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29.xml" ContentType="application/vnd.openxmlformats-officedocument.spreadsheetml.comments+xml"/>
  <Default Extension="xml" ContentType="application/xml"/>
  <Override PartName="/xl/worksheets/sheet5.xml" ContentType="application/vnd.openxmlformats-officedocument.spreadsheetml.worksheet+xml"/>
  <Override PartName="/xl/drawings/drawing2.xml" ContentType="application/vnd.openxmlformats-officedocument.drawing+xml"/>
  <Default Extension="docx" ContentType="application/vnd.openxmlformats-officedocument.wordprocessingml.document"/>
  <Override PartName="/xl/comments4.xml" ContentType="application/vnd.openxmlformats-officedocument.spreadsheetml.comments+xml"/>
  <Override PartName="/xl/comments18.xml" ContentType="application/vnd.openxmlformats-officedocument.spreadsheetml.comments+xml"/>
  <Override PartName="/xl/comments27.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drawings/drawing11.xml" ContentType="application/vnd.openxmlformats-officedocument.drawing+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comments9.xml" ContentType="application/vnd.openxmlformats-officedocument.spreadsheetml.comments+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Default Extension="jpeg" ContentType="image/jpeg"/>
  <Override PartName="/xl/comments7.xml" ContentType="application/vnd.openxmlformats-officedocument.spreadsheetml.comments+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drawings/drawing10.xml" ContentType="application/vnd.openxmlformats-officedocument.drawing+xml"/>
  <Override PartName="/xl/comments31.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120" yWindow="-15" windowWidth="12180" windowHeight="11850" tabRatio="833" firstSheet="1" activeTab="1"/>
  </bookViews>
  <sheets>
    <sheet name="Import" sheetId="55" state="hidden" r:id="rId1"/>
    <sheet name="Instrukcja" sheetId="101" r:id="rId2"/>
    <sheet name="grupy roślin" sheetId="104" r:id="rId3"/>
    <sheet name="kg_N_ha" sheetId="102" r:id="rId4"/>
    <sheet name="Rośl. ekolog." sheetId="95" r:id="rId5"/>
    <sheet name="Rośl. pak_1" sheetId="106" r:id="rId6"/>
    <sheet name="Degresywność" sheetId="108" r:id="rId7"/>
    <sheet name="Og s1" sheetId="1" r:id="rId8"/>
    <sheet name="Og s2" sheetId="115" r:id="rId9"/>
    <sheet name="Og s3a" sheetId="40" r:id="rId10"/>
    <sheet name="Og s3b" sheetId="116" r:id="rId11"/>
    <sheet name="Oblicz(2)" sheetId="109" state="hidden" r:id="rId12"/>
    <sheet name="Og s4" sheetId="4" r:id="rId13"/>
    <sheet name="Og s5" sheetId="5" r:id="rId14"/>
    <sheet name="Og s6" sheetId="6" r:id="rId15"/>
    <sheet name="Og s7 i 8" sheetId="100" r:id="rId16"/>
    <sheet name="Pak1 s1" sheetId="39" r:id="rId17"/>
    <sheet name="Pak1 s2" sheetId="69" r:id="rId18"/>
    <sheet name="Pak1 s3" sheetId="56" r:id="rId19"/>
    <sheet name="Pak1 s4" sheetId="73" r:id="rId20"/>
    <sheet name="Pak2 s1" sheetId="85" r:id="rId21"/>
    <sheet name="Pak2 s2" sheetId="82" r:id="rId22"/>
    <sheet name="Pak2 s3" sheetId="86" r:id="rId23"/>
    <sheet name="Pak2 s4" sheetId="59" r:id="rId24"/>
    <sheet name="Pak3 s1" sheetId="111" r:id="rId25"/>
    <sheet name="Pak3 s2" sheetId="117" r:id="rId26"/>
    <sheet name="Pak3 s3" sheetId="113" r:id="rId27"/>
    <sheet name="Pak4i5 s1" sheetId="114" r:id="rId28"/>
    <sheet name="Pak4i5 s2" sheetId="70" r:id="rId29"/>
    <sheet name="Pak4i5 s2a" sheetId="88" r:id="rId30"/>
    <sheet name="Wypas" sheetId="62" r:id="rId31"/>
    <sheet name="Wypas cd." sheetId="99" r:id="rId32"/>
    <sheet name="Pak6 w6.1" sheetId="45" r:id="rId33"/>
    <sheet name="Pak6 w6.2" sheetId="47" r:id="rId34"/>
    <sheet name="Pak6 w6.3" sheetId="48" r:id="rId35"/>
    <sheet name="Pak6 w6.4" sheetId="49" r:id="rId36"/>
    <sheet name="Pak7 w7.1" sheetId="81" r:id="rId37"/>
    <sheet name="Pak7 w7.2" sheetId="80" r:id="rId38"/>
    <sheet name="Pak7 w7.3" sheetId="34" r:id="rId39"/>
    <sheet name="Pak7 w7.4" sheetId="79" r:id="rId40"/>
    <sheet name="Pak8 w8.1, 8.2 i 8.3" sheetId="52" r:id="rId41"/>
    <sheet name="Pak8 s2" sheetId="83" r:id="rId42"/>
    <sheet name="Pak8 s3" sheetId="63" r:id="rId43"/>
    <sheet name="Pak9" sheetId="84" r:id="rId44"/>
    <sheet name="Zobowiązania" sheetId="23" r:id="rId45"/>
    <sheet name="Degresywność_2014" sheetId="110" r:id="rId46"/>
  </sheets>
  <definedNames>
    <definedName name="_xlnm._FilterDatabase" localSheetId="2" hidden="1">'grupy roślin'!$B$4:$E$27</definedName>
    <definedName name="_xlnm._FilterDatabase" localSheetId="0" hidden="1">Import!$E$3:$F$17</definedName>
    <definedName name="_xlnm._FilterDatabase" localSheetId="8" hidden="1">'Og s2'!$B$8:$C$38</definedName>
    <definedName name="_xlnm._FilterDatabase" localSheetId="9" hidden="1">'Og s3a'!$A$5:$B$709</definedName>
    <definedName name="_xlnm._FilterDatabase" localSheetId="10" hidden="1">'Og s3b'!$A$5:$B$291</definedName>
    <definedName name="_xlnm._FilterDatabase" localSheetId="17" hidden="1">'Pak1 s2'!$A$7:$B$1409</definedName>
    <definedName name="_xlnm._FilterDatabase" localSheetId="18" hidden="1">'Pak1 s3'!$A$8:$B$711</definedName>
    <definedName name="_xlnm._FilterDatabase" localSheetId="21" hidden="1">'Pak2 s2'!$A$7:$B$1408</definedName>
    <definedName name="_xlnm._FilterDatabase" localSheetId="22" hidden="1">'Pak2 s3'!$A$6:$B$716</definedName>
    <definedName name="_xlnm._FilterDatabase" localSheetId="24" hidden="1">'Pak3 s1'!$A$28:$B$422</definedName>
    <definedName name="_xlnm._FilterDatabase" localSheetId="26" hidden="1">'Pak3 s3'!$A$3:$B$396</definedName>
    <definedName name="_xlnm._FilterDatabase" localSheetId="27" hidden="1">'Pak4i5 s1'!$B$6:$B$348</definedName>
    <definedName name="_xlnm._FilterDatabase" localSheetId="28" hidden="1">'Pak4i5 s2'!$A$7:$B$709</definedName>
    <definedName name="_xlnm._FilterDatabase" localSheetId="29" hidden="1">'Pak4i5 s2a'!$A$3:$B$704</definedName>
    <definedName name="_xlnm._FilterDatabase" localSheetId="35" hidden="1">'Pak6 w6.4'!$A$47:$B$87</definedName>
    <definedName name="_xlnm._FilterDatabase" localSheetId="41" hidden="1">'Pak8 s2'!$A$9:$B$1415</definedName>
    <definedName name="_xlnm._FilterDatabase" localSheetId="43" hidden="1">'Pak9'!$A$30:$B$731</definedName>
    <definedName name="_xlnm._FilterDatabase" localSheetId="4" hidden="1">'Rośl. ekolog.'!$C$9:$F$232</definedName>
    <definedName name="_xlnm._FilterDatabase" localSheetId="5" hidden="1">'Rośl. pak_1'!$C$9:$E$258</definedName>
    <definedName name="_xlnm._FilterDatabase" localSheetId="30" hidden="1">Wypas!$A$6:$B$200</definedName>
    <definedName name="_xlnm._FilterDatabase" localSheetId="31" hidden="1">'Wypas cd.'!$A$6:$B$200</definedName>
    <definedName name="_xlnm.Print_Area" localSheetId="6">Degresywność!$A$1:$J$36</definedName>
    <definedName name="_xlnm.Print_Area" localSheetId="2">'grupy roślin'!$B$2:$E$28</definedName>
    <definedName name="_xlnm.Print_Area" localSheetId="1">Instrukcja!$A$1:$N$415</definedName>
    <definedName name="_xlnm.Print_Area" localSheetId="3">kg_N_ha!$B$2:$E$148</definedName>
    <definedName name="_xlnm.Print_Area" localSheetId="7">'Og s1'!$A$1:$Y$151</definedName>
    <definedName name="_xlnm.Print_Area" localSheetId="8">'Og s2'!$D$1:$L$38</definedName>
    <definedName name="_xlnm.Print_Area" localSheetId="9">'Og s3a'!$C$4:$H$709</definedName>
    <definedName name="_xlnm.Print_Area" localSheetId="10">'Og s3b'!$C$2:$G$291</definedName>
    <definedName name="_xlnm.Print_Area" localSheetId="12">'Og s4'!$A$1:$H$54</definedName>
    <definedName name="_xlnm.Print_Area" localSheetId="13">'Og s5'!$A$1:$G$36</definedName>
    <definedName name="_xlnm.Print_Area" localSheetId="14">'Og s6'!$A$1:$F$50</definedName>
    <definedName name="_xlnm.Print_Area" localSheetId="15">'Og s7 i 8'!$B$1:$H$38</definedName>
    <definedName name="_xlnm.Print_Area" localSheetId="16">'Pak1 s1'!$A$1:$K$48</definedName>
    <definedName name="_xlnm.Print_Area" localSheetId="17">'Pak1 s2'!$C$1:$K$1409</definedName>
    <definedName name="_xlnm.Print_Area" localSheetId="18">'Pak1 s3'!$C$1:$J$711</definedName>
    <definedName name="_xlnm.Print_Area" localSheetId="19">'Pak1 s4'!$A$1:$L$31</definedName>
    <definedName name="_xlnm.Print_Area" localSheetId="20">'Pak2 s1'!$A$1:$M$101</definedName>
    <definedName name="_xlnm.Print_Area" localSheetId="21">'Pak2 s2'!$C$1:$K$1408</definedName>
    <definedName name="_xlnm.Print_Area" localSheetId="22">'Pak2 s3'!$C$1:$P$707</definedName>
    <definedName name="_xlnm.Print_Area" localSheetId="23">'Pak2 s4'!$A$1:$L$38</definedName>
    <definedName name="_xlnm.Print_Area" localSheetId="24">'Pak3 s1'!$C$1:$J$422</definedName>
    <definedName name="_xlnm.Print_Area" localSheetId="25">'Pak3 s2'!$A$1:$N$38</definedName>
    <definedName name="_xlnm.Print_Area" localSheetId="26">'Pak3 s3'!$C$2:$I$396</definedName>
    <definedName name="_xlnm.Print_Area" localSheetId="27">'Pak4i5 s1'!$C$1:$AC$348</definedName>
    <definedName name="_xlnm.Print_Area" localSheetId="28">'Pak4i5 s2'!$C$2:$Q$709</definedName>
    <definedName name="_xlnm.Print_Area" localSheetId="29">'Pak4i5 s2a'!$C$2:$I$704</definedName>
    <definedName name="_xlnm.Print_Area" localSheetId="32">'Pak6 w6.1'!$A$1:$V$138</definedName>
    <definedName name="_xlnm.Print_Area" localSheetId="33">'Pak6 w6.2'!$A$1:$V$167</definedName>
    <definedName name="_xlnm.Print_Area" localSheetId="34">'Pak6 w6.3'!$A$1:$AA$74</definedName>
    <definedName name="_xlnm.Print_Area" localSheetId="35">'Pak6 w6.4'!$C$1:$K$112</definedName>
    <definedName name="_xlnm.Print_Area" localSheetId="36">'Pak7 w7.1'!$A$1:$J$73</definedName>
    <definedName name="_xlnm.Print_Area" localSheetId="37">'Pak7 w7.2'!$A$1:$J$77</definedName>
    <definedName name="_xlnm.Print_Area" localSheetId="38">'Pak7 w7.3'!$A$1:$J$87</definedName>
    <definedName name="_xlnm.Print_Area" localSheetId="39">'Pak7 w7.4'!$A$1:$J$70</definedName>
    <definedName name="_xlnm.Print_Area" localSheetId="41">'Pak8 s2'!$C$2:$P$1415</definedName>
    <definedName name="_xlnm.Print_Area" localSheetId="42">'Pak8 s3'!$A$1:$K$43</definedName>
    <definedName name="_xlnm.Print_Area" localSheetId="40">'Pak8 w8.1, 8.2 i 8.3'!$A$1:$S$64</definedName>
    <definedName name="_xlnm.Print_Area" localSheetId="43">'Pak9'!$C$1:$I$742</definedName>
    <definedName name="_xlnm.Print_Area" localSheetId="4">'Rośl. ekolog.'!$B$1:$F$241</definedName>
    <definedName name="_xlnm.Print_Area" localSheetId="5">'Rośl. pak_1'!$B$1:$E$264</definedName>
    <definedName name="_xlnm.Print_Area" localSheetId="30">Wypas!$C$1:$U$200</definedName>
    <definedName name="_xlnm.Print_Area" localSheetId="31">'Wypas cd.'!$C$1:$U$200</definedName>
    <definedName name="_xlnm.Print_Area" localSheetId="44">Zobowiązania!$A$1:$K$40</definedName>
    <definedName name="_xlnm.Print_Titles" localSheetId="2">'grupy roślin'!$4:$4</definedName>
    <definedName name="_xlnm.Print_Titles" localSheetId="9">'Og s3a'!$5:$5</definedName>
    <definedName name="_xlnm.Print_Titles" localSheetId="17">'Pak1 s2'!$5:$7</definedName>
    <definedName name="_xlnm.Print_Titles" localSheetId="18">'Pak1 s3'!$7:$8</definedName>
    <definedName name="_xlnm.Print_Titles" localSheetId="21">'Pak2 s2'!$5:$7</definedName>
    <definedName name="_xlnm.Print_Titles" localSheetId="22">'Pak2 s3'!$4:$6</definedName>
    <definedName name="_xlnm.Print_Titles" localSheetId="24">'Pak3 s1'!$28:$28</definedName>
    <definedName name="_xlnm.Print_Titles" localSheetId="26">'Pak3 s3'!$3:$3</definedName>
    <definedName name="_xlnm.Print_Titles" localSheetId="28">'Pak4i5 s2'!$7:$7</definedName>
    <definedName name="_xlnm.Print_Titles" localSheetId="29">'Pak4i5 s2a'!$3:$3</definedName>
    <definedName name="_xlnm.Print_Titles" localSheetId="41">'Pak8 s2'!$7:$9</definedName>
  </definedNames>
  <calcPr calcId="125725" fullCalcOnLoad="1"/>
</workbook>
</file>

<file path=xl/calcChain.xml><?xml version="1.0" encoding="utf-8"?>
<calcChain xmlns="http://schemas.openxmlformats.org/spreadsheetml/2006/main">
  <c r="O8" i="1"/>
  <c r="R281" i="116"/>
  <c r="R282"/>
  <c r="G59"/>
  <c r="G58"/>
  <c r="F75"/>
  <c r="F76"/>
  <c r="F132"/>
  <c r="M132"/>
  <c r="F77"/>
  <c r="F78"/>
  <c r="F134"/>
  <c r="M134"/>
  <c r="A52" i="109"/>
  <c r="C52" s="1"/>
  <c r="A53"/>
  <c r="D44" i="110"/>
  <c r="A54" i="109"/>
  <c r="A51"/>
  <c r="A42"/>
  <c r="A43"/>
  <c r="C43" s="1"/>
  <c r="A44"/>
  <c r="A45"/>
  <c r="D36" i="110"/>
  <c r="A46" i="109"/>
  <c r="D37" i="110" s="1"/>
  <c r="A47" i="109"/>
  <c r="A48"/>
  <c r="A49"/>
  <c r="A50"/>
  <c r="D41" i="110" s="1"/>
  <c r="A41" i="109"/>
  <c r="A33"/>
  <c r="C33" s="1"/>
  <c r="A34"/>
  <c r="C34"/>
  <c r="A35"/>
  <c r="D26" i="110" s="1"/>
  <c r="A36" i="109"/>
  <c r="A37"/>
  <c r="A38"/>
  <c r="A39"/>
  <c r="D30" i="110" s="1"/>
  <c r="A40" i="109"/>
  <c r="A32"/>
  <c r="D23" i="110" s="1"/>
  <c r="A30" i="109"/>
  <c r="A29"/>
  <c r="A27"/>
  <c r="A26"/>
  <c r="C26" s="1"/>
  <c r="A128" s="1"/>
  <c r="A24"/>
  <c r="A23"/>
  <c r="A21"/>
  <c r="A20"/>
  <c r="D11" i="110"/>
  <c r="A18" i="109"/>
  <c r="A17"/>
  <c r="C17"/>
  <c r="A15"/>
  <c r="B19" i="116"/>
  <c r="B18"/>
  <c r="B17"/>
  <c r="B16"/>
  <c r="B15"/>
  <c r="A14" i="109"/>
  <c r="A13"/>
  <c r="C13"/>
  <c r="C27" i="117"/>
  <c r="C25"/>
  <c r="E78" i="116"/>
  <c r="E134"/>
  <c r="E77"/>
  <c r="E133"/>
  <c r="E188"/>
  <c r="E244"/>
  <c r="E76"/>
  <c r="E132"/>
  <c r="E75"/>
  <c r="E131"/>
  <c r="E187"/>
  <c r="E243"/>
  <c r="D78"/>
  <c r="D134"/>
  <c r="D77"/>
  <c r="D133"/>
  <c r="D188"/>
  <c r="D244"/>
  <c r="D76"/>
  <c r="D132"/>
  <c r="D75"/>
  <c r="D131"/>
  <c r="D187"/>
  <c r="D243"/>
  <c r="G199" i="95"/>
  <c r="G176"/>
  <c r="G167"/>
  <c r="G150"/>
  <c r="G147"/>
  <c r="G110"/>
  <c r="G107"/>
  <c r="G103"/>
  <c r="G40"/>
  <c r="G16"/>
  <c r="F97" i="116"/>
  <c r="F153"/>
  <c r="F206"/>
  <c r="F262"/>
  <c r="B262"/>
  <c r="C6"/>
  <c r="M3"/>
  <c r="E4" i="115"/>
  <c r="O246" i="116"/>
  <c r="M246"/>
  <c r="J246"/>
  <c r="B236"/>
  <c r="B235"/>
  <c r="B234"/>
  <c r="B233"/>
  <c r="B232"/>
  <c r="O190"/>
  <c r="M190"/>
  <c r="J190"/>
  <c r="B180"/>
  <c r="B179"/>
  <c r="B178"/>
  <c r="G147"/>
  <c r="B147"/>
  <c r="O136"/>
  <c r="M136"/>
  <c r="J136"/>
  <c r="B124"/>
  <c r="B123"/>
  <c r="B122"/>
  <c r="E119"/>
  <c r="E175"/>
  <c r="D119"/>
  <c r="D175"/>
  <c r="D228"/>
  <c r="D284"/>
  <c r="E118"/>
  <c r="D118"/>
  <c r="D174"/>
  <c r="D227"/>
  <c r="D283"/>
  <c r="E115"/>
  <c r="E171"/>
  <c r="E224"/>
  <c r="E280"/>
  <c r="D115"/>
  <c r="D171"/>
  <c r="D224"/>
  <c r="D280"/>
  <c r="E114"/>
  <c r="D114"/>
  <c r="D170"/>
  <c r="D223"/>
  <c r="D279"/>
  <c r="E113"/>
  <c r="D113"/>
  <c r="D169"/>
  <c r="D222"/>
  <c r="D278"/>
  <c r="E112"/>
  <c r="E168"/>
  <c r="D112"/>
  <c r="D168"/>
  <c r="D221"/>
  <c r="D277"/>
  <c r="E111"/>
  <c r="E167"/>
  <c r="D111"/>
  <c r="D167"/>
  <c r="D220"/>
  <c r="D276"/>
  <c r="E110"/>
  <c r="E166"/>
  <c r="E219"/>
  <c r="E275"/>
  <c r="D110"/>
  <c r="D166"/>
  <c r="D219"/>
  <c r="D275"/>
  <c r="E109"/>
  <c r="E165"/>
  <c r="E218"/>
  <c r="D109"/>
  <c r="D165"/>
  <c r="D218"/>
  <c r="D274"/>
  <c r="E108"/>
  <c r="E164"/>
  <c r="D108"/>
  <c r="D164"/>
  <c r="D217"/>
  <c r="D273"/>
  <c r="E107"/>
  <c r="D107"/>
  <c r="D163"/>
  <c r="D216"/>
  <c r="D272"/>
  <c r="E106"/>
  <c r="E162"/>
  <c r="D106"/>
  <c r="D162"/>
  <c r="D215"/>
  <c r="D271"/>
  <c r="E105"/>
  <c r="E161"/>
  <c r="D105"/>
  <c r="D161"/>
  <c r="D214"/>
  <c r="D270"/>
  <c r="E104"/>
  <c r="D104"/>
  <c r="D160"/>
  <c r="D213"/>
  <c r="D269"/>
  <c r="E103"/>
  <c r="D103"/>
  <c r="D159"/>
  <c r="D212"/>
  <c r="D268"/>
  <c r="E102"/>
  <c r="E158"/>
  <c r="D102"/>
  <c r="D158"/>
  <c r="D211"/>
  <c r="D267"/>
  <c r="E101"/>
  <c r="E157"/>
  <c r="D101"/>
  <c r="D157"/>
  <c r="D210"/>
  <c r="D266"/>
  <c r="E100"/>
  <c r="E156"/>
  <c r="D100"/>
  <c r="D156"/>
  <c r="D209"/>
  <c r="D265"/>
  <c r="E99"/>
  <c r="D99"/>
  <c r="D155"/>
  <c r="D208"/>
  <c r="D264"/>
  <c r="E98"/>
  <c r="D98"/>
  <c r="D154"/>
  <c r="D207"/>
  <c r="D263"/>
  <c r="E97"/>
  <c r="D97"/>
  <c r="D153"/>
  <c r="D206"/>
  <c r="D262"/>
  <c r="E96"/>
  <c r="E152"/>
  <c r="D96"/>
  <c r="D152"/>
  <c r="D205"/>
  <c r="D261"/>
  <c r="E95"/>
  <c r="E151"/>
  <c r="D95"/>
  <c r="D151"/>
  <c r="D204"/>
  <c r="D260"/>
  <c r="E94"/>
  <c r="E150"/>
  <c r="E203"/>
  <c r="D94"/>
  <c r="D150"/>
  <c r="D203"/>
  <c r="D259"/>
  <c r="E93"/>
  <c r="E149"/>
  <c r="D93"/>
  <c r="D149"/>
  <c r="D202"/>
  <c r="D258"/>
  <c r="E92"/>
  <c r="E148"/>
  <c r="D92"/>
  <c r="D148"/>
  <c r="D201"/>
  <c r="D257"/>
  <c r="G91"/>
  <c r="B91"/>
  <c r="E90"/>
  <c r="E146"/>
  <c r="D90"/>
  <c r="D146"/>
  <c r="D200"/>
  <c r="D256"/>
  <c r="E89"/>
  <c r="E145"/>
  <c r="D89"/>
  <c r="D145"/>
  <c r="D199"/>
  <c r="D255"/>
  <c r="E88"/>
  <c r="D88"/>
  <c r="D144"/>
  <c r="D198"/>
  <c r="D254"/>
  <c r="E87"/>
  <c r="E143"/>
  <c r="D87"/>
  <c r="D143"/>
  <c r="D197"/>
  <c r="D253"/>
  <c r="E86"/>
  <c r="D86"/>
  <c r="D142"/>
  <c r="D196"/>
  <c r="D252"/>
  <c r="E85"/>
  <c r="E141"/>
  <c r="E195"/>
  <c r="D85"/>
  <c r="D141"/>
  <c r="D195"/>
  <c r="D251"/>
  <c r="E84"/>
  <c r="D84"/>
  <c r="D140"/>
  <c r="D194"/>
  <c r="D250"/>
  <c r="E83"/>
  <c r="D83"/>
  <c r="D139"/>
  <c r="D193"/>
  <c r="D249"/>
  <c r="E82"/>
  <c r="E138"/>
  <c r="D82"/>
  <c r="D138"/>
  <c r="D192"/>
  <c r="D248"/>
  <c r="E81"/>
  <c r="D81"/>
  <c r="D137"/>
  <c r="D191"/>
  <c r="D247"/>
  <c r="O80"/>
  <c r="M80"/>
  <c r="J80"/>
  <c r="E80"/>
  <c r="E136"/>
  <c r="E190"/>
  <c r="D80"/>
  <c r="D136"/>
  <c r="D190"/>
  <c r="D246"/>
  <c r="M76"/>
  <c r="E74"/>
  <c r="D74"/>
  <c r="E73"/>
  <c r="E130"/>
  <c r="E186"/>
  <c r="E242"/>
  <c r="D73"/>
  <c r="D130"/>
  <c r="D186"/>
  <c r="D242"/>
  <c r="E72"/>
  <c r="D72"/>
  <c r="E71"/>
  <c r="E129"/>
  <c r="E185"/>
  <c r="E241"/>
  <c r="D71"/>
  <c r="D129"/>
  <c r="D185"/>
  <c r="D241"/>
  <c r="E70"/>
  <c r="D70"/>
  <c r="E69"/>
  <c r="E128"/>
  <c r="E184"/>
  <c r="E240"/>
  <c r="D69"/>
  <c r="D128"/>
  <c r="D184"/>
  <c r="D240"/>
  <c r="E68"/>
  <c r="D68"/>
  <c r="E67"/>
  <c r="E127"/>
  <c r="E183"/>
  <c r="E239"/>
  <c r="D67"/>
  <c r="D127"/>
  <c r="D183"/>
  <c r="D239"/>
  <c r="E66"/>
  <c r="E126"/>
  <c r="E182"/>
  <c r="E238"/>
  <c r="D66"/>
  <c r="D126"/>
  <c r="D182"/>
  <c r="D238"/>
  <c r="C66"/>
  <c r="R109" s="1"/>
  <c r="G65"/>
  <c r="G125"/>
  <c r="G181"/>
  <c r="G237"/>
  <c r="F65"/>
  <c r="E65"/>
  <c r="E125"/>
  <c r="E181"/>
  <c r="E237"/>
  <c r="B64"/>
  <c r="B63"/>
  <c r="S49"/>
  <c r="G31"/>
  <c r="L31"/>
  <c r="B31"/>
  <c r="J20"/>
  <c r="P152" i="115"/>
  <c r="P153"/>
  <c r="P154"/>
  <c r="P155"/>
  <c r="P156"/>
  <c r="P157"/>
  <c r="P158"/>
  <c r="P159"/>
  <c r="P160"/>
  <c r="P161"/>
  <c r="P162"/>
  <c r="P163"/>
  <c r="P139"/>
  <c r="P140"/>
  <c r="P141"/>
  <c r="P142"/>
  <c r="P143"/>
  <c r="P144"/>
  <c r="P145"/>
  <c r="P146"/>
  <c r="P147"/>
  <c r="P148"/>
  <c r="P149"/>
  <c r="P150"/>
  <c r="P126"/>
  <c r="P127"/>
  <c r="P128"/>
  <c r="P129"/>
  <c r="P130"/>
  <c r="P131"/>
  <c r="P132"/>
  <c r="P133"/>
  <c r="P134"/>
  <c r="P135"/>
  <c r="P136"/>
  <c r="P137"/>
  <c r="P113"/>
  <c r="P114"/>
  <c r="P115"/>
  <c r="P116"/>
  <c r="P117"/>
  <c r="P118"/>
  <c r="P119"/>
  <c r="P120"/>
  <c r="P121"/>
  <c r="P122"/>
  <c r="P123"/>
  <c r="P124"/>
  <c r="P100"/>
  <c r="P101"/>
  <c r="P102"/>
  <c r="P103"/>
  <c r="P104"/>
  <c r="P105"/>
  <c r="P106"/>
  <c r="P107"/>
  <c r="P108"/>
  <c r="P109"/>
  <c r="P110"/>
  <c r="P111"/>
  <c r="P87"/>
  <c r="P88"/>
  <c r="P89"/>
  <c r="P90"/>
  <c r="P91"/>
  <c r="P92"/>
  <c r="P93"/>
  <c r="P94"/>
  <c r="P95"/>
  <c r="P96"/>
  <c r="P97"/>
  <c r="P98"/>
  <c r="P74"/>
  <c r="P75"/>
  <c r="P76"/>
  <c r="P77"/>
  <c r="P78"/>
  <c r="P79"/>
  <c r="P80"/>
  <c r="P81"/>
  <c r="P82"/>
  <c r="P83"/>
  <c r="P84"/>
  <c r="P85"/>
  <c r="P61"/>
  <c r="P62"/>
  <c r="P63"/>
  <c r="P64"/>
  <c r="P65"/>
  <c r="P66"/>
  <c r="P67"/>
  <c r="P68"/>
  <c r="P69"/>
  <c r="P70"/>
  <c r="P71"/>
  <c r="P72"/>
  <c r="P48"/>
  <c r="P49"/>
  <c r="P50"/>
  <c r="P51"/>
  <c r="P52"/>
  <c r="P53"/>
  <c r="P54"/>
  <c r="P55"/>
  <c r="P56"/>
  <c r="P57"/>
  <c r="P58"/>
  <c r="P59"/>
  <c r="P38"/>
  <c r="O38"/>
  <c r="C38"/>
  <c r="P37"/>
  <c r="O37"/>
  <c r="Q37"/>
  <c r="X37"/>
  <c r="C37"/>
  <c r="P36"/>
  <c r="O36"/>
  <c r="Q36"/>
  <c r="C36"/>
  <c r="P35"/>
  <c r="O35"/>
  <c r="Q35"/>
  <c r="C35"/>
  <c r="P34"/>
  <c r="O34"/>
  <c r="C34"/>
  <c r="P33"/>
  <c r="O33"/>
  <c r="Q33"/>
  <c r="AB33"/>
  <c r="C33"/>
  <c r="P32"/>
  <c r="O32"/>
  <c r="Q32"/>
  <c r="U32"/>
  <c r="C32"/>
  <c r="P31"/>
  <c r="O31"/>
  <c r="Q31"/>
  <c r="C31"/>
  <c r="P30"/>
  <c r="O30"/>
  <c r="Q30"/>
  <c r="AD30"/>
  <c r="C30"/>
  <c r="P29"/>
  <c r="O29"/>
  <c r="C29"/>
  <c r="P28"/>
  <c r="O28"/>
  <c r="Q28"/>
  <c r="AC28"/>
  <c r="C28"/>
  <c r="P27"/>
  <c r="O27"/>
  <c r="Q27"/>
  <c r="C27"/>
  <c r="P26"/>
  <c r="O26"/>
  <c r="C26"/>
  <c r="P25"/>
  <c r="O25"/>
  <c r="Q25"/>
  <c r="T25"/>
  <c r="C25"/>
  <c r="P24"/>
  <c r="O24"/>
  <c r="C24"/>
  <c r="P23"/>
  <c r="O23"/>
  <c r="C23"/>
  <c r="P22"/>
  <c r="O22"/>
  <c r="Q22"/>
  <c r="AD22"/>
  <c r="C22"/>
  <c r="P21"/>
  <c r="O21"/>
  <c r="C21"/>
  <c r="P20"/>
  <c r="O20"/>
  <c r="Q20"/>
  <c r="AC20"/>
  <c r="C20"/>
  <c r="P19"/>
  <c r="O19"/>
  <c r="Q19"/>
  <c r="C19"/>
  <c r="P18"/>
  <c r="O18"/>
  <c r="Q18"/>
  <c r="S18"/>
  <c r="C18"/>
  <c r="P17"/>
  <c r="O17"/>
  <c r="Q17"/>
  <c r="C17"/>
  <c r="P16"/>
  <c r="O16"/>
  <c r="Q16"/>
  <c r="Y16"/>
  <c r="C16"/>
  <c r="P15"/>
  <c r="O15"/>
  <c r="Q15"/>
  <c r="Z15"/>
  <c r="C15"/>
  <c r="P14"/>
  <c r="O14"/>
  <c r="Q14"/>
  <c r="AD14"/>
  <c r="C14"/>
  <c r="P13"/>
  <c r="O13"/>
  <c r="C13"/>
  <c r="P12"/>
  <c r="O12"/>
  <c r="Q12"/>
  <c r="C12"/>
  <c r="P11"/>
  <c r="O11"/>
  <c r="Q11"/>
  <c r="C11"/>
  <c r="P10"/>
  <c r="O10"/>
  <c r="Q10"/>
  <c r="N10"/>
  <c r="N11"/>
  <c r="N12"/>
  <c r="N13"/>
  <c r="N14"/>
  <c r="N15"/>
  <c r="N16"/>
  <c r="N17"/>
  <c r="N18"/>
  <c r="N19"/>
  <c r="N20"/>
  <c r="N21"/>
  <c r="N22"/>
  <c r="N23"/>
  <c r="N24"/>
  <c r="N25"/>
  <c r="N26"/>
  <c r="N27"/>
  <c r="N28"/>
  <c r="N29"/>
  <c r="N30"/>
  <c r="N31"/>
  <c r="N32"/>
  <c r="N33"/>
  <c r="N34"/>
  <c r="N35"/>
  <c r="N36"/>
  <c r="N37"/>
  <c r="N38"/>
  <c r="C10"/>
  <c r="P9"/>
  <c r="O9"/>
  <c r="Q9"/>
  <c r="AB9"/>
  <c r="C9"/>
  <c r="S8"/>
  <c r="T8"/>
  <c r="U8"/>
  <c r="V8"/>
  <c r="W8"/>
  <c r="X8"/>
  <c r="Y8"/>
  <c r="Z8"/>
  <c r="AA8"/>
  <c r="AB8"/>
  <c r="AC8"/>
  <c r="AD8"/>
  <c r="H4"/>
  <c r="L3" i="113"/>
  <c r="M1"/>
  <c r="M5"/>
  <c r="M6"/>
  <c r="M7"/>
  <c r="M8"/>
  <c r="M9"/>
  <c r="M10"/>
  <c r="M11"/>
  <c r="M12"/>
  <c r="M13"/>
  <c r="M14"/>
  <c r="M15"/>
  <c r="M1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4"/>
  <c r="K5"/>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4"/>
  <c r="M28" i="111"/>
  <c r="N22" s="1"/>
  <c r="L30"/>
  <c r="N30"/>
  <c r="L31"/>
  <c r="N31"/>
  <c r="L32"/>
  <c r="N32"/>
  <c r="L33"/>
  <c r="N33"/>
  <c r="L34"/>
  <c r="N34"/>
  <c r="L35"/>
  <c r="N35"/>
  <c r="L36"/>
  <c r="N36"/>
  <c r="L37"/>
  <c r="N37"/>
  <c r="L38"/>
  <c r="N38"/>
  <c r="L39"/>
  <c r="N39"/>
  <c r="L40"/>
  <c r="N40"/>
  <c r="L41"/>
  <c r="N41"/>
  <c r="L42"/>
  <c r="N42"/>
  <c r="L43"/>
  <c r="N43"/>
  <c r="L44"/>
  <c r="N44"/>
  <c r="L45"/>
  <c r="N45"/>
  <c r="L46"/>
  <c r="N46"/>
  <c r="L47"/>
  <c r="N47"/>
  <c r="L48"/>
  <c r="N48"/>
  <c r="L49"/>
  <c r="N49"/>
  <c r="L50"/>
  <c r="N50"/>
  <c r="L51"/>
  <c r="N51"/>
  <c r="L52"/>
  <c r="N52"/>
  <c r="L53"/>
  <c r="N53"/>
  <c r="L54"/>
  <c r="N54"/>
  <c r="L55"/>
  <c r="N55"/>
  <c r="L56"/>
  <c r="N56"/>
  <c r="L57"/>
  <c r="N57"/>
  <c r="L58"/>
  <c r="N58"/>
  <c r="L59"/>
  <c r="N59"/>
  <c r="L60"/>
  <c r="N60"/>
  <c r="L61"/>
  <c r="N61"/>
  <c r="L62"/>
  <c r="N62"/>
  <c r="L63"/>
  <c r="N63"/>
  <c r="L64"/>
  <c r="N64"/>
  <c r="L65"/>
  <c r="N65"/>
  <c r="L66"/>
  <c r="N66"/>
  <c r="L67"/>
  <c r="N67"/>
  <c r="L68"/>
  <c r="N68"/>
  <c r="L69"/>
  <c r="N69"/>
  <c r="L70"/>
  <c r="N70"/>
  <c r="L71"/>
  <c r="N71"/>
  <c r="L72"/>
  <c r="N72"/>
  <c r="L73"/>
  <c r="N73"/>
  <c r="L74"/>
  <c r="N74"/>
  <c r="L75"/>
  <c r="N75"/>
  <c r="L76"/>
  <c r="N76"/>
  <c r="L77"/>
  <c r="N77"/>
  <c r="L78"/>
  <c r="N78"/>
  <c r="L79"/>
  <c r="N79"/>
  <c r="L80"/>
  <c r="N80"/>
  <c r="L81"/>
  <c r="N81"/>
  <c r="L82"/>
  <c r="N82"/>
  <c r="L83"/>
  <c r="N83"/>
  <c r="L84"/>
  <c r="N84"/>
  <c r="L85"/>
  <c r="N85"/>
  <c r="L86"/>
  <c r="N86"/>
  <c r="L87"/>
  <c r="N87"/>
  <c r="L88"/>
  <c r="N88"/>
  <c r="L89"/>
  <c r="N89"/>
  <c r="L90"/>
  <c r="N90"/>
  <c r="L91"/>
  <c r="N91"/>
  <c r="L92"/>
  <c r="N92"/>
  <c r="L93"/>
  <c r="N93"/>
  <c r="L94"/>
  <c r="N94"/>
  <c r="L95"/>
  <c r="N95"/>
  <c r="L96"/>
  <c r="N96"/>
  <c r="L97"/>
  <c r="N97"/>
  <c r="L98"/>
  <c r="N98"/>
  <c r="L99"/>
  <c r="N99"/>
  <c r="L100"/>
  <c r="N100"/>
  <c r="L101"/>
  <c r="N101"/>
  <c r="L102"/>
  <c r="N102"/>
  <c r="L103"/>
  <c r="N103"/>
  <c r="L104"/>
  <c r="N104"/>
  <c r="L105"/>
  <c r="N105"/>
  <c r="L106"/>
  <c r="N106"/>
  <c r="L107"/>
  <c r="N107"/>
  <c r="L108"/>
  <c r="N108"/>
  <c r="L109"/>
  <c r="N109"/>
  <c r="L110"/>
  <c r="N110"/>
  <c r="L111"/>
  <c r="N111"/>
  <c r="L112"/>
  <c r="N112"/>
  <c r="L113"/>
  <c r="N113"/>
  <c r="L114"/>
  <c r="N114"/>
  <c r="L115"/>
  <c r="N115"/>
  <c r="L116"/>
  <c r="N116"/>
  <c r="L117"/>
  <c r="N117"/>
  <c r="L118"/>
  <c r="N118"/>
  <c r="L119"/>
  <c r="N119"/>
  <c r="L120"/>
  <c r="N120"/>
  <c r="L121"/>
  <c r="N121"/>
  <c r="L122"/>
  <c r="N122"/>
  <c r="L123"/>
  <c r="N123"/>
  <c r="L124"/>
  <c r="N124"/>
  <c r="L125"/>
  <c r="N125"/>
  <c r="L126"/>
  <c r="N126"/>
  <c r="L127"/>
  <c r="N127"/>
  <c r="L128"/>
  <c r="N128"/>
  <c r="L129"/>
  <c r="N129"/>
  <c r="L130"/>
  <c r="N130"/>
  <c r="L131"/>
  <c r="N131"/>
  <c r="L132"/>
  <c r="N132"/>
  <c r="L133"/>
  <c r="N133"/>
  <c r="L134"/>
  <c r="N134"/>
  <c r="L135"/>
  <c r="N135"/>
  <c r="L136"/>
  <c r="N136"/>
  <c r="L137"/>
  <c r="N137"/>
  <c r="L138"/>
  <c r="N138"/>
  <c r="L139"/>
  <c r="N139"/>
  <c r="L140"/>
  <c r="N140"/>
  <c r="L141"/>
  <c r="N141"/>
  <c r="L142"/>
  <c r="N142"/>
  <c r="L143"/>
  <c r="N143"/>
  <c r="L144"/>
  <c r="N144"/>
  <c r="L145"/>
  <c r="N145"/>
  <c r="L146"/>
  <c r="N146"/>
  <c r="L147"/>
  <c r="N147"/>
  <c r="L148"/>
  <c r="N148"/>
  <c r="L149"/>
  <c r="N149"/>
  <c r="L150"/>
  <c r="N150"/>
  <c r="L151"/>
  <c r="N151"/>
  <c r="L152"/>
  <c r="N152"/>
  <c r="L153"/>
  <c r="N153"/>
  <c r="L154"/>
  <c r="N154"/>
  <c r="L155"/>
  <c r="N155"/>
  <c r="L156"/>
  <c r="N156"/>
  <c r="L157"/>
  <c r="N157"/>
  <c r="L158"/>
  <c r="N158"/>
  <c r="L159"/>
  <c r="N159"/>
  <c r="L160"/>
  <c r="N160"/>
  <c r="L161"/>
  <c r="N161"/>
  <c r="L162"/>
  <c r="N162"/>
  <c r="L163"/>
  <c r="N163"/>
  <c r="L164"/>
  <c r="N164"/>
  <c r="L165"/>
  <c r="N165"/>
  <c r="L166"/>
  <c r="N166"/>
  <c r="L167"/>
  <c r="N167"/>
  <c r="L168"/>
  <c r="N168"/>
  <c r="L169"/>
  <c r="N169"/>
  <c r="L170"/>
  <c r="N170"/>
  <c r="L171"/>
  <c r="N171"/>
  <c r="L172"/>
  <c r="N172"/>
  <c r="L173"/>
  <c r="N173"/>
  <c r="L174"/>
  <c r="N174"/>
  <c r="L175"/>
  <c r="N175"/>
  <c r="L176"/>
  <c r="N176"/>
  <c r="L177"/>
  <c r="N177"/>
  <c r="L178"/>
  <c r="N178"/>
  <c r="L179"/>
  <c r="N179"/>
  <c r="L180"/>
  <c r="N180"/>
  <c r="L181"/>
  <c r="N181"/>
  <c r="L182"/>
  <c r="N182"/>
  <c r="L183"/>
  <c r="N183"/>
  <c r="L184"/>
  <c r="N184"/>
  <c r="L185"/>
  <c r="N185"/>
  <c r="L186"/>
  <c r="N186"/>
  <c r="L187"/>
  <c r="N187"/>
  <c r="L188"/>
  <c r="N188"/>
  <c r="L189"/>
  <c r="N189"/>
  <c r="L190"/>
  <c r="N190"/>
  <c r="L191"/>
  <c r="N191"/>
  <c r="L192"/>
  <c r="N192"/>
  <c r="L193"/>
  <c r="N193"/>
  <c r="L194"/>
  <c r="N194"/>
  <c r="L195"/>
  <c r="N195"/>
  <c r="L196"/>
  <c r="N196"/>
  <c r="L197"/>
  <c r="N197"/>
  <c r="L198"/>
  <c r="N198"/>
  <c r="L199"/>
  <c r="N199"/>
  <c r="L200"/>
  <c r="N200"/>
  <c r="L201"/>
  <c r="N201"/>
  <c r="L202"/>
  <c r="N202"/>
  <c r="L203"/>
  <c r="N203"/>
  <c r="L204"/>
  <c r="N204"/>
  <c r="L205"/>
  <c r="N205"/>
  <c r="L206"/>
  <c r="N206"/>
  <c r="L207"/>
  <c r="N207"/>
  <c r="L208"/>
  <c r="N208"/>
  <c r="L209"/>
  <c r="N209"/>
  <c r="L210"/>
  <c r="N210"/>
  <c r="L211"/>
  <c r="N211"/>
  <c r="L212"/>
  <c r="N212"/>
  <c r="L213"/>
  <c r="N213"/>
  <c r="L214"/>
  <c r="N214"/>
  <c r="L215"/>
  <c r="N215"/>
  <c r="L216"/>
  <c r="N216"/>
  <c r="L217"/>
  <c r="N217"/>
  <c r="L218"/>
  <c r="N218"/>
  <c r="L219"/>
  <c r="N219"/>
  <c r="L220"/>
  <c r="N220"/>
  <c r="L221"/>
  <c r="N221"/>
  <c r="L222"/>
  <c r="N222"/>
  <c r="L223"/>
  <c r="N223"/>
  <c r="L224"/>
  <c r="N224"/>
  <c r="L225"/>
  <c r="N225"/>
  <c r="L226"/>
  <c r="N226"/>
  <c r="L227"/>
  <c r="N227"/>
  <c r="L228"/>
  <c r="N228"/>
  <c r="L229"/>
  <c r="N229"/>
  <c r="L230"/>
  <c r="N230"/>
  <c r="L231"/>
  <c r="N231"/>
  <c r="L232"/>
  <c r="N232"/>
  <c r="L233"/>
  <c r="N233"/>
  <c r="L234"/>
  <c r="N234"/>
  <c r="L235"/>
  <c r="N235"/>
  <c r="L236"/>
  <c r="N236"/>
  <c r="L237"/>
  <c r="N237"/>
  <c r="L238"/>
  <c r="N238"/>
  <c r="L239"/>
  <c r="N239"/>
  <c r="L240"/>
  <c r="N240"/>
  <c r="L241"/>
  <c r="N241"/>
  <c r="L242"/>
  <c r="N242"/>
  <c r="L243"/>
  <c r="N243"/>
  <c r="L244"/>
  <c r="N244"/>
  <c r="L245"/>
  <c r="N245"/>
  <c r="L246"/>
  <c r="N246"/>
  <c r="L247"/>
  <c r="N247"/>
  <c r="L248"/>
  <c r="N248"/>
  <c r="L249"/>
  <c r="N249"/>
  <c r="L250"/>
  <c r="N250"/>
  <c r="L251"/>
  <c r="N251"/>
  <c r="L252"/>
  <c r="N252"/>
  <c r="L253"/>
  <c r="N253"/>
  <c r="L254"/>
  <c r="N254"/>
  <c r="L255"/>
  <c r="N255"/>
  <c r="L256"/>
  <c r="N256"/>
  <c r="L257"/>
  <c r="N257"/>
  <c r="L258"/>
  <c r="N258"/>
  <c r="L259"/>
  <c r="N259"/>
  <c r="L260"/>
  <c r="N260"/>
  <c r="L261"/>
  <c r="N261"/>
  <c r="L262"/>
  <c r="N262"/>
  <c r="L263"/>
  <c r="N263"/>
  <c r="L264"/>
  <c r="N264"/>
  <c r="L265"/>
  <c r="N265"/>
  <c r="L266"/>
  <c r="N266"/>
  <c r="L267"/>
  <c r="N267"/>
  <c r="L268"/>
  <c r="N268"/>
  <c r="L269"/>
  <c r="N269"/>
  <c r="L270"/>
  <c r="N270"/>
  <c r="L271"/>
  <c r="N271"/>
  <c r="L272"/>
  <c r="N272"/>
  <c r="L273"/>
  <c r="N273"/>
  <c r="L274"/>
  <c r="N274"/>
  <c r="L275"/>
  <c r="N275"/>
  <c r="L276"/>
  <c r="N276"/>
  <c r="L277"/>
  <c r="N277"/>
  <c r="L278"/>
  <c r="N278"/>
  <c r="L279"/>
  <c r="N279"/>
  <c r="L280"/>
  <c r="N280"/>
  <c r="L281"/>
  <c r="N281"/>
  <c r="L282"/>
  <c r="N282"/>
  <c r="L283"/>
  <c r="N283"/>
  <c r="L284"/>
  <c r="N284"/>
  <c r="L285"/>
  <c r="N285"/>
  <c r="L286"/>
  <c r="N286"/>
  <c r="L287"/>
  <c r="N287"/>
  <c r="L288"/>
  <c r="N288"/>
  <c r="L289"/>
  <c r="N289"/>
  <c r="L290"/>
  <c r="N290"/>
  <c r="L291"/>
  <c r="N291"/>
  <c r="L292"/>
  <c r="N292"/>
  <c r="L293"/>
  <c r="N293"/>
  <c r="L294"/>
  <c r="N294"/>
  <c r="L295"/>
  <c r="N295"/>
  <c r="L296"/>
  <c r="N296"/>
  <c r="L297"/>
  <c r="N297"/>
  <c r="L298"/>
  <c r="N298"/>
  <c r="L299"/>
  <c r="N299"/>
  <c r="L300"/>
  <c r="N300"/>
  <c r="L301"/>
  <c r="N301"/>
  <c r="L302"/>
  <c r="N302"/>
  <c r="L303"/>
  <c r="N303"/>
  <c r="L304"/>
  <c r="N304"/>
  <c r="L305"/>
  <c r="N305"/>
  <c r="L306"/>
  <c r="N306"/>
  <c r="L307"/>
  <c r="N307"/>
  <c r="L308"/>
  <c r="N308"/>
  <c r="L309"/>
  <c r="N309"/>
  <c r="L310"/>
  <c r="N310"/>
  <c r="L311"/>
  <c r="N311"/>
  <c r="L312"/>
  <c r="N312"/>
  <c r="L313"/>
  <c r="N313"/>
  <c r="L314"/>
  <c r="N314"/>
  <c r="L315"/>
  <c r="N315"/>
  <c r="L316"/>
  <c r="N316"/>
  <c r="L317"/>
  <c r="N317"/>
  <c r="L318"/>
  <c r="N318"/>
  <c r="L319"/>
  <c r="N319"/>
  <c r="L320"/>
  <c r="N320"/>
  <c r="L321"/>
  <c r="N321"/>
  <c r="L322"/>
  <c r="N322"/>
  <c r="L323"/>
  <c r="N323"/>
  <c r="L324"/>
  <c r="N324"/>
  <c r="L325"/>
  <c r="N325"/>
  <c r="L326"/>
  <c r="N326"/>
  <c r="L327"/>
  <c r="N327"/>
  <c r="L328"/>
  <c r="N328"/>
  <c r="L329"/>
  <c r="N329"/>
  <c r="L330"/>
  <c r="N330"/>
  <c r="L331"/>
  <c r="N331"/>
  <c r="L332"/>
  <c r="N332"/>
  <c r="L333"/>
  <c r="N333"/>
  <c r="L334"/>
  <c r="N334"/>
  <c r="L335"/>
  <c r="N335"/>
  <c r="L336"/>
  <c r="N336"/>
  <c r="L337"/>
  <c r="N337"/>
  <c r="L338"/>
  <c r="N338"/>
  <c r="L339"/>
  <c r="N339"/>
  <c r="L340"/>
  <c r="N340"/>
  <c r="L341"/>
  <c r="N341"/>
  <c r="L342"/>
  <c r="N342"/>
  <c r="L343"/>
  <c r="N343"/>
  <c r="L344"/>
  <c r="N344"/>
  <c r="L345"/>
  <c r="N345"/>
  <c r="L346"/>
  <c r="N346"/>
  <c r="L347"/>
  <c r="N347"/>
  <c r="L348"/>
  <c r="N348"/>
  <c r="L349"/>
  <c r="N349"/>
  <c r="L350"/>
  <c r="N350"/>
  <c r="L351"/>
  <c r="N351"/>
  <c r="L352"/>
  <c r="N352"/>
  <c r="L353"/>
  <c r="N353"/>
  <c r="L354"/>
  <c r="N354"/>
  <c r="L355"/>
  <c r="N355"/>
  <c r="L356"/>
  <c r="N356"/>
  <c r="L357"/>
  <c r="N357"/>
  <c r="L358"/>
  <c r="N358"/>
  <c r="L359"/>
  <c r="N359"/>
  <c r="L360"/>
  <c r="N360"/>
  <c r="L361"/>
  <c r="N361"/>
  <c r="L362"/>
  <c r="N362"/>
  <c r="L363"/>
  <c r="N363"/>
  <c r="L364"/>
  <c r="N364"/>
  <c r="L365"/>
  <c r="N365"/>
  <c r="L366"/>
  <c r="N366"/>
  <c r="L367"/>
  <c r="N367"/>
  <c r="L368"/>
  <c r="N368"/>
  <c r="L369"/>
  <c r="N369"/>
  <c r="L370"/>
  <c r="N370"/>
  <c r="L371"/>
  <c r="N371"/>
  <c r="L372"/>
  <c r="N372"/>
  <c r="L373"/>
  <c r="N373"/>
  <c r="L374"/>
  <c r="N374"/>
  <c r="L375"/>
  <c r="N375"/>
  <c r="L376"/>
  <c r="N376"/>
  <c r="L377"/>
  <c r="N377"/>
  <c r="L378"/>
  <c r="N378"/>
  <c r="L379"/>
  <c r="N379"/>
  <c r="L380"/>
  <c r="N380"/>
  <c r="L381"/>
  <c r="N381"/>
  <c r="L382"/>
  <c r="N382"/>
  <c r="L383"/>
  <c r="N383"/>
  <c r="L384"/>
  <c r="N384"/>
  <c r="L385"/>
  <c r="N385"/>
  <c r="L386"/>
  <c r="N386"/>
  <c r="L387"/>
  <c r="N387"/>
  <c r="L388"/>
  <c r="N388"/>
  <c r="L389"/>
  <c r="N389"/>
  <c r="L390"/>
  <c r="N390"/>
  <c r="L391"/>
  <c r="N391"/>
  <c r="L392"/>
  <c r="N392"/>
  <c r="L393"/>
  <c r="N393"/>
  <c r="L394"/>
  <c r="N394"/>
  <c r="L395"/>
  <c r="N395"/>
  <c r="L396"/>
  <c r="N396"/>
  <c r="L397"/>
  <c r="N397"/>
  <c r="L398"/>
  <c r="N398"/>
  <c r="L399"/>
  <c r="N399"/>
  <c r="L400"/>
  <c r="N400"/>
  <c r="L401"/>
  <c r="N401"/>
  <c r="L402"/>
  <c r="N402"/>
  <c r="L403"/>
  <c r="N403"/>
  <c r="L404"/>
  <c r="N404"/>
  <c r="L405"/>
  <c r="N405"/>
  <c r="L406"/>
  <c r="N406"/>
  <c r="L407"/>
  <c r="N407"/>
  <c r="L408"/>
  <c r="N408"/>
  <c r="L409"/>
  <c r="N409"/>
  <c r="L410"/>
  <c r="N410"/>
  <c r="L411"/>
  <c r="N411"/>
  <c r="L412"/>
  <c r="N412"/>
  <c r="L413"/>
  <c r="N413"/>
  <c r="L414"/>
  <c r="N414"/>
  <c r="L415"/>
  <c r="N415"/>
  <c r="L416"/>
  <c r="N416"/>
  <c r="L417"/>
  <c r="N417"/>
  <c r="L418"/>
  <c r="N418"/>
  <c r="L419"/>
  <c r="N419"/>
  <c r="L420"/>
  <c r="N420"/>
  <c r="N29"/>
  <c r="AK59" i="114"/>
  <c r="F59"/>
  <c r="AM24"/>
  <c r="B333"/>
  <c r="AI24"/>
  <c r="AH24"/>
  <c r="AG24"/>
  <c r="F24"/>
  <c r="AM23"/>
  <c r="AI23"/>
  <c r="AH23"/>
  <c r="AG23"/>
  <c r="F23"/>
  <c r="AM22"/>
  <c r="B264"/>
  <c r="AI22"/>
  <c r="AH22"/>
  <c r="AG22"/>
  <c r="F22"/>
  <c r="AM21"/>
  <c r="AI21"/>
  <c r="AH21"/>
  <c r="AG21"/>
  <c r="F21"/>
  <c r="AM20"/>
  <c r="AI20"/>
  <c r="AH20"/>
  <c r="AG20"/>
  <c r="F20"/>
  <c r="AM19"/>
  <c r="AI19"/>
  <c r="AH19"/>
  <c r="AG19"/>
  <c r="F19"/>
  <c r="AM18"/>
  <c r="B191"/>
  <c r="AI18"/>
  <c r="AH18"/>
  <c r="AG18"/>
  <c r="F18"/>
  <c r="AM17"/>
  <c r="B166"/>
  <c r="AI17"/>
  <c r="AH17"/>
  <c r="AG17"/>
  <c r="F17"/>
  <c r="AM16"/>
  <c r="B140"/>
  <c r="AI16"/>
  <c r="AH16"/>
  <c r="AG16"/>
  <c r="F16"/>
  <c r="AM15"/>
  <c r="B110"/>
  <c r="AI15"/>
  <c r="AH15"/>
  <c r="AG15"/>
  <c r="F15"/>
  <c r="AK9"/>
  <c r="AK7"/>
  <c r="L29" i="111"/>
  <c r="X14"/>
  <c r="F14"/>
  <c r="U35" i="55"/>
  <c r="K37" i="116"/>
  <c r="U10" i="55"/>
  <c r="K12" i="116"/>
  <c r="U13" i="55"/>
  <c r="K15" i="116"/>
  <c r="U16" i="55"/>
  <c r="K18" i="116"/>
  <c r="U19" i="55"/>
  <c r="K21" i="116"/>
  <c r="U22" i="55"/>
  <c r="K24" i="116"/>
  <c r="U7" i="55"/>
  <c r="K9" i="116"/>
  <c r="T10" i="55"/>
  <c r="T13"/>
  <c r="K175" i="109"/>
  <c r="T16" i="55"/>
  <c r="T19"/>
  <c r="T22"/>
  <c r="T7"/>
  <c r="B9" i="116"/>
  <c r="X152" i="55"/>
  <c r="X151"/>
  <c r="X150"/>
  <c r="X149"/>
  <c r="X148"/>
  <c r="X147"/>
  <c r="X146"/>
  <c r="X145"/>
  <c r="X144"/>
  <c r="X143"/>
  <c r="X141"/>
  <c r="X140"/>
  <c r="X139"/>
  <c r="X138"/>
  <c r="X137"/>
  <c r="X136"/>
  <c r="X133"/>
  <c r="X132"/>
  <c r="X131"/>
  <c r="V51" i="110"/>
  <c r="S51"/>
  <c r="V50"/>
  <c r="S50"/>
  <c r="V49"/>
  <c r="S49"/>
  <c r="V48"/>
  <c r="S48"/>
  <c r="V47"/>
  <c r="S47"/>
  <c r="V46"/>
  <c r="S46"/>
  <c r="V45"/>
  <c r="S45"/>
  <c r="V44"/>
  <c r="S44"/>
  <c r="V43"/>
  <c r="S43"/>
  <c r="V42"/>
  <c r="S42"/>
  <c r="V41"/>
  <c r="S41"/>
  <c r="V40"/>
  <c r="S40"/>
  <c r="V39"/>
  <c r="S39"/>
  <c r="V38"/>
  <c r="S38"/>
  <c r="V37"/>
  <c r="S37"/>
  <c r="V36"/>
  <c r="S36"/>
  <c r="V35"/>
  <c r="S35"/>
  <c r="V34"/>
  <c r="S34"/>
  <c r="V33"/>
  <c r="S33"/>
  <c r="V32"/>
  <c r="S32"/>
  <c r="V31"/>
  <c r="S31"/>
  <c r="V30"/>
  <c r="S30"/>
  <c r="V29"/>
  <c r="S29"/>
  <c r="V28"/>
  <c r="S28"/>
  <c r="V27"/>
  <c r="S27"/>
  <c r="V26"/>
  <c r="S26"/>
  <c r="V25"/>
  <c r="S25"/>
  <c r="V24"/>
  <c r="S24"/>
  <c r="V23"/>
  <c r="S23"/>
  <c r="X22"/>
  <c r="T22"/>
  <c r="S22"/>
  <c r="V21"/>
  <c r="S21"/>
  <c r="V20"/>
  <c r="S20"/>
  <c r="X19"/>
  <c r="T19"/>
  <c r="S19"/>
  <c r="V18"/>
  <c r="S18"/>
  <c r="V17"/>
  <c r="S17"/>
  <c r="X16"/>
  <c r="T16"/>
  <c r="S16"/>
  <c r="V15"/>
  <c r="S15"/>
  <c r="V14"/>
  <c r="S14"/>
  <c r="X13"/>
  <c r="U13"/>
  <c r="T13"/>
  <c r="S13"/>
  <c r="V12"/>
  <c r="S12"/>
  <c r="V11"/>
  <c r="S11"/>
  <c r="X10"/>
  <c r="T10"/>
  <c r="V10"/>
  <c r="S10"/>
  <c r="V9"/>
  <c r="S9"/>
  <c r="V8"/>
  <c r="S8"/>
  <c r="X7"/>
  <c r="U7"/>
  <c r="T7"/>
  <c r="V7"/>
  <c r="S7"/>
  <c r="V6"/>
  <c r="S6"/>
  <c r="V5"/>
  <c r="S5"/>
  <c r="V4"/>
  <c r="S4"/>
  <c r="A235" i="109"/>
  <c r="A232"/>
  <c r="A229"/>
  <c r="A226"/>
  <c r="A223"/>
  <c r="A220"/>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33"/>
  <c r="A130"/>
  <c r="A127"/>
  <c r="A124"/>
  <c r="A121"/>
  <c r="A118"/>
  <c r="H112"/>
  <c r="H111"/>
  <c r="H110"/>
  <c r="H109"/>
  <c r="H108"/>
  <c r="H107"/>
  <c r="H106"/>
  <c r="H105"/>
  <c r="H104"/>
  <c r="H103"/>
  <c r="H102"/>
  <c r="H101"/>
  <c r="H100"/>
  <c r="H99"/>
  <c r="H98"/>
  <c r="H97"/>
  <c r="H96"/>
  <c r="H95"/>
  <c r="H94"/>
  <c r="H93"/>
  <c r="H92"/>
  <c r="H91"/>
  <c r="H90"/>
  <c r="H89"/>
  <c r="H88"/>
  <c r="H87"/>
  <c r="H86"/>
  <c r="H85"/>
  <c r="H84"/>
  <c r="I83"/>
  <c r="H83"/>
  <c r="J83"/>
  <c r="A83"/>
  <c r="H82"/>
  <c r="H81"/>
  <c r="I80"/>
  <c r="J80"/>
  <c r="H80"/>
  <c r="A80"/>
  <c r="H79"/>
  <c r="H78"/>
  <c r="I77"/>
  <c r="H77"/>
  <c r="A77"/>
  <c r="H76"/>
  <c r="H75"/>
  <c r="I74"/>
  <c r="H74"/>
  <c r="J74"/>
  <c r="A74"/>
  <c r="H73"/>
  <c r="H72"/>
  <c r="I71"/>
  <c r="H71"/>
  <c r="J71"/>
  <c r="A71"/>
  <c r="H70"/>
  <c r="H69"/>
  <c r="I68"/>
  <c r="H68"/>
  <c r="J68"/>
  <c r="A68"/>
  <c r="H67"/>
  <c r="H66"/>
  <c r="H65"/>
  <c r="L60"/>
  <c r="L59"/>
  <c r="L58"/>
  <c r="L57"/>
  <c r="L56"/>
  <c r="L55"/>
  <c r="L54"/>
  <c r="L53"/>
  <c r="L52"/>
  <c r="L51"/>
  <c r="L50"/>
  <c r="L49"/>
  <c r="L48"/>
  <c r="L47"/>
  <c r="L46"/>
  <c r="L45"/>
  <c r="L44"/>
  <c r="L43"/>
  <c r="L42"/>
  <c r="L41"/>
  <c r="L40"/>
  <c r="L39"/>
  <c r="L38"/>
  <c r="L37"/>
  <c r="L36"/>
  <c r="L35"/>
  <c r="L34"/>
  <c r="L33"/>
  <c r="L32"/>
  <c r="AB31"/>
  <c r="Y31"/>
  <c r="N31"/>
  <c r="M31"/>
  <c r="L31"/>
  <c r="H31"/>
  <c r="G31"/>
  <c r="F31"/>
  <c r="E31"/>
  <c r="L30"/>
  <c r="L29"/>
  <c r="AB28"/>
  <c r="Y28"/>
  <c r="N28"/>
  <c r="M28"/>
  <c r="L28"/>
  <c r="H28"/>
  <c r="C80"/>
  <c r="L80"/>
  <c r="G28"/>
  <c r="F28"/>
  <c r="E28"/>
  <c r="L27"/>
  <c r="L26"/>
  <c r="AB25"/>
  <c r="Y25"/>
  <c r="N25"/>
  <c r="M25"/>
  <c r="L25"/>
  <c r="H25"/>
  <c r="C77"/>
  <c r="L77"/>
  <c r="G25"/>
  <c r="F25"/>
  <c r="E25"/>
  <c r="L24"/>
  <c r="L23"/>
  <c r="AA22"/>
  <c r="Y22"/>
  <c r="N22"/>
  <c r="M22"/>
  <c r="L22"/>
  <c r="H22"/>
  <c r="G22"/>
  <c r="F22"/>
  <c r="E22"/>
  <c r="L21"/>
  <c r="L20"/>
  <c r="Z19"/>
  <c r="Y19"/>
  <c r="N19"/>
  <c r="M19"/>
  <c r="L19"/>
  <c r="H19"/>
  <c r="C71"/>
  <c r="L71"/>
  <c r="G19"/>
  <c r="F19"/>
  <c r="E19"/>
  <c r="L18"/>
  <c r="L17"/>
  <c r="Y16"/>
  <c r="N16"/>
  <c r="M16"/>
  <c r="L16"/>
  <c r="H16"/>
  <c r="G16"/>
  <c r="F16"/>
  <c r="E16"/>
  <c r="L15"/>
  <c r="AN14"/>
  <c r="AL14"/>
  <c r="AJ14"/>
  <c r="AH14"/>
  <c r="AF14"/>
  <c r="AD14"/>
  <c r="L14"/>
  <c r="L13"/>
  <c r="AN4"/>
  <c r="L1"/>
  <c r="K1"/>
  <c r="J1"/>
  <c r="I1"/>
  <c r="H12" i="69"/>
  <c r="I12"/>
  <c r="J12"/>
  <c r="K12"/>
  <c r="H13"/>
  <c r="I13"/>
  <c r="J13"/>
  <c r="K13"/>
  <c r="H14"/>
  <c r="I14"/>
  <c r="J14"/>
  <c r="K14"/>
  <c r="H15"/>
  <c r="I15"/>
  <c r="J15"/>
  <c r="K15"/>
  <c r="H16"/>
  <c r="I16"/>
  <c r="J16"/>
  <c r="K16"/>
  <c r="H17"/>
  <c r="I17"/>
  <c r="J17"/>
  <c r="K17"/>
  <c r="H18"/>
  <c r="I18"/>
  <c r="J18"/>
  <c r="K18"/>
  <c r="H19"/>
  <c r="I19"/>
  <c r="J19"/>
  <c r="K19"/>
  <c r="H20"/>
  <c r="I20"/>
  <c r="J20"/>
  <c r="K20"/>
  <c r="H21"/>
  <c r="I21"/>
  <c r="J21"/>
  <c r="K21"/>
  <c r="H22"/>
  <c r="I22"/>
  <c r="J22"/>
  <c r="K22"/>
  <c r="H23"/>
  <c r="I23"/>
  <c r="J23"/>
  <c r="K23"/>
  <c r="H24"/>
  <c r="I24"/>
  <c r="J24"/>
  <c r="K24"/>
  <c r="H25"/>
  <c r="I25"/>
  <c r="J25"/>
  <c r="K25"/>
  <c r="H26"/>
  <c r="I26"/>
  <c r="J26"/>
  <c r="K26"/>
  <c r="H27"/>
  <c r="I27"/>
  <c r="J27"/>
  <c r="K27"/>
  <c r="H28"/>
  <c r="I28"/>
  <c r="J28"/>
  <c r="K28"/>
  <c r="H29"/>
  <c r="I29"/>
  <c r="J29"/>
  <c r="K29"/>
  <c r="H30"/>
  <c r="I30"/>
  <c r="J30"/>
  <c r="K30"/>
  <c r="H31"/>
  <c r="I31"/>
  <c r="J31"/>
  <c r="K31"/>
  <c r="H32"/>
  <c r="I32"/>
  <c r="J32"/>
  <c r="K32"/>
  <c r="H33"/>
  <c r="I33"/>
  <c r="J33"/>
  <c r="K33"/>
  <c r="H34"/>
  <c r="I34"/>
  <c r="J34"/>
  <c r="K34"/>
  <c r="H35"/>
  <c r="I35"/>
  <c r="J35"/>
  <c r="K35"/>
  <c r="H36"/>
  <c r="I36"/>
  <c r="J36"/>
  <c r="K36"/>
  <c r="H37"/>
  <c r="I37"/>
  <c r="J37"/>
  <c r="K37"/>
  <c r="H38"/>
  <c r="I38"/>
  <c r="J38"/>
  <c r="K38"/>
  <c r="H39"/>
  <c r="I39"/>
  <c r="J39"/>
  <c r="K39"/>
  <c r="H40"/>
  <c r="I40"/>
  <c r="J40"/>
  <c r="K40"/>
  <c r="H41"/>
  <c r="I41"/>
  <c r="J41"/>
  <c r="K41"/>
  <c r="H42"/>
  <c r="I42"/>
  <c r="J42"/>
  <c r="K42"/>
  <c r="H43"/>
  <c r="I43"/>
  <c r="J43"/>
  <c r="K43"/>
  <c r="H44"/>
  <c r="I44"/>
  <c r="J44"/>
  <c r="K44"/>
  <c r="H45"/>
  <c r="I45"/>
  <c r="J45"/>
  <c r="K45"/>
  <c r="H46"/>
  <c r="I46"/>
  <c r="J46"/>
  <c r="K46"/>
  <c r="H47"/>
  <c r="I47"/>
  <c r="J47"/>
  <c r="K47"/>
  <c r="H48"/>
  <c r="I48"/>
  <c r="J48"/>
  <c r="K48"/>
  <c r="H49"/>
  <c r="I49"/>
  <c r="J49"/>
  <c r="K49"/>
  <c r="H50"/>
  <c r="I50"/>
  <c r="J50"/>
  <c r="K50"/>
  <c r="H51"/>
  <c r="I51"/>
  <c r="J51"/>
  <c r="K51"/>
  <c r="H52"/>
  <c r="I52"/>
  <c r="J52"/>
  <c r="K52"/>
  <c r="H53"/>
  <c r="I53"/>
  <c r="J53"/>
  <c r="K53"/>
  <c r="H54"/>
  <c r="I54"/>
  <c r="J54"/>
  <c r="K54"/>
  <c r="H55"/>
  <c r="I55"/>
  <c r="J55"/>
  <c r="K55"/>
  <c r="H56"/>
  <c r="I56"/>
  <c r="J56"/>
  <c r="K56"/>
  <c r="H57"/>
  <c r="I57"/>
  <c r="J57"/>
  <c r="K57"/>
  <c r="H58"/>
  <c r="I58"/>
  <c r="J58"/>
  <c r="K58"/>
  <c r="H59"/>
  <c r="I59"/>
  <c r="J59"/>
  <c r="K59"/>
  <c r="H60"/>
  <c r="I60"/>
  <c r="J60"/>
  <c r="K60"/>
  <c r="H61"/>
  <c r="I61"/>
  <c r="J61"/>
  <c r="K61"/>
  <c r="H62"/>
  <c r="I62"/>
  <c r="J62"/>
  <c r="K62"/>
  <c r="H63"/>
  <c r="I63"/>
  <c r="J63"/>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H424"/>
  <c r="I424"/>
  <c r="J424"/>
  <c r="K424"/>
  <c r="H425"/>
  <c r="I425"/>
  <c r="J425"/>
  <c r="K425"/>
  <c r="H426"/>
  <c r="I426"/>
  <c r="J426"/>
  <c r="K426"/>
  <c r="H427"/>
  <c r="I427"/>
  <c r="J427"/>
  <c r="K427"/>
  <c r="H428"/>
  <c r="I428"/>
  <c r="J428"/>
  <c r="K428"/>
  <c r="H429"/>
  <c r="I429"/>
  <c r="J429"/>
  <c r="K429"/>
  <c r="H430"/>
  <c r="I430"/>
  <c r="J430"/>
  <c r="K430"/>
  <c r="H431"/>
  <c r="I431"/>
  <c r="J431"/>
  <c r="K431"/>
  <c r="H432"/>
  <c r="I432"/>
  <c r="J432"/>
  <c r="K432"/>
  <c r="H433"/>
  <c r="I433"/>
  <c r="J433"/>
  <c r="K433"/>
  <c r="H434"/>
  <c r="I434"/>
  <c r="J434"/>
  <c r="K434"/>
  <c r="H435"/>
  <c r="I435"/>
  <c r="J435"/>
  <c r="K435"/>
  <c r="H436"/>
  <c r="I436"/>
  <c r="J436"/>
  <c r="K436"/>
  <c r="H437"/>
  <c r="I437"/>
  <c r="J437"/>
  <c r="K437"/>
  <c r="H438"/>
  <c r="I438"/>
  <c r="J438"/>
  <c r="K438"/>
  <c r="H439"/>
  <c r="I439"/>
  <c r="J439"/>
  <c r="K439"/>
  <c r="H440"/>
  <c r="I440"/>
  <c r="J440"/>
  <c r="K440"/>
  <c r="H441"/>
  <c r="I441"/>
  <c r="J441"/>
  <c r="K441"/>
  <c r="H442"/>
  <c r="I442"/>
  <c r="J442"/>
  <c r="K442"/>
  <c r="H443"/>
  <c r="I443"/>
  <c r="J443"/>
  <c r="K443"/>
  <c r="H444"/>
  <c r="I444"/>
  <c r="J444"/>
  <c r="K444"/>
  <c r="H445"/>
  <c r="I445"/>
  <c r="J445"/>
  <c r="K445"/>
  <c r="H446"/>
  <c r="I446"/>
  <c r="J446"/>
  <c r="K446"/>
  <c r="H447"/>
  <c r="I447"/>
  <c r="J447"/>
  <c r="K447"/>
  <c r="H448"/>
  <c r="I448"/>
  <c r="J448"/>
  <c r="K448"/>
  <c r="H449"/>
  <c r="I449"/>
  <c r="J449"/>
  <c r="K449"/>
  <c r="H450"/>
  <c r="I450"/>
  <c r="J450"/>
  <c r="K450"/>
  <c r="H451"/>
  <c r="I451"/>
  <c r="J451"/>
  <c r="K451"/>
  <c r="H452"/>
  <c r="I452"/>
  <c r="J452"/>
  <c r="K452"/>
  <c r="H453"/>
  <c r="I453"/>
  <c r="J453"/>
  <c r="K453"/>
  <c r="H454"/>
  <c r="I454"/>
  <c r="J454"/>
  <c r="K454"/>
  <c r="H455"/>
  <c r="I455"/>
  <c r="J455"/>
  <c r="K455"/>
  <c r="H456"/>
  <c r="I456"/>
  <c r="J456"/>
  <c r="K456"/>
  <c r="H457"/>
  <c r="I457"/>
  <c r="J457"/>
  <c r="K457"/>
  <c r="H458"/>
  <c r="I458"/>
  <c r="J458"/>
  <c r="K458"/>
  <c r="H459"/>
  <c r="I459"/>
  <c r="J459"/>
  <c r="K459"/>
  <c r="H460"/>
  <c r="I460"/>
  <c r="J460"/>
  <c r="K460"/>
  <c r="H461"/>
  <c r="I461"/>
  <c r="J461"/>
  <c r="K461"/>
  <c r="H462"/>
  <c r="I462"/>
  <c r="J462"/>
  <c r="K462"/>
  <c r="H463"/>
  <c r="I463"/>
  <c r="J463"/>
  <c r="K463"/>
  <c r="H464"/>
  <c r="I464"/>
  <c r="J464"/>
  <c r="K464"/>
  <c r="H465"/>
  <c r="I465"/>
  <c r="J465"/>
  <c r="K465"/>
  <c r="H466"/>
  <c r="I466"/>
  <c r="J466"/>
  <c r="K466"/>
  <c r="H467"/>
  <c r="I467"/>
  <c r="J467"/>
  <c r="K467"/>
  <c r="H468"/>
  <c r="I468"/>
  <c r="J468"/>
  <c r="K468"/>
  <c r="H469"/>
  <c r="I469"/>
  <c r="J469"/>
  <c r="K469"/>
  <c r="H470"/>
  <c r="I470"/>
  <c r="J470"/>
  <c r="K470"/>
  <c r="H471"/>
  <c r="I471"/>
  <c r="J471"/>
  <c r="K471"/>
  <c r="H472"/>
  <c r="I472"/>
  <c r="J472"/>
  <c r="K472"/>
  <c r="H473"/>
  <c r="I473"/>
  <c r="J473"/>
  <c r="K473"/>
  <c r="H474"/>
  <c r="I474"/>
  <c r="J474"/>
  <c r="K474"/>
  <c r="H475"/>
  <c r="I475"/>
  <c r="J475"/>
  <c r="K475"/>
  <c r="H476"/>
  <c r="I476"/>
  <c r="J476"/>
  <c r="K476"/>
  <c r="H477"/>
  <c r="I477"/>
  <c r="J477"/>
  <c r="K477"/>
  <c r="H478"/>
  <c r="I478"/>
  <c r="J478"/>
  <c r="K478"/>
  <c r="H479"/>
  <c r="I479"/>
  <c r="J479"/>
  <c r="K479"/>
  <c r="H480"/>
  <c r="I480"/>
  <c r="J480"/>
  <c r="K480"/>
  <c r="H481"/>
  <c r="I481"/>
  <c r="J481"/>
  <c r="K481"/>
  <c r="H482"/>
  <c r="I482"/>
  <c r="J482"/>
  <c r="K482"/>
  <c r="H483"/>
  <c r="I483"/>
  <c r="J483"/>
  <c r="K483"/>
  <c r="H484"/>
  <c r="I484"/>
  <c r="J484"/>
  <c r="K484"/>
  <c r="H485"/>
  <c r="I485"/>
  <c r="J485"/>
  <c r="K485"/>
  <c r="H486"/>
  <c r="I486"/>
  <c r="J486"/>
  <c r="K486"/>
  <c r="H487"/>
  <c r="I487"/>
  <c r="J487"/>
  <c r="K487"/>
  <c r="H488"/>
  <c r="I488"/>
  <c r="J488"/>
  <c r="K488"/>
  <c r="H489"/>
  <c r="I489"/>
  <c r="J489"/>
  <c r="K489"/>
  <c r="H490"/>
  <c r="I490"/>
  <c r="J490"/>
  <c r="K490"/>
  <c r="H491"/>
  <c r="I491"/>
  <c r="J491"/>
  <c r="K491"/>
  <c r="H492"/>
  <c r="I492"/>
  <c r="J492"/>
  <c r="K492"/>
  <c r="H493"/>
  <c r="I493"/>
  <c r="J493"/>
  <c r="K493"/>
  <c r="H494"/>
  <c r="I494"/>
  <c r="J494"/>
  <c r="K494"/>
  <c r="H495"/>
  <c r="I495"/>
  <c r="J495"/>
  <c r="K495"/>
  <c r="H496"/>
  <c r="I496"/>
  <c r="J496"/>
  <c r="K496"/>
  <c r="H497"/>
  <c r="I497"/>
  <c r="J497"/>
  <c r="K497"/>
  <c r="H498"/>
  <c r="I498"/>
  <c r="J498"/>
  <c r="K498"/>
  <c r="H499"/>
  <c r="I499"/>
  <c r="J499"/>
  <c r="K499"/>
  <c r="H500"/>
  <c r="I500"/>
  <c r="J500"/>
  <c r="K500"/>
  <c r="H501"/>
  <c r="I501"/>
  <c r="J501"/>
  <c r="K501"/>
  <c r="H502"/>
  <c r="I502"/>
  <c r="J502"/>
  <c r="K502"/>
  <c r="H503"/>
  <c r="I503"/>
  <c r="J503"/>
  <c r="K503"/>
  <c r="H504"/>
  <c r="I504"/>
  <c r="J504"/>
  <c r="K504"/>
  <c r="H505"/>
  <c r="I505"/>
  <c r="J505"/>
  <c r="K505"/>
  <c r="H506"/>
  <c r="I506"/>
  <c r="J506"/>
  <c r="K506"/>
  <c r="H507"/>
  <c r="I507"/>
  <c r="J507"/>
  <c r="K507"/>
  <c r="H508"/>
  <c r="I508"/>
  <c r="J508"/>
  <c r="K508"/>
  <c r="H509"/>
  <c r="I509"/>
  <c r="J509"/>
  <c r="K509"/>
  <c r="H510"/>
  <c r="I510"/>
  <c r="J510"/>
  <c r="K510"/>
  <c r="H511"/>
  <c r="I511"/>
  <c r="J511"/>
  <c r="K511"/>
  <c r="H512"/>
  <c r="I512"/>
  <c r="J512"/>
  <c r="K512"/>
  <c r="H513"/>
  <c r="I513"/>
  <c r="J513"/>
  <c r="K513"/>
  <c r="H514"/>
  <c r="I514"/>
  <c r="J514"/>
  <c r="K514"/>
  <c r="H515"/>
  <c r="I515"/>
  <c r="J515"/>
  <c r="K515"/>
  <c r="H516"/>
  <c r="I516"/>
  <c r="J516"/>
  <c r="K516"/>
  <c r="H517"/>
  <c r="I517"/>
  <c r="J517"/>
  <c r="K517"/>
  <c r="H518"/>
  <c r="I518"/>
  <c r="J518"/>
  <c r="K518"/>
  <c r="H519"/>
  <c r="I519"/>
  <c r="J519"/>
  <c r="K519"/>
  <c r="H520"/>
  <c r="I520"/>
  <c r="J520"/>
  <c r="K520"/>
  <c r="H521"/>
  <c r="I521"/>
  <c r="J521"/>
  <c r="K521"/>
  <c r="H522"/>
  <c r="I522"/>
  <c r="J522"/>
  <c r="K522"/>
  <c r="H523"/>
  <c r="I523"/>
  <c r="J523"/>
  <c r="K523"/>
  <c r="H524"/>
  <c r="I524"/>
  <c r="J524"/>
  <c r="K524"/>
  <c r="H525"/>
  <c r="I525"/>
  <c r="J525"/>
  <c r="K525"/>
  <c r="H526"/>
  <c r="I526"/>
  <c r="J526"/>
  <c r="K526"/>
  <c r="H527"/>
  <c r="I527"/>
  <c r="J527"/>
  <c r="K527"/>
  <c r="H528"/>
  <c r="I528"/>
  <c r="J528"/>
  <c r="K528"/>
  <c r="H529"/>
  <c r="I529"/>
  <c r="J529"/>
  <c r="K529"/>
  <c r="H530"/>
  <c r="I530"/>
  <c r="J530"/>
  <c r="K530"/>
  <c r="H531"/>
  <c r="I531"/>
  <c r="J531"/>
  <c r="K531"/>
  <c r="H532"/>
  <c r="I532"/>
  <c r="J532"/>
  <c r="K532"/>
  <c r="H533"/>
  <c r="I533"/>
  <c r="J533"/>
  <c r="K533"/>
  <c r="H534"/>
  <c r="I534"/>
  <c r="J534"/>
  <c r="K534"/>
  <c r="H535"/>
  <c r="I535"/>
  <c r="J535"/>
  <c r="K535"/>
  <c r="H536"/>
  <c r="I536"/>
  <c r="J536"/>
  <c r="K536"/>
  <c r="H537"/>
  <c r="I537"/>
  <c r="J537"/>
  <c r="K537"/>
  <c r="H538"/>
  <c r="I538"/>
  <c r="J538"/>
  <c r="K538"/>
  <c r="H539"/>
  <c r="I539"/>
  <c r="J539"/>
  <c r="K539"/>
  <c r="H540"/>
  <c r="I540"/>
  <c r="J540"/>
  <c r="K540"/>
  <c r="H541"/>
  <c r="I541"/>
  <c r="J541"/>
  <c r="K541"/>
  <c r="H542"/>
  <c r="I542"/>
  <c r="J542"/>
  <c r="K542"/>
  <c r="H543"/>
  <c r="I543"/>
  <c r="J543"/>
  <c r="K543"/>
  <c r="H544"/>
  <c r="I544"/>
  <c r="J544"/>
  <c r="K544"/>
  <c r="H545"/>
  <c r="I545"/>
  <c r="J545"/>
  <c r="K545"/>
  <c r="H546"/>
  <c r="I546"/>
  <c r="J546"/>
  <c r="K546"/>
  <c r="H547"/>
  <c r="I547"/>
  <c r="J547"/>
  <c r="K547"/>
  <c r="H548"/>
  <c r="I548"/>
  <c r="J548"/>
  <c r="K548"/>
  <c r="H549"/>
  <c r="I549"/>
  <c r="J549"/>
  <c r="K549"/>
  <c r="H550"/>
  <c r="I550"/>
  <c r="J550"/>
  <c r="K550"/>
  <c r="H551"/>
  <c r="I551"/>
  <c r="J551"/>
  <c r="K551"/>
  <c r="H552"/>
  <c r="I552"/>
  <c r="J552"/>
  <c r="K552"/>
  <c r="H553"/>
  <c r="I553"/>
  <c r="J553"/>
  <c r="K553"/>
  <c r="H554"/>
  <c r="I554"/>
  <c r="J554"/>
  <c r="K554"/>
  <c r="H555"/>
  <c r="I555"/>
  <c r="J555"/>
  <c r="K555"/>
  <c r="H556"/>
  <c r="I556"/>
  <c r="J556"/>
  <c r="K556"/>
  <c r="H557"/>
  <c r="I557"/>
  <c r="J557"/>
  <c r="K557"/>
  <c r="H558"/>
  <c r="I558"/>
  <c r="J558"/>
  <c r="K558"/>
  <c r="H559"/>
  <c r="I559"/>
  <c r="J559"/>
  <c r="K559"/>
  <c r="H560"/>
  <c r="I560"/>
  <c r="J560"/>
  <c r="K560"/>
  <c r="H561"/>
  <c r="I561"/>
  <c r="J561"/>
  <c r="K561"/>
  <c r="H562"/>
  <c r="I562"/>
  <c r="J562"/>
  <c r="K562"/>
  <c r="H563"/>
  <c r="I563"/>
  <c r="J563"/>
  <c r="K563"/>
  <c r="H564"/>
  <c r="I564"/>
  <c r="J564"/>
  <c r="K564"/>
  <c r="H565"/>
  <c r="I565"/>
  <c r="J565"/>
  <c r="K565"/>
  <c r="H566"/>
  <c r="I566"/>
  <c r="J566"/>
  <c r="K566"/>
  <c r="H567"/>
  <c r="I567"/>
  <c r="J567"/>
  <c r="K567"/>
  <c r="H568"/>
  <c r="I568"/>
  <c r="J568"/>
  <c r="K568"/>
  <c r="H569"/>
  <c r="I569"/>
  <c r="J569"/>
  <c r="K569"/>
  <c r="H570"/>
  <c r="I570"/>
  <c r="J570"/>
  <c r="K570"/>
  <c r="H571"/>
  <c r="I571"/>
  <c r="J571"/>
  <c r="K571"/>
  <c r="H572"/>
  <c r="I572"/>
  <c r="J572"/>
  <c r="K572"/>
  <c r="H573"/>
  <c r="I573"/>
  <c r="J573"/>
  <c r="K573"/>
  <c r="H574"/>
  <c r="I574"/>
  <c r="J574"/>
  <c r="K574"/>
  <c r="H575"/>
  <c r="I575"/>
  <c r="J575"/>
  <c r="K575"/>
  <c r="H576"/>
  <c r="I576"/>
  <c r="J576"/>
  <c r="K576"/>
  <c r="H577"/>
  <c r="I577"/>
  <c r="J577"/>
  <c r="K577"/>
  <c r="H578"/>
  <c r="I578"/>
  <c r="J578"/>
  <c r="K578"/>
  <c r="H579"/>
  <c r="I579"/>
  <c r="J579"/>
  <c r="K579"/>
  <c r="H580"/>
  <c r="I580"/>
  <c r="J580"/>
  <c r="K580"/>
  <c r="H581"/>
  <c r="I581"/>
  <c r="J581"/>
  <c r="K581"/>
  <c r="H582"/>
  <c r="I582"/>
  <c r="J582"/>
  <c r="K582"/>
  <c r="H583"/>
  <c r="I583"/>
  <c r="J583"/>
  <c r="K583"/>
  <c r="H584"/>
  <c r="I584"/>
  <c r="J584"/>
  <c r="K584"/>
  <c r="H585"/>
  <c r="I585"/>
  <c r="J585"/>
  <c r="K585"/>
  <c r="H586"/>
  <c r="I586"/>
  <c r="J586"/>
  <c r="K586"/>
  <c r="H587"/>
  <c r="I587"/>
  <c r="J587"/>
  <c r="K587"/>
  <c r="H588"/>
  <c r="I588"/>
  <c r="J588"/>
  <c r="K588"/>
  <c r="H589"/>
  <c r="I589"/>
  <c r="J589"/>
  <c r="K589"/>
  <c r="H590"/>
  <c r="I590"/>
  <c r="J590"/>
  <c r="K590"/>
  <c r="H591"/>
  <c r="I591"/>
  <c r="J591"/>
  <c r="K591"/>
  <c r="H592"/>
  <c r="I592"/>
  <c r="J592"/>
  <c r="K592"/>
  <c r="H593"/>
  <c r="I593"/>
  <c r="J593"/>
  <c r="K593"/>
  <c r="H594"/>
  <c r="I594"/>
  <c r="J594"/>
  <c r="K594"/>
  <c r="H595"/>
  <c r="I595"/>
  <c r="J595"/>
  <c r="K595"/>
  <c r="H596"/>
  <c r="I596"/>
  <c r="J596"/>
  <c r="K596"/>
  <c r="H597"/>
  <c r="I597"/>
  <c r="J597"/>
  <c r="K597"/>
  <c r="H598"/>
  <c r="I598"/>
  <c r="J598"/>
  <c r="K598"/>
  <c r="H599"/>
  <c r="I599"/>
  <c r="J599"/>
  <c r="K599"/>
  <c r="H600"/>
  <c r="I600"/>
  <c r="J600"/>
  <c r="K600"/>
  <c r="H601"/>
  <c r="I601"/>
  <c r="J601"/>
  <c r="K601"/>
  <c r="H602"/>
  <c r="I602"/>
  <c r="J602"/>
  <c r="K602"/>
  <c r="H603"/>
  <c r="I603"/>
  <c r="J603"/>
  <c r="K603"/>
  <c r="H604"/>
  <c r="I604"/>
  <c r="J604"/>
  <c r="K604"/>
  <c r="H605"/>
  <c r="I605"/>
  <c r="J605"/>
  <c r="K605"/>
  <c r="H606"/>
  <c r="I606"/>
  <c r="J606"/>
  <c r="K606"/>
  <c r="H607"/>
  <c r="I607"/>
  <c r="J607"/>
  <c r="K607"/>
  <c r="H608"/>
  <c r="I608"/>
  <c r="J608"/>
  <c r="K608"/>
  <c r="H609"/>
  <c r="I609"/>
  <c r="J609"/>
  <c r="K609"/>
  <c r="H610"/>
  <c r="I610"/>
  <c r="J610"/>
  <c r="K610"/>
  <c r="H611"/>
  <c r="I611"/>
  <c r="J611"/>
  <c r="K611"/>
  <c r="H612"/>
  <c r="I612"/>
  <c r="J612"/>
  <c r="K612"/>
  <c r="H613"/>
  <c r="I613"/>
  <c r="J613"/>
  <c r="K613"/>
  <c r="H614"/>
  <c r="I614"/>
  <c r="J614"/>
  <c r="K614"/>
  <c r="H615"/>
  <c r="I615"/>
  <c r="J615"/>
  <c r="K615"/>
  <c r="H616"/>
  <c r="I616"/>
  <c r="J616"/>
  <c r="K616"/>
  <c r="H617"/>
  <c r="I617"/>
  <c r="J617"/>
  <c r="K617"/>
  <c r="H618"/>
  <c r="I618"/>
  <c r="J618"/>
  <c r="K618"/>
  <c r="H619"/>
  <c r="I619"/>
  <c r="J619"/>
  <c r="K619"/>
  <c r="H620"/>
  <c r="I620"/>
  <c r="J620"/>
  <c r="K620"/>
  <c r="H621"/>
  <c r="I621"/>
  <c r="J621"/>
  <c r="K621"/>
  <c r="H622"/>
  <c r="I622"/>
  <c r="J622"/>
  <c r="K622"/>
  <c r="H623"/>
  <c r="I623"/>
  <c r="J623"/>
  <c r="K623"/>
  <c r="H624"/>
  <c r="I624"/>
  <c r="J624"/>
  <c r="K624"/>
  <c r="H625"/>
  <c r="I625"/>
  <c r="J625"/>
  <c r="K625"/>
  <c r="H626"/>
  <c r="I626"/>
  <c r="J626"/>
  <c r="K626"/>
  <c r="H627"/>
  <c r="I627"/>
  <c r="J627"/>
  <c r="K627"/>
  <c r="H628"/>
  <c r="I628"/>
  <c r="J628"/>
  <c r="K628"/>
  <c r="H629"/>
  <c r="I629"/>
  <c r="J629"/>
  <c r="K629"/>
  <c r="H630"/>
  <c r="I630"/>
  <c r="J630"/>
  <c r="K630"/>
  <c r="H631"/>
  <c r="I631"/>
  <c r="J631"/>
  <c r="K631"/>
  <c r="H632"/>
  <c r="I632"/>
  <c r="J632"/>
  <c r="K632"/>
  <c r="H633"/>
  <c r="I633"/>
  <c r="J633"/>
  <c r="K633"/>
  <c r="H634"/>
  <c r="I634"/>
  <c r="J634"/>
  <c r="K634"/>
  <c r="H635"/>
  <c r="I635"/>
  <c r="J635"/>
  <c r="K635"/>
  <c r="H636"/>
  <c r="I636"/>
  <c r="J636"/>
  <c r="K636"/>
  <c r="H637"/>
  <c r="I637"/>
  <c r="J637"/>
  <c r="K637"/>
  <c r="H638"/>
  <c r="I638"/>
  <c r="J638"/>
  <c r="K638"/>
  <c r="H639"/>
  <c r="I639"/>
  <c r="J639"/>
  <c r="K639"/>
  <c r="H640"/>
  <c r="I640"/>
  <c r="J640"/>
  <c r="K640"/>
  <c r="H641"/>
  <c r="I641"/>
  <c r="J641"/>
  <c r="K641"/>
  <c r="H642"/>
  <c r="I642"/>
  <c r="J642"/>
  <c r="K642"/>
  <c r="H643"/>
  <c r="I643"/>
  <c r="J643"/>
  <c r="K643"/>
  <c r="H644"/>
  <c r="I644"/>
  <c r="J644"/>
  <c r="K644"/>
  <c r="H645"/>
  <c r="I645"/>
  <c r="J645"/>
  <c r="K645"/>
  <c r="H646"/>
  <c r="I646"/>
  <c r="J646"/>
  <c r="K646"/>
  <c r="H647"/>
  <c r="I647"/>
  <c r="J647"/>
  <c r="K647"/>
  <c r="H648"/>
  <c r="I648"/>
  <c r="J648"/>
  <c r="K648"/>
  <c r="H649"/>
  <c r="I649"/>
  <c r="J649"/>
  <c r="K649"/>
  <c r="H650"/>
  <c r="I650"/>
  <c r="J650"/>
  <c r="K650"/>
  <c r="H651"/>
  <c r="I651"/>
  <c r="J651"/>
  <c r="K651"/>
  <c r="H652"/>
  <c r="I652"/>
  <c r="J652"/>
  <c r="K652"/>
  <c r="H653"/>
  <c r="I653"/>
  <c r="J653"/>
  <c r="K653"/>
  <c r="H654"/>
  <c r="I654"/>
  <c r="J654"/>
  <c r="K654"/>
  <c r="H655"/>
  <c r="I655"/>
  <c r="J655"/>
  <c r="K655"/>
  <c r="H656"/>
  <c r="I656"/>
  <c r="J656"/>
  <c r="K656"/>
  <c r="H657"/>
  <c r="I657"/>
  <c r="J657"/>
  <c r="K657"/>
  <c r="H658"/>
  <c r="I658"/>
  <c r="J658"/>
  <c r="K658"/>
  <c r="H659"/>
  <c r="I659"/>
  <c r="J659"/>
  <c r="K659"/>
  <c r="H660"/>
  <c r="I660"/>
  <c r="J660"/>
  <c r="K660"/>
  <c r="H661"/>
  <c r="I661"/>
  <c r="J661"/>
  <c r="K661"/>
  <c r="H662"/>
  <c r="I662"/>
  <c r="J662"/>
  <c r="K662"/>
  <c r="H663"/>
  <c r="I663"/>
  <c r="J663"/>
  <c r="K663"/>
  <c r="H664"/>
  <c r="I664"/>
  <c r="J664"/>
  <c r="K664"/>
  <c r="H665"/>
  <c r="I665"/>
  <c r="J665"/>
  <c r="K665"/>
  <c r="H666"/>
  <c r="I666"/>
  <c r="J666"/>
  <c r="K666"/>
  <c r="H667"/>
  <c r="I667"/>
  <c r="J667"/>
  <c r="K667"/>
  <c r="H668"/>
  <c r="I668"/>
  <c r="J668"/>
  <c r="K668"/>
  <c r="H669"/>
  <c r="I669"/>
  <c r="J669"/>
  <c r="K669"/>
  <c r="H670"/>
  <c r="I670"/>
  <c r="J670"/>
  <c r="K670"/>
  <c r="H671"/>
  <c r="I671"/>
  <c r="J671"/>
  <c r="K671"/>
  <c r="H672"/>
  <c r="I672"/>
  <c r="J672"/>
  <c r="K672"/>
  <c r="H673"/>
  <c r="I673"/>
  <c r="J673"/>
  <c r="K673"/>
  <c r="H674"/>
  <c r="I674"/>
  <c r="J674"/>
  <c r="K674"/>
  <c r="H675"/>
  <c r="I675"/>
  <c r="J675"/>
  <c r="K675"/>
  <c r="H676"/>
  <c r="I676"/>
  <c r="J676"/>
  <c r="K676"/>
  <c r="H677"/>
  <c r="I677"/>
  <c r="J677"/>
  <c r="K677"/>
  <c r="H678"/>
  <c r="I678"/>
  <c r="J678"/>
  <c r="K678"/>
  <c r="H679"/>
  <c r="I679"/>
  <c r="J679"/>
  <c r="K679"/>
  <c r="H680"/>
  <c r="I680"/>
  <c r="J680"/>
  <c r="K680"/>
  <c r="H681"/>
  <c r="I681"/>
  <c r="J681"/>
  <c r="K681"/>
  <c r="H682"/>
  <c r="I682"/>
  <c r="J682"/>
  <c r="K682"/>
  <c r="H683"/>
  <c r="I683"/>
  <c r="J683"/>
  <c r="K683"/>
  <c r="H684"/>
  <c r="I684"/>
  <c r="J684"/>
  <c r="K684"/>
  <c r="H685"/>
  <c r="I685"/>
  <c r="J685"/>
  <c r="K685"/>
  <c r="H686"/>
  <c r="I686"/>
  <c r="J686"/>
  <c r="K686"/>
  <c r="H687"/>
  <c r="I687"/>
  <c r="J687"/>
  <c r="K687"/>
  <c r="H688"/>
  <c r="I688"/>
  <c r="J688"/>
  <c r="K688"/>
  <c r="H689"/>
  <c r="I689"/>
  <c r="J689"/>
  <c r="K689"/>
  <c r="H690"/>
  <c r="I690"/>
  <c r="J690"/>
  <c r="K690"/>
  <c r="H691"/>
  <c r="I691"/>
  <c r="J691"/>
  <c r="K691"/>
  <c r="H692"/>
  <c r="I692"/>
  <c r="J692"/>
  <c r="K692"/>
  <c r="H693"/>
  <c r="I693"/>
  <c r="J693"/>
  <c r="K693"/>
  <c r="H694"/>
  <c r="I694"/>
  <c r="J694"/>
  <c r="K694"/>
  <c r="H695"/>
  <c r="I695"/>
  <c r="J695"/>
  <c r="K695"/>
  <c r="H696"/>
  <c r="I696"/>
  <c r="J696"/>
  <c r="K696"/>
  <c r="H697"/>
  <c r="I697"/>
  <c r="J697"/>
  <c r="K697"/>
  <c r="H698"/>
  <c r="I698"/>
  <c r="J698"/>
  <c r="K698"/>
  <c r="H699"/>
  <c r="I699"/>
  <c r="J699"/>
  <c r="K699"/>
  <c r="H700"/>
  <c r="I700"/>
  <c r="J700"/>
  <c r="K700"/>
  <c r="H701"/>
  <c r="I701"/>
  <c r="J701"/>
  <c r="K701"/>
  <c r="H702"/>
  <c r="I702"/>
  <c r="J702"/>
  <c r="K702"/>
  <c r="H703"/>
  <c r="I703"/>
  <c r="J703"/>
  <c r="K703"/>
  <c r="H704"/>
  <c r="I704"/>
  <c r="J704"/>
  <c r="K704"/>
  <c r="H705"/>
  <c r="I705"/>
  <c r="J705"/>
  <c r="K705"/>
  <c r="H706"/>
  <c r="I706"/>
  <c r="J706"/>
  <c r="K706"/>
  <c r="H707"/>
  <c r="I707"/>
  <c r="J707"/>
  <c r="K707"/>
  <c r="H708"/>
  <c r="I708"/>
  <c r="J708"/>
  <c r="K708"/>
  <c r="H709"/>
  <c r="I709"/>
  <c r="J709"/>
  <c r="K709"/>
  <c r="H710"/>
  <c r="I710"/>
  <c r="J710"/>
  <c r="K710"/>
  <c r="H711"/>
  <c r="I711"/>
  <c r="J711"/>
  <c r="K711"/>
  <c r="H712"/>
  <c r="I712"/>
  <c r="J712"/>
  <c r="K712"/>
  <c r="H713"/>
  <c r="I713"/>
  <c r="J713"/>
  <c r="K713"/>
  <c r="H714"/>
  <c r="I714"/>
  <c r="J714"/>
  <c r="K714"/>
  <c r="H715"/>
  <c r="I715"/>
  <c r="J715"/>
  <c r="K715"/>
  <c r="H716"/>
  <c r="I716"/>
  <c r="J716"/>
  <c r="K716"/>
  <c r="H717"/>
  <c r="I717"/>
  <c r="J717"/>
  <c r="K717"/>
  <c r="H718"/>
  <c r="I718"/>
  <c r="J718"/>
  <c r="K718"/>
  <c r="H719"/>
  <c r="I719"/>
  <c r="J719"/>
  <c r="K719"/>
  <c r="H720"/>
  <c r="I720"/>
  <c r="J720"/>
  <c r="K720"/>
  <c r="H721"/>
  <c r="I721"/>
  <c r="J721"/>
  <c r="K721"/>
  <c r="H722"/>
  <c r="I722"/>
  <c r="J722"/>
  <c r="K722"/>
  <c r="H723"/>
  <c r="I723"/>
  <c r="J723"/>
  <c r="K723"/>
  <c r="H724"/>
  <c r="I724"/>
  <c r="J724"/>
  <c r="K724"/>
  <c r="H725"/>
  <c r="I725"/>
  <c r="J725"/>
  <c r="K725"/>
  <c r="H726"/>
  <c r="I726"/>
  <c r="J726"/>
  <c r="K726"/>
  <c r="H727"/>
  <c r="I727"/>
  <c r="J727"/>
  <c r="K727"/>
  <c r="H728"/>
  <c r="I728"/>
  <c r="J728"/>
  <c r="K728"/>
  <c r="H729"/>
  <c r="I729"/>
  <c r="J729"/>
  <c r="K729"/>
  <c r="H730"/>
  <c r="I730"/>
  <c r="J730"/>
  <c r="K730"/>
  <c r="H731"/>
  <c r="I731"/>
  <c r="J731"/>
  <c r="K731"/>
  <c r="H732"/>
  <c r="I732"/>
  <c r="J732"/>
  <c r="K732"/>
  <c r="H733"/>
  <c r="I733"/>
  <c r="J733"/>
  <c r="K733"/>
  <c r="H734"/>
  <c r="I734"/>
  <c r="J734"/>
  <c r="K734"/>
  <c r="H735"/>
  <c r="I735"/>
  <c r="J735"/>
  <c r="K735"/>
  <c r="H736"/>
  <c r="I736"/>
  <c r="J736"/>
  <c r="K736"/>
  <c r="H737"/>
  <c r="I737"/>
  <c r="J737"/>
  <c r="K737"/>
  <c r="H738"/>
  <c r="I738"/>
  <c r="J738"/>
  <c r="K738"/>
  <c r="H739"/>
  <c r="I739"/>
  <c r="J739"/>
  <c r="K739"/>
  <c r="H740"/>
  <c r="I740"/>
  <c r="J740"/>
  <c r="K740"/>
  <c r="H741"/>
  <c r="I741"/>
  <c r="J741"/>
  <c r="K741"/>
  <c r="H742"/>
  <c r="I742"/>
  <c r="J742"/>
  <c r="K742"/>
  <c r="H743"/>
  <c r="I743"/>
  <c r="J743"/>
  <c r="K743"/>
  <c r="H744"/>
  <c r="I744"/>
  <c r="J744"/>
  <c r="K744"/>
  <c r="H745"/>
  <c r="I745"/>
  <c r="J745"/>
  <c r="K745"/>
  <c r="H746"/>
  <c r="I746"/>
  <c r="J746"/>
  <c r="K746"/>
  <c r="H747"/>
  <c r="I747"/>
  <c r="J747"/>
  <c r="K747"/>
  <c r="H748"/>
  <c r="I748"/>
  <c r="J748"/>
  <c r="K748"/>
  <c r="H749"/>
  <c r="I749"/>
  <c r="J749"/>
  <c r="K749"/>
  <c r="H750"/>
  <c r="I750"/>
  <c r="J750"/>
  <c r="K750"/>
  <c r="H751"/>
  <c r="I751"/>
  <c r="J751"/>
  <c r="K751"/>
  <c r="H752"/>
  <c r="I752"/>
  <c r="J752"/>
  <c r="K752"/>
  <c r="H753"/>
  <c r="I753"/>
  <c r="J753"/>
  <c r="K753"/>
  <c r="H754"/>
  <c r="I754"/>
  <c r="J754"/>
  <c r="K754"/>
  <c r="H755"/>
  <c r="I755"/>
  <c r="J755"/>
  <c r="K755"/>
  <c r="H756"/>
  <c r="I756"/>
  <c r="J756"/>
  <c r="K756"/>
  <c r="H757"/>
  <c r="I757"/>
  <c r="J757"/>
  <c r="K757"/>
  <c r="H758"/>
  <c r="I758"/>
  <c r="J758"/>
  <c r="K758"/>
  <c r="H759"/>
  <c r="I759"/>
  <c r="J759"/>
  <c r="K759"/>
  <c r="H760"/>
  <c r="I760"/>
  <c r="J760"/>
  <c r="K760"/>
  <c r="H761"/>
  <c r="I761"/>
  <c r="J761"/>
  <c r="K761"/>
  <c r="H762"/>
  <c r="I762"/>
  <c r="J762"/>
  <c r="K762"/>
  <c r="H763"/>
  <c r="I763"/>
  <c r="J763"/>
  <c r="K763"/>
  <c r="H764"/>
  <c r="I764"/>
  <c r="J764"/>
  <c r="K764"/>
  <c r="H765"/>
  <c r="I765"/>
  <c r="J765"/>
  <c r="K765"/>
  <c r="H766"/>
  <c r="I766"/>
  <c r="J766"/>
  <c r="K766"/>
  <c r="H767"/>
  <c r="I767"/>
  <c r="J767"/>
  <c r="K767"/>
  <c r="H768"/>
  <c r="I768"/>
  <c r="J768"/>
  <c r="K768"/>
  <c r="H769"/>
  <c r="I769"/>
  <c r="J769"/>
  <c r="K769"/>
  <c r="H770"/>
  <c r="I770"/>
  <c r="J770"/>
  <c r="K770"/>
  <c r="H771"/>
  <c r="I771"/>
  <c r="J771"/>
  <c r="K771"/>
  <c r="H772"/>
  <c r="I772"/>
  <c r="J772"/>
  <c r="K772"/>
  <c r="H773"/>
  <c r="I773"/>
  <c r="J773"/>
  <c r="K773"/>
  <c r="H774"/>
  <c r="I774"/>
  <c r="J774"/>
  <c r="K774"/>
  <c r="H775"/>
  <c r="I775"/>
  <c r="J775"/>
  <c r="K775"/>
  <c r="H776"/>
  <c r="I776"/>
  <c r="J776"/>
  <c r="K776"/>
  <c r="H777"/>
  <c r="I777"/>
  <c r="J777"/>
  <c r="K777"/>
  <c r="H778"/>
  <c r="I778"/>
  <c r="J778"/>
  <c r="K778"/>
  <c r="H779"/>
  <c r="I779"/>
  <c r="J779"/>
  <c r="K779"/>
  <c r="H780"/>
  <c r="I780"/>
  <c r="J780"/>
  <c r="K780"/>
  <c r="H781"/>
  <c r="I781"/>
  <c r="J781"/>
  <c r="K781"/>
  <c r="H782"/>
  <c r="I782"/>
  <c r="J782"/>
  <c r="K782"/>
  <c r="H783"/>
  <c r="I783"/>
  <c r="J783"/>
  <c r="K783"/>
  <c r="H784"/>
  <c r="I784"/>
  <c r="J784"/>
  <c r="K784"/>
  <c r="H785"/>
  <c r="I785"/>
  <c r="J785"/>
  <c r="K785"/>
  <c r="H786"/>
  <c r="I786"/>
  <c r="J786"/>
  <c r="K786"/>
  <c r="H787"/>
  <c r="I787"/>
  <c r="J787"/>
  <c r="K787"/>
  <c r="H788"/>
  <c r="I788"/>
  <c r="J788"/>
  <c r="K788"/>
  <c r="H789"/>
  <c r="I789"/>
  <c r="J789"/>
  <c r="K789"/>
  <c r="H790"/>
  <c r="I790"/>
  <c r="J790"/>
  <c r="K790"/>
  <c r="H791"/>
  <c r="I791"/>
  <c r="J791"/>
  <c r="K791"/>
  <c r="H792"/>
  <c r="I792"/>
  <c r="J792"/>
  <c r="K792"/>
  <c r="H793"/>
  <c r="I793"/>
  <c r="J793"/>
  <c r="K793"/>
  <c r="H794"/>
  <c r="I794"/>
  <c r="J794"/>
  <c r="K794"/>
  <c r="H795"/>
  <c r="I795"/>
  <c r="J795"/>
  <c r="K795"/>
  <c r="H796"/>
  <c r="I796"/>
  <c r="J796"/>
  <c r="K796"/>
  <c r="H797"/>
  <c r="I797"/>
  <c r="J797"/>
  <c r="K797"/>
  <c r="H798"/>
  <c r="I798"/>
  <c r="J798"/>
  <c r="K798"/>
  <c r="H799"/>
  <c r="I799"/>
  <c r="J799"/>
  <c r="K799"/>
  <c r="H800"/>
  <c r="I800"/>
  <c r="J800"/>
  <c r="K800"/>
  <c r="H801"/>
  <c r="I801"/>
  <c r="J801"/>
  <c r="K801"/>
  <c r="H802"/>
  <c r="I802"/>
  <c r="J802"/>
  <c r="K802"/>
  <c r="H803"/>
  <c r="I803"/>
  <c r="J803"/>
  <c r="K803"/>
  <c r="H804"/>
  <c r="I804"/>
  <c r="J804"/>
  <c r="K804"/>
  <c r="H805"/>
  <c r="I805"/>
  <c r="J805"/>
  <c r="K805"/>
  <c r="H806"/>
  <c r="I806"/>
  <c r="J806"/>
  <c r="K806"/>
  <c r="H807"/>
  <c r="I807"/>
  <c r="J807"/>
  <c r="K807"/>
  <c r="H808"/>
  <c r="I808"/>
  <c r="J808"/>
  <c r="K808"/>
  <c r="H809"/>
  <c r="I809"/>
  <c r="J809"/>
  <c r="K809"/>
  <c r="H810"/>
  <c r="I810"/>
  <c r="J810"/>
  <c r="K810"/>
  <c r="H811"/>
  <c r="I811"/>
  <c r="J811"/>
  <c r="K811"/>
  <c r="H812"/>
  <c r="I812"/>
  <c r="J812"/>
  <c r="K812"/>
  <c r="H813"/>
  <c r="I813"/>
  <c r="J813"/>
  <c r="K813"/>
  <c r="H814"/>
  <c r="I814"/>
  <c r="J814"/>
  <c r="K814"/>
  <c r="H815"/>
  <c r="I815"/>
  <c r="J815"/>
  <c r="K815"/>
  <c r="H816"/>
  <c r="I816"/>
  <c r="J816"/>
  <c r="K816"/>
  <c r="H817"/>
  <c r="I817"/>
  <c r="J817"/>
  <c r="K817"/>
  <c r="H818"/>
  <c r="I818"/>
  <c r="J818"/>
  <c r="K818"/>
  <c r="H819"/>
  <c r="I819"/>
  <c r="J819"/>
  <c r="K819"/>
  <c r="H820"/>
  <c r="I820"/>
  <c r="J820"/>
  <c r="K820"/>
  <c r="H821"/>
  <c r="I821"/>
  <c r="J821"/>
  <c r="K821"/>
  <c r="H822"/>
  <c r="I822"/>
  <c r="J822"/>
  <c r="K822"/>
  <c r="H823"/>
  <c r="I823"/>
  <c r="J823"/>
  <c r="K823"/>
  <c r="H824"/>
  <c r="I824"/>
  <c r="J824"/>
  <c r="K824"/>
  <c r="H825"/>
  <c r="I825"/>
  <c r="J825"/>
  <c r="K825"/>
  <c r="H826"/>
  <c r="I826"/>
  <c r="J826"/>
  <c r="K826"/>
  <c r="H827"/>
  <c r="I827"/>
  <c r="J827"/>
  <c r="K827"/>
  <c r="H828"/>
  <c r="I828"/>
  <c r="J828"/>
  <c r="K828"/>
  <c r="H829"/>
  <c r="I829"/>
  <c r="J829"/>
  <c r="K829"/>
  <c r="H830"/>
  <c r="I830"/>
  <c r="J830"/>
  <c r="K830"/>
  <c r="H831"/>
  <c r="I831"/>
  <c r="J831"/>
  <c r="K831"/>
  <c r="H832"/>
  <c r="I832"/>
  <c r="J832"/>
  <c r="K832"/>
  <c r="H833"/>
  <c r="I833"/>
  <c r="J833"/>
  <c r="K833"/>
  <c r="H834"/>
  <c r="I834"/>
  <c r="J834"/>
  <c r="K834"/>
  <c r="H835"/>
  <c r="I835"/>
  <c r="J835"/>
  <c r="K835"/>
  <c r="H836"/>
  <c r="I836"/>
  <c r="J836"/>
  <c r="K836"/>
  <c r="H837"/>
  <c r="I837"/>
  <c r="J837"/>
  <c r="K837"/>
  <c r="H838"/>
  <c r="I838"/>
  <c r="J838"/>
  <c r="K838"/>
  <c r="H839"/>
  <c r="I839"/>
  <c r="J839"/>
  <c r="K839"/>
  <c r="H840"/>
  <c r="I840"/>
  <c r="J840"/>
  <c r="K840"/>
  <c r="H841"/>
  <c r="I841"/>
  <c r="J841"/>
  <c r="K841"/>
  <c r="H842"/>
  <c r="I842"/>
  <c r="J842"/>
  <c r="K842"/>
  <c r="H843"/>
  <c r="I843"/>
  <c r="J843"/>
  <c r="K843"/>
  <c r="H844"/>
  <c r="I844"/>
  <c r="J844"/>
  <c r="K844"/>
  <c r="H845"/>
  <c r="I845"/>
  <c r="J845"/>
  <c r="K845"/>
  <c r="H846"/>
  <c r="I846"/>
  <c r="J846"/>
  <c r="K846"/>
  <c r="H847"/>
  <c r="I847"/>
  <c r="J847"/>
  <c r="K847"/>
  <c r="H848"/>
  <c r="I848"/>
  <c r="J848"/>
  <c r="K848"/>
  <c r="H849"/>
  <c r="I849"/>
  <c r="J849"/>
  <c r="K849"/>
  <c r="H850"/>
  <c r="I850"/>
  <c r="J850"/>
  <c r="K850"/>
  <c r="H851"/>
  <c r="I851"/>
  <c r="J851"/>
  <c r="K851"/>
  <c r="H852"/>
  <c r="I852"/>
  <c r="J852"/>
  <c r="K852"/>
  <c r="H853"/>
  <c r="I853"/>
  <c r="J853"/>
  <c r="K853"/>
  <c r="H854"/>
  <c r="I854"/>
  <c r="J854"/>
  <c r="K854"/>
  <c r="H855"/>
  <c r="I855"/>
  <c r="J855"/>
  <c r="K855"/>
  <c r="H856"/>
  <c r="I856"/>
  <c r="J856"/>
  <c r="K856"/>
  <c r="H857"/>
  <c r="I857"/>
  <c r="J857"/>
  <c r="K857"/>
  <c r="H858"/>
  <c r="I858"/>
  <c r="J858"/>
  <c r="K858"/>
  <c r="H859"/>
  <c r="I859"/>
  <c r="J859"/>
  <c r="K859"/>
  <c r="H860"/>
  <c r="I860"/>
  <c r="J860"/>
  <c r="K860"/>
  <c r="H861"/>
  <c r="I861"/>
  <c r="J861"/>
  <c r="K861"/>
  <c r="H862"/>
  <c r="I862"/>
  <c r="J862"/>
  <c r="K862"/>
  <c r="H863"/>
  <c r="I863"/>
  <c r="J863"/>
  <c r="K863"/>
  <c r="H864"/>
  <c r="I864"/>
  <c r="J864"/>
  <c r="K864"/>
  <c r="H865"/>
  <c r="I865"/>
  <c r="J865"/>
  <c r="K865"/>
  <c r="H866"/>
  <c r="I866"/>
  <c r="J866"/>
  <c r="K866"/>
  <c r="H867"/>
  <c r="I867"/>
  <c r="J867"/>
  <c r="K867"/>
  <c r="H868"/>
  <c r="I868"/>
  <c r="J868"/>
  <c r="K868"/>
  <c r="H869"/>
  <c r="I869"/>
  <c r="J869"/>
  <c r="K869"/>
  <c r="H870"/>
  <c r="I870"/>
  <c r="J870"/>
  <c r="K870"/>
  <c r="H871"/>
  <c r="I871"/>
  <c r="J871"/>
  <c r="K871"/>
  <c r="H872"/>
  <c r="I872"/>
  <c r="J872"/>
  <c r="K872"/>
  <c r="H873"/>
  <c r="I873"/>
  <c r="J873"/>
  <c r="K873"/>
  <c r="H874"/>
  <c r="I874"/>
  <c r="J874"/>
  <c r="K874"/>
  <c r="H875"/>
  <c r="I875"/>
  <c r="J875"/>
  <c r="K875"/>
  <c r="H876"/>
  <c r="I876"/>
  <c r="J876"/>
  <c r="K876"/>
  <c r="H877"/>
  <c r="I877"/>
  <c r="J877"/>
  <c r="K877"/>
  <c r="H878"/>
  <c r="I878"/>
  <c r="J878"/>
  <c r="K878"/>
  <c r="H879"/>
  <c r="I879"/>
  <c r="J879"/>
  <c r="K879"/>
  <c r="H880"/>
  <c r="I880"/>
  <c r="J880"/>
  <c r="K880"/>
  <c r="H881"/>
  <c r="I881"/>
  <c r="J881"/>
  <c r="K881"/>
  <c r="H882"/>
  <c r="I882"/>
  <c r="J882"/>
  <c r="K882"/>
  <c r="H883"/>
  <c r="I883"/>
  <c r="J883"/>
  <c r="K883"/>
  <c r="H884"/>
  <c r="I884"/>
  <c r="J884"/>
  <c r="K884"/>
  <c r="H885"/>
  <c r="I885"/>
  <c r="J885"/>
  <c r="K885"/>
  <c r="H886"/>
  <c r="I886"/>
  <c r="J886"/>
  <c r="K886"/>
  <c r="H887"/>
  <c r="I887"/>
  <c r="J887"/>
  <c r="K887"/>
  <c r="H888"/>
  <c r="I888"/>
  <c r="J888"/>
  <c r="K888"/>
  <c r="H889"/>
  <c r="I889"/>
  <c r="J889"/>
  <c r="K889"/>
  <c r="H890"/>
  <c r="I890"/>
  <c r="J890"/>
  <c r="K890"/>
  <c r="H891"/>
  <c r="I891"/>
  <c r="J891"/>
  <c r="K891"/>
  <c r="H892"/>
  <c r="I892"/>
  <c r="J892"/>
  <c r="K892"/>
  <c r="H893"/>
  <c r="I893"/>
  <c r="J893"/>
  <c r="K893"/>
  <c r="H894"/>
  <c r="I894"/>
  <c r="J894"/>
  <c r="K894"/>
  <c r="H895"/>
  <c r="I895"/>
  <c r="J895"/>
  <c r="K895"/>
  <c r="H896"/>
  <c r="I896"/>
  <c r="J896"/>
  <c r="K896"/>
  <c r="H897"/>
  <c r="I897"/>
  <c r="J897"/>
  <c r="K897"/>
  <c r="H898"/>
  <c r="I898"/>
  <c r="J898"/>
  <c r="K898"/>
  <c r="H899"/>
  <c r="I899"/>
  <c r="J899"/>
  <c r="K899"/>
  <c r="H900"/>
  <c r="I900"/>
  <c r="J900"/>
  <c r="K900"/>
  <c r="H901"/>
  <c r="I901"/>
  <c r="J901"/>
  <c r="K901"/>
  <c r="H902"/>
  <c r="I902"/>
  <c r="J902"/>
  <c r="K902"/>
  <c r="H903"/>
  <c r="I903"/>
  <c r="J903"/>
  <c r="K903"/>
  <c r="H904"/>
  <c r="I904"/>
  <c r="J904"/>
  <c r="K904"/>
  <c r="H905"/>
  <c r="I905"/>
  <c r="J905"/>
  <c r="K905"/>
  <c r="H906"/>
  <c r="I906"/>
  <c r="J906"/>
  <c r="K906"/>
  <c r="H907"/>
  <c r="I907"/>
  <c r="J907"/>
  <c r="K907"/>
  <c r="H908"/>
  <c r="I908"/>
  <c r="J908"/>
  <c r="K908"/>
  <c r="H909"/>
  <c r="I909"/>
  <c r="J909"/>
  <c r="K909"/>
  <c r="H910"/>
  <c r="I910"/>
  <c r="J910"/>
  <c r="K910"/>
  <c r="H911"/>
  <c r="I911"/>
  <c r="J911"/>
  <c r="K911"/>
  <c r="H912"/>
  <c r="I912"/>
  <c r="J912"/>
  <c r="K912"/>
  <c r="H913"/>
  <c r="I913"/>
  <c r="J913"/>
  <c r="K913"/>
  <c r="H914"/>
  <c r="I914"/>
  <c r="J914"/>
  <c r="K914"/>
  <c r="H915"/>
  <c r="I915"/>
  <c r="J915"/>
  <c r="K915"/>
  <c r="H916"/>
  <c r="I916"/>
  <c r="J916"/>
  <c r="K916"/>
  <c r="H917"/>
  <c r="I917"/>
  <c r="J917"/>
  <c r="K917"/>
  <c r="H918"/>
  <c r="I918"/>
  <c r="J918"/>
  <c r="K918"/>
  <c r="H919"/>
  <c r="I919"/>
  <c r="J919"/>
  <c r="K919"/>
  <c r="H920"/>
  <c r="I920"/>
  <c r="J920"/>
  <c r="K920"/>
  <c r="H921"/>
  <c r="I921"/>
  <c r="J921"/>
  <c r="K921"/>
  <c r="H922"/>
  <c r="I922"/>
  <c r="J922"/>
  <c r="K922"/>
  <c r="H923"/>
  <c r="I923"/>
  <c r="J923"/>
  <c r="K923"/>
  <c r="H924"/>
  <c r="I924"/>
  <c r="J924"/>
  <c r="K924"/>
  <c r="H925"/>
  <c r="I925"/>
  <c r="J925"/>
  <c r="K925"/>
  <c r="H926"/>
  <c r="I926"/>
  <c r="J926"/>
  <c r="K926"/>
  <c r="H927"/>
  <c r="I927"/>
  <c r="J927"/>
  <c r="K927"/>
  <c r="H928"/>
  <c r="I928"/>
  <c r="J928"/>
  <c r="K928"/>
  <c r="H929"/>
  <c r="I929"/>
  <c r="J929"/>
  <c r="K929"/>
  <c r="H930"/>
  <c r="I930"/>
  <c r="J930"/>
  <c r="K930"/>
  <c r="H931"/>
  <c r="I931"/>
  <c r="J931"/>
  <c r="K931"/>
  <c r="H932"/>
  <c r="I932"/>
  <c r="J932"/>
  <c r="K932"/>
  <c r="H933"/>
  <c r="I933"/>
  <c r="J933"/>
  <c r="K933"/>
  <c r="H934"/>
  <c r="I934"/>
  <c r="J934"/>
  <c r="K934"/>
  <c r="H935"/>
  <c r="I935"/>
  <c r="J935"/>
  <c r="K935"/>
  <c r="H936"/>
  <c r="I936"/>
  <c r="J936"/>
  <c r="K936"/>
  <c r="H937"/>
  <c r="I937"/>
  <c r="J937"/>
  <c r="K937"/>
  <c r="H938"/>
  <c r="I938"/>
  <c r="J938"/>
  <c r="K938"/>
  <c r="H939"/>
  <c r="I939"/>
  <c r="J939"/>
  <c r="K939"/>
  <c r="H940"/>
  <c r="I940"/>
  <c r="J940"/>
  <c r="K940"/>
  <c r="H941"/>
  <c r="I941"/>
  <c r="J941"/>
  <c r="K941"/>
  <c r="H942"/>
  <c r="I942"/>
  <c r="J942"/>
  <c r="K942"/>
  <c r="H943"/>
  <c r="I943"/>
  <c r="J943"/>
  <c r="K943"/>
  <c r="H944"/>
  <c r="I944"/>
  <c r="J944"/>
  <c r="K944"/>
  <c r="H945"/>
  <c r="I945"/>
  <c r="J945"/>
  <c r="K945"/>
  <c r="H946"/>
  <c r="I946"/>
  <c r="J946"/>
  <c r="K946"/>
  <c r="H947"/>
  <c r="I947"/>
  <c r="J947"/>
  <c r="K947"/>
  <c r="H948"/>
  <c r="I948"/>
  <c r="J948"/>
  <c r="K948"/>
  <c r="H949"/>
  <c r="I949"/>
  <c r="J949"/>
  <c r="K949"/>
  <c r="H950"/>
  <c r="I950"/>
  <c r="J950"/>
  <c r="K950"/>
  <c r="H951"/>
  <c r="I951"/>
  <c r="J951"/>
  <c r="K951"/>
  <c r="H952"/>
  <c r="I952"/>
  <c r="J952"/>
  <c r="K952"/>
  <c r="H953"/>
  <c r="I953"/>
  <c r="J953"/>
  <c r="K953"/>
  <c r="H954"/>
  <c r="I954"/>
  <c r="J954"/>
  <c r="K954"/>
  <c r="H955"/>
  <c r="I955"/>
  <c r="J955"/>
  <c r="K955"/>
  <c r="H956"/>
  <c r="I956"/>
  <c r="J956"/>
  <c r="K956"/>
  <c r="H957"/>
  <c r="I957"/>
  <c r="J957"/>
  <c r="K957"/>
  <c r="H958"/>
  <c r="I958"/>
  <c r="J958"/>
  <c r="K958"/>
  <c r="H959"/>
  <c r="I959"/>
  <c r="J959"/>
  <c r="K959"/>
  <c r="H960"/>
  <c r="I960"/>
  <c r="J960"/>
  <c r="K960"/>
  <c r="H961"/>
  <c r="I961"/>
  <c r="J961"/>
  <c r="K961"/>
  <c r="H962"/>
  <c r="I962"/>
  <c r="J962"/>
  <c r="K962"/>
  <c r="H963"/>
  <c r="I963"/>
  <c r="J963"/>
  <c r="K963"/>
  <c r="H964"/>
  <c r="I964"/>
  <c r="J964"/>
  <c r="K964"/>
  <c r="H965"/>
  <c r="I965"/>
  <c r="J965"/>
  <c r="K965"/>
  <c r="H966"/>
  <c r="I966"/>
  <c r="J966"/>
  <c r="K966"/>
  <c r="H967"/>
  <c r="I967"/>
  <c r="J967"/>
  <c r="K967"/>
  <c r="H968"/>
  <c r="I968"/>
  <c r="J968"/>
  <c r="K968"/>
  <c r="H969"/>
  <c r="I969"/>
  <c r="J969"/>
  <c r="K969"/>
  <c r="H970"/>
  <c r="I970"/>
  <c r="J970"/>
  <c r="K970"/>
  <c r="H971"/>
  <c r="I971"/>
  <c r="J971"/>
  <c r="K971"/>
  <c r="H972"/>
  <c r="I972"/>
  <c r="J972"/>
  <c r="K972"/>
  <c r="H973"/>
  <c r="I973"/>
  <c r="J973"/>
  <c r="K973"/>
  <c r="H974"/>
  <c r="I974"/>
  <c r="J974"/>
  <c r="K974"/>
  <c r="H975"/>
  <c r="I975"/>
  <c r="J975"/>
  <c r="K975"/>
  <c r="H976"/>
  <c r="I976"/>
  <c r="J976"/>
  <c r="K976"/>
  <c r="H977"/>
  <c r="I977"/>
  <c r="J977"/>
  <c r="K977"/>
  <c r="H978"/>
  <c r="I978"/>
  <c r="J978"/>
  <c r="K978"/>
  <c r="H979"/>
  <c r="I979"/>
  <c r="J979"/>
  <c r="K979"/>
  <c r="H980"/>
  <c r="I980"/>
  <c r="J980"/>
  <c r="K980"/>
  <c r="H981"/>
  <c r="I981"/>
  <c r="J981"/>
  <c r="K981"/>
  <c r="H982"/>
  <c r="I982"/>
  <c r="J982"/>
  <c r="K982"/>
  <c r="H983"/>
  <c r="I983"/>
  <c r="J983"/>
  <c r="K983"/>
  <c r="H984"/>
  <c r="I984"/>
  <c r="J984"/>
  <c r="K984"/>
  <c r="H985"/>
  <c r="I985"/>
  <c r="J985"/>
  <c r="K985"/>
  <c r="H986"/>
  <c r="I986"/>
  <c r="J986"/>
  <c r="K986"/>
  <c r="H987"/>
  <c r="I987"/>
  <c r="J987"/>
  <c r="K987"/>
  <c r="H988"/>
  <c r="I988"/>
  <c r="J988"/>
  <c r="K988"/>
  <c r="H989"/>
  <c r="I989"/>
  <c r="J989"/>
  <c r="K989"/>
  <c r="H990"/>
  <c r="I990"/>
  <c r="J990"/>
  <c r="K990"/>
  <c r="H991"/>
  <c r="I991"/>
  <c r="J991"/>
  <c r="K991"/>
  <c r="H992"/>
  <c r="I992"/>
  <c r="J992"/>
  <c r="K992"/>
  <c r="H993"/>
  <c r="I993"/>
  <c r="J993"/>
  <c r="K993"/>
  <c r="H994"/>
  <c r="I994"/>
  <c r="J994"/>
  <c r="K994"/>
  <c r="H995"/>
  <c r="I995"/>
  <c r="J995"/>
  <c r="K995"/>
  <c r="H996"/>
  <c r="I996"/>
  <c r="J996"/>
  <c r="K996"/>
  <c r="H997"/>
  <c r="I997"/>
  <c r="J997"/>
  <c r="K997"/>
  <c r="H998"/>
  <c r="I998"/>
  <c r="J998"/>
  <c r="K998"/>
  <c r="H999"/>
  <c r="I999"/>
  <c r="J999"/>
  <c r="K999"/>
  <c r="H1000"/>
  <c r="I1000"/>
  <c r="J1000"/>
  <c r="K1000"/>
  <c r="H1001"/>
  <c r="I1001"/>
  <c r="J1001"/>
  <c r="K1001"/>
  <c r="H1002"/>
  <c r="I1002"/>
  <c r="J1002"/>
  <c r="K1002"/>
  <c r="H1003"/>
  <c r="I1003"/>
  <c r="J1003"/>
  <c r="K1003"/>
  <c r="H1004"/>
  <c r="I1004"/>
  <c r="J1004"/>
  <c r="K1004"/>
  <c r="H1005"/>
  <c r="I1005"/>
  <c r="J1005"/>
  <c r="K1005"/>
  <c r="H1006"/>
  <c r="I1006"/>
  <c r="J1006"/>
  <c r="K1006"/>
  <c r="H1007"/>
  <c r="I1007"/>
  <c r="J1007"/>
  <c r="K1007"/>
  <c r="H1008"/>
  <c r="I1008"/>
  <c r="J1008"/>
  <c r="K1008"/>
  <c r="H1009"/>
  <c r="I1009"/>
  <c r="J1009"/>
  <c r="K1009"/>
  <c r="H1010"/>
  <c r="I1010"/>
  <c r="J1010"/>
  <c r="K1010"/>
  <c r="H1011"/>
  <c r="I1011"/>
  <c r="J1011"/>
  <c r="K1011"/>
  <c r="H1012"/>
  <c r="I1012"/>
  <c r="J1012"/>
  <c r="K1012"/>
  <c r="H1013"/>
  <c r="I1013"/>
  <c r="J1013"/>
  <c r="K1013"/>
  <c r="H1014"/>
  <c r="I1014"/>
  <c r="J1014"/>
  <c r="K1014"/>
  <c r="H1015"/>
  <c r="I1015"/>
  <c r="J1015"/>
  <c r="K1015"/>
  <c r="H1016"/>
  <c r="I1016"/>
  <c r="J1016"/>
  <c r="K1016"/>
  <c r="H1017"/>
  <c r="I1017"/>
  <c r="J1017"/>
  <c r="K1017"/>
  <c r="H1018"/>
  <c r="I1018"/>
  <c r="J1018"/>
  <c r="K1018"/>
  <c r="H1019"/>
  <c r="I1019"/>
  <c r="J1019"/>
  <c r="K1019"/>
  <c r="H1020"/>
  <c r="I1020"/>
  <c r="J1020"/>
  <c r="K1020"/>
  <c r="H1021"/>
  <c r="I1021"/>
  <c r="J1021"/>
  <c r="K1021"/>
  <c r="H1022"/>
  <c r="I1022"/>
  <c r="J1022"/>
  <c r="K1022"/>
  <c r="H1023"/>
  <c r="I1023"/>
  <c r="J1023"/>
  <c r="K1023"/>
  <c r="H1024"/>
  <c r="I1024"/>
  <c r="J1024"/>
  <c r="K1024"/>
  <c r="H1025"/>
  <c r="I1025"/>
  <c r="J1025"/>
  <c r="K1025"/>
  <c r="H1026"/>
  <c r="I1026"/>
  <c r="J1026"/>
  <c r="K1026"/>
  <c r="H1027"/>
  <c r="I1027"/>
  <c r="J1027"/>
  <c r="K1027"/>
  <c r="H1028"/>
  <c r="I1028"/>
  <c r="J1028"/>
  <c r="K1028"/>
  <c r="H1029"/>
  <c r="I1029"/>
  <c r="J1029"/>
  <c r="K1029"/>
  <c r="H1030"/>
  <c r="I1030"/>
  <c r="J1030"/>
  <c r="K1030"/>
  <c r="H1031"/>
  <c r="I1031"/>
  <c r="J1031"/>
  <c r="K1031"/>
  <c r="H1032"/>
  <c r="I1032"/>
  <c r="J1032"/>
  <c r="K1032"/>
  <c r="H1033"/>
  <c r="I1033"/>
  <c r="J1033"/>
  <c r="K1033"/>
  <c r="H1034"/>
  <c r="I1034"/>
  <c r="J1034"/>
  <c r="K1034"/>
  <c r="H1035"/>
  <c r="I1035"/>
  <c r="J1035"/>
  <c r="K1035"/>
  <c r="H1036"/>
  <c r="I1036"/>
  <c r="J1036"/>
  <c r="K1036"/>
  <c r="H1037"/>
  <c r="I1037"/>
  <c r="J1037"/>
  <c r="K1037"/>
  <c r="H1038"/>
  <c r="I1038"/>
  <c r="J1038"/>
  <c r="K1038"/>
  <c r="H1039"/>
  <c r="I1039"/>
  <c r="J1039"/>
  <c r="K1039"/>
  <c r="H1040"/>
  <c r="I1040"/>
  <c r="J1040"/>
  <c r="K1040"/>
  <c r="H1041"/>
  <c r="I1041"/>
  <c r="J1041"/>
  <c r="K1041"/>
  <c r="H1042"/>
  <c r="I1042"/>
  <c r="J1042"/>
  <c r="K1042"/>
  <c r="H1043"/>
  <c r="I1043"/>
  <c r="J1043"/>
  <c r="K1043"/>
  <c r="H1044"/>
  <c r="I1044"/>
  <c r="J1044"/>
  <c r="K1044"/>
  <c r="H1045"/>
  <c r="I1045"/>
  <c r="J1045"/>
  <c r="K1045"/>
  <c r="H1046"/>
  <c r="I1046"/>
  <c r="J1046"/>
  <c r="K1046"/>
  <c r="H1047"/>
  <c r="I1047"/>
  <c r="J1047"/>
  <c r="K1047"/>
  <c r="H1048"/>
  <c r="I1048"/>
  <c r="J1048"/>
  <c r="K1048"/>
  <c r="H1049"/>
  <c r="I1049"/>
  <c r="J1049"/>
  <c r="K1049"/>
  <c r="H1050"/>
  <c r="I1050"/>
  <c r="J1050"/>
  <c r="K1050"/>
  <c r="H1051"/>
  <c r="I1051"/>
  <c r="J1051"/>
  <c r="K1051"/>
  <c r="H1052"/>
  <c r="I1052"/>
  <c r="J1052"/>
  <c r="K1052"/>
  <c r="H1053"/>
  <c r="I1053"/>
  <c r="J1053"/>
  <c r="K1053"/>
  <c r="H1054"/>
  <c r="I1054"/>
  <c r="J1054"/>
  <c r="K1054"/>
  <c r="H1055"/>
  <c r="I1055"/>
  <c r="J1055"/>
  <c r="K1055"/>
  <c r="H1056"/>
  <c r="I1056"/>
  <c r="J1056"/>
  <c r="K1056"/>
  <c r="H1057"/>
  <c r="I1057"/>
  <c r="J1057"/>
  <c r="K1057"/>
  <c r="H1058"/>
  <c r="I1058"/>
  <c r="J1058"/>
  <c r="K1058"/>
  <c r="H1059"/>
  <c r="I1059"/>
  <c r="J1059"/>
  <c r="K1059"/>
  <c r="H1060"/>
  <c r="I1060"/>
  <c r="J1060"/>
  <c r="K1060"/>
  <c r="H1061"/>
  <c r="I1061"/>
  <c r="J1061"/>
  <c r="K1061"/>
  <c r="H1062"/>
  <c r="I1062"/>
  <c r="J1062"/>
  <c r="K1062"/>
  <c r="H1063"/>
  <c r="I1063"/>
  <c r="J1063"/>
  <c r="K1063"/>
  <c r="H1064"/>
  <c r="I1064"/>
  <c r="J1064"/>
  <c r="K1064"/>
  <c r="H1065"/>
  <c r="I1065"/>
  <c r="J1065"/>
  <c r="K1065"/>
  <c r="H1066"/>
  <c r="I1066"/>
  <c r="J1066"/>
  <c r="K1066"/>
  <c r="H1067"/>
  <c r="I1067"/>
  <c r="J1067"/>
  <c r="K1067"/>
  <c r="H1068"/>
  <c r="I1068"/>
  <c r="J1068"/>
  <c r="K1068"/>
  <c r="H1069"/>
  <c r="I1069"/>
  <c r="J1069"/>
  <c r="K1069"/>
  <c r="H1070"/>
  <c r="I1070"/>
  <c r="J1070"/>
  <c r="K1070"/>
  <c r="H1071"/>
  <c r="I1071"/>
  <c r="J1071"/>
  <c r="K1071"/>
  <c r="H1072"/>
  <c r="I1072"/>
  <c r="J1072"/>
  <c r="K1072"/>
  <c r="H1073"/>
  <c r="I1073"/>
  <c r="J1073"/>
  <c r="K1073"/>
  <c r="H1074"/>
  <c r="I1074"/>
  <c r="J1074"/>
  <c r="K1074"/>
  <c r="H1075"/>
  <c r="I1075"/>
  <c r="J1075"/>
  <c r="K1075"/>
  <c r="H1076"/>
  <c r="I1076"/>
  <c r="J1076"/>
  <c r="K1076"/>
  <c r="H1077"/>
  <c r="I1077"/>
  <c r="J1077"/>
  <c r="K1077"/>
  <c r="H1078"/>
  <c r="I1078"/>
  <c r="J1078"/>
  <c r="K1078"/>
  <c r="H1079"/>
  <c r="I1079"/>
  <c r="J1079"/>
  <c r="K1079"/>
  <c r="H1080"/>
  <c r="I1080"/>
  <c r="J1080"/>
  <c r="K1080"/>
  <c r="H1081"/>
  <c r="I1081"/>
  <c r="J1081"/>
  <c r="K1081"/>
  <c r="H1082"/>
  <c r="I1082"/>
  <c r="J1082"/>
  <c r="K1082"/>
  <c r="H1083"/>
  <c r="I1083"/>
  <c r="J1083"/>
  <c r="K1083"/>
  <c r="H1084"/>
  <c r="I1084"/>
  <c r="J1084"/>
  <c r="K1084"/>
  <c r="H1085"/>
  <c r="I1085"/>
  <c r="J1085"/>
  <c r="K1085"/>
  <c r="H1086"/>
  <c r="I1086"/>
  <c r="J1086"/>
  <c r="K1086"/>
  <c r="H1087"/>
  <c r="I1087"/>
  <c r="J1087"/>
  <c r="K1087"/>
  <c r="H1088"/>
  <c r="I1088"/>
  <c r="J1088"/>
  <c r="K1088"/>
  <c r="H1089"/>
  <c r="I1089"/>
  <c r="J1089"/>
  <c r="K1089"/>
  <c r="H1090"/>
  <c r="I1090"/>
  <c r="J1090"/>
  <c r="K1090"/>
  <c r="H1091"/>
  <c r="I1091"/>
  <c r="J1091"/>
  <c r="K1091"/>
  <c r="H1092"/>
  <c r="I1092"/>
  <c r="J1092"/>
  <c r="K1092"/>
  <c r="H1093"/>
  <c r="I1093"/>
  <c r="J1093"/>
  <c r="K1093"/>
  <c r="H1094"/>
  <c r="I1094"/>
  <c r="J1094"/>
  <c r="K1094"/>
  <c r="H1095"/>
  <c r="I1095"/>
  <c r="J1095"/>
  <c r="K1095"/>
  <c r="H1096"/>
  <c r="I1096"/>
  <c r="J1096"/>
  <c r="K1096"/>
  <c r="H1097"/>
  <c r="I1097"/>
  <c r="J1097"/>
  <c r="K1097"/>
  <c r="H1098"/>
  <c r="I1098"/>
  <c r="J1098"/>
  <c r="K1098"/>
  <c r="H1099"/>
  <c r="I1099"/>
  <c r="J1099"/>
  <c r="K1099"/>
  <c r="H1100"/>
  <c r="I1100"/>
  <c r="J1100"/>
  <c r="K1100"/>
  <c r="H1101"/>
  <c r="I1101"/>
  <c r="J1101"/>
  <c r="K1101"/>
  <c r="H1102"/>
  <c r="I1102"/>
  <c r="J1102"/>
  <c r="K1102"/>
  <c r="H1103"/>
  <c r="I1103"/>
  <c r="J1103"/>
  <c r="K1103"/>
  <c r="H1104"/>
  <c r="I1104"/>
  <c r="J1104"/>
  <c r="K1104"/>
  <c r="H1105"/>
  <c r="I1105"/>
  <c r="J1105"/>
  <c r="K1105"/>
  <c r="H1106"/>
  <c r="I1106"/>
  <c r="J1106"/>
  <c r="K1106"/>
  <c r="H1107"/>
  <c r="I1107"/>
  <c r="J1107"/>
  <c r="K1107"/>
  <c r="H1108"/>
  <c r="I1108"/>
  <c r="J1108"/>
  <c r="K1108"/>
  <c r="H1109"/>
  <c r="I1109"/>
  <c r="J1109"/>
  <c r="K1109"/>
  <c r="H1110"/>
  <c r="I1110"/>
  <c r="J1110"/>
  <c r="K1110"/>
  <c r="H1111"/>
  <c r="I1111"/>
  <c r="J1111"/>
  <c r="K1111"/>
  <c r="H1112"/>
  <c r="I1112"/>
  <c r="J1112"/>
  <c r="K1112"/>
  <c r="H1113"/>
  <c r="I1113"/>
  <c r="J1113"/>
  <c r="K1113"/>
  <c r="H1114"/>
  <c r="I1114"/>
  <c r="J1114"/>
  <c r="K1114"/>
  <c r="H1115"/>
  <c r="I1115"/>
  <c r="J1115"/>
  <c r="K1115"/>
  <c r="H1116"/>
  <c r="I1116"/>
  <c r="J1116"/>
  <c r="K1116"/>
  <c r="H1117"/>
  <c r="I1117"/>
  <c r="J1117"/>
  <c r="K1117"/>
  <c r="H1118"/>
  <c r="I1118"/>
  <c r="J1118"/>
  <c r="K1118"/>
  <c r="H1119"/>
  <c r="I1119"/>
  <c r="J1119"/>
  <c r="K1119"/>
  <c r="H1120"/>
  <c r="I1120"/>
  <c r="J1120"/>
  <c r="K1120"/>
  <c r="H1121"/>
  <c r="I1121"/>
  <c r="J1121"/>
  <c r="K1121"/>
  <c r="H1122"/>
  <c r="I1122"/>
  <c r="J1122"/>
  <c r="K1122"/>
  <c r="H1123"/>
  <c r="I1123"/>
  <c r="J1123"/>
  <c r="K1123"/>
  <c r="H1124"/>
  <c r="I1124"/>
  <c r="J1124"/>
  <c r="K1124"/>
  <c r="H1125"/>
  <c r="I1125"/>
  <c r="J1125"/>
  <c r="K1125"/>
  <c r="H1126"/>
  <c r="I1126"/>
  <c r="J1126"/>
  <c r="K1126"/>
  <c r="H1127"/>
  <c r="I1127"/>
  <c r="J1127"/>
  <c r="K1127"/>
  <c r="H1128"/>
  <c r="I1128"/>
  <c r="J1128"/>
  <c r="K1128"/>
  <c r="H1129"/>
  <c r="I1129"/>
  <c r="J1129"/>
  <c r="K1129"/>
  <c r="H1130"/>
  <c r="I1130"/>
  <c r="J1130"/>
  <c r="K1130"/>
  <c r="H1131"/>
  <c r="I1131"/>
  <c r="J1131"/>
  <c r="K1131"/>
  <c r="H1132"/>
  <c r="I1132"/>
  <c r="J1132"/>
  <c r="K1132"/>
  <c r="H1133"/>
  <c r="I1133"/>
  <c r="J1133"/>
  <c r="K1133"/>
  <c r="H1134"/>
  <c r="I1134"/>
  <c r="J1134"/>
  <c r="K1134"/>
  <c r="H1135"/>
  <c r="I1135"/>
  <c r="J1135"/>
  <c r="K1135"/>
  <c r="H1136"/>
  <c r="I1136"/>
  <c r="J1136"/>
  <c r="K1136"/>
  <c r="H1137"/>
  <c r="I1137"/>
  <c r="J1137"/>
  <c r="K1137"/>
  <c r="H1138"/>
  <c r="I1138"/>
  <c r="J1138"/>
  <c r="K1138"/>
  <c r="H1139"/>
  <c r="I1139"/>
  <c r="J1139"/>
  <c r="K1139"/>
  <c r="H1140"/>
  <c r="I1140"/>
  <c r="J1140"/>
  <c r="K1140"/>
  <c r="H1141"/>
  <c r="I1141"/>
  <c r="J1141"/>
  <c r="K1141"/>
  <c r="H1142"/>
  <c r="I1142"/>
  <c r="J1142"/>
  <c r="K1142"/>
  <c r="H1143"/>
  <c r="I1143"/>
  <c r="J1143"/>
  <c r="K1143"/>
  <c r="H1144"/>
  <c r="I1144"/>
  <c r="J1144"/>
  <c r="K1144"/>
  <c r="H1145"/>
  <c r="I1145"/>
  <c r="J1145"/>
  <c r="K1145"/>
  <c r="H1146"/>
  <c r="I1146"/>
  <c r="J1146"/>
  <c r="K1146"/>
  <c r="H1147"/>
  <c r="I1147"/>
  <c r="J1147"/>
  <c r="K1147"/>
  <c r="H1148"/>
  <c r="I1148"/>
  <c r="J1148"/>
  <c r="K1148"/>
  <c r="H1149"/>
  <c r="I1149"/>
  <c r="J1149"/>
  <c r="K1149"/>
  <c r="H1150"/>
  <c r="I1150"/>
  <c r="J1150"/>
  <c r="K1150"/>
  <c r="H1151"/>
  <c r="I1151"/>
  <c r="J1151"/>
  <c r="K1151"/>
  <c r="H1152"/>
  <c r="I1152"/>
  <c r="J1152"/>
  <c r="K1152"/>
  <c r="H1153"/>
  <c r="I1153"/>
  <c r="J1153"/>
  <c r="K1153"/>
  <c r="H1154"/>
  <c r="I1154"/>
  <c r="J1154"/>
  <c r="K1154"/>
  <c r="H1155"/>
  <c r="I1155"/>
  <c r="J1155"/>
  <c r="K1155"/>
  <c r="H1156"/>
  <c r="I1156"/>
  <c r="J1156"/>
  <c r="K1156"/>
  <c r="H1157"/>
  <c r="I1157"/>
  <c r="J1157"/>
  <c r="K1157"/>
  <c r="H1158"/>
  <c r="I1158"/>
  <c r="J1158"/>
  <c r="K1158"/>
  <c r="H1159"/>
  <c r="I1159"/>
  <c r="J1159"/>
  <c r="K1159"/>
  <c r="H1160"/>
  <c r="I1160"/>
  <c r="J1160"/>
  <c r="K1160"/>
  <c r="H1161"/>
  <c r="I1161"/>
  <c r="J1161"/>
  <c r="K1161"/>
  <c r="H1162"/>
  <c r="I1162"/>
  <c r="J1162"/>
  <c r="K1162"/>
  <c r="H1163"/>
  <c r="I1163"/>
  <c r="J1163"/>
  <c r="K1163"/>
  <c r="H1164"/>
  <c r="I1164"/>
  <c r="J1164"/>
  <c r="K1164"/>
  <c r="H1165"/>
  <c r="I1165"/>
  <c r="J1165"/>
  <c r="K1165"/>
  <c r="H1166"/>
  <c r="I1166"/>
  <c r="J1166"/>
  <c r="K1166"/>
  <c r="H1167"/>
  <c r="I1167"/>
  <c r="J1167"/>
  <c r="K1167"/>
  <c r="H1168"/>
  <c r="I1168"/>
  <c r="J1168"/>
  <c r="K1168"/>
  <c r="H1169"/>
  <c r="I1169"/>
  <c r="J1169"/>
  <c r="K1169"/>
  <c r="H1170"/>
  <c r="I1170"/>
  <c r="J1170"/>
  <c r="K1170"/>
  <c r="H1171"/>
  <c r="I1171"/>
  <c r="J1171"/>
  <c r="K1171"/>
  <c r="H1172"/>
  <c r="I1172"/>
  <c r="J1172"/>
  <c r="K1172"/>
  <c r="H1173"/>
  <c r="I1173"/>
  <c r="J1173"/>
  <c r="K1173"/>
  <c r="H1174"/>
  <c r="I1174"/>
  <c r="J1174"/>
  <c r="K1174"/>
  <c r="H1175"/>
  <c r="I1175"/>
  <c r="J1175"/>
  <c r="K1175"/>
  <c r="H1176"/>
  <c r="I1176"/>
  <c r="J1176"/>
  <c r="K1176"/>
  <c r="H1177"/>
  <c r="I1177"/>
  <c r="J1177"/>
  <c r="K1177"/>
  <c r="H1178"/>
  <c r="I1178"/>
  <c r="J1178"/>
  <c r="K1178"/>
  <c r="H1179"/>
  <c r="I1179"/>
  <c r="J1179"/>
  <c r="K1179"/>
  <c r="H1180"/>
  <c r="I1180"/>
  <c r="J1180"/>
  <c r="K1180"/>
  <c r="H1181"/>
  <c r="I1181"/>
  <c r="J1181"/>
  <c r="K1181"/>
  <c r="H1182"/>
  <c r="I1182"/>
  <c r="J1182"/>
  <c r="K1182"/>
  <c r="H1183"/>
  <c r="I1183"/>
  <c r="J1183"/>
  <c r="K1183"/>
  <c r="H1184"/>
  <c r="I1184"/>
  <c r="J1184"/>
  <c r="K1184"/>
  <c r="H1185"/>
  <c r="I1185"/>
  <c r="J1185"/>
  <c r="K1185"/>
  <c r="H1186"/>
  <c r="I1186"/>
  <c r="J1186"/>
  <c r="K1186"/>
  <c r="H1187"/>
  <c r="I1187"/>
  <c r="J1187"/>
  <c r="K1187"/>
  <c r="H1188"/>
  <c r="I1188"/>
  <c r="J1188"/>
  <c r="K1188"/>
  <c r="H1189"/>
  <c r="I1189"/>
  <c r="J1189"/>
  <c r="K1189"/>
  <c r="H1190"/>
  <c r="I1190"/>
  <c r="J1190"/>
  <c r="K1190"/>
  <c r="H1191"/>
  <c r="I1191"/>
  <c r="J1191"/>
  <c r="K1191"/>
  <c r="H1192"/>
  <c r="I1192"/>
  <c r="J1192"/>
  <c r="K1192"/>
  <c r="H1193"/>
  <c r="I1193"/>
  <c r="J1193"/>
  <c r="K1193"/>
  <c r="H1194"/>
  <c r="I1194"/>
  <c r="J1194"/>
  <c r="K1194"/>
  <c r="H1195"/>
  <c r="I1195"/>
  <c r="J1195"/>
  <c r="K1195"/>
  <c r="H1196"/>
  <c r="I1196"/>
  <c r="J1196"/>
  <c r="K1196"/>
  <c r="H1197"/>
  <c r="I1197"/>
  <c r="J1197"/>
  <c r="K1197"/>
  <c r="H1198"/>
  <c r="I1198"/>
  <c r="J1198"/>
  <c r="K1198"/>
  <c r="H1199"/>
  <c r="I1199"/>
  <c r="J1199"/>
  <c r="K1199"/>
  <c r="H1200"/>
  <c r="I1200"/>
  <c r="J1200"/>
  <c r="K1200"/>
  <c r="H1201"/>
  <c r="I1201"/>
  <c r="J1201"/>
  <c r="K1201"/>
  <c r="H1202"/>
  <c r="I1202"/>
  <c r="J1202"/>
  <c r="K1202"/>
  <c r="H1203"/>
  <c r="I1203"/>
  <c r="J1203"/>
  <c r="K1203"/>
  <c r="H1204"/>
  <c r="I1204"/>
  <c r="J1204"/>
  <c r="K1204"/>
  <c r="H1205"/>
  <c r="I1205"/>
  <c r="J1205"/>
  <c r="K1205"/>
  <c r="H1206"/>
  <c r="I1206"/>
  <c r="J1206"/>
  <c r="K1206"/>
  <c r="H1207"/>
  <c r="I1207"/>
  <c r="J1207"/>
  <c r="K1207"/>
  <c r="H1208"/>
  <c r="I1208"/>
  <c r="J1208"/>
  <c r="K1208"/>
  <c r="H1209"/>
  <c r="I1209"/>
  <c r="J1209"/>
  <c r="K1209"/>
  <c r="H1210"/>
  <c r="I1210"/>
  <c r="J1210"/>
  <c r="K1210"/>
  <c r="H1211"/>
  <c r="I1211"/>
  <c r="J1211"/>
  <c r="K1211"/>
  <c r="H1212"/>
  <c r="I1212"/>
  <c r="J1212"/>
  <c r="K1212"/>
  <c r="H1213"/>
  <c r="I1213"/>
  <c r="J1213"/>
  <c r="K1213"/>
  <c r="H1214"/>
  <c r="I1214"/>
  <c r="J1214"/>
  <c r="K1214"/>
  <c r="H1215"/>
  <c r="I1215"/>
  <c r="J1215"/>
  <c r="K1215"/>
  <c r="H1216"/>
  <c r="I1216"/>
  <c r="J1216"/>
  <c r="K1216"/>
  <c r="H1217"/>
  <c r="I1217"/>
  <c r="J1217"/>
  <c r="K1217"/>
  <c r="H1218"/>
  <c r="I1218"/>
  <c r="J1218"/>
  <c r="K1218"/>
  <c r="H1219"/>
  <c r="I1219"/>
  <c r="J1219"/>
  <c r="K1219"/>
  <c r="H1220"/>
  <c r="I1220"/>
  <c r="J1220"/>
  <c r="K1220"/>
  <c r="H1221"/>
  <c r="I1221"/>
  <c r="J1221"/>
  <c r="K1221"/>
  <c r="H1222"/>
  <c r="I1222"/>
  <c r="J1222"/>
  <c r="K1222"/>
  <c r="H1223"/>
  <c r="I1223"/>
  <c r="J1223"/>
  <c r="K1223"/>
  <c r="H1224"/>
  <c r="I1224"/>
  <c r="J1224"/>
  <c r="K1224"/>
  <c r="H1225"/>
  <c r="I1225"/>
  <c r="J1225"/>
  <c r="K1225"/>
  <c r="H1226"/>
  <c r="I1226"/>
  <c r="J1226"/>
  <c r="K1226"/>
  <c r="H1227"/>
  <c r="I1227"/>
  <c r="J1227"/>
  <c r="K1227"/>
  <c r="H1228"/>
  <c r="I1228"/>
  <c r="J1228"/>
  <c r="K1228"/>
  <c r="H1229"/>
  <c r="I1229"/>
  <c r="J1229"/>
  <c r="K1229"/>
  <c r="H1230"/>
  <c r="I1230"/>
  <c r="J1230"/>
  <c r="K1230"/>
  <c r="H1231"/>
  <c r="I1231"/>
  <c r="J1231"/>
  <c r="K1231"/>
  <c r="H1232"/>
  <c r="I1232"/>
  <c r="J1232"/>
  <c r="K1232"/>
  <c r="H1233"/>
  <c r="I1233"/>
  <c r="J1233"/>
  <c r="K1233"/>
  <c r="H1234"/>
  <c r="I1234"/>
  <c r="J1234"/>
  <c r="K1234"/>
  <c r="H1235"/>
  <c r="I1235"/>
  <c r="J1235"/>
  <c r="K1235"/>
  <c r="H1236"/>
  <c r="I1236"/>
  <c r="J1236"/>
  <c r="K1236"/>
  <c r="H1237"/>
  <c r="I1237"/>
  <c r="J1237"/>
  <c r="K1237"/>
  <c r="H1238"/>
  <c r="I1238"/>
  <c r="J1238"/>
  <c r="K1238"/>
  <c r="H1239"/>
  <c r="I1239"/>
  <c r="J1239"/>
  <c r="K1239"/>
  <c r="H1240"/>
  <c r="I1240"/>
  <c r="J1240"/>
  <c r="K1240"/>
  <c r="H1241"/>
  <c r="I1241"/>
  <c r="J1241"/>
  <c r="K1241"/>
  <c r="H1242"/>
  <c r="I1242"/>
  <c r="J1242"/>
  <c r="K1242"/>
  <c r="H1243"/>
  <c r="I1243"/>
  <c r="J1243"/>
  <c r="K1243"/>
  <c r="H1244"/>
  <c r="I1244"/>
  <c r="J1244"/>
  <c r="K1244"/>
  <c r="H1245"/>
  <c r="I1245"/>
  <c r="J1245"/>
  <c r="K1245"/>
  <c r="H1246"/>
  <c r="I1246"/>
  <c r="J1246"/>
  <c r="K1246"/>
  <c r="H1247"/>
  <c r="I1247"/>
  <c r="J1247"/>
  <c r="K1247"/>
  <c r="H1248"/>
  <c r="I1248"/>
  <c r="J1248"/>
  <c r="K1248"/>
  <c r="H1249"/>
  <c r="I1249"/>
  <c r="J1249"/>
  <c r="K1249"/>
  <c r="H1250"/>
  <c r="I1250"/>
  <c r="J1250"/>
  <c r="K1250"/>
  <c r="H1251"/>
  <c r="I1251"/>
  <c r="J1251"/>
  <c r="K1251"/>
  <c r="H1252"/>
  <c r="I1252"/>
  <c r="J1252"/>
  <c r="K1252"/>
  <c r="H1253"/>
  <c r="I1253"/>
  <c r="J1253"/>
  <c r="K1253"/>
  <c r="H1254"/>
  <c r="I1254"/>
  <c r="J1254"/>
  <c r="K1254"/>
  <c r="H1255"/>
  <c r="I1255"/>
  <c r="J1255"/>
  <c r="K1255"/>
  <c r="H1256"/>
  <c r="I1256"/>
  <c r="J1256"/>
  <c r="K1256"/>
  <c r="H1257"/>
  <c r="I1257"/>
  <c r="J1257"/>
  <c r="K1257"/>
  <c r="H1258"/>
  <c r="I1258"/>
  <c r="J1258"/>
  <c r="K1258"/>
  <c r="H1259"/>
  <c r="I1259"/>
  <c r="J1259"/>
  <c r="K1259"/>
  <c r="H1260"/>
  <c r="I1260"/>
  <c r="J1260"/>
  <c r="K1260"/>
  <c r="H1261"/>
  <c r="I1261"/>
  <c r="J1261"/>
  <c r="K1261"/>
  <c r="H1262"/>
  <c r="I1262"/>
  <c r="J1262"/>
  <c r="K1262"/>
  <c r="H1263"/>
  <c r="I1263"/>
  <c r="J1263"/>
  <c r="K1263"/>
  <c r="H1264"/>
  <c r="I1264"/>
  <c r="J1264"/>
  <c r="K1264"/>
  <c r="H1265"/>
  <c r="I1265"/>
  <c r="J1265"/>
  <c r="K1265"/>
  <c r="H1266"/>
  <c r="I1266"/>
  <c r="J1266"/>
  <c r="K1266"/>
  <c r="H1267"/>
  <c r="I1267"/>
  <c r="J1267"/>
  <c r="K1267"/>
  <c r="H1268"/>
  <c r="I1268"/>
  <c r="J1268"/>
  <c r="K1268"/>
  <c r="H1269"/>
  <c r="I1269"/>
  <c r="J1269"/>
  <c r="K1269"/>
  <c r="H1270"/>
  <c r="I1270"/>
  <c r="J1270"/>
  <c r="K1270"/>
  <c r="H1271"/>
  <c r="I1271"/>
  <c r="J1271"/>
  <c r="K1271"/>
  <c r="H1272"/>
  <c r="I1272"/>
  <c r="J1272"/>
  <c r="K1272"/>
  <c r="H1273"/>
  <c r="I1273"/>
  <c r="J1273"/>
  <c r="K1273"/>
  <c r="H1274"/>
  <c r="I1274"/>
  <c r="J1274"/>
  <c r="K1274"/>
  <c r="H1275"/>
  <c r="I1275"/>
  <c r="J1275"/>
  <c r="K1275"/>
  <c r="H1276"/>
  <c r="I1276"/>
  <c r="J1276"/>
  <c r="K1276"/>
  <c r="H1277"/>
  <c r="I1277"/>
  <c r="J1277"/>
  <c r="K1277"/>
  <c r="H1278"/>
  <c r="I1278"/>
  <c r="J1278"/>
  <c r="K1278"/>
  <c r="H1279"/>
  <c r="I1279"/>
  <c r="J1279"/>
  <c r="K1279"/>
  <c r="H1280"/>
  <c r="I1280"/>
  <c r="J1280"/>
  <c r="K1280"/>
  <c r="H1281"/>
  <c r="I1281"/>
  <c r="J1281"/>
  <c r="K1281"/>
  <c r="H1282"/>
  <c r="I1282"/>
  <c r="J1282"/>
  <c r="K1282"/>
  <c r="H1283"/>
  <c r="I1283"/>
  <c r="J1283"/>
  <c r="K1283"/>
  <c r="H1284"/>
  <c r="I1284"/>
  <c r="J1284"/>
  <c r="K1284"/>
  <c r="H1285"/>
  <c r="I1285"/>
  <c r="J1285"/>
  <c r="K1285"/>
  <c r="H1286"/>
  <c r="I1286"/>
  <c r="J1286"/>
  <c r="K1286"/>
  <c r="H1287"/>
  <c r="I1287"/>
  <c r="J1287"/>
  <c r="K1287"/>
  <c r="H1288"/>
  <c r="I1288"/>
  <c r="J1288"/>
  <c r="K1288"/>
  <c r="H1289"/>
  <c r="I1289"/>
  <c r="J1289"/>
  <c r="K1289"/>
  <c r="H1290"/>
  <c r="I1290"/>
  <c r="J1290"/>
  <c r="K1290"/>
  <c r="H1291"/>
  <c r="I1291"/>
  <c r="J1291"/>
  <c r="K1291"/>
  <c r="H1292"/>
  <c r="I1292"/>
  <c r="J1292"/>
  <c r="K1292"/>
  <c r="H1293"/>
  <c r="I1293"/>
  <c r="J1293"/>
  <c r="K1293"/>
  <c r="H1294"/>
  <c r="I1294"/>
  <c r="J1294"/>
  <c r="K1294"/>
  <c r="H1295"/>
  <c r="I1295"/>
  <c r="J1295"/>
  <c r="K1295"/>
  <c r="H1296"/>
  <c r="I1296"/>
  <c r="J1296"/>
  <c r="K1296"/>
  <c r="H1297"/>
  <c r="I1297"/>
  <c r="J1297"/>
  <c r="K1297"/>
  <c r="H1298"/>
  <c r="I1298"/>
  <c r="J1298"/>
  <c r="K1298"/>
  <c r="H1299"/>
  <c r="I1299"/>
  <c r="J1299"/>
  <c r="K1299"/>
  <c r="H1300"/>
  <c r="I1300"/>
  <c r="J1300"/>
  <c r="K1300"/>
  <c r="H1301"/>
  <c r="I1301"/>
  <c r="J1301"/>
  <c r="K1301"/>
  <c r="H1302"/>
  <c r="I1302"/>
  <c r="J1302"/>
  <c r="K1302"/>
  <c r="H1303"/>
  <c r="I1303"/>
  <c r="J1303"/>
  <c r="K1303"/>
  <c r="H1304"/>
  <c r="I1304"/>
  <c r="J1304"/>
  <c r="K1304"/>
  <c r="H1305"/>
  <c r="I1305"/>
  <c r="J1305"/>
  <c r="K1305"/>
  <c r="H1306"/>
  <c r="I1306"/>
  <c r="J1306"/>
  <c r="K1306"/>
  <c r="H1307"/>
  <c r="I1307"/>
  <c r="J1307"/>
  <c r="K1307"/>
  <c r="H1308"/>
  <c r="I1308"/>
  <c r="J1308"/>
  <c r="K1308"/>
  <c r="H1309"/>
  <c r="I1309"/>
  <c r="J1309"/>
  <c r="K1309"/>
  <c r="H1310"/>
  <c r="I1310"/>
  <c r="J1310"/>
  <c r="K1310"/>
  <c r="H1311"/>
  <c r="I1311"/>
  <c r="J1311"/>
  <c r="K1311"/>
  <c r="H1312"/>
  <c r="I1312"/>
  <c r="J1312"/>
  <c r="K1312"/>
  <c r="H1313"/>
  <c r="I1313"/>
  <c r="J1313"/>
  <c r="K1313"/>
  <c r="H1314"/>
  <c r="I1314"/>
  <c r="J1314"/>
  <c r="K1314"/>
  <c r="H1315"/>
  <c r="I1315"/>
  <c r="J1315"/>
  <c r="K1315"/>
  <c r="H1316"/>
  <c r="I1316"/>
  <c r="J1316"/>
  <c r="K1316"/>
  <c r="H1317"/>
  <c r="I1317"/>
  <c r="J1317"/>
  <c r="K1317"/>
  <c r="H1318"/>
  <c r="I1318"/>
  <c r="J1318"/>
  <c r="K1318"/>
  <c r="H1319"/>
  <c r="I1319"/>
  <c r="J1319"/>
  <c r="K1319"/>
  <c r="H1320"/>
  <c r="I1320"/>
  <c r="J1320"/>
  <c r="K1320"/>
  <c r="H1321"/>
  <c r="I1321"/>
  <c r="J1321"/>
  <c r="K1321"/>
  <c r="H1322"/>
  <c r="I1322"/>
  <c r="J1322"/>
  <c r="K1322"/>
  <c r="H1323"/>
  <c r="I1323"/>
  <c r="J1323"/>
  <c r="K1323"/>
  <c r="H1324"/>
  <c r="I1324"/>
  <c r="J1324"/>
  <c r="K1324"/>
  <c r="H1325"/>
  <c r="I1325"/>
  <c r="J1325"/>
  <c r="K1325"/>
  <c r="H1326"/>
  <c r="I1326"/>
  <c r="J1326"/>
  <c r="K1326"/>
  <c r="H1327"/>
  <c r="I1327"/>
  <c r="J1327"/>
  <c r="K1327"/>
  <c r="H1328"/>
  <c r="I1328"/>
  <c r="J1328"/>
  <c r="K1328"/>
  <c r="H1329"/>
  <c r="I1329"/>
  <c r="J1329"/>
  <c r="K1329"/>
  <c r="H1330"/>
  <c r="I1330"/>
  <c r="J1330"/>
  <c r="K1330"/>
  <c r="H1331"/>
  <c r="I1331"/>
  <c r="J1331"/>
  <c r="K1331"/>
  <c r="H1332"/>
  <c r="I1332"/>
  <c r="J1332"/>
  <c r="K1332"/>
  <c r="H1333"/>
  <c r="I1333"/>
  <c r="J1333"/>
  <c r="K1333"/>
  <c r="H1334"/>
  <c r="I1334"/>
  <c r="J1334"/>
  <c r="K1334"/>
  <c r="H1335"/>
  <c r="I1335"/>
  <c r="J1335"/>
  <c r="K1335"/>
  <c r="H1336"/>
  <c r="I1336"/>
  <c r="J1336"/>
  <c r="K1336"/>
  <c r="H1337"/>
  <c r="I1337"/>
  <c r="J1337"/>
  <c r="K1337"/>
  <c r="H1338"/>
  <c r="I1338"/>
  <c r="J1338"/>
  <c r="K1338"/>
  <c r="H1339"/>
  <c r="I1339"/>
  <c r="J1339"/>
  <c r="K1339"/>
  <c r="H1340"/>
  <c r="I1340"/>
  <c r="J1340"/>
  <c r="K1340"/>
  <c r="H1341"/>
  <c r="I1341"/>
  <c r="J1341"/>
  <c r="K1341"/>
  <c r="H1342"/>
  <c r="I1342"/>
  <c r="J1342"/>
  <c r="K1342"/>
  <c r="H1343"/>
  <c r="I1343"/>
  <c r="J1343"/>
  <c r="K1343"/>
  <c r="H1344"/>
  <c r="I1344"/>
  <c r="J1344"/>
  <c r="K1344"/>
  <c r="H1345"/>
  <c r="I1345"/>
  <c r="J1345"/>
  <c r="K1345"/>
  <c r="H1346"/>
  <c r="I1346"/>
  <c r="J1346"/>
  <c r="K1346"/>
  <c r="H1347"/>
  <c r="I1347"/>
  <c r="J1347"/>
  <c r="K1347"/>
  <c r="H1348"/>
  <c r="I1348"/>
  <c r="J1348"/>
  <c r="K1348"/>
  <c r="H1349"/>
  <c r="I1349"/>
  <c r="J1349"/>
  <c r="K1349"/>
  <c r="H1350"/>
  <c r="I1350"/>
  <c r="J1350"/>
  <c r="K1350"/>
  <c r="H1351"/>
  <c r="I1351"/>
  <c r="J1351"/>
  <c r="K1351"/>
  <c r="H1352"/>
  <c r="I1352"/>
  <c r="J1352"/>
  <c r="K1352"/>
  <c r="H1353"/>
  <c r="I1353"/>
  <c r="J1353"/>
  <c r="K1353"/>
  <c r="H1354"/>
  <c r="I1354"/>
  <c r="J1354"/>
  <c r="K1354"/>
  <c r="H1355"/>
  <c r="I1355"/>
  <c r="J1355"/>
  <c r="K1355"/>
  <c r="H1356"/>
  <c r="I1356"/>
  <c r="J1356"/>
  <c r="K1356"/>
  <c r="H1357"/>
  <c r="I1357"/>
  <c r="J1357"/>
  <c r="K1357"/>
  <c r="H1358"/>
  <c r="I1358"/>
  <c r="J1358"/>
  <c r="K1358"/>
  <c r="H1359"/>
  <c r="I1359"/>
  <c r="J1359"/>
  <c r="K1359"/>
  <c r="H1360"/>
  <c r="I1360"/>
  <c r="J1360"/>
  <c r="K1360"/>
  <c r="H1361"/>
  <c r="I1361"/>
  <c r="J1361"/>
  <c r="K1361"/>
  <c r="H1362"/>
  <c r="I1362"/>
  <c r="J1362"/>
  <c r="K1362"/>
  <c r="H1363"/>
  <c r="I1363"/>
  <c r="J1363"/>
  <c r="K1363"/>
  <c r="H1364"/>
  <c r="I1364"/>
  <c r="J1364"/>
  <c r="K1364"/>
  <c r="H1365"/>
  <c r="I1365"/>
  <c r="J1365"/>
  <c r="K1365"/>
  <c r="H1366"/>
  <c r="I1366"/>
  <c r="J1366"/>
  <c r="K1366"/>
  <c r="H1367"/>
  <c r="I1367"/>
  <c r="J1367"/>
  <c r="K1367"/>
  <c r="H1368"/>
  <c r="I1368"/>
  <c r="J1368"/>
  <c r="K1368"/>
  <c r="H1369"/>
  <c r="I1369"/>
  <c r="J1369"/>
  <c r="K1369"/>
  <c r="H1370"/>
  <c r="I1370"/>
  <c r="J1370"/>
  <c r="K1370"/>
  <c r="H1371"/>
  <c r="I1371"/>
  <c r="J1371"/>
  <c r="K1371"/>
  <c r="H1372"/>
  <c r="I1372"/>
  <c r="J1372"/>
  <c r="K1372"/>
  <c r="H1373"/>
  <c r="I1373"/>
  <c r="J1373"/>
  <c r="K1373"/>
  <c r="H1374"/>
  <c r="I1374"/>
  <c r="J1374"/>
  <c r="K1374"/>
  <c r="H1375"/>
  <c r="I1375"/>
  <c r="J1375"/>
  <c r="K1375"/>
  <c r="H1376"/>
  <c r="I1376"/>
  <c r="J1376"/>
  <c r="K1376"/>
  <c r="H1377"/>
  <c r="I1377"/>
  <c r="J1377"/>
  <c r="K1377"/>
  <c r="H1378"/>
  <c r="I1378"/>
  <c r="J1378"/>
  <c r="K1378"/>
  <c r="H1379"/>
  <c r="I1379"/>
  <c r="J1379"/>
  <c r="K1379"/>
  <c r="H1380"/>
  <c r="I1380"/>
  <c r="J1380"/>
  <c r="K1380"/>
  <c r="H1381"/>
  <c r="I1381"/>
  <c r="J1381"/>
  <c r="K1381"/>
  <c r="H1382"/>
  <c r="I1382"/>
  <c r="J1382"/>
  <c r="K1382"/>
  <c r="H1383"/>
  <c r="I1383"/>
  <c r="J1383"/>
  <c r="K1383"/>
  <c r="H1384"/>
  <c r="I1384"/>
  <c r="J1384"/>
  <c r="K1384"/>
  <c r="H1385"/>
  <c r="I1385"/>
  <c r="J1385"/>
  <c r="K1385"/>
  <c r="H1386"/>
  <c r="I1386"/>
  <c r="J1386"/>
  <c r="K1386"/>
  <c r="H1387"/>
  <c r="I1387"/>
  <c r="J1387"/>
  <c r="K1387"/>
  <c r="H1388"/>
  <c r="I1388"/>
  <c r="J1388"/>
  <c r="K1388"/>
  <c r="H1389"/>
  <c r="I1389"/>
  <c r="J1389"/>
  <c r="K1389"/>
  <c r="H1390"/>
  <c r="I1390"/>
  <c r="J1390"/>
  <c r="K1390"/>
  <c r="H1391"/>
  <c r="I1391"/>
  <c r="J1391"/>
  <c r="K1391"/>
  <c r="H1392"/>
  <c r="I1392"/>
  <c r="J1392"/>
  <c r="K1392"/>
  <c r="H1393"/>
  <c r="I1393"/>
  <c r="J1393"/>
  <c r="K1393"/>
  <c r="H1394"/>
  <c r="I1394"/>
  <c r="J1394"/>
  <c r="K1394"/>
  <c r="H1395"/>
  <c r="I1395"/>
  <c r="J1395"/>
  <c r="K1395"/>
  <c r="H1396"/>
  <c r="I1396"/>
  <c r="J1396"/>
  <c r="K1396"/>
  <c r="H1397"/>
  <c r="I1397"/>
  <c r="J1397"/>
  <c r="K1397"/>
  <c r="H1398"/>
  <c r="I1398"/>
  <c r="J1398"/>
  <c r="K1398"/>
  <c r="H1399"/>
  <c r="I1399"/>
  <c r="J1399"/>
  <c r="K1399"/>
  <c r="H1400"/>
  <c r="I1400"/>
  <c r="J1400"/>
  <c r="K1400"/>
  <c r="H1401"/>
  <c r="I1401"/>
  <c r="J1401"/>
  <c r="K1401"/>
  <c r="H1402"/>
  <c r="I1402"/>
  <c r="J1402"/>
  <c r="K1402"/>
  <c r="H1403"/>
  <c r="I1403"/>
  <c r="J1403"/>
  <c r="K1403"/>
  <c r="H1404"/>
  <c r="I1404"/>
  <c r="J1404"/>
  <c r="K1404"/>
  <c r="H1405"/>
  <c r="I1405"/>
  <c r="J1405"/>
  <c r="K1405"/>
  <c r="H1406"/>
  <c r="I1406"/>
  <c r="J1406"/>
  <c r="K1406"/>
  <c r="H1407"/>
  <c r="I1407"/>
  <c r="J1407"/>
  <c r="K1407"/>
  <c r="I398" i="56"/>
  <c r="Q398"/>
  <c r="I399"/>
  <c r="Q399"/>
  <c r="I400"/>
  <c r="Q400"/>
  <c r="I401"/>
  <c r="Q401"/>
  <c r="I402"/>
  <c r="Q402"/>
  <c r="I403"/>
  <c r="Q403"/>
  <c r="I404"/>
  <c r="Q404"/>
  <c r="I405"/>
  <c r="Q405"/>
  <c r="I406"/>
  <c r="Q406"/>
  <c r="I407"/>
  <c r="Q407"/>
  <c r="I408"/>
  <c r="Q408"/>
  <c r="I409"/>
  <c r="Q409"/>
  <c r="I410"/>
  <c r="Q410"/>
  <c r="I411"/>
  <c r="Q411"/>
  <c r="I412"/>
  <c r="Q412"/>
  <c r="I413"/>
  <c r="Q413"/>
  <c r="I414"/>
  <c r="Q414"/>
  <c r="I415"/>
  <c r="Q415"/>
  <c r="I416"/>
  <c r="Q416"/>
  <c r="I417"/>
  <c r="Q417"/>
  <c r="I418"/>
  <c r="Q418"/>
  <c r="I419"/>
  <c r="Q419"/>
  <c r="I420"/>
  <c r="Q420"/>
  <c r="I421"/>
  <c r="Q421"/>
  <c r="I422"/>
  <c r="Q422"/>
  <c r="I423"/>
  <c r="Q423"/>
  <c r="I424"/>
  <c r="Q424"/>
  <c r="I425"/>
  <c r="Q425"/>
  <c r="I426"/>
  <c r="Q426"/>
  <c r="I427"/>
  <c r="Q427"/>
  <c r="I428"/>
  <c r="Q428"/>
  <c r="I429"/>
  <c r="Q429"/>
  <c r="I430"/>
  <c r="Q430"/>
  <c r="I431"/>
  <c r="Q431"/>
  <c r="I432"/>
  <c r="Q432"/>
  <c r="I433"/>
  <c r="Q433"/>
  <c r="I434"/>
  <c r="Q434"/>
  <c r="I435"/>
  <c r="Q435"/>
  <c r="I436"/>
  <c r="Q436"/>
  <c r="I437"/>
  <c r="Q437"/>
  <c r="I438"/>
  <c r="Q438"/>
  <c r="I439"/>
  <c r="Q439"/>
  <c r="I440"/>
  <c r="Q440"/>
  <c r="I441"/>
  <c r="Q441"/>
  <c r="I442"/>
  <c r="Q442"/>
  <c r="I443"/>
  <c r="Q443"/>
  <c r="I444"/>
  <c r="Q444"/>
  <c r="I445"/>
  <c r="Q445"/>
  <c r="I446"/>
  <c r="Q446"/>
  <c r="I447"/>
  <c r="Q447"/>
  <c r="I448"/>
  <c r="Q448"/>
  <c r="I449"/>
  <c r="Q449"/>
  <c r="I450"/>
  <c r="Q450"/>
  <c r="I451"/>
  <c r="Q451"/>
  <c r="I452"/>
  <c r="Q452"/>
  <c r="I453"/>
  <c r="Q453"/>
  <c r="I454"/>
  <c r="Q454"/>
  <c r="I455"/>
  <c r="Q455"/>
  <c r="I456"/>
  <c r="Q456"/>
  <c r="I457"/>
  <c r="Q457"/>
  <c r="I458"/>
  <c r="Q458"/>
  <c r="I459"/>
  <c r="Q459"/>
  <c r="I460"/>
  <c r="Q460"/>
  <c r="I461"/>
  <c r="Q461"/>
  <c r="I462"/>
  <c r="Q462"/>
  <c r="I463"/>
  <c r="Q463"/>
  <c r="I464"/>
  <c r="Q464"/>
  <c r="I465"/>
  <c r="Q465"/>
  <c r="I466"/>
  <c r="Q466"/>
  <c r="I467"/>
  <c r="Q467"/>
  <c r="I468"/>
  <c r="Q468"/>
  <c r="I469"/>
  <c r="Q469"/>
  <c r="I470"/>
  <c r="Q470"/>
  <c r="I471"/>
  <c r="Q471"/>
  <c r="I472"/>
  <c r="Q472"/>
  <c r="I473"/>
  <c r="Q473"/>
  <c r="I474"/>
  <c r="Q474"/>
  <c r="I475"/>
  <c r="Q475"/>
  <c r="I476"/>
  <c r="Q476"/>
  <c r="I477"/>
  <c r="Q477"/>
  <c r="I478"/>
  <c r="Q478"/>
  <c r="I479"/>
  <c r="Q479"/>
  <c r="I480"/>
  <c r="Q480"/>
  <c r="I481"/>
  <c r="Q481"/>
  <c r="I482"/>
  <c r="Q482"/>
  <c r="I483"/>
  <c r="Q483"/>
  <c r="I484"/>
  <c r="Q484"/>
  <c r="I485"/>
  <c r="Q485"/>
  <c r="I486"/>
  <c r="Q486"/>
  <c r="I487"/>
  <c r="Q487"/>
  <c r="I488"/>
  <c r="Q488"/>
  <c r="I489"/>
  <c r="Q489"/>
  <c r="I490"/>
  <c r="Q490"/>
  <c r="I491"/>
  <c r="Q491"/>
  <c r="I492"/>
  <c r="Q492"/>
  <c r="I493"/>
  <c r="Q493"/>
  <c r="I494"/>
  <c r="Q494"/>
  <c r="I495"/>
  <c r="Q495"/>
  <c r="I496"/>
  <c r="Q496"/>
  <c r="I497"/>
  <c r="Q497"/>
  <c r="I498"/>
  <c r="Q498"/>
  <c r="I499"/>
  <c r="Q499"/>
  <c r="I500"/>
  <c r="Q500"/>
  <c r="I501"/>
  <c r="Q501"/>
  <c r="I502"/>
  <c r="Q502"/>
  <c r="I503"/>
  <c r="Q503"/>
  <c r="I504"/>
  <c r="Q504"/>
  <c r="I505"/>
  <c r="Q505"/>
  <c r="I506"/>
  <c r="Q506"/>
  <c r="I507"/>
  <c r="Q507"/>
  <c r="I508"/>
  <c r="Q508"/>
  <c r="I509"/>
  <c r="Q509"/>
  <c r="I510"/>
  <c r="Q510"/>
  <c r="I511"/>
  <c r="Q511"/>
  <c r="I512"/>
  <c r="Q512"/>
  <c r="I513"/>
  <c r="Q513"/>
  <c r="I514"/>
  <c r="Q514"/>
  <c r="I515"/>
  <c r="Q515"/>
  <c r="I516"/>
  <c r="Q516"/>
  <c r="I517"/>
  <c r="Q517"/>
  <c r="I518"/>
  <c r="Q518"/>
  <c r="I519"/>
  <c r="Q519"/>
  <c r="I520"/>
  <c r="Q520"/>
  <c r="I521"/>
  <c r="Q521"/>
  <c r="I522"/>
  <c r="Q522"/>
  <c r="I523"/>
  <c r="Q523"/>
  <c r="I524"/>
  <c r="Q524"/>
  <c r="I525"/>
  <c r="Q525"/>
  <c r="I526"/>
  <c r="Q526"/>
  <c r="I527"/>
  <c r="Q527"/>
  <c r="I528"/>
  <c r="Q528"/>
  <c r="I529"/>
  <c r="Q529"/>
  <c r="I530"/>
  <c r="Q530"/>
  <c r="I531"/>
  <c r="Q531"/>
  <c r="I532"/>
  <c r="Q532"/>
  <c r="I533"/>
  <c r="Q533"/>
  <c r="I534"/>
  <c r="Q534"/>
  <c r="I535"/>
  <c r="Q535"/>
  <c r="I536"/>
  <c r="Q536"/>
  <c r="I537"/>
  <c r="Q537"/>
  <c r="I538"/>
  <c r="Q538"/>
  <c r="I539"/>
  <c r="Q539"/>
  <c r="I540"/>
  <c r="Q540"/>
  <c r="I541"/>
  <c r="Q541"/>
  <c r="I542"/>
  <c r="Q542"/>
  <c r="I543"/>
  <c r="Q543"/>
  <c r="I544"/>
  <c r="Q544"/>
  <c r="I545"/>
  <c r="Q545"/>
  <c r="I546"/>
  <c r="Q546"/>
  <c r="I547"/>
  <c r="Q547"/>
  <c r="I548"/>
  <c r="Q548"/>
  <c r="I549"/>
  <c r="Q549"/>
  <c r="I550"/>
  <c r="Q550"/>
  <c r="I551"/>
  <c r="Q551"/>
  <c r="I552"/>
  <c r="Q552"/>
  <c r="I553"/>
  <c r="Q553"/>
  <c r="I554"/>
  <c r="Q554"/>
  <c r="I555"/>
  <c r="Q555"/>
  <c r="I556"/>
  <c r="Q556"/>
  <c r="I557"/>
  <c r="Q557"/>
  <c r="I558"/>
  <c r="Q558"/>
  <c r="I559"/>
  <c r="Q559"/>
  <c r="I560"/>
  <c r="Q560"/>
  <c r="I561"/>
  <c r="Q561"/>
  <c r="I562"/>
  <c r="Q562"/>
  <c r="I563"/>
  <c r="Q563"/>
  <c r="I564"/>
  <c r="Q564"/>
  <c r="I565"/>
  <c r="Q565"/>
  <c r="I566"/>
  <c r="Q566"/>
  <c r="I567"/>
  <c r="Q567"/>
  <c r="I568"/>
  <c r="Q568"/>
  <c r="I569"/>
  <c r="Q569"/>
  <c r="I570"/>
  <c r="Q570"/>
  <c r="I571"/>
  <c r="Q571"/>
  <c r="I572"/>
  <c r="Q572"/>
  <c r="I573"/>
  <c r="Q573"/>
  <c r="I574"/>
  <c r="Q574"/>
  <c r="I575"/>
  <c r="Q575"/>
  <c r="I576"/>
  <c r="Q576"/>
  <c r="I577"/>
  <c r="Q577"/>
  <c r="I578"/>
  <c r="Q578"/>
  <c r="I579"/>
  <c r="Q579"/>
  <c r="I580"/>
  <c r="Q580"/>
  <c r="I581"/>
  <c r="Q581"/>
  <c r="I582"/>
  <c r="Q582"/>
  <c r="I583"/>
  <c r="Q583"/>
  <c r="I584"/>
  <c r="Q584"/>
  <c r="I585"/>
  <c r="Q585"/>
  <c r="I586"/>
  <c r="Q586"/>
  <c r="I587"/>
  <c r="Q587"/>
  <c r="I588"/>
  <c r="Q588"/>
  <c r="I589"/>
  <c r="Q589"/>
  <c r="I590"/>
  <c r="Q590"/>
  <c r="I591"/>
  <c r="Q591"/>
  <c r="I592"/>
  <c r="Q592"/>
  <c r="I593"/>
  <c r="Q593"/>
  <c r="I594"/>
  <c r="Q594"/>
  <c r="I595"/>
  <c r="Q595"/>
  <c r="I596"/>
  <c r="Q596"/>
  <c r="I597"/>
  <c r="Q597"/>
  <c r="I598"/>
  <c r="Q598"/>
  <c r="I599"/>
  <c r="Q599"/>
  <c r="I600"/>
  <c r="Q600"/>
  <c r="I601"/>
  <c r="Q601"/>
  <c r="I602"/>
  <c r="Q602"/>
  <c r="I603"/>
  <c r="Q603"/>
  <c r="I604"/>
  <c r="Q604"/>
  <c r="I605"/>
  <c r="Q605"/>
  <c r="I606"/>
  <c r="Q606"/>
  <c r="I607"/>
  <c r="Q607"/>
  <c r="I608"/>
  <c r="Q608"/>
  <c r="I609"/>
  <c r="Q609"/>
  <c r="I610"/>
  <c r="Q610"/>
  <c r="I611"/>
  <c r="Q611"/>
  <c r="I612"/>
  <c r="Q612"/>
  <c r="I613"/>
  <c r="Q613"/>
  <c r="I614"/>
  <c r="Q614"/>
  <c r="I615"/>
  <c r="Q615"/>
  <c r="I616"/>
  <c r="Q616"/>
  <c r="I617"/>
  <c r="Q617"/>
  <c r="I618"/>
  <c r="Q618"/>
  <c r="I619"/>
  <c r="Q619"/>
  <c r="I620"/>
  <c r="Q620"/>
  <c r="I621"/>
  <c r="Q621"/>
  <c r="I622"/>
  <c r="Q622"/>
  <c r="I623"/>
  <c r="Q623"/>
  <c r="I624"/>
  <c r="Q624"/>
  <c r="I625"/>
  <c r="Q625"/>
  <c r="I626"/>
  <c r="Q626"/>
  <c r="I627"/>
  <c r="Q627"/>
  <c r="I628"/>
  <c r="Q628"/>
  <c r="I629"/>
  <c r="Q629"/>
  <c r="I630"/>
  <c r="Q630"/>
  <c r="I631"/>
  <c r="Q631"/>
  <c r="I632"/>
  <c r="Q632"/>
  <c r="I633"/>
  <c r="Q633"/>
  <c r="I634"/>
  <c r="Q634"/>
  <c r="I635"/>
  <c r="Q635"/>
  <c r="I636"/>
  <c r="Q636"/>
  <c r="I637"/>
  <c r="Q637"/>
  <c r="I638"/>
  <c r="Q638"/>
  <c r="I639"/>
  <c r="Q639"/>
  <c r="I640"/>
  <c r="Q640"/>
  <c r="I641"/>
  <c r="Q641"/>
  <c r="I642"/>
  <c r="Q642"/>
  <c r="I643"/>
  <c r="Q643"/>
  <c r="I644"/>
  <c r="Q644"/>
  <c r="I645"/>
  <c r="Q645"/>
  <c r="I646"/>
  <c r="Q646"/>
  <c r="I647"/>
  <c r="Q647"/>
  <c r="I648"/>
  <c r="Q648"/>
  <c r="I649"/>
  <c r="Q649"/>
  <c r="I650"/>
  <c r="Q650"/>
  <c r="I651"/>
  <c r="Q651"/>
  <c r="I652"/>
  <c r="Q652"/>
  <c r="I653"/>
  <c r="Q653"/>
  <c r="I654"/>
  <c r="Q654"/>
  <c r="I655"/>
  <c r="Q655"/>
  <c r="I656"/>
  <c r="Q656"/>
  <c r="I657"/>
  <c r="Q657"/>
  <c r="I658"/>
  <c r="Q658"/>
  <c r="I659"/>
  <c r="Q659"/>
  <c r="I660"/>
  <c r="Q660"/>
  <c r="I661"/>
  <c r="Q661"/>
  <c r="I662"/>
  <c r="Q662"/>
  <c r="I663"/>
  <c r="Q663"/>
  <c r="I664"/>
  <c r="Q664"/>
  <c r="I665"/>
  <c r="Q665"/>
  <c r="I666"/>
  <c r="Q666"/>
  <c r="I667"/>
  <c r="Q667"/>
  <c r="I668"/>
  <c r="Q668"/>
  <c r="I669"/>
  <c r="Q669"/>
  <c r="I670"/>
  <c r="Q670"/>
  <c r="I671"/>
  <c r="Q671"/>
  <c r="I672"/>
  <c r="Q672"/>
  <c r="I673"/>
  <c r="Q673"/>
  <c r="I674"/>
  <c r="Q674"/>
  <c r="I675"/>
  <c r="Q675"/>
  <c r="I676"/>
  <c r="Q676"/>
  <c r="I677"/>
  <c r="Q677"/>
  <c r="I678"/>
  <c r="Q678"/>
  <c r="I679"/>
  <c r="Q679"/>
  <c r="I680"/>
  <c r="Q680"/>
  <c r="I681"/>
  <c r="Q681"/>
  <c r="I682"/>
  <c r="Q682"/>
  <c r="I683"/>
  <c r="Q683"/>
  <c r="I684"/>
  <c r="Q684"/>
  <c r="I685"/>
  <c r="Q685"/>
  <c r="I686"/>
  <c r="Q686"/>
  <c r="I687"/>
  <c r="Q687"/>
  <c r="I688"/>
  <c r="Q688"/>
  <c r="I689"/>
  <c r="Q689"/>
  <c r="I690"/>
  <c r="Q690"/>
  <c r="I691"/>
  <c r="Q691"/>
  <c r="I692"/>
  <c r="Q692"/>
  <c r="I693"/>
  <c r="Q693"/>
  <c r="I694"/>
  <c r="Q694"/>
  <c r="I695"/>
  <c r="Q695"/>
  <c r="I696"/>
  <c r="Q696"/>
  <c r="I697"/>
  <c r="Q697"/>
  <c r="I698"/>
  <c r="Q698"/>
  <c r="I699"/>
  <c r="Q699"/>
  <c r="I700"/>
  <c r="Q700"/>
  <c r="I701"/>
  <c r="Q701"/>
  <c r="I702"/>
  <c r="Q702"/>
  <c r="I703"/>
  <c r="Q703"/>
  <c r="I704"/>
  <c r="Q704"/>
  <c r="I705"/>
  <c r="Q705"/>
  <c r="I706"/>
  <c r="Q706"/>
  <c r="I707"/>
  <c r="Q707"/>
  <c r="I708"/>
  <c r="Q708"/>
  <c r="F396" i="86"/>
  <c r="F397"/>
  <c r="F398"/>
  <c r="F399"/>
  <c r="F400"/>
  <c r="F401"/>
  <c r="F402"/>
  <c r="F403"/>
  <c r="F404"/>
  <c r="F405"/>
  <c r="F406"/>
  <c r="F407"/>
  <c r="F408"/>
  <c r="F409"/>
  <c r="F410"/>
  <c r="F411"/>
  <c r="F412"/>
  <c r="F413"/>
  <c r="F414"/>
  <c r="F415"/>
  <c r="F416"/>
  <c r="F417"/>
  <c r="F418"/>
  <c r="F419"/>
  <c r="F420"/>
  <c r="F421"/>
  <c r="F422"/>
  <c r="F423"/>
  <c r="F424"/>
  <c r="F425"/>
  <c r="F426"/>
  <c r="F427"/>
  <c r="F428"/>
  <c r="F429"/>
  <c r="F430"/>
  <c r="F431"/>
  <c r="F432"/>
  <c r="F433"/>
  <c r="F434"/>
  <c r="F435"/>
  <c r="F436"/>
  <c r="F437"/>
  <c r="F438"/>
  <c r="F439"/>
  <c r="F440"/>
  <c r="F441"/>
  <c r="F442"/>
  <c r="F443"/>
  <c r="F444"/>
  <c r="F445"/>
  <c r="F446"/>
  <c r="F447"/>
  <c r="F448"/>
  <c r="F449"/>
  <c r="F450"/>
  <c r="F451"/>
  <c r="F452"/>
  <c r="F453"/>
  <c r="F454"/>
  <c r="F455"/>
  <c r="F456"/>
  <c r="F457"/>
  <c r="F458"/>
  <c r="F459"/>
  <c r="F460"/>
  <c r="F461"/>
  <c r="F462"/>
  <c r="F463"/>
  <c r="F464"/>
  <c r="F465"/>
  <c r="F466"/>
  <c r="F467"/>
  <c r="F468"/>
  <c r="F469"/>
  <c r="F470"/>
  <c r="F471"/>
  <c r="F472"/>
  <c r="F473"/>
  <c r="F474"/>
  <c r="F475"/>
  <c r="F476"/>
  <c r="F477"/>
  <c r="F478"/>
  <c r="F479"/>
  <c r="F480"/>
  <c r="F481"/>
  <c r="F482"/>
  <c r="F483"/>
  <c r="F484"/>
  <c r="F485"/>
  <c r="F486"/>
  <c r="F487"/>
  <c r="F488"/>
  <c r="F489"/>
  <c r="F490"/>
  <c r="F491"/>
  <c r="F492"/>
  <c r="F493"/>
  <c r="F494"/>
  <c r="F495"/>
  <c r="F496"/>
  <c r="F497"/>
  <c r="F498"/>
  <c r="F499"/>
  <c r="F500"/>
  <c r="F501"/>
  <c r="F502"/>
  <c r="F503"/>
  <c r="F504"/>
  <c r="F505"/>
  <c r="F506"/>
  <c r="F507"/>
  <c r="F508"/>
  <c r="F509"/>
  <c r="F510"/>
  <c r="F511"/>
  <c r="F512"/>
  <c r="F513"/>
  <c r="F514"/>
  <c r="F515"/>
  <c r="F516"/>
  <c r="F517"/>
  <c r="F518"/>
  <c r="F519"/>
  <c r="F520"/>
  <c r="F521"/>
  <c r="F522"/>
  <c r="F523"/>
  <c r="F524"/>
  <c r="F525"/>
  <c r="F526"/>
  <c r="F527"/>
  <c r="F528"/>
  <c r="F529"/>
  <c r="F530"/>
  <c r="F531"/>
  <c r="F532"/>
  <c r="F533"/>
  <c r="F534"/>
  <c r="F535"/>
  <c r="F536"/>
  <c r="F537"/>
  <c r="F538"/>
  <c r="F539"/>
  <c r="F540"/>
  <c r="F541"/>
  <c r="F542"/>
  <c r="F543"/>
  <c r="F544"/>
  <c r="F545"/>
  <c r="F546"/>
  <c r="F547"/>
  <c r="F548"/>
  <c r="F549"/>
  <c r="F550"/>
  <c r="F551"/>
  <c r="F552"/>
  <c r="F553"/>
  <c r="F554"/>
  <c r="F555"/>
  <c r="F556"/>
  <c r="F557"/>
  <c r="F558"/>
  <c r="F559"/>
  <c r="F560"/>
  <c r="F561"/>
  <c r="F562"/>
  <c r="F563"/>
  <c r="F564"/>
  <c r="F565"/>
  <c r="F566"/>
  <c r="F567"/>
  <c r="F568"/>
  <c r="F569"/>
  <c r="F570"/>
  <c r="F571"/>
  <c r="F572"/>
  <c r="F573"/>
  <c r="F574"/>
  <c r="F575"/>
  <c r="F576"/>
  <c r="F577"/>
  <c r="F578"/>
  <c r="F579"/>
  <c r="F580"/>
  <c r="F581"/>
  <c r="F582"/>
  <c r="F583"/>
  <c r="F584"/>
  <c r="F585"/>
  <c r="F586"/>
  <c r="F587"/>
  <c r="F588"/>
  <c r="F589"/>
  <c r="F590"/>
  <c r="F591"/>
  <c r="F592"/>
  <c r="F593"/>
  <c r="F594"/>
  <c r="F595"/>
  <c r="F596"/>
  <c r="F597"/>
  <c r="F598"/>
  <c r="F599"/>
  <c r="F600"/>
  <c r="F601"/>
  <c r="F602"/>
  <c r="F603"/>
  <c r="F604"/>
  <c r="F605"/>
  <c r="F606"/>
  <c r="F607"/>
  <c r="F608"/>
  <c r="F609"/>
  <c r="F610"/>
  <c r="F611"/>
  <c r="F612"/>
  <c r="F613"/>
  <c r="F614"/>
  <c r="F615"/>
  <c r="F616"/>
  <c r="F617"/>
  <c r="F618"/>
  <c r="F619"/>
  <c r="F620"/>
  <c r="F621"/>
  <c r="F622"/>
  <c r="F623"/>
  <c r="F624"/>
  <c r="F625"/>
  <c r="F626"/>
  <c r="F627"/>
  <c r="F628"/>
  <c r="F629"/>
  <c r="F630"/>
  <c r="F631"/>
  <c r="F632"/>
  <c r="F633"/>
  <c r="F634"/>
  <c r="F635"/>
  <c r="F636"/>
  <c r="F637"/>
  <c r="F638"/>
  <c r="F639"/>
  <c r="F640"/>
  <c r="F641"/>
  <c r="F642"/>
  <c r="F643"/>
  <c r="F644"/>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F682"/>
  <c r="F683"/>
  <c r="F684"/>
  <c r="F685"/>
  <c r="F686"/>
  <c r="F687"/>
  <c r="F688"/>
  <c r="F689"/>
  <c r="F690"/>
  <c r="F691"/>
  <c r="F692"/>
  <c r="F693"/>
  <c r="F694"/>
  <c r="F695"/>
  <c r="F696"/>
  <c r="F697"/>
  <c r="F698"/>
  <c r="F699"/>
  <c r="F700"/>
  <c r="F701"/>
  <c r="F702"/>
  <c r="F703"/>
  <c r="F704"/>
  <c r="F705"/>
  <c r="F706"/>
  <c r="V630" i="70"/>
  <c r="V631"/>
  <c r="V632"/>
  <c r="T397"/>
  <c r="V397"/>
  <c r="W397"/>
  <c r="Q397"/>
  <c r="T398"/>
  <c r="V398"/>
  <c r="W398"/>
  <c r="Q398"/>
  <c r="T399"/>
  <c r="V399"/>
  <c r="W399"/>
  <c r="T400"/>
  <c r="V400"/>
  <c r="W400"/>
  <c r="T401"/>
  <c r="V401"/>
  <c r="W401"/>
  <c r="T402"/>
  <c r="V402"/>
  <c r="W402"/>
  <c r="T403"/>
  <c r="V403"/>
  <c r="W403"/>
  <c r="Q403"/>
  <c r="T404"/>
  <c r="V404"/>
  <c r="W404"/>
  <c r="T405"/>
  <c r="V405"/>
  <c r="W405"/>
  <c r="T406"/>
  <c r="V406"/>
  <c r="Q406"/>
  <c r="W406"/>
  <c r="T407"/>
  <c r="V407"/>
  <c r="W407"/>
  <c r="T408"/>
  <c r="V408"/>
  <c r="W408"/>
  <c r="T409"/>
  <c r="V409"/>
  <c r="W409"/>
  <c r="T410"/>
  <c r="V410"/>
  <c r="W410"/>
  <c r="T411"/>
  <c r="V411"/>
  <c r="W411"/>
  <c r="T412"/>
  <c r="V412"/>
  <c r="W412"/>
  <c r="Q412" s="1"/>
  <c r="T413"/>
  <c r="V413"/>
  <c r="W413"/>
  <c r="T414"/>
  <c r="V414"/>
  <c r="W414"/>
  <c r="T415"/>
  <c r="V415"/>
  <c r="W415"/>
  <c r="T416"/>
  <c r="V416"/>
  <c r="Q416"/>
  <c r="W416"/>
  <c r="T417"/>
  <c r="V417"/>
  <c r="Q417"/>
  <c r="W417"/>
  <c r="T418"/>
  <c r="V418"/>
  <c r="Q418"/>
  <c r="W418"/>
  <c r="T419"/>
  <c r="V419"/>
  <c r="Q419"/>
  <c r="W419"/>
  <c r="T420"/>
  <c r="V420"/>
  <c r="W420"/>
  <c r="T421"/>
  <c r="V421"/>
  <c r="W421"/>
  <c r="Q421" s="1"/>
  <c r="T422"/>
  <c r="V422"/>
  <c r="W422"/>
  <c r="Q422" s="1"/>
  <c r="T423"/>
  <c r="V423"/>
  <c r="W423"/>
  <c r="T424"/>
  <c r="V424"/>
  <c r="W424"/>
  <c r="Q424"/>
  <c r="T425"/>
  <c r="V425"/>
  <c r="W425"/>
  <c r="T426"/>
  <c r="V426"/>
  <c r="Q426" s="1"/>
  <c r="W426"/>
  <c r="T427"/>
  <c r="V427"/>
  <c r="Q427" s="1"/>
  <c r="W427"/>
  <c r="T428"/>
  <c r="V428"/>
  <c r="Q428" s="1"/>
  <c r="W428"/>
  <c r="T429"/>
  <c r="V429"/>
  <c r="Q429" s="1"/>
  <c r="W429"/>
  <c r="T430"/>
  <c r="V430"/>
  <c r="Q430"/>
  <c r="W430"/>
  <c r="T431"/>
  <c r="V431"/>
  <c r="W431"/>
  <c r="Q431" s="1"/>
  <c r="T432"/>
  <c r="V432"/>
  <c r="W432"/>
  <c r="T433"/>
  <c r="V433"/>
  <c r="W433"/>
  <c r="T434"/>
  <c r="V434"/>
  <c r="Q434" s="1"/>
  <c r="W434"/>
  <c r="T435"/>
  <c r="V435"/>
  <c r="Q435"/>
  <c r="W435"/>
  <c r="T436"/>
  <c r="V436"/>
  <c r="W436"/>
  <c r="Q436" s="1"/>
  <c r="T437"/>
  <c r="V437"/>
  <c r="W437"/>
  <c r="T438"/>
  <c r="V438"/>
  <c r="W438"/>
  <c r="Q438"/>
  <c r="T439"/>
  <c r="V439"/>
  <c r="W439"/>
  <c r="T440"/>
  <c r="V440"/>
  <c r="Q440" s="1"/>
  <c r="W440"/>
  <c r="T441"/>
  <c r="V441"/>
  <c r="W441"/>
  <c r="Q441" s="1"/>
  <c r="T442"/>
  <c r="V442"/>
  <c r="W442"/>
  <c r="T443"/>
  <c r="V443"/>
  <c r="W443"/>
  <c r="Q443"/>
  <c r="T444"/>
  <c r="V444"/>
  <c r="W444"/>
  <c r="T445"/>
  <c r="V445"/>
  <c r="Q445" s="1"/>
  <c r="W445"/>
  <c r="T446"/>
  <c r="V446"/>
  <c r="Q446"/>
  <c r="W446"/>
  <c r="T447"/>
  <c r="V447"/>
  <c r="W447"/>
  <c r="Q447" s="1"/>
  <c r="T448"/>
  <c r="V448"/>
  <c r="W448"/>
  <c r="Q448" s="1"/>
  <c r="T449"/>
  <c r="V449"/>
  <c r="W449"/>
  <c r="Q449" s="1"/>
  <c r="T450"/>
  <c r="V450"/>
  <c r="W450"/>
  <c r="T451"/>
  <c r="V451"/>
  <c r="W451"/>
  <c r="Q451"/>
  <c r="T452"/>
  <c r="V452"/>
  <c r="W452"/>
  <c r="T453"/>
  <c r="V453"/>
  <c r="Q453" s="1"/>
  <c r="W453"/>
  <c r="T454"/>
  <c r="V454"/>
  <c r="Q454" s="1"/>
  <c r="W454"/>
  <c r="T455"/>
  <c r="V455"/>
  <c r="Q455" s="1"/>
  <c r="W455"/>
  <c r="T456"/>
  <c r="V456"/>
  <c r="W456"/>
  <c r="T457"/>
  <c r="V457"/>
  <c r="Q457"/>
  <c r="W457"/>
  <c r="T458"/>
  <c r="V458"/>
  <c r="Q458"/>
  <c r="W458"/>
  <c r="T459"/>
  <c r="V459"/>
  <c r="Q459"/>
  <c r="W459"/>
  <c r="T460"/>
  <c r="V460"/>
  <c r="W460"/>
  <c r="T461"/>
  <c r="V461"/>
  <c r="W461"/>
  <c r="T462"/>
  <c r="V462"/>
  <c r="W462"/>
  <c r="Q462"/>
  <c r="T463"/>
  <c r="V463"/>
  <c r="W463"/>
  <c r="T464"/>
  <c r="V464"/>
  <c r="W464"/>
  <c r="T465"/>
  <c r="V465"/>
  <c r="W465"/>
  <c r="T466"/>
  <c r="V466"/>
  <c r="W466"/>
  <c r="T467"/>
  <c r="V467"/>
  <c r="W467"/>
  <c r="T468"/>
  <c r="V468"/>
  <c r="W468"/>
  <c r="T469"/>
  <c r="V469"/>
  <c r="W469"/>
  <c r="T470"/>
  <c r="V470"/>
  <c r="W470"/>
  <c r="T471"/>
  <c r="V471"/>
  <c r="W471"/>
  <c r="T472"/>
  <c r="V472"/>
  <c r="Q472" s="1"/>
  <c r="W472"/>
  <c r="T473"/>
  <c r="V473"/>
  <c r="Q473"/>
  <c r="W473"/>
  <c r="T474"/>
  <c r="V474"/>
  <c r="Q474"/>
  <c r="W474"/>
  <c r="T475"/>
  <c r="V475"/>
  <c r="Q475"/>
  <c r="W475"/>
  <c r="T476"/>
  <c r="V476"/>
  <c r="W476"/>
  <c r="T477"/>
  <c r="V477"/>
  <c r="W477"/>
  <c r="T478"/>
  <c r="V478"/>
  <c r="W478"/>
  <c r="Q478"/>
  <c r="T479"/>
  <c r="V479"/>
  <c r="W479"/>
  <c r="T480"/>
  <c r="V480"/>
  <c r="W480"/>
  <c r="T481"/>
  <c r="V481"/>
  <c r="W481"/>
  <c r="T482"/>
  <c r="V482"/>
  <c r="W482"/>
  <c r="Q482" s="1"/>
  <c r="T483"/>
  <c r="V483"/>
  <c r="W483"/>
  <c r="Q483" s="1"/>
  <c r="T484"/>
  <c r="V484"/>
  <c r="W484"/>
  <c r="Q484" s="1"/>
  <c r="T485"/>
  <c r="V485"/>
  <c r="W485"/>
  <c r="T486"/>
  <c r="V486"/>
  <c r="W486"/>
  <c r="T487"/>
  <c r="V487"/>
  <c r="W487"/>
  <c r="T488"/>
  <c r="V488"/>
  <c r="W488"/>
  <c r="T489"/>
  <c r="V489"/>
  <c r="W489"/>
  <c r="Q489"/>
  <c r="T490"/>
  <c r="V490"/>
  <c r="W490"/>
  <c r="T491"/>
  <c r="V491"/>
  <c r="Q491" s="1"/>
  <c r="W491"/>
  <c r="T492"/>
  <c r="V492"/>
  <c r="W492"/>
  <c r="T493"/>
  <c r="V493"/>
  <c r="W493"/>
  <c r="T494"/>
  <c r="V494"/>
  <c r="W494"/>
  <c r="T495"/>
  <c r="V495"/>
  <c r="W495"/>
  <c r="T496"/>
  <c r="V496"/>
  <c r="W496"/>
  <c r="T497"/>
  <c r="V497"/>
  <c r="W497"/>
  <c r="T498"/>
  <c r="V498"/>
  <c r="W498"/>
  <c r="T499"/>
  <c r="V499"/>
  <c r="W499"/>
  <c r="Q499"/>
  <c r="T500"/>
  <c r="V500"/>
  <c r="W500"/>
  <c r="T501"/>
  <c r="V501"/>
  <c r="W501"/>
  <c r="T502"/>
  <c r="V502"/>
  <c r="Q502"/>
  <c r="W502"/>
  <c r="T503"/>
  <c r="V503"/>
  <c r="Q503"/>
  <c r="W503"/>
  <c r="T504"/>
  <c r="V504"/>
  <c r="Q504"/>
  <c r="W504"/>
  <c r="T505"/>
  <c r="V505"/>
  <c r="W505"/>
  <c r="T506"/>
  <c r="V506"/>
  <c r="W506"/>
  <c r="T507"/>
  <c r="V507"/>
  <c r="W507"/>
  <c r="Q507"/>
  <c r="T508"/>
  <c r="V508"/>
  <c r="W508"/>
  <c r="Q508"/>
  <c r="T509"/>
  <c r="V509"/>
  <c r="W509"/>
  <c r="T510"/>
  <c r="V510"/>
  <c r="Q510" s="1"/>
  <c r="W510"/>
  <c r="T511"/>
  <c r="V511"/>
  <c r="W511"/>
  <c r="T512"/>
  <c r="V512"/>
  <c r="W512"/>
  <c r="T513"/>
  <c r="V513"/>
  <c r="W513"/>
  <c r="T514"/>
  <c r="V514"/>
  <c r="W514"/>
  <c r="T515"/>
  <c r="V515"/>
  <c r="Q515" s="1"/>
  <c r="W515"/>
  <c r="T516"/>
  <c r="V516"/>
  <c r="W516"/>
  <c r="T517"/>
  <c r="V517"/>
  <c r="W517"/>
  <c r="T518"/>
  <c r="V518"/>
  <c r="Q518"/>
  <c r="W518"/>
  <c r="T519"/>
  <c r="V519"/>
  <c r="W519"/>
  <c r="T520"/>
  <c r="V520"/>
  <c r="W520"/>
  <c r="T521"/>
  <c r="V521"/>
  <c r="W521"/>
  <c r="T522"/>
  <c r="V522"/>
  <c r="W522"/>
  <c r="T523"/>
  <c r="V523"/>
  <c r="Q523"/>
  <c r="W523"/>
  <c r="T524"/>
  <c r="V524"/>
  <c r="W524"/>
  <c r="T525"/>
  <c r="V525"/>
  <c r="W525"/>
  <c r="Q525"/>
  <c r="T526"/>
  <c r="V526"/>
  <c r="W526"/>
  <c r="T527"/>
  <c r="V527"/>
  <c r="W527"/>
  <c r="T528"/>
  <c r="V528"/>
  <c r="Q528" s="1"/>
  <c r="W528"/>
  <c r="T529"/>
  <c r="V529"/>
  <c r="Q529" s="1"/>
  <c r="W529"/>
  <c r="T530"/>
  <c r="V530"/>
  <c r="W530"/>
  <c r="T531"/>
  <c r="V531"/>
  <c r="Q531"/>
  <c r="W531"/>
  <c r="T532"/>
  <c r="V532"/>
  <c r="W532"/>
  <c r="Q532" s="1"/>
  <c r="T533"/>
  <c r="V533"/>
  <c r="W533"/>
  <c r="Q533"/>
  <c r="T534"/>
  <c r="V534"/>
  <c r="W534"/>
  <c r="Q534"/>
  <c r="T535"/>
  <c r="V535"/>
  <c r="W535"/>
  <c r="Q535"/>
  <c r="T536"/>
  <c r="V536"/>
  <c r="W536"/>
  <c r="T537"/>
  <c r="V537"/>
  <c r="W537"/>
  <c r="T538"/>
  <c r="V538"/>
  <c r="Q538" s="1"/>
  <c r="W538"/>
  <c r="T539"/>
  <c r="V539"/>
  <c r="W539"/>
  <c r="T540"/>
  <c r="V540"/>
  <c r="W540"/>
  <c r="Q540" s="1"/>
  <c r="T541"/>
  <c r="V541"/>
  <c r="W541"/>
  <c r="T542"/>
  <c r="V542"/>
  <c r="Q542" s="1"/>
  <c r="W542"/>
  <c r="T543"/>
  <c r="V543"/>
  <c r="W543"/>
  <c r="T544"/>
  <c r="V544"/>
  <c r="Q544"/>
  <c r="W544"/>
  <c r="T545"/>
  <c r="V545"/>
  <c r="W545"/>
  <c r="Q545" s="1"/>
  <c r="T546"/>
  <c r="V546"/>
  <c r="W546"/>
  <c r="Q546" s="1"/>
  <c r="T547"/>
  <c r="V547"/>
  <c r="W547"/>
  <c r="Q547" s="1"/>
  <c r="T548"/>
  <c r="V548"/>
  <c r="W548"/>
  <c r="T549"/>
  <c r="V549"/>
  <c r="W549"/>
  <c r="T550"/>
  <c r="V550"/>
  <c r="Q550" s="1"/>
  <c r="W550"/>
  <c r="T551"/>
  <c r="V551"/>
  <c r="W551"/>
  <c r="T552"/>
  <c r="V552"/>
  <c r="W552"/>
  <c r="T553"/>
  <c r="V553"/>
  <c r="W553"/>
  <c r="T554"/>
  <c r="V554"/>
  <c r="W554"/>
  <c r="T555"/>
  <c r="V555"/>
  <c r="Q555" s="1"/>
  <c r="W555"/>
  <c r="T556"/>
  <c r="V556"/>
  <c r="W556"/>
  <c r="T557"/>
  <c r="V557"/>
  <c r="W557"/>
  <c r="T558"/>
  <c r="V558"/>
  <c r="W558"/>
  <c r="Q558" s="1"/>
  <c r="T559"/>
  <c r="V559"/>
  <c r="W559"/>
  <c r="T560"/>
  <c r="V560"/>
  <c r="W560"/>
  <c r="T561"/>
  <c r="V561"/>
  <c r="W561"/>
  <c r="T562"/>
  <c r="V562"/>
  <c r="W562"/>
  <c r="T563"/>
  <c r="V563"/>
  <c r="W563"/>
  <c r="Q563"/>
  <c r="T564"/>
  <c r="V564"/>
  <c r="W564"/>
  <c r="T565"/>
  <c r="V565"/>
  <c r="W565"/>
  <c r="Q565" s="1"/>
  <c r="T566"/>
  <c r="V566"/>
  <c r="W566"/>
  <c r="T567"/>
  <c r="V567"/>
  <c r="W567"/>
  <c r="T568"/>
  <c r="V568"/>
  <c r="W568"/>
  <c r="T569"/>
  <c r="V569"/>
  <c r="W569"/>
  <c r="T570"/>
  <c r="V570"/>
  <c r="W570"/>
  <c r="T571"/>
  <c r="V571"/>
  <c r="Q571" s="1"/>
  <c r="W571"/>
  <c r="T572"/>
  <c r="V572"/>
  <c r="Q572" s="1"/>
  <c r="W572"/>
  <c r="T573"/>
  <c r="V573"/>
  <c r="W573"/>
  <c r="T574"/>
  <c r="V574"/>
  <c r="W574"/>
  <c r="Q574" s="1"/>
  <c r="T575"/>
  <c r="V575"/>
  <c r="W575"/>
  <c r="T576"/>
  <c r="V576"/>
  <c r="W576"/>
  <c r="T577"/>
  <c r="V577"/>
  <c r="W577"/>
  <c r="T578"/>
  <c r="V578"/>
  <c r="W578"/>
  <c r="T579"/>
  <c r="V579"/>
  <c r="W579"/>
  <c r="Q579"/>
  <c r="T580"/>
  <c r="V580"/>
  <c r="W580"/>
  <c r="Q580"/>
  <c r="T581"/>
  <c r="V581"/>
  <c r="W581"/>
  <c r="Q581"/>
  <c r="T582"/>
  <c r="V582"/>
  <c r="W582"/>
  <c r="Q582"/>
  <c r="T583"/>
  <c r="V583"/>
  <c r="W583"/>
  <c r="Q583" s="1"/>
  <c r="T584"/>
  <c r="V584"/>
  <c r="W584"/>
  <c r="T585"/>
  <c r="V585"/>
  <c r="Q585" s="1"/>
  <c r="W585"/>
  <c r="T586"/>
  <c r="V586"/>
  <c r="W586"/>
  <c r="T587"/>
  <c r="V587"/>
  <c r="Q587"/>
  <c r="W587"/>
  <c r="T588"/>
  <c r="V588"/>
  <c r="W588"/>
  <c r="T589"/>
  <c r="V589"/>
  <c r="W589"/>
  <c r="Q589"/>
  <c r="T590"/>
  <c r="V590"/>
  <c r="W590"/>
  <c r="Q590"/>
  <c r="T591"/>
  <c r="V591"/>
  <c r="W591"/>
  <c r="T592"/>
  <c r="V592"/>
  <c r="W592"/>
  <c r="T593"/>
  <c r="V593"/>
  <c r="W593"/>
  <c r="T594"/>
  <c r="V594"/>
  <c r="W594"/>
  <c r="T595"/>
  <c r="V595"/>
  <c r="W595"/>
  <c r="Q595"/>
  <c r="T596"/>
  <c r="V596"/>
  <c r="W596"/>
  <c r="T597"/>
  <c r="V597"/>
  <c r="W597"/>
  <c r="Q597"/>
  <c r="T598"/>
  <c r="V598"/>
  <c r="W598"/>
  <c r="Q598"/>
  <c r="T599"/>
  <c r="V599"/>
  <c r="W599"/>
  <c r="T600"/>
  <c r="V600"/>
  <c r="W600"/>
  <c r="T601"/>
  <c r="V601"/>
  <c r="W601"/>
  <c r="T602"/>
  <c r="V602"/>
  <c r="W602"/>
  <c r="Q602"/>
  <c r="T603"/>
  <c r="V603"/>
  <c r="W603"/>
  <c r="Q603" s="1"/>
  <c r="T604"/>
  <c r="V604"/>
  <c r="W604"/>
  <c r="T605"/>
  <c r="V605"/>
  <c r="W605"/>
  <c r="Q605"/>
  <c r="T606"/>
  <c r="V606"/>
  <c r="W606"/>
  <c r="Q606"/>
  <c r="T607"/>
  <c r="V607"/>
  <c r="W607"/>
  <c r="T608"/>
  <c r="V608"/>
  <c r="Q608" s="1"/>
  <c r="W608"/>
  <c r="T609"/>
  <c r="V609"/>
  <c r="W609"/>
  <c r="T610"/>
  <c r="V610"/>
  <c r="W610"/>
  <c r="T611"/>
  <c r="V611"/>
  <c r="W611"/>
  <c r="Q611" s="1"/>
  <c r="T612"/>
  <c r="V612"/>
  <c r="W612"/>
  <c r="T613"/>
  <c r="V613"/>
  <c r="W613"/>
  <c r="T614"/>
  <c r="V614"/>
  <c r="W614"/>
  <c r="T615"/>
  <c r="V615"/>
  <c r="W615"/>
  <c r="T616"/>
  <c r="V616"/>
  <c r="W616"/>
  <c r="T617"/>
  <c r="V617"/>
  <c r="W617"/>
  <c r="T618"/>
  <c r="V618"/>
  <c r="W618"/>
  <c r="T619"/>
  <c r="V619"/>
  <c r="Q619"/>
  <c r="W619"/>
  <c r="T620"/>
  <c r="V620"/>
  <c r="W620"/>
  <c r="T621"/>
  <c r="V621"/>
  <c r="W621"/>
  <c r="T622"/>
  <c r="V622"/>
  <c r="W622"/>
  <c r="Q622"/>
  <c r="T623"/>
  <c r="V623"/>
  <c r="W623"/>
  <c r="T624"/>
  <c r="V624"/>
  <c r="Q624" s="1"/>
  <c r="W624"/>
  <c r="T625"/>
  <c r="V625"/>
  <c r="W625"/>
  <c r="T626"/>
  <c r="V626"/>
  <c r="Q626" s="1"/>
  <c r="W626"/>
  <c r="T627"/>
  <c r="V627"/>
  <c r="W627"/>
  <c r="Q627" s="1"/>
  <c r="T628"/>
  <c r="V628"/>
  <c r="W628"/>
  <c r="T629"/>
  <c r="V629"/>
  <c r="W629"/>
  <c r="Q629"/>
  <c r="T630"/>
  <c r="W630"/>
  <c r="Q630"/>
  <c r="T631"/>
  <c r="W631"/>
  <c r="Q631" s="1"/>
  <c r="T632"/>
  <c r="W632"/>
  <c r="Q632" s="1"/>
  <c r="T633"/>
  <c r="V633"/>
  <c r="W633"/>
  <c r="T634"/>
  <c r="V634"/>
  <c r="Q634" s="1"/>
  <c r="W634"/>
  <c r="T635"/>
  <c r="V635"/>
  <c r="Q635"/>
  <c r="W635"/>
  <c r="T636"/>
  <c r="V636"/>
  <c r="Q636"/>
  <c r="W636"/>
  <c r="T637"/>
  <c r="V637"/>
  <c r="W637"/>
  <c r="T638"/>
  <c r="V638"/>
  <c r="W638"/>
  <c r="T639"/>
  <c r="V639"/>
  <c r="W639"/>
  <c r="Q639"/>
  <c r="T640"/>
  <c r="V640"/>
  <c r="W640"/>
  <c r="T641"/>
  <c r="V641"/>
  <c r="Q641" s="1"/>
  <c r="W641"/>
  <c r="T642"/>
  <c r="V642"/>
  <c r="W642"/>
  <c r="Q642" s="1"/>
  <c r="T643"/>
  <c r="V643"/>
  <c r="W643"/>
  <c r="Q643"/>
  <c r="T644"/>
  <c r="V644"/>
  <c r="W644"/>
  <c r="T645"/>
  <c r="V645"/>
  <c r="W645"/>
  <c r="T646"/>
  <c r="V646"/>
  <c r="W646"/>
  <c r="T647"/>
  <c r="V647"/>
  <c r="Q647"/>
  <c r="W647"/>
  <c r="T648"/>
  <c r="V648"/>
  <c r="W648"/>
  <c r="Q648" s="1"/>
  <c r="T649"/>
  <c r="V649"/>
  <c r="W649"/>
  <c r="T650"/>
  <c r="V650"/>
  <c r="W650"/>
  <c r="T651"/>
  <c r="V651"/>
  <c r="W651"/>
  <c r="T652"/>
  <c r="V652"/>
  <c r="W652"/>
  <c r="T653"/>
  <c r="V653"/>
  <c r="W653"/>
  <c r="T654"/>
  <c r="V654"/>
  <c r="W654"/>
  <c r="T655"/>
  <c r="V655"/>
  <c r="Q655" s="1"/>
  <c r="W655"/>
  <c r="T656"/>
  <c r="V656"/>
  <c r="W656"/>
  <c r="T657"/>
  <c r="V657"/>
  <c r="W657"/>
  <c r="T658"/>
  <c r="V658"/>
  <c r="W658"/>
  <c r="Q658"/>
  <c r="T659"/>
  <c r="V659"/>
  <c r="W659"/>
  <c r="T660"/>
  <c r="V660"/>
  <c r="W660"/>
  <c r="Q660" s="1"/>
  <c r="T661"/>
  <c r="V661"/>
  <c r="W661"/>
  <c r="T662"/>
  <c r="V662"/>
  <c r="W662"/>
  <c r="T663"/>
  <c r="V663"/>
  <c r="W663"/>
  <c r="T664"/>
  <c r="V664"/>
  <c r="W664"/>
  <c r="T665"/>
  <c r="V665"/>
  <c r="W665"/>
  <c r="T666"/>
  <c r="V666"/>
  <c r="W666"/>
  <c r="T667"/>
  <c r="V667"/>
  <c r="W667"/>
  <c r="T668"/>
  <c r="V668"/>
  <c r="W668"/>
  <c r="Q668" s="1"/>
  <c r="T669"/>
  <c r="V669"/>
  <c r="W669"/>
  <c r="T670"/>
  <c r="V670"/>
  <c r="W670"/>
  <c r="T671"/>
  <c r="V671"/>
  <c r="W671"/>
  <c r="T672"/>
  <c r="V672"/>
  <c r="W672"/>
  <c r="T673"/>
  <c r="V673"/>
  <c r="W673"/>
  <c r="T674"/>
  <c r="V674"/>
  <c r="W674"/>
  <c r="T675"/>
  <c r="V675"/>
  <c r="W675"/>
  <c r="T676"/>
  <c r="V676"/>
  <c r="Q676"/>
  <c r="W676"/>
  <c r="T677"/>
  <c r="V677"/>
  <c r="W677"/>
  <c r="T678"/>
  <c r="V678"/>
  <c r="W678"/>
  <c r="T679"/>
  <c r="V679"/>
  <c r="W679"/>
  <c r="T680"/>
  <c r="V680"/>
  <c r="W680"/>
  <c r="T681"/>
  <c r="V681"/>
  <c r="W681"/>
  <c r="T682"/>
  <c r="V682"/>
  <c r="W682"/>
  <c r="Q682"/>
  <c r="T683"/>
  <c r="V683"/>
  <c r="W683"/>
  <c r="T684"/>
  <c r="V684"/>
  <c r="W684"/>
  <c r="Q684"/>
  <c r="T685"/>
  <c r="V685"/>
  <c r="W685"/>
  <c r="T686"/>
  <c r="V686"/>
  <c r="W686"/>
  <c r="T687"/>
  <c r="V687"/>
  <c r="W687"/>
  <c r="T688"/>
  <c r="V688"/>
  <c r="W688"/>
  <c r="T689"/>
  <c r="V689"/>
  <c r="W689"/>
  <c r="T690"/>
  <c r="V690"/>
  <c r="W690"/>
  <c r="T691"/>
  <c r="V691"/>
  <c r="W691"/>
  <c r="T692"/>
  <c r="V692"/>
  <c r="W692"/>
  <c r="Q692"/>
  <c r="T693"/>
  <c r="V693"/>
  <c r="W693"/>
  <c r="T694"/>
  <c r="V694"/>
  <c r="W694"/>
  <c r="T695"/>
  <c r="V695"/>
  <c r="W695"/>
  <c r="T696"/>
  <c r="V696"/>
  <c r="W696"/>
  <c r="T697"/>
  <c r="V697"/>
  <c r="W697"/>
  <c r="T698"/>
  <c r="V698"/>
  <c r="W698"/>
  <c r="Q698"/>
  <c r="T699"/>
  <c r="V699"/>
  <c r="W699"/>
  <c r="T700"/>
  <c r="V700"/>
  <c r="W700"/>
  <c r="T701"/>
  <c r="V701"/>
  <c r="W701"/>
  <c r="T702"/>
  <c r="V702"/>
  <c r="W702"/>
  <c r="T703"/>
  <c r="V703"/>
  <c r="W703"/>
  <c r="T704"/>
  <c r="V704"/>
  <c r="W704"/>
  <c r="T705"/>
  <c r="V705"/>
  <c r="W705"/>
  <c r="T706"/>
  <c r="V706"/>
  <c r="W706"/>
  <c r="T707"/>
  <c r="V707"/>
  <c r="W707"/>
  <c r="K393" i="88"/>
  <c r="M393"/>
  <c r="N393"/>
  <c r="K394"/>
  <c r="M394"/>
  <c r="N394"/>
  <c r="K395"/>
  <c r="M395"/>
  <c r="N395"/>
  <c r="K396"/>
  <c r="M396"/>
  <c r="N396"/>
  <c r="K397"/>
  <c r="M397"/>
  <c r="N397"/>
  <c r="K398"/>
  <c r="M398"/>
  <c r="N398"/>
  <c r="K399"/>
  <c r="M399"/>
  <c r="N399"/>
  <c r="H399"/>
  <c r="K400"/>
  <c r="M400"/>
  <c r="N400"/>
  <c r="K401"/>
  <c r="M401"/>
  <c r="N401"/>
  <c r="H401" s="1"/>
  <c r="K402"/>
  <c r="M402"/>
  <c r="N402"/>
  <c r="H402"/>
  <c r="K403"/>
  <c r="M403"/>
  <c r="N403"/>
  <c r="K404"/>
  <c r="M404"/>
  <c r="N404"/>
  <c r="K405"/>
  <c r="M405"/>
  <c r="N405"/>
  <c r="K406"/>
  <c r="M406"/>
  <c r="N406"/>
  <c r="H406" s="1"/>
  <c r="K407"/>
  <c r="M407"/>
  <c r="N407"/>
  <c r="K408"/>
  <c r="M408"/>
  <c r="N408"/>
  <c r="K409"/>
  <c r="M409"/>
  <c r="H409" s="1"/>
  <c r="N409"/>
  <c r="K410"/>
  <c r="M410"/>
  <c r="N410"/>
  <c r="K411"/>
  <c r="M411"/>
  <c r="H411" s="1"/>
  <c r="N411"/>
  <c r="K412"/>
  <c r="M412"/>
  <c r="N412"/>
  <c r="K413"/>
  <c r="M413"/>
  <c r="N413"/>
  <c r="K414"/>
  <c r="M414"/>
  <c r="H414" s="1"/>
  <c r="N414"/>
  <c r="K415"/>
  <c r="M415"/>
  <c r="H415" s="1"/>
  <c r="N415"/>
  <c r="K416"/>
  <c r="M416"/>
  <c r="N416"/>
  <c r="K417"/>
  <c r="M417"/>
  <c r="H417"/>
  <c r="N417"/>
  <c r="K418"/>
  <c r="M418"/>
  <c r="N418"/>
  <c r="K419"/>
  <c r="M419"/>
  <c r="N419"/>
  <c r="K420"/>
  <c r="M420"/>
  <c r="N420"/>
  <c r="K421"/>
  <c r="M421"/>
  <c r="N421"/>
  <c r="K422"/>
  <c r="M422"/>
  <c r="N422"/>
  <c r="K423"/>
  <c r="M423"/>
  <c r="N423"/>
  <c r="K424"/>
  <c r="M424"/>
  <c r="N424"/>
  <c r="K425"/>
  <c r="M425"/>
  <c r="N425"/>
  <c r="K426"/>
  <c r="M426"/>
  <c r="N426"/>
  <c r="K427"/>
  <c r="M427"/>
  <c r="N427"/>
  <c r="K428"/>
  <c r="M428"/>
  <c r="N428"/>
  <c r="K429"/>
  <c r="M429"/>
  <c r="N429"/>
  <c r="K430"/>
  <c r="M430"/>
  <c r="N430"/>
  <c r="K431"/>
  <c r="M431"/>
  <c r="N431"/>
  <c r="H431"/>
  <c r="K432"/>
  <c r="M432"/>
  <c r="N432"/>
  <c r="K433"/>
  <c r="M433"/>
  <c r="N433"/>
  <c r="H433"/>
  <c r="K434"/>
  <c r="M434"/>
  <c r="N434"/>
  <c r="K435"/>
  <c r="M435"/>
  <c r="H435" s="1"/>
  <c r="N435"/>
  <c r="K436"/>
  <c r="M436"/>
  <c r="N436"/>
  <c r="K437"/>
  <c r="M437"/>
  <c r="N437"/>
  <c r="K438"/>
  <c r="M438"/>
  <c r="N438"/>
  <c r="H438" s="1"/>
  <c r="K439"/>
  <c r="M439"/>
  <c r="N439"/>
  <c r="H439" s="1"/>
  <c r="K440"/>
  <c r="M440"/>
  <c r="N440"/>
  <c r="K441"/>
  <c r="M441"/>
  <c r="N441"/>
  <c r="K442"/>
  <c r="M442"/>
  <c r="H442" s="1"/>
  <c r="N442"/>
  <c r="K443"/>
  <c r="M443"/>
  <c r="N443"/>
  <c r="H443" s="1"/>
  <c r="K444"/>
  <c r="M444"/>
  <c r="N444"/>
  <c r="K445"/>
  <c r="M445"/>
  <c r="N445"/>
  <c r="K446"/>
  <c r="M446"/>
  <c r="N446"/>
  <c r="K447"/>
  <c r="M447"/>
  <c r="N447"/>
  <c r="H447" s="1"/>
  <c r="K448"/>
  <c r="M448"/>
  <c r="N448"/>
  <c r="H448" s="1"/>
  <c r="K449"/>
  <c r="M449"/>
  <c r="N449"/>
  <c r="K450"/>
  <c r="M450"/>
  <c r="H450" s="1"/>
  <c r="N450"/>
  <c r="K451"/>
  <c r="M451"/>
  <c r="H451" s="1"/>
  <c r="N451"/>
  <c r="K452"/>
  <c r="M452"/>
  <c r="H452" s="1"/>
  <c r="N452"/>
  <c r="K453"/>
  <c r="M453"/>
  <c r="H453" s="1"/>
  <c r="N453"/>
  <c r="K454"/>
  <c r="M454"/>
  <c r="H454" s="1"/>
  <c r="N454"/>
  <c r="K455"/>
  <c r="M455"/>
  <c r="H455" s="1"/>
  <c r="N455"/>
  <c r="K456"/>
  <c r="M456"/>
  <c r="N456"/>
  <c r="K457"/>
  <c r="M457"/>
  <c r="N457"/>
  <c r="K458"/>
  <c r="M458"/>
  <c r="N458"/>
  <c r="H458"/>
  <c r="K459"/>
  <c r="M459"/>
  <c r="N459"/>
  <c r="K460"/>
  <c r="M460"/>
  <c r="H460" s="1"/>
  <c r="N460"/>
  <c r="K461"/>
  <c r="M461"/>
  <c r="H461" s="1"/>
  <c r="N461"/>
  <c r="K462"/>
  <c r="M462"/>
  <c r="H462" s="1"/>
  <c r="N462"/>
  <c r="K463"/>
  <c r="M463"/>
  <c r="H463" s="1"/>
  <c r="N463"/>
  <c r="K464"/>
  <c r="M464"/>
  <c r="H464" s="1"/>
  <c r="N464"/>
  <c r="K465"/>
  <c r="M465"/>
  <c r="N465"/>
  <c r="K466"/>
  <c r="M466"/>
  <c r="N466"/>
  <c r="K467"/>
  <c r="M467"/>
  <c r="N467"/>
  <c r="K468"/>
  <c r="M468"/>
  <c r="H468" s="1"/>
  <c r="N468"/>
  <c r="K469"/>
  <c r="M469"/>
  <c r="H469" s="1"/>
  <c r="N469"/>
  <c r="K470"/>
  <c r="M470"/>
  <c r="H470"/>
  <c r="N470"/>
  <c r="K471"/>
  <c r="M471"/>
  <c r="N471"/>
  <c r="K472"/>
  <c r="M472"/>
  <c r="N472"/>
  <c r="H472"/>
  <c r="K473"/>
  <c r="M473"/>
  <c r="N473"/>
  <c r="K474"/>
  <c r="M474"/>
  <c r="N474"/>
  <c r="K475"/>
  <c r="M475"/>
  <c r="H475" s="1"/>
  <c r="N475"/>
  <c r="K476"/>
  <c r="M476"/>
  <c r="H476"/>
  <c r="N476"/>
  <c r="K477"/>
  <c r="M477"/>
  <c r="N477"/>
  <c r="K478"/>
  <c r="M478"/>
  <c r="N478"/>
  <c r="H478"/>
  <c r="K479"/>
  <c r="M479"/>
  <c r="N479"/>
  <c r="K480"/>
  <c r="M480"/>
  <c r="N480"/>
  <c r="H480"/>
  <c r="K481"/>
  <c r="M481"/>
  <c r="N481"/>
  <c r="K482"/>
  <c r="M482"/>
  <c r="N482"/>
  <c r="K483"/>
  <c r="M483"/>
  <c r="N483"/>
  <c r="K484"/>
  <c r="M484"/>
  <c r="N484"/>
  <c r="H484"/>
  <c r="K485"/>
  <c r="M485"/>
  <c r="N485"/>
  <c r="K486"/>
  <c r="M486"/>
  <c r="N486"/>
  <c r="H486"/>
  <c r="K487"/>
  <c r="M487"/>
  <c r="N487"/>
  <c r="K488"/>
  <c r="M488"/>
  <c r="H488" s="1"/>
  <c r="N488"/>
  <c r="K489"/>
  <c r="M489"/>
  <c r="N489"/>
  <c r="K490"/>
  <c r="M490"/>
  <c r="N490"/>
  <c r="K491"/>
  <c r="M491"/>
  <c r="N491"/>
  <c r="K492"/>
  <c r="M492"/>
  <c r="N492"/>
  <c r="H492"/>
  <c r="K493"/>
  <c r="M493"/>
  <c r="N493"/>
  <c r="K494"/>
  <c r="M494"/>
  <c r="H494" s="1"/>
  <c r="N494"/>
  <c r="K495"/>
  <c r="M495"/>
  <c r="N495"/>
  <c r="K496"/>
  <c r="M496"/>
  <c r="N496"/>
  <c r="K497"/>
  <c r="M497"/>
  <c r="N497"/>
  <c r="K498"/>
  <c r="M498"/>
  <c r="N498"/>
  <c r="K499"/>
  <c r="M499"/>
  <c r="N499"/>
  <c r="K500"/>
  <c r="M500"/>
  <c r="H500" s="1"/>
  <c r="N500"/>
  <c r="K501"/>
  <c r="M501"/>
  <c r="N501"/>
  <c r="K502"/>
  <c r="M502"/>
  <c r="N502"/>
  <c r="H502" s="1"/>
  <c r="K503"/>
  <c r="M503"/>
  <c r="N503"/>
  <c r="H503" s="1"/>
  <c r="K504"/>
  <c r="M504"/>
  <c r="N504"/>
  <c r="H504" s="1"/>
  <c r="K505"/>
  <c r="M505"/>
  <c r="N505"/>
  <c r="K506"/>
  <c r="M506"/>
  <c r="N506"/>
  <c r="K507"/>
  <c r="M507"/>
  <c r="H507" s="1"/>
  <c r="N507"/>
  <c r="K508"/>
  <c r="M508"/>
  <c r="H508" s="1"/>
  <c r="N508"/>
  <c r="K509"/>
  <c r="M509"/>
  <c r="N509"/>
  <c r="K510"/>
  <c r="M510"/>
  <c r="H510"/>
  <c r="N510"/>
  <c r="K511"/>
  <c r="M511"/>
  <c r="N511"/>
  <c r="K512"/>
  <c r="M512"/>
  <c r="N512"/>
  <c r="H512"/>
  <c r="K513"/>
  <c r="M513"/>
  <c r="N513"/>
  <c r="K514"/>
  <c r="M514"/>
  <c r="N514"/>
  <c r="K515"/>
  <c r="M515"/>
  <c r="N515"/>
  <c r="K516"/>
  <c r="M516"/>
  <c r="H516"/>
  <c r="N516"/>
  <c r="K517"/>
  <c r="M517"/>
  <c r="H517"/>
  <c r="N517"/>
  <c r="K518"/>
  <c r="M518"/>
  <c r="H518"/>
  <c r="N518"/>
  <c r="K519"/>
  <c r="M519"/>
  <c r="N519"/>
  <c r="K520"/>
  <c r="M520"/>
  <c r="N520"/>
  <c r="H520"/>
  <c r="K521"/>
  <c r="M521"/>
  <c r="N521"/>
  <c r="K522"/>
  <c r="M522"/>
  <c r="N522"/>
  <c r="K523"/>
  <c r="M523"/>
  <c r="H523" s="1"/>
  <c r="N523"/>
  <c r="K524"/>
  <c r="M524"/>
  <c r="H524"/>
  <c r="N524"/>
  <c r="K525"/>
  <c r="M525"/>
  <c r="H525"/>
  <c r="N525"/>
  <c r="K526"/>
  <c r="M526"/>
  <c r="N526"/>
  <c r="K527"/>
  <c r="M527"/>
  <c r="N527"/>
  <c r="K528"/>
  <c r="M528"/>
  <c r="N528"/>
  <c r="K529"/>
  <c r="M529"/>
  <c r="N529"/>
  <c r="K530"/>
  <c r="M530"/>
  <c r="N530"/>
  <c r="K531"/>
  <c r="M531"/>
  <c r="N531"/>
  <c r="K532"/>
  <c r="M532"/>
  <c r="N532"/>
  <c r="H532"/>
  <c r="K533"/>
  <c r="M533"/>
  <c r="N533"/>
  <c r="K534"/>
  <c r="M534"/>
  <c r="N534"/>
  <c r="K535"/>
  <c r="M535"/>
  <c r="N535"/>
  <c r="K536"/>
  <c r="M536"/>
  <c r="N536"/>
  <c r="K537"/>
  <c r="M537"/>
  <c r="N537"/>
  <c r="K538"/>
  <c r="M538"/>
  <c r="N538"/>
  <c r="K539"/>
  <c r="M539"/>
  <c r="N539"/>
  <c r="K540"/>
  <c r="M540"/>
  <c r="N540"/>
  <c r="H540"/>
  <c r="K541"/>
  <c r="M541"/>
  <c r="N541"/>
  <c r="H541"/>
  <c r="K542"/>
  <c r="M542"/>
  <c r="N542"/>
  <c r="K543"/>
  <c r="M543"/>
  <c r="N543"/>
  <c r="K544"/>
  <c r="M544"/>
  <c r="H544" s="1"/>
  <c r="N544"/>
  <c r="K545"/>
  <c r="M545"/>
  <c r="N545"/>
  <c r="K546"/>
  <c r="M546"/>
  <c r="N546"/>
  <c r="K547"/>
  <c r="M547"/>
  <c r="N547"/>
  <c r="H547"/>
  <c r="K548"/>
  <c r="M548"/>
  <c r="N548"/>
  <c r="H548"/>
  <c r="K549"/>
  <c r="M549"/>
  <c r="N549"/>
  <c r="K550"/>
  <c r="M550"/>
  <c r="N550"/>
  <c r="K551"/>
  <c r="M551"/>
  <c r="N551"/>
  <c r="K552"/>
  <c r="M552"/>
  <c r="N552"/>
  <c r="K553"/>
  <c r="M553"/>
  <c r="N553"/>
  <c r="K554"/>
  <c r="M554"/>
  <c r="N554"/>
  <c r="K555"/>
  <c r="M555"/>
  <c r="N555"/>
  <c r="K556"/>
  <c r="M556"/>
  <c r="H556"/>
  <c r="N556"/>
  <c r="K557"/>
  <c r="M557"/>
  <c r="N557"/>
  <c r="K558"/>
  <c r="M558"/>
  <c r="N558"/>
  <c r="K559"/>
  <c r="M559"/>
  <c r="N559"/>
  <c r="K560"/>
  <c r="M560"/>
  <c r="N560"/>
  <c r="K561"/>
  <c r="M561"/>
  <c r="N561"/>
  <c r="K562"/>
  <c r="M562"/>
  <c r="N562"/>
  <c r="K563"/>
  <c r="M563"/>
  <c r="N563"/>
  <c r="K564"/>
  <c r="M564"/>
  <c r="H564" s="1"/>
  <c r="N564"/>
  <c r="K565"/>
  <c r="M565"/>
  <c r="N565"/>
  <c r="K566"/>
  <c r="M566"/>
  <c r="N566"/>
  <c r="K567"/>
  <c r="M567"/>
  <c r="N567"/>
  <c r="K568"/>
  <c r="M568"/>
  <c r="N568"/>
  <c r="K569"/>
  <c r="M569"/>
  <c r="N569"/>
  <c r="K570"/>
  <c r="M570"/>
  <c r="N570"/>
  <c r="K571"/>
  <c r="M571"/>
  <c r="N571"/>
  <c r="H571" s="1"/>
  <c r="K572"/>
  <c r="M572"/>
  <c r="N572"/>
  <c r="K573"/>
  <c r="M573"/>
  <c r="N573"/>
  <c r="K574"/>
  <c r="M574"/>
  <c r="N574"/>
  <c r="K575"/>
  <c r="M575"/>
  <c r="N575"/>
  <c r="H575" s="1"/>
  <c r="K576"/>
  <c r="M576"/>
  <c r="N576"/>
  <c r="K577"/>
  <c r="M577"/>
  <c r="N577"/>
  <c r="K578"/>
  <c r="M578"/>
  <c r="N578"/>
  <c r="K579"/>
  <c r="M579"/>
  <c r="N579"/>
  <c r="K580"/>
  <c r="M580"/>
  <c r="N580"/>
  <c r="K581"/>
  <c r="M581"/>
  <c r="N581"/>
  <c r="K582"/>
  <c r="M582"/>
  <c r="N582"/>
  <c r="K583"/>
  <c r="M583"/>
  <c r="N583"/>
  <c r="K584"/>
  <c r="M584"/>
  <c r="N584"/>
  <c r="K585"/>
  <c r="M585"/>
  <c r="N585"/>
  <c r="K586"/>
  <c r="M586"/>
  <c r="H586" s="1"/>
  <c r="N586"/>
  <c r="K587"/>
  <c r="M587"/>
  <c r="N587"/>
  <c r="K588"/>
  <c r="M588"/>
  <c r="N588"/>
  <c r="K589"/>
  <c r="M589"/>
  <c r="N589"/>
  <c r="K590"/>
  <c r="M590"/>
  <c r="N590"/>
  <c r="K591"/>
  <c r="M591"/>
  <c r="H591" s="1"/>
  <c r="N591"/>
  <c r="K592"/>
  <c r="M592"/>
  <c r="H592" s="1"/>
  <c r="N592"/>
  <c r="K593"/>
  <c r="M593"/>
  <c r="N593"/>
  <c r="K594"/>
  <c r="M594"/>
  <c r="N594"/>
  <c r="H594" s="1"/>
  <c r="K595"/>
  <c r="M595"/>
  <c r="N595"/>
  <c r="H595" s="1"/>
  <c r="K596"/>
  <c r="M596"/>
  <c r="N596"/>
  <c r="K597"/>
  <c r="M597"/>
  <c r="N597"/>
  <c r="H597"/>
  <c r="K598"/>
  <c r="M598"/>
  <c r="N598"/>
  <c r="K599"/>
  <c r="M599"/>
  <c r="H599" s="1"/>
  <c r="N599"/>
  <c r="K600"/>
  <c r="M600"/>
  <c r="H600" s="1"/>
  <c r="N600"/>
  <c r="K601"/>
  <c r="M601"/>
  <c r="N601"/>
  <c r="K602"/>
  <c r="M602"/>
  <c r="N602"/>
  <c r="K603"/>
  <c r="M603"/>
  <c r="N603"/>
  <c r="K604"/>
  <c r="M604"/>
  <c r="N604"/>
  <c r="K605"/>
  <c r="M605"/>
  <c r="H605" s="1"/>
  <c r="N605"/>
  <c r="K606"/>
  <c r="M606"/>
  <c r="N606"/>
  <c r="K607"/>
  <c r="M607"/>
  <c r="N607"/>
  <c r="K608"/>
  <c r="M608"/>
  <c r="N608"/>
  <c r="H608"/>
  <c r="K609"/>
  <c r="M609"/>
  <c r="N609"/>
  <c r="K610"/>
  <c r="M610"/>
  <c r="N610"/>
  <c r="K611"/>
  <c r="M611"/>
  <c r="N611"/>
  <c r="K612"/>
  <c r="M612"/>
  <c r="H612"/>
  <c r="N612"/>
  <c r="K613"/>
  <c r="M613"/>
  <c r="H613"/>
  <c r="N613"/>
  <c r="K614"/>
  <c r="M614"/>
  <c r="N614"/>
  <c r="K615"/>
  <c r="M615"/>
  <c r="N615"/>
  <c r="K616"/>
  <c r="M616"/>
  <c r="N616"/>
  <c r="K617"/>
  <c r="M617"/>
  <c r="N617"/>
  <c r="K618"/>
  <c r="M618"/>
  <c r="N618"/>
  <c r="K619"/>
  <c r="M619"/>
  <c r="N619"/>
  <c r="K620"/>
  <c r="M620"/>
  <c r="N620"/>
  <c r="H620"/>
  <c r="K621"/>
  <c r="M621"/>
  <c r="N621"/>
  <c r="H621"/>
  <c r="K622"/>
  <c r="M622"/>
  <c r="N622"/>
  <c r="K623"/>
  <c r="M623"/>
  <c r="H623" s="1"/>
  <c r="N623"/>
  <c r="K624"/>
  <c r="M624"/>
  <c r="N624"/>
  <c r="K625"/>
  <c r="M625"/>
  <c r="N625"/>
  <c r="K626"/>
  <c r="M626"/>
  <c r="N626"/>
  <c r="H626" s="1"/>
  <c r="K627"/>
  <c r="M627"/>
  <c r="N627"/>
  <c r="H627" s="1"/>
  <c r="K628"/>
  <c r="M628"/>
  <c r="N628"/>
  <c r="H628" s="1"/>
  <c r="K629"/>
  <c r="M629"/>
  <c r="N629"/>
  <c r="H629" s="1"/>
  <c r="K630"/>
  <c r="M630"/>
  <c r="N630"/>
  <c r="K631"/>
  <c r="M631"/>
  <c r="N631"/>
  <c r="K632"/>
  <c r="M632"/>
  <c r="N632"/>
  <c r="K633"/>
  <c r="M633"/>
  <c r="N633"/>
  <c r="K634"/>
  <c r="M634"/>
  <c r="N634"/>
  <c r="K635"/>
  <c r="M635"/>
  <c r="N635"/>
  <c r="K636"/>
  <c r="M636"/>
  <c r="H636" s="1"/>
  <c r="N636"/>
  <c r="K637"/>
  <c r="M637"/>
  <c r="N637"/>
  <c r="K638"/>
  <c r="M638"/>
  <c r="N638"/>
  <c r="K639"/>
  <c r="M639"/>
  <c r="N639"/>
  <c r="K640"/>
  <c r="M640"/>
  <c r="N640"/>
  <c r="K641"/>
  <c r="M641"/>
  <c r="N641"/>
  <c r="K642"/>
  <c r="M642"/>
  <c r="N642"/>
  <c r="K643"/>
  <c r="M643"/>
  <c r="N643"/>
  <c r="K644"/>
  <c r="M644"/>
  <c r="H644" s="1"/>
  <c r="N644"/>
  <c r="K645"/>
  <c r="M645"/>
  <c r="N645"/>
  <c r="K646"/>
  <c r="M646"/>
  <c r="N646"/>
  <c r="K647"/>
  <c r="M647"/>
  <c r="N647"/>
  <c r="K648"/>
  <c r="M648"/>
  <c r="N648"/>
  <c r="K649"/>
  <c r="M649"/>
  <c r="N649"/>
  <c r="K650"/>
  <c r="M650"/>
  <c r="N650"/>
  <c r="K651"/>
  <c r="M651"/>
  <c r="N651"/>
  <c r="K652"/>
  <c r="M652"/>
  <c r="N652"/>
  <c r="K653"/>
  <c r="M653"/>
  <c r="N653"/>
  <c r="K654"/>
  <c r="M654"/>
  <c r="N654"/>
  <c r="K655"/>
  <c r="M655"/>
  <c r="N655"/>
  <c r="K656"/>
  <c r="M656"/>
  <c r="N656"/>
  <c r="K657"/>
  <c r="M657"/>
  <c r="N657"/>
  <c r="K658"/>
  <c r="M658"/>
  <c r="N658"/>
  <c r="K659"/>
  <c r="M659"/>
  <c r="N659"/>
  <c r="K660"/>
  <c r="M660"/>
  <c r="N660"/>
  <c r="K661"/>
  <c r="M661"/>
  <c r="N661"/>
  <c r="K662"/>
  <c r="M662"/>
  <c r="N662"/>
  <c r="K663"/>
  <c r="M663"/>
  <c r="N663"/>
  <c r="K664"/>
  <c r="M664"/>
  <c r="N664"/>
  <c r="K665"/>
  <c r="M665"/>
  <c r="N665"/>
  <c r="K666"/>
  <c r="M666"/>
  <c r="N666"/>
  <c r="K667"/>
  <c r="M667"/>
  <c r="N667"/>
  <c r="K668"/>
  <c r="M668"/>
  <c r="N668"/>
  <c r="H668"/>
  <c r="K669"/>
  <c r="M669"/>
  <c r="N669"/>
  <c r="K670"/>
  <c r="M670"/>
  <c r="N670"/>
  <c r="K671"/>
  <c r="M671"/>
  <c r="N671"/>
  <c r="K672"/>
  <c r="M672"/>
  <c r="N672"/>
  <c r="K673"/>
  <c r="M673"/>
  <c r="N673"/>
  <c r="K674"/>
  <c r="M674"/>
  <c r="N674"/>
  <c r="K675"/>
  <c r="M675"/>
  <c r="N675"/>
  <c r="K676"/>
  <c r="M676"/>
  <c r="N676"/>
  <c r="K677"/>
  <c r="M677"/>
  <c r="N677"/>
  <c r="K678"/>
  <c r="M678"/>
  <c r="N678"/>
  <c r="K679"/>
  <c r="M679"/>
  <c r="N679"/>
  <c r="K680"/>
  <c r="M680"/>
  <c r="N680"/>
  <c r="K681"/>
  <c r="M681"/>
  <c r="N681"/>
  <c r="K682"/>
  <c r="M682"/>
  <c r="N682"/>
  <c r="K683"/>
  <c r="M683"/>
  <c r="N683"/>
  <c r="K684"/>
  <c r="M684"/>
  <c r="N684"/>
  <c r="H684"/>
  <c r="K685"/>
  <c r="M685"/>
  <c r="N685"/>
  <c r="K686"/>
  <c r="M686"/>
  <c r="N686"/>
  <c r="K687"/>
  <c r="M687"/>
  <c r="N687"/>
  <c r="K688"/>
  <c r="M688"/>
  <c r="N688"/>
  <c r="K689"/>
  <c r="M689"/>
  <c r="N689"/>
  <c r="K690"/>
  <c r="M690"/>
  <c r="N690"/>
  <c r="K691"/>
  <c r="M691"/>
  <c r="N691"/>
  <c r="K692"/>
  <c r="M692"/>
  <c r="N692"/>
  <c r="K693"/>
  <c r="M693"/>
  <c r="N693"/>
  <c r="K694"/>
  <c r="M694"/>
  <c r="N694"/>
  <c r="K695"/>
  <c r="M695"/>
  <c r="N695"/>
  <c r="K696"/>
  <c r="M696"/>
  <c r="N696"/>
  <c r="K697"/>
  <c r="M697"/>
  <c r="N697"/>
  <c r="K698"/>
  <c r="M698"/>
  <c r="N698"/>
  <c r="K699"/>
  <c r="M699"/>
  <c r="N699"/>
  <c r="K700"/>
  <c r="M700"/>
  <c r="H700"/>
  <c r="N700"/>
  <c r="K701"/>
  <c r="M701"/>
  <c r="N701"/>
  <c r="K702"/>
  <c r="M702"/>
  <c r="N702"/>
  <c r="K703"/>
  <c r="M703"/>
  <c r="N703"/>
  <c r="M426" i="84"/>
  <c r="M427"/>
  <c r="M428"/>
  <c r="M429"/>
  <c r="M430"/>
  <c r="M431"/>
  <c r="M432"/>
  <c r="M433"/>
  <c r="M434"/>
  <c r="M435"/>
  <c r="M436"/>
  <c r="M437"/>
  <c r="M438"/>
  <c r="M439"/>
  <c r="M440"/>
  <c r="M441"/>
  <c r="M442"/>
  <c r="M443"/>
  <c r="M444"/>
  <c r="M445"/>
  <c r="M446"/>
  <c r="M447"/>
  <c r="M448"/>
  <c r="M449"/>
  <c r="M450"/>
  <c r="M451"/>
  <c r="M452"/>
  <c r="M453"/>
  <c r="M454"/>
  <c r="M455"/>
  <c r="M456"/>
  <c r="M457"/>
  <c r="M458"/>
  <c r="M459"/>
  <c r="M460"/>
  <c r="M461"/>
  <c r="M462"/>
  <c r="M463"/>
  <c r="M464"/>
  <c r="M465"/>
  <c r="M466"/>
  <c r="M467"/>
  <c r="M468"/>
  <c r="M469"/>
  <c r="M470"/>
  <c r="M471"/>
  <c r="M472"/>
  <c r="M473"/>
  <c r="M474"/>
  <c r="M475"/>
  <c r="M476"/>
  <c r="M477"/>
  <c r="M478"/>
  <c r="M479"/>
  <c r="M480"/>
  <c r="M481"/>
  <c r="M482"/>
  <c r="M483"/>
  <c r="M484"/>
  <c r="M485"/>
  <c r="M486"/>
  <c r="M487"/>
  <c r="M488"/>
  <c r="M489"/>
  <c r="M490"/>
  <c r="M491"/>
  <c r="M492"/>
  <c r="M493"/>
  <c r="M494"/>
  <c r="M495"/>
  <c r="M496"/>
  <c r="M497"/>
  <c r="M498"/>
  <c r="M499"/>
  <c r="M500"/>
  <c r="M501"/>
  <c r="M502"/>
  <c r="M503"/>
  <c r="M504"/>
  <c r="M505"/>
  <c r="M506"/>
  <c r="M507"/>
  <c r="M508"/>
  <c r="M509"/>
  <c r="M510"/>
  <c r="M511"/>
  <c r="M512"/>
  <c r="M513"/>
  <c r="M514"/>
  <c r="M515"/>
  <c r="M516"/>
  <c r="M517"/>
  <c r="M518"/>
  <c r="M519"/>
  <c r="M520"/>
  <c r="M521"/>
  <c r="M522"/>
  <c r="M523"/>
  <c r="M524"/>
  <c r="M525"/>
  <c r="M526"/>
  <c r="M527"/>
  <c r="M528"/>
  <c r="M529"/>
  <c r="M530"/>
  <c r="M531"/>
  <c r="M532"/>
  <c r="M533"/>
  <c r="M534"/>
  <c r="M535"/>
  <c r="M536"/>
  <c r="M537"/>
  <c r="M538"/>
  <c r="M539"/>
  <c r="M540"/>
  <c r="M541"/>
  <c r="M542"/>
  <c r="M543"/>
  <c r="M544"/>
  <c r="M545"/>
  <c r="M546"/>
  <c r="M547"/>
  <c r="M548"/>
  <c r="M549"/>
  <c r="M550"/>
  <c r="M551"/>
  <c r="M552"/>
  <c r="M553"/>
  <c r="M554"/>
  <c r="M555"/>
  <c r="M556"/>
  <c r="M557"/>
  <c r="M558"/>
  <c r="M559"/>
  <c r="M560"/>
  <c r="M561"/>
  <c r="M562"/>
  <c r="M563"/>
  <c r="M564"/>
  <c r="M565"/>
  <c r="M566"/>
  <c r="M567"/>
  <c r="M568"/>
  <c r="M569"/>
  <c r="M570"/>
  <c r="M571"/>
  <c r="M572"/>
  <c r="M573"/>
  <c r="M574"/>
  <c r="M575"/>
  <c r="M576"/>
  <c r="M577"/>
  <c r="M578"/>
  <c r="M579"/>
  <c r="M580"/>
  <c r="M581"/>
  <c r="M582"/>
  <c r="M583"/>
  <c r="M584"/>
  <c r="M585"/>
  <c r="M586"/>
  <c r="M587"/>
  <c r="M588"/>
  <c r="M589"/>
  <c r="M590"/>
  <c r="M591"/>
  <c r="M592"/>
  <c r="M593"/>
  <c r="M594"/>
  <c r="M595"/>
  <c r="M596"/>
  <c r="M597"/>
  <c r="M598"/>
  <c r="M599"/>
  <c r="M600"/>
  <c r="M601"/>
  <c r="M602"/>
  <c r="M603"/>
  <c r="M604"/>
  <c r="M605"/>
  <c r="M606"/>
  <c r="M607"/>
  <c r="M608"/>
  <c r="M609"/>
  <c r="M610"/>
  <c r="M611"/>
  <c r="M612"/>
  <c r="M613"/>
  <c r="M614"/>
  <c r="M615"/>
  <c r="M616"/>
  <c r="M617"/>
  <c r="M618"/>
  <c r="M619"/>
  <c r="M620"/>
  <c r="M621"/>
  <c r="M622"/>
  <c r="M623"/>
  <c r="M624"/>
  <c r="M625"/>
  <c r="M626"/>
  <c r="M627"/>
  <c r="M628"/>
  <c r="M629"/>
  <c r="M630"/>
  <c r="M631"/>
  <c r="M632"/>
  <c r="M633"/>
  <c r="M634"/>
  <c r="M635"/>
  <c r="M636"/>
  <c r="M637"/>
  <c r="M638"/>
  <c r="M639"/>
  <c r="M640"/>
  <c r="M641"/>
  <c r="M642"/>
  <c r="M643"/>
  <c r="M644"/>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M682"/>
  <c r="M683"/>
  <c r="M684"/>
  <c r="M685"/>
  <c r="M686"/>
  <c r="M687"/>
  <c r="M688"/>
  <c r="M689"/>
  <c r="M690"/>
  <c r="M691"/>
  <c r="M692"/>
  <c r="M693"/>
  <c r="M694"/>
  <c r="M695"/>
  <c r="M696"/>
  <c r="M697"/>
  <c r="M698"/>
  <c r="M699"/>
  <c r="M700"/>
  <c r="M701"/>
  <c r="M702"/>
  <c r="M703"/>
  <c r="M704"/>
  <c r="M705"/>
  <c r="M706"/>
  <c r="M707"/>
  <c r="M708"/>
  <c r="M709"/>
  <c r="M710"/>
  <c r="M711"/>
  <c r="M712"/>
  <c r="M713"/>
  <c r="M714"/>
  <c r="M715"/>
  <c r="M716"/>
  <c r="M717"/>
  <c r="M718"/>
  <c r="M719"/>
  <c r="M720"/>
  <c r="M721"/>
  <c r="M722"/>
  <c r="M723"/>
  <c r="M724"/>
  <c r="M725"/>
  <c r="M726"/>
  <c r="M727"/>
  <c r="M728"/>
  <c r="M729"/>
  <c r="M420"/>
  <c r="M421"/>
  <c r="M422"/>
  <c r="M423"/>
  <c r="M424"/>
  <c r="M425"/>
  <c r="Z1352" i="83"/>
  <c r="AC1352"/>
  <c r="AP1352"/>
  <c r="AQ1352"/>
  <c r="AR1352"/>
  <c r="AS1352"/>
  <c r="AT1352"/>
  <c r="AU1352"/>
  <c r="AW1352"/>
  <c r="AW1353" s="1"/>
  <c r="AX1352"/>
  <c r="BA1352"/>
  <c r="BB1352"/>
  <c r="BC1352"/>
  <c r="BD1352"/>
  <c r="BE1352"/>
  <c r="BF1352"/>
  <c r="BI1352"/>
  <c r="BJ1352"/>
  <c r="BL1352"/>
  <c r="BM1352"/>
  <c r="BN1352"/>
  <c r="BO1352"/>
  <c r="BR1352"/>
  <c r="BP1352"/>
  <c r="BQ1352"/>
  <c r="BS1352"/>
  <c r="BS1353"/>
  <c r="BW1352"/>
  <c r="BX1352"/>
  <c r="BY1352"/>
  <c r="BZ1352"/>
  <c r="CC1352" s="1"/>
  <c r="CA1352"/>
  <c r="CB1352"/>
  <c r="U1353"/>
  <c r="Z1354"/>
  <c r="AP1354"/>
  <c r="AQ1354"/>
  <c r="AR1354"/>
  <c r="AS1354"/>
  <c r="AT1354"/>
  <c r="AU1354"/>
  <c r="BA1354"/>
  <c r="BB1354"/>
  <c r="BC1354"/>
  <c r="BD1354"/>
  <c r="BE1354"/>
  <c r="BF1354"/>
  <c r="BL1354"/>
  <c r="BM1354"/>
  <c r="BN1354"/>
  <c r="BO1354"/>
  <c r="BP1354"/>
  <c r="BQ1354"/>
  <c r="BW1354"/>
  <c r="BX1354"/>
  <c r="BY1354"/>
  <c r="BZ1354"/>
  <c r="CA1354"/>
  <c r="CB1354"/>
  <c r="U1355"/>
  <c r="Z1356"/>
  <c r="CD1356"/>
  <c r="CD1357" s="1"/>
  <c r="AP1356"/>
  <c r="AQ1356"/>
  <c r="AR1356"/>
  <c r="AS1356"/>
  <c r="AT1356"/>
  <c r="AU1356"/>
  <c r="BA1356"/>
  <c r="BB1356"/>
  <c r="BC1356"/>
  <c r="BD1356"/>
  <c r="BE1356"/>
  <c r="BF1356"/>
  <c r="BL1356"/>
  <c r="BM1356"/>
  <c r="BN1356"/>
  <c r="BO1356"/>
  <c r="BP1356"/>
  <c r="BQ1356"/>
  <c r="BW1356"/>
  <c r="BX1356"/>
  <c r="BY1356"/>
  <c r="BZ1356"/>
  <c r="CA1356"/>
  <c r="CB1356"/>
  <c r="U1357"/>
  <c r="Z1358"/>
  <c r="BS1358"/>
  <c r="BS1359" s="1"/>
  <c r="AP1358"/>
  <c r="AQ1358"/>
  <c r="AR1358"/>
  <c r="AS1358"/>
  <c r="AT1358"/>
  <c r="AU1358"/>
  <c r="BA1358"/>
  <c r="BB1358"/>
  <c r="BC1358"/>
  <c r="BD1358"/>
  <c r="BE1358"/>
  <c r="BF1358"/>
  <c r="BL1358"/>
  <c r="BM1358"/>
  <c r="BN1358"/>
  <c r="BO1358"/>
  <c r="BP1358"/>
  <c r="BQ1358"/>
  <c r="BW1358"/>
  <c r="BX1358"/>
  <c r="BY1358"/>
  <c r="BZ1358"/>
  <c r="CA1358"/>
  <c r="CB1358"/>
  <c r="U1359"/>
  <c r="Z1360"/>
  <c r="AL1360"/>
  <c r="AL1361" s="1"/>
  <c r="AP1360"/>
  <c r="AQ1360"/>
  <c r="AR1360"/>
  <c r="AS1360"/>
  <c r="AT1360"/>
  <c r="AU1360"/>
  <c r="BA1360"/>
  <c r="BB1360"/>
  <c r="BC1360"/>
  <c r="BD1360"/>
  <c r="BE1360"/>
  <c r="BF1360"/>
  <c r="BL1360"/>
  <c r="BM1360"/>
  <c r="BN1360"/>
  <c r="BO1360"/>
  <c r="BP1360"/>
  <c r="BQ1360"/>
  <c r="BW1360"/>
  <c r="BX1360"/>
  <c r="BY1360"/>
  <c r="BZ1360"/>
  <c r="CA1360"/>
  <c r="CB1360"/>
  <c r="U1361"/>
  <c r="Z1362"/>
  <c r="AB1362"/>
  <c r="AP1362"/>
  <c r="AQ1362"/>
  <c r="AR1362"/>
  <c r="AS1362"/>
  <c r="AT1362"/>
  <c r="AU1362"/>
  <c r="BA1362"/>
  <c r="BB1362"/>
  <c r="BC1362"/>
  <c r="BD1362"/>
  <c r="BE1362"/>
  <c r="BF1362"/>
  <c r="BL1362"/>
  <c r="BM1362"/>
  <c r="BN1362"/>
  <c r="BO1362"/>
  <c r="BP1362"/>
  <c r="BQ1362"/>
  <c r="BW1362"/>
  <c r="BX1362"/>
  <c r="BY1362"/>
  <c r="BZ1362"/>
  <c r="CA1362"/>
  <c r="CB1362"/>
  <c r="U1363"/>
  <c r="Z1364"/>
  <c r="AX1364"/>
  <c r="AP1364"/>
  <c r="AQ1364"/>
  <c r="AR1364"/>
  <c r="AS1364"/>
  <c r="AT1364"/>
  <c r="AU1364"/>
  <c r="BA1364"/>
  <c r="BB1364"/>
  <c r="BC1364"/>
  <c r="BD1364"/>
  <c r="BE1364"/>
  <c r="BF1364"/>
  <c r="BL1364"/>
  <c r="BM1364"/>
  <c r="BN1364"/>
  <c r="BO1364"/>
  <c r="BP1364"/>
  <c r="BQ1364"/>
  <c r="BW1364"/>
  <c r="BX1364"/>
  <c r="BY1364"/>
  <c r="BZ1364"/>
  <c r="CA1364"/>
  <c r="CB1364"/>
  <c r="U1365"/>
  <c r="Z1366"/>
  <c r="BU1366"/>
  <c r="AP1366"/>
  <c r="AQ1366"/>
  <c r="AR1366"/>
  <c r="AS1366"/>
  <c r="AT1366"/>
  <c r="AU1366"/>
  <c r="BA1366"/>
  <c r="BB1366"/>
  <c r="BC1366"/>
  <c r="BD1366"/>
  <c r="BE1366"/>
  <c r="BF1366"/>
  <c r="BL1366"/>
  <c r="BM1366"/>
  <c r="BN1366"/>
  <c r="BO1366"/>
  <c r="BP1366"/>
  <c r="BQ1366"/>
  <c r="BW1366"/>
  <c r="BX1366"/>
  <c r="BY1366"/>
  <c r="BZ1366"/>
  <c r="CA1366"/>
  <c r="CB1366"/>
  <c r="U1367"/>
  <c r="Z1368"/>
  <c r="AP1368"/>
  <c r="AQ1368"/>
  <c r="AR1368"/>
  <c r="AS1368"/>
  <c r="AT1368"/>
  <c r="AU1368"/>
  <c r="BA1368"/>
  <c r="BB1368"/>
  <c r="BG1368" s="1"/>
  <c r="BC1368"/>
  <c r="BD1368"/>
  <c r="BE1368"/>
  <c r="BF1368"/>
  <c r="BL1368"/>
  <c r="BM1368"/>
  <c r="BN1368"/>
  <c r="BO1368"/>
  <c r="BP1368"/>
  <c r="BQ1368"/>
  <c r="BW1368"/>
  <c r="BX1368"/>
  <c r="BY1368"/>
  <c r="BZ1368"/>
  <c r="CA1368"/>
  <c r="CB1368"/>
  <c r="U1369"/>
  <c r="Z1370"/>
  <c r="AM1370"/>
  <c r="AP1370"/>
  <c r="AQ1370"/>
  <c r="AR1370"/>
  <c r="AS1370"/>
  <c r="AT1370"/>
  <c r="AU1370"/>
  <c r="BA1370"/>
  <c r="BB1370"/>
  <c r="BC1370"/>
  <c r="BD1370"/>
  <c r="BE1370"/>
  <c r="BF1370"/>
  <c r="BL1370"/>
  <c r="BM1370"/>
  <c r="BN1370"/>
  <c r="BO1370"/>
  <c r="BP1370"/>
  <c r="BQ1370"/>
  <c r="BW1370"/>
  <c r="BX1370"/>
  <c r="BY1370"/>
  <c r="BZ1370"/>
  <c r="CA1370"/>
  <c r="CB1370"/>
  <c r="U1371"/>
  <c r="Z1372"/>
  <c r="AY1372"/>
  <c r="AP1372"/>
  <c r="AQ1372"/>
  <c r="AR1372"/>
  <c r="AS1372"/>
  <c r="AT1372"/>
  <c r="AU1372"/>
  <c r="BA1372"/>
  <c r="BB1372"/>
  <c r="BC1372"/>
  <c r="BD1372"/>
  <c r="BE1372"/>
  <c r="BF1372"/>
  <c r="BL1372"/>
  <c r="BM1372"/>
  <c r="BN1372"/>
  <c r="BO1372"/>
  <c r="BP1372"/>
  <c r="BQ1372"/>
  <c r="BW1372"/>
  <c r="BX1372"/>
  <c r="BY1372"/>
  <c r="BZ1372"/>
  <c r="CA1372"/>
  <c r="CB1372"/>
  <c r="U1373"/>
  <c r="Z1374"/>
  <c r="BT1374"/>
  <c r="AP1374"/>
  <c r="AQ1374"/>
  <c r="AR1374"/>
  <c r="AS1374"/>
  <c r="AT1374"/>
  <c r="AU1374"/>
  <c r="BA1374"/>
  <c r="BB1374"/>
  <c r="BC1374"/>
  <c r="BD1374"/>
  <c r="BE1374"/>
  <c r="BF1374"/>
  <c r="BL1374"/>
  <c r="BM1374"/>
  <c r="BN1374"/>
  <c r="BO1374"/>
  <c r="BP1374"/>
  <c r="BQ1374"/>
  <c r="BW1374"/>
  <c r="BX1374"/>
  <c r="BY1374"/>
  <c r="BZ1374"/>
  <c r="CA1374"/>
  <c r="CB1374"/>
  <c r="U1375"/>
  <c r="Z1376"/>
  <c r="AX1376"/>
  <c r="AP1376"/>
  <c r="AQ1376"/>
  <c r="AR1376"/>
  <c r="AS1376"/>
  <c r="AT1376"/>
  <c r="AU1376"/>
  <c r="BA1376"/>
  <c r="BB1376"/>
  <c r="BC1376"/>
  <c r="BD1376"/>
  <c r="BE1376"/>
  <c r="BF1376"/>
  <c r="BJ1376"/>
  <c r="BL1376"/>
  <c r="BM1376"/>
  <c r="BN1376"/>
  <c r="BO1376"/>
  <c r="BP1376"/>
  <c r="BQ1376"/>
  <c r="BT1376"/>
  <c r="BW1376"/>
  <c r="BX1376"/>
  <c r="BY1376"/>
  <c r="BZ1376"/>
  <c r="CA1376"/>
  <c r="CB1376"/>
  <c r="CD1376"/>
  <c r="CD1377" s="1"/>
  <c r="U1377"/>
  <c r="Z1378"/>
  <c r="AP1378"/>
  <c r="AQ1378"/>
  <c r="AR1378"/>
  <c r="AS1378"/>
  <c r="AV1378" s="1"/>
  <c r="AT1378"/>
  <c r="AU1378"/>
  <c r="BA1378"/>
  <c r="BB1378"/>
  <c r="BC1378"/>
  <c r="BD1378"/>
  <c r="BE1378"/>
  <c r="BF1378"/>
  <c r="BL1378"/>
  <c r="BM1378"/>
  <c r="BN1378"/>
  <c r="BO1378"/>
  <c r="BR1378" s="1"/>
  <c r="BP1378"/>
  <c r="BQ1378"/>
  <c r="BW1378"/>
  <c r="BX1378"/>
  <c r="BY1378"/>
  <c r="BZ1378"/>
  <c r="CA1378"/>
  <c r="CB1378"/>
  <c r="U1379"/>
  <c r="Z1380"/>
  <c r="AB1380"/>
  <c r="AP1380"/>
  <c r="AQ1380"/>
  <c r="AR1380"/>
  <c r="AS1380"/>
  <c r="AT1380"/>
  <c r="AU1380"/>
  <c r="BA1380"/>
  <c r="BB1380"/>
  <c r="BC1380"/>
  <c r="BD1380"/>
  <c r="BE1380"/>
  <c r="BF1380"/>
  <c r="BL1380"/>
  <c r="BM1380"/>
  <c r="BN1380"/>
  <c r="BO1380"/>
  <c r="BP1380"/>
  <c r="BQ1380"/>
  <c r="BW1380"/>
  <c r="BX1380"/>
  <c r="BY1380"/>
  <c r="BZ1380"/>
  <c r="CA1380"/>
  <c r="CB1380"/>
  <c r="U1381"/>
  <c r="Z1382"/>
  <c r="AP1382"/>
  <c r="AQ1382"/>
  <c r="AR1382"/>
  <c r="AS1382"/>
  <c r="AT1382"/>
  <c r="AU1382"/>
  <c r="BA1382"/>
  <c r="BB1382"/>
  <c r="BC1382"/>
  <c r="BD1382"/>
  <c r="BE1382"/>
  <c r="BF1382"/>
  <c r="BL1382"/>
  <c r="BM1382"/>
  <c r="BN1382"/>
  <c r="BO1382"/>
  <c r="BP1382"/>
  <c r="BQ1382"/>
  <c r="BW1382"/>
  <c r="BX1382"/>
  <c r="BY1382"/>
  <c r="BZ1382"/>
  <c r="CA1382"/>
  <c r="CB1382"/>
  <c r="U1383"/>
  <c r="Z1384"/>
  <c r="AP1384"/>
  <c r="AQ1384"/>
  <c r="AR1384"/>
  <c r="AS1384"/>
  <c r="AT1384"/>
  <c r="AU1384"/>
  <c r="BA1384"/>
  <c r="BB1384"/>
  <c r="BC1384"/>
  <c r="BD1384"/>
  <c r="BE1384"/>
  <c r="BF1384"/>
  <c r="BL1384"/>
  <c r="BM1384"/>
  <c r="BN1384"/>
  <c r="BO1384"/>
  <c r="BP1384"/>
  <c r="BQ1384"/>
  <c r="BW1384"/>
  <c r="BX1384"/>
  <c r="BY1384"/>
  <c r="BZ1384"/>
  <c r="CA1384"/>
  <c r="CB1384"/>
  <c r="U1385"/>
  <c r="Z1386"/>
  <c r="AP1386"/>
  <c r="AQ1386"/>
  <c r="AR1386"/>
  <c r="AS1386"/>
  <c r="AT1386"/>
  <c r="AU1386"/>
  <c r="BA1386"/>
  <c r="BB1386"/>
  <c r="BC1386"/>
  <c r="BD1386"/>
  <c r="BE1386"/>
  <c r="BF1386"/>
  <c r="BL1386"/>
  <c r="BM1386"/>
  <c r="BN1386"/>
  <c r="BO1386"/>
  <c r="BP1386"/>
  <c r="BQ1386"/>
  <c r="BW1386"/>
  <c r="BX1386"/>
  <c r="BY1386"/>
  <c r="BZ1386"/>
  <c r="CA1386"/>
  <c r="CB1386"/>
  <c r="U1387"/>
  <c r="Z1388"/>
  <c r="AP1388"/>
  <c r="AQ1388"/>
  <c r="AR1388"/>
  <c r="AS1388"/>
  <c r="AT1388"/>
  <c r="AU1388"/>
  <c r="BA1388"/>
  <c r="BB1388"/>
  <c r="BC1388"/>
  <c r="BD1388"/>
  <c r="BE1388"/>
  <c r="BF1388"/>
  <c r="BL1388"/>
  <c r="BM1388"/>
  <c r="BN1388"/>
  <c r="BO1388"/>
  <c r="BP1388"/>
  <c r="BQ1388"/>
  <c r="BW1388"/>
  <c r="BX1388"/>
  <c r="BY1388"/>
  <c r="BZ1388"/>
  <c r="CA1388"/>
  <c r="CB1388"/>
  <c r="U1389"/>
  <c r="Z1390"/>
  <c r="AP1390"/>
  <c r="AQ1390"/>
  <c r="AR1390"/>
  <c r="AS1390"/>
  <c r="AT1390"/>
  <c r="AU1390"/>
  <c r="BA1390"/>
  <c r="BB1390"/>
  <c r="BC1390"/>
  <c r="BD1390"/>
  <c r="BE1390"/>
  <c r="BF1390"/>
  <c r="BL1390"/>
  <c r="BM1390"/>
  <c r="BN1390"/>
  <c r="BO1390"/>
  <c r="BP1390"/>
  <c r="BQ1390"/>
  <c r="BW1390"/>
  <c r="BX1390"/>
  <c r="BY1390"/>
  <c r="BZ1390"/>
  <c r="CA1390"/>
  <c r="CB1390"/>
  <c r="U1391"/>
  <c r="Z1392"/>
  <c r="AP1392"/>
  <c r="AQ1392"/>
  <c r="AR1392"/>
  <c r="AS1392"/>
  <c r="AT1392"/>
  <c r="AU1392"/>
  <c r="BA1392"/>
  <c r="BB1392"/>
  <c r="BC1392"/>
  <c r="BD1392"/>
  <c r="BE1392"/>
  <c r="BF1392"/>
  <c r="BL1392"/>
  <c r="BM1392"/>
  <c r="BN1392"/>
  <c r="BO1392"/>
  <c r="BP1392"/>
  <c r="BQ1392"/>
  <c r="BW1392"/>
  <c r="BX1392"/>
  <c r="BY1392"/>
  <c r="BZ1392"/>
  <c r="CA1392"/>
  <c r="CB1392"/>
  <c r="U1393"/>
  <c r="Z1394"/>
  <c r="BH1394"/>
  <c r="BH1395"/>
  <c r="AP1394"/>
  <c r="AQ1394"/>
  <c r="AR1394"/>
  <c r="AS1394"/>
  <c r="AT1394"/>
  <c r="AU1394"/>
  <c r="BA1394"/>
  <c r="BB1394"/>
  <c r="BC1394"/>
  <c r="BD1394"/>
  <c r="BE1394"/>
  <c r="BF1394"/>
  <c r="BL1394"/>
  <c r="BM1394"/>
  <c r="BN1394"/>
  <c r="BO1394"/>
  <c r="BP1394"/>
  <c r="BQ1394"/>
  <c r="BW1394"/>
  <c r="BX1394"/>
  <c r="BY1394"/>
  <c r="BZ1394"/>
  <c r="CA1394"/>
  <c r="CB1394"/>
  <c r="U1395"/>
  <c r="Z1396"/>
  <c r="AP1396"/>
  <c r="AQ1396"/>
  <c r="AR1396"/>
  <c r="AS1396"/>
  <c r="AT1396"/>
  <c r="AU1396"/>
  <c r="BA1396"/>
  <c r="BB1396"/>
  <c r="BC1396"/>
  <c r="BD1396"/>
  <c r="BE1396"/>
  <c r="BF1396"/>
  <c r="BL1396"/>
  <c r="BM1396"/>
  <c r="BN1396"/>
  <c r="BO1396"/>
  <c r="BP1396"/>
  <c r="BQ1396"/>
  <c r="BW1396"/>
  <c r="BX1396"/>
  <c r="BY1396"/>
  <c r="BZ1396"/>
  <c r="CA1396"/>
  <c r="CB1396"/>
  <c r="U1397"/>
  <c r="Z1398"/>
  <c r="AN1398"/>
  <c r="AP1398"/>
  <c r="AQ1398"/>
  <c r="AR1398"/>
  <c r="AS1398"/>
  <c r="AT1398"/>
  <c r="AU1398"/>
  <c r="AW1398"/>
  <c r="AW1399" s="1"/>
  <c r="BA1398"/>
  <c r="BB1398"/>
  <c r="BC1398"/>
  <c r="BD1398"/>
  <c r="BE1398"/>
  <c r="BF1398"/>
  <c r="BL1398"/>
  <c r="BM1398"/>
  <c r="BN1398"/>
  <c r="BO1398"/>
  <c r="BP1398"/>
  <c r="BQ1398"/>
  <c r="BT1398"/>
  <c r="BU1398"/>
  <c r="BW1398"/>
  <c r="BX1398"/>
  <c r="BY1398"/>
  <c r="BZ1398"/>
  <c r="CA1398"/>
  <c r="CB1398"/>
  <c r="CD1398"/>
  <c r="CD1399"/>
  <c r="U1399"/>
  <c r="Z1400"/>
  <c r="AP1400"/>
  <c r="AQ1400"/>
  <c r="AR1400"/>
  <c r="AS1400"/>
  <c r="AT1400"/>
  <c r="AU1400"/>
  <c r="BA1400"/>
  <c r="BB1400"/>
  <c r="BC1400"/>
  <c r="BD1400"/>
  <c r="BE1400"/>
  <c r="BF1400"/>
  <c r="BL1400"/>
  <c r="BM1400"/>
  <c r="BN1400"/>
  <c r="BO1400"/>
  <c r="BP1400"/>
  <c r="BQ1400"/>
  <c r="BW1400"/>
  <c r="BX1400"/>
  <c r="BY1400"/>
  <c r="BZ1400"/>
  <c r="CA1400"/>
  <c r="CB1400"/>
  <c r="U1401"/>
  <c r="Z1402"/>
  <c r="BS1402"/>
  <c r="BS1403" s="1"/>
  <c r="AP1402"/>
  <c r="AQ1402"/>
  <c r="AR1402"/>
  <c r="AS1402"/>
  <c r="AT1402"/>
  <c r="AU1402"/>
  <c r="BA1402"/>
  <c r="BB1402"/>
  <c r="BC1402"/>
  <c r="BD1402"/>
  <c r="BE1402"/>
  <c r="BF1402"/>
  <c r="BL1402"/>
  <c r="BM1402"/>
  <c r="BN1402"/>
  <c r="BO1402"/>
  <c r="BP1402"/>
  <c r="BQ1402"/>
  <c r="BW1402"/>
  <c r="BX1402"/>
  <c r="BY1402"/>
  <c r="BZ1402"/>
  <c r="CA1402"/>
  <c r="CB1402"/>
  <c r="U1403"/>
  <c r="Z1404"/>
  <c r="AP1404"/>
  <c r="AQ1404"/>
  <c r="AR1404"/>
  <c r="AS1404"/>
  <c r="AT1404"/>
  <c r="AU1404"/>
  <c r="BA1404"/>
  <c r="BB1404"/>
  <c r="BC1404"/>
  <c r="BD1404"/>
  <c r="BE1404"/>
  <c r="BF1404"/>
  <c r="BL1404"/>
  <c r="BM1404"/>
  <c r="BN1404"/>
  <c r="BO1404"/>
  <c r="BP1404"/>
  <c r="BQ1404"/>
  <c r="BW1404"/>
  <c r="BX1404"/>
  <c r="BY1404"/>
  <c r="BZ1404"/>
  <c r="CA1404"/>
  <c r="CB1404"/>
  <c r="U1405"/>
  <c r="Z1406"/>
  <c r="AP1406"/>
  <c r="AQ1406"/>
  <c r="AR1406"/>
  <c r="AS1406"/>
  <c r="AT1406"/>
  <c r="AU1406"/>
  <c r="BA1406"/>
  <c r="BB1406"/>
  <c r="BC1406"/>
  <c r="BD1406"/>
  <c r="BE1406"/>
  <c r="BF1406"/>
  <c r="BL1406"/>
  <c r="BM1406"/>
  <c r="BN1406"/>
  <c r="BO1406"/>
  <c r="BP1406"/>
  <c r="BQ1406"/>
  <c r="BW1406"/>
  <c r="BX1406"/>
  <c r="BY1406"/>
  <c r="CA1406"/>
  <c r="CB1406"/>
  <c r="U1407"/>
  <c r="Z1408"/>
  <c r="AP1408"/>
  <c r="AQ1408"/>
  <c r="AR1408"/>
  <c r="AS1408"/>
  <c r="AT1408"/>
  <c r="AU1408"/>
  <c r="BA1408"/>
  <c r="BB1408"/>
  <c r="BC1408"/>
  <c r="BD1408"/>
  <c r="BE1408"/>
  <c r="BF1408"/>
  <c r="BL1408"/>
  <c r="BM1408"/>
  <c r="BN1408"/>
  <c r="BO1408"/>
  <c r="BP1408"/>
  <c r="BQ1408"/>
  <c r="BW1408"/>
  <c r="BY1408"/>
  <c r="BZ1408"/>
  <c r="CA1408"/>
  <c r="CB1408"/>
  <c r="U1409"/>
  <c r="Z1234"/>
  <c r="AP1234"/>
  <c r="AQ1234"/>
  <c r="AR1234"/>
  <c r="AS1234"/>
  <c r="AT1234"/>
  <c r="AU1234"/>
  <c r="BA1234"/>
  <c r="BB1234"/>
  <c r="BC1234"/>
  <c r="BD1234"/>
  <c r="BE1234"/>
  <c r="BF1234"/>
  <c r="BL1234"/>
  <c r="BM1234"/>
  <c r="BN1234"/>
  <c r="BO1234"/>
  <c r="BP1234"/>
  <c r="BQ1234"/>
  <c r="BW1234"/>
  <c r="BX1234"/>
  <c r="BY1234"/>
  <c r="BZ1234"/>
  <c r="CA1234"/>
  <c r="CB1234"/>
  <c r="U1235"/>
  <c r="Z1236"/>
  <c r="AX1236"/>
  <c r="AP1236"/>
  <c r="AQ1236"/>
  <c r="AR1236"/>
  <c r="AS1236"/>
  <c r="AT1236"/>
  <c r="AU1236"/>
  <c r="BA1236"/>
  <c r="BB1236"/>
  <c r="BC1236"/>
  <c r="BD1236"/>
  <c r="BE1236"/>
  <c r="BF1236"/>
  <c r="BL1236"/>
  <c r="BM1236"/>
  <c r="BN1236"/>
  <c r="BO1236"/>
  <c r="BP1236"/>
  <c r="BQ1236"/>
  <c r="BW1236"/>
  <c r="BX1236"/>
  <c r="BY1236"/>
  <c r="BZ1236"/>
  <c r="CA1236"/>
  <c r="CB1236"/>
  <c r="U1237"/>
  <c r="Z1238"/>
  <c r="BT1238"/>
  <c r="AP1238"/>
  <c r="AQ1238"/>
  <c r="AR1238"/>
  <c r="AS1238"/>
  <c r="AT1238"/>
  <c r="AU1238"/>
  <c r="BA1238"/>
  <c r="BB1238"/>
  <c r="BC1238"/>
  <c r="BD1238"/>
  <c r="BE1238"/>
  <c r="BF1238"/>
  <c r="BL1238"/>
  <c r="BM1238"/>
  <c r="BN1238"/>
  <c r="BO1238"/>
  <c r="BP1238"/>
  <c r="BQ1238"/>
  <c r="BW1238"/>
  <c r="BX1238"/>
  <c r="BY1238"/>
  <c r="BZ1238"/>
  <c r="CA1238"/>
  <c r="CB1238"/>
  <c r="U1239"/>
  <c r="Z1240"/>
  <c r="AP1240"/>
  <c r="AQ1240"/>
  <c r="AR1240"/>
  <c r="AS1240"/>
  <c r="AT1240"/>
  <c r="AU1240"/>
  <c r="BA1240"/>
  <c r="BB1240"/>
  <c r="BC1240"/>
  <c r="BD1240"/>
  <c r="BE1240"/>
  <c r="BF1240"/>
  <c r="BL1240"/>
  <c r="BM1240"/>
  <c r="BN1240"/>
  <c r="BO1240"/>
  <c r="BP1240"/>
  <c r="BQ1240"/>
  <c r="BW1240"/>
  <c r="BX1240"/>
  <c r="BY1240"/>
  <c r="BZ1240"/>
  <c r="CA1240"/>
  <c r="CB1240"/>
  <c r="U1241"/>
  <c r="Z1242"/>
  <c r="AP1242"/>
  <c r="AQ1242"/>
  <c r="AR1242"/>
  <c r="AS1242"/>
  <c r="AT1242"/>
  <c r="AU1242"/>
  <c r="BA1242"/>
  <c r="BB1242"/>
  <c r="BC1242"/>
  <c r="BD1242"/>
  <c r="BE1242"/>
  <c r="BF1242"/>
  <c r="BL1242"/>
  <c r="BM1242"/>
  <c r="BN1242"/>
  <c r="BO1242"/>
  <c r="BP1242"/>
  <c r="BQ1242"/>
  <c r="BW1242"/>
  <c r="BX1242"/>
  <c r="BY1242"/>
  <c r="BZ1242"/>
  <c r="CA1242"/>
  <c r="CB1242"/>
  <c r="U1243"/>
  <c r="Z1244"/>
  <c r="AP1244"/>
  <c r="AQ1244"/>
  <c r="AR1244"/>
  <c r="AS1244"/>
  <c r="AT1244"/>
  <c r="AU1244"/>
  <c r="BA1244"/>
  <c r="BB1244"/>
  <c r="BC1244"/>
  <c r="BD1244"/>
  <c r="BE1244"/>
  <c r="BF1244"/>
  <c r="BL1244"/>
  <c r="BM1244"/>
  <c r="BN1244"/>
  <c r="BO1244"/>
  <c r="BP1244"/>
  <c r="BQ1244"/>
  <c r="BW1244"/>
  <c r="BX1244"/>
  <c r="BY1244"/>
  <c r="BZ1244"/>
  <c r="CA1244"/>
  <c r="CB1244"/>
  <c r="U1245"/>
  <c r="Z1246"/>
  <c r="AP1246"/>
  <c r="AQ1246"/>
  <c r="AR1246"/>
  <c r="AS1246"/>
  <c r="AT1246"/>
  <c r="AU1246"/>
  <c r="BA1246"/>
  <c r="BB1246"/>
  <c r="BC1246"/>
  <c r="BD1246"/>
  <c r="BE1246"/>
  <c r="BF1246"/>
  <c r="BL1246"/>
  <c r="BM1246"/>
  <c r="BN1246"/>
  <c r="BO1246"/>
  <c r="BP1246"/>
  <c r="BQ1246"/>
  <c r="BW1246"/>
  <c r="BX1246"/>
  <c r="BY1246"/>
  <c r="BZ1246"/>
  <c r="CA1246"/>
  <c r="CB1246"/>
  <c r="U1247"/>
  <c r="Z1248"/>
  <c r="AP1248"/>
  <c r="AQ1248"/>
  <c r="AR1248"/>
  <c r="AS1248"/>
  <c r="AT1248"/>
  <c r="AU1248"/>
  <c r="AX1248"/>
  <c r="BA1248"/>
  <c r="BB1248"/>
  <c r="BC1248"/>
  <c r="BD1248"/>
  <c r="BE1248"/>
  <c r="BF1248"/>
  <c r="BL1248"/>
  <c r="BM1248"/>
  <c r="BN1248"/>
  <c r="BO1248"/>
  <c r="BP1248"/>
  <c r="BQ1248"/>
  <c r="BW1248"/>
  <c r="BX1248"/>
  <c r="BY1248"/>
  <c r="BZ1248"/>
  <c r="CA1248"/>
  <c r="CB1248"/>
  <c r="U1249"/>
  <c r="Z1250"/>
  <c r="AP1250"/>
  <c r="AQ1250"/>
  <c r="AR1250"/>
  <c r="AS1250"/>
  <c r="AT1250"/>
  <c r="AU1250"/>
  <c r="BA1250"/>
  <c r="BB1250"/>
  <c r="BC1250"/>
  <c r="BD1250"/>
  <c r="BE1250"/>
  <c r="BF1250"/>
  <c r="BL1250"/>
  <c r="BM1250"/>
  <c r="BN1250"/>
  <c r="BO1250"/>
  <c r="BP1250"/>
  <c r="BQ1250"/>
  <c r="BW1250"/>
  <c r="BX1250"/>
  <c r="BY1250"/>
  <c r="BZ1250"/>
  <c r="CA1250"/>
  <c r="CB1250"/>
  <c r="U1251"/>
  <c r="Z1252"/>
  <c r="AP1252"/>
  <c r="AQ1252"/>
  <c r="AR1252"/>
  <c r="AS1252"/>
  <c r="AT1252"/>
  <c r="AU1252"/>
  <c r="BA1252"/>
  <c r="BB1252"/>
  <c r="BC1252"/>
  <c r="BD1252"/>
  <c r="BE1252"/>
  <c r="BF1252"/>
  <c r="BL1252"/>
  <c r="BM1252"/>
  <c r="BN1252"/>
  <c r="BO1252"/>
  <c r="BP1252"/>
  <c r="BQ1252"/>
  <c r="BW1252"/>
  <c r="BX1252"/>
  <c r="BY1252"/>
  <c r="BZ1252"/>
  <c r="CA1252"/>
  <c r="CB1252"/>
  <c r="U1253"/>
  <c r="Z1254"/>
  <c r="AB1254"/>
  <c r="AP1254"/>
  <c r="AQ1254"/>
  <c r="AR1254"/>
  <c r="AS1254"/>
  <c r="AT1254"/>
  <c r="AU1254"/>
  <c r="BA1254"/>
  <c r="BB1254"/>
  <c r="BC1254"/>
  <c r="BD1254"/>
  <c r="BE1254"/>
  <c r="BF1254"/>
  <c r="BL1254"/>
  <c r="BM1254"/>
  <c r="BN1254"/>
  <c r="BO1254"/>
  <c r="BP1254"/>
  <c r="BQ1254"/>
  <c r="BW1254"/>
  <c r="BX1254"/>
  <c r="BY1254"/>
  <c r="BZ1254"/>
  <c r="CA1254"/>
  <c r="CB1254"/>
  <c r="U1255"/>
  <c r="Z1256"/>
  <c r="AP1256"/>
  <c r="AQ1256"/>
  <c r="AR1256"/>
  <c r="AS1256"/>
  <c r="AT1256"/>
  <c r="AU1256"/>
  <c r="BA1256"/>
  <c r="BB1256"/>
  <c r="BC1256"/>
  <c r="BD1256"/>
  <c r="BE1256"/>
  <c r="BF1256"/>
  <c r="BL1256"/>
  <c r="BM1256"/>
  <c r="BN1256"/>
  <c r="BO1256"/>
  <c r="BP1256"/>
  <c r="BQ1256"/>
  <c r="BW1256"/>
  <c r="BX1256"/>
  <c r="BY1256"/>
  <c r="BZ1256"/>
  <c r="CA1256"/>
  <c r="CB1256"/>
  <c r="U1257"/>
  <c r="Z1258"/>
  <c r="AY1258"/>
  <c r="AM1258"/>
  <c r="AP1258"/>
  <c r="AQ1258"/>
  <c r="AR1258"/>
  <c r="AS1258"/>
  <c r="AT1258"/>
  <c r="AU1258"/>
  <c r="AW1258"/>
  <c r="AW1259" s="1"/>
  <c r="AX1258"/>
  <c r="BA1258"/>
  <c r="BB1258"/>
  <c r="BC1258"/>
  <c r="BD1258"/>
  <c r="BE1258"/>
  <c r="BF1258"/>
  <c r="BJ1258"/>
  <c r="BL1258"/>
  <c r="BM1258"/>
  <c r="BN1258"/>
  <c r="BO1258"/>
  <c r="BP1258"/>
  <c r="BQ1258"/>
  <c r="BS1258"/>
  <c r="BS1259" s="1"/>
  <c r="BT1258"/>
  <c r="BW1258"/>
  <c r="BX1258"/>
  <c r="BY1258"/>
  <c r="BZ1258"/>
  <c r="CA1258"/>
  <c r="CB1258"/>
  <c r="CD1258"/>
  <c r="CD1259"/>
  <c r="U1259"/>
  <c r="Z1260"/>
  <c r="CD1260"/>
  <c r="CD1261"/>
  <c r="AP1260"/>
  <c r="AQ1260"/>
  <c r="AR1260"/>
  <c r="AS1260"/>
  <c r="AT1260"/>
  <c r="AU1260"/>
  <c r="BA1260"/>
  <c r="BB1260"/>
  <c r="BC1260"/>
  <c r="BD1260"/>
  <c r="BE1260"/>
  <c r="BF1260"/>
  <c r="BL1260"/>
  <c r="BM1260"/>
  <c r="BN1260"/>
  <c r="BO1260"/>
  <c r="BP1260"/>
  <c r="BQ1260"/>
  <c r="BW1260"/>
  <c r="BX1260"/>
  <c r="BY1260"/>
  <c r="BZ1260"/>
  <c r="CA1260"/>
  <c r="CB1260"/>
  <c r="U1261"/>
  <c r="Z1262"/>
  <c r="AP1262"/>
  <c r="AQ1262"/>
  <c r="AR1262"/>
  <c r="AS1262"/>
  <c r="AT1262"/>
  <c r="AU1262"/>
  <c r="BA1262"/>
  <c r="BB1262"/>
  <c r="BC1262"/>
  <c r="BD1262"/>
  <c r="BE1262"/>
  <c r="BF1262"/>
  <c r="BL1262"/>
  <c r="BM1262"/>
  <c r="BN1262"/>
  <c r="BO1262"/>
  <c r="BP1262"/>
  <c r="BQ1262"/>
  <c r="BW1262"/>
  <c r="BX1262"/>
  <c r="BY1262"/>
  <c r="BZ1262"/>
  <c r="CC1262" s="1"/>
  <c r="CA1262"/>
  <c r="CB1262"/>
  <c r="U1263"/>
  <c r="Z1264"/>
  <c r="AP1264"/>
  <c r="AQ1264"/>
  <c r="AR1264"/>
  <c r="AS1264"/>
  <c r="AT1264"/>
  <c r="AU1264"/>
  <c r="BA1264"/>
  <c r="BB1264"/>
  <c r="BC1264"/>
  <c r="BD1264"/>
  <c r="BE1264"/>
  <c r="BF1264"/>
  <c r="BL1264"/>
  <c r="BM1264"/>
  <c r="BN1264"/>
  <c r="BO1264"/>
  <c r="BP1264"/>
  <c r="BQ1264"/>
  <c r="BW1264"/>
  <c r="BX1264"/>
  <c r="BY1264"/>
  <c r="BZ1264"/>
  <c r="CA1264"/>
  <c r="CB1264"/>
  <c r="U1265"/>
  <c r="Z1266"/>
  <c r="AP1266"/>
  <c r="AQ1266"/>
  <c r="AR1266"/>
  <c r="AS1266"/>
  <c r="AT1266"/>
  <c r="AU1266"/>
  <c r="BA1266"/>
  <c r="BB1266"/>
  <c r="BC1266"/>
  <c r="BD1266"/>
  <c r="BE1266"/>
  <c r="BF1266"/>
  <c r="BL1266"/>
  <c r="BM1266"/>
  <c r="BN1266"/>
  <c r="BO1266"/>
  <c r="BP1266"/>
  <c r="BQ1266"/>
  <c r="BW1266"/>
  <c r="BX1266"/>
  <c r="BY1266"/>
  <c r="BZ1266"/>
  <c r="CA1266"/>
  <c r="CB1266"/>
  <c r="U1267"/>
  <c r="Z1268"/>
  <c r="AP1268"/>
  <c r="AQ1268"/>
  <c r="AR1268"/>
  <c r="AS1268"/>
  <c r="AT1268"/>
  <c r="AU1268"/>
  <c r="BA1268"/>
  <c r="BB1268"/>
  <c r="BC1268"/>
  <c r="BD1268"/>
  <c r="BE1268"/>
  <c r="BF1268"/>
  <c r="BL1268"/>
  <c r="BM1268"/>
  <c r="BN1268"/>
  <c r="BO1268"/>
  <c r="BP1268"/>
  <c r="BQ1268"/>
  <c r="BW1268"/>
  <c r="BX1268"/>
  <c r="BY1268"/>
  <c r="BZ1268"/>
  <c r="CA1268"/>
  <c r="CB1268"/>
  <c r="U1269"/>
  <c r="Z1270"/>
  <c r="AB1270"/>
  <c r="AP1270"/>
  <c r="AQ1270"/>
  <c r="AR1270"/>
  <c r="AS1270"/>
  <c r="AT1270"/>
  <c r="AU1270"/>
  <c r="BA1270"/>
  <c r="BB1270"/>
  <c r="BC1270"/>
  <c r="BD1270"/>
  <c r="BE1270"/>
  <c r="BF1270"/>
  <c r="BL1270"/>
  <c r="BM1270"/>
  <c r="BN1270"/>
  <c r="BO1270"/>
  <c r="BP1270"/>
  <c r="BQ1270"/>
  <c r="BW1270"/>
  <c r="BX1270"/>
  <c r="BY1270"/>
  <c r="BZ1270"/>
  <c r="CA1270"/>
  <c r="CB1270"/>
  <c r="U1271"/>
  <c r="Z1272"/>
  <c r="AL1272"/>
  <c r="AL1273"/>
  <c r="AP1272"/>
  <c r="AQ1272"/>
  <c r="AR1272"/>
  <c r="AS1272"/>
  <c r="AT1272"/>
  <c r="AU1272"/>
  <c r="BA1272"/>
  <c r="BB1272"/>
  <c r="BC1272"/>
  <c r="BD1272"/>
  <c r="BE1272"/>
  <c r="BF1272"/>
  <c r="BL1272"/>
  <c r="BM1272"/>
  <c r="BN1272"/>
  <c r="BO1272"/>
  <c r="BP1272"/>
  <c r="BQ1272"/>
  <c r="BW1272"/>
  <c r="BX1272"/>
  <c r="BY1272"/>
  <c r="BZ1272"/>
  <c r="CA1272"/>
  <c r="CB1272"/>
  <c r="U1273"/>
  <c r="Z1274"/>
  <c r="AN1274"/>
  <c r="AP1274"/>
  <c r="AQ1274"/>
  <c r="AR1274"/>
  <c r="AS1274"/>
  <c r="AT1274"/>
  <c r="AU1274"/>
  <c r="BA1274"/>
  <c r="BB1274"/>
  <c r="BC1274"/>
  <c r="BD1274"/>
  <c r="BE1274"/>
  <c r="BF1274"/>
  <c r="BL1274"/>
  <c r="BM1274"/>
  <c r="BN1274"/>
  <c r="BO1274"/>
  <c r="BP1274"/>
  <c r="BQ1274"/>
  <c r="BW1274"/>
  <c r="BX1274"/>
  <c r="BY1274"/>
  <c r="BZ1274"/>
  <c r="CA1274"/>
  <c r="CB1274"/>
  <c r="U1275"/>
  <c r="Z1276"/>
  <c r="AP1276"/>
  <c r="AQ1276"/>
  <c r="AR1276"/>
  <c r="AS1276"/>
  <c r="AT1276"/>
  <c r="AU1276"/>
  <c r="BA1276"/>
  <c r="BB1276"/>
  <c r="BC1276"/>
  <c r="BD1276"/>
  <c r="BE1276"/>
  <c r="BF1276"/>
  <c r="BL1276"/>
  <c r="BM1276"/>
  <c r="BN1276"/>
  <c r="BO1276"/>
  <c r="BP1276"/>
  <c r="BQ1276"/>
  <c r="BR1276" s="1"/>
  <c r="BW1276"/>
  <c r="BX1276"/>
  <c r="BY1276"/>
  <c r="BZ1276"/>
  <c r="CA1276"/>
  <c r="CB1276"/>
  <c r="U1277"/>
  <c r="Z1278"/>
  <c r="AB1278"/>
  <c r="AP1278"/>
  <c r="AQ1278"/>
  <c r="AR1278"/>
  <c r="AS1278"/>
  <c r="AT1278"/>
  <c r="AU1278"/>
  <c r="BA1278"/>
  <c r="BB1278"/>
  <c r="BC1278"/>
  <c r="BD1278"/>
  <c r="BE1278"/>
  <c r="BF1278"/>
  <c r="BL1278"/>
  <c r="BM1278"/>
  <c r="BN1278"/>
  <c r="BO1278"/>
  <c r="BP1278"/>
  <c r="BQ1278"/>
  <c r="BW1278"/>
  <c r="BX1278"/>
  <c r="BY1278"/>
  <c r="BZ1278"/>
  <c r="CA1278"/>
  <c r="CB1278"/>
  <c r="U1279"/>
  <c r="Z1280"/>
  <c r="AP1280"/>
  <c r="AQ1280"/>
  <c r="AR1280"/>
  <c r="AS1280"/>
  <c r="AT1280"/>
  <c r="AU1280"/>
  <c r="BA1280"/>
  <c r="BB1280"/>
  <c r="BC1280"/>
  <c r="BD1280"/>
  <c r="BE1280"/>
  <c r="BF1280"/>
  <c r="BL1280"/>
  <c r="BM1280"/>
  <c r="BN1280"/>
  <c r="BO1280"/>
  <c r="BP1280"/>
  <c r="BQ1280"/>
  <c r="BW1280"/>
  <c r="BX1280"/>
  <c r="BY1280"/>
  <c r="BZ1280"/>
  <c r="CA1280"/>
  <c r="CB1280"/>
  <c r="U1281"/>
  <c r="Z1282"/>
  <c r="AW1282"/>
  <c r="AW1283"/>
  <c r="AP1282"/>
  <c r="AQ1282"/>
  <c r="AR1282"/>
  <c r="AS1282"/>
  <c r="AT1282"/>
  <c r="AU1282"/>
  <c r="BA1282"/>
  <c r="BB1282"/>
  <c r="BC1282"/>
  <c r="BD1282"/>
  <c r="BE1282"/>
  <c r="BF1282"/>
  <c r="BL1282"/>
  <c r="BM1282"/>
  <c r="BN1282"/>
  <c r="BO1282"/>
  <c r="BP1282"/>
  <c r="BQ1282"/>
  <c r="BW1282"/>
  <c r="BX1282"/>
  <c r="BY1282"/>
  <c r="BZ1282"/>
  <c r="CA1282"/>
  <c r="CB1282"/>
  <c r="U1283"/>
  <c r="Z1284"/>
  <c r="AP1284"/>
  <c r="AQ1284"/>
  <c r="AR1284"/>
  <c r="AS1284"/>
  <c r="AT1284"/>
  <c r="AU1284"/>
  <c r="BA1284"/>
  <c r="BB1284"/>
  <c r="BC1284"/>
  <c r="BD1284"/>
  <c r="BE1284"/>
  <c r="BF1284"/>
  <c r="BL1284"/>
  <c r="BM1284"/>
  <c r="BN1284"/>
  <c r="BO1284"/>
  <c r="BP1284"/>
  <c r="BQ1284"/>
  <c r="BW1284"/>
  <c r="BX1284"/>
  <c r="BY1284"/>
  <c r="BZ1284"/>
  <c r="CA1284"/>
  <c r="CB1284"/>
  <c r="U1285"/>
  <c r="Z1286"/>
  <c r="AM1286"/>
  <c r="AP1286"/>
  <c r="AQ1286"/>
  <c r="AR1286"/>
  <c r="AS1286"/>
  <c r="AT1286"/>
  <c r="AU1286"/>
  <c r="BA1286"/>
  <c r="BB1286"/>
  <c r="BC1286"/>
  <c r="BD1286"/>
  <c r="BE1286"/>
  <c r="BF1286"/>
  <c r="BL1286"/>
  <c r="BM1286"/>
  <c r="BN1286"/>
  <c r="BO1286"/>
  <c r="BP1286"/>
  <c r="BQ1286"/>
  <c r="BW1286"/>
  <c r="BX1286"/>
  <c r="BY1286"/>
  <c r="BZ1286"/>
  <c r="CA1286"/>
  <c r="CB1286"/>
  <c r="CC1286"/>
  <c r="U1287"/>
  <c r="Z1288"/>
  <c r="AP1288"/>
  <c r="AQ1288"/>
  <c r="AR1288"/>
  <c r="AS1288"/>
  <c r="AT1288"/>
  <c r="AU1288"/>
  <c r="BA1288"/>
  <c r="BB1288"/>
  <c r="BC1288"/>
  <c r="BD1288"/>
  <c r="BE1288"/>
  <c r="BF1288"/>
  <c r="BL1288"/>
  <c r="BM1288"/>
  <c r="BN1288"/>
  <c r="BO1288"/>
  <c r="BP1288"/>
  <c r="BQ1288"/>
  <c r="BW1288"/>
  <c r="BX1288"/>
  <c r="BY1288"/>
  <c r="BZ1288"/>
  <c r="CA1288"/>
  <c r="CB1288"/>
  <c r="U1289"/>
  <c r="Z1290"/>
  <c r="AP1290"/>
  <c r="AQ1290"/>
  <c r="AR1290"/>
  <c r="AS1290"/>
  <c r="AT1290"/>
  <c r="AU1290"/>
  <c r="BA1290"/>
  <c r="BB1290"/>
  <c r="BC1290"/>
  <c r="BD1290"/>
  <c r="BE1290"/>
  <c r="BF1290"/>
  <c r="BL1290"/>
  <c r="BM1290"/>
  <c r="BN1290"/>
  <c r="BO1290"/>
  <c r="BP1290"/>
  <c r="BQ1290"/>
  <c r="BW1290"/>
  <c r="BX1290"/>
  <c r="BY1290"/>
  <c r="BZ1290"/>
  <c r="CA1290"/>
  <c r="CB1290"/>
  <c r="U1291"/>
  <c r="Z1292"/>
  <c r="BT1292"/>
  <c r="AP1292"/>
  <c r="AQ1292"/>
  <c r="AR1292"/>
  <c r="AS1292"/>
  <c r="AT1292"/>
  <c r="AU1292"/>
  <c r="BA1292"/>
  <c r="BB1292"/>
  <c r="BC1292"/>
  <c r="BD1292"/>
  <c r="BE1292"/>
  <c r="BF1292"/>
  <c r="BL1292"/>
  <c r="BM1292"/>
  <c r="BN1292"/>
  <c r="BO1292"/>
  <c r="BP1292"/>
  <c r="BQ1292"/>
  <c r="BW1292"/>
  <c r="BX1292"/>
  <c r="BY1292"/>
  <c r="BZ1292"/>
  <c r="CA1292"/>
  <c r="CB1292"/>
  <c r="U1293"/>
  <c r="Z1294"/>
  <c r="CD1294"/>
  <c r="CD1295"/>
  <c r="AP1294"/>
  <c r="AQ1294"/>
  <c r="AR1294"/>
  <c r="AS1294"/>
  <c r="AT1294"/>
  <c r="AU1294"/>
  <c r="BA1294"/>
  <c r="BB1294"/>
  <c r="BC1294"/>
  <c r="BD1294"/>
  <c r="BE1294"/>
  <c r="BF1294"/>
  <c r="BG1294"/>
  <c r="BL1294"/>
  <c r="BM1294"/>
  <c r="BN1294"/>
  <c r="BO1294"/>
  <c r="BP1294"/>
  <c r="BQ1294"/>
  <c r="BW1294"/>
  <c r="BX1294"/>
  <c r="BY1294"/>
  <c r="BZ1294"/>
  <c r="CA1294"/>
  <c r="CB1294"/>
  <c r="U1295"/>
  <c r="Z1296"/>
  <c r="AP1296"/>
  <c r="AQ1296"/>
  <c r="AR1296"/>
  <c r="AS1296"/>
  <c r="AT1296"/>
  <c r="AU1296"/>
  <c r="BA1296"/>
  <c r="BB1296"/>
  <c r="BC1296"/>
  <c r="BD1296"/>
  <c r="BE1296"/>
  <c r="BF1296"/>
  <c r="BL1296"/>
  <c r="BM1296"/>
  <c r="BN1296"/>
  <c r="BO1296"/>
  <c r="BP1296"/>
  <c r="BQ1296"/>
  <c r="BW1296"/>
  <c r="BX1296"/>
  <c r="BY1296"/>
  <c r="BZ1296"/>
  <c r="CA1296"/>
  <c r="CB1296"/>
  <c r="U1297"/>
  <c r="Z1298"/>
  <c r="AP1298"/>
  <c r="AQ1298"/>
  <c r="AR1298"/>
  <c r="AS1298"/>
  <c r="AT1298"/>
  <c r="AU1298"/>
  <c r="BA1298"/>
  <c r="BB1298"/>
  <c r="BC1298"/>
  <c r="BD1298"/>
  <c r="BE1298"/>
  <c r="BF1298"/>
  <c r="BL1298"/>
  <c r="BM1298"/>
  <c r="BN1298"/>
  <c r="BO1298"/>
  <c r="BP1298"/>
  <c r="BQ1298"/>
  <c r="BW1298"/>
  <c r="BX1298"/>
  <c r="BY1298"/>
  <c r="BZ1298"/>
  <c r="CA1298"/>
  <c r="CB1298"/>
  <c r="U1299"/>
  <c r="Z1300"/>
  <c r="AP1300"/>
  <c r="AQ1300"/>
  <c r="AR1300"/>
  <c r="AS1300"/>
  <c r="AT1300"/>
  <c r="AU1300"/>
  <c r="BA1300"/>
  <c r="BB1300"/>
  <c r="BC1300"/>
  <c r="BD1300"/>
  <c r="BG1300" s="1"/>
  <c r="BE1300"/>
  <c r="BF1300"/>
  <c r="BL1300"/>
  <c r="BM1300"/>
  <c r="BN1300"/>
  <c r="BO1300"/>
  <c r="BP1300"/>
  <c r="BQ1300"/>
  <c r="BW1300"/>
  <c r="BX1300"/>
  <c r="BY1300"/>
  <c r="BZ1300"/>
  <c r="CA1300"/>
  <c r="CB1300"/>
  <c r="U1301"/>
  <c r="Z1302"/>
  <c r="BI1302"/>
  <c r="AP1302"/>
  <c r="AQ1302"/>
  <c r="AR1302"/>
  <c r="AS1302"/>
  <c r="AT1302"/>
  <c r="AU1302"/>
  <c r="BA1302"/>
  <c r="BB1302"/>
  <c r="BC1302"/>
  <c r="BD1302"/>
  <c r="BE1302"/>
  <c r="BF1302"/>
  <c r="BL1302"/>
  <c r="BM1302"/>
  <c r="BN1302"/>
  <c r="BO1302"/>
  <c r="BP1302"/>
  <c r="BQ1302"/>
  <c r="BW1302"/>
  <c r="BX1302"/>
  <c r="BY1302"/>
  <c r="BZ1302"/>
  <c r="CA1302"/>
  <c r="CB1302"/>
  <c r="U1303"/>
  <c r="Z1304"/>
  <c r="AP1304"/>
  <c r="AQ1304"/>
  <c r="AR1304"/>
  <c r="AS1304"/>
  <c r="AT1304"/>
  <c r="AU1304"/>
  <c r="BA1304"/>
  <c r="BB1304"/>
  <c r="BC1304"/>
  <c r="BD1304"/>
  <c r="BE1304"/>
  <c r="BF1304"/>
  <c r="BL1304"/>
  <c r="BM1304"/>
  <c r="BN1304"/>
  <c r="BO1304"/>
  <c r="BP1304"/>
  <c r="BQ1304"/>
  <c r="BW1304"/>
  <c r="BX1304"/>
  <c r="BY1304"/>
  <c r="BZ1304"/>
  <c r="CA1304"/>
  <c r="CB1304"/>
  <c r="U1305"/>
  <c r="Z1306"/>
  <c r="BJ1306"/>
  <c r="AP1306"/>
  <c r="AQ1306"/>
  <c r="AR1306"/>
  <c r="AS1306"/>
  <c r="AV1306"/>
  <c r="AT1306"/>
  <c r="AU1306"/>
  <c r="BA1306"/>
  <c r="BB1306"/>
  <c r="BG1306" s="1"/>
  <c r="BC1306"/>
  <c r="BD1306"/>
  <c r="BE1306"/>
  <c r="BF1306"/>
  <c r="BL1306"/>
  <c r="BM1306"/>
  <c r="BN1306"/>
  <c r="BO1306"/>
  <c r="BP1306"/>
  <c r="BQ1306"/>
  <c r="BW1306"/>
  <c r="BX1306"/>
  <c r="BY1306"/>
  <c r="BZ1306"/>
  <c r="CA1306"/>
  <c r="CB1306"/>
  <c r="U1307"/>
  <c r="Z1308"/>
  <c r="BU1308"/>
  <c r="AP1308"/>
  <c r="AQ1308"/>
  <c r="AR1308"/>
  <c r="AS1308"/>
  <c r="AT1308"/>
  <c r="AU1308"/>
  <c r="BA1308"/>
  <c r="BB1308"/>
  <c r="BC1308"/>
  <c r="BD1308"/>
  <c r="BE1308"/>
  <c r="BF1308"/>
  <c r="BL1308"/>
  <c r="BM1308"/>
  <c r="BN1308"/>
  <c r="BO1308"/>
  <c r="BP1308"/>
  <c r="BQ1308"/>
  <c r="BW1308"/>
  <c r="BX1308"/>
  <c r="BY1308"/>
  <c r="BZ1308"/>
  <c r="CA1308"/>
  <c r="CB1308"/>
  <c r="U1309"/>
  <c r="Z1310"/>
  <c r="AP1310"/>
  <c r="AQ1310"/>
  <c r="AR1310"/>
  <c r="AS1310"/>
  <c r="AT1310"/>
  <c r="AU1310"/>
  <c r="AX1310"/>
  <c r="BA1310"/>
  <c r="BB1310"/>
  <c r="BC1310"/>
  <c r="BD1310"/>
  <c r="BE1310"/>
  <c r="BF1310"/>
  <c r="BL1310"/>
  <c r="BM1310"/>
  <c r="BN1310"/>
  <c r="BO1310"/>
  <c r="BR1310" s="1"/>
  <c r="BP1310"/>
  <c r="BQ1310"/>
  <c r="BW1310"/>
  <c r="BX1310"/>
  <c r="BY1310"/>
  <c r="BZ1310"/>
  <c r="CA1310"/>
  <c r="CB1310"/>
  <c r="U1311"/>
  <c r="Z1312"/>
  <c r="AB1312"/>
  <c r="AP1312"/>
  <c r="AQ1312"/>
  <c r="AR1312"/>
  <c r="AS1312"/>
  <c r="AT1312"/>
  <c r="AU1312"/>
  <c r="BA1312"/>
  <c r="BB1312"/>
  <c r="BC1312"/>
  <c r="BD1312"/>
  <c r="BE1312"/>
  <c r="BF1312"/>
  <c r="BL1312"/>
  <c r="BM1312"/>
  <c r="BN1312"/>
  <c r="BO1312"/>
  <c r="BP1312"/>
  <c r="BQ1312"/>
  <c r="BW1312"/>
  <c r="BX1312"/>
  <c r="BY1312"/>
  <c r="BZ1312"/>
  <c r="CA1312"/>
  <c r="CB1312"/>
  <c r="U1313"/>
  <c r="Z1314"/>
  <c r="AP1314"/>
  <c r="AQ1314"/>
  <c r="AR1314"/>
  <c r="AS1314"/>
  <c r="AT1314"/>
  <c r="AU1314"/>
  <c r="BA1314"/>
  <c r="BB1314"/>
  <c r="BC1314"/>
  <c r="BD1314"/>
  <c r="BE1314"/>
  <c r="BF1314"/>
  <c r="BL1314"/>
  <c r="BM1314"/>
  <c r="BN1314"/>
  <c r="BO1314"/>
  <c r="BP1314"/>
  <c r="BQ1314"/>
  <c r="BW1314"/>
  <c r="BX1314"/>
  <c r="BY1314"/>
  <c r="BZ1314"/>
  <c r="CA1314"/>
  <c r="CB1314"/>
  <c r="U1315"/>
  <c r="Z1316"/>
  <c r="AX1316"/>
  <c r="AP1316"/>
  <c r="AQ1316"/>
  <c r="AR1316"/>
  <c r="AS1316"/>
  <c r="AT1316"/>
  <c r="AU1316"/>
  <c r="BA1316"/>
  <c r="BB1316"/>
  <c r="BC1316"/>
  <c r="BD1316"/>
  <c r="BE1316"/>
  <c r="BF1316"/>
  <c r="BL1316"/>
  <c r="BM1316"/>
  <c r="BN1316"/>
  <c r="BO1316"/>
  <c r="BP1316"/>
  <c r="BQ1316"/>
  <c r="BW1316"/>
  <c r="BX1316"/>
  <c r="BY1316"/>
  <c r="BZ1316"/>
  <c r="CA1316"/>
  <c r="CB1316"/>
  <c r="U1317"/>
  <c r="Z1318"/>
  <c r="CD1318"/>
  <c r="CD1319"/>
  <c r="AP1318"/>
  <c r="AQ1318"/>
  <c r="AR1318"/>
  <c r="AS1318"/>
  <c r="AT1318"/>
  <c r="AU1318"/>
  <c r="BA1318"/>
  <c r="BB1318"/>
  <c r="BC1318"/>
  <c r="BD1318"/>
  <c r="BE1318"/>
  <c r="BF1318"/>
  <c r="BL1318"/>
  <c r="BM1318"/>
  <c r="BN1318"/>
  <c r="BO1318"/>
  <c r="BP1318"/>
  <c r="BQ1318"/>
  <c r="BW1318"/>
  <c r="BX1318"/>
  <c r="BY1318"/>
  <c r="BZ1318"/>
  <c r="CA1318"/>
  <c r="CB1318"/>
  <c r="U1319"/>
  <c r="Z1320"/>
  <c r="AP1320"/>
  <c r="AQ1320"/>
  <c r="AR1320"/>
  <c r="AS1320"/>
  <c r="AT1320"/>
  <c r="AU1320"/>
  <c r="BA1320"/>
  <c r="BB1320"/>
  <c r="BC1320"/>
  <c r="BD1320"/>
  <c r="BE1320"/>
  <c r="BF1320"/>
  <c r="BL1320"/>
  <c r="BM1320"/>
  <c r="BN1320"/>
  <c r="BO1320"/>
  <c r="BP1320"/>
  <c r="BQ1320"/>
  <c r="BW1320"/>
  <c r="BX1320"/>
  <c r="BY1320"/>
  <c r="BZ1320"/>
  <c r="CA1320"/>
  <c r="CB1320"/>
  <c r="U1321"/>
  <c r="Z1322"/>
  <c r="BS1322"/>
  <c r="BS1323" s="1"/>
  <c r="AM1322"/>
  <c r="AP1322"/>
  <c r="AQ1322"/>
  <c r="AR1322"/>
  <c r="AS1322"/>
  <c r="AT1322"/>
  <c r="AU1322"/>
  <c r="BA1322"/>
  <c r="BB1322"/>
  <c r="BC1322"/>
  <c r="BD1322"/>
  <c r="BE1322"/>
  <c r="BF1322"/>
  <c r="BL1322"/>
  <c r="BM1322"/>
  <c r="BN1322"/>
  <c r="BO1322"/>
  <c r="BP1322"/>
  <c r="BQ1322"/>
  <c r="BW1322"/>
  <c r="BX1322"/>
  <c r="BY1322"/>
  <c r="BZ1322"/>
  <c r="CA1322"/>
  <c r="CB1322"/>
  <c r="U1323"/>
  <c r="Z1324"/>
  <c r="CD1324"/>
  <c r="CD1325"/>
  <c r="AP1324"/>
  <c r="AQ1324"/>
  <c r="AR1324"/>
  <c r="AS1324"/>
  <c r="AV1324" s="1"/>
  <c r="AT1324"/>
  <c r="AU1324"/>
  <c r="BA1324"/>
  <c r="BB1324"/>
  <c r="BC1324"/>
  <c r="BD1324"/>
  <c r="BE1324"/>
  <c r="BF1324"/>
  <c r="BL1324"/>
  <c r="BM1324"/>
  <c r="BN1324"/>
  <c r="BO1324"/>
  <c r="BP1324"/>
  <c r="BQ1324"/>
  <c r="BW1324"/>
  <c r="BX1324"/>
  <c r="BY1324"/>
  <c r="BZ1324"/>
  <c r="CA1324"/>
  <c r="CB1324"/>
  <c r="U1325"/>
  <c r="Z1326"/>
  <c r="AX1326"/>
  <c r="AP1326"/>
  <c r="AQ1326"/>
  <c r="AR1326"/>
  <c r="AS1326"/>
  <c r="AT1326"/>
  <c r="AU1326"/>
  <c r="BA1326"/>
  <c r="BB1326"/>
  <c r="BC1326"/>
  <c r="BD1326"/>
  <c r="BE1326"/>
  <c r="BF1326"/>
  <c r="BL1326"/>
  <c r="BM1326"/>
  <c r="BN1326"/>
  <c r="BO1326"/>
  <c r="BP1326"/>
  <c r="BQ1326"/>
  <c r="BW1326"/>
  <c r="BX1326"/>
  <c r="BY1326"/>
  <c r="BZ1326"/>
  <c r="CA1326"/>
  <c r="CB1326"/>
  <c r="U1327"/>
  <c r="Z1328"/>
  <c r="AB1328"/>
  <c r="AP1328"/>
  <c r="AQ1328"/>
  <c r="AV1328" s="1"/>
  <c r="AR1328"/>
  <c r="AS1328"/>
  <c r="AT1328"/>
  <c r="AU1328"/>
  <c r="BA1328"/>
  <c r="BB1328"/>
  <c r="BC1328"/>
  <c r="BD1328"/>
  <c r="BG1328" s="1"/>
  <c r="BE1328"/>
  <c r="BF1328"/>
  <c r="BL1328"/>
  <c r="BM1328"/>
  <c r="BN1328"/>
  <c r="BO1328"/>
  <c r="BP1328"/>
  <c r="BQ1328"/>
  <c r="BW1328"/>
  <c r="BX1328"/>
  <c r="BY1328"/>
  <c r="BZ1328"/>
  <c r="CA1328"/>
  <c r="CB1328"/>
  <c r="U1329"/>
  <c r="Z1330"/>
  <c r="AP1330"/>
  <c r="AQ1330"/>
  <c r="AR1330"/>
  <c r="AS1330"/>
  <c r="AV1330" s="1"/>
  <c r="AT1330"/>
  <c r="AU1330"/>
  <c r="BA1330"/>
  <c r="BB1330"/>
  <c r="BC1330"/>
  <c r="BD1330"/>
  <c r="BE1330"/>
  <c r="BF1330"/>
  <c r="BL1330"/>
  <c r="BM1330"/>
  <c r="BN1330"/>
  <c r="BO1330"/>
  <c r="BP1330"/>
  <c r="BQ1330"/>
  <c r="BW1330"/>
  <c r="BX1330"/>
  <c r="BY1330"/>
  <c r="BZ1330"/>
  <c r="CA1330"/>
  <c r="CB1330"/>
  <c r="U1331"/>
  <c r="Z1332"/>
  <c r="AP1332"/>
  <c r="AQ1332"/>
  <c r="AR1332"/>
  <c r="AS1332"/>
  <c r="AT1332"/>
  <c r="AU1332"/>
  <c r="BA1332"/>
  <c r="BB1332"/>
  <c r="BC1332"/>
  <c r="BD1332"/>
  <c r="BE1332"/>
  <c r="BF1332"/>
  <c r="BL1332"/>
  <c r="BM1332"/>
  <c r="BN1332"/>
  <c r="BO1332"/>
  <c r="BP1332"/>
  <c r="BQ1332"/>
  <c r="BW1332"/>
  <c r="BX1332"/>
  <c r="BY1332"/>
  <c r="BZ1332"/>
  <c r="CA1332"/>
  <c r="CB1332"/>
  <c r="U1333"/>
  <c r="Z1334"/>
  <c r="AP1334"/>
  <c r="AQ1334"/>
  <c r="AR1334"/>
  <c r="AS1334"/>
  <c r="AT1334"/>
  <c r="AU1334"/>
  <c r="BA1334"/>
  <c r="BB1334"/>
  <c r="BC1334"/>
  <c r="BD1334"/>
  <c r="BE1334"/>
  <c r="BF1334"/>
  <c r="BL1334"/>
  <c r="BM1334"/>
  <c r="BN1334"/>
  <c r="BO1334"/>
  <c r="BP1334"/>
  <c r="BQ1334"/>
  <c r="BW1334"/>
  <c r="BX1334"/>
  <c r="BY1334"/>
  <c r="BZ1334"/>
  <c r="CA1334"/>
  <c r="CB1334"/>
  <c r="U1335"/>
  <c r="Z1336"/>
  <c r="AY1336"/>
  <c r="AP1336"/>
  <c r="AQ1336"/>
  <c r="AR1336"/>
  <c r="AS1336"/>
  <c r="AT1336"/>
  <c r="AU1336"/>
  <c r="BA1336"/>
  <c r="BB1336"/>
  <c r="BC1336"/>
  <c r="BD1336"/>
  <c r="BE1336"/>
  <c r="BF1336"/>
  <c r="BL1336"/>
  <c r="BM1336"/>
  <c r="BN1336"/>
  <c r="BO1336"/>
  <c r="BP1336"/>
  <c r="BQ1336"/>
  <c r="BW1336"/>
  <c r="BX1336"/>
  <c r="BY1336"/>
  <c r="BZ1336"/>
  <c r="CA1336"/>
  <c r="CB1336"/>
  <c r="U1337"/>
  <c r="Z1338"/>
  <c r="AL1338"/>
  <c r="AL1339"/>
  <c r="AP1338"/>
  <c r="AQ1338"/>
  <c r="AR1338"/>
  <c r="AS1338"/>
  <c r="AT1338"/>
  <c r="AU1338"/>
  <c r="BA1338"/>
  <c r="BB1338"/>
  <c r="BC1338"/>
  <c r="BD1338"/>
  <c r="BE1338"/>
  <c r="BF1338"/>
  <c r="BL1338"/>
  <c r="BM1338"/>
  <c r="BN1338"/>
  <c r="BO1338"/>
  <c r="BP1338"/>
  <c r="BQ1338"/>
  <c r="BW1338"/>
  <c r="BX1338"/>
  <c r="BY1338"/>
  <c r="BZ1338"/>
  <c r="CA1338"/>
  <c r="CB1338"/>
  <c r="U1339"/>
  <c r="Z1340"/>
  <c r="AP1340"/>
  <c r="AQ1340"/>
  <c r="AR1340"/>
  <c r="AS1340"/>
  <c r="AT1340"/>
  <c r="AU1340"/>
  <c r="BA1340"/>
  <c r="BB1340"/>
  <c r="BC1340"/>
  <c r="BD1340"/>
  <c r="BE1340"/>
  <c r="BF1340"/>
  <c r="BL1340"/>
  <c r="BM1340"/>
  <c r="BN1340"/>
  <c r="BO1340"/>
  <c r="BP1340"/>
  <c r="BQ1340"/>
  <c r="BW1340"/>
  <c r="BX1340"/>
  <c r="BY1340"/>
  <c r="BZ1340"/>
  <c r="CA1340"/>
  <c r="CB1340"/>
  <c r="U1341"/>
  <c r="Z1342"/>
  <c r="AP1342"/>
  <c r="AQ1342"/>
  <c r="AR1342"/>
  <c r="AS1342"/>
  <c r="AT1342"/>
  <c r="AU1342"/>
  <c r="BA1342"/>
  <c r="BB1342"/>
  <c r="BC1342"/>
  <c r="BD1342"/>
  <c r="BE1342"/>
  <c r="BF1342"/>
  <c r="BL1342"/>
  <c r="BM1342"/>
  <c r="BN1342"/>
  <c r="BO1342"/>
  <c r="BP1342"/>
  <c r="BQ1342"/>
  <c r="BW1342"/>
  <c r="BX1342"/>
  <c r="BY1342"/>
  <c r="BZ1342"/>
  <c r="CA1342"/>
  <c r="CB1342"/>
  <c r="U1343"/>
  <c r="Z1344"/>
  <c r="AX1344"/>
  <c r="AP1344"/>
  <c r="AQ1344"/>
  <c r="AR1344"/>
  <c r="AS1344"/>
  <c r="AT1344"/>
  <c r="AU1344"/>
  <c r="AW1344"/>
  <c r="AW1345"/>
  <c r="BA1344"/>
  <c r="BB1344"/>
  <c r="BC1344"/>
  <c r="BD1344"/>
  <c r="BE1344"/>
  <c r="BF1344"/>
  <c r="BH1344"/>
  <c r="BH1345"/>
  <c r="BL1344"/>
  <c r="BM1344"/>
  <c r="BN1344"/>
  <c r="BO1344"/>
  <c r="BP1344"/>
  <c r="BQ1344"/>
  <c r="BW1344"/>
  <c r="BX1344"/>
  <c r="BY1344"/>
  <c r="BZ1344"/>
  <c r="CA1344"/>
  <c r="CB1344"/>
  <c r="U1345"/>
  <c r="Z1346"/>
  <c r="AP1346"/>
  <c r="AQ1346"/>
  <c r="AR1346"/>
  <c r="AS1346"/>
  <c r="AT1346"/>
  <c r="AU1346"/>
  <c r="BA1346"/>
  <c r="BB1346"/>
  <c r="BC1346"/>
  <c r="BD1346"/>
  <c r="BE1346"/>
  <c r="BF1346"/>
  <c r="BL1346"/>
  <c r="BM1346"/>
  <c r="BN1346"/>
  <c r="BO1346"/>
  <c r="BP1346"/>
  <c r="BQ1346"/>
  <c r="BW1346"/>
  <c r="BX1346"/>
  <c r="BY1346"/>
  <c r="BZ1346"/>
  <c r="CA1346"/>
  <c r="CB1346"/>
  <c r="U1347"/>
  <c r="Z1348"/>
  <c r="AB1348"/>
  <c r="AP1348"/>
  <c r="AQ1348"/>
  <c r="AR1348"/>
  <c r="AS1348"/>
  <c r="AT1348"/>
  <c r="AU1348"/>
  <c r="BA1348"/>
  <c r="BB1348"/>
  <c r="BC1348"/>
  <c r="BD1348"/>
  <c r="BE1348"/>
  <c r="BF1348"/>
  <c r="BL1348"/>
  <c r="BM1348"/>
  <c r="BN1348"/>
  <c r="BO1348"/>
  <c r="BP1348"/>
  <c r="BQ1348"/>
  <c r="BW1348"/>
  <c r="BX1348"/>
  <c r="BY1348"/>
  <c r="BZ1348"/>
  <c r="CA1348"/>
  <c r="CB1348"/>
  <c r="U1349"/>
  <c r="Z1350"/>
  <c r="AP1350"/>
  <c r="AQ1350"/>
  <c r="AR1350"/>
  <c r="AS1350"/>
  <c r="AT1350"/>
  <c r="AU1350"/>
  <c r="BA1350"/>
  <c r="BB1350"/>
  <c r="BC1350"/>
  <c r="BD1350"/>
  <c r="BE1350"/>
  <c r="BF1350"/>
  <c r="BL1350"/>
  <c r="BM1350"/>
  <c r="BN1350"/>
  <c r="BO1350"/>
  <c r="BP1350"/>
  <c r="BQ1350"/>
  <c r="BW1350"/>
  <c r="BX1350"/>
  <c r="BY1350"/>
  <c r="BZ1350"/>
  <c r="CA1350"/>
  <c r="CB1350"/>
  <c r="U1351"/>
  <c r="Z786"/>
  <c r="AN786"/>
  <c r="AP786"/>
  <c r="AQ786"/>
  <c r="AR786"/>
  <c r="AS786"/>
  <c r="AT786"/>
  <c r="AU786"/>
  <c r="BA786"/>
  <c r="BB786"/>
  <c r="BC786"/>
  <c r="BD786"/>
  <c r="BE786"/>
  <c r="BF786"/>
  <c r="BL786"/>
  <c r="BM786"/>
  <c r="BN786"/>
  <c r="BO786"/>
  <c r="BP786"/>
  <c r="BQ786"/>
  <c r="BW786"/>
  <c r="BX786"/>
  <c r="BY786"/>
  <c r="BZ786"/>
  <c r="CA786"/>
  <c r="CB786"/>
  <c r="U787"/>
  <c r="Z788"/>
  <c r="AB788"/>
  <c r="AP788"/>
  <c r="AQ788"/>
  <c r="AR788"/>
  <c r="AS788"/>
  <c r="AT788"/>
  <c r="AU788"/>
  <c r="BA788"/>
  <c r="BB788"/>
  <c r="BC788"/>
  <c r="BD788"/>
  <c r="BE788"/>
  <c r="BF788"/>
  <c r="BH788"/>
  <c r="BH789" s="1"/>
  <c r="BL788"/>
  <c r="BM788"/>
  <c r="BN788"/>
  <c r="BO788"/>
  <c r="BP788"/>
  <c r="BQ788"/>
  <c r="BW788"/>
  <c r="BX788"/>
  <c r="BY788"/>
  <c r="BZ788"/>
  <c r="CA788"/>
  <c r="CB788"/>
  <c r="U789"/>
  <c r="Z790"/>
  <c r="AP790"/>
  <c r="AQ790"/>
  <c r="AR790"/>
  <c r="AS790"/>
  <c r="AT790"/>
  <c r="AU790"/>
  <c r="BA790"/>
  <c r="BB790"/>
  <c r="BC790"/>
  <c r="BD790"/>
  <c r="BE790"/>
  <c r="BF790"/>
  <c r="BL790"/>
  <c r="BM790"/>
  <c r="BN790"/>
  <c r="BO790"/>
  <c r="BP790"/>
  <c r="BQ790"/>
  <c r="BW790"/>
  <c r="BX790"/>
  <c r="BY790"/>
  <c r="BZ790"/>
  <c r="CA790"/>
  <c r="CB790"/>
  <c r="U791"/>
  <c r="Z792"/>
  <c r="AN792"/>
  <c r="AP792"/>
  <c r="AQ792"/>
  <c r="AR792"/>
  <c r="AS792"/>
  <c r="AT792"/>
  <c r="AU792"/>
  <c r="AX792"/>
  <c r="BA792"/>
  <c r="BB792"/>
  <c r="BC792"/>
  <c r="BD792"/>
  <c r="BE792"/>
  <c r="BF792"/>
  <c r="BL792"/>
  <c r="BM792"/>
  <c r="BN792"/>
  <c r="BO792"/>
  <c r="BP792"/>
  <c r="BQ792"/>
  <c r="BW792"/>
  <c r="BX792"/>
  <c r="BY792"/>
  <c r="BZ792"/>
  <c r="CA792"/>
  <c r="CB792"/>
  <c r="U793"/>
  <c r="Z794"/>
  <c r="AP794"/>
  <c r="AQ794"/>
  <c r="AR794"/>
  <c r="AS794"/>
  <c r="AT794"/>
  <c r="AU794"/>
  <c r="BA794"/>
  <c r="BB794"/>
  <c r="BC794"/>
  <c r="BD794"/>
  <c r="BE794"/>
  <c r="BF794"/>
  <c r="BL794"/>
  <c r="BM794"/>
  <c r="BN794"/>
  <c r="BO794"/>
  <c r="BP794"/>
  <c r="BQ794"/>
  <c r="BW794"/>
  <c r="BX794"/>
  <c r="BY794"/>
  <c r="BZ794"/>
  <c r="CA794"/>
  <c r="CB794"/>
  <c r="U795"/>
  <c r="Z796"/>
  <c r="AP796"/>
  <c r="AQ796"/>
  <c r="AR796"/>
  <c r="AS796"/>
  <c r="AT796"/>
  <c r="AU796"/>
  <c r="BA796"/>
  <c r="BB796"/>
  <c r="BC796"/>
  <c r="BD796"/>
  <c r="BE796"/>
  <c r="BF796"/>
  <c r="BL796"/>
  <c r="BM796"/>
  <c r="BN796"/>
  <c r="BO796"/>
  <c r="BP796"/>
  <c r="BQ796"/>
  <c r="BW796"/>
  <c r="BX796"/>
  <c r="BY796"/>
  <c r="BZ796"/>
  <c r="CA796"/>
  <c r="CB796"/>
  <c r="U797"/>
  <c r="Z798"/>
  <c r="AP798"/>
  <c r="AQ798"/>
  <c r="AR798"/>
  <c r="AS798"/>
  <c r="AT798"/>
  <c r="AU798"/>
  <c r="BA798"/>
  <c r="BB798"/>
  <c r="BC798"/>
  <c r="BD798"/>
  <c r="BE798"/>
  <c r="BF798"/>
  <c r="BL798"/>
  <c r="BM798"/>
  <c r="BN798"/>
  <c r="BO798"/>
  <c r="BP798"/>
  <c r="BQ798"/>
  <c r="BW798"/>
  <c r="BX798"/>
  <c r="BY798"/>
  <c r="BZ798"/>
  <c r="CA798"/>
  <c r="CB798"/>
  <c r="U799"/>
  <c r="Z800"/>
  <c r="AP800"/>
  <c r="AQ800"/>
  <c r="AR800"/>
  <c r="AS800"/>
  <c r="AT800"/>
  <c r="AU800"/>
  <c r="BA800"/>
  <c r="BB800"/>
  <c r="BC800"/>
  <c r="BD800"/>
  <c r="BE800"/>
  <c r="BF800"/>
  <c r="BL800"/>
  <c r="BM800"/>
  <c r="BN800"/>
  <c r="BO800"/>
  <c r="BR800" s="1"/>
  <c r="BP800"/>
  <c r="BQ800"/>
  <c r="BU800"/>
  <c r="BW800"/>
  <c r="BX800"/>
  <c r="BY800"/>
  <c r="BZ800"/>
  <c r="CA800"/>
  <c r="CB800"/>
  <c r="U801"/>
  <c r="Z802"/>
  <c r="AP802"/>
  <c r="AQ802"/>
  <c r="AR802"/>
  <c r="AS802"/>
  <c r="AT802"/>
  <c r="AU802"/>
  <c r="BA802"/>
  <c r="BB802"/>
  <c r="BC802"/>
  <c r="BD802"/>
  <c r="BE802"/>
  <c r="BF802"/>
  <c r="BL802"/>
  <c r="BM802"/>
  <c r="BN802"/>
  <c r="BO802"/>
  <c r="BP802"/>
  <c r="BQ802"/>
  <c r="BW802"/>
  <c r="BX802"/>
  <c r="BY802"/>
  <c r="BZ802"/>
  <c r="CA802"/>
  <c r="CB802"/>
  <c r="U803"/>
  <c r="Z804"/>
  <c r="AP804"/>
  <c r="AQ804"/>
  <c r="AR804"/>
  <c r="AS804"/>
  <c r="AT804"/>
  <c r="AU804"/>
  <c r="BA804"/>
  <c r="BB804"/>
  <c r="BC804"/>
  <c r="BD804"/>
  <c r="BE804"/>
  <c r="BF804"/>
  <c r="BL804"/>
  <c r="BM804"/>
  <c r="BN804"/>
  <c r="BO804"/>
  <c r="BP804"/>
  <c r="BQ804"/>
  <c r="BW804"/>
  <c r="BX804"/>
  <c r="BY804"/>
  <c r="BZ804"/>
  <c r="CA804"/>
  <c r="CB804"/>
  <c r="U805"/>
  <c r="Z806"/>
  <c r="AP806"/>
  <c r="AQ806"/>
  <c r="AR806"/>
  <c r="AS806"/>
  <c r="AT806"/>
  <c r="AU806"/>
  <c r="BA806"/>
  <c r="BB806"/>
  <c r="BC806"/>
  <c r="BD806"/>
  <c r="BE806"/>
  <c r="BF806"/>
  <c r="BL806"/>
  <c r="BM806"/>
  <c r="BN806"/>
  <c r="BO806"/>
  <c r="BP806"/>
  <c r="BQ806"/>
  <c r="BW806"/>
  <c r="BX806"/>
  <c r="BY806"/>
  <c r="BZ806"/>
  <c r="CA806"/>
  <c r="CB806"/>
  <c r="U807"/>
  <c r="Z808"/>
  <c r="BH808"/>
  <c r="BH809"/>
  <c r="AP808"/>
  <c r="AQ808"/>
  <c r="AR808"/>
  <c r="AS808"/>
  <c r="AT808"/>
  <c r="AU808"/>
  <c r="BA808"/>
  <c r="BB808"/>
  <c r="BC808"/>
  <c r="BD808"/>
  <c r="BE808"/>
  <c r="BF808"/>
  <c r="BL808"/>
  <c r="BM808"/>
  <c r="BN808"/>
  <c r="BO808"/>
  <c r="BP808"/>
  <c r="BQ808"/>
  <c r="BW808"/>
  <c r="BX808"/>
  <c r="BY808"/>
  <c r="BZ808"/>
  <c r="CA808"/>
  <c r="CB808"/>
  <c r="U809"/>
  <c r="Z810"/>
  <c r="BT810"/>
  <c r="AP810"/>
  <c r="AQ810"/>
  <c r="AR810"/>
  <c r="AS810"/>
  <c r="AT810"/>
  <c r="AU810"/>
  <c r="BA810"/>
  <c r="BB810"/>
  <c r="BC810"/>
  <c r="BD810"/>
  <c r="BE810"/>
  <c r="BF810"/>
  <c r="BL810"/>
  <c r="BM810"/>
  <c r="BN810"/>
  <c r="BO810"/>
  <c r="BP810"/>
  <c r="BQ810"/>
  <c r="BW810"/>
  <c r="BX810"/>
  <c r="BY810"/>
  <c r="BZ810"/>
  <c r="CA810"/>
  <c r="CB810"/>
  <c r="U811"/>
  <c r="Z812"/>
  <c r="AX812"/>
  <c r="AP812"/>
  <c r="AQ812"/>
  <c r="AR812"/>
  <c r="AS812"/>
  <c r="AT812"/>
  <c r="AU812"/>
  <c r="BA812"/>
  <c r="BB812"/>
  <c r="BC812"/>
  <c r="BD812"/>
  <c r="BE812"/>
  <c r="BF812"/>
  <c r="BL812"/>
  <c r="BM812"/>
  <c r="BN812"/>
  <c r="BO812"/>
  <c r="BP812"/>
  <c r="BQ812"/>
  <c r="BW812"/>
  <c r="BX812"/>
  <c r="BY812"/>
  <c r="BZ812"/>
  <c r="CA812"/>
  <c r="CB812"/>
  <c r="U813"/>
  <c r="Z814"/>
  <c r="AP814"/>
  <c r="AQ814"/>
  <c r="AR814"/>
  <c r="AS814"/>
  <c r="AT814"/>
  <c r="AU814"/>
  <c r="BA814"/>
  <c r="BB814"/>
  <c r="BC814"/>
  <c r="BD814"/>
  <c r="BE814"/>
  <c r="BF814"/>
  <c r="BL814"/>
  <c r="BM814"/>
  <c r="BN814"/>
  <c r="BO814"/>
  <c r="BP814"/>
  <c r="BQ814"/>
  <c r="BW814"/>
  <c r="BX814"/>
  <c r="BY814"/>
  <c r="BZ814"/>
  <c r="CA814"/>
  <c r="CB814"/>
  <c r="U815"/>
  <c r="Z816"/>
  <c r="AP816"/>
  <c r="AQ816"/>
  <c r="AR816"/>
  <c r="AS816"/>
  <c r="AT816"/>
  <c r="AU816"/>
  <c r="BA816"/>
  <c r="BB816"/>
  <c r="BC816"/>
  <c r="BD816"/>
  <c r="BE816"/>
  <c r="BF816"/>
  <c r="BL816"/>
  <c r="BM816"/>
  <c r="BN816"/>
  <c r="BO816"/>
  <c r="BP816"/>
  <c r="BQ816"/>
  <c r="BW816"/>
  <c r="BX816"/>
  <c r="BY816"/>
  <c r="BZ816"/>
  <c r="CA816"/>
  <c r="CB816"/>
  <c r="U817"/>
  <c r="Z818"/>
  <c r="AP818"/>
  <c r="AQ818"/>
  <c r="AR818"/>
  <c r="AS818"/>
  <c r="AT818"/>
  <c r="AU818"/>
  <c r="BA818"/>
  <c r="BB818"/>
  <c r="BC818"/>
  <c r="BD818"/>
  <c r="BE818"/>
  <c r="BF818"/>
  <c r="BL818"/>
  <c r="BM818"/>
  <c r="BN818"/>
  <c r="BO818"/>
  <c r="BP818"/>
  <c r="BQ818"/>
  <c r="BW818"/>
  <c r="BX818"/>
  <c r="BY818"/>
  <c r="BZ818"/>
  <c r="CA818"/>
  <c r="CB818"/>
  <c r="U819"/>
  <c r="Z820"/>
  <c r="AB820"/>
  <c r="AP820"/>
  <c r="AQ820"/>
  <c r="AR820"/>
  <c r="AS820"/>
  <c r="AT820"/>
  <c r="AU820"/>
  <c r="BA820"/>
  <c r="BB820"/>
  <c r="BC820"/>
  <c r="BD820"/>
  <c r="BE820"/>
  <c r="BF820"/>
  <c r="BL820"/>
  <c r="BM820"/>
  <c r="BN820"/>
  <c r="BO820"/>
  <c r="BR820" s="1"/>
  <c r="BP820"/>
  <c r="BQ820"/>
  <c r="BW820"/>
  <c r="BX820"/>
  <c r="BY820"/>
  <c r="BZ820"/>
  <c r="CA820"/>
  <c r="CB820"/>
  <c r="U821"/>
  <c r="Z822"/>
  <c r="AP822"/>
  <c r="AQ822"/>
  <c r="AR822"/>
  <c r="AS822"/>
  <c r="AT822"/>
  <c r="AU822"/>
  <c r="BA822"/>
  <c r="BB822"/>
  <c r="BC822"/>
  <c r="BD822"/>
  <c r="BE822"/>
  <c r="BF822"/>
  <c r="BL822"/>
  <c r="BM822"/>
  <c r="BN822"/>
  <c r="BO822"/>
  <c r="BP822"/>
  <c r="BQ822"/>
  <c r="BW822"/>
  <c r="BX822"/>
  <c r="BY822"/>
  <c r="BZ822"/>
  <c r="CC822" s="1"/>
  <c r="CA822"/>
  <c r="CB822"/>
  <c r="U823"/>
  <c r="Z824"/>
  <c r="AN824"/>
  <c r="BT824"/>
  <c r="AP824"/>
  <c r="AQ824"/>
  <c r="AR824"/>
  <c r="AS824"/>
  <c r="AT824"/>
  <c r="AU824"/>
  <c r="BA824"/>
  <c r="BB824"/>
  <c r="BC824"/>
  <c r="BD824"/>
  <c r="BE824"/>
  <c r="BF824"/>
  <c r="BL824"/>
  <c r="BM824"/>
  <c r="BN824"/>
  <c r="BO824"/>
  <c r="BP824"/>
  <c r="BQ824"/>
  <c r="BW824"/>
  <c r="BX824"/>
  <c r="BY824"/>
  <c r="BZ824"/>
  <c r="CA824"/>
  <c r="CB824"/>
  <c r="U825"/>
  <c r="Z826"/>
  <c r="AP826"/>
  <c r="AQ826"/>
  <c r="AR826"/>
  <c r="AS826"/>
  <c r="AT826"/>
  <c r="AU826"/>
  <c r="BA826"/>
  <c r="BB826"/>
  <c r="BC826"/>
  <c r="BD826"/>
  <c r="BE826"/>
  <c r="BF826"/>
  <c r="BL826"/>
  <c r="BM826"/>
  <c r="BN826"/>
  <c r="BO826"/>
  <c r="BP826"/>
  <c r="BQ826"/>
  <c r="BW826"/>
  <c r="BX826"/>
  <c r="BY826"/>
  <c r="BZ826"/>
  <c r="CA826"/>
  <c r="CB826"/>
  <c r="U827"/>
  <c r="Z828"/>
  <c r="AP828"/>
  <c r="AQ828"/>
  <c r="AR828"/>
  <c r="AS828"/>
  <c r="AT828"/>
  <c r="AU828"/>
  <c r="AY828"/>
  <c r="BA828"/>
  <c r="BB828"/>
  <c r="BC828"/>
  <c r="BD828"/>
  <c r="BE828"/>
  <c r="BF828"/>
  <c r="BL828"/>
  <c r="BM828"/>
  <c r="BN828"/>
  <c r="BO828"/>
  <c r="BP828"/>
  <c r="BQ828"/>
  <c r="BW828"/>
  <c r="BX828"/>
  <c r="BY828"/>
  <c r="BZ828"/>
  <c r="CA828"/>
  <c r="CB828"/>
  <c r="U829"/>
  <c r="Z830"/>
  <c r="BU830"/>
  <c r="AP830"/>
  <c r="AQ830"/>
  <c r="AR830"/>
  <c r="AS830"/>
  <c r="AT830"/>
  <c r="AU830"/>
  <c r="BA830"/>
  <c r="BB830"/>
  <c r="BC830"/>
  <c r="BD830"/>
  <c r="BG830" s="1"/>
  <c r="BE830"/>
  <c r="BF830"/>
  <c r="BL830"/>
  <c r="BM830"/>
  <c r="BN830"/>
  <c r="BO830"/>
  <c r="BP830"/>
  <c r="BQ830"/>
  <c r="BW830"/>
  <c r="BX830"/>
  <c r="BY830"/>
  <c r="BZ830"/>
  <c r="CC830" s="1"/>
  <c r="CA830"/>
  <c r="CB830"/>
  <c r="U831"/>
  <c r="Z832"/>
  <c r="AN832"/>
  <c r="BJ832"/>
  <c r="AP832"/>
  <c r="AQ832"/>
  <c r="AR832"/>
  <c r="AS832"/>
  <c r="AT832"/>
  <c r="AU832"/>
  <c r="AY832"/>
  <c r="BA832"/>
  <c r="BB832"/>
  <c r="BC832"/>
  <c r="BD832"/>
  <c r="BE832"/>
  <c r="BF832"/>
  <c r="BL832"/>
  <c r="BM832"/>
  <c r="BN832"/>
  <c r="BO832"/>
  <c r="BP832"/>
  <c r="BQ832"/>
  <c r="BW832"/>
  <c r="BX832"/>
  <c r="BY832"/>
  <c r="BZ832"/>
  <c r="CA832"/>
  <c r="CB832"/>
  <c r="U833"/>
  <c r="Z834"/>
  <c r="AP834"/>
  <c r="AQ834"/>
  <c r="AR834"/>
  <c r="AS834"/>
  <c r="AT834"/>
  <c r="AU834"/>
  <c r="BA834"/>
  <c r="BB834"/>
  <c r="BC834"/>
  <c r="BD834"/>
  <c r="BE834"/>
  <c r="BF834"/>
  <c r="BL834"/>
  <c r="BM834"/>
  <c r="BN834"/>
  <c r="BO834"/>
  <c r="BP834"/>
  <c r="BQ834"/>
  <c r="BW834"/>
  <c r="BX834"/>
  <c r="BY834"/>
  <c r="BZ834"/>
  <c r="CA834"/>
  <c r="CB834"/>
  <c r="U835"/>
  <c r="Z836"/>
  <c r="AP836"/>
  <c r="AQ836"/>
  <c r="AR836"/>
  <c r="AS836"/>
  <c r="AT836"/>
  <c r="AU836"/>
  <c r="BA836"/>
  <c r="BB836"/>
  <c r="BC836"/>
  <c r="BD836"/>
  <c r="BE836"/>
  <c r="BF836"/>
  <c r="BL836"/>
  <c r="BM836"/>
  <c r="BN836"/>
  <c r="BO836"/>
  <c r="BP836"/>
  <c r="BQ836"/>
  <c r="BW836"/>
  <c r="BX836"/>
  <c r="BY836"/>
  <c r="BZ836"/>
  <c r="CA836"/>
  <c r="CB836"/>
  <c r="U837"/>
  <c r="Z838"/>
  <c r="AP838"/>
  <c r="AQ838"/>
  <c r="AR838"/>
  <c r="AS838"/>
  <c r="AT838"/>
  <c r="AU838"/>
  <c r="BA838"/>
  <c r="BB838"/>
  <c r="BC838"/>
  <c r="BD838"/>
  <c r="BE838"/>
  <c r="BF838"/>
  <c r="BL838"/>
  <c r="BM838"/>
  <c r="BN838"/>
  <c r="BO838"/>
  <c r="BP838"/>
  <c r="BQ838"/>
  <c r="BW838"/>
  <c r="BX838"/>
  <c r="BY838"/>
  <c r="BZ838"/>
  <c r="CA838"/>
  <c r="CB838"/>
  <c r="U839"/>
  <c r="Z840"/>
  <c r="AP840"/>
  <c r="AQ840"/>
  <c r="AR840"/>
  <c r="AS840"/>
  <c r="AT840"/>
  <c r="AU840"/>
  <c r="AY840"/>
  <c r="BA840"/>
  <c r="BB840"/>
  <c r="BC840"/>
  <c r="BD840"/>
  <c r="BE840"/>
  <c r="BF840"/>
  <c r="BL840"/>
  <c r="BM840"/>
  <c r="BN840"/>
  <c r="BO840"/>
  <c r="BR840" s="1"/>
  <c r="BP840"/>
  <c r="BQ840"/>
  <c r="BW840"/>
  <c r="BX840"/>
  <c r="BY840"/>
  <c r="BZ840"/>
  <c r="CA840"/>
  <c r="CB840"/>
  <c r="U841"/>
  <c r="Z842"/>
  <c r="AP842"/>
  <c r="AQ842"/>
  <c r="AR842"/>
  <c r="AS842"/>
  <c r="AT842"/>
  <c r="AU842"/>
  <c r="BA842"/>
  <c r="BB842"/>
  <c r="BC842"/>
  <c r="BD842"/>
  <c r="BE842"/>
  <c r="BF842"/>
  <c r="BL842"/>
  <c r="BM842"/>
  <c r="BN842"/>
  <c r="BO842"/>
  <c r="BP842"/>
  <c r="BQ842"/>
  <c r="BW842"/>
  <c r="BX842"/>
  <c r="BY842"/>
  <c r="BZ842"/>
  <c r="CC842" s="1"/>
  <c r="CA842"/>
  <c r="CB842"/>
  <c r="U843"/>
  <c r="Z844"/>
  <c r="AP844"/>
  <c r="AQ844"/>
  <c r="AR844"/>
  <c r="AS844"/>
  <c r="AT844"/>
  <c r="AU844"/>
  <c r="BA844"/>
  <c r="BB844"/>
  <c r="BC844"/>
  <c r="BD844"/>
  <c r="BE844"/>
  <c r="BF844"/>
  <c r="BL844"/>
  <c r="BM844"/>
  <c r="BN844"/>
  <c r="BO844"/>
  <c r="BP844"/>
  <c r="BQ844"/>
  <c r="BW844"/>
  <c r="BX844"/>
  <c r="BY844"/>
  <c r="BZ844"/>
  <c r="CA844"/>
  <c r="CB844"/>
  <c r="U845"/>
  <c r="Z846"/>
  <c r="AP846"/>
  <c r="AQ846"/>
  <c r="AR846"/>
  <c r="AS846"/>
  <c r="AT846"/>
  <c r="AU846"/>
  <c r="BA846"/>
  <c r="BB846"/>
  <c r="BC846"/>
  <c r="BD846"/>
  <c r="BG846" s="1"/>
  <c r="BE846"/>
  <c r="BF846"/>
  <c r="BL846"/>
  <c r="BM846"/>
  <c r="BN846"/>
  <c r="BO846"/>
  <c r="BP846"/>
  <c r="BQ846"/>
  <c r="BW846"/>
  <c r="BX846"/>
  <c r="BY846"/>
  <c r="BZ846"/>
  <c r="CC846" s="1"/>
  <c r="CA846"/>
  <c r="CB846"/>
  <c r="U847"/>
  <c r="Z848"/>
  <c r="AP848"/>
  <c r="AQ848"/>
  <c r="AR848"/>
  <c r="AS848"/>
  <c r="AV848" s="1"/>
  <c r="AT848"/>
  <c r="AU848"/>
  <c r="BA848"/>
  <c r="BB848"/>
  <c r="BC848"/>
  <c r="BD848"/>
  <c r="BE848"/>
  <c r="BF848"/>
  <c r="BL848"/>
  <c r="BM848"/>
  <c r="BN848"/>
  <c r="BO848"/>
  <c r="BP848"/>
  <c r="BQ848"/>
  <c r="BW848"/>
  <c r="BX848"/>
  <c r="BY848"/>
  <c r="BZ848"/>
  <c r="CA848"/>
  <c r="CB848"/>
  <c r="U849"/>
  <c r="Z850"/>
  <c r="AP850"/>
  <c r="AQ850"/>
  <c r="AR850"/>
  <c r="AS850"/>
  <c r="AT850"/>
  <c r="AU850"/>
  <c r="BA850"/>
  <c r="BB850"/>
  <c r="BC850"/>
  <c r="BD850"/>
  <c r="BE850"/>
  <c r="BF850"/>
  <c r="BL850"/>
  <c r="BM850"/>
  <c r="BN850"/>
  <c r="BO850"/>
  <c r="BP850"/>
  <c r="BQ850"/>
  <c r="BW850"/>
  <c r="BX850"/>
  <c r="BY850"/>
  <c r="BZ850"/>
  <c r="CA850"/>
  <c r="CB850"/>
  <c r="U851"/>
  <c r="Z852"/>
  <c r="AP852"/>
  <c r="AQ852"/>
  <c r="AR852"/>
  <c r="AS852"/>
  <c r="AV852" s="1"/>
  <c r="AT852"/>
  <c r="AU852"/>
  <c r="BA852"/>
  <c r="BB852"/>
  <c r="BC852"/>
  <c r="BD852"/>
  <c r="BE852"/>
  <c r="BF852"/>
  <c r="BL852"/>
  <c r="BM852"/>
  <c r="BN852"/>
  <c r="BO852"/>
  <c r="BP852"/>
  <c r="BQ852"/>
  <c r="BW852"/>
  <c r="BX852"/>
  <c r="BY852"/>
  <c r="BZ852"/>
  <c r="CA852"/>
  <c r="CB852"/>
  <c r="U853"/>
  <c r="Z854"/>
  <c r="AP854"/>
  <c r="AQ854"/>
  <c r="AR854"/>
  <c r="AS854"/>
  <c r="AT854"/>
  <c r="AU854"/>
  <c r="BA854"/>
  <c r="BB854"/>
  <c r="BC854"/>
  <c r="BD854"/>
  <c r="BE854"/>
  <c r="BF854"/>
  <c r="BL854"/>
  <c r="BM854"/>
  <c r="BN854"/>
  <c r="BO854"/>
  <c r="BP854"/>
  <c r="BQ854"/>
  <c r="BW854"/>
  <c r="BX854"/>
  <c r="BY854"/>
  <c r="BZ854"/>
  <c r="CA854"/>
  <c r="CB854"/>
  <c r="U855"/>
  <c r="Z856"/>
  <c r="AM856"/>
  <c r="AP856"/>
  <c r="AQ856"/>
  <c r="AR856"/>
  <c r="AS856"/>
  <c r="AT856"/>
  <c r="AU856"/>
  <c r="AV856"/>
  <c r="BA856"/>
  <c r="BB856"/>
  <c r="BC856"/>
  <c r="BD856"/>
  <c r="BE856"/>
  <c r="BF856"/>
  <c r="BL856"/>
  <c r="BM856"/>
  <c r="BN856"/>
  <c r="BO856"/>
  <c r="BP856"/>
  <c r="BQ856"/>
  <c r="BS856"/>
  <c r="BS857" s="1"/>
  <c r="BW856"/>
  <c r="BX856"/>
  <c r="BY856"/>
  <c r="BZ856"/>
  <c r="CA856"/>
  <c r="CB856"/>
  <c r="CD856"/>
  <c r="CD857" s="1"/>
  <c r="U857"/>
  <c r="Z858"/>
  <c r="AP858"/>
  <c r="AQ858"/>
  <c r="AR858"/>
  <c r="AS858"/>
  <c r="AT858"/>
  <c r="AU858"/>
  <c r="BA858"/>
  <c r="BB858"/>
  <c r="BC858"/>
  <c r="BD858"/>
  <c r="BE858"/>
  <c r="BF858"/>
  <c r="BL858"/>
  <c r="BM858"/>
  <c r="BN858"/>
  <c r="BO858"/>
  <c r="BP858"/>
  <c r="BQ858"/>
  <c r="BW858"/>
  <c r="BX858"/>
  <c r="BY858"/>
  <c r="BZ858"/>
  <c r="CA858"/>
  <c r="CB858"/>
  <c r="U859"/>
  <c r="Z860"/>
  <c r="AP860"/>
  <c r="AQ860"/>
  <c r="AR860"/>
  <c r="AS860"/>
  <c r="AT860"/>
  <c r="AU860"/>
  <c r="BA860"/>
  <c r="BB860"/>
  <c r="BC860"/>
  <c r="BD860"/>
  <c r="BE860"/>
  <c r="BF860"/>
  <c r="BL860"/>
  <c r="BM860"/>
  <c r="BN860"/>
  <c r="BO860"/>
  <c r="BP860"/>
  <c r="BQ860"/>
  <c r="BW860"/>
  <c r="BX860"/>
  <c r="BY860"/>
  <c r="BZ860"/>
  <c r="CC860"/>
  <c r="CA860"/>
  <c r="CB860"/>
  <c r="U861"/>
  <c r="Z862"/>
  <c r="CD862"/>
  <c r="CD863"/>
  <c r="AP862"/>
  <c r="AQ862"/>
  <c r="AR862"/>
  <c r="AS862"/>
  <c r="AT862"/>
  <c r="AU862"/>
  <c r="BA862"/>
  <c r="BB862"/>
  <c r="BC862"/>
  <c r="BD862"/>
  <c r="BE862"/>
  <c r="BF862"/>
  <c r="BL862"/>
  <c r="BM862"/>
  <c r="BN862"/>
  <c r="BO862"/>
  <c r="BP862"/>
  <c r="BQ862"/>
  <c r="BW862"/>
  <c r="BX862"/>
  <c r="BY862"/>
  <c r="BZ862"/>
  <c r="CA862"/>
  <c r="CB862"/>
  <c r="U863"/>
  <c r="Z864"/>
  <c r="AP864"/>
  <c r="AQ864"/>
  <c r="AR864"/>
  <c r="AS864"/>
  <c r="AT864"/>
  <c r="AU864"/>
  <c r="BA864"/>
  <c r="BB864"/>
  <c r="BC864"/>
  <c r="BD864"/>
  <c r="BE864"/>
  <c r="BF864"/>
  <c r="BL864"/>
  <c r="BM864"/>
  <c r="BN864"/>
  <c r="BO864"/>
  <c r="BP864"/>
  <c r="BQ864"/>
  <c r="BW864"/>
  <c r="BX864"/>
  <c r="BY864"/>
  <c r="BZ864"/>
  <c r="CA864"/>
  <c r="CB864"/>
  <c r="U865"/>
  <c r="Z866"/>
  <c r="AP866"/>
  <c r="AQ866"/>
  <c r="AR866"/>
  <c r="AS866"/>
  <c r="AT866"/>
  <c r="AU866"/>
  <c r="BA866"/>
  <c r="BB866"/>
  <c r="BC866"/>
  <c r="BD866"/>
  <c r="BE866"/>
  <c r="BF866"/>
  <c r="BL866"/>
  <c r="BM866"/>
  <c r="BN866"/>
  <c r="BO866"/>
  <c r="BP866"/>
  <c r="BQ866"/>
  <c r="BW866"/>
  <c r="BX866"/>
  <c r="BY866"/>
  <c r="BZ866"/>
  <c r="CA866"/>
  <c r="CB866"/>
  <c r="U867"/>
  <c r="Z868"/>
  <c r="CD868"/>
  <c r="CD869"/>
  <c r="AP868"/>
  <c r="AQ868"/>
  <c r="AR868"/>
  <c r="AS868"/>
  <c r="AT868"/>
  <c r="AU868"/>
  <c r="BA868"/>
  <c r="BB868"/>
  <c r="BC868"/>
  <c r="BD868"/>
  <c r="BE868"/>
  <c r="BF868"/>
  <c r="BL868"/>
  <c r="BM868"/>
  <c r="BN868"/>
  <c r="BO868"/>
  <c r="BP868"/>
  <c r="BQ868"/>
  <c r="BW868"/>
  <c r="BX868"/>
  <c r="BY868"/>
  <c r="BZ868"/>
  <c r="CA868"/>
  <c r="CB868"/>
  <c r="U869"/>
  <c r="Z870"/>
  <c r="AB870"/>
  <c r="AP870"/>
  <c r="AQ870"/>
  <c r="AR870"/>
  <c r="AS870"/>
  <c r="AT870"/>
  <c r="AU870"/>
  <c r="BA870"/>
  <c r="BB870"/>
  <c r="BC870"/>
  <c r="BD870"/>
  <c r="BE870"/>
  <c r="BF870"/>
  <c r="BL870"/>
  <c r="BM870"/>
  <c r="BN870"/>
  <c r="BO870"/>
  <c r="BP870"/>
  <c r="BQ870"/>
  <c r="BW870"/>
  <c r="BX870"/>
  <c r="BY870"/>
  <c r="BZ870"/>
  <c r="CA870"/>
  <c r="CB870"/>
  <c r="U871"/>
  <c r="Z872"/>
  <c r="CD872"/>
  <c r="CD873" s="1"/>
  <c r="AP872"/>
  <c r="AQ872"/>
  <c r="AR872"/>
  <c r="AS872"/>
  <c r="AT872"/>
  <c r="AU872"/>
  <c r="BA872"/>
  <c r="BB872"/>
  <c r="BC872"/>
  <c r="BD872"/>
  <c r="BE872"/>
  <c r="BF872"/>
  <c r="BL872"/>
  <c r="BM872"/>
  <c r="BN872"/>
  <c r="BO872"/>
  <c r="BP872"/>
  <c r="BQ872"/>
  <c r="BW872"/>
  <c r="BX872"/>
  <c r="BY872"/>
  <c r="BZ872"/>
  <c r="CA872"/>
  <c r="CB872"/>
  <c r="U873"/>
  <c r="Z874"/>
  <c r="CD874"/>
  <c r="CD875" s="1"/>
  <c r="AP874"/>
  <c r="AQ874"/>
  <c r="AR874"/>
  <c r="AS874"/>
  <c r="AT874"/>
  <c r="AU874"/>
  <c r="BA874"/>
  <c r="BB874"/>
  <c r="BC874"/>
  <c r="BD874"/>
  <c r="BE874"/>
  <c r="BF874"/>
  <c r="BL874"/>
  <c r="BM874"/>
  <c r="BN874"/>
  <c r="BO874"/>
  <c r="BP874"/>
  <c r="BQ874"/>
  <c r="BW874"/>
  <c r="BX874"/>
  <c r="BY874"/>
  <c r="BZ874"/>
  <c r="CC874" s="1"/>
  <c r="CA874"/>
  <c r="CB874"/>
  <c r="U875"/>
  <c r="Z876"/>
  <c r="AP876"/>
  <c r="AQ876"/>
  <c r="AR876"/>
  <c r="AS876"/>
  <c r="AV876" s="1"/>
  <c r="AT876"/>
  <c r="AU876"/>
  <c r="BA876"/>
  <c r="BB876"/>
  <c r="BG876" s="1"/>
  <c r="BC876"/>
  <c r="BD876"/>
  <c r="BE876"/>
  <c r="BF876"/>
  <c r="BL876"/>
  <c r="BM876"/>
  <c r="BN876"/>
  <c r="BO876"/>
  <c r="BP876"/>
  <c r="BQ876"/>
  <c r="BW876"/>
  <c r="BX876"/>
  <c r="BY876"/>
  <c r="BZ876"/>
  <c r="CA876"/>
  <c r="CB876"/>
  <c r="U877"/>
  <c r="Z878"/>
  <c r="AP878"/>
  <c r="AQ878"/>
  <c r="AV878" s="1"/>
  <c r="AR878"/>
  <c r="AS878"/>
  <c r="AT878"/>
  <c r="AU878"/>
  <c r="BA878"/>
  <c r="BB878"/>
  <c r="BC878"/>
  <c r="BD878"/>
  <c r="BG878" s="1"/>
  <c r="BE878"/>
  <c r="BF878"/>
  <c r="BL878"/>
  <c r="BM878"/>
  <c r="BR878" s="1"/>
  <c r="BN878"/>
  <c r="BO878"/>
  <c r="BP878"/>
  <c r="BQ878"/>
  <c r="BW878"/>
  <c r="BX878"/>
  <c r="BY878"/>
  <c r="BZ878"/>
  <c r="CA878"/>
  <c r="CB878"/>
  <c r="U879"/>
  <c r="Z880"/>
  <c r="BS880"/>
  <c r="BS881" s="1"/>
  <c r="AP880"/>
  <c r="AQ880"/>
  <c r="AR880"/>
  <c r="AS880"/>
  <c r="AT880"/>
  <c r="AU880"/>
  <c r="BA880"/>
  <c r="BB880"/>
  <c r="BC880"/>
  <c r="BD880"/>
  <c r="BE880"/>
  <c r="BF880"/>
  <c r="BL880"/>
  <c r="BM880"/>
  <c r="BN880"/>
  <c r="BO880"/>
  <c r="BP880"/>
  <c r="BQ880"/>
  <c r="BW880"/>
  <c r="BX880"/>
  <c r="BY880"/>
  <c r="BZ880"/>
  <c r="CA880"/>
  <c r="CB880"/>
  <c r="U881"/>
  <c r="Z882"/>
  <c r="AL882"/>
  <c r="AL883" s="1"/>
  <c r="AP882"/>
  <c r="AQ882"/>
  <c r="AR882"/>
  <c r="AS882"/>
  <c r="AT882"/>
  <c r="AU882"/>
  <c r="BA882"/>
  <c r="BB882"/>
  <c r="BC882"/>
  <c r="BD882"/>
  <c r="BE882"/>
  <c r="BF882"/>
  <c r="BL882"/>
  <c r="BM882"/>
  <c r="BN882"/>
  <c r="BO882"/>
  <c r="BP882"/>
  <c r="BQ882"/>
  <c r="BW882"/>
  <c r="BX882"/>
  <c r="BY882"/>
  <c r="BZ882"/>
  <c r="CA882"/>
  <c r="CB882"/>
  <c r="U883"/>
  <c r="Z884"/>
  <c r="AP884"/>
  <c r="AQ884"/>
  <c r="AR884"/>
  <c r="AS884"/>
  <c r="AT884"/>
  <c r="AU884"/>
  <c r="BA884"/>
  <c r="BB884"/>
  <c r="BC884"/>
  <c r="BD884"/>
  <c r="BE884"/>
  <c r="BF884"/>
  <c r="BL884"/>
  <c r="BM884"/>
  <c r="BN884"/>
  <c r="BO884"/>
  <c r="BP884"/>
  <c r="BQ884"/>
  <c r="BW884"/>
  <c r="BX884"/>
  <c r="BY884"/>
  <c r="BZ884"/>
  <c r="CA884"/>
  <c r="CB884"/>
  <c r="U885"/>
  <c r="Z886"/>
  <c r="AP886"/>
  <c r="AQ886"/>
  <c r="AR886"/>
  <c r="AS886"/>
  <c r="AT886"/>
  <c r="AU886"/>
  <c r="BA886"/>
  <c r="BB886"/>
  <c r="BC886"/>
  <c r="BD886"/>
  <c r="BE886"/>
  <c r="BF886"/>
  <c r="BL886"/>
  <c r="BM886"/>
  <c r="BN886"/>
  <c r="BO886"/>
  <c r="BP886"/>
  <c r="BQ886"/>
  <c r="BW886"/>
  <c r="BX886"/>
  <c r="BY886"/>
  <c r="BZ886"/>
  <c r="CA886"/>
  <c r="CB886"/>
  <c r="U887"/>
  <c r="Z888"/>
  <c r="BH888"/>
  <c r="BH889" s="1"/>
  <c r="AP888"/>
  <c r="AQ888"/>
  <c r="AR888"/>
  <c r="AS888"/>
  <c r="AT888"/>
  <c r="AU888"/>
  <c r="BA888"/>
  <c r="BB888"/>
  <c r="BC888"/>
  <c r="BD888"/>
  <c r="BE888"/>
  <c r="BF888"/>
  <c r="BL888"/>
  <c r="BM888"/>
  <c r="BN888"/>
  <c r="BO888"/>
  <c r="BP888"/>
  <c r="BQ888"/>
  <c r="BW888"/>
  <c r="BX888"/>
  <c r="BY888"/>
  <c r="BZ888"/>
  <c r="CA888"/>
  <c r="CB888"/>
  <c r="U889"/>
  <c r="Z890"/>
  <c r="AP890"/>
  <c r="AQ890"/>
  <c r="AR890"/>
  <c r="AS890"/>
  <c r="AT890"/>
  <c r="AU890"/>
  <c r="BA890"/>
  <c r="BB890"/>
  <c r="BC890"/>
  <c r="BD890"/>
  <c r="BE890"/>
  <c r="BF890"/>
  <c r="BL890"/>
  <c r="BM890"/>
  <c r="BN890"/>
  <c r="BO890"/>
  <c r="BP890"/>
  <c r="BQ890"/>
  <c r="BW890"/>
  <c r="BX890"/>
  <c r="BY890"/>
  <c r="BZ890"/>
  <c r="CA890"/>
  <c r="CB890"/>
  <c r="U891"/>
  <c r="Z892"/>
  <c r="AP892"/>
  <c r="AQ892"/>
  <c r="AR892"/>
  <c r="AS892"/>
  <c r="AT892"/>
  <c r="AU892"/>
  <c r="BA892"/>
  <c r="BB892"/>
  <c r="BC892"/>
  <c r="BD892"/>
  <c r="BE892"/>
  <c r="BF892"/>
  <c r="BL892"/>
  <c r="BM892"/>
  <c r="BN892"/>
  <c r="BO892"/>
  <c r="BP892"/>
  <c r="BQ892"/>
  <c r="BW892"/>
  <c r="BX892"/>
  <c r="BY892"/>
  <c r="BZ892"/>
  <c r="CA892"/>
  <c r="CB892"/>
  <c r="U893"/>
  <c r="Z894"/>
  <c r="AP894"/>
  <c r="AQ894"/>
  <c r="AR894"/>
  <c r="AS894"/>
  <c r="AT894"/>
  <c r="AU894"/>
  <c r="BA894"/>
  <c r="BB894"/>
  <c r="BC894"/>
  <c r="BD894"/>
  <c r="BE894"/>
  <c r="BF894"/>
  <c r="BL894"/>
  <c r="BM894"/>
  <c r="BN894"/>
  <c r="BO894"/>
  <c r="BP894"/>
  <c r="BQ894"/>
  <c r="BW894"/>
  <c r="BX894"/>
  <c r="CC894" s="1"/>
  <c r="BY894"/>
  <c r="BZ894"/>
  <c r="CA894"/>
  <c r="CB894"/>
  <c r="U895"/>
  <c r="Z896"/>
  <c r="AP896"/>
  <c r="AQ896"/>
  <c r="AR896"/>
  <c r="AS896"/>
  <c r="AT896"/>
  <c r="AU896"/>
  <c r="BA896"/>
  <c r="BB896"/>
  <c r="BC896"/>
  <c r="BD896"/>
  <c r="BE896"/>
  <c r="BF896"/>
  <c r="BL896"/>
  <c r="BM896"/>
  <c r="BN896"/>
  <c r="BO896"/>
  <c r="BP896"/>
  <c r="BQ896"/>
  <c r="BW896"/>
  <c r="BX896"/>
  <c r="BY896"/>
  <c r="BZ896"/>
  <c r="CA896"/>
  <c r="CB896"/>
  <c r="U897"/>
  <c r="Z898"/>
  <c r="BU898"/>
  <c r="AP898"/>
  <c r="AQ898"/>
  <c r="AR898"/>
  <c r="AS898"/>
  <c r="AT898"/>
  <c r="AU898"/>
  <c r="BA898"/>
  <c r="BB898"/>
  <c r="BC898"/>
  <c r="BD898"/>
  <c r="BE898"/>
  <c r="BF898"/>
  <c r="BL898"/>
  <c r="BM898"/>
  <c r="BR898" s="1"/>
  <c r="BN898"/>
  <c r="BO898"/>
  <c r="BP898"/>
  <c r="BQ898"/>
  <c r="BW898"/>
  <c r="BX898"/>
  <c r="BY898"/>
  <c r="BZ898"/>
  <c r="CA898"/>
  <c r="CB898"/>
  <c r="U899"/>
  <c r="Z900"/>
  <c r="AB900"/>
  <c r="AP900"/>
  <c r="AQ900"/>
  <c r="AR900"/>
  <c r="AS900"/>
  <c r="AT900"/>
  <c r="AU900"/>
  <c r="BA900"/>
  <c r="BB900"/>
  <c r="BC900"/>
  <c r="BD900"/>
  <c r="BE900"/>
  <c r="BF900"/>
  <c r="BL900"/>
  <c r="BM900"/>
  <c r="BN900"/>
  <c r="BO900"/>
  <c r="BP900"/>
  <c r="BQ900"/>
  <c r="BW900"/>
  <c r="BX900"/>
  <c r="BY900"/>
  <c r="BZ900"/>
  <c r="CA900"/>
  <c r="CB900"/>
  <c r="U901"/>
  <c r="Z902"/>
  <c r="AC902"/>
  <c r="AP902"/>
  <c r="AQ902"/>
  <c r="AR902"/>
  <c r="AS902"/>
  <c r="AT902"/>
  <c r="AU902"/>
  <c r="BA902"/>
  <c r="BB902"/>
  <c r="BC902"/>
  <c r="BD902"/>
  <c r="BE902"/>
  <c r="BF902"/>
  <c r="BL902"/>
  <c r="BM902"/>
  <c r="BN902"/>
  <c r="BO902"/>
  <c r="BP902"/>
  <c r="BQ902"/>
  <c r="BW902"/>
  <c r="BX902"/>
  <c r="BY902"/>
  <c r="BZ902"/>
  <c r="CA902"/>
  <c r="CB902"/>
  <c r="U903"/>
  <c r="Z904"/>
  <c r="AP904"/>
  <c r="AQ904"/>
  <c r="AR904"/>
  <c r="AS904"/>
  <c r="AT904"/>
  <c r="AU904"/>
  <c r="BA904"/>
  <c r="BB904"/>
  <c r="BC904"/>
  <c r="BD904"/>
  <c r="BE904"/>
  <c r="BF904"/>
  <c r="BL904"/>
  <c r="BM904"/>
  <c r="BN904"/>
  <c r="BO904"/>
  <c r="BP904"/>
  <c r="BQ904"/>
  <c r="BW904"/>
  <c r="BX904"/>
  <c r="BY904"/>
  <c r="BZ904"/>
  <c r="CA904"/>
  <c r="CB904"/>
  <c r="U905"/>
  <c r="Z906"/>
  <c r="AP906"/>
  <c r="AQ906"/>
  <c r="AR906"/>
  <c r="AS906"/>
  <c r="AT906"/>
  <c r="AU906"/>
  <c r="BA906"/>
  <c r="BB906"/>
  <c r="BC906"/>
  <c r="BD906"/>
  <c r="BE906"/>
  <c r="BF906"/>
  <c r="BL906"/>
  <c r="BM906"/>
  <c r="BN906"/>
  <c r="BO906"/>
  <c r="BP906"/>
  <c r="BQ906"/>
  <c r="BW906"/>
  <c r="BX906"/>
  <c r="BY906"/>
  <c r="BZ906"/>
  <c r="CA906"/>
  <c r="CB906"/>
  <c r="U907"/>
  <c r="Z908"/>
  <c r="AC908"/>
  <c r="AP908"/>
  <c r="AQ908"/>
  <c r="AR908"/>
  <c r="AS908"/>
  <c r="AT908"/>
  <c r="AU908"/>
  <c r="BA908"/>
  <c r="BB908"/>
  <c r="BC908"/>
  <c r="BD908"/>
  <c r="BE908"/>
  <c r="BF908"/>
  <c r="BL908"/>
  <c r="BM908"/>
  <c r="BN908"/>
  <c r="BO908"/>
  <c r="BP908"/>
  <c r="BQ908"/>
  <c r="BW908"/>
  <c r="BX908"/>
  <c r="BY908"/>
  <c r="BZ908"/>
  <c r="CA908"/>
  <c r="CB908"/>
  <c r="U909"/>
  <c r="Z910"/>
  <c r="AP910"/>
  <c r="AQ910"/>
  <c r="AR910"/>
  <c r="AS910"/>
  <c r="AT910"/>
  <c r="AU910"/>
  <c r="BA910"/>
  <c r="BB910"/>
  <c r="BC910"/>
  <c r="BD910"/>
  <c r="BE910"/>
  <c r="BF910"/>
  <c r="BL910"/>
  <c r="BM910"/>
  <c r="BN910"/>
  <c r="BO910"/>
  <c r="BP910"/>
  <c r="BQ910"/>
  <c r="BW910"/>
  <c r="BX910"/>
  <c r="BY910"/>
  <c r="BZ910"/>
  <c r="CA910"/>
  <c r="CB910"/>
  <c r="U911"/>
  <c r="Z912"/>
  <c r="AP912"/>
  <c r="AQ912"/>
  <c r="AR912"/>
  <c r="AS912"/>
  <c r="AT912"/>
  <c r="AU912"/>
  <c r="BA912"/>
  <c r="BB912"/>
  <c r="BC912"/>
  <c r="BD912"/>
  <c r="BE912"/>
  <c r="BF912"/>
  <c r="BL912"/>
  <c r="BM912"/>
  <c r="BN912"/>
  <c r="BO912"/>
  <c r="BP912"/>
  <c r="BQ912"/>
  <c r="BW912"/>
  <c r="BX912"/>
  <c r="BY912"/>
  <c r="BZ912"/>
  <c r="CA912"/>
  <c r="CB912"/>
  <c r="U913"/>
  <c r="Z914"/>
  <c r="AP914"/>
  <c r="AQ914"/>
  <c r="AR914"/>
  <c r="AS914"/>
  <c r="AT914"/>
  <c r="AU914"/>
  <c r="BA914"/>
  <c r="BB914"/>
  <c r="BC914"/>
  <c r="BD914"/>
  <c r="BE914"/>
  <c r="BF914"/>
  <c r="BL914"/>
  <c r="BM914"/>
  <c r="BN914"/>
  <c r="BO914"/>
  <c r="BP914"/>
  <c r="BQ914"/>
  <c r="BW914"/>
  <c r="BX914"/>
  <c r="BY914"/>
  <c r="BZ914"/>
  <c r="CA914"/>
  <c r="CB914"/>
  <c r="U915"/>
  <c r="Z916"/>
  <c r="AP916"/>
  <c r="AQ916"/>
  <c r="AR916"/>
  <c r="AS916"/>
  <c r="AT916"/>
  <c r="AU916"/>
  <c r="BA916"/>
  <c r="BB916"/>
  <c r="BC916"/>
  <c r="BD916"/>
  <c r="BE916"/>
  <c r="BF916"/>
  <c r="BL916"/>
  <c r="BM916"/>
  <c r="BN916"/>
  <c r="BO916"/>
  <c r="BP916"/>
  <c r="BQ916"/>
  <c r="BW916"/>
  <c r="BX916"/>
  <c r="BY916"/>
  <c r="BZ916"/>
  <c r="CA916"/>
  <c r="CB916"/>
  <c r="U917"/>
  <c r="Z918"/>
  <c r="AP918"/>
  <c r="AQ918"/>
  <c r="AR918"/>
  <c r="AS918"/>
  <c r="AT918"/>
  <c r="AU918"/>
  <c r="BA918"/>
  <c r="BB918"/>
  <c r="BC918"/>
  <c r="BD918"/>
  <c r="BE918"/>
  <c r="BF918"/>
  <c r="BL918"/>
  <c r="BM918"/>
  <c r="BN918"/>
  <c r="BO918"/>
  <c r="BP918"/>
  <c r="BQ918"/>
  <c r="BW918"/>
  <c r="BX918"/>
  <c r="BY918"/>
  <c r="BZ918"/>
  <c r="CA918"/>
  <c r="CB918"/>
  <c r="U919"/>
  <c r="Z920"/>
  <c r="AC920"/>
  <c r="AP920"/>
  <c r="AQ920"/>
  <c r="AR920"/>
  <c r="AS920"/>
  <c r="AT920"/>
  <c r="AU920"/>
  <c r="BA920"/>
  <c r="BB920"/>
  <c r="BC920"/>
  <c r="BD920"/>
  <c r="BE920"/>
  <c r="BF920"/>
  <c r="BL920"/>
  <c r="BM920"/>
  <c r="BN920"/>
  <c r="BO920"/>
  <c r="BP920"/>
  <c r="BQ920"/>
  <c r="BW920"/>
  <c r="BX920"/>
  <c r="BY920"/>
  <c r="BZ920"/>
  <c r="CA920"/>
  <c r="CB920"/>
  <c r="U921"/>
  <c r="Z922"/>
  <c r="AP922"/>
  <c r="AQ922"/>
  <c r="AR922"/>
  <c r="AS922"/>
  <c r="AT922"/>
  <c r="AU922"/>
  <c r="BA922"/>
  <c r="BB922"/>
  <c r="BC922"/>
  <c r="BD922"/>
  <c r="BE922"/>
  <c r="BF922"/>
  <c r="BL922"/>
  <c r="BM922"/>
  <c r="BN922"/>
  <c r="BO922"/>
  <c r="BP922"/>
  <c r="BQ922"/>
  <c r="BW922"/>
  <c r="BX922"/>
  <c r="BY922"/>
  <c r="BZ922"/>
  <c r="CA922"/>
  <c r="CB922"/>
  <c r="U923"/>
  <c r="Z924"/>
  <c r="AY924"/>
  <c r="AP924"/>
  <c r="AQ924"/>
  <c r="AR924"/>
  <c r="AS924"/>
  <c r="AT924"/>
  <c r="AU924"/>
  <c r="BA924"/>
  <c r="BB924"/>
  <c r="BC924"/>
  <c r="BD924"/>
  <c r="BE924"/>
  <c r="BF924"/>
  <c r="BL924"/>
  <c r="BM924"/>
  <c r="BN924"/>
  <c r="BO924"/>
  <c r="BP924"/>
  <c r="BQ924"/>
  <c r="BW924"/>
  <c r="BX924"/>
  <c r="BY924"/>
  <c r="BZ924"/>
  <c r="CA924"/>
  <c r="CB924"/>
  <c r="U925"/>
  <c r="Z926"/>
  <c r="AB926"/>
  <c r="AP926"/>
  <c r="AQ926"/>
  <c r="AR926"/>
  <c r="AS926"/>
  <c r="AT926"/>
  <c r="AU926"/>
  <c r="BA926"/>
  <c r="BB926"/>
  <c r="BC926"/>
  <c r="BD926"/>
  <c r="BE926"/>
  <c r="BF926"/>
  <c r="BL926"/>
  <c r="BM926"/>
  <c r="BN926"/>
  <c r="BO926"/>
  <c r="BP926"/>
  <c r="BQ926"/>
  <c r="BW926"/>
  <c r="BX926"/>
  <c r="BY926"/>
  <c r="BZ926"/>
  <c r="CA926"/>
  <c r="CB926"/>
  <c r="U927"/>
  <c r="Z928"/>
  <c r="AB928"/>
  <c r="AP928"/>
  <c r="AQ928"/>
  <c r="AR928"/>
  <c r="AS928"/>
  <c r="AT928"/>
  <c r="AU928"/>
  <c r="BA928"/>
  <c r="BB928"/>
  <c r="BC928"/>
  <c r="BD928"/>
  <c r="BE928"/>
  <c r="BF928"/>
  <c r="BL928"/>
  <c r="BM928"/>
  <c r="BN928"/>
  <c r="BO928"/>
  <c r="BP928"/>
  <c r="BQ928"/>
  <c r="BW928"/>
  <c r="BX928"/>
  <c r="BY928"/>
  <c r="BZ928"/>
  <c r="CA928"/>
  <c r="CB928"/>
  <c r="U929"/>
  <c r="Z930"/>
  <c r="BI930"/>
  <c r="AP930"/>
  <c r="AQ930"/>
  <c r="AR930"/>
  <c r="AS930"/>
  <c r="AT930"/>
  <c r="AU930"/>
  <c r="BA930"/>
  <c r="BB930"/>
  <c r="BC930"/>
  <c r="BD930"/>
  <c r="BE930"/>
  <c r="BF930"/>
  <c r="BL930"/>
  <c r="BM930"/>
  <c r="BN930"/>
  <c r="BO930"/>
  <c r="BP930"/>
  <c r="BQ930"/>
  <c r="BW930"/>
  <c r="BX930"/>
  <c r="BY930"/>
  <c r="BZ930"/>
  <c r="CA930"/>
  <c r="CB930"/>
  <c r="U931"/>
  <c r="Z932"/>
  <c r="AC932"/>
  <c r="AP932"/>
  <c r="AQ932"/>
  <c r="AR932"/>
  <c r="AS932"/>
  <c r="AT932"/>
  <c r="AU932"/>
  <c r="BA932"/>
  <c r="BB932"/>
  <c r="BC932"/>
  <c r="BD932"/>
  <c r="BE932"/>
  <c r="BF932"/>
  <c r="BL932"/>
  <c r="BM932"/>
  <c r="BN932"/>
  <c r="BO932"/>
  <c r="BP932"/>
  <c r="BQ932"/>
  <c r="BW932"/>
  <c r="BX932"/>
  <c r="BY932"/>
  <c r="BZ932"/>
  <c r="CA932"/>
  <c r="CB932"/>
  <c r="U933"/>
  <c r="Z934"/>
  <c r="AP934"/>
  <c r="AQ934"/>
  <c r="AR934"/>
  <c r="AS934"/>
  <c r="AT934"/>
  <c r="AU934"/>
  <c r="AX934"/>
  <c r="BA934"/>
  <c r="BB934"/>
  <c r="BC934"/>
  <c r="BD934"/>
  <c r="BE934"/>
  <c r="BF934"/>
  <c r="BL934"/>
  <c r="BM934"/>
  <c r="BN934"/>
  <c r="BO934"/>
  <c r="BP934"/>
  <c r="BQ934"/>
  <c r="BW934"/>
  <c r="BX934"/>
  <c r="BY934"/>
  <c r="BZ934"/>
  <c r="CA934"/>
  <c r="CB934"/>
  <c r="U935"/>
  <c r="Z936"/>
  <c r="BS936"/>
  <c r="BS937" s="1"/>
  <c r="AP936"/>
  <c r="AQ936"/>
  <c r="AR936"/>
  <c r="AS936"/>
  <c r="AT936"/>
  <c r="AU936"/>
  <c r="BA936"/>
  <c r="BB936"/>
  <c r="BC936"/>
  <c r="BD936"/>
  <c r="BE936"/>
  <c r="BF936"/>
  <c r="BL936"/>
  <c r="BM936"/>
  <c r="BN936"/>
  <c r="BO936"/>
  <c r="BP936"/>
  <c r="BQ936"/>
  <c r="BW936"/>
  <c r="BX936"/>
  <c r="BY936"/>
  <c r="BZ936"/>
  <c r="CA936"/>
  <c r="CB936"/>
  <c r="U937"/>
  <c r="Z938"/>
  <c r="AC938"/>
  <c r="AP938"/>
  <c r="AQ938"/>
  <c r="AR938"/>
  <c r="AS938"/>
  <c r="AT938"/>
  <c r="AU938"/>
  <c r="BA938"/>
  <c r="BB938"/>
  <c r="BC938"/>
  <c r="BD938"/>
  <c r="BE938"/>
  <c r="BF938"/>
  <c r="BL938"/>
  <c r="BM938"/>
  <c r="BN938"/>
  <c r="BO938"/>
  <c r="BP938"/>
  <c r="BQ938"/>
  <c r="BS938"/>
  <c r="BS939" s="1"/>
  <c r="BW938"/>
  <c r="BX938"/>
  <c r="BY938"/>
  <c r="BZ938"/>
  <c r="CA938"/>
  <c r="CB938"/>
  <c r="U939"/>
  <c r="Z940"/>
  <c r="AX940"/>
  <c r="AP940"/>
  <c r="AQ940"/>
  <c r="AR940"/>
  <c r="AS940"/>
  <c r="AT940"/>
  <c r="AU940"/>
  <c r="AW940"/>
  <c r="AW941"/>
  <c r="BA940"/>
  <c r="BB940"/>
  <c r="BC940"/>
  <c r="BD940"/>
  <c r="BE940"/>
  <c r="BF940"/>
  <c r="BI940"/>
  <c r="BL940"/>
  <c r="BM940"/>
  <c r="BN940"/>
  <c r="BO940"/>
  <c r="BP940"/>
  <c r="BQ940"/>
  <c r="BU940"/>
  <c r="BW940"/>
  <c r="BX940"/>
  <c r="BY940"/>
  <c r="BZ940"/>
  <c r="CA940"/>
  <c r="CB940"/>
  <c r="CD940"/>
  <c r="CD941"/>
  <c r="U941"/>
  <c r="Z942"/>
  <c r="AP942"/>
  <c r="AQ942"/>
  <c r="AR942"/>
  <c r="AS942"/>
  <c r="AT942"/>
  <c r="AU942"/>
  <c r="BA942"/>
  <c r="BB942"/>
  <c r="BC942"/>
  <c r="BD942"/>
  <c r="BE942"/>
  <c r="BF942"/>
  <c r="BL942"/>
  <c r="BM942"/>
  <c r="BN942"/>
  <c r="BO942"/>
  <c r="BP942"/>
  <c r="BQ942"/>
  <c r="BU942"/>
  <c r="BW942"/>
  <c r="BX942"/>
  <c r="BY942"/>
  <c r="BZ942"/>
  <c r="CA942"/>
  <c r="CB942"/>
  <c r="U943"/>
  <c r="Z944"/>
  <c r="AL944"/>
  <c r="AL945"/>
  <c r="AP944"/>
  <c r="AQ944"/>
  <c r="AR944"/>
  <c r="AS944"/>
  <c r="AT944"/>
  <c r="AU944"/>
  <c r="BA944"/>
  <c r="BB944"/>
  <c r="BC944"/>
  <c r="BD944"/>
  <c r="BE944"/>
  <c r="BF944"/>
  <c r="BL944"/>
  <c r="BM944"/>
  <c r="BN944"/>
  <c r="BO944"/>
  <c r="BP944"/>
  <c r="BQ944"/>
  <c r="BW944"/>
  <c r="BX944"/>
  <c r="BY944"/>
  <c r="BZ944"/>
  <c r="CA944"/>
  <c r="CB944"/>
  <c r="U945"/>
  <c r="Z946"/>
  <c r="AP946"/>
  <c r="AQ946"/>
  <c r="AR946"/>
  <c r="AS946"/>
  <c r="AT946"/>
  <c r="AU946"/>
  <c r="BA946"/>
  <c r="BB946"/>
  <c r="BC946"/>
  <c r="BD946"/>
  <c r="BE946"/>
  <c r="BF946"/>
  <c r="BL946"/>
  <c r="BM946"/>
  <c r="BN946"/>
  <c r="BO946"/>
  <c r="BP946"/>
  <c r="BQ946"/>
  <c r="BW946"/>
  <c r="BX946"/>
  <c r="BY946"/>
  <c r="BZ946"/>
  <c r="CA946"/>
  <c r="CB946"/>
  <c r="U947"/>
  <c r="Z948"/>
  <c r="AB948"/>
  <c r="AP948"/>
  <c r="AQ948"/>
  <c r="AR948"/>
  <c r="AS948"/>
  <c r="AT948"/>
  <c r="AU948"/>
  <c r="BA948"/>
  <c r="BB948"/>
  <c r="BC948"/>
  <c r="BD948"/>
  <c r="BE948"/>
  <c r="BF948"/>
  <c r="BL948"/>
  <c r="BM948"/>
  <c r="BN948"/>
  <c r="BO948"/>
  <c r="BP948"/>
  <c r="BQ948"/>
  <c r="BW948"/>
  <c r="BX948"/>
  <c r="BY948"/>
  <c r="BZ948"/>
  <c r="CA948"/>
  <c r="CB948"/>
  <c r="U949"/>
  <c r="Z950"/>
  <c r="BH950"/>
  <c r="BH951"/>
  <c r="AP950"/>
  <c r="AQ950"/>
  <c r="AR950"/>
  <c r="AS950"/>
  <c r="AT950"/>
  <c r="AU950"/>
  <c r="BA950"/>
  <c r="BB950"/>
  <c r="BC950"/>
  <c r="BD950"/>
  <c r="BE950"/>
  <c r="BF950"/>
  <c r="BL950"/>
  <c r="BM950"/>
  <c r="BN950"/>
  <c r="BO950"/>
  <c r="BP950"/>
  <c r="BQ950"/>
  <c r="BS950"/>
  <c r="BS951"/>
  <c r="BW950"/>
  <c r="BX950"/>
  <c r="BY950"/>
  <c r="BZ950"/>
  <c r="CA950"/>
  <c r="CB950"/>
  <c r="U951"/>
  <c r="Z952"/>
  <c r="AX952"/>
  <c r="AW952"/>
  <c r="AW953"/>
  <c r="AM952"/>
  <c r="AP952"/>
  <c r="AQ952"/>
  <c r="AR952"/>
  <c r="AS952"/>
  <c r="AT952"/>
  <c r="AU952"/>
  <c r="BA952"/>
  <c r="BB952"/>
  <c r="BC952"/>
  <c r="BD952"/>
  <c r="BE952"/>
  <c r="BF952"/>
  <c r="BL952"/>
  <c r="BM952"/>
  <c r="BN952"/>
  <c r="BO952"/>
  <c r="BP952"/>
  <c r="BQ952"/>
  <c r="BW952"/>
  <c r="BX952"/>
  <c r="BY952"/>
  <c r="BZ952"/>
  <c r="CA952"/>
  <c r="CB952"/>
  <c r="U953"/>
  <c r="Z954"/>
  <c r="AP954"/>
  <c r="AQ954"/>
  <c r="AR954"/>
  <c r="AS954"/>
  <c r="AT954"/>
  <c r="AU954"/>
  <c r="BA954"/>
  <c r="BB954"/>
  <c r="BC954"/>
  <c r="BD954"/>
  <c r="BE954"/>
  <c r="BF954"/>
  <c r="BL954"/>
  <c r="BM954"/>
  <c r="BN954"/>
  <c r="BO954"/>
  <c r="BP954"/>
  <c r="BQ954"/>
  <c r="BW954"/>
  <c r="BX954"/>
  <c r="BY954"/>
  <c r="BZ954"/>
  <c r="CA954"/>
  <c r="CB954"/>
  <c r="U955"/>
  <c r="Z956"/>
  <c r="AC956"/>
  <c r="AP956"/>
  <c r="AQ956"/>
  <c r="AR956"/>
  <c r="AS956"/>
  <c r="AT956"/>
  <c r="AU956"/>
  <c r="AV956"/>
  <c r="BA956"/>
  <c r="BB956"/>
  <c r="BC956"/>
  <c r="BD956"/>
  <c r="BE956"/>
  <c r="BF956"/>
  <c r="BL956"/>
  <c r="BM956"/>
  <c r="BR956" s="1"/>
  <c r="BN956"/>
  <c r="BO956"/>
  <c r="BP956"/>
  <c r="BQ956"/>
  <c r="BW956"/>
  <c r="BX956"/>
  <c r="BY956"/>
  <c r="BZ956"/>
  <c r="CA956"/>
  <c r="CB956"/>
  <c r="U957"/>
  <c r="Z958"/>
  <c r="AP958"/>
  <c r="AQ958"/>
  <c r="AR958"/>
  <c r="AS958"/>
  <c r="AT958"/>
  <c r="AU958"/>
  <c r="BA958"/>
  <c r="BB958"/>
  <c r="BC958"/>
  <c r="BD958"/>
  <c r="BE958"/>
  <c r="BF958"/>
  <c r="BL958"/>
  <c r="BM958"/>
  <c r="BN958"/>
  <c r="BO958"/>
  <c r="BP958"/>
  <c r="BQ958"/>
  <c r="BW958"/>
  <c r="BX958"/>
  <c r="BY958"/>
  <c r="BZ958"/>
  <c r="CA958"/>
  <c r="CB958"/>
  <c r="U959"/>
  <c r="Z960"/>
  <c r="AX960"/>
  <c r="AP960"/>
  <c r="AQ960"/>
  <c r="AR960"/>
  <c r="AS960"/>
  <c r="AT960"/>
  <c r="AU960"/>
  <c r="BA960"/>
  <c r="BB960"/>
  <c r="BC960"/>
  <c r="BD960"/>
  <c r="BE960"/>
  <c r="BF960"/>
  <c r="BL960"/>
  <c r="BM960"/>
  <c r="BN960"/>
  <c r="BO960"/>
  <c r="BP960"/>
  <c r="BQ960"/>
  <c r="BW960"/>
  <c r="BX960"/>
  <c r="BY960"/>
  <c r="BZ960"/>
  <c r="CA960"/>
  <c r="CB960"/>
  <c r="U961"/>
  <c r="Z962"/>
  <c r="AP962"/>
  <c r="AQ962"/>
  <c r="AR962"/>
  <c r="AS962"/>
  <c r="AT962"/>
  <c r="AU962"/>
  <c r="BA962"/>
  <c r="BB962"/>
  <c r="BC962"/>
  <c r="BD962"/>
  <c r="BE962"/>
  <c r="BF962"/>
  <c r="BL962"/>
  <c r="BM962"/>
  <c r="BN962"/>
  <c r="BO962"/>
  <c r="BP962"/>
  <c r="BQ962"/>
  <c r="BW962"/>
  <c r="BX962"/>
  <c r="BY962"/>
  <c r="BZ962"/>
  <c r="CA962"/>
  <c r="CB962"/>
  <c r="U963"/>
  <c r="Z964"/>
  <c r="AB964"/>
  <c r="AP964"/>
  <c r="AQ964"/>
  <c r="AR964"/>
  <c r="AS964"/>
  <c r="AT964"/>
  <c r="AU964"/>
  <c r="BA964"/>
  <c r="BB964"/>
  <c r="BC964"/>
  <c r="BD964"/>
  <c r="BE964"/>
  <c r="BF964"/>
  <c r="BL964"/>
  <c r="BM964"/>
  <c r="BN964"/>
  <c r="BO964"/>
  <c r="BP964"/>
  <c r="BQ964"/>
  <c r="BS964"/>
  <c r="BS965" s="1"/>
  <c r="BW964"/>
  <c r="BX964"/>
  <c r="BY964"/>
  <c r="BZ964"/>
  <c r="CA964"/>
  <c r="CB964"/>
  <c r="U965"/>
  <c r="Z966"/>
  <c r="CD966"/>
  <c r="CD967"/>
  <c r="AP966"/>
  <c r="AQ966"/>
  <c r="AR966"/>
  <c r="AS966"/>
  <c r="AT966"/>
  <c r="AU966"/>
  <c r="BA966"/>
  <c r="BB966"/>
  <c r="BC966"/>
  <c r="BD966"/>
  <c r="BE966"/>
  <c r="BF966"/>
  <c r="BL966"/>
  <c r="BM966"/>
  <c r="BN966"/>
  <c r="BO966"/>
  <c r="BP966"/>
  <c r="BQ966"/>
  <c r="BT966"/>
  <c r="BW966"/>
  <c r="BX966"/>
  <c r="BY966"/>
  <c r="BZ966"/>
  <c r="CA966"/>
  <c r="CB966"/>
  <c r="U967"/>
  <c r="Z968"/>
  <c r="BJ968"/>
  <c r="AP968"/>
  <c r="AQ968"/>
  <c r="AR968"/>
  <c r="AS968"/>
  <c r="AT968"/>
  <c r="AU968"/>
  <c r="BA968"/>
  <c r="BB968"/>
  <c r="BC968"/>
  <c r="BD968"/>
  <c r="BE968"/>
  <c r="BF968"/>
  <c r="BL968"/>
  <c r="BM968"/>
  <c r="BN968"/>
  <c r="BO968"/>
  <c r="BP968"/>
  <c r="BQ968"/>
  <c r="BW968"/>
  <c r="BX968"/>
  <c r="BY968"/>
  <c r="BZ968"/>
  <c r="CA968"/>
  <c r="CB968"/>
  <c r="U969"/>
  <c r="Z970"/>
  <c r="AP970"/>
  <c r="AQ970"/>
  <c r="AR970"/>
  <c r="AS970"/>
  <c r="AT970"/>
  <c r="AU970"/>
  <c r="BA970"/>
  <c r="BB970"/>
  <c r="BC970"/>
  <c r="BD970"/>
  <c r="BE970"/>
  <c r="BF970"/>
  <c r="BL970"/>
  <c r="BM970"/>
  <c r="BN970"/>
  <c r="BO970"/>
  <c r="BP970"/>
  <c r="BQ970"/>
  <c r="BW970"/>
  <c r="BX970"/>
  <c r="BY970"/>
  <c r="BZ970"/>
  <c r="CA970"/>
  <c r="CB970"/>
  <c r="U971"/>
  <c r="Z972"/>
  <c r="AP972"/>
  <c r="AQ972"/>
  <c r="AR972"/>
  <c r="AS972"/>
  <c r="AT972"/>
  <c r="AU972"/>
  <c r="BA972"/>
  <c r="BB972"/>
  <c r="BC972"/>
  <c r="BD972"/>
  <c r="BE972"/>
  <c r="BF972"/>
  <c r="BL972"/>
  <c r="BM972"/>
  <c r="BN972"/>
  <c r="BO972"/>
  <c r="BP972"/>
  <c r="BQ972"/>
  <c r="BW972"/>
  <c r="BX972"/>
  <c r="BY972"/>
  <c r="BZ972"/>
  <c r="CA972"/>
  <c r="CB972"/>
  <c r="U973"/>
  <c r="Z974"/>
  <c r="AP974"/>
  <c r="AQ974"/>
  <c r="AR974"/>
  <c r="AS974"/>
  <c r="AT974"/>
  <c r="AU974"/>
  <c r="BA974"/>
  <c r="BB974"/>
  <c r="BC974"/>
  <c r="BD974"/>
  <c r="BE974"/>
  <c r="BF974"/>
  <c r="BL974"/>
  <c r="BM974"/>
  <c r="BN974"/>
  <c r="BO974"/>
  <c r="BP974"/>
  <c r="BQ974"/>
  <c r="BW974"/>
  <c r="BX974"/>
  <c r="BY974"/>
  <c r="BZ974"/>
  <c r="CA974"/>
  <c r="CB974"/>
  <c r="U975"/>
  <c r="Z976"/>
  <c r="AC976"/>
  <c r="AP976"/>
  <c r="AQ976"/>
  <c r="AR976"/>
  <c r="AS976"/>
  <c r="AT976"/>
  <c r="AU976"/>
  <c r="BA976"/>
  <c r="BB976"/>
  <c r="BC976"/>
  <c r="BD976"/>
  <c r="BE976"/>
  <c r="BF976"/>
  <c r="BL976"/>
  <c r="BM976"/>
  <c r="BN976"/>
  <c r="BO976"/>
  <c r="BP976"/>
  <c r="BQ976"/>
  <c r="BW976"/>
  <c r="BX976"/>
  <c r="BY976"/>
  <c r="BZ976"/>
  <c r="CA976"/>
  <c r="CB976"/>
  <c r="U977"/>
  <c r="Z978"/>
  <c r="AL978"/>
  <c r="AL979" s="1"/>
  <c r="AN978"/>
  <c r="AP978"/>
  <c r="AQ978"/>
  <c r="AR978"/>
  <c r="AS978"/>
  <c r="AT978"/>
  <c r="AU978"/>
  <c r="AX978"/>
  <c r="BA978"/>
  <c r="BB978"/>
  <c r="BC978"/>
  <c r="BD978"/>
  <c r="BE978"/>
  <c r="BF978"/>
  <c r="BJ978"/>
  <c r="BL978"/>
  <c r="BM978"/>
  <c r="BN978"/>
  <c r="BO978"/>
  <c r="BP978"/>
  <c r="BQ978"/>
  <c r="BW978"/>
  <c r="BX978"/>
  <c r="BY978"/>
  <c r="BZ978"/>
  <c r="CA978"/>
  <c r="CB978"/>
  <c r="U979"/>
  <c r="Z980"/>
  <c r="AP980"/>
  <c r="AQ980"/>
  <c r="AR980"/>
  <c r="AS980"/>
  <c r="AT980"/>
  <c r="AU980"/>
  <c r="BA980"/>
  <c r="BB980"/>
  <c r="BC980"/>
  <c r="BD980"/>
  <c r="BE980"/>
  <c r="BF980"/>
  <c r="BL980"/>
  <c r="BM980"/>
  <c r="BN980"/>
  <c r="BO980"/>
  <c r="BP980"/>
  <c r="BQ980"/>
  <c r="BW980"/>
  <c r="BX980"/>
  <c r="BY980"/>
  <c r="BZ980"/>
  <c r="CA980"/>
  <c r="CB980"/>
  <c r="U981"/>
  <c r="Z982"/>
  <c r="AN982"/>
  <c r="AP982"/>
  <c r="AQ982"/>
  <c r="AR982"/>
  <c r="AS982"/>
  <c r="AT982"/>
  <c r="AU982"/>
  <c r="AX982"/>
  <c r="BA982"/>
  <c r="BB982"/>
  <c r="BC982"/>
  <c r="BD982"/>
  <c r="BE982"/>
  <c r="BF982"/>
  <c r="BL982"/>
  <c r="BM982"/>
  <c r="BN982"/>
  <c r="BO982"/>
  <c r="BP982"/>
  <c r="BQ982"/>
  <c r="BW982"/>
  <c r="BX982"/>
  <c r="BY982"/>
  <c r="BZ982"/>
  <c r="CA982"/>
  <c r="CB982"/>
  <c r="U983"/>
  <c r="Z984"/>
  <c r="AL984"/>
  <c r="AL985"/>
  <c r="AP984"/>
  <c r="AQ984"/>
  <c r="AR984"/>
  <c r="AS984"/>
  <c r="AT984"/>
  <c r="AU984"/>
  <c r="BA984"/>
  <c r="BB984"/>
  <c r="BC984"/>
  <c r="BD984"/>
  <c r="BE984"/>
  <c r="BF984"/>
  <c r="BH984"/>
  <c r="BH985" s="1"/>
  <c r="BJ984"/>
  <c r="BL984"/>
  <c r="BM984"/>
  <c r="BN984"/>
  <c r="BO984"/>
  <c r="BP984"/>
  <c r="BQ984"/>
  <c r="BW984"/>
  <c r="BX984"/>
  <c r="BY984"/>
  <c r="BZ984"/>
  <c r="CA984"/>
  <c r="CB984"/>
  <c r="U985"/>
  <c r="Z986"/>
  <c r="AN986"/>
  <c r="AP986"/>
  <c r="AQ986"/>
  <c r="AR986"/>
  <c r="AS986"/>
  <c r="AT986"/>
  <c r="AU986"/>
  <c r="BA986"/>
  <c r="BB986"/>
  <c r="BC986"/>
  <c r="BD986"/>
  <c r="BE986"/>
  <c r="BF986"/>
  <c r="BL986"/>
  <c r="BM986"/>
  <c r="BN986"/>
  <c r="BO986"/>
  <c r="BP986"/>
  <c r="BQ986"/>
  <c r="BW986"/>
  <c r="BX986"/>
  <c r="BY986"/>
  <c r="BZ986"/>
  <c r="CA986"/>
  <c r="CB986"/>
  <c r="U987"/>
  <c r="Z988"/>
  <c r="CD988"/>
  <c r="CD989" s="1"/>
  <c r="AP988"/>
  <c r="AQ988"/>
  <c r="AR988"/>
  <c r="AS988"/>
  <c r="AT988"/>
  <c r="AU988"/>
  <c r="BA988"/>
  <c r="BB988"/>
  <c r="BC988"/>
  <c r="BD988"/>
  <c r="BE988"/>
  <c r="BF988"/>
  <c r="BL988"/>
  <c r="BM988"/>
  <c r="BN988"/>
  <c r="BO988"/>
  <c r="BP988"/>
  <c r="BQ988"/>
  <c r="BW988"/>
  <c r="BX988"/>
  <c r="BY988"/>
  <c r="BZ988"/>
  <c r="CA988"/>
  <c r="CB988"/>
  <c r="U989"/>
  <c r="Z990"/>
  <c r="AC990"/>
  <c r="AP990"/>
  <c r="AQ990"/>
  <c r="AR990"/>
  <c r="AS990"/>
  <c r="AT990"/>
  <c r="AU990"/>
  <c r="BA990"/>
  <c r="BB990"/>
  <c r="BC990"/>
  <c r="BD990"/>
  <c r="BE990"/>
  <c r="BF990"/>
  <c r="BL990"/>
  <c r="BM990"/>
  <c r="BN990"/>
  <c r="BO990"/>
  <c r="BP990"/>
  <c r="BQ990"/>
  <c r="BW990"/>
  <c r="BX990"/>
  <c r="BY990"/>
  <c r="BZ990"/>
  <c r="CA990"/>
  <c r="CB990"/>
  <c r="U991"/>
  <c r="Z992"/>
  <c r="AB992"/>
  <c r="AP992"/>
  <c r="AQ992"/>
  <c r="AR992"/>
  <c r="AS992"/>
  <c r="AT992"/>
  <c r="AU992"/>
  <c r="BA992"/>
  <c r="BB992"/>
  <c r="BC992"/>
  <c r="BD992"/>
  <c r="BE992"/>
  <c r="BF992"/>
  <c r="BL992"/>
  <c r="BM992"/>
  <c r="BN992"/>
  <c r="BO992"/>
  <c r="BP992"/>
  <c r="BQ992"/>
  <c r="BW992"/>
  <c r="BX992"/>
  <c r="BY992"/>
  <c r="BZ992"/>
  <c r="CA992"/>
  <c r="CB992"/>
  <c r="U993"/>
  <c r="Z994"/>
  <c r="AP994"/>
  <c r="AQ994"/>
  <c r="AR994"/>
  <c r="AS994"/>
  <c r="AT994"/>
  <c r="AU994"/>
  <c r="BA994"/>
  <c r="BB994"/>
  <c r="BC994"/>
  <c r="BD994"/>
  <c r="BE994"/>
  <c r="BF994"/>
  <c r="BL994"/>
  <c r="BM994"/>
  <c r="BN994"/>
  <c r="BO994"/>
  <c r="BP994"/>
  <c r="BQ994"/>
  <c r="BW994"/>
  <c r="BX994"/>
  <c r="BY994"/>
  <c r="BZ994"/>
  <c r="CA994"/>
  <c r="CB994"/>
  <c r="U995"/>
  <c r="Z996"/>
  <c r="AP996"/>
  <c r="AQ996"/>
  <c r="AR996"/>
  <c r="AS996"/>
  <c r="AT996"/>
  <c r="AU996"/>
  <c r="BA996"/>
  <c r="BB996"/>
  <c r="BC996"/>
  <c r="BD996"/>
  <c r="BE996"/>
  <c r="BF996"/>
  <c r="BL996"/>
  <c r="BM996"/>
  <c r="BN996"/>
  <c r="BO996"/>
  <c r="BP996"/>
  <c r="BQ996"/>
  <c r="BW996"/>
  <c r="BX996"/>
  <c r="BY996"/>
  <c r="BZ996"/>
  <c r="CA996"/>
  <c r="CB996"/>
  <c r="U997"/>
  <c r="Z998"/>
  <c r="AN998"/>
  <c r="AP998"/>
  <c r="AQ998"/>
  <c r="AR998"/>
  <c r="AS998"/>
  <c r="AT998"/>
  <c r="AU998"/>
  <c r="BA998"/>
  <c r="BB998"/>
  <c r="BC998"/>
  <c r="BD998"/>
  <c r="BE998"/>
  <c r="BF998"/>
  <c r="BL998"/>
  <c r="BM998"/>
  <c r="BN998"/>
  <c r="BO998"/>
  <c r="BP998"/>
  <c r="BQ998"/>
  <c r="BW998"/>
  <c r="BX998"/>
  <c r="BY998"/>
  <c r="BZ998"/>
  <c r="CA998"/>
  <c r="CB998"/>
  <c r="U999"/>
  <c r="Z1000"/>
  <c r="AP1000"/>
  <c r="AQ1000"/>
  <c r="AR1000"/>
  <c r="AS1000"/>
  <c r="AT1000"/>
  <c r="AU1000"/>
  <c r="BA1000"/>
  <c r="BB1000"/>
  <c r="BC1000"/>
  <c r="BD1000"/>
  <c r="BE1000"/>
  <c r="BF1000"/>
  <c r="BL1000"/>
  <c r="BM1000"/>
  <c r="BN1000"/>
  <c r="BO1000"/>
  <c r="BP1000"/>
  <c r="BQ1000"/>
  <c r="BW1000"/>
  <c r="BX1000"/>
  <c r="BY1000"/>
  <c r="BZ1000"/>
  <c r="CA1000"/>
  <c r="CB1000"/>
  <c r="U1001"/>
  <c r="Z1002"/>
  <c r="BH1002"/>
  <c r="BH1003" s="1"/>
  <c r="AP1002"/>
  <c r="AQ1002"/>
  <c r="AR1002"/>
  <c r="AS1002"/>
  <c r="AT1002"/>
  <c r="AU1002"/>
  <c r="BA1002"/>
  <c r="BB1002"/>
  <c r="BC1002"/>
  <c r="BD1002"/>
  <c r="BE1002"/>
  <c r="BF1002"/>
  <c r="BL1002"/>
  <c r="BM1002"/>
  <c r="BN1002"/>
  <c r="BO1002"/>
  <c r="BP1002"/>
  <c r="BQ1002"/>
  <c r="BW1002"/>
  <c r="BX1002"/>
  <c r="BY1002"/>
  <c r="BZ1002"/>
  <c r="CA1002"/>
  <c r="CB1002"/>
  <c r="U1003"/>
  <c r="Z1004"/>
  <c r="BU1004"/>
  <c r="AP1004"/>
  <c r="AQ1004"/>
  <c r="AR1004"/>
  <c r="AS1004"/>
  <c r="AT1004"/>
  <c r="AU1004"/>
  <c r="BA1004"/>
  <c r="BB1004"/>
  <c r="BC1004"/>
  <c r="BD1004"/>
  <c r="BE1004"/>
  <c r="BF1004"/>
  <c r="BL1004"/>
  <c r="BM1004"/>
  <c r="BN1004"/>
  <c r="BO1004"/>
  <c r="BP1004"/>
  <c r="BQ1004"/>
  <c r="BW1004"/>
  <c r="BX1004"/>
  <c r="BY1004"/>
  <c r="BZ1004"/>
  <c r="CA1004"/>
  <c r="CB1004"/>
  <c r="U1005"/>
  <c r="Z1006"/>
  <c r="BS1006"/>
  <c r="BS1007"/>
  <c r="AP1006"/>
  <c r="AQ1006"/>
  <c r="AR1006"/>
  <c r="AS1006"/>
  <c r="AT1006"/>
  <c r="AU1006"/>
  <c r="BA1006"/>
  <c r="BB1006"/>
  <c r="BC1006"/>
  <c r="BD1006"/>
  <c r="BE1006"/>
  <c r="BF1006"/>
  <c r="BL1006"/>
  <c r="BM1006"/>
  <c r="BN1006"/>
  <c r="BO1006"/>
  <c r="BP1006"/>
  <c r="BQ1006"/>
  <c r="BW1006"/>
  <c r="BX1006"/>
  <c r="BY1006"/>
  <c r="BZ1006"/>
  <c r="CA1006"/>
  <c r="CB1006"/>
  <c r="U1007"/>
  <c r="Z1008"/>
  <c r="AP1008"/>
  <c r="AQ1008"/>
  <c r="AR1008"/>
  <c r="AS1008"/>
  <c r="AT1008"/>
  <c r="AU1008"/>
  <c r="BA1008"/>
  <c r="BB1008"/>
  <c r="BC1008"/>
  <c r="BD1008"/>
  <c r="BE1008"/>
  <c r="BF1008"/>
  <c r="BL1008"/>
  <c r="BM1008"/>
  <c r="BN1008"/>
  <c r="BO1008"/>
  <c r="BP1008"/>
  <c r="BQ1008"/>
  <c r="BW1008"/>
  <c r="BX1008"/>
  <c r="BY1008"/>
  <c r="BZ1008"/>
  <c r="CA1008"/>
  <c r="CB1008"/>
  <c r="U1009"/>
  <c r="Z1010"/>
  <c r="AP1010"/>
  <c r="AQ1010"/>
  <c r="AR1010"/>
  <c r="AS1010"/>
  <c r="AT1010"/>
  <c r="AU1010"/>
  <c r="AW1010"/>
  <c r="AW1011"/>
  <c r="BA1010"/>
  <c r="BB1010"/>
  <c r="BC1010"/>
  <c r="BD1010"/>
  <c r="BE1010"/>
  <c r="BF1010"/>
  <c r="BL1010"/>
  <c r="BM1010"/>
  <c r="BN1010"/>
  <c r="BO1010"/>
  <c r="BP1010"/>
  <c r="BQ1010"/>
  <c r="BW1010"/>
  <c r="BX1010"/>
  <c r="BY1010"/>
  <c r="BZ1010"/>
  <c r="CA1010"/>
  <c r="CB1010"/>
  <c r="U1011"/>
  <c r="Z1012"/>
  <c r="AP1012"/>
  <c r="AQ1012"/>
  <c r="AR1012"/>
  <c r="AS1012"/>
  <c r="AT1012"/>
  <c r="AU1012"/>
  <c r="BA1012"/>
  <c r="BB1012"/>
  <c r="BC1012"/>
  <c r="BD1012"/>
  <c r="BE1012"/>
  <c r="BF1012"/>
  <c r="BL1012"/>
  <c r="BM1012"/>
  <c r="BN1012"/>
  <c r="BO1012"/>
  <c r="BP1012"/>
  <c r="BQ1012"/>
  <c r="BW1012"/>
  <c r="BX1012"/>
  <c r="BY1012"/>
  <c r="BZ1012"/>
  <c r="CA1012"/>
  <c r="CB1012"/>
  <c r="U1013"/>
  <c r="Z1014"/>
  <c r="BS1014"/>
  <c r="BS1015"/>
  <c r="AP1014"/>
  <c r="AQ1014"/>
  <c r="AR1014"/>
  <c r="AS1014"/>
  <c r="AT1014"/>
  <c r="AU1014"/>
  <c r="BA1014"/>
  <c r="BB1014"/>
  <c r="BC1014"/>
  <c r="BD1014"/>
  <c r="BE1014"/>
  <c r="BF1014"/>
  <c r="BH1014"/>
  <c r="BH1015" s="1"/>
  <c r="BL1014"/>
  <c r="BM1014"/>
  <c r="BN1014"/>
  <c r="BO1014"/>
  <c r="BP1014"/>
  <c r="BQ1014"/>
  <c r="BW1014"/>
  <c r="BX1014"/>
  <c r="BY1014"/>
  <c r="BZ1014"/>
  <c r="CA1014"/>
  <c r="CB1014"/>
  <c r="U1015"/>
  <c r="Z1016"/>
  <c r="AP1016"/>
  <c r="AQ1016"/>
  <c r="AR1016"/>
  <c r="AS1016"/>
  <c r="AV1016"/>
  <c r="AT1016"/>
  <c r="AU1016"/>
  <c r="BA1016"/>
  <c r="BB1016"/>
  <c r="BC1016"/>
  <c r="BD1016"/>
  <c r="BE1016"/>
  <c r="BF1016"/>
  <c r="BL1016"/>
  <c r="BM1016"/>
  <c r="BN1016"/>
  <c r="BO1016"/>
  <c r="BP1016"/>
  <c r="BQ1016"/>
  <c r="BW1016"/>
  <c r="BX1016"/>
  <c r="BY1016"/>
  <c r="BZ1016"/>
  <c r="CA1016"/>
  <c r="CB1016"/>
  <c r="U1017"/>
  <c r="Z1018"/>
  <c r="AP1018"/>
  <c r="AQ1018"/>
  <c r="AR1018"/>
  <c r="AS1018"/>
  <c r="AT1018"/>
  <c r="AU1018"/>
  <c r="BA1018"/>
  <c r="BB1018"/>
  <c r="BC1018"/>
  <c r="BD1018"/>
  <c r="BE1018"/>
  <c r="BF1018"/>
  <c r="BL1018"/>
  <c r="BM1018"/>
  <c r="BN1018"/>
  <c r="BO1018"/>
  <c r="BP1018"/>
  <c r="BQ1018"/>
  <c r="BW1018"/>
  <c r="BX1018"/>
  <c r="BY1018"/>
  <c r="BZ1018"/>
  <c r="CA1018"/>
  <c r="CB1018"/>
  <c r="U1019"/>
  <c r="Z1020"/>
  <c r="AP1020"/>
  <c r="AQ1020"/>
  <c r="AR1020"/>
  <c r="AS1020"/>
  <c r="AT1020"/>
  <c r="AU1020"/>
  <c r="BA1020"/>
  <c r="BB1020"/>
  <c r="BC1020"/>
  <c r="BD1020"/>
  <c r="BE1020"/>
  <c r="BF1020"/>
  <c r="BL1020"/>
  <c r="BM1020"/>
  <c r="BN1020"/>
  <c r="BO1020"/>
  <c r="BP1020"/>
  <c r="BQ1020"/>
  <c r="BW1020"/>
  <c r="BX1020"/>
  <c r="BY1020"/>
  <c r="BZ1020"/>
  <c r="CA1020"/>
  <c r="CB1020"/>
  <c r="U1021"/>
  <c r="Z1022"/>
  <c r="AB1022"/>
  <c r="AP1022"/>
  <c r="AQ1022"/>
  <c r="AR1022"/>
  <c r="AS1022"/>
  <c r="AT1022"/>
  <c r="AU1022"/>
  <c r="BA1022"/>
  <c r="BB1022"/>
  <c r="BC1022"/>
  <c r="BD1022"/>
  <c r="BE1022"/>
  <c r="BF1022"/>
  <c r="BL1022"/>
  <c r="BM1022"/>
  <c r="BN1022"/>
  <c r="BO1022"/>
  <c r="BP1022"/>
  <c r="BQ1022"/>
  <c r="BW1022"/>
  <c r="BX1022"/>
  <c r="BY1022"/>
  <c r="BZ1022"/>
  <c r="CA1022"/>
  <c r="CB1022"/>
  <c r="U1023"/>
  <c r="Z1024"/>
  <c r="AP1024"/>
  <c r="AQ1024"/>
  <c r="AR1024"/>
  <c r="AS1024"/>
  <c r="AT1024"/>
  <c r="AU1024"/>
  <c r="BA1024"/>
  <c r="BB1024"/>
  <c r="BC1024"/>
  <c r="BD1024"/>
  <c r="BE1024"/>
  <c r="BF1024"/>
  <c r="BL1024"/>
  <c r="BM1024"/>
  <c r="BN1024"/>
  <c r="BO1024"/>
  <c r="BP1024"/>
  <c r="BQ1024"/>
  <c r="BW1024"/>
  <c r="BX1024"/>
  <c r="BY1024"/>
  <c r="BZ1024"/>
  <c r="CA1024"/>
  <c r="CB1024"/>
  <c r="U1025"/>
  <c r="Z1026"/>
  <c r="AP1026"/>
  <c r="AQ1026"/>
  <c r="AR1026"/>
  <c r="AS1026"/>
  <c r="AT1026"/>
  <c r="AU1026"/>
  <c r="BA1026"/>
  <c r="BB1026"/>
  <c r="BC1026"/>
  <c r="BD1026"/>
  <c r="BE1026"/>
  <c r="BF1026"/>
  <c r="BL1026"/>
  <c r="BM1026"/>
  <c r="BN1026"/>
  <c r="BO1026"/>
  <c r="BP1026"/>
  <c r="BQ1026"/>
  <c r="BW1026"/>
  <c r="BX1026"/>
  <c r="BY1026"/>
  <c r="BZ1026"/>
  <c r="CA1026"/>
  <c r="CB1026"/>
  <c r="U1027"/>
  <c r="Z1028"/>
  <c r="AP1028"/>
  <c r="AQ1028"/>
  <c r="AR1028"/>
  <c r="AS1028"/>
  <c r="AT1028"/>
  <c r="AU1028"/>
  <c r="BA1028"/>
  <c r="BB1028"/>
  <c r="BC1028"/>
  <c r="BD1028"/>
  <c r="BE1028"/>
  <c r="BF1028"/>
  <c r="BL1028"/>
  <c r="BM1028"/>
  <c r="BN1028"/>
  <c r="BO1028"/>
  <c r="BP1028"/>
  <c r="BQ1028"/>
  <c r="BR1028"/>
  <c r="BW1028"/>
  <c r="BX1028"/>
  <c r="BY1028"/>
  <c r="BZ1028"/>
  <c r="CA1028"/>
  <c r="CB1028"/>
  <c r="U1029"/>
  <c r="Z1030"/>
  <c r="AM1030"/>
  <c r="AP1030"/>
  <c r="AQ1030"/>
  <c r="AR1030"/>
  <c r="AS1030"/>
  <c r="AT1030"/>
  <c r="AU1030"/>
  <c r="BA1030"/>
  <c r="BB1030"/>
  <c r="BC1030"/>
  <c r="BD1030"/>
  <c r="BE1030"/>
  <c r="BF1030"/>
  <c r="BL1030"/>
  <c r="BM1030"/>
  <c r="BN1030"/>
  <c r="BO1030"/>
  <c r="BP1030"/>
  <c r="BQ1030"/>
  <c r="BW1030"/>
  <c r="BX1030"/>
  <c r="BY1030"/>
  <c r="BZ1030"/>
  <c r="CA1030"/>
  <c r="CB1030"/>
  <c r="U1031"/>
  <c r="Z1032"/>
  <c r="AB1032"/>
  <c r="AP1032"/>
  <c r="AQ1032"/>
  <c r="AR1032"/>
  <c r="AS1032"/>
  <c r="AT1032"/>
  <c r="AU1032"/>
  <c r="BA1032"/>
  <c r="BB1032"/>
  <c r="BC1032"/>
  <c r="BD1032"/>
  <c r="BE1032"/>
  <c r="BF1032"/>
  <c r="BL1032"/>
  <c r="BM1032"/>
  <c r="BN1032"/>
  <c r="BO1032"/>
  <c r="BP1032"/>
  <c r="BQ1032"/>
  <c r="BW1032"/>
  <c r="BX1032"/>
  <c r="BY1032"/>
  <c r="BZ1032"/>
  <c r="CA1032"/>
  <c r="CB1032"/>
  <c r="U1033"/>
  <c r="Z1034"/>
  <c r="AB1034"/>
  <c r="AP1034"/>
  <c r="AQ1034"/>
  <c r="AR1034"/>
  <c r="AS1034"/>
  <c r="AT1034"/>
  <c r="AU1034"/>
  <c r="BA1034"/>
  <c r="BB1034"/>
  <c r="BC1034"/>
  <c r="BD1034"/>
  <c r="BE1034"/>
  <c r="BF1034"/>
  <c r="BL1034"/>
  <c r="BM1034"/>
  <c r="BN1034"/>
  <c r="BO1034"/>
  <c r="BP1034"/>
  <c r="BQ1034"/>
  <c r="BW1034"/>
  <c r="BX1034"/>
  <c r="BY1034"/>
  <c r="BZ1034"/>
  <c r="CA1034"/>
  <c r="CB1034"/>
  <c r="U1035"/>
  <c r="Z1036"/>
  <c r="AL1036"/>
  <c r="AL1037"/>
  <c r="AP1036"/>
  <c r="AQ1036"/>
  <c r="AR1036"/>
  <c r="AS1036"/>
  <c r="AT1036"/>
  <c r="AU1036"/>
  <c r="BA1036"/>
  <c r="BB1036"/>
  <c r="BC1036"/>
  <c r="BD1036"/>
  <c r="BE1036"/>
  <c r="BF1036"/>
  <c r="BI1036"/>
  <c r="BL1036"/>
  <c r="BM1036"/>
  <c r="BN1036"/>
  <c r="BO1036"/>
  <c r="BP1036"/>
  <c r="BQ1036"/>
  <c r="BW1036"/>
  <c r="BX1036"/>
  <c r="BY1036"/>
  <c r="BZ1036"/>
  <c r="CA1036"/>
  <c r="CB1036"/>
  <c r="U1037"/>
  <c r="Z1038"/>
  <c r="AM1038"/>
  <c r="AP1038"/>
  <c r="AQ1038"/>
  <c r="AR1038"/>
  <c r="AS1038"/>
  <c r="AT1038"/>
  <c r="AU1038"/>
  <c r="BA1038"/>
  <c r="BB1038"/>
  <c r="BC1038"/>
  <c r="BD1038"/>
  <c r="BE1038"/>
  <c r="BF1038"/>
  <c r="BJ1038"/>
  <c r="BL1038"/>
  <c r="BM1038"/>
  <c r="BN1038"/>
  <c r="BO1038"/>
  <c r="BP1038"/>
  <c r="BQ1038"/>
  <c r="BT1038"/>
  <c r="BW1038"/>
  <c r="BX1038"/>
  <c r="BY1038"/>
  <c r="BZ1038"/>
  <c r="CA1038"/>
  <c r="CB1038"/>
  <c r="U1039"/>
  <c r="Z1040"/>
  <c r="AL1040"/>
  <c r="AL1041" s="1"/>
  <c r="AP1040"/>
  <c r="AQ1040"/>
  <c r="AR1040"/>
  <c r="AS1040"/>
  <c r="AT1040"/>
  <c r="AU1040"/>
  <c r="BA1040"/>
  <c r="BB1040"/>
  <c r="BC1040"/>
  <c r="BD1040"/>
  <c r="BE1040"/>
  <c r="BF1040"/>
  <c r="BL1040"/>
  <c r="BM1040"/>
  <c r="BN1040"/>
  <c r="BO1040"/>
  <c r="BP1040"/>
  <c r="BQ1040"/>
  <c r="BW1040"/>
  <c r="BX1040"/>
  <c r="BY1040"/>
  <c r="BZ1040"/>
  <c r="CA1040"/>
  <c r="CB1040"/>
  <c r="U1041"/>
  <c r="Z1042"/>
  <c r="AP1042"/>
  <c r="AQ1042"/>
  <c r="AR1042"/>
  <c r="AS1042"/>
  <c r="AT1042"/>
  <c r="AU1042"/>
  <c r="BA1042"/>
  <c r="BB1042"/>
  <c r="BC1042"/>
  <c r="BD1042"/>
  <c r="BE1042"/>
  <c r="BF1042"/>
  <c r="BL1042"/>
  <c r="BM1042"/>
  <c r="BN1042"/>
  <c r="BO1042"/>
  <c r="BP1042"/>
  <c r="BQ1042"/>
  <c r="BW1042"/>
  <c r="BX1042"/>
  <c r="BY1042"/>
  <c r="BZ1042"/>
  <c r="CA1042"/>
  <c r="CB1042"/>
  <c r="U1043"/>
  <c r="Z1044"/>
  <c r="AP1044"/>
  <c r="AQ1044"/>
  <c r="AR1044"/>
  <c r="AS1044"/>
  <c r="AT1044"/>
  <c r="AU1044"/>
  <c r="BA1044"/>
  <c r="BB1044"/>
  <c r="BC1044"/>
  <c r="BD1044"/>
  <c r="BE1044"/>
  <c r="BF1044"/>
  <c r="BL1044"/>
  <c r="BM1044"/>
  <c r="BN1044"/>
  <c r="BO1044"/>
  <c r="BP1044"/>
  <c r="BQ1044"/>
  <c r="BW1044"/>
  <c r="BX1044"/>
  <c r="BY1044"/>
  <c r="BZ1044"/>
  <c r="CA1044"/>
  <c r="CB1044"/>
  <c r="U1045"/>
  <c r="Z1046"/>
  <c r="AM1046"/>
  <c r="AP1046"/>
  <c r="AQ1046"/>
  <c r="AR1046"/>
  <c r="AS1046"/>
  <c r="AT1046"/>
  <c r="AU1046"/>
  <c r="BA1046"/>
  <c r="BB1046"/>
  <c r="BC1046"/>
  <c r="BD1046"/>
  <c r="BE1046"/>
  <c r="BF1046"/>
  <c r="BJ1046"/>
  <c r="BL1046"/>
  <c r="BM1046"/>
  <c r="BN1046"/>
  <c r="BO1046"/>
  <c r="BP1046"/>
  <c r="BQ1046"/>
  <c r="BW1046"/>
  <c r="BX1046"/>
  <c r="BY1046"/>
  <c r="BZ1046"/>
  <c r="CA1046"/>
  <c r="CB1046"/>
  <c r="U1047"/>
  <c r="Z1048"/>
  <c r="AC1048"/>
  <c r="AP1048"/>
  <c r="AQ1048"/>
  <c r="AR1048"/>
  <c r="AS1048"/>
  <c r="AT1048"/>
  <c r="AU1048"/>
  <c r="BA1048"/>
  <c r="BB1048"/>
  <c r="BC1048"/>
  <c r="BD1048"/>
  <c r="BE1048"/>
  <c r="BF1048"/>
  <c r="BJ1048"/>
  <c r="BL1048"/>
  <c r="BM1048"/>
  <c r="BN1048"/>
  <c r="BO1048"/>
  <c r="BP1048"/>
  <c r="BQ1048"/>
  <c r="BU1048"/>
  <c r="BW1048"/>
  <c r="BX1048"/>
  <c r="BY1048"/>
  <c r="BZ1048"/>
  <c r="CA1048"/>
  <c r="CB1048"/>
  <c r="U1049"/>
  <c r="Z1050"/>
  <c r="AP1050"/>
  <c r="AQ1050"/>
  <c r="AR1050"/>
  <c r="AS1050"/>
  <c r="AT1050"/>
  <c r="AU1050"/>
  <c r="BA1050"/>
  <c r="BB1050"/>
  <c r="BC1050"/>
  <c r="BD1050"/>
  <c r="BE1050"/>
  <c r="BF1050"/>
  <c r="BL1050"/>
  <c r="BM1050"/>
  <c r="BN1050"/>
  <c r="BO1050"/>
  <c r="BP1050"/>
  <c r="BQ1050"/>
  <c r="BW1050"/>
  <c r="BX1050"/>
  <c r="BY1050"/>
  <c r="BZ1050"/>
  <c r="CA1050"/>
  <c r="CB1050"/>
  <c r="U1051"/>
  <c r="Z1052"/>
  <c r="AP1052"/>
  <c r="AQ1052"/>
  <c r="AR1052"/>
  <c r="AS1052"/>
  <c r="AT1052"/>
  <c r="AU1052"/>
  <c r="BA1052"/>
  <c r="BB1052"/>
  <c r="BC1052"/>
  <c r="BD1052"/>
  <c r="BE1052"/>
  <c r="BF1052"/>
  <c r="BL1052"/>
  <c r="BM1052"/>
  <c r="BN1052"/>
  <c r="BO1052"/>
  <c r="BP1052"/>
  <c r="BQ1052"/>
  <c r="BW1052"/>
  <c r="BX1052"/>
  <c r="BY1052"/>
  <c r="BZ1052"/>
  <c r="CA1052"/>
  <c r="CB1052"/>
  <c r="U1053"/>
  <c r="Z1054"/>
  <c r="AP1054"/>
  <c r="AQ1054"/>
  <c r="AR1054"/>
  <c r="AS1054"/>
  <c r="AT1054"/>
  <c r="AU1054"/>
  <c r="BA1054"/>
  <c r="BB1054"/>
  <c r="BC1054"/>
  <c r="BD1054"/>
  <c r="BE1054"/>
  <c r="BF1054"/>
  <c r="BL1054"/>
  <c r="BM1054"/>
  <c r="BN1054"/>
  <c r="BO1054"/>
  <c r="BP1054"/>
  <c r="BQ1054"/>
  <c r="BW1054"/>
  <c r="BX1054"/>
  <c r="BY1054"/>
  <c r="BZ1054"/>
  <c r="CA1054"/>
  <c r="CB1054"/>
  <c r="U1055"/>
  <c r="Z1056"/>
  <c r="AP1056"/>
  <c r="AQ1056"/>
  <c r="AR1056"/>
  <c r="AS1056"/>
  <c r="AT1056"/>
  <c r="AU1056"/>
  <c r="BA1056"/>
  <c r="BB1056"/>
  <c r="BC1056"/>
  <c r="BD1056"/>
  <c r="BE1056"/>
  <c r="BF1056"/>
  <c r="BL1056"/>
  <c r="BM1056"/>
  <c r="BN1056"/>
  <c r="BO1056"/>
  <c r="BP1056"/>
  <c r="BQ1056"/>
  <c r="BW1056"/>
  <c r="BX1056"/>
  <c r="BY1056"/>
  <c r="BZ1056"/>
  <c r="CA1056"/>
  <c r="CB1056"/>
  <c r="U1057"/>
  <c r="Z1058"/>
  <c r="BH1058"/>
  <c r="BH1059"/>
  <c r="AP1058"/>
  <c r="AQ1058"/>
  <c r="AR1058"/>
  <c r="AS1058"/>
  <c r="AT1058"/>
  <c r="AU1058"/>
  <c r="BA1058"/>
  <c r="BB1058"/>
  <c r="BC1058"/>
  <c r="BD1058"/>
  <c r="BE1058"/>
  <c r="BF1058"/>
  <c r="BL1058"/>
  <c r="BM1058"/>
  <c r="BN1058"/>
  <c r="BO1058"/>
  <c r="BP1058"/>
  <c r="BQ1058"/>
  <c r="BW1058"/>
  <c r="BX1058"/>
  <c r="BY1058"/>
  <c r="BZ1058"/>
  <c r="CA1058"/>
  <c r="CB1058"/>
  <c r="U1059"/>
  <c r="Z1060"/>
  <c r="BH1060"/>
  <c r="BH1061"/>
  <c r="AP1060"/>
  <c r="AQ1060"/>
  <c r="AR1060"/>
  <c r="AS1060"/>
  <c r="AT1060"/>
  <c r="AU1060"/>
  <c r="BA1060"/>
  <c r="BB1060"/>
  <c r="BC1060"/>
  <c r="BD1060"/>
  <c r="BE1060"/>
  <c r="BF1060"/>
  <c r="BL1060"/>
  <c r="BM1060"/>
  <c r="BN1060"/>
  <c r="BO1060"/>
  <c r="BP1060"/>
  <c r="BQ1060"/>
  <c r="BW1060"/>
  <c r="BX1060"/>
  <c r="BY1060"/>
  <c r="BZ1060"/>
  <c r="CA1060"/>
  <c r="CB1060"/>
  <c r="U1061"/>
  <c r="Z1062"/>
  <c r="AX1062"/>
  <c r="AP1062"/>
  <c r="AQ1062"/>
  <c r="AR1062"/>
  <c r="AS1062"/>
  <c r="AT1062"/>
  <c r="AU1062"/>
  <c r="BA1062"/>
  <c r="BB1062"/>
  <c r="BC1062"/>
  <c r="BD1062"/>
  <c r="BE1062"/>
  <c r="BF1062"/>
  <c r="BL1062"/>
  <c r="BM1062"/>
  <c r="BN1062"/>
  <c r="BO1062"/>
  <c r="BP1062"/>
  <c r="BQ1062"/>
  <c r="BW1062"/>
  <c r="BX1062"/>
  <c r="BY1062"/>
  <c r="BZ1062"/>
  <c r="CA1062"/>
  <c r="CB1062"/>
  <c r="U1063"/>
  <c r="Z1064"/>
  <c r="AB1064"/>
  <c r="AP1064"/>
  <c r="AQ1064"/>
  <c r="AR1064"/>
  <c r="AS1064"/>
  <c r="AT1064"/>
  <c r="AU1064"/>
  <c r="BA1064"/>
  <c r="BB1064"/>
  <c r="BC1064"/>
  <c r="BD1064"/>
  <c r="BE1064"/>
  <c r="BF1064"/>
  <c r="BL1064"/>
  <c r="BM1064"/>
  <c r="BN1064"/>
  <c r="BO1064"/>
  <c r="BP1064"/>
  <c r="BQ1064"/>
  <c r="BW1064"/>
  <c r="BX1064"/>
  <c r="BY1064"/>
  <c r="BZ1064"/>
  <c r="CA1064"/>
  <c r="CB1064"/>
  <c r="U1065"/>
  <c r="Z1066"/>
  <c r="AP1066"/>
  <c r="AQ1066"/>
  <c r="AR1066"/>
  <c r="AS1066"/>
  <c r="AT1066"/>
  <c r="AU1066"/>
  <c r="BA1066"/>
  <c r="BB1066"/>
  <c r="BC1066"/>
  <c r="BD1066"/>
  <c r="BE1066"/>
  <c r="BF1066"/>
  <c r="BL1066"/>
  <c r="BM1066"/>
  <c r="BN1066"/>
  <c r="BO1066"/>
  <c r="BP1066"/>
  <c r="BQ1066"/>
  <c r="BW1066"/>
  <c r="BX1066"/>
  <c r="BY1066"/>
  <c r="BZ1066"/>
  <c r="CA1066"/>
  <c r="CB1066"/>
  <c r="U1067"/>
  <c r="Z1068"/>
  <c r="AC1068"/>
  <c r="AP1068"/>
  <c r="AQ1068"/>
  <c r="AR1068"/>
  <c r="AS1068"/>
  <c r="AT1068"/>
  <c r="AU1068"/>
  <c r="AY1068"/>
  <c r="BA1068"/>
  <c r="BB1068"/>
  <c r="BC1068"/>
  <c r="BD1068"/>
  <c r="BE1068"/>
  <c r="BF1068"/>
  <c r="BL1068"/>
  <c r="BM1068"/>
  <c r="BN1068"/>
  <c r="BO1068"/>
  <c r="BP1068"/>
  <c r="BQ1068"/>
  <c r="BW1068"/>
  <c r="BX1068"/>
  <c r="BY1068"/>
  <c r="BZ1068"/>
  <c r="CA1068"/>
  <c r="CB1068"/>
  <c r="U1069"/>
  <c r="Z1070"/>
  <c r="BJ1070"/>
  <c r="AP1070"/>
  <c r="AQ1070"/>
  <c r="AR1070"/>
  <c r="AS1070"/>
  <c r="AT1070"/>
  <c r="AU1070"/>
  <c r="AX1070"/>
  <c r="BA1070"/>
  <c r="BB1070"/>
  <c r="BC1070"/>
  <c r="BD1070"/>
  <c r="BE1070"/>
  <c r="BF1070"/>
  <c r="BL1070"/>
  <c r="BM1070"/>
  <c r="BN1070"/>
  <c r="BO1070"/>
  <c r="BP1070"/>
  <c r="BQ1070"/>
  <c r="BW1070"/>
  <c r="BX1070"/>
  <c r="BY1070"/>
  <c r="BZ1070"/>
  <c r="CA1070"/>
  <c r="CB1070"/>
  <c r="U1071"/>
  <c r="Z1072"/>
  <c r="AP1072"/>
  <c r="AQ1072"/>
  <c r="AR1072"/>
  <c r="AS1072"/>
  <c r="AT1072"/>
  <c r="AU1072"/>
  <c r="BA1072"/>
  <c r="BB1072"/>
  <c r="BC1072"/>
  <c r="BD1072"/>
  <c r="BE1072"/>
  <c r="BF1072"/>
  <c r="BL1072"/>
  <c r="BM1072"/>
  <c r="BN1072"/>
  <c r="BO1072"/>
  <c r="BP1072"/>
  <c r="BQ1072"/>
  <c r="BW1072"/>
  <c r="BX1072"/>
  <c r="BY1072"/>
  <c r="BZ1072"/>
  <c r="CA1072"/>
  <c r="CB1072"/>
  <c r="U1073"/>
  <c r="Z1074"/>
  <c r="BU1074"/>
  <c r="AP1074"/>
  <c r="AQ1074"/>
  <c r="AR1074"/>
  <c r="AS1074"/>
  <c r="AT1074"/>
  <c r="AU1074"/>
  <c r="AY1074"/>
  <c r="BA1074"/>
  <c r="BB1074"/>
  <c r="BC1074"/>
  <c r="BD1074"/>
  <c r="BE1074"/>
  <c r="BF1074"/>
  <c r="BL1074"/>
  <c r="BM1074"/>
  <c r="BN1074"/>
  <c r="BO1074"/>
  <c r="BP1074"/>
  <c r="BQ1074"/>
  <c r="BW1074"/>
  <c r="BX1074"/>
  <c r="BY1074"/>
  <c r="BZ1074"/>
  <c r="CA1074"/>
  <c r="CB1074"/>
  <c r="U1075"/>
  <c r="Z1076"/>
  <c r="AL1076"/>
  <c r="AL1077"/>
  <c r="AM1076"/>
  <c r="AP1076"/>
  <c r="AQ1076"/>
  <c r="AR1076"/>
  <c r="AS1076"/>
  <c r="AT1076"/>
  <c r="AU1076"/>
  <c r="AW1076"/>
  <c r="AW1077" s="1"/>
  <c r="AX1076"/>
  <c r="BA1076"/>
  <c r="BB1076"/>
  <c r="BC1076"/>
  <c r="BD1076"/>
  <c r="BE1076"/>
  <c r="BF1076"/>
  <c r="BL1076"/>
  <c r="BM1076"/>
  <c r="BN1076"/>
  <c r="BO1076"/>
  <c r="BP1076"/>
  <c r="BQ1076"/>
  <c r="BU1076"/>
  <c r="BW1076"/>
  <c r="BX1076"/>
  <c r="BY1076"/>
  <c r="BZ1076"/>
  <c r="CA1076"/>
  <c r="CB1076"/>
  <c r="U1077"/>
  <c r="Z1078"/>
  <c r="AP1078"/>
  <c r="AQ1078"/>
  <c r="AR1078"/>
  <c r="AS1078"/>
  <c r="AT1078"/>
  <c r="AU1078"/>
  <c r="BA1078"/>
  <c r="BB1078"/>
  <c r="BC1078"/>
  <c r="BD1078"/>
  <c r="BE1078"/>
  <c r="BF1078"/>
  <c r="BL1078"/>
  <c r="BM1078"/>
  <c r="BN1078"/>
  <c r="BO1078"/>
  <c r="BP1078"/>
  <c r="BQ1078"/>
  <c r="BW1078"/>
  <c r="BX1078"/>
  <c r="BY1078"/>
  <c r="BZ1078"/>
  <c r="CA1078"/>
  <c r="CB1078"/>
  <c r="U1079"/>
  <c r="Z1080"/>
  <c r="AP1080"/>
  <c r="AQ1080"/>
  <c r="AR1080"/>
  <c r="AS1080"/>
  <c r="AT1080"/>
  <c r="AU1080"/>
  <c r="BA1080"/>
  <c r="BB1080"/>
  <c r="BC1080"/>
  <c r="BD1080"/>
  <c r="BE1080"/>
  <c r="BF1080"/>
  <c r="BL1080"/>
  <c r="BM1080"/>
  <c r="BN1080"/>
  <c r="BO1080"/>
  <c r="BP1080"/>
  <c r="BQ1080"/>
  <c r="BW1080"/>
  <c r="BX1080"/>
  <c r="BY1080"/>
  <c r="BZ1080"/>
  <c r="CA1080"/>
  <c r="CB1080"/>
  <c r="U1081"/>
  <c r="Z1082"/>
  <c r="AW1082"/>
  <c r="AW1083" s="1"/>
  <c r="AP1082"/>
  <c r="AQ1082"/>
  <c r="AR1082"/>
  <c r="AS1082"/>
  <c r="AT1082"/>
  <c r="AU1082"/>
  <c r="BA1082"/>
  <c r="BB1082"/>
  <c r="BC1082"/>
  <c r="BD1082"/>
  <c r="BE1082"/>
  <c r="BF1082"/>
  <c r="BL1082"/>
  <c r="BM1082"/>
  <c r="BN1082"/>
  <c r="BO1082"/>
  <c r="BP1082"/>
  <c r="BQ1082"/>
  <c r="BW1082"/>
  <c r="BX1082"/>
  <c r="BY1082"/>
  <c r="BZ1082"/>
  <c r="CA1082"/>
  <c r="CB1082"/>
  <c r="U1083"/>
  <c r="Z1084"/>
  <c r="AC1084"/>
  <c r="AP1084"/>
  <c r="AQ1084"/>
  <c r="AR1084"/>
  <c r="AS1084"/>
  <c r="AT1084"/>
  <c r="AU1084"/>
  <c r="BA1084"/>
  <c r="BB1084"/>
  <c r="BC1084"/>
  <c r="BD1084"/>
  <c r="BE1084"/>
  <c r="BF1084"/>
  <c r="BL1084"/>
  <c r="BM1084"/>
  <c r="BN1084"/>
  <c r="BO1084"/>
  <c r="BP1084"/>
  <c r="BQ1084"/>
  <c r="BW1084"/>
  <c r="BX1084"/>
  <c r="BY1084"/>
  <c r="BZ1084"/>
  <c r="CA1084"/>
  <c r="CB1084"/>
  <c r="U1085"/>
  <c r="Z1086"/>
  <c r="AP1086"/>
  <c r="AQ1086"/>
  <c r="AR1086"/>
  <c r="AS1086"/>
  <c r="AT1086"/>
  <c r="AU1086"/>
  <c r="BA1086"/>
  <c r="BB1086"/>
  <c r="BC1086"/>
  <c r="BD1086"/>
  <c r="BE1086"/>
  <c r="BF1086"/>
  <c r="BL1086"/>
  <c r="BM1086"/>
  <c r="BN1086"/>
  <c r="BO1086"/>
  <c r="BP1086"/>
  <c r="BQ1086"/>
  <c r="BW1086"/>
  <c r="BX1086"/>
  <c r="BY1086"/>
  <c r="BZ1086"/>
  <c r="CA1086"/>
  <c r="CB1086"/>
  <c r="U1087"/>
  <c r="Z1088"/>
  <c r="AP1088"/>
  <c r="AQ1088"/>
  <c r="AR1088"/>
  <c r="AS1088"/>
  <c r="AT1088"/>
  <c r="AU1088"/>
  <c r="BA1088"/>
  <c r="BB1088"/>
  <c r="BC1088"/>
  <c r="BD1088"/>
  <c r="BE1088"/>
  <c r="BF1088"/>
  <c r="BL1088"/>
  <c r="BM1088"/>
  <c r="BN1088"/>
  <c r="BO1088"/>
  <c r="BP1088"/>
  <c r="BQ1088"/>
  <c r="BW1088"/>
  <c r="BX1088"/>
  <c r="BY1088"/>
  <c r="BZ1088"/>
  <c r="CA1088"/>
  <c r="CB1088"/>
  <c r="U1089"/>
  <c r="Z1090"/>
  <c r="AP1090"/>
  <c r="AQ1090"/>
  <c r="AR1090"/>
  <c r="AS1090"/>
  <c r="AT1090"/>
  <c r="AU1090"/>
  <c r="BA1090"/>
  <c r="BB1090"/>
  <c r="BC1090"/>
  <c r="BD1090"/>
  <c r="BE1090"/>
  <c r="BF1090"/>
  <c r="BL1090"/>
  <c r="BM1090"/>
  <c r="BN1090"/>
  <c r="BO1090"/>
  <c r="BP1090"/>
  <c r="BQ1090"/>
  <c r="BW1090"/>
  <c r="BX1090"/>
  <c r="BY1090"/>
  <c r="BZ1090"/>
  <c r="CA1090"/>
  <c r="CB1090"/>
  <c r="U1091"/>
  <c r="Z1092"/>
  <c r="AL1092"/>
  <c r="AL1093"/>
  <c r="AB1092"/>
  <c r="AM1092"/>
  <c r="AP1092"/>
  <c r="AQ1092"/>
  <c r="AR1092"/>
  <c r="AS1092"/>
  <c r="AT1092"/>
  <c r="AU1092"/>
  <c r="AW1092"/>
  <c r="AW1093" s="1"/>
  <c r="BA1092"/>
  <c r="BB1092"/>
  <c r="BC1092"/>
  <c r="BD1092"/>
  <c r="BE1092"/>
  <c r="BF1092"/>
  <c r="BL1092"/>
  <c r="BM1092"/>
  <c r="BN1092"/>
  <c r="BO1092"/>
  <c r="BP1092"/>
  <c r="BQ1092"/>
  <c r="BW1092"/>
  <c r="BX1092"/>
  <c r="BY1092"/>
  <c r="BZ1092"/>
  <c r="CA1092"/>
  <c r="CB1092"/>
  <c r="U1093"/>
  <c r="Z1094"/>
  <c r="AP1094"/>
  <c r="AQ1094"/>
  <c r="AR1094"/>
  <c r="AS1094"/>
  <c r="AT1094"/>
  <c r="AU1094"/>
  <c r="BA1094"/>
  <c r="BB1094"/>
  <c r="BC1094"/>
  <c r="BD1094"/>
  <c r="BG1094" s="1"/>
  <c r="BE1094"/>
  <c r="BF1094"/>
  <c r="BL1094"/>
  <c r="BM1094"/>
  <c r="BN1094"/>
  <c r="BO1094"/>
  <c r="BP1094"/>
  <c r="BQ1094"/>
  <c r="BW1094"/>
  <c r="BX1094"/>
  <c r="BY1094"/>
  <c r="BZ1094"/>
  <c r="CA1094"/>
  <c r="CB1094"/>
  <c r="U1095"/>
  <c r="Z1096"/>
  <c r="AM1096"/>
  <c r="AB1096"/>
  <c r="AP1096"/>
  <c r="AQ1096"/>
  <c r="AR1096"/>
  <c r="AS1096"/>
  <c r="AT1096"/>
  <c r="AU1096"/>
  <c r="BA1096"/>
  <c r="BB1096"/>
  <c r="BC1096"/>
  <c r="BD1096"/>
  <c r="BE1096"/>
  <c r="BF1096"/>
  <c r="BL1096"/>
  <c r="BM1096"/>
  <c r="BN1096"/>
  <c r="BO1096"/>
  <c r="BP1096"/>
  <c r="BQ1096"/>
  <c r="BW1096"/>
  <c r="BX1096"/>
  <c r="BY1096"/>
  <c r="BZ1096"/>
  <c r="CA1096"/>
  <c r="CB1096"/>
  <c r="U1097"/>
  <c r="Z1098"/>
  <c r="BI1098"/>
  <c r="AP1098"/>
  <c r="AQ1098"/>
  <c r="AR1098"/>
  <c r="AS1098"/>
  <c r="AT1098"/>
  <c r="AU1098"/>
  <c r="BA1098"/>
  <c r="BB1098"/>
  <c r="BC1098"/>
  <c r="BD1098"/>
  <c r="BE1098"/>
  <c r="BF1098"/>
  <c r="BL1098"/>
  <c r="BM1098"/>
  <c r="BN1098"/>
  <c r="BO1098"/>
  <c r="BP1098"/>
  <c r="BQ1098"/>
  <c r="BW1098"/>
  <c r="BX1098"/>
  <c r="BY1098"/>
  <c r="BZ1098"/>
  <c r="CA1098"/>
  <c r="CB1098"/>
  <c r="U1099"/>
  <c r="Z1100"/>
  <c r="AP1100"/>
  <c r="AQ1100"/>
  <c r="AR1100"/>
  <c r="AS1100"/>
  <c r="AT1100"/>
  <c r="AU1100"/>
  <c r="BA1100"/>
  <c r="BB1100"/>
  <c r="BC1100"/>
  <c r="BD1100"/>
  <c r="BE1100"/>
  <c r="BF1100"/>
  <c r="BL1100"/>
  <c r="BM1100"/>
  <c r="BN1100"/>
  <c r="BO1100"/>
  <c r="BP1100"/>
  <c r="BQ1100"/>
  <c r="BW1100"/>
  <c r="BX1100"/>
  <c r="BY1100"/>
  <c r="BZ1100"/>
  <c r="CA1100"/>
  <c r="CB1100"/>
  <c r="U1101"/>
  <c r="Z1102"/>
  <c r="AW1102"/>
  <c r="AW1103"/>
  <c r="AP1102"/>
  <c r="AQ1102"/>
  <c r="AR1102"/>
  <c r="AS1102"/>
  <c r="AT1102"/>
  <c r="AU1102"/>
  <c r="BA1102"/>
  <c r="BB1102"/>
  <c r="BC1102"/>
  <c r="BD1102"/>
  <c r="BE1102"/>
  <c r="BF1102"/>
  <c r="BI1102"/>
  <c r="BL1102"/>
  <c r="BM1102"/>
  <c r="BN1102"/>
  <c r="BO1102"/>
  <c r="BP1102"/>
  <c r="BQ1102"/>
  <c r="BS1102"/>
  <c r="BS1103"/>
  <c r="BW1102"/>
  <c r="BX1102"/>
  <c r="BY1102"/>
  <c r="BZ1102"/>
  <c r="CA1102"/>
  <c r="CB1102"/>
  <c r="U1103"/>
  <c r="Z1104"/>
  <c r="AB1104"/>
  <c r="AP1104"/>
  <c r="AQ1104"/>
  <c r="AR1104"/>
  <c r="AS1104"/>
  <c r="AT1104"/>
  <c r="AU1104"/>
  <c r="BA1104"/>
  <c r="BB1104"/>
  <c r="BC1104"/>
  <c r="BD1104"/>
  <c r="BE1104"/>
  <c r="BF1104"/>
  <c r="BL1104"/>
  <c r="BM1104"/>
  <c r="BN1104"/>
  <c r="BO1104"/>
  <c r="BP1104"/>
  <c r="BQ1104"/>
  <c r="BW1104"/>
  <c r="BX1104"/>
  <c r="BY1104"/>
  <c r="BZ1104"/>
  <c r="CA1104"/>
  <c r="CB1104"/>
  <c r="U1105"/>
  <c r="Z1106"/>
  <c r="AB1106"/>
  <c r="AP1106"/>
  <c r="AQ1106"/>
  <c r="AR1106"/>
  <c r="AS1106"/>
  <c r="AT1106"/>
  <c r="AU1106"/>
  <c r="BA1106"/>
  <c r="BB1106"/>
  <c r="BC1106"/>
  <c r="BD1106"/>
  <c r="BE1106"/>
  <c r="BF1106"/>
  <c r="BL1106"/>
  <c r="BM1106"/>
  <c r="BN1106"/>
  <c r="BO1106"/>
  <c r="BP1106"/>
  <c r="BQ1106"/>
  <c r="BW1106"/>
  <c r="BX1106"/>
  <c r="BY1106"/>
  <c r="BZ1106"/>
  <c r="CA1106"/>
  <c r="CB1106"/>
  <c r="U1107"/>
  <c r="Z1108"/>
  <c r="AC1108"/>
  <c r="AP1108"/>
  <c r="AQ1108"/>
  <c r="AR1108"/>
  <c r="AS1108"/>
  <c r="AT1108"/>
  <c r="AU1108"/>
  <c r="BA1108"/>
  <c r="BB1108"/>
  <c r="BC1108"/>
  <c r="BD1108"/>
  <c r="BE1108"/>
  <c r="BF1108"/>
  <c r="BL1108"/>
  <c r="BM1108"/>
  <c r="BN1108"/>
  <c r="BO1108"/>
  <c r="BP1108"/>
  <c r="BQ1108"/>
  <c r="BW1108"/>
  <c r="BX1108"/>
  <c r="BY1108"/>
  <c r="BZ1108"/>
  <c r="CA1108"/>
  <c r="CB1108"/>
  <c r="U1109"/>
  <c r="Z1110"/>
  <c r="AC1110"/>
  <c r="AP1110"/>
  <c r="AQ1110"/>
  <c r="AR1110"/>
  <c r="AS1110"/>
  <c r="AT1110"/>
  <c r="AU1110"/>
  <c r="BA1110"/>
  <c r="BB1110"/>
  <c r="BC1110"/>
  <c r="BD1110"/>
  <c r="BE1110"/>
  <c r="BF1110"/>
  <c r="BL1110"/>
  <c r="BM1110"/>
  <c r="BN1110"/>
  <c r="BO1110"/>
  <c r="BP1110"/>
  <c r="BQ1110"/>
  <c r="BW1110"/>
  <c r="BX1110"/>
  <c r="BY1110"/>
  <c r="BZ1110"/>
  <c r="CA1110"/>
  <c r="CB1110"/>
  <c r="U1111"/>
  <c r="Z1112"/>
  <c r="AP1112"/>
  <c r="AQ1112"/>
  <c r="AR1112"/>
  <c r="AS1112"/>
  <c r="AT1112"/>
  <c r="AU1112"/>
  <c r="BA1112"/>
  <c r="BB1112"/>
  <c r="BC1112"/>
  <c r="BD1112"/>
  <c r="BE1112"/>
  <c r="BF1112"/>
  <c r="BL1112"/>
  <c r="BM1112"/>
  <c r="BN1112"/>
  <c r="BO1112"/>
  <c r="BP1112"/>
  <c r="BQ1112"/>
  <c r="BW1112"/>
  <c r="BX1112"/>
  <c r="BY1112"/>
  <c r="BZ1112"/>
  <c r="CA1112"/>
  <c r="CB1112"/>
  <c r="U1113"/>
  <c r="Z1114"/>
  <c r="AP1114"/>
  <c r="AQ1114"/>
  <c r="AR1114"/>
  <c r="AS1114"/>
  <c r="AT1114"/>
  <c r="AU1114"/>
  <c r="BA1114"/>
  <c r="BB1114"/>
  <c r="BC1114"/>
  <c r="BD1114"/>
  <c r="BE1114"/>
  <c r="BF1114"/>
  <c r="BL1114"/>
  <c r="BM1114"/>
  <c r="BN1114"/>
  <c r="BO1114"/>
  <c r="BP1114"/>
  <c r="BQ1114"/>
  <c r="BW1114"/>
  <c r="BX1114"/>
  <c r="BY1114"/>
  <c r="BZ1114"/>
  <c r="CA1114"/>
  <c r="CB1114"/>
  <c r="U1115"/>
  <c r="Z1116"/>
  <c r="BH1116"/>
  <c r="BH1117"/>
  <c r="AP1116"/>
  <c r="AQ1116"/>
  <c r="AR1116"/>
  <c r="AS1116"/>
  <c r="AT1116"/>
  <c r="AU1116"/>
  <c r="BA1116"/>
  <c r="BB1116"/>
  <c r="BC1116"/>
  <c r="BD1116"/>
  <c r="BE1116"/>
  <c r="BF1116"/>
  <c r="BL1116"/>
  <c r="BM1116"/>
  <c r="BN1116"/>
  <c r="BO1116"/>
  <c r="BP1116"/>
  <c r="BQ1116"/>
  <c r="BW1116"/>
  <c r="BX1116"/>
  <c r="BY1116"/>
  <c r="BZ1116"/>
  <c r="CA1116"/>
  <c r="CB1116"/>
  <c r="U1117"/>
  <c r="Z1118"/>
  <c r="BJ1118"/>
  <c r="AL1118"/>
  <c r="AL1119"/>
  <c r="AP1118"/>
  <c r="AQ1118"/>
  <c r="AR1118"/>
  <c r="AS1118"/>
  <c r="AT1118"/>
  <c r="AU1118"/>
  <c r="BA1118"/>
  <c r="BB1118"/>
  <c r="BC1118"/>
  <c r="BD1118"/>
  <c r="BE1118"/>
  <c r="BF1118"/>
  <c r="BL1118"/>
  <c r="BM1118"/>
  <c r="BN1118"/>
  <c r="BO1118"/>
  <c r="BP1118"/>
  <c r="BQ1118"/>
  <c r="BW1118"/>
  <c r="BX1118"/>
  <c r="BY1118"/>
  <c r="BZ1118"/>
  <c r="CA1118"/>
  <c r="CB1118"/>
  <c r="U1119"/>
  <c r="Z1120"/>
  <c r="AP1120"/>
  <c r="AQ1120"/>
  <c r="AR1120"/>
  <c r="AS1120"/>
  <c r="AT1120"/>
  <c r="AU1120"/>
  <c r="BA1120"/>
  <c r="BB1120"/>
  <c r="BC1120"/>
  <c r="BD1120"/>
  <c r="BE1120"/>
  <c r="BF1120"/>
  <c r="BL1120"/>
  <c r="BM1120"/>
  <c r="BN1120"/>
  <c r="BO1120"/>
  <c r="BP1120"/>
  <c r="BQ1120"/>
  <c r="BW1120"/>
  <c r="BX1120"/>
  <c r="BY1120"/>
  <c r="BZ1120"/>
  <c r="CA1120"/>
  <c r="CB1120"/>
  <c r="U1121"/>
  <c r="Z1122"/>
  <c r="AP1122"/>
  <c r="AQ1122"/>
  <c r="AR1122"/>
  <c r="AS1122"/>
  <c r="AT1122"/>
  <c r="AU1122"/>
  <c r="BA1122"/>
  <c r="BB1122"/>
  <c r="BC1122"/>
  <c r="BD1122"/>
  <c r="BE1122"/>
  <c r="BF1122"/>
  <c r="BL1122"/>
  <c r="BM1122"/>
  <c r="BN1122"/>
  <c r="BO1122"/>
  <c r="BP1122"/>
  <c r="BQ1122"/>
  <c r="BW1122"/>
  <c r="BX1122"/>
  <c r="BY1122"/>
  <c r="BZ1122"/>
  <c r="CA1122"/>
  <c r="CB1122"/>
  <c r="U1123"/>
  <c r="Z1124"/>
  <c r="BS1124"/>
  <c r="BS1125"/>
  <c r="AP1124"/>
  <c r="AQ1124"/>
  <c r="AR1124"/>
  <c r="AS1124"/>
  <c r="AT1124"/>
  <c r="AU1124"/>
  <c r="BA1124"/>
  <c r="BB1124"/>
  <c r="BC1124"/>
  <c r="BD1124"/>
  <c r="BE1124"/>
  <c r="BF1124"/>
  <c r="BL1124"/>
  <c r="BM1124"/>
  <c r="BN1124"/>
  <c r="BO1124"/>
  <c r="BP1124"/>
  <c r="BQ1124"/>
  <c r="BW1124"/>
  <c r="BX1124"/>
  <c r="BY1124"/>
  <c r="BZ1124"/>
  <c r="CA1124"/>
  <c r="CB1124"/>
  <c r="U1125"/>
  <c r="Z1126"/>
  <c r="AP1126"/>
  <c r="AQ1126"/>
  <c r="AR1126"/>
  <c r="AS1126"/>
  <c r="AT1126"/>
  <c r="AU1126"/>
  <c r="BA1126"/>
  <c r="BB1126"/>
  <c r="BC1126"/>
  <c r="BD1126"/>
  <c r="BE1126"/>
  <c r="BF1126"/>
  <c r="BL1126"/>
  <c r="BM1126"/>
  <c r="BN1126"/>
  <c r="BO1126"/>
  <c r="BP1126"/>
  <c r="BQ1126"/>
  <c r="BW1126"/>
  <c r="BX1126"/>
  <c r="BY1126"/>
  <c r="BZ1126"/>
  <c r="CA1126"/>
  <c r="CB1126"/>
  <c r="U1127"/>
  <c r="Z1128"/>
  <c r="AP1128"/>
  <c r="AQ1128"/>
  <c r="AR1128"/>
  <c r="AS1128"/>
  <c r="AT1128"/>
  <c r="AU1128"/>
  <c r="BA1128"/>
  <c r="BB1128"/>
  <c r="BC1128"/>
  <c r="BD1128"/>
  <c r="BE1128"/>
  <c r="BF1128"/>
  <c r="BL1128"/>
  <c r="BM1128"/>
  <c r="BN1128"/>
  <c r="BO1128"/>
  <c r="BP1128"/>
  <c r="BQ1128"/>
  <c r="BW1128"/>
  <c r="BX1128"/>
  <c r="BY1128"/>
  <c r="BZ1128"/>
  <c r="CA1128"/>
  <c r="CB1128"/>
  <c r="U1129"/>
  <c r="Z1130"/>
  <c r="BU1130"/>
  <c r="AP1130"/>
  <c r="AQ1130"/>
  <c r="AR1130"/>
  <c r="AS1130"/>
  <c r="AT1130"/>
  <c r="AU1130"/>
  <c r="AX1130"/>
  <c r="BA1130"/>
  <c r="BB1130"/>
  <c r="BC1130"/>
  <c r="BD1130"/>
  <c r="BE1130"/>
  <c r="BF1130"/>
  <c r="BL1130"/>
  <c r="BM1130"/>
  <c r="BN1130"/>
  <c r="BO1130"/>
  <c r="BP1130"/>
  <c r="BQ1130"/>
  <c r="BW1130"/>
  <c r="BX1130"/>
  <c r="BY1130"/>
  <c r="BZ1130"/>
  <c r="CA1130"/>
  <c r="CB1130"/>
  <c r="U1131"/>
  <c r="Z1132"/>
  <c r="AC1132"/>
  <c r="AP1132"/>
  <c r="AQ1132"/>
  <c r="AR1132"/>
  <c r="AS1132"/>
  <c r="AT1132"/>
  <c r="AU1132"/>
  <c r="AW1132"/>
  <c r="AW1133"/>
  <c r="AY1132"/>
  <c r="BA1132"/>
  <c r="BB1132"/>
  <c r="BC1132"/>
  <c r="BD1132"/>
  <c r="BE1132"/>
  <c r="BF1132"/>
  <c r="BJ1132"/>
  <c r="BL1132"/>
  <c r="BM1132"/>
  <c r="BN1132"/>
  <c r="BO1132"/>
  <c r="BP1132"/>
  <c r="BQ1132"/>
  <c r="BS1132"/>
  <c r="BS1133" s="1"/>
  <c r="BT1132"/>
  <c r="BU1132"/>
  <c r="BW1132"/>
  <c r="BX1132"/>
  <c r="BY1132"/>
  <c r="BZ1132"/>
  <c r="CA1132"/>
  <c r="CB1132"/>
  <c r="CD1132"/>
  <c r="CD1133"/>
  <c r="U1133"/>
  <c r="Z1134"/>
  <c r="AM1134"/>
  <c r="AP1134"/>
  <c r="AQ1134"/>
  <c r="AR1134"/>
  <c r="AS1134"/>
  <c r="AT1134"/>
  <c r="AU1134"/>
  <c r="AW1134"/>
  <c r="AW1135"/>
  <c r="BA1134"/>
  <c r="BB1134"/>
  <c r="BC1134"/>
  <c r="BD1134"/>
  <c r="BE1134"/>
  <c r="BF1134"/>
  <c r="BL1134"/>
  <c r="BM1134"/>
  <c r="BN1134"/>
  <c r="BO1134"/>
  <c r="BP1134"/>
  <c r="BQ1134"/>
  <c r="BW1134"/>
  <c r="BX1134"/>
  <c r="BY1134"/>
  <c r="BZ1134"/>
  <c r="CA1134"/>
  <c r="CB1134"/>
  <c r="U1135"/>
  <c r="Z1136"/>
  <c r="AP1136"/>
  <c r="AQ1136"/>
  <c r="AR1136"/>
  <c r="AS1136"/>
  <c r="AT1136"/>
  <c r="AU1136"/>
  <c r="BA1136"/>
  <c r="BB1136"/>
  <c r="BC1136"/>
  <c r="BD1136"/>
  <c r="BE1136"/>
  <c r="BF1136"/>
  <c r="BL1136"/>
  <c r="BM1136"/>
  <c r="BN1136"/>
  <c r="BO1136"/>
  <c r="BP1136"/>
  <c r="BQ1136"/>
  <c r="BW1136"/>
  <c r="BX1136"/>
  <c r="BY1136"/>
  <c r="BZ1136"/>
  <c r="CA1136"/>
  <c r="CB1136"/>
  <c r="U1137"/>
  <c r="Z1138"/>
  <c r="AP1138"/>
  <c r="AQ1138"/>
  <c r="AR1138"/>
  <c r="AS1138"/>
  <c r="AT1138"/>
  <c r="AU1138"/>
  <c r="BA1138"/>
  <c r="BB1138"/>
  <c r="BC1138"/>
  <c r="BD1138"/>
  <c r="BE1138"/>
  <c r="BF1138"/>
  <c r="BL1138"/>
  <c r="BM1138"/>
  <c r="BN1138"/>
  <c r="BO1138"/>
  <c r="BP1138"/>
  <c r="BQ1138"/>
  <c r="BW1138"/>
  <c r="BX1138"/>
  <c r="BY1138"/>
  <c r="BZ1138"/>
  <c r="CA1138"/>
  <c r="CB1138"/>
  <c r="U1139"/>
  <c r="Z1140"/>
  <c r="BI1140"/>
  <c r="AP1140"/>
  <c r="AQ1140"/>
  <c r="AR1140"/>
  <c r="AS1140"/>
  <c r="AT1140"/>
  <c r="AU1140"/>
  <c r="BA1140"/>
  <c r="BB1140"/>
  <c r="BC1140"/>
  <c r="BD1140"/>
  <c r="BE1140"/>
  <c r="BF1140"/>
  <c r="BL1140"/>
  <c r="BM1140"/>
  <c r="BN1140"/>
  <c r="BO1140"/>
  <c r="BP1140"/>
  <c r="BQ1140"/>
  <c r="BW1140"/>
  <c r="BX1140"/>
  <c r="BY1140"/>
  <c r="BZ1140"/>
  <c r="CA1140"/>
  <c r="CB1140"/>
  <c r="U1141"/>
  <c r="Z1142"/>
  <c r="AL1142"/>
  <c r="AL1143"/>
  <c r="AP1142"/>
  <c r="AQ1142"/>
  <c r="AR1142"/>
  <c r="AS1142"/>
  <c r="AT1142"/>
  <c r="AU1142"/>
  <c r="BA1142"/>
  <c r="BB1142"/>
  <c r="BC1142"/>
  <c r="BD1142"/>
  <c r="BE1142"/>
  <c r="BF1142"/>
  <c r="BL1142"/>
  <c r="BM1142"/>
  <c r="BN1142"/>
  <c r="BO1142"/>
  <c r="BP1142"/>
  <c r="BQ1142"/>
  <c r="BW1142"/>
  <c r="BX1142"/>
  <c r="BY1142"/>
  <c r="BZ1142"/>
  <c r="CA1142"/>
  <c r="CB1142"/>
  <c r="U1143"/>
  <c r="Z1144"/>
  <c r="BH1144"/>
  <c r="BH1145"/>
  <c r="AP1144"/>
  <c r="AQ1144"/>
  <c r="AR1144"/>
  <c r="AS1144"/>
  <c r="AT1144"/>
  <c r="AU1144"/>
  <c r="BA1144"/>
  <c r="BB1144"/>
  <c r="BC1144"/>
  <c r="BD1144"/>
  <c r="BE1144"/>
  <c r="BF1144"/>
  <c r="BL1144"/>
  <c r="BM1144"/>
  <c r="BN1144"/>
  <c r="BO1144"/>
  <c r="BP1144"/>
  <c r="BQ1144"/>
  <c r="BW1144"/>
  <c r="BX1144"/>
  <c r="BY1144"/>
  <c r="BZ1144"/>
  <c r="CA1144"/>
  <c r="CB1144"/>
  <c r="U1145"/>
  <c r="Z1146"/>
  <c r="BI1146"/>
  <c r="AP1146"/>
  <c r="AQ1146"/>
  <c r="AR1146"/>
  <c r="AS1146"/>
  <c r="AT1146"/>
  <c r="AU1146"/>
  <c r="BA1146"/>
  <c r="BB1146"/>
  <c r="BC1146"/>
  <c r="BD1146"/>
  <c r="BE1146"/>
  <c r="BF1146"/>
  <c r="BL1146"/>
  <c r="BM1146"/>
  <c r="BN1146"/>
  <c r="BO1146"/>
  <c r="BP1146"/>
  <c r="BQ1146"/>
  <c r="BW1146"/>
  <c r="BX1146"/>
  <c r="BY1146"/>
  <c r="BZ1146"/>
  <c r="CA1146"/>
  <c r="CB1146"/>
  <c r="U1147"/>
  <c r="Z1148"/>
  <c r="AC1148"/>
  <c r="AP1148"/>
  <c r="AQ1148"/>
  <c r="AR1148"/>
  <c r="AS1148"/>
  <c r="AT1148"/>
  <c r="AU1148"/>
  <c r="AY1148"/>
  <c r="BA1148"/>
  <c r="BB1148"/>
  <c r="BC1148"/>
  <c r="BD1148"/>
  <c r="BE1148"/>
  <c r="BF1148"/>
  <c r="BL1148"/>
  <c r="BM1148"/>
  <c r="BN1148"/>
  <c r="BO1148"/>
  <c r="BP1148"/>
  <c r="BQ1148"/>
  <c r="BW1148"/>
  <c r="BX1148"/>
  <c r="BY1148"/>
  <c r="BZ1148"/>
  <c r="CA1148"/>
  <c r="CB1148"/>
  <c r="U1149"/>
  <c r="Z1150"/>
  <c r="BU1150"/>
  <c r="AP1150"/>
  <c r="AQ1150"/>
  <c r="AR1150"/>
  <c r="AS1150"/>
  <c r="AT1150"/>
  <c r="AU1150"/>
  <c r="BA1150"/>
  <c r="BB1150"/>
  <c r="BC1150"/>
  <c r="BD1150"/>
  <c r="BE1150"/>
  <c r="BF1150"/>
  <c r="BL1150"/>
  <c r="BM1150"/>
  <c r="BN1150"/>
  <c r="BO1150"/>
  <c r="BP1150"/>
  <c r="BQ1150"/>
  <c r="BW1150"/>
  <c r="BX1150"/>
  <c r="BY1150"/>
  <c r="BZ1150"/>
  <c r="CA1150"/>
  <c r="CB1150"/>
  <c r="U1151"/>
  <c r="Z1152"/>
  <c r="BH1152"/>
  <c r="BH1153"/>
  <c r="AP1152"/>
  <c r="AQ1152"/>
  <c r="AR1152"/>
  <c r="AS1152"/>
  <c r="AT1152"/>
  <c r="AU1152"/>
  <c r="BA1152"/>
  <c r="BB1152"/>
  <c r="BC1152"/>
  <c r="BD1152"/>
  <c r="BE1152"/>
  <c r="BF1152"/>
  <c r="BL1152"/>
  <c r="BM1152"/>
  <c r="BN1152"/>
  <c r="BO1152"/>
  <c r="BP1152"/>
  <c r="BQ1152"/>
  <c r="BW1152"/>
  <c r="BX1152"/>
  <c r="BY1152"/>
  <c r="BZ1152"/>
  <c r="CA1152"/>
  <c r="CB1152"/>
  <c r="U1153"/>
  <c r="Z1154"/>
  <c r="AM1154"/>
  <c r="AP1154"/>
  <c r="AQ1154"/>
  <c r="AR1154"/>
  <c r="AS1154"/>
  <c r="AT1154"/>
  <c r="AU1154"/>
  <c r="AY1154"/>
  <c r="BA1154"/>
  <c r="BB1154"/>
  <c r="BC1154"/>
  <c r="BD1154"/>
  <c r="BE1154"/>
  <c r="BF1154"/>
  <c r="BH1154"/>
  <c r="BH1155"/>
  <c r="BL1154"/>
  <c r="BM1154"/>
  <c r="BN1154"/>
  <c r="BO1154"/>
  <c r="BP1154"/>
  <c r="BQ1154"/>
  <c r="BS1154"/>
  <c r="BS1155"/>
  <c r="BT1154"/>
  <c r="BW1154"/>
  <c r="BX1154"/>
  <c r="BY1154"/>
  <c r="BZ1154"/>
  <c r="CA1154"/>
  <c r="CB1154"/>
  <c r="U1155"/>
  <c r="Z1156"/>
  <c r="AP1156"/>
  <c r="AQ1156"/>
  <c r="AR1156"/>
  <c r="AS1156"/>
  <c r="AT1156"/>
  <c r="AU1156"/>
  <c r="BA1156"/>
  <c r="BB1156"/>
  <c r="BC1156"/>
  <c r="BD1156"/>
  <c r="BE1156"/>
  <c r="BF1156"/>
  <c r="BL1156"/>
  <c r="BM1156"/>
  <c r="BN1156"/>
  <c r="BO1156"/>
  <c r="BP1156"/>
  <c r="BQ1156"/>
  <c r="BW1156"/>
  <c r="BX1156"/>
  <c r="BY1156"/>
  <c r="BZ1156"/>
  <c r="CC1156" s="1"/>
  <c r="CA1156"/>
  <c r="CB1156"/>
  <c r="U1157"/>
  <c r="Z1158"/>
  <c r="BU1158"/>
  <c r="AP1158"/>
  <c r="AQ1158"/>
  <c r="AR1158"/>
  <c r="AS1158"/>
  <c r="AT1158"/>
  <c r="AU1158"/>
  <c r="BA1158"/>
  <c r="BB1158"/>
  <c r="BC1158"/>
  <c r="BD1158"/>
  <c r="BG1158" s="1"/>
  <c r="BE1158"/>
  <c r="BF1158"/>
  <c r="BL1158"/>
  <c r="BM1158"/>
  <c r="BN1158"/>
  <c r="BO1158"/>
  <c r="BR1158"/>
  <c r="BP1158"/>
  <c r="BQ1158"/>
  <c r="BW1158"/>
  <c r="BX1158"/>
  <c r="BY1158"/>
  <c r="BZ1158"/>
  <c r="CA1158"/>
  <c r="CB1158"/>
  <c r="U1159"/>
  <c r="Z1160"/>
  <c r="BI1160"/>
  <c r="AP1160"/>
  <c r="AQ1160"/>
  <c r="AR1160"/>
  <c r="AS1160"/>
  <c r="AT1160"/>
  <c r="AU1160"/>
  <c r="BA1160"/>
  <c r="BB1160"/>
  <c r="BC1160"/>
  <c r="BD1160"/>
  <c r="BE1160"/>
  <c r="BF1160"/>
  <c r="BL1160"/>
  <c r="BM1160"/>
  <c r="BN1160"/>
  <c r="BO1160"/>
  <c r="BR1160"/>
  <c r="BP1160"/>
  <c r="BQ1160"/>
  <c r="BW1160"/>
  <c r="BX1160"/>
  <c r="BY1160"/>
  <c r="BZ1160"/>
  <c r="CA1160"/>
  <c r="CB1160"/>
  <c r="U1161"/>
  <c r="Z1162"/>
  <c r="AC1162"/>
  <c r="AP1162"/>
  <c r="AQ1162"/>
  <c r="AR1162"/>
  <c r="AS1162"/>
  <c r="AT1162"/>
  <c r="AU1162"/>
  <c r="BA1162"/>
  <c r="BB1162"/>
  <c r="BC1162"/>
  <c r="BD1162"/>
  <c r="BE1162"/>
  <c r="BF1162"/>
  <c r="BL1162"/>
  <c r="BM1162"/>
  <c r="BN1162"/>
  <c r="BO1162"/>
  <c r="BP1162"/>
  <c r="BQ1162"/>
  <c r="BW1162"/>
  <c r="BX1162"/>
  <c r="BY1162"/>
  <c r="BZ1162"/>
  <c r="CA1162"/>
  <c r="CB1162"/>
  <c r="CC1162" s="1"/>
  <c r="U1163"/>
  <c r="Z1164"/>
  <c r="AP1164"/>
  <c r="AQ1164"/>
  <c r="AR1164"/>
  <c r="AS1164"/>
  <c r="AT1164"/>
  <c r="AU1164"/>
  <c r="BA1164"/>
  <c r="BB1164"/>
  <c r="BC1164"/>
  <c r="BD1164"/>
  <c r="BE1164"/>
  <c r="BF1164"/>
  <c r="BL1164"/>
  <c r="BM1164"/>
  <c r="BN1164"/>
  <c r="BO1164"/>
  <c r="BP1164"/>
  <c r="BQ1164"/>
  <c r="BW1164"/>
  <c r="BX1164"/>
  <c r="BY1164"/>
  <c r="BZ1164"/>
  <c r="CA1164"/>
  <c r="CB1164"/>
  <c r="U1165"/>
  <c r="Z1166"/>
  <c r="AY1166"/>
  <c r="AP1166"/>
  <c r="AQ1166"/>
  <c r="AR1166"/>
  <c r="AS1166"/>
  <c r="AT1166"/>
  <c r="AU1166"/>
  <c r="AX1166"/>
  <c r="BA1166"/>
  <c r="BB1166"/>
  <c r="BC1166"/>
  <c r="BD1166"/>
  <c r="BE1166"/>
  <c r="BF1166"/>
  <c r="BL1166"/>
  <c r="BM1166"/>
  <c r="BN1166"/>
  <c r="BO1166"/>
  <c r="BP1166"/>
  <c r="BQ1166"/>
  <c r="BW1166"/>
  <c r="BX1166"/>
  <c r="BY1166"/>
  <c r="BZ1166"/>
  <c r="CA1166"/>
  <c r="CB1166"/>
  <c r="U1167"/>
  <c r="Z1168"/>
  <c r="AP1168"/>
  <c r="AQ1168"/>
  <c r="AR1168"/>
  <c r="AS1168"/>
  <c r="AT1168"/>
  <c r="AU1168"/>
  <c r="BA1168"/>
  <c r="BB1168"/>
  <c r="BC1168"/>
  <c r="BD1168"/>
  <c r="BE1168"/>
  <c r="BF1168"/>
  <c r="BL1168"/>
  <c r="BM1168"/>
  <c r="BN1168"/>
  <c r="BO1168"/>
  <c r="BP1168"/>
  <c r="BQ1168"/>
  <c r="BW1168"/>
  <c r="BX1168"/>
  <c r="BY1168"/>
  <c r="BZ1168"/>
  <c r="CA1168"/>
  <c r="CB1168"/>
  <c r="U1169"/>
  <c r="Z1170"/>
  <c r="AP1170"/>
  <c r="AQ1170"/>
  <c r="AR1170"/>
  <c r="AS1170"/>
  <c r="AT1170"/>
  <c r="AU1170"/>
  <c r="BA1170"/>
  <c r="BB1170"/>
  <c r="BC1170"/>
  <c r="BD1170"/>
  <c r="BE1170"/>
  <c r="BF1170"/>
  <c r="BL1170"/>
  <c r="BM1170"/>
  <c r="BN1170"/>
  <c r="BO1170"/>
  <c r="BP1170"/>
  <c r="BQ1170"/>
  <c r="BW1170"/>
  <c r="BX1170"/>
  <c r="BY1170"/>
  <c r="BZ1170"/>
  <c r="CA1170"/>
  <c r="CB1170"/>
  <c r="U1171"/>
  <c r="Z1172"/>
  <c r="AY1172"/>
  <c r="AP1172"/>
  <c r="AQ1172"/>
  <c r="AR1172"/>
  <c r="AS1172"/>
  <c r="AT1172"/>
  <c r="AU1172"/>
  <c r="BA1172"/>
  <c r="BB1172"/>
  <c r="BC1172"/>
  <c r="BD1172"/>
  <c r="BE1172"/>
  <c r="BF1172"/>
  <c r="BL1172"/>
  <c r="BM1172"/>
  <c r="BN1172"/>
  <c r="BO1172"/>
  <c r="BP1172"/>
  <c r="BQ1172"/>
  <c r="BR1172"/>
  <c r="BW1172"/>
  <c r="BX1172"/>
  <c r="BY1172"/>
  <c r="BZ1172"/>
  <c r="CA1172"/>
  <c r="CB1172"/>
  <c r="U1173"/>
  <c r="Z1174"/>
  <c r="AL1174"/>
  <c r="AL1175"/>
  <c r="AP1174"/>
  <c r="AQ1174"/>
  <c r="AR1174"/>
  <c r="AS1174"/>
  <c r="AT1174"/>
  <c r="AU1174"/>
  <c r="BA1174"/>
  <c r="BB1174"/>
  <c r="BC1174"/>
  <c r="BD1174"/>
  <c r="BE1174"/>
  <c r="BF1174"/>
  <c r="BL1174"/>
  <c r="BM1174"/>
  <c r="BN1174"/>
  <c r="BO1174"/>
  <c r="BP1174"/>
  <c r="BQ1174"/>
  <c r="BW1174"/>
  <c r="BX1174"/>
  <c r="BY1174"/>
  <c r="BZ1174"/>
  <c r="CA1174"/>
  <c r="CB1174"/>
  <c r="U1175"/>
  <c r="Z1176"/>
  <c r="AM1176"/>
  <c r="AP1176"/>
  <c r="AQ1176"/>
  <c r="AR1176"/>
  <c r="AS1176"/>
  <c r="AT1176"/>
  <c r="AU1176"/>
  <c r="AW1176"/>
  <c r="AW1177" s="1"/>
  <c r="BA1176"/>
  <c r="BB1176"/>
  <c r="BC1176"/>
  <c r="BD1176"/>
  <c r="BE1176"/>
  <c r="BF1176"/>
  <c r="BL1176"/>
  <c r="BM1176"/>
  <c r="BN1176"/>
  <c r="BO1176"/>
  <c r="BP1176"/>
  <c r="BQ1176"/>
  <c r="BW1176"/>
  <c r="BX1176"/>
  <c r="BY1176"/>
  <c r="BZ1176"/>
  <c r="CA1176"/>
  <c r="CB1176"/>
  <c r="U1177"/>
  <c r="Z1178"/>
  <c r="AP1178"/>
  <c r="AQ1178"/>
  <c r="AR1178"/>
  <c r="AS1178"/>
  <c r="AT1178"/>
  <c r="AU1178"/>
  <c r="BA1178"/>
  <c r="BB1178"/>
  <c r="BC1178"/>
  <c r="BD1178"/>
  <c r="BG1178" s="1"/>
  <c r="BE1178"/>
  <c r="BF1178"/>
  <c r="BL1178"/>
  <c r="BM1178"/>
  <c r="BN1178"/>
  <c r="BO1178"/>
  <c r="BP1178"/>
  <c r="BQ1178"/>
  <c r="BW1178"/>
  <c r="BX1178"/>
  <c r="BY1178"/>
  <c r="BZ1178"/>
  <c r="CA1178"/>
  <c r="CB1178"/>
  <c r="U1179"/>
  <c r="Z1180"/>
  <c r="AC1180"/>
  <c r="AP1180"/>
  <c r="AQ1180"/>
  <c r="AR1180"/>
  <c r="AS1180"/>
  <c r="AT1180"/>
  <c r="AU1180"/>
  <c r="BA1180"/>
  <c r="BB1180"/>
  <c r="BC1180"/>
  <c r="BD1180"/>
  <c r="BE1180"/>
  <c r="BF1180"/>
  <c r="BL1180"/>
  <c r="BM1180"/>
  <c r="BN1180"/>
  <c r="BO1180"/>
  <c r="BP1180"/>
  <c r="BQ1180"/>
  <c r="BW1180"/>
  <c r="BX1180"/>
  <c r="BY1180"/>
  <c r="BZ1180"/>
  <c r="CA1180"/>
  <c r="CB1180"/>
  <c r="U1181"/>
  <c r="Z1182"/>
  <c r="AP1182"/>
  <c r="AQ1182"/>
  <c r="AR1182"/>
  <c r="AS1182"/>
  <c r="AT1182"/>
  <c r="AU1182"/>
  <c r="BA1182"/>
  <c r="BB1182"/>
  <c r="BC1182"/>
  <c r="BD1182"/>
  <c r="BE1182"/>
  <c r="BF1182"/>
  <c r="BL1182"/>
  <c r="BM1182"/>
  <c r="BN1182"/>
  <c r="BO1182"/>
  <c r="BP1182"/>
  <c r="BQ1182"/>
  <c r="BW1182"/>
  <c r="BX1182"/>
  <c r="BY1182"/>
  <c r="BZ1182"/>
  <c r="CA1182"/>
  <c r="CB1182"/>
  <c r="U1183"/>
  <c r="Z1184"/>
  <c r="BI1184"/>
  <c r="AP1184"/>
  <c r="AQ1184"/>
  <c r="AR1184"/>
  <c r="AS1184"/>
  <c r="AT1184"/>
  <c r="AU1184"/>
  <c r="AX1184"/>
  <c r="BA1184"/>
  <c r="BB1184"/>
  <c r="BC1184"/>
  <c r="BD1184"/>
  <c r="BE1184"/>
  <c r="BF1184"/>
  <c r="BL1184"/>
  <c r="BM1184"/>
  <c r="BN1184"/>
  <c r="BO1184"/>
  <c r="BP1184"/>
  <c r="BQ1184"/>
  <c r="BW1184"/>
  <c r="BX1184"/>
  <c r="BY1184"/>
  <c r="BZ1184"/>
  <c r="CA1184"/>
  <c r="CB1184"/>
  <c r="CD1184"/>
  <c r="CD1185" s="1"/>
  <c r="U1185"/>
  <c r="Z1186"/>
  <c r="BU1186"/>
  <c r="AP1186"/>
  <c r="AQ1186"/>
  <c r="AR1186"/>
  <c r="AS1186"/>
  <c r="AT1186"/>
  <c r="AU1186"/>
  <c r="AX1186"/>
  <c r="BA1186"/>
  <c r="BB1186"/>
  <c r="BC1186"/>
  <c r="BD1186"/>
  <c r="BG1186" s="1"/>
  <c r="BE1186"/>
  <c r="BF1186"/>
  <c r="BI1186"/>
  <c r="BL1186"/>
  <c r="BM1186"/>
  <c r="BN1186"/>
  <c r="BO1186"/>
  <c r="BP1186"/>
  <c r="BQ1186"/>
  <c r="BW1186"/>
  <c r="BX1186"/>
  <c r="BY1186"/>
  <c r="BZ1186"/>
  <c r="CA1186"/>
  <c r="CB1186"/>
  <c r="U1187"/>
  <c r="Z1188"/>
  <c r="AP1188"/>
  <c r="AQ1188"/>
  <c r="AR1188"/>
  <c r="AS1188"/>
  <c r="AT1188"/>
  <c r="AU1188"/>
  <c r="BA1188"/>
  <c r="BB1188"/>
  <c r="BC1188"/>
  <c r="BD1188"/>
  <c r="BE1188"/>
  <c r="BF1188"/>
  <c r="BL1188"/>
  <c r="BM1188"/>
  <c r="BN1188"/>
  <c r="BO1188"/>
  <c r="BP1188"/>
  <c r="BQ1188"/>
  <c r="BW1188"/>
  <c r="BX1188"/>
  <c r="BY1188"/>
  <c r="BZ1188"/>
  <c r="CA1188"/>
  <c r="CB1188"/>
  <c r="U1189"/>
  <c r="Z1190"/>
  <c r="BT1190"/>
  <c r="AP1190"/>
  <c r="AQ1190"/>
  <c r="AR1190"/>
  <c r="AS1190"/>
  <c r="AT1190"/>
  <c r="AU1190"/>
  <c r="BA1190"/>
  <c r="BB1190"/>
  <c r="BC1190"/>
  <c r="BD1190"/>
  <c r="BE1190"/>
  <c r="BF1190"/>
  <c r="BL1190"/>
  <c r="BM1190"/>
  <c r="BN1190"/>
  <c r="BO1190"/>
  <c r="BP1190"/>
  <c r="BQ1190"/>
  <c r="BW1190"/>
  <c r="BX1190"/>
  <c r="BY1190"/>
  <c r="BZ1190"/>
  <c r="CA1190"/>
  <c r="CB1190"/>
  <c r="U1191"/>
  <c r="Z1192"/>
  <c r="AN1192"/>
  <c r="AP1192"/>
  <c r="AQ1192"/>
  <c r="AR1192"/>
  <c r="AS1192"/>
  <c r="AV1192" s="1"/>
  <c r="AT1192"/>
  <c r="AU1192"/>
  <c r="BA1192"/>
  <c r="BB1192"/>
  <c r="BC1192"/>
  <c r="BD1192"/>
  <c r="BE1192"/>
  <c r="BF1192"/>
  <c r="BL1192"/>
  <c r="BM1192"/>
  <c r="BN1192"/>
  <c r="BO1192"/>
  <c r="BP1192"/>
  <c r="BQ1192"/>
  <c r="BW1192"/>
  <c r="BX1192"/>
  <c r="CC1192" s="1"/>
  <c r="BY1192"/>
  <c r="BZ1192"/>
  <c r="CA1192"/>
  <c r="CB1192"/>
  <c r="U1193"/>
  <c r="Z1194"/>
  <c r="AP1194"/>
  <c r="AQ1194"/>
  <c r="AR1194"/>
  <c r="AS1194"/>
  <c r="AT1194"/>
  <c r="AU1194"/>
  <c r="BA1194"/>
  <c r="BB1194"/>
  <c r="BC1194"/>
  <c r="BD1194"/>
  <c r="BE1194"/>
  <c r="BF1194"/>
  <c r="BL1194"/>
  <c r="BM1194"/>
  <c r="BN1194"/>
  <c r="BO1194"/>
  <c r="BP1194"/>
  <c r="BQ1194"/>
  <c r="BW1194"/>
  <c r="BX1194"/>
  <c r="BY1194"/>
  <c r="BZ1194"/>
  <c r="CA1194"/>
  <c r="CB1194"/>
  <c r="U1195"/>
  <c r="Z1196"/>
  <c r="AX1196"/>
  <c r="AP1196"/>
  <c r="AQ1196"/>
  <c r="AR1196"/>
  <c r="AS1196"/>
  <c r="AT1196"/>
  <c r="AU1196"/>
  <c r="BA1196"/>
  <c r="BB1196"/>
  <c r="BC1196"/>
  <c r="BD1196"/>
  <c r="BE1196"/>
  <c r="BF1196"/>
  <c r="BL1196"/>
  <c r="BM1196"/>
  <c r="BN1196"/>
  <c r="BO1196"/>
  <c r="BP1196"/>
  <c r="BQ1196"/>
  <c r="BW1196"/>
  <c r="BX1196"/>
  <c r="BY1196"/>
  <c r="BZ1196"/>
  <c r="CA1196"/>
  <c r="CB1196"/>
  <c r="U1197"/>
  <c r="Z1198"/>
  <c r="AP1198"/>
  <c r="AQ1198"/>
  <c r="AR1198"/>
  <c r="AS1198"/>
  <c r="AT1198"/>
  <c r="AU1198"/>
  <c r="BA1198"/>
  <c r="BB1198"/>
  <c r="BC1198"/>
  <c r="BD1198"/>
  <c r="BE1198"/>
  <c r="BF1198"/>
  <c r="BL1198"/>
  <c r="BM1198"/>
  <c r="BN1198"/>
  <c r="BO1198"/>
  <c r="BP1198"/>
  <c r="BQ1198"/>
  <c r="BW1198"/>
  <c r="BX1198"/>
  <c r="BY1198"/>
  <c r="BZ1198"/>
  <c r="CA1198"/>
  <c r="CB1198"/>
  <c r="U1199"/>
  <c r="Z1200"/>
  <c r="AL1200"/>
  <c r="AL1201"/>
  <c r="AP1200"/>
  <c r="AQ1200"/>
  <c r="AR1200"/>
  <c r="AS1200"/>
  <c r="AT1200"/>
  <c r="AU1200"/>
  <c r="BA1200"/>
  <c r="BB1200"/>
  <c r="BC1200"/>
  <c r="BD1200"/>
  <c r="BE1200"/>
  <c r="BF1200"/>
  <c r="BL1200"/>
  <c r="BM1200"/>
  <c r="BR1200" s="1"/>
  <c r="BN1200"/>
  <c r="BO1200"/>
  <c r="BP1200"/>
  <c r="BQ1200"/>
  <c r="BT1200"/>
  <c r="BW1200"/>
  <c r="BX1200"/>
  <c r="BY1200"/>
  <c r="BZ1200"/>
  <c r="CA1200"/>
  <c r="CB1200"/>
  <c r="U1201"/>
  <c r="Z1202"/>
  <c r="AP1202"/>
  <c r="AQ1202"/>
  <c r="AR1202"/>
  <c r="AS1202"/>
  <c r="AT1202"/>
  <c r="AU1202"/>
  <c r="BA1202"/>
  <c r="BB1202"/>
  <c r="BC1202"/>
  <c r="BD1202"/>
  <c r="BE1202"/>
  <c r="BF1202"/>
  <c r="BL1202"/>
  <c r="BM1202"/>
  <c r="BN1202"/>
  <c r="BO1202"/>
  <c r="BP1202"/>
  <c r="BQ1202"/>
  <c r="BW1202"/>
  <c r="BX1202"/>
  <c r="BY1202"/>
  <c r="BZ1202"/>
  <c r="CA1202"/>
  <c r="CB1202"/>
  <c r="U1203"/>
  <c r="Z1204"/>
  <c r="AP1204"/>
  <c r="AQ1204"/>
  <c r="AR1204"/>
  <c r="AS1204"/>
  <c r="AT1204"/>
  <c r="AU1204"/>
  <c r="BA1204"/>
  <c r="BB1204"/>
  <c r="BG1204" s="1"/>
  <c r="BC1204"/>
  <c r="BD1204"/>
  <c r="BE1204"/>
  <c r="BF1204"/>
  <c r="BL1204"/>
  <c r="BM1204"/>
  <c r="BN1204"/>
  <c r="BO1204"/>
  <c r="BP1204"/>
  <c r="BQ1204"/>
  <c r="BW1204"/>
  <c r="BX1204"/>
  <c r="BY1204"/>
  <c r="BZ1204"/>
  <c r="CA1204"/>
  <c r="CB1204"/>
  <c r="U1205"/>
  <c r="Z1206"/>
  <c r="AP1206"/>
  <c r="AQ1206"/>
  <c r="AR1206"/>
  <c r="AS1206"/>
  <c r="AT1206"/>
  <c r="AU1206"/>
  <c r="BA1206"/>
  <c r="BB1206"/>
  <c r="BC1206"/>
  <c r="BD1206"/>
  <c r="BE1206"/>
  <c r="BF1206"/>
  <c r="BL1206"/>
  <c r="BM1206"/>
  <c r="BN1206"/>
  <c r="BO1206"/>
  <c r="BR1206" s="1"/>
  <c r="BP1206"/>
  <c r="BQ1206"/>
  <c r="BW1206"/>
  <c r="BX1206"/>
  <c r="BY1206"/>
  <c r="BZ1206"/>
  <c r="CA1206"/>
  <c r="CB1206"/>
  <c r="U1207"/>
  <c r="Z1208"/>
  <c r="BT1208"/>
  <c r="AP1208"/>
  <c r="AQ1208"/>
  <c r="AR1208"/>
  <c r="AS1208"/>
  <c r="AT1208"/>
  <c r="AU1208"/>
  <c r="BA1208"/>
  <c r="BB1208"/>
  <c r="BC1208"/>
  <c r="BD1208"/>
  <c r="BE1208"/>
  <c r="BF1208"/>
  <c r="BG1208"/>
  <c r="BL1208"/>
  <c r="BM1208"/>
  <c r="BN1208"/>
  <c r="BO1208"/>
  <c r="BP1208"/>
  <c r="BQ1208"/>
  <c r="BW1208"/>
  <c r="BX1208"/>
  <c r="BY1208"/>
  <c r="BZ1208"/>
  <c r="CA1208"/>
  <c r="CB1208"/>
  <c r="U1209"/>
  <c r="Z1210"/>
  <c r="AP1210"/>
  <c r="AQ1210"/>
  <c r="AV1210" s="1"/>
  <c r="AR1210"/>
  <c r="AS1210"/>
  <c r="AT1210"/>
  <c r="AU1210"/>
  <c r="BA1210"/>
  <c r="BB1210"/>
  <c r="BC1210"/>
  <c r="BD1210"/>
  <c r="BE1210"/>
  <c r="BF1210"/>
  <c r="BL1210"/>
  <c r="BM1210"/>
  <c r="BN1210"/>
  <c r="BO1210"/>
  <c r="BR1210"/>
  <c r="BP1210"/>
  <c r="BQ1210"/>
  <c r="BW1210"/>
  <c r="BX1210"/>
  <c r="BY1210"/>
  <c r="BZ1210"/>
  <c r="CA1210"/>
  <c r="CB1210"/>
  <c r="U1211"/>
  <c r="Z1212"/>
  <c r="AP1212"/>
  <c r="AQ1212"/>
  <c r="AR1212"/>
  <c r="AS1212"/>
  <c r="AT1212"/>
  <c r="AU1212"/>
  <c r="BA1212"/>
  <c r="BB1212"/>
  <c r="BC1212"/>
  <c r="BD1212"/>
  <c r="BE1212"/>
  <c r="BF1212"/>
  <c r="BL1212"/>
  <c r="BM1212"/>
  <c r="BN1212"/>
  <c r="BO1212"/>
  <c r="BP1212"/>
  <c r="BQ1212"/>
  <c r="BW1212"/>
  <c r="BX1212"/>
  <c r="BY1212"/>
  <c r="BZ1212"/>
  <c r="CA1212"/>
  <c r="CB1212"/>
  <c r="U1213"/>
  <c r="Z1214"/>
  <c r="AP1214"/>
  <c r="AQ1214"/>
  <c r="AR1214"/>
  <c r="AS1214"/>
  <c r="AT1214"/>
  <c r="AU1214"/>
  <c r="BA1214"/>
  <c r="BB1214"/>
  <c r="BC1214"/>
  <c r="BD1214"/>
  <c r="BE1214"/>
  <c r="BF1214"/>
  <c r="BL1214"/>
  <c r="BM1214"/>
  <c r="BN1214"/>
  <c r="BO1214"/>
  <c r="BP1214"/>
  <c r="BQ1214"/>
  <c r="BW1214"/>
  <c r="BX1214"/>
  <c r="BY1214"/>
  <c r="BZ1214"/>
  <c r="CA1214"/>
  <c r="CB1214"/>
  <c r="U1215"/>
  <c r="Z1216"/>
  <c r="AP1216"/>
  <c r="AQ1216"/>
  <c r="AR1216"/>
  <c r="AS1216"/>
  <c r="AT1216"/>
  <c r="AU1216"/>
  <c r="BA1216"/>
  <c r="BB1216"/>
  <c r="BC1216"/>
  <c r="BD1216"/>
  <c r="BE1216"/>
  <c r="BF1216"/>
  <c r="BL1216"/>
  <c r="BM1216"/>
  <c r="BN1216"/>
  <c r="BO1216"/>
  <c r="BR1216" s="1"/>
  <c r="BP1216"/>
  <c r="BQ1216"/>
  <c r="BW1216"/>
  <c r="BX1216"/>
  <c r="BY1216"/>
  <c r="BZ1216"/>
  <c r="CA1216"/>
  <c r="CB1216"/>
  <c r="U1217"/>
  <c r="Z1218"/>
  <c r="AX1218"/>
  <c r="AP1218"/>
  <c r="AQ1218"/>
  <c r="AR1218"/>
  <c r="AS1218"/>
  <c r="AV1218" s="1"/>
  <c r="AT1218"/>
  <c r="AU1218"/>
  <c r="BA1218"/>
  <c r="BB1218"/>
  <c r="BC1218"/>
  <c r="BD1218"/>
  <c r="BE1218"/>
  <c r="BF1218"/>
  <c r="BL1218"/>
  <c r="BM1218"/>
  <c r="BN1218"/>
  <c r="BO1218"/>
  <c r="BP1218"/>
  <c r="BQ1218"/>
  <c r="BW1218"/>
  <c r="BX1218"/>
  <c r="BY1218"/>
  <c r="BZ1218"/>
  <c r="CA1218"/>
  <c r="CB1218"/>
  <c r="U1219"/>
  <c r="Z1220"/>
  <c r="AP1220"/>
  <c r="AQ1220"/>
  <c r="AR1220"/>
  <c r="AS1220"/>
  <c r="AT1220"/>
  <c r="AU1220"/>
  <c r="BA1220"/>
  <c r="BB1220"/>
  <c r="BC1220"/>
  <c r="BD1220"/>
  <c r="BE1220"/>
  <c r="BF1220"/>
  <c r="BL1220"/>
  <c r="BM1220"/>
  <c r="BN1220"/>
  <c r="BO1220"/>
  <c r="BP1220"/>
  <c r="BQ1220"/>
  <c r="BW1220"/>
  <c r="BX1220"/>
  <c r="BY1220"/>
  <c r="BZ1220"/>
  <c r="CA1220"/>
  <c r="CB1220"/>
  <c r="U1221"/>
  <c r="Z1222"/>
  <c r="AC1222"/>
  <c r="AP1222"/>
  <c r="AQ1222"/>
  <c r="AR1222"/>
  <c r="AS1222"/>
  <c r="AT1222"/>
  <c r="AU1222"/>
  <c r="BA1222"/>
  <c r="BB1222"/>
  <c r="BC1222"/>
  <c r="BD1222"/>
  <c r="BE1222"/>
  <c r="BF1222"/>
  <c r="BL1222"/>
  <c r="BM1222"/>
  <c r="BN1222"/>
  <c r="BO1222"/>
  <c r="BP1222"/>
  <c r="BQ1222"/>
  <c r="BW1222"/>
  <c r="BX1222"/>
  <c r="BY1222"/>
  <c r="BZ1222"/>
  <c r="CA1222"/>
  <c r="CB1222"/>
  <c r="U1223"/>
  <c r="Z1224"/>
  <c r="AP1224"/>
  <c r="AQ1224"/>
  <c r="AR1224"/>
  <c r="AS1224"/>
  <c r="AT1224"/>
  <c r="AU1224"/>
  <c r="BA1224"/>
  <c r="BB1224"/>
  <c r="BC1224"/>
  <c r="BD1224"/>
  <c r="BE1224"/>
  <c r="BF1224"/>
  <c r="BL1224"/>
  <c r="BM1224"/>
  <c r="BN1224"/>
  <c r="BO1224"/>
  <c r="BP1224"/>
  <c r="BQ1224"/>
  <c r="BW1224"/>
  <c r="BX1224"/>
  <c r="BY1224"/>
  <c r="BZ1224"/>
  <c r="CA1224"/>
  <c r="CB1224"/>
  <c r="U1225"/>
  <c r="Z1226"/>
  <c r="AP1226"/>
  <c r="AQ1226"/>
  <c r="AR1226"/>
  <c r="AS1226"/>
  <c r="AT1226"/>
  <c r="AU1226"/>
  <c r="BA1226"/>
  <c r="BB1226"/>
  <c r="BC1226"/>
  <c r="BD1226"/>
  <c r="BE1226"/>
  <c r="BF1226"/>
  <c r="BL1226"/>
  <c r="BM1226"/>
  <c r="BN1226"/>
  <c r="BO1226"/>
  <c r="BP1226"/>
  <c r="BQ1226"/>
  <c r="BW1226"/>
  <c r="BX1226"/>
  <c r="BY1226"/>
  <c r="BZ1226"/>
  <c r="CA1226"/>
  <c r="CB1226"/>
  <c r="U1227"/>
  <c r="Z1228"/>
  <c r="AP1228"/>
  <c r="AQ1228"/>
  <c r="AR1228"/>
  <c r="AS1228"/>
  <c r="AT1228"/>
  <c r="AU1228"/>
  <c r="BA1228"/>
  <c r="BB1228"/>
  <c r="BC1228"/>
  <c r="BD1228"/>
  <c r="BE1228"/>
  <c r="BF1228"/>
  <c r="BL1228"/>
  <c r="BM1228"/>
  <c r="BN1228"/>
  <c r="BO1228"/>
  <c r="BP1228"/>
  <c r="BQ1228"/>
  <c r="BW1228"/>
  <c r="BX1228"/>
  <c r="BY1228"/>
  <c r="BZ1228"/>
  <c r="CA1228"/>
  <c r="CB1228"/>
  <c r="U1229"/>
  <c r="Z1230"/>
  <c r="AC1230"/>
  <c r="AP1230"/>
  <c r="AQ1230"/>
  <c r="AR1230"/>
  <c r="AS1230"/>
  <c r="AT1230"/>
  <c r="AU1230"/>
  <c r="BA1230"/>
  <c r="BB1230"/>
  <c r="BC1230"/>
  <c r="BD1230"/>
  <c r="BE1230"/>
  <c r="BF1230"/>
  <c r="BL1230"/>
  <c r="BM1230"/>
  <c r="BN1230"/>
  <c r="BO1230"/>
  <c r="BP1230"/>
  <c r="BQ1230"/>
  <c r="BW1230"/>
  <c r="BX1230"/>
  <c r="BY1230"/>
  <c r="BZ1230"/>
  <c r="CA1230"/>
  <c r="CB1230"/>
  <c r="U1231"/>
  <c r="Z1232"/>
  <c r="AP1232"/>
  <c r="AQ1232"/>
  <c r="AR1232"/>
  <c r="AS1232"/>
  <c r="AT1232"/>
  <c r="AU1232"/>
  <c r="BA1232"/>
  <c r="BB1232"/>
  <c r="BC1232"/>
  <c r="BD1232"/>
  <c r="BE1232"/>
  <c r="BF1232"/>
  <c r="BL1232"/>
  <c r="BM1232"/>
  <c r="BN1232"/>
  <c r="BO1232"/>
  <c r="BP1232"/>
  <c r="BQ1232"/>
  <c r="BW1232"/>
  <c r="BX1232"/>
  <c r="BY1232"/>
  <c r="BZ1232"/>
  <c r="CA1232"/>
  <c r="CB1232"/>
  <c r="U1233"/>
  <c r="C676" i="40"/>
  <c r="D676"/>
  <c r="E676"/>
  <c r="F676"/>
  <c r="O678" i="70"/>
  <c r="B678"/>
  <c r="C677" i="40"/>
  <c r="D677"/>
  <c r="L675" i="88"/>
  <c r="E677" i="40"/>
  <c r="E680" i="56" s="1"/>
  <c r="F677" i="40"/>
  <c r="D675" i="88"/>
  <c r="B675"/>
  <c r="C678" i="40"/>
  <c r="D678"/>
  <c r="E678"/>
  <c r="F678"/>
  <c r="C679"/>
  <c r="C677" i="88" s="1"/>
  <c r="D679" i="40"/>
  <c r="E679"/>
  <c r="F679"/>
  <c r="C680"/>
  <c r="D680"/>
  <c r="E680"/>
  <c r="F680"/>
  <c r="F705" i="84"/>
  <c r="B705"/>
  <c r="G1497" i="40"/>
  <c r="S788" i="83"/>
  <c r="H1497" i="40"/>
  <c r="O786" i="82"/>
  <c r="F786" s="1"/>
  <c r="G1499" i="40"/>
  <c r="H1499"/>
  <c r="G1501"/>
  <c r="H1501"/>
  <c r="O790" i="82"/>
  <c r="F790"/>
  <c r="G1503" i="40"/>
  <c r="S794" i="83" s="1"/>
  <c r="H1503" i="40"/>
  <c r="O792" i="69"/>
  <c r="F792"/>
  <c r="G1505" i="40"/>
  <c r="N794" i="69"/>
  <c r="H1505" i="40"/>
  <c r="G1507"/>
  <c r="S798" i="83" s="1"/>
  <c r="H1507" i="40"/>
  <c r="G1509"/>
  <c r="S800" i="83"/>
  <c r="H1509" i="40"/>
  <c r="G1511"/>
  <c r="N800" i="69"/>
  <c r="H1511" i="40"/>
  <c r="G1513"/>
  <c r="S804" i="83"/>
  <c r="H1513" i="40"/>
  <c r="O802" i="69"/>
  <c r="F802" s="1"/>
  <c r="G1515" i="40"/>
  <c r="N804" i="69"/>
  <c r="H1515" i="40"/>
  <c r="O804" i="82" s="1"/>
  <c r="F804" s="1"/>
  <c r="G1517" i="40"/>
  <c r="S808" i="83"/>
  <c r="H1517" i="40"/>
  <c r="O806" i="69"/>
  <c r="F806"/>
  <c r="G1519" i="40"/>
  <c r="H1519"/>
  <c r="O808" i="82"/>
  <c r="F808"/>
  <c r="G1521" i="40"/>
  <c r="S812" i="83" s="1"/>
  <c r="H1521" i="40"/>
  <c r="G1523"/>
  <c r="H1523"/>
  <c r="O812" i="69" s="1"/>
  <c r="F812" s="1"/>
  <c r="G1525" i="40"/>
  <c r="S816" i="83" s="1"/>
  <c r="H1525" i="40"/>
  <c r="G1527"/>
  <c r="H1527"/>
  <c r="G1529"/>
  <c r="S820" i="83" s="1"/>
  <c r="H1529" i="40"/>
  <c r="O818" i="69"/>
  <c r="F818"/>
  <c r="G1531" i="40"/>
  <c r="S822" i="83"/>
  <c r="H1531" i="40"/>
  <c r="G1533"/>
  <c r="S824" i="83" s="1"/>
  <c r="H1533" i="40"/>
  <c r="G1535"/>
  <c r="H1535"/>
  <c r="O824" i="82" s="1"/>
  <c r="F824" s="1"/>
  <c r="G1537" i="40"/>
  <c r="S828" i="83"/>
  <c r="H1537" i="40"/>
  <c r="G1539"/>
  <c r="N828" i="82"/>
  <c r="N828" i="69"/>
  <c r="H1539" i="40"/>
  <c r="G1541"/>
  <c r="S832" i="83"/>
  <c r="H1541" i="40"/>
  <c r="G1543"/>
  <c r="S834" i="83"/>
  <c r="H1543" i="40"/>
  <c r="G1545"/>
  <c r="S836" i="83" s="1"/>
  <c r="H1545" i="40"/>
  <c r="G1547"/>
  <c r="S838" i="83"/>
  <c r="H1547" i="40"/>
  <c r="O836" i="82"/>
  <c r="F836"/>
  <c r="O836" i="69"/>
  <c r="F836" s="1"/>
  <c r="G1549" i="40"/>
  <c r="S840" i="83"/>
  <c r="H1549" i="40"/>
  <c r="G1551"/>
  <c r="S842" i="83" s="1"/>
  <c r="H1551" i="40"/>
  <c r="G1553"/>
  <c r="S844" i="83" s="1"/>
  <c r="H1553" i="40"/>
  <c r="O842" i="82"/>
  <c r="F842"/>
  <c r="G1555" i="40"/>
  <c r="S846" i="83"/>
  <c r="H1555" i="40"/>
  <c r="O844" i="69"/>
  <c r="F844" s="1"/>
  <c r="G1557" i="40"/>
  <c r="H1557"/>
  <c r="G1559"/>
  <c r="S850" i="83" s="1"/>
  <c r="H1559" i="40"/>
  <c r="O848" i="69"/>
  <c r="F848" s="1"/>
  <c r="G1561" i="40"/>
  <c r="S852" i="83"/>
  <c r="H1561" i="40"/>
  <c r="G1563"/>
  <c r="S854" i="83" s="1"/>
  <c r="H1563" i="40"/>
  <c r="G1565"/>
  <c r="S856" i="83"/>
  <c r="H1565" i="40"/>
  <c r="G1567"/>
  <c r="S858" i="83"/>
  <c r="H1567" i="40"/>
  <c r="O856" i="69" s="1"/>
  <c r="F856" s="1"/>
  <c r="G1569" i="40"/>
  <c r="S860" i="83"/>
  <c r="H1569" i="40"/>
  <c r="O858" i="69"/>
  <c r="F858"/>
  <c r="G1571" i="40"/>
  <c r="S862" i="83" s="1"/>
  <c r="H1571" i="40"/>
  <c r="G1573"/>
  <c r="S864" i="83" s="1"/>
  <c r="H1573" i="40"/>
  <c r="G1575"/>
  <c r="H1575"/>
  <c r="G1577"/>
  <c r="S868" i="83" s="1"/>
  <c r="H1577" i="40"/>
  <c r="G1579"/>
  <c r="H1579"/>
  <c r="G1581"/>
  <c r="S872" i="83" s="1"/>
  <c r="H1581" i="40"/>
  <c r="G1583"/>
  <c r="H1583"/>
  <c r="O872" i="82"/>
  <c r="F872"/>
  <c r="O872" i="69"/>
  <c r="F872" s="1"/>
  <c r="G1585" i="40"/>
  <c r="N874" i="82"/>
  <c r="H1585" i="40"/>
  <c r="G1587"/>
  <c r="S878" i="83"/>
  <c r="H1587" i="40"/>
  <c r="G1589"/>
  <c r="S880" i="83" s="1"/>
  <c r="H1589" i="40"/>
  <c r="O878" i="82"/>
  <c r="F878" s="1"/>
  <c r="G1591" i="40"/>
  <c r="H1591"/>
  <c r="G1593"/>
  <c r="S884" i="83" s="1"/>
  <c r="H1593" i="40"/>
  <c r="G1595"/>
  <c r="H1595"/>
  <c r="O884" i="69" s="1"/>
  <c r="F884" s="1"/>
  <c r="G1597" i="40"/>
  <c r="S888" i="83"/>
  <c r="H1597" i="40"/>
  <c r="G1599"/>
  <c r="S890" i="83"/>
  <c r="H1599" i="40"/>
  <c r="O888" i="82"/>
  <c r="F888" s="1"/>
  <c r="G1601" i="40"/>
  <c r="N890" i="69"/>
  <c r="H1601" i="40"/>
  <c r="G1603"/>
  <c r="S894" i="83"/>
  <c r="H1603" i="40"/>
  <c r="G1605"/>
  <c r="S896" i="83" s="1"/>
  <c r="H1605" i="40"/>
  <c r="G1607"/>
  <c r="S898" i="83"/>
  <c r="H1607" i="40"/>
  <c r="O896" i="69"/>
  <c r="F896"/>
  <c r="G1609" i="40"/>
  <c r="S900" i="83" s="1"/>
  <c r="H1609" i="40"/>
  <c r="O898" i="69"/>
  <c r="F898" s="1"/>
  <c r="G1611" i="40"/>
  <c r="H1611"/>
  <c r="O900" i="69"/>
  <c r="F900" s="1"/>
  <c r="G1613" i="40"/>
  <c r="H1613"/>
  <c r="G1615"/>
  <c r="S906" i="83" s="1"/>
  <c r="H1615" i="40"/>
  <c r="G1617"/>
  <c r="S908" i="83"/>
  <c r="H1617" i="40"/>
  <c r="G1619"/>
  <c r="S910" i="83"/>
  <c r="H1619" i="40"/>
  <c r="O908" i="69" s="1"/>
  <c r="F908" s="1"/>
  <c r="G1621" i="40"/>
  <c r="H1621"/>
  <c r="G1623"/>
  <c r="H1623"/>
  <c r="G1625"/>
  <c r="S916" i="83"/>
  <c r="H1625" i="40"/>
  <c r="G1627"/>
  <c r="S918" i="83"/>
  <c r="H1627" i="40"/>
  <c r="O916" i="69"/>
  <c r="F916" s="1"/>
  <c r="G1629" i="40"/>
  <c r="S920" i="83"/>
  <c r="H1629" i="40"/>
  <c r="G1631"/>
  <c r="S922" i="83"/>
  <c r="H1631" i="40"/>
  <c r="O920" i="82"/>
  <c r="F920" s="1"/>
  <c r="G1633" i="40"/>
  <c r="S924" i="83"/>
  <c r="H1633" i="40"/>
  <c r="G1635"/>
  <c r="S926" i="83"/>
  <c r="H1635" i="40"/>
  <c r="G1637"/>
  <c r="S928" i="83" s="1"/>
  <c r="H1637" i="40"/>
  <c r="G1639"/>
  <c r="S930" i="83" s="1"/>
  <c r="H1639" i="40"/>
  <c r="O928" i="69" s="1"/>
  <c r="F928"/>
  <c r="G1641" i="40"/>
  <c r="H1641"/>
  <c r="G1643"/>
  <c r="S934" i="83"/>
  <c r="H1643" i="40"/>
  <c r="O932" i="82" s="1"/>
  <c r="F932" s="1"/>
  <c r="G1645" i="40"/>
  <c r="H1645"/>
  <c r="G1647"/>
  <c r="S938" i="83"/>
  <c r="H1647" i="40"/>
  <c r="G1649"/>
  <c r="H1649"/>
  <c r="G1651"/>
  <c r="S942" i="83"/>
  <c r="H1651" i="40"/>
  <c r="G1653"/>
  <c r="H1653"/>
  <c r="O942" i="69"/>
  <c r="F942"/>
  <c r="G1655" i="40"/>
  <c r="S946" i="83"/>
  <c r="H1655" i="40"/>
  <c r="G1657"/>
  <c r="S948" i="83" s="1"/>
  <c r="H1657" i="40"/>
  <c r="G1659"/>
  <c r="S950" i="83" s="1"/>
  <c r="H1659" i="40"/>
  <c r="O948" i="69"/>
  <c r="F948"/>
  <c r="G1661" i="40"/>
  <c r="H1661"/>
  <c r="G1663"/>
  <c r="S954" i="83"/>
  <c r="H1663" i="40"/>
  <c r="O952" i="69" s="1"/>
  <c r="F952" s="1"/>
  <c r="G1665" i="40"/>
  <c r="S956" i="83"/>
  <c r="H1665" i="40"/>
  <c r="G1667"/>
  <c r="H1667"/>
  <c r="O956" i="82"/>
  <c r="F956" s="1"/>
  <c r="G1669" i="40"/>
  <c r="S960" i="83"/>
  <c r="H1669" i="40"/>
  <c r="G1671"/>
  <c r="H1671"/>
  <c r="G1673"/>
  <c r="S964" i="83"/>
  <c r="H1673" i="40"/>
  <c r="O962" i="69"/>
  <c r="F962"/>
  <c r="G1675" i="40"/>
  <c r="S966" i="83" s="1"/>
  <c r="H1675" i="40"/>
  <c r="G1677"/>
  <c r="S968" i="83" s="1"/>
  <c r="H1677" i="40"/>
  <c r="G1679"/>
  <c r="H1679"/>
  <c r="G1681"/>
  <c r="S972" i="83" s="1"/>
  <c r="H1681" i="40"/>
  <c r="G1683"/>
  <c r="S974" i="83" s="1"/>
  <c r="H1683" i="40"/>
  <c r="O972" i="82" s="1"/>
  <c r="F972"/>
  <c r="G1685" i="40"/>
  <c r="S976" i="83" s="1"/>
  <c r="H1685" i="40"/>
  <c r="G1687"/>
  <c r="H1687"/>
  <c r="O976" i="69" s="1"/>
  <c r="F976" s="1"/>
  <c r="O976" i="82"/>
  <c r="F976" s="1"/>
  <c r="G1689" i="40"/>
  <c r="H1689"/>
  <c r="O978" i="69"/>
  <c r="F978" s="1"/>
  <c r="G1691" i="40"/>
  <c r="S982" i="83"/>
  <c r="H1691" i="40"/>
  <c r="O980" i="69" s="1"/>
  <c r="F980" s="1"/>
  <c r="G1693" i="40"/>
  <c r="S984" i="83"/>
  <c r="H1693" i="40"/>
  <c r="G1695"/>
  <c r="S986" i="83"/>
  <c r="H1695" i="40"/>
  <c r="O984" i="69"/>
  <c r="F984" s="1"/>
  <c r="G1697" i="40"/>
  <c r="S988" i="83"/>
  <c r="H1697" i="40"/>
  <c r="G1699"/>
  <c r="H1699"/>
  <c r="G1701"/>
  <c r="S992" i="83"/>
  <c r="H1701" i="40"/>
  <c r="G1703"/>
  <c r="N992" i="69"/>
  <c r="H1703" i="40"/>
  <c r="O992" i="69" s="1"/>
  <c r="F992" s="1"/>
  <c r="G1705" i="40"/>
  <c r="S996" i="83" s="1"/>
  <c r="H1705" i="40"/>
  <c r="G1707"/>
  <c r="H1707"/>
  <c r="O996" i="82" s="1"/>
  <c r="F996" s="1"/>
  <c r="G1709" i="40"/>
  <c r="S1000" i="83"/>
  <c r="H1709" i="40"/>
  <c r="O998" i="82" s="1"/>
  <c r="F998" s="1"/>
  <c r="G1711" i="40"/>
  <c r="H1711"/>
  <c r="O1000" i="69"/>
  <c r="F1000"/>
  <c r="G1713" i="40"/>
  <c r="S1004" i="83"/>
  <c r="H1713" i="40"/>
  <c r="O1002" i="69"/>
  <c r="F1002" s="1"/>
  <c r="G1715" i="40"/>
  <c r="S1006" i="83"/>
  <c r="N1004" i="69"/>
  <c r="H1715" i="40"/>
  <c r="O1004" i="69"/>
  <c r="F1004"/>
  <c r="G1717" i="40"/>
  <c r="S1008" i="83" s="1"/>
  <c r="H1717" i="40"/>
  <c r="G1719"/>
  <c r="S1010" i="83"/>
  <c r="H1719" i="40"/>
  <c r="O1008" i="69" s="1"/>
  <c r="F1008"/>
  <c r="G1721" i="40"/>
  <c r="H1721"/>
  <c r="G1723"/>
  <c r="S1014" i="83"/>
  <c r="H1723" i="40"/>
  <c r="O1012" i="69" s="1"/>
  <c r="F1012" s="1"/>
  <c r="G1725" i="40"/>
  <c r="S1016" i="83"/>
  <c r="H1725" i="40"/>
  <c r="O1014" i="69"/>
  <c r="F1014"/>
  <c r="G1727" i="40"/>
  <c r="S1018" i="83" s="1"/>
  <c r="H1727" i="40"/>
  <c r="G1729"/>
  <c r="N1018" i="69"/>
  <c r="H1729" i="40"/>
  <c r="G1731"/>
  <c r="S1022" i="83"/>
  <c r="H1731" i="40"/>
  <c r="G1733"/>
  <c r="S1024" i="83"/>
  <c r="H1733" i="40"/>
  <c r="G1735"/>
  <c r="S1026" i="83" s="1"/>
  <c r="H1735" i="40"/>
  <c r="O1024" i="69"/>
  <c r="F1024" s="1"/>
  <c r="G1737" i="40"/>
  <c r="S1028" i="83" s="1"/>
  <c r="H1737" i="40"/>
  <c r="O1026" i="69"/>
  <c r="F1026" s="1"/>
  <c r="G1739" i="40"/>
  <c r="S1030" i="83"/>
  <c r="H1739" i="40"/>
  <c r="O1028" i="69" s="1"/>
  <c r="F1028" s="1"/>
  <c r="G1741" i="40"/>
  <c r="S1032" i="83" s="1"/>
  <c r="H1741" i="40"/>
  <c r="G1743"/>
  <c r="S1034" i="83"/>
  <c r="H1743" i="40"/>
  <c r="O1032" i="69" s="1"/>
  <c r="F1032" s="1"/>
  <c r="G1745" i="40"/>
  <c r="S1036" i="83"/>
  <c r="H1745" i="40"/>
  <c r="G1747"/>
  <c r="H1747"/>
  <c r="O1036" i="69"/>
  <c r="F1036" s="1"/>
  <c r="G1749" i="40"/>
  <c r="S1040" i="83"/>
  <c r="H1749" i="40"/>
  <c r="G1751"/>
  <c r="S1042" i="83"/>
  <c r="H1751" i="40"/>
  <c r="G1753"/>
  <c r="S1044" i="83" s="1"/>
  <c r="H1753" i="40"/>
  <c r="G1755"/>
  <c r="S1046" i="83" s="1"/>
  <c r="H1755" i="40"/>
  <c r="O1044" i="69"/>
  <c r="F1044"/>
  <c r="G1757" i="40"/>
  <c r="S1048" i="83" s="1"/>
  <c r="H1757" i="40"/>
  <c r="O1046" i="69"/>
  <c r="F1046" s="1"/>
  <c r="G1759" i="40"/>
  <c r="H1759"/>
  <c r="O1048" i="82"/>
  <c r="F1048" s="1"/>
  <c r="G1761" i="40"/>
  <c r="S1052" i="83"/>
  <c r="H1761" i="40"/>
  <c r="O1050" i="69" s="1"/>
  <c r="F1050" s="1"/>
  <c r="G1763" i="40"/>
  <c r="S1054" i="83"/>
  <c r="H1763" i="40"/>
  <c r="G1765"/>
  <c r="S1056" i="83"/>
  <c r="H1765" i="40"/>
  <c r="G1767"/>
  <c r="S1058" i="83" s="1"/>
  <c r="H1767" i="40"/>
  <c r="G1769"/>
  <c r="S1060" i="83"/>
  <c r="H1769" i="40"/>
  <c r="O1058" i="69"/>
  <c r="F1058"/>
  <c r="G1771" i="40"/>
  <c r="S1062" i="83" s="1"/>
  <c r="H1771" i="40"/>
  <c r="O1060" i="69"/>
  <c r="F1060" s="1"/>
  <c r="G1773" i="40"/>
  <c r="N1062" i="69"/>
  <c r="H1773" i="40"/>
  <c r="O1062" i="69" s="1"/>
  <c r="F1062" s="1"/>
  <c r="G1775" i="40"/>
  <c r="N1064" i="69"/>
  <c r="H1775" i="40"/>
  <c r="G1777"/>
  <c r="S1068" i="83"/>
  <c r="H1777" i="40"/>
  <c r="G1779"/>
  <c r="S1070" i="83" s="1"/>
  <c r="H1779" i="40"/>
  <c r="O1068" i="69"/>
  <c r="F1068"/>
  <c r="O1068" i="82"/>
  <c r="F1068"/>
  <c r="G1781" i="40"/>
  <c r="S1072" i="83"/>
  <c r="H1781" i="40"/>
  <c r="O1070" i="69"/>
  <c r="F1070"/>
  <c r="G1783" i="40"/>
  <c r="S1074" i="83" s="1"/>
  <c r="H1783" i="40"/>
  <c r="O1072" i="69"/>
  <c r="F1072"/>
  <c r="G1785" i="40"/>
  <c r="S1076" i="83"/>
  <c r="H1785" i="40"/>
  <c r="O1074" i="69"/>
  <c r="F1074" s="1"/>
  <c r="G1787" i="40"/>
  <c r="H1787"/>
  <c r="G1789"/>
  <c r="S1080" i="83" s="1"/>
  <c r="H1789" i="40"/>
  <c r="G1791"/>
  <c r="S1082" i="83"/>
  <c r="H1791" i="40"/>
  <c r="G1793"/>
  <c r="H1793"/>
  <c r="G1795"/>
  <c r="S1086" i="83" s="1"/>
  <c r="H1795" i="40"/>
  <c r="G1797"/>
  <c r="S1088" i="83"/>
  <c r="H1797" i="40"/>
  <c r="G1799"/>
  <c r="H1799"/>
  <c r="G1801"/>
  <c r="S1092" i="83" s="1"/>
  <c r="H1801" i="40"/>
  <c r="G1803"/>
  <c r="S1094" i="83"/>
  <c r="H1803" i="40"/>
  <c r="O1092" i="69" s="1"/>
  <c r="F1092"/>
  <c r="G1805" i="40"/>
  <c r="H1805"/>
  <c r="G1807"/>
  <c r="S1098" i="83"/>
  <c r="H1807" i="40"/>
  <c r="G1809"/>
  <c r="S1100" i="83"/>
  <c r="H1809" i="40"/>
  <c r="G1811"/>
  <c r="S1102" i="83" s="1"/>
  <c r="H1811" i="40"/>
  <c r="O1100" i="69"/>
  <c r="F1100"/>
  <c r="G1813" i="40"/>
  <c r="H1813"/>
  <c r="G1815"/>
  <c r="S1106" i="83"/>
  <c r="H1815" i="40"/>
  <c r="O1104" i="69"/>
  <c r="F1104"/>
  <c r="G1817" i="40"/>
  <c r="H1817"/>
  <c r="G1819"/>
  <c r="N1108" i="82"/>
  <c r="H1819" i="40"/>
  <c r="O1108" i="69" s="1"/>
  <c r="F1108" s="1"/>
  <c r="G1821" i="40"/>
  <c r="H1821"/>
  <c r="G1823"/>
  <c r="N1112" i="82"/>
  <c r="H1823" i="40"/>
  <c r="G1825"/>
  <c r="S1116" i="83" s="1"/>
  <c r="H1825" i="40"/>
  <c r="G1827"/>
  <c r="S1118" i="83" s="1"/>
  <c r="H1827" i="40"/>
  <c r="O1116" i="69"/>
  <c r="F1116"/>
  <c r="G1829" i="40"/>
  <c r="S1120" i="83" s="1"/>
  <c r="H1829" i="40"/>
  <c r="G1831"/>
  <c r="S1122" i="83" s="1"/>
  <c r="H1831" i="40"/>
  <c r="O1120" i="69"/>
  <c r="F1120"/>
  <c r="G1833" i="40"/>
  <c r="S1124" i="83" s="1"/>
  <c r="H1833" i="40"/>
  <c r="G1835"/>
  <c r="S1126" i="83"/>
  <c r="H1835" i="40"/>
  <c r="G1837"/>
  <c r="H1837"/>
  <c r="O1126" i="69"/>
  <c r="F1126" s="1"/>
  <c r="G1839" i="40"/>
  <c r="S1130" i="83"/>
  <c r="H1839" i="40"/>
  <c r="G1841"/>
  <c r="S1132" i="83"/>
  <c r="H1841" i="40"/>
  <c r="G1843"/>
  <c r="S1134" i="83" s="1"/>
  <c r="H1843" i="40"/>
  <c r="G1845"/>
  <c r="H1845"/>
  <c r="O1134" i="82" s="1"/>
  <c r="F1134" s="1"/>
  <c r="G1847" i="40"/>
  <c r="H1847"/>
  <c r="G1849"/>
  <c r="S1140" i="83"/>
  <c r="H1849" i="40"/>
  <c r="G1851"/>
  <c r="S1142" i="83" s="1"/>
  <c r="H1851" i="40"/>
  <c r="O1140" i="82" s="1"/>
  <c r="F1140" s="1"/>
  <c r="O1140" i="69"/>
  <c r="F1140"/>
  <c r="G1853" i="40"/>
  <c r="S1144" i="83" s="1"/>
  <c r="H1853" i="40"/>
  <c r="G1855"/>
  <c r="S1146" i="83"/>
  <c r="H1855" i="40"/>
  <c r="G1857"/>
  <c r="H1857"/>
  <c r="G1859"/>
  <c r="N1148" i="82" s="1"/>
  <c r="H1859" i="40"/>
  <c r="G1861"/>
  <c r="S1152" i="83"/>
  <c r="H1861" i="40"/>
  <c r="O1150" i="69" s="1"/>
  <c r="F1150" s="1"/>
  <c r="G1863" i="40"/>
  <c r="H1863"/>
  <c r="G1865"/>
  <c r="S1156" i="83"/>
  <c r="H1865" i="40"/>
  <c r="G1867"/>
  <c r="H1867"/>
  <c r="O1156" i="69"/>
  <c r="F1156"/>
  <c r="G1869" i="40"/>
  <c r="N1158" i="69" s="1"/>
  <c r="H1869" i="40"/>
  <c r="G1871"/>
  <c r="S1162" i="83" s="1"/>
  <c r="H1871" i="40"/>
  <c r="G1873"/>
  <c r="S1164" i="83"/>
  <c r="H1873" i="40"/>
  <c r="G1875"/>
  <c r="H1875"/>
  <c r="G1877"/>
  <c r="S1168" i="83" s="1"/>
  <c r="H1877" i="40"/>
  <c r="O1166" i="82"/>
  <c r="F1166"/>
  <c r="G1879" i="40"/>
  <c r="H1879"/>
  <c r="O1168" i="69"/>
  <c r="F1168"/>
  <c r="G1881" i="40"/>
  <c r="S1172" i="83" s="1"/>
  <c r="H1881" i="40"/>
  <c r="G1883"/>
  <c r="N1172" i="82"/>
  <c r="H1883" i="40"/>
  <c r="G1885"/>
  <c r="S1176" i="83"/>
  <c r="H1885" i="40"/>
  <c r="G1887"/>
  <c r="H1887"/>
  <c r="G1889"/>
  <c r="H1889"/>
  <c r="G1891"/>
  <c r="S1182" i="83"/>
  <c r="H1891" i="40"/>
  <c r="G1893"/>
  <c r="N1182" i="82" s="1"/>
  <c r="H1893" i="40"/>
  <c r="G1895"/>
  <c r="S1186" i="83" s="1"/>
  <c r="H1895" i="40"/>
  <c r="O1184" i="69"/>
  <c r="F1184"/>
  <c r="G1897" i="40"/>
  <c r="S1188" i="83" s="1"/>
  <c r="H1897" i="40"/>
  <c r="G1899"/>
  <c r="H1899"/>
  <c r="G1901"/>
  <c r="S1192" i="83"/>
  <c r="H1901" i="40"/>
  <c r="G1903"/>
  <c r="H1903"/>
  <c r="G1905"/>
  <c r="S1196" i="83"/>
  <c r="H1905" i="40"/>
  <c r="O1194" i="82" s="1"/>
  <c r="F1194" s="1"/>
  <c r="G1907" i="40"/>
  <c r="S1198" i="83"/>
  <c r="H1907" i="40"/>
  <c r="G1909"/>
  <c r="N1198" i="82"/>
  <c r="H1909" i="40"/>
  <c r="G1911"/>
  <c r="N1200" i="82"/>
  <c r="H1911" i="40"/>
  <c r="G1913"/>
  <c r="H1913"/>
  <c r="G1915"/>
  <c r="S1206" i="83"/>
  <c r="H1915" i="40"/>
  <c r="O1204" i="69" s="1"/>
  <c r="F1204" s="1"/>
  <c r="G1917" i="40"/>
  <c r="H1917"/>
  <c r="G1919"/>
  <c r="S1210" i="83"/>
  <c r="H1919" i="40"/>
  <c r="O1208" i="69" s="1"/>
  <c r="F1208" s="1"/>
  <c r="G1921" i="40"/>
  <c r="S1212" i="83"/>
  <c r="H1921" i="40"/>
  <c r="G1923"/>
  <c r="S1214" i="83"/>
  <c r="H1923" i="40"/>
  <c r="O1212" i="69"/>
  <c r="F1212" s="1"/>
  <c r="G1925" i="40"/>
  <c r="S1216" i="83"/>
  <c r="H1925" i="40"/>
  <c r="G1927"/>
  <c r="S1218" i="83"/>
  <c r="H1927" i="40"/>
  <c r="G1929"/>
  <c r="H1929"/>
  <c r="G1931"/>
  <c r="S1222" i="83"/>
  <c r="H1931" i="40"/>
  <c r="O1220" i="82" s="1"/>
  <c r="F1220" s="1"/>
  <c r="G1933" i="40"/>
  <c r="S1224" i="83" s="1"/>
  <c r="H1933" i="40"/>
  <c r="G1935"/>
  <c r="N1224" i="69"/>
  <c r="H1935" i="40"/>
  <c r="G1937"/>
  <c r="H1937"/>
  <c r="G1939"/>
  <c r="S1230" i="83" s="1"/>
  <c r="H1939" i="40"/>
  <c r="O1228" i="69"/>
  <c r="F1228"/>
  <c r="G1941" i="40"/>
  <c r="H1941"/>
  <c r="G1943"/>
  <c r="H1943"/>
  <c r="O1232" i="69" s="1"/>
  <c r="F1232" s="1"/>
  <c r="G1945" i="40"/>
  <c r="N1234" i="82"/>
  <c r="H1945" i="40"/>
  <c r="G1947"/>
  <c r="N1236" i="69"/>
  <c r="H1947" i="40"/>
  <c r="G1949"/>
  <c r="H1949"/>
  <c r="G1951"/>
  <c r="H1951"/>
  <c r="O1240" i="69"/>
  <c r="F1240" s="1"/>
  <c r="G1953" i="40"/>
  <c r="H1953"/>
  <c r="G1955"/>
  <c r="H1955"/>
  <c r="O1244" i="69"/>
  <c r="F1244"/>
  <c r="G1957" i="40"/>
  <c r="H1957"/>
  <c r="G1959"/>
  <c r="H1959"/>
  <c r="O1248" i="69"/>
  <c r="F1248" s="1"/>
  <c r="G1961" i="40"/>
  <c r="H1961"/>
  <c r="G1963"/>
  <c r="H1963"/>
  <c r="O1252" i="69" s="1"/>
  <c r="O1252" i="82"/>
  <c r="F1252" s="1"/>
  <c r="F1252" i="69"/>
  <c r="G1965" i="40"/>
  <c r="H1965"/>
  <c r="O1254" i="69" s="1"/>
  <c r="F1254"/>
  <c r="G1967" i="40"/>
  <c r="S1258" i="83" s="1"/>
  <c r="H1967" i="40"/>
  <c r="O1256" i="69"/>
  <c r="F1256"/>
  <c r="G1969" i="40"/>
  <c r="H1969"/>
  <c r="G1971"/>
  <c r="H1971"/>
  <c r="G1973"/>
  <c r="N1262" i="69" s="1"/>
  <c r="H1973" i="40"/>
  <c r="O1262" i="69"/>
  <c r="F1262" s="1"/>
  <c r="G1975" i="40"/>
  <c r="S1266" i="83"/>
  <c r="H1975" i="40"/>
  <c r="O1264" i="69" s="1"/>
  <c r="F1264" s="1"/>
  <c r="G1977" i="40"/>
  <c r="H1977"/>
  <c r="G1979"/>
  <c r="H1979"/>
  <c r="G1981"/>
  <c r="N1270" i="82"/>
  <c r="H1981" i="40"/>
  <c r="G1983"/>
  <c r="H1983"/>
  <c r="G1985"/>
  <c r="H1985"/>
  <c r="G1987"/>
  <c r="H1987"/>
  <c r="O1276" i="69"/>
  <c r="F1276" s="1"/>
  <c r="G1989" i="40"/>
  <c r="H1989"/>
  <c r="G1991"/>
  <c r="H1991"/>
  <c r="G1993"/>
  <c r="N1282" i="82"/>
  <c r="H1993" i="40"/>
  <c r="O1282" i="82" s="1"/>
  <c r="F1282" s="1"/>
  <c r="G1995" i="40"/>
  <c r="N1284" i="82" s="1"/>
  <c r="H1995" i="40"/>
  <c r="O1284" i="82"/>
  <c r="F1284"/>
  <c r="G1997" i="40"/>
  <c r="H1997"/>
  <c r="G1999"/>
  <c r="H1999"/>
  <c r="G2001"/>
  <c r="N1290" i="69" s="1"/>
  <c r="H2001" i="40"/>
  <c r="G2003"/>
  <c r="N1292" i="82"/>
  <c r="H2003" i="40"/>
  <c r="O1292" i="69"/>
  <c r="F1292"/>
  <c r="G2005" i="40"/>
  <c r="H2005"/>
  <c r="O1294" i="69"/>
  <c r="F1294"/>
  <c r="G2007" i="40"/>
  <c r="N1296" i="82" s="1"/>
  <c r="H2007" i="40"/>
  <c r="O1296" i="82"/>
  <c r="F1296"/>
  <c r="G2009" i="40"/>
  <c r="H2009"/>
  <c r="O1298" i="82"/>
  <c r="F1298"/>
  <c r="G2011" i="40"/>
  <c r="H2011"/>
  <c r="O1300" i="69"/>
  <c r="F1300"/>
  <c r="G2013" i="40"/>
  <c r="H2013"/>
  <c r="O1302" i="69"/>
  <c r="F1302"/>
  <c r="G2015" i="40"/>
  <c r="H2015"/>
  <c r="G2017"/>
  <c r="H2017"/>
  <c r="O1306" i="69" s="1"/>
  <c r="F1306" s="1"/>
  <c r="G2019" i="40"/>
  <c r="H2019"/>
  <c r="G2021"/>
  <c r="H2021"/>
  <c r="G2023"/>
  <c r="S1314" i="83" s="1"/>
  <c r="H2023" i="40"/>
  <c r="O1312" i="69"/>
  <c r="F1312"/>
  <c r="G2025" i="40"/>
  <c r="H2025"/>
  <c r="G2027"/>
  <c r="N1316" i="69"/>
  <c r="H2027" i="40"/>
  <c r="O1316" i="69" s="1"/>
  <c r="F1316" s="1"/>
  <c r="G2029" i="40"/>
  <c r="H2029"/>
  <c r="O1318" i="69" s="1"/>
  <c r="F1318" s="1"/>
  <c r="G2031" i="40"/>
  <c r="N1320" i="69" s="1"/>
  <c r="H2031" i="40"/>
  <c r="G2033"/>
  <c r="H2033"/>
  <c r="G2035"/>
  <c r="N1324" i="82" s="1"/>
  <c r="H2035" i="40"/>
  <c r="G2037"/>
  <c r="H2037"/>
  <c r="O1326" i="82" s="1"/>
  <c r="F1326" s="1"/>
  <c r="G2039" i="40"/>
  <c r="H2039"/>
  <c r="G2041"/>
  <c r="H2041"/>
  <c r="G2043"/>
  <c r="H2043"/>
  <c r="O1332" i="82" s="1"/>
  <c r="F1332" s="1"/>
  <c r="G2045" i="40"/>
  <c r="H2045"/>
  <c r="O1334" i="69" s="1"/>
  <c r="F1334" s="1"/>
  <c r="G2047" i="40"/>
  <c r="H2047"/>
  <c r="G2049"/>
  <c r="H2049"/>
  <c r="O1338" i="69"/>
  <c r="F1338" s="1"/>
  <c r="G2051" i="40"/>
  <c r="N1340" i="82"/>
  <c r="H2051" i="40"/>
  <c r="G2053"/>
  <c r="H2053"/>
  <c r="G2055"/>
  <c r="H2055"/>
  <c r="O1344" i="69" s="1"/>
  <c r="F1344" s="1"/>
  <c r="G2057" i="40"/>
  <c r="H2057"/>
  <c r="G2059"/>
  <c r="S1350" i="83" s="1"/>
  <c r="H2059" i="40"/>
  <c r="O1348" i="69"/>
  <c r="F1348"/>
  <c r="G2061" i="40"/>
  <c r="H2061"/>
  <c r="G2063"/>
  <c r="S1354" i="83"/>
  <c r="H2063" i="40"/>
  <c r="G2065"/>
  <c r="N1354" i="69"/>
  <c r="H2065" i="40"/>
  <c r="O1354" i="69" s="1"/>
  <c r="F1354" s="1"/>
  <c r="G2067" i="40"/>
  <c r="H2067"/>
  <c r="G2069"/>
  <c r="H2069"/>
  <c r="O1358" i="69"/>
  <c r="F1358" s="1"/>
  <c r="G2071" i="40"/>
  <c r="H2071"/>
  <c r="G2073"/>
  <c r="N1362" i="82" s="1"/>
  <c r="H2073" i="40"/>
  <c r="G2075"/>
  <c r="N1364" i="69"/>
  <c r="H2075" i="40"/>
  <c r="O1364" i="69" s="1"/>
  <c r="F1364" s="1"/>
  <c r="G2077" i="40"/>
  <c r="H2077"/>
  <c r="O1366" i="69" s="1"/>
  <c r="F1366" s="1"/>
  <c r="G2079" i="40"/>
  <c r="N1368" i="82" s="1"/>
  <c r="H2079" i="40"/>
  <c r="G2081"/>
  <c r="H2081"/>
  <c r="O1370" i="69" s="1"/>
  <c r="F1370" s="1"/>
  <c r="G2083" i="40"/>
  <c r="H2083"/>
  <c r="G2085"/>
  <c r="H2085"/>
  <c r="O1374" i="82" s="1"/>
  <c r="F1374"/>
  <c r="G2087" i="40"/>
  <c r="H2087"/>
  <c r="G2089"/>
  <c r="H2089"/>
  <c r="O1378" i="69"/>
  <c r="F1378" s="1"/>
  <c r="G2091" i="40"/>
  <c r="H2091"/>
  <c r="G2093"/>
  <c r="N1382" i="69" s="1"/>
  <c r="H2093" i="40"/>
  <c r="G2095"/>
  <c r="N1384" i="82" s="1"/>
  <c r="H2095" i="40"/>
  <c r="G2097"/>
  <c r="H2097"/>
  <c r="G2099"/>
  <c r="H2099"/>
  <c r="G2101"/>
  <c r="N1390" i="82"/>
  <c r="H2101" i="40"/>
  <c r="G2103"/>
  <c r="S1394" i="83"/>
  <c r="H2103" i="40"/>
  <c r="G2105"/>
  <c r="H2105"/>
  <c r="G2107"/>
  <c r="H2107"/>
  <c r="O1396" i="69" s="1"/>
  <c r="F1396" s="1"/>
  <c r="G2109" i="40"/>
  <c r="N1398" i="82"/>
  <c r="H2109" i="40"/>
  <c r="G2111"/>
  <c r="H2111"/>
  <c r="G2113"/>
  <c r="H2113"/>
  <c r="O1402" i="82" s="1"/>
  <c r="F1402" s="1"/>
  <c r="G2115" i="40"/>
  <c r="H2115"/>
  <c r="G2117"/>
  <c r="S1408" i="83"/>
  <c r="H2117" i="40"/>
  <c r="C395"/>
  <c r="C420" i="84" s="1"/>
  <c r="D395" i="40"/>
  <c r="E395"/>
  <c r="F395"/>
  <c r="D393" i="88"/>
  <c r="B393"/>
  <c r="N395" i="40"/>
  <c r="O395"/>
  <c r="P395"/>
  <c r="C396"/>
  <c r="D396"/>
  <c r="L394" i="88" s="1"/>
  <c r="E396" i="40"/>
  <c r="F419" i="111"/>
  <c r="F396" i="40"/>
  <c r="N396"/>
  <c r="O396"/>
  <c r="P396"/>
  <c r="C397"/>
  <c r="D397"/>
  <c r="E397"/>
  <c r="F397"/>
  <c r="N397"/>
  <c r="O397"/>
  <c r="P397"/>
  <c r="C398"/>
  <c r="C423" i="84"/>
  <c r="D398" i="40"/>
  <c r="E398"/>
  <c r="E1503" s="1"/>
  <c r="F398"/>
  <c r="N398"/>
  <c r="O398"/>
  <c r="P398"/>
  <c r="C399"/>
  <c r="D399"/>
  <c r="E399"/>
  <c r="E402" i="56" s="1"/>
  <c r="F399" i="40"/>
  <c r="E400" i="86"/>
  <c r="B400"/>
  <c r="N399" i="40"/>
  <c r="O399"/>
  <c r="P399"/>
  <c r="C400"/>
  <c r="D400"/>
  <c r="E400"/>
  <c r="F400"/>
  <c r="N400"/>
  <c r="O400"/>
  <c r="P400"/>
  <c r="C401"/>
  <c r="D401"/>
  <c r="E401"/>
  <c r="F401"/>
  <c r="N401"/>
  <c r="O401"/>
  <c r="P401"/>
  <c r="C402"/>
  <c r="C427" i="84"/>
  <c r="D402" i="40"/>
  <c r="E402"/>
  <c r="F402"/>
  <c r="N402"/>
  <c r="O402"/>
  <c r="P402"/>
  <c r="C403"/>
  <c r="C405" i="70"/>
  <c r="D403" i="40"/>
  <c r="E403"/>
  <c r="F403"/>
  <c r="D401" i="88"/>
  <c r="B401"/>
  <c r="N403" i="40"/>
  <c r="O403"/>
  <c r="P403"/>
  <c r="C404"/>
  <c r="D404"/>
  <c r="E404"/>
  <c r="F404"/>
  <c r="N404"/>
  <c r="O404"/>
  <c r="P404"/>
  <c r="C405"/>
  <c r="C406" i="86" s="1"/>
  <c r="D405" i="40"/>
  <c r="E405"/>
  <c r="F405"/>
  <c r="N405"/>
  <c r="O405"/>
  <c r="P405"/>
  <c r="C406"/>
  <c r="D406"/>
  <c r="E406"/>
  <c r="F406"/>
  <c r="N406"/>
  <c r="O406"/>
  <c r="P406"/>
  <c r="C407"/>
  <c r="D407"/>
  <c r="E407"/>
  <c r="F407"/>
  <c r="F432" i="84" s="1"/>
  <c r="B432" s="1"/>
  <c r="N407" i="40"/>
  <c r="O407"/>
  <c r="P407"/>
  <c r="C408"/>
  <c r="D408"/>
  <c r="E408"/>
  <c r="F408"/>
  <c r="N408"/>
  <c r="O408"/>
  <c r="P408"/>
  <c r="C409"/>
  <c r="C407" i="88" s="1"/>
  <c r="D409" i="40"/>
  <c r="E409"/>
  <c r="F409"/>
  <c r="N409"/>
  <c r="O409"/>
  <c r="P409"/>
  <c r="C410"/>
  <c r="D410"/>
  <c r="E410"/>
  <c r="F410"/>
  <c r="N410"/>
  <c r="O410"/>
  <c r="P410"/>
  <c r="C411"/>
  <c r="D411"/>
  <c r="L436" i="84"/>
  <c r="E411" i="40"/>
  <c r="I413" i="70" s="1"/>
  <c r="F411" i="40"/>
  <c r="N411"/>
  <c r="O411"/>
  <c r="P411"/>
  <c r="C412"/>
  <c r="D412"/>
  <c r="E412"/>
  <c r="I414" i="70"/>
  <c r="F412" i="40"/>
  <c r="N412"/>
  <c r="O412"/>
  <c r="P412"/>
  <c r="C413"/>
  <c r="D413"/>
  <c r="E413"/>
  <c r="F413"/>
  <c r="N413"/>
  <c r="O413"/>
  <c r="P413"/>
  <c r="C414"/>
  <c r="C417" i="56" s="1"/>
  <c r="D414" i="40"/>
  <c r="E414"/>
  <c r="E417" i="56"/>
  <c r="F414" i="40"/>
  <c r="N414"/>
  <c r="O414"/>
  <c r="P414"/>
  <c r="C415"/>
  <c r="C440" i="84" s="1"/>
  <c r="D415" i="40"/>
  <c r="E415"/>
  <c r="F415"/>
  <c r="N415"/>
  <c r="O415"/>
  <c r="P415"/>
  <c r="C416"/>
  <c r="D416"/>
  <c r="E416"/>
  <c r="F416"/>
  <c r="N416"/>
  <c r="O416"/>
  <c r="P416"/>
  <c r="C417"/>
  <c r="C419" i="70" s="1"/>
  <c r="D417" i="40"/>
  <c r="E417"/>
  <c r="F417"/>
  <c r="N417"/>
  <c r="O417"/>
  <c r="P417"/>
  <c r="C418"/>
  <c r="D418"/>
  <c r="E418"/>
  <c r="F418"/>
  <c r="N418"/>
  <c r="O418"/>
  <c r="P418"/>
  <c r="C419"/>
  <c r="D419"/>
  <c r="E419"/>
  <c r="F419"/>
  <c r="N419"/>
  <c r="O419"/>
  <c r="P419"/>
  <c r="C420"/>
  <c r="D420"/>
  <c r="E420"/>
  <c r="F420"/>
  <c r="F445" i="84" s="1"/>
  <c r="B445"/>
  <c r="N420" i="40"/>
  <c r="O420"/>
  <c r="P420"/>
  <c r="C421"/>
  <c r="C446" i="84" s="1"/>
  <c r="D421" i="40"/>
  <c r="E421"/>
  <c r="F421"/>
  <c r="N421"/>
  <c r="O421"/>
  <c r="P421"/>
  <c r="C422"/>
  <c r="D422"/>
  <c r="E422"/>
  <c r="E425" i="56"/>
  <c r="F422" i="40"/>
  <c r="D420" i="88" s="1"/>
  <c r="B420" s="1"/>
  <c r="N422" i="40"/>
  <c r="O422"/>
  <c r="P422"/>
  <c r="C423"/>
  <c r="C424" i="86" s="1"/>
  <c r="D423" i="40"/>
  <c r="E423"/>
  <c r="F423"/>
  <c r="N423"/>
  <c r="O423"/>
  <c r="P423"/>
  <c r="C424"/>
  <c r="D424"/>
  <c r="E424"/>
  <c r="F424"/>
  <c r="N424"/>
  <c r="O424"/>
  <c r="P424"/>
  <c r="C425"/>
  <c r="D425"/>
  <c r="E425"/>
  <c r="F425"/>
  <c r="O427" i="70" s="1"/>
  <c r="B427" s="1"/>
  <c r="N425" i="40"/>
  <c r="O425"/>
  <c r="P425"/>
  <c r="C426"/>
  <c r="D426"/>
  <c r="E426"/>
  <c r="F426"/>
  <c r="N426"/>
  <c r="O426"/>
  <c r="P426"/>
  <c r="C427"/>
  <c r="D427"/>
  <c r="E427"/>
  <c r="F427"/>
  <c r="N427"/>
  <c r="O427"/>
  <c r="P427"/>
  <c r="C428"/>
  <c r="D428"/>
  <c r="L453" i="84"/>
  <c r="E428" i="40"/>
  <c r="F428"/>
  <c r="N428"/>
  <c r="O428"/>
  <c r="P428"/>
  <c r="C429"/>
  <c r="D429"/>
  <c r="E429"/>
  <c r="F429"/>
  <c r="N429"/>
  <c r="O429"/>
  <c r="P429"/>
  <c r="C430"/>
  <c r="D430"/>
  <c r="S431" i="86"/>
  <c r="E430" i="40"/>
  <c r="F430"/>
  <c r="N430"/>
  <c r="O430"/>
  <c r="P430"/>
  <c r="C431"/>
  <c r="D431"/>
  <c r="L429" i="88" s="1"/>
  <c r="E431" i="40"/>
  <c r="F431"/>
  <c r="N431"/>
  <c r="O431"/>
  <c r="P431"/>
  <c r="C432"/>
  <c r="D432"/>
  <c r="E432"/>
  <c r="I434" i="70" s="1"/>
  <c r="F432" i="40"/>
  <c r="N432"/>
  <c r="O432"/>
  <c r="P432"/>
  <c r="C433"/>
  <c r="D433"/>
  <c r="E433"/>
  <c r="F433"/>
  <c r="N433"/>
  <c r="O433"/>
  <c r="P433"/>
  <c r="C434"/>
  <c r="C459" i="84"/>
  <c r="D434" i="40"/>
  <c r="E434"/>
  <c r="F434"/>
  <c r="N434"/>
  <c r="O434"/>
  <c r="P434"/>
  <c r="C435"/>
  <c r="C437" i="70"/>
  <c r="D435" i="40"/>
  <c r="E435"/>
  <c r="F435"/>
  <c r="N435"/>
  <c r="O435"/>
  <c r="P435"/>
  <c r="C436"/>
  <c r="C1579"/>
  <c r="D436"/>
  <c r="E436"/>
  <c r="F436"/>
  <c r="N436"/>
  <c r="O436"/>
  <c r="P436"/>
  <c r="C437"/>
  <c r="D437"/>
  <c r="E437"/>
  <c r="F437"/>
  <c r="N437"/>
  <c r="O437"/>
  <c r="P437"/>
  <c r="C438"/>
  <c r="C436" i="88" s="1"/>
  <c r="D438" i="40"/>
  <c r="E438"/>
  <c r="F438"/>
  <c r="D436" i="88" s="1"/>
  <c r="B436" s="1"/>
  <c r="N438" i="40"/>
  <c r="O438"/>
  <c r="P438"/>
  <c r="C439"/>
  <c r="C442" i="56"/>
  <c r="D439" i="40"/>
  <c r="E439"/>
  <c r="F439"/>
  <c r="N439"/>
  <c r="O439"/>
  <c r="P439"/>
  <c r="C440"/>
  <c r="D440"/>
  <c r="E440"/>
  <c r="F440"/>
  <c r="N440"/>
  <c r="O440"/>
  <c r="P440"/>
  <c r="C441"/>
  <c r="D441"/>
  <c r="E441"/>
  <c r="F441"/>
  <c r="N441"/>
  <c r="O441"/>
  <c r="P441"/>
  <c r="C442"/>
  <c r="D442"/>
  <c r="E442"/>
  <c r="F442"/>
  <c r="N442"/>
  <c r="O442"/>
  <c r="P442"/>
  <c r="C443"/>
  <c r="C468" i="84" s="1"/>
  <c r="D443" i="40"/>
  <c r="E443"/>
  <c r="F443"/>
  <c r="D441" i="88" s="1"/>
  <c r="B441"/>
  <c r="N443" i="40"/>
  <c r="O443"/>
  <c r="P443"/>
  <c r="C444"/>
  <c r="D444"/>
  <c r="E444"/>
  <c r="D445" i="86" s="1"/>
  <c r="F444" i="40"/>
  <c r="N444"/>
  <c r="O444"/>
  <c r="P444"/>
  <c r="C445"/>
  <c r="D445"/>
  <c r="E445"/>
  <c r="F445"/>
  <c r="N445"/>
  <c r="O445"/>
  <c r="P445"/>
  <c r="C446"/>
  <c r="D446"/>
  <c r="E446"/>
  <c r="I448" i="70" s="1"/>
  <c r="F446" i="40"/>
  <c r="N446"/>
  <c r="O446"/>
  <c r="P446"/>
  <c r="C447"/>
  <c r="D447"/>
  <c r="S448" i="86"/>
  <c r="E447" i="40"/>
  <c r="F447"/>
  <c r="F472" i="84"/>
  <c r="B472"/>
  <c r="N447" i="40"/>
  <c r="O447"/>
  <c r="P447"/>
  <c r="C448"/>
  <c r="D448"/>
  <c r="S449" i="86" s="1"/>
  <c r="E448" i="40"/>
  <c r="F448"/>
  <c r="N448"/>
  <c r="O448"/>
  <c r="P448"/>
  <c r="C449"/>
  <c r="D449"/>
  <c r="E449"/>
  <c r="F449"/>
  <c r="G452" i="56"/>
  <c r="A452"/>
  <c r="N449" i="40"/>
  <c r="O449"/>
  <c r="P449"/>
  <c r="C450"/>
  <c r="D450"/>
  <c r="E450"/>
  <c r="F450"/>
  <c r="O452" i="70"/>
  <c r="B452"/>
  <c r="N450" i="40"/>
  <c r="O450"/>
  <c r="P450"/>
  <c r="C451"/>
  <c r="D451"/>
  <c r="E451"/>
  <c r="F451"/>
  <c r="N451"/>
  <c r="O451"/>
  <c r="P451"/>
  <c r="C452"/>
  <c r="C450" i="88"/>
  <c r="D452" i="40"/>
  <c r="E452"/>
  <c r="I454" i="70"/>
  <c r="F452" i="40"/>
  <c r="E453" i="86" s="1"/>
  <c r="N452" i="40"/>
  <c r="O452"/>
  <c r="P452"/>
  <c r="C453"/>
  <c r="D453"/>
  <c r="S454" i="86"/>
  <c r="E453" i="40"/>
  <c r="F453"/>
  <c r="N453"/>
  <c r="O453"/>
  <c r="P453"/>
  <c r="C454"/>
  <c r="D454"/>
  <c r="L452" i="88" s="1"/>
  <c r="E454" i="40"/>
  <c r="F454"/>
  <c r="N454"/>
  <c r="O454"/>
  <c r="P454"/>
  <c r="C455"/>
  <c r="C480" i="84"/>
  <c r="D455" i="40"/>
  <c r="S456" i="86" s="1"/>
  <c r="E455" i="40"/>
  <c r="F455"/>
  <c r="D453" i="88" s="1"/>
  <c r="B453" s="1"/>
  <c r="N455" i="40"/>
  <c r="O455"/>
  <c r="P455"/>
  <c r="C456"/>
  <c r="D456"/>
  <c r="E456"/>
  <c r="F456"/>
  <c r="N456"/>
  <c r="O456"/>
  <c r="P456"/>
  <c r="C457"/>
  <c r="D457"/>
  <c r="E457"/>
  <c r="F457"/>
  <c r="F482" i="84" s="1"/>
  <c r="B482"/>
  <c r="N457" i="40"/>
  <c r="O457"/>
  <c r="P457"/>
  <c r="C458"/>
  <c r="D458"/>
  <c r="E458"/>
  <c r="F458"/>
  <c r="N458"/>
  <c r="O458"/>
  <c r="P458"/>
  <c r="C459"/>
  <c r="D459"/>
  <c r="E459"/>
  <c r="E1625" s="1"/>
  <c r="F459"/>
  <c r="N459"/>
  <c r="O459"/>
  <c r="P459"/>
  <c r="C460"/>
  <c r="C485" i="84"/>
  <c r="D460" i="40"/>
  <c r="E460"/>
  <c r="F460"/>
  <c r="N460"/>
  <c r="O460"/>
  <c r="P460"/>
  <c r="C461"/>
  <c r="D461"/>
  <c r="E461"/>
  <c r="F461"/>
  <c r="N461"/>
  <c r="O461"/>
  <c r="P461"/>
  <c r="C462"/>
  <c r="D462"/>
  <c r="L487" i="84"/>
  <c r="E462" i="40"/>
  <c r="I464" i="70" s="1"/>
  <c r="F462" i="40"/>
  <c r="N462"/>
  <c r="O462"/>
  <c r="P462"/>
  <c r="C463"/>
  <c r="D463"/>
  <c r="L461" i="88" s="1"/>
  <c r="E463" i="40"/>
  <c r="I465" i="70"/>
  <c r="F463" i="40"/>
  <c r="D461" i="88" s="1"/>
  <c r="B461" s="1"/>
  <c r="N463" i="40"/>
  <c r="O463"/>
  <c r="P463"/>
  <c r="C464"/>
  <c r="D464"/>
  <c r="L489" i="84" s="1"/>
  <c r="E464" i="40"/>
  <c r="F464"/>
  <c r="N464"/>
  <c r="O464"/>
  <c r="P464"/>
  <c r="C465"/>
  <c r="D465"/>
  <c r="E465"/>
  <c r="F465"/>
  <c r="N465"/>
  <c r="O465"/>
  <c r="P465"/>
  <c r="C466"/>
  <c r="D466"/>
  <c r="E466"/>
  <c r="D467" i="86" s="1"/>
  <c r="F466" i="40"/>
  <c r="N466"/>
  <c r="O466"/>
  <c r="P466"/>
  <c r="C467"/>
  <c r="C1641" s="1"/>
  <c r="D467"/>
  <c r="E467"/>
  <c r="D468" i="86" s="1"/>
  <c r="F467" i="40"/>
  <c r="N467"/>
  <c r="O467"/>
  <c r="P467"/>
  <c r="C468"/>
  <c r="C471" i="56"/>
  <c r="D468" i="40"/>
  <c r="E468"/>
  <c r="F468"/>
  <c r="N468"/>
  <c r="O468"/>
  <c r="P468"/>
  <c r="C469"/>
  <c r="D469"/>
  <c r="E469"/>
  <c r="I471" i="70"/>
  <c r="F469" i="40"/>
  <c r="N469"/>
  <c r="O469"/>
  <c r="P469"/>
  <c r="C470"/>
  <c r="C473" i="56"/>
  <c r="D470" i="40"/>
  <c r="E470"/>
  <c r="F470"/>
  <c r="F495" i="84"/>
  <c r="B495"/>
  <c r="N470" i="40"/>
  <c r="O470"/>
  <c r="P470"/>
  <c r="C471"/>
  <c r="C474" i="56"/>
  <c r="D471" i="40"/>
  <c r="S472" i="86"/>
  <c r="E471" i="40"/>
  <c r="E474" i="56" s="1"/>
  <c r="D472" i="86"/>
  <c r="F471" i="40"/>
  <c r="N471"/>
  <c r="O471"/>
  <c r="P471"/>
  <c r="C472"/>
  <c r="D472"/>
  <c r="E472"/>
  <c r="F472"/>
  <c r="N472"/>
  <c r="O472"/>
  <c r="P472"/>
  <c r="C473"/>
  <c r="C476" i="56"/>
  <c r="D473" i="40"/>
  <c r="E473"/>
  <c r="F473"/>
  <c r="N473"/>
  <c r="O473"/>
  <c r="P473"/>
  <c r="C474"/>
  <c r="D474"/>
  <c r="E474"/>
  <c r="F474"/>
  <c r="O476" i="70"/>
  <c r="B476"/>
  <c r="N474" i="40"/>
  <c r="O474"/>
  <c r="P474"/>
  <c r="C475"/>
  <c r="D475"/>
  <c r="L473" i="88" s="1"/>
  <c r="E475" i="40"/>
  <c r="E1657"/>
  <c r="F475"/>
  <c r="N475"/>
  <c r="O475"/>
  <c r="P475"/>
  <c r="C476"/>
  <c r="D476"/>
  <c r="E476"/>
  <c r="F476"/>
  <c r="N476"/>
  <c r="O476"/>
  <c r="P476"/>
  <c r="C477"/>
  <c r="D477"/>
  <c r="E477"/>
  <c r="F477"/>
  <c r="E478" i="86" s="1"/>
  <c r="B478" s="1"/>
  <c r="N477" i="40"/>
  <c r="O477"/>
  <c r="P477"/>
  <c r="C478"/>
  <c r="C1663"/>
  <c r="D478"/>
  <c r="E478"/>
  <c r="E1663" s="1"/>
  <c r="F478"/>
  <c r="N478"/>
  <c r="O478"/>
  <c r="P478"/>
  <c r="C479"/>
  <c r="D479"/>
  <c r="S480" i="86" s="1"/>
  <c r="E479" i="40"/>
  <c r="F479"/>
  <c r="N479"/>
  <c r="O479"/>
  <c r="P479"/>
  <c r="C480"/>
  <c r="C482" i="70"/>
  <c r="D480" i="40"/>
  <c r="D1667"/>
  <c r="E480"/>
  <c r="F480"/>
  <c r="N480"/>
  <c r="O480"/>
  <c r="P480"/>
  <c r="C481"/>
  <c r="C483" i="70" s="1"/>
  <c r="D481" i="40"/>
  <c r="E481"/>
  <c r="F481"/>
  <c r="N481"/>
  <c r="O481"/>
  <c r="P481"/>
  <c r="C482"/>
  <c r="D482"/>
  <c r="E482"/>
  <c r="F482"/>
  <c r="N482"/>
  <c r="O482"/>
  <c r="P482"/>
  <c r="C483"/>
  <c r="D483"/>
  <c r="E483"/>
  <c r="I485" i="70"/>
  <c r="F483" i="40"/>
  <c r="G486" i="56"/>
  <c r="A486" s="1"/>
  <c r="N483" i="40"/>
  <c r="O483"/>
  <c r="P483"/>
  <c r="C484"/>
  <c r="C487" i="56" s="1"/>
  <c r="D484" i="40"/>
  <c r="E484"/>
  <c r="E487" i="56" s="1"/>
  <c r="F484" i="40"/>
  <c r="N484"/>
  <c r="O484"/>
  <c r="P484"/>
  <c r="C485"/>
  <c r="D485"/>
  <c r="E485"/>
  <c r="F485"/>
  <c r="N485"/>
  <c r="O485"/>
  <c r="P485"/>
  <c r="C486"/>
  <c r="D486"/>
  <c r="E486"/>
  <c r="F486"/>
  <c r="N486"/>
  <c r="O486"/>
  <c r="P486"/>
  <c r="C487"/>
  <c r="D487"/>
  <c r="U489" i="70" s="1"/>
  <c r="E487" i="40"/>
  <c r="F487"/>
  <c r="N487"/>
  <c r="O487"/>
  <c r="P487"/>
  <c r="C488"/>
  <c r="D488"/>
  <c r="E488"/>
  <c r="F488"/>
  <c r="N488"/>
  <c r="O488"/>
  <c r="P488"/>
  <c r="C489"/>
  <c r="D489"/>
  <c r="E489"/>
  <c r="F489"/>
  <c r="N489"/>
  <c r="O489"/>
  <c r="P489"/>
  <c r="C490"/>
  <c r="C493" i="56"/>
  <c r="D490" i="40"/>
  <c r="L515" i="84" s="1"/>
  <c r="E490" i="40"/>
  <c r="E1687"/>
  <c r="F490"/>
  <c r="N490"/>
  <c r="O490"/>
  <c r="P490"/>
  <c r="C491"/>
  <c r="C489" i="88" s="1"/>
  <c r="D491" i="40"/>
  <c r="E491"/>
  <c r="F491"/>
  <c r="N491"/>
  <c r="O491"/>
  <c r="P491"/>
  <c r="C492"/>
  <c r="D492"/>
  <c r="D1691" s="1"/>
  <c r="P980" i="69"/>
  <c r="E492" i="40"/>
  <c r="F492"/>
  <c r="N492"/>
  <c r="O492"/>
  <c r="P492"/>
  <c r="C493"/>
  <c r="D493"/>
  <c r="E493"/>
  <c r="F493"/>
  <c r="E494" i="86" s="1"/>
  <c r="B494" s="1"/>
  <c r="N493" i="40"/>
  <c r="O493"/>
  <c r="P493"/>
  <c r="C494"/>
  <c r="D494"/>
  <c r="E494"/>
  <c r="F494"/>
  <c r="N494"/>
  <c r="O494"/>
  <c r="P494"/>
  <c r="C495"/>
  <c r="D495"/>
  <c r="R498" i="56"/>
  <c r="E495" i="40"/>
  <c r="D496" i="86" s="1"/>
  <c r="F495" i="40"/>
  <c r="D493" i="88"/>
  <c r="B493" s="1"/>
  <c r="N495" i="40"/>
  <c r="O495"/>
  <c r="P495"/>
  <c r="C496"/>
  <c r="D496"/>
  <c r="E496"/>
  <c r="F496"/>
  <c r="O498" i="70" s="1"/>
  <c r="B498" s="1"/>
  <c r="N496" i="40"/>
  <c r="O496"/>
  <c r="P496"/>
  <c r="C497"/>
  <c r="D497"/>
  <c r="E497"/>
  <c r="F497"/>
  <c r="N497"/>
  <c r="O497"/>
  <c r="P497"/>
  <c r="C498"/>
  <c r="D498"/>
  <c r="E498"/>
  <c r="F498"/>
  <c r="N498"/>
  <c r="O498"/>
  <c r="P498"/>
  <c r="C499"/>
  <c r="D499"/>
  <c r="E499"/>
  <c r="F499"/>
  <c r="N499"/>
  <c r="O499"/>
  <c r="P499"/>
  <c r="C500"/>
  <c r="C502" i="70"/>
  <c r="D500" i="40"/>
  <c r="E500"/>
  <c r="F500"/>
  <c r="N500"/>
  <c r="O500"/>
  <c r="P500"/>
  <c r="C501"/>
  <c r="D501"/>
  <c r="E501"/>
  <c r="F501"/>
  <c r="N501"/>
  <c r="O501"/>
  <c r="P501"/>
  <c r="C502"/>
  <c r="D502"/>
  <c r="E502"/>
  <c r="F502"/>
  <c r="F527" i="84" s="1"/>
  <c r="B527"/>
  <c r="N502" i="40"/>
  <c r="O502"/>
  <c r="P502"/>
  <c r="C503"/>
  <c r="D503"/>
  <c r="E503"/>
  <c r="F503"/>
  <c r="E504" i="86"/>
  <c r="B504" s="1"/>
  <c r="N503" i="40"/>
  <c r="O503"/>
  <c r="P503"/>
  <c r="C504"/>
  <c r="D504"/>
  <c r="E504"/>
  <c r="F504"/>
  <c r="N504"/>
  <c r="O504"/>
  <c r="P504"/>
  <c r="C505"/>
  <c r="C530" i="84" s="1"/>
  <c r="D505" i="40"/>
  <c r="E505"/>
  <c r="F505"/>
  <c r="N505"/>
  <c r="O505"/>
  <c r="P505"/>
  <c r="C506"/>
  <c r="D506"/>
  <c r="E506"/>
  <c r="F506"/>
  <c r="E507" i="86" s="1"/>
  <c r="B507" s="1"/>
  <c r="N506" i="40"/>
  <c r="O506"/>
  <c r="P506"/>
  <c r="C507"/>
  <c r="D507"/>
  <c r="E507"/>
  <c r="F507"/>
  <c r="O509" i="70"/>
  <c r="B509" s="1"/>
  <c r="N507" i="40"/>
  <c r="O507"/>
  <c r="P507"/>
  <c r="C508"/>
  <c r="D508"/>
  <c r="L533" i="84" s="1"/>
  <c r="E508" i="40"/>
  <c r="E1723"/>
  <c r="F508"/>
  <c r="G511" i="56" s="1"/>
  <c r="A511"/>
  <c r="N508" i="40"/>
  <c r="O508"/>
  <c r="P508"/>
  <c r="C509"/>
  <c r="D509"/>
  <c r="E509"/>
  <c r="F509"/>
  <c r="N509"/>
  <c r="O509"/>
  <c r="P509"/>
  <c r="C510"/>
  <c r="D510"/>
  <c r="S511" i="86"/>
  <c r="E510" i="40"/>
  <c r="F510"/>
  <c r="N510"/>
  <c r="O510"/>
  <c r="P510"/>
  <c r="C511"/>
  <c r="D511"/>
  <c r="U513" i="70"/>
  <c r="E511" i="40"/>
  <c r="D512" i="86" s="1"/>
  <c r="F511" i="40"/>
  <c r="D509" i="88"/>
  <c r="B509" s="1"/>
  <c r="N511" i="40"/>
  <c r="O511"/>
  <c r="P511"/>
  <c r="C512"/>
  <c r="C515" i="56" s="1"/>
  <c r="D512" i="40"/>
  <c r="L537" i="84"/>
  <c r="E512" i="40"/>
  <c r="F512"/>
  <c r="N512"/>
  <c r="O512"/>
  <c r="P512"/>
  <c r="C513"/>
  <c r="D513"/>
  <c r="R516" i="56"/>
  <c r="E513" i="40"/>
  <c r="F513"/>
  <c r="N513"/>
  <c r="O513"/>
  <c r="P513"/>
  <c r="C514"/>
  <c r="D514"/>
  <c r="E514"/>
  <c r="F514"/>
  <c r="F539" i="84"/>
  <c r="B539"/>
  <c r="N514" i="40"/>
  <c r="O514"/>
  <c r="P514"/>
  <c r="C515"/>
  <c r="D515"/>
  <c r="S516" i="86" s="1"/>
  <c r="E515" i="40"/>
  <c r="F515"/>
  <c r="E516" i="86" s="1"/>
  <c r="B516" s="1"/>
  <c r="N515" i="40"/>
  <c r="O515"/>
  <c r="P515"/>
  <c r="C516"/>
  <c r="D516"/>
  <c r="E516"/>
  <c r="F516"/>
  <c r="N516"/>
  <c r="O516"/>
  <c r="P516"/>
  <c r="C517"/>
  <c r="C1741"/>
  <c r="C1030" i="69"/>
  <c r="D517" i="40"/>
  <c r="L542" i="84" s="1"/>
  <c r="E517" i="40"/>
  <c r="E520" i="56"/>
  <c r="F517" i="40"/>
  <c r="F542" i="84" s="1"/>
  <c r="B542" s="1"/>
  <c r="N517" i="40"/>
  <c r="O517"/>
  <c r="P517"/>
  <c r="C518"/>
  <c r="C543" i="84"/>
  <c r="D518" i="40"/>
  <c r="E518"/>
  <c r="F518"/>
  <c r="F543" i="84"/>
  <c r="B543" s="1"/>
  <c r="N518" i="40"/>
  <c r="O518"/>
  <c r="P518"/>
  <c r="C519"/>
  <c r="D519"/>
  <c r="E519"/>
  <c r="I521" i="70"/>
  <c r="F519" i="40"/>
  <c r="O521" i="70" s="1"/>
  <c r="B521" s="1"/>
  <c r="N519" i="40"/>
  <c r="O519"/>
  <c r="P519"/>
  <c r="C520"/>
  <c r="D520"/>
  <c r="E520"/>
  <c r="F520"/>
  <c r="G523" i="56"/>
  <c r="A523"/>
  <c r="N520" i="40"/>
  <c r="O520"/>
  <c r="P520"/>
  <c r="C521"/>
  <c r="D521"/>
  <c r="E521"/>
  <c r="F521"/>
  <c r="N521"/>
  <c r="O521"/>
  <c r="P521"/>
  <c r="C522"/>
  <c r="D522"/>
  <c r="E522"/>
  <c r="D523" i="86" s="1"/>
  <c r="F522" i="40"/>
  <c r="N522"/>
  <c r="O522"/>
  <c r="P522"/>
  <c r="C523"/>
  <c r="D523"/>
  <c r="E523"/>
  <c r="F523"/>
  <c r="G526" i="56"/>
  <c r="A526"/>
  <c r="N523" i="40"/>
  <c r="O523"/>
  <c r="P523"/>
  <c r="C524"/>
  <c r="D524"/>
  <c r="E524"/>
  <c r="F524"/>
  <c r="N524"/>
  <c r="O524"/>
  <c r="P524"/>
  <c r="C525"/>
  <c r="D525"/>
  <c r="L523" i="88"/>
  <c r="E525" i="40"/>
  <c r="D526" i="86"/>
  <c r="F525" i="40"/>
  <c r="N525"/>
  <c r="O525"/>
  <c r="P525"/>
  <c r="C526"/>
  <c r="C524" i="88"/>
  <c r="D526" i="40"/>
  <c r="S527" i="86"/>
  <c r="E526" i="40"/>
  <c r="F526"/>
  <c r="N526"/>
  <c r="O526"/>
  <c r="P526"/>
  <c r="C527"/>
  <c r="D527"/>
  <c r="E527"/>
  <c r="F527"/>
  <c r="N527"/>
  <c r="O527"/>
  <c r="P527"/>
  <c r="C528"/>
  <c r="D528"/>
  <c r="E528"/>
  <c r="D529" i="86" s="1"/>
  <c r="F528" i="40"/>
  <c r="N528"/>
  <c r="O528"/>
  <c r="P528"/>
  <c r="C529"/>
  <c r="D529"/>
  <c r="L527" i="88" s="1"/>
  <c r="E529" i="40"/>
  <c r="F529"/>
  <c r="B529" s="1"/>
  <c r="N529"/>
  <c r="O529"/>
  <c r="P529"/>
  <c r="C530"/>
  <c r="D530"/>
  <c r="E530"/>
  <c r="F530"/>
  <c r="G533" i="56" s="1"/>
  <c r="N530" i="40"/>
  <c r="O530"/>
  <c r="P530"/>
  <c r="C531"/>
  <c r="D531"/>
  <c r="E531"/>
  <c r="E534" i="56"/>
  <c r="F531" i="40"/>
  <c r="B531" s="1"/>
  <c r="N531"/>
  <c r="O531"/>
  <c r="P531"/>
  <c r="C532"/>
  <c r="D532"/>
  <c r="L557" i="84"/>
  <c r="E532" i="40"/>
  <c r="F532"/>
  <c r="O534" i="70" s="1"/>
  <c r="B534" s="1"/>
  <c r="N532" i="40"/>
  <c r="O532"/>
  <c r="P532"/>
  <c r="C533"/>
  <c r="D533"/>
  <c r="E533"/>
  <c r="F533"/>
  <c r="N533"/>
  <c r="O533"/>
  <c r="P533"/>
  <c r="C534"/>
  <c r="C536" i="70"/>
  <c r="D534" i="40"/>
  <c r="E534"/>
  <c r="F534"/>
  <c r="E535" i="86"/>
  <c r="B535"/>
  <c r="N534" i="40"/>
  <c r="O534"/>
  <c r="P534"/>
  <c r="C535"/>
  <c r="D535"/>
  <c r="U537" i="70"/>
  <c r="E535" i="40"/>
  <c r="F535"/>
  <c r="F560" i="84" s="1"/>
  <c r="B560" s="1"/>
  <c r="N535" i="40"/>
  <c r="O535"/>
  <c r="P535"/>
  <c r="C536"/>
  <c r="D536"/>
  <c r="E536"/>
  <c r="F536"/>
  <c r="N536"/>
  <c r="O536"/>
  <c r="P536"/>
  <c r="C537"/>
  <c r="D537"/>
  <c r="E537"/>
  <c r="F537"/>
  <c r="N537"/>
  <c r="O537"/>
  <c r="P537"/>
  <c r="C538"/>
  <c r="C563" i="84"/>
  <c r="D538" i="40"/>
  <c r="E538"/>
  <c r="F538"/>
  <c r="N538"/>
  <c r="O538"/>
  <c r="P538"/>
  <c r="C539"/>
  <c r="D539"/>
  <c r="E539"/>
  <c r="F539"/>
  <c r="N539"/>
  <c r="O539"/>
  <c r="P539"/>
  <c r="C540"/>
  <c r="D540"/>
  <c r="E540"/>
  <c r="F540"/>
  <c r="N540"/>
  <c r="O540"/>
  <c r="P540"/>
  <c r="C541"/>
  <c r="C544" i="56" s="1"/>
  <c r="C543" i="70"/>
  <c r="D541" i="40"/>
  <c r="L539" i="88"/>
  <c r="E541" i="40"/>
  <c r="F541"/>
  <c r="N541"/>
  <c r="O541"/>
  <c r="P541"/>
  <c r="C542"/>
  <c r="D542"/>
  <c r="L567" i="84"/>
  <c r="E542" i="40"/>
  <c r="F542"/>
  <c r="N542"/>
  <c r="O542"/>
  <c r="P542"/>
  <c r="C543"/>
  <c r="C1793"/>
  <c r="C1084" i="83" s="1"/>
  <c r="D543" i="40"/>
  <c r="E543"/>
  <c r="F543"/>
  <c r="N543"/>
  <c r="O543"/>
  <c r="P543"/>
  <c r="C544"/>
  <c r="C542" i="88"/>
  <c r="D544" i="40"/>
  <c r="L569" i="84" s="1"/>
  <c r="E544" i="40"/>
  <c r="D545" i="86"/>
  <c r="F544" i="40"/>
  <c r="N544"/>
  <c r="O544"/>
  <c r="P544"/>
  <c r="C545"/>
  <c r="D545"/>
  <c r="L570" i="84"/>
  <c r="E545" i="40"/>
  <c r="F545"/>
  <c r="N545"/>
  <c r="O545"/>
  <c r="P545"/>
  <c r="C546"/>
  <c r="D546"/>
  <c r="E546"/>
  <c r="E1799" s="1"/>
  <c r="D1090" i="83" s="1"/>
  <c r="AA1090" s="1"/>
  <c r="AO1090" s="1"/>
  <c r="F546" i="40"/>
  <c r="N546"/>
  <c r="O546"/>
  <c r="P546"/>
  <c r="C547"/>
  <c r="D547"/>
  <c r="L572" i="84"/>
  <c r="E547" i="40"/>
  <c r="E1801" s="1"/>
  <c r="D1092" i="83" s="1"/>
  <c r="AA1092" s="1"/>
  <c r="AO1092" s="1"/>
  <c r="F547" i="40"/>
  <c r="N547"/>
  <c r="O547"/>
  <c r="P547"/>
  <c r="C548"/>
  <c r="D548"/>
  <c r="E548"/>
  <c r="F548"/>
  <c r="B548" s="1"/>
  <c r="N548"/>
  <c r="O548"/>
  <c r="P548"/>
  <c r="C549"/>
  <c r="D549"/>
  <c r="E549"/>
  <c r="F549"/>
  <c r="F574" i="84"/>
  <c r="B574" s="1"/>
  <c r="N549" i="40"/>
  <c r="O549"/>
  <c r="P549"/>
  <c r="C550"/>
  <c r="D550"/>
  <c r="E550"/>
  <c r="D551" i="86" s="1"/>
  <c r="F550" i="40"/>
  <c r="N550"/>
  <c r="O550"/>
  <c r="P550"/>
  <c r="C551"/>
  <c r="D551"/>
  <c r="E551"/>
  <c r="F551"/>
  <c r="N551"/>
  <c r="O551"/>
  <c r="P551"/>
  <c r="C552"/>
  <c r="C554" i="70"/>
  <c r="D552" i="40"/>
  <c r="E552"/>
  <c r="F552"/>
  <c r="N552"/>
  <c r="O552"/>
  <c r="P552"/>
  <c r="C553"/>
  <c r="D553"/>
  <c r="U555" i="70" s="1"/>
  <c r="E553" i="40"/>
  <c r="F553"/>
  <c r="F578" i="84"/>
  <c r="B578"/>
  <c r="N553" i="40"/>
  <c r="O553"/>
  <c r="P553"/>
  <c r="C554"/>
  <c r="D554"/>
  <c r="E554"/>
  <c r="F554"/>
  <c r="B554"/>
  <c r="N554"/>
  <c r="O554"/>
  <c r="P554"/>
  <c r="C555"/>
  <c r="D555"/>
  <c r="E555"/>
  <c r="F555"/>
  <c r="N555"/>
  <c r="O555"/>
  <c r="P555"/>
  <c r="C556"/>
  <c r="C557" i="86"/>
  <c r="D556" i="40"/>
  <c r="E556"/>
  <c r="F556"/>
  <c r="N556"/>
  <c r="O556"/>
  <c r="P556"/>
  <c r="C557"/>
  <c r="D557"/>
  <c r="E557"/>
  <c r="I559" i="70"/>
  <c r="F557" i="40"/>
  <c r="N557"/>
  <c r="O557"/>
  <c r="P557"/>
  <c r="C558"/>
  <c r="C583" i="84"/>
  <c r="D558" i="40"/>
  <c r="L583" i="84"/>
  <c r="E558" i="40"/>
  <c r="D559" i="86"/>
  <c r="F558" i="40"/>
  <c r="N558"/>
  <c r="O558"/>
  <c r="P558"/>
  <c r="C559"/>
  <c r="C584" i="84"/>
  <c r="D559" i="40"/>
  <c r="E559"/>
  <c r="F559"/>
  <c r="N559"/>
  <c r="O559"/>
  <c r="P559"/>
  <c r="C560"/>
  <c r="D560"/>
  <c r="L558" i="88" s="1"/>
  <c r="E560" i="40"/>
  <c r="F560"/>
  <c r="N560"/>
  <c r="O560"/>
  <c r="P560"/>
  <c r="C561"/>
  <c r="C563" i="70"/>
  <c r="D561" i="40"/>
  <c r="S562" i="86" s="1"/>
  <c r="E561" i="40"/>
  <c r="E1829"/>
  <c r="F561"/>
  <c r="E562" i="86" s="1"/>
  <c r="B562" s="1"/>
  <c r="N561" i="40"/>
  <c r="O561"/>
  <c r="P561"/>
  <c r="C562"/>
  <c r="D562"/>
  <c r="E562"/>
  <c r="I564" i="70"/>
  <c r="E565" i="56"/>
  <c r="F562" i="40"/>
  <c r="N562"/>
  <c r="O562"/>
  <c r="P562"/>
  <c r="C563"/>
  <c r="D563"/>
  <c r="E563"/>
  <c r="I565" i="70"/>
  <c r="F563" i="40"/>
  <c r="N563"/>
  <c r="O563"/>
  <c r="P563"/>
  <c r="C564"/>
  <c r="C567" i="56"/>
  <c r="D564" i="40"/>
  <c r="E564"/>
  <c r="F564"/>
  <c r="N564"/>
  <c r="O564"/>
  <c r="P564"/>
  <c r="C565"/>
  <c r="C567" i="70"/>
  <c r="D565" i="40"/>
  <c r="E565"/>
  <c r="F565"/>
  <c r="N565"/>
  <c r="O565"/>
  <c r="P565"/>
  <c r="C566"/>
  <c r="D566"/>
  <c r="L564" i="88" s="1"/>
  <c r="E566" i="40"/>
  <c r="F566"/>
  <c r="N566"/>
  <c r="O566"/>
  <c r="P566"/>
  <c r="C567"/>
  <c r="D567"/>
  <c r="E567"/>
  <c r="E570" i="56" s="1"/>
  <c r="F567" i="40"/>
  <c r="N567"/>
  <c r="O567"/>
  <c r="P567"/>
  <c r="C568"/>
  <c r="D568"/>
  <c r="S569" i="86" s="1"/>
  <c r="E568" i="40"/>
  <c r="E1843" s="1"/>
  <c r="D1132" i="69" s="1"/>
  <c r="F568" i="40"/>
  <c r="D566" i="88"/>
  <c r="B566"/>
  <c r="N568" i="40"/>
  <c r="O568"/>
  <c r="P568"/>
  <c r="C569"/>
  <c r="D569"/>
  <c r="E569"/>
  <c r="F569"/>
  <c r="N569"/>
  <c r="O569"/>
  <c r="P569"/>
  <c r="C570"/>
  <c r="D570"/>
  <c r="D1847" s="1"/>
  <c r="P1136" i="69" s="1"/>
  <c r="G1136" s="1"/>
  <c r="E570" i="40"/>
  <c r="F570"/>
  <c r="N570"/>
  <c r="O570"/>
  <c r="P570"/>
  <c r="C571"/>
  <c r="D571"/>
  <c r="E571"/>
  <c r="D572" i="86" s="1"/>
  <c r="F571" i="40"/>
  <c r="N571"/>
  <c r="O571"/>
  <c r="P571"/>
  <c r="C572"/>
  <c r="D572"/>
  <c r="E572"/>
  <c r="F572"/>
  <c r="N572"/>
  <c r="O572"/>
  <c r="P572"/>
  <c r="C573"/>
  <c r="D573"/>
  <c r="E573"/>
  <c r="F573"/>
  <c r="N573"/>
  <c r="O573"/>
  <c r="P573"/>
  <c r="C574"/>
  <c r="D574"/>
  <c r="E574"/>
  <c r="F574"/>
  <c r="E575" i="86"/>
  <c r="B575" s="1"/>
  <c r="N574" i="40"/>
  <c r="O574"/>
  <c r="P574"/>
  <c r="C575"/>
  <c r="D575"/>
  <c r="L573" i="88"/>
  <c r="E575" i="40"/>
  <c r="I577" i="70" s="1"/>
  <c r="F575" i="40"/>
  <c r="N575"/>
  <c r="O575"/>
  <c r="P575"/>
  <c r="C576"/>
  <c r="C577" i="86"/>
  <c r="D576" i="40"/>
  <c r="E576"/>
  <c r="F576"/>
  <c r="N576"/>
  <c r="O576"/>
  <c r="P576"/>
  <c r="C577"/>
  <c r="D577"/>
  <c r="U579" i="70" s="1"/>
  <c r="E577" i="40"/>
  <c r="F577"/>
  <c r="O579" i="70"/>
  <c r="B579"/>
  <c r="N577" i="40"/>
  <c r="O577"/>
  <c r="P577"/>
  <c r="C578"/>
  <c r="D578"/>
  <c r="E578"/>
  <c r="F578"/>
  <c r="E579" i="86"/>
  <c r="B579" s="1"/>
  <c r="N578" i="40"/>
  <c r="O578"/>
  <c r="P578"/>
  <c r="C579"/>
  <c r="D579"/>
  <c r="L604" i="84"/>
  <c r="E579" i="40"/>
  <c r="F579"/>
  <c r="N579"/>
  <c r="O579"/>
  <c r="P579"/>
  <c r="C580"/>
  <c r="D580"/>
  <c r="E580"/>
  <c r="F580"/>
  <c r="G583" i="56" s="1"/>
  <c r="A583" s="1"/>
  <c r="N580" i="40"/>
  <c r="O580"/>
  <c r="P580"/>
  <c r="C581"/>
  <c r="D581"/>
  <c r="L579" i="88"/>
  <c r="E581" i="40"/>
  <c r="F581"/>
  <c r="N581"/>
  <c r="O581"/>
  <c r="P581"/>
  <c r="C582"/>
  <c r="D582"/>
  <c r="E582"/>
  <c r="F582"/>
  <c r="N582"/>
  <c r="O582"/>
  <c r="P582"/>
  <c r="C583"/>
  <c r="C585" i="70" s="1"/>
  <c r="D583" i="40"/>
  <c r="L581" i="88" s="1"/>
  <c r="E583" i="40"/>
  <c r="F583"/>
  <c r="F608" i="84" s="1"/>
  <c r="B608" s="1"/>
  <c r="N583" i="40"/>
  <c r="O583"/>
  <c r="P583"/>
  <c r="C584"/>
  <c r="D584"/>
  <c r="E584"/>
  <c r="D585" i="86" s="1"/>
  <c r="F584" i="40"/>
  <c r="N584"/>
  <c r="O584"/>
  <c r="P584"/>
  <c r="C585"/>
  <c r="D585"/>
  <c r="L610" i="84"/>
  <c r="E585" i="40"/>
  <c r="F585"/>
  <c r="N585"/>
  <c r="O585"/>
  <c r="P585"/>
  <c r="C586"/>
  <c r="D586"/>
  <c r="E586"/>
  <c r="E589" i="56" s="1"/>
  <c r="F586" i="40"/>
  <c r="N586"/>
  <c r="O586"/>
  <c r="P586"/>
  <c r="C587"/>
  <c r="C585" i="88" s="1"/>
  <c r="D587" i="40"/>
  <c r="E587"/>
  <c r="F587"/>
  <c r="N587"/>
  <c r="O587"/>
  <c r="P587"/>
  <c r="C588"/>
  <c r="D588"/>
  <c r="E588"/>
  <c r="F588"/>
  <c r="N588"/>
  <c r="O588"/>
  <c r="P588"/>
  <c r="C589"/>
  <c r="C614" i="84"/>
  <c r="D589" i="40"/>
  <c r="E589"/>
  <c r="F589"/>
  <c r="N589"/>
  <c r="O589"/>
  <c r="P589"/>
  <c r="C590"/>
  <c r="D590"/>
  <c r="E590"/>
  <c r="F590"/>
  <c r="E591" i="86"/>
  <c r="B591"/>
  <c r="N590" i="40"/>
  <c r="O590"/>
  <c r="P590"/>
  <c r="C591"/>
  <c r="D591"/>
  <c r="E591"/>
  <c r="F591"/>
  <c r="D589" i="88"/>
  <c r="B589"/>
  <c r="N591" i="40"/>
  <c r="O591"/>
  <c r="P591"/>
  <c r="C592"/>
  <c r="D592"/>
  <c r="R595" i="56" s="1"/>
  <c r="E592" i="40"/>
  <c r="E1891"/>
  <c r="F592"/>
  <c r="O594" i="70" s="1"/>
  <c r="B594" s="1"/>
  <c r="N592" i="40"/>
  <c r="O592"/>
  <c r="P592"/>
  <c r="C593"/>
  <c r="C596" i="56" s="1"/>
  <c r="D593" i="40"/>
  <c r="E593"/>
  <c r="F593"/>
  <c r="E594" i="86" s="1"/>
  <c r="N593" i="40"/>
  <c r="O593"/>
  <c r="P593"/>
  <c r="C594"/>
  <c r="C596" i="70" s="1"/>
  <c r="D594" i="40"/>
  <c r="E594"/>
  <c r="I596" i="70"/>
  <c r="F594" i="40"/>
  <c r="N594"/>
  <c r="O594"/>
  <c r="P594"/>
  <c r="C595"/>
  <c r="C593" i="88" s="1"/>
  <c r="D595" i="40"/>
  <c r="E595"/>
  <c r="F595"/>
  <c r="F620" i="84" s="1"/>
  <c r="B620" s="1"/>
  <c r="N595" i="40"/>
  <c r="O595"/>
  <c r="P595"/>
  <c r="C596"/>
  <c r="D596"/>
  <c r="E596"/>
  <c r="F596"/>
  <c r="N596"/>
  <c r="O596"/>
  <c r="P596"/>
  <c r="C597"/>
  <c r="D597"/>
  <c r="E597"/>
  <c r="F597"/>
  <c r="N597"/>
  <c r="O597"/>
  <c r="P597"/>
  <c r="C598"/>
  <c r="C1903" s="1"/>
  <c r="D598"/>
  <c r="E598"/>
  <c r="F598"/>
  <c r="F623" i="84"/>
  <c r="B623"/>
  <c r="N598" i="40"/>
  <c r="O598"/>
  <c r="P598"/>
  <c r="C599"/>
  <c r="D599"/>
  <c r="E599"/>
  <c r="I601" i="70"/>
  <c r="F599" i="40"/>
  <c r="N599"/>
  <c r="O599"/>
  <c r="P599"/>
  <c r="C600"/>
  <c r="C603" i="56" s="1"/>
  <c r="D600" i="40"/>
  <c r="E600"/>
  <c r="F600"/>
  <c r="N600"/>
  <c r="O600"/>
  <c r="P600"/>
  <c r="C601"/>
  <c r="C604" i="56"/>
  <c r="D601" i="40"/>
  <c r="U603" i="70" s="1"/>
  <c r="E601" i="40"/>
  <c r="F601"/>
  <c r="D599" i="88" s="1"/>
  <c r="N601" i="40"/>
  <c r="O601"/>
  <c r="P601"/>
  <c r="C602"/>
  <c r="C600" i="88" s="1"/>
  <c r="D602" i="40"/>
  <c r="E602"/>
  <c r="F602"/>
  <c r="D600" i="88" s="1"/>
  <c r="B600"/>
  <c r="N602" i="40"/>
  <c r="O602"/>
  <c r="P602"/>
  <c r="C603"/>
  <c r="D603"/>
  <c r="E603"/>
  <c r="F603"/>
  <c r="N603"/>
  <c r="O603"/>
  <c r="P603"/>
  <c r="C604"/>
  <c r="D604"/>
  <c r="E604"/>
  <c r="I606" i="70" s="1"/>
  <c r="F604" i="40"/>
  <c r="N604"/>
  <c r="O604"/>
  <c r="P604"/>
  <c r="C605"/>
  <c r="C630" i="84"/>
  <c r="D605" i="40"/>
  <c r="U607" i="70" s="1"/>
  <c r="E605" i="40"/>
  <c r="F605"/>
  <c r="N605"/>
  <c r="O605"/>
  <c r="P605"/>
  <c r="C606"/>
  <c r="C631" i="84" s="1"/>
  <c r="D606" i="40"/>
  <c r="S607" i="86"/>
  <c r="E606" i="40"/>
  <c r="F606"/>
  <c r="D604" i="88"/>
  <c r="B604"/>
  <c r="N606" i="40"/>
  <c r="O606"/>
  <c r="P606"/>
  <c r="C607"/>
  <c r="D607"/>
  <c r="D1921" s="1"/>
  <c r="E607"/>
  <c r="F607"/>
  <c r="N607"/>
  <c r="O607"/>
  <c r="P607"/>
  <c r="C608"/>
  <c r="C611" i="56" s="1"/>
  <c r="D608" i="40"/>
  <c r="E608"/>
  <c r="F608"/>
  <c r="N608"/>
  <c r="O608"/>
  <c r="P608"/>
  <c r="C609"/>
  <c r="C607" i="88"/>
  <c r="D609" i="40"/>
  <c r="E609"/>
  <c r="F609"/>
  <c r="F1925"/>
  <c r="N609"/>
  <c r="O609"/>
  <c r="P609"/>
  <c r="C610"/>
  <c r="C612" i="70" s="1"/>
  <c r="D610" i="40"/>
  <c r="E610"/>
  <c r="E1927" s="1"/>
  <c r="F610"/>
  <c r="N610"/>
  <c r="O610"/>
  <c r="P610"/>
  <c r="C611"/>
  <c r="C609" i="88" s="1"/>
  <c r="D611" i="40"/>
  <c r="L636" i="84"/>
  <c r="E611" i="40"/>
  <c r="F611"/>
  <c r="N611"/>
  <c r="O611"/>
  <c r="P611"/>
  <c r="C612"/>
  <c r="D612"/>
  <c r="E612"/>
  <c r="F612"/>
  <c r="N612"/>
  <c r="O612"/>
  <c r="P612"/>
  <c r="C613"/>
  <c r="D613"/>
  <c r="U615" i="70"/>
  <c r="E613" i="40"/>
  <c r="F613"/>
  <c r="N613"/>
  <c r="O613"/>
  <c r="P613"/>
  <c r="C614"/>
  <c r="C639" i="84"/>
  <c r="D614" i="40"/>
  <c r="R617" i="56" s="1"/>
  <c r="E614" i="40"/>
  <c r="F614"/>
  <c r="E615" i="86"/>
  <c r="B615"/>
  <c r="N614" i="40"/>
  <c r="O614"/>
  <c r="P614"/>
  <c r="C615"/>
  <c r="D615"/>
  <c r="E615"/>
  <c r="F615"/>
  <c r="N615"/>
  <c r="O615"/>
  <c r="P615"/>
  <c r="C616"/>
  <c r="D616"/>
  <c r="E616"/>
  <c r="F616"/>
  <c r="N616"/>
  <c r="O616"/>
  <c r="P616"/>
  <c r="C617"/>
  <c r="D617"/>
  <c r="E617"/>
  <c r="F617"/>
  <c r="B617"/>
  <c r="N617"/>
  <c r="O617"/>
  <c r="P617"/>
  <c r="C618"/>
  <c r="D618"/>
  <c r="L643" i="84"/>
  <c r="E618" i="40"/>
  <c r="F618"/>
  <c r="G621" i="56"/>
  <c r="A621"/>
  <c r="N618" i="40"/>
  <c r="O618"/>
  <c r="P618"/>
  <c r="C619"/>
  <c r="C617" i="88" s="1"/>
  <c r="D619" i="40"/>
  <c r="U621" i="70"/>
  <c r="E619" i="40"/>
  <c r="E1945" s="1"/>
  <c r="F619"/>
  <c r="N619"/>
  <c r="O619"/>
  <c r="P619"/>
  <c r="C620"/>
  <c r="C622" i="70"/>
  <c r="D620" i="40"/>
  <c r="E620"/>
  <c r="F620"/>
  <c r="N620"/>
  <c r="O620"/>
  <c r="P620"/>
  <c r="C621"/>
  <c r="D621"/>
  <c r="L646" i="84" s="1"/>
  <c r="E621" i="40"/>
  <c r="I623" i="70" s="1"/>
  <c r="F621" i="40"/>
  <c r="N621"/>
  <c r="O621"/>
  <c r="P621"/>
  <c r="C622"/>
  <c r="D622"/>
  <c r="E622"/>
  <c r="F622"/>
  <c r="N622"/>
  <c r="O622"/>
  <c r="P622"/>
  <c r="C623"/>
  <c r="D623"/>
  <c r="E623"/>
  <c r="E1953"/>
  <c r="F623"/>
  <c r="N623"/>
  <c r="O623"/>
  <c r="P623"/>
  <c r="C624"/>
  <c r="C1955" s="1"/>
  <c r="C1244" i="82" s="1"/>
  <c r="D624" i="40"/>
  <c r="L622" i="88"/>
  <c r="E624" i="40"/>
  <c r="F624"/>
  <c r="N624"/>
  <c r="O624"/>
  <c r="P624"/>
  <c r="C625"/>
  <c r="C627" i="70"/>
  <c r="D625" i="40"/>
  <c r="L623" i="88" s="1"/>
  <c r="E625" i="40"/>
  <c r="F625"/>
  <c r="F650" i="84"/>
  <c r="B650"/>
  <c r="N625" i="40"/>
  <c r="O625"/>
  <c r="P625"/>
  <c r="C626"/>
  <c r="D626"/>
  <c r="E626"/>
  <c r="D627" i="86" s="1"/>
  <c r="F626" i="40"/>
  <c r="D624" i="88"/>
  <c r="B624"/>
  <c r="N626" i="40"/>
  <c r="O626"/>
  <c r="P626"/>
  <c r="C627"/>
  <c r="D627"/>
  <c r="L652" i="84"/>
  <c r="E627" i="40"/>
  <c r="F627"/>
  <c r="N627"/>
  <c r="O627"/>
  <c r="P627"/>
  <c r="C628"/>
  <c r="D628"/>
  <c r="S629" i="86"/>
  <c r="E628" i="40"/>
  <c r="I630" i="70" s="1"/>
  <c r="E1963" i="40"/>
  <c r="F628"/>
  <c r="F653" i="84"/>
  <c r="B653"/>
  <c r="N628" i="40"/>
  <c r="O628"/>
  <c r="P628"/>
  <c r="C629"/>
  <c r="D629"/>
  <c r="E629"/>
  <c r="E632" i="56"/>
  <c r="F629" i="40"/>
  <c r="G632" i="56"/>
  <c r="A632" s="1"/>
  <c r="N629" i="40"/>
  <c r="O629"/>
  <c r="P629"/>
  <c r="C630"/>
  <c r="D630"/>
  <c r="E630"/>
  <c r="M630"/>
  <c r="F630"/>
  <c r="N630"/>
  <c r="O630"/>
  <c r="P630"/>
  <c r="C631"/>
  <c r="D631"/>
  <c r="E631"/>
  <c r="I633" i="70" s="1"/>
  <c r="E634" i="56"/>
  <c r="F631" i="40"/>
  <c r="N631"/>
  <c r="O631"/>
  <c r="P631"/>
  <c r="C632"/>
  <c r="D632"/>
  <c r="E632"/>
  <c r="E635" i="56"/>
  <c r="F632" i="40"/>
  <c r="N632"/>
  <c r="O632"/>
  <c r="P632"/>
  <c r="C633"/>
  <c r="C658" i="84"/>
  <c r="D633" i="40"/>
  <c r="E633"/>
  <c r="F633"/>
  <c r="N633"/>
  <c r="O633"/>
  <c r="P633"/>
  <c r="C634"/>
  <c r="D634"/>
  <c r="E634"/>
  <c r="E1975"/>
  <c r="D1264" i="69" s="1"/>
  <c r="F634" i="40"/>
  <c r="F659" i="84"/>
  <c r="B659"/>
  <c r="N634" i="40"/>
  <c r="O634"/>
  <c r="P634"/>
  <c r="C635"/>
  <c r="C660" i="84" s="1"/>
  <c r="D635" i="40"/>
  <c r="L633" i="88"/>
  <c r="E635" i="40"/>
  <c r="E1977" s="1"/>
  <c r="F635"/>
  <c r="N635"/>
  <c r="O635"/>
  <c r="P635"/>
  <c r="C636"/>
  <c r="D636"/>
  <c r="S637" i="86"/>
  <c r="E636" i="40"/>
  <c r="F636"/>
  <c r="N636"/>
  <c r="O636"/>
  <c r="P636"/>
  <c r="C637"/>
  <c r="C638" i="86"/>
  <c r="D637" i="40"/>
  <c r="E637"/>
  <c r="F637"/>
  <c r="N637"/>
  <c r="O637"/>
  <c r="P637"/>
  <c r="C638"/>
  <c r="D638"/>
  <c r="L636" i="88"/>
  <c r="E638" i="40"/>
  <c r="F638"/>
  <c r="N638"/>
  <c r="O638"/>
  <c r="P638"/>
  <c r="C639"/>
  <c r="C637" i="88"/>
  <c r="D639" i="40"/>
  <c r="E639"/>
  <c r="F639"/>
  <c r="G642" i="56"/>
  <c r="N639" i="40"/>
  <c r="O639"/>
  <c r="P639"/>
  <c r="C640"/>
  <c r="C642" i="70"/>
  <c r="D640" i="40"/>
  <c r="E640"/>
  <c r="F640"/>
  <c r="N640"/>
  <c r="O640"/>
  <c r="P640"/>
  <c r="C641"/>
  <c r="C639" i="88" s="1"/>
  <c r="D641" i="40"/>
  <c r="U643" i="70" s="1"/>
  <c r="E641" i="40"/>
  <c r="F641"/>
  <c r="N641"/>
  <c r="O641"/>
  <c r="P641"/>
  <c r="C642"/>
  <c r="D642"/>
  <c r="E642"/>
  <c r="I644" i="70" s="1"/>
  <c r="F642" i="40"/>
  <c r="O644" i="70" s="1"/>
  <c r="B644"/>
  <c r="N642" i="40"/>
  <c r="O642"/>
  <c r="P642"/>
  <c r="C643"/>
  <c r="C641" i="88"/>
  <c r="D643" i="40"/>
  <c r="E643"/>
  <c r="I645" i="70"/>
  <c r="F643" i="40"/>
  <c r="G646" i="56" s="1"/>
  <c r="A646" s="1"/>
  <c r="N643" i="40"/>
  <c r="O643"/>
  <c r="P643"/>
  <c r="C644"/>
  <c r="C642" i="88" s="1"/>
  <c r="D644" i="40"/>
  <c r="E644"/>
  <c r="F644"/>
  <c r="F669" i="84"/>
  <c r="B669" s="1"/>
  <c r="N644" i="40"/>
  <c r="O644"/>
  <c r="P644"/>
  <c r="C645"/>
  <c r="C643" i="88" s="1"/>
  <c r="D645" i="40"/>
  <c r="E645"/>
  <c r="F645"/>
  <c r="N645"/>
  <c r="O645"/>
  <c r="P645"/>
  <c r="C646"/>
  <c r="D646"/>
  <c r="S647" i="86" s="1"/>
  <c r="E646" i="40"/>
  <c r="F646"/>
  <c r="E647" i="86"/>
  <c r="N646" i="40"/>
  <c r="O646"/>
  <c r="P646"/>
  <c r="C647"/>
  <c r="D647"/>
  <c r="L672" i="84" s="1"/>
  <c r="E647" i="40"/>
  <c r="F647"/>
  <c r="O649" i="70" s="1"/>
  <c r="B649" s="1"/>
  <c r="N647" i="40"/>
  <c r="O647"/>
  <c r="P647"/>
  <c r="C648"/>
  <c r="C646" i="88"/>
  <c r="D648" i="40"/>
  <c r="E648"/>
  <c r="F648"/>
  <c r="F673" i="84"/>
  <c r="B673"/>
  <c r="N648" i="40"/>
  <c r="O648"/>
  <c r="P648"/>
  <c r="C649"/>
  <c r="D649"/>
  <c r="D2005"/>
  <c r="E649"/>
  <c r="D650" i="86"/>
  <c r="F649" i="40"/>
  <c r="N649"/>
  <c r="O649"/>
  <c r="P649"/>
  <c r="C650"/>
  <c r="D650"/>
  <c r="E650"/>
  <c r="F650"/>
  <c r="N650"/>
  <c r="O650"/>
  <c r="P650"/>
  <c r="C651"/>
  <c r="D651"/>
  <c r="L676" i="84"/>
  <c r="E651" i="40"/>
  <c r="D652" i="86" s="1"/>
  <c r="F651" i="40"/>
  <c r="O653" i="70" s="1"/>
  <c r="B653" s="1"/>
  <c r="N651" i="40"/>
  <c r="O651"/>
  <c r="P651"/>
  <c r="C652"/>
  <c r="D652"/>
  <c r="L677" i="84"/>
  <c r="E652" i="40"/>
  <c r="F652"/>
  <c r="N652"/>
  <c r="O652"/>
  <c r="P652"/>
  <c r="C653"/>
  <c r="C2013"/>
  <c r="D653"/>
  <c r="E653"/>
  <c r="I655" i="70" s="1"/>
  <c r="F653" i="40"/>
  <c r="N653"/>
  <c r="O653"/>
  <c r="P653"/>
  <c r="C654"/>
  <c r="D654"/>
  <c r="R657" i="56" s="1"/>
  <c r="E654" i="40"/>
  <c r="F654"/>
  <c r="N654"/>
  <c r="O654"/>
  <c r="P654"/>
  <c r="C655"/>
  <c r="D655"/>
  <c r="S656" i="86"/>
  <c r="E655" i="40"/>
  <c r="F655"/>
  <c r="N655"/>
  <c r="O655"/>
  <c r="P655"/>
  <c r="C656"/>
  <c r="D656"/>
  <c r="L654" i="88"/>
  <c r="E656" i="40"/>
  <c r="D657" i="86" s="1"/>
  <c r="F656" i="40"/>
  <c r="N656"/>
  <c r="O656"/>
  <c r="P656"/>
  <c r="C657"/>
  <c r="D657"/>
  <c r="E657"/>
  <c r="F657"/>
  <c r="N657"/>
  <c r="O657"/>
  <c r="P657"/>
  <c r="C658"/>
  <c r="D658"/>
  <c r="E658"/>
  <c r="F658"/>
  <c r="N658"/>
  <c r="O658"/>
  <c r="P658"/>
  <c r="C659"/>
  <c r="C684" i="84" s="1"/>
  <c r="D659" i="40"/>
  <c r="E659"/>
  <c r="F659"/>
  <c r="D657" i="88"/>
  <c r="B657" s="1"/>
  <c r="N659" i="40"/>
  <c r="O659"/>
  <c r="P659"/>
  <c r="C660"/>
  <c r="D660"/>
  <c r="E660"/>
  <c r="F660"/>
  <c r="N660"/>
  <c r="O660"/>
  <c r="P660"/>
  <c r="C661"/>
  <c r="D661"/>
  <c r="E661"/>
  <c r="F661"/>
  <c r="D659" i="88" s="1"/>
  <c r="B659"/>
  <c r="N661" i="40"/>
  <c r="O661"/>
  <c r="P661"/>
  <c r="C662"/>
  <c r="C665" i="56" s="1"/>
  <c r="D662" i="40"/>
  <c r="L687" i="84" s="1"/>
  <c r="E662" i="40"/>
  <c r="F662"/>
  <c r="N662"/>
  <c r="O662"/>
  <c r="P662"/>
  <c r="C663"/>
  <c r="D663"/>
  <c r="E663"/>
  <c r="F663"/>
  <c r="E664" i="86" s="1"/>
  <c r="B664" s="1"/>
  <c r="N663" i="40"/>
  <c r="O663"/>
  <c r="P663"/>
  <c r="C664"/>
  <c r="D664"/>
  <c r="E664"/>
  <c r="F664"/>
  <c r="D662" i="88"/>
  <c r="B662"/>
  <c r="N664" i="40"/>
  <c r="O664"/>
  <c r="P664"/>
  <c r="C665"/>
  <c r="D665"/>
  <c r="E665"/>
  <c r="F665"/>
  <c r="N665"/>
  <c r="O665"/>
  <c r="P665"/>
  <c r="C666"/>
  <c r="D666"/>
  <c r="E666"/>
  <c r="F666"/>
  <c r="E667" i="86"/>
  <c r="B667"/>
  <c r="N666" i="40"/>
  <c r="O666"/>
  <c r="P666"/>
  <c r="C667"/>
  <c r="D667"/>
  <c r="E667"/>
  <c r="F667"/>
  <c r="O669" i="70" s="1"/>
  <c r="B669" s="1"/>
  <c r="N667" i="40"/>
  <c r="O667"/>
  <c r="P667"/>
  <c r="C668"/>
  <c r="D668"/>
  <c r="E668"/>
  <c r="F668"/>
  <c r="N668"/>
  <c r="O668"/>
  <c r="P668"/>
  <c r="C669"/>
  <c r="C671" i="70"/>
  <c r="D669" i="40"/>
  <c r="L694" i="84" s="1"/>
  <c r="E669" i="40"/>
  <c r="F669"/>
  <c r="N669"/>
  <c r="O669"/>
  <c r="P669"/>
  <c r="C670"/>
  <c r="D670"/>
  <c r="E670"/>
  <c r="E673" i="56" s="1"/>
  <c r="F670" i="40"/>
  <c r="N670"/>
  <c r="O670"/>
  <c r="P670"/>
  <c r="C671"/>
  <c r="C669" i="88" s="1"/>
  <c r="D671" i="40"/>
  <c r="E671"/>
  <c r="I673" i="70" s="1"/>
  <c r="F671" i="40"/>
  <c r="N671"/>
  <c r="O671"/>
  <c r="P671"/>
  <c r="C672"/>
  <c r="C674" i="70"/>
  <c r="D672" i="40"/>
  <c r="L697" i="84" s="1"/>
  <c r="E672" i="40"/>
  <c r="F672"/>
  <c r="O674" i="70" s="1"/>
  <c r="B674" s="1"/>
  <c r="N672" i="40"/>
  <c r="O672"/>
  <c r="P672"/>
  <c r="C673"/>
  <c r="D673"/>
  <c r="E673"/>
  <c r="F673"/>
  <c r="N673"/>
  <c r="O673"/>
  <c r="P673"/>
  <c r="C674"/>
  <c r="D674"/>
  <c r="E674"/>
  <c r="F674"/>
  <c r="E675" i="86"/>
  <c r="B675" s="1"/>
  <c r="N674" i="40"/>
  <c r="O674"/>
  <c r="P674"/>
  <c r="C675"/>
  <c r="D675"/>
  <c r="E675"/>
  <c r="F675"/>
  <c r="N675"/>
  <c r="O675"/>
  <c r="P675"/>
  <c r="N676"/>
  <c r="O676"/>
  <c r="P676"/>
  <c r="C2061"/>
  <c r="N677"/>
  <c r="O677"/>
  <c r="P677"/>
  <c r="N678"/>
  <c r="O678"/>
  <c r="O706" s="1"/>
  <c r="P678"/>
  <c r="N679"/>
  <c r="O679"/>
  <c r="P679"/>
  <c r="N680"/>
  <c r="O680"/>
  <c r="P680"/>
  <c r="C681"/>
  <c r="D681"/>
  <c r="E681"/>
  <c r="D682" i="86"/>
  <c r="F681" i="40"/>
  <c r="N681"/>
  <c r="O681"/>
  <c r="P681"/>
  <c r="C682"/>
  <c r="D682"/>
  <c r="L707" i="84" s="1"/>
  <c r="E682" i="40"/>
  <c r="F682"/>
  <c r="N682"/>
  <c r="O682"/>
  <c r="P682"/>
  <c r="C683"/>
  <c r="D683"/>
  <c r="E683"/>
  <c r="F683"/>
  <c r="D681" i="88"/>
  <c r="B681" s="1"/>
  <c r="N683" i="40"/>
  <c r="O683"/>
  <c r="P683"/>
  <c r="C684"/>
  <c r="D684"/>
  <c r="E684"/>
  <c r="E687" i="56"/>
  <c r="F684" i="40"/>
  <c r="N684"/>
  <c r="O684"/>
  <c r="P684"/>
  <c r="C685"/>
  <c r="D685"/>
  <c r="D2077"/>
  <c r="E685"/>
  <c r="F685"/>
  <c r="D683" i="88" s="1"/>
  <c r="B683" s="1"/>
  <c r="N685" i="40"/>
  <c r="O685"/>
  <c r="P685"/>
  <c r="C686"/>
  <c r="D686"/>
  <c r="D2079" s="1"/>
  <c r="E686"/>
  <c r="F686"/>
  <c r="N686"/>
  <c r="O686"/>
  <c r="P686"/>
  <c r="C687"/>
  <c r="D687"/>
  <c r="E687"/>
  <c r="F687"/>
  <c r="N687"/>
  <c r="O687"/>
  <c r="P687"/>
  <c r="C688"/>
  <c r="D688"/>
  <c r="S689" i="86"/>
  <c r="E688" i="40"/>
  <c r="F688"/>
  <c r="N688"/>
  <c r="O688"/>
  <c r="P688"/>
  <c r="C689"/>
  <c r="C690" i="86" s="1"/>
  <c r="D689" i="40"/>
  <c r="L687" i="88" s="1"/>
  <c r="E689" i="40"/>
  <c r="F689"/>
  <c r="G692" i="56" s="1"/>
  <c r="A692"/>
  <c r="N689" i="40"/>
  <c r="O689"/>
  <c r="P689"/>
  <c r="C690"/>
  <c r="D690"/>
  <c r="E690"/>
  <c r="F690"/>
  <c r="N690"/>
  <c r="O690"/>
  <c r="P690"/>
  <c r="C691"/>
  <c r="D691"/>
  <c r="L716" i="84"/>
  <c r="E691" i="40"/>
  <c r="F691"/>
  <c r="N691"/>
  <c r="O691"/>
  <c r="P691"/>
  <c r="C692"/>
  <c r="D692"/>
  <c r="S693" i="86"/>
  <c r="E692" i="40"/>
  <c r="F692"/>
  <c r="N692"/>
  <c r="O692"/>
  <c r="P692"/>
  <c r="C693"/>
  <c r="C694" i="86"/>
  <c r="D693" i="40"/>
  <c r="L718" i="84" s="1"/>
  <c r="E693" i="40"/>
  <c r="F693"/>
  <c r="N693"/>
  <c r="O693"/>
  <c r="P693"/>
  <c r="C694"/>
  <c r="D694"/>
  <c r="E694"/>
  <c r="F694"/>
  <c r="N694"/>
  <c r="O694"/>
  <c r="P694"/>
  <c r="C695"/>
  <c r="D695"/>
  <c r="L720" i="84"/>
  <c r="E695" i="40"/>
  <c r="F695"/>
  <c r="N695"/>
  <c r="O695"/>
  <c r="P695"/>
  <c r="C696"/>
  <c r="C721" i="84"/>
  <c r="D696" i="40"/>
  <c r="E696"/>
  <c r="E699" i="56"/>
  <c r="F696" i="40"/>
  <c r="N696"/>
  <c r="O696"/>
  <c r="P696"/>
  <c r="C697"/>
  <c r="D697"/>
  <c r="R700" i="56"/>
  <c r="E697" i="40"/>
  <c r="F697"/>
  <c r="N697"/>
  <c r="O697"/>
  <c r="P697"/>
  <c r="C698"/>
  <c r="D698"/>
  <c r="E698"/>
  <c r="F698"/>
  <c r="N698"/>
  <c r="O698"/>
  <c r="P698"/>
  <c r="C699"/>
  <c r="D699"/>
  <c r="E699"/>
  <c r="E2105"/>
  <c r="D1396" i="83"/>
  <c r="AA1396"/>
  <c r="F699" i="40"/>
  <c r="N699"/>
  <c r="O699"/>
  <c r="P699"/>
  <c r="C700"/>
  <c r="D700"/>
  <c r="E700"/>
  <c r="F700"/>
  <c r="G703" i="56" s="1"/>
  <c r="N700" i="40"/>
  <c r="O700"/>
  <c r="P700"/>
  <c r="C701"/>
  <c r="D701"/>
  <c r="R704" i="56"/>
  <c r="E701" i="40"/>
  <c r="F701"/>
  <c r="F726" i="84"/>
  <c r="B726"/>
  <c r="N701" i="40"/>
  <c r="O701"/>
  <c r="P701"/>
  <c r="C702"/>
  <c r="D702"/>
  <c r="E702"/>
  <c r="F702"/>
  <c r="N702"/>
  <c r="O702"/>
  <c r="P702"/>
  <c r="C703"/>
  <c r="D703"/>
  <c r="E703"/>
  <c r="F703"/>
  <c r="N703"/>
  <c r="O703"/>
  <c r="P703"/>
  <c r="C704"/>
  <c r="D704"/>
  <c r="E704"/>
  <c r="I706" i="70"/>
  <c r="F704" i="40"/>
  <c r="O706" i="70" s="1"/>
  <c r="N704" i="40"/>
  <c r="O704"/>
  <c r="P704"/>
  <c r="C705"/>
  <c r="C707" i="70" s="1"/>
  <c r="D705" i="40"/>
  <c r="U707" i="70"/>
  <c r="E705" i="40"/>
  <c r="F705"/>
  <c r="N705"/>
  <c r="O705"/>
  <c r="P705"/>
  <c r="L47" i="1"/>
  <c r="L46"/>
  <c r="L38"/>
  <c r="Q573" i="70"/>
  <c r="F2067" i="40"/>
  <c r="E1358" i="83" s="1"/>
  <c r="H434" i="88"/>
  <c r="H418"/>
  <c r="Q701" i="70"/>
  <c r="Q568"/>
  <c r="Q623"/>
  <c r="Q575"/>
  <c r="Q551"/>
  <c r="Q479"/>
  <c r="H495" i="88"/>
  <c r="H437"/>
  <c r="Q672" i="70"/>
  <c r="Q415"/>
  <c r="H655" i="88"/>
  <c r="Q637" i="70"/>
  <c r="Q560"/>
  <c r="H424" i="88"/>
  <c r="Q557" i="70"/>
  <c r="H616" i="88"/>
  <c r="H427"/>
  <c r="H422"/>
  <c r="H419"/>
  <c r="H403"/>
  <c r="C2065" i="40"/>
  <c r="C1354" i="69" s="1"/>
  <c r="Q696" i="70"/>
  <c r="Q680"/>
  <c r="Q496"/>
  <c r="Q432"/>
  <c r="H589" i="88"/>
  <c r="H581"/>
  <c r="H536"/>
  <c r="Q615" i="70"/>
  <c r="Q562"/>
  <c r="Q522"/>
  <c r="H501" i="88"/>
  <c r="H490"/>
  <c r="Q524" i="70"/>
  <c r="H479" i="88"/>
  <c r="Q694" i="70"/>
  <c r="H539" i="88"/>
  <c r="Q661" i="70"/>
  <c r="Q621"/>
  <c r="Q480"/>
  <c r="L421" i="84"/>
  <c r="L630" i="88"/>
  <c r="H573"/>
  <c r="H413"/>
  <c r="Q520" i="70"/>
  <c r="Q463"/>
  <c r="Q400"/>
  <c r="L680" i="84"/>
  <c r="H639" i="88"/>
  <c r="H624"/>
  <c r="H565"/>
  <c r="H557"/>
  <c r="H549"/>
  <c r="H511"/>
  <c r="Q693" i="70"/>
  <c r="Q688"/>
  <c r="Q669"/>
  <c r="Q659"/>
  <c r="Q628"/>
  <c r="Q567"/>
  <c r="Q517"/>
  <c r="Q460"/>
  <c r="Q437"/>
  <c r="Q405"/>
  <c r="H543" i="88"/>
  <c r="H487"/>
  <c r="D433"/>
  <c r="B433"/>
  <c r="H398"/>
  <c r="H395"/>
  <c r="Q519" i="70"/>
  <c r="Q477"/>
  <c r="C475"/>
  <c r="H527" i="88"/>
  <c r="Q521" i="70"/>
  <c r="Q495"/>
  <c r="Q456"/>
  <c r="H429" i="88"/>
  <c r="H421"/>
  <c r="Q616" i="70"/>
  <c r="Q553"/>
  <c r="Q500"/>
  <c r="E1871" i="40"/>
  <c r="G546" i="56"/>
  <c r="A546" s="1"/>
  <c r="O545" i="70"/>
  <c r="B545"/>
  <c r="E544" i="86"/>
  <c r="B544" s="1"/>
  <c r="F568" i="84"/>
  <c r="B568" s="1"/>
  <c r="F1745" i="40"/>
  <c r="E520" i="86"/>
  <c r="B520"/>
  <c r="F544" i="84"/>
  <c r="B544" s="1"/>
  <c r="C510" i="70"/>
  <c r="C1675" i="40"/>
  <c r="C486" i="70"/>
  <c r="C482" i="88"/>
  <c r="C485" i="86"/>
  <c r="E481" i="56"/>
  <c r="I480" i="70"/>
  <c r="D479" i="86"/>
  <c r="C439" i="56"/>
  <c r="I432" i="70"/>
  <c r="D423" i="86"/>
  <c r="I424" i="70"/>
  <c r="D1533" i="40"/>
  <c r="T824" i="83" s="1"/>
  <c r="G824" s="1"/>
  <c r="R416" i="56"/>
  <c r="R681"/>
  <c r="D704" i="86"/>
  <c r="L604" i="88"/>
  <c r="U608" i="70"/>
  <c r="S575" i="86"/>
  <c r="G571" i="56"/>
  <c r="A571"/>
  <c r="E569" i="86"/>
  <c r="B569" s="1"/>
  <c r="O570" i="70"/>
  <c r="B570"/>
  <c r="F593" i="84"/>
  <c r="B593" s="1"/>
  <c r="F1779" i="40"/>
  <c r="G539" i="56"/>
  <c r="A539" s="1"/>
  <c r="E537" i="86"/>
  <c r="B537" s="1"/>
  <c r="O538" i="70"/>
  <c r="B538"/>
  <c r="D534" i="88"/>
  <c r="B534" s="1"/>
  <c r="C1709" i="40"/>
  <c r="C504" i="56"/>
  <c r="C499" i="88"/>
  <c r="C502" i="86"/>
  <c r="D1679" i="40"/>
  <c r="P968" i="69"/>
  <c r="G968" s="1"/>
  <c r="R489" i="56"/>
  <c r="S487" i="86"/>
  <c r="L484" i="88"/>
  <c r="L511" i="84"/>
  <c r="C1661" i="40"/>
  <c r="C479" i="70"/>
  <c r="C1597" i="40"/>
  <c r="C446" i="86"/>
  <c r="C447" i="70"/>
  <c r="C408" i="56"/>
  <c r="C2063" i="40"/>
  <c r="C679" i="86"/>
  <c r="C681" i="56"/>
  <c r="M656" i="40"/>
  <c r="C1983"/>
  <c r="C641" i="56"/>
  <c r="C639" i="86"/>
  <c r="C640" i="70"/>
  <c r="C663" i="84"/>
  <c r="D633" i="86"/>
  <c r="G620" i="56"/>
  <c r="A620" s="1"/>
  <c r="F642" i="84"/>
  <c r="B642"/>
  <c r="S608" i="86"/>
  <c r="B599" i="88"/>
  <c r="D1857" i="40"/>
  <c r="R578" i="56"/>
  <c r="U577" i="70"/>
  <c r="D559" i="88"/>
  <c r="B559"/>
  <c r="G556" i="56"/>
  <c r="A556"/>
  <c r="E554" i="86"/>
  <c r="B554" s="1"/>
  <c r="O555" i="70"/>
  <c r="B555" s="1"/>
  <c r="D551" i="88"/>
  <c r="B551"/>
  <c r="R514" i="56"/>
  <c r="S512" i="86"/>
  <c r="D1713" i="40"/>
  <c r="E491" i="56"/>
  <c r="C481"/>
  <c r="C480" i="70"/>
  <c r="C479" i="86"/>
  <c r="C503" i="84"/>
  <c r="C476" i="88"/>
  <c r="C1647" i="40"/>
  <c r="C1615"/>
  <c r="C904" i="82"/>
  <c r="C457" i="56"/>
  <c r="C455" i="86"/>
  <c r="C452" i="88"/>
  <c r="C479" i="84"/>
  <c r="C456" i="70"/>
  <c r="C1583" i="40"/>
  <c r="C463" i="84"/>
  <c r="C440" i="70"/>
  <c r="E419" i="56"/>
  <c r="D417" i="86"/>
  <c r="I418" i="70"/>
  <c r="D2019" i="40"/>
  <c r="S657" i="86"/>
  <c r="U658" i="70"/>
  <c r="L681" i="84"/>
  <c r="R659" i="56"/>
  <c r="R643"/>
  <c r="D1971" i="40"/>
  <c r="R635" i="56"/>
  <c r="S633" i="86"/>
  <c r="F643" i="84"/>
  <c r="B643"/>
  <c r="E619" i="86"/>
  <c r="B619"/>
  <c r="S593"/>
  <c r="F603" i="84"/>
  <c r="B603" s="1"/>
  <c r="D576" i="88"/>
  <c r="B576" s="1"/>
  <c r="C541"/>
  <c r="E524" i="56"/>
  <c r="C509" i="88"/>
  <c r="C536" i="84"/>
  <c r="G501" i="56"/>
  <c r="A501"/>
  <c r="S481" i="86"/>
  <c r="L478" i="88"/>
  <c r="L505" i="84"/>
  <c r="L497"/>
  <c r="C1633" i="40"/>
  <c r="C466" i="56"/>
  <c r="E460"/>
  <c r="D458" i="86"/>
  <c r="I459" i="70"/>
  <c r="C449"/>
  <c r="C472" i="84"/>
  <c r="I443" i="70"/>
  <c r="C456" i="84"/>
  <c r="G429" i="56"/>
  <c r="A429"/>
  <c r="E427" i="86"/>
  <c r="B427" s="1"/>
  <c r="F451" i="84"/>
  <c r="B451"/>
  <c r="L414" i="88"/>
  <c r="L441" i="84"/>
  <c r="E412" i="56"/>
  <c r="D410" i="86"/>
  <c r="I411" i="70"/>
  <c r="G405" i="56"/>
  <c r="A405" s="1"/>
  <c r="E403" i="86"/>
  <c r="B403"/>
  <c r="D583"/>
  <c r="E2103" i="40"/>
  <c r="D1394" i="83" s="1"/>
  <c r="AA1394" s="1"/>
  <c r="D2101" i="40"/>
  <c r="L695" i="88"/>
  <c r="C699" i="56"/>
  <c r="C697" i="86"/>
  <c r="I692" i="70"/>
  <c r="M674" i="40"/>
  <c r="D665" i="88"/>
  <c r="B665"/>
  <c r="F684" i="84"/>
  <c r="B684"/>
  <c r="E660" i="86"/>
  <c r="B660"/>
  <c r="E2023" i="40"/>
  <c r="E661" i="56"/>
  <c r="D659" i="86"/>
  <c r="I660" i="70"/>
  <c r="D2021" i="40"/>
  <c r="P1310" i="82"/>
  <c r="G1310"/>
  <c r="R660" i="56"/>
  <c r="U659" i="70"/>
  <c r="L655" i="88"/>
  <c r="S658" i="86"/>
  <c r="L682" i="84"/>
  <c r="D649" i="88"/>
  <c r="B649"/>
  <c r="R652" i="56"/>
  <c r="C2003" i="40"/>
  <c r="C651" i="56"/>
  <c r="C649" i="86"/>
  <c r="C673" i="84"/>
  <c r="C650" i="70"/>
  <c r="C643" i="56"/>
  <c r="O637" i="70"/>
  <c r="B637"/>
  <c r="I636"/>
  <c r="E1959" i="40"/>
  <c r="D1250" i="83" s="1"/>
  <c r="AA1250" s="1"/>
  <c r="E629" i="56"/>
  <c r="I628" i="70"/>
  <c r="G622" i="56"/>
  <c r="A622"/>
  <c r="E1943" i="40"/>
  <c r="D1232" i="82" s="1"/>
  <c r="E621" i="56"/>
  <c r="D619" i="86"/>
  <c r="S618"/>
  <c r="G614" i="56"/>
  <c r="A614"/>
  <c r="O613" i="70"/>
  <c r="B613"/>
  <c r="D1909" i="40"/>
  <c r="R604" i="56"/>
  <c r="S602" i="86"/>
  <c r="L626" i="84"/>
  <c r="R588" i="56"/>
  <c r="S586" i="86"/>
  <c r="U587" i="70"/>
  <c r="C1859" i="40"/>
  <c r="C579" i="56"/>
  <c r="C578" i="70"/>
  <c r="C574" i="88"/>
  <c r="G574" i="56"/>
  <c r="A574"/>
  <c r="E572" i="86"/>
  <c r="B572" s="1"/>
  <c r="O573" i="70"/>
  <c r="B573"/>
  <c r="D569" i="88"/>
  <c r="B569" s="1"/>
  <c r="F596" i="84"/>
  <c r="B596"/>
  <c r="E573" i="56"/>
  <c r="D571" i="86"/>
  <c r="I572" i="70"/>
  <c r="C1843" i="40"/>
  <c r="C571" i="56"/>
  <c r="C569" i="86"/>
  <c r="C566" i="88"/>
  <c r="C570" i="70"/>
  <c r="C593" i="84"/>
  <c r="D561" i="88"/>
  <c r="B561" s="1"/>
  <c r="C561" i="86"/>
  <c r="F580" i="84"/>
  <c r="B580"/>
  <c r="E1815" i="40"/>
  <c r="D1104" i="82"/>
  <c r="E557" i="56"/>
  <c r="D555" i="86"/>
  <c r="I556" i="70"/>
  <c r="C1811" i="40"/>
  <c r="C555" i="56"/>
  <c r="C553" i="86"/>
  <c r="C577" i="84"/>
  <c r="C550" i="88"/>
  <c r="S546" i="86"/>
  <c r="U547" i="70"/>
  <c r="L543" i="88"/>
  <c r="C547" i="56"/>
  <c r="C546" i="70"/>
  <c r="M538" i="40"/>
  <c r="C1779"/>
  <c r="C539" i="56"/>
  <c r="C537" i="86"/>
  <c r="C561" i="84"/>
  <c r="G534" i="56"/>
  <c r="A534" s="1"/>
  <c r="R532"/>
  <c r="S530" i="86"/>
  <c r="U531" i="70"/>
  <c r="O525"/>
  <c r="B525"/>
  <c r="B515" i="40"/>
  <c r="G518" i="56"/>
  <c r="A518" s="1"/>
  <c r="D513" i="88"/>
  <c r="B513"/>
  <c r="M514" i="40"/>
  <c r="F532" i="84"/>
  <c r="B532" s="1"/>
  <c r="E501" i="56"/>
  <c r="I500" i="70"/>
  <c r="D499" i="86"/>
  <c r="D1701" i="40"/>
  <c r="R500" i="56"/>
  <c r="S498" i="86"/>
  <c r="U499" i="70"/>
  <c r="L495" i="88"/>
  <c r="L522" i="84"/>
  <c r="D481" i="88"/>
  <c r="B481" s="1"/>
  <c r="F508" i="84"/>
  <c r="B508"/>
  <c r="D1669" i="40"/>
  <c r="S482" i="86"/>
  <c r="U483" i="70"/>
  <c r="R484" i="56"/>
  <c r="L479" i="88"/>
  <c r="C505" i="84"/>
  <c r="C481" i="86"/>
  <c r="G478" i="56"/>
  <c r="A478"/>
  <c r="O477" i="70"/>
  <c r="B477" s="1"/>
  <c r="C475" i="56"/>
  <c r="C474" i="70"/>
  <c r="E469" i="56"/>
  <c r="I468" i="70"/>
  <c r="G462" i="56"/>
  <c r="A462" s="1"/>
  <c r="E461"/>
  <c r="D459" i="86"/>
  <c r="I460" i="70"/>
  <c r="R460" i="56"/>
  <c r="C1619" i="40"/>
  <c r="C459" i="56"/>
  <c r="C457" i="86"/>
  <c r="B451" i="40"/>
  <c r="G454" i="56"/>
  <c r="A454" s="1"/>
  <c r="E452" i="86"/>
  <c r="B452"/>
  <c r="O453" i="70"/>
  <c r="B453" s="1"/>
  <c r="D449" i="88"/>
  <c r="B449"/>
  <c r="F476" i="84"/>
  <c r="B476" s="1"/>
  <c r="M450" i="40"/>
  <c r="E453" i="56"/>
  <c r="D451" i="86"/>
  <c r="I452" i="70"/>
  <c r="D1605" i="40"/>
  <c r="R452" i="56"/>
  <c r="C451"/>
  <c r="C450" i="70"/>
  <c r="C473" i="84"/>
  <c r="C446" i="88"/>
  <c r="G446" i="56"/>
  <c r="A446" s="1"/>
  <c r="E444" i="86"/>
  <c r="B444"/>
  <c r="O445" i="70"/>
  <c r="B445" s="1"/>
  <c r="F468" i="84"/>
  <c r="B468"/>
  <c r="E445" i="56"/>
  <c r="D443" i="86"/>
  <c r="I444" i="70"/>
  <c r="D1589" i="40"/>
  <c r="R444" i="56"/>
  <c r="S442" i="86"/>
  <c r="U443" i="70"/>
  <c r="L439" i="88"/>
  <c r="L466" i="84"/>
  <c r="C1587" i="40"/>
  <c r="C443" i="56"/>
  <c r="C442" i="70"/>
  <c r="C438" i="88"/>
  <c r="C465" i="84"/>
  <c r="C441" i="86"/>
  <c r="G438" i="56"/>
  <c r="A438" s="1"/>
  <c r="F460" i="84"/>
  <c r="B460" s="1"/>
  <c r="D1573" i="40"/>
  <c r="R436" i="56"/>
  <c r="C1571" i="40"/>
  <c r="C435" i="56"/>
  <c r="C433" i="86"/>
  <c r="C434" i="70"/>
  <c r="C430" i="88"/>
  <c r="C457" i="84"/>
  <c r="D425" i="88"/>
  <c r="B425" s="1"/>
  <c r="E429" i="56"/>
  <c r="R428"/>
  <c r="S426" i="86"/>
  <c r="L423" i="88"/>
  <c r="U427" i="70"/>
  <c r="C1555" i="40"/>
  <c r="C844" i="82"/>
  <c r="C427" i="56"/>
  <c r="C425" i="86"/>
  <c r="C426" i="70"/>
  <c r="C449" i="84"/>
  <c r="G422" i="56"/>
  <c r="A422" s="1"/>
  <c r="E420" i="86"/>
  <c r="B420"/>
  <c r="O421" i="70"/>
  <c r="B421" s="1"/>
  <c r="D417" i="88"/>
  <c r="B417"/>
  <c r="F444" i="84"/>
  <c r="B444" s="1"/>
  <c r="E421" i="56"/>
  <c r="D419" i="86"/>
  <c r="I420" i="70"/>
  <c r="D1541" i="40"/>
  <c r="R420" i="56"/>
  <c r="S418" i="86"/>
  <c r="U419" i="70"/>
  <c r="C418"/>
  <c r="C417" i="86"/>
  <c r="I412" i="70"/>
  <c r="S410" i="86"/>
  <c r="C1523" i="40"/>
  <c r="C410" i="70"/>
  <c r="C406" i="88"/>
  <c r="G406" i="56"/>
  <c r="A406"/>
  <c r="E404" i="86"/>
  <c r="B404" s="1"/>
  <c r="O405" i="70"/>
  <c r="B405"/>
  <c r="F428" i="84"/>
  <c r="B428" s="1"/>
  <c r="E405" i="56"/>
  <c r="I404" i="70"/>
  <c r="D403" i="86"/>
  <c r="S402"/>
  <c r="G398" i="56"/>
  <c r="A398" s="1"/>
  <c r="E396" i="86"/>
  <c r="B396"/>
  <c r="O397" i="70"/>
  <c r="B397" s="1"/>
  <c r="D2065" i="40"/>
  <c r="R682" i="56"/>
  <c r="S680" i="86"/>
  <c r="L677" i="88"/>
  <c r="U681" i="70"/>
  <c r="L704" i="84"/>
  <c r="D2061" i="40"/>
  <c r="R680" i="56"/>
  <c r="S678" i="86"/>
  <c r="U679" i="70"/>
  <c r="L702" i="84"/>
  <c r="C694"/>
  <c r="L506"/>
  <c r="C683" i="88"/>
  <c r="H572"/>
  <c r="L551"/>
  <c r="U455" i="70"/>
  <c r="C535" i="86"/>
  <c r="E524"/>
  <c r="B524" s="1"/>
  <c r="C2107" i="40"/>
  <c r="C703" i="56"/>
  <c r="O633" i="70"/>
  <c r="B633" s="1"/>
  <c r="U623"/>
  <c r="L619" i="88"/>
  <c r="S590" i="86"/>
  <c r="D1869" i="40"/>
  <c r="R584" i="56"/>
  <c r="S582" i="86"/>
  <c r="U583" i="70"/>
  <c r="C1819" i="40"/>
  <c r="C559" i="56"/>
  <c r="C558" i="70"/>
  <c r="L547" i="88"/>
  <c r="M518" i="40"/>
  <c r="E521" i="56"/>
  <c r="I520" i="70"/>
  <c r="D519" i="86"/>
  <c r="U503" i="70"/>
  <c r="I488"/>
  <c r="C1659" i="40"/>
  <c r="C478" i="70"/>
  <c r="C477" i="86"/>
  <c r="C479" i="56"/>
  <c r="C474" i="88"/>
  <c r="R472" i="56"/>
  <c r="L494" i="84"/>
  <c r="C455" i="56"/>
  <c r="C454" i="70"/>
  <c r="C453" i="86"/>
  <c r="C477" i="84"/>
  <c r="D437" i="88"/>
  <c r="B437"/>
  <c r="C1563" i="40"/>
  <c r="G426" i="56"/>
  <c r="A426"/>
  <c r="E424" i="86"/>
  <c r="B424" s="1"/>
  <c r="O425" i="70"/>
  <c r="B425"/>
  <c r="D421" i="88"/>
  <c r="B421" s="1"/>
  <c r="F448" i="84"/>
  <c r="B448"/>
  <c r="O409" i="70"/>
  <c r="B409" s="1"/>
  <c r="C397" i="86"/>
  <c r="L606" i="84"/>
  <c r="R705" i="56"/>
  <c r="S703" i="86"/>
  <c r="E674" i="56"/>
  <c r="D672" i="86"/>
  <c r="E642" i="56"/>
  <c r="C1949" i="40"/>
  <c r="C624" i="56"/>
  <c r="C623" i="70"/>
  <c r="D1935" i="40"/>
  <c r="P1224" i="69" s="1"/>
  <c r="L612" i="88"/>
  <c r="L639" i="84"/>
  <c r="E609" i="86"/>
  <c r="B609" s="1"/>
  <c r="E602" i="56"/>
  <c r="D600" i="86"/>
  <c r="G595" i="56"/>
  <c r="A595" s="1"/>
  <c r="E593" i="86"/>
  <c r="B593"/>
  <c r="D590" i="88"/>
  <c r="B590" s="1"/>
  <c r="F617" i="84"/>
  <c r="B617" s="1"/>
  <c r="E594" i="56"/>
  <c r="C574" i="86"/>
  <c r="S567"/>
  <c r="G563" i="56"/>
  <c r="A563" s="1"/>
  <c r="E561" i="86"/>
  <c r="B561"/>
  <c r="O562" i="70"/>
  <c r="B562" s="1"/>
  <c r="D558" i="88"/>
  <c r="B558"/>
  <c r="F585" i="84"/>
  <c r="B585" s="1"/>
  <c r="C550" i="86"/>
  <c r="C1789" i="40"/>
  <c r="C542" i="86"/>
  <c r="L532" i="88"/>
  <c r="C1757" i="40"/>
  <c r="C528" i="56"/>
  <c r="C527" i="70"/>
  <c r="C523" i="88"/>
  <c r="C550" i="84"/>
  <c r="C526" i="86"/>
  <c r="E522" i="56"/>
  <c r="D520" i="86"/>
  <c r="L500" i="88"/>
  <c r="S503" i="86"/>
  <c r="S495"/>
  <c r="G491" i="56"/>
  <c r="A491"/>
  <c r="F513" i="84"/>
  <c r="B513" s="1"/>
  <c r="C1645" i="40"/>
  <c r="C472" i="56"/>
  <c r="C470" i="86"/>
  <c r="C471" i="70"/>
  <c r="C467" i="88"/>
  <c r="C494" i="84"/>
  <c r="E458" i="56"/>
  <c r="I457" i="70"/>
  <c r="D456" i="86"/>
  <c r="G451" i="56"/>
  <c r="A451"/>
  <c r="E449" i="86"/>
  <c r="B449" s="1"/>
  <c r="O450" i="70"/>
  <c r="B450"/>
  <c r="D446" i="88"/>
  <c r="B446" s="1"/>
  <c r="F473" i="84"/>
  <c r="B473"/>
  <c r="F1587" i="40"/>
  <c r="E878" i="83" s="1"/>
  <c r="A878" s="1"/>
  <c r="A879"/>
  <c r="G443" i="56"/>
  <c r="A443" s="1"/>
  <c r="E441" i="86"/>
  <c r="B441"/>
  <c r="F465" i="84"/>
  <c r="B465" s="1"/>
  <c r="O442" i="70"/>
  <c r="B442"/>
  <c r="D438" i="88"/>
  <c r="B438" s="1"/>
  <c r="E1569" i="40"/>
  <c r="E434" i="56"/>
  <c r="D432" i="86"/>
  <c r="I433" i="70"/>
  <c r="O426"/>
  <c r="B426"/>
  <c r="F449" i="84"/>
  <c r="B449" s="1"/>
  <c r="R417" i="56"/>
  <c r="F1523" i="40"/>
  <c r="E409" i="86"/>
  <c r="B409" s="1"/>
  <c r="D406" i="88"/>
  <c r="B406"/>
  <c r="E401" i="86"/>
  <c r="B401" s="1"/>
  <c r="O402" i="70"/>
  <c r="B402"/>
  <c r="C683" i="56"/>
  <c r="C681" i="86"/>
  <c r="C682" i="70"/>
  <c r="C705" i="84"/>
  <c r="C678" i="88"/>
  <c r="C703" i="84"/>
  <c r="D598" i="88"/>
  <c r="B598"/>
  <c r="I473" i="70"/>
  <c r="C669" i="86"/>
  <c r="U705" i="70"/>
  <c r="E674" i="86"/>
  <c r="B674" s="1"/>
  <c r="D671" i="88"/>
  <c r="B671"/>
  <c r="C2031" i="40"/>
  <c r="C1320" i="82" s="1"/>
  <c r="D2017" i="40"/>
  <c r="R658" i="56"/>
  <c r="U657" i="70"/>
  <c r="L653" i="88"/>
  <c r="B649" i="40"/>
  <c r="G652" i="56"/>
  <c r="A652" s="1"/>
  <c r="O651" i="70"/>
  <c r="B651"/>
  <c r="C628" i="88"/>
  <c r="E619" i="56"/>
  <c r="C601"/>
  <c r="C599" i="86"/>
  <c r="C596" i="88"/>
  <c r="C600" i="70"/>
  <c r="B594" i="86"/>
  <c r="E1875" i="40"/>
  <c r="E587" i="56"/>
  <c r="I586" i="70"/>
  <c r="F1861" i="40"/>
  <c r="G580" i="56"/>
  <c r="A580"/>
  <c r="E578" i="86"/>
  <c r="B578" s="1"/>
  <c r="D575" i="88"/>
  <c r="B575"/>
  <c r="F602" i="84"/>
  <c r="B602" s="1"/>
  <c r="U569" i="70"/>
  <c r="E1811" i="40"/>
  <c r="E555" i="56"/>
  <c r="D553" i="86"/>
  <c r="F1797" i="40"/>
  <c r="G548" i="56"/>
  <c r="A548" s="1"/>
  <c r="E546" i="86"/>
  <c r="B546"/>
  <c r="O547" i="70"/>
  <c r="B547" s="1"/>
  <c r="F570" i="84"/>
  <c r="B570"/>
  <c r="B537" i="40"/>
  <c r="G540" i="56"/>
  <c r="A540" s="1"/>
  <c r="E538" i="86"/>
  <c r="B538"/>
  <c r="D535" i="88"/>
  <c r="B535" s="1"/>
  <c r="O539" i="70"/>
  <c r="B539"/>
  <c r="C1759" i="40"/>
  <c r="C1048" i="69" s="1"/>
  <c r="C529" i="56"/>
  <c r="C528" i="70"/>
  <c r="C1727" i="40"/>
  <c r="C512" i="70"/>
  <c r="C508" i="88"/>
  <c r="D1681" i="40"/>
  <c r="R490" i="56"/>
  <c r="L485" i="88"/>
  <c r="F1669" i="40"/>
  <c r="G484" i="56"/>
  <c r="A484"/>
  <c r="O483" i="70"/>
  <c r="B483" s="1"/>
  <c r="F506" i="84"/>
  <c r="B506"/>
  <c r="D1649" i="40"/>
  <c r="R474" i="56"/>
  <c r="U473" i="70"/>
  <c r="B457" i="40"/>
  <c r="G460" i="56"/>
  <c r="A460" s="1"/>
  <c r="O459" i="70"/>
  <c r="B459"/>
  <c r="E458" i="86"/>
  <c r="B458" s="1"/>
  <c r="C1599" i="40"/>
  <c r="C449" i="56"/>
  <c r="C447" i="86"/>
  <c r="C444" i="88"/>
  <c r="C471" i="84"/>
  <c r="C448" i="70"/>
  <c r="E443" i="56"/>
  <c r="D441" i="86"/>
  <c r="I442" i="70"/>
  <c r="E1571" i="40"/>
  <c r="D860" i="82" s="1"/>
  <c r="E435" i="56"/>
  <c r="D433" i="86"/>
  <c r="G428" i="56"/>
  <c r="A428" s="1"/>
  <c r="E426" i="86"/>
  <c r="B426"/>
  <c r="D423" i="88"/>
  <c r="B423" s="1"/>
  <c r="F450" i="84"/>
  <c r="B450"/>
  <c r="D1521" i="40"/>
  <c r="P810" i="82" s="1"/>
  <c r="G810" s="1"/>
  <c r="R410" i="56"/>
  <c r="S408" i="86"/>
  <c r="U409" i="70"/>
  <c r="L405" i="88"/>
  <c r="L432" i="84"/>
  <c r="G680" i="56"/>
  <c r="A680"/>
  <c r="E678" i="86"/>
  <c r="B678"/>
  <c r="L512" i="84"/>
  <c r="O699" i="70"/>
  <c r="B699" s="1"/>
  <c r="M569" i="40"/>
  <c r="E572" i="56"/>
  <c r="D570" i="86"/>
  <c r="I571" i="70"/>
  <c r="F587" i="84"/>
  <c r="B587" s="1"/>
  <c r="S553" i="86"/>
  <c r="D1795" i="40"/>
  <c r="T1086" i="83"/>
  <c r="U546" i="70"/>
  <c r="S545" i="86"/>
  <c r="S521"/>
  <c r="U522" i="70"/>
  <c r="L545" i="84"/>
  <c r="L518" i="88"/>
  <c r="G517" i="56"/>
  <c r="A517" s="1"/>
  <c r="O516" i="70"/>
  <c r="B516"/>
  <c r="E515" i="86"/>
  <c r="B515" s="1"/>
  <c r="D1699" i="40"/>
  <c r="R499" i="56"/>
  <c r="U498" i="70"/>
  <c r="S497" i="86"/>
  <c r="L494" i="88"/>
  <c r="L521" i="84"/>
  <c r="C477" i="88"/>
  <c r="E1653" i="40"/>
  <c r="E476" i="56"/>
  <c r="D474" i="86"/>
  <c r="I475" i="70"/>
  <c r="G469" i="56"/>
  <c r="A469"/>
  <c r="D464" i="88"/>
  <c r="B464"/>
  <c r="E467" i="86"/>
  <c r="B467"/>
  <c r="O468" i="70"/>
  <c r="B468"/>
  <c r="F491" i="84"/>
  <c r="B491"/>
  <c r="D1619" i="40"/>
  <c r="R459" i="56"/>
  <c r="U458" i="70"/>
  <c r="S457" i="86"/>
  <c r="L454" i="88"/>
  <c r="L481" i="84"/>
  <c r="C1585" i="40"/>
  <c r="C440" i="86"/>
  <c r="C441" i="70"/>
  <c r="C1553" i="40"/>
  <c r="C426" i="56"/>
  <c r="C421" i="88"/>
  <c r="C448" i="84"/>
  <c r="C425" i="70"/>
  <c r="C1537" i="40"/>
  <c r="C418" i="56"/>
  <c r="C417" i="70"/>
  <c r="C413" i="88"/>
  <c r="C416" i="86"/>
  <c r="D1523" i="40"/>
  <c r="R411" i="56"/>
  <c r="U410" i="70"/>
  <c r="L406" i="88"/>
  <c r="S409" i="86"/>
  <c r="D1507" i="40"/>
  <c r="E682" i="56"/>
  <c r="I681" i="70"/>
  <c r="D680" i="86"/>
  <c r="L663" i="84"/>
  <c r="S641" i="86"/>
  <c r="A703" i="56"/>
  <c r="R701"/>
  <c r="G695"/>
  <c r="A695"/>
  <c r="O694" i="70"/>
  <c r="B694" s="1"/>
  <c r="F717" i="84"/>
  <c r="B717"/>
  <c r="C2085" i="40"/>
  <c r="C692" i="56"/>
  <c r="C691" i="70"/>
  <c r="C687" i="88"/>
  <c r="E686" i="56"/>
  <c r="D684" i="86"/>
  <c r="I685" i="70"/>
  <c r="D2071" i="40"/>
  <c r="R685" i="56"/>
  <c r="S683" i="86"/>
  <c r="L680" i="88"/>
  <c r="U684" i="70"/>
  <c r="G671" i="56"/>
  <c r="A671"/>
  <c r="G663"/>
  <c r="A663" s="1"/>
  <c r="O662" i="70"/>
  <c r="B662" s="1"/>
  <c r="E2025" i="40"/>
  <c r="D660" i="86"/>
  <c r="S659"/>
  <c r="U660" i="70"/>
  <c r="L656" i="88"/>
  <c r="C2021" i="40"/>
  <c r="E654" i="56"/>
  <c r="D2007" i="40"/>
  <c r="L675" i="84"/>
  <c r="L648" i="88"/>
  <c r="E1993" i="40"/>
  <c r="D1282" i="69"/>
  <c r="E646" i="56"/>
  <c r="D644" i="86"/>
  <c r="D1991" i="40"/>
  <c r="R645" i="56"/>
  <c r="C1989" i="40"/>
  <c r="C1280" i="83" s="1"/>
  <c r="G639" i="56"/>
  <c r="A639"/>
  <c r="E637" i="86"/>
  <c r="B637" s="1"/>
  <c r="O638" i="70"/>
  <c r="B638"/>
  <c r="F661" i="84"/>
  <c r="B661" s="1"/>
  <c r="D634" i="88"/>
  <c r="B634"/>
  <c r="E638" i="56"/>
  <c r="D636" i="86"/>
  <c r="I637" i="70"/>
  <c r="D1975" i="40"/>
  <c r="P1264" i="69"/>
  <c r="G1264" s="1"/>
  <c r="R637" i="56"/>
  <c r="S635" i="86"/>
  <c r="U636" i="70"/>
  <c r="L632" i="88"/>
  <c r="L659" i="84"/>
  <c r="C635" i="70"/>
  <c r="G631" i="56"/>
  <c r="A631" s="1"/>
  <c r="E629" i="86"/>
  <c r="B629"/>
  <c r="D626" i="88"/>
  <c r="B626" s="1"/>
  <c r="O630" i="70"/>
  <c r="B630"/>
  <c r="E1961" i="40"/>
  <c r="E630" i="56"/>
  <c r="C1957" i="40"/>
  <c r="C628" i="56"/>
  <c r="C626" i="86"/>
  <c r="C650" i="84"/>
  <c r="G623" i="56"/>
  <c r="A623"/>
  <c r="E621" i="86"/>
  <c r="B621"/>
  <c r="D618" i="88"/>
  <c r="B618"/>
  <c r="F645" i="84"/>
  <c r="B645"/>
  <c r="O622" i="70"/>
  <c r="B622"/>
  <c r="E622" i="56"/>
  <c r="D620" i="86"/>
  <c r="I621" i="70"/>
  <c r="D1943" i="40"/>
  <c r="P1232" i="69" s="1"/>
  <c r="G1232" s="1"/>
  <c r="R621" i="56"/>
  <c r="S619" i="86"/>
  <c r="L616" i="88"/>
  <c r="U620" i="70"/>
  <c r="C1925" i="40"/>
  <c r="C612" i="56"/>
  <c r="C610" i="86"/>
  <c r="C611" i="70"/>
  <c r="M603" i="40"/>
  <c r="D1911"/>
  <c r="R605" i="56"/>
  <c r="S603" i="86"/>
  <c r="U604" i="70"/>
  <c r="L627" i="84"/>
  <c r="L600" i="88"/>
  <c r="C1909" i="40"/>
  <c r="C599" i="88"/>
  <c r="E1897" i="40"/>
  <c r="E598" i="56"/>
  <c r="D596" i="86"/>
  <c r="I597" i="70"/>
  <c r="S595" i="86"/>
  <c r="L592" i="88"/>
  <c r="L619" i="84"/>
  <c r="C1893" i="40"/>
  <c r="O590" i="70"/>
  <c r="B590"/>
  <c r="F613" i="84"/>
  <c r="B613" s="1"/>
  <c r="I589" i="70"/>
  <c r="C1877" i="40"/>
  <c r="C1166" i="69" s="1"/>
  <c r="C588" i="56"/>
  <c r="C587" i="70"/>
  <c r="C583" i="88"/>
  <c r="C610" i="84"/>
  <c r="E581" i="86"/>
  <c r="B581"/>
  <c r="R581" i="56"/>
  <c r="C1861" i="40"/>
  <c r="C579" i="70"/>
  <c r="C602" i="84"/>
  <c r="E573" i="86"/>
  <c r="B573"/>
  <c r="F597" i="84"/>
  <c r="B597" s="1"/>
  <c r="M571" i="40"/>
  <c r="G567" i="56"/>
  <c r="A567"/>
  <c r="L560" i="88"/>
  <c r="C1829" i="40"/>
  <c r="C564" i="56"/>
  <c r="C562" i="86"/>
  <c r="C586" i="84"/>
  <c r="G559" i="56"/>
  <c r="A559"/>
  <c r="E557" i="86"/>
  <c r="B557" s="1"/>
  <c r="O558" i="70"/>
  <c r="B558"/>
  <c r="D554" i="88"/>
  <c r="B554" s="1"/>
  <c r="F581" i="84"/>
  <c r="B581"/>
  <c r="E1817" i="40"/>
  <c r="D1108" i="83" s="1"/>
  <c r="AA1108" s="1"/>
  <c r="E558" i="56"/>
  <c r="D556" i="86"/>
  <c r="I557" i="70"/>
  <c r="D1815" i="40"/>
  <c r="R557" i="56"/>
  <c r="S555" i="86"/>
  <c r="L552" i="88"/>
  <c r="U556" i="70"/>
  <c r="L579" i="84"/>
  <c r="C551" i="88"/>
  <c r="C1797" i="40"/>
  <c r="C1086" i="69" s="1"/>
  <c r="D540" i="86"/>
  <c r="D1783" i="40"/>
  <c r="P1072" i="69" s="1"/>
  <c r="L536" i="88"/>
  <c r="L563" i="84"/>
  <c r="C540" i="56"/>
  <c r="C535" i="88"/>
  <c r="C539" i="70"/>
  <c r="G535" i="56"/>
  <c r="A535"/>
  <c r="E533" i="86"/>
  <c r="B533"/>
  <c r="D530" i="88"/>
  <c r="B530"/>
  <c r="F557" i="84"/>
  <c r="B557"/>
  <c r="D532" i="86"/>
  <c r="I533" i="70"/>
  <c r="U532"/>
  <c r="C554" i="84"/>
  <c r="G527" i="56"/>
  <c r="A527"/>
  <c r="E525" i="86"/>
  <c r="B525"/>
  <c r="D522" i="88"/>
  <c r="B522"/>
  <c r="F549" i="84"/>
  <c r="B549"/>
  <c r="E526" i="56"/>
  <c r="D524" i="86"/>
  <c r="I525" i="70"/>
  <c r="S523" i="86"/>
  <c r="L547" i="84"/>
  <c r="E517" i="86"/>
  <c r="B517" s="1"/>
  <c r="E518" i="56"/>
  <c r="I517" i="70"/>
  <c r="D516" i="86"/>
  <c r="D1735" i="40"/>
  <c r="R517" i="56"/>
  <c r="C514" i="86"/>
  <c r="C515" i="70"/>
  <c r="E509" i="86"/>
  <c r="B509"/>
  <c r="O510" i="70"/>
  <c r="B510" s="1"/>
  <c r="F533" i="84"/>
  <c r="B533"/>
  <c r="E1721" i="40"/>
  <c r="E510" i="56"/>
  <c r="I509" i="70"/>
  <c r="D508" i="86"/>
  <c r="D1719" i="40"/>
  <c r="R509" i="56"/>
  <c r="S507" i="86"/>
  <c r="U508" i="70"/>
  <c r="L531" i="84"/>
  <c r="L504" i="88"/>
  <c r="C1717" i="40"/>
  <c r="C1006" i="69"/>
  <c r="C508" i="56"/>
  <c r="C506" i="86"/>
  <c r="C507" i="70"/>
  <c r="C503" i="88"/>
  <c r="G503" i="56"/>
  <c r="A503" s="1"/>
  <c r="E501" i="86"/>
  <c r="B501"/>
  <c r="F525" i="84"/>
  <c r="B525" s="1"/>
  <c r="O502" i="70"/>
  <c r="B502"/>
  <c r="D498" i="88"/>
  <c r="B498" s="1"/>
  <c r="E502" i="56"/>
  <c r="D500" i="86"/>
  <c r="I501" i="70"/>
  <c r="D1703" i="40"/>
  <c r="R501" i="56"/>
  <c r="U500" i="70"/>
  <c r="L496" i="88"/>
  <c r="S499" i="86"/>
  <c r="L523" i="84"/>
  <c r="C1701" i="40"/>
  <c r="C500" i="56"/>
  <c r="C498" i="86"/>
  <c r="C495" i="88"/>
  <c r="C499" i="70"/>
  <c r="C522" i="84"/>
  <c r="C492" i="56"/>
  <c r="G487"/>
  <c r="A487"/>
  <c r="E485" i="86"/>
  <c r="B485" s="1"/>
  <c r="O486" i="70"/>
  <c r="B486"/>
  <c r="D482" i="88"/>
  <c r="B482" s="1"/>
  <c r="E486" i="56"/>
  <c r="D484" i="86"/>
  <c r="U484" i="70"/>
  <c r="G479" i="56"/>
  <c r="A479" s="1"/>
  <c r="E478"/>
  <c r="D476" i="86"/>
  <c r="I477" i="70"/>
  <c r="D1655" i="40"/>
  <c r="R477" i="56"/>
  <c r="U476" i="70"/>
  <c r="L472" i="88"/>
  <c r="C1653" i="40"/>
  <c r="C474" i="86"/>
  <c r="C471" i="88"/>
  <c r="C498" i="84"/>
  <c r="G471" i="56"/>
  <c r="A471" s="1"/>
  <c r="F493" i="84"/>
  <c r="B493"/>
  <c r="E470" i="56"/>
  <c r="I469" i="70"/>
  <c r="D1639" i="40"/>
  <c r="R469" i="56"/>
  <c r="S467" i="86"/>
  <c r="U468" i="70"/>
  <c r="L464" i="88"/>
  <c r="L491" i="84"/>
  <c r="C1637" i="40"/>
  <c r="C926" i="82" s="1"/>
  <c r="C468" i="56"/>
  <c r="C467" i="70"/>
  <c r="C466" i="86"/>
  <c r="C463" i="88"/>
  <c r="C490" i="84"/>
  <c r="G463" i="56"/>
  <c r="A463"/>
  <c r="E461" i="86"/>
  <c r="B461" s="1"/>
  <c r="D458" i="88"/>
  <c r="B458"/>
  <c r="O462" i="70"/>
  <c r="B462" s="1"/>
  <c r="F485" i="84"/>
  <c r="B485"/>
  <c r="D1623" i="40"/>
  <c r="S459" i="86"/>
  <c r="L456" i="88"/>
  <c r="C1621" i="40"/>
  <c r="C460" i="56"/>
  <c r="C459" i="70"/>
  <c r="C458" i="86"/>
  <c r="C455" i="88"/>
  <c r="C482" i="84"/>
  <c r="G455" i="56"/>
  <c r="A455" s="1"/>
  <c r="B453" i="86"/>
  <c r="F477" i="84"/>
  <c r="B477" s="1"/>
  <c r="D452" i="86"/>
  <c r="D1607" i="40"/>
  <c r="U452" i="70"/>
  <c r="C1605" i="40"/>
  <c r="C452" i="56"/>
  <c r="C450" i="86"/>
  <c r="C447" i="88"/>
  <c r="C451" i="70"/>
  <c r="C474" i="84"/>
  <c r="G447" i="56"/>
  <c r="A447"/>
  <c r="O446" i="70"/>
  <c r="B446"/>
  <c r="E445" i="86"/>
  <c r="B445"/>
  <c r="D442" i="88"/>
  <c r="B442"/>
  <c r="F469" i="84"/>
  <c r="B469"/>
  <c r="E446" i="56"/>
  <c r="I445" i="70"/>
  <c r="D444" i="86"/>
  <c r="D1591" i="40"/>
  <c r="R445" i="56"/>
  <c r="S443" i="86"/>
  <c r="U444" i="70"/>
  <c r="L440" i="88"/>
  <c r="L467" i="84"/>
  <c r="C1589" i="40"/>
  <c r="C444" i="56"/>
  <c r="C443" i="70"/>
  <c r="C439" i="88"/>
  <c r="C442" i="86"/>
  <c r="C466" i="84"/>
  <c r="G439" i="56"/>
  <c r="A439" s="1"/>
  <c r="O438" i="70"/>
  <c r="B438"/>
  <c r="D434" i="88"/>
  <c r="B434" s="1"/>
  <c r="E437" i="86"/>
  <c r="B437"/>
  <c r="F461" i="84"/>
  <c r="B461" s="1"/>
  <c r="E438" i="56"/>
  <c r="D436" i="86"/>
  <c r="I437" i="70"/>
  <c r="D1575" i="40"/>
  <c r="R437" i="56"/>
  <c r="U436" i="70"/>
  <c r="S435" i="86"/>
  <c r="L432" i="88"/>
  <c r="L459" i="84"/>
  <c r="C436" i="56"/>
  <c r="C431" i="88"/>
  <c r="O430" i="70"/>
  <c r="B430" s="1"/>
  <c r="E429" i="86"/>
  <c r="B429"/>
  <c r="E1561" i="40"/>
  <c r="E430" i="56"/>
  <c r="D1559" i="40"/>
  <c r="R429" i="56"/>
  <c r="U428" i="70"/>
  <c r="C1557" i="40"/>
  <c r="C428" i="56"/>
  <c r="C426" i="86"/>
  <c r="C427" i="70"/>
  <c r="C423" i="88"/>
  <c r="C450" i="84"/>
  <c r="G423" i="56"/>
  <c r="A423"/>
  <c r="E421" i="86"/>
  <c r="B421" s="1"/>
  <c r="O422" i="70"/>
  <c r="B422"/>
  <c r="D418" i="88"/>
  <c r="B418" s="1"/>
  <c r="E422" i="56"/>
  <c r="I421" i="70"/>
  <c r="D420" i="86"/>
  <c r="D1543" i="40"/>
  <c r="P832" i="82"/>
  <c r="G832"/>
  <c r="R421" i="56"/>
  <c r="S419" i="86"/>
  <c r="U420" i="70"/>
  <c r="L416" i="88"/>
  <c r="L443" i="84"/>
  <c r="C415" i="88"/>
  <c r="D1527" i="40"/>
  <c r="P816" i="82"/>
  <c r="G816" s="1"/>
  <c r="R413" i="56"/>
  <c r="S411" i="86"/>
  <c r="U412" i="70"/>
  <c r="L408" i="88"/>
  <c r="L435" i="84"/>
  <c r="C1525" i="40"/>
  <c r="C816" i="83" s="1"/>
  <c r="C412" i="56"/>
  <c r="C410" i="86"/>
  <c r="C434" i="84"/>
  <c r="C411" i="70"/>
  <c r="G407" i="56"/>
  <c r="A407"/>
  <c r="O406" i="70"/>
  <c r="B406" s="1"/>
  <c r="D402" i="88"/>
  <c r="B402"/>
  <c r="E405" i="86"/>
  <c r="B405" s="1"/>
  <c r="F429" i="84"/>
  <c r="B429"/>
  <c r="E406" i="56"/>
  <c r="D404" i="86"/>
  <c r="I405" i="70"/>
  <c r="R405" i="56"/>
  <c r="S403" i="86"/>
  <c r="L427" i="84"/>
  <c r="C1509" i="40"/>
  <c r="C404" i="56"/>
  <c r="C402" i="86"/>
  <c r="C403" i="70"/>
  <c r="C399" i="88"/>
  <c r="C426" i="84"/>
  <c r="G399" i="56"/>
  <c r="A399" s="1"/>
  <c r="O398" i="70"/>
  <c r="B398"/>
  <c r="E1497" i="40"/>
  <c r="E398" i="56"/>
  <c r="C682"/>
  <c r="C680" i="86"/>
  <c r="C681" i="70"/>
  <c r="C680" i="56"/>
  <c r="C678" i="86"/>
  <c r="C679" i="70"/>
  <c r="C702" i="84"/>
  <c r="C675" i="88"/>
  <c r="F420" i="84"/>
  <c r="B420"/>
  <c r="C714"/>
  <c r="C704"/>
  <c r="F702"/>
  <c r="B702"/>
  <c r="F688"/>
  <c r="B688"/>
  <c r="L631"/>
  <c r="C528"/>
  <c r="F515"/>
  <c r="B515" s="1"/>
  <c r="C501"/>
  <c r="C623" i="88"/>
  <c r="C478"/>
  <c r="L415"/>
  <c r="O679" i="70"/>
  <c r="B679" s="1"/>
  <c r="O576"/>
  <c r="B576"/>
  <c r="C472"/>
  <c r="C690" i="88"/>
  <c r="C693" i="86"/>
  <c r="R672" i="56"/>
  <c r="S670" i="86"/>
  <c r="U671" i="70"/>
  <c r="E665" i="56"/>
  <c r="G658"/>
  <c r="A658"/>
  <c r="E656" i="86"/>
  <c r="B656"/>
  <c r="O657" i="70"/>
  <c r="B657"/>
  <c r="F680" i="84"/>
  <c r="B680"/>
  <c r="C2011" i="40"/>
  <c r="C655" i="56"/>
  <c r="C677" i="84"/>
  <c r="A642" i="56"/>
  <c r="U631" i="70"/>
  <c r="D1933" i="40"/>
  <c r="P1222" i="82" s="1"/>
  <c r="G1222" s="1"/>
  <c r="R616" i="56"/>
  <c r="S614" i="86"/>
  <c r="L638" i="84"/>
  <c r="L611" i="88"/>
  <c r="D1917" i="40"/>
  <c r="R608" i="56"/>
  <c r="S606" i="86"/>
  <c r="L603" i="88"/>
  <c r="L630" i="84"/>
  <c r="G602" i="56"/>
  <c r="A602" s="1"/>
  <c r="E601"/>
  <c r="D581" i="88"/>
  <c r="B581" s="1"/>
  <c r="D1837" i="40"/>
  <c r="R568" i="56"/>
  <c r="S566" i="86"/>
  <c r="U567" i="70"/>
  <c r="L563" i="88"/>
  <c r="L590" i="84"/>
  <c r="G562" i="56"/>
  <c r="A562"/>
  <c r="D557" i="88"/>
  <c r="B557"/>
  <c r="F584" i="84"/>
  <c r="B584"/>
  <c r="C551" i="56"/>
  <c r="C1771" i="40"/>
  <c r="C1060" i="82"/>
  <c r="C535" i="56"/>
  <c r="C533" i="86"/>
  <c r="C534" i="70"/>
  <c r="C530" i="88"/>
  <c r="C557" i="84"/>
  <c r="E529" i="56"/>
  <c r="D527" i="86"/>
  <c r="I528" i="70"/>
  <c r="C541" i="84"/>
  <c r="G514" i="56"/>
  <c r="A514" s="1"/>
  <c r="E512" i="86"/>
  <c r="B512"/>
  <c r="O513" i="70"/>
  <c r="B513" s="1"/>
  <c r="E1727" i="40"/>
  <c r="E513" i="56"/>
  <c r="I512" i="70"/>
  <c r="D511" i="86"/>
  <c r="C1691" i="40"/>
  <c r="C495" i="56"/>
  <c r="C494" i="70"/>
  <c r="C490" i="88"/>
  <c r="C517" i="84"/>
  <c r="D1677" i="40"/>
  <c r="R488" i="56"/>
  <c r="U487" i="70"/>
  <c r="L483" i="88"/>
  <c r="L510" i="84"/>
  <c r="G482" i="56"/>
  <c r="A482" s="1"/>
  <c r="O481" i="70"/>
  <c r="B481"/>
  <c r="D477" i="88"/>
  <c r="B477" s="1"/>
  <c r="E480" i="86"/>
  <c r="B480"/>
  <c r="C1643" i="40"/>
  <c r="C470" i="70"/>
  <c r="C466" i="88"/>
  <c r="C493" i="84"/>
  <c r="C1627" i="40"/>
  <c r="C463" i="56"/>
  <c r="C462" i="70"/>
  <c r="D1613" i="40"/>
  <c r="P902" i="82" s="1"/>
  <c r="G902" s="1"/>
  <c r="R456" i="56"/>
  <c r="L451" i="88"/>
  <c r="L478" i="84"/>
  <c r="G450" i="56"/>
  <c r="A450" s="1"/>
  <c r="E448" i="86"/>
  <c r="B448"/>
  <c r="O449" i="70"/>
  <c r="B449" s="1"/>
  <c r="D445" i="88"/>
  <c r="B445"/>
  <c r="D1581" i="40"/>
  <c r="R440" i="56"/>
  <c r="S438" i="86"/>
  <c r="L435" i="88"/>
  <c r="U439" i="70"/>
  <c r="L462" i="84"/>
  <c r="D1565" i="40"/>
  <c r="R432" i="56"/>
  <c r="S430" i="86"/>
  <c r="U431" i="70"/>
  <c r="L427" i="88"/>
  <c r="L454" i="84"/>
  <c r="D1549" i="40"/>
  <c r="R424" i="56"/>
  <c r="S422" i="86"/>
  <c r="U423" i="70"/>
  <c r="L419" i="88"/>
  <c r="L446" i="84"/>
  <c r="B415" i="40"/>
  <c r="G418" i="56"/>
  <c r="A418"/>
  <c r="E416" i="86"/>
  <c r="B416" s="1"/>
  <c r="D413" i="88"/>
  <c r="B413"/>
  <c r="F440" i="84"/>
  <c r="B440" s="1"/>
  <c r="O417" i="70"/>
  <c r="B417"/>
  <c r="S398" i="86"/>
  <c r="D2067" i="40"/>
  <c r="P1356" i="82"/>
  <c r="G1356"/>
  <c r="R683" i="56"/>
  <c r="L678" i="88"/>
  <c r="U682" i="70"/>
  <c r="L705" i="84"/>
  <c r="S681" i="86"/>
  <c r="L703" i="84"/>
  <c r="E689" i="86"/>
  <c r="B689"/>
  <c r="O690" i="70"/>
  <c r="B690" s="1"/>
  <c r="R673" i="56"/>
  <c r="E2017" i="40"/>
  <c r="E658" i="56"/>
  <c r="D656" i="86"/>
  <c r="F2003" i="40"/>
  <c r="G651" i="56"/>
  <c r="A651"/>
  <c r="E649" i="86"/>
  <c r="B649" s="1"/>
  <c r="O650" i="70"/>
  <c r="B650"/>
  <c r="D646" i="88"/>
  <c r="B646" s="1"/>
  <c r="C1981" i="40"/>
  <c r="C1270" i="82"/>
  <c r="C640" i="56"/>
  <c r="C639" i="70"/>
  <c r="C635" i="88"/>
  <c r="C662" i="84"/>
  <c r="D1967" i="40"/>
  <c r="R633" i="56"/>
  <c r="S631" i="86"/>
  <c r="L628" i="88"/>
  <c r="U632" i="70"/>
  <c r="L655" i="84"/>
  <c r="G627" i="56"/>
  <c r="A627"/>
  <c r="E625" i="86"/>
  <c r="B625" s="1"/>
  <c r="O626" i="70"/>
  <c r="B626"/>
  <c r="D622" i="88"/>
  <c r="B622" s="1"/>
  <c r="F649" i="84"/>
  <c r="B649"/>
  <c r="C1933" i="40"/>
  <c r="C1224" i="83" s="1"/>
  <c r="C616" i="56"/>
  <c r="C615" i="70"/>
  <c r="C614" i="86"/>
  <c r="C638" i="84"/>
  <c r="C608" i="56"/>
  <c r="C607" i="70"/>
  <c r="C606" i="86"/>
  <c r="C603" i="88"/>
  <c r="D1871" i="40"/>
  <c r="R585" i="56"/>
  <c r="S583" i="86"/>
  <c r="U584" i="70"/>
  <c r="L580" i="88"/>
  <c r="L607" i="84"/>
  <c r="E577" i="86"/>
  <c r="B577" s="1"/>
  <c r="F601" i="84"/>
  <c r="B601"/>
  <c r="E1825" i="40"/>
  <c r="D1114" i="69" s="1"/>
  <c r="E562" i="56"/>
  <c r="D560" i="86"/>
  <c r="D1807" i="40"/>
  <c r="R553" i="56"/>
  <c r="S551" i="86"/>
  <c r="L548" i="88"/>
  <c r="U552" i="70"/>
  <c r="L575" i="84"/>
  <c r="I545" i="70"/>
  <c r="C1773" i="40"/>
  <c r="C536" i="56"/>
  <c r="C531" i="88"/>
  <c r="C534" i="86"/>
  <c r="C558" i="84"/>
  <c r="I529" i="70"/>
  <c r="O522"/>
  <c r="B522" s="1"/>
  <c r="D518" i="88"/>
  <c r="B518"/>
  <c r="E521" i="86"/>
  <c r="B521"/>
  <c r="D1727" i="40"/>
  <c r="R513" i="56"/>
  <c r="L535" i="84"/>
  <c r="L508" i="88"/>
  <c r="C1693" i="40"/>
  <c r="C982" i="69"/>
  <c r="C496" i="56"/>
  <c r="C494" i="86"/>
  <c r="C491" i="88"/>
  <c r="C518" i="84"/>
  <c r="C495" i="70"/>
  <c r="E490" i="56"/>
  <c r="I489" i="70"/>
  <c r="D488" i="86"/>
  <c r="F1651" i="40"/>
  <c r="G475" i="56"/>
  <c r="A475" s="1"/>
  <c r="D470" i="88"/>
  <c r="B470" s="1"/>
  <c r="D1631" i="40"/>
  <c r="T922" i="83" s="1"/>
  <c r="G922" s="1"/>
  <c r="R465" i="56"/>
  <c r="S463" i="86"/>
  <c r="U464" i="70"/>
  <c r="L460" i="88"/>
  <c r="G459" i="56"/>
  <c r="A459" s="1"/>
  <c r="E457" i="86"/>
  <c r="B457" s="1"/>
  <c r="D1599" i="40"/>
  <c r="R449" i="56"/>
  <c r="S447" i="86"/>
  <c r="U448" i="70"/>
  <c r="L444" i="88"/>
  <c r="C1581" i="40"/>
  <c r="C872" i="83" s="1"/>
  <c r="C440" i="56"/>
  <c r="C438" i="86"/>
  <c r="C439" i="70"/>
  <c r="C462" i="84"/>
  <c r="E433" i="86"/>
  <c r="B433"/>
  <c r="O434" i="70"/>
  <c r="B434" s="1"/>
  <c r="C419" i="88"/>
  <c r="D1519" i="40"/>
  <c r="P808" i="69" s="1"/>
  <c r="R409" i="56"/>
  <c r="U408" i="70"/>
  <c r="S407" i="86"/>
  <c r="L404" i="88"/>
  <c r="C1501" i="40"/>
  <c r="C792" i="83" s="1"/>
  <c r="C400" i="56"/>
  <c r="C398" i="86"/>
  <c r="C395" i="88"/>
  <c r="C399" i="70"/>
  <c r="C2059" i="40"/>
  <c r="C679" i="56"/>
  <c r="C678" i="70"/>
  <c r="C674" i="88"/>
  <c r="C677" i="86"/>
  <c r="C611" i="88"/>
  <c r="D2097" i="40"/>
  <c r="S696" i="86"/>
  <c r="U697" i="70"/>
  <c r="R698" i="56"/>
  <c r="L693" i="88"/>
  <c r="D2081" i="40"/>
  <c r="P1370" i="82" s="1"/>
  <c r="G1370" s="1"/>
  <c r="R690" i="56"/>
  <c r="S688" i="86"/>
  <c r="U689" i="70"/>
  <c r="L712" i="84"/>
  <c r="L685" i="88"/>
  <c r="C2067" i="40"/>
  <c r="C1356" i="69"/>
  <c r="E675" i="56"/>
  <c r="G668"/>
  <c r="A668"/>
  <c r="E666" i="86"/>
  <c r="B666" s="1"/>
  <c r="F690" i="84"/>
  <c r="B690"/>
  <c r="C2015" i="40"/>
  <c r="C657" i="56"/>
  <c r="D649" i="86"/>
  <c r="F1989" i="40"/>
  <c r="G644" i="56"/>
  <c r="A644" s="1"/>
  <c r="B633" i="40"/>
  <c r="C1951"/>
  <c r="C625" i="56"/>
  <c r="C623" i="86"/>
  <c r="C624" i="70"/>
  <c r="C620" i="88"/>
  <c r="D1937" i="40"/>
  <c r="R618" i="56"/>
  <c r="S616" i="86"/>
  <c r="U617" i="70"/>
  <c r="L640" i="84"/>
  <c r="L613" i="88"/>
  <c r="E610" i="86"/>
  <c r="B610"/>
  <c r="O611" i="70"/>
  <c r="B611"/>
  <c r="D607" i="88"/>
  <c r="B607"/>
  <c r="F634" i="84"/>
  <c r="B634"/>
  <c r="E603" i="56"/>
  <c r="D601" i="86"/>
  <c r="I602" i="70"/>
  <c r="E595" i="56"/>
  <c r="D593" i="86"/>
  <c r="I594" i="70"/>
  <c r="C1871" i="40"/>
  <c r="C585" i="56"/>
  <c r="C584" i="70"/>
  <c r="C580" i="88"/>
  <c r="C607" i="84"/>
  <c r="C583" i="86"/>
  <c r="C577" i="56"/>
  <c r="C575" i="86"/>
  <c r="C576" i="70"/>
  <c r="C1839" i="40"/>
  <c r="C569" i="56"/>
  <c r="C567" i="86"/>
  <c r="C564" i="88"/>
  <c r="C591" i="84"/>
  <c r="D1825" i="40"/>
  <c r="R562" i="56"/>
  <c r="L584" i="84"/>
  <c r="S560" i="86"/>
  <c r="U561" i="70"/>
  <c r="D1809" i="40"/>
  <c r="L549" i="88"/>
  <c r="C1775" i="40"/>
  <c r="C537" i="56"/>
  <c r="C532" i="88"/>
  <c r="C559" i="84"/>
  <c r="L525" i="88"/>
  <c r="D1745" i="40"/>
  <c r="R522" i="56"/>
  <c r="E1731" i="40"/>
  <c r="D1022" i="83"/>
  <c r="AA1022"/>
  <c r="E515" i="56"/>
  <c r="D513" i="86"/>
  <c r="I514" i="70"/>
  <c r="M504" i="40"/>
  <c r="E507" i="56"/>
  <c r="D505" i="86"/>
  <c r="I506" i="70"/>
  <c r="C511" i="84"/>
  <c r="E1667" i="40"/>
  <c r="E483" i="56"/>
  <c r="D481" i="86"/>
  <c r="I482" i="70"/>
  <c r="I474"/>
  <c r="D1617" i="40"/>
  <c r="R458" i="56"/>
  <c r="L453" i="88"/>
  <c r="U457" i="70"/>
  <c r="L480" i="84"/>
  <c r="D1601" i="40"/>
  <c r="P890" i="82"/>
  <c r="G890" s="1"/>
  <c r="R450" i="56"/>
  <c r="U449" i="70"/>
  <c r="L445" i="88"/>
  <c r="L472" i="84"/>
  <c r="G444" i="56"/>
  <c r="A444"/>
  <c r="D439" i="88"/>
  <c r="B439" s="1"/>
  <c r="O443" i="70"/>
  <c r="B443"/>
  <c r="F466" i="84"/>
  <c r="B466" s="1"/>
  <c r="E442" i="86"/>
  <c r="B442"/>
  <c r="D1569" i="40"/>
  <c r="R434" i="56"/>
  <c r="S432" i="86"/>
  <c r="U433" i="70"/>
  <c r="D1553" i="40"/>
  <c r="R426" i="56"/>
  <c r="S424" i="86"/>
  <c r="U425" i="70"/>
  <c r="L421" i="88"/>
  <c r="L448" i="84"/>
  <c r="D1537" i="40"/>
  <c r="R418" i="56"/>
  <c r="S416" i="86"/>
  <c r="U417" i="70"/>
  <c r="L440" i="84"/>
  <c r="L413" i="88"/>
  <c r="E411" i="56"/>
  <c r="D409" i="86"/>
  <c r="I410" i="70"/>
  <c r="B401" i="40"/>
  <c r="G404" i="56"/>
  <c r="A404"/>
  <c r="O403" i="70"/>
  <c r="B403" s="1"/>
  <c r="D399" i="88"/>
  <c r="B399"/>
  <c r="E402" i="86"/>
  <c r="B402" s="1"/>
  <c r="F426" i="84"/>
  <c r="B426"/>
  <c r="F2065" i="40"/>
  <c r="L632" i="84"/>
  <c r="C495"/>
  <c r="D533" i="88"/>
  <c r="B533"/>
  <c r="L469"/>
  <c r="O602" i="70"/>
  <c r="B602"/>
  <c r="I561"/>
  <c r="I554"/>
  <c r="C493" i="86"/>
  <c r="C704"/>
  <c r="C705" i="70"/>
  <c r="M697" i="40"/>
  <c r="D698" i="86"/>
  <c r="I699" i="70"/>
  <c r="E700" i="56"/>
  <c r="I691" i="70"/>
  <c r="E684" i="56"/>
  <c r="I683" i="70"/>
  <c r="G677" i="56"/>
  <c r="A677" s="1"/>
  <c r="O676" i="70"/>
  <c r="B676"/>
  <c r="D672" i="88"/>
  <c r="B672" s="1"/>
  <c r="F699" i="84"/>
  <c r="B699"/>
  <c r="E676" i="56"/>
  <c r="D674" i="86"/>
  <c r="I675" i="70"/>
  <c r="S665" i="86"/>
  <c r="C2001" i="40"/>
  <c r="C649" i="70"/>
  <c r="C645" i="88"/>
  <c r="C672" i="84"/>
  <c r="G645" i="56"/>
  <c r="A645"/>
  <c r="E643" i="86"/>
  <c r="B643" s="1"/>
  <c r="D640" i="88"/>
  <c r="B640"/>
  <c r="F667" i="84"/>
  <c r="B667" s="1"/>
  <c r="E1989" i="40"/>
  <c r="D1280" i="83"/>
  <c r="AA1280" s="1"/>
  <c r="D642" i="86"/>
  <c r="E644" i="56"/>
  <c r="I643" i="70"/>
  <c r="M633" i="40"/>
  <c r="C625" i="70"/>
  <c r="L633" i="84"/>
  <c r="L606" i="88"/>
  <c r="F1911" i="40"/>
  <c r="E1202" i="83"/>
  <c r="A1202" s="1"/>
  <c r="A1203" s="1"/>
  <c r="G605" i="56"/>
  <c r="A605"/>
  <c r="O604" i="70"/>
  <c r="B604" s="1"/>
  <c r="E603" i="86"/>
  <c r="B603"/>
  <c r="M601" i="40"/>
  <c r="E604" i="56"/>
  <c r="D602" i="86"/>
  <c r="I603" i="70"/>
  <c r="G597" i="56"/>
  <c r="A597" s="1"/>
  <c r="E1893" i="40"/>
  <c r="E596" i="56"/>
  <c r="D594" i="86"/>
  <c r="I595" i="70"/>
  <c r="D586" i="86"/>
  <c r="F1847" i="40"/>
  <c r="E1136" i="69"/>
  <c r="A1136"/>
  <c r="A1137" s="1"/>
  <c r="G573" i="56"/>
  <c r="A573"/>
  <c r="O572" i="70"/>
  <c r="B572" s="1"/>
  <c r="F595" i="84"/>
  <c r="B595"/>
  <c r="D568" i="88"/>
  <c r="B568" s="1"/>
  <c r="E571" i="86"/>
  <c r="B571"/>
  <c r="C1809" i="40"/>
  <c r="C552" i="86"/>
  <c r="C553" i="70"/>
  <c r="D536" i="88"/>
  <c r="B536" s="1"/>
  <c r="G541" i="56"/>
  <c r="A541"/>
  <c r="O540" i="70"/>
  <c r="B540" s="1"/>
  <c r="E539" i="86"/>
  <c r="B539"/>
  <c r="F563" i="84"/>
  <c r="B563" s="1"/>
  <c r="A533" i="56"/>
  <c r="F555" i="84"/>
  <c r="B555" s="1"/>
  <c r="D1731" i="40"/>
  <c r="R515" i="56"/>
  <c r="U514" i="70"/>
  <c r="L510" i="88"/>
  <c r="S513" i="86"/>
  <c r="D504" i="88"/>
  <c r="B504" s="1"/>
  <c r="O508" i="70"/>
  <c r="B508"/>
  <c r="C1697" i="40"/>
  <c r="C498" i="56"/>
  <c r="C497" i="70"/>
  <c r="C493" i="88"/>
  <c r="C496" i="86"/>
  <c r="C520" i="84"/>
  <c r="C1649" i="40"/>
  <c r="C938" i="82"/>
  <c r="U442" i="70"/>
  <c r="S441" i="86"/>
  <c r="G437" i="56"/>
  <c r="A437"/>
  <c r="E435" i="86"/>
  <c r="B435"/>
  <c r="O436" i="70"/>
  <c r="B436"/>
  <c r="D432" i="88"/>
  <c r="B432"/>
  <c r="F459" i="84"/>
  <c r="B459"/>
  <c r="E1541" i="40"/>
  <c r="E420" i="56"/>
  <c r="D418" i="86"/>
  <c r="I419" i="70"/>
  <c r="D512" i="88"/>
  <c r="B512"/>
  <c r="L476"/>
  <c r="D455"/>
  <c r="B455"/>
  <c r="G704" i="56"/>
  <c r="A704" s="1"/>
  <c r="E702" i="86"/>
  <c r="B702"/>
  <c r="O703" i="70"/>
  <c r="B703" s="1"/>
  <c r="D699" i="88"/>
  <c r="B699"/>
  <c r="E2107" i="40"/>
  <c r="E703" i="56"/>
  <c r="I702" i="70"/>
  <c r="D701" i="86"/>
  <c r="D2105" i="40"/>
  <c r="P1394" i="82" s="1"/>
  <c r="G1394" s="1"/>
  <c r="R702" i="56"/>
  <c r="S700" i="86"/>
  <c r="U701" i="70"/>
  <c r="E695" i="56"/>
  <c r="I694" i="70"/>
  <c r="D693" i="86"/>
  <c r="D2089" i="40"/>
  <c r="R694" i="56"/>
  <c r="S692" i="86"/>
  <c r="U693" i="70"/>
  <c r="L689" i="88"/>
  <c r="C2087" i="40"/>
  <c r="U685" i="70"/>
  <c r="C1356" i="83"/>
  <c r="C2055" i="40"/>
  <c r="C675" i="86"/>
  <c r="C672" i="88"/>
  <c r="O671" i="70"/>
  <c r="B671" s="1"/>
  <c r="C2039" i="40"/>
  <c r="E663" i="56"/>
  <c r="D661" i="86"/>
  <c r="M652" i="40"/>
  <c r="E655" i="56"/>
  <c r="D653" i="86"/>
  <c r="I654" i="70"/>
  <c r="D2009" i="40"/>
  <c r="R654" i="56"/>
  <c r="S652" i="86"/>
  <c r="U653" i="70"/>
  <c r="C2007" i="40"/>
  <c r="C653" i="56"/>
  <c r="C648" i="88"/>
  <c r="C651" i="86"/>
  <c r="C652" i="70"/>
  <c r="G648" i="56"/>
  <c r="A648"/>
  <c r="O647" i="70"/>
  <c r="B647" s="1"/>
  <c r="F670" i="84"/>
  <c r="B670"/>
  <c r="D643" i="88"/>
  <c r="B643" s="1"/>
  <c r="E646" i="86"/>
  <c r="B646"/>
  <c r="E1995" i="40"/>
  <c r="D1284" i="69" s="1"/>
  <c r="E647" i="56"/>
  <c r="D645" i="86"/>
  <c r="I646" i="70"/>
  <c r="D1993" i="40"/>
  <c r="R646" i="56"/>
  <c r="S644" i="86"/>
  <c r="C645" i="56"/>
  <c r="C643" i="86"/>
  <c r="C640" i="88"/>
  <c r="G640" i="56"/>
  <c r="A640"/>
  <c r="E638" i="86"/>
  <c r="B638" s="1"/>
  <c r="O639" i="70"/>
  <c r="B639"/>
  <c r="F662" i="84"/>
  <c r="B662" s="1"/>
  <c r="D635" i="88"/>
  <c r="B635"/>
  <c r="E1979" i="40"/>
  <c r="E639" i="56"/>
  <c r="D637" i="86"/>
  <c r="I638" i="70"/>
  <c r="D1977" i="40"/>
  <c r="S636" i="86"/>
  <c r="R638" i="56"/>
  <c r="L660" i="84"/>
  <c r="U637" i="70"/>
  <c r="C637" i="56"/>
  <c r="C635" i="86"/>
  <c r="C659" i="84"/>
  <c r="E630" i="86"/>
  <c r="B630" s="1"/>
  <c r="D627" i="88"/>
  <c r="B627" s="1"/>
  <c r="D629" i="86"/>
  <c r="D1961" i="40"/>
  <c r="R630" i="56"/>
  <c r="S628" i="86"/>
  <c r="U629" i="70"/>
  <c r="C1959" i="40"/>
  <c r="C629" i="56"/>
  <c r="C627" i="86"/>
  <c r="C628" i="70"/>
  <c r="C624" i="88"/>
  <c r="C651" i="84"/>
  <c r="G624" i="56"/>
  <c r="A624" s="1"/>
  <c r="O623" i="70"/>
  <c r="B623"/>
  <c r="E622" i="86"/>
  <c r="B622" s="1"/>
  <c r="D619" i="88"/>
  <c r="B619"/>
  <c r="F646" i="84"/>
  <c r="B646" s="1"/>
  <c r="E623" i="56"/>
  <c r="D621" i="86"/>
  <c r="D1945" i="40"/>
  <c r="R622" i="56"/>
  <c r="S620" i="86"/>
  <c r="L644" i="84"/>
  <c r="L617" i="88"/>
  <c r="C1943" i="40"/>
  <c r="C621" i="56"/>
  <c r="C619" i="86"/>
  <c r="C616" i="88"/>
  <c r="C643" i="84"/>
  <c r="C620" i="70"/>
  <c r="E1931" i="40"/>
  <c r="E615" i="56"/>
  <c r="D1929" i="40"/>
  <c r="R614" i="56"/>
  <c r="S612" i="86"/>
  <c r="U613" i="70"/>
  <c r="L609" i="88"/>
  <c r="C1927" i="40"/>
  <c r="C613" i="56"/>
  <c r="C611" i="86"/>
  <c r="C608" i="88"/>
  <c r="C635" i="84"/>
  <c r="G608" i="56"/>
  <c r="A608"/>
  <c r="E606" i="86"/>
  <c r="B606"/>
  <c r="O607" i="70"/>
  <c r="B607"/>
  <c r="D603" i="88"/>
  <c r="B603"/>
  <c r="F630" i="84"/>
  <c r="B630"/>
  <c r="E1915" i="40"/>
  <c r="E607" i="56"/>
  <c r="D605" i="86"/>
  <c r="C1911" i="40"/>
  <c r="C605" i="56"/>
  <c r="C627" i="84"/>
  <c r="G600" i="56"/>
  <c r="A600" s="1"/>
  <c r="E598" i="86"/>
  <c r="B598"/>
  <c r="O599" i="70"/>
  <c r="B599" s="1"/>
  <c r="D595" i="88"/>
  <c r="B595"/>
  <c r="F622" i="84"/>
  <c r="B622" s="1"/>
  <c r="E1899" i="40"/>
  <c r="E599" i="56"/>
  <c r="D597" i="86"/>
  <c r="I598" i="70"/>
  <c r="D587" i="88"/>
  <c r="B587"/>
  <c r="F614" i="84"/>
  <c r="B614" s="1"/>
  <c r="D589" i="86"/>
  <c r="I590" i="70"/>
  <c r="R590" i="56"/>
  <c r="L612" i="84"/>
  <c r="D579" i="88"/>
  <c r="B579"/>
  <c r="E582" i="86"/>
  <c r="B582" s="1"/>
  <c r="D1865" i="40"/>
  <c r="P1154" i="69"/>
  <c r="G1154" s="1"/>
  <c r="R582" i="56"/>
  <c r="S580" i="86"/>
  <c r="U581" i="70"/>
  <c r="L577" i="88"/>
  <c r="G576" i="56"/>
  <c r="A576"/>
  <c r="E574" i="86"/>
  <c r="B574" s="1"/>
  <c r="D571" i="88"/>
  <c r="B571"/>
  <c r="O575" i="70"/>
  <c r="B575" s="1"/>
  <c r="F598" i="84"/>
  <c r="B598"/>
  <c r="E575" i="56"/>
  <c r="D573" i="86"/>
  <c r="I574" i="70"/>
  <c r="D1849" i="40"/>
  <c r="R574" i="56"/>
  <c r="S572" i="86"/>
  <c r="U573" i="70"/>
  <c r="L596" i="84"/>
  <c r="C568" i="88"/>
  <c r="R566" i="56"/>
  <c r="L561" i="88"/>
  <c r="C565" i="56"/>
  <c r="G552"/>
  <c r="A552" s="1"/>
  <c r="E550" i="86"/>
  <c r="B550"/>
  <c r="D547" i="88"/>
  <c r="B547" s="1"/>
  <c r="O551" i="70"/>
  <c r="B551"/>
  <c r="D1801" i="40"/>
  <c r="R550" i="56"/>
  <c r="S548" i="86"/>
  <c r="U549" i="70"/>
  <c r="C1799" i="40"/>
  <c r="C549" i="56"/>
  <c r="C547" i="86"/>
  <c r="C548" i="70"/>
  <c r="C544" i="88"/>
  <c r="C571" i="84"/>
  <c r="R542" i="56"/>
  <c r="S540" i="86"/>
  <c r="U541" i="70"/>
  <c r="C540"/>
  <c r="C536" i="88"/>
  <c r="O535" i="70"/>
  <c r="B535" s="1"/>
  <c r="D531" i="88"/>
  <c r="B531"/>
  <c r="F558" i="84"/>
  <c r="B558" s="1"/>
  <c r="D1769" i="40"/>
  <c r="P1058" i="82"/>
  <c r="G1058"/>
  <c r="L556" i="84"/>
  <c r="G528" i="56"/>
  <c r="A528"/>
  <c r="E526" i="86"/>
  <c r="B526" s="1"/>
  <c r="O527" i="70"/>
  <c r="B527"/>
  <c r="D523" i="88"/>
  <c r="B523" s="1"/>
  <c r="F550" i="84"/>
  <c r="B550"/>
  <c r="I526" i="70"/>
  <c r="R526" i="56"/>
  <c r="L548" i="84"/>
  <c r="G520" i="56"/>
  <c r="A520"/>
  <c r="O519" i="70"/>
  <c r="B519" s="1"/>
  <c r="E518" i="86"/>
  <c r="B518"/>
  <c r="D515" i="88"/>
  <c r="B515" s="1"/>
  <c r="E519" i="56"/>
  <c r="D517" i="86"/>
  <c r="I518" i="70"/>
  <c r="D1737" i="40"/>
  <c r="R518" i="56"/>
  <c r="U517" i="70"/>
  <c r="L513" i="88"/>
  <c r="L540" i="84"/>
  <c r="C1735" i="40"/>
  <c r="C517" i="56"/>
  <c r="C515" i="86"/>
  <c r="C516" i="70"/>
  <c r="C512" i="88"/>
  <c r="C539" i="84"/>
  <c r="G512" i="56"/>
  <c r="A512" s="1"/>
  <c r="E510" i="86"/>
  <c r="B510"/>
  <c r="F534" i="84"/>
  <c r="B534" s="1"/>
  <c r="D509" i="86"/>
  <c r="I510" i="70"/>
  <c r="E511" i="56"/>
  <c r="D1721" i="40"/>
  <c r="R510" i="56"/>
  <c r="U509" i="70"/>
  <c r="L505" i="88"/>
  <c r="L532" i="84"/>
  <c r="C1719" i="40"/>
  <c r="C1010" i="83"/>
  <c r="C509" i="56"/>
  <c r="C508" i="70"/>
  <c r="C507" i="86"/>
  <c r="C504" i="88"/>
  <c r="C531" i="84"/>
  <c r="G504" i="56"/>
  <c r="A504"/>
  <c r="E502" i="86"/>
  <c r="B502" s="1"/>
  <c r="O503" i="70"/>
  <c r="B503"/>
  <c r="D499" i="88"/>
  <c r="B499" s="1"/>
  <c r="F526" i="84"/>
  <c r="B526"/>
  <c r="E503" i="56"/>
  <c r="I502" i="70"/>
  <c r="D501" i="86"/>
  <c r="R502" i="56"/>
  <c r="C496" i="88"/>
  <c r="C1687" i="40"/>
  <c r="C488" i="88"/>
  <c r="F510" i="84"/>
  <c r="B510"/>
  <c r="O487" i="70"/>
  <c r="B487" s="1"/>
  <c r="D483" i="88"/>
  <c r="B483"/>
  <c r="L481"/>
  <c r="C1671" i="40"/>
  <c r="C960" i="69"/>
  <c r="G480" i="56"/>
  <c r="A480" s="1"/>
  <c r="O479" i="70"/>
  <c r="B479"/>
  <c r="D475" i="88"/>
  <c r="B475" s="1"/>
  <c r="F502" i="84"/>
  <c r="B502"/>
  <c r="E479" i="56"/>
  <c r="D1657" i="40"/>
  <c r="R478" i="56"/>
  <c r="S476" i="86"/>
  <c r="U477" i="70"/>
  <c r="L500" i="84"/>
  <c r="C1655" i="40"/>
  <c r="C477" i="56"/>
  <c r="C475" i="86"/>
  <c r="C476" i="70"/>
  <c r="C499" i="84"/>
  <c r="C472" i="88"/>
  <c r="G472" i="56"/>
  <c r="A472" s="1"/>
  <c r="O471" i="70"/>
  <c r="B471"/>
  <c r="E470" i="86"/>
  <c r="B470" s="1"/>
  <c r="D467" i="88"/>
  <c r="B467"/>
  <c r="F494" i="84"/>
  <c r="B494" s="1"/>
  <c r="D1641" i="40"/>
  <c r="R470" i="56"/>
  <c r="S468" i="86"/>
  <c r="U469" i="70"/>
  <c r="L465" i="88"/>
  <c r="C1639" i="40"/>
  <c r="C469" i="56"/>
  <c r="C491" i="84"/>
  <c r="G464" i="56"/>
  <c r="A464"/>
  <c r="E462" i="86"/>
  <c r="B462" s="1"/>
  <c r="F486" i="84"/>
  <c r="B486"/>
  <c r="O463" i="70"/>
  <c r="B463" s="1"/>
  <c r="D459" i="88"/>
  <c r="B459"/>
  <c r="M460" i="40"/>
  <c r="D1625"/>
  <c r="T916" i="83" s="1"/>
  <c r="G916" s="1"/>
  <c r="L457" i="88"/>
  <c r="U461" i="70"/>
  <c r="C461" i="56"/>
  <c r="C459" i="86"/>
  <c r="G456" i="56"/>
  <c r="A456" s="1"/>
  <c r="E454" i="86"/>
  <c r="B454"/>
  <c r="E455" i="56"/>
  <c r="D453" i="86"/>
  <c r="D1609" i="40"/>
  <c r="R454" i="56"/>
  <c r="S452" i="86"/>
  <c r="U453" i="70"/>
  <c r="L449" i="88"/>
  <c r="L476" i="84"/>
  <c r="C1607" i="40"/>
  <c r="C453" i="56"/>
  <c r="C451" i="86"/>
  <c r="C452" i="70"/>
  <c r="C448" i="88"/>
  <c r="C475" i="84"/>
  <c r="G448" i="56"/>
  <c r="A448"/>
  <c r="O447" i="70"/>
  <c r="B447" s="1"/>
  <c r="E446" i="86"/>
  <c r="B446"/>
  <c r="D443" i="88"/>
  <c r="B443" s="1"/>
  <c r="F470" i="84"/>
  <c r="B470"/>
  <c r="M444" i="40"/>
  <c r="E447" i="56"/>
  <c r="I446" i="70"/>
  <c r="D1593" i="40"/>
  <c r="R446" i="56"/>
  <c r="S444" i="86"/>
  <c r="U445" i="70"/>
  <c r="L441" i="88"/>
  <c r="L468" i="84"/>
  <c r="C1591" i="40"/>
  <c r="C445" i="56"/>
  <c r="C443" i="86"/>
  <c r="C444" i="70"/>
  <c r="C440" i="88"/>
  <c r="C467" i="84"/>
  <c r="G440" i="56"/>
  <c r="A440"/>
  <c r="E438" i="86"/>
  <c r="B438" s="1"/>
  <c r="O439" i="70"/>
  <c r="B439"/>
  <c r="D435" i="88"/>
  <c r="B435" s="1"/>
  <c r="F462" i="84"/>
  <c r="B462"/>
  <c r="E439" i="56"/>
  <c r="D437" i="86"/>
  <c r="I438" i="70"/>
  <c r="D1577" i="40"/>
  <c r="R438" i="56"/>
  <c r="S436" i="86"/>
  <c r="U437" i="70"/>
  <c r="L433" i="88"/>
  <c r="C1575" i="40"/>
  <c r="C437" i="56"/>
  <c r="C435" i="86"/>
  <c r="C436" i="70"/>
  <c r="C432" i="88"/>
  <c r="E430" i="86"/>
  <c r="B430" s="1"/>
  <c r="D427" i="88"/>
  <c r="B427" s="1"/>
  <c r="E1563" i="40"/>
  <c r="E431" i="56"/>
  <c r="D1561" i="40"/>
  <c r="R430" i="56"/>
  <c r="S428" i="86"/>
  <c r="U429" i="70"/>
  <c r="L452" i="84"/>
  <c r="L425" i="88"/>
  <c r="C1559" i="40"/>
  <c r="C848" i="69"/>
  <c r="C429" i="56"/>
  <c r="C428" i="70"/>
  <c r="C427" i="86"/>
  <c r="C424" i="88"/>
  <c r="C451" i="84"/>
  <c r="G424" i="56"/>
  <c r="A424" s="1"/>
  <c r="E422" i="86"/>
  <c r="B422"/>
  <c r="O423" i="70"/>
  <c r="B423" s="1"/>
  <c r="D419" i="88"/>
  <c r="B419"/>
  <c r="E423" i="56"/>
  <c r="D421" i="86"/>
  <c r="I422" i="70"/>
  <c r="D1545" i="40"/>
  <c r="P834" i="69" s="1"/>
  <c r="G834" s="1"/>
  <c r="R422" i="56"/>
  <c r="U421" i="70"/>
  <c r="S420" i="86"/>
  <c r="L444" i="84"/>
  <c r="L417" i="88"/>
  <c r="C1543" i="40"/>
  <c r="C421" i="56"/>
  <c r="C419" i="86"/>
  <c r="C416" i="88"/>
  <c r="C420" i="70"/>
  <c r="C443" i="84"/>
  <c r="E415" i="56"/>
  <c r="D413" i="86"/>
  <c r="D1529" i="40"/>
  <c r="R414" i="56"/>
  <c r="S412" i="86"/>
  <c r="U413" i="70"/>
  <c r="L409" i="88"/>
  <c r="C1527" i="40"/>
  <c r="C413" i="56"/>
  <c r="C411" i="86"/>
  <c r="C412" i="70"/>
  <c r="C408" i="88"/>
  <c r="C435" i="84"/>
  <c r="E406" i="86"/>
  <c r="B406"/>
  <c r="D403" i="88"/>
  <c r="B403" s="1"/>
  <c r="D405" i="86"/>
  <c r="U405" i="70"/>
  <c r="L428" i="84"/>
  <c r="C1511" i="40"/>
  <c r="C800" i="82"/>
  <c r="C405" i="56"/>
  <c r="C403" i="86"/>
  <c r="C404" i="70"/>
  <c r="C400" i="88"/>
  <c r="G400" i="56"/>
  <c r="A400"/>
  <c r="O399" i="70"/>
  <c r="B399"/>
  <c r="E398" i="86"/>
  <c r="B398"/>
  <c r="D395" i="88"/>
  <c r="B395"/>
  <c r="E1499" i="40"/>
  <c r="D788" i="82"/>
  <c r="E399" i="56"/>
  <c r="D397" i="86"/>
  <c r="I398" i="70"/>
  <c r="D1497" i="40"/>
  <c r="P786" i="69" s="1"/>
  <c r="G786" s="1"/>
  <c r="R398" i="56"/>
  <c r="S396" i="86"/>
  <c r="U397" i="70"/>
  <c r="L393" i="88"/>
  <c r="G683" i="56"/>
  <c r="A683"/>
  <c r="E681" i="86"/>
  <c r="B681"/>
  <c r="O682" i="70"/>
  <c r="B682"/>
  <c r="D678" i="88"/>
  <c r="B678"/>
  <c r="G679" i="56"/>
  <c r="A679" s="1"/>
  <c r="E677" i="86"/>
  <c r="B677"/>
  <c r="D674" i="88"/>
  <c r="B674" s="1"/>
  <c r="F701" i="84"/>
  <c r="B701"/>
  <c r="F424"/>
  <c r="B424" s="1"/>
  <c r="F422"/>
  <c r="B422"/>
  <c r="C725"/>
  <c r="F720"/>
  <c r="B720" s="1"/>
  <c r="F709"/>
  <c r="B709"/>
  <c r="F685"/>
  <c r="B685" s="1"/>
  <c r="L665"/>
  <c r="C634"/>
  <c r="F592"/>
  <c r="B592" s="1"/>
  <c r="L554"/>
  <c r="F545"/>
  <c r="B545" s="1"/>
  <c r="F509"/>
  <c r="B509"/>
  <c r="L475"/>
  <c r="L471"/>
  <c r="L460"/>
  <c r="L456"/>
  <c r="L442"/>
  <c r="L433"/>
  <c r="L694" i="88"/>
  <c r="L649"/>
  <c r="L647"/>
  <c r="D616"/>
  <c r="B616" s="1"/>
  <c r="L583"/>
  <c r="L569"/>
  <c r="D562"/>
  <c r="B562"/>
  <c r="D560"/>
  <c r="B560" s="1"/>
  <c r="D543"/>
  <c r="B543"/>
  <c r="C527"/>
  <c r="D506"/>
  <c r="B506"/>
  <c r="L399"/>
  <c r="O686" i="70"/>
  <c r="B686" s="1"/>
  <c r="I657"/>
  <c r="C643"/>
  <c r="I620"/>
  <c r="C555"/>
  <c r="U533"/>
  <c r="U488"/>
  <c r="I704"/>
  <c r="D703" i="86"/>
  <c r="D2093" i="40"/>
  <c r="R696" i="56"/>
  <c r="S694" i="86"/>
  <c r="U695" i="70"/>
  <c r="L691" i="88"/>
  <c r="M686" i="40"/>
  <c r="E689" i="56"/>
  <c r="D687" i="86"/>
  <c r="I688" i="70"/>
  <c r="O673"/>
  <c r="B673"/>
  <c r="D2029" i="40"/>
  <c r="R664" i="56"/>
  <c r="S662" i="86"/>
  <c r="S654"/>
  <c r="L651" i="88"/>
  <c r="U647" i="70"/>
  <c r="C1979" i="40"/>
  <c r="C637" i="86"/>
  <c r="C638" i="70"/>
  <c r="C634" i="88"/>
  <c r="E633" i="56"/>
  <c r="I632" i="70"/>
  <c r="G618" i="56"/>
  <c r="A618" s="1"/>
  <c r="E616" i="86"/>
  <c r="B616"/>
  <c r="O617" i="70"/>
  <c r="B617" s="1"/>
  <c r="D613" i="88"/>
  <c r="B613"/>
  <c r="C602"/>
  <c r="D1901" i="40"/>
  <c r="T1192" i="83"/>
  <c r="G1192"/>
  <c r="R600" i="56"/>
  <c r="U599" i="70"/>
  <c r="L622" i="84"/>
  <c r="L595" i="88"/>
  <c r="S598" i="86"/>
  <c r="C1883" i="40"/>
  <c r="C591" i="56"/>
  <c r="C589" i="86"/>
  <c r="C590" i="70"/>
  <c r="C613" i="84"/>
  <c r="C586" i="88"/>
  <c r="C566" i="70"/>
  <c r="E1823" i="40"/>
  <c r="E561" i="56"/>
  <c r="I560" i="70"/>
  <c r="F1809" i="40"/>
  <c r="E1100" i="83" s="1"/>
  <c r="A1100" s="1"/>
  <c r="A1101" s="1"/>
  <c r="G554" i="56"/>
  <c r="A554" s="1"/>
  <c r="O553" i="70"/>
  <c r="B553"/>
  <c r="D549" i="88"/>
  <c r="B549" s="1"/>
  <c r="E552" i="86"/>
  <c r="B552"/>
  <c r="F576" i="84"/>
  <c r="B576" s="1"/>
  <c r="D1789" i="40"/>
  <c r="R544" i="56"/>
  <c r="U543" i="70"/>
  <c r="S542" i="86"/>
  <c r="L566" i="84"/>
  <c r="G538" i="56"/>
  <c r="A538" s="1"/>
  <c r="O537" i="70"/>
  <c r="B537"/>
  <c r="E536" i="86"/>
  <c r="B536" s="1"/>
  <c r="C1755" i="40"/>
  <c r="C1044" i="69"/>
  <c r="D1741" i="40"/>
  <c r="R520" i="56"/>
  <c r="S518" i="86"/>
  <c r="U519" i="70"/>
  <c r="L515" i="88"/>
  <c r="D1725" i="40"/>
  <c r="R512" i="56"/>
  <c r="S510" i="86"/>
  <c r="L507" i="88"/>
  <c r="L534" i="84"/>
  <c r="U511" i="70"/>
  <c r="G506" i="56"/>
  <c r="A506"/>
  <c r="O505" i="70"/>
  <c r="B505" s="1"/>
  <c r="F528" i="84"/>
  <c r="B528"/>
  <c r="D501" i="88"/>
  <c r="B501" s="1"/>
  <c r="D1693" i="40"/>
  <c r="R496" i="56"/>
  <c r="S494" i="86"/>
  <c r="U495" i="70"/>
  <c r="L491" i="88"/>
  <c r="G490" i="56"/>
  <c r="A490"/>
  <c r="D1661" i="40"/>
  <c r="R480" i="56"/>
  <c r="U479" i="70"/>
  <c r="L475" i="88"/>
  <c r="S478" i="86"/>
  <c r="L502" i="84"/>
  <c r="E472" i="86"/>
  <c r="B472"/>
  <c r="D1629" i="40"/>
  <c r="R464" i="56"/>
  <c r="L459" i="88"/>
  <c r="L486" i="84"/>
  <c r="S462" i="86"/>
  <c r="E457" i="56"/>
  <c r="I456" i="70"/>
  <c r="D455" i="86"/>
  <c r="E441" i="56"/>
  <c r="I440" i="70"/>
  <c r="D439" i="86"/>
  <c r="G434" i="56"/>
  <c r="A434"/>
  <c r="E432" i="86"/>
  <c r="B432"/>
  <c r="O433" i="70"/>
  <c r="B433"/>
  <c r="F456" i="84"/>
  <c r="B456"/>
  <c r="C1547" i="40"/>
  <c r="C423" i="56"/>
  <c r="C421" i="86"/>
  <c r="C422" i="70"/>
  <c r="C418" i="88"/>
  <c r="C445" i="84"/>
  <c r="C415" i="56"/>
  <c r="S406" i="86"/>
  <c r="E401" i="56"/>
  <c r="D399" i="86"/>
  <c r="I400" i="70"/>
  <c r="R679" i="56"/>
  <c r="L701" i="84"/>
  <c r="B706" i="70"/>
  <c r="D702" i="88"/>
  <c r="B702" s="1"/>
  <c r="T1370" i="83"/>
  <c r="G1370"/>
  <c r="S687" i="86"/>
  <c r="U688" i="70"/>
  <c r="A1358" i="83"/>
  <c r="A1359" s="1"/>
  <c r="C2045" i="40"/>
  <c r="C670" i="86"/>
  <c r="C667" i="88"/>
  <c r="C672" i="56"/>
  <c r="G667"/>
  <c r="A667"/>
  <c r="O666" i="70"/>
  <c r="B666" s="1"/>
  <c r="E641" i="86"/>
  <c r="B641" s="1"/>
  <c r="F665" i="84"/>
  <c r="B665" s="1"/>
  <c r="D1951" i="40"/>
  <c r="P1240" i="82" s="1"/>
  <c r="R625" i="56"/>
  <c r="L620" i="88"/>
  <c r="E618" i="56"/>
  <c r="D616" i="86"/>
  <c r="I617" i="70"/>
  <c r="E1921" i="40"/>
  <c r="E610" i="56"/>
  <c r="D608" i="86"/>
  <c r="I609" i="70"/>
  <c r="C1885" i="40"/>
  <c r="C592" i="56"/>
  <c r="C590" i="86"/>
  <c r="C591" i="70"/>
  <c r="C587" i="88"/>
  <c r="C1869" i="40"/>
  <c r="C584" i="56"/>
  <c r="C582" i="86"/>
  <c r="C583" i="70"/>
  <c r="C579" i="88"/>
  <c r="C606" i="84"/>
  <c r="E578" i="56"/>
  <c r="D576" i="86"/>
  <c r="C1837" i="40"/>
  <c r="C1126" i="82" s="1"/>
  <c r="C566" i="86"/>
  <c r="C563" i="88"/>
  <c r="C568" i="56"/>
  <c r="C590" i="84"/>
  <c r="C1821" i="40"/>
  <c r="C560" i="56"/>
  <c r="C558" i="86"/>
  <c r="C559" i="70"/>
  <c r="C555" i="88"/>
  <c r="E1809" i="40"/>
  <c r="E554" i="56"/>
  <c r="D552" i="86"/>
  <c r="I553" i="70"/>
  <c r="E538" i="56"/>
  <c r="D536" i="86"/>
  <c r="I537" i="70"/>
  <c r="G515" i="56"/>
  <c r="A515"/>
  <c r="E506"/>
  <c r="D504" i="86"/>
  <c r="I505" i="70"/>
  <c r="C1677" i="40"/>
  <c r="C968" i="83"/>
  <c r="C488" i="56"/>
  <c r="C486" i="86"/>
  <c r="C487" i="70"/>
  <c r="C483" i="88"/>
  <c r="C510" i="84"/>
  <c r="O482" i="70"/>
  <c r="B482"/>
  <c r="F505" i="84"/>
  <c r="B505" s="1"/>
  <c r="E1665" i="40"/>
  <c r="E482" i="56"/>
  <c r="I481" i="70"/>
  <c r="D480" i="86"/>
  <c r="D1647" i="40"/>
  <c r="P936" i="82"/>
  <c r="G936"/>
  <c r="R473" i="56"/>
  <c r="L468" i="88"/>
  <c r="E465" i="86"/>
  <c r="B465" s="1"/>
  <c r="D462" i="88"/>
  <c r="B462" s="1"/>
  <c r="D1615" i="40"/>
  <c r="R457" i="56"/>
  <c r="S455" i="86"/>
  <c r="U456" i="70"/>
  <c r="L479" i="84"/>
  <c r="E450" i="56"/>
  <c r="I449" i="70"/>
  <c r="E442" i="56"/>
  <c r="D440" i="86"/>
  <c r="I441" i="70"/>
  <c r="D1567" i="40"/>
  <c r="R433" i="56"/>
  <c r="L428" i="88"/>
  <c r="U432" i="70"/>
  <c r="L455" i="84"/>
  <c r="E410" i="56"/>
  <c r="I409" i="70"/>
  <c r="D408" i="86"/>
  <c r="E1505" i="40"/>
  <c r="I401" i="70"/>
  <c r="D400" i="86"/>
  <c r="L423" i="84"/>
  <c r="F640"/>
  <c r="B640"/>
  <c r="L614"/>
  <c r="C582"/>
  <c r="F561"/>
  <c r="B561"/>
  <c r="E2115" i="40"/>
  <c r="D1404" i="69" s="1"/>
  <c r="E707" i="56"/>
  <c r="D705" i="86"/>
  <c r="D697"/>
  <c r="I698" i="70"/>
  <c r="D689" i="86"/>
  <c r="E691" i="56"/>
  <c r="I690" i="70"/>
  <c r="C2047" i="40"/>
  <c r="C1338" i="83" s="1"/>
  <c r="E667" i="56"/>
  <c r="D665" i="86"/>
  <c r="I666" i="70"/>
  <c r="G660" i="56"/>
  <c r="A660" s="1"/>
  <c r="D655" i="88"/>
  <c r="B655"/>
  <c r="E658" i="86"/>
  <c r="B658" s="1"/>
  <c r="O659" i="70"/>
  <c r="B659"/>
  <c r="F682" i="84"/>
  <c r="B682" s="1"/>
  <c r="D2001" i="40"/>
  <c r="T1292" i="83"/>
  <c r="G1292"/>
  <c r="R650" i="56"/>
  <c r="S648" i="86"/>
  <c r="L645" i="88"/>
  <c r="U649" i="70"/>
  <c r="L637" i="88"/>
  <c r="D1969" i="40"/>
  <c r="R634" i="56"/>
  <c r="S632" i="86"/>
  <c r="U633" i="70"/>
  <c r="L656" i="84"/>
  <c r="L629" i="88"/>
  <c r="G628" i="56"/>
  <c r="A628" s="1"/>
  <c r="E626" i="86"/>
  <c r="B626"/>
  <c r="O627" i="70"/>
  <c r="B627" s="1"/>
  <c r="D623" i="88"/>
  <c r="B623"/>
  <c r="C1935" i="40"/>
  <c r="C617" i="56"/>
  <c r="C615" i="86"/>
  <c r="C612" i="88"/>
  <c r="C616" i="70"/>
  <c r="C1919" i="40"/>
  <c r="C1210" i="83"/>
  <c r="C609" i="56"/>
  <c r="C607" i="86"/>
  <c r="C608" i="70"/>
  <c r="C604" i="88"/>
  <c r="D1905" i="40"/>
  <c r="R602" i="56"/>
  <c r="S600" i="86"/>
  <c r="U601" i="70"/>
  <c r="L597" i="88"/>
  <c r="L624" i="84"/>
  <c r="C591" i="86"/>
  <c r="D1873" i="40"/>
  <c r="R586" i="56"/>
  <c r="U585" i="70"/>
  <c r="S584" i="86"/>
  <c r="L608" i="84"/>
  <c r="E579" i="56"/>
  <c r="D577" i="86"/>
  <c r="I578" i="70"/>
  <c r="B569" i="40"/>
  <c r="G572" i="56"/>
  <c r="A572"/>
  <c r="O571" i="70"/>
  <c r="B571"/>
  <c r="E570" i="86"/>
  <c r="B570"/>
  <c r="D567" i="88"/>
  <c r="B567"/>
  <c r="F594" i="84"/>
  <c r="B594"/>
  <c r="E1827" i="40"/>
  <c r="E563" i="56"/>
  <c r="D561" i="86"/>
  <c r="I562" i="70"/>
  <c r="D1777" i="40"/>
  <c r="R538" i="56"/>
  <c r="S536" i="86"/>
  <c r="L533" i="88"/>
  <c r="L560" i="84"/>
  <c r="I530" i="70"/>
  <c r="D521" i="86"/>
  <c r="F1733" i="40"/>
  <c r="G516" i="56"/>
  <c r="A516"/>
  <c r="E514" i="86"/>
  <c r="B514"/>
  <c r="O515" i="70"/>
  <c r="B515"/>
  <c r="D511" i="88"/>
  <c r="B511"/>
  <c r="F538" i="84"/>
  <c r="B538"/>
  <c r="G508" i="56"/>
  <c r="A508"/>
  <c r="E506" i="86"/>
  <c r="B506"/>
  <c r="O507" i="70"/>
  <c r="B507"/>
  <c r="F530" i="84"/>
  <c r="B530"/>
  <c r="D503" i="88"/>
  <c r="B503"/>
  <c r="G492" i="56"/>
  <c r="A492"/>
  <c r="D487" i="88"/>
  <c r="B487"/>
  <c r="O491" i="70"/>
  <c r="B491"/>
  <c r="F514" i="84"/>
  <c r="B514"/>
  <c r="E490" i="86"/>
  <c r="B490"/>
  <c r="D1665" i="40"/>
  <c r="P954" i="69"/>
  <c r="G954" s="1"/>
  <c r="R482" i="56"/>
  <c r="U481" i="70"/>
  <c r="L477" i="88"/>
  <c r="L504" i="84"/>
  <c r="D1633" i="40"/>
  <c r="R466" i="56"/>
  <c r="E459"/>
  <c r="D457" i="86"/>
  <c r="I458" i="70"/>
  <c r="E1603" i="40"/>
  <c r="E451" i="56"/>
  <c r="D449" i="86"/>
  <c r="I450" i="70"/>
  <c r="D1585" i="40"/>
  <c r="R442" i="56"/>
  <c r="S440" i="86"/>
  <c r="U441" i="70"/>
  <c r="L437" i="88"/>
  <c r="L464" i="84"/>
  <c r="C1567" i="40"/>
  <c r="C428" i="88"/>
  <c r="C432" i="70"/>
  <c r="C1551" i="40"/>
  <c r="C425" i="56"/>
  <c r="C423" i="86"/>
  <c r="C424" i="70"/>
  <c r="C420" i="88"/>
  <c r="C447" i="84"/>
  <c r="C409" i="56"/>
  <c r="C407" i="86"/>
  <c r="C408" i="70"/>
  <c r="C431" i="84"/>
  <c r="C1503" i="40"/>
  <c r="C401" i="56"/>
  <c r="C399" i="86"/>
  <c r="C400" i="70"/>
  <c r="C396" i="88"/>
  <c r="C717" i="84"/>
  <c r="F697"/>
  <c r="B697"/>
  <c r="L600"/>
  <c r="L431"/>
  <c r="C636" i="88"/>
  <c r="C435"/>
  <c r="U625" i="70"/>
  <c r="C568"/>
  <c r="S486" i="86"/>
  <c r="E450"/>
  <c r="B450" s="1"/>
  <c r="C2097" i="40"/>
  <c r="C1386" i="82"/>
  <c r="C698" i="56"/>
  <c r="C696" i="86"/>
  <c r="C697" i="70"/>
  <c r="C693" i="88"/>
  <c r="C688" i="86"/>
  <c r="C685" i="88"/>
  <c r="F2039" i="40"/>
  <c r="G669" i="56"/>
  <c r="A669"/>
  <c r="O668" i="70"/>
  <c r="B668" s="1"/>
  <c r="D664" i="88"/>
  <c r="B664"/>
  <c r="F691" i="84"/>
  <c r="B691" s="1"/>
  <c r="E668" i="56"/>
  <c r="D666" i="86"/>
  <c r="I667" i="70"/>
  <c r="M649" i="40"/>
  <c r="C1985"/>
  <c r="C642" i="56"/>
  <c r="C640" i="86"/>
  <c r="C664" i="84"/>
  <c r="C641" i="70"/>
  <c r="F1975" i="40"/>
  <c r="E1266" i="83" s="1"/>
  <c r="A1266" s="1"/>
  <c r="G637" i="56"/>
  <c r="A637" s="1"/>
  <c r="O636" i="70"/>
  <c r="B636"/>
  <c r="E635" i="86"/>
  <c r="B635" s="1"/>
  <c r="C634" i="56"/>
  <c r="G629"/>
  <c r="A629"/>
  <c r="F651" i="84"/>
  <c r="B651"/>
  <c r="E627" i="86"/>
  <c r="B627"/>
  <c r="O628" i="70"/>
  <c r="B628"/>
  <c r="E1957" i="40"/>
  <c r="E628" i="56"/>
  <c r="M617" i="40"/>
  <c r="D1907"/>
  <c r="T1198" i="83" s="1"/>
  <c r="G1198" s="1"/>
  <c r="R603" i="56"/>
  <c r="U602" i="70"/>
  <c r="L598" i="88"/>
  <c r="S601" i="86"/>
  <c r="C1889" i="40"/>
  <c r="C589" i="88"/>
  <c r="D1875" i="40"/>
  <c r="P1164" i="82"/>
  <c r="G1164"/>
  <c r="R587" i="56"/>
  <c r="U586" i="70"/>
  <c r="C1857" i="40"/>
  <c r="C1146" i="69"/>
  <c r="C578" i="56"/>
  <c r="C576" i="86"/>
  <c r="C573" i="88"/>
  <c r="C577" i="70"/>
  <c r="C600" i="84"/>
  <c r="C1841" i="40"/>
  <c r="C570" i="56"/>
  <c r="C568" i="86"/>
  <c r="C565" i="88"/>
  <c r="C569" i="70"/>
  <c r="C1825" i="40"/>
  <c r="C562" i="56"/>
  <c r="C561" i="70"/>
  <c r="C560" i="86"/>
  <c r="C557" i="88"/>
  <c r="E1813" i="40"/>
  <c r="E556" i="56"/>
  <c r="D554" i="86"/>
  <c r="I555" i="70"/>
  <c r="D1763" i="40"/>
  <c r="T1054" i="83" s="1"/>
  <c r="G1054" s="1"/>
  <c r="R531" i="56"/>
  <c r="S529" i="86"/>
  <c r="U530" i="70"/>
  <c r="L526" i="88"/>
  <c r="L553" i="84"/>
  <c r="G525" i="56"/>
  <c r="A525"/>
  <c r="E523" i="86"/>
  <c r="B523" s="1"/>
  <c r="O524" i="70"/>
  <c r="B524"/>
  <c r="D520" i="88"/>
  <c r="B520" s="1"/>
  <c r="F547" i="84"/>
  <c r="B547"/>
  <c r="E1733" i="40"/>
  <c r="D1022" i="69" s="1"/>
  <c r="E516" i="56"/>
  <c r="D514" i="86"/>
  <c r="I515" i="70"/>
  <c r="D1715" i="40"/>
  <c r="R507" i="56"/>
  <c r="L502" i="88"/>
  <c r="U506" i="70"/>
  <c r="I499"/>
  <c r="E1669" i="40"/>
  <c r="D958" i="82" s="1"/>
  <c r="D482" i="86"/>
  <c r="G477" i="56"/>
  <c r="A477" s="1"/>
  <c r="E475" i="86"/>
  <c r="B475"/>
  <c r="D472" i="88"/>
  <c r="B472" s="1"/>
  <c r="F499" i="84"/>
  <c r="B499"/>
  <c r="D1635" i="40"/>
  <c r="R467" i="56"/>
  <c r="U466" i="70"/>
  <c r="S465" i="86"/>
  <c r="L462" i="88"/>
  <c r="C1617" i="40"/>
  <c r="C458" i="56"/>
  <c r="C456" i="86"/>
  <c r="C453" i="88"/>
  <c r="C457" i="70"/>
  <c r="E452" i="56"/>
  <c r="D450" i="86"/>
  <c r="B442" i="40"/>
  <c r="G445" i="56"/>
  <c r="A445" s="1"/>
  <c r="D440" i="88"/>
  <c r="B440"/>
  <c r="E443" i="86"/>
  <c r="B443" s="1"/>
  <c r="F467" i="84"/>
  <c r="B467"/>
  <c r="O444" i="70"/>
  <c r="B444" s="1"/>
  <c r="D1571" i="40"/>
  <c r="T862" i="83"/>
  <c r="G862"/>
  <c r="R435" i="56"/>
  <c r="S433" i="86"/>
  <c r="U434" i="70"/>
  <c r="L457" i="84"/>
  <c r="L430" i="88"/>
  <c r="E1557" i="40"/>
  <c r="F1543"/>
  <c r="C1521"/>
  <c r="C410" i="56"/>
  <c r="C408" i="86"/>
  <c r="C409" i="70"/>
  <c r="C405" i="88"/>
  <c r="C432" i="84"/>
  <c r="C1505" i="40"/>
  <c r="C402" i="56"/>
  <c r="C401" i="70"/>
  <c r="C397" i="88"/>
  <c r="C400" i="86"/>
  <c r="F721" i="84"/>
  <c r="B721"/>
  <c r="C647"/>
  <c r="L625"/>
  <c r="U463" i="70"/>
  <c r="G705" i="56"/>
  <c r="A705" s="1"/>
  <c r="E2109" i="40"/>
  <c r="D2107"/>
  <c r="R703" i="56"/>
  <c r="U702" i="70"/>
  <c r="S701" i="86"/>
  <c r="L698" i="88"/>
  <c r="L725" i="84"/>
  <c r="C2105" i="40"/>
  <c r="C702" i="56"/>
  <c r="C700" i="86"/>
  <c r="C697" i="88"/>
  <c r="D694" i="86"/>
  <c r="E696" i="56"/>
  <c r="I695" i="70"/>
  <c r="D2091" i="40"/>
  <c r="R695" i="56"/>
  <c r="U694" i="70"/>
  <c r="L690" i="88"/>
  <c r="G689" i="56"/>
  <c r="A689" s="1"/>
  <c r="D2075" i="40"/>
  <c r="P1364" i="69"/>
  <c r="G1364"/>
  <c r="R687" i="56"/>
  <c r="U686" i="70"/>
  <c r="L682" i="88"/>
  <c r="L709" i="84"/>
  <c r="S685" i="86"/>
  <c r="M669" i="40"/>
  <c r="R671" i="56"/>
  <c r="U670" i="70"/>
  <c r="S669" i="86"/>
  <c r="C2041" i="40"/>
  <c r="C668" i="86"/>
  <c r="M661" i="40"/>
  <c r="G657" i="56"/>
  <c r="A657" s="1"/>
  <c r="E655" i="86"/>
  <c r="B655"/>
  <c r="O656" i="70"/>
  <c r="B656" s="1"/>
  <c r="F679" i="84"/>
  <c r="B679"/>
  <c r="D652" i="88"/>
  <c r="B652" s="1"/>
  <c r="E2013" i="40"/>
  <c r="E656" i="56"/>
  <c r="D654" i="86"/>
  <c r="D2011" i="40"/>
  <c r="R655" i="56"/>
  <c r="S653" i="86"/>
  <c r="U654" i="70"/>
  <c r="L650" i="88"/>
  <c r="C654" i="56"/>
  <c r="C652" i="86"/>
  <c r="C676" i="84"/>
  <c r="G649" i="56"/>
  <c r="A649" s="1"/>
  <c r="B647" i="86"/>
  <c r="O648" i="70"/>
  <c r="B648" s="1"/>
  <c r="E648" i="56"/>
  <c r="I647" i="70"/>
  <c r="D1995" i="40"/>
  <c r="P1284" i="69" s="1"/>
  <c r="G1284" s="1"/>
  <c r="R647" i="56"/>
  <c r="U646" i="70"/>
  <c r="L642" i="88"/>
  <c r="S645" i="86"/>
  <c r="L669" i="84"/>
  <c r="C1993" i="40"/>
  <c r="C646" i="56"/>
  <c r="C644" i="86"/>
  <c r="C645" i="70"/>
  <c r="C668" i="84"/>
  <c r="G641" i="56"/>
  <c r="A641"/>
  <c r="D636" i="88"/>
  <c r="B636" s="1"/>
  <c r="E639" i="86"/>
  <c r="B639"/>
  <c r="O640" i="70"/>
  <c r="B640" s="1"/>
  <c r="F663" i="84"/>
  <c r="B663"/>
  <c r="M637" i="40"/>
  <c r="E640" i="56"/>
  <c r="R639"/>
  <c r="U638" i="70"/>
  <c r="C1977" i="40"/>
  <c r="C638" i="56"/>
  <c r="C636" i="86"/>
  <c r="C633" i="88"/>
  <c r="E1965" i="40"/>
  <c r="D1254" i="69"/>
  <c r="D630" i="86"/>
  <c r="I631" i="70"/>
  <c r="D1963" i="40"/>
  <c r="P1252" i="82"/>
  <c r="G1252" s="1"/>
  <c r="R631" i="56"/>
  <c r="U630" i="70"/>
  <c r="L653" i="84"/>
  <c r="L626" i="88"/>
  <c r="C1945" i="40"/>
  <c r="C1234" i="82" s="1"/>
  <c r="C622" i="56"/>
  <c r="C620" i="86"/>
  <c r="C621" i="70"/>
  <c r="C644" i="84"/>
  <c r="O616" i="70"/>
  <c r="B616"/>
  <c r="G617" i="56"/>
  <c r="A617" s="1"/>
  <c r="D612" i="88"/>
  <c r="B612"/>
  <c r="F639" i="84"/>
  <c r="B639" s="1"/>
  <c r="E616" i="56"/>
  <c r="D614" i="86"/>
  <c r="D1931" i="40"/>
  <c r="R615" i="56"/>
  <c r="U614" i="70"/>
  <c r="S613" i="86"/>
  <c r="L637" i="84"/>
  <c r="L610" i="88"/>
  <c r="C1929" i="40"/>
  <c r="C614" i="56"/>
  <c r="C612" i="86"/>
  <c r="C636" i="84"/>
  <c r="C613" i="70"/>
  <c r="G609" i="56"/>
  <c r="A609"/>
  <c r="O608" i="70"/>
  <c r="B608" s="1"/>
  <c r="F631" i="84"/>
  <c r="B631"/>
  <c r="E607" i="86"/>
  <c r="B607" s="1"/>
  <c r="L629" i="84"/>
  <c r="S605" i="86"/>
  <c r="C1913" i="40"/>
  <c r="C606" i="56"/>
  <c r="C628" i="84"/>
  <c r="C605" i="70"/>
  <c r="G601" i="56"/>
  <c r="A601"/>
  <c r="E599" i="86"/>
  <c r="B599" s="1"/>
  <c r="O600" i="70"/>
  <c r="B600"/>
  <c r="D596" i="88"/>
  <c r="B596" s="1"/>
  <c r="D1899" i="40"/>
  <c r="I591" i="70"/>
  <c r="C588" i="86"/>
  <c r="G585" i="56"/>
  <c r="A585"/>
  <c r="E583" i="86"/>
  <c r="B583" s="1"/>
  <c r="D580" i="88"/>
  <c r="B580"/>
  <c r="E1869" i="40"/>
  <c r="E584" i="56"/>
  <c r="D1867" i="40"/>
  <c r="R583" i="56"/>
  <c r="L605" i="84"/>
  <c r="U582" i="70"/>
  <c r="G577" i="56"/>
  <c r="A577"/>
  <c r="D572" i="88"/>
  <c r="B572" s="1"/>
  <c r="F599" i="84"/>
  <c r="B599"/>
  <c r="E576" i="56"/>
  <c r="D574" i="86"/>
  <c r="I575" i="70"/>
  <c r="D1851" i="40"/>
  <c r="T1142" i="83" s="1"/>
  <c r="G1142" s="1"/>
  <c r="L570" i="88"/>
  <c r="L597" i="84"/>
  <c r="S573" i="86"/>
  <c r="C1849" i="40"/>
  <c r="C1138" i="69"/>
  <c r="G569" i="56"/>
  <c r="A569"/>
  <c r="O568" i="70"/>
  <c r="B568"/>
  <c r="E567" i="86"/>
  <c r="B567"/>
  <c r="D564" i="88"/>
  <c r="B564"/>
  <c r="F591" i="84"/>
  <c r="B591"/>
  <c r="E1837" i="40"/>
  <c r="D1126" i="82"/>
  <c r="E568" i="56"/>
  <c r="D566" i="86"/>
  <c r="I567" i="70"/>
  <c r="L562" i="88"/>
  <c r="C564" i="86"/>
  <c r="B558" i="40"/>
  <c r="G561" i="56"/>
  <c r="A561"/>
  <c r="O560" i="70"/>
  <c r="B560"/>
  <c r="E559" i="86"/>
  <c r="B559"/>
  <c r="D556" i="88"/>
  <c r="B556"/>
  <c r="E1821" i="40"/>
  <c r="E560" i="56"/>
  <c r="D558" i="86"/>
  <c r="D550"/>
  <c r="D1803" i="40"/>
  <c r="L546" i="88"/>
  <c r="U550" i="70"/>
  <c r="L573" i="84"/>
  <c r="C550" i="56"/>
  <c r="O544" i="70"/>
  <c r="B544" s="1"/>
  <c r="D542" i="86"/>
  <c r="D1787" i="40"/>
  <c r="R543" i="56"/>
  <c r="U542" i="70"/>
  <c r="L565" i="84"/>
  <c r="C542" i="56"/>
  <c r="C541" i="70"/>
  <c r="C540" i="86"/>
  <c r="C537" i="88"/>
  <c r="D1771" i="40"/>
  <c r="P1060" i="82" s="1"/>
  <c r="G1060" s="1"/>
  <c r="R535" i="56"/>
  <c r="S533" i="86"/>
  <c r="U534" i="70"/>
  <c r="L530" i="88"/>
  <c r="C1769" i="40"/>
  <c r="C534" i="56"/>
  <c r="C556" i="84"/>
  <c r="G529" i="56"/>
  <c r="A529" s="1"/>
  <c r="O528" i="70"/>
  <c r="B528"/>
  <c r="E528" i="56"/>
  <c r="I527" i="70"/>
  <c r="D1755" i="40"/>
  <c r="S525" i="86"/>
  <c r="L549" i="84"/>
  <c r="L522" i="88"/>
  <c r="B518" i="40"/>
  <c r="G521" i="56"/>
  <c r="A521"/>
  <c r="E519" i="86"/>
  <c r="B519"/>
  <c r="O520" i="70"/>
  <c r="B520"/>
  <c r="D516" i="88"/>
  <c r="B516"/>
  <c r="D518" i="86"/>
  <c r="I519" i="70"/>
  <c r="D1739" i="40"/>
  <c r="R519" i="56"/>
  <c r="L514" i="88"/>
  <c r="U518" i="70"/>
  <c r="S517" i="86"/>
  <c r="L541" i="84"/>
  <c r="C1737" i="40"/>
  <c r="C518" i="56"/>
  <c r="C516" i="86"/>
  <c r="C513" i="88"/>
  <c r="C540" i="84"/>
  <c r="C517" i="70"/>
  <c r="D1723" i="40"/>
  <c r="R511" i="56"/>
  <c r="L506" i="88"/>
  <c r="U510" i="70"/>
  <c r="S509" i="86"/>
  <c r="C509" i="70"/>
  <c r="G505" i="56"/>
  <c r="A505" s="1"/>
  <c r="E503" i="86"/>
  <c r="B503"/>
  <c r="O504" i="70"/>
  <c r="B504" s="1"/>
  <c r="D500" i="88"/>
  <c r="B500"/>
  <c r="E504" i="56"/>
  <c r="I503" i="70"/>
  <c r="D502" i="86"/>
  <c r="R503" i="56"/>
  <c r="L525" i="84"/>
  <c r="S493" i="86"/>
  <c r="L490" i="88"/>
  <c r="L517" i="84"/>
  <c r="C1689" i="40"/>
  <c r="C980" i="83" s="1"/>
  <c r="C492" i="86"/>
  <c r="F511" i="84"/>
  <c r="B511"/>
  <c r="I487" i="70"/>
  <c r="D1675" i="40"/>
  <c r="P964" i="82" s="1"/>
  <c r="R487" i="56"/>
  <c r="S485" i="86"/>
  <c r="L509" i="84"/>
  <c r="C1673" i="40"/>
  <c r="C486" i="56"/>
  <c r="C485" i="70"/>
  <c r="C481" i="88"/>
  <c r="C484" i="86"/>
  <c r="C508" i="84"/>
  <c r="O480" i="70"/>
  <c r="B480"/>
  <c r="E479" i="86"/>
  <c r="B479"/>
  <c r="G481" i="56"/>
  <c r="A481"/>
  <c r="F503" i="84"/>
  <c r="B503"/>
  <c r="D476" i="88"/>
  <c r="B476"/>
  <c r="E1661" i="40"/>
  <c r="E480" i="56"/>
  <c r="D478" i="86"/>
  <c r="I479" i="70"/>
  <c r="D1659" i="40"/>
  <c r="S477" i="86"/>
  <c r="L501" i="84"/>
  <c r="U478" i="70"/>
  <c r="C1657" i="40"/>
  <c r="C478" i="56"/>
  <c r="C473" i="88"/>
  <c r="C477" i="70"/>
  <c r="C476" i="86"/>
  <c r="C500" i="84"/>
  <c r="G473" i="56"/>
  <c r="A473"/>
  <c r="O472" i="70"/>
  <c r="B472"/>
  <c r="E471" i="86"/>
  <c r="B471"/>
  <c r="D468" i="88"/>
  <c r="B468"/>
  <c r="E472" i="56"/>
  <c r="D470" i="86"/>
  <c r="D1643" i="40"/>
  <c r="R471" i="56"/>
  <c r="L466" i="88"/>
  <c r="S469" i="86"/>
  <c r="C470" i="56"/>
  <c r="C469" i="70"/>
  <c r="C465" i="88"/>
  <c r="C492" i="84"/>
  <c r="C468" i="86"/>
  <c r="E463"/>
  <c r="B463" s="1"/>
  <c r="O464" i="70"/>
  <c r="B464" s="1"/>
  <c r="D462" i="86"/>
  <c r="U462" i="70"/>
  <c r="S461" i="86"/>
  <c r="C1625" i="40"/>
  <c r="C914" i="82"/>
  <c r="C462" i="56"/>
  <c r="C461" i="70"/>
  <c r="C460" i="86"/>
  <c r="C484" i="84"/>
  <c r="C457" i="88"/>
  <c r="G457" i="56"/>
  <c r="A457"/>
  <c r="O456" i="70"/>
  <c r="B456"/>
  <c r="E455" i="86"/>
  <c r="B455"/>
  <c r="D452" i="88"/>
  <c r="B452"/>
  <c r="F479" i="84"/>
  <c r="B479"/>
  <c r="E456" i="56"/>
  <c r="I455" i="70"/>
  <c r="D454" i="86"/>
  <c r="D1611" i="40"/>
  <c r="P900" i="69"/>
  <c r="G900"/>
  <c r="R455" i="56"/>
  <c r="S453" i="86"/>
  <c r="L450" i="88"/>
  <c r="C1609" i="40"/>
  <c r="C452" i="86"/>
  <c r="C476" i="84"/>
  <c r="G449" i="56"/>
  <c r="A449"/>
  <c r="O448" i="70"/>
  <c r="B448" s="1"/>
  <c r="E447" i="86"/>
  <c r="B447"/>
  <c r="D444" i="88"/>
  <c r="B444" s="1"/>
  <c r="F471" i="84"/>
  <c r="B471"/>
  <c r="E1597" i="40"/>
  <c r="E448" i="56"/>
  <c r="I447" i="70"/>
  <c r="D446" i="86"/>
  <c r="D1595" i="40"/>
  <c r="R447" i="56"/>
  <c r="S445" i="86"/>
  <c r="U446" i="70"/>
  <c r="L442" i="88"/>
  <c r="L469" i="84"/>
  <c r="C1593" i="40"/>
  <c r="C446" i="56"/>
  <c r="C445" i="70"/>
  <c r="C444" i="86"/>
  <c r="C441" i="88"/>
  <c r="G441" i="56"/>
  <c r="A441" s="1"/>
  <c r="O440" i="70"/>
  <c r="B440"/>
  <c r="E439" i="86"/>
  <c r="B439" s="1"/>
  <c r="F463" i="84"/>
  <c r="B463"/>
  <c r="E440" i="56"/>
  <c r="D438" i="86"/>
  <c r="I439" i="70"/>
  <c r="R439" i="56"/>
  <c r="C1577" i="40"/>
  <c r="C868" i="83" s="1"/>
  <c r="C438" i="56"/>
  <c r="C436" i="86"/>
  <c r="C460" i="84"/>
  <c r="C433" i="88"/>
  <c r="E431" i="86"/>
  <c r="B431" s="1"/>
  <c r="D428" i="88"/>
  <c r="B428" s="1"/>
  <c r="E1565" i="40"/>
  <c r="E432" i="56"/>
  <c r="D430" i="86"/>
  <c r="I431" i="70"/>
  <c r="D1563" i="40"/>
  <c r="P852" i="69"/>
  <c r="G852"/>
  <c r="R431" i="56"/>
  <c r="S429" i="86"/>
  <c r="L426" i="88"/>
  <c r="U430" i="70"/>
  <c r="C1561" i="40"/>
  <c r="C850" i="69" s="1"/>
  <c r="C430" i="56"/>
  <c r="C429" i="70"/>
  <c r="C428" i="86"/>
  <c r="C452" i="84"/>
  <c r="C425" i="88"/>
  <c r="G425" i="56"/>
  <c r="A425" s="1"/>
  <c r="O424" i="70"/>
  <c r="B424"/>
  <c r="E423" i="86"/>
  <c r="B423" s="1"/>
  <c r="F447" i="84"/>
  <c r="B447"/>
  <c r="R423" i="56"/>
  <c r="L418" i="88"/>
  <c r="C420" i="86"/>
  <c r="C421" i="70"/>
  <c r="E416" i="56"/>
  <c r="D414" i="86"/>
  <c r="I415" i="70"/>
  <c r="D1531" i="40"/>
  <c r="R415" i="56"/>
  <c r="S413" i="86"/>
  <c r="L410" i="88"/>
  <c r="L437" i="84"/>
  <c r="U414" i="70"/>
  <c r="C409" i="88"/>
  <c r="C413" i="70"/>
  <c r="E408" i="56"/>
  <c r="D406" i="86"/>
  <c r="I407" i="70"/>
  <c r="D1515" i="40"/>
  <c r="R407" i="56"/>
  <c r="S405" i="86"/>
  <c r="U406" i="70"/>
  <c r="L402" i="88"/>
  <c r="L429" i="84"/>
  <c r="C1513" i="40"/>
  <c r="C406" i="56"/>
  <c r="C404" i="86"/>
  <c r="C401" i="88"/>
  <c r="C428" i="84"/>
  <c r="G401" i="56"/>
  <c r="A401" s="1"/>
  <c r="E399" i="86"/>
  <c r="B399"/>
  <c r="D396" i="88"/>
  <c r="B396" s="1"/>
  <c r="E1501" i="40"/>
  <c r="E400" i="56"/>
  <c r="I399" i="70"/>
  <c r="D1499" i="40"/>
  <c r="R399" i="56"/>
  <c r="S397" i="86"/>
  <c r="U398" i="70"/>
  <c r="C1497" i="40"/>
  <c r="C398" i="56"/>
  <c r="C396" i="86"/>
  <c r="C397" i="70"/>
  <c r="C393" i="88"/>
  <c r="E683" i="56"/>
  <c r="D681" i="86"/>
  <c r="I682" i="70"/>
  <c r="E681" i="56"/>
  <c r="I680" i="70"/>
  <c r="D679" i="86"/>
  <c r="E679" i="56"/>
  <c r="I678" i="70"/>
  <c r="D677" i="86"/>
  <c r="C424" i="84"/>
  <c r="C422"/>
  <c r="L722"/>
  <c r="C720"/>
  <c r="C701"/>
  <c r="L695"/>
  <c r="L693"/>
  <c r="L690"/>
  <c r="C678"/>
  <c r="C675"/>
  <c r="F658"/>
  <c r="B658" s="1"/>
  <c r="C645"/>
  <c r="C641"/>
  <c r="F627"/>
  <c r="B627" s="1"/>
  <c r="L611"/>
  <c r="C592"/>
  <c r="C587"/>
  <c r="F583"/>
  <c r="B583"/>
  <c r="F562"/>
  <c r="B562" s="1"/>
  <c r="L558"/>
  <c r="C545"/>
  <c r="L536"/>
  <c r="L518"/>
  <c r="C509"/>
  <c r="F504"/>
  <c r="B504" s="1"/>
  <c r="F500"/>
  <c r="B500"/>
  <c r="L496"/>
  <c r="L492"/>
  <c r="L451"/>
  <c r="F446"/>
  <c r="B446" s="1"/>
  <c r="C442"/>
  <c r="F433"/>
  <c r="B433"/>
  <c r="L702" i="88"/>
  <c r="C655"/>
  <c r="D653"/>
  <c r="B653"/>
  <c r="C651"/>
  <c r="L605"/>
  <c r="L557"/>
  <c r="D541"/>
  <c r="B541"/>
  <c r="C454"/>
  <c r="D429"/>
  <c r="B429" s="1"/>
  <c r="C422"/>
  <c r="Q656" i="70"/>
  <c r="U612"/>
  <c r="C535"/>
  <c r="O526"/>
  <c r="B526"/>
  <c r="E652" i="86"/>
  <c r="B652" s="1"/>
  <c r="C586"/>
  <c r="S508"/>
  <c r="S488"/>
  <c r="D477"/>
  <c r="S470"/>
  <c r="H509" i="88"/>
  <c r="Q702" i="70"/>
  <c r="H474" i="88"/>
  <c r="H423"/>
  <c r="H576"/>
  <c r="H560"/>
  <c r="Q638" i="70"/>
  <c r="Q549"/>
  <c r="Q509"/>
  <c r="H687" i="88"/>
  <c r="H682"/>
  <c r="Q591" i="70"/>
  <c r="H568" i="88"/>
  <c r="H552"/>
  <c r="H692"/>
  <c r="H580"/>
  <c r="H496"/>
  <c r="H408"/>
  <c r="Q706" i="70"/>
  <c r="H491" i="88"/>
  <c r="H482"/>
  <c r="H477"/>
  <c r="H456"/>
  <c r="H440"/>
  <c r="H430"/>
  <c r="Q683" i="70"/>
  <c r="Q666"/>
  <c r="Q651"/>
  <c r="Q559"/>
  <c r="Q541"/>
  <c r="Q527"/>
  <c r="Q471"/>
  <c r="H546" i="88"/>
  <c r="H466"/>
  <c r="H445"/>
  <c r="Q686" i="70"/>
  <c r="Q618"/>
  <c r="H533" i="88"/>
  <c r="H471"/>
  <c r="H397"/>
  <c r="H498"/>
  <c r="H493"/>
  <c r="Q690" i="70"/>
  <c r="Q674"/>
  <c r="Q664"/>
  <c r="Q662"/>
  <c r="Q620"/>
  <c r="Q607"/>
  <c r="Q594"/>
  <c r="Q468"/>
  <c r="Q407"/>
  <c r="Q564"/>
  <c r="Q512"/>
  <c r="Q511"/>
  <c r="Q469"/>
  <c r="Q543"/>
  <c r="Q501"/>
  <c r="Q476"/>
  <c r="Q408"/>
  <c r="Q570"/>
  <c r="Q530"/>
  <c r="Q464"/>
  <c r="Q439"/>
  <c r="Q413"/>
  <c r="Q399"/>
  <c r="V22" i="110"/>
  <c r="V19"/>
  <c r="V13"/>
  <c r="V16"/>
  <c r="C68" i="109"/>
  <c r="L68"/>
  <c r="Q678" i="70"/>
  <c r="Q610"/>
  <c r="Q506"/>
  <c r="Q466"/>
  <c r="Q653"/>
  <c r="Q613"/>
  <c r="Q402"/>
  <c r="Q649"/>
  <c r="Q490"/>
  <c r="Q461"/>
  <c r="Q650"/>
  <c r="Q612"/>
  <c r="Q578"/>
  <c r="Q498"/>
  <c r="Q493"/>
  <c r="Q691"/>
  <c r="Q685"/>
  <c r="Q654"/>
  <c r="Q617"/>
  <c r="Q592"/>
  <c r="Q588"/>
  <c r="Q586"/>
  <c r="Q548"/>
  <c r="Q516"/>
  <c r="Q514"/>
  <c r="Q442"/>
  <c r="Q410"/>
  <c r="Q677"/>
  <c r="Q492"/>
  <c r="Q681"/>
  <c r="Q646"/>
  <c r="Q704"/>
  <c r="Q699"/>
  <c r="Q667"/>
  <c r="Q640"/>
  <c r="Q600"/>
  <c r="Q596"/>
  <c r="Q552"/>
  <c r="Q452"/>
  <c r="Q450"/>
  <c r="Q645"/>
  <c r="Q609"/>
  <c r="Q707"/>
  <c r="Q675"/>
  <c r="Q673"/>
  <c r="Q670"/>
  <c r="Q604"/>
  <c r="Q576"/>
  <c r="Q556"/>
  <c r="Q554"/>
  <c r="Q536"/>
  <c r="Q488"/>
  <c r="Q485"/>
  <c r="Q665"/>
  <c r="Q601"/>
  <c r="Q537"/>
  <c r="Q401"/>
  <c r="Q657"/>
  <c r="Q593"/>
  <c r="Q465"/>
  <c r="Q409"/>
  <c r="Q404"/>
  <c r="Q705"/>
  <c r="Q697"/>
  <c r="Q633"/>
  <c r="Q569"/>
  <c r="Q505"/>
  <c r="Q433"/>
  <c r="Q577"/>
  <c r="Q513"/>
  <c r="Q425"/>
  <c r="Q689"/>
  <c r="Q625"/>
  <c r="Q561"/>
  <c r="Q420"/>
  <c r="H635" i="88"/>
  <c r="H647"/>
  <c r="H535"/>
  <c r="H695"/>
  <c r="H674"/>
  <c r="H551"/>
  <c r="H515"/>
  <c r="H499"/>
  <c r="H483"/>
  <c r="H467"/>
  <c r="H432"/>
  <c r="H426"/>
  <c r="H416"/>
  <c r="H410"/>
  <c r="H400"/>
  <c r="H394"/>
  <c r="H698"/>
  <c r="H631"/>
  <c r="H679"/>
  <c r="H531"/>
  <c r="H519"/>
  <c r="H651"/>
  <c r="H663"/>
  <c r="H699"/>
  <c r="H703"/>
  <c r="H691"/>
  <c r="H676"/>
  <c r="H671"/>
  <c r="H634"/>
  <c r="H459"/>
  <c r="H659"/>
  <c r="H642"/>
  <c r="H683"/>
  <c r="H666"/>
  <c r="H660"/>
  <c r="H643"/>
  <c r="H667"/>
  <c r="H650"/>
  <c r="H619"/>
  <c r="H615"/>
  <c r="H611"/>
  <c r="H607"/>
  <c r="H603"/>
  <c r="H587"/>
  <c r="H583"/>
  <c r="H579"/>
  <c r="H567"/>
  <c r="H563"/>
  <c r="H559"/>
  <c r="H555"/>
  <c r="H530"/>
  <c r="H690"/>
  <c r="H514"/>
  <c r="H675"/>
  <c r="H658"/>
  <c r="H652"/>
  <c r="H701"/>
  <c r="H693"/>
  <c r="H685"/>
  <c r="H677"/>
  <c r="H669"/>
  <c r="H661"/>
  <c r="H653"/>
  <c r="H645"/>
  <c r="H637"/>
  <c r="H696"/>
  <c r="H688"/>
  <c r="H680"/>
  <c r="H672"/>
  <c r="H664"/>
  <c r="H656"/>
  <c r="H648"/>
  <c r="H640"/>
  <c r="H632"/>
  <c r="H618"/>
  <c r="H610"/>
  <c r="H602"/>
  <c r="H578"/>
  <c r="H570"/>
  <c r="H562"/>
  <c r="H554"/>
  <c r="H538"/>
  <c r="H528"/>
  <c r="H522"/>
  <c r="AY1398" i="83"/>
  <c r="AX1398"/>
  <c r="CC886"/>
  <c r="CD1402"/>
  <c r="CD1403"/>
  <c r="AW1406"/>
  <c r="AW1407"/>
  <c r="BT1408"/>
  <c r="BU1408"/>
  <c r="AC896"/>
  <c r="AX896"/>
  <c r="BI896"/>
  <c r="BT896"/>
  <c r="BG1388"/>
  <c r="AY1364"/>
  <c r="BU1356"/>
  <c r="AM1224"/>
  <c r="AY1218"/>
  <c r="CD1200"/>
  <c r="CD1201"/>
  <c r="BS1200"/>
  <c r="BS1201"/>
  <c r="BI1200"/>
  <c r="AB1200"/>
  <c r="AN1190"/>
  <c r="AY1182"/>
  <c r="AW1162"/>
  <c r="AW1163"/>
  <c r="BU1154"/>
  <c r="BS1152"/>
  <c r="BS1153" s="1"/>
  <c r="AM1142"/>
  <c r="AC1092"/>
  <c r="BT1080"/>
  <c r="BJ1080"/>
  <c r="CD1076"/>
  <c r="CD1077"/>
  <c r="BT1076"/>
  <c r="BI1076"/>
  <c r="AY1076"/>
  <c r="BT1068"/>
  <c r="BT1050"/>
  <c r="CD1046"/>
  <c r="CD1047"/>
  <c r="BS1046"/>
  <c r="BS1047"/>
  <c r="BH1046"/>
  <c r="BH1047"/>
  <c r="AW1046"/>
  <c r="AW1047"/>
  <c r="AL1046"/>
  <c r="AL1047"/>
  <c r="AY1038"/>
  <c r="AL1038"/>
  <c r="AL1039" s="1"/>
  <c r="AB1036"/>
  <c r="BU1036"/>
  <c r="AY978"/>
  <c r="AM978"/>
  <c r="AW978"/>
  <c r="AW979"/>
  <c r="BU978"/>
  <c r="BI976"/>
  <c r="BU896"/>
  <c r="CD816"/>
  <c r="CD817" s="1"/>
  <c r="AX816"/>
  <c r="AL1328"/>
  <c r="AL1329"/>
  <c r="AX1328"/>
  <c r="BI1328"/>
  <c r="AW1316"/>
  <c r="AW1317"/>
  <c r="AN1316"/>
  <c r="AY1316"/>
  <c r="AN1270"/>
  <c r="AM1242"/>
  <c r="AX1242"/>
  <c r="BJ1242"/>
  <c r="BT1242"/>
  <c r="AN1242"/>
  <c r="AW1364"/>
  <c r="AW1365" s="1"/>
  <c r="CD1080"/>
  <c r="CD1081"/>
  <c r="BS1080"/>
  <c r="BS1081" s="1"/>
  <c r="BI1080"/>
  <c r="AY1080"/>
  <c r="AX848"/>
  <c r="CD848"/>
  <c r="CD849"/>
  <c r="BT848"/>
  <c r="AN848"/>
  <c r="AL838"/>
  <c r="AL839"/>
  <c r="BH838"/>
  <c r="BH839" s="1"/>
  <c r="AX1080"/>
  <c r="AB1356"/>
  <c r="AY1356"/>
  <c r="AW1356"/>
  <c r="AW1357" s="1"/>
  <c r="BI1108"/>
  <c r="AW1080"/>
  <c r="AW1081"/>
  <c r="AM1080"/>
  <c r="CD974"/>
  <c r="CD975"/>
  <c r="AB974"/>
  <c r="CD1320"/>
  <c r="CD1321"/>
  <c r="AW1320"/>
  <c r="AW1321"/>
  <c r="BH1320"/>
  <c r="BH1321"/>
  <c r="AB1370"/>
  <c r="AN1370"/>
  <c r="AX1370"/>
  <c r="BH1370"/>
  <c r="BH1371"/>
  <c r="BT1370"/>
  <c r="AY1370"/>
  <c r="BJ1370"/>
  <c r="BU1368"/>
  <c r="AM1362"/>
  <c r="AY1362"/>
  <c r="BI1362"/>
  <c r="BS1362"/>
  <c r="BS1363"/>
  <c r="BJ1362"/>
  <c r="BT1362"/>
  <c r="CD1362"/>
  <c r="CD1363"/>
  <c r="BU1362"/>
  <c r="AC1362"/>
  <c r="AL1362"/>
  <c r="AL1363"/>
  <c r="AW1362"/>
  <c r="AW1363"/>
  <c r="BH1362"/>
  <c r="BH1363"/>
  <c r="BH1080"/>
  <c r="BH1081"/>
  <c r="AC1368"/>
  <c r="AM1368"/>
  <c r="BU1218"/>
  <c r="BJ982"/>
  <c r="AM982"/>
  <c r="AW982"/>
  <c r="AW983" s="1"/>
  <c r="BH982"/>
  <c r="BH983"/>
  <c r="BS982"/>
  <c r="BS983" s="1"/>
  <c r="AW1308"/>
  <c r="AW1309"/>
  <c r="AN1220"/>
  <c r="CD1218"/>
  <c r="CD1219"/>
  <c r="CD1190"/>
  <c r="CD1191" s="1"/>
  <c r="AC1176"/>
  <c r="AB1166"/>
  <c r="AL1160"/>
  <c r="AL1161" s="1"/>
  <c r="AY1138"/>
  <c r="AN1138"/>
  <c r="AX1124"/>
  <c r="AY1118"/>
  <c r="AC1118"/>
  <c r="BU1092"/>
  <c r="AY1082"/>
  <c r="AL1080"/>
  <c r="AL1081" s="1"/>
  <c r="AB1076"/>
  <c r="BI1064"/>
  <c r="AN1060"/>
  <c r="AM942"/>
  <c r="AN942"/>
  <c r="AY942"/>
  <c r="BT942"/>
  <c r="CD942"/>
  <c r="CD943"/>
  <c r="AB936"/>
  <c r="AM936"/>
  <c r="AW936"/>
  <c r="AW937"/>
  <c r="BI936"/>
  <c r="AN936"/>
  <c r="AX936"/>
  <c r="AM862"/>
  <c r="AY862"/>
  <c r="AC862"/>
  <c r="BT862"/>
  <c r="BH848"/>
  <c r="BH849"/>
  <c r="AW802"/>
  <c r="AW803" s="1"/>
  <c r="BT802"/>
  <c r="AN802"/>
  <c r="BU1320"/>
  <c r="BH1290"/>
  <c r="BH1291"/>
  <c r="BI1290"/>
  <c r="BT1290"/>
  <c r="BJ1290"/>
  <c r="BU1290"/>
  <c r="CD1268"/>
  <c r="CD1269"/>
  <c r="BS1268"/>
  <c r="BS1269"/>
  <c r="AY1246"/>
  <c r="AB1246"/>
  <c r="CD1246"/>
  <c r="CD1247"/>
  <c r="BJ1234"/>
  <c r="AX1234"/>
  <c r="AX1388"/>
  <c r="BH1388"/>
  <c r="BH1389"/>
  <c r="AY1388"/>
  <c r="BI1388"/>
  <c r="CD1368"/>
  <c r="CD1369"/>
  <c r="BT1368"/>
  <c r="BS1354"/>
  <c r="BS1355"/>
  <c r="BI1354"/>
  <c r="AN1080"/>
  <c r="CD1002"/>
  <c r="CD1003"/>
  <c r="AC1002"/>
  <c r="AW1294"/>
  <c r="AW1295" s="1"/>
  <c r="BT1294"/>
  <c r="BJ1294"/>
  <c r="BU1390"/>
  <c r="AX1390"/>
  <c r="AN1390"/>
  <c r="AB1390"/>
  <c r="BI982"/>
  <c r="BJ1208"/>
  <c r="AN1104"/>
  <c r="CD1092"/>
  <c r="CD1093" s="1"/>
  <c r="BT1092"/>
  <c r="BI1092"/>
  <c r="AY1092"/>
  <c r="AC1080"/>
  <c r="BS1064"/>
  <c r="BS1065"/>
  <c r="AL1060"/>
  <c r="AL1061" s="1"/>
  <c r="AN1014"/>
  <c r="AB1014"/>
  <c r="AX1014"/>
  <c r="AB966"/>
  <c r="AC966"/>
  <c r="AW966"/>
  <c r="AW967"/>
  <c r="BI966"/>
  <c r="BU966"/>
  <c r="AM966"/>
  <c r="AY966"/>
  <c r="AX942"/>
  <c r="AN880"/>
  <c r="AM880"/>
  <c r="BI876"/>
  <c r="AX876"/>
  <c r="BI862"/>
  <c r="AM860"/>
  <c r="AN860"/>
  <c r="AY860"/>
  <c r="BJ860"/>
  <c r="BT860"/>
  <c r="CD860"/>
  <c r="CD861" s="1"/>
  <c r="BU860"/>
  <c r="AC860"/>
  <c r="AW786"/>
  <c r="AW787" s="1"/>
  <c r="BS786"/>
  <c r="BS787"/>
  <c r="BH786"/>
  <c r="BH787" s="1"/>
  <c r="AM1400"/>
  <c r="CD1400"/>
  <c r="CD1401"/>
  <c r="BT1400"/>
  <c r="BJ1400"/>
  <c r="AY1108"/>
  <c r="AB924"/>
  <c r="AM924"/>
  <c r="AX1368"/>
  <c r="AN1200"/>
  <c r="BS1156"/>
  <c r="BS1157" s="1"/>
  <c r="BI1156"/>
  <c r="CD1144"/>
  <c r="CD1145"/>
  <c r="BS1140"/>
  <c r="BS1141" s="1"/>
  <c r="CD1138"/>
  <c r="CD1139"/>
  <c r="BT1138"/>
  <c r="BS1126"/>
  <c r="BS1127"/>
  <c r="BU1124"/>
  <c r="AY1104"/>
  <c r="BS1096"/>
  <c r="BS1097"/>
  <c r="BS1092"/>
  <c r="BS1093" s="1"/>
  <c r="BH1092"/>
  <c r="BH1093"/>
  <c r="AX1092"/>
  <c r="AN1092"/>
  <c r="AB1080"/>
  <c r="BG1070"/>
  <c r="BT1066"/>
  <c r="AB1060"/>
  <c r="CD982"/>
  <c r="CD983"/>
  <c r="AW968"/>
  <c r="AW969" s="1"/>
  <c r="AC968"/>
  <c r="AN962"/>
  <c r="AL962"/>
  <c r="AL963" s="1"/>
  <c r="BU962"/>
  <c r="BI942"/>
  <c r="BG906"/>
  <c r="AY896"/>
  <c r="AM896"/>
  <c r="AW880"/>
  <c r="AW881"/>
  <c r="BI860"/>
  <c r="AC788"/>
  <c r="AW1400"/>
  <c r="AW1401"/>
  <c r="BG964"/>
  <c r="BU932"/>
  <c r="BI932"/>
  <c r="AY932"/>
  <c r="BG908"/>
  <c r="BU1258"/>
  <c r="AB988"/>
  <c r="AW934"/>
  <c r="AW935" s="1"/>
  <c r="AL934"/>
  <c r="AL935"/>
  <c r="BI916"/>
  <c r="AX900"/>
  <c r="AL900"/>
  <c r="AL901"/>
  <c r="CD888"/>
  <c r="CD889" s="1"/>
  <c r="BT888"/>
  <c r="BI888"/>
  <c r="AY888"/>
  <c r="AL870"/>
  <c r="AL871" s="1"/>
  <c r="AW810"/>
  <c r="AW811"/>
  <c r="AL810"/>
  <c r="AL811" s="1"/>
  <c r="AN798"/>
  <c r="CC1308"/>
  <c r="AB1258"/>
  <c r="AW1408"/>
  <c r="AW1409"/>
  <c r="AM1394"/>
  <c r="AX1382"/>
  <c r="AN1382"/>
  <c r="BG1312"/>
  <c r="CD1382"/>
  <c r="CD1383"/>
  <c r="BU1382"/>
  <c r="AW1382"/>
  <c r="AW1383"/>
  <c r="AM1382"/>
  <c r="BT1382"/>
  <c r="AW1216"/>
  <c r="AW1217"/>
  <c r="AB1216"/>
  <c r="BI1216"/>
  <c r="BS1216"/>
  <c r="BS1217"/>
  <c r="CD1216"/>
  <c r="CD1217" s="1"/>
  <c r="AN1216"/>
  <c r="AL1216"/>
  <c r="AL1217" s="1"/>
  <c r="AY1216"/>
  <c r="BJ1216"/>
  <c r="BT1216"/>
  <c r="AW1208"/>
  <c r="AW1209" s="1"/>
  <c r="AB1208"/>
  <c r="BI1208"/>
  <c r="AC1208"/>
  <c r="AL1208"/>
  <c r="AL1209"/>
  <c r="AN1208"/>
  <c r="AY1208"/>
  <c r="BS1208"/>
  <c r="BS1209"/>
  <c r="AM1208"/>
  <c r="AX1208"/>
  <c r="BH1208"/>
  <c r="BH1209"/>
  <c r="CD1208"/>
  <c r="CD1209" s="1"/>
  <c r="BS1070"/>
  <c r="BS1071"/>
  <c r="AN1062"/>
  <c r="AY1062"/>
  <c r="BH1062"/>
  <c r="BH1063"/>
  <c r="AB954"/>
  <c r="BU954"/>
  <c r="AC954"/>
  <c r="AL954"/>
  <c r="AL955"/>
  <c r="AM954"/>
  <c r="AW954"/>
  <c r="AW955"/>
  <c r="AN954"/>
  <c r="AX954"/>
  <c r="BH954"/>
  <c r="BH955"/>
  <c r="BS876"/>
  <c r="BS877" s="1"/>
  <c r="CD876"/>
  <c r="CD877"/>
  <c r="AY1310"/>
  <c r="BJ1310"/>
  <c r="BS1206"/>
  <c r="BS1207"/>
  <c r="BI1206"/>
  <c r="AL1020"/>
  <c r="AL1021" s="1"/>
  <c r="BI1020"/>
  <c r="AL1120"/>
  <c r="AL1121" s="1"/>
  <c r="AB1120"/>
  <c r="BJ1120"/>
  <c r="AM1120"/>
  <c r="AW1120"/>
  <c r="AW1121" s="1"/>
  <c r="AN1120"/>
  <c r="AX1120"/>
  <c r="BH1120"/>
  <c r="BH1121" s="1"/>
  <c r="AY1120"/>
  <c r="BI1120"/>
  <c r="BS1120"/>
  <c r="BS1121" s="1"/>
  <c r="CD1120"/>
  <c r="CD1121"/>
  <c r="BT1120"/>
  <c r="AL1230"/>
  <c r="AL1231"/>
  <c r="CD1230"/>
  <c r="CD1231" s="1"/>
  <c r="AB1112"/>
  <c r="AL1112"/>
  <c r="AL1113"/>
  <c r="AW1112"/>
  <c r="AW1113" s="1"/>
  <c r="AM1112"/>
  <c r="CD1112"/>
  <c r="CD1113" s="1"/>
  <c r="BJ1088"/>
  <c r="BT1088"/>
  <c r="CD1088"/>
  <c r="CD1089" s="1"/>
  <c r="BU1088"/>
  <c r="AC1008"/>
  <c r="AB1008"/>
  <c r="BI1008"/>
  <c r="BS1008"/>
  <c r="BS1009"/>
  <c r="AM1008"/>
  <c r="AX1008"/>
  <c r="BJ1008"/>
  <c r="AN1008"/>
  <c r="AC906"/>
  <c r="AX906"/>
  <c r="AB878"/>
  <c r="BH878"/>
  <c r="BH879"/>
  <c r="BS878"/>
  <c r="BS879" s="1"/>
  <c r="AX878"/>
  <c r="BI878"/>
  <c r="CD1028"/>
  <c r="CD1029" s="1"/>
  <c r="BI1028"/>
  <c r="AC992"/>
  <c r="BT992"/>
  <c r="AB946"/>
  <c r="AL946"/>
  <c r="AL947"/>
  <c r="AC946"/>
  <c r="AM946"/>
  <c r="AW946"/>
  <c r="AW947"/>
  <c r="AN946"/>
  <c r="AX946"/>
  <c r="BH946"/>
  <c r="BH947"/>
  <c r="AY946"/>
  <c r="BI946"/>
  <c r="BS946"/>
  <c r="BS947"/>
  <c r="CD946"/>
  <c r="CD947" s="1"/>
  <c r="BJ946"/>
  <c r="BT946"/>
  <c r="AX920"/>
  <c r="AL818"/>
  <c r="AL819"/>
  <c r="BJ818"/>
  <c r="AY1312"/>
  <c r="AC1288"/>
  <c r="AB1288"/>
  <c r="AM1288"/>
  <c r="AX1288"/>
  <c r="BH1288"/>
  <c r="BH1289"/>
  <c r="AN1288"/>
  <c r="AY1288"/>
  <c r="BI1288"/>
  <c r="BT1288"/>
  <c r="AL1158"/>
  <c r="AL1159" s="1"/>
  <c r="AB1158"/>
  <c r="BS1158"/>
  <c r="BS1159"/>
  <c r="BJ1158"/>
  <c r="AC1158"/>
  <c r="BI1158"/>
  <c r="CD1158"/>
  <c r="CD1159" s="1"/>
  <c r="AM1158"/>
  <c r="AW1158"/>
  <c r="AW1159"/>
  <c r="AY1158"/>
  <c r="AN1158"/>
  <c r="AX1158"/>
  <c r="BH1158"/>
  <c r="BH1159" s="1"/>
  <c r="BT1158"/>
  <c r="AX1144"/>
  <c r="BJ1112"/>
  <c r="AN1042"/>
  <c r="BS1042"/>
  <c r="BS1043"/>
  <c r="AC994"/>
  <c r="CD994"/>
  <c r="CD995" s="1"/>
  <c r="BU864"/>
  <c r="BI864"/>
  <c r="AB852"/>
  <c r="BU852"/>
  <c r="AC1300"/>
  <c r="BU1300"/>
  <c r="CD1300"/>
  <c r="CD1301" s="1"/>
  <c r="AB1300"/>
  <c r="AL1300"/>
  <c r="AL1301"/>
  <c r="AW1300"/>
  <c r="AW1301"/>
  <c r="BH1300"/>
  <c r="BH1301"/>
  <c r="AM1300"/>
  <c r="AY1300"/>
  <c r="BI1300"/>
  <c r="BT1300"/>
  <c r="AW1020"/>
  <c r="AW1021"/>
  <c r="AM1084"/>
  <c r="AW1084"/>
  <c r="AW1085" s="1"/>
  <c r="AN1084"/>
  <c r="AX1084"/>
  <c r="BH1084"/>
  <c r="BH1085" s="1"/>
  <c r="BS1084"/>
  <c r="BS1085"/>
  <c r="CD1084"/>
  <c r="CD1085" s="1"/>
  <c r="AY1084"/>
  <c r="BI1084"/>
  <c r="BT1084"/>
  <c r="AB1212"/>
  <c r="BS1212"/>
  <c r="BS1213"/>
  <c r="AM1212"/>
  <c r="AW1212"/>
  <c r="AW1213"/>
  <c r="BT1212"/>
  <c r="CD1212"/>
  <c r="CD1213" s="1"/>
  <c r="AN1212"/>
  <c r="AX1212"/>
  <c r="BU1212"/>
  <c r="AY1212"/>
  <c r="AB1204"/>
  <c r="AM1204"/>
  <c r="BS1128"/>
  <c r="BS1129" s="1"/>
  <c r="BU1128"/>
  <c r="AW1128"/>
  <c r="AW1129" s="1"/>
  <c r="AM1128"/>
  <c r="AX1128"/>
  <c r="AY1128"/>
  <c r="AC1122"/>
  <c r="BS1122"/>
  <c r="BS1123"/>
  <c r="AC1094"/>
  <c r="AX1094"/>
  <c r="BI1094"/>
  <c r="BS1094"/>
  <c r="BS1095"/>
  <c r="CD1094"/>
  <c r="CD1095" s="1"/>
  <c r="AM1094"/>
  <c r="AY1094"/>
  <c r="BJ1094"/>
  <c r="BT1094"/>
  <c r="AL1090"/>
  <c r="AL1091"/>
  <c r="CD1090"/>
  <c r="CD1091" s="1"/>
  <c r="CC1090"/>
  <c r="BJ1090"/>
  <c r="BU1090"/>
  <c r="AY1042"/>
  <c r="AW972"/>
  <c r="AW973"/>
  <c r="AL972"/>
  <c r="AL973" s="1"/>
  <c r="AB866"/>
  <c r="BS866"/>
  <c r="BS867"/>
  <c r="BH866"/>
  <c r="BH867"/>
  <c r="AW866"/>
  <c r="AW867"/>
  <c r="BJ864"/>
  <c r="AM834"/>
  <c r="BU834"/>
  <c r="AC804"/>
  <c r="AN804"/>
  <c r="CD804"/>
  <c r="CD805"/>
  <c r="AL804"/>
  <c r="AL805" s="1"/>
  <c r="AL1350"/>
  <c r="AL1351"/>
  <c r="AM1350"/>
  <c r="AX1350"/>
  <c r="BH1350"/>
  <c r="BH1351"/>
  <c r="AN1350"/>
  <c r="AY1350"/>
  <c r="BI1350"/>
  <c r="BJ1350"/>
  <c r="BS1350"/>
  <c r="BS1351" s="1"/>
  <c r="CD1350"/>
  <c r="CD1351"/>
  <c r="AB1350"/>
  <c r="AC1350"/>
  <c r="BT1350"/>
  <c r="CD980"/>
  <c r="CD981" s="1"/>
  <c r="BH980"/>
  <c r="BH981"/>
  <c r="AW980"/>
  <c r="AW981" s="1"/>
  <c r="AB892"/>
  <c r="AM892"/>
  <c r="AW892"/>
  <c r="AW893" s="1"/>
  <c r="AL892"/>
  <c r="AL893"/>
  <c r="AX892"/>
  <c r="BH892"/>
  <c r="BH893" s="1"/>
  <c r="AN892"/>
  <c r="AY892"/>
  <c r="BI892"/>
  <c r="BS892"/>
  <c r="BS893"/>
  <c r="CD892"/>
  <c r="CD893" s="1"/>
  <c r="BJ892"/>
  <c r="BT892"/>
  <c r="AL1222"/>
  <c r="AL1223" s="1"/>
  <c r="AM1222"/>
  <c r="AW1222"/>
  <c r="AW1223"/>
  <c r="BI1222"/>
  <c r="BS1222"/>
  <c r="BS1223"/>
  <c r="AN1222"/>
  <c r="AX1222"/>
  <c r="BJ1222"/>
  <c r="BT1222"/>
  <c r="CD1222"/>
  <c r="CD1223" s="1"/>
  <c r="BU1222"/>
  <c r="AC1144"/>
  <c r="AY1144"/>
  <c r="BI1144"/>
  <c r="BU1144"/>
  <c r="BU1312"/>
  <c r="AL1312"/>
  <c r="AL1313" s="1"/>
  <c r="AM1312"/>
  <c r="AW1312"/>
  <c r="AW1313"/>
  <c r="AN1312"/>
  <c r="AX1312"/>
  <c r="AC1312"/>
  <c r="BH1312"/>
  <c r="BH1313" s="1"/>
  <c r="BI1312"/>
  <c r="BS1312"/>
  <c r="BS1313"/>
  <c r="CD1312"/>
  <c r="CD1313" s="1"/>
  <c r="BJ1312"/>
  <c r="BT1312"/>
  <c r="AC1214"/>
  <c r="BT1214"/>
  <c r="AC1206"/>
  <c r="BS1144"/>
  <c r="BS1145"/>
  <c r="BS1086"/>
  <c r="BS1087"/>
  <c r="AX1086"/>
  <c r="AM1070"/>
  <c r="AL1070"/>
  <c r="AL1071"/>
  <c r="AB1044"/>
  <c r="BH1044"/>
  <c r="BH1045" s="1"/>
  <c r="AX1044"/>
  <c r="BI1044"/>
  <c r="BT1044"/>
  <c r="BJ1044"/>
  <c r="AB990"/>
  <c r="AL990"/>
  <c r="AL991" s="1"/>
  <c r="BH990"/>
  <c r="BH991"/>
  <c r="AM990"/>
  <c r="AX990"/>
  <c r="BI990"/>
  <c r="BS990"/>
  <c r="BS991"/>
  <c r="AN990"/>
  <c r="BJ990"/>
  <c r="BT990"/>
  <c r="CD990"/>
  <c r="CD991" s="1"/>
  <c r="BU990"/>
  <c r="AB904"/>
  <c r="AC904"/>
  <c r="AM904"/>
  <c r="AW904"/>
  <c r="AW905"/>
  <c r="AN904"/>
  <c r="AX904"/>
  <c r="BG904"/>
  <c r="BS904"/>
  <c r="BS905"/>
  <c r="AY904"/>
  <c r="BH904"/>
  <c r="BH905"/>
  <c r="BU904"/>
  <c r="AC892"/>
  <c r="AL884"/>
  <c r="AL885"/>
  <c r="AM884"/>
  <c r="AW884"/>
  <c r="AW885" s="1"/>
  <c r="AB884"/>
  <c r="AC884"/>
  <c r="AX884"/>
  <c r="BH884"/>
  <c r="BH885"/>
  <c r="AN884"/>
  <c r="AY884"/>
  <c r="BI884"/>
  <c r="BS884"/>
  <c r="BS885"/>
  <c r="BJ884"/>
  <c r="BT884"/>
  <c r="CD884"/>
  <c r="CD885"/>
  <c r="BU884"/>
  <c r="AB806"/>
  <c r="AL806"/>
  <c r="AL807"/>
  <c r="AX806"/>
  <c r="BJ806"/>
  <c r="AN806"/>
  <c r="CD806"/>
  <c r="CD807" s="1"/>
  <c r="BT806"/>
  <c r="BH806"/>
  <c r="BH807"/>
  <c r="BJ804"/>
  <c r="AB832"/>
  <c r="AL832"/>
  <c r="AL833"/>
  <c r="AX832"/>
  <c r="BH832"/>
  <c r="BH833"/>
  <c r="BS832"/>
  <c r="BS833" s="1"/>
  <c r="CD832"/>
  <c r="CD833"/>
  <c r="BG1068"/>
  <c r="BS1030"/>
  <c r="BS1031" s="1"/>
  <c r="BU870"/>
  <c r="AW854"/>
  <c r="AW855" s="1"/>
  <c r="BT832"/>
  <c r="AC826"/>
  <c r="CD826"/>
  <c r="CD827" s="1"/>
  <c r="AN1340"/>
  <c r="CD1340"/>
  <c r="CD1341"/>
  <c r="BU1338"/>
  <c r="BJ1338"/>
  <c r="BU1274"/>
  <c r="CD1274"/>
  <c r="CD1275" s="1"/>
  <c r="BH1274"/>
  <c r="BH1275"/>
  <c r="AX1224"/>
  <c r="AL1224"/>
  <c r="AL1225" s="1"/>
  <c r="BT1220"/>
  <c r="AN1196"/>
  <c r="AY1186"/>
  <c r="BI1178"/>
  <c r="AY1178"/>
  <c r="AC1154"/>
  <c r="BS1150"/>
  <c r="BS1151" s="1"/>
  <c r="BI1150"/>
  <c r="AY1150"/>
  <c r="BS1148"/>
  <c r="BS1149" s="1"/>
  <c r="BS1138"/>
  <c r="BS1139"/>
  <c r="AW1138"/>
  <c r="AW1139" s="1"/>
  <c r="AM1138"/>
  <c r="AC1134"/>
  <c r="AY1126"/>
  <c r="BT1118"/>
  <c r="BU1104"/>
  <c r="BI1104"/>
  <c r="BU1082"/>
  <c r="BI1078"/>
  <c r="AL1066"/>
  <c r="AL1067"/>
  <c r="BT1060"/>
  <c r="BI1058"/>
  <c r="CD1038"/>
  <c r="CD1039"/>
  <c r="BS1038"/>
  <c r="BS1039" s="1"/>
  <c r="BH1038"/>
  <c r="BH1039"/>
  <c r="AX1038"/>
  <c r="BJ1014"/>
  <c r="AY1014"/>
  <c r="AM1014"/>
  <c r="BS988"/>
  <c r="BS989" s="1"/>
  <c r="AC978"/>
  <c r="CD970"/>
  <c r="CD971" s="1"/>
  <c r="BH962"/>
  <c r="BH963"/>
  <c r="AY962"/>
  <c r="BH956"/>
  <c r="BH957" s="1"/>
  <c r="CD952"/>
  <c r="CD953"/>
  <c r="BS942"/>
  <c r="BS943" s="1"/>
  <c r="AW942"/>
  <c r="AW943"/>
  <c r="AB934"/>
  <c r="BI924"/>
  <c r="AW924"/>
  <c r="AW925"/>
  <c r="AL924"/>
  <c r="AL925" s="1"/>
  <c r="CD870"/>
  <c r="CD871"/>
  <c r="BT870"/>
  <c r="BJ870"/>
  <c r="BI854"/>
  <c r="AB828"/>
  <c r="BJ828"/>
  <c r="AN828"/>
  <c r="AL800"/>
  <c r="AL801"/>
  <c r="AX800"/>
  <c r="BJ788"/>
  <c r="AB1346"/>
  <c r="BU1346"/>
  <c r="BH1346"/>
  <c r="BH1347" s="1"/>
  <c r="BH1340"/>
  <c r="BH1341"/>
  <c r="AW1340"/>
  <c r="AW1341" s="1"/>
  <c r="BT1338"/>
  <c r="AW1250"/>
  <c r="AW1251" s="1"/>
  <c r="AB1250"/>
  <c r="BJ1250"/>
  <c r="BT1250"/>
  <c r="AM1250"/>
  <c r="AX1250"/>
  <c r="AN1250"/>
  <c r="AV1158"/>
  <c r="BT1150"/>
  <c r="CD1220"/>
  <c r="CD1221"/>
  <c r="BS1220"/>
  <c r="BS1221" s="1"/>
  <c r="BS1178"/>
  <c r="BS1179"/>
  <c r="BH1178"/>
  <c r="BH1179" s="1"/>
  <c r="AX1178"/>
  <c r="BH1150"/>
  <c r="BH1151"/>
  <c r="AX1150"/>
  <c r="AN1150"/>
  <c r="AC1140"/>
  <c r="AB1134"/>
  <c r="BU1106"/>
  <c r="BJ1106"/>
  <c r="AX1106"/>
  <c r="AM1106"/>
  <c r="BS1104"/>
  <c r="BS1105" s="1"/>
  <c r="AC1104"/>
  <c r="CD1060"/>
  <c r="CD1061" s="1"/>
  <c r="BS956"/>
  <c r="BS957"/>
  <c r="BR944"/>
  <c r="AB942"/>
  <c r="AC942"/>
  <c r="CC904"/>
  <c r="AC900"/>
  <c r="BI900"/>
  <c r="BS900"/>
  <c r="BS901"/>
  <c r="BU882"/>
  <c r="BS870"/>
  <c r="BS871" s="1"/>
  <c r="BI870"/>
  <c r="AY870"/>
  <c r="BH826"/>
  <c r="BH827" s="1"/>
  <c r="AX788"/>
  <c r="AL788"/>
  <c r="AL789" s="1"/>
  <c r="CD788"/>
  <c r="CD789"/>
  <c r="AB1342"/>
  <c r="BI1342"/>
  <c r="AW1108"/>
  <c r="AW1109"/>
  <c r="CD1150"/>
  <c r="CD1151" s="1"/>
  <c r="BT1166"/>
  <c r="BJ1166"/>
  <c r="AW1150"/>
  <c r="AW1151" s="1"/>
  <c r="AM1150"/>
  <c r="AL1110"/>
  <c r="AL1111"/>
  <c r="CD1106"/>
  <c r="CD1107" s="1"/>
  <c r="BS1106"/>
  <c r="BS1107"/>
  <c r="BH1106"/>
  <c r="BH1107" s="1"/>
  <c r="AW1106"/>
  <c r="AW1107"/>
  <c r="AL1106"/>
  <c r="AL1107" s="1"/>
  <c r="AX1096"/>
  <c r="AN1096"/>
  <c r="CC1084"/>
  <c r="CC1068"/>
  <c r="BU936"/>
  <c r="CD882"/>
  <c r="CD883"/>
  <c r="BT882"/>
  <c r="BJ882"/>
  <c r="AY882"/>
  <c r="BH870"/>
  <c r="BH871" s="1"/>
  <c r="AX870"/>
  <c r="AN870"/>
  <c r="BT838"/>
  <c r="AB838"/>
  <c r="AB1308"/>
  <c r="AN1308"/>
  <c r="AX1308"/>
  <c r="AW1268"/>
  <c r="AW1269"/>
  <c r="AB1268"/>
  <c r="BJ1268"/>
  <c r="BT1268"/>
  <c r="AM1268"/>
  <c r="AX1268"/>
  <c r="AN1268"/>
  <c r="BJ1150"/>
  <c r="BI1218"/>
  <c r="CD1166"/>
  <c r="CD1167" s="1"/>
  <c r="BS1166"/>
  <c r="BS1167"/>
  <c r="BI1166"/>
  <c r="BU1140"/>
  <c r="CD1134"/>
  <c r="CD1135"/>
  <c r="BT1134"/>
  <c r="BH1096"/>
  <c r="BH1097"/>
  <c r="AW1096"/>
  <c r="AW1097" s="1"/>
  <c r="AL1002"/>
  <c r="AL1003"/>
  <c r="BT982"/>
  <c r="CD978"/>
  <c r="CD979" s="1"/>
  <c r="BT978"/>
  <c r="BH978"/>
  <c r="BH979"/>
  <c r="CD936"/>
  <c r="CD937"/>
  <c r="BT936"/>
  <c r="BJ936"/>
  <c r="AY936"/>
  <c r="BU934"/>
  <c r="BJ934"/>
  <c r="AB932"/>
  <c r="BJ932"/>
  <c r="BT932"/>
  <c r="CD932"/>
  <c r="CD933"/>
  <c r="CC908"/>
  <c r="BS882"/>
  <c r="BS883"/>
  <c r="BI882"/>
  <c r="AX882"/>
  <c r="AW870"/>
  <c r="AW871"/>
  <c r="AM870"/>
  <c r="CD792"/>
  <c r="CD793"/>
  <c r="BU792"/>
  <c r="BH1308"/>
  <c r="BH1309" s="1"/>
  <c r="BT1266"/>
  <c r="AW1266"/>
  <c r="AW1267" s="1"/>
  <c r="BJ802"/>
  <c r="AB802"/>
  <c r="BH798"/>
  <c r="BH799" s="1"/>
  <c r="AX798"/>
  <c r="AC796"/>
  <c r="AL786"/>
  <c r="AL787" s="1"/>
  <c r="AN1294"/>
  <c r="AX1282"/>
  <c r="AN1282"/>
  <c r="BT1270"/>
  <c r="BH1270"/>
  <c r="BH1271"/>
  <c r="AC1270"/>
  <c r="AN1246"/>
  <c r="AW1242"/>
  <c r="AW1243"/>
  <c r="AB1242"/>
  <c r="BT1324"/>
  <c r="BI1324"/>
  <c r="AX1324"/>
  <c r="AN1324"/>
  <c r="BU1294"/>
  <c r="AL1294"/>
  <c r="AL1295"/>
  <c r="AN1240"/>
  <c r="BU1240"/>
  <c r="BI1294"/>
  <c r="BT1246"/>
  <c r="AX1246"/>
  <c r="BH1246"/>
  <c r="BH1247" s="1"/>
  <c r="AX1240"/>
  <c r="AN1408"/>
  <c r="AX1408"/>
  <c r="AY1408"/>
  <c r="CD1408"/>
  <c r="CD1409"/>
  <c r="BS1408"/>
  <c r="BS1409" s="1"/>
  <c r="AM1408"/>
  <c r="AL1378"/>
  <c r="AL1379"/>
  <c r="AM1378"/>
  <c r="AW1378"/>
  <c r="AW1379"/>
  <c r="AB1378"/>
  <c r="BJ1378"/>
  <c r="BT1378"/>
  <c r="CD1378"/>
  <c r="CD1379"/>
  <c r="AC1378"/>
  <c r="AX1378"/>
  <c r="AN1378"/>
  <c r="AY1378"/>
  <c r="BH1378"/>
  <c r="BH1379"/>
  <c r="BS1378"/>
  <c r="BS1379"/>
  <c r="BI1378"/>
  <c r="BU1378"/>
  <c r="AW1394"/>
  <c r="AW1395"/>
  <c r="AW1392"/>
  <c r="AW1393"/>
  <c r="BJ1392"/>
  <c r="BS1392"/>
  <c r="BS1393" s="1"/>
  <c r="AX1392"/>
  <c r="BT1392"/>
  <c r="CD1392"/>
  <c r="CD1393" s="1"/>
  <c r="BU1392"/>
  <c r="AM1392"/>
  <c r="BH1390"/>
  <c r="BH1391" s="1"/>
  <c r="AW1390"/>
  <c r="AW1391"/>
  <c r="AC1380"/>
  <c r="AM1354"/>
  <c r="AW1354"/>
  <c r="AW1355"/>
  <c r="AN1354"/>
  <c r="AX1354"/>
  <c r="AY1354"/>
  <c r="BH1354"/>
  <c r="BH1355" s="1"/>
  <c r="AC1354"/>
  <c r="AB1394"/>
  <c r="BU1394"/>
  <c r="AC1394"/>
  <c r="BJ1394"/>
  <c r="BS1394"/>
  <c r="BS1395"/>
  <c r="AN1394"/>
  <c r="AX1394"/>
  <c r="BI1394"/>
  <c r="BT1394"/>
  <c r="AW1380"/>
  <c r="AW1381" s="1"/>
  <c r="CC1380"/>
  <c r="AY1380"/>
  <c r="BH1380"/>
  <c r="BH1381" s="1"/>
  <c r="BU1380"/>
  <c r="CD1380"/>
  <c r="CD1381"/>
  <c r="BI1380"/>
  <c r="AM1360"/>
  <c r="AV1360"/>
  <c r="AN1360"/>
  <c r="AW1360"/>
  <c r="AW1361"/>
  <c r="BI1360"/>
  <c r="BS1360"/>
  <c r="BS1361" s="1"/>
  <c r="AX1360"/>
  <c r="BJ1360"/>
  <c r="BT1360"/>
  <c r="CD1360"/>
  <c r="CD1361"/>
  <c r="BU1360"/>
  <c r="CD1394"/>
  <c r="CD1395" s="1"/>
  <c r="AY1390"/>
  <c r="BI1390"/>
  <c r="BT1390"/>
  <c r="CD1390"/>
  <c r="CD1391"/>
  <c r="AC1390"/>
  <c r="AM1390"/>
  <c r="AV1390"/>
  <c r="BS1390"/>
  <c r="BS1391"/>
  <c r="AN1402"/>
  <c r="AC1376"/>
  <c r="AL1376"/>
  <c r="AL1377"/>
  <c r="BU1376"/>
  <c r="AC1370"/>
  <c r="BU1370"/>
  <c r="AL1370"/>
  <c r="AL1371" s="1"/>
  <c r="BI1370"/>
  <c r="BS1370"/>
  <c r="BS1371"/>
  <c r="AW1366"/>
  <c r="AW1367" s="1"/>
  <c r="AN1366"/>
  <c r="AX1366"/>
  <c r="BS1366"/>
  <c r="BS1367" s="1"/>
  <c r="AW1402"/>
  <c r="AW1403"/>
  <c r="BH1402"/>
  <c r="BH1403" s="1"/>
  <c r="AM1402"/>
  <c r="AX1402"/>
  <c r="AY1402"/>
  <c r="BI1402"/>
  <c r="BJ1402"/>
  <c r="AN1400"/>
  <c r="AX1400"/>
  <c r="BS1400"/>
  <c r="BS1401"/>
  <c r="AC1384"/>
  <c r="AW1384"/>
  <c r="AW1385" s="1"/>
  <c r="BI1384"/>
  <c r="BS1384"/>
  <c r="BS1385" s="1"/>
  <c r="AL1384"/>
  <c r="AL1385"/>
  <c r="AX1384"/>
  <c r="BJ1384"/>
  <c r="BT1384"/>
  <c r="CD1384"/>
  <c r="CD1385"/>
  <c r="BU1384"/>
  <c r="AM1358"/>
  <c r="AN1358"/>
  <c r="BT1402"/>
  <c r="BU1402"/>
  <c r="CC1392"/>
  <c r="BS1368"/>
  <c r="BS1369"/>
  <c r="BI1368"/>
  <c r="AW1368"/>
  <c r="AW1369"/>
  <c r="AN1368"/>
  <c r="BU1364"/>
  <c r="AX1362"/>
  <c r="AN1362"/>
  <c r="BH1356"/>
  <c r="BH1357" s="1"/>
  <c r="AX1356"/>
  <c r="BU1352"/>
  <c r="CC1376"/>
  <c r="BR1360"/>
  <c r="AM1404"/>
  <c r="AN1404"/>
  <c r="BS1404"/>
  <c r="BS1405" s="1"/>
  <c r="AV1404"/>
  <c r="BT1404"/>
  <c r="AW1404"/>
  <c r="AW1405" s="1"/>
  <c r="CC1404"/>
  <c r="BH1404"/>
  <c r="BH1405"/>
  <c r="CD1404"/>
  <c r="CD1405" s="1"/>
  <c r="BI1404"/>
  <c r="BJ1404"/>
  <c r="BR1404"/>
  <c r="BG1404"/>
  <c r="AX1404"/>
  <c r="AY1404"/>
  <c r="BI1406"/>
  <c r="BJ1406"/>
  <c r="AM1406"/>
  <c r="AN1406"/>
  <c r="BS1406"/>
  <c r="BS1407" s="1"/>
  <c r="AX1406"/>
  <c r="BH1406"/>
  <c r="BH1407"/>
  <c r="BT1406"/>
  <c r="BU1406"/>
  <c r="CD1406"/>
  <c r="CD1407"/>
  <c r="AY1374"/>
  <c r="AB1374"/>
  <c r="BH1374"/>
  <c r="BH1375"/>
  <c r="AC1374"/>
  <c r="BI1374"/>
  <c r="AL1374"/>
  <c r="AL1375"/>
  <c r="BJ1374"/>
  <c r="AM1374"/>
  <c r="AN1374"/>
  <c r="BS1374"/>
  <c r="BS1375" s="1"/>
  <c r="AW1374"/>
  <c r="AW1375"/>
  <c r="BU1374"/>
  <c r="AX1374"/>
  <c r="CD1374"/>
  <c r="CD1375"/>
  <c r="AL1396"/>
  <c r="AL1397" s="1"/>
  <c r="BJ1396"/>
  <c r="BR1396"/>
  <c r="AM1396"/>
  <c r="BS1396"/>
  <c r="BS1397"/>
  <c r="AN1396"/>
  <c r="BT1396"/>
  <c r="AW1396"/>
  <c r="AW1397"/>
  <c r="BU1396"/>
  <c r="AC1396"/>
  <c r="AY1396"/>
  <c r="CD1396"/>
  <c r="CD1397"/>
  <c r="AB1396"/>
  <c r="BI1396"/>
  <c r="BR1386"/>
  <c r="BT1366"/>
  <c r="AY1366"/>
  <c r="BG1366"/>
  <c r="AB1366"/>
  <c r="BH1366"/>
  <c r="BH1367" s="1"/>
  <c r="AC1366"/>
  <c r="BI1366"/>
  <c r="AL1366"/>
  <c r="AL1367" s="1"/>
  <c r="BJ1366"/>
  <c r="BR1366"/>
  <c r="AM1366"/>
  <c r="CD1366"/>
  <c r="CD1367" s="1"/>
  <c r="AY1358"/>
  <c r="BG1358"/>
  <c r="AB1358"/>
  <c r="BH1358"/>
  <c r="BH1359"/>
  <c r="AC1358"/>
  <c r="BI1358"/>
  <c r="AL1358"/>
  <c r="AL1359"/>
  <c r="BJ1358"/>
  <c r="CD1358"/>
  <c r="CD1359" s="1"/>
  <c r="AW1358"/>
  <c r="AW1359"/>
  <c r="BT1358"/>
  <c r="AX1358"/>
  <c r="BU1358"/>
  <c r="BH1408"/>
  <c r="BH1409"/>
  <c r="BI1408"/>
  <c r="BJ1408"/>
  <c r="CC1402"/>
  <c r="AX1372"/>
  <c r="AN1388"/>
  <c r="AV1388"/>
  <c r="BT1388"/>
  <c r="BJ1388"/>
  <c r="AB1388"/>
  <c r="BS1388"/>
  <c r="BS1389"/>
  <c r="AC1388"/>
  <c r="AL1388"/>
  <c r="AL1389"/>
  <c r="BU1388"/>
  <c r="CC1388"/>
  <c r="AM1388"/>
  <c r="AW1388"/>
  <c r="AW1389"/>
  <c r="CD1388"/>
  <c r="CD1389" s="1"/>
  <c r="AC1372"/>
  <c r="BI1372"/>
  <c r="AL1372"/>
  <c r="AL1373" s="1"/>
  <c r="BJ1372"/>
  <c r="AM1372"/>
  <c r="BS1372"/>
  <c r="BS1373" s="1"/>
  <c r="AN1372"/>
  <c r="BT1372"/>
  <c r="BH1372"/>
  <c r="BH1373" s="1"/>
  <c r="CD1372"/>
  <c r="CD1373"/>
  <c r="AB1372"/>
  <c r="AB1398"/>
  <c r="BH1398"/>
  <c r="BH1399"/>
  <c r="AC1398"/>
  <c r="BI1398"/>
  <c r="AL1398"/>
  <c r="AL1399"/>
  <c r="BJ1398"/>
  <c r="AM1398"/>
  <c r="BS1398"/>
  <c r="BS1399"/>
  <c r="BI1400"/>
  <c r="AY1394"/>
  <c r="BI1392"/>
  <c r="AC1392"/>
  <c r="AL1390"/>
  <c r="AL1391" s="1"/>
  <c r="BJ1390"/>
  <c r="BR1390"/>
  <c r="AN1384"/>
  <c r="AB1382"/>
  <c r="BH1382"/>
  <c r="BH1383"/>
  <c r="AC1382"/>
  <c r="BI1382"/>
  <c r="AL1382"/>
  <c r="AL1383"/>
  <c r="BJ1382"/>
  <c r="AX1380"/>
  <c r="BH1400"/>
  <c r="BH1401" s="1"/>
  <c r="BH1392"/>
  <c r="BH1393"/>
  <c r="AB1392"/>
  <c r="AM1384"/>
  <c r="AL1380"/>
  <c r="AL1381"/>
  <c r="BJ1380"/>
  <c r="AM1380"/>
  <c r="BS1380"/>
  <c r="BS1381"/>
  <c r="AN1380"/>
  <c r="BT1380"/>
  <c r="AB1364"/>
  <c r="AY1400"/>
  <c r="BG1392"/>
  <c r="AY1392"/>
  <c r="AY1384"/>
  <c r="BG1384"/>
  <c r="AB1384"/>
  <c r="BH1384"/>
  <c r="BH1385" s="1"/>
  <c r="CD1364"/>
  <c r="CD1365"/>
  <c r="BH1364"/>
  <c r="BH1365" s="1"/>
  <c r="AC1356"/>
  <c r="BI1356"/>
  <c r="AL1356"/>
  <c r="AL1357" s="1"/>
  <c r="BJ1356"/>
  <c r="AM1356"/>
  <c r="BS1356"/>
  <c r="BS1357" s="1"/>
  <c r="AN1356"/>
  <c r="BT1356"/>
  <c r="AC1364"/>
  <c r="BI1364"/>
  <c r="AL1364"/>
  <c r="AL1365"/>
  <c r="BJ1364"/>
  <c r="AM1364"/>
  <c r="BS1364"/>
  <c r="BS1365"/>
  <c r="AN1364"/>
  <c r="BT1364"/>
  <c r="BH1376"/>
  <c r="BH1377"/>
  <c r="AB1376"/>
  <c r="BH1368"/>
  <c r="BH1369"/>
  <c r="AB1368"/>
  <c r="BH1360"/>
  <c r="BH1361" s="1"/>
  <c r="AB1360"/>
  <c r="BH1352"/>
  <c r="BH1353"/>
  <c r="AB1352"/>
  <c r="AY1376"/>
  <c r="AY1368"/>
  <c r="AY1360"/>
  <c r="AY1352"/>
  <c r="AY1072"/>
  <c r="BI1072"/>
  <c r="BS1072"/>
  <c r="BS1073" s="1"/>
  <c r="AB1072"/>
  <c r="AC1072"/>
  <c r="AL1072"/>
  <c r="AL1073" s="1"/>
  <c r="AN1072"/>
  <c r="AX1072"/>
  <c r="BJ1072"/>
  <c r="BU1072"/>
  <c r="AN1054"/>
  <c r="AX1054"/>
  <c r="BH1054"/>
  <c r="BH1055" s="1"/>
  <c r="AL1054"/>
  <c r="AL1055"/>
  <c r="AW1054"/>
  <c r="AW1055" s="1"/>
  <c r="BJ1054"/>
  <c r="BT1054"/>
  <c r="CD1054"/>
  <c r="CD1055" s="1"/>
  <c r="AM1054"/>
  <c r="AY1054"/>
  <c r="BU1054"/>
  <c r="AW1052"/>
  <c r="AW1053"/>
  <c r="AB1028"/>
  <c r="BU1028"/>
  <c r="AC1028"/>
  <c r="AL1028"/>
  <c r="AL1029"/>
  <c r="AW1028"/>
  <c r="AW1029" s="1"/>
  <c r="BH1028"/>
  <c r="BH1029"/>
  <c r="AC1016"/>
  <c r="CD1016"/>
  <c r="CD1017"/>
  <c r="AW794"/>
  <c r="AW795" s="1"/>
  <c r="AB794"/>
  <c r="AL794"/>
  <c r="AL795"/>
  <c r="BH794"/>
  <c r="BH795" s="1"/>
  <c r="BS794"/>
  <c r="BS795"/>
  <c r="CD794"/>
  <c r="CD795" s="1"/>
  <c r="AM794"/>
  <c r="AX794"/>
  <c r="AN794"/>
  <c r="BJ794"/>
  <c r="BU1220"/>
  <c r="AW1220"/>
  <c r="AW1221" s="1"/>
  <c r="CC1206"/>
  <c r="AX1202"/>
  <c r="AB1196"/>
  <c r="AM1196"/>
  <c r="AW1196"/>
  <c r="AW1197"/>
  <c r="BS1196"/>
  <c r="BS1197" s="1"/>
  <c r="AY1196"/>
  <c r="BU1196"/>
  <c r="BU1174"/>
  <c r="BI1174"/>
  <c r="AY1174"/>
  <c r="BU1160"/>
  <c r="BU1152"/>
  <c r="BI1152"/>
  <c r="AY1152"/>
  <c r="AC1152"/>
  <c r="BU1148"/>
  <c r="BJ1148"/>
  <c r="AY1142"/>
  <c r="BI1142"/>
  <c r="BJ1142"/>
  <c r="BS1142"/>
  <c r="BS1143" s="1"/>
  <c r="AB1142"/>
  <c r="BU1142"/>
  <c r="AM1118"/>
  <c r="AW1118"/>
  <c r="AW1119"/>
  <c r="AN1118"/>
  <c r="AX1118"/>
  <c r="BI1118"/>
  <c r="BS1118"/>
  <c r="BS1119"/>
  <c r="BU1118"/>
  <c r="BT1112"/>
  <c r="CD1072"/>
  <c r="CD1073"/>
  <c r="AN1068"/>
  <c r="BS1054"/>
  <c r="BS1055"/>
  <c r="BR1050"/>
  <c r="AB1042"/>
  <c r="AM1042"/>
  <c r="AX1042"/>
  <c r="BJ1030"/>
  <c r="AL1030"/>
  <c r="AL1031" s="1"/>
  <c r="AX1030"/>
  <c r="BH1030"/>
  <c r="BH1031" s="1"/>
  <c r="CD1030"/>
  <c r="CD1031"/>
  <c r="AB1030"/>
  <c r="AL1022"/>
  <c r="AL1023" s="1"/>
  <c r="AX1022"/>
  <c r="BH1022"/>
  <c r="BH1023" s="1"/>
  <c r="BS1022"/>
  <c r="BS1023"/>
  <c r="BJ1022"/>
  <c r="AM1022"/>
  <c r="AY1020"/>
  <c r="BI1016"/>
  <c r="BI972"/>
  <c r="AX918"/>
  <c r="BI918"/>
  <c r="BH918"/>
  <c r="BH919"/>
  <c r="BJ918"/>
  <c r="BT794"/>
  <c r="CD1162"/>
  <c r="CD1163"/>
  <c r="AN1162"/>
  <c r="AX1162"/>
  <c r="BH1162"/>
  <c r="BH1163"/>
  <c r="AB1088"/>
  <c r="AN1088"/>
  <c r="AX1088"/>
  <c r="BH1088"/>
  <c r="BH1089" s="1"/>
  <c r="AL1088"/>
  <c r="AL1089"/>
  <c r="AW1088"/>
  <c r="AW1089" s="1"/>
  <c r="BI1088"/>
  <c r="BS1088"/>
  <c r="BS1089"/>
  <c r="AB994"/>
  <c r="BJ994"/>
  <c r="BU994"/>
  <c r="BU1162"/>
  <c r="AY986"/>
  <c r="BI986"/>
  <c r="BT986"/>
  <c r="CD986"/>
  <c r="CD987" s="1"/>
  <c r="AB986"/>
  <c r="AL986"/>
  <c r="AL987"/>
  <c r="AW986"/>
  <c r="AW987" s="1"/>
  <c r="BH986"/>
  <c r="BH987"/>
  <c r="BU986"/>
  <c r="AC986"/>
  <c r="BJ986"/>
  <c r="AX986"/>
  <c r="AW842"/>
  <c r="AW843" s="1"/>
  <c r="BJ842"/>
  <c r="AB842"/>
  <c r="BI842"/>
  <c r="AM1232"/>
  <c r="BR1174"/>
  <c r="AN1174"/>
  <c r="AN1112"/>
  <c r="AX1112"/>
  <c r="BH1112"/>
  <c r="BH1113" s="1"/>
  <c r="AY1112"/>
  <c r="BI1112"/>
  <c r="BS1112"/>
  <c r="BS1113" s="1"/>
  <c r="BU1112"/>
  <c r="BJ1110"/>
  <c r="BT1110"/>
  <c r="AX1110"/>
  <c r="AV1088"/>
  <c r="AN1078"/>
  <c r="AC1078"/>
  <c r="AM1078"/>
  <c r="AY1078"/>
  <c r="BJ1078"/>
  <c r="BS1078"/>
  <c r="BS1079" s="1"/>
  <c r="AB1040"/>
  <c r="BJ1040"/>
  <c r="AN1040"/>
  <c r="BT1040"/>
  <c r="BT1034"/>
  <c r="AM1034"/>
  <c r="CD1034"/>
  <c r="CD1035" s="1"/>
  <c r="BR994"/>
  <c r="BJ972"/>
  <c r="AC972"/>
  <c r="AM972"/>
  <c r="AY972"/>
  <c r="BH972"/>
  <c r="BH973"/>
  <c r="BU972"/>
  <c r="AC948"/>
  <c r="CD948"/>
  <c r="CD949"/>
  <c r="AW948"/>
  <c r="AW949"/>
  <c r="BU948"/>
  <c r="AM948"/>
  <c r="AX948"/>
  <c r="BH948"/>
  <c r="BH949" s="1"/>
  <c r="AY948"/>
  <c r="AB944"/>
  <c r="AM944"/>
  <c r="AW944"/>
  <c r="AW945"/>
  <c r="AN944"/>
  <c r="AX944"/>
  <c r="BI944"/>
  <c r="BS944"/>
  <c r="BS945" s="1"/>
  <c r="AY944"/>
  <c r="BJ944"/>
  <c r="BT944"/>
  <c r="CD944"/>
  <c r="CD945" s="1"/>
  <c r="BU944"/>
  <c r="AC944"/>
  <c r="AW1192"/>
  <c r="AW1193" s="1"/>
  <c r="AL1192"/>
  <c r="AL1193"/>
  <c r="AM1192"/>
  <c r="AX1192"/>
  <c r="BH1192"/>
  <c r="BH1193"/>
  <c r="AB1192"/>
  <c r="BJ1192"/>
  <c r="BT1192"/>
  <c r="AB1228"/>
  <c r="AN1228"/>
  <c r="AX1228"/>
  <c r="BU1228"/>
  <c r="AY1228"/>
  <c r="BJ1164"/>
  <c r="AN1056"/>
  <c r="AC1056"/>
  <c r="AM1056"/>
  <c r="AC1032"/>
  <c r="AW1032"/>
  <c r="AW1033" s="1"/>
  <c r="BH1032"/>
  <c r="BH1033" s="1"/>
  <c r="BT1032"/>
  <c r="CD1032"/>
  <c r="CD1033"/>
  <c r="AN1032"/>
  <c r="AX1032"/>
  <c r="BI1032"/>
  <c r="BU1032"/>
  <c r="CD1056"/>
  <c r="CD1057" s="1"/>
  <c r="AW1224"/>
  <c r="AW1225"/>
  <c r="AB1224"/>
  <c r="BI1224"/>
  <c r="BS1224"/>
  <c r="BS1225"/>
  <c r="CD1224"/>
  <c r="CD1225" s="1"/>
  <c r="AC1224"/>
  <c r="BJ1224"/>
  <c r="BT1224"/>
  <c r="BI1202"/>
  <c r="AX1174"/>
  <c r="AM1230"/>
  <c r="AW1230"/>
  <c r="AW1231" s="1"/>
  <c r="BI1230"/>
  <c r="BS1230"/>
  <c r="BS1231" s="1"/>
  <c r="AN1230"/>
  <c r="AX1230"/>
  <c r="BT1230"/>
  <c r="BJ1230"/>
  <c r="AB1220"/>
  <c r="AY1220"/>
  <c r="BU1204"/>
  <c r="AY1204"/>
  <c r="BU1202"/>
  <c r="BI1192"/>
  <c r="AL1190"/>
  <c r="AL1191" s="1"/>
  <c r="AM1190"/>
  <c r="AW1190"/>
  <c r="AW1191"/>
  <c r="BI1190"/>
  <c r="BS1190"/>
  <c r="BS1191" s="1"/>
  <c r="BU1190"/>
  <c r="AB1188"/>
  <c r="BS1188"/>
  <c r="BS1189" s="1"/>
  <c r="AM1188"/>
  <c r="AW1188"/>
  <c r="AW1189"/>
  <c r="BT1188"/>
  <c r="CD1188"/>
  <c r="CD1189" s="1"/>
  <c r="AY1188"/>
  <c r="AW1174"/>
  <c r="AW1175"/>
  <c r="AM1174"/>
  <c r="BS1146"/>
  <c r="BS1147" s="1"/>
  <c r="AY1146"/>
  <c r="AB1124"/>
  <c r="AC1124"/>
  <c r="AL1124"/>
  <c r="AL1125"/>
  <c r="AM1124"/>
  <c r="AW1124"/>
  <c r="AW1125" s="1"/>
  <c r="AY1124"/>
  <c r="BJ1124"/>
  <c r="BT1124"/>
  <c r="CD1124"/>
  <c r="CD1125"/>
  <c r="AN1122"/>
  <c r="AY1122"/>
  <c r="BI1122"/>
  <c r="BT1122"/>
  <c r="CD1122"/>
  <c r="CD1123" s="1"/>
  <c r="AL1122"/>
  <c r="AL1123"/>
  <c r="AW1122"/>
  <c r="AW1123" s="1"/>
  <c r="BH1122"/>
  <c r="BH1123"/>
  <c r="BU1122"/>
  <c r="AM1122"/>
  <c r="AX1122"/>
  <c r="CD1118"/>
  <c r="CD1119"/>
  <c r="CD1086"/>
  <c r="CD1087" s="1"/>
  <c r="BI1068"/>
  <c r="BJ1034"/>
  <c r="BJ1020"/>
  <c r="BU1020"/>
  <c r="CD1020"/>
  <c r="CD1021"/>
  <c r="AC1020"/>
  <c r="AB1020"/>
  <c r="AN1020"/>
  <c r="AX1020"/>
  <c r="BH1020"/>
  <c r="BH1021" s="1"/>
  <c r="BT1020"/>
  <c r="AB998"/>
  <c r="BS998"/>
  <c r="BS999" s="1"/>
  <c r="CD998"/>
  <c r="CD999" s="1"/>
  <c r="BJ998"/>
  <c r="BU998"/>
  <c r="BJ976"/>
  <c r="AY976"/>
  <c r="AM976"/>
  <c r="AX976"/>
  <c r="AW1232"/>
  <c r="AW1233" s="1"/>
  <c r="AN1232"/>
  <c r="BI1232"/>
  <c r="BS1232"/>
  <c r="BS1233" s="1"/>
  <c r="BJ1232"/>
  <c r="BT1232"/>
  <c r="AN1052"/>
  <c r="AL1052"/>
  <c r="AL1053" s="1"/>
  <c r="AX1052"/>
  <c r="BH1052"/>
  <c r="BH1053" s="1"/>
  <c r="AB1052"/>
  <c r="AC1052"/>
  <c r="AY1052"/>
  <c r="BJ1052"/>
  <c r="BU1052"/>
  <c r="AL1214"/>
  <c r="AL1215"/>
  <c r="AM1214"/>
  <c r="AW1214"/>
  <c r="AW1215" s="1"/>
  <c r="BI1214"/>
  <c r="BS1214"/>
  <c r="BS1215" s="1"/>
  <c r="BU1214"/>
  <c r="AN1206"/>
  <c r="AX1206"/>
  <c r="BJ1206"/>
  <c r="BT1206"/>
  <c r="CD1206"/>
  <c r="CD1207" s="1"/>
  <c r="BU1206"/>
  <c r="BH1072"/>
  <c r="BH1073"/>
  <c r="BU1056"/>
  <c r="AM968"/>
  <c r="AN968"/>
  <c r="AX968"/>
  <c r="BI968"/>
  <c r="BS968"/>
  <c r="BS969" s="1"/>
  <c r="CD968"/>
  <c r="CD969"/>
  <c r="BT968"/>
  <c r="AL968"/>
  <c r="AL969"/>
  <c r="AY968"/>
  <c r="CD1228"/>
  <c r="CD1229" s="1"/>
  <c r="AX1156"/>
  <c r="AB1140"/>
  <c r="AL1140"/>
  <c r="AL1141" s="1"/>
  <c r="AM1140"/>
  <c r="AW1140"/>
  <c r="AW1141" s="1"/>
  <c r="AY1140"/>
  <c r="BJ1140"/>
  <c r="BT1140"/>
  <c r="CD1140"/>
  <c r="CD1141" s="1"/>
  <c r="AW1136"/>
  <c r="AW1137" s="1"/>
  <c r="AY1136"/>
  <c r="AM1136"/>
  <c r="BT1072"/>
  <c r="AY1192"/>
  <c r="BH1174"/>
  <c r="BH1175" s="1"/>
  <c r="AB1148"/>
  <c r="AM1148"/>
  <c r="AW1148"/>
  <c r="AW1149" s="1"/>
  <c r="AN1148"/>
  <c r="AX1148"/>
  <c r="BI1148"/>
  <c r="BT1148"/>
  <c r="CD1148"/>
  <c r="CD1149" s="1"/>
  <c r="BH1232"/>
  <c r="BH1233" s="1"/>
  <c r="AM1228"/>
  <c r="AN1214"/>
  <c r="AM1206"/>
  <c r="CD1204"/>
  <c r="CD1205"/>
  <c r="BT1204"/>
  <c r="AX1204"/>
  <c r="CD1202"/>
  <c r="CD1203"/>
  <c r="BS1192"/>
  <c r="BS1193" s="1"/>
  <c r="BR1176"/>
  <c r="AN1140"/>
  <c r="BU1136"/>
  <c r="AV1112"/>
  <c r="AM1104"/>
  <c r="AW1104"/>
  <c r="AW1105" s="1"/>
  <c r="AL1104"/>
  <c r="AL1105" s="1"/>
  <c r="AX1104"/>
  <c r="BH1104"/>
  <c r="BH1105" s="1"/>
  <c r="BJ1104"/>
  <c r="BT1104"/>
  <c r="CD1104"/>
  <c r="CD1105" s="1"/>
  <c r="AM1088"/>
  <c r="AM1082"/>
  <c r="AX1082"/>
  <c r="AL1068"/>
  <c r="AL1069" s="1"/>
  <c r="AM1068"/>
  <c r="AW1068"/>
  <c r="AW1069"/>
  <c r="AB1068"/>
  <c r="BU1068"/>
  <c r="AX1068"/>
  <c r="BH1068"/>
  <c r="BH1069" s="1"/>
  <c r="BS1068"/>
  <c r="BS1069"/>
  <c r="CD1068"/>
  <c r="CD1069" s="1"/>
  <c r="AB1066"/>
  <c r="AM1066"/>
  <c r="AX1066"/>
  <c r="BJ1066"/>
  <c r="CD1066"/>
  <c r="CD1067"/>
  <c r="AC1066"/>
  <c r="BI1066"/>
  <c r="AL1056"/>
  <c r="AL1057"/>
  <c r="AN1028"/>
  <c r="BI994"/>
  <c r="AY994"/>
  <c r="AN994"/>
  <c r="BU976"/>
  <c r="CD972"/>
  <c r="CD973" s="1"/>
  <c r="AB1174"/>
  <c r="BJ1174"/>
  <c r="BS1174"/>
  <c r="BS1175" s="1"/>
  <c r="AC1174"/>
  <c r="BT1174"/>
  <c r="CD1174"/>
  <c r="CD1175" s="1"/>
  <c r="BJ1098"/>
  <c r="BJ1056"/>
  <c r="BI1052"/>
  <c r="BS1228"/>
  <c r="BS1229"/>
  <c r="CD1214"/>
  <c r="CD1215" s="1"/>
  <c r="BT1056"/>
  <c r="AC1232"/>
  <c r="BU1230"/>
  <c r="AW1228"/>
  <c r="AW1229" s="1"/>
  <c r="AY1224"/>
  <c r="AN1224"/>
  <c r="AX1214"/>
  <c r="AW1206"/>
  <c r="AW1207"/>
  <c r="AL1206"/>
  <c r="AL1207" s="1"/>
  <c r="BS1204"/>
  <c r="BS1205"/>
  <c r="AW1204"/>
  <c r="AW1205" s="1"/>
  <c r="AN1204"/>
  <c r="CD1192"/>
  <c r="CD1193"/>
  <c r="AC1192"/>
  <c r="AW1184"/>
  <c r="AW1185"/>
  <c r="AB1184"/>
  <c r="BJ1184"/>
  <c r="BT1184"/>
  <c r="AC1184"/>
  <c r="AC1166"/>
  <c r="BU1166"/>
  <c r="AL1166"/>
  <c r="AL1167"/>
  <c r="AY1162"/>
  <c r="AM1162"/>
  <c r="AX1142"/>
  <c r="AN1142"/>
  <c r="AX1140"/>
  <c r="BU1126"/>
  <c r="AM1126"/>
  <c r="AW1126"/>
  <c r="AW1127"/>
  <c r="AN1126"/>
  <c r="AX1126"/>
  <c r="BH1126"/>
  <c r="BH1127"/>
  <c r="AB1126"/>
  <c r="BJ1126"/>
  <c r="BT1126"/>
  <c r="BS1110"/>
  <c r="BS1111" s="1"/>
  <c r="AN1100"/>
  <c r="AW1100"/>
  <c r="AW1101" s="1"/>
  <c r="BT1100"/>
  <c r="AB1100"/>
  <c r="AV1100"/>
  <c r="AX1100"/>
  <c r="BH1100"/>
  <c r="BH1101" s="1"/>
  <c r="AY1098"/>
  <c r="AY1088"/>
  <c r="AL1086"/>
  <c r="AL1087" s="1"/>
  <c r="BS1082"/>
  <c r="BS1083"/>
  <c r="CD1078"/>
  <c r="CD1079" s="1"/>
  <c r="AM1072"/>
  <c r="AB1054"/>
  <c r="BT1028"/>
  <c r="BJ1028"/>
  <c r="AX1028"/>
  <c r="BT994"/>
  <c r="BH994"/>
  <c r="BH995" s="1"/>
  <c r="AX994"/>
  <c r="AL994"/>
  <c r="AL995" s="1"/>
  <c r="AC980"/>
  <c r="BU980"/>
  <c r="AM980"/>
  <c r="AX980"/>
  <c r="BG960"/>
  <c r="AB902"/>
  <c r="BJ902"/>
  <c r="BU902"/>
  <c r="AX902"/>
  <c r="BH902"/>
  <c r="BH903" s="1"/>
  <c r="BS902"/>
  <c r="BS903" s="1"/>
  <c r="AY902"/>
  <c r="BI902"/>
  <c r="AW1234"/>
  <c r="AW1235" s="1"/>
  <c r="AB1234"/>
  <c r="AL1234"/>
  <c r="AL1235" s="1"/>
  <c r="AM1234"/>
  <c r="AV1234"/>
  <c r="BH1234"/>
  <c r="BH1235" s="1"/>
  <c r="BR1234"/>
  <c r="BT1234"/>
  <c r="AN1234"/>
  <c r="CD1234"/>
  <c r="CD1235" s="1"/>
  <c r="BS1234"/>
  <c r="BS1235"/>
  <c r="CD928"/>
  <c r="CD929" s="1"/>
  <c r="BT928"/>
  <c r="AW928"/>
  <c r="AW929" s="1"/>
  <c r="BH928"/>
  <c r="BH929"/>
  <c r="AN928"/>
  <c r="AX928"/>
  <c r="AB920"/>
  <c r="AM920"/>
  <c r="AW920"/>
  <c r="AW921" s="1"/>
  <c r="AN920"/>
  <c r="AY920"/>
  <c r="BI920"/>
  <c r="BU920"/>
  <c r="AC1216"/>
  <c r="AC1200"/>
  <c r="AC1182"/>
  <c r="AL1180"/>
  <c r="AL1181" s="1"/>
  <c r="CD1176"/>
  <c r="CD1177"/>
  <c r="BU1176"/>
  <c r="AB1176"/>
  <c r="AB1132"/>
  <c r="AN1132"/>
  <c r="AX1132"/>
  <c r="BI1132"/>
  <c r="CD1128"/>
  <c r="CD1129"/>
  <c r="AC1120"/>
  <c r="AM1108"/>
  <c r="AX1108"/>
  <c r="BH1108"/>
  <c r="BH1109" s="1"/>
  <c r="BS1108"/>
  <c r="BS1109"/>
  <c r="CC1108"/>
  <c r="CD1070"/>
  <c r="CD1071" s="1"/>
  <c r="BR1070"/>
  <c r="BI1070"/>
  <c r="AY1070"/>
  <c r="AC1060"/>
  <c r="BJ1060"/>
  <c r="BU1060"/>
  <c r="AY1058"/>
  <c r="AN1048"/>
  <c r="AB1048"/>
  <c r="AM1048"/>
  <c r="AX1048"/>
  <c r="BI1048"/>
  <c r="BS1048"/>
  <c r="BS1049" s="1"/>
  <c r="AM1012"/>
  <c r="AN1012"/>
  <c r="BJ1012"/>
  <c r="BU1012"/>
  <c r="BH992"/>
  <c r="BH993" s="1"/>
  <c r="BS992"/>
  <c r="BS993" s="1"/>
  <c r="CD992"/>
  <c r="CD993" s="1"/>
  <c r="BI992"/>
  <c r="AL992"/>
  <c r="AL993" s="1"/>
  <c r="AC924"/>
  <c r="BJ924"/>
  <c r="BT924"/>
  <c r="CD924"/>
  <c r="CD925" s="1"/>
  <c r="BU924"/>
  <c r="AN924"/>
  <c r="AX924"/>
  <c r="BH924"/>
  <c r="BH925"/>
  <c r="BS924"/>
  <c r="BS925" s="1"/>
  <c r="BH920"/>
  <c r="BH921"/>
  <c r="CD916"/>
  <c r="CD917" s="1"/>
  <c r="AY868"/>
  <c r="BJ868"/>
  <c r="BU868"/>
  <c r="AC868"/>
  <c r="AL868"/>
  <c r="AL869"/>
  <c r="BT868"/>
  <c r="AM868"/>
  <c r="AW868"/>
  <c r="AW869"/>
  <c r="BI868"/>
  <c r="AN868"/>
  <c r="AX868"/>
  <c r="AY854"/>
  <c r="AW824"/>
  <c r="AW825" s="1"/>
  <c r="AB824"/>
  <c r="AL824"/>
  <c r="AL825"/>
  <c r="BH824"/>
  <c r="BH825" s="1"/>
  <c r="BS824"/>
  <c r="BS825" s="1"/>
  <c r="CD824"/>
  <c r="CD825" s="1"/>
  <c r="BJ824"/>
  <c r="AB1264"/>
  <c r="AC1264"/>
  <c r="CD1264"/>
  <c r="CD1265"/>
  <c r="AC950"/>
  <c r="AN950"/>
  <c r="AX950"/>
  <c r="BI950"/>
  <c r="BT950"/>
  <c r="BS920"/>
  <c r="BS921" s="1"/>
  <c r="AC914"/>
  <c r="AM914"/>
  <c r="AX914"/>
  <c r="BI914"/>
  <c r="BS914"/>
  <c r="BS915"/>
  <c r="BU914"/>
  <c r="AL906"/>
  <c r="AL907"/>
  <c r="AW906"/>
  <c r="AW907" s="1"/>
  <c r="BJ906"/>
  <c r="CD906"/>
  <c r="CD907"/>
  <c r="BT906"/>
  <c r="AN906"/>
  <c r="AW894"/>
  <c r="AW895" s="1"/>
  <c r="AM894"/>
  <c r="AY894"/>
  <c r="BU894"/>
  <c r="AB890"/>
  <c r="BU890"/>
  <c r="AL890"/>
  <c r="AL891"/>
  <c r="AM890"/>
  <c r="AW890"/>
  <c r="AW891" s="1"/>
  <c r="AN890"/>
  <c r="AX890"/>
  <c r="BI890"/>
  <c r="BS890"/>
  <c r="BS891"/>
  <c r="CD890"/>
  <c r="CD891" s="1"/>
  <c r="AY890"/>
  <c r="BJ890"/>
  <c r="BT890"/>
  <c r="BU886"/>
  <c r="AW886"/>
  <c r="AW887"/>
  <c r="AM886"/>
  <c r="AY886"/>
  <c r="AB874"/>
  <c r="AN874"/>
  <c r="AV874"/>
  <c r="BT874"/>
  <c r="AW874"/>
  <c r="AW875"/>
  <c r="BH874"/>
  <c r="BH875" s="1"/>
  <c r="AX874"/>
  <c r="BJ854"/>
  <c r="BT854"/>
  <c r="CD854"/>
  <c r="CD855" s="1"/>
  <c r="AB854"/>
  <c r="AL854"/>
  <c r="AL855" s="1"/>
  <c r="AC854"/>
  <c r="AN854"/>
  <c r="AX854"/>
  <c r="BH854"/>
  <c r="BH855" s="1"/>
  <c r="BS854"/>
  <c r="BS855" s="1"/>
  <c r="AV1154"/>
  <c r="AY1106"/>
  <c r="BI1106"/>
  <c r="BR1106"/>
  <c r="AC1096"/>
  <c r="BJ1096"/>
  <c r="BT1096"/>
  <c r="CD1096"/>
  <c r="CD1097" s="1"/>
  <c r="BT1026"/>
  <c r="AL1026"/>
  <c r="AL1027"/>
  <c r="BS1026"/>
  <c r="BS1027" s="1"/>
  <c r="AW1004"/>
  <c r="AW1005"/>
  <c r="AM984"/>
  <c r="AB984"/>
  <c r="AN984"/>
  <c r="AY984"/>
  <c r="BI984"/>
  <c r="BS984"/>
  <c r="BS985"/>
  <c r="CD984"/>
  <c r="CD985" s="1"/>
  <c r="AB982"/>
  <c r="BU982"/>
  <c r="AC982"/>
  <c r="AL982"/>
  <c r="AL983" s="1"/>
  <c r="CC972"/>
  <c r="AM950"/>
  <c r="CD920"/>
  <c r="CD921" s="1"/>
  <c r="AC916"/>
  <c r="BJ916"/>
  <c r="BT916"/>
  <c r="BJ914"/>
  <c r="AW914"/>
  <c r="AW915"/>
  <c r="AB898"/>
  <c r="AL898"/>
  <c r="AL899"/>
  <c r="AM898"/>
  <c r="AW898"/>
  <c r="AW899" s="1"/>
  <c r="AN898"/>
  <c r="AX898"/>
  <c r="BG898"/>
  <c r="AY898"/>
  <c r="BI898"/>
  <c r="BS898"/>
  <c r="BS899" s="1"/>
  <c r="BJ898"/>
  <c r="BT898"/>
  <c r="CD898"/>
  <c r="CD899" s="1"/>
  <c r="AC898"/>
  <c r="BU854"/>
  <c r="AB844"/>
  <c r="AY844"/>
  <c r="BI844"/>
  <c r="BT844"/>
  <c r="AC844"/>
  <c r="CD844"/>
  <c r="CD845" s="1"/>
  <c r="AM844"/>
  <c r="AV844"/>
  <c r="BH844"/>
  <c r="BH845" s="1"/>
  <c r="AN844"/>
  <c r="AX844"/>
  <c r="BJ844"/>
  <c r="AL844"/>
  <c r="AL845"/>
  <c r="AN840"/>
  <c r="AX840"/>
  <c r="BH840"/>
  <c r="BH841"/>
  <c r="BU840"/>
  <c r="BH1216"/>
  <c r="BH1217" s="1"/>
  <c r="AX1216"/>
  <c r="AM1216"/>
  <c r="BH1200"/>
  <c r="BH1201" s="1"/>
  <c r="AX1200"/>
  <c r="AM1200"/>
  <c r="BT1182"/>
  <c r="BI1176"/>
  <c r="AX1176"/>
  <c r="BG1166"/>
  <c r="BU1120"/>
  <c r="BU1096"/>
  <c r="BI1096"/>
  <c r="AY1096"/>
  <c r="AL1084"/>
  <c r="AL1085" s="1"/>
  <c r="AB1084"/>
  <c r="BU1084"/>
  <c r="AN1070"/>
  <c r="AC1070"/>
  <c r="AW1064"/>
  <c r="AW1065"/>
  <c r="BJ1064"/>
  <c r="CC1062"/>
  <c r="AV1060"/>
  <c r="AY1004"/>
  <c r="AN988"/>
  <c r="AM988"/>
  <c r="AX988"/>
  <c r="BJ988"/>
  <c r="BT988"/>
  <c r="AL970"/>
  <c r="AL971"/>
  <c r="AN970"/>
  <c r="AX970"/>
  <c r="BH970"/>
  <c r="BH971"/>
  <c r="AC970"/>
  <c r="AW970"/>
  <c r="AW971"/>
  <c r="BI970"/>
  <c r="BR970"/>
  <c r="BU970"/>
  <c r="AL964"/>
  <c r="AL965"/>
  <c r="AC964"/>
  <c r="AW964"/>
  <c r="AW965" s="1"/>
  <c r="CC956"/>
  <c r="BG1124"/>
  <c r="BR1120"/>
  <c r="BG1086"/>
  <c r="CD1014"/>
  <c r="CD1015"/>
  <c r="AB978"/>
  <c r="BI978"/>
  <c r="BS978"/>
  <c r="BS979"/>
  <c r="AV970"/>
  <c r="BS966"/>
  <c r="BS967"/>
  <c r="BH966"/>
  <c r="BH967" s="1"/>
  <c r="AX966"/>
  <c r="AN966"/>
  <c r="AC962"/>
  <c r="AM962"/>
  <c r="AW962"/>
  <c r="AW963"/>
  <c r="AL938"/>
  <c r="AL939" s="1"/>
  <c r="AM938"/>
  <c r="AW938"/>
  <c r="AW939" s="1"/>
  <c r="AN938"/>
  <c r="AX938"/>
  <c r="BH938"/>
  <c r="BH939" s="1"/>
  <c r="BI926"/>
  <c r="BS926"/>
  <c r="BS927"/>
  <c r="AY926"/>
  <c r="BJ926"/>
  <c r="AV1096"/>
  <c r="CC1082"/>
  <c r="CC1032"/>
  <c r="CC964"/>
  <c r="AY908"/>
  <c r="BI908"/>
  <c r="BS908"/>
  <c r="BS909" s="1"/>
  <c r="AL908"/>
  <c r="AL909"/>
  <c r="AM908"/>
  <c r="AW908"/>
  <c r="AW909"/>
  <c r="BH908"/>
  <c r="BH909"/>
  <c r="BT908"/>
  <c r="CD908"/>
  <c r="CD909"/>
  <c r="AN908"/>
  <c r="AX908"/>
  <c r="BJ908"/>
  <c r="BU908"/>
  <c r="AB872"/>
  <c r="BJ872"/>
  <c r="AX872"/>
  <c r="BH872"/>
  <c r="BH873"/>
  <c r="BS872"/>
  <c r="BS873" s="1"/>
  <c r="AY872"/>
  <c r="BI872"/>
  <c r="BU956"/>
  <c r="BJ956"/>
  <c r="AL936"/>
  <c r="AL937"/>
  <c r="CC924"/>
  <c r="BI904"/>
  <c r="BT904"/>
  <c r="CD904"/>
  <c r="CD905" s="1"/>
  <c r="AB888"/>
  <c r="AC888"/>
  <c r="AM888"/>
  <c r="AW888"/>
  <c r="AW889" s="1"/>
  <c r="AX880"/>
  <c r="AM876"/>
  <c r="AW876"/>
  <c r="AW877" s="1"/>
  <c r="AN876"/>
  <c r="AY876"/>
  <c r="BJ876"/>
  <c r="BU876"/>
  <c r="CD866"/>
  <c r="CD867"/>
  <c r="CD812"/>
  <c r="CD813" s="1"/>
  <c r="BH812"/>
  <c r="BH813"/>
  <c r="AN812"/>
  <c r="BJ812"/>
  <c r="BI812"/>
  <c r="AC1278"/>
  <c r="AL1278"/>
  <c r="AL1279"/>
  <c r="AW1278"/>
  <c r="AW1279"/>
  <c r="BH1278"/>
  <c r="BH1279" s="1"/>
  <c r="AN1278"/>
  <c r="AX1278"/>
  <c r="BI1278"/>
  <c r="BU1278"/>
  <c r="CD1278"/>
  <c r="CD1279" s="1"/>
  <c r="BT1278"/>
  <c r="BJ1278"/>
  <c r="AB1236"/>
  <c r="AC1236"/>
  <c r="CD1236"/>
  <c r="CD1237" s="1"/>
  <c r="BH1236"/>
  <c r="BH1237" s="1"/>
  <c r="AL1236"/>
  <c r="AL1237" s="1"/>
  <c r="BJ1236"/>
  <c r="BI1236"/>
  <c r="AV884"/>
  <c r="CC882"/>
  <c r="AM866"/>
  <c r="AY866"/>
  <c r="BI866"/>
  <c r="BT866"/>
  <c r="AC856"/>
  <c r="AW856"/>
  <c r="AW857" s="1"/>
  <c r="AY856"/>
  <c r="BI856"/>
  <c r="BU856"/>
  <c r="AX856"/>
  <c r="AL830"/>
  <c r="AL831"/>
  <c r="AN830"/>
  <c r="AY1334"/>
  <c r="BH1334"/>
  <c r="BH1335"/>
  <c r="BJ1334"/>
  <c r="CD1334"/>
  <c r="CD1335"/>
  <c r="AL1334"/>
  <c r="AL1335" s="1"/>
  <c r="BT1334"/>
  <c r="BH1262"/>
  <c r="BH1263"/>
  <c r="AM1262"/>
  <c r="AY1262"/>
  <c r="BI1262"/>
  <c r="BU946"/>
  <c r="AC936"/>
  <c r="BG924"/>
  <c r="AM900"/>
  <c r="AW900"/>
  <c r="AW901" s="1"/>
  <c r="BU892"/>
  <c r="AB880"/>
  <c r="AY880"/>
  <c r="BI880"/>
  <c r="BT880"/>
  <c r="CD880"/>
  <c r="CD881"/>
  <c r="BH856"/>
  <c r="BH857" s="1"/>
  <c r="AB848"/>
  <c r="AM848"/>
  <c r="AW848"/>
  <c r="AW849" s="1"/>
  <c r="AY848"/>
  <c r="BJ848"/>
  <c r="BU848"/>
  <c r="AC846"/>
  <c r="BH846"/>
  <c r="BH847"/>
  <c r="AV942"/>
  <c r="BG914"/>
  <c r="AV896"/>
  <c r="AB882"/>
  <c r="AC882"/>
  <c r="AC864"/>
  <c r="AX864"/>
  <c r="BH864"/>
  <c r="BH865" s="1"/>
  <c r="CD864"/>
  <c r="CD865" s="1"/>
  <c r="AN862"/>
  <c r="AX862"/>
  <c r="BH862"/>
  <c r="BH863" s="1"/>
  <c r="BJ862"/>
  <c r="BS862"/>
  <c r="BS863" s="1"/>
  <c r="AB862"/>
  <c r="BU862"/>
  <c r="AM836"/>
  <c r="AY836"/>
  <c r="CD828"/>
  <c r="CD829"/>
  <c r="AL828"/>
  <c r="AL829" s="1"/>
  <c r="AX828"/>
  <c r="BH828"/>
  <c r="BH829" s="1"/>
  <c r="BT828"/>
  <c r="AY816"/>
  <c r="AN816"/>
  <c r="CD1344"/>
  <c r="CD1345" s="1"/>
  <c r="BS1338"/>
  <c r="BS1339"/>
  <c r="BH1338"/>
  <c r="BH1339" s="1"/>
  <c r="AW1338"/>
  <c r="AW1339"/>
  <c r="BI1318"/>
  <c r="BR1318"/>
  <c r="AC1318"/>
  <c r="BJ1318"/>
  <c r="BH1318"/>
  <c r="BH1319" s="1"/>
  <c r="BU1316"/>
  <c r="AL834"/>
  <c r="AL835" s="1"/>
  <c r="AN834"/>
  <c r="CD834"/>
  <c r="CD835"/>
  <c r="AC834"/>
  <c r="AC818"/>
  <c r="AB818"/>
  <c r="CD818"/>
  <c r="CD819" s="1"/>
  <c r="BH818"/>
  <c r="BH819" s="1"/>
  <c r="AX818"/>
  <c r="BI818"/>
  <c r="AN1346"/>
  <c r="AX1338"/>
  <c r="AB1338"/>
  <c r="CD1338"/>
  <c r="CD1339" s="1"/>
  <c r="AM1338"/>
  <c r="AM1316"/>
  <c r="CD1316"/>
  <c r="CD1317" s="1"/>
  <c r="AC1316"/>
  <c r="BT1272"/>
  <c r="BJ1272"/>
  <c r="CD1272"/>
  <c r="CD1273" s="1"/>
  <c r="AL826"/>
  <c r="AL827" s="1"/>
  <c r="AX826"/>
  <c r="BI826"/>
  <c r="BT826"/>
  <c r="AN826"/>
  <c r="BJ826"/>
  <c r="AB826"/>
  <c r="BJ1346"/>
  <c r="BR1340"/>
  <c r="AC1348"/>
  <c r="BJ1348"/>
  <c r="BS1348"/>
  <c r="BS1349" s="1"/>
  <c r="AL1348"/>
  <c r="AL1349" s="1"/>
  <c r="AW1348"/>
  <c r="AW1349" s="1"/>
  <c r="BT1348"/>
  <c r="AM1348"/>
  <c r="BU1348"/>
  <c r="AM1292"/>
  <c r="AW1292"/>
  <c r="AW1293" s="1"/>
  <c r="AN1292"/>
  <c r="AX1292"/>
  <c r="BH1292"/>
  <c r="BH1293" s="1"/>
  <c r="AY1292"/>
  <c r="BJ1292"/>
  <c r="BS1292"/>
  <c r="BS1293" s="1"/>
  <c r="AB1292"/>
  <c r="BU1292"/>
  <c r="CD1292"/>
  <c r="CD1293" s="1"/>
  <c r="AL1292"/>
  <c r="AL1293" s="1"/>
  <c r="BG882"/>
  <c r="AW860"/>
  <c r="AW861"/>
  <c r="BR848"/>
  <c r="BT804"/>
  <c r="BH804"/>
  <c r="BH805"/>
  <c r="CD802"/>
  <c r="CD803" s="1"/>
  <c r="BS802"/>
  <c r="BS803" s="1"/>
  <c r="BH802"/>
  <c r="BH803" s="1"/>
  <c r="AL802"/>
  <c r="AL803" s="1"/>
  <c r="AL792"/>
  <c r="AL793" s="1"/>
  <c r="BI788"/>
  <c r="BT786"/>
  <c r="BJ786"/>
  <c r="AX786"/>
  <c r="AM786"/>
  <c r="AW1328"/>
  <c r="AW1329" s="1"/>
  <c r="BJ1328"/>
  <c r="BU1328"/>
  <c r="AC1328"/>
  <c r="AM1324"/>
  <c r="AX1322"/>
  <c r="AN1322"/>
  <c r="CD1308"/>
  <c r="CD1309" s="1"/>
  <c r="BT1308"/>
  <c r="AV1308"/>
  <c r="AM1308"/>
  <c r="BR1242"/>
  <c r="AB786"/>
  <c r="BG1338"/>
  <c r="BH1326"/>
  <c r="BH1327" s="1"/>
  <c r="AM1326"/>
  <c r="AY1326"/>
  <c r="BI1326"/>
  <c r="AC1326"/>
  <c r="AL1322"/>
  <c r="AL1323" s="1"/>
  <c r="BR1290"/>
  <c r="AV1278"/>
  <c r="CD1266"/>
  <c r="CD1267" s="1"/>
  <c r="AL1266"/>
  <c r="AL1267" s="1"/>
  <c r="AX1266"/>
  <c r="AC1260"/>
  <c r="AN1260"/>
  <c r="CC1240"/>
  <c r="AC1324"/>
  <c r="BJ1324"/>
  <c r="BS1324"/>
  <c r="BS1325"/>
  <c r="BU1324"/>
  <c r="AL1324"/>
  <c r="AL1325" s="1"/>
  <c r="AC1308"/>
  <c r="AY1308"/>
  <c r="CC1248"/>
  <c r="CD1240"/>
  <c r="CD1241" s="1"/>
  <c r="BR1240"/>
  <c r="AL1240"/>
  <c r="AL1241" s="1"/>
  <c r="AV1240"/>
  <c r="AL1330"/>
  <c r="AL1331" s="1"/>
  <c r="AB1330"/>
  <c r="BU1266"/>
  <c r="BJ1266"/>
  <c r="CC1324"/>
  <c r="BG1308"/>
  <c r="BS1300"/>
  <c r="BS1301"/>
  <c r="BJ1300"/>
  <c r="CD1288"/>
  <c r="CD1289" s="1"/>
  <c r="BS1288"/>
  <c r="BS1289"/>
  <c r="BJ1288"/>
  <c r="CD1282"/>
  <c r="CD1283"/>
  <c r="BU1282"/>
  <c r="AL1282"/>
  <c r="AL1283" s="1"/>
  <c r="BT1274"/>
  <c r="BJ1274"/>
  <c r="AX1274"/>
  <c r="CD1270"/>
  <c r="CD1271"/>
  <c r="BH1268"/>
  <c r="BH1269" s="1"/>
  <c r="AL1268"/>
  <c r="AL1269"/>
  <c r="BH1250"/>
  <c r="BH1251" s="1"/>
  <c r="AL1250"/>
  <c r="AL1251"/>
  <c r="CC1328"/>
  <c r="AB1320"/>
  <c r="AX1300"/>
  <c r="AN1300"/>
  <c r="AB1274"/>
  <c r="BG1258"/>
  <c r="AV1320"/>
  <c r="BT1320"/>
  <c r="AY1320"/>
  <c r="BR1280"/>
  <c r="AV1246"/>
  <c r="AY1332"/>
  <c r="BG1332"/>
  <c r="AN1332"/>
  <c r="CD1332"/>
  <c r="CD1333"/>
  <c r="AW1332"/>
  <c r="AW1333" s="1"/>
  <c r="AX1332"/>
  <c r="BH1332"/>
  <c r="BH1333"/>
  <c r="AC1332"/>
  <c r="AL1332"/>
  <c r="AL1333"/>
  <c r="BT1332"/>
  <c r="BH1298"/>
  <c r="BH1299"/>
  <c r="AB1298"/>
  <c r="AL1298"/>
  <c r="AL1299" s="1"/>
  <c r="BT1298"/>
  <c r="AY1298"/>
  <c r="BI1298"/>
  <c r="BJ1298"/>
  <c r="BS1298"/>
  <c r="BS1299"/>
  <c r="BU1298"/>
  <c r="AM1298"/>
  <c r="CD1298"/>
  <c r="CD1299"/>
  <c r="AN1298"/>
  <c r="AY1286"/>
  <c r="BI1286"/>
  <c r="AN1286"/>
  <c r="CD1286"/>
  <c r="CD1287" s="1"/>
  <c r="BU1286"/>
  <c r="AC1286"/>
  <c r="BS1286"/>
  <c r="BS1287" s="1"/>
  <c r="BT1286"/>
  <c r="AB1286"/>
  <c r="AX1286"/>
  <c r="BJ1286"/>
  <c r="AY1348"/>
  <c r="AX1348"/>
  <c r="BH1348"/>
  <c r="BH1349" s="1"/>
  <c r="BI1348"/>
  <c r="AN1348"/>
  <c r="CD1348"/>
  <c r="CD1349" s="1"/>
  <c r="AL1346"/>
  <c r="AL1347"/>
  <c r="AM1344"/>
  <c r="BS1344"/>
  <c r="BS1345" s="1"/>
  <c r="BI1344"/>
  <c r="AB1344"/>
  <c r="BJ1344"/>
  <c r="BT1344"/>
  <c r="AC1344"/>
  <c r="AL1344"/>
  <c r="AL1345" s="1"/>
  <c r="BU1344"/>
  <c r="AY1344"/>
  <c r="AV1340"/>
  <c r="AC1336"/>
  <c r="AB1332"/>
  <c r="BS1314"/>
  <c r="BS1315" s="1"/>
  <c r="AN1306"/>
  <c r="BT1306"/>
  <c r="AB1306"/>
  <c r="BS1306"/>
  <c r="BS1307" s="1"/>
  <c r="AC1306"/>
  <c r="AL1306"/>
  <c r="AL1307"/>
  <c r="BU1306"/>
  <c r="AM1306"/>
  <c r="AW1306"/>
  <c r="AW1307"/>
  <c r="CD1306"/>
  <c r="CD1307" s="1"/>
  <c r="AX1306"/>
  <c r="AY1306"/>
  <c r="BH1306"/>
  <c r="BH1307" s="1"/>
  <c r="BI1306"/>
  <c r="AW1296"/>
  <c r="AW1297" s="1"/>
  <c r="BU1296"/>
  <c r="AN1296"/>
  <c r="AX1296"/>
  <c r="AB1296"/>
  <c r="AL1296"/>
  <c r="AL1297"/>
  <c r="AC1296"/>
  <c r="BI1296"/>
  <c r="BJ1296"/>
  <c r="BR1296"/>
  <c r="BS1296"/>
  <c r="BS1297" s="1"/>
  <c r="BT1296"/>
  <c r="CD1296"/>
  <c r="CD1297"/>
  <c r="AY1296"/>
  <c r="AM1296"/>
  <c r="BH1296"/>
  <c r="BH1297"/>
  <c r="AC1280"/>
  <c r="AW1280"/>
  <c r="AW1281"/>
  <c r="BU1280"/>
  <c r="AN1280"/>
  <c r="AX1280"/>
  <c r="AY1280"/>
  <c r="AB1280"/>
  <c r="AD1280" s="1"/>
  <c r="AL1280"/>
  <c r="AL1281"/>
  <c r="BT1280"/>
  <c r="CD1280"/>
  <c r="CD1281" s="1"/>
  <c r="BH1280"/>
  <c r="BH1281"/>
  <c r="AM1280"/>
  <c r="BS1280"/>
  <c r="BS1281" s="1"/>
  <c r="BU1336"/>
  <c r="BS1332"/>
  <c r="BS1333" s="1"/>
  <c r="AM1332"/>
  <c r="AX1298"/>
  <c r="AW1286"/>
  <c r="AW1287" s="1"/>
  <c r="AW1276"/>
  <c r="AW1277"/>
  <c r="BU1276"/>
  <c r="AC1276"/>
  <c r="BI1276"/>
  <c r="AN1276"/>
  <c r="AX1276"/>
  <c r="AY1276"/>
  <c r="BH1276"/>
  <c r="BH1277"/>
  <c r="AL1276"/>
  <c r="AL1277" s="1"/>
  <c r="BJ1276"/>
  <c r="BS1276"/>
  <c r="BS1277" s="1"/>
  <c r="CD1276"/>
  <c r="CD1277" s="1"/>
  <c r="AM1276"/>
  <c r="BT1276"/>
  <c r="AW1342"/>
  <c r="AW1343" s="1"/>
  <c r="BU1342"/>
  <c r="AN1342"/>
  <c r="AX1342"/>
  <c r="AY1342"/>
  <c r="BH1342"/>
  <c r="BH1343" s="1"/>
  <c r="AC1342"/>
  <c r="AL1342"/>
  <c r="AL1343"/>
  <c r="BT1342"/>
  <c r="CD1342"/>
  <c r="CD1343"/>
  <c r="BH1336"/>
  <c r="BH1337" s="1"/>
  <c r="AL1336"/>
  <c r="AL1337" s="1"/>
  <c r="BJ1332"/>
  <c r="BS1330"/>
  <c r="BS1331" s="1"/>
  <c r="BH1330"/>
  <c r="BH1331"/>
  <c r="AW1298"/>
  <c r="AW1299" s="1"/>
  <c r="BH1286"/>
  <c r="BH1287"/>
  <c r="CD1238"/>
  <c r="CD1239" s="1"/>
  <c r="BI1336"/>
  <c r="BS1346"/>
  <c r="BS1347" s="1"/>
  <c r="BS1342"/>
  <c r="BS1343" s="1"/>
  <c r="AM1342"/>
  <c r="AY1340"/>
  <c r="AB1340"/>
  <c r="BS1340"/>
  <c r="BS1341"/>
  <c r="AC1340"/>
  <c r="AL1340"/>
  <c r="AL1341"/>
  <c r="BT1340"/>
  <c r="AM1340"/>
  <c r="BU1340"/>
  <c r="BI1340"/>
  <c r="BI1332"/>
  <c r="AY1330"/>
  <c r="AY1322"/>
  <c r="AB1322"/>
  <c r="BH1322"/>
  <c r="BH1323"/>
  <c r="AC1322"/>
  <c r="BI1322"/>
  <c r="BT1322"/>
  <c r="BU1322"/>
  <c r="CD1322"/>
  <c r="CD1323" s="1"/>
  <c r="AW1322"/>
  <c r="AW1323"/>
  <c r="BJ1322"/>
  <c r="AB1318"/>
  <c r="AM1318"/>
  <c r="BS1318"/>
  <c r="BS1319" s="1"/>
  <c r="AN1318"/>
  <c r="BT1318"/>
  <c r="AW1318"/>
  <c r="AW1319" s="1"/>
  <c r="BU1318"/>
  <c r="AX1318"/>
  <c r="AL1318"/>
  <c r="AL1319" s="1"/>
  <c r="AY1318"/>
  <c r="AM1336"/>
  <c r="BS1336"/>
  <c r="BS1337" s="1"/>
  <c r="AN1336"/>
  <c r="AV1336"/>
  <c r="CD1336"/>
  <c r="CD1337" s="1"/>
  <c r="AW1336"/>
  <c r="AW1337"/>
  <c r="AX1336"/>
  <c r="AB1336"/>
  <c r="BJ1336"/>
  <c r="BT1336"/>
  <c r="BU1332"/>
  <c r="AC1330"/>
  <c r="BI1330"/>
  <c r="AM1330"/>
  <c r="BT1330"/>
  <c r="AN1330"/>
  <c r="BU1330"/>
  <c r="AW1330"/>
  <c r="AW1331" s="1"/>
  <c r="CD1330"/>
  <c r="CD1331"/>
  <c r="BJ1330"/>
  <c r="AC1238"/>
  <c r="BI1238"/>
  <c r="AL1238"/>
  <c r="AL1239"/>
  <c r="BJ1238"/>
  <c r="AM1238"/>
  <c r="BS1238"/>
  <c r="BS1239"/>
  <c r="AW1238"/>
  <c r="AW1239" s="1"/>
  <c r="BU1238"/>
  <c r="AV1238"/>
  <c r="AN1238"/>
  <c r="AX1238"/>
  <c r="BH1238"/>
  <c r="BH1239"/>
  <c r="AY1238"/>
  <c r="AB1238"/>
  <c r="AL1286"/>
  <c r="AL1287"/>
  <c r="AC1346"/>
  <c r="BI1346"/>
  <c r="AW1346"/>
  <c r="AW1347"/>
  <c r="CD1346"/>
  <c r="CD1347" s="1"/>
  <c r="AX1346"/>
  <c r="AY1346"/>
  <c r="AM1346"/>
  <c r="BT1346"/>
  <c r="BJ1342"/>
  <c r="AX1330"/>
  <c r="AN1314"/>
  <c r="BT1314"/>
  <c r="AC1314"/>
  <c r="AL1314"/>
  <c r="AL1315" s="1"/>
  <c r="BU1314"/>
  <c r="CC1314"/>
  <c r="AM1314"/>
  <c r="AW1314"/>
  <c r="AW1315"/>
  <c r="CD1314"/>
  <c r="CD1315" s="1"/>
  <c r="AX1314"/>
  <c r="AY1314"/>
  <c r="BG1314"/>
  <c r="BH1314"/>
  <c r="BH1315" s="1"/>
  <c r="BI1314"/>
  <c r="BJ1314"/>
  <c r="AB1314"/>
  <c r="AV1312"/>
  <c r="AC1298"/>
  <c r="AW1350"/>
  <c r="AW1351" s="1"/>
  <c r="BU1350"/>
  <c r="AB1310"/>
  <c r="BH1310"/>
  <c r="BH1311" s="1"/>
  <c r="BS1310"/>
  <c r="BS1311"/>
  <c r="AC1310"/>
  <c r="AL1310"/>
  <c r="AL1311"/>
  <c r="BT1310"/>
  <c r="AM1310"/>
  <c r="BU1310"/>
  <c r="AN1310"/>
  <c r="AV1310"/>
  <c r="CD1310"/>
  <c r="CD1311" s="1"/>
  <c r="AN1326"/>
  <c r="AV1326"/>
  <c r="BT1326"/>
  <c r="AW1326"/>
  <c r="AW1327" s="1"/>
  <c r="BU1326"/>
  <c r="CC1326"/>
  <c r="AM1328"/>
  <c r="BS1328"/>
  <c r="BS1329"/>
  <c r="CD1326"/>
  <c r="CD1327" s="1"/>
  <c r="BS1326"/>
  <c r="BS1327"/>
  <c r="AC1320"/>
  <c r="BI1320"/>
  <c r="AL1320"/>
  <c r="AL1321"/>
  <c r="BJ1320"/>
  <c r="AM1320"/>
  <c r="BS1320"/>
  <c r="BS1321"/>
  <c r="BR1312"/>
  <c r="AC1338"/>
  <c r="BI1338"/>
  <c r="AW1334"/>
  <c r="AW1335" s="1"/>
  <c r="BU1334"/>
  <c r="AY1328"/>
  <c r="BR1326"/>
  <c r="BJ1326"/>
  <c r="CC1312"/>
  <c r="AC1284"/>
  <c r="BI1284"/>
  <c r="AX1284"/>
  <c r="AM1284"/>
  <c r="BT1284"/>
  <c r="AY1284"/>
  <c r="BH1284"/>
  <c r="BH1285"/>
  <c r="BJ1284"/>
  <c r="BR1284"/>
  <c r="AL1284"/>
  <c r="AL1285"/>
  <c r="BS1284"/>
  <c r="BS1285" s="1"/>
  <c r="AN1284"/>
  <c r="BU1284"/>
  <c r="AW1284"/>
  <c r="AW1285" s="1"/>
  <c r="CD1284"/>
  <c r="CD1285"/>
  <c r="AY1256"/>
  <c r="AC1256"/>
  <c r="BI1256"/>
  <c r="AM1256"/>
  <c r="BS1256"/>
  <c r="BS1257" s="1"/>
  <c r="AX1256"/>
  <c r="BH1256"/>
  <c r="BH1257" s="1"/>
  <c r="BJ1256"/>
  <c r="BT1256"/>
  <c r="CD1256"/>
  <c r="CD1257" s="1"/>
  <c r="AL1256"/>
  <c r="AL1257" s="1"/>
  <c r="AN1256"/>
  <c r="AV1256"/>
  <c r="AW1256"/>
  <c r="AW1257" s="1"/>
  <c r="AB1256"/>
  <c r="BU1256"/>
  <c r="AY1324"/>
  <c r="BT1316"/>
  <c r="AB1316"/>
  <c r="BS1308"/>
  <c r="BS1309" s="1"/>
  <c r="BI1308"/>
  <c r="AY1302"/>
  <c r="AC1302"/>
  <c r="BH1294"/>
  <c r="BH1295"/>
  <c r="AX1294"/>
  <c r="BS1316"/>
  <c r="BS1317" s="1"/>
  <c r="BI1316"/>
  <c r="AL1308"/>
  <c r="AL1309" s="1"/>
  <c r="BJ1308"/>
  <c r="BR1308"/>
  <c r="AX1302"/>
  <c r="AL1302"/>
  <c r="AL1303" s="1"/>
  <c r="AB1302"/>
  <c r="BG1288"/>
  <c r="AL1316"/>
  <c r="AL1317" s="1"/>
  <c r="BJ1316"/>
  <c r="BR1316"/>
  <c r="AY1294"/>
  <c r="AB1294"/>
  <c r="BS1294"/>
  <c r="BS1295" s="1"/>
  <c r="AC1294"/>
  <c r="AM1294"/>
  <c r="AM1282"/>
  <c r="BS1282"/>
  <c r="BS1283" s="1"/>
  <c r="BI1282"/>
  <c r="AB1282"/>
  <c r="BJ1282"/>
  <c r="BT1282"/>
  <c r="AY1282"/>
  <c r="AN1302"/>
  <c r="BT1302"/>
  <c r="AM1302"/>
  <c r="AW1302"/>
  <c r="AW1303"/>
  <c r="CD1302"/>
  <c r="CD1303" s="1"/>
  <c r="AM1290"/>
  <c r="BS1290"/>
  <c r="BS1291"/>
  <c r="AN1290"/>
  <c r="CD1290"/>
  <c r="CD1291"/>
  <c r="AB1290"/>
  <c r="AL1290"/>
  <c r="AL1291"/>
  <c r="AW1290"/>
  <c r="AW1291" s="1"/>
  <c r="AC1290"/>
  <c r="AX1290"/>
  <c r="AY1290"/>
  <c r="AC1272"/>
  <c r="BI1272"/>
  <c r="AM1272"/>
  <c r="BS1272"/>
  <c r="BS1273"/>
  <c r="AW1272"/>
  <c r="AW1273" s="1"/>
  <c r="BU1272"/>
  <c r="CC1272"/>
  <c r="AN1272"/>
  <c r="AX1272"/>
  <c r="AB1272"/>
  <c r="AY1272"/>
  <c r="BH1272"/>
  <c r="BH1273" s="1"/>
  <c r="AV1258"/>
  <c r="AM1252"/>
  <c r="BS1252"/>
  <c r="BS1253" s="1"/>
  <c r="AW1252"/>
  <c r="AW1253"/>
  <c r="BU1252"/>
  <c r="AY1252"/>
  <c r="BG1252"/>
  <c r="AB1252"/>
  <c r="AN1252"/>
  <c r="AX1252"/>
  <c r="BH1252"/>
  <c r="BH1253"/>
  <c r="BI1252"/>
  <c r="AL1252"/>
  <c r="AL1253"/>
  <c r="BJ1252"/>
  <c r="BT1252"/>
  <c r="CD1252"/>
  <c r="CD1253"/>
  <c r="AC1252"/>
  <c r="AY1260"/>
  <c r="AW1260"/>
  <c r="AW1261"/>
  <c r="AX1260"/>
  <c r="BH1260"/>
  <c r="BH1261"/>
  <c r="BI1260"/>
  <c r="AB1260"/>
  <c r="BS1260"/>
  <c r="BS1261" s="1"/>
  <c r="AL1260"/>
  <c r="AL1261"/>
  <c r="BJ1260"/>
  <c r="BT1260"/>
  <c r="AM1260"/>
  <c r="BU1260"/>
  <c r="AC1254"/>
  <c r="BI1254"/>
  <c r="AM1254"/>
  <c r="BS1254"/>
  <c r="BS1255" s="1"/>
  <c r="AW1254"/>
  <c r="AW1255"/>
  <c r="BU1254"/>
  <c r="CC1254"/>
  <c r="AN1254"/>
  <c r="AX1254"/>
  <c r="AL1254"/>
  <c r="AL1255" s="1"/>
  <c r="AY1254"/>
  <c r="BH1254"/>
  <c r="BH1255" s="1"/>
  <c r="CD1254"/>
  <c r="CD1255" s="1"/>
  <c r="BJ1254"/>
  <c r="BT1254"/>
  <c r="AC1292"/>
  <c r="BI1292"/>
  <c r="AW1288"/>
  <c r="AW1289"/>
  <c r="BU1288"/>
  <c r="AM1278"/>
  <c r="BS1278"/>
  <c r="BS1279"/>
  <c r="AY1278"/>
  <c r="AN1266"/>
  <c r="AY1274"/>
  <c r="BG1274"/>
  <c r="AC1274"/>
  <c r="BI1274"/>
  <c r="AM1274"/>
  <c r="BS1274"/>
  <c r="BS1275" s="1"/>
  <c r="AM1264"/>
  <c r="BS1264"/>
  <c r="BS1265"/>
  <c r="AW1264"/>
  <c r="AW1265" s="1"/>
  <c r="AX1264"/>
  <c r="AY1264"/>
  <c r="BI1264"/>
  <c r="AL1274"/>
  <c r="AL1275"/>
  <c r="BI1270"/>
  <c r="BU1264"/>
  <c r="BJ1264"/>
  <c r="AN1264"/>
  <c r="BG1246"/>
  <c r="AM1270"/>
  <c r="BS1270"/>
  <c r="BS1271"/>
  <c r="AW1270"/>
  <c r="AW1271" s="1"/>
  <c r="BU1270"/>
  <c r="AY1270"/>
  <c r="BG1270"/>
  <c r="AY1266"/>
  <c r="AB1266"/>
  <c r="BH1266"/>
  <c r="BH1267" s="1"/>
  <c r="AC1266"/>
  <c r="BI1266"/>
  <c r="AM1266"/>
  <c r="BS1266"/>
  <c r="BS1267" s="1"/>
  <c r="BT1264"/>
  <c r="BH1264"/>
  <c r="BH1265"/>
  <c r="AL1264"/>
  <c r="AL1265" s="1"/>
  <c r="AW1262"/>
  <c r="AW1263" s="1"/>
  <c r="BU1262"/>
  <c r="BJ1262"/>
  <c r="AB1262"/>
  <c r="BS1262"/>
  <c r="BS1263" s="1"/>
  <c r="AC1262"/>
  <c r="AL1262"/>
  <c r="AL1263" s="1"/>
  <c r="BT1262"/>
  <c r="CD1262"/>
  <c r="CD1263"/>
  <c r="AN1262"/>
  <c r="AX1262"/>
  <c r="BI1268"/>
  <c r="AC1268"/>
  <c r="AD1268" s="1"/>
  <c r="AC1258"/>
  <c r="BI1258"/>
  <c r="AC1246"/>
  <c r="BI1246"/>
  <c r="AL1246"/>
  <c r="AL1247" s="1"/>
  <c r="BJ1246"/>
  <c r="BR1246"/>
  <c r="AM1246"/>
  <c r="BS1246"/>
  <c r="BS1247"/>
  <c r="AW1246"/>
  <c r="AW1247" s="1"/>
  <c r="BU1246"/>
  <c r="CC1246"/>
  <c r="AY1268"/>
  <c r="AY1248"/>
  <c r="AB1248"/>
  <c r="BH1248"/>
  <c r="BH1249"/>
  <c r="AC1248"/>
  <c r="BI1248"/>
  <c r="AM1248"/>
  <c r="BS1248"/>
  <c r="BS1249" s="1"/>
  <c r="AM1244"/>
  <c r="BS1244"/>
  <c r="BS1245"/>
  <c r="AN1244"/>
  <c r="AV1244"/>
  <c r="BT1244"/>
  <c r="AW1244"/>
  <c r="AW1245" s="1"/>
  <c r="BU1244"/>
  <c r="CC1244"/>
  <c r="AY1244"/>
  <c r="AY1240"/>
  <c r="BG1240"/>
  <c r="AB1240"/>
  <c r="BH1240"/>
  <c r="BH1241" s="1"/>
  <c r="AC1240"/>
  <c r="BI1240"/>
  <c r="AM1240"/>
  <c r="BS1240"/>
  <c r="BS1241" s="1"/>
  <c r="BU1268"/>
  <c r="BR1248"/>
  <c r="AN1248"/>
  <c r="CD1244"/>
  <c r="CD1245" s="1"/>
  <c r="BR1244"/>
  <c r="BI1244"/>
  <c r="AL1244"/>
  <c r="AL1245" s="1"/>
  <c r="BT1240"/>
  <c r="BJ1240"/>
  <c r="AW1240"/>
  <c r="AW1241" s="1"/>
  <c r="AM1236"/>
  <c r="BS1236"/>
  <c r="BS1237" s="1"/>
  <c r="AN1236"/>
  <c r="BT1236"/>
  <c r="AW1236"/>
  <c r="AW1237" s="1"/>
  <c r="BU1236"/>
  <c r="AY1236"/>
  <c r="BI1250"/>
  <c r="AC1250"/>
  <c r="BI1242"/>
  <c r="AC1242"/>
  <c r="BI1234"/>
  <c r="AC1234"/>
  <c r="AY1250"/>
  <c r="AY1242"/>
  <c r="BG1234"/>
  <c r="AY1234"/>
  <c r="CC1250"/>
  <c r="BU1250"/>
  <c r="BU1242"/>
  <c r="CC1234"/>
  <c r="BU1234"/>
  <c r="CC1186"/>
  <c r="BG1084"/>
  <c r="AV1120"/>
  <c r="BR1104"/>
  <c r="BG1076"/>
  <c r="CC1088"/>
  <c r="CC1112"/>
  <c r="BG1106"/>
  <c r="BG1098"/>
  <c r="BR1152"/>
  <c r="CC1104"/>
  <c r="AV1092"/>
  <c r="BG1052"/>
  <c r="BR1026"/>
  <c r="AV1130"/>
  <c r="AV1104"/>
  <c r="CC1096"/>
  <c r="AV1084"/>
  <c r="BG1050"/>
  <c r="AV1002"/>
  <c r="BR968"/>
  <c r="BR1112"/>
  <c r="BG1100"/>
  <c r="BR1052"/>
  <c r="BG1120"/>
  <c r="BG1104"/>
  <c r="BR1102"/>
  <c r="BR1048"/>
  <c r="BG944"/>
  <c r="BR1022"/>
  <c r="AV966"/>
  <c r="CC962"/>
  <c r="BR976"/>
  <c r="AV1080"/>
  <c r="AV1012"/>
  <c r="BG934"/>
  <c r="BR1056"/>
  <c r="BR1046"/>
  <c r="BG970"/>
  <c r="CC902"/>
  <c r="BG872"/>
  <c r="CC942"/>
  <c r="BR988"/>
  <c r="BG986"/>
  <c r="AV928"/>
  <c r="BR872"/>
  <c r="AV868"/>
  <c r="AV944"/>
  <c r="BR924"/>
  <c r="AV916"/>
  <c r="AV904"/>
  <c r="CC888"/>
  <c r="AV924"/>
  <c r="BR906"/>
  <c r="BG884"/>
  <c r="CC916"/>
  <c r="AV908"/>
  <c r="BR902"/>
  <c r="AV892"/>
  <c r="BR812"/>
  <c r="AV870"/>
  <c r="BG832"/>
  <c r="BG864"/>
  <c r="BG862"/>
  <c r="AV806"/>
  <c r="AN1168"/>
  <c r="BT1168"/>
  <c r="AX1168"/>
  <c r="AY1168"/>
  <c r="BH1168"/>
  <c r="BH1169" s="1"/>
  <c r="AC1168"/>
  <c r="AL1168"/>
  <c r="AL1169"/>
  <c r="BU1168"/>
  <c r="AB1168"/>
  <c r="AW1168"/>
  <c r="AW1169"/>
  <c r="BJ1168"/>
  <c r="AL1210"/>
  <c r="AL1211"/>
  <c r="BJ1210"/>
  <c r="AM1210"/>
  <c r="BS1210"/>
  <c r="BS1211"/>
  <c r="AN1210"/>
  <c r="BT1210"/>
  <c r="AB1210"/>
  <c r="BH1210"/>
  <c r="BH1211"/>
  <c r="AC1210"/>
  <c r="AL1194"/>
  <c r="AL1195"/>
  <c r="BJ1194"/>
  <c r="AM1194"/>
  <c r="BS1194"/>
  <c r="BS1195"/>
  <c r="AN1194"/>
  <c r="BT1194"/>
  <c r="AB1194"/>
  <c r="BH1194"/>
  <c r="BH1195"/>
  <c r="AC1194"/>
  <c r="BU1172"/>
  <c r="AB1018"/>
  <c r="BH1018"/>
  <c r="BH1019" s="1"/>
  <c r="AC1018"/>
  <c r="BI1018"/>
  <c r="AL1018"/>
  <c r="AL1019" s="1"/>
  <c r="BJ1018"/>
  <c r="BR1018"/>
  <c r="AW1018"/>
  <c r="AW1019" s="1"/>
  <c r="BU1018"/>
  <c r="AM1018"/>
  <c r="AY1018"/>
  <c r="BT1018"/>
  <c r="CD1018"/>
  <c r="CD1019"/>
  <c r="BS1018"/>
  <c r="BS1019" s="1"/>
  <c r="AN1018"/>
  <c r="AV1230"/>
  <c r="AW1218"/>
  <c r="AW1219" s="1"/>
  <c r="AW1202"/>
  <c r="AW1203"/>
  <c r="AW1186"/>
  <c r="AW1187" s="1"/>
  <c r="BS1180"/>
  <c r="BS1181"/>
  <c r="AM1168"/>
  <c r="AB922"/>
  <c r="BH922"/>
  <c r="BH923"/>
  <c r="BS922"/>
  <c r="BS923" s="1"/>
  <c r="AC922"/>
  <c r="AL922"/>
  <c r="AL923"/>
  <c r="BT922"/>
  <c r="AM922"/>
  <c r="BU922"/>
  <c r="AW922"/>
  <c r="AW923" s="1"/>
  <c r="AN922"/>
  <c r="AX922"/>
  <c r="AY922"/>
  <c r="BI922"/>
  <c r="CD922"/>
  <c r="CD923"/>
  <c r="BJ922"/>
  <c r="CD1226"/>
  <c r="CD1227" s="1"/>
  <c r="BI1226"/>
  <c r="AY1226"/>
  <c r="AL1218"/>
  <c r="AL1219" s="1"/>
  <c r="BJ1218"/>
  <c r="BR1218"/>
  <c r="AM1218"/>
  <c r="BS1218"/>
  <c r="BS1219"/>
  <c r="AN1218"/>
  <c r="BT1218"/>
  <c r="AB1218"/>
  <c r="BH1218"/>
  <c r="BH1219" s="1"/>
  <c r="AC1218"/>
  <c r="CD1210"/>
  <c r="CD1211"/>
  <c r="BI1210"/>
  <c r="AY1210"/>
  <c r="AL1202"/>
  <c r="AL1203"/>
  <c r="BJ1202"/>
  <c r="AM1202"/>
  <c r="BS1202"/>
  <c r="BS1203"/>
  <c r="AN1202"/>
  <c r="BT1202"/>
  <c r="AB1202"/>
  <c r="BH1202"/>
  <c r="BH1203" s="1"/>
  <c r="AC1202"/>
  <c r="CD1194"/>
  <c r="CD1195"/>
  <c r="BI1194"/>
  <c r="AY1194"/>
  <c r="AL1186"/>
  <c r="AL1187"/>
  <c r="BJ1186"/>
  <c r="AM1186"/>
  <c r="BS1186"/>
  <c r="BS1187"/>
  <c r="AN1186"/>
  <c r="BT1186"/>
  <c r="AB1186"/>
  <c r="BH1186"/>
  <c r="BH1187" s="1"/>
  <c r="AC1186"/>
  <c r="AB1180"/>
  <c r="BH1180"/>
  <c r="BH1181" s="1"/>
  <c r="AW1180"/>
  <c r="AW1181" s="1"/>
  <c r="AX1180"/>
  <c r="AY1180"/>
  <c r="BI1180"/>
  <c r="AM1180"/>
  <c r="BU1180"/>
  <c r="BJ1180"/>
  <c r="AN1180"/>
  <c r="BT1180"/>
  <c r="CD1180"/>
  <c r="CD1181"/>
  <c r="AB1146"/>
  <c r="BH1146"/>
  <c r="BH1147"/>
  <c r="AL1146"/>
  <c r="AL1147" s="1"/>
  <c r="BJ1146"/>
  <c r="AM1146"/>
  <c r="AC1146"/>
  <c r="AN1146"/>
  <c r="AW1146"/>
  <c r="AW1147"/>
  <c r="BU1146"/>
  <c r="AX1146"/>
  <c r="BT1146"/>
  <c r="CD1146"/>
  <c r="CD1147"/>
  <c r="AC996"/>
  <c r="BI996"/>
  <c r="AN996"/>
  <c r="BU996"/>
  <c r="AW996"/>
  <c r="AW997" s="1"/>
  <c r="CD996"/>
  <c r="CD997" s="1"/>
  <c r="AX996"/>
  <c r="BJ996"/>
  <c r="AL996"/>
  <c r="AL997" s="1"/>
  <c r="AY996"/>
  <c r="BT996"/>
  <c r="BH996"/>
  <c r="BH997" s="1"/>
  <c r="AM996"/>
  <c r="BS996"/>
  <c r="BS997"/>
  <c r="AB1172"/>
  <c r="BH1172"/>
  <c r="BH1173" s="1"/>
  <c r="AN1172"/>
  <c r="CD1172"/>
  <c r="CD1173" s="1"/>
  <c r="AW1172"/>
  <c r="AW1173"/>
  <c r="AX1172"/>
  <c r="AC1172"/>
  <c r="AL1172"/>
  <c r="AL1173"/>
  <c r="BT1172"/>
  <c r="BI1172"/>
  <c r="AM1172"/>
  <c r="BS1172"/>
  <c r="BS1173"/>
  <c r="BU1226"/>
  <c r="BU1210"/>
  <c r="AX1210"/>
  <c r="CC1194"/>
  <c r="BU1194"/>
  <c r="AX1194"/>
  <c r="AB1164"/>
  <c r="BH1164"/>
  <c r="BH1165" s="1"/>
  <c r="AM1164"/>
  <c r="BU1164"/>
  <c r="AN1164"/>
  <c r="CD1164"/>
  <c r="CD1165" s="1"/>
  <c r="AW1164"/>
  <c r="AW1165" s="1"/>
  <c r="BS1164"/>
  <c r="BS1165" s="1"/>
  <c r="AC1164"/>
  <c r="AL1164"/>
  <c r="AL1165" s="1"/>
  <c r="AY1164"/>
  <c r="BI1164"/>
  <c r="AN1114"/>
  <c r="AV1114"/>
  <c r="BT1114"/>
  <c r="AX1114"/>
  <c r="AY1114"/>
  <c r="BH1114"/>
  <c r="BH1115" s="1"/>
  <c r="BJ1114"/>
  <c r="BR1114"/>
  <c r="AB1114"/>
  <c r="AC1114"/>
  <c r="AM1114"/>
  <c r="CD1114"/>
  <c r="CD1115" s="1"/>
  <c r="BI1114"/>
  <c r="BS1114"/>
  <c r="BS1115" s="1"/>
  <c r="AX1018"/>
  <c r="AL1226"/>
  <c r="AL1227"/>
  <c r="BJ1226"/>
  <c r="AM1226"/>
  <c r="BS1226"/>
  <c r="BS1227"/>
  <c r="AN1226"/>
  <c r="BT1226"/>
  <c r="AB1226"/>
  <c r="BH1226"/>
  <c r="BH1227" s="1"/>
  <c r="AC1226"/>
  <c r="BJ1172"/>
  <c r="BR1182"/>
  <c r="AW1226"/>
  <c r="AW1227" s="1"/>
  <c r="AW1210"/>
  <c r="AW1211"/>
  <c r="AW1194"/>
  <c r="AW1195" s="1"/>
  <c r="CD1168"/>
  <c r="CD1169"/>
  <c r="BS1168"/>
  <c r="BS1169" s="1"/>
  <c r="BI1168"/>
  <c r="BT1164"/>
  <c r="BU1114"/>
  <c r="BG1176"/>
  <c r="BH1160"/>
  <c r="BH1161"/>
  <c r="BR1110"/>
  <c r="AL1024"/>
  <c r="AL1025" s="1"/>
  <c r="BJ1024"/>
  <c r="AM1024"/>
  <c r="BS1024"/>
  <c r="BS1025" s="1"/>
  <c r="AY1024"/>
  <c r="AB1024"/>
  <c r="AW1024"/>
  <c r="AW1025" s="1"/>
  <c r="AC1024"/>
  <c r="AX1024"/>
  <c r="BH1024"/>
  <c r="BH1025" s="1"/>
  <c r="BT1024"/>
  <c r="BI1024"/>
  <c r="BU1024"/>
  <c r="CC1024"/>
  <c r="AN1024"/>
  <c r="CD1024"/>
  <c r="CD1025" s="1"/>
  <c r="AW1000"/>
  <c r="AW1001"/>
  <c r="BU1000"/>
  <c r="BJ1000"/>
  <c r="BR1000"/>
  <c r="AB1000"/>
  <c r="BS1000"/>
  <c r="BS1001" s="1"/>
  <c r="AC1000"/>
  <c r="AL1000"/>
  <c r="AL1001" s="1"/>
  <c r="BT1000"/>
  <c r="CD1000"/>
  <c r="CD1001"/>
  <c r="AY1000"/>
  <c r="AN1000"/>
  <c r="AX1000"/>
  <c r="BH1000"/>
  <c r="BH1001" s="1"/>
  <c r="BI1000"/>
  <c r="AM1000"/>
  <c r="AC1160"/>
  <c r="AN1098"/>
  <c r="BT1098"/>
  <c r="AC1098"/>
  <c r="AL1098"/>
  <c r="AL1099" s="1"/>
  <c r="BU1098"/>
  <c r="CC1098"/>
  <c r="AM1098"/>
  <c r="AW1098"/>
  <c r="AW1099" s="1"/>
  <c r="CD1098"/>
  <c r="CD1099"/>
  <c r="AX1098"/>
  <c r="BH1098"/>
  <c r="BH1099"/>
  <c r="AB1098"/>
  <c r="BS1098"/>
  <c r="BS1099" s="1"/>
  <c r="AN1160"/>
  <c r="BT1160"/>
  <c r="AM1160"/>
  <c r="AW1160"/>
  <c r="AW1161" s="1"/>
  <c r="CD1160"/>
  <c r="CD1161" s="1"/>
  <c r="AX1160"/>
  <c r="AY1160"/>
  <c r="AB1160"/>
  <c r="BS1160"/>
  <c r="BS1161" s="1"/>
  <c r="AB1136"/>
  <c r="BH1136"/>
  <c r="BH1137" s="1"/>
  <c r="AC1136"/>
  <c r="BI1136"/>
  <c r="AL1136"/>
  <c r="AL1137" s="1"/>
  <c r="BJ1136"/>
  <c r="AN1136"/>
  <c r="BT1136"/>
  <c r="CD1136"/>
  <c r="CD1137" s="1"/>
  <c r="AX1136"/>
  <c r="BS1136"/>
  <c r="BS1137"/>
  <c r="AL1116"/>
  <c r="AL1117" s="1"/>
  <c r="BJ1116"/>
  <c r="BR1116"/>
  <c r="BI1116"/>
  <c r="BS1116"/>
  <c r="BS1117"/>
  <c r="AB1116"/>
  <c r="BT1116"/>
  <c r="AC1116"/>
  <c r="AM1116"/>
  <c r="BU1116"/>
  <c r="AW1116"/>
  <c r="AW1117" s="1"/>
  <c r="AN1116"/>
  <c r="AX1116"/>
  <c r="CD1116"/>
  <c r="CD1117" s="1"/>
  <c r="AY1116"/>
  <c r="AB1110"/>
  <c r="BH1110"/>
  <c r="BH1111"/>
  <c r="AM1110"/>
  <c r="BU1110"/>
  <c r="CC1110"/>
  <c r="AN1110"/>
  <c r="CD1110"/>
  <c r="CD1111" s="1"/>
  <c r="AW1110"/>
  <c r="AW1111" s="1"/>
  <c r="AY1110"/>
  <c r="BI1110"/>
  <c r="AL1178"/>
  <c r="AL1179" s="1"/>
  <c r="BJ1178"/>
  <c r="AB1156"/>
  <c r="BH1156"/>
  <c r="BH1157" s="1"/>
  <c r="BH1230"/>
  <c r="BH1231" s="1"/>
  <c r="AB1230"/>
  <c r="BR1228"/>
  <c r="BJ1228"/>
  <c r="AL1228"/>
  <c r="AL1229" s="1"/>
  <c r="BH1222"/>
  <c r="BH1223"/>
  <c r="AB1222"/>
  <c r="BJ1220"/>
  <c r="AL1220"/>
  <c r="AL1221"/>
  <c r="BH1214"/>
  <c r="BH1215" s="1"/>
  <c r="AB1214"/>
  <c r="BJ1212"/>
  <c r="AL1212"/>
  <c r="AL1213" s="1"/>
  <c r="BH1206"/>
  <c r="BH1207"/>
  <c r="AB1206"/>
  <c r="BJ1204"/>
  <c r="AL1204"/>
  <c r="AL1205"/>
  <c r="BJ1196"/>
  <c r="AL1196"/>
  <c r="AL1197" s="1"/>
  <c r="BH1190"/>
  <c r="BH1191" s="1"/>
  <c r="AB1190"/>
  <c r="BR1188"/>
  <c r="BJ1188"/>
  <c r="AL1188"/>
  <c r="AL1189" s="1"/>
  <c r="CD1178"/>
  <c r="CD1179"/>
  <c r="AN1178"/>
  <c r="AN1176"/>
  <c r="AV1176"/>
  <c r="BT1176"/>
  <c r="BT1162"/>
  <c r="AB1162"/>
  <c r="CD1156"/>
  <c r="CD1157"/>
  <c r="AN1156"/>
  <c r="AW1152"/>
  <c r="AW1153"/>
  <c r="AM1152"/>
  <c r="AB1152"/>
  <c r="AW1144"/>
  <c r="AW1145"/>
  <c r="AM1144"/>
  <c r="AB1144"/>
  <c r="AB1090"/>
  <c r="BH1090"/>
  <c r="BH1091"/>
  <c r="AN1090"/>
  <c r="AV1090"/>
  <c r="BT1090"/>
  <c r="AC1090"/>
  <c r="AM1090"/>
  <c r="AW1090"/>
  <c r="AW1091" s="1"/>
  <c r="AX1090"/>
  <c r="AY1090"/>
  <c r="BI1090"/>
  <c r="BS1090"/>
  <c r="BS1091"/>
  <c r="AV1058"/>
  <c r="BU1232"/>
  <c r="AY1230"/>
  <c r="BI1228"/>
  <c r="AC1228"/>
  <c r="CC1224"/>
  <c r="BU1224"/>
  <c r="AY1222"/>
  <c r="BI1220"/>
  <c r="AC1220"/>
  <c r="BU1216"/>
  <c r="AY1214"/>
  <c r="BI1212"/>
  <c r="AC1212"/>
  <c r="BU1208"/>
  <c r="AY1206"/>
  <c r="BI1204"/>
  <c r="AC1204"/>
  <c r="BU1200"/>
  <c r="BI1196"/>
  <c r="AC1196"/>
  <c r="BU1192"/>
  <c r="AY1190"/>
  <c r="BI1188"/>
  <c r="AC1188"/>
  <c r="BU1184"/>
  <c r="BU1178"/>
  <c r="AM1178"/>
  <c r="AC1178"/>
  <c r="BH1176"/>
  <c r="BH1177" s="1"/>
  <c r="BS1162"/>
  <c r="BS1163"/>
  <c r="BI1162"/>
  <c r="BU1156"/>
  <c r="AM1156"/>
  <c r="AL1154"/>
  <c r="AL1155" s="1"/>
  <c r="BJ1154"/>
  <c r="CD1152"/>
  <c r="CD1153" s="1"/>
  <c r="AB1128"/>
  <c r="BH1128"/>
  <c r="BH1129"/>
  <c r="AC1128"/>
  <c r="BI1128"/>
  <c r="AL1128"/>
  <c r="AL1129"/>
  <c r="BJ1128"/>
  <c r="AN1128"/>
  <c r="BT1128"/>
  <c r="AC1034"/>
  <c r="BI1034"/>
  <c r="AW1034"/>
  <c r="AW1035"/>
  <c r="BU1034"/>
  <c r="AN1034"/>
  <c r="AX1034"/>
  <c r="AY1034"/>
  <c r="BH1034"/>
  <c r="BH1035" s="1"/>
  <c r="BS1034"/>
  <c r="BS1035" s="1"/>
  <c r="AL1034"/>
  <c r="AL1035" s="1"/>
  <c r="AY1006"/>
  <c r="AC1006"/>
  <c r="AL1006"/>
  <c r="AL1007" s="1"/>
  <c r="BT1006"/>
  <c r="AM1006"/>
  <c r="BU1006"/>
  <c r="AN1006"/>
  <c r="CD1006"/>
  <c r="CD1007" s="1"/>
  <c r="BI1006"/>
  <c r="AW1006"/>
  <c r="AW1007" s="1"/>
  <c r="BH1006"/>
  <c r="BH1007"/>
  <c r="AX1006"/>
  <c r="BJ1006"/>
  <c r="AB1006"/>
  <c r="BH1228"/>
  <c r="BH1229"/>
  <c r="BH1220"/>
  <c r="BH1221" s="1"/>
  <c r="BH1212"/>
  <c r="BH1213" s="1"/>
  <c r="BH1204"/>
  <c r="BH1205" s="1"/>
  <c r="BH1196"/>
  <c r="BH1197" s="1"/>
  <c r="BH1188"/>
  <c r="BH1189" s="1"/>
  <c r="BT1178"/>
  <c r="AB1178"/>
  <c r="AL1162"/>
  <c r="AL1163" s="1"/>
  <c r="BJ1162"/>
  <c r="BT1156"/>
  <c r="AL1156"/>
  <c r="AL1157" s="1"/>
  <c r="AC1156"/>
  <c r="AL1152"/>
  <c r="AL1153" s="1"/>
  <c r="BJ1152"/>
  <c r="AN1152"/>
  <c r="BT1152"/>
  <c r="AL1144"/>
  <c r="AL1145" s="1"/>
  <c r="BJ1144"/>
  <c r="AN1144"/>
  <c r="BT1144"/>
  <c r="AB1102"/>
  <c r="BH1102"/>
  <c r="BH1103"/>
  <c r="AC1102"/>
  <c r="AL1102"/>
  <c r="AL1103"/>
  <c r="BT1102"/>
  <c r="AM1102"/>
  <c r="BU1102"/>
  <c r="CC1102"/>
  <c r="AN1102"/>
  <c r="AV1102"/>
  <c r="CD1102"/>
  <c r="CD1103"/>
  <c r="AX1102"/>
  <c r="BG1102"/>
  <c r="AB1074"/>
  <c r="BH1074"/>
  <c r="BH1075"/>
  <c r="AC1074"/>
  <c r="BI1074"/>
  <c r="AL1074"/>
  <c r="AL1075"/>
  <c r="BJ1074"/>
  <c r="AN1074"/>
  <c r="AV1074"/>
  <c r="BT1074"/>
  <c r="AM1074"/>
  <c r="AW1074"/>
  <c r="AW1075"/>
  <c r="AX1074"/>
  <c r="BG1074"/>
  <c r="BS1074"/>
  <c r="BS1075"/>
  <c r="CD1074"/>
  <c r="CD1075" s="1"/>
  <c r="BH1148"/>
  <c r="BH1149"/>
  <c r="BH1140"/>
  <c r="BH1141" s="1"/>
  <c r="BJ1138"/>
  <c r="AL1138"/>
  <c r="AL1139" s="1"/>
  <c r="BH1132"/>
  <c r="BH1133" s="1"/>
  <c r="BR1130"/>
  <c r="BJ1130"/>
  <c r="AL1130"/>
  <c r="AL1131" s="1"/>
  <c r="BH1124"/>
  <c r="BH1125"/>
  <c r="BR1122"/>
  <c r="BJ1122"/>
  <c r="AB1122"/>
  <c r="AB1118"/>
  <c r="BH1118"/>
  <c r="BH1119" s="1"/>
  <c r="CD1108"/>
  <c r="CD1109"/>
  <c r="AV1108"/>
  <c r="AN1108"/>
  <c r="AN1106"/>
  <c r="AV1106"/>
  <c r="BT1106"/>
  <c r="CC1100"/>
  <c r="BU1100"/>
  <c r="AM1100"/>
  <c r="AC1100"/>
  <c r="AW1094"/>
  <c r="AW1095"/>
  <c r="AY1056"/>
  <c r="BG1056"/>
  <c r="AW1056"/>
  <c r="AW1057"/>
  <c r="AX1056"/>
  <c r="BH1056"/>
  <c r="BH1057" s="1"/>
  <c r="BI1056"/>
  <c r="AB1056"/>
  <c r="BS1056"/>
  <c r="BS1057" s="1"/>
  <c r="AV1050"/>
  <c r="BG1038"/>
  <c r="CD1036"/>
  <c r="CD1037" s="1"/>
  <c r="CD1004"/>
  <c r="CD1005"/>
  <c r="BH1004"/>
  <c r="BH1005" s="1"/>
  <c r="BG984"/>
  <c r="BH1138"/>
  <c r="BH1139" s="1"/>
  <c r="AB1138"/>
  <c r="BH1130"/>
  <c r="BH1131" s="1"/>
  <c r="AB1130"/>
  <c r="BT1108"/>
  <c r="AB1108"/>
  <c r="BS1100"/>
  <c r="BS1101" s="1"/>
  <c r="BI1100"/>
  <c r="CC1094"/>
  <c r="BU1094"/>
  <c r="AL1094"/>
  <c r="AL1095" s="1"/>
  <c r="BR1086"/>
  <c r="BJ1086"/>
  <c r="AC1086"/>
  <c r="CD1082"/>
  <c r="CD1083"/>
  <c r="AY1064"/>
  <c r="AC1064"/>
  <c r="AL1064"/>
  <c r="AL1065"/>
  <c r="BT1064"/>
  <c r="AM1064"/>
  <c r="BU1064"/>
  <c r="AN1064"/>
  <c r="AV1064"/>
  <c r="CD1064"/>
  <c r="CD1065" s="1"/>
  <c r="AX1064"/>
  <c r="BH1064"/>
  <c r="BH1065" s="1"/>
  <c r="AM1060"/>
  <c r="BS1060"/>
  <c r="BS1061" s="1"/>
  <c r="AW1060"/>
  <c r="AW1061" s="1"/>
  <c r="AX1060"/>
  <c r="AY1060"/>
  <c r="BG1060"/>
  <c r="BI1060"/>
  <c r="BR1060"/>
  <c r="AC1040"/>
  <c r="AL1016"/>
  <c r="AL1017" s="1"/>
  <c r="BJ1016"/>
  <c r="AM1016"/>
  <c r="BS1016"/>
  <c r="BS1017" s="1"/>
  <c r="AN1016"/>
  <c r="BT1016"/>
  <c r="AY1016"/>
  <c r="BG1016"/>
  <c r="AW1016"/>
  <c r="AW1017"/>
  <c r="AX1016"/>
  <c r="BH1016"/>
  <c r="BH1017"/>
  <c r="BU1016"/>
  <c r="AB1016"/>
  <c r="AN910"/>
  <c r="AV910"/>
  <c r="BT910"/>
  <c r="BJ910"/>
  <c r="BR910"/>
  <c r="AB910"/>
  <c r="BS910"/>
  <c r="BS911" s="1"/>
  <c r="AC910"/>
  <c r="AL910"/>
  <c r="AL911" s="1"/>
  <c r="BU910"/>
  <c r="CC910"/>
  <c r="AX910"/>
  <c r="AM910"/>
  <c r="AY910"/>
  <c r="BG910"/>
  <c r="CD910"/>
  <c r="CD911" s="1"/>
  <c r="BH910"/>
  <c r="BH911" s="1"/>
  <c r="BI910"/>
  <c r="AW910"/>
  <c r="AW911" s="1"/>
  <c r="AL1100"/>
  <c r="AL1101"/>
  <c r="BJ1100"/>
  <c r="BR1100"/>
  <c r="AN1094"/>
  <c r="AB1094"/>
  <c r="BH1094"/>
  <c r="BH1095" s="1"/>
  <c r="BI1086"/>
  <c r="AY1086"/>
  <c r="AM1086"/>
  <c r="AB1082"/>
  <c r="BH1082"/>
  <c r="BH1083"/>
  <c r="AC1082"/>
  <c r="BI1082"/>
  <c r="AL1082"/>
  <c r="AL1083"/>
  <c r="BJ1082"/>
  <c r="BR1082"/>
  <c r="AN1082"/>
  <c r="BT1082"/>
  <c r="AV1072"/>
  <c r="AM1044"/>
  <c r="BS1044"/>
  <c r="BS1045"/>
  <c r="AC1044"/>
  <c r="AL1044"/>
  <c r="AL1045" s="1"/>
  <c r="BU1044"/>
  <c r="AN1044"/>
  <c r="CD1044"/>
  <c r="CD1045" s="1"/>
  <c r="AW1044"/>
  <c r="AW1045" s="1"/>
  <c r="AY1044"/>
  <c r="AC1004"/>
  <c r="BI1004"/>
  <c r="BJ1004"/>
  <c r="AB1004"/>
  <c r="AL1004"/>
  <c r="AL1005"/>
  <c r="BS1004"/>
  <c r="BS1005" s="1"/>
  <c r="AM1004"/>
  <c r="BT1004"/>
  <c r="AX1004"/>
  <c r="AN1004"/>
  <c r="AL1108"/>
  <c r="AL1109"/>
  <c r="BJ1108"/>
  <c r="BR1108"/>
  <c r="AN1086"/>
  <c r="AV1086"/>
  <c r="BT1086"/>
  <c r="AW1086"/>
  <c r="AW1087" s="1"/>
  <c r="BU1086"/>
  <c r="CC1086"/>
  <c r="AB1086"/>
  <c r="BH1086"/>
  <c r="BH1087"/>
  <c r="AC1062"/>
  <c r="BI1062"/>
  <c r="BJ1062"/>
  <c r="BR1062"/>
  <c r="AB1062"/>
  <c r="AL1062"/>
  <c r="AL1063" s="1"/>
  <c r="BS1062"/>
  <c r="BS1063" s="1"/>
  <c r="AM1062"/>
  <c r="BT1062"/>
  <c r="AW1062"/>
  <c r="AW1063" s="1"/>
  <c r="CD1062"/>
  <c r="CD1063" s="1"/>
  <c r="AW1058"/>
  <c r="AW1059" s="1"/>
  <c r="BU1058"/>
  <c r="CC1058"/>
  <c r="BJ1058"/>
  <c r="BR1058"/>
  <c r="AB1058"/>
  <c r="BS1058"/>
  <c r="BS1059"/>
  <c r="AC1058"/>
  <c r="AL1058"/>
  <c r="AL1059" s="1"/>
  <c r="BT1058"/>
  <c r="CD1058"/>
  <c r="CD1059" s="1"/>
  <c r="AN1058"/>
  <c r="AX1058"/>
  <c r="AC1042"/>
  <c r="AW1042"/>
  <c r="AW1043" s="1"/>
  <c r="BU1042"/>
  <c r="BH1042"/>
  <c r="BH1043" s="1"/>
  <c r="BI1042"/>
  <c r="BJ1042"/>
  <c r="AL1042"/>
  <c r="AL1043" s="1"/>
  <c r="BT1042"/>
  <c r="CD1042"/>
  <c r="CD1043"/>
  <c r="AM1040"/>
  <c r="BS1040"/>
  <c r="BS1041"/>
  <c r="AY1040"/>
  <c r="AW1040"/>
  <c r="AW1041" s="1"/>
  <c r="AX1040"/>
  <c r="BH1040"/>
  <c r="BH1041" s="1"/>
  <c r="BI1040"/>
  <c r="BU1040"/>
  <c r="AY1036"/>
  <c r="AM1036"/>
  <c r="BS1036"/>
  <c r="BS1037"/>
  <c r="AC1036"/>
  <c r="AN1036"/>
  <c r="AW1036"/>
  <c r="AW1037"/>
  <c r="AX1036"/>
  <c r="BH1036"/>
  <c r="BH1037" s="1"/>
  <c r="BJ1036"/>
  <c r="BT1036"/>
  <c r="BR1092"/>
  <c r="BJ1092"/>
  <c r="BR1084"/>
  <c r="BJ1084"/>
  <c r="BH1078"/>
  <c r="BH1079" s="1"/>
  <c r="AB1078"/>
  <c r="BR1076"/>
  <c r="BJ1076"/>
  <c r="BH1070"/>
  <c r="BH1071"/>
  <c r="AB1070"/>
  <c r="BR1068"/>
  <c r="BJ1068"/>
  <c r="BS1066"/>
  <c r="BS1067"/>
  <c r="AC1054"/>
  <c r="BI1054"/>
  <c r="CD1052"/>
  <c r="CD1053"/>
  <c r="AV1052"/>
  <c r="AW1050"/>
  <c r="AW1051"/>
  <c r="BU1050"/>
  <c r="CC1050"/>
  <c r="CD1048"/>
  <c r="CD1049"/>
  <c r="BT1046"/>
  <c r="AW1038"/>
  <c r="AW1039" s="1"/>
  <c r="BU1038"/>
  <c r="AC1038"/>
  <c r="BI1038"/>
  <c r="AL1032"/>
  <c r="AL1033"/>
  <c r="BJ1032"/>
  <c r="AM1032"/>
  <c r="BS1032"/>
  <c r="BS1033"/>
  <c r="AY1032"/>
  <c r="CD1026"/>
  <c r="CD1027" s="1"/>
  <c r="AN1022"/>
  <c r="BT1022"/>
  <c r="AW1022"/>
  <c r="AW1023" s="1"/>
  <c r="BU1022"/>
  <c r="AC1022"/>
  <c r="BI1022"/>
  <c r="AN980"/>
  <c r="BT980"/>
  <c r="AY980"/>
  <c r="BI980"/>
  <c r="BJ980"/>
  <c r="BS980"/>
  <c r="BS981" s="1"/>
  <c r="AB980"/>
  <c r="AL980"/>
  <c r="AL981"/>
  <c r="AW1066"/>
  <c r="AW1067" s="1"/>
  <c r="BU1066"/>
  <c r="AM1010"/>
  <c r="BS1010"/>
  <c r="BS1011" s="1"/>
  <c r="AB1010"/>
  <c r="BJ1010"/>
  <c r="BT1010"/>
  <c r="AC1010"/>
  <c r="AL1010"/>
  <c r="AL1011"/>
  <c r="BU1010"/>
  <c r="AN1010"/>
  <c r="CD1010"/>
  <c r="CD1011"/>
  <c r="AY1010"/>
  <c r="AB930"/>
  <c r="BH930"/>
  <c r="BH931"/>
  <c r="AC930"/>
  <c r="AL930"/>
  <c r="AL931" s="1"/>
  <c r="BT930"/>
  <c r="AM930"/>
  <c r="BU930"/>
  <c r="CC930"/>
  <c r="AN930"/>
  <c r="CD930"/>
  <c r="CD931" s="1"/>
  <c r="AX930"/>
  <c r="AY930"/>
  <c r="BJ930"/>
  <c r="BR930"/>
  <c r="BS930"/>
  <c r="BS931"/>
  <c r="AW930"/>
  <c r="AW931" s="1"/>
  <c r="BU1078"/>
  <c r="AW1078"/>
  <c r="AW1079"/>
  <c r="CC1070"/>
  <c r="BU1070"/>
  <c r="AW1070"/>
  <c r="AW1071"/>
  <c r="BH1066"/>
  <c r="BH1067" s="1"/>
  <c r="AC1046"/>
  <c r="BI1046"/>
  <c r="AN1030"/>
  <c r="BT1030"/>
  <c r="AW1030"/>
  <c r="AW1031" s="1"/>
  <c r="BU1030"/>
  <c r="AC1030"/>
  <c r="BI1030"/>
  <c r="BI1010"/>
  <c r="AM1002"/>
  <c r="BS1002"/>
  <c r="BS1003"/>
  <c r="AW1002"/>
  <c r="AW1003" s="1"/>
  <c r="AX1002"/>
  <c r="AY1002"/>
  <c r="AB1002"/>
  <c r="BJ1002"/>
  <c r="BT1002"/>
  <c r="AL974"/>
  <c r="AL975" s="1"/>
  <c r="BJ974"/>
  <c r="AN974"/>
  <c r="AW974"/>
  <c r="AW975" s="1"/>
  <c r="AX974"/>
  <c r="BI974"/>
  <c r="BS974"/>
  <c r="BS975" s="1"/>
  <c r="AY974"/>
  <c r="AM974"/>
  <c r="BH974"/>
  <c r="BH975" s="1"/>
  <c r="BT974"/>
  <c r="BU974"/>
  <c r="AC974"/>
  <c r="AB960"/>
  <c r="BH960"/>
  <c r="BH961" s="1"/>
  <c r="AM960"/>
  <c r="BU960"/>
  <c r="CC960"/>
  <c r="AL960"/>
  <c r="AL961"/>
  <c r="AC960"/>
  <c r="AN960"/>
  <c r="AV960"/>
  <c r="AW960"/>
  <c r="AW961" s="1"/>
  <c r="BJ960"/>
  <c r="BR960"/>
  <c r="AY960"/>
  <c r="BI960"/>
  <c r="BS960"/>
  <c r="BS961" s="1"/>
  <c r="CD960"/>
  <c r="CD961"/>
  <c r="BT960"/>
  <c r="BT1078"/>
  <c r="BT1070"/>
  <c r="BG1066"/>
  <c r="AY1066"/>
  <c r="AM1052"/>
  <c r="BS1052"/>
  <c r="BS1053"/>
  <c r="AY1048"/>
  <c r="BG1048"/>
  <c r="AY1046"/>
  <c r="AB1026"/>
  <c r="BH1026"/>
  <c r="BH1027" s="1"/>
  <c r="AC1026"/>
  <c r="BI1026"/>
  <c r="AW1026"/>
  <c r="AW1027" s="1"/>
  <c r="BU1026"/>
  <c r="BR1010"/>
  <c r="BH1010"/>
  <c r="BH1011" s="1"/>
  <c r="AX1010"/>
  <c r="BU1002"/>
  <c r="BI1002"/>
  <c r="AN1002"/>
  <c r="AY998"/>
  <c r="BG998"/>
  <c r="AW998"/>
  <c r="AW999" s="1"/>
  <c r="AX998"/>
  <c r="BH998"/>
  <c r="BH999" s="1"/>
  <c r="BI998"/>
  <c r="AC998"/>
  <c r="AL998"/>
  <c r="AL999" s="1"/>
  <c r="BT998"/>
  <c r="AW992"/>
  <c r="AW993" s="1"/>
  <c r="BU992"/>
  <c r="AM992"/>
  <c r="AN992"/>
  <c r="AX992"/>
  <c r="AY992"/>
  <c r="BJ992"/>
  <c r="AL912"/>
  <c r="AL913" s="1"/>
  <c r="BJ912"/>
  <c r="BR912"/>
  <c r="AW912"/>
  <c r="AW913" s="1"/>
  <c r="AX912"/>
  <c r="AY912"/>
  <c r="BG912"/>
  <c r="BI912"/>
  <c r="BS912"/>
  <c r="BS913"/>
  <c r="AB912"/>
  <c r="AM912"/>
  <c r="AV912"/>
  <c r="BH912"/>
  <c r="BH913"/>
  <c r="BT912"/>
  <c r="BU912"/>
  <c r="CC912"/>
  <c r="CD912"/>
  <c r="CD913" s="1"/>
  <c r="AC912"/>
  <c r="AN912"/>
  <c r="BS1028"/>
  <c r="BS1029" s="1"/>
  <c r="AM1028"/>
  <c r="BS1020"/>
  <c r="BS1021" s="1"/>
  <c r="AM1020"/>
  <c r="BI1014"/>
  <c r="AC1014"/>
  <c r="BS1012"/>
  <c r="BS1013" s="1"/>
  <c r="CD1008"/>
  <c r="CD1009"/>
  <c r="BT1008"/>
  <c r="AL1008"/>
  <c r="AL1009" s="1"/>
  <c r="AW994"/>
  <c r="AW995"/>
  <c r="AW990"/>
  <c r="AW991" s="1"/>
  <c r="BU988"/>
  <c r="AV988"/>
  <c r="AM986"/>
  <c r="BS986"/>
  <c r="BS987"/>
  <c r="AY982"/>
  <c r="BT976"/>
  <c r="BU952"/>
  <c r="AC1012"/>
  <c r="AW1008"/>
  <c r="AW1009" s="1"/>
  <c r="BU1008"/>
  <c r="AB976"/>
  <c r="BH976"/>
  <c r="BH977" s="1"/>
  <c r="BS976"/>
  <c r="BS977" s="1"/>
  <c r="AN976"/>
  <c r="CD976"/>
  <c r="CD977"/>
  <c r="AN964"/>
  <c r="AV964"/>
  <c r="BT964"/>
  <c r="AX964"/>
  <c r="BH964"/>
  <c r="BH965" s="1"/>
  <c r="BI964"/>
  <c r="BJ964"/>
  <c r="BR964"/>
  <c r="CD964"/>
  <c r="CD965" s="1"/>
  <c r="AY1028"/>
  <c r="BU1014"/>
  <c r="AW1014"/>
  <c r="AW1015" s="1"/>
  <c r="AY1012"/>
  <c r="BH1008"/>
  <c r="BH1009" s="1"/>
  <c r="AC988"/>
  <c r="BI988"/>
  <c r="AW984"/>
  <c r="AW985" s="1"/>
  <c r="BU984"/>
  <c r="AL976"/>
  <c r="AL977" s="1"/>
  <c r="AB952"/>
  <c r="BH952"/>
  <c r="BH953"/>
  <c r="AC952"/>
  <c r="AL952"/>
  <c r="AL953" s="1"/>
  <c r="BT952"/>
  <c r="AY952"/>
  <c r="BI952"/>
  <c r="BJ952"/>
  <c r="BR952"/>
  <c r="BS952"/>
  <c r="BS953" s="1"/>
  <c r="AN952"/>
  <c r="BT1014"/>
  <c r="AV1014"/>
  <c r="CD1012"/>
  <c r="CD1013" s="1"/>
  <c r="AX1012"/>
  <c r="AY1008"/>
  <c r="AM994"/>
  <c r="BS994"/>
  <c r="BS995"/>
  <c r="AY990"/>
  <c r="BG988"/>
  <c r="AY988"/>
  <c r="BU964"/>
  <c r="AY964"/>
  <c r="AM964"/>
  <c r="AX972"/>
  <c r="BU968"/>
  <c r="AL966"/>
  <c r="AL967" s="1"/>
  <c r="BJ966"/>
  <c r="BR966"/>
  <c r="BI956"/>
  <c r="AW950"/>
  <c r="AW951" s="1"/>
  <c r="AL948"/>
  <c r="AL949" s="1"/>
  <c r="BJ948"/>
  <c r="AN948"/>
  <c r="BT948"/>
  <c r="BI948"/>
  <c r="BS948"/>
  <c r="BS949" s="1"/>
  <c r="AV938"/>
  <c r="AW852"/>
  <c r="AW853" s="1"/>
  <c r="AC852"/>
  <c r="AL852"/>
  <c r="AL853" s="1"/>
  <c r="BT852"/>
  <c r="AN852"/>
  <c r="AX852"/>
  <c r="CD852"/>
  <c r="CD853" s="1"/>
  <c r="BH852"/>
  <c r="BH853"/>
  <c r="BJ852"/>
  <c r="BI852"/>
  <c r="BS852"/>
  <c r="BS853" s="1"/>
  <c r="AM852"/>
  <c r="AY852"/>
  <c r="BS972"/>
  <c r="BS973" s="1"/>
  <c r="AB972"/>
  <c r="AB968"/>
  <c r="BH968"/>
  <c r="BH969" s="1"/>
  <c r="AX956"/>
  <c r="AL956"/>
  <c r="AL957" s="1"/>
  <c r="AB956"/>
  <c r="CD950"/>
  <c r="CD951"/>
  <c r="AB950"/>
  <c r="BR938"/>
  <c r="BU950"/>
  <c r="AV946"/>
  <c r="AB858"/>
  <c r="BH858"/>
  <c r="BH859" s="1"/>
  <c r="AL858"/>
  <c r="AL859" s="1"/>
  <c r="BJ858"/>
  <c r="AM858"/>
  <c r="BU858"/>
  <c r="CD858"/>
  <c r="CD859" s="1"/>
  <c r="AC858"/>
  <c r="AW858"/>
  <c r="AW859" s="1"/>
  <c r="BT858"/>
  <c r="AN972"/>
  <c r="BT972"/>
  <c r="AN956"/>
  <c r="BT956"/>
  <c r="AM956"/>
  <c r="AW956"/>
  <c r="AW957" s="1"/>
  <c r="CD956"/>
  <c r="CD957" s="1"/>
  <c r="AL950"/>
  <c r="AL951"/>
  <c r="BJ950"/>
  <c r="AY950"/>
  <c r="AB940"/>
  <c r="BH940"/>
  <c r="BH941" s="1"/>
  <c r="AL940"/>
  <c r="AL941"/>
  <c r="BJ940"/>
  <c r="BR940"/>
  <c r="AN940"/>
  <c r="BT940"/>
  <c r="BR908"/>
  <c r="AV900"/>
  <c r="BR892"/>
  <c r="AV880"/>
  <c r="AC790"/>
  <c r="BI790"/>
  <c r="AL790"/>
  <c r="AL791" s="1"/>
  <c r="BJ790"/>
  <c r="AM790"/>
  <c r="BS790"/>
  <c r="BS791" s="1"/>
  <c r="AW790"/>
  <c r="AW791" s="1"/>
  <c r="BU790"/>
  <c r="AN790"/>
  <c r="AX790"/>
  <c r="BH790"/>
  <c r="BH791"/>
  <c r="AB790"/>
  <c r="CD790"/>
  <c r="CD791" s="1"/>
  <c r="BT790"/>
  <c r="BG790"/>
  <c r="AY790"/>
  <c r="AN926"/>
  <c r="BT926"/>
  <c r="AC926"/>
  <c r="AL926"/>
  <c r="AL927" s="1"/>
  <c r="BU926"/>
  <c r="AM926"/>
  <c r="AW926"/>
  <c r="AW927" s="1"/>
  <c r="CD926"/>
  <c r="CD927" s="1"/>
  <c r="AX926"/>
  <c r="BH926"/>
  <c r="BH927"/>
  <c r="AV898"/>
  <c r="BG860"/>
  <c r="AN918"/>
  <c r="AV918"/>
  <c r="BT918"/>
  <c r="AB918"/>
  <c r="BS918"/>
  <c r="BS919"/>
  <c r="AC918"/>
  <c r="AL918"/>
  <c r="AL919" s="1"/>
  <c r="BU918"/>
  <c r="CC918"/>
  <c r="AM918"/>
  <c r="AW918"/>
  <c r="AW919"/>
  <c r="CD918"/>
  <c r="CD919" s="1"/>
  <c r="AY918"/>
  <c r="BG918"/>
  <c r="BR884"/>
  <c r="BR914"/>
  <c r="BH944"/>
  <c r="BH945"/>
  <c r="BR942"/>
  <c r="BJ942"/>
  <c r="AL942"/>
  <c r="AL943"/>
  <c r="BH936"/>
  <c r="BH937" s="1"/>
  <c r="AN934"/>
  <c r="AV934"/>
  <c r="BT934"/>
  <c r="CC928"/>
  <c r="BU928"/>
  <c r="AM928"/>
  <c r="AC928"/>
  <c r="BT920"/>
  <c r="CD914"/>
  <c r="CD915"/>
  <c r="AV914"/>
  <c r="AN914"/>
  <c r="CC906"/>
  <c r="BU906"/>
  <c r="AM906"/>
  <c r="AL904"/>
  <c r="AL905" s="1"/>
  <c r="BJ904"/>
  <c r="BR904"/>
  <c r="CD902"/>
  <c r="CD903" s="1"/>
  <c r="AW902"/>
  <c r="AW903" s="1"/>
  <c r="AM902"/>
  <c r="BT878"/>
  <c r="CC862"/>
  <c r="BH836"/>
  <c r="BH837" s="1"/>
  <c r="AY822"/>
  <c r="BG822"/>
  <c r="AB822"/>
  <c r="BH822"/>
  <c r="BH823"/>
  <c r="AC822"/>
  <c r="BI822"/>
  <c r="AM822"/>
  <c r="BS822"/>
  <c r="BS823" s="1"/>
  <c r="AL822"/>
  <c r="AL823" s="1"/>
  <c r="AN822"/>
  <c r="AV822"/>
  <c r="AW822"/>
  <c r="AW823"/>
  <c r="BJ822"/>
  <c r="BT822"/>
  <c r="CD822"/>
  <c r="CD823"/>
  <c r="AX822"/>
  <c r="BU822"/>
  <c r="AW814"/>
  <c r="AW815"/>
  <c r="BU814"/>
  <c r="AN814"/>
  <c r="AX814"/>
  <c r="AY814"/>
  <c r="BH814"/>
  <c r="BH815" s="1"/>
  <c r="BJ814"/>
  <c r="BR814"/>
  <c r="BI814"/>
  <c r="BS814"/>
  <c r="BS815" s="1"/>
  <c r="AM814"/>
  <c r="AL814"/>
  <c r="AL815" s="1"/>
  <c r="AB814"/>
  <c r="BT814"/>
  <c r="CD814"/>
  <c r="CD815" s="1"/>
  <c r="BH942"/>
  <c r="BH943"/>
  <c r="BS928"/>
  <c r="BS929" s="1"/>
  <c r="BI928"/>
  <c r="AL920"/>
  <c r="AL921" s="1"/>
  <c r="BJ920"/>
  <c r="BT914"/>
  <c r="AL914"/>
  <c r="AL915" s="1"/>
  <c r="BS906"/>
  <c r="BS907" s="1"/>
  <c r="AL902"/>
  <c r="AL903" s="1"/>
  <c r="AN902"/>
  <c r="AV902"/>
  <c r="BT902"/>
  <c r="CD894"/>
  <c r="CD895" s="1"/>
  <c r="CD886"/>
  <c r="CD887"/>
  <c r="AL878"/>
  <c r="AL879" s="1"/>
  <c r="BJ878"/>
  <c r="AC878"/>
  <c r="AM878"/>
  <c r="BU878"/>
  <c r="AN878"/>
  <c r="CD878"/>
  <c r="CD879" s="1"/>
  <c r="AW878"/>
  <c r="AW879" s="1"/>
  <c r="AY878"/>
  <c r="AL928"/>
  <c r="AL929" s="1"/>
  <c r="BJ928"/>
  <c r="BR928"/>
  <c r="AB906"/>
  <c r="BH906"/>
  <c r="BH907" s="1"/>
  <c r="AB894"/>
  <c r="BH894"/>
  <c r="BH895"/>
  <c r="AC894"/>
  <c r="BI894"/>
  <c r="AL894"/>
  <c r="AL895"/>
  <c r="BJ894"/>
  <c r="AN894"/>
  <c r="BT894"/>
  <c r="AV890"/>
  <c r="AB886"/>
  <c r="BH886"/>
  <c r="BH887"/>
  <c r="AC886"/>
  <c r="BI886"/>
  <c r="AL886"/>
  <c r="AL887"/>
  <c r="BJ886"/>
  <c r="BR886"/>
  <c r="AN886"/>
  <c r="BT886"/>
  <c r="AV882"/>
  <c r="AM846"/>
  <c r="BS846"/>
  <c r="BS847"/>
  <c r="AB846"/>
  <c r="BJ846"/>
  <c r="BT846"/>
  <c r="AN846"/>
  <c r="AV846"/>
  <c r="CD846"/>
  <c r="CD847" s="1"/>
  <c r="AX846"/>
  <c r="AL846"/>
  <c r="AL847" s="1"/>
  <c r="AW846"/>
  <c r="AW847"/>
  <c r="AY846"/>
  <c r="BI846"/>
  <c r="BU846"/>
  <c r="BG928"/>
  <c r="AY928"/>
  <c r="AB914"/>
  <c r="BH914"/>
  <c r="BH915" s="1"/>
  <c r="BI906"/>
  <c r="AY906"/>
  <c r="BS894"/>
  <c r="BS895" s="1"/>
  <c r="AX894"/>
  <c r="BS886"/>
  <c r="BS887"/>
  <c r="AX886"/>
  <c r="AY850"/>
  <c r="BI850"/>
  <c r="AB850"/>
  <c r="BS850"/>
  <c r="BS851" s="1"/>
  <c r="AM850"/>
  <c r="BU850"/>
  <c r="CC850"/>
  <c r="AC850"/>
  <c r="AX850"/>
  <c r="BJ850"/>
  <c r="BT850"/>
  <c r="CD850"/>
  <c r="CD851" s="1"/>
  <c r="AL850"/>
  <c r="AL851"/>
  <c r="AN850"/>
  <c r="BH850"/>
  <c r="BH851" s="1"/>
  <c r="AW850"/>
  <c r="AW851" s="1"/>
  <c r="AW836"/>
  <c r="AW837" s="1"/>
  <c r="BU836"/>
  <c r="BJ836"/>
  <c r="AB836"/>
  <c r="BS836"/>
  <c r="BS837" s="1"/>
  <c r="AC836"/>
  <c r="AL836"/>
  <c r="AL837"/>
  <c r="BT836"/>
  <c r="CD836"/>
  <c r="CD837"/>
  <c r="AN836"/>
  <c r="AX836"/>
  <c r="BI836"/>
  <c r="BH898"/>
  <c r="BH899"/>
  <c r="BJ896"/>
  <c r="AL896"/>
  <c r="AL897"/>
  <c r="BH890"/>
  <c r="BH891" s="1"/>
  <c r="BR888"/>
  <c r="BJ888"/>
  <c r="AL888"/>
  <c r="AL889" s="1"/>
  <c r="BH882"/>
  <c r="BH883"/>
  <c r="BR880"/>
  <c r="BJ880"/>
  <c r="AL880"/>
  <c r="AL881"/>
  <c r="AC880"/>
  <c r="AB876"/>
  <c r="BH876"/>
  <c r="BH877"/>
  <c r="AC876"/>
  <c r="AL876"/>
  <c r="AL877" s="1"/>
  <c r="BT876"/>
  <c r="AM874"/>
  <c r="AC874"/>
  <c r="AW872"/>
  <c r="AW873"/>
  <c r="AM872"/>
  <c r="AB868"/>
  <c r="BH868"/>
  <c r="BH869"/>
  <c r="BS868"/>
  <c r="BS869" s="1"/>
  <c r="AV866"/>
  <c r="AN866"/>
  <c r="AC866"/>
  <c r="AW864"/>
  <c r="AW865" s="1"/>
  <c r="AM864"/>
  <c r="CD838"/>
  <c r="CD839" s="1"/>
  <c r="AY808"/>
  <c r="AC808"/>
  <c r="BI808"/>
  <c r="AM808"/>
  <c r="BS808"/>
  <c r="BS809"/>
  <c r="BJ808"/>
  <c r="BT808"/>
  <c r="BU808"/>
  <c r="CD808"/>
  <c r="CD809" s="1"/>
  <c r="AL808"/>
  <c r="AL809" s="1"/>
  <c r="AN808"/>
  <c r="AV808"/>
  <c r="AX808"/>
  <c r="AW808"/>
  <c r="AW809"/>
  <c r="BH896"/>
  <c r="BH897" s="1"/>
  <c r="AB896"/>
  <c r="BU874"/>
  <c r="AN872"/>
  <c r="AV872"/>
  <c r="BT872"/>
  <c r="AC872"/>
  <c r="AL872"/>
  <c r="AL873"/>
  <c r="BU872"/>
  <c r="BU866"/>
  <c r="AN864"/>
  <c r="BT864"/>
  <c r="AB864"/>
  <c r="BS864"/>
  <c r="BS865" s="1"/>
  <c r="AY842"/>
  <c r="AC842"/>
  <c r="AL842"/>
  <c r="AL843" s="1"/>
  <c r="BT842"/>
  <c r="AM842"/>
  <c r="BU842"/>
  <c r="AN842"/>
  <c r="AV842"/>
  <c r="CD842"/>
  <c r="CD843" s="1"/>
  <c r="AX842"/>
  <c r="BH842"/>
  <c r="BH843"/>
  <c r="BS842"/>
  <c r="BS843" s="1"/>
  <c r="AC840"/>
  <c r="BI840"/>
  <c r="BJ840"/>
  <c r="AB840"/>
  <c r="AL840"/>
  <c r="AL841" s="1"/>
  <c r="BS840"/>
  <c r="BS841"/>
  <c r="AM840"/>
  <c r="BT840"/>
  <c r="AW840"/>
  <c r="AW841"/>
  <c r="CD840"/>
  <c r="CD841" s="1"/>
  <c r="AM838"/>
  <c r="BS838"/>
  <c r="BS839"/>
  <c r="AW838"/>
  <c r="AW839" s="1"/>
  <c r="AX838"/>
  <c r="AY838"/>
  <c r="BI838"/>
  <c r="AC838"/>
  <c r="AN838"/>
  <c r="BJ838"/>
  <c r="BU838"/>
  <c r="AL874"/>
  <c r="AL875"/>
  <c r="BJ874"/>
  <c r="AY874"/>
  <c r="BG874"/>
  <c r="AL866"/>
  <c r="AL867" s="1"/>
  <c r="BJ866"/>
  <c r="AX866"/>
  <c r="BS874"/>
  <c r="BS875" s="1"/>
  <c r="BI874"/>
  <c r="AB860"/>
  <c r="BH860"/>
  <c r="BH861" s="1"/>
  <c r="AL856"/>
  <c r="AL857"/>
  <c r="BJ856"/>
  <c r="AN856"/>
  <c r="BT856"/>
  <c r="BT834"/>
  <c r="BJ834"/>
  <c r="AC820"/>
  <c r="BI820"/>
  <c r="AL820"/>
  <c r="AL821"/>
  <c r="BJ820"/>
  <c r="AM820"/>
  <c r="BS820"/>
  <c r="BS821" s="1"/>
  <c r="AW820"/>
  <c r="AW821"/>
  <c r="BU820"/>
  <c r="AN820"/>
  <c r="AX820"/>
  <c r="AY834"/>
  <c r="AW834"/>
  <c r="AW835" s="1"/>
  <c r="AX834"/>
  <c r="BH834"/>
  <c r="BH835" s="1"/>
  <c r="BI834"/>
  <c r="AB834"/>
  <c r="BS834"/>
  <c r="BS835" s="1"/>
  <c r="BH820"/>
  <c r="BH821"/>
  <c r="AY830"/>
  <c r="AC830"/>
  <c r="BI830"/>
  <c r="AM830"/>
  <c r="BS830"/>
  <c r="BS831" s="1"/>
  <c r="AB830"/>
  <c r="AW830"/>
  <c r="AW831" s="1"/>
  <c r="AX830"/>
  <c r="BH830"/>
  <c r="BH831" s="1"/>
  <c r="BJ830"/>
  <c r="BT830"/>
  <c r="CD830"/>
  <c r="CD831" s="1"/>
  <c r="CD820"/>
  <c r="CD821"/>
  <c r="BT820"/>
  <c r="AY820"/>
  <c r="BS848"/>
  <c r="BS849"/>
  <c r="AL848"/>
  <c r="AL849" s="1"/>
  <c r="BS844"/>
  <c r="BS845"/>
  <c r="AM832"/>
  <c r="AC828"/>
  <c r="BI828"/>
  <c r="AM828"/>
  <c r="BS828"/>
  <c r="BS829" s="1"/>
  <c r="AW828"/>
  <c r="AW829"/>
  <c r="BU828"/>
  <c r="AM826"/>
  <c r="BS826"/>
  <c r="BS827"/>
  <c r="AW826"/>
  <c r="AW827" s="1"/>
  <c r="BU826"/>
  <c r="AY826"/>
  <c r="AC848"/>
  <c r="BI848"/>
  <c r="AW844"/>
  <c r="AW845"/>
  <c r="BU844"/>
  <c r="AW832"/>
  <c r="AW833" s="1"/>
  <c r="BU832"/>
  <c r="AC832"/>
  <c r="BI832"/>
  <c r="AM818"/>
  <c r="BS818"/>
  <c r="BS819"/>
  <c r="AN818"/>
  <c r="BT818"/>
  <c r="AW818"/>
  <c r="AW819"/>
  <c r="BU818"/>
  <c r="AY818"/>
  <c r="AY812"/>
  <c r="AB812"/>
  <c r="BS812"/>
  <c r="BS813" s="1"/>
  <c r="AC812"/>
  <c r="AL812"/>
  <c r="AL813" s="1"/>
  <c r="BT812"/>
  <c r="AM812"/>
  <c r="BU812"/>
  <c r="CC812"/>
  <c r="AW812"/>
  <c r="AW813"/>
  <c r="AM816"/>
  <c r="BS816"/>
  <c r="BS817" s="1"/>
  <c r="BI816"/>
  <c r="AB816"/>
  <c r="BJ816"/>
  <c r="BT816"/>
  <c r="AC816"/>
  <c r="AL816"/>
  <c r="AL817" s="1"/>
  <c r="BU816"/>
  <c r="AW816"/>
  <c r="AW817"/>
  <c r="BH816"/>
  <c r="BH817" s="1"/>
  <c r="BI824"/>
  <c r="AC824"/>
  <c r="BU810"/>
  <c r="AY806"/>
  <c r="BI804"/>
  <c r="AC798"/>
  <c r="BI798"/>
  <c r="AL798"/>
  <c r="AL799" s="1"/>
  <c r="BJ798"/>
  <c r="AM798"/>
  <c r="BS798"/>
  <c r="BS799" s="1"/>
  <c r="AW798"/>
  <c r="AW799" s="1"/>
  <c r="BU798"/>
  <c r="AY824"/>
  <c r="AC806"/>
  <c r="BI806"/>
  <c r="AM806"/>
  <c r="BS806"/>
  <c r="BS807" s="1"/>
  <c r="AW806"/>
  <c r="AW807"/>
  <c r="BU806"/>
  <c r="AM804"/>
  <c r="BS804"/>
  <c r="BS805"/>
  <c r="AW804"/>
  <c r="AW805" s="1"/>
  <c r="BU804"/>
  <c r="AY804"/>
  <c r="AY800"/>
  <c r="AB800"/>
  <c r="BH800"/>
  <c r="BH801"/>
  <c r="AC800"/>
  <c r="BI800"/>
  <c r="AM800"/>
  <c r="BS800"/>
  <c r="BS801"/>
  <c r="AM796"/>
  <c r="BS796"/>
  <c r="BS797"/>
  <c r="AN796"/>
  <c r="BT796"/>
  <c r="AW796"/>
  <c r="AW797"/>
  <c r="BU796"/>
  <c r="CC796"/>
  <c r="AY796"/>
  <c r="AY792"/>
  <c r="AB792"/>
  <c r="BH792"/>
  <c r="BH793" s="1"/>
  <c r="AC792"/>
  <c r="BI792"/>
  <c r="AM792"/>
  <c r="BS792"/>
  <c r="BS793"/>
  <c r="BU824"/>
  <c r="AC810"/>
  <c r="BI810"/>
  <c r="AN800"/>
  <c r="CD796"/>
  <c r="CD797" s="1"/>
  <c r="BI796"/>
  <c r="AL796"/>
  <c r="AL797" s="1"/>
  <c r="BT792"/>
  <c r="BJ792"/>
  <c r="AW792"/>
  <c r="AW793" s="1"/>
  <c r="AM788"/>
  <c r="BS788"/>
  <c r="BS789"/>
  <c r="AN788"/>
  <c r="BT788"/>
  <c r="AW788"/>
  <c r="AW789"/>
  <c r="BU788"/>
  <c r="AY788"/>
  <c r="BG788"/>
  <c r="BI802"/>
  <c r="AC802"/>
  <c r="BI794"/>
  <c r="AC794"/>
  <c r="BI786"/>
  <c r="AC786"/>
  <c r="BG802"/>
  <c r="AY802"/>
  <c r="AY794"/>
  <c r="AY786"/>
  <c r="BU802"/>
  <c r="BU794"/>
  <c r="CC786"/>
  <c r="BU786"/>
  <c r="M417" i="40"/>
  <c r="E1909"/>
  <c r="D1198" i="69"/>
  <c r="B570" i="40"/>
  <c r="B513"/>
  <c r="F2041"/>
  <c r="E1330" i="82"/>
  <c r="A1330" s="1"/>
  <c r="A1331" s="1"/>
  <c r="B680" i="40"/>
  <c r="B648"/>
  <c r="B647"/>
  <c r="M598"/>
  <c r="M596"/>
  <c r="M595"/>
  <c r="M594"/>
  <c r="M593"/>
  <c r="M592"/>
  <c r="M591"/>
  <c r="M590"/>
  <c r="M588"/>
  <c r="M587"/>
  <c r="M586"/>
  <c r="M585"/>
  <c r="M584"/>
  <c r="M449"/>
  <c r="E2011"/>
  <c r="M433"/>
  <c r="M432"/>
  <c r="M431"/>
  <c r="M430"/>
  <c r="M429"/>
  <c r="M428"/>
  <c r="M427"/>
  <c r="M426"/>
  <c r="M425"/>
  <c r="M424"/>
  <c r="F1835"/>
  <c r="E1124" i="82"/>
  <c r="A1124" s="1"/>
  <c r="A1125" s="1"/>
  <c r="E1595" i="40"/>
  <c r="D886" i="83" s="1"/>
  <c r="AA886" s="1"/>
  <c r="F1509" i="40"/>
  <c r="E798" i="69"/>
  <c r="A798" s="1"/>
  <c r="A799" s="1"/>
  <c r="F1609" i="40"/>
  <c r="E900" i="83"/>
  <c r="A900"/>
  <c r="A901" s="1"/>
  <c r="F1977" i="40"/>
  <c r="E1268" i="83"/>
  <c r="A1268"/>
  <c r="A1269" s="1"/>
  <c r="E1715" i="40"/>
  <c r="D1006" i="83"/>
  <c r="AA1006" s="1"/>
  <c r="M704" i="40"/>
  <c r="M703"/>
  <c r="M702"/>
  <c r="M701"/>
  <c r="M700"/>
  <c r="M699"/>
  <c r="M698"/>
  <c r="M513"/>
  <c r="F1737"/>
  <c r="E1026" i="82"/>
  <c r="A1026"/>
  <c r="A1027" s="1"/>
  <c r="B634" i="40"/>
  <c r="B609"/>
  <c r="B577"/>
  <c r="B551"/>
  <c r="F1815"/>
  <c r="M481"/>
  <c r="M646"/>
  <c r="M645"/>
  <c r="M644"/>
  <c r="M643"/>
  <c r="M642"/>
  <c r="M641"/>
  <c r="B449"/>
  <c r="B440"/>
  <c r="E1849"/>
  <c r="E1981"/>
  <c r="D1270" i="82" s="1"/>
  <c r="B481" i="40"/>
  <c r="B472"/>
  <c r="B455"/>
  <c r="M401"/>
  <c r="M400"/>
  <c r="M399"/>
  <c r="M398"/>
  <c r="M397"/>
  <c r="M396"/>
  <c r="M395"/>
  <c r="F1867"/>
  <c r="E1795"/>
  <c r="D1084" i="69"/>
  <c r="F1749" i="40"/>
  <c r="E1743"/>
  <c r="B641"/>
  <c r="M543"/>
  <c r="M542"/>
  <c r="M541"/>
  <c r="B536"/>
  <c r="B519"/>
  <c r="B418"/>
  <c r="F1845"/>
  <c r="E1136" i="83" s="1"/>
  <c r="A1136" s="1"/>
  <c r="A1137" s="1"/>
  <c r="F2005" i="40"/>
  <c r="E1294" i="82"/>
  <c r="A1294"/>
  <c r="A1295" s="1"/>
  <c r="F1781" i="40"/>
  <c r="F1743"/>
  <c r="B417"/>
  <c r="B408"/>
  <c r="F2009"/>
  <c r="M664"/>
  <c r="E2035"/>
  <c r="B623"/>
  <c r="B598"/>
  <c r="F1903"/>
  <c r="E1192" i="82"/>
  <c r="A1192" s="1"/>
  <c r="A1193" s="1"/>
  <c r="B595" i="40"/>
  <c r="B591"/>
  <c r="F1889"/>
  <c r="E1178" i="82"/>
  <c r="A1178" s="1"/>
  <c r="A1179" s="1"/>
  <c r="M576" i="40"/>
  <c r="E1859"/>
  <c r="D1150" i="83" s="1"/>
  <c r="AA1150" s="1"/>
  <c r="M550" i="40"/>
  <c r="E1807"/>
  <c r="E1747"/>
  <c r="D1036" i="82"/>
  <c r="M520" i="40"/>
  <c r="B484"/>
  <c r="F1675"/>
  <c r="M483"/>
  <c r="E1673"/>
  <c r="E1635"/>
  <c r="M464"/>
  <c r="E1619"/>
  <c r="D910" i="83"/>
  <c r="AA910"/>
  <c r="M456" i="40"/>
  <c r="B685"/>
  <c r="F2077"/>
  <c r="B692"/>
  <c r="F2091"/>
  <c r="E2073"/>
  <c r="D1362" i="82"/>
  <c r="M683" i="40"/>
  <c r="B597"/>
  <c r="F1901"/>
  <c r="E1190" i="82"/>
  <c r="A1190"/>
  <c r="A1191" s="1"/>
  <c r="F1899" i="40"/>
  <c r="B592"/>
  <c r="F1891"/>
  <c r="B590"/>
  <c r="B568"/>
  <c r="F1843"/>
  <c r="B501"/>
  <c r="F1709"/>
  <c r="E998" i="82"/>
  <c r="A998" s="1"/>
  <c r="A999" s="1"/>
  <c r="E2091" i="40"/>
  <c r="M692"/>
  <c r="B624"/>
  <c r="F1955"/>
  <c r="E1244" i="82" s="1"/>
  <c r="A1244"/>
  <c r="A1245"/>
  <c r="B665" i="40"/>
  <c r="F2037"/>
  <c r="E1326" i="69"/>
  <c r="A1326"/>
  <c r="A1327" s="1"/>
  <c r="B608" i="40"/>
  <c r="F1923"/>
  <c r="E1212" i="82"/>
  <c r="B594" i="40"/>
  <c r="F1895"/>
  <c r="E1184" i="69" s="1"/>
  <c r="A1184" s="1"/>
  <c r="A1185" s="1"/>
  <c r="B589" i="40"/>
  <c r="F1885"/>
  <c r="B446"/>
  <c r="F1599"/>
  <c r="E2075"/>
  <c r="M684"/>
  <c r="M666"/>
  <c r="F1939"/>
  <c r="B616"/>
  <c r="E1765"/>
  <c r="D1056" i="83"/>
  <c r="AA1056"/>
  <c r="M529" i="40"/>
  <c r="B475"/>
  <c r="F1657"/>
  <c r="E1637"/>
  <c r="D926" i="82" s="1"/>
  <c r="M465" i="40"/>
  <c r="E1621"/>
  <c r="M457"/>
  <c r="B447"/>
  <c r="F1601"/>
  <c r="E2093"/>
  <c r="M693"/>
  <c r="B686"/>
  <c r="M600"/>
  <c r="E1907"/>
  <c r="D1196" i="82" s="1"/>
  <c r="D1196" i="69"/>
  <c r="M530" i="40"/>
  <c r="E1767"/>
  <c r="D1056" i="69"/>
  <c r="E1751" i="40"/>
  <c r="M522"/>
  <c r="B512"/>
  <c r="F1731"/>
  <c r="E1020" i="82"/>
  <c r="A1020" s="1"/>
  <c r="A1021" s="1"/>
  <c r="M502" i="40"/>
  <c r="B695"/>
  <c r="F2097"/>
  <c r="E1388" i="83"/>
  <c r="A1388"/>
  <c r="A1389" s="1"/>
  <c r="F1795" i="40"/>
  <c r="E1753"/>
  <c r="D1042" i="82"/>
  <c r="M523" i="40"/>
  <c r="M459"/>
  <c r="E1587"/>
  <c r="D876" i="69"/>
  <c r="M440" i="40"/>
  <c r="M421"/>
  <c r="E1549"/>
  <c r="D838" i="82"/>
  <c r="B397" i="40"/>
  <c r="F1501"/>
  <c r="M695"/>
  <c r="E2097"/>
  <c r="E2061"/>
  <c r="D1352" i="83"/>
  <c r="AA1352" s="1"/>
  <c r="AZ1352" s="1"/>
  <c r="M677" i="40"/>
  <c r="B666"/>
  <c r="B619"/>
  <c r="F1945"/>
  <c r="E1236" i="83" s="1"/>
  <c r="A1236" s="1"/>
  <c r="A1237" s="1"/>
  <c r="B604" i="40"/>
  <c r="F1915"/>
  <c r="B573"/>
  <c r="F1853"/>
  <c r="M572"/>
  <c r="E1851"/>
  <c r="D1140" i="82" s="1"/>
  <c r="M546" i="40"/>
  <c r="B533"/>
  <c r="F1773"/>
  <c r="E1064" i="83" s="1"/>
  <c r="A1064" s="1"/>
  <c r="A1065" s="1"/>
  <c r="M532" i="40"/>
  <c r="E1755"/>
  <c r="D1044" i="82" s="1"/>
  <c r="M524" i="40"/>
  <c r="B516"/>
  <c r="F1739"/>
  <c r="E1030" i="83" s="1"/>
  <c r="A1030" s="1"/>
  <c r="A1031" s="1"/>
  <c r="M515" i="40"/>
  <c r="E1737"/>
  <c r="B506"/>
  <c r="F1719"/>
  <c r="E1699"/>
  <c r="M496"/>
  <c r="E1683"/>
  <c r="M488"/>
  <c r="B478"/>
  <c r="F1663"/>
  <c r="B469"/>
  <c r="F1645"/>
  <c r="E936" i="83" s="1"/>
  <c r="A936" s="1"/>
  <c r="A937" s="1"/>
  <c r="M468" i="40"/>
  <c r="E1643"/>
  <c r="D932" i="82" s="1"/>
  <c r="B452" i="40"/>
  <c r="F1611"/>
  <c r="E900" i="82"/>
  <c r="A900" s="1"/>
  <c r="A901" s="1"/>
  <c r="M451" i="40"/>
  <c r="E1609"/>
  <c r="D898" i="82" s="1"/>
  <c r="E1589" i="40"/>
  <c r="M441"/>
  <c r="F1553"/>
  <c r="B423"/>
  <c r="M422"/>
  <c r="E1551"/>
  <c r="D840" i="82"/>
  <c r="E1529" i="40"/>
  <c r="D820" i="83"/>
  <c r="AA820" s="1"/>
  <c r="M411" i="40"/>
  <c r="B403"/>
  <c r="F1513"/>
  <c r="M402"/>
  <c r="E1511"/>
  <c r="M691"/>
  <c r="B684"/>
  <c r="F2075"/>
  <c r="E2053"/>
  <c r="D1342" i="82" s="1"/>
  <c r="M673" i="40"/>
  <c r="F1937"/>
  <c r="B615"/>
  <c r="B588"/>
  <c r="F1883"/>
  <c r="E1172" i="82" s="1"/>
  <c r="A1172"/>
  <c r="A1173" s="1"/>
  <c r="F1877" i="40"/>
  <c r="E1166" i="82"/>
  <c r="A1166"/>
  <c r="A1167" s="1"/>
  <c r="M567" i="40"/>
  <c r="E1841"/>
  <c r="E1763"/>
  <c r="D1052" i="82" s="1"/>
  <c r="M528" i="40"/>
  <c r="M500"/>
  <c r="E1707"/>
  <c r="D996" i="82"/>
  <c r="B474" i="40"/>
  <c r="F1655"/>
  <c r="M665"/>
  <c r="E2037"/>
  <c r="E1749"/>
  <c r="D1038" i="82"/>
  <c r="M521" i="40"/>
  <c r="B511"/>
  <c r="F1729"/>
  <c r="E1018" i="82"/>
  <c r="A1018"/>
  <c r="A1019" s="1"/>
  <c r="E1693" i="40"/>
  <c r="M493"/>
  <c r="M675"/>
  <c r="B668"/>
  <c r="F1735"/>
  <c r="B514"/>
  <c r="B476"/>
  <c r="F1659"/>
  <c r="B467"/>
  <c r="F1641"/>
  <c r="E932" i="83"/>
  <c r="A932" s="1"/>
  <c r="A933" s="1"/>
  <c r="M466" i="40"/>
  <c r="E1639"/>
  <c r="D928" i="69" s="1"/>
  <c r="F1607" i="40"/>
  <c r="E896" i="82" s="1"/>
  <c r="A896" s="1"/>
  <c r="A897" s="1"/>
  <c r="B450" i="40"/>
  <c r="M420"/>
  <c r="E1547"/>
  <c r="D838" i="83"/>
  <c r="AA838"/>
  <c r="E1525" i="40"/>
  <c r="D814" i="82" s="1"/>
  <c r="M409" i="40"/>
  <c r="M668"/>
  <c r="B543"/>
  <c r="F1793"/>
  <c r="B532"/>
  <c r="F1771"/>
  <c r="M467"/>
  <c r="E1641"/>
  <c r="D930" i="69" s="1"/>
  <c r="B398" i="40"/>
  <c r="F1503"/>
  <c r="E792" i="69" s="1"/>
  <c r="B697" i="40"/>
  <c r="F2101"/>
  <c r="E1390" i="69"/>
  <c r="E2063" i="40"/>
  <c r="D1352" i="82"/>
  <c r="M678" i="40"/>
  <c r="B628"/>
  <c r="F1963"/>
  <c r="B620"/>
  <c r="F1947"/>
  <c r="E1238" i="83"/>
  <c r="A1238"/>
  <c r="A1239"/>
  <c r="B605" i="40"/>
  <c r="F1917"/>
  <c r="B574"/>
  <c r="F1855"/>
  <c r="E1146" i="83" s="1"/>
  <c r="M573" i="40"/>
  <c r="E1853"/>
  <c r="M547"/>
  <c r="E1757"/>
  <c r="M525"/>
  <c r="B507"/>
  <c r="F1721"/>
  <c r="E1010" i="69" s="1"/>
  <c r="A1010" s="1"/>
  <c r="A1011"/>
  <c r="E1701" i="40"/>
  <c r="M497"/>
  <c r="M489"/>
  <c r="B479"/>
  <c r="F1665"/>
  <c r="M461"/>
  <c r="B443"/>
  <c r="F1593"/>
  <c r="E1591"/>
  <c r="D880" i="82" s="1"/>
  <c r="M442" i="40"/>
  <c r="B434"/>
  <c r="F1575"/>
  <c r="B433"/>
  <c r="F1573"/>
  <c r="B432"/>
  <c r="F1571"/>
  <c r="B431"/>
  <c r="F1569"/>
  <c r="B430"/>
  <c r="F1567"/>
  <c r="E856" i="69"/>
  <c r="A856" s="1"/>
  <c r="A857" s="1"/>
  <c r="B429" i="40"/>
  <c r="F1565"/>
  <c r="E856" i="83" s="1"/>
  <c r="A856" s="1"/>
  <c r="A857"/>
  <c r="B428" i="40"/>
  <c r="F1563"/>
  <c r="E852" i="69"/>
  <c r="A852"/>
  <c r="A853"/>
  <c r="B427" i="40"/>
  <c r="F1561"/>
  <c r="E850" i="69"/>
  <c r="A850"/>
  <c r="A851" s="1"/>
  <c r="B426" i="40"/>
  <c r="F1559"/>
  <c r="B425"/>
  <c r="F1557"/>
  <c r="B424"/>
  <c r="F1555"/>
  <c r="M423"/>
  <c r="E1553"/>
  <c r="D842" i="82"/>
  <c r="F1909" i="40"/>
  <c r="M685"/>
  <c r="E2041"/>
  <c r="D1330" i="82"/>
  <c r="M667" i="40"/>
  <c r="M539"/>
  <c r="E1785"/>
  <c r="B421"/>
  <c r="F1549"/>
  <c r="E840" i="83" s="1"/>
  <c r="A840" s="1"/>
  <c r="A841" s="1"/>
  <c r="M694" i="40"/>
  <c r="E2095"/>
  <c r="M676"/>
  <c r="E2059"/>
  <c r="F1791"/>
  <c r="M540"/>
  <c r="E1787"/>
  <c r="D1078" i="83" s="1"/>
  <c r="AA1078" s="1"/>
  <c r="M531" i="40"/>
  <c r="E1769"/>
  <c r="B505"/>
  <c r="F1717"/>
  <c r="E1697"/>
  <c r="M495"/>
  <c r="M439"/>
  <c r="E1585"/>
  <c r="B422"/>
  <c r="F1551"/>
  <c r="E840" i="69" s="1"/>
  <c r="B400" i="40"/>
  <c r="F1507"/>
  <c r="E796" i="69"/>
  <c r="A796" s="1"/>
  <c r="A797" s="1"/>
  <c r="B396" i="40"/>
  <c r="F1499"/>
  <c r="E790" i="83" s="1"/>
  <c r="E788" i="69"/>
  <c r="A788" s="1"/>
  <c r="A789" s="1"/>
  <c r="B696" i="40"/>
  <c r="F2099"/>
  <c r="E2081"/>
  <c r="D1370" i="82"/>
  <c r="M687" i="40"/>
  <c r="M696"/>
  <c r="E2099"/>
  <c r="B689"/>
  <c r="F2085"/>
  <c r="E2047"/>
  <c r="M670"/>
  <c r="F2117"/>
  <c r="E1406" i="82"/>
  <c r="A1406" s="1"/>
  <c r="A1407" s="1"/>
  <c r="B705" i="40"/>
  <c r="B701"/>
  <c r="F2109"/>
  <c r="F2105"/>
  <c r="E1394" i="69"/>
  <c r="A1394"/>
  <c r="A1395" s="1"/>
  <c r="E2085" i="40"/>
  <c r="D1376" i="83"/>
  <c r="AA1376" s="1"/>
  <c r="M689" i="40"/>
  <c r="B672"/>
  <c r="F2051"/>
  <c r="E2049"/>
  <c r="M671"/>
  <c r="B606"/>
  <c r="F1919"/>
  <c r="E1210" i="83" s="1"/>
  <c r="A1210" s="1"/>
  <c r="A1211" s="1"/>
  <c r="B602" i="40"/>
  <c r="M582"/>
  <c r="M581"/>
  <c r="M580"/>
  <c r="M579"/>
  <c r="M578"/>
  <c r="M577"/>
  <c r="F1857"/>
  <c r="E1148" i="83"/>
  <c r="A1148"/>
  <c r="A1149" s="1"/>
  <c r="M566" i="40"/>
  <c r="M565"/>
  <c r="M564"/>
  <c r="M563"/>
  <c r="M562"/>
  <c r="M561"/>
  <c r="M560"/>
  <c r="M559"/>
  <c r="M558"/>
  <c r="M557"/>
  <c r="M556"/>
  <c r="M555"/>
  <c r="M554"/>
  <c r="M553"/>
  <c r="M552"/>
  <c r="M551"/>
  <c r="B549"/>
  <c r="F1805"/>
  <c r="M548"/>
  <c r="B545"/>
  <c r="B535"/>
  <c r="F1777"/>
  <c r="M534"/>
  <c r="E1759"/>
  <c r="M526"/>
  <c r="B508"/>
  <c r="F1723"/>
  <c r="B504"/>
  <c r="B499"/>
  <c r="F1705"/>
  <c r="E994" i="82" s="1"/>
  <c r="A994" s="1"/>
  <c r="A995"/>
  <c r="M498" i="40"/>
  <c r="E1703"/>
  <c r="M490"/>
  <c r="B480"/>
  <c r="F1667"/>
  <c r="M470"/>
  <c r="E1647"/>
  <c r="E1631"/>
  <c r="D922" i="83"/>
  <c r="AA922" s="1"/>
  <c r="M462" i="40"/>
  <c r="E1533"/>
  <c r="D824" i="83"/>
  <c r="AA824" s="1"/>
  <c r="BV824" s="1"/>
  <c r="M413" i="40"/>
  <c r="B405"/>
  <c r="F1517"/>
  <c r="M404"/>
  <c r="E1515"/>
  <c r="D804" i="69" s="1"/>
  <c r="F1769" i="40"/>
  <c r="B625"/>
  <c r="F1957"/>
  <c r="B503"/>
  <c r="F1713"/>
  <c r="E1695"/>
  <c r="M494"/>
  <c r="E1623"/>
  <c r="M458"/>
  <c r="B448"/>
  <c r="F1603"/>
  <c r="E892" i="82"/>
  <c r="A892" s="1"/>
  <c r="A893" s="1"/>
  <c r="B626" i="40"/>
  <c r="F1959"/>
  <c r="E1248" i="69" s="1"/>
  <c r="A1248" s="1"/>
  <c r="A1249"/>
  <c r="B618" i="40"/>
  <c r="F1943"/>
  <c r="M545"/>
  <c r="B477"/>
  <c r="F1661"/>
  <c r="E950" i="69"/>
  <c r="A950"/>
  <c r="A951" s="1"/>
  <c r="B468" i="40"/>
  <c r="F1643"/>
  <c r="E934" i="83" s="1"/>
  <c r="A934" s="1"/>
  <c r="A935" s="1"/>
  <c r="E1527" i="40"/>
  <c r="M410"/>
  <c r="B402"/>
  <c r="F1511"/>
  <c r="B399"/>
  <c r="F1505"/>
  <c r="B395"/>
  <c r="F1497"/>
  <c r="B688"/>
  <c r="F2083"/>
  <c r="E1372" i="82" s="1"/>
  <c r="A1372" s="1"/>
  <c r="A1373" s="1"/>
  <c r="E2083" i="40"/>
  <c r="D1374" i="83"/>
  <c r="AA1374"/>
  <c r="M688" i="40"/>
  <c r="B671"/>
  <c r="F2049"/>
  <c r="E1338" i="69"/>
  <c r="A1338"/>
  <c r="A1339" s="1"/>
  <c r="B704" i="40"/>
  <c r="F2115"/>
  <c r="B702"/>
  <c r="F2111"/>
  <c r="E1400" i="69" s="1"/>
  <c r="A1400"/>
  <c r="A1401" s="1"/>
  <c r="B700" i="40"/>
  <c r="F2107"/>
  <c r="E1398" i="83"/>
  <c r="A1398" s="1"/>
  <c r="B698" i="40"/>
  <c r="M681"/>
  <c r="E2069"/>
  <c r="B629"/>
  <c r="F1965"/>
  <c r="E1254" i="82" s="1"/>
  <c r="A1254" s="1"/>
  <c r="A1255" s="1"/>
  <c r="B621" i="40"/>
  <c r="F1949"/>
  <c r="F2089"/>
  <c r="E1380" i="83" s="1"/>
  <c r="A1380" s="1"/>
  <c r="A1381" s="1"/>
  <c r="E2087" i="40"/>
  <c r="M690"/>
  <c r="B683"/>
  <c r="F2073"/>
  <c r="E2071"/>
  <c r="M682"/>
  <c r="E2051"/>
  <c r="D1342" i="83"/>
  <c r="AA1342"/>
  <c r="M672" i="40"/>
  <c r="B630"/>
  <c r="M614"/>
  <c r="M613"/>
  <c r="M612"/>
  <c r="B607"/>
  <c r="F1921"/>
  <c r="E1210" i="82" s="1"/>
  <c r="E1212" i="83"/>
  <c r="A1212" s="1"/>
  <c r="A1213" s="1"/>
  <c r="F1873" i="40"/>
  <c r="E1164" i="83" s="1"/>
  <c r="A1164" s="1"/>
  <c r="A1165" s="1"/>
  <c r="B583" i="40"/>
  <c r="E1761"/>
  <c r="M527"/>
  <c r="B509"/>
  <c r="F1725"/>
  <c r="B500"/>
  <c r="F1707"/>
  <c r="E998" i="83"/>
  <c r="A998"/>
  <c r="A999"/>
  <c r="M499" i="40"/>
  <c r="E1705"/>
  <c r="D996" i="83"/>
  <c r="AA996"/>
  <c r="E1633" i="40"/>
  <c r="M463"/>
  <c r="B445"/>
  <c r="F1597"/>
  <c r="E2079"/>
  <c r="D1368" i="82"/>
  <c r="B673" i="40"/>
  <c r="M629"/>
  <c r="M628"/>
  <c r="M627"/>
  <c r="M626"/>
  <c r="M625"/>
  <c r="M624"/>
  <c r="M623"/>
  <c r="M622"/>
  <c r="M621"/>
  <c r="M620"/>
  <c r="M619"/>
  <c r="M618"/>
  <c r="M616"/>
  <c r="E1939"/>
  <c r="D1228" i="69"/>
  <c r="M615" i="40"/>
  <c r="E1937"/>
  <c r="D1226" i="69" s="1"/>
  <c r="B614" i="40"/>
  <c r="F1935"/>
  <c r="F1929"/>
  <c r="B610"/>
  <c r="F1927"/>
  <c r="E1216" i="69"/>
  <c r="A1216" s="1"/>
  <c r="A1217" s="1"/>
  <c r="M608" i="40"/>
  <c r="M607"/>
  <c r="M606"/>
  <c r="M605"/>
  <c r="M604"/>
  <c r="M602"/>
  <c r="B600"/>
  <c r="F1907"/>
  <c r="E1196" i="82" s="1"/>
  <c r="A1196"/>
  <c r="A1197"/>
  <c r="M599" i="40"/>
  <c r="E1905"/>
  <c r="M583"/>
  <c r="E1873"/>
  <c r="D1164" i="83" s="1"/>
  <c r="AA1164" s="1"/>
  <c r="B582" i="40"/>
  <c r="F1871"/>
  <c r="B581"/>
  <c r="F1869"/>
  <c r="E1158" i="82"/>
  <c r="A1158" s="1"/>
  <c r="A1159" s="1"/>
  <c r="B579" i="40"/>
  <c r="F1865"/>
  <c r="B578"/>
  <c r="F1863"/>
  <c r="B576"/>
  <c r="F1859"/>
  <c r="M575"/>
  <c r="E1857"/>
  <c r="B567"/>
  <c r="F1841"/>
  <c r="B566"/>
  <c r="F1839"/>
  <c r="F1837"/>
  <c r="F1833"/>
  <c r="E1122" i="69" s="1"/>
  <c r="A1122" s="1"/>
  <c r="A1123" s="1"/>
  <c r="B562" i="40"/>
  <c r="F1831"/>
  <c r="B561"/>
  <c r="F1829"/>
  <c r="E1120" i="83" s="1"/>
  <c r="A1120"/>
  <c r="A1121" s="1"/>
  <c r="B560" i="40"/>
  <c r="F1827"/>
  <c r="B559"/>
  <c r="F1825"/>
  <c r="B556"/>
  <c r="F1819"/>
  <c r="E1108" i="69"/>
  <c r="A1108" s="1"/>
  <c r="A1109" s="1"/>
  <c r="B555" i="40"/>
  <c r="F1817"/>
  <c r="B553"/>
  <c r="F1813"/>
  <c r="B552"/>
  <c r="F1811"/>
  <c r="E1100" i="82" s="1"/>
  <c r="A1100" s="1"/>
  <c r="A1101"/>
  <c r="B550" i="40"/>
  <c r="M549"/>
  <c r="B534"/>
  <c r="M533"/>
  <c r="M512"/>
  <c r="M511"/>
  <c r="M510"/>
  <c r="M509"/>
  <c r="M508"/>
  <c r="M507"/>
  <c r="M506"/>
  <c r="M505"/>
  <c r="B502"/>
  <c r="F1711"/>
  <c r="M501"/>
  <c r="E1709"/>
  <c r="B483"/>
  <c r="F1673"/>
  <c r="E962" i="82"/>
  <c r="A962" s="1"/>
  <c r="A963" s="1"/>
  <c r="M482" i="40"/>
  <c r="E1671"/>
  <c r="D962" i="83" s="1"/>
  <c r="AA962" s="1"/>
  <c r="M480" i="40"/>
  <c r="M479"/>
  <c r="M478"/>
  <c r="M477"/>
  <c r="M476"/>
  <c r="M475"/>
  <c r="M474"/>
  <c r="M473"/>
  <c r="M472"/>
  <c r="B470"/>
  <c r="F1647"/>
  <c r="E936" i="82"/>
  <c r="A936"/>
  <c r="A937"/>
  <c r="M469" i="40"/>
  <c r="E1645"/>
  <c r="M448"/>
  <c r="M447"/>
  <c r="M446"/>
  <c r="M445"/>
  <c r="B444"/>
  <c r="F1595"/>
  <c r="E1593"/>
  <c r="D882" i="69"/>
  <c r="M443" i="40"/>
  <c r="M434"/>
  <c r="E1575"/>
  <c r="E1531"/>
  <c r="D820" i="82"/>
  <c r="M412" i="40"/>
  <c r="E2101"/>
  <c r="E2019"/>
  <c r="F1941"/>
  <c r="E1230" i="69"/>
  <c r="A1230"/>
  <c r="A1231" s="1"/>
  <c r="E1845" i="40"/>
  <c r="E1735"/>
  <c r="D1026" i="83"/>
  <c r="AA1026" s="1"/>
  <c r="F1621" i="40"/>
  <c r="E1607"/>
  <c r="D896" i="69"/>
  <c r="M662" i="40"/>
  <c r="M660"/>
  <c r="M659"/>
  <c r="M658"/>
  <c r="M657"/>
  <c r="M655"/>
  <c r="M654"/>
  <c r="M653"/>
  <c r="M651"/>
  <c r="M650"/>
  <c r="M648"/>
  <c r="E2003"/>
  <c r="M647"/>
  <c r="B646"/>
  <c r="F1999"/>
  <c r="B645"/>
  <c r="F1997"/>
  <c r="B643"/>
  <c r="F1993"/>
  <c r="B642"/>
  <c r="F1991"/>
  <c r="E1280" i="69" s="1"/>
  <c r="A1280" s="1"/>
  <c r="A1281"/>
  <c r="E1282" i="83"/>
  <c r="A1282" s="1"/>
  <c r="A1283" s="1"/>
  <c r="M640" i="40"/>
  <c r="M639"/>
  <c r="M638"/>
  <c r="M636"/>
  <c r="M635"/>
  <c r="M634"/>
  <c r="F1971"/>
  <c r="M631"/>
  <c r="E1969"/>
  <c r="M568"/>
  <c r="M536"/>
  <c r="E1779"/>
  <c r="D1070" i="83" s="1"/>
  <c r="AA1070" s="1"/>
  <c r="M535" i="40"/>
  <c r="E1777"/>
  <c r="B517"/>
  <c r="F1741"/>
  <c r="M516"/>
  <c r="E1739"/>
  <c r="M503"/>
  <c r="E1713"/>
  <c r="B485"/>
  <c r="F1677"/>
  <c r="M484"/>
  <c r="E1675"/>
  <c r="M471"/>
  <c r="E1649"/>
  <c r="D938" i="82"/>
  <c r="B453" i="40"/>
  <c r="F1613"/>
  <c r="M452"/>
  <c r="E1611"/>
  <c r="B437"/>
  <c r="F1581"/>
  <c r="M436"/>
  <c r="E1579"/>
  <c r="D868" i="82"/>
  <c r="E1535" i="40"/>
  <c r="M414"/>
  <c r="B663"/>
  <c r="F2033"/>
  <c r="E1324" i="83" s="1"/>
  <c r="A1324" s="1"/>
  <c r="A1325" s="1"/>
  <c r="F2031" i="40"/>
  <c r="B661"/>
  <c r="F2029"/>
  <c r="B660"/>
  <c r="F2027"/>
  <c r="B659"/>
  <c r="F2025"/>
  <c r="E1314" i="82"/>
  <c r="A1314"/>
  <c r="A1315"/>
  <c r="B657" i="40"/>
  <c r="F2021"/>
  <c r="B656"/>
  <c r="F2019"/>
  <c r="E1310" i="83"/>
  <c r="A1310"/>
  <c r="A1311"/>
  <c r="B655" i="40"/>
  <c r="F2017"/>
  <c r="E1306" i="69"/>
  <c r="A1306"/>
  <c r="A1307" s="1"/>
  <c r="B654" i="40"/>
  <c r="F2015"/>
  <c r="E1306" i="83" s="1"/>
  <c r="A1306" s="1"/>
  <c r="A1307" s="1"/>
  <c r="F2013" i="40"/>
  <c r="B652"/>
  <c r="F2007"/>
  <c r="E1296" i="82"/>
  <c r="A1296"/>
  <c r="A1297"/>
  <c r="B640" i="40"/>
  <c r="F1987"/>
  <c r="B639"/>
  <c r="B638"/>
  <c r="F1983"/>
  <c r="B637"/>
  <c r="F1981"/>
  <c r="E1270" i="69"/>
  <c r="A1270" s="1"/>
  <c r="A1271" s="1"/>
  <c r="B636" i="40"/>
  <c r="F1979"/>
  <c r="E1268" i="82" s="1"/>
  <c r="A1268" s="1"/>
  <c r="A1269"/>
  <c r="M632" i="40"/>
  <c r="E1971"/>
  <c r="B571"/>
  <c r="F1849"/>
  <c r="M570"/>
  <c r="E1847"/>
  <c r="D1138" i="83"/>
  <c r="AA1138"/>
  <c r="B538" i="40"/>
  <c r="F1783"/>
  <c r="E1072" i="69"/>
  <c r="A1072"/>
  <c r="A1073"/>
  <c r="M537" i="40"/>
  <c r="M517"/>
  <c r="E1741"/>
  <c r="D1030" i="69" s="1"/>
  <c r="B486" i="40"/>
  <c r="F1679"/>
  <c r="E968" i="69" s="1"/>
  <c r="A968" s="1"/>
  <c r="A969" s="1"/>
  <c r="M485" i="40"/>
  <c r="E1677"/>
  <c r="D966" i="82"/>
  <c r="B454" i="40"/>
  <c r="F1615"/>
  <c r="E904" i="82" s="1"/>
  <c r="A904" s="1"/>
  <c r="A905"/>
  <c r="M453" i="40"/>
  <c r="E1613"/>
  <c r="M415"/>
  <c r="F1973"/>
  <c r="E1264" i="83"/>
  <c r="A1264" s="1"/>
  <c r="A1265" s="1"/>
  <c r="F1577" i="40"/>
  <c r="M680"/>
  <c r="E2067"/>
  <c r="D1358" i="83"/>
  <c r="AA1358"/>
  <c r="M679" i="40"/>
  <c r="E2065"/>
  <c r="D1356" i="83"/>
  <c r="AA1356"/>
  <c r="B677" i="40"/>
  <c r="F2061"/>
  <c r="E1350" i="82"/>
  <c r="A1350"/>
  <c r="A1351" s="1"/>
  <c r="B676" i="40"/>
  <c r="F2059"/>
  <c r="B674"/>
  <c r="F2055"/>
  <c r="E1344" i="82"/>
  <c r="A1344"/>
  <c r="A1345" s="1"/>
  <c r="B664" i="40"/>
  <c r="F2035"/>
  <c r="M663"/>
  <c r="B572"/>
  <c r="F1851"/>
  <c r="E1140" i="82" s="1"/>
  <c r="A1140" s="1"/>
  <c r="A1141" s="1"/>
  <c r="B530" i="40"/>
  <c r="F1767"/>
  <c r="F1765"/>
  <c r="B528"/>
  <c r="F1763"/>
  <c r="B527"/>
  <c r="F1761"/>
  <c r="E1052" i="83"/>
  <c r="A1052" s="1"/>
  <c r="A1053" s="1"/>
  <c r="B526" i="40"/>
  <c r="F1759"/>
  <c r="B525"/>
  <c r="F1757"/>
  <c r="B524"/>
  <c r="F1755"/>
  <c r="B523"/>
  <c r="F1753"/>
  <c r="B522"/>
  <c r="F1751"/>
  <c r="B520"/>
  <c r="F1747"/>
  <c r="M519"/>
  <c r="E1745"/>
  <c r="D1036" i="83" s="1"/>
  <c r="AA1036" s="1"/>
  <c r="AO1036" s="1"/>
  <c r="B498" i="40"/>
  <c r="F1703"/>
  <c r="B496"/>
  <c r="F1699"/>
  <c r="E988" i="82"/>
  <c r="A988" s="1"/>
  <c r="A989" s="1"/>
  <c r="B495" i="40"/>
  <c r="F1697"/>
  <c r="E986" i="82" s="1"/>
  <c r="A986" s="1"/>
  <c r="A987" s="1"/>
  <c r="B490" i="40"/>
  <c r="F1687"/>
  <c r="B489"/>
  <c r="F1685"/>
  <c r="E974" i="82"/>
  <c r="A974" s="1"/>
  <c r="A975" s="1"/>
  <c r="B488" i="40"/>
  <c r="F1683"/>
  <c r="E972" i="82" s="1"/>
  <c r="A972" s="1"/>
  <c r="A973" s="1"/>
  <c r="M487" i="40"/>
  <c r="E1681"/>
  <c r="M486"/>
  <c r="E1679"/>
  <c r="B466"/>
  <c r="F1639"/>
  <c r="E928" i="82" s="1"/>
  <c r="A928" s="1"/>
  <c r="A929"/>
  <c r="B465" i="40"/>
  <c r="F1637"/>
  <c r="B464"/>
  <c r="F1635"/>
  <c r="B463"/>
  <c r="F1633"/>
  <c r="E922" i="82"/>
  <c r="A922"/>
  <c r="A923" s="1"/>
  <c r="B462" i="40"/>
  <c r="F1631"/>
  <c r="E922" i="83"/>
  <c r="A922" s="1"/>
  <c r="A923" s="1"/>
  <c r="B461" i="40"/>
  <c r="F1629"/>
  <c r="B460"/>
  <c r="F1627"/>
  <c r="E916" i="82"/>
  <c r="A916"/>
  <c r="A917"/>
  <c r="B459" i="40"/>
  <c r="F1625"/>
  <c r="B456"/>
  <c r="F1619"/>
  <c r="M455"/>
  <c r="E1617"/>
  <c r="D906" i="82"/>
  <c r="M454" i="40"/>
  <c r="E1615"/>
  <c r="E1539"/>
  <c r="D828" i="82"/>
  <c r="M416" i="40"/>
  <c r="E1523"/>
  <c r="M408"/>
  <c r="M407"/>
  <c r="E1521"/>
  <c r="D810" i="69" s="1"/>
  <c r="F1823" i="40"/>
  <c r="E1112" i="69"/>
  <c r="A1112"/>
  <c r="A1113"/>
  <c r="B436" i="40"/>
  <c r="F1579"/>
  <c r="M435"/>
  <c r="E1577"/>
  <c r="B404"/>
  <c r="F1515"/>
  <c r="M403"/>
  <c r="E1513"/>
  <c r="D804" i="83" s="1"/>
  <c r="AA804" s="1"/>
  <c r="F1521" i="40"/>
  <c r="E810" i="69"/>
  <c r="A810"/>
  <c r="A811"/>
  <c r="B438" i="40"/>
  <c r="F1583"/>
  <c r="M437"/>
  <c r="E1581"/>
  <c r="D870" i="82" s="1"/>
  <c r="B419" i="40"/>
  <c r="F1545"/>
  <c r="M418"/>
  <c r="E1543"/>
  <c r="B406"/>
  <c r="F1519"/>
  <c r="M405"/>
  <c r="E1517"/>
  <c r="D808" i="83" s="1"/>
  <c r="AA808" s="1"/>
  <c r="F1537" i="40"/>
  <c r="F1525"/>
  <c r="E814" i="82" s="1"/>
  <c r="A814" s="1"/>
  <c r="A815"/>
  <c r="B441" i="40"/>
  <c r="F1589"/>
  <c r="B439"/>
  <c r="F1585"/>
  <c r="M438"/>
  <c r="E1583"/>
  <c r="D872" i="69"/>
  <c r="D872" i="82"/>
  <c r="B420" i="40"/>
  <c r="F1547"/>
  <c r="M419"/>
  <c r="E1545"/>
  <c r="F1539"/>
  <c r="E830" i="83" s="1"/>
  <c r="A830" s="1"/>
  <c r="A831" s="1"/>
  <c r="F1535" i="40"/>
  <c r="M406"/>
  <c r="E1519"/>
  <c r="D808" i="82"/>
  <c r="F1591" i="40"/>
  <c r="E882" i="83" s="1"/>
  <c r="C1354" i="82"/>
  <c r="D790"/>
  <c r="T956" i="83"/>
  <c r="G956" s="1"/>
  <c r="P954" i="82"/>
  <c r="G954"/>
  <c r="T984" i="83"/>
  <c r="G984" s="1"/>
  <c r="P982" i="69"/>
  <c r="G982" s="1"/>
  <c r="P982" i="82"/>
  <c r="G982"/>
  <c r="P1266"/>
  <c r="G1266" s="1"/>
  <c r="C1358" i="83"/>
  <c r="C1356" i="82"/>
  <c r="D1250"/>
  <c r="C938" i="83"/>
  <c r="C936" i="69"/>
  <c r="C936" i="82"/>
  <c r="P1380" i="69"/>
  <c r="G1380"/>
  <c r="T926" i="83"/>
  <c r="G926" s="1"/>
  <c r="T1166"/>
  <c r="G1166"/>
  <c r="D1398"/>
  <c r="AA1398" s="1"/>
  <c r="AZ1398" s="1"/>
  <c r="D1396" i="69"/>
  <c r="D1396" i="82"/>
  <c r="T892" i="83"/>
  <c r="G892" s="1"/>
  <c r="P890" i="69"/>
  <c r="G890"/>
  <c r="P1280"/>
  <c r="G1280" s="1"/>
  <c r="P1280" i="82"/>
  <c r="G1280"/>
  <c r="T1282" i="83"/>
  <c r="G1282" s="1"/>
  <c r="C1310" i="82"/>
  <c r="P1390"/>
  <c r="G1390" s="1"/>
  <c r="C1274" i="83"/>
  <c r="C1272" i="69"/>
  <c r="C1272" i="82"/>
  <c r="E882"/>
  <c r="A882"/>
  <c r="A883" s="1"/>
  <c r="A792" i="69"/>
  <c r="A793" s="1"/>
  <c r="C882" i="82"/>
  <c r="D1304" i="83"/>
  <c r="D1302" i="69"/>
  <c r="D1302" i="82"/>
  <c r="D1210"/>
  <c r="T1156" i="83"/>
  <c r="G1156" s="1"/>
  <c r="P1154" i="82"/>
  <c r="G1154" s="1"/>
  <c r="C1272" i="83"/>
  <c r="C1270" i="69"/>
  <c r="T1224" i="83"/>
  <c r="G1224" s="1"/>
  <c r="P1222" i="69"/>
  <c r="G1222"/>
  <c r="G1224"/>
  <c r="T1148" i="83"/>
  <c r="G1148" s="1"/>
  <c r="P1146" i="69"/>
  <c r="G1146"/>
  <c r="P1146" i="82"/>
  <c r="G1146" s="1"/>
  <c r="T970" i="83"/>
  <c r="G970"/>
  <c r="P968" i="82"/>
  <c r="G968" s="1"/>
  <c r="E1288"/>
  <c r="A1288"/>
  <c r="A1289" s="1"/>
  <c r="D896"/>
  <c r="A790" i="83"/>
  <c r="A791"/>
  <c r="T1094"/>
  <c r="G1094"/>
  <c r="G1240" i="82"/>
  <c r="P1034" i="69"/>
  <c r="G1034" s="1"/>
  <c r="D1316" i="83"/>
  <c r="AA1316"/>
  <c r="AD1316" s="1"/>
  <c r="C1294"/>
  <c r="C1292" i="69"/>
  <c r="C1292" i="82"/>
  <c r="T1312" i="83"/>
  <c r="G1312" s="1"/>
  <c r="P1310" i="69"/>
  <c r="G1310"/>
  <c r="E846"/>
  <c r="A846" s="1"/>
  <c r="A847" s="1"/>
  <c r="E1166"/>
  <c r="A1166" s="1"/>
  <c r="A1167" s="1"/>
  <c r="D1026" i="82"/>
  <c r="T790" i="83"/>
  <c r="G790" s="1"/>
  <c r="P788" i="69"/>
  <c r="G788"/>
  <c r="P788" i="82"/>
  <c r="G788" s="1"/>
  <c r="T854" i="83"/>
  <c r="G854"/>
  <c r="P852" i="82"/>
  <c r="G852" s="1"/>
  <c r="D886"/>
  <c r="C1028" i="83"/>
  <c r="C1026" i="69"/>
  <c r="C1026" i="82"/>
  <c r="P1140" i="69"/>
  <c r="G1140" s="1"/>
  <c r="T1158" i="83"/>
  <c r="G1158"/>
  <c r="P1156" i="69"/>
  <c r="G1156" s="1"/>
  <c r="P1156" i="82"/>
  <c r="G1156"/>
  <c r="C1204" i="83"/>
  <c r="P1396" i="82"/>
  <c r="G1396" s="1"/>
  <c r="C906" i="69"/>
  <c r="C794" i="83"/>
  <c r="D1118"/>
  <c r="AA1118" s="1"/>
  <c r="P1290" i="69"/>
  <c r="G1290" s="1"/>
  <c r="P1290" i="82"/>
  <c r="G1290"/>
  <c r="C944" i="69"/>
  <c r="C1024"/>
  <c r="T1060" i="83"/>
  <c r="G1060"/>
  <c r="P1058" i="69"/>
  <c r="G1058" s="1"/>
  <c r="C1090" i="83"/>
  <c r="C1088" i="69"/>
  <c r="C1088" i="82"/>
  <c r="D1268"/>
  <c r="C1330" i="83"/>
  <c r="C1328" i="69"/>
  <c r="C1328" i="82"/>
  <c r="C940" i="83"/>
  <c r="C938" i="69"/>
  <c r="T1116" i="83"/>
  <c r="G1116" s="1"/>
  <c r="P1114" i="69"/>
  <c r="G1114" s="1"/>
  <c r="P1114" i="82"/>
  <c r="G1114" s="1"/>
  <c r="T1018" i="83"/>
  <c r="G1018"/>
  <c r="P1016" i="69"/>
  <c r="G1016" s="1"/>
  <c r="P1016" i="82"/>
  <c r="G1016"/>
  <c r="P854"/>
  <c r="G854" s="1"/>
  <c r="C1300"/>
  <c r="C910"/>
  <c r="D948" i="83"/>
  <c r="AA948"/>
  <c r="D946" i="69"/>
  <c r="D946" i="82"/>
  <c r="D1266" i="69"/>
  <c r="D1266" i="82"/>
  <c r="D1268" i="83"/>
  <c r="AA1268"/>
  <c r="P1296" i="69"/>
  <c r="G1296" s="1"/>
  <c r="T814" i="83"/>
  <c r="G814"/>
  <c r="P812" i="69"/>
  <c r="G812"/>
  <c r="P812" i="82"/>
  <c r="G812"/>
  <c r="D944" i="83"/>
  <c r="AA944"/>
  <c r="D942" i="69"/>
  <c r="D942" i="82"/>
  <c r="C1046" i="69"/>
  <c r="D1234" i="83"/>
  <c r="AA1234" s="1"/>
  <c r="D1232" i="69"/>
  <c r="C786"/>
  <c r="T886" i="83"/>
  <c r="G886"/>
  <c r="P884" i="69"/>
  <c r="G884"/>
  <c r="P884" i="82"/>
  <c r="G884"/>
  <c r="T934" i="83"/>
  <c r="G934"/>
  <c r="P932" i="69"/>
  <c r="G932"/>
  <c r="P932" i="82"/>
  <c r="G932"/>
  <c r="C984" i="83"/>
  <c r="C982" i="82"/>
  <c r="D1012" i="83"/>
  <c r="AA1012"/>
  <c r="D1010" i="69"/>
  <c r="D1010" i="82"/>
  <c r="T910" i="83"/>
  <c r="G910"/>
  <c r="P908" i="69"/>
  <c r="G908" s="1"/>
  <c r="P908" i="82"/>
  <c r="G908"/>
  <c r="E876" i="69"/>
  <c r="A876" s="1"/>
  <c r="A877" s="1"/>
  <c r="E876" i="82"/>
  <c r="A876"/>
  <c r="A877" s="1"/>
  <c r="E894" i="83"/>
  <c r="A894" s="1"/>
  <c r="A895" s="1"/>
  <c r="E892" i="69"/>
  <c r="A892" s="1"/>
  <c r="A893" s="1"/>
  <c r="E1228" i="83"/>
  <c r="A1228"/>
  <c r="A1229" s="1"/>
  <c r="C964"/>
  <c r="C962" i="69"/>
  <c r="C962" i="82"/>
  <c r="C1114" i="69"/>
  <c r="T938" i="83"/>
  <c r="G938"/>
  <c r="P936" i="69"/>
  <c r="G936" s="1"/>
  <c r="D1098"/>
  <c r="C1176" i="83"/>
  <c r="C930"/>
  <c r="D1014"/>
  <c r="AA1014" s="1"/>
  <c r="D1012" i="69"/>
  <c r="D1012" i="82"/>
  <c r="C1250" i="83"/>
  <c r="C1248" i="69"/>
  <c r="C1248" i="82"/>
  <c r="C988" i="83"/>
  <c r="C986" i="69"/>
  <c r="C986" i="82"/>
  <c r="D958" i="83"/>
  <c r="D956" i="69"/>
  <c r="D956" i="82"/>
  <c r="D1182" i="83"/>
  <c r="AA1182"/>
  <c r="D1180" i="69"/>
  <c r="D1180" i="82"/>
  <c r="E1306"/>
  <c r="A1306"/>
  <c r="A1307" s="1"/>
  <c r="D1130"/>
  <c r="D1042" i="83"/>
  <c r="AA1042"/>
  <c r="C1208" i="69"/>
  <c r="C1208" i="82"/>
  <c r="P1368" i="69"/>
  <c r="G1368"/>
  <c r="P1368" i="82"/>
  <c r="G1368"/>
  <c r="T920" i="83"/>
  <c r="G920"/>
  <c r="P918" i="69"/>
  <c r="G918"/>
  <c r="P918" i="82"/>
  <c r="G918"/>
  <c r="T1016" i="83"/>
  <c r="G1016"/>
  <c r="P1014" i="69"/>
  <c r="G1014"/>
  <c r="P1014" i="82"/>
  <c r="G1014"/>
  <c r="C1118"/>
  <c r="D862" i="83"/>
  <c r="AA862" s="1"/>
  <c r="AZ862" s="1"/>
  <c r="T1308"/>
  <c r="G1308"/>
  <c r="P1306" i="69"/>
  <c r="G1306" s="1"/>
  <c r="P1306" i="82"/>
  <c r="G1306"/>
  <c r="C1354" i="83"/>
  <c r="C1352" i="69"/>
  <c r="C1352" i="82"/>
  <c r="E1000"/>
  <c r="A1000" s="1"/>
  <c r="A1001" s="1"/>
  <c r="E888" i="83"/>
  <c r="A888" s="1"/>
  <c r="A889" s="1"/>
  <c r="E1386" i="69"/>
  <c r="A1386"/>
  <c r="A1387" s="1"/>
  <c r="E1386" i="82"/>
  <c r="A1386"/>
  <c r="A1387"/>
  <c r="E834" i="83"/>
  <c r="A834" s="1"/>
  <c r="A835" s="1"/>
  <c r="C1336"/>
  <c r="E1098" i="82"/>
  <c r="A1098" s="1"/>
  <c r="A1099" s="1"/>
  <c r="T836" i="83"/>
  <c r="G836" s="1"/>
  <c r="P834" i="82"/>
  <c r="G834"/>
  <c r="T844" i="83"/>
  <c r="G844" s="1"/>
  <c r="C990" i="82"/>
  <c r="E960" i="83"/>
  <c r="A960"/>
  <c r="A961" s="1"/>
  <c r="E958" i="69"/>
  <c r="A958"/>
  <c r="A959"/>
  <c r="E958" i="82"/>
  <c r="A958"/>
  <c r="A959"/>
  <c r="C950" i="83"/>
  <c r="C948" i="69"/>
  <c r="C948" i="82"/>
  <c r="C1150" i="83"/>
  <c r="C1148" i="69"/>
  <c r="C1148" i="82"/>
  <c r="D830" i="83"/>
  <c r="AA830"/>
  <c r="BK830"/>
  <c r="D828" i="69"/>
  <c r="E902" i="82"/>
  <c r="A902" s="1"/>
  <c r="A903" s="1"/>
  <c r="E1210" i="69"/>
  <c r="A1210" s="1"/>
  <c r="A1211" s="1"/>
  <c r="A1210" i="82"/>
  <c r="A1211"/>
  <c r="D840" i="83"/>
  <c r="AA840"/>
  <c r="D838" i="69"/>
  <c r="T1014" i="83"/>
  <c r="G1014" s="1"/>
  <c r="P1220" i="69"/>
  <c r="G1220"/>
  <c r="C1332" i="83"/>
  <c r="C1330" i="69"/>
  <c r="C1330" i="82"/>
  <c r="C810"/>
  <c r="P860" i="69"/>
  <c r="G860" s="1"/>
  <c r="P860" i="82"/>
  <c r="G860"/>
  <c r="C858" i="83"/>
  <c r="D956"/>
  <c r="AA956"/>
  <c r="D954" i="69"/>
  <c r="D954" i="82"/>
  <c r="T952" i="83"/>
  <c r="G952"/>
  <c r="P950" i="69"/>
  <c r="G950"/>
  <c r="P950" i="82"/>
  <c r="G950"/>
  <c r="C1046" i="83"/>
  <c r="C1044" i="82"/>
  <c r="T1080" i="83"/>
  <c r="G1080"/>
  <c r="P1078" i="69"/>
  <c r="G1078"/>
  <c r="P1078" i="82"/>
  <c r="G1078"/>
  <c r="C834" i="83"/>
  <c r="T884"/>
  <c r="G884" s="1"/>
  <c r="P882" i="69"/>
  <c r="G882"/>
  <c r="P882" i="82"/>
  <c r="G882" s="1"/>
  <c r="T1012" i="83"/>
  <c r="G1012"/>
  <c r="P1010" i="69"/>
  <c r="G1010"/>
  <c r="P1010" i="82"/>
  <c r="G1010"/>
  <c r="D1190" i="83"/>
  <c r="AA1190" s="1"/>
  <c r="D1188" i="69"/>
  <c r="D1188" i="82"/>
  <c r="C1234" i="83"/>
  <c r="C1232" i="69"/>
  <c r="C1232" i="82"/>
  <c r="T1300" i="83"/>
  <c r="G1300"/>
  <c r="T1396"/>
  <c r="G1396" s="1"/>
  <c r="P1394" i="69"/>
  <c r="G1394"/>
  <c r="D1184" i="83"/>
  <c r="AA1184" s="1"/>
  <c r="T828"/>
  <c r="G828"/>
  <c r="P826" i="69"/>
  <c r="G826" s="1"/>
  <c r="P826" i="82"/>
  <c r="G826"/>
  <c r="D1020" i="69"/>
  <c r="D1020" i="82"/>
  <c r="C1162" i="83"/>
  <c r="C1160" i="69"/>
  <c r="C1160" i="82"/>
  <c r="C1242" i="83"/>
  <c r="C1240" i="69"/>
  <c r="C1240" i="82"/>
  <c r="C1348" i="69"/>
  <c r="P1256" i="82"/>
  <c r="G1256" s="1"/>
  <c r="C934" i="83"/>
  <c r="C932" i="69"/>
  <c r="C932" i="82"/>
  <c r="C1062" i="83"/>
  <c r="C1060" i="69"/>
  <c r="P1366" i="82"/>
  <c r="G1366" s="1"/>
  <c r="C1168" i="83"/>
  <c r="C1166" i="82"/>
  <c r="C1278" i="69"/>
  <c r="C1278" i="82"/>
  <c r="D1282"/>
  <c r="D1284" i="83"/>
  <c r="AA1284" s="1"/>
  <c r="D1394" i="69"/>
  <c r="D1394" i="82"/>
  <c r="C876" i="83"/>
  <c r="C874" i="69"/>
  <c r="C874" i="82"/>
  <c r="T990" i="83"/>
  <c r="G990"/>
  <c r="P988" i="69"/>
  <c r="G988" s="1"/>
  <c r="P988" i="82"/>
  <c r="G988"/>
  <c r="P810" i="69"/>
  <c r="G810" s="1"/>
  <c r="C1194" i="83"/>
  <c r="C1192" i="69"/>
  <c r="C1192" i="82"/>
  <c r="C1322" i="83"/>
  <c r="C1320" i="69"/>
  <c r="P1350"/>
  <c r="G1350"/>
  <c r="C910" i="83"/>
  <c r="C908" i="69"/>
  <c r="C908" i="82"/>
  <c r="C1246" i="83"/>
  <c r="C1244" i="69"/>
  <c r="D1392"/>
  <c r="D1392" i="82"/>
  <c r="C924" i="83"/>
  <c r="C922" i="69"/>
  <c r="C922" i="82"/>
  <c r="T1262" i="83"/>
  <c r="G1262" s="1"/>
  <c r="P1260" i="69"/>
  <c r="G1260"/>
  <c r="P1260" i="82"/>
  <c r="G1260" s="1"/>
  <c r="C952" i="83"/>
  <c r="C950" i="69"/>
  <c r="C950" i="82"/>
  <c r="C1032" i="83"/>
  <c r="C1030" i="82"/>
  <c r="P822" i="69"/>
  <c r="G822" s="1"/>
  <c r="E1074" i="83"/>
  <c r="A1074" s="1"/>
  <c r="A1075" s="1"/>
  <c r="E1072" i="82"/>
  <c r="A1072"/>
  <c r="A1073" s="1"/>
  <c r="C802" i="69"/>
  <c r="D854"/>
  <c r="T1078" i="83"/>
  <c r="G1078" s="1"/>
  <c r="P1076" i="69"/>
  <c r="G1076"/>
  <c r="P1076" i="82"/>
  <c r="G1076" s="1"/>
  <c r="T866" i="83"/>
  <c r="G866" s="1"/>
  <c r="P864" i="69"/>
  <c r="G864"/>
  <c r="P864" i="82"/>
  <c r="G864" s="1"/>
  <c r="C1248" i="83"/>
  <c r="C1246" i="69"/>
  <c r="C1246" i="82"/>
  <c r="T1266" i="83"/>
  <c r="G1266" s="1"/>
  <c r="P1264" i="82"/>
  <c r="G1264"/>
  <c r="C936" i="83"/>
  <c r="D1340" i="69"/>
  <c r="D1340" i="82"/>
  <c r="E1248" i="83"/>
  <c r="A1248" s="1"/>
  <c r="A1249" s="1"/>
  <c r="D984"/>
  <c r="AA984" s="1"/>
  <c r="BK984" s="1"/>
  <c r="T818"/>
  <c r="G818" s="1"/>
  <c r="P816" i="69"/>
  <c r="G816"/>
  <c r="T834" i="83"/>
  <c r="G834" s="1"/>
  <c r="P832" i="69"/>
  <c r="G832"/>
  <c r="T994" i="83"/>
  <c r="G994" s="1"/>
  <c r="T960"/>
  <c r="G960"/>
  <c r="P958" i="69"/>
  <c r="G958" s="1"/>
  <c r="P958" i="82"/>
  <c r="G958"/>
  <c r="C1100"/>
  <c r="E1218"/>
  <c r="A1218"/>
  <c r="A1219" s="1"/>
  <c r="E860" i="69"/>
  <c r="A860"/>
  <c r="A861"/>
  <c r="E1020" i="83"/>
  <c r="A1020" s="1"/>
  <c r="A1021" s="1"/>
  <c r="E1018" i="69"/>
  <c r="A1018" s="1"/>
  <c r="A1019" s="1"/>
  <c r="D914"/>
  <c r="T1366" i="83"/>
  <c r="G1366" s="1"/>
  <c r="P1364" i="82"/>
  <c r="G1364"/>
  <c r="D1248" i="83"/>
  <c r="AA1248" s="1"/>
  <c r="C1270"/>
  <c r="C1268" i="69"/>
  <c r="C1268" i="82"/>
  <c r="C1376"/>
  <c r="T1022" i="83"/>
  <c r="G1022" s="1"/>
  <c r="P1020" i="69"/>
  <c r="G1020"/>
  <c r="P1020" i="82"/>
  <c r="G1020" s="1"/>
  <c r="E1216" i="83"/>
  <c r="A1216"/>
  <c r="A1217" s="1"/>
  <c r="E1214" i="69"/>
  <c r="A1214"/>
  <c r="A1215"/>
  <c r="E1214" i="82"/>
  <c r="A1214" s="1"/>
  <c r="A1215" s="1"/>
  <c r="C1222" i="69"/>
  <c r="C1222" i="82"/>
  <c r="C896" i="83"/>
  <c r="C894" i="69"/>
  <c r="C894" i="82"/>
  <c r="T914" i="83"/>
  <c r="G914" s="1"/>
  <c r="D860"/>
  <c r="AA860"/>
  <c r="AO860" s="1"/>
  <c r="D858" i="69"/>
  <c r="D858" i="82"/>
  <c r="E1374"/>
  <c r="A1374" s="1"/>
  <c r="A1375" s="1"/>
  <c r="T902" i="83"/>
  <c r="G902"/>
  <c r="P900" i="82"/>
  <c r="G900" s="1"/>
  <c r="C978" i="69"/>
  <c r="C978" i="82"/>
  <c r="D1024" i="83"/>
  <c r="AA1024"/>
  <c r="C818"/>
  <c r="D1220" i="69"/>
  <c r="C1292" i="83"/>
  <c r="C1290" i="82"/>
  <c r="C1290" i="69"/>
  <c r="C982" i="83"/>
  <c r="C980" i="69"/>
  <c r="C980" i="82"/>
  <c r="C890" i="83"/>
  <c r="C888" i="69"/>
  <c r="C888" i="82"/>
  <c r="T1356" i="83"/>
  <c r="G1356"/>
  <c r="P1354" i="69"/>
  <c r="G1354" s="1"/>
  <c r="P1354" i="82"/>
  <c r="G1354"/>
  <c r="D810" i="83"/>
  <c r="AA810" s="1"/>
  <c r="D808" i="69"/>
  <c r="E836" i="83"/>
  <c r="A836" s="1"/>
  <c r="A837" s="1"/>
  <c r="E1114"/>
  <c r="A1114"/>
  <c r="A1115" s="1"/>
  <c r="E1112" i="82"/>
  <c r="A1112"/>
  <c r="A1113"/>
  <c r="D904" i="69"/>
  <c r="E978" i="83"/>
  <c r="A978"/>
  <c r="A979"/>
  <c r="D1136"/>
  <c r="AA1136" s="1"/>
  <c r="D866"/>
  <c r="AA866"/>
  <c r="E1102"/>
  <c r="A1102" s="1"/>
  <c r="A1103" s="1"/>
  <c r="E1100" i="69"/>
  <c r="A1100" s="1"/>
  <c r="A1101" s="1"/>
  <c r="D1194"/>
  <c r="E1226" i="83"/>
  <c r="A1226" s="1"/>
  <c r="A1227" s="1"/>
  <c r="E1404" i="82"/>
  <c r="A1404" s="1"/>
  <c r="A1405" s="1"/>
  <c r="D938" i="83"/>
  <c r="AA938" s="1"/>
  <c r="D1374" i="82"/>
  <c r="A1146" i="83"/>
  <c r="A1147" s="1"/>
  <c r="E948" i="82"/>
  <c r="A948"/>
  <c r="A949"/>
  <c r="D1328" i="83"/>
  <c r="AA1328" s="1"/>
  <c r="E1174"/>
  <c r="A1174"/>
  <c r="A1175" s="1"/>
  <c r="E1172" i="69"/>
  <c r="A1172"/>
  <c r="A1173"/>
  <c r="D840"/>
  <c r="D912" i="83"/>
  <c r="AA912" s="1"/>
  <c r="D908" i="69"/>
  <c r="D908" i="82"/>
  <c r="D1032" i="69"/>
  <c r="P804" i="82"/>
  <c r="G804"/>
  <c r="D952" i="83"/>
  <c r="AA952" s="1"/>
  <c r="D950" i="69"/>
  <c r="D950" i="82"/>
  <c r="T966" i="83"/>
  <c r="G966" s="1"/>
  <c r="P964" i="69"/>
  <c r="G964"/>
  <c r="G964" i="82"/>
  <c r="C1140" i="83"/>
  <c r="C1138" i="82"/>
  <c r="C1132" i="83"/>
  <c r="C1130" i="69"/>
  <c r="C1130" i="82"/>
  <c r="C1112" i="83"/>
  <c r="C1110" i="69"/>
  <c r="C1110" i="82"/>
  <c r="C1174" i="83"/>
  <c r="C1172" i="69"/>
  <c r="C1172" i="82"/>
  <c r="T932" i="83"/>
  <c r="G932"/>
  <c r="P930" i="69"/>
  <c r="G930" s="1"/>
  <c r="P930" i="82"/>
  <c r="G930"/>
  <c r="C962" i="83"/>
  <c r="C960" i="82"/>
  <c r="C1344" i="69"/>
  <c r="C1344" i="82"/>
  <c r="C1346" i="83"/>
  <c r="D832"/>
  <c r="AA832" s="1"/>
  <c r="BK832" s="1"/>
  <c r="D830" i="69"/>
  <c r="D830" i="82"/>
  <c r="P906" i="69"/>
  <c r="G906"/>
  <c r="P1370"/>
  <c r="G1370" s="1"/>
  <c r="T1372" i="83"/>
  <c r="G1372" s="1"/>
  <c r="T840"/>
  <c r="G840"/>
  <c r="P838" i="69"/>
  <c r="G838" s="1"/>
  <c r="P838" i="82"/>
  <c r="G838"/>
  <c r="T968" i="83"/>
  <c r="G968" s="1"/>
  <c r="D786" i="69"/>
  <c r="C880" i="83"/>
  <c r="T898"/>
  <c r="G898"/>
  <c r="P896" i="69"/>
  <c r="G896" s="1"/>
  <c r="P896" i="82"/>
  <c r="G896"/>
  <c r="T930" i="83"/>
  <c r="G930" s="1"/>
  <c r="P928" i="69"/>
  <c r="G928"/>
  <c r="P928" i="82"/>
  <c r="G928" s="1"/>
  <c r="C1008" i="83"/>
  <c r="C1006" i="82"/>
  <c r="T1074" i="83"/>
  <c r="G1074" s="1"/>
  <c r="G1072" i="69"/>
  <c r="P1072" i="82"/>
  <c r="G1072"/>
  <c r="C844" i="83"/>
  <c r="C842" i="69"/>
  <c r="C842" i="82"/>
  <c r="G1086" i="83"/>
  <c r="P1084" i="69"/>
  <c r="G1084"/>
  <c r="P1084" i="82"/>
  <c r="G1084" s="1"/>
  <c r="E1150"/>
  <c r="A1150" s="1"/>
  <c r="A1151" s="1"/>
  <c r="C1108"/>
  <c r="C878" i="83"/>
  <c r="C876" i="69"/>
  <c r="C876" i="82"/>
  <c r="T896" i="83"/>
  <c r="G896"/>
  <c r="P894" i="69"/>
  <c r="G894" s="1"/>
  <c r="P894" i="82"/>
  <c r="G894"/>
  <c r="T1200" i="83"/>
  <c r="G1200" s="1"/>
  <c r="P1198" i="69"/>
  <c r="G1198"/>
  <c r="P1198" i="82"/>
  <c r="G1198" s="1"/>
  <c r="D1248" i="69"/>
  <c r="D1248" i="82"/>
  <c r="T1296" i="83"/>
  <c r="G1296" s="1"/>
  <c r="P1294" i="69"/>
  <c r="G1294"/>
  <c r="P1294" i="82"/>
  <c r="G1294" s="1"/>
  <c r="C954" i="83"/>
  <c r="C952" i="69"/>
  <c r="C952" i="82"/>
  <c r="C1304" i="83"/>
  <c r="C1302" i="69"/>
  <c r="C1302" i="82"/>
  <c r="D954" i="83"/>
  <c r="AA954" s="1"/>
  <c r="D952" i="69"/>
  <c r="D952" i="82"/>
  <c r="D970" i="69"/>
  <c r="E1042" i="83"/>
  <c r="A1042" s="1"/>
  <c r="A1043" s="1"/>
  <c r="E1270"/>
  <c r="A1270"/>
  <c r="A1271" s="1"/>
  <c r="E1268" i="69"/>
  <c r="A1268"/>
  <c r="A1269"/>
  <c r="E1102" i="82"/>
  <c r="A1102" s="1"/>
  <c r="A1103" s="1"/>
  <c r="E1158" i="69"/>
  <c r="A1158" s="1"/>
  <c r="A1159" s="1"/>
  <c r="D1228" i="83"/>
  <c r="AA1228"/>
  <c r="AO1228" s="1"/>
  <c r="D1226" i="82"/>
  <c r="E1408" i="83"/>
  <c r="A1408"/>
  <c r="A1409" s="1"/>
  <c r="E1406" i="69"/>
  <c r="A1406"/>
  <c r="A1407"/>
  <c r="E860" i="83"/>
  <c r="A860" s="1"/>
  <c r="A861" s="1"/>
  <c r="A1390" i="69"/>
  <c r="A1391" s="1"/>
  <c r="D1364" i="83"/>
  <c r="AA1364" s="1"/>
  <c r="D1362" i="69"/>
  <c r="E1126" i="83"/>
  <c r="A1126"/>
  <c r="A1127" s="1"/>
  <c r="E1124" i="69"/>
  <c r="A1124"/>
  <c r="A1125"/>
  <c r="C1336"/>
  <c r="C1336" i="82"/>
  <c r="C1062"/>
  <c r="T1202" i="83"/>
  <c r="G1202" s="1"/>
  <c r="P1200" i="69"/>
  <c r="G1200"/>
  <c r="P1200" i="82"/>
  <c r="G1200" s="1"/>
  <c r="T1362" i="83"/>
  <c r="G1362"/>
  <c r="P1360" i="69"/>
  <c r="G1360" s="1"/>
  <c r="P1360" i="82"/>
  <c r="G1360"/>
  <c r="E1070" i="83"/>
  <c r="A1070" s="1"/>
  <c r="A1071" s="1"/>
  <c r="E1068" i="69"/>
  <c r="A1068"/>
  <c r="A1069" s="1"/>
  <c r="E1068" i="82"/>
  <c r="A1068"/>
  <c r="A1069"/>
  <c r="E1388"/>
  <c r="A1388" s="1"/>
  <c r="A1389" s="1"/>
  <c r="E1024"/>
  <c r="A1024" s="1"/>
  <c r="A1025" s="1"/>
  <c r="E1382" i="83"/>
  <c r="A1382" s="1"/>
  <c r="A1383" s="1"/>
  <c r="T982"/>
  <c r="G982"/>
  <c r="G980" i="69"/>
  <c r="P980" i="82"/>
  <c r="G980"/>
  <c r="D960" i="83"/>
  <c r="AA960" s="1"/>
  <c r="D958" i="69"/>
  <c r="T868" i="83"/>
  <c r="G868" s="1"/>
  <c r="T1028"/>
  <c r="G1028" s="1"/>
  <c r="P1026" i="69"/>
  <c r="G1026" s="1"/>
  <c r="P1026" i="82"/>
  <c r="G1026"/>
  <c r="T1092" i="83"/>
  <c r="G1092"/>
  <c r="D1188"/>
  <c r="AA1188"/>
  <c r="BK1188"/>
  <c r="D1186" i="69"/>
  <c r="D1186" i="82"/>
  <c r="C1376" i="83"/>
  <c r="C1374" i="69"/>
  <c r="C1374" i="82"/>
  <c r="C1048"/>
  <c r="T864" i="83"/>
  <c r="G864" s="1"/>
  <c r="P862" i="69"/>
  <c r="G862"/>
  <c r="P862" i="82"/>
  <c r="G862" s="1"/>
  <c r="T958" i="83"/>
  <c r="G958"/>
  <c r="P956" i="69"/>
  <c r="G956" s="1"/>
  <c r="P956" i="82"/>
  <c r="G956"/>
  <c r="D1120" i="83"/>
  <c r="AA1120" s="1"/>
  <c r="AD1120" s="1"/>
  <c r="D1118" i="69"/>
  <c r="D1118" i="82"/>
  <c r="C906" i="83"/>
  <c r="C904" i="69"/>
  <c r="E828" i="82"/>
  <c r="A828"/>
  <c r="A829" s="1"/>
  <c r="E1044" i="83"/>
  <c r="A1044"/>
  <c r="A1045" s="1"/>
  <c r="D1136" i="82"/>
  <c r="A1399" i="83"/>
  <c r="E1396" i="69"/>
  <c r="A1396" s="1"/>
  <c r="A1397" s="1"/>
  <c r="E1396" i="82"/>
  <c r="A1396"/>
  <c r="A1397" s="1"/>
  <c r="E996" i="83"/>
  <c r="A996"/>
  <c r="A997" s="1"/>
  <c r="E994" i="69"/>
  <c r="A994"/>
  <c r="A995"/>
  <c r="E854" i="83"/>
  <c r="A854" s="1"/>
  <c r="A855" s="1"/>
  <c r="E852" i="82"/>
  <c r="A852"/>
  <c r="A853" s="1"/>
  <c r="C1236" i="83"/>
  <c r="C1234" i="69"/>
  <c r="T1236" i="83"/>
  <c r="G1236" s="1"/>
  <c r="P1234" i="69"/>
  <c r="G1234"/>
  <c r="P1234" i="82"/>
  <c r="G1234" s="1"/>
  <c r="C790" i="69"/>
  <c r="C790" i="82"/>
  <c r="C870" i="69"/>
  <c r="C870" i="82"/>
  <c r="T1098" i="83"/>
  <c r="G1098" s="1"/>
  <c r="P1096" i="69"/>
  <c r="G1096"/>
  <c r="P1096" i="82"/>
  <c r="G1096" s="1"/>
  <c r="D1308" i="83"/>
  <c r="AA1308"/>
  <c r="D1306" i="69"/>
  <c r="D1306" i="82"/>
  <c r="T872" i="83"/>
  <c r="G872"/>
  <c r="P870" i="69"/>
  <c r="G870" s="1"/>
  <c r="P870" i="82"/>
  <c r="G870"/>
  <c r="D1018" i="83"/>
  <c r="AA1018" s="1"/>
  <c r="T1128"/>
  <c r="G1128"/>
  <c r="P1126" i="69"/>
  <c r="G1126" s="1"/>
  <c r="P1126" i="82"/>
  <c r="G1126"/>
  <c r="C1088" i="83"/>
  <c r="C1086" i="82"/>
  <c r="D1166" i="83"/>
  <c r="AA1166"/>
  <c r="C1398"/>
  <c r="C1396" i="69"/>
  <c r="C1396" i="82"/>
  <c r="C870" i="83"/>
  <c r="C868" i="69"/>
  <c r="C868" i="82"/>
  <c r="E802" i="83"/>
  <c r="A802"/>
  <c r="A803"/>
  <c r="D822" i="69"/>
  <c r="D822" i="82"/>
  <c r="D1384" i="69"/>
  <c r="E890" i="83"/>
  <c r="A890" s="1"/>
  <c r="A891" s="1"/>
  <c r="T858"/>
  <c r="G858"/>
  <c r="P856" i="69"/>
  <c r="G856"/>
  <c r="P856" i="82"/>
  <c r="G856"/>
  <c r="C814" i="69"/>
  <c r="C814" i="82"/>
  <c r="T850" i="83"/>
  <c r="G850"/>
  <c r="P848" i="69"/>
  <c r="G848" s="1"/>
  <c r="P848" i="82"/>
  <c r="G848"/>
  <c r="E1088" i="83"/>
  <c r="A1088" s="1"/>
  <c r="A1089" s="1"/>
  <c r="E1086" i="69"/>
  <c r="A1086"/>
  <c r="A1087" s="1"/>
  <c r="E1086" i="82"/>
  <c r="A1086"/>
  <c r="A1087"/>
  <c r="C1070" i="83"/>
  <c r="C1068" i="69"/>
  <c r="C1068" i="82"/>
  <c r="A882" i="83"/>
  <c r="A883" s="1"/>
  <c r="E880" i="69"/>
  <c r="A880"/>
  <c r="A881"/>
  <c r="D802"/>
  <c r="D802" i="82"/>
  <c r="D1376"/>
  <c r="A840" i="69"/>
  <c r="A841" s="1"/>
  <c r="D1348" i="82"/>
  <c r="D1046"/>
  <c r="A1212"/>
  <c r="A1213" s="1"/>
  <c r="E1300" i="83"/>
  <c r="A1300"/>
  <c r="A1301"/>
  <c r="C900"/>
  <c r="C898" i="69"/>
  <c r="C898" i="82"/>
  <c r="C1060" i="83"/>
  <c r="C1058" i="69"/>
  <c r="C1058" i="82"/>
  <c r="P1188"/>
  <c r="G1188"/>
  <c r="C1220" i="83"/>
  <c r="C1218" i="69"/>
  <c r="C1218" i="82"/>
  <c r="C796" i="83"/>
  <c r="C794" i="69"/>
  <c r="C794" i="82"/>
  <c r="P1004" i="69"/>
  <c r="G1004" s="1"/>
  <c r="C1180" i="83"/>
  <c r="C1178" i="69"/>
  <c r="C1178" i="82"/>
  <c r="A1267" i="83"/>
  <c r="E1264" i="82"/>
  <c r="A1264" s="1"/>
  <c r="A1265" s="1"/>
  <c r="E1330" i="83"/>
  <c r="A1330"/>
  <c r="A1331" s="1"/>
  <c r="E1328" i="69"/>
  <c r="A1328"/>
  <c r="A1329" s="1"/>
  <c r="E1328" i="82"/>
  <c r="A1328"/>
  <c r="A1329"/>
  <c r="D894" i="83"/>
  <c r="AA894" s="1"/>
  <c r="D892" i="69"/>
  <c r="D892" i="82"/>
  <c r="P922" i="69"/>
  <c r="G922" s="1"/>
  <c r="T1068" i="83"/>
  <c r="G1068"/>
  <c r="P1066" i="69"/>
  <c r="G1066" s="1"/>
  <c r="P1066" i="82"/>
  <c r="G1066"/>
  <c r="T906" i="83"/>
  <c r="G906"/>
  <c r="P904" i="69"/>
  <c r="G904" s="1"/>
  <c r="P904" i="82"/>
  <c r="G904"/>
  <c r="C838" i="83"/>
  <c r="C836" i="69"/>
  <c r="C836" i="82"/>
  <c r="T1032" i="83"/>
  <c r="G1032"/>
  <c r="P1030" i="69"/>
  <c r="G1030"/>
  <c r="P1030" i="82"/>
  <c r="G1030"/>
  <c r="D1112" i="69"/>
  <c r="D1112" i="82"/>
  <c r="D1114" i="83"/>
  <c r="AA1114"/>
  <c r="D790"/>
  <c r="AA790"/>
  <c r="D788" i="69"/>
  <c r="C882" i="83"/>
  <c r="C880" i="69"/>
  <c r="C880" i="82"/>
  <c r="T1140" i="83"/>
  <c r="G1140"/>
  <c r="P1138" i="69"/>
  <c r="G1138"/>
  <c r="P1138" i="82"/>
  <c r="G1138"/>
  <c r="C1202" i="83"/>
  <c r="C1200" i="69"/>
  <c r="C1200" i="82"/>
  <c r="T1220" i="83"/>
  <c r="G1220" s="1"/>
  <c r="P1218" i="69"/>
  <c r="G1218"/>
  <c r="P1218" i="82"/>
  <c r="G1218" s="1"/>
  <c r="T1252" i="83"/>
  <c r="G1252"/>
  <c r="D1286"/>
  <c r="AA1286" s="1"/>
  <c r="D1284" i="82"/>
  <c r="T860" i="83"/>
  <c r="G860" s="1"/>
  <c r="P1098" i="69"/>
  <c r="G1098" s="1"/>
  <c r="E1278"/>
  <c r="A1278"/>
  <c r="A1279" s="1"/>
  <c r="G808"/>
  <c r="T890" i="83"/>
  <c r="G890" s="1"/>
  <c r="P888" i="69"/>
  <c r="G888"/>
  <c r="P888" i="82"/>
  <c r="G888" s="1"/>
  <c r="E942" i="83"/>
  <c r="A942"/>
  <c r="A943"/>
  <c r="E1294"/>
  <c r="A1294" s="1"/>
  <c r="A1295" s="1"/>
  <c r="E1292" i="69"/>
  <c r="A1292" s="1"/>
  <c r="A1293" s="1"/>
  <c r="E1292" i="82"/>
  <c r="A1292"/>
  <c r="A1293" s="1"/>
  <c r="T1358" i="83"/>
  <c r="G1358"/>
  <c r="P1356" i="69"/>
  <c r="G1356" s="1"/>
  <c r="C918" i="83"/>
  <c r="C916" i="69"/>
  <c r="C916" i="82"/>
  <c r="D850" i="69"/>
  <c r="T1026" i="83"/>
  <c r="G1026" s="1"/>
  <c r="P1024" i="69"/>
  <c r="G1024" s="1"/>
  <c r="P1024" i="82"/>
  <c r="G1024"/>
  <c r="D1106" i="69"/>
  <c r="D1106" i="82"/>
  <c r="C1184" i="83"/>
  <c r="C1182" i="69"/>
  <c r="C1182" i="82"/>
  <c r="D1236" i="83"/>
  <c r="AA1236" s="1"/>
  <c r="AO1236" s="1"/>
  <c r="D1234" i="69"/>
  <c r="D1234" i="82"/>
  <c r="T798" i="83"/>
  <c r="G798" s="1"/>
  <c r="P796" i="69"/>
  <c r="G796" s="1"/>
  <c r="P796" i="82"/>
  <c r="G796"/>
  <c r="T940" i="83"/>
  <c r="G940" s="1"/>
  <c r="P938" i="69"/>
  <c r="G938"/>
  <c r="P938" i="82"/>
  <c r="G938" s="1"/>
  <c r="T972" i="83"/>
  <c r="G972"/>
  <c r="P970" i="69"/>
  <c r="G970" s="1"/>
  <c r="P970" i="82"/>
  <c r="G970"/>
  <c r="C1018" i="83"/>
  <c r="C1016" i="69"/>
  <c r="C1016" i="82"/>
  <c r="C854" i="83"/>
  <c r="C852" i="69"/>
  <c r="C852" i="82"/>
  <c r="T992" i="83"/>
  <c r="G992" s="1"/>
  <c r="P990" i="69"/>
  <c r="G990"/>
  <c r="P990" i="82"/>
  <c r="G990" s="1"/>
  <c r="D1266" i="83"/>
  <c r="AA1266"/>
  <c r="BK1266"/>
  <c r="D1264" i="82"/>
  <c r="D1314" i="83"/>
  <c r="AA1314"/>
  <c r="D1312" i="69"/>
  <c r="D1312" i="82"/>
  <c r="C1082" i="69"/>
  <c r="C1082" i="82"/>
  <c r="C874" i="83"/>
  <c r="C872" i="69"/>
  <c r="C872" i="82"/>
  <c r="E1036" i="83"/>
  <c r="A1036"/>
  <c r="A1037" s="1"/>
  <c r="E1034" i="69"/>
  <c r="A1034"/>
  <c r="A1035"/>
  <c r="E1034" i="82"/>
  <c r="A1034" s="1"/>
  <c r="A1035" s="1"/>
  <c r="D1162" i="83"/>
  <c r="AA1162"/>
  <c r="BV1162" s="1"/>
  <c r="D1160" i="69"/>
  <c r="D1160" i="82"/>
  <c r="BU1400" i="83"/>
  <c r="BU1404"/>
  <c r="AY1406"/>
  <c r="BK1394"/>
  <c r="AZ1394"/>
  <c r="BX1408"/>
  <c r="CC1408"/>
  <c r="BK1042"/>
  <c r="BZ1406"/>
  <c r="S59" i="55"/>
  <c r="S57"/>
  <c r="S55"/>
  <c r="S63"/>
  <c r="S62"/>
  <c r="S58"/>
  <c r="S56"/>
  <c r="S54"/>
  <c r="S53"/>
  <c r="S52"/>
  <c r="S51"/>
  <c r="S50"/>
  <c r="S49"/>
  <c r="S48"/>
  <c r="S47"/>
  <c r="S46"/>
  <c r="S45"/>
  <c r="S44"/>
  <c r="S43"/>
  <c r="S42"/>
  <c r="S41"/>
  <c r="S40"/>
  <c r="S39"/>
  <c r="S38"/>
  <c r="S37"/>
  <c r="S36"/>
  <c r="S35"/>
  <c r="S34"/>
  <c r="S33"/>
  <c r="S32"/>
  <c r="S31"/>
  <c r="S30"/>
  <c r="S29"/>
  <c r="S28"/>
  <c r="S27"/>
  <c r="S26"/>
  <c r="S21"/>
  <c r="S20"/>
  <c r="S18"/>
  <c r="S17"/>
  <c r="S15"/>
  <c r="S14"/>
  <c r="S12"/>
  <c r="S11"/>
  <c r="S9"/>
  <c r="S8"/>
  <c r="S6"/>
  <c r="S5"/>
  <c r="S4"/>
  <c r="D1492"/>
  <c r="E1492"/>
  <c r="F1492"/>
  <c r="G1492"/>
  <c r="N1492"/>
  <c r="U794" i="83"/>
  <c r="H794" s="1"/>
  <c r="Q1492" i="55"/>
  <c r="G793" i="82"/>
  <c r="D1494" i="55"/>
  <c r="E1494"/>
  <c r="F1494"/>
  <c r="G1494"/>
  <c r="N1494"/>
  <c r="U796" i="83"/>
  <c r="H796" s="1"/>
  <c r="Q1494" i="55"/>
  <c r="D1496"/>
  <c r="E1496"/>
  <c r="F1496"/>
  <c r="G1496"/>
  <c r="N1496"/>
  <c r="U798" i="83"/>
  <c r="H798" s="1"/>
  <c r="Q1496" i="55"/>
  <c r="D1498"/>
  <c r="E1498"/>
  <c r="F1498"/>
  <c r="G1498"/>
  <c r="N1498"/>
  <c r="U800" i="83"/>
  <c r="H800" s="1"/>
  <c r="Q1498" i="55"/>
  <c r="D1500"/>
  <c r="E1500"/>
  <c r="F1500"/>
  <c r="G1500"/>
  <c r="N1500"/>
  <c r="U802" i="83"/>
  <c r="H802" s="1"/>
  <c r="Q1500" i="55"/>
  <c r="G803" i="83"/>
  <c r="G801" i="69" s="1"/>
  <c r="G801" i="82"/>
  <c r="D1502" i="55"/>
  <c r="E1502"/>
  <c r="F1502"/>
  <c r="G1502"/>
  <c r="N1502"/>
  <c r="U804" i="83"/>
  <c r="H804" s="1"/>
  <c r="Q1502" i="55"/>
  <c r="G803" i="82"/>
  <c r="D1504" i="55"/>
  <c r="E1504"/>
  <c r="F1504"/>
  <c r="G1504"/>
  <c r="N1504"/>
  <c r="U806" i="83"/>
  <c r="H806" s="1"/>
  <c r="Q1504" i="55"/>
  <c r="G805" i="82"/>
  <c r="D1506" i="55"/>
  <c r="E1506"/>
  <c r="F1506"/>
  <c r="G1506"/>
  <c r="N1506"/>
  <c r="U808" i="83"/>
  <c r="H808"/>
  <c r="Q1506" i="55"/>
  <c r="G807" i="82"/>
  <c r="G809" i="83"/>
  <c r="G807" i="69"/>
  <c r="D1508" i="55"/>
  <c r="E1508"/>
  <c r="F1508"/>
  <c r="G1508"/>
  <c r="N1508"/>
  <c r="U810" i="83"/>
  <c r="H810" s="1"/>
  <c r="Q1508" i="55"/>
  <c r="D1510"/>
  <c r="E1510"/>
  <c r="F1510"/>
  <c r="G1510"/>
  <c r="N1510"/>
  <c r="U812" i="83"/>
  <c r="H812" s="1"/>
  <c r="Q1510" i="55"/>
  <c r="D1512"/>
  <c r="E1512"/>
  <c r="F1512"/>
  <c r="G1512"/>
  <c r="N1512"/>
  <c r="U814" i="83"/>
  <c r="H814" s="1"/>
  <c r="Q1512" i="55"/>
  <c r="D1514"/>
  <c r="E1514"/>
  <c r="F1514"/>
  <c r="G1514"/>
  <c r="N1514"/>
  <c r="U816" i="83"/>
  <c r="H816" s="1"/>
  <c r="Q1514" i="55"/>
  <c r="D1516"/>
  <c r="E1516"/>
  <c r="F1516"/>
  <c r="G1516"/>
  <c r="N1516"/>
  <c r="U818" i="83"/>
  <c r="H818" s="1"/>
  <c r="Q1516" i="55"/>
  <c r="D1518"/>
  <c r="E1518"/>
  <c r="F1518"/>
  <c r="G1518"/>
  <c r="N1518"/>
  <c r="U820" i="83"/>
  <c r="H820" s="1"/>
  <c r="Q1518" i="55"/>
  <c r="D1520"/>
  <c r="E1520"/>
  <c r="F1520"/>
  <c r="G1520"/>
  <c r="N1520"/>
  <c r="U822" i="83"/>
  <c r="H822" s="1"/>
  <c r="Q1520" i="55"/>
  <c r="D1522"/>
  <c r="E1522"/>
  <c r="F1522"/>
  <c r="G1522"/>
  <c r="N1522"/>
  <c r="U824" i="83"/>
  <c r="H824" s="1"/>
  <c r="Q1522" i="55"/>
  <c r="D1524"/>
  <c r="E1524"/>
  <c r="F1524"/>
  <c r="G1524"/>
  <c r="N1524"/>
  <c r="U826" i="83"/>
  <c r="H826" s="1"/>
  <c r="Q1524" i="55"/>
  <c r="G825" i="82"/>
  <c r="D1526" i="55"/>
  <c r="E1526"/>
  <c r="F1526"/>
  <c r="G1526"/>
  <c r="N1526"/>
  <c r="U828" i="83"/>
  <c r="H828"/>
  <c r="Q1526" i="55"/>
  <c r="D1528"/>
  <c r="E1528"/>
  <c r="F1528"/>
  <c r="G1528"/>
  <c r="N1528"/>
  <c r="U830" i="83"/>
  <c r="H830"/>
  <c r="Q1528" i="55"/>
  <c r="G831" i="83"/>
  <c r="G829" i="69"/>
  <c r="D1530" i="55"/>
  <c r="E1530"/>
  <c r="F1530"/>
  <c r="G1530"/>
  <c r="N1530"/>
  <c r="U832" i="83"/>
  <c r="H832" s="1"/>
  <c r="Q1530" i="55"/>
  <c r="G833" i="83"/>
  <c r="G831" i="69"/>
  <c r="D1532" i="55"/>
  <c r="E1532"/>
  <c r="F1532"/>
  <c r="G1532"/>
  <c r="N1532"/>
  <c r="U834" i="83"/>
  <c r="H834"/>
  <c r="Q1532" i="55"/>
  <c r="D1534"/>
  <c r="E1534"/>
  <c r="F1534"/>
  <c r="G1534"/>
  <c r="N1534"/>
  <c r="U836" i="83"/>
  <c r="H836"/>
  <c r="Q1534" i="55"/>
  <c r="D1536"/>
  <c r="E1536"/>
  <c r="F1536"/>
  <c r="G1536"/>
  <c r="N1536"/>
  <c r="U838" i="83"/>
  <c r="H838"/>
  <c r="Q1536" i="55"/>
  <c r="D1538"/>
  <c r="E1538"/>
  <c r="F1538"/>
  <c r="G1538"/>
  <c r="N1538"/>
  <c r="U840" i="83"/>
  <c r="H840"/>
  <c r="Q1538" i="55"/>
  <c r="D1540"/>
  <c r="E1540"/>
  <c r="F1540"/>
  <c r="G1540"/>
  <c r="N1540"/>
  <c r="U842" i="83"/>
  <c r="H842"/>
  <c r="Q1540" i="55"/>
  <c r="G841" i="82"/>
  <c r="D1542" i="55"/>
  <c r="E1542"/>
  <c r="F1542"/>
  <c r="G1542"/>
  <c r="N1542"/>
  <c r="U844" i="83"/>
  <c r="H844" s="1"/>
  <c r="Q1542" i="55"/>
  <c r="D1544"/>
  <c r="E1544"/>
  <c r="F1544"/>
  <c r="G1544"/>
  <c r="N1544"/>
  <c r="U846" i="83"/>
  <c r="H846" s="1"/>
  <c r="Q1544" i="55"/>
  <c r="G845" i="82"/>
  <c r="G847" i="83"/>
  <c r="G845" i="69" s="1"/>
  <c r="D1546" i="55"/>
  <c r="E1546"/>
  <c r="F1546"/>
  <c r="G1546"/>
  <c r="N1546"/>
  <c r="U848" i="83"/>
  <c r="H848"/>
  <c r="Q1546" i="55"/>
  <c r="G847" i="82"/>
  <c r="D1548" i="55"/>
  <c r="E1548"/>
  <c r="F1548"/>
  <c r="G1548"/>
  <c r="N1548"/>
  <c r="U850" i="83"/>
  <c r="H850"/>
  <c r="Q1548" i="55"/>
  <c r="D1550"/>
  <c r="E1550"/>
  <c r="F1550"/>
  <c r="G1550"/>
  <c r="N1550"/>
  <c r="U852" i="83"/>
  <c r="H852"/>
  <c r="Q1550" i="55"/>
  <c r="D1552"/>
  <c r="E1552"/>
  <c r="F1552"/>
  <c r="G1552"/>
  <c r="N1552"/>
  <c r="U854" i="83"/>
  <c r="H854"/>
  <c r="Q1552" i="55"/>
  <c r="G853" i="82"/>
  <c r="D1554" i="55"/>
  <c r="E1554"/>
  <c r="F1554"/>
  <c r="G1554"/>
  <c r="N1554"/>
  <c r="U856" i="83"/>
  <c r="H856" s="1"/>
  <c r="Q1554" i="55"/>
  <c r="D1556"/>
  <c r="E1556"/>
  <c r="F1556"/>
  <c r="G1556"/>
  <c r="N1556"/>
  <c r="U858" i="83"/>
  <c r="H858" s="1"/>
  <c r="Q1556" i="55"/>
  <c r="D1558"/>
  <c r="E1558"/>
  <c r="F1558"/>
  <c r="G1558"/>
  <c r="N1558"/>
  <c r="U860" i="83"/>
  <c r="H860" s="1"/>
  <c r="Q1558" i="55"/>
  <c r="D1560"/>
  <c r="E1560"/>
  <c r="F1560"/>
  <c r="G1560"/>
  <c r="N1560"/>
  <c r="U862" i="83"/>
  <c r="H862" s="1"/>
  <c r="Q1560" i="55"/>
  <c r="D1562"/>
  <c r="E1562"/>
  <c r="F1562"/>
  <c r="G1562"/>
  <c r="N1562"/>
  <c r="U864" i="83"/>
  <c r="H864" s="1"/>
  <c r="Q1562" i="55"/>
  <c r="G863" i="82"/>
  <c r="D1564" i="55"/>
  <c r="E1564"/>
  <c r="F1564"/>
  <c r="G1564"/>
  <c r="N1564"/>
  <c r="U866" i="83"/>
  <c r="H866" s="1"/>
  <c r="Q1564" i="55"/>
  <c r="G865" i="82"/>
  <c r="D1566" i="55"/>
  <c r="E1566"/>
  <c r="F1566"/>
  <c r="G1566"/>
  <c r="N1566"/>
  <c r="U868" i="83"/>
  <c r="H868"/>
  <c r="Q1566" i="55"/>
  <c r="G867" i="82"/>
  <c r="G869" i="83"/>
  <c r="G867" i="69"/>
  <c r="D1568" i="55"/>
  <c r="E1568"/>
  <c r="F1568"/>
  <c r="G1568"/>
  <c r="N1568"/>
  <c r="U870" i="83"/>
  <c r="H870" s="1"/>
  <c r="Q1568" i="55"/>
  <c r="G869" i="82"/>
  <c r="D1570" i="55"/>
  <c r="E1570"/>
  <c r="F1570"/>
  <c r="G1570"/>
  <c r="N1570"/>
  <c r="U872" i="83"/>
  <c r="H872"/>
  <c r="Q1570" i="55"/>
  <c r="D1572"/>
  <c r="E1572"/>
  <c r="F1572"/>
  <c r="G1572"/>
  <c r="N1572"/>
  <c r="U874" i="83"/>
  <c r="H874"/>
  <c r="Q1572" i="55"/>
  <c r="D1574"/>
  <c r="E1574"/>
  <c r="F1574"/>
  <c r="G1574"/>
  <c r="N1574"/>
  <c r="U876" i="83"/>
  <c r="H876"/>
  <c r="Q1574" i="55"/>
  <c r="D1576"/>
  <c r="E1576"/>
  <c r="F1576"/>
  <c r="G1576"/>
  <c r="N1576"/>
  <c r="U878" i="83"/>
  <c r="H878"/>
  <c r="Q1576" i="55"/>
  <c r="G879" i="83"/>
  <c r="G877" i="69"/>
  <c r="G877" i="82"/>
  <c r="D1578" i="55"/>
  <c r="E1578"/>
  <c r="F1578"/>
  <c r="G1578"/>
  <c r="N1578"/>
  <c r="U880" i="83"/>
  <c r="H880"/>
  <c r="Q1578" i="55"/>
  <c r="D1580"/>
  <c r="E1580"/>
  <c r="F1580"/>
  <c r="G1580"/>
  <c r="N1580"/>
  <c r="U882" i="83"/>
  <c r="H882"/>
  <c r="Q1580" i="55"/>
  <c r="D1582"/>
  <c r="E1582"/>
  <c r="F1582"/>
  <c r="G1582"/>
  <c r="N1582"/>
  <c r="U884" i="83"/>
  <c r="H884"/>
  <c r="Q1582" i="55"/>
  <c r="D1584"/>
  <c r="E1584"/>
  <c r="F1584"/>
  <c r="G1584"/>
  <c r="N1584"/>
  <c r="U886" i="83"/>
  <c r="H886" s="1"/>
  <c r="Q1584" i="55"/>
  <c r="D1586"/>
  <c r="E1586"/>
  <c r="F1586"/>
  <c r="G1586"/>
  <c r="N1586"/>
  <c r="U888" i="83"/>
  <c r="H888" s="1"/>
  <c r="Q1586" i="55"/>
  <c r="G889" i="83"/>
  <c r="G887" i="69" s="1"/>
  <c r="G887" i="82"/>
  <c r="D1588" i="55"/>
  <c r="E1588"/>
  <c r="F1588"/>
  <c r="G1588"/>
  <c r="N1588"/>
  <c r="U890" i="83"/>
  <c r="H890" s="1"/>
  <c r="Q1588" i="55"/>
  <c r="G889" i="82"/>
  <c r="G891" i="83"/>
  <c r="G889" i="69" s="1"/>
  <c r="D1590" i="55"/>
  <c r="E1590"/>
  <c r="F1590"/>
  <c r="G1590"/>
  <c r="N1590"/>
  <c r="U892" i="83"/>
  <c r="H892"/>
  <c r="Q1590" i="55"/>
  <c r="G891" i="82"/>
  <c r="D1592" i="55"/>
  <c r="E1592"/>
  <c r="F1592"/>
  <c r="G1592"/>
  <c r="N1592"/>
  <c r="U894" i="83"/>
  <c r="H894" s="1"/>
  <c r="Q1592" i="55"/>
  <c r="D1594"/>
  <c r="E1594"/>
  <c r="F1594"/>
  <c r="G1594"/>
  <c r="N1594"/>
  <c r="U896" i="83"/>
  <c r="H896" s="1"/>
  <c r="Q1594" i="55"/>
  <c r="D1596"/>
  <c r="E1596"/>
  <c r="F1596"/>
  <c r="G1596"/>
  <c r="N1596"/>
  <c r="U898" i="83"/>
  <c r="H898" s="1"/>
  <c r="Q1596" i="55"/>
  <c r="D1598"/>
  <c r="E1598"/>
  <c r="F1598"/>
  <c r="G1598"/>
  <c r="N1598"/>
  <c r="U900" i="83"/>
  <c r="H900" s="1"/>
  <c r="Q1598" i="55"/>
  <c r="D1600"/>
  <c r="E1600"/>
  <c r="F1600"/>
  <c r="G1600"/>
  <c r="N1600"/>
  <c r="U902" i="83"/>
  <c r="H902" s="1"/>
  <c r="Q1600" i="55"/>
  <c r="D1602"/>
  <c r="E1602"/>
  <c r="F1602"/>
  <c r="G1602"/>
  <c r="N1602"/>
  <c r="U904" i="83"/>
  <c r="H904" s="1"/>
  <c r="Q1602" i="55"/>
  <c r="G903" i="82"/>
  <c r="G905" i="83"/>
  <c r="G903" i="69" s="1"/>
  <c r="D1604" i="55"/>
  <c r="E1604"/>
  <c r="F1604"/>
  <c r="G1604"/>
  <c r="N1604"/>
  <c r="U906" i="83"/>
  <c r="H906"/>
  <c r="Q1604" i="55"/>
  <c r="G905" i="82"/>
  <c r="D1606" i="55"/>
  <c r="E1606"/>
  <c r="F1606"/>
  <c r="G1606"/>
  <c r="N1606"/>
  <c r="U908" i="83"/>
  <c r="H908" s="1"/>
  <c r="Q1606" i="55"/>
  <c r="G907" i="82"/>
  <c r="D1608" i="55"/>
  <c r="E1608"/>
  <c r="F1608"/>
  <c r="G1608"/>
  <c r="N1608"/>
  <c r="U910" i="83"/>
  <c r="H910" s="1"/>
  <c r="Q1608" i="55"/>
  <c r="G909" i="82"/>
  <c r="D1610" i="55"/>
  <c r="E1610"/>
  <c r="F1610"/>
  <c r="G1610"/>
  <c r="N1610"/>
  <c r="U912" i="83"/>
  <c r="H912"/>
  <c r="Q1610" i="55"/>
  <c r="D1612"/>
  <c r="E1612"/>
  <c r="F1612"/>
  <c r="G1612"/>
  <c r="N1612"/>
  <c r="U914" i="83"/>
  <c r="H914"/>
  <c r="Q1612" i="55"/>
  <c r="D1614"/>
  <c r="E1614"/>
  <c r="F1614"/>
  <c r="G1614"/>
  <c r="N1614"/>
  <c r="U916" i="83"/>
  <c r="H916"/>
  <c r="Q1614" i="55"/>
  <c r="D1616"/>
  <c r="E1616"/>
  <c r="F1616"/>
  <c r="G1616"/>
  <c r="N1616"/>
  <c r="U918" i="83"/>
  <c r="H918"/>
  <c r="Q1616" i="55"/>
  <c r="D1618"/>
  <c r="E1618"/>
  <c r="F1618"/>
  <c r="G1618"/>
  <c r="N1618"/>
  <c r="U920" i="83"/>
  <c r="H920"/>
  <c r="Q1618" i="55"/>
  <c r="D1620"/>
  <c r="E1620"/>
  <c r="F1620"/>
  <c r="G1620"/>
  <c r="N1620"/>
  <c r="U922" i="83"/>
  <c r="H922"/>
  <c r="Q1620" i="55"/>
  <c r="D1622"/>
  <c r="E1622"/>
  <c r="F1622"/>
  <c r="G1622"/>
  <c r="N1622"/>
  <c r="U924" i="83"/>
  <c r="H924"/>
  <c r="Q1622" i="55"/>
  <c r="D1624"/>
  <c r="E1624"/>
  <c r="F1624"/>
  <c r="G1624"/>
  <c r="N1624"/>
  <c r="U926" i="83"/>
  <c r="H926"/>
  <c r="Q1624" i="55"/>
  <c r="D1626"/>
  <c r="E1626"/>
  <c r="F1626"/>
  <c r="G1626"/>
  <c r="N1626"/>
  <c r="U928" i="83"/>
  <c r="H928"/>
  <c r="Q1626" i="55"/>
  <c r="D1628"/>
  <c r="E1628"/>
  <c r="F1628"/>
  <c r="G1628"/>
  <c r="N1628"/>
  <c r="U930" i="83"/>
  <c r="H930"/>
  <c r="Q1628" i="55"/>
  <c r="G931" i="83"/>
  <c r="G929" i="69"/>
  <c r="D1630" i="55"/>
  <c r="E1630"/>
  <c r="F1630"/>
  <c r="G1630"/>
  <c r="N1630"/>
  <c r="U932" i="83"/>
  <c r="H932" s="1"/>
  <c r="Q1630" i="55"/>
  <c r="G931" i="82"/>
  <c r="D1632" i="55"/>
  <c r="E1632"/>
  <c r="F1632"/>
  <c r="G1632"/>
  <c r="N1632"/>
  <c r="U934" i="83"/>
  <c r="H934" s="1"/>
  <c r="Q1632" i="55"/>
  <c r="D1634"/>
  <c r="E1634"/>
  <c r="F1634"/>
  <c r="G1634"/>
  <c r="N1634"/>
  <c r="U936" i="83"/>
  <c r="H936" s="1"/>
  <c r="Q1634" i="55"/>
  <c r="D1636"/>
  <c r="E1636"/>
  <c r="F1636"/>
  <c r="G1636"/>
  <c r="N1636"/>
  <c r="U938" i="83"/>
  <c r="H938" s="1"/>
  <c r="Q1636" i="55"/>
  <c r="D1638"/>
  <c r="E1638"/>
  <c r="F1638"/>
  <c r="G1638"/>
  <c r="N1638"/>
  <c r="U940" i="83"/>
  <c r="H940" s="1"/>
  <c r="Q1638" i="55"/>
  <c r="D1640"/>
  <c r="E1640"/>
  <c r="F1640"/>
  <c r="G1640"/>
  <c r="N1640"/>
  <c r="U942" i="83"/>
  <c r="H942" s="1"/>
  <c r="Q1640" i="55"/>
  <c r="D1642"/>
  <c r="E1642"/>
  <c r="F1642"/>
  <c r="G1642"/>
  <c r="N1642"/>
  <c r="U944" i="83"/>
  <c r="H944" s="1"/>
  <c r="Q1642" i="55"/>
  <c r="D1644"/>
  <c r="E1644"/>
  <c r="F1644"/>
  <c r="G1644"/>
  <c r="N1644"/>
  <c r="U946" i="83"/>
  <c r="H946" s="1"/>
  <c r="Q1644" i="55"/>
  <c r="D1646"/>
  <c r="E1646"/>
  <c r="F1646"/>
  <c r="G1646"/>
  <c r="N1646"/>
  <c r="U948" i="83"/>
  <c r="H948" s="1"/>
  <c r="Q1646" i="55"/>
  <c r="D1648"/>
  <c r="E1648"/>
  <c r="F1648"/>
  <c r="G1648"/>
  <c r="N1648"/>
  <c r="U950" i="83"/>
  <c r="H950" s="1"/>
  <c r="Q1648" i="55"/>
  <c r="D1650"/>
  <c r="E1650"/>
  <c r="F1650"/>
  <c r="G1650"/>
  <c r="N1650"/>
  <c r="U952" i="83"/>
  <c r="H952" s="1"/>
  <c r="Q1650" i="55"/>
  <c r="D1652"/>
  <c r="E1652"/>
  <c r="F1652"/>
  <c r="G1652"/>
  <c r="N1652"/>
  <c r="U954" i="83"/>
  <c r="H954" s="1"/>
  <c r="Q1652" i="55"/>
  <c r="D1654"/>
  <c r="E1654"/>
  <c r="F1654"/>
  <c r="G1654"/>
  <c r="N1654"/>
  <c r="U956" i="83"/>
  <c r="H956" s="1"/>
  <c r="Q1654" i="55"/>
  <c r="D1656"/>
  <c r="E1656"/>
  <c r="F1656"/>
  <c r="G1656"/>
  <c r="N1656"/>
  <c r="U958" i="83"/>
  <c r="H958" s="1"/>
  <c r="Q1656" i="55"/>
  <c r="D1658"/>
  <c r="E1658"/>
  <c r="F1658"/>
  <c r="G1658"/>
  <c r="N1658"/>
  <c r="U960" i="83"/>
  <c r="H960" s="1"/>
  <c r="Q1658" i="55"/>
  <c r="D1660"/>
  <c r="E1660"/>
  <c r="F1660"/>
  <c r="G1660"/>
  <c r="N1660"/>
  <c r="U962" i="83"/>
  <c r="H962" s="1"/>
  <c r="Q1660" i="55"/>
  <c r="G963" i="83"/>
  <c r="G961" i="69" s="1"/>
  <c r="D1662" i="55"/>
  <c r="E1662"/>
  <c r="F1662"/>
  <c r="G1662"/>
  <c r="N1662"/>
  <c r="U964" i="83"/>
  <c r="H964" s="1"/>
  <c r="Q1662" i="55"/>
  <c r="D1664"/>
  <c r="E1664"/>
  <c r="F1664"/>
  <c r="G1664"/>
  <c r="N1664"/>
  <c r="U966" i="83"/>
  <c r="H966" s="1"/>
  <c r="Q1664" i="55"/>
  <c r="D1666"/>
  <c r="E1666"/>
  <c r="F1666"/>
  <c r="G1666"/>
  <c r="N1666"/>
  <c r="U968" i="83"/>
  <c r="H968" s="1"/>
  <c r="Q1666" i="55"/>
  <c r="G967" i="82"/>
  <c r="D1668" i="55"/>
  <c r="E1668"/>
  <c r="F1668"/>
  <c r="G1668"/>
  <c r="N1668"/>
  <c r="U970" i="83"/>
  <c r="H970" s="1"/>
  <c r="Q1668" i="55"/>
  <c r="D1670"/>
  <c r="E1670"/>
  <c r="F1670"/>
  <c r="G1670"/>
  <c r="N1670"/>
  <c r="U972" i="83"/>
  <c r="H972" s="1"/>
  <c r="Q1670" i="55"/>
  <c r="D1672"/>
  <c r="E1672"/>
  <c r="F1672"/>
  <c r="G1672"/>
  <c r="N1672"/>
  <c r="U974" i="83"/>
  <c r="H974" s="1"/>
  <c r="Q1672" i="55"/>
  <c r="D1674"/>
  <c r="E1674"/>
  <c r="F1674"/>
  <c r="G1674"/>
  <c r="N1674"/>
  <c r="U976" i="83"/>
  <c r="H976" s="1"/>
  <c r="Q1674" i="55"/>
  <c r="D1676"/>
  <c r="E1676"/>
  <c r="F1676"/>
  <c r="G1676"/>
  <c r="N1676"/>
  <c r="U978" i="83"/>
  <c r="H978" s="1"/>
  <c r="Q1676" i="55"/>
  <c r="D1678"/>
  <c r="E1678"/>
  <c r="F1678"/>
  <c r="G1678"/>
  <c r="N1678"/>
  <c r="U980" i="83"/>
  <c r="H980" s="1"/>
  <c r="Q1678" i="55"/>
  <c r="D1680"/>
  <c r="E1680"/>
  <c r="F1680"/>
  <c r="G1680"/>
  <c r="N1680"/>
  <c r="U982" i="83"/>
  <c r="H982" s="1"/>
  <c r="Q1680" i="55"/>
  <c r="G981" i="82"/>
  <c r="G983" i="83"/>
  <c r="G981" i="69" s="1"/>
  <c r="D1682" i="55"/>
  <c r="E1682"/>
  <c r="F1682"/>
  <c r="G1682"/>
  <c r="N1682"/>
  <c r="U984" i="83"/>
  <c r="H984" s="1"/>
  <c r="Q1682" i="55"/>
  <c r="D1684"/>
  <c r="E1684"/>
  <c r="F1684"/>
  <c r="G1684"/>
  <c r="N1684"/>
  <c r="U986" i="83"/>
  <c r="H986"/>
  <c r="Q1684" i="55"/>
  <c r="D1686"/>
  <c r="E1686"/>
  <c r="F1686"/>
  <c r="G1686"/>
  <c r="N1686"/>
  <c r="U988" i="83"/>
  <c r="H988"/>
  <c r="Q1686" i="55"/>
  <c r="G987" i="82"/>
  <c r="D1688" i="55"/>
  <c r="E1688"/>
  <c r="F1688"/>
  <c r="G1688"/>
  <c r="N1688"/>
  <c r="U990" i="83"/>
  <c r="H990" s="1"/>
  <c r="Q1688" i="55"/>
  <c r="D1690"/>
  <c r="E1690"/>
  <c r="F1690"/>
  <c r="G1690"/>
  <c r="N1690"/>
  <c r="U992" i="83"/>
  <c r="H992" s="1"/>
  <c r="Q1690" i="55"/>
  <c r="D1692"/>
  <c r="E1692"/>
  <c r="F1692"/>
  <c r="G1692"/>
  <c r="N1692"/>
  <c r="U994" i="83"/>
  <c r="H994" s="1"/>
  <c r="Q1692" i="55"/>
  <c r="D1694"/>
  <c r="E1694"/>
  <c r="F1694"/>
  <c r="G1694"/>
  <c r="N1694"/>
  <c r="U996" i="83"/>
  <c r="H996" s="1"/>
  <c r="Q1694" i="55"/>
  <c r="D1696"/>
  <c r="E1696"/>
  <c r="F1696"/>
  <c r="G1696"/>
  <c r="N1696"/>
  <c r="U998" i="83"/>
  <c r="H998" s="1"/>
  <c r="Q1696" i="55"/>
  <c r="D1698"/>
  <c r="E1698"/>
  <c r="F1698"/>
  <c r="G1698"/>
  <c r="N1698"/>
  <c r="U1000" i="83"/>
  <c r="H1000" s="1"/>
  <c r="Q1698" i="55"/>
  <c r="D1700"/>
  <c r="E1700"/>
  <c r="F1700"/>
  <c r="G1700"/>
  <c r="N1700"/>
  <c r="U1002" i="83"/>
  <c r="H1002" s="1"/>
  <c r="Q1700" i="55"/>
  <c r="D1702"/>
  <c r="E1702"/>
  <c r="F1702"/>
  <c r="G1702"/>
  <c r="N1702"/>
  <c r="U1004" i="83"/>
  <c r="H1004" s="1"/>
  <c r="Q1702" i="55"/>
  <c r="D1704"/>
  <c r="E1704"/>
  <c r="F1704"/>
  <c r="G1704"/>
  <c r="N1704"/>
  <c r="U1006" i="83"/>
  <c r="H1006" s="1"/>
  <c r="Q1704" i="55"/>
  <c r="D1706"/>
  <c r="E1706"/>
  <c r="F1706"/>
  <c r="G1706"/>
  <c r="N1706"/>
  <c r="U1008" i="83"/>
  <c r="H1008" s="1"/>
  <c r="Q1706" i="55"/>
  <c r="D1708"/>
  <c r="E1708"/>
  <c r="F1708"/>
  <c r="G1708"/>
  <c r="N1708"/>
  <c r="U1010" i="83"/>
  <c r="H1010" s="1"/>
  <c r="Q1708" i="55"/>
  <c r="G1011" i="83"/>
  <c r="G1009" i="69" s="1"/>
  <c r="G1009" i="82"/>
  <c r="D1710" i="55"/>
  <c r="E1710"/>
  <c r="F1710"/>
  <c r="G1710"/>
  <c r="N1710"/>
  <c r="U1012" i="83"/>
  <c r="H1012" s="1"/>
  <c r="Q1710" i="55"/>
  <c r="D1712"/>
  <c r="E1712"/>
  <c r="F1712"/>
  <c r="G1712"/>
  <c r="N1712"/>
  <c r="U1014" i="83"/>
  <c r="H1014" s="1"/>
  <c r="Q1712" i="55"/>
  <c r="G1013" i="82"/>
  <c r="D1714" i="55"/>
  <c r="E1714"/>
  <c r="F1714"/>
  <c r="G1714"/>
  <c r="N1714"/>
  <c r="U1016" i="83"/>
  <c r="H1016" s="1"/>
  <c r="Q1714" i="55"/>
  <c r="D1716"/>
  <c r="E1716"/>
  <c r="F1716"/>
  <c r="G1716"/>
  <c r="N1716"/>
  <c r="U1018" i="83"/>
  <c r="H1018" s="1"/>
  <c r="Q1716" i="55"/>
  <c r="D1718"/>
  <c r="E1718"/>
  <c r="F1718"/>
  <c r="G1718"/>
  <c r="N1718"/>
  <c r="U1020" i="83"/>
  <c r="H1020" s="1"/>
  <c r="Q1718" i="55"/>
  <c r="D1720"/>
  <c r="E1720"/>
  <c r="F1720"/>
  <c r="G1720"/>
  <c r="N1720"/>
  <c r="U1022" i="83"/>
  <c r="H1022" s="1"/>
  <c r="Q1720" i="55"/>
  <c r="D1722"/>
  <c r="E1722"/>
  <c r="F1722"/>
  <c r="G1722"/>
  <c r="N1722"/>
  <c r="U1024" i="83"/>
  <c r="H1024" s="1"/>
  <c r="Q1722" i="55"/>
  <c r="D1724"/>
  <c r="E1724"/>
  <c r="F1724"/>
  <c r="G1724"/>
  <c r="N1724"/>
  <c r="U1026" i="83"/>
  <c r="H1026" s="1"/>
  <c r="Q1724" i="55"/>
  <c r="D1726"/>
  <c r="E1726"/>
  <c r="F1726"/>
  <c r="G1726"/>
  <c r="N1726"/>
  <c r="U1028" i="83"/>
  <c r="H1028" s="1"/>
  <c r="Q1726" i="55"/>
  <c r="D1728"/>
  <c r="E1728"/>
  <c r="F1728"/>
  <c r="G1728"/>
  <c r="N1728"/>
  <c r="U1030" i="83"/>
  <c r="H1030" s="1"/>
  <c r="Q1728" i="55"/>
  <c r="D1730"/>
  <c r="E1730"/>
  <c r="F1730"/>
  <c r="G1730"/>
  <c r="N1730"/>
  <c r="U1032" i="83"/>
  <c r="H1032" s="1"/>
  <c r="Q1730" i="55"/>
  <c r="D1732"/>
  <c r="E1732"/>
  <c r="F1732"/>
  <c r="G1732"/>
  <c r="N1732"/>
  <c r="U1034" i="83"/>
  <c r="H1034" s="1"/>
  <c r="Q1732" i="55"/>
  <c r="D1734"/>
  <c r="E1734"/>
  <c r="F1734"/>
  <c r="G1734"/>
  <c r="N1734"/>
  <c r="U1036" i="83"/>
  <c r="H1036" s="1"/>
  <c r="Q1734" i="55"/>
  <c r="D1736"/>
  <c r="E1736"/>
  <c r="F1736"/>
  <c r="G1736"/>
  <c r="N1736"/>
  <c r="U1038" i="83"/>
  <c r="H1038" s="1"/>
  <c r="Q1736" i="55"/>
  <c r="D1738"/>
  <c r="E1738"/>
  <c r="F1738"/>
  <c r="G1738"/>
  <c r="N1738"/>
  <c r="U1040" i="83"/>
  <c r="H1040" s="1"/>
  <c r="Q1738" i="55"/>
  <c r="D1740"/>
  <c r="E1740"/>
  <c r="F1740"/>
  <c r="G1740"/>
  <c r="N1740"/>
  <c r="U1042" i="83"/>
  <c r="H1042" s="1"/>
  <c r="Q1740" i="55"/>
  <c r="G1041" i="82"/>
  <c r="D1742" i="55"/>
  <c r="E1742"/>
  <c r="F1742"/>
  <c r="G1742"/>
  <c r="N1742"/>
  <c r="U1044" i="83"/>
  <c r="H1044" s="1"/>
  <c r="Q1742" i="55"/>
  <c r="D1744"/>
  <c r="E1744"/>
  <c r="F1744"/>
  <c r="G1744"/>
  <c r="N1744"/>
  <c r="U1046" i="83"/>
  <c r="H1046" s="1"/>
  <c r="Q1744" i="55"/>
  <c r="G1045" i="82"/>
  <c r="D1746" i="55"/>
  <c r="E1746"/>
  <c r="F1746"/>
  <c r="G1746"/>
  <c r="N1746"/>
  <c r="U1048" i="83"/>
  <c r="H1048"/>
  <c r="Q1746" i="55"/>
  <c r="D1748"/>
  <c r="E1748"/>
  <c r="F1748"/>
  <c r="G1748"/>
  <c r="N1748"/>
  <c r="U1050" i="83"/>
  <c r="H1050"/>
  <c r="Q1748" i="55"/>
  <c r="D1750"/>
  <c r="E1750"/>
  <c r="F1750"/>
  <c r="G1750"/>
  <c r="N1750"/>
  <c r="U1052" i="83"/>
  <c r="H1052"/>
  <c r="Q1750" i="55"/>
  <c r="D1752"/>
  <c r="E1752"/>
  <c r="F1752"/>
  <c r="G1752"/>
  <c r="N1752"/>
  <c r="U1054" i="83"/>
  <c r="H1054"/>
  <c r="Q1752" i="55"/>
  <c r="D1754"/>
  <c r="E1754"/>
  <c r="F1754"/>
  <c r="G1754"/>
  <c r="N1754"/>
  <c r="U1056" i="83"/>
  <c r="H1056"/>
  <c r="Q1754" i="55"/>
  <c r="D1756"/>
  <c r="E1756"/>
  <c r="F1756"/>
  <c r="G1756"/>
  <c r="N1756"/>
  <c r="U1058" i="83"/>
  <c r="H1058"/>
  <c r="Q1756" i="55"/>
  <c r="D1758"/>
  <c r="E1758"/>
  <c r="F1758"/>
  <c r="G1758"/>
  <c r="N1758"/>
  <c r="U1060" i="83"/>
  <c r="H1060"/>
  <c r="Q1758" i="55"/>
  <c r="D1760"/>
  <c r="E1760"/>
  <c r="F1760"/>
  <c r="G1760"/>
  <c r="N1760"/>
  <c r="U1062" i="83"/>
  <c r="H1062"/>
  <c r="Q1760" i="55"/>
  <c r="D1762"/>
  <c r="E1762"/>
  <c r="F1762"/>
  <c r="G1762"/>
  <c r="N1762"/>
  <c r="U1064" i="83"/>
  <c r="H1064"/>
  <c r="Q1762" i="55"/>
  <c r="D1764"/>
  <c r="E1764"/>
  <c r="F1764"/>
  <c r="G1764"/>
  <c r="N1764"/>
  <c r="U1066" i="83"/>
  <c r="H1066"/>
  <c r="Q1764" i="55"/>
  <c r="D1766"/>
  <c r="E1766"/>
  <c r="F1766"/>
  <c r="G1766"/>
  <c r="N1766"/>
  <c r="U1068" i="83"/>
  <c r="H1068"/>
  <c r="Q1766" i="55"/>
  <c r="D1768"/>
  <c r="E1768"/>
  <c r="F1768"/>
  <c r="G1768"/>
  <c r="N1768"/>
  <c r="U1070" i="83"/>
  <c r="H1070"/>
  <c r="Q1768" i="55"/>
  <c r="D1770"/>
  <c r="E1770"/>
  <c r="F1770"/>
  <c r="G1770"/>
  <c r="N1770"/>
  <c r="U1072" i="83"/>
  <c r="H1072"/>
  <c r="Q1770" i="55"/>
  <c r="D1772"/>
  <c r="E1772"/>
  <c r="F1772"/>
  <c r="G1772"/>
  <c r="N1772"/>
  <c r="U1074" i="83"/>
  <c r="H1074"/>
  <c r="Q1772" i="55"/>
  <c r="G1073" i="82"/>
  <c r="D1774" i="55"/>
  <c r="E1774"/>
  <c r="F1774"/>
  <c r="G1774"/>
  <c r="N1774"/>
  <c r="U1076" i="83"/>
  <c r="H1076" s="1"/>
  <c r="Q1774" i="55"/>
  <c r="D1776"/>
  <c r="E1776"/>
  <c r="F1776"/>
  <c r="G1776"/>
  <c r="N1776"/>
  <c r="U1078" i="83"/>
  <c r="H1078" s="1"/>
  <c r="Q1776" i="55"/>
  <c r="D1778"/>
  <c r="E1778"/>
  <c r="F1778"/>
  <c r="G1778"/>
  <c r="N1778"/>
  <c r="U1080" i="83"/>
  <c r="H1080" s="1"/>
  <c r="Q1778" i="55"/>
  <c r="D1780"/>
  <c r="E1780"/>
  <c r="F1780"/>
  <c r="G1780"/>
  <c r="N1780"/>
  <c r="U1082" i="83"/>
  <c r="H1082" s="1"/>
  <c r="Q1780" i="55"/>
  <c r="D1782"/>
  <c r="E1782"/>
  <c r="F1782"/>
  <c r="G1782"/>
  <c r="N1782"/>
  <c r="U1084" i="83"/>
  <c r="H1084" s="1"/>
  <c r="Q1782" i="55"/>
  <c r="D1784"/>
  <c r="E1784"/>
  <c r="F1784"/>
  <c r="G1784"/>
  <c r="N1784"/>
  <c r="U1086" i="83"/>
  <c r="H1086" s="1"/>
  <c r="Q1784" i="55"/>
  <c r="D1786"/>
  <c r="E1786"/>
  <c r="F1786"/>
  <c r="G1786"/>
  <c r="N1786"/>
  <c r="U1088" i="83"/>
  <c r="H1088" s="1"/>
  <c r="Q1786" i="55"/>
  <c r="D1788"/>
  <c r="E1788"/>
  <c r="F1788"/>
  <c r="G1788"/>
  <c r="N1788"/>
  <c r="U1090" i="83"/>
  <c r="H1090" s="1"/>
  <c r="Q1788" i="55"/>
  <c r="D1790"/>
  <c r="E1790"/>
  <c r="F1790"/>
  <c r="G1790"/>
  <c r="N1790"/>
  <c r="U1092" i="83"/>
  <c r="H1092" s="1"/>
  <c r="Q1790" i="55"/>
  <c r="D1792"/>
  <c r="E1792"/>
  <c r="F1792"/>
  <c r="G1792"/>
  <c r="N1792"/>
  <c r="U1094" i="83"/>
  <c r="H1094" s="1"/>
  <c r="Q1792" i="55"/>
  <c r="D1794"/>
  <c r="E1794"/>
  <c r="F1794"/>
  <c r="G1794"/>
  <c r="N1794"/>
  <c r="U1096" i="83"/>
  <c r="H1096" s="1"/>
  <c r="Q1794" i="55"/>
  <c r="D1796"/>
  <c r="E1796"/>
  <c r="F1796"/>
  <c r="G1796"/>
  <c r="N1796"/>
  <c r="U1098" i="83"/>
  <c r="H1098" s="1"/>
  <c r="Q1796" i="55"/>
  <c r="D1798"/>
  <c r="E1798"/>
  <c r="F1798"/>
  <c r="G1798"/>
  <c r="N1798"/>
  <c r="U1100" i="83"/>
  <c r="H1100" s="1"/>
  <c r="Q1798" i="55"/>
  <c r="D1800"/>
  <c r="E1800"/>
  <c r="F1800"/>
  <c r="G1800"/>
  <c r="N1800"/>
  <c r="U1102" i="83"/>
  <c r="H1102" s="1"/>
  <c r="Q1800" i="55"/>
  <c r="G1103" i="83"/>
  <c r="G1101" i="69"/>
  <c r="G1101" i="82"/>
  <c r="D1802" i="55"/>
  <c r="E1802"/>
  <c r="F1802"/>
  <c r="G1802"/>
  <c r="N1802"/>
  <c r="U1104" i="83"/>
  <c r="H1104"/>
  <c r="Q1802" i="55"/>
  <c r="D1804"/>
  <c r="E1804"/>
  <c r="F1804"/>
  <c r="G1804"/>
  <c r="N1804"/>
  <c r="U1106" i="83"/>
  <c r="H1106"/>
  <c r="Q1804" i="55"/>
  <c r="D1806"/>
  <c r="E1806"/>
  <c r="F1806"/>
  <c r="G1806"/>
  <c r="N1806"/>
  <c r="U1108" i="83"/>
  <c r="H1108"/>
  <c r="Q1806" i="55"/>
  <c r="D1808"/>
  <c r="E1808"/>
  <c r="F1808"/>
  <c r="G1808"/>
  <c r="N1808"/>
  <c r="U1110" i="83"/>
  <c r="H1110"/>
  <c r="Q1808" i="55"/>
  <c r="D1810"/>
  <c r="E1810"/>
  <c r="F1810"/>
  <c r="G1810"/>
  <c r="N1810"/>
  <c r="U1112" i="83"/>
  <c r="H1112"/>
  <c r="Q1810" i="55"/>
  <c r="G1111" i="82"/>
  <c r="G1113" i="83"/>
  <c r="G1111" i="69"/>
  <c r="D1812" i="55"/>
  <c r="E1812"/>
  <c r="F1812"/>
  <c r="G1812"/>
  <c r="N1812"/>
  <c r="U1114" i="83"/>
  <c r="H1114"/>
  <c r="Q1812" i="55"/>
  <c r="D1814"/>
  <c r="E1814"/>
  <c r="F1814"/>
  <c r="G1814"/>
  <c r="N1814"/>
  <c r="U1116" i="83"/>
  <c r="H1116"/>
  <c r="Q1814" i="55"/>
  <c r="D1816"/>
  <c r="E1816"/>
  <c r="F1816"/>
  <c r="G1816"/>
  <c r="N1816"/>
  <c r="U1118" i="83"/>
  <c r="H1118" s="1"/>
  <c r="Q1816" i="55"/>
  <c r="D1818"/>
  <c r="E1818"/>
  <c r="F1818"/>
  <c r="G1818"/>
  <c r="N1818"/>
  <c r="U1120" i="83"/>
  <c r="H1120" s="1"/>
  <c r="Q1818" i="55"/>
  <c r="D1820"/>
  <c r="E1820"/>
  <c r="F1820"/>
  <c r="G1820"/>
  <c r="N1820"/>
  <c r="U1122" i="83"/>
  <c r="H1122" s="1"/>
  <c r="Q1820" i="55"/>
  <c r="G1123" i="83"/>
  <c r="G1121" i="69" s="1"/>
  <c r="D1822" i="55"/>
  <c r="E1822"/>
  <c r="F1822"/>
  <c r="G1822"/>
  <c r="N1822"/>
  <c r="U1124" i="83"/>
  <c r="H1124" s="1"/>
  <c r="Q1822" i="55"/>
  <c r="D1824"/>
  <c r="E1824"/>
  <c r="F1824"/>
  <c r="G1824"/>
  <c r="N1824"/>
  <c r="U1126" i="83"/>
  <c r="H1126" s="1"/>
  <c r="Q1824" i="55"/>
  <c r="G1125" i="82"/>
  <c r="D1826" i="55"/>
  <c r="E1826"/>
  <c r="F1826"/>
  <c r="G1826"/>
  <c r="N1826"/>
  <c r="U1128" i="83"/>
  <c r="H1128" s="1"/>
  <c r="Q1826" i="55"/>
  <c r="G1129" i="83"/>
  <c r="G1127" i="69"/>
  <c r="D1828" i="55"/>
  <c r="E1828"/>
  <c r="F1828"/>
  <c r="G1828"/>
  <c r="N1828"/>
  <c r="U1130" i="83"/>
  <c r="H1130"/>
  <c r="Q1828" i="55"/>
  <c r="D1830"/>
  <c r="E1830"/>
  <c r="F1830"/>
  <c r="G1830"/>
  <c r="N1830"/>
  <c r="U1132" i="83"/>
  <c r="H1132"/>
  <c r="Q1830" i="55"/>
  <c r="D1832"/>
  <c r="E1832"/>
  <c r="F1832"/>
  <c r="G1832"/>
  <c r="N1832"/>
  <c r="U1134" i="83"/>
  <c r="H1134"/>
  <c r="Q1832" i="55"/>
  <c r="D1834"/>
  <c r="E1834"/>
  <c r="F1834"/>
  <c r="G1834"/>
  <c r="N1834"/>
  <c r="U1136" i="83"/>
  <c r="H1136"/>
  <c r="Q1834" i="55"/>
  <c r="D1836"/>
  <c r="E1836"/>
  <c r="F1836"/>
  <c r="G1836"/>
  <c r="N1836"/>
  <c r="U1138" i="83"/>
  <c r="H1138"/>
  <c r="Q1836" i="55"/>
  <c r="D1838"/>
  <c r="E1838"/>
  <c r="F1838"/>
  <c r="G1838"/>
  <c r="N1838"/>
  <c r="U1140" i="83"/>
  <c r="H1140"/>
  <c r="Q1838" i="55"/>
  <c r="D1840"/>
  <c r="E1840"/>
  <c r="F1840"/>
  <c r="G1840"/>
  <c r="N1840"/>
  <c r="U1142" i="83"/>
  <c r="H1142"/>
  <c r="Q1840" i="55"/>
  <c r="D1842"/>
  <c r="E1842"/>
  <c r="F1842"/>
  <c r="G1842"/>
  <c r="N1842"/>
  <c r="U1144" i="83"/>
  <c r="H1144"/>
  <c r="Q1842" i="55"/>
  <c r="D1844"/>
  <c r="E1844"/>
  <c r="F1844"/>
  <c r="G1844"/>
  <c r="N1844"/>
  <c r="U1146" i="83"/>
  <c r="H1146"/>
  <c r="Q1844" i="55"/>
  <c r="G1147" i="83"/>
  <c r="G1145" i="69"/>
  <c r="G1145" i="82"/>
  <c r="D1846" i="55"/>
  <c r="E1846"/>
  <c r="F1846"/>
  <c r="G1846"/>
  <c r="N1846"/>
  <c r="U1148" i="83"/>
  <c r="H1148"/>
  <c r="Q1846" i="55"/>
  <c r="D1848"/>
  <c r="E1848"/>
  <c r="F1848"/>
  <c r="G1848"/>
  <c r="N1848"/>
  <c r="U1150" i="83"/>
  <c r="H1150"/>
  <c r="Q1848" i="55"/>
  <c r="G1149" i="82"/>
  <c r="D1850" i="55"/>
  <c r="E1850"/>
  <c r="F1850"/>
  <c r="G1850"/>
  <c r="N1850"/>
  <c r="U1152" i="83"/>
  <c r="H1152"/>
  <c r="Q1850" i="55"/>
  <c r="D1852"/>
  <c r="E1852"/>
  <c r="F1852"/>
  <c r="G1852"/>
  <c r="N1852"/>
  <c r="U1154" i="83"/>
  <c r="H1154"/>
  <c r="Q1852" i="55"/>
  <c r="D1854"/>
  <c r="E1854"/>
  <c r="F1854"/>
  <c r="G1854"/>
  <c r="N1854"/>
  <c r="U1156" i="83"/>
  <c r="H1156"/>
  <c r="Q1854" i="55"/>
  <c r="D1856"/>
  <c r="E1856"/>
  <c r="F1856"/>
  <c r="G1856"/>
  <c r="N1856"/>
  <c r="U1158" i="83"/>
  <c r="H1158"/>
  <c r="Q1856" i="55"/>
  <c r="D1858"/>
  <c r="E1858"/>
  <c r="F1858"/>
  <c r="G1858"/>
  <c r="N1858"/>
  <c r="U1160" i="83"/>
  <c r="H1160"/>
  <c r="Q1858" i="55"/>
  <c r="G1161" i="83"/>
  <c r="G1159" i="69"/>
  <c r="D1860" i="55"/>
  <c r="E1860"/>
  <c r="F1860"/>
  <c r="G1860"/>
  <c r="N1860"/>
  <c r="U1162" i="83"/>
  <c r="H1162" s="1"/>
  <c r="Q1860" i="55"/>
  <c r="D1862"/>
  <c r="E1862"/>
  <c r="F1862"/>
  <c r="G1862"/>
  <c r="N1862"/>
  <c r="U1164" i="83"/>
  <c r="H1164" s="1"/>
  <c r="Q1862" i="55"/>
  <c r="D1864"/>
  <c r="E1864"/>
  <c r="F1864"/>
  <c r="G1864"/>
  <c r="N1864"/>
  <c r="U1166" i="83"/>
  <c r="H1166" s="1"/>
  <c r="Q1864" i="55"/>
  <c r="D1866"/>
  <c r="E1866"/>
  <c r="F1866"/>
  <c r="G1866"/>
  <c r="N1866"/>
  <c r="U1168" i="83"/>
  <c r="H1168" s="1"/>
  <c r="Q1866" i="55"/>
  <c r="D1868"/>
  <c r="E1868"/>
  <c r="F1868"/>
  <c r="G1868"/>
  <c r="N1868"/>
  <c r="U1170" i="83"/>
  <c r="H1170" s="1"/>
  <c r="Q1868" i="55"/>
  <c r="D1870"/>
  <c r="E1870"/>
  <c r="F1870"/>
  <c r="G1870"/>
  <c r="N1870"/>
  <c r="U1172" i="83"/>
  <c r="H1172" s="1"/>
  <c r="Q1870" i="55"/>
  <c r="D1872"/>
  <c r="E1872"/>
  <c r="F1872"/>
  <c r="G1872"/>
  <c r="N1872"/>
  <c r="U1174" i="83"/>
  <c r="H1174" s="1"/>
  <c r="Q1872" i="55"/>
  <c r="D1874"/>
  <c r="E1874"/>
  <c r="F1874"/>
  <c r="G1874"/>
  <c r="N1874"/>
  <c r="U1176" i="83"/>
  <c r="H1176" s="1"/>
  <c r="Q1874" i="55"/>
  <c r="D1876"/>
  <c r="E1876"/>
  <c r="F1876"/>
  <c r="G1876"/>
  <c r="N1876"/>
  <c r="U1178" i="83"/>
  <c r="H1178" s="1"/>
  <c r="Q1876" i="55"/>
  <c r="D1878"/>
  <c r="E1878"/>
  <c r="F1878"/>
  <c r="G1878"/>
  <c r="N1878"/>
  <c r="U1180" i="83"/>
  <c r="H1180" s="1"/>
  <c r="Q1878" i="55"/>
  <c r="D1880"/>
  <c r="E1880"/>
  <c r="F1880"/>
  <c r="G1880"/>
  <c r="N1880"/>
  <c r="U1182" i="83"/>
  <c r="H1182" s="1"/>
  <c r="Q1880" i="55"/>
  <c r="D1882"/>
  <c r="E1882"/>
  <c r="F1882"/>
  <c r="G1882"/>
  <c r="N1882"/>
  <c r="U1184" i="83"/>
  <c r="H1184" s="1"/>
  <c r="Q1882" i="55"/>
  <c r="D1884"/>
  <c r="E1884"/>
  <c r="F1884"/>
  <c r="G1884"/>
  <c r="N1884"/>
  <c r="U1186" i="83"/>
  <c r="H1186" s="1"/>
  <c r="Q1884" i="55"/>
  <c r="D1886"/>
  <c r="E1886"/>
  <c r="F1886"/>
  <c r="G1886"/>
  <c r="N1886"/>
  <c r="U1188" i="83"/>
  <c r="H1188" s="1"/>
  <c r="Q1886" i="55"/>
  <c r="G1187" i="82"/>
  <c r="D1888" i="55"/>
  <c r="E1888"/>
  <c r="F1888"/>
  <c r="G1888"/>
  <c r="N1888"/>
  <c r="U1190" i="83"/>
  <c r="H1190"/>
  <c r="Q1888" i="55"/>
  <c r="D1890"/>
  <c r="E1890"/>
  <c r="F1890"/>
  <c r="G1890"/>
  <c r="N1890"/>
  <c r="U1192" i="83"/>
  <c r="H1192"/>
  <c r="Q1890" i="55"/>
  <c r="D1892"/>
  <c r="E1892"/>
  <c r="F1892"/>
  <c r="G1892"/>
  <c r="N1892"/>
  <c r="U1194" i="83"/>
  <c r="H1194"/>
  <c r="Q1892" i="55"/>
  <c r="D1894"/>
  <c r="E1894"/>
  <c r="F1894"/>
  <c r="G1894"/>
  <c r="N1894"/>
  <c r="U1196" i="83"/>
  <c r="H1196"/>
  <c r="Q1894" i="55"/>
  <c r="D1896"/>
  <c r="E1896"/>
  <c r="F1896"/>
  <c r="G1896"/>
  <c r="N1896"/>
  <c r="U1198" i="83"/>
  <c r="H1198"/>
  <c r="Q1896" i="55"/>
  <c r="D1898"/>
  <c r="E1898"/>
  <c r="F1898"/>
  <c r="G1898"/>
  <c r="N1898"/>
  <c r="U1200" i="83"/>
  <c r="H1200"/>
  <c r="Q1898" i="55"/>
  <c r="D1900"/>
  <c r="E1900"/>
  <c r="F1900"/>
  <c r="G1900"/>
  <c r="N1900"/>
  <c r="U1202" i="83"/>
  <c r="H1202"/>
  <c r="Q1900" i="55"/>
  <c r="D1902"/>
  <c r="E1902"/>
  <c r="F1902"/>
  <c r="G1902"/>
  <c r="N1902"/>
  <c r="U1204" i="83"/>
  <c r="H1204"/>
  <c r="Q1902" i="55"/>
  <c r="G1203" i="82"/>
  <c r="D1904" i="55"/>
  <c r="E1904"/>
  <c r="F1904"/>
  <c r="G1904"/>
  <c r="N1904"/>
  <c r="U1206" i="83"/>
  <c r="H1206" s="1"/>
  <c r="Q1904" i="55"/>
  <c r="D1906"/>
  <c r="E1906"/>
  <c r="F1906"/>
  <c r="G1906"/>
  <c r="N1906"/>
  <c r="U1208" i="83"/>
  <c r="H1208" s="1"/>
  <c r="Q1906" i="55"/>
  <c r="D1908"/>
  <c r="E1908"/>
  <c r="F1908"/>
  <c r="G1908"/>
  <c r="N1908"/>
  <c r="U1210" i="83"/>
  <c r="H1210" s="1"/>
  <c r="Q1908" i="55"/>
  <c r="D1910"/>
  <c r="E1910"/>
  <c r="F1910"/>
  <c r="G1910"/>
  <c r="N1910"/>
  <c r="U1212" i="83"/>
  <c r="H1212" s="1"/>
  <c r="Q1910" i="55"/>
  <c r="D1912"/>
  <c r="E1912"/>
  <c r="F1912"/>
  <c r="G1912"/>
  <c r="N1912"/>
  <c r="U1214" i="83"/>
  <c r="H1214" s="1"/>
  <c r="Q1912" i="55"/>
  <c r="D1914"/>
  <c r="E1914"/>
  <c r="F1914"/>
  <c r="G1914"/>
  <c r="N1914"/>
  <c r="U1216" i="83"/>
  <c r="H1216" s="1"/>
  <c r="Q1914" i="55"/>
  <c r="D1916"/>
  <c r="E1916"/>
  <c r="F1916"/>
  <c r="G1916"/>
  <c r="N1916"/>
  <c r="U1218" i="83"/>
  <c r="H1218" s="1"/>
  <c r="Q1916" i="55"/>
  <c r="D1918"/>
  <c r="E1918"/>
  <c r="F1918"/>
  <c r="G1918"/>
  <c r="N1918"/>
  <c r="U1220" i="83"/>
  <c r="H1220" s="1"/>
  <c r="Q1918" i="55"/>
  <c r="D1920"/>
  <c r="E1920"/>
  <c r="F1920"/>
  <c r="G1920"/>
  <c r="N1920"/>
  <c r="U1222" i="83"/>
  <c r="H1222" s="1"/>
  <c r="Q1920" i="55"/>
  <c r="D1922"/>
  <c r="E1922"/>
  <c r="F1922"/>
  <c r="G1922"/>
  <c r="N1922"/>
  <c r="U1224" i="83"/>
  <c r="H1224" s="1"/>
  <c r="Q1922" i="55"/>
  <c r="D1924"/>
  <c r="E1924"/>
  <c r="F1924"/>
  <c r="G1924"/>
  <c r="N1924"/>
  <c r="U1226" i="83"/>
  <c r="H1226" s="1"/>
  <c r="Q1924" i="55"/>
  <c r="D1926"/>
  <c r="E1926"/>
  <c r="F1926"/>
  <c r="G1926"/>
  <c r="N1926"/>
  <c r="U1228" i="83"/>
  <c r="H1228" s="1"/>
  <c r="Q1926" i="55"/>
  <c r="G1227" i="82"/>
  <c r="G1229" i="83"/>
  <c r="G1227" i="69" s="1"/>
  <c r="D1928" i="55"/>
  <c r="E1928"/>
  <c r="F1928"/>
  <c r="G1928"/>
  <c r="N1928"/>
  <c r="U1230" i="83"/>
  <c r="H1230"/>
  <c r="Q1928" i="55"/>
  <c r="D1930"/>
  <c r="E1930"/>
  <c r="F1930"/>
  <c r="G1930"/>
  <c r="N1930"/>
  <c r="U1232" i="83"/>
  <c r="H1232"/>
  <c r="Q1930" i="55"/>
  <c r="D1932"/>
  <c r="E1932"/>
  <c r="F1932"/>
  <c r="G1932"/>
  <c r="N1932"/>
  <c r="U1234" i="83"/>
  <c r="H1234"/>
  <c r="Q1932" i="55"/>
  <c r="D1934"/>
  <c r="E1934"/>
  <c r="F1934"/>
  <c r="G1934"/>
  <c r="N1934"/>
  <c r="U1236" i="83"/>
  <c r="H1236"/>
  <c r="Q1934" i="55"/>
  <c r="G1235" i="82"/>
  <c r="G1237" i="83"/>
  <c r="G1235" i="69"/>
  <c r="D1936" i="55"/>
  <c r="E1936"/>
  <c r="F1936"/>
  <c r="G1936"/>
  <c r="N1936"/>
  <c r="U1238" i="83"/>
  <c r="H1238"/>
  <c r="Q1936" i="55"/>
  <c r="D1938"/>
  <c r="E1938"/>
  <c r="F1938"/>
  <c r="G1938"/>
  <c r="N1938"/>
  <c r="U1240" i="83"/>
  <c r="H1240"/>
  <c r="Q1938" i="55"/>
  <c r="G1239" i="82"/>
  <c r="D1940" i="55"/>
  <c r="E1940"/>
  <c r="F1940"/>
  <c r="G1940"/>
  <c r="N1940"/>
  <c r="U1242" i="83"/>
  <c r="H1242"/>
  <c r="Q1940" i="55"/>
  <c r="D1942"/>
  <c r="E1942"/>
  <c r="F1942"/>
  <c r="G1942"/>
  <c r="N1942"/>
  <c r="U1244" i="83"/>
  <c r="H1244"/>
  <c r="Q1942" i="55"/>
  <c r="D1944"/>
  <c r="E1944"/>
  <c r="F1944"/>
  <c r="G1944"/>
  <c r="N1944"/>
  <c r="U1246" i="83"/>
  <c r="H1246"/>
  <c r="Q1944" i="55"/>
  <c r="D1946"/>
  <c r="E1946"/>
  <c r="F1946"/>
  <c r="G1946"/>
  <c r="N1946"/>
  <c r="U1248" i="83"/>
  <c r="H1248"/>
  <c r="Q1946" i="55"/>
  <c r="D1948"/>
  <c r="E1948"/>
  <c r="F1948"/>
  <c r="G1948"/>
  <c r="N1948"/>
  <c r="U1250" i="83"/>
  <c r="H1250"/>
  <c r="Q1948" i="55"/>
  <c r="D1950"/>
  <c r="E1950"/>
  <c r="F1950"/>
  <c r="G1950"/>
  <c r="N1950"/>
  <c r="U1252" i="83"/>
  <c r="H1252"/>
  <c r="Q1950" i="55"/>
  <c r="D1952"/>
  <c r="E1952"/>
  <c r="F1952"/>
  <c r="G1952"/>
  <c r="N1952"/>
  <c r="U1254" i="83"/>
  <c r="H1254"/>
  <c r="Q1952" i="55"/>
  <c r="D1954"/>
  <c r="E1954"/>
  <c r="F1954"/>
  <c r="G1954"/>
  <c r="N1954"/>
  <c r="U1256" i="83"/>
  <c r="H1256"/>
  <c r="Q1954" i="55"/>
  <c r="D1956"/>
  <c r="E1956"/>
  <c r="F1956"/>
  <c r="G1956"/>
  <c r="N1956"/>
  <c r="U1258" i="83"/>
  <c r="H1258"/>
  <c r="Q1956" i="55"/>
  <c r="D1958"/>
  <c r="E1958"/>
  <c r="F1958"/>
  <c r="G1958"/>
  <c r="N1958"/>
  <c r="U1260" i="83"/>
  <c r="H1260"/>
  <c r="Q1958" i="55"/>
  <c r="G1261" i="83"/>
  <c r="G1259" i="69"/>
  <c r="D1960" i="55"/>
  <c r="E1960"/>
  <c r="F1960"/>
  <c r="G1960"/>
  <c r="N1960"/>
  <c r="U1262" i="83"/>
  <c r="H1262" s="1"/>
  <c r="Q1960" i="55"/>
  <c r="D1962"/>
  <c r="E1962"/>
  <c r="F1962"/>
  <c r="G1962"/>
  <c r="N1962"/>
  <c r="U1264" i="83"/>
  <c r="H1264" s="1"/>
  <c r="Q1962" i="55"/>
  <c r="D1964"/>
  <c r="E1964"/>
  <c r="F1964"/>
  <c r="G1964"/>
  <c r="N1964"/>
  <c r="U1266" i="83"/>
  <c r="H1266" s="1"/>
  <c r="Q1964" i="55"/>
  <c r="D1966"/>
  <c r="E1966"/>
  <c r="F1966"/>
  <c r="G1966"/>
  <c r="N1966"/>
  <c r="U1268" i="83"/>
  <c r="H1268" s="1"/>
  <c r="Q1966" i="55"/>
  <c r="D1968"/>
  <c r="E1968"/>
  <c r="F1968"/>
  <c r="G1968"/>
  <c r="N1968"/>
  <c r="U1270" i="83"/>
  <c r="H1270" s="1"/>
  <c r="Q1968" i="55"/>
  <c r="D1970"/>
  <c r="E1970"/>
  <c r="F1970"/>
  <c r="G1970"/>
  <c r="N1970"/>
  <c r="U1272" i="83"/>
  <c r="H1272" s="1"/>
  <c r="Q1970" i="55"/>
  <c r="D1972"/>
  <c r="E1972"/>
  <c r="F1972"/>
  <c r="G1972"/>
  <c r="N1972"/>
  <c r="U1274" i="83"/>
  <c r="H1274" s="1"/>
  <c r="Q1972" i="55"/>
  <c r="D1974"/>
  <c r="E1974"/>
  <c r="F1974"/>
  <c r="G1974"/>
  <c r="N1974"/>
  <c r="U1276" i="83"/>
  <c r="H1276" s="1"/>
  <c r="Q1974" i="55"/>
  <c r="D1976"/>
  <c r="E1976"/>
  <c r="F1976"/>
  <c r="G1976"/>
  <c r="N1976"/>
  <c r="U1278" i="83"/>
  <c r="H1278" s="1"/>
  <c r="Q1976" i="55"/>
  <c r="D1978"/>
  <c r="E1978"/>
  <c r="F1978"/>
  <c r="G1978"/>
  <c r="N1978"/>
  <c r="U1280" i="83"/>
  <c r="H1280" s="1"/>
  <c r="Q1978" i="55"/>
  <c r="D1980"/>
  <c r="E1980"/>
  <c r="F1980"/>
  <c r="G1980"/>
  <c r="N1980"/>
  <c r="U1282" i="83"/>
  <c r="H1282" s="1"/>
  <c r="Q1980" i="55"/>
  <c r="D1982"/>
  <c r="E1982"/>
  <c r="F1982"/>
  <c r="G1982"/>
  <c r="N1982"/>
  <c r="U1284" i="83"/>
  <c r="H1284" s="1"/>
  <c r="Q1982" i="55"/>
  <c r="D1984"/>
  <c r="E1984"/>
  <c r="F1984"/>
  <c r="G1984"/>
  <c r="N1984"/>
  <c r="U1286" i="83"/>
  <c r="H1286" s="1"/>
  <c r="Q1984" i="55"/>
  <c r="D1986"/>
  <c r="E1986"/>
  <c r="F1986"/>
  <c r="G1986"/>
  <c r="N1986"/>
  <c r="U1288" i="83"/>
  <c r="H1288" s="1"/>
  <c r="Q1986" i="55"/>
  <c r="D1988"/>
  <c r="E1988"/>
  <c r="F1988"/>
  <c r="G1988"/>
  <c r="N1988"/>
  <c r="U1290" i="83"/>
  <c r="H1290" s="1"/>
  <c r="Q1988" i="55"/>
  <c r="D1990"/>
  <c r="E1990"/>
  <c r="F1990"/>
  <c r="G1990"/>
  <c r="N1990"/>
  <c r="U1292" i="83"/>
  <c r="H1292" s="1"/>
  <c r="Q1990" i="55"/>
  <c r="D1992"/>
  <c r="E1992"/>
  <c r="F1992"/>
  <c r="G1992"/>
  <c r="N1992"/>
  <c r="U1294" i="83"/>
  <c r="H1294" s="1"/>
  <c r="Q1992" i="55"/>
  <c r="D1994"/>
  <c r="E1994"/>
  <c r="F1994"/>
  <c r="G1994"/>
  <c r="N1994"/>
  <c r="U1296" i="83"/>
  <c r="H1296" s="1"/>
  <c r="Q1994" i="55"/>
  <c r="D1996"/>
  <c r="E1996"/>
  <c r="F1996"/>
  <c r="G1996"/>
  <c r="N1996"/>
  <c r="U1298" i="83"/>
  <c r="H1298" s="1"/>
  <c r="Q1996" i="55"/>
  <c r="D1998"/>
  <c r="E1998"/>
  <c r="F1998"/>
  <c r="G1998"/>
  <c r="N1998"/>
  <c r="U1300" i="83"/>
  <c r="H1300" s="1"/>
  <c r="Q1998" i="55"/>
  <c r="D2000"/>
  <c r="E2000"/>
  <c r="F2000"/>
  <c r="G2000"/>
  <c r="N2000"/>
  <c r="U1302" i="83"/>
  <c r="H1302" s="1"/>
  <c r="Q2000" i="55"/>
  <c r="D2002"/>
  <c r="E2002"/>
  <c r="F2002"/>
  <c r="G2002"/>
  <c r="N2002"/>
  <c r="U1304" i="83"/>
  <c r="H1304" s="1"/>
  <c r="Q2002" i="55"/>
  <c r="D2004"/>
  <c r="E2004"/>
  <c r="F2004"/>
  <c r="G2004"/>
  <c r="N2004"/>
  <c r="U1306" i="83"/>
  <c r="H1306" s="1"/>
  <c r="Q2004" i="55"/>
  <c r="D2006"/>
  <c r="E2006"/>
  <c r="F2006"/>
  <c r="G2006"/>
  <c r="N2006"/>
  <c r="U1308" i="83"/>
  <c r="H1308" s="1"/>
  <c r="Q2006" i="55"/>
  <c r="D2008"/>
  <c r="E2008"/>
  <c r="F2008"/>
  <c r="G2008"/>
  <c r="N2008"/>
  <c r="U1310" i="83"/>
  <c r="H1310" s="1"/>
  <c r="Q2008" i="55"/>
  <c r="D2010"/>
  <c r="E2010"/>
  <c r="F2010"/>
  <c r="G2010"/>
  <c r="N2010"/>
  <c r="U1312" i="83"/>
  <c r="H1312" s="1"/>
  <c r="Q2010" i="55"/>
  <c r="D2012"/>
  <c r="E2012"/>
  <c r="F2012"/>
  <c r="G2012"/>
  <c r="N2012"/>
  <c r="U1314" i="83"/>
  <c r="H1314" s="1"/>
  <c r="Q2012" i="55"/>
  <c r="D2014"/>
  <c r="E2014"/>
  <c r="F2014"/>
  <c r="G2014"/>
  <c r="N2014"/>
  <c r="U1316" i="83"/>
  <c r="H1316" s="1"/>
  <c r="Q2014" i="55"/>
  <c r="D2016"/>
  <c r="E2016"/>
  <c r="F2016"/>
  <c r="G2016"/>
  <c r="N2016"/>
  <c r="U1318" i="83"/>
  <c r="H1318" s="1"/>
  <c r="Q2016" i="55"/>
  <c r="D2018"/>
  <c r="E2018"/>
  <c r="F2018"/>
  <c r="G2018"/>
  <c r="N2018"/>
  <c r="U1320" i="83"/>
  <c r="H1320" s="1"/>
  <c r="Q2018" i="55"/>
  <c r="G1319" i="82"/>
  <c r="D2020" i="55"/>
  <c r="E2020"/>
  <c r="F2020"/>
  <c r="G2020"/>
  <c r="N2020"/>
  <c r="U1322" i="83"/>
  <c r="H1322" s="1"/>
  <c r="Q2020" i="55"/>
  <c r="D2022"/>
  <c r="E2022"/>
  <c r="F2022"/>
  <c r="G2022"/>
  <c r="N2022"/>
  <c r="U1324" i="83"/>
  <c r="H1324" s="1"/>
  <c r="Q2022" i="55"/>
  <c r="D2024"/>
  <c r="E2024"/>
  <c r="F2024"/>
  <c r="G2024"/>
  <c r="N2024"/>
  <c r="U1326" i="83"/>
  <c r="H1326" s="1"/>
  <c r="Q2024" i="55"/>
  <c r="D2026"/>
  <c r="E2026"/>
  <c r="F2026"/>
  <c r="G2026"/>
  <c r="N2026"/>
  <c r="U1328" i="83"/>
  <c r="H1328" s="1"/>
  <c r="Q2026" i="55"/>
  <c r="G1327" i="82"/>
  <c r="D2028" i="55"/>
  <c r="E2028"/>
  <c r="F2028"/>
  <c r="G2028"/>
  <c r="N2028"/>
  <c r="U1330" i="83"/>
  <c r="H1330"/>
  <c r="Q2028" i="55"/>
  <c r="D2030"/>
  <c r="E2030"/>
  <c r="F2030"/>
  <c r="G2030"/>
  <c r="N2030"/>
  <c r="U1332" i="83"/>
  <c r="H1332"/>
  <c r="Q2030" i="55"/>
  <c r="D2032"/>
  <c r="E2032"/>
  <c r="F2032"/>
  <c r="G2032"/>
  <c r="N2032"/>
  <c r="U1334" i="83"/>
  <c r="H1334"/>
  <c r="Q2032" i="55"/>
  <c r="D2034"/>
  <c r="E2034"/>
  <c r="F2034"/>
  <c r="G2034"/>
  <c r="N2034"/>
  <c r="U1336" i="83"/>
  <c r="H1336"/>
  <c r="Q2034" i="55"/>
  <c r="D2036"/>
  <c r="E2036"/>
  <c r="F2036"/>
  <c r="G2036"/>
  <c r="N2036"/>
  <c r="U1338" i="83"/>
  <c r="H1338"/>
  <c r="Q2036" i="55"/>
  <c r="D2038"/>
  <c r="E2038"/>
  <c r="F2038"/>
  <c r="G2038"/>
  <c r="N2038"/>
  <c r="U1340" i="83"/>
  <c r="H1340"/>
  <c r="Q2038" i="55"/>
  <c r="D2040"/>
  <c r="E2040"/>
  <c r="F2040"/>
  <c r="G2040"/>
  <c r="N2040"/>
  <c r="U1342" i="83"/>
  <c r="H1342"/>
  <c r="Q2040" i="55"/>
  <c r="D2042"/>
  <c r="E2042"/>
  <c r="F2042"/>
  <c r="G2042"/>
  <c r="N2042"/>
  <c r="U1344" i="83"/>
  <c r="H1344"/>
  <c r="Q2042" i="55"/>
  <c r="D2044"/>
  <c r="E2044"/>
  <c r="F2044"/>
  <c r="G2044"/>
  <c r="N2044"/>
  <c r="U1346" i="83"/>
  <c r="H1346"/>
  <c r="Q2044" i="55"/>
  <c r="D2046"/>
  <c r="E2046"/>
  <c r="F2046"/>
  <c r="G2046"/>
  <c r="N2046"/>
  <c r="U1348" i="83"/>
  <c r="H1348"/>
  <c r="Q2046" i="55"/>
  <c r="D2048"/>
  <c r="E2048"/>
  <c r="F2048"/>
  <c r="G2048"/>
  <c r="N2048"/>
  <c r="U1350" i="83"/>
  <c r="H1350"/>
  <c r="Q2048" i="55"/>
  <c r="D2050"/>
  <c r="E2050"/>
  <c r="F2050"/>
  <c r="G2050"/>
  <c r="N2050"/>
  <c r="U1352" i="83"/>
  <c r="H1352"/>
  <c r="Q2050" i="55"/>
  <c r="D2052"/>
  <c r="E2052"/>
  <c r="F2052"/>
  <c r="G2052"/>
  <c r="N2052"/>
  <c r="U1354" i="83"/>
  <c r="H1354"/>
  <c r="Q2052" i="55"/>
  <c r="D2054"/>
  <c r="E2054"/>
  <c r="F2054"/>
  <c r="G2054"/>
  <c r="N2054"/>
  <c r="U1356" i="83"/>
  <c r="H1356"/>
  <c r="Q2054" i="55"/>
  <c r="D2056"/>
  <c r="E2056"/>
  <c r="F2056"/>
  <c r="G2056"/>
  <c r="N2056"/>
  <c r="U1358" i="83"/>
  <c r="H1358"/>
  <c r="Q2056" i="55"/>
  <c r="D2058"/>
  <c r="E2058"/>
  <c r="F2058"/>
  <c r="G2058"/>
  <c r="N2058"/>
  <c r="U1360" i="83"/>
  <c r="H1360"/>
  <c r="Q2058" i="55"/>
  <c r="D2060"/>
  <c r="E2060"/>
  <c r="F2060"/>
  <c r="G2060"/>
  <c r="N2060"/>
  <c r="U1362" i="83"/>
  <c r="H1362"/>
  <c r="Q2060" i="55"/>
  <c r="D2062"/>
  <c r="E2062"/>
  <c r="F2062"/>
  <c r="G2062"/>
  <c r="N2062"/>
  <c r="U1364" i="83"/>
  <c r="H1364"/>
  <c r="Q2062" i="55"/>
  <c r="D2064"/>
  <c r="E2064"/>
  <c r="F2064"/>
  <c r="G2064"/>
  <c r="N2064"/>
  <c r="U1366" i="83"/>
  <c r="H1366"/>
  <c r="Q2064" i="55"/>
  <c r="D2066"/>
  <c r="E2066"/>
  <c r="F2066"/>
  <c r="G2066"/>
  <c r="N2066"/>
  <c r="U1368" i="83"/>
  <c r="H1368"/>
  <c r="Q2066" i="55"/>
  <c r="G1369" i="83"/>
  <c r="G1367" i="69"/>
  <c r="G1367" i="82"/>
  <c r="D2068" i="55"/>
  <c r="E2068"/>
  <c r="F2068"/>
  <c r="G2068"/>
  <c r="N2068"/>
  <c r="U1370" i="83"/>
  <c r="H1370"/>
  <c r="Q2068" i="55"/>
  <c r="D2070"/>
  <c r="E2070"/>
  <c r="F2070"/>
  <c r="G2070"/>
  <c r="N2070"/>
  <c r="U1372" i="83"/>
  <c r="H1372"/>
  <c r="Q2070" i="55"/>
  <c r="D2072"/>
  <c r="E2072"/>
  <c r="F2072"/>
  <c r="G2072"/>
  <c r="N2072"/>
  <c r="U1374" i="83"/>
  <c r="H1374"/>
  <c r="Q2072" i="55"/>
  <c r="D2074"/>
  <c r="E2074"/>
  <c r="F2074"/>
  <c r="G2074"/>
  <c r="N2074"/>
  <c r="U1376" i="83"/>
  <c r="H1376"/>
  <c r="Q2074" i="55"/>
  <c r="G1375" i="82"/>
  <c r="D2076" i="55"/>
  <c r="E2076"/>
  <c r="F2076"/>
  <c r="G2076"/>
  <c r="N2076"/>
  <c r="U1378" i="83"/>
  <c r="H1378"/>
  <c r="Q2076" i="55"/>
  <c r="D2078"/>
  <c r="E2078"/>
  <c r="F2078"/>
  <c r="G2078"/>
  <c r="N2078"/>
  <c r="U1380" i="83"/>
  <c r="H1380"/>
  <c r="Q2078" i="55"/>
  <c r="D2080"/>
  <c r="E2080"/>
  <c r="F2080"/>
  <c r="G2080"/>
  <c r="N2080"/>
  <c r="U1382" i="83"/>
  <c r="H1382"/>
  <c r="Q2080" i="55"/>
  <c r="D2082"/>
  <c r="E2082"/>
  <c r="F2082"/>
  <c r="G2082"/>
  <c r="N2082"/>
  <c r="U1384" i="83"/>
  <c r="H1384"/>
  <c r="Q2082" i="55"/>
  <c r="D2084"/>
  <c r="E2084"/>
  <c r="F2084"/>
  <c r="G2084"/>
  <c r="N2084"/>
  <c r="U1386" i="83"/>
  <c r="H1386"/>
  <c r="Q2084" i="55"/>
  <c r="D2086"/>
  <c r="E2086"/>
  <c r="F2086"/>
  <c r="G2086"/>
  <c r="N2086"/>
  <c r="U1388" i="83"/>
  <c r="H1388"/>
  <c r="Q2086" i="55"/>
  <c r="G1387" i="82"/>
  <c r="D2088" i="55"/>
  <c r="E2088"/>
  <c r="F2088"/>
  <c r="G2088"/>
  <c r="N2088"/>
  <c r="U1390" i="83"/>
  <c r="H1390"/>
  <c r="Q2088" i="55"/>
  <c r="D2090"/>
  <c r="E2090"/>
  <c r="F2090"/>
  <c r="G2090"/>
  <c r="N2090"/>
  <c r="U1392" i="83"/>
  <c r="H1392"/>
  <c r="Q2090" i="55"/>
  <c r="D2092"/>
  <c r="E2092"/>
  <c r="F2092"/>
  <c r="G2092"/>
  <c r="N2092"/>
  <c r="U1394" i="83"/>
  <c r="H1394"/>
  <c r="Q2092" i="55"/>
  <c r="D2094"/>
  <c r="E2094"/>
  <c r="F2094"/>
  <c r="G2094"/>
  <c r="N2094"/>
  <c r="U1396" i="83"/>
  <c r="H1396"/>
  <c r="Q2094" i="55"/>
  <c r="D2096"/>
  <c r="E2096"/>
  <c r="F2096"/>
  <c r="G2096"/>
  <c r="N2096"/>
  <c r="U1398" i="83"/>
  <c r="H1398"/>
  <c r="Q2096" i="55"/>
  <c r="D2098"/>
  <c r="E2098"/>
  <c r="F2098"/>
  <c r="G2098"/>
  <c r="N2098"/>
  <c r="U1400" i="83"/>
  <c r="H1400"/>
  <c r="Q2098" i="55"/>
  <c r="D2100"/>
  <c r="E2100"/>
  <c r="F2100"/>
  <c r="G2100"/>
  <c r="N2100"/>
  <c r="U1402" i="83"/>
  <c r="H1402"/>
  <c r="Q2100" i="55"/>
  <c r="D2102"/>
  <c r="E2102"/>
  <c r="F2102"/>
  <c r="G2102"/>
  <c r="N2102"/>
  <c r="U1404" i="83"/>
  <c r="H1404"/>
  <c r="Q2102" i="55"/>
  <c r="D2104"/>
  <c r="E2104"/>
  <c r="F2104"/>
  <c r="G2104"/>
  <c r="N2104"/>
  <c r="U1406" i="83"/>
  <c r="H1406"/>
  <c r="Q2104" i="55"/>
  <c r="D2106"/>
  <c r="E2106"/>
  <c r="F2106"/>
  <c r="G2106"/>
  <c r="N2106"/>
  <c r="U1408" i="83"/>
  <c r="H1408"/>
  <c r="Q2106" i="55"/>
  <c r="G224" i="95"/>
  <c r="G225"/>
  <c r="G226"/>
  <c r="G227"/>
  <c r="G228"/>
  <c r="G229"/>
  <c r="G230"/>
  <c r="G231"/>
  <c r="G232"/>
  <c r="G223"/>
  <c r="G208"/>
  <c r="G209"/>
  <c r="G210"/>
  <c r="G211"/>
  <c r="G212"/>
  <c r="G213"/>
  <c r="G214"/>
  <c r="G215"/>
  <c r="G216"/>
  <c r="G217"/>
  <c r="G218"/>
  <c r="G219"/>
  <c r="G220"/>
  <c r="G221"/>
  <c r="G207"/>
  <c r="G161"/>
  <c r="G162"/>
  <c r="G163"/>
  <c r="G164"/>
  <c r="G165"/>
  <c r="G166"/>
  <c r="G168"/>
  <c r="G169"/>
  <c r="G170"/>
  <c r="G171"/>
  <c r="G172"/>
  <c r="G173"/>
  <c r="G174"/>
  <c r="G175"/>
  <c r="G177"/>
  <c r="G178"/>
  <c r="G179"/>
  <c r="G180"/>
  <c r="G181"/>
  <c r="G182"/>
  <c r="G183"/>
  <c r="G184"/>
  <c r="G185"/>
  <c r="G186"/>
  <c r="G187"/>
  <c r="G188"/>
  <c r="G189"/>
  <c r="G190"/>
  <c r="G192"/>
  <c r="G193"/>
  <c r="G194"/>
  <c r="G195"/>
  <c r="G196"/>
  <c r="G197"/>
  <c r="G198"/>
  <c r="G200"/>
  <c r="G201"/>
  <c r="G202"/>
  <c r="G203"/>
  <c r="G204"/>
  <c r="G205"/>
  <c r="G160"/>
  <c r="G96"/>
  <c r="G97"/>
  <c r="G98"/>
  <c r="G99"/>
  <c r="G100"/>
  <c r="G101"/>
  <c r="G102"/>
  <c r="G104"/>
  <c r="G105"/>
  <c r="G106"/>
  <c r="G108"/>
  <c r="G109"/>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9"/>
  <c r="G151"/>
  <c r="G152"/>
  <c r="G153"/>
  <c r="G154"/>
  <c r="G155"/>
  <c r="G156"/>
  <c r="G157"/>
  <c r="G158"/>
  <c r="G95"/>
  <c r="G12"/>
  <c r="G13"/>
  <c r="G14"/>
  <c r="G15"/>
  <c r="G17"/>
  <c r="G18"/>
  <c r="G19"/>
  <c r="G20"/>
  <c r="G21"/>
  <c r="G22"/>
  <c r="G23"/>
  <c r="G24"/>
  <c r="G25"/>
  <c r="G26"/>
  <c r="G27"/>
  <c r="G28"/>
  <c r="G29"/>
  <c r="G30"/>
  <c r="G31"/>
  <c r="G32"/>
  <c r="G33"/>
  <c r="G34"/>
  <c r="G35"/>
  <c r="G36"/>
  <c r="G37"/>
  <c r="G38"/>
  <c r="G39"/>
  <c r="G41"/>
  <c r="G42"/>
  <c r="G43"/>
  <c r="G44"/>
  <c r="G45"/>
  <c r="G46"/>
  <c r="G47"/>
  <c r="G48"/>
  <c r="G49"/>
  <c r="G50"/>
  <c r="G51"/>
  <c r="G52"/>
  <c r="G53"/>
  <c r="G54"/>
  <c r="G55"/>
  <c r="G56"/>
  <c r="G57"/>
  <c r="G58"/>
  <c r="G59"/>
  <c r="G60"/>
  <c r="G61"/>
  <c r="G62"/>
  <c r="G63"/>
  <c r="G64"/>
  <c r="G65"/>
  <c r="G66"/>
  <c r="G68"/>
  <c r="G69"/>
  <c r="G70"/>
  <c r="G71"/>
  <c r="G72"/>
  <c r="G73"/>
  <c r="G74"/>
  <c r="G75"/>
  <c r="G76"/>
  <c r="G77"/>
  <c r="G78"/>
  <c r="G79"/>
  <c r="G80"/>
  <c r="G81"/>
  <c r="G82"/>
  <c r="G83"/>
  <c r="G84"/>
  <c r="G85"/>
  <c r="G86"/>
  <c r="G87"/>
  <c r="G88"/>
  <c r="G89"/>
  <c r="G90"/>
  <c r="G91"/>
  <c r="G92"/>
  <c r="G93"/>
  <c r="G11"/>
  <c r="B11" i="106"/>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D78" i="85"/>
  <c r="D79"/>
  <c r="D80"/>
  <c r="D81"/>
  <c r="D82"/>
  <c r="D83"/>
  <c r="D84"/>
  <c r="D85"/>
  <c r="D86"/>
  <c r="B18"/>
  <c r="B19"/>
  <c r="B20"/>
  <c r="B21"/>
  <c r="M9" i="62"/>
  <c r="AR9"/>
  <c r="K11"/>
  <c r="AZ115" i="99"/>
  <c r="AX115"/>
  <c r="AV115"/>
  <c r="AT115"/>
  <c r="AR115"/>
  <c r="AP115"/>
  <c r="AN115"/>
  <c r="AL115"/>
  <c r="AZ104"/>
  <c r="AX104"/>
  <c r="AV104"/>
  <c r="AT104"/>
  <c r="AR104"/>
  <c r="AP104"/>
  <c r="AN104"/>
  <c r="AL104"/>
  <c r="AZ93"/>
  <c r="AX93"/>
  <c r="AV93"/>
  <c r="AT93"/>
  <c r="AR93"/>
  <c r="AP93"/>
  <c r="AN93"/>
  <c r="AL93"/>
  <c r="AZ82"/>
  <c r="AX82"/>
  <c r="AV82"/>
  <c r="AT82"/>
  <c r="AR82"/>
  <c r="AP82"/>
  <c r="AN82"/>
  <c r="AL82"/>
  <c r="AZ71"/>
  <c r="AX71"/>
  <c r="AV71"/>
  <c r="AT71"/>
  <c r="AR71"/>
  <c r="AP71"/>
  <c r="AN71"/>
  <c r="AL71"/>
  <c r="AZ51"/>
  <c r="AX51"/>
  <c r="AV51"/>
  <c r="AT51"/>
  <c r="AR51"/>
  <c r="AP51"/>
  <c r="AN51"/>
  <c r="AL51"/>
  <c r="AZ40"/>
  <c r="AX40"/>
  <c r="AV40"/>
  <c r="AT40"/>
  <c r="AR40"/>
  <c r="AP40"/>
  <c r="AN40"/>
  <c r="AL40"/>
  <c r="AZ29"/>
  <c r="AX29"/>
  <c r="AV29"/>
  <c r="AT29"/>
  <c r="AR29"/>
  <c r="AP29"/>
  <c r="AN29"/>
  <c r="AL29"/>
  <c r="AZ18"/>
  <c r="AX18"/>
  <c r="AV18"/>
  <c r="AT18"/>
  <c r="AR18"/>
  <c r="AP18"/>
  <c r="AN18"/>
  <c r="AL18"/>
  <c r="AZ7"/>
  <c r="AX7"/>
  <c r="AV7"/>
  <c r="AT7"/>
  <c r="AR7"/>
  <c r="AP7"/>
  <c r="AN7"/>
  <c r="AL7"/>
  <c r="AZ115" i="62"/>
  <c r="AX115"/>
  <c r="AV115"/>
  <c r="AT115"/>
  <c r="AR115"/>
  <c r="AP115"/>
  <c r="AN115"/>
  <c r="AL115"/>
  <c r="AZ104"/>
  <c r="AX104"/>
  <c r="AV104"/>
  <c r="AT104"/>
  <c r="AR104"/>
  <c r="AP104"/>
  <c r="AN104"/>
  <c r="AL104"/>
  <c r="AZ93"/>
  <c r="AX93"/>
  <c r="AV93"/>
  <c r="AT93"/>
  <c r="AR93"/>
  <c r="AP93"/>
  <c r="AN93"/>
  <c r="AL93"/>
  <c r="AZ82"/>
  <c r="AX82"/>
  <c r="AV82"/>
  <c r="AT82"/>
  <c r="AR82"/>
  <c r="AP82"/>
  <c r="AN82"/>
  <c r="AL82"/>
  <c r="AZ71"/>
  <c r="AX71"/>
  <c r="AV71"/>
  <c r="AT71"/>
  <c r="AR71"/>
  <c r="AP71"/>
  <c r="AN71"/>
  <c r="AL71"/>
  <c r="AZ51"/>
  <c r="AX51"/>
  <c r="AV51"/>
  <c r="AT51"/>
  <c r="AR51"/>
  <c r="AP51"/>
  <c r="AN51"/>
  <c r="AL51"/>
  <c r="AZ40"/>
  <c r="AX40"/>
  <c r="AV40"/>
  <c r="AT40"/>
  <c r="AR40"/>
  <c r="AP40"/>
  <c r="AN40"/>
  <c r="AL40"/>
  <c r="AZ29"/>
  <c r="AX29"/>
  <c r="AV29"/>
  <c r="AT29"/>
  <c r="AR29"/>
  <c r="AP29"/>
  <c r="AN29"/>
  <c r="AL29"/>
  <c r="AZ18"/>
  <c r="AX18"/>
  <c r="AV18"/>
  <c r="AT18"/>
  <c r="AR18"/>
  <c r="AP18"/>
  <c r="AN18"/>
  <c r="AL18"/>
  <c r="AT7"/>
  <c r="G9"/>
  <c r="AL9"/>
  <c r="G11"/>
  <c r="AL11"/>
  <c r="AZ7"/>
  <c r="AX7"/>
  <c r="AV7"/>
  <c r="AR7"/>
  <c r="AP7"/>
  <c r="AN7"/>
  <c r="AL7"/>
  <c r="L25" i="1"/>
  <c r="L37"/>
  <c r="B57" s="1"/>
  <c r="L18"/>
  <c r="L75"/>
  <c r="B15"/>
  <c r="B72" s="1"/>
  <c r="Q1490" i="55"/>
  <c r="Q1488"/>
  <c r="Q1486"/>
  <c r="Q1484"/>
  <c r="Q1482"/>
  <c r="Q1480"/>
  <c r="Q1478"/>
  <c r="Q1476"/>
  <c r="Q1474"/>
  <c r="Q1472"/>
  <c r="G773" i="82"/>
  <c r="Q1470" i="55"/>
  <c r="Q1468"/>
  <c r="G771" i="83"/>
  <c r="G769" i="69" s="1"/>
  <c r="Q1466" i="55"/>
  <c r="G767" i="82"/>
  <c r="Q1464" i="55"/>
  <c r="Q1462"/>
  <c r="Q1460"/>
  <c r="Q1458"/>
  <c r="Q1456"/>
  <c r="Q1454"/>
  <c r="Q1452"/>
  <c r="Q1450"/>
  <c r="Q1448"/>
  <c r="Q1446"/>
  <c r="Q1444"/>
  <c r="Q1442"/>
  <c r="Q1440"/>
  <c r="G741" i="82"/>
  <c r="Q1438" i="55"/>
  <c r="Q1436"/>
  <c r="Q1434"/>
  <c r="Q1432"/>
  <c r="Q1430"/>
  <c r="Q1428"/>
  <c r="Q1426"/>
  <c r="Q1424"/>
  <c r="Q1422"/>
  <c r="Q1420"/>
  <c r="Q1418"/>
  <c r="Q1416"/>
  <c r="Q1414"/>
  <c r="Q1412"/>
  <c r="Q1410"/>
  <c r="Q1408"/>
  <c r="G711" i="83"/>
  <c r="G709" i="69"/>
  <c r="G709" i="82"/>
  <c r="Q1406" i="55"/>
  <c r="Q1404"/>
  <c r="Q1402"/>
  <c r="Q1400"/>
  <c r="G701" i="82"/>
  <c r="Q1398" i="55"/>
  <c r="Q1396"/>
  <c r="Q1394"/>
  <c r="Q1392"/>
  <c r="Q1390"/>
  <c r="Q1388"/>
  <c r="Q1386"/>
  <c r="Q1384"/>
  <c r="Q1382"/>
  <c r="Q1380"/>
  <c r="Q1378"/>
  <c r="G679" i="82"/>
  <c r="G681" i="83"/>
  <c r="G679" i="69"/>
  <c r="Q1376" i="55"/>
  <c r="Q1374"/>
  <c r="Q1372"/>
  <c r="Q1370"/>
  <c r="Q1368"/>
  <c r="Q1366"/>
  <c r="Q1364"/>
  <c r="Q1362"/>
  <c r="Q1360"/>
  <c r="Q1358"/>
  <c r="Q1356"/>
  <c r="Q1354"/>
  <c r="Q1352"/>
  <c r="Q1350"/>
  <c r="Q1348"/>
  <c r="Q1346"/>
  <c r="G649" i="83"/>
  <c r="G647" i="69" s="1"/>
  <c r="G647" i="82"/>
  <c r="Q1344" i="55"/>
  <c r="Q1342"/>
  <c r="Q1340"/>
  <c r="Q1338"/>
  <c r="Q1336"/>
  <c r="Q1334"/>
  <c r="Q1332"/>
  <c r="Q1330"/>
  <c r="Q1328"/>
  <c r="Q1326"/>
  <c r="Q1324"/>
  <c r="Q1322"/>
  <c r="Q1320"/>
  <c r="G621" i="82"/>
  <c r="G623" i="83"/>
  <c r="G621" i="69" s="1"/>
  <c r="Q1318" i="55"/>
  <c r="Q1316"/>
  <c r="Q1314"/>
  <c r="Q1312"/>
  <c r="Q1310"/>
  <c r="Q1308"/>
  <c r="Q1306"/>
  <c r="Q1304"/>
  <c r="Q1302"/>
  <c r="Q1300"/>
  <c r="Q1298"/>
  <c r="Q1296"/>
  <c r="Q1294"/>
  <c r="Q1292"/>
  <c r="Q1290"/>
  <c r="Q1288"/>
  <c r="Q1286"/>
  <c r="Q1284"/>
  <c r="Q1282"/>
  <c r="G583" i="82"/>
  <c r="G585" i="83"/>
  <c r="G583" i="69"/>
  <c r="Q1280" i="55"/>
  <c r="Q1278"/>
  <c r="Q1276"/>
  <c r="Q1274"/>
  <c r="Q1272"/>
  <c r="Q1270"/>
  <c r="Q1268"/>
  <c r="Q1266"/>
  <c r="Q1264"/>
  <c r="Q1262"/>
  <c r="Q1260"/>
  <c r="Q1258"/>
  <c r="Q1256"/>
  <c r="G557" i="82"/>
  <c r="Q1254" i="55"/>
  <c r="Q1252"/>
  <c r="Q1250"/>
  <c r="Q1248"/>
  <c r="Q1246"/>
  <c r="Q1244"/>
  <c r="Q1242"/>
  <c r="Q1240"/>
  <c r="Q1238"/>
  <c r="Q1236"/>
  <c r="Q1234"/>
  <c r="Q1232"/>
  <c r="Q1230"/>
  <c r="Q1228"/>
  <c r="Q1226"/>
  <c r="Q1224"/>
  <c r="G525" i="82"/>
  <c r="Q1222" i="55"/>
  <c r="Q1220"/>
  <c r="Q1218"/>
  <c r="Q1216"/>
  <c r="G517" i="82"/>
  <c r="G519" i="83"/>
  <c r="G517" i="69" s="1"/>
  <c r="Q1214" i="55"/>
  <c r="Q1212"/>
  <c r="Q1210"/>
  <c r="Q1208"/>
  <c r="G509" i="82"/>
  <c r="Q1206" i="55"/>
  <c r="G507" i="82"/>
  <c r="Q1204" i="55"/>
  <c r="Q1202"/>
  <c r="Q1200"/>
  <c r="G501" i="82"/>
  <c r="Q1198" i="55"/>
  <c r="Q1196"/>
  <c r="Q1194"/>
  <c r="G495" i="82"/>
  <c r="Q1192" i="55"/>
  <c r="Q1190"/>
  <c r="Q1188"/>
  <c r="Q1186"/>
  <c r="Q1184"/>
  <c r="Q1182"/>
  <c r="Q1180"/>
  <c r="Q1178"/>
  <c r="G479" i="82"/>
  <c r="Q1176" i="55"/>
  <c r="G477" i="82"/>
  <c r="G479" i="83"/>
  <c r="G477" i="69" s="1"/>
  <c r="Q1174" i="55"/>
  <c r="Q1172"/>
  <c r="Q1170"/>
  <c r="Q1168"/>
  <c r="Q1166"/>
  <c r="Q1164"/>
  <c r="Q1162"/>
  <c r="Q1160"/>
  <c r="Q1158"/>
  <c r="Q1156"/>
  <c r="Q1154"/>
  <c r="Q1152"/>
  <c r="Q1150"/>
  <c r="Q1148"/>
  <c r="Q1146"/>
  <c r="Q1144"/>
  <c r="G445" i="82"/>
  <c r="Q1142" i="55"/>
  <c r="Q1140"/>
  <c r="Q1138"/>
  <c r="Q1136"/>
  <c r="Q1134"/>
  <c r="Q1132"/>
  <c r="Q1130"/>
  <c r="G431" i="82"/>
  <c r="Q1128" i="55"/>
  <c r="Q1126"/>
  <c r="Q1124"/>
  <c r="Q1122"/>
  <c r="Q1120"/>
  <c r="G421" i="82"/>
  <c r="Q1118" i="55"/>
  <c r="Q1116"/>
  <c r="Q1114"/>
  <c r="Q1112"/>
  <c r="G413" i="82"/>
  <c r="Q1110" i="55"/>
  <c r="Q1108"/>
  <c r="Q1106"/>
  <c r="Q1104"/>
  <c r="Q1102"/>
  <c r="Q1100"/>
  <c r="Q1098"/>
  <c r="Q1096"/>
  <c r="Q1094"/>
  <c r="Q1092"/>
  <c r="Q1090"/>
  <c r="Q1088"/>
  <c r="Q1086"/>
  <c r="Q1084"/>
  <c r="Q1082"/>
  <c r="Q1080"/>
  <c r="G381" i="82"/>
  <c r="Q1078" i="55"/>
  <c r="Q1076"/>
  <c r="Q1074"/>
  <c r="Q1072"/>
  <c r="Q1070"/>
  <c r="Q1068"/>
  <c r="Q1066"/>
  <c r="G367" i="82"/>
  <c r="Q1064" i="55"/>
  <c r="Q1062"/>
  <c r="Q1060"/>
  <c r="Q1058"/>
  <c r="G359" i="82"/>
  <c r="Q1056" i="55"/>
  <c r="G357" i="82"/>
  <c r="Q1054" i="55"/>
  <c r="Q1052"/>
  <c r="Q1050"/>
  <c r="Q1048"/>
  <c r="G349" i="82"/>
  <c r="Q1046" i="55"/>
  <c r="Q1044"/>
  <c r="Q1042"/>
  <c r="Q1040"/>
  <c r="Q1038"/>
  <c r="Q1036"/>
  <c r="Q1034"/>
  <c r="Q1032"/>
  <c r="G335" i="83"/>
  <c r="G333" i="69"/>
  <c r="Q1030" i="55"/>
  <c r="Q1028"/>
  <c r="Q1026"/>
  <c r="Q1024"/>
  <c r="G325" i="82"/>
  <c r="Q1022" i="55"/>
  <c r="Q1020"/>
  <c r="Q1018"/>
  <c r="Q1016"/>
  <c r="Q1014"/>
  <c r="Q1012"/>
  <c r="Q1010"/>
  <c r="G311" i="82"/>
  <c r="G313" i="83"/>
  <c r="G311" i="69"/>
  <c r="Q1008" i="55"/>
  <c r="G309" i="82"/>
  <c r="G311" i="83"/>
  <c r="G309" i="69"/>
  <c r="Q1006" i="55"/>
  <c r="Q1004"/>
  <c r="Q1002"/>
  <c r="Q1000"/>
  <c r="Q998"/>
  <c r="Q996"/>
  <c r="Q994"/>
  <c r="Q992"/>
  <c r="G293" i="82"/>
  <c r="Q990" i="55"/>
  <c r="Q988"/>
  <c r="G289" i="82"/>
  <c r="Q986" i="55"/>
  <c r="G287" i="82"/>
  <c r="Q984" i="55"/>
  <c r="Q982"/>
  <c r="Q980"/>
  <c r="Q978"/>
  <c r="Q976"/>
  <c r="Q974"/>
  <c r="Q972"/>
  <c r="G273" i="82"/>
  <c r="Q970" i="55"/>
  <c r="Q968"/>
  <c r="G269" i="82"/>
  <c r="G271" i="83"/>
  <c r="G269" i="69"/>
  <c r="Q966" i="55"/>
  <c r="Q964"/>
  <c r="Q962"/>
  <c r="Q960"/>
  <c r="G261" i="82"/>
  <c r="Q958" i="55"/>
  <c r="Q956"/>
  <c r="Q954"/>
  <c r="Q952"/>
  <c r="G253" i="82"/>
  <c r="G255" i="83"/>
  <c r="G253" i="69"/>
  <c r="Q950" i="55"/>
  <c r="Q948"/>
  <c r="Q946"/>
  <c r="Q944"/>
  <c r="G245" i="82"/>
  <c r="Q942" i="55"/>
  <c r="Q940"/>
  <c r="G241" i="82"/>
  <c r="Q938" i="55"/>
  <c r="Q936"/>
  <c r="Q934"/>
  <c r="Q932"/>
  <c r="Q930"/>
  <c r="Q928"/>
  <c r="Q926"/>
  <c r="Q924"/>
  <c r="G227" i="83"/>
  <c r="G225" i="69"/>
  <c r="G225" i="82"/>
  <c r="Q922" i="55"/>
  <c r="Q920"/>
  <c r="Q918"/>
  <c r="G221" i="83"/>
  <c r="G219" i="69" s="1"/>
  <c r="G219" i="82"/>
  <c r="Q916" i="55"/>
  <c r="Q914"/>
  <c r="Q912"/>
  <c r="Q910"/>
  <c r="Q908"/>
  <c r="G209" i="82"/>
  <c r="Q906" i="55"/>
  <c r="Q904"/>
  <c r="Q902"/>
  <c r="Q900"/>
  <c r="Q898"/>
  <c r="Q896"/>
  <c r="Q894"/>
  <c r="Q892"/>
  <c r="G193" i="82"/>
  <c r="Q890" i="55"/>
  <c r="G191" i="82"/>
  <c r="Q888" i="55"/>
  <c r="Q886"/>
  <c r="Q884"/>
  <c r="G185" i="82"/>
  <c r="Q882" i="55"/>
  <c r="Q880"/>
  <c r="Q878"/>
  <c r="Q876"/>
  <c r="Q874"/>
  <c r="Q872"/>
  <c r="G175" i="83"/>
  <c r="G173" i="69" s="1"/>
  <c r="Q870" i="55"/>
  <c r="Q868"/>
  <c r="Q866"/>
  <c r="G167" i="82"/>
  <c r="G169" i="83"/>
  <c r="G167" i="69"/>
  <c r="Q864" i="55"/>
  <c r="Q862"/>
  <c r="Q860"/>
  <c r="Q858"/>
  <c r="Q856"/>
  <c r="G159" i="83"/>
  <c r="G157" i="69" s="1"/>
  <c r="G157" i="82"/>
  <c r="Q854" i="55"/>
  <c r="Q852"/>
  <c r="G153" i="82"/>
  <c r="Q850" i="55"/>
  <c r="Q848"/>
  <c r="Q846"/>
  <c r="Q844"/>
  <c r="G145" i="82"/>
  <c r="Q842" i="55"/>
  <c r="Q840"/>
  <c r="G141" i="82"/>
  <c r="Q838" i="55"/>
  <c r="Q836"/>
  <c r="Q834"/>
  <c r="Q832"/>
  <c r="Q830"/>
  <c r="Q828"/>
  <c r="G129" i="82"/>
  <c r="Q826" i="55"/>
  <c r="Q824"/>
  <c r="Q822"/>
  <c r="Q820"/>
  <c r="Q818"/>
  <c r="Q816"/>
  <c r="Q814"/>
  <c r="G117" i="83"/>
  <c r="G115" i="69" s="1"/>
  <c r="Q812" i="55"/>
  <c r="Q810"/>
  <c r="Q808"/>
  <c r="Q806"/>
  <c r="Q804"/>
  <c r="G107" i="83"/>
  <c r="G105" i="69" s="1"/>
  <c r="G105" i="82"/>
  <c r="Q802" i="55"/>
  <c r="Q800"/>
  <c r="Q798"/>
  <c r="Q796"/>
  <c r="G99" i="83"/>
  <c r="G97" i="69"/>
  <c r="Q794" i="55"/>
  <c r="Q792"/>
  <c r="Q790"/>
  <c r="Q788"/>
  <c r="G89" i="82"/>
  <c r="Q786" i="55"/>
  <c r="Q784"/>
  <c r="Q782"/>
  <c r="G83" i="82"/>
  <c r="Q780" i="55"/>
  <c r="Q778"/>
  <c r="Q776"/>
  <c r="Q774"/>
  <c r="Q772"/>
  <c r="Q770"/>
  <c r="Q768"/>
  <c r="Q766"/>
  <c r="Q764"/>
  <c r="G65" i="82"/>
  <c r="Q762" i="55"/>
  <c r="Q760"/>
  <c r="Q758"/>
  <c r="Q756"/>
  <c r="Q754"/>
  <c r="Q752"/>
  <c r="Q750"/>
  <c r="G51" i="82"/>
  <c r="Q748" i="55"/>
  <c r="G51" i="83"/>
  <c r="G49" i="69" s="1"/>
  <c r="Q746" i="55"/>
  <c r="Q744"/>
  <c r="Q742"/>
  <c r="Q740"/>
  <c r="Q738"/>
  <c r="Q736"/>
  <c r="Q734"/>
  <c r="Q732"/>
  <c r="Q730"/>
  <c r="G33" i="83"/>
  <c r="G31" i="69" s="1"/>
  <c r="G31" i="82"/>
  <c r="Q728" i="55"/>
  <c r="Q726"/>
  <c r="Q724"/>
  <c r="Q722"/>
  <c r="G23" i="82"/>
  <c r="G25" i="83"/>
  <c r="G23" i="69" s="1"/>
  <c r="Q720" i="55"/>
  <c r="Q718"/>
  <c r="Q716"/>
  <c r="Q714"/>
  <c r="Q712"/>
  <c r="Q710"/>
  <c r="G11" i="82"/>
  <c r="G13" i="83"/>
  <c r="G11" i="69" s="1"/>
  <c r="Q708" i="55"/>
  <c r="Q707"/>
  <c r="D64" i="102"/>
  <c r="L13" i="1"/>
  <c r="AG8" i="6"/>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7"/>
  <c r="E54" i="102"/>
  <c r="D143"/>
  <c r="D138"/>
  <c r="D139"/>
  <c r="D140"/>
  <c r="D141"/>
  <c r="D137"/>
  <c r="D134"/>
  <c r="D135"/>
  <c r="D133"/>
  <c r="D97"/>
  <c r="D100"/>
  <c r="D101"/>
  <c r="D102"/>
  <c r="D103"/>
  <c r="D104"/>
  <c r="D106"/>
  <c r="D108"/>
  <c r="D110"/>
  <c r="D127"/>
  <c r="D128"/>
  <c r="D130"/>
  <c r="D120"/>
  <c r="D122"/>
  <c r="D123"/>
  <c r="D124"/>
  <c r="D77"/>
  <c r="D82"/>
  <c r="D83"/>
  <c r="D84"/>
  <c r="D85"/>
  <c r="D86"/>
  <c r="D87"/>
  <c r="D88"/>
  <c r="D90"/>
  <c r="D91"/>
  <c r="D92"/>
  <c r="D76"/>
  <c r="D69"/>
  <c r="D70"/>
  <c r="D71"/>
  <c r="D72"/>
  <c r="D73"/>
  <c r="D68"/>
  <c r="D65"/>
  <c r="D66"/>
  <c r="D50"/>
  <c r="D52"/>
  <c r="D53"/>
  <c r="D62"/>
  <c r="D60"/>
  <c r="D59"/>
  <c r="D58"/>
  <c r="D54"/>
  <c r="D55"/>
  <c r="D56"/>
  <c r="D48"/>
  <c r="D47"/>
  <c r="D46"/>
  <c r="D44"/>
  <c r="D43"/>
  <c r="D42"/>
  <c r="D41"/>
  <c r="D40"/>
  <c r="D39"/>
  <c r="D38"/>
  <c r="D37"/>
  <c r="D36"/>
  <c r="D35"/>
  <c r="D34"/>
  <c r="D32"/>
  <c r="D31"/>
  <c r="D30"/>
  <c r="D29"/>
  <c r="D27"/>
  <c r="D24"/>
  <c r="D22"/>
  <c r="D18"/>
  <c r="D9"/>
  <c r="D10"/>
  <c r="D11"/>
  <c r="D12"/>
  <c r="D15"/>
  <c r="D16"/>
  <c r="V7" i="39"/>
  <c r="V10"/>
  <c r="I9"/>
  <c r="G9"/>
  <c r="T44" i="49"/>
  <c r="T45"/>
  <c r="H43"/>
  <c r="V8" i="70"/>
  <c r="W8"/>
  <c r="V9"/>
  <c r="Q9" s="1"/>
  <c r="W9"/>
  <c r="V10"/>
  <c r="W10"/>
  <c r="V11"/>
  <c r="Q11" s="1"/>
  <c r="W11"/>
  <c r="V12"/>
  <c r="W12"/>
  <c r="V13"/>
  <c r="Q13" s="1"/>
  <c r="W13"/>
  <c r="V14"/>
  <c r="W14"/>
  <c r="V15"/>
  <c r="Q15" s="1"/>
  <c r="W15"/>
  <c r="V16"/>
  <c r="W16"/>
  <c r="V17"/>
  <c r="Q17" s="1"/>
  <c r="W17"/>
  <c r="V18"/>
  <c r="W18"/>
  <c r="V19"/>
  <c r="Q19" s="1"/>
  <c r="W19"/>
  <c r="V20"/>
  <c r="W20"/>
  <c r="V21"/>
  <c r="Q21" s="1"/>
  <c r="W21"/>
  <c r="V22"/>
  <c r="W22"/>
  <c r="V23"/>
  <c r="Q23" s="1"/>
  <c r="W23"/>
  <c r="V24"/>
  <c r="W24"/>
  <c r="V25"/>
  <c r="Q25" s="1"/>
  <c r="W25"/>
  <c r="V26"/>
  <c r="W26"/>
  <c r="V27"/>
  <c r="Q27" s="1"/>
  <c r="W27"/>
  <c r="V28"/>
  <c r="W28"/>
  <c r="F6" i="40"/>
  <c r="F15" i="99"/>
  <c r="D142"/>
  <c r="C142"/>
  <c r="D141"/>
  <c r="C141"/>
  <c r="D140"/>
  <c r="C140"/>
  <c r="D139"/>
  <c r="C139"/>
  <c r="D138"/>
  <c r="C138"/>
  <c r="D137"/>
  <c r="C137"/>
  <c r="T115"/>
  <c r="R115"/>
  <c r="P115"/>
  <c r="N115"/>
  <c r="L115"/>
  <c r="J115"/>
  <c r="H115"/>
  <c r="F115"/>
  <c r="R112"/>
  <c r="AA111"/>
  <c r="C112"/>
  <c r="Z111"/>
  <c r="T104"/>
  <c r="R104"/>
  <c r="P104"/>
  <c r="N104"/>
  <c r="L104"/>
  <c r="J104"/>
  <c r="H104"/>
  <c r="F104"/>
  <c r="R101"/>
  <c r="AA100"/>
  <c r="C101"/>
  <c r="Z100"/>
  <c r="T93"/>
  <c r="R93"/>
  <c r="P93"/>
  <c r="N93"/>
  <c r="L93"/>
  <c r="J93"/>
  <c r="H93"/>
  <c r="F93"/>
  <c r="R90"/>
  <c r="AA89"/>
  <c r="C90"/>
  <c r="Z89"/>
  <c r="AC82"/>
  <c r="T82"/>
  <c r="R82"/>
  <c r="P82"/>
  <c r="N82"/>
  <c r="L82"/>
  <c r="J82"/>
  <c r="H82"/>
  <c r="F82"/>
  <c r="AC80"/>
  <c r="R79"/>
  <c r="AA78"/>
  <c r="C79"/>
  <c r="Z78"/>
  <c r="AC71"/>
  <c r="T71"/>
  <c r="R71"/>
  <c r="P71"/>
  <c r="N71"/>
  <c r="L71"/>
  <c r="J71"/>
  <c r="H71"/>
  <c r="F71"/>
  <c r="AC69"/>
  <c r="R68"/>
  <c r="AA67"/>
  <c r="C68"/>
  <c r="Z67"/>
  <c r="AC53"/>
  <c r="T51"/>
  <c r="R51"/>
  <c r="P51"/>
  <c r="N51"/>
  <c r="L51"/>
  <c r="J51"/>
  <c r="H51"/>
  <c r="F51"/>
  <c r="R48"/>
  <c r="AA47"/>
  <c r="C48"/>
  <c r="Z47"/>
  <c r="AC42"/>
  <c r="Z42"/>
  <c r="Y42"/>
  <c r="AC41"/>
  <c r="Z41"/>
  <c r="Y41"/>
  <c r="Z40"/>
  <c r="Y40"/>
  <c r="T40"/>
  <c r="R40"/>
  <c r="P40"/>
  <c r="N40"/>
  <c r="L40"/>
  <c r="J40"/>
  <c r="H40"/>
  <c r="F40"/>
  <c r="R37"/>
  <c r="AA36"/>
  <c r="C37"/>
  <c r="Z36"/>
  <c r="Z33"/>
  <c r="Y33"/>
  <c r="Z32"/>
  <c r="Y32"/>
  <c r="Z31"/>
  <c r="Y31"/>
  <c r="Z30"/>
  <c r="Y30"/>
  <c r="Z29"/>
  <c r="Y29"/>
  <c r="T29"/>
  <c r="R29"/>
  <c r="P29"/>
  <c r="N29"/>
  <c r="L29"/>
  <c r="J29"/>
  <c r="H29"/>
  <c r="F29"/>
  <c r="R26"/>
  <c r="AC25"/>
  <c r="AA25"/>
  <c r="C26"/>
  <c r="Z25"/>
  <c r="Z24"/>
  <c r="Y24"/>
  <c r="Z23"/>
  <c r="Y23"/>
  <c r="E23"/>
  <c r="E34"/>
  <c r="E45"/>
  <c r="E56"/>
  <c r="E76"/>
  <c r="E87"/>
  <c r="E98"/>
  <c r="E109"/>
  <c r="E120"/>
  <c r="D23"/>
  <c r="C23"/>
  <c r="C148"/>
  <c r="Z22"/>
  <c r="Y22"/>
  <c r="E22"/>
  <c r="E33"/>
  <c r="E44"/>
  <c r="E55"/>
  <c r="E75"/>
  <c r="E86"/>
  <c r="E97"/>
  <c r="E108"/>
  <c r="E119"/>
  <c r="D22"/>
  <c r="C22"/>
  <c r="C147"/>
  <c r="Z21"/>
  <c r="Y21"/>
  <c r="E21"/>
  <c r="E32"/>
  <c r="E43"/>
  <c r="E54"/>
  <c r="E74"/>
  <c r="E85"/>
  <c r="E96"/>
  <c r="E107"/>
  <c r="E118"/>
  <c r="D21"/>
  <c r="C21"/>
  <c r="Z20"/>
  <c r="Y20"/>
  <c r="E20"/>
  <c r="E31"/>
  <c r="E42"/>
  <c r="E53"/>
  <c r="E73"/>
  <c r="E84"/>
  <c r="E95"/>
  <c r="E106"/>
  <c r="E117"/>
  <c r="D20"/>
  <c r="G20"/>
  <c r="C20"/>
  <c r="Z19"/>
  <c r="Y19"/>
  <c r="E19"/>
  <c r="E30"/>
  <c r="E41"/>
  <c r="E52"/>
  <c r="D19"/>
  <c r="S19"/>
  <c r="AX19"/>
  <c r="C19"/>
  <c r="AC18"/>
  <c r="Z18"/>
  <c r="Y18"/>
  <c r="T18"/>
  <c r="R18"/>
  <c r="P18"/>
  <c r="L18"/>
  <c r="H18"/>
  <c r="F18"/>
  <c r="E18"/>
  <c r="D18"/>
  <c r="J18"/>
  <c r="C18"/>
  <c r="C143"/>
  <c r="AC16"/>
  <c r="N15"/>
  <c r="J15"/>
  <c r="Z14"/>
  <c r="Z12"/>
  <c r="Y12"/>
  <c r="U12"/>
  <c r="AZ12"/>
  <c r="S12"/>
  <c r="Q12"/>
  <c r="AV12"/>
  <c r="O12"/>
  <c r="M12"/>
  <c r="AR12"/>
  <c r="K12"/>
  <c r="I12"/>
  <c r="AN12"/>
  <c r="G12"/>
  <c r="AC11"/>
  <c r="AD9"/>
  <c r="Z11"/>
  <c r="Y11"/>
  <c r="U11"/>
  <c r="AZ11"/>
  <c r="S11"/>
  <c r="Q11"/>
  <c r="AV11"/>
  <c r="O11"/>
  <c r="AT11"/>
  <c r="M11"/>
  <c r="AR11"/>
  <c r="K11"/>
  <c r="AP11"/>
  <c r="I11"/>
  <c r="AN11"/>
  <c r="G11"/>
  <c r="F11"/>
  <c r="Z10"/>
  <c r="Y10"/>
  <c r="U10"/>
  <c r="S10"/>
  <c r="R10"/>
  <c r="Q10"/>
  <c r="O10"/>
  <c r="M10"/>
  <c r="AR10"/>
  <c r="K10"/>
  <c r="J10"/>
  <c r="I10"/>
  <c r="G10"/>
  <c r="Z9"/>
  <c r="Y9"/>
  <c r="U9"/>
  <c r="S9"/>
  <c r="Q9"/>
  <c r="P9"/>
  <c r="O9"/>
  <c r="N9"/>
  <c r="M9"/>
  <c r="AR9"/>
  <c r="K9"/>
  <c r="AP9"/>
  <c r="I9"/>
  <c r="G9"/>
  <c r="AL9"/>
  <c r="AD8"/>
  <c r="Z8"/>
  <c r="Y8"/>
  <c r="U8"/>
  <c r="T8"/>
  <c r="S8"/>
  <c r="R8"/>
  <c r="Q8"/>
  <c r="AV8"/>
  <c r="O8"/>
  <c r="AT8"/>
  <c r="M8"/>
  <c r="K8"/>
  <c r="J8"/>
  <c r="I8"/>
  <c r="AN8"/>
  <c r="G8"/>
  <c r="AL8"/>
  <c r="AD7"/>
  <c r="AC7"/>
  <c r="Z7"/>
  <c r="Y7"/>
  <c r="T7"/>
  <c r="R7"/>
  <c r="P7"/>
  <c r="N7"/>
  <c r="L7"/>
  <c r="J7"/>
  <c r="H7"/>
  <c r="F7"/>
  <c r="AD6"/>
  <c r="AC6"/>
  <c r="R4"/>
  <c r="AA3"/>
  <c r="C4"/>
  <c r="Z3"/>
  <c r="E3"/>
  <c r="Q8" i="62"/>
  <c r="AV8"/>
  <c r="Q9"/>
  <c r="AV9"/>
  <c r="U9"/>
  <c r="AZ9"/>
  <c r="I9"/>
  <c r="C18"/>
  <c r="D18"/>
  <c r="D29"/>
  <c r="E18"/>
  <c r="E29"/>
  <c r="E40"/>
  <c r="E51"/>
  <c r="E71"/>
  <c r="E82"/>
  <c r="E93"/>
  <c r="E104"/>
  <c r="E115"/>
  <c r="C19"/>
  <c r="C30"/>
  <c r="D19"/>
  <c r="M19"/>
  <c r="AR19"/>
  <c r="E19"/>
  <c r="C20"/>
  <c r="C31"/>
  <c r="C151"/>
  <c r="D20"/>
  <c r="U20"/>
  <c r="T20"/>
  <c r="E20"/>
  <c r="E31"/>
  <c r="E42"/>
  <c r="E53"/>
  <c r="E73"/>
  <c r="E84"/>
  <c r="E95"/>
  <c r="E106"/>
  <c r="E117"/>
  <c r="K10"/>
  <c r="AP10"/>
  <c r="C21"/>
  <c r="C146"/>
  <c r="D21"/>
  <c r="E21"/>
  <c r="E32"/>
  <c r="E43"/>
  <c r="E54"/>
  <c r="E74"/>
  <c r="E85"/>
  <c r="E96"/>
  <c r="E107"/>
  <c r="E118"/>
  <c r="C22"/>
  <c r="C147"/>
  <c r="D22"/>
  <c r="O22"/>
  <c r="AT22"/>
  <c r="E22"/>
  <c r="E33"/>
  <c r="E44"/>
  <c r="E55"/>
  <c r="E75"/>
  <c r="E86"/>
  <c r="E97"/>
  <c r="E108"/>
  <c r="E119"/>
  <c r="C23"/>
  <c r="C34"/>
  <c r="D23"/>
  <c r="Q23"/>
  <c r="AV23"/>
  <c r="E23"/>
  <c r="E34"/>
  <c r="E45"/>
  <c r="E56"/>
  <c r="E76"/>
  <c r="E87"/>
  <c r="E98"/>
  <c r="E109"/>
  <c r="E120"/>
  <c r="I8"/>
  <c r="AN8"/>
  <c r="T115"/>
  <c r="R115"/>
  <c r="N115"/>
  <c r="F115"/>
  <c r="T104"/>
  <c r="R104"/>
  <c r="N104"/>
  <c r="J104"/>
  <c r="F104"/>
  <c r="T93"/>
  <c r="R93"/>
  <c r="N93"/>
  <c r="J93"/>
  <c r="F93"/>
  <c r="T82"/>
  <c r="R82"/>
  <c r="N82"/>
  <c r="J82"/>
  <c r="F82"/>
  <c r="T71"/>
  <c r="R71"/>
  <c r="N71"/>
  <c r="J71"/>
  <c r="F71"/>
  <c r="R51"/>
  <c r="N51"/>
  <c r="J51"/>
  <c r="F51"/>
  <c r="T40"/>
  <c r="R40"/>
  <c r="N40"/>
  <c r="J40"/>
  <c r="F40"/>
  <c r="T29"/>
  <c r="R29"/>
  <c r="N29"/>
  <c r="J29"/>
  <c r="F29"/>
  <c r="U12"/>
  <c r="T12"/>
  <c r="U11"/>
  <c r="AZ11"/>
  <c r="U10"/>
  <c r="T10"/>
  <c r="U8"/>
  <c r="AZ8"/>
  <c r="S12"/>
  <c r="R12"/>
  <c r="S11"/>
  <c r="R11"/>
  <c r="S10"/>
  <c r="S9"/>
  <c r="AX9"/>
  <c r="S8"/>
  <c r="AX8"/>
  <c r="Q12"/>
  <c r="Q11"/>
  <c r="AV11"/>
  <c r="Q10"/>
  <c r="P10"/>
  <c r="O12"/>
  <c r="AT12"/>
  <c r="O11"/>
  <c r="AT11"/>
  <c r="O10"/>
  <c r="O9"/>
  <c r="AT9"/>
  <c r="O8"/>
  <c r="M12"/>
  <c r="L12"/>
  <c r="M11"/>
  <c r="AR11"/>
  <c r="M10"/>
  <c r="M8"/>
  <c r="AR8"/>
  <c r="K9"/>
  <c r="AP9"/>
  <c r="AP11"/>
  <c r="K12"/>
  <c r="AP12"/>
  <c r="K8"/>
  <c r="AP8"/>
  <c r="I10"/>
  <c r="H10"/>
  <c r="I11"/>
  <c r="AN11"/>
  <c r="I12"/>
  <c r="G10"/>
  <c r="AL10"/>
  <c r="G12"/>
  <c r="F12"/>
  <c r="G8"/>
  <c r="AL8"/>
  <c r="F18"/>
  <c r="P7"/>
  <c r="T55" i="49"/>
  <c r="T23" i="55"/>
  <c r="T24"/>
  <c r="U23"/>
  <c r="K25" i="116"/>
  <c r="H5" i="40"/>
  <c r="AC25" i="62"/>
  <c r="AC11"/>
  <c r="AD9"/>
  <c r="J10" i="69"/>
  <c r="K10"/>
  <c r="J11"/>
  <c r="K11"/>
  <c r="K9"/>
  <c r="K8"/>
  <c r="J9"/>
  <c r="J8"/>
  <c r="I10"/>
  <c r="I11"/>
  <c r="I9"/>
  <c r="I8"/>
  <c r="H11"/>
  <c r="H10"/>
  <c r="H9"/>
  <c r="H8"/>
  <c r="L31" i="1"/>
  <c r="Z12" i="83"/>
  <c r="Z14"/>
  <c r="AM14"/>
  <c r="Z16"/>
  <c r="BH16"/>
  <c r="BH17"/>
  <c r="Z18"/>
  <c r="Z20"/>
  <c r="Z22"/>
  <c r="BS22"/>
  <c r="BS23" s="1"/>
  <c r="Z24"/>
  <c r="BI24"/>
  <c r="Z26"/>
  <c r="Z28"/>
  <c r="BT28"/>
  <c r="Z30"/>
  <c r="Z32"/>
  <c r="Z34"/>
  <c r="Z36"/>
  <c r="AN36"/>
  <c r="Z38"/>
  <c r="AM38"/>
  <c r="Z40"/>
  <c r="Z42"/>
  <c r="Z44"/>
  <c r="AN44"/>
  <c r="Z46"/>
  <c r="Z48"/>
  <c r="Z50"/>
  <c r="Z52"/>
  <c r="CD52"/>
  <c r="CD53" s="1"/>
  <c r="Z54"/>
  <c r="BS54"/>
  <c r="BS55"/>
  <c r="Z56"/>
  <c r="Z58"/>
  <c r="AB58"/>
  <c r="Z60"/>
  <c r="Z62"/>
  <c r="Z64"/>
  <c r="BH64"/>
  <c r="BH65"/>
  <c r="Z66"/>
  <c r="Z68"/>
  <c r="Z70"/>
  <c r="AY70"/>
  <c r="Z72"/>
  <c r="Z74"/>
  <c r="Z76"/>
  <c r="Z78"/>
  <c r="Z80"/>
  <c r="Z82"/>
  <c r="Z84"/>
  <c r="Z86"/>
  <c r="Z88"/>
  <c r="Z90"/>
  <c r="Z92"/>
  <c r="Z94"/>
  <c r="Z96"/>
  <c r="Z98"/>
  <c r="Z100"/>
  <c r="Z102"/>
  <c r="BT102"/>
  <c r="Z104"/>
  <c r="Z106"/>
  <c r="AC106"/>
  <c r="Z108"/>
  <c r="Z110"/>
  <c r="Z112"/>
  <c r="Z114"/>
  <c r="Z116"/>
  <c r="AN116"/>
  <c r="Z118"/>
  <c r="CD118"/>
  <c r="CD119" s="1"/>
  <c r="Z120"/>
  <c r="Z122"/>
  <c r="BU122"/>
  <c r="Z124"/>
  <c r="Z126"/>
  <c r="Z128"/>
  <c r="Z130"/>
  <c r="Z132"/>
  <c r="Z134"/>
  <c r="AL134"/>
  <c r="AL135"/>
  <c r="Z136"/>
  <c r="Z138"/>
  <c r="Z140"/>
  <c r="Z142"/>
  <c r="Z144"/>
  <c r="Z146"/>
  <c r="Z148"/>
  <c r="Z150"/>
  <c r="AX150"/>
  <c r="Z152"/>
  <c r="Z154"/>
  <c r="Z156"/>
  <c r="Z158"/>
  <c r="Z160"/>
  <c r="Z162"/>
  <c r="Z164"/>
  <c r="Z166"/>
  <c r="Z168"/>
  <c r="AN168"/>
  <c r="Z170"/>
  <c r="AW170"/>
  <c r="AW171" s="1"/>
  <c r="Z172"/>
  <c r="Z174"/>
  <c r="Z176"/>
  <c r="Z178"/>
  <c r="Z180"/>
  <c r="Z182"/>
  <c r="Z184"/>
  <c r="Z186"/>
  <c r="BH186"/>
  <c r="BH187"/>
  <c r="Z188"/>
  <c r="Z190"/>
  <c r="Z192"/>
  <c r="Z194"/>
  <c r="Z196"/>
  <c r="Z198"/>
  <c r="Z200"/>
  <c r="AM200"/>
  <c r="Z202"/>
  <c r="Z204"/>
  <c r="Z206"/>
  <c r="Z208"/>
  <c r="Z210"/>
  <c r="Z212"/>
  <c r="Z214"/>
  <c r="Z216"/>
  <c r="Z218"/>
  <c r="Z220"/>
  <c r="Z222"/>
  <c r="Z224"/>
  <c r="Z226"/>
  <c r="Z228"/>
  <c r="Z230"/>
  <c r="AL230"/>
  <c r="AL231" s="1"/>
  <c r="Z232"/>
  <c r="Z234"/>
  <c r="Z236"/>
  <c r="Z238"/>
  <c r="Z240"/>
  <c r="Z242"/>
  <c r="Z244"/>
  <c r="Z246"/>
  <c r="Z248"/>
  <c r="Z250"/>
  <c r="Z252"/>
  <c r="Z254"/>
  <c r="Z256"/>
  <c r="Z258"/>
  <c r="Z260"/>
  <c r="Z262"/>
  <c r="Z264"/>
  <c r="Z266"/>
  <c r="BT266"/>
  <c r="Z268"/>
  <c r="Z270"/>
  <c r="Z272"/>
  <c r="Z274"/>
  <c r="Z276"/>
  <c r="AN276"/>
  <c r="Z278"/>
  <c r="Z280"/>
  <c r="Z282"/>
  <c r="Z284"/>
  <c r="Z286"/>
  <c r="Z288"/>
  <c r="Z290"/>
  <c r="Z292"/>
  <c r="AW292"/>
  <c r="AW293"/>
  <c r="Z294"/>
  <c r="Z296"/>
  <c r="Z298"/>
  <c r="BT298"/>
  <c r="Z300"/>
  <c r="Z302"/>
  <c r="Z304"/>
  <c r="Z306"/>
  <c r="Z308"/>
  <c r="Z310"/>
  <c r="AN310"/>
  <c r="Z312"/>
  <c r="Z314"/>
  <c r="AY314"/>
  <c r="Z316"/>
  <c r="Z318"/>
  <c r="Z320"/>
  <c r="Z322"/>
  <c r="Z324"/>
  <c r="BU324"/>
  <c r="Z326"/>
  <c r="BU326"/>
  <c r="Z328"/>
  <c r="Z330"/>
  <c r="AB330"/>
  <c r="Z332"/>
  <c r="Z334"/>
  <c r="Z336"/>
  <c r="Z338"/>
  <c r="Z340"/>
  <c r="Z342"/>
  <c r="AX342"/>
  <c r="Z344"/>
  <c r="Z346"/>
  <c r="Z348"/>
  <c r="Z350"/>
  <c r="Z352"/>
  <c r="Z354"/>
  <c r="Z356"/>
  <c r="Z358"/>
  <c r="Z360"/>
  <c r="Z362"/>
  <c r="BI362"/>
  <c r="Z364"/>
  <c r="Z366"/>
  <c r="Z368"/>
  <c r="Z370"/>
  <c r="Z372"/>
  <c r="Z374"/>
  <c r="Z376"/>
  <c r="Z378"/>
  <c r="Z380"/>
  <c r="Z382"/>
  <c r="Z384"/>
  <c r="Z386"/>
  <c r="Z388"/>
  <c r="Z390"/>
  <c r="BH390"/>
  <c r="BH391" s="1"/>
  <c r="Z392"/>
  <c r="Z394"/>
  <c r="BU394"/>
  <c r="Z396"/>
  <c r="AC396"/>
  <c r="Z398"/>
  <c r="Z400"/>
  <c r="Z402"/>
  <c r="Z404"/>
  <c r="Z406"/>
  <c r="Z408"/>
  <c r="Z410"/>
  <c r="BJ410"/>
  <c r="Z412"/>
  <c r="Z414"/>
  <c r="AL414"/>
  <c r="AL415"/>
  <c r="Z416"/>
  <c r="Z418"/>
  <c r="Z420"/>
  <c r="Z422"/>
  <c r="Z424"/>
  <c r="BJ424"/>
  <c r="Z426"/>
  <c r="BU426"/>
  <c r="Z428"/>
  <c r="BI428"/>
  <c r="Z430"/>
  <c r="Z432"/>
  <c r="Z434"/>
  <c r="Z436"/>
  <c r="Z438"/>
  <c r="Z440"/>
  <c r="Z442"/>
  <c r="AW442"/>
  <c r="AW443" s="1"/>
  <c r="Z444"/>
  <c r="Z446"/>
  <c r="Z448"/>
  <c r="Z450"/>
  <c r="Z452"/>
  <c r="BJ452"/>
  <c r="Z454"/>
  <c r="Z456"/>
  <c r="Z458"/>
  <c r="CD458"/>
  <c r="CD459" s="1"/>
  <c r="Z460"/>
  <c r="Z462"/>
  <c r="Z464"/>
  <c r="Z466"/>
  <c r="Z468"/>
  <c r="Z470"/>
  <c r="AC470"/>
  <c r="Z472"/>
  <c r="AW472"/>
  <c r="AW473"/>
  <c r="Z474"/>
  <c r="Z476"/>
  <c r="Z478"/>
  <c r="Z480"/>
  <c r="Z482"/>
  <c r="Z484"/>
  <c r="Z486"/>
  <c r="AC486"/>
  <c r="Z488"/>
  <c r="BU488"/>
  <c r="Z490"/>
  <c r="Z492"/>
  <c r="Z494"/>
  <c r="Z496"/>
  <c r="Z498"/>
  <c r="Z500"/>
  <c r="AW500"/>
  <c r="AW501" s="1"/>
  <c r="Z502"/>
  <c r="BU502"/>
  <c r="Z504"/>
  <c r="Z506"/>
  <c r="BS506"/>
  <c r="BS507"/>
  <c r="Z508"/>
  <c r="Z510"/>
  <c r="Z512"/>
  <c r="Z514"/>
  <c r="Z516"/>
  <c r="Z518"/>
  <c r="AM518"/>
  <c r="Z520"/>
  <c r="Z522"/>
  <c r="Z524"/>
  <c r="Z526"/>
  <c r="Z528"/>
  <c r="Z530"/>
  <c r="AL530"/>
  <c r="AL531" s="1"/>
  <c r="Z532"/>
  <c r="AX532"/>
  <c r="Z534"/>
  <c r="CD534"/>
  <c r="CD535"/>
  <c r="Z536"/>
  <c r="Z538"/>
  <c r="Z540"/>
  <c r="Z542"/>
  <c r="Z544"/>
  <c r="Z546"/>
  <c r="Z548"/>
  <c r="Z550"/>
  <c r="AW550"/>
  <c r="AW551"/>
  <c r="Z552"/>
  <c r="AN552"/>
  <c r="Z554"/>
  <c r="Z556"/>
  <c r="Z558"/>
  <c r="Z560"/>
  <c r="Z562"/>
  <c r="AM562"/>
  <c r="Z564"/>
  <c r="Z566"/>
  <c r="Z568"/>
  <c r="Z570"/>
  <c r="Z572"/>
  <c r="Z574"/>
  <c r="Z576"/>
  <c r="Z578"/>
  <c r="Z580"/>
  <c r="CD580"/>
  <c r="CD581" s="1"/>
  <c r="Z582"/>
  <c r="Z584"/>
  <c r="Z586"/>
  <c r="Z588"/>
  <c r="Z590"/>
  <c r="Z592"/>
  <c r="Z594"/>
  <c r="Z596"/>
  <c r="Z598"/>
  <c r="Z600"/>
  <c r="Z602"/>
  <c r="Z604"/>
  <c r="Z606"/>
  <c r="Z608"/>
  <c r="Z610"/>
  <c r="Z612"/>
  <c r="Z614"/>
  <c r="Z616"/>
  <c r="Z618"/>
  <c r="Z620"/>
  <c r="Z622"/>
  <c r="Z624"/>
  <c r="Z626"/>
  <c r="CD626"/>
  <c r="CD627"/>
  <c r="Z628"/>
  <c r="BH628"/>
  <c r="BH629"/>
  <c r="Z630"/>
  <c r="Z632"/>
  <c r="Z634"/>
  <c r="Z636"/>
  <c r="Z638"/>
  <c r="Z640"/>
  <c r="Z642"/>
  <c r="Z644"/>
  <c r="Z646"/>
  <c r="Z648"/>
  <c r="Z650"/>
  <c r="Z652"/>
  <c r="BU652"/>
  <c r="Z654"/>
  <c r="Z656"/>
  <c r="Z658"/>
  <c r="Z660"/>
  <c r="BT660"/>
  <c r="Z662"/>
  <c r="AL662"/>
  <c r="AL663"/>
  <c r="Z664"/>
  <c r="Z666"/>
  <c r="Z668"/>
  <c r="Z670"/>
  <c r="Z672"/>
  <c r="Z674"/>
  <c r="Z676"/>
  <c r="Z678"/>
  <c r="Z680"/>
  <c r="Z682"/>
  <c r="Z684"/>
  <c r="Z686"/>
  <c r="Z688"/>
  <c r="Z690"/>
  <c r="Z692"/>
  <c r="Z694"/>
  <c r="Z696"/>
  <c r="Z698"/>
  <c r="Z700"/>
  <c r="Z702"/>
  <c r="Z704"/>
  <c r="AW704"/>
  <c r="AW705" s="1"/>
  <c r="Z706"/>
  <c r="Z708"/>
  <c r="Z710"/>
  <c r="AB710"/>
  <c r="Z712"/>
  <c r="Z714"/>
  <c r="Z716"/>
  <c r="Z718"/>
  <c r="Z720"/>
  <c r="Z722"/>
  <c r="Z724"/>
  <c r="Z726"/>
  <c r="AB726"/>
  <c r="Z728"/>
  <c r="Z730"/>
  <c r="Z732"/>
  <c r="Z734"/>
  <c r="Z736"/>
  <c r="Z738"/>
  <c r="Z740"/>
  <c r="Z742"/>
  <c r="Z744"/>
  <c r="Z746"/>
  <c r="Z748"/>
  <c r="Z750"/>
  <c r="Z752"/>
  <c r="Z754"/>
  <c r="Z756"/>
  <c r="Z758"/>
  <c r="BS758"/>
  <c r="BS759"/>
  <c r="Z760"/>
  <c r="Z762"/>
  <c r="BJ762"/>
  <c r="Z764"/>
  <c r="Z766"/>
  <c r="Z768"/>
  <c r="Z770"/>
  <c r="Z772"/>
  <c r="Z774"/>
  <c r="Z776"/>
  <c r="Z778"/>
  <c r="Z780"/>
  <c r="Z782"/>
  <c r="Z784"/>
  <c r="Z10"/>
  <c r="J25" i="85"/>
  <c r="H25"/>
  <c r="K17" i="5"/>
  <c r="J17"/>
  <c r="I17"/>
  <c r="C16"/>
  <c r="N708" i="55"/>
  <c r="U10" i="83"/>
  <c r="H10"/>
  <c r="AF10" s="1"/>
  <c r="N710" i="55"/>
  <c r="U12" i="83"/>
  <c r="H12"/>
  <c r="N712" i="55"/>
  <c r="U14" i="83"/>
  <c r="H14" s="1"/>
  <c r="AJ14"/>
  <c r="N714" i="55"/>
  <c r="U16" i="83"/>
  <c r="H16" s="1"/>
  <c r="AG16"/>
  <c r="N716" i="55"/>
  <c r="U18" i="83"/>
  <c r="H18" s="1"/>
  <c r="N718" i="55"/>
  <c r="U20" i="83"/>
  <c r="H20"/>
  <c r="N720" i="55"/>
  <c r="U22" i="83"/>
  <c r="H22"/>
  <c r="N722" i="55"/>
  <c r="U24" i="83"/>
  <c r="H24"/>
  <c r="AG24"/>
  <c r="N724" i="55"/>
  <c r="U26" i="83"/>
  <c r="H26"/>
  <c r="AE26"/>
  <c r="N726" i="55"/>
  <c r="N728"/>
  <c r="U30" i="83"/>
  <c r="H30"/>
  <c r="AJ30" s="1"/>
  <c r="N730" i="55"/>
  <c r="U32" i="83"/>
  <c r="H32"/>
  <c r="AE32" s="1"/>
  <c r="N732" i="55"/>
  <c r="U34" i="83"/>
  <c r="H34"/>
  <c r="N734" i="55"/>
  <c r="U36" i="83"/>
  <c r="H36"/>
  <c r="N736" i="55"/>
  <c r="U38" i="83"/>
  <c r="H38" s="1"/>
  <c r="AH38" s="1"/>
  <c r="N738" i="55"/>
  <c r="U40" i="83"/>
  <c r="H40" s="1"/>
  <c r="N740" i="55"/>
  <c r="U42" i="83"/>
  <c r="H42" s="1"/>
  <c r="AH42" s="1"/>
  <c r="N742" i="55"/>
  <c r="U44" i="83"/>
  <c r="H44" s="1"/>
  <c r="N744" i="55"/>
  <c r="U46" i="83"/>
  <c r="H46"/>
  <c r="N746" i="55"/>
  <c r="U48" i="83"/>
  <c r="H48"/>
  <c r="AI48" s="1"/>
  <c r="N748" i="55"/>
  <c r="U50" i="83"/>
  <c r="H50" s="1"/>
  <c r="N750" i="55"/>
  <c r="U52" i="83"/>
  <c r="H52"/>
  <c r="N752" i="55"/>
  <c r="U54" i="83"/>
  <c r="H54" s="1"/>
  <c r="AJ54" s="1"/>
  <c r="N754" i="55"/>
  <c r="U56" i="83"/>
  <c r="H56" s="1"/>
  <c r="AG56" s="1"/>
  <c r="N756" i="55"/>
  <c r="U58" i="83"/>
  <c r="H58" s="1"/>
  <c r="N758" i="55"/>
  <c r="U60" i="83"/>
  <c r="H60" s="1"/>
  <c r="N760" i="55"/>
  <c r="U62" i="83"/>
  <c r="H62" s="1"/>
  <c r="N762" i="55"/>
  <c r="U64" i="83"/>
  <c r="H64" s="1"/>
  <c r="N764" i="55"/>
  <c r="U66" i="83"/>
  <c r="H66"/>
  <c r="N766" i="55"/>
  <c r="U68" i="83"/>
  <c r="H68"/>
  <c r="N768" i="55"/>
  <c r="U70" i="83"/>
  <c r="H70" s="1"/>
  <c r="AG70" s="1"/>
  <c r="N770" i="55"/>
  <c r="U72" i="83"/>
  <c r="H72" s="1"/>
  <c r="N772" i="55"/>
  <c r="N774"/>
  <c r="U76" i="83"/>
  <c r="H76" s="1"/>
  <c r="N776" i="55"/>
  <c r="U78" i="83"/>
  <c r="H78" s="1"/>
  <c r="N778" i="55"/>
  <c r="U80" i="83"/>
  <c r="H80"/>
  <c r="N780" i="55"/>
  <c r="U82" i="83"/>
  <c r="H82"/>
  <c r="N782" i="55"/>
  <c r="U84" i="83"/>
  <c r="H84"/>
  <c r="N784" i="55"/>
  <c r="U86" i="83"/>
  <c r="H86" s="1"/>
  <c r="AG86" s="1"/>
  <c r="N786" i="55"/>
  <c r="U88" i="83"/>
  <c r="H88" s="1"/>
  <c r="N788" i="55"/>
  <c r="U90" i="83"/>
  <c r="H90"/>
  <c r="N790" i="55"/>
  <c r="U92" i="83"/>
  <c r="H92"/>
  <c r="N792" i="55"/>
  <c r="U94" i="83"/>
  <c r="H94" s="1"/>
  <c r="AF94" s="1"/>
  <c r="N794" i="55"/>
  <c r="U96" i="83"/>
  <c r="H96" s="1"/>
  <c r="N796" i="55"/>
  <c r="U98" i="83"/>
  <c r="H98" s="1"/>
  <c r="N798" i="55"/>
  <c r="U100" i="83"/>
  <c r="H100" s="1"/>
  <c r="N800" i="55"/>
  <c r="U102" i="83"/>
  <c r="H102"/>
  <c r="AI102" s="1"/>
  <c r="N802" i="55"/>
  <c r="U104" i="83"/>
  <c r="H104"/>
  <c r="N804" i="55"/>
  <c r="U106" i="83"/>
  <c r="H106" s="1"/>
  <c r="N806" i="55"/>
  <c r="U108" i="83"/>
  <c r="H108" s="1"/>
  <c r="N808" i="55"/>
  <c r="U110" i="83"/>
  <c r="H110" s="1"/>
  <c r="N810" i="55"/>
  <c r="U112" i="83"/>
  <c r="H112"/>
  <c r="N812" i="55"/>
  <c r="U114" i="83"/>
  <c r="H114"/>
  <c r="N814" i="55"/>
  <c r="U116" i="83"/>
  <c r="H116" s="1"/>
  <c r="N816" i="55"/>
  <c r="U118" i="83"/>
  <c r="H118"/>
  <c r="N818" i="55"/>
  <c r="U120" i="83"/>
  <c r="H120"/>
  <c r="AJ120" s="1"/>
  <c r="N820" i="55"/>
  <c r="U122" i="83"/>
  <c r="H122"/>
  <c r="N822" i="55"/>
  <c r="U124" i="83"/>
  <c r="H124" s="1"/>
  <c r="N824" i="55"/>
  <c r="U126" i="83"/>
  <c r="H126" s="1"/>
  <c r="AG126" s="1"/>
  <c r="N826" i="55"/>
  <c r="U128" i="83"/>
  <c r="H128" s="1"/>
  <c r="N828" i="55"/>
  <c r="U130" i="83"/>
  <c r="H130"/>
  <c r="N830" i="55"/>
  <c r="U132" i="83"/>
  <c r="H132"/>
  <c r="N832" i="55"/>
  <c r="U134" i="83"/>
  <c r="H134"/>
  <c r="AE134"/>
  <c r="N834" i="55"/>
  <c r="U136" i="83"/>
  <c r="H136"/>
  <c r="AE136"/>
  <c r="N836" i="55"/>
  <c r="U138" i="83"/>
  <c r="H138"/>
  <c r="N838" i="55"/>
  <c r="U140" i="83"/>
  <c r="H140" s="1"/>
  <c r="N840" i="55"/>
  <c r="U142" i="83"/>
  <c r="H142" s="1"/>
  <c r="AF142"/>
  <c r="N842" i="55"/>
  <c r="U144" i="83"/>
  <c r="H144" s="1"/>
  <c r="N844" i="55"/>
  <c r="U146" i="83"/>
  <c r="H146" s="1"/>
  <c r="N846" i="55"/>
  <c r="U148" i="83"/>
  <c r="H148"/>
  <c r="N848" i="55"/>
  <c r="U150" i="83"/>
  <c r="H150"/>
  <c r="AF150"/>
  <c r="N850" i="55"/>
  <c r="U152" i="83"/>
  <c r="H152"/>
  <c r="N852" i="55"/>
  <c r="N854"/>
  <c r="U156" i="83"/>
  <c r="H156"/>
  <c r="AI156"/>
  <c r="N856" i="55"/>
  <c r="U158" i="83"/>
  <c r="H158"/>
  <c r="AF158"/>
  <c r="N858" i="55"/>
  <c r="U160" i="83"/>
  <c r="H160"/>
  <c r="AF160"/>
  <c r="AK160" s="1"/>
  <c r="N860" i="55"/>
  <c r="U162" i="83"/>
  <c r="H162"/>
  <c r="AH162"/>
  <c r="AK162" s="1"/>
  <c r="N862" i="55"/>
  <c r="U164" i="83"/>
  <c r="H164"/>
  <c r="AH164"/>
  <c r="N864" i="55"/>
  <c r="U166" i="83"/>
  <c r="H166"/>
  <c r="AJ166"/>
  <c r="AK166" s="1"/>
  <c r="N866" i="55"/>
  <c r="U168" i="83"/>
  <c r="H168"/>
  <c r="AF168"/>
  <c r="AK168" s="1"/>
  <c r="N868" i="55"/>
  <c r="U170" i="83"/>
  <c r="H170"/>
  <c r="N870" i="55"/>
  <c r="U172" i="83"/>
  <c r="H172" s="1"/>
  <c r="N872" i="55"/>
  <c r="U174" i="83"/>
  <c r="H174" s="1"/>
  <c r="AI174"/>
  <c r="N874" i="55"/>
  <c r="U176" i="83"/>
  <c r="H176" s="1"/>
  <c r="AF176"/>
  <c r="N876" i="55"/>
  <c r="U178" i="83"/>
  <c r="H178" s="1"/>
  <c r="AF178"/>
  <c r="N878" i="55"/>
  <c r="U180" i="83"/>
  <c r="H180" s="1"/>
  <c r="N880" i="55"/>
  <c r="U182" i="83"/>
  <c r="H182" s="1"/>
  <c r="AF182"/>
  <c r="N882" i="55"/>
  <c r="U184" i="83"/>
  <c r="H184" s="1"/>
  <c r="AI184"/>
  <c r="N884" i="55"/>
  <c r="U186" i="83"/>
  <c r="H186" s="1"/>
  <c r="N886" i="55"/>
  <c r="U188" i="83"/>
  <c r="H188" s="1"/>
  <c r="N888" i="55"/>
  <c r="N890"/>
  <c r="U192" i="83"/>
  <c r="H192" s="1"/>
  <c r="AE192" s="1"/>
  <c r="N892" i="55"/>
  <c r="U194" i="83"/>
  <c r="H194" s="1"/>
  <c r="AI194"/>
  <c r="N894" i="55"/>
  <c r="U196" i="83"/>
  <c r="H196" s="1"/>
  <c r="AH196"/>
  <c r="N896" i="55"/>
  <c r="U198" i="83"/>
  <c r="H198" s="1"/>
  <c r="AH198" s="1"/>
  <c r="N898" i="55"/>
  <c r="U200" i="83"/>
  <c r="H200" s="1"/>
  <c r="N900" i="55"/>
  <c r="N902"/>
  <c r="U204" i="83"/>
  <c r="H204" s="1"/>
  <c r="AJ204"/>
  <c r="N904" i="55"/>
  <c r="U206" i="83"/>
  <c r="H206" s="1"/>
  <c r="AE206"/>
  <c r="N906" i="55"/>
  <c r="U208" i="83"/>
  <c r="H208" s="1"/>
  <c r="AJ208" s="1"/>
  <c r="N908" i="55"/>
  <c r="U210" i="83"/>
  <c r="H210" s="1"/>
  <c r="N910" i="55"/>
  <c r="U212" i="83"/>
  <c r="H212"/>
  <c r="AI212" s="1"/>
  <c r="N912" i="55"/>
  <c r="U214" i="83"/>
  <c r="H214" s="1"/>
  <c r="N914" i="55"/>
  <c r="U216" i="83"/>
  <c r="H216"/>
  <c r="AE216" s="1"/>
  <c r="N916" i="55"/>
  <c r="U218" i="83"/>
  <c r="H218"/>
  <c r="AF218" s="1"/>
  <c r="N918" i="55"/>
  <c r="U220" i="83"/>
  <c r="H220"/>
  <c r="AE220"/>
  <c r="N920" i="55"/>
  <c r="U222" i="83"/>
  <c r="H222"/>
  <c r="N922" i="55"/>
  <c r="U224" i="83"/>
  <c r="H224"/>
  <c r="AJ224"/>
  <c r="N924" i="55"/>
  <c r="U226" i="83"/>
  <c r="H226"/>
  <c r="AE226"/>
  <c r="N926" i="55"/>
  <c r="U228" i="83"/>
  <c r="H228"/>
  <c r="AH228"/>
  <c r="N928" i="55"/>
  <c r="U230" i="83"/>
  <c r="H230"/>
  <c r="AG230"/>
  <c r="N930" i="55"/>
  <c r="U232" i="83"/>
  <c r="H232"/>
  <c r="AF232"/>
  <c r="N932" i="55"/>
  <c r="U234" i="83"/>
  <c r="H234"/>
  <c r="N934" i="55"/>
  <c r="U236" i="83"/>
  <c r="H236" s="1"/>
  <c r="AJ236"/>
  <c r="N936" i="55"/>
  <c r="N938"/>
  <c r="U240" i="83"/>
  <c r="H240"/>
  <c r="AG240" s="1"/>
  <c r="N940" i="55"/>
  <c r="U242" i="83"/>
  <c r="H242"/>
  <c r="N942" i="55"/>
  <c r="U244" i="83"/>
  <c r="H244"/>
  <c r="AH244" s="1"/>
  <c r="N944" i="55"/>
  <c r="U246" i="83"/>
  <c r="H246"/>
  <c r="N946" i="55"/>
  <c r="U248" i="83"/>
  <c r="H248"/>
  <c r="N948" i="55"/>
  <c r="N950"/>
  <c r="U252" i="83"/>
  <c r="H252"/>
  <c r="AF252" s="1"/>
  <c r="N952" i="55"/>
  <c r="U254" i="83"/>
  <c r="H254"/>
  <c r="AG254" s="1"/>
  <c r="N954" i="55"/>
  <c r="U256" i="83"/>
  <c r="H256"/>
  <c r="AH256" s="1"/>
  <c r="N956" i="55"/>
  <c r="U258" i="83"/>
  <c r="H258"/>
  <c r="N958" i="55"/>
  <c r="U260" i="83"/>
  <c r="H260"/>
  <c r="N960" i="55"/>
  <c r="U262" i="83"/>
  <c r="H262"/>
  <c r="AF262" s="1"/>
  <c r="N962" i="55"/>
  <c r="U264" i="83"/>
  <c r="H264"/>
  <c r="N964" i="55"/>
  <c r="U266" i="83"/>
  <c r="H266" s="1"/>
  <c r="AE266"/>
  <c r="N966" i="55"/>
  <c r="U268" i="83"/>
  <c r="H268" s="1"/>
  <c r="N968" i="55"/>
  <c r="U270" i="83"/>
  <c r="H270" s="1"/>
  <c r="N970" i="55"/>
  <c r="U272" i="83"/>
  <c r="H272"/>
  <c r="AI272" s="1"/>
  <c r="N972" i="55"/>
  <c r="U274" i="83"/>
  <c r="H274" s="1"/>
  <c r="AF274" s="1"/>
  <c r="N974" i="55"/>
  <c r="U276" i="83"/>
  <c r="H276"/>
  <c r="AE276"/>
  <c r="N976" i="55"/>
  <c r="U278" i="83"/>
  <c r="H278"/>
  <c r="AE278"/>
  <c r="N978" i="55"/>
  <c r="U280" i="83"/>
  <c r="H280"/>
  <c r="N980" i="55"/>
  <c r="U282" i="83"/>
  <c r="H282" s="1"/>
  <c r="N982" i="55"/>
  <c r="U284" i="83"/>
  <c r="H284" s="1"/>
  <c r="N984" i="55"/>
  <c r="U286" i="83"/>
  <c r="H286" s="1"/>
  <c r="N986" i="55"/>
  <c r="U288" i="83"/>
  <c r="H288" s="1"/>
  <c r="AF288" s="1"/>
  <c r="N988" i="55"/>
  <c r="U290" i="83"/>
  <c r="H290" s="1"/>
  <c r="N990" i="55"/>
  <c r="U292" i="83"/>
  <c r="H292"/>
  <c r="AI292" s="1"/>
  <c r="N992" i="55"/>
  <c r="U294" i="83"/>
  <c r="H294"/>
  <c r="N994" i="55"/>
  <c r="U296" i="83"/>
  <c r="H296" s="1"/>
  <c r="AI296"/>
  <c r="N996" i="55"/>
  <c r="U298" i="83"/>
  <c r="H298" s="1"/>
  <c r="AH298" s="1"/>
  <c r="N998" i="55"/>
  <c r="U300" i="83"/>
  <c r="H300" s="1"/>
  <c r="N1000" i="55"/>
  <c r="U302" i="83"/>
  <c r="H302" s="1"/>
  <c r="N1002" i="55"/>
  <c r="U304" i="83"/>
  <c r="H304" s="1"/>
  <c r="N1004" i="55"/>
  <c r="U306" i="83"/>
  <c r="H306" s="1"/>
  <c r="AH306" s="1"/>
  <c r="N1006" i="55"/>
  <c r="U308" i="83"/>
  <c r="H308" s="1"/>
  <c r="N1008" i="55"/>
  <c r="U310" i="83"/>
  <c r="H310"/>
  <c r="AH310" s="1"/>
  <c r="N1010" i="55"/>
  <c r="N1012"/>
  <c r="U314" i="83"/>
  <c r="H314" s="1"/>
  <c r="AG314"/>
  <c r="N1014" i="55"/>
  <c r="U316" i="83"/>
  <c r="H316" s="1"/>
  <c r="AJ316"/>
  <c r="N1016" i="55"/>
  <c r="U318" i="83"/>
  <c r="H318" s="1"/>
  <c r="AJ318" s="1"/>
  <c r="N1018" i="55"/>
  <c r="U320" i="83"/>
  <c r="H320" s="1"/>
  <c r="N1020" i="55"/>
  <c r="U322" i="83"/>
  <c r="H322" s="1"/>
  <c r="AF322"/>
  <c r="AK322" s="1"/>
  <c r="N1022" i="55"/>
  <c r="U324" i="83"/>
  <c r="H324" s="1"/>
  <c r="N1024" i="55"/>
  <c r="U326" i="83"/>
  <c r="H326" s="1"/>
  <c r="N1026" i="55"/>
  <c r="U328" i="83"/>
  <c r="H328"/>
  <c r="N1028" i="55"/>
  <c r="U330" i="83"/>
  <c r="H330"/>
  <c r="N1030" i="55"/>
  <c r="U332" i="83"/>
  <c r="H332"/>
  <c r="N1032" i="55"/>
  <c r="U334" i="83"/>
  <c r="H334" s="1"/>
  <c r="AE334" s="1"/>
  <c r="N1034" i="55"/>
  <c r="U336" i="83"/>
  <c r="H336"/>
  <c r="N1036" i="55"/>
  <c r="U338" i="83"/>
  <c r="H338" s="1"/>
  <c r="N1038" i="55"/>
  <c r="U340" i="83"/>
  <c r="H340" s="1"/>
  <c r="AI340" s="1"/>
  <c r="N1040" i="55"/>
  <c r="U342" i="83"/>
  <c r="H342" s="1"/>
  <c r="N1042" i="55"/>
  <c r="U344" i="83"/>
  <c r="H344" s="1"/>
  <c r="AJ344" s="1"/>
  <c r="E6" i="40"/>
  <c r="F29" i="111" s="1"/>
  <c r="D7" i="86"/>
  <c r="E11" i="40"/>
  <c r="F34" i="111" s="1"/>
  <c r="M11" i="40"/>
  <c r="E28"/>
  <c r="E12"/>
  <c r="F35" i="111" s="1"/>
  <c r="D13" i="86"/>
  <c r="E29" i="40"/>
  <c r="E13"/>
  <c r="F36" i="111"/>
  <c r="E30" i="40"/>
  <c r="E14"/>
  <c r="E31"/>
  <c r="E769" s="1"/>
  <c r="F54" i="111"/>
  <c r="E34" i="40"/>
  <c r="F57" i="111" s="1"/>
  <c r="M34" i="40"/>
  <c r="E15"/>
  <c r="F38" i="111"/>
  <c r="E32" i="40"/>
  <c r="F55" i="111"/>
  <c r="M32" i="40"/>
  <c r="E16"/>
  <c r="E33"/>
  <c r="F56" i="111"/>
  <c r="T53" i="55"/>
  <c r="T20"/>
  <c r="T15"/>
  <c r="T12"/>
  <c r="T14"/>
  <c r="T11"/>
  <c r="T9"/>
  <c r="U24"/>
  <c r="K26" i="116"/>
  <c r="T49" i="55"/>
  <c r="B49" i="49"/>
  <c r="B50"/>
  <c r="B51"/>
  <c r="B52"/>
  <c r="B53"/>
  <c r="B54"/>
  <c r="B55"/>
  <c r="B56"/>
  <c r="B57"/>
  <c r="B58"/>
  <c r="B59"/>
  <c r="B60"/>
  <c r="B61"/>
  <c r="B62"/>
  <c r="B63"/>
  <c r="B64"/>
  <c r="B65"/>
  <c r="B66"/>
  <c r="B67"/>
  <c r="B68"/>
  <c r="B69"/>
  <c r="B70"/>
  <c r="B71"/>
  <c r="B72"/>
  <c r="B73"/>
  <c r="B74"/>
  <c r="B75"/>
  <c r="B76"/>
  <c r="B77"/>
  <c r="B78"/>
  <c r="B79"/>
  <c r="B80"/>
  <c r="B81"/>
  <c r="B82"/>
  <c r="B83"/>
  <c r="B84"/>
  <c r="B85"/>
  <c r="B86"/>
  <c r="B87"/>
  <c r="B48"/>
  <c r="U57" i="55"/>
  <c r="U59"/>
  <c r="U55"/>
  <c r="T57"/>
  <c r="T59"/>
  <c r="T55"/>
  <c r="Y15" i="52"/>
  <c r="Y13"/>
  <c r="Y11"/>
  <c r="B15"/>
  <c r="B13"/>
  <c r="B11"/>
  <c r="AP92" i="83"/>
  <c r="AQ92"/>
  <c r="AR92"/>
  <c r="AS92"/>
  <c r="AT92"/>
  <c r="AU92"/>
  <c r="BA92"/>
  <c r="BB92"/>
  <c r="BC92"/>
  <c r="BD92"/>
  <c r="BE92"/>
  <c r="BF92"/>
  <c r="BL92"/>
  <c r="BM92"/>
  <c r="BN92"/>
  <c r="BO92"/>
  <c r="BP92"/>
  <c r="BQ92"/>
  <c r="BW92"/>
  <c r="BX92"/>
  <c r="BY92"/>
  <c r="BZ92"/>
  <c r="CA92"/>
  <c r="CB92"/>
  <c r="AP94"/>
  <c r="AQ94"/>
  <c r="AR94"/>
  <c r="AS94"/>
  <c r="AT94"/>
  <c r="AU94"/>
  <c r="BA94"/>
  <c r="BB94"/>
  <c r="BC94"/>
  <c r="BD94"/>
  <c r="BE94"/>
  <c r="BF94"/>
  <c r="BL94"/>
  <c r="BM94"/>
  <c r="BN94"/>
  <c r="BO94"/>
  <c r="BP94"/>
  <c r="BQ94"/>
  <c r="BW94"/>
  <c r="BX94"/>
  <c r="BY94"/>
  <c r="BZ94"/>
  <c r="CA94"/>
  <c r="CB94"/>
  <c r="AP96"/>
  <c r="AQ96"/>
  <c r="AR96"/>
  <c r="AS96"/>
  <c r="AT96"/>
  <c r="AU96"/>
  <c r="BA96"/>
  <c r="BB96"/>
  <c r="BC96"/>
  <c r="BD96"/>
  <c r="BE96"/>
  <c r="BF96"/>
  <c r="BL96"/>
  <c r="BM96"/>
  <c r="BN96"/>
  <c r="BO96"/>
  <c r="BP96"/>
  <c r="BQ96"/>
  <c r="BW96"/>
  <c r="BX96"/>
  <c r="BY96"/>
  <c r="BZ96"/>
  <c r="CA96"/>
  <c r="CB96"/>
  <c r="AP98"/>
  <c r="AQ98"/>
  <c r="AR98"/>
  <c r="AS98"/>
  <c r="AT98"/>
  <c r="AU98"/>
  <c r="BA98"/>
  <c r="BB98"/>
  <c r="BC98"/>
  <c r="BD98"/>
  <c r="BE98"/>
  <c r="BF98"/>
  <c r="BL98"/>
  <c r="BM98"/>
  <c r="BN98"/>
  <c r="BO98"/>
  <c r="BP98"/>
  <c r="BQ98"/>
  <c r="BW98"/>
  <c r="BX98"/>
  <c r="BY98"/>
  <c r="BZ98"/>
  <c r="CA98"/>
  <c r="CB98"/>
  <c r="AP100"/>
  <c r="AQ100"/>
  <c r="AR100"/>
  <c r="AS100"/>
  <c r="AT100"/>
  <c r="AU100"/>
  <c r="BA100"/>
  <c r="BB100"/>
  <c r="BC100"/>
  <c r="BD100"/>
  <c r="BE100"/>
  <c r="BF100"/>
  <c r="BL100"/>
  <c r="BM100"/>
  <c r="BN100"/>
  <c r="BO100"/>
  <c r="BP100"/>
  <c r="BQ100"/>
  <c r="BW100"/>
  <c r="BX100"/>
  <c r="BY100"/>
  <c r="BZ100"/>
  <c r="CA100"/>
  <c r="CB100"/>
  <c r="AP102"/>
  <c r="AQ102"/>
  <c r="AR102"/>
  <c r="AS102"/>
  <c r="AT102"/>
  <c r="AU102"/>
  <c r="AV102"/>
  <c r="BA102"/>
  <c r="BB102"/>
  <c r="BC102"/>
  <c r="BD102"/>
  <c r="BE102"/>
  <c r="BF102"/>
  <c r="BL102"/>
  <c r="BM102"/>
  <c r="BN102"/>
  <c r="BO102"/>
  <c r="BP102"/>
  <c r="BQ102"/>
  <c r="BW102"/>
  <c r="BX102"/>
  <c r="BY102"/>
  <c r="BZ102"/>
  <c r="CA102"/>
  <c r="CB102"/>
  <c r="AP104"/>
  <c r="AQ104"/>
  <c r="AR104"/>
  <c r="AS104"/>
  <c r="AV104" s="1"/>
  <c r="AT104"/>
  <c r="AU104"/>
  <c r="BA104"/>
  <c r="BB104"/>
  <c r="BC104"/>
  <c r="BD104"/>
  <c r="BE104"/>
  <c r="BF104"/>
  <c r="BL104"/>
  <c r="BM104"/>
  <c r="BN104"/>
  <c r="BO104"/>
  <c r="BP104"/>
  <c r="BQ104"/>
  <c r="BW104"/>
  <c r="BX104"/>
  <c r="BY104"/>
  <c r="BZ104"/>
  <c r="CA104"/>
  <c r="CB104"/>
  <c r="AP106"/>
  <c r="AQ106"/>
  <c r="AR106"/>
  <c r="AS106"/>
  <c r="AT106"/>
  <c r="AU106"/>
  <c r="BA106"/>
  <c r="BB106"/>
  <c r="BC106"/>
  <c r="BD106"/>
  <c r="BE106"/>
  <c r="BF106"/>
  <c r="BL106"/>
  <c r="BM106"/>
  <c r="BN106"/>
  <c r="BO106"/>
  <c r="BP106"/>
  <c r="BQ106"/>
  <c r="BW106"/>
  <c r="BX106"/>
  <c r="BY106"/>
  <c r="BZ106"/>
  <c r="CA106"/>
  <c r="CB106"/>
  <c r="AP108"/>
  <c r="AQ108"/>
  <c r="AR108"/>
  <c r="AS108"/>
  <c r="AT108"/>
  <c r="AU108"/>
  <c r="BA108"/>
  <c r="BB108"/>
  <c r="BC108"/>
  <c r="BD108"/>
  <c r="BE108"/>
  <c r="BF108"/>
  <c r="BL108"/>
  <c r="BM108"/>
  <c r="BN108"/>
  <c r="BO108"/>
  <c r="BP108"/>
  <c r="BQ108"/>
  <c r="BW108"/>
  <c r="BX108"/>
  <c r="BY108"/>
  <c r="BZ108"/>
  <c r="CA108"/>
  <c r="CB108"/>
  <c r="AP110"/>
  <c r="AQ110"/>
  <c r="AR110"/>
  <c r="AS110"/>
  <c r="AT110"/>
  <c r="AU110"/>
  <c r="BA110"/>
  <c r="BB110"/>
  <c r="BC110"/>
  <c r="BD110"/>
  <c r="BE110"/>
  <c r="BF110"/>
  <c r="BL110"/>
  <c r="BM110"/>
  <c r="BN110"/>
  <c r="BO110"/>
  <c r="BP110"/>
  <c r="BQ110"/>
  <c r="BW110"/>
  <c r="BX110"/>
  <c r="BY110"/>
  <c r="BZ110"/>
  <c r="CA110"/>
  <c r="CB110"/>
  <c r="AP112"/>
  <c r="AQ112"/>
  <c r="AR112"/>
  <c r="AS112"/>
  <c r="AT112"/>
  <c r="AU112"/>
  <c r="BA112"/>
  <c r="BB112"/>
  <c r="BC112"/>
  <c r="BD112"/>
  <c r="BE112"/>
  <c r="BF112"/>
  <c r="BL112"/>
  <c r="BM112"/>
  <c r="BN112"/>
  <c r="BO112"/>
  <c r="BP112"/>
  <c r="BQ112"/>
  <c r="BW112"/>
  <c r="BX112"/>
  <c r="BY112"/>
  <c r="BZ112"/>
  <c r="CA112"/>
  <c r="CB112"/>
  <c r="AP114"/>
  <c r="AQ114"/>
  <c r="AR114"/>
  <c r="AS114"/>
  <c r="AT114"/>
  <c r="AU114"/>
  <c r="BA114"/>
  <c r="BB114"/>
  <c r="BC114"/>
  <c r="BD114"/>
  <c r="BE114"/>
  <c r="BF114"/>
  <c r="BL114"/>
  <c r="BM114"/>
  <c r="BN114"/>
  <c r="BO114"/>
  <c r="BP114"/>
  <c r="BQ114"/>
  <c r="BW114"/>
  <c r="BX114"/>
  <c r="BY114"/>
  <c r="BZ114"/>
  <c r="CA114"/>
  <c r="CB114"/>
  <c r="AP116"/>
  <c r="AQ116"/>
  <c r="AR116"/>
  <c r="AS116"/>
  <c r="AT116"/>
  <c r="AU116"/>
  <c r="BA116"/>
  <c r="BB116"/>
  <c r="BC116"/>
  <c r="BD116"/>
  <c r="BE116"/>
  <c r="BF116"/>
  <c r="BL116"/>
  <c r="BM116"/>
  <c r="BN116"/>
  <c r="BO116"/>
  <c r="BP116"/>
  <c r="BQ116"/>
  <c r="BW116"/>
  <c r="BX116"/>
  <c r="BY116"/>
  <c r="BZ116"/>
  <c r="CA116"/>
  <c r="CB116"/>
  <c r="AP118"/>
  <c r="AQ118"/>
  <c r="AR118"/>
  <c r="AS118"/>
  <c r="AT118"/>
  <c r="AU118"/>
  <c r="BA118"/>
  <c r="BB118"/>
  <c r="BC118"/>
  <c r="BD118"/>
  <c r="BE118"/>
  <c r="BF118"/>
  <c r="BL118"/>
  <c r="BM118"/>
  <c r="BN118"/>
  <c r="BO118"/>
  <c r="BP118"/>
  <c r="BQ118"/>
  <c r="BW118"/>
  <c r="BX118"/>
  <c r="BY118"/>
  <c r="BZ118"/>
  <c r="CA118"/>
  <c r="CB118"/>
  <c r="AP120"/>
  <c r="AQ120"/>
  <c r="AR120"/>
  <c r="AS120"/>
  <c r="AT120"/>
  <c r="AU120"/>
  <c r="BA120"/>
  <c r="BB120"/>
  <c r="BC120"/>
  <c r="BD120"/>
  <c r="BE120"/>
  <c r="BF120"/>
  <c r="BL120"/>
  <c r="BM120"/>
  <c r="BN120"/>
  <c r="BO120"/>
  <c r="BP120"/>
  <c r="BQ120"/>
  <c r="BW120"/>
  <c r="BX120"/>
  <c r="BY120"/>
  <c r="BZ120"/>
  <c r="CA120"/>
  <c r="CB120"/>
  <c r="AP122"/>
  <c r="AQ122"/>
  <c r="AR122"/>
  <c r="AS122"/>
  <c r="AT122"/>
  <c r="AU122"/>
  <c r="BA122"/>
  <c r="BB122"/>
  <c r="BC122"/>
  <c r="BD122"/>
  <c r="BE122"/>
  <c r="BF122"/>
  <c r="BL122"/>
  <c r="BM122"/>
  <c r="BN122"/>
  <c r="BO122"/>
  <c r="BP122"/>
  <c r="BQ122"/>
  <c r="BW122"/>
  <c r="BX122"/>
  <c r="BY122"/>
  <c r="BZ122"/>
  <c r="CA122"/>
  <c r="CB122"/>
  <c r="AP124"/>
  <c r="AQ124"/>
  <c r="AR124"/>
  <c r="AS124"/>
  <c r="AT124"/>
  <c r="AU124"/>
  <c r="BA124"/>
  <c r="BB124"/>
  <c r="BC124"/>
  <c r="BD124"/>
  <c r="BG124"/>
  <c r="BE124"/>
  <c r="BF124"/>
  <c r="BL124"/>
  <c r="BM124"/>
  <c r="BN124"/>
  <c r="BO124"/>
  <c r="BP124"/>
  <c r="BQ124"/>
  <c r="BW124"/>
  <c r="BX124"/>
  <c r="BY124"/>
  <c r="BZ124"/>
  <c r="CA124"/>
  <c r="CB124"/>
  <c r="AP126"/>
  <c r="AQ126"/>
  <c r="AR126"/>
  <c r="AS126"/>
  <c r="AT126"/>
  <c r="AU126"/>
  <c r="BA126"/>
  <c r="BB126"/>
  <c r="BC126"/>
  <c r="BD126"/>
  <c r="BG126" s="1"/>
  <c r="BE126"/>
  <c r="BF126"/>
  <c r="BL126"/>
  <c r="BM126"/>
  <c r="BN126"/>
  <c r="BO126"/>
  <c r="BP126"/>
  <c r="BQ126"/>
  <c r="BW126"/>
  <c r="BX126"/>
  <c r="BY126"/>
  <c r="BZ126"/>
  <c r="CC126" s="1"/>
  <c r="CA126"/>
  <c r="CB126"/>
  <c r="AP128"/>
  <c r="AQ128"/>
  <c r="AR128"/>
  <c r="AS128"/>
  <c r="AT128"/>
  <c r="AU128"/>
  <c r="BA128"/>
  <c r="BB128"/>
  <c r="BC128"/>
  <c r="BD128"/>
  <c r="BG128" s="1"/>
  <c r="BE128"/>
  <c r="BF128"/>
  <c r="BL128"/>
  <c r="BM128"/>
  <c r="BN128"/>
  <c r="BO128"/>
  <c r="BP128"/>
  <c r="BQ128"/>
  <c r="BW128"/>
  <c r="BX128"/>
  <c r="BY128"/>
  <c r="BZ128"/>
  <c r="CA128"/>
  <c r="CB128"/>
  <c r="AP130"/>
  <c r="AQ130"/>
  <c r="AR130"/>
  <c r="AS130"/>
  <c r="AT130"/>
  <c r="AU130"/>
  <c r="BA130"/>
  <c r="BB130"/>
  <c r="BC130"/>
  <c r="BD130"/>
  <c r="BE130"/>
  <c r="BF130"/>
  <c r="BG130" s="1"/>
  <c r="BL130"/>
  <c r="BM130"/>
  <c r="BN130"/>
  <c r="BO130"/>
  <c r="BP130"/>
  <c r="BQ130"/>
  <c r="BW130"/>
  <c r="BX130"/>
  <c r="BY130"/>
  <c r="BZ130"/>
  <c r="CA130"/>
  <c r="CB130"/>
  <c r="AP132"/>
  <c r="AQ132"/>
  <c r="AR132"/>
  <c r="AS132"/>
  <c r="AT132"/>
  <c r="AU132"/>
  <c r="BA132"/>
  <c r="BB132"/>
  <c r="BC132"/>
  <c r="BD132"/>
  <c r="BE132"/>
  <c r="BF132"/>
  <c r="BL132"/>
  <c r="BM132"/>
  <c r="BN132"/>
  <c r="BO132"/>
  <c r="BP132"/>
  <c r="BQ132"/>
  <c r="BW132"/>
  <c r="BX132"/>
  <c r="BY132"/>
  <c r="BZ132"/>
  <c r="CA132"/>
  <c r="CB132"/>
  <c r="AP134"/>
  <c r="AQ134"/>
  <c r="AR134"/>
  <c r="AS134"/>
  <c r="AT134"/>
  <c r="AU134"/>
  <c r="BA134"/>
  <c r="BB134"/>
  <c r="BC134"/>
  <c r="BD134"/>
  <c r="BE134"/>
  <c r="BF134"/>
  <c r="BL134"/>
  <c r="BM134"/>
  <c r="BN134"/>
  <c r="BO134"/>
  <c r="BP134"/>
  <c r="BQ134"/>
  <c r="BW134"/>
  <c r="BX134"/>
  <c r="BY134"/>
  <c r="BZ134"/>
  <c r="CA134"/>
  <c r="CB134"/>
  <c r="AP136"/>
  <c r="AQ136"/>
  <c r="AR136"/>
  <c r="AS136"/>
  <c r="AT136"/>
  <c r="AU136"/>
  <c r="AV136"/>
  <c r="BA136"/>
  <c r="BB136"/>
  <c r="BC136"/>
  <c r="BD136"/>
  <c r="BE136"/>
  <c r="BF136"/>
  <c r="BL136"/>
  <c r="BM136"/>
  <c r="BN136"/>
  <c r="BO136"/>
  <c r="BP136"/>
  <c r="BQ136"/>
  <c r="BW136"/>
  <c r="BX136"/>
  <c r="BY136"/>
  <c r="BZ136"/>
  <c r="CA136"/>
  <c r="CB136"/>
  <c r="AP138"/>
  <c r="AQ138"/>
  <c r="AR138"/>
  <c r="AS138"/>
  <c r="AT138"/>
  <c r="AU138"/>
  <c r="BA138"/>
  <c r="BB138"/>
  <c r="BC138"/>
  <c r="BD138"/>
  <c r="BE138"/>
  <c r="BF138"/>
  <c r="BL138"/>
  <c r="BM138"/>
  <c r="BN138"/>
  <c r="BO138"/>
  <c r="BP138"/>
  <c r="BQ138"/>
  <c r="BW138"/>
  <c r="BX138"/>
  <c r="BY138"/>
  <c r="BZ138"/>
  <c r="CA138"/>
  <c r="CB138"/>
  <c r="AP140"/>
  <c r="AQ140"/>
  <c r="AR140"/>
  <c r="AS140"/>
  <c r="AV140" s="1"/>
  <c r="AT140"/>
  <c r="AU140"/>
  <c r="BA140"/>
  <c r="BB140"/>
  <c r="BC140"/>
  <c r="BD140"/>
  <c r="BE140"/>
  <c r="BF140"/>
  <c r="BL140"/>
  <c r="BM140"/>
  <c r="BN140"/>
  <c r="BO140"/>
  <c r="BP140"/>
  <c r="BQ140"/>
  <c r="BW140"/>
  <c r="BX140"/>
  <c r="BY140"/>
  <c r="BZ140"/>
  <c r="CA140"/>
  <c r="CB140"/>
  <c r="AP142"/>
  <c r="AQ142"/>
  <c r="AR142"/>
  <c r="AS142"/>
  <c r="AV142" s="1"/>
  <c r="AT142"/>
  <c r="AU142"/>
  <c r="BA142"/>
  <c r="BB142"/>
  <c r="BC142"/>
  <c r="BD142"/>
  <c r="BE142"/>
  <c r="BF142"/>
  <c r="BL142"/>
  <c r="BM142"/>
  <c r="BN142"/>
  <c r="BO142"/>
  <c r="BR142" s="1"/>
  <c r="BP142"/>
  <c r="BQ142"/>
  <c r="BW142"/>
  <c r="BX142"/>
  <c r="BY142"/>
  <c r="BZ142"/>
  <c r="CA142"/>
  <c r="CB142"/>
  <c r="AP144"/>
  <c r="AQ144"/>
  <c r="AR144"/>
  <c r="AS144"/>
  <c r="AT144"/>
  <c r="AU144"/>
  <c r="BA144"/>
  <c r="BB144"/>
  <c r="BC144"/>
  <c r="BD144"/>
  <c r="BE144"/>
  <c r="BF144"/>
  <c r="BL144"/>
  <c r="BM144"/>
  <c r="BN144"/>
  <c r="BO144"/>
  <c r="BP144"/>
  <c r="BQ144"/>
  <c r="BW144"/>
  <c r="BX144"/>
  <c r="BY144"/>
  <c r="BZ144"/>
  <c r="CA144"/>
  <c r="CB144"/>
  <c r="AP146"/>
  <c r="AQ146"/>
  <c r="AR146"/>
  <c r="AS146"/>
  <c r="AV146" s="1"/>
  <c r="AT146"/>
  <c r="AU146"/>
  <c r="BA146"/>
  <c r="BB146"/>
  <c r="BC146"/>
  <c r="BD146"/>
  <c r="BE146"/>
  <c r="BF146"/>
  <c r="BL146"/>
  <c r="BM146"/>
  <c r="BN146"/>
  <c r="BO146"/>
  <c r="BR146" s="1"/>
  <c r="BP146"/>
  <c r="BQ146"/>
  <c r="BW146"/>
  <c r="BX146"/>
  <c r="BY146"/>
  <c r="BZ146"/>
  <c r="CA146"/>
  <c r="CB146"/>
  <c r="AP148"/>
  <c r="AQ148"/>
  <c r="AR148"/>
  <c r="AS148"/>
  <c r="AV148" s="1"/>
  <c r="AT148"/>
  <c r="AU148"/>
  <c r="BA148"/>
  <c r="BB148"/>
  <c r="BC148"/>
  <c r="BD148"/>
  <c r="BE148"/>
  <c r="BF148"/>
  <c r="BL148"/>
  <c r="BM148"/>
  <c r="BN148"/>
  <c r="BO148"/>
  <c r="BR148" s="1"/>
  <c r="BP148"/>
  <c r="BQ148"/>
  <c r="BW148"/>
  <c r="BX148"/>
  <c r="BY148"/>
  <c r="BZ148"/>
  <c r="CA148"/>
  <c r="CB148"/>
  <c r="AP150"/>
  <c r="AQ150"/>
  <c r="AR150"/>
  <c r="AS150"/>
  <c r="AV150" s="1"/>
  <c r="AT150"/>
  <c r="AU150"/>
  <c r="BA150"/>
  <c r="BB150"/>
  <c r="BG150" s="1"/>
  <c r="BC150"/>
  <c r="BD150"/>
  <c r="BE150"/>
  <c r="BF150"/>
  <c r="BL150"/>
  <c r="BM150"/>
  <c r="BN150"/>
  <c r="BO150"/>
  <c r="BP150"/>
  <c r="BQ150"/>
  <c r="BR150" s="1"/>
  <c r="BW150"/>
  <c r="BX150"/>
  <c r="BY150"/>
  <c r="BZ150"/>
  <c r="CA150"/>
  <c r="CB150"/>
  <c r="AP152"/>
  <c r="AQ152"/>
  <c r="AV152" s="1"/>
  <c r="AR152"/>
  <c r="AS152"/>
  <c r="AT152"/>
  <c r="AU152"/>
  <c r="BA152"/>
  <c r="BB152"/>
  <c r="BC152"/>
  <c r="BD152"/>
  <c r="BE152"/>
  <c r="BF152"/>
  <c r="BL152"/>
  <c r="BM152"/>
  <c r="BN152"/>
  <c r="BO152"/>
  <c r="BP152"/>
  <c r="BQ152"/>
  <c r="BW152"/>
  <c r="BX152"/>
  <c r="BY152"/>
  <c r="BZ152"/>
  <c r="CA152"/>
  <c r="CB152"/>
  <c r="AP154"/>
  <c r="AQ154"/>
  <c r="AR154"/>
  <c r="AS154"/>
  <c r="AT154"/>
  <c r="AU154"/>
  <c r="BA154"/>
  <c r="BB154"/>
  <c r="BC154"/>
  <c r="BD154"/>
  <c r="BE154"/>
  <c r="BF154"/>
  <c r="BL154"/>
  <c r="BM154"/>
  <c r="BN154"/>
  <c r="BO154"/>
  <c r="BP154"/>
  <c r="BQ154"/>
  <c r="BW154"/>
  <c r="BX154"/>
  <c r="BY154"/>
  <c r="BZ154"/>
  <c r="CA154"/>
  <c r="CB154"/>
  <c r="AP156"/>
  <c r="AQ156"/>
  <c r="AR156"/>
  <c r="AS156"/>
  <c r="AT156"/>
  <c r="AU156"/>
  <c r="BA156"/>
  <c r="BB156"/>
  <c r="BC156"/>
  <c r="BD156"/>
  <c r="BE156"/>
  <c r="BF156"/>
  <c r="BG156" s="1"/>
  <c r="BL156"/>
  <c r="BM156"/>
  <c r="BN156"/>
  <c r="BO156"/>
  <c r="BR156" s="1"/>
  <c r="BP156"/>
  <c r="BQ156"/>
  <c r="BW156"/>
  <c r="BX156"/>
  <c r="BY156"/>
  <c r="BZ156"/>
  <c r="CA156"/>
  <c r="CB156"/>
  <c r="AP158"/>
  <c r="AQ158"/>
  <c r="AR158"/>
  <c r="AS158"/>
  <c r="AV158" s="1"/>
  <c r="AT158"/>
  <c r="AU158"/>
  <c r="BA158"/>
  <c r="BB158"/>
  <c r="BC158"/>
  <c r="BD158"/>
  <c r="BE158"/>
  <c r="BF158"/>
  <c r="BL158"/>
  <c r="BM158"/>
  <c r="BN158"/>
  <c r="BO158"/>
  <c r="BR158" s="1"/>
  <c r="BP158"/>
  <c r="BQ158"/>
  <c r="BW158"/>
  <c r="BX158"/>
  <c r="BY158"/>
  <c r="BZ158"/>
  <c r="CA158"/>
  <c r="CB158"/>
  <c r="AP160"/>
  <c r="AQ160"/>
  <c r="AR160"/>
  <c r="AS160"/>
  <c r="AV160" s="1"/>
  <c r="AT160"/>
  <c r="AU160"/>
  <c r="BA160"/>
  <c r="BB160"/>
  <c r="BC160"/>
  <c r="BD160"/>
  <c r="BE160"/>
  <c r="BF160"/>
  <c r="BL160"/>
  <c r="BM160"/>
  <c r="BN160"/>
  <c r="BO160"/>
  <c r="BP160"/>
  <c r="BQ160"/>
  <c r="BW160"/>
  <c r="BX160"/>
  <c r="BY160"/>
  <c r="BZ160"/>
  <c r="CA160"/>
  <c r="CB160"/>
  <c r="AP162"/>
  <c r="AQ162"/>
  <c r="AR162"/>
  <c r="AS162"/>
  <c r="AT162"/>
  <c r="AU162"/>
  <c r="BA162"/>
  <c r="BB162"/>
  <c r="BC162"/>
  <c r="BD162"/>
  <c r="BE162"/>
  <c r="BF162"/>
  <c r="BL162"/>
  <c r="BM162"/>
  <c r="BN162"/>
  <c r="BO162"/>
  <c r="BP162"/>
  <c r="BQ162"/>
  <c r="BW162"/>
  <c r="BX162"/>
  <c r="BY162"/>
  <c r="BZ162"/>
  <c r="CA162"/>
  <c r="CB162"/>
  <c r="AP164"/>
  <c r="AQ164"/>
  <c r="AR164"/>
  <c r="AS164"/>
  <c r="AT164"/>
  <c r="AU164"/>
  <c r="BA164"/>
  <c r="BB164"/>
  <c r="BC164"/>
  <c r="BD164"/>
  <c r="BE164"/>
  <c r="BF164"/>
  <c r="BG164"/>
  <c r="BL164"/>
  <c r="BM164"/>
  <c r="BN164"/>
  <c r="BO164"/>
  <c r="BP164"/>
  <c r="BQ164"/>
  <c r="BW164"/>
  <c r="BX164"/>
  <c r="BY164"/>
  <c r="BZ164"/>
  <c r="CA164"/>
  <c r="CB164"/>
  <c r="AP166"/>
  <c r="AQ166"/>
  <c r="AR166"/>
  <c r="AS166"/>
  <c r="AT166"/>
  <c r="AU166"/>
  <c r="BA166"/>
  <c r="BB166"/>
  <c r="BC166"/>
  <c r="BD166"/>
  <c r="BE166"/>
  <c r="BF166"/>
  <c r="BL166"/>
  <c r="BM166"/>
  <c r="BN166"/>
  <c r="BO166"/>
  <c r="BP166"/>
  <c r="BQ166"/>
  <c r="BW166"/>
  <c r="BX166"/>
  <c r="BY166"/>
  <c r="BZ166"/>
  <c r="CA166"/>
  <c r="CB166"/>
  <c r="AP168"/>
  <c r="AQ168"/>
  <c r="AR168"/>
  <c r="AS168"/>
  <c r="AT168"/>
  <c r="AU168"/>
  <c r="BA168"/>
  <c r="BB168"/>
  <c r="BC168"/>
  <c r="BD168"/>
  <c r="BE168"/>
  <c r="BF168"/>
  <c r="BL168"/>
  <c r="BM168"/>
  <c r="BN168"/>
  <c r="BO168"/>
  <c r="BP168"/>
  <c r="BQ168"/>
  <c r="BW168"/>
  <c r="BX168"/>
  <c r="BY168"/>
  <c r="BZ168"/>
  <c r="CA168"/>
  <c r="CB168"/>
  <c r="AP170"/>
  <c r="AQ170"/>
  <c r="AR170"/>
  <c r="AS170"/>
  <c r="AT170"/>
  <c r="AU170"/>
  <c r="AV170"/>
  <c r="BA170"/>
  <c r="BB170"/>
  <c r="BC170"/>
  <c r="BD170"/>
  <c r="BE170"/>
  <c r="BF170"/>
  <c r="BL170"/>
  <c r="BM170"/>
  <c r="BN170"/>
  <c r="BO170"/>
  <c r="BP170"/>
  <c r="BQ170"/>
  <c r="BW170"/>
  <c r="BX170"/>
  <c r="BY170"/>
  <c r="BZ170"/>
  <c r="CC170" s="1"/>
  <c r="CA170"/>
  <c r="CB170"/>
  <c r="AP172"/>
  <c r="AQ172"/>
  <c r="AR172"/>
  <c r="AS172"/>
  <c r="AT172"/>
  <c r="AU172"/>
  <c r="BA172"/>
  <c r="BB172"/>
  <c r="BC172"/>
  <c r="BD172"/>
  <c r="BG172" s="1"/>
  <c r="BE172"/>
  <c r="BF172"/>
  <c r="BL172"/>
  <c r="BM172"/>
  <c r="BN172"/>
  <c r="BO172"/>
  <c r="BP172"/>
  <c r="BQ172"/>
  <c r="BW172"/>
  <c r="BX172"/>
  <c r="BY172"/>
  <c r="BZ172"/>
  <c r="CA172"/>
  <c r="CB172"/>
  <c r="AP174"/>
  <c r="AQ174"/>
  <c r="AR174"/>
  <c r="AS174"/>
  <c r="AT174"/>
  <c r="AU174"/>
  <c r="BA174"/>
  <c r="BB174"/>
  <c r="BC174"/>
  <c r="BD174"/>
  <c r="BE174"/>
  <c r="BF174"/>
  <c r="BG174"/>
  <c r="BL174"/>
  <c r="BM174"/>
  <c r="BN174"/>
  <c r="BO174"/>
  <c r="BP174"/>
  <c r="BQ174"/>
  <c r="BW174"/>
  <c r="BX174"/>
  <c r="BY174"/>
  <c r="BZ174"/>
  <c r="CA174"/>
  <c r="CB174"/>
  <c r="AP176"/>
  <c r="AQ176"/>
  <c r="AR176"/>
  <c r="AS176"/>
  <c r="AT176"/>
  <c r="AU176"/>
  <c r="BA176"/>
  <c r="BB176"/>
  <c r="BG176" s="1"/>
  <c r="BC176"/>
  <c r="BD176"/>
  <c r="BE176"/>
  <c r="BF176"/>
  <c r="BL176"/>
  <c r="BM176"/>
  <c r="BN176"/>
  <c r="BO176"/>
  <c r="BP176"/>
  <c r="BQ176"/>
  <c r="BW176"/>
  <c r="BX176"/>
  <c r="BY176"/>
  <c r="BZ176"/>
  <c r="CA176"/>
  <c r="CB176"/>
  <c r="AP178"/>
  <c r="AQ178"/>
  <c r="AR178"/>
  <c r="AS178"/>
  <c r="AT178"/>
  <c r="AU178"/>
  <c r="BA178"/>
  <c r="BB178"/>
  <c r="BC178"/>
  <c r="BD178"/>
  <c r="BG178"/>
  <c r="BE178"/>
  <c r="BF178"/>
  <c r="BL178"/>
  <c r="BM178"/>
  <c r="BN178"/>
  <c r="BO178"/>
  <c r="BP178"/>
  <c r="BQ178"/>
  <c r="BW178"/>
  <c r="BX178"/>
  <c r="BY178"/>
  <c r="BZ178"/>
  <c r="CA178"/>
  <c r="CB178"/>
  <c r="AP180"/>
  <c r="AQ180"/>
  <c r="AR180"/>
  <c r="AS180"/>
  <c r="AT180"/>
  <c r="AU180"/>
  <c r="BA180"/>
  <c r="BB180"/>
  <c r="BC180"/>
  <c r="BD180"/>
  <c r="BE180"/>
  <c r="BF180"/>
  <c r="BL180"/>
  <c r="BM180"/>
  <c r="BN180"/>
  <c r="BO180"/>
  <c r="BP180"/>
  <c r="BQ180"/>
  <c r="BW180"/>
  <c r="BX180"/>
  <c r="BY180"/>
  <c r="BZ180"/>
  <c r="CA180"/>
  <c r="CB180"/>
  <c r="AP182"/>
  <c r="AQ182"/>
  <c r="AR182"/>
  <c r="AS182"/>
  <c r="AT182"/>
  <c r="AU182"/>
  <c r="BA182"/>
  <c r="BB182"/>
  <c r="BC182"/>
  <c r="BD182"/>
  <c r="BE182"/>
  <c r="BF182"/>
  <c r="BL182"/>
  <c r="BM182"/>
  <c r="BN182"/>
  <c r="BO182"/>
  <c r="BP182"/>
  <c r="BQ182"/>
  <c r="BW182"/>
  <c r="BX182"/>
  <c r="BY182"/>
  <c r="BZ182"/>
  <c r="CA182"/>
  <c r="CB182"/>
  <c r="AP184"/>
  <c r="AQ184"/>
  <c r="AR184"/>
  <c r="AS184"/>
  <c r="AT184"/>
  <c r="AU184"/>
  <c r="BA184"/>
  <c r="BB184"/>
  <c r="BC184"/>
  <c r="BD184"/>
  <c r="BG184" s="1"/>
  <c r="BE184"/>
  <c r="BF184"/>
  <c r="BL184"/>
  <c r="BM184"/>
  <c r="BN184"/>
  <c r="BO184"/>
  <c r="BP184"/>
  <c r="BQ184"/>
  <c r="BW184"/>
  <c r="BX184"/>
  <c r="BY184"/>
  <c r="BZ184"/>
  <c r="CA184"/>
  <c r="CB184"/>
  <c r="AP186"/>
  <c r="AQ186"/>
  <c r="AR186"/>
  <c r="AS186"/>
  <c r="AT186"/>
  <c r="AU186"/>
  <c r="BA186"/>
  <c r="BB186"/>
  <c r="BC186"/>
  <c r="BD186"/>
  <c r="BE186"/>
  <c r="BF186"/>
  <c r="BL186"/>
  <c r="BM186"/>
  <c r="BN186"/>
  <c r="BO186"/>
  <c r="BP186"/>
  <c r="BQ186"/>
  <c r="BW186"/>
  <c r="BX186"/>
  <c r="BY186"/>
  <c r="BZ186"/>
  <c r="CA186"/>
  <c r="CB186"/>
  <c r="AP188"/>
  <c r="AQ188"/>
  <c r="AR188"/>
  <c r="AS188"/>
  <c r="AT188"/>
  <c r="AU188"/>
  <c r="BA188"/>
  <c r="BB188"/>
  <c r="BC188"/>
  <c r="BD188"/>
  <c r="BE188"/>
  <c r="BF188"/>
  <c r="BL188"/>
  <c r="BM188"/>
  <c r="BN188"/>
  <c r="BO188"/>
  <c r="BP188"/>
  <c r="BQ188"/>
  <c r="BW188"/>
  <c r="BX188"/>
  <c r="BY188"/>
  <c r="BZ188"/>
  <c r="CA188"/>
  <c r="CB188"/>
  <c r="AP190"/>
  <c r="AQ190"/>
  <c r="AR190"/>
  <c r="AS190"/>
  <c r="AT190"/>
  <c r="AU190"/>
  <c r="BA190"/>
  <c r="BB190"/>
  <c r="BC190"/>
  <c r="BD190"/>
  <c r="BE190"/>
  <c r="BF190"/>
  <c r="BG190"/>
  <c r="BL190"/>
  <c r="BM190"/>
  <c r="BN190"/>
  <c r="BO190"/>
  <c r="BP190"/>
  <c r="BQ190"/>
  <c r="BW190"/>
  <c r="BX190"/>
  <c r="BY190"/>
  <c r="BZ190"/>
  <c r="CA190"/>
  <c r="CB190"/>
  <c r="AP192"/>
  <c r="AQ192"/>
  <c r="AR192"/>
  <c r="AS192"/>
  <c r="AT192"/>
  <c r="AU192"/>
  <c r="BA192"/>
  <c r="BB192"/>
  <c r="BC192"/>
  <c r="BD192"/>
  <c r="BE192"/>
  <c r="BF192"/>
  <c r="BL192"/>
  <c r="BM192"/>
  <c r="BN192"/>
  <c r="BO192"/>
  <c r="BP192"/>
  <c r="BQ192"/>
  <c r="BW192"/>
  <c r="BX192"/>
  <c r="BY192"/>
  <c r="BZ192"/>
  <c r="CA192"/>
  <c r="CB192"/>
  <c r="AP194"/>
  <c r="AQ194"/>
  <c r="AR194"/>
  <c r="AS194"/>
  <c r="AT194"/>
  <c r="AU194"/>
  <c r="BA194"/>
  <c r="BB194"/>
  <c r="BC194"/>
  <c r="BD194"/>
  <c r="BE194"/>
  <c r="BF194"/>
  <c r="BL194"/>
  <c r="BM194"/>
  <c r="BN194"/>
  <c r="BO194"/>
  <c r="BP194"/>
  <c r="BQ194"/>
  <c r="BW194"/>
  <c r="BX194"/>
  <c r="BY194"/>
  <c r="BZ194"/>
  <c r="CA194"/>
  <c r="CB194"/>
  <c r="AP196"/>
  <c r="AQ196"/>
  <c r="AR196"/>
  <c r="AS196"/>
  <c r="AT196"/>
  <c r="AU196"/>
  <c r="BA196"/>
  <c r="BB196"/>
  <c r="BC196"/>
  <c r="BD196"/>
  <c r="BE196"/>
  <c r="BF196"/>
  <c r="BL196"/>
  <c r="BM196"/>
  <c r="BN196"/>
  <c r="BO196"/>
  <c r="BP196"/>
  <c r="BQ196"/>
  <c r="BW196"/>
  <c r="BX196"/>
  <c r="BY196"/>
  <c r="BZ196"/>
  <c r="CA196"/>
  <c r="CB196"/>
  <c r="AP198"/>
  <c r="AQ198"/>
  <c r="AR198"/>
  <c r="AS198"/>
  <c r="AT198"/>
  <c r="AU198"/>
  <c r="AV198"/>
  <c r="BA198"/>
  <c r="BB198"/>
  <c r="BC198"/>
  <c r="BD198"/>
  <c r="BG198" s="1"/>
  <c r="BE198"/>
  <c r="BF198"/>
  <c r="BL198"/>
  <c r="BM198"/>
  <c r="BN198"/>
  <c r="BO198"/>
  <c r="BP198"/>
  <c r="BQ198"/>
  <c r="BW198"/>
  <c r="BX198"/>
  <c r="BY198"/>
  <c r="BZ198"/>
  <c r="CA198"/>
  <c r="CB198"/>
  <c r="AP200"/>
  <c r="AQ200"/>
  <c r="AR200"/>
  <c r="AS200"/>
  <c r="AV200"/>
  <c r="AT200"/>
  <c r="AU200"/>
  <c r="BA200"/>
  <c r="BB200"/>
  <c r="BC200"/>
  <c r="BD200"/>
  <c r="BE200"/>
  <c r="BF200"/>
  <c r="BL200"/>
  <c r="BM200"/>
  <c r="BN200"/>
  <c r="BO200"/>
  <c r="BR200" s="1"/>
  <c r="BP200"/>
  <c r="BQ200"/>
  <c r="BW200"/>
  <c r="BX200"/>
  <c r="BY200"/>
  <c r="BZ200"/>
  <c r="CA200"/>
  <c r="CB200"/>
  <c r="AP202"/>
  <c r="AQ202"/>
  <c r="AR202"/>
  <c r="AS202"/>
  <c r="AT202"/>
  <c r="AU202"/>
  <c r="BA202"/>
  <c r="BB202"/>
  <c r="BC202"/>
  <c r="BD202"/>
  <c r="BG202"/>
  <c r="BE202"/>
  <c r="BF202"/>
  <c r="BL202"/>
  <c r="BM202"/>
  <c r="BN202"/>
  <c r="BO202"/>
  <c r="BP202"/>
  <c r="BQ202"/>
  <c r="BW202"/>
  <c r="BX202"/>
  <c r="BY202"/>
  <c r="BZ202"/>
  <c r="CA202"/>
  <c r="CB202"/>
  <c r="AP204"/>
  <c r="AQ204"/>
  <c r="AR204"/>
  <c r="AS204"/>
  <c r="AT204"/>
  <c r="AU204"/>
  <c r="BA204"/>
  <c r="BB204"/>
  <c r="BC204"/>
  <c r="BD204"/>
  <c r="BE204"/>
  <c r="BF204"/>
  <c r="BL204"/>
  <c r="BM204"/>
  <c r="BN204"/>
  <c r="BO204"/>
  <c r="BP204"/>
  <c r="BQ204"/>
  <c r="BW204"/>
  <c r="BX204"/>
  <c r="BY204"/>
  <c r="BZ204"/>
  <c r="CA204"/>
  <c r="CB204"/>
  <c r="AP206"/>
  <c r="AQ206"/>
  <c r="AR206"/>
  <c r="AS206"/>
  <c r="AT206"/>
  <c r="AU206"/>
  <c r="BA206"/>
  <c r="BB206"/>
  <c r="BC206"/>
  <c r="BD206"/>
  <c r="BG206" s="1"/>
  <c r="BE206"/>
  <c r="BF206"/>
  <c r="BL206"/>
  <c r="BM206"/>
  <c r="BN206"/>
  <c r="BO206"/>
  <c r="BP206"/>
  <c r="BQ206"/>
  <c r="BW206"/>
  <c r="BX206"/>
  <c r="BY206"/>
  <c r="BZ206"/>
  <c r="CA206"/>
  <c r="CB206"/>
  <c r="AP208"/>
  <c r="AQ208"/>
  <c r="AR208"/>
  <c r="AS208"/>
  <c r="AT208"/>
  <c r="AU208"/>
  <c r="BA208"/>
  <c r="BB208"/>
  <c r="BC208"/>
  <c r="BD208"/>
  <c r="BE208"/>
  <c r="BF208"/>
  <c r="BL208"/>
  <c r="BM208"/>
  <c r="BN208"/>
  <c r="BO208"/>
  <c r="BP208"/>
  <c r="BQ208"/>
  <c r="BW208"/>
  <c r="BX208"/>
  <c r="BY208"/>
  <c r="BZ208"/>
  <c r="CA208"/>
  <c r="CB208"/>
  <c r="AP210"/>
  <c r="AQ210"/>
  <c r="AR210"/>
  <c r="AS210"/>
  <c r="AV210"/>
  <c r="AT210"/>
  <c r="AU210"/>
  <c r="BA210"/>
  <c r="BB210"/>
  <c r="BC210"/>
  <c r="BD210"/>
  <c r="BE210"/>
  <c r="BF210"/>
  <c r="BL210"/>
  <c r="BM210"/>
  <c r="BN210"/>
  <c r="BO210"/>
  <c r="BR210" s="1"/>
  <c r="BP210"/>
  <c r="BQ210"/>
  <c r="BW210"/>
  <c r="BX210"/>
  <c r="BY210"/>
  <c r="BZ210"/>
  <c r="CA210"/>
  <c r="CB210"/>
  <c r="AP212"/>
  <c r="AQ212"/>
  <c r="AR212"/>
  <c r="AS212"/>
  <c r="AT212"/>
  <c r="AU212"/>
  <c r="AV212"/>
  <c r="BA212"/>
  <c r="BB212"/>
  <c r="BC212"/>
  <c r="BD212"/>
  <c r="BG212" s="1"/>
  <c r="BE212"/>
  <c r="BF212"/>
  <c r="BL212"/>
  <c r="BM212"/>
  <c r="BN212"/>
  <c r="BO212"/>
  <c r="BP212"/>
  <c r="BQ212"/>
  <c r="BW212"/>
  <c r="BX212"/>
  <c r="BY212"/>
  <c r="BZ212"/>
  <c r="CC212" s="1"/>
  <c r="CA212"/>
  <c r="CB212"/>
  <c r="AP214"/>
  <c r="AQ214"/>
  <c r="AV214" s="1"/>
  <c r="AR214"/>
  <c r="AS214"/>
  <c r="AT214"/>
  <c r="AU214"/>
  <c r="BA214"/>
  <c r="BB214"/>
  <c r="BC214"/>
  <c r="BD214"/>
  <c r="BE214"/>
  <c r="BF214"/>
  <c r="BL214"/>
  <c r="BM214"/>
  <c r="BN214"/>
  <c r="BO214"/>
  <c r="BP214"/>
  <c r="BQ214"/>
  <c r="BW214"/>
  <c r="BX214"/>
  <c r="BY214"/>
  <c r="BZ214"/>
  <c r="CA214"/>
  <c r="CB214"/>
  <c r="AP216"/>
  <c r="AQ216"/>
  <c r="AR216"/>
  <c r="AS216"/>
  <c r="AV216"/>
  <c r="AT216"/>
  <c r="AU216"/>
  <c r="BA216"/>
  <c r="BB216"/>
  <c r="BG216" s="1"/>
  <c r="BC216"/>
  <c r="BD216"/>
  <c r="BE216"/>
  <c r="BF216"/>
  <c r="BL216"/>
  <c r="BM216"/>
  <c r="BN216"/>
  <c r="BO216"/>
  <c r="BP216"/>
  <c r="BQ216"/>
  <c r="BW216"/>
  <c r="BX216"/>
  <c r="BY216"/>
  <c r="BZ216"/>
  <c r="CA216"/>
  <c r="CB216"/>
  <c r="AP218"/>
  <c r="AQ218"/>
  <c r="AR218"/>
  <c r="AS218"/>
  <c r="AT218"/>
  <c r="AU218"/>
  <c r="BA218"/>
  <c r="BB218"/>
  <c r="BC218"/>
  <c r="BD218"/>
  <c r="BE218"/>
  <c r="BF218"/>
  <c r="BL218"/>
  <c r="BM218"/>
  <c r="BN218"/>
  <c r="BO218"/>
  <c r="BP218"/>
  <c r="BQ218"/>
  <c r="BR218"/>
  <c r="BW218"/>
  <c r="BX218"/>
  <c r="BY218"/>
  <c r="BZ218"/>
  <c r="CC218" s="1"/>
  <c r="CA218"/>
  <c r="CB218"/>
  <c r="AP220"/>
  <c r="AQ220"/>
  <c r="AR220"/>
  <c r="AS220"/>
  <c r="AT220"/>
  <c r="AU220"/>
  <c r="BA220"/>
  <c r="BB220"/>
  <c r="BC220"/>
  <c r="BD220"/>
  <c r="BE220"/>
  <c r="BF220"/>
  <c r="BL220"/>
  <c r="BM220"/>
  <c r="BN220"/>
  <c r="BO220"/>
  <c r="BP220"/>
  <c r="BQ220"/>
  <c r="BW220"/>
  <c r="BX220"/>
  <c r="BY220"/>
  <c r="BZ220"/>
  <c r="CA220"/>
  <c r="CB220"/>
  <c r="AP222"/>
  <c r="AQ222"/>
  <c r="AR222"/>
  <c r="AS222"/>
  <c r="AT222"/>
  <c r="AU222"/>
  <c r="BA222"/>
  <c r="BB222"/>
  <c r="BC222"/>
  <c r="BD222"/>
  <c r="BG222" s="1"/>
  <c r="BE222"/>
  <c r="BF222"/>
  <c r="BL222"/>
  <c r="BM222"/>
  <c r="BN222"/>
  <c r="BO222"/>
  <c r="BP222"/>
  <c r="BQ222"/>
  <c r="BW222"/>
  <c r="BX222"/>
  <c r="BY222"/>
  <c r="BZ222"/>
  <c r="CA222"/>
  <c r="CB222"/>
  <c r="AP224"/>
  <c r="AQ224"/>
  <c r="AR224"/>
  <c r="AS224"/>
  <c r="AT224"/>
  <c r="AU224"/>
  <c r="BA224"/>
  <c r="BB224"/>
  <c r="BC224"/>
  <c r="BD224"/>
  <c r="BE224"/>
  <c r="BF224"/>
  <c r="BL224"/>
  <c r="BM224"/>
  <c r="BN224"/>
  <c r="BO224"/>
  <c r="BR224"/>
  <c r="BP224"/>
  <c r="BQ224"/>
  <c r="BW224"/>
  <c r="BX224"/>
  <c r="BY224"/>
  <c r="BZ224"/>
  <c r="CA224"/>
  <c r="CB224"/>
  <c r="AP226"/>
  <c r="AQ226"/>
  <c r="AR226"/>
  <c r="AS226"/>
  <c r="AT226"/>
  <c r="AU226"/>
  <c r="BA226"/>
  <c r="BB226"/>
  <c r="BC226"/>
  <c r="BD226"/>
  <c r="BE226"/>
  <c r="BF226"/>
  <c r="BL226"/>
  <c r="BM226"/>
  <c r="BN226"/>
  <c r="BO226"/>
  <c r="BR226" s="1"/>
  <c r="BP226"/>
  <c r="BQ226"/>
  <c r="BW226"/>
  <c r="BX226"/>
  <c r="BY226"/>
  <c r="BZ226"/>
  <c r="CA226"/>
  <c r="CB226"/>
  <c r="AP228"/>
  <c r="AQ228"/>
  <c r="AR228"/>
  <c r="AS228"/>
  <c r="AT228"/>
  <c r="AU228"/>
  <c r="BA228"/>
  <c r="BB228"/>
  <c r="BC228"/>
  <c r="BD228"/>
  <c r="BE228"/>
  <c r="BF228"/>
  <c r="BL228"/>
  <c r="BM228"/>
  <c r="BN228"/>
  <c r="BO228"/>
  <c r="BP228"/>
  <c r="BQ228"/>
  <c r="BW228"/>
  <c r="BX228"/>
  <c r="BY228"/>
  <c r="BZ228"/>
  <c r="CA228"/>
  <c r="CB228"/>
  <c r="AP230"/>
  <c r="AQ230"/>
  <c r="AR230"/>
  <c r="AS230"/>
  <c r="AT230"/>
  <c r="AU230"/>
  <c r="BA230"/>
  <c r="BB230"/>
  <c r="BC230"/>
  <c r="BD230"/>
  <c r="BG230"/>
  <c r="BE230"/>
  <c r="BF230"/>
  <c r="BL230"/>
  <c r="BM230"/>
  <c r="BN230"/>
  <c r="BO230"/>
  <c r="BP230"/>
  <c r="BQ230"/>
  <c r="BW230"/>
  <c r="BX230"/>
  <c r="BY230"/>
  <c r="BZ230"/>
  <c r="CC230" s="1"/>
  <c r="CA230"/>
  <c r="CB230"/>
  <c r="AP232"/>
  <c r="AQ232"/>
  <c r="AR232"/>
  <c r="AS232"/>
  <c r="AT232"/>
  <c r="AU232"/>
  <c r="BA232"/>
  <c r="BB232"/>
  <c r="BC232"/>
  <c r="BD232"/>
  <c r="BE232"/>
  <c r="BF232"/>
  <c r="BL232"/>
  <c r="BM232"/>
  <c r="BR232" s="1"/>
  <c r="BN232"/>
  <c r="BO232"/>
  <c r="BP232"/>
  <c r="BQ232"/>
  <c r="BW232"/>
  <c r="BX232"/>
  <c r="BY232"/>
  <c r="BZ232"/>
  <c r="CA232"/>
  <c r="CB232"/>
  <c r="AP234"/>
  <c r="AQ234"/>
  <c r="AR234"/>
  <c r="AS234"/>
  <c r="AT234"/>
  <c r="AU234"/>
  <c r="BA234"/>
  <c r="BB234"/>
  <c r="BC234"/>
  <c r="BD234"/>
  <c r="BE234"/>
  <c r="BF234"/>
  <c r="BL234"/>
  <c r="BM234"/>
  <c r="BN234"/>
  <c r="BO234"/>
  <c r="BP234"/>
  <c r="BQ234"/>
  <c r="BW234"/>
  <c r="BX234"/>
  <c r="BY234"/>
  <c r="BZ234"/>
  <c r="CA234"/>
  <c r="CB234"/>
  <c r="AP236"/>
  <c r="AQ236"/>
  <c r="AR236"/>
  <c r="AS236"/>
  <c r="AT236"/>
  <c r="AU236"/>
  <c r="BA236"/>
  <c r="BB236"/>
  <c r="BC236"/>
  <c r="BD236"/>
  <c r="BE236"/>
  <c r="BF236"/>
  <c r="BL236"/>
  <c r="BM236"/>
  <c r="BN236"/>
  <c r="BO236"/>
  <c r="BP236"/>
  <c r="BQ236"/>
  <c r="BW236"/>
  <c r="BX236"/>
  <c r="BY236"/>
  <c r="BZ236"/>
  <c r="CA236"/>
  <c r="CB236"/>
  <c r="AP238"/>
  <c r="AQ238"/>
  <c r="AR238"/>
  <c r="AS238"/>
  <c r="AT238"/>
  <c r="AU238"/>
  <c r="BA238"/>
  <c r="BB238"/>
  <c r="BC238"/>
  <c r="BD238"/>
  <c r="BE238"/>
  <c r="BF238"/>
  <c r="BL238"/>
  <c r="BM238"/>
  <c r="BN238"/>
  <c r="BO238"/>
  <c r="BP238"/>
  <c r="BQ238"/>
  <c r="BW238"/>
  <c r="BX238"/>
  <c r="BY238"/>
  <c r="BZ238"/>
  <c r="CA238"/>
  <c r="CB238"/>
  <c r="AP240"/>
  <c r="AQ240"/>
  <c r="AR240"/>
  <c r="AS240"/>
  <c r="AT240"/>
  <c r="AU240"/>
  <c r="BA240"/>
  <c r="BB240"/>
  <c r="BC240"/>
  <c r="BD240"/>
  <c r="BE240"/>
  <c r="BF240"/>
  <c r="BL240"/>
  <c r="BM240"/>
  <c r="BN240"/>
  <c r="BO240"/>
  <c r="BP240"/>
  <c r="BQ240"/>
  <c r="BW240"/>
  <c r="BX240"/>
  <c r="BY240"/>
  <c r="BZ240"/>
  <c r="CA240"/>
  <c r="CB240"/>
  <c r="AP242"/>
  <c r="AQ242"/>
  <c r="AR242"/>
  <c r="AS242"/>
  <c r="AT242"/>
  <c r="AU242"/>
  <c r="BA242"/>
  <c r="BB242"/>
  <c r="BC242"/>
  <c r="BD242"/>
  <c r="BE242"/>
  <c r="BF242"/>
  <c r="BL242"/>
  <c r="BM242"/>
  <c r="BN242"/>
  <c r="BO242"/>
  <c r="BP242"/>
  <c r="BQ242"/>
  <c r="BW242"/>
  <c r="BX242"/>
  <c r="BY242"/>
  <c r="BZ242"/>
  <c r="CA242"/>
  <c r="CB242"/>
  <c r="AP244"/>
  <c r="AQ244"/>
  <c r="AR244"/>
  <c r="AS244"/>
  <c r="AT244"/>
  <c r="AU244"/>
  <c r="BA244"/>
  <c r="BB244"/>
  <c r="BC244"/>
  <c r="BD244"/>
  <c r="BE244"/>
  <c r="BF244"/>
  <c r="BL244"/>
  <c r="BM244"/>
  <c r="BN244"/>
  <c r="BO244"/>
  <c r="BP244"/>
  <c r="BQ244"/>
  <c r="BW244"/>
  <c r="BX244"/>
  <c r="BY244"/>
  <c r="BZ244"/>
  <c r="CA244"/>
  <c r="CB244"/>
  <c r="AP246"/>
  <c r="AQ246"/>
  <c r="AR246"/>
  <c r="AS246"/>
  <c r="AT246"/>
  <c r="AU246"/>
  <c r="BA246"/>
  <c r="BB246"/>
  <c r="BC246"/>
  <c r="BD246"/>
  <c r="BE246"/>
  <c r="BF246"/>
  <c r="BL246"/>
  <c r="BM246"/>
  <c r="BN246"/>
  <c r="BO246"/>
  <c r="BP246"/>
  <c r="BQ246"/>
  <c r="BW246"/>
  <c r="BX246"/>
  <c r="BY246"/>
  <c r="BZ246"/>
  <c r="CA246"/>
  <c r="CB246"/>
  <c r="AP248"/>
  <c r="AQ248"/>
  <c r="AR248"/>
  <c r="AS248"/>
  <c r="AT248"/>
  <c r="AU248"/>
  <c r="BA248"/>
  <c r="BB248"/>
  <c r="BC248"/>
  <c r="BD248"/>
  <c r="BE248"/>
  <c r="BF248"/>
  <c r="BL248"/>
  <c r="BM248"/>
  <c r="BN248"/>
  <c r="BO248"/>
  <c r="BP248"/>
  <c r="BQ248"/>
  <c r="BW248"/>
  <c r="BX248"/>
  <c r="BY248"/>
  <c r="BZ248"/>
  <c r="CA248"/>
  <c r="CB248"/>
  <c r="AP250"/>
  <c r="AQ250"/>
  <c r="AR250"/>
  <c r="AS250"/>
  <c r="AT250"/>
  <c r="AU250"/>
  <c r="BA250"/>
  <c r="BB250"/>
  <c r="BC250"/>
  <c r="BD250"/>
  <c r="BE250"/>
  <c r="BF250"/>
  <c r="BL250"/>
  <c r="BM250"/>
  <c r="BN250"/>
  <c r="BO250"/>
  <c r="BP250"/>
  <c r="BQ250"/>
  <c r="BW250"/>
  <c r="BX250"/>
  <c r="BY250"/>
  <c r="BZ250"/>
  <c r="CA250"/>
  <c r="CB250"/>
  <c r="AP252"/>
  <c r="AQ252"/>
  <c r="AR252"/>
  <c r="AS252"/>
  <c r="AT252"/>
  <c r="AU252"/>
  <c r="BA252"/>
  <c r="BB252"/>
  <c r="BC252"/>
  <c r="BD252"/>
  <c r="BE252"/>
  <c r="BF252"/>
  <c r="BL252"/>
  <c r="BM252"/>
  <c r="BN252"/>
  <c r="BO252"/>
  <c r="BP252"/>
  <c r="BQ252"/>
  <c r="BW252"/>
  <c r="BX252"/>
  <c r="BY252"/>
  <c r="BZ252"/>
  <c r="CA252"/>
  <c r="CB252"/>
  <c r="AP254"/>
  <c r="AQ254"/>
  <c r="AR254"/>
  <c r="AS254"/>
  <c r="AT254"/>
  <c r="AU254"/>
  <c r="BA254"/>
  <c r="BB254"/>
  <c r="BC254"/>
  <c r="BD254"/>
  <c r="BE254"/>
  <c r="BF254"/>
  <c r="BG254"/>
  <c r="BL254"/>
  <c r="BM254"/>
  <c r="BN254"/>
  <c r="BO254"/>
  <c r="BP254"/>
  <c r="BQ254"/>
  <c r="BW254"/>
  <c r="BX254"/>
  <c r="BY254"/>
  <c r="BZ254"/>
  <c r="CA254"/>
  <c r="CB254"/>
  <c r="AP256"/>
  <c r="AQ256"/>
  <c r="AR256"/>
  <c r="AS256"/>
  <c r="AT256"/>
  <c r="AU256"/>
  <c r="BA256"/>
  <c r="BB256"/>
  <c r="BC256"/>
  <c r="BD256"/>
  <c r="BE256"/>
  <c r="BF256"/>
  <c r="BL256"/>
  <c r="BM256"/>
  <c r="BN256"/>
  <c r="BO256"/>
  <c r="BP256"/>
  <c r="BQ256"/>
  <c r="BW256"/>
  <c r="BX256"/>
  <c r="BY256"/>
  <c r="BZ256"/>
  <c r="CA256"/>
  <c r="CB256"/>
  <c r="AP258"/>
  <c r="AQ258"/>
  <c r="AR258"/>
  <c r="AS258"/>
  <c r="AT258"/>
  <c r="AU258"/>
  <c r="BA258"/>
  <c r="BB258"/>
  <c r="BC258"/>
  <c r="BD258"/>
  <c r="BE258"/>
  <c r="BF258"/>
  <c r="BL258"/>
  <c r="BM258"/>
  <c r="BN258"/>
  <c r="BO258"/>
  <c r="BP258"/>
  <c r="BQ258"/>
  <c r="BW258"/>
  <c r="BX258"/>
  <c r="BY258"/>
  <c r="BZ258"/>
  <c r="CA258"/>
  <c r="CB258"/>
  <c r="AP260"/>
  <c r="AQ260"/>
  <c r="AR260"/>
  <c r="AS260"/>
  <c r="AT260"/>
  <c r="AU260"/>
  <c r="BA260"/>
  <c r="BB260"/>
  <c r="BC260"/>
  <c r="BD260"/>
  <c r="BE260"/>
  <c r="BF260"/>
  <c r="BL260"/>
  <c r="BM260"/>
  <c r="BN260"/>
  <c r="BO260"/>
  <c r="BP260"/>
  <c r="BQ260"/>
  <c r="BW260"/>
  <c r="BX260"/>
  <c r="BY260"/>
  <c r="BZ260"/>
  <c r="CA260"/>
  <c r="CB260"/>
  <c r="AP262"/>
  <c r="AQ262"/>
  <c r="AR262"/>
  <c r="AS262"/>
  <c r="AT262"/>
  <c r="AU262"/>
  <c r="BA262"/>
  <c r="BB262"/>
  <c r="BC262"/>
  <c r="BD262"/>
  <c r="BE262"/>
  <c r="BF262"/>
  <c r="BL262"/>
  <c r="BM262"/>
  <c r="BN262"/>
  <c r="BO262"/>
  <c r="BP262"/>
  <c r="BQ262"/>
  <c r="BW262"/>
  <c r="BX262"/>
  <c r="BY262"/>
  <c r="BZ262"/>
  <c r="CA262"/>
  <c r="CB262"/>
  <c r="AP264"/>
  <c r="AQ264"/>
  <c r="AR264"/>
  <c r="AS264"/>
  <c r="AT264"/>
  <c r="AU264"/>
  <c r="AV264"/>
  <c r="BA264"/>
  <c r="BB264"/>
  <c r="BC264"/>
  <c r="BD264"/>
  <c r="BE264"/>
  <c r="BF264"/>
  <c r="BL264"/>
  <c r="BM264"/>
  <c r="BN264"/>
  <c r="BO264"/>
  <c r="BP264"/>
  <c r="BQ264"/>
  <c r="BW264"/>
  <c r="BX264"/>
  <c r="BY264"/>
  <c r="BZ264"/>
  <c r="CA264"/>
  <c r="CB264"/>
  <c r="AP266"/>
  <c r="AQ266"/>
  <c r="AR266"/>
  <c r="AS266"/>
  <c r="AT266"/>
  <c r="AU266"/>
  <c r="BA266"/>
  <c r="BB266"/>
  <c r="BC266"/>
  <c r="BD266"/>
  <c r="BE266"/>
  <c r="BF266"/>
  <c r="BL266"/>
  <c r="BM266"/>
  <c r="BN266"/>
  <c r="BO266"/>
  <c r="BP266"/>
  <c r="BQ266"/>
  <c r="BW266"/>
  <c r="BX266"/>
  <c r="BY266"/>
  <c r="BZ266"/>
  <c r="CA266"/>
  <c r="CB266"/>
  <c r="AP268"/>
  <c r="AQ268"/>
  <c r="AR268"/>
  <c r="AS268"/>
  <c r="AT268"/>
  <c r="AU268"/>
  <c r="BA268"/>
  <c r="BB268"/>
  <c r="BG268" s="1"/>
  <c r="BC268"/>
  <c r="BD268"/>
  <c r="BE268"/>
  <c r="BF268"/>
  <c r="BL268"/>
  <c r="BM268"/>
  <c r="BN268"/>
  <c r="BO268"/>
  <c r="BP268"/>
  <c r="BQ268"/>
  <c r="BW268"/>
  <c r="BX268"/>
  <c r="BY268"/>
  <c r="BZ268"/>
  <c r="CA268"/>
  <c r="CB268"/>
  <c r="AP270"/>
  <c r="AQ270"/>
  <c r="AR270"/>
  <c r="AS270"/>
  <c r="AT270"/>
  <c r="AU270"/>
  <c r="BA270"/>
  <c r="BB270"/>
  <c r="BC270"/>
  <c r="BD270"/>
  <c r="BE270"/>
  <c r="BF270"/>
  <c r="BL270"/>
  <c r="BM270"/>
  <c r="BN270"/>
  <c r="BO270"/>
  <c r="BP270"/>
  <c r="BQ270"/>
  <c r="BW270"/>
  <c r="BX270"/>
  <c r="BY270"/>
  <c r="BZ270"/>
  <c r="CA270"/>
  <c r="CB270"/>
  <c r="AP272"/>
  <c r="AQ272"/>
  <c r="AR272"/>
  <c r="AS272"/>
  <c r="AT272"/>
  <c r="AU272"/>
  <c r="BA272"/>
  <c r="BB272"/>
  <c r="BC272"/>
  <c r="BD272"/>
  <c r="BE272"/>
  <c r="BF272"/>
  <c r="BL272"/>
  <c r="BM272"/>
  <c r="BN272"/>
  <c r="BO272"/>
  <c r="BP272"/>
  <c r="BQ272"/>
  <c r="BR272"/>
  <c r="BW272"/>
  <c r="BX272"/>
  <c r="BY272"/>
  <c r="BZ272"/>
  <c r="CA272"/>
  <c r="CB272"/>
  <c r="AP274"/>
  <c r="AQ274"/>
  <c r="AV274" s="1"/>
  <c r="AR274"/>
  <c r="AS274"/>
  <c r="AT274"/>
  <c r="AU274"/>
  <c r="BA274"/>
  <c r="BB274"/>
  <c r="BC274"/>
  <c r="BD274"/>
  <c r="BE274"/>
  <c r="BF274"/>
  <c r="BL274"/>
  <c r="BM274"/>
  <c r="BN274"/>
  <c r="BO274"/>
  <c r="BR274"/>
  <c r="BP274"/>
  <c r="BQ274"/>
  <c r="BW274"/>
  <c r="BX274"/>
  <c r="BY274"/>
  <c r="BZ274"/>
  <c r="CA274"/>
  <c r="CB274"/>
  <c r="AP276"/>
  <c r="AQ276"/>
  <c r="AR276"/>
  <c r="AS276"/>
  <c r="AV276" s="1"/>
  <c r="AT276"/>
  <c r="AU276"/>
  <c r="BA276"/>
  <c r="BB276"/>
  <c r="BC276"/>
  <c r="BD276"/>
  <c r="BE276"/>
  <c r="BF276"/>
  <c r="BL276"/>
  <c r="BM276"/>
  <c r="BN276"/>
  <c r="BO276"/>
  <c r="BP276"/>
  <c r="BQ276"/>
  <c r="BW276"/>
  <c r="BX276"/>
  <c r="BY276"/>
  <c r="BZ276"/>
  <c r="CA276"/>
  <c r="CB276"/>
  <c r="AP278"/>
  <c r="AQ278"/>
  <c r="AR278"/>
  <c r="AS278"/>
  <c r="AT278"/>
  <c r="AU278"/>
  <c r="BA278"/>
  <c r="BB278"/>
  <c r="BC278"/>
  <c r="BD278"/>
  <c r="BE278"/>
  <c r="BF278"/>
  <c r="BL278"/>
  <c r="BM278"/>
  <c r="BN278"/>
  <c r="BO278"/>
  <c r="BP278"/>
  <c r="BQ278"/>
  <c r="BW278"/>
  <c r="BX278"/>
  <c r="BY278"/>
  <c r="BZ278"/>
  <c r="CA278"/>
  <c r="CB278"/>
  <c r="AP280"/>
  <c r="AQ280"/>
  <c r="AR280"/>
  <c r="AS280"/>
  <c r="AT280"/>
  <c r="AU280"/>
  <c r="BA280"/>
  <c r="BB280"/>
  <c r="BC280"/>
  <c r="BD280"/>
  <c r="BE280"/>
  <c r="BF280"/>
  <c r="BL280"/>
  <c r="BM280"/>
  <c r="BN280"/>
  <c r="BO280"/>
  <c r="BP280"/>
  <c r="BQ280"/>
  <c r="BW280"/>
  <c r="BX280"/>
  <c r="BY280"/>
  <c r="BZ280"/>
  <c r="CA280"/>
  <c r="CB280"/>
  <c r="AP282"/>
  <c r="AQ282"/>
  <c r="AR282"/>
  <c r="AS282"/>
  <c r="AT282"/>
  <c r="AU282"/>
  <c r="BA282"/>
  <c r="BB282"/>
  <c r="BC282"/>
  <c r="BD282"/>
  <c r="BE282"/>
  <c r="BF282"/>
  <c r="BL282"/>
  <c r="BM282"/>
  <c r="BN282"/>
  <c r="BO282"/>
  <c r="BP282"/>
  <c r="BQ282"/>
  <c r="BW282"/>
  <c r="BX282"/>
  <c r="BY282"/>
  <c r="BZ282"/>
  <c r="CA282"/>
  <c r="CB282"/>
  <c r="AP284"/>
  <c r="AQ284"/>
  <c r="AR284"/>
  <c r="AS284"/>
  <c r="AT284"/>
  <c r="AU284"/>
  <c r="BA284"/>
  <c r="BB284"/>
  <c r="BC284"/>
  <c r="BD284"/>
  <c r="BG284"/>
  <c r="BE284"/>
  <c r="BF284"/>
  <c r="BL284"/>
  <c r="BM284"/>
  <c r="BN284"/>
  <c r="BO284"/>
  <c r="BP284"/>
  <c r="BQ284"/>
  <c r="BW284"/>
  <c r="BX284"/>
  <c r="BY284"/>
  <c r="BZ284"/>
  <c r="CA284"/>
  <c r="CB284"/>
  <c r="AP286"/>
  <c r="AQ286"/>
  <c r="AR286"/>
  <c r="AS286"/>
  <c r="AT286"/>
  <c r="AU286"/>
  <c r="BA286"/>
  <c r="BB286"/>
  <c r="BC286"/>
  <c r="BD286"/>
  <c r="BG286" s="1"/>
  <c r="BE286"/>
  <c r="BF286"/>
  <c r="BL286"/>
  <c r="BM286"/>
  <c r="BN286"/>
  <c r="BO286"/>
  <c r="BP286"/>
  <c r="BQ286"/>
  <c r="BW286"/>
  <c r="BX286"/>
  <c r="BY286"/>
  <c r="BZ286"/>
  <c r="CA286"/>
  <c r="CB286"/>
  <c r="AP288"/>
  <c r="AQ288"/>
  <c r="AR288"/>
  <c r="AS288"/>
  <c r="AV288" s="1"/>
  <c r="AT288"/>
  <c r="AU288"/>
  <c r="BA288"/>
  <c r="BB288"/>
  <c r="BC288"/>
  <c r="BD288"/>
  <c r="BE288"/>
  <c r="BF288"/>
  <c r="BL288"/>
  <c r="BM288"/>
  <c r="BN288"/>
  <c r="BO288"/>
  <c r="BP288"/>
  <c r="BQ288"/>
  <c r="BW288"/>
  <c r="BX288"/>
  <c r="BY288"/>
  <c r="BZ288"/>
  <c r="CA288"/>
  <c r="CB288"/>
  <c r="AP290"/>
  <c r="AQ290"/>
  <c r="AR290"/>
  <c r="AS290"/>
  <c r="AT290"/>
  <c r="AU290"/>
  <c r="BA290"/>
  <c r="BB290"/>
  <c r="BC290"/>
  <c r="BD290"/>
  <c r="BE290"/>
  <c r="BF290"/>
  <c r="BL290"/>
  <c r="BM290"/>
  <c r="BN290"/>
  <c r="BO290"/>
  <c r="BP290"/>
  <c r="BQ290"/>
  <c r="BW290"/>
  <c r="BX290"/>
  <c r="BY290"/>
  <c r="BZ290"/>
  <c r="CA290"/>
  <c r="CB290"/>
  <c r="AP292"/>
  <c r="AQ292"/>
  <c r="AR292"/>
  <c r="AS292"/>
  <c r="AT292"/>
  <c r="AU292"/>
  <c r="BA292"/>
  <c r="BB292"/>
  <c r="BC292"/>
  <c r="BD292"/>
  <c r="BE292"/>
  <c r="BF292"/>
  <c r="BL292"/>
  <c r="BM292"/>
  <c r="BN292"/>
  <c r="BO292"/>
  <c r="BP292"/>
  <c r="BQ292"/>
  <c r="BW292"/>
  <c r="BX292"/>
  <c r="BY292"/>
  <c r="BZ292"/>
  <c r="CA292"/>
  <c r="CB292"/>
  <c r="AP294"/>
  <c r="AQ294"/>
  <c r="AR294"/>
  <c r="AS294"/>
  <c r="AT294"/>
  <c r="AU294"/>
  <c r="AV294"/>
  <c r="BA294"/>
  <c r="BB294"/>
  <c r="BC294"/>
  <c r="BD294"/>
  <c r="BG294" s="1"/>
  <c r="BE294"/>
  <c r="BF294"/>
  <c r="BL294"/>
  <c r="BM294"/>
  <c r="BN294"/>
  <c r="BO294"/>
  <c r="BP294"/>
  <c r="BQ294"/>
  <c r="BW294"/>
  <c r="BX294"/>
  <c r="BY294"/>
  <c r="BZ294"/>
  <c r="CA294"/>
  <c r="CB294"/>
  <c r="AP296"/>
  <c r="AQ296"/>
  <c r="AR296"/>
  <c r="AS296"/>
  <c r="AV296" s="1"/>
  <c r="AT296"/>
  <c r="AU296"/>
  <c r="BA296"/>
  <c r="BB296"/>
  <c r="BC296"/>
  <c r="BD296"/>
  <c r="BE296"/>
  <c r="BF296"/>
  <c r="BL296"/>
  <c r="BM296"/>
  <c r="BN296"/>
  <c r="BO296"/>
  <c r="BP296"/>
  <c r="BQ296"/>
  <c r="BW296"/>
  <c r="BX296"/>
  <c r="BY296"/>
  <c r="BZ296"/>
  <c r="CA296"/>
  <c r="CB296"/>
  <c r="AP298"/>
  <c r="AQ298"/>
  <c r="AR298"/>
  <c r="AS298"/>
  <c r="AT298"/>
  <c r="AU298"/>
  <c r="BA298"/>
  <c r="BB298"/>
  <c r="BG298" s="1"/>
  <c r="BC298"/>
  <c r="BD298"/>
  <c r="BE298"/>
  <c r="BF298"/>
  <c r="BL298"/>
  <c r="BM298"/>
  <c r="BN298"/>
  <c r="BO298"/>
  <c r="BP298"/>
  <c r="BQ298"/>
  <c r="BW298"/>
  <c r="BX298"/>
  <c r="BY298"/>
  <c r="BZ298"/>
  <c r="CA298"/>
  <c r="CB298"/>
  <c r="AP300"/>
  <c r="AQ300"/>
  <c r="AR300"/>
  <c r="AS300"/>
  <c r="AT300"/>
  <c r="AU300"/>
  <c r="BA300"/>
  <c r="BB300"/>
  <c r="BC300"/>
  <c r="BD300"/>
  <c r="BE300"/>
  <c r="BF300"/>
  <c r="BL300"/>
  <c r="BM300"/>
  <c r="BN300"/>
  <c r="BO300"/>
  <c r="BP300"/>
  <c r="BQ300"/>
  <c r="BW300"/>
  <c r="BX300"/>
  <c r="BY300"/>
  <c r="BZ300"/>
  <c r="CA300"/>
  <c r="CB300"/>
  <c r="AP302"/>
  <c r="AQ302"/>
  <c r="AR302"/>
  <c r="AS302"/>
  <c r="AT302"/>
  <c r="AU302"/>
  <c r="AV302"/>
  <c r="BA302"/>
  <c r="BB302"/>
  <c r="BC302"/>
  <c r="BD302"/>
  <c r="BG302" s="1"/>
  <c r="BE302"/>
  <c r="BF302"/>
  <c r="BL302"/>
  <c r="BM302"/>
  <c r="BR302" s="1"/>
  <c r="BN302"/>
  <c r="BO302"/>
  <c r="BP302"/>
  <c r="BQ302"/>
  <c r="BW302"/>
  <c r="BX302"/>
  <c r="BY302"/>
  <c r="BZ302"/>
  <c r="CA302"/>
  <c r="CB302"/>
  <c r="AP304"/>
  <c r="AQ304"/>
  <c r="AR304"/>
  <c r="AS304"/>
  <c r="AT304"/>
  <c r="AU304"/>
  <c r="BA304"/>
  <c r="BB304"/>
  <c r="BC304"/>
  <c r="BD304"/>
  <c r="BE304"/>
  <c r="BF304"/>
  <c r="BL304"/>
  <c r="BM304"/>
  <c r="BN304"/>
  <c r="BO304"/>
  <c r="BP304"/>
  <c r="BQ304"/>
  <c r="BW304"/>
  <c r="BX304"/>
  <c r="BY304"/>
  <c r="BZ304"/>
  <c r="CA304"/>
  <c r="CB304"/>
  <c r="AP306"/>
  <c r="AQ306"/>
  <c r="AR306"/>
  <c r="AS306"/>
  <c r="AT306"/>
  <c r="AU306"/>
  <c r="BA306"/>
  <c r="BB306"/>
  <c r="BC306"/>
  <c r="BD306"/>
  <c r="BE306"/>
  <c r="BF306"/>
  <c r="BL306"/>
  <c r="BM306"/>
  <c r="BN306"/>
  <c r="BO306"/>
  <c r="BP306"/>
  <c r="BQ306"/>
  <c r="BW306"/>
  <c r="BX306"/>
  <c r="BY306"/>
  <c r="BZ306"/>
  <c r="CA306"/>
  <c r="CB306"/>
  <c r="AP308"/>
  <c r="AQ308"/>
  <c r="AR308"/>
  <c r="AS308"/>
  <c r="AT308"/>
  <c r="AU308"/>
  <c r="BA308"/>
  <c r="BB308"/>
  <c r="BC308"/>
  <c r="BD308"/>
  <c r="BE308"/>
  <c r="BF308"/>
  <c r="BL308"/>
  <c r="BM308"/>
  <c r="BN308"/>
  <c r="BO308"/>
  <c r="BR308" s="1"/>
  <c r="BP308"/>
  <c r="BQ308"/>
  <c r="BW308"/>
  <c r="BX308"/>
  <c r="BY308"/>
  <c r="BZ308"/>
  <c r="CA308"/>
  <c r="CB308"/>
  <c r="AP310"/>
  <c r="AQ310"/>
  <c r="AR310"/>
  <c r="AS310"/>
  <c r="AT310"/>
  <c r="AU310"/>
  <c r="BA310"/>
  <c r="BB310"/>
  <c r="BC310"/>
  <c r="BD310"/>
  <c r="BE310"/>
  <c r="BF310"/>
  <c r="BL310"/>
  <c r="BM310"/>
  <c r="BN310"/>
  <c r="BO310"/>
  <c r="BP310"/>
  <c r="BQ310"/>
  <c r="BW310"/>
  <c r="BX310"/>
  <c r="BY310"/>
  <c r="BZ310"/>
  <c r="CC310" s="1"/>
  <c r="CA310"/>
  <c r="CB310"/>
  <c r="AP312"/>
  <c r="AQ312"/>
  <c r="AR312"/>
  <c r="AS312"/>
  <c r="AT312"/>
  <c r="AU312"/>
  <c r="BA312"/>
  <c r="BB312"/>
  <c r="BC312"/>
  <c r="BD312"/>
  <c r="BE312"/>
  <c r="BF312"/>
  <c r="BL312"/>
  <c r="BM312"/>
  <c r="BN312"/>
  <c r="BO312"/>
  <c r="BP312"/>
  <c r="BQ312"/>
  <c r="BW312"/>
  <c r="BX312"/>
  <c r="BY312"/>
  <c r="BZ312"/>
  <c r="CA312"/>
  <c r="CB312"/>
  <c r="AP314"/>
  <c r="AQ314"/>
  <c r="AR314"/>
  <c r="AS314"/>
  <c r="AT314"/>
  <c r="AU314"/>
  <c r="BA314"/>
  <c r="BB314"/>
  <c r="BC314"/>
  <c r="BD314"/>
  <c r="BG314" s="1"/>
  <c r="BE314"/>
  <c r="BF314"/>
  <c r="BL314"/>
  <c r="BM314"/>
  <c r="BN314"/>
  <c r="BO314"/>
  <c r="BP314"/>
  <c r="BQ314"/>
  <c r="BW314"/>
  <c r="BX314"/>
  <c r="BY314"/>
  <c r="BZ314"/>
  <c r="CA314"/>
  <c r="CB314"/>
  <c r="AP316"/>
  <c r="AQ316"/>
  <c r="AR316"/>
  <c r="AS316"/>
  <c r="AT316"/>
  <c r="AU316"/>
  <c r="BA316"/>
  <c r="BB316"/>
  <c r="BC316"/>
  <c r="BD316"/>
  <c r="BE316"/>
  <c r="BF316"/>
  <c r="BL316"/>
  <c r="BM316"/>
  <c r="BN316"/>
  <c r="BO316"/>
  <c r="BP316"/>
  <c r="BQ316"/>
  <c r="BW316"/>
  <c r="BX316"/>
  <c r="BY316"/>
  <c r="BZ316"/>
  <c r="CA316"/>
  <c r="CB316"/>
  <c r="AP318"/>
  <c r="AQ318"/>
  <c r="AR318"/>
  <c r="AS318"/>
  <c r="AV318"/>
  <c r="AT318"/>
  <c r="AU318"/>
  <c r="BA318"/>
  <c r="BB318"/>
  <c r="BC318"/>
  <c r="BD318"/>
  <c r="BE318"/>
  <c r="BF318"/>
  <c r="BL318"/>
  <c r="BM318"/>
  <c r="BN318"/>
  <c r="BO318"/>
  <c r="BP318"/>
  <c r="BQ318"/>
  <c r="BW318"/>
  <c r="BX318"/>
  <c r="BY318"/>
  <c r="BZ318"/>
  <c r="CA318"/>
  <c r="CB318"/>
  <c r="AP320"/>
  <c r="AQ320"/>
  <c r="AR320"/>
  <c r="AS320"/>
  <c r="AV320" s="1"/>
  <c r="AT320"/>
  <c r="AU320"/>
  <c r="BA320"/>
  <c r="BB320"/>
  <c r="BC320"/>
  <c r="BD320"/>
  <c r="BE320"/>
  <c r="BF320"/>
  <c r="BL320"/>
  <c r="BM320"/>
  <c r="BN320"/>
  <c r="BO320"/>
  <c r="BP320"/>
  <c r="BQ320"/>
  <c r="BW320"/>
  <c r="BX320"/>
  <c r="BY320"/>
  <c r="BZ320"/>
  <c r="CA320"/>
  <c r="CB320"/>
  <c r="AP322"/>
  <c r="AQ322"/>
  <c r="AR322"/>
  <c r="AS322"/>
  <c r="AT322"/>
  <c r="AU322"/>
  <c r="BA322"/>
  <c r="BB322"/>
  <c r="BC322"/>
  <c r="BD322"/>
  <c r="BE322"/>
  <c r="BF322"/>
  <c r="BL322"/>
  <c r="BM322"/>
  <c r="BN322"/>
  <c r="BO322"/>
  <c r="BP322"/>
  <c r="BQ322"/>
  <c r="BW322"/>
  <c r="BX322"/>
  <c r="BY322"/>
  <c r="BZ322"/>
  <c r="CA322"/>
  <c r="CB322"/>
  <c r="AP324"/>
  <c r="AQ324"/>
  <c r="AR324"/>
  <c r="AS324"/>
  <c r="AT324"/>
  <c r="AU324"/>
  <c r="BA324"/>
  <c r="BB324"/>
  <c r="BC324"/>
  <c r="BD324"/>
  <c r="BE324"/>
  <c r="BF324"/>
  <c r="BL324"/>
  <c r="BM324"/>
  <c r="BN324"/>
  <c r="BO324"/>
  <c r="BP324"/>
  <c r="BQ324"/>
  <c r="BW324"/>
  <c r="BX324"/>
  <c r="BY324"/>
  <c r="BZ324"/>
  <c r="CA324"/>
  <c r="CB324"/>
  <c r="AP326"/>
  <c r="AQ326"/>
  <c r="AR326"/>
  <c r="AS326"/>
  <c r="AT326"/>
  <c r="AU326"/>
  <c r="BA326"/>
  <c r="BB326"/>
  <c r="BC326"/>
  <c r="BD326"/>
  <c r="BE326"/>
  <c r="BF326"/>
  <c r="BL326"/>
  <c r="BM326"/>
  <c r="BN326"/>
  <c r="BO326"/>
  <c r="BP326"/>
  <c r="BQ326"/>
  <c r="BW326"/>
  <c r="BX326"/>
  <c r="BY326"/>
  <c r="BZ326"/>
  <c r="CA326"/>
  <c r="CB326"/>
  <c r="AP328"/>
  <c r="AQ328"/>
  <c r="AR328"/>
  <c r="AS328"/>
  <c r="AT328"/>
  <c r="AU328"/>
  <c r="BA328"/>
  <c r="BB328"/>
  <c r="BC328"/>
  <c r="BD328"/>
  <c r="BG328"/>
  <c r="BE328"/>
  <c r="BF328"/>
  <c r="BL328"/>
  <c r="BM328"/>
  <c r="BN328"/>
  <c r="BO328"/>
  <c r="BP328"/>
  <c r="BQ328"/>
  <c r="BW328"/>
  <c r="BX328"/>
  <c r="BY328"/>
  <c r="BZ328"/>
  <c r="CC328" s="1"/>
  <c r="CA328"/>
  <c r="CB328"/>
  <c r="AP330"/>
  <c r="AQ330"/>
  <c r="AR330"/>
  <c r="AS330"/>
  <c r="AT330"/>
  <c r="AU330"/>
  <c r="BA330"/>
  <c r="BB330"/>
  <c r="BC330"/>
  <c r="BD330"/>
  <c r="BG330" s="1"/>
  <c r="BE330"/>
  <c r="BF330"/>
  <c r="BL330"/>
  <c r="BM330"/>
  <c r="BN330"/>
  <c r="BO330"/>
  <c r="BP330"/>
  <c r="BQ330"/>
  <c r="BW330"/>
  <c r="BX330"/>
  <c r="BY330"/>
  <c r="BZ330"/>
  <c r="CA330"/>
  <c r="CB330"/>
  <c r="AP332"/>
  <c r="AQ332"/>
  <c r="AR332"/>
  <c r="AS332"/>
  <c r="AT332"/>
  <c r="AU332"/>
  <c r="BA332"/>
  <c r="BB332"/>
  <c r="BC332"/>
  <c r="BD332"/>
  <c r="BE332"/>
  <c r="BF332"/>
  <c r="BL332"/>
  <c r="BM332"/>
  <c r="BN332"/>
  <c r="BO332"/>
  <c r="BR332"/>
  <c r="BP332"/>
  <c r="BQ332"/>
  <c r="BW332"/>
  <c r="BX332"/>
  <c r="BY332"/>
  <c r="BZ332"/>
  <c r="CA332"/>
  <c r="CB332"/>
  <c r="AP334"/>
  <c r="AQ334"/>
  <c r="AR334"/>
  <c r="AS334"/>
  <c r="AT334"/>
  <c r="AU334"/>
  <c r="BA334"/>
  <c r="BB334"/>
  <c r="BG334" s="1"/>
  <c r="BC334"/>
  <c r="BD334"/>
  <c r="BE334"/>
  <c r="BF334"/>
  <c r="BL334"/>
  <c r="BM334"/>
  <c r="BN334"/>
  <c r="BO334"/>
  <c r="BP334"/>
  <c r="BQ334"/>
  <c r="BW334"/>
  <c r="BX334"/>
  <c r="BY334"/>
  <c r="BZ334"/>
  <c r="CA334"/>
  <c r="CB334"/>
  <c r="AP336"/>
  <c r="AQ336"/>
  <c r="AR336"/>
  <c r="AS336"/>
  <c r="AT336"/>
  <c r="AU336"/>
  <c r="BA336"/>
  <c r="BB336"/>
  <c r="BC336"/>
  <c r="BD336"/>
  <c r="BE336"/>
  <c r="BF336"/>
  <c r="BL336"/>
  <c r="BM336"/>
  <c r="BN336"/>
  <c r="BO336"/>
  <c r="BP336"/>
  <c r="BQ336"/>
  <c r="BW336"/>
  <c r="BX336"/>
  <c r="BY336"/>
  <c r="BZ336"/>
  <c r="CA336"/>
  <c r="CB336"/>
  <c r="AP338"/>
  <c r="AQ338"/>
  <c r="AR338"/>
  <c r="AS338"/>
  <c r="AT338"/>
  <c r="AU338"/>
  <c r="BA338"/>
  <c r="BB338"/>
  <c r="BC338"/>
  <c r="BD338"/>
  <c r="BE338"/>
  <c r="BF338"/>
  <c r="BL338"/>
  <c r="BM338"/>
  <c r="BN338"/>
  <c r="BO338"/>
  <c r="BP338"/>
  <c r="BQ338"/>
  <c r="BW338"/>
  <c r="BX338"/>
  <c r="BY338"/>
  <c r="BZ338"/>
  <c r="CA338"/>
  <c r="CB338"/>
  <c r="AP340"/>
  <c r="AQ340"/>
  <c r="AR340"/>
  <c r="AS340"/>
  <c r="AT340"/>
  <c r="AU340"/>
  <c r="BA340"/>
  <c r="BB340"/>
  <c r="BC340"/>
  <c r="BD340"/>
  <c r="BG340"/>
  <c r="BE340"/>
  <c r="BF340"/>
  <c r="BL340"/>
  <c r="BM340"/>
  <c r="BN340"/>
  <c r="BO340"/>
  <c r="BP340"/>
  <c r="BQ340"/>
  <c r="BW340"/>
  <c r="BX340"/>
  <c r="BY340"/>
  <c r="BZ340"/>
  <c r="CA340"/>
  <c r="CB340"/>
  <c r="AP342"/>
  <c r="AQ342"/>
  <c r="AR342"/>
  <c r="AS342"/>
  <c r="AT342"/>
  <c r="AU342"/>
  <c r="BA342"/>
  <c r="BB342"/>
  <c r="BC342"/>
  <c r="BD342"/>
  <c r="BE342"/>
  <c r="BF342"/>
  <c r="BL342"/>
  <c r="BM342"/>
  <c r="BN342"/>
  <c r="BO342"/>
  <c r="BP342"/>
  <c r="BQ342"/>
  <c r="BW342"/>
  <c r="BX342"/>
  <c r="BY342"/>
  <c r="BZ342"/>
  <c r="CA342"/>
  <c r="CB342"/>
  <c r="AP344"/>
  <c r="AQ344"/>
  <c r="AR344"/>
  <c r="AS344"/>
  <c r="AT344"/>
  <c r="AU344"/>
  <c r="BA344"/>
  <c r="BB344"/>
  <c r="BC344"/>
  <c r="BD344"/>
  <c r="BG344" s="1"/>
  <c r="BE344"/>
  <c r="BF344"/>
  <c r="BL344"/>
  <c r="BM344"/>
  <c r="BN344"/>
  <c r="BO344"/>
  <c r="BP344"/>
  <c r="BQ344"/>
  <c r="BW344"/>
  <c r="BX344"/>
  <c r="BY344"/>
  <c r="BZ344"/>
  <c r="CA344"/>
  <c r="CB344"/>
  <c r="AP346"/>
  <c r="AQ346"/>
  <c r="AR346"/>
  <c r="AS346"/>
  <c r="AT346"/>
  <c r="AU346"/>
  <c r="BA346"/>
  <c r="BB346"/>
  <c r="BC346"/>
  <c r="BD346"/>
  <c r="BE346"/>
  <c r="BF346"/>
  <c r="BL346"/>
  <c r="BM346"/>
  <c r="BN346"/>
  <c r="BO346"/>
  <c r="BP346"/>
  <c r="BQ346"/>
  <c r="BW346"/>
  <c r="BX346"/>
  <c r="BY346"/>
  <c r="BZ346"/>
  <c r="CA346"/>
  <c r="CB346"/>
  <c r="AP348"/>
  <c r="AQ348"/>
  <c r="AR348"/>
  <c r="AS348"/>
  <c r="AT348"/>
  <c r="AU348"/>
  <c r="BA348"/>
  <c r="BB348"/>
  <c r="BC348"/>
  <c r="BD348"/>
  <c r="BE348"/>
  <c r="BF348"/>
  <c r="BL348"/>
  <c r="BM348"/>
  <c r="BN348"/>
  <c r="BO348"/>
  <c r="BR348" s="1"/>
  <c r="BP348"/>
  <c r="BQ348"/>
  <c r="BW348"/>
  <c r="BX348"/>
  <c r="BY348"/>
  <c r="BZ348"/>
  <c r="CA348"/>
  <c r="CB348"/>
  <c r="AP350"/>
  <c r="AQ350"/>
  <c r="AR350"/>
  <c r="AS350"/>
  <c r="AT350"/>
  <c r="AU350"/>
  <c r="BA350"/>
  <c r="BB350"/>
  <c r="BC350"/>
  <c r="BD350"/>
  <c r="BE350"/>
  <c r="BF350"/>
  <c r="BL350"/>
  <c r="BM350"/>
  <c r="BN350"/>
  <c r="BO350"/>
  <c r="BP350"/>
  <c r="BQ350"/>
  <c r="BW350"/>
  <c r="BX350"/>
  <c r="BY350"/>
  <c r="BZ350"/>
  <c r="CA350"/>
  <c r="CB350"/>
  <c r="AP352"/>
  <c r="AQ352"/>
  <c r="AR352"/>
  <c r="AS352"/>
  <c r="AT352"/>
  <c r="AU352"/>
  <c r="BA352"/>
  <c r="BB352"/>
  <c r="BC352"/>
  <c r="BD352"/>
  <c r="BE352"/>
  <c r="BF352"/>
  <c r="BL352"/>
  <c r="BM352"/>
  <c r="BN352"/>
  <c r="BO352"/>
  <c r="BP352"/>
  <c r="BQ352"/>
  <c r="BW352"/>
  <c r="BX352"/>
  <c r="BY352"/>
  <c r="BZ352"/>
  <c r="CA352"/>
  <c r="CB352"/>
  <c r="AP354"/>
  <c r="AQ354"/>
  <c r="AR354"/>
  <c r="AS354"/>
  <c r="AT354"/>
  <c r="AU354"/>
  <c r="BA354"/>
  <c r="BB354"/>
  <c r="BC354"/>
  <c r="BD354"/>
  <c r="BE354"/>
  <c r="BF354"/>
  <c r="BL354"/>
  <c r="BM354"/>
  <c r="BN354"/>
  <c r="BO354"/>
  <c r="BP354"/>
  <c r="BQ354"/>
  <c r="BW354"/>
  <c r="BX354"/>
  <c r="BY354"/>
  <c r="BZ354"/>
  <c r="CA354"/>
  <c r="CB354"/>
  <c r="AP356"/>
  <c r="AQ356"/>
  <c r="AR356"/>
  <c r="AS356"/>
  <c r="AT356"/>
  <c r="AU356"/>
  <c r="BA356"/>
  <c r="BB356"/>
  <c r="BC356"/>
  <c r="BD356"/>
  <c r="BE356"/>
  <c r="BF356"/>
  <c r="BL356"/>
  <c r="BM356"/>
  <c r="BN356"/>
  <c r="BO356"/>
  <c r="BP356"/>
  <c r="BQ356"/>
  <c r="BW356"/>
  <c r="BX356"/>
  <c r="BY356"/>
  <c r="BZ356"/>
  <c r="CA356"/>
  <c r="CB356"/>
  <c r="AP358"/>
  <c r="AQ358"/>
  <c r="AR358"/>
  <c r="AS358"/>
  <c r="AT358"/>
  <c r="AU358"/>
  <c r="BA358"/>
  <c r="BB358"/>
  <c r="BC358"/>
  <c r="BD358"/>
  <c r="BE358"/>
  <c r="BF358"/>
  <c r="BL358"/>
  <c r="BM358"/>
  <c r="BN358"/>
  <c r="BO358"/>
  <c r="BP358"/>
  <c r="BQ358"/>
  <c r="BW358"/>
  <c r="BX358"/>
  <c r="BY358"/>
  <c r="BZ358"/>
  <c r="CA358"/>
  <c r="CB358"/>
  <c r="AP360"/>
  <c r="AQ360"/>
  <c r="AR360"/>
  <c r="AS360"/>
  <c r="AT360"/>
  <c r="AU360"/>
  <c r="BA360"/>
  <c r="BB360"/>
  <c r="BC360"/>
  <c r="BD360"/>
  <c r="BE360"/>
  <c r="BF360"/>
  <c r="BL360"/>
  <c r="BM360"/>
  <c r="BN360"/>
  <c r="BO360"/>
  <c r="BP360"/>
  <c r="BQ360"/>
  <c r="BW360"/>
  <c r="BX360"/>
  <c r="BY360"/>
  <c r="BZ360"/>
  <c r="CA360"/>
  <c r="CB360"/>
  <c r="AP362"/>
  <c r="AQ362"/>
  <c r="AR362"/>
  <c r="AS362"/>
  <c r="AT362"/>
  <c r="AU362"/>
  <c r="BA362"/>
  <c r="BB362"/>
  <c r="BC362"/>
  <c r="BD362"/>
  <c r="BE362"/>
  <c r="BF362"/>
  <c r="BL362"/>
  <c r="BM362"/>
  <c r="BN362"/>
  <c r="BO362"/>
  <c r="BP362"/>
  <c r="BQ362"/>
  <c r="BW362"/>
  <c r="BX362"/>
  <c r="BY362"/>
  <c r="BZ362"/>
  <c r="CA362"/>
  <c r="CB362"/>
  <c r="AP364"/>
  <c r="AQ364"/>
  <c r="AR364"/>
  <c r="AS364"/>
  <c r="AT364"/>
  <c r="AU364"/>
  <c r="BA364"/>
  <c r="BB364"/>
  <c r="BC364"/>
  <c r="BD364"/>
  <c r="BE364"/>
  <c r="BF364"/>
  <c r="BL364"/>
  <c r="BM364"/>
  <c r="BN364"/>
  <c r="BO364"/>
  <c r="BP364"/>
  <c r="BQ364"/>
  <c r="BW364"/>
  <c r="BX364"/>
  <c r="BY364"/>
  <c r="BZ364"/>
  <c r="CA364"/>
  <c r="CB364"/>
  <c r="AP366"/>
  <c r="AQ366"/>
  <c r="AR366"/>
  <c r="AS366"/>
  <c r="AT366"/>
  <c r="AU366"/>
  <c r="BA366"/>
  <c r="BB366"/>
  <c r="BC366"/>
  <c r="BD366"/>
  <c r="BE366"/>
  <c r="BF366"/>
  <c r="BL366"/>
  <c r="BM366"/>
  <c r="BN366"/>
  <c r="BO366"/>
  <c r="BP366"/>
  <c r="BQ366"/>
  <c r="BW366"/>
  <c r="BX366"/>
  <c r="BY366"/>
  <c r="BZ366"/>
  <c r="CA366"/>
  <c r="CB366"/>
  <c r="AP368"/>
  <c r="AQ368"/>
  <c r="AR368"/>
  <c r="AS368"/>
  <c r="AT368"/>
  <c r="AU368"/>
  <c r="BA368"/>
  <c r="BB368"/>
  <c r="BC368"/>
  <c r="BD368"/>
  <c r="BE368"/>
  <c r="BF368"/>
  <c r="BL368"/>
  <c r="BM368"/>
  <c r="BN368"/>
  <c r="BO368"/>
  <c r="BP368"/>
  <c r="BQ368"/>
  <c r="BW368"/>
  <c r="BX368"/>
  <c r="BY368"/>
  <c r="BZ368"/>
  <c r="CA368"/>
  <c r="CB368"/>
  <c r="AP370"/>
  <c r="AQ370"/>
  <c r="AR370"/>
  <c r="AS370"/>
  <c r="AT370"/>
  <c r="AU370"/>
  <c r="BA370"/>
  <c r="BB370"/>
  <c r="BC370"/>
  <c r="BD370"/>
  <c r="BE370"/>
  <c r="BF370"/>
  <c r="BL370"/>
  <c r="BM370"/>
  <c r="BN370"/>
  <c r="BO370"/>
  <c r="BP370"/>
  <c r="BQ370"/>
  <c r="BW370"/>
  <c r="BX370"/>
  <c r="BY370"/>
  <c r="BZ370"/>
  <c r="CA370"/>
  <c r="CB370"/>
  <c r="AP372"/>
  <c r="AQ372"/>
  <c r="AR372"/>
  <c r="AS372"/>
  <c r="AT372"/>
  <c r="AU372"/>
  <c r="BA372"/>
  <c r="BB372"/>
  <c r="BC372"/>
  <c r="BD372"/>
  <c r="BE372"/>
  <c r="BF372"/>
  <c r="BL372"/>
  <c r="BM372"/>
  <c r="BN372"/>
  <c r="BO372"/>
  <c r="BP372"/>
  <c r="BQ372"/>
  <c r="BW372"/>
  <c r="BX372"/>
  <c r="BY372"/>
  <c r="BZ372"/>
  <c r="CA372"/>
  <c r="CB372"/>
  <c r="AP374"/>
  <c r="AQ374"/>
  <c r="AR374"/>
  <c r="AS374"/>
  <c r="AT374"/>
  <c r="AU374"/>
  <c r="BA374"/>
  <c r="BB374"/>
  <c r="BC374"/>
  <c r="BD374"/>
  <c r="BE374"/>
  <c r="BF374"/>
  <c r="BL374"/>
  <c r="BM374"/>
  <c r="BN374"/>
  <c r="BO374"/>
  <c r="BP374"/>
  <c r="BQ374"/>
  <c r="BW374"/>
  <c r="BX374"/>
  <c r="BY374"/>
  <c r="BZ374"/>
  <c r="CA374"/>
  <c r="CB374"/>
  <c r="AP376"/>
  <c r="AQ376"/>
  <c r="AR376"/>
  <c r="AS376"/>
  <c r="AT376"/>
  <c r="AU376"/>
  <c r="BA376"/>
  <c r="BB376"/>
  <c r="BC376"/>
  <c r="BD376"/>
  <c r="BE376"/>
  <c r="BF376"/>
  <c r="BL376"/>
  <c r="BM376"/>
  <c r="BN376"/>
  <c r="BO376"/>
  <c r="BP376"/>
  <c r="BQ376"/>
  <c r="BW376"/>
  <c r="BX376"/>
  <c r="BY376"/>
  <c r="BZ376"/>
  <c r="CA376"/>
  <c r="CB376"/>
  <c r="AP378"/>
  <c r="AQ378"/>
  <c r="AR378"/>
  <c r="AS378"/>
  <c r="AT378"/>
  <c r="AU378"/>
  <c r="BA378"/>
  <c r="BB378"/>
  <c r="BC378"/>
  <c r="BD378"/>
  <c r="BE378"/>
  <c r="BF378"/>
  <c r="BL378"/>
  <c r="BM378"/>
  <c r="BN378"/>
  <c r="BO378"/>
  <c r="BP378"/>
  <c r="BQ378"/>
  <c r="BW378"/>
  <c r="BX378"/>
  <c r="BY378"/>
  <c r="BZ378"/>
  <c r="CA378"/>
  <c r="CB378"/>
  <c r="AP380"/>
  <c r="AQ380"/>
  <c r="AR380"/>
  <c r="AS380"/>
  <c r="AT380"/>
  <c r="AU380"/>
  <c r="BA380"/>
  <c r="BB380"/>
  <c r="BC380"/>
  <c r="BD380"/>
  <c r="BE380"/>
  <c r="BF380"/>
  <c r="BL380"/>
  <c r="BM380"/>
  <c r="BN380"/>
  <c r="BO380"/>
  <c r="BP380"/>
  <c r="BQ380"/>
  <c r="BW380"/>
  <c r="BX380"/>
  <c r="BY380"/>
  <c r="BZ380"/>
  <c r="CA380"/>
  <c r="CB380"/>
  <c r="AP382"/>
  <c r="AQ382"/>
  <c r="AR382"/>
  <c r="AS382"/>
  <c r="AT382"/>
  <c r="AU382"/>
  <c r="BA382"/>
  <c r="BB382"/>
  <c r="BC382"/>
  <c r="BD382"/>
  <c r="BE382"/>
  <c r="BF382"/>
  <c r="BL382"/>
  <c r="BM382"/>
  <c r="BN382"/>
  <c r="BO382"/>
  <c r="BP382"/>
  <c r="BQ382"/>
  <c r="BW382"/>
  <c r="BX382"/>
  <c r="BY382"/>
  <c r="BZ382"/>
  <c r="CA382"/>
  <c r="CB382"/>
  <c r="AP384"/>
  <c r="AQ384"/>
  <c r="AR384"/>
  <c r="AS384"/>
  <c r="AT384"/>
  <c r="AU384"/>
  <c r="BA384"/>
  <c r="BB384"/>
  <c r="BC384"/>
  <c r="BD384"/>
  <c r="BE384"/>
  <c r="BF384"/>
  <c r="BL384"/>
  <c r="BM384"/>
  <c r="BN384"/>
  <c r="BO384"/>
  <c r="BP384"/>
  <c r="BQ384"/>
  <c r="BW384"/>
  <c r="BX384"/>
  <c r="BY384"/>
  <c r="BZ384"/>
  <c r="CA384"/>
  <c r="CB384"/>
  <c r="AP386"/>
  <c r="AQ386"/>
  <c r="AR386"/>
  <c r="AS386"/>
  <c r="AT386"/>
  <c r="AU386"/>
  <c r="BA386"/>
  <c r="BB386"/>
  <c r="BC386"/>
  <c r="BD386"/>
  <c r="BE386"/>
  <c r="BF386"/>
  <c r="BL386"/>
  <c r="BM386"/>
  <c r="BN386"/>
  <c r="BO386"/>
  <c r="BP386"/>
  <c r="BQ386"/>
  <c r="BW386"/>
  <c r="BX386"/>
  <c r="BY386"/>
  <c r="BZ386"/>
  <c r="CA386"/>
  <c r="CB386"/>
  <c r="AP388"/>
  <c r="AQ388"/>
  <c r="AR388"/>
  <c r="AS388"/>
  <c r="AT388"/>
  <c r="AU388"/>
  <c r="BA388"/>
  <c r="BB388"/>
  <c r="BC388"/>
  <c r="BD388"/>
  <c r="BE388"/>
  <c r="BF388"/>
  <c r="BL388"/>
  <c r="BM388"/>
  <c r="BN388"/>
  <c r="BO388"/>
  <c r="BP388"/>
  <c r="BQ388"/>
  <c r="BW388"/>
  <c r="BX388"/>
  <c r="BY388"/>
  <c r="BZ388"/>
  <c r="CA388"/>
  <c r="CB388"/>
  <c r="AP390"/>
  <c r="AQ390"/>
  <c r="AR390"/>
  <c r="AS390"/>
  <c r="AT390"/>
  <c r="AU390"/>
  <c r="BA390"/>
  <c r="BB390"/>
  <c r="BC390"/>
  <c r="BD390"/>
  <c r="BE390"/>
  <c r="BF390"/>
  <c r="BL390"/>
  <c r="BM390"/>
  <c r="BN390"/>
  <c r="BO390"/>
  <c r="BP390"/>
  <c r="BQ390"/>
  <c r="BW390"/>
  <c r="BX390"/>
  <c r="BY390"/>
  <c r="BZ390"/>
  <c r="CA390"/>
  <c r="CB390"/>
  <c r="AP392"/>
  <c r="AQ392"/>
  <c r="AR392"/>
  <c r="AS392"/>
  <c r="AT392"/>
  <c r="AU392"/>
  <c r="BA392"/>
  <c r="BB392"/>
  <c r="BC392"/>
  <c r="BD392"/>
  <c r="BE392"/>
  <c r="BF392"/>
  <c r="BL392"/>
  <c r="BM392"/>
  <c r="BN392"/>
  <c r="BO392"/>
  <c r="BP392"/>
  <c r="BQ392"/>
  <c r="BW392"/>
  <c r="BX392"/>
  <c r="BY392"/>
  <c r="BZ392"/>
  <c r="CA392"/>
  <c r="CB392"/>
  <c r="AP394"/>
  <c r="AQ394"/>
  <c r="AR394"/>
  <c r="AS394"/>
  <c r="AT394"/>
  <c r="AU394"/>
  <c r="BA394"/>
  <c r="BB394"/>
  <c r="BC394"/>
  <c r="BD394"/>
  <c r="BE394"/>
  <c r="BF394"/>
  <c r="BL394"/>
  <c r="BM394"/>
  <c r="BN394"/>
  <c r="BO394"/>
  <c r="BP394"/>
  <c r="BQ394"/>
  <c r="BW394"/>
  <c r="BX394"/>
  <c r="BY394"/>
  <c r="BZ394"/>
  <c r="CA394"/>
  <c r="CB394"/>
  <c r="AP396"/>
  <c r="AQ396"/>
  <c r="AR396"/>
  <c r="AS396"/>
  <c r="AT396"/>
  <c r="AU396"/>
  <c r="BA396"/>
  <c r="BB396"/>
  <c r="BC396"/>
  <c r="BD396"/>
  <c r="BG396" s="1"/>
  <c r="BE396"/>
  <c r="BF396"/>
  <c r="BL396"/>
  <c r="BM396"/>
  <c r="BN396"/>
  <c r="BO396"/>
  <c r="BP396"/>
  <c r="BQ396"/>
  <c r="BW396"/>
  <c r="BX396"/>
  <c r="BY396"/>
  <c r="BZ396"/>
  <c r="CA396"/>
  <c r="CB396"/>
  <c r="AP398"/>
  <c r="AQ398"/>
  <c r="AR398"/>
  <c r="AS398"/>
  <c r="AT398"/>
  <c r="AU398"/>
  <c r="BA398"/>
  <c r="BB398"/>
  <c r="BC398"/>
  <c r="BD398"/>
  <c r="BE398"/>
  <c r="BF398"/>
  <c r="BL398"/>
  <c r="BM398"/>
  <c r="BN398"/>
  <c r="BO398"/>
  <c r="BR398"/>
  <c r="BP398"/>
  <c r="BQ398"/>
  <c r="BW398"/>
  <c r="BX398"/>
  <c r="BY398"/>
  <c r="BZ398"/>
  <c r="CA398"/>
  <c r="CB398"/>
  <c r="AP400"/>
  <c r="AQ400"/>
  <c r="AR400"/>
  <c r="AS400"/>
  <c r="AT400"/>
  <c r="AU400"/>
  <c r="BA400"/>
  <c r="BB400"/>
  <c r="BC400"/>
  <c r="BD400"/>
  <c r="BE400"/>
  <c r="BF400"/>
  <c r="BL400"/>
  <c r="BM400"/>
  <c r="BN400"/>
  <c r="BO400"/>
  <c r="BP400"/>
  <c r="BQ400"/>
  <c r="BR400" s="1"/>
  <c r="BW400"/>
  <c r="BX400"/>
  <c r="BY400"/>
  <c r="BZ400"/>
  <c r="CC400" s="1"/>
  <c r="CA400"/>
  <c r="CB400"/>
  <c r="AP402"/>
  <c r="AQ402"/>
  <c r="AR402"/>
  <c r="AS402"/>
  <c r="AT402"/>
  <c r="AU402"/>
  <c r="BA402"/>
  <c r="BB402"/>
  <c r="BC402"/>
  <c r="BD402"/>
  <c r="BE402"/>
  <c r="BF402"/>
  <c r="BL402"/>
  <c r="BM402"/>
  <c r="BN402"/>
  <c r="BO402"/>
  <c r="BP402"/>
  <c r="BQ402"/>
  <c r="BW402"/>
  <c r="BX402"/>
  <c r="BY402"/>
  <c r="BZ402"/>
  <c r="CA402"/>
  <c r="CB402"/>
  <c r="AP404"/>
  <c r="AQ404"/>
  <c r="AR404"/>
  <c r="AS404"/>
  <c r="AT404"/>
  <c r="AU404"/>
  <c r="BA404"/>
  <c r="BB404"/>
  <c r="BC404"/>
  <c r="BD404"/>
  <c r="BE404"/>
  <c r="BF404"/>
  <c r="BL404"/>
  <c r="BM404"/>
  <c r="BN404"/>
  <c r="BO404"/>
  <c r="BP404"/>
  <c r="BQ404"/>
  <c r="BW404"/>
  <c r="BX404"/>
  <c r="BY404"/>
  <c r="BZ404"/>
  <c r="CA404"/>
  <c r="CB404"/>
  <c r="AP406"/>
  <c r="AQ406"/>
  <c r="AR406"/>
  <c r="AS406"/>
  <c r="AT406"/>
  <c r="AU406"/>
  <c r="BA406"/>
  <c r="BB406"/>
  <c r="BC406"/>
  <c r="BD406"/>
  <c r="BE406"/>
  <c r="BF406"/>
  <c r="BL406"/>
  <c r="BM406"/>
  <c r="BN406"/>
  <c r="BO406"/>
  <c r="BP406"/>
  <c r="BQ406"/>
  <c r="BW406"/>
  <c r="BX406"/>
  <c r="BY406"/>
  <c r="BZ406"/>
  <c r="CA406"/>
  <c r="CB406"/>
  <c r="AP408"/>
  <c r="AQ408"/>
  <c r="AR408"/>
  <c r="AS408"/>
  <c r="AT408"/>
  <c r="AU408"/>
  <c r="BA408"/>
  <c r="BB408"/>
  <c r="BC408"/>
  <c r="BD408"/>
  <c r="BE408"/>
  <c r="BF408"/>
  <c r="BL408"/>
  <c r="BM408"/>
  <c r="BN408"/>
  <c r="BO408"/>
  <c r="BP408"/>
  <c r="BQ408"/>
  <c r="BW408"/>
  <c r="BX408"/>
  <c r="BY408"/>
  <c r="BZ408"/>
  <c r="CA408"/>
  <c r="CB408"/>
  <c r="AP410"/>
  <c r="AQ410"/>
  <c r="AR410"/>
  <c r="AS410"/>
  <c r="AT410"/>
  <c r="AU410"/>
  <c r="BA410"/>
  <c r="BB410"/>
  <c r="BC410"/>
  <c r="BD410"/>
  <c r="BE410"/>
  <c r="BF410"/>
  <c r="BL410"/>
  <c r="BM410"/>
  <c r="BN410"/>
  <c r="BO410"/>
  <c r="BP410"/>
  <c r="BQ410"/>
  <c r="BW410"/>
  <c r="BX410"/>
  <c r="BY410"/>
  <c r="BZ410"/>
  <c r="CC410" s="1"/>
  <c r="CA410"/>
  <c r="CB410"/>
  <c r="AP412"/>
  <c r="AQ412"/>
  <c r="AR412"/>
  <c r="AS412"/>
  <c r="AT412"/>
  <c r="AU412"/>
  <c r="BA412"/>
  <c r="BB412"/>
  <c r="BC412"/>
  <c r="BD412"/>
  <c r="BE412"/>
  <c r="BF412"/>
  <c r="BL412"/>
  <c r="BM412"/>
  <c r="BN412"/>
  <c r="BO412"/>
  <c r="BP412"/>
  <c r="BQ412"/>
  <c r="BW412"/>
  <c r="BX412"/>
  <c r="BY412"/>
  <c r="BZ412"/>
  <c r="CA412"/>
  <c r="CB412"/>
  <c r="AP414"/>
  <c r="AQ414"/>
  <c r="AR414"/>
  <c r="AS414"/>
  <c r="AT414"/>
  <c r="AU414"/>
  <c r="BA414"/>
  <c r="BB414"/>
  <c r="BC414"/>
  <c r="BD414"/>
  <c r="BE414"/>
  <c r="BF414"/>
  <c r="BL414"/>
  <c r="BM414"/>
  <c r="BN414"/>
  <c r="BO414"/>
  <c r="BP414"/>
  <c r="BQ414"/>
  <c r="BW414"/>
  <c r="BX414"/>
  <c r="BY414"/>
  <c r="BZ414"/>
  <c r="CA414"/>
  <c r="CB414"/>
  <c r="AP416"/>
  <c r="AQ416"/>
  <c r="AR416"/>
  <c r="AS416"/>
  <c r="AT416"/>
  <c r="AU416"/>
  <c r="BA416"/>
  <c r="BB416"/>
  <c r="BC416"/>
  <c r="BD416"/>
  <c r="BE416"/>
  <c r="BF416"/>
  <c r="BL416"/>
  <c r="BM416"/>
  <c r="BN416"/>
  <c r="BO416"/>
  <c r="BP416"/>
  <c r="BQ416"/>
  <c r="BW416"/>
  <c r="BX416"/>
  <c r="BY416"/>
  <c r="BZ416"/>
  <c r="CA416"/>
  <c r="CB416"/>
  <c r="AP418"/>
  <c r="AQ418"/>
  <c r="AR418"/>
  <c r="AS418"/>
  <c r="AT418"/>
  <c r="AU418"/>
  <c r="BA418"/>
  <c r="BB418"/>
  <c r="BC418"/>
  <c r="BD418"/>
  <c r="BE418"/>
  <c r="BF418"/>
  <c r="BL418"/>
  <c r="BM418"/>
  <c r="BN418"/>
  <c r="BO418"/>
  <c r="BP418"/>
  <c r="BQ418"/>
  <c r="BW418"/>
  <c r="BX418"/>
  <c r="BY418"/>
  <c r="BZ418"/>
  <c r="CA418"/>
  <c r="CB418"/>
  <c r="AP420"/>
  <c r="AQ420"/>
  <c r="AR420"/>
  <c r="AS420"/>
  <c r="AT420"/>
  <c r="AU420"/>
  <c r="BA420"/>
  <c r="BB420"/>
  <c r="BC420"/>
  <c r="BD420"/>
  <c r="BE420"/>
  <c r="BF420"/>
  <c r="BG420"/>
  <c r="BL420"/>
  <c r="BM420"/>
  <c r="BN420"/>
  <c r="BO420"/>
  <c r="BP420"/>
  <c r="BQ420"/>
  <c r="BW420"/>
  <c r="BX420"/>
  <c r="BY420"/>
  <c r="BZ420"/>
  <c r="CA420"/>
  <c r="CB420"/>
  <c r="AP422"/>
  <c r="AQ422"/>
  <c r="AR422"/>
  <c r="AS422"/>
  <c r="AV422" s="1"/>
  <c r="AT422"/>
  <c r="AU422"/>
  <c r="BA422"/>
  <c r="BB422"/>
  <c r="BG422" s="1"/>
  <c r="BC422"/>
  <c r="BD422"/>
  <c r="BE422"/>
  <c r="BF422"/>
  <c r="BL422"/>
  <c r="BM422"/>
  <c r="BN422"/>
  <c r="BO422"/>
  <c r="BP422"/>
  <c r="BQ422"/>
  <c r="BR422" s="1"/>
  <c r="BW422"/>
  <c r="BX422"/>
  <c r="BY422"/>
  <c r="BZ422"/>
  <c r="CC422" s="1"/>
  <c r="CA422"/>
  <c r="CB422"/>
  <c r="AP424"/>
  <c r="AQ424"/>
  <c r="AR424"/>
  <c r="AS424"/>
  <c r="AT424"/>
  <c r="AU424"/>
  <c r="BA424"/>
  <c r="BB424"/>
  <c r="BC424"/>
  <c r="BD424"/>
  <c r="BE424"/>
  <c r="BF424"/>
  <c r="BL424"/>
  <c r="BM424"/>
  <c r="BN424"/>
  <c r="BO424"/>
  <c r="BP424"/>
  <c r="BQ424"/>
  <c r="BW424"/>
  <c r="BX424"/>
  <c r="BY424"/>
  <c r="BZ424"/>
  <c r="CC424" s="1"/>
  <c r="CA424"/>
  <c r="CB424"/>
  <c r="AP426"/>
  <c r="AQ426"/>
  <c r="AR426"/>
  <c r="AS426"/>
  <c r="AT426"/>
  <c r="AU426"/>
  <c r="BA426"/>
  <c r="BB426"/>
  <c r="BC426"/>
  <c r="BD426"/>
  <c r="BE426"/>
  <c r="BF426"/>
  <c r="BL426"/>
  <c r="BM426"/>
  <c r="BN426"/>
  <c r="BO426"/>
  <c r="BP426"/>
  <c r="BQ426"/>
  <c r="BW426"/>
  <c r="BX426"/>
  <c r="BY426"/>
  <c r="BZ426"/>
  <c r="CA426"/>
  <c r="CB426"/>
  <c r="AP428"/>
  <c r="AQ428"/>
  <c r="AR428"/>
  <c r="AS428"/>
  <c r="AT428"/>
  <c r="AU428"/>
  <c r="BA428"/>
  <c r="BB428"/>
  <c r="BC428"/>
  <c r="BD428"/>
  <c r="BG428" s="1"/>
  <c r="BE428"/>
  <c r="BF428"/>
  <c r="BL428"/>
  <c r="BM428"/>
  <c r="BN428"/>
  <c r="BO428"/>
  <c r="BP428"/>
  <c r="BQ428"/>
  <c r="BW428"/>
  <c r="BX428"/>
  <c r="BY428"/>
  <c r="BZ428"/>
  <c r="CC428" s="1"/>
  <c r="CA428"/>
  <c r="CB428"/>
  <c r="AP430"/>
  <c r="AQ430"/>
  <c r="AR430"/>
  <c r="AS430"/>
  <c r="AT430"/>
  <c r="AU430"/>
  <c r="BA430"/>
  <c r="BB430"/>
  <c r="BC430"/>
  <c r="BD430"/>
  <c r="BG430" s="1"/>
  <c r="BE430"/>
  <c r="BF430"/>
  <c r="BL430"/>
  <c r="BM430"/>
  <c r="BR430" s="1"/>
  <c r="BN430"/>
  <c r="BO430"/>
  <c r="BP430"/>
  <c r="BQ430"/>
  <c r="BW430"/>
  <c r="BX430"/>
  <c r="BY430"/>
  <c r="BZ430"/>
  <c r="CA430"/>
  <c r="CB430"/>
  <c r="AP432"/>
  <c r="AQ432"/>
  <c r="AR432"/>
  <c r="AS432"/>
  <c r="AT432"/>
  <c r="AU432"/>
  <c r="BA432"/>
  <c r="BB432"/>
  <c r="BC432"/>
  <c r="BD432"/>
  <c r="BE432"/>
  <c r="BF432"/>
  <c r="BL432"/>
  <c r="BM432"/>
  <c r="BN432"/>
  <c r="BO432"/>
  <c r="BR432" s="1"/>
  <c r="BP432"/>
  <c r="BQ432"/>
  <c r="BW432"/>
  <c r="BX432"/>
  <c r="BY432"/>
  <c r="BZ432"/>
  <c r="CA432"/>
  <c r="CB432"/>
  <c r="AP434"/>
  <c r="AQ434"/>
  <c r="AR434"/>
  <c r="AS434"/>
  <c r="AT434"/>
  <c r="AU434"/>
  <c r="BA434"/>
  <c r="BB434"/>
  <c r="BC434"/>
  <c r="BD434"/>
  <c r="BE434"/>
  <c r="BF434"/>
  <c r="BL434"/>
  <c r="BM434"/>
  <c r="BN434"/>
  <c r="BO434"/>
  <c r="BP434"/>
  <c r="BQ434"/>
  <c r="BW434"/>
  <c r="BX434"/>
  <c r="BY434"/>
  <c r="BZ434"/>
  <c r="CA434"/>
  <c r="CB434"/>
  <c r="AP436"/>
  <c r="AQ436"/>
  <c r="AR436"/>
  <c r="AS436"/>
  <c r="AT436"/>
  <c r="AU436"/>
  <c r="BA436"/>
  <c r="BB436"/>
  <c r="BC436"/>
  <c r="BD436"/>
  <c r="BE436"/>
  <c r="BF436"/>
  <c r="BL436"/>
  <c r="BM436"/>
  <c r="BN436"/>
  <c r="BO436"/>
  <c r="BP436"/>
  <c r="BQ436"/>
  <c r="BW436"/>
  <c r="BX436"/>
  <c r="BY436"/>
  <c r="BZ436"/>
  <c r="CA436"/>
  <c r="CB436"/>
  <c r="AP438"/>
  <c r="AQ438"/>
  <c r="AR438"/>
  <c r="AS438"/>
  <c r="AT438"/>
  <c r="AU438"/>
  <c r="BA438"/>
  <c r="BB438"/>
  <c r="BC438"/>
  <c r="BD438"/>
  <c r="BE438"/>
  <c r="BF438"/>
  <c r="BL438"/>
  <c r="BM438"/>
  <c r="BN438"/>
  <c r="BO438"/>
  <c r="BP438"/>
  <c r="BQ438"/>
  <c r="BW438"/>
  <c r="BX438"/>
  <c r="BY438"/>
  <c r="BZ438"/>
  <c r="CA438"/>
  <c r="CB438"/>
  <c r="AP440"/>
  <c r="AQ440"/>
  <c r="AR440"/>
  <c r="AS440"/>
  <c r="AT440"/>
  <c r="AU440"/>
  <c r="BA440"/>
  <c r="BB440"/>
  <c r="BC440"/>
  <c r="BD440"/>
  <c r="BE440"/>
  <c r="BF440"/>
  <c r="BL440"/>
  <c r="BM440"/>
  <c r="BN440"/>
  <c r="BO440"/>
  <c r="BP440"/>
  <c r="BQ440"/>
  <c r="BW440"/>
  <c r="BX440"/>
  <c r="BY440"/>
  <c r="BZ440"/>
  <c r="CA440"/>
  <c r="CB440"/>
  <c r="AP442"/>
  <c r="AQ442"/>
  <c r="AR442"/>
  <c r="AS442"/>
  <c r="AT442"/>
  <c r="AU442"/>
  <c r="AV442"/>
  <c r="BA442"/>
  <c r="BB442"/>
  <c r="BC442"/>
  <c r="BD442"/>
  <c r="BE442"/>
  <c r="BF442"/>
  <c r="BL442"/>
  <c r="BM442"/>
  <c r="BN442"/>
  <c r="BO442"/>
  <c r="BP442"/>
  <c r="BQ442"/>
  <c r="BW442"/>
  <c r="BX442"/>
  <c r="BY442"/>
  <c r="BZ442"/>
  <c r="CA442"/>
  <c r="CB442"/>
  <c r="AP444"/>
  <c r="AQ444"/>
  <c r="AR444"/>
  <c r="AS444"/>
  <c r="AT444"/>
  <c r="AU444"/>
  <c r="BA444"/>
  <c r="BB444"/>
  <c r="BC444"/>
  <c r="BD444"/>
  <c r="BE444"/>
  <c r="BF444"/>
  <c r="BL444"/>
  <c r="BM444"/>
  <c r="BN444"/>
  <c r="BO444"/>
  <c r="BP444"/>
  <c r="BQ444"/>
  <c r="BW444"/>
  <c r="BX444"/>
  <c r="BY444"/>
  <c r="BZ444"/>
  <c r="CA444"/>
  <c r="CB444"/>
  <c r="AP446"/>
  <c r="AQ446"/>
  <c r="AR446"/>
  <c r="AS446"/>
  <c r="AT446"/>
  <c r="AU446"/>
  <c r="BA446"/>
  <c r="BB446"/>
  <c r="BC446"/>
  <c r="BD446"/>
  <c r="BE446"/>
  <c r="BF446"/>
  <c r="BL446"/>
  <c r="BM446"/>
  <c r="BN446"/>
  <c r="BO446"/>
  <c r="BP446"/>
  <c r="BQ446"/>
  <c r="BW446"/>
  <c r="BX446"/>
  <c r="BY446"/>
  <c r="BZ446"/>
  <c r="CA446"/>
  <c r="CB446"/>
  <c r="AP448"/>
  <c r="AQ448"/>
  <c r="AR448"/>
  <c r="AS448"/>
  <c r="AT448"/>
  <c r="AU448"/>
  <c r="BA448"/>
  <c r="BB448"/>
  <c r="BC448"/>
  <c r="BD448"/>
  <c r="BE448"/>
  <c r="BF448"/>
  <c r="BL448"/>
  <c r="BM448"/>
  <c r="BN448"/>
  <c r="BO448"/>
  <c r="BP448"/>
  <c r="BQ448"/>
  <c r="BW448"/>
  <c r="BX448"/>
  <c r="BY448"/>
  <c r="BZ448"/>
  <c r="CA448"/>
  <c r="CB448"/>
  <c r="AP450"/>
  <c r="AQ450"/>
  <c r="AR450"/>
  <c r="AS450"/>
  <c r="AT450"/>
  <c r="AU450"/>
  <c r="BA450"/>
  <c r="BB450"/>
  <c r="BC450"/>
  <c r="BD450"/>
  <c r="BE450"/>
  <c r="BF450"/>
  <c r="BL450"/>
  <c r="BM450"/>
  <c r="BN450"/>
  <c r="BO450"/>
  <c r="BP450"/>
  <c r="BQ450"/>
  <c r="BW450"/>
  <c r="BX450"/>
  <c r="BY450"/>
  <c r="BZ450"/>
  <c r="CA450"/>
  <c r="CB450"/>
  <c r="AP452"/>
  <c r="AQ452"/>
  <c r="AR452"/>
  <c r="AS452"/>
  <c r="AT452"/>
  <c r="AU452"/>
  <c r="BA452"/>
  <c r="BB452"/>
  <c r="BC452"/>
  <c r="BD452"/>
  <c r="BE452"/>
  <c r="BF452"/>
  <c r="BL452"/>
  <c r="BM452"/>
  <c r="BN452"/>
  <c r="BO452"/>
  <c r="BP452"/>
  <c r="BQ452"/>
  <c r="BW452"/>
  <c r="BX452"/>
  <c r="BY452"/>
  <c r="BZ452"/>
  <c r="CA452"/>
  <c r="CB452"/>
  <c r="AP454"/>
  <c r="AQ454"/>
  <c r="AR454"/>
  <c r="AS454"/>
  <c r="AT454"/>
  <c r="AU454"/>
  <c r="BA454"/>
  <c r="BB454"/>
  <c r="BC454"/>
  <c r="BD454"/>
  <c r="BE454"/>
  <c r="BF454"/>
  <c r="BL454"/>
  <c r="BM454"/>
  <c r="BN454"/>
  <c r="BO454"/>
  <c r="BP454"/>
  <c r="BQ454"/>
  <c r="BW454"/>
  <c r="BX454"/>
  <c r="BY454"/>
  <c r="BZ454"/>
  <c r="CA454"/>
  <c r="CB454"/>
  <c r="AP456"/>
  <c r="AQ456"/>
  <c r="AR456"/>
  <c r="AS456"/>
  <c r="AT456"/>
  <c r="AU456"/>
  <c r="BA456"/>
  <c r="BB456"/>
  <c r="BC456"/>
  <c r="BD456"/>
  <c r="BE456"/>
  <c r="BF456"/>
  <c r="BL456"/>
  <c r="BM456"/>
  <c r="BN456"/>
  <c r="BO456"/>
  <c r="BP456"/>
  <c r="BQ456"/>
  <c r="BW456"/>
  <c r="BX456"/>
  <c r="BY456"/>
  <c r="BZ456"/>
  <c r="CA456"/>
  <c r="CB456"/>
  <c r="AP458"/>
  <c r="AQ458"/>
  <c r="AR458"/>
  <c r="AS458"/>
  <c r="AT458"/>
  <c r="AU458"/>
  <c r="BA458"/>
  <c r="BB458"/>
  <c r="BC458"/>
  <c r="BD458"/>
  <c r="BG458" s="1"/>
  <c r="BE458"/>
  <c r="BF458"/>
  <c r="BL458"/>
  <c r="BM458"/>
  <c r="BN458"/>
  <c r="BO458"/>
  <c r="BP458"/>
  <c r="BQ458"/>
  <c r="BW458"/>
  <c r="BX458"/>
  <c r="BY458"/>
  <c r="BZ458"/>
  <c r="CA458"/>
  <c r="CB458"/>
  <c r="AP460"/>
  <c r="AQ460"/>
  <c r="AR460"/>
  <c r="AS460"/>
  <c r="AT460"/>
  <c r="AU460"/>
  <c r="BA460"/>
  <c r="BB460"/>
  <c r="BC460"/>
  <c r="BD460"/>
  <c r="BE460"/>
  <c r="BF460"/>
  <c r="BL460"/>
  <c r="BM460"/>
  <c r="BN460"/>
  <c r="BO460"/>
  <c r="BP460"/>
  <c r="BQ460"/>
  <c r="BW460"/>
  <c r="BX460"/>
  <c r="BY460"/>
  <c r="BZ460"/>
  <c r="CA460"/>
  <c r="CB460"/>
  <c r="AP462"/>
  <c r="AQ462"/>
  <c r="AR462"/>
  <c r="AS462"/>
  <c r="AT462"/>
  <c r="AU462"/>
  <c r="BA462"/>
  <c r="BB462"/>
  <c r="BC462"/>
  <c r="BD462"/>
  <c r="BE462"/>
  <c r="BF462"/>
  <c r="BL462"/>
  <c r="BM462"/>
  <c r="BN462"/>
  <c r="BO462"/>
  <c r="BP462"/>
  <c r="BQ462"/>
  <c r="BW462"/>
  <c r="BX462"/>
  <c r="BY462"/>
  <c r="BZ462"/>
  <c r="CA462"/>
  <c r="CB462"/>
  <c r="AP464"/>
  <c r="AQ464"/>
  <c r="AR464"/>
  <c r="AS464"/>
  <c r="AT464"/>
  <c r="AU464"/>
  <c r="AV464"/>
  <c r="BA464"/>
  <c r="BB464"/>
  <c r="BC464"/>
  <c r="BD464"/>
  <c r="BE464"/>
  <c r="BF464"/>
  <c r="BL464"/>
  <c r="BM464"/>
  <c r="BN464"/>
  <c r="BO464"/>
  <c r="BP464"/>
  <c r="BQ464"/>
  <c r="BW464"/>
  <c r="BX464"/>
  <c r="BY464"/>
  <c r="BZ464"/>
  <c r="CA464"/>
  <c r="CB464"/>
  <c r="AP466"/>
  <c r="AQ466"/>
  <c r="AV466" s="1"/>
  <c r="AR466"/>
  <c r="AS466"/>
  <c r="AT466"/>
  <c r="AU466"/>
  <c r="BA466"/>
  <c r="BB466"/>
  <c r="BC466"/>
  <c r="BD466"/>
  <c r="BE466"/>
  <c r="BF466"/>
  <c r="BG466"/>
  <c r="BL466"/>
  <c r="BM466"/>
  <c r="BN466"/>
  <c r="BO466"/>
  <c r="BP466"/>
  <c r="BQ466"/>
  <c r="BW466"/>
  <c r="BX466"/>
  <c r="BY466"/>
  <c r="BZ466"/>
  <c r="CA466"/>
  <c r="CB466"/>
  <c r="AP468"/>
  <c r="AQ468"/>
  <c r="AR468"/>
  <c r="AS468"/>
  <c r="AT468"/>
  <c r="AU468"/>
  <c r="BA468"/>
  <c r="BB468"/>
  <c r="BC468"/>
  <c r="BD468"/>
  <c r="BE468"/>
  <c r="BF468"/>
  <c r="BL468"/>
  <c r="BM468"/>
  <c r="BN468"/>
  <c r="BO468"/>
  <c r="BP468"/>
  <c r="BQ468"/>
  <c r="BW468"/>
  <c r="BX468"/>
  <c r="BY468"/>
  <c r="BZ468"/>
  <c r="CA468"/>
  <c r="CB468"/>
  <c r="AP470"/>
  <c r="AQ470"/>
  <c r="AR470"/>
  <c r="AS470"/>
  <c r="AT470"/>
  <c r="AU470"/>
  <c r="BA470"/>
  <c r="BB470"/>
  <c r="BC470"/>
  <c r="BD470"/>
  <c r="BE470"/>
  <c r="BF470"/>
  <c r="BL470"/>
  <c r="BM470"/>
  <c r="BN470"/>
  <c r="BO470"/>
  <c r="BP470"/>
  <c r="BQ470"/>
  <c r="BW470"/>
  <c r="BX470"/>
  <c r="BY470"/>
  <c r="BZ470"/>
  <c r="CA470"/>
  <c r="CB470"/>
  <c r="AP472"/>
  <c r="AQ472"/>
  <c r="AR472"/>
  <c r="AS472"/>
  <c r="AT472"/>
  <c r="AU472"/>
  <c r="BA472"/>
  <c r="BB472"/>
  <c r="BC472"/>
  <c r="BD472"/>
  <c r="BE472"/>
  <c r="BF472"/>
  <c r="BL472"/>
  <c r="BM472"/>
  <c r="BN472"/>
  <c r="BO472"/>
  <c r="BP472"/>
  <c r="BQ472"/>
  <c r="BW472"/>
  <c r="BX472"/>
  <c r="BY472"/>
  <c r="BZ472"/>
  <c r="CA472"/>
  <c r="CB472"/>
  <c r="AP474"/>
  <c r="AQ474"/>
  <c r="AR474"/>
  <c r="AS474"/>
  <c r="AT474"/>
  <c r="AU474"/>
  <c r="BA474"/>
  <c r="BB474"/>
  <c r="BC474"/>
  <c r="BD474"/>
  <c r="BE474"/>
  <c r="BF474"/>
  <c r="BL474"/>
  <c r="BM474"/>
  <c r="BN474"/>
  <c r="BO474"/>
  <c r="BP474"/>
  <c r="BQ474"/>
  <c r="BW474"/>
  <c r="BX474"/>
  <c r="BY474"/>
  <c r="BZ474"/>
  <c r="CA474"/>
  <c r="CB474"/>
  <c r="AP476"/>
  <c r="AQ476"/>
  <c r="AR476"/>
  <c r="AS476"/>
  <c r="AT476"/>
  <c r="AU476"/>
  <c r="BA476"/>
  <c r="BB476"/>
  <c r="BC476"/>
  <c r="BD476"/>
  <c r="BE476"/>
  <c r="BF476"/>
  <c r="BL476"/>
  <c r="BM476"/>
  <c r="BN476"/>
  <c r="BO476"/>
  <c r="BP476"/>
  <c r="BQ476"/>
  <c r="BR476"/>
  <c r="BW476"/>
  <c r="BX476"/>
  <c r="BY476"/>
  <c r="BZ476"/>
  <c r="CA476"/>
  <c r="CB476"/>
  <c r="AP478"/>
  <c r="AQ478"/>
  <c r="AV478" s="1"/>
  <c r="AR478"/>
  <c r="AS478"/>
  <c r="AT478"/>
  <c r="AU478"/>
  <c r="BA478"/>
  <c r="BB478"/>
  <c r="BC478"/>
  <c r="BD478"/>
  <c r="BE478"/>
  <c r="BF478"/>
  <c r="BL478"/>
  <c r="BM478"/>
  <c r="BN478"/>
  <c r="BO478"/>
  <c r="BP478"/>
  <c r="BQ478"/>
  <c r="BW478"/>
  <c r="BX478"/>
  <c r="BY478"/>
  <c r="BZ478"/>
  <c r="CA478"/>
  <c r="CB478"/>
  <c r="AP480"/>
  <c r="AQ480"/>
  <c r="AR480"/>
  <c r="AS480"/>
  <c r="AT480"/>
  <c r="AU480"/>
  <c r="AV480"/>
  <c r="BA480"/>
  <c r="BB480"/>
  <c r="BC480"/>
  <c r="BD480"/>
  <c r="BE480"/>
  <c r="BF480"/>
  <c r="BL480"/>
  <c r="BM480"/>
  <c r="BN480"/>
  <c r="BO480"/>
  <c r="BP480"/>
  <c r="BQ480"/>
  <c r="BW480"/>
  <c r="BX480"/>
  <c r="BY480"/>
  <c r="BZ480"/>
  <c r="CA480"/>
  <c r="CB480"/>
  <c r="AP482"/>
  <c r="AQ482"/>
  <c r="AR482"/>
  <c r="AS482"/>
  <c r="AT482"/>
  <c r="AU482"/>
  <c r="BA482"/>
  <c r="BB482"/>
  <c r="BC482"/>
  <c r="BD482"/>
  <c r="BE482"/>
  <c r="BF482"/>
  <c r="BL482"/>
  <c r="BM482"/>
  <c r="BN482"/>
  <c r="BO482"/>
  <c r="BP482"/>
  <c r="BQ482"/>
  <c r="BW482"/>
  <c r="BX482"/>
  <c r="BY482"/>
  <c r="BZ482"/>
  <c r="CA482"/>
  <c r="CB482"/>
  <c r="AP484"/>
  <c r="AQ484"/>
  <c r="AR484"/>
  <c r="AS484"/>
  <c r="AT484"/>
  <c r="AU484"/>
  <c r="BA484"/>
  <c r="BB484"/>
  <c r="BG484" s="1"/>
  <c r="BC484"/>
  <c r="BD484"/>
  <c r="BE484"/>
  <c r="BF484"/>
  <c r="BL484"/>
  <c r="BM484"/>
  <c r="BN484"/>
  <c r="BO484"/>
  <c r="BP484"/>
  <c r="BQ484"/>
  <c r="BW484"/>
  <c r="BX484"/>
  <c r="BY484"/>
  <c r="BZ484"/>
  <c r="CA484"/>
  <c r="CB484"/>
  <c r="AP486"/>
  <c r="AQ486"/>
  <c r="AR486"/>
  <c r="AS486"/>
  <c r="AT486"/>
  <c r="AU486"/>
  <c r="BA486"/>
  <c r="BB486"/>
  <c r="BC486"/>
  <c r="BD486"/>
  <c r="BE486"/>
  <c r="BF486"/>
  <c r="BL486"/>
  <c r="BM486"/>
  <c r="BN486"/>
  <c r="BO486"/>
  <c r="BP486"/>
  <c r="BQ486"/>
  <c r="BW486"/>
  <c r="BX486"/>
  <c r="BY486"/>
  <c r="BZ486"/>
  <c r="CA486"/>
  <c r="CB486"/>
  <c r="AP488"/>
  <c r="AQ488"/>
  <c r="AR488"/>
  <c r="AS488"/>
  <c r="AT488"/>
  <c r="AU488"/>
  <c r="BA488"/>
  <c r="BB488"/>
  <c r="BC488"/>
  <c r="BD488"/>
  <c r="BE488"/>
  <c r="BF488"/>
  <c r="BL488"/>
  <c r="BM488"/>
  <c r="BN488"/>
  <c r="BO488"/>
  <c r="BP488"/>
  <c r="BQ488"/>
  <c r="BR488"/>
  <c r="BW488"/>
  <c r="BX488"/>
  <c r="BY488"/>
  <c r="BZ488"/>
  <c r="CA488"/>
  <c r="CB488"/>
  <c r="AP490"/>
  <c r="AQ490"/>
  <c r="AR490"/>
  <c r="AS490"/>
  <c r="AV490" s="1"/>
  <c r="AT490"/>
  <c r="AU490"/>
  <c r="BA490"/>
  <c r="BB490"/>
  <c r="BC490"/>
  <c r="BD490"/>
  <c r="BE490"/>
  <c r="BF490"/>
  <c r="BL490"/>
  <c r="BM490"/>
  <c r="BN490"/>
  <c r="BO490"/>
  <c r="BP490"/>
  <c r="BQ490"/>
  <c r="BW490"/>
  <c r="BX490"/>
  <c r="BY490"/>
  <c r="BZ490"/>
  <c r="CA490"/>
  <c r="CB490"/>
  <c r="AP492"/>
  <c r="AQ492"/>
  <c r="AR492"/>
  <c r="AS492"/>
  <c r="AT492"/>
  <c r="AU492"/>
  <c r="BA492"/>
  <c r="BB492"/>
  <c r="BC492"/>
  <c r="BD492"/>
  <c r="BE492"/>
  <c r="BF492"/>
  <c r="BL492"/>
  <c r="BM492"/>
  <c r="BN492"/>
  <c r="BO492"/>
  <c r="BP492"/>
  <c r="BQ492"/>
  <c r="BR492" s="1"/>
  <c r="BW492"/>
  <c r="BX492"/>
  <c r="BY492"/>
  <c r="BZ492"/>
  <c r="CA492"/>
  <c r="CB492"/>
  <c r="AP494"/>
  <c r="AQ494"/>
  <c r="AR494"/>
  <c r="AS494"/>
  <c r="AT494"/>
  <c r="AU494"/>
  <c r="BA494"/>
  <c r="BB494"/>
  <c r="BC494"/>
  <c r="BD494"/>
  <c r="BE494"/>
  <c r="BF494"/>
  <c r="BL494"/>
  <c r="BM494"/>
  <c r="BN494"/>
  <c r="BO494"/>
  <c r="BP494"/>
  <c r="BQ494"/>
  <c r="BW494"/>
  <c r="BX494"/>
  <c r="BY494"/>
  <c r="BZ494"/>
  <c r="CA494"/>
  <c r="CB494"/>
  <c r="AP496"/>
  <c r="AQ496"/>
  <c r="AV496" s="1"/>
  <c r="AR496"/>
  <c r="AS496"/>
  <c r="AT496"/>
  <c r="AU496"/>
  <c r="BA496"/>
  <c r="BB496"/>
  <c r="BC496"/>
  <c r="BD496"/>
  <c r="BE496"/>
  <c r="BF496"/>
  <c r="BL496"/>
  <c r="BM496"/>
  <c r="BN496"/>
  <c r="BO496"/>
  <c r="BP496"/>
  <c r="BQ496"/>
  <c r="BW496"/>
  <c r="BX496"/>
  <c r="BY496"/>
  <c r="BZ496"/>
  <c r="CA496"/>
  <c r="CB496"/>
  <c r="AP498"/>
  <c r="AQ498"/>
  <c r="AR498"/>
  <c r="AS498"/>
  <c r="AT498"/>
  <c r="AU498"/>
  <c r="BA498"/>
  <c r="BB498"/>
  <c r="BC498"/>
  <c r="BD498"/>
  <c r="BE498"/>
  <c r="BF498"/>
  <c r="BL498"/>
  <c r="BM498"/>
  <c r="BN498"/>
  <c r="BO498"/>
  <c r="BP498"/>
  <c r="BQ498"/>
  <c r="BW498"/>
  <c r="BX498"/>
  <c r="BY498"/>
  <c r="BZ498"/>
  <c r="CA498"/>
  <c r="CB498"/>
  <c r="AP500"/>
  <c r="AQ500"/>
  <c r="AR500"/>
  <c r="AS500"/>
  <c r="AT500"/>
  <c r="AU500"/>
  <c r="BA500"/>
  <c r="BB500"/>
  <c r="BC500"/>
  <c r="BD500"/>
  <c r="BE500"/>
  <c r="BF500"/>
  <c r="BG500"/>
  <c r="BL500"/>
  <c r="BM500"/>
  <c r="BR500" s="1"/>
  <c r="BN500"/>
  <c r="BO500"/>
  <c r="BP500"/>
  <c r="BQ500"/>
  <c r="BW500"/>
  <c r="BX500"/>
  <c r="BY500"/>
  <c r="BZ500"/>
  <c r="CA500"/>
  <c r="CB500"/>
  <c r="AP502"/>
  <c r="AQ502"/>
  <c r="AR502"/>
  <c r="AS502"/>
  <c r="AT502"/>
  <c r="AU502"/>
  <c r="BA502"/>
  <c r="BB502"/>
  <c r="BC502"/>
  <c r="BD502"/>
  <c r="BE502"/>
  <c r="BF502"/>
  <c r="BG502"/>
  <c r="BL502"/>
  <c r="BM502"/>
  <c r="BN502"/>
  <c r="BO502"/>
  <c r="BP502"/>
  <c r="BQ502"/>
  <c r="BW502"/>
  <c r="BX502"/>
  <c r="BY502"/>
  <c r="BZ502"/>
  <c r="CC502" s="1"/>
  <c r="CA502"/>
  <c r="CB502"/>
  <c r="AP504"/>
  <c r="AQ504"/>
  <c r="AR504"/>
  <c r="AS504"/>
  <c r="AT504"/>
  <c r="AU504"/>
  <c r="BA504"/>
  <c r="BB504"/>
  <c r="BC504"/>
  <c r="BD504"/>
  <c r="BG504" s="1"/>
  <c r="BE504"/>
  <c r="BF504"/>
  <c r="BL504"/>
  <c r="BM504"/>
  <c r="BN504"/>
  <c r="BO504"/>
  <c r="BP504"/>
  <c r="BQ504"/>
  <c r="BW504"/>
  <c r="BX504"/>
  <c r="BY504"/>
  <c r="BZ504"/>
  <c r="CC504" s="1"/>
  <c r="CA504"/>
  <c r="CB504"/>
  <c r="AP506"/>
  <c r="AQ506"/>
  <c r="AR506"/>
  <c r="AS506"/>
  <c r="AT506"/>
  <c r="AU506"/>
  <c r="BA506"/>
  <c r="BB506"/>
  <c r="BC506"/>
  <c r="BD506"/>
  <c r="BE506"/>
  <c r="BF506"/>
  <c r="BL506"/>
  <c r="BM506"/>
  <c r="BN506"/>
  <c r="BO506"/>
  <c r="BP506"/>
  <c r="BQ506"/>
  <c r="BW506"/>
  <c r="BX506"/>
  <c r="BY506"/>
  <c r="BZ506"/>
  <c r="CA506"/>
  <c r="CB506"/>
  <c r="AP508"/>
  <c r="AQ508"/>
  <c r="AR508"/>
  <c r="AS508"/>
  <c r="AT508"/>
  <c r="AU508"/>
  <c r="BA508"/>
  <c r="BB508"/>
  <c r="BC508"/>
  <c r="BD508"/>
  <c r="BE508"/>
  <c r="BF508"/>
  <c r="BL508"/>
  <c r="BM508"/>
  <c r="BN508"/>
  <c r="BO508"/>
  <c r="BP508"/>
  <c r="BQ508"/>
  <c r="BR508"/>
  <c r="BW508"/>
  <c r="BX508"/>
  <c r="BY508"/>
  <c r="BZ508"/>
  <c r="CA508"/>
  <c r="CB508"/>
  <c r="AP510"/>
  <c r="AQ510"/>
  <c r="AR510"/>
  <c r="AS510"/>
  <c r="AT510"/>
  <c r="AU510"/>
  <c r="BA510"/>
  <c r="BB510"/>
  <c r="BC510"/>
  <c r="BD510"/>
  <c r="BE510"/>
  <c r="BF510"/>
  <c r="BL510"/>
  <c r="BM510"/>
  <c r="BN510"/>
  <c r="BO510"/>
  <c r="BP510"/>
  <c r="BQ510"/>
  <c r="BW510"/>
  <c r="BX510"/>
  <c r="BY510"/>
  <c r="BZ510"/>
  <c r="CA510"/>
  <c r="CB510"/>
  <c r="AP512"/>
  <c r="AQ512"/>
  <c r="AR512"/>
  <c r="AS512"/>
  <c r="AT512"/>
  <c r="AU512"/>
  <c r="BA512"/>
  <c r="BB512"/>
  <c r="BC512"/>
  <c r="BD512"/>
  <c r="BG512" s="1"/>
  <c r="BE512"/>
  <c r="BF512"/>
  <c r="BL512"/>
  <c r="BM512"/>
  <c r="BN512"/>
  <c r="BO512"/>
  <c r="BP512"/>
  <c r="BQ512"/>
  <c r="BW512"/>
  <c r="BX512"/>
  <c r="BY512"/>
  <c r="BZ512"/>
  <c r="CA512"/>
  <c r="CB512"/>
  <c r="AP514"/>
  <c r="AQ514"/>
  <c r="AR514"/>
  <c r="AS514"/>
  <c r="AT514"/>
  <c r="AU514"/>
  <c r="BA514"/>
  <c r="BB514"/>
  <c r="BC514"/>
  <c r="BD514"/>
  <c r="BE514"/>
  <c r="BF514"/>
  <c r="BL514"/>
  <c r="BM514"/>
  <c r="BN514"/>
  <c r="BO514"/>
  <c r="BP514"/>
  <c r="BQ514"/>
  <c r="BW514"/>
  <c r="BX514"/>
  <c r="BY514"/>
  <c r="BZ514"/>
  <c r="CA514"/>
  <c r="CB514"/>
  <c r="AP516"/>
  <c r="AQ516"/>
  <c r="AR516"/>
  <c r="AS516"/>
  <c r="AV516"/>
  <c r="AT516"/>
  <c r="AU516"/>
  <c r="BA516"/>
  <c r="BB516"/>
  <c r="BC516"/>
  <c r="BD516"/>
  <c r="BE516"/>
  <c r="BF516"/>
  <c r="BL516"/>
  <c r="BM516"/>
  <c r="BN516"/>
  <c r="BO516"/>
  <c r="BR516" s="1"/>
  <c r="BP516"/>
  <c r="BQ516"/>
  <c r="BW516"/>
  <c r="BX516"/>
  <c r="BY516"/>
  <c r="BZ516"/>
  <c r="CA516"/>
  <c r="CB516"/>
  <c r="AP518"/>
  <c r="AQ518"/>
  <c r="AR518"/>
  <c r="AS518"/>
  <c r="AT518"/>
  <c r="AU518"/>
  <c r="BA518"/>
  <c r="BB518"/>
  <c r="BC518"/>
  <c r="BD518"/>
  <c r="BG518"/>
  <c r="BE518"/>
  <c r="BF518"/>
  <c r="BL518"/>
  <c r="BM518"/>
  <c r="BN518"/>
  <c r="BO518"/>
  <c r="BP518"/>
  <c r="BQ518"/>
  <c r="BW518"/>
  <c r="BX518"/>
  <c r="BY518"/>
  <c r="BZ518"/>
  <c r="CA518"/>
  <c r="CB518"/>
  <c r="AP520"/>
  <c r="AQ520"/>
  <c r="AV520" s="1"/>
  <c r="AR520"/>
  <c r="AS520"/>
  <c r="AT520"/>
  <c r="AU520"/>
  <c r="BA520"/>
  <c r="BB520"/>
  <c r="BC520"/>
  <c r="BD520"/>
  <c r="BE520"/>
  <c r="BF520"/>
  <c r="BG520"/>
  <c r="BL520"/>
  <c r="BM520"/>
  <c r="BN520"/>
  <c r="BO520"/>
  <c r="BP520"/>
  <c r="BQ520"/>
  <c r="BW520"/>
  <c r="BX520"/>
  <c r="BY520"/>
  <c r="BZ520"/>
  <c r="CA520"/>
  <c r="CB520"/>
  <c r="AP522"/>
  <c r="AQ522"/>
  <c r="AR522"/>
  <c r="AS522"/>
  <c r="AV522" s="1"/>
  <c r="AT522"/>
  <c r="AU522"/>
  <c r="BA522"/>
  <c r="BB522"/>
  <c r="BC522"/>
  <c r="BD522"/>
  <c r="BE522"/>
  <c r="BF522"/>
  <c r="BL522"/>
  <c r="BM522"/>
  <c r="BN522"/>
  <c r="BO522"/>
  <c r="BP522"/>
  <c r="BQ522"/>
  <c r="BW522"/>
  <c r="BX522"/>
  <c r="BY522"/>
  <c r="BZ522"/>
  <c r="CA522"/>
  <c r="CB522"/>
  <c r="AP524"/>
  <c r="AQ524"/>
  <c r="AR524"/>
  <c r="AS524"/>
  <c r="AT524"/>
  <c r="AU524"/>
  <c r="BA524"/>
  <c r="BB524"/>
  <c r="BC524"/>
  <c r="BD524"/>
  <c r="BE524"/>
  <c r="BF524"/>
  <c r="BL524"/>
  <c r="BM524"/>
  <c r="BN524"/>
  <c r="BO524"/>
  <c r="BP524"/>
  <c r="BQ524"/>
  <c r="BW524"/>
  <c r="BX524"/>
  <c r="BY524"/>
  <c r="BZ524"/>
  <c r="CA524"/>
  <c r="CB524"/>
  <c r="AP526"/>
  <c r="AQ526"/>
  <c r="AR526"/>
  <c r="AS526"/>
  <c r="AT526"/>
  <c r="AU526"/>
  <c r="BA526"/>
  <c r="BB526"/>
  <c r="BC526"/>
  <c r="BD526"/>
  <c r="BG526"/>
  <c r="BE526"/>
  <c r="BF526"/>
  <c r="BL526"/>
  <c r="BM526"/>
  <c r="BN526"/>
  <c r="BO526"/>
  <c r="BP526"/>
  <c r="BQ526"/>
  <c r="BW526"/>
  <c r="BX526"/>
  <c r="BY526"/>
  <c r="BZ526"/>
  <c r="CA526"/>
  <c r="CB526"/>
  <c r="AP528"/>
  <c r="AQ528"/>
  <c r="AR528"/>
  <c r="AS528"/>
  <c r="AT528"/>
  <c r="AU528"/>
  <c r="BA528"/>
  <c r="BB528"/>
  <c r="BC528"/>
  <c r="BD528"/>
  <c r="BE528"/>
  <c r="BF528"/>
  <c r="BL528"/>
  <c r="BM528"/>
  <c r="BN528"/>
  <c r="BO528"/>
  <c r="BP528"/>
  <c r="BQ528"/>
  <c r="BW528"/>
  <c r="BX528"/>
  <c r="BY528"/>
  <c r="BZ528"/>
  <c r="CA528"/>
  <c r="CB528"/>
  <c r="AP530"/>
  <c r="AQ530"/>
  <c r="AR530"/>
  <c r="AS530"/>
  <c r="AT530"/>
  <c r="AU530"/>
  <c r="BA530"/>
  <c r="BB530"/>
  <c r="BC530"/>
  <c r="BD530"/>
  <c r="BE530"/>
  <c r="BF530"/>
  <c r="BL530"/>
  <c r="BM530"/>
  <c r="BN530"/>
  <c r="BO530"/>
  <c r="BP530"/>
  <c r="BQ530"/>
  <c r="BW530"/>
  <c r="BX530"/>
  <c r="BY530"/>
  <c r="BZ530"/>
  <c r="CA530"/>
  <c r="CB530"/>
  <c r="AP532"/>
  <c r="AQ532"/>
  <c r="AR532"/>
  <c r="AS532"/>
  <c r="AT532"/>
  <c r="AU532"/>
  <c r="BA532"/>
  <c r="BB532"/>
  <c r="BC532"/>
  <c r="BD532"/>
  <c r="BG532" s="1"/>
  <c r="BE532"/>
  <c r="BF532"/>
  <c r="BL532"/>
  <c r="BM532"/>
  <c r="BN532"/>
  <c r="BO532"/>
  <c r="BP532"/>
  <c r="BQ532"/>
  <c r="BW532"/>
  <c r="BX532"/>
  <c r="BY532"/>
  <c r="BZ532"/>
  <c r="CA532"/>
  <c r="CB532"/>
  <c r="AP534"/>
  <c r="AQ534"/>
  <c r="AR534"/>
  <c r="AS534"/>
  <c r="AT534"/>
  <c r="AU534"/>
  <c r="BA534"/>
  <c r="BB534"/>
  <c r="BC534"/>
  <c r="BD534"/>
  <c r="BE534"/>
  <c r="BF534"/>
  <c r="BL534"/>
  <c r="BM534"/>
  <c r="BN534"/>
  <c r="BO534"/>
  <c r="BP534"/>
  <c r="BQ534"/>
  <c r="BW534"/>
  <c r="BX534"/>
  <c r="BY534"/>
  <c r="BZ534"/>
  <c r="CA534"/>
  <c r="CB534"/>
  <c r="AP536"/>
  <c r="AQ536"/>
  <c r="AR536"/>
  <c r="AS536"/>
  <c r="AV536" s="1"/>
  <c r="AT536"/>
  <c r="AU536"/>
  <c r="BA536"/>
  <c r="BB536"/>
  <c r="BG536" s="1"/>
  <c r="BC536"/>
  <c r="BD536"/>
  <c r="BE536"/>
  <c r="BF536"/>
  <c r="BL536"/>
  <c r="BM536"/>
  <c r="BN536"/>
  <c r="BO536"/>
  <c r="BP536"/>
  <c r="BQ536"/>
  <c r="BW536"/>
  <c r="BX536"/>
  <c r="BY536"/>
  <c r="BZ536"/>
  <c r="CA536"/>
  <c r="CB536"/>
  <c r="AP538"/>
  <c r="AQ538"/>
  <c r="AR538"/>
  <c r="AS538"/>
  <c r="AT538"/>
  <c r="AU538"/>
  <c r="BA538"/>
  <c r="BB538"/>
  <c r="BC538"/>
  <c r="BD538"/>
  <c r="BE538"/>
  <c r="BF538"/>
  <c r="BL538"/>
  <c r="BM538"/>
  <c r="BN538"/>
  <c r="BO538"/>
  <c r="BP538"/>
  <c r="BQ538"/>
  <c r="BW538"/>
  <c r="BX538"/>
  <c r="BY538"/>
  <c r="BZ538"/>
  <c r="CA538"/>
  <c r="CB538"/>
  <c r="AP540"/>
  <c r="AQ540"/>
  <c r="AR540"/>
  <c r="AS540"/>
  <c r="AT540"/>
  <c r="AU540"/>
  <c r="BA540"/>
  <c r="BB540"/>
  <c r="BC540"/>
  <c r="BD540"/>
  <c r="BE540"/>
  <c r="BF540"/>
  <c r="BL540"/>
  <c r="BM540"/>
  <c r="BN540"/>
  <c r="BO540"/>
  <c r="BP540"/>
  <c r="BQ540"/>
  <c r="BW540"/>
  <c r="BX540"/>
  <c r="BY540"/>
  <c r="BZ540"/>
  <c r="CA540"/>
  <c r="CB540"/>
  <c r="AP542"/>
  <c r="AQ542"/>
  <c r="AR542"/>
  <c r="AS542"/>
  <c r="AT542"/>
  <c r="AU542"/>
  <c r="BA542"/>
  <c r="BB542"/>
  <c r="BC542"/>
  <c r="BD542"/>
  <c r="BE542"/>
  <c r="BF542"/>
  <c r="BL542"/>
  <c r="BM542"/>
  <c r="BN542"/>
  <c r="BO542"/>
  <c r="BP542"/>
  <c r="BQ542"/>
  <c r="BW542"/>
  <c r="BX542"/>
  <c r="BY542"/>
  <c r="BZ542"/>
  <c r="CA542"/>
  <c r="CB542"/>
  <c r="AP544"/>
  <c r="AQ544"/>
  <c r="AR544"/>
  <c r="AS544"/>
  <c r="AT544"/>
  <c r="AU544"/>
  <c r="BA544"/>
  <c r="BB544"/>
  <c r="BC544"/>
  <c r="BD544"/>
  <c r="BE544"/>
  <c r="BF544"/>
  <c r="BL544"/>
  <c r="BM544"/>
  <c r="BN544"/>
  <c r="BO544"/>
  <c r="BP544"/>
  <c r="BQ544"/>
  <c r="BW544"/>
  <c r="BX544"/>
  <c r="BY544"/>
  <c r="BZ544"/>
  <c r="CA544"/>
  <c r="CB544"/>
  <c r="AP546"/>
  <c r="AQ546"/>
  <c r="AR546"/>
  <c r="AS546"/>
  <c r="AV546" s="1"/>
  <c r="AT546"/>
  <c r="AU546"/>
  <c r="BA546"/>
  <c r="BB546"/>
  <c r="BC546"/>
  <c r="BD546"/>
  <c r="BE546"/>
  <c r="BF546"/>
  <c r="BL546"/>
  <c r="BM546"/>
  <c r="BN546"/>
  <c r="BO546"/>
  <c r="BP546"/>
  <c r="BQ546"/>
  <c r="BW546"/>
  <c r="BX546"/>
  <c r="BY546"/>
  <c r="BZ546"/>
  <c r="CA546"/>
  <c r="CB546"/>
  <c r="AP548"/>
  <c r="AQ548"/>
  <c r="AR548"/>
  <c r="AS548"/>
  <c r="AT548"/>
  <c r="AU548"/>
  <c r="BA548"/>
  <c r="BB548"/>
  <c r="BC548"/>
  <c r="BD548"/>
  <c r="BE548"/>
  <c r="BF548"/>
  <c r="BL548"/>
  <c r="BM548"/>
  <c r="BN548"/>
  <c r="BO548"/>
  <c r="BP548"/>
  <c r="BQ548"/>
  <c r="BW548"/>
  <c r="BX548"/>
  <c r="BY548"/>
  <c r="BZ548"/>
  <c r="CA548"/>
  <c r="CB548"/>
  <c r="AP550"/>
  <c r="AQ550"/>
  <c r="AR550"/>
  <c r="AS550"/>
  <c r="AT550"/>
  <c r="AU550"/>
  <c r="BA550"/>
  <c r="BB550"/>
  <c r="BC550"/>
  <c r="BD550"/>
  <c r="BE550"/>
  <c r="BF550"/>
  <c r="BL550"/>
  <c r="BM550"/>
  <c r="BN550"/>
  <c r="BO550"/>
  <c r="BP550"/>
  <c r="BQ550"/>
  <c r="BW550"/>
  <c r="BX550"/>
  <c r="BY550"/>
  <c r="BZ550"/>
  <c r="CA550"/>
  <c r="CB550"/>
  <c r="AP552"/>
  <c r="AQ552"/>
  <c r="AR552"/>
  <c r="AS552"/>
  <c r="AT552"/>
  <c r="AU552"/>
  <c r="BA552"/>
  <c r="BB552"/>
  <c r="BC552"/>
  <c r="BD552"/>
  <c r="BE552"/>
  <c r="BF552"/>
  <c r="BL552"/>
  <c r="BM552"/>
  <c r="BN552"/>
  <c r="BO552"/>
  <c r="BR552" s="1"/>
  <c r="BP552"/>
  <c r="BQ552"/>
  <c r="BW552"/>
  <c r="BX552"/>
  <c r="BY552"/>
  <c r="BZ552"/>
  <c r="CA552"/>
  <c r="CB552"/>
  <c r="AP554"/>
  <c r="AQ554"/>
  <c r="AR554"/>
  <c r="AS554"/>
  <c r="AT554"/>
  <c r="AU554"/>
  <c r="BA554"/>
  <c r="BB554"/>
  <c r="BC554"/>
  <c r="BD554"/>
  <c r="BE554"/>
  <c r="BF554"/>
  <c r="BL554"/>
  <c r="BM554"/>
  <c r="BN554"/>
  <c r="BO554"/>
  <c r="BP554"/>
  <c r="BQ554"/>
  <c r="BR554"/>
  <c r="BW554"/>
  <c r="BX554"/>
  <c r="BY554"/>
  <c r="BZ554"/>
  <c r="CA554"/>
  <c r="CB554"/>
  <c r="AP556"/>
  <c r="AQ556"/>
  <c r="AR556"/>
  <c r="AS556"/>
  <c r="AT556"/>
  <c r="AU556"/>
  <c r="BA556"/>
  <c r="BB556"/>
  <c r="BC556"/>
  <c r="BD556"/>
  <c r="BE556"/>
  <c r="BF556"/>
  <c r="BL556"/>
  <c r="BM556"/>
  <c r="BN556"/>
  <c r="BO556"/>
  <c r="BP556"/>
  <c r="BQ556"/>
  <c r="BW556"/>
  <c r="BX556"/>
  <c r="BY556"/>
  <c r="BZ556"/>
  <c r="CA556"/>
  <c r="CB556"/>
  <c r="AP558"/>
  <c r="AQ558"/>
  <c r="AR558"/>
  <c r="AS558"/>
  <c r="AT558"/>
  <c r="AU558"/>
  <c r="BA558"/>
  <c r="BB558"/>
  <c r="BC558"/>
  <c r="BD558"/>
  <c r="BE558"/>
  <c r="BF558"/>
  <c r="BL558"/>
  <c r="BM558"/>
  <c r="BN558"/>
  <c r="BO558"/>
  <c r="BP558"/>
  <c r="BQ558"/>
  <c r="BW558"/>
  <c r="BX558"/>
  <c r="BY558"/>
  <c r="BZ558"/>
  <c r="CA558"/>
  <c r="CB558"/>
  <c r="AP560"/>
  <c r="AQ560"/>
  <c r="AR560"/>
  <c r="AS560"/>
  <c r="AT560"/>
  <c r="AU560"/>
  <c r="BA560"/>
  <c r="BB560"/>
  <c r="BC560"/>
  <c r="BD560"/>
  <c r="BE560"/>
  <c r="BF560"/>
  <c r="BL560"/>
  <c r="BM560"/>
  <c r="BN560"/>
  <c r="BO560"/>
  <c r="BP560"/>
  <c r="BQ560"/>
  <c r="BW560"/>
  <c r="BX560"/>
  <c r="BY560"/>
  <c r="BZ560"/>
  <c r="CA560"/>
  <c r="CB560"/>
  <c r="AP562"/>
  <c r="AQ562"/>
  <c r="AR562"/>
  <c r="AS562"/>
  <c r="AT562"/>
  <c r="AU562"/>
  <c r="BA562"/>
  <c r="BB562"/>
  <c r="BC562"/>
  <c r="BD562"/>
  <c r="BE562"/>
  <c r="BF562"/>
  <c r="BG562"/>
  <c r="BL562"/>
  <c r="BM562"/>
  <c r="BN562"/>
  <c r="BO562"/>
  <c r="BP562"/>
  <c r="BQ562"/>
  <c r="BW562"/>
  <c r="BX562"/>
  <c r="BY562"/>
  <c r="BZ562"/>
  <c r="CA562"/>
  <c r="CB562"/>
  <c r="AP564"/>
  <c r="AQ564"/>
  <c r="AR564"/>
  <c r="AS564"/>
  <c r="AT564"/>
  <c r="AU564"/>
  <c r="BA564"/>
  <c r="BB564"/>
  <c r="BC564"/>
  <c r="BD564"/>
  <c r="BE564"/>
  <c r="BF564"/>
  <c r="BL564"/>
  <c r="BM564"/>
  <c r="BN564"/>
  <c r="BO564"/>
  <c r="BP564"/>
  <c r="BQ564"/>
  <c r="BW564"/>
  <c r="BX564"/>
  <c r="BY564"/>
  <c r="BZ564"/>
  <c r="CA564"/>
  <c r="CB564"/>
  <c r="AP566"/>
  <c r="AQ566"/>
  <c r="AR566"/>
  <c r="AS566"/>
  <c r="AT566"/>
  <c r="AU566"/>
  <c r="BA566"/>
  <c r="BB566"/>
  <c r="BC566"/>
  <c r="BD566"/>
  <c r="BE566"/>
  <c r="BF566"/>
  <c r="BL566"/>
  <c r="BM566"/>
  <c r="BN566"/>
  <c r="BO566"/>
  <c r="BP566"/>
  <c r="BQ566"/>
  <c r="BW566"/>
  <c r="BX566"/>
  <c r="BY566"/>
  <c r="BZ566"/>
  <c r="CA566"/>
  <c r="CB566"/>
  <c r="AP568"/>
  <c r="AQ568"/>
  <c r="AR568"/>
  <c r="AS568"/>
  <c r="AT568"/>
  <c r="AU568"/>
  <c r="BA568"/>
  <c r="BB568"/>
  <c r="BC568"/>
  <c r="BD568"/>
  <c r="BE568"/>
  <c r="BF568"/>
  <c r="BL568"/>
  <c r="BM568"/>
  <c r="BN568"/>
  <c r="BO568"/>
  <c r="BP568"/>
  <c r="BQ568"/>
  <c r="BW568"/>
  <c r="BX568"/>
  <c r="BY568"/>
  <c r="BZ568"/>
  <c r="CA568"/>
  <c r="CB568"/>
  <c r="AP570"/>
  <c r="AQ570"/>
  <c r="AR570"/>
  <c r="AS570"/>
  <c r="AT570"/>
  <c r="AU570"/>
  <c r="BA570"/>
  <c r="BB570"/>
  <c r="BC570"/>
  <c r="BD570"/>
  <c r="BE570"/>
  <c r="BF570"/>
  <c r="BL570"/>
  <c r="BM570"/>
  <c r="BN570"/>
  <c r="BO570"/>
  <c r="BR570" s="1"/>
  <c r="BP570"/>
  <c r="BQ570"/>
  <c r="BW570"/>
  <c r="BX570"/>
  <c r="BY570"/>
  <c r="BZ570"/>
  <c r="CA570"/>
  <c r="CB570"/>
  <c r="AP572"/>
  <c r="AQ572"/>
  <c r="AR572"/>
  <c r="AS572"/>
  <c r="AT572"/>
  <c r="AU572"/>
  <c r="BA572"/>
  <c r="BB572"/>
  <c r="BC572"/>
  <c r="BD572"/>
  <c r="BE572"/>
  <c r="BF572"/>
  <c r="BL572"/>
  <c r="BM572"/>
  <c r="BN572"/>
  <c r="BO572"/>
  <c r="BP572"/>
  <c r="BQ572"/>
  <c r="BW572"/>
  <c r="BX572"/>
  <c r="BY572"/>
  <c r="BZ572"/>
  <c r="CA572"/>
  <c r="CB572"/>
  <c r="AP574"/>
  <c r="AQ574"/>
  <c r="AR574"/>
  <c r="AS574"/>
  <c r="AT574"/>
  <c r="AU574"/>
  <c r="AV574"/>
  <c r="BA574"/>
  <c r="BB574"/>
  <c r="BC574"/>
  <c r="BD574"/>
  <c r="BE574"/>
  <c r="BF574"/>
  <c r="BL574"/>
  <c r="BM574"/>
  <c r="BN574"/>
  <c r="BO574"/>
  <c r="BP574"/>
  <c r="BQ574"/>
  <c r="BW574"/>
  <c r="BX574"/>
  <c r="BY574"/>
  <c r="BZ574"/>
  <c r="CC574" s="1"/>
  <c r="CA574"/>
  <c r="CB574"/>
  <c r="AP576"/>
  <c r="AQ576"/>
  <c r="AR576"/>
  <c r="AS576"/>
  <c r="AT576"/>
  <c r="AU576"/>
  <c r="BA576"/>
  <c r="BB576"/>
  <c r="BC576"/>
  <c r="BD576"/>
  <c r="BE576"/>
  <c r="BF576"/>
  <c r="BG576"/>
  <c r="BL576"/>
  <c r="BM576"/>
  <c r="BN576"/>
  <c r="BO576"/>
  <c r="BP576"/>
  <c r="BQ576"/>
  <c r="BW576"/>
  <c r="BX576"/>
  <c r="BY576"/>
  <c r="BZ576"/>
  <c r="CA576"/>
  <c r="CB576"/>
  <c r="AP578"/>
  <c r="AQ578"/>
  <c r="AR578"/>
  <c r="AS578"/>
  <c r="AT578"/>
  <c r="AU578"/>
  <c r="BA578"/>
  <c r="BB578"/>
  <c r="BC578"/>
  <c r="BD578"/>
  <c r="BE578"/>
  <c r="BF578"/>
  <c r="BL578"/>
  <c r="BM578"/>
  <c r="BN578"/>
  <c r="BO578"/>
  <c r="BP578"/>
  <c r="BQ578"/>
  <c r="BW578"/>
  <c r="BX578"/>
  <c r="BY578"/>
  <c r="BZ578"/>
  <c r="CA578"/>
  <c r="CB578"/>
  <c r="AP580"/>
  <c r="AQ580"/>
  <c r="AR580"/>
  <c r="AS580"/>
  <c r="AT580"/>
  <c r="AU580"/>
  <c r="BA580"/>
  <c r="BB580"/>
  <c r="BC580"/>
  <c r="BD580"/>
  <c r="BE580"/>
  <c r="BF580"/>
  <c r="BL580"/>
  <c r="BM580"/>
  <c r="BN580"/>
  <c r="BO580"/>
  <c r="BP580"/>
  <c r="BQ580"/>
  <c r="BW580"/>
  <c r="BX580"/>
  <c r="BY580"/>
  <c r="BZ580"/>
  <c r="CA580"/>
  <c r="CB580"/>
  <c r="AP582"/>
  <c r="AQ582"/>
  <c r="AR582"/>
  <c r="AS582"/>
  <c r="AT582"/>
  <c r="AU582"/>
  <c r="BA582"/>
  <c r="BB582"/>
  <c r="BC582"/>
  <c r="BD582"/>
  <c r="BE582"/>
  <c r="BF582"/>
  <c r="BL582"/>
  <c r="BM582"/>
  <c r="BN582"/>
  <c r="BO582"/>
  <c r="BP582"/>
  <c r="BQ582"/>
  <c r="BW582"/>
  <c r="BX582"/>
  <c r="BY582"/>
  <c r="BZ582"/>
  <c r="CA582"/>
  <c r="CB582"/>
  <c r="AP584"/>
  <c r="AQ584"/>
  <c r="AR584"/>
  <c r="AS584"/>
  <c r="AT584"/>
  <c r="AU584"/>
  <c r="BA584"/>
  <c r="BB584"/>
  <c r="BG584" s="1"/>
  <c r="BC584"/>
  <c r="BD584"/>
  <c r="BE584"/>
  <c r="BF584"/>
  <c r="BL584"/>
  <c r="BM584"/>
  <c r="BN584"/>
  <c r="BO584"/>
  <c r="BP584"/>
  <c r="BQ584"/>
  <c r="BW584"/>
  <c r="BX584"/>
  <c r="BY584"/>
  <c r="BZ584"/>
  <c r="CA584"/>
  <c r="CB584"/>
  <c r="AP586"/>
  <c r="AQ586"/>
  <c r="AR586"/>
  <c r="AS586"/>
  <c r="AT586"/>
  <c r="AU586"/>
  <c r="BA586"/>
  <c r="BB586"/>
  <c r="BC586"/>
  <c r="BD586"/>
  <c r="BG586" s="1"/>
  <c r="BE586"/>
  <c r="BF586"/>
  <c r="BL586"/>
  <c r="BM586"/>
  <c r="BN586"/>
  <c r="BO586"/>
  <c r="BP586"/>
  <c r="BQ586"/>
  <c r="BW586"/>
  <c r="BX586"/>
  <c r="BY586"/>
  <c r="BZ586"/>
  <c r="CA586"/>
  <c r="CB586"/>
  <c r="AP588"/>
  <c r="AQ588"/>
  <c r="AR588"/>
  <c r="AS588"/>
  <c r="AT588"/>
  <c r="AU588"/>
  <c r="BA588"/>
  <c r="BB588"/>
  <c r="BC588"/>
  <c r="BD588"/>
  <c r="BE588"/>
  <c r="BF588"/>
  <c r="BL588"/>
  <c r="BM588"/>
  <c r="BN588"/>
  <c r="BO588"/>
  <c r="BP588"/>
  <c r="BQ588"/>
  <c r="BW588"/>
  <c r="BX588"/>
  <c r="BY588"/>
  <c r="BZ588"/>
  <c r="CA588"/>
  <c r="CB588"/>
  <c r="AP590"/>
  <c r="AQ590"/>
  <c r="AR590"/>
  <c r="AS590"/>
  <c r="AT590"/>
  <c r="AU590"/>
  <c r="BA590"/>
  <c r="BB590"/>
  <c r="BC590"/>
  <c r="BD590"/>
  <c r="BE590"/>
  <c r="BF590"/>
  <c r="BL590"/>
  <c r="BM590"/>
  <c r="BN590"/>
  <c r="BO590"/>
  <c r="BP590"/>
  <c r="BQ590"/>
  <c r="BW590"/>
  <c r="BX590"/>
  <c r="BY590"/>
  <c r="BZ590"/>
  <c r="CA590"/>
  <c r="CB590"/>
  <c r="AP592"/>
  <c r="AQ592"/>
  <c r="AR592"/>
  <c r="AS592"/>
  <c r="AV592" s="1"/>
  <c r="AT592"/>
  <c r="AU592"/>
  <c r="BA592"/>
  <c r="BB592"/>
  <c r="BC592"/>
  <c r="BD592"/>
  <c r="BE592"/>
  <c r="BF592"/>
  <c r="BL592"/>
  <c r="BM592"/>
  <c r="BN592"/>
  <c r="BO592"/>
  <c r="BP592"/>
  <c r="BQ592"/>
  <c r="BW592"/>
  <c r="BX592"/>
  <c r="BY592"/>
  <c r="BZ592"/>
  <c r="CA592"/>
  <c r="CB592"/>
  <c r="AP594"/>
  <c r="AQ594"/>
  <c r="AR594"/>
  <c r="AS594"/>
  <c r="AT594"/>
  <c r="AU594"/>
  <c r="BA594"/>
  <c r="BB594"/>
  <c r="BC594"/>
  <c r="BD594"/>
  <c r="BE594"/>
  <c r="BF594"/>
  <c r="BL594"/>
  <c r="BM594"/>
  <c r="BN594"/>
  <c r="BO594"/>
  <c r="BP594"/>
  <c r="BQ594"/>
  <c r="BW594"/>
  <c r="BX594"/>
  <c r="BY594"/>
  <c r="BZ594"/>
  <c r="CA594"/>
  <c r="CB594"/>
  <c r="AP596"/>
  <c r="AQ596"/>
  <c r="AR596"/>
  <c r="AS596"/>
  <c r="AT596"/>
  <c r="AU596"/>
  <c r="BA596"/>
  <c r="BB596"/>
  <c r="BC596"/>
  <c r="BD596"/>
  <c r="BE596"/>
  <c r="BF596"/>
  <c r="BL596"/>
  <c r="BM596"/>
  <c r="BN596"/>
  <c r="BO596"/>
  <c r="BP596"/>
  <c r="BQ596"/>
  <c r="BW596"/>
  <c r="BX596"/>
  <c r="BY596"/>
  <c r="BZ596"/>
  <c r="CA596"/>
  <c r="CB596"/>
  <c r="AP598"/>
  <c r="AQ598"/>
  <c r="AR598"/>
  <c r="AS598"/>
  <c r="AT598"/>
  <c r="AU598"/>
  <c r="BA598"/>
  <c r="BB598"/>
  <c r="BC598"/>
  <c r="BD598"/>
  <c r="BE598"/>
  <c r="BF598"/>
  <c r="BL598"/>
  <c r="BM598"/>
  <c r="BN598"/>
  <c r="BO598"/>
  <c r="BP598"/>
  <c r="BQ598"/>
  <c r="BW598"/>
  <c r="BX598"/>
  <c r="BY598"/>
  <c r="BZ598"/>
  <c r="CA598"/>
  <c r="CB598"/>
  <c r="AP600"/>
  <c r="AQ600"/>
  <c r="AR600"/>
  <c r="AS600"/>
  <c r="AT600"/>
  <c r="AU600"/>
  <c r="BA600"/>
  <c r="BB600"/>
  <c r="BC600"/>
  <c r="BD600"/>
  <c r="BE600"/>
  <c r="BF600"/>
  <c r="BL600"/>
  <c r="BM600"/>
  <c r="BN600"/>
  <c r="BO600"/>
  <c r="BP600"/>
  <c r="BQ600"/>
  <c r="BW600"/>
  <c r="BX600"/>
  <c r="BY600"/>
  <c r="BZ600"/>
  <c r="CA600"/>
  <c r="CB600"/>
  <c r="AP602"/>
  <c r="AQ602"/>
  <c r="AR602"/>
  <c r="AS602"/>
  <c r="AT602"/>
  <c r="AU602"/>
  <c r="BA602"/>
  <c r="BB602"/>
  <c r="BG602" s="1"/>
  <c r="BC602"/>
  <c r="BD602"/>
  <c r="BE602"/>
  <c r="BF602"/>
  <c r="BL602"/>
  <c r="BM602"/>
  <c r="BN602"/>
  <c r="BO602"/>
  <c r="BP602"/>
  <c r="BQ602"/>
  <c r="BW602"/>
  <c r="BX602"/>
  <c r="BY602"/>
  <c r="BZ602"/>
  <c r="CA602"/>
  <c r="CB602"/>
  <c r="AP604"/>
  <c r="AQ604"/>
  <c r="AV604" s="1"/>
  <c r="AR604"/>
  <c r="AS604"/>
  <c r="AT604"/>
  <c r="AU604"/>
  <c r="BA604"/>
  <c r="BB604"/>
  <c r="BC604"/>
  <c r="BD604"/>
  <c r="BE604"/>
  <c r="BF604"/>
  <c r="BL604"/>
  <c r="BM604"/>
  <c r="BN604"/>
  <c r="BO604"/>
  <c r="BP604"/>
  <c r="BQ604"/>
  <c r="BW604"/>
  <c r="BX604"/>
  <c r="BY604"/>
  <c r="BZ604"/>
  <c r="CA604"/>
  <c r="CB604"/>
  <c r="AP606"/>
  <c r="AQ606"/>
  <c r="AR606"/>
  <c r="AS606"/>
  <c r="AT606"/>
  <c r="AU606"/>
  <c r="BA606"/>
  <c r="BB606"/>
  <c r="BC606"/>
  <c r="BD606"/>
  <c r="BE606"/>
  <c r="BF606"/>
  <c r="BL606"/>
  <c r="BM606"/>
  <c r="BN606"/>
  <c r="BO606"/>
  <c r="BP606"/>
  <c r="BQ606"/>
  <c r="BW606"/>
  <c r="BX606"/>
  <c r="BY606"/>
  <c r="BZ606"/>
  <c r="CA606"/>
  <c r="CB606"/>
  <c r="AP608"/>
  <c r="AQ608"/>
  <c r="AR608"/>
  <c r="AS608"/>
  <c r="AV608" s="1"/>
  <c r="AT608"/>
  <c r="AU608"/>
  <c r="BA608"/>
  <c r="BB608"/>
  <c r="BC608"/>
  <c r="BD608"/>
  <c r="BE608"/>
  <c r="BF608"/>
  <c r="BL608"/>
  <c r="BM608"/>
  <c r="BN608"/>
  <c r="BO608"/>
  <c r="BP608"/>
  <c r="BQ608"/>
  <c r="BW608"/>
  <c r="BX608"/>
  <c r="BY608"/>
  <c r="BZ608"/>
  <c r="CA608"/>
  <c r="CB608"/>
  <c r="AP610"/>
  <c r="AQ610"/>
  <c r="AR610"/>
  <c r="AS610"/>
  <c r="AT610"/>
  <c r="AU610"/>
  <c r="BA610"/>
  <c r="BB610"/>
  <c r="BC610"/>
  <c r="BD610"/>
  <c r="BE610"/>
  <c r="BF610"/>
  <c r="BL610"/>
  <c r="BM610"/>
  <c r="BN610"/>
  <c r="BO610"/>
  <c r="BP610"/>
  <c r="BQ610"/>
  <c r="BW610"/>
  <c r="BX610"/>
  <c r="BY610"/>
  <c r="BZ610"/>
  <c r="CA610"/>
  <c r="CB610"/>
  <c r="AP612"/>
  <c r="AQ612"/>
  <c r="AR612"/>
  <c r="AS612"/>
  <c r="AT612"/>
  <c r="AU612"/>
  <c r="BA612"/>
  <c r="BB612"/>
  <c r="BC612"/>
  <c r="BD612"/>
  <c r="BE612"/>
  <c r="BF612"/>
  <c r="BL612"/>
  <c r="BM612"/>
  <c r="BN612"/>
  <c r="BO612"/>
  <c r="BP612"/>
  <c r="BQ612"/>
  <c r="BW612"/>
  <c r="BX612"/>
  <c r="BY612"/>
  <c r="BZ612"/>
  <c r="CA612"/>
  <c r="CB612"/>
  <c r="AP614"/>
  <c r="AQ614"/>
  <c r="AR614"/>
  <c r="AS614"/>
  <c r="AT614"/>
  <c r="AU614"/>
  <c r="BA614"/>
  <c r="BB614"/>
  <c r="BC614"/>
  <c r="BD614"/>
  <c r="BG614"/>
  <c r="BE614"/>
  <c r="BF614"/>
  <c r="BL614"/>
  <c r="BM614"/>
  <c r="BN614"/>
  <c r="BO614"/>
  <c r="BP614"/>
  <c r="BQ614"/>
  <c r="BW614"/>
  <c r="BX614"/>
  <c r="BY614"/>
  <c r="BZ614"/>
  <c r="CA614"/>
  <c r="CB614"/>
  <c r="AP616"/>
  <c r="AQ616"/>
  <c r="AR616"/>
  <c r="AS616"/>
  <c r="AT616"/>
  <c r="AU616"/>
  <c r="BA616"/>
  <c r="BB616"/>
  <c r="BC616"/>
  <c r="BD616"/>
  <c r="BE616"/>
  <c r="BF616"/>
  <c r="BL616"/>
  <c r="BM616"/>
  <c r="BN616"/>
  <c r="BO616"/>
  <c r="BP616"/>
  <c r="BQ616"/>
  <c r="BW616"/>
  <c r="BX616"/>
  <c r="BY616"/>
  <c r="BZ616"/>
  <c r="CA616"/>
  <c r="CB616"/>
  <c r="AP618"/>
  <c r="AQ618"/>
  <c r="AR618"/>
  <c r="AS618"/>
  <c r="AT618"/>
  <c r="AU618"/>
  <c r="BA618"/>
  <c r="BB618"/>
  <c r="BC618"/>
  <c r="BD618"/>
  <c r="BE618"/>
  <c r="BF618"/>
  <c r="BL618"/>
  <c r="BM618"/>
  <c r="BN618"/>
  <c r="BO618"/>
  <c r="BP618"/>
  <c r="BQ618"/>
  <c r="BW618"/>
  <c r="BX618"/>
  <c r="BY618"/>
  <c r="BZ618"/>
  <c r="CA618"/>
  <c r="CB618"/>
  <c r="AP620"/>
  <c r="AQ620"/>
  <c r="AR620"/>
  <c r="AS620"/>
  <c r="AT620"/>
  <c r="AU620"/>
  <c r="BA620"/>
  <c r="BB620"/>
  <c r="BC620"/>
  <c r="BD620"/>
  <c r="BE620"/>
  <c r="BF620"/>
  <c r="BL620"/>
  <c r="BM620"/>
  <c r="BN620"/>
  <c r="BO620"/>
  <c r="BP620"/>
  <c r="BQ620"/>
  <c r="BW620"/>
  <c r="BX620"/>
  <c r="BY620"/>
  <c r="BZ620"/>
  <c r="CA620"/>
  <c r="CB620"/>
  <c r="AP622"/>
  <c r="AQ622"/>
  <c r="AR622"/>
  <c r="AS622"/>
  <c r="AT622"/>
  <c r="AU622"/>
  <c r="BA622"/>
  <c r="BB622"/>
  <c r="BC622"/>
  <c r="BD622"/>
  <c r="BE622"/>
  <c r="BF622"/>
  <c r="BL622"/>
  <c r="BM622"/>
  <c r="BN622"/>
  <c r="BO622"/>
  <c r="BP622"/>
  <c r="BQ622"/>
  <c r="BW622"/>
  <c r="BX622"/>
  <c r="BY622"/>
  <c r="BZ622"/>
  <c r="CA622"/>
  <c r="CB622"/>
  <c r="AP624"/>
  <c r="AQ624"/>
  <c r="AR624"/>
  <c r="AS624"/>
  <c r="AT624"/>
  <c r="AU624"/>
  <c r="BA624"/>
  <c r="BB624"/>
  <c r="BC624"/>
  <c r="BD624"/>
  <c r="BE624"/>
  <c r="BF624"/>
  <c r="BL624"/>
  <c r="BM624"/>
  <c r="BN624"/>
  <c r="BO624"/>
  <c r="BP624"/>
  <c r="BQ624"/>
  <c r="BW624"/>
  <c r="BX624"/>
  <c r="BY624"/>
  <c r="BZ624"/>
  <c r="CC624" s="1"/>
  <c r="CA624"/>
  <c r="CB624"/>
  <c r="AP626"/>
  <c r="AQ626"/>
  <c r="AR626"/>
  <c r="AS626"/>
  <c r="AT626"/>
  <c r="AU626"/>
  <c r="BA626"/>
  <c r="BB626"/>
  <c r="BC626"/>
  <c r="BD626"/>
  <c r="BG626" s="1"/>
  <c r="BE626"/>
  <c r="BF626"/>
  <c r="BL626"/>
  <c r="BM626"/>
  <c r="BN626"/>
  <c r="BO626"/>
  <c r="BP626"/>
  <c r="BQ626"/>
  <c r="BW626"/>
  <c r="BX626"/>
  <c r="BY626"/>
  <c r="BZ626"/>
  <c r="CA626"/>
  <c r="CB626"/>
  <c r="AP628"/>
  <c r="AQ628"/>
  <c r="AR628"/>
  <c r="AS628"/>
  <c r="AT628"/>
  <c r="AU628"/>
  <c r="BA628"/>
  <c r="BB628"/>
  <c r="BC628"/>
  <c r="BD628"/>
  <c r="BE628"/>
  <c r="BF628"/>
  <c r="BL628"/>
  <c r="BM628"/>
  <c r="BN628"/>
  <c r="BO628"/>
  <c r="BP628"/>
  <c r="BQ628"/>
  <c r="BW628"/>
  <c r="BX628"/>
  <c r="BY628"/>
  <c r="BZ628"/>
  <c r="CA628"/>
  <c r="CB628"/>
  <c r="AP630"/>
  <c r="AQ630"/>
  <c r="AR630"/>
  <c r="AS630"/>
  <c r="AT630"/>
  <c r="AU630"/>
  <c r="BA630"/>
  <c r="BB630"/>
  <c r="BC630"/>
  <c r="BD630"/>
  <c r="BE630"/>
  <c r="BF630"/>
  <c r="BL630"/>
  <c r="BM630"/>
  <c r="BN630"/>
  <c r="BO630"/>
  <c r="BP630"/>
  <c r="BQ630"/>
  <c r="BW630"/>
  <c r="BX630"/>
  <c r="BY630"/>
  <c r="BZ630"/>
  <c r="CA630"/>
  <c r="CB630"/>
  <c r="AP632"/>
  <c r="AQ632"/>
  <c r="AR632"/>
  <c r="AS632"/>
  <c r="AT632"/>
  <c r="AU632"/>
  <c r="BA632"/>
  <c r="BB632"/>
  <c r="BC632"/>
  <c r="BD632"/>
  <c r="BE632"/>
  <c r="BF632"/>
  <c r="BL632"/>
  <c r="BM632"/>
  <c r="BN632"/>
  <c r="BO632"/>
  <c r="BP632"/>
  <c r="BQ632"/>
  <c r="BW632"/>
  <c r="BX632"/>
  <c r="BY632"/>
  <c r="BZ632"/>
  <c r="CA632"/>
  <c r="CB632"/>
  <c r="AP634"/>
  <c r="AQ634"/>
  <c r="AR634"/>
  <c r="AS634"/>
  <c r="AV634"/>
  <c r="AT634"/>
  <c r="AU634"/>
  <c r="BA634"/>
  <c r="BB634"/>
  <c r="BC634"/>
  <c r="BD634"/>
  <c r="BE634"/>
  <c r="BF634"/>
  <c r="BL634"/>
  <c r="BM634"/>
  <c r="BN634"/>
  <c r="BO634"/>
  <c r="BR634" s="1"/>
  <c r="BP634"/>
  <c r="BQ634"/>
  <c r="BW634"/>
  <c r="BX634"/>
  <c r="BY634"/>
  <c r="BZ634"/>
  <c r="CA634"/>
  <c r="CB634"/>
  <c r="AP636"/>
  <c r="AQ636"/>
  <c r="AR636"/>
  <c r="AS636"/>
  <c r="AT636"/>
  <c r="AU636"/>
  <c r="AV636"/>
  <c r="BA636"/>
  <c r="BB636"/>
  <c r="BC636"/>
  <c r="BD636"/>
  <c r="BE636"/>
  <c r="BF636"/>
  <c r="BL636"/>
  <c r="BM636"/>
  <c r="BN636"/>
  <c r="BO636"/>
  <c r="BP636"/>
  <c r="BQ636"/>
  <c r="BW636"/>
  <c r="BX636"/>
  <c r="BY636"/>
  <c r="BZ636"/>
  <c r="CA636"/>
  <c r="CB636"/>
  <c r="AP638"/>
  <c r="AQ638"/>
  <c r="AR638"/>
  <c r="AS638"/>
  <c r="AT638"/>
  <c r="AU638"/>
  <c r="BA638"/>
  <c r="BB638"/>
  <c r="BC638"/>
  <c r="BD638"/>
  <c r="BE638"/>
  <c r="BF638"/>
  <c r="BL638"/>
  <c r="BM638"/>
  <c r="BN638"/>
  <c r="BO638"/>
  <c r="BP638"/>
  <c r="BQ638"/>
  <c r="BW638"/>
  <c r="BX638"/>
  <c r="BY638"/>
  <c r="BZ638"/>
  <c r="CA638"/>
  <c r="CB638"/>
  <c r="AP640"/>
  <c r="AQ640"/>
  <c r="AR640"/>
  <c r="AS640"/>
  <c r="AT640"/>
  <c r="AU640"/>
  <c r="BA640"/>
  <c r="BB640"/>
  <c r="BC640"/>
  <c r="BD640"/>
  <c r="BE640"/>
  <c r="BF640"/>
  <c r="BL640"/>
  <c r="BM640"/>
  <c r="BN640"/>
  <c r="BO640"/>
  <c r="BP640"/>
  <c r="BQ640"/>
  <c r="BW640"/>
  <c r="BX640"/>
  <c r="BY640"/>
  <c r="BZ640"/>
  <c r="CA640"/>
  <c r="CB640"/>
  <c r="AP642"/>
  <c r="AQ642"/>
  <c r="AR642"/>
  <c r="AS642"/>
  <c r="AV642" s="1"/>
  <c r="AT642"/>
  <c r="AU642"/>
  <c r="BA642"/>
  <c r="BB642"/>
  <c r="BC642"/>
  <c r="BD642"/>
  <c r="BE642"/>
  <c r="BF642"/>
  <c r="BL642"/>
  <c r="BM642"/>
  <c r="BN642"/>
  <c r="BO642"/>
  <c r="BP642"/>
  <c r="BQ642"/>
  <c r="BW642"/>
  <c r="BX642"/>
  <c r="BY642"/>
  <c r="BZ642"/>
  <c r="CA642"/>
  <c r="CB642"/>
  <c r="AP644"/>
  <c r="AQ644"/>
  <c r="AR644"/>
  <c r="AS644"/>
  <c r="AT644"/>
  <c r="AU644"/>
  <c r="AV644"/>
  <c r="BA644"/>
  <c r="BB644"/>
  <c r="BC644"/>
  <c r="BD644"/>
  <c r="BE644"/>
  <c r="BF644"/>
  <c r="BL644"/>
  <c r="BM644"/>
  <c r="BR644" s="1"/>
  <c r="BN644"/>
  <c r="BO644"/>
  <c r="BP644"/>
  <c r="BQ644"/>
  <c r="BW644"/>
  <c r="BX644"/>
  <c r="BY644"/>
  <c r="BZ644"/>
  <c r="CA644"/>
  <c r="CB644"/>
  <c r="AP646"/>
  <c r="AQ646"/>
  <c r="AR646"/>
  <c r="AS646"/>
  <c r="AV646"/>
  <c r="AT646"/>
  <c r="AU646"/>
  <c r="BA646"/>
  <c r="BB646"/>
  <c r="BG646" s="1"/>
  <c r="BC646"/>
  <c r="BD646"/>
  <c r="BE646"/>
  <c r="BF646"/>
  <c r="BL646"/>
  <c r="BM646"/>
  <c r="BN646"/>
  <c r="BO646"/>
  <c r="BP646"/>
  <c r="BQ646"/>
  <c r="BW646"/>
  <c r="BX646"/>
  <c r="BY646"/>
  <c r="BZ646"/>
  <c r="CA646"/>
  <c r="CB646"/>
  <c r="AP648"/>
  <c r="AQ648"/>
  <c r="AR648"/>
  <c r="AS648"/>
  <c r="AT648"/>
  <c r="AU648"/>
  <c r="AV648" s="1"/>
  <c r="BA648"/>
  <c r="BB648"/>
  <c r="BC648"/>
  <c r="BD648"/>
  <c r="BE648"/>
  <c r="BF648"/>
  <c r="BL648"/>
  <c r="BM648"/>
  <c r="BN648"/>
  <c r="BO648"/>
  <c r="BP648"/>
  <c r="BQ648"/>
  <c r="BW648"/>
  <c r="BX648"/>
  <c r="BY648"/>
  <c r="BZ648"/>
  <c r="CA648"/>
  <c r="CB648"/>
  <c r="AP650"/>
  <c r="AQ650"/>
  <c r="AR650"/>
  <c r="AS650"/>
  <c r="AT650"/>
  <c r="AU650"/>
  <c r="BA650"/>
  <c r="BB650"/>
  <c r="BC650"/>
  <c r="BD650"/>
  <c r="BE650"/>
  <c r="BF650"/>
  <c r="BL650"/>
  <c r="BM650"/>
  <c r="BN650"/>
  <c r="BO650"/>
  <c r="BP650"/>
  <c r="BQ650"/>
  <c r="BW650"/>
  <c r="BX650"/>
  <c r="BY650"/>
  <c r="BZ650"/>
  <c r="CA650"/>
  <c r="CB650"/>
  <c r="AP652"/>
  <c r="AQ652"/>
  <c r="AR652"/>
  <c r="AS652"/>
  <c r="AT652"/>
  <c r="AU652"/>
  <c r="BA652"/>
  <c r="BB652"/>
  <c r="BC652"/>
  <c r="BD652"/>
  <c r="BE652"/>
  <c r="BF652"/>
  <c r="BL652"/>
  <c r="BM652"/>
  <c r="BN652"/>
  <c r="BO652"/>
  <c r="BP652"/>
  <c r="BQ652"/>
  <c r="BW652"/>
  <c r="BX652"/>
  <c r="BY652"/>
  <c r="BZ652"/>
  <c r="CA652"/>
  <c r="CB652"/>
  <c r="AP654"/>
  <c r="AQ654"/>
  <c r="AR654"/>
  <c r="AS654"/>
  <c r="AT654"/>
  <c r="AU654"/>
  <c r="BA654"/>
  <c r="BB654"/>
  <c r="BC654"/>
  <c r="BD654"/>
  <c r="BE654"/>
  <c r="BF654"/>
  <c r="BL654"/>
  <c r="BM654"/>
  <c r="BN654"/>
  <c r="BO654"/>
  <c r="BP654"/>
  <c r="BQ654"/>
  <c r="BW654"/>
  <c r="BX654"/>
  <c r="BY654"/>
  <c r="BZ654"/>
  <c r="CA654"/>
  <c r="CB654"/>
  <c r="AP656"/>
  <c r="AQ656"/>
  <c r="AR656"/>
  <c r="AS656"/>
  <c r="AT656"/>
  <c r="AU656"/>
  <c r="BA656"/>
  <c r="BB656"/>
  <c r="BC656"/>
  <c r="BD656"/>
  <c r="BE656"/>
  <c r="BF656"/>
  <c r="BL656"/>
  <c r="BM656"/>
  <c r="BN656"/>
  <c r="BO656"/>
  <c r="BP656"/>
  <c r="BQ656"/>
  <c r="BW656"/>
  <c r="BX656"/>
  <c r="BY656"/>
  <c r="BZ656"/>
  <c r="CA656"/>
  <c r="CB656"/>
  <c r="AP658"/>
  <c r="AQ658"/>
  <c r="AR658"/>
  <c r="AS658"/>
  <c r="AT658"/>
  <c r="AU658"/>
  <c r="BA658"/>
  <c r="BB658"/>
  <c r="BC658"/>
  <c r="BD658"/>
  <c r="BE658"/>
  <c r="BF658"/>
  <c r="BL658"/>
  <c r="BM658"/>
  <c r="BN658"/>
  <c r="BO658"/>
  <c r="BP658"/>
  <c r="BQ658"/>
  <c r="BW658"/>
  <c r="BX658"/>
  <c r="BY658"/>
  <c r="BZ658"/>
  <c r="CA658"/>
  <c r="CB658"/>
  <c r="AP660"/>
  <c r="AQ660"/>
  <c r="AR660"/>
  <c r="AS660"/>
  <c r="AT660"/>
  <c r="AU660"/>
  <c r="BA660"/>
  <c r="BB660"/>
  <c r="BC660"/>
  <c r="BD660"/>
  <c r="BG660" s="1"/>
  <c r="BE660"/>
  <c r="BF660"/>
  <c r="BL660"/>
  <c r="BM660"/>
  <c r="BR660" s="1"/>
  <c r="BN660"/>
  <c r="BO660"/>
  <c r="BP660"/>
  <c r="BQ660"/>
  <c r="BW660"/>
  <c r="BX660"/>
  <c r="BY660"/>
  <c r="BZ660"/>
  <c r="CA660"/>
  <c r="CB660"/>
  <c r="AP662"/>
  <c r="AQ662"/>
  <c r="AR662"/>
  <c r="AS662"/>
  <c r="AT662"/>
  <c r="AU662"/>
  <c r="BA662"/>
  <c r="BB662"/>
  <c r="BC662"/>
  <c r="BD662"/>
  <c r="BE662"/>
  <c r="BF662"/>
  <c r="BL662"/>
  <c r="BM662"/>
  <c r="BN662"/>
  <c r="BO662"/>
  <c r="BP662"/>
  <c r="BQ662"/>
  <c r="BW662"/>
  <c r="BX662"/>
  <c r="BY662"/>
  <c r="BZ662"/>
  <c r="CA662"/>
  <c r="CB662"/>
  <c r="AP664"/>
  <c r="AQ664"/>
  <c r="AR664"/>
  <c r="AS664"/>
  <c r="AV664"/>
  <c r="AT664"/>
  <c r="AU664"/>
  <c r="BA664"/>
  <c r="BB664"/>
  <c r="BC664"/>
  <c r="BD664"/>
  <c r="BE664"/>
  <c r="BF664"/>
  <c r="BL664"/>
  <c r="BM664"/>
  <c r="BN664"/>
  <c r="BO664"/>
  <c r="BP664"/>
  <c r="BQ664"/>
  <c r="BW664"/>
  <c r="BX664"/>
  <c r="BY664"/>
  <c r="BZ664"/>
  <c r="CA664"/>
  <c r="CB664"/>
  <c r="AP666"/>
  <c r="AQ666"/>
  <c r="AR666"/>
  <c r="AS666"/>
  <c r="AT666"/>
  <c r="AU666"/>
  <c r="BA666"/>
  <c r="BB666"/>
  <c r="BC666"/>
  <c r="BD666"/>
  <c r="BE666"/>
  <c r="BF666"/>
  <c r="BL666"/>
  <c r="BM666"/>
  <c r="BN666"/>
  <c r="BO666"/>
  <c r="BP666"/>
  <c r="BQ666"/>
  <c r="BW666"/>
  <c r="BX666"/>
  <c r="BY666"/>
  <c r="BZ666"/>
  <c r="CA666"/>
  <c r="CB666"/>
  <c r="AP668"/>
  <c r="AQ668"/>
  <c r="AR668"/>
  <c r="AS668"/>
  <c r="AT668"/>
  <c r="AU668"/>
  <c r="BA668"/>
  <c r="BB668"/>
  <c r="BC668"/>
  <c r="BD668"/>
  <c r="BE668"/>
  <c r="BF668"/>
  <c r="BL668"/>
  <c r="BM668"/>
  <c r="BN668"/>
  <c r="BO668"/>
  <c r="BP668"/>
  <c r="BQ668"/>
  <c r="BW668"/>
  <c r="BX668"/>
  <c r="BY668"/>
  <c r="BZ668"/>
  <c r="CA668"/>
  <c r="CB668"/>
  <c r="AP670"/>
  <c r="AQ670"/>
  <c r="AR670"/>
  <c r="AS670"/>
  <c r="AT670"/>
  <c r="AU670"/>
  <c r="BA670"/>
  <c r="BB670"/>
  <c r="BG670" s="1"/>
  <c r="BC670"/>
  <c r="BD670"/>
  <c r="BE670"/>
  <c r="BF670"/>
  <c r="BL670"/>
  <c r="BM670"/>
  <c r="BN670"/>
  <c r="BO670"/>
  <c r="BP670"/>
  <c r="BQ670"/>
  <c r="BW670"/>
  <c r="BX670"/>
  <c r="BY670"/>
  <c r="BZ670"/>
  <c r="CA670"/>
  <c r="CB670"/>
  <c r="AP672"/>
  <c r="AQ672"/>
  <c r="AR672"/>
  <c r="AS672"/>
  <c r="AT672"/>
  <c r="AU672"/>
  <c r="BA672"/>
  <c r="BB672"/>
  <c r="BC672"/>
  <c r="BD672"/>
  <c r="BE672"/>
  <c r="BF672"/>
  <c r="BL672"/>
  <c r="BM672"/>
  <c r="BN672"/>
  <c r="BO672"/>
  <c r="BP672"/>
  <c r="BQ672"/>
  <c r="BW672"/>
  <c r="BX672"/>
  <c r="BY672"/>
  <c r="BZ672"/>
  <c r="CA672"/>
  <c r="CB672"/>
  <c r="AP674"/>
  <c r="AQ674"/>
  <c r="AR674"/>
  <c r="AS674"/>
  <c r="AT674"/>
  <c r="AU674"/>
  <c r="BA674"/>
  <c r="BB674"/>
  <c r="BC674"/>
  <c r="BD674"/>
  <c r="BE674"/>
  <c r="BF674"/>
  <c r="BL674"/>
  <c r="BM674"/>
  <c r="BN674"/>
  <c r="BO674"/>
  <c r="BP674"/>
  <c r="BQ674"/>
  <c r="BW674"/>
  <c r="BX674"/>
  <c r="BY674"/>
  <c r="BZ674"/>
  <c r="CA674"/>
  <c r="CB674"/>
  <c r="AP676"/>
  <c r="AQ676"/>
  <c r="AR676"/>
  <c r="AS676"/>
  <c r="AT676"/>
  <c r="AU676"/>
  <c r="BA676"/>
  <c r="BB676"/>
  <c r="BC676"/>
  <c r="BD676"/>
  <c r="BE676"/>
  <c r="BF676"/>
  <c r="BL676"/>
  <c r="BM676"/>
  <c r="BN676"/>
  <c r="BO676"/>
  <c r="BP676"/>
  <c r="BQ676"/>
  <c r="BR676"/>
  <c r="BW676"/>
  <c r="BX676"/>
  <c r="BY676"/>
  <c r="BZ676"/>
  <c r="CA676"/>
  <c r="CB676"/>
  <c r="AP678"/>
  <c r="AQ678"/>
  <c r="AR678"/>
  <c r="AS678"/>
  <c r="AT678"/>
  <c r="AU678"/>
  <c r="BA678"/>
  <c r="BB678"/>
  <c r="BC678"/>
  <c r="BD678"/>
  <c r="BE678"/>
  <c r="BF678"/>
  <c r="BL678"/>
  <c r="BM678"/>
  <c r="BN678"/>
  <c r="BO678"/>
  <c r="BP678"/>
  <c r="BQ678"/>
  <c r="BW678"/>
  <c r="BX678"/>
  <c r="BY678"/>
  <c r="BZ678"/>
  <c r="CA678"/>
  <c r="CB678"/>
  <c r="AP680"/>
  <c r="AQ680"/>
  <c r="AR680"/>
  <c r="AS680"/>
  <c r="AT680"/>
  <c r="AU680"/>
  <c r="BA680"/>
  <c r="BB680"/>
  <c r="BC680"/>
  <c r="BD680"/>
  <c r="BE680"/>
  <c r="BF680"/>
  <c r="BL680"/>
  <c r="BM680"/>
  <c r="BN680"/>
  <c r="BO680"/>
  <c r="BP680"/>
  <c r="BQ680"/>
  <c r="BW680"/>
  <c r="BX680"/>
  <c r="BY680"/>
  <c r="BZ680"/>
  <c r="CA680"/>
  <c r="CB680"/>
  <c r="AP682"/>
  <c r="AQ682"/>
  <c r="AR682"/>
  <c r="AS682"/>
  <c r="AT682"/>
  <c r="AU682"/>
  <c r="BA682"/>
  <c r="BB682"/>
  <c r="BC682"/>
  <c r="BD682"/>
  <c r="BE682"/>
  <c r="BF682"/>
  <c r="BL682"/>
  <c r="BM682"/>
  <c r="BN682"/>
  <c r="BO682"/>
  <c r="BP682"/>
  <c r="BQ682"/>
  <c r="BW682"/>
  <c r="BX682"/>
  <c r="BY682"/>
  <c r="BZ682"/>
  <c r="CA682"/>
  <c r="CB682"/>
  <c r="AP684"/>
  <c r="AQ684"/>
  <c r="AR684"/>
  <c r="AS684"/>
  <c r="AT684"/>
  <c r="AU684"/>
  <c r="BA684"/>
  <c r="BB684"/>
  <c r="BC684"/>
  <c r="BD684"/>
  <c r="BE684"/>
  <c r="BF684"/>
  <c r="BL684"/>
  <c r="BM684"/>
  <c r="BN684"/>
  <c r="BO684"/>
  <c r="BP684"/>
  <c r="BQ684"/>
  <c r="BW684"/>
  <c r="BX684"/>
  <c r="BY684"/>
  <c r="BZ684"/>
  <c r="CA684"/>
  <c r="CB684"/>
  <c r="AP686"/>
  <c r="AQ686"/>
  <c r="AR686"/>
  <c r="AS686"/>
  <c r="AT686"/>
  <c r="AU686"/>
  <c r="BA686"/>
  <c r="BB686"/>
  <c r="BC686"/>
  <c r="BD686"/>
  <c r="BE686"/>
  <c r="BF686"/>
  <c r="BL686"/>
  <c r="BM686"/>
  <c r="BN686"/>
  <c r="BO686"/>
  <c r="BP686"/>
  <c r="BQ686"/>
  <c r="BW686"/>
  <c r="BX686"/>
  <c r="BY686"/>
  <c r="BZ686"/>
  <c r="CA686"/>
  <c r="CB686"/>
  <c r="AP688"/>
  <c r="AQ688"/>
  <c r="AR688"/>
  <c r="AS688"/>
  <c r="AT688"/>
  <c r="AU688"/>
  <c r="BA688"/>
  <c r="BB688"/>
  <c r="BC688"/>
  <c r="BD688"/>
  <c r="BE688"/>
  <c r="BF688"/>
  <c r="BL688"/>
  <c r="BM688"/>
  <c r="BN688"/>
  <c r="BO688"/>
  <c r="BP688"/>
  <c r="BQ688"/>
  <c r="BW688"/>
  <c r="BX688"/>
  <c r="BY688"/>
  <c r="BZ688"/>
  <c r="CA688"/>
  <c r="CB688"/>
  <c r="AP690"/>
  <c r="AQ690"/>
  <c r="AR690"/>
  <c r="AS690"/>
  <c r="AT690"/>
  <c r="AU690"/>
  <c r="BA690"/>
  <c r="BB690"/>
  <c r="BC690"/>
  <c r="BD690"/>
  <c r="BE690"/>
  <c r="BF690"/>
  <c r="BL690"/>
  <c r="BM690"/>
  <c r="BN690"/>
  <c r="BO690"/>
  <c r="BP690"/>
  <c r="BQ690"/>
  <c r="BW690"/>
  <c r="BX690"/>
  <c r="BY690"/>
  <c r="BZ690"/>
  <c r="CA690"/>
  <c r="CB690"/>
  <c r="AP692"/>
  <c r="AQ692"/>
  <c r="AR692"/>
  <c r="AS692"/>
  <c r="AT692"/>
  <c r="AU692"/>
  <c r="BA692"/>
  <c r="BB692"/>
  <c r="BC692"/>
  <c r="BD692"/>
  <c r="BE692"/>
  <c r="BF692"/>
  <c r="BL692"/>
  <c r="BM692"/>
  <c r="BN692"/>
  <c r="BO692"/>
  <c r="BP692"/>
  <c r="BQ692"/>
  <c r="BW692"/>
  <c r="BX692"/>
  <c r="BY692"/>
  <c r="BZ692"/>
  <c r="CA692"/>
  <c r="CB692"/>
  <c r="AP694"/>
  <c r="AQ694"/>
  <c r="AR694"/>
  <c r="AS694"/>
  <c r="AT694"/>
  <c r="AU694"/>
  <c r="AV694"/>
  <c r="BA694"/>
  <c r="BB694"/>
  <c r="BC694"/>
  <c r="BD694"/>
  <c r="BG694" s="1"/>
  <c r="BE694"/>
  <c r="BF694"/>
  <c r="BL694"/>
  <c r="BM694"/>
  <c r="BN694"/>
  <c r="BO694"/>
  <c r="BP694"/>
  <c r="BQ694"/>
  <c r="BW694"/>
  <c r="BX694"/>
  <c r="BY694"/>
  <c r="BZ694"/>
  <c r="CA694"/>
  <c r="CB694"/>
  <c r="AP696"/>
  <c r="AQ696"/>
  <c r="AR696"/>
  <c r="AS696"/>
  <c r="AT696"/>
  <c r="AU696"/>
  <c r="BA696"/>
  <c r="BB696"/>
  <c r="BC696"/>
  <c r="BD696"/>
  <c r="BE696"/>
  <c r="BF696"/>
  <c r="BL696"/>
  <c r="BM696"/>
  <c r="BN696"/>
  <c r="BO696"/>
  <c r="BP696"/>
  <c r="BQ696"/>
  <c r="BW696"/>
  <c r="BX696"/>
  <c r="BY696"/>
  <c r="BZ696"/>
  <c r="CA696"/>
  <c r="CB696"/>
  <c r="AP698"/>
  <c r="AQ698"/>
  <c r="AR698"/>
  <c r="AS698"/>
  <c r="AV698"/>
  <c r="AT698"/>
  <c r="AU698"/>
  <c r="BA698"/>
  <c r="BB698"/>
  <c r="BG698" s="1"/>
  <c r="BC698"/>
  <c r="BD698"/>
  <c r="BE698"/>
  <c r="BF698"/>
  <c r="BL698"/>
  <c r="BM698"/>
  <c r="BN698"/>
  <c r="BO698"/>
  <c r="BP698"/>
  <c r="BQ698"/>
  <c r="BW698"/>
  <c r="BX698"/>
  <c r="BY698"/>
  <c r="BZ698"/>
  <c r="CA698"/>
  <c r="CB698"/>
  <c r="AP700"/>
  <c r="AQ700"/>
  <c r="AR700"/>
  <c r="AS700"/>
  <c r="AT700"/>
  <c r="AU700"/>
  <c r="BA700"/>
  <c r="BB700"/>
  <c r="BC700"/>
  <c r="BD700"/>
  <c r="BE700"/>
  <c r="BF700"/>
  <c r="BL700"/>
  <c r="BM700"/>
  <c r="BN700"/>
  <c r="BO700"/>
  <c r="BP700"/>
  <c r="BQ700"/>
  <c r="BW700"/>
  <c r="BX700"/>
  <c r="BY700"/>
  <c r="BZ700"/>
  <c r="CA700"/>
  <c r="CB700"/>
  <c r="AP702"/>
  <c r="AQ702"/>
  <c r="AR702"/>
  <c r="AS702"/>
  <c r="AT702"/>
  <c r="AU702"/>
  <c r="BA702"/>
  <c r="BB702"/>
  <c r="BC702"/>
  <c r="BD702"/>
  <c r="BE702"/>
  <c r="BF702"/>
  <c r="BL702"/>
  <c r="BM702"/>
  <c r="BN702"/>
  <c r="BO702"/>
  <c r="BP702"/>
  <c r="BQ702"/>
  <c r="BW702"/>
  <c r="BX702"/>
  <c r="BY702"/>
  <c r="BZ702"/>
  <c r="CA702"/>
  <c r="CB702"/>
  <c r="AP704"/>
  <c r="AQ704"/>
  <c r="AR704"/>
  <c r="AS704"/>
  <c r="AT704"/>
  <c r="AU704"/>
  <c r="BA704"/>
  <c r="BB704"/>
  <c r="BC704"/>
  <c r="BD704"/>
  <c r="BG704"/>
  <c r="BE704"/>
  <c r="BF704"/>
  <c r="BL704"/>
  <c r="BM704"/>
  <c r="BN704"/>
  <c r="BO704"/>
  <c r="BP704"/>
  <c r="BQ704"/>
  <c r="BW704"/>
  <c r="BX704"/>
  <c r="BY704"/>
  <c r="BZ704"/>
  <c r="CA704"/>
  <c r="CB704"/>
  <c r="AP706"/>
  <c r="AQ706"/>
  <c r="AR706"/>
  <c r="AS706"/>
  <c r="AT706"/>
  <c r="AU706"/>
  <c r="BA706"/>
  <c r="BB706"/>
  <c r="BC706"/>
  <c r="BD706"/>
  <c r="BG706" s="1"/>
  <c r="BE706"/>
  <c r="BF706"/>
  <c r="BL706"/>
  <c r="BM706"/>
  <c r="BN706"/>
  <c r="BO706"/>
  <c r="BP706"/>
  <c r="BQ706"/>
  <c r="BW706"/>
  <c r="BX706"/>
  <c r="BY706"/>
  <c r="BZ706"/>
  <c r="CA706"/>
  <c r="CB706"/>
  <c r="AP708"/>
  <c r="AQ708"/>
  <c r="AV708" s="1"/>
  <c r="AR708"/>
  <c r="AS708"/>
  <c r="AT708"/>
  <c r="AU708"/>
  <c r="BA708"/>
  <c r="BB708"/>
  <c r="BC708"/>
  <c r="BD708"/>
  <c r="BE708"/>
  <c r="BF708"/>
  <c r="BG708" s="1"/>
  <c r="BL708"/>
  <c r="BM708"/>
  <c r="BN708"/>
  <c r="BO708"/>
  <c r="BR708" s="1"/>
  <c r="BP708"/>
  <c r="BQ708"/>
  <c r="BW708"/>
  <c r="BX708"/>
  <c r="BY708"/>
  <c r="BZ708"/>
  <c r="CA708"/>
  <c r="CB708"/>
  <c r="AP710"/>
  <c r="AQ710"/>
  <c r="AR710"/>
  <c r="AS710"/>
  <c r="AT710"/>
  <c r="AU710"/>
  <c r="BA710"/>
  <c r="BB710"/>
  <c r="BC710"/>
  <c r="BD710"/>
  <c r="BE710"/>
  <c r="BF710"/>
  <c r="BL710"/>
  <c r="BM710"/>
  <c r="BN710"/>
  <c r="BO710"/>
  <c r="BP710"/>
  <c r="BQ710"/>
  <c r="BW710"/>
  <c r="BX710"/>
  <c r="BY710"/>
  <c r="BZ710"/>
  <c r="CA710"/>
  <c r="CB710"/>
  <c r="AP712"/>
  <c r="AQ712"/>
  <c r="AR712"/>
  <c r="AS712"/>
  <c r="AT712"/>
  <c r="AU712"/>
  <c r="BA712"/>
  <c r="BB712"/>
  <c r="BC712"/>
  <c r="BD712"/>
  <c r="BG712" s="1"/>
  <c r="BE712"/>
  <c r="BF712"/>
  <c r="BL712"/>
  <c r="BM712"/>
  <c r="BN712"/>
  <c r="BO712"/>
  <c r="BP712"/>
  <c r="BQ712"/>
  <c r="BW712"/>
  <c r="BX712"/>
  <c r="BY712"/>
  <c r="BZ712"/>
  <c r="CA712"/>
  <c r="CB712"/>
  <c r="AP714"/>
  <c r="AQ714"/>
  <c r="AV714" s="1"/>
  <c r="AR714"/>
  <c r="AS714"/>
  <c r="AT714"/>
  <c r="AU714"/>
  <c r="BA714"/>
  <c r="BB714"/>
  <c r="BC714"/>
  <c r="BD714"/>
  <c r="BE714"/>
  <c r="BF714"/>
  <c r="BL714"/>
  <c r="BM714"/>
  <c r="BN714"/>
  <c r="BO714"/>
  <c r="BR714"/>
  <c r="BP714"/>
  <c r="BQ714"/>
  <c r="BW714"/>
  <c r="BX714"/>
  <c r="BY714"/>
  <c r="BZ714"/>
  <c r="CA714"/>
  <c r="CB714"/>
  <c r="AP716"/>
  <c r="AQ716"/>
  <c r="AR716"/>
  <c r="AS716"/>
  <c r="AT716"/>
  <c r="AU716"/>
  <c r="BA716"/>
  <c r="BB716"/>
  <c r="BC716"/>
  <c r="BD716"/>
  <c r="BE716"/>
  <c r="BF716"/>
  <c r="BL716"/>
  <c r="BM716"/>
  <c r="BN716"/>
  <c r="BO716"/>
  <c r="BP716"/>
  <c r="BQ716"/>
  <c r="BW716"/>
  <c r="BX716"/>
  <c r="BY716"/>
  <c r="BZ716"/>
  <c r="CA716"/>
  <c r="CB716"/>
  <c r="AP718"/>
  <c r="AQ718"/>
  <c r="AR718"/>
  <c r="AS718"/>
  <c r="AT718"/>
  <c r="AU718"/>
  <c r="BA718"/>
  <c r="BB718"/>
  <c r="BC718"/>
  <c r="BD718"/>
  <c r="BE718"/>
  <c r="BF718"/>
  <c r="BL718"/>
  <c r="BM718"/>
  <c r="BN718"/>
  <c r="BO718"/>
  <c r="BP718"/>
  <c r="BQ718"/>
  <c r="BW718"/>
  <c r="BX718"/>
  <c r="BY718"/>
  <c r="BZ718"/>
  <c r="CA718"/>
  <c r="CB718"/>
  <c r="AP720"/>
  <c r="AQ720"/>
  <c r="AR720"/>
  <c r="AS720"/>
  <c r="AV720" s="1"/>
  <c r="AT720"/>
  <c r="AU720"/>
  <c r="BA720"/>
  <c r="BB720"/>
  <c r="BC720"/>
  <c r="BD720"/>
  <c r="BG720"/>
  <c r="BE720"/>
  <c r="BF720"/>
  <c r="BL720"/>
  <c r="BM720"/>
  <c r="BN720"/>
  <c r="BO720"/>
  <c r="BP720"/>
  <c r="BQ720"/>
  <c r="BW720"/>
  <c r="BX720"/>
  <c r="BY720"/>
  <c r="BZ720"/>
  <c r="CA720"/>
  <c r="CB720"/>
  <c r="AP722"/>
  <c r="AQ722"/>
  <c r="AR722"/>
  <c r="AS722"/>
  <c r="AT722"/>
  <c r="AU722"/>
  <c r="BA722"/>
  <c r="BB722"/>
  <c r="BC722"/>
  <c r="BD722"/>
  <c r="BG722" s="1"/>
  <c r="BE722"/>
  <c r="BF722"/>
  <c r="BL722"/>
  <c r="BM722"/>
  <c r="BN722"/>
  <c r="BO722"/>
  <c r="BR722"/>
  <c r="BP722"/>
  <c r="BQ722"/>
  <c r="BW722"/>
  <c r="BX722"/>
  <c r="BY722"/>
  <c r="BZ722"/>
  <c r="CA722"/>
  <c r="CB722"/>
  <c r="AP724"/>
  <c r="AQ724"/>
  <c r="AR724"/>
  <c r="AS724"/>
  <c r="AT724"/>
  <c r="AU724"/>
  <c r="BA724"/>
  <c r="BB724"/>
  <c r="BG724" s="1"/>
  <c r="BC724"/>
  <c r="BD724"/>
  <c r="BE724"/>
  <c r="BF724"/>
  <c r="BL724"/>
  <c r="BM724"/>
  <c r="BN724"/>
  <c r="BO724"/>
  <c r="BP724"/>
  <c r="BQ724"/>
  <c r="BR724" s="1"/>
  <c r="BW724"/>
  <c r="BX724"/>
  <c r="BY724"/>
  <c r="BZ724"/>
  <c r="CA724"/>
  <c r="CB724"/>
  <c r="AP726"/>
  <c r="AQ726"/>
  <c r="AR726"/>
  <c r="AS726"/>
  <c r="AT726"/>
  <c r="AU726"/>
  <c r="BA726"/>
  <c r="BB726"/>
  <c r="BC726"/>
  <c r="BD726"/>
  <c r="BG726" s="1"/>
  <c r="BE726"/>
  <c r="BF726"/>
  <c r="BL726"/>
  <c r="BM726"/>
  <c r="BN726"/>
  <c r="BO726"/>
  <c r="BP726"/>
  <c r="BQ726"/>
  <c r="BW726"/>
  <c r="BX726"/>
  <c r="BY726"/>
  <c r="BZ726"/>
  <c r="CA726"/>
  <c r="CB726"/>
  <c r="AP728"/>
  <c r="AQ728"/>
  <c r="AR728"/>
  <c r="AS728"/>
  <c r="AT728"/>
  <c r="AU728"/>
  <c r="BA728"/>
  <c r="BB728"/>
  <c r="BC728"/>
  <c r="BD728"/>
  <c r="BE728"/>
  <c r="BF728"/>
  <c r="BL728"/>
  <c r="BM728"/>
  <c r="BN728"/>
  <c r="BO728"/>
  <c r="BP728"/>
  <c r="BQ728"/>
  <c r="BW728"/>
  <c r="BX728"/>
  <c r="BY728"/>
  <c r="BZ728"/>
  <c r="CA728"/>
  <c r="CB728"/>
  <c r="AP730"/>
  <c r="AQ730"/>
  <c r="AR730"/>
  <c r="AS730"/>
  <c r="AT730"/>
  <c r="AU730"/>
  <c r="BA730"/>
  <c r="BB730"/>
  <c r="BC730"/>
  <c r="BD730"/>
  <c r="BE730"/>
  <c r="BF730"/>
  <c r="BG730" s="1"/>
  <c r="BL730"/>
  <c r="BM730"/>
  <c r="BN730"/>
  <c r="BO730"/>
  <c r="BP730"/>
  <c r="BQ730"/>
  <c r="BW730"/>
  <c r="BX730"/>
  <c r="BY730"/>
  <c r="BZ730"/>
  <c r="CA730"/>
  <c r="CB730"/>
  <c r="AP732"/>
  <c r="AQ732"/>
  <c r="AR732"/>
  <c r="AS732"/>
  <c r="AT732"/>
  <c r="AU732"/>
  <c r="BA732"/>
  <c r="BB732"/>
  <c r="BG732" s="1"/>
  <c r="BC732"/>
  <c r="BD732"/>
  <c r="BE732"/>
  <c r="BF732"/>
  <c r="BL732"/>
  <c r="BM732"/>
  <c r="BN732"/>
  <c r="BO732"/>
  <c r="BP732"/>
  <c r="BQ732"/>
  <c r="BW732"/>
  <c r="BX732"/>
  <c r="BY732"/>
  <c r="BZ732"/>
  <c r="CA732"/>
  <c r="CB732"/>
  <c r="AP734"/>
  <c r="AQ734"/>
  <c r="AR734"/>
  <c r="AS734"/>
  <c r="AT734"/>
  <c r="AU734"/>
  <c r="AV734" s="1"/>
  <c r="BA734"/>
  <c r="BB734"/>
  <c r="BC734"/>
  <c r="BD734"/>
  <c r="BE734"/>
  <c r="BF734"/>
  <c r="BL734"/>
  <c r="BM734"/>
  <c r="BN734"/>
  <c r="BO734"/>
  <c r="BP734"/>
  <c r="BQ734"/>
  <c r="BW734"/>
  <c r="BX734"/>
  <c r="BY734"/>
  <c r="BZ734"/>
  <c r="CA734"/>
  <c r="CB734"/>
  <c r="AP736"/>
  <c r="AQ736"/>
  <c r="AR736"/>
  <c r="AS736"/>
  <c r="AT736"/>
  <c r="AU736"/>
  <c r="BA736"/>
  <c r="BB736"/>
  <c r="BC736"/>
  <c r="BD736"/>
  <c r="BE736"/>
  <c r="BF736"/>
  <c r="BL736"/>
  <c r="BM736"/>
  <c r="BN736"/>
  <c r="BO736"/>
  <c r="BP736"/>
  <c r="BQ736"/>
  <c r="BW736"/>
  <c r="BX736"/>
  <c r="BY736"/>
  <c r="BZ736"/>
  <c r="CA736"/>
  <c r="CB736"/>
  <c r="AP738"/>
  <c r="AQ738"/>
  <c r="AV738" s="1"/>
  <c r="AR738"/>
  <c r="AS738"/>
  <c r="AT738"/>
  <c r="AU738"/>
  <c r="BA738"/>
  <c r="BB738"/>
  <c r="BC738"/>
  <c r="BD738"/>
  <c r="BE738"/>
  <c r="BF738"/>
  <c r="BL738"/>
  <c r="BM738"/>
  <c r="BN738"/>
  <c r="BO738"/>
  <c r="BR738"/>
  <c r="BP738"/>
  <c r="BQ738"/>
  <c r="BW738"/>
  <c r="BX738"/>
  <c r="BY738"/>
  <c r="BZ738"/>
  <c r="CA738"/>
  <c r="CB738"/>
  <c r="AP740"/>
  <c r="AQ740"/>
  <c r="AR740"/>
  <c r="AS740"/>
  <c r="AT740"/>
  <c r="AU740"/>
  <c r="BA740"/>
  <c r="BB740"/>
  <c r="BG740" s="1"/>
  <c r="BC740"/>
  <c r="BD740"/>
  <c r="BE740"/>
  <c r="BF740"/>
  <c r="BL740"/>
  <c r="BM740"/>
  <c r="BN740"/>
  <c r="BO740"/>
  <c r="BP740"/>
  <c r="BQ740"/>
  <c r="BW740"/>
  <c r="BX740"/>
  <c r="BY740"/>
  <c r="BZ740"/>
  <c r="CA740"/>
  <c r="CB740"/>
  <c r="AP742"/>
  <c r="AQ742"/>
  <c r="AR742"/>
  <c r="AS742"/>
  <c r="AT742"/>
  <c r="AU742"/>
  <c r="BA742"/>
  <c r="BB742"/>
  <c r="BC742"/>
  <c r="BD742"/>
  <c r="BG742"/>
  <c r="BE742"/>
  <c r="BF742"/>
  <c r="BL742"/>
  <c r="BM742"/>
  <c r="BN742"/>
  <c r="BO742"/>
  <c r="BP742"/>
  <c r="BQ742"/>
  <c r="BW742"/>
  <c r="BX742"/>
  <c r="BY742"/>
  <c r="BZ742"/>
  <c r="CA742"/>
  <c r="CB742"/>
  <c r="AP744"/>
  <c r="AQ744"/>
  <c r="AR744"/>
  <c r="AS744"/>
  <c r="AT744"/>
  <c r="AU744"/>
  <c r="BA744"/>
  <c r="BB744"/>
  <c r="BC744"/>
  <c r="BD744"/>
  <c r="BE744"/>
  <c r="BF744"/>
  <c r="BL744"/>
  <c r="BM744"/>
  <c r="BN744"/>
  <c r="BO744"/>
  <c r="BP744"/>
  <c r="BQ744"/>
  <c r="BW744"/>
  <c r="BX744"/>
  <c r="BY744"/>
  <c r="BZ744"/>
  <c r="CA744"/>
  <c r="CB744"/>
  <c r="AP746"/>
  <c r="AQ746"/>
  <c r="AR746"/>
  <c r="AS746"/>
  <c r="AT746"/>
  <c r="AU746"/>
  <c r="BA746"/>
  <c r="BB746"/>
  <c r="BC746"/>
  <c r="BD746"/>
  <c r="BE746"/>
  <c r="BF746"/>
  <c r="BL746"/>
  <c r="BM746"/>
  <c r="BN746"/>
  <c r="BO746"/>
  <c r="BP746"/>
  <c r="BQ746"/>
  <c r="BW746"/>
  <c r="BX746"/>
  <c r="BY746"/>
  <c r="BZ746"/>
  <c r="CA746"/>
  <c r="CB746"/>
  <c r="AP748"/>
  <c r="AQ748"/>
  <c r="AR748"/>
  <c r="AS748"/>
  <c r="AT748"/>
  <c r="AU748"/>
  <c r="BA748"/>
  <c r="BB748"/>
  <c r="BC748"/>
  <c r="BD748"/>
  <c r="BE748"/>
  <c r="BF748"/>
  <c r="BL748"/>
  <c r="BM748"/>
  <c r="BN748"/>
  <c r="BO748"/>
  <c r="BP748"/>
  <c r="BQ748"/>
  <c r="BW748"/>
  <c r="BX748"/>
  <c r="BY748"/>
  <c r="BZ748"/>
  <c r="CA748"/>
  <c r="CB748"/>
  <c r="AP750"/>
  <c r="AQ750"/>
  <c r="AV750" s="1"/>
  <c r="AR750"/>
  <c r="AS750"/>
  <c r="AT750"/>
  <c r="AU750"/>
  <c r="BA750"/>
  <c r="BB750"/>
  <c r="BC750"/>
  <c r="BD750"/>
  <c r="BE750"/>
  <c r="BF750"/>
  <c r="BL750"/>
  <c r="BM750"/>
  <c r="BN750"/>
  <c r="BO750"/>
  <c r="BP750"/>
  <c r="BQ750"/>
  <c r="BW750"/>
  <c r="BX750"/>
  <c r="BY750"/>
  <c r="BZ750"/>
  <c r="CA750"/>
  <c r="CB750"/>
  <c r="AP752"/>
  <c r="AQ752"/>
  <c r="AR752"/>
  <c r="AS752"/>
  <c r="AT752"/>
  <c r="AU752"/>
  <c r="BA752"/>
  <c r="BB752"/>
  <c r="BC752"/>
  <c r="BD752"/>
  <c r="BE752"/>
  <c r="BF752"/>
  <c r="BL752"/>
  <c r="BM752"/>
  <c r="BN752"/>
  <c r="BO752"/>
  <c r="BP752"/>
  <c r="BQ752"/>
  <c r="BW752"/>
  <c r="BX752"/>
  <c r="BY752"/>
  <c r="BZ752"/>
  <c r="CA752"/>
  <c r="CB752"/>
  <c r="AP754"/>
  <c r="AQ754"/>
  <c r="AR754"/>
  <c r="AS754"/>
  <c r="AT754"/>
  <c r="AU754"/>
  <c r="BA754"/>
  <c r="BB754"/>
  <c r="BC754"/>
  <c r="BD754"/>
  <c r="BE754"/>
  <c r="BF754"/>
  <c r="BG754" s="1"/>
  <c r="BL754"/>
  <c r="BM754"/>
  <c r="BN754"/>
  <c r="BO754"/>
  <c r="BR754" s="1"/>
  <c r="BP754"/>
  <c r="BQ754"/>
  <c r="BW754"/>
  <c r="BX754"/>
  <c r="BY754"/>
  <c r="BZ754"/>
  <c r="CA754"/>
  <c r="CB754"/>
  <c r="AP756"/>
  <c r="AQ756"/>
  <c r="AR756"/>
  <c r="AS756"/>
  <c r="AT756"/>
  <c r="AU756"/>
  <c r="BA756"/>
  <c r="BB756"/>
  <c r="BC756"/>
  <c r="BD756"/>
  <c r="BG756"/>
  <c r="BE756"/>
  <c r="BF756"/>
  <c r="BL756"/>
  <c r="BM756"/>
  <c r="BN756"/>
  <c r="BO756"/>
  <c r="BP756"/>
  <c r="BQ756"/>
  <c r="BW756"/>
  <c r="BX756"/>
  <c r="BY756"/>
  <c r="BZ756"/>
  <c r="CA756"/>
  <c r="CB756"/>
  <c r="AP758"/>
  <c r="AQ758"/>
  <c r="AR758"/>
  <c r="AS758"/>
  <c r="AT758"/>
  <c r="AU758"/>
  <c r="BA758"/>
  <c r="BB758"/>
  <c r="BC758"/>
  <c r="BD758"/>
  <c r="BE758"/>
  <c r="BF758"/>
  <c r="BL758"/>
  <c r="BM758"/>
  <c r="BN758"/>
  <c r="BO758"/>
  <c r="BP758"/>
  <c r="BQ758"/>
  <c r="BW758"/>
  <c r="BX758"/>
  <c r="BY758"/>
  <c r="BZ758"/>
  <c r="CA758"/>
  <c r="CB758"/>
  <c r="AP760"/>
  <c r="AQ760"/>
  <c r="AR760"/>
  <c r="AS760"/>
  <c r="AT760"/>
  <c r="AU760"/>
  <c r="BA760"/>
  <c r="BB760"/>
  <c r="BC760"/>
  <c r="BD760"/>
  <c r="BE760"/>
  <c r="BF760"/>
  <c r="BL760"/>
  <c r="BM760"/>
  <c r="BN760"/>
  <c r="BO760"/>
  <c r="BP760"/>
  <c r="BQ760"/>
  <c r="BW760"/>
  <c r="BX760"/>
  <c r="BY760"/>
  <c r="BZ760"/>
  <c r="CA760"/>
  <c r="CB760"/>
  <c r="AP762"/>
  <c r="AQ762"/>
  <c r="AR762"/>
  <c r="AS762"/>
  <c r="AT762"/>
  <c r="AU762"/>
  <c r="BA762"/>
  <c r="BB762"/>
  <c r="BC762"/>
  <c r="BD762"/>
  <c r="BE762"/>
  <c r="BF762"/>
  <c r="BL762"/>
  <c r="BM762"/>
  <c r="BN762"/>
  <c r="BO762"/>
  <c r="BP762"/>
  <c r="BQ762"/>
  <c r="BW762"/>
  <c r="BX762"/>
  <c r="BY762"/>
  <c r="BZ762"/>
  <c r="CA762"/>
  <c r="CB762"/>
  <c r="AP764"/>
  <c r="AQ764"/>
  <c r="AR764"/>
  <c r="AS764"/>
  <c r="AT764"/>
  <c r="AU764"/>
  <c r="BA764"/>
  <c r="BB764"/>
  <c r="BC764"/>
  <c r="BD764"/>
  <c r="BE764"/>
  <c r="BF764"/>
  <c r="BL764"/>
  <c r="BM764"/>
  <c r="BN764"/>
  <c r="BO764"/>
  <c r="BR764"/>
  <c r="BP764"/>
  <c r="BQ764"/>
  <c r="BW764"/>
  <c r="BX764"/>
  <c r="BY764"/>
  <c r="BZ764"/>
  <c r="CA764"/>
  <c r="CB764"/>
  <c r="AP766"/>
  <c r="AQ766"/>
  <c r="AR766"/>
  <c r="AS766"/>
  <c r="AV766" s="1"/>
  <c r="AT766"/>
  <c r="AU766"/>
  <c r="BA766"/>
  <c r="BB766"/>
  <c r="BC766"/>
  <c r="BD766"/>
  <c r="BE766"/>
  <c r="BF766"/>
  <c r="BL766"/>
  <c r="BM766"/>
  <c r="BN766"/>
  <c r="BO766"/>
  <c r="BP766"/>
  <c r="BQ766"/>
  <c r="BW766"/>
  <c r="BX766"/>
  <c r="BY766"/>
  <c r="BZ766"/>
  <c r="CA766"/>
  <c r="CB766"/>
  <c r="AP768"/>
  <c r="AQ768"/>
  <c r="AR768"/>
  <c r="AS768"/>
  <c r="AT768"/>
  <c r="AU768"/>
  <c r="AV768"/>
  <c r="BA768"/>
  <c r="BB768"/>
  <c r="BC768"/>
  <c r="BD768"/>
  <c r="BG768" s="1"/>
  <c r="BE768"/>
  <c r="BF768"/>
  <c r="BL768"/>
  <c r="BM768"/>
  <c r="BN768"/>
  <c r="BO768"/>
  <c r="BP768"/>
  <c r="BQ768"/>
  <c r="BW768"/>
  <c r="BX768"/>
  <c r="BY768"/>
  <c r="BZ768"/>
  <c r="CA768"/>
  <c r="CB768"/>
  <c r="AP770"/>
  <c r="AQ770"/>
  <c r="AR770"/>
  <c r="AS770"/>
  <c r="AT770"/>
  <c r="AU770"/>
  <c r="BA770"/>
  <c r="BB770"/>
  <c r="BC770"/>
  <c r="BD770"/>
  <c r="BE770"/>
  <c r="BF770"/>
  <c r="BL770"/>
  <c r="BM770"/>
  <c r="BN770"/>
  <c r="BO770"/>
  <c r="BR770"/>
  <c r="BP770"/>
  <c r="BQ770"/>
  <c r="BW770"/>
  <c r="BX770"/>
  <c r="BY770"/>
  <c r="BZ770"/>
  <c r="CA770"/>
  <c r="CB770"/>
  <c r="AP772"/>
  <c r="AQ772"/>
  <c r="AR772"/>
  <c r="AS772"/>
  <c r="AT772"/>
  <c r="AU772"/>
  <c r="BA772"/>
  <c r="BB772"/>
  <c r="BC772"/>
  <c r="BD772"/>
  <c r="BE772"/>
  <c r="BF772"/>
  <c r="BL772"/>
  <c r="BM772"/>
  <c r="BN772"/>
  <c r="BO772"/>
  <c r="BP772"/>
  <c r="BQ772"/>
  <c r="BW772"/>
  <c r="BX772"/>
  <c r="BY772"/>
  <c r="BZ772"/>
  <c r="CA772"/>
  <c r="CB772"/>
  <c r="AP774"/>
  <c r="AQ774"/>
  <c r="AR774"/>
  <c r="AS774"/>
  <c r="AT774"/>
  <c r="AU774"/>
  <c r="BA774"/>
  <c r="BB774"/>
  <c r="BC774"/>
  <c r="BD774"/>
  <c r="BE774"/>
  <c r="BF774"/>
  <c r="BL774"/>
  <c r="BM774"/>
  <c r="BN774"/>
  <c r="BO774"/>
  <c r="BP774"/>
  <c r="BQ774"/>
  <c r="BW774"/>
  <c r="BX774"/>
  <c r="BY774"/>
  <c r="BZ774"/>
  <c r="CA774"/>
  <c r="CB774"/>
  <c r="AP776"/>
  <c r="AQ776"/>
  <c r="AR776"/>
  <c r="AS776"/>
  <c r="AV776" s="1"/>
  <c r="AT776"/>
  <c r="AU776"/>
  <c r="BA776"/>
  <c r="BB776"/>
  <c r="BC776"/>
  <c r="BD776"/>
  <c r="BE776"/>
  <c r="BF776"/>
  <c r="BL776"/>
  <c r="BM776"/>
  <c r="BN776"/>
  <c r="BO776"/>
  <c r="BP776"/>
  <c r="BQ776"/>
  <c r="BW776"/>
  <c r="BX776"/>
  <c r="BY776"/>
  <c r="BZ776"/>
  <c r="CA776"/>
  <c r="CB776"/>
  <c r="AP778"/>
  <c r="AQ778"/>
  <c r="AR778"/>
  <c r="AS778"/>
  <c r="AT778"/>
  <c r="AU778"/>
  <c r="BA778"/>
  <c r="BB778"/>
  <c r="BC778"/>
  <c r="BD778"/>
  <c r="BG778"/>
  <c r="BE778"/>
  <c r="BF778"/>
  <c r="BL778"/>
  <c r="BM778"/>
  <c r="BN778"/>
  <c r="BO778"/>
  <c r="BP778"/>
  <c r="BQ778"/>
  <c r="BW778"/>
  <c r="BX778"/>
  <c r="BY778"/>
  <c r="BZ778"/>
  <c r="CC778" s="1"/>
  <c r="CA778"/>
  <c r="CB778"/>
  <c r="AP780"/>
  <c r="AQ780"/>
  <c r="AR780"/>
  <c r="AS780"/>
  <c r="AT780"/>
  <c r="AU780"/>
  <c r="BA780"/>
  <c r="BB780"/>
  <c r="BC780"/>
  <c r="BD780"/>
  <c r="BG780" s="1"/>
  <c r="BE780"/>
  <c r="BF780"/>
  <c r="BL780"/>
  <c r="BM780"/>
  <c r="BN780"/>
  <c r="BO780"/>
  <c r="BP780"/>
  <c r="BQ780"/>
  <c r="BW780"/>
  <c r="BX780"/>
  <c r="BY780"/>
  <c r="BZ780"/>
  <c r="CC780" s="1"/>
  <c r="CA780"/>
  <c r="CB780"/>
  <c r="AP782"/>
  <c r="AQ782"/>
  <c r="AR782"/>
  <c r="AS782"/>
  <c r="AT782"/>
  <c r="AU782"/>
  <c r="BA782"/>
  <c r="BB782"/>
  <c r="BC782"/>
  <c r="BD782"/>
  <c r="BE782"/>
  <c r="BF782"/>
  <c r="BL782"/>
  <c r="BM782"/>
  <c r="BR782" s="1"/>
  <c r="BN782"/>
  <c r="BO782"/>
  <c r="BP782"/>
  <c r="BQ782"/>
  <c r="BW782"/>
  <c r="BX782"/>
  <c r="BY782"/>
  <c r="BZ782"/>
  <c r="CA782"/>
  <c r="CB782"/>
  <c r="AP784"/>
  <c r="AQ784"/>
  <c r="AR784"/>
  <c r="AS784"/>
  <c r="AV784" s="1"/>
  <c r="AT784"/>
  <c r="AU784"/>
  <c r="BA784"/>
  <c r="BB784"/>
  <c r="BC784"/>
  <c r="BD784"/>
  <c r="BE784"/>
  <c r="BF784"/>
  <c r="BL784"/>
  <c r="BM784"/>
  <c r="BN784"/>
  <c r="BO784"/>
  <c r="BP784"/>
  <c r="BQ784"/>
  <c r="BW784"/>
  <c r="BX784"/>
  <c r="BY784"/>
  <c r="BZ784"/>
  <c r="CA784"/>
  <c r="CB784"/>
  <c r="AP18"/>
  <c r="AS18"/>
  <c r="AT18"/>
  <c r="BB18"/>
  <c r="BG18" s="1"/>
  <c r="BC18"/>
  <c r="BD18"/>
  <c r="BE18"/>
  <c r="BF18"/>
  <c r="BL18"/>
  <c r="BM18"/>
  <c r="BO18"/>
  <c r="BR18" s="1"/>
  <c r="BP18"/>
  <c r="BQ18"/>
  <c r="BW18"/>
  <c r="BY18"/>
  <c r="BZ18"/>
  <c r="CB18"/>
  <c r="AQ20"/>
  <c r="AR20"/>
  <c r="AS20"/>
  <c r="AT20"/>
  <c r="AU20"/>
  <c r="BA20"/>
  <c r="BB20"/>
  <c r="BC20"/>
  <c r="BD20"/>
  <c r="BF20"/>
  <c r="BL20"/>
  <c r="BM20"/>
  <c r="BN20"/>
  <c r="BO20"/>
  <c r="BR20" s="1"/>
  <c r="BP20"/>
  <c r="BQ20"/>
  <c r="BW20"/>
  <c r="BX20"/>
  <c r="BY20"/>
  <c r="BZ20"/>
  <c r="CC20"/>
  <c r="CA20"/>
  <c r="CB20"/>
  <c r="AR22"/>
  <c r="AS22"/>
  <c r="AT22"/>
  <c r="AU22"/>
  <c r="BB22"/>
  <c r="BD22"/>
  <c r="BE22"/>
  <c r="BF22"/>
  <c r="BM22"/>
  <c r="BN22"/>
  <c r="BQ22"/>
  <c r="BX22"/>
  <c r="BY22"/>
  <c r="BZ22"/>
  <c r="CC22" s="1"/>
  <c r="CB22"/>
  <c r="AP24"/>
  <c r="AR24"/>
  <c r="AT24"/>
  <c r="AU24"/>
  <c r="BA24"/>
  <c r="BC24"/>
  <c r="BD24"/>
  <c r="BF24"/>
  <c r="BL24"/>
  <c r="BN24"/>
  <c r="BO24"/>
  <c r="BP24"/>
  <c r="BZ24"/>
  <c r="CA24"/>
  <c r="CB24"/>
  <c r="AQ26"/>
  <c r="AS26"/>
  <c r="AV26" s="1"/>
  <c r="AT26"/>
  <c r="AU26"/>
  <c r="BA26"/>
  <c r="BD26"/>
  <c r="BF26"/>
  <c r="BL26"/>
  <c r="BM26"/>
  <c r="BO26"/>
  <c r="BP26"/>
  <c r="BQ26"/>
  <c r="BW26"/>
  <c r="BX26"/>
  <c r="CB26"/>
  <c r="AP28"/>
  <c r="AR28"/>
  <c r="AT28"/>
  <c r="AU28"/>
  <c r="BA28"/>
  <c r="BC28"/>
  <c r="BE28"/>
  <c r="BF28"/>
  <c r="BL28"/>
  <c r="BM28"/>
  <c r="BN28"/>
  <c r="BP28"/>
  <c r="BQ28"/>
  <c r="BW28"/>
  <c r="BX28"/>
  <c r="BY28"/>
  <c r="CA28"/>
  <c r="CB28"/>
  <c r="AP30"/>
  <c r="AQ30"/>
  <c r="AS30"/>
  <c r="BA30"/>
  <c r="BB30"/>
  <c r="BC30"/>
  <c r="BD30"/>
  <c r="BF30"/>
  <c r="BL30"/>
  <c r="BM30"/>
  <c r="BN30"/>
  <c r="BO30"/>
  <c r="BW30"/>
  <c r="BX30"/>
  <c r="BY30"/>
  <c r="BZ30"/>
  <c r="AQ32"/>
  <c r="AR32"/>
  <c r="AT32"/>
  <c r="BB32"/>
  <c r="BC32"/>
  <c r="BD32"/>
  <c r="BE32"/>
  <c r="BM32"/>
  <c r="BN32"/>
  <c r="BO32"/>
  <c r="BP32"/>
  <c r="BX32"/>
  <c r="BY32"/>
  <c r="BZ32"/>
  <c r="CA32"/>
  <c r="AP34"/>
  <c r="AQ34"/>
  <c r="AR34"/>
  <c r="AS34"/>
  <c r="AU34"/>
  <c r="BA34"/>
  <c r="BB34"/>
  <c r="BC34"/>
  <c r="BD34"/>
  <c r="BE34"/>
  <c r="BF34"/>
  <c r="BL34"/>
  <c r="BM34"/>
  <c r="BN34"/>
  <c r="BO34"/>
  <c r="BP34"/>
  <c r="BQ34"/>
  <c r="BW34"/>
  <c r="BX34"/>
  <c r="BY34"/>
  <c r="BZ34"/>
  <c r="CA34"/>
  <c r="CB34"/>
  <c r="AP36"/>
  <c r="AQ36"/>
  <c r="AR36"/>
  <c r="AT36"/>
  <c r="BA36"/>
  <c r="BB36"/>
  <c r="BC36"/>
  <c r="BD36"/>
  <c r="BE36"/>
  <c r="BF36"/>
  <c r="BL36"/>
  <c r="BM36"/>
  <c r="BN36"/>
  <c r="BO36"/>
  <c r="BP36"/>
  <c r="BQ36"/>
  <c r="BW36"/>
  <c r="BY36"/>
  <c r="BZ36"/>
  <c r="CA36"/>
  <c r="CB36"/>
  <c r="AP38"/>
  <c r="AQ38"/>
  <c r="AR38"/>
  <c r="AS38"/>
  <c r="AT38"/>
  <c r="AU38"/>
  <c r="BA38"/>
  <c r="BB38"/>
  <c r="BC38"/>
  <c r="BD38"/>
  <c r="BE38"/>
  <c r="BF38"/>
  <c r="BL38"/>
  <c r="BM38"/>
  <c r="BN38"/>
  <c r="BO38"/>
  <c r="BR38"/>
  <c r="BP38"/>
  <c r="BQ38"/>
  <c r="BW38"/>
  <c r="BX38"/>
  <c r="CC38" s="1"/>
  <c r="BY38"/>
  <c r="BZ38"/>
  <c r="CA38"/>
  <c r="CB38"/>
  <c r="AP40"/>
  <c r="AQ40"/>
  <c r="AR40"/>
  <c r="AS40"/>
  <c r="AT40"/>
  <c r="AU40"/>
  <c r="BA40"/>
  <c r="BB40"/>
  <c r="BC40"/>
  <c r="BD40"/>
  <c r="BE40"/>
  <c r="BF40"/>
  <c r="BL40"/>
  <c r="BM40"/>
  <c r="BN40"/>
  <c r="BO40"/>
  <c r="BP40"/>
  <c r="BQ40"/>
  <c r="BW40"/>
  <c r="BX40"/>
  <c r="BY40"/>
  <c r="BZ40"/>
  <c r="CA40"/>
  <c r="CB40"/>
  <c r="AP42"/>
  <c r="AQ42"/>
  <c r="AR42"/>
  <c r="AS42"/>
  <c r="AT42"/>
  <c r="AU42"/>
  <c r="BB42"/>
  <c r="BC42"/>
  <c r="BD42"/>
  <c r="BE42"/>
  <c r="BF42"/>
  <c r="BL42"/>
  <c r="BM42"/>
  <c r="BN42"/>
  <c r="BO42"/>
  <c r="BP42"/>
  <c r="BQ42"/>
  <c r="BW42"/>
  <c r="BX42"/>
  <c r="BY42"/>
  <c r="BZ42"/>
  <c r="CA42"/>
  <c r="CB42"/>
  <c r="AP44"/>
  <c r="AQ44"/>
  <c r="AR44"/>
  <c r="AS44"/>
  <c r="AT44"/>
  <c r="AU44"/>
  <c r="BA44"/>
  <c r="BC44"/>
  <c r="BD44"/>
  <c r="BE44"/>
  <c r="BF44"/>
  <c r="BL44"/>
  <c r="BM44"/>
  <c r="BN44"/>
  <c r="BO44"/>
  <c r="BP44"/>
  <c r="BQ44"/>
  <c r="BW44"/>
  <c r="BX44"/>
  <c r="BY44"/>
  <c r="BZ44"/>
  <c r="CA44"/>
  <c r="CB44"/>
  <c r="CC44"/>
  <c r="AP46"/>
  <c r="AQ46"/>
  <c r="AR46"/>
  <c r="AS46"/>
  <c r="AT46"/>
  <c r="AU46"/>
  <c r="BA46"/>
  <c r="BB46"/>
  <c r="BD46"/>
  <c r="BE46"/>
  <c r="BF46"/>
  <c r="BL46"/>
  <c r="BM46"/>
  <c r="BN46"/>
  <c r="BO46"/>
  <c r="BR46"/>
  <c r="BP46"/>
  <c r="BQ46"/>
  <c r="BW46"/>
  <c r="BX46"/>
  <c r="BY46"/>
  <c r="BZ46"/>
  <c r="CA46"/>
  <c r="CB46"/>
  <c r="AP48"/>
  <c r="AQ48"/>
  <c r="AR48"/>
  <c r="AS48"/>
  <c r="AT48"/>
  <c r="AU48"/>
  <c r="BA48"/>
  <c r="BB48"/>
  <c r="BC48"/>
  <c r="BE48"/>
  <c r="BF48"/>
  <c r="BL48"/>
  <c r="BM48"/>
  <c r="BN48"/>
  <c r="BO48"/>
  <c r="BP48"/>
  <c r="BQ48"/>
  <c r="BW48"/>
  <c r="BX48"/>
  <c r="BY48"/>
  <c r="BZ48"/>
  <c r="CA48"/>
  <c r="CB48"/>
  <c r="AP50"/>
  <c r="AQ50"/>
  <c r="AR50"/>
  <c r="AS50"/>
  <c r="AT50"/>
  <c r="AU50"/>
  <c r="BA50"/>
  <c r="BB50"/>
  <c r="BC50"/>
  <c r="BD50"/>
  <c r="BF50"/>
  <c r="BL50"/>
  <c r="BM50"/>
  <c r="BN50"/>
  <c r="BO50"/>
  <c r="BP50"/>
  <c r="BQ50"/>
  <c r="BW50"/>
  <c r="BX50"/>
  <c r="BY50"/>
  <c r="BZ50"/>
  <c r="CA50"/>
  <c r="CB50"/>
  <c r="AP52"/>
  <c r="AQ52"/>
  <c r="AR52"/>
  <c r="AS52"/>
  <c r="AT52"/>
  <c r="AU52"/>
  <c r="BA52"/>
  <c r="BB52"/>
  <c r="BC52"/>
  <c r="BD52"/>
  <c r="BE52"/>
  <c r="BL52"/>
  <c r="BM52"/>
  <c r="BN52"/>
  <c r="BO52"/>
  <c r="BP52"/>
  <c r="BQ52"/>
  <c r="BW52"/>
  <c r="BX52"/>
  <c r="BY52"/>
  <c r="BZ52"/>
  <c r="CC52"/>
  <c r="CA52"/>
  <c r="CB52"/>
  <c r="AP54"/>
  <c r="AQ54"/>
  <c r="AR54"/>
  <c r="AS54"/>
  <c r="AT54"/>
  <c r="AU54"/>
  <c r="BA54"/>
  <c r="BB54"/>
  <c r="BC54"/>
  <c r="BD54"/>
  <c r="BE54"/>
  <c r="BF54"/>
  <c r="BL54"/>
  <c r="BM54"/>
  <c r="BN54"/>
  <c r="BO54"/>
  <c r="BP54"/>
  <c r="BQ54"/>
  <c r="BW54"/>
  <c r="BX54"/>
  <c r="BY54"/>
  <c r="BZ54"/>
  <c r="CA54"/>
  <c r="CB54"/>
  <c r="AP56"/>
  <c r="AQ56"/>
  <c r="AR56"/>
  <c r="AS56"/>
  <c r="AT56"/>
  <c r="AU56"/>
  <c r="BA56"/>
  <c r="BB56"/>
  <c r="BC56"/>
  <c r="BD56"/>
  <c r="BE56"/>
  <c r="BF56"/>
  <c r="BL56"/>
  <c r="BM56"/>
  <c r="BN56"/>
  <c r="BO56"/>
  <c r="BP56"/>
  <c r="BQ56"/>
  <c r="BW56"/>
  <c r="BX56"/>
  <c r="BY56"/>
  <c r="BZ56"/>
  <c r="CA56"/>
  <c r="CB56"/>
  <c r="AP58"/>
  <c r="AQ58"/>
  <c r="AR58"/>
  <c r="AS58"/>
  <c r="AT58"/>
  <c r="AU58"/>
  <c r="BA58"/>
  <c r="BB58"/>
  <c r="BC58"/>
  <c r="BD58"/>
  <c r="BE58"/>
  <c r="BF58"/>
  <c r="BM58"/>
  <c r="BN58"/>
  <c r="BO58"/>
  <c r="BP58"/>
  <c r="BQ58"/>
  <c r="BW58"/>
  <c r="BX58"/>
  <c r="BY58"/>
  <c r="BZ58"/>
  <c r="CC58"/>
  <c r="CA58"/>
  <c r="CB58"/>
  <c r="AP60"/>
  <c r="AQ60"/>
  <c r="AR60"/>
  <c r="AS60"/>
  <c r="AT60"/>
  <c r="AU60"/>
  <c r="BA60"/>
  <c r="BB60"/>
  <c r="BC60"/>
  <c r="BD60"/>
  <c r="BE60"/>
  <c r="BF60"/>
  <c r="BL60"/>
  <c r="BN60"/>
  <c r="BO60"/>
  <c r="BP60"/>
  <c r="BQ60"/>
  <c r="BW60"/>
  <c r="BX60"/>
  <c r="BY60"/>
  <c r="BZ60"/>
  <c r="CA60"/>
  <c r="CB60"/>
  <c r="AP62"/>
  <c r="AQ62"/>
  <c r="AR62"/>
  <c r="AS62"/>
  <c r="AT62"/>
  <c r="AU62"/>
  <c r="AV62"/>
  <c r="BA62"/>
  <c r="BB62"/>
  <c r="BC62"/>
  <c r="BD62"/>
  <c r="BE62"/>
  <c r="BF62"/>
  <c r="BL62"/>
  <c r="BM62"/>
  <c r="BO62"/>
  <c r="BP62"/>
  <c r="BQ62"/>
  <c r="BW62"/>
  <c r="BX62"/>
  <c r="BY62"/>
  <c r="BZ62"/>
  <c r="CA62"/>
  <c r="CB62"/>
  <c r="AP64"/>
  <c r="AQ64"/>
  <c r="AR64"/>
  <c r="AS64"/>
  <c r="AT64"/>
  <c r="AU64"/>
  <c r="AV64"/>
  <c r="BA64"/>
  <c r="BB64"/>
  <c r="BC64"/>
  <c r="BD64"/>
  <c r="BE64"/>
  <c r="BF64"/>
  <c r="BL64"/>
  <c r="BM64"/>
  <c r="BN64"/>
  <c r="BP64"/>
  <c r="BQ64"/>
  <c r="BW64"/>
  <c r="BX64"/>
  <c r="BY64"/>
  <c r="BZ64"/>
  <c r="CA64"/>
  <c r="CB64"/>
  <c r="AP66"/>
  <c r="AQ66"/>
  <c r="AR66"/>
  <c r="AS66"/>
  <c r="AT66"/>
  <c r="AU66"/>
  <c r="BA66"/>
  <c r="BB66"/>
  <c r="BC66"/>
  <c r="BD66"/>
  <c r="BE66"/>
  <c r="BF66"/>
  <c r="BL66"/>
  <c r="BM66"/>
  <c r="BN66"/>
  <c r="BO66"/>
  <c r="BQ66"/>
  <c r="BW66"/>
  <c r="BX66"/>
  <c r="BY66"/>
  <c r="BZ66"/>
  <c r="CA66"/>
  <c r="CB66"/>
  <c r="AP68"/>
  <c r="AQ68"/>
  <c r="AR68"/>
  <c r="AS68"/>
  <c r="AT68"/>
  <c r="AU68"/>
  <c r="BA68"/>
  <c r="BB68"/>
  <c r="BC68"/>
  <c r="BD68"/>
  <c r="BE68"/>
  <c r="BF68"/>
  <c r="BL68"/>
  <c r="BM68"/>
  <c r="BN68"/>
  <c r="BO68"/>
  <c r="BP68"/>
  <c r="BW68"/>
  <c r="BX68"/>
  <c r="BY68"/>
  <c r="BZ68"/>
  <c r="CA68"/>
  <c r="CB68"/>
  <c r="AP70"/>
  <c r="AQ70"/>
  <c r="AR70"/>
  <c r="AS70"/>
  <c r="AV70"/>
  <c r="AT70"/>
  <c r="AU70"/>
  <c r="BA70"/>
  <c r="BB70"/>
  <c r="BC70"/>
  <c r="BD70"/>
  <c r="BE70"/>
  <c r="BF70"/>
  <c r="BL70"/>
  <c r="BM70"/>
  <c r="BN70"/>
  <c r="BO70"/>
  <c r="BP70"/>
  <c r="BQ70"/>
  <c r="BW70"/>
  <c r="BX70"/>
  <c r="BY70"/>
  <c r="BZ70"/>
  <c r="CA70"/>
  <c r="CB70"/>
  <c r="AP72"/>
  <c r="AQ72"/>
  <c r="AR72"/>
  <c r="AS72"/>
  <c r="AT72"/>
  <c r="AU72"/>
  <c r="BA72"/>
  <c r="BB72"/>
  <c r="BC72"/>
  <c r="BD72"/>
  <c r="BE72"/>
  <c r="BF72"/>
  <c r="BL72"/>
  <c r="BM72"/>
  <c r="BN72"/>
  <c r="BO72"/>
  <c r="BR72" s="1"/>
  <c r="BP72"/>
  <c r="BQ72"/>
  <c r="BW72"/>
  <c r="BX72"/>
  <c r="BY72"/>
  <c r="BZ72"/>
  <c r="CA72"/>
  <c r="CB72"/>
  <c r="AP74"/>
  <c r="AQ74"/>
  <c r="AR74"/>
  <c r="AS74"/>
  <c r="AT74"/>
  <c r="AU74"/>
  <c r="BA74"/>
  <c r="BB74"/>
  <c r="BC74"/>
  <c r="BD74"/>
  <c r="BE74"/>
  <c r="BF74"/>
  <c r="BL74"/>
  <c r="BM74"/>
  <c r="BN74"/>
  <c r="BO74"/>
  <c r="BP74"/>
  <c r="BQ74"/>
  <c r="BW74"/>
  <c r="BX74"/>
  <c r="BY74"/>
  <c r="BZ74"/>
  <c r="CA74"/>
  <c r="CB74"/>
  <c r="AP76"/>
  <c r="AQ76"/>
  <c r="AR76"/>
  <c r="AS76"/>
  <c r="AT76"/>
  <c r="AU76"/>
  <c r="BA76"/>
  <c r="BB76"/>
  <c r="BC76"/>
  <c r="BD76"/>
  <c r="BE76"/>
  <c r="BF76"/>
  <c r="BL76"/>
  <c r="BM76"/>
  <c r="BN76"/>
  <c r="BO76"/>
  <c r="BP76"/>
  <c r="BQ76"/>
  <c r="BX76"/>
  <c r="BY76"/>
  <c r="BZ76"/>
  <c r="CA76"/>
  <c r="CB76"/>
  <c r="AP78"/>
  <c r="AQ78"/>
  <c r="AR78"/>
  <c r="AS78"/>
  <c r="AV78" s="1"/>
  <c r="AT78"/>
  <c r="AU78"/>
  <c r="BA78"/>
  <c r="BB78"/>
  <c r="BC78"/>
  <c r="BD78"/>
  <c r="BE78"/>
  <c r="BF78"/>
  <c r="BL78"/>
  <c r="BM78"/>
  <c r="BN78"/>
  <c r="BO78"/>
  <c r="BP78"/>
  <c r="BQ78"/>
  <c r="BW78"/>
  <c r="BY78"/>
  <c r="BZ78"/>
  <c r="CA78"/>
  <c r="CB78"/>
  <c r="AP80"/>
  <c r="AQ80"/>
  <c r="AR80"/>
  <c r="AS80"/>
  <c r="AT80"/>
  <c r="AU80"/>
  <c r="BA80"/>
  <c r="BB80"/>
  <c r="BC80"/>
  <c r="BD80"/>
  <c r="BE80"/>
  <c r="BF80"/>
  <c r="BL80"/>
  <c r="BM80"/>
  <c r="BN80"/>
  <c r="BO80"/>
  <c r="BR80" s="1"/>
  <c r="BP80"/>
  <c r="BQ80"/>
  <c r="BW80"/>
  <c r="BX80"/>
  <c r="CC80" s="1"/>
  <c r="BZ80"/>
  <c r="CA80"/>
  <c r="CB80"/>
  <c r="AP82"/>
  <c r="AQ82"/>
  <c r="AR82"/>
  <c r="AS82"/>
  <c r="AT82"/>
  <c r="AU82"/>
  <c r="BA82"/>
  <c r="BB82"/>
  <c r="BC82"/>
  <c r="BD82"/>
  <c r="BE82"/>
  <c r="BF82"/>
  <c r="BL82"/>
  <c r="BM82"/>
  <c r="BN82"/>
  <c r="BO82"/>
  <c r="BR82" s="1"/>
  <c r="BP82"/>
  <c r="BQ82"/>
  <c r="BW82"/>
  <c r="BX82"/>
  <c r="BY82"/>
  <c r="CA82"/>
  <c r="CB82"/>
  <c r="AP84"/>
  <c r="AQ84"/>
  <c r="AR84"/>
  <c r="AS84"/>
  <c r="AT84"/>
  <c r="AU84"/>
  <c r="BA84"/>
  <c r="BB84"/>
  <c r="BC84"/>
  <c r="BD84"/>
  <c r="BE84"/>
  <c r="BF84"/>
  <c r="BL84"/>
  <c r="BM84"/>
  <c r="BN84"/>
  <c r="BO84"/>
  <c r="BP84"/>
  <c r="BQ84"/>
  <c r="BW84"/>
  <c r="BX84"/>
  <c r="BY84"/>
  <c r="BZ84"/>
  <c r="CB84"/>
  <c r="CC84" s="1"/>
  <c r="AP86"/>
  <c r="AQ86"/>
  <c r="AR86"/>
  <c r="AS86"/>
  <c r="AT86"/>
  <c r="AU86"/>
  <c r="BA86"/>
  <c r="BB86"/>
  <c r="BC86"/>
  <c r="BD86"/>
  <c r="BE86"/>
  <c r="BF86"/>
  <c r="BL86"/>
  <c r="BM86"/>
  <c r="BN86"/>
  <c r="BO86"/>
  <c r="BR86" s="1"/>
  <c r="BP86"/>
  <c r="BQ86"/>
  <c r="BW86"/>
  <c r="BX86"/>
  <c r="BY86"/>
  <c r="BZ86"/>
  <c r="CA86"/>
  <c r="AP88"/>
  <c r="AQ88"/>
  <c r="AR88"/>
  <c r="AS88"/>
  <c r="AT88"/>
  <c r="AU88"/>
  <c r="BA88"/>
  <c r="BB88"/>
  <c r="BC88"/>
  <c r="BD88"/>
  <c r="BE88"/>
  <c r="BF88"/>
  <c r="BL88"/>
  <c r="BM88"/>
  <c r="BN88"/>
  <c r="BO88"/>
  <c r="BP88"/>
  <c r="BQ88"/>
  <c r="BW88"/>
  <c r="BX88"/>
  <c r="BY88"/>
  <c r="BZ88"/>
  <c r="CA88"/>
  <c r="CB88"/>
  <c r="AP90"/>
  <c r="AQ90"/>
  <c r="AR90"/>
  <c r="AS90"/>
  <c r="AT90"/>
  <c r="AU90"/>
  <c r="BA90"/>
  <c r="BB90"/>
  <c r="BC90"/>
  <c r="BD90"/>
  <c r="BE90"/>
  <c r="BF90"/>
  <c r="BL90"/>
  <c r="BM90"/>
  <c r="BN90"/>
  <c r="BO90"/>
  <c r="BP90"/>
  <c r="BQ90"/>
  <c r="BW90"/>
  <c r="BX90"/>
  <c r="BY90"/>
  <c r="BZ90"/>
  <c r="CA90"/>
  <c r="CB90"/>
  <c r="BX10"/>
  <c r="BY10"/>
  <c r="BZ10"/>
  <c r="CB10"/>
  <c r="BX12"/>
  <c r="CC12" s="1"/>
  <c r="BY12"/>
  <c r="BZ12"/>
  <c r="CA12"/>
  <c r="BX14"/>
  <c r="CC14" s="1"/>
  <c r="BZ14"/>
  <c r="CA14"/>
  <c r="CB14"/>
  <c r="BX16"/>
  <c r="CC16" s="1"/>
  <c r="BY16"/>
  <c r="BM10"/>
  <c r="BN10"/>
  <c r="BO10"/>
  <c r="BP10"/>
  <c r="BM12"/>
  <c r="BO12"/>
  <c r="BR12" s="1"/>
  <c r="BP12"/>
  <c r="BP14"/>
  <c r="BM16"/>
  <c r="BN16"/>
  <c r="BO16"/>
  <c r="BR16" s="1"/>
  <c r="BP16"/>
  <c r="BB10"/>
  <c r="BC10"/>
  <c r="BE10"/>
  <c r="BF10"/>
  <c r="BC12"/>
  <c r="BF12"/>
  <c r="BB14"/>
  <c r="BD14"/>
  <c r="BE14"/>
  <c r="BB16"/>
  <c r="BD16"/>
  <c r="BD1413" s="1"/>
  <c r="BF16"/>
  <c r="AQ10"/>
  <c r="AR10"/>
  <c r="AT10"/>
  <c r="AT1414" s="1"/>
  <c r="AU10"/>
  <c r="AR12"/>
  <c r="AT12"/>
  <c r="AU12"/>
  <c r="AS14"/>
  <c r="AT14"/>
  <c r="AU14"/>
  <c r="AQ16"/>
  <c r="AR16"/>
  <c r="AU16"/>
  <c r="N15" i="62"/>
  <c r="J15"/>
  <c r="G9" i="83"/>
  <c r="AE8"/>
  <c r="AP8"/>
  <c r="BA8"/>
  <c r="BL8" s="1"/>
  <c r="BW8" s="1"/>
  <c r="M58" i="88"/>
  <c r="M59"/>
  <c r="H59" s="1"/>
  <c r="M60"/>
  <c r="M61"/>
  <c r="M62"/>
  <c r="M63"/>
  <c r="M64"/>
  <c r="M65"/>
  <c r="M66"/>
  <c r="M67"/>
  <c r="M68"/>
  <c r="M69"/>
  <c r="M70"/>
  <c r="M71"/>
  <c r="M72"/>
  <c r="M73"/>
  <c r="M74"/>
  <c r="M75"/>
  <c r="M76"/>
  <c r="M77"/>
  <c r="M78"/>
  <c r="M79"/>
  <c r="M80"/>
  <c r="M81"/>
  <c r="M82"/>
  <c r="M83"/>
  <c r="H83" s="1"/>
  <c r="M84"/>
  <c r="M85"/>
  <c r="M86"/>
  <c r="M87"/>
  <c r="M88"/>
  <c r="M89"/>
  <c r="M90"/>
  <c r="M91"/>
  <c r="H91" s="1"/>
  <c r="M92"/>
  <c r="M93"/>
  <c r="M94"/>
  <c r="M95"/>
  <c r="M96"/>
  <c r="M97"/>
  <c r="M98"/>
  <c r="M99"/>
  <c r="M100"/>
  <c r="M101"/>
  <c r="M102"/>
  <c r="M103"/>
  <c r="M104"/>
  <c r="M105"/>
  <c r="M106"/>
  <c r="M107"/>
  <c r="M108"/>
  <c r="M109"/>
  <c r="M110"/>
  <c r="M111"/>
  <c r="M112"/>
  <c r="M113"/>
  <c r="M114"/>
  <c r="M115"/>
  <c r="M116"/>
  <c r="M117"/>
  <c r="M118"/>
  <c r="M119"/>
  <c r="H119" s="1"/>
  <c r="M120"/>
  <c r="M121"/>
  <c r="M122"/>
  <c r="M123"/>
  <c r="H123" s="1"/>
  <c r="M124"/>
  <c r="M125"/>
  <c r="M126"/>
  <c r="M127"/>
  <c r="M128"/>
  <c r="M129"/>
  <c r="M130"/>
  <c r="M131"/>
  <c r="H131" s="1"/>
  <c r="M132"/>
  <c r="M133"/>
  <c r="M134"/>
  <c r="M135"/>
  <c r="M136"/>
  <c r="M137"/>
  <c r="M138"/>
  <c r="M139"/>
  <c r="M140"/>
  <c r="M141"/>
  <c r="M142"/>
  <c r="M143"/>
  <c r="M144"/>
  <c r="M145"/>
  <c r="M146"/>
  <c r="M147"/>
  <c r="M148"/>
  <c r="M149"/>
  <c r="M150"/>
  <c r="M151"/>
  <c r="M152"/>
  <c r="M153"/>
  <c r="M154"/>
  <c r="M155"/>
  <c r="H155" s="1"/>
  <c r="M156"/>
  <c r="M157"/>
  <c r="M158"/>
  <c r="M159"/>
  <c r="M160"/>
  <c r="M161"/>
  <c r="M162"/>
  <c r="M163"/>
  <c r="H163" s="1"/>
  <c r="M164"/>
  <c r="M165"/>
  <c r="M166"/>
  <c r="M167"/>
  <c r="M168"/>
  <c r="M169"/>
  <c r="M170"/>
  <c r="M171"/>
  <c r="H171" s="1"/>
  <c r="M172"/>
  <c r="M173"/>
  <c r="M174"/>
  <c r="M175"/>
  <c r="M176"/>
  <c r="M177"/>
  <c r="M178"/>
  <c r="M179"/>
  <c r="H179" s="1"/>
  <c r="M180"/>
  <c r="M181"/>
  <c r="M182"/>
  <c r="M183"/>
  <c r="M184"/>
  <c r="M185"/>
  <c r="M186"/>
  <c r="M187"/>
  <c r="M188"/>
  <c r="M189"/>
  <c r="M190"/>
  <c r="M191"/>
  <c r="M192"/>
  <c r="M193"/>
  <c r="M194"/>
  <c r="M195"/>
  <c r="M196"/>
  <c r="M197"/>
  <c r="M198"/>
  <c r="M199"/>
  <c r="M200"/>
  <c r="M201"/>
  <c r="M202"/>
  <c r="M203"/>
  <c r="H203" s="1"/>
  <c r="M204"/>
  <c r="M205"/>
  <c r="M206"/>
  <c r="M207"/>
  <c r="M208"/>
  <c r="M209"/>
  <c r="M210"/>
  <c r="M211"/>
  <c r="H211" s="1"/>
  <c r="M212"/>
  <c r="M213"/>
  <c r="M214"/>
  <c r="M215"/>
  <c r="M216"/>
  <c r="M217"/>
  <c r="M218"/>
  <c r="M219"/>
  <c r="M220"/>
  <c r="M221"/>
  <c r="M222"/>
  <c r="M223"/>
  <c r="M224"/>
  <c r="M225"/>
  <c r="M226"/>
  <c r="M227"/>
  <c r="M228"/>
  <c r="M229"/>
  <c r="M230"/>
  <c r="M231"/>
  <c r="M232"/>
  <c r="M233"/>
  <c r="M234"/>
  <c r="M235"/>
  <c r="H235" s="1"/>
  <c r="M236"/>
  <c r="M237"/>
  <c r="M238"/>
  <c r="M239"/>
  <c r="M240"/>
  <c r="M241"/>
  <c r="M242"/>
  <c r="M243"/>
  <c r="H243" s="1"/>
  <c r="M244"/>
  <c r="M245"/>
  <c r="M246"/>
  <c r="M247"/>
  <c r="H247" s="1"/>
  <c r="M248"/>
  <c r="M249"/>
  <c r="M250"/>
  <c r="M251"/>
  <c r="M252"/>
  <c r="M253"/>
  <c r="M254"/>
  <c r="M255"/>
  <c r="H255" s="1"/>
  <c r="M256"/>
  <c r="M257"/>
  <c r="M258"/>
  <c r="M259"/>
  <c r="M260"/>
  <c r="M261"/>
  <c r="M262"/>
  <c r="M263"/>
  <c r="M264"/>
  <c r="M265"/>
  <c r="M266"/>
  <c r="M267"/>
  <c r="H267" s="1"/>
  <c r="M268"/>
  <c r="M269"/>
  <c r="M270"/>
  <c r="M271"/>
  <c r="M272"/>
  <c r="M273"/>
  <c r="M274"/>
  <c r="M275"/>
  <c r="H275" s="1"/>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H315" s="1"/>
  <c r="M316"/>
  <c r="M317"/>
  <c r="M318"/>
  <c r="M319"/>
  <c r="M320"/>
  <c r="M321"/>
  <c r="M322"/>
  <c r="M323"/>
  <c r="H323" s="1"/>
  <c r="M324"/>
  <c r="M325"/>
  <c r="M326"/>
  <c r="M327"/>
  <c r="M328"/>
  <c r="M329"/>
  <c r="M330"/>
  <c r="M331"/>
  <c r="M332"/>
  <c r="M333"/>
  <c r="M334"/>
  <c r="M335"/>
  <c r="M336"/>
  <c r="M337"/>
  <c r="M338"/>
  <c r="M339"/>
  <c r="M340"/>
  <c r="M341"/>
  <c r="M342"/>
  <c r="M343"/>
  <c r="M344"/>
  <c r="M345"/>
  <c r="M346"/>
  <c r="M347"/>
  <c r="H347" s="1"/>
  <c r="M348"/>
  <c r="M349"/>
  <c r="M350"/>
  <c r="M351"/>
  <c r="M352"/>
  <c r="M353"/>
  <c r="M354"/>
  <c r="M355"/>
  <c r="H355" s="1"/>
  <c r="M356"/>
  <c r="M357"/>
  <c r="M358"/>
  <c r="M359"/>
  <c r="M360"/>
  <c r="M361"/>
  <c r="M362"/>
  <c r="M363"/>
  <c r="M364"/>
  <c r="M365"/>
  <c r="M366"/>
  <c r="M367"/>
  <c r="M368"/>
  <c r="M369"/>
  <c r="M370"/>
  <c r="M371"/>
  <c r="M372"/>
  <c r="M373"/>
  <c r="M374"/>
  <c r="M375"/>
  <c r="M376"/>
  <c r="M377"/>
  <c r="M378"/>
  <c r="M379"/>
  <c r="H379" s="1"/>
  <c r="M380"/>
  <c r="M381"/>
  <c r="M382"/>
  <c r="M383"/>
  <c r="M384"/>
  <c r="M385"/>
  <c r="M386"/>
  <c r="M387"/>
  <c r="H387" s="1"/>
  <c r="M388"/>
  <c r="M389"/>
  <c r="M390"/>
  <c r="M391"/>
  <c r="M392"/>
  <c r="M5"/>
  <c r="N5"/>
  <c r="M6"/>
  <c r="N6"/>
  <c r="M7"/>
  <c r="N7"/>
  <c r="M8"/>
  <c r="H8" s="1"/>
  <c r="N8"/>
  <c r="M9"/>
  <c r="N9"/>
  <c r="M10"/>
  <c r="H10" s="1"/>
  <c r="N10"/>
  <c r="M11"/>
  <c r="N11"/>
  <c r="M12"/>
  <c r="H12" s="1"/>
  <c r="N12"/>
  <c r="M13"/>
  <c r="N13"/>
  <c r="M14"/>
  <c r="N14"/>
  <c r="M15"/>
  <c r="N15"/>
  <c r="M16"/>
  <c r="H16" s="1"/>
  <c r="N16"/>
  <c r="M17"/>
  <c r="N17"/>
  <c r="M18"/>
  <c r="H18" s="1"/>
  <c r="N18"/>
  <c r="M19"/>
  <c r="N19"/>
  <c r="M20"/>
  <c r="H20" s="1"/>
  <c r="N20"/>
  <c r="M21"/>
  <c r="N21"/>
  <c r="M22"/>
  <c r="H22" s="1"/>
  <c r="N22"/>
  <c r="M23"/>
  <c r="N23"/>
  <c r="M24"/>
  <c r="N24"/>
  <c r="M25"/>
  <c r="N25"/>
  <c r="M26"/>
  <c r="N26"/>
  <c r="M27"/>
  <c r="N27"/>
  <c r="M28"/>
  <c r="N28"/>
  <c r="M29"/>
  <c r="N29"/>
  <c r="M30"/>
  <c r="N30"/>
  <c r="M31"/>
  <c r="N31"/>
  <c r="M32"/>
  <c r="H32" s="1"/>
  <c r="N32"/>
  <c r="M33"/>
  <c r="N33"/>
  <c r="M34"/>
  <c r="H34" s="1"/>
  <c r="N34"/>
  <c r="M35"/>
  <c r="N35"/>
  <c r="M36"/>
  <c r="H36" s="1"/>
  <c r="N36"/>
  <c r="M37"/>
  <c r="N37"/>
  <c r="M38"/>
  <c r="H38" s="1"/>
  <c r="N38"/>
  <c r="M39"/>
  <c r="N39"/>
  <c r="M40"/>
  <c r="N40"/>
  <c r="M41"/>
  <c r="N41"/>
  <c r="M42"/>
  <c r="N42"/>
  <c r="M43"/>
  <c r="N43"/>
  <c r="M44"/>
  <c r="N44"/>
  <c r="M45"/>
  <c r="N45"/>
  <c r="M46"/>
  <c r="N46"/>
  <c r="M47"/>
  <c r="N47"/>
  <c r="M48"/>
  <c r="N48"/>
  <c r="M49"/>
  <c r="N49"/>
  <c r="M50"/>
  <c r="H50" s="1"/>
  <c r="N50"/>
  <c r="M51"/>
  <c r="N51"/>
  <c r="M52"/>
  <c r="H52" s="1"/>
  <c r="N52"/>
  <c r="M53"/>
  <c r="N53"/>
  <c r="M54"/>
  <c r="H54" s="1"/>
  <c r="N54"/>
  <c r="M55"/>
  <c r="N55"/>
  <c r="M56"/>
  <c r="N56"/>
  <c r="M57"/>
  <c r="N57"/>
  <c r="N58"/>
  <c r="H58" s="1"/>
  <c r="N59"/>
  <c r="N60"/>
  <c r="N61"/>
  <c r="N62"/>
  <c r="H62" s="1"/>
  <c r="N63"/>
  <c r="N64"/>
  <c r="N65"/>
  <c r="N66"/>
  <c r="H66" s="1"/>
  <c r="N67"/>
  <c r="N68"/>
  <c r="N69"/>
  <c r="N70"/>
  <c r="N71"/>
  <c r="N72"/>
  <c r="N73"/>
  <c r="N74"/>
  <c r="H74" s="1"/>
  <c r="N75"/>
  <c r="N76"/>
  <c r="N77"/>
  <c r="N78"/>
  <c r="H78" s="1"/>
  <c r="N79"/>
  <c r="N80"/>
  <c r="N81"/>
  <c r="N82"/>
  <c r="N83"/>
  <c r="N84"/>
  <c r="N85"/>
  <c r="N86"/>
  <c r="N87"/>
  <c r="N88"/>
  <c r="N89"/>
  <c r="N90"/>
  <c r="N91"/>
  <c r="N92"/>
  <c r="N93"/>
  <c r="N94"/>
  <c r="H94" s="1"/>
  <c r="N95"/>
  <c r="N96"/>
  <c r="N97"/>
  <c r="N98"/>
  <c r="N99"/>
  <c r="N100"/>
  <c r="N101"/>
  <c r="N102"/>
  <c r="N103"/>
  <c r="N104"/>
  <c r="N105"/>
  <c r="N106"/>
  <c r="N107"/>
  <c r="N108"/>
  <c r="N109"/>
  <c r="N110"/>
  <c r="H110" s="1"/>
  <c r="N111"/>
  <c r="N112"/>
  <c r="N113"/>
  <c r="N114"/>
  <c r="H114" s="1"/>
  <c r="N115"/>
  <c r="N116"/>
  <c r="N117"/>
  <c r="N118"/>
  <c r="N119"/>
  <c r="N120"/>
  <c r="N121"/>
  <c r="N122"/>
  <c r="H122" s="1"/>
  <c r="N123"/>
  <c r="N124"/>
  <c r="N125"/>
  <c r="N126"/>
  <c r="N127"/>
  <c r="N128"/>
  <c r="N129"/>
  <c r="N130"/>
  <c r="H130" s="1"/>
  <c r="N131"/>
  <c r="N132"/>
  <c r="N133"/>
  <c r="N134"/>
  <c r="N135"/>
  <c r="N136"/>
  <c r="N137"/>
  <c r="N138"/>
  <c r="N139"/>
  <c r="N140"/>
  <c r="N141"/>
  <c r="N142"/>
  <c r="H142" s="1"/>
  <c r="N143"/>
  <c r="N144"/>
  <c r="N145"/>
  <c r="N146"/>
  <c r="N147"/>
  <c r="N148"/>
  <c r="N149"/>
  <c r="N150"/>
  <c r="H150" s="1"/>
  <c r="N151"/>
  <c r="N152"/>
  <c r="N153"/>
  <c r="N154"/>
  <c r="H154" s="1"/>
  <c r="N155"/>
  <c r="N156"/>
  <c r="N157"/>
  <c r="N158"/>
  <c r="H158" s="1"/>
  <c r="N159"/>
  <c r="N160"/>
  <c r="N161"/>
  <c r="N162"/>
  <c r="H162" s="1"/>
  <c r="N163"/>
  <c r="N164"/>
  <c r="N165"/>
  <c r="N166"/>
  <c r="N167"/>
  <c r="N168"/>
  <c r="N169"/>
  <c r="N170"/>
  <c r="H170" s="1"/>
  <c r="N171"/>
  <c r="N172"/>
  <c r="N173"/>
  <c r="N174"/>
  <c r="N175"/>
  <c r="N176"/>
  <c r="N177"/>
  <c r="N178"/>
  <c r="N179"/>
  <c r="N180"/>
  <c r="N181"/>
  <c r="N182"/>
  <c r="H182" s="1"/>
  <c r="N183"/>
  <c r="N184"/>
  <c r="N185"/>
  <c r="N186"/>
  <c r="H186" s="1"/>
  <c r="N187"/>
  <c r="N188"/>
  <c r="N189"/>
  <c r="N190"/>
  <c r="H190" s="1"/>
  <c r="N191"/>
  <c r="N192"/>
  <c r="N193"/>
  <c r="N194"/>
  <c r="N195"/>
  <c r="N196"/>
  <c r="N197"/>
  <c r="N198"/>
  <c r="H198" s="1"/>
  <c r="N199"/>
  <c r="N200"/>
  <c r="N201"/>
  <c r="N202"/>
  <c r="N203"/>
  <c r="N204"/>
  <c r="N205"/>
  <c r="N206"/>
  <c r="N207"/>
  <c r="N208"/>
  <c r="N209"/>
  <c r="N210"/>
  <c r="N211"/>
  <c r="N212"/>
  <c r="N213"/>
  <c r="N214"/>
  <c r="N215"/>
  <c r="N216"/>
  <c r="N217"/>
  <c r="N218"/>
  <c r="H218" s="1"/>
  <c r="N219"/>
  <c r="N220"/>
  <c r="N221"/>
  <c r="N222"/>
  <c r="N223"/>
  <c r="N224"/>
  <c r="N225"/>
  <c r="N226"/>
  <c r="H226" s="1"/>
  <c r="N227"/>
  <c r="N228"/>
  <c r="N229"/>
  <c r="N230"/>
  <c r="H230" s="1"/>
  <c r="N231"/>
  <c r="N232"/>
  <c r="N233"/>
  <c r="N234"/>
  <c r="H234" s="1"/>
  <c r="N235"/>
  <c r="N236"/>
  <c r="N237"/>
  <c r="N238"/>
  <c r="H238" s="1"/>
  <c r="N239"/>
  <c r="N240"/>
  <c r="N241"/>
  <c r="N242"/>
  <c r="N243"/>
  <c r="N244"/>
  <c r="N245"/>
  <c r="N246"/>
  <c r="N247"/>
  <c r="N248"/>
  <c r="N249"/>
  <c r="N250"/>
  <c r="N251"/>
  <c r="N252"/>
  <c r="N253"/>
  <c r="N254"/>
  <c r="N255"/>
  <c r="N256"/>
  <c r="N257"/>
  <c r="N258"/>
  <c r="N259"/>
  <c r="N260"/>
  <c r="N261"/>
  <c r="N262"/>
  <c r="H262" s="1"/>
  <c r="N263"/>
  <c r="N264"/>
  <c r="N265"/>
  <c r="N266"/>
  <c r="H266" s="1"/>
  <c r="N267"/>
  <c r="N268"/>
  <c r="N269"/>
  <c r="N270"/>
  <c r="H270" s="1"/>
  <c r="N271"/>
  <c r="N272"/>
  <c r="N273"/>
  <c r="N274"/>
  <c r="H274" s="1"/>
  <c r="N275"/>
  <c r="N276"/>
  <c r="N277"/>
  <c r="N278"/>
  <c r="N279"/>
  <c r="N280"/>
  <c r="N281"/>
  <c r="N282"/>
  <c r="H282" s="1"/>
  <c r="N283"/>
  <c r="N284"/>
  <c r="N285"/>
  <c r="N286"/>
  <c r="H286" s="1"/>
  <c r="N287"/>
  <c r="N288"/>
  <c r="N289"/>
  <c r="N290"/>
  <c r="N291"/>
  <c r="N292"/>
  <c r="N293"/>
  <c r="N294"/>
  <c r="N295"/>
  <c r="N296"/>
  <c r="N297"/>
  <c r="N298"/>
  <c r="N299"/>
  <c r="N300"/>
  <c r="N301"/>
  <c r="N302"/>
  <c r="H302" s="1"/>
  <c r="N303"/>
  <c r="N304"/>
  <c r="N305"/>
  <c r="N306"/>
  <c r="H306" s="1"/>
  <c r="N307"/>
  <c r="N308"/>
  <c r="N309"/>
  <c r="N310"/>
  <c r="N311"/>
  <c r="N312"/>
  <c r="N313"/>
  <c r="N314"/>
  <c r="N315"/>
  <c r="N316"/>
  <c r="N317"/>
  <c r="N318"/>
  <c r="H318" s="1"/>
  <c r="N319"/>
  <c r="N320"/>
  <c r="N321"/>
  <c r="N322"/>
  <c r="H322" s="1"/>
  <c r="N323"/>
  <c r="N324"/>
  <c r="N325"/>
  <c r="N326"/>
  <c r="H326" s="1"/>
  <c r="N327"/>
  <c r="N328"/>
  <c r="N329"/>
  <c r="N330"/>
  <c r="N331"/>
  <c r="N332"/>
  <c r="N333"/>
  <c r="N334"/>
  <c r="N335"/>
  <c r="N336"/>
  <c r="N337"/>
  <c r="N338"/>
  <c r="H338" s="1"/>
  <c r="N339"/>
  <c r="N340"/>
  <c r="N341"/>
  <c r="N342"/>
  <c r="N343"/>
  <c r="N344"/>
  <c r="N345"/>
  <c r="N346"/>
  <c r="H346" s="1"/>
  <c r="N347"/>
  <c r="N348"/>
  <c r="N349"/>
  <c r="N350"/>
  <c r="N351"/>
  <c r="N352"/>
  <c r="N353"/>
  <c r="N354"/>
  <c r="N355"/>
  <c r="N356"/>
  <c r="N357"/>
  <c r="N358"/>
  <c r="H358" s="1"/>
  <c r="N359"/>
  <c r="N360"/>
  <c r="N361"/>
  <c r="N362"/>
  <c r="N363"/>
  <c r="N364"/>
  <c r="N365"/>
  <c r="N366"/>
  <c r="H366" s="1"/>
  <c r="N367"/>
  <c r="N368"/>
  <c r="N369"/>
  <c r="N370"/>
  <c r="H370" s="1"/>
  <c r="N371"/>
  <c r="N372"/>
  <c r="N373"/>
  <c r="N374"/>
  <c r="N375"/>
  <c r="N376"/>
  <c r="N377"/>
  <c r="N378"/>
  <c r="N379"/>
  <c r="N380"/>
  <c r="N381"/>
  <c r="N382"/>
  <c r="N383"/>
  <c r="N384"/>
  <c r="N385"/>
  <c r="N386"/>
  <c r="H386" s="1"/>
  <c r="N387"/>
  <c r="N388"/>
  <c r="N389"/>
  <c r="N390"/>
  <c r="H390" s="1"/>
  <c r="N391"/>
  <c r="N392"/>
  <c r="N4"/>
  <c r="M4"/>
  <c r="L3"/>
  <c r="N1"/>
  <c r="T63" i="55"/>
  <c r="T62"/>
  <c r="T61"/>
  <c r="M24" i="84"/>
  <c r="T60" i="55"/>
  <c r="T52"/>
  <c r="T51"/>
  <c r="T50"/>
  <c r="T64"/>
  <c r="T48"/>
  <c r="T47"/>
  <c r="T46"/>
  <c r="B48" i="116"/>
  <c r="T45" i="55"/>
  <c r="C7" i="40"/>
  <c r="C9" i="70"/>
  <c r="D7" i="40"/>
  <c r="L32" i="84"/>
  <c r="E7" i="40"/>
  <c r="F30" i="111"/>
  <c r="D8" i="86"/>
  <c r="F7" i="40"/>
  <c r="C8"/>
  <c r="C33" i="84"/>
  <c r="D8" i="40"/>
  <c r="E8"/>
  <c r="F31" i="111" s="1"/>
  <c r="F8" i="40"/>
  <c r="C9"/>
  <c r="C34" i="84"/>
  <c r="D9" i="40"/>
  <c r="L7" i="88"/>
  <c r="E9" i="40"/>
  <c r="F32" i="111"/>
  <c r="F9" i="40"/>
  <c r="B9"/>
  <c r="C10"/>
  <c r="D10"/>
  <c r="E10"/>
  <c r="E13" i="56"/>
  <c r="F10" i="40"/>
  <c r="D8" i="88"/>
  <c r="B8" s="1"/>
  <c r="C11" i="40"/>
  <c r="D11"/>
  <c r="L36" i="84"/>
  <c r="F11" i="40"/>
  <c r="C12"/>
  <c r="C10" i="88" s="1"/>
  <c r="D12" i="40"/>
  <c r="F12"/>
  <c r="C13"/>
  <c r="D13"/>
  <c r="U15" i="70"/>
  <c r="F13" i="40"/>
  <c r="C14"/>
  <c r="C16" i="70"/>
  <c r="D14" i="40"/>
  <c r="F14"/>
  <c r="F735"/>
  <c r="E24" i="69"/>
  <c r="A24"/>
  <c r="A25" s="1"/>
  <c r="C15" i="40"/>
  <c r="C18" i="56"/>
  <c r="D15" i="40"/>
  <c r="F15"/>
  <c r="D13" i="88"/>
  <c r="B13"/>
  <c r="C16" i="40"/>
  <c r="C19" i="56" s="1"/>
  <c r="D16" i="40"/>
  <c r="S17" i="86" s="1"/>
  <c r="F16" i="40"/>
  <c r="C17"/>
  <c r="C15" i="88"/>
  <c r="D17" i="40"/>
  <c r="R20" i="56"/>
  <c r="E17" i="40"/>
  <c r="F40" i="111"/>
  <c r="F17" i="40"/>
  <c r="G20" i="56"/>
  <c r="A20" s="1"/>
  <c r="C18" i="40"/>
  <c r="C20" i="70"/>
  <c r="D18" i="40"/>
  <c r="L16" i="88" s="1"/>
  <c r="E18" i="40"/>
  <c r="F18"/>
  <c r="F43" i="84"/>
  <c r="B43" s="1"/>
  <c r="C19" i="40"/>
  <c r="D19"/>
  <c r="R22" i="56"/>
  <c r="E19" i="40"/>
  <c r="F42" i="111"/>
  <c r="F19" i="40"/>
  <c r="F745"/>
  <c r="E34" i="69" s="1"/>
  <c r="A34"/>
  <c r="A35" s="1"/>
  <c r="C20" i="40"/>
  <c r="D20"/>
  <c r="L18" i="88"/>
  <c r="E20" i="40"/>
  <c r="F20"/>
  <c r="C21"/>
  <c r="C46" i="84"/>
  <c r="D21" i="40"/>
  <c r="L46" i="84"/>
  <c r="E21" i="40"/>
  <c r="F21"/>
  <c r="B21" s="1"/>
  <c r="C22"/>
  <c r="C20" i="88" s="1"/>
  <c r="D22" i="40"/>
  <c r="R25" i="56"/>
  <c r="E22" i="40"/>
  <c r="F45" i="111" s="1"/>
  <c r="F22" i="40"/>
  <c r="G25" i="56"/>
  <c r="A25"/>
  <c r="C23" i="40"/>
  <c r="C48" i="84"/>
  <c r="D23" i="40"/>
  <c r="R26" i="56"/>
  <c r="E23" i="40"/>
  <c r="F46" i="111"/>
  <c r="E26" i="56"/>
  <c r="F23" i="40"/>
  <c r="C24"/>
  <c r="C26" i="70"/>
  <c r="D24" i="40"/>
  <c r="L22" i="88"/>
  <c r="E24" i="40"/>
  <c r="F47" i="111"/>
  <c r="M24" i="40"/>
  <c r="F24"/>
  <c r="C25"/>
  <c r="D25"/>
  <c r="R28" i="56" s="1"/>
  <c r="E25" i="40"/>
  <c r="F25"/>
  <c r="C26"/>
  <c r="C29" i="56"/>
  <c r="D26" i="40"/>
  <c r="D759"/>
  <c r="P48" i="82" s="1"/>
  <c r="G48"/>
  <c r="E26" i="40"/>
  <c r="F49" i="111" s="1"/>
  <c r="M26" i="40"/>
  <c r="F26"/>
  <c r="C27"/>
  <c r="C761" s="1"/>
  <c r="C52" i="83"/>
  <c r="D27" i="40"/>
  <c r="U29" i="70" s="1"/>
  <c r="E27" i="40"/>
  <c r="F50" i="111" s="1"/>
  <c r="F27" i="40"/>
  <c r="C28"/>
  <c r="D28"/>
  <c r="F28"/>
  <c r="E29" i="86" s="1"/>
  <c r="B29" s="1"/>
  <c r="C29" i="40"/>
  <c r="C30" i="86"/>
  <c r="D29" i="40"/>
  <c r="U31" i="70"/>
  <c r="F29" i="40"/>
  <c r="B29"/>
  <c r="C30"/>
  <c r="C55" i="84"/>
  <c r="D30" i="40"/>
  <c r="F30"/>
  <c r="C31"/>
  <c r="D31"/>
  <c r="L56" i="84" s="1"/>
  <c r="F31" i="40"/>
  <c r="G34" i="56"/>
  <c r="A34" s="1"/>
  <c r="C32" i="40"/>
  <c r="C30" i="88"/>
  <c r="D32" i="40"/>
  <c r="F32"/>
  <c r="C33"/>
  <c r="D33"/>
  <c r="F33"/>
  <c r="F58" i="84" s="1"/>
  <c r="B58" s="1"/>
  <c r="C34" i="40"/>
  <c r="C59" i="84"/>
  <c r="D34" i="40"/>
  <c r="L32" i="88" s="1"/>
  <c r="F34" i="40"/>
  <c r="D32" i="88"/>
  <c r="B32"/>
  <c r="C35" i="40"/>
  <c r="C777"/>
  <c r="C66" i="82"/>
  <c r="D35" i="40"/>
  <c r="E35"/>
  <c r="F58" i="111"/>
  <c r="M35" i="40"/>
  <c r="F35"/>
  <c r="E36" i="86" s="1"/>
  <c r="B36" s="1"/>
  <c r="C36" i="40"/>
  <c r="C38" i="70"/>
  <c r="D36" i="40"/>
  <c r="L61" i="84"/>
  <c r="E36" i="40"/>
  <c r="F59" i="111"/>
  <c r="E779" i="40"/>
  <c r="F36"/>
  <c r="C37"/>
  <c r="C781"/>
  <c r="D37"/>
  <c r="E37"/>
  <c r="F60" i="111" s="1"/>
  <c r="F37" i="40"/>
  <c r="F781"/>
  <c r="E72" i="83" s="1"/>
  <c r="A72" s="1"/>
  <c r="A73" s="1"/>
  <c r="C38" i="40"/>
  <c r="D38"/>
  <c r="L63" i="84"/>
  <c r="E38" i="40"/>
  <c r="F38"/>
  <c r="B38" s="1"/>
  <c r="C39"/>
  <c r="C42" i="56" s="1"/>
  <c r="D39" i="40"/>
  <c r="E39"/>
  <c r="F62" i="111" s="1"/>
  <c r="F39" i="40"/>
  <c r="C40"/>
  <c r="C42" i="70"/>
  <c r="D40" i="40"/>
  <c r="L65" i="84" s="1"/>
  <c r="E40" i="40"/>
  <c r="F63" i="111"/>
  <c r="F40" i="40"/>
  <c r="C41"/>
  <c r="D41"/>
  <c r="L66" i="84" s="1"/>
  <c r="E41" i="40"/>
  <c r="F64" i="111" s="1"/>
  <c r="F41" i="40"/>
  <c r="C42"/>
  <c r="C45" i="56"/>
  <c r="D42" i="40"/>
  <c r="L67" i="84"/>
  <c r="E42" i="40"/>
  <c r="F65" i="111"/>
  <c r="M42" i="40"/>
  <c r="F42"/>
  <c r="F67" i="84" s="1"/>
  <c r="B67"/>
  <c r="C43" i="40"/>
  <c r="C46" i="56" s="1"/>
  <c r="D43" i="40"/>
  <c r="S44" i="86"/>
  <c r="E43" i="40"/>
  <c r="F66" i="111" s="1"/>
  <c r="F43" i="40"/>
  <c r="F68" i="84"/>
  <c r="B68"/>
  <c r="C44" i="40"/>
  <c r="C45" i="86" s="1"/>
  <c r="D44" i="40"/>
  <c r="U46" i="70"/>
  <c r="E44" i="40"/>
  <c r="F44"/>
  <c r="C45"/>
  <c r="C797"/>
  <c r="C88" i="83" s="1"/>
  <c r="D45" i="40"/>
  <c r="E45"/>
  <c r="F68" i="111" s="1"/>
  <c r="F45" i="40"/>
  <c r="F797"/>
  <c r="C46"/>
  <c r="C49" i="56" s="1"/>
  <c r="D46" i="40"/>
  <c r="U48" i="70"/>
  <c r="E46" i="40"/>
  <c r="F69" i="111" s="1"/>
  <c r="M46" i="40"/>
  <c r="F46"/>
  <c r="G49" i="56"/>
  <c r="A49" s="1"/>
  <c r="C47" i="40"/>
  <c r="D47"/>
  <c r="E47"/>
  <c r="F70" i="111" s="1"/>
  <c r="M47" i="40"/>
  <c r="F47"/>
  <c r="O49" i="70" s="1"/>
  <c r="B49" s="1"/>
  <c r="C48" i="40"/>
  <c r="D48"/>
  <c r="E48"/>
  <c r="F71" i="111"/>
  <c r="M48" i="40"/>
  <c r="F48"/>
  <c r="F73" i="84" s="1"/>
  <c r="B73" s="1"/>
  <c r="C49" i="40"/>
  <c r="C52" i="56"/>
  <c r="D49" i="40"/>
  <c r="L47" i="88"/>
  <c r="E49" i="40"/>
  <c r="F72" i="111"/>
  <c r="F49" i="40"/>
  <c r="O51" i="70"/>
  <c r="B51"/>
  <c r="C50" i="40"/>
  <c r="C53" i="56" s="1"/>
  <c r="D50" i="40"/>
  <c r="L48" i="88"/>
  <c r="E50" i="40"/>
  <c r="F73" i="111"/>
  <c r="F50" i="40"/>
  <c r="O52" i="70"/>
  <c r="B52"/>
  <c r="C51" i="40"/>
  <c r="D51"/>
  <c r="E51"/>
  <c r="F74" i="111"/>
  <c r="F51" i="40"/>
  <c r="C52"/>
  <c r="C811"/>
  <c r="C100" i="82"/>
  <c r="D52" i="40"/>
  <c r="E52"/>
  <c r="F52"/>
  <c r="F77" i="84"/>
  <c r="B77" s="1"/>
  <c r="C53" i="40"/>
  <c r="C56" i="56" s="1"/>
  <c r="D53" i="40"/>
  <c r="E53"/>
  <c r="F76" i="111" s="1"/>
  <c r="F53" i="40"/>
  <c r="C54"/>
  <c r="D54"/>
  <c r="L52" i="88" s="1"/>
  <c r="E54" i="40"/>
  <c r="F77" i="111"/>
  <c r="F54" i="40"/>
  <c r="D52" i="88" s="1"/>
  <c r="B52" s="1"/>
  <c r="C55" i="40"/>
  <c r="D55"/>
  <c r="E55"/>
  <c r="F78" i="111"/>
  <c r="F55" i="40"/>
  <c r="C56"/>
  <c r="D56"/>
  <c r="L81" i="84" s="1"/>
  <c r="E56" i="40"/>
  <c r="F56"/>
  <c r="B56"/>
  <c r="C57"/>
  <c r="C821"/>
  <c r="D57"/>
  <c r="E57"/>
  <c r="F57"/>
  <c r="F821"/>
  <c r="C58"/>
  <c r="C59" i="86"/>
  <c r="D58" i="40"/>
  <c r="S59" i="86"/>
  <c r="E58" i="40"/>
  <c r="F58"/>
  <c r="C59"/>
  <c r="D59"/>
  <c r="E59"/>
  <c r="F82" i="111" s="1"/>
  <c r="F59" i="40"/>
  <c r="D57" i="88" s="1"/>
  <c r="B57"/>
  <c r="C60" i="40"/>
  <c r="C85" i="84" s="1"/>
  <c r="D60" i="40"/>
  <c r="L58" i="88"/>
  <c r="E60" i="40"/>
  <c r="F60"/>
  <c r="C61"/>
  <c r="C64" i="56"/>
  <c r="D61" i="40"/>
  <c r="E61"/>
  <c r="F84" i="111" s="1"/>
  <c r="F61" i="40"/>
  <c r="B61"/>
  <c r="C62"/>
  <c r="D62"/>
  <c r="R65" i="56"/>
  <c r="E62" i="40"/>
  <c r="E65" i="56" s="1"/>
  <c r="F62" i="40"/>
  <c r="C63"/>
  <c r="D63"/>
  <c r="L61" i="88" s="1"/>
  <c r="E63" i="40"/>
  <c r="F86" i="111"/>
  <c r="F63" i="40"/>
  <c r="C64"/>
  <c r="C835"/>
  <c r="C126" i="83"/>
  <c r="D64" i="40"/>
  <c r="S65" i="86" s="1"/>
  <c r="E64" i="40"/>
  <c r="F87" i="111"/>
  <c r="F64" i="40"/>
  <c r="E65" i="86" s="1"/>
  <c r="B65"/>
  <c r="C65" i="40"/>
  <c r="D65"/>
  <c r="E65"/>
  <c r="F88" i="111"/>
  <c r="F65" i="40"/>
  <c r="D63" i="88"/>
  <c r="B63" s="1"/>
  <c r="C66" i="40"/>
  <c r="C68" i="70"/>
  <c r="D66" i="40"/>
  <c r="D839" s="1"/>
  <c r="E66"/>
  <c r="F89" i="111"/>
  <c r="F66" i="40"/>
  <c r="C67"/>
  <c r="C70" i="56"/>
  <c r="D67" i="40"/>
  <c r="S68" i="86"/>
  <c r="E67" i="40"/>
  <c r="F90" i="111"/>
  <c r="F67" i="40"/>
  <c r="F841"/>
  <c r="C68"/>
  <c r="D68"/>
  <c r="L93" i="84"/>
  <c r="E68" i="40"/>
  <c r="F68"/>
  <c r="G71" i="56"/>
  <c r="A71"/>
  <c r="C69" i="40"/>
  <c r="D69"/>
  <c r="E69"/>
  <c r="F92" i="111"/>
  <c r="F69" i="40"/>
  <c r="D67" i="88" s="1"/>
  <c r="B67" s="1"/>
  <c r="C70" i="40"/>
  <c r="D70"/>
  <c r="E70"/>
  <c r="F93" i="111" s="1"/>
  <c r="F70" i="40"/>
  <c r="C71"/>
  <c r="D71"/>
  <c r="L69" i="88"/>
  <c r="E71" i="40"/>
  <c r="F94" i="111" s="1"/>
  <c r="F71" i="40"/>
  <c r="E72" i="86"/>
  <c r="B72"/>
  <c r="C72" i="40"/>
  <c r="C70" i="88" s="1"/>
  <c r="D72" i="40"/>
  <c r="L97" i="84"/>
  <c r="E72" i="40"/>
  <c r="F72"/>
  <c r="C73"/>
  <c r="D73"/>
  <c r="E73"/>
  <c r="F96" i="111"/>
  <c r="M73" i="40"/>
  <c r="F73"/>
  <c r="D71" i="88" s="1"/>
  <c r="B71"/>
  <c r="C74" i="40"/>
  <c r="C75" i="86"/>
  <c r="D74" i="40"/>
  <c r="L99" i="84"/>
  <c r="E74" i="40"/>
  <c r="F97" i="111"/>
  <c r="F74" i="40"/>
  <c r="C75"/>
  <c r="D75"/>
  <c r="E75"/>
  <c r="F98" i="111" s="1"/>
  <c r="E78" i="56"/>
  <c r="F75" i="40"/>
  <c r="C76"/>
  <c r="C101" i="84"/>
  <c r="D76" i="40"/>
  <c r="E76"/>
  <c r="F99" i="111"/>
  <c r="F76" i="40"/>
  <c r="C77"/>
  <c r="C80" i="56" s="1"/>
  <c r="D77" i="40"/>
  <c r="E77"/>
  <c r="F100" i="111"/>
  <c r="F77" i="40"/>
  <c r="F861"/>
  <c r="E152" i="83"/>
  <c r="A152"/>
  <c r="A153" s="1"/>
  <c r="C78" i="40"/>
  <c r="C103" i="84" s="1"/>
  <c r="D78" i="40"/>
  <c r="E78"/>
  <c r="F78"/>
  <c r="C79"/>
  <c r="D79"/>
  <c r="E79"/>
  <c r="F102" i="111"/>
  <c r="F79" i="40"/>
  <c r="C80"/>
  <c r="C78" i="88" s="1"/>
  <c r="D80" i="40"/>
  <c r="E80"/>
  <c r="E83" i="56"/>
  <c r="F103" i="111"/>
  <c r="F80" i="40"/>
  <c r="C81"/>
  <c r="D81"/>
  <c r="E81"/>
  <c r="F81"/>
  <c r="B81"/>
  <c r="C82"/>
  <c r="D82"/>
  <c r="E82"/>
  <c r="F105" i="111" s="1"/>
  <c r="M82" i="40"/>
  <c r="F82"/>
  <c r="C83"/>
  <c r="D83"/>
  <c r="E83"/>
  <c r="F106" i="111"/>
  <c r="F83" i="40"/>
  <c r="C84"/>
  <c r="C86" i="70"/>
  <c r="D84" i="40"/>
  <c r="E84"/>
  <c r="F107" i="111"/>
  <c r="F84" i="40"/>
  <c r="C85"/>
  <c r="D85"/>
  <c r="E85"/>
  <c r="F108" i="111"/>
  <c r="F85" i="40"/>
  <c r="F110" i="84" s="1"/>
  <c r="B110"/>
  <c r="C86" i="40"/>
  <c r="D86"/>
  <c r="E86"/>
  <c r="F109" i="111"/>
  <c r="M86" i="40"/>
  <c r="F86"/>
  <c r="G89" i="56" s="1"/>
  <c r="A89" s="1"/>
  <c r="C87" i="40"/>
  <c r="D87"/>
  <c r="E87"/>
  <c r="F110" i="111"/>
  <c r="D88" i="86"/>
  <c r="F87" i="40"/>
  <c r="C88"/>
  <c r="C91" i="56"/>
  <c r="D88" i="40"/>
  <c r="E88"/>
  <c r="F111" i="111" s="1"/>
  <c r="M88" i="40"/>
  <c r="F88"/>
  <c r="B88"/>
  <c r="C89"/>
  <c r="D89"/>
  <c r="E89"/>
  <c r="E92" i="56"/>
  <c r="F112" i="111"/>
  <c r="F89" i="40"/>
  <c r="O91" i="70" s="1"/>
  <c r="B91"/>
  <c r="C90" i="40"/>
  <c r="D90"/>
  <c r="E90"/>
  <c r="F113" i="111"/>
  <c r="M90" i="40"/>
  <c r="F90"/>
  <c r="F887"/>
  <c r="E176" i="69"/>
  <c r="A176" s="1"/>
  <c r="A177" s="1"/>
  <c r="C91" i="40"/>
  <c r="D91"/>
  <c r="E91"/>
  <c r="F91"/>
  <c r="O93" i="70"/>
  <c r="B93"/>
  <c r="C92" i="40"/>
  <c r="C891" s="1"/>
  <c r="D92"/>
  <c r="E92"/>
  <c r="F115" i="111"/>
  <c r="F92" i="40"/>
  <c r="E93" i="86"/>
  <c r="B93"/>
  <c r="C93" i="40"/>
  <c r="C91" i="88" s="1"/>
  <c r="D93" i="40"/>
  <c r="E93"/>
  <c r="F116" i="111"/>
  <c r="F93" i="40"/>
  <c r="G96" i="56"/>
  <c r="A96" s="1"/>
  <c r="C94" i="40"/>
  <c r="C119" i="84" s="1"/>
  <c r="D94" i="40"/>
  <c r="E94"/>
  <c r="F117" i="111" s="1"/>
  <c r="M94" i="40"/>
  <c r="F94"/>
  <c r="C95"/>
  <c r="D95"/>
  <c r="E95"/>
  <c r="F118" i="111" s="1"/>
  <c r="F95" i="40"/>
  <c r="B95"/>
  <c r="C96"/>
  <c r="D96"/>
  <c r="L121" i="84"/>
  <c r="E96" i="40"/>
  <c r="F96"/>
  <c r="F899"/>
  <c r="E190" i="83" s="1"/>
  <c r="A190"/>
  <c r="A191" s="1"/>
  <c r="C97" i="40"/>
  <c r="C100" i="56" s="1"/>
  <c r="D97" i="40"/>
  <c r="E97"/>
  <c r="F120" i="111" s="1"/>
  <c r="F97" i="40"/>
  <c r="F122" i="84"/>
  <c r="B122"/>
  <c r="C98" i="40"/>
  <c r="C903" s="1"/>
  <c r="D98"/>
  <c r="S99" i="86"/>
  <c r="E98" i="40"/>
  <c r="F121" i="111" s="1"/>
  <c r="F98" i="40"/>
  <c r="E99" i="86" s="1"/>
  <c r="B99"/>
  <c r="C99" i="40"/>
  <c r="C101" i="70"/>
  <c r="D99" i="40"/>
  <c r="E99"/>
  <c r="F122" i="111" s="1"/>
  <c r="F99" i="40"/>
  <c r="D97" i="88" s="1"/>
  <c r="B97" s="1"/>
  <c r="C100" i="40"/>
  <c r="C98" i="88"/>
  <c r="D100" i="40"/>
  <c r="R103" i="56"/>
  <c r="E100" i="40"/>
  <c r="F100"/>
  <c r="C101"/>
  <c r="C104" i="56"/>
  <c r="D101" i="40"/>
  <c r="E101"/>
  <c r="F124" i="111" s="1"/>
  <c r="F101" i="40"/>
  <c r="C102"/>
  <c r="C127" i="84"/>
  <c r="D102" i="40"/>
  <c r="E102"/>
  <c r="F125" i="111"/>
  <c r="F102" i="40"/>
  <c r="C103"/>
  <c r="C104" i="86"/>
  <c r="D103" i="40"/>
  <c r="E103"/>
  <c r="F126" i="111"/>
  <c r="F103" i="40"/>
  <c r="F913"/>
  <c r="C104"/>
  <c r="C107" i="56"/>
  <c r="D104" i="40"/>
  <c r="L102" i="88"/>
  <c r="E104" i="40"/>
  <c r="F127" i="111"/>
  <c r="M104" i="40"/>
  <c r="F104"/>
  <c r="D102" i="88" s="1"/>
  <c r="B102" s="1"/>
  <c r="C105" i="40"/>
  <c r="C108" i="56"/>
  <c r="D105" i="40"/>
  <c r="E105"/>
  <c r="F128" i="111" s="1"/>
  <c r="F105" i="40"/>
  <c r="C106"/>
  <c r="C109" i="56" s="1"/>
  <c r="D106" i="40"/>
  <c r="U108" i="70"/>
  <c r="E106" i="40"/>
  <c r="F129" i="111" s="1"/>
  <c r="F106" i="40"/>
  <c r="F919"/>
  <c r="E208" i="82" s="1"/>
  <c r="A208" s="1"/>
  <c r="A209" s="1"/>
  <c r="C107" i="40"/>
  <c r="D107"/>
  <c r="D921" s="1"/>
  <c r="E107"/>
  <c r="F130" i="111"/>
  <c r="F107" i="40"/>
  <c r="C108"/>
  <c r="C106" i="88"/>
  <c r="D108" i="40"/>
  <c r="R111" i="56"/>
  <c r="E108" i="40"/>
  <c r="F131" i="111"/>
  <c r="F108" i="40"/>
  <c r="E109" i="86"/>
  <c r="B109" s="1"/>
  <c r="C109" i="40"/>
  <c r="D109"/>
  <c r="E109"/>
  <c r="F132" i="111" s="1"/>
  <c r="F109" i="40"/>
  <c r="C110"/>
  <c r="C113" i="56" s="1"/>
  <c r="D110" i="40"/>
  <c r="L108" i="88"/>
  <c r="E110" i="40"/>
  <c r="F110"/>
  <c r="D108" i="88" s="1"/>
  <c r="B108"/>
  <c r="C111" i="40"/>
  <c r="D111"/>
  <c r="U113" i="70" s="1"/>
  <c r="E111" i="40"/>
  <c r="I113" i="70"/>
  <c r="F134" i="111"/>
  <c r="F111" i="40"/>
  <c r="C112"/>
  <c r="C137" i="84"/>
  <c r="D112" i="40"/>
  <c r="E112"/>
  <c r="F135" i="111"/>
  <c r="F112" i="40"/>
  <c r="C113"/>
  <c r="D113"/>
  <c r="E113"/>
  <c r="F113"/>
  <c r="C114"/>
  <c r="C935" s="1"/>
  <c r="D114"/>
  <c r="S115" i="86"/>
  <c r="E114" i="40"/>
  <c r="D115" i="86" s="1"/>
  <c r="F114" i="40"/>
  <c r="C115"/>
  <c r="C117" i="70"/>
  <c r="D115" i="40"/>
  <c r="E115"/>
  <c r="F138" i="111"/>
  <c r="F115" i="40"/>
  <c r="C116"/>
  <c r="C117" i="86"/>
  <c r="D116" i="40"/>
  <c r="D939" s="1"/>
  <c r="E116"/>
  <c r="F116"/>
  <c r="C117"/>
  <c r="D117"/>
  <c r="E117"/>
  <c r="F140" i="111"/>
  <c r="F117" i="40"/>
  <c r="O119" i="70"/>
  <c r="B119" s="1"/>
  <c r="C118" i="40"/>
  <c r="C116" i="88" s="1"/>
  <c r="D118" i="40"/>
  <c r="E118"/>
  <c r="F141" i="111" s="1"/>
  <c r="F118" i="40"/>
  <c r="E119" i="86"/>
  <c r="B119" s="1"/>
  <c r="C119" i="40"/>
  <c r="C144" i="84"/>
  <c r="D119" i="40"/>
  <c r="E119"/>
  <c r="F142" i="111" s="1"/>
  <c r="F119" i="40"/>
  <c r="F945"/>
  <c r="C120"/>
  <c r="D120"/>
  <c r="L118" i="88" s="1"/>
  <c r="E120" i="40"/>
  <c r="F143" i="111" s="1"/>
  <c r="I122" i="70"/>
  <c r="F120" i="40"/>
  <c r="C121"/>
  <c r="C122" i="86" s="1"/>
  <c r="D121" i="40"/>
  <c r="E121"/>
  <c r="F144" i="111" s="1"/>
  <c r="F121" i="40"/>
  <c r="O123" i="70"/>
  <c r="B123"/>
  <c r="C122" i="40"/>
  <c r="D122"/>
  <c r="S123" i="86"/>
  <c r="E122" i="40"/>
  <c r="F145" i="111" s="1"/>
  <c r="F122" i="40"/>
  <c r="C123"/>
  <c r="C126" i="56"/>
  <c r="D123" i="40"/>
  <c r="U125" i="70" s="1"/>
  <c r="E123" i="40"/>
  <c r="F146" i="111"/>
  <c r="M123" i="40"/>
  <c r="F123"/>
  <c r="G126" i="56"/>
  <c r="A126"/>
  <c r="C124" i="40"/>
  <c r="D124"/>
  <c r="L149" i="84"/>
  <c r="E124" i="40"/>
  <c r="F147" i="111"/>
  <c r="F124" i="40"/>
  <c r="C125"/>
  <c r="C127" i="70"/>
  <c r="D125" i="40"/>
  <c r="R128" i="56" s="1"/>
  <c r="E125" i="40"/>
  <c r="F148" i="111" s="1"/>
  <c r="M125" i="40"/>
  <c r="F125"/>
  <c r="F150" i="84"/>
  <c r="B150" s="1"/>
  <c r="C126" i="40"/>
  <c r="C124" i="88" s="1"/>
  <c r="D126" i="40"/>
  <c r="L124" i="88"/>
  <c r="E126" i="40"/>
  <c r="F149" i="111" s="1"/>
  <c r="F126" i="40"/>
  <c r="C127"/>
  <c r="C152" i="84"/>
  <c r="D127" i="40"/>
  <c r="E127"/>
  <c r="F150" i="111"/>
  <c r="M127" i="40"/>
  <c r="F127"/>
  <c r="F152" i="84"/>
  <c r="B152"/>
  <c r="C128" i="40"/>
  <c r="C131" i="56" s="1"/>
  <c r="D128" i="40"/>
  <c r="D963"/>
  <c r="E128"/>
  <c r="F151" i="111" s="1"/>
  <c r="F128" i="40"/>
  <c r="C129"/>
  <c r="D129"/>
  <c r="E129"/>
  <c r="F152" i="111"/>
  <c r="F129" i="40"/>
  <c r="F154" i="84"/>
  <c r="B154" s="1"/>
  <c r="C130" i="40"/>
  <c r="D130"/>
  <c r="D967" s="1"/>
  <c r="T258" i="83" s="1"/>
  <c r="G258" s="1"/>
  <c r="E130" i="40"/>
  <c r="F130"/>
  <c r="C131"/>
  <c r="C132" i="86"/>
  <c r="D131" i="40"/>
  <c r="E131"/>
  <c r="F154" i="111" s="1"/>
  <c r="F131" i="40"/>
  <c r="B131"/>
  <c r="C132"/>
  <c r="D132"/>
  <c r="E132"/>
  <c r="F155" i="111" s="1"/>
  <c r="D133" i="86"/>
  <c r="F132" i="40"/>
  <c r="C133"/>
  <c r="C134" i="86"/>
  <c r="D133" i="40"/>
  <c r="E133"/>
  <c r="F133"/>
  <c r="F158" i="84"/>
  <c r="B158"/>
  <c r="C134" i="40"/>
  <c r="C136" i="70"/>
  <c r="D134" i="40"/>
  <c r="D975"/>
  <c r="E134"/>
  <c r="F157" i="111"/>
  <c r="F134" i="40"/>
  <c r="C135"/>
  <c r="C133" i="88" s="1"/>
  <c r="D135" i="40"/>
  <c r="R138" i="56"/>
  <c r="E135" i="40"/>
  <c r="F158" i="111" s="1"/>
  <c r="F135" i="40"/>
  <c r="C136"/>
  <c r="C139" i="56"/>
  <c r="D136" i="40"/>
  <c r="U138" i="70"/>
  <c r="E136" i="40"/>
  <c r="F159" i="111"/>
  <c r="F136" i="40"/>
  <c r="C137"/>
  <c r="D137"/>
  <c r="E137"/>
  <c r="F160" i="111" s="1"/>
  <c r="F137" i="40"/>
  <c r="B137"/>
  <c r="C138"/>
  <c r="C163" i="84" s="1"/>
  <c r="D138" i="40"/>
  <c r="D983"/>
  <c r="E138"/>
  <c r="F161" i="111" s="1"/>
  <c r="F138" i="40"/>
  <c r="O140" i="70"/>
  <c r="B140"/>
  <c r="C139" i="40"/>
  <c r="C142" i="56"/>
  <c r="D139" i="40"/>
  <c r="R142" i="56"/>
  <c r="E139" i="40"/>
  <c r="F162" i="111"/>
  <c r="F139" i="40"/>
  <c r="F164" i="84"/>
  <c r="B164" s="1"/>
  <c r="C140" i="40"/>
  <c r="C987" s="1"/>
  <c r="D140"/>
  <c r="E140"/>
  <c r="F163" i="111"/>
  <c r="F140" i="40"/>
  <c r="C141"/>
  <c r="D141"/>
  <c r="U143" i="70"/>
  <c r="E141" i="40"/>
  <c r="F164" i="111"/>
  <c r="F141" i="40"/>
  <c r="E142" i="86"/>
  <c r="B142" s="1"/>
  <c r="C142" i="40"/>
  <c r="C143" i="86" s="1"/>
  <c r="D142" i="40"/>
  <c r="E142"/>
  <c r="I144" i="70" s="1"/>
  <c r="F142" i="40"/>
  <c r="C143"/>
  <c r="D143"/>
  <c r="E143"/>
  <c r="F166" i="111"/>
  <c r="F143" i="40"/>
  <c r="B143" s="1"/>
  <c r="E144" i="86"/>
  <c r="B144" s="1"/>
  <c r="C144" i="40"/>
  <c r="C146" i="70" s="1"/>
  <c r="D144" i="40"/>
  <c r="D995" s="1"/>
  <c r="E144"/>
  <c r="F144"/>
  <c r="F169" i="84" s="1"/>
  <c r="B169"/>
  <c r="C145" i="40"/>
  <c r="D145"/>
  <c r="E145"/>
  <c r="F168" i="111"/>
  <c r="F145" i="40"/>
  <c r="E146" i="86" s="1"/>
  <c r="B146" s="1"/>
  <c r="C146" i="40"/>
  <c r="C149" i="56"/>
  <c r="D146" i="40"/>
  <c r="L144" i="88" s="1"/>
  <c r="E146" i="40"/>
  <c r="F169" i="111"/>
  <c r="I148" i="70"/>
  <c r="F146" i="40"/>
  <c r="D144" i="88"/>
  <c r="B144"/>
  <c r="C147" i="40"/>
  <c r="D147"/>
  <c r="E147"/>
  <c r="F170" i="111"/>
  <c r="F147" i="40"/>
  <c r="C148"/>
  <c r="D148"/>
  <c r="E148"/>
  <c r="F171" i="111"/>
  <c r="F148" i="40"/>
  <c r="G151" i="56"/>
  <c r="A151" s="1"/>
  <c r="C149" i="40"/>
  <c r="D149"/>
  <c r="E149"/>
  <c r="F149"/>
  <c r="F174" i="84"/>
  <c r="B174" s="1"/>
  <c r="C150" i="40"/>
  <c r="C148" i="88" s="1"/>
  <c r="D150" i="40"/>
  <c r="L148" i="88"/>
  <c r="E150" i="40"/>
  <c r="F173" i="111" s="1"/>
  <c r="F150" i="40"/>
  <c r="D148" i="88"/>
  <c r="B148"/>
  <c r="C151" i="40"/>
  <c r="C154" i="56"/>
  <c r="D151" i="40"/>
  <c r="L149" i="88"/>
  <c r="E151" i="40"/>
  <c r="F174" i="111"/>
  <c r="F151" i="40"/>
  <c r="C152"/>
  <c r="D152"/>
  <c r="U154" i="70" s="1"/>
  <c r="E152" i="40"/>
  <c r="F175" i="111" s="1"/>
  <c r="D153" i="86"/>
  <c r="F152" i="40"/>
  <c r="C153"/>
  <c r="C151" i="88"/>
  <c r="D153" i="40"/>
  <c r="E153"/>
  <c r="F176" i="111"/>
  <c r="F153" i="40"/>
  <c r="C154"/>
  <c r="D154"/>
  <c r="E154"/>
  <c r="E1015" s="1"/>
  <c r="F177" i="111"/>
  <c r="F154" i="40"/>
  <c r="C155"/>
  <c r="C158" i="56"/>
  <c r="D155" i="40"/>
  <c r="E155"/>
  <c r="F155"/>
  <c r="C156"/>
  <c r="C158" i="70"/>
  <c r="D156" i="40"/>
  <c r="E156"/>
  <c r="F179" i="111" s="1"/>
  <c r="F156" i="40"/>
  <c r="C157"/>
  <c r="D157"/>
  <c r="E157"/>
  <c r="F180" i="111"/>
  <c r="M157" i="40"/>
  <c r="F157"/>
  <c r="G160" i="56" s="1"/>
  <c r="A160"/>
  <c r="C158" i="40"/>
  <c r="D158"/>
  <c r="D1023" s="1"/>
  <c r="E158"/>
  <c r="F181" i="111"/>
  <c r="F158" i="40"/>
  <c r="O160" i="70" s="1"/>
  <c r="B160"/>
  <c r="C159" i="40"/>
  <c r="D159"/>
  <c r="E159"/>
  <c r="F182" i="111"/>
  <c r="F159" i="40"/>
  <c r="F1025"/>
  <c r="E314" i="69" s="1"/>
  <c r="A314"/>
  <c r="A315"/>
  <c r="C160" i="40"/>
  <c r="C185" i="84" s="1"/>
  <c r="D160" i="40"/>
  <c r="E160"/>
  <c r="F183" i="111"/>
  <c r="F160" i="40"/>
  <c r="C161"/>
  <c r="C163" i="70"/>
  <c r="D161" i="40"/>
  <c r="E161"/>
  <c r="F184" i="111"/>
  <c r="F161" i="40"/>
  <c r="C162"/>
  <c r="C187" i="84" s="1"/>
  <c r="D162" i="40"/>
  <c r="U164" i="70"/>
  <c r="E162" i="40"/>
  <c r="F185" i="111" s="1"/>
  <c r="E1031" i="40"/>
  <c r="D320" i="69" s="1"/>
  <c r="F162" i="40"/>
  <c r="B162" s="1"/>
  <c r="C163"/>
  <c r="D163"/>
  <c r="E163"/>
  <c r="F186" i="111" s="1"/>
  <c r="F163" i="40"/>
  <c r="O165" i="70"/>
  <c r="B165" s="1"/>
  <c r="C164" i="40"/>
  <c r="C166" i="70"/>
  <c r="D164" i="40"/>
  <c r="E164"/>
  <c r="F164"/>
  <c r="O166" i="70"/>
  <c r="B166" s="1"/>
  <c r="C165" i="40"/>
  <c r="D165"/>
  <c r="L163" i="88"/>
  <c r="E165" i="40"/>
  <c r="F188" i="111" s="1"/>
  <c r="F165" i="40"/>
  <c r="G168" i="56"/>
  <c r="A168"/>
  <c r="C166" i="40"/>
  <c r="C191" i="84"/>
  <c r="D166" i="40"/>
  <c r="R169" i="56"/>
  <c r="E166" i="40"/>
  <c r="F189" i="111"/>
  <c r="F166" i="40"/>
  <c r="F1039"/>
  <c r="C167"/>
  <c r="D167"/>
  <c r="E167"/>
  <c r="F167"/>
  <c r="C168"/>
  <c r="C166" i="88"/>
  <c r="D168" i="40"/>
  <c r="R171" i="56"/>
  <c r="E168" i="40"/>
  <c r="I170" i="70"/>
  <c r="F191" i="111"/>
  <c r="F168" i="40"/>
  <c r="F193" i="84" s="1"/>
  <c r="B193"/>
  <c r="C169" i="40"/>
  <c r="D169"/>
  <c r="E169"/>
  <c r="F192" i="111"/>
  <c r="F169" i="40"/>
  <c r="F194" i="84" s="1"/>
  <c r="B194" s="1"/>
  <c r="C170" i="40"/>
  <c r="D170"/>
  <c r="E170"/>
  <c r="F193" i="111"/>
  <c r="F170" i="40"/>
  <c r="E171" i="86" s="1"/>
  <c r="B171" s="1"/>
  <c r="C171" i="40"/>
  <c r="D171"/>
  <c r="E171"/>
  <c r="F194" i="111"/>
  <c r="F171" i="40"/>
  <c r="O173" i="70"/>
  <c r="B173" s="1"/>
  <c r="C172" i="40"/>
  <c r="D172"/>
  <c r="L197" i="84" s="1"/>
  <c r="E172" i="40"/>
  <c r="F172"/>
  <c r="C173"/>
  <c r="C1053" s="1"/>
  <c r="D173"/>
  <c r="E173"/>
  <c r="F196" i="111"/>
  <c r="F173" i="40"/>
  <c r="B173"/>
  <c r="C174"/>
  <c r="C172" i="88"/>
  <c r="D174" i="40"/>
  <c r="L172" i="88"/>
  <c r="E174" i="40"/>
  <c r="F197" i="111" s="1"/>
  <c r="E1055" i="40"/>
  <c r="F174"/>
  <c r="C175"/>
  <c r="C178" i="56"/>
  <c r="D175" i="40"/>
  <c r="S176" i="86"/>
  <c r="E175" i="40"/>
  <c r="F198" i="111"/>
  <c r="F175" i="40"/>
  <c r="G178" i="56"/>
  <c r="A178" s="1"/>
  <c r="C176" i="40"/>
  <c r="C174" i="88" s="1"/>
  <c r="D176" i="40"/>
  <c r="S177" i="86"/>
  <c r="E176" i="40"/>
  <c r="F199" i="111" s="1"/>
  <c r="F176" i="40"/>
  <c r="F1059"/>
  <c r="E348" i="69"/>
  <c r="A348" s="1"/>
  <c r="A349" s="1"/>
  <c r="C177" i="40"/>
  <c r="C1061"/>
  <c r="D177"/>
  <c r="E177"/>
  <c r="F200" i="111" s="1"/>
  <c r="F177" i="40"/>
  <c r="B177" s="1"/>
  <c r="C178"/>
  <c r="C176" i="88" s="1"/>
  <c r="D178" i="40"/>
  <c r="S179" i="86" s="1"/>
  <c r="E178" i="40"/>
  <c r="F178"/>
  <c r="C179"/>
  <c r="D179"/>
  <c r="D1065" s="1"/>
  <c r="T356" i="83" s="1"/>
  <c r="G356"/>
  <c r="E179" i="40"/>
  <c r="F179"/>
  <c r="F204" i="84"/>
  <c r="B204"/>
  <c r="C180" i="40"/>
  <c r="D180"/>
  <c r="R183" i="56"/>
  <c r="E180" i="40"/>
  <c r="F203" i="111" s="1"/>
  <c r="I182" i="70"/>
  <c r="F180" i="40"/>
  <c r="B180"/>
  <c r="C181"/>
  <c r="D181"/>
  <c r="E181"/>
  <c r="F204" i="111"/>
  <c r="F181" i="40"/>
  <c r="O183" i="70"/>
  <c r="B183" s="1"/>
  <c r="C182" i="40"/>
  <c r="C1071" s="1"/>
  <c r="C360" i="82"/>
  <c r="D182" i="40"/>
  <c r="R185" i="56" s="1"/>
  <c r="E182" i="40"/>
  <c r="F205" i="111"/>
  <c r="D183" i="86"/>
  <c r="F182" i="40"/>
  <c r="F1071" s="1"/>
  <c r="C183"/>
  <c r="D183"/>
  <c r="E183"/>
  <c r="F206" i="111" s="1"/>
  <c r="F183" i="40"/>
  <c r="G186" i="56" s="1"/>
  <c r="A186"/>
  <c r="C184" i="40"/>
  <c r="C182" i="88"/>
  <c r="D184" i="40"/>
  <c r="U186" i="70"/>
  <c r="E184" i="40"/>
  <c r="F207" i="111"/>
  <c r="F184" i="40"/>
  <c r="C185"/>
  <c r="D185"/>
  <c r="E185"/>
  <c r="F208" i="111" s="1"/>
  <c r="M185" i="40"/>
  <c r="F185"/>
  <c r="C186"/>
  <c r="C189" i="56" s="1"/>
  <c r="D186" i="40"/>
  <c r="L184" i="88"/>
  <c r="E186" i="40"/>
  <c r="F209" i="111" s="1"/>
  <c r="F186" i="40"/>
  <c r="B186"/>
  <c r="C187"/>
  <c r="C190" i="56" s="1"/>
  <c r="D187" i="40"/>
  <c r="E187"/>
  <c r="F210" i="111"/>
  <c r="F187" i="40"/>
  <c r="E188" i="86"/>
  <c r="B188"/>
  <c r="C188" i="40"/>
  <c r="C186" i="88" s="1"/>
  <c r="D188" i="40"/>
  <c r="R191" i="56" s="1"/>
  <c r="E188" i="40"/>
  <c r="F211" i="111" s="1"/>
  <c r="F188" i="40"/>
  <c r="C189"/>
  <c r="D189"/>
  <c r="E189"/>
  <c r="F189"/>
  <c r="F214" i="84"/>
  <c r="B214"/>
  <c r="C190" i="40"/>
  <c r="C188" i="88" s="1"/>
  <c r="D190" i="40"/>
  <c r="L215" i="84"/>
  <c r="E190" i="40"/>
  <c r="M190"/>
  <c r="F190"/>
  <c r="O192" i="70"/>
  <c r="B192" s="1"/>
  <c r="C191" i="40"/>
  <c r="D191"/>
  <c r="E191"/>
  <c r="F214" i="111" s="1"/>
  <c r="F191" i="40"/>
  <c r="C192"/>
  <c r="C194" i="70"/>
  <c r="D192" i="40"/>
  <c r="U194" i="70" s="1"/>
  <c r="E192" i="40"/>
  <c r="F192"/>
  <c r="C193"/>
  <c r="C196" i="56"/>
  <c r="D193" i="40"/>
  <c r="D1093"/>
  <c r="E193"/>
  <c r="F216" i="111"/>
  <c r="F193" i="40"/>
  <c r="E194" i="86"/>
  <c r="B194" s="1"/>
  <c r="C194" i="40"/>
  <c r="D194"/>
  <c r="U196" i="70"/>
  <c r="E194" i="40"/>
  <c r="F217" i="111" s="1"/>
  <c r="F194" i="40"/>
  <c r="F1095"/>
  <c r="C195"/>
  <c r="D195"/>
  <c r="S196" i="86" s="1"/>
  <c r="E195" i="40"/>
  <c r="F195"/>
  <c r="C196"/>
  <c r="C221" i="84"/>
  <c r="D196" i="40"/>
  <c r="U198" i="70" s="1"/>
  <c r="E196" i="40"/>
  <c r="F219" i="111"/>
  <c r="E199" i="56"/>
  <c r="F196" i="40"/>
  <c r="G199" i="56" s="1"/>
  <c r="A199" s="1"/>
  <c r="C197" i="40"/>
  <c r="D197"/>
  <c r="L222" i="84" s="1"/>
  <c r="E197" i="40"/>
  <c r="F220" i="111"/>
  <c r="F197" i="40"/>
  <c r="C198"/>
  <c r="C199" i="86"/>
  <c r="D198" i="40"/>
  <c r="E198"/>
  <c r="F221" i="111" s="1"/>
  <c r="D199" i="86"/>
  <c r="F198" i="40"/>
  <c r="C199"/>
  <c r="C1105" s="1"/>
  <c r="C394" i="69"/>
  <c r="D199" i="40"/>
  <c r="U201" i="70" s="1"/>
  <c r="E199" i="40"/>
  <c r="F222" i="111"/>
  <c r="F199" i="40"/>
  <c r="O201" i="70" s="1"/>
  <c r="B201" s="1"/>
  <c r="C200" i="40"/>
  <c r="C198" i="88"/>
  <c r="D200" i="40"/>
  <c r="R203" i="56" s="1"/>
  <c r="E200" i="40"/>
  <c r="F223" i="111"/>
  <c r="E203" i="56"/>
  <c r="F200" i="40"/>
  <c r="C201"/>
  <c r="C199" i="88" s="1"/>
  <c r="D201" i="40"/>
  <c r="E201"/>
  <c r="F224" i="111"/>
  <c r="F201" i="40"/>
  <c r="C202"/>
  <c r="D202"/>
  <c r="L227" i="84"/>
  <c r="E202" i="40"/>
  <c r="F225" i="111"/>
  <c r="F202" i="40"/>
  <c r="E203" i="86"/>
  <c r="B203"/>
  <c r="C203" i="40"/>
  <c r="D203"/>
  <c r="E203"/>
  <c r="F226" i="111" s="1"/>
  <c r="F203" i="40"/>
  <c r="G206" i="56"/>
  <c r="A206" s="1"/>
  <c r="C204" i="40"/>
  <c r="C207" i="56"/>
  <c r="D204" i="40"/>
  <c r="S205" i="86" s="1"/>
  <c r="E204" i="40"/>
  <c r="F227" i="111"/>
  <c r="M204" i="40"/>
  <c r="F204"/>
  <c r="O206" i="70" s="1"/>
  <c r="B206"/>
  <c r="C205" i="40"/>
  <c r="D205"/>
  <c r="L203" i="88"/>
  <c r="E205" i="40"/>
  <c r="F228" i="111" s="1"/>
  <c r="F205" i="40"/>
  <c r="E206" i="86"/>
  <c r="B206"/>
  <c r="C206" i="40"/>
  <c r="C208" i="70" s="1"/>
  <c r="D206" i="40"/>
  <c r="S207" i="86"/>
  <c r="E206" i="40"/>
  <c r="F206"/>
  <c r="O208" i="70" s="1"/>
  <c r="B208" s="1"/>
  <c r="C207" i="40"/>
  <c r="D207"/>
  <c r="E207"/>
  <c r="F230" i="111"/>
  <c r="F207" i="40"/>
  <c r="G210" i="56"/>
  <c r="A210" s="1"/>
  <c r="C208" i="40"/>
  <c r="C211" i="56" s="1"/>
  <c r="D208" i="40"/>
  <c r="U210" i="70"/>
  <c r="E208" i="40"/>
  <c r="F231" i="111" s="1"/>
  <c r="F208" i="40"/>
  <c r="O210" i="70"/>
  <c r="B210"/>
  <c r="C209" i="40"/>
  <c r="D209"/>
  <c r="E209"/>
  <c r="F232" i="111"/>
  <c r="F209" i="40"/>
  <c r="G212" i="56"/>
  <c r="A212"/>
  <c r="C210" i="40"/>
  <c r="D210"/>
  <c r="U212" i="70"/>
  <c r="E210" i="40"/>
  <c r="F233" i="111"/>
  <c r="F210" i="40"/>
  <c r="F235" i="84"/>
  <c r="B235"/>
  <c r="C211" i="40"/>
  <c r="D211"/>
  <c r="E211"/>
  <c r="F234" i="111"/>
  <c r="F211" i="40"/>
  <c r="F1129" s="1"/>
  <c r="E418" i="69" s="1"/>
  <c r="A418" s="1"/>
  <c r="A419"/>
  <c r="C212" i="40"/>
  <c r="C213" i="86"/>
  <c r="D212" i="40"/>
  <c r="D1131"/>
  <c r="E212"/>
  <c r="F235" i="111"/>
  <c r="F212" i="40"/>
  <c r="B212"/>
  <c r="C213"/>
  <c r="C214" i="86"/>
  <c r="D213" i="40"/>
  <c r="E213"/>
  <c r="F236" i="111" s="1"/>
  <c r="F213" i="40"/>
  <c r="C214"/>
  <c r="C1135"/>
  <c r="C424" i="82" s="1"/>
  <c r="D214" i="40"/>
  <c r="L212" i="88"/>
  <c r="E214" i="40"/>
  <c r="F214"/>
  <c r="C215"/>
  <c r="C217" i="70" s="1"/>
  <c r="D215" i="40"/>
  <c r="E215"/>
  <c r="F215"/>
  <c r="C216"/>
  <c r="C218" i="70"/>
  <c r="D216" i="40"/>
  <c r="S217" i="86" s="1"/>
  <c r="E216" i="40"/>
  <c r="F216"/>
  <c r="C217"/>
  <c r="D217"/>
  <c r="E217"/>
  <c r="F217"/>
  <c r="B217"/>
  <c r="C218"/>
  <c r="D218"/>
  <c r="S219" i="86"/>
  <c r="E218" i="40"/>
  <c r="F218"/>
  <c r="F1143" s="1"/>
  <c r="E432" i="82" s="1"/>
  <c r="A432"/>
  <c r="A433" s="1"/>
  <c r="C219" i="40"/>
  <c r="D219"/>
  <c r="E219"/>
  <c r="F219"/>
  <c r="C220"/>
  <c r="C221" i="86"/>
  <c r="D220" i="40"/>
  <c r="S221" i="86" s="1"/>
  <c r="E220" i="40"/>
  <c r="F243" i="111"/>
  <c r="F220" i="40"/>
  <c r="D218" i="88" s="1"/>
  <c r="B218" s="1"/>
  <c r="C221" i="40"/>
  <c r="D221"/>
  <c r="E221"/>
  <c r="F244" i="111"/>
  <c r="F221" i="40"/>
  <c r="C222"/>
  <c r="C220" i="88"/>
  <c r="D222" i="40"/>
  <c r="E222"/>
  <c r="F245" i="111" s="1"/>
  <c r="F222" i="40"/>
  <c r="F247" i="84" s="1"/>
  <c r="B247"/>
  <c r="C223" i="40"/>
  <c r="C248" i="84" s="1"/>
  <c r="D223" i="40"/>
  <c r="E223"/>
  <c r="F246" i="111"/>
  <c r="F223" i="40"/>
  <c r="D221" i="88" s="1"/>
  <c r="B221"/>
  <c r="C224" i="40"/>
  <c r="C225" i="86"/>
  <c r="D224" i="40"/>
  <c r="S225" i="86"/>
  <c r="E224" i="40"/>
  <c r="F247" i="111"/>
  <c r="F224" i="40"/>
  <c r="D222" i="88"/>
  <c r="B222"/>
  <c r="C225" i="40"/>
  <c r="C226" i="86" s="1"/>
  <c r="D225" i="40"/>
  <c r="R228" i="56"/>
  <c r="E225" i="40"/>
  <c r="F248" i="111" s="1"/>
  <c r="F225" i="40"/>
  <c r="O227" i="70" s="1"/>
  <c r="B227" s="1"/>
  <c r="C226" i="40"/>
  <c r="C229" i="56"/>
  <c r="D226" i="40"/>
  <c r="R229" i="56"/>
  <c r="E226" i="40"/>
  <c r="F226"/>
  <c r="F251" i="84" s="1"/>
  <c r="B251"/>
  <c r="C227" i="40"/>
  <c r="C225" i="88" s="1"/>
  <c r="D227" i="40"/>
  <c r="E227"/>
  <c r="F250" i="111"/>
  <c r="F227" i="40"/>
  <c r="F252" i="84" s="1"/>
  <c r="B252" s="1"/>
  <c r="C228" i="40"/>
  <c r="D228"/>
  <c r="D1163"/>
  <c r="E228"/>
  <c r="F228"/>
  <c r="D226" i="88"/>
  <c r="B226"/>
  <c r="C229" i="40"/>
  <c r="C232" i="56"/>
  <c r="D229" i="40"/>
  <c r="E229"/>
  <c r="I231" i="70" s="1"/>
  <c r="F229" i="40"/>
  <c r="C230"/>
  <c r="D230"/>
  <c r="L255" i="84" s="1"/>
  <c r="E230" i="40"/>
  <c r="F230"/>
  <c r="C231"/>
  <c r="D231"/>
  <c r="D1169"/>
  <c r="E231"/>
  <c r="F254" i="111"/>
  <c r="F231" i="40"/>
  <c r="B231"/>
  <c r="C232"/>
  <c r="C235" i="56"/>
  <c r="D232" i="40"/>
  <c r="R235" i="56"/>
  <c r="E232" i="40"/>
  <c r="I234" i="70"/>
  <c r="F232" i="40"/>
  <c r="C233"/>
  <c r="D233"/>
  <c r="E233"/>
  <c r="F256" i="111" s="1"/>
  <c r="F233" i="40"/>
  <c r="F1173"/>
  <c r="E462" i="69" s="1"/>
  <c r="A462" s="1"/>
  <c r="A463" s="1"/>
  <c r="C234" i="40"/>
  <c r="D234"/>
  <c r="E234"/>
  <c r="D235" i="86"/>
  <c r="F257" i="111"/>
  <c r="F234" i="40"/>
  <c r="C235"/>
  <c r="C236" i="86"/>
  <c r="D235" i="40"/>
  <c r="E235"/>
  <c r="F258" i="111"/>
  <c r="F235" i="40"/>
  <c r="C236"/>
  <c r="C234" i="88"/>
  <c r="D236" i="40"/>
  <c r="E236"/>
  <c r="D237" i="86" s="1"/>
  <c r="F259" i="111"/>
  <c r="F236" i="40"/>
  <c r="C237"/>
  <c r="D237"/>
  <c r="E237"/>
  <c r="F260" i="111"/>
  <c r="F237" i="40"/>
  <c r="C238"/>
  <c r="C263" i="84" s="1"/>
  <c r="D238" i="40"/>
  <c r="E238"/>
  <c r="F261" i="111"/>
  <c r="E241" i="56"/>
  <c r="F238" i="40"/>
  <c r="B238" s="1"/>
  <c r="C239"/>
  <c r="D239"/>
  <c r="E239"/>
  <c r="F262" i="111" s="1"/>
  <c r="F239" i="40"/>
  <c r="C240"/>
  <c r="D240"/>
  <c r="L265" i="84" s="1"/>
  <c r="E240" i="40"/>
  <c r="F263" i="111"/>
  <c r="F240" i="40"/>
  <c r="C241"/>
  <c r="C244" i="56"/>
  <c r="D241" i="40"/>
  <c r="E241"/>
  <c r="F264" i="111"/>
  <c r="F241" i="40"/>
  <c r="F1189"/>
  <c r="E478" i="69" s="1"/>
  <c r="A478" s="1"/>
  <c r="C242" i="40"/>
  <c r="C240" i="88"/>
  <c r="D242" i="40"/>
  <c r="E242"/>
  <c r="M242"/>
  <c r="F242"/>
  <c r="C243"/>
  <c r="C246" i="56" s="1"/>
  <c r="D243" i="40"/>
  <c r="E243"/>
  <c r="F266" i="111" s="1"/>
  <c r="F243" i="40"/>
  <c r="C244"/>
  <c r="D244"/>
  <c r="E244"/>
  <c r="F267" i="111" s="1"/>
  <c r="M244" i="40"/>
  <c r="F244"/>
  <c r="C245"/>
  <c r="D245"/>
  <c r="E245"/>
  <c r="F245"/>
  <c r="C246"/>
  <c r="D246"/>
  <c r="S247" i="86"/>
  <c r="E246" i="40"/>
  <c r="F246"/>
  <c r="B246"/>
  <c r="C247"/>
  <c r="D247"/>
  <c r="E247"/>
  <c r="F270" i="111"/>
  <c r="F247" i="40"/>
  <c r="C248"/>
  <c r="C249" i="86" s="1"/>
  <c r="D248" i="40"/>
  <c r="E248"/>
  <c r="F248"/>
  <c r="B248"/>
  <c r="C249"/>
  <c r="D249"/>
  <c r="E249"/>
  <c r="F272" i="111"/>
  <c r="F249" i="40"/>
  <c r="F1205"/>
  <c r="C250"/>
  <c r="D250"/>
  <c r="D1207" s="1"/>
  <c r="E250"/>
  <c r="F273" i="111" s="1"/>
  <c r="F250" i="40"/>
  <c r="C251"/>
  <c r="D251"/>
  <c r="L249" i="88" s="1"/>
  <c r="E251" i="40"/>
  <c r="F274" i="111"/>
  <c r="F251" i="40"/>
  <c r="C252"/>
  <c r="C254" i="70"/>
  <c r="D252" i="40"/>
  <c r="E252"/>
  <c r="F275" i="111" s="1"/>
  <c r="F252" i="40"/>
  <c r="C253"/>
  <c r="D253"/>
  <c r="E253"/>
  <c r="F276" i="111"/>
  <c r="F253" i="40"/>
  <c r="G256" i="56"/>
  <c r="A256" s="1"/>
  <c r="C254" i="40"/>
  <c r="C256" i="70" s="1"/>
  <c r="D254" i="40"/>
  <c r="R257" i="56" s="1"/>
  <c r="E254" i="40"/>
  <c r="F254"/>
  <c r="C255"/>
  <c r="C253" i="88"/>
  <c r="D255" i="40"/>
  <c r="L253" i="88" s="1"/>
  <c r="E255" i="40"/>
  <c r="F278" i="111"/>
  <c r="F255" i="40"/>
  <c r="C256"/>
  <c r="D256"/>
  <c r="R259" i="56"/>
  <c r="E256" i="40"/>
  <c r="F256"/>
  <c r="C257"/>
  <c r="D257"/>
  <c r="L282" i="84" s="1"/>
  <c r="E257" i="40"/>
  <c r="F280" i="111" s="1"/>
  <c r="F257" i="40"/>
  <c r="C258"/>
  <c r="C260" i="70" s="1"/>
  <c r="D258" i="40"/>
  <c r="L283" i="84"/>
  <c r="E258" i="40"/>
  <c r="F258"/>
  <c r="E259" i="86"/>
  <c r="B259"/>
  <c r="C259" i="40"/>
  <c r="C262" i="56" s="1"/>
  <c r="D259" i="40"/>
  <c r="E259"/>
  <c r="F282" i="111"/>
  <c r="F259" i="40"/>
  <c r="G262" i="56"/>
  <c r="A262"/>
  <c r="C260" i="40"/>
  <c r="D260"/>
  <c r="R263" i="56" s="1"/>
  <c r="E260" i="40"/>
  <c r="F283" i="111" s="1"/>
  <c r="F260" i="40"/>
  <c r="F1227" s="1"/>
  <c r="E518" i="83" s="1"/>
  <c r="A518" s="1"/>
  <c r="A519"/>
  <c r="C261" i="40"/>
  <c r="C286" i="84" s="1"/>
  <c r="D261" i="40"/>
  <c r="E261"/>
  <c r="F284" i="111"/>
  <c r="F261" i="40"/>
  <c r="C262"/>
  <c r="C263" i="86"/>
  <c r="D262" i="40"/>
  <c r="E262"/>
  <c r="F285" i="111"/>
  <c r="F262" i="40"/>
  <c r="G265" i="56" s="1"/>
  <c r="A265" s="1"/>
  <c r="C263" i="40"/>
  <c r="D263"/>
  <c r="L288" i="84" s="1"/>
  <c r="E263" i="40"/>
  <c r="F286" i="111"/>
  <c r="F263" i="40"/>
  <c r="C264"/>
  <c r="C266" i="70"/>
  <c r="D264" i="40"/>
  <c r="E264"/>
  <c r="F287" i="111" s="1"/>
  <c r="F264" i="40"/>
  <c r="C265"/>
  <c r="D265"/>
  <c r="E265"/>
  <c r="F288" i="111"/>
  <c r="F265" i="40"/>
  <c r="C266"/>
  <c r="C1239" s="1"/>
  <c r="D266"/>
  <c r="U268" i="70"/>
  <c r="E266" i="40"/>
  <c r="F289" i="111"/>
  <c r="F266" i="40"/>
  <c r="C267"/>
  <c r="C268" i="86" s="1"/>
  <c r="D267" i="40"/>
  <c r="E267"/>
  <c r="F267"/>
  <c r="G270" i="56"/>
  <c r="A270"/>
  <c r="C268" i="40"/>
  <c r="C266" i="88"/>
  <c r="D268" i="40"/>
  <c r="E268"/>
  <c r="F268"/>
  <c r="C269"/>
  <c r="D269"/>
  <c r="U271" i="70" s="1"/>
  <c r="E269" i="40"/>
  <c r="F269"/>
  <c r="E270" i="86" s="1"/>
  <c r="B270"/>
  <c r="C270" i="40"/>
  <c r="C271" i="86" s="1"/>
  <c r="D270" i="40"/>
  <c r="L268" i="88"/>
  <c r="E270" i="40"/>
  <c r="F293" i="111" s="1"/>
  <c r="F270" i="40"/>
  <c r="C271"/>
  <c r="D271"/>
  <c r="E271"/>
  <c r="F294" i="111"/>
  <c r="M271" i="40"/>
  <c r="F271"/>
  <c r="G274" i="56" s="1"/>
  <c r="A274"/>
  <c r="C272" i="40"/>
  <c r="C270" i="88"/>
  <c r="D272" i="40"/>
  <c r="R275" i="56"/>
  <c r="E272" i="40"/>
  <c r="F295" i="111"/>
  <c r="F272" i="40"/>
  <c r="C273"/>
  <c r="C298" i="84"/>
  <c r="D273" i="40"/>
  <c r="E273"/>
  <c r="F296" i="111"/>
  <c r="F273" i="40"/>
  <c r="E274" i="86"/>
  <c r="B274" s="1"/>
  <c r="C274" i="40"/>
  <c r="C1255"/>
  <c r="D274"/>
  <c r="L299" i="84" s="1"/>
  <c r="E274" i="40"/>
  <c r="F274"/>
  <c r="C275"/>
  <c r="C278" i="56"/>
  <c r="D275" i="40"/>
  <c r="E275"/>
  <c r="F275"/>
  <c r="O277" i="70"/>
  <c r="B277" s="1"/>
  <c r="C276" i="40"/>
  <c r="C1259" s="1"/>
  <c r="C548" i="82"/>
  <c r="D276" i="40"/>
  <c r="D1259" s="1"/>
  <c r="P548" i="69" s="1"/>
  <c r="G548" s="1"/>
  <c r="E276" i="40"/>
  <c r="F299" i="111"/>
  <c r="F276" i="40"/>
  <c r="F1259"/>
  <c r="E550" i="83"/>
  <c r="A550"/>
  <c r="A551" s="1"/>
  <c r="C277" i="40"/>
  <c r="D277"/>
  <c r="E277"/>
  <c r="F300" i="111" s="1"/>
  <c r="F277" i="40"/>
  <c r="C278"/>
  <c r="C279" i="86"/>
  <c r="D278" i="40"/>
  <c r="S279" i="86"/>
  <c r="E278" i="40"/>
  <c r="E281" i="56"/>
  <c r="F278" i="40"/>
  <c r="C279"/>
  <c r="D279"/>
  <c r="E279"/>
  <c r="F302" i="111" s="1"/>
  <c r="F279" i="40"/>
  <c r="C280"/>
  <c r="D280"/>
  <c r="E280"/>
  <c r="F303" i="111"/>
  <c r="F280" i="40"/>
  <c r="C281"/>
  <c r="C279" i="88"/>
  <c r="D281" i="40"/>
  <c r="E281"/>
  <c r="F304" i="111"/>
  <c r="F281" i="40"/>
  <c r="F1269"/>
  <c r="E558" i="82" s="1"/>
  <c r="A558" s="1"/>
  <c r="A559" s="1"/>
  <c r="C282" i="40"/>
  <c r="D282"/>
  <c r="E282"/>
  <c r="F305" i="111" s="1"/>
  <c r="M282" i="40"/>
  <c r="F282"/>
  <c r="C283"/>
  <c r="C285" i="70" s="1"/>
  <c r="D283" i="40"/>
  <c r="D1273"/>
  <c r="P562" i="69" s="1"/>
  <c r="T564" i="83"/>
  <c r="G564" s="1"/>
  <c r="E283" i="40"/>
  <c r="F306" i="111"/>
  <c r="F283" i="40"/>
  <c r="C284"/>
  <c r="D284"/>
  <c r="L282" i="88"/>
  <c r="E284" i="40"/>
  <c r="F307" i="111"/>
  <c r="F284" i="40"/>
  <c r="E285" i="86"/>
  <c r="B285" s="1"/>
  <c r="C285" i="40"/>
  <c r="D285"/>
  <c r="E285"/>
  <c r="F308" i="111" s="1"/>
  <c r="F285" i="40"/>
  <c r="O287" i="70" s="1"/>
  <c r="B287" s="1"/>
  <c r="C286" i="40"/>
  <c r="C287" i="86"/>
  <c r="D286" i="40"/>
  <c r="L311" i="84"/>
  <c r="E286" i="40"/>
  <c r="I288" i="70"/>
  <c r="F286" i="40"/>
  <c r="E287" i="86"/>
  <c r="B287" s="1"/>
  <c r="C287" i="40"/>
  <c r="D287"/>
  <c r="E287"/>
  <c r="F310" i="111" s="1"/>
  <c r="F287" i="40"/>
  <c r="C288"/>
  <c r="D288"/>
  <c r="E288"/>
  <c r="F311" i="111"/>
  <c r="D289" i="86"/>
  <c r="F288" i="40"/>
  <c r="C289"/>
  <c r="C290" i="86"/>
  <c r="D289" i="40"/>
  <c r="E289"/>
  <c r="F289"/>
  <c r="C290"/>
  <c r="C292" i="70"/>
  <c r="D290" i="40"/>
  <c r="E290"/>
  <c r="F290"/>
  <c r="C291"/>
  <c r="D291"/>
  <c r="L289" i="88"/>
  <c r="E291" i="40"/>
  <c r="F314" i="111"/>
  <c r="F291" i="40"/>
  <c r="G294" i="56"/>
  <c r="A294"/>
  <c r="C292" i="40"/>
  <c r="D292"/>
  <c r="E292"/>
  <c r="F315" i="111"/>
  <c r="F292" i="40"/>
  <c r="C293"/>
  <c r="D293"/>
  <c r="S294" i="86"/>
  <c r="E293" i="40"/>
  <c r="F316" i="111"/>
  <c r="F293" i="40"/>
  <c r="G296" i="56"/>
  <c r="A296" s="1"/>
  <c r="C294" i="40"/>
  <c r="C1295"/>
  <c r="D294"/>
  <c r="E294"/>
  <c r="F317" i="111"/>
  <c r="F294" i="40"/>
  <c r="C295"/>
  <c r="D295"/>
  <c r="E295"/>
  <c r="F295"/>
  <c r="C296"/>
  <c r="C298" i="70"/>
  <c r="D296" i="40"/>
  <c r="D1299" s="1"/>
  <c r="P588" i="82" s="1"/>
  <c r="G588"/>
  <c r="E296" i="40"/>
  <c r="F296"/>
  <c r="C297"/>
  <c r="D297"/>
  <c r="E297"/>
  <c r="F320" i="111"/>
  <c r="F297" i="40"/>
  <c r="O299" i="70" s="1"/>
  <c r="B299"/>
  <c r="C298" i="40"/>
  <c r="C300" i="70"/>
  <c r="D298" i="40"/>
  <c r="D1303"/>
  <c r="E298"/>
  <c r="E1303" s="1"/>
  <c r="F321" i="111"/>
  <c r="F298" i="40"/>
  <c r="C299"/>
  <c r="D299"/>
  <c r="S300" i="86" s="1"/>
  <c r="E299" i="40"/>
  <c r="F322" i="111" s="1"/>
  <c r="F299" i="40"/>
  <c r="C300"/>
  <c r="C1307"/>
  <c r="C596" i="82" s="1"/>
  <c r="D300" i="40"/>
  <c r="R303" i="56" s="1"/>
  <c r="E300" i="40"/>
  <c r="F323" i="111"/>
  <c r="F300" i="40"/>
  <c r="C301"/>
  <c r="C299" i="88"/>
  <c r="D301" i="40"/>
  <c r="E301"/>
  <c r="F324" i="111"/>
  <c r="F301" i="40"/>
  <c r="C302"/>
  <c r="C300" i="88"/>
  <c r="D302" i="40"/>
  <c r="L327" i="84" s="1"/>
  <c r="E302" i="40"/>
  <c r="F325" i="111"/>
  <c r="F302" i="40"/>
  <c r="F1311" s="1"/>
  <c r="C303"/>
  <c r="C304" i="86" s="1"/>
  <c r="D303" i="40"/>
  <c r="D1313" s="1"/>
  <c r="T604" i="83"/>
  <c r="G604" s="1"/>
  <c r="E303" i="40"/>
  <c r="F326" i="111" s="1"/>
  <c r="F303" i="40"/>
  <c r="C304"/>
  <c r="D304"/>
  <c r="D1315"/>
  <c r="E304"/>
  <c r="F304"/>
  <c r="O306" i="70" s="1"/>
  <c r="B306" s="1"/>
  <c r="C305" i="40"/>
  <c r="C306" i="86"/>
  <c r="D305" i="40"/>
  <c r="S306" i="86"/>
  <c r="E305" i="40"/>
  <c r="F328" i="111"/>
  <c r="F305" i="40"/>
  <c r="G308" i="56"/>
  <c r="A308" s="1"/>
  <c r="C306" i="40"/>
  <c r="C308" i="70" s="1"/>
  <c r="D306" i="40"/>
  <c r="E306"/>
  <c r="F329" i="111" s="1"/>
  <c r="F306" i="40"/>
  <c r="E307" i="86"/>
  <c r="B307" s="1"/>
  <c r="C307" i="40"/>
  <c r="D307"/>
  <c r="L305" i="88" s="1"/>
  <c r="E307" i="40"/>
  <c r="F330" i="111" s="1"/>
  <c r="M307" i="40"/>
  <c r="F307"/>
  <c r="B307" s="1"/>
  <c r="C308"/>
  <c r="C306" i="88"/>
  <c r="D308" i="40"/>
  <c r="E308"/>
  <c r="F308"/>
  <c r="C309"/>
  <c r="D309"/>
  <c r="E309"/>
  <c r="F332" i="111"/>
  <c r="M309" i="40"/>
  <c r="F309"/>
  <c r="E310" i="86" s="1"/>
  <c r="B310" s="1"/>
  <c r="C310" i="40"/>
  <c r="C312" i="70"/>
  <c r="D310" i="40"/>
  <c r="E310"/>
  <c r="F333" i="111"/>
  <c r="F310" i="40"/>
  <c r="C311"/>
  <c r="C314" i="56"/>
  <c r="D311" i="40"/>
  <c r="E311"/>
  <c r="F334" i="111" s="1"/>
  <c r="M311" i="40"/>
  <c r="F311"/>
  <c r="C312"/>
  <c r="C310" i="88" s="1"/>
  <c r="D312" i="40"/>
  <c r="R315" i="56" s="1"/>
  <c r="D1331" i="40"/>
  <c r="T622" i="83" s="1"/>
  <c r="E312" i="40"/>
  <c r="F312"/>
  <c r="C313"/>
  <c r="C311" i="88"/>
  <c r="D313" i="40"/>
  <c r="S314" i="86" s="1"/>
  <c r="E313" i="40"/>
  <c r="F336" i="111"/>
  <c r="M313" i="40"/>
  <c r="F313"/>
  <c r="C314"/>
  <c r="C317" i="56"/>
  <c r="D314" i="40"/>
  <c r="E314"/>
  <c r="F314"/>
  <c r="C315"/>
  <c r="C340" i="84" s="1"/>
  <c r="D315" i="40"/>
  <c r="E315"/>
  <c r="F338" i="111"/>
  <c r="F315" i="40"/>
  <c r="F1337"/>
  <c r="C316"/>
  <c r="C1339"/>
  <c r="C630" i="83" s="1"/>
  <c r="D316" i="40"/>
  <c r="E316"/>
  <c r="F316"/>
  <c r="E317" i="86" s="1"/>
  <c r="B317" s="1"/>
  <c r="C317" i="40"/>
  <c r="D317"/>
  <c r="L342" i="84" s="1"/>
  <c r="E317" i="40"/>
  <c r="F340" i="111" s="1"/>
  <c r="M317" i="40"/>
  <c r="F317"/>
  <c r="C318"/>
  <c r="C319" i="86" s="1"/>
  <c r="D318" i="40"/>
  <c r="L316" i="88" s="1"/>
  <c r="E318" i="40"/>
  <c r="F341" i="111" s="1"/>
  <c r="F318" i="40"/>
  <c r="C319"/>
  <c r="C322" i="56"/>
  <c r="D319" i="40"/>
  <c r="E319"/>
  <c r="F342" i="111" s="1"/>
  <c r="F319" i="40"/>
  <c r="C320"/>
  <c r="D320"/>
  <c r="E320"/>
  <c r="I322" i="70" s="1"/>
  <c r="F320" i="40"/>
  <c r="C321"/>
  <c r="D321"/>
  <c r="E321"/>
  <c r="F344" i="111"/>
  <c r="F321" i="40"/>
  <c r="C322"/>
  <c r="D322"/>
  <c r="S323" i="86"/>
  <c r="E322" i="40"/>
  <c r="F322"/>
  <c r="C323"/>
  <c r="C326" i="56" s="1"/>
  <c r="D323" i="40"/>
  <c r="E323"/>
  <c r="F346" i="111" s="1"/>
  <c r="F323" i="40"/>
  <c r="F1353"/>
  <c r="C324"/>
  <c r="D324"/>
  <c r="S325" i="86"/>
  <c r="E324" i="40"/>
  <c r="F324"/>
  <c r="E325" i="86"/>
  <c r="B325" s="1"/>
  <c r="C325" i="40"/>
  <c r="C328" i="56"/>
  <c r="D325" i="40"/>
  <c r="E325"/>
  <c r="F348" i="111"/>
  <c r="F325" i="40"/>
  <c r="C326"/>
  <c r="C327" i="86" s="1"/>
  <c r="D326" i="40"/>
  <c r="L351" i="84" s="1"/>
  <c r="E326" i="40"/>
  <c r="I328" i="70" s="1"/>
  <c r="F326" i="40"/>
  <c r="F1359" s="1"/>
  <c r="C327"/>
  <c r="C330" i="56"/>
  <c r="D327" i="40"/>
  <c r="S328" i="86" s="1"/>
  <c r="E327" i="40"/>
  <c r="F350" i="111"/>
  <c r="F327" i="40"/>
  <c r="E328" i="86" s="1"/>
  <c r="B328" s="1"/>
  <c r="C328" i="40"/>
  <c r="D328"/>
  <c r="E328"/>
  <c r="F351" i="111"/>
  <c r="F328" i="40"/>
  <c r="F353" i="84"/>
  <c r="B353" s="1"/>
  <c r="C329" i="40"/>
  <c r="C327" i="88" s="1"/>
  <c r="D329" i="40"/>
  <c r="U331" i="70" s="1"/>
  <c r="E329" i="40"/>
  <c r="F352" i="111"/>
  <c r="F329" i="40"/>
  <c r="B329" s="1"/>
  <c r="C330"/>
  <c r="C1367"/>
  <c r="C656" i="69" s="1"/>
  <c r="D330" i="40"/>
  <c r="E330"/>
  <c r="F353" i="111" s="1"/>
  <c r="F330" i="40"/>
  <c r="F1367" s="1"/>
  <c r="E656" i="69"/>
  <c r="A656" s="1"/>
  <c r="A657" s="1"/>
  <c r="C331" i="40"/>
  <c r="C1369"/>
  <c r="C658" i="82" s="1"/>
  <c r="D331" i="40"/>
  <c r="E331"/>
  <c r="F354" i="111"/>
  <c r="F331" i="40"/>
  <c r="C332"/>
  <c r="C357" i="84" s="1"/>
  <c r="D332" i="40"/>
  <c r="R335" i="56" s="1"/>
  <c r="U334" i="70"/>
  <c r="E332" i="40"/>
  <c r="F355" i="111" s="1"/>
  <c r="F332" i="40"/>
  <c r="F357" i="84"/>
  <c r="B357"/>
  <c r="C333" i="40"/>
  <c r="C331" i="88"/>
  <c r="D333" i="40"/>
  <c r="L358" i="84"/>
  <c r="E333" i="40"/>
  <c r="F356" i="111"/>
  <c r="F333" i="40"/>
  <c r="G336" i="56" s="1"/>
  <c r="C334" i="40"/>
  <c r="D334"/>
  <c r="R337" i="56"/>
  <c r="E334" i="40"/>
  <c r="F357" i="111" s="1"/>
  <c r="M334" i="40"/>
  <c r="F334"/>
  <c r="C335"/>
  <c r="C360" i="84" s="1"/>
  <c r="D335" i="40"/>
  <c r="R338" i="56" s="1"/>
  <c r="U337" i="70"/>
  <c r="E335" i="40"/>
  <c r="F358" i="111" s="1"/>
  <c r="E1377" i="40"/>
  <c r="D668" i="83"/>
  <c r="AA668"/>
  <c r="F335" i="40"/>
  <c r="G338" i="56"/>
  <c r="A338"/>
  <c r="C336" i="40"/>
  <c r="D336"/>
  <c r="D1379"/>
  <c r="E336"/>
  <c r="F359" i="111" s="1"/>
  <c r="D337" i="86"/>
  <c r="F336" i="40"/>
  <c r="C337"/>
  <c r="C335" i="88" s="1"/>
  <c r="D337" i="40"/>
  <c r="L335" i="88"/>
  <c r="E337" i="40"/>
  <c r="F360" i="111" s="1"/>
  <c r="F337" i="40"/>
  <c r="C338"/>
  <c r="C1383"/>
  <c r="D338"/>
  <c r="E338"/>
  <c r="F361" i="111"/>
  <c r="F338" i="40"/>
  <c r="C339"/>
  <c r="C340" i="86"/>
  <c r="D339" i="40"/>
  <c r="S340" i="86" s="1"/>
  <c r="E339" i="40"/>
  <c r="F339"/>
  <c r="C340"/>
  <c r="D340"/>
  <c r="E340"/>
  <c r="F363" i="111" s="1"/>
  <c r="F340" i="40"/>
  <c r="G343" i="56"/>
  <c r="A343" s="1"/>
  <c r="C341" i="40"/>
  <c r="C342" i="86"/>
  <c r="D341" i="40"/>
  <c r="E341"/>
  <c r="F364" i="111" s="1"/>
  <c r="F341" i="40"/>
  <c r="F366" i="84"/>
  <c r="B366" s="1"/>
  <c r="C342" i="40"/>
  <c r="D342"/>
  <c r="L340" i="88"/>
  <c r="E342" i="40"/>
  <c r="F365" i="111" s="1"/>
  <c r="F342" i="40"/>
  <c r="B342"/>
  <c r="C343"/>
  <c r="D343"/>
  <c r="R346" i="56" s="1"/>
  <c r="E343" i="40"/>
  <c r="F366" i="111" s="1"/>
  <c r="F343" i="40"/>
  <c r="F1393" s="1"/>
  <c r="B343"/>
  <c r="C344"/>
  <c r="D344"/>
  <c r="U346" i="70"/>
  <c r="E344" i="40"/>
  <c r="F367" i="111" s="1"/>
  <c r="F344" i="40"/>
  <c r="B344"/>
  <c r="C345"/>
  <c r="D345"/>
  <c r="L343" i="88"/>
  <c r="E345" i="40"/>
  <c r="F345"/>
  <c r="F1397" s="1"/>
  <c r="E686" i="82" s="1"/>
  <c r="A686"/>
  <c r="A687" s="1"/>
  <c r="C346" i="40"/>
  <c r="C349" i="56"/>
  <c r="D346" i="40"/>
  <c r="E346"/>
  <c r="F369" i="111" s="1"/>
  <c r="F346" i="40"/>
  <c r="O348" i="70"/>
  <c r="B348"/>
  <c r="C347" i="40"/>
  <c r="C349" i="70"/>
  <c r="D347" i="40"/>
  <c r="E347"/>
  <c r="F370" i="111" s="1"/>
  <c r="F347" i="40"/>
  <c r="D345" i="88" s="1"/>
  <c r="B345" s="1"/>
  <c r="C348" i="40"/>
  <c r="C373" i="84"/>
  <c r="D348" i="40"/>
  <c r="E348"/>
  <c r="F371" i="111" s="1"/>
  <c r="F348" i="40"/>
  <c r="C349"/>
  <c r="D349"/>
  <c r="E349"/>
  <c r="F372" i="111"/>
  <c r="F349" i="40"/>
  <c r="C350"/>
  <c r="D350"/>
  <c r="E350"/>
  <c r="F373" i="111" s="1"/>
  <c r="F350" i="40"/>
  <c r="G353" i="56"/>
  <c r="A353" s="1"/>
  <c r="C351" i="40"/>
  <c r="C349" i="88" s="1"/>
  <c r="D351" i="40"/>
  <c r="L376" i="84"/>
  <c r="E351" i="40"/>
  <c r="F374" i="111" s="1"/>
  <c r="F351" i="40"/>
  <c r="F1409" s="1"/>
  <c r="E698" i="82"/>
  <c r="A698" s="1"/>
  <c r="A699"/>
  <c r="C352" i="40"/>
  <c r="C1411"/>
  <c r="C702" i="83" s="1"/>
  <c r="D352" i="40"/>
  <c r="D1411"/>
  <c r="E352"/>
  <c r="F375" i="111"/>
  <c r="D353" i="86"/>
  <c r="F352" i="40"/>
  <c r="O354" i="70"/>
  <c r="B354"/>
  <c r="C353" i="40"/>
  <c r="D353"/>
  <c r="E353"/>
  <c r="F376" i="111"/>
  <c r="F353" i="40"/>
  <c r="C354"/>
  <c r="C1415"/>
  <c r="D354"/>
  <c r="L352" i="88" s="1"/>
  <c r="E354" i="40"/>
  <c r="F354"/>
  <c r="C355"/>
  <c r="D355"/>
  <c r="E355"/>
  <c r="F355"/>
  <c r="C356"/>
  <c r="C359" i="56"/>
  <c r="D356" i="40"/>
  <c r="D1419"/>
  <c r="T710" i="83" s="1"/>
  <c r="G710"/>
  <c r="E356" i="40"/>
  <c r="F379" i="111" s="1"/>
  <c r="F356" i="40"/>
  <c r="O358" i="70"/>
  <c r="B358" s="1"/>
  <c r="C357" i="40"/>
  <c r="C358" i="86" s="1"/>
  <c r="D357" i="40"/>
  <c r="U359" i="70"/>
  <c r="E357" i="40"/>
  <c r="F380" i="111" s="1"/>
  <c r="F357" i="40"/>
  <c r="D355" i="88" s="1"/>
  <c r="B355"/>
  <c r="C358" i="40"/>
  <c r="D358"/>
  <c r="L356" i="88" s="1"/>
  <c r="E358" i="40"/>
  <c r="F381" i="111" s="1"/>
  <c r="M358" i="40"/>
  <c r="F358"/>
  <c r="F1423"/>
  <c r="C359"/>
  <c r="C384" i="84"/>
  <c r="D359" i="40"/>
  <c r="D1425"/>
  <c r="E359"/>
  <c r="F382" i="111"/>
  <c r="F359" i="40"/>
  <c r="C360"/>
  <c r="D360"/>
  <c r="L358" i="88"/>
  <c r="E360" i="40"/>
  <c r="F383" i="111"/>
  <c r="F360" i="40"/>
  <c r="D358" i="88"/>
  <c r="B358" s="1"/>
  <c r="C361" i="40"/>
  <c r="C364" i="56" s="1"/>
  <c r="D361" i="40"/>
  <c r="S362" i="86"/>
  <c r="E361" i="40"/>
  <c r="F384" i="111" s="1"/>
  <c r="M361" i="40"/>
  <c r="F361"/>
  <c r="C362"/>
  <c r="D362"/>
  <c r="D1431"/>
  <c r="P720" i="69"/>
  <c r="G720"/>
  <c r="E362" i="40"/>
  <c r="F362"/>
  <c r="E363" i="86"/>
  <c r="B363"/>
  <c r="C363" i="40"/>
  <c r="C364" i="86"/>
  <c r="D363" i="40"/>
  <c r="E363"/>
  <c r="F386" i="111" s="1"/>
  <c r="F363" i="40"/>
  <c r="C364"/>
  <c r="C1435"/>
  <c r="C724" i="82" s="1"/>
  <c r="D364" i="40"/>
  <c r="D1435" s="1"/>
  <c r="P724" i="69" s="1"/>
  <c r="G724" s="1"/>
  <c r="E364" i="40"/>
  <c r="F364"/>
  <c r="C365"/>
  <c r="C1437"/>
  <c r="C726" i="82"/>
  <c r="D365" i="40"/>
  <c r="L363" i="88"/>
  <c r="E365" i="40"/>
  <c r="F388" i="111"/>
  <c r="F365" i="40"/>
  <c r="F1437"/>
  <c r="E726" i="82"/>
  <c r="A726"/>
  <c r="A727" s="1"/>
  <c r="C366" i="40"/>
  <c r="C367" i="86"/>
  <c r="D366" i="40"/>
  <c r="U368" i="70" s="1"/>
  <c r="E366" i="40"/>
  <c r="F389" i="111" s="1"/>
  <c r="F366" i="40"/>
  <c r="D364" i="88" s="1"/>
  <c r="B364"/>
  <c r="C367" i="40"/>
  <c r="C392" i="84" s="1"/>
  <c r="D367" i="40"/>
  <c r="L365" i="88"/>
  <c r="E367" i="40"/>
  <c r="F390" i="111" s="1"/>
  <c r="F367" i="40"/>
  <c r="C368"/>
  <c r="C369" i="86"/>
  <c r="D368" i="40"/>
  <c r="D1443" s="1"/>
  <c r="E368"/>
  <c r="F391" i="111"/>
  <c r="F368" i="40"/>
  <c r="C369"/>
  <c r="D369"/>
  <c r="D1445"/>
  <c r="P734" i="82" s="1"/>
  <c r="P734" i="69"/>
  <c r="G734" s="1"/>
  <c r="E369" i="40"/>
  <c r="F392" i="111"/>
  <c r="F369" i="40"/>
  <c r="C370"/>
  <c r="D370"/>
  <c r="L395" i="84"/>
  <c r="E370" i="40"/>
  <c r="F393" i="111" s="1"/>
  <c r="E373" i="56"/>
  <c r="F370" i="40"/>
  <c r="F1447"/>
  <c r="C371"/>
  <c r="C372" i="86"/>
  <c r="D371" i="40"/>
  <c r="E371"/>
  <c r="F394" i="111" s="1"/>
  <c r="D372" i="86"/>
  <c r="F371" i="40"/>
  <c r="C372"/>
  <c r="D372"/>
  <c r="E372"/>
  <c r="D373" i="86"/>
  <c r="F372" i="40"/>
  <c r="O374" i="70" s="1"/>
  <c r="B374" s="1"/>
  <c r="C373" i="40"/>
  <c r="C398" i="84"/>
  <c r="D373" i="40"/>
  <c r="L371" i="88"/>
  <c r="E373" i="40"/>
  <c r="F396" i="111"/>
  <c r="F373" i="40"/>
  <c r="O375" i="70"/>
  <c r="B375"/>
  <c r="C374" i="40"/>
  <c r="D374"/>
  <c r="D1455" s="1"/>
  <c r="P744" i="69" s="1"/>
  <c r="G744" s="1"/>
  <c r="E374" i="40"/>
  <c r="F397" i="111"/>
  <c r="M374" i="40"/>
  <c r="F374"/>
  <c r="O376" i="70"/>
  <c r="B376"/>
  <c r="C375" i="40"/>
  <c r="C376" i="86" s="1"/>
  <c r="D375" i="40"/>
  <c r="S376" i="86"/>
  <c r="E375" i="40"/>
  <c r="F398" i="111" s="1"/>
  <c r="M375" i="40"/>
  <c r="F375"/>
  <c r="D373" i="88"/>
  <c r="B373" s="1"/>
  <c r="C376" i="40"/>
  <c r="D376"/>
  <c r="L401" i="84" s="1"/>
  <c r="E376" i="40"/>
  <c r="E1459" s="1"/>
  <c r="D750" i="83" s="1"/>
  <c r="AA750" s="1"/>
  <c r="F399" i="111"/>
  <c r="F376" i="40"/>
  <c r="F1459"/>
  <c r="C377"/>
  <c r="C375" i="88" s="1"/>
  <c r="D377" i="40"/>
  <c r="R380" i="56" s="1"/>
  <c r="E377" i="40"/>
  <c r="F400" i="111" s="1"/>
  <c r="F377" i="40"/>
  <c r="C378"/>
  <c r="C380" i="70" s="1"/>
  <c r="D378" i="40"/>
  <c r="L403" i="84"/>
  <c r="E378" i="40"/>
  <c r="F378"/>
  <c r="B378"/>
  <c r="C379"/>
  <c r="C381" i="70"/>
  <c r="D379" i="40"/>
  <c r="U381" i="70"/>
  <c r="E379" i="40"/>
  <c r="F402" i="111"/>
  <c r="M379" i="40"/>
  <c r="F379"/>
  <c r="C380"/>
  <c r="C405" i="84"/>
  <c r="D380" i="40"/>
  <c r="S381" i="86"/>
  <c r="E380" i="40"/>
  <c r="F403" i="111"/>
  <c r="D381" i="86"/>
  <c r="F380" i="40"/>
  <c r="C381"/>
  <c r="C383" i="70"/>
  <c r="D381" i="40"/>
  <c r="E381"/>
  <c r="F381"/>
  <c r="C382"/>
  <c r="D382"/>
  <c r="S383" i="86" s="1"/>
  <c r="E382" i="40"/>
  <c r="F405" i="111" s="1"/>
  <c r="F382" i="40"/>
  <c r="C383"/>
  <c r="C381" i="88" s="1"/>
  <c r="D383" i="40"/>
  <c r="D1473"/>
  <c r="E383"/>
  <c r="F406" i="111"/>
  <c r="F383" i="40"/>
  <c r="C384"/>
  <c r="C409" i="84"/>
  <c r="D384" i="40"/>
  <c r="S385" i="86" s="1"/>
  <c r="E384" i="40"/>
  <c r="F407" i="111"/>
  <c r="F384" i="40"/>
  <c r="O386" i="70" s="1"/>
  <c r="B386"/>
  <c r="C385" i="40"/>
  <c r="C383" i="88"/>
  <c r="D385" i="40"/>
  <c r="E385"/>
  <c r="F408" i="111" s="1"/>
  <c r="F385" i="40"/>
  <c r="C386"/>
  <c r="C384" i="88"/>
  <c r="D386" i="40"/>
  <c r="S387" i="86"/>
  <c r="E386" i="40"/>
  <c r="F409" i="111"/>
  <c r="F386" i="40"/>
  <c r="G389" i="56"/>
  <c r="A389" s="1"/>
  <c r="C387" i="40"/>
  <c r="D387"/>
  <c r="U389" i="70" s="1"/>
  <c r="E387" i="40"/>
  <c r="F410" i="111"/>
  <c r="F387" i="40"/>
  <c r="F1481" s="1"/>
  <c r="E770" i="82" s="1"/>
  <c r="A770" s="1"/>
  <c r="A771"/>
  <c r="C388" i="40"/>
  <c r="C413" i="84"/>
  <c r="D388" i="40"/>
  <c r="L413" i="84"/>
  <c r="E388" i="40"/>
  <c r="F411" i="111"/>
  <c r="I390" i="70"/>
  <c r="F388" i="40"/>
  <c r="G391" i="56" s="1"/>
  <c r="A391"/>
  <c r="C389" i="40"/>
  <c r="C414" i="84"/>
  <c r="D389" i="40"/>
  <c r="R392" i="56"/>
  <c r="E389" i="40"/>
  <c r="F412" i="111"/>
  <c r="M389" i="40"/>
  <c r="F389"/>
  <c r="C390"/>
  <c r="C1487" s="1"/>
  <c r="C778" i="83"/>
  <c r="D390" i="40"/>
  <c r="E390"/>
  <c r="F413" i="111" s="1"/>
  <c r="F390" i="40"/>
  <c r="C391"/>
  <c r="C394" i="56"/>
  <c r="D391" i="40"/>
  <c r="E391"/>
  <c r="F414" i="111"/>
  <c r="F391" i="40"/>
  <c r="C392"/>
  <c r="C390" i="88"/>
  <c r="D392" i="40"/>
  <c r="R395" i="56"/>
  <c r="E392" i="40"/>
  <c r="F415" i="111"/>
  <c r="E1491" i="40"/>
  <c r="D782" i="83"/>
  <c r="AA782" s="1"/>
  <c r="F392" i="40"/>
  <c r="D390" i="88"/>
  <c r="B390"/>
  <c r="C393" i="40"/>
  <c r="D393"/>
  <c r="S394" i="86"/>
  <c r="E393" i="40"/>
  <c r="F416" i="111" s="1"/>
  <c r="F393" i="40"/>
  <c r="G396" i="56" s="1"/>
  <c r="A396" s="1"/>
  <c r="C394" i="40"/>
  <c r="C392" i="88"/>
  <c r="D394" i="40"/>
  <c r="U396" i="70"/>
  <c r="E394" i="40"/>
  <c r="F417" i="111"/>
  <c r="F394" i="40"/>
  <c r="E395" i="86" s="1"/>
  <c r="B395" s="1"/>
  <c r="D6" i="40"/>
  <c r="C6"/>
  <c r="C7" i="86" s="1"/>
  <c r="AC82" i="62"/>
  <c r="AC80"/>
  <c r="AC71"/>
  <c r="AC69"/>
  <c r="AC53"/>
  <c r="AC42"/>
  <c r="AC41"/>
  <c r="AD75" i="1"/>
  <c r="AD74"/>
  <c r="AD73"/>
  <c r="AD72"/>
  <c r="AD71"/>
  <c r="AA71"/>
  <c r="AA72"/>
  <c r="AA73"/>
  <c r="AA74"/>
  <c r="AA75"/>
  <c r="B149"/>
  <c r="B131"/>
  <c r="B112"/>
  <c r="B93"/>
  <c r="R149"/>
  <c r="L143"/>
  <c r="R131"/>
  <c r="L125"/>
  <c r="R112"/>
  <c r="L106"/>
  <c r="R93"/>
  <c r="L87"/>
  <c r="V65" i="49"/>
  <c r="V84"/>
  <c r="V85"/>
  <c r="DM85"/>
  <c r="V86"/>
  <c r="DM86"/>
  <c r="V87"/>
  <c r="T5" i="55"/>
  <c r="T6"/>
  <c r="J9" i="1"/>
  <c r="BW10" i="83"/>
  <c r="BW14"/>
  <c r="BW16"/>
  <c r="BL10"/>
  <c r="BL12"/>
  <c r="BL14"/>
  <c r="BL16"/>
  <c r="BA10"/>
  <c r="BA14"/>
  <c r="BA16"/>
  <c r="AP12"/>
  <c r="AP16"/>
  <c r="AD8" i="62"/>
  <c r="AD7"/>
  <c r="AD6"/>
  <c r="AC18"/>
  <c r="AC16"/>
  <c r="AC7"/>
  <c r="AC6"/>
  <c r="T66" i="55"/>
  <c r="T65"/>
  <c r="N1044"/>
  <c r="U346" i="83"/>
  <c r="H346"/>
  <c r="N1046" i="55"/>
  <c r="U348" i="83"/>
  <c r="H348"/>
  <c r="AJ348"/>
  <c r="N1048" i="55"/>
  <c r="U350" i="83"/>
  <c r="H350"/>
  <c r="AJ350"/>
  <c r="N1050" i="55"/>
  <c r="U352" i="83"/>
  <c r="H352"/>
  <c r="N1052" i="55"/>
  <c r="U354" i="83"/>
  <c r="H354" s="1"/>
  <c r="N1054" i="55"/>
  <c r="U356" i="83"/>
  <c r="H356"/>
  <c r="AE356" s="1"/>
  <c r="N1056" i="55"/>
  <c r="U358" i="83"/>
  <c r="H358"/>
  <c r="N1058" i="55"/>
  <c r="U360" i="83"/>
  <c r="H360" s="1"/>
  <c r="AE360" s="1"/>
  <c r="N1060" i="55"/>
  <c r="U362" i="83"/>
  <c r="H362"/>
  <c r="AE362"/>
  <c r="N1062" i="55"/>
  <c r="U364" i="83"/>
  <c r="H364"/>
  <c r="N1064" i="55"/>
  <c r="U366" i="83"/>
  <c r="H366" s="1"/>
  <c r="N1066" i="55"/>
  <c r="U368" i="83"/>
  <c r="H368"/>
  <c r="N1068" i="55"/>
  <c r="U370" i="83"/>
  <c r="H370" s="1"/>
  <c r="N1070" i="55"/>
  <c r="U372" i="83"/>
  <c r="H372"/>
  <c r="N1072" i="55"/>
  <c r="U374" i="83"/>
  <c r="H374"/>
  <c r="N1074" i="55"/>
  <c r="U376" i="83"/>
  <c r="H376"/>
  <c r="AI376" s="1"/>
  <c r="N1076" i="55"/>
  <c r="U378" i="83"/>
  <c r="H378" s="1"/>
  <c r="N1078" i="55"/>
  <c r="U380" i="83"/>
  <c r="H380" s="1"/>
  <c r="AF380" s="1"/>
  <c r="N1080" i="55"/>
  <c r="U382" i="83"/>
  <c r="H382" s="1"/>
  <c r="N1082" i="55"/>
  <c r="U384" i="83"/>
  <c r="H384"/>
  <c r="AI384" s="1"/>
  <c r="U66" i="55"/>
  <c r="U65"/>
  <c r="T4"/>
  <c r="K4" i="88"/>
  <c r="K5"/>
  <c r="K6"/>
  <c r="K7"/>
  <c r="K8"/>
  <c r="K9"/>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B59" i="1"/>
  <c r="R59"/>
  <c r="L43"/>
  <c r="L52"/>
  <c r="D81" i="45"/>
  <c r="D93"/>
  <c r="D105"/>
  <c r="D117"/>
  <c r="I81"/>
  <c r="I93"/>
  <c r="I105"/>
  <c r="I117"/>
  <c r="O81"/>
  <c r="O93"/>
  <c r="O105"/>
  <c r="O117"/>
  <c r="R81"/>
  <c r="R93"/>
  <c r="R105"/>
  <c r="R117"/>
  <c r="D82"/>
  <c r="D94"/>
  <c r="D106"/>
  <c r="D118"/>
  <c r="I82"/>
  <c r="I94"/>
  <c r="I106"/>
  <c r="I118"/>
  <c r="O82"/>
  <c r="O94"/>
  <c r="R82"/>
  <c r="R94"/>
  <c r="R106"/>
  <c r="R118"/>
  <c r="D83"/>
  <c r="D95"/>
  <c r="D107"/>
  <c r="D119"/>
  <c r="I83"/>
  <c r="I95"/>
  <c r="I107"/>
  <c r="I119"/>
  <c r="O83"/>
  <c r="O95"/>
  <c r="O107"/>
  <c r="O119"/>
  <c r="R83"/>
  <c r="R95"/>
  <c r="R107"/>
  <c r="R119"/>
  <c r="D84"/>
  <c r="D96"/>
  <c r="D108"/>
  <c r="D120"/>
  <c r="I84"/>
  <c r="I96"/>
  <c r="I108"/>
  <c r="I120"/>
  <c r="O84"/>
  <c r="O96"/>
  <c r="O108"/>
  <c r="O120"/>
  <c r="R84"/>
  <c r="R96"/>
  <c r="R108"/>
  <c r="R120"/>
  <c r="D85"/>
  <c r="D97"/>
  <c r="D109"/>
  <c r="D121"/>
  <c r="I85"/>
  <c r="I97"/>
  <c r="I109"/>
  <c r="I121"/>
  <c r="O85"/>
  <c r="O97"/>
  <c r="O109"/>
  <c r="O121"/>
  <c r="R85"/>
  <c r="R97"/>
  <c r="R109"/>
  <c r="R121"/>
  <c r="G6" i="86"/>
  <c r="I6"/>
  <c r="K6" s="1"/>
  <c r="M6" s="1"/>
  <c r="O6" s="1"/>
  <c r="F8"/>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7"/>
  <c r="G708"/>
  <c r="I708"/>
  <c r="K708"/>
  <c r="M708"/>
  <c r="O708"/>
  <c r="L4" i="5"/>
  <c r="L5"/>
  <c r="L6"/>
  <c r="L7"/>
  <c r="L8"/>
  <c r="L9"/>
  <c r="L10"/>
  <c r="L11"/>
  <c r="L12"/>
  <c r="L13"/>
  <c r="L14"/>
  <c r="L15"/>
  <c r="L16"/>
  <c r="L17"/>
  <c r="L18"/>
  <c r="L19"/>
  <c r="L20"/>
  <c r="L21"/>
  <c r="L22"/>
  <c r="L23"/>
  <c r="L24"/>
  <c r="L25"/>
  <c r="N6" i="40"/>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O6"/>
  <c r="O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7"/>
  <c r="O338"/>
  <c r="O339"/>
  <c r="O340"/>
  <c r="O341"/>
  <c r="O342"/>
  <c r="O343"/>
  <c r="O344"/>
  <c r="O345"/>
  <c r="O346"/>
  <c r="O347"/>
  <c r="O348"/>
  <c r="O349"/>
  <c r="O350"/>
  <c r="O351"/>
  <c r="O352"/>
  <c r="O353"/>
  <c r="O354"/>
  <c r="O355"/>
  <c r="O356"/>
  <c r="O357"/>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P6"/>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P106"/>
  <c r="P107"/>
  <c r="P108"/>
  <c r="P109"/>
  <c r="P110"/>
  <c r="P111"/>
  <c r="P112"/>
  <c r="P113"/>
  <c r="P114"/>
  <c r="P115"/>
  <c r="P116"/>
  <c r="P117"/>
  <c r="P118"/>
  <c r="P119"/>
  <c r="P120"/>
  <c r="P121"/>
  <c r="P122"/>
  <c r="P123"/>
  <c r="P124"/>
  <c r="P125"/>
  <c r="P126"/>
  <c r="P127"/>
  <c r="P128"/>
  <c r="P129"/>
  <c r="P130"/>
  <c r="P131"/>
  <c r="P132"/>
  <c r="P133"/>
  <c r="P134"/>
  <c r="P135"/>
  <c r="P136"/>
  <c r="P137"/>
  <c r="P138"/>
  <c r="P139"/>
  <c r="P140"/>
  <c r="P141"/>
  <c r="P142"/>
  <c r="P143"/>
  <c r="P144"/>
  <c r="P145"/>
  <c r="P146"/>
  <c r="P147"/>
  <c r="P148"/>
  <c r="P149"/>
  <c r="P150"/>
  <c r="P151"/>
  <c r="P152"/>
  <c r="P153"/>
  <c r="P154"/>
  <c r="P155"/>
  <c r="P156"/>
  <c r="P157"/>
  <c r="P158"/>
  <c r="P159"/>
  <c r="P160"/>
  <c r="P161"/>
  <c r="P162"/>
  <c r="P163"/>
  <c r="P164"/>
  <c r="P165"/>
  <c r="P166"/>
  <c r="P167"/>
  <c r="P168"/>
  <c r="P169"/>
  <c r="P170"/>
  <c r="P171"/>
  <c r="P172"/>
  <c r="P173"/>
  <c r="P174"/>
  <c r="P175"/>
  <c r="P176"/>
  <c r="P177"/>
  <c r="P178"/>
  <c r="P179"/>
  <c r="P180"/>
  <c r="P181"/>
  <c r="P182"/>
  <c r="P183"/>
  <c r="P184"/>
  <c r="P185"/>
  <c r="P186"/>
  <c r="P187"/>
  <c r="P188"/>
  <c r="P189"/>
  <c r="P190"/>
  <c r="P191"/>
  <c r="P192"/>
  <c r="P193"/>
  <c r="P194"/>
  <c r="P195"/>
  <c r="P196"/>
  <c r="P197"/>
  <c r="P198"/>
  <c r="P199"/>
  <c r="P200"/>
  <c r="P201"/>
  <c r="P202"/>
  <c r="P203"/>
  <c r="P204"/>
  <c r="P205"/>
  <c r="P206"/>
  <c r="P207"/>
  <c r="P208"/>
  <c r="P209"/>
  <c r="P210"/>
  <c r="P211"/>
  <c r="P212"/>
  <c r="P213"/>
  <c r="P214"/>
  <c r="P215"/>
  <c r="P216"/>
  <c r="P217"/>
  <c r="P218"/>
  <c r="P219"/>
  <c r="P220"/>
  <c r="P221"/>
  <c r="P222"/>
  <c r="P223"/>
  <c r="P224"/>
  <c r="P225"/>
  <c r="P226"/>
  <c r="P227"/>
  <c r="P228"/>
  <c r="P229"/>
  <c r="P230"/>
  <c r="P231"/>
  <c r="P232"/>
  <c r="P233"/>
  <c r="P234"/>
  <c r="P235"/>
  <c r="P236"/>
  <c r="P237"/>
  <c r="P238"/>
  <c r="P239"/>
  <c r="P240"/>
  <c r="P241"/>
  <c r="P242"/>
  <c r="P243"/>
  <c r="P244"/>
  <c r="P245"/>
  <c r="P246"/>
  <c r="P247"/>
  <c r="P248"/>
  <c r="P249"/>
  <c r="P250"/>
  <c r="P251"/>
  <c r="P252"/>
  <c r="P253"/>
  <c r="P254"/>
  <c r="P255"/>
  <c r="P256"/>
  <c r="P257"/>
  <c r="P258"/>
  <c r="P259"/>
  <c r="P260"/>
  <c r="P261"/>
  <c r="P262"/>
  <c r="P263"/>
  <c r="P264"/>
  <c r="P265"/>
  <c r="P266"/>
  <c r="P267"/>
  <c r="P268"/>
  <c r="P269"/>
  <c r="P270"/>
  <c r="P271"/>
  <c r="P272"/>
  <c r="P273"/>
  <c r="P274"/>
  <c r="P275"/>
  <c r="P276"/>
  <c r="P277"/>
  <c r="P278"/>
  <c r="P279"/>
  <c r="P280"/>
  <c r="P281"/>
  <c r="P282"/>
  <c r="P283"/>
  <c r="P284"/>
  <c r="P285"/>
  <c r="P286"/>
  <c r="P287"/>
  <c r="P288"/>
  <c r="P289"/>
  <c r="P290"/>
  <c r="P291"/>
  <c r="P292"/>
  <c r="P293"/>
  <c r="P294"/>
  <c r="P295"/>
  <c r="P296"/>
  <c r="P297"/>
  <c r="P298"/>
  <c r="P299"/>
  <c r="P300"/>
  <c r="P301"/>
  <c r="P302"/>
  <c r="P303"/>
  <c r="P304"/>
  <c r="P305"/>
  <c r="P306"/>
  <c r="P307"/>
  <c r="P308"/>
  <c r="P309"/>
  <c r="P310"/>
  <c r="P311"/>
  <c r="P312"/>
  <c r="P313"/>
  <c r="P314"/>
  <c r="P315"/>
  <c r="P316"/>
  <c r="P317"/>
  <c r="P318"/>
  <c r="P319"/>
  <c r="P320"/>
  <c r="P321"/>
  <c r="P322"/>
  <c r="P323"/>
  <c r="P324"/>
  <c r="P325"/>
  <c r="P326"/>
  <c r="P327"/>
  <c r="P328"/>
  <c r="P329"/>
  <c r="P330"/>
  <c r="P331"/>
  <c r="P332"/>
  <c r="P333"/>
  <c r="P334"/>
  <c r="P335"/>
  <c r="P336"/>
  <c r="P337"/>
  <c r="P338"/>
  <c r="P339"/>
  <c r="P340"/>
  <c r="P341"/>
  <c r="P342"/>
  <c r="P343"/>
  <c r="P344"/>
  <c r="P345"/>
  <c r="P346"/>
  <c r="P347"/>
  <c r="P348"/>
  <c r="P349"/>
  <c r="P350"/>
  <c r="P351"/>
  <c r="P352"/>
  <c r="P353"/>
  <c r="P354"/>
  <c r="P355"/>
  <c r="P356"/>
  <c r="P357"/>
  <c r="P358"/>
  <c r="P359"/>
  <c r="P360"/>
  <c r="P361"/>
  <c r="P362"/>
  <c r="P363"/>
  <c r="P364"/>
  <c r="P365"/>
  <c r="P366"/>
  <c r="P367"/>
  <c r="P368"/>
  <c r="P369"/>
  <c r="P370"/>
  <c r="P371"/>
  <c r="P372"/>
  <c r="P373"/>
  <c r="P374"/>
  <c r="P375"/>
  <c r="P376"/>
  <c r="P377"/>
  <c r="P378"/>
  <c r="P379"/>
  <c r="P380"/>
  <c r="P381"/>
  <c r="P382"/>
  <c r="P383"/>
  <c r="P384"/>
  <c r="P385"/>
  <c r="P386"/>
  <c r="P387"/>
  <c r="P388"/>
  <c r="P389"/>
  <c r="P390"/>
  <c r="P391"/>
  <c r="P392"/>
  <c r="P393"/>
  <c r="P394"/>
  <c r="T34" i="55"/>
  <c r="B36" i="116"/>
  <c r="T37" i="55"/>
  <c r="T38"/>
  <c r="T39"/>
  <c r="T40"/>
  <c r="F102" i="116"/>
  <c r="T41" i="55"/>
  <c r="T42"/>
  <c r="T43"/>
  <c r="T44"/>
  <c r="T36"/>
  <c r="T30"/>
  <c r="T31"/>
  <c r="B33" i="116"/>
  <c r="T32" i="55"/>
  <c r="F94" i="116"/>
  <c r="T33" i="55"/>
  <c r="T52" i="49"/>
  <c r="L52"/>
  <c r="B10" i="85"/>
  <c r="V10"/>
  <c r="B11"/>
  <c r="V11"/>
  <c r="B12"/>
  <c r="V12"/>
  <c r="B13"/>
  <c r="V13"/>
  <c r="B14"/>
  <c r="V14"/>
  <c r="B15"/>
  <c r="V15"/>
  <c r="B16"/>
  <c r="V16"/>
  <c r="B17"/>
  <c r="V17"/>
  <c r="V18"/>
  <c r="V19"/>
  <c r="V20"/>
  <c r="V21"/>
  <c r="U104"/>
  <c r="U105"/>
  <c r="U106"/>
  <c r="U107"/>
  <c r="U108"/>
  <c r="U109"/>
  <c r="U110"/>
  <c r="U111"/>
  <c r="D5" i="40"/>
  <c r="J13" i="5"/>
  <c r="I13"/>
  <c r="C13"/>
  <c r="K13"/>
  <c r="J10"/>
  <c r="K10"/>
  <c r="J8"/>
  <c r="K8"/>
  <c r="K6"/>
  <c r="J6"/>
  <c r="I6"/>
  <c r="J4"/>
  <c r="K4"/>
  <c r="AQ22" i="83"/>
  <c r="N1084" i="55"/>
  <c r="U386" i="83"/>
  <c r="H386" s="1"/>
  <c r="AH386" s="1"/>
  <c r="N1086" i="55"/>
  <c r="U388" i="83"/>
  <c r="H388" s="1"/>
  <c r="N1088" i="55"/>
  <c r="U390" i="83"/>
  <c r="H390" s="1"/>
  <c r="N1090" i="55"/>
  <c r="U392" i="83"/>
  <c r="H392"/>
  <c r="AG392" s="1"/>
  <c r="N1092" i="55"/>
  <c r="U394" i="83"/>
  <c r="H394" s="1"/>
  <c r="N1094" i="55"/>
  <c r="U396" i="83"/>
  <c r="H396" s="1"/>
  <c r="N1096" i="55"/>
  <c r="U398" i="83"/>
  <c r="H398"/>
  <c r="N1098" i="55"/>
  <c r="U400" i="83"/>
  <c r="H400" s="1"/>
  <c r="N1100" i="55"/>
  <c r="U402" i="83"/>
  <c r="H402" s="1"/>
  <c r="N1102" i="55"/>
  <c r="U404" i="83"/>
  <c r="H404"/>
  <c r="N1104" i="55"/>
  <c r="U406" i="83"/>
  <c r="H406"/>
  <c r="AI406"/>
  <c r="N1106" i="55"/>
  <c r="U408" i="83"/>
  <c r="H408"/>
  <c r="AE408"/>
  <c r="N1108" i="55"/>
  <c r="U410" i="83"/>
  <c r="H410"/>
  <c r="AH410"/>
  <c r="N1110" i="55"/>
  <c r="U412" i="83"/>
  <c r="H412"/>
  <c r="N1112" i="55"/>
  <c r="U414" i="83"/>
  <c r="H414" s="1"/>
  <c r="AF414" s="1"/>
  <c r="N1114" i="55"/>
  <c r="U416" i="83"/>
  <c r="H416" s="1"/>
  <c r="N1116" i="55"/>
  <c r="U418" i="83"/>
  <c r="H418"/>
  <c r="N1118" i="55"/>
  <c r="U420" i="83"/>
  <c r="H420"/>
  <c r="N1120" i="55"/>
  <c r="U422" i="83"/>
  <c r="H422"/>
  <c r="N1122" i="55"/>
  <c r="U424" i="83"/>
  <c r="H424" s="1"/>
  <c r="AH424" s="1"/>
  <c r="N1124" i="55"/>
  <c r="U426" i="83"/>
  <c r="H426" s="1"/>
  <c r="N1126" i="55"/>
  <c r="U428" i="83"/>
  <c r="H428" s="1"/>
  <c r="N1128" i="55"/>
  <c r="U430" i="83"/>
  <c r="H430" s="1"/>
  <c r="N1130" i="55"/>
  <c r="U432" i="83"/>
  <c r="H432"/>
  <c r="N1132" i="55"/>
  <c r="U434" i="83"/>
  <c r="H434"/>
  <c r="N1134" i="55"/>
  <c r="N1136"/>
  <c r="U438" i="83"/>
  <c r="H438"/>
  <c r="AH438"/>
  <c r="N1138" i="55"/>
  <c r="U440" i="83"/>
  <c r="H440"/>
  <c r="N1140" i="55"/>
  <c r="U442" i="83"/>
  <c r="H442" s="1"/>
  <c r="N1142" i="55"/>
  <c r="U444" i="83"/>
  <c r="H444"/>
  <c r="AJ444" s="1"/>
  <c r="N1144" i="55"/>
  <c r="U446" i="83"/>
  <c r="H446"/>
  <c r="AI446" s="1"/>
  <c r="N1146" i="55"/>
  <c r="U448" i="83"/>
  <c r="H448" s="1"/>
  <c r="N1148" i="55"/>
  <c r="U450" i="83"/>
  <c r="H450"/>
  <c r="AG450" s="1"/>
  <c r="N1150" i="55"/>
  <c r="U452" i="83"/>
  <c r="H452"/>
  <c r="AH452" s="1"/>
  <c r="N1152" i="55"/>
  <c r="U454" i="83"/>
  <c r="H454"/>
  <c r="N1154" i="55"/>
  <c r="U456" i="83"/>
  <c r="H456" s="1"/>
  <c r="N1156" i="55"/>
  <c r="U458" i="83"/>
  <c r="H458" s="1"/>
  <c r="AI458"/>
  <c r="N1158" i="55"/>
  <c r="U460" i="83"/>
  <c r="H460" s="1"/>
  <c r="N1160" i="55"/>
  <c r="U462" i="83"/>
  <c r="H462" s="1"/>
  <c r="AI462" s="1"/>
  <c r="N1162" i="55"/>
  <c r="U464" i="83"/>
  <c r="H464"/>
  <c r="N1164" i="55"/>
  <c r="U466" i="83"/>
  <c r="H466"/>
  <c r="N1166" i="55"/>
  <c r="U468" i="83"/>
  <c r="H468" s="1"/>
  <c r="N1168" i="55"/>
  <c r="U470" i="83"/>
  <c r="H470"/>
  <c r="N1170" i="55"/>
  <c r="U472" i="83"/>
  <c r="H472" s="1"/>
  <c r="AF472"/>
  <c r="N1172" i="55"/>
  <c r="U474" i="83"/>
  <c r="H474" s="1"/>
  <c r="AJ474" s="1"/>
  <c r="N1174" i="55"/>
  <c r="U476" i="83"/>
  <c r="H476" s="1"/>
  <c r="N1176" i="55"/>
  <c r="U478" i="83"/>
  <c r="H478" s="1"/>
  <c r="N1178" i="55"/>
  <c r="U480" i="83"/>
  <c r="H480"/>
  <c r="N1180" i="55"/>
  <c r="U482" i="83"/>
  <c r="H482" s="1"/>
  <c r="N1182" i="55"/>
  <c r="U484" i="83"/>
  <c r="H484" s="1"/>
  <c r="N1184" i="55"/>
  <c r="U486" i="83"/>
  <c r="H486" s="1"/>
  <c r="N1186" i="55"/>
  <c r="U488" i="83"/>
  <c r="H488"/>
  <c r="N1188" i="55"/>
  <c r="U490" i="83"/>
  <c r="H490"/>
  <c r="N1190" i="55"/>
  <c r="U492" i="83"/>
  <c r="H492" s="1"/>
  <c r="AI492" s="1"/>
  <c r="N1192" i="55"/>
  <c r="U494" i="83"/>
  <c r="H494" s="1"/>
  <c r="AE494" s="1"/>
  <c r="N1194" i="55"/>
  <c r="U496" i="83"/>
  <c r="H496"/>
  <c r="AJ496" s="1"/>
  <c r="N1196" i="55"/>
  <c r="U498" i="83"/>
  <c r="H498"/>
  <c r="AE498" s="1"/>
  <c r="N1198" i="55"/>
  <c r="U500" i="83"/>
  <c r="H500" s="1"/>
  <c r="N1200" i="55"/>
  <c r="U502" i="83"/>
  <c r="H502" s="1"/>
  <c r="AI502" s="1"/>
  <c r="N1202" i="55"/>
  <c r="U504" i="83"/>
  <c r="H504"/>
  <c r="N1204" i="55"/>
  <c r="U506" i="83"/>
  <c r="H506"/>
  <c r="N1206" i="55"/>
  <c r="U508" i="83"/>
  <c r="H508" s="1"/>
  <c r="AF508" s="1"/>
  <c r="N1208" i="55"/>
  <c r="U510" i="83"/>
  <c r="H510" s="1"/>
  <c r="N1210" i="55"/>
  <c r="U512" i="83"/>
  <c r="H512" s="1"/>
  <c r="N1212" i="55"/>
  <c r="U514" i="83"/>
  <c r="H514" s="1"/>
  <c r="N1214" i="55"/>
  <c r="N1216"/>
  <c r="U518" i="83"/>
  <c r="H518" s="1"/>
  <c r="N1218" i="55"/>
  <c r="U520" i="83"/>
  <c r="H520" s="1"/>
  <c r="AI520" s="1"/>
  <c r="N1220" i="55"/>
  <c r="U522" i="83"/>
  <c r="H522" s="1"/>
  <c r="N1222" i="55"/>
  <c r="U524" i="83"/>
  <c r="H524"/>
  <c r="N1224" i="55"/>
  <c r="U526" i="83"/>
  <c r="H526" s="1"/>
  <c r="N1226" i="55"/>
  <c r="U528" i="83"/>
  <c r="H528" s="1"/>
  <c r="N1228" i="55"/>
  <c r="U530" i="83"/>
  <c r="H530" s="1"/>
  <c r="N1230" i="55"/>
  <c r="U532" i="83"/>
  <c r="H532"/>
  <c r="N1232" i="55"/>
  <c r="U534" i="83"/>
  <c r="H534" s="1"/>
  <c r="N1234" i="55"/>
  <c r="U536" i="83"/>
  <c r="H536" s="1"/>
  <c r="N1236" i="55"/>
  <c r="U538" i="83"/>
  <c r="H538" s="1"/>
  <c r="N1238" i="55"/>
  <c r="U540" i="83"/>
  <c r="H540" s="1"/>
  <c r="N1240" i="55"/>
  <c r="U542" i="83"/>
  <c r="H542"/>
  <c r="N1242" i="55"/>
  <c r="U544" i="83"/>
  <c r="H544" s="1"/>
  <c r="AJ544"/>
  <c r="N1244" i="55"/>
  <c r="U546" i="83"/>
  <c r="H546" s="1"/>
  <c r="N1246" i="55"/>
  <c r="U548" i="83"/>
  <c r="H548" s="1"/>
  <c r="N1248" i="55"/>
  <c r="U550" i="83"/>
  <c r="H550" s="1"/>
  <c r="N1250" i="55"/>
  <c r="U552" i="83"/>
  <c r="H552"/>
  <c r="N1252" i="55"/>
  <c r="U554" i="83"/>
  <c r="H554"/>
  <c r="N1254" i="55"/>
  <c r="U556" i="83"/>
  <c r="H556"/>
  <c r="N1256" i="55"/>
  <c r="U558" i="83"/>
  <c r="H558"/>
  <c r="N1258" i="55"/>
  <c r="U560" i="83"/>
  <c r="H560" s="1"/>
  <c r="N1260" i="55"/>
  <c r="U562" i="83"/>
  <c r="H562" s="1"/>
  <c r="N1262" i="55"/>
  <c r="U564" i="83"/>
  <c r="H564"/>
  <c r="N1264" i="55"/>
  <c r="U566" i="83"/>
  <c r="H566"/>
  <c r="N1266" i="55"/>
  <c r="U568" i="83"/>
  <c r="H568" s="1"/>
  <c r="N1268" i="55"/>
  <c r="U570" i="83"/>
  <c r="H570" s="1"/>
  <c r="AI570" s="1"/>
  <c r="N1270" i="55"/>
  <c r="U572" i="83"/>
  <c r="H572" s="1"/>
  <c r="N1272" i="55"/>
  <c r="U574" i="83"/>
  <c r="H574"/>
  <c r="N1274" i="55"/>
  <c r="U576" i="83"/>
  <c r="H576"/>
  <c r="N1276" i="55"/>
  <c r="U578" i="83"/>
  <c r="H578"/>
  <c r="N1278" i="55"/>
  <c r="U580" i="83"/>
  <c r="H580" s="1"/>
  <c r="N1280" i="55"/>
  <c r="U582" i="83"/>
  <c r="H582" s="1"/>
  <c r="N1282" i="55"/>
  <c r="U584" i="83"/>
  <c r="H584"/>
  <c r="AI584" s="1"/>
  <c r="N1284" i="55"/>
  <c r="U586" i="83"/>
  <c r="H586"/>
  <c r="N1286" i="55"/>
  <c r="U588" i="83"/>
  <c r="H588"/>
  <c r="AJ588"/>
  <c r="N1288" i="55"/>
  <c r="U590" i="83"/>
  <c r="H590" s="1"/>
  <c r="AI590"/>
  <c r="N1290" i="55"/>
  <c r="U592" i="83"/>
  <c r="H592" s="1"/>
  <c r="N1292" i="55"/>
  <c r="U594" i="83"/>
  <c r="H594" s="1"/>
  <c r="N1294" i="55"/>
  <c r="U596" i="83"/>
  <c r="H596"/>
  <c r="AJ596" s="1"/>
  <c r="N1296" i="55"/>
  <c r="U598" i="83"/>
  <c r="H598"/>
  <c r="N1298" i="55"/>
  <c r="U600" i="83"/>
  <c r="H600"/>
  <c r="AI600"/>
  <c r="N1300" i="55"/>
  <c r="U602" i="83"/>
  <c r="H602"/>
  <c r="AI602"/>
  <c r="N1302" i="55"/>
  <c r="U604" i="83"/>
  <c r="H604"/>
  <c r="AI604"/>
  <c r="N1304" i="55"/>
  <c r="U606" i="83"/>
  <c r="H606"/>
  <c r="N1306" i="55"/>
  <c r="U608" i="83"/>
  <c r="H608"/>
  <c r="N1308" i="55"/>
  <c r="U610" i="83"/>
  <c r="H610" s="1"/>
  <c r="N1310" i="55"/>
  <c r="U612" i="83"/>
  <c r="H612" s="1"/>
  <c r="N1312" i="55"/>
  <c r="U614" i="83"/>
  <c r="H614"/>
  <c r="N1314" i="55"/>
  <c r="U616" i="83"/>
  <c r="H616"/>
  <c r="N1316" i="55"/>
  <c r="U618" i="83"/>
  <c r="H618" s="1"/>
  <c r="AF618" s="1"/>
  <c r="N1318" i="55"/>
  <c r="U620" i="83"/>
  <c r="H620" s="1"/>
  <c r="N1320" i="55"/>
  <c r="U622" i="83"/>
  <c r="H622" s="1"/>
  <c r="N1322" i="55"/>
  <c r="U624" i="83"/>
  <c r="H624" s="1"/>
  <c r="N1324" i="55"/>
  <c r="U626" i="83"/>
  <c r="H626"/>
  <c r="N1326" i="55"/>
  <c r="N1328"/>
  <c r="U630" i="83"/>
  <c r="H630"/>
  <c r="N1330" i="55"/>
  <c r="U632" i="83"/>
  <c r="H632"/>
  <c r="N1332" i="55"/>
  <c r="U634" i="83"/>
  <c r="H634"/>
  <c r="AE634"/>
  <c r="N1334" i="55"/>
  <c r="U636" i="83"/>
  <c r="H636" s="1"/>
  <c r="N1336" i="55"/>
  <c r="U638" i="83"/>
  <c r="H638" s="1"/>
  <c r="N1338" i="55"/>
  <c r="U640" i="83"/>
  <c r="H640"/>
  <c r="AH640" s="1"/>
  <c r="N1340" i="55"/>
  <c r="U642" i="83"/>
  <c r="H642"/>
  <c r="AH642" s="1"/>
  <c r="N1342" i="55"/>
  <c r="N1344"/>
  <c r="U646" i="83"/>
  <c r="H646" s="1"/>
  <c r="N1346" i="55"/>
  <c r="U648" i="83"/>
  <c r="H648"/>
  <c r="N1348" i="55"/>
  <c r="U650" i="83"/>
  <c r="H650"/>
  <c r="N1350" i="55"/>
  <c r="U652" i="83"/>
  <c r="H652"/>
  <c r="N1352" i="55"/>
  <c r="U654" i="83"/>
  <c r="H654"/>
  <c r="N1354" i="55"/>
  <c r="U656" i="83"/>
  <c r="H656" s="1"/>
  <c r="N1356" i="55"/>
  <c r="U658" i="83"/>
  <c r="H658" s="1"/>
  <c r="AH658" s="1"/>
  <c r="N1358" i="55"/>
  <c r="U660" i="83"/>
  <c r="H660" s="1"/>
  <c r="N1360" i="55"/>
  <c r="U662" i="83"/>
  <c r="H662"/>
  <c r="AG662" s="1"/>
  <c r="N1362" i="55"/>
  <c r="U664" i="83"/>
  <c r="H664"/>
  <c r="N1364" i="55"/>
  <c r="U666" i="83"/>
  <c r="H666"/>
  <c r="AE666"/>
  <c r="N1366" i="55"/>
  <c r="U668" i="83"/>
  <c r="H668"/>
  <c r="N1368" i="55"/>
  <c r="U670" i="83"/>
  <c r="H670" s="1"/>
  <c r="N1370" i="55"/>
  <c r="U672" i="83"/>
  <c r="H672"/>
  <c r="N1372" i="55"/>
  <c r="U674" i="83"/>
  <c r="H674"/>
  <c r="N1374" i="55"/>
  <c r="U676" i="83"/>
  <c r="H676" s="1"/>
  <c r="N1376" i="55"/>
  <c r="U678" i="83"/>
  <c r="H678" s="1"/>
  <c r="N1378" i="55"/>
  <c r="U680" i="83"/>
  <c r="H680" s="1"/>
  <c r="N1380" i="55"/>
  <c r="U682" i="83"/>
  <c r="H682"/>
  <c r="AG682" s="1"/>
  <c r="N1382" i="55"/>
  <c r="U684" i="83"/>
  <c r="H684"/>
  <c r="N1384" i="55"/>
  <c r="U686" i="83"/>
  <c r="H686"/>
  <c r="N1386" i="55"/>
  <c r="U688" i="83"/>
  <c r="H688" s="1"/>
  <c r="N1388" i="55"/>
  <c r="U690" i="83"/>
  <c r="H690" s="1"/>
  <c r="AJ690" s="1"/>
  <c r="N1390" i="55"/>
  <c r="U692" i="83"/>
  <c r="H692" s="1"/>
  <c r="N1392" i="55"/>
  <c r="U694" i="83"/>
  <c r="H694"/>
  <c r="AE694" s="1"/>
  <c r="N1394" i="55"/>
  <c r="U696" i="83"/>
  <c r="H696"/>
  <c r="N1396" i="55"/>
  <c r="U698" i="83"/>
  <c r="H698" s="1"/>
  <c r="N1398" i="55"/>
  <c r="U700" i="83"/>
  <c r="H700" s="1"/>
  <c r="N1400" i="55"/>
  <c r="U702" i="83"/>
  <c r="H702" s="1"/>
  <c r="N1402" i="55"/>
  <c r="U704" i="83"/>
  <c r="H704"/>
  <c r="N1404" i="55"/>
  <c r="U706" i="83"/>
  <c r="H706" s="1"/>
  <c r="N1406" i="55"/>
  <c r="U708" i="83"/>
  <c r="H708" s="1"/>
  <c r="AE708" s="1"/>
  <c r="N1408" i="55"/>
  <c r="U710" i="83"/>
  <c r="H710" s="1"/>
  <c r="N1410" i="55"/>
  <c r="U712" i="83"/>
  <c r="H712" s="1"/>
  <c r="N1412" i="55"/>
  <c r="U714" i="83"/>
  <c r="H714"/>
  <c r="N1414" i="55"/>
  <c r="U716" i="83"/>
  <c r="H716"/>
  <c r="AJ716"/>
  <c r="N1416" i="55"/>
  <c r="U718" i="83"/>
  <c r="H718" s="1"/>
  <c r="AE718" s="1"/>
  <c r="N1418" i="55"/>
  <c r="U720" i="83"/>
  <c r="H720" s="1"/>
  <c r="N1420" i="55"/>
  <c r="U722" i="83"/>
  <c r="H722"/>
  <c r="N1422" i="55"/>
  <c r="U724" i="83"/>
  <c r="H724"/>
  <c r="AG724" s="1"/>
  <c r="N1424" i="55"/>
  <c r="U726" i="83"/>
  <c r="H726"/>
  <c r="AJ726"/>
  <c r="N1426" i="55"/>
  <c r="U728" i="83"/>
  <c r="H728"/>
  <c r="N1428" i="55"/>
  <c r="U730" i="83"/>
  <c r="H730" s="1"/>
  <c r="N1430" i="55"/>
  <c r="U732" i="83"/>
  <c r="H732" s="1"/>
  <c r="AF732" s="1"/>
  <c r="N1432" i="55"/>
  <c r="U734" i="83"/>
  <c r="H734" s="1"/>
  <c r="N1434" i="55"/>
  <c r="U736" i="83"/>
  <c r="H736"/>
  <c r="AH736" s="1"/>
  <c r="N1436" i="55"/>
  <c r="U738" i="83"/>
  <c r="H738"/>
  <c r="N1438" i="55"/>
  <c r="U740" i="83"/>
  <c r="H740"/>
  <c r="N1440" i="55"/>
  <c r="U742" i="83"/>
  <c r="H742" s="1"/>
  <c r="N1442" i="55"/>
  <c r="U744" i="83"/>
  <c r="H744" s="1"/>
  <c r="AE744" s="1"/>
  <c r="N1444" i="55"/>
  <c r="U746" i="83"/>
  <c r="H746" s="1"/>
  <c r="N1446" i="55"/>
  <c r="U748" i="83"/>
  <c r="H748" s="1"/>
  <c r="N1448" i="55"/>
  <c r="U750" i="83"/>
  <c r="H750"/>
  <c r="N1450" i="55"/>
  <c r="U752" i="83"/>
  <c r="H752"/>
  <c r="AF752" s="1"/>
  <c r="N1452" i="55"/>
  <c r="U754" i="83"/>
  <c r="H754"/>
  <c r="AJ754"/>
  <c r="N1454" i="55"/>
  <c r="U756" i="83"/>
  <c r="H756"/>
  <c r="N1456" i="55"/>
  <c r="U758" i="83"/>
  <c r="H758"/>
  <c r="N1458" i="55"/>
  <c r="U760" i="83"/>
  <c r="H760" s="1"/>
  <c r="AH760" s="1"/>
  <c r="N1460" i="55"/>
  <c r="U762" i="83"/>
  <c r="H762"/>
  <c r="AF762" s="1"/>
  <c r="N1462" i="55"/>
  <c r="U764" i="83"/>
  <c r="H764" s="1"/>
  <c r="N1464" i="55"/>
  <c r="U766" i="83"/>
  <c r="H766"/>
  <c r="N1466" i="55"/>
  <c r="U768" i="83"/>
  <c r="H768" s="1"/>
  <c r="N1468" i="55"/>
  <c r="U770" i="83"/>
  <c r="H770" s="1"/>
  <c r="N1470" i="55"/>
  <c r="U772" i="83"/>
  <c r="H772"/>
  <c r="AF772" s="1"/>
  <c r="N1472" i="55"/>
  <c r="U774" i="83"/>
  <c r="H774"/>
  <c r="AJ774" s="1"/>
  <c r="N1474" i="55"/>
  <c r="U776" i="83"/>
  <c r="H776" s="1"/>
  <c r="AI776" s="1"/>
  <c r="N1476" i="55"/>
  <c r="U778" i="83"/>
  <c r="H778" s="1"/>
  <c r="N1478" i="55"/>
  <c r="U780" i="83"/>
  <c r="H780"/>
  <c r="N1480" i="55"/>
  <c r="U782" i="83"/>
  <c r="H782"/>
  <c r="N1482" i="55"/>
  <c r="U784" i="83"/>
  <c r="H784" s="1"/>
  <c r="N1484" i="55"/>
  <c r="U786" i="83"/>
  <c r="H786"/>
  <c r="N1486" i="55"/>
  <c r="U788" i="83"/>
  <c r="H788"/>
  <c r="N1488" i="55"/>
  <c r="U790" i="83"/>
  <c r="H790"/>
  <c r="N1490" i="55"/>
  <c r="U792" i="83"/>
  <c r="H792" s="1"/>
  <c r="F61" i="79"/>
  <c r="G61"/>
  <c r="H61" s="1"/>
  <c r="I61" s="1"/>
  <c r="J61" s="1"/>
  <c r="F64" i="34"/>
  <c r="G64"/>
  <c r="H64" s="1"/>
  <c r="I64" s="1"/>
  <c r="J64" s="1"/>
  <c r="F62" i="80"/>
  <c r="G62" s="1"/>
  <c r="H62" s="1"/>
  <c r="I62"/>
  <c r="J62"/>
  <c r="F63" i="81"/>
  <c r="G63"/>
  <c r="H63"/>
  <c r="I63"/>
  <c r="J63" s="1"/>
  <c r="M38" i="84"/>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105"/>
  <c r="M106"/>
  <c r="M107"/>
  <c r="M108"/>
  <c r="M109"/>
  <c r="M110"/>
  <c r="M111"/>
  <c r="M112"/>
  <c r="M113"/>
  <c r="M114"/>
  <c r="M115"/>
  <c r="M116"/>
  <c r="M117"/>
  <c r="M118"/>
  <c r="M119"/>
  <c r="M120"/>
  <c r="M121"/>
  <c r="M122"/>
  <c r="M123"/>
  <c r="M124"/>
  <c r="M125"/>
  <c r="M126"/>
  <c r="M127"/>
  <c r="M128"/>
  <c r="M129"/>
  <c r="M130"/>
  <c r="M131"/>
  <c r="M132"/>
  <c r="M133"/>
  <c r="M134"/>
  <c r="M135"/>
  <c r="M136"/>
  <c r="M137"/>
  <c r="M138"/>
  <c r="M139"/>
  <c r="M140"/>
  <c r="M141"/>
  <c r="M142"/>
  <c r="M143"/>
  <c r="M144"/>
  <c r="M145"/>
  <c r="M146"/>
  <c r="M147"/>
  <c r="M148"/>
  <c r="M149"/>
  <c r="M150"/>
  <c r="M151"/>
  <c r="M152"/>
  <c r="M153"/>
  <c r="M154"/>
  <c r="M155"/>
  <c r="M156"/>
  <c r="M157"/>
  <c r="M158"/>
  <c r="M159"/>
  <c r="M160"/>
  <c r="M161"/>
  <c r="M162"/>
  <c r="M163"/>
  <c r="M164"/>
  <c r="M165"/>
  <c r="M166"/>
  <c r="M167"/>
  <c r="M168"/>
  <c r="M169"/>
  <c r="M170"/>
  <c r="M171"/>
  <c r="M172"/>
  <c r="M173"/>
  <c r="M174"/>
  <c r="M175"/>
  <c r="M176"/>
  <c r="M177"/>
  <c r="M178"/>
  <c r="M179"/>
  <c r="M180"/>
  <c r="M181"/>
  <c r="M182"/>
  <c r="M183"/>
  <c r="M184"/>
  <c r="M185"/>
  <c r="M186"/>
  <c r="M187"/>
  <c r="M188"/>
  <c r="M189"/>
  <c r="M190"/>
  <c r="M191"/>
  <c r="M192"/>
  <c r="M193"/>
  <c r="M194"/>
  <c r="M195"/>
  <c r="M196"/>
  <c r="M197"/>
  <c r="M198"/>
  <c r="M199"/>
  <c r="M200"/>
  <c r="M201"/>
  <c r="M202"/>
  <c r="M203"/>
  <c r="M204"/>
  <c r="M205"/>
  <c r="M206"/>
  <c r="M207"/>
  <c r="M208"/>
  <c r="M209"/>
  <c r="M210"/>
  <c r="M211"/>
  <c r="M212"/>
  <c r="M213"/>
  <c r="M214"/>
  <c r="M215"/>
  <c r="M216"/>
  <c r="M217"/>
  <c r="M218"/>
  <c r="M219"/>
  <c r="M220"/>
  <c r="M221"/>
  <c r="M222"/>
  <c r="M223"/>
  <c r="M224"/>
  <c r="M225"/>
  <c r="M226"/>
  <c r="M227"/>
  <c r="M228"/>
  <c r="M229"/>
  <c r="M230"/>
  <c r="M231"/>
  <c r="M232"/>
  <c r="M233"/>
  <c r="M234"/>
  <c r="M235"/>
  <c r="M236"/>
  <c r="M237"/>
  <c r="M238"/>
  <c r="M239"/>
  <c r="M240"/>
  <c r="M241"/>
  <c r="M242"/>
  <c r="M243"/>
  <c r="M244"/>
  <c r="M245"/>
  <c r="M246"/>
  <c r="M247"/>
  <c r="M248"/>
  <c r="M249"/>
  <c r="M250"/>
  <c r="M251"/>
  <c r="M252"/>
  <c r="M253"/>
  <c r="M254"/>
  <c r="M255"/>
  <c r="M256"/>
  <c r="M257"/>
  <c r="M258"/>
  <c r="M259"/>
  <c r="M260"/>
  <c r="M261"/>
  <c r="M262"/>
  <c r="M263"/>
  <c r="M264"/>
  <c r="M265"/>
  <c r="M266"/>
  <c r="M267"/>
  <c r="M268"/>
  <c r="M269"/>
  <c r="M270"/>
  <c r="M271"/>
  <c r="M272"/>
  <c r="M273"/>
  <c r="M274"/>
  <c r="M275"/>
  <c r="M276"/>
  <c r="M277"/>
  <c r="M278"/>
  <c r="M279"/>
  <c r="M280"/>
  <c r="M281"/>
  <c r="M282"/>
  <c r="M283"/>
  <c r="M284"/>
  <c r="M285"/>
  <c r="M286"/>
  <c r="M287"/>
  <c r="M288"/>
  <c r="M289"/>
  <c r="M290"/>
  <c r="M291"/>
  <c r="M292"/>
  <c r="M293"/>
  <c r="M294"/>
  <c r="M295"/>
  <c r="M296"/>
  <c r="M297"/>
  <c r="M298"/>
  <c r="M299"/>
  <c r="M300"/>
  <c r="M301"/>
  <c r="M302"/>
  <c r="M303"/>
  <c r="M304"/>
  <c r="M305"/>
  <c r="M306"/>
  <c r="M307"/>
  <c r="M308"/>
  <c r="M309"/>
  <c r="M310"/>
  <c r="M311"/>
  <c r="M312"/>
  <c r="M313"/>
  <c r="M314"/>
  <c r="M315"/>
  <c r="M316"/>
  <c r="M317"/>
  <c r="M318"/>
  <c r="M319"/>
  <c r="M320"/>
  <c r="M321"/>
  <c r="M322"/>
  <c r="M323"/>
  <c r="M324"/>
  <c r="M325"/>
  <c r="M326"/>
  <c r="M327"/>
  <c r="M328"/>
  <c r="M329"/>
  <c r="M330"/>
  <c r="M331"/>
  <c r="M332"/>
  <c r="M333"/>
  <c r="M334"/>
  <c r="M335"/>
  <c r="M336"/>
  <c r="M337"/>
  <c r="M338"/>
  <c r="M339"/>
  <c r="M340"/>
  <c r="M341"/>
  <c r="M342"/>
  <c r="M343"/>
  <c r="M344"/>
  <c r="M345"/>
  <c r="M346"/>
  <c r="M347"/>
  <c r="M348"/>
  <c r="M349"/>
  <c r="M350"/>
  <c r="M351"/>
  <c r="M352"/>
  <c r="M353"/>
  <c r="M354"/>
  <c r="M355"/>
  <c r="M356"/>
  <c r="M357"/>
  <c r="M358"/>
  <c r="M359"/>
  <c r="M360"/>
  <c r="M361"/>
  <c r="M362"/>
  <c r="M363"/>
  <c r="M364"/>
  <c r="M365"/>
  <c r="M366"/>
  <c r="M367"/>
  <c r="M368"/>
  <c r="M369"/>
  <c r="M370"/>
  <c r="M371"/>
  <c r="M372"/>
  <c r="M373"/>
  <c r="M374"/>
  <c r="M375"/>
  <c r="M376"/>
  <c r="M377"/>
  <c r="M378"/>
  <c r="M379"/>
  <c r="M380"/>
  <c r="M381"/>
  <c r="M382"/>
  <c r="M383"/>
  <c r="M384"/>
  <c r="M385"/>
  <c r="M386"/>
  <c r="M387"/>
  <c r="M388"/>
  <c r="M389"/>
  <c r="M390"/>
  <c r="M391"/>
  <c r="M392"/>
  <c r="M393"/>
  <c r="M394"/>
  <c r="M395"/>
  <c r="M396"/>
  <c r="M397"/>
  <c r="M398"/>
  <c r="M399"/>
  <c r="M400"/>
  <c r="M401"/>
  <c r="M402"/>
  <c r="M403"/>
  <c r="M404"/>
  <c r="M405"/>
  <c r="M406"/>
  <c r="M407"/>
  <c r="M408"/>
  <c r="M409"/>
  <c r="M410"/>
  <c r="M411"/>
  <c r="M412"/>
  <c r="M413"/>
  <c r="M414"/>
  <c r="M415"/>
  <c r="M416"/>
  <c r="M417"/>
  <c r="M418"/>
  <c r="M419"/>
  <c r="M32"/>
  <c r="M33"/>
  <c r="M34"/>
  <c r="M35"/>
  <c r="M36"/>
  <c r="M37"/>
  <c r="M31"/>
  <c r="L30"/>
  <c r="M26"/>
  <c r="Q10"/>
  <c r="Q11"/>
  <c r="D12"/>
  <c r="Q12"/>
  <c r="Q13"/>
  <c r="D13"/>
  <c r="L24"/>
  <c r="BN12" i="83"/>
  <c r="BA12"/>
  <c r="BC16"/>
  <c r="AR14"/>
  <c r="U11"/>
  <c r="U13"/>
  <c r="U15"/>
  <c r="U17"/>
  <c r="U19"/>
  <c r="U21"/>
  <c r="U23"/>
  <c r="U25"/>
  <c r="U27"/>
  <c r="U29"/>
  <c r="U31"/>
  <c r="U33"/>
  <c r="U35"/>
  <c r="U37"/>
  <c r="U39"/>
  <c r="U41"/>
  <c r="U43"/>
  <c r="U45"/>
  <c r="U47"/>
  <c r="U49"/>
  <c r="U51"/>
  <c r="U53"/>
  <c r="U55"/>
  <c r="U57"/>
  <c r="U59"/>
  <c r="U61"/>
  <c r="U63"/>
  <c r="U65"/>
  <c r="U67"/>
  <c r="U69"/>
  <c r="U71"/>
  <c r="U73"/>
  <c r="U75"/>
  <c r="U77"/>
  <c r="U79"/>
  <c r="U81"/>
  <c r="U83"/>
  <c r="U85"/>
  <c r="U87"/>
  <c r="U89"/>
  <c r="U91"/>
  <c r="U93"/>
  <c r="U95"/>
  <c r="U97"/>
  <c r="U99"/>
  <c r="U101"/>
  <c r="U103"/>
  <c r="U105"/>
  <c r="U107"/>
  <c r="U109"/>
  <c r="U111"/>
  <c r="U113"/>
  <c r="U115"/>
  <c r="U117"/>
  <c r="U119"/>
  <c r="U121"/>
  <c r="U123"/>
  <c r="U125"/>
  <c r="U127"/>
  <c r="U129"/>
  <c r="U131"/>
  <c r="U133"/>
  <c r="U135"/>
  <c r="U137"/>
  <c r="U139"/>
  <c r="U141"/>
  <c r="U143"/>
  <c r="U145"/>
  <c r="U147"/>
  <c r="U149"/>
  <c r="U151"/>
  <c r="U153"/>
  <c r="U155"/>
  <c r="U157"/>
  <c r="U159"/>
  <c r="U161"/>
  <c r="U163"/>
  <c r="U165"/>
  <c r="U167"/>
  <c r="U169"/>
  <c r="U171"/>
  <c r="U173"/>
  <c r="U175"/>
  <c r="U177"/>
  <c r="U179"/>
  <c r="U181"/>
  <c r="U183"/>
  <c r="U185"/>
  <c r="U187"/>
  <c r="U189"/>
  <c r="U191"/>
  <c r="U193"/>
  <c r="U195"/>
  <c r="U197"/>
  <c r="U199"/>
  <c r="U201"/>
  <c r="U203"/>
  <c r="U205"/>
  <c r="U207"/>
  <c r="U209"/>
  <c r="U211"/>
  <c r="U213"/>
  <c r="U215"/>
  <c r="U217"/>
  <c r="U219"/>
  <c r="U221"/>
  <c r="U223"/>
  <c r="U225"/>
  <c r="U227"/>
  <c r="U229"/>
  <c r="U231"/>
  <c r="U233"/>
  <c r="U235"/>
  <c r="U237"/>
  <c r="U239"/>
  <c r="U241"/>
  <c r="U243"/>
  <c r="U245"/>
  <c r="U247"/>
  <c r="U249"/>
  <c r="U251"/>
  <c r="U253"/>
  <c r="U255"/>
  <c r="U257"/>
  <c r="U259"/>
  <c r="U261"/>
  <c r="U263"/>
  <c r="U265"/>
  <c r="U267"/>
  <c r="U269"/>
  <c r="U271"/>
  <c r="U273"/>
  <c r="U275"/>
  <c r="U277"/>
  <c r="U279"/>
  <c r="U281"/>
  <c r="U283"/>
  <c r="U285"/>
  <c r="U287"/>
  <c r="U289"/>
  <c r="U291"/>
  <c r="U293"/>
  <c r="U295"/>
  <c r="U297"/>
  <c r="U299"/>
  <c r="U301"/>
  <c r="U303"/>
  <c r="U305"/>
  <c r="U307"/>
  <c r="U309"/>
  <c r="U311"/>
  <c r="U313"/>
  <c r="U315"/>
  <c r="U317"/>
  <c r="U319"/>
  <c r="U321"/>
  <c r="U323"/>
  <c r="U325"/>
  <c r="U327"/>
  <c r="U329"/>
  <c r="U331"/>
  <c r="U333"/>
  <c r="U335"/>
  <c r="U337"/>
  <c r="U339"/>
  <c r="U341"/>
  <c r="U343"/>
  <c r="U345"/>
  <c r="U347"/>
  <c r="U349"/>
  <c r="U351"/>
  <c r="U353"/>
  <c r="U355"/>
  <c r="U357"/>
  <c r="U359"/>
  <c r="U361"/>
  <c r="U363"/>
  <c r="U365"/>
  <c r="U367"/>
  <c r="U369"/>
  <c r="U371"/>
  <c r="U373"/>
  <c r="U375"/>
  <c r="U377"/>
  <c r="U379"/>
  <c r="U381"/>
  <c r="U383"/>
  <c r="U385"/>
  <c r="U387"/>
  <c r="U389"/>
  <c r="U391"/>
  <c r="U393"/>
  <c r="U395"/>
  <c r="U397"/>
  <c r="U399"/>
  <c r="U401"/>
  <c r="U403"/>
  <c r="U405"/>
  <c r="U407"/>
  <c r="U409"/>
  <c r="U411"/>
  <c r="U413"/>
  <c r="U415"/>
  <c r="U417"/>
  <c r="U419"/>
  <c r="U421"/>
  <c r="U423"/>
  <c r="U425"/>
  <c r="U427"/>
  <c r="U429"/>
  <c r="U431"/>
  <c r="U433"/>
  <c r="U435"/>
  <c r="U437"/>
  <c r="U439"/>
  <c r="U441"/>
  <c r="U443"/>
  <c r="U445"/>
  <c r="U447"/>
  <c r="U449"/>
  <c r="U451"/>
  <c r="U453"/>
  <c r="U455"/>
  <c r="U457"/>
  <c r="U459"/>
  <c r="U461"/>
  <c r="U463"/>
  <c r="U465"/>
  <c r="U467"/>
  <c r="U469"/>
  <c r="U471"/>
  <c r="U473"/>
  <c r="U475"/>
  <c r="U477"/>
  <c r="U479"/>
  <c r="U481"/>
  <c r="U483"/>
  <c r="U485"/>
  <c r="U487"/>
  <c r="U489"/>
  <c r="U491"/>
  <c r="U493"/>
  <c r="U495"/>
  <c r="U497"/>
  <c r="U499"/>
  <c r="U501"/>
  <c r="U503"/>
  <c r="U505"/>
  <c r="U507"/>
  <c r="U509"/>
  <c r="U511"/>
  <c r="U513"/>
  <c r="U515"/>
  <c r="U517"/>
  <c r="U519"/>
  <c r="U521"/>
  <c r="U523"/>
  <c r="U525"/>
  <c r="U527"/>
  <c r="U529"/>
  <c r="U531"/>
  <c r="U533"/>
  <c r="U535"/>
  <c r="U537"/>
  <c r="U539"/>
  <c r="U541"/>
  <c r="U543"/>
  <c r="U545"/>
  <c r="U547"/>
  <c r="U549"/>
  <c r="U551"/>
  <c r="U553"/>
  <c r="U555"/>
  <c r="U557"/>
  <c r="U559"/>
  <c r="U561"/>
  <c r="U563"/>
  <c r="U565"/>
  <c r="U567"/>
  <c r="U569"/>
  <c r="U571"/>
  <c r="U573"/>
  <c r="U575"/>
  <c r="U577"/>
  <c r="U579"/>
  <c r="U581"/>
  <c r="U583"/>
  <c r="U585"/>
  <c r="U587"/>
  <c r="U589"/>
  <c r="U591"/>
  <c r="U593"/>
  <c r="U595"/>
  <c r="U597"/>
  <c r="U599"/>
  <c r="U601"/>
  <c r="U603"/>
  <c r="U605"/>
  <c r="U607"/>
  <c r="U609"/>
  <c r="U611"/>
  <c r="U613"/>
  <c r="U615"/>
  <c r="U617"/>
  <c r="U619"/>
  <c r="U621"/>
  <c r="U623"/>
  <c r="U625"/>
  <c r="U627"/>
  <c r="U629"/>
  <c r="U631"/>
  <c r="U633"/>
  <c r="U635"/>
  <c r="U637"/>
  <c r="U639"/>
  <c r="U641"/>
  <c r="U643"/>
  <c r="U645"/>
  <c r="U647"/>
  <c r="U649"/>
  <c r="U651"/>
  <c r="U653"/>
  <c r="U655"/>
  <c r="U657"/>
  <c r="U659"/>
  <c r="U661"/>
  <c r="U663"/>
  <c r="U665"/>
  <c r="U667"/>
  <c r="U669"/>
  <c r="U671"/>
  <c r="U673"/>
  <c r="U675"/>
  <c r="U677"/>
  <c r="U679"/>
  <c r="U681"/>
  <c r="U683"/>
  <c r="U685"/>
  <c r="U687"/>
  <c r="U689"/>
  <c r="U691"/>
  <c r="U693"/>
  <c r="U695"/>
  <c r="U697"/>
  <c r="U699"/>
  <c r="U701"/>
  <c r="U703"/>
  <c r="U705"/>
  <c r="U707"/>
  <c r="U709"/>
  <c r="U711"/>
  <c r="U713"/>
  <c r="U715"/>
  <c r="U717"/>
  <c r="U719"/>
  <c r="U721"/>
  <c r="U723"/>
  <c r="U725"/>
  <c r="U727"/>
  <c r="U729"/>
  <c r="U731"/>
  <c r="U733"/>
  <c r="U735"/>
  <c r="U737"/>
  <c r="U739"/>
  <c r="U741"/>
  <c r="U743"/>
  <c r="U745"/>
  <c r="U747"/>
  <c r="U749"/>
  <c r="U751"/>
  <c r="U753"/>
  <c r="U755"/>
  <c r="U757"/>
  <c r="U759"/>
  <c r="U761"/>
  <c r="U763"/>
  <c r="U765"/>
  <c r="U767"/>
  <c r="U769"/>
  <c r="U771"/>
  <c r="U773"/>
  <c r="U775"/>
  <c r="U777"/>
  <c r="U779"/>
  <c r="U781"/>
  <c r="U783"/>
  <c r="U785"/>
  <c r="G707" i="55"/>
  <c r="G719" i="40"/>
  <c r="G721"/>
  <c r="N10" i="82"/>
  <c r="G723" i="40"/>
  <c r="N12" i="69" s="1"/>
  <c r="G725" i="40"/>
  <c r="N14" i="69"/>
  <c r="G727" i="40"/>
  <c r="N16" i="69" s="1"/>
  <c r="G729" i="40"/>
  <c r="G731"/>
  <c r="AS24" i="83"/>
  <c r="G733" i="40"/>
  <c r="G735"/>
  <c r="S26" i="83" s="1"/>
  <c r="G737" i="40"/>
  <c r="BE30" i="83"/>
  <c r="G739" i="40"/>
  <c r="N28" i="82" s="1"/>
  <c r="G741" i="40"/>
  <c r="G743"/>
  <c r="S34" i="83"/>
  <c r="G745" i="40"/>
  <c r="N34" i="69" s="1"/>
  <c r="G747" i="40"/>
  <c r="G749"/>
  <c r="G751"/>
  <c r="G753"/>
  <c r="N42" i="69"/>
  <c r="G755" i="40"/>
  <c r="G757"/>
  <c r="G759"/>
  <c r="G761"/>
  <c r="G763"/>
  <c r="N52" i="69" s="1"/>
  <c r="G765" i="40"/>
  <c r="S56" i="83"/>
  <c r="G767" i="40"/>
  <c r="G769"/>
  <c r="S60" i="83"/>
  <c r="G771" i="40"/>
  <c r="G773"/>
  <c r="S64" i="83" s="1"/>
  <c r="G775" i="40"/>
  <c r="G777"/>
  <c r="G779"/>
  <c r="G781"/>
  <c r="N70" i="82"/>
  <c r="G783" i="40"/>
  <c r="G785"/>
  <c r="S76" i="83"/>
  <c r="G787" i="40"/>
  <c r="N76" i="69" s="1"/>
  <c r="G789" i="40"/>
  <c r="G791"/>
  <c r="G793"/>
  <c r="G795"/>
  <c r="N84" i="82"/>
  <c r="G797" i="40"/>
  <c r="N86" i="69" s="1"/>
  <c r="G799" i="40"/>
  <c r="N88" i="69"/>
  <c r="G801" i="40"/>
  <c r="G803"/>
  <c r="N92" i="69"/>
  <c r="G805" i="40"/>
  <c r="G807"/>
  <c r="G809"/>
  <c r="G811"/>
  <c r="G813"/>
  <c r="N102" i="82"/>
  <c r="G815" i="40"/>
  <c r="S106" i="83"/>
  <c r="G817" i="40"/>
  <c r="N106" i="69" s="1"/>
  <c r="G819" i="40"/>
  <c r="G821"/>
  <c r="G823"/>
  <c r="N112" i="82"/>
  <c r="G825" i="40"/>
  <c r="S116" i="83" s="1"/>
  <c r="G827" i="40"/>
  <c r="N116" i="69"/>
  <c r="G829" i="40"/>
  <c r="G831"/>
  <c r="N120" i="69"/>
  <c r="G833" i="40"/>
  <c r="N122" i="82" s="1"/>
  <c r="G835" i="40"/>
  <c r="N124" i="69"/>
  <c r="G837" i="40"/>
  <c r="G839"/>
  <c r="N128" i="82"/>
  <c r="G841" i="40"/>
  <c r="G843"/>
  <c r="G845"/>
  <c r="N134" i="82"/>
  <c r="G847" i="40"/>
  <c r="N136" i="82" s="1"/>
  <c r="G849" i="40"/>
  <c r="G851"/>
  <c r="N140" i="82"/>
  <c r="G853" i="40"/>
  <c r="G855"/>
  <c r="G857"/>
  <c r="G859"/>
  <c r="N148" i="82" s="1"/>
  <c r="G861" i="40"/>
  <c r="S152" i="83"/>
  <c r="G863" i="40"/>
  <c r="N152" i="69" s="1"/>
  <c r="G865" i="40"/>
  <c r="N154" i="69"/>
  <c r="G867" i="40"/>
  <c r="S158" i="83"/>
  <c r="G869" i="40"/>
  <c r="N158" i="82"/>
  <c r="G871" i="40"/>
  <c r="S162" i="83"/>
  <c r="G873" i="40"/>
  <c r="G875"/>
  <c r="S166" i="83"/>
  <c r="G877" i="40"/>
  <c r="G879"/>
  <c r="S170" i="83"/>
  <c r="G881" i="40"/>
  <c r="G883"/>
  <c r="N172" i="69" s="1"/>
  <c r="G885" i="40"/>
  <c r="N174" i="69"/>
  <c r="G887" i="40"/>
  <c r="S178" i="83" s="1"/>
  <c r="G889" i="40"/>
  <c r="S180" i="83"/>
  <c r="G891" i="40"/>
  <c r="S182" i="83" s="1"/>
  <c r="G893" i="40"/>
  <c r="S184" i="83"/>
  <c r="G895" i="40"/>
  <c r="G897"/>
  <c r="N186" i="82"/>
  <c r="G899" i="40"/>
  <c r="G901"/>
  <c r="G903"/>
  <c r="S194" i="83"/>
  <c r="G905" i="40"/>
  <c r="N194" i="82" s="1"/>
  <c r="N194" i="69"/>
  <c r="G907" i="40"/>
  <c r="N196" i="82"/>
  <c r="G909" i="40"/>
  <c r="S200" i="83" s="1"/>
  <c r="G911" i="40"/>
  <c r="G913"/>
  <c r="G915"/>
  <c r="G917"/>
  <c r="N206" i="69" s="1"/>
  <c r="G919" i="40"/>
  <c r="G921"/>
  <c r="N210" i="82"/>
  <c r="G923" i="40"/>
  <c r="G925"/>
  <c r="G927"/>
  <c r="N216" i="82"/>
  <c r="G929" i="40"/>
  <c r="G931"/>
  <c r="N220" i="69"/>
  <c r="G933" i="40"/>
  <c r="N222" i="69" s="1"/>
  <c r="G935" i="40"/>
  <c r="G937"/>
  <c r="G939"/>
  <c r="N228" i="69"/>
  <c r="G941" i="40"/>
  <c r="G943"/>
  <c r="G945"/>
  <c r="N234" i="69"/>
  <c r="G947" i="40"/>
  <c r="G949"/>
  <c r="G951"/>
  <c r="G953"/>
  <c r="N242" i="69"/>
  <c r="G955" i="40"/>
  <c r="S246" i="83"/>
  <c r="G957" i="40"/>
  <c r="G959"/>
  <c r="S250" i="83" s="1"/>
  <c r="G961" i="40"/>
  <c r="N250" i="69"/>
  <c r="G963" i="40"/>
  <c r="N252" i="69" s="1"/>
  <c r="G965" i="40"/>
  <c r="G967"/>
  <c r="G969"/>
  <c r="G971"/>
  <c r="N260" i="82"/>
  <c r="G973" i="40"/>
  <c r="G975"/>
  <c r="S266" i="83"/>
  <c r="G977" i="40"/>
  <c r="G979"/>
  <c r="G981"/>
  <c r="G983"/>
  <c r="S274" i="83" s="1"/>
  <c r="G985" i="40"/>
  <c r="G987"/>
  <c r="G989"/>
  <c r="S280" i="83" s="1"/>
  <c r="G991" i="40"/>
  <c r="N280" i="82"/>
  <c r="G993" i="40"/>
  <c r="S284" i="83" s="1"/>
  <c r="G995" i="40"/>
  <c r="G997"/>
  <c r="S288" i="83" s="1"/>
  <c r="N286" i="82"/>
  <c r="G999" i="40"/>
  <c r="G1001"/>
  <c r="G1003"/>
  <c r="S294" i="83"/>
  <c r="G1005" i="40"/>
  <c r="N294" i="82" s="1"/>
  <c r="G1007" i="40"/>
  <c r="N296" i="69"/>
  <c r="G1009" i="40"/>
  <c r="G1011"/>
  <c r="G1013"/>
  <c r="S304" i="83" s="1"/>
  <c r="N302" i="69"/>
  <c r="G1015" i="40"/>
  <c r="S306" i="83"/>
  <c r="G1017" i="40"/>
  <c r="N306" i="82"/>
  <c r="G1019" i="40"/>
  <c r="G1021"/>
  <c r="G1023"/>
  <c r="G1025"/>
  <c r="N314" i="82" s="1"/>
  <c r="G1027" i="40"/>
  <c r="S318" i="83"/>
  <c r="G1029" i="40"/>
  <c r="N318" i="82" s="1"/>
  <c r="G1031" i="40"/>
  <c r="N320" i="82"/>
  <c r="G1033" i="40"/>
  <c r="S324" i="83" s="1"/>
  <c r="G1035" i="40"/>
  <c r="G1037"/>
  <c r="N326" i="69" s="1"/>
  <c r="G1039" i="40"/>
  <c r="G1041"/>
  <c r="N330" i="69"/>
  <c r="G1043" i="40"/>
  <c r="G1045"/>
  <c r="G1047"/>
  <c r="G1049"/>
  <c r="G1051"/>
  <c r="G1053"/>
  <c r="G1055"/>
  <c r="N344" i="69"/>
  <c r="G1057" i="40"/>
  <c r="S348" i="83" s="1"/>
  <c r="G1059" i="40"/>
  <c r="S350" i="83"/>
  <c r="G1061" i="40"/>
  <c r="G1063"/>
  <c r="N352" i="82" s="1"/>
  <c r="G1065" i="40"/>
  <c r="G1067"/>
  <c r="G1069"/>
  <c r="S360" i="83"/>
  <c r="G1071" i="40"/>
  <c r="G1073"/>
  <c r="N362" i="69"/>
  <c r="G1075" i="40"/>
  <c r="N364" i="69" s="1"/>
  <c r="G1077" i="40"/>
  <c r="N366" i="69" s="1"/>
  <c r="G1079" i="40"/>
  <c r="G1081"/>
  <c r="G1083"/>
  <c r="G1085"/>
  <c r="N374" i="69"/>
  <c r="G1087" i="40"/>
  <c r="G1089"/>
  <c r="G1091"/>
  <c r="N380" i="69"/>
  <c r="G1093" i="40"/>
  <c r="N382" i="82" s="1"/>
  <c r="G1095" i="40"/>
  <c r="G1097"/>
  <c r="N386" i="82"/>
  <c r="G1099" i="40"/>
  <c r="G1101"/>
  <c r="G1103"/>
  <c r="N392" i="82"/>
  <c r="G1105" i="40"/>
  <c r="N394" i="82"/>
  <c r="G1107" i="40"/>
  <c r="G1109"/>
  <c r="S400" i="83" s="1"/>
  <c r="G1111" i="40"/>
  <c r="S402" i="83"/>
  <c r="G1113" i="40"/>
  <c r="G1115"/>
  <c r="N404" i="82"/>
  <c r="G1117" i="40"/>
  <c r="G1119"/>
  <c r="G1121"/>
  <c r="N410" i="82"/>
  <c r="G1123" i="40"/>
  <c r="G1125"/>
  <c r="N414" i="69" s="1"/>
  <c r="G1127" i="40"/>
  <c r="N416" i="82"/>
  <c r="G1129" i="40"/>
  <c r="G1131"/>
  <c r="N420" i="69"/>
  <c r="G1133" i="40"/>
  <c r="G1135"/>
  <c r="N424" i="82"/>
  <c r="G1137" i="40"/>
  <c r="N426" i="69" s="1"/>
  <c r="G1139" i="40"/>
  <c r="N428" i="69"/>
  <c r="G1141" i="40"/>
  <c r="N430" i="82" s="1"/>
  <c r="G1143" i="40"/>
  <c r="G1145"/>
  <c r="G1147"/>
  <c r="S438" i="83" s="1"/>
  <c r="G1149" i="40"/>
  <c r="N438" i="82"/>
  <c r="G1151" i="40"/>
  <c r="G1153"/>
  <c r="S444" i="83"/>
  <c r="G1155" i="40"/>
  <c r="G1157"/>
  <c r="G1159"/>
  <c r="S450" i="83"/>
  <c r="G1161" i="40"/>
  <c r="N450" i="69" s="1"/>
  <c r="G1163" i="40"/>
  <c r="N452" i="82"/>
  <c r="G1165" i="40"/>
  <c r="S456" i="83" s="1"/>
  <c r="G1167" i="40"/>
  <c r="N456" i="69"/>
  <c r="G1169" i="40"/>
  <c r="G1171"/>
  <c r="N460" i="82"/>
  <c r="G1173" i="40"/>
  <c r="G1175"/>
  <c r="G1177"/>
  <c r="G1179"/>
  <c r="N468" i="82" s="1"/>
  <c r="G1181" i="40"/>
  <c r="N470" i="82" s="1"/>
  <c r="G1183" i="40"/>
  <c r="N472" i="69"/>
  <c r="G1185" i="40"/>
  <c r="G1187"/>
  <c r="N476" i="82"/>
  <c r="G1189" i="40"/>
  <c r="N478" i="82" s="1"/>
  <c r="G1191" i="40"/>
  <c r="N480" i="82"/>
  <c r="G1193" i="40"/>
  <c r="N482" i="69" s="1"/>
  <c r="G1195" i="40"/>
  <c r="N484" i="69"/>
  <c r="G1197" i="40"/>
  <c r="N486" i="69" s="1"/>
  <c r="G1199" i="40"/>
  <c r="N488" i="69"/>
  <c r="G1201" i="40"/>
  <c r="G1203"/>
  <c r="S494" i="83"/>
  <c r="G1205" i="40"/>
  <c r="G1207"/>
  <c r="N496" i="82"/>
  <c r="G1209" i="40"/>
  <c r="G1211"/>
  <c r="G1213"/>
  <c r="G1215"/>
  <c r="N504" i="82"/>
  <c r="G1217" i="40"/>
  <c r="S508" i="83" s="1"/>
  <c r="G1219" i="40"/>
  <c r="G1221"/>
  <c r="G1223"/>
  <c r="G1225"/>
  <c r="N514" i="82" s="1"/>
  <c r="G1227" i="40"/>
  <c r="N516" i="82" s="1"/>
  <c r="G1229" i="40"/>
  <c r="G1231"/>
  <c r="G1233"/>
  <c r="N522" i="69"/>
  <c r="G1235" i="40"/>
  <c r="G1237"/>
  <c r="G1239"/>
  <c r="G1241"/>
  <c r="S532" i="83" s="1"/>
  <c r="G1243" i="40"/>
  <c r="G1245"/>
  <c r="S536" i="83"/>
  <c r="G1247" i="40"/>
  <c r="G1249"/>
  <c r="S540" i="83"/>
  <c r="G1251" i="40"/>
  <c r="G1253"/>
  <c r="G1255"/>
  <c r="N544" i="82"/>
  <c r="G1257" i="40"/>
  <c r="G1259"/>
  <c r="G1261"/>
  <c r="G1263"/>
  <c r="G1265"/>
  <c r="S556" i="83"/>
  <c r="G1267" i="40"/>
  <c r="N556" i="82" s="1"/>
  <c r="G1269" i="40"/>
  <c r="G1271"/>
  <c r="N560" i="82"/>
  <c r="G1273" i="40"/>
  <c r="G1275"/>
  <c r="N564" i="69"/>
  <c r="G1277" i="40"/>
  <c r="S568" i="83" s="1"/>
  <c r="G1279" i="40"/>
  <c r="G1281"/>
  <c r="N570" i="82"/>
  <c r="G1283" i="40"/>
  <c r="S574" i="83" s="1"/>
  <c r="G1285" i="40"/>
  <c r="N574" i="82"/>
  <c r="G1287" i="40"/>
  <c r="N576" i="69" s="1"/>
  <c r="G1289" i="40"/>
  <c r="S580" i="83"/>
  <c r="G1291" i="40"/>
  <c r="G1293"/>
  <c r="G1295"/>
  <c r="N584" i="82"/>
  <c r="G1297" i="40"/>
  <c r="G1299"/>
  <c r="N588" i="82"/>
  <c r="G1301" i="40"/>
  <c r="G1303"/>
  <c r="N592" i="69" s="1"/>
  <c r="G1305" i="40"/>
  <c r="G1307"/>
  <c r="N596" i="82"/>
  <c r="G1309" i="40"/>
  <c r="N598" i="69"/>
  <c r="G1311" i="40"/>
  <c r="N600" i="82"/>
  <c r="G1313" i="40"/>
  <c r="S604" i="83"/>
  <c r="G1315" i="40"/>
  <c r="G1317"/>
  <c r="G1319"/>
  <c r="N608" i="69"/>
  <c r="G1321" i="40"/>
  <c r="G1323"/>
  <c r="G1325"/>
  <c r="N614" i="69"/>
  <c r="G1327" i="40"/>
  <c r="N616" i="69"/>
  <c r="G1329" i="40"/>
  <c r="G1331"/>
  <c r="G1333"/>
  <c r="G1335"/>
  <c r="G1337"/>
  <c r="S628" i="83"/>
  <c r="G1339" i="40"/>
  <c r="N628" i="69" s="1"/>
  <c r="G1341" i="40"/>
  <c r="N630" i="82"/>
  <c r="G1343" i="40"/>
  <c r="S634" i="83" s="1"/>
  <c r="G1345" i="40"/>
  <c r="N634" i="82"/>
  <c r="G1347" i="40"/>
  <c r="G1349"/>
  <c r="N638" i="82"/>
  <c r="G1351" i="40"/>
  <c r="G1353"/>
  <c r="G1355"/>
  <c r="G1357"/>
  <c r="G1359"/>
  <c r="N648" i="69"/>
  <c r="G1361" i="40"/>
  <c r="G1363"/>
  <c r="S654" i="83" s="1"/>
  <c r="G1365" i="40"/>
  <c r="G1367"/>
  <c r="G1369"/>
  <c r="S660" i="83"/>
  <c r="G1371" i="40"/>
  <c r="G1373"/>
  <c r="S664" i="83"/>
  <c r="G1375" i="40"/>
  <c r="G1377"/>
  <c r="N666" i="69"/>
  <c r="G1379" i="40"/>
  <c r="G1381"/>
  <c r="N670" i="69"/>
  <c r="G1383" i="40"/>
  <c r="G1385"/>
  <c r="G1387"/>
  <c r="S678" i="83"/>
  <c r="G1389" i="40"/>
  <c r="G1391"/>
  <c r="G1393"/>
  <c r="G1395"/>
  <c r="G1397"/>
  <c r="S688" i="83"/>
  <c r="G1399" i="40"/>
  <c r="G1401"/>
  <c r="G1403"/>
  <c r="G1405"/>
  <c r="G1407"/>
  <c r="G1409"/>
  <c r="S700" i="83"/>
  <c r="G1411" i="40"/>
  <c r="S702" i="83" s="1"/>
  <c r="G1413" i="40"/>
  <c r="N702" i="69"/>
  <c r="G1415" i="40"/>
  <c r="G1417"/>
  <c r="N706" i="82" s="1"/>
  <c r="G1419" i="40"/>
  <c r="G1421"/>
  <c r="N710" i="69"/>
  <c r="G1423" i="40"/>
  <c r="G1425"/>
  <c r="S716" i="83"/>
  <c r="G1427" i="40"/>
  <c r="G1429"/>
  <c r="N718" i="69"/>
  <c r="S720" i="83"/>
  <c r="G1431" i="40"/>
  <c r="G1433"/>
  <c r="N722" i="82"/>
  <c r="G1435" i="40"/>
  <c r="G1437"/>
  <c r="N726" i="69"/>
  <c r="G1439" i="40"/>
  <c r="N728" i="69" s="1"/>
  <c r="G1441" i="40"/>
  <c r="G1443"/>
  <c r="G1445"/>
  <c r="N734" i="69"/>
  <c r="G1447" i="40"/>
  <c r="G1449"/>
  <c r="N738" i="82"/>
  <c r="G1451" i="40"/>
  <c r="G1453"/>
  <c r="N742" i="82" s="1"/>
  <c r="G1455" i="40"/>
  <c r="N744" i="82"/>
  <c r="G1457" i="40"/>
  <c r="G1459"/>
  <c r="S750" i="83"/>
  <c r="G1461" i="40"/>
  <c r="S752" i="83"/>
  <c r="G1463" i="40"/>
  <c r="S754" i="83" s="1"/>
  <c r="G1465" i="40"/>
  <c r="G1467"/>
  <c r="G1469"/>
  <c r="G1471"/>
  <c r="N760" i="69"/>
  <c r="G1473" i="40"/>
  <c r="N762" i="69" s="1"/>
  <c r="G1475" i="40"/>
  <c r="N764" i="82"/>
  <c r="G1477" i="40"/>
  <c r="N766" i="82" s="1"/>
  <c r="G1479" i="40"/>
  <c r="G1481"/>
  <c r="G1483"/>
  <c r="S774" i="83" s="1"/>
  <c r="G1485" i="40"/>
  <c r="G1487"/>
  <c r="N776" i="82"/>
  <c r="G1489" i="40"/>
  <c r="G1491"/>
  <c r="S782" i="83"/>
  <c r="G1493" i="40"/>
  <c r="G1495"/>
  <c r="N784" i="82"/>
  <c r="S786" i="83"/>
  <c r="T9" i="70"/>
  <c r="T10"/>
  <c r="T11"/>
  <c r="T12"/>
  <c r="T13"/>
  <c r="T14"/>
  <c r="T15"/>
  <c r="T16"/>
  <c r="T17"/>
  <c r="T18"/>
  <c r="T19"/>
  <c r="T20"/>
  <c r="T21"/>
  <c r="T22"/>
  <c r="T23"/>
  <c r="T24"/>
  <c r="T25"/>
  <c r="T26"/>
  <c r="T27"/>
  <c r="T28"/>
  <c r="T29"/>
  <c r="T30"/>
  <c r="T31"/>
  <c r="T32"/>
  <c r="T33"/>
  <c r="T34"/>
  <c r="T35"/>
  <c r="T36"/>
  <c r="T37"/>
  <c r="T38"/>
  <c r="T39"/>
  <c r="T40"/>
  <c r="T41"/>
  <c r="T42"/>
  <c r="T43"/>
  <c r="T44"/>
  <c r="T45"/>
  <c r="T46"/>
  <c r="T47"/>
  <c r="T48"/>
  <c r="T49"/>
  <c r="T50"/>
  <c r="T51"/>
  <c r="T52"/>
  <c r="T53"/>
  <c r="T54"/>
  <c r="T55"/>
  <c r="T56"/>
  <c r="T57"/>
  <c r="T58"/>
  <c r="T59"/>
  <c r="T60"/>
  <c r="T61"/>
  <c r="T62"/>
  <c r="T63"/>
  <c r="T64"/>
  <c r="T65"/>
  <c r="T66"/>
  <c r="T67"/>
  <c r="T68"/>
  <c r="T69"/>
  <c r="T70"/>
  <c r="T71"/>
  <c r="T72"/>
  <c r="T73"/>
  <c r="T74"/>
  <c r="T75"/>
  <c r="T76"/>
  <c r="T77"/>
  <c r="T78"/>
  <c r="T79"/>
  <c r="T80"/>
  <c r="T81"/>
  <c r="T82"/>
  <c r="T83"/>
  <c r="T84"/>
  <c r="T85"/>
  <c r="T86"/>
  <c r="T87"/>
  <c r="T88"/>
  <c r="T89"/>
  <c r="T90"/>
  <c r="T91"/>
  <c r="T92"/>
  <c r="T93"/>
  <c r="T94"/>
  <c r="T95"/>
  <c r="T96"/>
  <c r="T97"/>
  <c r="T98"/>
  <c r="T99"/>
  <c r="T100"/>
  <c r="T101"/>
  <c r="T102"/>
  <c r="T103"/>
  <c r="T104"/>
  <c r="T105"/>
  <c r="T106"/>
  <c r="T107"/>
  <c r="T108"/>
  <c r="T109"/>
  <c r="T110"/>
  <c r="T111"/>
  <c r="T112"/>
  <c r="T113"/>
  <c r="T114"/>
  <c r="T115"/>
  <c r="T116"/>
  <c r="T117"/>
  <c r="T118"/>
  <c r="T119"/>
  <c r="T120"/>
  <c r="T121"/>
  <c r="T122"/>
  <c r="T123"/>
  <c r="T124"/>
  <c r="T125"/>
  <c r="T126"/>
  <c r="T127"/>
  <c r="T128"/>
  <c r="T129"/>
  <c r="T130"/>
  <c r="T131"/>
  <c r="T132"/>
  <c r="T133"/>
  <c r="T134"/>
  <c r="T135"/>
  <c r="T136"/>
  <c r="T137"/>
  <c r="T138"/>
  <c r="T139"/>
  <c r="T140"/>
  <c r="T141"/>
  <c r="T142"/>
  <c r="T143"/>
  <c r="T144"/>
  <c r="T145"/>
  <c r="T146"/>
  <c r="T147"/>
  <c r="T148"/>
  <c r="T149"/>
  <c r="T150"/>
  <c r="T151"/>
  <c r="T152"/>
  <c r="T153"/>
  <c r="T154"/>
  <c r="T155"/>
  <c r="T156"/>
  <c r="T157"/>
  <c r="T158"/>
  <c r="T159"/>
  <c r="T160"/>
  <c r="T161"/>
  <c r="T162"/>
  <c r="T163"/>
  <c r="T164"/>
  <c r="T165"/>
  <c r="T166"/>
  <c r="T167"/>
  <c r="T168"/>
  <c r="T169"/>
  <c r="T170"/>
  <c r="T171"/>
  <c r="T172"/>
  <c r="T173"/>
  <c r="T174"/>
  <c r="T175"/>
  <c r="T176"/>
  <c r="T177"/>
  <c r="T178"/>
  <c r="T179"/>
  <c r="T180"/>
  <c r="T181"/>
  <c r="T182"/>
  <c r="T183"/>
  <c r="T184"/>
  <c r="T185"/>
  <c r="T186"/>
  <c r="T187"/>
  <c r="T188"/>
  <c r="T189"/>
  <c r="T190"/>
  <c r="T191"/>
  <c r="T192"/>
  <c r="T193"/>
  <c r="T194"/>
  <c r="T195"/>
  <c r="T196"/>
  <c r="T197"/>
  <c r="T198"/>
  <c r="T199"/>
  <c r="T200"/>
  <c r="T201"/>
  <c r="T202"/>
  <c r="T203"/>
  <c r="T204"/>
  <c r="T205"/>
  <c r="T206"/>
  <c r="T207"/>
  <c r="T208"/>
  <c r="T209"/>
  <c r="T210"/>
  <c r="T211"/>
  <c r="T212"/>
  <c r="T213"/>
  <c r="T214"/>
  <c r="T215"/>
  <c r="T216"/>
  <c r="T217"/>
  <c r="T218"/>
  <c r="T219"/>
  <c r="T220"/>
  <c r="T221"/>
  <c r="T222"/>
  <c r="T223"/>
  <c r="T224"/>
  <c r="T225"/>
  <c r="T226"/>
  <c r="T227"/>
  <c r="T228"/>
  <c r="T229"/>
  <c r="T230"/>
  <c r="T231"/>
  <c r="T232"/>
  <c r="T233"/>
  <c r="T234"/>
  <c r="T235"/>
  <c r="T236"/>
  <c r="T237"/>
  <c r="T238"/>
  <c r="T239"/>
  <c r="T240"/>
  <c r="T241"/>
  <c r="T242"/>
  <c r="T243"/>
  <c r="T244"/>
  <c r="T245"/>
  <c r="T246"/>
  <c r="T247"/>
  <c r="T248"/>
  <c r="T249"/>
  <c r="T250"/>
  <c r="T251"/>
  <c r="T252"/>
  <c r="T253"/>
  <c r="T254"/>
  <c r="T255"/>
  <c r="T256"/>
  <c r="T257"/>
  <c r="T258"/>
  <c r="T259"/>
  <c r="T260"/>
  <c r="T261"/>
  <c r="T262"/>
  <c r="T263"/>
  <c r="T264"/>
  <c r="T265"/>
  <c r="T266"/>
  <c r="T267"/>
  <c r="T268"/>
  <c r="T269"/>
  <c r="T270"/>
  <c r="T271"/>
  <c r="T272"/>
  <c r="T273"/>
  <c r="T274"/>
  <c r="T275"/>
  <c r="T276"/>
  <c r="T277"/>
  <c r="T278"/>
  <c r="T279"/>
  <c r="T280"/>
  <c r="T281"/>
  <c r="T282"/>
  <c r="T283"/>
  <c r="T284"/>
  <c r="T285"/>
  <c r="T286"/>
  <c r="T287"/>
  <c r="T288"/>
  <c r="T289"/>
  <c r="T290"/>
  <c r="T291"/>
  <c r="T292"/>
  <c r="T293"/>
  <c r="T294"/>
  <c r="T295"/>
  <c r="T296"/>
  <c r="T297"/>
  <c r="T298"/>
  <c r="T299"/>
  <c r="T300"/>
  <c r="T301"/>
  <c r="T302"/>
  <c r="T303"/>
  <c r="T304"/>
  <c r="T305"/>
  <c r="T306"/>
  <c r="T307"/>
  <c r="T308"/>
  <c r="T309"/>
  <c r="T310"/>
  <c r="T311"/>
  <c r="T312"/>
  <c r="T313"/>
  <c r="T314"/>
  <c r="T315"/>
  <c r="T316"/>
  <c r="T317"/>
  <c r="T318"/>
  <c r="T319"/>
  <c r="T320"/>
  <c r="T321"/>
  <c r="T322"/>
  <c r="T323"/>
  <c r="T324"/>
  <c r="T325"/>
  <c r="T326"/>
  <c r="T327"/>
  <c r="T328"/>
  <c r="T329"/>
  <c r="T330"/>
  <c r="T331"/>
  <c r="T332"/>
  <c r="T333"/>
  <c r="T334"/>
  <c r="T335"/>
  <c r="T336"/>
  <c r="T337"/>
  <c r="T338"/>
  <c r="T339"/>
  <c r="T340"/>
  <c r="T341"/>
  <c r="T342"/>
  <c r="T343"/>
  <c r="T344"/>
  <c r="T345"/>
  <c r="T346"/>
  <c r="T347"/>
  <c r="T348"/>
  <c r="T349"/>
  <c r="T350"/>
  <c r="T351"/>
  <c r="T352"/>
  <c r="T353"/>
  <c r="T354"/>
  <c r="T355"/>
  <c r="T356"/>
  <c r="T357"/>
  <c r="T358"/>
  <c r="T359"/>
  <c r="T360"/>
  <c r="T361"/>
  <c r="T362"/>
  <c r="T363"/>
  <c r="T364"/>
  <c r="T365"/>
  <c r="T366"/>
  <c r="T367"/>
  <c r="T368"/>
  <c r="T369"/>
  <c r="T370"/>
  <c r="T371"/>
  <c r="T372"/>
  <c r="T373"/>
  <c r="T374"/>
  <c r="T375"/>
  <c r="T376"/>
  <c r="T377"/>
  <c r="T378"/>
  <c r="T379"/>
  <c r="T380"/>
  <c r="T381"/>
  <c r="T382"/>
  <c r="T383"/>
  <c r="T384"/>
  <c r="T385"/>
  <c r="T386"/>
  <c r="T387"/>
  <c r="T388"/>
  <c r="T389"/>
  <c r="T390"/>
  <c r="T391"/>
  <c r="T392"/>
  <c r="T393"/>
  <c r="T394"/>
  <c r="T395"/>
  <c r="T396"/>
  <c r="T8"/>
  <c r="H723" i="40"/>
  <c r="O12" i="82"/>
  <c r="F12"/>
  <c r="H725" i="40"/>
  <c r="H727"/>
  <c r="O16" i="82"/>
  <c r="F16"/>
  <c r="H729" i="40"/>
  <c r="O18" i="69"/>
  <c r="F18"/>
  <c r="H731" i="40"/>
  <c r="H733"/>
  <c r="H735"/>
  <c r="O24" i="69"/>
  <c r="F24"/>
  <c r="H737" i="40"/>
  <c r="O26" i="69"/>
  <c r="F26"/>
  <c r="H739" i="40"/>
  <c r="H741"/>
  <c r="H743"/>
  <c r="O32" i="69" s="1"/>
  <c r="F32" s="1"/>
  <c r="H745" i="40"/>
  <c r="O34" i="69"/>
  <c r="F34" s="1"/>
  <c r="H747" i="40"/>
  <c r="H749"/>
  <c r="H751"/>
  <c r="O40" i="82" s="1"/>
  <c r="F40" s="1"/>
  <c r="H753" i="40"/>
  <c r="O42" i="69"/>
  <c r="F42" s="1"/>
  <c r="H755" i="40"/>
  <c r="O44" i="82"/>
  <c r="F44"/>
  <c r="H757" i="40"/>
  <c r="H759"/>
  <c r="O48" i="82"/>
  <c r="F48"/>
  <c r="H761" i="40"/>
  <c r="O50" i="82"/>
  <c r="F50"/>
  <c r="H763" i="40"/>
  <c r="H765"/>
  <c r="O54" i="69"/>
  <c r="F54"/>
  <c r="H781" i="40"/>
  <c r="H785"/>
  <c r="O74" i="82"/>
  <c r="F74"/>
  <c r="H793" i="40"/>
  <c r="O82" i="82" s="1"/>
  <c r="F82" s="1"/>
  <c r="H795" i="40"/>
  <c r="H797"/>
  <c r="O86" i="69" s="1"/>
  <c r="F86" s="1"/>
  <c r="H799" i="40"/>
  <c r="O88" i="82"/>
  <c r="F88" s="1"/>
  <c r="H801" i="40"/>
  <c r="H803"/>
  <c r="O92" i="82"/>
  <c r="F92" s="1"/>
  <c r="H805" i="40"/>
  <c r="H807"/>
  <c r="H809"/>
  <c r="H811"/>
  <c r="O100" i="82"/>
  <c r="F100" s="1"/>
  <c r="H813" i="40"/>
  <c r="O102" i="69"/>
  <c r="F102"/>
  <c r="H815" i="40"/>
  <c r="O104" i="82" s="1"/>
  <c r="F104" s="1"/>
  <c r="H817" i="40"/>
  <c r="O106" i="82" s="1"/>
  <c r="F106" s="1"/>
  <c r="H819" i="40"/>
  <c r="H821"/>
  <c r="H823"/>
  <c r="H825"/>
  <c r="H827"/>
  <c r="H829"/>
  <c r="H831"/>
  <c r="O120" i="69"/>
  <c r="F120" s="1"/>
  <c r="H833" i="40"/>
  <c r="O122" i="69"/>
  <c r="F122"/>
  <c r="H835" i="40"/>
  <c r="O124" i="82" s="1"/>
  <c r="F124" s="1"/>
  <c r="H837" i="40"/>
  <c r="O126" i="69" s="1"/>
  <c r="F126" s="1"/>
  <c r="H839" i="40"/>
  <c r="H841"/>
  <c r="O130" i="82" s="1"/>
  <c r="F130" s="1"/>
  <c r="H843" i="40"/>
  <c r="O132" i="82"/>
  <c r="F132"/>
  <c r="H845" i="40"/>
  <c r="O134" i="69" s="1"/>
  <c r="H847" i="40"/>
  <c r="H849"/>
  <c r="H851"/>
  <c r="H853"/>
  <c r="H855"/>
  <c r="H857"/>
  <c r="O146" i="69"/>
  <c r="F146"/>
  <c r="H859" i="40"/>
  <c r="H861"/>
  <c r="O150" i="82"/>
  <c r="F150"/>
  <c r="H863" i="40"/>
  <c r="O152" i="69"/>
  <c r="F152"/>
  <c r="H865" i="40"/>
  <c r="H867"/>
  <c r="H869"/>
  <c r="H871"/>
  <c r="H873"/>
  <c r="H875"/>
  <c r="H877"/>
  <c r="O166" i="82" s="1"/>
  <c r="F166" s="1"/>
  <c r="H879" i="40"/>
  <c r="O168" i="82" s="1"/>
  <c r="O168" i="69"/>
  <c r="F168" s="1"/>
  <c r="H881" i="40"/>
  <c r="H883"/>
  <c r="O172" i="69" s="1"/>
  <c r="O172" i="82"/>
  <c r="F172" s="1"/>
  <c r="F172" i="69"/>
  <c r="H885" i="40"/>
  <c r="H887"/>
  <c r="H889"/>
  <c r="O178" i="82"/>
  <c r="F178" s="1"/>
  <c r="H891" i="40"/>
  <c r="H893"/>
  <c r="O182" i="82"/>
  <c r="F182" s="1"/>
  <c r="H895" i="40"/>
  <c r="H897"/>
  <c r="H899"/>
  <c r="H901"/>
  <c r="O190" i="82"/>
  <c r="F190"/>
  <c r="H903" i="40"/>
  <c r="H905"/>
  <c r="H907"/>
  <c r="O196" i="69"/>
  <c r="F196" s="1"/>
  <c r="H909" i="40"/>
  <c r="H911"/>
  <c r="H913"/>
  <c r="O202" i="82" s="1"/>
  <c r="F202" s="1"/>
  <c r="H915" i="40"/>
  <c r="H917"/>
  <c r="O206" i="82"/>
  <c r="F206"/>
  <c r="H919" i="40"/>
  <c r="O208" i="69"/>
  <c r="F208"/>
  <c r="H921" i="40"/>
  <c r="H923"/>
  <c r="H925"/>
  <c r="O214" i="69" s="1"/>
  <c r="F214" s="1"/>
  <c r="H927" i="40"/>
  <c r="H929"/>
  <c r="O218" i="69" s="1"/>
  <c r="H931" i="40"/>
  <c r="H933"/>
  <c r="O222" i="69"/>
  <c r="F222"/>
  <c r="H935" i="40"/>
  <c r="O224" i="82"/>
  <c r="F224"/>
  <c r="H937" i="40"/>
  <c r="O226" i="69" s="1"/>
  <c r="H939" i="40"/>
  <c r="O228" i="69"/>
  <c r="F228"/>
  <c r="H941" i="40"/>
  <c r="O230" i="69" s="1"/>
  <c r="H943" i="40"/>
  <c r="O232" i="69"/>
  <c r="F232"/>
  <c r="H945" i="40"/>
  <c r="H947"/>
  <c r="H949"/>
  <c r="O238" i="82"/>
  <c r="F238"/>
  <c r="H951" i="40"/>
  <c r="O240" i="69"/>
  <c r="F240"/>
  <c r="H953" i="40"/>
  <c r="H955"/>
  <c r="H957"/>
  <c r="O246" i="82"/>
  <c r="F246"/>
  <c r="H959" i="40"/>
  <c r="H961"/>
  <c r="O250" i="69"/>
  <c r="F250"/>
  <c r="H963" i="40"/>
  <c r="H965"/>
  <c r="O254" i="69"/>
  <c r="F254"/>
  <c r="H967" i="40"/>
  <c r="H969"/>
  <c r="H971"/>
  <c r="O260" i="69"/>
  <c r="F260" s="1"/>
  <c r="H973" i="40"/>
  <c r="O262" i="82"/>
  <c r="F262"/>
  <c r="H975" i="40"/>
  <c r="H977"/>
  <c r="O266" i="82"/>
  <c r="F266"/>
  <c r="H979" i="40"/>
  <c r="O268" i="82"/>
  <c r="F268"/>
  <c r="H981" i="40"/>
  <c r="H983"/>
  <c r="O272" i="82"/>
  <c r="F272"/>
  <c r="H985" i="40"/>
  <c r="H987"/>
  <c r="H989"/>
  <c r="O278" i="69"/>
  <c r="F278"/>
  <c r="H991" i="40"/>
  <c r="O280" i="69" s="1"/>
  <c r="H993" i="40"/>
  <c r="H995"/>
  <c r="H997"/>
  <c r="O286" i="82"/>
  <c r="F286"/>
  <c r="H999" i="40"/>
  <c r="O288" i="69" s="1"/>
  <c r="F288" s="1"/>
  <c r="H1001" i="40"/>
  <c r="H1003"/>
  <c r="O292" i="69"/>
  <c r="F292"/>
  <c r="H1005" i="40"/>
  <c r="H1007"/>
  <c r="H1009"/>
  <c r="O298" i="82"/>
  <c r="F298" s="1"/>
  <c r="H1011" i="40"/>
  <c r="H1013"/>
  <c r="O302" i="82"/>
  <c r="H1015" i="40"/>
  <c r="H1017"/>
  <c r="O306" i="82"/>
  <c r="F306"/>
  <c r="H1019" i="40"/>
  <c r="H1021"/>
  <c r="H1023"/>
  <c r="O312" i="69"/>
  <c r="F312" s="1"/>
  <c r="H1025" i="40"/>
  <c r="H1027"/>
  <c r="H1029"/>
  <c r="H1031"/>
  <c r="O320" i="69" s="1"/>
  <c r="F320" s="1"/>
  <c r="O320" i="82"/>
  <c r="F320" s="1"/>
  <c r="H1033" i="40"/>
  <c r="O322" i="82"/>
  <c r="F322"/>
  <c r="H1035" i="40"/>
  <c r="H1037"/>
  <c r="O326" i="69"/>
  <c r="F326"/>
  <c r="H1039" i="40"/>
  <c r="H1041"/>
  <c r="H1043"/>
  <c r="O332" i="69"/>
  <c r="F332" s="1"/>
  <c r="H1045" i="40"/>
  <c r="O334" i="82"/>
  <c r="F334"/>
  <c r="H1047" i="40"/>
  <c r="O336" i="82"/>
  <c r="F336"/>
  <c r="H1049" i="40"/>
  <c r="O338" i="69" s="1"/>
  <c r="F338" s="1"/>
  <c r="H1051" i="40"/>
  <c r="O340" i="69" s="1"/>
  <c r="F340" s="1"/>
  <c r="O340" i="82"/>
  <c r="F340" s="1"/>
  <c r="H1053" i="40"/>
  <c r="O342" i="82"/>
  <c r="F342"/>
  <c r="H1055" i="40"/>
  <c r="O344" i="69"/>
  <c r="F344"/>
  <c r="H1057" i="40"/>
  <c r="H1059"/>
  <c r="O348" i="69" s="1"/>
  <c r="H1061" i="40"/>
  <c r="O350" i="69" s="1"/>
  <c r="F350" s="1"/>
  <c r="H1063" i="40"/>
  <c r="H1065"/>
  <c r="O354" i="69" s="1"/>
  <c r="H1067" i="40"/>
  <c r="H1069"/>
  <c r="O358" i="69"/>
  <c r="F358"/>
  <c r="H1071" i="40"/>
  <c r="H1073"/>
  <c r="H1075"/>
  <c r="O364" i="69"/>
  <c r="F364" s="1"/>
  <c r="H1077" i="40"/>
  <c r="O366" i="69"/>
  <c r="F366"/>
  <c r="H1079" i="40"/>
  <c r="H1081"/>
  <c r="H1083"/>
  <c r="H1085"/>
  <c r="H1087"/>
  <c r="H1089"/>
  <c r="O378" i="69"/>
  <c r="F378"/>
  <c r="H1091" i="40"/>
  <c r="H1093"/>
  <c r="H1095"/>
  <c r="H1097"/>
  <c r="H1099"/>
  <c r="H1101"/>
  <c r="H1103"/>
  <c r="O392" i="69"/>
  <c r="F392" s="1"/>
  <c r="H1105" i="40"/>
  <c r="H1107"/>
  <c r="O396" i="69" s="1"/>
  <c r="H1109" i="40"/>
  <c r="H1111"/>
  <c r="H1113"/>
  <c r="H1115"/>
  <c r="H1117"/>
  <c r="O406" i="82"/>
  <c r="F406"/>
  <c r="H1119" i="40"/>
  <c r="O408" i="82" s="1"/>
  <c r="F408"/>
  <c r="H1121" i="40"/>
  <c r="O410" i="82" s="1"/>
  <c r="F410" s="1"/>
  <c r="H1123" i="40"/>
  <c r="O412" i="69" s="1"/>
  <c r="F412" s="1"/>
  <c r="H1125" i="40"/>
  <c r="H1127"/>
  <c r="O416" i="82"/>
  <c r="F416"/>
  <c r="H1129" i="40"/>
  <c r="O418" i="82" s="1"/>
  <c r="F418" s="1"/>
  <c r="H1131" i="40"/>
  <c r="H1133"/>
  <c r="O422" i="82" s="1"/>
  <c r="F422" s="1"/>
  <c r="H1135" i="40"/>
  <c r="H1137"/>
  <c r="O426" i="82" s="1"/>
  <c r="F426" s="1"/>
  <c r="H1139" i="40"/>
  <c r="H1141"/>
  <c r="H1143"/>
  <c r="O432" i="82"/>
  <c r="F432"/>
  <c r="H1145" i="40"/>
  <c r="O434" i="69" s="1"/>
  <c r="F434" s="1"/>
  <c r="H1147" i="40"/>
  <c r="H1149"/>
  <c r="H1151"/>
  <c r="H1153"/>
  <c r="O442" i="82" s="1"/>
  <c r="F442" s="1"/>
  <c r="H1155" i="40"/>
  <c r="O444" i="82"/>
  <c r="F444" s="1"/>
  <c r="H1157" i="40"/>
  <c r="O446" i="82"/>
  <c r="F446" s="1"/>
  <c r="H1159" i="40"/>
  <c r="H1161"/>
  <c r="H1163"/>
  <c r="O452" i="82" s="1"/>
  <c r="F452" s="1"/>
  <c r="H1165" i="40"/>
  <c r="H1167"/>
  <c r="O456" i="69" s="1"/>
  <c r="H1169" i="40"/>
  <c r="H1171"/>
  <c r="O460" i="82"/>
  <c r="F460" s="1"/>
  <c r="H1173" i="40"/>
  <c r="H1175"/>
  <c r="O464" i="69" s="1"/>
  <c r="F464" s="1"/>
  <c r="H1177" i="40"/>
  <c r="H1179"/>
  <c r="H1181"/>
  <c r="O470" i="82"/>
  <c r="F470" s="1"/>
  <c r="H1183" i="40"/>
  <c r="H1185"/>
  <c r="H1187"/>
  <c r="H1189"/>
  <c r="O478" i="69"/>
  <c r="F478"/>
  <c r="H1191" i="40"/>
  <c r="O480" i="82"/>
  <c r="F480"/>
  <c r="H1193" i="40"/>
  <c r="H1195"/>
  <c r="O484" i="82"/>
  <c r="F484"/>
  <c r="H1197" i="40"/>
  <c r="H1199"/>
  <c r="O488" i="69"/>
  <c r="F488"/>
  <c r="H1201" i="40"/>
  <c r="H1203"/>
  <c r="O492" i="82"/>
  <c r="F492"/>
  <c r="H1205" i="40"/>
  <c r="H1207"/>
  <c r="O496" i="82"/>
  <c r="F496"/>
  <c r="H1209" i="40"/>
  <c r="O498" i="82" s="1"/>
  <c r="F498" s="1"/>
  <c r="H1211" i="40"/>
  <c r="O500" i="82"/>
  <c r="F500" s="1"/>
  <c r="H1213" i="40"/>
  <c r="O502" i="82"/>
  <c r="F502" s="1"/>
  <c r="H1215" i="40"/>
  <c r="H1217"/>
  <c r="O506" i="69"/>
  <c r="F506" s="1"/>
  <c r="H1219" i="40"/>
  <c r="O508" i="82"/>
  <c r="F508"/>
  <c r="H1221" i="40"/>
  <c r="O510" i="82" s="1"/>
  <c r="F510" s="1"/>
  <c r="H1223" i="40"/>
  <c r="O512" i="82"/>
  <c r="F512" s="1"/>
  <c r="H1225" i="40"/>
  <c r="O514" i="69"/>
  <c r="F514" s="1"/>
  <c r="H1227" i="40"/>
  <c r="H1229"/>
  <c r="H1231"/>
  <c r="H1233"/>
  <c r="H1235"/>
  <c r="O524" i="82"/>
  <c r="F524"/>
  <c r="H1237" i="40"/>
  <c r="H1239"/>
  <c r="H1241"/>
  <c r="O530" i="82"/>
  <c r="F530" s="1"/>
  <c r="H1243" i="40"/>
  <c r="H1245"/>
  <c r="H1247"/>
  <c r="O536" i="69"/>
  <c r="F536" s="1"/>
  <c r="H1249" i="40"/>
  <c r="H1251"/>
  <c r="H1253"/>
  <c r="H1255"/>
  <c r="O544" i="82" s="1"/>
  <c r="F544"/>
  <c r="H1257" i="40"/>
  <c r="O546" i="82" s="1"/>
  <c r="F546" s="1"/>
  <c r="H1259" i="40"/>
  <c r="O548" i="69"/>
  <c r="F548" s="1"/>
  <c r="H1261" i="40"/>
  <c r="O550" i="82"/>
  <c r="F550" s="1"/>
  <c r="O550" i="69"/>
  <c r="F550" s="1"/>
  <c r="H1263" i="40"/>
  <c r="H1265"/>
  <c r="O554" i="69"/>
  <c r="F554"/>
  <c r="H1267" i="40"/>
  <c r="O556" i="69" s="1"/>
  <c r="F556" s="1"/>
  <c r="H1269" i="40"/>
  <c r="H1271"/>
  <c r="H1273"/>
  <c r="H1275"/>
  <c r="H1277"/>
  <c r="H1279"/>
  <c r="O568" i="82"/>
  <c r="F568"/>
  <c r="H1281" i="40"/>
  <c r="O570" i="82" s="1"/>
  <c r="F570" s="1"/>
  <c r="H1283" i="40"/>
  <c r="O572" i="82"/>
  <c r="F572" s="1"/>
  <c r="H1285" i="40"/>
  <c r="O574" i="82"/>
  <c r="F574"/>
  <c r="H1287" i="40"/>
  <c r="H1289"/>
  <c r="H1291"/>
  <c r="O580" i="82"/>
  <c r="F580" s="1"/>
  <c r="H1293" i="40"/>
  <c r="O582" i="82"/>
  <c r="F582"/>
  <c r="H1295" i="40"/>
  <c r="H1297"/>
  <c r="O586" i="82"/>
  <c r="F586"/>
  <c r="H1299" i="40"/>
  <c r="H1301"/>
  <c r="H1303"/>
  <c r="O592" i="69"/>
  <c r="F592" s="1"/>
  <c r="H1305" i="40"/>
  <c r="O594" i="82"/>
  <c r="F594" s="1"/>
  <c r="H1307" i="40"/>
  <c r="O596" i="69" s="1"/>
  <c r="F596"/>
  <c r="H1309" i="40"/>
  <c r="H1311"/>
  <c r="H1313"/>
  <c r="O602" i="82" s="1"/>
  <c r="F602" s="1"/>
  <c r="H1315" i="40"/>
  <c r="H1317"/>
  <c r="O606" i="69" s="1"/>
  <c r="F606" s="1"/>
  <c r="H1319" i="40"/>
  <c r="O608" i="82"/>
  <c r="F608" s="1"/>
  <c r="H1321" i="40"/>
  <c r="H1323"/>
  <c r="H1325"/>
  <c r="H1327"/>
  <c r="O616" i="82"/>
  <c r="F616" s="1"/>
  <c r="H1329" i="40"/>
  <c r="O618" i="82"/>
  <c r="F618"/>
  <c r="H1331" i="40"/>
  <c r="H1333"/>
  <c r="H1335"/>
  <c r="O624" i="69"/>
  <c r="F624" s="1"/>
  <c r="H1337" i="40"/>
  <c r="O626" i="82"/>
  <c r="F626"/>
  <c r="O626" i="69"/>
  <c r="F626"/>
  <c r="H1339" i="40"/>
  <c r="O628" i="82"/>
  <c r="F628" s="1"/>
  <c r="H1341" i="40"/>
  <c r="H1343"/>
  <c r="H1345"/>
  <c r="O634" i="82"/>
  <c r="F634" s="1"/>
  <c r="O634" i="69"/>
  <c r="F634" s="1"/>
  <c r="H1347" i="40"/>
  <c r="H1349"/>
  <c r="H1351"/>
  <c r="H1353"/>
  <c r="H1355"/>
  <c r="H1357"/>
  <c r="O646" i="82" s="1"/>
  <c r="H1359" i="40"/>
  <c r="O648" i="82"/>
  <c r="F648"/>
  <c r="H1361" i="40"/>
  <c r="O650" i="69" s="1"/>
  <c r="F650" s="1"/>
  <c r="H1363" i="40"/>
  <c r="H1365"/>
  <c r="H1367"/>
  <c r="H1369"/>
  <c r="O658" i="69" s="1"/>
  <c r="H1371" i="40"/>
  <c r="H1373"/>
  <c r="O662" i="82"/>
  <c r="F662"/>
  <c r="H1375" i="40"/>
  <c r="H1377"/>
  <c r="O666" i="69"/>
  <c r="F666"/>
  <c r="H1379" i="40"/>
  <c r="H1381"/>
  <c r="H1383"/>
  <c r="O672" i="82"/>
  <c r="F672" s="1"/>
  <c r="H1385" i="40"/>
  <c r="O674" i="69"/>
  <c r="F674"/>
  <c r="H1387" i="40"/>
  <c r="H1389"/>
  <c r="O678" i="82"/>
  <c r="F678"/>
  <c r="H1391" i="40"/>
  <c r="H1393"/>
  <c r="H1395"/>
  <c r="O684" i="82"/>
  <c r="F684" s="1"/>
  <c r="H1397" i="40"/>
  <c r="O686" i="69"/>
  <c r="F686" s="1"/>
  <c r="H1399" i="40"/>
  <c r="O688" i="82"/>
  <c r="F688"/>
  <c r="H1401" i="40"/>
  <c r="H1403"/>
  <c r="O692" i="69"/>
  <c r="F692"/>
  <c r="H1405" i="40"/>
  <c r="O694" i="82" s="1"/>
  <c r="F694" s="1"/>
  <c r="H1407" i="40"/>
  <c r="O696" i="82"/>
  <c r="F696" s="1"/>
  <c r="H1409" i="40"/>
  <c r="O698" i="69"/>
  <c r="F698"/>
  <c r="H1411" i="40"/>
  <c r="O700" i="82"/>
  <c r="F700"/>
  <c r="H1413" i="40"/>
  <c r="O702" i="69" s="1"/>
  <c r="F702" s="1"/>
  <c r="H1415" i="40"/>
  <c r="O704" i="82" s="1"/>
  <c r="F704" s="1"/>
  <c r="H1417" i="40"/>
  <c r="O706" i="82" s="1"/>
  <c r="F706" s="1"/>
  <c r="H1419" i="40"/>
  <c r="O708" i="82"/>
  <c r="F708"/>
  <c r="H1421" i="40"/>
  <c r="H1423"/>
  <c r="H1425"/>
  <c r="O714" i="69" s="1"/>
  <c r="F714" s="1"/>
  <c r="H1427" i="40"/>
  <c r="O716" i="82" s="1"/>
  <c r="F716" s="1"/>
  <c r="H1429" i="40"/>
  <c r="O718" i="69" s="1"/>
  <c r="F718" s="1"/>
  <c r="H1431" i="40"/>
  <c r="H1433"/>
  <c r="O722" i="69" s="1"/>
  <c r="F722" s="1"/>
  <c r="H1435" i="40"/>
  <c r="O724" i="82" s="1"/>
  <c r="F724" s="1"/>
  <c r="H1437" i="40"/>
  <c r="H1439"/>
  <c r="H1441"/>
  <c r="O730" i="69" s="1"/>
  <c r="F730" s="1"/>
  <c r="H1443" i="40"/>
  <c r="H1445"/>
  <c r="H1447"/>
  <c r="O736" i="82"/>
  <c r="F736" s="1"/>
  <c r="H1449" i="40"/>
  <c r="O738" i="82"/>
  <c r="F738"/>
  <c r="H1451" i="40"/>
  <c r="H1453"/>
  <c r="H1455"/>
  <c r="O744" i="69"/>
  <c r="F744" s="1"/>
  <c r="H1457" i="40"/>
  <c r="O746" i="82"/>
  <c r="F746" s="1"/>
  <c r="H1459" i="40"/>
  <c r="H1461"/>
  <c r="H1463"/>
  <c r="H1465"/>
  <c r="H1467"/>
  <c r="H1469"/>
  <c r="H1471"/>
  <c r="O760" i="82"/>
  <c r="F760" s="1"/>
  <c r="H1473" i="40"/>
  <c r="O762" i="82"/>
  <c r="F762" s="1"/>
  <c r="H1475" i="40"/>
  <c r="O764" i="82"/>
  <c r="F764"/>
  <c r="H1477" i="40"/>
  <c r="H1479"/>
  <c r="H1481"/>
  <c r="O770" i="82"/>
  <c r="F770" s="1"/>
  <c r="H1483" i="40"/>
  <c r="O772" i="82"/>
  <c r="F772"/>
  <c r="H1485" i="40"/>
  <c r="H1487"/>
  <c r="H1489"/>
  <c r="O778" i="82"/>
  <c r="F778" s="1"/>
  <c r="H1491" i="40"/>
  <c r="H1493"/>
  <c r="O782" i="69"/>
  <c r="F782" s="1"/>
  <c r="H1495" i="40"/>
  <c r="H721"/>
  <c r="O10" i="69"/>
  <c r="F10" s="1"/>
  <c r="G7" i="82"/>
  <c r="F6"/>
  <c r="H719" i="40"/>
  <c r="O8" i="69" s="1"/>
  <c r="F8" s="1"/>
  <c r="I15" i="56"/>
  <c r="O5"/>
  <c r="M5"/>
  <c r="I25"/>
  <c r="N5"/>
  <c r="I16"/>
  <c r="P5"/>
  <c r="I59"/>
  <c r="I17"/>
  <c r="I18"/>
  <c r="I19"/>
  <c r="I20"/>
  <c r="I21"/>
  <c r="I22"/>
  <c r="I23"/>
  <c r="I24"/>
  <c r="I26"/>
  <c r="I27"/>
  <c r="I28"/>
  <c r="I29"/>
  <c r="I30"/>
  <c r="I31"/>
  <c r="I32"/>
  <c r="I33"/>
  <c r="I34"/>
  <c r="I35"/>
  <c r="I36"/>
  <c r="I37"/>
  <c r="I38"/>
  <c r="I39"/>
  <c r="O39" s="1"/>
  <c r="I40"/>
  <c r="I41"/>
  <c r="I42"/>
  <c r="I43"/>
  <c r="I44"/>
  <c r="I45"/>
  <c r="I46"/>
  <c r="I47"/>
  <c r="I48"/>
  <c r="I49"/>
  <c r="I50"/>
  <c r="I51"/>
  <c r="I52"/>
  <c r="I53"/>
  <c r="I54"/>
  <c r="I55"/>
  <c r="I56"/>
  <c r="I57"/>
  <c r="I58"/>
  <c r="I60"/>
  <c r="I61"/>
  <c r="I62"/>
  <c r="I63"/>
  <c r="I64"/>
  <c r="I65"/>
  <c r="I66"/>
  <c r="I67"/>
  <c r="I68"/>
  <c r="I69"/>
  <c r="I70"/>
  <c r="I71"/>
  <c r="I72"/>
  <c r="I73"/>
  <c r="I74"/>
  <c r="N74"/>
  <c r="I75"/>
  <c r="I76"/>
  <c r="I77"/>
  <c r="I78"/>
  <c r="I79"/>
  <c r="I80"/>
  <c r="I81"/>
  <c r="I82"/>
  <c r="I83"/>
  <c r="I84"/>
  <c r="I85"/>
  <c r="I86"/>
  <c r="I87"/>
  <c r="P87" s="1"/>
  <c r="I88"/>
  <c r="I89"/>
  <c r="I90"/>
  <c r="I91"/>
  <c r="I92"/>
  <c r="I93"/>
  <c r="I94"/>
  <c r="I95"/>
  <c r="I96"/>
  <c r="I97"/>
  <c r="I98"/>
  <c r="I99"/>
  <c r="I100"/>
  <c r="I101"/>
  <c r="I102"/>
  <c r="I103"/>
  <c r="I104"/>
  <c r="I105"/>
  <c r="I106"/>
  <c r="I107"/>
  <c r="I108"/>
  <c r="I109"/>
  <c r="P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P177"/>
  <c r="I178"/>
  <c r="I179"/>
  <c r="I180"/>
  <c r="I181"/>
  <c r="I182"/>
  <c r="N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N219"/>
  <c r="I220"/>
  <c r="I221"/>
  <c r="I222"/>
  <c r="I223"/>
  <c r="I224"/>
  <c r="I225"/>
  <c r="I226"/>
  <c r="I227"/>
  <c r="I228"/>
  <c r="I229"/>
  <c r="I230"/>
  <c r="I231"/>
  <c r="I232"/>
  <c r="I233"/>
  <c r="I234"/>
  <c r="I235"/>
  <c r="I236"/>
  <c r="I237"/>
  <c r="I238"/>
  <c r="I239"/>
  <c r="I240"/>
  <c r="I241"/>
  <c r="I242"/>
  <c r="I243"/>
  <c r="I244"/>
  <c r="I245"/>
  <c r="I246"/>
  <c r="I247"/>
  <c r="I248"/>
  <c r="I249"/>
  <c r="P249"/>
  <c r="I250"/>
  <c r="I251"/>
  <c r="I252"/>
  <c r="I253"/>
  <c r="I254"/>
  <c r="I255"/>
  <c r="I256"/>
  <c r="I257"/>
  <c r="I258"/>
  <c r="I259"/>
  <c r="I260"/>
  <c r="O260"/>
  <c r="I261"/>
  <c r="I262"/>
  <c r="I263"/>
  <c r="I264"/>
  <c r="I265"/>
  <c r="I266"/>
  <c r="I267"/>
  <c r="I268"/>
  <c r="I269"/>
  <c r="I270"/>
  <c r="I271"/>
  <c r="I272"/>
  <c r="I273"/>
  <c r="I274"/>
  <c r="I275"/>
  <c r="I276"/>
  <c r="I277"/>
  <c r="I278"/>
  <c r="I279"/>
  <c r="I280"/>
  <c r="I281"/>
  <c r="I282"/>
  <c r="I283"/>
  <c r="I284"/>
  <c r="I285"/>
  <c r="I286"/>
  <c r="I287"/>
  <c r="I288"/>
  <c r="P288"/>
  <c r="I289"/>
  <c r="I290"/>
  <c r="I291"/>
  <c r="I292"/>
  <c r="I293"/>
  <c r="I294"/>
  <c r="I295"/>
  <c r="I296"/>
  <c r="I297"/>
  <c r="I298"/>
  <c r="I299"/>
  <c r="I300"/>
  <c r="I301"/>
  <c r="I302"/>
  <c r="I303"/>
  <c r="O303" s="1"/>
  <c r="I304"/>
  <c r="I305"/>
  <c r="I306"/>
  <c r="O306"/>
  <c r="I307"/>
  <c r="I308"/>
  <c r="I309"/>
  <c r="I310"/>
  <c r="I311"/>
  <c r="I312"/>
  <c r="I313"/>
  <c r="I314"/>
  <c r="I315"/>
  <c r="I316"/>
  <c r="I317"/>
  <c r="I318"/>
  <c r="I319"/>
  <c r="I320"/>
  <c r="I321"/>
  <c r="I322"/>
  <c r="I323"/>
  <c r="I324"/>
  <c r="I325"/>
  <c r="I326"/>
  <c r="I327"/>
  <c r="I328"/>
  <c r="I329"/>
  <c r="I330"/>
  <c r="I331"/>
  <c r="I332"/>
  <c r="I333"/>
  <c r="I334"/>
  <c r="I335"/>
  <c r="I336"/>
  <c r="I337"/>
  <c r="I338"/>
  <c r="I339"/>
  <c r="I340"/>
  <c r="I341"/>
  <c r="I342"/>
  <c r="I343"/>
  <c r="I344"/>
  <c r="I345"/>
  <c r="I346"/>
  <c r="I347"/>
  <c r="I348"/>
  <c r="I349"/>
  <c r="I350"/>
  <c r="I351"/>
  <c r="I352"/>
  <c r="I353"/>
  <c r="I354"/>
  <c r="I355"/>
  <c r="I356"/>
  <c r="I357"/>
  <c r="I358"/>
  <c r="P358" s="1"/>
  <c r="I359"/>
  <c r="I360"/>
  <c r="I361"/>
  <c r="P361"/>
  <c r="I362"/>
  <c r="I363"/>
  <c r="I364"/>
  <c r="I365"/>
  <c r="M365" s="1"/>
  <c r="I366"/>
  <c r="I367"/>
  <c r="I368"/>
  <c r="I369"/>
  <c r="I370"/>
  <c r="I371"/>
  <c r="I372"/>
  <c r="I373"/>
  <c r="I374"/>
  <c r="I375"/>
  <c r="I376"/>
  <c r="I377"/>
  <c r="I378"/>
  <c r="I379"/>
  <c r="I380"/>
  <c r="I381"/>
  <c r="I382"/>
  <c r="I383"/>
  <c r="I384"/>
  <c r="I385"/>
  <c r="I386"/>
  <c r="I387"/>
  <c r="I388"/>
  <c r="I389"/>
  <c r="I390"/>
  <c r="I391"/>
  <c r="N391"/>
  <c r="I392"/>
  <c r="I393"/>
  <c r="I394"/>
  <c r="I395"/>
  <c r="I396"/>
  <c r="I397"/>
  <c r="I10"/>
  <c r="I11"/>
  <c r="I12"/>
  <c r="I13"/>
  <c r="I14"/>
  <c r="I9"/>
  <c r="R8"/>
  <c r="Q8" s="1"/>
  <c r="Q21"/>
  <c r="Q22"/>
  <c r="Q23"/>
  <c r="Q24"/>
  <c r="Q25"/>
  <c r="Q26"/>
  <c r="Q27"/>
  <c r="Q28"/>
  <c r="Q29"/>
  <c r="Q30"/>
  <c r="Q31"/>
  <c r="Q32"/>
  <c r="Q40"/>
  <c r="Q42"/>
  <c r="Q46"/>
  <c r="Q47"/>
  <c r="Q48"/>
  <c r="Q49"/>
  <c r="Q50"/>
  <c r="Q51"/>
  <c r="Q52"/>
  <c r="Q53"/>
  <c r="Q54"/>
  <c r="Q55"/>
  <c r="Q56"/>
  <c r="Q57"/>
  <c r="Q58"/>
  <c r="Q59"/>
  <c r="Q60"/>
  <c r="Q61"/>
  <c r="Q62"/>
  <c r="Q63"/>
  <c r="Q64"/>
  <c r="Q65"/>
  <c r="Q66"/>
  <c r="Q67"/>
  <c r="Q68"/>
  <c r="Q69"/>
  <c r="Q70"/>
  <c r="Q71"/>
  <c r="Q72"/>
  <c r="Q73"/>
  <c r="Q74"/>
  <c r="Q75"/>
  <c r="Q76"/>
  <c r="Q77"/>
  <c r="Q78"/>
  <c r="Q79"/>
  <c r="Q80"/>
  <c r="Q81"/>
  <c r="Q82"/>
  <c r="Q83"/>
  <c r="Q84"/>
  <c r="Q85"/>
  <c r="Q86"/>
  <c r="Q87"/>
  <c r="Q88"/>
  <c r="Q89"/>
  <c r="Q90"/>
  <c r="Q91"/>
  <c r="Q92"/>
  <c r="Q93"/>
  <c r="Q94"/>
  <c r="Q95"/>
  <c r="Q96"/>
  <c r="Q97"/>
  <c r="Q98"/>
  <c r="Q99"/>
  <c r="Q100"/>
  <c r="Q101"/>
  <c r="Q102"/>
  <c r="Q103"/>
  <c r="Q104"/>
  <c r="Q105"/>
  <c r="Q106"/>
  <c r="Q107"/>
  <c r="Q108"/>
  <c r="Q109"/>
  <c r="Q110"/>
  <c r="Q111"/>
  <c r="Q112"/>
  <c r="Q113"/>
  <c r="Q114"/>
  <c r="Q115"/>
  <c r="Q116"/>
  <c r="Q117"/>
  <c r="Q118"/>
  <c r="Q119"/>
  <c r="Q120"/>
  <c r="Q121"/>
  <c r="Q122"/>
  <c r="Q123"/>
  <c r="Q124"/>
  <c r="Q125"/>
  <c r="Q126"/>
  <c r="Q127"/>
  <c r="Q128"/>
  <c r="Q129"/>
  <c r="Q130"/>
  <c r="Q131"/>
  <c r="Q132"/>
  <c r="Q133"/>
  <c r="Q134"/>
  <c r="Q135"/>
  <c r="Q136"/>
  <c r="Q137"/>
  <c r="Q138"/>
  <c r="Q139"/>
  <c r="Q140"/>
  <c r="Q141"/>
  <c r="Q142"/>
  <c r="Q143"/>
  <c r="Q144"/>
  <c r="Q145"/>
  <c r="Q146"/>
  <c r="Q147"/>
  <c r="Q148"/>
  <c r="Q149"/>
  <c r="Q150"/>
  <c r="Q151"/>
  <c r="Q152"/>
  <c r="Q153"/>
  <c r="Q154"/>
  <c r="Q155"/>
  <c r="Q156"/>
  <c r="Q157"/>
  <c r="Q158"/>
  <c r="Q159"/>
  <c r="Q160"/>
  <c r="Q161"/>
  <c r="Q162"/>
  <c r="Q163"/>
  <c r="Q164"/>
  <c r="Q165"/>
  <c r="Q166"/>
  <c r="Q167"/>
  <c r="Q168"/>
  <c r="Q169"/>
  <c r="Q170"/>
  <c r="Q171"/>
  <c r="Q172"/>
  <c r="Q173"/>
  <c r="Q174"/>
  <c r="Q175"/>
  <c r="Q176"/>
  <c r="Q177"/>
  <c r="Q178"/>
  <c r="Q179"/>
  <c r="Q180"/>
  <c r="Q181"/>
  <c r="Q182"/>
  <c r="Q183"/>
  <c r="Q184"/>
  <c r="Q185"/>
  <c r="Q186"/>
  <c r="Q187"/>
  <c r="Q188"/>
  <c r="Q189"/>
  <c r="Q190"/>
  <c r="Q191"/>
  <c r="Q192"/>
  <c r="Q193"/>
  <c r="Q194"/>
  <c r="Q195"/>
  <c r="Q196"/>
  <c r="Q197"/>
  <c r="Q198"/>
  <c r="Q199"/>
  <c r="Q200"/>
  <c r="Q201"/>
  <c r="Q202"/>
  <c r="Q203"/>
  <c r="Q204"/>
  <c r="Q205"/>
  <c r="Q206"/>
  <c r="Q207"/>
  <c r="Q208"/>
  <c r="Q209"/>
  <c r="Q210"/>
  <c r="Q211"/>
  <c r="Q212"/>
  <c r="Q213"/>
  <c r="Q214"/>
  <c r="Q215"/>
  <c r="Q216"/>
  <c r="Q217"/>
  <c r="Q218"/>
  <c r="Q219"/>
  <c r="Q220"/>
  <c r="Q221"/>
  <c r="Q222"/>
  <c r="Q223"/>
  <c r="Q224"/>
  <c r="Q225"/>
  <c r="Q226"/>
  <c r="Q227"/>
  <c r="Q228"/>
  <c r="Q229"/>
  <c r="Q230"/>
  <c r="Q231"/>
  <c r="Q232"/>
  <c r="Q233"/>
  <c r="Q234"/>
  <c r="Q235"/>
  <c r="Q236"/>
  <c r="Q237"/>
  <c r="Q238"/>
  <c r="Q239"/>
  <c r="Q240"/>
  <c r="Q241"/>
  <c r="Q242"/>
  <c r="Q243"/>
  <c r="Q244"/>
  <c r="Q245"/>
  <c r="Q246"/>
  <c r="Q247"/>
  <c r="Q248"/>
  <c r="Q249"/>
  <c r="Q250"/>
  <c r="Q251"/>
  <c r="Q252"/>
  <c r="Q253"/>
  <c r="Q254"/>
  <c r="Q255"/>
  <c r="Q256"/>
  <c r="Q257"/>
  <c r="Q258"/>
  <c r="Q259"/>
  <c r="Q260"/>
  <c r="Q261"/>
  <c r="Q262"/>
  <c r="Q263"/>
  <c r="Q264"/>
  <c r="Q265"/>
  <c r="Q266"/>
  <c r="Q267"/>
  <c r="Q268"/>
  <c r="Q269"/>
  <c r="Q270"/>
  <c r="Q271"/>
  <c r="Q272"/>
  <c r="Q273"/>
  <c r="Q274"/>
  <c r="Q275"/>
  <c r="Q276"/>
  <c r="Q277"/>
  <c r="Q278"/>
  <c r="Q279"/>
  <c r="Q280"/>
  <c r="Q281"/>
  <c r="Q282"/>
  <c r="Q283"/>
  <c r="Q284"/>
  <c r="Q285"/>
  <c r="Q286"/>
  <c r="Q287"/>
  <c r="Q288"/>
  <c r="Q289"/>
  <c r="Q290"/>
  <c r="Q291"/>
  <c r="Q292"/>
  <c r="Q293"/>
  <c r="Q294"/>
  <c r="Q295"/>
  <c r="Q296"/>
  <c r="Q297"/>
  <c r="Q298"/>
  <c r="Q299"/>
  <c r="Q300"/>
  <c r="Q301"/>
  <c r="Q302"/>
  <c r="Q303"/>
  <c r="Q304"/>
  <c r="Q305"/>
  <c r="Q306"/>
  <c r="Q307"/>
  <c r="Q308"/>
  <c r="Q309"/>
  <c r="Q310"/>
  <c r="Q311"/>
  <c r="Q312"/>
  <c r="Q313"/>
  <c r="Q314"/>
  <c r="Q315"/>
  <c r="Q316"/>
  <c r="Q317"/>
  <c r="Q318"/>
  <c r="Q319"/>
  <c r="Q320"/>
  <c r="Q321"/>
  <c r="Q322"/>
  <c r="Q323"/>
  <c r="Q324"/>
  <c r="Q325"/>
  <c r="Q326"/>
  <c r="Q327"/>
  <c r="Q328"/>
  <c r="Q329"/>
  <c r="Q330"/>
  <c r="Q331"/>
  <c r="Q332"/>
  <c r="Q333"/>
  <c r="Q334"/>
  <c r="Q335"/>
  <c r="Q336"/>
  <c r="Q337"/>
  <c r="Q338"/>
  <c r="Q339"/>
  <c r="Q340"/>
  <c r="Q341"/>
  <c r="Q342"/>
  <c r="Q343"/>
  <c r="Q344"/>
  <c r="Q345"/>
  <c r="Q346"/>
  <c r="Q347"/>
  <c r="Q348"/>
  <c r="Q349"/>
  <c r="Q350"/>
  <c r="Q351"/>
  <c r="Q352"/>
  <c r="Q353"/>
  <c r="Q354"/>
  <c r="Q355"/>
  <c r="Q356"/>
  <c r="Q357"/>
  <c r="Q358"/>
  <c r="Q359"/>
  <c r="Q360"/>
  <c r="Q361"/>
  <c r="Q362"/>
  <c r="Q363"/>
  <c r="Q364"/>
  <c r="Q365"/>
  <c r="Q366"/>
  <c r="Q367"/>
  <c r="Q368"/>
  <c r="Q369"/>
  <c r="Q370"/>
  <c r="Q371"/>
  <c r="Q372"/>
  <c r="Q373"/>
  <c r="Q374"/>
  <c r="Q375"/>
  <c r="Q376"/>
  <c r="Q377"/>
  <c r="Q378"/>
  <c r="Q379"/>
  <c r="Q380"/>
  <c r="Q381"/>
  <c r="Q382"/>
  <c r="Q383"/>
  <c r="Q384"/>
  <c r="Q385"/>
  <c r="Q386"/>
  <c r="Q387"/>
  <c r="Q388"/>
  <c r="Q389"/>
  <c r="Q390"/>
  <c r="Q391"/>
  <c r="Q392"/>
  <c r="Q393"/>
  <c r="Q394"/>
  <c r="Q395"/>
  <c r="Q396"/>
  <c r="Q397"/>
  <c r="Q10"/>
  <c r="Q11"/>
  <c r="Q12"/>
  <c r="Q13"/>
  <c r="Q14"/>
  <c r="Q15"/>
  <c r="Q16"/>
  <c r="Q17"/>
  <c r="Q18"/>
  <c r="Q19"/>
  <c r="Q20"/>
  <c r="Q9"/>
  <c r="H718" i="40"/>
  <c r="G7" i="69"/>
  <c r="V49" i="49"/>
  <c r="DM49"/>
  <c r="W49"/>
  <c r="X49"/>
  <c r="Y49"/>
  <c r="Z49"/>
  <c r="V50"/>
  <c r="DM50"/>
  <c r="W50"/>
  <c r="X50"/>
  <c r="Y50"/>
  <c r="Z50"/>
  <c r="V51"/>
  <c r="W51"/>
  <c r="X51"/>
  <c r="Y51"/>
  <c r="Z51"/>
  <c r="V52"/>
  <c r="DM52"/>
  <c r="W52"/>
  <c r="X52"/>
  <c r="Y52"/>
  <c r="Z52"/>
  <c r="V53"/>
  <c r="W53"/>
  <c r="X53"/>
  <c r="Y53"/>
  <c r="Z53"/>
  <c r="V54"/>
  <c r="DM54"/>
  <c r="W54"/>
  <c r="X54"/>
  <c r="Y54"/>
  <c r="Z54"/>
  <c r="V55"/>
  <c r="DM55"/>
  <c r="W55"/>
  <c r="X55"/>
  <c r="Y55"/>
  <c r="Z55"/>
  <c r="V56"/>
  <c r="W56"/>
  <c r="X56"/>
  <c r="Y56"/>
  <c r="Z56"/>
  <c r="V57"/>
  <c r="DM57"/>
  <c r="W57"/>
  <c r="X57"/>
  <c r="Y57"/>
  <c r="U57"/>
  <c r="Z57"/>
  <c r="V58"/>
  <c r="W58"/>
  <c r="X58"/>
  <c r="Y58"/>
  <c r="Z58"/>
  <c r="V59"/>
  <c r="W59"/>
  <c r="X59"/>
  <c r="Y59"/>
  <c r="Z59"/>
  <c r="V60"/>
  <c r="W60"/>
  <c r="X60"/>
  <c r="Y60"/>
  <c r="Z60"/>
  <c r="V61"/>
  <c r="W61"/>
  <c r="X61"/>
  <c r="Y61"/>
  <c r="Z61"/>
  <c r="V62"/>
  <c r="W62"/>
  <c r="X62"/>
  <c r="Y62"/>
  <c r="U62"/>
  <c r="Z62"/>
  <c r="V63"/>
  <c r="DM63"/>
  <c r="W63"/>
  <c r="X63"/>
  <c r="Y63"/>
  <c r="Z63"/>
  <c r="V64"/>
  <c r="W64"/>
  <c r="X64"/>
  <c r="Y64"/>
  <c r="Z64"/>
  <c r="W65"/>
  <c r="X65"/>
  <c r="Y65"/>
  <c r="Z65"/>
  <c r="V66"/>
  <c r="W66"/>
  <c r="X66"/>
  <c r="Y66"/>
  <c r="Z66"/>
  <c r="V67"/>
  <c r="DM67"/>
  <c r="W67"/>
  <c r="X67"/>
  <c r="Y67"/>
  <c r="Z67"/>
  <c r="V68"/>
  <c r="W68"/>
  <c r="X68"/>
  <c r="Y68"/>
  <c r="Z68"/>
  <c r="V69"/>
  <c r="W69"/>
  <c r="X69"/>
  <c r="Y69"/>
  <c r="Z69"/>
  <c r="V70"/>
  <c r="W70"/>
  <c r="X70"/>
  <c r="Y70"/>
  <c r="Z70"/>
  <c r="V71"/>
  <c r="W71"/>
  <c r="X71"/>
  <c r="Y71"/>
  <c r="Z71"/>
  <c r="V72"/>
  <c r="DM72"/>
  <c r="W72"/>
  <c r="X72"/>
  <c r="Y72"/>
  <c r="Z72"/>
  <c r="V73"/>
  <c r="W73"/>
  <c r="X73"/>
  <c r="Y73"/>
  <c r="Z73"/>
  <c r="V74"/>
  <c r="W74"/>
  <c r="X74"/>
  <c r="Y74"/>
  <c r="U74"/>
  <c r="Z74"/>
  <c r="V75"/>
  <c r="DM75"/>
  <c r="W75"/>
  <c r="X75"/>
  <c r="Y75"/>
  <c r="Z75"/>
  <c r="V76"/>
  <c r="W76"/>
  <c r="X76"/>
  <c r="Y76"/>
  <c r="Z76"/>
  <c r="V77"/>
  <c r="W77"/>
  <c r="X77"/>
  <c r="Y77"/>
  <c r="Z77"/>
  <c r="V78"/>
  <c r="W78"/>
  <c r="X78"/>
  <c r="Y78"/>
  <c r="Z78"/>
  <c r="V79"/>
  <c r="W79"/>
  <c r="X79"/>
  <c r="Y79"/>
  <c r="Z79"/>
  <c r="U79"/>
  <c r="CS79"/>
  <c r="V80"/>
  <c r="W80"/>
  <c r="X80"/>
  <c r="Y80"/>
  <c r="Z80"/>
  <c r="U80"/>
  <c r="V81"/>
  <c r="DM81"/>
  <c r="W81"/>
  <c r="X81"/>
  <c r="Y81"/>
  <c r="Z81"/>
  <c r="V82"/>
  <c r="W82"/>
  <c r="X82"/>
  <c r="Y82"/>
  <c r="Z82"/>
  <c r="V83"/>
  <c r="DM83"/>
  <c r="W83"/>
  <c r="X83"/>
  <c r="Y83"/>
  <c r="Z83"/>
  <c r="W84"/>
  <c r="X84"/>
  <c r="Y84"/>
  <c r="Z84"/>
  <c r="W85"/>
  <c r="X85"/>
  <c r="Y85"/>
  <c r="Z85"/>
  <c r="U85"/>
  <c r="W86"/>
  <c r="U86"/>
  <c r="X86"/>
  <c r="Y86"/>
  <c r="Z86"/>
  <c r="W87"/>
  <c r="X87"/>
  <c r="Y87"/>
  <c r="Z87"/>
  <c r="U87"/>
  <c r="V48"/>
  <c r="DM48"/>
  <c r="W48"/>
  <c r="X48"/>
  <c r="Y48"/>
  <c r="Z48"/>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AW13" i="48"/>
  <c r="AH11" i="47"/>
  <c r="AR10" i="45"/>
  <c r="AX11" i="49"/>
  <c r="AX14"/>
  <c r="C14"/>
  <c r="C13"/>
  <c r="C12"/>
  <c r="C11"/>
  <c r="B14" i="48"/>
  <c r="B13"/>
  <c r="B12"/>
  <c r="B11"/>
  <c r="B30" i="45"/>
  <c r="B32" s="1"/>
  <c r="E32" s="1"/>
  <c r="B68"/>
  <c r="B80" s="1"/>
  <c r="B92" s="1"/>
  <c r="B104" s="1"/>
  <c r="B116"/>
  <c r="O77"/>
  <c r="O89"/>
  <c r="O101"/>
  <c r="O78"/>
  <c r="O90"/>
  <c r="O102"/>
  <c r="O114"/>
  <c r="O79"/>
  <c r="O91"/>
  <c r="O103"/>
  <c r="O115"/>
  <c r="O80"/>
  <c r="O86"/>
  <c r="O98"/>
  <c r="O110"/>
  <c r="O122"/>
  <c r="O87"/>
  <c r="O99"/>
  <c r="O111"/>
  <c r="O123"/>
  <c r="O76"/>
  <c r="R87"/>
  <c r="R99"/>
  <c r="R111"/>
  <c r="R123"/>
  <c r="I87"/>
  <c r="I99"/>
  <c r="I111"/>
  <c r="I123"/>
  <c r="D87"/>
  <c r="D99"/>
  <c r="D111"/>
  <c r="D123"/>
  <c r="R86"/>
  <c r="R98"/>
  <c r="R110"/>
  <c r="R122"/>
  <c r="I86"/>
  <c r="I98"/>
  <c r="I110"/>
  <c r="I122"/>
  <c r="D86"/>
  <c r="D98"/>
  <c r="D110"/>
  <c r="D122"/>
  <c r="R80"/>
  <c r="R92"/>
  <c r="R104"/>
  <c r="R116"/>
  <c r="I80"/>
  <c r="I92"/>
  <c r="I104"/>
  <c r="I116"/>
  <c r="D80"/>
  <c r="D92"/>
  <c r="D104"/>
  <c r="D116"/>
  <c r="R79"/>
  <c r="R91"/>
  <c r="R103"/>
  <c r="R115"/>
  <c r="I79"/>
  <c r="I91"/>
  <c r="I103"/>
  <c r="I115"/>
  <c r="D79"/>
  <c r="D91"/>
  <c r="D103"/>
  <c r="D115"/>
  <c r="R78"/>
  <c r="R90"/>
  <c r="R102"/>
  <c r="R114"/>
  <c r="I78"/>
  <c r="I90"/>
  <c r="I102"/>
  <c r="I114"/>
  <c r="D78"/>
  <c r="D90"/>
  <c r="D102"/>
  <c r="D114"/>
  <c r="R77"/>
  <c r="R89"/>
  <c r="R101"/>
  <c r="R113"/>
  <c r="I77"/>
  <c r="I89"/>
  <c r="I101"/>
  <c r="I113"/>
  <c r="D77"/>
  <c r="D89"/>
  <c r="D101"/>
  <c r="D113"/>
  <c r="B13" i="47"/>
  <c r="B12"/>
  <c r="B11"/>
  <c r="B10"/>
  <c r="O20" i="79"/>
  <c r="B20"/>
  <c r="O19"/>
  <c r="B19" s="1"/>
  <c r="O18"/>
  <c r="B18"/>
  <c r="O17"/>
  <c r="B17" s="1"/>
  <c r="O20" i="34"/>
  <c r="B20"/>
  <c r="O19"/>
  <c r="B19"/>
  <c r="O18"/>
  <c r="B18"/>
  <c r="O17"/>
  <c r="B17" s="1"/>
  <c r="O17" i="80"/>
  <c r="B17"/>
  <c r="O18" i="81"/>
  <c r="B18" s="1"/>
  <c r="O17"/>
  <c r="B17"/>
  <c r="F67"/>
  <c r="G67"/>
  <c r="H67"/>
  <c r="I67"/>
  <c r="J67"/>
  <c r="F66"/>
  <c r="G66"/>
  <c r="H66"/>
  <c r="I66"/>
  <c r="J66"/>
  <c r="F65"/>
  <c r="G65"/>
  <c r="H65"/>
  <c r="I65"/>
  <c r="J65"/>
  <c r="F64"/>
  <c r="G64"/>
  <c r="H64"/>
  <c r="I64"/>
  <c r="J64"/>
  <c r="C67"/>
  <c r="C66"/>
  <c r="C65"/>
  <c r="C64"/>
  <c r="C29"/>
  <c r="C28"/>
  <c r="C27"/>
  <c r="C26"/>
  <c r="O19"/>
  <c r="B19" s="1"/>
  <c r="O20"/>
  <c r="B20"/>
  <c r="O20" i="80"/>
  <c r="B20" s="1"/>
  <c r="O18"/>
  <c r="B18"/>
  <c r="O19"/>
  <c r="B19" s="1"/>
  <c r="F64"/>
  <c r="G64"/>
  <c r="H64"/>
  <c r="I64"/>
  <c r="J64"/>
  <c r="F65"/>
  <c r="G65"/>
  <c r="H65"/>
  <c r="I65"/>
  <c r="J65"/>
  <c r="F66"/>
  <c r="G66"/>
  <c r="H66"/>
  <c r="I66"/>
  <c r="J66"/>
  <c r="F67"/>
  <c r="G67"/>
  <c r="H67"/>
  <c r="I67"/>
  <c r="J67"/>
  <c r="F68"/>
  <c r="G68"/>
  <c r="H68"/>
  <c r="I68"/>
  <c r="J68"/>
  <c r="F69"/>
  <c r="G69"/>
  <c r="H69"/>
  <c r="I69"/>
  <c r="J69"/>
  <c r="F63"/>
  <c r="G63"/>
  <c r="H63"/>
  <c r="I63"/>
  <c r="J63"/>
  <c r="C64"/>
  <c r="C65"/>
  <c r="C66"/>
  <c r="C67"/>
  <c r="C68"/>
  <c r="C69"/>
  <c r="C63"/>
  <c r="C31"/>
  <c r="C30"/>
  <c r="C29"/>
  <c r="C28"/>
  <c r="C27"/>
  <c r="C26"/>
  <c r="C25"/>
  <c r="F63" i="79"/>
  <c r="G63"/>
  <c r="H63"/>
  <c r="I63"/>
  <c r="J63"/>
  <c r="F64"/>
  <c r="G64"/>
  <c r="H64"/>
  <c r="I64"/>
  <c r="J64"/>
  <c r="F62"/>
  <c r="G62"/>
  <c r="H62"/>
  <c r="I62"/>
  <c r="J62"/>
  <c r="C63"/>
  <c r="C64"/>
  <c r="C62"/>
  <c r="D27"/>
  <c r="D26"/>
  <c r="D25"/>
  <c r="F69" i="34"/>
  <c r="G69"/>
  <c r="H69"/>
  <c r="I69"/>
  <c r="J69"/>
  <c r="F67"/>
  <c r="G67"/>
  <c r="H67"/>
  <c r="I67"/>
  <c r="J67"/>
  <c r="F66"/>
  <c r="G66"/>
  <c r="H66"/>
  <c r="I66"/>
  <c r="J66"/>
  <c r="F68"/>
  <c r="G68"/>
  <c r="H68"/>
  <c r="I68"/>
  <c r="J68"/>
  <c r="F70"/>
  <c r="G70"/>
  <c r="H70"/>
  <c r="I70"/>
  <c r="J70"/>
  <c r="F71"/>
  <c r="G71"/>
  <c r="H71"/>
  <c r="I71"/>
  <c r="J71"/>
  <c r="F72"/>
  <c r="G72"/>
  <c r="H72"/>
  <c r="I72"/>
  <c r="J72"/>
  <c r="F73"/>
  <c r="G73"/>
  <c r="H73"/>
  <c r="I73"/>
  <c r="J73"/>
  <c r="F74"/>
  <c r="G74"/>
  <c r="H74"/>
  <c r="I74"/>
  <c r="J74"/>
  <c r="F75"/>
  <c r="G75"/>
  <c r="H75"/>
  <c r="I75"/>
  <c r="J75"/>
  <c r="F76"/>
  <c r="G76"/>
  <c r="H76"/>
  <c r="I76"/>
  <c r="J76"/>
  <c r="F77"/>
  <c r="G77"/>
  <c r="H77"/>
  <c r="I77"/>
  <c r="J77"/>
  <c r="F65"/>
  <c r="G65"/>
  <c r="H65"/>
  <c r="I65"/>
  <c r="J65"/>
  <c r="C66"/>
  <c r="C67"/>
  <c r="C68"/>
  <c r="C69"/>
  <c r="C70"/>
  <c r="C71"/>
  <c r="C72"/>
  <c r="C73"/>
  <c r="C74"/>
  <c r="C75"/>
  <c r="C76"/>
  <c r="C77"/>
  <c r="C65"/>
  <c r="T54" i="49"/>
  <c r="L54"/>
  <c r="L60"/>
  <c r="P2" i="40"/>
  <c r="AB40" i="48"/>
  <c r="AD38"/>
  <c r="A47"/>
  <c r="T58" i="55"/>
  <c r="T56"/>
  <c r="T54"/>
  <c r="Y14" i="52"/>
  <c r="Z14"/>
  <c r="Y12"/>
  <c r="Y10"/>
  <c r="Z10"/>
  <c r="U4" i="55"/>
  <c r="K6" i="116"/>
  <c r="U7" i="70"/>
  <c r="V29"/>
  <c r="W29"/>
  <c r="Q29" s="1"/>
  <c r="V30"/>
  <c r="Q30" s="1"/>
  <c r="W30"/>
  <c r="V31"/>
  <c r="Q31"/>
  <c r="W31"/>
  <c r="V32"/>
  <c r="W32"/>
  <c r="V33"/>
  <c r="Q33" s="1"/>
  <c r="W33"/>
  <c r="V34"/>
  <c r="Q34" s="1"/>
  <c r="W34"/>
  <c r="V35"/>
  <c r="W35"/>
  <c r="Q35" s="1"/>
  <c r="V36"/>
  <c r="W36"/>
  <c r="Q36" s="1"/>
  <c r="V37"/>
  <c r="Q37" s="1"/>
  <c r="W37"/>
  <c r="V38"/>
  <c r="W38"/>
  <c r="V39"/>
  <c r="W39"/>
  <c r="Q39" s="1"/>
  <c r="V40"/>
  <c r="Q40" s="1"/>
  <c r="W40"/>
  <c r="V41"/>
  <c r="Q41" s="1"/>
  <c r="W41"/>
  <c r="V42"/>
  <c r="W42"/>
  <c r="V43"/>
  <c r="Q43" s="1"/>
  <c r="W43"/>
  <c r="V44"/>
  <c r="W44"/>
  <c r="V45"/>
  <c r="W45"/>
  <c r="Q45" s="1"/>
  <c r="V46"/>
  <c r="Q46" s="1"/>
  <c r="W46"/>
  <c r="V47"/>
  <c r="W47"/>
  <c r="Q47" s="1"/>
  <c r="V48"/>
  <c r="W48"/>
  <c r="Q48" s="1"/>
  <c r="V49"/>
  <c r="Q49" s="1"/>
  <c r="W49"/>
  <c r="V50"/>
  <c r="W50"/>
  <c r="V51"/>
  <c r="Q51" s="1"/>
  <c r="W51"/>
  <c r="V52"/>
  <c r="Q52" s="1"/>
  <c r="W52"/>
  <c r="V53"/>
  <c r="W53"/>
  <c r="Q53" s="1"/>
  <c r="V54"/>
  <c r="W54"/>
  <c r="V55"/>
  <c r="W55"/>
  <c r="Q55" s="1"/>
  <c r="V56"/>
  <c r="W56"/>
  <c r="Q56" s="1"/>
  <c r="V57"/>
  <c r="Q57" s="1"/>
  <c r="W57"/>
  <c r="V58"/>
  <c r="W58"/>
  <c r="Q58" s="1"/>
  <c r="V59"/>
  <c r="W59"/>
  <c r="Q59" s="1"/>
  <c r="V60"/>
  <c r="Q60" s="1"/>
  <c r="W60"/>
  <c r="V61"/>
  <c r="W61"/>
  <c r="Q61" s="1"/>
  <c r="V62"/>
  <c r="W62"/>
  <c r="V63"/>
  <c r="Q63" s="1"/>
  <c r="W63"/>
  <c r="V64"/>
  <c r="W64"/>
  <c r="V65"/>
  <c r="Q65" s="1"/>
  <c r="W65"/>
  <c r="V66"/>
  <c r="W66"/>
  <c r="V67"/>
  <c r="W67"/>
  <c r="Q67" s="1"/>
  <c r="V68"/>
  <c r="Q68" s="1"/>
  <c r="W68"/>
  <c r="V69"/>
  <c r="Q69"/>
  <c r="W69"/>
  <c r="V70"/>
  <c r="W70"/>
  <c r="Q70" s="1"/>
  <c r="V71"/>
  <c r="W71"/>
  <c r="V72"/>
  <c r="Q72"/>
  <c r="W72"/>
  <c r="V73"/>
  <c r="W73"/>
  <c r="Q73"/>
  <c r="V74"/>
  <c r="W74"/>
  <c r="V75"/>
  <c r="W75"/>
  <c r="V76"/>
  <c r="W76"/>
  <c r="V77"/>
  <c r="W77"/>
  <c r="V78"/>
  <c r="W78"/>
  <c r="V79"/>
  <c r="Q79" s="1"/>
  <c r="W79"/>
  <c r="V80"/>
  <c r="Q80" s="1"/>
  <c r="W80"/>
  <c r="V81"/>
  <c r="W81"/>
  <c r="Q81" s="1"/>
  <c r="V82"/>
  <c r="Q82" s="1"/>
  <c r="W82"/>
  <c r="V83"/>
  <c r="W83"/>
  <c r="Q83" s="1"/>
  <c r="V84"/>
  <c r="W84"/>
  <c r="V85"/>
  <c r="Q85" s="1"/>
  <c r="W85"/>
  <c r="V86"/>
  <c r="W86"/>
  <c r="V87"/>
  <c r="Q87" s="1"/>
  <c r="W87"/>
  <c r="V88"/>
  <c r="W88"/>
  <c r="Q88" s="1"/>
  <c r="V89"/>
  <c r="W89"/>
  <c r="V90"/>
  <c r="Q90" s="1"/>
  <c r="W90"/>
  <c r="V91"/>
  <c r="W91"/>
  <c r="Q91" s="1"/>
  <c r="V92"/>
  <c r="W92"/>
  <c r="V93"/>
  <c r="W93"/>
  <c r="V94"/>
  <c r="W94"/>
  <c r="V95"/>
  <c r="W95"/>
  <c r="V96"/>
  <c r="W96"/>
  <c r="V97"/>
  <c r="W97"/>
  <c r="Q97"/>
  <c r="V98"/>
  <c r="W98"/>
  <c r="V99"/>
  <c r="Q99"/>
  <c r="W99"/>
  <c r="V100"/>
  <c r="W100"/>
  <c r="Q100" s="1"/>
  <c r="V101"/>
  <c r="W101"/>
  <c r="Q101" s="1"/>
  <c r="V102"/>
  <c r="W102"/>
  <c r="V103"/>
  <c r="W103"/>
  <c r="Q103"/>
  <c r="V104"/>
  <c r="W104"/>
  <c r="Q104" s="1"/>
  <c r="V105"/>
  <c r="Q105" s="1"/>
  <c r="W105"/>
  <c r="V106"/>
  <c r="W106"/>
  <c r="V107"/>
  <c r="W107"/>
  <c r="Q107" s="1"/>
  <c r="V108"/>
  <c r="Q108" s="1"/>
  <c r="W108"/>
  <c r="V109"/>
  <c r="W109"/>
  <c r="V110"/>
  <c r="W110"/>
  <c r="V111"/>
  <c r="Q111"/>
  <c r="W111"/>
  <c r="V112"/>
  <c r="W112"/>
  <c r="V113"/>
  <c r="Q113" s="1"/>
  <c r="W113"/>
  <c r="V114"/>
  <c r="Q114" s="1"/>
  <c r="W114"/>
  <c r="V115"/>
  <c r="W115"/>
  <c r="Q115" s="1"/>
  <c r="V116"/>
  <c r="Q116" s="1"/>
  <c r="W116"/>
  <c r="V117"/>
  <c r="W117"/>
  <c r="V118"/>
  <c r="W118"/>
  <c r="V119"/>
  <c r="Q119"/>
  <c r="W119"/>
  <c r="V120"/>
  <c r="W120"/>
  <c r="V121"/>
  <c r="Q121" s="1"/>
  <c r="W121"/>
  <c r="V122"/>
  <c r="W122"/>
  <c r="V123"/>
  <c r="W123"/>
  <c r="Q123" s="1"/>
  <c r="V124"/>
  <c r="Q124" s="1"/>
  <c r="W124"/>
  <c r="V125"/>
  <c r="W125"/>
  <c r="V126"/>
  <c r="W126"/>
  <c r="V127"/>
  <c r="Q127" s="1"/>
  <c r="W127"/>
  <c r="V128"/>
  <c r="W128"/>
  <c r="V129"/>
  <c r="W129"/>
  <c r="Q129" s="1"/>
  <c r="V130"/>
  <c r="W130"/>
  <c r="V131"/>
  <c r="Q131"/>
  <c r="W131"/>
  <c r="V132"/>
  <c r="W132"/>
  <c r="Q132" s="1"/>
  <c r="V133"/>
  <c r="W133"/>
  <c r="V134"/>
  <c r="W134"/>
  <c r="Q134" s="1"/>
  <c r="V135"/>
  <c r="Q135" s="1"/>
  <c r="W135"/>
  <c r="V136"/>
  <c r="W136"/>
  <c r="V137"/>
  <c r="W137"/>
  <c r="Q137" s="1"/>
  <c r="V138"/>
  <c r="W138"/>
  <c r="V139"/>
  <c r="Q139"/>
  <c r="W139"/>
  <c r="V140"/>
  <c r="W140"/>
  <c r="Q140" s="1"/>
  <c r="V141"/>
  <c r="Q141" s="1"/>
  <c r="W141"/>
  <c r="V142"/>
  <c r="W142"/>
  <c r="V143"/>
  <c r="W143"/>
  <c r="Q143"/>
  <c r="V144"/>
  <c r="W144"/>
  <c r="V145"/>
  <c r="W145"/>
  <c r="Q145" s="1"/>
  <c r="V146"/>
  <c r="W146"/>
  <c r="V147"/>
  <c r="Q147"/>
  <c r="W147"/>
  <c r="V148"/>
  <c r="W148"/>
  <c r="Q148" s="1"/>
  <c r="V149"/>
  <c r="W149"/>
  <c r="Q149" s="1"/>
  <c r="V150"/>
  <c r="Q150" s="1"/>
  <c r="W150"/>
  <c r="V151"/>
  <c r="W151"/>
  <c r="Q151" s="1"/>
  <c r="V152"/>
  <c r="W152"/>
  <c r="Q152"/>
  <c r="V153"/>
  <c r="Q153" s="1"/>
  <c r="W153"/>
  <c r="V154"/>
  <c r="W154"/>
  <c r="V155"/>
  <c r="W155"/>
  <c r="Q155"/>
  <c r="V156"/>
  <c r="Q156" s="1"/>
  <c r="W156"/>
  <c r="V157"/>
  <c r="W157"/>
  <c r="V158"/>
  <c r="W158"/>
  <c r="V159"/>
  <c r="Q159" s="1"/>
  <c r="W159"/>
  <c r="V160"/>
  <c r="W160"/>
  <c r="V161"/>
  <c r="W161"/>
  <c r="V162"/>
  <c r="W162"/>
  <c r="Q162" s="1"/>
  <c r="V163"/>
  <c r="Q163" s="1"/>
  <c r="W163"/>
  <c r="V164"/>
  <c r="W164"/>
  <c r="V165"/>
  <c r="W165"/>
  <c r="V166"/>
  <c r="W166"/>
  <c r="V167"/>
  <c r="Q167" s="1"/>
  <c r="W167"/>
  <c r="V168"/>
  <c r="W168"/>
  <c r="V169"/>
  <c r="W169"/>
  <c r="Q169" s="1"/>
  <c r="V170"/>
  <c r="W170"/>
  <c r="V171"/>
  <c r="Q171"/>
  <c r="W171"/>
  <c r="V172"/>
  <c r="W172"/>
  <c r="V173"/>
  <c r="Q173" s="1"/>
  <c r="W173"/>
  <c r="V174"/>
  <c r="W174"/>
  <c r="V175"/>
  <c r="Q175" s="1"/>
  <c r="W175"/>
  <c r="V176"/>
  <c r="Q176" s="1"/>
  <c r="W176"/>
  <c r="V177"/>
  <c r="W177"/>
  <c r="Q177"/>
  <c r="V178"/>
  <c r="W178"/>
  <c r="Q178"/>
  <c r="V179"/>
  <c r="Q179" s="1"/>
  <c r="W179"/>
  <c r="V180"/>
  <c r="Q180" s="1"/>
  <c r="W180"/>
  <c r="V181"/>
  <c r="W181"/>
  <c r="V182"/>
  <c r="W182"/>
  <c r="V183"/>
  <c r="W183"/>
  <c r="Q183" s="1"/>
  <c r="V184"/>
  <c r="W184"/>
  <c r="V185"/>
  <c r="Q185" s="1"/>
  <c r="W185"/>
  <c r="V186"/>
  <c r="W186"/>
  <c r="Q186" s="1"/>
  <c r="V187"/>
  <c r="Q187" s="1"/>
  <c r="W187"/>
  <c r="V188"/>
  <c r="W188"/>
  <c r="V189"/>
  <c r="Q189" s="1"/>
  <c r="W189"/>
  <c r="V190"/>
  <c r="Q190" s="1"/>
  <c r="W190"/>
  <c r="V191"/>
  <c r="W191"/>
  <c r="Q191"/>
  <c r="V192"/>
  <c r="W192"/>
  <c r="Q192" s="1"/>
  <c r="V193"/>
  <c r="W193"/>
  <c r="V194"/>
  <c r="W194"/>
  <c r="V195"/>
  <c r="Q195" s="1"/>
  <c r="W195"/>
  <c r="V196"/>
  <c r="W196"/>
  <c r="V197"/>
  <c r="W197"/>
  <c r="Q197" s="1"/>
  <c r="V198"/>
  <c r="Q198" s="1"/>
  <c r="W198"/>
  <c r="V199"/>
  <c r="Q199"/>
  <c r="W199"/>
  <c r="V200"/>
  <c r="W200"/>
  <c r="V201"/>
  <c r="Q201" s="1"/>
  <c r="W201"/>
  <c r="V202"/>
  <c r="W202"/>
  <c r="Q202" s="1"/>
  <c r="V203"/>
  <c r="W203"/>
  <c r="Q203" s="1"/>
  <c r="V204"/>
  <c r="Q204" s="1"/>
  <c r="W204"/>
  <c r="V205"/>
  <c r="W205"/>
  <c r="Q205"/>
  <c r="V206"/>
  <c r="W206"/>
  <c r="V207"/>
  <c r="W207"/>
  <c r="V208"/>
  <c r="W208"/>
  <c r="Q208" s="1"/>
  <c r="V209"/>
  <c r="Q209" s="1"/>
  <c r="W209"/>
  <c r="V210"/>
  <c r="Q210" s="1"/>
  <c r="W210"/>
  <c r="V211"/>
  <c r="Q211"/>
  <c r="W211"/>
  <c r="V212"/>
  <c r="W212"/>
  <c r="Q212" s="1"/>
  <c r="V213"/>
  <c r="Q213" s="1"/>
  <c r="W213"/>
  <c r="V214"/>
  <c r="W214"/>
  <c r="V215"/>
  <c r="W215"/>
  <c r="Q215" s="1"/>
  <c r="V216"/>
  <c r="Q216" s="1"/>
  <c r="W216"/>
  <c r="V217"/>
  <c r="Q217" s="1"/>
  <c r="W217"/>
  <c r="V218"/>
  <c r="W218"/>
  <c r="Q218" s="1"/>
  <c r="V219"/>
  <c r="W219"/>
  <c r="V220"/>
  <c r="W220"/>
  <c r="Q220" s="1"/>
  <c r="V221"/>
  <c r="W221"/>
  <c r="V222"/>
  <c r="W222"/>
  <c r="Q222" s="1"/>
  <c r="V223"/>
  <c r="Q223" s="1"/>
  <c r="W223"/>
  <c r="V224"/>
  <c r="Q224"/>
  <c r="W224"/>
  <c r="V225"/>
  <c r="W225"/>
  <c r="Q225"/>
  <c r="V226"/>
  <c r="W226"/>
  <c r="V227"/>
  <c r="Q227"/>
  <c r="W227"/>
  <c r="V228"/>
  <c r="W228"/>
  <c r="Q228"/>
  <c r="V229"/>
  <c r="W229"/>
  <c r="V230"/>
  <c r="W230"/>
  <c r="V231"/>
  <c r="W231"/>
  <c r="Q231" s="1"/>
  <c r="V232"/>
  <c r="Q232" s="1"/>
  <c r="W232"/>
  <c r="V233"/>
  <c r="Q233"/>
  <c r="W233"/>
  <c r="V234"/>
  <c r="W234"/>
  <c r="Q234" s="1"/>
  <c r="V235"/>
  <c r="W235"/>
  <c r="V236"/>
  <c r="Q236"/>
  <c r="W236"/>
  <c r="V237"/>
  <c r="W237"/>
  <c r="V238"/>
  <c r="W238"/>
  <c r="V239"/>
  <c r="W239"/>
  <c r="Q239" s="1"/>
  <c r="V240"/>
  <c r="Q240" s="1"/>
  <c r="W240"/>
  <c r="V241"/>
  <c r="Q241"/>
  <c r="W241"/>
  <c r="V242"/>
  <c r="W242"/>
  <c r="Q242"/>
  <c r="V243"/>
  <c r="W243"/>
  <c r="Q243" s="1"/>
  <c r="V244"/>
  <c r="Q244" s="1"/>
  <c r="W244"/>
  <c r="V245"/>
  <c r="Q245" s="1"/>
  <c r="W245"/>
  <c r="V246"/>
  <c r="W246"/>
  <c r="Q246" s="1"/>
  <c r="V247"/>
  <c r="Q247" s="1"/>
  <c r="W247"/>
  <c r="V248"/>
  <c r="Q248"/>
  <c r="W248"/>
  <c r="V249"/>
  <c r="W249"/>
  <c r="Q249"/>
  <c r="V250"/>
  <c r="W250"/>
  <c r="V251"/>
  <c r="W251"/>
  <c r="Q251" s="1"/>
  <c r="V252"/>
  <c r="W252"/>
  <c r="V253"/>
  <c r="W253"/>
  <c r="Q253" s="1"/>
  <c r="V254"/>
  <c r="W254"/>
  <c r="V255"/>
  <c r="W255"/>
  <c r="V256"/>
  <c r="W256"/>
  <c r="Q256" s="1"/>
  <c r="V257"/>
  <c r="Q257" s="1"/>
  <c r="W257"/>
  <c r="V258"/>
  <c r="Q258" s="1"/>
  <c r="W258"/>
  <c r="V259"/>
  <c r="W259"/>
  <c r="Q259" s="1"/>
  <c r="V260"/>
  <c r="W260"/>
  <c r="V261"/>
  <c r="W261"/>
  <c r="Q261" s="1"/>
  <c r="V262"/>
  <c r="W262"/>
  <c r="V263"/>
  <c r="Q263" s="1"/>
  <c r="W263"/>
  <c r="V264"/>
  <c r="W264"/>
  <c r="Q264"/>
  <c r="V265"/>
  <c r="W265"/>
  <c r="Q265" s="1"/>
  <c r="V266"/>
  <c r="Q266" s="1"/>
  <c r="W266"/>
  <c r="V267"/>
  <c r="W267"/>
  <c r="Q267"/>
  <c r="V268"/>
  <c r="W268"/>
  <c r="Q268" s="1"/>
  <c r="V269"/>
  <c r="Q269" s="1"/>
  <c r="W269"/>
  <c r="V270"/>
  <c r="Q270" s="1"/>
  <c r="W270"/>
  <c r="V271"/>
  <c r="W271"/>
  <c r="Q271" s="1"/>
  <c r="V272"/>
  <c r="Q272" s="1"/>
  <c r="W272"/>
  <c r="V273"/>
  <c r="Q273"/>
  <c r="W273"/>
  <c r="V274"/>
  <c r="W274"/>
  <c r="Q274" s="1"/>
  <c r="V275"/>
  <c r="Q275" s="1"/>
  <c r="W275"/>
  <c r="V276"/>
  <c r="W276"/>
  <c r="V277"/>
  <c r="W277"/>
  <c r="V278"/>
  <c r="Q278" s="1"/>
  <c r="W278"/>
  <c r="V279"/>
  <c r="Q279"/>
  <c r="W279"/>
  <c r="V280"/>
  <c r="W280"/>
  <c r="V281"/>
  <c r="Q281" s="1"/>
  <c r="W281"/>
  <c r="V282"/>
  <c r="W282"/>
  <c r="V283"/>
  <c r="Q283" s="1"/>
  <c r="W283"/>
  <c r="V284"/>
  <c r="Q284" s="1"/>
  <c r="W284"/>
  <c r="V285"/>
  <c r="W285"/>
  <c r="V286"/>
  <c r="W286"/>
  <c r="V287"/>
  <c r="Q287" s="1"/>
  <c r="W287"/>
  <c r="V288"/>
  <c r="W288"/>
  <c r="Q288" s="1"/>
  <c r="V289"/>
  <c r="W289"/>
  <c r="V290"/>
  <c r="W290"/>
  <c r="V291"/>
  <c r="W291"/>
  <c r="Q291" s="1"/>
  <c r="V292"/>
  <c r="Q292" s="1"/>
  <c r="W292"/>
  <c r="V293"/>
  <c r="W293"/>
  <c r="V294"/>
  <c r="W294"/>
  <c r="V295"/>
  <c r="Q295"/>
  <c r="W295"/>
  <c r="V296"/>
  <c r="W296"/>
  <c r="Q296" s="1"/>
  <c r="V297"/>
  <c r="Q297" s="1"/>
  <c r="W297"/>
  <c r="V298"/>
  <c r="W298"/>
  <c r="V299"/>
  <c r="W299"/>
  <c r="V300"/>
  <c r="W300"/>
  <c r="V301"/>
  <c r="W301"/>
  <c r="V302"/>
  <c r="W302"/>
  <c r="V303"/>
  <c r="W303"/>
  <c r="V304"/>
  <c r="W304"/>
  <c r="V305"/>
  <c r="W305"/>
  <c r="Q305" s="1"/>
  <c r="V306"/>
  <c r="W306"/>
  <c r="V307"/>
  <c r="Q307"/>
  <c r="W307"/>
  <c r="V308"/>
  <c r="W308"/>
  <c r="Q308" s="1"/>
  <c r="V309"/>
  <c r="W309"/>
  <c r="V310"/>
  <c r="Q310"/>
  <c r="W310"/>
  <c r="V311"/>
  <c r="W311"/>
  <c r="Q311"/>
  <c r="V312"/>
  <c r="W312"/>
  <c r="V313"/>
  <c r="W313"/>
  <c r="V314"/>
  <c r="W314"/>
  <c r="V315"/>
  <c r="Q315"/>
  <c r="W315"/>
  <c r="V316"/>
  <c r="W316"/>
  <c r="V317"/>
  <c r="Q317" s="1"/>
  <c r="W317"/>
  <c r="V318"/>
  <c r="W318"/>
  <c r="V319"/>
  <c r="W319"/>
  <c r="V320"/>
  <c r="W320"/>
  <c r="V321"/>
  <c r="W321"/>
  <c r="Q321" s="1"/>
  <c r="V322"/>
  <c r="W322"/>
  <c r="V323"/>
  <c r="Q323"/>
  <c r="W323"/>
  <c r="V324"/>
  <c r="W324"/>
  <c r="Q324"/>
  <c r="V325"/>
  <c r="W325"/>
  <c r="V326"/>
  <c r="W326"/>
  <c r="V327"/>
  <c r="Q327" s="1"/>
  <c r="W327"/>
  <c r="V328"/>
  <c r="Q328" s="1"/>
  <c r="W328"/>
  <c r="V329"/>
  <c r="Q329" s="1"/>
  <c r="W329"/>
  <c r="V330"/>
  <c r="W330"/>
  <c r="Q330" s="1"/>
  <c r="V331"/>
  <c r="Q331" s="1"/>
  <c r="W331"/>
  <c r="V332"/>
  <c r="W332"/>
  <c r="Q332" s="1"/>
  <c r="V333"/>
  <c r="W333"/>
  <c r="Q333" s="1"/>
  <c r="V334"/>
  <c r="Q334" s="1"/>
  <c r="W334"/>
  <c r="V335"/>
  <c r="Q335"/>
  <c r="W335"/>
  <c r="V336"/>
  <c r="W336"/>
  <c r="V337"/>
  <c r="W337"/>
  <c r="V338"/>
  <c r="W338"/>
  <c r="Q338" s="1"/>
  <c r="V339"/>
  <c r="W339"/>
  <c r="V340"/>
  <c r="W340"/>
  <c r="Q340"/>
  <c r="V341"/>
  <c r="W341"/>
  <c r="Q341" s="1"/>
  <c r="V342"/>
  <c r="W342"/>
  <c r="V343"/>
  <c r="W343"/>
  <c r="Q343" s="1"/>
  <c r="V344"/>
  <c r="W344"/>
  <c r="Q344" s="1"/>
  <c r="V345"/>
  <c r="Q345" s="1"/>
  <c r="W345"/>
  <c r="V346"/>
  <c r="W346"/>
  <c r="V347"/>
  <c r="W347"/>
  <c r="Q347" s="1"/>
  <c r="V348"/>
  <c r="Q348" s="1"/>
  <c r="W348"/>
  <c r="V349"/>
  <c r="Q349" s="1"/>
  <c r="W349"/>
  <c r="V350"/>
  <c r="W350"/>
  <c r="Q350" s="1"/>
  <c r="V351"/>
  <c r="W351"/>
  <c r="V352"/>
  <c r="Q352" s="1"/>
  <c r="W352"/>
  <c r="V353"/>
  <c r="W353"/>
  <c r="Q353" s="1"/>
  <c r="V354"/>
  <c r="W354"/>
  <c r="Q354" s="1"/>
  <c r="V355"/>
  <c r="W355"/>
  <c r="V356"/>
  <c r="W356"/>
  <c r="Q356" s="1"/>
  <c r="V357"/>
  <c r="W357"/>
  <c r="Q357" s="1"/>
  <c r="V358"/>
  <c r="Q358" s="1"/>
  <c r="W358"/>
  <c r="V359"/>
  <c r="W359"/>
  <c r="Q359"/>
  <c r="V360"/>
  <c r="W360"/>
  <c r="V361"/>
  <c r="W361"/>
  <c r="V362"/>
  <c r="W362"/>
  <c r="V363"/>
  <c r="W363"/>
  <c r="V364"/>
  <c r="W364"/>
  <c r="V365"/>
  <c r="W365"/>
  <c r="V366"/>
  <c r="W366"/>
  <c r="V367"/>
  <c r="Q367" s="1"/>
  <c r="W367"/>
  <c r="V368"/>
  <c r="Q368" s="1"/>
  <c r="W368"/>
  <c r="V369"/>
  <c r="W369"/>
  <c r="Q369" s="1"/>
  <c r="V370"/>
  <c r="W370"/>
  <c r="V371"/>
  <c r="W371"/>
  <c r="Q371" s="1"/>
  <c r="V372"/>
  <c r="W372"/>
  <c r="Q372" s="1"/>
  <c r="V373"/>
  <c r="Q373" s="1"/>
  <c r="W373"/>
  <c r="V374"/>
  <c r="W374"/>
  <c r="V375"/>
  <c r="W375"/>
  <c r="V376"/>
  <c r="W376"/>
  <c r="Q376" s="1"/>
  <c r="V377"/>
  <c r="W377"/>
  <c r="Q377" s="1"/>
  <c r="V378"/>
  <c r="Q378" s="1"/>
  <c r="W378"/>
  <c r="V379"/>
  <c r="W379"/>
  <c r="V380"/>
  <c r="Q380" s="1"/>
  <c r="W380"/>
  <c r="V381"/>
  <c r="Q381"/>
  <c r="W381"/>
  <c r="V382"/>
  <c r="W382"/>
  <c r="Q382" s="1"/>
  <c r="V383"/>
  <c r="Q383" s="1"/>
  <c r="W383"/>
  <c r="V384"/>
  <c r="W384"/>
  <c r="V385"/>
  <c r="W385"/>
  <c r="V386"/>
  <c r="W386"/>
  <c r="V387"/>
  <c r="W387"/>
  <c r="Q387" s="1"/>
  <c r="V388"/>
  <c r="W388"/>
  <c r="V389"/>
  <c r="Q389" s="1"/>
  <c r="W389"/>
  <c r="V390"/>
  <c r="W390"/>
  <c r="Q390" s="1"/>
  <c r="V391"/>
  <c r="Q391" s="1"/>
  <c r="W391"/>
  <c r="V392"/>
  <c r="Q392"/>
  <c r="W392"/>
  <c r="V393"/>
  <c r="W393"/>
  <c r="V394"/>
  <c r="Q394" s="1"/>
  <c r="W394"/>
  <c r="V395"/>
  <c r="W395"/>
  <c r="Q395"/>
  <c r="V396"/>
  <c r="W396"/>
  <c r="Q396" s="1"/>
  <c r="H7" i="6"/>
  <c r="D7"/>
  <c r="H8"/>
  <c r="D8"/>
  <c r="H9"/>
  <c r="D9"/>
  <c r="H10"/>
  <c r="D10"/>
  <c r="H11"/>
  <c r="D11"/>
  <c r="H12"/>
  <c r="D12"/>
  <c r="H13"/>
  <c r="D13"/>
  <c r="H14"/>
  <c r="D14"/>
  <c r="H15"/>
  <c r="D15"/>
  <c r="H16"/>
  <c r="D16"/>
  <c r="H17"/>
  <c r="D17"/>
  <c r="F17"/>
  <c r="H18"/>
  <c r="D18"/>
  <c r="AC18"/>
  <c r="AD18"/>
  <c r="H19"/>
  <c r="D19"/>
  <c r="H20"/>
  <c r="D20"/>
  <c r="H21"/>
  <c r="D21"/>
  <c r="H22"/>
  <c r="D22"/>
  <c r="AC22"/>
  <c r="AD22"/>
  <c r="H23"/>
  <c r="D23"/>
  <c r="H24"/>
  <c r="D24"/>
  <c r="H25"/>
  <c r="D25"/>
  <c r="H26"/>
  <c r="D26"/>
  <c r="F26"/>
  <c r="H27"/>
  <c r="D27"/>
  <c r="F27"/>
  <c r="H28"/>
  <c r="D28"/>
  <c r="AC28"/>
  <c r="AD28"/>
  <c r="H29"/>
  <c r="D29"/>
  <c r="H30"/>
  <c r="D30"/>
  <c r="H31"/>
  <c r="D31"/>
  <c r="H32"/>
  <c r="D32"/>
  <c r="H33"/>
  <c r="D33"/>
  <c r="H34"/>
  <c r="D34"/>
  <c r="H35"/>
  <c r="D35"/>
  <c r="H36"/>
  <c r="D36"/>
  <c r="F36"/>
  <c r="H37"/>
  <c r="D37"/>
  <c r="H38"/>
  <c r="D38"/>
  <c r="H39"/>
  <c r="D39"/>
  <c r="H40"/>
  <c r="D40"/>
  <c r="AC40"/>
  <c r="AD40"/>
  <c r="H41"/>
  <c r="D41"/>
  <c r="AC41"/>
  <c r="AD41"/>
  <c r="H42"/>
  <c r="D42"/>
  <c r="H43"/>
  <c r="D43"/>
  <c r="H44"/>
  <c r="D44"/>
  <c r="F44"/>
  <c r="H45"/>
  <c r="D45"/>
  <c r="D718" i="40"/>
  <c r="U56" i="55"/>
  <c r="U58"/>
  <c r="U54"/>
  <c r="U6"/>
  <c r="K8" i="116"/>
  <c r="U8" i="55"/>
  <c r="K10" i="116"/>
  <c r="U9" i="55"/>
  <c r="K11" i="116"/>
  <c r="U11" i="55"/>
  <c r="K13" i="116"/>
  <c r="U12" i="55"/>
  <c r="K14" i="116"/>
  <c r="U14" i="55"/>
  <c r="K16" i="116"/>
  <c r="U15" i="55"/>
  <c r="K17" i="116"/>
  <c r="U17" i="55"/>
  <c r="K19" i="116"/>
  <c r="L19" s="1"/>
  <c r="U18" i="55"/>
  <c r="K20" i="116"/>
  <c r="U20" i="55"/>
  <c r="K22" i="116"/>
  <c r="U21" i="55"/>
  <c r="K23" i="116"/>
  <c r="U5" i="55"/>
  <c r="K7" i="116"/>
  <c r="U25" i="55"/>
  <c r="K27" i="116"/>
  <c r="U26" i="55"/>
  <c r="K28" i="116"/>
  <c r="U27" i="55"/>
  <c r="K29" i="116"/>
  <c r="U28" i="55"/>
  <c r="K30" i="116"/>
  <c r="U29" i="55"/>
  <c r="U30"/>
  <c r="K32" i="116"/>
  <c r="U31" i="55"/>
  <c r="K33" i="116"/>
  <c r="U32" i="55"/>
  <c r="K34" i="116"/>
  <c r="U33" i="55"/>
  <c r="K35" i="116"/>
  <c r="U34" i="55"/>
  <c r="K36" i="116"/>
  <c r="U36" i="55"/>
  <c r="K38" i="116"/>
  <c r="U37" i="55"/>
  <c r="K39" i="116"/>
  <c r="U38" i="55"/>
  <c r="K40" i="116"/>
  <c r="U39" i="55"/>
  <c r="K41" i="116"/>
  <c r="U40" i="55"/>
  <c r="K42" i="116"/>
  <c r="U41" i="55"/>
  <c r="K43" i="116"/>
  <c r="U42" i="55"/>
  <c r="K44" i="116"/>
  <c r="U43" i="55"/>
  <c r="K45" i="116"/>
  <c r="U44" i="55"/>
  <c r="K46" i="116"/>
  <c r="U45" i="55"/>
  <c r="K47" i="116"/>
  <c r="U46" i="55"/>
  <c r="K48" i="116"/>
  <c r="U47" i="55"/>
  <c r="K49" i="116"/>
  <c r="U48" i="55"/>
  <c r="K50" i="116"/>
  <c r="U49" i="55"/>
  <c r="K52" i="116"/>
  <c r="U50" i="55"/>
  <c r="K54" i="116"/>
  <c r="U51" i="55"/>
  <c r="U52"/>
  <c r="U53"/>
  <c r="U60"/>
  <c r="K51" i="116"/>
  <c r="U61" i="55"/>
  <c r="K53" i="116"/>
  <c r="U62" i="55"/>
  <c r="K55" i="116"/>
  <c r="U63" i="55"/>
  <c r="R65" i="1"/>
  <c r="G39" i="23"/>
  <c r="R4" i="62"/>
  <c r="N7"/>
  <c r="L7"/>
  <c r="Z111"/>
  <c r="Z100"/>
  <c r="Z89"/>
  <c r="Z78"/>
  <c r="Z67"/>
  <c r="Z47"/>
  <c r="Z36"/>
  <c r="Z25"/>
  <c r="Z14"/>
  <c r="Z3"/>
  <c r="AA111"/>
  <c r="C112"/>
  <c r="AA100"/>
  <c r="C101"/>
  <c r="AA89"/>
  <c r="C90"/>
  <c r="AA78"/>
  <c r="C79"/>
  <c r="AA67"/>
  <c r="C68"/>
  <c r="AA36"/>
  <c r="C37"/>
  <c r="AA25"/>
  <c r="C26"/>
  <c r="AA3"/>
  <c r="C4"/>
  <c r="R57" i="1"/>
  <c r="AB5"/>
  <c r="AD14"/>
  <c r="L30"/>
  <c r="L29"/>
  <c r="L28"/>
  <c r="L27"/>
  <c r="F68" i="6"/>
  <c r="H68"/>
  <c r="F46"/>
  <c r="R134" i="47"/>
  <c r="R141"/>
  <c r="R148"/>
  <c r="R155"/>
  <c r="O134"/>
  <c r="O141"/>
  <c r="I134"/>
  <c r="I141"/>
  <c r="I148"/>
  <c r="I155"/>
  <c r="D134"/>
  <c r="D141"/>
  <c r="D148"/>
  <c r="D155"/>
  <c r="R133"/>
  <c r="R140"/>
  <c r="R147"/>
  <c r="R154"/>
  <c r="O133"/>
  <c r="O140"/>
  <c r="O147"/>
  <c r="O154"/>
  <c r="I133"/>
  <c r="I140"/>
  <c r="I147"/>
  <c r="I154"/>
  <c r="D133"/>
  <c r="D140"/>
  <c r="D147"/>
  <c r="D154"/>
  <c r="R132"/>
  <c r="R139"/>
  <c r="R146"/>
  <c r="R153"/>
  <c r="O132"/>
  <c r="O139"/>
  <c r="O146"/>
  <c r="O153"/>
  <c r="I132"/>
  <c r="I139"/>
  <c r="I146"/>
  <c r="I153"/>
  <c r="D132"/>
  <c r="D139"/>
  <c r="D146"/>
  <c r="D153"/>
  <c r="R131"/>
  <c r="R138"/>
  <c r="R145"/>
  <c r="R152"/>
  <c r="O131"/>
  <c r="O138"/>
  <c r="O145"/>
  <c r="O152"/>
  <c r="I131"/>
  <c r="I138"/>
  <c r="I145"/>
  <c r="I152"/>
  <c r="D131"/>
  <c r="D138"/>
  <c r="D145"/>
  <c r="D152"/>
  <c r="R130"/>
  <c r="R137"/>
  <c r="R144"/>
  <c r="R151"/>
  <c r="O130"/>
  <c r="O137"/>
  <c r="O144"/>
  <c r="O151"/>
  <c r="I130"/>
  <c r="I137"/>
  <c r="I144"/>
  <c r="I151"/>
  <c r="D130"/>
  <c r="D137"/>
  <c r="D144"/>
  <c r="D151"/>
  <c r="R129"/>
  <c r="R136"/>
  <c r="R143"/>
  <c r="R150"/>
  <c r="O129"/>
  <c r="I129"/>
  <c r="I136"/>
  <c r="I143"/>
  <c r="I150"/>
  <c r="D129"/>
  <c r="D136"/>
  <c r="D143"/>
  <c r="D150"/>
  <c r="B12" i="52"/>
  <c r="B14"/>
  <c r="B10"/>
  <c r="D26" i="34"/>
  <c r="D27"/>
  <c r="D28"/>
  <c r="D29"/>
  <c r="D30"/>
  <c r="D31"/>
  <c r="D32"/>
  <c r="D33"/>
  <c r="D34"/>
  <c r="D35"/>
  <c r="D36"/>
  <c r="D37"/>
  <c r="D25"/>
  <c r="B125" i="47"/>
  <c r="B132"/>
  <c r="B139"/>
  <c r="B146" s="1"/>
  <c r="B153" s="1"/>
  <c r="B11" i="45"/>
  <c r="B12"/>
  <c r="B13"/>
  <c r="B10"/>
  <c r="Y41" i="62"/>
  <c r="Z41"/>
  <c r="Y42"/>
  <c r="Z42"/>
  <c r="Z40"/>
  <c r="Y40"/>
  <c r="Z30"/>
  <c r="Z31"/>
  <c r="Z32"/>
  <c r="Z33"/>
  <c r="Z29"/>
  <c r="Y30"/>
  <c r="Y31"/>
  <c r="Y32"/>
  <c r="Y33"/>
  <c r="Y29"/>
  <c r="Z19"/>
  <c r="Z20"/>
  <c r="Z21"/>
  <c r="Z22"/>
  <c r="Z23"/>
  <c r="Z24"/>
  <c r="Z18"/>
  <c r="Y24"/>
  <c r="Y19"/>
  <c r="Y20"/>
  <c r="Y21"/>
  <c r="Y22"/>
  <c r="Y23"/>
  <c r="Y18"/>
  <c r="Z8"/>
  <c r="Z9"/>
  <c r="Z10"/>
  <c r="Z11"/>
  <c r="Z12"/>
  <c r="Z7"/>
  <c r="Y8"/>
  <c r="Y9"/>
  <c r="Y10"/>
  <c r="Y11"/>
  <c r="Y12"/>
  <c r="Y7"/>
  <c r="E3"/>
  <c r="C137"/>
  <c r="D137"/>
  <c r="C138"/>
  <c r="D138"/>
  <c r="C139"/>
  <c r="D139"/>
  <c r="C140"/>
  <c r="D140"/>
  <c r="C141"/>
  <c r="D141"/>
  <c r="C142"/>
  <c r="D142"/>
  <c r="E710" i="55"/>
  <c r="D710"/>
  <c r="E712"/>
  <c r="D712"/>
  <c r="E714"/>
  <c r="D714"/>
  <c r="E716"/>
  <c r="D716"/>
  <c r="E718"/>
  <c r="D718"/>
  <c r="E720"/>
  <c r="D720"/>
  <c r="E722"/>
  <c r="D722"/>
  <c r="E724"/>
  <c r="D724"/>
  <c r="E726"/>
  <c r="D726"/>
  <c r="E728"/>
  <c r="D728"/>
  <c r="E730"/>
  <c r="D730"/>
  <c r="E732"/>
  <c r="D732"/>
  <c r="E734"/>
  <c r="D734"/>
  <c r="E736"/>
  <c r="D736"/>
  <c r="E738"/>
  <c r="D738"/>
  <c r="E740"/>
  <c r="D740"/>
  <c r="E742"/>
  <c r="D742"/>
  <c r="E744"/>
  <c r="D744"/>
  <c r="E746"/>
  <c r="D746"/>
  <c r="E748"/>
  <c r="D748"/>
  <c r="E750"/>
  <c r="D750"/>
  <c r="E752"/>
  <c r="D752"/>
  <c r="E754"/>
  <c r="D754"/>
  <c r="E756"/>
  <c r="D756"/>
  <c r="E758"/>
  <c r="D758"/>
  <c r="E760"/>
  <c r="D760"/>
  <c r="E762"/>
  <c r="D762"/>
  <c r="E764"/>
  <c r="D764"/>
  <c r="E766"/>
  <c r="D766"/>
  <c r="E768"/>
  <c r="D768"/>
  <c r="E770"/>
  <c r="D770"/>
  <c r="E772"/>
  <c r="D772"/>
  <c r="E774"/>
  <c r="D774"/>
  <c r="E776"/>
  <c r="D776"/>
  <c r="E778"/>
  <c r="D778"/>
  <c r="E780"/>
  <c r="D780"/>
  <c r="E782"/>
  <c r="D782"/>
  <c r="E784"/>
  <c r="D784"/>
  <c r="E786"/>
  <c r="D786"/>
  <c r="E788"/>
  <c r="D788"/>
  <c r="E790"/>
  <c r="D790"/>
  <c r="E792"/>
  <c r="D792"/>
  <c r="E794"/>
  <c r="D794"/>
  <c r="E796"/>
  <c r="D796"/>
  <c r="E798"/>
  <c r="D798"/>
  <c r="E800"/>
  <c r="D800"/>
  <c r="E802"/>
  <c r="D802"/>
  <c r="E804"/>
  <c r="D804"/>
  <c r="E806"/>
  <c r="D806"/>
  <c r="E808"/>
  <c r="D808"/>
  <c r="E810"/>
  <c r="D810"/>
  <c r="E812"/>
  <c r="D812"/>
  <c r="E814"/>
  <c r="D814"/>
  <c r="E816"/>
  <c r="D816"/>
  <c r="E818"/>
  <c r="D818"/>
  <c r="E820"/>
  <c r="D820"/>
  <c r="E822"/>
  <c r="D822"/>
  <c r="E824"/>
  <c r="D824"/>
  <c r="E826"/>
  <c r="D826"/>
  <c r="E828"/>
  <c r="D828"/>
  <c r="E830"/>
  <c r="D830"/>
  <c r="E832"/>
  <c r="D832"/>
  <c r="E834"/>
  <c r="D834"/>
  <c r="E836"/>
  <c r="D836"/>
  <c r="E838"/>
  <c r="D838"/>
  <c r="E840"/>
  <c r="D840"/>
  <c r="E842"/>
  <c r="D842"/>
  <c r="E844"/>
  <c r="D844"/>
  <c r="E846"/>
  <c r="D846"/>
  <c r="E848"/>
  <c r="D848"/>
  <c r="E850"/>
  <c r="D850"/>
  <c r="E852"/>
  <c r="D852"/>
  <c r="E854"/>
  <c r="D854"/>
  <c r="E856"/>
  <c r="D856"/>
  <c r="E858"/>
  <c r="D858"/>
  <c r="E860"/>
  <c r="D860"/>
  <c r="E862"/>
  <c r="D862"/>
  <c r="E864"/>
  <c r="D864"/>
  <c r="E866"/>
  <c r="D866"/>
  <c r="E868"/>
  <c r="D868"/>
  <c r="E870"/>
  <c r="D870"/>
  <c r="E872"/>
  <c r="D872"/>
  <c r="E874"/>
  <c r="D874"/>
  <c r="E876"/>
  <c r="D876"/>
  <c r="E878"/>
  <c r="D878"/>
  <c r="E880"/>
  <c r="D880"/>
  <c r="E882"/>
  <c r="D882"/>
  <c r="E884"/>
  <c r="D884"/>
  <c r="E886"/>
  <c r="D886"/>
  <c r="E888"/>
  <c r="D888"/>
  <c r="E890"/>
  <c r="D890"/>
  <c r="E892"/>
  <c r="D892"/>
  <c r="E894"/>
  <c r="D894"/>
  <c r="E896"/>
  <c r="D896"/>
  <c r="E898"/>
  <c r="D898"/>
  <c r="E900"/>
  <c r="D900"/>
  <c r="E902"/>
  <c r="D902"/>
  <c r="E904"/>
  <c r="D904"/>
  <c r="E906"/>
  <c r="D906"/>
  <c r="E908"/>
  <c r="D908"/>
  <c r="E910"/>
  <c r="D910"/>
  <c r="E912"/>
  <c r="D912"/>
  <c r="E914"/>
  <c r="D914"/>
  <c r="E916"/>
  <c r="D916"/>
  <c r="E918"/>
  <c r="D918"/>
  <c r="E920"/>
  <c r="D920"/>
  <c r="E922"/>
  <c r="D922"/>
  <c r="E924"/>
  <c r="D924"/>
  <c r="E926"/>
  <c r="D926"/>
  <c r="E928"/>
  <c r="D928"/>
  <c r="E930"/>
  <c r="D930"/>
  <c r="E932"/>
  <c r="D932"/>
  <c r="E934"/>
  <c r="D934"/>
  <c r="E936"/>
  <c r="D936"/>
  <c r="E938"/>
  <c r="D938"/>
  <c r="E940"/>
  <c r="D940"/>
  <c r="E942"/>
  <c r="D942"/>
  <c r="E944"/>
  <c r="D944"/>
  <c r="E946"/>
  <c r="D946"/>
  <c r="E948"/>
  <c r="D948"/>
  <c r="E950"/>
  <c r="D950"/>
  <c r="E952"/>
  <c r="D952"/>
  <c r="E954"/>
  <c r="D954"/>
  <c r="E956"/>
  <c r="D956"/>
  <c r="E958"/>
  <c r="D958"/>
  <c r="E960"/>
  <c r="D960"/>
  <c r="E962"/>
  <c r="D962"/>
  <c r="E964"/>
  <c r="D964"/>
  <c r="E966"/>
  <c r="D966"/>
  <c r="E968"/>
  <c r="D968"/>
  <c r="E970"/>
  <c r="D970"/>
  <c r="E972"/>
  <c r="D972"/>
  <c r="E974"/>
  <c r="D974"/>
  <c r="E976"/>
  <c r="D976"/>
  <c r="E978"/>
  <c r="D978"/>
  <c r="E980"/>
  <c r="D980"/>
  <c r="E982"/>
  <c r="D982"/>
  <c r="E984"/>
  <c r="D984"/>
  <c r="E986"/>
  <c r="D986"/>
  <c r="E988"/>
  <c r="D988"/>
  <c r="E990"/>
  <c r="D990"/>
  <c r="E992"/>
  <c r="D992"/>
  <c r="E994"/>
  <c r="D994"/>
  <c r="E996"/>
  <c r="D996"/>
  <c r="E998"/>
  <c r="D998"/>
  <c r="E1000"/>
  <c r="D1000"/>
  <c r="E1002"/>
  <c r="D1002"/>
  <c r="E1004"/>
  <c r="D1004"/>
  <c r="E1006"/>
  <c r="D1006"/>
  <c r="E1008"/>
  <c r="D1008"/>
  <c r="E1010"/>
  <c r="D1010"/>
  <c r="E1012"/>
  <c r="D1012"/>
  <c r="E1014"/>
  <c r="D1014"/>
  <c r="E1016"/>
  <c r="D1016"/>
  <c r="E1018"/>
  <c r="D1018"/>
  <c r="E1020"/>
  <c r="D1020"/>
  <c r="E1022"/>
  <c r="D1022"/>
  <c r="E1024"/>
  <c r="D1024"/>
  <c r="E1026"/>
  <c r="D1026"/>
  <c r="E1028"/>
  <c r="D1028"/>
  <c r="E1030"/>
  <c r="D1030"/>
  <c r="E1032"/>
  <c r="D1032"/>
  <c r="E1034"/>
  <c r="D1034"/>
  <c r="E1036"/>
  <c r="D1036"/>
  <c r="E1038"/>
  <c r="D1038"/>
  <c r="E1040"/>
  <c r="D1040"/>
  <c r="E1042"/>
  <c r="D1042"/>
  <c r="E1044"/>
  <c r="D1044"/>
  <c r="E1046"/>
  <c r="D1046"/>
  <c r="E1048"/>
  <c r="D1048"/>
  <c r="E1050"/>
  <c r="D1050"/>
  <c r="E1052"/>
  <c r="D1052"/>
  <c r="E1054"/>
  <c r="D1054"/>
  <c r="E1056"/>
  <c r="D1056"/>
  <c r="E1058"/>
  <c r="D1058"/>
  <c r="E1060"/>
  <c r="D1060"/>
  <c r="E1062"/>
  <c r="D1062"/>
  <c r="E1064"/>
  <c r="D1064"/>
  <c r="E1066"/>
  <c r="D1066"/>
  <c r="E1068"/>
  <c r="D1068"/>
  <c r="E1070"/>
  <c r="D1070"/>
  <c r="E1072"/>
  <c r="D1072"/>
  <c r="E1074"/>
  <c r="D1074"/>
  <c r="E1076"/>
  <c r="D1076"/>
  <c r="E1078"/>
  <c r="D1078"/>
  <c r="E1080"/>
  <c r="D1080"/>
  <c r="E1082"/>
  <c r="D1082"/>
  <c r="E1084"/>
  <c r="D1084"/>
  <c r="E1086"/>
  <c r="D1086"/>
  <c r="E1088"/>
  <c r="D1088"/>
  <c r="E1090"/>
  <c r="D1090"/>
  <c r="E1092"/>
  <c r="D1092"/>
  <c r="E1094"/>
  <c r="D1094"/>
  <c r="E1096"/>
  <c r="D1096"/>
  <c r="E1098"/>
  <c r="D1098"/>
  <c r="E1100"/>
  <c r="D1100"/>
  <c r="E1102"/>
  <c r="D1102"/>
  <c r="E1104"/>
  <c r="D1104"/>
  <c r="E1106"/>
  <c r="D1106"/>
  <c r="E1108"/>
  <c r="D1108"/>
  <c r="E1110"/>
  <c r="D1110"/>
  <c r="E1112"/>
  <c r="D1112"/>
  <c r="E1114"/>
  <c r="D1114"/>
  <c r="E1116"/>
  <c r="D1116"/>
  <c r="E1118"/>
  <c r="D1118"/>
  <c r="E1120"/>
  <c r="D1120"/>
  <c r="E1122"/>
  <c r="D1122"/>
  <c r="E1124"/>
  <c r="D1124"/>
  <c r="E1126"/>
  <c r="D1126"/>
  <c r="E1128"/>
  <c r="D1128"/>
  <c r="E1130"/>
  <c r="D1130"/>
  <c r="E1132"/>
  <c r="D1132"/>
  <c r="E1134"/>
  <c r="D1134"/>
  <c r="E1136"/>
  <c r="D1136"/>
  <c r="E1138"/>
  <c r="D1138"/>
  <c r="E1140"/>
  <c r="D1140"/>
  <c r="E1142"/>
  <c r="D1142"/>
  <c r="E1144"/>
  <c r="D1144"/>
  <c r="E1146"/>
  <c r="D1146"/>
  <c r="E1148"/>
  <c r="D1148"/>
  <c r="E1150"/>
  <c r="D1150"/>
  <c r="E1152"/>
  <c r="D1152"/>
  <c r="E1154"/>
  <c r="D1154"/>
  <c r="E1156"/>
  <c r="D1156"/>
  <c r="E1158"/>
  <c r="D1158"/>
  <c r="E1160"/>
  <c r="D1160"/>
  <c r="E1162"/>
  <c r="D1162"/>
  <c r="E1164"/>
  <c r="D1164"/>
  <c r="E1166"/>
  <c r="D1166"/>
  <c r="E1168"/>
  <c r="D1168"/>
  <c r="E1170"/>
  <c r="D1170"/>
  <c r="E1172"/>
  <c r="D1172"/>
  <c r="E1174"/>
  <c r="D1174"/>
  <c r="E1176"/>
  <c r="D1176"/>
  <c r="E1178"/>
  <c r="D1178"/>
  <c r="E1180"/>
  <c r="D1180"/>
  <c r="E1182"/>
  <c r="D1182"/>
  <c r="E1184"/>
  <c r="D1184"/>
  <c r="E1186"/>
  <c r="D1186"/>
  <c r="E1188"/>
  <c r="D1188"/>
  <c r="E1190"/>
  <c r="D1190"/>
  <c r="E1192"/>
  <c r="D1192"/>
  <c r="E1194"/>
  <c r="D1194"/>
  <c r="E1196"/>
  <c r="D1196"/>
  <c r="E1198"/>
  <c r="D1198"/>
  <c r="E1200"/>
  <c r="D1200"/>
  <c r="E1202"/>
  <c r="D1202"/>
  <c r="E1204"/>
  <c r="D1204"/>
  <c r="E1206"/>
  <c r="D1206"/>
  <c r="E1208"/>
  <c r="D1208"/>
  <c r="E1210"/>
  <c r="D1210"/>
  <c r="E1212"/>
  <c r="D1212"/>
  <c r="E1214"/>
  <c r="D1214"/>
  <c r="E1216"/>
  <c r="D1216"/>
  <c r="E1218"/>
  <c r="D1218"/>
  <c r="E1220"/>
  <c r="D1220"/>
  <c r="E1222"/>
  <c r="D1222"/>
  <c r="E1224"/>
  <c r="D1224"/>
  <c r="E1226"/>
  <c r="D1226"/>
  <c r="E1228"/>
  <c r="D1228"/>
  <c r="E1230"/>
  <c r="D1230"/>
  <c r="E1232"/>
  <c r="D1232"/>
  <c r="E1234"/>
  <c r="D1234"/>
  <c r="E1236"/>
  <c r="D1236"/>
  <c r="E1238"/>
  <c r="D1238"/>
  <c r="E1240"/>
  <c r="D1240"/>
  <c r="E1242"/>
  <c r="D1242"/>
  <c r="E1244"/>
  <c r="D1244"/>
  <c r="E1246"/>
  <c r="D1246"/>
  <c r="E1248"/>
  <c r="D1248"/>
  <c r="E1250"/>
  <c r="D1250"/>
  <c r="E1252"/>
  <c r="D1252"/>
  <c r="E1254"/>
  <c r="D1254"/>
  <c r="E1256"/>
  <c r="D1256"/>
  <c r="E1258"/>
  <c r="D1258"/>
  <c r="E1260"/>
  <c r="D1260"/>
  <c r="E1262"/>
  <c r="D1262"/>
  <c r="E1264"/>
  <c r="D1264"/>
  <c r="E1266"/>
  <c r="D1266"/>
  <c r="E1268"/>
  <c r="D1268"/>
  <c r="E1270"/>
  <c r="D1270"/>
  <c r="E1272"/>
  <c r="D1272"/>
  <c r="E1274"/>
  <c r="D1274"/>
  <c r="E1276"/>
  <c r="D1276"/>
  <c r="E1278"/>
  <c r="D1278"/>
  <c r="E1280"/>
  <c r="D1280"/>
  <c r="E1282"/>
  <c r="D1282"/>
  <c r="E1284"/>
  <c r="D1284"/>
  <c r="E1286"/>
  <c r="D1286"/>
  <c r="E1288"/>
  <c r="D1288"/>
  <c r="E1290"/>
  <c r="D1290"/>
  <c r="E1292"/>
  <c r="D1292"/>
  <c r="E1294"/>
  <c r="D1294"/>
  <c r="E1296"/>
  <c r="D1296"/>
  <c r="E1298"/>
  <c r="D1298"/>
  <c r="E1300"/>
  <c r="D1300"/>
  <c r="E1302"/>
  <c r="D1302"/>
  <c r="E1304"/>
  <c r="D1304"/>
  <c r="E1306"/>
  <c r="D1306"/>
  <c r="E1308"/>
  <c r="D1308"/>
  <c r="E1310"/>
  <c r="D1310"/>
  <c r="E1312"/>
  <c r="D1312"/>
  <c r="E1314"/>
  <c r="D1314"/>
  <c r="E1316"/>
  <c r="D1316"/>
  <c r="E1318"/>
  <c r="D1318"/>
  <c r="E1320"/>
  <c r="D1320"/>
  <c r="E1322"/>
  <c r="D1322"/>
  <c r="E1324"/>
  <c r="D1324"/>
  <c r="E1326"/>
  <c r="D1326"/>
  <c r="E1328"/>
  <c r="D1328"/>
  <c r="E1330"/>
  <c r="D1330"/>
  <c r="E1332"/>
  <c r="D1332"/>
  <c r="E1334"/>
  <c r="D1334"/>
  <c r="E1336"/>
  <c r="D1336"/>
  <c r="E1338"/>
  <c r="D1338"/>
  <c r="E1340"/>
  <c r="D1340"/>
  <c r="E1342"/>
  <c r="D1342"/>
  <c r="E1344"/>
  <c r="D1344"/>
  <c r="E1346"/>
  <c r="D1346"/>
  <c r="E1348"/>
  <c r="D1348"/>
  <c r="E1350"/>
  <c r="D1350"/>
  <c r="E1352"/>
  <c r="D1352"/>
  <c r="E1354"/>
  <c r="D1354"/>
  <c r="E1356"/>
  <c r="D1356"/>
  <c r="E1358"/>
  <c r="D1358"/>
  <c r="E1360"/>
  <c r="D1360"/>
  <c r="E1362"/>
  <c r="D1362"/>
  <c r="E1364"/>
  <c r="D1364"/>
  <c r="E1366"/>
  <c r="D1366"/>
  <c r="E1368"/>
  <c r="D1368"/>
  <c r="E1370"/>
  <c r="D1370"/>
  <c r="E1372"/>
  <c r="D1372"/>
  <c r="E1374"/>
  <c r="D1374"/>
  <c r="E1376"/>
  <c r="D1376"/>
  <c r="E1378"/>
  <c r="D1378"/>
  <c r="E1380"/>
  <c r="D1380"/>
  <c r="E1382"/>
  <c r="D1382"/>
  <c r="E1384"/>
  <c r="D1384"/>
  <c r="E1386"/>
  <c r="D1386"/>
  <c r="E1388"/>
  <c r="D1388"/>
  <c r="E1390"/>
  <c r="D1390"/>
  <c r="E1392"/>
  <c r="D1392"/>
  <c r="E1394"/>
  <c r="D1394"/>
  <c r="E1396"/>
  <c r="D1396"/>
  <c r="E1398"/>
  <c r="D1398"/>
  <c r="E1400"/>
  <c r="D1400"/>
  <c r="E1402"/>
  <c r="D1402"/>
  <c r="E1404"/>
  <c r="D1404"/>
  <c r="E1406"/>
  <c r="D1406"/>
  <c r="E1408"/>
  <c r="D1408"/>
  <c r="E1410"/>
  <c r="D1410"/>
  <c r="E1412"/>
  <c r="D1412"/>
  <c r="E1414"/>
  <c r="D1414"/>
  <c r="E1416"/>
  <c r="D1416"/>
  <c r="E1418"/>
  <c r="D1418"/>
  <c r="E1420"/>
  <c r="D1420"/>
  <c r="E1422"/>
  <c r="D1422"/>
  <c r="E1424"/>
  <c r="D1424"/>
  <c r="E1426"/>
  <c r="D1426"/>
  <c r="E1428"/>
  <c r="D1428"/>
  <c r="E1430"/>
  <c r="D1430"/>
  <c r="E1432"/>
  <c r="D1432"/>
  <c r="E1434"/>
  <c r="D1434"/>
  <c r="E1436"/>
  <c r="D1436"/>
  <c r="E1438"/>
  <c r="D1438"/>
  <c r="E1440"/>
  <c r="D1440"/>
  <c r="E1442"/>
  <c r="D1442"/>
  <c r="E1444"/>
  <c r="D1444"/>
  <c r="E1446"/>
  <c r="D1446"/>
  <c r="E1448"/>
  <c r="D1448"/>
  <c r="E1450"/>
  <c r="D1450"/>
  <c r="E1452"/>
  <c r="D1452"/>
  <c r="E1454"/>
  <c r="D1454"/>
  <c r="E1456"/>
  <c r="D1456"/>
  <c r="E1458"/>
  <c r="D1458"/>
  <c r="E1460"/>
  <c r="D1460"/>
  <c r="E1462"/>
  <c r="D1462"/>
  <c r="E1464"/>
  <c r="D1464"/>
  <c r="E1466"/>
  <c r="D1466"/>
  <c r="E1468"/>
  <c r="D1468"/>
  <c r="E1470"/>
  <c r="D1470"/>
  <c r="E1472"/>
  <c r="D1472"/>
  <c r="E1474"/>
  <c r="D1474"/>
  <c r="E1476"/>
  <c r="D1476"/>
  <c r="E1478"/>
  <c r="D1478"/>
  <c r="E1480"/>
  <c r="D1480"/>
  <c r="E1482"/>
  <c r="D1482"/>
  <c r="E1484"/>
  <c r="D1484"/>
  <c r="E1486"/>
  <c r="D1486"/>
  <c r="E1488"/>
  <c r="D1488"/>
  <c r="E1490"/>
  <c r="D1490"/>
  <c r="D708"/>
  <c r="E708"/>
  <c r="F708"/>
  <c r="F710"/>
  <c r="F712"/>
  <c r="F714"/>
  <c r="F716"/>
  <c r="F718"/>
  <c r="F720"/>
  <c r="F722"/>
  <c r="F724"/>
  <c r="F726"/>
  <c r="F728"/>
  <c r="F730"/>
  <c r="F732"/>
  <c r="F734"/>
  <c r="F736"/>
  <c r="F738"/>
  <c r="F740"/>
  <c r="F742"/>
  <c r="F744"/>
  <c r="F746"/>
  <c r="F748"/>
  <c r="F750"/>
  <c r="F752"/>
  <c r="F754"/>
  <c r="F756"/>
  <c r="F758"/>
  <c r="F760"/>
  <c r="F762"/>
  <c r="F764"/>
  <c r="F766"/>
  <c r="F768"/>
  <c r="F770"/>
  <c r="F772"/>
  <c r="F774"/>
  <c r="F776"/>
  <c r="F778"/>
  <c r="F780"/>
  <c r="F782"/>
  <c r="F784"/>
  <c r="F786"/>
  <c r="F788"/>
  <c r="F790"/>
  <c r="F792"/>
  <c r="F794"/>
  <c r="F796"/>
  <c r="F798"/>
  <c r="F800"/>
  <c r="F802"/>
  <c r="F804"/>
  <c r="F806"/>
  <c r="F808"/>
  <c r="F810"/>
  <c r="F812"/>
  <c r="F814"/>
  <c r="F816"/>
  <c r="F818"/>
  <c r="F820"/>
  <c r="F822"/>
  <c r="F824"/>
  <c r="F826"/>
  <c r="F828"/>
  <c r="F830"/>
  <c r="F832"/>
  <c r="F834"/>
  <c r="F836"/>
  <c r="F838"/>
  <c r="F840"/>
  <c r="F842"/>
  <c r="F844"/>
  <c r="F846"/>
  <c r="F848"/>
  <c r="F850"/>
  <c r="F852"/>
  <c r="F854"/>
  <c r="F856"/>
  <c r="F858"/>
  <c r="F860"/>
  <c r="F862"/>
  <c r="F864"/>
  <c r="F866"/>
  <c r="F868"/>
  <c r="F870"/>
  <c r="F872"/>
  <c r="F874"/>
  <c r="F876"/>
  <c r="F878"/>
  <c r="F880"/>
  <c r="F882"/>
  <c r="F884"/>
  <c r="F886"/>
  <c r="F888"/>
  <c r="F890"/>
  <c r="F892"/>
  <c r="F894"/>
  <c r="F896"/>
  <c r="F898"/>
  <c r="F900"/>
  <c r="F902"/>
  <c r="F904"/>
  <c r="F906"/>
  <c r="F908"/>
  <c r="F910"/>
  <c r="F912"/>
  <c r="F914"/>
  <c r="F916"/>
  <c r="F918"/>
  <c r="F920"/>
  <c r="F922"/>
  <c r="F924"/>
  <c r="F926"/>
  <c r="F928"/>
  <c r="F930"/>
  <c r="F932"/>
  <c r="F934"/>
  <c r="F936"/>
  <c r="F938"/>
  <c r="F940"/>
  <c r="F942"/>
  <c r="F944"/>
  <c r="F946"/>
  <c r="F948"/>
  <c r="F950"/>
  <c r="F952"/>
  <c r="F954"/>
  <c r="F956"/>
  <c r="F958"/>
  <c r="F960"/>
  <c r="F962"/>
  <c r="F964"/>
  <c r="F966"/>
  <c r="F968"/>
  <c r="F970"/>
  <c r="F972"/>
  <c r="F974"/>
  <c r="F976"/>
  <c r="F978"/>
  <c r="F980"/>
  <c r="F982"/>
  <c r="F984"/>
  <c r="F986"/>
  <c r="F988"/>
  <c r="F990"/>
  <c r="F992"/>
  <c r="F994"/>
  <c r="F996"/>
  <c r="F998"/>
  <c r="F1000"/>
  <c r="F1002"/>
  <c r="F1004"/>
  <c r="F1006"/>
  <c r="F1008"/>
  <c r="F1010"/>
  <c r="F1012"/>
  <c r="F1014"/>
  <c r="F1016"/>
  <c r="F1018"/>
  <c r="F1020"/>
  <c r="F1022"/>
  <c r="F1024"/>
  <c r="F1026"/>
  <c r="F1028"/>
  <c r="F1030"/>
  <c r="F1032"/>
  <c r="F1034"/>
  <c r="F1036"/>
  <c r="F1038"/>
  <c r="F1040"/>
  <c r="F1042"/>
  <c r="F1044"/>
  <c r="F1046"/>
  <c r="F1048"/>
  <c r="F1050"/>
  <c r="F1052"/>
  <c r="F1054"/>
  <c r="F1056"/>
  <c r="F1058"/>
  <c r="F1060"/>
  <c r="F1062"/>
  <c r="F1064"/>
  <c r="F1066"/>
  <c r="F1068"/>
  <c r="F1070"/>
  <c r="F1072"/>
  <c r="F1074"/>
  <c r="F1076"/>
  <c r="F1078"/>
  <c r="F1080"/>
  <c r="F1082"/>
  <c r="F1084"/>
  <c r="F1086"/>
  <c r="F1088"/>
  <c r="F1090"/>
  <c r="F1092"/>
  <c r="F1094"/>
  <c r="F1096"/>
  <c r="F1098"/>
  <c r="F1100"/>
  <c r="F1102"/>
  <c r="F1104"/>
  <c r="F1106"/>
  <c r="F1108"/>
  <c r="F1110"/>
  <c r="F1112"/>
  <c r="F1114"/>
  <c r="F1116"/>
  <c r="F1118"/>
  <c r="F1120"/>
  <c r="F1122"/>
  <c r="F1124"/>
  <c r="F1126"/>
  <c r="F1128"/>
  <c r="F1130"/>
  <c r="F1132"/>
  <c r="F1134"/>
  <c r="F1136"/>
  <c r="F1138"/>
  <c r="F1140"/>
  <c r="F1142"/>
  <c r="F1144"/>
  <c r="F1146"/>
  <c r="F1148"/>
  <c r="F1150"/>
  <c r="F1152"/>
  <c r="F1154"/>
  <c r="F1156"/>
  <c r="F1158"/>
  <c r="F1160"/>
  <c r="F1162"/>
  <c r="F1164"/>
  <c r="F1166"/>
  <c r="F1168"/>
  <c r="F1170"/>
  <c r="F1172"/>
  <c r="F1174"/>
  <c r="F1176"/>
  <c r="F1178"/>
  <c r="F1180"/>
  <c r="F1182"/>
  <c r="F1184"/>
  <c r="F1186"/>
  <c r="F1188"/>
  <c r="F1190"/>
  <c r="F1192"/>
  <c r="F1194"/>
  <c r="F1196"/>
  <c r="F1198"/>
  <c r="F1200"/>
  <c r="F1202"/>
  <c r="F1204"/>
  <c r="F1206"/>
  <c r="F1208"/>
  <c r="F1210"/>
  <c r="F1212"/>
  <c r="F1214"/>
  <c r="F1216"/>
  <c r="F1218"/>
  <c r="F1220"/>
  <c r="F1222"/>
  <c r="F1224"/>
  <c r="F1226"/>
  <c r="F1228"/>
  <c r="F1230"/>
  <c r="F1232"/>
  <c r="F1234"/>
  <c r="F1236"/>
  <c r="F1238"/>
  <c r="F1240"/>
  <c r="F1242"/>
  <c r="F1244"/>
  <c r="F1246"/>
  <c r="F1248"/>
  <c r="F1250"/>
  <c r="F1252"/>
  <c r="F1254"/>
  <c r="F1256"/>
  <c r="F1258"/>
  <c r="F1260"/>
  <c r="F1262"/>
  <c r="F1264"/>
  <c r="F1266"/>
  <c r="F1268"/>
  <c r="F1270"/>
  <c r="F1272"/>
  <c r="F1274"/>
  <c r="F1276"/>
  <c r="F1278"/>
  <c r="F1280"/>
  <c r="F1282"/>
  <c r="F1284"/>
  <c r="F1286"/>
  <c r="F1288"/>
  <c r="F1290"/>
  <c r="F1292"/>
  <c r="F1294"/>
  <c r="F1296"/>
  <c r="F1298"/>
  <c r="F1300"/>
  <c r="F1302"/>
  <c r="F1304"/>
  <c r="F1306"/>
  <c r="F1308"/>
  <c r="F1310"/>
  <c r="F1312"/>
  <c r="F1314"/>
  <c r="F1316"/>
  <c r="F1318"/>
  <c r="F1320"/>
  <c r="F1322"/>
  <c r="F1324"/>
  <c r="F1326"/>
  <c r="F1328"/>
  <c r="F1330"/>
  <c r="F1332"/>
  <c r="F1334"/>
  <c r="F1336"/>
  <c r="F1338"/>
  <c r="F1340"/>
  <c r="F1342"/>
  <c r="F1344"/>
  <c r="F1346"/>
  <c r="F1348"/>
  <c r="F1350"/>
  <c r="F1352"/>
  <c r="F1354"/>
  <c r="F1356"/>
  <c r="F1358"/>
  <c r="F1360"/>
  <c r="F1362"/>
  <c r="F1364"/>
  <c r="F1366"/>
  <c r="F1368"/>
  <c r="F1370"/>
  <c r="F1372"/>
  <c r="F1374"/>
  <c r="F1376"/>
  <c r="F1378"/>
  <c r="F1380"/>
  <c r="F1382"/>
  <c r="F1384"/>
  <c r="F1386"/>
  <c r="F1388"/>
  <c r="F1390"/>
  <c r="F1392"/>
  <c r="F1394"/>
  <c r="F1396"/>
  <c r="F1398"/>
  <c r="F1400"/>
  <c r="F1402"/>
  <c r="F1404"/>
  <c r="F1406"/>
  <c r="F1408"/>
  <c r="F1410"/>
  <c r="F1412"/>
  <c r="F1414"/>
  <c r="F1416"/>
  <c r="F1418"/>
  <c r="F1420"/>
  <c r="F1422"/>
  <c r="F1424"/>
  <c r="F1426"/>
  <c r="F1428"/>
  <c r="F1430"/>
  <c r="F1432"/>
  <c r="F1434"/>
  <c r="F1436"/>
  <c r="F1438"/>
  <c r="F1440"/>
  <c r="F1442"/>
  <c r="F1444"/>
  <c r="F1446"/>
  <c r="F1448"/>
  <c r="F1450"/>
  <c r="F1452"/>
  <c r="F1454"/>
  <c r="F1456"/>
  <c r="F1458"/>
  <c r="F1460"/>
  <c r="F1462"/>
  <c r="F1464"/>
  <c r="F1466"/>
  <c r="F1468"/>
  <c r="F1470"/>
  <c r="F1472"/>
  <c r="F1474"/>
  <c r="F1476"/>
  <c r="F1478"/>
  <c r="F1480"/>
  <c r="F1482"/>
  <c r="F1484"/>
  <c r="F1486"/>
  <c r="F1488"/>
  <c r="F1490"/>
  <c r="G1212"/>
  <c r="G1214"/>
  <c r="G1216"/>
  <c r="G1218"/>
  <c r="G1220"/>
  <c r="G1222"/>
  <c r="G1224"/>
  <c r="G1226"/>
  <c r="G1228"/>
  <c r="G1230"/>
  <c r="G1232"/>
  <c r="G1234"/>
  <c r="G1236"/>
  <c r="G1238"/>
  <c r="G1240"/>
  <c r="G1242"/>
  <c r="G1244"/>
  <c r="G1246"/>
  <c r="G1248"/>
  <c r="G1250"/>
  <c r="G1252"/>
  <c r="G1254"/>
  <c r="G1256"/>
  <c r="G1258"/>
  <c r="G1260"/>
  <c r="G1262"/>
  <c r="G1264"/>
  <c r="G1266"/>
  <c r="G1268"/>
  <c r="G1270"/>
  <c r="G1272"/>
  <c r="G1274"/>
  <c r="G1276"/>
  <c r="G1278"/>
  <c r="G1280"/>
  <c r="G1282"/>
  <c r="G1284"/>
  <c r="G1286"/>
  <c r="G1288"/>
  <c r="G1290"/>
  <c r="G1292"/>
  <c r="G1294"/>
  <c r="G1296"/>
  <c r="G1298"/>
  <c r="G1300"/>
  <c r="G1302"/>
  <c r="G1304"/>
  <c r="G1306"/>
  <c r="G1308"/>
  <c r="G1310"/>
  <c r="G1312"/>
  <c r="G1314"/>
  <c r="G1316"/>
  <c r="G1318"/>
  <c r="G1320"/>
  <c r="G1322"/>
  <c r="G1324"/>
  <c r="G1326"/>
  <c r="G1328"/>
  <c r="G1330"/>
  <c r="G1332"/>
  <c r="G1334"/>
  <c r="G1336"/>
  <c r="G1338"/>
  <c r="G1340"/>
  <c r="G1342"/>
  <c r="G1344"/>
  <c r="G1346"/>
  <c r="G1348"/>
  <c r="G1350"/>
  <c r="G1352"/>
  <c r="G1354"/>
  <c r="G1356"/>
  <c r="G1358"/>
  <c r="G1360"/>
  <c r="G1362"/>
  <c r="G1364"/>
  <c r="G1366"/>
  <c r="G1368"/>
  <c r="G1370"/>
  <c r="G1372"/>
  <c r="G1374"/>
  <c r="G1376"/>
  <c r="G1378"/>
  <c r="G1380"/>
  <c r="G1382"/>
  <c r="G1384"/>
  <c r="G1386"/>
  <c r="G1388"/>
  <c r="G1390"/>
  <c r="G1392"/>
  <c r="G1394"/>
  <c r="G1396"/>
  <c r="G1398"/>
  <c r="G1400"/>
  <c r="G1402"/>
  <c r="G1404"/>
  <c r="G1406"/>
  <c r="G1408"/>
  <c r="G1410"/>
  <c r="G1412"/>
  <c r="G1414"/>
  <c r="G1416"/>
  <c r="G1418"/>
  <c r="G1420"/>
  <c r="G1422"/>
  <c r="G1424"/>
  <c r="G1426"/>
  <c r="G1428"/>
  <c r="G1430"/>
  <c r="G1432"/>
  <c r="G1434"/>
  <c r="G1436"/>
  <c r="G1438"/>
  <c r="G1440"/>
  <c r="G1442"/>
  <c r="G1444"/>
  <c r="G1446"/>
  <c r="G1448"/>
  <c r="G1450"/>
  <c r="G1452"/>
  <c r="G1454"/>
  <c r="G1456"/>
  <c r="G1458"/>
  <c r="G1460"/>
  <c r="G1462"/>
  <c r="G1464"/>
  <c r="G1466"/>
  <c r="G1468"/>
  <c r="G1470"/>
  <c r="G1472"/>
  <c r="G1474"/>
  <c r="G1476"/>
  <c r="G1478"/>
  <c r="G1480"/>
  <c r="G1482"/>
  <c r="G1484"/>
  <c r="G1486"/>
  <c r="G1488"/>
  <c r="G1490"/>
  <c r="G740"/>
  <c r="G742"/>
  <c r="G744"/>
  <c r="G746"/>
  <c r="G748"/>
  <c r="G750"/>
  <c r="G752"/>
  <c r="G754"/>
  <c r="G756"/>
  <c r="G758"/>
  <c r="G760"/>
  <c r="G762"/>
  <c r="G764"/>
  <c r="G766"/>
  <c r="G768"/>
  <c r="G770"/>
  <c r="G772"/>
  <c r="G774"/>
  <c r="G776"/>
  <c r="G778"/>
  <c r="G780"/>
  <c r="G782"/>
  <c r="G784"/>
  <c r="G786"/>
  <c r="G788"/>
  <c r="G790"/>
  <c r="G792"/>
  <c r="G794"/>
  <c r="G796"/>
  <c r="G798"/>
  <c r="G800"/>
  <c r="G802"/>
  <c r="G804"/>
  <c r="G806"/>
  <c r="G808"/>
  <c r="G810"/>
  <c r="G812"/>
  <c r="G814"/>
  <c r="G816"/>
  <c r="G818"/>
  <c r="G820"/>
  <c r="G822"/>
  <c r="G824"/>
  <c r="G826"/>
  <c r="G828"/>
  <c r="G830"/>
  <c r="G832"/>
  <c r="G834"/>
  <c r="G836"/>
  <c r="G838"/>
  <c r="G840"/>
  <c r="G842"/>
  <c r="G844"/>
  <c r="G846"/>
  <c r="G848"/>
  <c r="G850"/>
  <c r="G852"/>
  <c r="G854"/>
  <c r="G856"/>
  <c r="G858"/>
  <c r="G860"/>
  <c r="G862"/>
  <c r="G864"/>
  <c r="G866"/>
  <c r="G868"/>
  <c r="G870"/>
  <c r="G872"/>
  <c r="G874"/>
  <c r="G876"/>
  <c r="G878"/>
  <c r="G880"/>
  <c r="G882"/>
  <c r="G884"/>
  <c r="G886"/>
  <c r="G888"/>
  <c r="G890"/>
  <c r="G892"/>
  <c r="G894"/>
  <c r="G896"/>
  <c r="G898"/>
  <c r="G900"/>
  <c r="G902"/>
  <c r="G904"/>
  <c r="G906"/>
  <c r="G908"/>
  <c r="G910"/>
  <c r="G912"/>
  <c r="G914"/>
  <c r="G916"/>
  <c r="G918"/>
  <c r="G920"/>
  <c r="G922"/>
  <c r="G924"/>
  <c r="G926"/>
  <c r="G928"/>
  <c r="G930"/>
  <c r="G932"/>
  <c r="G934"/>
  <c r="G936"/>
  <c r="G938"/>
  <c r="G940"/>
  <c r="G942"/>
  <c r="G944"/>
  <c r="G946"/>
  <c r="G948"/>
  <c r="G950"/>
  <c r="G952"/>
  <c r="G954"/>
  <c r="G956"/>
  <c r="G958"/>
  <c r="G960"/>
  <c r="G962"/>
  <c r="G964"/>
  <c r="G966"/>
  <c r="G968"/>
  <c r="G970"/>
  <c r="G972"/>
  <c r="G974"/>
  <c r="G976"/>
  <c r="G978"/>
  <c r="G980"/>
  <c r="G982"/>
  <c r="G984"/>
  <c r="G986"/>
  <c r="G988"/>
  <c r="G990"/>
  <c r="G992"/>
  <c r="G994"/>
  <c r="G996"/>
  <c r="G998"/>
  <c r="G1000"/>
  <c r="G1002"/>
  <c r="G1004"/>
  <c r="G1006"/>
  <c r="G1008"/>
  <c r="G1010"/>
  <c r="G1012"/>
  <c r="G1014"/>
  <c r="G1016"/>
  <c r="G1018"/>
  <c r="G1020"/>
  <c r="G1022"/>
  <c r="G1024"/>
  <c r="G1026"/>
  <c r="G1028"/>
  <c r="G1030"/>
  <c r="G1032"/>
  <c r="G1034"/>
  <c r="G1036"/>
  <c r="G1038"/>
  <c r="G1040"/>
  <c r="G1042"/>
  <c r="G1044"/>
  <c r="G1046"/>
  <c r="G1048"/>
  <c r="G1050"/>
  <c r="G1052"/>
  <c r="G1054"/>
  <c r="G1056"/>
  <c r="G1058"/>
  <c r="G1060"/>
  <c r="G1062"/>
  <c r="G1064"/>
  <c r="G1066"/>
  <c r="G1068"/>
  <c r="G1070"/>
  <c r="G1072"/>
  <c r="G1074"/>
  <c r="G1076"/>
  <c r="G1078"/>
  <c r="G1080"/>
  <c r="G1082"/>
  <c r="G1084"/>
  <c r="G1086"/>
  <c r="G1088"/>
  <c r="G1090"/>
  <c r="G1092"/>
  <c r="G1094"/>
  <c r="G1096"/>
  <c r="G1098"/>
  <c r="G1100"/>
  <c r="G1102"/>
  <c r="G1104"/>
  <c r="G1106"/>
  <c r="G1108"/>
  <c r="G1110"/>
  <c r="G1112"/>
  <c r="G1114"/>
  <c r="G1116"/>
  <c r="G1118"/>
  <c r="G1120"/>
  <c r="G1122"/>
  <c r="G1124"/>
  <c r="G1126"/>
  <c r="G1128"/>
  <c r="G1130"/>
  <c r="G1132"/>
  <c r="G1134"/>
  <c r="G1136"/>
  <c r="G1138"/>
  <c r="G1140"/>
  <c r="G1142"/>
  <c r="G1144"/>
  <c r="G1146"/>
  <c r="G1148"/>
  <c r="G1150"/>
  <c r="G1152"/>
  <c r="G1154"/>
  <c r="G1156"/>
  <c r="G1158"/>
  <c r="G1160"/>
  <c r="G1162"/>
  <c r="G1164"/>
  <c r="G1166"/>
  <c r="G1168"/>
  <c r="G1170"/>
  <c r="G1172"/>
  <c r="G1174"/>
  <c r="G1176"/>
  <c r="G1178"/>
  <c r="G1180"/>
  <c r="G1182"/>
  <c r="G1184"/>
  <c r="G1186"/>
  <c r="G1188"/>
  <c r="G1190"/>
  <c r="G1192"/>
  <c r="G1194"/>
  <c r="G1196"/>
  <c r="G1198"/>
  <c r="G1200"/>
  <c r="G1202"/>
  <c r="G1204"/>
  <c r="G1206"/>
  <c r="G1208"/>
  <c r="G1210"/>
  <c r="G710"/>
  <c r="G712"/>
  <c r="G714"/>
  <c r="G716"/>
  <c r="G718"/>
  <c r="G720"/>
  <c r="G722"/>
  <c r="G724"/>
  <c r="G726"/>
  <c r="G728"/>
  <c r="G730"/>
  <c r="G732"/>
  <c r="G734"/>
  <c r="G736"/>
  <c r="G738"/>
  <c r="G708"/>
  <c r="J8" i="56"/>
  <c r="G3" i="55"/>
  <c r="D46" i="6"/>
  <c r="F70"/>
  <c r="H70"/>
  <c r="F69"/>
  <c r="H69"/>
  <c r="O128" i="47"/>
  <c r="AA10" i="1"/>
  <c r="AA11"/>
  <c r="AA12"/>
  <c r="AA13"/>
  <c r="AA14"/>
  <c r="AA15"/>
  <c r="AA16"/>
  <c r="AA17"/>
  <c r="AA18"/>
  <c r="AA19"/>
  <c r="AA20"/>
  <c r="AA21"/>
  <c r="AA22"/>
  <c r="AA23"/>
  <c r="AA24"/>
  <c r="L37" i="5"/>
  <c r="L38"/>
  <c r="L39"/>
  <c r="L40"/>
  <c r="L41"/>
  <c r="L42"/>
  <c r="L43"/>
  <c r="L44"/>
  <c r="L45"/>
  <c r="L46"/>
  <c r="L47"/>
  <c r="L48"/>
  <c r="L49"/>
  <c r="L50"/>
  <c r="L51"/>
  <c r="L52"/>
  <c r="L53"/>
  <c r="Q307"/>
  <c r="Q308"/>
  <c r="Q309"/>
  <c r="Q310"/>
  <c r="Q311"/>
  <c r="Q312"/>
  <c r="Q313"/>
  <c r="Q314"/>
  <c r="Q315"/>
  <c r="Q316"/>
  <c r="Q317"/>
  <c r="Q318"/>
  <c r="Q319"/>
  <c r="Q320"/>
  <c r="Q321"/>
  <c r="Q322"/>
  <c r="Q323"/>
  <c r="Q287"/>
  <c r="Q288"/>
  <c r="Q289"/>
  <c r="Q290"/>
  <c r="Q291"/>
  <c r="Q292"/>
  <c r="Q293"/>
  <c r="Q294"/>
  <c r="Q295"/>
  <c r="Q296"/>
  <c r="Q297"/>
  <c r="Q298"/>
  <c r="Q299"/>
  <c r="Q300"/>
  <c r="Q301"/>
  <c r="Q302"/>
  <c r="Q303"/>
  <c r="Q267"/>
  <c r="Q268"/>
  <c r="Q269"/>
  <c r="Q270"/>
  <c r="Q271"/>
  <c r="Q272"/>
  <c r="Q273"/>
  <c r="Q274"/>
  <c r="Q275"/>
  <c r="Q276"/>
  <c r="Q277"/>
  <c r="Q278"/>
  <c r="Q279"/>
  <c r="Q280"/>
  <c r="Q281"/>
  <c r="Q282"/>
  <c r="Q283"/>
  <c r="Q247"/>
  <c r="Q248"/>
  <c r="Q249"/>
  <c r="Q250"/>
  <c r="Q251"/>
  <c r="Q252"/>
  <c r="Q253"/>
  <c r="Q254"/>
  <c r="Q255"/>
  <c r="Q256"/>
  <c r="Q257"/>
  <c r="Q258"/>
  <c r="Q259"/>
  <c r="Q260"/>
  <c r="Q261"/>
  <c r="Q262"/>
  <c r="Q263"/>
  <c r="Q227"/>
  <c r="Q228"/>
  <c r="Q229"/>
  <c r="Q230"/>
  <c r="Q231"/>
  <c r="Q232"/>
  <c r="Q233"/>
  <c r="Q234"/>
  <c r="Q235"/>
  <c r="Q236"/>
  <c r="Q237"/>
  <c r="Q238"/>
  <c r="Q239"/>
  <c r="Q240"/>
  <c r="Q241"/>
  <c r="Q242"/>
  <c r="Q243"/>
  <c r="Q207"/>
  <c r="Q208"/>
  <c r="Q209"/>
  <c r="Q210"/>
  <c r="Q211"/>
  <c r="Q212"/>
  <c r="Q213"/>
  <c r="Q214"/>
  <c r="Q215"/>
  <c r="Q216"/>
  <c r="Q217"/>
  <c r="Q218"/>
  <c r="Q219"/>
  <c r="Q220"/>
  <c r="Q221"/>
  <c r="Q222"/>
  <c r="Q223"/>
  <c r="Q187"/>
  <c r="Q188"/>
  <c r="Q189"/>
  <c r="Q190"/>
  <c r="Q191"/>
  <c r="Q192"/>
  <c r="Q193"/>
  <c r="Q194"/>
  <c r="Q195"/>
  <c r="Q196"/>
  <c r="Q197"/>
  <c r="Q198"/>
  <c r="Q199"/>
  <c r="Q200"/>
  <c r="Q201"/>
  <c r="Q202"/>
  <c r="Q203"/>
  <c r="Q167"/>
  <c r="Q168"/>
  <c r="Q169"/>
  <c r="Q170"/>
  <c r="Q171"/>
  <c r="Q172"/>
  <c r="Q173"/>
  <c r="Q174"/>
  <c r="Q175"/>
  <c r="Q176"/>
  <c r="Q177"/>
  <c r="Q178"/>
  <c r="Q179"/>
  <c r="Q180"/>
  <c r="Q181"/>
  <c r="Q182"/>
  <c r="Q183"/>
  <c r="Q147"/>
  <c r="Q148"/>
  <c r="Q149"/>
  <c r="Q150"/>
  <c r="Q151"/>
  <c r="Q152"/>
  <c r="Q153"/>
  <c r="Q154"/>
  <c r="Q155"/>
  <c r="Q156"/>
  <c r="Q157"/>
  <c r="Q158"/>
  <c r="Q159"/>
  <c r="Q160"/>
  <c r="Q161"/>
  <c r="Q162"/>
  <c r="Q163"/>
  <c r="Q127"/>
  <c r="Q128"/>
  <c r="Q129"/>
  <c r="Q130"/>
  <c r="Q131"/>
  <c r="Q132"/>
  <c r="Q133"/>
  <c r="Q134"/>
  <c r="Q135"/>
  <c r="Q136"/>
  <c r="Q137"/>
  <c r="Q138"/>
  <c r="Q139"/>
  <c r="Q140"/>
  <c r="Q141"/>
  <c r="Q142"/>
  <c r="Q143"/>
  <c r="Q107"/>
  <c r="Q108"/>
  <c r="Q109"/>
  <c r="Q110"/>
  <c r="Q111"/>
  <c r="Q112"/>
  <c r="Q113"/>
  <c r="Q114"/>
  <c r="Q115"/>
  <c r="Q116"/>
  <c r="Q117"/>
  <c r="Q118"/>
  <c r="Q119"/>
  <c r="Q120"/>
  <c r="Q121"/>
  <c r="Q122"/>
  <c r="Q123"/>
  <c r="Q87"/>
  <c r="Q88"/>
  <c r="Q89"/>
  <c r="Q90"/>
  <c r="Q91"/>
  <c r="Q92"/>
  <c r="Q93"/>
  <c r="Q94"/>
  <c r="Q95"/>
  <c r="Q96"/>
  <c r="Q97"/>
  <c r="Q98"/>
  <c r="Q99"/>
  <c r="Q100"/>
  <c r="Q101"/>
  <c r="Q102"/>
  <c r="Q103"/>
  <c r="Q67"/>
  <c r="Q68"/>
  <c r="Q69"/>
  <c r="Q70"/>
  <c r="Q71"/>
  <c r="Q72"/>
  <c r="Q73"/>
  <c r="Q74"/>
  <c r="Q75"/>
  <c r="Q76"/>
  <c r="Q77"/>
  <c r="Q78"/>
  <c r="Q79"/>
  <c r="Q80"/>
  <c r="Q81"/>
  <c r="Q82"/>
  <c r="Q83"/>
  <c r="Q25"/>
  <c r="Q26"/>
  <c r="Q28"/>
  <c r="Q29"/>
  <c r="Q30"/>
  <c r="Q32"/>
  <c r="Q33"/>
  <c r="Q34"/>
  <c r="Q35"/>
  <c r="Q36"/>
  <c r="Q37"/>
  <c r="Q38"/>
  <c r="Q39"/>
  <c r="Q40"/>
  <c r="Q41"/>
  <c r="Q42"/>
  <c r="Q43"/>
  <c r="Q5"/>
  <c r="Q6"/>
  <c r="Q7"/>
  <c r="Q8"/>
  <c r="Q9"/>
  <c r="Q10"/>
  <c r="Q11"/>
  <c r="Q12"/>
  <c r="Q13"/>
  <c r="Q14"/>
  <c r="Q15"/>
  <c r="Q16"/>
  <c r="Q17"/>
  <c r="Q18"/>
  <c r="Q19"/>
  <c r="Q20"/>
  <c r="Q21"/>
  <c r="Q47"/>
  <c r="Q48"/>
  <c r="Q49"/>
  <c r="Q50"/>
  <c r="Q51"/>
  <c r="Q52"/>
  <c r="Q53"/>
  <c r="Q54"/>
  <c r="Q55"/>
  <c r="Q56"/>
  <c r="Q57"/>
  <c r="Q58"/>
  <c r="Q59"/>
  <c r="Q60"/>
  <c r="Q61"/>
  <c r="Q62"/>
  <c r="Q63"/>
  <c r="R37" i="62"/>
  <c r="R26"/>
  <c r="T25" i="55"/>
  <c r="B27" i="116"/>
  <c r="T26" i="55"/>
  <c r="T27"/>
  <c r="T28"/>
  <c r="T29"/>
  <c r="R68" i="62"/>
  <c r="R48"/>
  <c r="T8" i="55"/>
  <c r="T17"/>
  <c r="T18"/>
  <c r="T21"/>
  <c r="B23" i="116"/>
  <c r="AH13" i="47"/>
  <c r="R79" i="62"/>
  <c r="R90"/>
  <c r="R101"/>
  <c r="R112"/>
  <c r="DM74" i="49"/>
  <c r="BN26" i="83"/>
  <c r="BQ10"/>
  <c r="BD10"/>
  <c r="BG10"/>
  <c r="AS10"/>
  <c r="AV10"/>
  <c r="BQ16"/>
  <c r="AU30"/>
  <c r="BZ26"/>
  <c r="BE24"/>
  <c r="BW24"/>
  <c r="AP32"/>
  <c r="AW32"/>
  <c r="AW33"/>
  <c r="BA32"/>
  <c r="BH32"/>
  <c r="BH33"/>
  <c r="BL32"/>
  <c r="BL1410" s="1"/>
  <c r="M1410" s="1"/>
  <c r="R219" i="116" s="1"/>
  <c r="F219" s="1"/>
  <c r="BS32" i="83"/>
  <c r="BS33"/>
  <c r="BW32"/>
  <c r="CD32"/>
  <c r="CD33" s="1"/>
  <c r="BC22"/>
  <c r="CA22"/>
  <c r="AS16"/>
  <c r="CB16"/>
  <c r="CA10"/>
  <c r="CB30"/>
  <c r="BQ30"/>
  <c r="BB26"/>
  <c r="BQ24"/>
  <c r="AS28"/>
  <c r="BD28"/>
  <c r="BO28"/>
  <c r="AT30"/>
  <c r="BP30"/>
  <c r="CA30"/>
  <c r="BB24"/>
  <c r="AQ24"/>
  <c r="AM24"/>
  <c r="BM24"/>
  <c r="BX24"/>
  <c r="CC24"/>
  <c r="AU32"/>
  <c r="BQ32"/>
  <c r="BF32"/>
  <c r="CB32"/>
  <c r="BC26"/>
  <c r="AR26"/>
  <c r="BY26"/>
  <c r="AP22"/>
  <c r="AW22"/>
  <c r="AW23" s="1"/>
  <c r="BL22"/>
  <c r="BA22"/>
  <c r="BW22"/>
  <c r="DM61" i="49"/>
  <c r="DM56"/>
  <c r="Q44" i="56"/>
  <c r="Q38"/>
  <c r="Q34"/>
  <c r="H771" i="40"/>
  <c r="O60" i="69"/>
  <c r="F60" s="1"/>
  <c r="AB288" i="83"/>
  <c r="AC288"/>
  <c r="AB272"/>
  <c r="AC272"/>
  <c r="AB764"/>
  <c r="AC764"/>
  <c r="AB760"/>
  <c r="AC752"/>
  <c r="AC736"/>
  <c r="AC724"/>
  <c r="H769" i="40"/>
  <c r="O58" i="69"/>
  <c r="F58" s="1"/>
  <c r="Q35" i="56"/>
  <c r="AQ14" i="83"/>
  <c r="BM14"/>
  <c r="AB206"/>
  <c r="AB274"/>
  <c r="AC274"/>
  <c r="BS16"/>
  <c r="BS17" s="1"/>
  <c r="AC388"/>
  <c r="AB290"/>
  <c r="AC290"/>
  <c r="AB780"/>
  <c r="AC780"/>
  <c r="AB364"/>
  <c r="AC364"/>
  <c r="AB302"/>
  <c r="AC302"/>
  <c r="AB306"/>
  <c r="AC306"/>
  <c r="AB336"/>
  <c r="AC336"/>
  <c r="BX36"/>
  <c r="AS36"/>
  <c r="AV36" s="1"/>
  <c r="AM272"/>
  <c r="AN272"/>
  <c r="AM270"/>
  <c r="AN270"/>
  <c r="AM258"/>
  <c r="AN258"/>
  <c r="AM256"/>
  <c r="AN256"/>
  <c r="AM254"/>
  <c r="AN254"/>
  <c r="AM242"/>
  <c r="AN242"/>
  <c r="AM240"/>
  <c r="AN240"/>
  <c r="AN238"/>
  <c r="AM222"/>
  <c r="AN222"/>
  <c r="AM208"/>
  <c r="AN208"/>
  <c r="AM206"/>
  <c r="AM204"/>
  <c r="AN204"/>
  <c r="AN200"/>
  <c r="AM194"/>
  <c r="AN194"/>
  <c r="AN192"/>
  <c r="AM190"/>
  <c r="AN190"/>
  <c r="AN188"/>
  <c r="AM176"/>
  <c r="AN176"/>
  <c r="AM174"/>
  <c r="AN174"/>
  <c r="AM168"/>
  <c r="AM162"/>
  <c r="AN160"/>
  <c r="AM142"/>
  <c r="AN142"/>
  <c r="AM136"/>
  <c r="AN136"/>
  <c r="AM128"/>
  <c r="AN128"/>
  <c r="AM124"/>
  <c r="AN124"/>
  <c r="AM114"/>
  <c r="AN114"/>
  <c r="AN112"/>
  <c r="AM110"/>
  <c r="AN110"/>
  <c r="AM108"/>
  <c r="AN108"/>
  <c r="AM98"/>
  <c r="AN98"/>
  <c r="AM94"/>
  <c r="BI18"/>
  <c r="AB370"/>
  <c r="AC370"/>
  <c r="AC428"/>
  <c r="AB460"/>
  <c r="AC460"/>
  <c r="AB476"/>
  <c r="AB556"/>
  <c r="AC556"/>
  <c r="AB604"/>
  <c r="AC604"/>
  <c r="AB620"/>
  <c r="AC620"/>
  <c r="AB668"/>
  <c r="AC668"/>
  <c r="AC684"/>
  <c r="AC352"/>
  <c r="AB360"/>
  <c r="AB210"/>
  <c r="AC210"/>
  <c r="AB240"/>
  <c r="AC240"/>
  <c r="AB256"/>
  <c r="AC256"/>
  <c r="AB254"/>
  <c r="AB270"/>
  <c r="AC270"/>
  <c r="AB286"/>
  <c r="AC286"/>
  <c r="AC264"/>
  <c r="AC280"/>
  <c r="AB304"/>
  <c r="AC304"/>
  <c r="AC344"/>
  <c r="BI84"/>
  <c r="BT82"/>
  <c r="BU82"/>
  <c r="BI82"/>
  <c r="BJ82"/>
  <c r="AX82"/>
  <c r="AM82"/>
  <c r="AN82"/>
  <c r="BU80"/>
  <c r="AY80"/>
  <c r="AM80"/>
  <c r="BT78"/>
  <c r="BI78"/>
  <c r="BJ78"/>
  <c r="BU76"/>
  <c r="BJ76"/>
  <c r="AX76"/>
  <c r="AX72"/>
  <c r="BJ64"/>
  <c r="BT62"/>
  <c r="BU62"/>
  <c r="BI62"/>
  <c r="BJ62"/>
  <c r="AX62"/>
  <c r="AM62"/>
  <c r="AN62"/>
  <c r="BU60"/>
  <c r="BJ60"/>
  <c r="AX60"/>
  <c r="AY56"/>
  <c r="AN56"/>
  <c r="BI50"/>
  <c r="AX50"/>
  <c r="AN50"/>
  <c r="BU48"/>
  <c r="AX48"/>
  <c r="BT46"/>
  <c r="BU46"/>
  <c r="BI46"/>
  <c r="BJ46"/>
  <c r="AX46"/>
  <c r="AM46"/>
  <c r="AN46"/>
  <c r="AX40"/>
  <c r="AN40"/>
  <c r="BU34"/>
  <c r="BT30"/>
  <c r="BU30"/>
  <c r="BI30"/>
  <c r="BJ30"/>
  <c r="AX18"/>
  <c r="BT780"/>
  <c r="BU780"/>
  <c r="BI780"/>
  <c r="BJ780"/>
  <c r="AX780"/>
  <c r="AY780"/>
  <c r="AM780"/>
  <c r="AN780"/>
  <c r="AY772"/>
  <c r="BU768"/>
  <c r="BT764"/>
  <c r="BU764"/>
  <c r="BI764"/>
  <c r="BJ764"/>
  <c r="AX764"/>
  <c r="AY764"/>
  <c r="AM764"/>
  <c r="AN764"/>
  <c r="BU760"/>
  <c r="AN760"/>
  <c r="BT754"/>
  <c r="BI754"/>
  <c r="AX754"/>
  <c r="AY754"/>
  <c r="AM754"/>
  <c r="AN754"/>
  <c r="BU752"/>
  <c r="BJ752"/>
  <c r="AY752"/>
  <c r="AN752"/>
  <c r="AX750"/>
  <c r="AY750"/>
  <c r="AX748"/>
  <c r="AY748"/>
  <c r="AX744"/>
  <c r="BT738"/>
  <c r="BI738"/>
  <c r="AB376"/>
  <c r="AC376"/>
  <c r="AB384"/>
  <c r="AC384"/>
  <c r="AB386"/>
  <c r="AC386"/>
  <c r="AB402"/>
  <c r="AC402"/>
  <c r="AC414"/>
  <c r="AB418"/>
  <c r="AC418"/>
  <c r="AB434"/>
  <c r="AC434"/>
  <c r="AC462"/>
  <c r="AB466"/>
  <c r="AC466"/>
  <c r="AB482"/>
  <c r="AC482"/>
  <c r="AB498"/>
  <c r="AC498"/>
  <c r="AB526"/>
  <c r="AC526"/>
  <c r="AB558"/>
  <c r="AC558"/>
  <c r="AC606"/>
  <c r="AC622"/>
  <c r="AB638"/>
  <c r="AC638"/>
  <c r="AB670"/>
  <c r="AC670"/>
  <c r="AC674"/>
  <c r="AC690"/>
  <c r="AB706"/>
  <c r="AC706"/>
  <c r="AB722"/>
  <c r="AC722"/>
  <c r="AB738"/>
  <c r="AC738"/>
  <c r="AB750"/>
  <c r="AC750"/>
  <c r="AB754"/>
  <c r="AC754"/>
  <c r="AB238"/>
  <c r="AX738"/>
  <c r="AY738"/>
  <c r="AM738"/>
  <c r="AN738"/>
  <c r="BT736"/>
  <c r="BI736"/>
  <c r="AX736"/>
  <c r="AM736"/>
  <c r="BT732"/>
  <c r="AN732"/>
  <c r="AN728"/>
  <c r="BT722"/>
  <c r="BI722"/>
  <c r="AX722"/>
  <c r="AY722"/>
  <c r="AM722"/>
  <c r="AN722"/>
  <c r="BT718"/>
  <c r="BI718"/>
  <c r="AM716"/>
  <c r="BT706"/>
  <c r="BI706"/>
  <c r="AX706"/>
  <c r="AY706"/>
  <c r="AM706"/>
  <c r="AN706"/>
  <c r="BU704"/>
  <c r="AN702"/>
  <c r="BU700"/>
  <c r="AN700"/>
  <c r="AN696"/>
  <c r="BU692"/>
  <c r="AX690"/>
  <c r="AM690"/>
  <c r="AN690"/>
  <c r="AY688"/>
  <c r="BT684"/>
  <c r="BJ684"/>
  <c r="BT680"/>
  <c r="AN680"/>
  <c r="AN676"/>
  <c r="BT674"/>
  <c r="BI674"/>
  <c r="AX674"/>
  <c r="AY674"/>
  <c r="BT668"/>
  <c r="BU668"/>
  <c r="BI668"/>
  <c r="BJ668"/>
  <c r="AX668"/>
  <c r="AY668"/>
  <c r="AM668"/>
  <c r="AN668"/>
  <c r="BT664"/>
  <c r="AY664"/>
  <c r="AM664"/>
  <c r="AY658"/>
  <c r="BT656"/>
  <c r="BU656"/>
  <c r="BI656"/>
  <c r="BJ656"/>
  <c r="AX656"/>
  <c r="AY656"/>
  <c r="AM656"/>
  <c r="AN656"/>
  <c r="BT654"/>
  <c r="AN654"/>
  <c r="BJ652"/>
  <c r="AX652"/>
  <c r="AY652"/>
  <c r="AM652"/>
  <c r="AY648"/>
  <c r="AN648"/>
  <c r="BU640"/>
  <c r="BJ640"/>
  <c r="AY640"/>
  <c r="AN640"/>
  <c r="BI638"/>
  <c r="AX638"/>
  <c r="BJ632"/>
  <c r="BT624"/>
  <c r="BI624"/>
  <c r="BJ624"/>
  <c r="BT622"/>
  <c r="BI622"/>
  <c r="AX622"/>
  <c r="AN622"/>
  <c r="BT620"/>
  <c r="BU620"/>
  <c r="BI620"/>
  <c r="BJ620"/>
  <c r="AX620"/>
  <c r="AY620"/>
  <c r="AM620"/>
  <c r="AN620"/>
  <c r="AX616"/>
  <c r="AM616"/>
  <c r="AN616"/>
  <c r="BT608"/>
  <c r="BU608"/>
  <c r="AM608"/>
  <c r="BI606"/>
  <c r="AY606"/>
  <c r="BT604"/>
  <c r="BU604"/>
  <c r="BI604"/>
  <c r="BJ604"/>
  <c r="AX604"/>
  <c r="AY604"/>
  <c r="AM604"/>
  <c r="AN604"/>
  <c r="BT600"/>
  <c r="BI600"/>
  <c r="AM600"/>
  <c r="BT592"/>
  <c r="BU592"/>
  <c r="BI592"/>
  <c r="BJ592"/>
  <c r="AX592"/>
  <c r="AY592"/>
  <c r="AM592"/>
  <c r="AN592"/>
  <c r="BT590"/>
  <c r="AX590"/>
  <c r="AY590"/>
  <c r="BT576"/>
  <c r="BU576"/>
  <c r="BI576"/>
  <c r="BJ576"/>
  <c r="AX576"/>
  <c r="AY576"/>
  <c r="AM576"/>
  <c r="AN576"/>
  <c r="BT558"/>
  <c r="BI558"/>
  <c r="AX558"/>
  <c r="AY558"/>
  <c r="AM558"/>
  <c r="AN558"/>
  <c r="BT556"/>
  <c r="BU556"/>
  <c r="AX556"/>
  <c r="AM556"/>
  <c r="AN556"/>
  <c r="BT552"/>
  <c r="AX552"/>
  <c r="BI544"/>
  <c r="AX544"/>
  <c r="AY544"/>
  <c r="AM544"/>
  <c r="AN544"/>
  <c r="AY540"/>
  <c r="BT536"/>
  <c r="BU536"/>
  <c r="AX536"/>
  <c r="AY536"/>
  <c r="BT528"/>
  <c r="BU528"/>
  <c r="BI528"/>
  <c r="BJ528"/>
  <c r="AX528"/>
  <c r="AY528"/>
  <c r="AM528"/>
  <c r="AN528"/>
  <c r="BT526"/>
  <c r="BI526"/>
  <c r="AX526"/>
  <c r="AY526"/>
  <c r="AM526"/>
  <c r="AN526"/>
  <c r="BT520"/>
  <c r="BU520"/>
  <c r="BI520"/>
  <c r="AY520"/>
  <c r="AN520"/>
  <c r="BT512"/>
  <c r="BU512"/>
  <c r="BI512"/>
  <c r="BJ512"/>
  <c r="AX512"/>
  <c r="AY512"/>
  <c r="AM512"/>
  <c r="AN512"/>
  <c r="BU504"/>
  <c r="BT498"/>
  <c r="BI498"/>
  <c r="AX498"/>
  <c r="AY498"/>
  <c r="AM498"/>
  <c r="AN498"/>
  <c r="BT496"/>
  <c r="BU496"/>
  <c r="BI496"/>
  <c r="BJ496"/>
  <c r="AX496"/>
  <c r="AY496"/>
  <c r="AM496"/>
  <c r="AN496"/>
  <c r="AX494"/>
  <c r="BT492"/>
  <c r="BU492"/>
  <c r="AX490"/>
  <c r="AX488"/>
  <c r="BT482"/>
  <c r="BI482"/>
  <c r="AX482"/>
  <c r="AY482"/>
  <c r="AM482"/>
  <c r="AN482"/>
  <c r="BT480"/>
  <c r="BU480"/>
  <c r="BI480"/>
  <c r="BJ480"/>
  <c r="AX480"/>
  <c r="AY480"/>
  <c r="AM480"/>
  <c r="AN480"/>
  <c r="AY478"/>
  <c r="BT476"/>
  <c r="BJ476"/>
  <c r="BT466"/>
  <c r="BI466"/>
  <c r="AX466"/>
  <c r="AY466"/>
  <c r="AM466"/>
  <c r="AN466"/>
  <c r="AX464"/>
  <c r="BT462"/>
  <c r="AX462"/>
  <c r="BT460"/>
  <c r="BU460"/>
  <c r="BI460"/>
  <c r="BJ460"/>
  <c r="AX460"/>
  <c r="AY460"/>
  <c r="AM460"/>
  <c r="AN460"/>
  <c r="BI450"/>
  <c r="BT448"/>
  <c r="BU448"/>
  <c r="BI448"/>
  <c r="BJ448"/>
  <c r="AX448"/>
  <c r="AY448"/>
  <c r="AM448"/>
  <c r="AN448"/>
  <c r="BI446"/>
  <c r="BU440"/>
  <c r="AY440"/>
  <c r="AM440"/>
  <c r="AN440"/>
  <c r="BT434"/>
  <c r="BI434"/>
  <c r="AX434"/>
  <c r="AY434"/>
  <c r="AM434"/>
  <c r="AN434"/>
  <c r="BT432"/>
  <c r="BI432"/>
  <c r="BJ432"/>
  <c r="AM432"/>
  <c r="BT424"/>
  <c r="AY424"/>
  <c r="AN424"/>
  <c r="AX418"/>
  <c r="AM418"/>
  <c r="BT416"/>
  <c r="BU416"/>
  <c r="BI416"/>
  <c r="BJ416"/>
  <c r="AX416"/>
  <c r="AY416"/>
  <c r="AM416"/>
  <c r="AN416"/>
  <c r="AM414"/>
  <c r="BT408"/>
  <c r="BI408"/>
  <c r="BJ408"/>
  <c r="BT402"/>
  <c r="BI402"/>
  <c r="AX402"/>
  <c r="AM402"/>
  <c r="AN402"/>
  <c r="BT400"/>
  <c r="BU400"/>
  <c r="BI400"/>
  <c r="BJ400"/>
  <c r="AX400"/>
  <c r="AY400"/>
  <c r="AM400"/>
  <c r="AN400"/>
  <c r="BT392"/>
  <c r="BI392"/>
  <c r="BJ392"/>
  <c r="AY392"/>
  <c r="AM392"/>
  <c r="BJ388"/>
  <c r="BT386"/>
  <c r="BI386"/>
  <c r="AX386"/>
  <c r="AM386"/>
  <c r="AN386"/>
  <c r="AM384"/>
  <c r="AN384"/>
  <c r="BT380"/>
  <c r="BI380"/>
  <c r="BJ380"/>
  <c r="AM380"/>
  <c r="BU376"/>
  <c r="BJ376"/>
  <c r="AX376"/>
  <c r="AY376"/>
  <c r="AN376"/>
  <c r="BT370"/>
  <c r="BI370"/>
  <c r="AX370"/>
  <c r="AM370"/>
  <c r="AN370"/>
  <c r="BT364"/>
  <c r="BU364"/>
  <c r="BI364"/>
  <c r="BJ364"/>
  <c r="AX364"/>
  <c r="AY364"/>
  <c r="AM364"/>
  <c r="AN364"/>
  <c r="BT360"/>
  <c r="BU360"/>
  <c r="BI360"/>
  <c r="AX360"/>
  <c r="AY360"/>
  <c r="AY356"/>
  <c r="AM354"/>
  <c r="BT350"/>
  <c r="BI350"/>
  <c r="AX350"/>
  <c r="AM350"/>
  <c r="AN350"/>
  <c r="BU348"/>
  <c r="BI344"/>
  <c r="AX344"/>
  <c r="AY344"/>
  <c r="AM344"/>
  <c r="AN344"/>
  <c r="AM338"/>
  <c r="BT336"/>
  <c r="BI336"/>
  <c r="BJ336"/>
  <c r="AX336"/>
  <c r="AY336"/>
  <c r="AM336"/>
  <c r="AN336"/>
  <c r="BT332"/>
  <c r="BI332"/>
  <c r="BJ332"/>
  <c r="AX332"/>
  <c r="AY332"/>
  <c r="AM332"/>
  <c r="AN332"/>
  <c r="BT322"/>
  <c r="BI322"/>
  <c r="AM322"/>
  <c r="AN322"/>
  <c r="BT320"/>
  <c r="BI320"/>
  <c r="BJ320"/>
  <c r="AX320"/>
  <c r="AY320"/>
  <c r="AM320"/>
  <c r="AN320"/>
  <c r="BT318"/>
  <c r="BU318"/>
  <c r="BI318"/>
  <c r="AX318"/>
  <c r="AM318"/>
  <c r="AN318"/>
  <c r="BT316"/>
  <c r="BI316"/>
  <c r="BJ316"/>
  <c r="AX316"/>
  <c r="AY316"/>
  <c r="AM316"/>
  <c r="AN316"/>
  <c r="BI312"/>
  <c r="AX312"/>
  <c r="AY312"/>
  <c r="BT306"/>
  <c r="BU306"/>
  <c r="BI306"/>
  <c r="AX306"/>
  <c r="AM306"/>
  <c r="AN306"/>
  <c r="BT304"/>
  <c r="BI304"/>
  <c r="BJ304"/>
  <c r="AX304"/>
  <c r="AY304"/>
  <c r="AM304"/>
  <c r="AN304"/>
  <c r="BT302"/>
  <c r="BU302"/>
  <c r="BI302"/>
  <c r="AX302"/>
  <c r="AM302"/>
  <c r="AN302"/>
  <c r="BT296"/>
  <c r="BI296"/>
  <c r="BJ296"/>
  <c r="AX296"/>
  <c r="AM296"/>
  <c r="AN296"/>
  <c r="BT290"/>
  <c r="BU290"/>
  <c r="BI290"/>
  <c r="AX290"/>
  <c r="AY290"/>
  <c r="AM290"/>
  <c r="AN290"/>
  <c r="BT288"/>
  <c r="BI288"/>
  <c r="BJ288"/>
  <c r="AX288"/>
  <c r="AY288"/>
  <c r="AM288"/>
  <c r="AN288"/>
  <c r="BT286"/>
  <c r="BU286"/>
  <c r="BI286"/>
  <c r="AX286"/>
  <c r="AY286"/>
  <c r="AM286"/>
  <c r="AN286"/>
  <c r="BT280"/>
  <c r="BI280"/>
  <c r="AY280"/>
  <c r="AM280"/>
  <c r="AN280"/>
  <c r="BT274"/>
  <c r="BU274"/>
  <c r="BI274"/>
  <c r="BJ274"/>
  <c r="AX274"/>
  <c r="AM274"/>
  <c r="AN274"/>
  <c r="BT272"/>
  <c r="BT32"/>
  <c r="BU32"/>
  <c r="BI32"/>
  <c r="BJ32"/>
  <c r="AX32"/>
  <c r="AY32"/>
  <c r="AM32"/>
  <c r="AN32"/>
  <c r="AX30"/>
  <c r="AM30"/>
  <c r="AN30"/>
  <c r="BU20"/>
  <c r="AY20"/>
  <c r="BI272"/>
  <c r="AX272"/>
  <c r="AY272"/>
  <c r="BT270"/>
  <c r="BU270"/>
  <c r="BI270"/>
  <c r="BJ270"/>
  <c r="AX270"/>
  <c r="BI264"/>
  <c r="AX264"/>
  <c r="AY264"/>
  <c r="BT258"/>
  <c r="BU258"/>
  <c r="BI258"/>
  <c r="BJ258"/>
  <c r="AX258"/>
  <c r="BT256"/>
  <c r="BI256"/>
  <c r="AX256"/>
  <c r="AY256"/>
  <c r="BT248"/>
  <c r="BI248"/>
  <c r="AY248"/>
  <c r="BT242"/>
  <c r="BU242"/>
  <c r="BI242"/>
  <c r="BJ242"/>
  <c r="AX242"/>
  <c r="BT240"/>
  <c r="BI240"/>
  <c r="AX240"/>
  <c r="AY240"/>
  <c r="BT232"/>
  <c r="BI232"/>
  <c r="AX232"/>
  <c r="AY232"/>
  <c r="BU226"/>
  <c r="BT222"/>
  <c r="BU222"/>
  <c r="BI222"/>
  <c r="BJ222"/>
  <c r="AX222"/>
  <c r="AY216"/>
  <c r="BT208"/>
  <c r="BU208"/>
  <c r="BI208"/>
  <c r="AX208"/>
  <c r="AY208"/>
  <c r="BT206"/>
  <c r="BU206"/>
  <c r="BI206"/>
  <c r="AX206"/>
  <c r="BT204"/>
  <c r="BI204"/>
  <c r="AX204"/>
  <c r="AY204"/>
  <c r="AX200"/>
  <c r="AY200"/>
  <c r="BT194"/>
  <c r="BU194"/>
  <c r="BI194"/>
  <c r="BJ194"/>
  <c r="AX194"/>
  <c r="BT192"/>
  <c r="AX192"/>
  <c r="AY192"/>
  <c r="BT190"/>
  <c r="BU190"/>
  <c r="BI190"/>
  <c r="BJ190"/>
  <c r="AX190"/>
  <c r="BI188"/>
  <c r="AY188"/>
  <c r="BT180"/>
  <c r="BT176"/>
  <c r="BI176"/>
  <c r="AX176"/>
  <c r="AY176"/>
  <c r="BT174"/>
  <c r="BU174"/>
  <c r="BI174"/>
  <c r="BJ174"/>
  <c r="AX174"/>
  <c r="BT168"/>
  <c r="BI168"/>
  <c r="BJ168"/>
  <c r="AX168"/>
  <c r="AY168"/>
  <c r="BT162"/>
  <c r="BI162"/>
  <c r="AX162"/>
  <c r="BT152"/>
  <c r="BI152"/>
  <c r="BJ152"/>
  <c r="AX152"/>
  <c r="AY152"/>
  <c r="BI144"/>
  <c r="BT142"/>
  <c r="BU142"/>
  <c r="BI142"/>
  <c r="BJ142"/>
  <c r="AX142"/>
  <c r="BT140"/>
  <c r="BT136"/>
  <c r="BI136"/>
  <c r="BJ136"/>
  <c r="AX136"/>
  <c r="AY136"/>
  <c r="BT130"/>
  <c r="BU130"/>
  <c r="AY128"/>
  <c r="BT124"/>
  <c r="BU124"/>
  <c r="BI124"/>
  <c r="BJ124"/>
  <c r="AX124"/>
  <c r="AY124"/>
  <c r="BT120"/>
  <c r="BI120"/>
  <c r="BJ120"/>
  <c r="BT114"/>
  <c r="BU114"/>
  <c r="BI114"/>
  <c r="BJ114"/>
  <c r="AX114"/>
  <c r="BT112"/>
  <c r="BI112"/>
  <c r="AX112"/>
  <c r="BT110"/>
  <c r="BU110"/>
  <c r="BI110"/>
  <c r="BJ110"/>
  <c r="AX110"/>
  <c r="BT108"/>
  <c r="BU108"/>
  <c r="BI108"/>
  <c r="BJ108"/>
  <c r="AX108"/>
  <c r="AY108"/>
  <c r="BT104"/>
  <c r="BU104"/>
  <c r="BT98"/>
  <c r="BU98"/>
  <c r="BI98"/>
  <c r="BJ98"/>
  <c r="AX98"/>
  <c r="BT96"/>
  <c r="BU96"/>
  <c r="BU94"/>
  <c r="BI94"/>
  <c r="BJ94"/>
  <c r="BT92"/>
  <c r="BU92"/>
  <c r="AX92"/>
  <c r="AY92"/>
  <c r="BE26"/>
  <c r="CA26"/>
  <c r="CD24"/>
  <c r="CD25"/>
  <c r="BP22"/>
  <c r="AP20"/>
  <c r="BZ28"/>
  <c r="AW12"/>
  <c r="AW13" s="1"/>
  <c r="AL336"/>
  <c r="AL337" s="1"/>
  <c r="BS24"/>
  <c r="BS25"/>
  <c r="AL370"/>
  <c r="AL371" s="1"/>
  <c r="AL412"/>
  <c r="AL413" s="1"/>
  <c r="AL460"/>
  <c r="AL461" s="1"/>
  <c r="AL524"/>
  <c r="AL525" s="1"/>
  <c r="AL540"/>
  <c r="AL541" s="1"/>
  <c r="AL556"/>
  <c r="AL557"/>
  <c r="AL604"/>
  <c r="AL605" s="1"/>
  <c r="AL620"/>
  <c r="AL621"/>
  <c r="AL652"/>
  <c r="AL653" s="1"/>
  <c r="AL668"/>
  <c r="AL669" s="1"/>
  <c r="AL680"/>
  <c r="AL681" s="1"/>
  <c r="AL684"/>
  <c r="AL685" s="1"/>
  <c r="AL696"/>
  <c r="AL697" s="1"/>
  <c r="AL700"/>
  <c r="AL701" s="1"/>
  <c r="AL728"/>
  <c r="AL729" s="1"/>
  <c r="AL736"/>
  <c r="AL737"/>
  <c r="AL744"/>
  <c r="AL745" s="1"/>
  <c r="AL752"/>
  <c r="AL753" s="1"/>
  <c r="AL760"/>
  <c r="AL761" s="1"/>
  <c r="AL764"/>
  <c r="AL765" s="1"/>
  <c r="AL780"/>
  <c r="AL781" s="1"/>
  <c r="AL360"/>
  <c r="AL361"/>
  <c r="AL364"/>
  <c r="AL365" s="1"/>
  <c r="AL376"/>
  <c r="AL377"/>
  <c r="AL380"/>
  <c r="AL381" s="1"/>
  <c r="AL386"/>
  <c r="AL387"/>
  <c r="AL402"/>
  <c r="AL403" s="1"/>
  <c r="AL434"/>
  <c r="AL435" s="1"/>
  <c r="AL446"/>
  <c r="AL447" s="1"/>
  <c r="AL466"/>
  <c r="AL467" s="1"/>
  <c r="AL478"/>
  <c r="AL479" s="1"/>
  <c r="AL482"/>
  <c r="AL483"/>
  <c r="AL498"/>
  <c r="AL499" s="1"/>
  <c r="AL526"/>
  <c r="AL527"/>
  <c r="AL558"/>
  <c r="AL559" s="1"/>
  <c r="AL590"/>
  <c r="AL591" s="1"/>
  <c r="AL606"/>
  <c r="AL607" s="1"/>
  <c r="AL622"/>
  <c r="AL623" s="1"/>
  <c r="AL638"/>
  <c r="AL639" s="1"/>
  <c r="AL654"/>
  <c r="AL655"/>
  <c r="AL674"/>
  <c r="AL675" s="1"/>
  <c r="AL690"/>
  <c r="AL691"/>
  <c r="AL706"/>
  <c r="AL707" s="1"/>
  <c r="AL718"/>
  <c r="AL719" s="1"/>
  <c r="AL722"/>
  <c r="AL723" s="1"/>
  <c r="AL738"/>
  <c r="AL739"/>
  <c r="AL754"/>
  <c r="AL755" s="1"/>
  <c r="AL766"/>
  <c r="AL767"/>
  <c r="AL206"/>
  <c r="AL207" s="1"/>
  <c r="AL210"/>
  <c r="AL211"/>
  <c r="AL262"/>
  <c r="AL263" s="1"/>
  <c r="AL274"/>
  <c r="AL275" s="1"/>
  <c r="AL290"/>
  <c r="AL291" s="1"/>
  <c r="AL302"/>
  <c r="AL303"/>
  <c r="AL306"/>
  <c r="AL307" s="1"/>
  <c r="AL322"/>
  <c r="AL323"/>
  <c r="AL240"/>
  <c r="AL241" s="1"/>
  <c r="AL256"/>
  <c r="AL257"/>
  <c r="AL254"/>
  <c r="AL255" s="1"/>
  <c r="AL270"/>
  <c r="AL271" s="1"/>
  <c r="AL286"/>
  <c r="AL287" s="1"/>
  <c r="AL264"/>
  <c r="AL265" s="1"/>
  <c r="AL280"/>
  <c r="AL281" s="1"/>
  <c r="AL304"/>
  <c r="AL305"/>
  <c r="AL344"/>
  <c r="AL345" s="1"/>
  <c r="BS12"/>
  <c r="BS13"/>
  <c r="BE16"/>
  <c r="BC14"/>
  <c r="BO14"/>
  <c r="BH30"/>
  <c r="BH31" s="1"/>
  <c r="AW30"/>
  <c r="AW31"/>
  <c r="BB28"/>
  <c r="AL272"/>
  <c r="AL273"/>
  <c r="AL288"/>
  <c r="AL289" s="1"/>
  <c r="AL296"/>
  <c r="AL297" s="1"/>
  <c r="AL248"/>
  <c r="AL249" s="1"/>
  <c r="AT16"/>
  <c r="CA16"/>
  <c r="CD82"/>
  <c r="CD83" s="1"/>
  <c r="BS82"/>
  <c r="BS83"/>
  <c r="BH82"/>
  <c r="BH83" s="1"/>
  <c r="AW82"/>
  <c r="AW83" s="1"/>
  <c r="CD80"/>
  <c r="CD81"/>
  <c r="BS80"/>
  <c r="BS81"/>
  <c r="AW80"/>
  <c r="AW81"/>
  <c r="CD78"/>
  <c r="CD79"/>
  <c r="BS78"/>
  <c r="BS79"/>
  <c r="BH78"/>
  <c r="BH79" s="1"/>
  <c r="AW78"/>
  <c r="AW79"/>
  <c r="CD76"/>
  <c r="CD77"/>
  <c r="BS76"/>
  <c r="BS77"/>
  <c r="BH76"/>
  <c r="BH77"/>
  <c r="AW76"/>
  <c r="AW77" s="1"/>
  <c r="CD72"/>
  <c r="CD73" s="1"/>
  <c r="BS72"/>
  <c r="BS73" s="1"/>
  <c r="BS66"/>
  <c r="BS67" s="1"/>
  <c r="BH66"/>
  <c r="BH67"/>
  <c r="AW66"/>
  <c r="AW67"/>
  <c r="BS64"/>
  <c r="BS65"/>
  <c r="AW64"/>
  <c r="AW65" s="1"/>
  <c r="CD62"/>
  <c r="CD63"/>
  <c r="BS62"/>
  <c r="BS63" s="1"/>
  <c r="BH62"/>
  <c r="BH63" s="1"/>
  <c r="AW62"/>
  <c r="AW63" s="1"/>
  <c r="CD60"/>
  <c r="CD61" s="1"/>
  <c r="BS60"/>
  <c r="BS61"/>
  <c r="BH60"/>
  <c r="BH61" s="1"/>
  <c r="AW60"/>
  <c r="AW61" s="1"/>
  <c r="CD50"/>
  <c r="CD51"/>
  <c r="BS50"/>
  <c r="BS51" s="1"/>
  <c r="BH50"/>
  <c r="BH51"/>
  <c r="AW50"/>
  <c r="AW51"/>
  <c r="CD48"/>
  <c r="CD49"/>
  <c r="BS48"/>
  <c r="BS49" s="1"/>
  <c r="BH48"/>
  <c r="BH49"/>
  <c r="AW48"/>
  <c r="AW49" s="1"/>
  <c r="CD46"/>
  <c r="CD47" s="1"/>
  <c r="BS46"/>
  <c r="BS47" s="1"/>
  <c r="BH46"/>
  <c r="BH47"/>
  <c r="AW46"/>
  <c r="AW47"/>
  <c r="CD40"/>
  <c r="CD41"/>
  <c r="BS40"/>
  <c r="BS41" s="1"/>
  <c r="BH40"/>
  <c r="BH41"/>
  <c r="AW40"/>
  <c r="AW41" s="1"/>
  <c r="CD34"/>
  <c r="CD35" s="1"/>
  <c r="BS34"/>
  <c r="BS35" s="1"/>
  <c r="AW34"/>
  <c r="AW35" s="1"/>
  <c r="CD30"/>
  <c r="CD31" s="1"/>
  <c r="BS30"/>
  <c r="BS31" s="1"/>
  <c r="BH24"/>
  <c r="BH25" s="1"/>
  <c r="AW24"/>
  <c r="AW25"/>
  <c r="AW784"/>
  <c r="AW785" s="1"/>
  <c r="CD780"/>
  <c r="CD781" s="1"/>
  <c r="BS780"/>
  <c r="BS781" s="1"/>
  <c r="BH780"/>
  <c r="BH781" s="1"/>
  <c r="AW780"/>
  <c r="AW781" s="1"/>
  <c r="CD776"/>
  <c r="CD777"/>
  <c r="BS772"/>
  <c r="BS773" s="1"/>
  <c r="CD768"/>
  <c r="CD769"/>
  <c r="BS768"/>
  <c r="BS769" s="1"/>
  <c r="CD764"/>
  <c r="CD765"/>
  <c r="BS764"/>
  <c r="BS765" s="1"/>
  <c r="BH764"/>
  <c r="BH765" s="1"/>
  <c r="AW764"/>
  <c r="AW765" s="1"/>
  <c r="CD760"/>
  <c r="CD761"/>
  <c r="BS760"/>
  <c r="BS761" s="1"/>
  <c r="BH760"/>
  <c r="BH761"/>
  <c r="AW760"/>
  <c r="AW761" s="1"/>
  <c r="CD754"/>
  <c r="CD755" s="1"/>
  <c r="BS754"/>
  <c r="BS755"/>
  <c r="BH754"/>
  <c r="BH755" s="1"/>
  <c r="AW754"/>
  <c r="AW755"/>
  <c r="CD752"/>
  <c r="CD753"/>
  <c r="BS752"/>
  <c r="BS753"/>
  <c r="BH752"/>
  <c r="BH753"/>
  <c r="AW752"/>
  <c r="AW753"/>
  <c r="CD750"/>
  <c r="CD751"/>
  <c r="BS750"/>
  <c r="BS751"/>
  <c r="CD744"/>
  <c r="CD745"/>
  <c r="BS744"/>
  <c r="BS745"/>
  <c r="BH744"/>
  <c r="BH745"/>
  <c r="AW744"/>
  <c r="AW745"/>
  <c r="CD738"/>
  <c r="CD739"/>
  <c r="BS738"/>
  <c r="BS739"/>
  <c r="BH738"/>
  <c r="BH739"/>
  <c r="AW738"/>
  <c r="AW739"/>
  <c r="CD736"/>
  <c r="CD737"/>
  <c r="BS736"/>
  <c r="BS737"/>
  <c r="BH736"/>
  <c r="BH737"/>
  <c r="AW736"/>
  <c r="AW737"/>
  <c r="CD728"/>
  <c r="CD729"/>
  <c r="BS728"/>
  <c r="BS729"/>
  <c r="BH728"/>
  <c r="BH729"/>
  <c r="AW728"/>
  <c r="AW729"/>
  <c r="AW724"/>
  <c r="AW725"/>
  <c r="CD722"/>
  <c r="CD723"/>
  <c r="BS722"/>
  <c r="BS723"/>
  <c r="BH722"/>
  <c r="BH723"/>
  <c r="AW722"/>
  <c r="AW723"/>
  <c r="CD718"/>
  <c r="CD719"/>
  <c r="AW716"/>
  <c r="AW717" s="1"/>
  <c r="CD708"/>
  <c r="CD709"/>
  <c r="CD706"/>
  <c r="CD707" s="1"/>
  <c r="BS706"/>
  <c r="BS707"/>
  <c r="BH706"/>
  <c r="BH707" s="1"/>
  <c r="AW706"/>
  <c r="AW707"/>
  <c r="CD700"/>
  <c r="CD701" s="1"/>
  <c r="BS700"/>
  <c r="BS701"/>
  <c r="BH700"/>
  <c r="BH701" s="1"/>
  <c r="AW700"/>
  <c r="AW701"/>
  <c r="CD696"/>
  <c r="CD697" s="1"/>
  <c r="BS696"/>
  <c r="BS697"/>
  <c r="BH696"/>
  <c r="BH697" s="1"/>
  <c r="AW696"/>
  <c r="AW697"/>
  <c r="CD690"/>
  <c r="CD691"/>
  <c r="BS690"/>
  <c r="BS691"/>
  <c r="BH690"/>
  <c r="BH691"/>
  <c r="AW690"/>
  <c r="AW691"/>
  <c r="BH686"/>
  <c r="BH687"/>
  <c r="AW686"/>
  <c r="AW687"/>
  <c r="CD684"/>
  <c r="CD685"/>
  <c r="BS684"/>
  <c r="BS685"/>
  <c r="BH684"/>
  <c r="BH685"/>
  <c r="AW684"/>
  <c r="AW685"/>
  <c r="CD680"/>
  <c r="CD681"/>
  <c r="BS680"/>
  <c r="BS681"/>
  <c r="BH680"/>
  <c r="BH681"/>
  <c r="AW680"/>
  <c r="AW681"/>
  <c r="CD676"/>
  <c r="CD677"/>
  <c r="CD674"/>
  <c r="CD675"/>
  <c r="BS674"/>
  <c r="BS675"/>
  <c r="BH674"/>
  <c r="BH675"/>
  <c r="AW674"/>
  <c r="AW675"/>
  <c r="CD670"/>
  <c r="CD671"/>
  <c r="BS670"/>
  <c r="BS671"/>
  <c r="CD668"/>
  <c r="CD669"/>
  <c r="BS668"/>
  <c r="BS669"/>
  <c r="BH668"/>
  <c r="BH669"/>
  <c r="AW668"/>
  <c r="AW669"/>
  <c r="CD664"/>
  <c r="CD665"/>
  <c r="BS664"/>
  <c r="BS665" s="1"/>
  <c r="AW664"/>
  <c r="AW665"/>
  <c r="CD656"/>
  <c r="CD657" s="1"/>
  <c r="BS656"/>
  <c r="BS657"/>
  <c r="BH656"/>
  <c r="BH657"/>
  <c r="AW656"/>
  <c r="AW657"/>
  <c r="CD654"/>
  <c r="CD655"/>
  <c r="BS654"/>
  <c r="BS655"/>
  <c r="BH654"/>
  <c r="BH655" s="1"/>
  <c r="AW654"/>
  <c r="AW655"/>
  <c r="CD652"/>
  <c r="CD653" s="1"/>
  <c r="BS652"/>
  <c r="BS653"/>
  <c r="AW652"/>
  <c r="AW653" s="1"/>
  <c r="CD648"/>
  <c r="CD649"/>
  <c r="BS648"/>
  <c r="BS649" s="1"/>
  <c r="BH648"/>
  <c r="BH649"/>
  <c r="AW648"/>
  <c r="AW649" s="1"/>
  <c r="CD640"/>
  <c r="CD641"/>
  <c r="BS640"/>
  <c r="BS641" s="1"/>
  <c r="BH640"/>
  <c r="BH641"/>
  <c r="AW640"/>
  <c r="AW641"/>
  <c r="CD638"/>
  <c r="CD639"/>
  <c r="BS638"/>
  <c r="BS639"/>
  <c r="BH638"/>
  <c r="BH639"/>
  <c r="AW638"/>
  <c r="AW639"/>
  <c r="CD632"/>
  <c r="CD633"/>
  <c r="BS632"/>
  <c r="BS633"/>
  <c r="BH632"/>
  <c r="BH633"/>
  <c r="AW632"/>
  <c r="AW633"/>
  <c r="CD624"/>
  <c r="CD625"/>
  <c r="BS624"/>
  <c r="BS625"/>
  <c r="BH624"/>
  <c r="BH625"/>
  <c r="AW624"/>
  <c r="AW625"/>
  <c r="CD622"/>
  <c r="CD623"/>
  <c r="BS622"/>
  <c r="BS623"/>
  <c r="BH622"/>
  <c r="BH623"/>
  <c r="AW622"/>
  <c r="AW623"/>
  <c r="CD620"/>
  <c r="CD621"/>
  <c r="BS620"/>
  <c r="BS621"/>
  <c r="BH620"/>
  <c r="BH621"/>
  <c r="AW620"/>
  <c r="AW621"/>
  <c r="CD616"/>
  <c r="CD617"/>
  <c r="BS616"/>
  <c r="BS617"/>
  <c r="BH616"/>
  <c r="BH617"/>
  <c r="AW616"/>
  <c r="AW617"/>
  <c r="CD608"/>
  <c r="CD609"/>
  <c r="BS608"/>
  <c r="BS609"/>
  <c r="BH608"/>
  <c r="BH609"/>
  <c r="AW608"/>
  <c r="AW609"/>
  <c r="CD606"/>
  <c r="CD607"/>
  <c r="BS606"/>
  <c r="BS607"/>
  <c r="BH606"/>
  <c r="BH607"/>
  <c r="AW606"/>
  <c r="AW607"/>
  <c r="CD604"/>
  <c r="CD605"/>
  <c r="BS604"/>
  <c r="BS605"/>
  <c r="BH604"/>
  <c r="BH605"/>
  <c r="AW604"/>
  <c r="AW605"/>
  <c r="CD600"/>
  <c r="CD601"/>
  <c r="BS600"/>
  <c r="BS601" s="1"/>
  <c r="BH600"/>
  <c r="BH601"/>
  <c r="AW600"/>
  <c r="AW601"/>
  <c r="CD592"/>
  <c r="CD593"/>
  <c r="BS592"/>
  <c r="BS593"/>
  <c r="BH592"/>
  <c r="BH593"/>
  <c r="AW592"/>
  <c r="AW593"/>
  <c r="CD590"/>
  <c r="CD591"/>
  <c r="BS590"/>
  <c r="BS591" s="1"/>
  <c r="BH590"/>
  <c r="BH591"/>
  <c r="AW590"/>
  <c r="AW591" s="1"/>
  <c r="CD576"/>
  <c r="CD577"/>
  <c r="BS576"/>
  <c r="BS577"/>
  <c r="BH576"/>
  <c r="BH577"/>
  <c r="AW576"/>
  <c r="AW577"/>
  <c r="CD558"/>
  <c r="CD559"/>
  <c r="BS558"/>
  <c r="BS559"/>
  <c r="BH558"/>
  <c r="BH559"/>
  <c r="AW558"/>
  <c r="AW559"/>
  <c r="CD556"/>
  <c r="CD557"/>
  <c r="BS556"/>
  <c r="BS557"/>
  <c r="BH556"/>
  <c r="BH557"/>
  <c r="AW556"/>
  <c r="AW557"/>
  <c r="CD552"/>
  <c r="CD553"/>
  <c r="BS552"/>
  <c r="BS553"/>
  <c r="BH552"/>
  <c r="BH553"/>
  <c r="AW552"/>
  <c r="AW553"/>
  <c r="CD548"/>
  <c r="CD549"/>
  <c r="CD544"/>
  <c r="CD545"/>
  <c r="BS544"/>
  <c r="BS545"/>
  <c r="BH544"/>
  <c r="BH545" s="1"/>
  <c r="AW544"/>
  <c r="AW545"/>
  <c r="AW540"/>
  <c r="AW541" s="1"/>
  <c r="CD536"/>
  <c r="CD537"/>
  <c r="BS536"/>
  <c r="BS537" s="1"/>
  <c r="BH536"/>
  <c r="BH537"/>
  <c r="AW536"/>
  <c r="AW537" s="1"/>
  <c r="CD528"/>
  <c r="CD529"/>
  <c r="BS528"/>
  <c r="BS529"/>
  <c r="BH528"/>
  <c r="BH529"/>
  <c r="AW528"/>
  <c r="AW529"/>
  <c r="CD526"/>
  <c r="CD527" s="1"/>
  <c r="BS526"/>
  <c r="BS527" s="1"/>
  <c r="BH526"/>
  <c r="BH527" s="1"/>
  <c r="AW526"/>
  <c r="AW527" s="1"/>
  <c r="CD520"/>
  <c r="CD521"/>
  <c r="BS520"/>
  <c r="BS521" s="1"/>
  <c r="BH520"/>
  <c r="BH521"/>
  <c r="AW520"/>
  <c r="AW521" s="1"/>
  <c r="CD512"/>
  <c r="CD513"/>
  <c r="BS512"/>
  <c r="BS513" s="1"/>
  <c r="BH512"/>
  <c r="BH513"/>
  <c r="AW512"/>
  <c r="AW513" s="1"/>
  <c r="BS508"/>
  <c r="BS509" s="1"/>
  <c r="BH508"/>
  <c r="BH509"/>
  <c r="AW504"/>
  <c r="AW505"/>
  <c r="CD498"/>
  <c r="CD499"/>
  <c r="BS498"/>
  <c r="BS499"/>
  <c r="BH498"/>
  <c r="BH499"/>
  <c r="AW498"/>
  <c r="AW499"/>
  <c r="CD496"/>
  <c r="CD497"/>
  <c r="BS496"/>
  <c r="BS497"/>
  <c r="BH496"/>
  <c r="BH497"/>
  <c r="AW496"/>
  <c r="AW497"/>
  <c r="CD494"/>
  <c r="CD495"/>
  <c r="BS494"/>
  <c r="BS495"/>
  <c r="BH492"/>
  <c r="BH493"/>
  <c r="CD488"/>
  <c r="CD489"/>
  <c r="BS488"/>
  <c r="BS489"/>
  <c r="CD482"/>
  <c r="CD483"/>
  <c r="BS482"/>
  <c r="BS483"/>
  <c r="BH482"/>
  <c r="BH483"/>
  <c r="AW482"/>
  <c r="AW483"/>
  <c r="CD480"/>
  <c r="CD481"/>
  <c r="BS480"/>
  <c r="BS481"/>
  <c r="BH480"/>
  <c r="BH481"/>
  <c r="AW480"/>
  <c r="AW481"/>
  <c r="BH478"/>
  <c r="BH479"/>
  <c r="CD476"/>
  <c r="CD477"/>
  <c r="BS476"/>
  <c r="BS477"/>
  <c r="BH472"/>
  <c r="BH473"/>
  <c r="AW468"/>
  <c r="AW469"/>
  <c r="CD466"/>
  <c r="CD467"/>
  <c r="BS466"/>
  <c r="BS467"/>
  <c r="BH466"/>
  <c r="BH467"/>
  <c r="AW466"/>
  <c r="AW467"/>
  <c r="BS464"/>
  <c r="BS465"/>
  <c r="AW464"/>
  <c r="AW465" s="1"/>
  <c r="CD462"/>
  <c r="CD463"/>
  <c r="CD460"/>
  <c r="CD461" s="1"/>
  <c r="BS460"/>
  <c r="BS461" s="1"/>
  <c r="BH460"/>
  <c r="BH461"/>
  <c r="AW460"/>
  <c r="AW461" s="1"/>
  <c r="BS450"/>
  <c r="BS451" s="1"/>
  <c r="AW450"/>
  <c r="AW451"/>
  <c r="CD448"/>
  <c r="CD449"/>
  <c r="BS448"/>
  <c r="BS449"/>
  <c r="BH448"/>
  <c r="BH449"/>
  <c r="AW448"/>
  <c r="AW449"/>
  <c r="CD446"/>
  <c r="CD447"/>
  <c r="BS446"/>
  <c r="BS447"/>
  <c r="BH446"/>
  <c r="BH447"/>
  <c r="AW446"/>
  <c r="AW447"/>
  <c r="CD440"/>
  <c r="CD441"/>
  <c r="BS440"/>
  <c r="BS441"/>
  <c r="BH440"/>
  <c r="BH441"/>
  <c r="AW440"/>
  <c r="AW441"/>
  <c r="CD434"/>
  <c r="CD435"/>
  <c r="BS434"/>
  <c r="BS435"/>
  <c r="BH434"/>
  <c r="BH435"/>
  <c r="AW434"/>
  <c r="AW435"/>
  <c r="CD432"/>
  <c r="CD433"/>
  <c r="BS432"/>
  <c r="BS433"/>
  <c r="BH432"/>
  <c r="BH433"/>
  <c r="AW432"/>
  <c r="AW433"/>
  <c r="CD424"/>
  <c r="CD425"/>
  <c r="BS424"/>
  <c r="BS425"/>
  <c r="BH424"/>
  <c r="BH425"/>
  <c r="AW424"/>
  <c r="AW425"/>
  <c r="AW420"/>
  <c r="AW421"/>
  <c r="CD418"/>
  <c r="CD419"/>
  <c r="BS418"/>
  <c r="BS419"/>
  <c r="BH418"/>
  <c r="BH419"/>
  <c r="AW418"/>
  <c r="AW419"/>
  <c r="CD416"/>
  <c r="CD417"/>
  <c r="BS416"/>
  <c r="BS417"/>
  <c r="BH416"/>
  <c r="BH417"/>
  <c r="AW416"/>
  <c r="AW417"/>
  <c r="CD408"/>
  <c r="CD409"/>
  <c r="BS408"/>
  <c r="BS409"/>
  <c r="BH408"/>
  <c r="BH409"/>
  <c r="AW408"/>
  <c r="AW409"/>
  <c r="CD402"/>
  <c r="CD403"/>
  <c r="BS402"/>
  <c r="BS403"/>
  <c r="BH402"/>
  <c r="BH403"/>
  <c r="AW402"/>
  <c r="AW403"/>
  <c r="CD400"/>
  <c r="CD401"/>
  <c r="BS400"/>
  <c r="BS401"/>
  <c r="BH400"/>
  <c r="BH401"/>
  <c r="AW400"/>
  <c r="AW401"/>
  <c r="BS398"/>
  <c r="BS399"/>
  <c r="CD392"/>
  <c r="CD393"/>
  <c r="BS392"/>
  <c r="BS393"/>
  <c r="BH392"/>
  <c r="BH393"/>
  <c r="AW392"/>
  <c r="AW393"/>
  <c r="CD386"/>
  <c r="CD387"/>
  <c r="BS386"/>
  <c r="BS387"/>
  <c r="BH386"/>
  <c r="BH387"/>
  <c r="AW386"/>
  <c r="AW387"/>
  <c r="CD384"/>
  <c r="CD385"/>
  <c r="BS384"/>
  <c r="BS385"/>
  <c r="CD380"/>
  <c r="CD381"/>
  <c r="BS380"/>
  <c r="BS381"/>
  <c r="BH380"/>
  <c r="BH381"/>
  <c r="AW380"/>
  <c r="AW381"/>
  <c r="CD376"/>
  <c r="CD377"/>
  <c r="BS376"/>
  <c r="BS377"/>
  <c r="BH376"/>
  <c r="BH377"/>
  <c r="AW376"/>
  <c r="AW377"/>
  <c r="AW372"/>
  <c r="AW373"/>
  <c r="CD370"/>
  <c r="CD371"/>
  <c r="BS370"/>
  <c r="BS371"/>
  <c r="BH370"/>
  <c r="BH371"/>
  <c r="AW370"/>
  <c r="AW371"/>
  <c r="AW368"/>
  <c r="AW369"/>
  <c r="CD364"/>
  <c r="CD365"/>
  <c r="BS364"/>
  <c r="BS365"/>
  <c r="BH364"/>
  <c r="BH365"/>
  <c r="AW364"/>
  <c r="AW365"/>
  <c r="CD360"/>
  <c r="CD361"/>
  <c r="BS360"/>
  <c r="BS361"/>
  <c r="BH360"/>
  <c r="BH361"/>
  <c r="AW360"/>
  <c r="AW361"/>
  <c r="AW356"/>
  <c r="AW357"/>
  <c r="BH354"/>
  <c r="BH355"/>
  <c r="AW354"/>
  <c r="AW355"/>
  <c r="CD350"/>
  <c r="CD351"/>
  <c r="BS350"/>
  <c r="BS351"/>
  <c r="BH350"/>
  <c r="BH351"/>
  <c r="AW350"/>
  <c r="AW351"/>
  <c r="BS348"/>
  <c r="BS349"/>
  <c r="AW348"/>
  <c r="AW349"/>
  <c r="CD344"/>
  <c r="CD345"/>
  <c r="BS344"/>
  <c r="BS345"/>
  <c r="BH344"/>
  <c r="BH345"/>
  <c r="AW344"/>
  <c r="AW345"/>
  <c r="CD338"/>
  <c r="CD339"/>
  <c r="BS338"/>
  <c r="BS339"/>
  <c r="CD336"/>
  <c r="CD337"/>
  <c r="BS336"/>
  <c r="BS337"/>
  <c r="BH336"/>
  <c r="BH337"/>
  <c r="AW336"/>
  <c r="AW337"/>
  <c r="BS334"/>
  <c r="BS335"/>
  <c r="AW334"/>
  <c r="AW335" s="1"/>
  <c r="CD332"/>
  <c r="CD333"/>
  <c r="BS332"/>
  <c r="BS333" s="1"/>
  <c r="BH332"/>
  <c r="BH333"/>
  <c r="AW332"/>
  <c r="AW333"/>
  <c r="CD330"/>
  <c r="CD331"/>
  <c r="CD322"/>
  <c r="CD323"/>
  <c r="BS322"/>
  <c r="BS323"/>
  <c r="BH322"/>
  <c r="BH323"/>
  <c r="AW322"/>
  <c r="AW323" s="1"/>
  <c r="CD320"/>
  <c r="CD321"/>
  <c r="BS320"/>
  <c r="BS321" s="1"/>
  <c r="BH320"/>
  <c r="BH321"/>
  <c r="AW320"/>
  <c r="AW321"/>
  <c r="CD318"/>
  <c r="CD319"/>
  <c r="BS318"/>
  <c r="BS319" s="1"/>
  <c r="BH318"/>
  <c r="BH319"/>
  <c r="AW318"/>
  <c r="AW319"/>
  <c r="CD316"/>
  <c r="CD317"/>
  <c r="BS316"/>
  <c r="BS317"/>
  <c r="BH316"/>
  <c r="BH317"/>
  <c r="AW316"/>
  <c r="AW317"/>
  <c r="CD312"/>
  <c r="CD313"/>
  <c r="BS312"/>
  <c r="BS313"/>
  <c r="BH312"/>
  <c r="BH313"/>
  <c r="AW312"/>
  <c r="AW313"/>
  <c r="CD306"/>
  <c r="CD307"/>
  <c r="BS306"/>
  <c r="BS307"/>
  <c r="BH306"/>
  <c r="BH307"/>
  <c r="AW306"/>
  <c r="AW307"/>
  <c r="CD304"/>
  <c r="CD305"/>
  <c r="BS304"/>
  <c r="BS305"/>
  <c r="BH304"/>
  <c r="BH305"/>
  <c r="AW304"/>
  <c r="AW305"/>
  <c r="CD302"/>
  <c r="CD303"/>
  <c r="BS302"/>
  <c r="BS303"/>
  <c r="BH302"/>
  <c r="BH303"/>
  <c r="AW302"/>
  <c r="AW303"/>
  <c r="CD296"/>
  <c r="CD297"/>
  <c r="BS296"/>
  <c r="BS297"/>
  <c r="BH296"/>
  <c r="BH297"/>
  <c r="AW296"/>
  <c r="AW297"/>
  <c r="CD290"/>
  <c r="CD291"/>
  <c r="BS290"/>
  <c r="BS291"/>
  <c r="BH290"/>
  <c r="BH291"/>
  <c r="AW290"/>
  <c r="AW291"/>
  <c r="CD288"/>
  <c r="CD289"/>
  <c r="BS288"/>
  <c r="BS289"/>
  <c r="BH288"/>
  <c r="BH289"/>
  <c r="AW288"/>
  <c r="AW289"/>
  <c r="CD286"/>
  <c r="CD287"/>
  <c r="BS286"/>
  <c r="BS287"/>
  <c r="BH286"/>
  <c r="BH287"/>
  <c r="AW286"/>
  <c r="AW287"/>
  <c r="CD280"/>
  <c r="CD281"/>
  <c r="BS280"/>
  <c r="BS281"/>
  <c r="BH280"/>
  <c r="BH281"/>
  <c r="AW280"/>
  <c r="AW281"/>
  <c r="CD274"/>
  <c r="CD275"/>
  <c r="BS274"/>
  <c r="BS275"/>
  <c r="BH274"/>
  <c r="BH275"/>
  <c r="AW274"/>
  <c r="AW275"/>
  <c r="CD272"/>
  <c r="CD273"/>
  <c r="BS272"/>
  <c r="BS273"/>
  <c r="BH272"/>
  <c r="BH273"/>
  <c r="AW272"/>
  <c r="AW273"/>
  <c r="CD270"/>
  <c r="CD271"/>
  <c r="BS270"/>
  <c r="BS271"/>
  <c r="BH270"/>
  <c r="BH271"/>
  <c r="AW270"/>
  <c r="AW271"/>
  <c r="CD264"/>
  <c r="CD265"/>
  <c r="BS264"/>
  <c r="BS265"/>
  <c r="BH264"/>
  <c r="BH265"/>
  <c r="AW264"/>
  <c r="AW265"/>
  <c r="CD258"/>
  <c r="CD259"/>
  <c r="BS258"/>
  <c r="BS259"/>
  <c r="BH258"/>
  <c r="BH259"/>
  <c r="AW258"/>
  <c r="AW259"/>
  <c r="CD256"/>
  <c r="CD257"/>
  <c r="BS256"/>
  <c r="BS257"/>
  <c r="BH256"/>
  <c r="BH257" s="1"/>
  <c r="AW256"/>
  <c r="AW257" s="1"/>
  <c r="AW254"/>
  <c r="AW255" s="1"/>
  <c r="CD248"/>
  <c r="CD249"/>
  <c r="BS248"/>
  <c r="BS249" s="1"/>
  <c r="BH248"/>
  <c r="BH249"/>
  <c r="AW248"/>
  <c r="AW249" s="1"/>
  <c r="AW244"/>
  <c r="AW245"/>
  <c r="CD242"/>
  <c r="CD243"/>
  <c r="BS242"/>
  <c r="BS243"/>
  <c r="BH242"/>
  <c r="BH243"/>
  <c r="AW242"/>
  <c r="AW243"/>
  <c r="CD240"/>
  <c r="CD241"/>
  <c r="BS240"/>
  <c r="BS241"/>
  <c r="BH240"/>
  <c r="BH241"/>
  <c r="AW240"/>
  <c r="AW241"/>
  <c r="BH238"/>
  <c r="BH239"/>
  <c r="CD232"/>
  <c r="CD233"/>
  <c r="BS232"/>
  <c r="BS233"/>
  <c r="BH232"/>
  <c r="BH233"/>
  <c r="AW232"/>
  <c r="AW233"/>
  <c r="BH226"/>
  <c r="BH227"/>
  <c r="CD224"/>
  <c r="CD225"/>
  <c r="BS224"/>
  <c r="BS225"/>
  <c r="CD222"/>
  <c r="CD223"/>
  <c r="BS222"/>
  <c r="BS223"/>
  <c r="BH222"/>
  <c r="BH223"/>
  <c r="AW222"/>
  <c r="AW223"/>
  <c r="CD220"/>
  <c r="CD221"/>
  <c r="BS220"/>
  <c r="BS221"/>
  <c r="CD216"/>
  <c r="CD217"/>
  <c r="BS216"/>
  <c r="BS217"/>
  <c r="AW212"/>
  <c r="AW213"/>
  <c r="CD210"/>
  <c r="CD211"/>
  <c r="CD208"/>
  <c r="CD209"/>
  <c r="BS208"/>
  <c r="BS209"/>
  <c r="BH208"/>
  <c r="BH209"/>
  <c r="AW208"/>
  <c r="AW209"/>
  <c r="CD206"/>
  <c r="CD207" s="1"/>
  <c r="BS206"/>
  <c r="BS207" s="1"/>
  <c r="BH206"/>
  <c r="BH207" s="1"/>
  <c r="AW206"/>
  <c r="AW207" s="1"/>
  <c r="CD204"/>
  <c r="CD205"/>
  <c r="BS204"/>
  <c r="BS205" s="1"/>
  <c r="BH204"/>
  <c r="BH205"/>
  <c r="AW204"/>
  <c r="AW205" s="1"/>
  <c r="CD194"/>
  <c r="CD195"/>
  <c r="BS194"/>
  <c r="BS195" s="1"/>
  <c r="BH194"/>
  <c r="BH195"/>
  <c r="AW194"/>
  <c r="AW195" s="1"/>
  <c r="CD192"/>
  <c r="CD193"/>
  <c r="BS192"/>
  <c r="BS193"/>
  <c r="BH192"/>
  <c r="BH193" s="1"/>
  <c r="AW192"/>
  <c r="AW193"/>
  <c r="CD190"/>
  <c r="CD191"/>
  <c r="BS190"/>
  <c r="BS191"/>
  <c r="BH190"/>
  <c r="BH191"/>
  <c r="AW190"/>
  <c r="AW191"/>
  <c r="CD188"/>
  <c r="CD189"/>
  <c r="BS188"/>
  <c r="BS189"/>
  <c r="BH188"/>
  <c r="BH189"/>
  <c r="AW188"/>
  <c r="AW189"/>
  <c r="CD176"/>
  <c r="CD177"/>
  <c r="BS176"/>
  <c r="BS177"/>
  <c r="BH176"/>
  <c r="BH177"/>
  <c r="AW176"/>
  <c r="AW177"/>
  <c r="CD174"/>
  <c r="CD175"/>
  <c r="BS174"/>
  <c r="BS175"/>
  <c r="BH174"/>
  <c r="BH175"/>
  <c r="AW174"/>
  <c r="AW175"/>
  <c r="BH172"/>
  <c r="BH173"/>
  <c r="AW172"/>
  <c r="AW173"/>
  <c r="CD168"/>
  <c r="CD169"/>
  <c r="BS168"/>
  <c r="BS169"/>
  <c r="BH168"/>
  <c r="BH169"/>
  <c r="AW168"/>
  <c r="AW169"/>
  <c r="CD162"/>
  <c r="CD163"/>
  <c r="BS162"/>
  <c r="BS163"/>
  <c r="BH162"/>
  <c r="BH163"/>
  <c r="AW162"/>
  <c r="AW163"/>
  <c r="BH158"/>
  <c r="BH159"/>
  <c r="AW158"/>
  <c r="AW159"/>
  <c r="CD152"/>
  <c r="CD153"/>
  <c r="BS152"/>
  <c r="BS153"/>
  <c r="BH152"/>
  <c r="BH153"/>
  <c r="AW152"/>
  <c r="AW153"/>
  <c r="BH146"/>
  <c r="BH147"/>
  <c r="AW146"/>
  <c r="AW147"/>
  <c r="CD142"/>
  <c r="CD143"/>
  <c r="BS142"/>
  <c r="BS143"/>
  <c r="BH142"/>
  <c r="BH143"/>
  <c r="AW142"/>
  <c r="AW143"/>
  <c r="CD140"/>
  <c r="CD141"/>
  <c r="BH140"/>
  <c r="BH141"/>
  <c r="AW140"/>
  <c r="AW141"/>
  <c r="CD136"/>
  <c r="CD137"/>
  <c r="BS136"/>
  <c r="BS137"/>
  <c r="BH136"/>
  <c r="BH137"/>
  <c r="AW136"/>
  <c r="AW137" s="1"/>
  <c r="CD130"/>
  <c r="CD131"/>
  <c r="AW128"/>
  <c r="AW129"/>
  <c r="CD126"/>
  <c r="CD127"/>
  <c r="BH126"/>
  <c r="BH127"/>
  <c r="CD124"/>
  <c r="CD125"/>
  <c r="BS124"/>
  <c r="BS125"/>
  <c r="BH124"/>
  <c r="BH125"/>
  <c r="AW124"/>
  <c r="AW125"/>
  <c r="CD120"/>
  <c r="CD121"/>
  <c r="BS120"/>
  <c r="BS121"/>
  <c r="BH120"/>
  <c r="BH121"/>
  <c r="AW120"/>
  <c r="AW121"/>
  <c r="CD114"/>
  <c r="CD115"/>
  <c r="BS114"/>
  <c r="BS115"/>
  <c r="BH114"/>
  <c r="BH115"/>
  <c r="AW114"/>
  <c r="AW115"/>
  <c r="CD112"/>
  <c r="CD113"/>
  <c r="BS112"/>
  <c r="BS113"/>
  <c r="BH112"/>
  <c r="BH113"/>
  <c r="AW112"/>
  <c r="AW113"/>
  <c r="CD110"/>
  <c r="CD111"/>
  <c r="BS110"/>
  <c r="BS111"/>
  <c r="BH110"/>
  <c r="BH111"/>
  <c r="AW110"/>
  <c r="AW111"/>
  <c r="CD108"/>
  <c r="CD109"/>
  <c r="BS108"/>
  <c r="BS109"/>
  <c r="BH108"/>
  <c r="BH109"/>
  <c r="AW108"/>
  <c r="AW109"/>
  <c r="CD98"/>
  <c r="CD99"/>
  <c r="BS98"/>
  <c r="BS99"/>
  <c r="BH98"/>
  <c r="BH99"/>
  <c r="AW98"/>
  <c r="AW99"/>
  <c r="BS96"/>
  <c r="BS97"/>
  <c r="BH96"/>
  <c r="BH97"/>
  <c r="AW96"/>
  <c r="AW97"/>
  <c r="CD94"/>
  <c r="CD95"/>
  <c r="BS94"/>
  <c r="BS95"/>
  <c r="BH94"/>
  <c r="BH95"/>
  <c r="AW94"/>
  <c r="AW95"/>
  <c r="CD92"/>
  <c r="CD93"/>
  <c r="BS92"/>
  <c r="BS93"/>
  <c r="BH92"/>
  <c r="BH93"/>
  <c r="AW92"/>
  <c r="AW93"/>
  <c r="AQ12"/>
  <c r="BD12"/>
  <c r="BQ12"/>
  <c r="BI12"/>
  <c r="CB12"/>
  <c r="AB318"/>
  <c r="AC318"/>
  <c r="AB316"/>
  <c r="AC316"/>
  <c r="AB222"/>
  <c r="AC222"/>
  <c r="AB194"/>
  <c r="AC194"/>
  <c r="AB190"/>
  <c r="AC190"/>
  <c r="AC188"/>
  <c r="AB174"/>
  <c r="AC174"/>
  <c r="AB152"/>
  <c r="AC152"/>
  <c r="AB142"/>
  <c r="AC142"/>
  <c r="AB136"/>
  <c r="AC136"/>
  <c r="AC126"/>
  <c r="AB124"/>
  <c r="AC124"/>
  <c r="AB120"/>
  <c r="AC120"/>
  <c r="AB114"/>
  <c r="AC114"/>
  <c r="AC112"/>
  <c r="AB110"/>
  <c r="AC110"/>
  <c r="AB108"/>
  <c r="AC108"/>
  <c r="AB102"/>
  <c r="AB98"/>
  <c r="AC98"/>
  <c r="AB96"/>
  <c r="AB94"/>
  <c r="AC94"/>
  <c r="AB92"/>
  <c r="AC92"/>
  <c r="AC88"/>
  <c r="AC84"/>
  <c r="AB82"/>
  <c r="AC82"/>
  <c r="AC80"/>
  <c r="AB78"/>
  <c r="AC78"/>
  <c r="AB76"/>
  <c r="AC76"/>
  <c r="AB66"/>
  <c r="AC64"/>
  <c r="AB62"/>
  <c r="AC62"/>
  <c r="AB60"/>
  <c r="AC60"/>
  <c r="AC50"/>
  <c r="AB48"/>
  <c r="AC48"/>
  <c r="AB46"/>
  <c r="AC46"/>
  <c r="AB40"/>
  <c r="AC40"/>
  <c r="AB34"/>
  <c r="AC34"/>
  <c r="AB32"/>
  <c r="AC32"/>
  <c r="AB30"/>
  <c r="AC30"/>
  <c r="AB334"/>
  <c r="AC334"/>
  <c r="AB332"/>
  <c r="AC332"/>
  <c r="AB208"/>
  <c r="AC208"/>
  <c r="AB176"/>
  <c r="AC176"/>
  <c r="AC184"/>
  <c r="AB192"/>
  <c r="AC192"/>
  <c r="AC284"/>
  <c r="AB242"/>
  <c r="AC242"/>
  <c r="AQ18"/>
  <c r="BX18"/>
  <c r="AC224"/>
  <c r="AB232"/>
  <c r="AC232"/>
  <c r="AB312"/>
  <c r="AC312"/>
  <c r="AB320"/>
  <c r="AC320"/>
  <c r="AB12"/>
  <c r="AC12"/>
  <c r="BU136"/>
  <c r="BU152"/>
  <c r="BU168"/>
  <c r="BU176"/>
  <c r="BU192"/>
  <c r="BU204"/>
  <c r="BU228"/>
  <c r="BU232"/>
  <c r="BU240"/>
  <c r="BU248"/>
  <c r="BU256"/>
  <c r="BU264"/>
  <c r="AY30"/>
  <c r="BJ280"/>
  <c r="BJ286"/>
  <c r="BJ290"/>
  <c r="BJ302"/>
  <c r="BJ306"/>
  <c r="BJ318"/>
  <c r="BJ322"/>
  <c r="BJ350"/>
  <c r="BJ370"/>
  <c r="BJ386"/>
  <c r="BJ402"/>
  <c r="BJ418"/>
  <c r="BJ434"/>
  <c r="BJ446"/>
  <c r="BJ466"/>
  <c r="BJ482"/>
  <c r="BJ498"/>
  <c r="BJ526"/>
  <c r="BJ558"/>
  <c r="BJ590"/>
  <c r="BJ606"/>
  <c r="BJ622"/>
  <c r="BJ638"/>
  <c r="BJ654"/>
  <c r="BJ670"/>
  <c r="BJ674"/>
  <c r="BJ690"/>
  <c r="BJ706"/>
  <c r="BJ722"/>
  <c r="BU738"/>
  <c r="BU754"/>
  <c r="AB162"/>
  <c r="AB24"/>
  <c r="AC16"/>
  <c r="AB392"/>
  <c r="AB400"/>
  <c r="AB408"/>
  <c r="AB416"/>
  <c r="AB424"/>
  <c r="AB432"/>
  <c r="AB440"/>
  <c r="AB448"/>
  <c r="AB472"/>
  <c r="AB480"/>
  <c r="AB488"/>
  <c r="AB496"/>
  <c r="AB512"/>
  <c r="AB520"/>
  <c r="AB528"/>
  <c r="AB536"/>
  <c r="AB544"/>
  <c r="AB552"/>
  <c r="AB576"/>
  <c r="AB592"/>
  <c r="AB600"/>
  <c r="AB608"/>
  <c r="AB616"/>
  <c r="AB624"/>
  <c r="AB640"/>
  <c r="AB648"/>
  <c r="AB656"/>
  <c r="AB664"/>
  <c r="AB732"/>
  <c r="AB168"/>
  <c r="AB258"/>
  <c r="BT12"/>
  <c r="BU12"/>
  <c r="BJ18"/>
  <c r="AY94"/>
  <c r="AY98"/>
  <c r="AY110"/>
  <c r="AY114"/>
  <c r="AY142"/>
  <c r="AY174"/>
  <c r="BJ176"/>
  <c r="BJ188"/>
  <c r="AY190"/>
  <c r="BJ192"/>
  <c r="AY194"/>
  <c r="BJ204"/>
  <c r="AY206"/>
  <c r="BJ208"/>
  <c r="BJ220"/>
  <c r="AY222"/>
  <c r="BJ224"/>
  <c r="AY226"/>
  <c r="BJ232"/>
  <c r="BJ240"/>
  <c r="AY242"/>
  <c r="BJ248"/>
  <c r="BJ256"/>
  <c r="AY258"/>
  <c r="BJ264"/>
  <c r="AY270"/>
  <c r="BJ272"/>
  <c r="BU272"/>
  <c r="AY274"/>
  <c r="BU280"/>
  <c r="BU288"/>
  <c r="BU296"/>
  <c r="AY302"/>
  <c r="BU304"/>
  <c r="AY306"/>
  <c r="BU312"/>
  <c r="BU316"/>
  <c r="AY318"/>
  <c r="BU320"/>
  <c r="AY322"/>
  <c r="BU332"/>
  <c r="BU336"/>
  <c r="AY338"/>
  <c r="BU344"/>
  <c r="AY350"/>
  <c r="BU350"/>
  <c r="AY354"/>
  <c r="BU354"/>
  <c r="AY370"/>
  <c r="BU370"/>
  <c r="AY386"/>
  <c r="BU386"/>
  <c r="AY402"/>
  <c r="BU402"/>
  <c r="BU418"/>
  <c r="BU434"/>
  <c r="BU446"/>
  <c r="BU462"/>
  <c r="BU466"/>
  <c r="BU478"/>
  <c r="BU482"/>
  <c r="BU498"/>
  <c r="BU506"/>
  <c r="BU526"/>
  <c r="BU558"/>
  <c r="BU578"/>
  <c r="BU590"/>
  <c r="BU606"/>
  <c r="BU622"/>
  <c r="BU638"/>
  <c r="BU654"/>
  <c r="BU658"/>
  <c r="BU674"/>
  <c r="BU686"/>
  <c r="BU690"/>
  <c r="BU706"/>
  <c r="BU718"/>
  <c r="BU722"/>
  <c r="BJ738"/>
  <c r="BJ754"/>
  <c r="AY18"/>
  <c r="AY34"/>
  <c r="AY46"/>
  <c r="AY50"/>
  <c r="AY62"/>
  <c r="AY66"/>
  <c r="AY78"/>
  <c r="AY82"/>
  <c r="AB350"/>
  <c r="AB18"/>
  <c r="AC18"/>
  <c r="AB204"/>
  <c r="AX12"/>
  <c r="AL334"/>
  <c r="AL335" s="1"/>
  <c r="AL32"/>
  <c r="AL33"/>
  <c r="AL40"/>
  <c r="AL41" s="1"/>
  <c r="AL48"/>
  <c r="AL49"/>
  <c r="AL60"/>
  <c r="AL61" s="1"/>
  <c r="AL76"/>
  <c r="AL77"/>
  <c r="AL80"/>
  <c r="AL81" s="1"/>
  <c r="AL92"/>
  <c r="AL93"/>
  <c r="AL96"/>
  <c r="AL97" s="1"/>
  <c r="AL104"/>
  <c r="AL105"/>
  <c r="AL108"/>
  <c r="AL109" s="1"/>
  <c r="AL120"/>
  <c r="AL121"/>
  <c r="AL124"/>
  <c r="AL125" s="1"/>
  <c r="AL136"/>
  <c r="AL137"/>
  <c r="AL144"/>
  <c r="AL145" s="1"/>
  <c r="AL152"/>
  <c r="AL153"/>
  <c r="AL174"/>
  <c r="AL175" s="1"/>
  <c r="AL190"/>
  <c r="AL191"/>
  <c r="AL194"/>
  <c r="AL195" s="1"/>
  <c r="AL224"/>
  <c r="AL225"/>
  <c r="AL232"/>
  <c r="AL233" s="1"/>
  <c r="AL260"/>
  <c r="AL261"/>
  <c r="AL312"/>
  <c r="AL313" s="1"/>
  <c r="AL316"/>
  <c r="AL317"/>
  <c r="AL320"/>
  <c r="AL321" s="1"/>
  <c r="AL24"/>
  <c r="AL25"/>
  <c r="AL258"/>
  <c r="AL259" s="1"/>
  <c r="AL308"/>
  <c r="AL309"/>
  <c r="AL732"/>
  <c r="AL733" s="1"/>
  <c r="AL216"/>
  <c r="AL217"/>
  <c r="AL28"/>
  <c r="AL29" s="1"/>
  <c r="AR18"/>
  <c r="BA18"/>
  <c r="BN18"/>
  <c r="CA18"/>
  <c r="CD18"/>
  <c r="CD19"/>
  <c r="AL208"/>
  <c r="AL209" s="1"/>
  <c r="AL332"/>
  <c r="AL333"/>
  <c r="AL30"/>
  <c r="AL31" s="1"/>
  <c r="AL34"/>
  <c r="AL35"/>
  <c r="AL46"/>
  <c r="AL47" s="1"/>
  <c r="AL56"/>
  <c r="AL57"/>
  <c r="AL62"/>
  <c r="AL63" s="1"/>
  <c r="AL66"/>
  <c r="AL67"/>
  <c r="AL78"/>
  <c r="AL79" s="1"/>
  <c r="AL82"/>
  <c r="AL83"/>
  <c r="AL94"/>
  <c r="AL95" s="1"/>
  <c r="AL98"/>
  <c r="AL99"/>
  <c r="AL110"/>
  <c r="AL111" s="1"/>
  <c r="AL114"/>
  <c r="AL115"/>
  <c r="AL130"/>
  <c r="AL131" s="1"/>
  <c r="AL142"/>
  <c r="AL143"/>
  <c r="AL146"/>
  <c r="AL147" s="1"/>
  <c r="AL158"/>
  <c r="AL159"/>
  <c r="AL176"/>
  <c r="AL177" s="1"/>
  <c r="AL180"/>
  <c r="AL181"/>
  <c r="AL192"/>
  <c r="AL193" s="1"/>
  <c r="AL222"/>
  <c r="AL223"/>
  <c r="AL318"/>
  <c r="AL319" s="1"/>
  <c r="AL12"/>
  <c r="AL13"/>
  <c r="AL772"/>
  <c r="AL773" s="1"/>
  <c r="AL200"/>
  <c r="AL201"/>
  <c r="AL220"/>
  <c r="AL221" s="1"/>
  <c r="AL350"/>
  <c r="AL351"/>
  <c r="AL392"/>
  <c r="AL393" s="1"/>
  <c r="AL400"/>
  <c r="AL401"/>
  <c r="AL408"/>
  <c r="AL409" s="1"/>
  <c r="AL416"/>
  <c r="AL417"/>
  <c r="AL424"/>
  <c r="AL425" s="1"/>
  <c r="AL432"/>
  <c r="AL433"/>
  <c r="AL440"/>
  <c r="AL441" s="1"/>
  <c r="AL448"/>
  <c r="AL449"/>
  <c r="AL480"/>
  <c r="AL481" s="1"/>
  <c r="AL496"/>
  <c r="AL497"/>
  <c r="AL512"/>
  <c r="AL513" s="1"/>
  <c r="AL520"/>
  <c r="AL521"/>
  <c r="AL528"/>
  <c r="AL529" s="1"/>
  <c r="AL536"/>
  <c r="AL537"/>
  <c r="AL544"/>
  <c r="AL545" s="1"/>
  <c r="AL552"/>
  <c r="AL553"/>
  <c r="AL576"/>
  <c r="AL577" s="1"/>
  <c r="AL592"/>
  <c r="AL593"/>
  <c r="AL600"/>
  <c r="AL601" s="1"/>
  <c r="AL608"/>
  <c r="AL609"/>
  <c r="AL616"/>
  <c r="AL617" s="1"/>
  <c r="AL624"/>
  <c r="AL625"/>
  <c r="AL648"/>
  <c r="AL649" s="1"/>
  <c r="AL656"/>
  <c r="AL657"/>
  <c r="AL664"/>
  <c r="AL665" s="1"/>
  <c r="AL18"/>
  <c r="AL19"/>
  <c r="AL168"/>
  <c r="AL169" s="1"/>
  <c r="AL338"/>
  <c r="AL339"/>
  <c r="AL204"/>
  <c r="AL205" s="1"/>
  <c r="AL242"/>
  <c r="AL243"/>
  <c r="AM18"/>
  <c r="BT18"/>
  <c r="BU18"/>
  <c r="AC204"/>
  <c r="AC784"/>
  <c r="AC258"/>
  <c r="AC732"/>
  <c r="AC656"/>
  <c r="AC624"/>
  <c r="AC608"/>
  <c r="AC592"/>
  <c r="AC576"/>
  <c r="AC544"/>
  <c r="AC528"/>
  <c r="AC512"/>
  <c r="AC496"/>
  <c r="AC480"/>
  <c r="AC448"/>
  <c r="AC432"/>
  <c r="AC416"/>
  <c r="AC400"/>
  <c r="AC220"/>
  <c r="AC24"/>
  <c r="AC276"/>
  <c r="AC350"/>
  <c r="AC168"/>
  <c r="AC664"/>
  <c r="AC648"/>
  <c r="AC632"/>
  <c r="AC616"/>
  <c r="AC600"/>
  <c r="AC552"/>
  <c r="AC536"/>
  <c r="AC520"/>
  <c r="AC488"/>
  <c r="AC472"/>
  <c r="AC456"/>
  <c r="AC440"/>
  <c r="AC424"/>
  <c r="AC408"/>
  <c r="AC392"/>
  <c r="AC324"/>
  <c r="AC162"/>
  <c r="BH18"/>
  <c r="BH19" s="1"/>
  <c r="BS18"/>
  <c r="BS19" s="1"/>
  <c r="AW18"/>
  <c r="AW19" s="1"/>
  <c r="AN18"/>
  <c r="Q37" i="56"/>
  <c r="H775" i="40"/>
  <c r="Q36" i="56"/>
  <c r="H773" i="40"/>
  <c r="Q43" i="56"/>
  <c r="H787" i="40"/>
  <c r="Q45" i="56"/>
  <c r="H791" i="40"/>
  <c r="H779"/>
  <c r="O68" i="82" s="1"/>
  <c r="F68" s="1"/>
  <c r="Q39" i="56"/>
  <c r="H767" i="40"/>
  <c r="O56" i="69" s="1"/>
  <c r="F56" s="1"/>
  <c r="Q33" i="56"/>
  <c r="H777" i="40"/>
  <c r="AD10" i="1"/>
  <c r="H789" i="40"/>
  <c r="O78" i="82" s="1"/>
  <c r="F78" s="1"/>
  <c r="Q41" i="56"/>
  <c r="H783" i="40"/>
  <c r="O72" i="69" s="1"/>
  <c r="F72" s="1"/>
  <c r="S440" i="83"/>
  <c r="BF14"/>
  <c r="BQ14"/>
  <c r="AP14"/>
  <c r="BY14"/>
  <c r="BW12"/>
  <c r="AS12"/>
  <c r="BE12"/>
  <c r="BH12"/>
  <c r="BH13"/>
  <c r="BJ12"/>
  <c r="AY12"/>
  <c r="CD12"/>
  <c r="CD13"/>
  <c r="AM12"/>
  <c r="AN12"/>
  <c r="R7" i="62"/>
  <c r="T7"/>
  <c r="F7"/>
  <c r="AN772" i="83"/>
  <c r="BH772"/>
  <c r="BH773"/>
  <c r="BT772"/>
  <c r="BU772"/>
  <c r="AW772"/>
  <c r="AW773"/>
  <c r="BJ772"/>
  <c r="AM772"/>
  <c r="AB772"/>
  <c r="BI772"/>
  <c r="CD772"/>
  <c r="CD773"/>
  <c r="BJ756"/>
  <c r="CD756"/>
  <c r="CD757" s="1"/>
  <c r="BT756"/>
  <c r="AC756"/>
  <c r="BH740"/>
  <c r="BH741" s="1"/>
  <c r="AB740"/>
  <c r="BU740"/>
  <c r="BV740" s="1"/>
  <c r="BI740"/>
  <c r="BJ740"/>
  <c r="AY724"/>
  <c r="BH724"/>
  <c r="BH725" s="1"/>
  <c r="AB724"/>
  <c r="AM724"/>
  <c r="BU724"/>
  <c r="BJ724"/>
  <c r="AL724"/>
  <c r="AL725" s="1"/>
  <c r="AX724"/>
  <c r="BS724"/>
  <c r="BS725" s="1"/>
  <c r="AN724"/>
  <c r="CD724"/>
  <c r="CD725"/>
  <c r="BU708"/>
  <c r="AN708"/>
  <c r="BH708"/>
  <c r="BH709"/>
  <c r="BI708"/>
  <c r="BJ708"/>
  <c r="AX708"/>
  <c r="AB708"/>
  <c r="AM708"/>
  <c r="BS708"/>
  <c r="BS709"/>
  <c r="AC708"/>
  <c r="AL708"/>
  <c r="AL709"/>
  <c r="AW708"/>
  <c r="AW709"/>
  <c r="BT708"/>
  <c r="AX692"/>
  <c r="AM692"/>
  <c r="AN692"/>
  <c r="BH692"/>
  <c r="BH693"/>
  <c r="AL692"/>
  <c r="AL693"/>
  <c r="AW692"/>
  <c r="AW693"/>
  <c r="BT692"/>
  <c r="CD692"/>
  <c r="CD693" s="1"/>
  <c r="BS692"/>
  <c r="BS693"/>
  <c r="AY676"/>
  <c r="AM676"/>
  <c r="AC676"/>
  <c r="BU676"/>
  <c r="AB676"/>
  <c r="BS676"/>
  <c r="BS677"/>
  <c r="BI676"/>
  <c r="AL676"/>
  <c r="AL677" s="1"/>
  <c r="BH676"/>
  <c r="BH677"/>
  <c r="AW676"/>
  <c r="AW677" s="1"/>
  <c r="BT676"/>
  <c r="AY564"/>
  <c r="AB548"/>
  <c r="BU532"/>
  <c r="AW532"/>
  <c r="AW533"/>
  <c r="AM516"/>
  <c r="AB500"/>
  <c r="BI500"/>
  <c r="AM500"/>
  <c r="BS500"/>
  <c r="BS501" s="1"/>
  <c r="BU484"/>
  <c r="BJ484"/>
  <c r="AX484"/>
  <c r="BI468"/>
  <c r="AB468"/>
  <c r="BJ468"/>
  <c r="AY468"/>
  <c r="AC468"/>
  <c r="AM468"/>
  <c r="AL468"/>
  <c r="AL469"/>
  <c r="CD468"/>
  <c r="CD469"/>
  <c r="AN468"/>
  <c r="BS468"/>
  <c r="BS469" s="1"/>
  <c r="BT468"/>
  <c r="BH468"/>
  <c r="BH469"/>
  <c r="BU468"/>
  <c r="AC452"/>
  <c r="BT452"/>
  <c r="AM452"/>
  <c r="AL452"/>
  <c r="AL453"/>
  <c r="BU452"/>
  <c r="AN452"/>
  <c r="BI452"/>
  <c r="CD452"/>
  <c r="CD453"/>
  <c r="AB452"/>
  <c r="BS452"/>
  <c r="BS453"/>
  <c r="AX452"/>
  <c r="BH452"/>
  <c r="BH453" s="1"/>
  <c r="AY452"/>
  <c r="AW452"/>
  <c r="AW453" s="1"/>
  <c r="BU436"/>
  <c r="CD436"/>
  <c r="CD437"/>
  <c r="AX436"/>
  <c r="BS436"/>
  <c r="BS437"/>
  <c r="AL436"/>
  <c r="AL437" s="1"/>
  <c r="AB420"/>
  <c r="BJ420"/>
  <c r="AC420"/>
  <c r="AX420"/>
  <c r="AL420"/>
  <c r="AL421" s="1"/>
  <c r="AY420"/>
  <c r="AN420"/>
  <c r="CD420"/>
  <c r="CD421"/>
  <c r="BT420"/>
  <c r="BV420" s="1"/>
  <c r="BU420"/>
  <c r="BS420"/>
  <c r="BS421"/>
  <c r="AM420"/>
  <c r="AO420" s="1"/>
  <c r="BH420"/>
  <c r="BH421" s="1"/>
  <c r="BT404"/>
  <c r="BJ404"/>
  <c r="AY404"/>
  <c r="BH404"/>
  <c r="BH405"/>
  <c r="AL404"/>
  <c r="AL405"/>
  <c r="AW404"/>
  <c r="AW405"/>
  <c r="AX388"/>
  <c r="AY388"/>
  <c r="AL388"/>
  <c r="AL389"/>
  <c r="BT388"/>
  <c r="AM388"/>
  <c r="CD388"/>
  <c r="CD389"/>
  <c r="BU388"/>
  <c r="BI388"/>
  <c r="BS388"/>
  <c r="BS389"/>
  <c r="BH388"/>
  <c r="BH389"/>
  <c r="AN388"/>
  <c r="AW388"/>
  <c r="AW389"/>
  <c r="AB388"/>
  <c r="AM372"/>
  <c r="AN372"/>
  <c r="BT372"/>
  <c r="AB372"/>
  <c r="AD372" s="1"/>
  <c r="BI372"/>
  <c r="CD372"/>
  <c r="CD373"/>
  <c r="AL372"/>
  <c r="AL373" s="1"/>
  <c r="BS372"/>
  <c r="BS373"/>
  <c r="BJ372"/>
  <c r="BH372"/>
  <c r="BH373"/>
  <c r="AY372"/>
  <c r="BT356"/>
  <c r="BU356"/>
  <c r="BI356"/>
  <c r="AX356"/>
  <c r="CD356"/>
  <c r="CD357" s="1"/>
  <c r="AL356"/>
  <c r="AL357"/>
  <c r="BS356"/>
  <c r="BS357" s="1"/>
  <c r="BJ356"/>
  <c r="BH356"/>
  <c r="BH357" s="1"/>
  <c r="AC356"/>
  <c r="AC340"/>
  <c r="AN340"/>
  <c r="BT340"/>
  <c r="BI340"/>
  <c r="AX340"/>
  <c r="CD340"/>
  <c r="CD341" s="1"/>
  <c r="AY340"/>
  <c r="AL340"/>
  <c r="AL341"/>
  <c r="AM340"/>
  <c r="BS340"/>
  <c r="BS341"/>
  <c r="BU340"/>
  <c r="AB340"/>
  <c r="BH340"/>
  <c r="BH341"/>
  <c r="BT324"/>
  <c r="BI324"/>
  <c r="BJ324"/>
  <c r="AY324"/>
  <c r="CD324"/>
  <c r="CD325" s="1"/>
  <c r="AX324"/>
  <c r="AL324"/>
  <c r="AL325"/>
  <c r="AM324"/>
  <c r="BS324"/>
  <c r="BS325"/>
  <c r="AB324"/>
  <c r="BH324"/>
  <c r="BH325" s="1"/>
  <c r="AN324"/>
  <c r="AW324"/>
  <c r="AW325"/>
  <c r="BI308"/>
  <c r="BJ308"/>
  <c r="AY308"/>
  <c r="CD308"/>
  <c r="CD309" s="1"/>
  <c r="BT308"/>
  <c r="BS308"/>
  <c r="BS309" s="1"/>
  <c r="BU308"/>
  <c r="AM308"/>
  <c r="BH308"/>
  <c r="BH309" s="1"/>
  <c r="AB308"/>
  <c r="AW308"/>
  <c r="AW309"/>
  <c r="AX308"/>
  <c r="AC308"/>
  <c r="AN308"/>
  <c r="BT292"/>
  <c r="BI292"/>
  <c r="AX292"/>
  <c r="AY292"/>
  <c r="CD292"/>
  <c r="CD293"/>
  <c r="AB292"/>
  <c r="BU292"/>
  <c r="AL292"/>
  <c r="AL293" s="1"/>
  <c r="AM292"/>
  <c r="AC292"/>
  <c r="AN292"/>
  <c r="BS292"/>
  <c r="BS293" s="1"/>
  <c r="BH292"/>
  <c r="BH293"/>
  <c r="BJ292"/>
  <c r="AX276"/>
  <c r="AY276"/>
  <c r="AM276"/>
  <c r="CD276"/>
  <c r="CD277" s="1"/>
  <c r="BJ276"/>
  <c r="BU276"/>
  <c r="AL276"/>
  <c r="AL277" s="1"/>
  <c r="BS276"/>
  <c r="BS277"/>
  <c r="BT276"/>
  <c r="BH276"/>
  <c r="BH277"/>
  <c r="AW276"/>
  <c r="AW277"/>
  <c r="AB276"/>
  <c r="BT260"/>
  <c r="BI260"/>
  <c r="AX260"/>
  <c r="AM260"/>
  <c r="CD260"/>
  <c r="CD261"/>
  <c r="BU260"/>
  <c r="BS260"/>
  <c r="BS261"/>
  <c r="BH260"/>
  <c r="BH261"/>
  <c r="AB260"/>
  <c r="AW260"/>
  <c r="AW261"/>
  <c r="AC260"/>
  <c r="AN260"/>
  <c r="AY244"/>
  <c r="AB244"/>
  <c r="BT244"/>
  <c r="AL244"/>
  <c r="AL245"/>
  <c r="CD244"/>
  <c r="CD245"/>
  <c r="BI244"/>
  <c r="AC244"/>
  <c r="AX244"/>
  <c r="BS244"/>
  <c r="BS245" s="1"/>
  <c r="BU244"/>
  <c r="BH244"/>
  <c r="BH245"/>
  <c r="BJ244"/>
  <c r="AM244"/>
  <c r="AN244"/>
  <c r="BI228"/>
  <c r="CD228"/>
  <c r="CD229" s="1"/>
  <c r="AB228"/>
  <c r="AC228"/>
  <c r="BS228"/>
  <c r="BS229"/>
  <c r="BJ228"/>
  <c r="AL228"/>
  <c r="AL229" s="1"/>
  <c r="BT228"/>
  <c r="BH228"/>
  <c r="BH229" s="1"/>
  <c r="AX228"/>
  <c r="AY228"/>
  <c r="AM228"/>
  <c r="AO228" s="1"/>
  <c r="AN228"/>
  <c r="BT212"/>
  <c r="BU212"/>
  <c r="AX212"/>
  <c r="BI212"/>
  <c r="CD212"/>
  <c r="CD213"/>
  <c r="BJ212"/>
  <c r="AY212"/>
  <c r="BS212"/>
  <c r="BS213"/>
  <c r="BH212"/>
  <c r="BH213" s="1"/>
  <c r="AC212"/>
  <c r="AM212"/>
  <c r="AC196"/>
  <c r="CD196"/>
  <c r="CD197" s="1"/>
  <c r="BS196"/>
  <c r="BS197"/>
  <c r="BH196"/>
  <c r="BH197" s="1"/>
  <c r="AM180"/>
  <c r="BI180"/>
  <c r="AN180"/>
  <c r="AX180"/>
  <c r="AY180"/>
  <c r="CD180"/>
  <c r="CD181" s="1"/>
  <c r="AC180"/>
  <c r="BS180"/>
  <c r="BS181"/>
  <c r="BU180"/>
  <c r="BH180"/>
  <c r="BH181"/>
  <c r="BJ180"/>
  <c r="AW180"/>
  <c r="AW181" s="1"/>
  <c r="AM148"/>
  <c r="AN148"/>
  <c r="AX148"/>
  <c r="CD148"/>
  <c r="CD149"/>
  <c r="AC148"/>
  <c r="BS148"/>
  <c r="BS149" s="1"/>
  <c r="BH148"/>
  <c r="BH149"/>
  <c r="AL148"/>
  <c r="AL149" s="1"/>
  <c r="AW148"/>
  <c r="AW149"/>
  <c r="AX132"/>
  <c r="AM132"/>
  <c r="AY132"/>
  <c r="AN132"/>
  <c r="BT132"/>
  <c r="BI132"/>
  <c r="CD132"/>
  <c r="CD133"/>
  <c r="BJ132"/>
  <c r="BS132"/>
  <c r="BS133"/>
  <c r="AB132"/>
  <c r="BH132"/>
  <c r="BH133" s="1"/>
  <c r="AL132"/>
  <c r="AL133"/>
  <c r="BU132"/>
  <c r="AW132"/>
  <c r="AW133"/>
  <c r="AC132"/>
  <c r="BJ116"/>
  <c r="AX116"/>
  <c r="AM116"/>
  <c r="AY116"/>
  <c r="CD116"/>
  <c r="CD117" s="1"/>
  <c r="AB116"/>
  <c r="BS116"/>
  <c r="BS117" s="1"/>
  <c r="AC116"/>
  <c r="BT116"/>
  <c r="BH116"/>
  <c r="BH117" s="1"/>
  <c r="AL116"/>
  <c r="AL117"/>
  <c r="BU116"/>
  <c r="BI116"/>
  <c r="BJ100"/>
  <c r="AX100"/>
  <c r="AY100"/>
  <c r="BU100"/>
  <c r="CD100"/>
  <c r="CD101"/>
  <c r="AM100"/>
  <c r="BI100"/>
  <c r="AN100"/>
  <c r="BS100"/>
  <c r="BS101"/>
  <c r="BH100"/>
  <c r="BH101" s="1"/>
  <c r="AL100"/>
  <c r="AL101"/>
  <c r="BT100"/>
  <c r="AB100"/>
  <c r="AC100"/>
  <c r="BS84"/>
  <c r="BS85"/>
  <c r="AX84"/>
  <c r="AY84"/>
  <c r="BH84"/>
  <c r="BH85" s="1"/>
  <c r="BU84"/>
  <c r="AM84"/>
  <c r="CD84"/>
  <c r="CD85" s="1"/>
  <c r="AN84"/>
  <c r="BT84"/>
  <c r="AB84"/>
  <c r="AL84"/>
  <c r="AL85" s="1"/>
  <c r="BJ84"/>
  <c r="AW84"/>
  <c r="AW85"/>
  <c r="AN68"/>
  <c r="BU68"/>
  <c r="AB68"/>
  <c r="AX68"/>
  <c r="AM68"/>
  <c r="BT52"/>
  <c r="BI52"/>
  <c r="AY52"/>
  <c r="AX52"/>
  <c r="BI36"/>
  <c r="BS36"/>
  <c r="BS37"/>
  <c r="BJ36"/>
  <c r="AX36"/>
  <c r="BH36"/>
  <c r="BH37"/>
  <c r="AM36"/>
  <c r="CD36"/>
  <c r="CD37"/>
  <c r="AB36"/>
  <c r="BT36"/>
  <c r="BU36"/>
  <c r="AY36"/>
  <c r="AN20"/>
  <c r="BS20"/>
  <c r="BS21"/>
  <c r="BT20"/>
  <c r="AW20"/>
  <c r="AW21" s="1"/>
  <c r="BH20"/>
  <c r="BH21"/>
  <c r="BI20"/>
  <c r="AM20"/>
  <c r="AL20"/>
  <c r="AL21"/>
  <c r="CD20"/>
  <c r="CD21" s="1"/>
  <c r="BJ20"/>
  <c r="AB20"/>
  <c r="AC20"/>
  <c r="AL212"/>
  <c r="AL213"/>
  <c r="AL52"/>
  <c r="AL53" s="1"/>
  <c r="AL36"/>
  <c r="AL37"/>
  <c r="AB148"/>
  <c r="AX20"/>
  <c r="BI276"/>
  <c r="AX772"/>
  <c r="AB356"/>
  <c r="AB756"/>
  <c r="AW100"/>
  <c r="AW101"/>
  <c r="AW36"/>
  <c r="AW37" s="1"/>
  <c r="CD68"/>
  <c r="CD69"/>
  <c r="AY260"/>
  <c r="AX372"/>
  <c r="BI420"/>
  <c r="AX676"/>
  <c r="AY708"/>
  <c r="AB212"/>
  <c r="AC36"/>
  <c r="AW116"/>
  <c r="AW117"/>
  <c r="AW340"/>
  <c r="AW341" s="1"/>
  <c r="BS756"/>
  <c r="BS757"/>
  <c r="AN356"/>
  <c r="BU372"/>
  <c r="BJ676"/>
  <c r="BI724"/>
  <c r="AN212"/>
  <c r="BJ260"/>
  <c r="AC772"/>
  <c r="AB180"/>
  <c r="AW228"/>
  <c r="AW229" s="1"/>
  <c r="BJ340"/>
  <c r="AM356"/>
  <c r="BT500"/>
  <c r="BV500" s="1"/>
  <c r="BT724"/>
  <c r="AC372"/>
  <c r="J7" i="62"/>
  <c r="J13"/>
  <c r="AL314" i="83"/>
  <c r="AL315"/>
  <c r="AY186"/>
  <c r="BU746"/>
  <c r="BT362"/>
  <c r="AY570"/>
  <c r="AM746"/>
  <c r="AB170"/>
  <c r="AW186"/>
  <c r="AW187"/>
  <c r="BT426"/>
  <c r="AN746"/>
  <c r="AB746"/>
  <c r="BS746"/>
  <c r="BS747"/>
  <c r="BT746"/>
  <c r="AL746"/>
  <c r="AL747" s="1"/>
  <c r="BI746"/>
  <c r="CD746"/>
  <c r="CD747" s="1"/>
  <c r="AW746"/>
  <c r="AW747"/>
  <c r="BJ746"/>
  <c r="AX746"/>
  <c r="AN682"/>
  <c r="AB682"/>
  <c r="BI682"/>
  <c r="BS682"/>
  <c r="BS683" s="1"/>
  <c r="AC682"/>
  <c r="AL682"/>
  <c r="AL683" s="1"/>
  <c r="BT682"/>
  <c r="AY682"/>
  <c r="BH682"/>
  <c r="BH683" s="1"/>
  <c r="AM682"/>
  <c r="AW682"/>
  <c r="AW683"/>
  <c r="CD682"/>
  <c r="CD683" s="1"/>
  <c r="BJ682"/>
  <c r="AX682"/>
  <c r="AC634"/>
  <c r="AY634"/>
  <c r="AM634"/>
  <c r="AB634"/>
  <c r="BI634"/>
  <c r="AL634"/>
  <c r="AL635"/>
  <c r="BH634"/>
  <c r="BH635" s="1"/>
  <c r="AX634"/>
  <c r="CD634"/>
  <c r="CD635" s="1"/>
  <c r="AN634"/>
  <c r="BS634"/>
  <c r="BS635"/>
  <c r="BT634"/>
  <c r="AW634"/>
  <c r="AW635" s="1"/>
  <c r="BJ634"/>
  <c r="AY586"/>
  <c r="AM586"/>
  <c r="BT586"/>
  <c r="BS586"/>
  <c r="BS587"/>
  <c r="AB586"/>
  <c r="AL586"/>
  <c r="AL587"/>
  <c r="AC586"/>
  <c r="AX586"/>
  <c r="BH586"/>
  <c r="BH587"/>
  <c r="AN586"/>
  <c r="AW586"/>
  <c r="AW587"/>
  <c r="BJ586"/>
  <c r="BI586"/>
  <c r="CD586"/>
  <c r="CD587"/>
  <c r="BU586"/>
  <c r="BT538"/>
  <c r="AN538"/>
  <c r="BH538"/>
  <c r="BH539"/>
  <c r="BS538"/>
  <c r="BS539" s="1"/>
  <c r="AB490"/>
  <c r="AC490"/>
  <c r="BI490"/>
  <c r="AY490"/>
  <c r="AW490"/>
  <c r="AW491"/>
  <c r="AN490"/>
  <c r="AL490"/>
  <c r="AL491" s="1"/>
  <c r="BS490"/>
  <c r="BS491" s="1"/>
  <c r="BH490"/>
  <c r="BH491" s="1"/>
  <c r="BT490"/>
  <c r="CD490"/>
  <c r="CD491" s="1"/>
  <c r="BJ490"/>
  <c r="BU490"/>
  <c r="AY442"/>
  <c r="AX442"/>
  <c r="BH442"/>
  <c r="BH443"/>
  <c r="BT394"/>
  <c r="AM394"/>
  <c r="BI394"/>
  <c r="AX394"/>
  <c r="AB394"/>
  <c r="AC394"/>
  <c r="CD394"/>
  <c r="CD395"/>
  <c r="BS394"/>
  <c r="BS395" s="1"/>
  <c r="BH394"/>
  <c r="BH395"/>
  <c r="AW394"/>
  <c r="AW395" s="1"/>
  <c r="BJ394"/>
  <c r="AN394"/>
  <c r="AC346"/>
  <c r="BI346"/>
  <c r="AB346"/>
  <c r="AN346"/>
  <c r="BH346"/>
  <c r="BH347" s="1"/>
  <c r="AW346"/>
  <c r="AW347"/>
  <c r="BU346"/>
  <c r="AX346"/>
  <c r="BT346"/>
  <c r="CD346"/>
  <c r="CD347"/>
  <c r="AM346"/>
  <c r="BS346"/>
  <c r="BS347"/>
  <c r="AL346"/>
  <c r="AL347" s="1"/>
  <c r="BJ346"/>
  <c r="AY346"/>
  <c r="AN298"/>
  <c r="BS298"/>
  <c r="BS299"/>
  <c r="BH298"/>
  <c r="BH299"/>
  <c r="CD298"/>
  <c r="CD299"/>
  <c r="BI250"/>
  <c r="BT250"/>
  <c r="BU250"/>
  <c r="CD250"/>
  <c r="CD251"/>
  <c r="AM250"/>
  <c r="AX250"/>
  <c r="BH250"/>
  <c r="BH251"/>
  <c r="AN250"/>
  <c r="AW250"/>
  <c r="AW251"/>
  <c r="BJ250"/>
  <c r="AL250"/>
  <c r="AL251" s="1"/>
  <c r="BS250"/>
  <c r="BS251"/>
  <c r="AM202"/>
  <c r="BI202"/>
  <c r="AN202"/>
  <c r="BT202"/>
  <c r="BU202"/>
  <c r="AX202"/>
  <c r="CD202"/>
  <c r="CD203"/>
  <c r="BS202"/>
  <c r="BS203" s="1"/>
  <c r="AW202"/>
  <c r="AW203"/>
  <c r="AL202"/>
  <c r="AL203" s="1"/>
  <c r="BJ202"/>
  <c r="AY202"/>
  <c r="AC202"/>
  <c r="AB202"/>
  <c r="BT154"/>
  <c r="BS154"/>
  <c r="BS155"/>
  <c r="AM106"/>
  <c r="AN106"/>
  <c r="BI106"/>
  <c r="BJ106"/>
  <c r="BK106" s="1"/>
  <c r="BH106"/>
  <c r="BH107"/>
  <c r="AX106"/>
  <c r="AB106"/>
  <c r="AD106" s="1"/>
  <c r="AL106"/>
  <c r="AL107" s="1"/>
  <c r="CD106"/>
  <c r="CD107"/>
  <c r="BS106"/>
  <c r="BS107" s="1"/>
  <c r="BU106"/>
  <c r="BT106"/>
  <c r="AW106"/>
  <c r="AW107"/>
  <c r="AY106"/>
  <c r="BT58"/>
  <c r="BU58"/>
  <c r="BI58"/>
  <c r="CD58"/>
  <c r="CD59" s="1"/>
  <c r="BJ58"/>
  <c r="AX58"/>
  <c r="AN58"/>
  <c r="BS58"/>
  <c r="BS59" s="1"/>
  <c r="AW58"/>
  <c r="AW59"/>
  <c r="AC58"/>
  <c r="AL58"/>
  <c r="AL59"/>
  <c r="AM58"/>
  <c r="AY58"/>
  <c r="AY394"/>
  <c r="AY250"/>
  <c r="AN730"/>
  <c r="BI730"/>
  <c r="BS730"/>
  <c r="BS731" s="1"/>
  <c r="AC730"/>
  <c r="AM730"/>
  <c r="AL730"/>
  <c r="AL731" s="1"/>
  <c r="AB730"/>
  <c r="AX730"/>
  <c r="CD730"/>
  <c r="CD731"/>
  <c r="AY730"/>
  <c r="BH730"/>
  <c r="BH731" s="1"/>
  <c r="BU730"/>
  <c r="AW730"/>
  <c r="AW731" s="1"/>
  <c r="BT730"/>
  <c r="BJ730"/>
  <c r="AC698"/>
  <c r="AX698"/>
  <c r="AY698"/>
  <c r="BI698"/>
  <c r="BH698"/>
  <c r="BH699"/>
  <c r="AM698"/>
  <c r="AN698"/>
  <c r="BS698"/>
  <c r="BS699" s="1"/>
  <c r="AL698"/>
  <c r="AL699"/>
  <c r="AW698"/>
  <c r="AW699"/>
  <c r="CD698"/>
  <c r="CD699"/>
  <c r="BT698"/>
  <c r="BU698"/>
  <c r="BT650"/>
  <c r="BI650"/>
  <c r="AN650"/>
  <c r="BH650"/>
  <c r="BH651" s="1"/>
  <c r="AL650"/>
  <c r="AL651"/>
  <c r="AX650"/>
  <c r="AM650"/>
  <c r="CD650"/>
  <c r="CD651"/>
  <c r="AB650"/>
  <c r="BU650"/>
  <c r="AC650"/>
  <c r="AY650"/>
  <c r="BS650"/>
  <c r="BS651" s="1"/>
  <c r="AW650"/>
  <c r="AW651"/>
  <c r="BJ650"/>
  <c r="AB618"/>
  <c r="CD618"/>
  <c r="CD619"/>
  <c r="AC618"/>
  <c r="BI618"/>
  <c r="AW618"/>
  <c r="AW619"/>
  <c r="AN618"/>
  <c r="BT618"/>
  <c r="BS618"/>
  <c r="BS619"/>
  <c r="BH618"/>
  <c r="BH619" s="1"/>
  <c r="AX618"/>
  <c r="AY618"/>
  <c r="AL618"/>
  <c r="AL619" s="1"/>
  <c r="AM618"/>
  <c r="BU618"/>
  <c r="AN570"/>
  <c r="AB570"/>
  <c r="BI570"/>
  <c r="AM570"/>
  <c r="BS570"/>
  <c r="BS571" s="1"/>
  <c r="CD570"/>
  <c r="CD571"/>
  <c r="AC570"/>
  <c r="AW570"/>
  <c r="AW571" s="1"/>
  <c r="BH570"/>
  <c r="BH571" s="1"/>
  <c r="BU570"/>
  <c r="BJ570"/>
  <c r="AL570"/>
  <c r="AL571" s="1"/>
  <c r="BT570"/>
  <c r="AY474"/>
  <c r="AB474"/>
  <c r="AD474" s="1"/>
  <c r="AW474"/>
  <c r="AW475" s="1"/>
  <c r="BT474"/>
  <c r="BI474"/>
  <c r="CD474"/>
  <c r="CD475" s="1"/>
  <c r="AM474"/>
  <c r="BH474"/>
  <c r="BH475"/>
  <c r="AN474"/>
  <c r="AC474"/>
  <c r="AX474"/>
  <c r="BS474"/>
  <c r="BS475" s="1"/>
  <c r="BJ474"/>
  <c r="AL474"/>
  <c r="AL475" s="1"/>
  <c r="AC426"/>
  <c r="AM426"/>
  <c r="AY426"/>
  <c r="AL426"/>
  <c r="AL427" s="1"/>
  <c r="BI426"/>
  <c r="AX426"/>
  <c r="BS426"/>
  <c r="BS427" s="1"/>
  <c r="BH426"/>
  <c r="BH427"/>
  <c r="AN426"/>
  <c r="AW426"/>
  <c r="AW427"/>
  <c r="BJ426"/>
  <c r="AB426"/>
  <c r="CD426"/>
  <c r="CD427"/>
  <c r="AM378"/>
  <c r="BT378"/>
  <c r="AB378"/>
  <c r="BU378"/>
  <c r="AL378"/>
  <c r="AL379"/>
  <c r="AW378"/>
  <c r="AW379"/>
  <c r="AN330"/>
  <c r="BT330"/>
  <c r="AM330"/>
  <c r="BH330"/>
  <c r="BH331"/>
  <c r="AW330"/>
  <c r="AW331" s="1"/>
  <c r="AC330"/>
  <c r="BU330"/>
  <c r="BI330"/>
  <c r="AX330"/>
  <c r="AL330"/>
  <c r="AL331"/>
  <c r="BI282"/>
  <c r="AN282"/>
  <c r="CD282"/>
  <c r="CD283"/>
  <c r="AW282"/>
  <c r="AW283" s="1"/>
  <c r="BJ282"/>
  <c r="BH282"/>
  <c r="BH283" s="1"/>
  <c r="BI234"/>
  <c r="AC234"/>
  <c r="AM186"/>
  <c r="AN186"/>
  <c r="AX186"/>
  <c r="AC186"/>
  <c r="BU186"/>
  <c r="BI186"/>
  <c r="CD186"/>
  <c r="CD187"/>
  <c r="AB186"/>
  <c r="BS186"/>
  <c r="BS187" s="1"/>
  <c r="AL186"/>
  <c r="AL187"/>
  <c r="BT186"/>
  <c r="BJ186"/>
  <c r="AM138"/>
  <c r="AN138"/>
  <c r="BJ138"/>
  <c r="BU138"/>
  <c r="AW138"/>
  <c r="AW139"/>
  <c r="AB138"/>
  <c r="BI138"/>
  <c r="BH138"/>
  <c r="BH139"/>
  <c r="BT138"/>
  <c r="AX138"/>
  <c r="AY138"/>
  <c r="CD138"/>
  <c r="CD139"/>
  <c r="BS138"/>
  <c r="BS139"/>
  <c r="BT90"/>
  <c r="BJ90"/>
  <c r="AN90"/>
  <c r="CD90"/>
  <c r="CD91"/>
  <c r="AX90"/>
  <c r="AW90"/>
  <c r="AW91"/>
  <c r="AM90"/>
  <c r="AB90"/>
  <c r="AY90"/>
  <c r="AC90"/>
  <c r="BS90"/>
  <c r="BS91"/>
  <c r="BH90"/>
  <c r="BH91"/>
  <c r="BI90"/>
  <c r="BU90"/>
  <c r="BH202"/>
  <c r="BH203"/>
  <c r="BJ698"/>
  <c r="AC250"/>
  <c r="AB250"/>
  <c r="BJ618"/>
  <c r="BJ330"/>
  <c r="AC138"/>
  <c r="BH746"/>
  <c r="BH747"/>
  <c r="AL90"/>
  <c r="AL91" s="1"/>
  <c r="BU682"/>
  <c r="AY122"/>
  <c r="BJ10"/>
  <c r="AL10"/>
  <c r="AL11" s="1"/>
  <c r="AY10"/>
  <c r="AW10"/>
  <c r="AW11"/>
  <c r="BT10"/>
  <c r="BS10"/>
  <c r="BS11"/>
  <c r="CD10"/>
  <c r="CD11" s="1"/>
  <c r="AX10"/>
  <c r="BU10"/>
  <c r="AC10"/>
  <c r="AM10"/>
  <c r="BH10"/>
  <c r="BH11"/>
  <c r="AB10"/>
  <c r="AN10"/>
  <c r="BI10"/>
  <c r="AM762"/>
  <c r="AB762"/>
  <c r="AN762"/>
  <c r="AC762"/>
  <c r="BI762"/>
  <c r="BH762"/>
  <c r="BH763" s="1"/>
  <c r="BT762"/>
  <c r="AY762"/>
  <c r="CD762"/>
  <c r="CD763" s="1"/>
  <c r="BS762"/>
  <c r="BS763"/>
  <c r="BU762"/>
  <c r="AW762"/>
  <c r="AW763" s="1"/>
  <c r="AX762"/>
  <c r="BT714"/>
  <c r="BI714"/>
  <c r="AL714"/>
  <c r="AL715"/>
  <c r="CD714"/>
  <c r="CD715" s="1"/>
  <c r="AB714"/>
  <c r="AX714"/>
  <c r="AW714"/>
  <c r="AW715" s="1"/>
  <c r="BS714"/>
  <c r="BS715"/>
  <c r="AY714"/>
  <c r="BH714"/>
  <c r="BH715" s="1"/>
  <c r="BJ714"/>
  <c r="AM714"/>
  <c r="AC714"/>
  <c r="AN714"/>
  <c r="AW602"/>
  <c r="AW603" s="1"/>
  <c r="AB554"/>
  <c r="BS554"/>
  <c r="BS555"/>
  <c r="CD554"/>
  <c r="CD555" s="1"/>
  <c r="AN554"/>
  <c r="BT506"/>
  <c r="AL506"/>
  <c r="AL507" s="1"/>
  <c r="AC506"/>
  <c r="AY506"/>
  <c r="BI506"/>
  <c r="CD506"/>
  <c r="CD507" s="1"/>
  <c r="AM506"/>
  <c r="BH506"/>
  <c r="BH507" s="1"/>
  <c r="AN506"/>
  <c r="AW506"/>
  <c r="AW507" s="1"/>
  <c r="BJ506"/>
  <c r="AB506"/>
  <c r="AX506"/>
  <c r="AB410"/>
  <c r="BI410"/>
  <c r="AC410"/>
  <c r="BT410"/>
  <c r="CD410"/>
  <c r="CD411" s="1"/>
  <c r="AX410"/>
  <c r="BS410"/>
  <c r="BS411"/>
  <c r="AY410"/>
  <c r="AL410"/>
  <c r="AL411"/>
  <c r="AM410"/>
  <c r="AN410"/>
  <c r="BH410"/>
  <c r="BH411"/>
  <c r="BU410"/>
  <c r="AW410"/>
  <c r="AW411" s="1"/>
  <c r="AB362"/>
  <c r="AC362"/>
  <c r="AX362"/>
  <c r="AM362"/>
  <c r="AW362"/>
  <c r="AW363"/>
  <c r="AN362"/>
  <c r="AL362"/>
  <c r="AL363"/>
  <c r="CD362"/>
  <c r="CD363" s="1"/>
  <c r="BS362"/>
  <c r="BS363"/>
  <c r="AY362"/>
  <c r="BJ362"/>
  <c r="BH362"/>
  <c r="BH363"/>
  <c r="BU362"/>
  <c r="BS314"/>
  <c r="BS315"/>
  <c r="BH314"/>
  <c r="BH315" s="1"/>
  <c r="AX314"/>
  <c r="AC314"/>
  <c r="BJ314"/>
  <c r="AM266"/>
  <c r="AB266"/>
  <c r="BS266"/>
  <c r="BS267"/>
  <c r="AW266"/>
  <c r="AW267" s="1"/>
  <c r="AM218"/>
  <c r="AX218"/>
  <c r="BS218"/>
  <c r="BS219" s="1"/>
  <c r="BT218"/>
  <c r="BH218"/>
  <c r="BH219"/>
  <c r="BU218"/>
  <c r="CD218"/>
  <c r="CD219"/>
  <c r="AB218"/>
  <c r="BI218"/>
  <c r="AW218"/>
  <c r="AW219"/>
  <c r="AY218"/>
  <c r="BJ218"/>
  <c r="AN218"/>
  <c r="AL218"/>
  <c r="AL219"/>
  <c r="AN170"/>
  <c r="BI170"/>
  <c r="BJ170"/>
  <c r="AC170"/>
  <c r="AX170"/>
  <c r="AM170"/>
  <c r="CD170"/>
  <c r="CD171"/>
  <c r="AY170"/>
  <c r="BH170"/>
  <c r="BH171"/>
  <c r="BU170"/>
  <c r="BT170"/>
  <c r="BS170"/>
  <c r="BS171"/>
  <c r="BJ122"/>
  <c r="AM122"/>
  <c r="BI122"/>
  <c r="AW122"/>
  <c r="AW123"/>
  <c r="AN122"/>
  <c r="AX122"/>
  <c r="AB122"/>
  <c r="CD122"/>
  <c r="CD123" s="1"/>
  <c r="AC122"/>
  <c r="BS122"/>
  <c r="BS123"/>
  <c r="BH122"/>
  <c r="BH123" s="1"/>
  <c r="AL122"/>
  <c r="AL123" s="1"/>
  <c r="BT74"/>
  <c r="AX74"/>
  <c r="BI74"/>
  <c r="BH74"/>
  <c r="BH75" s="1"/>
  <c r="AB74"/>
  <c r="AM26"/>
  <c r="CD26"/>
  <c r="CD27" s="1"/>
  <c r="BS26"/>
  <c r="BS27"/>
  <c r="AX26"/>
  <c r="BH26"/>
  <c r="BH27"/>
  <c r="AY26"/>
  <c r="AW26"/>
  <c r="AW27" s="1"/>
  <c r="AL26"/>
  <c r="AL27"/>
  <c r="BT26"/>
  <c r="BJ26"/>
  <c r="AB26"/>
  <c r="BU714"/>
  <c r="AL762"/>
  <c r="AL763" s="1"/>
  <c r="AL394"/>
  <c r="AL395"/>
  <c r="AC26"/>
  <c r="AC218"/>
  <c r="BU634"/>
  <c r="BU474"/>
  <c r="AC746"/>
  <c r="AN26"/>
  <c r="AL138"/>
  <c r="AL139"/>
  <c r="AL170"/>
  <c r="AL171" s="1"/>
  <c r="AY330"/>
  <c r="BS330"/>
  <c r="BS331"/>
  <c r="BH58"/>
  <c r="BH59" s="1"/>
  <c r="BT122"/>
  <c r="AM490"/>
  <c r="BI26"/>
  <c r="CD326"/>
  <c r="CD327"/>
  <c r="AW694"/>
  <c r="AW695" s="1"/>
  <c r="AL694"/>
  <c r="AL695"/>
  <c r="BS470"/>
  <c r="BS471" s="1"/>
  <c r="AB438"/>
  <c r="AL438"/>
  <c r="AL439" s="1"/>
  <c r="AB406"/>
  <c r="BS406"/>
  <c r="BS407"/>
  <c r="AY294"/>
  <c r="AL294"/>
  <c r="AL295" s="1"/>
  <c r="BI262"/>
  <c r="CD262"/>
  <c r="CD263" s="1"/>
  <c r="BI198"/>
  <c r="CD198"/>
  <c r="CD199"/>
  <c r="AN774"/>
  <c r="AX774"/>
  <c r="AY774"/>
  <c r="AM774"/>
  <c r="AC774"/>
  <c r="AL774"/>
  <c r="AL775"/>
  <c r="CD774"/>
  <c r="CD775" s="1"/>
  <c r="BS774"/>
  <c r="BS775"/>
  <c r="BH774"/>
  <c r="BH775" s="1"/>
  <c r="AM726"/>
  <c r="AN726"/>
  <c r="BT726"/>
  <c r="AC726"/>
  <c r="BH726"/>
  <c r="BH727"/>
  <c r="BU726"/>
  <c r="BI726"/>
  <c r="AW726"/>
  <c r="AW727"/>
  <c r="AX726"/>
  <c r="BJ726"/>
  <c r="AY726"/>
  <c r="CD726"/>
  <c r="CD727" s="1"/>
  <c r="AM694"/>
  <c r="AX694"/>
  <c r="AY694"/>
  <c r="AN694"/>
  <c r="AC694"/>
  <c r="BT694"/>
  <c r="BU694"/>
  <c r="BI694"/>
  <c r="CD694"/>
  <c r="CD695"/>
  <c r="BS694"/>
  <c r="BS695" s="1"/>
  <c r="BJ694"/>
  <c r="BH694"/>
  <c r="BH695"/>
  <c r="BI646"/>
  <c r="AY646"/>
  <c r="AM646"/>
  <c r="AN646"/>
  <c r="AC646"/>
  <c r="BT646"/>
  <c r="AL646"/>
  <c r="AL647"/>
  <c r="AX646"/>
  <c r="CD646"/>
  <c r="CD647"/>
  <c r="BS646"/>
  <c r="BS647" s="1"/>
  <c r="BH646"/>
  <c r="BH647"/>
  <c r="BS598"/>
  <c r="BS599" s="1"/>
  <c r="AM598"/>
  <c r="AM566"/>
  <c r="AN566"/>
  <c r="BU566"/>
  <c r="BT566"/>
  <c r="AY470"/>
  <c r="AX422"/>
  <c r="AY422"/>
  <c r="BI422"/>
  <c r="AN422"/>
  <c r="BH422"/>
  <c r="BH423" s="1"/>
  <c r="AX374"/>
  <c r="BI374"/>
  <c r="BH374"/>
  <c r="BH375" s="1"/>
  <c r="AY374"/>
  <c r="AW374"/>
  <c r="AW375"/>
  <c r="AB374"/>
  <c r="BU374"/>
  <c r="BJ374"/>
  <c r="AL374"/>
  <c r="AL375" s="1"/>
  <c r="AC374"/>
  <c r="AM374"/>
  <c r="CD374"/>
  <c r="CD375" s="1"/>
  <c r="AM326"/>
  <c r="BI326"/>
  <c r="AL326"/>
  <c r="AL327" s="1"/>
  <c r="AX326"/>
  <c r="AB326"/>
  <c r="AN326"/>
  <c r="AY326"/>
  <c r="BT326"/>
  <c r="BH326"/>
  <c r="BH327"/>
  <c r="BJ326"/>
  <c r="AX278"/>
  <c r="AC278"/>
  <c r="AY278"/>
  <c r="CD278"/>
  <c r="CD279" s="1"/>
  <c r="BT278"/>
  <c r="BS278"/>
  <c r="BS279"/>
  <c r="BH278"/>
  <c r="BH279"/>
  <c r="AB278"/>
  <c r="BU278"/>
  <c r="AM278"/>
  <c r="AC246"/>
  <c r="BJ246"/>
  <c r="AB246"/>
  <c r="BT246"/>
  <c r="CD246"/>
  <c r="CD247"/>
  <c r="BU246"/>
  <c r="BS246"/>
  <c r="BS247"/>
  <c r="BH246"/>
  <c r="BH247" s="1"/>
  <c r="BI246"/>
  <c r="AM246"/>
  <c r="AN214"/>
  <c r="BS214"/>
  <c r="BS215" s="1"/>
  <c r="BT214"/>
  <c r="BU214"/>
  <c r="CD214"/>
  <c r="CD215" s="1"/>
  <c r="BI214"/>
  <c r="AM214"/>
  <c r="AM166"/>
  <c r="BJ166"/>
  <c r="BS166"/>
  <c r="BS167"/>
  <c r="AN166"/>
  <c r="AX166"/>
  <c r="BH166"/>
  <c r="BH167"/>
  <c r="AW166"/>
  <c r="AW167" s="1"/>
  <c r="AL166"/>
  <c r="AL167"/>
  <c r="BU166"/>
  <c r="AY118"/>
  <c r="BT118"/>
  <c r="AB118"/>
  <c r="AL118"/>
  <c r="AL119" s="1"/>
  <c r="BU118"/>
  <c r="AC118"/>
  <c r="BI118"/>
  <c r="BH118"/>
  <c r="BH119"/>
  <c r="BJ86"/>
  <c r="AM86"/>
  <c r="AX86"/>
  <c r="AN86"/>
  <c r="AL86"/>
  <c r="AL87"/>
  <c r="BI86"/>
  <c r="BH86"/>
  <c r="BH87"/>
  <c r="AC86"/>
  <c r="BI54"/>
  <c r="AX54"/>
  <c r="BJ54"/>
  <c r="AM54"/>
  <c r="AN54"/>
  <c r="BT54"/>
  <c r="AL54"/>
  <c r="AL55"/>
  <c r="AC54"/>
  <c r="BU54"/>
  <c r="AB54"/>
  <c r="BH54"/>
  <c r="BH55" s="1"/>
  <c r="BU646"/>
  <c r="AL726"/>
  <c r="AL727"/>
  <c r="AX134"/>
  <c r="AN118"/>
  <c r="AL198"/>
  <c r="AL199"/>
  <c r="AL310"/>
  <c r="AL311"/>
  <c r="AY246"/>
  <c r="AB150"/>
  <c r="AW118"/>
  <c r="AW119" s="1"/>
  <c r="AW246"/>
  <c r="AW247"/>
  <c r="AW326"/>
  <c r="AW327"/>
  <c r="AW390"/>
  <c r="AW391"/>
  <c r="BH678"/>
  <c r="BH679"/>
  <c r="AL630"/>
  <c r="AL631" s="1"/>
  <c r="AX118"/>
  <c r="BJ198"/>
  <c r="AX246"/>
  <c r="BJ278"/>
  <c r="AB694"/>
  <c r="AY262"/>
  <c r="BU774"/>
  <c r="AB182"/>
  <c r="BS118"/>
  <c r="BS119"/>
  <c r="BH262"/>
  <c r="BH263"/>
  <c r="BS326"/>
  <c r="BS327"/>
  <c r="AW646"/>
  <c r="AW647"/>
  <c r="CD678"/>
  <c r="CD679"/>
  <c r="AW54"/>
  <c r="AW55"/>
  <c r="AL406"/>
  <c r="AL407"/>
  <c r="BJ118"/>
  <c r="BI278"/>
  <c r="AB454"/>
  <c r="AM758"/>
  <c r="AN758"/>
  <c r="BT758"/>
  <c r="AC758"/>
  <c r="BH758"/>
  <c r="BH759"/>
  <c r="BJ758"/>
  <c r="AW758"/>
  <c r="AW759" s="1"/>
  <c r="BU758"/>
  <c r="AY758"/>
  <c r="CD758"/>
  <c r="CD759"/>
  <c r="AM710"/>
  <c r="BT710"/>
  <c r="BI710"/>
  <c r="AY710"/>
  <c r="AC710"/>
  <c r="AL710"/>
  <c r="AL711" s="1"/>
  <c r="AX710"/>
  <c r="AN710"/>
  <c r="CD710"/>
  <c r="CD711" s="1"/>
  <c r="AW710"/>
  <c r="AW711"/>
  <c r="AX662"/>
  <c r="AM662"/>
  <c r="BT662"/>
  <c r="BI662"/>
  <c r="AN662"/>
  <c r="AC662"/>
  <c r="BU662"/>
  <c r="AY662"/>
  <c r="CD662"/>
  <c r="CD663" s="1"/>
  <c r="BJ662"/>
  <c r="BS662"/>
  <c r="BS663"/>
  <c r="AC502"/>
  <c r="AM438"/>
  <c r="BT438"/>
  <c r="BI438"/>
  <c r="AN438"/>
  <c r="AC438"/>
  <c r="AW438"/>
  <c r="AW439" s="1"/>
  <c r="BU438"/>
  <c r="AX438"/>
  <c r="AY438"/>
  <c r="BJ438"/>
  <c r="BS438"/>
  <c r="BS439"/>
  <c r="AX390"/>
  <c r="AC390"/>
  <c r="AL390"/>
  <c r="AL391" s="1"/>
  <c r="AY390"/>
  <c r="BU390"/>
  <c r="CD390"/>
  <c r="CD391"/>
  <c r="BS390"/>
  <c r="BS391" s="1"/>
  <c r="AM390"/>
  <c r="BJ390"/>
  <c r="BU342"/>
  <c r="BT342"/>
  <c r="AM342"/>
  <c r="AN342"/>
  <c r="CD342"/>
  <c r="CD343" s="1"/>
  <c r="AL342"/>
  <c r="AL343"/>
  <c r="BS342"/>
  <c r="BS343" s="1"/>
  <c r="AY342"/>
  <c r="BH342"/>
  <c r="BH343"/>
  <c r="AB342"/>
  <c r="BJ342"/>
  <c r="AW342"/>
  <c r="AW343"/>
  <c r="AC342"/>
  <c r="BI342"/>
  <c r="AB294"/>
  <c r="AM294"/>
  <c r="AC294"/>
  <c r="AN294"/>
  <c r="BT294"/>
  <c r="AX294"/>
  <c r="BH294"/>
  <c r="BH295" s="1"/>
  <c r="BJ294"/>
  <c r="AM230"/>
  <c r="BT230"/>
  <c r="BH230"/>
  <c r="BH231" s="1"/>
  <c r="AC230"/>
  <c r="BU230"/>
  <c r="AW230"/>
  <c r="AW231" s="1"/>
  <c r="AN230"/>
  <c r="BI230"/>
  <c r="BJ230"/>
  <c r="CD230"/>
  <c r="CD231"/>
  <c r="AN182"/>
  <c r="BT182"/>
  <c r="CD182"/>
  <c r="CD183"/>
  <c r="AN134"/>
  <c r="AM134"/>
  <c r="CD134"/>
  <c r="CD135"/>
  <c r="BS134"/>
  <c r="BS135" s="1"/>
  <c r="BH134"/>
  <c r="BH135"/>
  <c r="AW134"/>
  <c r="AW135" s="1"/>
  <c r="AB134"/>
  <c r="BT134"/>
  <c r="BJ134"/>
  <c r="AN70"/>
  <c r="BT70"/>
  <c r="BJ70"/>
  <c r="AX70"/>
  <c r="AM70"/>
  <c r="BI70"/>
  <c r="CD70"/>
  <c r="CD71" s="1"/>
  <c r="BS70"/>
  <c r="BS71" s="1"/>
  <c r="BH70"/>
  <c r="BH71"/>
  <c r="AB70"/>
  <c r="AW70"/>
  <c r="AW71"/>
  <c r="BH22"/>
  <c r="BH23" s="1"/>
  <c r="AC214"/>
  <c r="AL214"/>
  <c r="AL215"/>
  <c r="BI166"/>
  <c r="BU678"/>
  <c r="AB214"/>
  <c r="BS150"/>
  <c r="BS151" s="1"/>
  <c r="AW422"/>
  <c r="AW423"/>
  <c r="AW774"/>
  <c r="AW775" s="1"/>
  <c r="BI134"/>
  <c r="AX230"/>
  <c r="AX262"/>
  <c r="BI294"/>
  <c r="AN406"/>
  <c r="AB758"/>
  <c r="AD758" s="1"/>
  <c r="AM118"/>
  <c r="AY86"/>
  <c r="AY54"/>
  <c r="BU710"/>
  <c r="BU454"/>
  <c r="AY102"/>
  <c r="AB166"/>
  <c r="BJ646"/>
  <c r="AB230"/>
  <c r="CD150"/>
  <c r="CD151" s="1"/>
  <c r="BH214"/>
  <c r="BH215"/>
  <c r="AW294"/>
  <c r="AW295"/>
  <c r="BH438"/>
  <c r="BH439"/>
  <c r="AW662"/>
  <c r="AW663"/>
  <c r="BS710"/>
  <c r="BS711"/>
  <c r="BS86"/>
  <c r="BS87" s="1"/>
  <c r="AL278"/>
  <c r="AL279"/>
  <c r="BU134"/>
  <c r="BU294"/>
  <c r="AN390"/>
  <c r="AX406"/>
  <c r="BI566"/>
  <c r="AB774"/>
  <c r="AB646"/>
  <c r="AB390"/>
  <c r="AX758"/>
  <c r="BI774"/>
  <c r="BU70"/>
  <c r="AN246"/>
  <c r="AC134"/>
  <c r="AW278"/>
  <c r="AW279"/>
  <c r="BH710"/>
  <c r="BH711" s="1"/>
  <c r="AC166"/>
  <c r="AL70"/>
  <c r="AL71" s="1"/>
  <c r="AY214"/>
  <c r="AY134"/>
  <c r="BS230"/>
  <c r="BS231" s="1"/>
  <c r="BS294"/>
  <c r="BS295" s="1"/>
  <c r="CD438"/>
  <c r="CD439"/>
  <c r="BH662"/>
  <c r="BH663" s="1"/>
  <c r="CD86"/>
  <c r="CD87"/>
  <c r="AL246"/>
  <c r="AL247" s="1"/>
  <c r="AL566"/>
  <c r="AL567"/>
  <c r="AX214"/>
  <c r="AN374"/>
  <c r="BI390"/>
  <c r="BI406"/>
  <c r="AB662"/>
  <c r="BI758"/>
  <c r="BT774"/>
  <c r="BU86"/>
  <c r="AC742"/>
  <c r="AY678"/>
  <c r="AN678"/>
  <c r="BT678"/>
  <c r="AC678"/>
  <c r="BI678"/>
  <c r="AL678"/>
  <c r="AL679" s="1"/>
  <c r="AW678"/>
  <c r="AW679"/>
  <c r="AX678"/>
  <c r="AM678"/>
  <c r="BS678"/>
  <c r="BS679"/>
  <c r="BT630"/>
  <c r="AX630"/>
  <c r="AY630"/>
  <c r="AC630"/>
  <c r="BI630"/>
  <c r="BH630"/>
  <c r="BH631" s="1"/>
  <c r="BU630"/>
  <c r="AM630"/>
  <c r="AW630"/>
  <c r="AW631" s="1"/>
  <c r="AN630"/>
  <c r="BJ630"/>
  <c r="CD630"/>
  <c r="CD631" s="1"/>
  <c r="AX486"/>
  <c r="BH486"/>
  <c r="BH487"/>
  <c r="AN454"/>
  <c r="BT454"/>
  <c r="AY454"/>
  <c r="AC454"/>
  <c r="AM454"/>
  <c r="AL454"/>
  <c r="AL455"/>
  <c r="CD454"/>
  <c r="CD455" s="1"/>
  <c r="BS454"/>
  <c r="BS455"/>
  <c r="BH454"/>
  <c r="BH455" s="1"/>
  <c r="BI454"/>
  <c r="BJ454"/>
  <c r="AM406"/>
  <c r="BT406"/>
  <c r="AC406"/>
  <c r="BH406"/>
  <c r="BH407" s="1"/>
  <c r="BU406"/>
  <c r="AW406"/>
  <c r="AW407"/>
  <c r="BJ406"/>
  <c r="AY406"/>
  <c r="CD406"/>
  <c r="CD407"/>
  <c r="BI310"/>
  <c r="BT310"/>
  <c r="CD310"/>
  <c r="CD311"/>
  <c r="BU310"/>
  <c r="BS310"/>
  <c r="BS311"/>
  <c r="AB310"/>
  <c r="AX310"/>
  <c r="BH310"/>
  <c r="BH311"/>
  <c r="AC310"/>
  <c r="BJ310"/>
  <c r="AY310"/>
  <c r="AW310"/>
  <c r="AW311"/>
  <c r="AM310"/>
  <c r="AN262"/>
  <c r="AM262"/>
  <c r="BJ262"/>
  <c r="AW262"/>
  <c r="AW263" s="1"/>
  <c r="AB262"/>
  <c r="AC262"/>
  <c r="BT262"/>
  <c r="BU262"/>
  <c r="BS262"/>
  <c r="BS263"/>
  <c r="AN198"/>
  <c r="AM198"/>
  <c r="BS198"/>
  <c r="BS199"/>
  <c r="AB198"/>
  <c r="AY198"/>
  <c r="BH198"/>
  <c r="BH199"/>
  <c r="AC198"/>
  <c r="BT198"/>
  <c r="AW198"/>
  <c r="AW199"/>
  <c r="BU198"/>
  <c r="AX198"/>
  <c r="AN150"/>
  <c r="BT150"/>
  <c r="AY150"/>
  <c r="BU150"/>
  <c r="AL150"/>
  <c r="AL151"/>
  <c r="BI150"/>
  <c r="BJ150"/>
  <c r="BH150"/>
  <c r="BH151"/>
  <c r="AC150"/>
  <c r="AN102"/>
  <c r="BU102"/>
  <c r="CD102"/>
  <c r="CD103" s="1"/>
  <c r="AC102"/>
  <c r="AM102"/>
  <c r="BI102"/>
  <c r="BS102"/>
  <c r="BS103" s="1"/>
  <c r="BJ102"/>
  <c r="BH102"/>
  <c r="BH103"/>
  <c r="AW102"/>
  <c r="AW103" s="1"/>
  <c r="AX102"/>
  <c r="AN38"/>
  <c r="BJ38"/>
  <c r="AX38"/>
  <c r="BS38"/>
  <c r="BS39"/>
  <c r="BI38"/>
  <c r="BH38"/>
  <c r="BH39"/>
  <c r="AC70"/>
  <c r="AW150"/>
  <c r="AW151" s="1"/>
  <c r="CD54"/>
  <c r="CD55" s="1"/>
  <c r="AC326"/>
  <c r="BU422"/>
  <c r="AW214"/>
  <c r="AW215" s="1"/>
  <c r="AW86"/>
  <c r="AW87" s="1"/>
  <c r="AL758"/>
  <c r="AL759"/>
  <c r="BT166"/>
  <c r="AM150"/>
  <c r="AL102"/>
  <c r="AL103"/>
  <c r="BJ774"/>
  <c r="AY230"/>
  <c r="AY166"/>
  <c r="BJ710"/>
  <c r="AB86"/>
  <c r="CD166"/>
  <c r="CD167"/>
  <c r="CD294"/>
  <c r="CD295" s="1"/>
  <c r="BS374"/>
  <c r="BS375"/>
  <c r="AW454"/>
  <c r="AW455" s="1"/>
  <c r="BS630"/>
  <c r="BS631"/>
  <c r="BS726"/>
  <c r="BS727" s="1"/>
  <c r="BJ214"/>
  <c r="AN278"/>
  <c r="BT374"/>
  <c r="BT390"/>
  <c r="AB678"/>
  <c r="BT86"/>
  <c r="AB776"/>
  <c r="AC776"/>
  <c r="AY776"/>
  <c r="AN776"/>
  <c r="BT776"/>
  <c r="BU776"/>
  <c r="BI776"/>
  <c r="AX776"/>
  <c r="AX760"/>
  <c r="AM760"/>
  <c r="BI760"/>
  <c r="BJ760"/>
  <c r="AY760"/>
  <c r="BJ744"/>
  <c r="AM744"/>
  <c r="AB744"/>
  <c r="AX728"/>
  <c r="BI728"/>
  <c r="AY728"/>
  <c r="AX696"/>
  <c r="AM696"/>
  <c r="BT696"/>
  <c r="BU696"/>
  <c r="BI696"/>
  <c r="AC696"/>
  <c r="AY696"/>
  <c r="AB680"/>
  <c r="BJ680"/>
  <c r="AY680"/>
  <c r="BI680"/>
  <c r="AX680"/>
  <c r="AM680"/>
  <c r="BI664"/>
  <c r="BU664"/>
  <c r="BU648"/>
  <c r="BJ648"/>
  <c r="BT648"/>
  <c r="BI648"/>
  <c r="AX648"/>
  <c r="AM648"/>
  <c r="BT632"/>
  <c r="AY632"/>
  <c r="AN632"/>
  <c r="BT616"/>
  <c r="BI616"/>
  <c r="BU616"/>
  <c r="BJ616"/>
  <c r="AY616"/>
  <c r="AN600"/>
  <c r="BU600"/>
  <c r="BJ600"/>
  <c r="AX600"/>
  <c r="AY600"/>
  <c r="AM552"/>
  <c r="BU552"/>
  <c r="BI552"/>
  <c r="BJ552"/>
  <c r="AY552"/>
  <c r="AM536"/>
  <c r="BI536"/>
  <c r="BJ536"/>
  <c r="AN536"/>
  <c r="AM520"/>
  <c r="BJ520"/>
  <c r="AX520"/>
  <c r="AM504"/>
  <c r="AX504"/>
  <c r="AN488"/>
  <c r="AM472"/>
  <c r="AN472"/>
  <c r="AX440"/>
  <c r="BT440"/>
  <c r="BJ440"/>
  <c r="AX424"/>
  <c r="BU424"/>
  <c r="BI424"/>
  <c r="AM424"/>
  <c r="AX408"/>
  <c r="AY408"/>
  <c r="AN392"/>
  <c r="BU392"/>
  <c r="AX392"/>
  <c r="BI376"/>
  <c r="AM376"/>
  <c r="BT376"/>
  <c r="AM360"/>
  <c r="BJ360"/>
  <c r="AC360"/>
  <c r="AN360"/>
  <c r="AB344"/>
  <c r="BT344"/>
  <c r="BJ344"/>
  <c r="AN312"/>
  <c r="BT312"/>
  <c r="AB296"/>
  <c r="AC296"/>
  <c r="AY296"/>
  <c r="AB280"/>
  <c r="AX280"/>
  <c r="AB248"/>
  <c r="AC248"/>
  <c r="AN248"/>
  <c r="AN232"/>
  <c r="AM232"/>
  <c r="AN152"/>
  <c r="AM152"/>
  <c r="AM104"/>
  <c r="AN104"/>
  <c r="BJ88"/>
  <c r="AY88"/>
  <c r="BU88"/>
  <c r="BI88"/>
  <c r="AX88"/>
  <c r="AN88"/>
  <c r="AM72"/>
  <c r="BT72"/>
  <c r="BU72"/>
  <c r="BI72"/>
  <c r="BJ72"/>
  <c r="AY72"/>
  <c r="BI56"/>
  <c r="AX56"/>
  <c r="BT56"/>
  <c r="BU56"/>
  <c r="BJ56"/>
  <c r="AM56"/>
  <c r="AM40"/>
  <c r="BT40"/>
  <c r="BU40"/>
  <c r="BI40"/>
  <c r="BJ40"/>
  <c r="AY40"/>
  <c r="AX24"/>
  <c r="BU24"/>
  <c r="AN24"/>
  <c r="BJ24"/>
  <c r="BT24"/>
  <c r="AY24"/>
  <c r="S706"/>
  <c r="N784" i="69"/>
  <c r="N480"/>
  <c r="N208" i="82"/>
  <c r="N208" i="69"/>
  <c r="S210" i="83"/>
  <c r="S226"/>
  <c r="O178" i="69"/>
  <c r="F178"/>
  <c r="R18" i="62"/>
  <c r="N18"/>
  <c r="M19" i="99"/>
  <c r="AR19"/>
  <c r="K21"/>
  <c r="R15"/>
  <c r="N18"/>
  <c r="M20"/>
  <c r="C34"/>
  <c r="C154"/>
  <c r="R19"/>
  <c r="P8"/>
  <c r="C144"/>
  <c r="C30"/>
  <c r="C150"/>
  <c r="N11"/>
  <c r="O19"/>
  <c r="N19"/>
  <c r="Q19"/>
  <c r="G19"/>
  <c r="S20"/>
  <c r="AX20"/>
  <c r="C33"/>
  <c r="D144"/>
  <c r="D30"/>
  <c r="I19"/>
  <c r="C29"/>
  <c r="O20"/>
  <c r="L9"/>
  <c r="D145"/>
  <c r="Q20"/>
  <c r="AV20"/>
  <c r="D31"/>
  <c r="N8"/>
  <c r="K19"/>
  <c r="AP19"/>
  <c r="U19"/>
  <c r="AZ19"/>
  <c r="I20"/>
  <c r="AN20"/>
  <c r="H20"/>
  <c r="U20"/>
  <c r="C145"/>
  <c r="C31"/>
  <c r="C151"/>
  <c r="D143"/>
  <c r="D29"/>
  <c r="D149"/>
  <c r="AA14"/>
  <c r="C15"/>
  <c r="F8"/>
  <c r="K20"/>
  <c r="J20"/>
  <c r="D31" i="62"/>
  <c r="I31"/>
  <c r="O20"/>
  <c r="N20"/>
  <c r="C144"/>
  <c r="K22"/>
  <c r="J22"/>
  <c r="J18"/>
  <c r="Q22"/>
  <c r="K23"/>
  <c r="AP23"/>
  <c r="Q20"/>
  <c r="P20"/>
  <c r="O23"/>
  <c r="C145"/>
  <c r="H18"/>
  <c r="T18"/>
  <c r="D143"/>
  <c r="U22"/>
  <c r="T22"/>
  <c r="P8"/>
  <c r="G21"/>
  <c r="F21"/>
  <c r="Q21"/>
  <c r="AV21"/>
  <c r="P18"/>
  <c r="R15"/>
  <c r="D145"/>
  <c r="L18"/>
  <c r="D144"/>
  <c r="H7"/>
  <c r="H8"/>
  <c r="P29"/>
  <c r="L29"/>
  <c r="H29"/>
  <c r="L93"/>
  <c r="H93"/>
  <c r="P93"/>
  <c r="P40"/>
  <c r="H40"/>
  <c r="L40"/>
  <c r="P51"/>
  <c r="L51"/>
  <c r="AA47"/>
  <c r="C48"/>
  <c r="T51"/>
  <c r="H51"/>
  <c r="P71"/>
  <c r="L71"/>
  <c r="H71"/>
  <c r="P82"/>
  <c r="L82"/>
  <c r="H82"/>
  <c r="P104"/>
  <c r="H104"/>
  <c r="L104"/>
  <c r="H115"/>
  <c r="P115"/>
  <c r="L115"/>
  <c r="S192" i="83"/>
  <c r="DM77" i="49"/>
  <c r="DM71"/>
  <c r="DM66"/>
  <c r="DM69"/>
  <c r="DM53"/>
  <c r="U49"/>
  <c r="CU49"/>
  <c r="L59"/>
  <c r="H44"/>
  <c r="T56"/>
  <c r="L56"/>
  <c r="J45"/>
  <c r="L57"/>
  <c r="J44"/>
  <c r="L58"/>
  <c r="F22" i="6"/>
  <c r="DM51" i="49"/>
  <c r="U51"/>
  <c r="U54"/>
  <c r="AX54"/>
  <c r="F41" i="6"/>
  <c r="AC44"/>
  <c r="AD44"/>
  <c r="F20"/>
  <c r="AC20"/>
  <c r="AD20"/>
  <c r="AC23"/>
  <c r="AD23"/>
  <c r="F23"/>
  <c r="F18"/>
  <c r="O46" i="69"/>
  <c r="F46"/>
  <c r="O46" i="82"/>
  <c r="F46" s="1"/>
  <c r="AC34" i="6"/>
  <c r="AD34"/>
  <c r="F34"/>
  <c r="U48" i="49"/>
  <c r="BR48"/>
  <c r="AY746" i="83"/>
  <c r="AB698"/>
  <c r="CM48" i="49"/>
  <c r="F42" i="6"/>
  <c r="AC42"/>
  <c r="AD42"/>
  <c r="DM70" i="49"/>
  <c r="U52"/>
  <c r="CU52"/>
  <c r="U53"/>
  <c r="CI53"/>
  <c r="BU486" i="83"/>
  <c r="U50" i="49"/>
  <c r="BU298" i="83"/>
  <c r="BU602"/>
  <c r="CD602"/>
  <c r="CD603"/>
  <c r="BT602"/>
  <c r="AC602"/>
  <c r="BH602"/>
  <c r="BH603"/>
  <c r="BJ602"/>
  <c r="BI602"/>
  <c r="AY602"/>
  <c r="AB602"/>
  <c r="AN602"/>
  <c r="BS602"/>
  <c r="BS603"/>
  <c r="AX602"/>
  <c r="AM602"/>
  <c r="AL602"/>
  <c r="AL603"/>
  <c r="AC588"/>
  <c r="BI588"/>
  <c r="AM588"/>
  <c r="CD588"/>
  <c r="CD589"/>
  <c r="BH588"/>
  <c r="BH589"/>
  <c r="BT588"/>
  <c r="AX588"/>
  <c r="AL588"/>
  <c r="AL589"/>
  <c r="BS588"/>
  <c r="BS589"/>
  <c r="AW588"/>
  <c r="AW589"/>
  <c r="BJ588"/>
  <c r="AY588"/>
  <c r="AN588"/>
  <c r="AB588"/>
  <c r="BU588"/>
  <c r="BT568"/>
  <c r="BJ522"/>
  <c r="AM522"/>
  <c r="CD522"/>
  <c r="CD523"/>
  <c r="BU522"/>
  <c r="BT522"/>
  <c r="BU178"/>
  <c r="BS178"/>
  <c r="BS179" s="1"/>
  <c r="AW178"/>
  <c r="AW179"/>
  <c r="AB178"/>
  <c r="AL178"/>
  <c r="AL179"/>
  <c r="AM178"/>
  <c r="BJ178"/>
  <c r="CD178"/>
  <c r="CD179" s="1"/>
  <c r="BH178"/>
  <c r="BH179" s="1"/>
  <c r="AY178"/>
  <c r="AX178"/>
  <c r="AC178"/>
  <c r="AN178"/>
  <c r="BT178"/>
  <c r="BI178"/>
  <c r="AB778"/>
  <c r="AX778"/>
  <c r="AM778"/>
  <c r="CD778"/>
  <c r="CD779"/>
  <c r="AY778"/>
  <c r="AW778"/>
  <c r="AW779"/>
  <c r="AN778"/>
  <c r="BT778"/>
  <c r="BU778"/>
  <c r="BJ778"/>
  <c r="AL778"/>
  <c r="AL779" s="1"/>
  <c r="BH778"/>
  <c r="BH779" s="1"/>
  <c r="BI778"/>
  <c r="BK778" s="1"/>
  <c r="AC778"/>
  <c r="BS778"/>
  <c r="BS779"/>
  <c r="BT734"/>
  <c r="AM734"/>
  <c r="BS734"/>
  <c r="BS735" s="1"/>
  <c r="AW734"/>
  <c r="AW735"/>
  <c r="BU734"/>
  <c r="AB734"/>
  <c r="AX734"/>
  <c r="AL734"/>
  <c r="AL735" s="1"/>
  <c r="CD734"/>
  <c r="CD735"/>
  <c r="BH734"/>
  <c r="BH735" s="1"/>
  <c r="AN734"/>
  <c r="AY734"/>
  <c r="BJ734"/>
  <c r="AC734"/>
  <c r="BI734"/>
  <c r="AY712"/>
  <c r="AL712"/>
  <c r="AL713" s="1"/>
  <c r="CD712"/>
  <c r="CD713"/>
  <c r="BH712"/>
  <c r="BH713" s="1"/>
  <c r="BI712"/>
  <c r="BS712"/>
  <c r="BS713"/>
  <c r="AW712"/>
  <c r="AW713" s="1"/>
  <c r="BT712"/>
  <c r="BJ712"/>
  <c r="AB712"/>
  <c r="AX712"/>
  <c r="AC712"/>
  <c r="AN712"/>
  <c r="BU712"/>
  <c r="AY628"/>
  <c r="AL610"/>
  <c r="AL611" s="1"/>
  <c r="CD610"/>
  <c r="CD611"/>
  <c r="BJ610"/>
  <c r="AC610"/>
  <c r="BU582"/>
  <c r="AX582"/>
  <c r="AL582"/>
  <c r="AL583"/>
  <c r="BI582"/>
  <c r="AC582"/>
  <c r="BU560"/>
  <c r="AY560"/>
  <c r="CD560"/>
  <c r="CD561"/>
  <c r="BH560"/>
  <c r="BH561"/>
  <c r="AL560"/>
  <c r="AL561"/>
  <c r="AC560"/>
  <c r="BJ560"/>
  <c r="AN560"/>
  <c r="BS560"/>
  <c r="BS561"/>
  <c r="AW560"/>
  <c r="AW561" s="1"/>
  <c r="BT560"/>
  <c r="BI560"/>
  <c r="AB560"/>
  <c r="AX560"/>
  <c r="AM560"/>
  <c r="AB514"/>
  <c r="AY514"/>
  <c r="CD514"/>
  <c r="CD515" s="1"/>
  <c r="BH514"/>
  <c r="BH515"/>
  <c r="BJ156"/>
  <c r="CD156"/>
  <c r="CD157"/>
  <c r="BH156"/>
  <c r="BH157" s="1"/>
  <c r="AL156"/>
  <c r="AL157"/>
  <c r="AN156"/>
  <c r="BT156"/>
  <c r="AY156"/>
  <c r="BS156"/>
  <c r="BS157"/>
  <c r="AW156"/>
  <c r="AW157"/>
  <c r="AB156"/>
  <c r="BU156"/>
  <c r="AX156"/>
  <c r="AM156"/>
  <c r="AC156"/>
  <c r="BI156"/>
  <c r="AM712"/>
  <c r="BI770"/>
  <c r="AN770"/>
  <c r="AB770"/>
  <c r="AL770"/>
  <c r="AL771" s="1"/>
  <c r="BS770"/>
  <c r="BS771"/>
  <c r="AW770"/>
  <c r="AW771" s="1"/>
  <c r="AY770"/>
  <c r="CD770"/>
  <c r="CD771" s="1"/>
  <c r="BH770"/>
  <c r="BH771"/>
  <c r="BU770"/>
  <c r="AX770"/>
  <c r="AC770"/>
  <c r="AM770"/>
  <c r="BJ770"/>
  <c r="BT770"/>
  <c r="BI742"/>
  <c r="BH742"/>
  <c r="BH743"/>
  <c r="AB742"/>
  <c r="AN742"/>
  <c r="AL742"/>
  <c r="AL743"/>
  <c r="BS742"/>
  <c r="BS743"/>
  <c r="BU742"/>
  <c r="AW742"/>
  <c r="AW743" s="1"/>
  <c r="BJ742"/>
  <c r="BT742"/>
  <c r="CD742"/>
  <c r="CD743" s="1"/>
  <c r="AX742"/>
  <c r="AM742"/>
  <c r="AY742"/>
  <c r="BU720"/>
  <c r="AY720"/>
  <c r="AL720"/>
  <c r="AL721" s="1"/>
  <c r="CD720"/>
  <c r="CD721"/>
  <c r="BH720"/>
  <c r="BH721"/>
  <c r="AC720"/>
  <c r="BJ720"/>
  <c r="AN720"/>
  <c r="BS720"/>
  <c r="BS721" s="1"/>
  <c r="AW720"/>
  <c r="AW721"/>
  <c r="AX720"/>
  <c r="AM720"/>
  <c r="BI720"/>
  <c r="AB720"/>
  <c r="BT720"/>
  <c r="BJ666"/>
  <c r="BT666"/>
  <c r="CD666"/>
  <c r="CD667" s="1"/>
  <c r="AL666"/>
  <c r="AL667" s="1"/>
  <c r="BU666"/>
  <c r="AX666"/>
  <c r="AW666"/>
  <c r="AW667" s="1"/>
  <c r="AB666"/>
  <c r="AC666"/>
  <c r="BS666"/>
  <c r="BS667"/>
  <c r="AY666"/>
  <c r="BI666"/>
  <c r="AN666"/>
  <c r="AM666"/>
  <c r="BT636"/>
  <c r="AX636"/>
  <c r="AL636"/>
  <c r="AL637" s="1"/>
  <c r="BS636"/>
  <c r="BS637" s="1"/>
  <c r="AW636"/>
  <c r="AW637" s="1"/>
  <c r="AC636"/>
  <c r="BI636"/>
  <c r="AM636"/>
  <c r="CD636"/>
  <c r="CD637"/>
  <c r="BH636"/>
  <c r="BH637" s="1"/>
  <c r="BU636"/>
  <c r="BJ636"/>
  <c r="AY636"/>
  <c r="AN636"/>
  <c r="AB636"/>
  <c r="CD596"/>
  <c r="CD597" s="1"/>
  <c r="BS596"/>
  <c r="BS597"/>
  <c r="BT574"/>
  <c r="AM574"/>
  <c r="CD574"/>
  <c r="CD575"/>
  <c r="BH574"/>
  <c r="BH575" s="1"/>
  <c r="BJ574"/>
  <c r="BU574"/>
  <c r="AB574"/>
  <c r="AX574"/>
  <c r="AL574"/>
  <c r="AL575" s="1"/>
  <c r="BS574"/>
  <c r="BS575"/>
  <c r="AW574"/>
  <c r="AW575" s="1"/>
  <c r="AC574"/>
  <c r="BI574"/>
  <c r="AN574"/>
  <c r="AY574"/>
  <c r="BT530"/>
  <c r="AM530"/>
  <c r="BJ530"/>
  <c r="AC530"/>
  <c r="BJ164"/>
  <c r="AY164"/>
  <c r="BI164"/>
  <c r="BU164"/>
  <c r="AW164"/>
  <c r="AW165"/>
  <c r="AX164"/>
  <c r="CD164"/>
  <c r="CD165"/>
  <c r="BH164"/>
  <c r="BH165" s="1"/>
  <c r="BT164"/>
  <c r="AC164"/>
  <c r="AN164"/>
  <c r="AB164"/>
  <c r="BS164"/>
  <c r="BS165"/>
  <c r="AM164"/>
  <c r="AL164"/>
  <c r="AL165" s="1"/>
  <c r="AC39" i="6"/>
  <c r="AD39"/>
  <c r="F39"/>
  <c r="AD17" i="1"/>
  <c r="AD9"/>
  <c r="AD16"/>
  <c r="AD24"/>
  <c r="AD13"/>
  <c r="AD21"/>
  <c r="AD12"/>
  <c r="AD20"/>
  <c r="AX13" i="49"/>
  <c r="AR12" i="45"/>
  <c r="AH12" i="47"/>
  <c r="I8" i="5"/>
  <c r="C8"/>
  <c r="AN518" i="83"/>
  <c r="AC518"/>
  <c r="AX518"/>
  <c r="AB518"/>
  <c r="AY518"/>
  <c r="AL518"/>
  <c r="AL519"/>
  <c r="CD518"/>
  <c r="CD519" s="1"/>
  <c r="BT518"/>
  <c r="M22" i="99"/>
  <c r="D147"/>
  <c r="Q22"/>
  <c r="K22"/>
  <c r="O22"/>
  <c r="N22"/>
  <c r="D33"/>
  <c r="I22"/>
  <c r="AN22"/>
  <c r="G22"/>
  <c r="S22"/>
  <c r="G23"/>
  <c r="AL23"/>
  <c r="M23"/>
  <c r="L23"/>
  <c r="O23"/>
  <c r="K23"/>
  <c r="AP23"/>
  <c r="D34"/>
  <c r="D45"/>
  <c r="M45"/>
  <c r="BH580" i="83"/>
  <c r="BH581" s="1"/>
  <c r="AL580"/>
  <c r="AL581"/>
  <c r="BI572"/>
  <c r="AM572"/>
  <c r="CD572"/>
  <c r="CD573"/>
  <c r="BH572"/>
  <c r="BH573" s="1"/>
  <c r="AB572"/>
  <c r="BJ572"/>
  <c r="AN572"/>
  <c r="AX572"/>
  <c r="AC572"/>
  <c r="BT572"/>
  <c r="AL572"/>
  <c r="AL573" s="1"/>
  <c r="AW572"/>
  <c r="AW573"/>
  <c r="BU572"/>
  <c r="AY572"/>
  <c r="BS572"/>
  <c r="BS573"/>
  <c r="AC550"/>
  <c r="AY550"/>
  <c r="CD550"/>
  <c r="CD551"/>
  <c r="AM550"/>
  <c r="AB550"/>
  <c r="BH550"/>
  <c r="BH551"/>
  <c r="BT542"/>
  <c r="AM542"/>
  <c r="AL542"/>
  <c r="AL543"/>
  <c r="BS542"/>
  <c r="BS543" s="1"/>
  <c r="AW542"/>
  <c r="AW543"/>
  <c r="BU542"/>
  <c r="BI542"/>
  <c r="AN542"/>
  <c r="AX542"/>
  <c r="BH542"/>
  <c r="BH543" s="1"/>
  <c r="AB542"/>
  <c r="CD542"/>
  <c r="CD543" s="1"/>
  <c r="BJ542"/>
  <c r="AY542"/>
  <c r="AC542"/>
  <c r="BS534"/>
  <c r="BS535" s="1"/>
  <c r="AM534"/>
  <c r="BI534"/>
  <c r="AX534"/>
  <c r="BT534"/>
  <c r="AC534"/>
  <c r="BU534"/>
  <c r="AY510"/>
  <c r="AL510"/>
  <c r="AL511" s="1"/>
  <c r="BS510"/>
  <c r="BS511" s="1"/>
  <c r="AW510"/>
  <c r="AW511" s="1"/>
  <c r="BT510"/>
  <c r="AM510"/>
  <c r="CD510"/>
  <c r="CD511"/>
  <c r="AB510"/>
  <c r="AX510"/>
  <c r="BH510"/>
  <c r="BH511"/>
  <c r="AC510"/>
  <c r="BU510"/>
  <c r="BI510"/>
  <c r="AN510"/>
  <c r="BJ510"/>
  <c r="E72" i="99"/>
  <c r="E83"/>
  <c r="E94"/>
  <c r="E105"/>
  <c r="E116"/>
  <c r="AB534" i="83"/>
  <c r="U22" i="99"/>
  <c r="G31"/>
  <c r="Q31"/>
  <c r="P31"/>
  <c r="M31"/>
  <c r="DM80" i="49"/>
  <c r="AC38" i="6"/>
  <c r="AD38"/>
  <c r="F38"/>
  <c r="AC26"/>
  <c r="AD26"/>
  <c r="O136" i="47"/>
  <c r="O143"/>
  <c r="O135"/>
  <c r="I4" i="5"/>
  <c r="C4"/>
  <c r="K33" i="99"/>
  <c r="AP33"/>
  <c r="L14" i="1"/>
  <c r="S6" i="86"/>
  <c r="M1" i="88"/>
  <c r="T9" i="83"/>
  <c r="BA74" i="49"/>
  <c r="BO50"/>
  <c r="BJ50"/>
  <c r="BV53"/>
  <c r="CN53"/>
  <c r="O596" i="82"/>
  <c r="F596"/>
  <c r="M20" i="62"/>
  <c r="L20"/>
  <c r="I20"/>
  <c r="AN20"/>
  <c r="K20"/>
  <c r="AD23" i="1"/>
  <c r="AD22"/>
  <c r="AD19"/>
  <c r="AD18"/>
  <c r="AD11"/>
  <c r="AD15"/>
  <c r="N98" i="69"/>
  <c r="N98" i="82"/>
  <c r="DM73" i="49"/>
  <c r="AX570" i="83"/>
  <c r="J23" i="99"/>
  <c r="CQ50" i="49"/>
  <c r="AZ50"/>
  <c r="BV50"/>
  <c r="BL50"/>
  <c r="BC50"/>
  <c r="AO50"/>
  <c r="CN50"/>
  <c r="AF50"/>
  <c r="AQ50"/>
  <c r="BZ50"/>
  <c r="DH50"/>
  <c r="BF50"/>
  <c r="DK50"/>
  <c r="DB50"/>
  <c r="BW50"/>
  <c r="BM50"/>
  <c r="CA50"/>
  <c r="AR53"/>
  <c r="CA53"/>
  <c r="BJ53"/>
  <c r="AI53"/>
  <c r="BS53"/>
  <c r="DG48"/>
  <c r="N288" i="82"/>
  <c r="AW14" i="48"/>
  <c r="AR13" i="45"/>
  <c r="BI782" i="83"/>
  <c r="BK782"/>
  <c r="AL782"/>
  <c r="AL783" s="1"/>
  <c r="BH782"/>
  <c r="BH783"/>
  <c r="AX782"/>
  <c r="AB782"/>
  <c r="AY782"/>
  <c r="AC782"/>
  <c r="AW782"/>
  <c r="AW783"/>
  <c r="AN782"/>
  <c r="BJ782"/>
  <c r="CD782"/>
  <c r="CD783"/>
  <c r="BS782"/>
  <c r="BS783"/>
  <c r="BU782"/>
  <c r="BT782"/>
  <c r="AM782"/>
  <c r="AO782"/>
  <c r="AN766"/>
  <c r="BT766"/>
  <c r="AC766"/>
  <c r="BS766"/>
  <c r="BS767" s="1"/>
  <c r="BI766"/>
  <c r="AX766"/>
  <c r="BH766"/>
  <c r="BH767" s="1"/>
  <c r="AM766"/>
  <c r="AB766"/>
  <c r="BU766"/>
  <c r="AY766"/>
  <c r="BJ766"/>
  <c r="CD766"/>
  <c r="CD767" s="1"/>
  <c r="AW766"/>
  <c r="AW767"/>
  <c r="AB614"/>
  <c r="AN614"/>
  <c r="AL614"/>
  <c r="AL615" s="1"/>
  <c r="BT614"/>
  <c r="AX614"/>
  <c r="CD614"/>
  <c r="CD615"/>
  <c r="BH614"/>
  <c r="BH615"/>
  <c r="BU614"/>
  <c r="BJ614"/>
  <c r="BI614"/>
  <c r="AY614"/>
  <c r="AM614"/>
  <c r="BS614"/>
  <c r="BS615"/>
  <c r="AW614"/>
  <c r="AW615" s="1"/>
  <c r="AC614"/>
  <c r="AX584"/>
  <c r="AW584"/>
  <c r="AW585" s="1"/>
  <c r="AY584"/>
  <c r="CD584"/>
  <c r="CD585"/>
  <c r="BT584"/>
  <c r="BS584"/>
  <c r="BS585"/>
  <c r="AL584"/>
  <c r="AL585" s="1"/>
  <c r="BJ584"/>
  <c r="BH584"/>
  <c r="BH585" s="1"/>
  <c r="AC584"/>
  <c r="AN584"/>
  <c r="AB584"/>
  <c r="BU584"/>
  <c r="AM584"/>
  <c r="BI584"/>
  <c r="AB568"/>
  <c r="AY568"/>
  <c r="AN568"/>
  <c r="BS568"/>
  <c r="BS569"/>
  <c r="AC568"/>
  <c r="AX568"/>
  <c r="AL568"/>
  <c r="AL569"/>
  <c r="CD568"/>
  <c r="CD569" s="1"/>
  <c r="AM568"/>
  <c r="BU568"/>
  <c r="BH568"/>
  <c r="BH569" s="1"/>
  <c r="AW568"/>
  <c r="AW569"/>
  <c r="BJ568"/>
  <c r="BJ458"/>
  <c r="AX458"/>
  <c r="AM458"/>
  <c r="AL458"/>
  <c r="AL459" s="1"/>
  <c r="AW458"/>
  <c r="AW459"/>
  <c r="BI458"/>
  <c r="BH458"/>
  <c r="BH459"/>
  <c r="BT458"/>
  <c r="AY444"/>
  <c r="BT444"/>
  <c r="AL444"/>
  <c r="AL445"/>
  <c r="AB444"/>
  <c r="BU444"/>
  <c r="AC444"/>
  <c r="BI444"/>
  <c r="BS444"/>
  <c r="BS445" s="1"/>
  <c r="BJ444"/>
  <c r="AW444"/>
  <c r="AW445" s="1"/>
  <c r="AX444"/>
  <c r="AM444"/>
  <c r="CD444"/>
  <c r="CD445" s="1"/>
  <c r="AN444"/>
  <c r="BH444"/>
  <c r="BH445"/>
  <c r="AX430"/>
  <c r="AN430"/>
  <c r="AL430"/>
  <c r="AL431"/>
  <c r="AB430"/>
  <c r="AC430"/>
  <c r="CD430"/>
  <c r="CD431"/>
  <c r="BJ430"/>
  <c r="BT430"/>
  <c r="BI430"/>
  <c r="BH430"/>
  <c r="BH431" s="1"/>
  <c r="AY430"/>
  <c r="BS430"/>
  <c r="BS431"/>
  <c r="AM430"/>
  <c r="AW430"/>
  <c r="AW431"/>
  <c r="BS358"/>
  <c r="BS359" s="1"/>
  <c r="AC358"/>
  <c r="AL358"/>
  <c r="AL359"/>
  <c r="BT358"/>
  <c r="AN358"/>
  <c r="AB358"/>
  <c r="CD358"/>
  <c r="CD359" s="1"/>
  <c r="BH358"/>
  <c r="BH359"/>
  <c r="AW358"/>
  <c r="AW359" s="1"/>
  <c r="AM358"/>
  <c r="AY358"/>
  <c r="BJ358"/>
  <c r="BI358"/>
  <c r="AX358"/>
  <c r="BU358"/>
  <c r="BI328"/>
  <c r="BJ328"/>
  <c r="AM328"/>
  <c r="CD328"/>
  <c r="CD329"/>
  <c r="BH328"/>
  <c r="BH329" s="1"/>
  <c r="BT328"/>
  <c r="AN328"/>
  <c r="AB328"/>
  <c r="BS328"/>
  <c r="BS329"/>
  <c r="AW328"/>
  <c r="AW329"/>
  <c r="AC328"/>
  <c r="AL328"/>
  <c r="AL329"/>
  <c r="AX328"/>
  <c r="AY328"/>
  <c r="BJ300"/>
  <c r="AX300"/>
  <c r="AY300"/>
  <c r="CD300"/>
  <c r="CD301"/>
  <c r="AB300"/>
  <c r="AM300"/>
  <c r="AN300"/>
  <c r="BH300"/>
  <c r="BH301"/>
  <c r="BU300"/>
  <c r="AC300"/>
  <c r="BS300"/>
  <c r="BS301"/>
  <c r="BT300"/>
  <c r="BI300"/>
  <c r="AL300"/>
  <c r="AL301"/>
  <c r="AW300"/>
  <c r="AW301" s="1"/>
  <c r="AM284"/>
  <c r="BT284"/>
  <c r="BI284"/>
  <c r="BJ284"/>
  <c r="AX284"/>
  <c r="AW284"/>
  <c r="AW285"/>
  <c r="BS284"/>
  <c r="BS285"/>
  <c r="AY284"/>
  <c r="BU284"/>
  <c r="AL284"/>
  <c r="AL285"/>
  <c r="CD284"/>
  <c r="CD285"/>
  <c r="AN284"/>
  <c r="BH284"/>
  <c r="BH285"/>
  <c r="AM268"/>
  <c r="BT268"/>
  <c r="BI268"/>
  <c r="AW268"/>
  <c r="AW269"/>
  <c r="AL268"/>
  <c r="AL269"/>
  <c r="BU268"/>
  <c r="BS268"/>
  <c r="BS269" s="1"/>
  <c r="AX268"/>
  <c r="AB268"/>
  <c r="AY268"/>
  <c r="BH268"/>
  <c r="BH269"/>
  <c r="BJ268"/>
  <c r="AC268"/>
  <c r="AN268"/>
  <c r="CD268"/>
  <c r="CD269"/>
  <c r="AB252"/>
  <c r="AN252"/>
  <c r="BI252"/>
  <c r="AL252"/>
  <c r="AL253"/>
  <c r="AX252"/>
  <c r="AY252"/>
  <c r="AC252"/>
  <c r="AW252"/>
  <c r="AW253" s="1"/>
  <c r="BU252"/>
  <c r="BS252"/>
  <c r="BS253" s="1"/>
  <c r="BJ252"/>
  <c r="AM252"/>
  <c r="CD252"/>
  <c r="CD253" s="1"/>
  <c r="BH252"/>
  <c r="BH253"/>
  <c r="BT252"/>
  <c r="BT236"/>
  <c r="AM236"/>
  <c r="AX236"/>
  <c r="AN236"/>
  <c r="AB236"/>
  <c r="AY236"/>
  <c r="AC236"/>
  <c r="AL236"/>
  <c r="AL237" s="1"/>
  <c r="BH236"/>
  <c r="BH237"/>
  <c r="BJ236"/>
  <c r="BK236" s="1"/>
  <c r="CD236"/>
  <c r="CD237" s="1"/>
  <c r="BI236"/>
  <c r="BU236"/>
  <c r="BV236" s="1"/>
  <c r="AW236"/>
  <c r="AW237" s="1"/>
  <c r="AY42"/>
  <c r="AN42"/>
  <c r="AL42"/>
  <c r="AL43" s="1"/>
  <c r="AX42"/>
  <c r="BU42"/>
  <c r="BS42"/>
  <c r="BS43" s="1"/>
  <c r="AB42"/>
  <c r="CD42"/>
  <c r="CD43" s="1"/>
  <c r="AC42"/>
  <c r="BH42"/>
  <c r="BH43"/>
  <c r="AW42"/>
  <c r="AW43" s="1"/>
  <c r="BI42"/>
  <c r="BJ42"/>
  <c r="BT42"/>
  <c r="AM42"/>
  <c r="L8" i="62"/>
  <c r="BU430" i="83"/>
  <c r="BU328"/>
  <c r="AB284"/>
  <c r="BI568"/>
  <c r="BS236"/>
  <c r="BS237"/>
  <c r="CG50" i="49"/>
  <c r="C42" i="99"/>
  <c r="C157"/>
  <c r="U55" i="49"/>
  <c r="CK55"/>
  <c r="CD55"/>
  <c r="CC55"/>
  <c r="G211" i="83"/>
  <c r="G209" i="69" s="1"/>
  <c r="BI22" i="83"/>
  <c r="BJ22"/>
  <c r="AB22"/>
  <c r="AC22"/>
  <c r="BT22"/>
  <c r="BU22"/>
  <c r="AM22"/>
  <c r="AN22"/>
  <c r="AX22"/>
  <c r="AY22"/>
  <c r="AL22"/>
  <c r="AL23" s="1"/>
  <c r="CD22"/>
  <c r="CD23"/>
  <c r="J8" i="62"/>
  <c r="F8"/>
  <c r="T9"/>
  <c r="H11"/>
  <c r="AP22"/>
  <c r="T11"/>
  <c r="S22"/>
  <c r="R22"/>
  <c r="AO13"/>
  <c r="J140"/>
  <c r="N22"/>
  <c r="C32"/>
  <c r="C43"/>
  <c r="I22"/>
  <c r="U19"/>
  <c r="AZ19"/>
  <c r="AX12"/>
  <c r="T8"/>
  <c r="T13"/>
  <c r="D147"/>
  <c r="H20"/>
  <c r="D33"/>
  <c r="G22"/>
  <c r="F22"/>
  <c r="J11"/>
  <c r="C148"/>
  <c r="D30"/>
  <c r="O30"/>
  <c r="AT30"/>
  <c r="M22"/>
  <c r="AR22"/>
  <c r="G19"/>
  <c r="F19"/>
  <c r="AZ12"/>
  <c r="K19"/>
  <c r="AP19"/>
  <c r="J9"/>
  <c r="AN10"/>
  <c r="D149"/>
  <c r="D40"/>
  <c r="D51"/>
  <c r="P23"/>
  <c r="P21"/>
  <c r="P11"/>
  <c r="C45"/>
  <c r="C154"/>
  <c r="E30"/>
  <c r="AA14"/>
  <c r="C15"/>
  <c r="N9"/>
  <c r="K21"/>
  <c r="J21"/>
  <c r="M21"/>
  <c r="U21"/>
  <c r="S21"/>
  <c r="R21"/>
  <c r="O21"/>
  <c r="D32"/>
  <c r="I21"/>
  <c r="D146"/>
  <c r="M23"/>
  <c r="L23"/>
  <c r="U23"/>
  <c r="T23"/>
  <c r="D34"/>
  <c r="Q34"/>
  <c r="D148"/>
  <c r="I23"/>
  <c r="H23"/>
  <c r="G23"/>
  <c r="F23"/>
  <c r="S23"/>
  <c r="L19"/>
  <c r="L10"/>
  <c r="AR10"/>
  <c r="C42"/>
  <c r="K31"/>
  <c r="AN9"/>
  <c r="AM13"/>
  <c r="H140"/>
  <c r="H9"/>
  <c r="J12"/>
  <c r="C33"/>
  <c r="R9"/>
  <c r="AZ10"/>
  <c r="AY13"/>
  <c r="T140"/>
  <c r="G20"/>
  <c r="F20"/>
  <c r="S20"/>
  <c r="S19"/>
  <c r="I19"/>
  <c r="H19"/>
  <c r="Q19"/>
  <c r="P19"/>
  <c r="O19"/>
  <c r="C41"/>
  <c r="C156"/>
  <c r="C150"/>
  <c r="C29"/>
  <c r="C149"/>
  <c r="C143"/>
  <c r="AL12"/>
  <c r="AK13"/>
  <c r="F140"/>
  <c r="R8"/>
  <c r="J10"/>
  <c r="L11"/>
  <c r="P22"/>
  <c r="F10"/>
  <c r="F9"/>
  <c r="F11"/>
  <c r="J115"/>
  <c r="H7" i="82"/>
  <c r="I7" s="1"/>
  <c r="J7"/>
  <c r="K7" s="1"/>
  <c r="J19" i="99"/>
  <c r="R20"/>
  <c r="AL20"/>
  <c r="F20"/>
  <c r="AT8" i="62"/>
  <c r="AS13"/>
  <c r="N140"/>
  <c r="N8"/>
  <c r="AX10"/>
  <c r="R10"/>
  <c r="AN9" i="99"/>
  <c r="H9"/>
  <c r="AP12"/>
  <c r="J12"/>
  <c r="J13"/>
  <c r="AX12"/>
  <c r="R12"/>
  <c r="AX11"/>
  <c r="R11"/>
  <c r="AL12"/>
  <c r="F12"/>
  <c r="AT12"/>
  <c r="N12"/>
  <c r="F9"/>
  <c r="J9"/>
  <c r="P11"/>
  <c r="T11"/>
  <c r="H12"/>
  <c r="L12"/>
  <c r="P12"/>
  <c r="T12"/>
  <c r="AT19"/>
  <c r="AV10" i="62"/>
  <c r="AU13"/>
  <c r="P140"/>
  <c r="AX11"/>
  <c r="AZ20"/>
  <c r="AP8" i="99"/>
  <c r="AX8"/>
  <c r="AT9"/>
  <c r="AP10"/>
  <c r="AO13"/>
  <c r="J140"/>
  <c r="AX10"/>
  <c r="AL11"/>
  <c r="BV51" i="49"/>
  <c r="CV51"/>
  <c r="AM51"/>
  <c r="AX51"/>
  <c r="T20" i="99"/>
  <c r="AC50" i="49"/>
  <c r="AS50"/>
  <c r="AY50"/>
  <c r="AG50"/>
  <c r="BY50"/>
  <c r="AM50"/>
  <c r="DF50"/>
  <c r="CV50"/>
  <c r="DI50"/>
  <c r="BK50"/>
  <c r="AT50"/>
  <c r="AN50"/>
  <c r="AB50"/>
  <c r="BT50"/>
  <c r="CO50"/>
  <c r="BR50"/>
  <c r="CF50"/>
  <c r="AW50"/>
  <c r="BD50"/>
  <c r="CW50"/>
  <c r="AH50"/>
  <c r="DL50"/>
  <c r="CM50"/>
  <c r="DJ50"/>
  <c r="CP50"/>
  <c r="CI50"/>
  <c r="CL86"/>
  <c r="C146" i="99"/>
  <c r="C32"/>
  <c r="AP20"/>
  <c r="O33"/>
  <c r="AT33"/>
  <c r="G33"/>
  <c r="F33"/>
  <c r="U33"/>
  <c r="D153"/>
  <c r="Q33"/>
  <c r="S33"/>
  <c r="R33"/>
  <c r="D44"/>
  <c r="K31"/>
  <c r="AP31"/>
  <c r="F28" i="6"/>
  <c r="DM62" i="49"/>
  <c r="U58"/>
  <c r="DM58"/>
  <c r="G30" i="45"/>
  <c r="I32"/>
  <c r="E134" i="99"/>
  <c r="E67"/>
  <c r="AZ9"/>
  <c r="T9"/>
  <c r="T13"/>
  <c r="T141"/>
  <c r="P12" i="62"/>
  <c r="AV12"/>
  <c r="AT10" i="99"/>
  <c r="N10"/>
  <c r="F10"/>
  <c r="AL10"/>
  <c r="AK13"/>
  <c r="F140"/>
  <c r="AZ10"/>
  <c r="T10"/>
  <c r="H11"/>
  <c r="N10" i="62"/>
  <c r="N13"/>
  <c r="AT10"/>
  <c r="H10" i="99"/>
  <c r="AN10"/>
  <c r="N33"/>
  <c r="Q44"/>
  <c r="P44"/>
  <c r="K44"/>
  <c r="AP44"/>
  <c r="U44"/>
  <c r="T44"/>
  <c r="I44"/>
  <c r="AN44"/>
  <c r="D159"/>
  <c r="M44"/>
  <c r="AR44"/>
  <c r="O44"/>
  <c r="N44"/>
  <c r="D55"/>
  <c r="G55"/>
  <c r="S44"/>
  <c r="R44"/>
  <c r="G44"/>
  <c r="F44"/>
  <c r="BV58" i="49"/>
  <c r="BQ58"/>
  <c r="BO58"/>
  <c r="AV58"/>
  <c r="AT58"/>
  <c r="CT58"/>
  <c r="C152" i="99"/>
  <c r="C43"/>
  <c r="C158"/>
  <c r="AL33"/>
  <c r="AZ44"/>
  <c r="J44"/>
  <c r="M55"/>
  <c r="L55"/>
  <c r="AN23" i="62"/>
  <c r="C152"/>
  <c r="N11"/>
  <c r="H8" i="99"/>
  <c r="L10"/>
  <c r="C6" i="5"/>
  <c r="AR12" i="62"/>
  <c r="AQ13"/>
  <c r="L140"/>
  <c r="AC27" i="6"/>
  <c r="AD27"/>
  <c r="DM64" i="49"/>
  <c r="U64"/>
  <c r="BV64"/>
  <c r="P9" i="62"/>
  <c r="J11" i="99"/>
  <c r="N12" i="62"/>
  <c r="DL64" i="49"/>
  <c r="CU64"/>
  <c r="O754" i="69"/>
  <c r="F754" s="1"/>
  <c r="O754" i="82"/>
  <c r="F754" s="1"/>
  <c r="O722"/>
  <c r="F722" s="1"/>
  <c r="O328"/>
  <c r="F328"/>
  <c r="N280" i="69"/>
  <c r="N658"/>
  <c r="O342"/>
  <c r="F342" s="1"/>
  <c r="O102" i="82"/>
  <c r="F102"/>
  <c r="N702"/>
  <c r="N686" i="69"/>
  <c r="O772"/>
  <c r="F772"/>
  <c r="S392" i="83"/>
  <c r="U436"/>
  <c r="H436"/>
  <c r="G291"/>
  <c r="G289" i="69" s="1"/>
  <c r="S36" i="83"/>
  <c r="N34" i="82"/>
  <c r="O770" i="69"/>
  <c r="F770"/>
  <c r="O408"/>
  <c r="F408" s="1"/>
  <c r="S692" i="83"/>
  <c r="U644"/>
  <c r="H644"/>
  <c r="U190"/>
  <c r="H190" s="1"/>
  <c r="U238"/>
  <c r="H238"/>
  <c r="U202"/>
  <c r="H202" s="1"/>
  <c r="G243"/>
  <c r="G241" i="69"/>
  <c r="U312" i="83"/>
  <c r="H312" s="1"/>
  <c r="G289"/>
  <c r="G287" i="69"/>
  <c r="G511" i="83"/>
  <c r="G509" i="69" s="1"/>
  <c r="N14" i="82"/>
  <c r="O132" i="69"/>
  <c r="F132" s="1"/>
  <c r="N224"/>
  <c r="N224" i="82"/>
  <c r="G509" i="83"/>
  <c r="G507" i="69"/>
  <c r="N66"/>
  <c r="O12"/>
  <c r="F12"/>
  <c r="N50" i="82"/>
  <c r="N50" i="69"/>
  <c r="S52" i="83"/>
  <c r="U154"/>
  <c r="H154" s="1"/>
  <c r="U74"/>
  <c r="H74"/>
  <c r="AJ74" s="1"/>
  <c r="N662" i="82"/>
  <c r="U628" i="83"/>
  <c r="H628" s="1"/>
  <c r="U250"/>
  <c r="H250" s="1"/>
  <c r="AF250"/>
  <c r="U28"/>
  <c r="H28" s="1"/>
  <c r="G147"/>
  <c r="G145" i="69"/>
  <c r="U516" i="83"/>
  <c r="H516" s="1"/>
  <c r="AW12" i="48"/>
  <c r="AN21" i="62"/>
  <c r="H21"/>
  <c r="BJ52" i="49"/>
  <c r="DJ52"/>
  <c r="AS52"/>
  <c r="CS52"/>
  <c r="AV53"/>
  <c r="AR52"/>
  <c r="BD52"/>
  <c r="BT52"/>
  <c r="BK52"/>
  <c r="CX52"/>
  <c r="BS52"/>
  <c r="AN12" i="62"/>
  <c r="H12"/>
  <c r="BL48" i="49"/>
  <c r="AR20" i="99"/>
  <c r="L20"/>
  <c r="AT53" i="49"/>
  <c r="AD53"/>
  <c r="CX48"/>
  <c r="AQ48"/>
  <c r="R9" i="99"/>
  <c r="R13"/>
  <c r="AX9"/>
  <c r="AW13"/>
  <c r="R140"/>
  <c r="AQ62" i="49"/>
  <c r="CP62"/>
  <c r="BV62"/>
  <c r="BY62"/>
  <c r="AH62"/>
  <c r="BG62"/>
  <c r="AM62"/>
  <c r="CD62"/>
  <c r="CB62"/>
  <c r="AK62"/>
  <c r="BL62"/>
  <c r="AR23" i="62"/>
  <c r="AX44" i="99"/>
  <c r="AX21" i="62"/>
  <c r="AE58" i="49"/>
  <c r="CS58"/>
  <c r="AO58"/>
  <c r="BZ58"/>
  <c r="DI58"/>
  <c r="M33" i="99"/>
  <c r="I33"/>
  <c r="BD86" i="49"/>
  <c r="AR54"/>
  <c r="DM79"/>
  <c r="DM76"/>
  <c r="CU74"/>
  <c r="DM68"/>
  <c r="DM60"/>
  <c r="U60"/>
  <c r="CM60"/>
  <c r="F168" i="82"/>
  <c r="O14" i="69"/>
  <c r="F14" s="1"/>
  <c r="O14" i="82"/>
  <c r="F14"/>
  <c r="O106" i="45"/>
  <c r="O118"/>
  <c r="AH58" i="49"/>
  <c r="AX58"/>
  <c r="CZ58"/>
  <c r="AC58"/>
  <c r="BM58"/>
  <c r="BT58"/>
  <c r="DG52"/>
  <c r="BY52"/>
  <c r="BB52"/>
  <c r="AH52"/>
  <c r="AC43" i="6"/>
  <c r="AD43"/>
  <c r="F43"/>
  <c r="F11"/>
  <c r="AC11"/>
  <c r="AD11"/>
  <c r="H33" i="99"/>
  <c r="AN33"/>
  <c r="BN60" i="49"/>
  <c r="CY60"/>
  <c r="CK60"/>
  <c r="AW60"/>
  <c r="CL60"/>
  <c r="BW60"/>
  <c r="BI60"/>
  <c r="AY60"/>
  <c r="CU60"/>
  <c r="BP60"/>
  <c r="CX60"/>
  <c r="CB60"/>
  <c r="CS60"/>
  <c r="BR60"/>
  <c r="CA60"/>
  <c r="BB60"/>
  <c r="AU60"/>
  <c r="BC60"/>
  <c r="AD60"/>
  <c r="CD60"/>
  <c r="AC60"/>
  <c r="AB60"/>
  <c r="AH60"/>
  <c r="AR60"/>
  <c r="CZ60"/>
  <c r="AJ420" i="83"/>
  <c r="AJ266"/>
  <c r="R19" i="56"/>
  <c r="Q362" i="70"/>
  <c r="N52" i="49"/>
  <c r="D8" i="110"/>
  <c r="AJ414" i="83"/>
  <c r="H107" i="88"/>
  <c r="L11"/>
  <c r="Q74" i="70"/>
  <c r="Q370"/>
  <c r="Q286"/>
  <c r="Q306"/>
  <c r="AE652" i="83"/>
  <c r="H378" i="88"/>
  <c r="H242"/>
  <c r="H98"/>
  <c r="H90"/>
  <c r="Q298" i="70"/>
  <c r="AF14" i="83"/>
  <c r="AG344"/>
  <c r="AF344"/>
  <c r="AK344" s="1"/>
  <c r="Q374" i="70"/>
  <c r="Q366"/>
  <c r="Q294"/>
  <c r="Q130"/>
  <c r="Q118"/>
  <c r="Q62"/>
  <c r="Q50"/>
  <c r="Q24"/>
  <c r="H330" i="88"/>
  <c r="H314"/>
  <c r="H210"/>
  <c r="H194"/>
  <c r="C14" i="56"/>
  <c r="C8" i="86"/>
  <c r="D21"/>
  <c r="Q393" i="70"/>
  <c r="Q285"/>
  <c r="H350" i="88"/>
  <c r="Q12" i="70"/>
  <c r="C32" i="84"/>
  <c r="C721" i="40"/>
  <c r="AH278" i="83"/>
  <c r="AH414"/>
  <c r="C10" i="86"/>
  <c r="AI414" i="83"/>
  <c r="AG414"/>
  <c r="AE414"/>
  <c r="C12" i="56"/>
  <c r="C725" i="40"/>
  <c r="C16" i="83"/>
  <c r="T50"/>
  <c r="G50" s="1"/>
  <c r="F763" i="40"/>
  <c r="M20"/>
  <c r="C10" i="56"/>
  <c r="H310" i="88"/>
  <c r="H214"/>
  <c r="H118"/>
  <c r="H102"/>
  <c r="Q20" i="70"/>
  <c r="Q16"/>
  <c r="AG618" i="83"/>
  <c r="AH266"/>
  <c r="H307" i="88"/>
  <c r="AH90" i="83"/>
  <c r="AJ90"/>
  <c r="AG32"/>
  <c r="AJ782"/>
  <c r="AF782"/>
  <c r="AI450"/>
  <c r="AI466"/>
  <c r="I34" i="70"/>
  <c r="AF108" i="83"/>
  <c r="AE60"/>
  <c r="AJ256"/>
  <c r="Q14" i="70"/>
  <c r="AH466" i="83"/>
  <c r="AI208"/>
  <c r="AH348"/>
  <c r="H56" i="88"/>
  <c r="H48"/>
  <c r="AI324" i="83"/>
  <c r="AH324"/>
  <c r="AE324"/>
  <c r="AI164"/>
  <c r="AF164"/>
  <c r="AJ308"/>
  <c r="AG164"/>
  <c r="AE54"/>
  <c r="AJ278"/>
  <c r="AI688"/>
  <c r="AG194"/>
  <c r="AF278"/>
  <c r="Q28" i="70"/>
  <c r="Q8"/>
  <c r="H320" i="88"/>
  <c r="AI182" i="83"/>
  <c r="AE558"/>
  <c r="C23" i="56"/>
  <c r="AG278" i="83"/>
  <c r="D14" i="86"/>
  <c r="H14" i="88"/>
  <c r="H299"/>
  <c r="AI278" i="83"/>
  <c r="E16" i="56"/>
  <c r="I15" i="70"/>
  <c r="AJ164" i="83"/>
  <c r="AJ634"/>
  <c r="F727" i="40"/>
  <c r="AE164" i="83"/>
  <c r="C25" i="86"/>
  <c r="AG750" i="83"/>
  <c r="AF552"/>
  <c r="E15" i="56"/>
  <c r="M12" i="40"/>
  <c r="AG196" i="83"/>
  <c r="AI512"/>
  <c r="AI150"/>
  <c r="AH232"/>
  <c r="AJ552"/>
  <c r="F793" i="40"/>
  <c r="AI262" i="83"/>
  <c r="AJ296"/>
  <c r="AH54"/>
  <c r="AK54" s="1"/>
  <c r="AH204"/>
  <c r="AK204" s="1"/>
  <c r="AE162"/>
  <c r="Q289" i="70"/>
  <c r="AG688" i="83"/>
  <c r="AJ196"/>
  <c r="AF162"/>
  <c r="Q92" i="70"/>
  <c r="Q64"/>
  <c r="H371" i="88"/>
  <c r="H363"/>
  <c r="H339"/>
  <c r="H331"/>
  <c r="H291"/>
  <c r="H283"/>
  <c r="H259"/>
  <c r="H251"/>
  <c r="H227"/>
  <c r="H219"/>
  <c r="H195"/>
  <c r="H187"/>
  <c r="H147"/>
  <c r="H139"/>
  <c r="H115"/>
  <c r="H99"/>
  <c r="H75"/>
  <c r="H67"/>
  <c r="H46"/>
  <c r="H42"/>
  <c r="H30"/>
  <c r="H26"/>
  <c r="H6"/>
  <c r="H276"/>
  <c r="H362"/>
  <c r="H354"/>
  <c r="H298"/>
  <c r="H290"/>
  <c r="H258"/>
  <c r="H250"/>
  <c r="H202"/>
  <c r="H178"/>
  <c r="H146"/>
  <c r="H138"/>
  <c r="H106"/>
  <c r="H82"/>
  <c r="Q237" i="70"/>
  <c r="Q229"/>
  <c r="Q165"/>
  <c r="Q161"/>
  <c r="Q93"/>
  <c r="H382" i="88"/>
  <c r="H374"/>
  <c r="H342"/>
  <c r="H334"/>
  <c r="H294"/>
  <c r="H278"/>
  <c r="H254"/>
  <c r="H246"/>
  <c r="H222"/>
  <c r="H206"/>
  <c r="H174"/>
  <c r="H166"/>
  <c r="H134"/>
  <c r="H126"/>
  <c r="H86"/>
  <c r="H70"/>
  <c r="AI18" i="83"/>
  <c r="AE18"/>
  <c r="AF200"/>
  <c r="AI422"/>
  <c r="AF422"/>
  <c r="AG422"/>
  <c r="AE274"/>
  <c r="AG274"/>
  <c r="AH138"/>
  <c r="AE138"/>
  <c r="AI138"/>
  <c r="AJ138"/>
  <c r="AG336"/>
  <c r="AI336"/>
  <c r="AF98"/>
  <c r="AI378"/>
  <c r="M29" i="40"/>
  <c r="AJ122" i="83"/>
  <c r="AG296"/>
  <c r="AF324"/>
  <c r="AK324" s="1"/>
  <c r="AJ150"/>
  <c r="AF32"/>
  <c r="AI162"/>
  <c r="AG208"/>
  <c r="AJ108"/>
  <c r="O17" i="70"/>
  <c r="B17"/>
  <c r="AF378" i="83"/>
  <c r="Q312" i="70"/>
  <c r="Q84"/>
  <c r="AE686" i="83"/>
  <c r="AG508"/>
  <c r="AI62"/>
  <c r="AJ32"/>
  <c r="AJ162"/>
  <c r="AH208"/>
  <c r="E16" i="86"/>
  <c r="B16"/>
  <c r="AG378" i="83"/>
  <c r="M16" i="40"/>
  <c r="H256" i="88"/>
  <c r="AE548" i="83"/>
  <c r="AE378"/>
  <c r="AF62"/>
  <c r="AG482"/>
  <c r="AE406"/>
  <c r="AI32"/>
  <c r="I14" i="70"/>
  <c r="E771" i="40"/>
  <c r="D60" i="82" s="1"/>
  <c r="AE698" i="83"/>
  <c r="AE468"/>
  <c r="Q351" i="70"/>
  <c r="Q235"/>
  <c r="Q71"/>
  <c r="H44" i="88"/>
  <c r="H40"/>
  <c r="H28"/>
  <c r="H24"/>
  <c r="H383"/>
  <c r="H375"/>
  <c r="H127"/>
  <c r="AG66" i="83"/>
  <c r="AJ324"/>
  <c r="AH546"/>
  <c r="I31" i="70"/>
  <c r="D33" i="86"/>
  <c r="AJ26" i="83"/>
  <c r="Q26" i="70"/>
  <c r="Q22"/>
  <c r="Q18"/>
  <c r="Q10"/>
  <c r="AF66" i="83"/>
  <c r="AG324"/>
  <c r="AG578"/>
  <c r="AJ406"/>
  <c r="E35" i="56"/>
  <c r="E731" i="40"/>
  <c r="AG162" i="83"/>
  <c r="Q386" i="70"/>
  <c r="Q342"/>
  <c r="Q322"/>
  <c r="Q314"/>
  <c r="Q302"/>
  <c r="Q262"/>
  <c r="Q254"/>
  <c r="Q250"/>
  <c r="Q238"/>
  <c r="Q226"/>
  <c r="Q206"/>
  <c r="Q194"/>
  <c r="Q182"/>
  <c r="Q174"/>
  <c r="Q170"/>
  <c r="Q158"/>
  <c r="Q154"/>
  <c r="Q146"/>
  <c r="Q142"/>
  <c r="Q138"/>
  <c r="Q126"/>
  <c r="Q122"/>
  <c r="Q110"/>
  <c r="Q102"/>
  <c r="Q98"/>
  <c r="Q94"/>
  <c r="Q86"/>
  <c r="Q78"/>
  <c r="Q66"/>
  <c r="Q54"/>
  <c r="Q42"/>
  <c r="H388" i="88"/>
  <c r="H380"/>
  <c r="H372"/>
  <c r="H364"/>
  <c r="H356"/>
  <c r="H348"/>
  <c r="H340"/>
  <c r="H332"/>
  <c r="H324"/>
  <c r="H316"/>
  <c r="H308"/>
  <c r="H300"/>
  <c r="H292"/>
  <c r="H284"/>
  <c r="H268"/>
  <c r="H260"/>
  <c r="H252"/>
  <c r="H244"/>
  <c r="H236"/>
  <c r="H228"/>
  <c r="H220"/>
  <c r="H212"/>
  <c r="H204"/>
  <c r="H196"/>
  <c r="H188"/>
  <c r="H180"/>
  <c r="H172"/>
  <c r="H164"/>
  <c r="H156"/>
  <c r="H148"/>
  <c r="H140"/>
  <c r="H132"/>
  <c r="H124"/>
  <c r="H116"/>
  <c r="H108"/>
  <c r="H100"/>
  <c r="H92"/>
  <c r="H84"/>
  <c r="H76"/>
  <c r="H68"/>
  <c r="H60"/>
  <c r="H31"/>
  <c r="H7" i="69"/>
  <c r="I7"/>
  <c r="J7" s="1"/>
  <c r="K7" s="1"/>
  <c r="F6"/>
  <c r="P435" i="56"/>
  <c r="P416"/>
  <c r="P451"/>
  <c r="P419"/>
  <c r="P675"/>
  <c r="P403"/>
  <c r="P606"/>
  <c r="P608"/>
  <c r="P692"/>
  <c r="P408"/>
  <c r="P456"/>
  <c r="P489"/>
  <c r="P530"/>
  <c r="P619"/>
  <c r="P443"/>
  <c r="P499"/>
  <c r="P632"/>
  <c r="P670"/>
  <c r="P513"/>
  <c r="P514"/>
  <c r="P680"/>
  <c r="P697"/>
  <c r="P570"/>
  <c r="P409"/>
  <c r="P504"/>
  <c r="P631"/>
  <c r="P627"/>
  <c r="P529"/>
  <c r="P405"/>
  <c r="P429"/>
  <c r="P512"/>
  <c r="P656"/>
  <c r="P624"/>
  <c r="P684"/>
  <c r="P482"/>
  <c r="P607"/>
  <c r="P693"/>
  <c r="P592"/>
  <c r="P424"/>
  <c r="P700"/>
  <c r="P695"/>
  <c r="P703"/>
  <c r="P431"/>
  <c r="P439"/>
  <c r="P663"/>
  <c r="P637"/>
  <c r="P449"/>
  <c r="P457"/>
  <c r="P622"/>
  <c r="P559"/>
  <c r="P479"/>
  <c r="P534"/>
  <c r="P515"/>
  <c r="P502"/>
  <c r="P461"/>
  <c r="P698"/>
  <c r="P494"/>
  <c r="P430"/>
  <c r="P458"/>
  <c r="P401"/>
  <c r="P542"/>
  <c r="P658"/>
  <c r="P459"/>
  <c r="P537"/>
  <c r="P577"/>
  <c r="P551"/>
  <c r="P531"/>
  <c r="P486"/>
  <c r="P466"/>
  <c r="P662"/>
  <c r="P605"/>
  <c r="P674"/>
  <c r="P621"/>
  <c r="P626"/>
  <c r="P414"/>
  <c r="P636"/>
  <c r="P553"/>
  <c r="P412"/>
  <c r="N416"/>
  <c r="N441"/>
  <c r="N472"/>
  <c r="N429"/>
  <c r="N430"/>
  <c r="N453"/>
  <c r="N454"/>
  <c r="N432"/>
  <c r="N442"/>
  <c r="N464"/>
  <c r="N488"/>
  <c r="N501"/>
  <c r="N502"/>
  <c r="N517"/>
  <c r="N520"/>
  <c r="N537"/>
  <c r="N538"/>
  <c r="N544"/>
  <c r="N477"/>
  <c r="N478"/>
  <c r="N480"/>
  <c r="N545"/>
  <c r="N606"/>
  <c r="N607"/>
  <c r="N649"/>
  <c r="N657"/>
  <c r="N692"/>
  <c r="N489"/>
  <c r="N526"/>
  <c r="N623"/>
  <c r="N630"/>
  <c r="N414"/>
  <c r="N514"/>
  <c r="N456"/>
  <c r="N560"/>
  <c r="N562"/>
  <c r="N595"/>
  <c r="N445"/>
  <c r="N446"/>
  <c r="N448"/>
  <c r="N450"/>
  <c r="N579"/>
  <c r="N586"/>
  <c r="N401"/>
  <c r="N413"/>
  <c r="N546"/>
  <c r="N672"/>
  <c r="N506"/>
  <c r="N580"/>
  <c r="N596"/>
  <c r="N558"/>
  <c r="N398"/>
  <c r="N465"/>
  <c r="N654"/>
  <c r="N408"/>
  <c r="N493"/>
  <c r="N601"/>
  <c r="N670"/>
  <c r="N697"/>
  <c r="N433"/>
  <c r="N539"/>
  <c r="N632"/>
  <c r="N681"/>
  <c r="N521"/>
  <c r="N563"/>
  <c r="N693"/>
  <c r="N457"/>
  <c r="N640"/>
  <c r="N665"/>
  <c r="N434"/>
  <c r="N497"/>
  <c r="N631"/>
  <c r="N673"/>
  <c r="N684"/>
  <c r="N701"/>
  <c r="N633"/>
  <c r="N587"/>
  <c r="N618"/>
  <c r="N466"/>
  <c r="N486"/>
  <c r="N638"/>
  <c r="N419"/>
  <c r="N400"/>
  <c r="N554"/>
  <c r="N475"/>
  <c r="N437"/>
  <c r="N659"/>
  <c r="N608"/>
  <c r="N571"/>
  <c r="N557"/>
  <c r="N518"/>
  <c r="N577"/>
  <c r="N645"/>
  <c r="N569"/>
  <c r="N399"/>
  <c r="N609"/>
  <c r="N685"/>
  <c r="N512"/>
  <c r="N688"/>
  <c r="N661"/>
  <c r="N668"/>
  <c r="N425"/>
  <c r="N690"/>
  <c r="N646"/>
  <c r="N574"/>
  <c r="N485"/>
  <c r="N679"/>
  <c r="N469"/>
  <c r="N470"/>
  <c r="N565"/>
  <c r="N671"/>
  <c r="N505"/>
  <c r="N418"/>
  <c r="N600"/>
  <c r="N643"/>
  <c r="N620"/>
  <c r="N496"/>
  <c r="N651"/>
  <c r="N613"/>
  <c r="N696"/>
  <c r="N568"/>
  <c r="N655"/>
  <c r="N641"/>
  <c r="N550"/>
  <c r="N589"/>
  <c r="N406"/>
  <c r="N617"/>
  <c r="N443"/>
  <c r="N662"/>
  <c r="N698"/>
  <c r="N708"/>
  <c r="N529"/>
  <c r="N409"/>
  <c r="N561"/>
  <c r="N459"/>
  <c r="N417"/>
  <c r="N513"/>
  <c r="N660"/>
  <c r="N473"/>
  <c r="N435"/>
  <c r="N403"/>
  <c r="N578"/>
  <c r="N455"/>
  <c r="N674"/>
  <c r="N594"/>
  <c r="N663"/>
  <c r="N664"/>
  <c r="N421"/>
  <c r="N507"/>
  <c r="N449"/>
  <c r="N426"/>
  <c r="N635"/>
  <c r="N552"/>
  <c r="N603"/>
  <c r="N597"/>
  <c r="N458"/>
  <c r="N687"/>
  <c r="N509"/>
  <c r="N438"/>
  <c r="N451"/>
  <c r="N647"/>
  <c r="N566"/>
  <c r="N625"/>
  <c r="N548"/>
  <c r="N542"/>
  <c r="N644"/>
  <c r="N415"/>
  <c r="N516"/>
  <c r="N689"/>
  <c r="N619"/>
  <c r="N525"/>
  <c r="N627"/>
  <c r="N482"/>
  <c r="N652"/>
  <c r="N702"/>
  <c r="N503"/>
  <c r="N436"/>
  <c r="N515"/>
  <c r="N411"/>
  <c r="N481"/>
  <c r="N683"/>
  <c r="N585"/>
  <c r="N705"/>
  <c r="N405"/>
  <c r="N498"/>
  <c r="N462"/>
  <c r="N570"/>
  <c r="N439"/>
  <c r="N511"/>
  <c r="N700"/>
  <c r="N678"/>
  <c r="N653"/>
  <c r="N621"/>
  <c r="N602"/>
  <c r="N669"/>
  <c r="N510"/>
  <c r="N468"/>
  <c r="N575"/>
  <c r="N412"/>
  <c r="N420"/>
  <c r="N543"/>
  <c r="N431"/>
  <c r="N706"/>
  <c r="N615"/>
  <c r="N424"/>
  <c r="N523"/>
  <c r="N588"/>
  <c r="N628"/>
  <c r="N536"/>
  <c r="N667"/>
  <c r="N576"/>
  <c r="N584"/>
  <c r="N402"/>
  <c r="N533"/>
  <c r="N549"/>
  <c r="N704"/>
  <c r="N612"/>
  <c r="N599"/>
  <c r="N592"/>
  <c r="N463"/>
  <c r="N540"/>
  <c r="N583"/>
  <c r="N407"/>
  <c r="N476"/>
  <c r="N484"/>
  <c r="N636"/>
  <c r="N593"/>
  <c r="N604"/>
  <c r="N541"/>
  <c r="N555"/>
  <c r="N591"/>
  <c r="N460"/>
  <c r="N622"/>
  <c r="N404"/>
  <c r="N519"/>
  <c r="N461"/>
  <c r="N695"/>
  <c r="N656"/>
  <c r="N567"/>
  <c r="N556"/>
  <c r="N610"/>
  <c r="N534"/>
  <c r="N531"/>
  <c r="N691"/>
  <c r="N648"/>
  <c r="N675"/>
  <c r="N508"/>
  <c r="N479"/>
  <c r="N699"/>
  <c r="N504"/>
  <c r="N422"/>
  <c r="N410"/>
  <c r="N444"/>
  <c r="N686"/>
  <c r="N629"/>
  <c r="N471"/>
  <c r="N535"/>
  <c r="N564"/>
  <c r="N423"/>
  <c r="N614"/>
  <c r="N626"/>
  <c r="N616"/>
  <c r="N551"/>
  <c r="N524"/>
  <c r="N573"/>
  <c r="N677"/>
  <c r="N495"/>
  <c r="N572"/>
  <c r="N553"/>
  <c r="N491"/>
  <c r="N642"/>
  <c r="N447"/>
  <c r="N634"/>
  <c r="N452"/>
  <c r="N676"/>
  <c r="N605"/>
  <c r="N658"/>
  <c r="N682"/>
  <c r="N492"/>
  <c r="N547"/>
  <c r="N527"/>
  <c r="N530"/>
  <c r="N532"/>
  <c r="N483"/>
  <c r="N427"/>
  <c r="N666"/>
  <c r="N694"/>
  <c r="N582"/>
  <c r="N559"/>
  <c r="N611"/>
  <c r="N590"/>
  <c r="N500"/>
  <c r="N522"/>
  <c r="N680"/>
  <c r="N440"/>
  <c r="N494"/>
  <c r="N474"/>
  <c r="N499"/>
  <c r="N650"/>
  <c r="N528"/>
  <c r="N624"/>
  <c r="N487"/>
  <c r="N639"/>
  <c r="N490"/>
  <c r="N703"/>
  <c r="N467"/>
  <c r="N707"/>
  <c r="N598"/>
  <c r="N637"/>
  <c r="N581"/>
  <c r="N428"/>
  <c r="M416"/>
  <c r="M561"/>
  <c r="M692"/>
  <c r="M682"/>
  <c r="M672"/>
  <c r="M417"/>
  <c r="M450"/>
  <c r="M599"/>
  <c r="M677"/>
  <c r="M429"/>
  <c r="M443"/>
  <c r="M608"/>
  <c r="M560"/>
  <c r="M532"/>
  <c r="M535"/>
  <c r="M528"/>
  <c r="M584"/>
  <c r="M512"/>
  <c r="M596"/>
  <c r="M647"/>
  <c r="O549"/>
  <c r="O427"/>
  <c r="O534"/>
  <c r="O604"/>
  <c r="O624"/>
  <c r="O659"/>
  <c r="O643"/>
  <c r="O435"/>
  <c r="O635"/>
  <c r="O617"/>
  <c r="O646"/>
  <c r="O699"/>
  <c r="O496"/>
  <c r="O480"/>
  <c r="O409"/>
  <c r="O399"/>
  <c r="O469"/>
  <c r="O580"/>
  <c r="O408"/>
  <c r="O621"/>
  <c r="O484"/>
  <c r="O676"/>
  <c r="O593"/>
  <c r="O423"/>
  <c r="O513"/>
  <c r="O585"/>
  <c r="O438"/>
  <c r="O693"/>
  <c r="O509"/>
  <c r="O456"/>
  <c r="O606"/>
  <c r="O562"/>
  <c r="O540"/>
  <c r="O616"/>
  <c r="O508"/>
  <c r="O615"/>
  <c r="O404"/>
  <c r="O462"/>
  <c r="O623"/>
  <c r="P7" i="82"/>
  <c r="O7"/>
  <c r="H392" i="88"/>
  <c r="H384"/>
  <c r="H376"/>
  <c r="H368"/>
  <c r="H360"/>
  <c r="H352"/>
  <c r="H344"/>
  <c r="H336"/>
  <c r="H328"/>
  <c r="H312"/>
  <c r="H304"/>
  <c r="H296"/>
  <c r="H288"/>
  <c r="H280"/>
  <c r="H272"/>
  <c r="H264"/>
  <c r="H248"/>
  <c r="H240"/>
  <c r="H232"/>
  <c r="H224"/>
  <c r="H216"/>
  <c r="H208"/>
  <c r="H200"/>
  <c r="H192"/>
  <c r="H184"/>
  <c r="H176"/>
  <c r="H168"/>
  <c r="H160"/>
  <c r="H152"/>
  <c r="H144"/>
  <c r="H136"/>
  <c r="H128"/>
  <c r="H120"/>
  <c r="H112"/>
  <c r="H104"/>
  <c r="H96"/>
  <c r="H88"/>
  <c r="H80"/>
  <c r="H72"/>
  <c r="H64"/>
  <c r="H35"/>
  <c r="H391"/>
  <c r="H367"/>
  <c r="H359"/>
  <c r="H351"/>
  <c r="H343"/>
  <c r="H335"/>
  <c r="H327"/>
  <c r="H319"/>
  <c r="H311"/>
  <c r="H303"/>
  <c r="H295"/>
  <c r="H287"/>
  <c r="H279"/>
  <c r="H271"/>
  <c r="H263"/>
  <c r="H239"/>
  <c r="H231"/>
  <c r="H223"/>
  <c r="H215"/>
  <c r="H207"/>
  <c r="H199"/>
  <c r="H191"/>
  <c r="H183"/>
  <c r="H175"/>
  <c r="H167"/>
  <c r="H159"/>
  <c r="H151"/>
  <c r="H143"/>
  <c r="H135"/>
  <c r="H111"/>
  <c r="H103"/>
  <c r="H95"/>
  <c r="H87"/>
  <c r="H79"/>
  <c r="H71"/>
  <c r="H63"/>
  <c r="H39"/>
  <c r="H15"/>
  <c r="H55"/>
  <c r="H27"/>
  <c r="H51"/>
  <c r="H11"/>
  <c r="H43"/>
  <c r="H23"/>
  <c r="H7"/>
  <c r="H4"/>
  <c r="H47"/>
  <c r="H19"/>
  <c r="DM84" i="49"/>
  <c r="U84"/>
  <c r="DC86"/>
  <c r="CE86"/>
  <c r="AH86"/>
  <c r="AQ86"/>
  <c r="DI86"/>
  <c r="BJ86"/>
  <c r="BL86"/>
  <c r="DD86"/>
  <c r="CR86"/>
  <c r="DH86"/>
  <c r="AJ86"/>
  <c r="AC86"/>
  <c r="AX86"/>
  <c r="CN86"/>
  <c r="CK86"/>
  <c r="AB86"/>
  <c r="DK86"/>
  <c r="DB86"/>
  <c r="CY86"/>
  <c r="CH86"/>
  <c r="DL86"/>
  <c r="BR86"/>
  <c r="CB86"/>
  <c r="CA86"/>
  <c r="DE86"/>
  <c r="CU86"/>
  <c r="DA86"/>
  <c r="CQ86"/>
  <c r="CI86"/>
  <c r="BH86"/>
  <c r="AZ86"/>
  <c r="CC86"/>
  <c r="AK86"/>
  <c r="AU86"/>
  <c r="BY86"/>
  <c r="CT86"/>
  <c r="AS86"/>
  <c r="CD86"/>
  <c r="AG86"/>
  <c r="BT86"/>
  <c r="BA86"/>
  <c r="AL86"/>
  <c r="BV86"/>
  <c r="AN86"/>
  <c r="AY86"/>
  <c r="CW86"/>
  <c r="CS86"/>
  <c r="AE86"/>
  <c r="BK86"/>
  <c r="BN86"/>
  <c r="BM86"/>
  <c r="AP86"/>
  <c r="BC86"/>
  <c r="AF86"/>
  <c r="BF86"/>
  <c r="BU86"/>
  <c r="CP86"/>
  <c r="AI86"/>
  <c r="CV86"/>
  <c r="BZ86"/>
  <c r="DF86"/>
  <c r="BE86"/>
  <c r="AO86"/>
  <c r="CJ86"/>
  <c r="CO86"/>
  <c r="AD86"/>
  <c r="CM86"/>
  <c r="BP86"/>
  <c r="BG86"/>
  <c r="CZ86"/>
  <c r="BX86"/>
  <c r="DG86"/>
  <c r="BI86"/>
  <c r="CG86"/>
  <c r="BQ86"/>
  <c r="CX86"/>
  <c r="CF86"/>
  <c r="AM86"/>
  <c r="BW86"/>
  <c r="BB86"/>
  <c r="DJ86"/>
  <c r="BO86"/>
  <c r="AD79"/>
  <c r="DL79"/>
  <c r="CC79"/>
  <c r="CE79"/>
  <c r="BB54"/>
  <c r="BG60"/>
  <c r="CE60"/>
  <c r="AP60"/>
  <c r="CF60"/>
  <c r="DI60"/>
  <c r="DK60"/>
  <c r="BA60"/>
  <c r="CO79"/>
  <c r="U81"/>
  <c r="U68"/>
  <c r="BD60"/>
  <c r="AI60"/>
  <c r="CI60"/>
  <c r="DF60"/>
  <c r="BZ60"/>
  <c r="BK60"/>
  <c r="AU79"/>
  <c r="BF79"/>
  <c r="CY49"/>
  <c r="CL49"/>
  <c r="AS49"/>
  <c r="BY60"/>
  <c r="DG60"/>
  <c r="BH60"/>
  <c r="AG60"/>
  <c r="AL60"/>
  <c r="BM60"/>
  <c r="AT60"/>
  <c r="DA60"/>
  <c r="BL60"/>
  <c r="AN60"/>
  <c r="AZ60"/>
  <c r="BV60"/>
  <c r="DH60"/>
  <c r="DB60"/>
  <c r="U72"/>
  <c r="AP49"/>
  <c r="CM64"/>
  <c r="DA64"/>
  <c r="AN64"/>
  <c r="CN64"/>
  <c r="AV64"/>
  <c r="CT64"/>
  <c r="BF51"/>
  <c r="CC51"/>
  <c r="BB51"/>
  <c r="AK51"/>
  <c r="BA50"/>
  <c r="AK50"/>
  <c r="CE50"/>
  <c r="DD50"/>
  <c r="AU50"/>
  <c r="DA50"/>
  <c r="BB50"/>
  <c r="CD50"/>
  <c r="DE50"/>
  <c r="AX50"/>
  <c r="CB50"/>
  <c r="BQ50"/>
  <c r="CX50"/>
  <c r="CY50"/>
  <c r="BG50"/>
  <c r="AE50"/>
  <c r="BN50"/>
  <c r="DC50"/>
  <c r="BE50"/>
  <c r="BU50"/>
  <c r="CT50"/>
  <c r="BH50"/>
  <c r="AP50"/>
  <c r="CR50"/>
  <c r="CK50"/>
  <c r="AL50"/>
  <c r="CJ50"/>
  <c r="BX50"/>
  <c r="AI50"/>
  <c r="BS50"/>
  <c r="AV50"/>
  <c r="AD50"/>
  <c r="CU50"/>
  <c r="BP50"/>
  <c r="CH50"/>
  <c r="CL50"/>
  <c r="AR50"/>
  <c r="AJ50"/>
  <c r="BI50"/>
  <c r="CS50"/>
  <c r="CC50"/>
  <c r="CZ50"/>
  <c r="DG50"/>
  <c r="U76"/>
  <c r="BB76"/>
  <c r="DA74"/>
  <c r="AG74"/>
  <c r="AJ74"/>
  <c r="DG74"/>
  <c r="U70"/>
  <c r="BQ70"/>
  <c r="U67"/>
  <c r="CR55"/>
  <c r="U71"/>
  <c r="U69"/>
  <c r="U73"/>
  <c r="BV73"/>
  <c r="CB79"/>
  <c r="AL79"/>
  <c r="BJ79"/>
  <c r="AR79"/>
  <c r="BV79"/>
  <c r="AP79"/>
  <c r="AS79"/>
  <c r="BQ79"/>
  <c r="CX79"/>
  <c r="AQ79"/>
  <c r="AI79"/>
  <c r="AB79"/>
  <c r="CF79"/>
  <c r="CI79"/>
  <c r="DC79"/>
  <c r="AC79"/>
  <c r="AT79"/>
  <c r="AZ79"/>
  <c r="DI79"/>
  <c r="BL79"/>
  <c r="CJ79"/>
  <c r="BX79"/>
  <c r="DD79"/>
  <c r="BB79"/>
  <c r="BP79"/>
  <c r="DE79"/>
  <c r="CZ79"/>
  <c r="DA79"/>
  <c r="AO79"/>
  <c r="CD79"/>
  <c r="CM79"/>
  <c r="BC79"/>
  <c r="DF79"/>
  <c r="BE79"/>
  <c r="AY79"/>
  <c r="AF79"/>
  <c r="AH79"/>
  <c r="BN79"/>
  <c r="CL79"/>
  <c r="CV79"/>
  <c r="AJ79"/>
  <c r="CG79"/>
  <c r="BT79"/>
  <c r="BW79"/>
  <c r="BS79"/>
  <c r="DM65"/>
  <c r="U65"/>
  <c r="AN79"/>
  <c r="CW79"/>
  <c r="BU79"/>
  <c r="CT79"/>
  <c r="BR79"/>
  <c r="DE57"/>
  <c r="BY57"/>
  <c r="CL74"/>
  <c r="BY74"/>
  <c r="CH74"/>
  <c r="BV74"/>
  <c r="AL74"/>
  <c r="DK74"/>
  <c r="BI74"/>
  <c r="DF74"/>
  <c r="AX74"/>
  <c r="AV74"/>
  <c r="CZ74"/>
  <c r="AT74"/>
  <c r="CV74"/>
  <c r="AH74"/>
  <c r="BU74"/>
  <c r="BX74"/>
  <c r="CB74"/>
  <c r="DB74"/>
  <c r="BF74"/>
  <c r="CD74"/>
  <c r="BZ74"/>
  <c r="CX74"/>
  <c r="BS74"/>
  <c r="AR74"/>
  <c r="BD74"/>
  <c r="DI74"/>
  <c r="DH74"/>
  <c r="DC74"/>
  <c r="AS74"/>
  <c r="CC74"/>
  <c r="CO74"/>
  <c r="AF74"/>
  <c r="CY74"/>
  <c r="AP74"/>
  <c r="DJ74"/>
  <c r="BP74"/>
  <c r="AC74"/>
  <c r="AM74"/>
  <c r="CF74"/>
  <c r="AQ74"/>
  <c r="BE74"/>
  <c r="AE74"/>
  <c r="CR74"/>
  <c r="DD74"/>
  <c r="BJ74"/>
  <c r="AO74"/>
  <c r="AW74"/>
  <c r="CI74"/>
  <c r="BT74"/>
  <c r="DE74"/>
  <c r="AD74"/>
  <c r="CJ74"/>
  <c r="BQ74"/>
  <c r="BH74"/>
  <c r="CT74"/>
  <c r="AI74"/>
  <c r="AK74"/>
  <c r="CG74"/>
  <c r="CM74"/>
  <c r="AY74"/>
  <c r="CN74"/>
  <c r="CQ74"/>
  <c r="BW74"/>
  <c r="AN74"/>
  <c r="BB74"/>
  <c r="CE74"/>
  <c r="AU74"/>
  <c r="CS74"/>
  <c r="BO74"/>
  <c r="CW74"/>
  <c r="BL74"/>
  <c r="CK74"/>
  <c r="CA74"/>
  <c r="AB74"/>
  <c r="BC74"/>
  <c r="BK74"/>
  <c r="BN74"/>
  <c r="AZ74"/>
  <c r="DL74"/>
  <c r="AT70"/>
  <c r="BY70"/>
  <c r="BP70"/>
  <c r="AH70"/>
  <c r="DF70"/>
  <c r="AI70"/>
  <c r="CQ70"/>
  <c r="CR70"/>
  <c r="BX70"/>
  <c r="BI70"/>
  <c r="BJ70"/>
  <c r="CO70"/>
  <c r="AW70"/>
  <c r="DE70"/>
  <c r="BM79"/>
  <c r="AW79"/>
  <c r="AE79"/>
  <c r="CH79"/>
  <c r="DG79"/>
  <c r="BZ79"/>
  <c r="CP57"/>
  <c r="CN79"/>
  <c r="AK79"/>
  <c r="CK79"/>
  <c r="DH79"/>
  <c r="CY79"/>
  <c r="AM79"/>
  <c r="DB79"/>
  <c r="CN57"/>
  <c r="AT57"/>
  <c r="CV57"/>
  <c r="AV79"/>
  <c r="BG79"/>
  <c r="AX79"/>
  <c r="BH79"/>
  <c r="AG79"/>
  <c r="CP79"/>
  <c r="CA79"/>
  <c r="BD79"/>
  <c r="CR79"/>
  <c r="BK79"/>
  <c r="AE57"/>
  <c r="AL57"/>
  <c r="AV57"/>
  <c r="CO57"/>
  <c r="AM57"/>
  <c r="CM57"/>
  <c r="BR57"/>
  <c r="AN57"/>
  <c r="BJ57"/>
  <c r="DL57"/>
  <c r="BK57"/>
  <c r="BL57"/>
  <c r="CI57"/>
  <c r="BB57"/>
  <c r="CT57"/>
  <c r="CE57"/>
  <c r="BX57"/>
  <c r="AC57"/>
  <c r="CB57"/>
  <c r="DK79"/>
  <c r="DJ79"/>
  <c r="CU79"/>
  <c r="BI79"/>
  <c r="BA79"/>
  <c r="BY79"/>
  <c r="DF57"/>
  <c r="AO57"/>
  <c r="BO60"/>
  <c r="CW60"/>
  <c r="BJ60"/>
  <c r="AS60"/>
  <c r="AQ60"/>
  <c r="DE60"/>
  <c r="CV60"/>
  <c r="CH60"/>
  <c r="CT60"/>
  <c r="DC60"/>
  <c r="CG60"/>
  <c r="BZ64"/>
  <c r="BE64"/>
  <c r="BZ84"/>
  <c r="CU84"/>
  <c r="BS84"/>
  <c r="AW84"/>
  <c r="AJ84"/>
  <c r="BW84"/>
  <c r="CY84"/>
  <c r="BM84"/>
  <c r="AU84"/>
  <c r="BH84"/>
  <c r="CQ84"/>
  <c r="CE84"/>
  <c r="CB84"/>
  <c r="AL84"/>
  <c r="BF84"/>
  <c r="DB84"/>
  <c r="CM84"/>
  <c r="CD84"/>
  <c r="CJ84"/>
  <c r="CR84"/>
  <c r="BJ84"/>
  <c r="CS84"/>
  <c r="CI84"/>
  <c r="CF84"/>
  <c r="CV84"/>
  <c r="BQ84"/>
  <c r="AH84"/>
  <c r="BY84"/>
  <c r="AM84"/>
  <c r="DG84"/>
  <c r="DI84"/>
  <c r="BC84"/>
  <c r="AT84"/>
  <c r="AN84"/>
  <c r="BG84"/>
  <c r="AC84"/>
  <c r="AQ84"/>
  <c r="AX84"/>
  <c r="AV84"/>
  <c r="BT84"/>
  <c r="DJ84"/>
  <c r="CW84"/>
  <c r="CN84"/>
  <c r="AP84"/>
  <c r="CH84"/>
  <c r="CW64"/>
  <c r="BJ64"/>
  <c r="DD64"/>
  <c r="BO64"/>
  <c r="AG64"/>
  <c r="AE80"/>
  <c r="DB80"/>
  <c r="AZ80"/>
  <c r="AV80"/>
  <c r="BQ80"/>
  <c r="AB80"/>
  <c r="CT80"/>
  <c r="CM80"/>
  <c r="AK80"/>
  <c r="BW80"/>
  <c r="BE80"/>
  <c r="DI80"/>
  <c r="BL80"/>
  <c r="AG80"/>
  <c r="AM80"/>
  <c r="CQ80"/>
  <c r="AR80"/>
  <c r="BY80"/>
  <c r="AC64"/>
  <c r="DI69"/>
  <c r="BS60"/>
  <c r="DJ60"/>
  <c r="CO60"/>
  <c r="AX60"/>
  <c r="DL60"/>
  <c r="BX60"/>
  <c r="BU60"/>
  <c r="BQ60"/>
  <c r="DD60"/>
  <c r="CP60"/>
  <c r="CJ64"/>
  <c r="DI64"/>
  <c r="CK64"/>
  <c r="AQ64"/>
  <c r="AS64"/>
  <c r="U83"/>
  <c r="DM87"/>
  <c r="AV52"/>
  <c r="DM78"/>
  <c r="U78"/>
  <c r="U75"/>
  <c r="M25" i="84"/>
  <c r="AF428" i="83"/>
  <c r="AG428"/>
  <c r="AJ428"/>
  <c r="AK428" s="1"/>
  <c r="AI428"/>
  <c r="AF1408"/>
  <c r="AJ1408"/>
  <c r="AE1408"/>
  <c r="AL1408"/>
  <c r="AL1409" s="1"/>
  <c r="AH1408"/>
  <c r="AG1408"/>
  <c r="AI1408"/>
  <c r="AF1376"/>
  <c r="AG1376"/>
  <c r="AE1376"/>
  <c r="AH1376"/>
  <c r="AI1376"/>
  <c r="AJ1376"/>
  <c r="R29" i="56"/>
  <c r="C45" i="84"/>
  <c r="C18" i="88"/>
  <c r="D41"/>
  <c r="B41"/>
  <c r="C24" i="70"/>
  <c r="D11" i="86"/>
  <c r="C27"/>
  <c r="AE326" i="83"/>
  <c r="C21" i="56"/>
  <c r="C19" i="86"/>
  <c r="C43" i="84"/>
  <c r="AH688" i="83"/>
  <c r="AE126"/>
  <c r="AF292"/>
  <c r="AI244"/>
  <c r="AI646"/>
  <c r="AG396"/>
  <c r="C859" i="40"/>
  <c r="E70" i="69"/>
  <c r="A70" s="1"/>
  <c r="A71" s="1"/>
  <c r="D751" i="40"/>
  <c r="C803"/>
  <c r="C92" i="82"/>
  <c r="C743" i="40"/>
  <c r="AH698" i="83"/>
  <c r="C72" i="70"/>
  <c r="C73" i="56"/>
  <c r="AG1384" i="83"/>
  <c r="AE1384"/>
  <c r="AH1384"/>
  <c r="AF1384"/>
  <c r="AI1384"/>
  <c r="AJ1384"/>
  <c r="C759" i="40"/>
  <c r="C48" i="69"/>
  <c r="C24" i="88"/>
  <c r="C28" i="70"/>
  <c r="G18" i="56"/>
  <c r="A18"/>
  <c r="F40" i="84"/>
  <c r="B40"/>
  <c r="F737" i="40"/>
  <c r="E28" i="83"/>
  <c r="A28" s="1"/>
  <c r="A29" s="1"/>
  <c r="AJ48"/>
  <c r="AI352"/>
  <c r="AG292"/>
  <c r="AJ102"/>
  <c r="AJ558"/>
  <c r="AH646"/>
  <c r="AE646"/>
  <c r="AJ396"/>
  <c r="G11" i="56"/>
  <c r="A11" s="1"/>
  <c r="D743" i="40"/>
  <c r="P32" i="82"/>
  <c r="G32"/>
  <c r="E723" i="40"/>
  <c r="D14" i="83"/>
  <c r="AA14"/>
  <c r="C51" i="84"/>
  <c r="AF266" i="83"/>
  <c r="AF468"/>
  <c r="AG468"/>
  <c r="AI468"/>
  <c r="AG1392"/>
  <c r="AH1392"/>
  <c r="AI1392"/>
  <c r="AJ1392"/>
  <c r="AE1392"/>
  <c r="AF1392"/>
  <c r="AI558"/>
  <c r="AI224"/>
  <c r="C53" i="84"/>
  <c r="C31" i="56"/>
  <c r="C29" i="86"/>
  <c r="C26" i="88"/>
  <c r="C14" i="86"/>
  <c r="C15" i="70"/>
  <c r="C733" i="40"/>
  <c r="C22" i="69" s="1"/>
  <c r="AG316" i="83"/>
  <c r="AG236"/>
  <c r="AG774"/>
  <c r="AI408"/>
  <c r="AH102"/>
  <c r="AF646"/>
  <c r="E727" i="40"/>
  <c r="L24" i="88"/>
  <c r="L45" i="84"/>
  <c r="C82" i="70"/>
  <c r="C16" i="88"/>
  <c r="C30" i="70"/>
  <c r="AJ1400" i="83"/>
  <c r="G38" i="56"/>
  <c r="A38" s="1"/>
  <c r="C27"/>
  <c r="C22" i="88"/>
  <c r="C755" i="40"/>
  <c r="C44" i="69"/>
  <c r="AG156" i="83"/>
  <c r="B15" i="40"/>
  <c r="AI30" i="83"/>
  <c r="AI424"/>
  <c r="AF236"/>
  <c r="AH774"/>
  <c r="I12" i="70"/>
  <c r="O35"/>
  <c r="B35" s="1"/>
  <c r="C931" i="40"/>
  <c r="C25" i="56"/>
  <c r="C11" i="88"/>
  <c r="C763" i="40"/>
  <c r="C54" i="83" s="1"/>
  <c r="AE1368"/>
  <c r="AF1368"/>
  <c r="AI1368"/>
  <c r="AJ1368"/>
  <c r="AG1368"/>
  <c r="AH1368"/>
  <c r="U35" i="70"/>
  <c r="S34" i="86"/>
  <c r="D773" i="40"/>
  <c r="C47" i="84"/>
  <c r="C23" i="86"/>
  <c r="C751" i="40"/>
  <c r="C42" i="83"/>
  <c r="M8" i="40"/>
  <c r="I10" i="70"/>
  <c r="E11" i="56"/>
  <c r="AE30" i="83"/>
  <c r="U22" i="70"/>
  <c r="C16" i="56"/>
  <c r="C62" i="70"/>
  <c r="C100" i="88"/>
  <c r="C121" i="84"/>
  <c r="C38"/>
  <c r="C49"/>
  <c r="R36" i="56"/>
  <c r="AI510" i="83"/>
  <c r="AF1360"/>
  <c r="AJ1360"/>
  <c r="AE1360"/>
  <c r="AG1360"/>
  <c r="AH1360"/>
  <c r="AI1360"/>
  <c r="AE1352"/>
  <c r="AF1352"/>
  <c r="AH1352"/>
  <c r="AI1352"/>
  <c r="AJ1352"/>
  <c r="AG1352"/>
  <c r="AI1344"/>
  <c r="AE1344"/>
  <c r="AJ1344"/>
  <c r="AG1344"/>
  <c r="AH1344"/>
  <c r="AF1344"/>
  <c r="AK1344" s="1"/>
  <c r="AH1336"/>
  <c r="AE1336"/>
  <c r="AF1336"/>
  <c r="AK1336"/>
  <c r="AI1336"/>
  <c r="AJ1336"/>
  <c r="AG1336"/>
  <c r="AG1328"/>
  <c r="AI1328"/>
  <c r="AF1328"/>
  <c r="AK1328"/>
  <c r="AE1328"/>
  <c r="AH1328"/>
  <c r="AJ1328"/>
  <c r="AE1320"/>
  <c r="AF1320"/>
  <c r="AI1320"/>
  <c r="AJ1320"/>
  <c r="AG1320"/>
  <c r="AH1320"/>
  <c r="AG1312"/>
  <c r="AJ1312"/>
  <c r="AH1312"/>
  <c r="AF1312"/>
  <c r="AI1312"/>
  <c r="AE1312"/>
  <c r="AG1304"/>
  <c r="AJ1304"/>
  <c r="AI1304"/>
  <c r="AF1304"/>
  <c r="AK1304"/>
  <c r="AE1304"/>
  <c r="AH1304"/>
  <c r="AI1296"/>
  <c r="AH1296"/>
  <c r="AF1296"/>
  <c r="AG1296"/>
  <c r="AE1296"/>
  <c r="AJ1296"/>
  <c r="AF1288"/>
  <c r="AH1288"/>
  <c r="AJ1288"/>
  <c r="AG1288"/>
  <c r="AI1288"/>
  <c r="AE1288"/>
  <c r="AI1280"/>
  <c r="AH1280"/>
  <c r="AG1280"/>
  <c r="AF1280"/>
  <c r="AE1280"/>
  <c r="AJ1280"/>
  <c r="AH1272"/>
  <c r="AI1272"/>
  <c r="AF1272"/>
  <c r="AE1272"/>
  <c r="AG1272"/>
  <c r="AI1264"/>
  <c r="AH1264"/>
  <c r="AJ1264"/>
  <c r="AG1264"/>
  <c r="AE1264"/>
  <c r="AJ1256"/>
  <c r="AE1256"/>
  <c r="AF1256"/>
  <c r="AG1256"/>
  <c r="AH1256"/>
  <c r="AK1256"/>
  <c r="AI1256"/>
  <c r="AH1248"/>
  <c r="AE1248"/>
  <c r="AF1248"/>
  <c r="AG1248"/>
  <c r="AI1248"/>
  <c r="AJ1248"/>
  <c r="AE1240"/>
  <c r="AG1240"/>
  <c r="AF1240"/>
  <c r="AH1240"/>
  <c r="AK1240"/>
  <c r="AI1240"/>
  <c r="AJ1240"/>
  <c r="AE1232"/>
  <c r="AJ1232"/>
  <c r="AF1232"/>
  <c r="AK1232" s="1"/>
  <c r="AG1232"/>
  <c r="AH1232"/>
  <c r="AI1232"/>
  <c r="AJ1224"/>
  <c r="AF1224"/>
  <c r="AI1224"/>
  <c r="AH1224"/>
  <c r="AE1224"/>
  <c r="AG1224"/>
  <c r="AF1208"/>
  <c r="AE1208"/>
  <c r="AI1208"/>
  <c r="AG1208"/>
  <c r="AH1208"/>
  <c r="AJ1208"/>
  <c r="AE1200"/>
  <c r="AE1192"/>
  <c r="AE1184"/>
  <c r="AI1184"/>
  <c r="AH1184"/>
  <c r="AG1184"/>
  <c r="AF1184"/>
  <c r="AK1184"/>
  <c r="AJ1184"/>
  <c r="AF1176"/>
  <c r="AE1176"/>
  <c r="AJ1176"/>
  <c r="AH1176"/>
  <c r="AK1176" s="1"/>
  <c r="AG1176"/>
  <c r="AI1176"/>
  <c r="AJ1168"/>
  <c r="AI1168"/>
  <c r="AG1168"/>
  <c r="AH1168"/>
  <c r="AF1168"/>
  <c r="AK1168" s="1"/>
  <c r="AE1168"/>
  <c r="AH1160"/>
  <c r="AI1160"/>
  <c r="AE1160"/>
  <c r="AG1160"/>
  <c r="AF1160"/>
  <c r="AJ1160"/>
  <c r="AJ1152"/>
  <c r="AH1152"/>
  <c r="AI1152"/>
  <c r="AG1152"/>
  <c r="AF1152"/>
  <c r="AK1152"/>
  <c r="AE1152"/>
  <c r="AG1144"/>
  <c r="AF1144"/>
  <c r="AJ1144"/>
  <c r="AK1144" s="1"/>
  <c r="AH1144"/>
  <c r="AE1144"/>
  <c r="AI1144"/>
  <c r="AI1136"/>
  <c r="AH1136"/>
  <c r="AG1136"/>
  <c r="AF1136"/>
  <c r="AK1136"/>
  <c r="AE1136"/>
  <c r="AJ1136"/>
  <c r="AG1128"/>
  <c r="AH1128"/>
  <c r="AE1128"/>
  <c r="AI1128"/>
  <c r="AJ1128"/>
  <c r="AF1128"/>
  <c r="AK1128" s="1"/>
  <c r="AE1120"/>
  <c r="AH1120"/>
  <c r="AJ1120"/>
  <c r="AF1120"/>
  <c r="AG1120"/>
  <c r="AI1120"/>
  <c r="AI1112"/>
  <c r="AJ1112"/>
  <c r="AK1112" s="1"/>
  <c r="AE1112"/>
  <c r="AH1112"/>
  <c r="AG1112"/>
  <c r="AF1112"/>
  <c r="AG1104"/>
  <c r="AJ1104"/>
  <c r="AI1104"/>
  <c r="AH1104"/>
  <c r="AE1104"/>
  <c r="AF1104"/>
  <c r="AK1104" s="1"/>
  <c r="AH1096"/>
  <c r="AJ1096"/>
  <c r="AF1096"/>
  <c r="AG1096"/>
  <c r="AE1096"/>
  <c r="AI1096"/>
  <c r="AJ1088"/>
  <c r="AF1088"/>
  <c r="AK1088" s="1"/>
  <c r="AG1088"/>
  <c r="AI1088"/>
  <c r="AE1088"/>
  <c r="AH1088"/>
  <c r="AJ1080"/>
  <c r="AG1080"/>
  <c r="AI1080"/>
  <c r="AF1080"/>
  <c r="AK1080"/>
  <c r="AH1080"/>
  <c r="AE1080"/>
  <c r="AF1072"/>
  <c r="AJ1056"/>
  <c r="AJ1048"/>
  <c r="AI1040"/>
  <c r="AF1040"/>
  <c r="AH1040"/>
  <c r="AJ1040"/>
  <c r="AK1040"/>
  <c r="AG1040"/>
  <c r="AE1040"/>
  <c r="AG1024"/>
  <c r="AJ1024"/>
  <c r="AI1024"/>
  <c r="AF1024"/>
  <c r="AH1024"/>
  <c r="AE1024"/>
  <c r="AH1016"/>
  <c r="AI1016"/>
  <c r="AJ1016"/>
  <c r="AE1016"/>
  <c r="AG1016"/>
  <c r="AF1016"/>
  <c r="AJ1008"/>
  <c r="AI1008"/>
  <c r="AG1008"/>
  <c r="AF1008"/>
  <c r="AH1008"/>
  <c r="AE1008"/>
  <c r="AI1000"/>
  <c r="AJ1000"/>
  <c r="AG1000"/>
  <c r="AH1000"/>
  <c r="AE1000"/>
  <c r="AF1000"/>
  <c r="AH992"/>
  <c r="AG992"/>
  <c r="AF992"/>
  <c r="AE992"/>
  <c r="AI992"/>
  <c r="AJ992"/>
  <c r="AE984"/>
  <c r="AG984"/>
  <c r="AF984"/>
  <c r="AH976"/>
  <c r="AF976"/>
  <c r="AI976"/>
  <c r="AG976"/>
  <c r="AJ976"/>
  <c r="AE976"/>
  <c r="AI960"/>
  <c r="AG960"/>
  <c r="AF960"/>
  <c r="AJ960"/>
  <c r="AK960"/>
  <c r="AE960"/>
  <c r="AH960"/>
  <c r="AJ952"/>
  <c r="AG952"/>
  <c r="AI952"/>
  <c r="AH952"/>
  <c r="AE944"/>
  <c r="AG944"/>
  <c r="AH944"/>
  <c r="AK944" s="1"/>
  <c r="AJ944"/>
  <c r="AF944"/>
  <c r="AI944"/>
  <c r="AE936"/>
  <c r="AJ936"/>
  <c r="AI936"/>
  <c r="AH936"/>
  <c r="AK936" s="1"/>
  <c r="AG936"/>
  <c r="AF936"/>
  <c r="AJ928"/>
  <c r="AE928"/>
  <c r="AI928"/>
  <c r="AG928"/>
  <c r="AF928"/>
  <c r="AH928"/>
  <c r="AK928" s="1"/>
  <c r="AG920"/>
  <c r="AE920"/>
  <c r="AF920"/>
  <c r="AK920"/>
  <c r="AH920"/>
  <c r="AJ920"/>
  <c r="AI920"/>
  <c r="AE912"/>
  <c r="AG912"/>
  <c r="AH912"/>
  <c r="AI912"/>
  <c r="AJ912"/>
  <c r="AF912"/>
  <c r="AE904"/>
  <c r="AF904"/>
  <c r="AK904" s="1"/>
  <c r="AG904"/>
  <c r="AJ904"/>
  <c r="AI904"/>
  <c r="AH904"/>
  <c r="AF896"/>
  <c r="AE896"/>
  <c r="AI896"/>
  <c r="AJ896"/>
  <c r="AG896"/>
  <c r="AH896"/>
  <c r="AK896" s="1"/>
  <c r="AE888"/>
  <c r="AF888"/>
  <c r="AH888"/>
  <c r="AK888" s="1"/>
  <c r="AI888"/>
  <c r="AJ888"/>
  <c r="AG888"/>
  <c r="AH880"/>
  <c r="AE880"/>
  <c r="AF880"/>
  <c r="AJ880"/>
  <c r="AG880"/>
  <c r="AI880"/>
  <c r="AE872"/>
  <c r="AG872"/>
  <c r="AJ872"/>
  <c r="AH872"/>
  <c r="AI872"/>
  <c r="AF872"/>
  <c r="AG864"/>
  <c r="AF864"/>
  <c r="AE864"/>
  <c r="AH864"/>
  <c r="AI864"/>
  <c r="AJ864"/>
  <c r="AI856"/>
  <c r="AG856"/>
  <c r="AJ856"/>
  <c r="AF856"/>
  <c r="AE856"/>
  <c r="AH856"/>
  <c r="AK856"/>
  <c r="AF848"/>
  <c r="AH848"/>
  <c r="AE848"/>
  <c r="AG848"/>
  <c r="AJ848"/>
  <c r="AI848"/>
  <c r="AG840"/>
  <c r="AI840"/>
  <c r="AJ840"/>
  <c r="AF840"/>
  <c r="AE840"/>
  <c r="AH840"/>
  <c r="AK840" s="1"/>
  <c r="AJ824"/>
  <c r="AE824"/>
  <c r="AH824"/>
  <c r="AI824"/>
  <c r="AF824"/>
  <c r="AG824"/>
  <c r="AI816"/>
  <c r="AJ816"/>
  <c r="AF816"/>
  <c r="AH816"/>
  <c r="AG816"/>
  <c r="AE816"/>
  <c r="AG800"/>
  <c r="AH800"/>
  <c r="AI800"/>
  <c r="AF800"/>
  <c r="AK800" s="1"/>
  <c r="AJ800"/>
  <c r="AE800"/>
  <c r="AE1402"/>
  <c r="AL1402"/>
  <c r="AL1403" s="1"/>
  <c r="AH1402"/>
  <c r="AI1402"/>
  <c r="AF1402"/>
  <c r="AJ1402"/>
  <c r="AG1402"/>
  <c r="AE1394"/>
  <c r="AF1394"/>
  <c r="AG1394"/>
  <c r="AH1394"/>
  <c r="AI1394"/>
  <c r="AJ1394"/>
  <c r="AG1386"/>
  <c r="AH1386"/>
  <c r="AE1386"/>
  <c r="AI1386"/>
  <c r="AJ1386"/>
  <c r="AF1386"/>
  <c r="AE1378"/>
  <c r="AF1378"/>
  <c r="AG1378"/>
  <c r="AH1378"/>
  <c r="AI1378"/>
  <c r="AJ1378"/>
  <c r="AE1370"/>
  <c r="AF1370"/>
  <c r="AG1370"/>
  <c r="AJ1370"/>
  <c r="AH1370"/>
  <c r="AI1370"/>
  <c r="AE1354"/>
  <c r="AF1354"/>
  <c r="AJ1354"/>
  <c r="AG1354"/>
  <c r="AI1354"/>
  <c r="AH1354"/>
  <c r="AJ1346"/>
  <c r="AF1346"/>
  <c r="AG1346"/>
  <c r="AH1346"/>
  <c r="AI1346"/>
  <c r="AE1346"/>
  <c r="AI1338"/>
  <c r="AF1338"/>
  <c r="AH1338"/>
  <c r="AJ1338"/>
  <c r="AG1338"/>
  <c r="AE1338"/>
  <c r="AF1330"/>
  <c r="AG1330"/>
  <c r="AH1330"/>
  <c r="AE1330"/>
  <c r="AI1330"/>
  <c r="AJ1330"/>
  <c r="AE1322"/>
  <c r="AH1322"/>
  <c r="AG1322"/>
  <c r="AJ1322"/>
  <c r="AF1322"/>
  <c r="AI1322"/>
  <c r="AE1314"/>
  <c r="AJ1314"/>
  <c r="AK1314"/>
  <c r="AH1314"/>
  <c r="AF1314"/>
  <c r="AG1314"/>
  <c r="AI1314"/>
  <c r="AE1306"/>
  <c r="AH1306"/>
  <c r="AF1306"/>
  <c r="AI1306"/>
  <c r="AJ1306"/>
  <c r="AG1306"/>
  <c r="AF1298"/>
  <c r="AG1298"/>
  <c r="AE1298"/>
  <c r="AI1298"/>
  <c r="AJ1298"/>
  <c r="AK1298"/>
  <c r="AH1298"/>
  <c r="AG1290"/>
  <c r="AJ1290"/>
  <c r="AK1290"/>
  <c r="AF1290"/>
  <c r="AH1290"/>
  <c r="AI1290"/>
  <c r="AE1290"/>
  <c r="AI1282"/>
  <c r="AG1282"/>
  <c r="AE1282"/>
  <c r="AJ1282"/>
  <c r="AF1282"/>
  <c r="AH1282"/>
  <c r="AJ1274"/>
  <c r="AH1274"/>
  <c r="AG1274"/>
  <c r="AF1274"/>
  <c r="AI1274"/>
  <c r="AE1274"/>
  <c r="AI1266"/>
  <c r="AJ1266"/>
  <c r="AE1266"/>
  <c r="AF1266"/>
  <c r="AG1266"/>
  <c r="AH1266"/>
  <c r="AJ1258"/>
  <c r="AE1258"/>
  <c r="AF1258"/>
  <c r="AG1258"/>
  <c r="AI1258"/>
  <c r="AH1258"/>
  <c r="AG1250"/>
  <c r="AH1250"/>
  <c r="AI1250"/>
  <c r="AE1250"/>
  <c r="AF1250"/>
  <c r="AJ1250"/>
  <c r="AE1242"/>
  <c r="AJ1242"/>
  <c r="AF1242"/>
  <c r="AH1242"/>
  <c r="AI1242"/>
  <c r="AG1242"/>
  <c r="AG1234"/>
  <c r="AH1234"/>
  <c r="AJ1234"/>
  <c r="AF1234"/>
  <c r="AI1234"/>
  <c r="AE1234"/>
  <c r="AH1226"/>
  <c r="AE1226"/>
  <c r="AG1226"/>
  <c r="AF1226"/>
  <c r="AJ1226"/>
  <c r="AI1226"/>
  <c r="AH1218"/>
  <c r="AE1218"/>
  <c r="AF1218"/>
  <c r="AJ1218"/>
  <c r="AG1218"/>
  <c r="AI1218"/>
  <c r="AH1210"/>
  <c r="AE1210"/>
  <c r="AF1210"/>
  <c r="AJ1210"/>
  <c r="AG1210"/>
  <c r="AI1210"/>
  <c r="AF1202"/>
  <c r="AI1194"/>
  <c r="AI1170"/>
  <c r="AJ1162"/>
  <c r="AE1154"/>
  <c r="AF1154"/>
  <c r="AI1154"/>
  <c r="AH1154"/>
  <c r="AJ1154"/>
  <c r="AG1154"/>
  <c r="AH1146"/>
  <c r="AK1146" s="1"/>
  <c r="AG1146"/>
  <c r="AI1146"/>
  <c r="AF1146"/>
  <c r="AE1146"/>
  <c r="AJ1146"/>
  <c r="AG1138"/>
  <c r="AI1138"/>
  <c r="AJ1138"/>
  <c r="AK1138" s="1"/>
  <c r="AE1138"/>
  <c r="AH1138"/>
  <c r="AF1138"/>
  <c r="AF1130"/>
  <c r="AK1130" s="1"/>
  <c r="AJ1130"/>
  <c r="AE1130"/>
  <c r="AG1130"/>
  <c r="AH1130"/>
  <c r="AI1130"/>
  <c r="AE1122"/>
  <c r="AF1122"/>
  <c r="AG1122"/>
  <c r="AH1122"/>
  <c r="AI1122"/>
  <c r="AJ1122"/>
  <c r="AF1114"/>
  <c r="AK1114" s="1"/>
  <c r="AE1114"/>
  <c r="AG1114"/>
  <c r="AJ1114"/>
  <c r="AI1114"/>
  <c r="AH1114"/>
  <c r="AJ1106"/>
  <c r="AH1106"/>
  <c r="AF1106"/>
  <c r="AK1106" s="1"/>
  <c r="AG1106"/>
  <c r="AE1106"/>
  <c r="AI1106"/>
  <c r="AJ1098"/>
  <c r="AH1090"/>
  <c r="AF1066"/>
  <c r="AI1058"/>
  <c r="AJ1042"/>
  <c r="AF1034"/>
  <c r="AJ1026"/>
  <c r="AJ1018"/>
  <c r="AF1010"/>
  <c r="AE1010"/>
  <c r="AI1010"/>
  <c r="AG1010"/>
  <c r="AJ1010"/>
  <c r="AH1010"/>
  <c r="AJ1002"/>
  <c r="AE1002"/>
  <c r="AF1002"/>
  <c r="AG1002"/>
  <c r="AH1002"/>
  <c r="AI1002"/>
  <c r="AH994"/>
  <c r="AG994"/>
  <c r="AI994"/>
  <c r="AE994"/>
  <c r="AF994"/>
  <c r="AJ994"/>
  <c r="AG986"/>
  <c r="AE986"/>
  <c r="AF986"/>
  <c r="AK986"/>
  <c r="AI986"/>
  <c r="AJ986"/>
  <c r="AH986"/>
  <c r="AI978"/>
  <c r="AG978"/>
  <c r="AH978"/>
  <c r="AF978"/>
  <c r="AE978"/>
  <c r="AJ978"/>
  <c r="AG970"/>
  <c r="AE970"/>
  <c r="AH970"/>
  <c r="AF970"/>
  <c r="AJ970"/>
  <c r="AI970"/>
  <c r="AJ962"/>
  <c r="AF962"/>
  <c r="AI962"/>
  <c r="AG962"/>
  <c r="AH962"/>
  <c r="AE962"/>
  <c r="AJ954"/>
  <c r="AH954"/>
  <c r="AE954"/>
  <c r="AF954"/>
  <c r="AG954"/>
  <c r="AI954"/>
  <c r="AE946"/>
  <c r="AF946"/>
  <c r="AH946"/>
  <c r="AG946"/>
  <c r="AI946"/>
  <c r="AJ946"/>
  <c r="AI938"/>
  <c r="AG938"/>
  <c r="AJ938"/>
  <c r="AE938"/>
  <c r="AH938"/>
  <c r="AF938"/>
  <c r="AF930"/>
  <c r="AH930"/>
  <c r="AI930"/>
  <c r="AJ930"/>
  <c r="AK930"/>
  <c r="AE930"/>
  <c r="AG930"/>
  <c r="AE922"/>
  <c r="AI922"/>
  <c r="AJ922"/>
  <c r="AH922"/>
  <c r="AF922"/>
  <c r="AG922"/>
  <c r="AI914"/>
  <c r="AH914"/>
  <c r="AJ914"/>
  <c r="AF914"/>
  <c r="AG914"/>
  <c r="AE914"/>
  <c r="AG906"/>
  <c r="AE906"/>
  <c r="AF906"/>
  <c r="AJ906"/>
  <c r="AH906"/>
  <c r="AI906"/>
  <c r="AE898"/>
  <c r="AI898"/>
  <c r="AG898"/>
  <c r="AF898"/>
  <c r="AH898"/>
  <c r="AJ898"/>
  <c r="AE890"/>
  <c r="AG890"/>
  <c r="AI890"/>
  <c r="AF890"/>
  <c r="AH890"/>
  <c r="AJ890"/>
  <c r="AE882"/>
  <c r="AI882"/>
  <c r="AJ882"/>
  <c r="AF882"/>
  <c r="AG882"/>
  <c r="AH882"/>
  <c r="AI874"/>
  <c r="AJ874"/>
  <c r="AE874"/>
  <c r="AG874"/>
  <c r="AH874"/>
  <c r="AF874"/>
  <c r="AJ866"/>
  <c r="AG866"/>
  <c r="AE866"/>
  <c r="AI866"/>
  <c r="AF866"/>
  <c r="AH866"/>
  <c r="AE858"/>
  <c r="AI858"/>
  <c r="AJ858"/>
  <c r="AF858"/>
  <c r="AG858"/>
  <c r="AH858"/>
  <c r="AF850"/>
  <c r="AG850"/>
  <c r="AJ850"/>
  <c r="AI850"/>
  <c r="AH850"/>
  <c r="AE850"/>
  <c r="AH842"/>
  <c r="AJ842"/>
  <c r="AF842"/>
  <c r="AE842"/>
  <c r="AI842"/>
  <c r="AG842"/>
  <c r="AJ834"/>
  <c r="AE834"/>
  <c r="AH834"/>
  <c r="AI834"/>
  <c r="AF834"/>
  <c r="AG834"/>
  <c r="AH826"/>
  <c r="AE826"/>
  <c r="AG826"/>
  <c r="AH818"/>
  <c r="AJ818"/>
  <c r="AE818"/>
  <c r="AF818"/>
  <c r="AG818"/>
  <c r="AI818"/>
  <c r="AE810"/>
  <c r="AI810"/>
  <c r="AF810"/>
  <c r="AK810" s="1"/>
  <c r="AG810"/>
  <c r="AH810"/>
  <c r="AJ810"/>
  <c r="AJ802"/>
  <c r="AE802"/>
  <c r="AF802"/>
  <c r="AH802"/>
  <c r="AI802"/>
  <c r="AG802"/>
  <c r="AJ794"/>
  <c r="AE794"/>
  <c r="AF794"/>
  <c r="AG794"/>
  <c r="AH794"/>
  <c r="AI794"/>
  <c r="H57" i="88"/>
  <c r="H53"/>
  <c r="H49"/>
  <c r="H45"/>
  <c r="H41"/>
  <c r="H37"/>
  <c r="H33"/>
  <c r="H29"/>
  <c r="H25"/>
  <c r="H21"/>
  <c r="H17"/>
  <c r="H13"/>
  <c r="H9"/>
  <c r="H5"/>
  <c r="AE1404" i="83"/>
  <c r="AL1404"/>
  <c r="AL1405" s="1"/>
  <c r="AI1404"/>
  <c r="AG1404"/>
  <c r="AJ1404"/>
  <c r="AH1404"/>
  <c r="AF1404"/>
  <c r="AK1404" s="1"/>
  <c r="AG1396"/>
  <c r="AH1396"/>
  <c r="AJ1396"/>
  <c r="AE1396"/>
  <c r="AI1396"/>
  <c r="AF1396"/>
  <c r="AE1388"/>
  <c r="AF1388"/>
  <c r="AK1388" s="1"/>
  <c r="AJ1388"/>
  <c r="AG1388"/>
  <c r="AH1388"/>
  <c r="AI1388"/>
  <c r="AI1380"/>
  <c r="AH1380"/>
  <c r="AJ1380"/>
  <c r="AE1380"/>
  <c r="AF1380"/>
  <c r="AG1380"/>
  <c r="AH1372"/>
  <c r="AK1372"/>
  <c r="AJ1372"/>
  <c r="AF1372"/>
  <c r="AH1364"/>
  <c r="AE1364"/>
  <c r="AF1364"/>
  <c r="AG1364"/>
  <c r="AI1364"/>
  <c r="AJ1364"/>
  <c r="AK1364" s="1"/>
  <c r="AH1356"/>
  <c r="AE1356"/>
  <c r="AF1356"/>
  <c r="AJ1356"/>
  <c r="AK1356" s="1"/>
  <c r="AI1356"/>
  <c r="AG1356"/>
  <c r="AF1348"/>
  <c r="AJ1348"/>
  <c r="AK1348" s="1"/>
  <c r="AI1348"/>
  <c r="AG1348"/>
  <c r="AH1348"/>
  <c r="AE1348"/>
  <c r="AJ1340"/>
  <c r="AF1340"/>
  <c r="AE1340"/>
  <c r="AI1340"/>
  <c r="AH1340"/>
  <c r="AK1340" s="1"/>
  <c r="AG1340"/>
  <c r="AF1332"/>
  <c r="AH1332"/>
  <c r="AJ1332"/>
  <c r="AI1332"/>
  <c r="AG1332"/>
  <c r="AE1332"/>
  <c r="AJ1324"/>
  <c r="AE1324"/>
  <c r="AF1324"/>
  <c r="AG1324"/>
  <c r="AI1324"/>
  <c r="AH1324"/>
  <c r="AH1316"/>
  <c r="AI1316"/>
  <c r="AE1316"/>
  <c r="AF1316"/>
  <c r="AJ1316"/>
  <c r="AG1316"/>
  <c r="AG1308"/>
  <c r="AE1308"/>
  <c r="AI1308"/>
  <c r="AF1308"/>
  <c r="AK1308" s="1"/>
  <c r="AJ1308"/>
  <c r="AH1308"/>
  <c r="AI1300"/>
  <c r="AH1300"/>
  <c r="AE1300"/>
  <c r="AG1300"/>
  <c r="AJ1300"/>
  <c r="AK1300"/>
  <c r="AF1300"/>
  <c r="AJ1292"/>
  <c r="AF1292"/>
  <c r="AG1292"/>
  <c r="AH1292"/>
  <c r="AI1292"/>
  <c r="AE1292"/>
  <c r="AI1284"/>
  <c r="AJ1284"/>
  <c r="AG1284"/>
  <c r="AE1284"/>
  <c r="AF1284"/>
  <c r="AK1284" s="1"/>
  <c r="AH1284"/>
  <c r="AI1276"/>
  <c r="AH1276"/>
  <c r="AG1276"/>
  <c r="AE1276"/>
  <c r="AF1276"/>
  <c r="AJ1276"/>
  <c r="AF1268"/>
  <c r="AK1268" s="1"/>
  <c r="AJ1268"/>
  <c r="AG1268"/>
  <c r="AH1268"/>
  <c r="AI1268"/>
  <c r="AE1268"/>
  <c r="AE1260"/>
  <c r="AJ1260"/>
  <c r="AI1260"/>
  <c r="AG1260"/>
  <c r="AH1260"/>
  <c r="AF1260"/>
  <c r="AK1260"/>
  <c r="AF1252"/>
  <c r="AE1252"/>
  <c r="AG1252"/>
  <c r="AI1252"/>
  <c r="AH1252"/>
  <c r="AJ1252"/>
  <c r="AG1244"/>
  <c r="AI1244"/>
  <c r="AJ1244"/>
  <c r="AK1244" s="1"/>
  <c r="AH1244"/>
  <c r="AF1244"/>
  <c r="AE1244"/>
  <c r="AH1236"/>
  <c r="AJ1236"/>
  <c r="AE1236"/>
  <c r="AF1236"/>
  <c r="AI1236"/>
  <c r="AG1236"/>
  <c r="AG1228"/>
  <c r="AF1204"/>
  <c r="AH1204"/>
  <c r="AF1188"/>
  <c r="AE1188"/>
  <c r="AI1188"/>
  <c r="AJ1188"/>
  <c r="AH1188"/>
  <c r="AG1188"/>
  <c r="AI1180"/>
  <c r="AH1180"/>
  <c r="AE1172"/>
  <c r="AF1172"/>
  <c r="AG1172"/>
  <c r="AH1172"/>
  <c r="AJ1172"/>
  <c r="AI1172"/>
  <c r="AI1164"/>
  <c r="AE1164"/>
  <c r="AF1164"/>
  <c r="AG1164"/>
  <c r="AH1164"/>
  <c r="AJ1164"/>
  <c r="AG1156"/>
  <c r="AH1156"/>
  <c r="AF1156"/>
  <c r="AJ1156"/>
  <c r="AE1156"/>
  <c r="AI1156"/>
  <c r="AE1148"/>
  <c r="AH1148"/>
  <c r="AJ1148"/>
  <c r="AG1148"/>
  <c r="AI1148"/>
  <c r="AF1148"/>
  <c r="AK1148" s="1"/>
  <c r="AI1140"/>
  <c r="AE1140"/>
  <c r="AF1140"/>
  <c r="AH1140"/>
  <c r="AJ1140"/>
  <c r="AG1140"/>
  <c r="AI1132"/>
  <c r="AF1132"/>
  <c r="AK1132" s="1"/>
  <c r="AH1132"/>
  <c r="AJ1132"/>
  <c r="AG1132"/>
  <c r="AE1132"/>
  <c r="AI1124"/>
  <c r="AE1124"/>
  <c r="AF1124"/>
  <c r="AH1124"/>
  <c r="AJ1124"/>
  <c r="AG1124"/>
  <c r="AI1116"/>
  <c r="AG1116"/>
  <c r="AE1116"/>
  <c r="AH1116"/>
  <c r="AJ1116"/>
  <c r="AF1116"/>
  <c r="AI1108"/>
  <c r="AJ1108"/>
  <c r="AE1108"/>
  <c r="AF1108"/>
  <c r="AK1108" s="1"/>
  <c r="AG1108"/>
  <c r="AH1108"/>
  <c r="AG1092"/>
  <c r="AI1092"/>
  <c r="AE1068"/>
  <c r="AF1068"/>
  <c r="AI1052"/>
  <c r="AI1036"/>
  <c r="AE1036"/>
  <c r="AF1036"/>
  <c r="AH1036"/>
  <c r="AG1036"/>
  <c r="AJ1036"/>
  <c r="AG1028"/>
  <c r="AF1028"/>
  <c r="AJ1028"/>
  <c r="AH1028"/>
  <c r="AI1028"/>
  <c r="AE1028"/>
  <c r="AF1020"/>
  <c r="AI1020"/>
  <c r="AE1020"/>
  <c r="AG1020"/>
  <c r="AJ1020"/>
  <c r="AH1020"/>
  <c r="AF1012"/>
  <c r="AJ1012"/>
  <c r="AE1012"/>
  <c r="AG1012"/>
  <c r="AH1012"/>
  <c r="AI1012"/>
  <c r="AH1004"/>
  <c r="AI1004"/>
  <c r="AF1004"/>
  <c r="AJ1004"/>
  <c r="AE1004"/>
  <c r="AG1004"/>
  <c r="AI996"/>
  <c r="AH996"/>
  <c r="AJ996"/>
  <c r="AG996"/>
  <c r="AE996"/>
  <c r="AF996"/>
  <c r="AF988"/>
  <c r="AK988" s="1"/>
  <c r="AJ988"/>
  <c r="AI988"/>
  <c r="AH988"/>
  <c r="AE988"/>
  <c r="AG988"/>
  <c r="AJ980"/>
  <c r="AF980"/>
  <c r="AK980" s="1"/>
  <c r="AG980"/>
  <c r="AE980"/>
  <c r="AH980"/>
  <c r="AI980"/>
  <c r="AH972"/>
  <c r="AJ972"/>
  <c r="AG972"/>
  <c r="AF972"/>
  <c r="AI972"/>
  <c r="AE972"/>
  <c r="AJ964"/>
  <c r="AG964"/>
  <c r="AF964"/>
  <c r="AI956"/>
  <c r="AH956"/>
  <c r="AE956"/>
  <c r="AF956"/>
  <c r="AJ956"/>
  <c r="AG956"/>
  <c r="AI948"/>
  <c r="AF948"/>
  <c r="AG948"/>
  <c r="AH948"/>
  <c r="AE948"/>
  <c r="AJ948"/>
  <c r="AI940"/>
  <c r="AG940"/>
  <c r="AE940"/>
  <c r="AH940"/>
  <c r="AG932"/>
  <c r="AJ932"/>
  <c r="AF932"/>
  <c r="AH932"/>
  <c r="AE932"/>
  <c r="AI932"/>
  <c r="AH924"/>
  <c r="AF924"/>
  <c r="AK924" s="1"/>
  <c r="AI924"/>
  <c r="AJ924"/>
  <c r="AE924"/>
  <c r="AG924"/>
  <c r="AG916"/>
  <c r="AE916"/>
  <c r="AI916"/>
  <c r="AF916"/>
  <c r="AK916" s="1"/>
  <c r="AJ916"/>
  <c r="AH916"/>
  <c r="AI908"/>
  <c r="AH908"/>
  <c r="AJ908"/>
  <c r="AE908"/>
  <c r="AF908"/>
  <c r="AG908"/>
  <c r="AI900"/>
  <c r="AJ900"/>
  <c r="AE900"/>
  <c r="AG900"/>
  <c r="AF900"/>
  <c r="AH900"/>
  <c r="AK900" s="1"/>
  <c r="AI892"/>
  <c r="AE892"/>
  <c r="AF892"/>
  <c r="AG892"/>
  <c r="AH892"/>
  <c r="AJ892"/>
  <c r="AI884"/>
  <c r="AG884"/>
  <c r="AF884"/>
  <c r="AJ884"/>
  <c r="AH884"/>
  <c r="AE884"/>
  <c r="AE876"/>
  <c r="AG876"/>
  <c r="AH876"/>
  <c r="AI876"/>
  <c r="AJ876"/>
  <c r="AF876"/>
  <c r="AJ868"/>
  <c r="AE868"/>
  <c r="AF868"/>
  <c r="AG868"/>
  <c r="AH868"/>
  <c r="AI868"/>
  <c r="AF860"/>
  <c r="AG860"/>
  <c r="AE860"/>
  <c r="AH860"/>
  <c r="AK860" s="1"/>
  <c r="AJ860"/>
  <c r="AI860"/>
  <c r="AI852"/>
  <c r="AF852"/>
  <c r="AK852" s="1"/>
  <c r="AJ852"/>
  <c r="AG852"/>
  <c r="AH852"/>
  <c r="AE852"/>
  <c r="AJ844"/>
  <c r="AE844"/>
  <c r="AF844"/>
  <c r="AH844"/>
  <c r="AK844" s="1"/>
  <c r="AI844"/>
  <c r="AG844"/>
  <c r="AF836"/>
  <c r="AH836"/>
  <c r="AI836"/>
  <c r="AG836"/>
  <c r="AE836"/>
  <c r="AJ836"/>
  <c r="AF828"/>
  <c r="AI828"/>
  <c r="AH828"/>
  <c r="AJ828"/>
  <c r="AE828"/>
  <c r="AG828"/>
  <c r="AI820"/>
  <c r="AJ820"/>
  <c r="AG820"/>
  <c r="AF820"/>
  <c r="AH820"/>
  <c r="AE820"/>
  <c r="AI812"/>
  <c r="AF812"/>
  <c r="AG812"/>
  <c r="AE812"/>
  <c r="AJ812"/>
  <c r="AH812"/>
  <c r="AK812" s="1"/>
  <c r="AH804"/>
  <c r="AE804"/>
  <c r="AG804"/>
  <c r="AI804"/>
  <c r="AJ804"/>
  <c r="AF804"/>
  <c r="AK804" s="1"/>
  <c r="AJ796"/>
  <c r="AH796"/>
  <c r="AG796"/>
  <c r="AE796"/>
  <c r="AF796"/>
  <c r="AI796"/>
  <c r="AF790"/>
  <c r="AJ1406"/>
  <c r="AE1406"/>
  <c r="AG1406"/>
  <c r="AF1406"/>
  <c r="AH1406"/>
  <c r="AI1406"/>
  <c r="AI1398"/>
  <c r="AG1398"/>
  <c r="AE1398"/>
  <c r="AF1398"/>
  <c r="AH1398"/>
  <c r="AK1398" s="1"/>
  <c r="AJ1398"/>
  <c r="AG1390"/>
  <c r="AI1390"/>
  <c r="AH1390"/>
  <c r="AJ1390"/>
  <c r="AF1390"/>
  <c r="AE1390"/>
  <c r="AF1382"/>
  <c r="AK1382" s="1"/>
  <c r="AJ1382"/>
  <c r="AG1382"/>
  <c r="AH1382"/>
  <c r="AI1382"/>
  <c r="AE1382"/>
  <c r="AH1374"/>
  <c r="AF1374"/>
  <c r="AE1374"/>
  <c r="AI1374"/>
  <c r="AJ1374"/>
  <c r="AG1374"/>
  <c r="AE1366"/>
  <c r="AI1366"/>
  <c r="AJ1366"/>
  <c r="AF1366"/>
  <c r="AG1366"/>
  <c r="AH1366"/>
  <c r="AE1350"/>
  <c r="AF1350"/>
  <c r="AH1350"/>
  <c r="AJ1350"/>
  <c r="AG1350"/>
  <c r="AI1350"/>
  <c r="AJ1342"/>
  <c r="AI1342"/>
  <c r="AF1342"/>
  <c r="AH1342"/>
  <c r="AG1342"/>
  <c r="AE1342"/>
  <c r="AH1334"/>
  <c r="AG1334"/>
  <c r="AJ1334"/>
  <c r="AE1334"/>
  <c r="AF1334"/>
  <c r="AI1334"/>
  <c r="AI1326"/>
  <c r="AF1318"/>
  <c r="AG1318"/>
  <c r="AE1318"/>
  <c r="AH1318"/>
  <c r="AI1318"/>
  <c r="AJ1318"/>
  <c r="AF1310"/>
  <c r="AH1310"/>
  <c r="AI1310"/>
  <c r="AG1310"/>
  <c r="AE1310"/>
  <c r="AJ1310"/>
  <c r="AE1302"/>
  <c r="AG1294"/>
  <c r="AH1286"/>
  <c r="AI1286"/>
  <c r="AJ1278"/>
  <c r="AF1278"/>
  <c r="AK1278"/>
  <c r="AG1278"/>
  <c r="AH1278"/>
  <c r="AE1278"/>
  <c r="AI1278"/>
  <c r="AJ1270"/>
  <c r="AH1270"/>
  <c r="AG1270"/>
  <c r="AF1270"/>
  <c r="AE1270"/>
  <c r="AH1262"/>
  <c r="AI1262"/>
  <c r="AG1262"/>
  <c r="AJ1262"/>
  <c r="AE1262"/>
  <c r="AF1262"/>
  <c r="AF1254"/>
  <c r="AJ1254"/>
  <c r="AH1254"/>
  <c r="AE1254"/>
  <c r="AG1254"/>
  <c r="AI1254"/>
  <c r="AE1246"/>
  <c r="AJ1246"/>
  <c r="AI1246"/>
  <c r="AH1246"/>
  <c r="AF1246"/>
  <c r="AG1246"/>
  <c r="AI1238"/>
  <c r="AF1238"/>
  <c r="AG1238"/>
  <c r="AE1238"/>
  <c r="AJ1238"/>
  <c r="AH1238"/>
  <c r="AK1238" s="1"/>
  <c r="AE1214"/>
  <c r="AJ1206"/>
  <c r="AJ1198"/>
  <c r="AG1190"/>
  <c r="AF1182"/>
  <c r="AE1182"/>
  <c r="AJ1182"/>
  <c r="AH1182"/>
  <c r="AG1182"/>
  <c r="AI1182"/>
  <c r="AH1174"/>
  <c r="AJ1174"/>
  <c r="AK1174" s="1"/>
  <c r="AE1174"/>
  <c r="AI1174"/>
  <c r="AF1174"/>
  <c r="AG1174"/>
  <c r="AI1166"/>
  <c r="AH1166"/>
  <c r="AG1166"/>
  <c r="AJ1166"/>
  <c r="AK1166" s="1"/>
  <c r="AE1166"/>
  <c r="AF1166"/>
  <c r="AH1158"/>
  <c r="AE1158"/>
  <c r="AF1158"/>
  <c r="AJ1158"/>
  <c r="AG1158"/>
  <c r="AI1158"/>
  <c r="AJ1150"/>
  <c r="AE1150"/>
  <c r="AG1150"/>
  <c r="AI1150"/>
  <c r="AF1150"/>
  <c r="AK1150" s="1"/>
  <c r="AH1150"/>
  <c r="AE1142"/>
  <c r="AF1142"/>
  <c r="AG1142"/>
  <c r="AI1142"/>
  <c r="AH1142"/>
  <c r="AJ1142"/>
  <c r="AI1134"/>
  <c r="AG1134"/>
  <c r="AF1134"/>
  <c r="AH1134"/>
  <c r="AK1134" s="1"/>
  <c r="AE1134"/>
  <c r="AJ1134"/>
  <c r="AJ1118"/>
  <c r="AE1118"/>
  <c r="AF1118"/>
  <c r="AG1118"/>
  <c r="AI1118"/>
  <c r="AH1118"/>
  <c r="AG1110"/>
  <c r="AI1110"/>
  <c r="AF1110"/>
  <c r="AJ1110"/>
  <c r="AH1110"/>
  <c r="AE1110"/>
  <c r="AH1102"/>
  <c r="AI1102"/>
  <c r="AF1102"/>
  <c r="AK1102"/>
  <c r="AG1102"/>
  <c r="AJ1102"/>
  <c r="AE1102"/>
  <c r="AF1094"/>
  <c r="AK1094" s="1"/>
  <c r="AJ1094"/>
  <c r="AI1094"/>
  <c r="AE1094"/>
  <c r="AG1094"/>
  <c r="AH1094"/>
  <c r="AH1086"/>
  <c r="AE1086"/>
  <c r="AI1086"/>
  <c r="AF1086"/>
  <c r="AJ1086"/>
  <c r="AG1086"/>
  <c r="AE1078"/>
  <c r="AI1078"/>
  <c r="AF1078"/>
  <c r="AG1078"/>
  <c r="AH1078"/>
  <c r="AK1078" s="1"/>
  <c r="AJ1078"/>
  <c r="AH1062"/>
  <c r="AJ1062"/>
  <c r="AG1046"/>
  <c r="AE1046"/>
  <c r="AH1046"/>
  <c r="AI1046"/>
  <c r="AF1046"/>
  <c r="AJ1046"/>
  <c r="AK1046" s="1"/>
  <c r="AF1038"/>
  <c r="AG1038"/>
  <c r="AI1038"/>
  <c r="AE1038"/>
  <c r="AJ1038"/>
  <c r="AH1038"/>
  <c r="AE1030"/>
  <c r="AH1030"/>
  <c r="AK1030" s="1"/>
  <c r="AF1030"/>
  <c r="AI1030"/>
  <c r="AG1030"/>
  <c r="AJ1030"/>
  <c r="AJ1022"/>
  <c r="AH1022"/>
  <c r="AE1022"/>
  <c r="AI1022"/>
  <c r="AG1022"/>
  <c r="AF1022"/>
  <c r="AI1006"/>
  <c r="AF1006"/>
  <c r="AK1006"/>
  <c r="AJ1006"/>
  <c r="AE1006"/>
  <c r="AH1006"/>
  <c r="AG1006"/>
  <c r="AE998"/>
  <c r="AJ998"/>
  <c r="AG998"/>
  <c r="AI998"/>
  <c r="AF998"/>
  <c r="AH998"/>
  <c r="AH990"/>
  <c r="AE990"/>
  <c r="AF990"/>
  <c r="AI990"/>
  <c r="AJ990"/>
  <c r="AG990"/>
  <c r="AH982"/>
  <c r="AG982"/>
  <c r="AI982"/>
  <c r="AE982"/>
  <c r="AF982"/>
  <c r="AJ982"/>
  <c r="AI974"/>
  <c r="AJ974"/>
  <c r="AG974"/>
  <c r="AE974"/>
  <c r="AH974"/>
  <c r="AF974"/>
  <c r="AE958"/>
  <c r="AJ958"/>
  <c r="AG958"/>
  <c r="AF958"/>
  <c r="AH958"/>
  <c r="AI958"/>
  <c r="AI950"/>
  <c r="AE950"/>
  <c r="AF950"/>
  <c r="AG950"/>
  <c r="AH950"/>
  <c r="AJ950"/>
  <c r="AE942"/>
  <c r="AG942"/>
  <c r="AJ934"/>
  <c r="AH934"/>
  <c r="AG934"/>
  <c r="AF934"/>
  <c r="AK934" s="1"/>
  <c r="AI934"/>
  <c r="AE934"/>
  <c r="AF926"/>
  <c r="AK926" s="1"/>
  <c r="AG926"/>
  <c r="AI926"/>
  <c r="AJ926"/>
  <c r="AE926"/>
  <c r="AH926"/>
  <c r="AJ918"/>
  <c r="AE918"/>
  <c r="AF918"/>
  <c r="AK918" s="1"/>
  <c r="AI918"/>
  <c r="AG918"/>
  <c r="AH918"/>
  <c r="AH910"/>
  <c r="AI910"/>
  <c r="AE910"/>
  <c r="AG910"/>
  <c r="AF910"/>
  <c r="AK910" s="1"/>
  <c r="AJ910"/>
  <c r="AI902"/>
  <c r="AH902"/>
  <c r="AF902"/>
  <c r="AK902" s="1"/>
  <c r="AE902"/>
  <c r="AG902"/>
  <c r="AJ902"/>
  <c r="AE894"/>
  <c r="AH894"/>
  <c r="AG894"/>
  <c r="AI894"/>
  <c r="AF894"/>
  <c r="AK894" s="1"/>
  <c r="AJ894"/>
  <c r="AG886"/>
  <c r="AI886"/>
  <c r="AE886"/>
  <c r="AH886"/>
  <c r="AJ886"/>
  <c r="AF886"/>
  <c r="AF878"/>
  <c r="AH878"/>
  <c r="AI878"/>
  <c r="AG878"/>
  <c r="AJ878"/>
  <c r="AE878"/>
  <c r="AH870"/>
  <c r="AG870"/>
  <c r="AE870"/>
  <c r="AF870"/>
  <c r="AI870"/>
  <c r="AJ870"/>
  <c r="AF862"/>
  <c r="AK862" s="1"/>
  <c r="AI862"/>
  <c r="AG862"/>
  <c r="AJ862"/>
  <c r="AE862"/>
  <c r="AH862"/>
  <c r="AJ854"/>
  <c r="AI854"/>
  <c r="AF854"/>
  <c r="AK854" s="1"/>
  <c r="AG854"/>
  <c r="AH854"/>
  <c r="AE854"/>
  <c r="AF846"/>
  <c r="AJ846"/>
  <c r="AI846"/>
  <c r="AG846"/>
  <c r="AH846"/>
  <c r="AE846"/>
  <c r="AI838"/>
  <c r="AF838"/>
  <c r="AG838"/>
  <c r="AH838"/>
  <c r="AJ838"/>
  <c r="AE838"/>
  <c r="AJ830"/>
  <c r="AK830" s="1"/>
  <c r="AF830"/>
  <c r="AI830"/>
  <c r="AE830"/>
  <c r="AG830"/>
  <c r="AH830"/>
  <c r="AF806"/>
  <c r="AE806"/>
  <c r="AH806"/>
  <c r="AJ806"/>
  <c r="AG806"/>
  <c r="AI806"/>
  <c r="AJ464"/>
  <c r="AI464"/>
  <c r="AJ762"/>
  <c r="AF542"/>
  <c r="AB564"/>
  <c r="AN564"/>
  <c r="BJ564"/>
  <c r="AL564"/>
  <c r="AL565" s="1"/>
  <c r="BU564"/>
  <c r="AX456"/>
  <c r="BH456"/>
  <c r="BH457" s="1"/>
  <c r="AB456"/>
  <c r="AM456"/>
  <c r="AW456"/>
  <c r="AW457" s="1"/>
  <c r="BT456"/>
  <c r="BS366"/>
  <c r="BS367" s="1"/>
  <c r="BH366"/>
  <c r="BH367" s="1"/>
  <c r="AW366"/>
  <c r="AW367"/>
  <c r="BT366"/>
  <c r="BJ366"/>
  <c r="AY366"/>
  <c r="BI366"/>
  <c r="BU366"/>
  <c r="AW470"/>
  <c r="AW471"/>
  <c r="AB688"/>
  <c r="AM688"/>
  <c r="CD688"/>
  <c r="CD689"/>
  <c r="AC688"/>
  <c r="AN688"/>
  <c r="BS688"/>
  <c r="BS689"/>
  <c r="BT688"/>
  <c r="AL688"/>
  <c r="AL689" s="1"/>
  <c r="BH688"/>
  <c r="BH689" s="1"/>
  <c r="BU688"/>
  <c r="AW688"/>
  <c r="AW689"/>
  <c r="BI688"/>
  <c r="BJ688"/>
  <c r="BH642"/>
  <c r="BH643"/>
  <c r="AW642"/>
  <c r="AW643" s="1"/>
  <c r="BJ642"/>
  <c r="BT642"/>
  <c r="BU642"/>
  <c r="BS546"/>
  <c r="BS547" s="1"/>
  <c r="BT546"/>
  <c r="BH546"/>
  <c r="BH547" s="1"/>
  <c r="BI546"/>
  <c r="AW546"/>
  <c r="AW547"/>
  <c r="BJ546"/>
  <c r="AX546"/>
  <c r="AY546"/>
  <c r="AB546"/>
  <c r="AM546"/>
  <c r="AB412"/>
  <c r="BT412"/>
  <c r="BH412"/>
  <c r="BH413" s="1"/>
  <c r="AC412"/>
  <c r="BU412"/>
  <c r="AW412"/>
  <c r="AW413" s="1"/>
  <c r="BI412"/>
  <c r="BJ412"/>
  <c r="AX412"/>
  <c r="AY412"/>
  <c r="AH284"/>
  <c r="AI206"/>
  <c r="AJ156"/>
  <c r="AI38"/>
  <c r="AF86"/>
  <c r="AH520"/>
  <c r="AB580"/>
  <c r="AC580"/>
  <c r="BH530"/>
  <c r="BH531"/>
  <c r="AB530"/>
  <c r="AL596"/>
  <c r="AL597" s="1"/>
  <c r="AX596"/>
  <c r="AN514"/>
  <c r="AM610"/>
  <c r="AN610"/>
  <c r="AM628"/>
  <c r="AO628" s="1"/>
  <c r="BI486"/>
  <c r="BS486"/>
  <c r="BS487" s="1"/>
  <c r="AN502"/>
  <c r="AB486"/>
  <c r="BH470"/>
  <c r="BH471" s="1"/>
  <c r="AC442"/>
  <c r="AC484"/>
  <c r="AL484"/>
  <c r="AL485" s="1"/>
  <c r="AX500"/>
  <c r="AZ500" s="1"/>
  <c r="BJ516"/>
  <c r="CD516"/>
  <c r="CD517" s="1"/>
  <c r="BS532"/>
  <c r="BS533" s="1"/>
  <c r="AN532"/>
  <c r="AN548"/>
  <c r="BS564"/>
  <c r="BS565" s="1"/>
  <c r="BI612"/>
  <c r="BU546"/>
  <c r="AX688"/>
  <c r="AZ688" s="1"/>
  <c r="AC546"/>
  <c r="AM750"/>
  <c r="BH750"/>
  <c r="BH751"/>
  <c r="BU750"/>
  <c r="BV750" s="1"/>
  <c r="AN750"/>
  <c r="AL750"/>
  <c r="AL751"/>
  <c r="AW750"/>
  <c r="AW751" s="1"/>
  <c r="BJ750"/>
  <c r="BT750"/>
  <c r="BI750"/>
  <c r="BK750" s="1"/>
  <c r="AB718"/>
  <c r="AX718"/>
  <c r="BS718"/>
  <c r="BS719"/>
  <c r="AC718"/>
  <c r="AY718"/>
  <c r="BH718"/>
  <c r="BH719"/>
  <c r="AM718"/>
  <c r="AW718"/>
  <c r="AW719"/>
  <c r="AN718"/>
  <c r="BJ718"/>
  <c r="CD702"/>
  <c r="CD703"/>
  <c r="BS702"/>
  <c r="BS703" s="1"/>
  <c r="BH702"/>
  <c r="BH703"/>
  <c r="AW702"/>
  <c r="AW703" s="1"/>
  <c r="BJ702"/>
  <c r="AB702"/>
  <c r="AL702"/>
  <c r="AL703" s="1"/>
  <c r="BU702"/>
  <c r="AC702"/>
  <c r="BT702"/>
  <c r="BJ686"/>
  <c r="BT686"/>
  <c r="AL686"/>
  <c r="AL687" s="1"/>
  <c r="BI686"/>
  <c r="CD686"/>
  <c r="CD687"/>
  <c r="BS686"/>
  <c r="BS687" s="1"/>
  <c r="BH670"/>
  <c r="BH671"/>
  <c r="BU670"/>
  <c r="BT670"/>
  <c r="AW670"/>
  <c r="AW671"/>
  <c r="BI670"/>
  <c r="BI104"/>
  <c r="BJ104"/>
  <c r="CD104"/>
  <c r="CD105"/>
  <c r="AX104"/>
  <c r="BS104"/>
  <c r="BS105"/>
  <c r="AB104"/>
  <c r="AY104"/>
  <c r="BH104"/>
  <c r="BH105"/>
  <c r="AC104"/>
  <c r="AW104"/>
  <c r="AW105"/>
  <c r="BT398"/>
  <c r="BH398"/>
  <c r="BH399" s="1"/>
  <c r="BJ398"/>
  <c r="BI398"/>
  <c r="AW398"/>
  <c r="AW399" s="1"/>
  <c r="AB398"/>
  <c r="AX398"/>
  <c r="AC398"/>
  <c r="AM398"/>
  <c r="AN398"/>
  <c r="AY398"/>
  <c r="AL398"/>
  <c r="AL399" s="1"/>
  <c r="BU398"/>
  <c r="AM532"/>
  <c r="BT564"/>
  <c r="AB414"/>
  <c r="BJ704"/>
  <c r="AX704"/>
  <c r="AY704"/>
  <c r="AB704"/>
  <c r="AM704"/>
  <c r="AC704"/>
  <c r="AN704"/>
  <c r="CD704"/>
  <c r="CD705"/>
  <c r="BT704"/>
  <c r="BV704" s="1"/>
  <c r="AL704"/>
  <c r="AL705" s="1"/>
  <c r="BS704"/>
  <c r="BS705"/>
  <c r="BJ396"/>
  <c r="AX396"/>
  <c r="AY396"/>
  <c r="CD396"/>
  <c r="CD397"/>
  <c r="AM396"/>
  <c r="BS396"/>
  <c r="BS397"/>
  <c r="AN396"/>
  <c r="BH396"/>
  <c r="BH397" s="1"/>
  <c r="BT396"/>
  <c r="AL396"/>
  <c r="AL397" s="1"/>
  <c r="AW396"/>
  <c r="AW397"/>
  <c r="AH356"/>
  <c r="AY580"/>
  <c r="BI580"/>
  <c r="CD530"/>
  <c r="CD531" s="1"/>
  <c r="BT596"/>
  <c r="BI596"/>
  <c r="BU514"/>
  <c r="BI514"/>
  <c r="AX610"/>
  <c r="BI610"/>
  <c r="AW644"/>
  <c r="AW645" s="1"/>
  <c r="AM470"/>
  <c r="AM486"/>
  <c r="AW502"/>
  <c r="AW503" s="1"/>
  <c r="AX470"/>
  <c r="BS442"/>
  <c r="BS443"/>
  <c r="AN500"/>
  <c r="AB484"/>
  <c r="AN484"/>
  <c r="CD500"/>
  <c r="CD501" s="1"/>
  <c r="AW516"/>
  <c r="AW517"/>
  <c r="AX516"/>
  <c r="AL532"/>
  <c r="AL533" s="1"/>
  <c r="BT532"/>
  <c r="AL548"/>
  <c r="AL549" s="1"/>
  <c r="AM564"/>
  <c r="BT612"/>
  <c r="AC382"/>
  <c r="AL456"/>
  <c r="AL457" s="1"/>
  <c r="BJ382"/>
  <c r="BS456"/>
  <c r="BS457" s="1"/>
  <c r="BS578"/>
  <c r="BS579"/>
  <c r="BS642"/>
  <c r="BS643" s="1"/>
  <c r="BH704"/>
  <c r="BH705"/>
  <c r="BI396"/>
  <c r="BJ456"/>
  <c r="AN546"/>
  <c r="AN642"/>
  <c r="AB396"/>
  <c r="BJ776"/>
  <c r="BS776"/>
  <c r="BS777"/>
  <c r="AM776"/>
  <c r="BH776"/>
  <c r="BH777"/>
  <c r="AW776"/>
  <c r="AW777"/>
  <c r="AL776"/>
  <c r="AL777" s="1"/>
  <c r="AM748"/>
  <c r="AN748"/>
  <c r="AL748"/>
  <c r="AL749" s="1"/>
  <c r="AB748"/>
  <c r="BT748"/>
  <c r="CD748"/>
  <c r="CD749" s="1"/>
  <c r="AC748"/>
  <c r="BU748"/>
  <c r="BS748"/>
  <c r="BS749"/>
  <c r="BI748"/>
  <c r="BH748"/>
  <c r="BH749" s="1"/>
  <c r="BJ748"/>
  <c r="AW748"/>
  <c r="AW749"/>
  <c r="BU732"/>
  <c r="BI732"/>
  <c r="BJ732"/>
  <c r="CD732"/>
  <c r="CD733" s="1"/>
  <c r="AX732"/>
  <c r="BS732"/>
  <c r="BS733"/>
  <c r="AY732"/>
  <c r="BH732"/>
  <c r="BH733"/>
  <c r="AM732"/>
  <c r="AW732"/>
  <c r="AW733" s="1"/>
  <c r="CD716"/>
  <c r="CD717"/>
  <c r="BJ716"/>
  <c r="BS716"/>
  <c r="BS717"/>
  <c r="AB716"/>
  <c r="AY716"/>
  <c r="BH716"/>
  <c r="BH717"/>
  <c r="CD88"/>
  <c r="CD89" s="1"/>
  <c r="BS88"/>
  <c r="BS89"/>
  <c r="BH88"/>
  <c r="BH89" s="1"/>
  <c r="AL88"/>
  <c r="AL89"/>
  <c r="AW88"/>
  <c r="AW89" s="1"/>
  <c r="AB88"/>
  <c r="AN72"/>
  <c r="BH72"/>
  <c r="BH73" s="1"/>
  <c r="AB72"/>
  <c r="AW72"/>
  <c r="AW73" s="1"/>
  <c r="AC72"/>
  <c r="AL72"/>
  <c r="AL73"/>
  <c r="CD56"/>
  <c r="CD57" s="1"/>
  <c r="BS56"/>
  <c r="BS57"/>
  <c r="BH56"/>
  <c r="BH57" s="1"/>
  <c r="AB56"/>
  <c r="AW56"/>
  <c r="AW57"/>
  <c r="AC56"/>
  <c r="AX16"/>
  <c r="BU16"/>
  <c r="AL16"/>
  <c r="AL17" s="1"/>
  <c r="CD16"/>
  <c r="CD17"/>
  <c r="BI16"/>
  <c r="AY16"/>
  <c r="AM16"/>
  <c r="AB16"/>
  <c r="AE174"/>
  <c r="AM580"/>
  <c r="BS628"/>
  <c r="BS629"/>
  <c r="AX612"/>
  <c r="BU594"/>
  <c r="BT594"/>
  <c r="CD594"/>
  <c r="CD595"/>
  <c r="AB594"/>
  <c r="AN594"/>
  <c r="BS594"/>
  <c r="BS595"/>
  <c r="AC594"/>
  <c r="BH594"/>
  <c r="BH595"/>
  <c r="AW594"/>
  <c r="AW595" s="1"/>
  <c r="AJ500"/>
  <c r="AE322"/>
  <c r="AF230"/>
  <c r="AF520"/>
  <c r="AI86"/>
  <c r="BU580"/>
  <c r="BT580"/>
  <c r="AY530"/>
  <c r="AX530"/>
  <c r="AN596"/>
  <c r="AB596"/>
  <c r="BT514"/>
  <c r="BJ514"/>
  <c r="AW610"/>
  <c r="AW611"/>
  <c r="AB610"/>
  <c r="BT644"/>
  <c r="CD470"/>
  <c r="CD471"/>
  <c r="CD486"/>
  <c r="CD487"/>
  <c r="AM502"/>
  <c r="AY502"/>
  <c r="AL470"/>
  <c r="AL471"/>
  <c r="BJ470"/>
  <c r="BT442"/>
  <c r="BV442" s="1"/>
  <c r="AC612"/>
  <c r="BH564"/>
  <c r="BH565"/>
  <c r="BH484"/>
  <c r="BH485" s="1"/>
  <c r="BT484"/>
  <c r="BU500"/>
  <c r="BT516"/>
  <c r="BI516"/>
  <c r="AY532"/>
  <c r="AW548"/>
  <c r="AW549"/>
  <c r="AM548"/>
  <c r="AX564"/>
  <c r="AN660"/>
  <c r="AL366"/>
  <c r="AL367" s="1"/>
  <c r="BU626"/>
  <c r="CD456"/>
  <c r="CD457" s="1"/>
  <c r="CD642"/>
  <c r="CD643"/>
  <c r="AY28"/>
  <c r="BT16"/>
  <c r="BU396"/>
  <c r="BU456"/>
  <c r="AY626"/>
  <c r="AB146"/>
  <c r="AM146"/>
  <c r="AC146"/>
  <c r="AY146"/>
  <c r="BU146"/>
  <c r="CD146"/>
  <c r="CD147"/>
  <c r="BI146"/>
  <c r="BS146"/>
  <c r="BS147" s="1"/>
  <c r="AX130"/>
  <c r="BS130"/>
  <c r="BS131" s="1"/>
  <c r="BH130"/>
  <c r="BH131"/>
  <c r="AB130"/>
  <c r="AY130"/>
  <c r="AW130"/>
  <c r="AW131"/>
  <c r="AC130"/>
  <c r="BT382"/>
  <c r="AY382"/>
  <c r="AM382"/>
  <c r="BU382"/>
  <c r="CD382"/>
  <c r="CD383" s="1"/>
  <c r="BS382"/>
  <c r="BS383"/>
  <c r="BH382"/>
  <c r="BH383" s="1"/>
  <c r="AW382"/>
  <c r="AW383"/>
  <c r="AB382"/>
  <c r="BS580"/>
  <c r="BS581"/>
  <c r="AX502"/>
  <c r="BI502"/>
  <c r="AB470"/>
  <c r="BH532"/>
  <c r="BH533"/>
  <c r="AL672"/>
  <c r="AL673" s="1"/>
  <c r="AM672"/>
  <c r="AW672"/>
  <c r="AW673" s="1"/>
  <c r="AN562"/>
  <c r="BH562"/>
  <c r="BH563"/>
  <c r="AW562"/>
  <c r="AW563" s="1"/>
  <c r="BJ562"/>
  <c r="BU562"/>
  <c r="AE180"/>
  <c r="AF226"/>
  <c r="AE690"/>
  <c r="AJ304"/>
  <c r="AF410"/>
  <c r="AK410" s="1"/>
  <c r="AJ768"/>
  <c r="AH86"/>
  <c r="AW580"/>
  <c r="AW581" s="1"/>
  <c r="BJ580"/>
  <c r="AN530"/>
  <c r="AW530"/>
  <c r="AW531" s="1"/>
  <c r="BJ596"/>
  <c r="BH596"/>
  <c r="BH597" s="1"/>
  <c r="AM514"/>
  <c r="AW514"/>
  <c r="AW515"/>
  <c r="BS610"/>
  <c r="BS611" s="1"/>
  <c r="CD628"/>
  <c r="CD629"/>
  <c r="AC644"/>
  <c r="BI456"/>
  <c r="AL486"/>
  <c r="AL487"/>
  <c r="AN470"/>
  <c r="CD502"/>
  <c r="CD503" s="1"/>
  <c r="BJ486"/>
  <c r="BI470"/>
  <c r="BJ442"/>
  <c r="AB442"/>
  <c r="AW484"/>
  <c r="AW485"/>
  <c r="BS484"/>
  <c r="BS485" s="1"/>
  <c r="AM484"/>
  <c r="AY500"/>
  <c r="BH516"/>
  <c r="BH517"/>
  <c r="AL516"/>
  <c r="AL517"/>
  <c r="BH548"/>
  <c r="BH549"/>
  <c r="AY548"/>
  <c r="AC564"/>
  <c r="BJ16"/>
  <c r="BS562"/>
  <c r="BS563"/>
  <c r="BS626"/>
  <c r="BS627" s="1"/>
  <c r="BH28"/>
  <c r="BH29"/>
  <c r="AX28"/>
  <c r="AL546"/>
  <c r="AL547"/>
  <c r="BU28"/>
  <c r="AN16"/>
  <c r="AN412"/>
  <c r="AX562"/>
  <c r="AX626"/>
  <c r="AN216"/>
  <c r="AM216"/>
  <c r="BH216"/>
  <c r="BH217"/>
  <c r="BJ216"/>
  <c r="AC216"/>
  <c r="AW216"/>
  <c r="AW217"/>
  <c r="BT216"/>
  <c r="BU216"/>
  <c r="BI216"/>
  <c r="AB216"/>
  <c r="AX216"/>
  <c r="AL172"/>
  <c r="AL173" s="1"/>
  <c r="AM172"/>
  <c r="AB172"/>
  <c r="AN172"/>
  <c r="BT172"/>
  <c r="AC172"/>
  <c r="AX172"/>
  <c r="CD172"/>
  <c r="CD173" s="1"/>
  <c r="AY172"/>
  <c r="BS172"/>
  <c r="BS173" s="1"/>
  <c r="BU172"/>
  <c r="AC160"/>
  <c r="BT160"/>
  <c r="CD160"/>
  <c r="CD161" s="1"/>
  <c r="BI160"/>
  <c r="BS160"/>
  <c r="BS161" s="1"/>
  <c r="AY160"/>
  <c r="BH160"/>
  <c r="BH161" s="1"/>
  <c r="AW160"/>
  <c r="AW161"/>
  <c r="BU160"/>
  <c r="AL160"/>
  <c r="AL161" s="1"/>
  <c r="BJ144"/>
  <c r="CD144"/>
  <c r="CD145" s="1"/>
  <c r="AY144"/>
  <c r="BS144"/>
  <c r="BS145"/>
  <c r="BU144"/>
  <c r="BH144"/>
  <c r="BH145"/>
  <c r="AB144"/>
  <c r="AW144"/>
  <c r="AW145" s="1"/>
  <c r="AC144"/>
  <c r="BT128"/>
  <c r="BU128"/>
  <c r="BI128"/>
  <c r="CD128"/>
  <c r="CD129"/>
  <c r="AB128"/>
  <c r="BJ128"/>
  <c r="BS128"/>
  <c r="BS129"/>
  <c r="AC128"/>
  <c r="AL128"/>
  <c r="AL129"/>
  <c r="AX128"/>
  <c r="BH128"/>
  <c r="BH129" s="1"/>
  <c r="BI532"/>
  <c r="CD532"/>
  <c r="CD533"/>
  <c r="BU414"/>
  <c r="BT414"/>
  <c r="CD414"/>
  <c r="CD415"/>
  <c r="BJ414"/>
  <c r="BI414"/>
  <c r="BS414"/>
  <c r="BS415"/>
  <c r="AX414"/>
  <c r="BH414"/>
  <c r="BH415"/>
  <c r="AY414"/>
  <c r="AW414"/>
  <c r="AW415"/>
  <c r="AY596"/>
  <c r="BH502"/>
  <c r="BH503" s="1"/>
  <c r="AY516"/>
  <c r="BS548"/>
  <c r="BS549" s="1"/>
  <c r="CD398"/>
  <c r="CD399" s="1"/>
  <c r="AN658"/>
  <c r="AL658"/>
  <c r="AL659" s="1"/>
  <c r="CD658"/>
  <c r="CD659"/>
  <c r="BS658"/>
  <c r="BS659" s="1"/>
  <c r="BH658"/>
  <c r="BH659"/>
  <c r="AB658"/>
  <c r="AW658"/>
  <c r="AW659" s="1"/>
  <c r="BH578"/>
  <c r="BH579" s="1"/>
  <c r="AL578"/>
  <c r="AL579"/>
  <c r="AW578"/>
  <c r="AW579" s="1"/>
  <c r="BI578"/>
  <c r="AY578"/>
  <c r="AM578"/>
  <c r="BJ578"/>
  <c r="BT44"/>
  <c r="CD44"/>
  <c r="CD45"/>
  <c r="BU44"/>
  <c r="BS44"/>
  <c r="BS45" s="1"/>
  <c r="BI44"/>
  <c r="BH44"/>
  <c r="BH45" s="1"/>
  <c r="AB44"/>
  <c r="BJ44"/>
  <c r="AW44"/>
  <c r="AW45" s="1"/>
  <c r="AC44"/>
  <c r="AX44"/>
  <c r="AY44"/>
  <c r="AH220"/>
  <c r="AG276"/>
  <c r="AH226"/>
  <c r="AJ142"/>
  <c r="AG220"/>
  <c r="AF304"/>
  <c r="AG288"/>
  <c r="AE768"/>
  <c r="AN580"/>
  <c r="BU530"/>
  <c r="BS530"/>
  <c r="BS531"/>
  <c r="BU596"/>
  <c r="AW596"/>
  <c r="AW597" s="1"/>
  <c r="AC514"/>
  <c r="BS514"/>
  <c r="BS515"/>
  <c r="BU610"/>
  <c r="AY610"/>
  <c r="BT628"/>
  <c r="BS644"/>
  <c r="BS645" s="1"/>
  <c r="BT502"/>
  <c r="AN456"/>
  <c r="BT486"/>
  <c r="AY486"/>
  <c r="BS502"/>
  <c r="BS503"/>
  <c r="AL502"/>
  <c r="AL503" s="1"/>
  <c r="BJ502"/>
  <c r="BU470"/>
  <c r="CD442"/>
  <c r="CD443" s="1"/>
  <c r="BU442"/>
  <c r="AN442"/>
  <c r="CD484"/>
  <c r="CD485" s="1"/>
  <c r="AL500"/>
  <c r="AL501"/>
  <c r="BJ500"/>
  <c r="AB516"/>
  <c r="AN516"/>
  <c r="BJ532"/>
  <c r="AW564"/>
  <c r="AW565" s="1"/>
  <c r="BI564"/>
  <c r="AC28"/>
  <c r="BS412"/>
  <c r="BS413" s="1"/>
  <c r="CD562"/>
  <c r="CD563"/>
  <c r="CD28"/>
  <c r="CD29" s="1"/>
  <c r="AW16"/>
  <c r="AW17"/>
  <c r="AM412"/>
  <c r="AM44"/>
  <c r="AB354"/>
  <c r="AC354"/>
  <c r="AL354"/>
  <c r="AL355" s="1"/>
  <c r="BJ354"/>
  <c r="CD354"/>
  <c r="CD355"/>
  <c r="BI354"/>
  <c r="BS354"/>
  <c r="BS355"/>
  <c r="CD200"/>
  <c r="CD201" s="1"/>
  <c r="AB200"/>
  <c r="BS200"/>
  <c r="BS201"/>
  <c r="AC200"/>
  <c r="BU200"/>
  <c r="BH200"/>
  <c r="BH201" s="1"/>
  <c r="AW200"/>
  <c r="AW201"/>
  <c r="BT200"/>
  <c r="BJ200"/>
  <c r="BI200"/>
  <c r="AN158"/>
  <c r="BT158"/>
  <c r="BU158"/>
  <c r="CD158"/>
  <c r="CD159"/>
  <c r="AB158"/>
  <c r="AY158"/>
  <c r="BJ158"/>
  <c r="BS158"/>
  <c r="BS159"/>
  <c r="AC158"/>
  <c r="AX660"/>
  <c r="BU660"/>
  <c r="AL660"/>
  <c r="AL661" s="1"/>
  <c r="BU548"/>
  <c r="AC548"/>
  <c r="BT548"/>
  <c r="BJ548"/>
  <c r="BJ428"/>
  <c r="AX428"/>
  <c r="CD428"/>
  <c r="CD429" s="1"/>
  <c r="AY428"/>
  <c r="BS428"/>
  <c r="BS429"/>
  <c r="AM428"/>
  <c r="BH428"/>
  <c r="BH429"/>
  <c r="AN428"/>
  <c r="AW428"/>
  <c r="AW429" s="1"/>
  <c r="AB428"/>
  <c r="BT428"/>
  <c r="AN486"/>
  <c r="BT470"/>
  <c r="AB532"/>
  <c r="AM626"/>
  <c r="BH626"/>
  <c r="BH627" s="1"/>
  <c r="AB626"/>
  <c r="AN626"/>
  <c r="AW626"/>
  <c r="AW627" s="1"/>
  <c r="AC626"/>
  <c r="BJ626"/>
  <c r="BT626"/>
  <c r="BI626"/>
  <c r="AL626"/>
  <c r="AL627"/>
  <c r="AW28"/>
  <c r="AW29" s="1"/>
  <c r="BI28"/>
  <c r="BS28"/>
  <c r="BS29" s="1"/>
  <c r="AM28"/>
  <c r="BJ28"/>
  <c r="AI304"/>
  <c r="AI230"/>
  <c r="AE144"/>
  <c r="AX580"/>
  <c r="BI530"/>
  <c r="AM596"/>
  <c r="AX514"/>
  <c r="BT610"/>
  <c r="AX628"/>
  <c r="AY644"/>
  <c r="AY456"/>
  <c r="AW486"/>
  <c r="AW487" s="1"/>
  <c r="AB502"/>
  <c r="AM442"/>
  <c r="BI442"/>
  <c r="BI484"/>
  <c r="BH500"/>
  <c r="BH501"/>
  <c r="AC500"/>
  <c r="BS516"/>
  <c r="BS517" s="1"/>
  <c r="BU516"/>
  <c r="AC532"/>
  <c r="BI548"/>
  <c r="CD564"/>
  <c r="CD565"/>
  <c r="AC366"/>
  <c r="AB28"/>
  <c r="AL44"/>
  <c r="AL45"/>
  <c r="AB366"/>
  <c r="BJ594"/>
  <c r="CD366"/>
  <c r="CD367"/>
  <c r="CD412"/>
  <c r="CD413" s="1"/>
  <c r="CD546"/>
  <c r="CD547"/>
  <c r="AL428"/>
  <c r="AL429" s="1"/>
  <c r="AN366"/>
  <c r="AN414"/>
  <c r="BU428"/>
  <c r="BI704"/>
  <c r="AN28"/>
  <c r="AX14"/>
  <c r="BT384"/>
  <c r="BH384"/>
  <c r="BH385" s="1"/>
  <c r="BU384"/>
  <c r="BV384" s="1"/>
  <c r="AW384"/>
  <c r="AW385" s="1"/>
  <c r="BI384"/>
  <c r="BJ384"/>
  <c r="AL384"/>
  <c r="AL385" s="1"/>
  <c r="AX384"/>
  <c r="AY384"/>
  <c r="BT368"/>
  <c r="BU368"/>
  <c r="AB368"/>
  <c r="AX368"/>
  <c r="AC368"/>
  <c r="AM368"/>
  <c r="CD368"/>
  <c r="CD369"/>
  <c r="BS368"/>
  <c r="BS369" s="1"/>
  <c r="BH368"/>
  <c r="BH369"/>
  <c r="BU352"/>
  <c r="CD352"/>
  <c r="CD353" s="1"/>
  <c r="AX352"/>
  <c r="BS352"/>
  <c r="BS353" s="1"/>
  <c r="AM352"/>
  <c r="BH352"/>
  <c r="BH353"/>
  <c r="AW352"/>
  <c r="AW353" s="1"/>
  <c r="BH338"/>
  <c r="BH339"/>
  <c r="AW338"/>
  <c r="AW339" s="1"/>
  <c r="BJ338"/>
  <c r="AB338"/>
  <c r="AC338"/>
  <c r="AG728"/>
  <c r="AE728"/>
  <c r="AI92"/>
  <c r="AJ92"/>
  <c r="AI222"/>
  <c r="AH222"/>
  <c r="AK222" s="1"/>
  <c r="AG222"/>
  <c r="AE332"/>
  <c r="AG332"/>
  <c r="AJ248"/>
  <c r="AH248"/>
  <c r="AJ494"/>
  <c r="AI494"/>
  <c r="BT14"/>
  <c r="AY14"/>
  <c r="AC14"/>
  <c r="AD14" s="1"/>
  <c r="AN14"/>
  <c r="AL14"/>
  <c r="AL15" s="1"/>
  <c r="CD14"/>
  <c r="CD15"/>
  <c r="BI14"/>
  <c r="BH14"/>
  <c r="BH15"/>
  <c r="BJ14"/>
  <c r="BK14" s="1"/>
  <c r="BU14"/>
  <c r="AH332"/>
  <c r="AG494"/>
  <c r="AG474"/>
  <c r="AE474"/>
  <c r="AH474"/>
  <c r="AI474"/>
  <c r="AE572"/>
  <c r="AE580"/>
  <c r="AM184"/>
  <c r="BT184"/>
  <c r="AN184"/>
  <c r="BJ184"/>
  <c r="AL184"/>
  <c r="AL185" s="1"/>
  <c r="CD184"/>
  <c r="CD185"/>
  <c r="BI184"/>
  <c r="BH184"/>
  <c r="BH185" s="1"/>
  <c r="BU184"/>
  <c r="BT126"/>
  <c r="AM126"/>
  <c r="AX126"/>
  <c r="BI126"/>
  <c r="BJ126"/>
  <c r="AY126"/>
  <c r="AL126"/>
  <c r="AL127"/>
  <c r="AN126"/>
  <c r="BS126"/>
  <c r="BS127"/>
  <c r="AB126"/>
  <c r="AJ332"/>
  <c r="AI332"/>
  <c r="AI236"/>
  <c r="AH236"/>
  <c r="AK236" s="1"/>
  <c r="AE236"/>
  <c r="AJ272"/>
  <c r="AJ18"/>
  <c r="AF18"/>
  <c r="AH18"/>
  <c r="AG18"/>
  <c r="AE296"/>
  <c r="AF296"/>
  <c r="AH296"/>
  <c r="AB184"/>
  <c r="BS14"/>
  <c r="BS15" s="1"/>
  <c r="AN378"/>
  <c r="BI378"/>
  <c r="AX378"/>
  <c r="CD378"/>
  <c r="CD379"/>
  <c r="AY378"/>
  <c r="BS378"/>
  <c r="BS379" s="1"/>
  <c r="BJ378"/>
  <c r="AC378"/>
  <c r="BH378"/>
  <c r="BH379" s="1"/>
  <c r="AY348"/>
  <c r="AB348"/>
  <c r="AM348"/>
  <c r="AC348"/>
  <c r="BT348"/>
  <c r="BI348"/>
  <c r="BJ348"/>
  <c r="AX348"/>
  <c r="AN348"/>
  <c r="CD348"/>
  <c r="CD349"/>
  <c r="AL348"/>
  <c r="AL349"/>
  <c r="BH348"/>
  <c r="BH349"/>
  <c r="AX334"/>
  <c r="AM334"/>
  <c r="BT334"/>
  <c r="BU334"/>
  <c r="BI334"/>
  <c r="BJ334"/>
  <c r="AN334"/>
  <c r="CD334"/>
  <c r="CD335" s="1"/>
  <c r="AY334"/>
  <c r="BH334"/>
  <c r="BH335"/>
  <c r="AN226"/>
  <c r="BT226"/>
  <c r="AX226"/>
  <c r="BI226"/>
  <c r="BJ226"/>
  <c r="CD226"/>
  <c r="CD227"/>
  <c r="AB226"/>
  <c r="BS226"/>
  <c r="BS227" s="1"/>
  <c r="AC226"/>
  <c r="AM226"/>
  <c r="AW226"/>
  <c r="AW227" s="1"/>
  <c r="AL226"/>
  <c r="AL227" s="1"/>
  <c r="AM210"/>
  <c r="BT210"/>
  <c r="AN210"/>
  <c r="BU210"/>
  <c r="BI210"/>
  <c r="BS210"/>
  <c r="BS211"/>
  <c r="BJ210"/>
  <c r="BH210"/>
  <c r="BH211"/>
  <c r="AX210"/>
  <c r="AW210"/>
  <c r="AW211" s="1"/>
  <c r="AY210"/>
  <c r="BT196"/>
  <c r="AL196"/>
  <c r="AL197" s="1"/>
  <c r="BI196"/>
  <c r="AM196"/>
  <c r="AY196"/>
  <c r="AZ196" s="1"/>
  <c r="AX196"/>
  <c r="AB196"/>
  <c r="AW196"/>
  <c r="AW197"/>
  <c r="BU196"/>
  <c r="BS182"/>
  <c r="BS183"/>
  <c r="BU182"/>
  <c r="AX182"/>
  <c r="AL182"/>
  <c r="AL183"/>
  <c r="AW182"/>
  <c r="AW183" s="1"/>
  <c r="BI182"/>
  <c r="BJ182"/>
  <c r="AC182"/>
  <c r="AM182"/>
  <c r="BH182"/>
  <c r="BH183"/>
  <c r="AY182"/>
  <c r="BU154"/>
  <c r="AB154"/>
  <c r="AN154"/>
  <c r="AL154"/>
  <c r="AL155" s="1"/>
  <c r="AX154"/>
  <c r="AC154"/>
  <c r="BJ154"/>
  <c r="BH154"/>
  <c r="BH155" s="1"/>
  <c r="AW154"/>
  <c r="AW155" s="1"/>
  <c r="CD154"/>
  <c r="CD155"/>
  <c r="BI154"/>
  <c r="AY140"/>
  <c r="AM140"/>
  <c r="BI140"/>
  <c r="AX140"/>
  <c r="AL140"/>
  <c r="AL141" s="1"/>
  <c r="AN140"/>
  <c r="BS140"/>
  <c r="BS141"/>
  <c r="AB140"/>
  <c r="AE726"/>
  <c r="AF726"/>
  <c r="AH726"/>
  <c r="AK726" s="1"/>
  <c r="AJ52"/>
  <c r="AF332"/>
  <c r="AI264"/>
  <c r="AJ264"/>
  <c r="AE264"/>
  <c r="AG264"/>
  <c r="AI544"/>
  <c r="AG40"/>
  <c r="AJ546"/>
  <c r="AE546"/>
  <c r="AE770"/>
  <c r="AF770"/>
  <c r="AC540"/>
  <c r="BU540"/>
  <c r="BI540"/>
  <c r="BJ540"/>
  <c r="AX540"/>
  <c r="AM540"/>
  <c r="AB540"/>
  <c r="AD540" s="1"/>
  <c r="CD540"/>
  <c r="CD541" s="1"/>
  <c r="BS540"/>
  <c r="BS541"/>
  <c r="BT540"/>
  <c r="BH540"/>
  <c r="BH541" s="1"/>
  <c r="AN540"/>
  <c r="AN524"/>
  <c r="BT524"/>
  <c r="BU524"/>
  <c r="BI524"/>
  <c r="AB524"/>
  <c r="AX524"/>
  <c r="BJ524"/>
  <c r="AY524"/>
  <c r="CD524"/>
  <c r="CD525" s="1"/>
  <c r="AM524"/>
  <c r="BS524"/>
  <c r="BS525" s="1"/>
  <c r="BH524"/>
  <c r="BH525" s="1"/>
  <c r="BI508"/>
  <c r="BJ508"/>
  <c r="AB508"/>
  <c r="AC508"/>
  <c r="AY508"/>
  <c r="AN508"/>
  <c r="BT508"/>
  <c r="AW508"/>
  <c r="AW509"/>
  <c r="BU508"/>
  <c r="AX508"/>
  <c r="AM508"/>
  <c r="AL508"/>
  <c r="AL509" s="1"/>
  <c r="CD508"/>
  <c r="CD509"/>
  <c r="BT494"/>
  <c r="AL494"/>
  <c r="AL495" s="1"/>
  <c r="BI494"/>
  <c r="AY494"/>
  <c r="AN494"/>
  <c r="BH494"/>
  <c r="BH495" s="1"/>
  <c r="BU494"/>
  <c r="AB494"/>
  <c r="AW494"/>
  <c r="AW495" s="1"/>
  <c r="AC494"/>
  <c r="AM494"/>
  <c r="BJ494"/>
  <c r="BT478"/>
  <c r="AB478"/>
  <c r="AC478"/>
  <c r="AX478"/>
  <c r="AM478"/>
  <c r="CD478"/>
  <c r="CD479" s="1"/>
  <c r="BI478"/>
  <c r="BS478"/>
  <c r="BS479"/>
  <c r="BJ478"/>
  <c r="AN478"/>
  <c r="AW478"/>
  <c r="AW479"/>
  <c r="AM464"/>
  <c r="AN464"/>
  <c r="BU464"/>
  <c r="BJ464"/>
  <c r="AL464"/>
  <c r="AL465" s="1"/>
  <c r="BT464"/>
  <c r="AC464"/>
  <c r="BI464"/>
  <c r="CD464"/>
  <c r="CD465" s="1"/>
  <c r="AB464"/>
  <c r="AY464"/>
  <c r="BH464"/>
  <c r="BH465"/>
  <c r="AY450"/>
  <c r="AM450"/>
  <c r="AC450"/>
  <c r="BT450"/>
  <c r="AX450"/>
  <c r="BJ450"/>
  <c r="AN450"/>
  <c r="AL450"/>
  <c r="AL451"/>
  <c r="AB450"/>
  <c r="CD450"/>
  <c r="CD451" s="1"/>
  <c r="BU450"/>
  <c r="BH450"/>
  <c r="BH451" s="1"/>
  <c r="BI436"/>
  <c r="AN436"/>
  <c r="AO436" s="1"/>
  <c r="BJ436"/>
  <c r="BH436"/>
  <c r="BH437"/>
  <c r="AC436"/>
  <c r="AB436"/>
  <c r="AM436"/>
  <c r="AY436"/>
  <c r="AW436"/>
  <c r="AW437" s="1"/>
  <c r="BT436"/>
  <c r="AC422"/>
  <c r="BJ422"/>
  <c r="AL422"/>
  <c r="AL423" s="1"/>
  <c r="BT422"/>
  <c r="AB422"/>
  <c r="CD422"/>
  <c r="CD423" s="1"/>
  <c r="AM422"/>
  <c r="BS422"/>
  <c r="BS423"/>
  <c r="BI254"/>
  <c r="BJ254"/>
  <c r="BT254"/>
  <c r="CD254"/>
  <c r="CD255" s="1"/>
  <c r="BU254"/>
  <c r="BS254"/>
  <c r="BS255"/>
  <c r="AX254"/>
  <c r="BH254"/>
  <c r="BH255"/>
  <c r="AC254"/>
  <c r="AY254"/>
  <c r="BT238"/>
  <c r="BU238"/>
  <c r="AM238"/>
  <c r="AC238"/>
  <c r="BI238"/>
  <c r="AL238"/>
  <c r="AL239" s="1"/>
  <c r="BJ238"/>
  <c r="AY238"/>
  <c r="AX238"/>
  <c r="CD238"/>
  <c r="CD239" s="1"/>
  <c r="BS238"/>
  <c r="BS239"/>
  <c r="AW238"/>
  <c r="AW239" s="1"/>
  <c r="AX224"/>
  <c r="AM224"/>
  <c r="AY224"/>
  <c r="AN224"/>
  <c r="BH224"/>
  <c r="BH225"/>
  <c r="AW224"/>
  <c r="AW225" s="1"/>
  <c r="BT224"/>
  <c r="BI224"/>
  <c r="AB224"/>
  <c r="BU224"/>
  <c r="AE178"/>
  <c r="AG178"/>
  <c r="AJ178"/>
  <c r="AK178" s="1"/>
  <c r="AH178"/>
  <c r="AI178"/>
  <c r="AW184"/>
  <c r="AW185" s="1"/>
  <c r="AY184"/>
  <c r="AH604"/>
  <c r="AG604"/>
  <c r="AE604"/>
  <c r="AM784"/>
  <c r="AN784"/>
  <c r="BT784"/>
  <c r="BU784"/>
  <c r="BJ784"/>
  <c r="BI784"/>
  <c r="CD784"/>
  <c r="CD785" s="1"/>
  <c r="AX784"/>
  <c r="BS784"/>
  <c r="BS785" s="1"/>
  <c r="AY784"/>
  <c r="BH784"/>
  <c r="BH785"/>
  <c r="AL784"/>
  <c r="AL785" s="1"/>
  <c r="AB784"/>
  <c r="BJ768"/>
  <c r="AX768"/>
  <c r="AL768"/>
  <c r="AL769" s="1"/>
  <c r="AY768"/>
  <c r="AB768"/>
  <c r="AM768"/>
  <c r="BT768"/>
  <c r="BI768"/>
  <c r="BH768"/>
  <c r="BH769" s="1"/>
  <c r="AN768"/>
  <c r="AW768"/>
  <c r="AW769" s="1"/>
  <c r="AC768"/>
  <c r="AN756"/>
  <c r="AY756"/>
  <c r="BU756"/>
  <c r="BI756"/>
  <c r="AM756"/>
  <c r="BH756"/>
  <c r="BH757" s="1"/>
  <c r="AW756"/>
  <c r="AW757"/>
  <c r="AX756"/>
  <c r="AL756"/>
  <c r="AL757" s="1"/>
  <c r="AL740"/>
  <c r="AL741"/>
  <c r="BS740"/>
  <c r="BS741" s="1"/>
  <c r="AC740"/>
  <c r="AN740"/>
  <c r="BT740"/>
  <c r="AW740"/>
  <c r="AW741" s="1"/>
  <c r="AM740"/>
  <c r="AX740"/>
  <c r="AY740"/>
  <c r="CD740"/>
  <c r="CD741"/>
  <c r="BU554"/>
  <c r="BT554"/>
  <c r="BH554"/>
  <c r="BH555"/>
  <c r="AW554"/>
  <c r="AW555" s="1"/>
  <c r="AC554"/>
  <c r="AL554"/>
  <c r="AL555" s="1"/>
  <c r="BI554"/>
  <c r="BJ554"/>
  <c r="AY554"/>
  <c r="AX554"/>
  <c r="AM554"/>
  <c r="BJ538"/>
  <c r="AY538"/>
  <c r="AW538"/>
  <c r="AW539" s="1"/>
  <c r="AM538"/>
  <c r="AL538"/>
  <c r="AL539"/>
  <c r="AX538"/>
  <c r="AC538"/>
  <c r="AB538"/>
  <c r="BU538"/>
  <c r="BI538"/>
  <c r="CD538"/>
  <c r="CD539"/>
  <c r="AL522"/>
  <c r="AL523" s="1"/>
  <c r="AX522"/>
  <c r="BH522"/>
  <c r="BH523"/>
  <c r="AB522"/>
  <c r="AW522"/>
  <c r="AW523"/>
  <c r="AC522"/>
  <c r="AY522"/>
  <c r="BS522"/>
  <c r="BS523"/>
  <c r="AN522"/>
  <c r="BI522"/>
  <c r="AB492"/>
  <c r="BI492"/>
  <c r="AC492"/>
  <c r="BJ492"/>
  <c r="AL492"/>
  <c r="AL493"/>
  <c r="AY492"/>
  <c r="AN492"/>
  <c r="AX492"/>
  <c r="AM492"/>
  <c r="CD492"/>
  <c r="CD493" s="1"/>
  <c r="BS492"/>
  <c r="BS493"/>
  <c r="AW492"/>
  <c r="AW493" s="1"/>
  <c r="BU476"/>
  <c r="AL476"/>
  <c r="AL477" s="1"/>
  <c r="BI476"/>
  <c r="AX476"/>
  <c r="AM476"/>
  <c r="AY476"/>
  <c r="BH476"/>
  <c r="BH477"/>
  <c r="AN476"/>
  <c r="AW476"/>
  <c r="AW477" s="1"/>
  <c r="AC476"/>
  <c r="BI462"/>
  <c r="AY462"/>
  <c r="AM462"/>
  <c r="BS462"/>
  <c r="BS463"/>
  <c r="AN462"/>
  <c r="BH462"/>
  <c r="BH463" s="1"/>
  <c r="BJ462"/>
  <c r="AL462"/>
  <c r="AL463" s="1"/>
  <c r="AW462"/>
  <c r="AW463"/>
  <c r="AB462"/>
  <c r="CD404"/>
  <c r="CD405" s="1"/>
  <c r="BI404"/>
  <c r="AM404"/>
  <c r="AC404"/>
  <c r="BS404"/>
  <c r="BS405"/>
  <c r="AN404"/>
  <c r="AB404"/>
  <c r="BU404"/>
  <c r="AX404"/>
  <c r="AI528"/>
  <c r="AG528"/>
  <c r="AE92"/>
  <c r="AH550"/>
  <c r="AJ550"/>
  <c r="AG252"/>
  <c r="AH252"/>
  <c r="AK252" s="1"/>
  <c r="AI330"/>
  <c r="AH300"/>
  <c r="AE302"/>
  <c r="AH302"/>
  <c r="AF302"/>
  <c r="AI58"/>
  <c r="AH58"/>
  <c r="AF88"/>
  <c r="AK88" s="1"/>
  <c r="AG88"/>
  <c r="AE86"/>
  <c r="AJ86"/>
  <c r="AH288"/>
  <c r="AI288"/>
  <c r="AG520"/>
  <c r="AJ520"/>
  <c r="AE520"/>
  <c r="AB14"/>
  <c r="BS184"/>
  <c r="BS185"/>
  <c r="AW14"/>
  <c r="AW15" s="1"/>
  <c r="BU126"/>
  <c r="AX184"/>
  <c r="AG634"/>
  <c r="AI634"/>
  <c r="AH634"/>
  <c r="AF634"/>
  <c r="AJ618"/>
  <c r="AE618"/>
  <c r="AH618"/>
  <c r="AI618"/>
  <c r="AH398"/>
  <c r="AE398"/>
  <c r="AJ592"/>
  <c r="AI168"/>
  <c r="AJ168"/>
  <c r="AG232"/>
  <c r="AE232"/>
  <c r="AI232"/>
  <c r="AF314"/>
  <c r="AH314"/>
  <c r="AI46"/>
  <c r="AE46"/>
  <c r="AJ232"/>
  <c r="AF474"/>
  <c r="AG302"/>
  <c r="AH22"/>
  <c r="AI22"/>
  <c r="AI362"/>
  <c r="AJ362"/>
  <c r="AF362"/>
  <c r="AK362" s="1"/>
  <c r="AH362"/>
  <c r="AJ274"/>
  <c r="AH274"/>
  <c r="AI274"/>
  <c r="AE724"/>
  <c r="AH724"/>
  <c r="AG338"/>
  <c r="AH338"/>
  <c r="AJ338"/>
  <c r="AW126"/>
  <c r="AW127"/>
  <c r="AJ262"/>
  <c r="AG352"/>
  <c r="AF558"/>
  <c r="AN458"/>
  <c r="AN534"/>
  <c r="AL534"/>
  <c r="AL535" s="1"/>
  <c r="AL550"/>
  <c r="AL551" s="1"/>
  <c r="BJ518"/>
  <c r="BH518"/>
  <c r="BH519"/>
  <c r="BH582"/>
  <c r="BH583" s="1"/>
  <c r="AB582"/>
  <c r="AW628"/>
  <c r="AW629"/>
  <c r="BU628"/>
  <c r="BI644"/>
  <c r="AX644"/>
  <c r="AC38"/>
  <c r="BT38"/>
  <c r="AC566"/>
  <c r="BU598"/>
  <c r="AX266"/>
  <c r="AZ266" s="1"/>
  <c r="BU314"/>
  <c r="BT314"/>
  <c r="CD234"/>
  <c r="CD235"/>
  <c r="BU234"/>
  <c r="BU282"/>
  <c r="AY282"/>
  <c r="AW298"/>
  <c r="AW299" s="1"/>
  <c r="AM298"/>
  <c r="AY234"/>
  <c r="CD612"/>
  <c r="CD613" s="1"/>
  <c r="AW52"/>
  <c r="AW53"/>
  <c r="BH52"/>
  <c r="BH53" s="1"/>
  <c r="BS612"/>
  <c r="BS613"/>
  <c r="AY660"/>
  <c r="AM660"/>
  <c r="AC504"/>
  <c r="AL504"/>
  <c r="AL505" s="1"/>
  <c r="AB64"/>
  <c r="AB598"/>
  <c r="AN446"/>
  <c r="AB446"/>
  <c r="AC446"/>
  <c r="BT446"/>
  <c r="AX446"/>
  <c r="AX432"/>
  <c r="AY432"/>
  <c r="AN432"/>
  <c r="BU432"/>
  <c r="BT418"/>
  <c r="AL418"/>
  <c r="AL419" s="1"/>
  <c r="BI418"/>
  <c r="AY418"/>
  <c r="AZ418" s="1"/>
  <c r="AN418"/>
  <c r="AC206"/>
  <c r="AN206"/>
  <c r="BJ206"/>
  <c r="AM192"/>
  <c r="BI192"/>
  <c r="BJ66"/>
  <c r="AX66"/>
  <c r="AM66"/>
  <c r="AN66"/>
  <c r="BT66"/>
  <c r="BU52"/>
  <c r="AL38"/>
  <c r="AL39" s="1"/>
  <c r="BI672"/>
  <c r="BJ672"/>
  <c r="AX672"/>
  <c r="AB672"/>
  <c r="AY672"/>
  <c r="AN672"/>
  <c r="BJ504"/>
  <c r="AN504"/>
  <c r="BI488"/>
  <c r="BJ488"/>
  <c r="BU472"/>
  <c r="BJ472"/>
  <c r="AY472"/>
  <c r="BI220"/>
  <c r="AX220"/>
  <c r="AM220"/>
  <c r="AX64"/>
  <c r="AY64"/>
  <c r="AM64"/>
  <c r="AN64"/>
  <c r="BU64"/>
  <c r="AF102"/>
  <c r="AG130"/>
  <c r="AE376"/>
  <c r="AY458"/>
  <c r="AB458"/>
  <c r="AW534"/>
  <c r="AW535" s="1"/>
  <c r="AX550"/>
  <c r="BS550"/>
  <c r="BS551"/>
  <c r="AW518"/>
  <c r="AW519" s="1"/>
  <c r="BU518"/>
  <c r="BJ582"/>
  <c r="CD582"/>
  <c r="CD583" s="1"/>
  <c r="BI628"/>
  <c r="CD644"/>
  <c r="CD645"/>
  <c r="BH644"/>
  <c r="BH645" s="1"/>
  <c r="AY488"/>
  <c r="BU38"/>
  <c r="BH566"/>
  <c r="BH567"/>
  <c r="AY566"/>
  <c r="AY598"/>
  <c r="AY266"/>
  <c r="CD266"/>
  <c r="CD267"/>
  <c r="AB314"/>
  <c r="BI314"/>
  <c r="AX234"/>
  <c r="AN234"/>
  <c r="AL282"/>
  <c r="AL283" s="1"/>
  <c r="AB282"/>
  <c r="AY298"/>
  <c r="BI298"/>
  <c r="BJ52"/>
  <c r="AN52"/>
  <c r="BJ612"/>
  <c r="BJ660"/>
  <c r="AL488"/>
  <c r="AL489" s="1"/>
  <c r="BS472"/>
  <c r="BS473"/>
  <c r="BH504"/>
  <c r="BH505"/>
  <c r="AW660"/>
  <c r="AW661"/>
  <c r="BH672"/>
  <c r="BH673"/>
  <c r="CD64"/>
  <c r="CD65"/>
  <c r="AX472"/>
  <c r="BT488"/>
  <c r="BU672"/>
  <c r="BI64"/>
  <c r="AC672"/>
  <c r="AC716"/>
  <c r="AN716"/>
  <c r="BT716"/>
  <c r="AL716"/>
  <c r="AL717"/>
  <c r="BU716"/>
  <c r="BI716"/>
  <c r="AX716"/>
  <c r="BI702"/>
  <c r="AX702"/>
  <c r="AY702"/>
  <c r="AM702"/>
  <c r="AX686"/>
  <c r="AY686"/>
  <c r="AB686"/>
  <c r="AM686"/>
  <c r="AC686"/>
  <c r="AN686"/>
  <c r="AX670"/>
  <c r="AL670"/>
  <c r="AL671" s="1"/>
  <c r="AY670"/>
  <c r="AM670"/>
  <c r="AN670"/>
  <c r="BT658"/>
  <c r="BI658"/>
  <c r="AX658"/>
  <c r="AC658"/>
  <c r="AM658"/>
  <c r="AB642"/>
  <c r="BI642"/>
  <c r="AC642"/>
  <c r="AX642"/>
  <c r="AY642"/>
  <c r="AM642"/>
  <c r="AL642"/>
  <c r="AL643" s="1"/>
  <c r="AM312"/>
  <c r="BJ312"/>
  <c r="AM264"/>
  <c r="AN264"/>
  <c r="BT264"/>
  <c r="AB264"/>
  <c r="AM248"/>
  <c r="AX248"/>
  <c r="AN120"/>
  <c r="AX120"/>
  <c r="AM120"/>
  <c r="AY120"/>
  <c r="BU120"/>
  <c r="AN94"/>
  <c r="BT94"/>
  <c r="AX94"/>
  <c r="AX78"/>
  <c r="AM78"/>
  <c r="AN78"/>
  <c r="BU78"/>
  <c r="BS582"/>
  <c r="BS583" s="1"/>
  <c r="AY582"/>
  <c r="AL628"/>
  <c r="AL629"/>
  <c r="BU644"/>
  <c r="BJ644"/>
  <c r="AL266"/>
  <c r="AL267"/>
  <c r="AM488"/>
  <c r="AB38"/>
  <c r="AW566"/>
  <c r="AW567"/>
  <c r="BJ566"/>
  <c r="AX566"/>
  <c r="AC598"/>
  <c r="BI266"/>
  <c r="BJ266"/>
  <c r="CD314"/>
  <c r="CD315" s="1"/>
  <c r="AB234"/>
  <c r="AD234" s="1"/>
  <c r="AM234"/>
  <c r="BT282"/>
  <c r="BJ298"/>
  <c r="AC298"/>
  <c r="AC660"/>
  <c r="AC52"/>
  <c r="BS52"/>
  <c r="BS53"/>
  <c r="AB612"/>
  <c r="AL612"/>
  <c r="AL613"/>
  <c r="AB660"/>
  <c r="AD660" s="1"/>
  <c r="AL64"/>
  <c r="AL65" s="1"/>
  <c r="BU220"/>
  <c r="CD472"/>
  <c r="CD473"/>
  <c r="BS504"/>
  <c r="BS505" s="1"/>
  <c r="BH660"/>
  <c r="BH661"/>
  <c r="BS672"/>
  <c r="BS673"/>
  <c r="AY220"/>
  <c r="BT472"/>
  <c r="BT672"/>
  <c r="BT64"/>
  <c r="AC760"/>
  <c r="BT760"/>
  <c r="BJ700"/>
  <c r="AX700"/>
  <c r="AY700"/>
  <c r="AB700"/>
  <c r="AM700"/>
  <c r="BT700"/>
  <c r="AX684"/>
  <c r="AY684"/>
  <c r="AM684"/>
  <c r="AN684"/>
  <c r="BU684"/>
  <c r="AX624"/>
  <c r="AY624"/>
  <c r="AM624"/>
  <c r="AN624"/>
  <c r="BU624"/>
  <c r="BI608"/>
  <c r="BJ608"/>
  <c r="AX608"/>
  <c r="AY608"/>
  <c r="AN608"/>
  <c r="BI594"/>
  <c r="AL594"/>
  <c r="AL595"/>
  <c r="AX594"/>
  <c r="AY594"/>
  <c r="AM594"/>
  <c r="AN578"/>
  <c r="AB578"/>
  <c r="AC578"/>
  <c r="BT578"/>
  <c r="AX578"/>
  <c r="AB562"/>
  <c r="AC562"/>
  <c r="BT562"/>
  <c r="BI562"/>
  <c r="AY562"/>
  <c r="AL562"/>
  <c r="AL563"/>
  <c r="BI368"/>
  <c r="AL368"/>
  <c r="AL369" s="1"/>
  <c r="BJ368"/>
  <c r="AY368"/>
  <c r="AN368"/>
  <c r="BT354"/>
  <c r="AX354"/>
  <c r="AN354"/>
  <c r="BI92"/>
  <c r="AM92"/>
  <c r="BJ92"/>
  <c r="AN92"/>
  <c r="AY76"/>
  <c r="AM76"/>
  <c r="AN76"/>
  <c r="BT76"/>
  <c r="BI76"/>
  <c r="AY60"/>
  <c r="AM60"/>
  <c r="AN60"/>
  <c r="BT60"/>
  <c r="BI60"/>
  <c r="AY48"/>
  <c r="AM48"/>
  <c r="AN48"/>
  <c r="BT48"/>
  <c r="BI48"/>
  <c r="AE166"/>
  <c r="AH352"/>
  <c r="AE102"/>
  <c r="AG782"/>
  <c r="AF196"/>
  <c r="BS458"/>
  <c r="BS459"/>
  <c r="BU458"/>
  <c r="BT550"/>
  <c r="BH534"/>
  <c r="BH535"/>
  <c r="AY534"/>
  <c r="AN550"/>
  <c r="BJ550"/>
  <c r="BI518"/>
  <c r="BS518"/>
  <c r="BS519" s="1"/>
  <c r="AC628"/>
  <c r="AM582"/>
  <c r="BT582"/>
  <c r="BJ628"/>
  <c r="AN628"/>
  <c r="AL644"/>
  <c r="AL645"/>
  <c r="AN644"/>
  <c r="BT504"/>
  <c r="AL598"/>
  <c r="AL599"/>
  <c r="AW38"/>
  <c r="AW39" s="1"/>
  <c r="CD38"/>
  <c r="CD39"/>
  <c r="AB566"/>
  <c r="BS566"/>
  <c r="BS567"/>
  <c r="BJ598"/>
  <c r="BT598"/>
  <c r="AC266"/>
  <c r="AN266"/>
  <c r="AN314"/>
  <c r="BT234"/>
  <c r="AM282"/>
  <c r="BS282"/>
  <c r="BS283"/>
  <c r="BH266"/>
  <c r="BH267" s="1"/>
  <c r="AL298"/>
  <c r="AL299" s="1"/>
  <c r="AB298"/>
  <c r="AX298"/>
  <c r="AB52"/>
  <c r="AM52"/>
  <c r="AW612"/>
  <c r="AW613" s="1"/>
  <c r="BU612"/>
  <c r="BS660"/>
  <c r="BS661" s="1"/>
  <c r="AL472"/>
  <c r="AL473"/>
  <c r="AB220"/>
  <c r="AW220"/>
  <c r="AW221" s="1"/>
  <c r="AW488"/>
  <c r="AW489"/>
  <c r="CD504"/>
  <c r="CD505" s="1"/>
  <c r="CD660"/>
  <c r="CD661" s="1"/>
  <c r="CD672"/>
  <c r="CD673" s="1"/>
  <c r="BT220"/>
  <c r="AC744"/>
  <c r="BU744"/>
  <c r="AB728"/>
  <c r="AC728"/>
  <c r="BT728"/>
  <c r="BU728"/>
  <c r="BI654"/>
  <c r="AX654"/>
  <c r="AB654"/>
  <c r="AY654"/>
  <c r="AC654"/>
  <c r="AM654"/>
  <c r="AY638"/>
  <c r="AM638"/>
  <c r="AN638"/>
  <c r="BT638"/>
  <c r="BI382"/>
  <c r="AX382"/>
  <c r="AN382"/>
  <c r="AX366"/>
  <c r="AM366"/>
  <c r="BI352"/>
  <c r="BJ352"/>
  <c r="AB352"/>
  <c r="AY352"/>
  <c r="AN352"/>
  <c r="AL352"/>
  <c r="AL353"/>
  <c r="BT338"/>
  <c r="BU338"/>
  <c r="AX338"/>
  <c r="AN338"/>
  <c r="BI172"/>
  <c r="BJ172"/>
  <c r="BJ160"/>
  <c r="AX160"/>
  <c r="AM160"/>
  <c r="AB160"/>
  <c r="AN146"/>
  <c r="BJ146"/>
  <c r="AX146"/>
  <c r="BT146"/>
  <c r="BI130"/>
  <c r="AM130"/>
  <c r="BJ130"/>
  <c r="AN130"/>
  <c r="AI166"/>
  <c r="AJ352"/>
  <c r="AC458"/>
  <c r="BJ534"/>
  <c r="BI550"/>
  <c r="BU550"/>
  <c r="AW582"/>
  <c r="AW583"/>
  <c r="AB628"/>
  <c r="AB644"/>
  <c r="BI472"/>
  <c r="AY504"/>
  <c r="AY38"/>
  <c r="AW598"/>
  <c r="AW599"/>
  <c r="BU266"/>
  <c r="AM314"/>
  <c r="BH234"/>
  <c r="BH235"/>
  <c r="AX282"/>
  <c r="AW314"/>
  <c r="AW315" s="1"/>
  <c r="BH612"/>
  <c r="BH613"/>
  <c r="AN612"/>
  <c r="BI660"/>
  <c r="AB504"/>
  <c r="BH220"/>
  <c r="BH221" s="1"/>
  <c r="BH488"/>
  <c r="BH489"/>
  <c r="AN220"/>
  <c r="AB696"/>
  <c r="BJ696"/>
  <c r="AC680"/>
  <c r="BU680"/>
  <c r="AM408"/>
  <c r="AN408"/>
  <c r="BU408"/>
  <c r="AX380"/>
  <c r="AY380"/>
  <c r="AB380"/>
  <c r="AC380"/>
  <c r="AN380"/>
  <c r="BU380"/>
  <c r="AB322"/>
  <c r="AC322"/>
  <c r="BU322"/>
  <c r="AX322"/>
  <c r="AM158"/>
  <c r="BI158"/>
  <c r="AM144"/>
  <c r="AN144"/>
  <c r="AX144"/>
  <c r="BT88"/>
  <c r="AM88"/>
  <c r="AG136"/>
  <c r="AI136"/>
  <c r="AF620"/>
  <c r="AJ534"/>
  <c r="AE598"/>
  <c r="AH598"/>
  <c r="AF598"/>
  <c r="AK598" s="1"/>
  <c r="AH712"/>
  <c r="AF712"/>
  <c r="AI228"/>
  <c r="AE22"/>
  <c r="AJ498"/>
  <c r="AE316"/>
  <c r="AF316"/>
  <c r="AH560"/>
  <c r="AF560"/>
  <c r="AI20"/>
  <c r="AE342"/>
  <c r="AI342"/>
  <c r="AE492"/>
  <c r="AI316"/>
  <c r="AI16"/>
  <c r="AH316"/>
  <c r="AJ152"/>
  <c r="AE48"/>
  <c r="AJ16"/>
  <c r="AJ20"/>
  <c r="AJ422"/>
  <c r="AH422"/>
  <c r="AE422"/>
  <c r="AH292"/>
  <c r="AJ292"/>
  <c r="AE292"/>
  <c r="AI306"/>
  <c r="AG306"/>
  <c r="AI686"/>
  <c r="AG592"/>
  <c r="AI498"/>
  <c r="AF498"/>
  <c r="AJ228"/>
  <c r="AG228"/>
  <c r="AF600"/>
  <c r="AH364"/>
  <c r="AJ380"/>
  <c r="AJ298"/>
  <c r="AE298"/>
  <c r="AE318"/>
  <c r="AG166"/>
  <c r="AF166"/>
  <c r="AH166"/>
  <c r="AG658"/>
  <c r="AJ276"/>
  <c r="AI276"/>
  <c r="AH276"/>
  <c r="AK276" s="1"/>
  <c r="AH490"/>
  <c r="AE336"/>
  <c r="AJ336"/>
  <c r="AH340"/>
  <c r="AE340"/>
  <c r="AG574"/>
  <c r="AI410"/>
  <c r="AG410"/>
  <c r="AF504"/>
  <c r="AE504"/>
  <c r="AE654"/>
  <c r="I9"/>
  <c r="K9"/>
  <c r="M9" s="1"/>
  <c r="O9" s="1"/>
  <c r="U9"/>
  <c r="AI210"/>
  <c r="AE182"/>
  <c r="AH182"/>
  <c r="AG22"/>
  <c r="AJ22"/>
  <c r="AI204"/>
  <c r="AG204"/>
  <c r="AE204"/>
  <c r="AF204"/>
  <c r="AI260"/>
  <c r="AG260"/>
  <c r="AF16"/>
  <c r="AG152"/>
  <c r="AH592"/>
  <c r="AE560"/>
  <c r="AJ600"/>
  <c r="AE240"/>
  <c r="AF276"/>
  <c r="AG462"/>
  <c r="AJ666"/>
  <c r="AK666" s="1"/>
  <c r="AJ410"/>
  <c r="AI732"/>
  <c r="AJ478"/>
  <c r="AH30"/>
  <c r="AF30"/>
  <c r="AH142"/>
  <c r="AI142"/>
  <c r="AF774"/>
  <c r="AI774"/>
  <c r="AE774"/>
  <c r="AG188"/>
  <c r="AJ188"/>
  <c r="AG304"/>
  <c r="AF714"/>
  <c r="AG714"/>
  <c r="AI578"/>
  <c r="AH578"/>
  <c r="AG510"/>
  <c r="AE450"/>
  <c r="AH450"/>
  <c r="AJ450"/>
  <c r="AJ438"/>
  <c r="AE438"/>
  <c r="AG380"/>
  <c r="AI380"/>
  <c r="AH380"/>
  <c r="AK380" s="1"/>
  <c r="AF256"/>
  <c r="AK256"/>
  <c r="AG256"/>
  <c r="AE256"/>
  <c r="AI256"/>
  <c r="AG298"/>
  <c r="AF298"/>
  <c r="AI298"/>
  <c r="AJ340"/>
  <c r="AH16"/>
  <c r="AG560"/>
  <c r="AG340"/>
  <c r="AJ260"/>
  <c r="AE410"/>
  <c r="AE156"/>
  <c r="AF156"/>
  <c r="AH156"/>
  <c r="AK156" s="1"/>
  <c r="AI226"/>
  <c r="AJ226"/>
  <c r="AG226"/>
  <c r="AF144"/>
  <c r="AI144"/>
  <c r="AJ314"/>
  <c r="AI314"/>
  <c r="AE314"/>
  <c r="AG78"/>
  <c r="AI78"/>
  <c r="AE78"/>
  <c r="AH464"/>
  <c r="AF356"/>
  <c r="AJ356"/>
  <c r="AK356" s="1"/>
  <c r="AI356"/>
  <c r="AG356"/>
  <c r="AF548"/>
  <c r="AJ280"/>
  <c r="AI280"/>
  <c r="AI266"/>
  <c r="AG266"/>
  <c r="AF106"/>
  <c r="AH106"/>
  <c r="AK106" s="1"/>
  <c r="AE106"/>
  <c r="AJ106"/>
  <c r="AF22"/>
  <c r="AE380"/>
  <c r="AI712"/>
  <c r="AE230"/>
  <c r="AJ230"/>
  <c r="AH230"/>
  <c r="AJ46"/>
  <c r="AE16"/>
  <c r="AF374"/>
  <c r="AI180"/>
  <c r="AF340"/>
  <c r="AK340"/>
  <c r="AG342"/>
  <c r="AH498"/>
  <c r="AG498"/>
  <c r="AF426"/>
  <c r="AJ662"/>
  <c r="AJ126"/>
  <c r="AF126"/>
  <c r="AJ482"/>
  <c r="AE344"/>
  <c r="AH344"/>
  <c r="AI344"/>
  <c r="AG732"/>
  <c r="AJ732"/>
  <c r="AH732"/>
  <c r="AE732"/>
  <c r="AE36"/>
  <c r="AF588"/>
  <c r="AE588"/>
  <c r="AE98"/>
  <c r="AJ98"/>
  <c r="AG98"/>
  <c r="AG744"/>
  <c r="AG362"/>
  <c r="AH768"/>
  <c r="S672"/>
  <c r="S382"/>
  <c r="C76" i="70"/>
  <c r="U28"/>
  <c r="U20"/>
  <c r="C89" i="84"/>
  <c r="F35"/>
  <c r="B35" s="1"/>
  <c r="S19" i="86"/>
  <c r="S14"/>
  <c r="S21"/>
  <c r="C131" i="84"/>
  <c r="C895" i="40"/>
  <c r="C184" i="82" s="1"/>
  <c r="S130" i="83"/>
  <c r="S704"/>
  <c r="S576"/>
  <c r="R21" i="56"/>
  <c r="O12" i="70"/>
  <c r="B12" s="1"/>
  <c r="C71" i="86"/>
  <c r="C42" i="88"/>
  <c r="C18" i="70"/>
  <c r="L43" i="84"/>
  <c r="L26" i="88"/>
  <c r="C863" i="40"/>
  <c r="C907"/>
  <c r="C105" i="86"/>
  <c r="N80" i="69"/>
  <c r="O608"/>
  <c r="F608"/>
  <c r="C67" i="84"/>
  <c r="C14" i="88"/>
  <c r="C48" i="70"/>
  <c r="C60"/>
  <c r="O32" i="82"/>
  <c r="F32" s="1"/>
  <c r="N734"/>
  <c r="E11" i="86"/>
  <c r="B11"/>
  <c r="C41" i="84"/>
  <c r="R16" i="56"/>
  <c r="C55"/>
  <c r="S224" i="83"/>
  <c r="N658" i="82"/>
  <c r="N430" i="69"/>
  <c r="O44"/>
  <c r="F44" s="1"/>
  <c r="S320" i="83"/>
  <c r="S368"/>
  <c r="C75" i="56"/>
  <c r="R23"/>
  <c r="D733" i="40"/>
  <c r="C74" i="88"/>
  <c r="C827" i="40"/>
  <c r="C116" i="69"/>
  <c r="N318"/>
  <c r="O672"/>
  <c r="F672"/>
  <c r="C739" i="40"/>
  <c r="C28" i="82" s="1"/>
  <c r="C17" i="86"/>
  <c r="C143" i="84"/>
  <c r="S736" i="83"/>
  <c r="B10" i="40"/>
  <c r="L38" i="84"/>
  <c r="D755" i="40"/>
  <c r="C115" i="84"/>
  <c r="C80" i="70"/>
  <c r="C69" i="56"/>
  <c r="N388" i="82"/>
  <c r="N286" i="69"/>
  <c r="O240" i="82"/>
  <c r="F240" s="1"/>
  <c r="N686"/>
  <c r="O496" i="69"/>
  <c r="F496" s="1"/>
  <c r="N302" i="82"/>
  <c r="M10" i="40"/>
  <c r="N532" i="69"/>
  <c r="C915" i="40"/>
  <c r="G36" i="56"/>
  <c r="A36"/>
  <c r="C90" i="70"/>
  <c r="C779" i="40"/>
  <c r="C68" i="82" s="1"/>
  <c r="C102" i="70"/>
  <c r="C82" i="88"/>
  <c r="D6"/>
  <c r="B6" s="1"/>
  <c r="G13" i="56"/>
  <c r="A13"/>
  <c r="D747" i="40"/>
  <c r="T38" i="83" s="1"/>
  <c r="G38" s="1"/>
  <c r="C96" i="88"/>
  <c r="C883" i="40"/>
  <c r="O16" i="69"/>
  <c r="F16" s="1"/>
  <c r="AJ76" i="83"/>
  <c r="AF76"/>
  <c r="AG76"/>
  <c r="AE76"/>
  <c r="AI76"/>
  <c r="AH76"/>
  <c r="AK76" s="1"/>
  <c r="AE484"/>
  <c r="AF484"/>
  <c r="AI484"/>
  <c r="AJ484"/>
  <c r="AK484" s="1"/>
  <c r="AH484"/>
  <c r="AG484"/>
  <c r="AF530"/>
  <c r="AG530"/>
  <c r="AJ530"/>
  <c r="AE530"/>
  <c r="AF224"/>
  <c r="AK224" s="1"/>
  <c r="AI320"/>
  <c r="AI186"/>
  <c r="AH186"/>
  <c r="AG186"/>
  <c r="AE186"/>
  <c r="AJ186"/>
  <c r="AF186"/>
  <c r="AH172"/>
  <c r="AF172"/>
  <c r="AE160"/>
  <c r="AH160"/>
  <c r="AI160"/>
  <c r="AJ160"/>
  <c r="AG160"/>
  <c r="AE70"/>
  <c r="AJ70"/>
  <c r="AH70"/>
  <c r="AI70"/>
  <c r="AF70"/>
  <c r="AK70"/>
  <c r="AF42"/>
  <c r="AE42"/>
  <c r="AI42"/>
  <c r="AJ42"/>
  <c r="AG42"/>
  <c r="AI26"/>
  <c r="AF26"/>
  <c r="AK26" s="1"/>
  <c r="AG26"/>
  <c r="AH26"/>
  <c r="AI10"/>
  <c r="AG10"/>
  <c r="AJ10"/>
  <c r="AH10"/>
  <c r="AE10"/>
  <c r="AE746"/>
  <c r="AF746"/>
  <c r="AH176"/>
  <c r="AF38"/>
  <c r="AK38" s="1"/>
  <c r="AG318"/>
  <c r="AI318"/>
  <c r="AF318"/>
  <c r="AH318"/>
  <c r="AG242"/>
  <c r="AE242"/>
  <c r="AI242"/>
  <c r="AJ242"/>
  <c r="AF212"/>
  <c r="AH212"/>
  <c r="AJ212"/>
  <c r="AE212"/>
  <c r="AG212"/>
  <c r="AE184"/>
  <c r="AH184"/>
  <c r="AG184"/>
  <c r="AF184"/>
  <c r="AK184" s="1"/>
  <c r="AJ184"/>
  <c r="AJ158"/>
  <c r="AI158"/>
  <c r="AE158"/>
  <c r="AE254"/>
  <c r="AH254"/>
  <c r="AJ254"/>
  <c r="AK254" s="1"/>
  <c r="AF254"/>
  <c r="AE392"/>
  <c r="AI536"/>
  <c r="AG48"/>
  <c r="AI598"/>
  <c r="AJ384"/>
  <c r="AK384" s="1"/>
  <c r="AJ176"/>
  <c r="AH88"/>
  <c r="AF48"/>
  <c r="AG206"/>
  <c r="AH322"/>
  <c r="AJ392"/>
  <c r="AF92"/>
  <c r="AJ288"/>
  <c r="AK288"/>
  <c r="AJ38"/>
  <c r="AH574"/>
  <c r="AE150"/>
  <c r="AH150"/>
  <c r="AG150"/>
  <c r="AI588"/>
  <c r="AG588"/>
  <c r="AH588"/>
  <c r="AE224"/>
  <c r="AG224"/>
  <c r="AG504"/>
  <c r="AH504"/>
  <c r="AH428"/>
  <c r="AE176"/>
  <c r="AE88"/>
  <c r="AH206"/>
  <c r="AJ322"/>
  <c r="AE566"/>
  <c r="AE306"/>
  <c r="AG92"/>
  <c r="AG598"/>
  <c r="AE38"/>
  <c r="AI766"/>
  <c r="AF222"/>
  <c r="AE222"/>
  <c r="AJ222"/>
  <c r="AE202"/>
  <c r="AF722"/>
  <c r="AG544"/>
  <c r="AE544"/>
  <c r="AH544"/>
  <c r="AF544"/>
  <c r="AK544"/>
  <c r="AG748"/>
  <c r="AJ748"/>
  <c r="AF12"/>
  <c r="AE12"/>
  <c r="AH12"/>
  <c r="AI12"/>
  <c r="AG12"/>
  <c r="AJ12"/>
  <c r="AK12"/>
  <c r="AH48"/>
  <c r="AH224"/>
  <c r="AE288"/>
  <c r="AE118"/>
  <c r="AE428"/>
  <c r="AJ88"/>
  <c r="AE740"/>
  <c r="AH408"/>
  <c r="AH92"/>
  <c r="AG38"/>
  <c r="AI254"/>
  <c r="AG746"/>
  <c r="AG94"/>
  <c r="AI94"/>
  <c r="AJ94"/>
  <c r="AE94"/>
  <c r="AH94"/>
  <c r="AK94" s="1"/>
  <c r="AG660"/>
  <c r="AI660"/>
  <c r="AI556"/>
  <c r="AJ556"/>
  <c r="AH556"/>
  <c r="AG556"/>
  <c r="AF458"/>
  <c r="AH458"/>
  <c r="AJ458"/>
  <c r="AE458"/>
  <c r="AG458"/>
  <c r="AG418"/>
  <c r="AH388"/>
  <c r="AI388"/>
  <c r="AI348"/>
  <c r="AF348"/>
  <c r="AG348"/>
  <c r="AE348"/>
  <c r="AF206"/>
  <c r="AH392"/>
  <c r="AJ206"/>
  <c r="AJ306"/>
  <c r="AI88"/>
  <c r="AF408"/>
  <c r="AF306"/>
  <c r="AK306"/>
  <c r="AJ598"/>
  <c r="AJ504"/>
  <c r="AI504"/>
  <c r="AI196"/>
  <c r="AE196"/>
  <c r="AE460"/>
  <c r="AG460"/>
  <c r="AI586"/>
  <c r="AH586"/>
  <c r="AG720"/>
  <c r="AG706"/>
  <c r="AE684"/>
  <c r="AI684"/>
  <c r="AH684"/>
  <c r="AK684" s="1"/>
  <c r="AF684"/>
  <c r="AF670"/>
  <c r="AG670"/>
  <c r="AE642"/>
  <c r="AJ642"/>
  <c r="AG642"/>
  <c r="AI642"/>
  <c r="AF642"/>
  <c r="AK642" s="1"/>
  <c r="AG582"/>
  <c r="AI582"/>
  <c r="S636"/>
  <c r="S88"/>
  <c r="O364" i="82"/>
  <c r="F364"/>
  <c r="S490" i="83"/>
  <c r="N452" i="69"/>
  <c r="S646" i="83"/>
  <c r="N584" i="69"/>
  <c r="O470"/>
  <c r="F470"/>
  <c r="N134"/>
  <c r="S30" i="83"/>
  <c r="N348" i="82"/>
  <c r="N458" i="69"/>
  <c r="O238"/>
  <c r="F238" s="1"/>
  <c r="O444"/>
  <c r="F444"/>
  <c r="O556" i="82"/>
  <c r="F556" s="1"/>
  <c r="S188" i="83"/>
  <c r="O702" i="82"/>
  <c r="F702" s="1"/>
  <c r="O508" i="69"/>
  <c r="F508" s="1"/>
  <c r="N424"/>
  <c r="O254" i="82"/>
  <c r="F254"/>
  <c r="N412" i="69"/>
  <c r="O764"/>
  <c r="F764"/>
  <c r="N684"/>
  <c r="S734" i="83"/>
  <c r="S462"/>
  <c r="O332" i="82"/>
  <c r="F332"/>
  <c r="N474" i="69"/>
  <c r="N156"/>
  <c r="N588"/>
  <c r="N42" i="82"/>
  <c r="N634" i="69"/>
  <c r="S394" i="83"/>
  <c r="S590"/>
  <c r="O684" i="69"/>
  <c r="F684" s="1"/>
  <c r="O602"/>
  <c r="F602"/>
  <c r="N426" i="82"/>
  <c r="S572" i="83"/>
  <c r="S780"/>
  <c r="N362" i="82"/>
  <c r="O40" i="69"/>
  <c r="F40"/>
  <c r="S618" i="83"/>
  <c r="S474"/>
  <c r="S426"/>
  <c r="O42" i="82"/>
  <c r="F42"/>
  <c r="S586" i="83"/>
  <c r="S160"/>
  <c r="O648" i="69"/>
  <c r="F648"/>
  <c r="O268"/>
  <c r="F268"/>
  <c r="N442"/>
  <c r="S428" i="83"/>
  <c r="N618" i="69"/>
  <c r="N456" i="82"/>
  <c r="S332" i="83"/>
  <c r="S486"/>
  <c r="O92" i="69"/>
  <c r="F92"/>
  <c r="O586"/>
  <c r="F586"/>
  <c r="O568"/>
  <c r="F568"/>
  <c r="O292" i="82"/>
  <c r="F292"/>
  <c r="O554"/>
  <c r="F554" s="1"/>
  <c r="S364" i="83"/>
  <c r="S18"/>
  <c r="O68" i="69"/>
  <c r="F68" s="1"/>
  <c r="N602"/>
  <c r="O714" i="82"/>
  <c r="F714"/>
  <c r="N472"/>
  <c r="N158" i="69"/>
  <c r="N442" i="82"/>
  <c r="N522"/>
  <c r="S458" i="83"/>
  <c r="S252"/>
  <c r="O410" i="69"/>
  <c r="F410"/>
  <c r="N16" i="82"/>
  <c r="N602"/>
  <c r="N616"/>
  <c r="N648"/>
  <c r="S16" i="83"/>
  <c r="N410" i="69"/>
  <c r="O298"/>
  <c r="F298"/>
  <c r="S524" i="83"/>
  <c r="N250" i="82"/>
  <c r="N740"/>
  <c r="S136" i="83"/>
  <c r="S650"/>
  <c r="N748" i="69"/>
  <c r="N488" i="82"/>
  <c r="N460" i="69"/>
  <c r="O426"/>
  <c r="F426" s="1"/>
  <c r="O616"/>
  <c r="F616"/>
  <c r="N428" i="82"/>
  <c r="N380"/>
  <c r="N74" i="69"/>
  <c r="N570"/>
  <c r="S766" i="83"/>
  <c r="S412"/>
  <c r="S430"/>
  <c r="N600" i="69"/>
  <c r="N404"/>
  <c r="S630" i="83"/>
  <c r="S406"/>
  <c r="O146" i="82"/>
  <c r="F146"/>
  <c r="N706" i="69"/>
  <c r="S422" i="83"/>
  <c r="S138"/>
  <c r="O618" i="69"/>
  <c r="F618"/>
  <c r="O104"/>
  <c r="F104" s="1"/>
  <c r="O512"/>
  <c r="F512"/>
  <c r="S196" i="83"/>
  <c r="O574" i="69"/>
  <c r="F574"/>
  <c r="S616" i="83"/>
  <c r="O500" i="69"/>
  <c r="F500"/>
  <c r="O306"/>
  <c r="F306"/>
  <c r="N70"/>
  <c r="N104"/>
  <c r="S168" i="83"/>
  <c r="N12" i="82"/>
  <c r="O166" i="69"/>
  <c r="F166"/>
  <c r="O260" i="82"/>
  <c r="F260"/>
  <c r="N264" i="69"/>
  <c r="N136"/>
  <c r="N484" i="82"/>
  <c r="S14" i="83"/>
  <c r="N628" i="82"/>
  <c r="O778" i="69"/>
  <c r="F778"/>
  <c r="N230"/>
  <c r="N54"/>
  <c r="N420" i="82"/>
  <c r="S296" i="83"/>
  <c r="N596" i="69"/>
  <c r="O18" i="82"/>
  <c r="F18" s="1"/>
  <c r="O484" i="69"/>
  <c r="F484"/>
  <c r="N694"/>
  <c r="N104" i="82"/>
  <c r="O548"/>
  <c r="F548"/>
  <c r="N614"/>
  <c r="O122"/>
  <c r="F122" s="1"/>
  <c r="O498" i="69"/>
  <c r="F498"/>
  <c r="S602" i="83"/>
  <c r="O182" i="69"/>
  <c r="F182" s="1"/>
  <c r="N278" i="82"/>
  <c r="N406"/>
  <c r="N54"/>
  <c r="O510" i="69"/>
  <c r="F510" s="1"/>
  <c r="N566"/>
  <c r="S212" i="83"/>
  <c r="S598"/>
  <c r="N278" i="69"/>
  <c r="O718" i="82"/>
  <c r="F718"/>
  <c r="O246" i="69"/>
  <c r="F246"/>
  <c r="O452"/>
  <c r="F452"/>
  <c r="N180" i="82"/>
  <c r="S724" i="83"/>
  <c r="S600"/>
  <c r="O686" i="82"/>
  <c r="F686" s="1"/>
  <c r="N210" i="69"/>
  <c r="S376" i="83"/>
  <c r="O48" i="69"/>
  <c r="F48"/>
  <c r="O514" i="82"/>
  <c r="F514" s="1"/>
  <c r="O666"/>
  <c r="F666"/>
  <c r="N150" i="69"/>
  <c r="O592" i="82"/>
  <c r="F592" s="1"/>
  <c r="N662" i="69"/>
  <c r="N486" i="82"/>
  <c r="N88"/>
  <c r="N646" i="69"/>
  <c r="O434" i="82"/>
  <c r="F434"/>
  <c r="N738" i="69"/>
  <c r="N436" i="82"/>
  <c r="C36" i="70"/>
  <c r="C13"/>
  <c r="C36" i="84"/>
  <c r="C5" i="88"/>
  <c r="AV30" i="83"/>
  <c r="M13" i="40"/>
  <c r="E14" i="86"/>
  <c r="B14" s="1"/>
  <c r="C11" i="70"/>
  <c r="C7" i="88"/>
  <c r="C963" i="40"/>
  <c r="C254" i="83" s="1"/>
  <c r="M30" i="40"/>
  <c r="C37" i="56"/>
  <c r="F53" i="84"/>
  <c r="B53"/>
  <c r="D23" i="86"/>
  <c r="C775" i="40"/>
  <c r="G31" i="56"/>
  <c r="A31"/>
  <c r="E743" i="40"/>
  <c r="D32" i="69"/>
  <c r="E23" i="56"/>
  <c r="I20" i="70"/>
  <c r="I22"/>
  <c r="E21" i="56"/>
  <c r="E751" i="40"/>
  <c r="D40" i="69"/>
  <c r="D26" i="88"/>
  <c r="B26" s="1"/>
  <c r="M22" i="40"/>
  <c r="I33" i="70"/>
  <c r="C54" i="86"/>
  <c r="E26" i="83"/>
  <c r="A26"/>
  <c r="A27"/>
  <c r="L42" i="84"/>
  <c r="C44" i="70"/>
  <c r="C61" i="56"/>
  <c r="C61" i="86"/>
  <c r="C95" i="84"/>
  <c r="C65"/>
  <c r="C46" i="70"/>
  <c r="C855" i="40"/>
  <c r="C81" i="86"/>
  <c r="C90" i="88"/>
  <c r="C839" i="40"/>
  <c r="C875"/>
  <c r="C164" i="69" s="1"/>
  <c r="C123" i="84"/>
  <c r="C105" i="56"/>
  <c r="C53" i="86"/>
  <c r="C79"/>
  <c r="C94" i="88"/>
  <c r="C96" i="70"/>
  <c r="C119" i="56"/>
  <c r="C64" i="88"/>
  <c r="C99" i="84"/>
  <c r="C77" i="56"/>
  <c r="C791" i="40"/>
  <c r="C124" i="69"/>
  <c r="C63" i="56"/>
  <c r="C847" i="40"/>
  <c r="C787"/>
  <c r="C76" i="82"/>
  <c r="F773" i="40"/>
  <c r="E62" i="82"/>
  <c r="A62"/>
  <c r="A63"/>
  <c r="C47" i="56"/>
  <c r="C72" i="88"/>
  <c r="C799" i="40"/>
  <c r="C88" i="69"/>
  <c r="C83" i="56"/>
  <c r="C95"/>
  <c r="C68" i="88"/>
  <c r="C887" i="40"/>
  <c r="C178" i="83" s="1"/>
  <c r="C99" i="86"/>
  <c r="C111"/>
  <c r="C50" i="88"/>
  <c r="C113" i="84"/>
  <c r="C95" i="86"/>
  <c r="C939" i="40"/>
  <c r="C228" i="69"/>
  <c r="C117" i="84"/>
  <c r="C55" i="86"/>
  <c r="C41"/>
  <c r="C37"/>
  <c r="C89"/>
  <c r="C105" i="84"/>
  <c r="C40" i="88"/>
  <c r="C84" i="70"/>
  <c r="C46" i="88"/>
  <c r="C65" i="86"/>
  <c r="C97" i="84"/>
  <c r="C38" i="88"/>
  <c r="C34"/>
  <c r="B33" i="40"/>
  <c r="C87" i="56"/>
  <c r="C867" i="40"/>
  <c r="C101" i="86"/>
  <c r="C81" i="56"/>
  <c r="C104" i="70"/>
  <c r="C130"/>
  <c r="C44" i="88"/>
  <c r="C54" i="70"/>
  <c r="C86" i="88"/>
  <c r="C92"/>
  <c r="C851" i="40"/>
  <c r="C140" i="82"/>
  <c r="C106" i="70"/>
  <c r="C43" i="86"/>
  <c r="C56" i="88"/>
  <c r="C77" i="86"/>
  <c r="C51" i="56"/>
  <c r="C100" i="70"/>
  <c r="C58" i="88"/>
  <c r="C819" i="40"/>
  <c r="C62" i="88"/>
  <c r="C74" i="70"/>
  <c r="C43" i="56"/>
  <c r="C61" i="84"/>
  <c r="E34" i="86"/>
  <c r="B34" s="1"/>
  <c r="C85"/>
  <c r="C69" i="84"/>
  <c r="C103" i="56"/>
  <c r="C78" i="70"/>
  <c r="C103" i="86"/>
  <c r="C47"/>
  <c r="C77" i="84"/>
  <c r="C57" i="56"/>
  <c r="C97"/>
  <c r="C107" i="86"/>
  <c r="C73"/>
  <c r="C51"/>
  <c r="C36" i="88"/>
  <c r="C102"/>
  <c r="C83" i="84"/>
  <c r="C121" i="56"/>
  <c r="C79"/>
  <c r="C50" i="70"/>
  <c r="C124" i="82"/>
  <c r="C101" i="56"/>
  <c r="C81" i="84"/>
  <c r="C66" i="70"/>
  <c r="C39" i="56"/>
  <c r="D31" i="88"/>
  <c r="B31" s="1"/>
  <c r="C109" i="84"/>
  <c r="C795" i="40"/>
  <c r="C84" i="82"/>
  <c r="C111" i="56"/>
  <c r="C911" i="40"/>
  <c r="C71" i="84"/>
  <c r="C899" i="40"/>
  <c r="C129" i="84"/>
  <c r="C94" i="70"/>
  <c r="C63" i="84"/>
  <c r="C823" i="40"/>
  <c r="C125" i="84"/>
  <c r="C67" i="56"/>
  <c r="C93" i="86"/>
  <c r="C115" i="56"/>
  <c r="C91" i="84"/>
  <c r="C76" i="88"/>
  <c r="C67" i="86"/>
  <c r="C73" i="84"/>
  <c r="O36" i="70"/>
  <c r="B36"/>
  <c r="U9"/>
  <c r="D749" i="40"/>
  <c r="D757"/>
  <c r="P46" i="82"/>
  <c r="G46"/>
  <c r="C126" i="86"/>
  <c r="U21" i="70"/>
  <c r="C971" i="40"/>
  <c r="E1347"/>
  <c r="C50" i="84"/>
  <c r="D36" i="88"/>
  <c r="B36"/>
  <c r="L34"/>
  <c r="B37" i="40"/>
  <c r="U38" i="70"/>
  <c r="O41"/>
  <c r="B41" s="1"/>
  <c r="B22" i="40"/>
  <c r="D51" i="86"/>
  <c r="O63" i="70"/>
  <c r="B63" s="1"/>
  <c r="E55" i="56"/>
  <c r="E149"/>
  <c r="O59" i="70"/>
  <c r="B59" s="1"/>
  <c r="E243" i="56"/>
  <c r="I64" i="70"/>
  <c r="D127" i="86"/>
  <c r="E1319" i="40"/>
  <c r="I160" i="70"/>
  <c r="I290"/>
  <c r="I48"/>
  <c r="D217" i="86"/>
  <c r="F785" i="40"/>
  <c r="E74" i="82" s="1"/>
  <c r="A74" s="1"/>
  <c r="A75" s="1"/>
  <c r="E831" i="40"/>
  <c r="E86" i="69"/>
  <c r="A86"/>
  <c r="A87"/>
  <c r="G48" i="56"/>
  <c r="A48"/>
  <c r="G42"/>
  <c r="A42" s="1"/>
  <c r="E1159" i="40"/>
  <c r="F64" i="84"/>
  <c r="B64"/>
  <c r="E46" i="86"/>
  <c r="B46"/>
  <c r="D59" i="88"/>
  <c r="B59"/>
  <c r="B41" i="40"/>
  <c r="I246" i="70"/>
  <c r="E859" i="40"/>
  <c r="D148" i="69"/>
  <c r="I366" i="70"/>
  <c r="E35" i="86"/>
  <c r="B35" s="1"/>
  <c r="I11" i="70"/>
  <c r="E130" i="82"/>
  <c r="A130" s="1"/>
  <c r="A131" s="1"/>
  <c r="G68" i="56"/>
  <c r="A68"/>
  <c r="E66" i="86"/>
  <c r="B66" s="1"/>
  <c r="S32"/>
  <c r="R34" i="56"/>
  <c r="R47"/>
  <c r="D779" i="40"/>
  <c r="T70" i="83" s="1"/>
  <c r="G70" s="1"/>
  <c r="S41" i="86"/>
  <c r="U42" i="70"/>
  <c r="L29" i="88"/>
  <c r="G32" i="56"/>
  <c r="A32" s="1"/>
  <c r="M31" i="40"/>
  <c r="S20" i="86"/>
  <c r="C51" i="88"/>
  <c r="E9" i="56"/>
  <c r="C122" i="84"/>
  <c r="S18" i="86"/>
  <c r="S45"/>
  <c r="U50" i="70"/>
  <c r="F811" i="40"/>
  <c r="C985"/>
  <c r="C274" i="82"/>
  <c r="C114" i="88"/>
  <c r="C129" i="56"/>
  <c r="C108" i="70"/>
  <c r="C104" i="88"/>
  <c r="C129" i="86"/>
  <c r="C141" i="84"/>
  <c r="C127" i="86"/>
  <c r="C116" i="70"/>
  <c r="C126" i="88"/>
  <c r="C943" i="40"/>
  <c r="C923"/>
  <c r="C21" i="88"/>
  <c r="C789" i="40"/>
  <c r="D32" i="86"/>
  <c r="S22"/>
  <c r="O16" i="70"/>
  <c r="B16" s="1"/>
  <c r="F54" i="84"/>
  <c r="B54"/>
  <c r="B64" i="40"/>
  <c r="D15" i="86"/>
  <c r="O46" i="70"/>
  <c r="B46"/>
  <c r="C731" i="40"/>
  <c r="F39" i="84"/>
  <c r="B39"/>
  <c r="C37"/>
  <c r="R24" i="56"/>
  <c r="C86"/>
  <c r="C26" i="86"/>
  <c r="B14" i="40"/>
  <c r="L19" i="88"/>
  <c r="E43" i="86"/>
  <c r="B43"/>
  <c r="C160" i="84"/>
  <c r="D44" i="88"/>
  <c r="B44"/>
  <c r="D12"/>
  <c r="B12"/>
  <c r="F74" i="84"/>
  <c r="B74"/>
  <c r="C176"/>
  <c r="E78" i="86"/>
  <c r="B78" s="1"/>
  <c r="F801" i="40"/>
  <c r="B71"/>
  <c r="C1017"/>
  <c r="C306" i="82" s="1"/>
  <c r="C96" i="56"/>
  <c r="D55" i="88"/>
  <c r="B55"/>
  <c r="G82" i="56"/>
  <c r="A82"/>
  <c r="C118" i="84"/>
  <c r="G60" i="56"/>
  <c r="A60" s="1"/>
  <c r="B73" i="40"/>
  <c r="C59" i="88"/>
  <c r="B65" i="40"/>
  <c r="C901"/>
  <c r="G62" i="56"/>
  <c r="A62"/>
  <c r="C80" i="86"/>
  <c r="O45" i="70"/>
  <c r="B45"/>
  <c r="D66" i="88"/>
  <c r="B66"/>
  <c r="B54" i="40"/>
  <c r="R53" i="56"/>
  <c r="R41"/>
  <c r="L38" i="88"/>
  <c r="R43" i="56"/>
  <c r="S43" i="86"/>
  <c r="U40" i="70"/>
  <c r="S39" i="86"/>
  <c r="F81" i="84"/>
  <c r="B81" s="1"/>
  <c r="C33" i="86"/>
  <c r="L27" i="88"/>
  <c r="D54"/>
  <c r="B54"/>
  <c r="F775" i="40"/>
  <c r="E64" i="82" s="1"/>
  <c r="A64"/>
  <c r="A65" s="1"/>
  <c r="C25" i="88"/>
  <c r="E10" i="56"/>
  <c r="M10"/>
  <c r="C23" i="70"/>
  <c r="G41" i="56"/>
  <c r="A41"/>
  <c r="F783" i="40"/>
  <c r="E72" i="69"/>
  <c r="A72"/>
  <c r="A73" s="1"/>
  <c r="C757" i="40"/>
  <c r="E323" i="56"/>
  <c r="E251"/>
  <c r="E1027" i="40"/>
  <c r="D748" i="82"/>
  <c r="E1115" i="40"/>
  <c r="E991"/>
  <c r="D282" i="83" s="1"/>
  <c r="AA282" s="1"/>
  <c r="L34" i="84"/>
  <c r="E367" i="56"/>
  <c r="E315"/>
  <c r="E819" i="40"/>
  <c r="D173" i="86"/>
  <c r="E1263" i="40"/>
  <c r="D552" i="69" s="1"/>
  <c r="E1299" i="40"/>
  <c r="D721"/>
  <c r="D233" i="86"/>
  <c r="F769" i="40"/>
  <c r="U134" i="70"/>
  <c r="D835" i="40"/>
  <c r="T126" i="83"/>
  <c r="G126"/>
  <c r="R73" i="56"/>
  <c r="R109"/>
  <c r="R61"/>
  <c r="L254" i="88"/>
  <c r="R57" i="56"/>
  <c r="R67"/>
  <c r="B34" i="40"/>
  <c r="R32" i="56"/>
  <c r="G47"/>
  <c r="A47"/>
  <c r="F93" i="84"/>
  <c r="B93" s="1"/>
  <c r="C19" i="88"/>
  <c r="C27" i="70"/>
  <c r="O44"/>
  <c r="B44"/>
  <c r="C57" i="84"/>
  <c r="F843" i="40"/>
  <c r="E134" i="83" s="1"/>
  <c r="A134"/>
  <c r="A135" s="1"/>
  <c r="C24" i="86"/>
  <c r="C34" i="70"/>
  <c r="E69" i="86"/>
  <c r="B69" s="1"/>
  <c r="C25" i="70"/>
  <c r="F113" i="84"/>
  <c r="B113" s="1"/>
  <c r="E721" i="40"/>
  <c r="D10" i="82"/>
  <c r="F69" i="84"/>
  <c r="B69" s="1"/>
  <c r="D82" i="88"/>
  <c r="B82"/>
  <c r="C749" i="40"/>
  <c r="O48" i="70"/>
  <c r="B48"/>
  <c r="F115" i="84"/>
  <c r="B115" s="1"/>
  <c r="C753" i="40"/>
  <c r="F59" i="84"/>
  <c r="B59"/>
  <c r="F119"/>
  <c r="B119" s="1"/>
  <c r="G59" i="56"/>
  <c r="A59"/>
  <c r="I9" i="70"/>
  <c r="B44" i="40"/>
  <c r="E59" i="86"/>
  <c r="B59" s="1"/>
  <c r="F799" i="40"/>
  <c r="F121" i="84"/>
  <c r="B121"/>
  <c r="F835" i="40"/>
  <c r="E126" i="83" s="1"/>
  <c r="A126" s="1"/>
  <c r="A127" s="1"/>
  <c r="F819" i="40"/>
  <c r="C28" i="86"/>
  <c r="O50" i="70"/>
  <c r="B50"/>
  <c r="G53" i="56"/>
  <c r="A53" s="1"/>
  <c r="B46" i="40"/>
  <c r="G37" i="56"/>
  <c r="A37"/>
  <c r="E39" i="86"/>
  <c r="B39" s="1"/>
  <c r="G99" i="56"/>
  <c r="A99"/>
  <c r="G67"/>
  <c r="A67" s="1"/>
  <c r="D10" i="86"/>
  <c r="F63" i="84"/>
  <c r="B63"/>
  <c r="F815" i="40"/>
  <c r="E104" i="69" s="1"/>
  <c r="A104" s="1"/>
  <c r="A105" s="1"/>
  <c r="D48" i="88"/>
  <c r="B48" s="1"/>
  <c r="O88" i="70"/>
  <c r="B88"/>
  <c r="E53" i="86"/>
  <c r="B53" s="1"/>
  <c r="O264" i="69"/>
  <c r="F264"/>
  <c r="O36" i="82"/>
  <c r="F36" s="1"/>
  <c r="S308" i="83"/>
  <c r="S218"/>
  <c r="N514" i="69"/>
  <c r="N122"/>
  <c r="N322" i="82"/>
  <c r="N156"/>
  <c r="O696" i="69"/>
  <c r="F696" s="1"/>
  <c r="S172" i="83"/>
  <c r="N234" i="82"/>
  <c r="O338"/>
  <c r="F338" s="1"/>
  <c r="O126"/>
  <c r="F126"/>
  <c r="N306" i="69"/>
  <c r="N216"/>
  <c r="N352"/>
  <c r="S498" i="83"/>
  <c r="O506" i="82"/>
  <c r="F506"/>
  <c r="N200"/>
  <c r="O386" i="69"/>
  <c r="F386"/>
  <c r="S124" i="83"/>
  <c r="N322" i="69"/>
  <c r="O418"/>
  <c r="F418"/>
  <c r="N170" i="82"/>
  <c r="O738" i="69"/>
  <c r="F738" s="1"/>
  <c r="S78" i="83"/>
  <c r="S484"/>
  <c r="N276" i="82"/>
  <c r="N496" i="69"/>
  <c r="O386" i="82"/>
  <c r="F386"/>
  <c r="F280" i="69"/>
  <c r="N170"/>
  <c r="O324" i="82"/>
  <c r="F324"/>
  <c r="N574" i="69"/>
  <c r="O352"/>
  <c r="F352"/>
  <c r="O56" i="82"/>
  <c r="F56"/>
  <c r="O220" i="69"/>
  <c r="F220"/>
  <c r="S640" i="83"/>
  <c r="N202" i="69"/>
  <c r="O36"/>
  <c r="F36"/>
  <c r="N248"/>
  <c r="O280" i="82"/>
  <c r="F280" s="1"/>
  <c r="O694" i="69"/>
  <c r="F694"/>
  <c r="O264" i="82"/>
  <c r="F264" s="1"/>
  <c r="N262" i="69"/>
  <c r="N698"/>
  <c r="O324"/>
  <c r="F324" s="1"/>
  <c r="S174" i="83"/>
  <c r="N336" i="69"/>
  <c r="S606" i="83"/>
  <c r="S546"/>
  <c r="O580" i="69"/>
  <c r="F580"/>
  <c r="O352" i="82"/>
  <c r="F352"/>
  <c r="N560" i="69"/>
  <c r="O52" i="82"/>
  <c r="F52" s="1"/>
  <c r="O416" i="69"/>
  <c r="F416"/>
  <c r="O344" i="82"/>
  <c r="F344" s="1"/>
  <c r="N238" i="69"/>
  <c r="N636" i="82"/>
  <c r="S354" i="83"/>
  <c r="O220" i="82"/>
  <c r="F220"/>
  <c r="N304" i="69"/>
  <c r="N276"/>
  <c r="O460"/>
  <c r="F460"/>
  <c r="N712"/>
  <c r="O446"/>
  <c r="F446" s="1"/>
  <c r="O22" i="82"/>
  <c r="F22"/>
  <c r="O708" i="69"/>
  <c r="F708" s="1"/>
  <c r="S264" i="83"/>
  <c r="N698" i="82"/>
  <c r="O116"/>
  <c r="F116" s="1"/>
  <c r="N544" i="69"/>
  <c r="N450" i="82"/>
  <c r="O312"/>
  <c r="F312" s="1"/>
  <c r="O208"/>
  <c r="F208"/>
  <c r="N780"/>
  <c r="N564"/>
  <c r="N304"/>
  <c r="S278" i="83"/>
  <c r="N248" i="82"/>
  <c r="O22" i="69"/>
  <c r="F22" s="1"/>
  <c r="S404" i="83"/>
  <c r="N262" i="82"/>
  <c r="O86"/>
  <c r="F86" s="1"/>
  <c r="S452" i="83"/>
  <c r="O52" i="69"/>
  <c r="F52" s="1"/>
  <c r="O54" i="82"/>
  <c r="F54"/>
  <c r="S346" i="83"/>
  <c r="O90" i="69"/>
  <c r="F90"/>
  <c r="O38" i="82"/>
  <c r="F38" s="1"/>
  <c r="O116" i="69"/>
  <c r="F116"/>
  <c r="S548" i="83"/>
  <c r="S756"/>
  <c r="O362" i="69"/>
  <c r="F362"/>
  <c r="S488" i="83"/>
  <c r="O24" i="82"/>
  <c r="F24"/>
  <c r="N374"/>
  <c r="S344" i="83"/>
  <c r="S282"/>
  <c r="N150" i="82"/>
  <c r="N138" i="69"/>
  <c r="N76" i="82"/>
  <c r="S62" i="83"/>
  <c r="N46" i="69"/>
  <c r="N30" i="82"/>
  <c r="O118" i="69"/>
  <c r="F118"/>
  <c r="O170" i="82"/>
  <c r="F170" s="1"/>
  <c r="N78" i="69"/>
  <c r="O530"/>
  <c r="F530"/>
  <c r="N344" i="82"/>
  <c r="O90"/>
  <c r="F90" s="1"/>
  <c r="O38" i="69"/>
  <c r="F38"/>
  <c r="O198"/>
  <c r="F198" s="1"/>
  <c r="N32" i="82"/>
  <c r="O278"/>
  <c r="F278"/>
  <c r="O152"/>
  <c r="F152" s="1"/>
  <c r="O50" i="69"/>
  <c r="F50" s="1"/>
  <c r="N386"/>
  <c r="S358" i="83"/>
  <c r="S342"/>
  <c r="N294" i="69"/>
  <c r="N264" i="82"/>
  <c r="S90" i="83"/>
  <c r="N74" i="82"/>
  <c r="N58"/>
  <c r="N28" i="69"/>
  <c r="O214" i="82"/>
  <c r="F214" s="1"/>
  <c r="O118"/>
  <c r="F118"/>
  <c r="S80" i="83"/>
  <c r="S50"/>
  <c r="N454" i="69"/>
  <c r="O376" i="82"/>
  <c r="F376"/>
  <c r="O406" i="69"/>
  <c r="F406"/>
  <c r="N124" i="82"/>
  <c r="O198"/>
  <c r="F198"/>
  <c r="O546" i="69"/>
  <c r="F546"/>
  <c r="O760"/>
  <c r="F760"/>
  <c r="O328"/>
  <c r="F328"/>
  <c r="F302" i="82"/>
  <c r="O262" i="69"/>
  <c r="F262"/>
  <c r="O222" i="82"/>
  <c r="F222"/>
  <c r="O82" i="69"/>
  <c r="F82" s="1"/>
  <c r="O34" i="82"/>
  <c r="F34"/>
  <c r="S386" i="83"/>
  <c r="S236"/>
  <c r="N118" i="82"/>
  <c r="N86"/>
  <c r="S44" i="83"/>
  <c r="N78" i="82"/>
  <c r="O478"/>
  <c r="F478" s="1"/>
  <c r="N48"/>
  <c r="N454"/>
  <c r="O376" i="69"/>
  <c r="F376" s="1"/>
  <c r="O674" i="82"/>
  <c r="F674" s="1"/>
  <c r="O746" i="69"/>
  <c r="F746"/>
  <c r="N768"/>
  <c r="O662"/>
  <c r="F662"/>
  <c r="O186"/>
  <c r="F186"/>
  <c r="O594"/>
  <c r="F594"/>
  <c r="O310"/>
  <c r="F310"/>
  <c r="O58" i="82"/>
  <c r="F58"/>
  <c r="O326"/>
  <c r="F326" s="1"/>
  <c r="O288"/>
  <c r="F288"/>
  <c r="O250"/>
  <c r="F250" s="1"/>
  <c r="O190" i="69"/>
  <c r="F190"/>
  <c r="S384" i="83"/>
  <c r="N290" i="82"/>
  <c r="N274"/>
  <c r="N260" i="69"/>
  <c r="S248" i="83"/>
  <c r="N220" i="82"/>
  <c r="S206" i="83"/>
  <c r="N188" i="82"/>
  <c r="N174"/>
  <c r="S102" i="83"/>
  <c r="S502"/>
  <c r="N638" i="69"/>
  <c r="O492"/>
  <c r="F492" s="1"/>
  <c r="O544"/>
  <c r="F544"/>
  <c r="S94" i="83"/>
  <c r="N726" i="82"/>
  <c r="N48" i="69"/>
  <c r="O128"/>
  <c r="F128" s="1"/>
  <c r="S330" i="83"/>
  <c r="O762" i="69"/>
  <c r="F762"/>
  <c r="S666" i="83"/>
  <c r="O72" i="82"/>
  <c r="F72" s="1"/>
  <c r="N62"/>
  <c r="O366"/>
  <c r="F366"/>
  <c r="O286" i="69"/>
  <c r="F286"/>
  <c r="O232" i="82"/>
  <c r="F232"/>
  <c r="O120"/>
  <c r="F120" s="1"/>
  <c r="O106" i="69"/>
  <c r="F106"/>
  <c r="O74"/>
  <c r="F74" s="1"/>
  <c r="N366" i="82"/>
  <c r="N288" i="69"/>
  <c r="N186"/>
  <c r="N172" i="82"/>
  <c r="S100" i="83"/>
  <c r="N38" i="69"/>
  <c r="N24"/>
  <c r="O570"/>
  <c r="F570" s="1"/>
  <c r="O128" i="82"/>
  <c r="F128"/>
  <c r="N650" i="69"/>
  <c r="S740" i="83"/>
  <c r="O378" i="82"/>
  <c r="F378" s="1"/>
  <c r="O350"/>
  <c r="F350"/>
  <c r="O336" i="69"/>
  <c r="F336" s="1"/>
  <c r="O322"/>
  <c r="F322"/>
  <c r="O310" i="82"/>
  <c r="F310" s="1"/>
  <c r="O202" i="69"/>
  <c r="F202"/>
  <c r="O186" i="82"/>
  <c r="F186" s="1"/>
  <c r="N348" i="69"/>
  <c r="N300"/>
  <c r="N128"/>
  <c r="N112"/>
  <c r="N22" i="82"/>
  <c r="S10" i="83"/>
  <c r="O78" i="69"/>
  <c r="F78"/>
  <c r="O10" i="82"/>
  <c r="F10" s="1"/>
  <c r="O362"/>
  <c r="F362"/>
  <c r="O170" i="69"/>
  <c r="F170" s="1"/>
  <c r="N392"/>
  <c r="S316" i="83"/>
  <c r="N298" i="82"/>
  <c r="N268"/>
  <c r="S256" i="83"/>
  <c r="N240" i="69"/>
  <c r="S216" i="83"/>
  <c r="N182" i="82"/>
  <c r="N154"/>
  <c r="N142" i="69"/>
  <c r="N126"/>
  <c r="N110"/>
  <c r="N64" i="82"/>
  <c r="O334" i="69"/>
  <c r="F334" s="1"/>
  <c r="O266"/>
  <c r="F266"/>
  <c r="O228" i="82"/>
  <c r="F228"/>
  <c r="O100" i="69"/>
  <c r="F100"/>
  <c r="O88"/>
  <c r="F88"/>
  <c r="N360" i="82"/>
  <c r="N312"/>
  <c r="N282"/>
  <c r="N228"/>
  <c r="N212"/>
  <c r="N196" i="69"/>
  <c r="N168" i="82"/>
  <c r="S142" i="83"/>
  <c r="S126"/>
  <c r="N92" i="82"/>
  <c r="N62" i="69"/>
  <c r="N32"/>
  <c r="D1091" i="40"/>
  <c r="C118" i="70"/>
  <c r="C167" i="84"/>
  <c r="C132" i="70"/>
  <c r="E1399" i="40"/>
  <c r="D688" i="69" s="1"/>
  <c r="D688" i="82"/>
  <c r="D29" i="88"/>
  <c r="B29"/>
  <c r="C110" i="70"/>
  <c r="C110" i="88"/>
  <c r="C135" i="84"/>
  <c r="C153"/>
  <c r="C115" i="86"/>
  <c r="E1103" i="40"/>
  <c r="D394" i="83" s="1"/>
  <c r="AA394" s="1"/>
  <c r="C919" i="40"/>
  <c r="M36"/>
  <c r="C161" i="86"/>
  <c r="E51" i="56"/>
  <c r="E1107" i="40"/>
  <c r="I226" i="70"/>
  <c r="I60"/>
  <c r="C109" i="86"/>
  <c r="C113"/>
  <c r="C108" i="88"/>
  <c r="C138"/>
  <c r="C139" i="84"/>
  <c r="C991" i="40"/>
  <c r="C280" i="82"/>
  <c r="C158" i="88"/>
  <c r="C151" i="84"/>
  <c r="D313" i="86"/>
  <c r="I202" i="70"/>
  <c r="E311" i="56"/>
  <c r="C133" i="84"/>
  <c r="C114" i="70"/>
  <c r="C112"/>
  <c r="C171" i="84"/>
  <c r="C112" i="88"/>
  <c r="C1011" i="40"/>
  <c r="E999"/>
  <c r="D288" i="82" s="1"/>
  <c r="C967" i="40"/>
  <c r="E1283"/>
  <c r="I330" i="70"/>
  <c r="C959" i="40"/>
  <c r="C248" i="69" s="1"/>
  <c r="C159" i="56"/>
  <c r="E49"/>
  <c r="C121" i="86"/>
  <c r="E309" i="56"/>
  <c r="C160" i="88"/>
  <c r="I310" i="70"/>
  <c r="D231" i="86"/>
  <c r="F56" i="84"/>
  <c r="B56"/>
  <c r="C122" i="70"/>
  <c r="C927" i="40"/>
  <c r="C117" i="56"/>
  <c r="D239" i="86"/>
  <c r="I96" i="70"/>
  <c r="D291" i="86"/>
  <c r="C128" i="70"/>
  <c r="C119" i="86"/>
  <c r="C120" i="70"/>
  <c r="D279" i="86"/>
  <c r="C123" i="56"/>
  <c r="C1043" i="40"/>
  <c r="E145" i="56"/>
  <c r="D123" i="86"/>
  <c r="E279" i="56"/>
  <c r="E1179" i="40"/>
  <c r="D468" i="69"/>
  <c r="I58" i="70"/>
  <c r="E247" i="56"/>
  <c r="C206" i="84"/>
  <c r="C1093" i="40"/>
  <c r="C1373"/>
  <c r="C664" i="83"/>
  <c r="D851" i="40"/>
  <c r="L56" i="88"/>
  <c r="L219" i="84"/>
  <c r="L70" i="88"/>
  <c r="U188" i="70"/>
  <c r="L209" i="84"/>
  <c r="L239"/>
  <c r="U206" i="70"/>
  <c r="U76"/>
  <c r="R71" i="56"/>
  <c r="R63"/>
  <c r="B60" i="40"/>
  <c r="B52"/>
  <c r="S327" i="86"/>
  <c r="S169"/>
  <c r="S67"/>
  <c r="O184" i="70"/>
  <c r="B184" s="1"/>
  <c r="U80"/>
  <c r="D62" i="88"/>
  <c r="B62"/>
  <c r="U226" i="70"/>
  <c r="F215" i="84"/>
  <c r="B215"/>
  <c r="R211" i="56"/>
  <c r="E49" i="86"/>
  <c r="B49"/>
  <c r="F85" i="84"/>
  <c r="B85" s="1"/>
  <c r="E51" i="86"/>
  <c r="B51"/>
  <c r="D50" i="88"/>
  <c r="B50" s="1"/>
  <c r="D859" i="40"/>
  <c r="P128" i="69"/>
  <c r="G128" s="1"/>
  <c r="U128" i="70"/>
  <c r="R233" i="56"/>
  <c r="R49"/>
  <c r="L158" i="88"/>
  <c r="S259" i="86"/>
  <c r="R369" i="56"/>
  <c r="T130" i="83"/>
  <c r="G130" s="1"/>
  <c r="D1015" i="40"/>
  <c r="G51" i="56"/>
  <c r="A51" s="1"/>
  <c r="B68" i="40"/>
  <c r="F807"/>
  <c r="E96" i="69"/>
  <c r="A96" s="1"/>
  <c r="A97" s="1"/>
  <c r="R97" i="56"/>
  <c r="L83" i="84"/>
  <c r="E87" i="86"/>
  <c r="B87"/>
  <c r="S193"/>
  <c r="U388" i="70"/>
  <c r="L89" i="84"/>
  <c r="O56" i="70"/>
  <c r="B56" s="1"/>
  <c r="E57" i="86"/>
  <c r="B57"/>
  <c r="C162" i="70"/>
  <c r="C145" i="56"/>
  <c r="C167"/>
  <c r="C139" i="86"/>
  <c r="C167"/>
  <c r="C154" i="88"/>
  <c r="C176" i="70"/>
  <c r="C169" i="56"/>
  <c r="C151" i="86"/>
  <c r="C179"/>
  <c r="C141" i="56"/>
  <c r="C1007" i="40"/>
  <c r="C296" i="82" s="1"/>
  <c r="C132" i="88"/>
  <c r="C153" i="56"/>
  <c r="C181" i="84"/>
  <c r="C136" i="88"/>
  <c r="C1039" i="40"/>
  <c r="C330" i="83" s="1"/>
  <c r="C135" i="70"/>
  <c r="C99"/>
  <c r="L231" i="84"/>
  <c r="L42" i="88"/>
  <c r="L44"/>
  <c r="F82" i="84"/>
  <c r="B82" s="1"/>
  <c r="G64" i="56"/>
  <c r="A64"/>
  <c r="E132" i="83"/>
  <c r="A132" s="1"/>
  <c r="A133" s="1"/>
  <c r="C194" i="86"/>
  <c r="G52" i="56"/>
  <c r="A52"/>
  <c r="L241" i="84"/>
  <c r="U33" i="70"/>
  <c r="G72" i="56"/>
  <c r="A72"/>
  <c r="U66" i="70"/>
  <c r="C128" i="56"/>
  <c r="D1123" i="40"/>
  <c r="P412" i="82"/>
  <c r="G412" s="1"/>
  <c r="B43" i="40"/>
  <c r="C212" i="84"/>
  <c r="R39" i="56"/>
  <c r="C35" i="86"/>
  <c r="D787" i="40"/>
  <c r="P76" i="69"/>
  <c r="G76"/>
  <c r="S71" i="86"/>
  <c r="L132" i="88"/>
  <c r="B28" i="40"/>
  <c r="D783"/>
  <c r="T746" i="83"/>
  <c r="G746"/>
  <c r="C164" i="84"/>
  <c r="C182" i="86"/>
  <c r="E86" i="82"/>
  <c r="A86"/>
  <c r="A87"/>
  <c r="D1251" i="40"/>
  <c r="B57"/>
  <c r="E62" i="86"/>
  <c r="B62" s="1"/>
  <c r="E130" i="69"/>
  <c r="A130"/>
  <c r="A131"/>
  <c r="S163" i="86"/>
  <c r="U392" i="70"/>
  <c r="O67"/>
  <c r="B67"/>
  <c r="D75" i="88"/>
  <c r="B75" s="1"/>
  <c r="L176"/>
  <c r="U304" i="70"/>
  <c r="L50" i="88"/>
  <c r="C865" i="40"/>
  <c r="S367" i="86"/>
  <c r="L98" i="88"/>
  <c r="S37" i="86"/>
  <c r="D799" i="40"/>
  <c r="D1127"/>
  <c r="P416" i="82"/>
  <c r="G416"/>
  <c r="S73" i="86"/>
  <c r="O30" i="70"/>
  <c r="B30" s="1"/>
  <c r="D831" i="40"/>
  <c r="S271" i="86"/>
  <c r="F777" i="40"/>
  <c r="L58" i="84"/>
  <c r="P724" i="82"/>
  <c r="G724" s="1"/>
  <c r="C328" i="86"/>
  <c r="C1069" i="40"/>
  <c r="C188" i="86"/>
  <c r="E88" i="83"/>
  <c r="A88"/>
  <c r="A89"/>
  <c r="R101" i="56"/>
  <c r="E58" i="86"/>
  <c r="B58"/>
  <c r="S365"/>
  <c r="L101" i="84"/>
  <c r="L388" i="88"/>
  <c r="G74" i="56"/>
  <c r="A74" s="1"/>
  <c r="U52" i="70"/>
  <c r="D77" i="88"/>
  <c r="B77"/>
  <c r="L180"/>
  <c r="D769" i="40"/>
  <c r="P58" i="82" s="1"/>
  <c r="G58"/>
  <c r="L77" i="84"/>
  <c r="R249" i="56"/>
  <c r="D35" i="88"/>
  <c r="B35"/>
  <c r="L384"/>
  <c r="L139" i="84"/>
  <c r="L69"/>
  <c r="U74" i="70"/>
  <c r="L36" i="88"/>
  <c r="S63" i="86"/>
  <c r="D1307" i="40"/>
  <c r="P596" i="69"/>
  <c r="G596"/>
  <c r="L31" i="88"/>
  <c r="G40" i="56"/>
  <c r="A40"/>
  <c r="C182"/>
  <c r="U78" i="70"/>
  <c r="C216" i="56"/>
  <c r="L73" i="84"/>
  <c r="U72" i="70"/>
  <c r="C152" i="86"/>
  <c r="C32" i="88"/>
  <c r="S105" i="86"/>
  <c r="D27" i="88"/>
  <c r="B27"/>
  <c r="O61" i="70"/>
  <c r="B61"/>
  <c r="R371" i="56"/>
  <c r="L258" i="88"/>
  <c r="U156" i="70"/>
  <c r="E82" i="86"/>
  <c r="B82"/>
  <c r="O47" i="70"/>
  <c r="B47"/>
  <c r="D823" i="40"/>
  <c r="C134" i="56"/>
  <c r="L188" i="88"/>
  <c r="O39" i="70"/>
  <c r="B39"/>
  <c r="L175" i="84"/>
  <c r="L136" i="88"/>
  <c r="L75" i="84"/>
  <c r="S75" i="86"/>
  <c r="D843" i="40"/>
  <c r="P132" i="69" s="1"/>
  <c r="G132" s="1"/>
  <c r="D819" i="40"/>
  <c r="D45" i="88"/>
  <c r="B45" s="1"/>
  <c r="C189" i="84"/>
  <c r="C201"/>
  <c r="I50" i="70"/>
  <c r="I280"/>
  <c r="D49" i="86"/>
  <c r="E223" i="56"/>
  <c r="M223"/>
  <c r="D41" i="86"/>
  <c r="D59"/>
  <c r="B18" i="40"/>
  <c r="R37" i="56"/>
  <c r="D775" i="40"/>
  <c r="P64" i="82"/>
  <c r="G64"/>
  <c r="U11" i="70"/>
  <c r="D105" i="86"/>
  <c r="E811" i="40"/>
  <c r="D100" i="82"/>
  <c r="D16" i="88"/>
  <c r="B16" s="1"/>
  <c r="D748" i="69"/>
  <c r="E289" i="56"/>
  <c r="E1419" i="40"/>
  <c r="E295" i="56"/>
  <c r="E1335" i="40"/>
  <c r="S8" i="86"/>
  <c r="D255"/>
  <c r="D241"/>
  <c r="E43" i="56"/>
  <c r="E59"/>
  <c r="D139" i="86"/>
  <c r="C17" i="56"/>
  <c r="D39" i="86"/>
  <c r="E371" i="56"/>
  <c r="E1235" i="40"/>
  <c r="E791"/>
  <c r="D82" i="83" s="1"/>
  <c r="E359" i="56"/>
  <c r="I316" i="70"/>
  <c r="I124"/>
  <c r="R10" i="56"/>
  <c r="E273"/>
  <c r="E1195" i="40"/>
  <c r="E823"/>
  <c r="I42" i="70"/>
  <c r="I208"/>
  <c r="M246" i="40"/>
  <c r="C12" i="88"/>
  <c r="E267" i="56"/>
  <c r="D43" i="86"/>
  <c r="E1323" i="40"/>
  <c r="D612" i="69"/>
  <c r="D245" i="86"/>
  <c r="G289" i="56"/>
  <c r="A289"/>
  <c r="C1203" i="40"/>
  <c r="R219" i="56"/>
  <c r="S375" i="86"/>
  <c r="E86"/>
  <c r="B86"/>
  <c r="U106" i="70"/>
  <c r="U262"/>
  <c r="R9" i="56"/>
  <c r="F869" i="40"/>
  <c r="D1051"/>
  <c r="P340" i="69" s="1"/>
  <c r="G340" s="1"/>
  <c r="L211" i="84"/>
  <c r="U96" i="70"/>
  <c r="D1147" i="40"/>
  <c r="P436" i="69"/>
  <c r="G436"/>
  <c r="S343" i="86"/>
  <c r="U230" i="70"/>
  <c r="L221" i="84"/>
  <c r="R359" i="56"/>
  <c r="D1483" i="40"/>
  <c r="L100" i="88"/>
  <c r="L135" i="84"/>
  <c r="L202" i="88"/>
  <c r="D1055" i="40"/>
  <c r="T346" i="83"/>
  <c r="G346" s="1"/>
  <c r="D919" i="40"/>
  <c r="L276" i="88"/>
  <c r="S303" i="86"/>
  <c r="L308" i="88"/>
  <c r="U260" i="70"/>
  <c r="R123" i="56"/>
  <c r="E88" i="86"/>
  <c r="B88" s="1"/>
  <c r="D81" i="88"/>
  <c r="B81"/>
  <c r="U312" i="70"/>
  <c r="P312" i="69"/>
  <c r="G312" s="1"/>
  <c r="U102" i="70"/>
  <c r="R175" i="56"/>
  <c r="U98" i="70"/>
  <c r="L218" i="88"/>
  <c r="D1391" i="40"/>
  <c r="P680" i="82"/>
  <c r="G680"/>
  <c r="L228" i="88"/>
  <c r="R199" i="56"/>
  <c r="L383" i="84"/>
  <c r="D1495" i="40"/>
  <c r="R133" i="56"/>
  <c r="D947" i="40"/>
  <c r="P236" i="69"/>
  <c r="G236"/>
  <c r="U214" i="70"/>
  <c r="S181" i="86"/>
  <c r="S129"/>
  <c r="L270" i="88"/>
  <c r="S305" i="86"/>
  <c r="R261" i="56"/>
  <c r="L182" i="88"/>
  <c r="U122" i="70"/>
  <c r="R385" i="56"/>
  <c r="U168" i="70"/>
  <c r="U314"/>
  <c r="U160"/>
  <c r="T314" i="83"/>
  <c r="G314"/>
  <c r="U176" i="70"/>
  <c r="R301" i="56"/>
  <c r="R223"/>
  <c r="L94" i="88"/>
  <c r="S241" i="86"/>
  <c r="L385" i="84"/>
  <c r="R139" i="56"/>
  <c r="S109" i="86"/>
  <c r="S197"/>
  <c r="L243" i="84"/>
  <c r="L153"/>
  <c r="L235"/>
  <c r="L272" i="88"/>
  <c r="D1075" i="40"/>
  <c r="L343" i="84"/>
  <c r="D1227" i="40"/>
  <c r="U208" i="70"/>
  <c r="U384"/>
  <c r="L339" i="84"/>
  <c r="R165" i="56"/>
  <c r="U180" i="70"/>
  <c r="U300"/>
  <c r="L222" i="88"/>
  <c r="L123" i="84"/>
  <c r="L244" i="88"/>
  <c r="L207" i="84"/>
  <c r="L233"/>
  <c r="L364" i="88"/>
  <c r="L169" i="84"/>
  <c r="U116" i="70"/>
  <c r="L251" i="84"/>
  <c r="D1171" i="40"/>
  <c r="U288" i="70"/>
  <c r="U258"/>
  <c r="D1275" i="40"/>
  <c r="U272" i="70"/>
  <c r="P744" i="82"/>
  <c r="G744"/>
  <c r="R237" i="56"/>
  <c r="D1439" i="40"/>
  <c r="L160" i="88"/>
  <c r="D1027" i="40"/>
  <c r="P316" i="82" s="1"/>
  <c r="F104" i="84"/>
  <c r="B104"/>
  <c r="L178" i="88"/>
  <c r="D1135" i="40"/>
  <c r="P424" i="69" s="1"/>
  <c r="G424" s="1"/>
  <c r="D1155" i="40"/>
  <c r="P444" i="69" s="1"/>
  <c r="G444" s="1"/>
  <c r="L181" i="84"/>
  <c r="L127"/>
  <c r="L273"/>
  <c r="L190" i="88"/>
  <c r="U376" i="70"/>
  <c r="U234"/>
  <c r="L166" i="88"/>
  <c r="D1199" i="40"/>
  <c r="L275" i="84"/>
  <c r="R129" i="56"/>
  <c r="L245" i="84"/>
  <c r="U280" i="70"/>
  <c r="L329" i="84"/>
  <c r="C195" i="70"/>
  <c r="C218" i="84"/>
  <c r="C202" i="86"/>
  <c r="C223" i="70"/>
  <c r="C723" i="40"/>
  <c r="C239" i="70"/>
  <c r="U372"/>
  <c r="L204" i="88"/>
  <c r="R273" i="56"/>
  <c r="L261" i="84"/>
  <c r="L40" i="88"/>
  <c r="S379" i="86"/>
  <c r="L380" i="88"/>
  <c r="L164"/>
  <c r="D803" i="40"/>
  <c r="L391" i="84"/>
  <c r="S261" i="86"/>
  <c r="L310" i="88"/>
  <c r="R319" i="56"/>
  <c r="S159" i="86"/>
  <c r="S161"/>
  <c r="D915" i="40"/>
  <c r="S7" i="86"/>
  <c r="S155"/>
  <c r="L201" i="84"/>
  <c r="L205"/>
  <c r="U298" i="70"/>
  <c r="S215" i="86"/>
  <c r="R221" i="56"/>
  <c r="S335" i="86"/>
  <c r="R159" i="56"/>
  <c r="D815" i="40"/>
  <c r="P104" i="82" s="1"/>
  <c r="G104" s="1"/>
  <c r="L87" i="84"/>
  <c r="U68" i="70"/>
  <c r="L96" i="88"/>
  <c r="S229" i="86"/>
  <c r="D1087" i="40"/>
  <c r="T378" i="83"/>
  <c r="G378"/>
  <c r="L192" i="88"/>
  <c r="L206"/>
  <c r="T722" i="83"/>
  <c r="G722"/>
  <c r="S251" i="86"/>
  <c r="R357" i="56"/>
  <c r="R365"/>
  <c r="U394" i="70"/>
  <c r="S77" i="86"/>
  <c r="R187" i="56"/>
  <c r="D907" i="40"/>
  <c r="P196" i="82"/>
  <c r="G196"/>
  <c r="S145" i="86"/>
  <c r="S191"/>
  <c r="L253" i="84"/>
  <c r="U110" i="70"/>
  <c r="R127" i="56"/>
  <c r="U148" i="70"/>
  <c r="S213" i="86"/>
  <c r="L128" i="88"/>
  <c r="S117" i="86"/>
  <c r="D795" i="40"/>
  <c r="T86" i="83"/>
  <c r="G86"/>
  <c r="U62" i="70"/>
  <c r="L72" i="88"/>
  <c r="U124" i="70"/>
  <c r="R217" i="56"/>
  <c r="S69" i="86"/>
  <c r="R131" i="56"/>
  <c r="L150" i="88"/>
  <c r="D1239" i="40"/>
  <c r="L279" i="84"/>
  <c r="S253" i="86"/>
  <c r="L294" i="88"/>
  <c r="U320" i="70"/>
  <c r="L368" i="88"/>
  <c r="D1119" i="40"/>
  <c r="R201" i="56"/>
  <c r="U44" i="70"/>
  <c r="R381" i="56"/>
  <c r="R107"/>
  <c r="S49" i="86"/>
  <c r="L285" i="84"/>
  <c r="R161" i="56"/>
  <c r="L185" i="84"/>
  <c r="L129"/>
  <c r="L31"/>
  <c r="S51" i="86"/>
  <c r="D1071" i="40"/>
  <c r="P360" i="69" s="1"/>
  <c r="G360" s="1"/>
  <c r="P128" i="82"/>
  <c r="G128"/>
  <c r="U158" i="70"/>
  <c r="L321" i="84"/>
  <c r="U216" i="70"/>
  <c r="U220"/>
  <c r="L249" i="84"/>
  <c r="S55" i="86"/>
  <c r="L62" i="88"/>
  <c r="R105" i="56"/>
  <c r="L226" i="88"/>
  <c r="L217" i="84"/>
  <c r="L194" i="88"/>
  <c r="S209" i="86"/>
  <c r="P720" i="82"/>
  <c r="G720"/>
  <c r="D1415" i="40"/>
  <c r="P704" i="69"/>
  <c r="G704" s="1"/>
  <c r="S363" i="86"/>
  <c r="R389" i="56"/>
  <c r="L392" i="88"/>
  <c r="L74"/>
  <c r="D1095" i="40"/>
  <c r="S249" i="86"/>
  <c r="U126" i="70"/>
  <c r="L237" i="84"/>
  <c r="S61" i="86"/>
  <c r="R75" i="56"/>
  <c r="R77"/>
  <c r="R151"/>
  <c r="D1143" i="40"/>
  <c r="S147" i="86"/>
  <c r="U60" i="70"/>
  <c r="L66" i="88"/>
  <c r="L307" i="84"/>
  <c r="U256" i="70"/>
  <c r="C282" i="86"/>
  <c r="D1223" i="40"/>
  <c r="L145" i="84"/>
  <c r="U218" i="70"/>
  <c r="L232" i="88"/>
  <c r="L407" i="84"/>
  <c r="S107" i="86"/>
  <c r="S47"/>
  <c r="U370" i="70"/>
  <c r="S315" i="86"/>
  <c r="D1323" i="40"/>
  <c r="T614" i="83" s="1"/>
  <c r="L187" i="84"/>
  <c r="P312" i="82"/>
  <c r="G312"/>
  <c r="R181" i="56"/>
  <c r="R177"/>
  <c r="L203" i="84"/>
  <c r="S185" i="86"/>
  <c r="R99" i="56"/>
  <c r="L300" i="88"/>
  <c r="D1139" i="40"/>
  <c r="P428" i="82"/>
  <c r="G428" s="1"/>
  <c r="U222" i="70"/>
  <c r="R227" i="56"/>
  <c r="R345"/>
  <c r="L91" i="84"/>
  <c r="S97" i="86"/>
  <c r="U232" i="70"/>
  <c r="U184"/>
  <c r="R195" i="56"/>
  <c r="S359" i="86"/>
  <c r="R377" i="56"/>
  <c r="R391"/>
  <c r="D911" i="40"/>
  <c r="D791"/>
  <c r="T82" i="83"/>
  <c r="G82"/>
  <c r="R207" i="56"/>
  <c r="U202" i="70"/>
  <c r="L71" i="84"/>
  <c r="L163"/>
  <c r="D1099" i="40"/>
  <c r="D807"/>
  <c r="L159" i="84"/>
  <c r="U64" i="70"/>
  <c r="S287" i="86"/>
  <c r="L256" i="88"/>
  <c r="S275" i="86"/>
  <c r="R281" i="56"/>
  <c r="R307"/>
  <c r="S237" i="86"/>
  <c r="R189" i="56"/>
  <c r="R45"/>
  <c r="R209"/>
  <c r="S371" i="86"/>
  <c r="U56" i="70"/>
  <c r="U332"/>
  <c r="U100"/>
  <c r="L372" i="88"/>
  <c r="D1471" i="40"/>
  <c r="T762" i="83"/>
  <c r="G762" s="1"/>
  <c r="L362" i="88"/>
  <c r="L337" i="84"/>
  <c r="L341"/>
  <c r="L183"/>
  <c r="D1031" i="40"/>
  <c r="T322" i="83" s="1"/>
  <c r="G322" s="1"/>
  <c r="U162" i="70"/>
  <c r="L193" i="84"/>
  <c r="R179" i="56"/>
  <c r="U182" i="70"/>
  <c r="D1079" i="40"/>
  <c r="P368" i="82"/>
  <c r="G368"/>
  <c r="R137" i="56"/>
  <c r="R305"/>
  <c r="L214" i="88"/>
  <c r="U224" i="70"/>
  <c r="L369" i="84"/>
  <c r="L154" i="88"/>
  <c r="L60"/>
  <c r="L64"/>
  <c r="D903" i="40"/>
  <c r="P192" i="69"/>
  <c r="G192"/>
  <c r="S227" i="86"/>
  <c r="R193" i="56"/>
  <c r="S195" i="86"/>
  <c r="L198" i="88"/>
  <c r="R253" i="56"/>
  <c r="L399" i="84"/>
  <c r="L417"/>
  <c r="D979" i="40"/>
  <c r="T270" i="83" s="1"/>
  <c r="G270"/>
  <c r="D955" i="40"/>
  <c r="L225" i="84"/>
  <c r="L85"/>
  <c r="L68" i="88"/>
  <c r="D855" i="40"/>
  <c r="P144" i="69"/>
  <c r="G144"/>
  <c r="L76" i="88"/>
  <c r="D951" i="40"/>
  <c r="L200" i="88"/>
  <c r="U246" i="70"/>
  <c r="U70"/>
  <c r="R119" i="56"/>
  <c r="D1011" i="40"/>
  <c r="T302" i="83"/>
  <c r="G302"/>
  <c r="R269" i="56"/>
  <c r="U286" i="70"/>
  <c r="U366"/>
  <c r="L342" i="88"/>
  <c r="L234"/>
  <c r="S187" i="86"/>
  <c r="R373" i="56"/>
  <c r="D1203" i="40"/>
  <c r="L79" i="84"/>
  <c r="R367" i="56"/>
  <c r="S313" i="86"/>
  <c r="S317"/>
  <c r="L156" i="88"/>
  <c r="U178" i="70"/>
  <c r="D1067" i="40"/>
  <c r="D1311"/>
  <c r="L216" i="88"/>
  <c r="S345" i="86"/>
  <c r="S157"/>
  <c r="R69" i="56"/>
  <c r="S243" i="86"/>
  <c r="U192" i="70"/>
  <c r="R197" i="56"/>
  <c r="S353" i="86"/>
  <c r="L387" i="84"/>
  <c r="S393" i="86"/>
  <c r="S183"/>
  <c r="R231" i="56"/>
  <c r="D899" i="40"/>
  <c r="D827"/>
  <c r="U58" i="70"/>
  <c r="D1339" i="40"/>
  <c r="C370" i="84"/>
  <c r="M7" i="40"/>
  <c r="AV20" i="83"/>
  <c r="C191" i="88"/>
  <c r="C813" i="40"/>
  <c r="C102" i="69" s="1"/>
  <c r="C95" i="88"/>
  <c r="C1345" i="40"/>
  <c r="F187" i="84"/>
  <c r="B187" s="1"/>
  <c r="D83" i="88"/>
  <c r="B83"/>
  <c r="C94" i="86"/>
  <c r="F89" i="84"/>
  <c r="B89" s="1"/>
  <c r="O70" i="70"/>
  <c r="B70" s="1"/>
  <c r="E34" i="56"/>
  <c r="C35"/>
  <c r="O42" i="70"/>
  <c r="B42" s="1"/>
  <c r="F865" i="40"/>
  <c r="E156" i="83"/>
  <c r="A156" s="1"/>
  <c r="A157" s="1"/>
  <c r="G84" i="56"/>
  <c r="A84" s="1"/>
  <c r="C52" i="84"/>
  <c r="E89" i="86"/>
  <c r="B89"/>
  <c r="F877" i="40"/>
  <c r="I16" i="70"/>
  <c r="S30" i="86"/>
  <c r="O40" i="70"/>
  <c r="B40" s="1"/>
  <c r="F795" i="40"/>
  <c r="E86" i="83"/>
  <c r="A86"/>
  <c r="A87" s="1"/>
  <c r="B48" i="40"/>
  <c r="E55" i="86"/>
  <c r="B55"/>
  <c r="G63" i="56"/>
  <c r="A63" s="1"/>
  <c r="C28"/>
  <c r="O58" i="70"/>
  <c r="B58" s="1"/>
  <c r="F823" i="40"/>
  <c r="E112" i="69"/>
  <c r="A112" s="1"/>
  <c r="A113" s="1"/>
  <c r="E12" i="56"/>
  <c r="F71" i="84"/>
  <c r="B71" s="1"/>
  <c r="O54" i="70"/>
  <c r="B54"/>
  <c r="G73" i="56"/>
  <c r="A73" s="1"/>
  <c r="D104" i="88"/>
  <c r="B104"/>
  <c r="L15"/>
  <c r="L17"/>
  <c r="M9" i="40"/>
  <c r="C14" i="70"/>
  <c r="C95"/>
  <c r="C343"/>
  <c r="C98" i="86"/>
  <c r="C176"/>
  <c r="E719" i="40"/>
  <c r="U23" i="70"/>
  <c r="D40" i="88"/>
  <c r="B40" s="1"/>
  <c r="C149"/>
  <c r="O100" i="70"/>
  <c r="B100"/>
  <c r="O66"/>
  <c r="B66"/>
  <c r="L23" i="88"/>
  <c r="G80" i="56"/>
  <c r="A80"/>
  <c r="D79" i="88"/>
  <c r="B79" s="1"/>
  <c r="C1081" i="40"/>
  <c r="L54" i="84"/>
  <c r="C30" i="56"/>
  <c r="D46" i="88"/>
  <c r="B46"/>
  <c r="F79" i="84"/>
  <c r="B79"/>
  <c r="E61" i="86"/>
  <c r="B61"/>
  <c r="O86" i="70"/>
  <c r="B86"/>
  <c r="F75" i="84"/>
  <c r="B75"/>
  <c r="C22" i="86"/>
  <c r="D56" i="88"/>
  <c r="B56" s="1"/>
  <c r="E47" i="86"/>
  <c r="B47" s="1"/>
  <c r="G55" i="56"/>
  <c r="A55"/>
  <c r="D741" i="40"/>
  <c r="T32" i="83"/>
  <c r="G32"/>
  <c r="C13" i="86"/>
  <c r="C59" i="70"/>
  <c r="D745" i="40"/>
  <c r="P34" i="69"/>
  <c r="G34" s="1"/>
  <c r="M6" i="40"/>
  <c r="C229" i="70"/>
  <c r="B42" i="40"/>
  <c r="C40" i="56"/>
  <c r="F102" i="84"/>
  <c r="B102"/>
  <c r="F106"/>
  <c r="B106" s="1"/>
  <c r="C146"/>
  <c r="C313" i="70"/>
  <c r="C62" i="86"/>
  <c r="E17" i="56"/>
  <c r="D765" i="40"/>
  <c r="C29" i="70"/>
  <c r="D42" i="88"/>
  <c r="B42"/>
  <c r="F803" i="40"/>
  <c r="E92" i="69"/>
  <c r="A92"/>
  <c r="A93"/>
  <c r="G57" i="56"/>
  <c r="A57"/>
  <c r="D58" i="88"/>
  <c r="B58"/>
  <c r="F117" i="84"/>
  <c r="B117"/>
  <c r="B50" i="40"/>
  <c r="G69" i="56"/>
  <c r="A69" s="1"/>
  <c r="C24"/>
  <c r="O60" i="70"/>
  <c r="B60"/>
  <c r="U19"/>
  <c r="C15" i="56"/>
  <c r="E15" i="86"/>
  <c r="B15"/>
  <c r="L44" i="84"/>
  <c r="M14" i="40"/>
  <c r="C893"/>
  <c r="C78" i="84"/>
  <c r="C333" i="70"/>
  <c r="C329"/>
  <c r="C55"/>
  <c r="C1385" i="40"/>
  <c r="O178" i="70"/>
  <c r="B178"/>
  <c r="E151" i="86"/>
  <c r="B151" s="1"/>
  <c r="G45" i="56"/>
  <c r="A45"/>
  <c r="C305" i="70"/>
  <c r="O81"/>
  <c r="B81" s="1"/>
  <c r="C771" i="40"/>
  <c r="O79" i="70"/>
  <c r="B79" s="1"/>
  <c r="O83"/>
  <c r="B83"/>
  <c r="C26" i="56"/>
  <c r="B92" i="40"/>
  <c r="O92" i="70"/>
  <c r="B92"/>
  <c r="G17" i="56"/>
  <c r="A17" s="1"/>
  <c r="F791" i="40"/>
  <c r="E80" i="82"/>
  <c r="A80"/>
  <c r="A81" s="1"/>
  <c r="C197" i="86"/>
  <c r="C259" i="84"/>
  <c r="C222" i="88"/>
  <c r="C195" i="86"/>
  <c r="C199" i="56"/>
  <c r="C261" i="86"/>
  <c r="C219" i="84"/>
  <c r="C201" i="56"/>
  <c r="C267"/>
  <c r="C281"/>
  <c r="C301" i="84"/>
  <c r="C1115" i="40"/>
  <c r="C406" i="83"/>
  <c r="C261" i="56"/>
  <c r="C1279" i="40"/>
  <c r="C570" i="83"/>
  <c r="C4" i="88"/>
  <c r="E1467" i="40"/>
  <c r="D758" i="83"/>
  <c r="AA758"/>
  <c r="AZ758"/>
  <c r="E383" i="56"/>
  <c r="E1447" i="40"/>
  <c r="M368"/>
  <c r="D369" i="86"/>
  <c r="I370" i="70"/>
  <c r="M362" i="40"/>
  <c r="D363" i="86"/>
  <c r="E365" i="56"/>
  <c r="E1431" i="40"/>
  <c r="D720" i="69"/>
  <c r="D361" i="86"/>
  <c r="I362" i="70"/>
  <c r="M356" i="40"/>
  <c r="I358" i="70"/>
  <c r="D351" i="86"/>
  <c r="E353" i="56"/>
  <c r="M346" i="40"/>
  <c r="E349" i="56"/>
  <c r="D347" i="86"/>
  <c r="M328" i="40"/>
  <c r="E1363"/>
  <c r="D329" i="86"/>
  <c r="D327"/>
  <c r="E329" i="56"/>
  <c r="E327"/>
  <c r="E1355" i="40"/>
  <c r="M320"/>
  <c r="D321" i="86"/>
  <c r="I320" i="70"/>
  <c r="D319" i="86"/>
  <c r="I318" i="70"/>
  <c r="M314" i="40"/>
  <c r="E317" i="56"/>
  <c r="I312" i="70"/>
  <c r="E313" i="56"/>
  <c r="M306" i="40"/>
  <c r="I308" i="70"/>
  <c r="D305" i="86"/>
  <c r="I306" i="70"/>
  <c r="M302" i="40"/>
  <c r="E305" i="56"/>
  <c r="I304" i="70"/>
  <c r="D303" i="86"/>
  <c r="M303" i="56"/>
  <c r="I298" i="70"/>
  <c r="D297" i="86"/>
  <c r="D295"/>
  <c r="I296" i="70"/>
  <c r="E1295" i="40"/>
  <c r="I294" i="70"/>
  <c r="E1291" i="40"/>
  <c r="D582" i="83"/>
  <c r="AA582" s="1"/>
  <c r="M286" i="40"/>
  <c r="D287" i="86"/>
  <c r="E1279" i="40"/>
  <c r="D570" i="83" s="1"/>
  <c r="AA570" s="1"/>
  <c r="E1275" i="40"/>
  <c r="D566" i="83"/>
  <c r="AA566"/>
  <c r="BV566" s="1"/>
  <c r="E287" i="56"/>
  <c r="M276" i="40"/>
  <c r="E1259"/>
  <c r="E1255"/>
  <c r="I276" i="70"/>
  <c r="M260" i="40"/>
  <c r="E263" i="56"/>
  <c r="E1223" i="40"/>
  <c r="I258" i="70"/>
  <c r="E259" i="56"/>
  <c r="E1203" i="40"/>
  <c r="D249" i="86"/>
  <c r="E1199" i="40"/>
  <c r="D247" i="86"/>
  <c r="E249" i="56"/>
  <c r="E1191" i="40"/>
  <c r="E245" i="56"/>
  <c r="D243" i="86"/>
  <c r="M238" i="40"/>
  <c r="I240" i="70"/>
  <c r="E1183" i="40"/>
  <c r="D474" i="83"/>
  <c r="AA474" s="1"/>
  <c r="M234" i="40"/>
  <c r="E237" i="56"/>
  <c r="I236" i="70"/>
  <c r="E1175" i="40"/>
  <c r="D464" i="69"/>
  <c r="M232" i="40"/>
  <c r="E1171"/>
  <c r="E235" i="56"/>
  <c r="M235"/>
  <c r="I232" i="70"/>
  <c r="E1167" i="40"/>
  <c r="D229" i="86"/>
  <c r="M228" i="40"/>
  <c r="I230" i="70"/>
  <c r="E231" i="56"/>
  <c r="D227" i="86"/>
  <c r="I228" i="70"/>
  <c r="M226" i="40"/>
  <c r="M224"/>
  <c r="E227" i="56"/>
  <c r="E1155" i="40"/>
  <c r="M222"/>
  <c r="E1151"/>
  <c r="D442" i="83"/>
  <c r="AA442"/>
  <c r="I224" i="70"/>
  <c r="E225" i="56"/>
  <c r="M220" i="40"/>
  <c r="E1147"/>
  <c r="D221" i="86"/>
  <c r="E221" i="56"/>
  <c r="D219" i="86"/>
  <c r="I218" i="70"/>
  <c r="E1139" i="40"/>
  <c r="D430" i="83"/>
  <c r="AA430"/>
  <c r="AD430" s="1"/>
  <c r="I216" i="70"/>
  <c r="D215" i="86"/>
  <c r="E1135" i="40"/>
  <c r="M214"/>
  <c r="E215" i="56"/>
  <c r="I214" i="70"/>
  <c r="D213" i="86"/>
  <c r="E1131" i="40"/>
  <c r="M210"/>
  <c r="I212" i="70"/>
  <c r="D211" i="86"/>
  <c r="E1127" i="40"/>
  <c r="D416" i="69" s="1"/>
  <c r="D418" i="83"/>
  <c r="AA418" s="1"/>
  <c r="AO418" s="1"/>
  <c r="M208" i="40"/>
  <c r="E211" i="56"/>
  <c r="I210" i="70"/>
  <c r="E1123" i="40"/>
  <c r="D209" i="86"/>
  <c r="M206" i="40"/>
  <c r="E1119"/>
  <c r="D408" i="82" s="1"/>
  <c r="D410" i="83"/>
  <c r="AA410" s="1"/>
  <c r="M202" i="40"/>
  <c r="E1111"/>
  <c r="M200"/>
  <c r="D201" i="86"/>
  <c r="I200" i="70"/>
  <c r="E201" i="56"/>
  <c r="D197" i="86"/>
  <c r="I198" i="70"/>
  <c r="E1099" i="40"/>
  <c r="D388" i="69" s="1"/>
  <c r="I196" i="70"/>
  <c r="D195" i="86"/>
  <c r="E1095" i="40"/>
  <c r="M192"/>
  <c r="I194" i="70"/>
  <c r="E195" i="56"/>
  <c r="E1091" i="40"/>
  <c r="M188"/>
  <c r="E191" i="56"/>
  <c r="D189" i="86"/>
  <c r="I190" i="70"/>
  <c r="E1083" i="40"/>
  <c r="M186"/>
  <c r="D187" i="86"/>
  <c r="E1079" i="40"/>
  <c r="E189" i="56"/>
  <c r="I188" i="70"/>
  <c r="M184" i="40"/>
  <c r="I186" i="70"/>
  <c r="E187" i="56"/>
  <c r="D185" i="86"/>
  <c r="E1075" i="40"/>
  <c r="M182"/>
  <c r="E185" i="56"/>
  <c r="I184" i="70"/>
  <c r="E1071" i="40"/>
  <c r="M180"/>
  <c r="D181" i="86"/>
  <c r="E1067" i="40"/>
  <c r="E183" i="56"/>
  <c r="E1063" i="40"/>
  <c r="M178"/>
  <c r="M176"/>
  <c r="I178" i="70"/>
  <c r="E1059" i="40"/>
  <c r="E179" i="56"/>
  <c r="M174" i="40"/>
  <c r="I176" i="70"/>
  <c r="D175" i="86"/>
  <c r="E177" i="56"/>
  <c r="M172" i="40"/>
  <c r="E1051"/>
  <c r="I174" i="70"/>
  <c r="M170" i="40"/>
  <c r="E1047"/>
  <c r="D171" i="86"/>
  <c r="E173" i="56"/>
  <c r="D169" i="86"/>
  <c r="E171" i="56"/>
  <c r="E1043" i="40"/>
  <c r="M166"/>
  <c r="I168" i="70"/>
  <c r="D167" i="86"/>
  <c r="E169" i="56"/>
  <c r="M164" i="40"/>
  <c r="I166" i="70"/>
  <c r="E1035" i="40"/>
  <c r="E167" i="56"/>
  <c r="I164" i="70"/>
  <c r="M162" i="40"/>
  <c r="E165" i="56"/>
  <c r="D163" i="86"/>
  <c r="M160" i="40"/>
  <c r="I162" i="70"/>
  <c r="E163" i="56"/>
  <c r="E161"/>
  <c r="D159" i="86"/>
  <c r="M156" i="40"/>
  <c r="D157" i="86"/>
  <c r="E159" i="56"/>
  <c r="E1019" i="40"/>
  <c r="M154"/>
  <c r="D155" i="86"/>
  <c r="E157" i="56"/>
  <c r="I156" i="70"/>
  <c r="E155" i="56"/>
  <c r="E1011" i="40"/>
  <c r="E1007"/>
  <c r="D296" i="69"/>
  <c r="E153" i="56"/>
  <c r="D151" i="86"/>
  <c r="M148" i="40"/>
  <c r="D149" i="86"/>
  <c r="E1003" i="40"/>
  <c r="D294" i="83" s="1"/>
  <c r="AA294"/>
  <c r="I150" i="70"/>
  <c r="E151" i="56"/>
  <c r="M144" i="40"/>
  <c r="E995"/>
  <c r="E143" i="56"/>
  <c r="D141" i="86"/>
  <c r="I142" i="70"/>
  <c r="M140" i="40"/>
  <c r="M138"/>
  <c r="E983"/>
  <c r="E141" i="56"/>
  <c r="M134" i="40"/>
  <c r="E975"/>
  <c r="D135" i="86"/>
  <c r="I136" i="70"/>
  <c r="E137" i="56"/>
  <c r="I134" i="70"/>
  <c r="M132" i="40"/>
  <c r="E135" i="56"/>
  <c r="E971" i="40"/>
  <c r="E967"/>
  <c r="I132" i="70"/>
  <c r="M128" i="40"/>
  <c r="I130" i="70"/>
  <c r="D129" i="86"/>
  <c r="E131" i="56"/>
  <c r="E959" i="40"/>
  <c r="I128" i="70"/>
  <c r="M126" i="40"/>
  <c r="E955"/>
  <c r="D244" i="69" s="1"/>
  <c r="D125" i="86"/>
  <c r="E127" i="56"/>
  <c r="M120" i="40"/>
  <c r="E947"/>
  <c r="D121" i="86"/>
  <c r="D119"/>
  <c r="E943" i="40"/>
  <c r="E121" i="56"/>
  <c r="I120" i="70"/>
  <c r="M114" i="40"/>
  <c r="I116" i="70"/>
  <c r="E935" i="40"/>
  <c r="D224" i="69" s="1"/>
  <c r="E117" i="56"/>
  <c r="M112" i="40"/>
  <c r="E931"/>
  <c r="D220" i="69"/>
  <c r="I114" i="70"/>
  <c r="D113" i="86"/>
  <c r="M110" i="40"/>
  <c r="E927"/>
  <c r="D111" i="86"/>
  <c r="M108" i="40"/>
  <c r="D109" i="86"/>
  <c r="E923" i="40"/>
  <c r="E111" i="56"/>
  <c r="I110" i="70"/>
  <c r="E919" i="40"/>
  <c r="I108" i="70"/>
  <c r="D107" i="86"/>
  <c r="E109" i="56"/>
  <c r="E107"/>
  <c r="E915" i="40"/>
  <c r="I106" i="70"/>
  <c r="M102" i="40"/>
  <c r="D103" i="86"/>
  <c r="I104" i="70"/>
  <c r="E105" i="56"/>
  <c r="M100" i="40"/>
  <c r="I102" i="70"/>
  <c r="E907" i="40"/>
  <c r="D198" i="83" s="1"/>
  <c r="AA198" s="1"/>
  <c r="AD198" s="1"/>
  <c r="D196" i="69"/>
  <c r="D101" i="86"/>
  <c r="E101" i="56"/>
  <c r="I100" i="70"/>
  <c r="E903" i="40"/>
  <c r="D192" i="82"/>
  <c r="D99" i="86"/>
  <c r="M96" i="40"/>
  <c r="E99" i="56"/>
  <c r="M99"/>
  <c r="D95" i="86"/>
  <c r="E97" i="56"/>
  <c r="E895" i="40"/>
  <c r="D184" i="69" s="1"/>
  <c r="D93" i="86"/>
  <c r="E95" i="56"/>
  <c r="I94" i="70"/>
  <c r="M80" i="40"/>
  <c r="I82" i="70"/>
  <c r="D81" i="86"/>
  <c r="E867" i="40"/>
  <c r="D156" i="69" s="1"/>
  <c r="M78" i="40"/>
  <c r="E863"/>
  <c r="E81" i="56"/>
  <c r="M81"/>
  <c r="I80" i="70"/>
  <c r="M76" i="40"/>
  <c r="I78" i="70"/>
  <c r="E79" i="56"/>
  <c r="I76" i="70"/>
  <c r="D75" i="86"/>
  <c r="E73" i="56"/>
  <c r="I72" i="70"/>
  <c r="E847" i="40"/>
  <c r="D136" i="69"/>
  <c r="D71" i="86"/>
  <c r="M70" i="40"/>
  <c r="M68"/>
  <c r="I70" i="70"/>
  <c r="D69" i="86"/>
  <c r="E71" i="56"/>
  <c r="M66" i="40"/>
  <c r="D67" i="86"/>
  <c r="I68" i="70"/>
  <c r="E69" i="56"/>
  <c r="E839" i="40"/>
  <c r="D128" i="69"/>
  <c r="D65" i="86"/>
  <c r="E835" i="40"/>
  <c r="D124" i="82"/>
  <c r="E67" i="56"/>
  <c r="I66" i="70"/>
  <c r="C370" i="86"/>
  <c r="C371" i="70"/>
  <c r="C15" i="86"/>
  <c r="C39" i="84"/>
  <c r="E799" i="40"/>
  <c r="L5" i="88"/>
  <c r="O33" i="70"/>
  <c r="B33"/>
  <c r="E63" i="56"/>
  <c r="M54" i="40"/>
  <c r="E57" i="56"/>
  <c r="M38" i="40"/>
  <c r="E41" i="56"/>
  <c r="S35" i="86"/>
  <c r="U36" i="70"/>
  <c r="L59" i="84"/>
  <c r="F743" i="40"/>
  <c r="E32" i="82" s="1"/>
  <c r="A32" s="1"/>
  <c r="A33" s="1"/>
  <c r="E19" i="86"/>
  <c r="B19"/>
  <c r="G21" i="56"/>
  <c r="A21"/>
  <c r="C735" i="40"/>
  <c r="D47" i="86"/>
  <c r="C31" i="70"/>
  <c r="R12" i="56"/>
  <c r="D63" i="86"/>
  <c r="D725" i="40"/>
  <c r="O20" i="70"/>
  <c r="B20"/>
  <c r="E815" i="40"/>
  <c r="D106" i="83"/>
  <c r="AA106"/>
  <c r="R14" i="56"/>
  <c r="E32" i="86"/>
  <c r="B32" s="1"/>
  <c r="I56" i="70"/>
  <c r="B31" i="40"/>
  <c r="D1491"/>
  <c r="P780" i="82" s="1"/>
  <c r="G780" s="1"/>
  <c r="L390" i="88"/>
  <c r="D1463" i="40"/>
  <c r="U380" i="70"/>
  <c r="U336"/>
  <c r="D1375" i="40"/>
  <c r="T666" i="83"/>
  <c r="G666"/>
  <c r="L318" i="88"/>
  <c r="S319" i="86"/>
  <c r="R321" i="56"/>
  <c r="D1343" i="40"/>
  <c r="L312" i="88"/>
  <c r="R317" i="56"/>
  <c r="D1327" i="40"/>
  <c r="S311" i="86"/>
  <c r="S307"/>
  <c r="U308" i="70"/>
  <c r="R309" i="56"/>
  <c r="L302" i="88"/>
  <c r="U306" i="70"/>
  <c r="L298" i="88"/>
  <c r="S301" i="86"/>
  <c r="U302" i="70"/>
  <c r="L325" i="84"/>
  <c r="S299" i="86"/>
  <c r="L323" i="84"/>
  <c r="L296" i="88"/>
  <c r="S297" i="86"/>
  <c r="R299" i="56"/>
  <c r="D1279" i="40"/>
  <c r="R289" i="56"/>
  <c r="L284" i="88"/>
  <c r="R287" i="56"/>
  <c r="S285" i="86"/>
  <c r="L309" i="84"/>
  <c r="S277" i="86"/>
  <c r="U278" i="70"/>
  <c r="L297" i="84"/>
  <c r="S273" i="86"/>
  <c r="U274" i="70"/>
  <c r="L295" i="84"/>
  <c r="D1247" i="40"/>
  <c r="P536" i="69" s="1"/>
  <c r="G536" s="1"/>
  <c r="L291" i="84"/>
  <c r="S267" i="86"/>
  <c r="L264" i="88"/>
  <c r="S257" i="86"/>
  <c r="D1219" i="40"/>
  <c r="P508" i="69"/>
  <c r="G508" s="1"/>
  <c r="L281" i="84"/>
  <c r="S255" i="86"/>
  <c r="L252" i="88"/>
  <c r="D1215" i="40"/>
  <c r="R255" i="56"/>
  <c r="U252" i="70"/>
  <c r="L248" i="88"/>
  <c r="L271" i="84"/>
  <c r="U248" i="70"/>
  <c r="S245" i="86"/>
  <c r="R243" i="56"/>
  <c r="D1187" i="40"/>
  <c r="P476" i="69" s="1"/>
  <c r="G476" s="1"/>
  <c r="D1183" i="40"/>
  <c r="L263" i="84"/>
  <c r="L230" i="88"/>
  <c r="L257" i="84"/>
  <c r="S233" i="86"/>
  <c r="D1167" i="40"/>
  <c r="T458" i="83" s="1"/>
  <c r="S231" i="86"/>
  <c r="U228" i="70"/>
  <c r="D1159" i="40"/>
  <c r="P448" i="69"/>
  <c r="G448" s="1"/>
  <c r="L224" i="88"/>
  <c r="L247" i="84"/>
  <c r="S223" i="86"/>
  <c r="R215" i="56"/>
  <c r="L210" i="88"/>
  <c r="L208"/>
  <c r="S211" i="86"/>
  <c r="R213" i="56"/>
  <c r="L229" i="84"/>
  <c r="D1115" i="40"/>
  <c r="T406" i="83" s="1"/>
  <c r="G406" s="1"/>
  <c r="U204" i="70"/>
  <c r="D1111" i="40"/>
  <c r="R205" i="56"/>
  <c r="S203" i="86"/>
  <c r="D1107" i="40"/>
  <c r="S201" i="86"/>
  <c r="L223" i="84"/>
  <c r="D1103" i="40"/>
  <c r="T394" i="83" s="1"/>
  <c r="G394" s="1"/>
  <c r="L213" i="84"/>
  <c r="L186" i="88"/>
  <c r="U190" i="70"/>
  <c r="S189" i="86"/>
  <c r="D1083" i="40"/>
  <c r="T374" i="83"/>
  <c r="G374" s="1"/>
  <c r="L199" i="84"/>
  <c r="S175" i="86"/>
  <c r="S173"/>
  <c r="U174" i="70"/>
  <c r="L170" i="88"/>
  <c r="L168"/>
  <c r="U172" i="70"/>
  <c r="D1043" i="40"/>
  <c r="P332" i="82" s="1"/>
  <c r="G332"/>
  <c r="U170" i="70"/>
  <c r="S167" i="86"/>
  <c r="D1039" i="40"/>
  <c r="L191" i="84"/>
  <c r="L152" i="88"/>
  <c r="L179" i="84"/>
  <c r="R155" i="56"/>
  <c r="L177" i="84"/>
  <c r="S153" i="86"/>
  <c r="U152" i="70"/>
  <c r="D1007" i="40"/>
  <c r="P296" i="69"/>
  <c r="G296" s="1"/>
  <c r="R153" i="56"/>
  <c r="S151" i="86"/>
  <c r="U150" i="70"/>
  <c r="L146" i="88"/>
  <c r="D1003" i="40"/>
  <c r="R149" i="56"/>
  <c r="D999" i="40"/>
  <c r="T290" i="83" s="1"/>
  <c r="L171" i="84"/>
  <c r="U146" i="70"/>
  <c r="R147" i="56"/>
  <c r="L142" i="88"/>
  <c r="D991" i="40"/>
  <c r="L140" i="88"/>
  <c r="L165" i="84"/>
  <c r="R143" i="56"/>
  <c r="L138" i="88"/>
  <c r="U140" i="70"/>
  <c r="S139" i="86"/>
  <c r="R141" i="56"/>
  <c r="S137" i="86"/>
  <c r="L134" i="88"/>
  <c r="L161" i="84"/>
  <c r="S135" i="86"/>
  <c r="U136" i="70"/>
  <c r="R135" i="56"/>
  <c r="S131" i="86"/>
  <c r="L155" i="84"/>
  <c r="U132" i="70"/>
  <c r="L126" i="88"/>
  <c r="U130" i="70"/>
  <c r="S127" i="86"/>
  <c r="L151" i="84"/>
  <c r="D959" i="40"/>
  <c r="P248" i="82"/>
  <c r="G248"/>
  <c r="L122" i="88"/>
  <c r="S125" i="86"/>
  <c r="R125" i="56"/>
  <c r="L120" i="88"/>
  <c r="L147" i="84"/>
  <c r="L114" i="88"/>
  <c r="U118" i="70"/>
  <c r="L141" i="84"/>
  <c r="R117" i="56"/>
  <c r="L112" i="88"/>
  <c r="D935" i="40"/>
  <c r="U112" i="70"/>
  <c r="D927" i="40"/>
  <c r="R113" i="56"/>
  <c r="S111" i="86"/>
  <c r="D923" i="40"/>
  <c r="L133" i="84"/>
  <c r="L106" i="88"/>
  <c r="L104"/>
  <c r="L131" i="84"/>
  <c r="L125"/>
  <c r="S101" i="86"/>
  <c r="L92" i="88"/>
  <c r="D895" i="40"/>
  <c r="L80" i="88"/>
  <c r="I44" i="70"/>
  <c r="E45" i="56"/>
  <c r="C27" i="88"/>
  <c r="C54" i="84"/>
  <c r="F751" i="40"/>
  <c r="E42" i="83"/>
  <c r="A42"/>
  <c r="A43"/>
  <c r="D20" i="88"/>
  <c r="B20"/>
  <c r="F47" i="84"/>
  <c r="B47"/>
  <c r="O24" i="70"/>
  <c r="B24"/>
  <c r="F739" i="40"/>
  <c r="F41" i="84"/>
  <c r="B41" s="1"/>
  <c r="E17" i="86"/>
  <c r="B17"/>
  <c r="C32" i="56"/>
  <c r="S10" i="86"/>
  <c r="S12"/>
  <c r="D55"/>
  <c r="I46" i="70"/>
  <c r="E23" i="86"/>
  <c r="B23" s="1"/>
  <c r="M52" i="40"/>
  <c r="I54" i="70"/>
  <c r="I38"/>
  <c r="D37" i="86"/>
  <c r="E39" i="56"/>
  <c r="E803" i="40"/>
  <c r="D92" i="69"/>
  <c r="E53" i="56"/>
  <c r="I52" i="70"/>
  <c r="C765" i="40"/>
  <c r="D164" i="88"/>
  <c r="B164"/>
  <c r="D84"/>
  <c r="B84" s="1"/>
  <c r="E252" i="86"/>
  <c r="B252"/>
  <c r="E188" i="82"/>
  <c r="A188"/>
  <c r="A189" s="1"/>
  <c r="F109" i="84"/>
  <c r="B109" s="1"/>
  <c r="D90" i="88"/>
  <c r="B90"/>
  <c r="F111" i="84"/>
  <c r="B111" s="1"/>
  <c r="B90" i="40"/>
  <c r="E165" i="86"/>
  <c r="B165"/>
  <c r="D96" i="88"/>
  <c r="B96"/>
  <c r="B98" i="40"/>
  <c r="G169" i="56"/>
  <c r="A169"/>
  <c r="F879" i="40"/>
  <c r="G393" i="56"/>
  <c r="A393" s="1"/>
  <c r="E107" i="86"/>
  <c r="B107" s="1"/>
  <c r="E85"/>
  <c r="B85"/>
  <c r="F123" i="84"/>
  <c r="B123"/>
  <c r="B86" i="40"/>
  <c r="G93" i="56"/>
  <c r="A93" s="1"/>
  <c r="B176" i="40"/>
  <c r="E210" i="83"/>
  <c r="A210"/>
  <c r="A211" s="1"/>
  <c r="G101" i="56"/>
  <c r="A101"/>
  <c r="E95" i="86"/>
  <c r="B95" s="1"/>
  <c r="G91" i="56"/>
  <c r="A91"/>
  <c r="E175" i="86"/>
  <c r="B175" s="1"/>
  <c r="G95" i="56"/>
  <c r="A95"/>
  <c r="F127" i="84"/>
  <c r="B127" s="1"/>
  <c r="E91" i="86"/>
  <c r="B91"/>
  <c r="O152" i="70"/>
  <c r="B152"/>
  <c r="D94" i="88"/>
  <c r="B94"/>
  <c r="E103" i="86"/>
  <c r="B103"/>
  <c r="O90" i="70"/>
  <c r="B90"/>
  <c r="D88" i="88"/>
  <c r="B88" s="1"/>
  <c r="G87" i="56"/>
  <c r="A87"/>
  <c r="O94" i="70"/>
  <c r="B94" s="1"/>
  <c r="G155" i="56"/>
  <c r="A155" s="1"/>
  <c r="E149" i="86"/>
  <c r="B149"/>
  <c r="F185" i="84"/>
  <c r="B185" s="1"/>
  <c r="B96" i="40"/>
  <c r="D86" i="88"/>
  <c r="B86" s="1"/>
  <c r="F875" i="40"/>
  <c r="F891"/>
  <c r="E182" i="83"/>
  <c r="A182" s="1"/>
  <c r="A183" s="1"/>
  <c r="F1067" i="40"/>
  <c r="F1111"/>
  <c r="E400" i="82"/>
  <c r="A400"/>
  <c r="A401"/>
  <c r="E97" i="86"/>
  <c r="B97"/>
  <c r="O304" i="70"/>
  <c r="B304"/>
  <c r="F883" i="40"/>
  <c r="B100"/>
  <c r="C1183"/>
  <c r="C193" i="56"/>
  <c r="C303"/>
  <c r="C211" i="84"/>
  <c r="C1191" i="40"/>
  <c r="C482" i="83"/>
  <c r="G136" i="56"/>
  <c r="A136"/>
  <c r="D391" i="88"/>
  <c r="B391"/>
  <c r="E176" i="86"/>
  <c r="B176"/>
  <c r="G98" i="56"/>
  <c r="A98"/>
  <c r="D95" i="88"/>
  <c r="B95"/>
  <c r="C245" i="56"/>
  <c r="D323" i="88"/>
  <c r="B323"/>
  <c r="C311" i="86"/>
  <c r="C1139" i="40"/>
  <c r="C428" i="82"/>
  <c r="C294" i="88"/>
  <c r="C1331" i="40"/>
  <c r="E104" i="86"/>
  <c r="B104"/>
  <c r="C181" i="56"/>
  <c r="C1099" i="40"/>
  <c r="C390" i="83"/>
  <c r="C241" i="84"/>
  <c r="C276" i="88"/>
  <c r="C1107" i="40"/>
  <c r="C396" i="69"/>
  <c r="O169" i="70"/>
  <c r="B169" s="1"/>
  <c r="C229" i="84"/>
  <c r="C332" i="86"/>
  <c r="C352" i="84"/>
  <c r="C347"/>
  <c r="C338" i="56"/>
  <c r="C334" i="86"/>
  <c r="C1193" i="40"/>
  <c r="C482" i="82"/>
  <c r="C361" i="70"/>
  <c r="C348" i="86"/>
  <c r="C284" i="88"/>
  <c r="C334" i="56"/>
  <c r="C339" i="88"/>
  <c r="C1361" i="40"/>
  <c r="C652" i="83"/>
  <c r="C362" i="56"/>
  <c r="C350"/>
  <c r="C344" i="84"/>
  <c r="C333" i="88"/>
  <c r="C337" i="70"/>
  <c r="C356" i="84"/>
  <c r="C386"/>
  <c r="C337"/>
  <c r="C313" i="86"/>
  <c r="C364" i="84"/>
  <c r="C380" i="88"/>
  <c r="C370" i="56"/>
  <c r="C1381" i="40"/>
  <c r="C1403"/>
  <c r="C692" i="69"/>
  <c r="C260" i="84"/>
  <c r="C363" i="70"/>
  <c r="C1317" i="40"/>
  <c r="C323" i="88"/>
  <c r="C349" i="86"/>
  <c r="C303" i="88"/>
  <c r="C371"/>
  <c r="C283" i="70"/>
  <c r="C385"/>
  <c r="C281" i="88"/>
  <c r="C325"/>
  <c r="C1371" i="40"/>
  <c r="C1299"/>
  <c r="C336" i="56"/>
  <c r="C1393" i="40"/>
  <c r="P27" i="56"/>
  <c r="D93" i="88"/>
  <c r="B93" s="1"/>
  <c r="B47" i="40"/>
  <c r="E40" i="86"/>
  <c r="B40" s="1"/>
  <c r="G50" i="56"/>
  <c r="A50"/>
  <c r="G78"/>
  <c r="A78" s="1"/>
  <c r="F124" i="84"/>
  <c r="B124"/>
  <c r="C329" i="88"/>
  <c r="E48" i="86"/>
  <c r="B48" s="1"/>
  <c r="E50"/>
  <c r="B50"/>
  <c r="F72" i="84"/>
  <c r="B72" s="1"/>
  <c r="O337" i="70"/>
  <c r="B337" s="1"/>
  <c r="E124" i="86"/>
  <c r="B124" s="1"/>
  <c r="F873" i="40"/>
  <c r="E44" i="86"/>
  <c r="B44"/>
  <c r="F70" i="84"/>
  <c r="B70"/>
  <c r="F805" i="40"/>
  <c r="F837"/>
  <c r="F885"/>
  <c r="E174" i="82"/>
  <c r="A174"/>
  <c r="A175"/>
  <c r="E176" i="83"/>
  <c r="G46" i="56"/>
  <c r="A46"/>
  <c r="G272"/>
  <c r="A272" s="1"/>
  <c r="B45" i="40"/>
  <c r="D47" i="88"/>
  <c r="B47"/>
  <c r="E70" i="86"/>
  <c r="B70"/>
  <c r="B111" i="40"/>
  <c r="E224" i="86"/>
  <c r="B224" s="1"/>
  <c r="D121" i="88"/>
  <c r="B121"/>
  <c r="F857" i="40"/>
  <c r="E146" i="69" s="1"/>
  <c r="A146" s="1"/>
  <c r="A147" s="1"/>
  <c r="C380" i="86"/>
  <c r="C384"/>
  <c r="F853" i="40"/>
  <c r="D43" i="88"/>
  <c r="B43" s="1"/>
  <c r="B49" i="40"/>
  <c r="O73" i="70"/>
  <c r="B73"/>
  <c r="F1117" i="40"/>
  <c r="C386" i="86"/>
  <c r="F62" i="84"/>
  <c r="B62"/>
  <c r="E38" i="86"/>
  <c r="B38"/>
  <c r="F849" i="40"/>
  <c r="E138" i="82"/>
  <c r="A138" s="1"/>
  <c r="C365" i="70"/>
  <c r="O27" i="56"/>
  <c r="C378"/>
  <c r="C375" i="70"/>
  <c r="C374" i="86"/>
  <c r="C345" i="88"/>
  <c r="C1473" i="40"/>
  <c r="G359" i="56"/>
  <c r="A359"/>
  <c r="D184" i="88"/>
  <c r="B184" s="1"/>
  <c r="E207" i="86"/>
  <c r="B207"/>
  <c r="C382" i="84"/>
  <c r="C391" i="70"/>
  <c r="O118"/>
  <c r="B118"/>
  <c r="C1401" i="40"/>
  <c r="C690" i="82"/>
  <c r="C386" i="56"/>
  <c r="C373" i="88"/>
  <c r="C355"/>
  <c r="C1425" i="40"/>
  <c r="C714" i="82"/>
  <c r="B158" i="40"/>
  <c r="O106" i="70"/>
  <c r="B106" s="1"/>
  <c r="C1453" i="40"/>
  <c r="C742" i="82" s="1"/>
  <c r="G171" i="56"/>
  <c r="A171"/>
  <c r="B104" i="40"/>
  <c r="D106" i="88"/>
  <c r="B106"/>
  <c r="B136" i="40"/>
  <c r="G109" i="56"/>
  <c r="A109" s="1"/>
  <c r="C376"/>
  <c r="C372" i="84"/>
  <c r="C408"/>
  <c r="D242" i="88"/>
  <c r="B242"/>
  <c r="AV24" i="83"/>
  <c r="E360" i="82"/>
  <c r="A360" s="1"/>
  <c r="A361" s="1"/>
  <c r="E360" i="69"/>
  <c r="A360"/>
  <c r="A361" s="1"/>
  <c r="E314" i="82"/>
  <c r="A314"/>
  <c r="A315" s="1"/>
  <c r="G330" i="56"/>
  <c r="A330"/>
  <c r="E298" i="86"/>
  <c r="B298" s="1"/>
  <c r="G88" i="56"/>
  <c r="A88"/>
  <c r="F881" i="40"/>
  <c r="B269"/>
  <c r="O97" i="70"/>
  <c r="B97"/>
  <c r="F373" i="84"/>
  <c r="B373" s="1"/>
  <c r="B170" i="40"/>
  <c r="D249" i="88"/>
  <c r="B249"/>
  <c r="B182" i="40"/>
  <c r="B85"/>
  <c r="B99"/>
  <c r="B116"/>
  <c r="E98" i="86"/>
  <c r="B98"/>
  <c r="E750" i="83"/>
  <c r="A750" s="1"/>
  <c r="A751" s="1"/>
  <c r="O329" i="70"/>
  <c r="B329" s="1"/>
  <c r="E345" i="86"/>
  <c r="B345"/>
  <c r="D119" i="88"/>
  <c r="B119" s="1"/>
  <c r="O188" i="70"/>
  <c r="B188" s="1"/>
  <c r="O87"/>
  <c r="B87"/>
  <c r="O101"/>
  <c r="B101" s="1"/>
  <c r="G119" i="56"/>
  <c r="A119"/>
  <c r="E210" i="86"/>
  <c r="B210" s="1"/>
  <c r="O360" i="70"/>
  <c r="B360"/>
  <c r="E272" i="86"/>
  <c r="B272" s="1"/>
  <c r="O125" i="70"/>
  <c r="B125"/>
  <c r="B202" i="40"/>
  <c r="F120" i="84"/>
  <c r="B120" s="1"/>
  <c r="F114"/>
  <c r="B114" s="1"/>
  <c r="O111" i="70"/>
  <c r="B111"/>
  <c r="E92" i="86"/>
  <c r="B92"/>
  <c r="G106" i="56"/>
  <c r="A106"/>
  <c r="B89" i="40"/>
  <c r="F927"/>
  <c r="F1151"/>
  <c r="F142" i="84"/>
  <c r="B142"/>
  <c r="B209" i="40"/>
  <c r="O273" i="70"/>
  <c r="B273"/>
  <c r="D105" i="88"/>
  <c r="B105"/>
  <c r="D156"/>
  <c r="B156"/>
  <c r="F144" i="84"/>
  <c r="B144"/>
  <c r="F949" i="40"/>
  <c r="F889"/>
  <c r="E178" i="69"/>
  <c r="A178"/>
  <c r="A179" s="1"/>
  <c r="G102" i="56"/>
  <c r="A102"/>
  <c r="O105" i="70"/>
  <c r="B105" s="1"/>
  <c r="E111" i="86"/>
  <c r="B111"/>
  <c r="G121" i="56"/>
  <c r="A121" s="1"/>
  <c r="B169" i="40"/>
  <c r="B289"/>
  <c r="F1377"/>
  <c r="E668" i="83" s="1"/>
  <c r="A668" s="1"/>
  <c r="A669" s="1"/>
  <c r="E84" i="86"/>
  <c r="B84"/>
  <c r="G174" i="56"/>
  <c r="A174"/>
  <c r="F365" i="84"/>
  <c r="B365"/>
  <c r="F901" i="40"/>
  <c r="D111" i="88"/>
  <c r="B111" s="1"/>
  <c r="F128" i="84"/>
  <c r="B128"/>
  <c r="D360" i="88"/>
  <c r="B360" s="1"/>
  <c r="F135" i="84"/>
  <c r="B135"/>
  <c r="D112" i="88"/>
  <c r="B112" s="1"/>
  <c r="D780" i="69"/>
  <c r="D131" i="88"/>
  <c r="B131"/>
  <c r="G292" i="56"/>
  <c r="A292"/>
  <c r="F352" i="84"/>
  <c r="B352"/>
  <c r="F1041" i="40"/>
  <c r="O373" i="70"/>
  <c r="B373" s="1"/>
  <c r="F1245" i="40"/>
  <c r="E534" i="69" s="1"/>
  <c r="A534" s="1"/>
  <c r="A535"/>
  <c r="G320" i="56"/>
  <c r="A320" s="1"/>
  <c r="E294" i="86"/>
  <c r="B294"/>
  <c r="D173" i="88"/>
  <c r="B173" s="1"/>
  <c r="F1053" i="40"/>
  <c r="E344" i="83"/>
  <c r="A344"/>
  <c r="A345" s="1"/>
  <c r="D127" i="88"/>
  <c r="B127"/>
  <c r="B121" i="40"/>
  <c r="B125"/>
  <c r="D117" i="88"/>
  <c r="B117"/>
  <c r="O291" i="70"/>
  <c r="B291" s="1"/>
  <c r="F298" i="84"/>
  <c r="B298"/>
  <c r="E172" i="86"/>
  <c r="B172" s="1"/>
  <c r="O181" i="70"/>
  <c r="B181"/>
  <c r="O179"/>
  <c r="B179" s="1"/>
  <c r="O133"/>
  <c r="B133"/>
  <c r="C356" i="88"/>
  <c r="G140" i="56"/>
  <c r="A140" s="1"/>
  <c r="F146" i="84"/>
  <c r="B146" s="1"/>
  <c r="E130" i="86"/>
  <c r="B130"/>
  <c r="B119" i="40"/>
  <c r="F1285"/>
  <c r="G148" i="56"/>
  <c r="A148" s="1"/>
  <c r="D277" i="88"/>
  <c r="B277"/>
  <c r="E388" i="86"/>
  <c r="B388" s="1"/>
  <c r="E320"/>
  <c r="B320" s="1"/>
  <c r="F1065" i="40"/>
  <c r="E178" i="86"/>
  <c r="B178"/>
  <c r="G134" i="56"/>
  <c r="A134"/>
  <c r="E132" i="86"/>
  <c r="B132"/>
  <c r="E120"/>
  <c r="B120"/>
  <c r="D215" i="88"/>
  <c r="B215"/>
  <c r="D780" i="82"/>
  <c r="C382" i="70"/>
  <c r="D207" i="88"/>
  <c r="B207"/>
  <c r="O147" i="70"/>
  <c r="B147" s="1"/>
  <c r="F208" i="84"/>
  <c r="B208" s="1"/>
  <c r="F1069" i="40"/>
  <c r="E358" i="69"/>
  <c r="A358"/>
  <c r="A359" s="1"/>
  <c r="O317" i="70"/>
  <c r="B317"/>
  <c r="D239" i="88"/>
  <c r="B239"/>
  <c r="C378"/>
  <c r="E170" i="86"/>
  <c r="B170"/>
  <c r="E316" i="83"/>
  <c r="A316" s="1"/>
  <c r="A317" s="1"/>
  <c r="B187" i="40"/>
  <c r="D179" i="88"/>
  <c r="B179"/>
  <c r="G120" i="56"/>
  <c r="A120" s="1"/>
  <c r="D109" i="88"/>
  <c r="B109" s="1"/>
  <c r="C656" i="82"/>
  <c r="C310" i="70"/>
  <c r="C1083" i="40"/>
  <c r="C1327"/>
  <c r="C616" i="69"/>
  <c r="C188" i="70"/>
  <c r="C215" i="86"/>
  <c r="C285" i="84"/>
  <c r="C295"/>
  <c r="C330" i="88"/>
  <c r="C297" i="86"/>
  <c r="C288" i="88"/>
  <c r="C385" i="56"/>
  <c r="C319"/>
  <c r="C1155" i="40"/>
  <c r="C446" i="83" s="1"/>
  <c r="C297" i="56"/>
  <c r="C233" i="84"/>
  <c r="C1171" i="40"/>
  <c r="C213" i="84"/>
  <c r="C296" i="88"/>
  <c r="F1131" i="40"/>
  <c r="E422" i="83"/>
  <c r="A422"/>
  <c r="A423"/>
  <c r="D348" i="88"/>
  <c r="B348"/>
  <c r="C223" i="56"/>
  <c r="C212" i="88"/>
  <c r="O228" i="70"/>
  <c r="B228"/>
  <c r="C346" i="88"/>
  <c r="C191" i="56"/>
  <c r="C1079" i="40"/>
  <c r="C368" i="69"/>
  <c r="C207" i="84"/>
  <c r="C336" i="88"/>
  <c r="C321" i="84"/>
  <c r="C315"/>
  <c r="C1471" i="40"/>
  <c r="C760" i="69"/>
  <c r="C318" i="70"/>
  <c r="C226"/>
  <c r="C381" i="84"/>
  <c r="C366" i="88"/>
  <c r="O326" i="70"/>
  <c r="B326"/>
  <c r="C391" i="56"/>
  <c r="C271"/>
  <c r="O286" i="70"/>
  <c r="B286"/>
  <c r="C189" i="86"/>
  <c r="E347"/>
  <c r="B347"/>
  <c r="C329" i="56"/>
  <c r="B386" i="40"/>
  <c r="D340" i="88"/>
  <c r="B340"/>
  <c r="C251" i="84"/>
  <c r="G347" i="56"/>
  <c r="A347"/>
  <c r="O248" i="70"/>
  <c r="B248"/>
  <c r="B324" i="40"/>
  <c r="C311" i="56"/>
  <c r="C86" i="82"/>
  <c r="C227" i="56"/>
  <c r="C1439" i="40"/>
  <c r="C251" i="56"/>
  <c r="C270" i="70"/>
  <c r="C273" i="84"/>
  <c r="C195" i="56"/>
  <c r="F1427" i="40"/>
  <c r="E716" i="69" s="1"/>
  <c r="A716" s="1"/>
  <c r="C257" i="56"/>
  <c r="B360" i="40"/>
  <c r="F1395"/>
  <c r="E684" i="69"/>
  <c r="A684"/>
  <c r="A685"/>
  <c r="C407" i="84"/>
  <c r="C728" i="83"/>
  <c r="C205" i="86"/>
  <c r="C1103" i="40"/>
  <c r="C366" i="70"/>
  <c r="C256" i="88"/>
  <c r="C244" i="70"/>
  <c r="C303" i="84"/>
  <c r="C348" i="70"/>
  <c r="C383" i="56"/>
  <c r="C323" i="86"/>
  <c r="C249" i="84"/>
  <c r="F1479" i="40"/>
  <c r="G365" i="56"/>
  <c r="A365"/>
  <c r="C379" i="84"/>
  <c r="C313" i="56"/>
  <c r="C352" i="88"/>
  <c r="O372" i="70"/>
  <c r="B372" s="1"/>
  <c r="C1063" i="40"/>
  <c r="F383" i="84"/>
  <c r="B383"/>
  <c r="C186" i="70"/>
  <c r="C223" i="84"/>
  <c r="C278" i="70"/>
  <c r="G261" i="56"/>
  <c r="A261" s="1"/>
  <c r="C368" i="70"/>
  <c r="C309" i="86"/>
  <c r="C1247" i="40"/>
  <c r="C538" i="83" s="1"/>
  <c r="C299" i="56"/>
  <c r="C384" i="70"/>
  <c r="C232" i="88"/>
  <c r="C225" i="84"/>
  <c r="D220" i="88"/>
  <c r="B220" s="1"/>
  <c r="C190" i="70"/>
  <c r="C726" i="69"/>
  <c r="C396" i="56"/>
  <c r="C416" i="84"/>
  <c r="C392" i="86"/>
  <c r="C387" i="88"/>
  <c r="C390" i="86"/>
  <c r="C1477" i="40"/>
  <c r="C766" i="82" s="1"/>
  <c r="C387" i="70"/>
  <c r="C388" i="56"/>
  <c r="C410" i="84"/>
  <c r="C384" i="56"/>
  <c r="C379" i="88"/>
  <c r="C406" i="84"/>
  <c r="C1465" i="40"/>
  <c r="C377" i="88"/>
  <c r="C402" i="84"/>
  <c r="C1461" i="40"/>
  <c r="C752" i="83" s="1"/>
  <c r="C379" i="70"/>
  <c r="C400" i="84"/>
  <c r="C1457" i="40"/>
  <c r="C377" i="70"/>
  <c r="C396" i="84"/>
  <c r="C369" i="88"/>
  <c r="C1449" i="40"/>
  <c r="C740" i="83" s="1"/>
  <c r="C394" i="84"/>
  <c r="C372" i="56"/>
  <c r="C1445" i="40"/>
  <c r="C367" i="88"/>
  <c r="C369" i="70"/>
  <c r="C368" i="86"/>
  <c r="C368" i="56"/>
  <c r="C366"/>
  <c r="C361" i="88"/>
  <c r="C359"/>
  <c r="C1429" i="40"/>
  <c r="C362" i="86"/>
  <c r="C360"/>
  <c r="C357" i="88"/>
  <c r="C1421" i="40"/>
  <c r="C360" i="56"/>
  <c r="C359" i="70"/>
  <c r="C376" i="84"/>
  <c r="C352" i="86"/>
  <c r="C353" i="70"/>
  <c r="C347"/>
  <c r="C348" i="56"/>
  <c r="C344" i="86"/>
  <c r="C341" i="88"/>
  <c r="C1389" i="40"/>
  <c r="C344" i="56"/>
  <c r="C366" i="84"/>
  <c r="C337" i="88"/>
  <c r="C338" i="86"/>
  <c r="C340" i="56"/>
  <c r="C339" i="70"/>
  <c r="C362" i="84"/>
  <c r="C1377" i="40"/>
  <c r="C336" i="86"/>
  <c r="C358" i="84"/>
  <c r="C335" i="70"/>
  <c r="C354" i="84"/>
  <c r="C1365" i="40"/>
  <c r="C332" i="56"/>
  <c r="C330" i="86"/>
  <c r="C331" i="70"/>
  <c r="C326" i="86"/>
  <c r="C350" i="84"/>
  <c r="C327" i="70"/>
  <c r="C321" i="88"/>
  <c r="C324" i="86"/>
  <c r="C348" i="84"/>
  <c r="C287" i="88"/>
  <c r="C292" i="56"/>
  <c r="C274" i="86"/>
  <c r="C1253" i="40"/>
  <c r="C544" i="83" s="1"/>
  <c r="C392" i="70"/>
  <c r="C391" i="86"/>
  <c r="C389"/>
  <c r="C1483" i="40"/>
  <c r="C387" i="56"/>
  <c r="C386" i="70"/>
  <c r="C385" i="86"/>
  <c r="C381"/>
  <c r="C1467" i="40"/>
  <c r="C376" i="88"/>
  <c r="C1463" i="40"/>
  <c r="C374" i="88"/>
  <c r="C401" i="84"/>
  <c r="C375" i="86"/>
  <c r="C374" i="70"/>
  <c r="C370" i="88"/>
  <c r="C373" i="56"/>
  <c r="C372" i="70"/>
  <c r="C364" i="88"/>
  <c r="C369" i="56"/>
  <c r="C362" i="88"/>
  <c r="C389" i="84"/>
  <c r="C367" i="56"/>
  <c r="C354" i="88"/>
  <c r="C357" i="86"/>
  <c r="C1419" i="40"/>
  <c r="C710" i="83"/>
  <c r="C357" i="56"/>
  <c r="C355" i="86"/>
  <c r="C356" i="70"/>
  <c r="C350" i="88"/>
  <c r="C377" i="84"/>
  <c r="C375"/>
  <c r="C352" i="70"/>
  <c r="C351" i="56"/>
  <c r="C350" i="70"/>
  <c r="C347" i="86"/>
  <c r="C344" i="88"/>
  <c r="C1399" i="40"/>
  <c r="C346" i="70"/>
  <c r="C1395" i="40"/>
  <c r="C684" i="82"/>
  <c r="C345" i="86"/>
  <c r="C1391" i="40"/>
  <c r="C367" i="84"/>
  <c r="C343" i="86"/>
  <c r="C332" i="70"/>
  <c r="C333" i="56"/>
  <c r="C331" i="86"/>
  <c r="C320" i="88"/>
  <c r="C324" i="70"/>
  <c r="C345" i="84"/>
  <c r="C322" i="70"/>
  <c r="C323" i="56"/>
  <c r="C1343" i="40"/>
  <c r="C632" i="69" s="1"/>
  <c r="C316" i="88"/>
  <c r="C343" i="84"/>
  <c r="C317" i="86"/>
  <c r="C341" i="84"/>
  <c r="C314" i="88"/>
  <c r="C339" i="84"/>
  <c r="C316" i="70"/>
  <c r="C314"/>
  <c r="C315" i="56"/>
  <c r="C308" i="88"/>
  <c r="C335" i="84"/>
  <c r="C331"/>
  <c r="C1319" i="40"/>
  <c r="C307" i="56"/>
  <c r="C304" i="70"/>
  <c r="C327" i="84"/>
  <c r="C301" i="86"/>
  <c r="C302" i="70"/>
  <c r="C299" i="86"/>
  <c r="C323" i="84"/>
  <c r="C293" i="86"/>
  <c r="C291"/>
  <c r="C1287" i="40"/>
  <c r="C288" i="70"/>
  <c r="C289" i="56"/>
  <c r="C311" i="84"/>
  <c r="C287" i="56"/>
  <c r="C286" i="70"/>
  <c r="C1275" i="40"/>
  <c r="C282" i="70"/>
  <c r="C277" i="86"/>
  <c r="C274" i="88"/>
  <c r="C275" i="56"/>
  <c r="C1251" i="40"/>
  <c r="C540" i="82" s="1"/>
  <c r="C272" i="70"/>
  <c r="C273" i="56"/>
  <c r="C268" i="88"/>
  <c r="C268" i="70"/>
  <c r="C267" i="86"/>
  <c r="C289" i="84"/>
  <c r="C262" i="88"/>
  <c r="C287" i="84"/>
  <c r="C260" i="88"/>
  <c r="C259" i="86"/>
  <c r="C283" i="84"/>
  <c r="C251" i="86"/>
  <c r="C253" i="56"/>
  <c r="C248" i="70"/>
  <c r="C244" i="88"/>
  <c r="C269" i="84"/>
  <c r="C247" i="56"/>
  <c r="C245" i="86"/>
  <c r="C243"/>
  <c r="C267" i="84"/>
  <c r="C238" i="88"/>
  <c r="C242" i="70"/>
  <c r="C241" i="56"/>
  <c r="C240" i="70"/>
  <c r="C1179" i="40"/>
  <c r="C238" i="70"/>
  <c r="C257" i="84"/>
  <c r="C230" i="88"/>
  <c r="C233" i="86"/>
  <c r="C233" i="56"/>
  <c r="C231" i="86"/>
  <c r="C229"/>
  <c r="C231" i="56"/>
  <c r="C230" i="70"/>
  <c r="C228"/>
  <c r="C1159" i="40"/>
  <c r="C448" i="82" s="1"/>
  <c r="C247" i="84"/>
  <c r="C1151" i="40"/>
  <c r="C442" i="83"/>
  <c r="C214" i="88"/>
  <c r="C219" i="56"/>
  <c r="C239" i="84"/>
  <c r="C216" i="70"/>
  <c r="C217" i="56"/>
  <c r="C211" i="86"/>
  <c r="C208" i="88"/>
  <c r="C1123" i="40"/>
  <c r="C209" i="86"/>
  <c r="C206" i="88"/>
  <c r="C210" i="70"/>
  <c r="C206"/>
  <c r="C202" i="88"/>
  <c r="C200"/>
  <c r="C194"/>
  <c r="C198" i="70"/>
  <c r="C1095" i="40"/>
  <c r="C196" i="70"/>
  <c r="C192" i="88"/>
  <c r="C190"/>
  <c r="C1091" i="40"/>
  <c r="C217" i="84"/>
  <c r="C193" i="86"/>
  <c r="C191"/>
  <c r="C215" i="84"/>
  <c r="C192" i="70"/>
  <c r="C1087" i="40"/>
  <c r="C378" i="83"/>
  <c r="C187" i="86"/>
  <c r="C184" i="88"/>
  <c r="C187" i="56"/>
  <c r="C185" i="86"/>
  <c r="C209" i="84"/>
  <c r="C1075" i="40"/>
  <c r="C364" i="82"/>
  <c r="C180" i="88"/>
  <c r="C184" i="70"/>
  <c r="C185" i="56"/>
  <c r="C183" i="86"/>
  <c r="C180" i="70"/>
  <c r="C203" i="84"/>
  <c r="C1059" i="40"/>
  <c r="C178" i="70"/>
  <c r="C179" i="56"/>
  <c r="C177" i="86"/>
  <c r="C199" i="84"/>
  <c r="C177" i="56"/>
  <c r="C1055" i="40"/>
  <c r="C344" i="82" s="1"/>
  <c r="C175" i="86"/>
  <c r="C1047" i="40"/>
  <c r="C193" i="84"/>
  <c r="C171" i="56"/>
  <c r="C170" i="70"/>
  <c r="C169" i="86"/>
  <c r="C168" i="70"/>
  <c r="C164" i="88"/>
  <c r="C162"/>
  <c r="C1035" i="40"/>
  <c r="C165" i="86"/>
  <c r="C165" i="56"/>
  <c r="C1031" i="40"/>
  <c r="C163" i="86"/>
  <c r="C164" i="70"/>
  <c r="C163" i="56"/>
  <c r="C1027" i="40"/>
  <c r="C316" i="69" s="1"/>
  <c r="C183" i="84"/>
  <c r="C156" i="88"/>
  <c r="C161" i="56"/>
  <c r="C159" i="86"/>
  <c r="C160" i="70"/>
  <c r="C1019" i="40"/>
  <c r="C157" i="86"/>
  <c r="C177" i="84"/>
  <c r="C175"/>
  <c r="C152" i="70"/>
  <c r="C173" i="84"/>
  <c r="C149" i="86"/>
  <c r="C147"/>
  <c r="C144" i="88"/>
  <c r="C999" i="40"/>
  <c r="C290" i="83"/>
  <c r="C148" i="70"/>
  <c r="C142" i="88"/>
  <c r="C145" i="86"/>
  <c r="C995" i="40"/>
  <c r="C169" i="84"/>
  <c r="C147" i="56"/>
  <c r="C140" i="88"/>
  <c r="C144" i="70"/>
  <c r="C165" i="84"/>
  <c r="C142" i="70"/>
  <c r="C143" i="56"/>
  <c r="C141" i="86"/>
  <c r="C983" i="40"/>
  <c r="C140" i="70"/>
  <c r="C138"/>
  <c r="C161" i="84"/>
  <c r="C979" i="40"/>
  <c r="C137" i="86"/>
  <c r="C134" i="88"/>
  <c r="C135" i="86"/>
  <c r="C159" i="84"/>
  <c r="C975" i="40"/>
  <c r="C264" i="82"/>
  <c r="C137" i="56"/>
  <c r="C134" i="70"/>
  <c r="E202" i="69"/>
  <c r="A202" s="1"/>
  <c r="A203" s="1"/>
  <c r="F94" i="84"/>
  <c r="B94"/>
  <c r="F376"/>
  <c r="B376"/>
  <c r="D115" i="88"/>
  <c r="B115"/>
  <c r="O131" i="70"/>
  <c r="B131"/>
  <c r="F1277" i="40"/>
  <c r="E568" i="83" s="1"/>
  <c r="E566" i="69"/>
  <c r="A566" s="1"/>
  <c r="A567" s="1"/>
  <c r="A568" i="83"/>
  <c r="A569" s="1"/>
  <c r="F929" i="40"/>
  <c r="F134" i="84"/>
  <c r="B134" s="1"/>
  <c r="E122" i="86"/>
  <c r="B122"/>
  <c r="D89" i="88"/>
  <c r="B89" s="1"/>
  <c r="F905" i="40"/>
  <c r="B103"/>
  <c r="G122" i="56"/>
  <c r="A122"/>
  <c r="F92" i="84"/>
  <c r="B92" s="1"/>
  <c r="O71" i="70"/>
  <c r="B71" s="1"/>
  <c r="F825" i="40"/>
  <c r="E114" i="82"/>
  <c r="A114" s="1"/>
  <c r="A115" s="1"/>
  <c r="F90" i="84"/>
  <c r="B90"/>
  <c r="F96"/>
  <c r="B96" s="1"/>
  <c r="B77" i="40"/>
  <c r="D87" i="88"/>
  <c r="B87"/>
  <c r="F965" i="40"/>
  <c r="E358" i="86"/>
  <c r="B358" s="1"/>
  <c r="B117" i="40"/>
  <c r="G132" i="56"/>
  <c r="A132"/>
  <c r="O129" i="70"/>
  <c r="B129" s="1"/>
  <c r="G100" i="56"/>
  <c r="A100" s="1"/>
  <c r="F116" i="84"/>
  <c r="B116"/>
  <c r="O103" i="70"/>
  <c r="B103" s="1"/>
  <c r="B79" i="40"/>
  <c r="E100" i="86"/>
  <c r="B100"/>
  <c r="D101" i="88"/>
  <c r="B101"/>
  <c r="F953" i="40"/>
  <c r="E242" i="82"/>
  <c r="A242" s="1"/>
  <c r="A243" s="1"/>
  <c r="F98" i="84"/>
  <c r="B98" s="1"/>
  <c r="E60" i="86"/>
  <c r="B60"/>
  <c r="D69" i="88"/>
  <c r="B69" s="1"/>
  <c r="G92" i="56"/>
  <c r="A92"/>
  <c r="B129" i="40"/>
  <c r="E112" i="83"/>
  <c r="A112" s="1"/>
  <c r="A113" s="1"/>
  <c r="F1361" i="40"/>
  <c r="E650" i="69"/>
  <c r="A650" s="1"/>
  <c r="A651" s="1"/>
  <c r="B291" i="40"/>
  <c r="G354" i="56"/>
  <c r="A354" s="1"/>
  <c r="F382" i="84"/>
  <c r="B382"/>
  <c r="G276" i="56"/>
  <c r="A276" s="1"/>
  <c r="F322" i="84"/>
  <c r="B322"/>
  <c r="F272"/>
  <c r="B272" s="1"/>
  <c r="B295" i="40"/>
  <c r="E372" i="86"/>
  <c r="B372" s="1"/>
  <c r="B345" i="40"/>
  <c r="F973"/>
  <c r="E112" i="86"/>
  <c r="B112" s="1"/>
  <c r="B91" i="40"/>
  <c r="F941"/>
  <c r="E118" i="86"/>
  <c r="B118"/>
  <c r="O121" i="70"/>
  <c r="B121" s="1"/>
  <c r="B127" i="40"/>
  <c r="E68" i="86"/>
  <c r="B68"/>
  <c r="G70" i="56"/>
  <c r="A70" s="1"/>
  <c r="F148" i="84"/>
  <c r="B148"/>
  <c r="O53" i="70"/>
  <c r="B53" s="1"/>
  <c r="F84" i="84"/>
  <c r="B84"/>
  <c r="O69" i="70"/>
  <c r="B69" s="1"/>
  <c r="F108" i="84"/>
  <c r="B108"/>
  <c r="F897" i="40"/>
  <c r="E186" i="69" s="1"/>
  <c r="A186" s="1"/>
  <c r="A187"/>
  <c r="O107" i="70"/>
  <c r="B107" s="1"/>
  <c r="F1021" i="40"/>
  <c r="C50" i="82"/>
  <c r="C11" i="56"/>
  <c r="B327" i="40"/>
  <c r="F1253"/>
  <c r="G298" i="56"/>
  <c r="A298"/>
  <c r="G124"/>
  <c r="A124"/>
  <c r="E90" i="86"/>
  <c r="B90"/>
  <c r="O99" i="70"/>
  <c r="B99"/>
  <c r="G94" i="56"/>
  <c r="A94"/>
  <c r="E74" i="86"/>
  <c r="B74"/>
  <c r="E96"/>
  <c r="B96"/>
  <c r="B101" i="40"/>
  <c r="B123"/>
  <c r="O75" i="70"/>
  <c r="B75"/>
  <c r="B97" i="40"/>
  <c r="O85" i="70"/>
  <c r="B85" s="1"/>
  <c r="B67" i="40"/>
  <c r="B69"/>
  <c r="B59"/>
  <c r="D65" i="88"/>
  <c r="B65"/>
  <c r="G76" i="56"/>
  <c r="A76" s="1"/>
  <c r="B83" i="40"/>
  <c r="F1033"/>
  <c r="E110" i="69"/>
  <c r="A110"/>
  <c r="A111" s="1"/>
  <c r="O327" i="70"/>
  <c r="B327"/>
  <c r="D237" i="88"/>
  <c r="B237" s="1"/>
  <c r="F845" i="40"/>
  <c r="E134" i="82"/>
  <c r="A134" s="1"/>
  <c r="A135" s="1"/>
  <c r="E134" i="69"/>
  <c r="A134"/>
  <c r="A135"/>
  <c r="O205" i="70"/>
  <c r="B205"/>
  <c r="CC66" i="83"/>
  <c r="CC50"/>
  <c r="CC48"/>
  <c r="CC46"/>
  <c r="CC784"/>
  <c r="CC764"/>
  <c r="CC762"/>
  <c r="CC752"/>
  <c r="CC750"/>
  <c r="CC732"/>
  <c r="CC730"/>
  <c r="CC720"/>
  <c r="CC718"/>
  <c r="CC698"/>
  <c r="CC688"/>
  <c r="E110" i="82"/>
  <c r="A110" s="1"/>
  <c r="A111" s="1"/>
  <c r="P420"/>
  <c r="G420" s="1"/>
  <c r="CC658" i="83"/>
  <c r="CC656"/>
  <c r="CC654"/>
  <c r="CC634"/>
  <c r="CC622"/>
  <c r="CC620"/>
  <c r="CC602"/>
  <c r="CC592"/>
  <c r="CC590"/>
  <c r="CC588"/>
  <c r="CC570"/>
  <c r="CC560"/>
  <c r="CC558"/>
  <c r="CC556"/>
  <c r="CC528"/>
  <c r="CC526"/>
  <c r="CC524"/>
  <c r="CC506"/>
  <c r="CC496"/>
  <c r="CC494"/>
  <c r="CC492"/>
  <c r="CC474"/>
  <c r="CC462"/>
  <c r="CC460"/>
  <c r="CC442"/>
  <c r="CC432"/>
  <c r="CC430"/>
  <c r="CC398"/>
  <c r="CC396"/>
  <c r="CC368"/>
  <c r="CC366"/>
  <c r="CC364"/>
  <c r="CC346"/>
  <c r="CC336"/>
  <c r="CC334"/>
  <c r="CC314"/>
  <c r="CC304"/>
  <c r="CC302"/>
  <c r="CC300"/>
  <c r="CC282"/>
  <c r="CC272"/>
  <c r="CC270"/>
  <c r="CC268"/>
  <c r="CC250"/>
  <c r="CC240"/>
  <c r="CC238"/>
  <c r="CC236"/>
  <c r="CC208"/>
  <c r="CC206"/>
  <c r="CC204"/>
  <c r="CC186"/>
  <c r="CC178"/>
  <c r="CC174"/>
  <c r="CC162"/>
  <c r="CC160"/>
  <c r="E772"/>
  <c r="A772" s="1"/>
  <c r="A773" s="1"/>
  <c r="O395" i="70"/>
  <c r="B395"/>
  <c r="B393" i="40"/>
  <c r="E394" i="86"/>
  <c r="B394" s="1"/>
  <c r="E392"/>
  <c r="B392" s="1"/>
  <c r="G394" i="56"/>
  <c r="A394" s="1"/>
  <c r="B391" i="40"/>
  <c r="O389" i="70"/>
  <c r="B389" s="1"/>
  <c r="B387" i="40"/>
  <c r="G390" i="56"/>
  <c r="A390"/>
  <c r="O383" i="70"/>
  <c r="B383" s="1"/>
  <c r="O379"/>
  <c r="B379" s="1"/>
  <c r="F1453" i="40"/>
  <c r="G376" i="56"/>
  <c r="A376"/>
  <c r="C203"/>
  <c r="C252" i="70"/>
  <c r="C358"/>
  <c r="C224"/>
  <c r="F230" i="84"/>
  <c r="B230"/>
  <c r="D267" i="88"/>
  <c r="B267" s="1"/>
  <c r="C395" i="84"/>
  <c r="C386" i="88"/>
  <c r="C1243" i="40"/>
  <c r="C532" i="69" s="1"/>
  <c r="C1335" i="40"/>
  <c r="F1293"/>
  <c r="B183"/>
  <c r="E240" i="86"/>
  <c r="B240"/>
  <c r="D171" i="88"/>
  <c r="B171" s="1"/>
  <c r="C1303" i="40"/>
  <c r="G142" i="56"/>
  <c r="A142" s="1"/>
  <c r="C1163" i="40"/>
  <c r="C452" i="69"/>
  <c r="C365" i="86"/>
  <c r="C353"/>
  <c r="C1407" i="40"/>
  <c r="C1475"/>
  <c r="C301" i="56"/>
  <c r="F1421" i="40"/>
  <c r="E138" i="86"/>
  <c r="B138" s="1"/>
  <c r="C255"/>
  <c r="C265"/>
  <c r="C297" i="84"/>
  <c r="C279" i="56"/>
  <c r="C309" i="84"/>
  <c r="C253"/>
  <c r="C1235" i="40"/>
  <c r="C222" i="70"/>
  <c r="E282" i="86"/>
  <c r="B282"/>
  <c r="C196" i="88"/>
  <c r="C321" i="86"/>
  <c r="C369" i="84"/>
  <c r="C390" i="70"/>
  <c r="F1085" i="40"/>
  <c r="G220" i="56"/>
  <c r="A220" s="1"/>
  <c r="C1447" i="40"/>
  <c r="C736" i="82"/>
  <c r="C202" i="70"/>
  <c r="F1301" i="40"/>
  <c r="E590" i="69"/>
  <c r="A590" s="1"/>
  <c r="A591" s="1"/>
  <c r="F1201" i="40"/>
  <c r="E490" i="82" s="1"/>
  <c r="A490" s="1"/>
  <c r="C371" i="86"/>
  <c r="C269"/>
  <c r="O319" i="70"/>
  <c r="B319"/>
  <c r="B293" i="40"/>
  <c r="O177" i="70"/>
  <c r="B177" s="1"/>
  <c r="G176" i="56"/>
  <c r="A176"/>
  <c r="C228" i="88"/>
  <c r="C250" i="70"/>
  <c r="C360"/>
  <c r="C354"/>
  <c r="C360" i="88"/>
  <c r="C351" i="86"/>
  <c r="C324" i="88"/>
  <c r="D135"/>
  <c r="B135"/>
  <c r="C1215" i="40"/>
  <c r="C506" i="83"/>
  <c r="C1223" i="40"/>
  <c r="C299" i="84"/>
  <c r="C1263" i="40"/>
  <c r="C552" i="69"/>
  <c r="C285" i="86"/>
  <c r="C329" i="84"/>
  <c r="C1131" i="40"/>
  <c r="C226" i="88"/>
  <c r="C269" i="56"/>
  <c r="C213"/>
  <c r="C1147" i="40"/>
  <c r="O283" i="70"/>
  <c r="B283"/>
  <c r="C207" i="86"/>
  <c r="C248" i="88"/>
  <c r="C209" i="56"/>
  <c r="O253" i="70"/>
  <c r="B253"/>
  <c r="C200"/>
  <c r="C342" i="88"/>
  <c r="C378" i="70"/>
  <c r="C389" i="56"/>
  <c r="C417" i="84"/>
  <c r="B241" i="40"/>
  <c r="D187" i="88"/>
  <c r="B187" s="1"/>
  <c r="C375" i="56"/>
  <c r="C368" i="88"/>
  <c r="C333" i="84"/>
  <c r="C395" i="56"/>
  <c r="C305"/>
  <c r="D363" i="88"/>
  <c r="B363"/>
  <c r="E268" i="86"/>
  <c r="B268" s="1"/>
  <c r="C279" i="84"/>
  <c r="C291"/>
  <c r="C275" i="86"/>
  <c r="C280" i="70"/>
  <c r="C282" i="88"/>
  <c r="C318"/>
  <c r="C214" i="70"/>
  <c r="C235" i="84"/>
  <c r="C1207" i="40"/>
  <c r="C496" i="69"/>
  <c r="C277" i="84"/>
  <c r="C231"/>
  <c r="C355" i="56"/>
  <c r="C1459" i="40"/>
  <c r="C748" i="69" s="1"/>
  <c r="C388" i="70"/>
  <c r="C393" i="86"/>
  <c r="B189" i="40"/>
  <c r="C1491"/>
  <c r="C333" i="86"/>
  <c r="C224" i="88"/>
  <c r="C1187" i="40"/>
  <c r="C476" i="69" s="1"/>
  <c r="C246" i="88"/>
  <c r="C1423" i="40"/>
  <c r="C348" i="88"/>
  <c r="C415" i="84"/>
  <c r="C237"/>
  <c r="C307" i="86"/>
  <c r="C328" i="70"/>
  <c r="B267" i="40"/>
  <c r="C252" i="88"/>
  <c r="C265" i="56"/>
  <c r="C264" i="88"/>
  <c r="C276" i="70"/>
  <c r="C1347" i="40"/>
  <c r="C636" i="82" s="1"/>
  <c r="C1119" i="40"/>
  <c r="C410" i="83" s="1"/>
  <c r="C210" i="88"/>
  <c r="C1195" i="40"/>
  <c r="C293" i="56"/>
  <c r="C212" i="70"/>
  <c r="G252" i="56"/>
  <c r="A252" s="1"/>
  <c r="C250" i="88"/>
  <c r="C219" i="86"/>
  <c r="C275" i="84"/>
  <c r="C253" i="86"/>
  <c r="C255" i="56"/>
  <c r="C204" i="88"/>
  <c r="C1375" i="40"/>
  <c r="C1451"/>
  <c r="C403" i="84"/>
  <c r="C387" i="86"/>
  <c r="C419" i="84"/>
  <c r="D197" i="88"/>
  <c r="B197" s="1"/>
  <c r="C344" i="70"/>
  <c r="G372" i="56"/>
  <c r="A372" s="1"/>
  <c r="O275" i="70"/>
  <c r="B275"/>
  <c r="G282" i="56"/>
  <c r="A282" s="1"/>
  <c r="G300"/>
  <c r="A300"/>
  <c r="C391" i="84"/>
  <c r="C393" i="56"/>
  <c r="C321"/>
  <c r="C312" i="88"/>
  <c r="E318" i="86"/>
  <c r="B318" s="1"/>
  <c r="B171" i="40"/>
  <c r="F320" i="84"/>
  <c r="B320" s="1"/>
  <c r="D185" i="88"/>
  <c r="B185"/>
  <c r="D175"/>
  <c r="B175" s="1"/>
  <c r="D165"/>
  <c r="B165"/>
  <c r="O269" i="70"/>
  <c r="B269" s="1"/>
  <c r="C227" i="86"/>
  <c r="C261" i="84"/>
  <c r="O251" i="70"/>
  <c r="B251" s="1"/>
  <c r="C361" i="56"/>
  <c r="C353"/>
  <c r="C388" i="88"/>
  <c r="C215" i="56"/>
  <c r="C239" i="86"/>
  <c r="C304" i="88"/>
  <c r="O347" i="70"/>
  <c r="B347" s="1"/>
  <c r="C223" i="86"/>
  <c r="C1231" i="40"/>
  <c r="C274" i="70"/>
  <c r="C277" i="56"/>
  <c r="C201" i="86"/>
  <c r="C1127" i="40"/>
  <c r="C1211"/>
  <c r="C500" i="69"/>
  <c r="C217" i="86"/>
  <c r="C272" i="88"/>
  <c r="C355" i="84"/>
  <c r="C345" i="56"/>
  <c r="C373" i="86"/>
  <c r="C379"/>
  <c r="C1479" i="40"/>
  <c r="D145" i="88"/>
  <c r="B145" s="1"/>
  <c r="F224" i="84"/>
  <c r="B224"/>
  <c r="F266"/>
  <c r="B266" s="1"/>
  <c r="C394" i="70"/>
  <c r="C1323" i="40"/>
  <c r="D325" i="88"/>
  <c r="B325" s="1"/>
  <c r="B273" i="40"/>
  <c r="B279"/>
  <c r="C381" i="56"/>
  <c r="C315" i="86"/>
  <c r="C234" i="70"/>
  <c r="C309" i="56"/>
  <c r="C237" i="86"/>
  <c r="B249" i="40"/>
  <c r="C383" i="84"/>
  <c r="F310"/>
  <c r="B310"/>
  <c r="C225" i="56"/>
  <c r="C264" i="70"/>
  <c r="C273" i="86"/>
  <c r="C283"/>
  <c r="C328" i="88"/>
  <c r="C340"/>
  <c r="C397" i="84"/>
  <c r="C411"/>
  <c r="B147" i="40"/>
  <c r="C371" i="84"/>
  <c r="C1311" i="40"/>
  <c r="C303" i="86"/>
  <c r="T230" i="83"/>
  <c r="G230" s="1"/>
  <c r="L281" i="88"/>
  <c r="CC122" i="83"/>
  <c r="CC106"/>
  <c r="P228" i="69"/>
  <c r="G228"/>
  <c r="P228" i="82"/>
  <c r="G228" s="1"/>
  <c r="C776" i="69"/>
  <c r="E686"/>
  <c r="A686"/>
  <c r="A687" s="1"/>
  <c r="L304" i="84"/>
  <c r="F977" i="40"/>
  <c r="E268" i="83" s="1"/>
  <c r="A268" s="1"/>
  <c r="A269"/>
  <c r="E158" i="86"/>
  <c r="B158" s="1"/>
  <c r="G208" i="56"/>
  <c r="A208"/>
  <c r="E248" i="86"/>
  <c r="B248" s="1"/>
  <c r="E204" i="83"/>
  <c r="A204"/>
  <c r="A205"/>
  <c r="E688"/>
  <c r="A688"/>
  <c r="A689"/>
  <c r="C48" i="82"/>
  <c r="F1265" i="40"/>
  <c r="F168" i="84"/>
  <c r="B168" s="1"/>
  <c r="B159" i="40"/>
  <c r="D193" i="88"/>
  <c r="B193"/>
  <c r="O213" i="70"/>
  <c r="B213"/>
  <c r="E234" i="82"/>
  <c r="A234"/>
  <c r="A235" s="1"/>
  <c r="E202"/>
  <c r="A202"/>
  <c r="A203"/>
  <c r="T286" i="83"/>
  <c r="G286"/>
  <c r="F1321" i="40"/>
  <c r="G146" i="56"/>
  <c r="A146" s="1"/>
  <c r="F188" i="84"/>
  <c r="B188"/>
  <c r="E212" i="86"/>
  <c r="B212" s="1"/>
  <c r="E232"/>
  <c r="B232"/>
  <c r="R178" i="56"/>
  <c r="D163" i="88"/>
  <c r="B163"/>
  <c r="F997" i="40"/>
  <c r="E286" i="69" s="1"/>
  <c r="E164" i="86"/>
  <c r="B164"/>
  <c r="C100" i="69"/>
  <c r="C66"/>
  <c r="U177" i="70"/>
  <c r="L267" i="88"/>
  <c r="A479" i="69"/>
  <c r="E478" i="82"/>
  <c r="A478" s="1"/>
  <c r="A479" s="1"/>
  <c r="E480" i="83"/>
  <c r="A480" s="1"/>
  <c r="A481" s="1"/>
  <c r="B394" i="40"/>
  <c r="F419" i="84"/>
  <c r="B419" s="1"/>
  <c r="O396" i="70"/>
  <c r="B396"/>
  <c r="F1495" i="40"/>
  <c r="G397" i="56"/>
  <c r="A397" s="1"/>
  <c r="F417" i="84"/>
  <c r="B417"/>
  <c r="O394" i="70"/>
  <c r="B394" s="1"/>
  <c r="B392" i="40"/>
  <c r="F1491"/>
  <c r="E782" i="83"/>
  <c r="A782" s="1"/>
  <c r="A783" s="1"/>
  <c r="E393" i="86"/>
  <c r="B393" s="1"/>
  <c r="O392" i="70"/>
  <c r="B392"/>
  <c r="F415" i="84"/>
  <c r="B415" s="1"/>
  <c r="D388" i="88"/>
  <c r="B388"/>
  <c r="B390" i="40"/>
  <c r="F1487"/>
  <c r="E778" i="83" s="1"/>
  <c r="A778" s="1"/>
  <c r="A779" s="1"/>
  <c r="F413" i="84"/>
  <c r="B413" s="1"/>
  <c r="O390" i="70"/>
  <c r="B390"/>
  <c r="D386" i="88"/>
  <c r="B386" s="1"/>
  <c r="E389" i="86"/>
  <c r="B389"/>
  <c r="B388" i="40"/>
  <c r="F1483"/>
  <c r="D384" i="88"/>
  <c r="B384"/>
  <c r="F411" i="84"/>
  <c r="B411" s="1"/>
  <c r="O388" i="70"/>
  <c r="B388"/>
  <c r="E387" i="86"/>
  <c r="B387" s="1"/>
  <c r="E385"/>
  <c r="B385"/>
  <c r="B384" i="40"/>
  <c r="G387" i="56"/>
  <c r="A387"/>
  <c r="D382" i="88"/>
  <c r="B382"/>
  <c r="F1475" i="40"/>
  <c r="F1471"/>
  <c r="E383" i="86"/>
  <c r="B383"/>
  <c r="E379"/>
  <c r="B379"/>
  <c r="F1463" i="40"/>
  <c r="O380" i="70"/>
  <c r="B380" s="1"/>
  <c r="G379" i="56"/>
  <c r="A379" s="1"/>
  <c r="E377" i="86"/>
  <c r="B377" s="1"/>
  <c r="B374" i="40"/>
  <c r="E375" i="86"/>
  <c r="B375" s="1"/>
  <c r="F1455" i="40"/>
  <c r="G377" i="56"/>
  <c r="A377"/>
  <c r="G375"/>
  <c r="A375" s="1"/>
  <c r="E373" i="86"/>
  <c r="B373"/>
  <c r="F397" i="84"/>
  <c r="B397" s="1"/>
  <c r="B372" i="40"/>
  <c r="F1451"/>
  <c r="G373" i="56"/>
  <c r="A373" s="1"/>
  <c r="E371" i="86"/>
  <c r="B371"/>
  <c r="D368" i="88"/>
  <c r="B368" s="1"/>
  <c r="B370" i="40"/>
  <c r="B366"/>
  <c r="F391" i="84"/>
  <c r="B391"/>
  <c r="E367" i="86"/>
  <c r="B367" s="1"/>
  <c r="F1439" i="40"/>
  <c r="O368" i="70"/>
  <c r="B368" s="1"/>
  <c r="G369" i="56"/>
  <c r="A369" s="1"/>
  <c r="B364" i="40"/>
  <c r="B362"/>
  <c r="F387" i="84"/>
  <c r="B387" s="1"/>
  <c r="O364" i="70"/>
  <c r="B364" s="1"/>
  <c r="F1431" i="40"/>
  <c r="E722" i="83"/>
  <c r="A722"/>
  <c r="A723" s="1"/>
  <c r="G363" i="56"/>
  <c r="A363"/>
  <c r="O362" i="70"/>
  <c r="B362" s="1"/>
  <c r="E361" i="86"/>
  <c r="B361"/>
  <c r="F385" i="84"/>
  <c r="B385" s="1"/>
  <c r="D356" i="88"/>
  <c r="B356"/>
  <c r="E359" i="86"/>
  <c r="B359" s="1"/>
  <c r="B358" i="40"/>
  <c r="G361" i="56"/>
  <c r="A361"/>
  <c r="B356" i="40"/>
  <c r="E357" i="86"/>
  <c r="B357"/>
  <c r="F381" i="84"/>
  <c r="B381" s="1"/>
  <c r="D354" i="88"/>
  <c r="B354"/>
  <c r="F1419" i="40"/>
  <c r="D352" i="88"/>
  <c r="B352" s="1"/>
  <c r="G357" i="56"/>
  <c r="A357"/>
  <c r="O356" i="70"/>
  <c r="B356"/>
  <c r="B354" i="40"/>
  <c r="F1415"/>
  <c r="E706" i="83"/>
  <c r="A706"/>
  <c r="A707" s="1"/>
  <c r="F379" i="84"/>
  <c r="B379"/>
  <c r="E355" i="86"/>
  <c r="B355" s="1"/>
  <c r="B350" i="40"/>
  <c r="E351" i="86"/>
  <c r="B351"/>
  <c r="F1407" i="40"/>
  <c r="F375" i="84"/>
  <c r="B375"/>
  <c r="O352" i="70"/>
  <c r="B352" s="1"/>
  <c r="D346" i="88"/>
  <c r="B346"/>
  <c r="G351" i="56"/>
  <c r="A351" s="1"/>
  <c r="O350" i="70"/>
  <c r="B350"/>
  <c r="F1403" i="40"/>
  <c r="E692" i="82" s="1"/>
  <c r="A692" s="1"/>
  <c r="A693"/>
  <c r="E349" i="86"/>
  <c r="B349" s="1"/>
  <c r="B346" i="40"/>
  <c r="F371" i="84"/>
  <c r="B371"/>
  <c r="G349" i="56"/>
  <c r="A349"/>
  <c r="F1399" i="40"/>
  <c r="D344" i="88"/>
  <c r="B344" s="1"/>
  <c r="F369" i="84"/>
  <c r="B369"/>
  <c r="O346" i="70"/>
  <c r="B346" s="1"/>
  <c r="D342" i="88"/>
  <c r="B342"/>
  <c r="G345" i="56"/>
  <c r="A345" s="1"/>
  <c r="O344" i="70"/>
  <c r="B344"/>
  <c r="O342"/>
  <c r="B342" s="1"/>
  <c r="B340" i="40"/>
  <c r="F1387"/>
  <c r="D338" i="88"/>
  <c r="B338" s="1"/>
  <c r="E341" i="86"/>
  <c r="B341"/>
  <c r="G341" i="56"/>
  <c r="A341" s="1"/>
  <c r="F363" i="84"/>
  <c r="B363"/>
  <c r="D336" i="88"/>
  <c r="B336" s="1"/>
  <c r="B338" i="40"/>
  <c r="E339" i="86"/>
  <c r="B339"/>
  <c r="F1383" i="40"/>
  <c r="O328" i="70"/>
  <c r="B328"/>
  <c r="D324" i="88"/>
  <c r="B324" s="1"/>
  <c r="E327" i="86"/>
  <c r="B327"/>
  <c r="B326" i="40"/>
  <c r="F351" i="84"/>
  <c r="B351" s="1"/>
  <c r="D322" i="88"/>
  <c r="B322"/>
  <c r="G327" i="56"/>
  <c r="A327" s="1"/>
  <c r="F349" i="84"/>
  <c r="B349" s="1"/>
  <c r="F1355" i="40"/>
  <c r="E291" i="86"/>
  <c r="B291"/>
  <c r="D288" i="88"/>
  <c r="B288" s="1"/>
  <c r="E283" i="86"/>
  <c r="B283" s="1"/>
  <c r="O266" i="70"/>
  <c r="B266" s="1"/>
  <c r="D262" i="88"/>
  <c r="B262"/>
  <c r="O264" i="70"/>
  <c r="B264" s="1"/>
  <c r="E263" i="86"/>
  <c r="B263"/>
  <c r="F1231" i="40"/>
  <c r="D246" i="88"/>
  <c r="B246" s="1"/>
  <c r="G251" i="56"/>
  <c r="A251" s="1"/>
  <c r="E243" i="86"/>
  <c r="B243"/>
  <c r="D240" i="88"/>
  <c r="B240"/>
  <c r="O244" i="70"/>
  <c r="B244"/>
  <c r="G241" i="56"/>
  <c r="A241"/>
  <c r="E239" i="86"/>
  <c r="B239"/>
  <c r="G239" i="56"/>
  <c r="A239"/>
  <c r="B234" i="40"/>
  <c r="O236" i="70"/>
  <c r="B236" s="1"/>
  <c r="F257" i="84"/>
  <c r="B257"/>
  <c r="D230" i="88"/>
  <c r="B230" s="1"/>
  <c r="F1171" i="40"/>
  <c r="B230"/>
  <c r="G233" i="56"/>
  <c r="A233" s="1"/>
  <c r="F1167" i="40"/>
  <c r="E456" i="69"/>
  <c r="G231" i="56"/>
  <c r="A231" s="1"/>
  <c r="O230" i="70"/>
  <c r="B230"/>
  <c r="O226"/>
  <c r="B226" s="1"/>
  <c r="G227" i="56"/>
  <c r="A227"/>
  <c r="F1155" i="40"/>
  <c r="B220"/>
  <c r="O220" i="70"/>
  <c r="B220"/>
  <c r="G221" i="56"/>
  <c r="A221"/>
  <c r="D216" i="88"/>
  <c r="B216"/>
  <c r="B218" i="40"/>
  <c r="F1139"/>
  <c r="E428" i="69" s="1"/>
  <c r="A428" s="1"/>
  <c r="A429"/>
  <c r="F237" i="84"/>
  <c r="B237"/>
  <c r="E213" i="86"/>
  <c r="B213"/>
  <c r="O214" i="70"/>
  <c r="B214"/>
  <c r="D208" i="88"/>
  <c r="B208"/>
  <c r="B210" i="40"/>
  <c r="E211" i="86"/>
  <c r="B211" s="1"/>
  <c r="G213" i="56"/>
  <c r="A213"/>
  <c r="F1127" i="40"/>
  <c r="O212" i="70"/>
  <c r="B212"/>
  <c r="B206" i="40"/>
  <c r="F231" i="84"/>
  <c r="B231" s="1"/>
  <c r="G209" i="56"/>
  <c r="A209"/>
  <c r="G207"/>
  <c r="A207" s="1"/>
  <c r="B204" i="40"/>
  <c r="D202" i="88"/>
  <c r="B202" s="1"/>
  <c r="F227" i="84"/>
  <c r="B227"/>
  <c r="D200" i="88"/>
  <c r="B200" s="1"/>
  <c r="G205" i="56"/>
  <c r="A205"/>
  <c r="O204" i="70"/>
  <c r="B204" s="1"/>
  <c r="G193" i="56"/>
  <c r="A193" s="1"/>
  <c r="D188" i="88"/>
  <c r="B188"/>
  <c r="E191" i="86"/>
  <c r="B191" s="1"/>
  <c r="E189"/>
  <c r="B189"/>
  <c r="E187"/>
  <c r="B187" s="1"/>
  <c r="G189" i="56"/>
  <c r="A189"/>
  <c r="F211" i="84"/>
  <c r="B211" s="1"/>
  <c r="F1079" i="40"/>
  <c r="D182" i="88"/>
  <c r="B182"/>
  <c r="E185" i="86"/>
  <c r="B185" s="1"/>
  <c r="F209" i="84"/>
  <c r="B209"/>
  <c r="G187" i="56"/>
  <c r="A187" s="1"/>
  <c r="O186" i="70"/>
  <c r="B186"/>
  <c r="F1075" i="40"/>
  <c r="E183" i="86"/>
  <c r="B183"/>
  <c r="F207" i="84"/>
  <c r="B207"/>
  <c r="G185" i="56"/>
  <c r="A185"/>
  <c r="D180" i="88"/>
  <c r="B180"/>
  <c r="E181" i="86"/>
  <c r="B181"/>
  <c r="G183" i="56"/>
  <c r="A183"/>
  <c r="O182" i="70"/>
  <c r="B182"/>
  <c r="D178" i="88"/>
  <c r="B178"/>
  <c r="F203" i="84"/>
  <c r="B203"/>
  <c r="F1063" i="40"/>
  <c r="D176" i="88"/>
  <c r="B176" s="1"/>
  <c r="B178" i="40"/>
  <c r="F201" i="84"/>
  <c r="B201"/>
  <c r="D174" i="88"/>
  <c r="B174"/>
  <c r="E177" i="86"/>
  <c r="B177"/>
  <c r="G179" i="56"/>
  <c r="A179"/>
  <c r="O174" i="70"/>
  <c r="B174" s="1"/>
  <c r="F197" i="84"/>
  <c r="B197"/>
  <c r="F195"/>
  <c r="B195"/>
  <c r="G173" i="56"/>
  <c r="A173"/>
  <c r="F1047" i="40"/>
  <c r="E336" i="69" s="1"/>
  <c r="E336" i="82"/>
  <c r="A336" s="1"/>
  <c r="A337" s="1"/>
  <c r="O170" i="70"/>
  <c r="B170"/>
  <c r="F1043" i="40"/>
  <c r="E169" i="86"/>
  <c r="B169"/>
  <c r="D166" i="88"/>
  <c r="B166" s="1"/>
  <c r="B168" i="40"/>
  <c r="F191" i="84"/>
  <c r="B191" s="1"/>
  <c r="O168" i="70"/>
  <c r="B168"/>
  <c r="B166" i="40"/>
  <c r="E167" i="86"/>
  <c r="B167" s="1"/>
  <c r="F189" i="84"/>
  <c r="B189"/>
  <c r="B164" i="40"/>
  <c r="F1035"/>
  <c r="D162" i="88"/>
  <c r="B162"/>
  <c r="G167" i="56"/>
  <c r="A167" s="1"/>
  <c r="F1031" i="40"/>
  <c r="E163" i="86"/>
  <c r="B163"/>
  <c r="D160" i="88"/>
  <c r="B160"/>
  <c r="O164" i="70"/>
  <c r="B164"/>
  <c r="G165" i="56"/>
  <c r="A165"/>
  <c r="O162" i="70"/>
  <c r="B162"/>
  <c r="F1027" i="40"/>
  <c r="G163" i="56"/>
  <c r="A163"/>
  <c r="E161" i="86"/>
  <c r="B161" s="1"/>
  <c r="D158" i="88"/>
  <c r="B158"/>
  <c r="G161" i="56"/>
  <c r="A161" s="1"/>
  <c r="F183" i="84"/>
  <c r="B183"/>
  <c r="F1023" i="40"/>
  <c r="E312" i="69" s="1"/>
  <c r="A312" s="1"/>
  <c r="A313"/>
  <c r="E159" i="86"/>
  <c r="B159" s="1"/>
  <c r="F1007" i="40"/>
  <c r="G153" i="56"/>
  <c r="A153"/>
  <c r="F175" i="84"/>
  <c r="B175" s="1"/>
  <c r="B150" i="40"/>
  <c r="B148"/>
  <c r="F173" i="84"/>
  <c r="B173" s="1"/>
  <c r="F1003" i="40"/>
  <c r="O150" i="70"/>
  <c r="B150" s="1"/>
  <c r="D146" i="88"/>
  <c r="B146"/>
  <c r="O146" i="70"/>
  <c r="B146" s="1"/>
  <c r="F995" i="40"/>
  <c r="E284" i="69"/>
  <c r="A284"/>
  <c r="A285" s="1"/>
  <c r="B144" i="40"/>
  <c r="D142" i="88"/>
  <c r="B142"/>
  <c r="G147" i="56"/>
  <c r="A147" s="1"/>
  <c r="E145" i="86"/>
  <c r="B145"/>
  <c r="B142" i="40"/>
  <c r="E143" i="86"/>
  <c r="B143"/>
  <c r="F991" i="40"/>
  <c r="O144" i="70"/>
  <c r="B144" s="1"/>
  <c r="G145" i="56"/>
  <c r="A145"/>
  <c r="D140" i="88"/>
  <c r="B140" s="1"/>
  <c r="F167" i="84"/>
  <c r="B167"/>
  <c r="E141" i="86"/>
  <c r="B141" s="1"/>
  <c r="O142" i="70"/>
  <c r="B142"/>
  <c r="F165" i="84"/>
  <c r="B165" s="1"/>
  <c r="E139" i="86"/>
  <c r="B139"/>
  <c r="B138" i="40"/>
  <c r="F163" i="84"/>
  <c r="B163"/>
  <c r="O138" i="70"/>
  <c r="B138"/>
  <c r="F979" i="40"/>
  <c r="D134" i="88"/>
  <c r="B134"/>
  <c r="G137" i="56"/>
  <c r="A137" s="1"/>
  <c r="D132" i="88"/>
  <c r="B132"/>
  <c r="O136" i="70"/>
  <c r="B136" s="1"/>
  <c r="B134" i="40"/>
  <c r="F971"/>
  <c r="B132"/>
  <c r="D130" i="88"/>
  <c r="B130"/>
  <c r="O132" i="70"/>
  <c r="B132" s="1"/>
  <c r="E1261" i="40"/>
  <c r="F129" i="84"/>
  <c r="B129"/>
  <c r="F935" i="40"/>
  <c r="E226" i="83" s="1"/>
  <c r="A226" s="1"/>
  <c r="A227"/>
  <c r="D98" i="88"/>
  <c r="B98" s="1"/>
  <c r="D114"/>
  <c r="B114"/>
  <c r="O112" i="70"/>
  <c r="B112" s="1"/>
  <c r="F943" i="40"/>
  <c r="G107" i="56"/>
  <c r="A107" s="1"/>
  <c r="F139" i="84"/>
  <c r="B139"/>
  <c r="E101" i="86"/>
  <c r="B101" s="1"/>
  <c r="F141" i="84"/>
  <c r="B141"/>
  <c r="B110" i="40"/>
  <c r="F903"/>
  <c r="F923"/>
  <c r="E212" i="82"/>
  <c r="A212"/>
  <c r="A213" s="1"/>
  <c r="D116" i="88"/>
  <c r="B116"/>
  <c r="F915" i="40"/>
  <c r="B114"/>
  <c r="F131" i="84"/>
  <c r="B131" s="1"/>
  <c r="F939" i="40"/>
  <c r="G113" i="56"/>
  <c r="A113"/>
  <c r="O98" i="70"/>
  <c r="B98" s="1"/>
  <c r="E105" i="86"/>
  <c r="B105" s="1"/>
  <c r="O108" i="70"/>
  <c r="B108"/>
  <c r="O110"/>
  <c r="B110"/>
  <c r="B106" i="40"/>
  <c r="L349" i="88"/>
  <c r="R354" i="56"/>
  <c r="L336" i="84"/>
  <c r="L309" i="88"/>
  <c r="F771" i="40"/>
  <c r="B32"/>
  <c r="E22" i="56"/>
  <c r="D20" i="86"/>
  <c r="E728" i="83"/>
  <c r="A728"/>
  <c r="A729" s="1"/>
  <c r="R286" i="56"/>
  <c r="U65" i="70"/>
  <c r="S358" i="86"/>
  <c r="L384" i="84"/>
  <c r="E250" i="56"/>
  <c r="D248" i="86"/>
  <c r="P708" i="69"/>
  <c r="G708" s="1"/>
  <c r="L391" i="88"/>
  <c r="D1405" i="40"/>
  <c r="U351" i="70"/>
  <c r="E726" i="69"/>
  <c r="A726"/>
  <c r="A727" s="1"/>
  <c r="E178" i="83"/>
  <c r="A178"/>
  <c r="A179"/>
  <c r="R320" i="56"/>
  <c r="S250" i="86"/>
  <c r="I21" i="70"/>
  <c r="D1441" i="40"/>
  <c r="L372" i="84"/>
  <c r="U349" i="70"/>
  <c r="L356" i="84"/>
  <c r="R334" i="56"/>
  <c r="S322" i="86"/>
  <c r="C9"/>
  <c r="R294" i="56"/>
  <c r="U335" i="70"/>
  <c r="S370" i="86"/>
  <c r="D1289" i="40"/>
  <c r="E775"/>
  <c r="C10" i="70"/>
  <c r="E821" i="40"/>
  <c r="R386" i="56"/>
  <c r="G734" i="82"/>
  <c r="E462"/>
  <c r="A462" s="1"/>
  <c r="A463" s="1"/>
  <c r="C6" i="88"/>
  <c r="I25" i="70"/>
  <c r="E464" i="83"/>
  <c r="A464"/>
  <c r="A465"/>
  <c r="P708" i="82"/>
  <c r="G708" s="1"/>
  <c r="R70" i="56"/>
  <c r="U323" i="70"/>
  <c r="L329" i="88"/>
  <c r="E386" i="86"/>
  <c r="B386" s="1"/>
  <c r="D383" i="88"/>
  <c r="B383"/>
  <c r="E382" i="86"/>
  <c r="B382" s="1"/>
  <c r="D367" i="88"/>
  <c r="B367"/>
  <c r="F392" i="84"/>
  <c r="B392" s="1"/>
  <c r="G370" i="56"/>
  <c r="A370"/>
  <c r="B367" i="40"/>
  <c r="E368" i="86"/>
  <c r="B368"/>
  <c r="O367" i="70"/>
  <c r="B367" s="1"/>
  <c r="G368" i="56"/>
  <c r="A368"/>
  <c r="F390" i="84"/>
  <c r="B390" s="1"/>
  <c r="F1433" i="40"/>
  <c r="F388" i="84"/>
  <c r="B388"/>
  <c r="E364" i="86"/>
  <c r="B364"/>
  <c r="G366" i="56"/>
  <c r="A366"/>
  <c r="B357" i="40"/>
  <c r="O359" i="70"/>
  <c r="B359"/>
  <c r="G360" i="56"/>
  <c r="A360" s="1"/>
  <c r="O357" i="70"/>
  <c r="B357"/>
  <c r="G358" i="56"/>
  <c r="A358" s="1"/>
  <c r="F380" i="84"/>
  <c r="B380"/>
  <c r="G356" i="56"/>
  <c r="A356" s="1"/>
  <c r="D351" i="88"/>
  <c r="B351"/>
  <c r="B351" i="40"/>
  <c r="E352" i="86"/>
  <c r="B352"/>
  <c r="D343" i="88"/>
  <c r="B343" s="1"/>
  <c r="G348" i="56"/>
  <c r="A348"/>
  <c r="E346" i="86"/>
  <c r="B346" s="1"/>
  <c r="F370" i="84"/>
  <c r="B370"/>
  <c r="F364"/>
  <c r="B364" s="1"/>
  <c r="F1385" i="40"/>
  <c r="A336" i="56"/>
  <c r="D331" i="88"/>
  <c r="B331" s="1"/>
  <c r="D329"/>
  <c r="B329"/>
  <c r="O333" i="70"/>
  <c r="B333" s="1"/>
  <c r="B325" i="40"/>
  <c r="E326" i="86"/>
  <c r="B326" s="1"/>
  <c r="F1345" i="40"/>
  <c r="B319"/>
  <c r="D313" i="88"/>
  <c r="B313"/>
  <c r="G318" i="56"/>
  <c r="A318"/>
  <c r="F1325" i="40"/>
  <c r="E614" i="82"/>
  <c r="A614"/>
  <c r="A615"/>
  <c r="O311" i="70"/>
  <c r="B311"/>
  <c r="B301" i="40"/>
  <c r="D299" i="88"/>
  <c r="B299" s="1"/>
  <c r="E296" i="86"/>
  <c r="B296"/>
  <c r="F1297" i="40"/>
  <c r="O297" i="70"/>
  <c r="B297"/>
  <c r="F318" i="84"/>
  <c r="B318"/>
  <c r="D291" i="88"/>
  <c r="B291"/>
  <c r="O295" i="70"/>
  <c r="B295"/>
  <c r="F316" i="84"/>
  <c r="B316"/>
  <c r="D289" i="88"/>
  <c r="B289"/>
  <c r="E292" i="86"/>
  <c r="B292"/>
  <c r="O293" i="70"/>
  <c r="B293"/>
  <c r="G290" i="56"/>
  <c r="A290"/>
  <c r="F1281" i="40"/>
  <c r="D285" i="88"/>
  <c r="B285" s="1"/>
  <c r="O289" i="70"/>
  <c r="B289"/>
  <c r="F312" i="84"/>
  <c r="B312" s="1"/>
  <c r="E288" i="86"/>
  <c r="B288"/>
  <c r="G288" i="56"/>
  <c r="A288" s="1"/>
  <c r="B285" i="40"/>
  <c r="B283"/>
  <c r="D281" i="88"/>
  <c r="B281" s="1"/>
  <c r="F300" i="84"/>
  <c r="B300"/>
  <c r="G278" i="56"/>
  <c r="A278"/>
  <c r="D273" i="88"/>
  <c r="B273"/>
  <c r="E276" i="86"/>
  <c r="B276"/>
  <c r="B275" i="40"/>
  <c r="F1257"/>
  <c r="D269" i="88"/>
  <c r="B269"/>
  <c r="F1249" i="40"/>
  <c r="F294" i="84"/>
  <c r="B294"/>
  <c r="O271" i="70"/>
  <c r="B271" s="1"/>
  <c r="F292" i="84"/>
  <c r="B292"/>
  <c r="D265" i="88"/>
  <c r="B265" s="1"/>
  <c r="E266" i="86"/>
  <c r="B266"/>
  <c r="D263" i="88"/>
  <c r="B263" s="1"/>
  <c r="F1237" i="40"/>
  <c r="G268" i="56"/>
  <c r="A268"/>
  <c r="E264" i="86"/>
  <c r="B264" s="1"/>
  <c r="F1229" i="40"/>
  <c r="F286" i="84"/>
  <c r="B286"/>
  <c r="O263" i="70"/>
  <c r="B263"/>
  <c r="E262" i="86"/>
  <c r="B262"/>
  <c r="O261" i="70"/>
  <c r="B261"/>
  <c r="E260" i="86"/>
  <c r="B260"/>
  <c r="B259" i="40"/>
  <c r="E258" i="86"/>
  <c r="B258"/>
  <c r="B255" i="40"/>
  <c r="F1217"/>
  <c r="O257" i="70"/>
  <c r="B257"/>
  <c r="O249"/>
  <c r="B249" s="1"/>
  <c r="B247" i="40"/>
  <c r="E246" i="86"/>
  <c r="B246"/>
  <c r="F1197" i="40"/>
  <c r="O247" i="70"/>
  <c r="B247"/>
  <c r="O245"/>
  <c r="B245" s="1"/>
  <c r="F268" i="84"/>
  <c r="B268"/>
  <c r="G246" i="56"/>
  <c r="A246" s="1"/>
  <c r="E244" i="86"/>
  <c r="B244"/>
  <c r="O243" i="70"/>
  <c r="B243" s="1"/>
  <c r="G244" i="56"/>
  <c r="A244"/>
  <c r="F1185" i="40"/>
  <c r="O241" i="70"/>
  <c r="B241"/>
  <c r="G242" i="56"/>
  <c r="A242"/>
  <c r="F260" i="84"/>
  <c r="B260"/>
  <c r="G238" i="56"/>
  <c r="A238" s="1"/>
  <c r="E234" i="86"/>
  <c r="B234"/>
  <c r="B233" i="40"/>
  <c r="F1169"/>
  <c r="E460" i="83"/>
  <c r="A460"/>
  <c r="A461" s="1"/>
  <c r="O233" i="70"/>
  <c r="B233"/>
  <c r="F1165" i="40"/>
  <c r="E454" i="82" s="1"/>
  <c r="A454" s="1"/>
  <c r="A455"/>
  <c r="D227" i="88"/>
  <c r="B227" s="1"/>
  <c r="B229" i="40"/>
  <c r="D225" i="88"/>
  <c r="B225"/>
  <c r="O229" i="70"/>
  <c r="B229" s="1"/>
  <c r="B227" i="40"/>
  <c r="B225"/>
  <c r="F250" i="84"/>
  <c r="B250" s="1"/>
  <c r="G228" i="56"/>
  <c r="A228"/>
  <c r="F1153" i="40"/>
  <c r="E444" i="83" s="1"/>
  <c r="F248" i="84"/>
  <c r="B248" s="1"/>
  <c r="O225" i="70"/>
  <c r="B225" s="1"/>
  <c r="B223" i="40"/>
  <c r="O223" i="70"/>
  <c r="B223"/>
  <c r="B221" i="40"/>
  <c r="F246" i="84"/>
  <c r="B246" s="1"/>
  <c r="F1149" i="40"/>
  <c r="G224" i="56"/>
  <c r="A224" s="1"/>
  <c r="B219" i="40"/>
  <c r="D217" i="88"/>
  <c r="B217"/>
  <c r="O219" i="70"/>
  <c r="B219" s="1"/>
  <c r="F242" i="84"/>
  <c r="B242"/>
  <c r="F240"/>
  <c r="B240" s="1"/>
  <c r="E216" i="86"/>
  <c r="B216" s="1"/>
  <c r="B215" i="40"/>
  <c r="G216" i="56"/>
  <c r="A216"/>
  <c r="B213" i="40"/>
  <c r="F238" i="84"/>
  <c r="B238"/>
  <c r="E214" i="86"/>
  <c r="B214" s="1"/>
  <c r="G214" i="56"/>
  <c r="A214"/>
  <c r="B211" i="40"/>
  <c r="F236" i="84"/>
  <c r="B236" s="1"/>
  <c r="F1125" i="40"/>
  <c r="E414" i="69"/>
  <c r="A414"/>
  <c r="A415" s="1"/>
  <c r="O211" i="70"/>
  <c r="B211"/>
  <c r="B207" i="40"/>
  <c r="D205" i="88"/>
  <c r="B205"/>
  <c r="E208" i="86"/>
  <c r="B208"/>
  <c r="F232" i="84"/>
  <c r="B232"/>
  <c r="O209" i="70"/>
  <c r="B209"/>
  <c r="E204" i="86"/>
  <c r="B204"/>
  <c r="F1113" i="40"/>
  <c r="E402" i="82" s="1"/>
  <c r="A402" s="1"/>
  <c r="B203" i="40"/>
  <c r="D199" i="88"/>
  <c r="B199"/>
  <c r="E202" i="86"/>
  <c r="B202"/>
  <c r="B201" i="40"/>
  <c r="F226" i="84"/>
  <c r="B226"/>
  <c r="F1109" i="40"/>
  <c r="G202" i="56"/>
  <c r="A202" s="1"/>
  <c r="F1105" i="40"/>
  <c r="E198" i="86"/>
  <c r="B198"/>
  <c r="F1101" i="40"/>
  <c r="F222" i="84"/>
  <c r="B222"/>
  <c r="G200" i="56"/>
  <c r="A200" s="1"/>
  <c r="B195" i="40"/>
  <c r="F1097"/>
  <c r="E386" i="82" s="1"/>
  <c r="A386" s="1"/>
  <c r="A387" s="1"/>
  <c r="F218" i="84"/>
  <c r="B218" s="1"/>
  <c r="B193" i="40"/>
  <c r="D191" i="88"/>
  <c r="B191"/>
  <c r="F216" i="84"/>
  <c r="B216"/>
  <c r="G194" i="56"/>
  <c r="A194"/>
  <c r="O193" i="70"/>
  <c r="B193"/>
  <c r="E192" i="86"/>
  <c r="B192"/>
  <c r="G190" i="56"/>
  <c r="A190"/>
  <c r="F1081" i="40"/>
  <c r="E370" i="69"/>
  <c r="A370" s="1"/>
  <c r="A371" s="1"/>
  <c r="F212" i="84"/>
  <c r="B212"/>
  <c r="O189" i="70"/>
  <c r="B189"/>
  <c r="F1073" i="40"/>
  <c r="E184" i="86"/>
  <c r="B184"/>
  <c r="D181" i="88"/>
  <c r="B181"/>
  <c r="O185" i="70"/>
  <c r="B185"/>
  <c r="B181" i="40"/>
  <c r="F206" i="84"/>
  <c r="B206"/>
  <c r="G184" i="56"/>
  <c r="A184" s="1"/>
  <c r="E182" i="86"/>
  <c r="B182"/>
  <c r="G182" i="56"/>
  <c r="A182" s="1"/>
  <c r="E180" i="86"/>
  <c r="B180"/>
  <c r="D177" i="88"/>
  <c r="B177" s="1"/>
  <c r="B179" i="40"/>
  <c r="G180" i="56"/>
  <c r="A180"/>
  <c r="F1061" i="40"/>
  <c r="F202" i="84"/>
  <c r="B202"/>
  <c r="F1057" i="40"/>
  <c r="B175"/>
  <c r="F200" i="84"/>
  <c r="B200"/>
  <c r="F198"/>
  <c r="B198" s="1"/>
  <c r="O175" i="70"/>
  <c r="B175"/>
  <c r="E174" i="86"/>
  <c r="B174" s="1"/>
  <c r="D169" i="88"/>
  <c r="B169"/>
  <c r="F1049" i="40"/>
  <c r="E338" i="69" s="1"/>
  <c r="A338" s="1"/>
  <c r="A339"/>
  <c r="F196" i="84"/>
  <c r="B196" s="1"/>
  <c r="E168" i="86"/>
  <c r="B168"/>
  <c r="F156" i="84"/>
  <c r="B156" s="1"/>
  <c r="D137" i="88"/>
  <c r="B137"/>
  <c r="F981" i="40"/>
  <c r="E270" i="82" s="1"/>
  <c r="A270" s="1"/>
  <c r="A271"/>
  <c r="F961" i="40"/>
  <c r="F166" i="84"/>
  <c r="B166" s="1"/>
  <c r="F162"/>
  <c r="B162"/>
  <c r="O137" i="70"/>
  <c r="B137" s="1"/>
  <c r="F170" i="84"/>
  <c r="B170"/>
  <c r="B149" i="40"/>
  <c r="O161" i="70"/>
  <c r="B161"/>
  <c r="O167"/>
  <c r="B167"/>
  <c r="F1001" i="40"/>
  <c r="E290" i="69" s="1"/>
  <c r="A290" s="1"/>
  <c r="D129" i="88"/>
  <c r="B129" s="1"/>
  <c r="E140" i="86"/>
  <c r="B140"/>
  <c r="B139" i="40"/>
  <c r="O127" i="70"/>
  <c r="B127" s="1"/>
  <c r="B141" i="40"/>
  <c r="D125" i="88"/>
  <c r="B125" s="1"/>
  <c r="E136" i="86"/>
  <c r="B136"/>
  <c r="O143" i="70"/>
  <c r="B143" s="1"/>
  <c r="D141" i="88"/>
  <c r="B141"/>
  <c r="O151" i="70"/>
  <c r="B151" s="1"/>
  <c r="F190" i="84"/>
  <c r="B190"/>
  <c r="M115" i="56"/>
  <c r="E126" i="86"/>
  <c r="B126"/>
  <c r="B135" i="40"/>
  <c r="D139" i="88"/>
  <c r="B139" s="1"/>
  <c r="G130" i="56"/>
  <c r="A130"/>
  <c r="F160" i="84"/>
  <c r="B160" s="1"/>
  <c r="F989" i="40"/>
  <c r="O145" i="70"/>
  <c r="B145"/>
  <c r="D143" i="88"/>
  <c r="B143"/>
  <c r="F1005" i="40"/>
  <c r="E294" i="69"/>
  <c r="A294" s="1"/>
  <c r="A295" s="1"/>
  <c r="F1037" i="40"/>
  <c r="E328" i="83" s="1"/>
  <c r="D123" i="88"/>
  <c r="B123" s="1"/>
  <c r="D133"/>
  <c r="B133"/>
  <c r="O135" i="70"/>
  <c r="B135" s="1"/>
  <c r="E134" i="86"/>
  <c r="B134"/>
  <c r="G144" i="56"/>
  <c r="A144" s="1"/>
  <c r="E128" i="86"/>
  <c r="B128"/>
  <c r="F993" i="40"/>
  <c r="B145"/>
  <c r="D147" i="88"/>
  <c r="B147"/>
  <c r="B165" i="40"/>
  <c r="O141" i="70"/>
  <c r="B141"/>
  <c r="G128" i="56"/>
  <c r="A128" s="1"/>
  <c r="F957" i="40"/>
  <c r="E248" i="83"/>
  <c r="A248"/>
  <c r="A249" s="1"/>
  <c r="F985" i="40"/>
  <c r="E274" i="82"/>
  <c r="A274"/>
  <c r="A275" s="1"/>
  <c r="B133" i="40"/>
  <c r="O139" i="70"/>
  <c r="B139" s="1"/>
  <c r="O159"/>
  <c r="B159" s="1"/>
  <c r="G166" i="56"/>
  <c r="A166"/>
  <c r="D167" i="88"/>
  <c r="B167"/>
  <c r="F969" i="40"/>
  <c r="E258" i="69"/>
  <c r="A258" s="1"/>
  <c r="A259" s="1"/>
  <c r="D388" i="86"/>
  <c r="E1481" i="40"/>
  <c r="M359"/>
  <c r="I361" i="70"/>
  <c r="D360" i="86"/>
  <c r="E362" i="56"/>
  <c r="D342" i="86"/>
  <c r="I343" i="70"/>
  <c r="E344" i="56"/>
  <c r="I329" i="70"/>
  <c r="E1361" i="40"/>
  <c r="D328" i="86"/>
  <c r="M327" i="40"/>
  <c r="E330" i="56"/>
  <c r="E1305" i="40"/>
  <c r="M299"/>
  <c r="I301" i="70"/>
  <c r="D288" i="86"/>
  <c r="E290" i="56"/>
  <c r="M287" i="40"/>
  <c r="I289" i="70"/>
  <c r="E1281" i="40"/>
  <c r="D570" i="69" s="1"/>
  <c r="M259" i="40"/>
  <c r="E262" i="56"/>
  <c r="M262"/>
  <c r="D260" i="86"/>
  <c r="E1225" i="40"/>
  <c r="D252" i="86"/>
  <c r="E1209" i="40"/>
  <c r="D498" i="82" s="1"/>
  <c r="D500" i="83"/>
  <c r="AA500" s="1"/>
  <c r="E254" i="56"/>
  <c r="M254"/>
  <c r="M241" i="40"/>
  <c r="E244" i="56"/>
  <c r="I243" i="70"/>
  <c r="E1189" i="40"/>
  <c r="D242" i="86"/>
  <c r="M229" i="40"/>
  <c r="E1165"/>
  <c r="D230" i="86"/>
  <c r="M219" i="40"/>
  <c r="E1145"/>
  <c r="D434" i="82" s="1"/>
  <c r="M211" i="40"/>
  <c r="D212" i="86"/>
  <c r="E1129" i="40"/>
  <c r="D418" i="69"/>
  <c r="I203" i="70"/>
  <c r="E1109" i="40"/>
  <c r="E204" i="56"/>
  <c r="D202" i="86"/>
  <c r="M189" i="40"/>
  <c r="M175"/>
  <c r="E1057"/>
  <c r="D176" i="86"/>
  <c r="E178" i="56"/>
  <c r="I177" i="70"/>
  <c r="M163" i="40"/>
  <c r="E166" i="56"/>
  <c r="E1033" i="40"/>
  <c r="D322" i="82"/>
  <c r="D164" i="86"/>
  <c r="I165" i="70"/>
  <c r="M153" i="40"/>
  <c r="I155" i="70"/>
  <c r="E1013" i="40"/>
  <c r="E156" i="56"/>
  <c r="M156"/>
  <c r="D154" i="86"/>
  <c r="E989" i="40"/>
  <c r="D278" i="69"/>
  <c r="D142" i="86"/>
  <c r="E144" i="56"/>
  <c r="E104"/>
  <c r="M104"/>
  <c r="D102" i="86"/>
  <c r="I103" i="70"/>
  <c r="M61" i="40"/>
  <c r="D62" i="86"/>
  <c r="I63" i="70"/>
  <c r="E829" i="40"/>
  <c r="D118" i="69"/>
  <c r="E64" i="56"/>
  <c r="M64"/>
  <c r="M51" i="40"/>
  <c r="E809"/>
  <c r="D100" i="83"/>
  <c r="AA100"/>
  <c r="E54" i="56"/>
  <c r="M54"/>
  <c r="D52" i="86"/>
  <c r="I53" i="70"/>
  <c r="I39"/>
  <c r="E40" i="56"/>
  <c r="M40"/>
  <c r="D38" i="86"/>
  <c r="E781" i="40"/>
  <c r="D70" i="69"/>
  <c r="E548"/>
  <c r="A548" s="1"/>
  <c r="A549" s="1"/>
  <c r="T736" i="83"/>
  <c r="G736"/>
  <c r="E278" i="56"/>
  <c r="E302"/>
  <c r="M302"/>
  <c r="E1201" i="40"/>
  <c r="D104" i="86"/>
  <c r="D374"/>
  <c r="E376" i="56"/>
  <c r="I371" i="70"/>
  <c r="E1445" i="40"/>
  <c r="E372" i="56"/>
  <c r="M372"/>
  <c r="M365" i="40"/>
  <c r="D366" i="86"/>
  <c r="M357" i="40"/>
  <c r="E360" i="56"/>
  <c r="E1421" i="40"/>
  <c r="I359" i="70"/>
  <c r="M345" i="40"/>
  <c r="E348" i="56"/>
  <c r="D346" i="86"/>
  <c r="I347" i="70"/>
  <c r="E340" i="56"/>
  <c r="E1381" i="40"/>
  <c r="M333"/>
  <c r="E336" i="56"/>
  <c r="D334" i="86"/>
  <c r="E1357" i="40"/>
  <c r="M303"/>
  <c r="D304" i="86"/>
  <c r="E306" i="56"/>
  <c r="E1313" i="40"/>
  <c r="I305" i="70"/>
  <c r="M297" i="40"/>
  <c r="E1301"/>
  <c r="E300" i="56"/>
  <c r="I299" i="70"/>
  <c r="D298" i="86"/>
  <c r="M291" i="40"/>
  <c r="D292" i="86"/>
  <c r="E1289" i="40"/>
  <c r="I293" i="70"/>
  <c r="E294" i="56"/>
  <c r="M294"/>
  <c r="M285" i="40"/>
  <c r="E1277"/>
  <c r="D566" i="82"/>
  <c r="D286" i="86"/>
  <c r="E288" i="56"/>
  <c r="M265" i="40"/>
  <c r="E1237"/>
  <c r="D266" i="86"/>
  <c r="M243" i="40"/>
  <c r="E246" i="56"/>
  <c r="D244" i="86"/>
  <c r="E1193" i="40"/>
  <c r="E240" i="56"/>
  <c r="E1181" i="40"/>
  <c r="D470" i="69"/>
  <c r="D470" i="82"/>
  <c r="M231" i="40"/>
  <c r="D232" i="86"/>
  <c r="I233" i="70"/>
  <c r="M223" i="40"/>
  <c r="I225" i="70"/>
  <c r="E226" i="56"/>
  <c r="D224" i="86"/>
  <c r="E1153" i="40"/>
  <c r="M215"/>
  <c r="D216" i="86"/>
  <c r="E1137" i="40"/>
  <c r="I217" i="70"/>
  <c r="E1121" i="40"/>
  <c r="D412" i="83" s="1"/>
  <c r="AA412" s="1"/>
  <c r="D208" i="86"/>
  <c r="I209" i="70"/>
  <c r="E210" i="56"/>
  <c r="I201" i="70"/>
  <c r="D200" i="86"/>
  <c r="E1105" i="40"/>
  <c r="E1093"/>
  <c r="D382" i="82"/>
  <c r="E196" i="56"/>
  <c r="M196"/>
  <c r="I195" i="70"/>
  <c r="E190" i="56"/>
  <c r="M190"/>
  <c r="D188" i="86"/>
  <c r="E1081" i="40"/>
  <c r="M183"/>
  <c r="I185" i="70"/>
  <c r="E186" i="56"/>
  <c r="M177" i="40"/>
  <c r="D178" i="86"/>
  <c r="I179" i="70"/>
  <c r="E174" i="56"/>
  <c r="I173" i="70"/>
  <c r="D172" i="86"/>
  <c r="E1049" i="40"/>
  <c r="M171"/>
  <c r="E1037"/>
  <c r="E168" i="56"/>
  <c r="D160" i="86"/>
  <c r="M159" i="40"/>
  <c r="E162" i="56"/>
  <c r="I161" i="70"/>
  <c r="E1025" i="40"/>
  <c r="D314" i="69" s="1"/>
  <c r="M151" i="40"/>
  <c r="D146" i="86"/>
  <c r="M145" i="40"/>
  <c r="I147" i="70"/>
  <c r="E997" i="40"/>
  <c r="E148" i="56"/>
  <c r="M148"/>
  <c r="I139" i="70"/>
  <c r="D138" i="86"/>
  <c r="E140" i="56"/>
  <c r="M140"/>
  <c r="E981" i="40"/>
  <c r="M133"/>
  <c r="E136" i="56"/>
  <c r="M136"/>
  <c r="D134" i="86"/>
  <c r="E973" i="40"/>
  <c r="D262" i="69" s="1"/>
  <c r="M131" i="40"/>
  <c r="D132" i="86"/>
  <c r="E134" i="56"/>
  <c r="M115" i="40"/>
  <c r="E118" i="56"/>
  <c r="I117" i="70"/>
  <c r="D116" i="86"/>
  <c r="E937" i="40"/>
  <c r="D228" i="83"/>
  <c r="AA228" s="1"/>
  <c r="M107" i="40"/>
  <c r="I109" i="70"/>
  <c r="D108" i="86"/>
  <c r="E110" i="56"/>
  <c r="E921" i="40"/>
  <c r="M89"/>
  <c r="E885"/>
  <c r="M83"/>
  <c r="E86" i="56"/>
  <c r="M86"/>
  <c r="D84" i="86"/>
  <c r="E873" i="40"/>
  <c r="I85" i="70"/>
  <c r="M77" i="40"/>
  <c r="I79" i="70"/>
  <c r="E861" i="40"/>
  <c r="D150" i="69"/>
  <c r="D78" i="86"/>
  <c r="M69" i="40"/>
  <c r="I71" i="70"/>
  <c r="E845" i="40"/>
  <c r="D70" i="86"/>
  <c r="E72" i="56"/>
  <c r="M63" i="40"/>
  <c r="E833"/>
  <c r="I65" i="70"/>
  <c r="E66" i="56"/>
  <c r="D64" i="86"/>
  <c r="D56"/>
  <c r="M55" i="40"/>
  <c r="I57" i="70"/>
  <c r="E817" i="40"/>
  <c r="D106" i="82"/>
  <c r="E58" i="56"/>
  <c r="M45" i="40"/>
  <c r="D46" i="86"/>
  <c r="E797" i="40"/>
  <c r="D88" i="83" s="1"/>
  <c r="AA88" s="1"/>
  <c r="I47" i="70"/>
  <c r="S31" i="86"/>
  <c r="U32" i="70"/>
  <c r="R33" i="56"/>
  <c r="L28" i="88"/>
  <c r="L55" i="84"/>
  <c r="D767" i="40"/>
  <c r="G28" i="56"/>
  <c r="A28" s="1"/>
  <c r="O27" i="70"/>
  <c r="B27"/>
  <c r="D23" i="88"/>
  <c r="B23" s="1"/>
  <c r="F50" i="84"/>
  <c r="B50"/>
  <c r="E26" i="86"/>
  <c r="B26"/>
  <c r="F757" i="40"/>
  <c r="G26" i="56"/>
  <c r="A26" s="1"/>
  <c r="F44" i="84"/>
  <c r="B44"/>
  <c r="D17" i="88"/>
  <c r="B17" s="1"/>
  <c r="C596" i="69"/>
  <c r="E548" i="82"/>
  <c r="A548"/>
  <c r="A549" s="1"/>
  <c r="D278" i="86"/>
  <c r="D276"/>
  <c r="I133" i="70"/>
  <c r="I339"/>
  <c r="I91"/>
  <c r="D300" i="86"/>
  <c r="E234" i="56"/>
  <c r="B25" i="40"/>
  <c r="E80" i="56"/>
  <c r="M80"/>
  <c r="E1493" i="40"/>
  <c r="D784" i="83" s="1"/>
  <c r="AA784" s="1"/>
  <c r="BV784" s="1"/>
  <c r="I395" i="70"/>
  <c r="E1461" i="40"/>
  <c r="I379" i="70"/>
  <c r="M355" i="40"/>
  <c r="I357" i="70"/>
  <c r="D356" i="86"/>
  <c r="I349" i="70"/>
  <c r="E350" i="56"/>
  <c r="M350"/>
  <c r="D340" i="86"/>
  <c r="M342" i="56"/>
  <c r="M331" i="40"/>
  <c r="D332" i="86"/>
  <c r="E1369" i="40"/>
  <c r="I333" i="70"/>
  <c r="M321" i="40"/>
  <c r="D322" i="86"/>
  <c r="I323" i="70"/>
  <c r="E1349" i="40"/>
  <c r="D638" i="69"/>
  <c r="E1317" i="40"/>
  <c r="I307" i="70"/>
  <c r="M293" i="40"/>
  <c r="E296" i="56"/>
  <c r="I295" i="70"/>
  <c r="D294" i="86"/>
  <c r="E1241" i="40"/>
  <c r="I269" i="70"/>
  <c r="I263"/>
  <c r="E1229" i="40"/>
  <c r="D262" i="86"/>
  <c r="D256"/>
  <c r="E258" i="56"/>
  <c r="I257" i="70"/>
  <c r="M247" i="40"/>
  <c r="I249" i="70"/>
  <c r="E1185" i="40"/>
  <c r="D476" i="83"/>
  <c r="AA476"/>
  <c r="I241" i="70"/>
  <c r="D240" i="86"/>
  <c r="E236" i="56"/>
  <c r="D234" i="86"/>
  <c r="E1173" i="40"/>
  <c r="M225"/>
  <c r="I227" i="70"/>
  <c r="D226" i="86"/>
  <c r="E228" i="56"/>
  <c r="I211" i="70"/>
  <c r="M209" i="40"/>
  <c r="E1125"/>
  <c r="M203"/>
  <c r="E206" i="56"/>
  <c r="E1113" i="40"/>
  <c r="I205" i="70"/>
  <c r="D204" i="86"/>
  <c r="M197" i="40"/>
  <c r="E200" i="56"/>
  <c r="M200"/>
  <c r="D198" i="86"/>
  <c r="E1101" i="40"/>
  <c r="D390" i="69"/>
  <c r="I199" i="70"/>
  <c r="I193"/>
  <c r="E194" i="56"/>
  <c r="E1089" i="40"/>
  <c r="D378" i="82"/>
  <c r="D192" i="86"/>
  <c r="M191" i="40"/>
  <c r="M181"/>
  <c r="D182" i="86"/>
  <c r="E1069" i="40"/>
  <c r="E184" i="56"/>
  <c r="M169" i="40"/>
  <c r="D170" i="86"/>
  <c r="E1045" i="40"/>
  <c r="I171" i="70"/>
  <c r="E150" i="56"/>
  <c r="E1001" i="40"/>
  <c r="D148" i="86"/>
  <c r="I149" i="70"/>
  <c r="M139" i="40"/>
  <c r="E985"/>
  <c r="E142" i="56"/>
  <c r="M142"/>
  <c r="I141" i="70"/>
  <c r="D140" i="86"/>
  <c r="M117" i="40"/>
  <c r="D118" i="86"/>
  <c r="E941" i="40"/>
  <c r="E120" i="56"/>
  <c r="M120"/>
  <c r="I119" i="70"/>
  <c r="M111" i="40"/>
  <c r="E114" i="56"/>
  <c r="D112" i="86"/>
  <c r="E929" i="40"/>
  <c r="D218" i="82" s="1"/>
  <c r="M97" i="40"/>
  <c r="D98" i="86"/>
  <c r="E901" i="40"/>
  <c r="D192" i="83"/>
  <c r="AA192" s="1"/>
  <c r="I99" i="70"/>
  <c r="M91" i="40"/>
  <c r="D92" i="86"/>
  <c r="E889" i="40"/>
  <c r="E94" i="56"/>
  <c r="D86" i="86"/>
  <c r="M85" i="40"/>
  <c r="E877"/>
  <c r="D168" i="83" s="1"/>
  <c r="AA168"/>
  <c r="E88" i="56"/>
  <c r="I81" i="70"/>
  <c r="M79" i="40"/>
  <c r="E82" i="56"/>
  <c r="E865" i="40"/>
  <c r="E74" i="56"/>
  <c r="I73" i="70"/>
  <c r="E849" i="40"/>
  <c r="D72" i="86"/>
  <c r="I67" i="70"/>
  <c r="M65" i="40"/>
  <c r="E837"/>
  <c r="E68" i="56"/>
  <c r="D66" i="86"/>
  <c r="M59" i="40"/>
  <c r="I61" i="70"/>
  <c r="D60" i="86"/>
  <c r="M53" i="40"/>
  <c r="E56" i="56"/>
  <c r="E813" i="40"/>
  <c r="D102" i="69"/>
  <c r="D54" i="86"/>
  <c r="I55" i="70"/>
  <c r="E801" i="40"/>
  <c r="D90" i="82"/>
  <c r="I49" i="70"/>
  <c r="E50" i="56"/>
  <c r="D48" i="86"/>
  <c r="M43" i="40"/>
  <c r="I45" i="70"/>
  <c r="E46" i="56"/>
  <c r="E793" i="40"/>
  <c r="D84" i="83"/>
  <c r="AA84" s="1"/>
  <c r="D44" i="86"/>
  <c r="E789" i="40"/>
  <c r="D78" i="69"/>
  <c r="BY80" i="83"/>
  <c r="E44" i="56"/>
  <c r="M41" i="40"/>
  <c r="I43" i="70"/>
  <c r="D42" i="86"/>
  <c r="C773" i="40"/>
  <c r="C36" i="56"/>
  <c r="F52" i="84"/>
  <c r="B52" s="1"/>
  <c r="E28" i="86"/>
  <c r="B28"/>
  <c r="D25" i="88"/>
  <c r="B25" s="1"/>
  <c r="G30" i="56"/>
  <c r="A30"/>
  <c r="B27" i="40"/>
  <c r="E334" i="56"/>
  <c r="E969" i="40"/>
  <c r="E256" i="56"/>
  <c r="D338" i="86"/>
  <c r="I167" i="70"/>
  <c r="E62" i="56"/>
  <c r="D358" i="86"/>
  <c r="E48" i="56"/>
  <c r="D370" i="86"/>
  <c r="I261" i="70"/>
  <c r="E1169" i="40"/>
  <c r="D458" i="82"/>
  <c r="E100" i="56"/>
  <c r="E1293" i="40"/>
  <c r="C598" i="83"/>
  <c r="I213" i="70"/>
  <c r="I255"/>
  <c r="I183"/>
  <c r="I287"/>
  <c r="I239"/>
  <c r="E1217" i="40"/>
  <c r="D506" i="69"/>
  <c r="D392" i="86"/>
  <c r="E1477" i="40"/>
  <c r="D768" i="83"/>
  <c r="E388" i="56"/>
  <c r="E1457" i="40"/>
  <c r="I377" i="70"/>
  <c r="M367" i="40"/>
  <c r="I369" i="70"/>
  <c r="M353" i="40"/>
  <c r="E356" i="56"/>
  <c r="I355" i="70"/>
  <c r="I351"/>
  <c r="E1405" i="40"/>
  <c r="D696" i="83" s="1"/>
  <c r="AA696" s="1"/>
  <c r="AD696" s="1"/>
  <c r="M343" i="40"/>
  <c r="E1393"/>
  <c r="D682" i="82"/>
  <c r="E346" i="56"/>
  <c r="D344" i="86"/>
  <c r="I345" i="70"/>
  <c r="M335" i="40"/>
  <c r="I337" i="70"/>
  <c r="D336" i="86"/>
  <c r="E338" i="56"/>
  <c r="M329" i="40"/>
  <c r="D330" i="86"/>
  <c r="I331" i="70"/>
  <c r="E1365" i="40"/>
  <c r="E1353"/>
  <c r="D324" i="86"/>
  <c r="M323" i="40"/>
  <c r="I325" i="70"/>
  <c r="E326" i="56"/>
  <c r="M326"/>
  <c r="E1345" i="40"/>
  <c r="E1337"/>
  <c r="M315"/>
  <c r="E318" i="56"/>
  <c r="D316" i="86"/>
  <c r="I317" i="70"/>
  <c r="E1309" i="40"/>
  <c r="E304" i="56"/>
  <c r="I303" i="70"/>
  <c r="E298" i="56"/>
  <c r="M298"/>
  <c r="M295" i="40"/>
  <c r="I297" i="70"/>
  <c r="E1285" i="40"/>
  <c r="D574" i="82"/>
  <c r="M289" i="40"/>
  <c r="I291" i="70"/>
  <c r="D290" i="86"/>
  <c r="E286" i="56"/>
  <c r="M286"/>
  <c r="E1273" i="40"/>
  <c r="I285" i="70"/>
  <c r="M281" i="40"/>
  <c r="E1269"/>
  <c r="D558" i="82" s="1"/>
  <c r="I283" i="70"/>
  <c r="D282" i="86"/>
  <c r="E284" i="56"/>
  <c r="M279" i="40"/>
  <c r="D280" i="86"/>
  <c r="I281" i="70"/>
  <c r="M273" i="40"/>
  <c r="I275" i="70"/>
  <c r="E1253" i="40"/>
  <c r="D544" i="83"/>
  <c r="AA544"/>
  <c r="AD544" s="1"/>
  <c r="E276" i="56"/>
  <c r="D274" i="86"/>
  <c r="D270"/>
  <c r="I271" i="70"/>
  <c r="M263" i="40"/>
  <c r="E1233"/>
  <c r="D264" i="86"/>
  <c r="I265" i="70"/>
  <c r="I259"/>
  <c r="D258" i="86"/>
  <c r="E1221" i="40"/>
  <c r="E260" i="56"/>
  <c r="I251" i="70"/>
  <c r="E252" i="56"/>
  <c r="E1205" i="40"/>
  <c r="D250" i="86"/>
  <c r="M245" i="40"/>
  <c r="E248" i="56"/>
  <c r="D246" i="86"/>
  <c r="M235" i="40"/>
  <c r="E1177"/>
  <c r="I237" i="70"/>
  <c r="E1161" i="40"/>
  <c r="I229" i="70"/>
  <c r="E230" i="56"/>
  <c r="M221" i="40"/>
  <c r="E1149"/>
  <c r="E224" i="56"/>
  <c r="M224"/>
  <c r="D222" i="86"/>
  <c r="I223" i="70"/>
  <c r="M213" i="40"/>
  <c r="E216" i="56"/>
  <c r="M216"/>
  <c r="E1117" i="40"/>
  <c r="I207" i="70"/>
  <c r="E208" i="56"/>
  <c r="M208"/>
  <c r="D206" i="86"/>
  <c r="M205" i="40"/>
  <c r="D196" i="86"/>
  <c r="M173" i="40"/>
  <c r="I175" i="70"/>
  <c r="E176" i="56"/>
  <c r="M176"/>
  <c r="D174" i="86"/>
  <c r="D168"/>
  <c r="E170" i="56"/>
  <c r="M167" i="40"/>
  <c r="E164" i="56"/>
  <c r="I163" i="70"/>
  <c r="D162" i="86"/>
  <c r="E1029" i="40"/>
  <c r="I157" i="70"/>
  <c r="M149" i="40"/>
  <c r="E1005"/>
  <c r="D150" i="86"/>
  <c r="I151" i="70"/>
  <c r="M143" i="40"/>
  <c r="E146" i="56"/>
  <c r="E993" i="40"/>
  <c r="D282" i="69"/>
  <c r="I145" i="70"/>
  <c r="D144" i="86"/>
  <c r="I137" i="70"/>
  <c r="E977" i="40"/>
  <c r="D136" i="86"/>
  <c r="E138" i="56"/>
  <c r="M135" i="40"/>
  <c r="E122" i="56"/>
  <c r="M122"/>
  <c r="I121" i="70"/>
  <c r="M119" i="40"/>
  <c r="D120" i="86"/>
  <c r="E945" i="40"/>
  <c r="D236" i="83" s="1"/>
  <c r="AA236" s="1"/>
  <c r="AZ236" s="1"/>
  <c r="AD236"/>
  <c r="M113" i="40"/>
  <c r="I115" i="70"/>
  <c r="E933" i="40"/>
  <c r="D222" i="69"/>
  <c r="D114" i="86"/>
  <c r="E925" i="40"/>
  <c r="D214" i="82"/>
  <c r="I111" i="70"/>
  <c r="M109" i="40"/>
  <c r="E112" i="56"/>
  <c r="D110" i="86"/>
  <c r="M105" i="40"/>
  <c r="D106" i="86"/>
  <c r="I107" i="70"/>
  <c r="M99" i="40"/>
  <c r="D100" i="86"/>
  <c r="M93" i="40"/>
  <c r="I95" i="70"/>
  <c r="E96" i="56"/>
  <c r="M96"/>
  <c r="I89" i="70"/>
  <c r="E90" i="56"/>
  <c r="E881" i="40"/>
  <c r="D172" i="83"/>
  <c r="AA172"/>
  <c r="M81" i="40"/>
  <c r="D82" i="86"/>
  <c r="E869" i="40"/>
  <c r="I77" i="70"/>
  <c r="D76" i="86"/>
  <c r="E857" i="40"/>
  <c r="M67"/>
  <c r="E70" i="56"/>
  <c r="D68" i="86"/>
  <c r="E841" i="40"/>
  <c r="I69" i="70"/>
  <c r="I59"/>
  <c r="E60" i="56"/>
  <c r="M49" i="40"/>
  <c r="D50" i="86"/>
  <c r="I51" i="70"/>
  <c r="E785" i="40"/>
  <c r="I41" i="70"/>
  <c r="E42" i="56"/>
  <c r="M42"/>
  <c r="D40" i="86"/>
  <c r="E214" i="56"/>
  <c r="E1157" i="40"/>
  <c r="D448" i="83"/>
  <c r="AA448" s="1"/>
  <c r="D350" i="86"/>
  <c r="E268" i="56"/>
  <c r="E1053" i="40"/>
  <c r="D342" i="69"/>
  <c r="O29" i="70"/>
  <c r="B29" s="1"/>
  <c r="E324" i="56"/>
  <c r="E264"/>
  <c r="M264"/>
  <c r="D80" i="86"/>
  <c r="D90"/>
  <c r="D194"/>
  <c r="F761" i="40"/>
  <c r="E50" i="69" s="1"/>
  <c r="A50"/>
  <c r="E332" i="56"/>
  <c r="D284" i="86"/>
  <c r="E102" i="56"/>
  <c r="M102"/>
  <c r="E202"/>
  <c r="E180"/>
  <c r="E1265" i="40"/>
  <c r="D556" i="83" s="1"/>
  <c r="AA556" s="1"/>
  <c r="D554" i="69"/>
  <c r="I247" i="70"/>
  <c r="E172" i="56"/>
  <c r="M172"/>
  <c r="C31" i="88"/>
  <c r="E1073" i="40"/>
  <c r="E1061"/>
  <c r="D1493"/>
  <c r="R396" i="56"/>
  <c r="U395" i="70"/>
  <c r="L389" i="88"/>
  <c r="S392" i="86"/>
  <c r="L416" i="84"/>
  <c r="D1489" i="40"/>
  <c r="P778" i="82"/>
  <c r="G778"/>
  <c r="U393" i="70"/>
  <c r="S390" i="86"/>
  <c r="L387" i="88"/>
  <c r="L414" i="84"/>
  <c r="D1485" i="40"/>
  <c r="T776" i="83" s="1"/>
  <c r="G776" s="1"/>
  <c r="U391" i="70"/>
  <c r="S388" i="86"/>
  <c r="D1481" i="40"/>
  <c r="L385" i="88"/>
  <c r="R390" i="56"/>
  <c r="S386" i="86"/>
  <c r="R388" i="56"/>
  <c r="U387" i="70"/>
  <c r="L410" i="84"/>
  <c r="D1477" i="40"/>
  <c r="P766" i="69" s="1"/>
  <c r="G766"/>
  <c r="L381" i="88"/>
  <c r="L408" i="84"/>
  <c r="U385" i="70"/>
  <c r="S384" i="86"/>
  <c r="U383" i="70"/>
  <c r="L377" i="88"/>
  <c r="L404" i="84"/>
  <c r="D1461" i="40"/>
  <c r="L402" i="84"/>
  <c r="S378" i="86"/>
  <c r="U379" i="70"/>
  <c r="L373" i="88"/>
  <c r="D1457" i="40"/>
  <c r="U377" i="70"/>
  <c r="L398" i="84"/>
  <c r="R376" i="56"/>
  <c r="S374" i="86"/>
  <c r="U375" i="70"/>
  <c r="D1453" i="40"/>
  <c r="U373" i="70"/>
  <c r="S372" i="86"/>
  <c r="L369" i="88"/>
  <c r="D1449" i="40"/>
  <c r="P738" i="82"/>
  <c r="G738" s="1"/>
  <c r="R374" i="56"/>
  <c r="U371" i="70"/>
  <c r="L367" i="88"/>
  <c r="R372" i="56"/>
  <c r="L394" i="84"/>
  <c r="R370" i="56"/>
  <c r="L392" i="84"/>
  <c r="U369" i="70"/>
  <c r="S368" i="86"/>
  <c r="S366"/>
  <c r="R368" i="56"/>
  <c r="U367" i="70"/>
  <c r="D1437" i="40"/>
  <c r="L386" i="84"/>
  <c r="D1429" i="40"/>
  <c r="U363" i="70"/>
  <c r="L359" i="88"/>
  <c r="R364" i="56"/>
  <c r="S360" i="86"/>
  <c r="R362" i="56"/>
  <c r="U361" i="70"/>
  <c r="L382" i="84"/>
  <c r="D1421" i="40"/>
  <c r="P710" i="69" s="1"/>
  <c r="R360" i="56"/>
  <c r="L355" i="88"/>
  <c r="U357" i="70"/>
  <c r="D1417" i="40"/>
  <c r="L380" i="84"/>
  <c r="R358" i="56"/>
  <c r="S356" i="86"/>
  <c r="L351" i="88"/>
  <c r="R352" i="56"/>
  <c r="L374" i="84"/>
  <c r="L347" i="88"/>
  <c r="S350" i="86"/>
  <c r="R350" i="56"/>
  <c r="D1401" i="40"/>
  <c r="S348" i="86"/>
  <c r="L345" i="88"/>
  <c r="R348" i="56"/>
  <c r="D1397" i="40"/>
  <c r="U347" i="70"/>
  <c r="L370" i="84"/>
  <c r="S344" i="86"/>
  <c r="L341" i="88"/>
  <c r="L368" i="84"/>
  <c r="U345" i="70"/>
  <c r="D1393" i="40"/>
  <c r="L366" i="84"/>
  <c r="L339" i="88"/>
  <c r="R344" i="56"/>
  <c r="U343" i="70"/>
  <c r="S342" i="86"/>
  <c r="D1385" i="40"/>
  <c r="R342" i="56"/>
  <c r="L364" i="84"/>
  <c r="U341" i="70"/>
  <c r="S338" i="86"/>
  <c r="U339" i="70"/>
  <c r="R340" i="56"/>
  <c r="L362" i="84"/>
  <c r="L333" i="88"/>
  <c r="L360" i="84"/>
  <c r="S336" i="86"/>
  <c r="R336" i="56"/>
  <c r="L331" i="88"/>
  <c r="S334" i="86"/>
  <c r="D1373" i="40"/>
  <c r="D1369"/>
  <c r="U333" i="70"/>
  <c r="S332" i="86"/>
  <c r="S330"/>
  <c r="D1365" i="40"/>
  <c r="T656" i="83" s="1"/>
  <c r="R332" i="56"/>
  <c r="L354" i="84"/>
  <c r="L325" i="88"/>
  <c r="U329" i="70"/>
  <c r="R330" i="56"/>
  <c r="L352" i="84"/>
  <c r="D1353" i="40"/>
  <c r="L348" i="84"/>
  <c r="S318" i="86"/>
  <c r="D1341" i="40"/>
  <c r="L315" i="88"/>
  <c r="U319" i="70"/>
  <c r="U315"/>
  <c r="R316" i="56"/>
  <c r="D1333" i="40"/>
  <c r="U313" i="70"/>
  <c r="R314" i="56"/>
  <c r="D1329" i="40"/>
  <c r="S312" i="86"/>
  <c r="S310"/>
  <c r="D1325" i="40"/>
  <c r="D1321"/>
  <c r="P610" i="69"/>
  <c r="G610" s="1"/>
  <c r="S308" i="86"/>
  <c r="R310" i="56"/>
  <c r="U309" i="70"/>
  <c r="L332" i="84"/>
  <c r="L303" i="88"/>
  <c r="D1317" i="40"/>
  <c r="L330" i="84"/>
  <c r="R308" i="56"/>
  <c r="U307" i="70"/>
  <c r="L301" i="88"/>
  <c r="U305" i="70"/>
  <c r="D1309" i="40"/>
  <c r="L297" i="88"/>
  <c r="D1305" i="40"/>
  <c r="P594" i="69" s="1"/>
  <c r="G594" s="1"/>
  <c r="L324" i="84"/>
  <c r="R302" i="56"/>
  <c r="S298" i="86"/>
  <c r="L295" i="88"/>
  <c r="S296" i="86"/>
  <c r="D1297" i="40"/>
  <c r="L320" i="84"/>
  <c r="R298" i="56"/>
  <c r="L293" i="88"/>
  <c r="U297" i="70"/>
  <c r="R296" i="56"/>
  <c r="L291" i="88"/>
  <c r="L318" i="84"/>
  <c r="U295" i="70"/>
  <c r="U293"/>
  <c r="L316" i="84"/>
  <c r="S290" i="86"/>
  <c r="D1285" i="40"/>
  <c r="L314" i="84"/>
  <c r="L283" i="88"/>
  <c r="R288" i="56"/>
  <c r="L310" i="84"/>
  <c r="D1277" i="40"/>
  <c r="P566" i="82"/>
  <c r="G566" s="1"/>
  <c r="U285" i="70"/>
  <c r="S284" i="86"/>
  <c r="S282"/>
  <c r="L279" i="88"/>
  <c r="U283" i="70"/>
  <c r="D1269" i="40"/>
  <c r="P558" i="82" s="1"/>
  <c r="G558" s="1"/>
  <c r="P558" i="69"/>
  <c r="G558" s="1"/>
  <c r="R284" i="56"/>
  <c r="L306" i="84"/>
  <c r="L277" i="88"/>
  <c r="R282" i="56"/>
  <c r="D1265" i="40"/>
  <c r="P554" i="82"/>
  <c r="G554" s="1"/>
  <c r="U273" i="70"/>
  <c r="S272" i="86"/>
  <c r="L294" i="84"/>
  <c r="S270" i="86"/>
  <c r="R272" i="56"/>
  <c r="D1245" i="40"/>
  <c r="S266" i="86"/>
  <c r="L263" i="88"/>
  <c r="L290" i="84"/>
  <c r="S264" i="86"/>
  <c r="R266" i="56"/>
  <c r="L261" i="88"/>
  <c r="U265" i="70"/>
  <c r="D1233" i="40"/>
  <c r="U263" i="70"/>
  <c r="D1229" i="40"/>
  <c r="S262" i="86"/>
  <c r="R264" i="56"/>
  <c r="L259" i="88"/>
  <c r="D1225" i="40"/>
  <c r="P514" i="82" s="1"/>
  <c r="G514" s="1"/>
  <c r="U261" i="70"/>
  <c r="L255" i="88"/>
  <c r="D1221" i="40"/>
  <c r="S258" i="86"/>
  <c r="U259" i="70"/>
  <c r="R260" i="56"/>
  <c r="U257" i="70"/>
  <c r="L280" i="84"/>
  <c r="S256" i="86"/>
  <c r="D1217" i="40"/>
  <c r="R258" i="56"/>
  <c r="S252" i="86"/>
  <c r="D1209" i="40"/>
  <c r="P498" i="82" s="1"/>
  <c r="G498"/>
  <c r="R254" i="56"/>
  <c r="U253" i="70"/>
  <c r="R252" i="56"/>
  <c r="D1205" i="40"/>
  <c r="L274" i="84"/>
  <c r="S224" i="86"/>
  <c r="U225" i="70"/>
  <c r="U219"/>
  <c r="R220" i="56"/>
  <c r="E770" i="69"/>
  <c r="A770" s="1"/>
  <c r="A771"/>
  <c r="U353" i="70"/>
  <c r="L276" i="84"/>
  <c r="S280" i="86"/>
  <c r="U303" i="70"/>
  <c r="L375" i="88"/>
  <c r="L328" i="84"/>
  <c r="L319" i="88"/>
  <c r="S346" i="86"/>
  <c r="L390" i="84"/>
  <c r="R394" i="56"/>
  <c r="L286" i="84"/>
  <c r="S286" i="86"/>
  <c r="D1409" i="40"/>
  <c r="T700" i="83" s="1"/>
  <c r="G700" s="1"/>
  <c r="U251" i="70"/>
  <c r="S292" i="86"/>
  <c r="L338" i="84"/>
  <c r="D1361" i="40"/>
  <c r="P650" i="69"/>
  <c r="G650"/>
  <c r="D1381" i="40"/>
  <c r="L353" i="88"/>
  <c r="R378" i="56"/>
  <c r="L383" i="88"/>
  <c r="R306" i="56"/>
  <c r="U301" i="70"/>
  <c r="L287" i="88"/>
  <c r="L308" i="84"/>
  <c r="R324" i="56"/>
  <c r="U287" i="70"/>
  <c r="S352" i="86"/>
  <c r="D1293" i="40"/>
  <c r="P582" i="69"/>
  <c r="G582"/>
  <c r="L311" i="88"/>
  <c r="L327"/>
  <c r="L337"/>
  <c r="L357"/>
  <c r="L400" i="84"/>
  <c r="L412"/>
  <c r="S304" i="86"/>
  <c r="L396" i="84"/>
  <c r="E745" i="40"/>
  <c r="D34" i="69" s="1"/>
  <c r="CC154" i="83"/>
  <c r="CC142"/>
  <c r="CC140"/>
  <c r="G218" i="56"/>
  <c r="A218"/>
  <c r="G222"/>
  <c r="A222" s="1"/>
  <c r="D201" i="88"/>
  <c r="B201"/>
  <c r="D243"/>
  <c r="B243" s="1"/>
  <c r="G250" i="56"/>
  <c r="A250"/>
  <c r="F182" i="84"/>
  <c r="B182" s="1"/>
  <c r="F184"/>
  <c r="B184"/>
  <c r="B163" i="40"/>
  <c r="G170" i="56"/>
  <c r="A170" s="1"/>
  <c r="G192"/>
  <c r="A192"/>
  <c r="O195" i="70"/>
  <c r="B195" s="1"/>
  <c r="E196" i="86"/>
  <c r="B196"/>
  <c r="O199" i="70"/>
  <c r="B199" s="1"/>
  <c r="B199" i="40"/>
  <c r="G204" i="56"/>
  <c r="A204" s="1"/>
  <c r="B205" i="40"/>
  <c r="F234" i="84"/>
  <c r="B234" s="1"/>
  <c r="D211" i="88"/>
  <c r="B211" s="1"/>
  <c r="O217" i="70"/>
  <c r="B217"/>
  <c r="O221"/>
  <c r="B221"/>
  <c r="G230" i="56"/>
  <c r="A230"/>
  <c r="D231" i="88"/>
  <c r="B231"/>
  <c r="B235" i="40"/>
  <c r="D241" i="88"/>
  <c r="B241" s="1"/>
  <c r="B245" i="40"/>
  <c r="D213" i="88"/>
  <c r="B213"/>
  <c r="O171" i="70"/>
  <c r="B171"/>
  <c r="E166" i="86"/>
  <c r="B166"/>
  <c r="G152" i="56"/>
  <c r="A152"/>
  <c r="B157" i="40"/>
  <c r="G162" i="56"/>
  <c r="A162" s="1"/>
  <c r="D161" i="88"/>
  <c r="B161"/>
  <c r="B167" i="40"/>
  <c r="E190" i="86"/>
  <c r="B190"/>
  <c r="F1093" i="40"/>
  <c r="G198" i="56"/>
  <c r="A198" s="1"/>
  <c r="B197" i="40"/>
  <c r="E200" i="86"/>
  <c r="B200" s="1"/>
  <c r="O203" i="70"/>
  <c r="B203"/>
  <c r="O207"/>
  <c r="B207" s="1"/>
  <c r="O215"/>
  <c r="B215"/>
  <c r="F1137" i="40"/>
  <c r="F1145"/>
  <c r="G226" i="56"/>
  <c r="A226"/>
  <c r="F1161" i="40"/>
  <c r="E450" i="82" s="1"/>
  <c r="A450" s="1"/>
  <c r="A451" s="1"/>
  <c r="G234" i="56"/>
  <c r="A234" s="1"/>
  <c r="G236"/>
  <c r="A236"/>
  <c r="E236" i="86"/>
  <c r="B236" s="1"/>
  <c r="B243" i="40"/>
  <c r="F270" i="84"/>
  <c r="B270"/>
  <c r="E316" i="86"/>
  <c r="B316"/>
  <c r="E222"/>
  <c r="B222"/>
  <c r="F244" i="84"/>
  <c r="B244"/>
  <c r="E150" i="86"/>
  <c r="B150"/>
  <c r="D155" i="88"/>
  <c r="B155"/>
  <c r="D157"/>
  <c r="B157"/>
  <c r="G172" i="56"/>
  <c r="A172"/>
  <c r="F1089" i="40"/>
  <c r="G196" i="56"/>
  <c r="A196" s="1"/>
  <c r="F220" i="84"/>
  <c r="B220"/>
  <c r="D195" i="88"/>
  <c r="B195" s="1"/>
  <c r="F228" i="84"/>
  <c r="B228"/>
  <c r="D203" i="88"/>
  <c r="B203" s="1"/>
  <c r="D209"/>
  <c r="B209"/>
  <c r="F1133" i="40"/>
  <c r="E422" i="69" s="1"/>
  <c r="A422" s="1"/>
  <c r="A423" s="1"/>
  <c r="E226" i="86"/>
  <c r="B226"/>
  <c r="E228"/>
  <c r="B228"/>
  <c r="D229" i="88"/>
  <c r="B229"/>
  <c r="O235" i="70"/>
  <c r="B235"/>
  <c r="E242" i="86"/>
  <c r="B242"/>
  <c r="F1193" i="40"/>
  <c r="E484" i="83"/>
  <c r="A484" s="1"/>
  <c r="A485" s="1"/>
  <c r="G248" i="56"/>
  <c r="A248" s="1"/>
  <c r="D339" i="88"/>
  <c r="B339"/>
  <c r="E218" i="86"/>
  <c r="B218" s="1"/>
  <c r="O191" i="70"/>
  <c r="B191"/>
  <c r="F258" i="84"/>
  <c r="B258" s="1"/>
  <c r="B191" i="40"/>
  <c r="F1045"/>
  <c r="F256" i="84"/>
  <c r="B256" s="1"/>
  <c r="F1121" i="40"/>
  <c r="E160" i="86"/>
  <c r="B160"/>
  <c r="D189" i="88"/>
  <c r="B189" s="1"/>
  <c r="F1141" i="40"/>
  <c r="E430" i="82"/>
  <c r="A430" s="1"/>
  <c r="A431" s="1"/>
  <c r="D219" i="88"/>
  <c r="B219"/>
  <c r="F1157" i="40"/>
  <c r="C550" i="83"/>
  <c r="C362"/>
  <c r="P562" i="82"/>
  <c r="G562" s="1"/>
  <c r="C548" i="69"/>
  <c r="E150" i="82"/>
  <c r="A150"/>
  <c r="A151" s="1"/>
  <c r="G562" i="69"/>
  <c r="F1203" i="40"/>
  <c r="E249" i="86"/>
  <c r="B249" s="1"/>
  <c r="F273" i="84"/>
  <c r="B273"/>
  <c r="O250" i="70"/>
  <c r="B250" s="1"/>
  <c r="G249" i="56"/>
  <c r="A249"/>
  <c r="D244" i="88"/>
  <c r="B244" s="1"/>
  <c r="E247" i="86"/>
  <c r="B247"/>
  <c r="F271" i="84"/>
  <c r="B271" s="1"/>
  <c r="F1199" i="40"/>
  <c r="E490" i="83"/>
  <c r="A490" s="1"/>
  <c r="A491" s="1"/>
  <c r="E488" i="69"/>
  <c r="A488"/>
  <c r="A489" s="1"/>
  <c r="B244" i="40"/>
  <c r="E245" i="86"/>
  <c r="B245"/>
  <c r="F269" i="84"/>
  <c r="B269" s="1"/>
  <c r="F1195" i="40"/>
  <c r="O246" i="70"/>
  <c r="B246"/>
  <c r="B242" i="40"/>
  <c r="G245" i="56"/>
  <c r="A245"/>
  <c r="F267" i="84"/>
  <c r="B267" s="1"/>
  <c r="F1191" i="40"/>
  <c r="E241" i="86"/>
  <c r="B241"/>
  <c r="G243" i="56"/>
  <c r="A243" s="1"/>
  <c r="B240" i="40"/>
  <c r="D238" i="88"/>
  <c r="B238" s="1"/>
  <c r="F1183" i="40"/>
  <c r="F263" i="84"/>
  <c r="B263" s="1"/>
  <c r="O240" i="70"/>
  <c r="B240" s="1"/>
  <c r="D236" i="88"/>
  <c r="B236"/>
  <c r="D234"/>
  <c r="B234" s="1"/>
  <c r="B236" i="40"/>
  <c r="F1179"/>
  <c r="E468" i="82" s="1"/>
  <c r="A468" s="1"/>
  <c r="A469" s="1"/>
  <c r="E237" i="86"/>
  <c r="B237" s="1"/>
  <c r="F1175" i="40"/>
  <c r="D232" i="88"/>
  <c r="B232"/>
  <c r="F259" i="84"/>
  <c r="B259"/>
  <c r="G235" i="56"/>
  <c r="A235"/>
  <c r="B232" i="40"/>
  <c r="E233" i="86"/>
  <c r="B233"/>
  <c r="O234" i="70"/>
  <c r="B234" s="1"/>
  <c r="D228" i="88"/>
  <c r="B228"/>
  <c r="E231" i="86"/>
  <c r="B231" s="1"/>
  <c r="F255" i="84"/>
  <c r="B255"/>
  <c r="O232" i="70"/>
  <c r="B232" s="1"/>
  <c r="F253" i="84"/>
  <c r="B253"/>
  <c r="E229" i="86"/>
  <c r="B229" s="1"/>
  <c r="E227"/>
  <c r="B227"/>
  <c r="F1159" i="40"/>
  <c r="D224" i="88"/>
  <c r="B224" s="1"/>
  <c r="B226" i="40"/>
  <c r="G229" i="56"/>
  <c r="A229" s="1"/>
  <c r="F249" i="84"/>
  <c r="B249"/>
  <c r="B224" i="40"/>
  <c r="E225" i="86"/>
  <c r="B225" s="1"/>
  <c r="B222" i="40"/>
  <c r="G225" i="56"/>
  <c r="A225"/>
  <c r="O224" i="70"/>
  <c r="B224"/>
  <c r="E223" i="86"/>
  <c r="B223"/>
  <c r="O222" i="70"/>
  <c r="B222"/>
  <c r="F245" i="84"/>
  <c r="B245"/>
  <c r="F1147" i="40"/>
  <c r="G223" i="56"/>
  <c r="A223"/>
  <c r="E221" i="86"/>
  <c r="B221" s="1"/>
  <c r="E219"/>
  <c r="B219"/>
  <c r="F243" i="84"/>
  <c r="B243" s="1"/>
  <c r="B216" i="40"/>
  <c r="E217" i="86"/>
  <c r="B217" s="1"/>
  <c r="F241" i="84"/>
  <c r="B241"/>
  <c r="O218" i="70"/>
  <c r="B218" s="1"/>
  <c r="D210" i="88"/>
  <c r="B210"/>
  <c r="G215" i="56"/>
  <c r="A215" s="1"/>
  <c r="F1119" i="40"/>
  <c r="E408" i="69"/>
  <c r="A408"/>
  <c r="A409" s="1"/>
  <c r="D204" i="88"/>
  <c r="B204"/>
  <c r="F1115" i="40"/>
  <c r="E205" i="86"/>
  <c r="B205" s="1"/>
  <c r="F229" i="84"/>
  <c r="B229"/>
  <c r="F1087" i="40"/>
  <c r="E376" i="82"/>
  <c r="A376" s="1"/>
  <c r="A377" s="1"/>
  <c r="B190" i="40"/>
  <c r="D186" i="88"/>
  <c r="B186" s="1"/>
  <c r="F1083" i="40"/>
  <c r="B188"/>
  <c r="I394" i="70"/>
  <c r="E395" i="56"/>
  <c r="E393"/>
  <c r="M393"/>
  <c r="I392" i="70"/>
  <c r="E1487" i="40"/>
  <c r="D385" i="86"/>
  <c r="E387" i="56"/>
  <c r="I386" i="70"/>
  <c r="M380" i="40"/>
  <c r="I382" i="70"/>
  <c r="D379" i="86"/>
  <c r="E1463" i="40"/>
  <c r="E375" i="56"/>
  <c r="M375"/>
  <c r="E1451" i="40"/>
  <c r="D740" i="82" s="1"/>
  <c r="I374" i="70"/>
  <c r="M366" i="40"/>
  <c r="I368" i="70"/>
  <c r="M364" i="40"/>
  <c r="E1435"/>
  <c r="D726" i="83"/>
  <c r="AA726" s="1"/>
  <c r="I354" i="70"/>
  <c r="E355" i="56"/>
  <c r="M355"/>
  <c r="E1411" i="40"/>
  <c r="D700" i="69" s="1"/>
  <c r="E1407" i="40"/>
  <c r="D698" i="83"/>
  <c r="AA698" s="1"/>
  <c r="AZ698" s="1"/>
  <c r="M350" i="40"/>
  <c r="D349" i="86"/>
  <c r="I350" i="70"/>
  <c r="M330" i="40"/>
  <c r="E1367"/>
  <c r="E321" i="56"/>
  <c r="M321"/>
  <c r="E1343" i="40"/>
  <c r="I314" i="70"/>
  <c r="M312" i="40"/>
  <c r="I300" i="70"/>
  <c r="D299" i="86"/>
  <c r="M290" i="40"/>
  <c r="E1287"/>
  <c r="E283" i="56"/>
  <c r="M280" i="40"/>
  <c r="E1267"/>
  <c r="D556" i="69"/>
  <c r="E1251" i="40"/>
  <c r="E275" i="56"/>
  <c r="M275"/>
  <c r="M268" i="40"/>
  <c r="M266"/>
  <c r="E269" i="56"/>
  <c r="D261" i="86"/>
  <c r="E1227" i="40"/>
  <c r="D518" i="83"/>
  <c r="AA518" s="1"/>
  <c r="I262" i="70"/>
  <c r="D253" i="86"/>
  <c r="I254" i="70"/>
  <c r="E253" i="56"/>
  <c r="M253"/>
  <c r="D251" i="86"/>
  <c r="I252" i="70"/>
  <c r="P210" i="56"/>
  <c r="P311"/>
  <c r="P349"/>
  <c r="P205"/>
  <c r="O393" i="70"/>
  <c r="B393"/>
  <c r="F1489" i="40"/>
  <c r="E780" i="83" s="1"/>
  <c r="A780" s="1"/>
  <c r="A781"/>
  <c r="F414" i="84"/>
  <c r="B414" s="1"/>
  <c r="F412"/>
  <c r="B412" s="1"/>
  <c r="D385" i="88"/>
  <c r="B385"/>
  <c r="G380" i="56"/>
  <c r="A380"/>
  <c r="F402" i="84"/>
  <c r="B402" s="1"/>
  <c r="E378" i="86"/>
  <c r="B378"/>
  <c r="E376"/>
  <c r="B376" s="1"/>
  <c r="G378" i="56"/>
  <c r="A378"/>
  <c r="B375" i="40"/>
  <c r="B363"/>
  <c r="D361" i="88"/>
  <c r="B361"/>
  <c r="O365" i="70"/>
  <c r="B365" s="1"/>
  <c r="F1417" i="40"/>
  <c r="B355"/>
  <c r="B353"/>
  <c r="F378" i="84"/>
  <c r="B378" s="1"/>
  <c r="B347" i="40"/>
  <c r="F372" i="84"/>
  <c r="B372" s="1"/>
  <c r="B335" i="40"/>
  <c r="E336" i="86"/>
  <c r="B336"/>
  <c r="E334"/>
  <c r="B334" s="1"/>
  <c r="B333" i="40"/>
  <c r="F1373"/>
  <c r="O335" i="70"/>
  <c r="B335" s="1"/>
  <c r="F1357" i="40"/>
  <c r="F350" i="84"/>
  <c r="B350"/>
  <c r="E324" i="86"/>
  <c r="B324"/>
  <c r="F348" i="84"/>
  <c r="B348"/>
  <c r="G326" i="56"/>
  <c r="A326"/>
  <c r="B321" i="40"/>
  <c r="E322" i="86"/>
  <c r="B322" s="1"/>
  <c r="O315" i="70"/>
  <c r="B315"/>
  <c r="E314" i="86"/>
  <c r="B314"/>
  <c r="D311" i="88"/>
  <c r="B311"/>
  <c r="G314" i="56"/>
  <c r="A314"/>
  <c r="O313" i="70"/>
  <c r="B313"/>
  <c r="B311" i="40"/>
  <c r="E308" i="86"/>
  <c r="B308"/>
  <c r="D305" i="88"/>
  <c r="B305" s="1"/>
  <c r="B303" i="40"/>
  <c r="D297" i="88"/>
  <c r="B297" s="1"/>
  <c r="O301" i="70"/>
  <c r="B301"/>
  <c r="B299" i="40"/>
  <c r="F1305"/>
  <c r="E173" i="86"/>
  <c r="B173"/>
  <c r="O180" i="70"/>
  <c r="B180" s="1"/>
  <c r="F1289" i="40"/>
  <c r="E580" i="83"/>
  <c r="A580"/>
  <c r="A581" s="1"/>
  <c r="D247" i="88"/>
  <c r="B247"/>
  <c r="F282" i="84"/>
  <c r="B282" s="1"/>
  <c r="F306"/>
  <c r="B306"/>
  <c r="D283" i="88"/>
  <c r="B283" s="1"/>
  <c r="G254" i="56"/>
  <c r="A254"/>
  <c r="B287" i="40"/>
  <c r="F967"/>
  <c r="E256" i="69" s="1"/>
  <c r="A256" s="1"/>
  <c r="A257"/>
  <c r="F983" i="40"/>
  <c r="B118"/>
  <c r="F159" i="84"/>
  <c r="B159"/>
  <c r="E137" i="86"/>
  <c r="B137" s="1"/>
  <c r="G181" i="56"/>
  <c r="A181"/>
  <c r="E133" i="86"/>
  <c r="B133" s="1"/>
  <c r="M217" i="40"/>
  <c r="M75"/>
  <c r="M39"/>
  <c r="F1051"/>
  <c r="E340" i="69"/>
  <c r="A340" s="1"/>
  <c r="A341" s="1"/>
  <c r="E179" i="86"/>
  <c r="B179"/>
  <c r="D168" i="88"/>
  <c r="B168"/>
  <c r="C246" i="70"/>
  <c r="E250" i="86"/>
  <c r="B250" s="1"/>
  <c r="G284" i="56"/>
  <c r="A284"/>
  <c r="D259" i="88"/>
  <c r="B259" s="1"/>
  <c r="E286" i="86"/>
  <c r="B286"/>
  <c r="F155" i="84"/>
  <c r="B155" s="1"/>
  <c r="D136" i="88"/>
  <c r="B136"/>
  <c r="F143" i="84"/>
  <c r="B143" s="1"/>
  <c r="E135" i="86"/>
  <c r="B135"/>
  <c r="F161" i="84"/>
  <c r="B161" s="1"/>
  <c r="O134" i="70"/>
  <c r="B134"/>
  <c r="P306" i="56"/>
  <c r="M201" i="40"/>
  <c r="M161"/>
  <c r="M87"/>
  <c r="M71"/>
  <c r="M57"/>
  <c r="F274" i="84"/>
  <c r="B274"/>
  <c r="C242" i="88"/>
  <c r="D261"/>
  <c r="B261"/>
  <c r="O255" i="70"/>
  <c r="B255" s="1"/>
  <c r="B261" i="40"/>
  <c r="C239" i="56"/>
  <c r="F1225" i="40"/>
  <c r="E514" i="82" s="1"/>
  <c r="A514" s="1"/>
  <c r="A515"/>
  <c r="D128" i="88"/>
  <c r="B128" s="1"/>
  <c r="G141" i="56"/>
  <c r="A141"/>
  <c r="O120" i="70"/>
  <c r="B120" s="1"/>
  <c r="F205" i="84"/>
  <c r="B205"/>
  <c r="B140" i="40"/>
  <c r="M199"/>
  <c r="F1233"/>
  <c r="E524" i="83"/>
  <c r="A524" s="1"/>
  <c r="A525" s="1"/>
  <c r="F278" i="84"/>
  <c r="B278"/>
  <c r="G264" i="56"/>
  <c r="A264"/>
  <c r="F288" i="84"/>
  <c r="B288"/>
  <c r="G143" i="56"/>
  <c r="A143"/>
  <c r="E131" i="86"/>
  <c r="B131"/>
  <c r="F975" i="40"/>
  <c r="D138" i="88"/>
  <c r="B138" s="1"/>
  <c r="M193" i="40"/>
  <c r="F1241"/>
  <c r="D251" i="88"/>
  <c r="B251" s="1"/>
  <c r="D271"/>
  <c r="B271"/>
  <c r="F987" i="40"/>
  <c r="P373" i="56"/>
  <c r="P365"/>
  <c r="P333"/>
  <c r="P325"/>
  <c r="P293"/>
  <c r="P269"/>
  <c r="P237"/>
  <c r="P229"/>
  <c r="P181"/>
  <c r="P157"/>
  <c r="P85"/>
  <c r="P77"/>
  <c r="P36"/>
  <c r="P28"/>
  <c r="M207" i="40"/>
  <c r="C395" i="70"/>
  <c r="C394" i="86"/>
  <c r="C391" i="88"/>
  <c r="C393" i="70"/>
  <c r="C389" i="88"/>
  <c r="C1489" i="40"/>
  <c r="C392" i="56"/>
  <c r="C1485" i="40"/>
  <c r="C390" i="56"/>
  <c r="C412" i="84"/>
  <c r="C1469" i="40"/>
  <c r="C382" i="86"/>
  <c r="C404" i="84"/>
  <c r="C382" i="56"/>
  <c r="C380"/>
  <c r="C378" i="86"/>
  <c r="C373" i="70"/>
  <c r="C374" i="56"/>
  <c r="C367" i="70"/>
  <c r="C390" i="84"/>
  <c r="C388"/>
  <c r="C1433" i="40"/>
  <c r="C354" i="56"/>
  <c r="C1409" i="40"/>
  <c r="C1481"/>
  <c r="C389" i="70"/>
  <c r="D320" i="82"/>
  <c r="C396" i="83"/>
  <c r="G388" i="56"/>
  <c r="A388" s="1"/>
  <c r="O387" i="70"/>
  <c r="B387"/>
  <c r="D365" i="88"/>
  <c r="B365" s="1"/>
  <c r="F1441" i="40"/>
  <c r="D349" i="88"/>
  <c r="B349"/>
  <c r="O353" i="70"/>
  <c r="B353" s="1"/>
  <c r="F1401" i="40"/>
  <c r="E692" i="83"/>
  <c r="A692" s="1"/>
  <c r="A693" s="1"/>
  <c r="E348" i="86"/>
  <c r="B348"/>
  <c r="E344"/>
  <c r="B344" s="1"/>
  <c r="O345" i="70"/>
  <c r="B345"/>
  <c r="G344" i="56"/>
  <c r="A344" s="1"/>
  <c r="F1389" i="40"/>
  <c r="E678" i="82"/>
  <c r="A678" s="1"/>
  <c r="A679" s="1"/>
  <c r="O341" i="70"/>
  <c r="B341"/>
  <c r="G342" i="56"/>
  <c r="A342" s="1"/>
  <c r="F1381" i="40"/>
  <c r="E670" i="69"/>
  <c r="A670"/>
  <c r="A671" s="1"/>
  <c r="O339" i="70"/>
  <c r="B339"/>
  <c r="D335" i="88"/>
  <c r="B335" s="1"/>
  <c r="D333"/>
  <c r="B333"/>
  <c r="F360" i="84"/>
  <c r="B360" s="1"/>
  <c r="G334" i="56"/>
  <c r="A334"/>
  <c r="F356" i="84"/>
  <c r="B356" s="1"/>
  <c r="F1365" i="40"/>
  <c r="E656" i="83"/>
  <c r="A656"/>
  <c r="A657" s="1"/>
  <c r="O331" i="70"/>
  <c r="B331"/>
  <c r="F354" i="84"/>
  <c r="B354" s="1"/>
  <c r="G332" i="56"/>
  <c r="A332"/>
  <c r="O325" i="70"/>
  <c r="B325" s="1"/>
  <c r="B323" i="40"/>
  <c r="D321" i="88"/>
  <c r="B321" s="1"/>
  <c r="O323" i="70"/>
  <c r="B323"/>
  <c r="G324" i="56"/>
  <c r="A324" s="1"/>
  <c r="B313" i="40"/>
  <c r="F338" i="84"/>
  <c r="B338"/>
  <c r="B297" i="40"/>
  <c r="D295" i="88"/>
  <c r="B295" s="1"/>
  <c r="D287"/>
  <c r="B287"/>
  <c r="F314" i="84"/>
  <c r="B314" s="1"/>
  <c r="B281" i="40"/>
  <c r="D279" i="88"/>
  <c r="B279" s="1"/>
  <c r="O281" i="70"/>
  <c r="B281"/>
  <c r="F304" i="84"/>
  <c r="B304" s="1"/>
  <c r="B271" i="40"/>
  <c r="F296" i="84"/>
  <c r="B296" s="1"/>
  <c r="B265" i="40"/>
  <c r="O267" i="70"/>
  <c r="B267"/>
  <c r="F290" i="84"/>
  <c r="B290" s="1"/>
  <c r="F284"/>
  <c r="B284"/>
  <c r="D257" i="88"/>
  <c r="B257" s="1"/>
  <c r="D255"/>
  <c r="B255"/>
  <c r="F1221" i="40"/>
  <c r="G260" i="56"/>
  <c r="A260" s="1"/>
  <c r="F276" i="84"/>
  <c r="B276" s="1"/>
  <c r="F1209" i="40"/>
  <c r="E498" i="69" s="1"/>
  <c r="A498"/>
  <c r="A499"/>
  <c r="C255" i="84"/>
  <c r="C232" i="70"/>
  <c r="C1167" i="40"/>
  <c r="C458" i="83" s="1"/>
  <c r="C218" i="88"/>
  <c r="C245" i="84"/>
  <c r="C776" i="82"/>
  <c r="C394"/>
  <c r="P253" i="56"/>
  <c r="P376"/>
  <c r="P368"/>
  <c r="P232"/>
  <c r="P224"/>
  <c r="P136"/>
  <c r="P96"/>
  <c r="P39"/>
  <c r="P391"/>
  <c r="P351"/>
  <c r="P343"/>
  <c r="P303"/>
  <c r="P295"/>
  <c r="P271"/>
  <c r="P263"/>
  <c r="P223"/>
  <c r="P207"/>
  <c r="P167"/>
  <c r="P159"/>
  <c r="P326"/>
  <c r="P310"/>
  <c r="M372" i="40"/>
  <c r="P363" i="56"/>
  <c r="P299"/>
  <c r="P235"/>
  <c r="P219"/>
  <c r="P195"/>
  <c r="P187"/>
  <c r="P155"/>
  <c r="P115"/>
  <c r="P83"/>
  <c r="P58"/>
  <c r="P50"/>
  <c r="P26"/>
  <c r="P17"/>
  <c r="E698" i="69"/>
  <c r="A698"/>
  <c r="A699"/>
  <c r="E700" i="83"/>
  <c r="A700"/>
  <c r="A701"/>
  <c r="C350" i="69"/>
  <c r="C350" i="82"/>
  <c r="C1329" i="40"/>
  <c r="C618" i="82"/>
  <c r="C336" i="84"/>
  <c r="C312" i="86"/>
  <c r="C301" i="70"/>
  <c r="C300" i="86"/>
  <c r="C290" i="56"/>
  <c r="C288" i="86"/>
  <c r="C1281" i="40"/>
  <c r="C572" i="83" s="1"/>
  <c r="C302" i="84"/>
  <c r="C279" i="70"/>
  <c r="C278" i="86"/>
  <c r="C280" i="56"/>
  <c r="C275" i="88"/>
  <c r="C1261" i="40"/>
  <c r="C550" i="69"/>
  <c r="C266" i="86"/>
  <c r="C263" i="88"/>
  <c r="C290" i="84"/>
  <c r="C267" i="70"/>
  <c r="C1237" i="40"/>
  <c r="C268" i="56"/>
  <c r="L252" i="84"/>
  <c r="L225" i="88"/>
  <c r="D1161" i="40"/>
  <c r="S228" i="86"/>
  <c r="U229" i="70"/>
  <c r="S216" i="86"/>
  <c r="L240" i="84"/>
  <c r="U217" i="70"/>
  <c r="R204" i="56"/>
  <c r="L226" i="84"/>
  <c r="L199" i="88"/>
  <c r="D1109" i="40"/>
  <c r="T400" i="83" s="1"/>
  <c r="G400"/>
  <c r="S202" i="86"/>
  <c r="U203" i="70"/>
  <c r="U193"/>
  <c r="D1089" i="40"/>
  <c r="T380" i="83"/>
  <c r="G380" s="1"/>
  <c r="L175" i="88"/>
  <c r="R180" i="56"/>
  <c r="U179" i="70"/>
  <c r="L202" i="84"/>
  <c r="S178" i="86"/>
  <c r="D1061" i="40"/>
  <c r="L151" i="88"/>
  <c r="L170" i="84"/>
  <c r="D997" i="40"/>
  <c r="S146" i="86"/>
  <c r="L143" i="88"/>
  <c r="R148" i="56"/>
  <c r="D973" i="40"/>
  <c r="S134" i="86"/>
  <c r="R136" i="56"/>
  <c r="U135" i="70"/>
  <c r="L131" i="88"/>
  <c r="L158" i="84"/>
  <c r="L146"/>
  <c r="R124" i="56"/>
  <c r="D949" i="40"/>
  <c r="T240" i="83" s="1"/>
  <c r="G240" s="1"/>
  <c r="P238" i="69"/>
  <c r="G238" s="1"/>
  <c r="L119" i="88"/>
  <c r="S122" i="86"/>
  <c r="L134" i="84"/>
  <c r="U111" i="70"/>
  <c r="R112" i="56"/>
  <c r="D889" i="40"/>
  <c r="L116" i="84"/>
  <c r="D869" i="40"/>
  <c r="L106" i="84"/>
  <c r="S72" i="86"/>
  <c r="D849" i="40"/>
  <c r="L96" i="84"/>
  <c r="D829" i="40"/>
  <c r="U63" i="70"/>
  <c r="S62" i="86"/>
  <c r="U53" i="70"/>
  <c r="R54" i="56"/>
  <c r="S52" i="86"/>
  <c r="D809" i="40"/>
  <c r="D24" i="86"/>
  <c r="M23" i="40"/>
  <c r="E753"/>
  <c r="R13" i="56"/>
  <c r="U12" i="70"/>
  <c r="S11" i="86"/>
  <c r="L35" i="84"/>
  <c r="D727" i="40"/>
  <c r="L8" i="88"/>
  <c r="C31" i="86"/>
  <c r="C275" i="70"/>
  <c r="C308" i="56"/>
  <c r="C324" i="84"/>
  <c r="L189" i="88"/>
  <c r="U147" i="70"/>
  <c r="O21"/>
  <c r="B21"/>
  <c r="L60" i="84"/>
  <c r="O34" i="70"/>
  <c r="B34"/>
  <c r="U73"/>
  <c r="D925" i="40"/>
  <c r="U141" i="70"/>
  <c r="G323" i="56"/>
  <c r="A323"/>
  <c r="O322" i="70"/>
  <c r="B322" s="1"/>
  <c r="F1347" i="40"/>
  <c r="E636" i="82"/>
  <c r="A636" s="1"/>
  <c r="B320" i="40"/>
  <c r="E321" i="86"/>
  <c r="B321"/>
  <c r="D318" i="88"/>
  <c r="B318" s="1"/>
  <c r="F345" i="84"/>
  <c r="B345"/>
  <c r="B318" i="40"/>
  <c r="E319" i="86"/>
  <c r="B319" s="1"/>
  <c r="F1343" i="40"/>
  <c r="O320" i="70"/>
  <c r="B320"/>
  <c r="D316" i="88"/>
  <c r="B316"/>
  <c r="G321" i="56"/>
  <c r="A321"/>
  <c r="F343" i="84"/>
  <c r="B343"/>
  <c r="F1339" i="40"/>
  <c r="O318" i="70"/>
  <c r="B318" s="1"/>
  <c r="B316" i="40"/>
  <c r="F341" i="84"/>
  <c r="B341"/>
  <c r="G319" i="56"/>
  <c r="A319"/>
  <c r="D314" i="88"/>
  <c r="B314"/>
  <c r="F1335" i="40"/>
  <c r="E315" i="86"/>
  <c r="B315"/>
  <c r="B314" i="40"/>
  <c r="F339" i="84"/>
  <c r="B339"/>
  <c r="O316" i="70"/>
  <c r="B316"/>
  <c r="D312" i="88"/>
  <c r="B312"/>
  <c r="G317" i="56"/>
  <c r="A317"/>
  <c r="G315"/>
  <c r="A315"/>
  <c r="O314" i="70"/>
  <c r="B314"/>
  <c r="D310" i="88"/>
  <c r="B310"/>
  <c r="F337" i="84"/>
  <c r="B337"/>
  <c r="B312" i="40"/>
  <c r="F1331"/>
  <c r="E313" i="86"/>
  <c r="B313"/>
  <c r="F333" i="84"/>
  <c r="B333"/>
  <c r="B308" i="40"/>
  <c r="G311" i="56"/>
  <c r="A311" s="1"/>
  <c r="O310" i="70"/>
  <c r="B310"/>
  <c r="E309" i="86"/>
  <c r="B309" s="1"/>
  <c r="D306" i="88"/>
  <c r="B306"/>
  <c r="F1323" i="40"/>
  <c r="E612" i="69" s="1"/>
  <c r="B306" i="40"/>
  <c r="G309" i="56"/>
  <c r="A309"/>
  <c r="O308" i="70"/>
  <c r="B308" s="1"/>
  <c r="F1319" i="40"/>
  <c r="E610" i="83"/>
  <c r="A610"/>
  <c r="A611" s="1"/>
  <c r="F331" i="84"/>
  <c r="B331"/>
  <c r="F1315" i="40"/>
  <c r="G307" i="56"/>
  <c r="A307" s="1"/>
  <c r="F329" i="84"/>
  <c r="B329"/>
  <c r="B304" i="40"/>
  <c r="D302" i="88"/>
  <c r="B302"/>
  <c r="E305" i="86"/>
  <c r="B305"/>
  <c r="D298" i="88"/>
  <c r="B298"/>
  <c r="G303" i="56"/>
  <c r="A303"/>
  <c r="O302" i="70"/>
  <c r="B302"/>
  <c r="F1307" i="40"/>
  <c r="E596" i="82"/>
  <c r="A596" s="1"/>
  <c r="A597" s="1"/>
  <c r="B300" i="40"/>
  <c r="E301" i="86"/>
  <c r="B301" s="1"/>
  <c r="F325" i="84"/>
  <c r="B325"/>
  <c r="B298" i="40"/>
  <c r="E299" i="86"/>
  <c r="B299" s="1"/>
  <c r="D296" i="88"/>
  <c r="B296"/>
  <c r="G301" i="56"/>
  <c r="A301" s="1"/>
  <c r="O300" i="70"/>
  <c r="B300"/>
  <c r="F1303" i="40"/>
  <c r="F323" i="84"/>
  <c r="B323"/>
  <c r="E297" i="86"/>
  <c r="B297"/>
  <c r="O298" i="70"/>
  <c r="B298"/>
  <c r="F1299" i="40"/>
  <c r="E590" i="83"/>
  <c r="A590" s="1"/>
  <c r="A591" s="1"/>
  <c r="B296" i="40"/>
  <c r="E295" i="86"/>
  <c r="B295" s="1"/>
  <c r="D292" i="88"/>
  <c r="B292"/>
  <c r="F319" i="84"/>
  <c r="B319" s="1"/>
  <c r="F1295" i="40"/>
  <c r="B294"/>
  <c r="O296" i="70"/>
  <c r="B296" s="1"/>
  <c r="G297" i="56"/>
  <c r="A297"/>
  <c r="B292" i="40"/>
  <c r="E293" i="86"/>
  <c r="B293"/>
  <c r="F317" i="84"/>
  <c r="B317"/>
  <c r="F1287" i="40"/>
  <c r="F315" i="84"/>
  <c r="B315"/>
  <c r="O292" i="70"/>
  <c r="B292" s="1"/>
  <c r="G293" i="56"/>
  <c r="A293"/>
  <c r="D286" i="88"/>
  <c r="B286" s="1"/>
  <c r="B288" i="40"/>
  <c r="F1283"/>
  <c r="E572" i="82"/>
  <c r="A572" s="1"/>
  <c r="A573" s="1"/>
  <c r="E289" i="86"/>
  <c r="B289"/>
  <c r="F313" i="84"/>
  <c r="B313" s="1"/>
  <c r="G291" i="56"/>
  <c r="A291" s="1"/>
  <c r="O290" i="70"/>
  <c r="B290"/>
  <c r="F311" i="84"/>
  <c r="B311" s="1"/>
  <c r="O288" i="70"/>
  <c r="B288"/>
  <c r="F1279" i="40"/>
  <c r="D284" i="88"/>
  <c r="B284" s="1"/>
  <c r="B286" i="40"/>
  <c r="G287" i="56"/>
  <c r="A287" s="1"/>
  <c r="F309" i="84"/>
  <c r="B309"/>
  <c r="D282" i="88"/>
  <c r="B282" s="1"/>
  <c r="B284" i="40"/>
  <c r="B282"/>
  <c r="D278" i="88"/>
  <c r="B278"/>
  <c r="G283" i="56"/>
  <c r="A283"/>
  <c r="O282" i="70"/>
  <c r="B282"/>
  <c r="F1267" i="40"/>
  <c r="B280"/>
  <c r="F305" i="84"/>
  <c r="B305"/>
  <c r="F1263" i="40"/>
  <c r="D276" i="88"/>
  <c r="B276" s="1"/>
  <c r="F303" i="84"/>
  <c r="B303"/>
  <c r="E279" i="86"/>
  <c r="B279" s="1"/>
  <c r="G281" i="56"/>
  <c r="A281"/>
  <c r="B278" i="40"/>
  <c r="O280" i="70"/>
  <c r="B280"/>
  <c r="F301" i="84"/>
  <c r="B301" s="1"/>
  <c r="E277" i="86"/>
  <c r="B277"/>
  <c r="D274" i="88"/>
  <c r="B274" s="1"/>
  <c r="G279" i="56"/>
  <c r="A279"/>
  <c r="B276" i="40"/>
  <c r="O278" i="70"/>
  <c r="B278" s="1"/>
  <c r="O276"/>
  <c r="B276"/>
  <c r="F1255" i="40"/>
  <c r="G277" i="56"/>
  <c r="A277" s="1"/>
  <c r="E275" i="86"/>
  <c r="B275"/>
  <c r="F299" i="84"/>
  <c r="B299" s="1"/>
  <c r="D272" i="88"/>
  <c r="B272"/>
  <c r="B274" i="40"/>
  <c r="O274" i="70"/>
  <c r="B274"/>
  <c r="G275" i="56"/>
  <c r="A275" s="1"/>
  <c r="B272" i="40"/>
  <c r="F1251"/>
  <c r="E273" i="86"/>
  <c r="B273" s="1"/>
  <c r="F297" i="84"/>
  <c r="B297"/>
  <c r="F295"/>
  <c r="B295" s="1"/>
  <c r="D268" i="88"/>
  <c r="B268"/>
  <c r="B270" i="40"/>
  <c r="D266" i="88"/>
  <c r="B266" s="1"/>
  <c r="F1243" i="40"/>
  <c r="F293" i="84"/>
  <c r="B293"/>
  <c r="G269" i="56"/>
  <c r="A269"/>
  <c r="B266" i="40"/>
  <c r="F291" i="84"/>
  <c r="B291" s="1"/>
  <c r="F1239" i="40"/>
  <c r="E528" i="69"/>
  <c r="A528"/>
  <c r="A529" s="1"/>
  <c r="O260" i="70"/>
  <c r="B260"/>
  <c r="D256" i="88"/>
  <c r="B256" s="1"/>
  <c r="G259" i="56"/>
  <c r="A259"/>
  <c r="F281" i="84"/>
  <c r="B281" s="1"/>
  <c r="O256" i="70"/>
  <c r="B256"/>
  <c r="F1215" i="40"/>
  <c r="F279" i="84"/>
  <c r="B279" s="1"/>
  <c r="B254" i="40"/>
  <c r="D250" i="88"/>
  <c r="B250" s="1"/>
  <c r="E253" i="86"/>
  <c r="B253"/>
  <c r="B250" i="40"/>
  <c r="F275" i="84"/>
  <c r="B275" s="1"/>
  <c r="C249" i="70"/>
  <c r="C248" i="86"/>
  <c r="C250" i="56"/>
  <c r="C272" i="84"/>
  <c r="C245" i="88"/>
  <c r="C268" i="84"/>
  <c r="C241" i="88"/>
  <c r="C245" i="70"/>
  <c r="C244" i="86"/>
  <c r="C239" i="88"/>
  <c r="C1189" i="40"/>
  <c r="C266" i="84"/>
  <c r="C1185" i="40"/>
  <c r="C242" i="56"/>
  <c r="C1181" i="40"/>
  <c r="C470" i="69"/>
  <c r="C235" i="88"/>
  <c r="C262" i="84"/>
  <c r="C240" i="56"/>
  <c r="C1177" i="40"/>
  <c r="C233" i="88"/>
  <c r="C236" i="56"/>
  <c r="C258" i="84"/>
  <c r="C235" i="70"/>
  <c r="C1169" i="40"/>
  <c r="C460" i="83"/>
  <c r="C256" i="84"/>
  <c r="C254"/>
  <c r="C1165" i="40"/>
  <c r="C454" i="82"/>
  <c r="C230" i="86"/>
  <c r="C231" i="70"/>
  <c r="C227" i="88"/>
  <c r="C252" i="84"/>
  <c r="C230" i="56"/>
  <c r="C228" i="86"/>
  <c r="C227" i="70"/>
  <c r="C250" i="84"/>
  <c r="C228" i="56"/>
  <c r="C1157" i="40"/>
  <c r="C1153"/>
  <c r="C225" i="70"/>
  <c r="C224" i="86"/>
  <c r="C220"/>
  <c r="C221" i="70"/>
  <c r="C244" i="84"/>
  <c r="C1141" i="40"/>
  <c r="C219" i="70"/>
  <c r="C220" i="56"/>
  <c r="C216" i="86"/>
  <c r="C1137" i="40"/>
  <c r="C218" i="56"/>
  <c r="C238" i="84"/>
  <c r="C211" i="88"/>
  <c r="C215" i="70"/>
  <c r="C213"/>
  <c r="C236" i="84"/>
  <c r="C214" i="56"/>
  <c r="C234" i="84"/>
  <c r="C212" i="56"/>
  <c r="C210" i="86"/>
  <c r="C232" i="84"/>
  <c r="C205" i="88"/>
  <c r="C209" i="70"/>
  <c r="C1121" i="40"/>
  <c r="C410" i="69" s="1"/>
  <c r="C410" i="82"/>
  <c r="C208" i="86"/>
  <c r="C228" i="84"/>
  <c r="C1113" i="40"/>
  <c r="C205" i="70"/>
  <c r="C201" i="88"/>
  <c r="C226" i="84"/>
  <c r="C1109" i="40"/>
  <c r="C204" i="56"/>
  <c r="C203" i="70"/>
  <c r="C197" i="88"/>
  <c r="C201" i="70"/>
  <c r="C202" i="56"/>
  <c r="C200"/>
  <c r="C222" i="84"/>
  <c r="C199" i="70"/>
  <c r="C195" i="88"/>
  <c r="C196" i="86"/>
  <c r="C1097" i="40"/>
  <c r="C386" i="69" s="1"/>
  <c r="C220" i="84"/>
  <c r="C189" i="88"/>
  <c r="C1085" i="40"/>
  <c r="C376" i="83"/>
  <c r="C192" i="56"/>
  <c r="C214" i="84"/>
  <c r="C190" i="86"/>
  <c r="C187" i="88"/>
  <c r="C189" i="70"/>
  <c r="C185" i="88"/>
  <c r="C186" i="56"/>
  <c r="C1073" i="40"/>
  <c r="C362" i="69"/>
  <c r="C208" i="84"/>
  <c r="C185" i="70"/>
  <c r="C183"/>
  <c r="C184" i="56"/>
  <c r="C180" i="86"/>
  <c r="C175" i="88"/>
  <c r="C180" i="56"/>
  <c r="C179" i="70"/>
  <c r="C202" i="84"/>
  <c r="C178" i="86"/>
  <c r="C173" i="88"/>
  <c r="C177" i="70"/>
  <c r="C165" i="88"/>
  <c r="C168" i="86"/>
  <c r="C170" i="56"/>
  <c r="C166" i="86"/>
  <c r="C168" i="56"/>
  <c r="C1037" i="40"/>
  <c r="C326" i="69" s="1"/>
  <c r="C167" i="70"/>
  <c r="C165"/>
  <c r="C1033" i="40"/>
  <c r="C324" i="83" s="1"/>
  <c r="C188" i="84"/>
  <c r="C162" i="86"/>
  <c r="C159" i="88"/>
  <c r="C186" i="84"/>
  <c r="C1029" i="40"/>
  <c r="C320" i="83" s="1"/>
  <c r="C318" i="82"/>
  <c r="C164" i="56"/>
  <c r="C162"/>
  <c r="C184" i="84"/>
  <c r="C160" i="86"/>
  <c r="C1025" i="40"/>
  <c r="C157" i="88"/>
  <c r="C161" i="70"/>
  <c r="C160" i="56"/>
  <c r="C1021" i="40"/>
  <c r="C182" i="84"/>
  <c r="C155" i="88"/>
  <c r="C158" i="86"/>
  <c r="C159" i="70"/>
  <c r="C156" i="86"/>
  <c r="C153" i="88"/>
  <c r="C180" i="84"/>
  <c r="C157" i="70"/>
  <c r="C1009" i="40"/>
  <c r="C153" i="70"/>
  <c r="C147" i="88"/>
  <c r="C151" i="70"/>
  <c r="C174" i="84"/>
  <c r="C152" i="56"/>
  <c r="C150" i="86"/>
  <c r="C1005" i="40"/>
  <c r="C145" i="88"/>
  <c r="C148" i="86"/>
  <c r="C172" i="84"/>
  <c r="C149" i="70"/>
  <c r="C150" i="56"/>
  <c r="C1001" i="40"/>
  <c r="C993"/>
  <c r="C146" i="56"/>
  <c r="C141" i="88"/>
  <c r="C144" i="86"/>
  <c r="C145" i="70"/>
  <c r="C168" i="84"/>
  <c r="C143" i="70"/>
  <c r="C166" i="84"/>
  <c r="C139" i="88"/>
  <c r="C144" i="56"/>
  <c r="C989" i="40"/>
  <c r="C141" i="70"/>
  <c r="C137" i="88"/>
  <c r="C140" i="86"/>
  <c r="C162" i="84"/>
  <c r="C139" i="70"/>
  <c r="C981" i="40"/>
  <c r="C135" i="88"/>
  <c r="C138" i="86"/>
  <c r="C140" i="56"/>
  <c r="C977" i="40"/>
  <c r="C137" i="70"/>
  <c r="C136" i="56"/>
  <c r="C158" i="84"/>
  <c r="C131" i="88"/>
  <c r="C973" i="40"/>
  <c r="C133" i="70"/>
  <c r="C156" i="84"/>
  <c r="C129" i="88"/>
  <c r="C969" i="40"/>
  <c r="C965"/>
  <c r="C127" i="88"/>
  <c r="C130" i="86"/>
  <c r="C131" i="70"/>
  <c r="C132" i="56"/>
  <c r="C154" i="84"/>
  <c r="C125" i="88"/>
  <c r="C128" i="86"/>
  <c r="C961" i="40"/>
  <c r="C129" i="70"/>
  <c r="C150" i="84"/>
  <c r="C957" i="40"/>
  <c r="C123" i="88"/>
  <c r="C148" i="84"/>
  <c r="C953" i="40"/>
  <c r="C242" i="69"/>
  <c r="C125" i="70"/>
  <c r="C121" i="88"/>
  <c r="C124" i="86"/>
  <c r="C119" i="88"/>
  <c r="C123" i="70"/>
  <c r="C124" i="56"/>
  <c r="C949" i="40"/>
  <c r="C106" i="86"/>
  <c r="C103" i="88"/>
  <c r="C130" i="84"/>
  <c r="C107" i="70"/>
  <c r="C917" i="40"/>
  <c r="C206" i="69" s="1"/>
  <c r="C128" i="84"/>
  <c r="C913" i="40"/>
  <c r="C202" i="69" s="1"/>
  <c r="C101" i="88"/>
  <c r="C106" i="56"/>
  <c r="C909" i="40"/>
  <c r="C103" i="70"/>
  <c r="C99" i="88"/>
  <c r="C126" i="84"/>
  <c r="C102" i="86"/>
  <c r="C100"/>
  <c r="C97" i="88"/>
  <c r="C905" i="40"/>
  <c r="C102" i="56"/>
  <c r="C124" i="84"/>
  <c r="C313" i="88"/>
  <c r="C316" i="86"/>
  <c r="C1337" i="40"/>
  <c r="C318" i="56"/>
  <c r="C317" i="70"/>
  <c r="C310" i="86"/>
  <c r="C312" i="56"/>
  <c r="C1325" i="40"/>
  <c r="C616" i="83" s="1"/>
  <c r="C334" i="84"/>
  <c r="C307" i="88"/>
  <c r="C311" i="70"/>
  <c r="C1313" i="40"/>
  <c r="C306" i="56"/>
  <c r="C1293" i="40"/>
  <c r="C318" i="84"/>
  <c r="C296" i="56"/>
  <c r="C267" i="88"/>
  <c r="C270" i="86"/>
  <c r="C272" i="56"/>
  <c r="C271" i="70"/>
  <c r="C294" i="84"/>
  <c r="C1245" i="40"/>
  <c r="C534" i="82"/>
  <c r="C1229" i="40"/>
  <c r="C518" i="69" s="1"/>
  <c r="C262" i="86"/>
  <c r="C264" i="56"/>
  <c r="C259" i="88"/>
  <c r="C1209" i="40"/>
  <c r="C252" i="86"/>
  <c r="R234" i="56"/>
  <c r="U233" i="70"/>
  <c r="S232" i="86"/>
  <c r="L256" i="84"/>
  <c r="L229" i="88"/>
  <c r="L221"/>
  <c r="D1153" i="40"/>
  <c r="P442" i="82" s="1"/>
  <c r="G442" s="1"/>
  <c r="L248" i="84"/>
  <c r="R226" i="56"/>
  <c r="L242" i="84"/>
  <c r="S208" i="86"/>
  <c r="L205" i="88"/>
  <c r="L193"/>
  <c r="L220" i="84"/>
  <c r="D1097" i="40"/>
  <c r="U197" i="70"/>
  <c r="R198" i="56"/>
  <c r="L212" i="84"/>
  <c r="U189" i="70"/>
  <c r="S188" i="86"/>
  <c r="R190" i="56"/>
  <c r="L185" i="88"/>
  <c r="D1081" i="40"/>
  <c r="L206" i="84"/>
  <c r="L198"/>
  <c r="D1053" i="40"/>
  <c r="L171" i="88"/>
  <c r="U175" i="70"/>
  <c r="R176" i="56"/>
  <c r="S174" i="86"/>
  <c r="L180" i="84"/>
  <c r="U157" i="70"/>
  <c r="L153" i="88"/>
  <c r="S156" i="86"/>
  <c r="D1017" i="40"/>
  <c r="R158" i="56"/>
  <c r="L145" i="88"/>
  <c r="D1001" i="40"/>
  <c r="U149" i="70"/>
  <c r="S148" i="86"/>
  <c r="L172" i="84"/>
  <c r="R150" i="56"/>
  <c r="L135" i="88"/>
  <c r="R140" i="56"/>
  <c r="U139" i="70"/>
  <c r="S138" i="86"/>
  <c r="D981" i="40"/>
  <c r="T272" i="83"/>
  <c r="G272"/>
  <c r="L154" i="84"/>
  <c r="D965" i="40"/>
  <c r="U131" i="70"/>
  <c r="R132" i="56"/>
  <c r="L127" i="88"/>
  <c r="S130" i="86"/>
  <c r="L144" i="84"/>
  <c r="U121" i="70"/>
  <c r="L117" i="88"/>
  <c r="D945" i="40"/>
  <c r="S112" i="86"/>
  <c r="L109" i="88"/>
  <c r="L136" i="84"/>
  <c r="U97" i="70"/>
  <c r="S96" i="86"/>
  <c r="R98" i="56"/>
  <c r="D897" i="40"/>
  <c r="L93" i="88"/>
  <c r="R86" i="56"/>
  <c r="D873" i="40"/>
  <c r="P162" i="82" s="1"/>
  <c r="G162" s="1"/>
  <c r="U85" i="70"/>
  <c r="L81" i="88"/>
  <c r="L108" i="84"/>
  <c r="S84" i="86"/>
  <c r="L98" i="84"/>
  <c r="S74" i="86"/>
  <c r="U75" i="70"/>
  <c r="R76" i="56"/>
  <c r="L71" i="88"/>
  <c r="D853" i="40"/>
  <c r="S66" i="86"/>
  <c r="D837" i="40"/>
  <c r="T128" i="83"/>
  <c r="G128"/>
  <c r="L63" i="88"/>
  <c r="L84" i="84"/>
  <c r="U61" i="70"/>
  <c r="L57" i="88"/>
  <c r="S60" i="86"/>
  <c r="U51" i="70"/>
  <c r="R52" i="56"/>
  <c r="D805" i="40"/>
  <c r="L74" i="84"/>
  <c r="E761" i="40"/>
  <c r="D52" i="83"/>
  <c r="AA52"/>
  <c r="E30" i="56"/>
  <c r="I29" i="70"/>
  <c r="M27" i="40"/>
  <c r="D28" i="86"/>
  <c r="D737" i="40"/>
  <c r="P26" i="82"/>
  <c r="G26"/>
  <c r="L13" i="88"/>
  <c r="C326" i="84"/>
  <c r="C33" i="56"/>
  <c r="C263" i="70"/>
  <c r="C320" i="84"/>
  <c r="D1101" i="40"/>
  <c r="T392" i="83"/>
  <c r="G392"/>
  <c r="P390" i="82"/>
  <c r="G390" s="1"/>
  <c r="U67" i="70"/>
  <c r="C304" i="56"/>
  <c r="C1241" i="40"/>
  <c r="C297" i="70"/>
  <c r="L195" i="88"/>
  <c r="R68" i="56"/>
  <c r="D304" i="88"/>
  <c r="B304" s="1"/>
  <c r="C302" i="86"/>
  <c r="G255" i="56"/>
  <c r="A255"/>
  <c r="C249" i="88"/>
  <c r="L216" i="84"/>
  <c r="L215" i="88"/>
  <c r="C105" i="70"/>
  <c r="C130" i="56"/>
  <c r="U37" i="70"/>
  <c r="C136" i="86"/>
  <c r="C226" i="56"/>
  <c r="S110" i="86"/>
  <c r="L79" i="88"/>
  <c r="U123" i="70"/>
  <c r="C320" i="86"/>
  <c r="C321" i="70"/>
  <c r="C314" i="86"/>
  <c r="C1333" i="40"/>
  <c r="C300" i="56"/>
  <c r="C298" i="86"/>
  <c r="C1285" i="40"/>
  <c r="C291" i="70"/>
  <c r="C284" i="56"/>
  <c r="C306" i="84"/>
  <c r="C296"/>
  <c r="C274" i="56"/>
  <c r="C288" i="84"/>
  <c r="C261" i="88"/>
  <c r="C1233" i="40"/>
  <c r="C265" i="70"/>
  <c r="C266" i="56"/>
  <c r="C264" i="86"/>
  <c r="C1217" i="40"/>
  <c r="C508" i="83" s="1"/>
  <c r="C280" i="84"/>
  <c r="C258" i="56"/>
  <c r="S246" i="86"/>
  <c r="L243" i="88"/>
  <c r="R248" i="56"/>
  <c r="D1197" i="40"/>
  <c r="U247" i="70"/>
  <c r="L270" i="84"/>
  <c r="U239" i="70"/>
  <c r="L235" i="88"/>
  <c r="L262" i="84"/>
  <c r="S238" i="86"/>
  <c r="U235" i="70"/>
  <c r="R236" i="56"/>
  <c r="L231" i="88"/>
  <c r="S234" i="86"/>
  <c r="L258" i="84"/>
  <c r="D1173" i="40"/>
  <c r="L244" i="84"/>
  <c r="D1145" i="40"/>
  <c r="L217" i="88"/>
  <c r="R222" i="56"/>
  <c r="S220" i="86"/>
  <c r="U221" i="70"/>
  <c r="L234" i="84"/>
  <c r="L207" i="88"/>
  <c r="D1125" i="40"/>
  <c r="R212" i="56"/>
  <c r="U211" i="70"/>
  <c r="S210" i="86"/>
  <c r="D1105" i="40"/>
  <c r="R202" i="56"/>
  <c r="L197" i="88"/>
  <c r="L183"/>
  <c r="L210" i="84"/>
  <c r="U187" i="70"/>
  <c r="D1077" i="40"/>
  <c r="R188" i="56"/>
  <c r="U161" i="70"/>
  <c r="S160" i="86"/>
  <c r="R162" i="56"/>
  <c r="D1025" i="40"/>
  <c r="P314" i="69" s="1"/>
  <c r="G314" s="1"/>
  <c r="L157" i="88"/>
  <c r="U151" i="70"/>
  <c r="L174" i="84"/>
  <c r="R152" i="56"/>
  <c r="D1005" i="40"/>
  <c r="S150" i="86"/>
  <c r="L147" i="88"/>
  <c r="L137"/>
  <c r="D985" i="40"/>
  <c r="S140" i="86"/>
  <c r="L164" i="84"/>
  <c r="D961" i="40"/>
  <c r="L125" i="88"/>
  <c r="U129" i="70"/>
  <c r="R130" i="56"/>
  <c r="S118" i="86"/>
  <c r="L142" i="84"/>
  <c r="L115" i="88"/>
  <c r="D901" i="40"/>
  <c r="S98" i="86"/>
  <c r="R100" i="56"/>
  <c r="U99" i="70"/>
  <c r="L95" i="88"/>
  <c r="L122" i="84"/>
  <c r="U89" i="70"/>
  <c r="R90" i="56"/>
  <c r="L112" i="84"/>
  <c r="D881" i="40"/>
  <c r="U79" i="70"/>
  <c r="D861" i="40"/>
  <c r="L102" i="84"/>
  <c r="R80" i="56"/>
  <c r="L75" i="88"/>
  <c r="S78" i="86"/>
  <c r="S64"/>
  <c r="L88" i="84"/>
  <c r="D833" i="40"/>
  <c r="P122" i="69" s="1"/>
  <c r="G122" s="1"/>
  <c r="L78" i="84"/>
  <c r="L51" i="88"/>
  <c r="D813" i="40"/>
  <c r="S54" i="86"/>
  <c r="U55" i="70"/>
  <c r="R56" i="56"/>
  <c r="U45" i="70"/>
  <c r="L41" i="88"/>
  <c r="R46" i="56"/>
  <c r="L68" i="84"/>
  <c r="D793" i="40"/>
  <c r="T84" i="83"/>
  <c r="G84" s="1"/>
  <c r="D30" i="88"/>
  <c r="B30"/>
  <c r="G35" i="56"/>
  <c r="A35" s="1"/>
  <c r="E33" i="86"/>
  <c r="B33"/>
  <c r="F57" i="84"/>
  <c r="B57" s="1"/>
  <c r="G24" i="56"/>
  <c r="A24"/>
  <c r="F749" i="40"/>
  <c r="D19" i="88"/>
  <c r="B19" s="1"/>
  <c r="E22" i="86"/>
  <c r="B22"/>
  <c r="F46" i="84"/>
  <c r="B46" s="1"/>
  <c r="E18" i="86"/>
  <c r="B18"/>
  <c r="F741" i="40"/>
  <c r="E30" i="82" s="1"/>
  <c r="D15" i="88"/>
  <c r="B15"/>
  <c r="O19" i="70"/>
  <c r="B19"/>
  <c r="B17" i="40"/>
  <c r="C307" i="70"/>
  <c r="C1309" i="40"/>
  <c r="C600" i="83"/>
  <c r="C297" i="88"/>
  <c r="S198" i="86"/>
  <c r="L89" i="88"/>
  <c r="C303" i="70"/>
  <c r="C253"/>
  <c r="S192" i="86"/>
  <c r="L166" i="84"/>
  <c r="R18" i="56"/>
  <c r="O23" i="70"/>
  <c r="B23"/>
  <c r="S36" i="86"/>
  <c r="L107" i="88"/>
  <c r="L120" i="84"/>
  <c r="C342"/>
  <c r="C318" i="86"/>
  <c r="C319" i="70"/>
  <c r="C1341" i="40"/>
  <c r="C630" i="69"/>
  <c r="C310" i="56"/>
  <c r="C1321" i="40"/>
  <c r="C309" i="70"/>
  <c r="C332" i="84"/>
  <c r="C308" i="86"/>
  <c r="C305" i="88"/>
  <c r="C1297" i="40"/>
  <c r="C298" i="56"/>
  <c r="C293" i="88"/>
  <c r="C288" i="56"/>
  <c r="C287" i="70"/>
  <c r="C310" i="84"/>
  <c r="C283" i="88"/>
  <c r="C286" i="86"/>
  <c r="C1277" i="40"/>
  <c r="C271" i="88"/>
  <c r="C276" i="56"/>
  <c r="C1225" i="40"/>
  <c r="C514" i="82" s="1"/>
  <c r="C261" i="70"/>
  <c r="C257" i="88"/>
  <c r="C284" i="84"/>
  <c r="R250" i="56"/>
  <c r="D1201" i="40"/>
  <c r="L245" i="88"/>
  <c r="S248" i="86"/>
  <c r="U249" i="70"/>
  <c r="L272" i="84"/>
  <c r="U237" i="70"/>
  <c r="R238" i="56"/>
  <c r="L233" i="88"/>
  <c r="S236" i="86"/>
  <c r="D1177" i="40"/>
  <c r="T468" i="83"/>
  <c r="G468" s="1"/>
  <c r="L260" i="84"/>
  <c r="L223" i="88"/>
  <c r="L250" i="84"/>
  <c r="S226" i="86"/>
  <c r="D1157" i="40"/>
  <c r="P446" i="69"/>
  <c r="G446" s="1"/>
  <c r="L211" i="88"/>
  <c r="U215" i="70"/>
  <c r="L238" i="84"/>
  <c r="R216" i="56"/>
  <c r="D1133" i="40"/>
  <c r="S214" i="86"/>
  <c r="U195" i="70"/>
  <c r="L191" i="88"/>
  <c r="L218" i="84"/>
  <c r="R196" i="56"/>
  <c r="S194" i="86"/>
  <c r="U181" i="70"/>
  <c r="L177" i="88"/>
  <c r="L204" i="84"/>
  <c r="R182" i="56"/>
  <c r="S180" i="86"/>
  <c r="L196" i="84"/>
  <c r="D1049" i="40"/>
  <c r="U173" i="70"/>
  <c r="L169" i="88"/>
  <c r="S158" i="86"/>
  <c r="U159" i="70"/>
  <c r="R160" i="56"/>
  <c r="L155" i="88"/>
  <c r="D1021" i="40"/>
  <c r="P310" i="82" s="1"/>
  <c r="G310" s="1"/>
  <c r="L182" i="84"/>
  <c r="L141" i="88"/>
  <c r="D993" i="40"/>
  <c r="U145" i="70"/>
  <c r="L168" i="84"/>
  <c r="S144" i="86"/>
  <c r="L133" i="88"/>
  <c r="S136" i="86"/>
  <c r="L160" i="84"/>
  <c r="D977" i="40"/>
  <c r="T268" i="83"/>
  <c r="G268"/>
  <c r="U137" i="70"/>
  <c r="D957" i="40"/>
  <c r="L123" i="88"/>
  <c r="S126" i="86"/>
  <c r="U127" i="70"/>
  <c r="L150" i="84"/>
  <c r="D933" i="40"/>
  <c r="P222" i="69" s="1"/>
  <c r="L138" i="84"/>
  <c r="U115" i="70"/>
  <c r="R116" i="56"/>
  <c r="L111" i="88"/>
  <c r="D893" i="40"/>
  <c r="L118" i="84"/>
  <c r="U95" i="70"/>
  <c r="S94" i="86"/>
  <c r="L91" i="88"/>
  <c r="R96" i="56"/>
  <c r="R82"/>
  <c r="L77" i="88"/>
  <c r="U81" i="70"/>
  <c r="L104" i="84"/>
  <c r="D865" i="40"/>
  <c r="P154" i="82" s="1"/>
  <c r="G154" s="1"/>
  <c r="S80" i="86"/>
  <c r="S56"/>
  <c r="L53" i="88"/>
  <c r="R58" i="56"/>
  <c r="D817" i="40"/>
  <c r="T108" i="83" s="1"/>
  <c r="P106" i="82"/>
  <c r="G106" s="1"/>
  <c r="U57" i="70"/>
  <c r="L80" i="84"/>
  <c r="D797" i="40"/>
  <c r="R48" i="56"/>
  <c r="U39" i="70"/>
  <c r="L62" i="84"/>
  <c r="L35" i="88"/>
  <c r="M25" i="40"/>
  <c r="BD48" i="83"/>
  <c r="BG48"/>
  <c r="S9" i="86"/>
  <c r="L33" i="84"/>
  <c r="L6" i="88"/>
  <c r="R11" i="56"/>
  <c r="U10" i="70"/>
  <c r="E34" i="82"/>
  <c r="A34" s="1"/>
  <c r="A35" s="1"/>
  <c r="C330" i="84"/>
  <c r="C254" i="56"/>
  <c r="U227" i="70"/>
  <c r="R146" i="56"/>
  <c r="R174"/>
  <c r="C302"/>
  <c r="R62"/>
  <c r="R94"/>
  <c r="C276" i="84"/>
  <c r="R194" i="56"/>
  <c r="S16" i="86"/>
  <c r="L33" i="88"/>
  <c r="D723" i="40"/>
  <c r="L76" i="84"/>
  <c r="S114" i="86"/>
  <c r="C320" i="56"/>
  <c r="D270" i="88"/>
  <c r="B270"/>
  <c r="R74" i="56"/>
  <c r="R240"/>
  <c r="C240" i="86"/>
  <c r="E281"/>
  <c r="B281"/>
  <c r="C293" i="70"/>
  <c r="C289" i="88"/>
  <c r="C294" i="56"/>
  <c r="C1273" i="40"/>
  <c r="C564" i="83" s="1"/>
  <c r="C286" i="56"/>
  <c r="C308" i="84"/>
  <c r="C284" i="86"/>
  <c r="C273" i="88"/>
  <c r="C300" i="84"/>
  <c r="C276" i="86"/>
  <c r="C1257" i="40"/>
  <c r="C265" i="88"/>
  <c r="C269" i="70"/>
  <c r="C270" i="56"/>
  <c r="C292" i="84"/>
  <c r="C1221" i="40"/>
  <c r="C260" i="56"/>
  <c r="C259" i="70"/>
  <c r="C255" i="88"/>
  <c r="C282" i="84"/>
  <c r="C258" i="86"/>
  <c r="C250"/>
  <c r="C252" i="56"/>
  <c r="C274" i="84"/>
  <c r="C251" i="70"/>
  <c r="C1205" i="40"/>
  <c r="L264" i="84"/>
  <c r="R242" i="56"/>
  <c r="L227" i="88"/>
  <c r="D1165" i="40"/>
  <c r="T456" i="83"/>
  <c r="G456" s="1"/>
  <c r="S230" i="86"/>
  <c r="R232" i="56"/>
  <c r="U231" i="70"/>
  <c r="L254" i="84"/>
  <c r="L246"/>
  <c r="D1149" i="40"/>
  <c r="U223" i="70"/>
  <c r="L219" i="88"/>
  <c r="S222" i="86"/>
  <c r="R224" i="56"/>
  <c r="U213" i="70"/>
  <c r="S212" i="86"/>
  <c r="R214" i="56"/>
  <c r="D1129" i="40"/>
  <c r="L209" i="88"/>
  <c r="U207" i="70"/>
  <c r="D1117" i="40"/>
  <c r="T408" i="83"/>
  <c r="G408"/>
  <c r="L230" i="84"/>
  <c r="S206" i="86"/>
  <c r="R208" i="56"/>
  <c r="U199" i="70"/>
  <c r="R200" i="56"/>
  <c r="U191" i="70"/>
  <c r="D1057" i="40"/>
  <c r="L200" i="84"/>
  <c r="D1045" i="40"/>
  <c r="L167" i="88"/>
  <c r="L194" i="84"/>
  <c r="U171" i="70"/>
  <c r="R172" i="56"/>
  <c r="S170" i="86"/>
  <c r="D1009" i="40"/>
  <c r="T300" i="83" s="1"/>
  <c r="U153" i="70"/>
  <c r="S152" i="86"/>
  <c r="R154" i="56"/>
  <c r="L176" i="84"/>
  <c r="D989" i="40"/>
  <c r="P278" i="69"/>
  <c r="G278"/>
  <c r="L139" i="88"/>
  <c r="R144" i="56"/>
  <c r="S142" i="86"/>
  <c r="S132"/>
  <c r="D969" i="40"/>
  <c r="U133" i="70"/>
  <c r="L148" i="84"/>
  <c r="D953" i="40"/>
  <c r="S124" i="86"/>
  <c r="L121" i="88"/>
  <c r="S116" i="86"/>
  <c r="D937" i="40"/>
  <c r="P226" i="69" s="1"/>
  <c r="G226" s="1"/>
  <c r="U117" i="70"/>
  <c r="L140" i="84"/>
  <c r="R118" i="56"/>
  <c r="L113" i="88"/>
  <c r="L105"/>
  <c r="S108" i="86"/>
  <c r="R110" i="56"/>
  <c r="S90" i="86"/>
  <c r="R92" i="56"/>
  <c r="L87" i="88"/>
  <c r="L114" i="84"/>
  <c r="D885" i="40"/>
  <c r="U91" i="70"/>
  <c r="R88" i="56"/>
  <c r="L83" i="88"/>
  <c r="D877" i="40"/>
  <c r="L110" i="84"/>
  <c r="S86" i="86"/>
  <c r="U87" i="70"/>
  <c r="U77"/>
  <c r="R78" i="56"/>
  <c r="L100" i="84"/>
  <c r="S76" i="86"/>
  <c r="L73" i="88"/>
  <c r="D857" i="40"/>
  <c r="D841"/>
  <c r="T132" i="83"/>
  <c r="G132" s="1"/>
  <c r="L65" i="88"/>
  <c r="U69" i="70"/>
  <c r="L55" i="88"/>
  <c r="L82" i="84"/>
  <c r="U59" i="70"/>
  <c r="S58" i="86"/>
  <c r="R60" i="56"/>
  <c r="D821" i="40"/>
  <c r="L72" i="84"/>
  <c r="U49" i="70"/>
  <c r="L45" i="88"/>
  <c r="D801" i="40"/>
  <c r="S48" i="86"/>
  <c r="R44" i="56"/>
  <c r="U43" i="70"/>
  <c r="L39" i="88"/>
  <c r="S42" i="86"/>
  <c r="C32" i="70"/>
  <c r="C767" i="40"/>
  <c r="C28" i="88"/>
  <c r="E20" i="86"/>
  <c r="B20"/>
  <c r="G22" i="56"/>
  <c r="A22"/>
  <c r="B19" i="40"/>
  <c r="F731"/>
  <c r="E20" i="82" s="1"/>
  <c r="A20" s="1"/>
  <c r="C672"/>
  <c r="C315" i="70"/>
  <c r="C1269" i="40"/>
  <c r="C314" i="84"/>
  <c r="L90"/>
  <c r="S172" i="86"/>
  <c r="L224" i="84"/>
  <c r="C1305" i="40"/>
  <c r="U109" i="70"/>
  <c r="R120" i="56"/>
  <c r="D825" i="40"/>
  <c r="P114" i="82" s="1"/>
  <c r="G114" s="1"/>
  <c r="S92" i="86"/>
  <c r="L152" i="84"/>
  <c r="U93" i="70"/>
  <c r="C256" i="86"/>
  <c r="C328" i="84"/>
  <c r="L236"/>
  <c r="U17" i="70"/>
  <c r="L49" i="88"/>
  <c r="F42" i="84"/>
  <c r="B42" s="1"/>
  <c r="S50" i="86"/>
  <c r="R50" i="56"/>
  <c r="D781" i="40"/>
  <c r="R122" i="56"/>
  <c r="C315" i="88"/>
  <c r="L184" i="84"/>
  <c r="S82" i="86"/>
  <c r="D1181" i="40"/>
  <c r="T472" i="83"/>
  <c r="G472"/>
  <c r="D929" i="40"/>
  <c r="C247" i="88"/>
  <c r="R230" i="56"/>
  <c r="C317" i="88"/>
  <c r="R114" i="56"/>
  <c r="L173" i="88"/>
  <c r="S200" i="86"/>
  <c r="L132" i="84"/>
  <c r="U119" i="70"/>
  <c r="R66" i="56"/>
  <c r="D260" i="88"/>
  <c r="B260"/>
  <c r="S128" i="86"/>
  <c r="C257" i="70"/>
  <c r="C277"/>
  <c r="C301" i="88"/>
  <c r="D252"/>
  <c r="B252" s="1"/>
  <c r="O254" i="70"/>
  <c r="B254"/>
  <c r="F1275" i="40"/>
  <c r="C224" i="84"/>
  <c r="L40"/>
  <c r="B290" i="40"/>
  <c r="C289" i="70"/>
  <c r="C260" i="86"/>
  <c r="C264" i="84"/>
  <c r="D789" i="40"/>
  <c r="P78" i="82"/>
  <c r="G78" s="1"/>
  <c r="R40" i="56"/>
  <c r="C138"/>
  <c r="L92" i="84"/>
  <c r="S120" i="86"/>
  <c r="C309" i="88"/>
  <c r="S186" i="86"/>
  <c r="L162" i="84"/>
  <c r="R126" i="56"/>
  <c r="C295" i="88"/>
  <c r="D16" i="86"/>
  <c r="E737" i="40"/>
  <c r="I17" i="70"/>
  <c r="E18" i="56"/>
  <c r="M15" i="40"/>
  <c r="E763"/>
  <c r="I30" i="70"/>
  <c r="M28" i="40"/>
  <c r="C98" i="56"/>
  <c r="C897" i="40"/>
  <c r="C186" i="82"/>
  <c r="C96" i="86"/>
  <c r="C120" i="84"/>
  <c r="C93" i="88"/>
  <c r="C93" i="70"/>
  <c r="C94" i="56"/>
  <c r="C889" i="40"/>
  <c r="C178" i="69"/>
  <c r="C116" i="84"/>
  <c r="C92" i="86"/>
  <c r="C91" i="70"/>
  <c r="C885" i="40"/>
  <c r="C174" i="82"/>
  <c r="C114" i="84"/>
  <c r="C88" i="86"/>
  <c r="C89" i="70"/>
  <c r="C881" i="40"/>
  <c r="C90" i="56"/>
  <c r="C85" i="88"/>
  <c r="C87" i="70"/>
  <c r="C86" i="86"/>
  <c r="C88" i="56"/>
  <c r="C877" i="40"/>
  <c r="C873"/>
  <c r="C164" i="83" s="1"/>
  <c r="C81" i="88"/>
  <c r="C85" i="70"/>
  <c r="C83"/>
  <c r="C84" i="56"/>
  <c r="C106" i="84"/>
  <c r="C79" i="88"/>
  <c r="C869" i="40"/>
  <c r="C82" i="86"/>
  <c r="C77" i="88"/>
  <c r="C81" i="70"/>
  <c r="C75" i="88"/>
  <c r="C861" i="40"/>
  <c r="C102" i="84"/>
  <c r="C79" i="70"/>
  <c r="C78" i="86"/>
  <c r="C73" i="88"/>
  <c r="C78" i="56"/>
  <c r="C75" i="70"/>
  <c r="C71" i="88"/>
  <c r="C74" i="86"/>
  <c r="C98" i="84"/>
  <c r="C71" i="70"/>
  <c r="C94" i="84"/>
  <c r="C67" i="88"/>
  <c r="C845" i="40"/>
  <c r="C72" i="56"/>
  <c r="C70" i="86"/>
  <c r="C69" i="70"/>
  <c r="C65" i="88"/>
  <c r="C92" i="84"/>
  <c r="C841" i="40"/>
  <c r="C68" i="86"/>
  <c r="C90" i="84"/>
  <c r="C837" i="40"/>
  <c r="C67" i="70"/>
  <c r="C68" i="56"/>
  <c r="C66" i="86"/>
  <c r="C63" i="88"/>
  <c r="C833" i="40"/>
  <c r="C65" i="70"/>
  <c r="C61" i="88"/>
  <c r="C64" i="86"/>
  <c r="C66" i="56"/>
  <c r="C86" i="84"/>
  <c r="C829" i="40"/>
  <c r="C63" i="70"/>
  <c r="C62" i="56"/>
  <c r="C61" i="70"/>
  <c r="C57" i="88"/>
  <c r="C84" i="84"/>
  <c r="C60" i="86"/>
  <c r="C825" i="40"/>
  <c r="C82" i="84"/>
  <c r="C55" i="88"/>
  <c r="C60" i="56"/>
  <c r="C53" i="88"/>
  <c r="C58" i="56"/>
  <c r="C817" i="40"/>
  <c r="C80" i="84"/>
  <c r="C56" i="86"/>
  <c r="C57" i="70"/>
  <c r="C53"/>
  <c r="C809" i="40"/>
  <c r="C54" i="56"/>
  <c r="C76" i="84"/>
  <c r="C50" i="86"/>
  <c r="C805" i="40"/>
  <c r="C74" i="84"/>
  <c r="C51" i="70"/>
  <c r="C47" i="88"/>
  <c r="C49" i="70"/>
  <c r="C48" i="86"/>
  <c r="C50" i="56"/>
  <c r="C801" i="40"/>
  <c r="C45" i="88"/>
  <c r="C43"/>
  <c r="C48" i="56"/>
  <c r="C47" i="70"/>
  <c r="C46" i="86"/>
  <c r="C70" i="84"/>
  <c r="C44" i="86"/>
  <c r="C793" i="40"/>
  <c r="C41" i="88"/>
  <c r="C45" i="70"/>
  <c r="C68" i="84"/>
  <c r="C785" i="40"/>
  <c r="C64" i="84"/>
  <c r="C40" i="86"/>
  <c r="C41" i="70"/>
  <c r="C35" i="88"/>
  <c r="C38" i="86"/>
  <c r="C39" i="70"/>
  <c r="C62" i="84"/>
  <c r="C33" i="88"/>
  <c r="C38" i="56"/>
  <c r="C36" i="86"/>
  <c r="C60" i="84"/>
  <c r="C37" i="70"/>
  <c r="L57" i="84"/>
  <c r="R35" i="56"/>
  <c r="D771" i="40"/>
  <c r="U34" i="70"/>
  <c r="E30" i="86"/>
  <c r="B30" s="1"/>
  <c r="O31" i="70"/>
  <c r="B31"/>
  <c r="F765" i="40"/>
  <c r="D761"/>
  <c r="P50" i="82" s="1"/>
  <c r="G50" s="1"/>
  <c r="L52" i="84"/>
  <c r="L50"/>
  <c r="U27" i="70"/>
  <c r="S26" i="86"/>
  <c r="S24"/>
  <c r="L21" i="88"/>
  <c r="M21" i="40"/>
  <c r="I23" i="70"/>
  <c r="D22" i="86"/>
  <c r="E24" i="56"/>
  <c r="M17" i="40"/>
  <c r="E741"/>
  <c r="C40" i="84"/>
  <c r="C17" i="70"/>
  <c r="C737" i="40"/>
  <c r="C26" i="82"/>
  <c r="C35" i="84"/>
  <c r="C727" i="40"/>
  <c r="C8" i="88"/>
  <c r="C13" i="56"/>
  <c r="C12" i="70"/>
  <c r="U344"/>
  <c r="C108" i="84"/>
  <c r="U360" i="70"/>
  <c r="U364"/>
  <c r="R397" i="56"/>
  <c r="C110" i="84"/>
  <c r="C104"/>
  <c r="C97" i="70"/>
  <c r="L30" i="88"/>
  <c r="L386"/>
  <c r="S389" i="86"/>
  <c r="R387" i="56"/>
  <c r="D1475" i="40"/>
  <c r="L382" i="88"/>
  <c r="D1467" i="40"/>
  <c r="L378" i="88"/>
  <c r="L405" i="84"/>
  <c r="L374" i="88"/>
  <c r="S377" i="86"/>
  <c r="D1459" i="40"/>
  <c r="U378" i="70"/>
  <c r="R379" i="56"/>
  <c r="U374" i="70"/>
  <c r="D1451" i="40"/>
  <c r="P732" i="69"/>
  <c r="G732"/>
  <c r="T734" i="83"/>
  <c r="G734" s="1"/>
  <c r="P732" i="82"/>
  <c r="G732"/>
  <c r="S361" i="86"/>
  <c r="D1427" i="40"/>
  <c r="R361" i="56"/>
  <c r="D1423" i="40"/>
  <c r="L354" i="88"/>
  <c r="S357" i="86"/>
  <c r="L379" i="84"/>
  <c r="U356" i="70"/>
  <c r="D1387" i="40"/>
  <c r="U342" i="70"/>
  <c r="L363" i="84"/>
  <c r="L336" i="88"/>
  <c r="D1383" i="40"/>
  <c r="P672" i="69" s="1"/>
  <c r="G672" s="1"/>
  <c r="U338" i="70"/>
  <c r="R339" i="56"/>
  <c r="S337" i="86"/>
  <c r="L328" i="88"/>
  <c r="D1359" i="40"/>
  <c r="L324" i="88"/>
  <c r="R329" i="56"/>
  <c r="D1351" i="40"/>
  <c r="L347" i="84"/>
  <c r="R325" i="56"/>
  <c r="U324" i="70"/>
  <c r="L359" i="84"/>
  <c r="L376" i="88"/>
  <c r="C92" i="56"/>
  <c r="C112" i="84"/>
  <c r="C853" i="40"/>
  <c r="C87" i="88"/>
  <c r="C88" i="84"/>
  <c r="D753" i="40"/>
  <c r="L361" i="84"/>
  <c r="S355" i="86"/>
  <c r="R363" i="56"/>
  <c r="L393" i="84"/>
  <c r="L409"/>
  <c r="S391" i="86"/>
  <c r="L419" i="84"/>
  <c r="L320" i="88"/>
  <c r="L332"/>
  <c r="D18" i="86"/>
  <c r="C90"/>
  <c r="C83" i="88"/>
  <c r="C58" i="86"/>
  <c r="R383" i="56"/>
  <c r="L389" i="84"/>
  <c r="S341" i="86"/>
  <c r="R347" i="56"/>
  <c r="L381" i="84"/>
  <c r="U362" i="70"/>
  <c r="S369" i="86"/>
  <c r="L411" i="84"/>
  <c r="R393" i="56"/>
  <c r="L349" i="84"/>
  <c r="L334" i="88"/>
  <c r="U382" i="70"/>
  <c r="E20" i="56"/>
  <c r="M20"/>
  <c r="C13" i="88"/>
  <c r="C76" i="56"/>
  <c r="C89" i="88"/>
  <c r="S33" i="86"/>
  <c r="U328" i="70"/>
  <c r="U358"/>
  <c r="U390"/>
  <c r="I19"/>
  <c r="C16" i="86"/>
  <c r="C37" i="88"/>
  <c r="O227" i="56"/>
  <c r="D393" i="86"/>
  <c r="M392" i="40"/>
  <c r="D389" i="86"/>
  <c r="E1483" i="40"/>
  <c r="E389" i="56"/>
  <c r="I388" i="70"/>
  <c r="E1471" i="40"/>
  <c r="D760" i="82" s="1"/>
  <c r="D383" i="86"/>
  <c r="I378" i="70"/>
  <c r="D377" i="86"/>
  <c r="M354" i="40"/>
  <c r="E351" i="56"/>
  <c r="M351"/>
  <c r="M348" i="40"/>
  <c r="M326"/>
  <c r="E1359"/>
  <c r="E300" i="86"/>
  <c r="B300"/>
  <c r="F324" i="84"/>
  <c r="B324" s="1"/>
  <c r="G302" i="56"/>
  <c r="A302" s="1"/>
  <c r="M194" i="40"/>
  <c r="M106"/>
  <c r="E1307"/>
  <c r="M300"/>
  <c r="D257" i="86"/>
  <c r="M256" i="40"/>
  <c r="E255" i="56"/>
  <c r="M255"/>
  <c r="M252" i="40"/>
  <c r="BR76" i="83"/>
  <c r="BG68"/>
  <c r="BG64"/>
  <c r="BG62"/>
  <c r="BR58"/>
  <c r="BR56"/>
  <c r="BR54"/>
  <c r="BR52"/>
  <c r="BG42"/>
  <c r="BG40"/>
  <c r="E1187" i="40"/>
  <c r="D478" i="83" s="1"/>
  <c r="AA478" s="1"/>
  <c r="M240" i="40"/>
  <c r="I238" i="70"/>
  <c r="M236" i="40"/>
  <c r="D147" i="86"/>
  <c r="M146" i="40"/>
  <c r="D143" i="86"/>
  <c r="M142" i="40"/>
  <c r="E125" i="56"/>
  <c r="M122" i="40"/>
  <c r="M158"/>
  <c r="M98"/>
  <c r="M254"/>
  <c r="M250"/>
  <c r="M230"/>
  <c r="M40"/>
  <c r="BG38" i="83"/>
  <c r="CC34"/>
  <c r="BG758"/>
  <c r="BR740"/>
  <c r="BG716"/>
  <c r="BG674"/>
  <c r="BG628"/>
  <c r="BR610"/>
  <c r="BG606"/>
  <c r="BG594"/>
  <c r="BR588"/>
  <c r="BG574"/>
  <c r="BR572"/>
  <c r="BR556"/>
  <c r="BG556"/>
  <c r="BR540"/>
  <c r="BG540"/>
  <c r="BG524"/>
  <c r="BG522"/>
  <c r="BG508"/>
  <c r="BG488"/>
  <c r="BG472"/>
  <c r="BG470"/>
  <c r="BG456"/>
  <c r="AV52"/>
  <c r="AV48"/>
  <c r="AV46"/>
  <c r="M337" i="40"/>
  <c r="BG446" i="83"/>
  <c r="BG444"/>
  <c r="BG410"/>
  <c r="BG408"/>
  <c r="BG394"/>
  <c r="BR390"/>
  <c r="BG376"/>
  <c r="BR374"/>
  <c r="BG338"/>
  <c r="BG336"/>
  <c r="BG322"/>
  <c r="BG320"/>
  <c r="BG304"/>
  <c r="BG288"/>
  <c r="BR284"/>
  <c r="AV680"/>
  <c r="AV628"/>
  <c r="AV572"/>
  <c r="AV556"/>
  <c r="AV518"/>
  <c r="AV500"/>
  <c r="BG280"/>
  <c r="BG278"/>
  <c r="BG262"/>
  <c r="BG260"/>
  <c r="BG246"/>
  <c r="BG244"/>
  <c r="BG228"/>
  <c r="BG226"/>
  <c r="BR208"/>
  <c r="BG194"/>
  <c r="BR192"/>
  <c r="BR176"/>
  <c r="AV448"/>
  <c r="AV404"/>
  <c r="AV390"/>
  <c r="AV332"/>
  <c r="AV330"/>
  <c r="AV284"/>
  <c r="AV282"/>
  <c r="BR168"/>
  <c r="BG168"/>
  <c r="BR152"/>
  <c r="BG152"/>
  <c r="BG138"/>
  <c r="BG106"/>
  <c r="BG104"/>
  <c r="BG102"/>
  <c r="BG100"/>
  <c r="BG98"/>
  <c r="BR96"/>
  <c r="BG96"/>
  <c r="BG94"/>
  <c r="BG92"/>
  <c r="AV230"/>
  <c r="AV226"/>
  <c r="AV180"/>
  <c r="AV178"/>
  <c r="AV134"/>
  <c r="C658"/>
  <c r="E348" i="82"/>
  <c r="A348"/>
  <c r="A349"/>
  <c r="I387" i="70"/>
  <c r="C163" i="88"/>
  <c r="C192" i="84"/>
  <c r="C181" i="88"/>
  <c r="C191" i="70"/>
  <c r="C198" i="56"/>
  <c r="C212" i="86"/>
  <c r="C242" i="84"/>
  <c r="C222" i="56"/>
  <c r="C231" i="88"/>
  <c r="C241" i="70"/>
  <c r="D264" i="88"/>
  <c r="B264"/>
  <c r="E267" i="86"/>
  <c r="B267"/>
  <c r="E257"/>
  <c r="B257"/>
  <c r="C211" i="70"/>
  <c r="G273" i="56"/>
  <c r="A273" s="1"/>
  <c r="M274" i="40"/>
  <c r="M371"/>
  <c r="M318"/>
  <c r="D392" i="88"/>
  <c r="B392"/>
  <c r="D368" i="86"/>
  <c r="E1489" i="40"/>
  <c r="D778" i="82" s="1"/>
  <c r="I292" i="70"/>
  <c r="E330" i="86"/>
  <c r="B330" s="1"/>
  <c r="F358" i="84"/>
  <c r="B358"/>
  <c r="B337" i="40"/>
  <c r="F368" i="84"/>
  <c r="B368" s="1"/>
  <c r="D348" i="86"/>
  <c r="C190" i="84"/>
  <c r="C1057" i="40"/>
  <c r="C193" i="88"/>
  <c r="C210" i="56"/>
  <c r="C1129" i="40"/>
  <c r="C215" i="88"/>
  <c r="C221"/>
  <c r="C229"/>
  <c r="C1173" i="40"/>
  <c r="O272" i="70"/>
  <c r="B272" s="1"/>
  <c r="F1247" i="40"/>
  <c r="O270" i="70"/>
  <c r="B270"/>
  <c r="E271" i="86"/>
  <c r="B271" s="1"/>
  <c r="G271" i="56"/>
  <c r="A271"/>
  <c r="B268" i="40"/>
  <c r="S395" i="86"/>
  <c r="M296" i="40"/>
  <c r="M283"/>
  <c r="M124"/>
  <c r="M92"/>
  <c r="B331"/>
  <c r="E338" i="86"/>
  <c r="B338" s="1"/>
  <c r="G346" i="56"/>
  <c r="A346"/>
  <c r="E374"/>
  <c r="C200" i="84"/>
  <c r="C183" i="88"/>
  <c r="C1101" i="40"/>
  <c r="C209" i="88"/>
  <c r="C218" i="86"/>
  <c r="C233" i="70"/>
  <c r="C234" i="86"/>
  <c r="C243" i="70"/>
  <c r="E269" i="86"/>
  <c r="B269"/>
  <c r="E1327" i="40"/>
  <c r="O268" i="70"/>
  <c r="B268"/>
  <c r="M267" i="40"/>
  <c r="I375" i="70"/>
  <c r="D394" i="86"/>
  <c r="D327" i="88"/>
  <c r="B327"/>
  <c r="D273" i="86"/>
  <c r="E332"/>
  <c r="B332"/>
  <c r="G340" i="56"/>
  <c r="A340" s="1"/>
  <c r="B339" i="40"/>
  <c r="D341" i="88"/>
  <c r="B341"/>
  <c r="I282" i="70"/>
  <c r="E392" i="56"/>
  <c r="C1041" i="40"/>
  <c r="C330" i="69"/>
  <c r="C184" i="86"/>
  <c r="C197" i="70"/>
  <c r="C200" i="86"/>
  <c r="C207" i="88"/>
  <c r="C217"/>
  <c r="C223"/>
  <c r="C232" i="86"/>
  <c r="C238" i="56"/>
  <c r="C242" i="86"/>
  <c r="I381" i="70"/>
  <c r="C213" i="88"/>
  <c r="L366"/>
  <c r="D1487" i="40"/>
  <c r="C351" i="84"/>
  <c r="L360" i="88"/>
  <c r="C1201" i="40"/>
  <c r="C492" i="83" s="1"/>
  <c r="M391" i="40"/>
  <c r="M292"/>
  <c r="M155"/>
  <c r="M118"/>
  <c r="F1369"/>
  <c r="D337" i="88"/>
  <c r="B337"/>
  <c r="G395" i="56"/>
  <c r="A395"/>
  <c r="G381"/>
  <c r="A381"/>
  <c r="B382" i="40"/>
  <c r="F409" i="84"/>
  <c r="B409"/>
  <c r="E1425" i="40"/>
  <c r="E378" i="56"/>
  <c r="E396"/>
  <c r="M396"/>
  <c r="I274" i="70"/>
  <c r="D281" i="86"/>
  <c r="D390"/>
  <c r="C169" i="70"/>
  <c r="C1125" i="40"/>
  <c r="C1133"/>
  <c r="C422" i="69"/>
  <c r="C1145" i="40"/>
  <c r="C234" i="56"/>
  <c r="C237" i="70"/>
  <c r="E390" i="56"/>
  <c r="M390"/>
  <c r="E339"/>
  <c r="D333" i="86"/>
  <c r="D1479" i="40"/>
  <c r="P768" i="69" s="1"/>
  <c r="G768" s="1"/>
  <c r="C240" i="84"/>
  <c r="M382" i="40"/>
  <c r="M352"/>
  <c r="M278"/>
  <c r="M116"/>
  <c r="M381"/>
  <c r="G333" i="56"/>
  <c r="A333"/>
  <c r="E331" i="86"/>
  <c r="B331"/>
  <c r="F355" i="84"/>
  <c r="B355"/>
  <c r="E642" i="82"/>
  <c r="A642"/>
  <c r="A643" s="1"/>
  <c r="E642" i="69"/>
  <c r="A642"/>
  <c r="A643"/>
  <c r="E644" i="83"/>
  <c r="A644"/>
  <c r="A645"/>
  <c r="U352" i="70"/>
  <c r="S351" i="86"/>
  <c r="D1407" i="40"/>
  <c r="L375" i="84"/>
  <c r="L348" i="88"/>
  <c r="R353" i="56"/>
  <c r="S349" i="86"/>
  <c r="D1403" i="40"/>
  <c r="R351" i="56"/>
  <c r="L373" i="84"/>
  <c r="U350" i="70"/>
  <c r="L346" i="88"/>
  <c r="L371" i="84"/>
  <c r="R349" i="56"/>
  <c r="D1399" i="40"/>
  <c r="U348" i="70"/>
  <c r="E1395" i="40"/>
  <c r="I346" i="70"/>
  <c r="D345" i="86"/>
  <c r="M344" i="40"/>
  <c r="E347" i="56"/>
  <c r="M342" i="40"/>
  <c r="E1391"/>
  <c r="D343" i="86"/>
  <c r="I344" i="70"/>
  <c r="E343" i="56"/>
  <c r="M343"/>
  <c r="M340" i="40"/>
  <c r="D341" i="86"/>
  <c r="I342" i="70"/>
  <c r="E1387" i="40"/>
  <c r="D676" i="69" s="1"/>
  <c r="D339" i="86"/>
  <c r="E341" i="56"/>
  <c r="E1383" i="40"/>
  <c r="I340" i="70"/>
  <c r="M338" i="40"/>
  <c r="F1379"/>
  <c r="O338" i="70"/>
  <c r="B338"/>
  <c r="E345" i="56"/>
  <c r="B332" i="40"/>
  <c r="F1371"/>
  <c r="G335" i="56"/>
  <c r="A335"/>
  <c r="E333" i="86"/>
  <c r="B333" s="1"/>
  <c r="D330" i="88"/>
  <c r="B330"/>
  <c r="O334" i="70"/>
  <c r="B334" s="1"/>
  <c r="C72" i="83"/>
  <c r="T254"/>
  <c r="G254" s="1"/>
  <c r="P252" i="82"/>
  <c r="G252"/>
  <c r="P252" i="69"/>
  <c r="G252"/>
  <c r="T274" i="83"/>
  <c r="G274"/>
  <c r="P272" i="82"/>
  <c r="G272"/>
  <c r="B330" i="40"/>
  <c r="E516" i="82"/>
  <c r="A516"/>
  <c r="A517" s="1"/>
  <c r="E516" i="69"/>
  <c r="A516"/>
  <c r="A517"/>
  <c r="B334" i="40"/>
  <c r="F1375"/>
  <c r="G337" i="56"/>
  <c r="A337"/>
  <c r="D332" i="88"/>
  <c r="B332"/>
  <c r="E335" i="86"/>
  <c r="B335"/>
  <c r="F359" i="84"/>
  <c r="B359"/>
  <c r="E434" i="83"/>
  <c r="A434"/>
  <c r="A435" s="1"/>
  <c r="E432" i="69"/>
  <c r="A432"/>
  <c r="A433"/>
  <c r="P602" i="82"/>
  <c r="G602"/>
  <c r="P602" i="69"/>
  <c r="G602" s="1"/>
  <c r="D328" i="88"/>
  <c r="B328"/>
  <c r="G331" i="56"/>
  <c r="A331" s="1"/>
  <c r="B328" i="40"/>
  <c r="D326" i="88"/>
  <c r="B326"/>
  <c r="E329" i="86"/>
  <c r="B329" s="1"/>
  <c r="F1363" i="40"/>
  <c r="E652" i="69" s="1"/>
  <c r="O330" i="70"/>
  <c r="B330" s="1"/>
  <c r="E36" i="83"/>
  <c r="A36"/>
  <c r="A37" s="1"/>
  <c r="E602"/>
  <c r="A602"/>
  <c r="A603"/>
  <c r="E600" i="82"/>
  <c r="A600" s="1"/>
  <c r="A601" s="1"/>
  <c r="O336" i="70"/>
  <c r="B336"/>
  <c r="T266" i="83"/>
  <c r="G266"/>
  <c r="P452" i="82"/>
  <c r="G452"/>
  <c r="T454" i="83"/>
  <c r="G454" s="1"/>
  <c r="O332" i="70"/>
  <c r="B332" s="1"/>
  <c r="P604" i="82"/>
  <c r="G604"/>
  <c r="P604" i="69"/>
  <c r="G604" s="1"/>
  <c r="T606" i="83"/>
  <c r="G606"/>
  <c r="C352"/>
  <c r="C360" i="69"/>
  <c r="C102" i="83"/>
  <c r="E362"/>
  <c r="A362"/>
  <c r="A363" s="1"/>
  <c r="D344" i="69"/>
  <c r="F418" i="84"/>
  <c r="B418"/>
  <c r="F1493" i="40"/>
  <c r="D389" i="88"/>
  <c r="B389"/>
  <c r="F416" i="84"/>
  <c r="B416" s="1"/>
  <c r="B385" i="40"/>
  <c r="F410" i="84"/>
  <c r="B410"/>
  <c r="F1477" i="40"/>
  <c r="B381"/>
  <c r="D379" i="88"/>
  <c r="B379"/>
  <c r="G382" i="56"/>
  <c r="A382" s="1"/>
  <c r="F400" i="84"/>
  <c r="B400" s="1"/>
  <c r="F1457" i="40"/>
  <c r="E746" i="82"/>
  <c r="A746" s="1"/>
  <c r="A747" s="1"/>
  <c r="O377" i="70"/>
  <c r="B377" s="1"/>
  <c r="B373" i="40"/>
  <c r="E374" i="86"/>
  <c r="B374"/>
  <c r="F394" i="84"/>
  <c r="B394" s="1"/>
  <c r="B369" i="40"/>
  <c r="E366" i="86"/>
  <c r="B366"/>
  <c r="B365" i="40"/>
  <c r="D353" i="88"/>
  <c r="B353"/>
  <c r="E356" i="86"/>
  <c r="B356" s="1"/>
  <c r="P210" i="82"/>
  <c r="G210"/>
  <c r="E176"/>
  <c r="A176" s="1"/>
  <c r="A177" s="1"/>
  <c r="F285" i="84"/>
  <c r="B285" s="1"/>
  <c r="D258" i="88"/>
  <c r="B258" s="1"/>
  <c r="E261" i="86"/>
  <c r="B261"/>
  <c r="G263" i="56"/>
  <c r="A263"/>
  <c r="B260" i="40"/>
  <c r="O262" i="70"/>
  <c r="B262" s="1"/>
  <c r="B258" i="40"/>
  <c r="F1223"/>
  <c r="F283" i="84"/>
  <c r="B283" s="1"/>
  <c r="D254" i="88"/>
  <c r="B254"/>
  <c r="O258" i="70"/>
  <c r="B258" s="1"/>
  <c r="F1219" i="40"/>
  <c r="E508" i="82"/>
  <c r="A508" s="1"/>
  <c r="A509" s="1"/>
  <c r="B256" i="40"/>
  <c r="B252"/>
  <c r="F1211"/>
  <c r="L303" i="84"/>
  <c r="D1263" i="40"/>
  <c r="R279" i="56"/>
  <c r="L274" i="88"/>
  <c r="L301" i="84"/>
  <c r="U276" i="70"/>
  <c r="R277" i="56"/>
  <c r="D1255" i="40"/>
  <c r="E1247"/>
  <c r="D271" i="86"/>
  <c r="M270" i="40"/>
  <c r="I264" i="70"/>
  <c r="E265" i="56"/>
  <c r="E1231" i="40"/>
  <c r="E350" i="83"/>
  <c r="A350" s="1"/>
  <c r="A351"/>
  <c r="D322"/>
  <c r="AA322" s="1"/>
  <c r="D304" i="82"/>
  <c r="C68" i="83"/>
  <c r="C325" i="84"/>
  <c r="C298" i="88"/>
  <c r="P143" i="56"/>
  <c r="B317" i="40"/>
  <c r="F340" i="84"/>
  <c r="B340"/>
  <c r="B315" i="40"/>
  <c r="G316" i="56"/>
  <c r="A316" s="1"/>
  <c r="F1333" i="40"/>
  <c r="E622" i="82"/>
  <c r="A622"/>
  <c r="A623" s="1"/>
  <c r="F1329" i="40"/>
  <c r="D309" i="88"/>
  <c r="B309"/>
  <c r="F336" i="84"/>
  <c r="B336" s="1"/>
  <c r="B309" i="40"/>
  <c r="D307" i="88"/>
  <c r="B307" s="1"/>
  <c r="F334" i="84"/>
  <c r="B334"/>
  <c r="G312" i="56"/>
  <c r="A312" s="1"/>
  <c r="F332" i="84"/>
  <c r="B332"/>
  <c r="O309" i="70"/>
  <c r="B309" s="1"/>
  <c r="G310" i="56"/>
  <c r="A310"/>
  <c r="F1309" i="40"/>
  <c r="E600" i="83" s="1"/>
  <c r="A600" s="1"/>
  <c r="A601" s="1"/>
  <c r="F326" i="84"/>
  <c r="B326"/>
  <c r="R341" i="56"/>
  <c r="E354" i="86"/>
  <c r="B354" s="1"/>
  <c r="I373" i="70"/>
  <c r="E382" i="56"/>
  <c r="M382"/>
  <c r="E368"/>
  <c r="E391"/>
  <c r="D248" i="88"/>
  <c r="B248" s="1"/>
  <c r="P268" i="56"/>
  <c r="M388" i="40"/>
  <c r="M377"/>
  <c r="M332"/>
  <c r="M308"/>
  <c r="M257"/>
  <c r="M196"/>
  <c r="M141"/>
  <c r="M60"/>
  <c r="E384" i="82"/>
  <c r="A384" s="1"/>
  <c r="A385" s="1"/>
  <c r="M387" i="40"/>
  <c r="E24" i="82"/>
  <c r="A24"/>
  <c r="A25"/>
  <c r="C50" i="69"/>
  <c r="E1473" i="40"/>
  <c r="E380" i="56"/>
  <c r="M380"/>
  <c r="E1437" i="40"/>
  <c r="D380" i="86"/>
  <c r="E1453" i="40"/>
  <c r="O252" i="70"/>
  <c r="B252"/>
  <c r="C1359" i="40"/>
  <c r="C648" i="69"/>
  <c r="M385" i="40"/>
  <c r="M304"/>
  <c r="M269"/>
  <c r="M255"/>
  <c r="M216"/>
  <c r="M150"/>
  <c r="E893"/>
  <c r="D182" i="82" s="1"/>
  <c r="BX78" i="83"/>
  <c r="I391" i="70"/>
  <c r="D378" i="86"/>
  <c r="E1465" i="40"/>
  <c r="I338" i="70"/>
  <c r="M393" i="40"/>
  <c r="M383"/>
  <c r="M373"/>
  <c r="M316"/>
  <c r="M137"/>
  <c r="M44"/>
  <c r="E208" i="69"/>
  <c r="A208"/>
  <c r="A209"/>
  <c r="P48"/>
  <c r="G48"/>
  <c r="E188"/>
  <c r="A188"/>
  <c r="A189" s="1"/>
  <c r="E70" i="82"/>
  <c r="A70"/>
  <c r="A71"/>
  <c r="S339" i="86"/>
  <c r="E150" i="69"/>
  <c r="A150"/>
  <c r="A151"/>
  <c r="O355" i="70"/>
  <c r="B355"/>
  <c r="I334"/>
  <c r="I393"/>
  <c r="E1449" i="40"/>
  <c r="D740" i="83"/>
  <c r="AA740"/>
  <c r="E1485" i="40"/>
  <c r="D776" i="83" s="1"/>
  <c r="AA776" s="1"/>
  <c r="D386" i="86"/>
  <c r="I389" i="70"/>
  <c r="E251" i="86"/>
  <c r="B251"/>
  <c r="G253" i="56"/>
  <c r="A253"/>
  <c r="E385"/>
  <c r="L367" i="84"/>
  <c r="D1395" i="40"/>
  <c r="P374" i="56"/>
  <c r="P350"/>
  <c r="P118"/>
  <c r="P94"/>
  <c r="P20"/>
  <c r="P25"/>
  <c r="M390" i="40"/>
  <c r="M369"/>
  <c r="M249"/>
  <c r="M212"/>
  <c r="M62"/>
  <c r="M50"/>
  <c r="M19"/>
  <c r="M706" s="1"/>
  <c r="M5" s="1"/>
  <c r="U340" i="70"/>
  <c r="F1413" i="40"/>
  <c r="E335" i="56"/>
  <c r="M335"/>
  <c r="I367" i="70"/>
  <c r="F1207" i="40"/>
  <c r="C86" i="69"/>
  <c r="I384" i="70"/>
  <c r="L365" i="84"/>
  <c r="M310" i="40"/>
  <c r="M272"/>
  <c r="M198"/>
  <c r="P272" i="69"/>
  <c r="G272" s="1"/>
  <c r="T726" i="83"/>
  <c r="G726"/>
  <c r="P452" i="69"/>
  <c r="G452" s="1"/>
  <c r="D306" i="83"/>
  <c r="AA306"/>
  <c r="AD306"/>
  <c r="P588" i="69"/>
  <c r="G588"/>
  <c r="E420" i="83"/>
  <c r="A420"/>
  <c r="A421" s="1"/>
  <c r="E600" i="69"/>
  <c r="A600"/>
  <c r="A601"/>
  <c r="D304"/>
  <c r="E418" i="82"/>
  <c r="A418"/>
  <c r="A419"/>
  <c r="T590" i="83"/>
  <c r="G590"/>
  <c r="M13" i="56"/>
  <c r="O380"/>
  <c r="P380"/>
  <c r="P276"/>
  <c r="P252"/>
  <c r="P164"/>
  <c r="P84"/>
  <c r="P43"/>
  <c r="O61"/>
  <c r="O343"/>
  <c r="O264"/>
  <c r="O135"/>
  <c r="O368"/>
  <c r="O107"/>
  <c r="L90" i="88"/>
  <c r="L117" i="84"/>
  <c r="E397" i="56"/>
  <c r="M397"/>
  <c r="M394" i="40"/>
  <c r="E913"/>
  <c r="D204" i="83" s="1"/>
  <c r="AA204" s="1"/>
  <c r="M103" i="40"/>
  <c r="E909"/>
  <c r="D200" i="83"/>
  <c r="AA200"/>
  <c r="M101" i="40"/>
  <c r="C11" i="86"/>
  <c r="E1495" i="40"/>
  <c r="D784" i="82" s="1"/>
  <c r="I105" i="70"/>
  <c r="D395" i="86"/>
  <c r="P92" i="56"/>
  <c r="O366"/>
  <c r="E297"/>
  <c r="M294" i="40"/>
  <c r="E291" i="56"/>
  <c r="M288" i="40"/>
  <c r="D285" i="86"/>
  <c r="M284" i="40"/>
  <c r="E242" i="56"/>
  <c r="M239" i="40"/>
  <c r="D238" i="86"/>
  <c r="M237" i="40"/>
  <c r="I235" i="70"/>
  <c r="M233" i="40"/>
  <c r="I396" i="70"/>
  <c r="E132" i="56"/>
  <c r="P284"/>
  <c r="O180"/>
  <c r="M121" i="40"/>
  <c r="D122" i="86"/>
  <c r="I129" i="70"/>
  <c r="E949" i="40"/>
  <c r="D130" i="86"/>
  <c r="O196" i="56"/>
  <c r="O189"/>
  <c r="I266" i="70"/>
  <c r="M264" i="40"/>
  <c r="D263" i="86"/>
  <c r="M262" i="40"/>
  <c r="E130" i="56"/>
  <c r="M130"/>
  <c r="E917" i="40"/>
  <c r="E965"/>
  <c r="D254" i="69"/>
  <c r="I123" i="70"/>
  <c r="E1379" i="40"/>
  <c r="D670" i="83" s="1"/>
  <c r="AA670" s="1"/>
  <c r="M336" i="40"/>
  <c r="D302" i="86"/>
  <c r="M301" i="40"/>
  <c r="E108" i="56"/>
  <c r="M108"/>
  <c r="E961" i="40"/>
  <c r="I101" i="70"/>
  <c r="P372" i="56"/>
  <c r="P396"/>
  <c r="P366"/>
  <c r="O302"/>
  <c r="P294"/>
  <c r="P190"/>
  <c r="P182"/>
  <c r="O150"/>
  <c r="P142"/>
  <c r="M78"/>
  <c r="P53"/>
  <c r="P29"/>
  <c r="M129" i="40"/>
  <c r="D128" i="86"/>
  <c r="E905" i="40"/>
  <c r="U8" i="70"/>
  <c r="O365" i="56"/>
  <c r="E352"/>
  <c r="M352"/>
  <c r="M349" i="40"/>
  <c r="E1401"/>
  <c r="M347"/>
  <c r="D325" i="86"/>
  <c r="M324" i="40"/>
  <c r="M322"/>
  <c r="D228" i="86"/>
  <c r="M227" i="40"/>
  <c r="I154" i="70"/>
  <c r="M152" i="40"/>
  <c r="E1389"/>
  <c r="M341"/>
  <c r="M339"/>
  <c r="D259" i="86"/>
  <c r="M258" i="40"/>
  <c r="E1479"/>
  <c r="M386"/>
  <c r="E1475"/>
  <c r="M384"/>
  <c r="I380" i="70"/>
  <c r="M378" i="40"/>
  <c r="E379" i="56"/>
  <c r="M379"/>
  <c r="M376" i="40"/>
  <c r="I372" i="70"/>
  <c r="M370" i="40"/>
  <c r="E1427"/>
  <c r="D716" i="69" s="1"/>
  <c r="M360" i="40"/>
  <c r="M195"/>
  <c r="I189" i="70"/>
  <c r="M187" i="40"/>
  <c r="M179"/>
  <c r="D166" i="86"/>
  <c r="M165" i="40"/>
  <c r="D131" i="86"/>
  <c r="M130" i="40"/>
  <c r="O393" i="56"/>
  <c r="O281"/>
  <c r="M233"/>
  <c r="O73"/>
  <c r="E301"/>
  <c r="M301"/>
  <c r="M298" i="40"/>
  <c r="E280" i="56"/>
  <c r="M277" i="40"/>
  <c r="I277" i="70"/>
  <c r="M275" i="40"/>
  <c r="P360" i="56"/>
  <c r="P344"/>
  <c r="I220" i="70"/>
  <c r="M218" i="40"/>
  <c r="O351" i="56"/>
  <c r="E1213" i="40"/>
  <c r="M253"/>
  <c r="I253" i="70"/>
  <c r="M251" i="40"/>
  <c r="E77" i="56"/>
  <c r="M77"/>
  <c r="M74" i="40"/>
  <c r="M72"/>
  <c r="P125" i="56"/>
  <c r="M261" i="40"/>
  <c r="M37"/>
  <c r="E123" i="56"/>
  <c r="BR30" i="83"/>
  <c r="CC636"/>
  <c r="CC164"/>
  <c r="M147" i="40"/>
  <c r="P370" i="56"/>
  <c r="P362"/>
  <c r="P298"/>
  <c r="P290"/>
  <c r="P202"/>
  <c r="P186"/>
  <c r="O114"/>
  <c r="P82"/>
  <c r="P74"/>
  <c r="P33"/>
  <c r="M58" i="40"/>
  <c r="M18"/>
  <c r="P168" i="56"/>
  <c r="P144"/>
  <c r="O72"/>
  <c r="O55"/>
  <c r="M248" i="40"/>
  <c r="M168"/>
  <c r="M64"/>
  <c r="M56"/>
  <c r="N372" i="82"/>
  <c r="N298" i="69"/>
  <c r="S156" i="83"/>
  <c r="S388"/>
  <c r="N464" i="69"/>
  <c r="S242" i="83"/>
  <c r="S300"/>
  <c r="N766" i="69"/>
  <c r="N780"/>
  <c r="N24" i="82"/>
  <c r="N666"/>
  <c r="N764" i="69"/>
  <c r="N446"/>
  <c r="N750" i="82"/>
  <c r="N398" i="69"/>
  <c r="N198" i="82"/>
  <c r="N342"/>
  <c r="S432" i="83"/>
  <c r="S712"/>
  <c r="N626" i="82"/>
  <c r="M209" i="56"/>
  <c r="P122"/>
  <c r="P194"/>
  <c r="P386"/>
  <c r="S668" i="83"/>
  <c r="P90" i="56"/>
  <c r="N448" i="82"/>
  <c r="N448" i="69"/>
  <c r="N212"/>
  <c r="N240" i="82"/>
  <c r="N324"/>
  <c r="N400" i="69"/>
  <c r="S66" i="83"/>
  <c r="N64" i="69"/>
  <c r="N168"/>
  <c r="S312" i="83"/>
  <c r="N750" i="69"/>
  <c r="N578"/>
  <c r="N752"/>
  <c r="N340"/>
  <c r="N198"/>
  <c r="N342"/>
  <c r="N710" i="82"/>
  <c r="N626" i="69"/>
  <c r="N478"/>
  <c r="P281" i="56"/>
  <c r="P73"/>
  <c r="P66"/>
  <c r="S230" i="83"/>
  <c r="N718" i="82"/>
  <c r="P49" i="56"/>
  <c r="N752" i="82"/>
  <c r="S214" i="83"/>
  <c r="N506" i="82"/>
  <c r="N152"/>
  <c r="N94" i="69"/>
  <c r="N384"/>
  <c r="S610" i="83"/>
  <c r="N400" i="82"/>
  <c r="N8"/>
  <c r="S418" i="83"/>
  <c r="S112"/>
  <c r="N534" i="69"/>
  <c r="S566" i="83"/>
  <c r="S480"/>
  <c r="P81" i="56"/>
  <c r="P329"/>
  <c r="P201"/>
  <c r="N492" i="82"/>
  <c r="N10" i="69"/>
  <c r="S482" i="83"/>
  <c r="S768"/>
  <c r="N214" i="69"/>
  <c r="S154" i="83"/>
  <c r="N384" i="82"/>
  <c r="N608"/>
  <c r="S24" i="83"/>
  <c r="N592" i="82"/>
  <c r="N416" i="69"/>
  <c r="N110" i="82"/>
  <c r="N340"/>
  <c r="N356" i="69"/>
  <c r="N736" i="82"/>
  <c r="N312" i="69"/>
  <c r="S270" i="83"/>
  <c r="S726"/>
  <c r="S578"/>
  <c r="S144"/>
  <c r="N182" i="69"/>
  <c r="O154" i="56"/>
  <c r="P138"/>
  <c r="N254" i="82"/>
  <c r="S12" i="83"/>
  <c r="N214" i="82"/>
  <c r="S40" i="83"/>
  <c r="N22" i="69"/>
  <c r="S198" i="83"/>
  <c r="N520" i="82"/>
  <c r="S594" i="83"/>
  <c r="N282" i="69"/>
  <c r="S434" i="83"/>
  <c r="N140" i="69"/>
  <c r="N398" i="82"/>
  <c r="S314" i="83"/>
  <c r="S538"/>
  <c r="N268" i="69"/>
  <c r="N576" i="82"/>
  <c r="N142"/>
  <c r="N652" i="69"/>
  <c r="P178" i="56"/>
  <c r="P154"/>
  <c r="N254" i="69"/>
  <c r="N610"/>
  <c r="N38" i="82"/>
  <c r="N722" i="69"/>
  <c r="S114" i="83"/>
  <c r="N578" i="82"/>
  <c r="N356"/>
  <c r="N358"/>
  <c r="S328" i="83"/>
  <c r="N668" i="82"/>
  <c r="N652"/>
  <c r="P193" i="56"/>
  <c r="N492" i="69"/>
  <c r="N534" i="82"/>
  <c r="S302" i="83"/>
  <c r="S262"/>
  <c r="N358" i="69"/>
  <c r="S454" i="83"/>
  <c r="N670" i="82"/>
  <c r="P45" i="56"/>
  <c r="P248"/>
  <c r="P345"/>
  <c r="P9"/>
  <c r="O270"/>
  <c r="P150"/>
  <c r="N30" i="69"/>
  <c r="N58"/>
  <c r="O318" i="56"/>
  <c r="S128" i="83"/>
  <c r="S762"/>
  <c r="N748" i="82"/>
  <c r="S710" i="83"/>
  <c r="N408" i="82"/>
  <c r="S396" i="83"/>
  <c r="N382" i="69"/>
  <c r="N300" i="82"/>
  <c r="N126"/>
  <c r="N8" i="69"/>
  <c r="N506"/>
  <c r="N598" i="82"/>
  <c r="S176" i="83"/>
  <c r="S222"/>
  <c r="S550"/>
  <c r="S32"/>
  <c r="S290"/>
  <c r="S722"/>
  <c r="O278" i="56"/>
  <c r="P384"/>
  <c r="P216"/>
  <c r="P392"/>
  <c r="O377"/>
  <c r="O160"/>
  <c r="S276" i="83"/>
  <c r="S658"/>
  <c r="P22" i="56"/>
  <c r="N160" i="69"/>
  <c r="N188"/>
  <c r="N246" i="82"/>
  <c r="P126" i="56"/>
  <c r="P37"/>
  <c r="P264"/>
  <c r="P64"/>
  <c r="N632" i="82"/>
  <c r="N274" i="69"/>
  <c r="S632" i="83"/>
  <c r="N160" i="82"/>
  <c r="S140" i="83"/>
  <c r="S190"/>
  <c r="N246" i="69"/>
  <c r="N326" i="82"/>
  <c r="P240" i="56"/>
  <c r="P286"/>
  <c r="P270"/>
  <c r="P231"/>
  <c r="O312"/>
  <c r="N100" i="69"/>
  <c r="N632"/>
  <c r="N760" i="82"/>
  <c r="N394" i="69"/>
  <c r="N314"/>
  <c r="N100" i="82"/>
  <c r="N138"/>
  <c r="N630" i="69"/>
  <c r="N482" i="82"/>
  <c r="N774"/>
  <c r="N436" i="69"/>
  <c r="N438"/>
  <c r="N524"/>
  <c r="C342" i="82"/>
  <c r="C342" i="69"/>
  <c r="C344" i="83"/>
  <c r="U317" i="70"/>
  <c r="S316" i="86"/>
  <c r="E1333" i="40"/>
  <c r="D622" i="82"/>
  <c r="E316" i="56"/>
  <c r="I315" i="70"/>
  <c r="E314" i="56"/>
  <c r="D312" i="86"/>
  <c r="E1325" i="40"/>
  <c r="D614" i="82" s="1"/>
  <c r="E312" i="56"/>
  <c r="M312"/>
  <c r="E1321" i="40"/>
  <c r="D612" i="83"/>
  <c r="AA612"/>
  <c r="I309" i="70"/>
  <c r="D308" i="86"/>
  <c r="E310" i="56"/>
  <c r="M310"/>
  <c r="B93" i="40"/>
  <c r="F893"/>
  <c r="F118" i="84"/>
  <c r="B118"/>
  <c r="E94" i="86"/>
  <c r="B94" s="1"/>
  <c r="O95" i="70"/>
  <c r="B95"/>
  <c r="D91" i="88"/>
  <c r="B91" s="1"/>
  <c r="E887" i="40"/>
  <c r="I92" i="70"/>
  <c r="E93" i="56"/>
  <c r="E883" i="40"/>
  <c r="D172" i="82"/>
  <c r="E91" i="56"/>
  <c r="D89" i="86"/>
  <c r="I88" i="70"/>
  <c r="D87" i="86"/>
  <c r="E879" i="40"/>
  <c r="E875"/>
  <c r="B82"/>
  <c r="F871"/>
  <c r="E160" i="69" s="1"/>
  <c r="F107" i="84"/>
  <c r="B107"/>
  <c r="G85" i="56"/>
  <c r="A85" s="1"/>
  <c r="F863" i="40"/>
  <c r="D76" i="88"/>
  <c r="B76"/>
  <c r="F103" i="84"/>
  <c r="B103" s="1"/>
  <c r="F859" i="40"/>
  <c r="F101" i="84"/>
  <c r="B101"/>
  <c r="E77" i="86"/>
  <c r="B77" s="1"/>
  <c r="B76" i="40"/>
  <c r="D74" i="88"/>
  <c r="B74" s="1"/>
  <c r="O78" i="70"/>
  <c r="B78"/>
  <c r="G79" i="56"/>
  <c r="A79" s="1"/>
  <c r="O76" i="70"/>
  <c r="B76"/>
  <c r="F99" i="84"/>
  <c r="B99" s="1"/>
  <c r="B74" i="40"/>
  <c r="G77" i="56"/>
  <c r="A77"/>
  <c r="D72" i="88"/>
  <c r="B72"/>
  <c r="F97" i="84"/>
  <c r="B97"/>
  <c r="D70" i="88"/>
  <c r="B70"/>
  <c r="F851" i="40"/>
  <c r="G75" i="56"/>
  <c r="A75" s="1"/>
  <c r="B72" i="40"/>
  <c r="C69" i="88"/>
  <c r="C73" i="70"/>
  <c r="C72" i="86"/>
  <c r="C96" i="84"/>
  <c r="C849" i="40"/>
  <c r="C138" i="82" s="1"/>
  <c r="L94" i="84"/>
  <c r="D845" i="40"/>
  <c r="P134" i="82"/>
  <c r="G134"/>
  <c r="S70" i="86"/>
  <c r="R72" i="56"/>
  <c r="I36" i="70"/>
  <c r="D35" i="86"/>
  <c r="I13" i="70"/>
  <c r="E729" i="40"/>
  <c r="D20" i="83"/>
  <c r="AA20"/>
  <c r="AZ20"/>
  <c r="D12" i="86"/>
  <c r="D905" i="40"/>
  <c r="R102" i="56"/>
  <c r="L97" i="88"/>
  <c r="L124" i="84"/>
  <c r="S100" i="86"/>
  <c r="C56" i="84"/>
  <c r="C32" i="86"/>
  <c r="C29" i="88"/>
  <c r="C34" i="56"/>
  <c r="C33" i="70"/>
  <c r="F36" i="84"/>
  <c r="B36" s="1"/>
  <c r="E12" i="86"/>
  <c r="B12"/>
  <c r="D9" i="88"/>
  <c r="B9" s="1"/>
  <c r="O13" i="70"/>
  <c r="B13"/>
  <c r="G14" i="56"/>
  <c r="A14" s="1"/>
  <c r="B11" i="40"/>
  <c r="F729"/>
  <c r="E18" i="82" s="1"/>
  <c r="C176" i="56"/>
  <c r="O766" i="82"/>
  <c r="F766"/>
  <c r="O766" i="69"/>
  <c r="F766" s="1"/>
  <c r="F658"/>
  <c r="O658" i="82"/>
  <c r="F658" s="1"/>
  <c r="C277" i="88"/>
  <c r="C1265" i="40"/>
  <c r="C281" i="70"/>
  <c r="C282" i="56"/>
  <c r="D1261" i="40"/>
  <c r="U279" i="70"/>
  <c r="R280" i="56"/>
  <c r="S278" i="86"/>
  <c r="D1253" i="40"/>
  <c r="P542" i="69" s="1"/>
  <c r="G542" s="1"/>
  <c r="L298" i="84"/>
  <c r="U275" i="70"/>
  <c r="D272" i="86"/>
  <c r="E1249" i="40"/>
  <c r="I273" i="70"/>
  <c r="E274" i="56"/>
  <c r="D203" i="86"/>
  <c r="E205" i="56"/>
  <c r="M205"/>
  <c r="I204" i="70"/>
  <c r="B198" i="40"/>
  <c r="D196" i="88"/>
  <c r="B196"/>
  <c r="E199" i="86"/>
  <c r="B199" s="1"/>
  <c r="F1103" i="40"/>
  <c r="G201" i="56"/>
  <c r="A201" s="1"/>
  <c r="G197"/>
  <c r="A197" s="1"/>
  <c r="D192" i="88"/>
  <c r="B192" s="1"/>
  <c r="E195" i="86"/>
  <c r="B195" s="1"/>
  <c r="F219" i="84"/>
  <c r="B219"/>
  <c r="B194" i="40"/>
  <c r="O196" i="70"/>
  <c r="B196"/>
  <c r="U169"/>
  <c r="L165" i="88"/>
  <c r="S168" i="86"/>
  <c r="D1041" i="40"/>
  <c r="L192" i="84"/>
  <c r="R170" i="56"/>
  <c r="L188" i="84"/>
  <c r="U165" i="70"/>
  <c r="R166" i="56"/>
  <c r="L161" i="88"/>
  <c r="R164" i="56"/>
  <c r="S162" i="86"/>
  <c r="D1029" i="40"/>
  <c r="L159" i="88"/>
  <c r="L186" i="84"/>
  <c r="U163" i="70"/>
  <c r="D153" i="88"/>
  <c r="B153" s="1"/>
  <c r="E156" i="86"/>
  <c r="B156"/>
  <c r="F1017" i="40"/>
  <c r="E308" i="83" s="1"/>
  <c r="A308" s="1"/>
  <c r="A309"/>
  <c r="B155" i="40"/>
  <c r="F180" i="84"/>
  <c r="B180" s="1"/>
  <c r="O157" i="70"/>
  <c r="B157"/>
  <c r="G158" i="56"/>
  <c r="A158"/>
  <c r="G154"/>
  <c r="A154"/>
  <c r="O153" i="70"/>
  <c r="B153"/>
  <c r="B151" i="40"/>
  <c r="F176" i="84"/>
  <c r="B176" s="1"/>
  <c r="F1009" i="40"/>
  <c r="E300" i="83"/>
  <c r="A300"/>
  <c r="A301" s="1"/>
  <c r="D149" i="88"/>
  <c r="B149"/>
  <c r="E152" i="86"/>
  <c r="B152" s="1"/>
  <c r="D126" i="88"/>
  <c r="B126"/>
  <c r="F153" i="84"/>
  <c r="B153" s="1"/>
  <c r="O130" i="70"/>
  <c r="B130"/>
  <c r="B128" i="40"/>
  <c r="G131" i="56"/>
  <c r="A131"/>
  <c r="G127"/>
  <c r="A127"/>
  <c r="F955" i="40"/>
  <c r="D122" i="88"/>
  <c r="B122"/>
  <c r="E125" i="86"/>
  <c r="B125" s="1"/>
  <c r="O126" i="70"/>
  <c r="B126"/>
  <c r="F149" i="84"/>
  <c r="B149" s="1"/>
  <c r="B124" i="40"/>
  <c r="D118" i="88"/>
  <c r="B118" s="1"/>
  <c r="G123" i="56"/>
  <c r="A123"/>
  <c r="B120" i="40"/>
  <c r="F145" i="84"/>
  <c r="B145" s="1"/>
  <c r="O122" i="70"/>
  <c r="B122"/>
  <c r="E121" i="86"/>
  <c r="B121" s="1"/>
  <c r="F947" i="40"/>
  <c r="C115" i="88"/>
  <c r="C120" i="56"/>
  <c r="C142" i="84"/>
  <c r="C941" i="40"/>
  <c r="C119" i="70"/>
  <c r="C115"/>
  <c r="C138" i="84"/>
  <c r="C111" i="88"/>
  <c r="C114" i="86"/>
  <c r="C116" i="56"/>
  <c r="C933" i="40"/>
  <c r="C110" i="86"/>
  <c r="C107" i="88"/>
  <c r="C134" i="84"/>
  <c r="C111" i="70"/>
  <c r="L130" i="84"/>
  <c r="U107" i="70"/>
  <c r="D917" i="40"/>
  <c r="P206" i="82" s="1"/>
  <c r="G206" s="1"/>
  <c r="S106" i="86"/>
  <c r="R108" i="56"/>
  <c r="L103" i="88"/>
  <c r="S93" i="86"/>
  <c r="D891" i="40"/>
  <c r="U94" i="70"/>
  <c r="R95" i="56"/>
  <c r="I90" i="70"/>
  <c r="C20" i="56"/>
  <c r="C925" i="40"/>
  <c r="C216" i="83" s="1"/>
  <c r="L67" i="88"/>
  <c r="D310" i="86"/>
  <c r="C769" i="40"/>
  <c r="E14" i="56"/>
  <c r="M14"/>
  <c r="F223" i="84"/>
  <c r="B223"/>
  <c r="I311" i="70"/>
  <c r="D91" i="86"/>
  <c r="E736" i="69"/>
  <c r="A736"/>
  <c r="A737"/>
  <c r="E738" i="83"/>
  <c r="A738" s="1"/>
  <c r="A739" s="1"/>
  <c r="E736" i="82"/>
  <c r="A736"/>
  <c r="A737" s="1"/>
  <c r="C112" i="83"/>
  <c r="C110" i="82"/>
  <c r="C110" i="69"/>
  <c r="O712"/>
  <c r="F712"/>
  <c r="O712" i="82"/>
  <c r="F712" s="1"/>
  <c r="O516"/>
  <c r="F516"/>
  <c r="O516" i="69"/>
  <c r="F516" s="1"/>
  <c r="N44" i="82"/>
  <c r="E353" i="86"/>
  <c r="B353" s="1"/>
  <c r="B352" i="40"/>
  <c r="D350" i="88"/>
  <c r="B350"/>
  <c r="F1411" i="40"/>
  <c r="E700" i="82"/>
  <c r="A700"/>
  <c r="A701"/>
  <c r="G355" i="56"/>
  <c r="A355"/>
  <c r="F377" i="84"/>
  <c r="B377"/>
  <c r="E1271" i="40"/>
  <c r="D562" i="83"/>
  <c r="AA562"/>
  <c r="D283" i="86"/>
  <c r="E285" i="56"/>
  <c r="I284" i="70"/>
  <c r="U277"/>
  <c r="L273" i="88"/>
  <c r="S276" i="86"/>
  <c r="L300" i="84"/>
  <c r="D1257" i="40"/>
  <c r="P546" i="82" s="1"/>
  <c r="R278" i="56"/>
  <c r="D205" i="86"/>
  <c r="I206" i="70"/>
  <c r="E207" i="56"/>
  <c r="D198" i="88"/>
  <c r="B198"/>
  <c r="G203" i="56"/>
  <c r="A203"/>
  <c r="F225" i="84"/>
  <c r="B225"/>
  <c r="F1107" i="40"/>
  <c r="O202" i="70"/>
  <c r="B202"/>
  <c r="B200" i="40"/>
  <c r="F221" i="84"/>
  <c r="B221"/>
  <c r="D194" i="88"/>
  <c r="B194"/>
  <c r="O198" i="70"/>
  <c r="B198"/>
  <c r="B196" i="40"/>
  <c r="F1099"/>
  <c r="E197" i="86"/>
  <c r="B197"/>
  <c r="C171" i="88"/>
  <c r="C198" i="84"/>
  <c r="C174" i="86"/>
  <c r="C175" i="70"/>
  <c r="C172" i="86"/>
  <c r="C169" i="88"/>
  <c r="C196" i="84"/>
  <c r="C1049" i="40"/>
  <c r="C174" i="56"/>
  <c r="C173" i="70"/>
  <c r="U167"/>
  <c r="L190" i="84"/>
  <c r="S166" i="86"/>
  <c r="R168" i="56"/>
  <c r="D158" i="86"/>
  <c r="E160" i="56"/>
  <c r="I159" i="70"/>
  <c r="E1021" i="40"/>
  <c r="O155" i="70"/>
  <c r="B155"/>
  <c r="G156" i="56"/>
  <c r="A156" s="1"/>
  <c r="E154" i="86"/>
  <c r="B154"/>
  <c r="F1013" i="40"/>
  <c r="D151" i="88"/>
  <c r="B151" s="1"/>
  <c r="F178" i="84"/>
  <c r="B178"/>
  <c r="F959" i="40"/>
  <c r="E248" i="82" s="1"/>
  <c r="A248" s="1"/>
  <c r="A249" s="1"/>
  <c r="F151" i="84"/>
  <c r="B151"/>
  <c r="E127" i="86"/>
  <c r="B127"/>
  <c r="B126" i="40"/>
  <c r="D124" i="88"/>
  <c r="B124"/>
  <c r="O128" i="70"/>
  <c r="B128" s="1"/>
  <c r="G129" i="56"/>
  <c r="A129"/>
  <c r="G125"/>
  <c r="A125" s="1"/>
  <c r="F951" i="40"/>
  <c r="F147" i="84"/>
  <c r="B147" s="1"/>
  <c r="B122" i="40"/>
  <c r="E123" i="86"/>
  <c r="B123"/>
  <c r="D120" i="88"/>
  <c r="B120" s="1"/>
  <c r="O124" i="70"/>
  <c r="B124"/>
  <c r="C121"/>
  <c r="C945" i="40"/>
  <c r="C120" i="86"/>
  <c r="C140" i="84"/>
  <c r="C113" i="88"/>
  <c r="C116" i="86"/>
  <c r="C937" i="40"/>
  <c r="C118" i="56"/>
  <c r="C113" i="70"/>
  <c r="C108" i="86"/>
  <c r="C105" i="88"/>
  <c r="C921" i="40"/>
  <c r="U105" i="70"/>
  <c r="R106" i="56"/>
  <c r="D913" i="40"/>
  <c r="P202" i="69" s="1"/>
  <c r="G202" s="1"/>
  <c r="L128" i="84"/>
  <c r="L101" i="88"/>
  <c r="R104" i="56"/>
  <c r="D909" i="40"/>
  <c r="L99" i="88"/>
  <c r="L126" i="84"/>
  <c r="U103" i="70"/>
  <c r="S102" i="86"/>
  <c r="E27" i="56"/>
  <c r="D25" i="86"/>
  <c r="I26" i="70"/>
  <c r="E755" i="40"/>
  <c r="S15" i="86"/>
  <c r="U16" i="70"/>
  <c r="R17" i="56"/>
  <c r="D1037" i="40"/>
  <c r="P326" i="82" s="1"/>
  <c r="G326" s="1"/>
  <c r="C112" i="56"/>
  <c r="P264" i="69"/>
  <c r="G264"/>
  <c r="U71" i="70"/>
  <c r="C118" i="86"/>
  <c r="E37" i="56"/>
  <c r="O200" i="70"/>
  <c r="B200"/>
  <c r="E1329" i="40"/>
  <c r="F963"/>
  <c r="S104" i="86"/>
  <c r="L302" i="84"/>
  <c r="B153" i="40"/>
  <c r="U92" i="70"/>
  <c r="R93" i="56"/>
  <c r="D887" i="40"/>
  <c r="L88" i="88"/>
  <c r="S91" i="86"/>
  <c r="L115" i="84"/>
  <c r="S29" i="86"/>
  <c r="D763" i="40"/>
  <c r="C21" i="70"/>
  <c r="C44" i="84"/>
  <c r="C745" i="40"/>
  <c r="C17" i="88"/>
  <c r="C22" i="56"/>
  <c r="C20" i="86"/>
  <c r="F725" i="40"/>
  <c r="G12" i="56"/>
  <c r="A12"/>
  <c r="O11" i="70"/>
  <c r="B11" s="1"/>
  <c r="D7" i="88"/>
  <c r="B7"/>
  <c r="P264" i="82"/>
  <c r="G264"/>
  <c r="S164" i="86"/>
  <c r="C74" i="56"/>
  <c r="C122"/>
  <c r="F34" i="84"/>
  <c r="B34"/>
  <c r="E10" i="86"/>
  <c r="B10" s="1"/>
  <c r="D314"/>
  <c r="E89" i="56"/>
  <c r="M89"/>
  <c r="I313" i="70"/>
  <c r="E129" i="86"/>
  <c r="B129" s="1"/>
  <c r="U101" i="70"/>
  <c r="L275" i="88"/>
  <c r="U90" i="70"/>
  <c r="S89" i="86"/>
  <c r="L113" i="84"/>
  <c r="D883" i="40"/>
  <c r="R91" i="56"/>
  <c r="L86" i="88"/>
  <c r="E759" i="40"/>
  <c r="E29" i="56"/>
  <c r="M29"/>
  <c r="D27" i="86"/>
  <c r="I28" i="70"/>
  <c r="E21" i="86"/>
  <c r="B21"/>
  <c r="G23" i="56"/>
  <c r="A23" s="1"/>
  <c r="O22" i="70"/>
  <c r="B22"/>
  <c r="F747" i="40"/>
  <c r="B20"/>
  <c r="D18" i="88"/>
  <c r="B18"/>
  <c r="F45" i="84"/>
  <c r="B45"/>
  <c r="C42"/>
  <c r="C741" i="40"/>
  <c r="C19" i="70"/>
  <c r="C18" i="86"/>
  <c r="AI108" i="83"/>
  <c r="D1033" i="40"/>
  <c r="F855"/>
  <c r="E144" i="82" s="1"/>
  <c r="A144" s="1"/>
  <c r="E144" i="69"/>
  <c r="A144" s="1"/>
  <c r="A145" s="1"/>
  <c r="C117" i="88"/>
  <c r="C726" i="83"/>
  <c r="C724" i="69"/>
  <c r="E201" i="86"/>
  <c r="B201"/>
  <c r="N594" i="82"/>
  <c r="S596" i="83"/>
  <c r="N594" i="69"/>
  <c r="N558" i="82"/>
  <c r="S560" i="83"/>
  <c r="N558" i="69"/>
  <c r="N354"/>
  <c r="N354" i="82"/>
  <c r="S356" i="83"/>
  <c r="N284" i="69"/>
  <c r="N284" i="82"/>
  <c r="S286" i="83"/>
  <c r="N184" i="69"/>
  <c r="G305" i="56"/>
  <c r="A305"/>
  <c r="D300" i="88"/>
  <c r="B300"/>
  <c r="B302" i="40"/>
  <c r="E303" i="86"/>
  <c r="B303" s="1"/>
  <c r="F327" i="84"/>
  <c r="B327"/>
  <c r="I8" i="70"/>
  <c r="P395" i="56"/>
  <c r="P379"/>
  <c r="P355"/>
  <c r="P347"/>
  <c r="P331"/>
  <c r="P323"/>
  <c r="O315"/>
  <c r="P307"/>
  <c r="P291"/>
  <c r="P275"/>
  <c r="P228"/>
  <c r="P212"/>
  <c r="P204"/>
  <c r="P188"/>
  <c r="P148"/>
  <c r="P132"/>
  <c r="P124"/>
  <c r="P108"/>
  <c r="O108"/>
  <c r="P76"/>
  <c r="O194"/>
  <c r="O11"/>
  <c r="O321"/>
  <c r="O232"/>
  <c r="O159"/>
  <c r="O356"/>
  <c r="O48"/>
  <c r="O381"/>
  <c r="O271"/>
  <c r="O94"/>
  <c r="O290"/>
  <c r="O98"/>
  <c r="O32"/>
  <c r="O208"/>
  <c r="O309"/>
  <c r="O224"/>
  <c r="O358"/>
  <c r="O263"/>
  <c r="O52"/>
  <c r="O50"/>
  <c r="O350"/>
  <c r="O352"/>
  <c r="O126"/>
  <c r="O190"/>
  <c r="O49"/>
  <c r="O326"/>
  <c r="O328"/>
  <c r="O184"/>
  <c r="O301"/>
  <c r="O223"/>
  <c r="O216"/>
  <c r="O53"/>
  <c r="O229"/>
  <c r="O295"/>
  <c r="O113"/>
  <c r="O65"/>
  <c r="O230"/>
  <c r="O333"/>
  <c r="O70"/>
  <c r="O177"/>
  <c r="O130" i="69"/>
  <c r="F130"/>
  <c r="S416" i="83"/>
  <c r="N414" i="82"/>
  <c r="O156" i="69"/>
  <c r="F156"/>
  <c r="O156" i="82"/>
  <c r="F156" s="1"/>
  <c r="O20"/>
  <c r="F20"/>
  <c r="O20" i="69"/>
  <c r="F20" s="1"/>
  <c r="N676" i="82"/>
  <c r="N676" i="69"/>
  <c r="S108" i="83"/>
  <c r="N106" i="82"/>
  <c r="O562" i="69"/>
  <c r="F562"/>
  <c r="O562" i="82"/>
  <c r="F562" s="1"/>
  <c r="N538"/>
  <c r="N538" i="69"/>
  <c r="N498"/>
  <c r="S500" i="83"/>
  <c r="N498" i="82"/>
  <c r="N316"/>
  <c r="N316" i="69"/>
  <c r="O622"/>
  <c r="F622" s="1"/>
  <c r="O622" i="82"/>
  <c r="F622"/>
  <c r="S764" i="83"/>
  <c r="N762" i="82"/>
  <c r="O28" i="56"/>
  <c r="O454" i="69"/>
  <c r="F454" s="1"/>
  <c r="O454" i="82"/>
  <c r="F454"/>
  <c r="S366" i="83"/>
  <c r="N364" i="82"/>
  <c r="O490"/>
  <c r="F490"/>
  <c r="O490" i="69"/>
  <c r="F490" s="1"/>
  <c r="N346"/>
  <c r="N346" i="82"/>
  <c r="P163" i="56"/>
  <c r="P319"/>
  <c r="N272" i="82"/>
  <c r="N272" i="69"/>
  <c r="O780"/>
  <c r="F780"/>
  <c r="O780" i="82"/>
  <c r="F780" s="1"/>
  <c r="BR36" i="83"/>
  <c r="N87" i="56"/>
  <c r="O87"/>
  <c r="N108"/>
  <c r="N100"/>
  <c r="N43"/>
  <c r="N12"/>
  <c r="N251"/>
  <c r="N141"/>
  <c r="N375"/>
  <c r="N161"/>
  <c r="N152"/>
  <c r="N349"/>
  <c r="N384"/>
  <c r="N328"/>
  <c r="N335"/>
  <c r="N10"/>
  <c r="N358"/>
  <c r="N329"/>
  <c r="N190"/>
  <c r="N62"/>
  <c r="N293"/>
  <c r="N350"/>
  <c r="N263"/>
  <c r="N291"/>
  <c r="N164"/>
  <c r="N84"/>
  <c r="N193"/>
  <c r="N41"/>
  <c r="N360"/>
  <c r="N33"/>
  <c r="N275"/>
  <c r="N368"/>
  <c r="N378"/>
  <c r="N57"/>
  <c r="N270"/>
  <c r="N205"/>
  <c r="N162"/>
  <c r="N229"/>
  <c r="N40"/>
  <c r="N259"/>
  <c r="N203"/>
  <c r="N93"/>
  <c r="N52"/>
  <c r="N207"/>
  <c r="N20"/>
  <c r="N223"/>
  <c r="N290"/>
  <c r="N85"/>
  <c r="N278"/>
  <c r="N104"/>
  <c r="N393"/>
  <c r="N341"/>
  <c r="N285"/>
  <c r="N320"/>
  <c r="N163"/>
  <c r="N326"/>
  <c r="N323"/>
  <c r="N276"/>
  <c r="N237"/>
  <c r="N172"/>
  <c r="N144"/>
  <c r="N317"/>
  <c r="N313"/>
  <c r="N307"/>
  <c r="N122"/>
  <c r="N129"/>
  <c r="N94"/>
  <c r="N176"/>
  <c r="N136"/>
  <c r="N88"/>
  <c r="N299"/>
  <c r="N112"/>
  <c r="N397"/>
  <c r="N233"/>
  <c r="N243"/>
  <c r="N220"/>
  <c r="N185"/>
  <c r="N48"/>
  <c r="N225"/>
  <c r="N26"/>
  <c r="N248"/>
  <c r="N282"/>
  <c r="N14"/>
  <c r="N252"/>
  <c r="N284"/>
  <c r="N379"/>
  <c r="N44"/>
  <c r="N175"/>
  <c r="N312"/>
  <c r="N209"/>
  <c r="N201"/>
  <c r="N374"/>
  <c r="N50"/>
  <c r="N294"/>
  <c r="N200"/>
  <c r="N333"/>
  <c r="N309"/>
  <c r="N264"/>
  <c r="N303"/>
  <c r="N29"/>
  <c r="N216"/>
  <c r="N315"/>
  <c r="N394"/>
  <c r="N322"/>
  <c r="N231"/>
  <c r="N319"/>
  <c r="N232"/>
  <c r="N236"/>
  <c r="N217"/>
  <c r="N158"/>
  <c r="N156"/>
  <c r="N42"/>
  <c r="N355"/>
  <c r="N363"/>
  <c r="N117"/>
  <c r="N353"/>
  <c r="N145"/>
  <c r="N153"/>
  <c r="N184"/>
  <c r="N245"/>
  <c r="N255"/>
  <c r="N24"/>
  <c r="N392"/>
  <c r="N140"/>
  <c r="N327"/>
  <c r="N70"/>
  <c r="N45"/>
  <c r="N337"/>
  <c r="N283"/>
  <c r="N118"/>
  <c r="N11"/>
  <c r="N202"/>
  <c r="N148"/>
  <c r="N256"/>
  <c r="N67"/>
  <c r="N342"/>
  <c r="N244"/>
  <c r="N78"/>
  <c r="N130"/>
  <c r="N120"/>
  <c r="N9"/>
  <c r="N268"/>
  <c r="N183"/>
  <c r="N306"/>
  <c r="N395"/>
  <c r="N97"/>
  <c r="N192"/>
  <c r="N151"/>
  <c r="N305"/>
  <c r="N13"/>
  <c r="N272"/>
  <c r="N331"/>
  <c r="N361"/>
  <c r="N186"/>
  <c r="N396"/>
  <c r="N89"/>
  <c r="N367"/>
  <c r="N287"/>
  <c r="N37"/>
  <c r="N189"/>
  <c r="N258"/>
  <c r="N241"/>
  <c r="N166"/>
  <c r="N221"/>
  <c r="N352"/>
  <c r="N334"/>
  <c r="N197"/>
  <c r="N73"/>
  <c r="N137"/>
  <c r="N302"/>
  <c r="N389"/>
  <c r="N187"/>
  <c r="N260"/>
  <c r="N348"/>
  <c r="N34"/>
  <c r="N170"/>
  <c r="N347"/>
  <c r="N295"/>
  <c r="N58"/>
  <c r="N168"/>
  <c r="N325"/>
  <c r="N134"/>
  <c r="N351"/>
  <c r="N388"/>
  <c r="N55"/>
  <c r="N39"/>
  <c r="N142"/>
  <c r="N279"/>
  <c r="N75"/>
  <c r="N362"/>
  <c r="N371"/>
  <c r="N224"/>
  <c r="N47"/>
  <c r="N339"/>
  <c r="N96"/>
  <c r="N171"/>
  <c r="N188"/>
  <c r="N77"/>
  <c r="N265"/>
  <c r="N135"/>
  <c r="N311"/>
  <c r="N381"/>
  <c r="N359"/>
  <c r="N195"/>
  <c r="N110"/>
  <c r="N372"/>
  <c r="N212"/>
  <c r="N357"/>
  <c r="N215"/>
  <c r="N218"/>
  <c r="N160"/>
  <c r="N336"/>
  <c r="N366"/>
  <c r="N387"/>
  <c r="N126"/>
  <c r="N159"/>
  <c r="N69"/>
  <c r="N382"/>
  <c r="N177"/>
  <c r="N149"/>
  <c r="N271"/>
  <c r="N169"/>
  <c r="N298"/>
  <c r="N180"/>
  <c r="N124"/>
  <c r="N53"/>
  <c r="N211"/>
  <c r="N178"/>
  <c r="N365"/>
  <c r="N81"/>
  <c r="N286"/>
  <c r="N235"/>
  <c r="N31"/>
  <c r="N240"/>
  <c r="N344"/>
  <c r="N80"/>
  <c r="N157"/>
  <c r="N280"/>
  <c r="N109"/>
  <c r="N15"/>
  <c r="N261"/>
  <c r="N25"/>
  <c r="N356"/>
  <c r="N338"/>
  <c r="N301"/>
  <c r="N204"/>
  <c r="N364"/>
  <c r="N64"/>
  <c r="N210"/>
  <c r="N321"/>
  <c r="N199"/>
  <c r="N380"/>
  <c r="N17"/>
  <c r="N150"/>
  <c r="N318"/>
  <c r="N179"/>
  <c r="N76"/>
  <c r="N386"/>
  <c r="N49"/>
  <c r="N390"/>
  <c r="N345"/>
  <c r="N133"/>
  <c r="N370"/>
  <c r="N121"/>
  <c r="N250"/>
  <c r="N194"/>
  <c r="N139"/>
  <c r="N28"/>
  <c r="N155"/>
  <c r="N107"/>
  <c r="N191"/>
  <c r="N99"/>
  <c r="N208"/>
  <c r="N36"/>
  <c r="N167"/>
  <c r="N115"/>
  <c r="N146"/>
  <c r="N51"/>
  <c r="N138"/>
  <c r="N114"/>
  <c r="N385"/>
  <c r="N196"/>
  <c r="N125"/>
  <c r="N16"/>
  <c r="E236" i="83"/>
  <c r="A236"/>
  <c r="A237" s="1"/>
  <c r="E234" i="69"/>
  <c r="A234"/>
  <c r="A235"/>
  <c r="O111" i="56"/>
  <c r="N111"/>
  <c r="P79"/>
  <c r="N30"/>
  <c r="P30"/>
  <c r="E656" i="82"/>
  <c r="A656" s="1"/>
  <c r="A657" s="1"/>
  <c r="E658" i="83"/>
  <c r="A658"/>
  <c r="A659" s="1"/>
  <c r="O103" i="56"/>
  <c r="P103"/>
  <c r="N103"/>
  <c r="N63"/>
  <c r="O63"/>
  <c r="N38"/>
  <c r="P38"/>
  <c r="D666" i="82"/>
  <c r="D666" i="69"/>
  <c r="N127" i="56"/>
  <c r="P127"/>
  <c r="O95"/>
  <c r="O54"/>
  <c r="P54"/>
  <c r="N54"/>
  <c r="P46"/>
  <c r="N46"/>
  <c r="N119"/>
  <c r="N71"/>
  <c r="P21"/>
  <c r="N21"/>
  <c r="C70" i="69"/>
  <c r="C70" i="82"/>
  <c r="P592"/>
  <c r="G592"/>
  <c r="P592" i="69"/>
  <c r="G592" s="1"/>
  <c r="C700"/>
  <c r="C700" i="82"/>
  <c r="P210" i="69"/>
  <c r="G210" s="1"/>
  <c r="T212" i="83"/>
  <c r="G212"/>
  <c r="T594"/>
  <c r="G594" s="1"/>
  <c r="P284" i="82"/>
  <c r="G284"/>
  <c r="P284" i="69"/>
  <c r="G284" s="1"/>
  <c r="C192"/>
  <c r="C194" i="83"/>
  <c r="P548" i="82"/>
  <c r="G548" s="1"/>
  <c r="T550" i="83"/>
  <c r="G550"/>
  <c r="P340" i="56"/>
  <c r="N340"/>
  <c r="P332"/>
  <c r="N332"/>
  <c r="N324"/>
  <c r="N316"/>
  <c r="P308"/>
  <c r="N308"/>
  <c r="N300"/>
  <c r="O300"/>
  <c r="N292"/>
  <c r="N277"/>
  <c r="N269"/>
  <c r="O262"/>
  <c r="N262"/>
  <c r="N254"/>
  <c r="P246"/>
  <c r="N238"/>
  <c r="P230"/>
  <c r="N230"/>
  <c r="N222"/>
  <c r="P222"/>
  <c r="P214"/>
  <c r="I268" i="70"/>
  <c r="D267" i="86"/>
  <c r="F289" i="84"/>
  <c r="B289"/>
  <c r="F1235" i="40"/>
  <c r="B264"/>
  <c r="E265" i="86"/>
  <c r="B265"/>
  <c r="F287" i="84"/>
  <c r="B287" s="1"/>
  <c r="B262" i="40"/>
  <c r="R262" i="56"/>
  <c r="S260" i="86"/>
  <c r="L257" i="88"/>
  <c r="F829" i="40"/>
  <c r="F86" i="84"/>
  <c r="B86"/>
  <c r="I37" i="70"/>
  <c r="D36" i="86"/>
  <c r="C35" i="70"/>
  <c r="C34" i="86"/>
  <c r="O32" i="70"/>
  <c r="B32" s="1"/>
  <c r="E31" i="86"/>
  <c r="B31"/>
  <c r="G33" i="56"/>
  <c r="A33" s="1"/>
  <c r="D28" i="88"/>
  <c r="B28"/>
  <c r="D1063" i="40"/>
  <c r="P352" i="82" s="1"/>
  <c r="D372" i="88"/>
  <c r="B372" s="1"/>
  <c r="D374"/>
  <c r="B374"/>
  <c r="O172" i="70"/>
  <c r="B172" s="1"/>
  <c r="D14" i="88"/>
  <c r="B14"/>
  <c r="U236" i="70"/>
  <c r="G258" i="56"/>
  <c r="A258" s="1"/>
  <c r="C1441" i="40"/>
  <c r="C730" i="82"/>
  <c r="C285" i="56"/>
  <c r="B253" i="40"/>
  <c r="F395" i="84"/>
  <c r="B395"/>
  <c r="O18" i="70"/>
  <c r="B18"/>
  <c r="O80"/>
  <c r="B80" s="1"/>
  <c r="B108" i="40"/>
  <c r="E75" i="86"/>
  <c r="B75"/>
  <c r="C320" i="70"/>
  <c r="B63" i="40"/>
  <c r="C58" i="84"/>
  <c r="O343" i="70"/>
  <c r="B343" s="1"/>
  <c r="E342" i="86"/>
  <c r="B342"/>
  <c r="C365" i="84"/>
  <c r="C343" i="56"/>
  <c r="C341" i="86"/>
  <c r="C338" i="88"/>
  <c r="C1387" i="40"/>
  <c r="C342" i="70"/>
  <c r="F399" i="84"/>
  <c r="B399"/>
  <c r="F403"/>
  <c r="B403"/>
  <c r="C280" i="88"/>
  <c r="L49" i="84"/>
  <c r="G19" i="56"/>
  <c r="A19"/>
  <c r="B16" i="40"/>
  <c r="L9" i="88"/>
  <c r="B376" i="40"/>
  <c r="S121" i="86"/>
  <c r="B380" i="40"/>
  <c r="D1175"/>
  <c r="P464" i="69" s="1"/>
  <c r="F1213" i="40"/>
  <c r="D370" i="88"/>
  <c r="B370"/>
  <c r="R241" i="56"/>
  <c r="B228" i="40"/>
  <c r="F1163"/>
  <c r="E73" i="86"/>
  <c r="B73"/>
  <c r="B78" i="40"/>
  <c r="O324" i="56"/>
  <c r="F280" i="84"/>
  <c r="B280" s="1"/>
  <c r="E369" i="86"/>
  <c r="B369" s="1"/>
  <c r="L259" i="84"/>
  <c r="E254" i="86"/>
  <c r="B254"/>
  <c r="S239"/>
  <c r="C293" i="84"/>
  <c r="O74" i="70"/>
  <c r="B74"/>
  <c r="E79" i="86"/>
  <c r="B79"/>
  <c r="B341" i="40"/>
  <c r="F767"/>
  <c r="S27" i="86"/>
  <c r="D729" i="40"/>
  <c r="P18" i="82" s="1"/>
  <c r="G18" s="1"/>
  <c r="C365" i="88"/>
  <c r="E256" i="86"/>
  <c r="B256"/>
  <c r="D376" i="88"/>
  <c r="B376"/>
  <c r="L236"/>
  <c r="G81" i="56"/>
  <c r="A81"/>
  <c r="F133" i="84"/>
  <c r="B133" s="1"/>
  <c r="E777" i="40"/>
  <c r="E1239"/>
  <c r="L51" i="84"/>
  <c r="U13" i="70"/>
  <c r="D943" i="40"/>
  <c r="U240" i="70"/>
  <c r="G111" i="56"/>
  <c r="A111"/>
  <c r="L284" i="84"/>
  <c r="B30" i="40"/>
  <c r="F55" i="84"/>
  <c r="B55"/>
  <c r="E38" i="56"/>
  <c r="M38"/>
  <c r="G267"/>
  <c r="A267"/>
  <c r="P198"/>
  <c r="N214"/>
  <c r="N132"/>
  <c r="N343"/>
  <c r="T670" i="83"/>
  <c r="G670"/>
  <c r="P668" i="82"/>
  <c r="G668"/>
  <c r="P668" i="69"/>
  <c r="G668"/>
  <c r="AH434" i="83"/>
  <c r="AJ434"/>
  <c r="AI434"/>
  <c r="AF434"/>
  <c r="AG434"/>
  <c r="AE434"/>
  <c r="F1429" i="40"/>
  <c r="E720" i="83"/>
  <c r="C361" i="86"/>
  <c r="C362" i="70"/>
  <c r="C385" i="84"/>
  <c r="C1427" i="40"/>
  <c r="C363" i="56"/>
  <c r="C358" i="88"/>
  <c r="R295" i="56"/>
  <c r="S293" i="86"/>
  <c r="U294" i="70"/>
  <c r="S291" i="86"/>
  <c r="L315" i="84"/>
  <c r="L288" i="88"/>
  <c r="R293" i="56"/>
  <c r="U292" i="70"/>
  <c r="D1287" i="40"/>
  <c r="S85" i="86"/>
  <c r="L109" i="84"/>
  <c r="L82" i="88"/>
  <c r="D83" i="86"/>
  <c r="E85" i="56"/>
  <c r="I84" i="70"/>
  <c r="E871" i="40"/>
  <c r="F105" i="84"/>
  <c r="B105"/>
  <c r="E81" i="86"/>
  <c r="B81"/>
  <c r="B80" i="40"/>
  <c r="O82" i="70"/>
  <c r="B82"/>
  <c r="F867" i="40"/>
  <c r="G83" i="56"/>
  <c r="A83" s="1"/>
  <c r="E76"/>
  <c r="M76"/>
  <c r="E853" i="40"/>
  <c r="D74" i="86"/>
  <c r="I75" i="70"/>
  <c r="AF420" i="83"/>
  <c r="AH492"/>
  <c r="AG168"/>
  <c r="AH648"/>
  <c r="AJ648"/>
  <c r="P256" i="82"/>
  <c r="G256"/>
  <c r="L317" i="88"/>
  <c r="S320" i="86"/>
  <c r="D1345" i="40"/>
  <c r="U321" i="70"/>
  <c r="L344" i="84"/>
  <c r="E306" i="86"/>
  <c r="B306" s="1"/>
  <c r="B305" i="40"/>
  <c r="F330" i="84"/>
  <c r="B330" s="1"/>
  <c r="D303" i="88"/>
  <c r="B303"/>
  <c r="F1317" i="40"/>
  <c r="O307" i="70"/>
  <c r="B307"/>
  <c r="C125" i="56"/>
  <c r="C120" i="88"/>
  <c r="C123" i="86"/>
  <c r="C124" i="70"/>
  <c r="C951" i="40"/>
  <c r="C242" i="83"/>
  <c r="AF64"/>
  <c r="AG64"/>
  <c r="AE420"/>
  <c r="AG704"/>
  <c r="AJ704"/>
  <c r="D78" i="88"/>
  <c r="B78"/>
  <c r="C276" i="82"/>
  <c r="C278" i="83"/>
  <c r="C276" i="69"/>
  <c r="R366" i="56"/>
  <c r="L361" i="88"/>
  <c r="S364" i="86"/>
  <c r="U365" i="70"/>
  <c r="D1433" i="40"/>
  <c r="C1349"/>
  <c r="C638" i="82" s="1"/>
  <c r="C638" i="69"/>
  <c r="E320" i="56"/>
  <c r="M320"/>
  <c r="E1341" i="40"/>
  <c r="I319" i="70"/>
  <c r="D318" i="86"/>
  <c r="C955" i="40"/>
  <c r="C244" i="69" s="1"/>
  <c r="C149" i="84"/>
  <c r="C122" i="88"/>
  <c r="C126" i="70"/>
  <c r="C125" i="86"/>
  <c r="C127" i="56"/>
  <c r="AJ82" i="83"/>
  <c r="AI82"/>
  <c r="AE82"/>
  <c r="AG82"/>
  <c r="AJ198"/>
  <c r="AE198"/>
  <c r="AG198"/>
  <c r="AI198"/>
  <c r="AG420"/>
  <c r="AJ64"/>
  <c r="AH82"/>
  <c r="AF198"/>
  <c r="AK198" s="1"/>
  <c r="R322" i="56"/>
  <c r="AF272" i="83"/>
  <c r="AK272" s="1"/>
  <c r="AH272"/>
  <c r="AG272"/>
  <c r="AE272"/>
  <c r="AG716"/>
  <c r="AF716"/>
  <c r="AK716" s="1"/>
  <c r="F347" i="84"/>
  <c r="B347"/>
  <c r="E323" i="86"/>
  <c r="B323" s="1"/>
  <c r="F1351" i="40"/>
  <c r="D320" i="88"/>
  <c r="B320"/>
  <c r="O324" i="70"/>
  <c r="B324" s="1"/>
  <c r="G325" i="56"/>
  <c r="A325" s="1"/>
  <c r="B322" i="40"/>
  <c r="C147" i="84"/>
  <c r="AF492" i="83"/>
  <c r="AK492" s="1"/>
  <c r="AG492"/>
  <c r="AF82"/>
  <c r="AF424"/>
  <c r="AK424" s="1"/>
  <c r="AJ424"/>
  <c r="AH174"/>
  <c r="AG174"/>
  <c r="D60"/>
  <c r="AA60" s="1"/>
  <c r="BM60"/>
  <c r="BR60" s="1"/>
  <c r="D58" i="82"/>
  <c r="D58" i="69"/>
  <c r="C346" i="84"/>
  <c r="L388"/>
  <c r="AF756" i="83"/>
  <c r="AH756"/>
  <c r="AE756"/>
  <c r="AG664"/>
  <c r="AE432"/>
  <c r="AF666"/>
  <c r="AH666"/>
  <c r="AI666"/>
  <c r="AG666"/>
  <c r="AF640"/>
  <c r="AI640"/>
  <c r="AE640"/>
  <c r="AE568"/>
  <c r="AJ584"/>
  <c r="AH584"/>
  <c r="AG584"/>
  <c r="AE584"/>
  <c r="AI54"/>
  <c r="AF54"/>
  <c r="AG54"/>
  <c r="C658" i="69"/>
  <c r="C660" i="83"/>
  <c r="AE194"/>
  <c r="AJ194"/>
  <c r="AF194"/>
  <c r="AH194"/>
  <c r="AE262"/>
  <c r="AH262"/>
  <c r="AK262"/>
  <c r="AG262"/>
  <c r="AG238"/>
  <c r="AJ238"/>
  <c r="AH238"/>
  <c r="AH616"/>
  <c r="AI616"/>
  <c r="AJ616"/>
  <c r="AF616"/>
  <c r="AK616"/>
  <c r="AG616"/>
  <c r="AE616"/>
  <c r="AI762"/>
  <c r="AG762"/>
  <c r="AE762"/>
  <c r="AH762"/>
  <c r="AG668"/>
  <c r="AI668"/>
  <c r="AJ668"/>
  <c r="AF668"/>
  <c r="AH668"/>
  <c r="AE668"/>
  <c r="E369" i="56"/>
  <c r="D367" i="86"/>
  <c r="E1439" i="40"/>
  <c r="D331" i="86"/>
  <c r="I332" i="70"/>
  <c r="E333" i="56"/>
  <c r="L322" i="88"/>
  <c r="U326" i="70"/>
  <c r="D1355" i="40"/>
  <c r="R327" i="56"/>
  <c r="I127" i="70"/>
  <c r="E128" i="56"/>
  <c r="D126" i="86"/>
  <c r="E957" i="40"/>
  <c r="AH782" i="83"/>
  <c r="AK782" s="1"/>
  <c r="AF52"/>
  <c r="AH52"/>
  <c r="AI52"/>
  <c r="AH312"/>
  <c r="AJ312"/>
  <c r="AI252"/>
  <c r="AJ252"/>
  <c r="AE252"/>
  <c r="AJ742"/>
  <c r="AI742"/>
  <c r="AH742"/>
  <c r="AG742"/>
  <c r="AE286"/>
  <c r="AH286"/>
  <c r="AJ286"/>
  <c r="C192" i="82"/>
  <c r="H385" i="88"/>
  <c r="H377"/>
  <c r="H369"/>
  <c r="H361"/>
  <c r="H353"/>
  <c r="H345"/>
  <c r="H337"/>
  <c r="H329"/>
  <c r="H321"/>
  <c r="H313"/>
  <c r="H305"/>
  <c r="H297"/>
  <c r="H289"/>
  <c r="H281"/>
  <c r="H273"/>
  <c r="H265"/>
  <c r="H257"/>
  <c r="H249"/>
  <c r="H241"/>
  <c r="H233"/>
  <c r="H225"/>
  <c r="H217"/>
  <c r="H209"/>
  <c r="H201"/>
  <c r="H193"/>
  <c r="H185"/>
  <c r="H177"/>
  <c r="H169"/>
  <c r="H161"/>
  <c r="H153"/>
  <c r="H145"/>
  <c r="H137"/>
  <c r="H129"/>
  <c r="H121"/>
  <c r="H113"/>
  <c r="H105"/>
  <c r="H97"/>
  <c r="H89"/>
  <c r="H81"/>
  <c r="H73"/>
  <c r="H65"/>
  <c r="H389"/>
  <c r="H381"/>
  <c r="H373"/>
  <c r="H365"/>
  <c r="H357"/>
  <c r="H349"/>
  <c r="H341"/>
  <c r="H333"/>
  <c r="H325"/>
  <c r="H317"/>
  <c r="H309"/>
  <c r="H301"/>
  <c r="H293"/>
  <c r="H285"/>
  <c r="H277"/>
  <c r="H269"/>
  <c r="H261"/>
  <c r="H253"/>
  <c r="H245"/>
  <c r="H237"/>
  <c r="H229"/>
  <c r="H221"/>
  <c r="H213"/>
  <c r="H205"/>
  <c r="H197"/>
  <c r="H189"/>
  <c r="H181"/>
  <c r="H173"/>
  <c r="H165"/>
  <c r="H157"/>
  <c r="H149"/>
  <c r="H141"/>
  <c r="H133"/>
  <c r="H125"/>
  <c r="H117"/>
  <c r="H109"/>
  <c r="H101"/>
  <c r="H93"/>
  <c r="H85"/>
  <c r="H77"/>
  <c r="H69"/>
  <c r="H61"/>
  <c r="BG32" i="83"/>
  <c r="BV668"/>
  <c r="BK668"/>
  <c r="AJ250"/>
  <c r="AI250"/>
  <c r="AI452"/>
  <c r="AE452"/>
  <c r="AF452"/>
  <c r="AJ452"/>
  <c r="AG452"/>
  <c r="AH416"/>
  <c r="AI416"/>
  <c r="AF354"/>
  <c r="AI354"/>
  <c r="AJ354"/>
  <c r="AK354" s="1"/>
  <c r="AE354"/>
  <c r="AG354"/>
  <c r="AF346"/>
  <c r="AE346"/>
  <c r="AH346"/>
  <c r="AG346"/>
  <c r="AJ346"/>
  <c r="AK346"/>
  <c r="I376" i="70"/>
  <c r="E377" i="56"/>
  <c r="M377"/>
  <c r="E1455" i="40"/>
  <c r="D375" i="86"/>
  <c r="E1429" i="40"/>
  <c r="D718" i="69"/>
  <c r="I363" i="70"/>
  <c r="D362" i="86"/>
  <c r="E364" i="56"/>
  <c r="M364"/>
  <c r="B359" i="40"/>
  <c r="O361" i="70"/>
  <c r="B361"/>
  <c r="G362" i="56"/>
  <c r="A362" s="1"/>
  <c r="F384" i="84"/>
  <c r="B384"/>
  <c r="D357" i="88"/>
  <c r="B357" s="1"/>
  <c r="E360" i="86"/>
  <c r="B360"/>
  <c r="F1425" i="40"/>
  <c r="E714" i="82" s="1"/>
  <c r="A714" s="1"/>
  <c r="F1405" i="40"/>
  <c r="G352" i="56"/>
  <c r="A352"/>
  <c r="E350" i="86"/>
  <c r="B350" s="1"/>
  <c r="F374" i="84"/>
  <c r="B374"/>
  <c r="D347" i="88"/>
  <c r="B347" s="1"/>
  <c r="O351" i="70"/>
  <c r="B351"/>
  <c r="E337" i="56"/>
  <c r="D335" i="86"/>
  <c r="I336" i="70"/>
  <c r="E1375" i="40"/>
  <c r="D308" i="88"/>
  <c r="B308" s="1"/>
  <c r="E311" i="86"/>
  <c r="B311" s="1"/>
  <c r="F1327" i="40"/>
  <c r="G313" i="56"/>
  <c r="A313"/>
  <c r="F335" i="84"/>
  <c r="B335" s="1"/>
  <c r="O312" i="70"/>
  <c r="B312"/>
  <c r="B310" i="40"/>
  <c r="U289" i="70"/>
  <c r="S288" i="86"/>
  <c r="D1243" i="40"/>
  <c r="S269" i="86"/>
  <c r="L293" i="84"/>
  <c r="L266" i="88"/>
  <c r="R271" i="56"/>
  <c r="U270" i="70"/>
  <c r="L265" i="88"/>
  <c r="D1241" i="40"/>
  <c r="T532" i="83" s="1"/>
  <c r="U269" i="70"/>
  <c r="L292" i="84"/>
  <c r="L251" i="88"/>
  <c r="L278" i="84"/>
  <c r="D1213" i="40"/>
  <c r="R256" i="56"/>
  <c r="U255" i="70"/>
  <c r="S254" i="86"/>
  <c r="C248" i="56"/>
  <c r="C243" i="88"/>
  <c r="C1197" i="40"/>
  <c r="C246" i="86"/>
  <c r="C270" i="84"/>
  <c r="C247" i="70"/>
  <c r="S244" i="86"/>
  <c r="D1193" i="40"/>
  <c r="L268" i="84"/>
  <c r="R246" i="56"/>
  <c r="U245" i="70"/>
  <c r="L241" i="88"/>
  <c r="D1189" i="40"/>
  <c r="P478" i="82" s="1"/>
  <c r="G478"/>
  <c r="L266" i="84"/>
  <c r="S242" i="86"/>
  <c r="R244" i="56"/>
  <c r="L239" i="88"/>
  <c r="U243" i="70"/>
  <c r="O239"/>
  <c r="B239" s="1"/>
  <c r="F262" i="84"/>
  <c r="B262"/>
  <c r="E238" i="86"/>
  <c r="B238" s="1"/>
  <c r="D235" i="88"/>
  <c r="B235" s="1"/>
  <c r="G240" i="56"/>
  <c r="A240" s="1"/>
  <c r="B237" i="40"/>
  <c r="F1181"/>
  <c r="B208"/>
  <c r="F233" i="84"/>
  <c r="B233" s="1"/>
  <c r="D206" i="88"/>
  <c r="B206" s="1"/>
  <c r="G211" i="56"/>
  <c r="A211" s="1"/>
  <c r="F1123" i="40"/>
  <c r="E209" i="86"/>
  <c r="B209" s="1"/>
  <c r="E1077" i="40"/>
  <c r="D368" i="83"/>
  <c r="AA368"/>
  <c r="E188" i="56"/>
  <c r="M188"/>
  <c r="D186" i="86"/>
  <c r="I187" i="70"/>
  <c r="I125"/>
  <c r="E953" i="40"/>
  <c r="D124" i="86"/>
  <c r="E126" i="56"/>
  <c r="L111" i="84"/>
  <c r="R89" i="56"/>
  <c r="D879" i="40"/>
  <c r="U88" i="70"/>
  <c r="L84" i="88"/>
  <c r="S87" i="86"/>
  <c r="G10" i="56"/>
  <c r="A10" s="1"/>
  <c r="F721" i="40"/>
  <c r="O9" i="70"/>
  <c r="B9"/>
  <c r="F32" i="84"/>
  <c r="B32"/>
  <c r="B7" i="40"/>
  <c r="D5" i="88"/>
  <c r="B5" s="1"/>
  <c r="E8" i="86"/>
  <c r="B8"/>
  <c r="CC18" i="83"/>
  <c r="AG120"/>
  <c r="AJ528"/>
  <c r="AE250"/>
  <c r="AG524"/>
  <c r="AE310"/>
  <c r="AJ310"/>
  <c r="AF448"/>
  <c r="AH120"/>
  <c r="AI350"/>
  <c r="C628" i="69"/>
  <c r="AG416" i="83"/>
  <c r="AG740"/>
  <c r="AE528"/>
  <c r="AG674"/>
  <c r="AH250"/>
  <c r="AK250"/>
  <c r="AG102"/>
  <c r="AH524"/>
  <c r="AI220"/>
  <c r="AJ50"/>
  <c r="AI346"/>
  <c r="AJ386"/>
  <c r="AG386"/>
  <c r="AH718"/>
  <c r="AJ718"/>
  <c r="AG718"/>
  <c r="AH240"/>
  <c r="AI240"/>
  <c r="C704" i="82"/>
  <c r="C706" i="83"/>
  <c r="C704" i="69"/>
  <c r="P714"/>
  <c r="G714" s="1"/>
  <c r="P714" i="82"/>
  <c r="G714"/>
  <c r="T716" i="83"/>
  <c r="G716" s="1"/>
  <c r="AJ58"/>
  <c r="AG58"/>
  <c r="AE58"/>
  <c r="AF58"/>
  <c r="AK58"/>
  <c r="AF220"/>
  <c r="P496" i="69"/>
  <c r="G496" s="1"/>
  <c r="P496" i="82"/>
  <c r="G496"/>
  <c r="T498" i="83"/>
  <c r="G498" s="1"/>
  <c r="AF416"/>
  <c r="AI674"/>
  <c r="AG250"/>
  <c r="AH350"/>
  <c r="C628" i="82"/>
  <c r="AG310" i="83"/>
  <c r="AF264"/>
  <c r="AK264" s="1"/>
  <c r="AH264"/>
  <c r="AI682"/>
  <c r="AE682"/>
  <c r="AJ682"/>
  <c r="AI192"/>
  <c r="AG192"/>
  <c r="AH192"/>
  <c r="AJ192"/>
  <c r="AK192" s="1"/>
  <c r="AF192"/>
  <c r="AI248"/>
  <c r="AE120"/>
  <c r="AG350"/>
  <c r="AJ220"/>
  <c r="AK220" s="1"/>
  <c r="AH600"/>
  <c r="AE386"/>
  <c r="AJ416"/>
  <c r="AK416" s="1"/>
  <c r="AF240"/>
  <c r="AK240" s="1"/>
  <c r="AJ408"/>
  <c r="AJ492"/>
  <c r="AF550"/>
  <c r="AK550" s="1"/>
  <c r="AF120"/>
  <c r="AK120" s="1"/>
  <c r="B349" i="40"/>
  <c r="BG20" i="83"/>
  <c r="AF310"/>
  <c r="AE350"/>
  <c r="AG600"/>
  <c r="AI310"/>
  <c r="AE600"/>
  <c r="AE416"/>
  <c r="AJ240"/>
  <c r="AI448"/>
  <c r="AH740"/>
  <c r="AF350"/>
  <c r="AG408"/>
  <c r="AH528"/>
  <c r="AK528" s="1"/>
  <c r="AG550"/>
  <c r="AG570"/>
  <c r="AF682"/>
  <c r="AF50"/>
  <c r="AG690"/>
  <c r="AH690"/>
  <c r="AG176"/>
  <c r="AI176"/>
  <c r="AG726"/>
  <c r="AI726"/>
  <c r="AF364"/>
  <c r="AE364"/>
  <c r="AI364"/>
  <c r="AF528"/>
  <c r="E626" i="69"/>
  <c r="A626" s="1"/>
  <c r="A627" s="1"/>
  <c r="AH682" i="83"/>
  <c r="AH354"/>
  <c r="AH440"/>
  <c r="AG440"/>
  <c r="AI120"/>
  <c r="AF384"/>
  <c r="AE384"/>
  <c r="AH126"/>
  <c r="AI126"/>
  <c r="AJ456"/>
  <c r="AF456"/>
  <c r="AG142"/>
  <c r="AE142"/>
  <c r="AF228"/>
  <c r="AK228" s="1"/>
  <c r="AE228"/>
  <c r="AI322"/>
  <c r="AG322"/>
  <c r="AH336"/>
  <c r="AK336"/>
  <c r="AF336"/>
  <c r="AF392"/>
  <c r="AI392"/>
  <c r="AI500"/>
  <c r="AF500"/>
  <c r="AF704"/>
  <c r="AH704"/>
  <c r="AH64"/>
  <c r="AK64" s="1"/>
  <c r="AI64"/>
  <c r="AE64"/>
  <c r="AE152"/>
  <c r="AH152"/>
  <c r="AJ154"/>
  <c r="AF154"/>
  <c r="AH716"/>
  <c r="AI716"/>
  <c r="AJ508"/>
  <c r="AH508"/>
  <c r="AK508" s="1"/>
  <c r="AI508"/>
  <c r="AE508"/>
  <c r="AH630"/>
  <c r="AF648"/>
  <c r="AK648"/>
  <c r="AJ302"/>
  <c r="AK302"/>
  <c r="AI302"/>
  <c r="AJ174"/>
  <c r="AF174"/>
  <c r="AK174"/>
  <c r="AH168"/>
  <c r="AE168"/>
  <c r="AF138"/>
  <c r="AG138"/>
  <c r="E384" i="69"/>
  <c r="A384" s="1"/>
  <c r="A385" s="1"/>
  <c r="E386" i="83"/>
  <c r="A386" s="1"/>
  <c r="A387" s="1"/>
  <c r="AJ244"/>
  <c r="AG244"/>
  <c r="AF244"/>
  <c r="AK244" s="1"/>
  <c r="AE244"/>
  <c r="AI300"/>
  <c r="AG300"/>
  <c r="E560"/>
  <c r="A560" s="1"/>
  <c r="A561" s="1"/>
  <c r="E558" i="69"/>
  <c r="A558" s="1"/>
  <c r="A559" s="1"/>
  <c r="AE208" i="83"/>
  <c r="AF208"/>
  <c r="AK208" s="1"/>
  <c r="AF776"/>
  <c r="AH776"/>
  <c r="AJ776"/>
  <c r="AE776"/>
  <c r="AG776"/>
  <c r="AH662"/>
  <c r="AE662"/>
  <c r="AF622"/>
  <c r="AJ622"/>
  <c r="AE502"/>
  <c r="AG472"/>
  <c r="AI472"/>
  <c r="AE472"/>
  <c r="C396" i="70"/>
  <c r="C395" i="86"/>
  <c r="C397" i="56"/>
  <c r="C1495" i="40"/>
  <c r="S373" i="86"/>
  <c r="L397" i="84"/>
  <c r="R375" i="56"/>
  <c r="L370" i="88"/>
  <c r="F321" i="84"/>
  <c r="B321" s="1"/>
  <c r="G299" i="56"/>
  <c r="A299" s="1"/>
  <c r="D294" i="88"/>
  <c r="B294" s="1"/>
  <c r="L292"/>
  <c r="S295" i="86"/>
  <c r="L319" i="84"/>
  <c r="D1295" i="40"/>
  <c r="R297" i="56"/>
  <c r="F1291" i="40"/>
  <c r="D290" i="88"/>
  <c r="B290" s="1"/>
  <c r="G295" i="56"/>
  <c r="A295"/>
  <c r="O294" i="70"/>
  <c r="B294"/>
  <c r="S240" i="86"/>
  <c r="U241" i="70"/>
  <c r="D1185" i="40"/>
  <c r="L237" i="88"/>
  <c r="C222" i="86"/>
  <c r="C246" i="84"/>
  <c r="R218" i="56"/>
  <c r="D1137" i="40"/>
  <c r="L213" i="88"/>
  <c r="I215" i="70"/>
  <c r="D214" i="86"/>
  <c r="E1133" i="40"/>
  <c r="D422" i="82"/>
  <c r="L179" i="88"/>
  <c r="L156" i="84"/>
  <c r="R134" i="56"/>
  <c r="L129" i="88"/>
  <c r="E52" i="56"/>
  <c r="M52"/>
  <c r="E805" i="40"/>
  <c r="L37" i="84"/>
  <c r="AH158" i="83"/>
  <c r="AG158"/>
  <c r="E1441" i="40"/>
  <c r="E370" i="56"/>
  <c r="S333" i="86"/>
  <c r="D1371" i="40"/>
  <c r="L330" i="88"/>
  <c r="L357" i="84"/>
  <c r="F254"/>
  <c r="B254"/>
  <c r="G232" i="56"/>
  <c r="A232" s="1"/>
  <c r="C347"/>
  <c r="AE660" i="83"/>
  <c r="AH660"/>
  <c r="AJ604"/>
  <c r="AF604"/>
  <c r="E238" i="56"/>
  <c r="M238"/>
  <c r="D236" i="86"/>
  <c r="D1447" i="40"/>
  <c r="E230" i="86"/>
  <c r="B230"/>
  <c r="O231" i="70"/>
  <c r="B231" s="1"/>
  <c r="AJ218" i="83"/>
  <c r="C14" i="82"/>
  <c r="C14" i="69"/>
  <c r="P32"/>
  <c r="G32"/>
  <c r="AK318" i="83"/>
  <c r="E52" i="69"/>
  <c r="A52"/>
  <c r="A53"/>
  <c r="D20"/>
  <c r="E26" i="82"/>
  <c r="A26"/>
  <c r="A27"/>
  <c r="E26" i="69"/>
  <c r="A26"/>
  <c r="A27"/>
  <c r="E16" i="82"/>
  <c r="A16" s="1"/>
  <c r="A17" s="1"/>
  <c r="T34" i="83"/>
  <c r="G34"/>
  <c r="C40" i="69"/>
  <c r="C40" i="82"/>
  <c r="C94" i="83"/>
  <c r="C50"/>
  <c r="C92" i="69"/>
  <c r="C206" i="83"/>
  <c r="C118"/>
  <c r="AK634"/>
  <c r="C116" i="82"/>
  <c r="AK774" i="83"/>
  <c r="P36" i="82"/>
  <c r="G36" s="1"/>
  <c r="P36" i="69"/>
  <c r="G36"/>
  <c r="AK818" i="83"/>
  <c r="AK872"/>
  <c r="AK732"/>
  <c r="AK838"/>
  <c r="AK1116"/>
  <c r="AK882"/>
  <c r="AK914"/>
  <c r="AK938"/>
  <c r="AK978"/>
  <c r="AK1234"/>
  <c r="AK1334"/>
  <c r="AK796"/>
  <c r="AK868"/>
  <c r="AK1208"/>
  <c r="AK834"/>
  <c r="AK1250"/>
  <c r="AK876"/>
  <c r="AK298"/>
  <c r="AK196"/>
  <c r="BO22"/>
  <c r="BR22"/>
  <c r="BZ16"/>
  <c r="AP26"/>
  <c r="AK1262"/>
  <c r="AK866"/>
  <c r="CA84"/>
  <c r="AK820"/>
  <c r="AK1236"/>
  <c r="AB1406"/>
  <c r="C52" i="69"/>
  <c r="C46" i="83"/>
  <c r="AK1402"/>
  <c r="C44" i="82"/>
  <c r="AB1400" i="83"/>
  <c r="CL76" i="49"/>
  <c r="AJ68"/>
  <c r="BJ68"/>
  <c r="BE68"/>
  <c r="DI68"/>
  <c r="DK68"/>
  <c r="CS68"/>
  <c r="AU68"/>
  <c r="BM68"/>
  <c r="BA68"/>
  <c r="DH68"/>
  <c r="AV68"/>
  <c r="DF68"/>
  <c r="BF68"/>
  <c r="AT68"/>
  <c r="BZ68"/>
  <c r="AS68"/>
  <c r="AH68"/>
  <c r="BC68"/>
  <c r="AB68"/>
  <c r="BN68"/>
  <c r="AZ68"/>
  <c r="CP68"/>
  <c r="BD68"/>
  <c r="BO68"/>
  <c r="AQ68"/>
  <c r="CK68"/>
  <c r="CA68"/>
  <c r="BT68"/>
  <c r="CN68"/>
  <c r="AC68"/>
  <c r="CU68"/>
  <c r="CM68"/>
  <c r="AG68"/>
  <c r="CT68"/>
  <c r="DG68"/>
  <c r="BS68"/>
  <c r="CC68"/>
  <c r="DC68"/>
  <c r="DL68"/>
  <c r="AF68"/>
  <c r="BH68"/>
  <c r="CD68"/>
  <c r="CJ68"/>
  <c r="AI68"/>
  <c r="AP68"/>
  <c r="BB68"/>
  <c r="BR68"/>
  <c r="CV68"/>
  <c r="CY68"/>
  <c r="BV68"/>
  <c r="AX68"/>
  <c r="AW68"/>
  <c r="AE68"/>
  <c r="AN68"/>
  <c r="AD68"/>
  <c r="BQ68"/>
  <c r="CL68"/>
  <c r="AK68"/>
  <c r="CB68"/>
  <c r="BL68"/>
  <c r="BP68"/>
  <c r="AM68"/>
  <c r="AY68"/>
  <c r="BX68"/>
  <c r="CI68"/>
  <c r="DE68"/>
  <c r="CQ68"/>
  <c r="CO68"/>
  <c r="BY68"/>
  <c r="DA68"/>
  <c r="BW68"/>
  <c r="AL68"/>
  <c r="AO68"/>
  <c r="CX68"/>
  <c r="CW68"/>
  <c r="DB68"/>
  <c r="CR68"/>
  <c r="BU68"/>
  <c r="BK68"/>
  <c r="AR68"/>
  <c r="CF68"/>
  <c r="BG68"/>
  <c r="DJ68"/>
  <c r="BI68"/>
  <c r="DD68"/>
  <c r="CG68"/>
  <c r="CZ68"/>
  <c r="CE68"/>
  <c r="CH68"/>
  <c r="AF76"/>
  <c r="DH76"/>
  <c r="BX69"/>
  <c r="BJ69"/>
  <c r="BD69"/>
  <c r="BH69"/>
  <c r="CX69"/>
  <c r="CH69"/>
  <c r="CM69"/>
  <c r="DE69"/>
  <c r="CV69"/>
  <c r="AX69"/>
  <c r="BN69"/>
  <c r="AU69"/>
  <c r="AF69"/>
  <c r="AL69"/>
  <c r="CZ69"/>
  <c r="BI69"/>
  <c r="AY69"/>
  <c r="DH69"/>
  <c r="BK69"/>
  <c r="CI69"/>
  <c r="CK69"/>
  <c r="CN69"/>
  <c r="AG69"/>
  <c r="CS69"/>
  <c r="AZ69"/>
  <c r="BE69"/>
  <c r="CC69"/>
  <c r="CO69"/>
  <c r="CL69"/>
  <c r="BB69"/>
  <c r="AN69"/>
  <c r="CA69"/>
  <c r="AE69"/>
  <c r="DJ69"/>
  <c r="AH69"/>
  <c r="CQ69"/>
  <c r="AW69"/>
  <c r="AD69"/>
  <c r="CU69"/>
  <c r="BR69"/>
  <c r="DG69"/>
  <c r="AP69"/>
  <c r="AT69"/>
  <c r="AJ69"/>
  <c r="CY69"/>
  <c r="AB69"/>
  <c r="BW69"/>
  <c r="CT69"/>
  <c r="BC69"/>
  <c r="DB69"/>
  <c r="AC69"/>
  <c r="CJ69"/>
  <c r="DC69"/>
  <c r="CE69"/>
  <c r="BY69"/>
  <c r="AI69"/>
  <c r="DD69"/>
  <c r="BZ69"/>
  <c r="BO69"/>
  <c r="DA69"/>
  <c r="AR69"/>
  <c r="BU69"/>
  <c r="AS69"/>
  <c r="AO69"/>
  <c r="BS69"/>
  <c r="DF69"/>
  <c r="BL69"/>
  <c r="BF69"/>
  <c r="DK69"/>
  <c r="BA69"/>
  <c r="CR81"/>
  <c r="DC81"/>
  <c r="AB81"/>
  <c r="AN81"/>
  <c r="AV69"/>
  <c r="AY67"/>
  <c r="CR67"/>
  <c r="BD76"/>
  <c r="AD76"/>
  <c r="CC70"/>
  <c r="AS70"/>
  <c r="CT70"/>
  <c r="BF70"/>
  <c r="BG70"/>
  <c r="AV70"/>
  <c r="AX70"/>
  <c r="BO70"/>
  <c r="BU70"/>
  <c r="AE70"/>
  <c r="CD70"/>
  <c r="DA70"/>
  <c r="AM70"/>
  <c r="CA70"/>
  <c r="BR70"/>
  <c r="AG70"/>
  <c r="DB70"/>
  <c r="DH70"/>
  <c r="AQ70"/>
  <c r="CB70"/>
  <c r="BD73"/>
  <c r="CD69"/>
  <c r="AQ69"/>
  <c r="AZ67"/>
  <c r="AF67"/>
  <c r="CC67"/>
  <c r="DG67"/>
  <c r="CI67"/>
  <c r="BN67"/>
  <c r="AN70"/>
  <c r="CY70"/>
  <c r="CG70"/>
  <c r="CK70"/>
  <c r="BV70"/>
  <c r="CV70"/>
  <c r="AD70"/>
  <c r="BE70"/>
  <c r="AU70"/>
  <c r="CM76"/>
  <c r="CE76"/>
  <c r="BH76"/>
  <c r="DA76"/>
  <c r="AF80"/>
  <c r="CW80"/>
  <c r="CF80"/>
  <c r="CO80"/>
  <c r="CZ80"/>
  <c r="CP80"/>
  <c r="BC80"/>
  <c r="CC80"/>
  <c r="AC80"/>
  <c r="AU80"/>
  <c r="CS80"/>
  <c r="CU80"/>
  <c r="BP80"/>
  <c r="BH80"/>
  <c r="CE80"/>
  <c r="AL80"/>
  <c r="CH80"/>
  <c r="AY80"/>
  <c r="CA80"/>
  <c r="DK80"/>
  <c r="BF80"/>
  <c r="CR80"/>
  <c r="DC80"/>
  <c r="CL80"/>
  <c r="BJ80"/>
  <c r="CK80"/>
  <c r="AI80"/>
  <c r="BT80"/>
  <c r="CX80"/>
  <c r="DK72"/>
  <c r="BS72"/>
  <c r="BM72"/>
  <c r="CA72"/>
  <c r="AI72"/>
  <c r="AQ72"/>
  <c r="DI72"/>
  <c r="CX72"/>
  <c r="DE72"/>
  <c r="DF72"/>
  <c r="AP72"/>
  <c r="BO72"/>
  <c r="AM72"/>
  <c r="BU72"/>
  <c r="CH72"/>
  <c r="BX72"/>
  <c r="CB72"/>
  <c r="BD72"/>
  <c r="AB72"/>
  <c r="BV72"/>
  <c r="AF72"/>
  <c r="CS72"/>
  <c r="AU72"/>
  <c r="CI72"/>
  <c r="AD72"/>
  <c r="BH72"/>
  <c r="AV72"/>
  <c r="CZ72"/>
  <c r="BQ72"/>
  <c r="AO72"/>
  <c r="BE72"/>
  <c r="BT72"/>
  <c r="BZ72"/>
  <c r="AK72"/>
  <c r="AL72"/>
  <c r="AN72"/>
  <c r="CR72"/>
  <c r="CK72"/>
  <c r="DJ72"/>
  <c r="CC72"/>
  <c r="AS72"/>
  <c r="CD72"/>
  <c r="CO72"/>
  <c r="CQ72"/>
  <c r="AH72"/>
  <c r="DA72"/>
  <c r="DL72"/>
  <c r="DB72"/>
  <c r="DH72"/>
  <c r="AZ72"/>
  <c r="CE72"/>
  <c r="BA72"/>
  <c r="BW72"/>
  <c r="AE72"/>
  <c r="DG72"/>
  <c r="CN72"/>
  <c r="BG72"/>
  <c r="AC72"/>
  <c r="AT72"/>
  <c r="BB72"/>
  <c r="CJ72"/>
  <c r="CL72"/>
  <c r="BP72"/>
  <c r="BJ72"/>
  <c r="DD72"/>
  <c r="BL72"/>
  <c r="CW72"/>
  <c r="CM72"/>
  <c r="DC72"/>
  <c r="BI72"/>
  <c r="AX72"/>
  <c r="CU72"/>
  <c r="BY72"/>
  <c r="CT72"/>
  <c r="CP72"/>
  <c r="AJ72"/>
  <c r="BF72"/>
  <c r="AW72"/>
  <c r="CY72"/>
  <c r="AR72"/>
  <c r="BR72"/>
  <c r="BK72"/>
  <c r="BC72"/>
  <c r="AY72"/>
  <c r="CG72"/>
  <c r="BN72"/>
  <c r="CV72"/>
  <c r="CF72"/>
  <c r="AG72"/>
  <c r="BN76"/>
  <c r="CV76"/>
  <c r="BM69"/>
  <c r="AJ67"/>
  <c r="BE67"/>
  <c r="CG76"/>
  <c r="AK71"/>
  <c r="CX71"/>
  <c r="CK71"/>
  <c r="AT71"/>
  <c r="DL71"/>
  <c r="DD71"/>
  <c r="CQ71"/>
  <c r="AL71"/>
  <c r="DH71"/>
  <c r="AH71"/>
  <c r="AO71"/>
  <c r="DJ71"/>
  <c r="CJ71"/>
  <c r="BR71"/>
  <c r="BS71"/>
  <c r="AS71"/>
  <c r="AG71"/>
  <c r="CZ71"/>
  <c r="BW71"/>
  <c r="CV71"/>
  <c r="CB71"/>
  <c r="AM69"/>
  <c r="CW69"/>
  <c r="DL67"/>
  <c r="BG67"/>
  <c r="AV67"/>
  <c r="DB67"/>
  <c r="AM67"/>
  <c r="BS67"/>
  <c r="DK70"/>
  <c r="CW70"/>
  <c r="AF70"/>
  <c r="AO70"/>
  <c r="DJ70"/>
  <c r="CJ70"/>
  <c r="BC70"/>
  <c r="CN70"/>
  <c r="AC70"/>
  <c r="AI76"/>
  <c r="CF76"/>
  <c r="AM76"/>
  <c r="DE76"/>
  <c r="DD76"/>
  <c r="CU76"/>
  <c r="AK69"/>
  <c r="AS67"/>
  <c r="DK81"/>
  <c r="AH81"/>
  <c r="BP69"/>
  <c r="CG69"/>
  <c r="BU67"/>
  <c r="BH67"/>
  <c r="AK67"/>
  <c r="BO67"/>
  <c r="AN67"/>
  <c r="CX70"/>
  <c r="AZ70"/>
  <c r="CI70"/>
  <c r="AL70"/>
  <c r="CZ70"/>
  <c r="AK70"/>
  <c r="AY70"/>
  <c r="BZ70"/>
  <c r="AJ76"/>
  <c r="BS76"/>
  <c r="BF76"/>
  <c r="CK84"/>
  <c r="AI84"/>
  <c r="AE84"/>
  <c r="AR84"/>
  <c r="BA84"/>
  <c r="AY84"/>
  <c r="CL84"/>
  <c r="AG84"/>
  <c r="CT84"/>
  <c r="BD84"/>
  <c r="CA84"/>
  <c r="AZ84"/>
  <c r="BU84"/>
  <c r="CG84"/>
  <c r="DE84"/>
  <c r="DK84"/>
  <c r="AS84"/>
  <c r="AO84"/>
  <c r="DH84"/>
  <c r="DL84"/>
  <c r="DA84"/>
  <c r="DC84"/>
  <c r="CP84"/>
  <c r="BN84"/>
  <c r="BL84"/>
  <c r="BI84"/>
  <c r="BR84"/>
  <c r="AK84"/>
  <c r="BK84"/>
  <c r="AB84"/>
  <c r="BO84"/>
  <c r="BB84"/>
  <c r="BV84"/>
  <c r="CC84"/>
  <c r="AF84"/>
  <c r="CZ84"/>
  <c r="AD84"/>
  <c r="BE84"/>
  <c r="DF84"/>
  <c r="BP84"/>
  <c r="DD84"/>
  <c r="BX84"/>
  <c r="CO84"/>
  <c r="CX84"/>
  <c r="BZ76"/>
  <c r="CZ76"/>
  <c r="CJ76"/>
  <c r="AW76"/>
  <c r="CO76"/>
  <c r="DG76"/>
  <c r="DF76"/>
  <c r="AY76"/>
  <c r="AV76"/>
  <c r="AR76"/>
  <c r="CI76"/>
  <c r="CN76"/>
  <c r="DJ76"/>
  <c r="BM76"/>
  <c r="CT76"/>
  <c r="BA76"/>
  <c r="BT76"/>
  <c r="CR76"/>
  <c r="CD76"/>
  <c r="AU76"/>
  <c r="BJ76"/>
  <c r="BL76"/>
  <c r="AS76"/>
  <c r="BI76"/>
  <c r="BC76"/>
  <c r="BW76"/>
  <c r="BX76"/>
  <c r="CS76"/>
  <c r="CC76"/>
  <c r="CK76"/>
  <c r="AE76"/>
  <c r="CX76"/>
  <c r="AG76"/>
  <c r="CQ76"/>
  <c r="CP76"/>
  <c r="DK76"/>
  <c r="BV76"/>
  <c r="AX76"/>
  <c r="BR76"/>
  <c r="AB76"/>
  <c r="BY76"/>
  <c r="AP76"/>
  <c r="AZ76"/>
  <c r="DL76"/>
  <c r="AO76"/>
  <c r="BO76"/>
  <c r="DB76"/>
  <c r="CH76"/>
  <c r="AK76"/>
  <c r="CB76"/>
  <c r="BP76"/>
  <c r="DI76"/>
  <c r="AN76"/>
  <c r="DC76"/>
  <c r="AC76"/>
  <c r="CA76"/>
  <c r="BU76"/>
  <c r="CW76"/>
  <c r="CN73"/>
  <c r="CK73"/>
  <c r="AI73"/>
  <c r="CR73"/>
  <c r="DG73"/>
  <c r="CW73"/>
  <c r="DA73"/>
  <c r="CB67"/>
  <c r="BF67"/>
  <c r="CJ67"/>
  <c r="AX67"/>
  <c r="AR67"/>
  <c r="CO67"/>
  <c r="BC67"/>
  <c r="CW67"/>
  <c r="DE67"/>
  <c r="AT67"/>
  <c r="CD67"/>
  <c r="AP67"/>
  <c r="DI67"/>
  <c r="DA67"/>
  <c r="CT67"/>
  <c r="AC67"/>
  <c r="CK67"/>
  <c r="BT67"/>
  <c r="CM67"/>
  <c r="BB67"/>
  <c r="CF67"/>
  <c r="BD67"/>
  <c r="BY67"/>
  <c r="AH67"/>
  <c r="BV67"/>
  <c r="CH67"/>
  <c r="CG67"/>
  <c r="CU67"/>
  <c r="DC67"/>
  <c r="DF67"/>
  <c r="BX67"/>
  <c r="CE67"/>
  <c r="BW67"/>
  <c r="BJ67"/>
  <c r="CN67"/>
  <c r="CS67"/>
  <c r="BM67"/>
  <c r="DD67"/>
  <c r="BZ67"/>
  <c r="BI67"/>
  <c r="CX67"/>
  <c r="AQ67"/>
  <c r="DK67"/>
  <c r="AT76"/>
  <c r="BG69"/>
  <c r="CF69"/>
  <c r="AW67"/>
  <c r="CZ67"/>
  <c r="AI67"/>
  <c r="AO67"/>
  <c r="BA67"/>
  <c r="BR67"/>
  <c r="BW70"/>
  <c r="AR70"/>
  <c r="DD70"/>
  <c r="BN70"/>
  <c r="DL70"/>
  <c r="AB70"/>
  <c r="BA70"/>
  <c r="BH70"/>
  <c r="AQ76"/>
  <c r="BE76"/>
  <c r="AL76"/>
  <c r="CY76"/>
  <c r="CO87"/>
  <c r="AJ87"/>
  <c r="BV87"/>
  <c r="BJ87"/>
  <c r="CI87"/>
  <c r="AT87"/>
  <c r="DF87"/>
  <c r="CK87"/>
  <c r="DK87"/>
  <c r="AX87"/>
  <c r="AM87"/>
  <c r="DL87"/>
  <c r="AL87"/>
  <c r="BM87"/>
  <c r="BD87"/>
  <c r="AG87"/>
  <c r="AB87"/>
  <c r="AO87"/>
  <c r="AN87"/>
  <c r="AZ87"/>
  <c r="CS87"/>
  <c r="DD87"/>
  <c r="DJ87"/>
  <c r="BS87"/>
  <c r="CN87"/>
  <c r="BG87"/>
  <c r="AK87"/>
  <c r="BU87"/>
  <c r="BP87"/>
  <c r="AD87"/>
  <c r="CX87"/>
  <c r="BB87"/>
  <c r="CL87"/>
  <c r="BK87"/>
  <c r="CJ87"/>
  <c r="AE87"/>
  <c r="AF87"/>
  <c r="BQ87"/>
  <c r="BC87"/>
  <c r="AR87"/>
  <c r="AQ87"/>
  <c r="CU87"/>
  <c r="CH87"/>
  <c r="CW87"/>
  <c r="CQ87"/>
  <c r="BF87"/>
  <c r="BR87"/>
  <c r="AU87"/>
  <c r="CA87"/>
  <c r="AH87"/>
  <c r="AY87"/>
  <c r="BT87"/>
  <c r="BZ87"/>
  <c r="DB87"/>
  <c r="BL87"/>
  <c r="CM87"/>
  <c r="CC87"/>
  <c r="CE87"/>
  <c r="AI87"/>
  <c r="DG87"/>
  <c r="BH87"/>
  <c r="CZ87"/>
  <c r="CY87"/>
  <c r="CB87"/>
  <c r="CT87"/>
  <c r="CD87"/>
  <c r="CP87"/>
  <c r="DI87"/>
  <c r="AS87"/>
  <c r="DA87"/>
  <c r="DC87"/>
  <c r="AW87"/>
  <c r="DH87"/>
  <c r="BE87"/>
  <c r="BY87"/>
  <c r="CR87"/>
  <c r="BO87"/>
  <c r="BI87"/>
  <c r="CF87"/>
  <c r="AC87"/>
  <c r="BX87"/>
  <c r="AV87"/>
  <c r="BA87"/>
  <c r="DE87"/>
  <c r="CG87"/>
  <c r="BW87"/>
  <c r="CV87"/>
  <c r="BN87"/>
  <c r="AP87"/>
  <c r="DG65"/>
  <c r="CR65"/>
  <c r="BN65"/>
  <c r="BZ65"/>
  <c r="AE65"/>
  <c r="BD65"/>
  <c r="AV65"/>
  <c r="CF65"/>
  <c r="BB65"/>
  <c r="AY65"/>
  <c r="CH65"/>
  <c r="BO65"/>
  <c r="BK65"/>
  <c r="CO65"/>
  <c r="BA65"/>
  <c r="AD65"/>
  <c r="DC65"/>
  <c r="DE65"/>
  <c r="BM65"/>
  <c r="CY65"/>
  <c r="AT65"/>
  <c r="AC85"/>
  <c r="AR85"/>
  <c r="DA85"/>
  <c r="CQ85"/>
  <c r="BU85"/>
  <c r="AX85"/>
  <c r="CO85"/>
  <c r="CZ85"/>
  <c r="CT85"/>
  <c r="AV85"/>
  <c r="CL85"/>
  <c r="BX85"/>
  <c r="DF85"/>
  <c r="DD85"/>
  <c r="CE85"/>
  <c r="DC85"/>
  <c r="AD85"/>
  <c r="CF85"/>
  <c r="CV85"/>
  <c r="AY85"/>
  <c r="BG85"/>
  <c r="AU85"/>
  <c r="BW75"/>
  <c r="CZ75"/>
  <c r="BG75"/>
  <c r="BI75"/>
  <c r="AP75"/>
  <c r="CS75"/>
  <c r="AL75"/>
  <c r="BP75"/>
  <c r="CQ75"/>
  <c r="CN75"/>
  <c r="CG75"/>
  <c r="AT75"/>
  <c r="AR83"/>
  <c r="CI83"/>
  <c r="BM83"/>
  <c r="AJ78"/>
  <c r="DH78"/>
  <c r="DG78"/>
  <c r="DJ78"/>
  <c r="AH78"/>
  <c r="CX78"/>
  <c r="AE78"/>
  <c r="BK78"/>
  <c r="AK78"/>
  <c r="CJ78"/>
  <c r="AM78"/>
  <c r="AI78"/>
  <c r="BS78"/>
  <c r="BO78"/>
  <c r="DL78"/>
  <c r="CH78"/>
  <c r="CP78"/>
  <c r="AL78"/>
  <c r="BC78"/>
  <c r="BU78"/>
  <c r="CS78"/>
  <c r="CL78"/>
  <c r="CD78"/>
  <c r="AO78"/>
  <c r="BB78"/>
  <c r="CR78"/>
  <c r="AB78"/>
  <c r="AU78"/>
  <c r="AX78"/>
  <c r="CU78"/>
  <c r="AT78"/>
  <c r="CY78"/>
  <c r="CN78"/>
  <c r="CQ78"/>
  <c r="AV78"/>
  <c r="BE78"/>
  <c r="AC78"/>
  <c r="BR78"/>
  <c r="BW78"/>
  <c r="AY78"/>
  <c r="DD78"/>
  <c r="DE78"/>
  <c r="CK78"/>
  <c r="BP78"/>
  <c r="CG78"/>
  <c r="BZ78"/>
  <c r="BM78"/>
  <c r="BN78"/>
  <c r="BG78"/>
  <c r="DI78"/>
  <c r="CV78"/>
  <c r="BL78"/>
  <c r="CZ78"/>
  <c r="CF78"/>
  <c r="AF78"/>
  <c r="AR78"/>
  <c r="DC78"/>
  <c r="CW78"/>
  <c r="BV78"/>
  <c r="CT78"/>
  <c r="BA78"/>
  <c r="BQ78"/>
  <c r="DK78"/>
  <c r="BY78"/>
  <c r="CA78"/>
  <c r="AQ78"/>
  <c r="BX78"/>
  <c r="CE78"/>
  <c r="BF78"/>
  <c r="AD78"/>
  <c r="DF78"/>
  <c r="AS78"/>
  <c r="AN78"/>
  <c r="CO78"/>
  <c r="BD78"/>
  <c r="AW78"/>
  <c r="AG78"/>
  <c r="BH78"/>
  <c r="AP78"/>
  <c r="DB78"/>
  <c r="CI78"/>
  <c r="BI78"/>
  <c r="CM78"/>
  <c r="CC78"/>
  <c r="AZ78"/>
  <c r="CB78"/>
  <c r="DA78"/>
  <c r="BT78"/>
  <c r="BJ78"/>
  <c r="AK816" i="83"/>
  <c r="C22" i="82"/>
  <c r="C28" i="69"/>
  <c r="AL1406" i="83"/>
  <c r="AL1407"/>
  <c r="AK1396"/>
  <c r="AK946"/>
  <c r="AK970"/>
  <c r="AK1226"/>
  <c r="AC1406"/>
  <c r="C24"/>
  <c r="AK1110"/>
  <c r="AK1310"/>
  <c r="AK892"/>
  <c r="AK906"/>
  <c r="AK994"/>
  <c r="AK1258"/>
  <c r="AK1330"/>
  <c r="AB1408"/>
  <c r="AK332"/>
  <c r="AK1016"/>
  <c r="AK1120"/>
  <c r="AK1312"/>
  <c r="AB1404"/>
  <c r="AK1160"/>
  <c r="C198"/>
  <c r="AK884"/>
  <c r="AK1020"/>
  <c r="AK794"/>
  <c r="AK992"/>
  <c r="AL1400"/>
  <c r="AL1401"/>
  <c r="AK1292"/>
  <c r="AK954"/>
  <c r="AK962"/>
  <c r="AK1210"/>
  <c r="AK1346"/>
  <c r="AB1402"/>
  <c r="C52" i="82"/>
  <c r="AK1276" i="83"/>
  <c r="C30"/>
  <c r="AK1038"/>
  <c r="AK850"/>
  <c r="AK1242"/>
  <c r="AK1306"/>
  <c r="AC1400"/>
  <c r="AK588"/>
  <c r="AK314"/>
  <c r="AK474"/>
  <c r="AK86"/>
  <c r="AK18"/>
  <c r="D42"/>
  <c r="AA42" s="1"/>
  <c r="C252" i="82"/>
  <c r="C252" i="69"/>
  <c r="D32" i="82"/>
  <c r="D34" i="83"/>
  <c r="AA34" s="1"/>
  <c r="AO34" s="1"/>
  <c r="C128" i="69"/>
  <c r="D554" i="83"/>
  <c r="AA554"/>
  <c r="D406"/>
  <c r="AA406" s="1"/>
  <c r="C164" i="82"/>
  <c r="C156" i="69"/>
  <c r="C128" i="82"/>
  <c r="C130" i="83"/>
  <c r="T342"/>
  <c r="G342"/>
  <c r="C166"/>
  <c r="D552" i="82"/>
  <c r="C200" i="69"/>
  <c r="P488" i="82"/>
  <c r="G488" s="1"/>
  <c r="C84" i="69"/>
  <c r="D10"/>
  <c r="P772"/>
  <c r="G772" s="1"/>
  <c r="C88" i="82"/>
  <c r="C90" i="83"/>
  <c r="C76" i="69"/>
  <c r="C86" i="83"/>
  <c r="C228" i="82"/>
  <c r="C146" i="83"/>
  <c r="C176" i="82"/>
  <c r="C144"/>
  <c r="C176" i="69"/>
  <c r="C144"/>
  <c r="C78" i="83"/>
  <c r="D448" i="82"/>
  <c r="E62" i="69"/>
  <c r="A62"/>
  <c r="A63"/>
  <c r="E64" i="83"/>
  <c r="A64" s="1"/>
  <c r="A65" s="1"/>
  <c r="E76"/>
  <c r="A76" s="1"/>
  <c r="A77" s="1"/>
  <c r="C202"/>
  <c r="P38" i="69"/>
  <c r="G38" s="1"/>
  <c r="C200" i="82"/>
  <c r="C140" i="69"/>
  <c r="C230" i="83"/>
  <c r="C142"/>
  <c r="T48"/>
  <c r="G48"/>
  <c r="P46" i="69"/>
  <c r="G46"/>
  <c r="P140" i="82"/>
  <c r="G140"/>
  <c r="P68"/>
  <c r="G68"/>
  <c r="T418" i="83"/>
  <c r="G418"/>
  <c r="E132" i="69"/>
  <c r="A132"/>
  <c r="A133"/>
  <c r="E104" i="82"/>
  <c r="A104"/>
  <c r="A105"/>
  <c r="P76"/>
  <c r="G76" s="1"/>
  <c r="D148"/>
  <c r="D150" i="83"/>
  <c r="AA150" s="1"/>
  <c r="P68" i="69"/>
  <c r="G68"/>
  <c r="E92" i="83"/>
  <c r="A92" s="1"/>
  <c r="A93" s="1"/>
  <c r="C274" i="69"/>
  <c r="C276" i="83"/>
  <c r="D580" i="69"/>
  <c r="P10" i="82"/>
  <c r="G10" s="1"/>
  <c r="C280" i="69"/>
  <c r="D470" i="83"/>
  <c r="AA470"/>
  <c r="D288" i="69"/>
  <c r="T78" i="83"/>
  <c r="G78"/>
  <c r="P416" i="69"/>
  <c r="G416"/>
  <c r="D12" i="83"/>
  <c r="C216" i="82"/>
  <c r="C282" i="83"/>
  <c r="E132" i="82"/>
  <c r="A132"/>
  <c r="A133"/>
  <c r="T60" i="83"/>
  <c r="G60"/>
  <c r="D290"/>
  <c r="AA290"/>
  <c r="D468" i="82"/>
  <c r="C208" i="69"/>
  <c r="C358" i="82"/>
  <c r="C360" i="83"/>
  <c r="E64" i="69"/>
  <c r="A64"/>
  <c r="A65"/>
  <c r="E124"/>
  <c r="A124" s="1"/>
  <c r="A125" s="1"/>
  <c r="E90" i="82"/>
  <c r="A90" s="1"/>
  <c r="A91" s="1"/>
  <c r="E90" i="69"/>
  <c r="A90"/>
  <c r="A91"/>
  <c r="P728" i="82"/>
  <c r="G728"/>
  <c r="C358" i="69"/>
  <c r="C372"/>
  <c r="D316"/>
  <c r="P124"/>
  <c r="G124" s="1"/>
  <c r="C298" i="83"/>
  <c r="E106"/>
  <c r="A106" s="1"/>
  <c r="A107" s="1"/>
  <c r="P140" i="69"/>
  <c r="G140"/>
  <c r="D580" i="82"/>
  <c r="C296" i="69"/>
  <c r="P124" i="82"/>
  <c r="G124" s="1"/>
  <c r="E80" i="69"/>
  <c r="A80" s="1"/>
  <c r="A81" s="1"/>
  <c r="C674" i="82"/>
  <c r="D316"/>
  <c r="D110" i="83"/>
  <c r="AA110"/>
  <c r="D318"/>
  <c r="AA318" s="1"/>
  <c r="D108" i="69"/>
  <c r="C306"/>
  <c r="D108" i="82"/>
  <c r="C662" i="69"/>
  <c r="P268"/>
  <c r="G268"/>
  <c r="E232" i="83"/>
  <c r="A232" s="1"/>
  <c r="A233" s="1"/>
  <c r="C308"/>
  <c r="C662" i="82"/>
  <c r="C208"/>
  <c r="G290" i="83"/>
  <c r="E66"/>
  <c r="A66" s="1"/>
  <c r="A67" s="1"/>
  <c r="D280" i="69"/>
  <c r="D690" i="83"/>
  <c r="AA690" s="1"/>
  <c r="C46" i="82"/>
  <c r="D280"/>
  <c r="E74" i="83"/>
  <c r="A74" s="1"/>
  <c r="A75" s="1"/>
  <c r="E90"/>
  <c r="A90"/>
  <c r="A91" s="1"/>
  <c r="C248" i="82"/>
  <c r="T330" i="83"/>
  <c r="G330"/>
  <c r="T382"/>
  <c r="G382" s="1"/>
  <c r="E124" i="82"/>
  <c r="A124" s="1"/>
  <c r="A125" s="1"/>
  <c r="E96"/>
  <c r="A96"/>
  <c r="A97" s="1"/>
  <c r="P380"/>
  <c r="G380"/>
  <c r="T134" i="83"/>
  <c r="G134"/>
  <c r="P380" i="69"/>
  <c r="G380"/>
  <c r="C250" i="83"/>
  <c r="T114"/>
  <c r="G114"/>
  <c r="T142"/>
  <c r="G142"/>
  <c r="C210"/>
  <c r="C350"/>
  <c r="C348" i="69"/>
  <c r="C348" i="82"/>
  <c r="C568"/>
  <c r="P58" i="69"/>
  <c r="G58"/>
  <c r="D736"/>
  <c r="D80" i="82"/>
  <c r="E84" i="69"/>
  <c r="A84"/>
  <c r="A85"/>
  <c r="T438" i="83"/>
  <c r="G438"/>
  <c r="P412" i="69"/>
  <c r="G412"/>
  <c r="E286" i="83"/>
  <c r="A286"/>
  <c r="A287"/>
  <c r="D92" i="82"/>
  <c r="C444" i="69"/>
  <c r="C328"/>
  <c r="P360" i="82"/>
  <c r="G360"/>
  <c r="E284"/>
  <c r="A284" s="1"/>
  <c r="A285" s="1"/>
  <c r="E160" i="83"/>
  <c r="A160" s="1"/>
  <c r="A161" s="1"/>
  <c r="C744"/>
  <c r="T362"/>
  <c r="G362" s="1"/>
  <c r="P120" i="69"/>
  <c r="G120" s="1"/>
  <c r="E28" i="82"/>
  <c r="A28" s="1"/>
  <c r="A29" s="1"/>
  <c r="C742" i="69"/>
  <c r="D582" i="82"/>
  <c r="D100" i="69"/>
  <c r="P132" i="82"/>
  <c r="G132" s="1"/>
  <c r="C500"/>
  <c r="P148" i="69"/>
  <c r="G148" s="1"/>
  <c r="C638" i="83"/>
  <c r="P268" i="82"/>
  <c r="G268"/>
  <c r="C328"/>
  <c r="P344" i="69"/>
  <c r="G344"/>
  <c r="E692"/>
  <c r="A692"/>
  <c r="A693"/>
  <c r="E94"/>
  <c r="A94"/>
  <c r="A95" s="1"/>
  <c r="E84" i="82"/>
  <c r="A84" s="1"/>
  <c r="A85" s="1"/>
  <c r="P436"/>
  <c r="G436"/>
  <c r="C636" i="69"/>
  <c r="D568" i="83"/>
  <c r="AA568"/>
  <c r="D80" i="69"/>
  <c r="C496" i="82"/>
  <c r="G316"/>
  <c r="P344"/>
  <c r="G344" s="1"/>
  <c r="D262"/>
  <c r="P92" i="69"/>
  <c r="G92"/>
  <c r="D130" i="83"/>
  <c r="AA130"/>
  <c r="P196" i="69"/>
  <c r="G196"/>
  <c r="T366" i="83"/>
  <c r="G366" s="1"/>
  <c r="T146"/>
  <c r="G146"/>
  <c r="T682"/>
  <c r="G682" s="1"/>
  <c r="D128" i="82"/>
  <c r="D464"/>
  <c r="P328"/>
  <c r="G328"/>
  <c r="D156"/>
  <c r="P328" i="69"/>
  <c r="G328" s="1"/>
  <c r="D566"/>
  <c r="E292"/>
  <c r="A292"/>
  <c r="A293"/>
  <c r="P528"/>
  <c r="G528" s="1"/>
  <c r="D102" i="83"/>
  <c r="AA102"/>
  <c r="AD102" s="1"/>
  <c r="T298"/>
  <c r="G298" s="1"/>
  <c r="P392" i="82"/>
  <c r="G392"/>
  <c r="P760"/>
  <c r="G760" s="1"/>
  <c r="D614" i="83"/>
  <c r="AA614"/>
  <c r="D264"/>
  <c r="AA264" s="1"/>
  <c r="P460" i="82"/>
  <c r="G460"/>
  <c r="T194" i="83"/>
  <c r="G194" s="1"/>
  <c r="T218"/>
  <c r="G218"/>
  <c r="P30" i="82"/>
  <c r="G30" s="1"/>
  <c r="E40"/>
  <c r="A40"/>
  <c r="A41" s="1"/>
  <c r="E154"/>
  <c r="A154"/>
  <c r="A155"/>
  <c r="T238" i="83"/>
  <c r="G238" s="1"/>
  <c r="P64" i="69"/>
  <c r="G64"/>
  <c r="P320" i="82"/>
  <c r="G320" s="1"/>
  <c r="D8"/>
  <c r="D612"/>
  <c r="C710"/>
  <c r="E96" i="83"/>
  <c r="A96"/>
  <c r="A97" s="1"/>
  <c r="T294"/>
  <c r="G294"/>
  <c r="D524" i="69"/>
  <c r="D86" i="82"/>
  <c r="P192"/>
  <c r="G192" s="1"/>
  <c r="P236"/>
  <c r="G236"/>
  <c r="T66" i="83"/>
  <c r="G66" s="1"/>
  <c r="C474"/>
  <c r="E94" i="82"/>
  <c r="A94"/>
  <c r="A95" s="1"/>
  <c r="P292"/>
  <c r="G292"/>
  <c r="P760" i="69"/>
  <c r="G760" s="1"/>
  <c r="P320"/>
  <c r="G320"/>
  <c r="T706" i="83"/>
  <c r="G706" s="1"/>
  <c r="P392" i="69"/>
  <c r="G392"/>
  <c r="E82" i="83"/>
  <c r="A82" s="1"/>
  <c r="A83" s="1"/>
  <c r="P340" i="82"/>
  <c r="G340"/>
  <c r="P80"/>
  <c r="G80"/>
  <c r="D770"/>
  <c r="P704"/>
  <c r="G704" s="1"/>
  <c r="E728"/>
  <c r="A728"/>
  <c r="A729"/>
  <c r="P476"/>
  <c r="G476" s="1"/>
  <c r="P144"/>
  <c r="G144" s="1"/>
  <c r="T430" i="83"/>
  <c r="G430" s="1"/>
  <c r="P84" i="69"/>
  <c r="G84"/>
  <c r="D300"/>
  <c r="C522" i="83"/>
  <c r="E356" i="82"/>
  <c r="A356"/>
  <c r="A357" s="1"/>
  <c r="D466" i="83"/>
  <c r="AA466"/>
  <c r="P84" i="82"/>
  <c r="G84"/>
  <c r="D186" i="83"/>
  <c r="AA186" s="1"/>
  <c r="E94"/>
  <c r="A94"/>
  <c r="A95"/>
  <c r="C692" i="82"/>
  <c r="P428" i="69"/>
  <c r="G428"/>
  <c r="D440"/>
  <c r="D440" i="82"/>
  <c r="T198" i="83"/>
  <c r="G198" s="1"/>
  <c r="E92" i="82"/>
  <c r="A92"/>
  <c r="A93"/>
  <c r="C498" i="83"/>
  <c r="P296" i="82"/>
  <c r="G296" s="1"/>
  <c r="C502" i="83"/>
  <c r="D292" i="69"/>
  <c r="E154"/>
  <c r="A154" s="1"/>
  <c r="A155" s="1"/>
  <c r="D8"/>
  <c r="C714"/>
  <c r="P30"/>
  <c r="G30"/>
  <c r="P372"/>
  <c r="G372" s="1"/>
  <c r="C568"/>
  <c r="E212"/>
  <c r="A212"/>
  <c r="A213"/>
  <c r="C104" i="83"/>
  <c r="C102" i="82"/>
  <c r="D10" i="83"/>
  <c r="AA10"/>
  <c r="D126"/>
  <c r="AA126"/>
  <c r="D416" i="82"/>
  <c r="E204" i="69"/>
  <c r="A204"/>
  <c r="A205"/>
  <c r="C762" i="83"/>
  <c r="D300" i="82"/>
  <c r="D388"/>
  <c r="D234" i="69"/>
  <c r="T250" i="83"/>
  <c r="G250"/>
  <c r="D408" i="69"/>
  <c r="C760" i="82"/>
  <c r="D390" i="83"/>
  <c r="AA390"/>
  <c r="D382"/>
  <c r="AA382" s="1"/>
  <c r="D104" i="82"/>
  <c r="D564"/>
  <c r="D158" i="83"/>
  <c r="AA158" s="1"/>
  <c r="D564" i="69"/>
  <c r="E172"/>
  <c r="A172"/>
  <c r="A173"/>
  <c r="T36" i="83"/>
  <c r="G36" s="1"/>
  <c r="D302"/>
  <c r="AA302" s="1"/>
  <c r="E442"/>
  <c r="A442"/>
  <c r="A443" s="1"/>
  <c r="P504" i="82"/>
  <c r="G504"/>
  <c r="D184"/>
  <c r="P34"/>
  <c r="G34" s="1"/>
  <c r="D428" i="69"/>
  <c r="D358" i="83"/>
  <c r="AA358" s="1"/>
  <c r="P248" i="69"/>
  <c r="G248"/>
  <c r="P508" i="82"/>
  <c r="G508" s="1"/>
  <c r="C354" i="83"/>
  <c r="C388" i="82"/>
  <c r="T510" i="83"/>
  <c r="G510" s="1"/>
  <c r="C694"/>
  <c r="D232" i="69"/>
  <c r="E180" i="82"/>
  <c r="A180"/>
  <c r="A181"/>
  <c r="A139"/>
  <c r="P280"/>
  <c r="G280" s="1"/>
  <c r="P280" i="69"/>
  <c r="G280"/>
  <c r="E180"/>
  <c r="A180" s="1"/>
  <c r="A181" s="1"/>
  <c r="D460" i="82"/>
  <c r="C352" i="69"/>
  <c r="D104"/>
  <c r="D124"/>
  <c r="C650"/>
  <c r="P400" i="82"/>
  <c r="G400" s="1"/>
  <c r="T282" i="83"/>
  <c r="G282"/>
  <c r="C388" i="69"/>
  <c r="D336"/>
  <c r="D428" i="82"/>
  <c r="G458" i="83"/>
  <c r="C368" i="82"/>
  <c r="C352"/>
  <c r="D284"/>
  <c r="C372"/>
  <c r="T478" i="83"/>
  <c r="G478"/>
  <c r="D342"/>
  <c r="AA342" s="1"/>
  <c r="E704" i="69"/>
  <c r="A704"/>
  <c r="A705" s="1"/>
  <c r="C480" i="82"/>
  <c r="E704"/>
  <c r="A704"/>
  <c r="A705"/>
  <c r="C404"/>
  <c r="C532"/>
  <c r="D94" i="83"/>
  <c r="AA94"/>
  <c r="D324" i="82"/>
  <c r="D472" i="69"/>
  <c r="E652" i="83"/>
  <c r="A652"/>
  <c r="A653"/>
  <c r="D204" i="82"/>
  <c r="E650"/>
  <c r="A650"/>
  <c r="A651"/>
  <c r="C370" i="83"/>
  <c r="C404" i="69"/>
  <c r="P214" i="82"/>
  <c r="G214" s="1"/>
  <c r="D292"/>
  <c r="E298" i="83"/>
  <c r="A298"/>
  <c r="A299"/>
  <c r="C716"/>
  <c r="T450"/>
  <c r="G450"/>
  <c r="P372" i="82"/>
  <c r="G372" s="1"/>
  <c r="E354" i="83"/>
  <c r="A354" s="1"/>
  <c r="A355" s="1"/>
  <c r="C480" i="69"/>
  <c r="D324"/>
  <c r="D326" i="83"/>
  <c r="AA326"/>
  <c r="D272" i="82"/>
  <c r="D308"/>
  <c r="E34" i="83"/>
  <c r="A34"/>
  <c r="A35" s="1"/>
  <c r="E32" i="69"/>
  <c r="A32"/>
  <c r="A33"/>
  <c r="D196" i="82"/>
  <c r="E40" i="69"/>
  <c r="A40"/>
  <c r="A41"/>
  <c r="D308"/>
  <c r="D236"/>
  <c r="D296" i="82"/>
  <c r="D298" i="83"/>
  <c r="AA298" s="1"/>
  <c r="D472" i="82"/>
  <c r="D244"/>
  <c r="D246" i="83"/>
  <c r="AA246" s="1"/>
  <c r="P292" i="69"/>
  <c r="G292"/>
  <c r="P448" i="82"/>
  <c r="G448"/>
  <c r="D310" i="83"/>
  <c r="AA310"/>
  <c r="D264" i="82"/>
  <c r="D342"/>
  <c r="C606" i="69"/>
  <c r="C692" i="83"/>
  <c r="C374"/>
  <c r="A176"/>
  <c r="A177" s="1"/>
  <c r="D542" i="82"/>
  <c r="C592" i="69"/>
  <c r="D64"/>
  <c r="D542"/>
  <c r="E60" i="82"/>
  <c r="A60"/>
  <c r="A61"/>
  <c r="C690" i="69"/>
  <c r="E370" i="83"/>
  <c r="A370"/>
  <c r="A371" s="1"/>
  <c r="E180"/>
  <c r="A180"/>
  <c r="A181"/>
  <c r="C650" i="82"/>
  <c r="E554"/>
  <c r="A554"/>
  <c r="A555"/>
  <c r="E62" i="83"/>
  <c r="A62"/>
  <c r="A63" s="1"/>
  <c r="E174" i="69"/>
  <c r="A174" s="1"/>
  <c r="A175" s="1"/>
  <c r="C524" i="82"/>
  <c r="C444"/>
  <c r="E178"/>
  <c r="A178"/>
  <c r="A179"/>
  <c r="C724" i="83"/>
  <c r="T560"/>
  <c r="G560" s="1"/>
  <c r="E392"/>
  <c r="A392"/>
  <c r="A393" s="1"/>
  <c r="C440" i="69"/>
  <c r="E262"/>
  <c r="A262" s="1"/>
  <c r="A263" s="1"/>
  <c r="C440" i="82"/>
  <c r="E566"/>
  <c r="A566"/>
  <c r="A567" s="1"/>
  <c r="E270" i="83"/>
  <c r="A270" s="1"/>
  <c r="A271" s="1"/>
  <c r="E242" i="69"/>
  <c r="A242"/>
  <c r="A243" s="1"/>
  <c r="E474" i="82"/>
  <c r="A474" s="1"/>
  <c r="A475" s="1"/>
  <c r="E214" i="83"/>
  <c r="A214" s="1"/>
  <c r="A215" s="1"/>
  <c r="C284" i="82"/>
  <c r="C564"/>
  <c r="E768"/>
  <c r="A768"/>
  <c r="A769" s="1"/>
  <c r="E420"/>
  <c r="A420"/>
  <c r="A421"/>
  <c r="C678" i="69"/>
  <c r="D180" i="83"/>
  <c r="AA180" s="1"/>
  <c r="C764" i="82"/>
  <c r="D178"/>
  <c r="D508" i="83"/>
  <c r="AA508"/>
  <c r="E338"/>
  <c r="A338" s="1"/>
  <c r="A339" s="1"/>
  <c r="D506" i="82"/>
  <c r="E444" i="69"/>
  <c r="A444" s="1"/>
  <c r="A445" s="1"/>
  <c r="C528"/>
  <c r="E582"/>
  <c r="A582"/>
  <c r="A583" s="1"/>
  <c r="C436"/>
  <c r="C288" i="82"/>
  <c r="C288" i="69"/>
  <c r="C320"/>
  <c r="C734"/>
  <c r="E390" i="82"/>
  <c r="A390"/>
  <c r="A391"/>
  <c r="C18" i="83"/>
  <c r="E390" i="69"/>
  <c r="A390"/>
  <c r="A391" s="1"/>
  <c r="C666"/>
  <c r="E556"/>
  <c r="A556" s="1"/>
  <c r="A557" s="1"/>
  <c r="C766"/>
  <c r="C768" i="83"/>
  <c r="E136"/>
  <c r="A136" s="1"/>
  <c r="A137" s="1"/>
  <c r="P726" i="69"/>
  <c r="G726"/>
  <c r="P234" i="82"/>
  <c r="G234" s="1"/>
  <c r="P254"/>
  <c r="G254"/>
  <c r="C534" i="83"/>
  <c r="T596"/>
  <c r="G596" s="1"/>
  <c r="E60" i="69"/>
  <c r="A60"/>
  <c r="A61"/>
  <c r="E488" i="82"/>
  <c r="A488" s="1"/>
  <c r="A489" s="1"/>
  <c r="D178" i="69"/>
  <c r="C552" i="82"/>
  <c r="C554" i="83"/>
  <c r="E340"/>
  <c r="A340" s="1"/>
  <c r="A341" s="1"/>
  <c r="C712" i="82"/>
  <c r="C504"/>
  <c r="C504" i="69"/>
  <c r="C408"/>
  <c r="C408" i="82"/>
  <c r="C420" i="69"/>
  <c r="E780"/>
  <c r="A780"/>
  <c r="A781" s="1"/>
  <c r="E780" i="82"/>
  <c r="A780"/>
  <c r="A781"/>
  <c r="E224" i="69"/>
  <c r="A224"/>
  <c r="A225" s="1"/>
  <c r="E224" i="82"/>
  <c r="A224"/>
  <c r="A225"/>
  <c r="E352" i="69"/>
  <c r="A352"/>
  <c r="A353"/>
  <c r="E352" i="82"/>
  <c r="A352" s="1"/>
  <c r="A353" s="1"/>
  <c r="E760" i="69"/>
  <c r="A760" s="1"/>
  <c r="A761" s="1"/>
  <c r="E776"/>
  <c r="A776"/>
  <c r="A777"/>
  <c r="E312" i="82"/>
  <c r="A312"/>
  <c r="A313"/>
  <c r="E314" i="83"/>
  <c r="A314" s="1"/>
  <c r="A315" s="1"/>
  <c r="A456" i="69"/>
  <c r="A457"/>
  <c r="E456" i="82"/>
  <c r="A456"/>
  <c r="A457"/>
  <c r="E232"/>
  <c r="A232" s="1"/>
  <c r="A233" s="1"/>
  <c r="E688"/>
  <c r="A688" s="1"/>
  <c r="A689" s="1"/>
  <c r="E462" i="83"/>
  <c r="A462"/>
  <c r="A463"/>
  <c r="T192"/>
  <c r="G192"/>
  <c r="T744"/>
  <c r="G744"/>
  <c r="E694"/>
  <c r="A694"/>
  <c r="A695"/>
  <c r="E320" i="82"/>
  <c r="A320"/>
  <c r="A321"/>
  <c r="E442" i="69"/>
  <c r="A442" s="1"/>
  <c r="A443" s="1"/>
  <c r="A444" i="83"/>
  <c r="A445" s="1"/>
  <c r="E394" i="69"/>
  <c r="A394"/>
  <c r="A395"/>
  <c r="A403" i="82"/>
  <c r="E402" i="69"/>
  <c r="A402"/>
  <c r="A403" s="1"/>
  <c r="E414" i="82"/>
  <c r="A414"/>
  <c r="A415"/>
  <c r="E416" i="83"/>
  <c r="A416"/>
  <c r="A417"/>
  <c r="E508"/>
  <c r="A508" s="1"/>
  <c r="A509" s="1"/>
  <c r="E546" i="82"/>
  <c r="A546"/>
  <c r="A547" s="1"/>
  <c r="E548" i="83"/>
  <c r="A548"/>
  <c r="A549"/>
  <c r="E546" i="69"/>
  <c r="A546"/>
  <c r="A547"/>
  <c r="P774"/>
  <c r="G774" s="1"/>
  <c r="D344" i="83"/>
  <c r="AA344"/>
  <c r="D710" i="69"/>
  <c r="E364" i="83"/>
  <c r="A364" s="1"/>
  <c r="A365" s="1"/>
  <c r="E486" i="69"/>
  <c r="A486"/>
  <c r="A487"/>
  <c r="T14" i="83"/>
  <c r="G14" s="1"/>
  <c r="E246" i="69"/>
  <c r="A246"/>
  <c r="A247" s="1"/>
  <c r="E246" i="82"/>
  <c r="A246"/>
  <c r="A247"/>
  <c r="E338"/>
  <c r="A338" s="1"/>
  <c r="A339" s="1"/>
  <c r="C632" i="83"/>
  <c r="P738" i="69"/>
  <c r="G738" s="1"/>
  <c r="E278" i="82"/>
  <c r="A278"/>
  <c r="A279"/>
  <c r="T696" i="83"/>
  <c r="G696"/>
  <c r="T690"/>
  <c r="G690"/>
  <c r="C194" i="82"/>
  <c r="C364" i="83"/>
  <c r="C58"/>
  <c r="T224"/>
  <c r="G224" s="1"/>
  <c r="C118" i="69"/>
  <c r="E412" i="83"/>
  <c r="A412"/>
  <c r="A413" s="1"/>
  <c r="D334" i="82"/>
  <c r="E482" i="69"/>
  <c r="A482" s="1"/>
  <c r="A483" s="1"/>
  <c r="D530" i="82"/>
  <c r="D752" i="83"/>
  <c r="AA752" s="1"/>
  <c r="P238" i="82"/>
  <c r="G238" s="1"/>
  <c r="A612" i="69"/>
  <c r="A613"/>
  <c r="D284" i="83"/>
  <c r="AA284"/>
  <c r="AZ284"/>
  <c r="D282" i="82"/>
  <c r="D564" i="83"/>
  <c r="AA564"/>
  <c r="D562" i="69"/>
  <c r="D562" i="82"/>
  <c r="D382" i="69"/>
  <c r="D384" i="83"/>
  <c r="AA384" s="1"/>
  <c r="D670" i="82"/>
  <c r="C246" i="69"/>
  <c r="C264" i="83"/>
  <c r="T612"/>
  <c r="G612" s="1"/>
  <c r="P610" i="82"/>
  <c r="G610"/>
  <c r="A51" i="69"/>
  <c r="AA768" i="83"/>
  <c r="D766" i="69"/>
  <c r="D766" i="82"/>
  <c r="D92" i="83"/>
  <c r="AA92" s="1"/>
  <c r="AO92" s="1"/>
  <c r="D90" i="69"/>
  <c r="D232" i="83"/>
  <c r="AA232" s="1"/>
  <c r="D340"/>
  <c r="AA340" s="1"/>
  <c r="D426" i="69"/>
  <c r="D426" i="82"/>
  <c r="D428" i="83"/>
  <c r="AA428"/>
  <c r="AO428"/>
  <c r="D734" i="69"/>
  <c r="D734" i="82"/>
  <c r="D736" i="83"/>
  <c r="AA736"/>
  <c r="D98" i="69"/>
  <c r="D628" i="83"/>
  <c r="AA628"/>
  <c r="D82" i="69"/>
  <c r="D82" i="82"/>
  <c r="D358"/>
  <c r="D648" i="83"/>
  <c r="AA648"/>
  <c r="D72"/>
  <c r="AA72"/>
  <c r="D70" i="82"/>
  <c r="AU36" i="83"/>
  <c r="P514" i="69"/>
  <c r="G514"/>
  <c r="T516" i="83"/>
  <c r="G516"/>
  <c r="P606" i="82"/>
  <c r="G606"/>
  <c r="D218" i="69"/>
  <c r="D220" i="83"/>
  <c r="AA220" s="1"/>
  <c r="D390" i="82"/>
  <c r="D392" i="83"/>
  <c r="AA392" s="1"/>
  <c r="D372"/>
  <c r="AA372"/>
  <c r="AZ372"/>
  <c r="P534" i="82"/>
  <c r="G534" s="1"/>
  <c r="P658" i="69"/>
  <c r="G658" s="1"/>
  <c r="D132" i="83"/>
  <c r="AA132"/>
  <c r="AD132"/>
  <c r="D234" i="82"/>
  <c r="D520" i="83"/>
  <c r="AA520"/>
  <c r="D518" i="69"/>
  <c r="D518" i="82"/>
  <c r="D134"/>
  <c r="T740" i="83"/>
  <c r="G740"/>
  <c r="D474" i="82"/>
  <c r="D86" i="69"/>
  <c r="T152" i="83"/>
  <c r="G152" s="1"/>
  <c r="E514" i="69"/>
  <c r="A514" s="1"/>
  <c r="A515" s="1"/>
  <c r="E516" i="83"/>
  <c r="A516" s="1"/>
  <c r="A517" s="1"/>
  <c r="E706" i="69"/>
  <c r="A706"/>
  <c r="A707"/>
  <c r="E708" i="83"/>
  <c r="A708" s="1"/>
  <c r="A709"/>
  <c r="E706" i="82"/>
  <c r="A706" s="1"/>
  <c r="A707" s="1"/>
  <c r="D250" i="69"/>
  <c r="D696" i="82"/>
  <c r="D696" i="69"/>
  <c r="D578" i="83"/>
  <c r="AA578" s="1"/>
  <c r="E376" i="69"/>
  <c r="A376"/>
  <c r="A377"/>
  <c r="E378" i="83"/>
  <c r="A378" s="1"/>
  <c r="A379" s="1"/>
  <c r="E468" i="69"/>
  <c r="A468" s="1"/>
  <c r="A469" s="1"/>
  <c r="E470" i="83"/>
  <c r="A470" s="1"/>
  <c r="A471" s="1"/>
  <c r="E486"/>
  <c r="A486"/>
  <c r="A487"/>
  <c r="C464"/>
  <c r="E690" i="82"/>
  <c r="A690"/>
  <c r="A691"/>
  <c r="E704" i="83"/>
  <c r="A704"/>
  <c r="A705"/>
  <c r="C92"/>
  <c r="C772"/>
  <c r="C770" i="69"/>
  <c r="C770" i="82"/>
  <c r="P298"/>
  <c r="G298" s="1"/>
  <c r="G300" i="83"/>
  <c r="P346" i="82"/>
  <c r="G346" s="1"/>
  <c r="C532" i="83"/>
  <c r="P186" i="82"/>
  <c r="G186"/>
  <c r="C448" i="83"/>
  <c r="E620" i="82"/>
  <c r="A620" s="1"/>
  <c r="A621"/>
  <c r="E620" i="69"/>
  <c r="A620" s="1"/>
  <c r="A621" s="1"/>
  <c r="E622" i="83"/>
  <c r="A622" s="1"/>
  <c r="A623" s="1"/>
  <c r="C76"/>
  <c r="C596"/>
  <c r="D596" i="69"/>
  <c r="P406" i="82"/>
  <c r="G406"/>
  <c r="P406" i="69"/>
  <c r="G406"/>
  <c r="C566" i="82"/>
  <c r="C568" i="83"/>
  <c r="C566" i="69"/>
  <c r="C586" i="82"/>
  <c r="C588" i="83"/>
  <c r="C586" i="69"/>
  <c r="P434" i="82"/>
  <c r="G434" s="1"/>
  <c r="T436" i="83"/>
  <c r="G436"/>
  <c r="P434" i="69"/>
  <c r="G434" s="1"/>
  <c r="C198" i="82"/>
  <c r="C300" i="83"/>
  <c r="C322" i="69"/>
  <c r="C456" i="83"/>
  <c r="C466" i="69"/>
  <c r="P106"/>
  <c r="G106" s="1"/>
  <c r="G108" i="83"/>
  <c r="C362" i="82"/>
  <c r="P462"/>
  <c r="G462" s="1"/>
  <c r="P390" i="69"/>
  <c r="G390" s="1"/>
  <c r="E552" i="82"/>
  <c r="A552" s="1"/>
  <c r="A553" s="1"/>
  <c r="P50" i="69"/>
  <c r="G50"/>
  <c r="P458"/>
  <c r="G458" s="1"/>
  <c r="T92" i="83"/>
  <c r="G92"/>
  <c r="T148"/>
  <c r="G148" s="1"/>
  <c r="A637" i="82"/>
  <c r="BB44" i="83"/>
  <c r="BG44"/>
  <c r="C630" i="82"/>
  <c r="C474"/>
  <c r="C176" i="83"/>
  <c r="C174" i="69"/>
  <c r="P234"/>
  <c r="G234" s="1"/>
  <c r="T236" i="83"/>
  <c r="G236"/>
  <c r="T256"/>
  <c r="G256" s="1"/>
  <c r="P254" i="69"/>
  <c r="G254"/>
  <c r="C536" i="83"/>
  <c r="C278" i="69"/>
  <c r="C412" i="83"/>
  <c r="C444"/>
  <c r="E634"/>
  <c r="A634"/>
  <c r="A635"/>
  <c r="T778"/>
  <c r="G778" s="1"/>
  <c r="C414" i="69"/>
  <c r="E660" i="83"/>
  <c r="A660"/>
  <c r="A661"/>
  <c r="D252"/>
  <c r="AA252" s="1"/>
  <c r="AD252" s="1"/>
  <c r="E536" i="82"/>
  <c r="A536"/>
  <c r="A537" s="1"/>
  <c r="E538" i="83"/>
  <c r="A538"/>
  <c r="A539"/>
  <c r="E536" i="69"/>
  <c r="A536"/>
  <c r="A537"/>
  <c r="C418" i="82"/>
  <c r="D250"/>
  <c r="D754"/>
  <c r="P692" i="69"/>
  <c r="G692" s="1"/>
  <c r="T686" i="83"/>
  <c r="G686" s="1"/>
  <c r="C648" i="82"/>
  <c r="C650" i="83"/>
  <c r="D254" i="82"/>
  <c r="D256" i="83"/>
  <c r="AA256" s="1"/>
  <c r="D240"/>
  <c r="AA240"/>
  <c r="D198" i="69"/>
  <c r="C140" i="83"/>
  <c r="C138" i="69"/>
  <c r="P172" i="82"/>
  <c r="G172"/>
  <c r="C222"/>
  <c r="D168" i="69"/>
  <c r="P52"/>
  <c r="G52" s="1"/>
  <c r="BC46" i="83"/>
  <c r="D18" i="69"/>
  <c r="D18" i="82"/>
  <c r="E148"/>
  <c r="A148"/>
  <c r="A149"/>
  <c r="D610"/>
  <c r="D172" i="69"/>
  <c r="D174" i="83"/>
  <c r="AA174"/>
  <c r="T182"/>
  <c r="G182" s="1"/>
  <c r="A18" i="82"/>
  <c r="A19" s="1"/>
  <c r="A145"/>
  <c r="G546"/>
  <c r="D560" i="69"/>
  <c r="D560" i="82"/>
  <c r="D166" i="83"/>
  <c r="AA166"/>
  <c r="G464" i="69"/>
  <c r="E120" i="83"/>
  <c r="A120"/>
  <c r="A121"/>
  <c r="AK452"/>
  <c r="D246" i="82"/>
  <c r="E640"/>
  <c r="A640"/>
  <c r="A641"/>
  <c r="P634" i="69"/>
  <c r="G634"/>
  <c r="T636" i="83"/>
  <c r="G636"/>
  <c r="P634" i="82"/>
  <c r="G634" s="1"/>
  <c r="E156"/>
  <c r="A156" s="1"/>
  <c r="A157" s="1"/>
  <c r="D630" i="69"/>
  <c r="D632" i="83"/>
  <c r="AA632"/>
  <c r="D630" i="82"/>
  <c r="C240"/>
  <c r="A720" i="83"/>
  <c r="A721" s="1"/>
  <c r="P722" i="82"/>
  <c r="G722" s="1"/>
  <c r="D366"/>
  <c r="D366" i="69"/>
  <c r="A715" i="82"/>
  <c r="E616" i="69"/>
  <c r="A616" s="1"/>
  <c r="A617" s="1"/>
  <c r="E618" i="83"/>
  <c r="A618"/>
  <c r="A619"/>
  <c r="E616" i="82"/>
  <c r="A616"/>
  <c r="A617"/>
  <c r="C486"/>
  <c r="P426" i="69"/>
  <c r="G426" s="1"/>
  <c r="P584"/>
  <c r="G584"/>
  <c r="P584" i="82"/>
  <c r="G584" s="1"/>
  <c r="T586" i="83"/>
  <c r="G586"/>
  <c r="CB86"/>
  <c r="BA42"/>
  <c r="AQ28"/>
  <c r="AV28" s="1"/>
  <c r="BP66"/>
  <c r="BP1414"/>
  <c r="M1414" s="1"/>
  <c r="R223" i="116" s="1"/>
  <c r="F223" s="1"/>
  <c r="AP10" i="83"/>
  <c r="BE20"/>
  <c r="AC1408"/>
  <c r="AC1404"/>
  <c r="AC1402"/>
  <c r="N59" i="56"/>
  <c r="N60"/>
  <c r="P59"/>
  <c r="N114" i="82"/>
  <c r="N114" i="69"/>
  <c r="CC118" i="83"/>
  <c r="CC116"/>
  <c r="AV116"/>
  <c r="CC114"/>
  <c r="CC112"/>
  <c r="AV112"/>
  <c r="AV110"/>
  <c r="AV108"/>
  <c r="N116" i="82"/>
  <c r="M59" i="56"/>
  <c r="C114" i="69"/>
  <c r="S118" i="83"/>
  <c r="M60" i="56"/>
  <c r="C108" i="69"/>
  <c r="E408" i="82"/>
  <c r="A408"/>
  <c r="A409"/>
  <c r="E410" i="83"/>
  <c r="A410"/>
  <c r="A411"/>
  <c r="E754"/>
  <c r="A754" s="1"/>
  <c r="A755" s="1"/>
  <c r="E752" i="82"/>
  <c r="A752" s="1"/>
  <c r="A753" s="1"/>
  <c r="D462" i="83"/>
  <c r="AA462"/>
  <c r="D460" i="69"/>
  <c r="C636" i="83"/>
  <c r="T190"/>
  <c r="G190"/>
  <c r="P188" i="69"/>
  <c r="G188" s="1"/>
  <c r="P188" i="82"/>
  <c r="G188"/>
  <c r="T370" i="83"/>
  <c r="G370" s="1"/>
  <c r="P368" i="69"/>
  <c r="G368"/>
  <c r="E502"/>
  <c r="A502" s="1"/>
  <c r="A503" s="1"/>
  <c r="E664"/>
  <c r="A664"/>
  <c r="A665" s="1"/>
  <c r="P616"/>
  <c r="G616"/>
  <c r="E752"/>
  <c r="A752" s="1"/>
  <c r="A753" s="1"/>
  <c r="AO544" i="83"/>
  <c r="D622" i="69"/>
  <c r="E684" i="82"/>
  <c r="A684"/>
  <c r="A685" s="1"/>
  <c r="E686" i="83"/>
  <c r="A686"/>
  <c r="A687"/>
  <c r="E420" i="69"/>
  <c r="A420"/>
  <c r="A421"/>
  <c r="D160" i="83"/>
  <c r="AA160" s="1"/>
  <c r="D624"/>
  <c r="AA624"/>
  <c r="P742" i="82"/>
  <c r="G742" s="1"/>
  <c r="P742" i="69"/>
  <c r="G742"/>
  <c r="C526" i="83"/>
  <c r="C524" i="69"/>
  <c r="C324"/>
  <c r="C746"/>
  <c r="P594" i="82"/>
  <c r="G594" s="1"/>
  <c r="C398" i="83"/>
  <c r="C396" i="82"/>
  <c r="D488"/>
  <c r="O566"/>
  <c r="F566" s="1"/>
  <c r="O566" i="69"/>
  <c r="F566"/>
  <c r="O534" i="82"/>
  <c r="F534" s="1"/>
  <c r="O534" i="69"/>
  <c r="F534"/>
  <c r="O390"/>
  <c r="F390" s="1"/>
  <c r="O390" i="82"/>
  <c r="F390"/>
  <c r="O176"/>
  <c r="F176" s="1"/>
  <c r="O176" i="69"/>
  <c r="F176"/>
  <c r="N758"/>
  <c r="S760" i="83"/>
  <c r="N758" i="82"/>
  <c r="N692" i="69"/>
  <c r="S694" i="83"/>
  <c r="N692" i="82"/>
  <c r="N988" i="69"/>
  <c r="N988" i="82"/>
  <c r="S990" i="83"/>
  <c r="N942" i="69"/>
  <c r="S944" i="83"/>
  <c r="N942" i="82"/>
  <c r="N824" i="69"/>
  <c r="N824" i="82"/>
  <c r="S826" i="83"/>
  <c r="E672" i="69"/>
  <c r="A672" s="1"/>
  <c r="A673" s="1"/>
  <c r="C736"/>
  <c r="C738" i="83"/>
  <c r="P169" i="56"/>
  <c r="N154"/>
  <c r="M147"/>
  <c r="N147"/>
  <c r="P139"/>
  <c r="N131"/>
  <c r="P123"/>
  <c r="N123"/>
  <c r="P116"/>
  <c r="N116"/>
  <c r="N92"/>
  <c r="O542" i="69"/>
  <c r="F542" s="1"/>
  <c r="O542" i="82"/>
  <c r="F542"/>
  <c r="O532" i="69"/>
  <c r="F532" s="1"/>
  <c r="O532" i="82"/>
  <c r="F532"/>
  <c r="O518" i="69"/>
  <c r="F518" s="1"/>
  <c r="O518" i="82"/>
  <c r="F518"/>
  <c r="O486"/>
  <c r="F486" s="1"/>
  <c r="O486" i="69"/>
  <c r="F486"/>
  <c r="O174" i="82"/>
  <c r="F174" s="1"/>
  <c r="O174" i="69"/>
  <c r="F174"/>
  <c r="O986"/>
  <c r="F986" s="1"/>
  <c r="O986" i="82"/>
  <c r="F986"/>
  <c r="N982" i="69"/>
  <c r="N982" i="82"/>
  <c r="O946" i="69"/>
  <c r="F946"/>
  <c r="O946" i="82"/>
  <c r="F946" s="1"/>
  <c r="O922" i="69"/>
  <c r="F922"/>
  <c r="O922" i="82"/>
  <c r="F922" s="1"/>
  <c r="O918" i="69"/>
  <c r="F918"/>
  <c r="O918" i="82"/>
  <c r="F918" s="1"/>
  <c r="E146" i="83"/>
  <c r="A146"/>
  <c r="A147" s="1"/>
  <c r="P126" i="82"/>
  <c r="G126"/>
  <c r="P126" i="69"/>
  <c r="G126" s="1"/>
  <c r="A336"/>
  <c r="A337"/>
  <c r="E244" i="83"/>
  <c r="A244"/>
  <c r="A245"/>
  <c r="T538"/>
  <c r="G538" s="1"/>
  <c r="P536" i="82"/>
  <c r="G536"/>
  <c r="C316"/>
  <c r="D514" i="69"/>
  <c r="D516" i="83"/>
  <c r="AA516" s="1"/>
  <c r="D514" i="82"/>
  <c r="D396" i="69"/>
  <c r="D398" i="83"/>
  <c r="AA398" s="1"/>
  <c r="D396" i="82"/>
  <c r="N297" i="56"/>
  <c r="M282"/>
  <c r="N274"/>
  <c r="N267"/>
  <c r="O267"/>
  <c r="M236"/>
  <c r="O183"/>
  <c r="S146" i="83"/>
  <c r="N144" i="82"/>
  <c r="N144" i="69"/>
  <c r="C426" i="83"/>
  <c r="C424" i="69"/>
  <c r="D326" i="82"/>
  <c r="O640"/>
  <c r="F640" s="1"/>
  <c r="O640" i="69"/>
  <c r="F640"/>
  <c r="O604"/>
  <c r="F604" s="1"/>
  <c r="O604" i="82"/>
  <c r="F604" s="1"/>
  <c r="O412"/>
  <c r="F412" s="1"/>
  <c r="O744"/>
  <c r="F744"/>
  <c r="P258"/>
  <c r="G258"/>
  <c r="D248" i="69"/>
  <c r="E190" i="82"/>
  <c r="A190" s="1"/>
  <c r="A191" s="1"/>
  <c r="E164" i="69"/>
  <c r="A164" s="1"/>
  <c r="A165" s="1"/>
  <c r="C148"/>
  <c r="C148" i="82"/>
  <c r="C150" i="83"/>
  <c r="O206" i="69"/>
  <c r="F206"/>
  <c r="O196" i="82"/>
  <c r="F196" s="1"/>
  <c r="O628" i="69"/>
  <c r="F628" s="1"/>
  <c r="N682"/>
  <c r="S684" i="83"/>
  <c r="N682" i="82"/>
  <c r="N542"/>
  <c r="S544" i="83"/>
  <c r="N542" i="69"/>
  <c r="S530" i="83"/>
  <c r="N528" i="69"/>
  <c r="N528" i="82"/>
  <c r="P336" i="56"/>
  <c r="M289"/>
  <c r="O654" i="82"/>
  <c r="F654"/>
  <c r="O654" i="69"/>
  <c r="F654" s="1"/>
  <c r="O630"/>
  <c r="F630"/>
  <c r="O630" i="82"/>
  <c r="F630" s="1"/>
  <c r="O330"/>
  <c r="F330"/>
  <c r="O330" i="69"/>
  <c r="F330" s="1"/>
  <c r="O184" i="82"/>
  <c r="F184"/>
  <c r="O184" i="69"/>
  <c r="F184" s="1"/>
  <c r="BV790" i="83"/>
  <c r="AO790"/>
  <c r="AZ790"/>
  <c r="AZ1358"/>
  <c r="BK1358"/>
  <c r="AD1358"/>
  <c r="AD944"/>
  <c r="BV944"/>
  <c r="AO944"/>
  <c r="C1224" i="82"/>
  <c r="C1224" i="69"/>
  <c r="C1226" i="83"/>
  <c r="P1282" i="69"/>
  <c r="G1282" s="1"/>
  <c r="P1282" i="82"/>
  <c r="G1282"/>
  <c r="T1284" i="83"/>
  <c r="G1284" s="1"/>
  <c r="T1380"/>
  <c r="G1380"/>
  <c r="P1378" i="82"/>
  <c r="G1378" s="1"/>
  <c r="P1378" i="69"/>
  <c r="G1378"/>
  <c r="D1244" i="83"/>
  <c r="AA1244"/>
  <c r="D1242" i="69"/>
  <c r="D1242" i="82"/>
  <c r="O1248"/>
  <c r="F1248"/>
  <c r="N1242" i="69"/>
  <c r="N1242" i="82"/>
  <c r="S1244" i="83"/>
  <c r="N1206" i="69"/>
  <c r="N1206" i="82"/>
  <c r="S1208" i="83"/>
  <c r="O1146" i="69"/>
  <c r="F1146"/>
  <c r="O1146" i="82"/>
  <c r="F1146" s="1"/>
  <c r="O1080" i="69"/>
  <c r="F1080"/>
  <c r="O1080" i="82"/>
  <c r="F1080" s="1"/>
  <c r="O480" i="69"/>
  <c r="F480"/>
  <c r="O466" i="82"/>
  <c r="F466" s="1"/>
  <c r="O466" i="69"/>
  <c r="F466"/>
  <c r="O398" i="82"/>
  <c r="F398" s="1"/>
  <c r="O398" i="69"/>
  <c r="F398"/>
  <c r="O356"/>
  <c r="F356" s="1"/>
  <c r="O356" i="82"/>
  <c r="F356"/>
  <c r="O134"/>
  <c r="F134" s="1"/>
  <c r="F134" i="69"/>
  <c r="N674" i="82"/>
  <c r="N674" i="69"/>
  <c r="S676" i="83"/>
  <c r="N270" i="69"/>
  <c r="S272" i="83"/>
  <c r="N270" i="82"/>
  <c r="S258" i="83"/>
  <c r="N256" i="82"/>
  <c r="N256" i="69"/>
  <c r="O716"/>
  <c r="F716" s="1"/>
  <c r="O144"/>
  <c r="F144"/>
  <c r="O144" i="82"/>
  <c r="F144" s="1"/>
  <c r="C544"/>
  <c r="C546" i="83"/>
  <c r="C544" i="69"/>
  <c r="BV768" i="83"/>
  <c r="M332" i="56"/>
  <c r="O740" i="69"/>
  <c r="F740" s="1"/>
  <c r="O740" i="82"/>
  <c r="F740"/>
  <c r="O590" i="69"/>
  <c r="F590" s="1"/>
  <c r="O590" i="82"/>
  <c r="F590"/>
  <c r="O294"/>
  <c r="F294" s="1"/>
  <c r="O294" i="69"/>
  <c r="F294"/>
  <c r="O226" i="82"/>
  <c r="F226" s="1"/>
  <c r="F226" i="69"/>
  <c r="O750" i="82"/>
  <c r="F750" s="1"/>
  <c r="O750" i="69"/>
  <c r="F750"/>
  <c r="O428" i="82"/>
  <c r="F428" s="1"/>
  <c r="O428" i="69"/>
  <c r="F428"/>
  <c r="S748" i="83"/>
  <c r="AK870"/>
  <c r="AK886"/>
  <c r="AK1142"/>
  <c r="O782" i="82"/>
  <c r="F782" s="1"/>
  <c r="O692"/>
  <c r="F692"/>
  <c r="O614"/>
  <c r="F614" s="1"/>
  <c r="O614" i="69"/>
  <c r="F614"/>
  <c r="O354" i="82"/>
  <c r="F354" s="1"/>
  <c r="F354" i="69"/>
  <c r="S238" i="83"/>
  <c r="N236" i="69"/>
  <c r="N236" i="82"/>
  <c r="N222"/>
  <c r="AD1328" i="83"/>
  <c r="AZ1328"/>
  <c r="BK1328"/>
  <c r="O572" i="69"/>
  <c r="F572" s="1"/>
  <c r="O440"/>
  <c r="F440"/>
  <c r="O440" i="82"/>
  <c r="F440" s="1"/>
  <c r="O252" i="69"/>
  <c r="F252"/>
  <c r="O252" i="82"/>
  <c r="F252" s="1"/>
  <c r="N770" i="69"/>
  <c r="N754" i="82"/>
  <c r="N754" i="69"/>
  <c r="S744" i="83"/>
  <c r="N742" i="69"/>
  <c r="O414"/>
  <c r="F414" s="1"/>
  <c r="O414" i="82"/>
  <c r="F414"/>
  <c r="AZ952" i="83"/>
  <c r="BK952"/>
  <c r="BV952"/>
  <c r="AO952"/>
  <c r="O756" i="69"/>
  <c r="F756"/>
  <c r="O756" i="82"/>
  <c r="F756" s="1"/>
  <c r="O698"/>
  <c r="F698"/>
  <c r="O620" i="69"/>
  <c r="F620" s="1"/>
  <c r="O620" i="82"/>
  <c r="F620"/>
  <c r="N548" i="69"/>
  <c r="N548" i="82"/>
  <c r="N502" i="69"/>
  <c r="S504" i="83"/>
  <c r="N502" i="82"/>
  <c r="S380" i="83"/>
  <c r="N378" i="69"/>
  <c r="N378" i="82"/>
  <c r="N332"/>
  <c r="S334" i="83"/>
  <c r="N332" i="69"/>
  <c r="N296" i="82"/>
  <c r="S298" i="83"/>
  <c r="O706" i="69"/>
  <c r="F706"/>
  <c r="O656"/>
  <c r="F656"/>
  <c r="O656" i="82"/>
  <c r="F656"/>
  <c r="O644" i="69"/>
  <c r="F644"/>
  <c r="O644" i="82"/>
  <c r="F644"/>
  <c r="O432" i="69"/>
  <c r="F432" s="1"/>
  <c r="N778" i="82"/>
  <c r="N778" i="69"/>
  <c r="O682"/>
  <c r="F682"/>
  <c r="O682" i="82"/>
  <c r="F682"/>
  <c r="O650"/>
  <c r="F650"/>
  <c r="O522" i="69"/>
  <c r="F522"/>
  <c r="O522" i="82"/>
  <c r="F522"/>
  <c r="O482"/>
  <c r="F482"/>
  <c r="O482" i="69"/>
  <c r="F482"/>
  <c r="O400" i="82"/>
  <c r="F400"/>
  <c r="O400" i="69"/>
  <c r="F400"/>
  <c r="O388" i="82"/>
  <c r="F388"/>
  <c r="O388" i="69"/>
  <c r="F388"/>
  <c r="O374" i="82"/>
  <c r="F374"/>
  <c r="O374" i="69"/>
  <c r="F374"/>
  <c r="O318" i="82"/>
  <c r="F318"/>
  <c r="O318" i="69"/>
  <c r="F318"/>
  <c r="O304"/>
  <c r="F304"/>
  <c r="O304" i="82"/>
  <c r="F304"/>
  <c r="C1396" i="83"/>
  <c r="C1394" i="69"/>
  <c r="C1394" i="82"/>
  <c r="C1000" i="83"/>
  <c r="C998" i="82"/>
  <c r="C998" i="69"/>
  <c r="O728"/>
  <c r="F728"/>
  <c r="O728" i="82"/>
  <c r="F728" s="1"/>
  <c r="O588" i="69"/>
  <c r="F588"/>
  <c r="O588" i="82"/>
  <c r="F588"/>
  <c r="O382"/>
  <c r="F382"/>
  <c r="O382" i="69"/>
  <c r="F382"/>
  <c r="O300" i="82"/>
  <c r="F300"/>
  <c r="O300" i="69"/>
  <c r="F300"/>
  <c r="O224"/>
  <c r="F224"/>
  <c r="O212" i="82"/>
  <c r="F212"/>
  <c r="O212" i="69"/>
  <c r="F212"/>
  <c r="N728" i="82"/>
  <c r="S730" i="83"/>
  <c r="N554" i="82"/>
  <c r="N554" i="69"/>
  <c r="N540" i="82"/>
  <c r="N526"/>
  <c r="N512"/>
  <c r="N512" i="69"/>
  <c r="S514" i="83"/>
  <c r="AZ886"/>
  <c r="BK886"/>
  <c r="O768" i="82"/>
  <c r="F768"/>
  <c r="O768" i="69"/>
  <c r="F768" s="1"/>
  <c r="O488" i="82"/>
  <c r="F488"/>
  <c r="O456"/>
  <c r="F456" s="1"/>
  <c r="F456" i="69"/>
  <c r="O358" i="82"/>
  <c r="F358" s="1"/>
  <c r="N776" i="69"/>
  <c r="S778" i="83"/>
  <c r="S728"/>
  <c r="N510" i="69"/>
  <c r="S512" i="83"/>
  <c r="N510" i="82"/>
  <c r="N290" i="69"/>
  <c r="S292" i="83"/>
  <c r="N166" i="69"/>
  <c r="N166" i="82"/>
  <c r="AZ750" i="83"/>
  <c r="D592" i="82"/>
  <c r="D592" i="69"/>
  <c r="D594" i="83"/>
  <c r="AA594"/>
  <c r="BK824"/>
  <c r="BV1018"/>
  <c r="AO1018"/>
  <c r="AO1078"/>
  <c r="BV1078"/>
  <c r="BK1078"/>
  <c r="AD1078"/>
  <c r="E826" i="82"/>
  <c r="A826"/>
  <c r="A827"/>
  <c r="E828" i="83"/>
  <c r="A828"/>
  <c r="A829"/>
  <c r="E826" i="69"/>
  <c r="A826" s="1"/>
  <c r="A827" s="1"/>
  <c r="E804"/>
  <c r="A804" s="1"/>
  <c r="A805" s="1"/>
  <c r="E806" i="83"/>
  <c r="A806"/>
  <c r="A807" s="1"/>
  <c r="E804" i="82"/>
  <c r="A804"/>
  <c r="A805"/>
  <c r="D870" i="83"/>
  <c r="AA870" s="1"/>
  <c r="D868" i="69"/>
  <c r="D940" i="83"/>
  <c r="AA940" s="1"/>
  <c r="D938" i="69"/>
  <c r="D1028"/>
  <c r="D1030" i="83"/>
  <c r="AA1030" s="1"/>
  <c r="BV1030" s="1"/>
  <c r="D1028" i="82"/>
  <c r="D1132"/>
  <c r="D1134" i="83"/>
  <c r="AA1134" s="1"/>
  <c r="D1292" i="69"/>
  <c r="D1292" i="82"/>
  <c r="D1294" i="83"/>
  <c r="AA1294" s="1"/>
  <c r="E1232"/>
  <c r="A1232" s="1"/>
  <c r="A1233" s="1"/>
  <c r="E1230" i="82"/>
  <c r="A1230"/>
  <c r="A1231"/>
  <c r="E964" i="83"/>
  <c r="A964" s="1"/>
  <c r="A965"/>
  <c r="E962" i="69"/>
  <c r="A962" s="1"/>
  <c r="A963" s="1"/>
  <c r="E1016" i="83"/>
  <c r="A1016" s="1"/>
  <c r="A1017" s="1"/>
  <c r="E1014" i="69"/>
  <c r="A1014"/>
  <c r="A1015"/>
  <c r="E1014" i="82"/>
  <c r="A1014"/>
  <c r="A1015"/>
  <c r="D1378" i="83"/>
  <c r="AA1378" s="1"/>
  <c r="D1376" i="69"/>
  <c r="E786"/>
  <c r="A786"/>
  <c r="A787" s="1"/>
  <c r="E788" i="83"/>
  <c r="A788"/>
  <c r="A789"/>
  <c r="E786" i="82"/>
  <c r="A786"/>
  <c r="A787"/>
  <c r="E932" i="69"/>
  <c r="A932" s="1"/>
  <c r="A933" s="1"/>
  <c r="E932" i="82"/>
  <c r="A932"/>
  <c r="A933" s="1"/>
  <c r="E1250" i="83"/>
  <c r="A1250"/>
  <c r="A1251"/>
  <c r="E1248" i="82"/>
  <c r="A1248"/>
  <c r="A1249"/>
  <c r="E1004" i="83"/>
  <c r="A1004" s="1"/>
  <c r="A1005" s="1"/>
  <c r="E1002" i="69"/>
  <c r="A1002" s="1"/>
  <c r="A1003" s="1"/>
  <c r="E1002" i="82"/>
  <c r="A1002"/>
  <c r="A1003" s="1"/>
  <c r="D978" i="83"/>
  <c r="AA978"/>
  <c r="D976" i="69"/>
  <c r="D976" i="82"/>
  <c r="E840"/>
  <c r="A840"/>
  <c r="A841" s="1"/>
  <c r="E842" i="83"/>
  <c r="A842"/>
  <c r="A843"/>
  <c r="D1060"/>
  <c r="AA1060" s="1"/>
  <c r="D1058" i="69"/>
  <c r="D1058" i="82"/>
  <c r="D1348" i="69"/>
  <c r="D1350" i="83"/>
  <c r="AA1350"/>
  <c r="D1074" i="82"/>
  <c r="D1076" i="83"/>
  <c r="AA1076" s="1"/>
  <c r="BK1076"/>
  <c r="D1074" i="69"/>
  <c r="E1200" i="83"/>
  <c r="A1200" s="1"/>
  <c r="A1201"/>
  <c r="E1198" i="82"/>
  <c r="A1198" s="1"/>
  <c r="A1199" s="1"/>
  <c r="E1198" i="69"/>
  <c r="A1198"/>
  <c r="A1199" s="1"/>
  <c r="D1048" i="83"/>
  <c r="AA1048"/>
  <c r="D1046" i="69"/>
  <c r="D1354" i="83"/>
  <c r="AA1354"/>
  <c r="D1352" i="69"/>
  <c r="D972"/>
  <c r="D974" i="83"/>
  <c r="AA974"/>
  <c r="D972" i="82"/>
  <c r="E1084" i="69"/>
  <c r="A1084"/>
  <c r="A1085"/>
  <c r="E1084" i="82"/>
  <c r="A1084" s="1"/>
  <c r="A1085" s="1"/>
  <c r="E1086" i="83"/>
  <c r="A1086"/>
  <c r="A1087" s="1"/>
  <c r="E1022"/>
  <c r="A1022"/>
  <c r="A1023" s="1"/>
  <c r="E1020" i="69"/>
  <c r="A1020"/>
  <c r="A1021"/>
  <c r="E1214" i="83"/>
  <c r="A1214"/>
  <c r="A1215"/>
  <c r="E1212" i="69"/>
  <c r="A1212"/>
  <c r="A1213"/>
  <c r="D1098" i="83"/>
  <c r="AA1098" s="1"/>
  <c r="D1096" i="69"/>
  <c r="D1096" i="82"/>
  <c r="E1040" i="83"/>
  <c r="A1040" s="1"/>
  <c r="A1041"/>
  <c r="E1038" i="69"/>
  <c r="A1038" s="1"/>
  <c r="A1039" s="1"/>
  <c r="E1038" i="82"/>
  <c r="A1038"/>
  <c r="A1039" s="1"/>
  <c r="D1140" i="83"/>
  <c r="AA1140"/>
  <c r="D1138" i="69"/>
  <c r="D1138" i="82"/>
  <c r="D884" i="69"/>
  <c r="D884" i="82"/>
  <c r="O474"/>
  <c r="F474"/>
  <c r="O474" i="69"/>
  <c r="F474" s="1"/>
  <c r="S776" i="83"/>
  <c r="N774" i="69"/>
  <c r="N700" i="82"/>
  <c r="N202"/>
  <c r="S204" i="83"/>
  <c r="AK142"/>
  <c r="AZ1092"/>
  <c r="AD1092"/>
  <c r="BK1092"/>
  <c r="AK126"/>
  <c r="AK1000"/>
  <c r="AK1248"/>
  <c r="AK1392"/>
  <c r="AZ782"/>
  <c r="AZ1228"/>
  <c r="AD1228"/>
  <c r="BK1228"/>
  <c r="AD862"/>
  <c r="BV862"/>
  <c r="AO862"/>
  <c r="AD1042"/>
  <c r="AO1042"/>
  <c r="BV1042"/>
  <c r="AZ1042"/>
  <c r="P1188" i="69"/>
  <c r="G1188"/>
  <c r="T1190" i="83"/>
  <c r="G1190" s="1"/>
  <c r="C1274" i="69"/>
  <c r="C1276" i="83"/>
  <c r="C1274" i="82"/>
  <c r="C1386" i="69"/>
  <c r="C1388" i="83"/>
  <c r="T876"/>
  <c r="G876"/>
  <c r="P874" i="69"/>
  <c r="G874" s="1"/>
  <c r="P874" i="82"/>
  <c r="G874"/>
  <c r="C1298" i="83"/>
  <c r="C1296" i="82"/>
  <c r="C1296" i="69"/>
  <c r="D788" i="83"/>
  <c r="AA788" s="1"/>
  <c r="D786" i="82"/>
  <c r="T832" i="83"/>
  <c r="G832" s="1"/>
  <c r="P830" i="69"/>
  <c r="G830"/>
  <c r="P830" i="82"/>
  <c r="G830" s="1"/>
  <c r="C844" i="69"/>
  <c r="C846" i="83"/>
  <c r="D1104" i="69"/>
  <c r="D1106" i="83"/>
  <c r="AA1106"/>
  <c r="AK176"/>
  <c r="AO960"/>
  <c r="BK960"/>
  <c r="C1266" i="69"/>
  <c r="C1266" i="82"/>
  <c r="C1268" i="83"/>
  <c r="C848"/>
  <c r="C846" i="82"/>
  <c r="C846" i="69"/>
  <c r="AK458" i="83"/>
  <c r="AK296"/>
  <c r="AK266"/>
  <c r="N180" i="69"/>
  <c r="AZ1120" i="83"/>
  <c r="AO1120"/>
  <c r="BV1120"/>
  <c r="BV1026"/>
  <c r="AD1026"/>
  <c r="C948"/>
  <c r="C946" i="82"/>
  <c r="C946" i="69"/>
  <c r="AK408" i="83"/>
  <c r="AV780"/>
  <c r="CC776"/>
  <c r="CC774"/>
  <c r="AV774"/>
  <c r="CC772"/>
  <c r="CC770"/>
  <c r="CC768"/>
  <c r="CC766"/>
  <c r="AV764"/>
  <c r="AV762"/>
  <c r="CC760"/>
  <c r="AV760"/>
  <c r="CC758"/>
  <c r="CC756"/>
  <c r="CC754"/>
  <c r="CC748"/>
  <c r="AV748"/>
  <c r="CC746"/>
  <c r="AV746"/>
  <c r="CC744"/>
  <c r="CC742"/>
  <c r="AV742"/>
  <c r="CC740"/>
  <c r="AV740"/>
  <c r="CC738"/>
  <c r="CC736"/>
  <c r="CC734"/>
  <c r="CC728"/>
  <c r="AV728"/>
  <c r="CC726"/>
  <c r="AV726"/>
  <c r="CC724"/>
  <c r="AV724"/>
  <c r="CC722"/>
  <c r="CC716"/>
  <c r="CC714"/>
  <c r="CC712"/>
  <c r="CC710"/>
  <c r="AV710"/>
  <c r="CC708"/>
  <c r="CC706"/>
  <c r="AV706"/>
  <c r="CC704"/>
  <c r="AV704"/>
  <c r="CC702"/>
  <c r="CC696"/>
  <c r="CC694"/>
  <c r="CC692"/>
  <c r="AV692"/>
  <c r="CC690"/>
  <c r="AV690"/>
  <c r="AV686"/>
  <c r="CC684"/>
  <c r="CC682"/>
  <c r="CC680"/>
  <c r="CC678"/>
  <c r="CC676"/>
  <c r="AV676"/>
  <c r="CC674"/>
  <c r="AV674"/>
  <c r="CC672"/>
  <c r="AV672"/>
  <c r="CC670"/>
  <c r="AV668"/>
  <c r="CC666"/>
  <c r="CC664"/>
  <c r="CC662"/>
  <c r="CC660"/>
  <c r="AV656"/>
  <c r="CC646"/>
  <c r="CC644"/>
  <c r="CC642"/>
  <c r="CC640"/>
  <c r="AV640"/>
  <c r="CC638"/>
  <c r="AV638"/>
  <c r="CC632"/>
  <c r="AV632"/>
  <c r="CC630"/>
  <c r="CC628"/>
  <c r="CC626"/>
  <c r="AV622"/>
  <c r="AV620"/>
  <c r="CC618"/>
  <c r="CC616"/>
  <c r="AV616"/>
  <c r="CC614"/>
  <c r="AV614"/>
  <c r="CC612"/>
  <c r="CC610"/>
  <c r="CC608"/>
  <c r="CC606"/>
  <c r="CC604"/>
  <c r="AV602"/>
  <c r="CC600"/>
  <c r="AV600"/>
  <c r="CC598"/>
  <c r="CC596"/>
  <c r="AV596"/>
  <c r="CC594"/>
  <c r="CC586"/>
  <c r="AV586"/>
  <c r="CC584"/>
  <c r="AV584"/>
  <c r="CC582"/>
  <c r="CC580"/>
  <c r="AV580"/>
  <c r="CC578"/>
  <c r="AV578"/>
  <c r="CC576"/>
  <c r="CC572"/>
  <c r="CC568"/>
  <c r="AV568"/>
  <c r="CC566"/>
  <c r="AV566"/>
  <c r="CC564"/>
  <c r="AV564"/>
  <c r="CC562"/>
  <c r="AV558"/>
  <c r="CC554"/>
  <c r="CC552"/>
  <c r="CC550"/>
  <c r="CC548"/>
  <c r="AV548"/>
  <c r="CC546"/>
  <c r="CC544"/>
  <c r="AV544"/>
  <c r="CC542"/>
  <c r="AV542"/>
  <c r="CC540"/>
  <c r="CC536"/>
  <c r="CC534"/>
  <c r="CC532"/>
  <c r="AV532"/>
  <c r="CC530"/>
  <c r="AV530"/>
  <c r="AV528"/>
  <c r="AV526"/>
  <c r="AV524"/>
  <c r="CC522"/>
  <c r="CC520"/>
  <c r="CC518"/>
  <c r="CC516"/>
  <c r="CC514"/>
  <c r="AV514"/>
  <c r="CC512"/>
  <c r="AV512"/>
  <c r="CC510"/>
  <c r="AV510"/>
  <c r="CC508"/>
  <c r="AV508"/>
  <c r="AV506"/>
  <c r="AV502"/>
  <c r="CC500"/>
  <c r="CC498"/>
  <c r="AV494"/>
  <c r="AV492"/>
  <c r="CC490"/>
  <c r="AV488"/>
  <c r="CC486"/>
  <c r="AV486"/>
  <c r="CC484"/>
  <c r="CC482"/>
  <c r="CC480"/>
  <c r="CC478"/>
  <c r="CC476"/>
  <c r="AV476"/>
  <c r="AV474"/>
  <c r="CC472"/>
  <c r="AV472"/>
  <c r="CC470"/>
  <c r="AV470"/>
  <c r="CC468"/>
  <c r="AV468"/>
  <c r="CC466"/>
  <c r="AV460"/>
  <c r="CC458"/>
  <c r="AV458"/>
  <c r="CC456"/>
  <c r="AV456"/>
  <c r="CC454"/>
  <c r="AV454"/>
  <c r="CC452"/>
  <c r="AV452"/>
  <c r="CC450"/>
  <c r="AV450"/>
  <c r="CC448"/>
  <c r="CC446"/>
  <c r="AV446"/>
  <c r="CC444"/>
  <c r="AV444"/>
  <c r="CC440"/>
  <c r="CC438"/>
  <c r="CC436"/>
  <c r="AV436"/>
  <c r="CC434"/>
  <c r="AV434"/>
  <c r="AV432"/>
  <c r="AV430"/>
  <c r="CC426"/>
  <c r="CC420"/>
  <c r="AV420"/>
  <c r="CC418"/>
  <c r="AV418"/>
  <c r="CC416"/>
  <c r="AV416"/>
  <c r="CC414"/>
  <c r="AV414"/>
  <c r="CC412"/>
  <c r="AV412"/>
  <c r="CC408"/>
  <c r="CC406"/>
  <c r="CC404"/>
  <c r="CC402"/>
  <c r="AV402"/>
  <c r="AV400"/>
  <c r="AV398"/>
  <c r="CC394"/>
  <c r="CC392"/>
  <c r="AV392"/>
  <c r="CC390"/>
  <c r="CC388"/>
  <c r="CC386"/>
  <c r="CC384"/>
  <c r="CC382"/>
  <c r="AV382"/>
  <c r="CC380"/>
  <c r="AV380"/>
  <c r="AV378"/>
  <c r="CC376"/>
  <c r="AV376"/>
  <c r="CC374"/>
  <c r="CC372"/>
  <c r="CC370"/>
  <c r="CC362"/>
  <c r="CC360"/>
  <c r="AV360"/>
  <c r="CC358"/>
  <c r="CC356"/>
  <c r="CC354"/>
  <c r="CC352"/>
  <c r="CC350"/>
  <c r="CC348"/>
  <c r="AV348"/>
  <c r="AV346"/>
  <c r="CC344"/>
  <c r="AV344"/>
  <c r="CC342"/>
  <c r="AV342"/>
  <c r="CC340"/>
  <c r="CC338"/>
  <c r="AV336"/>
  <c r="AV334"/>
  <c r="CC330"/>
  <c r="AV328"/>
  <c r="CC326"/>
  <c r="AV326"/>
  <c r="CC324"/>
  <c r="AV324"/>
  <c r="CC322"/>
  <c r="AV322"/>
  <c r="CC320"/>
  <c r="CC316"/>
  <c r="CC312"/>
  <c r="AV310"/>
  <c r="CC308"/>
  <c r="AV308"/>
  <c r="CC306"/>
  <c r="AV306"/>
  <c r="AV304"/>
  <c r="CC298"/>
  <c r="AV298"/>
  <c r="CC296"/>
  <c r="CC292"/>
  <c r="AV292"/>
  <c r="CC290"/>
  <c r="AV290"/>
  <c r="CC286"/>
  <c r="AV286"/>
  <c r="CC284"/>
  <c r="CC280"/>
  <c r="AV280"/>
  <c r="CC278"/>
  <c r="AV278"/>
  <c r="CC276"/>
  <c r="CC274"/>
  <c r="AV272"/>
  <c r="AV270"/>
  <c r="AV268"/>
  <c r="CC266"/>
  <c r="AV266"/>
  <c r="CC264"/>
  <c r="CC262"/>
  <c r="CC260"/>
  <c r="AV260"/>
  <c r="CC258"/>
  <c r="AV258"/>
  <c r="CC256"/>
  <c r="AV256"/>
  <c r="CC252"/>
  <c r="CC248"/>
  <c r="CC246"/>
  <c r="CC244"/>
  <c r="AV244"/>
  <c r="CC242"/>
  <c r="AV242"/>
  <c r="AV240"/>
  <c r="AV238"/>
  <c r="CC234"/>
  <c r="CC232"/>
  <c r="CC228"/>
  <c r="CC226"/>
  <c r="CC224"/>
  <c r="AV224"/>
  <c r="CC222"/>
  <c r="AV222"/>
  <c r="CC220"/>
  <c r="AV220"/>
  <c r="AV218"/>
  <c r="CC216"/>
  <c r="CC214"/>
  <c r="CC210"/>
  <c r="AV208"/>
  <c r="AV206"/>
  <c r="AV204"/>
  <c r="CC202"/>
  <c r="AV202"/>
  <c r="CC200"/>
  <c r="CC198"/>
  <c r="CC196"/>
  <c r="CC194"/>
  <c r="CC192"/>
  <c r="AV192"/>
  <c r="CC190"/>
  <c r="CC188"/>
  <c r="AV188"/>
  <c r="AV186"/>
  <c r="CC184"/>
  <c r="AV184"/>
  <c r="CC182"/>
  <c r="AV182"/>
  <c r="CC180"/>
  <c r="AV174"/>
  <c r="CC172"/>
  <c r="CC168"/>
  <c r="AV168"/>
  <c r="CC166"/>
  <c r="AV164"/>
  <c r="AV162"/>
  <c r="CC152"/>
  <c r="CC150"/>
  <c r="AV144"/>
  <c r="CC136"/>
  <c r="CC134"/>
  <c r="AV130"/>
  <c r="AV128"/>
  <c r="AV124"/>
  <c r="AV122"/>
  <c r="AV120"/>
  <c r="P1060" i="69"/>
  <c r="G1060" s="1"/>
  <c r="T1062" i="83"/>
  <c r="G1062" s="1"/>
  <c r="C992"/>
  <c r="C990" i="69"/>
  <c r="N1048" i="82"/>
  <c r="N1048" i="69"/>
  <c r="S1050" i="83"/>
  <c r="T806"/>
  <c r="G806"/>
  <c r="P804" i="69"/>
  <c r="G804" s="1"/>
  <c r="C1064" i="83"/>
  <c r="C1062" i="69"/>
  <c r="AO962" i="83"/>
  <c r="AO838"/>
  <c r="C1100"/>
  <c r="C1098" i="69"/>
  <c r="C1098" i="82"/>
  <c r="N1106" i="69"/>
  <c r="S1108" i="83"/>
  <c r="N1106" i="82"/>
  <c r="N1094" i="69"/>
  <c r="N1094" i="82"/>
  <c r="S1096" i="83"/>
  <c r="AD838"/>
  <c r="D888"/>
  <c r="AA888" s="1"/>
  <c r="D886" i="69"/>
  <c r="D1212" i="83"/>
  <c r="AA1212" s="1"/>
  <c r="D1210" i="69"/>
  <c r="C848" i="82"/>
  <c r="C864" i="69"/>
  <c r="C866" i="83"/>
  <c r="C864" i="82"/>
  <c r="C944"/>
  <c r="C946" i="83"/>
  <c r="T1388"/>
  <c r="G1388" s="1"/>
  <c r="P1386" i="82"/>
  <c r="G1386"/>
  <c r="P1386" i="69"/>
  <c r="G1386" s="1"/>
  <c r="D806"/>
  <c r="D806" i="82"/>
  <c r="E916" i="69"/>
  <c r="A916" s="1"/>
  <c r="A917" s="1"/>
  <c r="E918" i="83"/>
  <c r="A918" s="1"/>
  <c r="A919" s="1"/>
  <c r="E1050"/>
  <c r="A1050"/>
  <c r="A1051" s="1"/>
  <c r="E1048" i="69"/>
  <c r="A1048"/>
  <c r="A1049"/>
  <c r="E1048" i="82"/>
  <c r="A1048" s="1"/>
  <c r="A1049" s="1"/>
  <c r="E866"/>
  <c r="A866"/>
  <c r="A867" s="1"/>
  <c r="E868" i="83"/>
  <c r="A868"/>
  <c r="A869" s="1"/>
  <c r="E866" i="69"/>
  <c r="A866"/>
  <c r="A867"/>
  <c r="D968" i="83"/>
  <c r="AA968" s="1"/>
  <c r="D966" i="69"/>
  <c r="E1116" i="83"/>
  <c r="A1116" s="1"/>
  <c r="A1117" s="1"/>
  <c r="E1114" i="69"/>
  <c r="A1114"/>
  <c r="A1115"/>
  <c r="E1114" i="82"/>
  <c r="A1114"/>
  <c r="A1115"/>
  <c r="E1218" i="83"/>
  <c r="A1218" s="1"/>
  <c r="A1219" s="1"/>
  <c r="E1216" i="82"/>
  <c r="A1216" s="1"/>
  <c r="A1217" s="1"/>
  <c r="E1378" i="69"/>
  <c r="A1378"/>
  <c r="A1379" s="1"/>
  <c r="E1378" i="82"/>
  <c r="A1378"/>
  <c r="A1379"/>
  <c r="E1338"/>
  <c r="A1338" s="1"/>
  <c r="A1339" s="1"/>
  <c r="E1340" i="83"/>
  <c r="A1340"/>
  <c r="A1341" s="1"/>
  <c r="D992" i="69"/>
  <c r="D992" i="82"/>
  <c r="D1338"/>
  <c r="D1340" i="83"/>
  <c r="AA1340" s="1"/>
  <c r="BV1340"/>
  <c r="D1338" i="69"/>
  <c r="E852" i="83"/>
  <c r="A852" s="1"/>
  <c r="A853"/>
  <c r="E850" i="82"/>
  <c r="A850" s="1"/>
  <c r="A851" s="1"/>
  <c r="E1208" i="83"/>
  <c r="A1208" s="1"/>
  <c r="A1209" s="1"/>
  <c r="E1206" i="69"/>
  <c r="A1206"/>
  <c r="A1207"/>
  <c r="E1206" i="82"/>
  <c r="A1206"/>
  <c r="A1207"/>
  <c r="D800" i="69"/>
  <c r="D800" i="82"/>
  <c r="D802" i="83"/>
  <c r="AA802" s="1"/>
  <c r="BK802" s="1"/>
  <c r="D1350" i="69"/>
  <c r="D1350" i="82"/>
  <c r="D878" i="83"/>
  <c r="AA878"/>
  <c r="AZ878"/>
  <c r="D876" i="82"/>
  <c r="D1382" i="83"/>
  <c r="AA1382"/>
  <c r="BK1382" s="1"/>
  <c r="D1380" i="69"/>
  <c r="D1380" i="82"/>
  <c r="D924" i="69"/>
  <c r="D924" i="82"/>
  <c r="D926" i="83"/>
  <c r="AA926"/>
  <c r="D1086"/>
  <c r="AA1086"/>
  <c r="D1084" i="82"/>
  <c r="P1252" i="69"/>
  <c r="G1252"/>
  <c r="T1254" i="83"/>
  <c r="G1254" s="1"/>
  <c r="T1268"/>
  <c r="G1268"/>
  <c r="P1266" i="69"/>
  <c r="G1266" s="1"/>
  <c r="O1242"/>
  <c r="F1242"/>
  <c r="O1242" i="82"/>
  <c r="F1242" s="1"/>
  <c r="O994" i="69"/>
  <c r="F994"/>
  <c r="O994" i="82"/>
  <c r="F994" s="1"/>
  <c r="O974" i="69"/>
  <c r="F974"/>
  <c r="O974" i="82"/>
  <c r="F974" s="1"/>
  <c r="N960" i="69"/>
  <c r="S962" i="83"/>
  <c r="N960" i="82"/>
  <c r="O954" i="69"/>
  <c r="F954" s="1"/>
  <c r="O954" i="82"/>
  <c r="F954" s="1"/>
  <c r="N930" i="69"/>
  <c r="S932" i="83"/>
  <c r="N930" i="82"/>
  <c r="N864"/>
  <c r="N864" i="69"/>
  <c r="S866" i="83"/>
  <c r="AD954"/>
  <c r="C1148"/>
  <c r="C1146" i="82"/>
  <c r="P1196"/>
  <c r="G1196" s="1"/>
  <c r="P1196" i="69"/>
  <c r="G1196"/>
  <c r="O1304"/>
  <c r="F1304" s="1"/>
  <c r="O1304" i="82"/>
  <c r="F1304"/>
  <c r="S1302" i="83"/>
  <c r="N1300" i="69"/>
  <c r="N1300" i="82"/>
  <c r="N1294" i="69"/>
  <c r="N1294" i="82"/>
  <c r="S1296" i="83"/>
  <c r="O1280" i="69"/>
  <c r="F1280"/>
  <c r="O1280" i="82"/>
  <c r="F1280" s="1"/>
  <c r="N1268"/>
  <c r="N1268" i="69"/>
  <c r="S1270" i="83"/>
  <c r="N1254" i="69"/>
  <c r="S1256" i="83"/>
  <c r="N1254" i="82"/>
  <c r="N1248" i="69"/>
  <c r="S1250" i="83"/>
  <c r="N1248" i="82"/>
  <c r="O1210" i="69"/>
  <c r="F1210"/>
  <c r="O1210" i="82"/>
  <c r="F1210" s="1"/>
  <c r="D994" i="83"/>
  <c r="AA994"/>
  <c r="C908"/>
  <c r="C906" i="82"/>
  <c r="C1026" i="83"/>
  <c r="C1024" i="82"/>
  <c r="D1278" i="69"/>
  <c r="D1278" i="82"/>
  <c r="O1404" i="69"/>
  <c r="F1404"/>
  <c r="O1404" i="82"/>
  <c r="F1404" s="1"/>
  <c r="N1394"/>
  <c r="N1394" i="69"/>
  <c r="S1396" i="83"/>
  <c r="O1380" i="82"/>
  <c r="F1380"/>
  <c r="O1380" i="69"/>
  <c r="F1380" s="1"/>
  <c r="O1360"/>
  <c r="F1360"/>
  <c r="O1360" i="82"/>
  <c r="F1360" s="1"/>
  <c r="N1280" i="69"/>
  <c r="S1282" i="83"/>
  <c r="N1280" i="82"/>
  <c r="O1260" i="69"/>
  <c r="F1260" s="1"/>
  <c r="O1260" i="82"/>
  <c r="F1260"/>
  <c r="AD952" i="83"/>
  <c r="P1028" i="82"/>
  <c r="G1028"/>
  <c r="T1030" i="83"/>
  <c r="G1030" s="1"/>
  <c r="P1028" i="69"/>
  <c r="G1028"/>
  <c r="C1202" i="82"/>
  <c r="C1202" i="69"/>
  <c r="N1404" i="82"/>
  <c r="S1406" i="83"/>
  <c r="N1404" i="69"/>
  <c r="O1392"/>
  <c r="F1392"/>
  <c r="O1392" i="82"/>
  <c r="F1392" s="1"/>
  <c r="N1380"/>
  <c r="S1382" i="83"/>
  <c r="N1380" i="69"/>
  <c r="O1366" i="82"/>
  <c r="F1366" s="1"/>
  <c r="N1360" i="69"/>
  <c r="N1360" i="82"/>
  <c r="S1362" i="83"/>
  <c r="O1278" i="69"/>
  <c r="F1278"/>
  <c r="O1278" i="82"/>
  <c r="F1278" s="1"/>
  <c r="O1160" i="69"/>
  <c r="F1160" s="1"/>
  <c r="O1160" i="82"/>
  <c r="F1160"/>
  <c r="O1154" i="69"/>
  <c r="F1154" s="1"/>
  <c r="O1154" i="82"/>
  <c r="F1154"/>
  <c r="O1034" i="69"/>
  <c r="F1034" s="1"/>
  <c r="O1034" i="82"/>
  <c r="F1034" s="1"/>
  <c r="N978"/>
  <c r="N978" i="69"/>
  <c r="S980" i="83"/>
  <c r="N938" i="82"/>
  <c r="N938" i="69"/>
  <c r="S940" i="83"/>
  <c r="O814" i="69"/>
  <c r="F814" s="1"/>
  <c r="O814" i="82"/>
  <c r="F814" s="1"/>
  <c r="D912" i="69"/>
  <c r="E1362" i="82"/>
  <c r="A1362" s="1"/>
  <c r="A1363" s="1"/>
  <c r="E1152" i="69"/>
  <c r="A1152"/>
  <c r="A1153" s="1"/>
  <c r="E912" i="83"/>
  <c r="A912"/>
  <c r="A913" s="1"/>
  <c r="D1030" i="82"/>
  <c r="E930" i="83"/>
  <c r="A930"/>
  <c r="A931" s="1"/>
  <c r="E878" i="82"/>
  <c r="A878" s="1"/>
  <c r="A879"/>
  <c r="D884" i="83"/>
  <c r="AA884" s="1"/>
  <c r="D882" i="82"/>
  <c r="E950"/>
  <c r="A950"/>
  <c r="A951" s="1"/>
  <c r="E952" i="83"/>
  <c r="A952"/>
  <c r="A953"/>
  <c r="D1076" i="69"/>
  <c r="D1076" i="82"/>
  <c r="D1046" i="83"/>
  <c r="AA1046"/>
  <c r="BK1046" s="1"/>
  <c r="D1044" i="69"/>
  <c r="E1176" i="83"/>
  <c r="A1176" s="1"/>
  <c r="A1177" s="1"/>
  <c r="E1174" i="69"/>
  <c r="A1174"/>
  <c r="A1175"/>
  <c r="E1174" i="82"/>
  <c r="A1174"/>
  <c r="A1175"/>
  <c r="N1156" i="69"/>
  <c r="S1158" i="83"/>
  <c r="O950" i="69"/>
  <c r="F950"/>
  <c r="O950" i="82"/>
  <c r="F950" s="1"/>
  <c r="E854"/>
  <c r="A854"/>
  <c r="A855"/>
  <c r="E1110" i="83"/>
  <c r="A1110"/>
  <c r="A1111"/>
  <c r="E1044" i="82"/>
  <c r="A1044" s="1"/>
  <c r="A1045" s="1"/>
  <c r="E920"/>
  <c r="A920"/>
  <c r="A921" s="1"/>
  <c r="T1242" i="83"/>
  <c r="G1242" s="1"/>
  <c r="P1240" i="69"/>
  <c r="G1240"/>
  <c r="C802" i="83"/>
  <c r="C800" i="69"/>
  <c r="N1346"/>
  <c r="N1346" i="82"/>
  <c r="S1348" i="83"/>
  <c r="N1334" i="69"/>
  <c r="S1336" i="83"/>
  <c r="N1334" i="82"/>
  <c r="N1328" i="69"/>
  <c r="N1328" i="82"/>
  <c r="S1330" i="83"/>
  <c r="O1320" i="69"/>
  <c r="F1320" s="1"/>
  <c r="O1320" i="82"/>
  <c r="F1320"/>
  <c r="O1202" i="69"/>
  <c r="F1202" s="1"/>
  <c r="O1202" i="82"/>
  <c r="F1202"/>
  <c r="N1192"/>
  <c r="S1194" i="83"/>
  <c r="N1192" i="69"/>
  <c r="O1180"/>
  <c r="F1180" s="1"/>
  <c r="O1180" i="82"/>
  <c r="F1180" s="1"/>
  <c r="O1174" i="69"/>
  <c r="F1174" s="1"/>
  <c r="O1174" i="82"/>
  <c r="F1174" s="1"/>
  <c r="O1132" i="69"/>
  <c r="F1132"/>
  <c r="O1132" i="82"/>
  <c r="F1132" s="1"/>
  <c r="N1126" i="69"/>
  <c r="N1126" i="82"/>
  <c r="S1128" i="83"/>
  <c r="O1086" i="69"/>
  <c r="F1086"/>
  <c r="O1086" i="82"/>
  <c r="F1086" s="1"/>
  <c r="O1074"/>
  <c r="F1074"/>
  <c r="O1070"/>
  <c r="F1070" s="1"/>
  <c r="N1068" i="69"/>
  <c r="N1068" i="82"/>
  <c r="O1062"/>
  <c r="F1062" s="1"/>
  <c r="N1060" i="69"/>
  <c r="N1060" i="82"/>
  <c r="N1056" i="69"/>
  <c r="N1056" i="82"/>
  <c r="O1050"/>
  <c r="F1050"/>
  <c r="O1046"/>
  <c r="F1046" s="1"/>
  <c r="N1044"/>
  <c r="N1044" i="69"/>
  <c r="N1040"/>
  <c r="N1040" i="82"/>
  <c r="N1030" i="69"/>
  <c r="N1030" i="82"/>
  <c r="O1012"/>
  <c r="F1012" s="1"/>
  <c r="O1008"/>
  <c r="F1008"/>
  <c r="E810"/>
  <c r="A810" s="1"/>
  <c r="A811" s="1"/>
  <c r="E812" i="83"/>
  <c r="A812"/>
  <c r="A813" s="1"/>
  <c r="D1354" i="69"/>
  <c r="D1354" i="82"/>
  <c r="E1308" i="69"/>
  <c r="A1308" s="1"/>
  <c r="A1309" s="1"/>
  <c r="E1308" i="82"/>
  <c r="A1308" s="1"/>
  <c r="A1309" s="1"/>
  <c r="E1118" i="69"/>
  <c r="A1118"/>
  <c r="A1119"/>
  <c r="E1118" i="82"/>
  <c r="A1118"/>
  <c r="A1119"/>
  <c r="D1162" i="69"/>
  <c r="D1162" i="82"/>
  <c r="E1162" i="69"/>
  <c r="A1162"/>
  <c r="A1163"/>
  <c r="E1162" i="82"/>
  <c r="A1162"/>
  <c r="A1163"/>
  <c r="E1400"/>
  <c r="A1400" s="1"/>
  <c r="A1401" s="1"/>
  <c r="E1402" i="83"/>
  <c r="A1402" s="1"/>
  <c r="A1403" s="1"/>
  <c r="E1374"/>
  <c r="A1374"/>
  <c r="A1375" s="1"/>
  <c r="E1372" i="69"/>
  <c r="A1372"/>
  <c r="A1373"/>
  <c r="E1146"/>
  <c r="A1146"/>
  <c r="A1147" s="1"/>
  <c r="E1146" i="82"/>
  <c r="A1146"/>
  <c r="A1147" s="1"/>
  <c r="E846"/>
  <c r="A846" s="1"/>
  <c r="A847"/>
  <c r="E848" i="83"/>
  <c r="A848" s="1"/>
  <c r="A849" s="1"/>
  <c r="E1012"/>
  <c r="A1012"/>
  <c r="A1013" s="1"/>
  <c r="E1010" i="82"/>
  <c r="A1010"/>
  <c r="A1011" s="1"/>
  <c r="D932" i="83"/>
  <c r="AA932"/>
  <c r="D930" i="82"/>
  <c r="D998" i="83"/>
  <c r="AA998" s="1"/>
  <c r="D996" i="69"/>
  <c r="D900" i="83"/>
  <c r="AA900" s="1"/>
  <c r="D898" i="69"/>
  <c r="E1062"/>
  <c r="A1062"/>
  <c r="A1063" s="1"/>
  <c r="E1062" i="82"/>
  <c r="A1062"/>
  <c r="A1063"/>
  <c r="D1044" i="83"/>
  <c r="AA1044" s="1"/>
  <c r="D1042" i="69"/>
  <c r="E1296" i="83"/>
  <c r="A1296" s="1"/>
  <c r="A1297" s="1"/>
  <c r="E1294" i="69"/>
  <c r="A1294" s="1"/>
  <c r="A1295" s="1"/>
  <c r="E1266"/>
  <c r="A1266"/>
  <c r="A1267"/>
  <c r="E1266" i="82"/>
  <c r="A1266"/>
  <c r="A1267"/>
  <c r="AO820" i="83"/>
  <c r="C916"/>
  <c r="C914" i="69"/>
  <c r="O1236"/>
  <c r="F1236"/>
  <c r="O1236" i="82"/>
  <c r="F1236" s="1"/>
  <c r="N1230" i="69"/>
  <c r="N1230" i="82"/>
  <c r="S1232" i="83"/>
  <c r="O1124" i="69"/>
  <c r="F1124"/>
  <c r="O1124" i="82"/>
  <c r="F1124" s="1"/>
  <c r="O1078" i="69"/>
  <c r="F1078"/>
  <c r="O1078" i="82"/>
  <c r="F1078" s="1"/>
  <c r="O1066" i="69"/>
  <c r="F1066"/>
  <c r="O1066" i="82"/>
  <c r="F1066" s="1"/>
  <c r="O1054" i="69"/>
  <c r="F1054"/>
  <c r="O1054" i="82"/>
  <c r="F1054" s="1"/>
  <c r="O1038" i="69"/>
  <c r="F1038"/>
  <c r="O1038" i="82"/>
  <c r="F1038" s="1"/>
  <c r="N1034" i="69"/>
  <c r="N1034" i="82"/>
  <c r="N1018"/>
  <c r="S1020" i="83"/>
  <c r="O810" i="69"/>
  <c r="F810"/>
  <c r="O810" i="82"/>
  <c r="F810" s="1"/>
  <c r="O796" i="69"/>
  <c r="F796"/>
  <c r="O796" i="82"/>
  <c r="F796" s="1"/>
  <c r="N1156"/>
  <c r="BV1164" i="83"/>
  <c r="E1138" i="69"/>
  <c r="A1138" s="1"/>
  <c r="A1139" s="1"/>
  <c r="E974"/>
  <c r="A974" s="1"/>
  <c r="A975" s="1"/>
  <c r="AZ866" i="83"/>
  <c r="C884"/>
  <c r="C882" i="69"/>
  <c r="P1092"/>
  <c r="G1092"/>
  <c r="P1092" i="82"/>
  <c r="G1092" s="1"/>
  <c r="P924" i="69"/>
  <c r="G924"/>
  <c r="P924" i="82"/>
  <c r="G924" s="1"/>
  <c r="D1314" i="69"/>
  <c r="D1314" i="82"/>
  <c r="N1250"/>
  <c r="S1252" i="83"/>
  <c r="N1250" i="69"/>
  <c r="N1164"/>
  <c r="N1164" i="82"/>
  <c r="S1166" i="83"/>
  <c r="O1158" i="69"/>
  <c r="F1158"/>
  <c r="O1158" i="82"/>
  <c r="F1158" s="1"/>
  <c r="N880" i="69"/>
  <c r="N880" i="82"/>
  <c r="S882" i="83"/>
  <c r="N816" i="69"/>
  <c r="N816" i="82"/>
  <c r="S818" i="83"/>
  <c r="N806" i="69"/>
  <c r="N806" i="82"/>
  <c r="N802" i="69"/>
  <c r="N802" i="82"/>
  <c r="BK996" i="83"/>
  <c r="O1322" i="69"/>
  <c r="F1322" s="1"/>
  <c r="O1322" i="82"/>
  <c r="F1322"/>
  <c r="O1314" i="69"/>
  <c r="F1314" s="1"/>
  <c r="O1314" i="82"/>
  <c r="F1314"/>
  <c r="N1278" i="69"/>
  <c r="N1278" i="82"/>
  <c r="S1280" i="83"/>
  <c r="O1206" i="69"/>
  <c r="F1206" s="1"/>
  <c r="O1206" i="82"/>
  <c r="F1206"/>
  <c r="N1202"/>
  <c r="N1202" i="69"/>
  <c r="S1204" i="83"/>
  <c r="N1170" i="69"/>
  <c r="N1170" i="82"/>
  <c r="O1164" i="69"/>
  <c r="F1164"/>
  <c r="O1164" i="82"/>
  <c r="F1164" s="1"/>
  <c r="O1094" i="69"/>
  <c r="F1094"/>
  <c r="O1094" i="82"/>
  <c r="F1094" s="1"/>
  <c r="N1086" i="69"/>
  <c r="N1086" i="82"/>
  <c r="O1016" i="69"/>
  <c r="F1016" s="1"/>
  <c r="O1016" i="82"/>
  <c r="F1016" s="1"/>
  <c r="O970" i="69"/>
  <c r="F970" s="1"/>
  <c r="O970" i="82"/>
  <c r="F970" s="1"/>
  <c r="N934" i="69"/>
  <c r="S936" i="83"/>
  <c r="N934" i="82"/>
  <c r="N926" i="69"/>
  <c r="N926" i="82"/>
  <c r="N868" i="69"/>
  <c r="S870" i="83"/>
  <c r="O862" i="69"/>
  <c r="F862"/>
  <c r="O862" i="82"/>
  <c r="F862" s="1"/>
  <c r="N846" i="69"/>
  <c r="N846" i="82"/>
  <c r="S848" i="83"/>
  <c r="O788" i="69"/>
  <c r="F788" s="1"/>
  <c r="O788" i="82"/>
  <c r="F788" s="1"/>
  <c r="AO886" i="83"/>
  <c r="O1328" i="69"/>
  <c r="F1328"/>
  <c r="O1328" i="82"/>
  <c r="F1328" s="1"/>
  <c r="S1324" i="83"/>
  <c r="N1322" i="82"/>
  <c r="N1322" i="69"/>
  <c r="N1314"/>
  <c r="N1314" i="82"/>
  <c r="S1316" i="83"/>
  <c r="O1216" i="69"/>
  <c r="F1216" s="1"/>
  <c r="O1216" i="82"/>
  <c r="F1216"/>
  <c r="O1200" i="69"/>
  <c r="F1200" s="1"/>
  <c r="O1200" i="82"/>
  <c r="F1200"/>
  <c r="N1180" i="69"/>
  <c r="N1180" i="82"/>
  <c r="N1174" i="69"/>
  <c r="N1174" i="82"/>
  <c r="N1160"/>
  <c r="N1160" i="69"/>
  <c r="N1110"/>
  <c r="N1110" i="82"/>
  <c r="S1112" i="83"/>
  <c r="O1084" i="69"/>
  <c r="F1084"/>
  <c r="O1084" i="82"/>
  <c r="F1084"/>
  <c r="N956" i="69"/>
  <c r="N956" i="82"/>
  <c r="S958" i="83"/>
  <c r="N872" i="69"/>
  <c r="S874" i="83"/>
  <c r="O1382" i="69"/>
  <c r="F1382"/>
  <c r="O1382" i="82"/>
  <c r="F1382" s="1"/>
  <c r="N1376" i="69"/>
  <c r="N1376" i="82"/>
  <c r="S1378" i="83"/>
  <c r="N1338" i="69"/>
  <c r="S1340" i="83"/>
  <c r="N1338" i="82"/>
  <c r="N1238" i="69"/>
  <c r="S1240" i="83"/>
  <c r="N1238" i="82"/>
  <c r="O1214" i="69"/>
  <c r="F1214" s="1"/>
  <c r="O1214" i="82"/>
  <c r="F1214" s="1"/>
  <c r="N950" i="69"/>
  <c r="N950" i="82"/>
  <c r="S952" i="83"/>
  <c r="O936" i="69"/>
  <c r="F936"/>
  <c r="O936" i="82"/>
  <c r="F936" s="1"/>
  <c r="N884" i="69"/>
  <c r="N884" i="82"/>
  <c r="S886" i="83"/>
  <c r="N876" i="82"/>
  <c r="N876" i="69"/>
  <c r="N812"/>
  <c r="N812" i="82"/>
  <c r="S814" i="83"/>
  <c r="N808" i="69"/>
  <c r="N808" i="82"/>
  <c r="S810" i="83"/>
  <c r="N872" i="82"/>
  <c r="N1400" i="69"/>
  <c r="N1400" i="82"/>
  <c r="S1402" i="83"/>
  <c r="O1394" i="69"/>
  <c r="F1394"/>
  <c r="O1394" i="82"/>
  <c r="F1394"/>
  <c r="N1388" i="69"/>
  <c r="S1390" i="83"/>
  <c r="N1388" i="82"/>
  <c r="S1384" i="83"/>
  <c r="N1356" i="69"/>
  <c r="N1356" i="82"/>
  <c r="S1358" i="83"/>
  <c r="N1350" i="69"/>
  <c r="S1352" i="83"/>
  <c r="N1350" i="82"/>
  <c r="N1344" i="69"/>
  <c r="N1344" i="82"/>
  <c r="S1346" i="83"/>
  <c r="N1326" i="69"/>
  <c r="S1328" i="83"/>
  <c r="N1326" i="82"/>
  <c r="O1268" i="69"/>
  <c r="F1268"/>
  <c r="O1268" i="82"/>
  <c r="F1268"/>
  <c r="O1136" i="69"/>
  <c r="F1136"/>
  <c r="O1136" i="82"/>
  <c r="F1136"/>
  <c r="O1130" i="69"/>
  <c r="F1130" s="1"/>
  <c r="O1130" i="82"/>
  <c r="F1130"/>
  <c r="O1114" i="69"/>
  <c r="F1114"/>
  <c r="O1114" i="82"/>
  <c r="F1114"/>
  <c r="N1010" i="69"/>
  <c r="N1010" i="82"/>
  <c r="S1012" i="83"/>
  <c r="N996" i="82"/>
  <c r="N996" i="69"/>
  <c r="S998" i="83"/>
  <c r="O982" i="69"/>
  <c r="F982"/>
  <c r="O982" i="82"/>
  <c r="F982"/>
  <c r="N910" i="69"/>
  <c r="N910" i="82"/>
  <c r="S912" i="83"/>
  <c r="O904" i="69"/>
  <c r="F904"/>
  <c r="O904" i="82"/>
  <c r="F904" s="1"/>
  <c r="O874" i="69"/>
  <c r="F874"/>
  <c r="O874" i="82"/>
  <c r="F874" s="1"/>
  <c r="O828" i="69"/>
  <c r="F828"/>
  <c r="O828" i="82"/>
  <c r="F828" s="1"/>
  <c r="N798" i="69"/>
  <c r="N798" i="82"/>
  <c r="O1344"/>
  <c r="F1344" s="1"/>
  <c r="N868"/>
  <c r="N1226" i="69"/>
  <c r="N1392"/>
  <c r="N1392" i="82"/>
  <c r="O1372" i="69"/>
  <c r="F1372"/>
  <c r="O1372" i="82"/>
  <c r="F1372" s="1"/>
  <c r="N1366" i="69"/>
  <c r="N1366" i="82"/>
  <c r="S1368" i="83"/>
  <c r="O1354" i="82"/>
  <c r="F1354"/>
  <c r="O1342" i="69"/>
  <c r="F1342" s="1"/>
  <c r="O1342" i="82"/>
  <c r="F1342" s="1"/>
  <c r="N1332"/>
  <c r="N1332" i="69"/>
  <c r="N1260"/>
  <c r="S1262" i="83"/>
  <c r="N1260" i="82"/>
  <c r="O1246" i="69"/>
  <c r="F1246" s="1"/>
  <c r="O1246" i="82"/>
  <c r="F1246"/>
  <c r="N1214" i="69"/>
  <c r="N1214" i="82"/>
  <c r="N1210" i="69"/>
  <c r="N1210" i="82"/>
  <c r="O1188" i="69"/>
  <c r="F1188" s="1"/>
  <c r="O1188" i="82"/>
  <c r="F1188"/>
  <c r="N1184" i="69"/>
  <c r="N1184" i="82"/>
  <c r="N1168" i="69"/>
  <c r="N1168" i="82"/>
  <c r="S1170" i="83"/>
  <c r="N1130" i="69"/>
  <c r="N1130" i="82"/>
  <c r="O1118" i="69"/>
  <c r="F1118"/>
  <c r="O1118" i="82"/>
  <c r="F1118"/>
  <c r="O1098" i="69"/>
  <c r="F1098"/>
  <c r="O1098" i="82"/>
  <c r="F1098"/>
  <c r="N1078" i="69"/>
  <c r="N1078" i="82"/>
  <c r="N1074" i="69"/>
  <c r="N1074" i="82"/>
  <c r="O1022" i="69"/>
  <c r="F1022"/>
  <c r="O1022" i="82"/>
  <c r="F1022" s="1"/>
  <c r="O1002"/>
  <c r="F1002" s="1"/>
  <c r="N968"/>
  <c r="N968" i="69"/>
  <c r="S970" i="83"/>
  <c r="N954" i="69"/>
  <c r="N954" i="82"/>
  <c r="N946" i="69"/>
  <c r="N946" i="82"/>
  <c r="N902" i="69"/>
  <c r="N902" i="82"/>
  <c r="S904" i="83"/>
  <c r="S892"/>
  <c r="O860" i="69"/>
  <c r="F860" s="1"/>
  <c r="O860" i="82"/>
  <c r="F860"/>
  <c r="O852" i="69"/>
  <c r="F852" s="1"/>
  <c r="O852" i="82"/>
  <c r="F852"/>
  <c r="O844"/>
  <c r="F844" s="1"/>
  <c r="N842" i="69"/>
  <c r="N842" i="82"/>
  <c r="N832" i="69"/>
  <c r="N832" i="82"/>
  <c r="N1372" i="69"/>
  <c r="N1372" i="82"/>
  <c r="S1374" i="83"/>
  <c r="O1310" i="69"/>
  <c r="F1310" s="1"/>
  <c r="O1310" i="82"/>
  <c r="F1310" s="1"/>
  <c r="N1306" i="69"/>
  <c r="N1306" i="82"/>
  <c r="S1308" i="83"/>
  <c r="O1258" i="69"/>
  <c r="F1258" s="1"/>
  <c r="O1258" i="82"/>
  <c r="F1258"/>
  <c r="N1218" i="69"/>
  <c r="N1218" i="82"/>
  <c r="S1220" i="83"/>
  <c r="N1198" i="69"/>
  <c r="S1200" i="83"/>
  <c r="N1134" i="69"/>
  <c r="N1134" i="82"/>
  <c r="S1136" i="83"/>
  <c r="O1128" i="69"/>
  <c r="F1128" s="1"/>
  <c r="O1128" i="82"/>
  <c r="F1128"/>
  <c r="O1122" i="69"/>
  <c r="F1122" s="1"/>
  <c r="O1122" i="82"/>
  <c r="F1122"/>
  <c r="N1114"/>
  <c r="N1114" i="69"/>
  <c r="O1102"/>
  <c r="F1102"/>
  <c r="O1102" i="82"/>
  <c r="F1102" s="1"/>
  <c r="O1082" i="69"/>
  <c r="F1082"/>
  <c r="O1082" i="82"/>
  <c r="F1082" s="1"/>
  <c r="N1016"/>
  <c r="N1016" i="69"/>
  <c r="O1006"/>
  <c r="F1006" s="1"/>
  <c r="O1006" i="82"/>
  <c r="F1006"/>
  <c r="O966" i="69"/>
  <c r="F966" s="1"/>
  <c r="O966" i="82"/>
  <c r="F966"/>
  <c r="N912"/>
  <c r="N912" i="69"/>
  <c r="S914" i="83"/>
  <c r="O906" i="69"/>
  <c r="F906"/>
  <c r="O906" i="82"/>
  <c r="F906"/>
  <c r="N898" i="69"/>
  <c r="N898" i="82"/>
  <c r="N894" i="69"/>
  <c r="N894" i="82"/>
  <c r="O840" i="69"/>
  <c r="F840"/>
  <c r="O840" i="82"/>
  <c r="F840" s="1"/>
  <c r="N790" i="69"/>
  <c r="S792" i="83"/>
  <c r="N790" i="82"/>
  <c r="CC1396" i="83"/>
  <c r="N1188" i="69"/>
  <c r="N1310"/>
  <c r="N1310" i="82"/>
  <c r="S1312" i="83"/>
  <c r="O1288" i="69"/>
  <c r="F1288" s="1"/>
  <c r="O1288" i="82"/>
  <c r="F1288"/>
  <c r="O1274" i="69"/>
  <c r="F1274" s="1"/>
  <c r="O1274" i="82"/>
  <c r="F1274"/>
  <c r="N1270" i="69"/>
  <c r="N1258"/>
  <c r="S1260" i="83"/>
  <c r="N1258" i="82"/>
  <c r="N1194" i="69"/>
  <c r="N1194" i="82"/>
  <c r="N1148" i="69"/>
  <c r="S1150" i="83"/>
  <c r="N1118" i="69"/>
  <c r="N1118" i="82"/>
  <c r="O1112" i="69"/>
  <c r="F1112"/>
  <c r="O1112" i="82"/>
  <c r="F1112" s="1"/>
  <c r="O1106" i="69"/>
  <c r="F1106"/>
  <c r="O1106" i="82"/>
  <c r="F1106" s="1"/>
  <c r="N1098" i="69"/>
  <c r="N1098" i="82"/>
  <c r="S1084" i="83"/>
  <c r="N1082" i="82"/>
  <c r="N1022" i="69"/>
  <c r="N1022" i="82"/>
  <c r="N976" i="69"/>
  <c r="N976" i="82"/>
  <c r="S978" i="83"/>
  <c r="N972" i="69"/>
  <c r="N972" i="82"/>
  <c r="N962" i="69"/>
  <c r="N962" i="82"/>
  <c r="O930" i="69"/>
  <c r="F930" s="1"/>
  <c r="O930" i="82"/>
  <c r="F930" s="1"/>
  <c r="O910" i="69"/>
  <c r="F910"/>
  <c r="O910" i="82"/>
  <c r="F910" s="1"/>
  <c r="O892" i="69"/>
  <c r="F892"/>
  <c r="O892" i="82"/>
  <c r="F892" s="1"/>
  <c r="N886" i="69"/>
  <c r="N886" i="82"/>
  <c r="O868" i="69"/>
  <c r="F868" s="1"/>
  <c r="O868" i="82"/>
  <c r="F868" s="1"/>
  <c r="O864" i="69"/>
  <c r="F864" s="1"/>
  <c r="O864" i="82"/>
  <c r="F864"/>
  <c r="N860" i="69"/>
  <c r="N860" i="82"/>
  <c r="N852" i="69"/>
  <c r="N852" i="82"/>
  <c r="N836"/>
  <c r="N836" i="69"/>
  <c r="O830"/>
  <c r="F830"/>
  <c r="O830" i="82"/>
  <c r="F830" s="1"/>
  <c r="S796" i="83"/>
  <c r="N794" i="82"/>
  <c r="N1082" i="69"/>
  <c r="N1316" i="82"/>
  <c r="S1318" i="83"/>
  <c r="N1274" i="69"/>
  <c r="S1276" i="83"/>
  <c r="N1274" i="82"/>
  <c r="N1264" i="69"/>
  <c r="N1264" i="82"/>
  <c r="O1238" i="69"/>
  <c r="F1238" s="1"/>
  <c r="O1238" i="82"/>
  <c r="F1238" s="1"/>
  <c r="N1232" i="69"/>
  <c r="S1234" i="83"/>
  <c r="N1232" i="82"/>
  <c r="N1222" i="69"/>
  <c r="N1222" i="82"/>
  <c r="O1192" i="69"/>
  <c r="F1192"/>
  <c r="O1192" i="82"/>
  <c r="F1192"/>
  <c r="O1186" i="69"/>
  <c r="F1186"/>
  <c r="O1186" i="82"/>
  <c r="F1186"/>
  <c r="N1176" i="69"/>
  <c r="N1176" i="82"/>
  <c r="S1178" i="83"/>
  <c r="N1142" i="69"/>
  <c r="N1142" i="82"/>
  <c r="N1138" i="69"/>
  <c r="N1138" i="82"/>
  <c r="N1122" i="69"/>
  <c r="N1122" i="82"/>
  <c r="O1096" i="69"/>
  <c r="F1096" s="1"/>
  <c r="O1096" i="82"/>
  <c r="F1096" s="1"/>
  <c r="N1036"/>
  <c r="N1036" i="69"/>
  <c r="S1038" i="83"/>
  <c r="N1026" i="82"/>
  <c r="N1026" i="69"/>
  <c r="O1020"/>
  <c r="F1020" s="1"/>
  <c r="O1020" i="82"/>
  <c r="F1020"/>
  <c r="N1006" i="69"/>
  <c r="N1006" i="82"/>
  <c r="N1002"/>
  <c r="N1002" i="69"/>
  <c r="N966"/>
  <c r="N966" i="82"/>
  <c r="N920"/>
  <c r="N920" i="69"/>
  <c r="N916"/>
  <c r="N916" i="82"/>
  <c r="N906"/>
  <c r="N906" i="69"/>
  <c r="S1334" i="83"/>
  <c r="N998" i="82"/>
  <c r="N1398" i="69"/>
  <c r="O1390"/>
  <c r="F1390" s="1"/>
  <c r="O1390" i="82"/>
  <c r="F1390" s="1"/>
  <c r="N1386" i="69"/>
  <c r="N1386" i="82"/>
  <c r="S1388" i="83"/>
  <c r="O1378" i="82"/>
  <c r="F1378"/>
  <c r="N1370" i="69"/>
  <c r="N1370" i="82"/>
  <c r="S1372" i="83"/>
  <c r="N1364" i="82"/>
  <c r="S1366" i="83"/>
  <c r="S1356"/>
  <c r="N1354" i="82"/>
  <c r="N1342" i="69"/>
  <c r="N1342" i="82"/>
  <c r="S1344" i="83"/>
  <c r="N1336" i="69"/>
  <c r="N1336" i="82"/>
  <c r="S1338" i="83"/>
  <c r="O1312" i="82"/>
  <c r="F1312" s="1"/>
  <c r="N1304" i="69"/>
  <c r="S1306" i="83"/>
  <c r="N1304" i="82"/>
  <c r="O1292"/>
  <c r="F1292"/>
  <c r="N1288"/>
  <c r="S1290" i="83"/>
  <c r="N1288" i="69"/>
  <c r="N1272"/>
  <c r="S1274" i="83"/>
  <c r="N1272" i="82"/>
  <c r="O1262"/>
  <c r="F1262"/>
  <c r="O1256"/>
  <c r="F1256"/>
  <c r="N1246" i="69"/>
  <c r="S1248" i="83"/>
  <c r="N1246" i="82"/>
  <c r="S1238" i="83"/>
  <c r="N1236" i="82"/>
  <c r="O1228"/>
  <c r="F1228"/>
  <c r="O1224" i="69"/>
  <c r="F1224" s="1"/>
  <c r="O1224" i="82"/>
  <c r="F1224" s="1"/>
  <c r="O1212"/>
  <c r="F1212" s="1"/>
  <c r="O1204"/>
  <c r="F1204" s="1"/>
  <c r="S1202" i="83"/>
  <c r="N1196" i="69"/>
  <c r="N1196" i="82"/>
  <c r="O1190" i="69"/>
  <c r="F1190" s="1"/>
  <c r="O1190" i="82"/>
  <c r="F1190"/>
  <c r="S1184" i="83"/>
  <c r="O1172" i="69"/>
  <c r="F1172" s="1"/>
  <c r="O1172" i="82"/>
  <c r="F1172"/>
  <c r="S1160" i="83"/>
  <c r="N1154" i="69"/>
  <c r="N1154" i="82"/>
  <c r="N1150" i="69"/>
  <c r="N1150" i="82"/>
  <c r="N1146"/>
  <c r="N1146" i="69"/>
  <c r="O1120" i="82"/>
  <c r="F1120" s="1"/>
  <c r="O1116"/>
  <c r="F1116"/>
  <c r="S1114" i="83"/>
  <c r="S1110"/>
  <c r="O1104" i="82"/>
  <c r="F1104"/>
  <c r="O1100"/>
  <c r="F1100" s="1"/>
  <c r="O1092"/>
  <c r="F1092"/>
  <c r="N1090" i="69"/>
  <c r="N1090" i="82"/>
  <c r="O1072"/>
  <c r="F1072"/>
  <c r="N1070" i="69"/>
  <c r="N1070" i="82"/>
  <c r="N1066"/>
  <c r="N1066" i="69"/>
  <c r="N1054"/>
  <c r="N1054" i="82"/>
  <c r="N1050"/>
  <c r="N1050" i="69"/>
  <c r="N1046"/>
  <c r="N1046" i="82"/>
  <c r="N1038" i="69"/>
  <c r="N1038" i="82"/>
  <c r="O1028"/>
  <c r="F1028" s="1"/>
  <c r="O1024"/>
  <c r="F1024"/>
  <c r="O1014"/>
  <c r="F1014" s="1"/>
  <c r="N1012"/>
  <c r="N1012" i="69"/>
  <c r="O1004" i="82"/>
  <c r="F1004" s="1"/>
  <c r="O1000"/>
  <c r="F1000"/>
  <c r="N994" i="69"/>
  <c r="N994" i="82"/>
  <c r="N990" i="69"/>
  <c r="N990" i="82"/>
  <c r="O980"/>
  <c r="F980" s="1"/>
  <c r="O964" i="69"/>
  <c r="F964"/>
  <c r="O964" i="82"/>
  <c r="F964" s="1"/>
  <c r="N958" i="69"/>
  <c r="N958" i="82"/>
  <c r="O944" i="69"/>
  <c r="F944" s="1"/>
  <c r="O944" i="82"/>
  <c r="F944"/>
  <c r="N936"/>
  <c r="N936" i="69"/>
  <c r="N918"/>
  <c r="N918" i="82"/>
  <c r="N892"/>
  <c r="N892" i="69"/>
  <c r="N856"/>
  <c r="N856" i="82"/>
  <c r="N848" i="69"/>
  <c r="N848" i="82"/>
  <c r="N844"/>
  <c r="N844" i="69"/>
  <c r="N840"/>
  <c r="N840" i="82"/>
  <c r="O834"/>
  <c r="F834"/>
  <c r="O834" i="69"/>
  <c r="F834" s="1"/>
  <c r="N822"/>
  <c r="N822" i="82"/>
  <c r="N818"/>
  <c r="N818" i="69"/>
  <c r="N810" i="82"/>
  <c r="N810" i="69"/>
  <c r="O800"/>
  <c r="F800" s="1"/>
  <c r="O800" i="82"/>
  <c r="F800"/>
  <c r="N796" i="69"/>
  <c r="N796" i="82"/>
  <c r="N792" i="69"/>
  <c r="N792" i="82"/>
  <c r="N788" i="69"/>
  <c r="N788" i="82"/>
  <c r="S790" i="83"/>
  <c r="BG1232"/>
  <c r="BR1094"/>
  <c r="AV1094"/>
  <c r="CC1092"/>
  <c r="AV860"/>
  <c r="BG858"/>
  <c r="CC856"/>
  <c r="BG798"/>
  <c r="AV794"/>
  <c r="CC792"/>
  <c r="BG786"/>
  <c r="BR1348"/>
  <c r="BG1348"/>
  <c r="O1232" i="82"/>
  <c r="F1232" s="1"/>
  <c r="N1136"/>
  <c r="O1032"/>
  <c r="F1032"/>
  <c r="N1172" i="69"/>
  <c r="N1000"/>
  <c r="S1404" i="83"/>
  <c r="N1402" i="69"/>
  <c r="N1390"/>
  <c r="O1384"/>
  <c r="F1384"/>
  <c r="O1384" i="82"/>
  <c r="F1384" s="1"/>
  <c r="N1374" i="69"/>
  <c r="N1374" i="82"/>
  <c r="S1376" i="83"/>
  <c r="O1362" i="69"/>
  <c r="F1362" s="1"/>
  <c r="O1362" i="82"/>
  <c r="F1362"/>
  <c r="N1358" i="69"/>
  <c r="S1360" i="83"/>
  <c r="O1352" i="69"/>
  <c r="F1352"/>
  <c r="O1352" i="82"/>
  <c r="F1352" s="1"/>
  <c r="N1348"/>
  <c r="N1348" i="69"/>
  <c r="N1308"/>
  <c r="S1310" i="83"/>
  <c r="N1308" i="82"/>
  <c r="N1298"/>
  <c r="S1300" i="83"/>
  <c r="N1298" i="69"/>
  <c r="O1286"/>
  <c r="F1286" s="1"/>
  <c r="O1286" i="82"/>
  <c r="F1286" s="1"/>
  <c r="N1276" i="69"/>
  <c r="S1278" i="83"/>
  <c r="N1276" i="82"/>
  <c r="O1234" i="69"/>
  <c r="F1234"/>
  <c r="O1234" i="82"/>
  <c r="F1234" s="1"/>
  <c r="N1220"/>
  <c r="N1220" i="69"/>
  <c r="N1216"/>
  <c r="N1216" i="82"/>
  <c r="N1186"/>
  <c r="N1186" i="69"/>
  <c r="N1178"/>
  <c r="N1178" i="82"/>
  <c r="S1180" i="83"/>
  <c r="N1166" i="69"/>
  <c r="N1166" i="82"/>
  <c r="O1144" i="69"/>
  <c r="F1144" s="1"/>
  <c r="O1144" i="82"/>
  <c r="F1144"/>
  <c r="N1132" i="69"/>
  <c r="N1132" i="82"/>
  <c r="N1128"/>
  <c r="N1128" i="69"/>
  <c r="N1124" i="82"/>
  <c r="N1124" i="69"/>
  <c r="N1096" i="82"/>
  <c r="N1096" i="69"/>
  <c r="O1088"/>
  <c r="F1088" s="1"/>
  <c r="O1088" i="82"/>
  <c r="F1088"/>
  <c r="N1084" i="69"/>
  <c r="N1084" i="82"/>
  <c r="N1080" i="69"/>
  <c r="N1080" i="82"/>
  <c r="O1064" i="69"/>
  <c r="F1064" s="1"/>
  <c r="O1064" i="82"/>
  <c r="F1064" s="1"/>
  <c r="N1042" i="69"/>
  <c r="N1042" i="82"/>
  <c r="N1020" i="69"/>
  <c r="N1020" i="82"/>
  <c r="N1008" i="69"/>
  <c r="N1008" i="82"/>
  <c r="N974" i="69"/>
  <c r="N974" i="82"/>
  <c r="N914" i="69"/>
  <c r="N914" i="82"/>
  <c r="N904" i="69"/>
  <c r="N904" i="82"/>
  <c r="N878" i="69"/>
  <c r="N878" i="82"/>
  <c r="N870" i="69"/>
  <c r="N870" i="82"/>
  <c r="N862" i="69"/>
  <c r="N862" i="82"/>
  <c r="O854" i="69"/>
  <c r="F854" s="1"/>
  <c r="O854" i="82"/>
  <c r="F854" s="1"/>
  <c r="O838" i="69"/>
  <c r="F838" s="1"/>
  <c r="O838" i="82"/>
  <c r="F838" s="1"/>
  <c r="N830" i="69"/>
  <c r="N830" i="82"/>
  <c r="O820" i="69"/>
  <c r="F820" s="1"/>
  <c r="O820" i="82"/>
  <c r="F820"/>
  <c r="BG1194" i="83"/>
  <c r="CC1182"/>
  <c r="N1402" i="82"/>
  <c r="O1318"/>
  <c r="F1318"/>
  <c r="O1276"/>
  <c r="F1276"/>
  <c r="N964"/>
  <c r="O1406" i="69"/>
  <c r="F1406" s="1"/>
  <c r="O1406" i="82"/>
  <c r="F1406" s="1"/>
  <c r="S1386" i="83"/>
  <c r="N1384" i="69"/>
  <c r="S1380" i="83"/>
  <c r="N1378" i="69"/>
  <c r="N1378" i="82"/>
  <c r="S1364" i="83"/>
  <c r="N1362" i="69"/>
  <c r="N1352" i="82"/>
  <c r="N1352" i="69"/>
  <c r="N1318"/>
  <c r="N1318" i="82"/>
  <c r="S1320" i="83"/>
  <c r="N1312" i="69"/>
  <c r="N1312" i="82"/>
  <c r="O1296" i="69"/>
  <c r="F1296" s="1"/>
  <c r="N1292"/>
  <c r="S1294" i="83"/>
  <c r="N1286" i="69"/>
  <c r="N1286" i="82"/>
  <c r="N1240" i="69"/>
  <c r="N1240" i="82"/>
  <c r="S1242" i="83"/>
  <c r="N1234" i="69"/>
  <c r="S1236" i="83"/>
  <c r="N1208" i="82"/>
  <c r="N1208" i="69"/>
  <c r="O1198"/>
  <c r="F1198"/>
  <c r="O1198" i="82"/>
  <c r="F1198"/>
  <c r="N1190" i="69"/>
  <c r="N1190" i="82"/>
  <c r="O1176" i="69"/>
  <c r="F1176"/>
  <c r="O1176" i="82"/>
  <c r="F1176"/>
  <c r="N1162" i="69"/>
  <c r="N1162" i="82"/>
  <c r="N1144" i="69"/>
  <c r="N1144" i="82"/>
  <c r="N1140" i="69"/>
  <c r="N1140" i="82"/>
  <c r="O1110" i="69"/>
  <c r="F1110"/>
  <c r="O1110" i="82"/>
  <c r="F1110"/>
  <c r="N1058"/>
  <c r="N1058" i="69"/>
  <c r="N1032" i="82"/>
  <c r="N1032" i="69"/>
  <c r="O1018"/>
  <c r="F1018"/>
  <c r="O1018" i="82"/>
  <c r="F1018"/>
  <c r="O968" i="69"/>
  <c r="F968"/>
  <c r="O968" i="82"/>
  <c r="F968"/>
  <c r="N944"/>
  <c r="N944" i="69"/>
  <c r="N940"/>
  <c r="N940" i="82"/>
  <c r="O902" i="69"/>
  <c r="F902"/>
  <c r="O902" i="82"/>
  <c r="F902"/>
  <c r="N896" i="69"/>
  <c r="N896" i="82"/>
  <c r="N888" i="69"/>
  <c r="N888" i="82"/>
  <c r="N834" i="69"/>
  <c r="N834" i="82"/>
  <c r="N826"/>
  <c r="N826" i="69"/>
  <c r="O794"/>
  <c r="F794"/>
  <c r="O794" i="82"/>
  <c r="F794"/>
  <c r="BG1196" i="83"/>
  <c r="BR1192"/>
  <c r="BR1186"/>
  <c r="CC1078"/>
  <c r="AV1078"/>
  <c r="S1322"/>
  <c r="AV1316"/>
  <c r="S1284"/>
  <c r="N1358" i="82"/>
  <c r="O1316"/>
  <c r="F1316" s="1"/>
  <c r="N1224"/>
  <c r="O1126"/>
  <c r="F1126" s="1"/>
  <c r="N900"/>
  <c r="N932" i="69"/>
  <c r="N1406" i="82"/>
  <c r="N1396" i="69"/>
  <c r="S1398" i="83"/>
  <c r="N1396" i="82"/>
  <c r="N1340" i="69"/>
  <c r="S1342" i="83"/>
  <c r="N1330" i="82"/>
  <c r="N1330" i="69"/>
  <c r="S1332" i="83"/>
  <c r="N1324" i="69"/>
  <c r="S1326" i="83"/>
  <c r="N1302" i="69"/>
  <c r="S1304" i="83"/>
  <c r="N1296" i="69"/>
  <c r="S1298" i="83"/>
  <c r="N1266" i="82"/>
  <c r="S1268" i="83"/>
  <c r="N1266" i="69"/>
  <c r="N1244"/>
  <c r="N1244" i="82"/>
  <c r="S1246" i="83"/>
  <c r="N1228" i="69"/>
  <c r="N1228" i="82"/>
  <c r="O1222" i="69"/>
  <c r="F1222" s="1"/>
  <c r="O1222" i="82"/>
  <c r="F1222" s="1"/>
  <c r="N1212" i="69"/>
  <c r="N1212" i="82"/>
  <c r="N1204"/>
  <c r="N1204" i="69"/>
  <c r="N1152" i="82"/>
  <c r="N1152" i="69"/>
  <c r="S1154" i="83"/>
  <c r="O1142" i="69"/>
  <c r="F1142"/>
  <c r="O1142" i="82"/>
  <c r="F1142" s="1"/>
  <c r="O1138" i="69"/>
  <c r="F1138"/>
  <c r="O1138" i="82"/>
  <c r="F1138" s="1"/>
  <c r="N1120" i="69"/>
  <c r="N1120" i="82"/>
  <c r="N1116" i="69"/>
  <c r="N1116" i="82"/>
  <c r="N1104" i="69"/>
  <c r="N1104" i="82"/>
  <c r="N1100" i="69"/>
  <c r="N1100" i="82"/>
  <c r="N1092"/>
  <c r="N1092" i="69"/>
  <c r="N1072"/>
  <c r="N1072" i="82"/>
  <c r="O1056" i="69"/>
  <c r="F1056"/>
  <c r="O1056" i="82"/>
  <c r="F1056" s="1"/>
  <c r="N1052" i="69"/>
  <c r="N1052" i="82"/>
  <c r="N1024"/>
  <c r="N1024" i="69"/>
  <c r="N1014"/>
  <c r="N1014" i="82"/>
  <c r="N984"/>
  <c r="N984" i="69"/>
  <c r="N980" i="82"/>
  <c r="N980" i="69"/>
  <c r="N952"/>
  <c r="N952" i="82"/>
  <c r="N948"/>
  <c r="N948" i="69"/>
  <c r="O938"/>
  <c r="F938" s="1"/>
  <c r="O938" i="82"/>
  <c r="F938"/>
  <c r="N928" i="69"/>
  <c r="N928" i="82"/>
  <c r="N924" i="69"/>
  <c r="N924" i="82"/>
  <c r="N908" i="69"/>
  <c r="N908" i="82"/>
  <c r="O894" i="69"/>
  <c r="F894"/>
  <c r="O894" i="82"/>
  <c r="F894" s="1"/>
  <c r="N866" i="69"/>
  <c r="N866" i="82"/>
  <c r="N858"/>
  <c r="N858" i="69"/>
  <c r="N854"/>
  <c r="N854" i="82"/>
  <c r="N850" i="69"/>
  <c r="N850" i="82"/>
  <c r="N838" i="69"/>
  <c r="N838" i="82"/>
  <c r="O832" i="69"/>
  <c r="F832" s="1"/>
  <c r="O832" i="82"/>
  <c r="F832"/>
  <c r="N820"/>
  <c r="N820" i="69"/>
  <c r="N804" i="82"/>
  <c r="S806" i="83"/>
  <c r="O798" i="69"/>
  <c r="F798" s="1"/>
  <c r="O798" i="82"/>
  <c r="F798"/>
  <c r="BG1152" i="83"/>
  <c r="AV1152"/>
  <c r="BG1148"/>
  <c r="S1148"/>
  <c r="BR1146"/>
  <c r="BG1146"/>
  <c r="AV1146"/>
  <c r="S1288"/>
  <c r="N1302" i="82"/>
  <c r="O1208"/>
  <c r="F1208" s="1"/>
  <c r="N1158"/>
  <c r="N1064"/>
  <c r="N1004"/>
  <c r="O942"/>
  <c r="F942"/>
  <c r="N1252" i="69"/>
  <c r="N1108"/>
  <c r="N922"/>
  <c r="O822"/>
  <c r="F822"/>
  <c r="O822" i="82"/>
  <c r="F822" s="1"/>
  <c r="BR1222" i="83"/>
  <c r="AV1220"/>
  <c r="BR1212"/>
  <c r="CC1210"/>
  <c r="BG1210"/>
  <c r="AV1208"/>
  <c r="BG1202"/>
  <c r="BG1130"/>
  <c r="AV1122"/>
  <c r="CC1120"/>
  <c r="CC1118"/>
  <c r="BR1118"/>
  <c r="AV1118"/>
  <c r="AV1056"/>
  <c r="BR860"/>
  <c r="CC1020"/>
  <c r="BG1020"/>
  <c r="CC940"/>
  <c r="BG940"/>
  <c r="CC858"/>
  <c r="CC800"/>
  <c r="CC1378"/>
  <c r="BG1058"/>
  <c r="BR1054"/>
  <c r="AV1054"/>
  <c r="BG1014"/>
  <c r="AV982"/>
  <c r="BG978"/>
  <c r="CC948"/>
  <c r="BR948"/>
  <c r="AV948"/>
  <c r="BG942"/>
  <c r="BR868"/>
  <c r="CC866"/>
  <c r="BR866"/>
  <c r="BG866"/>
  <c r="BR864"/>
  <c r="BR862"/>
  <c r="AV1038"/>
  <c r="BG1036"/>
  <c r="AV1036"/>
  <c r="BR1032"/>
  <c r="BG1032"/>
  <c r="AV1030"/>
  <c r="CC1026"/>
  <c r="AV1022"/>
  <c r="CC1000"/>
  <c r="BG1000"/>
  <c r="AV1000"/>
  <c r="CC998"/>
  <c r="BR998"/>
  <c r="AV998"/>
  <c r="BR996"/>
  <c r="BG996"/>
  <c r="AV996"/>
  <c r="BR990"/>
  <c r="CC986"/>
  <c r="BR986"/>
  <c r="AV986"/>
  <c r="BR984"/>
  <c r="AV954"/>
  <c r="AV952"/>
  <c r="CC950"/>
  <c r="BR950"/>
  <c r="BG950"/>
  <c r="AV950"/>
  <c r="AV932"/>
  <c r="BG930"/>
  <c r="AV930"/>
  <c r="CC926"/>
  <c r="BR926"/>
  <c r="CC922"/>
  <c r="BR922"/>
  <c r="AV922"/>
  <c r="CC920"/>
  <c r="BR920"/>
  <c r="BR896"/>
  <c r="BR894"/>
  <c r="BG894"/>
  <c r="AV894"/>
  <c r="CC892"/>
  <c r="BG892"/>
  <c r="CC890"/>
  <c r="BR890"/>
  <c r="BG886"/>
  <c r="AV886"/>
  <c r="CC884"/>
  <c r="BR882"/>
  <c r="CC880"/>
  <c r="CC870"/>
  <c r="BR870"/>
  <c r="BG870"/>
  <c r="AV864"/>
  <c r="AV1366"/>
  <c r="BG800"/>
  <c r="CC798"/>
  <c r="AV792"/>
  <c r="BR1314"/>
  <c r="BR1238"/>
  <c r="BG1238"/>
  <c r="CC1236"/>
  <c r="BG1408"/>
  <c r="AV1406"/>
  <c r="BG1386"/>
  <c r="CC1384"/>
  <c r="BR1384"/>
  <c r="AV1344"/>
  <c r="BR1342"/>
  <c r="BG1342"/>
  <c r="CC1338"/>
  <c r="BR1338"/>
  <c r="BR1322"/>
  <c r="BG1322"/>
  <c r="CC1318"/>
  <c r="CC1316"/>
  <c r="BR1256"/>
  <c r="BR1382"/>
  <c r="AV1376"/>
  <c r="CC1350"/>
  <c r="BR1350"/>
  <c r="AV1350"/>
  <c r="CC1344"/>
  <c r="BR1344"/>
  <c r="BR1258"/>
  <c r="BG1390"/>
  <c r="CC78"/>
  <c r="AA82"/>
  <c r="AO82" s="1"/>
  <c r="BZ82"/>
  <c r="BK282"/>
  <c r="AO282"/>
  <c r="AZ282"/>
  <c r="BV282"/>
  <c r="AK212"/>
  <c r="BV430"/>
  <c r="AZ430"/>
  <c r="AO430"/>
  <c r="BK430"/>
  <c r="AO566"/>
  <c r="BK566"/>
  <c r="AD750"/>
  <c r="AO1108"/>
  <c r="AD1108"/>
  <c r="AZ1108"/>
  <c r="BK1108"/>
  <c r="BV1284"/>
  <c r="BK1284"/>
  <c r="AZ1284"/>
  <c r="AO1284"/>
  <c r="AI1270"/>
  <c r="AK392"/>
  <c r="AZ948"/>
  <c r="BV948"/>
  <c r="AO948"/>
  <c r="BK948"/>
  <c r="AD948"/>
  <c r="AD1236"/>
  <c r="BV1236"/>
  <c r="BK1236"/>
  <c r="AZ1236"/>
  <c r="BV1286"/>
  <c r="AO1286"/>
  <c r="AD1286"/>
  <c r="AZ1286"/>
  <c r="BK1286"/>
  <c r="AO938"/>
  <c r="BV1136"/>
  <c r="AD1136"/>
  <c r="BK1136"/>
  <c r="AO1136"/>
  <c r="AZ1136"/>
  <c r="BV1150"/>
  <c r="AZ1150"/>
  <c r="BK1150"/>
  <c r="AO1150"/>
  <c r="BK294"/>
  <c r="AO750"/>
  <c r="AO1114"/>
  <c r="AD1114"/>
  <c r="AZ1114"/>
  <c r="BV1114"/>
  <c r="BK1114"/>
  <c r="BF52"/>
  <c r="BG52" s="1"/>
  <c r="AO690"/>
  <c r="AZ668"/>
  <c r="AO1266"/>
  <c r="AD1266"/>
  <c r="AZ1266"/>
  <c r="BV1266"/>
  <c r="AD1018"/>
  <c r="AZ1018"/>
  <c r="BK1018"/>
  <c r="BK198"/>
  <c r="AZ198"/>
  <c r="AK848"/>
  <c r="AK1352"/>
  <c r="BV782"/>
  <c r="AO840"/>
  <c r="BV840"/>
  <c r="BK840"/>
  <c r="AZ832"/>
  <c r="BV832"/>
  <c r="AO832"/>
  <c r="AD832"/>
  <c r="BV860"/>
  <c r="BK860"/>
  <c r="AD860"/>
  <c r="AO474"/>
  <c r="AK16"/>
  <c r="CC90"/>
  <c r="CC40"/>
  <c r="BV1376"/>
  <c r="AD1376"/>
  <c r="AZ1376"/>
  <c r="BK894"/>
  <c r="AZ894"/>
  <c r="AO894"/>
  <c r="AO1138"/>
  <c r="AD1396"/>
  <c r="AO1396"/>
  <c r="AD790"/>
  <c r="BK790"/>
  <c r="AO912"/>
  <c r="AD912"/>
  <c r="BV912"/>
  <c r="BK1268"/>
  <c r="AO1268"/>
  <c r="BV1268"/>
  <c r="AZ1268"/>
  <c r="AO1056"/>
  <c r="AD1056"/>
  <c r="BK1056"/>
  <c r="AZ1248"/>
  <c r="AD1248"/>
  <c r="AO1248"/>
  <c r="BK944"/>
  <c r="AZ944"/>
  <c r="AO1358"/>
  <c r="BV1358"/>
  <c r="AO1190"/>
  <c r="BV1190"/>
  <c r="AZ830"/>
  <c r="AO830"/>
  <c r="BV830"/>
  <c r="AD830"/>
  <c r="AO804"/>
  <c r="BV804"/>
  <c r="AD1090"/>
  <c r="BV1090"/>
  <c r="BV810"/>
  <c r="BV1184"/>
  <c r="BK1184"/>
  <c r="AD956"/>
  <c r="BK956"/>
  <c r="BV956"/>
  <c r="BV1364"/>
  <c r="AD1364"/>
  <c r="AO1364"/>
  <c r="AO1342"/>
  <c r="BV1342"/>
  <c r="BK1342"/>
  <c r="AD824"/>
  <c r="BK862"/>
  <c r="AO1394"/>
  <c r="AD1394"/>
  <c r="BV922"/>
  <c r="BK922"/>
  <c r="BV1374"/>
  <c r="AD1374"/>
  <c r="CC1374"/>
  <c r="BR1370"/>
  <c r="BG1372"/>
  <c r="AV1204"/>
  <c r="BG932"/>
  <c r="AD82"/>
  <c r="BV106"/>
  <c r="CC72"/>
  <c r="CC62"/>
  <c r="BG22"/>
  <c r="CC96"/>
  <c r="AV96"/>
  <c r="CC36"/>
  <c r="AV42"/>
  <c r="AV40"/>
  <c r="AV38"/>
  <c r="BR32"/>
  <c r="BR128"/>
  <c r="BR120"/>
  <c r="BR118"/>
  <c r="AV118"/>
  <c r="BG116"/>
  <c r="BG114"/>
  <c r="AV114"/>
  <c r="BR112"/>
  <c r="BR110"/>
  <c r="AV92"/>
  <c r="BG28"/>
  <c r="CC70"/>
  <c r="CC68"/>
  <c r="AO784"/>
  <c r="S1286"/>
  <c r="E1136" i="82"/>
  <c r="A1136"/>
  <c r="A1137" s="1"/>
  <c r="S1392" i="83"/>
  <c r="O1240" i="82"/>
  <c r="F1240"/>
  <c r="O1298" i="69"/>
  <c r="F1298" s="1"/>
  <c r="S1400" i="83"/>
  <c r="S1272"/>
  <c r="E1138"/>
  <c r="A1138" s="1"/>
  <c r="A1139" s="1"/>
  <c r="P256" i="69"/>
  <c r="G256" s="1"/>
  <c r="E184" i="83"/>
  <c r="A184" s="1"/>
  <c r="A185" s="1"/>
  <c r="E182" i="82"/>
  <c r="A182"/>
  <c r="A183" s="1"/>
  <c r="E268"/>
  <c r="A268" s="1"/>
  <c r="A269" s="1"/>
  <c r="E268" i="69"/>
  <c r="A268"/>
  <c r="A269" s="1"/>
  <c r="O538" i="82"/>
  <c r="F538"/>
  <c r="O538" i="69"/>
  <c r="F538" s="1"/>
  <c r="O384"/>
  <c r="F384"/>
  <c r="O384" i="82"/>
  <c r="F384" s="1"/>
  <c r="O244"/>
  <c r="F244"/>
  <c r="O244" i="69"/>
  <c r="F244" s="1"/>
  <c r="F230"/>
  <c r="O230" i="82"/>
  <c r="F230"/>
  <c r="O160" i="69"/>
  <c r="F160"/>
  <c r="O160" i="82"/>
  <c r="F160"/>
  <c r="G656" i="83"/>
  <c r="D362" i="69"/>
  <c r="D362" i="82"/>
  <c r="C850" i="83"/>
  <c r="D222" i="82"/>
  <c r="T226" i="83"/>
  <c r="G226"/>
  <c r="P224" i="82"/>
  <c r="G224" s="1"/>
  <c r="P224" i="69"/>
  <c r="G224"/>
  <c r="P148" i="82"/>
  <c r="G148" s="1"/>
  <c r="T150" i="83"/>
  <c r="G150" s="1"/>
  <c r="P1308" i="82"/>
  <c r="G1308"/>
  <c r="P1308" i="69"/>
  <c r="G1308" s="1"/>
  <c r="T1310" i="83"/>
  <c r="G1310" s="1"/>
  <c r="N1406" i="69"/>
  <c r="S1264" i="83"/>
  <c r="O984" i="82"/>
  <c r="F984" s="1"/>
  <c r="O806"/>
  <c r="F806" s="1"/>
  <c r="N1382"/>
  <c r="O1254"/>
  <c r="F1254" s="1"/>
  <c r="E266" i="69"/>
  <c r="A266"/>
  <c r="A267" s="1"/>
  <c r="E382"/>
  <c r="A382" s="1"/>
  <c r="A383"/>
  <c r="C748" i="83"/>
  <c r="C746" i="82"/>
  <c r="C536"/>
  <c r="C536" i="69"/>
  <c r="E218" i="83"/>
  <c r="A218" s="1"/>
  <c r="A219" s="1"/>
  <c r="E216" i="82"/>
  <c r="A216"/>
  <c r="A217"/>
  <c r="E216" i="69"/>
  <c r="A216"/>
  <c r="A217"/>
  <c r="AO1014" i="83"/>
  <c r="AD1014"/>
  <c r="BV1014"/>
  <c r="AZ1014"/>
  <c r="T520"/>
  <c r="G520" s="1"/>
  <c r="P518" i="69"/>
  <c r="G518" s="1"/>
  <c r="P682"/>
  <c r="G682" s="1"/>
  <c r="N1262" i="82"/>
  <c r="S1370" i="83"/>
  <c r="O792" i="82"/>
  <c r="F792" s="1"/>
  <c r="E266"/>
  <c r="A266" s="1"/>
  <c r="A267" s="1"/>
  <c r="D224" i="83"/>
  <c r="AA224"/>
  <c r="P596" i="82"/>
  <c r="G596" s="1"/>
  <c r="C108" i="83"/>
  <c r="C128"/>
  <c r="E636" i="69"/>
  <c r="A636"/>
  <c r="A637"/>
  <c r="E638" i="83"/>
  <c r="A638"/>
  <c r="A639"/>
  <c r="P354" i="69"/>
  <c r="G354" s="1"/>
  <c r="C698" i="82"/>
  <c r="C698" i="69"/>
  <c r="C700" i="83"/>
  <c r="T772"/>
  <c r="G772" s="1"/>
  <c r="P770" i="69"/>
  <c r="G770"/>
  <c r="P630" i="82"/>
  <c r="G630" s="1"/>
  <c r="P472"/>
  <c r="G472"/>
  <c r="T474" i="83"/>
  <c r="G474" s="1"/>
  <c r="D152" i="69"/>
  <c r="D154" i="83"/>
  <c r="AA154"/>
  <c r="BV154" s="1"/>
  <c r="D152" i="82"/>
  <c r="N1368" i="69"/>
  <c r="N786"/>
  <c r="N1284"/>
  <c r="S994" i="83"/>
  <c r="P472" i="69"/>
  <c r="G472" s="1"/>
  <c r="T598" i="83"/>
  <c r="G598" s="1"/>
  <c r="E632" i="82"/>
  <c r="A632"/>
  <c r="A633" s="1"/>
  <c r="E632" i="69"/>
  <c r="A632"/>
  <c r="A633"/>
  <c r="P158" i="82"/>
  <c r="G158" s="1"/>
  <c r="P354"/>
  <c r="G354"/>
  <c r="E778" i="69"/>
  <c r="A778" s="1"/>
  <c r="A779" s="1"/>
  <c r="E778" i="82"/>
  <c r="A778"/>
  <c r="A779" s="1"/>
  <c r="P686"/>
  <c r="G686" s="1"/>
  <c r="T688" i="83"/>
  <c r="G688" s="1"/>
  <c r="P686" i="69"/>
  <c r="G686"/>
  <c r="N992" i="82"/>
  <c r="P770"/>
  <c r="G770"/>
  <c r="P698"/>
  <c r="G698" s="1"/>
  <c r="T738" i="83"/>
  <c r="G738"/>
  <c r="P736" i="69"/>
  <c r="G736" s="1"/>
  <c r="E288" i="83"/>
  <c r="A288" s="1"/>
  <c r="A289" s="1"/>
  <c r="A286" i="69"/>
  <c r="A287"/>
  <c r="S570" i="83"/>
  <c r="N568" i="82"/>
  <c r="N568" i="69"/>
  <c r="N494"/>
  <c r="N494" i="82"/>
  <c r="S496" i="83"/>
  <c r="S326"/>
  <c r="N324" i="69"/>
  <c r="C224"/>
  <c r="C224" i="82"/>
  <c r="C226" i="83"/>
  <c r="C180" i="69"/>
  <c r="C182" i="83"/>
  <c r="C180" i="82"/>
  <c r="N814"/>
  <c r="N786"/>
  <c r="AD784" i="83"/>
  <c r="N814" i="69"/>
  <c r="P518" i="82"/>
  <c r="G518"/>
  <c r="E118"/>
  <c r="A118" s="1"/>
  <c r="A119" s="1"/>
  <c r="E118" i="69"/>
  <c r="A118"/>
  <c r="A119"/>
  <c r="E294" i="83"/>
  <c r="A294"/>
  <c r="A295"/>
  <c r="E292" i="82"/>
  <c r="A292" s="1"/>
  <c r="A293" s="1"/>
  <c r="O216" i="69"/>
  <c r="F216"/>
  <c r="O216" i="82"/>
  <c r="F216"/>
  <c r="N680"/>
  <c r="N680" i="69"/>
  <c r="S682" i="83"/>
  <c r="S584"/>
  <c r="N582" i="69"/>
  <c r="N582" i="82"/>
  <c r="AK310" i="83"/>
  <c r="S470"/>
  <c r="N468" i="69"/>
  <c r="N310" i="82"/>
  <c r="N310" i="69"/>
  <c r="E154" i="83"/>
  <c r="A154" s="1"/>
  <c r="A155" s="1"/>
  <c r="O680" i="82"/>
  <c r="F680"/>
  <c r="O680" i="69"/>
  <c r="F680"/>
  <c r="O564"/>
  <c r="F564"/>
  <c r="O564" i="82"/>
  <c r="F564"/>
  <c r="N86" i="56"/>
  <c r="O86"/>
  <c r="M133"/>
  <c r="P61"/>
  <c r="N61"/>
  <c r="E1046" i="83"/>
  <c r="A1046"/>
  <c r="A1047" s="1"/>
  <c r="E1044" i="69"/>
  <c r="A1044" s="1"/>
  <c r="A1045"/>
  <c r="E1052"/>
  <c r="A1052" s="1"/>
  <c r="A1053" s="1"/>
  <c r="E1052" i="82"/>
  <c r="A1052"/>
  <c r="A1053" s="1"/>
  <c r="AO1356" i="83"/>
  <c r="BV1356"/>
  <c r="BK1356"/>
  <c r="AD1356"/>
  <c r="AZ1356"/>
  <c r="E1302" i="82"/>
  <c r="A1302"/>
  <c r="A1303" s="1"/>
  <c r="E1302" i="69"/>
  <c r="A1302"/>
  <c r="A1303"/>
  <c r="E1304" i="83"/>
  <c r="A1304" s="1"/>
  <c r="A1305" s="1"/>
  <c r="E1310" i="69"/>
  <c r="A1310"/>
  <c r="A1311" s="1"/>
  <c r="E1310" i="82"/>
  <c r="A1310" s="1"/>
  <c r="A1311" s="1"/>
  <c r="E1312" i="83"/>
  <c r="A1312"/>
  <c r="A1313" s="1"/>
  <c r="E1320"/>
  <c r="A1320" s="1"/>
  <c r="A1321"/>
  <c r="E1318" i="69"/>
  <c r="A1318" s="1"/>
  <c r="A1319" s="1"/>
  <c r="E1318" i="82"/>
  <c r="A1318"/>
  <c r="A1319" s="1"/>
  <c r="E1116"/>
  <c r="A1116"/>
  <c r="A1117"/>
  <c r="E1116" i="69"/>
  <c r="A1116" s="1"/>
  <c r="A1117" s="1"/>
  <c r="E1118" i="83"/>
  <c r="A1118"/>
  <c r="A1119" s="1"/>
  <c r="AK704"/>
  <c r="E826"/>
  <c r="A826"/>
  <c r="A827" s="1"/>
  <c r="E824" i="82"/>
  <c r="A824"/>
  <c r="A825" s="1"/>
  <c r="E824" i="69"/>
  <c r="A824"/>
  <c r="A825"/>
  <c r="D866" i="82"/>
  <c r="D868" i="83"/>
  <c r="AA868"/>
  <c r="M125" i="56"/>
  <c r="AK292" i="83"/>
  <c r="O540" i="69"/>
  <c r="F540"/>
  <c r="O540" i="82"/>
  <c r="F540" s="1"/>
  <c r="F218" i="69"/>
  <c r="O218" i="82"/>
  <c r="F218" s="1"/>
  <c r="O138" i="69"/>
  <c r="F138"/>
  <c r="O138" i="82"/>
  <c r="F138" s="1"/>
  <c r="S558" i="83"/>
  <c r="N556" i="69"/>
  <c r="S472" i="83"/>
  <c r="N470" i="69"/>
  <c r="S260" i="83"/>
  <c r="N258" i="82"/>
  <c r="N258" i="69"/>
  <c r="N244"/>
  <c r="N244" i="82"/>
  <c r="S232" i="83"/>
  <c r="N230" i="82"/>
  <c r="D902"/>
  <c r="D902" i="69"/>
  <c r="D934" i="82"/>
  <c r="D934" i="69"/>
  <c r="D936" i="83"/>
  <c r="AA936" s="1"/>
  <c r="E1104"/>
  <c r="A1104" s="1"/>
  <c r="A1105" s="1"/>
  <c r="E1102" i="69"/>
  <c r="A1102"/>
  <c r="A1103"/>
  <c r="E1148" i="82"/>
  <c r="A1148" s="1"/>
  <c r="A1149"/>
  <c r="E1148" i="69"/>
  <c r="A1148"/>
  <c r="A1149" s="1"/>
  <c r="E1150" i="83"/>
  <c r="A1150"/>
  <c r="A1151"/>
  <c r="E1160" i="69"/>
  <c r="A1160"/>
  <c r="A1161"/>
  <c r="E1162" i="83"/>
  <c r="A1162" s="1"/>
  <c r="A1163"/>
  <c r="E1160" i="82"/>
  <c r="A1160"/>
  <c r="A1161" s="1"/>
  <c r="E1220" i="83"/>
  <c r="A1220"/>
  <c r="A1221" s="1"/>
  <c r="E1218" i="69"/>
  <c r="A1218"/>
  <c r="A1219" s="1"/>
  <c r="M62" i="56"/>
  <c r="O578" i="82"/>
  <c r="F578"/>
  <c r="O578" i="69"/>
  <c r="F578" s="1"/>
  <c r="O424"/>
  <c r="F424"/>
  <c r="O424" i="82"/>
  <c r="F424" s="1"/>
  <c r="O258"/>
  <c r="F258" s="1"/>
  <c r="O258" i="69"/>
  <c r="F258" s="1"/>
  <c r="O242" i="82"/>
  <c r="F242" s="1"/>
  <c r="O242" i="69"/>
  <c r="F242" s="1"/>
  <c r="O158" i="82"/>
  <c r="F158"/>
  <c r="O158" i="69"/>
  <c r="F158" s="1"/>
  <c r="N694" i="82"/>
  <c r="S696" i="83"/>
  <c r="N580" i="82"/>
  <c r="N508" i="69"/>
  <c r="N508" i="82"/>
  <c r="S510" i="83"/>
  <c r="N396" i="69"/>
  <c r="S398" i="83"/>
  <c r="N396" i="82"/>
  <c r="N368"/>
  <c r="N368" i="69"/>
  <c r="S370" i="83"/>
  <c r="S340"/>
  <c r="N338" i="82"/>
  <c r="N338" i="69"/>
  <c r="P620"/>
  <c r="G620"/>
  <c r="G622" i="83"/>
  <c r="P620" i="82"/>
  <c r="G620" s="1"/>
  <c r="O704" i="69"/>
  <c r="F704" s="1"/>
  <c r="O690" i="82"/>
  <c r="F690"/>
  <c r="O690" i="69"/>
  <c r="F690" s="1"/>
  <c r="O450" i="82"/>
  <c r="F450" s="1"/>
  <c r="O450" i="69"/>
  <c r="F450" s="1"/>
  <c r="O438" i="82"/>
  <c r="F438" s="1"/>
  <c r="O438" i="69"/>
  <c r="F438" s="1"/>
  <c r="F396"/>
  <c r="O396" i="82"/>
  <c r="F396" s="1"/>
  <c r="O284" i="69"/>
  <c r="F284"/>
  <c r="O284" i="82"/>
  <c r="F284" s="1"/>
  <c r="O270"/>
  <c r="F270" s="1"/>
  <c r="O270" i="69"/>
  <c r="F270" s="1"/>
  <c r="O256" i="82"/>
  <c r="F256" s="1"/>
  <c r="O256" i="69"/>
  <c r="F256" s="1"/>
  <c r="S732" i="83"/>
  <c r="N730" i="69"/>
  <c r="N730" i="82"/>
  <c r="N620"/>
  <c r="S622" i="83"/>
  <c r="N620" i="69"/>
  <c r="S608" i="83"/>
  <c r="S410"/>
  <c r="N408" i="69"/>
  <c r="S338" i="83"/>
  <c r="N336" i="82"/>
  <c r="N132" i="69"/>
  <c r="N132" i="82"/>
  <c r="S134" i="83"/>
  <c r="S120"/>
  <c r="N118" i="69"/>
  <c r="O730" i="82"/>
  <c r="F730" s="1"/>
  <c r="O448" i="69"/>
  <c r="F448" s="1"/>
  <c r="O448" i="82"/>
  <c r="F448" s="1"/>
  <c r="O296" i="69"/>
  <c r="F296" s="1"/>
  <c r="O296" i="82"/>
  <c r="F296"/>
  <c r="O282" i="69"/>
  <c r="F282" s="1"/>
  <c r="O282" i="82"/>
  <c r="F282"/>
  <c r="S620" i="83"/>
  <c r="N618" i="82"/>
  <c r="N604" i="69"/>
  <c r="N604" i="82"/>
  <c r="N520" i="69"/>
  <c r="S522" i="83"/>
  <c r="N432" i="82"/>
  <c r="N432" i="69"/>
  <c r="N406"/>
  <c r="S408" i="83"/>
  <c r="S164"/>
  <c r="N162" i="82"/>
  <c r="N162" i="69"/>
  <c r="N146"/>
  <c r="N146" i="82"/>
  <c r="S148" i="83"/>
  <c r="M70" i="56"/>
  <c r="O360" i="82"/>
  <c r="F360"/>
  <c r="O360" i="69"/>
  <c r="F360"/>
  <c r="O308" i="82"/>
  <c r="F308"/>
  <c r="O308" i="69"/>
  <c r="F308"/>
  <c r="O194" i="82"/>
  <c r="F194"/>
  <c r="O194" i="69"/>
  <c r="F194"/>
  <c r="N756" i="82"/>
  <c r="S758" i="83"/>
  <c r="N756" i="69"/>
  <c r="N644"/>
  <c r="N644" i="82"/>
  <c r="S534" i="83"/>
  <c r="N532" i="82"/>
  <c r="N518" i="69"/>
  <c r="S520" i="83"/>
  <c r="N518" i="82"/>
  <c r="N446"/>
  <c r="S448" i="83"/>
  <c r="F646" i="82"/>
  <c r="O646" i="69"/>
  <c r="F646"/>
  <c r="O528"/>
  <c r="F528"/>
  <c r="O528" i="82"/>
  <c r="F528"/>
  <c r="O140" i="69"/>
  <c r="F140"/>
  <c r="O140" i="82"/>
  <c r="F140"/>
  <c r="O124" i="69"/>
  <c r="F124"/>
  <c r="O112" i="82"/>
  <c r="F112"/>
  <c r="O112" i="69"/>
  <c r="F112"/>
  <c r="N656" i="82"/>
  <c r="N656" i="69"/>
  <c r="N642" i="82"/>
  <c r="S644" i="83"/>
  <c r="N642" i="69"/>
  <c r="N530" i="82"/>
  <c r="N530" i="69"/>
  <c r="S234" i="83"/>
  <c r="N232" i="82"/>
  <c r="N232" i="69"/>
  <c r="N218" i="82"/>
  <c r="S220" i="83"/>
  <c r="N218" i="69"/>
  <c r="E874" i="82"/>
  <c r="A874"/>
  <c r="A875" s="1"/>
  <c r="D1372"/>
  <c r="D1372" i="69"/>
  <c r="E800" i="82"/>
  <c r="A800" s="1"/>
  <c r="A801" s="1"/>
  <c r="E800" i="69"/>
  <c r="A800"/>
  <c r="A801"/>
  <c r="D1216" i="82"/>
  <c r="D1218" i="83"/>
  <c r="AA1218"/>
  <c r="AZ1218"/>
  <c r="T904"/>
  <c r="G904"/>
  <c r="P902" i="69"/>
  <c r="G902"/>
  <c r="P966" i="82"/>
  <c r="G966"/>
  <c r="P966" i="69"/>
  <c r="G966"/>
  <c r="P1366"/>
  <c r="G1366"/>
  <c r="T1368" i="83"/>
  <c r="G1368"/>
  <c r="T882"/>
  <c r="G882"/>
  <c r="P880" i="82"/>
  <c r="G880"/>
  <c r="P880" i="69"/>
  <c r="G880"/>
  <c r="O1182"/>
  <c r="F1182"/>
  <c r="O1182" i="82"/>
  <c r="F1182"/>
  <c r="D1054" i="69"/>
  <c r="C1108"/>
  <c r="C1110" i="83"/>
  <c r="C1134"/>
  <c r="C1132" i="69"/>
  <c r="C1132" i="82"/>
  <c r="O736" i="69"/>
  <c r="F736"/>
  <c r="O678"/>
  <c r="F678"/>
  <c r="O392" i="82"/>
  <c r="F392"/>
  <c r="S516" i="83"/>
  <c r="BR140"/>
  <c r="E1380" i="82"/>
  <c r="A1380" s="1"/>
  <c r="A1381" s="1"/>
  <c r="E1380" i="69"/>
  <c r="A1380"/>
  <c r="A1381" s="1"/>
  <c r="D964" i="83"/>
  <c r="AA964" s="1"/>
  <c r="D962" i="82"/>
  <c r="D962" i="69"/>
  <c r="E1156"/>
  <c r="A1156" s="1"/>
  <c r="A1157"/>
  <c r="E1158" i="83"/>
  <c r="A1158" s="1"/>
  <c r="A1159" s="1"/>
  <c r="E1156" i="82"/>
  <c r="A1156"/>
  <c r="A1157"/>
  <c r="O582" i="69"/>
  <c r="F582"/>
  <c r="O302"/>
  <c r="F302"/>
  <c r="N330" i="82"/>
  <c r="BR686" i="83"/>
  <c r="BR282"/>
  <c r="BR206"/>
  <c r="BR196"/>
  <c r="BR182"/>
  <c r="BR180"/>
  <c r="CC1406"/>
  <c r="BK804"/>
  <c r="E1142" i="69"/>
  <c r="A1142" s="1"/>
  <c r="A1143"/>
  <c r="E1142" i="82"/>
  <c r="A1142" s="1"/>
  <c r="A1143" s="1"/>
  <c r="E1144" i="83"/>
  <c r="A1144"/>
  <c r="A1145" s="1"/>
  <c r="C1126" i="69"/>
  <c r="C1128" i="83"/>
  <c r="C1160"/>
  <c r="C1158" i="69"/>
  <c r="C1158" i="82"/>
  <c r="D1164"/>
  <c r="D1164" i="69"/>
  <c r="M279" i="56"/>
  <c r="C792" i="82"/>
  <c r="C792" i="69"/>
  <c r="D1116"/>
  <c r="D1116" i="82"/>
  <c r="D792" i="69"/>
  <c r="D792" i="82"/>
  <c r="D794" i="83"/>
  <c r="AA794" s="1"/>
  <c r="M359" i="56"/>
  <c r="M295"/>
  <c r="E902" i="83"/>
  <c r="A902" s="1"/>
  <c r="A903" s="1"/>
  <c r="E900" i="69"/>
  <c r="A900"/>
  <c r="A901" s="1"/>
  <c r="C788" i="83"/>
  <c r="C786" i="82"/>
  <c r="D790" i="69"/>
  <c r="D792" i="83"/>
  <c r="AA792"/>
  <c r="P912" i="69"/>
  <c r="G912"/>
  <c r="P912" i="82"/>
  <c r="G912"/>
  <c r="P992" i="69"/>
  <c r="G992"/>
  <c r="P992" i="82"/>
  <c r="G992"/>
  <c r="C1118" i="69"/>
  <c r="C1120" i="83"/>
  <c r="C1216"/>
  <c r="C1214" i="82"/>
  <c r="C1214" i="69"/>
  <c r="E922"/>
  <c r="A922" s="1"/>
  <c r="A923" s="1"/>
  <c r="E836"/>
  <c r="A836"/>
  <c r="A837" s="1"/>
  <c r="D1392" i="83"/>
  <c r="AA1392" s="1"/>
  <c r="D1332"/>
  <c r="AA1332" s="1"/>
  <c r="O1076" i="82"/>
  <c r="F1076" s="1"/>
  <c r="O1076" i="69"/>
  <c r="F1076"/>
  <c r="AV1140" i="83"/>
  <c r="BR1138"/>
  <c r="CC1056"/>
  <c r="BG1054"/>
  <c r="BR1042"/>
  <c r="BG1040"/>
  <c r="BG1302"/>
  <c r="O1282" i="69"/>
  <c r="F1282" s="1"/>
  <c r="N998"/>
  <c r="O940" i="82"/>
  <c r="F940"/>
  <c r="O940" i="69"/>
  <c r="F940" s="1"/>
  <c r="O932"/>
  <c r="F932"/>
  <c r="E976" i="83"/>
  <c r="A976" s="1"/>
  <c r="A977" s="1"/>
  <c r="BR794"/>
  <c r="CC1332"/>
  <c r="BR1330"/>
  <c r="D1090" i="69"/>
  <c r="AO1280" i="83"/>
  <c r="O1194" i="69"/>
  <c r="F1194" s="1"/>
  <c r="O890"/>
  <c r="F890" s="1"/>
  <c r="O890" i="82"/>
  <c r="F890" s="1"/>
  <c r="BG990" i="83"/>
  <c r="AV990"/>
  <c r="BR962"/>
  <c r="BG962"/>
  <c r="BG952"/>
  <c r="CC934"/>
  <c r="E1120" i="82"/>
  <c r="A1120" s="1"/>
  <c r="A1121" s="1"/>
  <c r="E1280"/>
  <c r="A1280"/>
  <c r="A1281" s="1"/>
  <c r="AZ1012" i="83"/>
  <c r="D1090" i="82"/>
  <c r="D1330" i="69"/>
  <c r="AO910" i="83"/>
  <c r="O1150" i="82"/>
  <c r="F1150" s="1"/>
  <c r="O1042" i="69"/>
  <c r="F1042" s="1"/>
  <c r="O1042" i="82"/>
  <c r="F1042" s="1"/>
  <c r="N882" i="69"/>
  <c r="BR1038" i="83"/>
  <c r="CC1036"/>
  <c r="BG1034"/>
  <c r="BR1030"/>
  <c r="AV1028"/>
  <c r="AV1020"/>
  <c r="CC1018"/>
  <c r="AV1018"/>
  <c r="CC1016"/>
  <c r="BR1016"/>
  <c r="BR1014"/>
  <c r="BR1012"/>
  <c r="BG1012"/>
  <c r="BG1008"/>
  <c r="O1108" i="82"/>
  <c r="F1108" s="1"/>
  <c r="O1044"/>
  <c r="F1044"/>
  <c r="O996" i="69"/>
  <c r="F996" s="1"/>
  <c r="O956"/>
  <c r="F956"/>
  <c r="O790"/>
  <c r="F790" s="1"/>
  <c r="AV1032" i="83"/>
  <c r="O1364" i="82"/>
  <c r="F1364" s="1"/>
  <c r="O898"/>
  <c r="F898" s="1"/>
  <c r="BG1046" i="83"/>
  <c r="AV1044"/>
  <c r="O1370" i="82"/>
  <c r="F1370" s="1"/>
  <c r="O1358"/>
  <c r="F1358"/>
  <c r="O1300"/>
  <c r="F1300" s="1"/>
  <c r="O1244"/>
  <c r="F1244" s="1"/>
  <c r="O1134" i="69"/>
  <c r="F1134" s="1"/>
  <c r="O1048"/>
  <c r="F1048" s="1"/>
  <c r="O878"/>
  <c r="F878" s="1"/>
  <c r="O842"/>
  <c r="F842"/>
  <c r="BG1114" i="83"/>
  <c r="CC1132"/>
  <c r="BR1294"/>
  <c r="AV1292"/>
  <c r="BR1286"/>
  <c r="BG1286"/>
  <c r="AV1286"/>
  <c r="CC1282"/>
  <c r="BR1282"/>
  <c r="AV1282"/>
  <c r="AV1280"/>
  <c r="CC1276"/>
  <c r="BG1276"/>
  <c r="AV1276"/>
  <c r="CC1270"/>
  <c r="BR1270"/>
  <c r="CC1268"/>
  <c r="BG1268"/>
  <c r="AV1268"/>
  <c r="CC1266"/>
  <c r="BR1266"/>
  <c r="AV1266"/>
  <c r="BR1264"/>
  <c r="BG1264"/>
  <c r="BR1262"/>
  <c r="BG1262"/>
  <c r="AV1262"/>
  <c r="CC1260"/>
  <c r="BG1260"/>
  <c r="AV1260"/>
  <c r="AV992"/>
  <c r="AV788"/>
  <c r="AV1342"/>
  <c r="BG1326"/>
  <c r="BG1296"/>
  <c r="AV1296"/>
  <c r="BG1290"/>
  <c r="AV1290"/>
  <c r="CC1288"/>
  <c r="AV1288"/>
  <c r="BG1284"/>
  <c r="AV1284"/>
  <c r="CC1280"/>
  <c r="CC1278"/>
  <c r="BR1278"/>
  <c r="BG1278"/>
  <c r="CC1274"/>
  <c r="BR1274"/>
  <c r="BR1272"/>
  <c r="BG1272"/>
  <c r="AV1272"/>
  <c r="S1292"/>
  <c r="O1338" i="82"/>
  <c r="F1338" s="1"/>
  <c r="O774"/>
  <c r="F774" s="1"/>
  <c r="O774" i="69"/>
  <c r="F774" s="1"/>
  <c r="O494" i="82"/>
  <c r="F494" s="1"/>
  <c r="O494" i="69"/>
  <c r="F494" s="1"/>
  <c r="S468" i="83"/>
  <c r="N466" i="82"/>
  <c r="N466" i="69"/>
  <c r="S20" i="83"/>
  <c r="N18" i="82"/>
  <c r="N18" i="69"/>
  <c r="O606" i="82"/>
  <c r="F606" s="1"/>
  <c r="N288" i="56"/>
  <c r="O784" i="69"/>
  <c r="F784"/>
  <c r="O784" i="82"/>
  <c r="F784" s="1"/>
  <c r="N688"/>
  <c r="N688" i="69"/>
  <c r="S690" i="83"/>
  <c r="S652"/>
  <c r="N650" i="82"/>
  <c r="N550"/>
  <c r="S552" i="83"/>
  <c r="N550" i="69"/>
  <c r="N526"/>
  <c r="S528" i="83"/>
  <c r="O636" i="69"/>
  <c r="F636" s="1"/>
  <c r="O636" i="82"/>
  <c r="F636" s="1"/>
  <c r="O504"/>
  <c r="F504" s="1"/>
  <c r="O504" i="69"/>
  <c r="F504"/>
  <c r="N26"/>
  <c r="S28" i="83"/>
  <c r="N26" i="82"/>
  <c r="O1346" i="69"/>
  <c r="F1346" s="1"/>
  <c r="O1346" i="82"/>
  <c r="F1346"/>
  <c r="N1088"/>
  <c r="N1088" i="69"/>
  <c r="S1090" i="83"/>
  <c r="O1326" i="69"/>
  <c r="F1326"/>
  <c r="N249" i="56"/>
  <c r="M265"/>
  <c r="P369"/>
  <c r="N369"/>
  <c r="N346"/>
  <c r="P346"/>
  <c r="N330"/>
  <c r="O330"/>
  <c r="N228"/>
  <c r="O221"/>
  <c r="N213"/>
  <c r="N206"/>
  <c r="O206"/>
  <c r="N198"/>
  <c r="O105"/>
  <c r="P105"/>
  <c r="N105"/>
  <c r="N90"/>
  <c r="N66"/>
  <c r="O66"/>
  <c r="O8" i="82"/>
  <c r="F8"/>
  <c r="O670"/>
  <c r="F670"/>
  <c r="O670" i="69"/>
  <c r="F670"/>
  <c r="N60"/>
  <c r="N60" i="82"/>
  <c r="N36" i="69"/>
  <c r="S38" i="83"/>
  <c r="N36" i="82"/>
  <c r="N165" i="56"/>
  <c r="M165"/>
  <c r="O80" i="69"/>
  <c r="F80"/>
  <c r="O80" i="82"/>
  <c r="F80"/>
  <c r="N383" i="56"/>
  <c r="N376"/>
  <c r="N289"/>
  <c r="P273"/>
  <c r="N266"/>
  <c r="P266"/>
  <c r="O258"/>
  <c r="P258"/>
  <c r="P227"/>
  <c r="N227"/>
  <c r="P220"/>
  <c r="N143"/>
  <c r="P128"/>
  <c r="N128"/>
  <c r="P56"/>
  <c r="N56"/>
  <c r="P32"/>
  <c r="N32"/>
  <c r="N23"/>
  <c r="O700" i="69"/>
  <c r="F700" s="1"/>
  <c r="O688"/>
  <c r="F688" s="1"/>
  <c r="S48" i="83"/>
  <c r="N46" i="82"/>
  <c r="P234" i="56"/>
  <c r="N234"/>
  <c r="O219"/>
  <c r="N173"/>
  <c r="O724" i="69"/>
  <c r="F724" s="1"/>
  <c r="O192" i="82"/>
  <c r="F192" s="1"/>
  <c r="O192" i="69"/>
  <c r="F192" s="1"/>
  <c r="O94"/>
  <c r="F94" s="1"/>
  <c r="O94" i="82"/>
  <c r="F94"/>
  <c r="N164" i="69"/>
  <c r="N164" i="82"/>
  <c r="N120"/>
  <c r="S122" i="83"/>
  <c r="S84"/>
  <c r="N82" i="69"/>
  <c r="N82" i="82"/>
  <c r="N257" i="56"/>
  <c r="P173"/>
  <c r="S72" i="83"/>
  <c r="O742" i="82"/>
  <c r="F742"/>
  <c r="O742" i="69"/>
  <c r="F742" s="1"/>
  <c r="S460" i="83"/>
  <c r="N458" i="82"/>
  <c r="N206"/>
  <c r="S208" i="83"/>
  <c r="N178" i="82"/>
  <c r="N178" i="69"/>
  <c r="P304" i="56"/>
  <c r="N304"/>
  <c r="O734" i="69"/>
  <c r="F734" s="1"/>
  <c r="O734" i="82"/>
  <c r="F734" s="1"/>
  <c r="O380" i="69"/>
  <c r="F380" s="1"/>
  <c r="O380" i="82"/>
  <c r="F380" s="1"/>
  <c r="O84"/>
  <c r="F84" s="1"/>
  <c r="O84" i="69"/>
  <c r="F84"/>
  <c r="N1290" i="82"/>
  <c r="N273" i="56"/>
  <c r="M280"/>
  <c r="P165"/>
  <c r="O148" i="82"/>
  <c r="F148"/>
  <c r="O148" i="69"/>
  <c r="F148" s="1"/>
  <c r="N308"/>
  <c r="S310" i="83"/>
  <c r="N308" i="82"/>
  <c r="O660"/>
  <c r="F660" s="1"/>
  <c r="O660" i="69"/>
  <c r="F660"/>
  <c r="O394" i="82"/>
  <c r="F394" s="1"/>
  <c r="O394" i="69"/>
  <c r="F394" s="1"/>
  <c r="O370" i="82"/>
  <c r="F370" s="1"/>
  <c r="O370" i="69"/>
  <c r="F370"/>
  <c r="N444" i="82"/>
  <c r="S446" i="83"/>
  <c r="N504" i="69"/>
  <c r="M376" i="56"/>
  <c r="M227"/>
  <c r="N84" i="69"/>
  <c r="N700"/>
  <c r="O442"/>
  <c r="F442"/>
  <c r="O368" i="82"/>
  <c r="F368" s="1"/>
  <c r="O368" i="69"/>
  <c r="F368"/>
  <c r="O272"/>
  <c r="F272" s="1"/>
  <c r="O136" i="82"/>
  <c r="F136"/>
  <c r="O136" i="69"/>
  <c r="F136"/>
  <c r="S562" i="83"/>
  <c r="S526"/>
  <c r="N524" i="82"/>
  <c r="N500"/>
  <c r="N500" i="69"/>
  <c r="N350"/>
  <c r="N350" i="82"/>
  <c r="S352" i="83"/>
  <c r="N334" i="69"/>
  <c r="S336" i="83"/>
  <c r="N334" i="82"/>
  <c r="N320" i="69"/>
  <c r="S322" i="83"/>
  <c r="N204" i="69"/>
  <c r="N204" i="82"/>
  <c r="N190" i="69"/>
  <c r="N190" i="82"/>
  <c r="O1148"/>
  <c r="F1148" s="1"/>
  <c r="O1148" i="69"/>
  <c r="F1148" s="1"/>
  <c r="M128" i="56"/>
  <c r="S506" i="83"/>
  <c r="M158" i="56"/>
  <c r="M234"/>
  <c r="M288"/>
  <c r="N714" i="69"/>
  <c r="N490"/>
  <c r="O676"/>
  <c r="F676" s="1"/>
  <c r="O676" i="82"/>
  <c r="F676"/>
  <c r="N622" i="69"/>
  <c r="S624" i="83"/>
  <c r="N622" i="82"/>
  <c r="N572"/>
  <c r="N572" i="69"/>
  <c r="N402" i="82"/>
  <c r="N402" i="69"/>
  <c r="S254" i="83"/>
  <c r="N252" i="82"/>
  <c r="N176"/>
  <c r="N176" i="69"/>
  <c r="M90" i="56"/>
  <c r="M182"/>
  <c r="M306"/>
  <c r="M330"/>
  <c r="N714" i="82"/>
  <c r="M251" i="56"/>
  <c r="N444" i="69"/>
  <c r="O748" i="82"/>
  <c r="F748"/>
  <c r="O748" i="69"/>
  <c r="F748" s="1"/>
  <c r="O664"/>
  <c r="F664"/>
  <c r="O664" i="82"/>
  <c r="F664" s="1"/>
  <c r="O652" i="69"/>
  <c r="F652"/>
  <c r="O652" i="82"/>
  <c r="F652" s="1"/>
  <c r="O520" i="69"/>
  <c r="F520" s="1"/>
  <c r="O520" i="82"/>
  <c r="F520" s="1"/>
  <c r="O462"/>
  <c r="F462"/>
  <c r="O462" i="69"/>
  <c r="F462" s="1"/>
  <c r="O164"/>
  <c r="F164"/>
  <c r="O164" i="82"/>
  <c r="F164" s="1"/>
  <c r="O26"/>
  <c r="F26"/>
  <c r="N772"/>
  <c r="N772" i="69"/>
  <c r="N390" i="82"/>
  <c r="N390" i="69"/>
  <c r="O776" i="82"/>
  <c r="F776" s="1"/>
  <c r="O776" i="69"/>
  <c r="F776" s="1"/>
  <c r="O314" i="82"/>
  <c r="F314" s="1"/>
  <c r="O314" i="69"/>
  <c r="F314" s="1"/>
  <c r="M314" i="56"/>
  <c r="S86" i="83"/>
  <c r="M391" i="56"/>
  <c r="M74"/>
  <c r="M258"/>
  <c r="O584" i="69"/>
  <c r="F584" s="1"/>
  <c r="O584" i="82"/>
  <c r="F584" s="1"/>
  <c r="N704" i="69"/>
  <c r="N704" i="82"/>
  <c r="O1324" i="69"/>
  <c r="F1324" s="1"/>
  <c r="O1324" i="82"/>
  <c r="F1324"/>
  <c r="M55" i="56"/>
  <c r="S746" i="83"/>
  <c r="N744" i="69"/>
  <c r="O1170"/>
  <c r="F1170"/>
  <c r="O1170" i="82"/>
  <c r="F1170"/>
  <c r="O1402" i="69"/>
  <c r="F1402"/>
  <c r="O1396" i="82"/>
  <c r="F1396"/>
  <c r="O1356" i="69"/>
  <c r="F1356"/>
  <c r="O1356" i="82"/>
  <c r="F1356"/>
  <c r="O1220" i="69"/>
  <c r="F1220"/>
  <c r="N1188" i="82"/>
  <c r="S1190" i="83"/>
  <c r="N1102" i="69"/>
  <c r="O1348" i="82"/>
  <c r="F1348" s="1"/>
  <c r="O1284" i="69"/>
  <c r="F1284"/>
  <c r="O1264" i="82"/>
  <c r="F1264" s="1"/>
  <c r="O920" i="69"/>
  <c r="F920" s="1"/>
  <c r="O826" i="82"/>
  <c r="F826"/>
  <c r="O826" i="69"/>
  <c r="F826" s="1"/>
  <c r="M9" i="56"/>
  <c r="M47"/>
  <c r="M23"/>
  <c r="O524" i="69"/>
  <c r="F524"/>
  <c r="O992" i="82"/>
  <c r="F992" s="1"/>
  <c r="N1076"/>
  <c r="S1078" i="83"/>
  <c r="O1052" i="82"/>
  <c r="F1052" s="1"/>
  <c r="O1052" i="69"/>
  <c r="F1052"/>
  <c r="O924"/>
  <c r="F924" s="1"/>
  <c r="O924" i="82"/>
  <c r="F924"/>
  <c r="O896"/>
  <c r="F896" s="1"/>
  <c r="O1030" i="69"/>
  <c r="F1030"/>
  <c r="O1030" i="82"/>
  <c r="F1030" s="1"/>
  <c r="O972" i="69"/>
  <c r="F972"/>
  <c r="O850"/>
  <c r="F850" s="1"/>
  <c r="O850" i="82"/>
  <c r="F850"/>
  <c r="O786" i="69"/>
  <c r="F786" s="1"/>
  <c r="M541" i="56"/>
  <c r="O1184" i="82"/>
  <c r="F1184"/>
  <c r="N1182" i="69"/>
  <c r="O1058" i="82"/>
  <c r="F1058"/>
  <c r="O948"/>
  <c r="F948" s="1"/>
  <c r="N922"/>
  <c r="O900"/>
  <c r="F900"/>
  <c r="O856"/>
  <c r="F856" s="1"/>
  <c r="O848"/>
  <c r="F848"/>
  <c r="S830" i="83"/>
  <c r="O824" i="69"/>
  <c r="F824"/>
  <c r="O818" i="82"/>
  <c r="F818"/>
  <c r="O1334"/>
  <c r="F1334"/>
  <c r="N1320"/>
  <c r="N1282" i="69"/>
  <c r="O1026" i="82"/>
  <c r="F1026"/>
  <c r="O952"/>
  <c r="F952"/>
  <c r="O884"/>
  <c r="F884"/>
  <c r="O808" i="69"/>
  <c r="F808"/>
  <c r="O802" i="82"/>
  <c r="F802"/>
  <c r="N1200" i="69"/>
  <c r="O1166"/>
  <c r="F1166" s="1"/>
  <c r="S1064" i="83"/>
  <c r="O998" i="69"/>
  <c r="F998"/>
  <c r="O888"/>
  <c r="F888"/>
  <c r="C774" i="83"/>
  <c r="C772" i="69"/>
  <c r="C772" i="82"/>
  <c r="C738"/>
  <c r="C738" i="69"/>
  <c r="E716" i="82"/>
  <c r="A716" s="1"/>
  <c r="A717" s="1"/>
  <c r="A717" i="69"/>
  <c r="E718" i="83"/>
  <c r="A718" s="1"/>
  <c r="A719" s="1"/>
  <c r="D654" i="82"/>
  <c r="D654" i="69"/>
  <c r="D656" i="83"/>
  <c r="AA656"/>
  <c r="D490" i="69"/>
  <c r="D492" i="83"/>
  <c r="AA492" s="1"/>
  <c r="D490" i="82"/>
  <c r="C748"/>
  <c r="C750" i="83"/>
  <c r="D538" i="82"/>
  <c r="D540" i="83"/>
  <c r="AA540"/>
  <c r="T228"/>
  <c r="G228"/>
  <c r="P226" i="82"/>
  <c r="G226" s="1"/>
  <c r="P718" i="69"/>
  <c r="G718"/>
  <c r="D718" i="82"/>
  <c r="D720" i="83"/>
  <c r="AA720" s="1"/>
  <c r="AZ720" s="1"/>
  <c r="C230" i="69"/>
  <c r="C230" i="82"/>
  <c r="C232" i="83"/>
  <c r="C416"/>
  <c r="C414" i="82"/>
  <c r="C120" i="83"/>
  <c r="C118" i="82"/>
  <c r="C456" i="69"/>
  <c r="C456" i="82"/>
  <c r="E732" i="83"/>
  <c r="A732"/>
  <c r="A733"/>
  <c r="E730" i="82"/>
  <c r="A730" s="1"/>
  <c r="A731" s="1"/>
  <c r="E730" i="69"/>
  <c r="A730" s="1"/>
  <c r="A731" s="1"/>
  <c r="E240"/>
  <c r="A240"/>
  <c r="A241" s="1"/>
  <c r="D310"/>
  <c r="C166"/>
  <c r="C168" i="83"/>
  <c r="C166" i="82"/>
  <c r="P726"/>
  <c r="G726" s="1"/>
  <c r="T728" i="83"/>
  <c r="G728"/>
  <c r="P746" i="82"/>
  <c r="G746" s="1"/>
  <c r="P746" i="69"/>
  <c r="G746"/>
  <c r="T748" i="83"/>
  <c r="G748" s="1"/>
  <c r="D782" i="82"/>
  <c r="D782" i="69"/>
  <c r="AD768" i="83"/>
  <c r="AO768"/>
  <c r="BK768"/>
  <c r="C244" i="82"/>
  <c r="C246" i="83"/>
  <c r="T750"/>
  <c r="G750" s="1"/>
  <c r="P214" i="69"/>
  <c r="G214" s="1"/>
  <c r="T216" i="83"/>
  <c r="G216"/>
  <c r="P118" i="82"/>
  <c r="G118" s="1"/>
  <c r="P586" i="69"/>
  <c r="G586" s="1"/>
  <c r="P586" i="82"/>
  <c r="G586"/>
  <c r="D524" i="83"/>
  <c r="AA524" s="1"/>
  <c r="D522" i="69"/>
  <c r="AZ544" i="83"/>
  <c r="D634" i="69"/>
  <c r="D122" i="82"/>
  <c r="D226"/>
  <c r="D226" i="69"/>
  <c r="D370"/>
  <c r="D370" i="82"/>
  <c r="D650"/>
  <c r="E332" i="69"/>
  <c r="A332" s="1"/>
  <c r="A333" s="1"/>
  <c r="E334" i="83"/>
  <c r="A334"/>
  <c r="A335" s="1"/>
  <c r="E332" i="82"/>
  <c r="A332"/>
  <c r="A333"/>
  <c r="E364"/>
  <c r="A364" s="1"/>
  <c r="A365" s="1"/>
  <c r="E364" i="69"/>
  <c r="A364"/>
  <c r="A365" s="1"/>
  <c r="E674" i="83"/>
  <c r="A674"/>
  <c r="A675" s="1"/>
  <c r="E672" i="82"/>
  <c r="A672"/>
  <c r="A673"/>
  <c r="E678" i="83"/>
  <c r="A678" s="1"/>
  <c r="A679" s="1"/>
  <c r="E676" i="82"/>
  <c r="A676"/>
  <c r="A677" s="1"/>
  <c r="E676" i="69"/>
  <c r="A676"/>
  <c r="A677"/>
  <c r="C266" i="83"/>
  <c r="C264" i="69"/>
  <c r="C386" i="83"/>
  <c r="C384" i="69"/>
  <c r="P552"/>
  <c r="G552"/>
  <c r="E766" i="82"/>
  <c r="A766"/>
  <c r="A767" s="1"/>
  <c r="E768" i="83"/>
  <c r="A768"/>
  <c r="A769" s="1"/>
  <c r="E766" i="69"/>
  <c r="A766"/>
  <c r="A767"/>
  <c r="D672" i="82"/>
  <c r="C144" i="83"/>
  <c r="C142" i="82"/>
  <c r="C142" i="69"/>
  <c r="D174"/>
  <c r="D174" i="82"/>
  <c r="D176" i="83"/>
  <c r="AA176"/>
  <c r="D110" i="82"/>
  <c r="D110" i="69"/>
  <c r="D112" i="83"/>
  <c r="AA112"/>
  <c r="P694" i="69"/>
  <c r="G694"/>
  <c r="P694" i="82"/>
  <c r="G694"/>
  <c r="E262" i="83"/>
  <c r="A262"/>
  <c r="A263" s="1"/>
  <c r="E260" i="69"/>
  <c r="A260"/>
  <c r="A261"/>
  <c r="E260" i="82"/>
  <c r="A260"/>
  <c r="A261"/>
  <c r="C712" i="69"/>
  <c r="C714" i="83"/>
  <c r="BV568"/>
  <c r="D536" i="69"/>
  <c r="T284" i="83"/>
  <c r="G284" s="1"/>
  <c r="P306" i="82"/>
  <c r="G306"/>
  <c r="T308" i="83"/>
  <c r="G308" s="1"/>
  <c r="P306" i="69"/>
  <c r="G306"/>
  <c r="E584"/>
  <c r="A584" s="1"/>
  <c r="A585" s="1"/>
  <c r="E586" i="83"/>
  <c r="A586"/>
  <c r="A587" s="1"/>
  <c r="E584" i="82"/>
  <c r="A584"/>
  <c r="A585" s="1"/>
  <c r="T140" i="83"/>
  <c r="G140"/>
  <c r="P138" i="69"/>
  <c r="G138" s="1"/>
  <c r="P138" i="82"/>
  <c r="G138"/>
  <c r="D598" i="69"/>
  <c r="D598" i="82"/>
  <c r="D600" i="83"/>
  <c r="AA600" s="1"/>
  <c r="E566"/>
  <c r="A566"/>
  <c r="A567" s="1"/>
  <c r="P266" i="82"/>
  <c r="G266"/>
  <c r="P266" i="69"/>
  <c r="G266" s="1"/>
  <c r="D364" i="83"/>
  <c r="AA364"/>
  <c r="BK364"/>
  <c r="D434" i="69"/>
  <c r="D436" i="83"/>
  <c r="AA436"/>
  <c r="AD436"/>
  <c r="C346" i="69"/>
  <c r="T340" i="83"/>
  <c r="G340"/>
  <c r="P338" i="82"/>
  <c r="G338" s="1"/>
  <c r="P338" i="69"/>
  <c r="G338"/>
  <c r="P422" i="82"/>
  <c r="G422" s="1"/>
  <c r="P422" i="69"/>
  <c r="G422"/>
  <c r="T424" i="83"/>
  <c r="G424" s="1"/>
  <c r="C248"/>
  <c r="C246" i="82"/>
  <c r="C262" i="69"/>
  <c r="C262" i="82"/>
  <c r="C386"/>
  <c r="C388" i="83"/>
  <c r="E276" i="69"/>
  <c r="A276" s="1"/>
  <c r="A277" s="1"/>
  <c r="E278" i="83"/>
  <c r="A278"/>
  <c r="A279" s="1"/>
  <c r="E276" i="82"/>
  <c r="A276"/>
  <c r="A277" s="1"/>
  <c r="D270" i="69"/>
  <c r="D602"/>
  <c r="D604" i="83"/>
  <c r="AA604"/>
  <c r="D602" i="82"/>
  <c r="E204"/>
  <c r="A204"/>
  <c r="A205"/>
  <c r="E206" i="83"/>
  <c r="A206" s="1"/>
  <c r="A207" s="1"/>
  <c r="D256" i="69"/>
  <c r="D256" i="82"/>
  <c r="D258" i="83"/>
  <c r="AA258"/>
  <c r="AO258" s="1"/>
  <c r="D266"/>
  <c r="AA266" s="1"/>
  <c r="D264" i="69"/>
  <c r="D512" i="82"/>
  <c r="D514" i="83"/>
  <c r="AA514" s="1"/>
  <c r="D512" i="69"/>
  <c r="T122" i="83"/>
  <c r="G122" s="1"/>
  <c r="P120" i="82"/>
  <c r="G120"/>
  <c r="P688" i="69"/>
  <c r="G688" s="1"/>
  <c r="P688" i="82"/>
  <c r="G688"/>
  <c r="C200" i="83"/>
  <c r="C198" i="69"/>
  <c r="C290"/>
  <c r="E540" i="82"/>
  <c r="A540" s="1"/>
  <c r="A541" s="1"/>
  <c r="D336" i="83"/>
  <c r="AA336"/>
  <c r="D334" i="69"/>
  <c r="D302"/>
  <c r="D304" i="83"/>
  <c r="AA304"/>
  <c r="D302" i="82"/>
  <c r="E394"/>
  <c r="A394" s="1"/>
  <c r="A395" s="1"/>
  <c r="E396" i="83"/>
  <c r="A396"/>
  <c r="A397" s="1"/>
  <c r="C542" i="69"/>
  <c r="C542" i="82"/>
  <c r="O558"/>
  <c r="F558"/>
  <c r="O558" i="69"/>
  <c r="F558"/>
  <c r="O430" i="82"/>
  <c r="F430"/>
  <c r="O430" i="69"/>
  <c r="F430"/>
  <c r="P550" i="82"/>
  <c r="G550" s="1"/>
  <c r="D238" i="69"/>
  <c r="D238" i="82"/>
  <c r="E658"/>
  <c r="A658"/>
  <c r="A659" s="1"/>
  <c r="E658" i="69"/>
  <c r="A658"/>
  <c r="A659" s="1"/>
  <c r="C196" i="83"/>
  <c r="C194" i="69"/>
  <c r="T496" i="83"/>
  <c r="G496" s="1"/>
  <c r="D380"/>
  <c r="AA380"/>
  <c r="D378" i="69"/>
  <c r="D712" i="83"/>
  <c r="AA712"/>
  <c r="BK712"/>
  <c r="D710" i="82"/>
  <c r="E488" i="83"/>
  <c r="A488"/>
  <c r="A489" s="1"/>
  <c r="E486" i="82"/>
  <c r="A486"/>
  <c r="A487"/>
  <c r="C420"/>
  <c r="C422" i="83"/>
  <c r="E582" i="82"/>
  <c r="A582"/>
  <c r="A583" s="1"/>
  <c r="E584" i="83"/>
  <c r="A584"/>
  <c r="A585"/>
  <c r="O526" i="69"/>
  <c r="F526" s="1"/>
  <c r="O526" i="82"/>
  <c r="F526"/>
  <c r="C624" i="69"/>
  <c r="T324" i="83"/>
  <c r="G324"/>
  <c r="E598" i="82"/>
  <c r="A598"/>
  <c r="A599" s="1"/>
  <c r="E598" i="69"/>
  <c r="A598"/>
  <c r="A599" s="1"/>
  <c r="E746"/>
  <c r="A746"/>
  <c r="A747"/>
  <c r="E748" i="83"/>
  <c r="A748" s="1"/>
  <c r="A749" s="1"/>
  <c r="P370" i="69"/>
  <c r="G370" s="1"/>
  <c r="D626"/>
  <c r="D626" i="82"/>
  <c r="D230" i="69"/>
  <c r="D230" i="82"/>
  <c r="E368" i="69"/>
  <c r="A368"/>
  <c r="A369" s="1"/>
  <c r="E368" i="82"/>
  <c r="A368"/>
  <c r="A369" s="1"/>
  <c r="E460"/>
  <c r="A460"/>
  <c r="A461"/>
  <c r="E460" i="69"/>
  <c r="A460" s="1"/>
  <c r="A461" s="1"/>
  <c r="D404" i="82"/>
  <c r="D404" i="69"/>
  <c r="C196" i="82"/>
  <c r="C196" i="69"/>
  <c r="C260"/>
  <c r="C260" i="82"/>
  <c r="P352" i="69"/>
  <c r="G352" s="1"/>
  <c r="P470" i="82"/>
  <c r="G470"/>
  <c r="P470" i="69"/>
  <c r="G470" s="1"/>
  <c r="C278" i="82"/>
  <c r="C280" i="83"/>
  <c r="C298" i="82"/>
  <c r="C298" i="69"/>
  <c r="P498"/>
  <c r="G498"/>
  <c r="T500" i="83"/>
  <c r="G500" s="1"/>
  <c r="D466" i="82"/>
  <c r="D684" i="83"/>
  <c r="AA684"/>
  <c r="D682" i="69"/>
  <c r="D524" i="82"/>
  <c r="D526" i="83"/>
  <c r="AA526"/>
  <c r="BK526" s="1"/>
  <c r="P728" i="69"/>
  <c r="G728"/>
  <c r="T730" i="83"/>
  <c r="G730" s="1"/>
  <c r="F348" i="69"/>
  <c r="O348" i="82"/>
  <c r="F348" s="1"/>
  <c r="D834" i="69"/>
  <c r="D836" i="83"/>
  <c r="AA836" s="1"/>
  <c r="D834" i="82"/>
  <c r="E1048" i="83"/>
  <c r="A1048"/>
  <c r="A1049" s="1"/>
  <c r="E1046" i="69"/>
  <c r="A1046"/>
  <c r="A1047"/>
  <c r="E1046" i="82"/>
  <c r="A1046" s="1"/>
  <c r="A1047" s="1"/>
  <c r="E1056" i="83"/>
  <c r="A1056"/>
  <c r="A1057" s="1"/>
  <c r="E1054" i="69"/>
  <c r="A1054"/>
  <c r="A1055" s="1"/>
  <c r="E1054" i="82"/>
  <c r="A1054"/>
  <c r="A1055"/>
  <c r="E1322" i="83"/>
  <c r="A1322"/>
  <c r="A1323"/>
  <c r="E1320" i="69"/>
  <c r="A1320" s="1"/>
  <c r="A1321" s="1"/>
  <c r="E1320" i="82"/>
  <c r="A1320" s="1"/>
  <c r="A1321" s="1"/>
  <c r="E870" i="69"/>
  <c r="A870"/>
  <c r="A871" s="1"/>
  <c r="E870" i="82"/>
  <c r="A870"/>
  <c r="A871"/>
  <c r="E872" i="83"/>
  <c r="A872" s="1"/>
  <c r="A873" s="1"/>
  <c r="D964" i="69"/>
  <c r="D966" i="83"/>
  <c r="AA966" s="1"/>
  <c r="AZ966" s="1"/>
  <c r="D964" i="82"/>
  <c r="E1030"/>
  <c r="A1030" s="1"/>
  <c r="A1031" s="1"/>
  <c r="E1032" i="83"/>
  <c r="A1032"/>
  <c r="A1033" s="1"/>
  <c r="E1030" i="69"/>
  <c r="A1030"/>
  <c r="A1031"/>
  <c r="D1260" i="83"/>
  <c r="AA1260" s="1"/>
  <c r="D1258" i="69"/>
  <c r="D1258" i="82"/>
  <c r="C930"/>
  <c r="C932" i="83"/>
  <c r="C930" i="69"/>
  <c r="C1282" i="82"/>
  <c r="C1282" i="69"/>
  <c r="C1284" i="83"/>
  <c r="T1302"/>
  <c r="G1302"/>
  <c r="P1300" i="69"/>
  <c r="G1300" s="1"/>
  <c r="P1300" i="82"/>
  <c r="G1300"/>
  <c r="D1104" i="83"/>
  <c r="AA1104" s="1"/>
  <c r="D1102" i="82"/>
  <c r="D1102" i="69"/>
  <c r="O876"/>
  <c r="F876" s="1"/>
  <c r="O876" i="82"/>
  <c r="F876"/>
  <c r="D472" i="83"/>
  <c r="AA472" s="1"/>
  <c r="O720" i="82"/>
  <c r="F720"/>
  <c r="O720" i="69"/>
  <c r="F720" s="1"/>
  <c r="E340" i="82"/>
  <c r="A340"/>
  <c r="A341"/>
  <c r="D272" i="69"/>
  <c r="D274" i="83"/>
  <c r="AA274"/>
  <c r="BK274" s="1"/>
  <c r="AO274"/>
  <c r="O372" i="69"/>
  <c r="F372"/>
  <c r="O372" i="82"/>
  <c r="F372"/>
  <c r="N476" i="69"/>
  <c r="S478" i="83"/>
  <c r="S414"/>
  <c r="N412" i="82"/>
  <c r="AK1024" i="83"/>
  <c r="N192" i="82"/>
  <c r="N192" i="69"/>
  <c r="AK1274" i="83"/>
  <c r="M135" i="56"/>
  <c r="M157"/>
  <c r="AK186" i="83"/>
  <c r="AK836"/>
  <c r="AK890"/>
  <c r="AK922"/>
  <c r="AK1002"/>
  <c r="AK1266"/>
  <c r="AK824"/>
  <c r="AK1288"/>
  <c r="AK348"/>
  <c r="AK858"/>
  <c r="AK1224"/>
  <c r="O576" i="82"/>
  <c r="F576" s="1"/>
  <c r="O576" i="69"/>
  <c r="F576"/>
  <c r="BK912" i="83"/>
  <c r="AZ912"/>
  <c r="O248" i="82"/>
  <c r="F248"/>
  <c r="O248" i="69"/>
  <c r="F248" s="1"/>
  <c r="M73" i="56"/>
  <c r="M127"/>
  <c r="O560" i="82"/>
  <c r="F560"/>
  <c r="O560" i="69"/>
  <c r="F560" s="1"/>
  <c r="AZ1364" i="83"/>
  <c r="BK1364"/>
  <c r="E1286" i="82"/>
  <c r="A1286" s="1"/>
  <c r="A1287" s="1"/>
  <c r="E1288" i="83"/>
  <c r="A1288"/>
  <c r="A1289"/>
  <c r="E1286" i="69"/>
  <c r="A1286"/>
  <c r="A1287"/>
  <c r="E886" i="83"/>
  <c r="A886" s="1"/>
  <c r="A887" s="1"/>
  <c r="E884" i="69"/>
  <c r="A884"/>
  <c r="A885" s="1"/>
  <c r="E884" i="82"/>
  <c r="A884"/>
  <c r="A885" s="1"/>
  <c r="E1130" i="83"/>
  <c r="A1130"/>
  <c r="A1131"/>
  <c r="E1128" i="82"/>
  <c r="A1128" s="1"/>
  <c r="A1129" s="1"/>
  <c r="AO1164" i="83"/>
  <c r="AD1164"/>
  <c r="BK1164"/>
  <c r="D924"/>
  <c r="AA924"/>
  <c r="D922" i="82"/>
  <c r="D922" i="69"/>
  <c r="D1050"/>
  <c r="D1050" i="82"/>
  <c r="D1052" i="83"/>
  <c r="AA1052" s="1"/>
  <c r="E1364"/>
  <c r="A1364"/>
  <c r="A1365" s="1"/>
  <c r="E1362" i="69"/>
  <c r="A1362"/>
  <c r="A1363"/>
  <c r="AZ922" i="83"/>
  <c r="AO922"/>
  <c r="AD922"/>
  <c r="E1204" i="69"/>
  <c r="A1204" s="1"/>
  <c r="A1205" s="1"/>
  <c r="E1206" i="83"/>
  <c r="A1206"/>
  <c r="A1207" s="1"/>
  <c r="E1204" i="82"/>
  <c r="A1204"/>
  <c r="A1205" s="1"/>
  <c r="D910" i="69"/>
  <c r="D910" i="82"/>
  <c r="E1230" i="83"/>
  <c r="A1230" s="1"/>
  <c r="A1231" s="1"/>
  <c r="E1228" i="69"/>
  <c r="A1228"/>
  <c r="A1229" s="1"/>
  <c r="E1228" i="82"/>
  <c r="A1228"/>
  <c r="A1229"/>
  <c r="E1328" i="83"/>
  <c r="A1328" s="1"/>
  <c r="A1329" s="1"/>
  <c r="E1326" i="82"/>
  <c r="A1326"/>
  <c r="A1327" s="1"/>
  <c r="E1132"/>
  <c r="A1132"/>
  <c r="A1133" s="1"/>
  <c r="E1134" i="83"/>
  <c r="A1134"/>
  <c r="A1135"/>
  <c r="E1190"/>
  <c r="A1190" s="1"/>
  <c r="A1191" s="1"/>
  <c r="E1188" i="82"/>
  <c r="A1188"/>
  <c r="A1189" s="1"/>
  <c r="E1188" i="69"/>
  <c r="A1188"/>
  <c r="A1189" s="1"/>
  <c r="E1366" i="82"/>
  <c r="A1366"/>
  <c r="A1367"/>
  <c r="E1368" i="83"/>
  <c r="A1368" s="1"/>
  <c r="A1369" s="1"/>
  <c r="E1366" i="69"/>
  <c r="A1366"/>
  <c r="A1367" s="1"/>
  <c r="E964"/>
  <c r="A964"/>
  <c r="A965"/>
  <c r="E966" i="83"/>
  <c r="A966"/>
  <c r="A967"/>
  <c r="E964" i="82"/>
  <c r="A964" s="1"/>
  <c r="A965" s="1"/>
  <c r="E1070" i="69"/>
  <c r="A1070" s="1"/>
  <c r="A1071" s="1"/>
  <c r="E1072" i="83"/>
  <c r="A1072"/>
  <c r="A1073" s="1"/>
  <c r="E1070" i="82"/>
  <c r="A1070"/>
  <c r="A1071" s="1"/>
  <c r="E1022"/>
  <c r="A1022"/>
  <c r="A1023"/>
  <c r="E1022" i="69"/>
  <c r="A1022" s="1"/>
  <c r="A1023" s="1"/>
  <c r="E1024" i="83"/>
  <c r="A1024" s="1"/>
  <c r="A1025" s="1"/>
  <c r="E870"/>
  <c r="A870"/>
  <c r="A871"/>
  <c r="E868" i="69"/>
  <c r="A868"/>
  <c r="A869"/>
  <c r="E868" i="82"/>
  <c r="A868" s="1"/>
  <c r="A869" s="1"/>
  <c r="D814" i="83"/>
  <c r="AA814" s="1"/>
  <c r="D812" i="69"/>
  <c r="E1036"/>
  <c r="A1036"/>
  <c r="A1037" s="1"/>
  <c r="E1038" i="83"/>
  <c r="A1038"/>
  <c r="A1039"/>
  <c r="E1036" i="82"/>
  <c r="A1036"/>
  <c r="A1037"/>
  <c r="D1262" i="83"/>
  <c r="AA1262" s="1"/>
  <c r="D1260" i="69"/>
  <c r="D1308" i="82"/>
  <c r="D1310" i="83"/>
  <c r="AA1310" s="1"/>
  <c r="BV1310" s="1"/>
  <c r="D1308" i="69"/>
  <c r="D998"/>
  <c r="D1000" i="83"/>
  <c r="AA1000" s="1"/>
  <c r="E1128"/>
  <c r="A1128"/>
  <c r="A1129"/>
  <c r="E1126" i="69"/>
  <c r="A1126"/>
  <c r="A1127"/>
  <c r="E1126" i="82"/>
  <c r="A1126" s="1"/>
  <c r="A1127" s="1"/>
  <c r="D1362" i="83"/>
  <c r="AA1362"/>
  <c r="D1360" i="69"/>
  <c r="D1360" i="82"/>
  <c r="E1058" i="69"/>
  <c r="A1058"/>
  <c r="A1059" s="1"/>
  <c r="E1058" i="82"/>
  <c r="A1058"/>
  <c r="A1059" s="1"/>
  <c r="D1048"/>
  <c r="D1048" i="69"/>
  <c r="D1050" i="83"/>
  <c r="AA1050" s="1"/>
  <c r="E1096"/>
  <c r="A1096"/>
  <c r="A1097" s="1"/>
  <c r="E1094" i="69"/>
  <c r="A1094"/>
  <c r="A1095"/>
  <c r="E850" i="83"/>
  <c r="A850" s="1"/>
  <c r="A851" s="1"/>
  <c r="E848" i="69"/>
  <c r="A848" s="1"/>
  <c r="A849" s="1"/>
  <c r="E848" i="82"/>
  <c r="A848"/>
  <c r="A849" s="1"/>
  <c r="E864" i="69"/>
  <c r="A864"/>
  <c r="A865"/>
  <c r="E866" i="83"/>
  <c r="A866" s="1"/>
  <c r="A867" s="1"/>
  <c r="E956"/>
  <c r="A956"/>
  <c r="A957" s="1"/>
  <c r="E954" i="69"/>
  <c r="A954"/>
  <c r="A955" s="1"/>
  <c r="E1034" i="83"/>
  <c r="A1034"/>
  <c r="A1035"/>
  <c r="E1032" i="69"/>
  <c r="A1032" s="1"/>
  <c r="A1033" s="1"/>
  <c r="E1032" i="82"/>
  <c r="A1032"/>
  <c r="A1033" s="1"/>
  <c r="E1104" i="69"/>
  <c r="A1104"/>
  <c r="A1105"/>
  <c r="E1106" i="83"/>
  <c r="A1106"/>
  <c r="A1107"/>
  <c r="P1382" i="82"/>
  <c r="G1382" s="1"/>
  <c r="T1384" i="83"/>
  <c r="G1384"/>
  <c r="P1382" i="69"/>
  <c r="G1382" s="1"/>
  <c r="AD782" i="83"/>
  <c r="O110" i="69"/>
  <c r="F110" s="1"/>
  <c r="O110" i="82"/>
  <c r="F110"/>
  <c r="D812"/>
  <c r="D1260"/>
  <c r="BV1234" i="83"/>
  <c r="D856"/>
  <c r="AA856" s="1"/>
  <c r="D854" i="82"/>
  <c r="C1048" i="83"/>
  <c r="C1046" i="82"/>
  <c r="T1160" i="83"/>
  <c r="G1160" s="1"/>
  <c r="P1158" i="82"/>
  <c r="G1158"/>
  <c r="P1158" i="69"/>
  <c r="G1158" s="1"/>
  <c r="AK278" i="83"/>
  <c r="AK164"/>
  <c r="C1128" i="69"/>
  <c r="C1130" i="83"/>
  <c r="C1128" i="82"/>
  <c r="E1280" i="83"/>
  <c r="A1280" s="1"/>
  <c r="A1281" s="1"/>
  <c r="E1278" i="82"/>
  <c r="A1278" s="1"/>
  <c r="A1279" s="1"/>
  <c r="T1106" i="83"/>
  <c r="G1106"/>
  <c r="P1104" i="69"/>
  <c r="G1104" s="1"/>
  <c r="P1104" i="82"/>
  <c r="G1104"/>
  <c r="C1238"/>
  <c r="C1240" i="83"/>
  <c r="C1238" i="69"/>
  <c r="P1350" i="82"/>
  <c r="G1350"/>
  <c r="T1352" i="83"/>
  <c r="G1352" s="1"/>
  <c r="C860" i="69"/>
  <c r="C862" i="83"/>
  <c r="C860" i="82"/>
  <c r="P1002" i="69"/>
  <c r="G1002" s="1"/>
  <c r="T1004" i="83"/>
  <c r="G1004"/>
  <c r="P1002" i="82"/>
  <c r="G1002" s="1"/>
  <c r="D998"/>
  <c r="E954"/>
  <c r="A954"/>
  <c r="A955" s="1"/>
  <c r="E1094"/>
  <c r="A1094"/>
  <c r="A1095" s="1"/>
  <c r="AD1184" i="83"/>
  <c r="C898"/>
  <c r="C896" i="69"/>
  <c r="C896" i="82"/>
  <c r="E864"/>
  <c r="A864"/>
  <c r="A865"/>
  <c r="E1104"/>
  <c r="A1104" s="1"/>
  <c r="A1105" s="1"/>
  <c r="M363" i="56"/>
  <c r="E924" i="83"/>
  <c r="A924" s="1"/>
  <c r="A925" s="1"/>
  <c r="D866" i="69"/>
  <c r="D1002"/>
  <c r="E854"/>
  <c r="A854"/>
  <c r="A855"/>
  <c r="D898" i="83"/>
  <c r="AA898" s="1"/>
  <c r="E930" i="82"/>
  <c r="A930"/>
  <c r="A931" s="1"/>
  <c r="E930" i="69"/>
  <c r="A930"/>
  <c r="A931"/>
  <c r="BV1394" i="83"/>
  <c r="M116" i="56"/>
  <c r="BR478" i="83"/>
  <c r="BR472"/>
  <c r="BR450"/>
  <c r="AV262"/>
  <c r="C934" i="69"/>
  <c r="C934" i="82"/>
  <c r="O1266" i="69"/>
  <c r="F1266" s="1"/>
  <c r="O1266" i="82"/>
  <c r="F1266"/>
  <c r="O880" i="69"/>
  <c r="F880" s="1"/>
  <c r="O880" i="82"/>
  <c r="F880"/>
  <c r="O870" i="69"/>
  <c r="F870" s="1"/>
  <c r="O870" i="82"/>
  <c r="F870"/>
  <c r="M394" i="56"/>
  <c r="BR614" i="83"/>
  <c r="BR598"/>
  <c r="BR590"/>
  <c r="E814" i="69"/>
  <c r="A814" s="1"/>
  <c r="A815" s="1"/>
  <c r="E816" i="83"/>
  <c r="A816" s="1"/>
  <c r="A817" s="1"/>
  <c r="E834" i="69"/>
  <c r="A834"/>
  <c r="A835"/>
  <c r="E834" i="82"/>
  <c r="A834"/>
  <c r="A835"/>
  <c r="E1260"/>
  <c r="A1260" s="1"/>
  <c r="A1261" s="1"/>
  <c r="E1260" i="69"/>
  <c r="A1260" s="1"/>
  <c r="A1261" s="1"/>
  <c r="E1290" i="83"/>
  <c r="A1290"/>
  <c r="A1291"/>
  <c r="E1288" i="69"/>
  <c r="A1288"/>
  <c r="A1289"/>
  <c r="D882" i="83"/>
  <c r="AA882" s="1"/>
  <c r="D880" i="69"/>
  <c r="E1390" i="82"/>
  <c r="A1390" s="1"/>
  <c r="A1391" s="1"/>
  <c r="E1392" i="83"/>
  <c r="A1392"/>
  <c r="A1393" s="1"/>
  <c r="E1226" i="82"/>
  <c r="A1226"/>
  <c r="A1227"/>
  <c r="E1226" i="69"/>
  <c r="A1226"/>
  <c r="A1227"/>
  <c r="O1010"/>
  <c r="F1010"/>
  <c r="O1010" i="82"/>
  <c r="F1010" s="1"/>
  <c r="BR742" i="83"/>
  <c r="BR718"/>
  <c r="BR712"/>
  <c r="BR710"/>
  <c r="BR702"/>
  <c r="AV688"/>
  <c r="BR402"/>
  <c r="BR396"/>
  <c r="BR386"/>
  <c r="BR344"/>
  <c r="BR328"/>
  <c r="BR320"/>
  <c r="D1068" i="69"/>
  <c r="D1032" i="83"/>
  <c r="AA1032" s="1"/>
  <c r="E788" i="82"/>
  <c r="A788"/>
  <c r="A789" s="1"/>
  <c r="O912" i="69"/>
  <c r="F912"/>
  <c r="O912" i="82"/>
  <c r="F912" s="1"/>
  <c r="M218" i="56"/>
  <c r="BR654" i="83"/>
  <c r="BR652"/>
  <c r="BR650"/>
  <c r="BR648"/>
  <c r="E924" i="69"/>
  <c r="A924"/>
  <c r="A925" s="1"/>
  <c r="E926" i="83"/>
  <c r="A926"/>
  <c r="A927"/>
  <c r="E1316" i="82"/>
  <c r="A1316" s="1"/>
  <c r="A1317" s="1"/>
  <c r="E1318" i="83"/>
  <c r="A1318" s="1"/>
  <c r="A1319" s="1"/>
  <c r="D1370"/>
  <c r="AA1370"/>
  <c r="D1368" i="69"/>
  <c r="D928" i="82"/>
  <c r="D930" i="83"/>
  <c r="AA930"/>
  <c r="M61" i="56"/>
  <c r="CC176" i="83"/>
  <c r="E1122" i="82"/>
  <c r="A1122"/>
  <c r="A1123" s="1"/>
  <c r="E1124" i="83"/>
  <c r="A1124"/>
  <c r="A1125"/>
  <c r="E952" i="69"/>
  <c r="A952" s="1"/>
  <c r="A953" s="1"/>
  <c r="E952" i="82"/>
  <c r="A952"/>
  <c r="A953" s="1"/>
  <c r="E954" i="83"/>
  <c r="A954"/>
  <c r="A955" s="1"/>
  <c r="D1056" i="82"/>
  <c r="D1058" i="83"/>
  <c r="AA1058"/>
  <c r="D1220" i="82"/>
  <c r="D1222" i="83"/>
  <c r="AA1222"/>
  <c r="T1234"/>
  <c r="G1234" s="1"/>
  <c r="P1232" i="82"/>
  <c r="G1232"/>
  <c r="O1388"/>
  <c r="F1388" s="1"/>
  <c r="O1388" i="69"/>
  <c r="F1388"/>
  <c r="BV1396" i="83"/>
  <c r="AZ996"/>
  <c r="O1330" i="82"/>
  <c r="F1330"/>
  <c r="O1330" i="69"/>
  <c r="F1330" s="1"/>
  <c r="O958"/>
  <c r="F958"/>
  <c r="O958" i="82"/>
  <c r="F958" s="1"/>
  <c r="O846"/>
  <c r="F846"/>
  <c r="O846" i="69"/>
  <c r="F846" s="1"/>
  <c r="O1400" i="82"/>
  <c r="F1400"/>
  <c r="O1400" i="69"/>
  <c r="F1400" s="1"/>
  <c r="O1336"/>
  <c r="F1336"/>
  <c r="O1336" i="82"/>
  <c r="F1336" s="1"/>
  <c r="O1250"/>
  <c r="F1250"/>
  <c r="O1250" i="69"/>
  <c r="F1250" s="1"/>
  <c r="O1152"/>
  <c r="F1152"/>
  <c r="O1152" i="82"/>
  <c r="F1152" s="1"/>
  <c r="O1040" i="69"/>
  <c r="F1040"/>
  <c r="O1040" i="82"/>
  <c r="F1040" s="1"/>
  <c r="AZ1316" i="83"/>
  <c r="O1386" i="69"/>
  <c r="F1386"/>
  <c r="O1386" i="82"/>
  <c r="F1386" s="1"/>
  <c r="O1368"/>
  <c r="F1368"/>
  <c r="O1368" i="69"/>
  <c r="F1368" s="1"/>
  <c r="O1272" i="82"/>
  <c r="F1272"/>
  <c r="O1272" i="69"/>
  <c r="F1272" s="1"/>
  <c r="O1196" i="82"/>
  <c r="F1196"/>
  <c r="O1196" i="69"/>
  <c r="F1196" s="1"/>
  <c r="BK1120" i="83"/>
  <c r="AO954"/>
  <c r="D1324" i="82"/>
  <c r="AO1374" i="83"/>
  <c r="O1398" i="69"/>
  <c r="F1398"/>
  <c r="O1398" i="82"/>
  <c r="F1398" s="1"/>
  <c r="O988" i="69"/>
  <c r="F988"/>
  <c r="O988" i="82"/>
  <c r="F988" s="1"/>
  <c r="AO984" i="83"/>
  <c r="O1270" i="69"/>
  <c r="F1270" s="1"/>
  <c r="O1270" i="82"/>
  <c r="F1270"/>
  <c r="O886" i="69"/>
  <c r="F886" s="1"/>
  <c r="O886" i="82"/>
  <c r="F886"/>
  <c r="O882"/>
  <c r="F882" s="1"/>
  <c r="O882" i="69"/>
  <c r="F882"/>
  <c r="O866" i="82"/>
  <c r="F866" s="1"/>
  <c r="O866" i="69"/>
  <c r="F866"/>
  <c r="O1376"/>
  <c r="F1376" s="1"/>
  <c r="O1376" i="82"/>
  <c r="F1376"/>
  <c r="O1350" i="69"/>
  <c r="F1350" s="1"/>
  <c r="O1350" i="82"/>
  <c r="F1350"/>
  <c r="O1340" i="69"/>
  <c r="F1340" s="1"/>
  <c r="O1340" i="82"/>
  <c r="F1340"/>
  <c r="O1230"/>
  <c r="F1230" s="1"/>
  <c r="O1230" i="69"/>
  <c r="F1230"/>
  <c r="N1226" i="82"/>
  <c r="S1228" i="83"/>
  <c r="O1162" i="82"/>
  <c r="F1162"/>
  <c r="O1162" i="69"/>
  <c r="F1162" s="1"/>
  <c r="N1028"/>
  <c r="N1028" i="82"/>
  <c r="O934" i="69"/>
  <c r="F934" s="1"/>
  <c r="O934" i="82"/>
  <c r="F934"/>
  <c r="N800"/>
  <c r="S802" i="83"/>
  <c r="N970" i="82"/>
  <c r="N970" i="69"/>
  <c r="O1306" i="82"/>
  <c r="F1306" s="1"/>
  <c r="O1302"/>
  <c r="F1302"/>
  <c r="O1294"/>
  <c r="F1294" s="1"/>
  <c r="O1156"/>
  <c r="F1156"/>
  <c r="N986"/>
  <c r="N986" i="69"/>
  <c r="O962" i="82"/>
  <c r="F962"/>
  <c r="O858"/>
  <c r="F858" s="1"/>
  <c r="N1062"/>
  <c r="S1174" i="83"/>
  <c r="N1112" i="69"/>
  <c r="S1066" i="83"/>
  <c r="O1060" i="82"/>
  <c r="F1060"/>
  <c r="O1036"/>
  <c r="F1036" s="1"/>
  <c r="O928"/>
  <c r="F928"/>
  <c r="O916"/>
  <c r="F916" s="1"/>
  <c r="O908"/>
  <c r="F908"/>
  <c r="N890"/>
  <c r="O978"/>
  <c r="F978" s="1"/>
  <c r="N874" i="69"/>
  <c r="S876" i="83"/>
  <c r="O812" i="82"/>
  <c r="F812" s="1"/>
  <c r="N882"/>
  <c r="N1076" i="69"/>
  <c r="AV1006" i="83"/>
  <c r="CC1004"/>
  <c r="BR1004"/>
  <c r="CC982"/>
  <c r="CC978"/>
  <c r="AV940"/>
  <c r="BR934"/>
  <c r="BG926"/>
  <c r="CC816"/>
  <c r="CC814"/>
  <c r="CC1256"/>
  <c r="BG1256"/>
  <c r="BR1254"/>
  <c r="BG1254"/>
  <c r="AV1254"/>
  <c r="CC1252"/>
  <c r="BR1252"/>
  <c r="AV1252"/>
  <c r="BR1250"/>
  <c r="BG1250"/>
  <c r="AV1250"/>
  <c r="BG1248"/>
  <c r="AV1248"/>
  <c r="BG1244"/>
  <c r="AV1034"/>
  <c r="BG852"/>
  <c r="CC848"/>
  <c r="BG844"/>
  <c r="CC808"/>
  <c r="AV1348"/>
  <c r="AV1302"/>
  <c r="CC1238"/>
  <c r="BG1212"/>
  <c r="CC834"/>
  <c r="BR1356"/>
  <c r="BR1230"/>
  <c r="BR1204"/>
  <c r="BR1066"/>
  <c r="BG976"/>
  <c r="CC864"/>
  <c r="BR826"/>
  <c r="CC1292"/>
  <c r="CC1398"/>
  <c r="BG1394"/>
  <c r="BG1370"/>
  <c r="BG1364"/>
  <c r="BG1354"/>
  <c r="CC1122"/>
  <c r="BG1118"/>
  <c r="CC1116"/>
  <c r="BG1096"/>
  <c r="BG1350"/>
  <c r="BR1394"/>
  <c r="CC1372"/>
  <c r="BR1136"/>
  <c r="CC994"/>
  <c r="BR974"/>
  <c r="BG812"/>
  <c r="CC806"/>
  <c r="BR804"/>
  <c r="AZ192"/>
  <c r="AO192"/>
  <c r="AO1378"/>
  <c r="BK1378"/>
  <c r="E36" i="82"/>
  <c r="A36"/>
  <c r="A37" s="1"/>
  <c r="C462"/>
  <c r="C462" i="69"/>
  <c r="P110"/>
  <c r="G110" s="1"/>
  <c r="P130" i="82"/>
  <c r="G130" s="1"/>
  <c r="P130" i="69"/>
  <c r="G130"/>
  <c r="P454" i="82"/>
  <c r="G454" s="1"/>
  <c r="P454" i="69"/>
  <c r="G454"/>
  <c r="C402" i="82"/>
  <c r="C404" i="83"/>
  <c r="C402" i="69"/>
  <c r="E654" i="82"/>
  <c r="A654"/>
  <c r="A655"/>
  <c r="E654" i="69"/>
  <c r="A654" s="1"/>
  <c r="A655" s="1"/>
  <c r="E464" i="82"/>
  <c r="A464"/>
  <c r="A465" s="1"/>
  <c r="E482" i="83"/>
  <c r="A482"/>
  <c r="A483" s="1"/>
  <c r="E480" i="69"/>
  <c r="A480"/>
  <c r="A481"/>
  <c r="P674" i="82"/>
  <c r="G674" s="1"/>
  <c r="P674" i="69"/>
  <c r="G674"/>
  <c r="T712" i="83"/>
  <c r="G712" s="1"/>
  <c r="G710" i="69"/>
  <c r="T768" i="83"/>
  <c r="G768" s="1"/>
  <c r="P766" i="82"/>
  <c r="G766"/>
  <c r="D296" i="83"/>
  <c r="AA296" s="1"/>
  <c r="D294" i="69"/>
  <c r="P56" i="82"/>
  <c r="G56" s="1"/>
  <c r="T58" i="83"/>
  <c r="G58"/>
  <c r="D528"/>
  <c r="AA528" s="1"/>
  <c r="D590" i="82"/>
  <c r="D590" i="69"/>
  <c r="A291"/>
  <c r="E290" i="82"/>
  <c r="A290" s="1"/>
  <c r="A291" s="1"/>
  <c r="E292" i="83"/>
  <c r="A292" s="1"/>
  <c r="A293" s="1"/>
  <c r="E690"/>
  <c r="A690"/>
  <c r="A691"/>
  <c r="E688" i="69"/>
  <c r="A688"/>
  <c r="A689"/>
  <c r="E492" i="83"/>
  <c r="A492" s="1"/>
  <c r="A493" s="1"/>
  <c r="E490" i="69"/>
  <c r="A490" s="1"/>
  <c r="A491" s="1"/>
  <c r="C364"/>
  <c r="C366" i="83"/>
  <c r="C384" i="82"/>
  <c r="C686" i="83"/>
  <c r="C708" i="69"/>
  <c r="D446" i="83"/>
  <c r="AA446"/>
  <c r="D444" i="69"/>
  <c r="D444" i="82"/>
  <c r="P612"/>
  <c r="G612" s="1"/>
  <c r="G614" i="83"/>
  <c r="P612" i="69"/>
  <c r="G612" s="1"/>
  <c r="P208" i="82"/>
  <c r="G208"/>
  <c r="T210" i="83"/>
  <c r="G210" s="1"/>
  <c r="P208" i="69"/>
  <c r="G208"/>
  <c r="D446" i="82"/>
  <c r="P736"/>
  <c r="G736"/>
  <c r="C28" i="83"/>
  <c r="E506"/>
  <c r="A506" s="1"/>
  <c r="A507" s="1"/>
  <c r="P606" i="69"/>
  <c r="G606"/>
  <c r="T608" i="83"/>
  <c r="G608"/>
  <c r="D572"/>
  <c r="AA572"/>
  <c r="AO572"/>
  <c r="D570" i="82"/>
  <c r="E458" i="69"/>
  <c r="A458"/>
  <c r="A459"/>
  <c r="E458" i="82"/>
  <c r="A458" s="1"/>
  <c r="A459" s="1"/>
  <c r="E646" i="83"/>
  <c r="A646"/>
  <c r="A647"/>
  <c r="E644" i="69"/>
  <c r="A644" s="1"/>
  <c r="A645" s="1"/>
  <c r="E742" i="83"/>
  <c r="A742"/>
  <c r="A743" s="1"/>
  <c r="C768" i="82"/>
  <c r="C768" i="69"/>
  <c r="C752" i="82"/>
  <c r="C754" i="83"/>
  <c r="T98"/>
  <c r="G98"/>
  <c r="P424" i="82"/>
  <c r="G424" s="1"/>
  <c r="T426" i="83"/>
  <c r="G426"/>
  <c r="C26" i="69"/>
  <c r="D474"/>
  <c r="P710" i="82"/>
  <c r="G710"/>
  <c r="T588" i="83"/>
  <c r="G588"/>
  <c r="T676"/>
  <c r="G676"/>
  <c r="E644" i="82"/>
  <c r="A644"/>
  <c r="A645"/>
  <c r="C318" i="83"/>
  <c r="P56" i="69"/>
  <c r="G56"/>
  <c r="C770" i="83"/>
  <c r="T770"/>
  <c r="G770" s="1"/>
  <c r="P768" i="82"/>
  <c r="G768"/>
  <c r="T104" i="83"/>
  <c r="G104" s="1"/>
  <c r="P102" i="69"/>
  <c r="G102"/>
  <c r="P102" i="82"/>
  <c r="G102" s="1"/>
  <c r="E646"/>
  <c r="A646"/>
  <c r="A647" s="1"/>
  <c r="P614" i="69"/>
  <c r="G614"/>
  <c r="T616" i="83"/>
  <c r="G616" s="1"/>
  <c r="P614" i="82"/>
  <c r="G614"/>
  <c r="P774"/>
  <c r="G774" s="1"/>
  <c r="D638"/>
  <c r="D640" i="83"/>
  <c r="AA640" s="1"/>
  <c r="E46" i="82"/>
  <c r="A46"/>
  <c r="A47"/>
  <c r="E48" i="83"/>
  <c r="A48" s="1"/>
  <c r="A49" s="1"/>
  <c r="E46" i="69"/>
  <c r="A46"/>
  <c r="A47" s="1"/>
  <c r="D410"/>
  <c r="D410" i="82"/>
  <c r="D498" i="69"/>
  <c r="E764" i="82"/>
  <c r="A764"/>
  <c r="A765" s="1"/>
  <c r="E766" i="83"/>
  <c r="A766"/>
  <c r="A767"/>
  <c r="E764" i="69"/>
  <c r="A764" s="1"/>
  <c r="A765" s="1"/>
  <c r="E342"/>
  <c r="A342" s="1"/>
  <c r="A343" s="1"/>
  <c r="E342" i="82"/>
  <c r="A342" s="1"/>
  <c r="A343" s="1"/>
  <c r="D354" i="83"/>
  <c r="AA354"/>
  <c r="D352" i="82"/>
  <c r="D352" i="69"/>
  <c r="D412"/>
  <c r="D412" i="82"/>
  <c r="D414" i="83"/>
  <c r="AA414" s="1"/>
  <c r="BV198"/>
  <c r="AO198"/>
  <c r="D232" i="82"/>
  <c r="D234" i="83"/>
  <c r="AA234"/>
  <c r="BV234"/>
  <c r="BV294"/>
  <c r="D336" i="82"/>
  <c r="D338" i="83"/>
  <c r="AA338"/>
  <c r="AZ338" s="1"/>
  <c r="E162" i="69"/>
  <c r="A162"/>
  <c r="A163"/>
  <c r="E164" i="83"/>
  <c r="A164" s="1"/>
  <c r="A165" s="1"/>
  <c r="E162" i="82"/>
  <c r="A162"/>
  <c r="A163" s="1"/>
  <c r="C730" i="69"/>
  <c r="P278" i="82"/>
  <c r="G278" s="1"/>
  <c r="T480" i="83"/>
  <c r="G480"/>
  <c r="P478" i="69"/>
  <c r="G478" s="1"/>
  <c r="D162" i="83"/>
  <c r="AA162"/>
  <c r="D160" i="69"/>
  <c r="C228" i="83"/>
  <c r="E140" i="82"/>
  <c r="A140"/>
  <c r="A141"/>
  <c r="E142" i="83"/>
  <c r="A142"/>
  <c r="A143"/>
  <c r="T600"/>
  <c r="G600" s="1"/>
  <c r="P598" i="69"/>
  <c r="G598"/>
  <c r="D166" i="82"/>
  <c r="D166" i="69"/>
  <c r="E284" i="83"/>
  <c r="A284"/>
  <c r="A285"/>
  <c r="E282" i="82"/>
  <c r="A282"/>
  <c r="A283"/>
  <c r="C460"/>
  <c r="C462" i="83"/>
  <c r="AZ568"/>
  <c r="E694" i="69"/>
  <c r="A694" s="1"/>
  <c r="A695" s="1"/>
  <c r="C732" i="83"/>
  <c r="D610" i="69"/>
  <c r="T280" i="83"/>
  <c r="G280"/>
  <c r="E140" i="69"/>
  <c r="A140"/>
  <c r="A141" s="1"/>
  <c r="P598" i="82"/>
  <c r="G598"/>
  <c r="D108" i="83"/>
  <c r="AA108" s="1"/>
  <c r="AO326"/>
  <c r="BV326"/>
  <c r="E366"/>
  <c r="A366"/>
  <c r="A367" s="1"/>
  <c r="D686"/>
  <c r="AA686"/>
  <c r="D684" i="69"/>
  <c r="C74"/>
  <c r="C74" i="82"/>
  <c r="P650"/>
  <c r="G650"/>
  <c r="T652" i="83"/>
  <c r="G652" s="1"/>
  <c r="D464"/>
  <c r="AA464"/>
  <c r="E350" i="82"/>
  <c r="A350"/>
  <c r="A351"/>
  <c r="E350" i="69"/>
  <c r="A350" s="1"/>
  <c r="A351" s="1"/>
  <c r="E730" i="83"/>
  <c r="A730" s="1"/>
  <c r="A731" s="1"/>
  <c r="E728" i="69"/>
  <c r="A728"/>
  <c r="A729"/>
  <c r="C654"/>
  <c r="C654" i="82"/>
  <c r="C712" i="83"/>
  <c r="C710" i="69"/>
  <c r="AZ394" i="83"/>
  <c r="C470" i="82"/>
  <c r="C472" i="83"/>
  <c r="BK326"/>
  <c r="E182" i="69"/>
  <c r="A182"/>
  <c r="A183"/>
  <c r="D198" i="82"/>
  <c r="D684"/>
  <c r="C454" i="69"/>
  <c r="E480" i="82"/>
  <c r="A480" s="1"/>
  <c r="A481" s="1"/>
  <c r="D294"/>
  <c r="P574"/>
  <c r="G574" s="1"/>
  <c r="D522"/>
  <c r="D106" i="69"/>
  <c r="D190" i="82"/>
  <c r="C656" i="83"/>
  <c r="BV94"/>
  <c r="C708" i="82"/>
  <c r="C460" i="69"/>
  <c r="C684"/>
  <c r="AD154" i="83"/>
  <c r="E702" i="82"/>
  <c r="A702"/>
  <c r="A703" s="1"/>
  <c r="E702" i="69"/>
  <c r="A702"/>
  <c r="A703" s="1"/>
  <c r="C326" i="82"/>
  <c r="C328" i="83"/>
  <c r="E498" i="82"/>
  <c r="A498"/>
  <c r="A499"/>
  <c r="E500" i="83"/>
  <c r="A500" s="1"/>
  <c r="A501" s="1"/>
  <c r="D104"/>
  <c r="AA104"/>
  <c r="D156"/>
  <c r="AA156" s="1"/>
  <c r="E272"/>
  <c r="A272"/>
  <c r="A273"/>
  <c r="E270" i="69"/>
  <c r="A270" s="1"/>
  <c r="A271" s="1"/>
  <c r="C530" i="83"/>
  <c r="C528" i="82"/>
  <c r="C618" i="83"/>
  <c r="C616" i="82"/>
  <c r="E440" i="69"/>
  <c r="A440"/>
  <c r="A441" s="1"/>
  <c r="E440" i="82"/>
  <c r="A440"/>
  <c r="A441" s="1"/>
  <c r="C472"/>
  <c r="C472" i="69"/>
  <c r="D202"/>
  <c r="D202" i="82"/>
  <c r="C122" i="69"/>
  <c r="C130"/>
  <c r="T116" i="83"/>
  <c r="G116"/>
  <c r="P114" i="69"/>
  <c r="G114"/>
  <c r="C558" i="82"/>
  <c r="C560" i="83"/>
  <c r="P174" i="82"/>
  <c r="G174" s="1"/>
  <c r="P242" i="69"/>
  <c r="G242"/>
  <c r="C510" i="82"/>
  <c r="C598" i="69"/>
  <c r="C598" i="82"/>
  <c r="E594" i="83"/>
  <c r="A594" s="1"/>
  <c r="A595" s="1"/>
  <c r="D346" i="69"/>
  <c r="D348" i="83"/>
  <c r="AA348"/>
  <c r="P730" i="69"/>
  <c r="G730"/>
  <c r="T732" i="83"/>
  <c r="G732"/>
  <c r="P730" i="82"/>
  <c r="G730"/>
  <c r="E326" i="83"/>
  <c r="A326"/>
  <c r="A327" s="1"/>
  <c r="E324" i="69"/>
  <c r="A324"/>
  <c r="A325" s="1"/>
  <c r="E324" i="82"/>
  <c r="A324"/>
  <c r="A325"/>
  <c r="C576"/>
  <c r="C576" i="69"/>
  <c r="C578" i="83"/>
  <c r="C754" i="69"/>
  <c r="C756" i="83"/>
  <c r="C754" i="82"/>
  <c r="D446" i="69"/>
  <c r="E298"/>
  <c r="A298" s="1"/>
  <c r="A299" s="1"/>
  <c r="D690"/>
  <c r="C558"/>
  <c r="C322" i="82"/>
  <c r="D98"/>
  <c r="E352" i="83"/>
  <c r="A352"/>
  <c r="A353"/>
  <c r="E286" i="82"/>
  <c r="A286" s="1"/>
  <c r="A287" s="1"/>
  <c r="E282" i="69"/>
  <c r="A282" s="1"/>
  <c r="A283" s="1"/>
  <c r="C752"/>
  <c r="E388" i="82"/>
  <c r="A388" s="1"/>
  <c r="A389" s="1"/>
  <c r="E306"/>
  <c r="A306"/>
  <c r="A307" s="1"/>
  <c r="E306" i="69"/>
  <c r="A306"/>
  <c r="A307" s="1"/>
  <c r="C240" i="83"/>
  <c r="E672"/>
  <c r="A672"/>
  <c r="A673" s="1"/>
  <c r="E670" i="82"/>
  <c r="A670"/>
  <c r="A671" s="1"/>
  <c r="C774"/>
  <c r="E530" i="69"/>
  <c r="A530"/>
  <c r="A531" s="1"/>
  <c r="E530" i="82"/>
  <c r="A530"/>
  <c r="A531"/>
  <c r="E532" i="83"/>
  <c r="A532" s="1"/>
  <c r="A533" s="1"/>
  <c r="E578" i="69"/>
  <c r="A578"/>
  <c r="A579" s="1"/>
  <c r="E578" i="82"/>
  <c r="A578"/>
  <c r="A579" s="1"/>
  <c r="AO236" i="83"/>
  <c r="D266" i="69"/>
  <c r="D694"/>
  <c r="D694" i="82"/>
  <c r="AZ696" i="83"/>
  <c r="D118" i="82"/>
  <c r="D120" i="83"/>
  <c r="AA120"/>
  <c r="E674" i="82"/>
  <c r="A674" s="1"/>
  <c r="A675" s="1"/>
  <c r="A491"/>
  <c r="E146"/>
  <c r="A146" s="1"/>
  <c r="A147" s="1"/>
  <c r="E148" i="83"/>
  <c r="A148" s="1"/>
  <c r="A149" s="1"/>
  <c r="BN14"/>
  <c r="C94" i="69"/>
  <c r="C186"/>
  <c r="C188" i="83"/>
  <c r="P582" i="82"/>
  <c r="G582"/>
  <c r="T584" i="83"/>
  <c r="G584"/>
  <c r="E520" i="82"/>
  <c r="A520"/>
  <c r="A521"/>
  <c r="E230"/>
  <c r="A230"/>
  <c r="A231"/>
  <c r="E230" i="69"/>
  <c r="A230" s="1"/>
  <c r="A231" s="1"/>
  <c r="P288"/>
  <c r="G288"/>
  <c r="P288" i="82"/>
  <c r="G288"/>
  <c r="D204" i="69"/>
  <c r="D206" i="83"/>
  <c r="AA206" s="1"/>
  <c r="D260" i="82"/>
  <c r="D436"/>
  <c r="D438" i="83"/>
  <c r="AA438"/>
  <c r="D436" i="69"/>
  <c r="D456" i="82"/>
  <c r="D458" i="83"/>
  <c r="AA458"/>
  <c r="D456" i="69"/>
  <c r="D736" i="82"/>
  <c r="D738" i="83"/>
  <c r="AA738"/>
  <c r="E166" i="82"/>
  <c r="A166" s="1"/>
  <c r="A167" s="1"/>
  <c r="E168" i="83"/>
  <c r="A168"/>
  <c r="A169"/>
  <c r="E166" i="69"/>
  <c r="A166"/>
  <c r="A167"/>
  <c r="T494" i="83"/>
  <c r="G494" s="1"/>
  <c r="T460"/>
  <c r="G460" s="1"/>
  <c r="P458" i="82"/>
  <c r="G458"/>
  <c r="E358" i="83"/>
  <c r="A358" s="1"/>
  <c r="A359" s="1"/>
  <c r="E356" i="69"/>
  <c r="A356"/>
  <c r="A357" s="1"/>
  <c r="D250" i="83"/>
  <c r="AA250"/>
  <c r="D248" i="82"/>
  <c r="D420" i="69"/>
  <c r="D420" i="82"/>
  <c r="D422" i="83"/>
  <c r="AA422" s="1"/>
  <c r="D722"/>
  <c r="AA722"/>
  <c r="D720" i="82"/>
  <c r="P664" i="69"/>
  <c r="G664" s="1"/>
  <c r="P664" i="82"/>
  <c r="G664"/>
  <c r="D136"/>
  <c r="D138" i="83"/>
  <c r="AA138"/>
  <c r="D238"/>
  <c r="AA238" s="1"/>
  <c r="D236" i="82"/>
  <c r="D332" i="69"/>
  <c r="D334" i="83"/>
  <c r="AA334" s="1"/>
  <c r="D332" i="82"/>
  <c r="D340" i="69"/>
  <c r="D340" i="82"/>
  <c r="D380" i="69"/>
  <c r="D380" i="82"/>
  <c r="P54"/>
  <c r="G54"/>
  <c r="T56" i="83"/>
  <c r="G56" s="1"/>
  <c r="P54" i="69"/>
  <c r="G54"/>
  <c r="AO384" i="83"/>
  <c r="E98"/>
  <c r="A98" s="1"/>
  <c r="A99" s="1"/>
  <c r="D614" i="69"/>
  <c r="D616" i="83"/>
  <c r="AA616"/>
  <c r="D680" i="69"/>
  <c r="E626" i="83"/>
  <c r="A626"/>
  <c r="A627"/>
  <c r="P398" i="69"/>
  <c r="G398" s="1"/>
  <c r="P398" i="82"/>
  <c r="G398"/>
  <c r="D274" i="69"/>
  <c r="D532" i="83"/>
  <c r="AA532"/>
  <c r="BK532"/>
  <c r="D530" i="69"/>
  <c r="E614"/>
  <c r="A614"/>
  <c r="A615" s="1"/>
  <c r="E616" i="83"/>
  <c r="A616"/>
  <c r="A617"/>
  <c r="E416" i="82"/>
  <c r="A416" s="1"/>
  <c r="A417" s="1"/>
  <c r="E556" i="83"/>
  <c r="A556" s="1"/>
  <c r="A557" s="1"/>
  <c r="E554" i="69"/>
  <c r="A554"/>
  <c r="A555"/>
  <c r="C484" i="83"/>
  <c r="C482" i="69"/>
  <c r="E30" i="83"/>
  <c r="A30"/>
  <c r="A31" s="1"/>
  <c r="E28" i="69"/>
  <c r="A28"/>
  <c r="A29"/>
  <c r="D192"/>
  <c r="D194" i="83"/>
  <c r="AA194" s="1"/>
  <c r="E556" i="82"/>
  <c r="A556"/>
  <c r="A557" s="1"/>
  <c r="E558" i="83"/>
  <c r="A558"/>
  <c r="A559"/>
  <c r="D576" i="69"/>
  <c r="D576" i="82"/>
  <c r="T536" i="83"/>
  <c r="G536"/>
  <c r="P534" i="69"/>
  <c r="G534" s="1"/>
  <c r="D458"/>
  <c r="D460" i="83"/>
  <c r="AA460" s="1"/>
  <c r="E682" i="69"/>
  <c r="A682"/>
  <c r="A683"/>
  <c r="C336"/>
  <c r="C338" i="83"/>
  <c r="C336" i="82"/>
  <c r="C448" i="69"/>
  <c r="C450" i="83"/>
  <c r="C728" i="82"/>
  <c r="C730" i="83"/>
  <c r="C728" i="69"/>
  <c r="E238" i="82"/>
  <c r="A238" s="1"/>
  <c r="A239" s="1"/>
  <c r="E238" i="69"/>
  <c r="A238" s="1"/>
  <c r="A239" s="1"/>
  <c r="E240" i="83"/>
  <c r="A240"/>
  <c r="A241"/>
  <c r="P304" i="82"/>
  <c r="G304"/>
  <c r="E634"/>
  <c r="A634"/>
  <c r="A635" s="1"/>
  <c r="C668" i="83"/>
  <c r="C666" i="82"/>
  <c r="C622" i="83"/>
  <c r="D286"/>
  <c r="AA286"/>
  <c r="BK286"/>
  <c r="D284" i="69"/>
  <c r="P112"/>
  <c r="G112"/>
  <c r="P112" i="82"/>
  <c r="G112" s="1"/>
  <c r="E670" i="83"/>
  <c r="A670"/>
  <c r="A671"/>
  <c r="P218" i="69"/>
  <c r="G218"/>
  <c r="E232"/>
  <c r="A232"/>
  <c r="A233"/>
  <c r="E234" i="83"/>
  <c r="A234" s="1"/>
  <c r="A235" s="1"/>
  <c r="E776" i="82"/>
  <c r="A776"/>
  <c r="A777" s="1"/>
  <c r="E770" i="83"/>
  <c r="A770"/>
  <c r="A771"/>
  <c r="E768" i="69"/>
  <c r="A768"/>
  <c r="A769"/>
  <c r="E138"/>
  <c r="A138" s="1"/>
  <c r="A139" s="1"/>
  <c r="E140" i="83"/>
  <c r="A140" s="1"/>
  <c r="A141" s="1"/>
  <c r="E506" i="69"/>
  <c r="A506"/>
  <c r="A507" s="1"/>
  <c r="E506" i="82"/>
  <c r="A506"/>
  <c r="A507"/>
  <c r="E708"/>
  <c r="A708" s="1"/>
  <c r="A709" s="1"/>
  <c r="E142" i="69"/>
  <c r="A142"/>
  <c r="A143" s="1"/>
  <c r="E114" i="83"/>
  <c r="A114"/>
  <c r="A115" s="1"/>
  <c r="E112" i="82"/>
  <c r="A112"/>
  <c r="A113"/>
  <c r="C334" i="83"/>
  <c r="AG626"/>
  <c r="AI626"/>
  <c r="AH626"/>
  <c r="AJ626"/>
  <c r="AE626"/>
  <c r="AF626"/>
  <c r="AK626" s="1"/>
  <c r="AF638"/>
  <c r="AK638" s="1"/>
  <c r="AE638"/>
  <c r="AH638"/>
  <c r="AJ610"/>
  <c r="AI610"/>
  <c r="AE610"/>
  <c r="AG398"/>
  <c r="AF398"/>
  <c r="AK398" s="1"/>
  <c r="F13" i="109"/>
  <c r="AF376" i="83"/>
  <c r="AH376"/>
  <c r="G49"/>
  <c r="G47" i="69" s="1"/>
  <c r="G47" i="82"/>
  <c r="G61" i="83"/>
  <c r="G59" i="69"/>
  <c r="G59" i="82"/>
  <c r="E72"/>
  <c r="A72"/>
  <c r="A73"/>
  <c r="AK762" i="83"/>
  <c r="AF786"/>
  <c r="AH714"/>
  <c r="AI714"/>
  <c r="AH540"/>
  <c r="AH512"/>
  <c r="AF512"/>
  <c r="AK512" s="1"/>
  <c r="AF440"/>
  <c r="AI440"/>
  <c r="AE440"/>
  <c r="AF202"/>
  <c r="AK202" s="1"/>
  <c r="AJ202"/>
  <c r="AH202"/>
  <c r="AI770"/>
  <c r="AH770"/>
  <c r="AK770" s="1"/>
  <c r="AE742"/>
  <c r="AF742"/>
  <c r="AK742"/>
  <c r="AF606"/>
  <c r="AJ606"/>
  <c r="M33" i="40"/>
  <c r="D34" i="86"/>
  <c r="I35" i="70"/>
  <c r="AG284" i="83"/>
  <c r="AE284"/>
  <c r="AG148"/>
  <c r="AF122"/>
  <c r="AI122"/>
  <c r="AH20"/>
  <c r="AE20"/>
  <c r="AF20"/>
  <c r="AK20"/>
  <c r="AI1372"/>
  <c r="AE1372"/>
  <c r="AE1362"/>
  <c r="AH1362"/>
  <c r="AK1362" s="1"/>
  <c r="G1345"/>
  <c r="G1343" i="69" s="1"/>
  <c r="G1343" i="82"/>
  <c r="G1337" i="83"/>
  <c r="G1335" i="69" s="1"/>
  <c r="G1335" i="82"/>
  <c r="AG1326" i="83"/>
  <c r="AE1326"/>
  <c r="AI202"/>
  <c r="AE714"/>
  <c r="AG20"/>
  <c r="AF136"/>
  <c r="AJ376"/>
  <c r="AK376"/>
  <c r="AI284"/>
  <c r="AF690"/>
  <c r="AK690"/>
  <c r="AE424"/>
  <c r="AJ786"/>
  <c r="AI398"/>
  <c r="E36" i="56"/>
  <c r="M36"/>
  <c r="AI768" i="83"/>
  <c r="AF768"/>
  <c r="AK768"/>
  <c r="AG768"/>
  <c r="AG698"/>
  <c r="AF698"/>
  <c r="AJ698"/>
  <c r="AK698" s="1"/>
  <c r="AI698"/>
  <c r="AG656"/>
  <c r="AJ656"/>
  <c r="AJ620"/>
  <c r="AG620"/>
  <c r="AE510"/>
  <c r="AH510"/>
  <c r="AG496"/>
  <c r="AE496"/>
  <c r="AH496"/>
  <c r="AI386"/>
  <c r="AG202"/>
  <c r="AJ570"/>
  <c r="AH744"/>
  <c r="AE570"/>
  <c r="AI662"/>
  <c r="AH136"/>
  <c r="AJ714"/>
  <c r="AI1362"/>
  <c r="AK1296"/>
  <c r="AJ398"/>
  <c r="AG638"/>
  <c r="AJ638"/>
  <c r="AE436"/>
  <c r="AH436"/>
  <c r="AF724"/>
  <c r="AI724"/>
  <c r="AJ724"/>
  <c r="AE562"/>
  <c r="AE550"/>
  <c r="AI550"/>
  <c r="S149" i="86"/>
  <c r="L173" i="84"/>
  <c r="C729" i="40"/>
  <c r="C18" i="69"/>
  <c r="C9" i="88"/>
  <c r="C12" i="86"/>
  <c r="G350" i="56"/>
  <c r="A350"/>
  <c r="D632" i="69"/>
  <c r="G237" i="56"/>
  <c r="A237"/>
  <c r="D1465" i="40"/>
  <c r="S380" i="86"/>
  <c r="D376"/>
  <c r="E1373" i="40"/>
  <c r="E358" i="56"/>
  <c r="M358"/>
  <c r="E232"/>
  <c r="M232"/>
  <c r="D387" i="88"/>
  <c r="B387"/>
  <c r="L418" i="84"/>
  <c r="F367"/>
  <c r="B367"/>
  <c r="O349" i="70"/>
  <c r="B349"/>
  <c r="C382" i="88"/>
  <c r="C236"/>
  <c r="F398" i="84"/>
  <c r="B398"/>
  <c r="C1353" i="40"/>
  <c r="C1357"/>
  <c r="C648" i="83"/>
  <c r="C342" i="56"/>
  <c r="C363" i="88"/>
  <c r="C335" i="56"/>
  <c r="C341" i="70"/>
  <c r="C334"/>
  <c r="D371" i="86"/>
  <c r="E239" i="56"/>
  <c r="M239"/>
  <c r="AH472" i="83"/>
  <c r="AF386"/>
  <c r="AK386"/>
  <c r="AG770"/>
  <c r="AE270"/>
  <c r="AF610"/>
  <c r="AF662"/>
  <c r="AK662"/>
  <c r="AJ136"/>
  <c r="AG376"/>
  <c r="AH1326"/>
  <c r="AK1326" s="1"/>
  <c r="AK1374"/>
  <c r="AJ1362"/>
  <c r="AG424"/>
  <c r="AH610"/>
  <c r="AG478"/>
  <c r="AH478"/>
  <c r="AF462"/>
  <c r="AE462"/>
  <c r="P680" i="69"/>
  <c r="G680"/>
  <c r="T414" i="83"/>
  <c r="G414" s="1"/>
  <c r="P80" i="69"/>
  <c r="G80"/>
  <c r="D636"/>
  <c r="D40" i="82"/>
  <c r="C262" i="83"/>
  <c r="D1377" i="40"/>
  <c r="P666" i="82" s="1"/>
  <c r="G666" s="1"/>
  <c r="P666" i="69"/>
  <c r="G666" s="1"/>
  <c r="R382" i="56"/>
  <c r="E1413" i="40"/>
  <c r="D704" i="83" s="1"/>
  <c r="AA704" s="1"/>
  <c r="D210" i="86"/>
  <c r="G329" i="56"/>
  <c r="A329"/>
  <c r="E343" i="86"/>
  <c r="B343"/>
  <c r="D371" i="88"/>
  <c r="B371"/>
  <c r="F264" i="84"/>
  <c r="B264"/>
  <c r="C325" i="70"/>
  <c r="C366" i="86"/>
  <c r="C1493" i="40"/>
  <c r="C784" i="83" s="1"/>
  <c r="F1391" i="40"/>
  <c r="E680" i="69" s="1"/>
  <c r="A680" s="1"/>
  <c r="L289" i="84"/>
  <c r="U386" i="70"/>
  <c r="D1235" i="40"/>
  <c r="D719"/>
  <c r="T10" i="83" s="1"/>
  <c r="D277" i="86"/>
  <c r="AJ472" i="83"/>
  <c r="AJ770"/>
  <c r="AG610"/>
  <c r="AH122"/>
  <c r="AF570"/>
  <c r="AE716"/>
  <c r="AF584"/>
  <c r="AK584" s="1"/>
  <c r="AF1326"/>
  <c r="AG1362"/>
  <c r="AI540"/>
  <c r="AG122"/>
  <c r="E773" i="40"/>
  <c r="AF546" i="83"/>
  <c r="AK546"/>
  <c r="AG546"/>
  <c r="AI546"/>
  <c r="AJ490"/>
  <c r="AE490"/>
  <c r="G189" i="82"/>
  <c r="G191" i="83"/>
  <c r="G189" i="69"/>
  <c r="G261" i="83"/>
  <c r="G259" i="69"/>
  <c r="G259" i="82"/>
  <c r="G303"/>
  <c r="G305" i="83"/>
  <c r="G303" i="69"/>
  <c r="G317" i="83"/>
  <c r="G315" i="69"/>
  <c r="G315" i="82"/>
  <c r="AH570" i="83"/>
  <c r="AH456"/>
  <c r="AK456"/>
  <c r="AG456"/>
  <c r="AI270"/>
  <c r="AE122"/>
  <c r="AK52"/>
  <c r="AJ284"/>
  <c r="AF284"/>
  <c r="AK284" s="1"/>
  <c r="AK990"/>
  <c r="AK1118"/>
  <c r="AK1318"/>
  <c r="AJ1326"/>
  <c r="AK972"/>
  <c r="AK1028"/>
  <c r="AK1156"/>
  <c r="AG1372"/>
  <c r="AK1322"/>
  <c r="AF1362"/>
  <c r="AJ440"/>
  <c r="AK440"/>
  <c r="AI638"/>
  <c r="E33" i="109"/>
  <c r="AI690" i="83"/>
  <c r="AG558"/>
  <c r="AH558"/>
  <c r="AK558" s="1"/>
  <c r="G111"/>
  <c r="G109" i="69"/>
  <c r="G109" i="82"/>
  <c r="AK618" i="83"/>
  <c r="AK974"/>
  <c r="AK1022"/>
  <c r="AK1004"/>
  <c r="AK1012"/>
  <c r="AK1036"/>
  <c r="AK1164"/>
  <c r="AK1188"/>
  <c r="AK1324"/>
  <c r="AK1332"/>
  <c r="AK1380"/>
  <c r="G135"/>
  <c r="G133" i="69"/>
  <c r="G133" i="82"/>
  <c r="G287" i="83"/>
  <c r="G285" i="69"/>
  <c r="G285" i="82"/>
  <c r="G437"/>
  <c r="G439" i="83"/>
  <c r="G437" i="69"/>
  <c r="G1267" i="82"/>
  <c r="G1269" i="83"/>
  <c r="G1267" i="69" s="1"/>
  <c r="G1211" i="83"/>
  <c r="G1209" i="69"/>
  <c r="G1209" i="82"/>
  <c r="I24" i="70"/>
  <c r="E25" i="56"/>
  <c r="M25"/>
  <c r="G149" i="82"/>
  <c r="G151" i="83"/>
  <c r="G149" i="69"/>
  <c r="G203" i="83"/>
  <c r="G201" i="69" s="1"/>
  <c r="G201" i="82"/>
  <c r="G217"/>
  <c r="G219" i="83"/>
  <c r="G217" i="69" s="1"/>
  <c r="G231" i="83"/>
  <c r="G229" i="69"/>
  <c r="G229" i="82"/>
  <c r="G273" i="83"/>
  <c r="G271" i="69" s="1"/>
  <c r="G271" i="82"/>
  <c r="G329" i="83"/>
  <c r="G327" i="69"/>
  <c r="G327" i="82"/>
  <c r="G425"/>
  <c r="G427" i="83"/>
  <c r="G425" i="69"/>
  <c r="AK874" i="83"/>
  <c r="AK898"/>
  <c r="AK1122"/>
  <c r="AK1154"/>
  <c r="AK1338"/>
  <c r="AK1370"/>
  <c r="AK1394"/>
  <c r="AK274"/>
  <c r="BR404"/>
  <c r="G15"/>
  <c r="G13" i="69" s="1"/>
  <c r="G13" i="82"/>
  <c r="G39" i="83"/>
  <c r="G37" i="69"/>
  <c r="G37" i="82"/>
  <c r="G207" i="83"/>
  <c r="G205" i="69"/>
  <c r="G205" i="82"/>
  <c r="G249" i="83"/>
  <c r="G247" i="69" s="1"/>
  <c r="G247" i="82"/>
  <c r="G277" i="83"/>
  <c r="G275" i="69"/>
  <c r="G275" i="82"/>
  <c r="G293" i="83"/>
  <c r="G291" i="69"/>
  <c r="G291" i="82"/>
  <c r="G513" i="83"/>
  <c r="G511" i="69"/>
  <c r="G511" i="82"/>
  <c r="G539" i="83"/>
  <c r="G537" i="69" s="1"/>
  <c r="G537" i="82"/>
  <c r="G1375" i="83"/>
  <c r="G1373" i="69"/>
  <c r="G1373" i="82"/>
  <c r="BR558" i="83"/>
  <c r="G27" i="82"/>
  <c r="G29" i="83"/>
  <c r="G27" i="69" s="1"/>
  <c r="G101" i="83"/>
  <c r="G99" i="69"/>
  <c r="G99" i="82"/>
  <c r="G113"/>
  <c r="G115" i="83"/>
  <c r="G113" i="69"/>
  <c r="G127" i="83"/>
  <c r="G125" i="69" s="1"/>
  <c r="G125" i="82"/>
  <c r="G181" i="83"/>
  <c r="G179" i="69" s="1"/>
  <c r="G179" i="82"/>
  <c r="G237" i="83"/>
  <c r="G235" i="69"/>
  <c r="G235" i="82"/>
  <c r="G265" i="83"/>
  <c r="G263" i="69"/>
  <c r="G263" i="82"/>
  <c r="G389" i="83"/>
  <c r="G387" i="69" s="1"/>
  <c r="G387" i="82"/>
  <c r="G403" i="83"/>
  <c r="G401" i="69"/>
  <c r="G401" i="82"/>
  <c r="G763" i="83"/>
  <c r="G761" i="69"/>
  <c r="G761" i="82"/>
  <c r="G1105"/>
  <c r="G1107" i="83"/>
  <c r="G1105" i="69"/>
  <c r="G89" i="83"/>
  <c r="G87" i="69" s="1"/>
  <c r="G87" i="82"/>
  <c r="G253" i="83"/>
  <c r="G251" i="69"/>
  <c r="G251" i="82"/>
  <c r="G373"/>
  <c r="G375" i="83"/>
  <c r="G373" i="69"/>
  <c r="G725" i="82"/>
  <c r="G727" i="83"/>
  <c r="G725" i="69"/>
  <c r="AK950" i="83"/>
  <c r="AK982"/>
  <c r="AK998"/>
  <c r="AK1408"/>
  <c r="BR14"/>
  <c r="BR24"/>
  <c r="G21"/>
  <c r="G19" i="69" s="1"/>
  <c r="G19" i="82"/>
  <c r="G105" i="83"/>
  <c r="G103" i="69"/>
  <c r="G103" i="82"/>
  <c r="G185" i="83"/>
  <c r="G183" i="69"/>
  <c r="G183" i="82"/>
  <c r="G241" i="83"/>
  <c r="G239" i="69" s="1"/>
  <c r="G239" i="82"/>
  <c r="G363" i="83"/>
  <c r="G361" i="69" s="1"/>
  <c r="G361" i="82"/>
  <c r="G463"/>
  <c r="G465" i="83"/>
  <c r="G463" i="69" s="1"/>
  <c r="G655" i="82"/>
  <c r="G657" i="83"/>
  <c r="G655" i="69"/>
  <c r="G671" i="82"/>
  <c r="G673" i="83"/>
  <c r="G671" i="69"/>
  <c r="G699" i="83"/>
  <c r="G697" i="69" s="1"/>
  <c r="G697" i="82"/>
  <c r="G1139" i="83"/>
  <c r="G1137" i="69"/>
  <c r="G1137" i="82"/>
  <c r="G55" i="83"/>
  <c r="G53" i="69"/>
  <c r="G53" i="82"/>
  <c r="G93" i="83"/>
  <c r="G91" i="69" s="1"/>
  <c r="G91" i="82"/>
  <c r="G161" i="83"/>
  <c r="G159" i="69" s="1"/>
  <c r="G159" i="82"/>
  <c r="G173" i="83"/>
  <c r="G171" i="69"/>
  <c r="G171" i="82"/>
  <c r="G213"/>
  <c r="G215" i="83"/>
  <c r="G213" i="69"/>
  <c r="G297" i="82"/>
  <c r="G299" i="83"/>
  <c r="G297" i="69"/>
  <c r="G451" i="83"/>
  <c r="G449" i="69" s="1"/>
  <c r="G449" i="82"/>
  <c r="AV68" i="83"/>
  <c r="BR616"/>
  <c r="BR584"/>
  <c r="BR576"/>
  <c r="BR560"/>
  <c r="BR550"/>
  <c r="BR534"/>
  <c r="BR526"/>
  <c r="BR456"/>
  <c r="BR442"/>
  <c r="G19"/>
  <c r="G17" i="69" s="1"/>
  <c r="G17" i="82"/>
  <c r="G37" i="83"/>
  <c r="G35" i="69"/>
  <c r="G35" i="82"/>
  <c r="G47" i="83"/>
  <c r="G45" i="69"/>
  <c r="G45" i="82"/>
  <c r="G59" i="83"/>
  <c r="G57" i="69"/>
  <c r="G57" i="82"/>
  <c r="G71" i="83"/>
  <c r="G69" i="69" s="1"/>
  <c r="G69" i="82"/>
  <c r="G81" i="83"/>
  <c r="G79" i="69"/>
  <c r="G79" i="82"/>
  <c r="G125" i="83"/>
  <c r="G123" i="69"/>
  <c r="G123" i="82"/>
  <c r="G139" i="83"/>
  <c r="G137" i="69"/>
  <c r="G137" i="82"/>
  <c r="G171" i="83"/>
  <c r="G169" i="69" s="1"/>
  <c r="G169" i="82"/>
  <c r="G183" i="83"/>
  <c r="G181" i="69" s="1"/>
  <c r="G181" i="82"/>
  <c r="G229" i="83"/>
  <c r="G227" i="69"/>
  <c r="G227" i="82"/>
  <c r="G303" i="83"/>
  <c r="G301" i="69"/>
  <c r="G301" i="82"/>
  <c r="G315" i="83"/>
  <c r="G313" i="69" s="1"/>
  <c r="G313" i="82"/>
  <c r="G341" i="83"/>
  <c r="G339" i="69" s="1"/>
  <c r="G339" i="82"/>
  <c r="G387" i="83"/>
  <c r="G385" i="69"/>
  <c r="G385" i="82"/>
  <c r="G401" i="83"/>
  <c r="G399" i="69"/>
  <c r="G399" i="82"/>
  <c r="G449" i="83"/>
  <c r="G447" i="69" s="1"/>
  <c r="G447" i="82"/>
  <c r="G477" i="83"/>
  <c r="G475" i="69"/>
  <c r="G475" i="82"/>
  <c r="G489" i="83"/>
  <c r="G487" i="69"/>
  <c r="G487" i="82"/>
  <c r="G499" i="83"/>
  <c r="G497" i="69"/>
  <c r="G497" i="82"/>
  <c r="G525" i="83"/>
  <c r="G523" i="69" s="1"/>
  <c r="G523" i="82"/>
  <c r="G537" i="83"/>
  <c r="G535" i="69" s="1"/>
  <c r="G535" i="82"/>
  <c r="G561"/>
  <c r="G563" i="83"/>
  <c r="G561" i="69" s="1"/>
  <c r="G575" i="82"/>
  <c r="G577" i="83"/>
  <c r="G575" i="69"/>
  <c r="G591" i="83"/>
  <c r="G589" i="69" s="1"/>
  <c r="G589" i="82"/>
  <c r="G621" i="83"/>
  <c r="G619" i="69" s="1"/>
  <c r="G619" i="82"/>
  <c r="G633" i="83"/>
  <c r="G631" i="69"/>
  <c r="G631" i="82"/>
  <c r="G645" i="83"/>
  <c r="G643" i="69"/>
  <c r="G643" i="82"/>
  <c r="G671" i="83"/>
  <c r="G669" i="69" s="1"/>
  <c r="G669" i="82"/>
  <c r="G725" i="83"/>
  <c r="G723" i="69" s="1"/>
  <c r="G723" i="82"/>
  <c r="G741" i="83"/>
  <c r="G739" i="69"/>
  <c r="G739" i="82"/>
  <c r="G761" i="83"/>
  <c r="G759" i="69"/>
  <c r="G759" i="82"/>
  <c r="G773" i="83"/>
  <c r="G771" i="69" s="1"/>
  <c r="G771" i="82"/>
  <c r="G787" i="83"/>
  <c r="G785" i="69"/>
  <c r="G785" i="82"/>
  <c r="G1383" i="83"/>
  <c r="G1381" i="69"/>
  <c r="G1381" i="82"/>
  <c r="G1371"/>
  <c r="G1373" i="83"/>
  <c r="G1371" i="69"/>
  <c r="G1351" i="82"/>
  <c r="G1353" i="83"/>
  <c r="G1351" i="69"/>
  <c r="G1327" i="83"/>
  <c r="G1325" i="69"/>
  <c r="G1325" i="82"/>
  <c r="G1259" i="83"/>
  <c r="G1257" i="69"/>
  <c r="G1257" i="82"/>
  <c r="G1257" i="83"/>
  <c r="G1255" i="69"/>
  <c r="G1255" i="82"/>
  <c r="G1249" i="83"/>
  <c r="G1247" i="69" s="1"/>
  <c r="G1247" i="82"/>
  <c r="G1219" i="83"/>
  <c r="G1217" i="69"/>
  <c r="G1217" i="82"/>
  <c r="G1199" i="83"/>
  <c r="G1197" i="69"/>
  <c r="G1197" i="82"/>
  <c r="G1085"/>
  <c r="G1087" i="83"/>
  <c r="G1085" i="69"/>
  <c r="G1059" i="83"/>
  <c r="G1057" i="69" s="1"/>
  <c r="G1057" i="82"/>
  <c r="G975" i="83"/>
  <c r="G973" i="69" s="1"/>
  <c r="G973" i="82"/>
  <c r="G935" i="83"/>
  <c r="G933" i="69"/>
  <c r="G933" i="82"/>
  <c r="G839" i="83"/>
  <c r="G837" i="69"/>
  <c r="G837" i="82"/>
  <c r="E808" i="69"/>
  <c r="A808" s="1"/>
  <c r="A809" s="1"/>
  <c r="E808" i="82"/>
  <c r="A808"/>
  <c r="A809" s="1"/>
  <c r="E872" i="69"/>
  <c r="A872"/>
  <c r="A873" s="1"/>
  <c r="E872" i="82"/>
  <c r="A872"/>
  <c r="A873"/>
  <c r="E908" i="69"/>
  <c r="A908" s="1"/>
  <c r="A909" s="1"/>
  <c r="E910" i="83"/>
  <c r="A910"/>
  <c r="A911" s="1"/>
  <c r="E908" i="82"/>
  <c r="A908"/>
  <c r="A909"/>
  <c r="E918"/>
  <c r="A918"/>
  <c r="A919"/>
  <c r="E920" i="83"/>
  <c r="A920" s="1"/>
  <c r="A921" s="1"/>
  <c r="E918" i="69"/>
  <c r="A918" s="1"/>
  <c r="A919" s="1"/>
  <c r="E928" i="83"/>
  <c r="A928"/>
  <c r="A929"/>
  <c r="E926" i="69"/>
  <c r="A926"/>
  <c r="A927"/>
  <c r="E926" i="82"/>
  <c r="A926" s="1"/>
  <c r="A927" s="1"/>
  <c r="E972" i="69"/>
  <c r="A972"/>
  <c r="A973" s="1"/>
  <c r="E974" i="83"/>
  <c r="A974"/>
  <c r="A975" s="1"/>
  <c r="G1087" i="82"/>
  <c r="G1089" i="83"/>
  <c r="G1087" i="69"/>
  <c r="G1069" i="83"/>
  <c r="G1067" i="69" s="1"/>
  <c r="G1067" i="82"/>
  <c r="G1031" i="83"/>
  <c r="G1029" i="69" s="1"/>
  <c r="G1029" i="82"/>
  <c r="G999" i="83"/>
  <c r="G997" i="69"/>
  <c r="G997" i="82"/>
  <c r="G985"/>
  <c r="G987" i="83"/>
  <c r="G985" i="69"/>
  <c r="G915" i="83"/>
  <c r="G913" i="69" s="1"/>
  <c r="G913" i="82"/>
  <c r="G887" i="83"/>
  <c r="G885" i="69"/>
  <c r="G885" i="82"/>
  <c r="G885" i="83"/>
  <c r="G883" i="69"/>
  <c r="G883" i="82"/>
  <c r="AZ910" i="83"/>
  <c r="AD910"/>
  <c r="BV910"/>
  <c r="D1110" i="82"/>
  <c r="D1112" i="83"/>
  <c r="AA1112" s="1"/>
  <c r="D1110" i="69"/>
  <c r="AO1250" i="83"/>
  <c r="AD1250"/>
  <c r="CC88"/>
  <c r="BR88"/>
  <c r="AV76"/>
  <c r="AV74"/>
  <c r="BR768"/>
  <c r="BR758"/>
  <c r="BR752"/>
  <c r="BR726"/>
  <c r="BR436"/>
  <c r="BR434"/>
  <c r="BR424"/>
  <c r="BR410"/>
  <c r="BR278"/>
  <c r="BR262"/>
  <c r="AV228"/>
  <c r="BR222"/>
  <c r="BR220"/>
  <c r="BR190"/>
  <c r="G23"/>
  <c r="G21" i="69" s="1"/>
  <c r="G21" i="82"/>
  <c r="G31" i="83"/>
  <c r="G29" i="69"/>
  <c r="G29" i="82"/>
  <c r="G63" i="83"/>
  <c r="G61" i="69"/>
  <c r="G61" i="82"/>
  <c r="G73" i="83"/>
  <c r="G71" i="69" s="1"/>
  <c r="G71" i="82"/>
  <c r="G83" i="83"/>
  <c r="G81" i="69"/>
  <c r="G81" i="82"/>
  <c r="G95" i="83"/>
  <c r="G93" i="69"/>
  <c r="G93" i="82"/>
  <c r="G129" i="83"/>
  <c r="G127" i="69"/>
  <c r="G127" i="82"/>
  <c r="G141" i="83"/>
  <c r="G139" i="69" s="1"/>
  <c r="G139" i="82"/>
  <c r="G153" i="83"/>
  <c r="G151" i="69"/>
  <c r="G151" i="82"/>
  <c r="G209" i="83"/>
  <c r="G207" i="69"/>
  <c r="G207" i="82"/>
  <c r="G267" i="83"/>
  <c r="G265" i="69"/>
  <c r="G265" i="82"/>
  <c r="G279" i="83"/>
  <c r="G277" i="69" s="1"/>
  <c r="G277" i="82"/>
  <c r="G307" i="83"/>
  <c r="G305" i="69" s="1"/>
  <c r="G305" i="82"/>
  <c r="G331" i="83"/>
  <c r="G329" i="69"/>
  <c r="G329" i="82"/>
  <c r="G353" i="83"/>
  <c r="G351" i="69"/>
  <c r="G351" i="82"/>
  <c r="G365" i="83"/>
  <c r="G363" i="69" s="1"/>
  <c r="G363" i="82"/>
  <c r="G377" i="83"/>
  <c r="G375" i="69" s="1"/>
  <c r="G375" i="82"/>
  <c r="G405" i="83"/>
  <c r="G403" i="69"/>
  <c r="G403" i="82"/>
  <c r="G417" i="83"/>
  <c r="G415" i="69"/>
  <c r="G415" i="82"/>
  <c r="G429" i="83"/>
  <c r="G427" i="69" s="1"/>
  <c r="G427" i="82"/>
  <c r="G441" i="83"/>
  <c r="G439" i="69"/>
  <c r="G439" i="82"/>
  <c r="G453" i="83"/>
  <c r="G451" i="69"/>
  <c r="G451" i="82"/>
  <c r="G467" i="83"/>
  <c r="G465" i="69"/>
  <c r="G465" i="82"/>
  <c r="G501" i="83"/>
  <c r="G499" i="69" s="1"/>
  <c r="G499" i="82"/>
  <c r="G515" i="83"/>
  <c r="G513" i="69"/>
  <c r="G513" i="82"/>
  <c r="G541" i="83"/>
  <c r="G539" i="69"/>
  <c r="G539" i="82"/>
  <c r="G553" i="83"/>
  <c r="G551" i="69"/>
  <c r="G551" i="82"/>
  <c r="G581" i="83"/>
  <c r="G579" i="69" s="1"/>
  <c r="G579" i="82"/>
  <c r="G595" i="83"/>
  <c r="G593" i="69" s="1"/>
  <c r="G593" i="82"/>
  <c r="G609" i="83"/>
  <c r="G607" i="69"/>
  <c r="G607" i="82"/>
  <c r="G713" i="83"/>
  <c r="G711" i="69"/>
  <c r="G711" i="82"/>
  <c r="G729" i="83"/>
  <c r="G727" i="69" s="1"/>
  <c r="G727" i="82"/>
  <c r="G1407"/>
  <c r="G1409" i="83"/>
  <c r="G1407" i="69" s="1"/>
  <c r="G1399" i="83"/>
  <c r="G1397" i="69"/>
  <c r="G1397" i="82"/>
  <c r="G1385" i="83"/>
  <c r="G1383" i="69"/>
  <c r="G1383" i="82"/>
  <c r="G1363"/>
  <c r="G1365" i="83"/>
  <c r="G1363" i="69"/>
  <c r="G1355" i="83"/>
  <c r="G1353" i="69"/>
  <c r="G1353" i="82"/>
  <c r="G1271" i="83"/>
  <c r="G1269" i="69"/>
  <c r="G1269" i="82"/>
  <c r="G1243" i="83"/>
  <c r="G1241" i="69"/>
  <c r="G1241" i="82"/>
  <c r="G1231" i="83"/>
  <c r="G1229" i="69" s="1"/>
  <c r="G1229" i="82"/>
  <c r="G1077"/>
  <c r="G1079" i="83"/>
  <c r="G1077" i="69" s="1"/>
  <c r="G1061" i="83"/>
  <c r="G1059" i="69"/>
  <c r="G1059" i="82"/>
  <c r="G1053" i="83"/>
  <c r="G1051" i="69"/>
  <c r="G1051" i="82"/>
  <c r="G1007"/>
  <c r="G1009" i="83"/>
  <c r="G1007" i="69"/>
  <c r="G975" i="82"/>
  <c r="G977" i="83"/>
  <c r="G975" i="69" s="1"/>
  <c r="G965" i="82"/>
  <c r="G967" i="83"/>
  <c r="G965" i="69"/>
  <c r="G957" i="83"/>
  <c r="G955" i="69"/>
  <c r="G955" i="82"/>
  <c r="G949" i="83"/>
  <c r="G947" i="69" s="1"/>
  <c r="G947" i="82"/>
  <c r="G935"/>
  <c r="G937" i="83"/>
  <c r="G935" i="69" s="1"/>
  <c r="G927" i="83"/>
  <c r="G925" i="69"/>
  <c r="G925" i="82"/>
  <c r="G903" i="83"/>
  <c r="G901" i="69"/>
  <c r="G901" i="82"/>
  <c r="G877" i="83"/>
  <c r="G875" i="69" s="1"/>
  <c r="G875" i="82"/>
  <c r="G839"/>
  <c r="G841" i="83"/>
  <c r="G839" i="69" s="1"/>
  <c r="E874" i="83"/>
  <c r="A874"/>
  <c r="A875"/>
  <c r="E1308"/>
  <c r="A1308"/>
  <c r="A1309"/>
  <c r="E1108" i="82"/>
  <c r="A1108" s="1"/>
  <c r="A1109" s="1"/>
  <c r="CC56" i="83"/>
  <c r="AV54"/>
  <c r="BR42"/>
  <c r="BR40"/>
  <c r="BR372"/>
  <c r="BR346"/>
  <c r="BR314"/>
  <c r="BR306"/>
  <c r="BR290"/>
  <c r="BR288"/>
  <c r="BG112"/>
  <c r="BR108"/>
  <c r="BR106"/>
  <c r="AV106"/>
  <c r="AV94"/>
  <c r="G11"/>
  <c r="G9" i="69" s="1"/>
  <c r="G9" i="82"/>
  <c r="G41" i="83"/>
  <c r="G39" i="69"/>
  <c r="G39" i="82"/>
  <c r="G65" i="83"/>
  <c r="G63" i="69"/>
  <c r="G63" i="82"/>
  <c r="G75" i="83"/>
  <c r="G73" i="69" s="1"/>
  <c r="G73" i="82"/>
  <c r="G85" i="83"/>
  <c r="G83" i="69"/>
  <c r="G97" i="83"/>
  <c r="G95" i="69"/>
  <c r="G95" i="82"/>
  <c r="G131" i="83"/>
  <c r="G129" i="69" s="1"/>
  <c r="G143" i="83"/>
  <c r="G141" i="69"/>
  <c r="G155" i="83"/>
  <c r="G153" i="69" s="1"/>
  <c r="G197" i="83"/>
  <c r="G195" i="69"/>
  <c r="G195" i="82"/>
  <c r="G233" i="83"/>
  <c r="G231" i="69"/>
  <c r="G231" i="82"/>
  <c r="G245" i="83"/>
  <c r="G243" i="69" s="1"/>
  <c r="G243" i="82"/>
  <c r="G269" i="83"/>
  <c r="G267" i="69" s="1"/>
  <c r="G267" i="82"/>
  <c r="G281" i="83"/>
  <c r="G279" i="69"/>
  <c r="G279" i="82"/>
  <c r="G309" i="83"/>
  <c r="G307" i="69"/>
  <c r="G307" i="82"/>
  <c r="G333" i="83"/>
  <c r="G331" i="69" s="1"/>
  <c r="G331" i="82"/>
  <c r="G345" i="83"/>
  <c r="G343" i="69" s="1"/>
  <c r="G343" i="82"/>
  <c r="G355" i="83"/>
  <c r="G353" i="69"/>
  <c r="G353" i="82"/>
  <c r="G367" i="83"/>
  <c r="G365" i="69"/>
  <c r="G365" i="82"/>
  <c r="G379" i="83"/>
  <c r="G377" i="69" s="1"/>
  <c r="G377" i="82"/>
  <c r="G407" i="83"/>
  <c r="G405" i="69"/>
  <c r="G405" i="82"/>
  <c r="G419" i="83"/>
  <c r="G417" i="69"/>
  <c r="G417" i="82"/>
  <c r="G431" i="83"/>
  <c r="G429" i="69"/>
  <c r="G429" i="82"/>
  <c r="G443" i="83"/>
  <c r="G441" i="69" s="1"/>
  <c r="G441" i="82"/>
  <c r="G455" i="83"/>
  <c r="G453" i="69"/>
  <c r="G453" i="82"/>
  <c r="G469" i="83"/>
  <c r="G467" i="69"/>
  <c r="G467" i="82"/>
  <c r="G481" i="83"/>
  <c r="G479" i="69"/>
  <c r="G493" i="83"/>
  <c r="G491" i="69" s="1"/>
  <c r="G491" i="82"/>
  <c r="G503" i="83"/>
  <c r="G501" i="69"/>
  <c r="G517" i="83"/>
  <c r="G515" i="69" s="1"/>
  <c r="G515" i="82"/>
  <c r="G543" i="83"/>
  <c r="G541" i="69" s="1"/>
  <c r="G541" i="82"/>
  <c r="G565"/>
  <c r="G567" i="83"/>
  <c r="G565" i="69" s="1"/>
  <c r="G583" i="83"/>
  <c r="G581" i="69"/>
  <c r="G581" i="82"/>
  <c r="G597" i="83"/>
  <c r="G595" i="69" s="1"/>
  <c r="G595" i="82"/>
  <c r="G611" i="83"/>
  <c r="G609" i="69"/>
  <c r="G609" i="82"/>
  <c r="G661" i="83"/>
  <c r="G659" i="69"/>
  <c r="G659" i="82"/>
  <c r="G677" i="83"/>
  <c r="G675" i="69"/>
  <c r="G675" i="82"/>
  <c r="G689" i="83"/>
  <c r="G687" i="69" s="1"/>
  <c r="G687" i="82"/>
  <c r="G703" i="83"/>
  <c r="G701" i="69"/>
  <c r="G715" i="83"/>
  <c r="G713" i="69"/>
  <c r="G713" i="82"/>
  <c r="G775"/>
  <c r="G777" i="83"/>
  <c r="G775" i="69"/>
  <c r="G793" i="83"/>
  <c r="G791" i="69"/>
  <c r="G791" i="82"/>
  <c r="G1387" i="83"/>
  <c r="G1385" i="69"/>
  <c r="G1385" i="82"/>
  <c r="G1283" i="83"/>
  <c r="G1281" i="69"/>
  <c r="G1281" i="82"/>
  <c r="G1183" i="83"/>
  <c r="G1181" i="69" s="1"/>
  <c r="G1181" i="82"/>
  <c r="G1109" i="83"/>
  <c r="G1107" i="69"/>
  <c r="G1107" i="82"/>
  <c r="G1091" i="83"/>
  <c r="G1089" i="69"/>
  <c r="G1089" i="82"/>
  <c r="G1071" i="83"/>
  <c r="G1069" i="69"/>
  <c r="G1069" i="82"/>
  <c r="G1033" i="83"/>
  <c r="G1031" i="69" s="1"/>
  <c r="G1031" i="82"/>
  <c r="G999"/>
  <c r="G1001" i="83"/>
  <c r="G999" i="69" s="1"/>
  <c r="G917" i="82"/>
  <c r="G919" i="83"/>
  <c r="G917" i="69" s="1"/>
  <c r="G917" i="83"/>
  <c r="G915" i="69"/>
  <c r="G915" i="82"/>
  <c r="G857" i="83"/>
  <c r="G855" i="69" s="1"/>
  <c r="G855" i="82"/>
  <c r="G843" i="83"/>
  <c r="G841" i="69"/>
  <c r="G799" i="83"/>
  <c r="G797" i="82"/>
  <c r="E828" i="69"/>
  <c r="A828"/>
  <c r="A829" s="1"/>
  <c r="BK1234" i="83"/>
  <c r="BV1280"/>
  <c r="AZ1280"/>
  <c r="BG90"/>
  <c r="BR736"/>
  <c r="BR734"/>
  <c r="BR638"/>
  <c r="BR632"/>
  <c r="BR204"/>
  <c r="BR198"/>
  <c r="G119"/>
  <c r="G117" i="69"/>
  <c r="G117" i="82"/>
  <c r="G165" i="83"/>
  <c r="G163" i="69" s="1"/>
  <c r="G163" i="82"/>
  <c r="G177" i="83"/>
  <c r="G175" i="69"/>
  <c r="G175" i="82"/>
  <c r="G189" i="83"/>
  <c r="G187" i="69"/>
  <c r="G187" i="82"/>
  <c r="G199" i="83"/>
  <c r="G197" i="69"/>
  <c r="G197" i="82"/>
  <c r="G213" i="83"/>
  <c r="G211" i="69" s="1"/>
  <c r="G211" i="82"/>
  <c r="G223" i="83"/>
  <c r="G221" i="69"/>
  <c r="G221" i="82"/>
  <c r="G257" i="83"/>
  <c r="G255" i="69"/>
  <c r="G255" i="82"/>
  <c r="G283" i="83"/>
  <c r="G281" i="69"/>
  <c r="G281" i="82"/>
  <c r="G297" i="83"/>
  <c r="G295" i="69" s="1"/>
  <c r="G295" i="82"/>
  <c r="G321" i="83"/>
  <c r="G319" i="69" s="1"/>
  <c r="G319" i="82"/>
  <c r="G357" i="83"/>
  <c r="G355" i="69"/>
  <c r="G355" i="82"/>
  <c r="G381" i="83"/>
  <c r="G379" i="69"/>
  <c r="G379" i="82"/>
  <c r="G393" i="83"/>
  <c r="G391" i="69" s="1"/>
  <c r="G391" i="82"/>
  <c r="G409" i="83"/>
  <c r="G407" i="69" s="1"/>
  <c r="G407" i="82"/>
  <c r="G421" i="83"/>
  <c r="G419" i="69"/>
  <c r="G419" i="82"/>
  <c r="G445" i="83"/>
  <c r="G443" i="69"/>
  <c r="G443" i="82"/>
  <c r="G457" i="83"/>
  <c r="G455" i="69" s="1"/>
  <c r="G455" i="82"/>
  <c r="G543"/>
  <c r="G545" i="83"/>
  <c r="G543" i="69" s="1"/>
  <c r="G557" i="83"/>
  <c r="G555" i="69"/>
  <c r="G555" i="82"/>
  <c r="G569" i="83"/>
  <c r="G567" i="69"/>
  <c r="G567" i="82"/>
  <c r="G651" i="83"/>
  <c r="G649" i="69" s="1"/>
  <c r="G649" i="82"/>
  <c r="G661"/>
  <c r="G663" i="83"/>
  <c r="G661" i="69" s="1"/>
  <c r="G679" i="83"/>
  <c r="G677" i="69"/>
  <c r="G677" i="82"/>
  <c r="G1399"/>
  <c r="G1401" i="83"/>
  <c r="G1399" i="69"/>
  <c r="G1355" i="82"/>
  <c r="G1357" i="83"/>
  <c r="G1355" i="69"/>
  <c r="G1243" i="82"/>
  <c r="G1245" i="83"/>
  <c r="G1243" i="69" s="1"/>
  <c r="G1235" i="83"/>
  <c r="G1233" i="69"/>
  <c r="G1233" i="82"/>
  <c r="G1233" i="83"/>
  <c r="G1231" i="69"/>
  <c r="G1231" i="82"/>
  <c r="G1193" i="83"/>
  <c r="G1191" i="69" s="1"/>
  <c r="G1191" i="82"/>
  <c r="G1155" i="83"/>
  <c r="G1153" i="69"/>
  <c r="G1153" i="82"/>
  <c r="G1133" i="83"/>
  <c r="G1131" i="69"/>
  <c r="G1131" i="82"/>
  <c r="G1109"/>
  <c r="G1111" i="83"/>
  <c r="G1109" i="69"/>
  <c r="G1101" i="83"/>
  <c r="G1099" i="69" s="1"/>
  <c r="G1099" i="82"/>
  <c r="G1055" i="83"/>
  <c r="G1053" i="69" s="1"/>
  <c r="G1053" i="82"/>
  <c r="G1021"/>
  <c r="G1023" i="83"/>
  <c r="G1021" i="69" s="1"/>
  <c r="G993" i="83"/>
  <c r="G991" i="69"/>
  <c r="G991" i="82"/>
  <c r="G979" i="83"/>
  <c r="G977" i="69" s="1"/>
  <c r="G977" i="82"/>
  <c r="G951" i="83"/>
  <c r="G949" i="69" s="1"/>
  <c r="G949" i="82"/>
  <c r="G929" i="83"/>
  <c r="G927" i="69"/>
  <c r="G927" i="82"/>
  <c r="AD1118" i="83"/>
  <c r="BK1118"/>
  <c r="AZ1118"/>
  <c r="E1058"/>
  <c r="A1058" s="1"/>
  <c r="A1059" s="1"/>
  <c r="E1056" i="82"/>
  <c r="A1056"/>
  <c r="A1057" s="1"/>
  <c r="E1056" i="69"/>
  <c r="A1056"/>
  <c r="A1057" s="1"/>
  <c r="E1326" i="83"/>
  <c r="A1326"/>
  <c r="A1327"/>
  <c r="E1324" i="69"/>
  <c r="A1324" s="1"/>
  <c r="A1325" s="1"/>
  <c r="E1324" i="82"/>
  <c r="A1324" s="1"/>
  <c r="A1325" s="1"/>
  <c r="E1352" i="83"/>
  <c r="A1352"/>
  <c r="A1353"/>
  <c r="E1350" i="69"/>
  <c r="A1350"/>
  <c r="A1351"/>
  <c r="E1322"/>
  <c r="A1322" s="1"/>
  <c r="A1323" s="1"/>
  <c r="E1322" i="82"/>
  <c r="A1322" s="1"/>
  <c r="A1323" s="1"/>
  <c r="D900" i="69"/>
  <c r="D902" i="83"/>
  <c r="AA902"/>
  <c r="D900" i="82"/>
  <c r="E966"/>
  <c r="A966"/>
  <c r="A967"/>
  <c r="E968" i="83"/>
  <c r="A968"/>
  <c r="A969"/>
  <c r="D1066" i="82"/>
  <c r="D1068" i="83"/>
  <c r="AA1068"/>
  <c r="AD1068"/>
  <c r="D1066" i="69"/>
  <c r="E1068" i="83"/>
  <c r="A1068"/>
  <c r="A1069"/>
  <c r="E1066" i="69"/>
  <c r="A1066" s="1"/>
  <c r="A1067" s="1"/>
  <c r="E1066" i="82"/>
  <c r="A1066"/>
  <c r="A1067" s="1"/>
  <c r="P820" i="69"/>
  <c r="G820"/>
  <c r="T822" i="83"/>
  <c r="G822" s="1"/>
  <c r="P820" i="82"/>
  <c r="G820"/>
  <c r="C852" i="83"/>
  <c r="C850" i="82"/>
  <c r="D1254"/>
  <c r="D1256" i="83"/>
  <c r="AA1256"/>
  <c r="CC28"/>
  <c r="BG24"/>
  <c r="BR70"/>
  <c r="CC60"/>
  <c r="BR680"/>
  <c r="BR678"/>
  <c r="BR662"/>
  <c r="BR254"/>
  <c r="BR236"/>
  <c r="G77"/>
  <c r="G75" i="69"/>
  <c r="G75" i="82"/>
  <c r="G87" i="83"/>
  <c r="G85" i="69"/>
  <c r="G85" i="82"/>
  <c r="G109" i="83"/>
  <c r="G107" i="69" s="1"/>
  <c r="G107" i="82"/>
  <c r="G121" i="83"/>
  <c r="G119" i="69"/>
  <c r="G119" i="82"/>
  <c r="G133" i="83"/>
  <c r="G131" i="69"/>
  <c r="G131" i="82"/>
  <c r="G145" i="83"/>
  <c r="G143" i="69"/>
  <c r="G143" i="82"/>
  <c r="G157" i="83"/>
  <c r="G155" i="69" s="1"/>
  <c r="G155" i="82"/>
  <c r="G167" i="83"/>
  <c r="G165" i="69"/>
  <c r="G165" i="82"/>
  <c r="G179" i="83"/>
  <c r="G177" i="69"/>
  <c r="G177" i="82"/>
  <c r="G201" i="83"/>
  <c r="G199" i="69"/>
  <c r="G199" i="82"/>
  <c r="G225" i="83"/>
  <c r="G223" i="69" s="1"/>
  <c r="G223" i="82"/>
  <c r="G235" i="83"/>
  <c r="G233" i="69" s="1"/>
  <c r="G233" i="82"/>
  <c r="G259" i="83"/>
  <c r="G257" i="69"/>
  <c r="G257" i="82"/>
  <c r="G285" i="83"/>
  <c r="G283" i="69"/>
  <c r="G283" i="82"/>
  <c r="G323" i="83"/>
  <c r="G321" i="69" s="1"/>
  <c r="G321" i="82"/>
  <c r="G359" i="83"/>
  <c r="G357" i="69"/>
  <c r="G383" i="83"/>
  <c r="G381" i="69"/>
  <c r="G395" i="83"/>
  <c r="G393" i="69"/>
  <c r="G393" i="82"/>
  <c r="G411" i="83"/>
  <c r="G409" i="69"/>
  <c r="G409" i="82"/>
  <c r="G423" i="83"/>
  <c r="G421" i="69"/>
  <c r="G503" i="82"/>
  <c r="G505" i="83"/>
  <c r="G503" i="69" s="1"/>
  <c r="G559" i="83"/>
  <c r="G557" i="69"/>
  <c r="G613" i="82"/>
  <c r="G615" i="83"/>
  <c r="G613" i="69"/>
  <c r="G665" i="83"/>
  <c r="G663" i="69"/>
  <c r="G663" i="82"/>
  <c r="G735" i="83"/>
  <c r="G733" i="69"/>
  <c r="G733" i="82"/>
  <c r="G781" i="83"/>
  <c r="G779" i="69"/>
  <c r="G779" i="82"/>
  <c r="G1403" i="83"/>
  <c r="G1401" i="69" s="1"/>
  <c r="G1401" i="82"/>
  <c r="G1359" i="83"/>
  <c r="G1357" i="69"/>
  <c r="G1357" i="82"/>
  <c r="G1349" i="83"/>
  <c r="G1347" i="69"/>
  <c r="G1347" i="82"/>
  <c r="G1341" i="83"/>
  <c r="G1339" i="69"/>
  <c r="G1339" i="82"/>
  <c r="G1323" i="83"/>
  <c r="G1321" i="69" s="1"/>
  <c r="G1321" i="82"/>
  <c r="G1283"/>
  <c r="G1285" i="83"/>
  <c r="G1283" i="69" s="1"/>
  <c r="G1265" i="83"/>
  <c r="G1263" i="69"/>
  <c r="G1263" i="82"/>
  <c r="G1223"/>
  <c r="G1225" i="83"/>
  <c r="G1223" i="69"/>
  <c r="G1185" i="83"/>
  <c r="G1183" i="69" s="1"/>
  <c r="G1183" i="82"/>
  <c r="G1141"/>
  <c r="G1143" i="83"/>
  <c r="G1141" i="69" s="1"/>
  <c r="G1081" i="82"/>
  <c r="G1083" i="83"/>
  <c r="G1081" i="69" s="1"/>
  <c r="G1071" i="82"/>
  <c r="G1073" i="83"/>
  <c r="G1071" i="69"/>
  <c r="G1065" i="83"/>
  <c r="G1063" i="69" s="1"/>
  <c r="G1063" i="82"/>
  <c r="G1013" i="83"/>
  <c r="G1011" i="69" s="1"/>
  <c r="G1011" i="82"/>
  <c r="G995" i="83"/>
  <c r="G993" i="69"/>
  <c r="G993" i="82"/>
  <c r="G969"/>
  <c r="G971" i="83"/>
  <c r="G969" i="69"/>
  <c r="G941" i="82"/>
  <c r="G943" i="83"/>
  <c r="G941" i="69"/>
  <c r="G941" i="83"/>
  <c r="G939" i="69" s="1"/>
  <c r="G939" i="82"/>
  <c r="G921" i="83"/>
  <c r="G919" i="69"/>
  <c r="G919" i="82"/>
  <c r="G857"/>
  <c r="G859" i="83"/>
  <c r="G857" i="69"/>
  <c r="G799" i="82"/>
  <c r="G801" i="83"/>
  <c r="G799" i="69"/>
  <c r="G325" i="83"/>
  <c r="G323" i="69" s="1"/>
  <c r="G323" i="82"/>
  <c r="G337" i="83"/>
  <c r="G335" i="69"/>
  <c r="G335" i="82"/>
  <c r="G349" i="83"/>
  <c r="G347" i="69"/>
  <c r="G347" i="82"/>
  <c r="G371" i="83"/>
  <c r="G369" i="69" s="1"/>
  <c r="G369" i="82"/>
  <c r="G397" i="83"/>
  <c r="G395" i="69"/>
  <c r="G395" i="82"/>
  <c r="G413" i="83"/>
  <c r="G411" i="69"/>
  <c r="G411" i="82"/>
  <c r="G435" i="83"/>
  <c r="G433" i="69"/>
  <c r="G433" i="82"/>
  <c r="G461" i="83"/>
  <c r="G459" i="69" s="1"/>
  <c r="G459" i="82"/>
  <c r="G473" i="83"/>
  <c r="G471" i="69"/>
  <c r="G471" i="82"/>
  <c r="G485" i="83"/>
  <c r="G483" i="69"/>
  <c r="G483" i="82"/>
  <c r="G521" i="83"/>
  <c r="G519" i="69"/>
  <c r="G519" i="82"/>
  <c r="G533" i="83"/>
  <c r="G531" i="69" s="1"/>
  <c r="G531" i="82"/>
  <c r="G549" i="83"/>
  <c r="G547" i="69"/>
  <c r="G547" i="82"/>
  <c r="G587" i="83"/>
  <c r="G585" i="69"/>
  <c r="G585" i="82"/>
  <c r="G603" i="83"/>
  <c r="G601" i="69"/>
  <c r="G601" i="82"/>
  <c r="G615"/>
  <c r="G617" i="83"/>
  <c r="G615" i="69"/>
  <c r="G629" i="83"/>
  <c r="G627" i="69"/>
  <c r="G627" i="82"/>
  <c r="G721" i="83"/>
  <c r="G719" i="69"/>
  <c r="G719" i="82"/>
  <c r="G735"/>
  <c r="G737" i="83"/>
  <c r="G735" i="69"/>
  <c r="G747" i="83"/>
  <c r="G745" i="69" s="1"/>
  <c r="G745" i="82"/>
  <c r="G757" i="83"/>
  <c r="G755" i="69" s="1"/>
  <c r="G755" i="82"/>
  <c r="G1371" i="83"/>
  <c r="G1369" i="69"/>
  <c r="G1369" i="82"/>
  <c r="G1351" i="83"/>
  <c r="G1349" i="69"/>
  <c r="G1349" i="82"/>
  <c r="G1255" i="83"/>
  <c r="G1253" i="69" s="1"/>
  <c r="G1253" i="82"/>
  <c r="G1047"/>
  <c r="G1049" i="83"/>
  <c r="G1047" i="69" s="1"/>
  <c r="G1037" i="83"/>
  <c r="G1035" i="69"/>
  <c r="G1035" i="82"/>
  <c r="G971"/>
  <c r="G973" i="83"/>
  <c r="G971" i="69"/>
  <c r="G953" i="83"/>
  <c r="G951" i="69" s="1"/>
  <c r="G951" i="82"/>
  <c r="G871"/>
  <c r="G873" i="83"/>
  <c r="G871" i="69" s="1"/>
  <c r="E966"/>
  <c r="A966"/>
  <c r="A967"/>
  <c r="CC652" i="83"/>
  <c r="AV652"/>
  <c r="CC650"/>
  <c r="AV650"/>
  <c r="CC648"/>
  <c r="AV394"/>
  <c r="BG372"/>
  <c r="AV372"/>
  <c r="BG370"/>
  <c r="AV370"/>
  <c r="BG368"/>
  <c r="BR366"/>
  <c r="AV366"/>
  <c r="BR364"/>
  <c r="BG364"/>
  <c r="AV364"/>
  <c r="BR362"/>
  <c r="BG362"/>
  <c r="AV362"/>
  <c r="BR360"/>
  <c r="BG360"/>
  <c r="BR358"/>
  <c r="BG358"/>
  <c r="BR356"/>
  <c r="BG356"/>
  <c r="AV356"/>
  <c r="BG354"/>
  <c r="AV354"/>
  <c r="BG352"/>
  <c r="BR350"/>
  <c r="CC110"/>
  <c r="G17"/>
  <c r="G15" i="69"/>
  <c r="G15" i="82"/>
  <c r="G35" i="83"/>
  <c r="G33" i="69"/>
  <c r="G33" i="82"/>
  <c r="G45" i="83"/>
  <c r="G43" i="69"/>
  <c r="G43" i="82"/>
  <c r="G57" i="83"/>
  <c r="G55" i="69" s="1"/>
  <c r="G55" i="82"/>
  <c r="G91" i="83"/>
  <c r="G89" i="69"/>
  <c r="G103" i="83"/>
  <c r="G101" i="69"/>
  <c r="G101" i="82"/>
  <c r="G113" i="83"/>
  <c r="G111" i="69" s="1"/>
  <c r="G111" i="82"/>
  <c r="G137" i="83"/>
  <c r="G135" i="69"/>
  <c r="G135" i="82"/>
  <c r="G149" i="83"/>
  <c r="G147" i="69"/>
  <c r="G147" i="82"/>
  <c r="G193" i="83"/>
  <c r="G191" i="69"/>
  <c r="G205" i="83"/>
  <c r="G203" i="69"/>
  <c r="G203" i="82"/>
  <c r="G217" i="83"/>
  <c r="G215" i="69"/>
  <c r="G215" i="82"/>
  <c r="G239" i="83"/>
  <c r="G237" i="69"/>
  <c r="G237" i="82"/>
  <c r="G251" i="83"/>
  <c r="G249" i="69" s="1"/>
  <c r="G249" i="82"/>
  <c r="G263" i="83"/>
  <c r="G261" i="69" s="1"/>
  <c r="G275" i="83"/>
  <c r="G273" i="69"/>
  <c r="G301" i="83"/>
  <c r="G299" i="69" s="1"/>
  <c r="G299" i="82"/>
  <c r="G327" i="83"/>
  <c r="G325" i="69"/>
  <c r="G339" i="83"/>
  <c r="G337" i="69" s="1"/>
  <c r="G337" i="82"/>
  <c r="G351" i="83"/>
  <c r="G349" i="69" s="1"/>
  <c r="G361" i="83"/>
  <c r="G359" i="69"/>
  <c r="G373" i="83"/>
  <c r="G371" i="69" s="1"/>
  <c r="G371" i="82"/>
  <c r="G385" i="83"/>
  <c r="G383" i="69"/>
  <c r="G383" i="82"/>
  <c r="G399" i="83"/>
  <c r="G397" i="69"/>
  <c r="G397" i="82"/>
  <c r="G415" i="83"/>
  <c r="G413" i="69" s="1"/>
  <c r="G561" i="83"/>
  <c r="G559" i="69"/>
  <c r="G559" i="82"/>
  <c r="G575" i="83"/>
  <c r="G573" i="69"/>
  <c r="G573" i="82"/>
  <c r="G629"/>
  <c r="G631" i="83"/>
  <c r="G629" i="69"/>
  <c r="G643" i="83"/>
  <c r="G641" i="69"/>
  <c r="G641" i="82"/>
  <c r="G683" i="83"/>
  <c r="G681" i="69"/>
  <c r="G681" i="82"/>
  <c r="G695" i="83"/>
  <c r="G693" i="69"/>
  <c r="G693" i="82"/>
  <c r="G709" i="83"/>
  <c r="G707" i="69" s="1"/>
  <c r="G707" i="82"/>
  <c r="G785" i="83"/>
  <c r="G783" i="69"/>
  <c r="G783" i="82"/>
  <c r="G1343" i="83"/>
  <c r="G1341" i="69"/>
  <c r="G1341" i="82"/>
  <c r="G1323"/>
  <c r="G1325" i="83"/>
  <c r="G1323" i="69"/>
  <c r="G1315" i="83"/>
  <c r="G1313" i="69" s="1"/>
  <c r="G1313" i="82"/>
  <c r="G1303" i="83"/>
  <c r="G1301" i="69" s="1"/>
  <c r="G1301" i="82"/>
  <c r="G1295" i="83"/>
  <c r="G1293" i="69"/>
  <c r="G1293" i="82"/>
  <c r="G1287" i="83"/>
  <c r="G1285" i="69"/>
  <c r="G1285" i="82"/>
  <c r="G1275"/>
  <c r="G1277" i="83"/>
  <c r="G1275" i="69"/>
  <c r="G1267" i="83"/>
  <c r="G1265" i="69" s="1"/>
  <c r="G1265" i="82"/>
  <c r="G1239" i="83"/>
  <c r="G1237" i="69"/>
  <c r="G1237" i="82"/>
  <c r="G1187" i="83"/>
  <c r="G1185" i="69"/>
  <c r="G1185" i="82"/>
  <c r="G1179" i="83"/>
  <c r="G1177" i="69" s="1"/>
  <c r="G1177" i="82"/>
  <c r="G1171" i="83"/>
  <c r="G1169" i="69"/>
  <c r="G1169" i="82"/>
  <c r="G1159" i="83"/>
  <c r="G1157" i="69"/>
  <c r="G1157" i="82"/>
  <c r="G1143"/>
  <c r="G1145" i="83"/>
  <c r="G1143" i="69"/>
  <c r="G1127" i="83"/>
  <c r="G1125" i="69" s="1"/>
  <c r="G1125" i="83"/>
  <c r="G1123" i="69"/>
  <c r="G1123" i="82"/>
  <c r="G1115" i="83"/>
  <c r="G1113" i="69"/>
  <c r="G1113" i="82"/>
  <c r="G1105" i="83"/>
  <c r="G1103" i="69" s="1"/>
  <c r="G1103" i="82"/>
  <c r="G1027" i="83"/>
  <c r="G1025" i="69"/>
  <c r="G1025" i="82"/>
  <c r="G1017" i="83"/>
  <c r="G1015" i="69"/>
  <c r="G1015" i="82"/>
  <c r="G1005" i="83"/>
  <c r="G1003" i="69"/>
  <c r="G1003" i="82"/>
  <c r="G985" i="83"/>
  <c r="G983" i="69" s="1"/>
  <c r="G983" i="82"/>
  <c r="G945" i="83"/>
  <c r="G943" i="69" s="1"/>
  <c r="G943" i="82"/>
  <c r="G899" i="83"/>
  <c r="G897" i="69"/>
  <c r="G897" i="82"/>
  <c r="G883" i="83"/>
  <c r="G881" i="69"/>
  <c r="G881" i="82"/>
  <c r="G827" i="83"/>
  <c r="G825" i="69" s="1"/>
  <c r="G817" i="83"/>
  <c r="G815" i="69"/>
  <c r="G815" i="82"/>
  <c r="G807" i="83"/>
  <c r="G805" i="69"/>
  <c r="G805" i="83"/>
  <c r="G803" i="69"/>
  <c r="BK910" i="83"/>
  <c r="E1262"/>
  <c r="A1262"/>
  <c r="A1263"/>
  <c r="AD1022"/>
  <c r="BV1022"/>
  <c r="E1272" i="69"/>
  <c r="A1272"/>
  <c r="A1273" s="1"/>
  <c r="E1274" i="83"/>
  <c r="A1274"/>
  <c r="A1275"/>
  <c r="E1272" i="82"/>
  <c r="A1272"/>
  <c r="A1273"/>
  <c r="D826" i="83"/>
  <c r="AA826" s="1"/>
  <c r="D824" i="69"/>
  <c r="D824" i="82"/>
  <c r="E1340"/>
  <c r="A1340" s="1"/>
  <c r="A1341" s="1"/>
  <c r="E1342" i="83"/>
  <c r="A1342" s="1"/>
  <c r="A1343" s="1"/>
  <c r="E1340" i="69"/>
  <c r="A1340"/>
  <c r="A1341"/>
  <c r="E1396" i="83"/>
  <c r="A1396"/>
  <c r="A1397"/>
  <c r="E1394" i="82"/>
  <c r="A1394" s="1"/>
  <c r="A1395" s="1"/>
  <c r="D880" i="83"/>
  <c r="AA880" s="1"/>
  <c r="D878" i="69"/>
  <c r="D878" i="82"/>
  <c r="D1386" i="69"/>
  <c r="D1388" i="83"/>
  <c r="AA1388" s="1"/>
  <c r="D1386" i="82"/>
  <c r="E946"/>
  <c r="A946"/>
  <c r="A947"/>
  <c r="E948" i="83"/>
  <c r="A948" s="1"/>
  <c r="A949" s="1"/>
  <c r="E946" i="69"/>
  <c r="A946"/>
  <c r="A947" s="1"/>
  <c r="D1366" i="83"/>
  <c r="AA1366"/>
  <c r="AZ1366" s="1"/>
  <c r="D1364" i="82"/>
  <c r="E1134" i="69"/>
  <c r="A1134"/>
  <c r="A1135"/>
  <c r="E1134" i="82"/>
  <c r="A1134" s="1"/>
  <c r="A1135" s="1"/>
  <c r="P818"/>
  <c r="G818" s="1"/>
  <c r="T820" i="83"/>
  <c r="G820"/>
  <c r="P818" i="69"/>
  <c r="G818" s="1"/>
  <c r="D850" i="82"/>
  <c r="D852" i="83"/>
  <c r="AA852"/>
  <c r="C878" i="69"/>
  <c r="C878" i="82"/>
  <c r="C912" i="83"/>
  <c r="C910" i="69"/>
  <c r="C1080" i="83"/>
  <c r="C1078" i="69"/>
  <c r="C1078" i="82"/>
  <c r="D1148" i="83"/>
  <c r="AA1148"/>
  <c r="D1146" i="82"/>
  <c r="D794" i="69"/>
  <c r="D794" i="82"/>
  <c r="G571" i="83"/>
  <c r="G569" i="69"/>
  <c r="G569" i="82"/>
  <c r="G599" i="83"/>
  <c r="G597" i="69" s="1"/>
  <c r="G597" i="82"/>
  <c r="G613" i="83"/>
  <c r="G611" i="69"/>
  <c r="G611" i="82"/>
  <c r="G635" i="83"/>
  <c r="G633" i="69"/>
  <c r="G633" i="82"/>
  <c r="G667" i="83"/>
  <c r="G665" i="69"/>
  <c r="G665" i="82"/>
  <c r="G705" i="83"/>
  <c r="G703" i="69" s="1"/>
  <c r="G703" i="82"/>
  <c r="G717" i="83"/>
  <c r="G715" i="69"/>
  <c r="G715" i="82"/>
  <c r="G731" i="83"/>
  <c r="G729" i="69"/>
  <c r="G729" i="82"/>
  <c r="G765" i="83"/>
  <c r="G763" i="69"/>
  <c r="G763" i="82"/>
  <c r="G789" i="83"/>
  <c r="G787" i="69" s="1"/>
  <c r="G787" i="82"/>
  <c r="G1407" i="83"/>
  <c r="G1405" i="69"/>
  <c r="G1405" i="82"/>
  <c r="G1363" i="83"/>
  <c r="G1361" i="69"/>
  <c r="G1361" i="82"/>
  <c r="G1361" i="83"/>
  <c r="G1359" i="69"/>
  <c r="G1359" i="82"/>
  <c r="G1347" i="83"/>
  <c r="G1345" i="69" s="1"/>
  <c r="G1345" i="82"/>
  <c r="G1339" i="83"/>
  <c r="G1337" i="69" s="1"/>
  <c r="G1337" i="82"/>
  <c r="G1275" i="83"/>
  <c r="G1273" i="69"/>
  <c r="G1273" i="82"/>
  <c r="G1273" i="83"/>
  <c r="G1271" i="69"/>
  <c r="G1271" i="82"/>
  <c r="G1263" i="83"/>
  <c r="G1261" i="69" s="1"/>
  <c r="G1261" i="82"/>
  <c r="G1223" i="83"/>
  <c r="G1221" i="69" s="1"/>
  <c r="G1221" i="82"/>
  <c r="G1221" i="83"/>
  <c r="G1219" i="69"/>
  <c r="G1219" i="82"/>
  <c r="G1201" i="83"/>
  <c r="G1199" i="69"/>
  <c r="G1199" i="82"/>
  <c r="G1191" i="83"/>
  <c r="G1189" i="69" s="1"/>
  <c r="G1189" i="82"/>
  <c r="G1117" i="83"/>
  <c r="G1115" i="69"/>
  <c r="G1115" i="82"/>
  <c r="G1093" i="83"/>
  <c r="G1091" i="69"/>
  <c r="G1091" i="82"/>
  <c r="G1077" i="83"/>
  <c r="G1075" i="69"/>
  <c r="G1075" i="82"/>
  <c r="G1057" i="83"/>
  <c r="G1055" i="69" s="1"/>
  <c r="G1055" i="82"/>
  <c r="G1045" i="83"/>
  <c r="G1043" i="69"/>
  <c r="G1043" i="82"/>
  <c r="G997" i="83"/>
  <c r="G995" i="69"/>
  <c r="G995" i="82"/>
  <c r="G981" i="83"/>
  <c r="G979" i="69"/>
  <c r="G979" i="82"/>
  <c r="G965" i="83"/>
  <c r="G963" i="69" s="1"/>
  <c r="G963" i="82"/>
  <c r="G955" i="83"/>
  <c r="G953" i="69" s="1"/>
  <c r="G953" i="82"/>
  <c r="G863" i="83"/>
  <c r="G861" i="69"/>
  <c r="G861" i="82"/>
  <c r="G819" i="83"/>
  <c r="G817" i="69"/>
  <c r="G817" i="82"/>
  <c r="C966"/>
  <c r="E1160" i="83"/>
  <c r="A1160"/>
  <c r="A1161"/>
  <c r="E1198"/>
  <c r="A1198" s="1"/>
  <c r="A1199" s="1"/>
  <c r="BK820"/>
  <c r="D1146" i="69"/>
  <c r="E1238"/>
  <c r="A1238"/>
  <c r="A1239"/>
  <c r="E1238" i="82"/>
  <c r="A1238" s="1"/>
  <c r="A1239" s="1"/>
  <c r="D1142"/>
  <c r="D1144" i="83"/>
  <c r="AA1144" s="1"/>
  <c r="E1254"/>
  <c r="A1254"/>
  <c r="A1255" s="1"/>
  <c r="E1252" i="82"/>
  <c r="A1252"/>
  <c r="A1253"/>
  <c r="D1382"/>
  <c r="D1384" i="83"/>
  <c r="AA1384"/>
  <c r="D1382" i="69"/>
  <c r="D1128" i="83"/>
  <c r="AA1128"/>
  <c r="D1126" i="69"/>
  <c r="T1260" i="83"/>
  <c r="G1260"/>
  <c r="P1258" i="69"/>
  <c r="G1258" s="1"/>
  <c r="P1258" i="82"/>
  <c r="G1258"/>
  <c r="D852" i="69"/>
  <c r="D854" i="83"/>
  <c r="AA854" s="1"/>
  <c r="D852" i="82"/>
  <c r="T900" i="83"/>
  <c r="G900" s="1"/>
  <c r="P898" i="69"/>
  <c r="G898"/>
  <c r="P898" i="82"/>
  <c r="G898" s="1"/>
  <c r="D598" i="86"/>
  <c r="E1901" i="40"/>
  <c r="E600" i="56"/>
  <c r="M600"/>
  <c r="I599" i="70"/>
  <c r="M597" i="40"/>
  <c r="U598" i="70"/>
  <c r="L621" i="84"/>
  <c r="R599" i="56"/>
  <c r="S597" i="86"/>
  <c r="L594" i="88"/>
  <c r="C598" i="56"/>
  <c r="C596" i="86"/>
  <c r="C597" i="70"/>
  <c r="C620" i="84"/>
  <c r="C1897" i="40"/>
  <c r="D588" i="88"/>
  <c r="B588"/>
  <c r="O592" i="70"/>
  <c r="B592"/>
  <c r="F615" i="84"/>
  <c r="B615"/>
  <c r="F1887" i="40"/>
  <c r="G593" i="56"/>
  <c r="A593" s="1"/>
  <c r="D590" i="86"/>
  <c r="E1885" i="40"/>
  <c r="E592" i="56"/>
  <c r="M592"/>
  <c r="M589" i="40"/>
  <c r="L586" i="88"/>
  <c r="L613" i="84"/>
  <c r="D1883" i="40"/>
  <c r="R591" i="56"/>
  <c r="S589" i="86"/>
  <c r="U590" i="70"/>
  <c r="U589"/>
  <c r="S588" i="86"/>
  <c r="D1881" i="40"/>
  <c r="L585" i="88"/>
  <c r="C1879" i="40"/>
  <c r="C1170" i="83"/>
  <c r="C587" i="86"/>
  <c r="C584" i="88"/>
  <c r="C611" i="84"/>
  <c r="C588" i="70"/>
  <c r="C589" i="56"/>
  <c r="G578"/>
  <c r="A578"/>
  <c r="D573" i="88"/>
  <c r="B573" s="1"/>
  <c r="B575" i="40"/>
  <c r="E576" i="86"/>
  <c r="B576"/>
  <c r="F600" i="84"/>
  <c r="B600" s="1"/>
  <c r="O577" i="70"/>
  <c r="B577"/>
  <c r="E577" i="56"/>
  <c r="M577"/>
  <c r="I576" i="70"/>
  <c r="D575" i="86"/>
  <c r="E1855" i="40"/>
  <c r="D1146" i="83" s="1"/>
  <c r="AA1146" s="1"/>
  <c r="M574" i="40"/>
  <c r="D1853"/>
  <c r="R576" i="56"/>
  <c r="L571" i="88"/>
  <c r="L598" i="84"/>
  <c r="C573" i="86"/>
  <c r="C574" i="70"/>
  <c r="C597" i="84"/>
  <c r="C1851" i="40"/>
  <c r="C1140" i="82"/>
  <c r="C575" i="56"/>
  <c r="C570" i="88"/>
  <c r="G459" i="83"/>
  <c r="G457" i="69"/>
  <c r="G457" i="82"/>
  <c r="G471" i="83"/>
  <c r="G469" i="69" s="1"/>
  <c r="G469" i="82"/>
  <c r="G483" i="83"/>
  <c r="G481" i="69"/>
  <c r="G481" i="82"/>
  <c r="G529" i="83"/>
  <c r="G527" i="69"/>
  <c r="G527" i="82"/>
  <c r="G573" i="83"/>
  <c r="G571" i="69"/>
  <c r="G571" i="82"/>
  <c r="G601" i="83"/>
  <c r="G599" i="69" s="1"/>
  <c r="G599" i="82"/>
  <c r="G625" i="83"/>
  <c r="G623" i="69"/>
  <c r="G623" i="82"/>
  <c r="G637" i="83"/>
  <c r="G635" i="69"/>
  <c r="G635" i="82"/>
  <c r="G647" i="83"/>
  <c r="G645" i="69"/>
  <c r="G645" i="82"/>
  <c r="G669" i="83"/>
  <c r="G667" i="69" s="1"/>
  <c r="G667" i="82"/>
  <c r="G693" i="83"/>
  <c r="G691" i="69" s="1"/>
  <c r="G691" i="82"/>
  <c r="G707" i="83"/>
  <c r="G705" i="69"/>
  <c r="G705" i="82"/>
  <c r="G719" i="83"/>
  <c r="G717" i="69"/>
  <c r="G717" i="82"/>
  <c r="G733" i="83"/>
  <c r="G731" i="69" s="1"/>
  <c r="G731" i="82"/>
  <c r="G753" i="83"/>
  <c r="G751" i="69" s="1"/>
  <c r="G751" i="82"/>
  <c r="G767" i="83"/>
  <c r="G765" i="69"/>
  <c r="G765" i="82"/>
  <c r="G791" i="83"/>
  <c r="G789" i="69"/>
  <c r="G789" i="82"/>
  <c r="G1391" i="83"/>
  <c r="G1389" i="69" s="1"/>
  <c r="G1389" i="82"/>
  <c r="G1379" i="83"/>
  <c r="G1377" i="69"/>
  <c r="G1377" i="82"/>
  <c r="G1367" i="83"/>
  <c r="G1365" i="69"/>
  <c r="G1365" i="82"/>
  <c r="G1331" i="83"/>
  <c r="G1329" i="69"/>
  <c r="G1329" i="82"/>
  <c r="G1319" i="83"/>
  <c r="G1317" i="69" s="1"/>
  <c r="G1317" i="82"/>
  <c r="G1317" i="83"/>
  <c r="G1315" i="69"/>
  <c r="G1315" i="82"/>
  <c r="G1307" i="83"/>
  <c r="G1305" i="69"/>
  <c r="G1305" i="82"/>
  <c r="G1297" i="83"/>
  <c r="G1295" i="69"/>
  <c r="G1295" i="82"/>
  <c r="G1289" i="83"/>
  <c r="G1287" i="69" s="1"/>
  <c r="G1287" i="82"/>
  <c r="G1279" i="83"/>
  <c r="G1277" i="69" s="1"/>
  <c r="G1277" i="82"/>
  <c r="G1251" i="83"/>
  <c r="G1249" i="69"/>
  <c r="G1249" i="82"/>
  <c r="G1213" i="83"/>
  <c r="G1211" i="69"/>
  <c r="G1211" i="82"/>
  <c r="G1203" i="83"/>
  <c r="G1201" i="69" s="1"/>
  <c r="G1201" i="82"/>
  <c r="G1181" i="83"/>
  <c r="G1179" i="69"/>
  <c r="G1179" i="82"/>
  <c r="G1173" i="83"/>
  <c r="G1171" i="69"/>
  <c r="G1171" i="82"/>
  <c r="G1163" i="83"/>
  <c r="G1161" i="69"/>
  <c r="G1161" i="82"/>
  <c r="G1141" i="83"/>
  <c r="G1139" i="69" s="1"/>
  <c r="G1139" i="82"/>
  <c r="G1131" i="83"/>
  <c r="G1129" i="69"/>
  <c r="G1129" i="82"/>
  <c r="G1119" i="83"/>
  <c r="G1117" i="69"/>
  <c r="G1117" i="82"/>
  <c r="G1095" i="83"/>
  <c r="G1093" i="69"/>
  <c r="G1093" i="82"/>
  <c r="G1067" i="83"/>
  <c r="G1065" i="69" s="1"/>
  <c r="G1065" i="82"/>
  <c r="G1021" i="83"/>
  <c r="G1019" i="69"/>
  <c r="G1019" i="82"/>
  <c r="G923" i="83"/>
  <c r="G921" i="69"/>
  <c r="G921" i="82"/>
  <c r="G911" i="83"/>
  <c r="G909" i="69"/>
  <c r="G895" i="83"/>
  <c r="G893" i="69" s="1"/>
  <c r="G893" i="82"/>
  <c r="G865" i="83"/>
  <c r="G863" i="69"/>
  <c r="G851" i="83"/>
  <c r="G849" i="69" s="1"/>
  <c r="G849" i="82"/>
  <c r="G811" i="83"/>
  <c r="G809" i="69" s="1"/>
  <c r="G809" i="82"/>
  <c r="G795" i="83"/>
  <c r="C966" i="69"/>
  <c r="E1244"/>
  <c r="A1244" s="1"/>
  <c r="A1245" s="1"/>
  <c r="D796" i="83"/>
  <c r="AA796"/>
  <c r="E1252" i="69"/>
  <c r="A1252"/>
  <c r="A1253"/>
  <c r="E880" i="83"/>
  <c r="A880" s="1"/>
  <c r="A881" s="1"/>
  <c r="E878" i="69"/>
  <c r="A878" s="1"/>
  <c r="A879" s="1"/>
  <c r="D832"/>
  <c r="D834" i="83"/>
  <c r="AA834" s="1"/>
  <c r="D832" i="82"/>
  <c r="E988" i="83"/>
  <c r="A988"/>
  <c r="A989" s="1"/>
  <c r="E986" i="69"/>
  <c r="A986"/>
  <c r="A987" s="1"/>
  <c r="D914" i="83"/>
  <c r="AA914"/>
  <c r="D912" i="82"/>
  <c r="E858" i="83"/>
  <c r="A858" s="1"/>
  <c r="A859" s="1"/>
  <c r="E856" i="82"/>
  <c r="A856"/>
  <c r="A857" s="1"/>
  <c r="D1040" i="83"/>
  <c r="AA1040"/>
  <c r="BV1040"/>
  <c r="D1038" i="69"/>
  <c r="D1028" i="83"/>
  <c r="AA1028"/>
  <c r="D1026" i="69"/>
  <c r="E892" i="83"/>
  <c r="A892"/>
  <c r="A893"/>
  <c r="E890" i="69"/>
  <c r="A890" s="1"/>
  <c r="A891" s="1"/>
  <c r="E890" i="82"/>
  <c r="A890" s="1"/>
  <c r="A891" s="1"/>
  <c r="C928"/>
  <c r="C928" i="69"/>
  <c r="G881" i="83"/>
  <c r="G879" i="69" s="1"/>
  <c r="G879" i="82"/>
  <c r="G835" i="83"/>
  <c r="G833" i="69"/>
  <c r="G833" i="82"/>
  <c r="G821" i="83"/>
  <c r="G819" i="69"/>
  <c r="G819" i="82"/>
  <c r="D1022"/>
  <c r="E1296" i="69"/>
  <c r="A1296"/>
  <c r="A1297"/>
  <c r="E924" i="82"/>
  <c r="A924"/>
  <c r="A925"/>
  <c r="E1246" i="83"/>
  <c r="A1246"/>
  <c r="A1247"/>
  <c r="E996" i="82"/>
  <c r="A996" s="1"/>
  <c r="A997" s="1"/>
  <c r="D1216" i="69"/>
  <c r="E1344"/>
  <c r="A1344" s="1"/>
  <c r="A1345" s="1"/>
  <c r="D1142"/>
  <c r="E1060" i="83"/>
  <c r="A1060" s="1"/>
  <c r="A1061" s="1"/>
  <c r="E1054"/>
  <c r="A1054"/>
  <c r="A1055" s="1"/>
  <c r="E938"/>
  <c r="A938"/>
  <c r="A939" s="1"/>
  <c r="E936" i="69"/>
  <c r="A936"/>
  <c r="A937"/>
  <c r="E1106" i="82"/>
  <c r="A1106" s="1"/>
  <c r="A1107" s="1"/>
  <c r="E1108" i="83"/>
  <c r="A1108"/>
  <c r="A1109" s="1"/>
  <c r="E1106" i="69"/>
  <c r="A1106"/>
  <c r="A1107"/>
  <c r="E1154" i="83"/>
  <c r="A1154"/>
  <c r="A1155"/>
  <c r="E1152" i="82"/>
  <c r="A1152" s="1"/>
  <c r="A1153" s="1"/>
  <c r="E1232"/>
  <c r="A1232"/>
  <c r="A1233" s="1"/>
  <c r="E1234" i="83"/>
  <c r="A1234"/>
  <c r="A1235"/>
  <c r="E1232" i="69"/>
  <c r="A1232"/>
  <c r="A1233"/>
  <c r="E1000" i="83"/>
  <c r="A1000" s="1"/>
  <c r="A1001" s="1"/>
  <c r="E998" i="69"/>
  <c r="A998" s="1"/>
  <c r="A999" s="1"/>
  <c r="D1148"/>
  <c r="D1148" i="82"/>
  <c r="E1194" i="83"/>
  <c r="A1194" s="1"/>
  <c r="A1195" s="1"/>
  <c r="E1192" i="69"/>
  <c r="A1192"/>
  <c r="A1193" s="1"/>
  <c r="E1028" i="83"/>
  <c r="A1028"/>
  <c r="A1029" s="1"/>
  <c r="E1026" i="69"/>
  <c r="A1026"/>
  <c r="A1027"/>
  <c r="BK1398" i="83"/>
  <c r="C832" i="69"/>
  <c r="C832" i="82"/>
  <c r="G425" i="83"/>
  <c r="G423" i="69" s="1"/>
  <c r="G423" i="82"/>
  <c r="G437" i="83"/>
  <c r="G435" i="69"/>
  <c r="G435" i="82"/>
  <c r="G463" i="83"/>
  <c r="G461" i="69"/>
  <c r="G461" i="82"/>
  <c r="G475" i="83"/>
  <c r="G473" i="69" s="1"/>
  <c r="G473" i="82"/>
  <c r="G487" i="83"/>
  <c r="G485" i="69" s="1"/>
  <c r="G485" i="82"/>
  <c r="G507" i="83"/>
  <c r="G505" i="69"/>
  <c r="G505" i="82"/>
  <c r="G555" i="83"/>
  <c r="G553" i="69"/>
  <c r="G553" i="82"/>
  <c r="G565" i="83"/>
  <c r="G563" i="69" s="1"/>
  <c r="G563" i="82"/>
  <c r="G589" i="83"/>
  <c r="G587" i="69"/>
  <c r="G587" i="82"/>
  <c r="G605" i="83"/>
  <c r="G603" i="69"/>
  <c r="G603" i="82"/>
  <c r="G639" i="83"/>
  <c r="G637" i="69"/>
  <c r="G637" i="82"/>
  <c r="G659" i="83"/>
  <c r="G657" i="69" s="1"/>
  <c r="G657" i="82"/>
  <c r="G685" i="83"/>
  <c r="G683" i="69"/>
  <c r="G683" i="82"/>
  <c r="G697" i="83"/>
  <c r="G695" i="69"/>
  <c r="G695" i="82"/>
  <c r="G723" i="83"/>
  <c r="G721" i="69"/>
  <c r="G721" i="82"/>
  <c r="G779" i="83"/>
  <c r="G777" i="69" s="1"/>
  <c r="G777" i="82"/>
  <c r="G1395" i="83"/>
  <c r="G1393" i="69" s="1"/>
  <c r="G1393" i="82"/>
  <c r="G1393" i="83"/>
  <c r="G1391" i="69"/>
  <c r="G1391" i="82"/>
  <c r="G1381" i="83"/>
  <c r="G1379" i="69"/>
  <c r="G1379" i="82"/>
  <c r="G1333" i="83"/>
  <c r="G1331" i="69" s="1"/>
  <c r="G1331" i="82"/>
  <c r="G1309" i="83"/>
  <c r="G1307" i="69"/>
  <c r="G1307" i="82"/>
  <c r="G1299" i="83"/>
  <c r="G1297" i="69"/>
  <c r="G1297" i="82"/>
  <c r="G1291" i="83"/>
  <c r="G1289" i="69"/>
  <c r="G1289" i="82"/>
  <c r="G1253" i="83"/>
  <c r="G1251" i="69" s="1"/>
  <c r="G1251" i="82"/>
  <c r="G1227" i="83"/>
  <c r="G1225" i="69"/>
  <c r="G1225" i="82"/>
  <c r="G1215" i="83"/>
  <c r="G1213" i="69"/>
  <c r="G1213" i="82"/>
  <c r="G1207" i="83"/>
  <c r="G1205" i="69"/>
  <c r="G1205" i="82"/>
  <c r="G1195" i="83"/>
  <c r="G1193" i="69" s="1"/>
  <c r="G1193" i="82"/>
  <c r="G1175" i="83"/>
  <c r="G1173" i="69"/>
  <c r="G1173" i="82"/>
  <c r="G1167" i="83"/>
  <c r="G1165" i="69"/>
  <c r="G1165" i="82"/>
  <c r="G1165" i="83"/>
  <c r="G1163" i="69"/>
  <c r="G1163" i="82"/>
  <c r="G1149" i="83"/>
  <c r="G1147" i="69" s="1"/>
  <c r="G1147" i="82"/>
  <c r="G1135" i="83"/>
  <c r="G1133" i="69" s="1"/>
  <c r="G1133" i="82"/>
  <c r="G1121" i="83"/>
  <c r="G1119" i="69"/>
  <c r="G1119" i="82"/>
  <c r="G1097" i="83"/>
  <c r="G1095" i="69"/>
  <c r="G1095" i="82"/>
  <c r="G1051" i="83"/>
  <c r="G1049" i="69" s="1"/>
  <c r="G1049" i="82"/>
  <c r="G1039" i="83"/>
  <c r="G1037" i="69"/>
  <c r="G1037" i="82"/>
  <c r="G959" i="83"/>
  <c r="G957" i="69"/>
  <c r="G957" i="82"/>
  <c r="G853" i="83"/>
  <c r="G851" i="69"/>
  <c r="G851" i="82"/>
  <c r="G837" i="83"/>
  <c r="G835" i="69" s="1"/>
  <c r="G835" i="82"/>
  <c r="G823" i="83"/>
  <c r="G821" i="69"/>
  <c r="G821" i="82"/>
  <c r="G813" i="83"/>
  <c r="G811" i="69"/>
  <c r="G811" i="82"/>
  <c r="E1354"/>
  <c r="A1354"/>
  <c r="A1355"/>
  <c r="E1298" i="83"/>
  <c r="A1298" s="1"/>
  <c r="A1299" s="1"/>
  <c r="E1190" i="69"/>
  <c r="A1190" s="1"/>
  <c r="A1191" s="1"/>
  <c r="E996"/>
  <c r="A996"/>
  <c r="A997" s="1"/>
  <c r="E1282"/>
  <c r="A1282"/>
  <c r="A1283" s="1"/>
  <c r="E1346" i="83"/>
  <c r="A1346"/>
  <c r="A1347"/>
  <c r="E1240"/>
  <c r="A1240" s="1"/>
  <c r="A1241" s="1"/>
  <c r="D1372"/>
  <c r="AA1372" s="1"/>
  <c r="D1370" i="69"/>
  <c r="D844" i="83"/>
  <c r="AA844"/>
  <c r="AD844" s="1"/>
  <c r="D842" i="69"/>
  <c r="D836"/>
  <c r="D836" i="82"/>
  <c r="D1088" i="69"/>
  <c r="D1088" i="82"/>
  <c r="T1382" i="83"/>
  <c r="G1382"/>
  <c r="P1380" i="82"/>
  <c r="G1380" s="1"/>
  <c r="D1246" i="69"/>
  <c r="D1246" i="82"/>
  <c r="D1100" i="83"/>
  <c r="AA1100" s="1"/>
  <c r="D1098" i="82"/>
  <c r="T1226" i="83"/>
  <c r="G1226" s="1"/>
  <c r="P1224" i="82"/>
  <c r="G1224"/>
  <c r="G523" i="83"/>
  <c r="G521" i="69" s="1"/>
  <c r="G521" i="82"/>
  <c r="G535" i="83"/>
  <c r="G533" i="69"/>
  <c r="G533" i="82"/>
  <c r="G547" i="83"/>
  <c r="G545" i="69"/>
  <c r="G545" i="82"/>
  <c r="G579" i="83"/>
  <c r="G577" i="69"/>
  <c r="G577" i="82"/>
  <c r="G593" i="83"/>
  <c r="G591" i="69" s="1"/>
  <c r="G591" i="82"/>
  <c r="G607" i="83"/>
  <c r="G605" i="69"/>
  <c r="G605" i="82"/>
  <c r="G619" i="83"/>
  <c r="G617" i="69"/>
  <c r="G617" i="82"/>
  <c r="G653" i="83"/>
  <c r="G651" i="69"/>
  <c r="G651" i="82"/>
  <c r="G675" i="83"/>
  <c r="G673" i="69" s="1"/>
  <c r="G673" i="82"/>
  <c r="G687" i="83"/>
  <c r="G685" i="69" s="1"/>
  <c r="G685" i="82"/>
  <c r="G701" i="83"/>
  <c r="G699" i="69"/>
  <c r="G699" i="82"/>
  <c r="G739" i="83"/>
  <c r="G737" i="69"/>
  <c r="G737" i="82"/>
  <c r="G749" i="83"/>
  <c r="G747" i="69" s="1"/>
  <c r="G747" i="82"/>
  <c r="G759" i="83"/>
  <c r="G757" i="69" s="1"/>
  <c r="G757" i="82"/>
  <c r="G783" i="83"/>
  <c r="G781" i="69"/>
  <c r="G781" i="82"/>
  <c r="G1335" i="83"/>
  <c r="G1333" i="69"/>
  <c r="G1333" i="82"/>
  <c r="G1311" i="83"/>
  <c r="G1309" i="69" s="1"/>
  <c r="G1309" i="82"/>
  <c r="G1301" i="83"/>
  <c r="G1299" i="69"/>
  <c r="G1299" i="82"/>
  <c r="G1293" i="83"/>
  <c r="G1291" i="69"/>
  <c r="G1291" i="82"/>
  <c r="G1247" i="83"/>
  <c r="G1245" i="69"/>
  <c r="G1245" i="82"/>
  <c r="G1217" i="83"/>
  <c r="G1215" i="69" s="1"/>
  <c r="G1215" i="82"/>
  <c r="G1209" i="83"/>
  <c r="G1207" i="69"/>
  <c r="G1207" i="82"/>
  <c r="G1197" i="83"/>
  <c r="G1195" i="69"/>
  <c r="G1195" i="82"/>
  <c r="G1177" i="83"/>
  <c r="G1175" i="69"/>
  <c r="G1175" i="82"/>
  <c r="G1169" i="83"/>
  <c r="G1167" i="69" s="1"/>
  <c r="G1167" i="82"/>
  <c r="G1157" i="83"/>
  <c r="G1155" i="69" s="1"/>
  <c r="G1155" i="82"/>
  <c r="G1137" i="83"/>
  <c r="G1135" i="69"/>
  <c r="G1135" i="82"/>
  <c r="G1099" i="83"/>
  <c r="G1097" i="69"/>
  <c r="G1097" i="82"/>
  <c r="G1085" i="83"/>
  <c r="G1083" i="69" s="1"/>
  <c r="G1083" i="82"/>
  <c r="G1063" i="83"/>
  <c r="G1061" i="69"/>
  <c r="G1061" i="82"/>
  <c r="G1041" i="83"/>
  <c r="G1039" i="69"/>
  <c r="G1039" i="82"/>
  <c r="G1029" i="83"/>
  <c r="G1027" i="69"/>
  <c r="G1027" i="82"/>
  <c r="G1003" i="83"/>
  <c r="G1001" i="69" s="1"/>
  <c r="G1001" i="82"/>
  <c r="G991" i="83"/>
  <c r="G989" i="69"/>
  <c r="G989" i="82"/>
  <c r="G961" i="83"/>
  <c r="G959" i="69"/>
  <c r="G959" i="82"/>
  <c r="G939" i="83"/>
  <c r="G937" i="69"/>
  <c r="G937" i="82"/>
  <c r="G901" i="83"/>
  <c r="G899" i="69" s="1"/>
  <c r="G899" i="82"/>
  <c r="G875" i="83"/>
  <c r="G873" i="69"/>
  <c r="G873" i="82"/>
  <c r="G825" i="83"/>
  <c r="G823" i="69"/>
  <c r="G823" i="82"/>
  <c r="E1192" i="83"/>
  <c r="A1192"/>
  <c r="A1193"/>
  <c r="E1262" i="69"/>
  <c r="A1262" s="1"/>
  <c r="A1263" s="1"/>
  <c r="E1262" i="82"/>
  <c r="A1262"/>
  <c r="A1263" s="1"/>
  <c r="E1272" i="83"/>
  <c r="A1272"/>
  <c r="A1273"/>
  <c r="E1270" i="82"/>
  <c r="A1270"/>
  <c r="A1271"/>
  <c r="E910"/>
  <c r="A910" s="1"/>
  <c r="A911" s="1"/>
  <c r="E910" i="69"/>
  <c r="A910" s="1"/>
  <c r="A911" s="1"/>
  <c r="P1298"/>
  <c r="G1298" s="1"/>
  <c r="P1298" i="82"/>
  <c r="G1298"/>
  <c r="E812"/>
  <c r="A812" s="1"/>
  <c r="A813" s="1"/>
  <c r="E814" i="83"/>
  <c r="A814" s="1"/>
  <c r="A815" s="1"/>
  <c r="E812" i="69"/>
  <c r="A812"/>
  <c r="A813"/>
  <c r="O701" i="70"/>
  <c r="B701"/>
  <c r="G702" i="56"/>
  <c r="A702"/>
  <c r="E700" i="86"/>
  <c r="B700"/>
  <c r="D697" i="88"/>
  <c r="B697"/>
  <c r="F724" i="84"/>
  <c r="B724"/>
  <c r="B699" i="40"/>
  <c r="G701" i="56"/>
  <c r="A701" s="1"/>
  <c r="E699" i="86"/>
  <c r="B699"/>
  <c r="F2103" i="40"/>
  <c r="E1392" i="69"/>
  <c r="A1392" s="1"/>
  <c r="A1393" s="1"/>
  <c r="O700" i="70"/>
  <c r="B700"/>
  <c r="F723" i="84"/>
  <c r="B723" s="1"/>
  <c r="G700" i="56"/>
  <c r="A700"/>
  <c r="E698" i="86"/>
  <c r="B698" s="1"/>
  <c r="D695" i="88"/>
  <c r="B695"/>
  <c r="D2095" i="40"/>
  <c r="R697" i="56"/>
  <c r="L719" i="84"/>
  <c r="S695" i="86"/>
  <c r="U696" i="70"/>
  <c r="L692" i="88"/>
  <c r="C691"/>
  <c r="C718" i="84"/>
  <c r="C696" i="56"/>
  <c r="C678"/>
  <c r="C676" i="86"/>
  <c r="F693" i="84"/>
  <c r="B693" s="1"/>
  <c r="E669" i="86"/>
  <c r="B669"/>
  <c r="O670" i="70"/>
  <c r="B670" s="1"/>
  <c r="F2043" i="40"/>
  <c r="E1332" i="69"/>
  <c r="A1332"/>
  <c r="A1333" s="1"/>
  <c r="D666" i="88"/>
  <c r="B666"/>
  <c r="E670" i="56"/>
  <c r="M670"/>
  <c r="D668" i="86"/>
  <c r="I669" i="70"/>
  <c r="L691" i="84"/>
  <c r="U668" i="70"/>
  <c r="L664" i="88"/>
  <c r="C690" i="84"/>
  <c r="C2037" i="40"/>
  <c r="C668" i="56"/>
  <c r="C663" i="88"/>
  <c r="C666" i="86"/>
  <c r="C667" i="70"/>
  <c r="C571" i="86"/>
  <c r="C572" i="70"/>
  <c r="C595" i="84"/>
  <c r="C1847" i="40"/>
  <c r="C1136" i="82" s="1"/>
  <c r="C573" i="56"/>
  <c r="F590" i="84"/>
  <c r="B590"/>
  <c r="G568" i="56"/>
  <c r="A568" s="1"/>
  <c r="B565" i="40"/>
  <c r="E567" i="56"/>
  <c r="M567"/>
  <c r="D565" i="86"/>
  <c r="E1835" i="40"/>
  <c r="D1126" i="83"/>
  <c r="I566" i="70"/>
  <c r="L588" i="84"/>
  <c r="D1833" i="40"/>
  <c r="T1124" i="83"/>
  <c r="G1124"/>
  <c r="S564" i="86"/>
  <c r="C1831" i="40"/>
  <c r="C1120" i="69"/>
  <c r="C563" i="86"/>
  <c r="C560" i="88"/>
  <c r="C564" i="70"/>
  <c r="O559"/>
  <c r="B559"/>
  <c r="E558" i="86"/>
  <c r="B558" s="1"/>
  <c r="D555" i="88"/>
  <c r="B555"/>
  <c r="F1821" i="40"/>
  <c r="E559" i="56"/>
  <c r="M559"/>
  <c r="I558" i="70"/>
  <c r="D557" i="86"/>
  <c r="U557" i="70"/>
  <c r="D1817" i="40"/>
  <c r="T1108" i="83" s="1"/>
  <c r="G1108" s="1"/>
  <c r="P1106" i="69"/>
  <c r="G1106" s="1"/>
  <c r="S556" i="86"/>
  <c r="O550" i="70"/>
  <c r="B550" s="1"/>
  <c r="F1803" i="40"/>
  <c r="E1094" i="83"/>
  <c r="A1094"/>
  <c r="A1095" s="1"/>
  <c r="C596" i="84"/>
  <c r="C572" i="86"/>
  <c r="C573" i="70"/>
  <c r="L449" i="84"/>
  <c r="D1555" i="40"/>
  <c r="P844" i="69"/>
  <c r="G844"/>
  <c r="R427" i="56"/>
  <c r="L422" i="88"/>
  <c r="U426" i="70"/>
  <c r="L447" i="84"/>
  <c r="S423" i="86"/>
  <c r="D1551" i="40"/>
  <c r="P840" i="69"/>
  <c r="G840"/>
  <c r="R425" i="56"/>
  <c r="U424" i="70"/>
  <c r="L420" i="88"/>
  <c r="C1549" i="40"/>
  <c r="C424" i="56"/>
  <c r="C422" i="86"/>
  <c r="C423" i="70"/>
  <c r="F441" i="84"/>
  <c r="B441"/>
  <c r="G419" i="56"/>
  <c r="A419"/>
  <c r="O418" i="70"/>
  <c r="B418"/>
  <c r="D414" i="88"/>
  <c r="B414"/>
  <c r="B416" i="40"/>
  <c r="E417" i="86"/>
  <c r="B417" s="1"/>
  <c r="D416"/>
  <c r="I417" i="70"/>
  <c r="S415" i="86"/>
  <c r="L412" i="88"/>
  <c r="U416" i="70"/>
  <c r="L439" i="84"/>
  <c r="D1535" i="40"/>
  <c r="C415" i="70"/>
  <c r="C411" i="88"/>
  <c r="C438" i="84"/>
  <c r="C1531" i="40"/>
  <c r="C414" i="70"/>
  <c r="L403" i="88"/>
  <c r="D1517" i="40"/>
  <c r="P806" i="82"/>
  <c r="G806"/>
  <c r="R408" i="56"/>
  <c r="U407" i="70"/>
  <c r="L430" i="84"/>
  <c r="C406" i="70"/>
  <c r="C402" i="88"/>
  <c r="C1515" i="40"/>
  <c r="C804" i="82"/>
  <c r="P1160" i="69"/>
  <c r="G1160"/>
  <c r="E1537" i="40"/>
  <c r="C695" i="70"/>
  <c r="U565"/>
  <c r="D546" i="86"/>
  <c r="C660" i="56"/>
  <c r="C658" i="86"/>
  <c r="C682" i="84"/>
  <c r="C659" i="70"/>
  <c r="E650" i="86"/>
  <c r="B650"/>
  <c r="F674" i="84"/>
  <c r="B674"/>
  <c r="D647" i="88"/>
  <c r="B647"/>
  <c r="D647" i="86"/>
  <c r="E649" i="56"/>
  <c r="M649"/>
  <c r="I648" i="70"/>
  <c r="E1999" i="40"/>
  <c r="D1290" i="83" s="1"/>
  <c r="AA1290" s="1"/>
  <c r="D1997" i="40"/>
  <c r="L670" i="84"/>
  <c r="R648" i="56"/>
  <c r="S646" i="86"/>
  <c r="L643" i="88"/>
  <c r="C647" i="56"/>
  <c r="C645" i="86"/>
  <c r="C669" i="84"/>
  <c r="C1995" i="40"/>
  <c r="C646" i="70"/>
  <c r="C667" i="84"/>
  <c r="C644" i="70"/>
  <c r="C1991" i="40"/>
  <c r="C1280" i="82"/>
  <c r="E631" i="86"/>
  <c r="B631" s="1"/>
  <c r="F655" i="84"/>
  <c r="B655"/>
  <c r="D628" i="88"/>
  <c r="B628" s="1"/>
  <c r="F1967" i="40"/>
  <c r="E1256" i="82"/>
  <c r="A1256"/>
  <c r="A1257" s="1"/>
  <c r="C619" i="56"/>
  <c r="C617" i="86"/>
  <c r="C1939" i="40"/>
  <c r="C618" i="70"/>
  <c r="C614" i="88"/>
  <c r="D609"/>
  <c r="B609"/>
  <c r="E612" i="86"/>
  <c r="B612"/>
  <c r="F636" i="84"/>
  <c r="B636"/>
  <c r="B611" i="40"/>
  <c r="G613" i="56"/>
  <c r="A613"/>
  <c r="O612" i="70"/>
  <c r="B612" s="1"/>
  <c r="F635" i="84"/>
  <c r="B635"/>
  <c r="E611" i="86"/>
  <c r="B611" s="1"/>
  <c r="D608" i="88"/>
  <c r="B608"/>
  <c r="E1925" i="40"/>
  <c r="I611" i="70"/>
  <c r="E612" i="56"/>
  <c r="M612"/>
  <c r="D610" i="86"/>
  <c r="M609" i="40"/>
  <c r="S609" i="86"/>
  <c r="U610" i="70"/>
  <c r="D1923" i="40"/>
  <c r="R611" i="56"/>
  <c r="C608" i="86"/>
  <c r="C609" i="70"/>
  <c r="C632" i="84"/>
  <c r="O601" i="70"/>
  <c r="B601"/>
  <c r="E600" i="86"/>
  <c r="B600"/>
  <c r="F624" i="84"/>
  <c r="B624"/>
  <c r="D597" i="88"/>
  <c r="B597"/>
  <c r="D599" i="86"/>
  <c r="I600" i="70"/>
  <c r="E1903" i="40"/>
  <c r="D1192" i="69"/>
  <c r="U661" i="70"/>
  <c r="L657" i="88"/>
  <c r="L684" i="84"/>
  <c r="D2025" i="40"/>
  <c r="C661" i="56"/>
  <c r="C660" i="70"/>
  <c r="C683" i="84"/>
  <c r="C656" i="88"/>
  <c r="C659" i="86"/>
  <c r="F675" i="84"/>
  <c r="B675" s="1"/>
  <c r="G653" i="56"/>
  <c r="A653"/>
  <c r="D648" i="88"/>
  <c r="B648" s="1"/>
  <c r="E651" i="86"/>
  <c r="B651"/>
  <c r="O652" i="70"/>
  <c r="B652" s="1"/>
  <c r="B650" i="40"/>
  <c r="G636" i="56"/>
  <c r="A636"/>
  <c r="E634" i="86"/>
  <c r="B634"/>
  <c r="O635" i="70"/>
  <c r="B635"/>
  <c r="D631" i="88"/>
  <c r="B631"/>
  <c r="G635" i="56"/>
  <c r="A635"/>
  <c r="D630" i="88"/>
  <c r="B630"/>
  <c r="E633" i="86"/>
  <c r="B633"/>
  <c r="O634" i="70"/>
  <c r="B634"/>
  <c r="F657" i="84"/>
  <c r="B657"/>
  <c r="B632" i="40"/>
  <c r="F656" i="84"/>
  <c r="B656"/>
  <c r="D629" i="88"/>
  <c r="B629" s="1"/>
  <c r="B631" i="40"/>
  <c r="G634" i="56"/>
  <c r="A634"/>
  <c r="E632" i="86"/>
  <c r="B632"/>
  <c r="E1967" i="40"/>
  <c r="D1256" i="69"/>
  <c r="D631" i="86"/>
  <c r="C615" i="88"/>
  <c r="C1941" i="40"/>
  <c r="C1230" i="82" s="1"/>
  <c r="C1232" i="83"/>
  <c r="C620" i="56"/>
  <c r="G615"/>
  <c r="A615"/>
  <c r="E613" i="86"/>
  <c r="B613" s="1"/>
  <c r="B612" i="40"/>
  <c r="O614" i="70"/>
  <c r="B614" s="1"/>
  <c r="D610" i="88"/>
  <c r="B610"/>
  <c r="I613" i="70"/>
  <c r="D612" i="86"/>
  <c r="M610" i="40"/>
  <c r="E613" i="56"/>
  <c r="M613"/>
  <c r="I612" i="70"/>
  <c r="D611" i="86"/>
  <c r="D1925" i="40"/>
  <c r="R612" i="56"/>
  <c r="P920" i="82"/>
  <c r="G920" s="1"/>
  <c r="F1969" i="40"/>
  <c r="C414" i="86"/>
  <c r="C2093" i="40"/>
  <c r="C437" i="84"/>
  <c r="E1819" i="40"/>
  <c r="D1110" i="83" s="1"/>
  <c r="AA1110" s="1"/>
  <c r="BK1110" s="1"/>
  <c r="D563" i="88"/>
  <c r="B563" s="1"/>
  <c r="C2023" i="40"/>
  <c r="C1312" i="82"/>
  <c r="S425" i="86"/>
  <c r="C619" i="70"/>
  <c r="S667" i="86"/>
  <c r="L686" i="84"/>
  <c r="U663" i="70"/>
  <c r="L659" i="88"/>
  <c r="U662" i="70"/>
  <c r="R663" i="56"/>
  <c r="C2025" i="40"/>
  <c r="C1316" i="83" s="1"/>
  <c r="C662" i="56"/>
  <c r="C660" i="86"/>
  <c r="C657" i="88"/>
  <c r="C661" i="70"/>
  <c r="P920" i="69"/>
  <c r="G920"/>
  <c r="E1200" i="82"/>
  <c r="A1200"/>
  <c r="A1201" s="1"/>
  <c r="E2005" i="40"/>
  <c r="M611"/>
  <c r="F1931"/>
  <c r="C569" i="88"/>
  <c r="C2057" i="40"/>
  <c r="I651" i="70"/>
  <c r="C416" i="56"/>
  <c r="C410" i="88"/>
  <c r="O567" i="70"/>
  <c r="B567"/>
  <c r="S660" i="86"/>
  <c r="D696" i="88"/>
  <c r="B696"/>
  <c r="C642" i="84"/>
  <c r="R669" i="56"/>
  <c r="D2035" i="40"/>
  <c r="R667" i="56"/>
  <c r="U666" i="70"/>
  <c r="L662" i="88"/>
  <c r="L689" i="84"/>
  <c r="C2033" i="40"/>
  <c r="C666" i="56"/>
  <c r="C664" i="86"/>
  <c r="C665" i="70"/>
  <c r="C661" i="88"/>
  <c r="C688" i="84"/>
  <c r="C660" i="88"/>
  <c r="C687" i="84"/>
  <c r="C663" i="86"/>
  <c r="C664" i="70"/>
  <c r="C664" i="56"/>
  <c r="C2029" i="40"/>
  <c r="C1320" i="83"/>
  <c r="C661" i="86"/>
  <c r="C2027" i="40"/>
  <c r="C663" i="56"/>
  <c r="C662" i="70"/>
  <c r="C685" i="84"/>
  <c r="C658" i="88"/>
  <c r="E1132" i="69"/>
  <c r="A1132"/>
  <c r="A1133" s="1"/>
  <c r="E1200"/>
  <c r="A1200"/>
  <c r="A1201"/>
  <c r="E934" i="82"/>
  <c r="A934" s="1"/>
  <c r="A935" s="1"/>
  <c r="E934" i="69"/>
  <c r="A934"/>
  <c r="A935" s="1"/>
  <c r="F637" i="84"/>
  <c r="B637"/>
  <c r="C574" i="56"/>
  <c r="E652"/>
  <c r="M652"/>
  <c r="C1533" i="40"/>
  <c r="C413" i="86"/>
  <c r="F582" i="84"/>
  <c r="B582"/>
  <c r="E566" i="86"/>
  <c r="B566" s="1"/>
  <c r="R662" i="56"/>
  <c r="E418"/>
  <c r="M418"/>
  <c r="C429" i="84"/>
  <c r="C618" i="86"/>
  <c r="D2039" i="40"/>
  <c r="U677" i="70"/>
  <c r="S676" i="86"/>
  <c r="L673" i="88"/>
  <c r="D2057" i="40"/>
  <c r="R678" i="56"/>
  <c r="L700" i="84"/>
  <c r="F692"/>
  <c r="B692"/>
  <c r="B667" i="40"/>
  <c r="G670" i="56"/>
  <c r="A670" s="1"/>
  <c r="E668" i="86"/>
  <c r="B668"/>
  <c r="E669" i="56"/>
  <c r="M669"/>
  <c r="D667" i="86"/>
  <c r="I668" i="70"/>
  <c r="E2039" i="40"/>
  <c r="D1328" i="69" s="1"/>
  <c r="U667" i="70"/>
  <c r="L663" i="88"/>
  <c r="D2037" i="40"/>
  <c r="R668" i="56"/>
  <c r="S666" i="86"/>
  <c r="C2035" i="40"/>
  <c r="C1324" i="82" s="1"/>
  <c r="C667" i="56"/>
  <c r="C666" i="70"/>
  <c r="C665" i="86"/>
  <c r="C662" i="88"/>
  <c r="C689" i="84"/>
  <c r="U494" i="70"/>
  <c r="C515" i="84"/>
  <c r="F501"/>
  <c r="B501" s="1"/>
  <c r="G488" i="56"/>
  <c r="A488"/>
  <c r="E486" i="86"/>
  <c r="B486" s="1"/>
  <c r="D1673" i="40"/>
  <c r="P962" i="82"/>
  <c r="G962" s="1"/>
  <c r="R486" i="56"/>
  <c r="C480" i="88"/>
  <c r="C483" i="86"/>
  <c r="C484" i="70"/>
  <c r="C479" i="88"/>
  <c r="C506" i="84"/>
  <c r="E1655" i="40"/>
  <c r="E477" i="56"/>
  <c r="M477"/>
  <c r="D475" i="86"/>
  <c r="I476" i="70"/>
  <c r="L498" i="84"/>
  <c r="L471" i="88"/>
  <c r="D1653" i="40"/>
  <c r="P942" i="82"/>
  <c r="G942" s="1"/>
  <c r="D1651" i="40"/>
  <c r="R475" i="56"/>
  <c r="U474" i="70"/>
  <c r="S473" i="86"/>
  <c r="L470" i="88"/>
  <c r="C473" i="70"/>
  <c r="C469" i="88"/>
  <c r="C471" i="86"/>
  <c r="C468" i="88"/>
  <c r="E466" i="86"/>
  <c r="B466"/>
  <c r="F490" i="84"/>
  <c r="B490" s="1"/>
  <c r="D463" i="88"/>
  <c r="B463"/>
  <c r="C487" i="84"/>
  <c r="C464" i="70"/>
  <c r="C463" i="86"/>
  <c r="C460" i="88"/>
  <c r="BV1118" i="83"/>
  <c r="C516" i="84"/>
  <c r="R495" i="56"/>
  <c r="L488" i="84"/>
  <c r="D485" i="86"/>
  <c r="C492" i="70"/>
  <c r="D474" i="88"/>
  <c r="B474"/>
  <c r="U475" i="70"/>
  <c r="BK1014" i="83"/>
  <c r="S464" i="86"/>
  <c r="C493" i="70"/>
  <c r="U465"/>
  <c r="C507" i="84"/>
  <c r="I486" i="70"/>
  <c r="C491" i="86"/>
  <c r="C496" i="84"/>
  <c r="O467" i="70"/>
  <c r="B467"/>
  <c r="C465" i="56"/>
  <c r="S474" i="86"/>
  <c r="L555" i="84"/>
  <c r="S531" i="86"/>
  <c r="C531" i="56"/>
  <c r="C529" i="86"/>
  <c r="C526" i="88"/>
  <c r="C530" i="70"/>
  <c r="D521" i="88"/>
  <c r="B521"/>
  <c r="F548" i="84"/>
  <c r="B548"/>
  <c r="I523" i="70"/>
  <c r="D522" i="86"/>
  <c r="D1747" i="40"/>
  <c r="R523" i="56"/>
  <c r="C521" i="70"/>
  <c r="C520" i="86"/>
  <c r="AO1022" i="83"/>
  <c r="C494" i="56"/>
  <c r="C485"/>
  <c r="C472" i="86"/>
  <c r="G468" i="56"/>
  <c r="A468"/>
  <c r="C1631" i="40"/>
  <c r="R476" i="56"/>
  <c r="S664" i="86"/>
  <c r="R666" i="56"/>
  <c r="R665"/>
  <c r="D2031" i="40"/>
  <c r="S663" i="86"/>
  <c r="U664" i="70"/>
  <c r="D644" i="88"/>
  <c r="B644"/>
  <c r="F671" i="84"/>
  <c r="B671"/>
  <c r="U645" i="70"/>
  <c r="L641" i="88"/>
  <c r="L668" i="84"/>
  <c r="U597" i="70"/>
  <c r="S596" i="86"/>
  <c r="E1883" i="40"/>
  <c r="E591" i="56"/>
  <c r="M591"/>
  <c r="L584" i="88"/>
  <c r="U588" i="70"/>
  <c r="C572" i="56"/>
  <c r="C570" i="86"/>
  <c r="E565"/>
  <c r="B565"/>
  <c r="O566" i="70"/>
  <c r="B566"/>
  <c r="R565" i="56"/>
  <c r="S563" i="86"/>
  <c r="G536" i="56"/>
  <c r="A536"/>
  <c r="E534" i="86"/>
  <c r="B534"/>
  <c r="C1723" i="40"/>
  <c r="C1014" i="83" s="1"/>
  <c r="C511" i="56"/>
  <c r="U454" i="70"/>
  <c r="L477" i="84"/>
  <c r="BR1388" i="83"/>
  <c r="I513" i="70"/>
  <c r="E1729" i="40"/>
  <c r="E514" i="56"/>
  <c r="M514"/>
  <c r="C525" i="84"/>
  <c r="C498" i="88"/>
  <c r="C1629" i="40"/>
  <c r="C464" i="56"/>
  <c r="L438" i="84"/>
  <c r="L411" i="88"/>
  <c r="D1765" i="40"/>
  <c r="C562" i="70"/>
  <c r="C627" i="56"/>
  <c r="U482" i="70"/>
  <c r="C525" i="88"/>
  <c r="O620" i="70"/>
  <c r="B620" s="1"/>
  <c r="C542" i="84"/>
  <c r="C501" i="86"/>
  <c r="C2095" i="40"/>
  <c r="C1384" i="69" s="1"/>
  <c r="C695" i="86"/>
  <c r="C696" i="70"/>
  <c r="L674" i="84"/>
  <c r="U651" i="70"/>
  <c r="BR1034" i="83"/>
  <c r="CC1030"/>
  <c r="BG1028"/>
  <c r="CC1010"/>
  <c r="CC936"/>
  <c r="AV858"/>
  <c r="BG792"/>
  <c r="BG1298"/>
  <c r="H702" i="88"/>
  <c r="H697"/>
  <c r="H694"/>
  <c r="H689"/>
  <c r="H686"/>
  <c r="H681"/>
  <c r="H678"/>
  <c r="H673"/>
  <c r="H670"/>
  <c r="H665"/>
  <c r="H662"/>
  <c r="H657"/>
  <c r="H654"/>
  <c r="H649"/>
  <c r="H646"/>
  <c r="H641"/>
  <c r="H638"/>
  <c r="H633"/>
  <c r="H630"/>
  <c r="H625"/>
  <c r="H622"/>
  <c r="H617"/>
  <c r="H614"/>
  <c r="H609"/>
  <c r="H606"/>
  <c r="H601"/>
  <c r="H598"/>
  <c r="H593"/>
  <c r="H590"/>
  <c r="H585"/>
  <c r="H582"/>
  <c r="H577"/>
  <c r="H574"/>
  <c r="H569"/>
  <c r="H566"/>
  <c r="H561"/>
  <c r="H558"/>
  <c r="H553"/>
  <c r="H550"/>
  <c r="H545"/>
  <c r="H542"/>
  <c r="H537"/>
  <c r="H534"/>
  <c r="H529"/>
  <c r="H521"/>
  <c r="H513"/>
  <c r="H505"/>
  <c r="H497"/>
  <c r="H489"/>
  <c r="H481"/>
  <c r="H473"/>
  <c r="H465"/>
  <c r="H457"/>
  <c r="H449"/>
  <c r="H441"/>
  <c r="H436"/>
  <c r="H428"/>
  <c r="H420"/>
  <c r="H412"/>
  <c r="H404"/>
  <c r="H396"/>
  <c r="Q703" i="70"/>
  <c r="Q695"/>
  <c r="Q687"/>
  <c r="Q679"/>
  <c r="Q671"/>
  <c r="Q663"/>
  <c r="B521" i="40"/>
  <c r="D464" i="86"/>
  <c r="C511" i="70"/>
  <c r="I416"/>
  <c r="C1611" i="40"/>
  <c r="O485" i="70"/>
  <c r="B485"/>
  <c r="F556" i="84"/>
  <c r="B556"/>
  <c r="C563" i="56"/>
  <c r="R483"/>
  <c r="C528" i="86"/>
  <c r="C486" i="84"/>
  <c r="C518" i="86"/>
  <c r="C503" i="56"/>
  <c r="L697" i="88"/>
  <c r="L724" i="84"/>
  <c r="CC1200" i="83"/>
  <c r="AV984"/>
  <c r="C604" i="70"/>
  <c r="L625" i="88"/>
  <c r="E631" i="56"/>
  <c r="M631"/>
  <c r="U521" i="70"/>
  <c r="G612" i="56"/>
  <c r="A612" s="1"/>
  <c r="F529" i="84"/>
  <c r="B529"/>
  <c r="U512" i="70"/>
  <c r="C1917" i="40"/>
  <c r="C1206" i="69"/>
  <c r="C458" i="88"/>
  <c r="C469" i="86"/>
  <c r="F536" i="84"/>
  <c r="B536"/>
  <c r="C519" i="56"/>
  <c r="C559" i="88"/>
  <c r="C644" i="56"/>
  <c r="S651" i="86"/>
  <c r="L723" i="84"/>
  <c r="D687" i="88"/>
  <c r="B687"/>
  <c r="L542"/>
  <c r="C527" i="86"/>
  <c r="E466" i="56"/>
  <c r="M466"/>
  <c r="C512"/>
  <c r="C566" i="84"/>
  <c r="D688" i="86"/>
  <c r="D415"/>
  <c r="F464" i="84"/>
  <c r="B464" s="1"/>
  <c r="D1949" i="40"/>
  <c r="C533" i="84"/>
  <c r="E484" i="86"/>
  <c r="B484" s="1"/>
  <c r="L538" i="84"/>
  <c r="F540"/>
  <c r="B540"/>
  <c r="E532" i="86"/>
  <c r="B532" s="1"/>
  <c r="R548" i="56"/>
  <c r="C1827" i="40"/>
  <c r="C1116" i="69" s="1"/>
  <c r="U699" i="70"/>
  <c r="I679"/>
  <c r="S417" i="86"/>
  <c r="F475" i="84"/>
  <c r="B475"/>
  <c r="C530" i="56"/>
  <c r="C544" i="86"/>
  <c r="E403" i="56"/>
  <c r="M403"/>
  <c r="B409" i="40"/>
  <c r="I634" i="70"/>
  <c r="C459" i="88"/>
  <c r="C519" i="70"/>
  <c r="D632" i="86"/>
  <c r="C1707" i="40"/>
  <c r="C688" i="56"/>
  <c r="C686" i="86"/>
  <c r="C666" i="88"/>
  <c r="C670" i="70"/>
  <c r="E626" i="56"/>
  <c r="M626"/>
  <c r="I625" i="70"/>
  <c r="BR1036" i="83"/>
  <c r="BG1010"/>
  <c r="CC946"/>
  <c r="BG946"/>
  <c r="BR932"/>
  <c r="AV812"/>
  <c r="BR806"/>
  <c r="CC802"/>
  <c r="CC794"/>
  <c r="AV1358"/>
  <c r="C603" i="86"/>
  <c r="C461"/>
  <c r="C1739" i="40"/>
  <c r="R547" i="56"/>
  <c r="C551" i="84"/>
  <c r="C539" i="88"/>
  <c r="E440" i="86"/>
  <c r="B440"/>
  <c r="L526" i="84"/>
  <c r="C554" i="88"/>
  <c r="I484" i="70"/>
  <c r="L511" i="88"/>
  <c r="O517" i="70"/>
  <c r="B517" s="1"/>
  <c r="D529" i="88"/>
  <c r="B529"/>
  <c r="C569" i="84"/>
  <c r="C698" i="70"/>
  <c r="S698" i="86"/>
  <c r="D678"/>
  <c r="R419" i="56"/>
  <c r="E451" i="86"/>
  <c r="B451"/>
  <c r="O460" i="70"/>
  <c r="B460"/>
  <c r="C546" i="56"/>
  <c r="L673" i="84"/>
  <c r="E1507" i="40"/>
  <c r="D796" i="69"/>
  <c r="C463" i="70"/>
  <c r="U415"/>
  <c r="I472"/>
  <c r="C506" i="88"/>
  <c r="C618"/>
  <c r="C712" i="84"/>
  <c r="C689" i="70"/>
  <c r="D670" i="88"/>
  <c r="B670"/>
  <c r="G675" i="56"/>
  <c r="A675"/>
  <c r="C480"/>
  <c r="C478" i="86"/>
  <c r="C680" i="70"/>
  <c r="C676" i="88"/>
  <c r="CC1170" i="83"/>
  <c r="AV1148"/>
  <c r="CC1142"/>
  <c r="BG1140"/>
  <c r="CC1044"/>
  <c r="BG1406"/>
  <c r="BV1398"/>
  <c r="BG1398"/>
  <c r="AV1398"/>
  <c r="AV1396"/>
  <c r="CC1382"/>
  <c r="BR1380"/>
  <c r="BG1380"/>
  <c r="AV1380"/>
  <c r="BR1372"/>
  <c r="C581" i="84"/>
  <c r="U515" i="70"/>
  <c r="D448" i="88"/>
  <c r="B448"/>
  <c r="C617" i="70"/>
  <c r="L646" i="88"/>
  <c r="O411" i="70"/>
  <c r="B411"/>
  <c r="U609"/>
  <c r="C692" i="88"/>
  <c r="C462" i="86"/>
  <c r="S414"/>
  <c r="C509"/>
  <c r="C621"/>
  <c r="O610" i="70"/>
  <c r="B610"/>
  <c r="F633" i="84"/>
  <c r="B633" s="1"/>
  <c r="D1919" i="40"/>
  <c r="T1210" i="83"/>
  <c r="G1210" s="1"/>
  <c r="R609" i="56"/>
  <c r="C432"/>
  <c r="C430" i="86"/>
  <c r="CC1128" i="83"/>
  <c r="AV1128"/>
  <c r="BG1126"/>
  <c r="BR1098"/>
  <c r="AV974"/>
  <c r="BG968"/>
  <c r="BG880"/>
  <c r="CC868"/>
  <c r="BG868"/>
  <c r="BR850"/>
  <c r="BG848"/>
  <c r="BR824"/>
  <c r="BR1408"/>
  <c r="CC1146"/>
  <c r="CC1076"/>
  <c r="AV1042"/>
  <c r="CC1040"/>
  <c r="CC976"/>
  <c r="CC966"/>
  <c r="AV962"/>
  <c r="BG958"/>
  <c r="BG948"/>
  <c r="BG896"/>
  <c r="AV888"/>
  <c r="CC854"/>
  <c r="BG826"/>
  <c r="AV826"/>
  <c r="CC824"/>
  <c r="AV824"/>
  <c r="CC818"/>
  <c r="BG816"/>
  <c r="BR1302"/>
  <c r="CC1300"/>
  <c r="BR1300"/>
  <c r="CC1298"/>
  <c r="BR1298"/>
  <c r="BR1236"/>
  <c r="BG1236"/>
  <c r="BR1406"/>
  <c r="CC1400"/>
  <c r="BR1400"/>
  <c r="AV1400"/>
  <c r="CC1394"/>
  <c r="AV1356"/>
  <c r="AV1354"/>
  <c r="BR1090"/>
  <c r="BG1042"/>
  <c r="AV1040"/>
  <c r="CC1038"/>
  <c r="BG1006"/>
  <c r="CC1002"/>
  <c r="BG1002"/>
  <c r="BR958"/>
  <c r="AV936"/>
  <c r="BR858"/>
  <c r="BR838"/>
  <c r="AV818"/>
  <c r="AV1314"/>
  <c r="BG1310"/>
  <c r="CC1364"/>
  <c r="BG1170"/>
  <c r="BR1168"/>
  <c r="AV1098"/>
  <c r="CC1064"/>
  <c r="BG1026"/>
  <c r="BR1024"/>
  <c r="BG1004"/>
  <c r="AV972"/>
  <c r="CC970"/>
  <c r="CC968"/>
  <c r="AV926"/>
  <c r="CC872"/>
  <c r="AV862"/>
  <c r="CC836"/>
  <c r="BG834"/>
  <c r="AV834"/>
  <c r="BR802"/>
  <c r="BR1392"/>
  <c r="CC1358"/>
  <c r="BG1214"/>
  <c r="CC1204"/>
  <c r="BG1180"/>
  <c r="BR1142"/>
  <c r="BR1132"/>
  <c r="CC1060"/>
  <c r="AV1046"/>
  <c r="CC932"/>
  <c r="AV840"/>
  <c r="CC838"/>
  <c r="BG814"/>
  <c r="BR810"/>
  <c r="AV804"/>
  <c r="AV796"/>
  <c r="CC790"/>
  <c r="CC788"/>
  <c r="BR788"/>
  <c r="CC1346"/>
  <c r="BR1346"/>
  <c r="AZ1106"/>
  <c r="BK1106"/>
  <c r="BK594"/>
  <c r="AZ594"/>
  <c r="AO72"/>
  <c r="AZ72"/>
  <c r="P660" i="82"/>
  <c r="G660" s="1"/>
  <c r="D96" i="83"/>
  <c r="AA96"/>
  <c r="D94" i="69"/>
  <c r="D94" i="82"/>
  <c r="T292" i="83"/>
  <c r="G292"/>
  <c r="P290" i="69"/>
  <c r="G290" s="1"/>
  <c r="P290" i="82"/>
  <c r="G290"/>
  <c r="C250" i="69"/>
  <c r="C44" i="83"/>
  <c r="C42" i="82"/>
  <c r="C42" i="69"/>
  <c r="C78"/>
  <c r="C80" i="83"/>
  <c r="C78" i="82"/>
  <c r="E100"/>
  <c r="A100" s="1"/>
  <c r="A101" s="1"/>
  <c r="E102" i="83"/>
  <c r="A102"/>
  <c r="A103"/>
  <c r="E100" i="69"/>
  <c r="A100"/>
  <c r="A101"/>
  <c r="D120"/>
  <c r="D122" i="83"/>
  <c r="AA122"/>
  <c r="AH576"/>
  <c r="AJ576"/>
  <c r="AF1264"/>
  <c r="AK1264"/>
  <c r="AO296"/>
  <c r="AZ614"/>
  <c r="BV974"/>
  <c r="C392"/>
  <c r="E336"/>
  <c r="A336"/>
  <c r="A337" s="1"/>
  <c r="E334" i="82"/>
  <c r="A334"/>
  <c r="A335"/>
  <c r="E334" i="69"/>
  <c r="A334" s="1"/>
  <c r="A335" s="1"/>
  <c r="D146"/>
  <c r="AO788" i="83"/>
  <c r="BV696"/>
  <c r="AO696"/>
  <c r="P632" i="82"/>
  <c r="G632"/>
  <c r="AD284" i="83"/>
  <c r="BK284"/>
  <c r="E252" i="69"/>
  <c r="A252"/>
  <c r="A253"/>
  <c r="E252" i="82"/>
  <c r="A252" s="1"/>
  <c r="A253" s="1"/>
  <c r="E254" i="83"/>
  <c r="A254"/>
  <c r="A255" s="1"/>
  <c r="E218" i="69"/>
  <c r="A218"/>
  <c r="A219" s="1"/>
  <c r="E220" i="83"/>
  <c r="A220"/>
  <c r="A221"/>
  <c r="E218" i="82"/>
  <c r="A218" s="1"/>
  <c r="A219" s="1"/>
  <c r="AO968" i="83"/>
  <c r="BQ68"/>
  <c r="BR68" s="1"/>
  <c r="D120" i="82"/>
  <c r="C696"/>
  <c r="C698" i="83"/>
  <c r="C696" i="69"/>
  <c r="E542" i="82"/>
  <c r="A542"/>
  <c r="A543"/>
  <c r="AR30" i="83"/>
  <c r="C490" i="82"/>
  <c r="C490" i="69"/>
  <c r="E378"/>
  <c r="A378"/>
  <c r="A379"/>
  <c r="E380" i="83"/>
  <c r="A380" s="1"/>
  <c r="A381" s="1"/>
  <c r="P568" i="82"/>
  <c r="G568" s="1"/>
  <c r="P568" i="69"/>
  <c r="G568"/>
  <c r="T570" i="83"/>
  <c r="G570" s="1"/>
  <c r="AJ104"/>
  <c r="AH104"/>
  <c r="AK104"/>
  <c r="AE104"/>
  <c r="AF104"/>
  <c r="AI104"/>
  <c r="CC1264"/>
  <c r="AO132"/>
  <c r="P176" i="82"/>
  <c r="G176" s="1"/>
  <c r="T206" i="83"/>
  <c r="G206" s="1"/>
  <c r="P204" i="69"/>
  <c r="G204"/>
  <c r="P204" i="82"/>
  <c r="G204" s="1"/>
  <c r="AE382" i="83"/>
  <c r="AF382"/>
  <c r="G159" i="56"/>
  <c r="A159"/>
  <c r="E157" i="86"/>
  <c r="B157" s="1"/>
  <c r="F181" i="84"/>
  <c r="B181"/>
  <c r="B156" i="40"/>
  <c r="O158" i="70"/>
  <c r="B158"/>
  <c r="D154" i="88"/>
  <c r="B154" s="1"/>
  <c r="F1019" i="40"/>
  <c r="E308" i="69"/>
  <c r="A308"/>
  <c r="A309" s="1"/>
  <c r="E154" i="56"/>
  <c r="M154"/>
  <c r="E1009" i="40"/>
  <c r="I153" i="70"/>
  <c r="D152" i="86"/>
  <c r="C148" i="56"/>
  <c r="C146" i="86"/>
  <c r="C997" i="40"/>
  <c r="C143" i="88"/>
  <c r="C147" i="70"/>
  <c r="D137" i="86"/>
  <c r="E979" i="40"/>
  <c r="D268" i="69"/>
  <c r="E139" i="56"/>
  <c r="M139"/>
  <c r="M136" i="40"/>
  <c r="F80" i="84"/>
  <c r="B80"/>
  <c r="G58" i="56"/>
  <c r="A58" s="1"/>
  <c r="E56" i="86"/>
  <c r="B56"/>
  <c r="O57" i="70"/>
  <c r="B57" s="1"/>
  <c r="B55" i="40"/>
  <c r="D53" i="88"/>
  <c r="B53" s="1"/>
  <c r="F817" i="40"/>
  <c r="D70" i="83"/>
  <c r="AA70"/>
  <c r="D68" i="69"/>
  <c r="D68" i="82"/>
  <c r="AE234" i="83"/>
  <c r="AJ234"/>
  <c r="AI234"/>
  <c r="AG234"/>
  <c r="AH234"/>
  <c r="AF234"/>
  <c r="AK234" s="1"/>
  <c r="AH114"/>
  <c r="AE114"/>
  <c r="AG114"/>
  <c r="AJ114"/>
  <c r="AK114" s="1"/>
  <c r="AF114"/>
  <c r="AI114"/>
  <c r="AD448"/>
  <c r="AO302"/>
  <c r="BK132"/>
  <c r="D160" i="82"/>
  <c r="D538" i="69"/>
  <c r="P442"/>
  <c r="G442"/>
  <c r="D592" i="83"/>
  <c r="AA592" s="1"/>
  <c r="AI56"/>
  <c r="E702"/>
  <c r="A702" s="1"/>
  <c r="A703" s="1"/>
  <c r="E700" i="69"/>
  <c r="A700"/>
  <c r="A701" s="1"/>
  <c r="C550" i="82"/>
  <c r="C552" i="83"/>
  <c r="T568"/>
  <c r="G568" s="1"/>
  <c r="P566" i="69"/>
  <c r="G566"/>
  <c r="D578" i="82"/>
  <c r="E540" i="83"/>
  <c r="A540"/>
  <c r="A541"/>
  <c r="E538" i="82"/>
  <c r="A538" s="1"/>
  <c r="A539" s="1"/>
  <c r="E538" i="69"/>
  <c r="A538"/>
  <c r="A539" s="1"/>
  <c r="C660" i="82"/>
  <c r="C428" i="69"/>
  <c r="C430" i="83"/>
  <c r="D550"/>
  <c r="AA550"/>
  <c r="D548" i="69"/>
  <c r="D548" i="82"/>
  <c r="T434" i="83"/>
  <c r="G434"/>
  <c r="P432" i="69"/>
  <c r="G432"/>
  <c r="P432" i="82"/>
  <c r="G432"/>
  <c r="E1409" i="40"/>
  <c r="I353" i="70"/>
  <c r="M351" i="40"/>
  <c r="E354" i="56"/>
  <c r="M354"/>
  <c r="AJ68" i="83"/>
  <c r="AE68"/>
  <c r="AI68"/>
  <c r="AF68"/>
  <c r="AK68"/>
  <c r="AH68"/>
  <c r="AG68"/>
  <c r="E472" i="82"/>
  <c r="A472"/>
  <c r="A473" s="1"/>
  <c r="E472" i="69"/>
  <c r="A472"/>
  <c r="A473" s="1"/>
  <c r="E536" i="83"/>
  <c r="A536"/>
  <c r="A537"/>
  <c r="E534" i="82"/>
  <c r="A534" s="1"/>
  <c r="A535" s="1"/>
  <c r="AG370" i="83"/>
  <c r="AF370"/>
  <c r="AI370"/>
  <c r="AE370"/>
  <c r="AJ370"/>
  <c r="AH370"/>
  <c r="G149" i="56"/>
  <c r="A149" s="1"/>
  <c r="O148" i="70"/>
  <c r="B148"/>
  <c r="B146" i="40"/>
  <c r="M95"/>
  <c r="E897"/>
  <c r="E98" i="56"/>
  <c r="M98"/>
  <c r="I97" i="70"/>
  <c r="D96" i="86"/>
  <c r="O55" i="70"/>
  <c r="B55"/>
  <c r="G56" i="56"/>
  <c r="A56"/>
  <c r="D51" i="88"/>
  <c r="B51"/>
  <c r="F813" i="40"/>
  <c r="B53"/>
  <c r="E54" i="86"/>
  <c r="B54"/>
  <c r="F78" i="84"/>
  <c r="B78"/>
  <c r="AH268" i="83"/>
  <c r="AG268"/>
  <c r="AI268"/>
  <c r="AE268"/>
  <c r="AF268"/>
  <c r="AK268"/>
  <c r="AJ268"/>
  <c r="AG34"/>
  <c r="AF34"/>
  <c r="AJ34"/>
  <c r="AK34" s="1"/>
  <c r="AI34"/>
  <c r="AH34"/>
  <c r="AE34"/>
  <c r="BF1415"/>
  <c r="K1415" s="1"/>
  <c r="R171" i="116" s="1"/>
  <c r="F171" s="1"/>
  <c r="T164" i="83"/>
  <c r="G164"/>
  <c r="BE50"/>
  <c r="T444"/>
  <c r="G444"/>
  <c r="C620"/>
  <c r="D346" i="82"/>
  <c r="E388" i="83"/>
  <c r="A388" s="1"/>
  <c r="A389" s="1"/>
  <c r="E386" i="69"/>
  <c r="A386"/>
  <c r="A387"/>
  <c r="C750"/>
  <c r="C750" i="82"/>
  <c r="AK958" i="83"/>
  <c r="P62" i="82"/>
  <c r="G62" s="1"/>
  <c r="R186" i="56"/>
  <c r="L181" i="88"/>
  <c r="L208" i="84"/>
  <c r="U185" i="70"/>
  <c r="S184" i="86"/>
  <c r="D1073" i="40"/>
  <c r="P362" i="69"/>
  <c r="G362"/>
  <c r="AF124" i="83"/>
  <c r="AE124"/>
  <c r="AH124"/>
  <c r="AI124"/>
  <c r="AJ124"/>
  <c r="AG124"/>
  <c r="AF24"/>
  <c r="AH24"/>
  <c r="AE24"/>
  <c r="AI24"/>
  <c r="AJ24"/>
  <c r="AK24" s="1"/>
  <c r="G495" i="56"/>
  <c r="A495" s="1"/>
  <c r="F1691" i="40"/>
  <c r="E980" i="82"/>
  <c r="A980" s="1"/>
  <c r="A981" s="1"/>
  <c r="E982" i="83"/>
  <c r="A982"/>
  <c r="A983" s="1"/>
  <c r="B492" i="40"/>
  <c r="D492" i="86"/>
  <c r="E1689" i="40"/>
  <c r="M491"/>
  <c r="AI358" i="83"/>
  <c r="AE358"/>
  <c r="AH358"/>
  <c r="AF358"/>
  <c r="AK358" s="1"/>
  <c r="AG358"/>
  <c r="AJ358"/>
  <c r="C357" i="70"/>
  <c r="C356" i="86"/>
  <c r="C358" i="56"/>
  <c r="C380" i="84"/>
  <c r="C1417" i="40"/>
  <c r="C706" i="82" s="1"/>
  <c r="C353" i="88"/>
  <c r="D159"/>
  <c r="B159" s="1"/>
  <c r="F1029" i="40"/>
  <c r="E318" i="69" s="1"/>
  <c r="A318" s="1"/>
  <c r="A319" s="1"/>
  <c r="F186" i="84"/>
  <c r="B186" s="1"/>
  <c r="G164" i="56"/>
  <c r="A164"/>
  <c r="E162" i="86"/>
  <c r="B162" s="1"/>
  <c r="O163" i="70"/>
  <c r="B163"/>
  <c r="C154" i="86"/>
  <c r="C1013" i="40"/>
  <c r="C302" i="82" s="1"/>
  <c r="C155" i="70"/>
  <c r="C178" i="84"/>
  <c r="C156" i="56"/>
  <c r="C879" i="40"/>
  <c r="C89" i="56"/>
  <c r="C111" i="84"/>
  <c r="C84" i="88"/>
  <c r="C88" i="70"/>
  <c r="C87" i="86"/>
  <c r="C44" i="56"/>
  <c r="C43" i="70"/>
  <c r="C66" i="84"/>
  <c r="C39" i="88"/>
  <c r="C42" i="86"/>
  <c r="AE328" i="83"/>
  <c r="AG328"/>
  <c r="AI328"/>
  <c r="AH328"/>
  <c r="AJ328"/>
  <c r="AF328"/>
  <c r="AG294"/>
  <c r="AJ294"/>
  <c r="AI294"/>
  <c r="AF294"/>
  <c r="AK294" s="1"/>
  <c r="AH294"/>
  <c r="BK52"/>
  <c r="BV648"/>
  <c r="P162" i="69"/>
  <c r="G162" s="1"/>
  <c r="E608" i="83"/>
  <c r="A608" s="1"/>
  <c r="A609" s="1"/>
  <c r="C618" i="69"/>
  <c r="AA12" i="83"/>
  <c r="BK12" s="1"/>
  <c r="BB12"/>
  <c r="AE294"/>
  <c r="AI134"/>
  <c r="D182" i="69"/>
  <c r="D184" i="83"/>
  <c r="AA184"/>
  <c r="AO184" s="1"/>
  <c r="E372" i="69"/>
  <c r="A372" s="1"/>
  <c r="A373" s="1"/>
  <c r="E374" i="83"/>
  <c r="A374"/>
  <c r="A375"/>
  <c r="E372" i="82"/>
  <c r="A372"/>
  <c r="A373"/>
  <c r="B161" i="40"/>
  <c r="C376" i="82"/>
  <c r="C376" i="69"/>
  <c r="C542" i="83"/>
  <c r="C540" i="69"/>
  <c r="C564"/>
  <c r="C566" i="83"/>
  <c r="I138" i="70"/>
  <c r="E52" i="82"/>
  <c r="A52"/>
  <c r="A53"/>
  <c r="E54" i="83"/>
  <c r="A54" s="1"/>
  <c r="A55" s="1"/>
  <c r="P502" i="69"/>
  <c r="G502" s="1"/>
  <c r="C258"/>
  <c r="C260" i="83"/>
  <c r="C258" i="82"/>
  <c r="C428" i="83"/>
  <c r="C476" i="82"/>
  <c r="C478" i="83"/>
  <c r="AE754"/>
  <c r="AH754"/>
  <c r="AI754"/>
  <c r="AF754"/>
  <c r="AK754" s="1"/>
  <c r="AG754"/>
  <c r="R356" i="56"/>
  <c r="S354" i="86"/>
  <c r="D1413" i="40"/>
  <c r="L378" i="84"/>
  <c r="U355" i="70"/>
  <c r="AH116" i="83"/>
  <c r="AI116"/>
  <c r="AG116"/>
  <c r="AE116"/>
  <c r="AJ116"/>
  <c r="AF116"/>
  <c r="D701" i="88"/>
  <c r="B701" s="1"/>
  <c r="G706" i="56"/>
  <c r="A706"/>
  <c r="F728" i="84"/>
  <c r="B728" s="1"/>
  <c r="O705" i="70"/>
  <c r="B705"/>
  <c r="E704" i="86"/>
  <c r="B704" s="1"/>
  <c r="B703" i="40"/>
  <c r="F2113"/>
  <c r="E1404" i="83"/>
  <c r="A1404" s="1"/>
  <c r="A1405" s="1"/>
  <c r="F498" i="84"/>
  <c r="B498"/>
  <c r="D471" i="88"/>
  <c r="B471" s="1"/>
  <c r="G476" i="56"/>
  <c r="A476"/>
  <c r="O475" i="70"/>
  <c r="B475" s="1"/>
  <c r="B473" i="40"/>
  <c r="F1653"/>
  <c r="E474" i="86"/>
  <c r="B474"/>
  <c r="P318" i="69"/>
  <c r="G318" s="1"/>
  <c r="F1313" i="40"/>
  <c r="E602" i="69" s="1"/>
  <c r="A602" s="1"/>
  <c r="O305" i="70"/>
  <c r="B305" s="1"/>
  <c r="G306" i="56"/>
  <c r="A306"/>
  <c r="F328" i="84"/>
  <c r="B328" s="1"/>
  <c r="E304" i="86"/>
  <c r="B304"/>
  <c r="AJ282" i="83"/>
  <c r="AF282"/>
  <c r="AE282"/>
  <c r="AH282"/>
  <c r="AI282"/>
  <c r="AG282"/>
  <c r="AZ302"/>
  <c r="E474"/>
  <c r="A474"/>
  <c r="A475" s="1"/>
  <c r="AT34"/>
  <c r="I1414"/>
  <c r="R114" i="116" s="1"/>
  <c r="F114" s="1"/>
  <c r="T428" i="83"/>
  <c r="G428" s="1"/>
  <c r="P426" i="82"/>
  <c r="G426"/>
  <c r="D746" i="83"/>
  <c r="AA746" s="1"/>
  <c r="P334" i="82"/>
  <c r="G334" s="1"/>
  <c r="E576"/>
  <c r="A576" s="1"/>
  <c r="A577" s="1"/>
  <c r="C346" i="83"/>
  <c r="C344" i="69"/>
  <c r="C554" i="82"/>
  <c r="C244" i="83"/>
  <c r="C242" i="82"/>
  <c r="D280" i="83"/>
  <c r="AA280"/>
  <c r="D278" i="82"/>
  <c r="AH56" i="83"/>
  <c r="AJ56"/>
  <c r="AF56"/>
  <c r="AK56" s="1"/>
  <c r="AE56"/>
  <c r="C486" i="88"/>
  <c r="C489" i="86"/>
  <c r="C513" i="84"/>
  <c r="C1683" i="40"/>
  <c r="C490" i="70"/>
  <c r="C491" i="56"/>
  <c r="E456" i="83"/>
  <c r="A456"/>
  <c r="A457"/>
  <c r="E454" i="69"/>
  <c r="A454" s="1"/>
  <c r="A455" s="1"/>
  <c r="E354" i="82"/>
  <c r="A354" s="1"/>
  <c r="A355" s="1"/>
  <c r="E354" i="69"/>
  <c r="A354"/>
  <c r="A355" s="1"/>
  <c r="E356" i="83"/>
  <c r="A356"/>
  <c r="A357"/>
  <c r="P216" i="69"/>
  <c r="G216" s="1"/>
  <c r="P216" i="82"/>
  <c r="G216"/>
  <c r="D756"/>
  <c r="D756" i="69"/>
  <c r="P376" i="82"/>
  <c r="G376"/>
  <c r="P376" i="69"/>
  <c r="G376" s="1"/>
  <c r="AJ486" i="83"/>
  <c r="AH486"/>
  <c r="AK486" s="1"/>
  <c r="AI486"/>
  <c r="AF486"/>
  <c r="AE486"/>
  <c r="AG486"/>
  <c r="E361" i="56"/>
  <c r="M361"/>
  <c r="D359" i="86"/>
  <c r="E1423" i="40"/>
  <c r="I360" i="70"/>
  <c r="M84" i="40"/>
  <c r="E87" i="56"/>
  <c r="M87"/>
  <c r="I86" i="70"/>
  <c r="D85" i="86"/>
  <c r="AJ134" i="83"/>
  <c r="AF134"/>
  <c r="AG134"/>
  <c r="AH134"/>
  <c r="C534" i="69"/>
  <c r="E378" i="82"/>
  <c r="A378"/>
  <c r="A379" s="1"/>
  <c r="AK604" i="83"/>
  <c r="AG104"/>
  <c r="AK668"/>
  <c r="C170" i="84"/>
  <c r="E678" i="69"/>
  <c r="A678"/>
  <c r="A679"/>
  <c r="E680" i="83"/>
  <c r="A680" s="1"/>
  <c r="A681" s="1"/>
  <c r="D301" i="88"/>
  <c r="B301"/>
  <c r="D558" i="83"/>
  <c r="AA558"/>
  <c r="D556" i="82"/>
  <c r="E452" i="83"/>
  <c r="A452" s="1"/>
  <c r="A453" s="1"/>
  <c r="D352" i="86"/>
  <c r="E722" i="69"/>
  <c r="A722" s="1"/>
  <c r="A723" s="1"/>
  <c r="E724" i="83"/>
  <c r="A724" s="1"/>
  <c r="A725" s="1"/>
  <c r="E722" i="82"/>
  <c r="A722"/>
  <c r="A723"/>
  <c r="C766" i="83"/>
  <c r="C764" i="69"/>
  <c r="C454" i="83"/>
  <c r="C452" i="82"/>
  <c r="E186"/>
  <c r="A186"/>
  <c r="A187"/>
  <c r="E188" i="83"/>
  <c r="A188" s="1"/>
  <c r="A189" s="1"/>
  <c r="E196"/>
  <c r="A196" s="1"/>
  <c r="A197" s="1"/>
  <c r="E194" i="69"/>
  <c r="A194"/>
  <c r="A195" s="1"/>
  <c r="E194" i="82"/>
  <c r="A194"/>
  <c r="A195"/>
  <c r="D224"/>
  <c r="D226" i="83"/>
  <c r="AA226" s="1"/>
  <c r="D384" i="82"/>
  <c r="T542" i="83"/>
  <c r="G542" s="1"/>
  <c r="P540" i="69"/>
  <c r="G540"/>
  <c r="P540" i="82"/>
  <c r="G540" s="1"/>
  <c r="AK1124" i="83"/>
  <c r="AK1316"/>
  <c r="D25" i="110"/>
  <c r="E25" s="1"/>
  <c r="AI526" i="83"/>
  <c r="AG526"/>
  <c r="AE526"/>
  <c r="AH526"/>
  <c r="AF526"/>
  <c r="AK526" s="1"/>
  <c r="AJ526"/>
  <c r="AG448"/>
  <c r="AE448"/>
  <c r="AH448"/>
  <c r="AJ448"/>
  <c r="AF792"/>
  <c r="AI792"/>
  <c r="AJ792"/>
  <c r="BL58"/>
  <c r="C184" i="69"/>
  <c r="C186" i="83"/>
  <c r="AK864"/>
  <c r="D12" i="82"/>
  <c r="D12" i="69"/>
  <c r="AG28" i="83"/>
  <c r="AI28"/>
  <c r="AH28"/>
  <c r="AJ28"/>
  <c r="AF28"/>
  <c r="AE28"/>
  <c r="AJ628"/>
  <c r="AI628"/>
  <c r="AH628"/>
  <c r="AE628"/>
  <c r="AF628"/>
  <c r="AK628"/>
  <c r="AG628"/>
  <c r="AG404"/>
  <c r="AJ404"/>
  <c r="AI404"/>
  <c r="AE190"/>
  <c r="AF190"/>
  <c r="AK316"/>
  <c r="AK1158"/>
  <c r="AI312"/>
  <c r="AE312"/>
  <c r="AF312"/>
  <c r="AK312"/>
  <c r="AG312"/>
  <c r="M319" i="40"/>
  <c r="I321" i="70"/>
  <c r="E322" i="56"/>
  <c r="M322"/>
  <c r="D320" i="86"/>
  <c r="F1341" i="40"/>
  <c r="D315" i="88"/>
  <c r="B315"/>
  <c r="F342" i="84"/>
  <c r="B342" s="1"/>
  <c r="AH334" i="83"/>
  <c r="AG334"/>
  <c r="AJ334"/>
  <c r="AI334"/>
  <c r="AF334"/>
  <c r="AG218"/>
  <c r="AH218"/>
  <c r="AK218" s="1"/>
  <c r="AE218"/>
  <c r="AI218"/>
  <c r="AJ84"/>
  <c r="AG84"/>
  <c r="AF84"/>
  <c r="AI84"/>
  <c r="AE84"/>
  <c r="AH84"/>
  <c r="AG36"/>
  <c r="AI36"/>
  <c r="AH36"/>
  <c r="AJ36"/>
  <c r="AF36"/>
  <c r="AI1302"/>
  <c r="AJ1302"/>
  <c r="AH1302"/>
  <c r="AG1302"/>
  <c r="AF1302"/>
  <c r="AK1302" s="1"/>
  <c r="AF1294"/>
  <c r="AH1294"/>
  <c r="AE1294"/>
  <c r="AI1294"/>
  <c r="AJ1294"/>
  <c r="AG1286"/>
  <c r="AF1286"/>
  <c r="AK1286" s="1"/>
  <c r="AJ1286"/>
  <c r="AE1286"/>
  <c r="AG1064"/>
  <c r="AI1064"/>
  <c r="AF826"/>
  <c r="AJ826"/>
  <c r="AI826"/>
  <c r="AK1282"/>
  <c r="AK1096"/>
  <c r="AE538"/>
  <c r="AH538"/>
  <c r="L195" i="84"/>
  <c r="S171" i="86"/>
  <c r="R173" i="56"/>
  <c r="D1047" i="40"/>
  <c r="F827"/>
  <c r="E118" i="83" s="1"/>
  <c r="O62" i="70"/>
  <c r="B62" s="1"/>
  <c r="C807" i="40"/>
  <c r="C96" i="82" s="1"/>
  <c r="C75" i="84"/>
  <c r="C48" i="88"/>
  <c r="C52" i="70"/>
  <c r="AK1354" i="83"/>
  <c r="AE722"/>
  <c r="AI722"/>
  <c r="AJ684"/>
  <c r="AG684"/>
  <c r="R313" i="56"/>
  <c r="L335" i="84"/>
  <c r="L306" i="88"/>
  <c r="S309" i="86"/>
  <c r="L333" i="84"/>
  <c r="C224" i="56"/>
  <c r="C1149" i="40"/>
  <c r="C219" i="88"/>
  <c r="AK842" i="83"/>
  <c r="AE516"/>
  <c r="AI516"/>
  <c r="AJ516"/>
  <c r="AF516"/>
  <c r="AK516" s="1"/>
  <c r="AG516"/>
  <c r="AH516"/>
  <c r="AJ522"/>
  <c r="AE522"/>
  <c r="L314" i="88"/>
  <c r="U318" i="70"/>
  <c r="L238" i="88"/>
  <c r="U242" i="70"/>
  <c r="L196" i="88"/>
  <c r="U200" i="70"/>
  <c r="AH772" i="83"/>
  <c r="AI772"/>
  <c r="AG772"/>
  <c r="AE772"/>
  <c r="AJ772"/>
  <c r="AK772"/>
  <c r="AI756"/>
  <c r="AJ756"/>
  <c r="AK756"/>
  <c r="AG756"/>
  <c r="AF744"/>
  <c r="AJ744"/>
  <c r="AI744"/>
  <c r="AE734"/>
  <c r="AE670"/>
  <c r="AH670"/>
  <c r="AI670"/>
  <c r="AJ670"/>
  <c r="AK670" s="1"/>
  <c r="AE592"/>
  <c r="AF592"/>
  <c r="AK592"/>
  <c r="AI592"/>
  <c r="AE578"/>
  <c r="AJ578"/>
  <c r="AF578"/>
  <c r="AK578" s="1"/>
  <c r="AF556"/>
  <c r="AK556" s="1"/>
  <c r="AE556"/>
  <c r="AE352"/>
  <c r="AF352"/>
  <c r="AK352" s="1"/>
  <c r="AE952"/>
  <c r="AF952"/>
  <c r="AK952"/>
  <c r="AI942"/>
  <c r="AF942"/>
  <c r="AH942"/>
  <c r="AJ942"/>
  <c r="AJ940"/>
  <c r="AF940"/>
  <c r="AK940"/>
  <c r="AK1086"/>
  <c r="AK802"/>
  <c r="AI782"/>
  <c r="AE782"/>
  <c r="AH384"/>
  <c r="AG384"/>
  <c r="L344" i="88"/>
  <c r="S347" i="86"/>
  <c r="S141"/>
  <c r="D987" i="40"/>
  <c r="P276" i="69" s="1"/>
  <c r="G276" s="1"/>
  <c r="U142" i="70"/>
  <c r="C155" i="84"/>
  <c r="C133" i="56"/>
  <c r="C131" i="86"/>
  <c r="C128" i="88"/>
  <c r="R81" i="56"/>
  <c r="D863" i="40"/>
  <c r="P152" i="69" s="1"/>
  <c r="G152" s="1"/>
  <c r="L103" i="84"/>
  <c r="S79" i="86"/>
  <c r="B39" i="40"/>
  <c r="D37" i="88"/>
  <c r="B37"/>
  <c r="AK1218" i="83"/>
  <c r="AK1008"/>
  <c r="AK1246"/>
  <c r="BR428"/>
  <c r="AK232"/>
  <c r="AK150"/>
  <c r="AK22"/>
  <c r="AK806"/>
  <c r="AK1384"/>
  <c r="BR696"/>
  <c r="BR694"/>
  <c r="BR520"/>
  <c r="BR496"/>
  <c r="BR494"/>
  <c r="BR304"/>
  <c r="BR298"/>
  <c r="AH694"/>
  <c r="AG694"/>
  <c r="AV84"/>
  <c r="BG80"/>
  <c r="BG70"/>
  <c r="BR462"/>
  <c r="BR116"/>
  <c r="D39" i="110"/>
  <c r="BR574" i="83"/>
  <c r="BR568"/>
  <c r="BR92"/>
  <c r="AV60"/>
  <c r="BR778"/>
  <c r="BR776"/>
  <c r="BR368"/>
  <c r="BR352"/>
  <c r="AV252"/>
  <c r="BR246"/>
  <c r="BR244"/>
  <c r="AV14"/>
  <c r="CC64"/>
  <c r="BG58"/>
  <c r="BG56"/>
  <c r="AD1352"/>
  <c r="BK1352"/>
  <c r="BR62"/>
  <c r="AV56"/>
  <c r="CC42"/>
  <c r="BR784"/>
  <c r="BR606"/>
  <c r="BR600"/>
  <c r="BR544"/>
  <c r="BR528"/>
  <c r="BR518"/>
  <c r="BR502"/>
  <c r="BR370"/>
  <c r="BR354"/>
  <c r="BR336"/>
  <c r="BR330"/>
  <c r="BR252"/>
  <c r="BR238"/>
  <c r="BR154"/>
  <c r="BR114"/>
  <c r="CC108"/>
  <c r="BG108"/>
  <c r="AV100"/>
  <c r="AV98"/>
  <c r="BK1166"/>
  <c r="BV1166"/>
  <c r="AZ1166"/>
  <c r="AD1188"/>
  <c r="T1010"/>
  <c r="G1010" s="1"/>
  <c r="P1008" i="69"/>
  <c r="G1008"/>
  <c r="P1008" i="82"/>
  <c r="G1008" s="1"/>
  <c r="E708" i="56"/>
  <c r="M708"/>
  <c r="D706" i="86"/>
  <c r="M705" i="40"/>
  <c r="E2117"/>
  <c r="D1406" i="82"/>
  <c r="I707" i="70"/>
  <c r="D492" i="88"/>
  <c r="B492"/>
  <c r="F519" i="84"/>
  <c r="B519"/>
  <c r="G497" i="56"/>
  <c r="A497"/>
  <c r="E495" i="86"/>
  <c r="B495"/>
  <c r="O496" i="70"/>
  <c r="B496"/>
  <c r="B494" i="40"/>
  <c r="F1695"/>
  <c r="B493"/>
  <c r="G496" i="56"/>
  <c r="A496"/>
  <c r="F518" i="84"/>
  <c r="B518" s="1"/>
  <c r="O495" i="70"/>
  <c r="B495"/>
  <c r="D491" i="88"/>
  <c r="B491" s="1"/>
  <c r="F1693" i="40"/>
  <c r="E984" i="83" s="1"/>
  <c r="A984" s="1"/>
  <c r="A985" s="1"/>
  <c r="I494" i="70"/>
  <c r="D493" i="86"/>
  <c r="E1691" i="40"/>
  <c r="M492"/>
  <c r="E495" i="56"/>
  <c r="M495"/>
  <c r="D1689" i="40"/>
  <c r="R494" i="56"/>
  <c r="S492" i="86"/>
  <c r="L489" i="88"/>
  <c r="L516" i="84"/>
  <c r="U493" i="70"/>
  <c r="R493" i="56"/>
  <c r="S491" i="86"/>
  <c r="L488" i="88"/>
  <c r="D1687" i="40"/>
  <c r="U492" i="70"/>
  <c r="C490" i="86"/>
  <c r="C514" i="84"/>
  <c r="C1685" i="40"/>
  <c r="C974" i="82" s="1"/>
  <c r="C487" i="88"/>
  <c r="C491" i="70"/>
  <c r="BG82" i="83"/>
  <c r="AV82"/>
  <c r="BG76"/>
  <c r="BR74"/>
  <c r="BG74"/>
  <c r="BR44"/>
  <c r="AV34"/>
  <c r="BR766"/>
  <c r="BR750"/>
  <c r="BR672"/>
  <c r="BR656"/>
  <c r="BR646"/>
  <c r="BR630"/>
  <c r="BR486"/>
  <c r="BR470"/>
  <c r="BR444"/>
  <c r="BR380"/>
  <c r="BR378"/>
  <c r="BR260"/>
  <c r="BR228"/>
  <c r="BR214"/>
  <c r="AV190"/>
  <c r="BR138"/>
  <c r="BR122"/>
  <c r="AD1166"/>
  <c r="BK1036"/>
  <c r="AZ1036"/>
  <c r="AD1036"/>
  <c r="BV1036"/>
  <c r="AV22"/>
  <c r="BR760"/>
  <c r="BR744"/>
  <c r="BR720"/>
  <c r="BR624"/>
  <c r="BR622"/>
  <c r="BR480"/>
  <c r="BR464"/>
  <c r="BR454"/>
  <c r="BR420"/>
  <c r="BR418"/>
  <c r="BR188"/>
  <c r="BR84"/>
  <c r="CC54"/>
  <c r="BR50"/>
  <c r="BG46"/>
  <c r="BR704"/>
  <c r="BR688"/>
  <c r="BR608"/>
  <c r="BR592"/>
  <c r="BR582"/>
  <c r="BR566"/>
  <c r="BR542"/>
  <c r="BR536"/>
  <c r="BR338"/>
  <c r="BR322"/>
  <c r="BR312"/>
  <c r="BR296"/>
  <c r="BR270"/>
  <c r="BR268"/>
  <c r="BR164"/>
  <c r="BR162"/>
  <c r="BR100"/>
  <c r="AO866"/>
  <c r="BV866"/>
  <c r="BK866"/>
  <c r="AD866"/>
  <c r="BV1006"/>
  <c r="BK1006"/>
  <c r="E1140"/>
  <c r="A1140"/>
  <c r="A1141" s="1"/>
  <c r="E1138" i="82"/>
  <c r="A1138"/>
  <c r="A1139"/>
  <c r="E1258" i="83"/>
  <c r="A1258" s="1"/>
  <c r="A1259" s="1"/>
  <c r="E1256" i="69"/>
  <c r="A1256"/>
  <c r="A1257" s="1"/>
  <c r="D1358"/>
  <c r="D1358" i="82"/>
  <c r="D1360" i="83"/>
  <c r="AA1360" s="1"/>
  <c r="E1406"/>
  <c r="A1406" s="1"/>
  <c r="A1407" s="1"/>
  <c r="E1404" i="69"/>
  <c r="A1404"/>
  <c r="A1405"/>
  <c r="D816" i="82"/>
  <c r="D818" i="83"/>
  <c r="AA818" s="1"/>
  <c r="D816" i="69"/>
  <c r="D984"/>
  <c r="D986" i="83"/>
  <c r="AA986" s="1"/>
  <c r="D984" i="82"/>
  <c r="D806" i="83"/>
  <c r="AA806"/>
  <c r="D804" i="82"/>
  <c r="D936" i="69"/>
  <c r="D936" i="82"/>
  <c r="BG88" i="83"/>
  <c r="AV66"/>
  <c r="BR670"/>
  <c r="BR664"/>
  <c r="BR452"/>
  <c r="BR426"/>
  <c r="BR412"/>
  <c r="BR388"/>
  <c r="BR132"/>
  <c r="BR130"/>
  <c r="BG118"/>
  <c r="BK1070"/>
  <c r="BV1070"/>
  <c r="AZ1070"/>
  <c r="C512" i="84"/>
  <c r="C1681" i="40"/>
  <c r="C970" i="82" s="1"/>
  <c r="C485" i="88"/>
  <c r="C488" i="86"/>
  <c r="C489" i="70"/>
  <c r="C490" i="56"/>
  <c r="F507" i="84"/>
  <c r="B507" s="1"/>
  <c r="G485" i="56"/>
  <c r="A485"/>
  <c r="E483" i="86"/>
  <c r="B483" s="1"/>
  <c r="O484" i="70"/>
  <c r="B484"/>
  <c r="B482" i="40"/>
  <c r="D480" i="88"/>
  <c r="B480"/>
  <c r="F1671" i="40"/>
  <c r="O473" i="70"/>
  <c r="B473" s="1"/>
  <c r="F496" i="84"/>
  <c r="B496"/>
  <c r="G474" i="56"/>
  <c r="A474" s="1"/>
  <c r="F1649" i="40"/>
  <c r="E940" i="83"/>
  <c r="A940"/>
  <c r="A941" s="1"/>
  <c r="B471" i="40"/>
  <c r="D469" i="88"/>
  <c r="B469"/>
  <c r="P1250" i="69"/>
  <c r="G1250" s="1"/>
  <c r="P1250" i="82"/>
  <c r="G1250"/>
  <c r="BK1396" i="83"/>
  <c r="AO1070"/>
  <c r="BV1316"/>
  <c r="AO1316"/>
  <c r="BK1316"/>
  <c r="E1350"/>
  <c r="A1350"/>
  <c r="A1351"/>
  <c r="E1348" i="69"/>
  <c r="A1348"/>
  <c r="A1349"/>
  <c r="E1348" i="82"/>
  <c r="A1348" s="1"/>
  <c r="A1349" s="1"/>
  <c r="D1356" i="69"/>
  <c r="D1356" i="82"/>
  <c r="E904" i="69"/>
  <c r="A904"/>
  <c r="A905"/>
  <c r="E906" i="83"/>
  <c r="A906" s="1"/>
  <c r="A907" s="1"/>
  <c r="D1398" i="69"/>
  <c r="D1398" i="82"/>
  <c r="D1400" i="83"/>
  <c r="AA1400"/>
  <c r="AO1400" s="1"/>
  <c r="AD1400"/>
  <c r="C840" i="69"/>
  <c r="C842" i="83"/>
  <c r="C840" i="82"/>
  <c r="BV886" i="83"/>
  <c r="AD886"/>
  <c r="E1042" i="69"/>
  <c r="A1042"/>
  <c r="A1043"/>
  <c r="E1042" i="82"/>
  <c r="A1042" s="1"/>
  <c r="A1043" s="1"/>
  <c r="AO1234" i="83"/>
  <c r="D1054" i="82"/>
  <c r="D1034"/>
  <c r="D1004" i="69"/>
  <c r="D1004" i="82"/>
  <c r="E1332" i="83"/>
  <c r="A1332" s="1"/>
  <c r="A1333" s="1"/>
  <c r="E1330" i="69"/>
  <c r="A1330" s="1"/>
  <c r="A1331" s="1"/>
  <c r="P1190"/>
  <c r="G1190"/>
  <c r="P1190" i="82"/>
  <c r="G1190" s="1"/>
  <c r="D906" i="69"/>
  <c r="D908" i="83"/>
  <c r="AA908"/>
  <c r="E794"/>
  <c r="A794"/>
  <c r="A795" s="1"/>
  <c r="E792" i="82"/>
  <c r="A792"/>
  <c r="A793"/>
  <c r="E1180" i="83"/>
  <c r="A1180" s="1"/>
  <c r="A1181" s="1"/>
  <c r="E1178" i="69"/>
  <c r="A1178" s="1"/>
  <c r="A1179" s="1"/>
  <c r="C828" i="83"/>
  <c r="C826" i="69"/>
  <c r="C826" i="82"/>
  <c r="D1034" i="69"/>
  <c r="E946" i="83"/>
  <c r="A946"/>
  <c r="A947"/>
  <c r="E944" i="69"/>
  <c r="A944"/>
  <c r="A945"/>
  <c r="E944" i="82"/>
  <c r="A944" s="1"/>
  <c r="A945" s="1"/>
  <c r="D1132" i="83"/>
  <c r="AA1132" s="1"/>
  <c r="AD1132" s="1"/>
  <c r="D1130" i="69"/>
  <c r="C1150" i="82"/>
  <c r="C1152" i="83"/>
  <c r="C1150" i="69"/>
  <c r="E1314"/>
  <c r="A1314"/>
  <c r="A1315"/>
  <c r="E1316" i="83"/>
  <c r="A1316" s="1"/>
  <c r="A1317" s="1"/>
  <c r="E1128" i="69"/>
  <c r="A1128"/>
  <c r="A1129" s="1"/>
  <c r="D904" i="83"/>
  <c r="AA904"/>
  <c r="E920" i="69"/>
  <c r="A920"/>
  <c r="A921"/>
  <c r="D1364"/>
  <c r="E810" i="83"/>
  <c r="A810"/>
  <c r="A811"/>
  <c r="BV1092"/>
  <c r="E1278"/>
  <c r="A1278"/>
  <c r="A1279"/>
  <c r="E1168"/>
  <c r="A1168" s="1"/>
  <c r="A1169" s="1"/>
  <c r="D986" i="82"/>
  <c r="E1316" i="69"/>
  <c r="A1316" s="1"/>
  <c r="A1317" s="1"/>
  <c r="E1142" i="83"/>
  <c r="A1142"/>
  <c r="A1143" s="1"/>
  <c r="E1140" i="69"/>
  <c r="A1140"/>
  <c r="A1141" s="1"/>
  <c r="U524" i="70"/>
  <c r="L520" i="88"/>
  <c r="D1751" i="40"/>
  <c r="R525" i="56"/>
  <c r="F531" i="84"/>
  <c r="B531"/>
  <c r="G509" i="56"/>
  <c r="A509" s="1"/>
  <c r="E1717" i="40"/>
  <c r="D1006" i="82"/>
  <c r="I507" i="70"/>
  <c r="L529" i="84"/>
  <c r="S505" i="86"/>
  <c r="C1713" i="40"/>
  <c r="C506" i="56"/>
  <c r="C504" i="86"/>
  <c r="C505" i="70"/>
  <c r="C501" i="88"/>
  <c r="C1711" i="40"/>
  <c r="C505" i="56"/>
  <c r="C503" i="86"/>
  <c r="C527" i="84"/>
  <c r="C504" i="70"/>
  <c r="C500" i="88"/>
  <c r="G499" i="56"/>
  <c r="A499"/>
  <c r="E497" i="86"/>
  <c r="B497" s="1"/>
  <c r="D494" i="88"/>
  <c r="B494"/>
  <c r="F521" i="84"/>
  <c r="B521" s="1"/>
  <c r="G498" i="56"/>
  <c r="A498"/>
  <c r="O497" i="70"/>
  <c r="B497" s="1"/>
  <c r="E496" i="86"/>
  <c r="B496"/>
  <c r="F520" i="84"/>
  <c r="B520" s="1"/>
  <c r="D495" i="86"/>
  <c r="I496" i="70"/>
  <c r="E497" i="56"/>
  <c r="M497"/>
  <c r="U526" i="70"/>
  <c r="R527" i="56"/>
  <c r="G510"/>
  <c r="A510" s="1"/>
  <c r="D505" i="88"/>
  <c r="B505"/>
  <c r="E508" i="86"/>
  <c r="B508" s="1"/>
  <c r="E1719" i="40"/>
  <c r="E509" i="56"/>
  <c r="M509"/>
  <c r="D507" i="86"/>
  <c r="I508" i="70"/>
  <c r="L530" i="84"/>
  <c r="D1717" i="40"/>
  <c r="R508" i="56"/>
  <c r="S506" i="86"/>
  <c r="L503" i="88"/>
  <c r="U507" i="70"/>
  <c r="C1715" i="40"/>
  <c r="C1004" i="82" s="1"/>
  <c r="C507" i="56"/>
  <c r="C506" i="70"/>
  <c r="C505" i="86"/>
  <c r="C502" i="88"/>
  <c r="C529" i="84"/>
  <c r="F522"/>
  <c r="B522"/>
  <c r="G500" i="56"/>
  <c r="A500" s="1"/>
  <c r="O499" i="70"/>
  <c r="B499"/>
  <c r="D495" i="88"/>
  <c r="B495" s="1"/>
  <c r="E498" i="86"/>
  <c r="B498"/>
  <c r="E498" i="56"/>
  <c r="M498"/>
  <c r="I497" i="70"/>
  <c r="F606" i="84"/>
  <c r="B606"/>
  <c r="G584" i="56"/>
  <c r="A584"/>
  <c r="O583" i="70"/>
  <c r="B583"/>
  <c r="D578" i="88"/>
  <c r="B578"/>
  <c r="B580" i="40"/>
  <c r="O582" i="70"/>
  <c r="B582" s="1"/>
  <c r="F605" i="84"/>
  <c r="B605"/>
  <c r="G582" i="56"/>
  <c r="A582" s="1"/>
  <c r="E580" i="86"/>
  <c r="B580"/>
  <c r="D577" i="88"/>
  <c r="B577" s="1"/>
  <c r="O581" i="70"/>
  <c r="B581"/>
  <c r="F604" i="84"/>
  <c r="B604" s="1"/>
  <c r="C560"/>
  <c r="C533" i="88"/>
  <c r="O531" i="70"/>
  <c r="B531" s="1"/>
  <c r="G532" i="56"/>
  <c r="A532"/>
  <c r="E530" i="86"/>
  <c r="B530" s="1"/>
  <c r="F554" i="84"/>
  <c r="B554"/>
  <c r="D527" i="88"/>
  <c r="B527" s="1"/>
  <c r="E530" i="56"/>
  <c r="M530"/>
  <c r="D528" i="86"/>
  <c r="L551" i="84"/>
  <c r="D1759" i="40"/>
  <c r="P1048" i="82" s="1"/>
  <c r="G1048" s="1"/>
  <c r="R529" i="56"/>
  <c r="U528" i="70"/>
  <c r="L524" i="88"/>
  <c r="D1757" i="40"/>
  <c r="R528" i="56"/>
  <c r="S526" i="86"/>
  <c r="L550" i="84"/>
  <c r="U527" i="70"/>
  <c r="E1356" i="82"/>
  <c r="A1356"/>
  <c r="A1357" s="1"/>
  <c r="E1356" i="69"/>
  <c r="A1356"/>
  <c r="A1357"/>
  <c r="O687" i="70"/>
  <c r="B687"/>
  <c r="F710" i="84"/>
  <c r="B710"/>
  <c r="G688" i="56"/>
  <c r="A688"/>
  <c r="E686" i="86"/>
  <c r="B686"/>
  <c r="D685"/>
  <c r="I686" i="70"/>
  <c r="E685" i="56"/>
  <c r="M685"/>
  <c r="D683" i="86"/>
  <c r="I684" i="70"/>
  <c r="L679" i="88"/>
  <c r="D2069" i="40"/>
  <c r="S682" i="86"/>
  <c r="U683" i="70"/>
  <c r="R684" i="56"/>
  <c r="L706" i="84"/>
  <c r="L699"/>
  <c r="R677" i="56"/>
  <c r="C680" i="84"/>
  <c r="C2017" i="40"/>
  <c r="C1308" i="83" s="1"/>
  <c r="C656" i="86"/>
  <c r="C658" i="56"/>
  <c r="C653" i="88"/>
  <c r="C657" i="70"/>
  <c r="C679" i="84"/>
  <c r="C655" i="86"/>
  <c r="C656" i="70"/>
  <c r="C652" i="88"/>
  <c r="C1967" i="40"/>
  <c r="C633" i="56"/>
  <c r="C655" i="84"/>
  <c r="O585" i="70"/>
  <c r="B585"/>
  <c r="E584" i="86"/>
  <c r="B584" s="1"/>
  <c r="G586" i="56"/>
  <c r="A586"/>
  <c r="O584" i="70"/>
  <c r="B584" s="1"/>
  <c r="F607" i="84"/>
  <c r="B607"/>
  <c r="F569"/>
  <c r="B569" s="1"/>
  <c r="G547" i="56"/>
  <c r="A547"/>
  <c r="E545" i="86"/>
  <c r="B545" s="1"/>
  <c r="E1793" i="40"/>
  <c r="D1082" i="69" s="1"/>
  <c r="D1084" i="83"/>
  <c r="AA1084"/>
  <c r="E546" i="56"/>
  <c r="M546"/>
  <c r="D544" i="86"/>
  <c r="E545" i="56"/>
  <c r="M545"/>
  <c r="E1791" i="40"/>
  <c r="D1082" i="83"/>
  <c r="AA1082"/>
  <c r="I544" i="70"/>
  <c r="D543" i="86"/>
  <c r="I543" i="70"/>
  <c r="E1789" i="40"/>
  <c r="E544" i="56"/>
  <c r="M544"/>
  <c r="I542" i="70"/>
  <c r="E543" i="56"/>
  <c r="M543"/>
  <c r="D541" i="86"/>
  <c r="L537" i="88"/>
  <c r="L564" i="84"/>
  <c r="D1785" i="40"/>
  <c r="T1076" i="83" s="1"/>
  <c r="G1076" s="1"/>
  <c r="C1781" i="40"/>
  <c r="C1070" i="82" s="1"/>
  <c r="C538" i="86"/>
  <c r="C562" i="84"/>
  <c r="E531" i="86"/>
  <c r="B531"/>
  <c r="O532" i="70"/>
  <c r="B532" s="1"/>
  <c r="D528" i="88"/>
  <c r="B528"/>
  <c r="S528" i="86"/>
  <c r="L552" i="84"/>
  <c r="D1761" i="40"/>
  <c r="F729" i="84"/>
  <c r="B729" s="1"/>
  <c r="G707" i="56"/>
  <c r="A707"/>
  <c r="E705" i="86"/>
  <c r="B705" s="1"/>
  <c r="D686" i="88"/>
  <c r="B686"/>
  <c r="F713" i="84"/>
  <c r="B713" s="1"/>
  <c r="G691" i="56"/>
  <c r="A691"/>
  <c r="E688" i="86"/>
  <c r="B688" s="1"/>
  <c r="O689" i="70"/>
  <c r="B689"/>
  <c r="D685" i="88"/>
  <c r="B685" s="1"/>
  <c r="C2069" i="40"/>
  <c r="C700" i="84"/>
  <c r="C677" i="70"/>
  <c r="C673" i="88"/>
  <c r="C2053" i="40"/>
  <c r="C698" i="84"/>
  <c r="C671" i="88"/>
  <c r="C675" i="70"/>
  <c r="C675" i="56"/>
  <c r="C673" i="86"/>
  <c r="C2051" i="40"/>
  <c r="C697" i="84"/>
  <c r="C670" i="88"/>
  <c r="L683" i="84"/>
  <c r="D2023" i="40"/>
  <c r="T1314" i="83" s="1"/>
  <c r="G1314" s="1"/>
  <c r="R661" i="56"/>
  <c r="C657" i="86"/>
  <c r="C2019" i="40"/>
  <c r="C659" i="56"/>
  <c r="C658" i="70"/>
  <c r="C681" i="84"/>
  <c r="C654" i="88"/>
  <c r="C1973" i="40"/>
  <c r="C1262" i="69" s="1"/>
  <c r="C636" i="56"/>
  <c r="C631" i="88"/>
  <c r="C634" i="86"/>
  <c r="C633"/>
  <c r="C1971" i="40"/>
  <c r="C1260" i="82"/>
  <c r="C634" i="70"/>
  <c r="C635" i="56"/>
  <c r="C630" i="88"/>
  <c r="C657" i="84"/>
  <c r="C588" i="88"/>
  <c r="C1887" i="40"/>
  <c r="C1176" i="69" s="1"/>
  <c r="C1178" i="83"/>
  <c r="C592" i="70"/>
  <c r="E549" i="86"/>
  <c r="B549"/>
  <c r="D546" i="88"/>
  <c r="B546"/>
  <c r="F573" i="84"/>
  <c r="B573"/>
  <c r="G551" i="56"/>
  <c r="A551"/>
  <c r="E550"/>
  <c r="M550"/>
  <c r="I549" i="70"/>
  <c r="D548" i="86"/>
  <c r="M544" i="40"/>
  <c r="E547" i="56"/>
  <c r="M547"/>
  <c r="I546" i="70"/>
  <c r="D1793" i="40"/>
  <c r="P1082" i="69"/>
  <c r="G1082"/>
  <c r="L541" i="88"/>
  <c r="U545" i="70"/>
  <c r="R546" i="56"/>
  <c r="S544" i="86"/>
  <c r="L568" i="84"/>
  <c r="S541" i="86"/>
  <c r="L538" i="88"/>
  <c r="C564" i="84"/>
  <c r="C1785" i="40"/>
  <c r="C1783"/>
  <c r="C1072" i="82"/>
  <c r="C541" i="56"/>
  <c r="C539" i="86"/>
  <c r="C622"/>
  <c r="C646" i="84"/>
  <c r="C619" i="88"/>
  <c r="U611" i="70"/>
  <c r="L634" i="84"/>
  <c r="S610" i="86"/>
  <c r="L607" i="88"/>
  <c r="U594" i="70"/>
  <c r="L590" i="88"/>
  <c r="D1891" i="40"/>
  <c r="T1182" i="83" s="1"/>
  <c r="G1182" s="1"/>
  <c r="P1180" i="82"/>
  <c r="G1180"/>
  <c r="L617" i="84"/>
  <c r="L648"/>
  <c r="L621" i="88"/>
  <c r="D1953" i="40"/>
  <c r="R626" i="56"/>
  <c r="S624" i="86"/>
  <c r="L635" i="84"/>
  <c r="D1927" i="40"/>
  <c r="S611" i="86"/>
  <c r="E597"/>
  <c r="B597" s="1"/>
  <c r="F621" i="84"/>
  <c r="B621"/>
  <c r="D1895" i="40"/>
  <c r="R597" i="56"/>
  <c r="U596" i="70"/>
  <c r="R596" i="56"/>
  <c r="S594" i="86"/>
  <c r="L591" i="88"/>
  <c r="L618" i="84"/>
  <c r="C617"/>
  <c r="C1891" i="40"/>
  <c r="C1182" i="83" s="1"/>
  <c r="C1180" i="69"/>
  <c r="C595" i="56"/>
  <c r="S626" i="86"/>
  <c r="L650" i="84"/>
  <c r="D1957" i="40"/>
  <c r="P1246" i="82" s="1"/>
  <c r="G1246" s="1"/>
  <c r="R628" i="56"/>
  <c r="U627" i="70"/>
  <c r="U626"/>
  <c r="D1955" i="40"/>
  <c r="T1246" i="83"/>
  <c r="G1246"/>
  <c r="R627" i="56"/>
  <c r="S625" i="86"/>
  <c r="L649" i="84"/>
  <c r="L651"/>
  <c r="R629" i="56"/>
  <c r="S627" i="86"/>
  <c r="L624" i="88"/>
  <c r="C622"/>
  <c r="C626" i="70"/>
  <c r="C625" i="86"/>
  <c r="C695" i="84"/>
  <c r="C672" i="70"/>
  <c r="C522"/>
  <c r="C521" i="86"/>
  <c r="F516" i="84"/>
  <c r="B516"/>
  <c r="G494" i="56"/>
  <c r="A494" s="1"/>
  <c r="E492" i="86"/>
  <c r="B492"/>
  <c r="E493" i="56"/>
  <c r="M493"/>
  <c r="D491" i="86"/>
  <c r="I492" i="70"/>
  <c r="C682" i="88"/>
  <c r="C709" i="84"/>
  <c r="C685" i="86"/>
  <c r="L667" i="84"/>
  <c r="L640" i="88"/>
  <c r="C1931" i="40"/>
  <c r="C615" i="56"/>
  <c r="C610" i="88"/>
  <c r="C637" i="84"/>
  <c r="C545" i="70"/>
  <c r="C568" i="84"/>
  <c r="C434" i="88"/>
  <c r="C438" i="70"/>
  <c r="E553" i="56"/>
  <c r="M553"/>
  <c r="I552" i="70"/>
  <c r="R441" i="56"/>
  <c r="S439" i="86"/>
  <c r="L671" i="84"/>
  <c r="U648" i="70"/>
  <c r="D1999" i="40"/>
  <c r="F660" i="84"/>
  <c r="B660"/>
  <c r="D633" i="88"/>
  <c r="B633"/>
  <c r="G555" i="56"/>
  <c r="A555"/>
  <c r="O554" i="70"/>
  <c r="B554"/>
  <c r="C437" i="88"/>
  <c r="C464" i="84"/>
  <c r="C441" i="56"/>
  <c r="C439" i="86"/>
  <c r="C1937" i="40"/>
  <c r="C1228" i="83"/>
  <c r="C616" i="86"/>
  <c r="C640" i="84"/>
  <c r="C515" i="88"/>
  <c r="C520" i="56"/>
  <c r="F1617" i="40"/>
  <c r="E908" i="83" s="1"/>
  <c r="A908" s="1"/>
  <c r="A909" s="1"/>
  <c r="G458" i="56"/>
  <c r="A458" s="1"/>
  <c r="E456" i="86"/>
  <c r="B456"/>
  <c r="C1947" i="40"/>
  <c r="C623" i="56"/>
  <c r="O529" i="70"/>
  <c r="B529"/>
  <c r="G530" i="56"/>
  <c r="A530"/>
  <c r="U640" i="70"/>
  <c r="S702" i="86"/>
  <c r="CC944" i="83"/>
  <c r="BR842"/>
  <c r="AV1384"/>
  <c r="S639" i="86"/>
  <c r="D655"/>
  <c r="D632" i="88"/>
  <c r="B632"/>
  <c r="F722" i="84"/>
  <c r="B722" s="1"/>
  <c r="O661" i="70"/>
  <c r="B661"/>
  <c r="BR1214" i="83"/>
  <c r="BG1062"/>
  <c r="AV994"/>
  <c r="CC984"/>
  <c r="BG938"/>
  <c r="AV1304"/>
  <c r="E620" i="86"/>
  <c r="B620"/>
  <c r="F644" i="84"/>
  <c r="B644" s="1"/>
  <c r="BR1040" i="83"/>
  <c r="BG974"/>
  <c r="CC1302"/>
  <c r="D699" i="86"/>
  <c r="C705" i="56"/>
  <c r="L660" i="88"/>
  <c r="R640" i="56"/>
  <c r="E2015" i="40"/>
  <c r="D1304" i="82"/>
  <c r="D656" i="88"/>
  <c r="B656"/>
  <c r="F647" i="84"/>
  <c r="B647"/>
  <c r="C513" i="70"/>
  <c r="AV1068" i="83"/>
  <c r="AV1024"/>
  <c r="BG838"/>
  <c r="BG1360"/>
  <c r="D2109" i="40"/>
  <c r="U703" i="70"/>
  <c r="BG1134" i="83"/>
  <c r="BG966"/>
  <c r="AV1368"/>
  <c r="AV1364"/>
  <c r="CC1166"/>
  <c r="BR1140"/>
  <c r="CC1034"/>
  <c r="CC1008"/>
  <c r="BR1006"/>
  <c r="BR1002"/>
  <c r="BR992"/>
  <c r="CC988"/>
  <c r="BR982"/>
  <c r="BG980"/>
  <c r="AV980"/>
  <c r="BR972"/>
  <c r="CC954"/>
  <c r="BG922"/>
  <c r="AV828"/>
  <c r="CC826"/>
  <c r="BG824"/>
  <c r="AV820"/>
  <c r="AV816"/>
  <c r="AV786"/>
  <c r="CC1320"/>
  <c r="BG1292"/>
  <c r="AV1392"/>
  <c r="BR1376"/>
  <c r="BG1376"/>
  <c r="AV1370"/>
  <c r="H526" i="88"/>
  <c r="AV1214" i="83"/>
  <c r="AV1180"/>
  <c r="BR1134"/>
  <c r="BG1132"/>
  <c r="CC1114"/>
  <c r="BG1064"/>
  <c r="BR1044"/>
  <c r="BG1024"/>
  <c r="BG994"/>
  <c r="AV958"/>
  <c r="BG954"/>
  <c r="BR916"/>
  <c r="AV906"/>
  <c r="BR856"/>
  <c r="BR852"/>
  <c r="BG850"/>
  <c r="BR846"/>
  <c r="CC840"/>
  <c r="BG828"/>
  <c r="CC1348"/>
  <c r="AV1300"/>
  <c r="CC1360"/>
  <c r="BG1216"/>
  <c r="BG1072"/>
  <c r="CC1048"/>
  <c r="CC1022"/>
  <c r="CC1006"/>
  <c r="AV976"/>
  <c r="BR954"/>
  <c r="AV920"/>
  <c r="CC900"/>
  <c r="BR900"/>
  <c r="AV854"/>
  <c r="AV836"/>
  <c r="CC804"/>
  <c r="CC1294"/>
  <c r="BR1292"/>
  <c r="CC1390"/>
  <c r="BR1374"/>
  <c r="AV1372"/>
  <c r="CC1362"/>
  <c r="BG1362"/>
  <c r="BR1358"/>
  <c r="BG1218"/>
  <c r="AV1138"/>
  <c r="BG1128"/>
  <c r="BG1116"/>
  <c r="BG1092"/>
  <c r="BG1030"/>
  <c r="AV1026"/>
  <c r="BG900"/>
  <c r="CC844"/>
  <c r="AV832"/>
  <c r="BR828"/>
  <c r="BR798"/>
  <c r="BG1346"/>
  <c r="AV1346"/>
  <c r="BR1398"/>
  <c r="BR1364"/>
  <c r="BR1224"/>
  <c r="BG1188"/>
  <c r="AV1178"/>
  <c r="BR1166"/>
  <c r="CC1140"/>
  <c r="BG1088"/>
  <c r="BR1072"/>
  <c r="BG1022"/>
  <c r="BG972"/>
  <c r="BR876"/>
  <c r="BR836"/>
  <c r="AV830"/>
  <c r="BG806"/>
  <c r="BG1304"/>
  <c r="AV1294"/>
  <c r="BG1374"/>
  <c r="AV1374"/>
  <c r="AD994"/>
  <c r="BV994"/>
  <c r="BK994"/>
  <c r="AO994"/>
  <c r="AZ994"/>
  <c r="BK940"/>
  <c r="D484"/>
  <c r="AA484" s="1"/>
  <c r="E518" i="69"/>
  <c r="A518"/>
  <c r="A519" s="1"/>
  <c r="BK740" i="83"/>
  <c r="BK412"/>
  <c r="AO412"/>
  <c r="BK628"/>
  <c r="AD628"/>
  <c r="P764" i="69"/>
  <c r="G764" s="1"/>
  <c r="T766" i="83"/>
  <c r="G766"/>
  <c r="P764" i="82"/>
  <c r="G764" s="1"/>
  <c r="D350"/>
  <c r="D350" i="69"/>
  <c r="D352" i="83"/>
  <c r="AA352" s="1"/>
  <c r="BK968"/>
  <c r="BV968"/>
  <c r="AO88"/>
  <c r="AD88"/>
  <c r="AZ88"/>
  <c r="AZ160"/>
  <c r="AO500"/>
  <c r="D606" i="82"/>
  <c r="D606" i="69"/>
  <c r="D608" i="83"/>
  <c r="AA608"/>
  <c r="BV410"/>
  <c r="AD410"/>
  <c r="AZ410"/>
  <c r="AO410"/>
  <c r="AF470"/>
  <c r="AH470"/>
  <c r="AG470"/>
  <c r="AI470"/>
  <c r="AJ470"/>
  <c r="AE470"/>
  <c r="AG290"/>
  <c r="AE290"/>
  <c r="AH290"/>
  <c r="AF290"/>
  <c r="AJ290"/>
  <c r="AI290"/>
  <c r="AF132"/>
  <c r="AE132"/>
  <c r="AI132"/>
  <c r="AG132"/>
  <c r="AJ132"/>
  <c r="AH132"/>
  <c r="AH100"/>
  <c r="AG100"/>
  <c r="AE1222"/>
  <c r="AJ1222"/>
  <c r="AH1222"/>
  <c r="AE1216"/>
  <c r="AI1216"/>
  <c r="AJ1216"/>
  <c r="AH1216"/>
  <c r="AG1216"/>
  <c r="AF1216"/>
  <c r="AK1216"/>
  <c r="BK562"/>
  <c r="BV562"/>
  <c r="AS32"/>
  <c r="P42" i="69"/>
  <c r="G42" s="1"/>
  <c r="AD228" i="83"/>
  <c r="D738" i="82"/>
  <c r="D738" i="69"/>
  <c r="E228"/>
  <c r="A228"/>
  <c r="A229" s="1"/>
  <c r="E230" i="83"/>
  <c r="A230"/>
  <c r="A231"/>
  <c r="E228" i="82"/>
  <c r="A228" s="1"/>
  <c r="A229" s="1"/>
  <c r="BW76" i="83"/>
  <c r="BW1410" s="1"/>
  <c r="O1410" s="1"/>
  <c r="R275" i="116" s="1"/>
  <c r="F275" s="1"/>
  <c r="P554" i="69"/>
  <c r="G554"/>
  <c r="T556" i="83"/>
  <c r="G556"/>
  <c r="R384" i="56"/>
  <c r="L406" i="84"/>
  <c r="S382" i="86"/>
  <c r="D1469" i="40"/>
  <c r="L379" i="88"/>
  <c r="M363" i="40"/>
  <c r="E366" i="56"/>
  <c r="M366"/>
  <c r="I365" i="70"/>
  <c r="E1433" i="40"/>
  <c r="D364" i="86"/>
  <c r="C363"/>
  <c r="C1431" i="40"/>
  <c r="C364" i="70"/>
  <c r="C365" i="56"/>
  <c r="C387" i="84"/>
  <c r="E712" i="82"/>
  <c r="A712" s="1"/>
  <c r="A713" s="1"/>
  <c r="E714" i="83"/>
  <c r="A714"/>
  <c r="A715"/>
  <c r="E712" i="69"/>
  <c r="A712"/>
  <c r="A713"/>
  <c r="D1363" i="40"/>
  <c r="P652" i="69" s="1"/>
  <c r="G652" s="1"/>
  <c r="R331" i="56"/>
  <c r="U330" i="70"/>
  <c r="L353" i="84"/>
  <c r="E648" i="82"/>
  <c r="A648" s="1"/>
  <c r="A649" s="1"/>
  <c r="E650" i="83"/>
  <c r="A650" s="1"/>
  <c r="A651" s="1"/>
  <c r="E648" i="69"/>
  <c r="A648"/>
  <c r="A649" s="1"/>
  <c r="M305" i="40"/>
  <c r="E308" i="56"/>
  <c r="M308"/>
  <c r="D306" i="86"/>
  <c r="L305" i="84"/>
  <c r="D1267" i="40"/>
  <c r="S281" i="86"/>
  <c r="L278" i="88"/>
  <c r="R283" i="56"/>
  <c r="U282" i="70"/>
  <c r="D275" i="88"/>
  <c r="B275"/>
  <c r="O279" i="70"/>
  <c r="B279"/>
  <c r="B277" i="40"/>
  <c r="G280" i="56"/>
  <c r="A280" s="1"/>
  <c r="F302" i="84"/>
  <c r="B302"/>
  <c r="F1261" i="40"/>
  <c r="E550" i="82" s="1"/>
  <c r="E278" i="86"/>
  <c r="B278"/>
  <c r="C281" i="84"/>
  <c r="C254" i="88"/>
  <c r="C1219" i="40"/>
  <c r="C257" i="86"/>
  <c r="C258" i="70"/>
  <c r="C259" i="56"/>
  <c r="C278" i="84"/>
  <c r="C255" i="70"/>
  <c r="C254" i="86"/>
  <c r="C1213" i="40"/>
  <c r="C256" i="56"/>
  <c r="C251" i="88"/>
  <c r="E496" i="83"/>
  <c r="A496" s="1"/>
  <c r="A497" s="1"/>
  <c r="E494" i="69"/>
  <c r="A494"/>
  <c r="A495" s="1"/>
  <c r="E494" i="82"/>
  <c r="A494"/>
  <c r="A495"/>
  <c r="AH170" i="83"/>
  <c r="AE170"/>
  <c r="AG170"/>
  <c r="AI170"/>
  <c r="AF170"/>
  <c r="AK170" s="1"/>
  <c r="AJ170"/>
  <c r="AF146"/>
  <c r="AI146"/>
  <c r="AG146"/>
  <c r="AJ146"/>
  <c r="AE146"/>
  <c r="AH146"/>
  <c r="AK146" s="1"/>
  <c r="AF1400"/>
  <c r="AK1400" s="1"/>
  <c r="AH1400"/>
  <c r="AI1400"/>
  <c r="AG1400"/>
  <c r="AE1400"/>
  <c r="AE1358"/>
  <c r="AF1358"/>
  <c r="AG1358"/>
  <c r="AH1358"/>
  <c r="AJ1358"/>
  <c r="AI1358"/>
  <c r="AJ1230"/>
  <c r="AF1230"/>
  <c r="AH1230"/>
  <c r="AI1230"/>
  <c r="AG1230"/>
  <c r="AE1230"/>
  <c r="AZ838"/>
  <c r="BK838"/>
  <c r="BV838"/>
  <c r="BK10"/>
  <c r="C760"/>
  <c r="C758" i="82"/>
  <c r="C758" i="69"/>
  <c r="D150" i="82"/>
  <c r="D152" i="83"/>
  <c r="AA152"/>
  <c r="C646" i="69"/>
  <c r="AZ442" i="83"/>
  <c r="BK442"/>
  <c r="AO442"/>
  <c r="P300" i="82"/>
  <c r="G300" s="1"/>
  <c r="P300" i="69"/>
  <c r="G300"/>
  <c r="BY24" i="83"/>
  <c r="BY1412"/>
  <c r="O1412" s="1"/>
  <c r="R277" i="116" s="1"/>
  <c r="F277" s="1"/>
  <c r="D360" i="69"/>
  <c r="D360" i="82"/>
  <c r="D362" i="83"/>
  <c r="AA362" s="1"/>
  <c r="BV474"/>
  <c r="D112" i="69"/>
  <c r="D112" i="82"/>
  <c r="D114" i="83"/>
  <c r="AA114"/>
  <c r="C46" i="69"/>
  <c r="C48" i="83"/>
  <c r="P134" i="69"/>
  <c r="G134"/>
  <c r="T136" i="83"/>
  <c r="G136" s="1"/>
  <c r="D642" i="69"/>
  <c r="E274"/>
  <c r="A274" s="1"/>
  <c r="A275" s="1"/>
  <c r="E276" i="83"/>
  <c r="A276"/>
  <c r="A277" s="1"/>
  <c r="E428" i="82"/>
  <c r="A428"/>
  <c r="A429"/>
  <c r="E430" i="83"/>
  <c r="A430" s="1"/>
  <c r="A431" s="1"/>
  <c r="E310" i="69"/>
  <c r="A310"/>
  <c r="A311" s="1"/>
  <c r="E310" i="82"/>
  <c r="A310"/>
  <c r="A311" s="1"/>
  <c r="E312" i="83"/>
  <c r="A312"/>
  <c r="A313"/>
  <c r="AU18"/>
  <c r="D512"/>
  <c r="AA512"/>
  <c r="D510" i="69"/>
  <c r="D510" i="82"/>
  <c r="E372" i="83"/>
  <c r="A372"/>
  <c r="A373"/>
  <c r="E370" i="82"/>
  <c r="A370" s="1"/>
  <c r="A371" s="1"/>
  <c r="C740"/>
  <c r="C740" i="69"/>
  <c r="C742" i="83"/>
  <c r="E168" i="82"/>
  <c r="A168" s="1"/>
  <c r="A169" s="1"/>
  <c r="P150" i="69"/>
  <c r="G150"/>
  <c r="P150" i="82"/>
  <c r="G150"/>
  <c r="C520" i="69"/>
  <c r="C520" i="82"/>
  <c r="P82"/>
  <c r="G82"/>
  <c r="P82" i="69"/>
  <c r="G82"/>
  <c r="P778"/>
  <c r="G778"/>
  <c r="T780" i="83"/>
  <c r="G780"/>
  <c r="D326" i="69"/>
  <c r="D328" i="83"/>
  <c r="AA328" s="1"/>
  <c r="AO328" s="1"/>
  <c r="AJ488"/>
  <c r="AF488"/>
  <c r="AI488"/>
  <c r="AG488"/>
  <c r="AE488"/>
  <c r="AH488"/>
  <c r="AH480"/>
  <c r="AE480"/>
  <c r="AG480"/>
  <c r="AF480"/>
  <c r="AK480"/>
  <c r="AI480"/>
  <c r="AJ480"/>
  <c r="AH442"/>
  <c r="AF442"/>
  <c r="AK442" s="1"/>
  <c r="AJ442"/>
  <c r="AI442"/>
  <c r="AE442"/>
  <c r="AG442"/>
  <c r="AI412"/>
  <c r="AF412"/>
  <c r="AK412"/>
  <c r="AG412"/>
  <c r="AH412"/>
  <c r="AJ412"/>
  <c r="AE412"/>
  <c r="AF400"/>
  <c r="AG400"/>
  <c r="AJ400"/>
  <c r="AK400" s="1"/>
  <c r="AH400"/>
  <c r="AI400"/>
  <c r="AE400"/>
  <c r="AI368"/>
  <c r="AJ368"/>
  <c r="AG368"/>
  <c r="AH368"/>
  <c r="AK368" s="1"/>
  <c r="AE368"/>
  <c r="AF368"/>
  <c r="I385" i="70"/>
  <c r="E386" i="56"/>
  <c r="M386"/>
  <c r="D384" i="86"/>
  <c r="G364" i="56"/>
  <c r="A364"/>
  <c r="E362" i="86"/>
  <c r="B362"/>
  <c r="B361" i="40"/>
  <c r="O363" i="70"/>
  <c r="B363" s="1"/>
  <c r="D359" i="88"/>
  <c r="B359"/>
  <c r="F386" i="84"/>
  <c r="B386" s="1"/>
  <c r="G339" i="56"/>
  <c r="A339"/>
  <c r="E337" i="86"/>
  <c r="B337" s="1"/>
  <c r="B336" i="40"/>
  <c r="F361" i="84"/>
  <c r="B361" s="1"/>
  <c r="D334" i="88"/>
  <c r="B334"/>
  <c r="C353" i="84"/>
  <c r="C331" i="56"/>
  <c r="C330" i="70"/>
  <c r="C329" i="86"/>
  <c r="C326" i="88"/>
  <c r="C1363" i="40"/>
  <c r="I327" i="70"/>
  <c r="D326" i="86"/>
  <c r="M325" i="40"/>
  <c r="E328" i="56"/>
  <c r="M328"/>
  <c r="D190" i="69"/>
  <c r="AI790" i="83"/>
  <c r="AG790"/>
  <c r="AE790"/>
  <c r="AJ790"/>
  <c r="AH790"/>
  <c r="AI780"/>
  <c r="AJ780"/>
  <c r="AJ680"/>
  <c r="AF680"/>
  <c r="AG680"/>
  <c r="AH680"/>
  <c r="AE680"/>
  <c r="AI680"/>
  <c r="AF650"/>
  <c r="AE650"/>
  <c r="AI650"/>
  <c r="AG650"/>
  <c r="AJ650"/>
  <c r="AH650"/>
  <c r="AE624"/>
  <c r="AF624"/>
  <c r="AH624"/>
  <c r="AG624"/>
  <c r="AI624"/>
  <c r="AJ624"/>
  <c r="AI614"/>
  <c r="AH614"/>
  <c r="AK614" s="1"/>
  <c r="AJ614"/>
  <c r="AE614"/>
  <c r="AF614"/>
  <c r="AG614"/>
  <c r="AF608"/>
  <c r="AG608"/>
  <c r="AH608"/>
  <c r="AJ608"/>
  <c r="AI608"/>
  <c r="AE608"/>
  <c r="AG602"/>
  <c r="AJ602"/>
  <c r="AH602"/>
  <c r="AE602"/>
  <c r="AF602"/>
  <c r="AJ594"/>
  <c r="AF594"/>
  <c r="AI594"/>
  <c r="AG594"/>
  <c r="AE594"/>
  <c r="AH594"/>
  <c r="AI534"/>
  <c r="AF534"/>
  <c r="AE534"/>
  <c r="AH534"/>
  <c r="AK534" s="1"/>
  <c r="AG534"/>
  <c r="AF524"/>
  <c r="AE524"/>
  <c r="AJ524"/>
  <c r="AK524" s="1"/>
  <c r="AI524"/>
  <c r="AF514"/>
  <c r="AH514"/>
  <c r="AJ514"/>
  <c r="AG514"/>
  <c r="AI514"/>
  <c r="AE514"/>
  <c r="AH506"/>
  <c r="AJ506"/>
  <c r="AE506"/>
  <c r="AF506"/>
  <c r="AK506" s="1"/>
  <c r="AG506"/>
  <c r="AI506"/>
  <c r="C80" i="69"/>
  <c r="AI788" i="83"/>
  <c r="AE788"/>
  <c r="AJ788"/>
  <c r="AG788"/>
  <c r="AF788"/>
  <c r="AK788" s="1"/>
  <c r="AH788"/>
  <c r="AE730"/>
  <c r="AF730"/>
  <c r="AH730"/>
  <c r="AE720"/>
  <c r="AI720"/>
  <c r="AH720"/>
  <c r="AJ720"/>
  <c r="AF720"/>
  <c r="AH710"/>
  <c r="AJ710"/>
  <c r="AG710"/>
  <c r="AF702"/>
  <c r="AH702"/>
  <c r="AE702"/>
  <c r="AI702"/>
  <c r="AG702"/>
  <c r="AJ702"/>
  <c r="AH692"/>
  <c r="AE692"/>
  <c r="AI692"/>
  <c r="AF692"/>
  <c r="AG692"/>
  <c r="AJ692"/>
  <c r="D568" i="82"/>
  <c r="D60" i="69"/>
  <c r="D62" i="83"/>
  <c r="E720" i="82"/>
  <c r="A720"/>
  <c r="A721" s="1"/>
  <c r="E720" i="69"/>
  <c r="A720"/>
  <c r="A721" s="1"/>
  <c r="E116" i="83"/>
  <c r="A116"/>
  <c r="A117"/>
  <c r="E114" i="69"/>
  <c r="A114" s="1"/>
  <c r="A115" s="1"/>
  <c r="P404"/>
  <c r="G404"/>
  <c r="P404" i="82"/>
  <c r="G404"/>
  <c r="AK1386" i="83"/>
  <c r="AF644"/>
  <c r="AE644"/>
  <c r="AH644"/>
  <c r="AG644"/>
  <c r="AJ644"/>
  <c r="AI644"/>
  <c r="AG636"/>
  <c r="AE636"/>
  <c r="AJ636"/>
  <c r="AH636"/>
  <c r="AI636"/>
  <c r="AF636"/>
  <c r="AJ568"/>
  <c r="AG568"/>
  <c r="AH568"/>
  <c r="AK568" s="1"/>
  <c r="AI568"/>
  <c r="AF568"/>
  <c r="AF394"/>
  <c r="AK394" s="1"/>
  <c r="AH394"/>
  <c r="AJ394"/>
  <c r="AI740"/>
  <c r="AJ740"/>
  <c r="AK740" s="1"/>
  <c r="AF740"/>
  <c r="AJ728"/>
  <c r="AF728"/>
  <c r="AK728" s="1"/>
  <c r="AI728"/>
  <c r="AH728"/>
  <c r="AI708"/>
  <c r="AF708"/>
  <c r="AK708" s="1"/>
  <c r="AJ708"/>
  <c r="AG708"/>
  <c r="AH708"/>
  <c r="AJ632"/>
  <c r="AI632"/>
  <c r="AE632"/>
  <c r="AH632"/>
  <c r="AK632" s="1"/>
  <c r="AF632"/>
  <c r="AG632"/>
  <c r="AG532"/>
  <c r="AF532"/>
  <c r="AJ532"/>
  <c r="AI522"/>
  <c r="AG522"/>
  <c r="B66" i="40"/>
  <c r="D64" i="88"/>
  <c r="B64" s="1"/>
  <c r="F839" i="40"/>
  <c r="E130" i="83" s="1"/>
  <c r="A130" s="1"/>
  <c r="O68" i="70"/>
  <c r="B68"/>
  <c r="E67" i="86"/>
  <c r="B67"/>
  <c r="F91" i="84"/>
  <c r="B91"/>
  <c r="E64" i="86"/>
  <c r="B64"/>
  <c r="O65" i="70"/>
  <c r="B65"/>
  <c r="F88" i="84"/>
  <c r="B88"/>
  <c r="G66" i="56"/>
  <c r="A66"/>
  <c r="F833" i="40"/>
  <c r="D61" i="88"/>
  <c r="B61"/>
  <c r="E42" i="86"/>
  <c r="B42" s="1"/>
  <c r="D39" i="88"/>
  <c r="B39"/>
  <c r="G44" i="56"/>
  <c r="A44" s="1"/>
  <c r="O43" i="70"/>
  <c r="B43"/>
  <c r="F789" i="40"/>
  <c r="E78" i="82" s="1"/>
  <c r="F66" i="84"/>
  <c r="B66"/>
  <c r="AK42" i="83"/>
  <c r="AK1376"/>
  <c r="AG758"/>
  <c r="AH758"/>
  <c r="AE758"/>
  <c r="AI758"/>
  <c r="AJ758"/>
  <c r="AF758"/>
  <c r="AE748"/>
  <c r="AI748"/>
  <c r="AF748"/>
  <c r="AH748"/>
  <c r="AE738"/>
  <c r="AH738"/>
  <c r="AG738"/>
  <c r="AI738"/>
  <c r="AF738"/>
  <c r="AK738" s="1"/>
  <c r="AJ738"/>
  <c r="AJ640"/>
  <c r="AK640"/>
  <c r="AG640"/>
  <c r="AF590"/>
  <c r="AG590"/>
  <c r="AH590"/>
  <c r="AK590" s="1"/>
  <c r="AE590"/>
  <c r="AJ590"/>
  <c r="AF564"/>
  <c r="AK564"/>
  <c r="AE564"/>
  <c r="AI564"/>
  <c r="AH564"/>
  <c r="AG564"/>
  <c r="AJ564"/>
  <c r="AJ554"/>
  <c r="AI554"/>
  <c r="AF554"/>
  <c r="AK554" s="1"/>
  <c r="AH554"/>
  <c r="AE554"/>
  <c r="AG554"/>
  <c r="AJ538"/>
  <c r="AK538" s="1"/>
  <c r="AF538"/>
  <c r="AI538"/>
  <c r="AG538"/>
  <c r="AE418"/>
  <c r="AF418"/>
  <c r="AH418"/>
  <c r="AI418"/>
  <c r="AJ418"/>
  <c r="AK418" s="1"/>
  <c r="F999" i="40"/>
  <c r="E147" i="86"/>
  <c r="B147"/>
  <c r="F171" i="84"/>
  <c r="B171" s="1"/>
  <c r="E115" i="86"/>
  <c r="B115"/>
  <c r="O116" i="70"/>
  <c r="B116" s="1"/>
  <c r="G117" i="56"/>
  <c r="A117"/>
  <c r="C66" i="88"/>
  <c r="C843" i="40"/>
  <c r="C71" i="56"/>
  <c r="C70" i="70"/>
  <c r="C93" i="84"/>
  <c r="C69" i="86"/>
  <c r="AK880" i="83"/>
  <c r="AF784"/>
  <c r="AI784"/>
  <c r="AG784"/>
  <c r="AH784"/>
  <c r="AK784" s="1"/>
  <c r="AJ784"/>
  <c r="AE784"/>
  <c r="AE766"/>
  <c r="AH766"/>
  <c r="AJ766"/>
  <c r="AF766"/>
  <c r="AG766"/>
  <c r="AJ654"/>
  <c r="AG654"/>
  <c r="AI654"/>
  <c r="AF654"/>
  <c r="AK654" s="1"/>
  <c r="AH654"/>
  <c r="AF502"/>
  <c r="AH502"/>
  <c r="AG502"/>
  <c r="AJ502"/>
  <c r="AJ364"/>
  <c r="AK364"/>
  <c r="AG364"/>
  <c r="C150" i="70"/>
  <c r="C1003" i="40"/>
  <c r="C294" i="83" s="1"/>
  <c r="C292" i="69"/>
  <c r="C151" i="56"/>
  <c r="C146" i="88"/>
  <c r="G114" i="56"/>
  <c r="A114"/>
  <c r="O113" i="70"/>
  <c r="B113"/>
  <c r="F136" i="84"/>
  <c r="B136"/>
  <c r="C110" i="83"/>
  <c r="C108" i="82"/>
  <c r="AJ764" i="83"/>
  <c r="AI764"/>
  <c r="AH764"/>
  <c r="AJ664"/>
  <c r="AH664"/>
  <c r="AE664"/>
  <c r="AE454"/>
  <c r="AH454"/>
  <c r="AK454" s="1"/>
  <c r="AF454"/>
  <c r="AJ454"/>
  <c r="AG454"/>
  <c r="AI454"/>
  <c r="AF446"/>
  <c r="AJ446"/>
  <c r="AE446"/>
  <c r="AG446"/>
  <c r="AH446"/>
  <c r="AK446"/>
  <c r="AE372"/>
  <c r="AH372"/>
  <c r="AJ676"/>
  <c r="AH676"/>
  <c r="AG676"/>
  <c r="AE676"/>
  <c r="AF676"/>
  <c r="AI676"/>
  <c r="AH672"/>
  <c r="AG672"/>
  <c r="AF672"/>
  <c r="AE672"/>
  <c r="AI672"/>
  <c r="AJ672"/>
  <c r="AJ586"/>
  <c r="AK586" s="1"/>
  <c r="AF586"/>
  <c r="AE586"/>
  <c r="AG586"/>
  <c r="AF576"/>
  <c r="AE576"/>
  <c r="AI576"/>
  <c r="AG576"/>
  <c r="AJ518"/>
  <c r="AH518"/>
  <c r="AG518"/>
  <c r="U244" i="70"/>
  <c r="D1191" i="40"/>
  <c r="R245" i="56"/>
  <c r="L240" i="88"/>
  <c r="L267" i="84"/>
  <c r="AH330" i="83"/>
  <c r="AG330"/>
  <c r="AJ330"/>
  <c r="AK330" s="1"/>
  <c r="AF330"/>
  <c r="AE330"/>
  <c r="AH596"/>
  <c r="AK596" s="1"/>
  <c r="AE596"/>
  <c r="AG596"/>
  <c r="AF596"/>
  <c r="AI596"/>
  <c r="AH420"/>
  <c r="AK420" s="1"/>
  <c r="AI420"/>
  <c r="AG402"/>
  <c r="AI402"/>
  <c r="AH402"/>
  <c r="AF402"/>
  <c r="AI366"/>
  <c r="AG366"/>
  <c r="AI652"/>
  <c r="AJ652"/>
  <c r="AF652"/>
  <c r="AH652"/>
  <c r="AG652"/>
  <c r="AG552"/>
  <c r="AI552"/>
  <c r="AE512"/>
  <c r="AG512"/>
  <c r="AJ512"/>
  <c r="AG106"/>
  <c r="AI106"/>
  <c r="AG736"/>
  <c r="AJ736"/>
  <c r="AK736" s="1"/>
  <c r="AE736"/>
  <c r="AF736"/>
  <c r="AI736"/>
  <c r="AJ688"/>
  <c r="AE688"/>
  <c r="AF688"/>
  <c r="AK688"/>
  <c r="AI612"/>
  <c r="AJ612"/>
  <c r="AF496"/>
  <c r="AK496" s="1"/>
  <c r="AI496"/>
  <c r="AH468"/>
  <c r="AJ468"/>
  <c r="AK468" s="1"/>
  <c r="C47" i="109"/>
  <c r="A99" s="1"/>
  <c r="AJ216" i="83"/>
  <c r="AF216"/>
  <c r="AH216"/>
  <c r="AG216"/>
  <c r="AI216"/>
  <c r="AE466"/>
  <c r="AJ466"/>
  <c r="AG466"/>
  <c r="AF466"/>
  <c r="AF450"/>
  <c r="AK450"/>
  <c r="AF280"/>
  <c r="AE280"/>
  <c r="AG280"/>
  <c r="AH280"/>
  <c r="AK280" s="1"/>
  <c r="AO106"/>
  <c r="AG752"/>
  <c r="AI752"/>
  <c r="AH752"/>
  <c r="AE752"/>
  <c r="AJ752"/>
  <c r="AK752" s="1"/>
  <c r="AF582"/>
  <c r="AE582"/>
  <c r="AJ378"/>
  <c r="AH378"/>
  <c r="AH66"/>
  <c r="AE66"/>
  <c r="BA1410"/>
  <c r="K1410" s="1"/>
  <c r="R166" i="116" s="1"/>
  <c r="F166" s="1"/>
  <c r="G166" s="1"/>
  <c r="CC74" i="83"/>
  <c r="AV44"/>
  <c r="BR28"/>
  <c r="AV722"/>
  <c r="AV80"/>
  <c r="AV72"/>
  <c r="BG60"/>
  <c r="AV58"/>
  <c r="AV50"/>
  <c r="BR34"/>
  <c r="BR640"/>
  <c r="BR512"/>
  <c r="BR394"/>
  <c r="BR276"/>
  <c r="BR728"/>
  <c r="BG72"/>
  <c r="BG54"/>
  <c r="BG110"/>
  <c r="CC102"/>
  <c r="CC100"/>
  <c r="BR90"/>
  <c r="CC98"/>
  <c r="BR98"/>
  <c r="AD894"/>
  <c r="BV894"/>
  <c r="AO1308"/>
  <c r="AZ1308"/>
  <c r="BV1308"/>
  <c r="AD1308"/>
  <c r="BK1308"/>
  <c r="AZ1090"/>
  <c r="BK1090"/>
  <c r="BV1250"/>
  <c r="AZ1250"/>
  <c r="BK1250"/>
  <c r="BK1162"/>
  <c r="AZ1162"/>
  <c r="AD1162"/>
  <c r="AO1162"/>
  <c r="AD1314"/>
  <c r="AZ1314"/>
  <c r="BV1314"/>
  <c r="AO1314"/>
  <c r="BK1314"/>
  <c r="AZ1024"/>
  <c r="BK1024"/>
  <c r="AO1024"/>
  <c r="BV1024"/>
  <c r="AD1024"/>
  <c r="E798" i="82"/>
  <c r="A798"/>
  <c r="A799"/>
  <c r="E800" i="83"/>
  <c r="A800" s="1"/>
  <c r="A801" s="1"/>
  <c r="AD820"/>
  <c r="BV820"/>
  <c r="AZ820"/>
  <c r="E886" i="69"/>
  <c r="A886" s="1"/>
  <c r="A887" s="1"/>
  <c r="E886" i="82"/>
  <c r="A886"/>
  <c r="A887" s="1"/>
  <c r="D994" i="69"/>
  <c r="D994" i="82"/>
  <c r="D1272" i="83"/>
  <c r="AA1272" s="1"/>
  <c r="BK1272" s="1"/>
  <c r="D1270" i="69"/>
  <c r="E898"/>
  <c r="A898" s="1"/>
  <c r="A899" s="1"/>
  <c r="E898" i="82"/>
  <c r="A898"/>
  <c r="A899" s="1"/>
  <c r="D1300" i="69"/>
  <c r="D1300" i="82"/>
  <c r="D1302" i="83"/>
  <c r="AA1302" s="1"/>
  <c r="D1200"/>
  <c r="AA1200"/>
  <c r="D1198" i="82"/>
  <c r="AD1398" i="83"/>
  <c r="AO1398"/>
  <c r="D1194" i="82"/>
  <c r="D1196" i="83"/>
  <c r="AA1196"/>
  <c r="E1050" i="69"/>
  <c r="A1050"/>
  <c r="A1051"/>
  <c r="E1050" i="82"/>
  <c r="A1050" s="1"/>
  <c r="A1051" s="1"/>
  <c r="E864" i="83"/>
  <c r="A864" s="1"/>
  <c r="A865" s="1"/>
  <c r="E862" i="69"/>
  <c r="A862"/>
  <c r="A863" s="1"/>
  <c r="E862" i="82"/>
  <c r="A862"/>
  <c r="A863"/>
  <c r="E1236"/>
  <c r="A1236" s="1"/>
  <c r="A1237" s="1"/>
  <c r="E1236" i="69"/>
  <c r="A1236"/>
  <c r="A1237" s="1"/>
  <c r="E1082" i="82"/>
  <c r="A1082"/>
  <c r="A1083" s="1"/>
  <c r="E1084" i="83"/>
  <c r="A1084"/>
  <c r="A1085"/>
  <c r="E1082" i="69"/>
  <c r="A1082" s="1"/>
  <c r="A1083" s="1"/>
  <c r="E1008" i="82"/>
  <c r="A1008"/>
  <c r="A1009" s="1"/>
  <c r="E1010" i="83"/>
  <c r="A1010"/>
  <c r="A1011" s="1"/>
  <c r="E1008" i="69"/>
  <c r="A1008"/>
  <c r="A1009"/>
  <c r="AZ808" i="83"/>
  <c r="BK808"/>
  <c r="BV808"/>
  <c r="D904" i="82"/>
  <c r="D906" i="83"/>
  <c r="AA906" s="1"/>
  <c r="D1024" i="82"/>
  <c r="D1024" i="69"/>
  <c r="D822" i="83"/>
  <c r="AA822" s="1"/>
  <c r="D820" i="69"/>
  <c r="D960"/>
  <c r="D960" i="82"/>
  <c r="D920" i="69"/>
  <c r="D920" i="82"/>
  <c r="E1012"/>
  <c r="A1012" s="1"/>
  <c r="A1013" s="1"/>
  <c r="E1014" i="83"/>
  <c r="A1014"/>
  <c r="A1015" s="1"/>
  <c r="E1012" i="69"/>
  <c r="A1012"/>
  <c r="A1013"/>
  <c r="E1208"/>
  <c r="A1208" s="1"/>
  <c r="A1209" s="1"/>
  <c r="E1208" i="82"/>
  <c r="A1208"/>
  <c r="A1209" s="1"/>
  <c r="D1388" i="69"/>
  <c r="D1388" i="82"/>
  <c r="D1390" i="83"/>
  <c r="AA1390" s="1"/>
  <c r="E796" i="82"/>
  <c r="A796"/>
  <c r="A797" s="1"/>
  <c r="E798" i="83"/>
  <c r="A798"/>
  <c r="A799"/>
  <c r="E1006" i="82"/>
  <c r="A1006" s="1"/>
  <c r="A1007" s="1"/>
  <c r="E1008" i="83"/>
  <c r="A1008"/>
  <c r="A1009" s="1"/>
  <c r="E1006" i="69"/>
  <c r="A1006"/>
  <c r="A1007" s="1"/>
  <c r="E838"/>
  <c r="A838"/>
  <c r="A839"/>
  <c r="E838" i="82"/>
  <c r="A838" s="1"/>
  <c r="A839" s="1"/>
  <c r="D818" i="69"/>
  <c r="D818" i="82"/>
  <c r="D1230" i="83"/>
  <c r="AA1230" s="1"/>
  <c r="D1228" i="82"/>
  <c r="AD1006" i="83"/>
  <c r="BK1022"/>
  <c r="E928" i="69"/>
  <c r="A928"/>
  <c r="A929"/>
  <c r="D932"/>
  <c r="D934" i="83"/>
  <c r="AA934"/>
  <c r="E1304" i="82"/>
  <c r="A1304" s="1"/>
  <c r="A1305" s="1"/>
  <c r="E1304" i="69"/>
  <c r="A1304"/>
  <c r="A1305" s="1"/>
  <c r="E1256" i="83"/>
  <c r="A1256"/>
  <c r="A1257"/>
  <c r="E1254" i="69"/>
  <c r="A1254" s="1"/>
  <c r="A1255" s="1"/>
  <c r="L546" i="84"/>
  <c r="R524" i="56"/>
  <c r="L519" i="88"/>
  <c r="S522" i="86"/>
  <c r="U523" i="70"/>
  <c r="D1749" i="40"/>
  <c r="P1038" i="69" s="1"/>
  <c r="G1038" s="1"/>
  <c r="C523" i="56"/>
  <c r="C1747" i="40"/>
  <c r="C1038" i="83" s="1"/>
  <c r="C518" i="88"/>
  <c r="L553"/>
  <c r="R558" i="56"/>
  <c r="L580" i="84"/>
  <c r="I532" i="70"/>
  <c r="E533" i="56"/>
  <c r="M533"/>
  <c r="D531" i="86"/>
  <c r="C547" i="84"/>
  <c r="C523" i="86"/>
  <c r="C546" i="84"/>
  <c r="C519" i="88"/>
  <c r="C1749" i="40"/>
  <c r="C522" i="86"/>
  <c r="F696" i="84"/>
  <c r="B696" s="1"/>
  <c r="E672" i="86"/>
  <c r="B672"/>
  <c r="S557"/>
  <c r="L581" i="84"/>
  <c r="D1819" i="40"/>
  <c r="G665" i="56"/>
  <c r="A665"/>
  <c r="D669" i="88"/>
  <c r="B669"/>
  <c r="C520"/>
  <c r="C523" i="70"/>
  <c r="U687"/>
  <c r="S686" i="86"/>
  <c r="L683" i="88"/>
  <c r="L710" i="84"/>
  <c r="R688" i="56"/>
  <c r="U676" i="70"/>
  <c r="S675" i="86"/>
  <c r="R675" i="56"/>
  <c r="U674" i="70"/>
  <c r="D2051" i="40"/>
  <c r="S673" i="86"/>
  <c r="L670" i="88"/>
  <c r="D592"/>
  <c r="B592" s="1"/>
  <c r="O596" i="70"/>
  <c r="B596"/>
  <c r="S592" i="86"/>
  <c r="U593" i="70"/>
  <c r="L616" i="84"/>
  <c r="L589" i="88"/>
  <c r="R594" i="56"/>
  <c r="D1889" i="40"/>
  <c r="T1180" i="83" s="1"/>
  <c r="G1180" s="1"/>
  <c r="D1887" i="40"/>
  <c r="P1176" i="69"/>
  <c r="G1176" s="1"/>
  <c r="S591" i="86"/>
  <c r="U592" i="70"/>
  <c r="L588" i="88"/>
  <c r="L615" i="84"/>
  <c r="R593" i="56"/>
  <c r="G674"/>
  <c r="A674" s="1"/>
  <c r="C524"/>
  <c r="C689"/>
  <c r="C687" i="86"/>
  <c r="C688" i="70"/>
  <c r="C711" i="84"/>
  <c r="C684" i="88"/>
  <c r="C2079" i="40"/>
  <c r="C1368" i="82" s="1"/>
  <c r="C625" i="88"/>
  <c r="C652" i="84"/>
  <c r="O597" i="70"/>
  <c r="B597" s="1"/>
  <c r="D593" i="88"/>
  <c r="B593"/>
  <c r="E596" i="86"/>
  <c r="B596" s="1"/>
  <c r="D595"/>
  <c r="E1895" i="40"/>
  <c r="D1184" i="82"/>
  <c r="E597" i="56"/>
  <c r="M597"/>
  <c r="O697" i="70"/>
  <c r="B697" s="1"/>
  <c r="D693" i="88"/>
  <c r="B693"/>
  <c r="E696" i="86"/>
  <c r="B696" s="1"/>
  <c r="G698" i="56"/>
  <c r="A698"/>
  <c r="C1999" i="40"/>
  <c r="C649" i="56"/>
  <c r="C647" i="86"/>
  <c r="C671" i="84"/>
  <c r="C648" i="70"/>
  <c r="C644" i="88"/>
  <c r="C631" i="70"/>
  <c r="C627" i="88"/>
  <c r="C632" i="56"/>
  <c r="C630" i="70"/>
  <c r="C653" i="84"/>
  <c r="C626" i="88"/>
  <c r="C629" i="86"/>
  <c r="C631" i="56"/>
  <c r="C1963" i="40"/>
  <c r="C1254" i="83" s="1"/>
  <c r="C1252" i="69"/>
  <c r="L513" i="84"/>
  <c r="R491" i="56"/>
  <c r="D2115" i="40"/>
  <c r="P1404" i="69"/>
  <c r="G1404"/>
  <c r="U706" i="70"/>
  <c r="L729" i="84"/>
  <c r="R707" i="56"/>
  <c r="S705" i="86"/>
  <c r="E697"/>
  <c r="B697" s="1"/>
  <c r="O698" i="70"/>
  <c r="B698"/>
  <c r="D694" i="88"/>
  <c r="B694" s="1"/>
  <c r="G699" i="56"/>
  <c r="A699"/>
  <c r="D695" i="86"/>
  <c r="I696" i="70"/>
  <c r="E697" i="56"/>
  <c r="M697"/>
  <c r="C662" i="86"/>
  <c r="C659" i="88"/>
  <c r="C686" i="84"/>
  <c r="C663" i="70"/>
  <c r="G650" i="56"/>
  <c r="A650" s="1"/>
  <c r="F2001" i="40"/>
  <c r="E1290" i="69"/>
  <c r="A1290" s="1"/>
  <c r="E648" i="86"/>
  <c r="B648" s="1"/>
  <c r="F672" i="84"/>
  <c r="B672"/>
  <c r="D645" i="88"/>
  <c r="B645" s="1"/>
  <c r="D490"/>
  <c r="B490"/>
  <c r="F517" i="84"/>
  <c r="B517" s="1"/>
  <c r="O494" i="70"/>
  <c r="B494"/>
  <c r="E493" i="86"/>
  <c r="B493" s="1"/>
  <c r="E494" i="56"/>
  <c r="M494"/>
  <c r="I493" i="70"/>
  <c r="L487" i="88"/>
  <c r="R492" i="56"/>
  <c r="D1685" i="40"/>
  <c r="T976" i="83"/>
  <c r="G976" s="1"/>
  <c r="S490" i="86"/>
  <c r="U491" i="70"/>
  <c r="L514" i="84"/>
  <c r="O685" i="70"/>
  <c r="B685"/>
  <c r="E2113" i="40"/>
  <c r="D1404" i="83" s="1"/>
  <c r="D1402" i="82"/>
  <c r="E706" i="56"/>
  <c r="M706"/>
  <c r="I705" i="70"/>
  <c r="C670" i="84"/>
  <c r="C646" i="86"/>
  <c r="F618" i="84"/>
  <c r="B618"/>
  <c r="G596" i="56"/>
  <c r="A596" s="1"/>
  <c r="O587" i="70"/>
  <c r="B587"/>
  <c r="D583" i="88"/>
  <c r="B583" s="1"/>
  <c r="G588" i="56"/>
  <c r="A588"/>
  <c r="F610" i="84"/>
  <c r="B610" s="1"/>
  <c r="G666" i="56"/>
  <c r="A666"/>
  <c r="O665" i="70"/>
  <c r="B665" s="1"/>
  <c r="D661" i="88"/>
  <c r="B661"/>
  <c r="I652" i="70"/>
  <c r="E2007" i="40"/>
  <c r="D1296" i="82"/>
  <c r="E608" i="86"/>
  <c r="B608"/>
  <c r="O609" i="70"/>
  <c r="B609"/>
  <c r="F632" i="84"/>
  <c r="B632"/>
  <c r="D563" i="86"/>
  <c r="E1831" i="40"/>
  <c r="D1120" i="69"/>
  <c r="U563" i="70"/>
  <c r="D1823" i="40"/>
  <c r="P1112" i="69"/>
  <c r="G1112"/>
  <c r="R561" i="56"/>
  <c r="S559" i="86"/>
  <c r="U560" i="70"/>
  <c r="L556" i="88"/>
  <c r="C1763" i="40"/>
  <c r="C1052" i="82"/>
  <c r="C553" i="84"/>
  <c r="E499" i="56"/>
  <c r="M499"/>
  <c r="D497" i="86"/>
  <c r="I498" i="70"/>
  <c r="C698" i="88"/>
  <c r="C702" i="70"/>
  <c r="C701" i="86"/>
  <c r="E690"/>
  <c r="B690" s="1"/>
  <c r="F714" i="84"/>
  <c r="B714"/>
  <c r="C692"/>
  <c r="C665" i="88"/>
  <c r="C655" i="70"/>
  <c r="C654" i="86"/>
  <c r="C656" i="56"/>
  <c r="C538" i="70"/>
  <c r="C534" i="88"/>
  <c r="D1773" i="40"/>
  <c r="P1062" i="69" s="1"/>
  <c r="G1062" s="1"/>
  <c r="L531" i="88"/>
  <c r="D1695" i="40"/>
  <c r="U496" i="70"/>
  <c r="F708" i="84"/>
  <c r="B708"/>
  <c r="C2043" i="40"/>
  <c r="C671" i="56"/>
  <c r="C693" i="84"/>
  <c r="E1839" i="40"/>
  <c r="E569" i="56"/>
  <c r="M569"/>
  <c r="I568" i="70"/>
  <c r="D567" i="86"/>
  <c r="D1791" i="40"/>
  <c r="P1080" i="82" s="1"/>
  <c r="R545" i="56"/>
  <c r="U544" i="70"/>
  <c r="S543" i="86"/>
  <c r="L540" i="88"/>
  <c r="F474" i="84"/>
  <c r="B474"/>
  <c r="D447" i="88"/>
  <c r="B447" s="1"/>
  <c r="F1605" i="40"/>
  <c r="O451" i="70"/>
  <c r="B451" s="1"/>
  <c r="C407"/>
  <c r="C430" i="84"/>
  <c r="C1517" i="40"/>
  <c r="C403" i="88"/>
  <c r="O400" i="70"/>
  <c r="B400"/>
  <c r="F423" i="84"/>
  <c r="B423" s="1"/>
  <c r="C1731" i="40"/>
  <c r="C1022" i="83"/>
  <c r="C537" i="84"/>
  <c r="G470" i="56"/>
  <c r="A470" s="1"/>
  <c r="F492" i="84"/>
  <c r="B492"/>
  <c r="C545" i="86"/>
  <c r="C1795" i="40"/>
  <c r="C1084" i="82"/>
  <c r="C1743" i="40"/>
  <c r="C521" i="56"/>
  <c r="C519" i="86"/>
  <c r="C520" i="70"/>
  <c r="C516" i="88"/>
  <c r="L490" i="84"/>
  <c r="U467" i="70"/>
  <c r="E467" i="56"/>
  <c r="M467"/>
  <c r="D465" i="86"/>
  <c r="I466" i="70"/>
  <c r="L726" i="84"/>
  <c r="C686" i="70"/>
  <c r="L717" i="84"/>
  <c r="CC1178" i="83"/>
  <c r="AV1070"/>
  <c r="AV1132"/>
  <c r="CC1074"/>
  <c r="BR1178"/>
  <c r="AV1144"/>
  <c r="AV1134"/>
  <c r="AV1124"/>
  <c r="AV1048"/>
  <c r="CC1012"/>
  <c r="BG1142"/>
  <c r="BG1090"/>
  <c r="AV1008"/>
  <c r="BG982"/>
  <c r="CC980"/>
  <c r="CC974"/>
  <c r="BG920"/>
  <c r="BR834"/>
  <c r="CC832"/>
  <c r="BR818"/>
  <c r="BG804"/>
  <c r="BR786"/>
  <c r="CC1342"/>
  <c r="BR1402"/>
  <c r="BG1396"/>
  <c r="AV968"/>
  <c r="CC958"/>
  <c r="BR936"/>
  <c r="BR844"/>
  <c r="BG842"/>
  <c r="BG820"/>
  <c r="BR808"/>
  <c r="AV798"/>
  <c r="CC1340"/>
  <c r="BG1078"/>
  <c r="BR1064"/>
  <c r="CC1046"/>
  <c r="BR1008"/>
  <c r="BG818"/>
  <c r="BR816"/>
  <c r="BR1074"/>
  <c r="CC1042"/>
  <c r="CC1028"/>
  <c r="CC878"/>
  <c r="CC1366"/>
  <c r="BG1044"/>
  <c r="BG836"/>
  <c r="H446" i="88"/>
  <c r="AD1392" i="83"/>
  <c r="AK122"/>
  <c r="AD1218"/>
  <c r="BV1218"/>
  <c r="AD726"/>
  <c r="BV868"/>
  <c r="C646" i="82"/>
  <c r="AD936" i="83"/>
  <c r="BK726"/>
  <c r="BK1392"/>
  <c r="AO364"/>
  <c r="AZ274"/>
  <c r="BV274"/>
  <c r="BV364"/>
  <c r="AO720"/>
  <c r="AK570"/>
  <c r="AZ856"/>
  <c r="AD898"/>
  <c r="AZ898"/>
  <c r="AO966"/>
  <c r="AZ492"/>
  <c r="P1324" i="82"/>
  <c r="G1324"/>
  <c r="C1228"/>
  <c r="P8" i="69"/>
  <c r="G8" s="1"/>
  <c r="G10" i="83"/>
  <c r="P8" i="82"/>
  <c r="G8" s="1"/>
  <c r="D1020" i="83"/>
  <c r="AA1020"/>
  <c r="D1018" i="69"/>
  <c r="D1018" i="82"/>
  <c r="T942" i="83"/>
  <c r="G942"/>
  <c r="D1330"/>
  <c r="AA1330" s="1"/>
  <c r="AD1330" s="1"/>
  <c r="C1348"/>
  <c r="T826"/>
  <c r="G826"/>
  <c r="C1188"/>
  <c r="BK1384"/>
  <c r="P524" i="82"/>
  <c r="G524"/>
  <c r="C18"/>
  <c r="C20" i="83"/>
  <c r="BV458"/>
  <c r="AD458"/>
  <c r="BK446"/>
  <c r="T944"/>
  <c r="G944" s="1"/>
  <c r="D1194"/>
  <c r="AA1194"/>
  <c r="AO1194"/>
  <c r="D1192" i="82"/>
  <c r="D828" i="83"/>
  <c r="AA828"/>
  <c r="BV828"/>
  <c r="D826" i="69"/>
  <c r="D826" i="82"/>
  <c r="P806" i="69"/>
  <c r="G806"/>
  <c r="T1386" i="83"/>
  <c r="G1386" s="1"/>
  <c r="D20" i="110"/>
  <c r="E20"/>
  <c r="C49" i="109"/>
  <c r="D40" i="110"/>
  <c r="AZ616" i="83"/>
  <c r="AD616"/>
  <c r="BK616"/>
  <c r="T1038"/>
  <c r="G1038"/>
  <c r="P1036" i="69"/>
  <c r="G1036" s="1"/>
  <c r="P1036" i="82"/>
  <c r="G1036"/>
  <c r="P1346"/>
  <c r="G1346" s="1"/>
  <c r="C1322"/>
  <c r="E1220"/>
  <c r="A1220"/>
  <c r="A1221"/>
  <c r="E1220" i="69"/>
  <c r="A1220" s="1"/>
  <c r="A1221" s="1"/>
  <c r="E1222" i="83"/>
  <c r="A1222" s="1"/>
  <c r="A1223" s="1"/>
  <c r="C1382" i="82"/>
  <c r="C1384" i="83"/>
  <c r="C1382" i="69"/>
  <c r="T1216" i="83"/>
  <c r="G1216"/>
  <c r="P1214" i="69"/>
  <c r="G1214"/>
  <c r="P1214" i="82"/>
  <c r="G1214"/>
  <c r="D1256"/>
  <c r="D1258" i="83"/>
  <c r="AA1258" s="1"/>
  <c r="P1106" i="82"/>
  <c r="G1106"/>
  <c r="C1138" i="83"/>
  <c r="C1136" i="69"/>
  <c r="P754" i="82"/>
  <c r="G754" s="1"/>
  <c r="AK714" i="83"/>
  <c r="D1288" i="82"/>
  <c r="D1288" i="69"/>
  <c r="AA1126" i="83"/>
  <c r="AO1126"/>
  <c r="D1124" i="69"/>
  <c r="D1124" i="82"/>
  <c r="P1142" i="69"/>
  <c r="G1142"/>
  <c r="P1142" i="82"/>
  <c r="G1142" s="1"/>
  <c r="T1144" i="83"/>
  <c r="G1144"/>
  <c r="AO1388"/>
  <c r="E680" i="82"/>
  <c r="A680" s="1"/>
  <c r="A681" s="1"/>
  <c r="C642" i="69"/>
  <c r="C642" i="82"/>
  <c r="C644" i="83"/>
  <c r="AO438"/>
  <c r="AD438"/>
  <c r="C900" i="69"/>
  <c r="AK36" i="83"/>
  <c r="P1208" i="69"/>
  <c r="G1208" s="1"/>
  <c r="P1208" i="82"/>
  <c r="G1208"/>
  <c r="T1240" i="83"/>
  <c r="G1240" s="1"/>
  <c r="P1238" i="69"/>
  <c r="G1238"/>
  <c r="P1238" i="82"/>
  <c r="G1238" s="1"/>
  <c r="E1260" i="83"/>
  <c r="A1260" s="1"/>
  <c r="A1261" s="1"/>
  <c r="C820" i="69"/>
  <c r="C822" i="83"/>
  <c r="C820" i="82"/>
  <c r="C1140" i="69"/>
  <c r="C1168"/>
  <c r="BV1144" i="83"/>
  <c r="AO1144"/>
  <c r="C782" i="69"/>
  <c r="D702" i="82"/>
  <c r="D702" i="69"/>
  <c r="AZ14" i="83"/>
  <c r="AZ414"/>
  <c r="C1028" i="82"/>
  <c r="C1030" i="83"/>
  <c r="C1028" i="69"/>
  <c r="C1318" i="83"/>
  <c r="C1316" i="69"/>
  <c r="C1316" i="82"/>
  <c r="C1314" i="69"/>
  <c r="C1314" i="82"/>
  <c r="D1190"/>
  <c r="D1192" i="83"/>
  <c r="AA1192"/>
  <c r="AO1192"/>
  <c r="D1190" i="69"/>
  <c r="C1012"/>
  <c r="C1012" i="82"/>
  <c r="P1328" i="69"/>
  <c r="G1328"/>
  <c r="P1328" i="82"/>
  <c r="G1328"/>
  <c r="T1330" i="83"/>
  <c r="G1330"/>
  <c r="C1314"/>
  <c r="C1280" i="69"/>
  <c r="C1122" i="83"/>
  <c r="C1120" i="82"/>
  <c r="BV1068" i="83"/>
  <c r="AZ1068"/>
  <c r="BK1068"/>
  <c r="AO1068"/>
  <c r="D62" i="69"/>
  <c r="D662"/>
  <c r="E1402" i="82"/>
  <c r="A1402"/>
  <c r="A1403"/>
  <c r="P1312" i="69"/>
  <c r="G1312" s="1"/>
  <c r="D1080"/>
  <c r="D1080" i="82"/>
  <c r="C1306" i="69"/>
  <c r="C1306" i="82"/>
  <c r="P1050" i="69"/>
  <c r="G1050" s="1"/>
  <c r="C1070"/>
  <c r="C1072" i="83"/>
  <c r="D1078" i="82"/>
  <c r="D1080" i="83"/>
  <c r="AA1080"/>
  <c r="D1078" i="69"/>
  <c r="D1082" i="82"/>
  <c r="T978" i="83"/>
  <c r="G978" s="1"/>
  <c r="P976" i="69"/>
  <c r="G976"/>
  <c r="P976" i="82"/>
  <c r="G976" s="1"/>
  <c r="P702" i="69"/>
  <c r="G702"/>
  <c r="E102" i="82"/>
  <c r="A102" s="1"/>
  <c r="A103" s="1"/>
  <c r="E102" i="69"/>
  <c r="A102"/>
  <c r="A103" s="1"/>
  <c r="E104" i="83"/>
  <c r="A104"/>
  <c r="A105"/>
  <c r="P1074" i="69"/>
  <c r="G1074" s="1"/>
  <c r="C1226"/>
  <c r="E630" i="82"/>
  <c r="A630"/>
  <c r="A631" s="1"/>
  <c r="E630" i="69"/>
  <c r="A630"/>
  <c r="A631"/>
  <c r="E632" i="83"/>
  <c r="A632" s="1"/>
  <c r="A633" s="1"/>
  <c r="A603" i="69"/>
  <c r="E602" i="82"/>
  <c r="A602" s="1"/>
  <c r="A603" s="1"/>
  <c r="E604" i="83"/>
  <c r="A604"/>
  <c r="A605" s="1"/>
  <c r="C304"/>
  <c r="C302" i="69"/>
  <c r="E1402"/>
  <c r="A1402"/>
  <c r="A1403"/>
  <c r="AK470" i="83"/>
  <c r="C1256" i="69"/>
  <c r="P1048"/>
  <c r="G1048"/>
  <c r="T1050" i="83"/>
  <c r="G1050" s="1"/>
  <c r="AK334"/>
  <c r="BG12"/>
  <c r="C708"/>
  <c r="C706" i="69"/>
  <c r="AO550" i="83"/>
  <c r="E980" i="69"/>
  <c r="A980" s="1"/>
  <c r="A981" s="1"/>
  <c r="BV96" i="83"/>
  <c r="E906" i="69"/>
  <c r="A906" s="1"/>
  <c r="A907" s="1"/>
  <c r="E906" i="82"/>
  <c r="A906" s="1"/>
  <c r="A907" s="1"/>
  <c r="T1084" i="83"/>
  <c r="G1084"/>
  <c r="P1082" i="82"/>
  <c r="G1082" s="1"/>
  <c r="K177" i="109"/>
  <c r="D15" i="110"/>
  <c r="D714" i="83"/>
  <c r="AA714" s="1"/>
  <c r="D712" i="82"/>
  <c r="D712" i="69"/>
  <c r="D700" i="83"/>
  <c r="AA700" s="1"/>
  <c r="C1176" i="82"/>
  <c r="E116"/>
  <c r="A116" s="1"/>
  <c r="A117" s="1"/>
  <c r="E116" i="69"/>
  <c r="A116"/>
  <c r="A117" s="1"/>
  <c r="A118" i="83"/>
  <c r="A119" s="1"/>
  <c r="E308" i="82"/>
  <c r="A308"/>
  <c r="A309"/>
  <c r="C1264" i="83"/>
  <c r="C1262" i="82"/>
  <c r="C976" i="83"/>
  <c r="C974" i="69"/>
  <c r="D980" i="82"/>
  <c r="D982" i="83"/>
  <c r="AA982"/>
  <c r="D980" i="69"/>
  <c r="P152" i="82"/>
  <c r="G152"/>
  <c r="T154" i="83"/>
  <c r="G154"/>
  <c r="P1358" i="82"/>
  <c r="G1358" s="1"/>
  <c r="C970" i="69"/>
  <c r="C972" i="83"/>
  <c r="AK1294"/>
  <c r="D978" i="69"/>
  <c r="D270" i="83"/>
  <c r="AA270"/>
  <c r="BV270" s="1"/>
  <c r="AK84"/>
  <c r="BK122"/>
  <c r="BV122"/>
  <c r="AD122"/>
  <c r="AO122"/>
  <c r="AZ122"/>
  <c r="AK650"/>
  <c r="D1006" i="69"/>
  <c r="E938" i="82"/>
  <c r="A938"/>
  <c r="A939"/>
  <c r="E982"/>
  <c r="A982" s="1"/>
  <c r="A983" s="1"/>
  <c r="E982" i="69"/>
  <c r="A982"/>
  <c r="A983" s="1"/>
  <c r="C438" i="82"/>
  <c r="C440" i="83"/>
  <c r="C438" i="69"/>
  <c r="C98" i="83"/>
  <c r="C96" i="69"/>
  <c r="T1082" i="83"/>
  <c r="G1082" s="1"/>
  <c r="G1080" i="82"/>
  <c r="P758"/>
  <c r="G758" s="1"/>
  <c r="P758" i="69"/>
  <c r="G758"/>
  <c r="T760" i="83"/>
  <c r="G760" s="1"/>
  <c r="T482"/>
  <c r="G482"/>
  <c r="P480" i="69"/>
  <c r="G480"/>
  <c r="P480" i="82"/>
  <c r="G480"/>
  <c r="AK748" i="83"/>
  <c r="C652" i="82"/>
  <c r="AV18" i="83"/>
  <c r="C508" i="82"/>
  <c r="C510" i="83"/>
  <c r="C508" i="69"/>
  <c r="D27" i="110"/>
  <c r="E896" i="83"/>
  <c r="A896" s="1"/>
  <c r="A897" s="1"/>
  <c r="E894" i="69"/>
  <c r="A894"/>
  <c r="A895" s="1"/>
  <c r="E894" i="82"/>
  <c r="A894"/>
  <c r="A895" s="1"/>
  <c r="AJ1272" i="83"/>
  <c r="AK1272"/>
  <c r="C1040"/>
  <c r="T1040"/>
  <c r="G1040" s="1"/>
  <c r="C40" i="109"/>
  <c r="D31" i="110"/>
  <c r="E31"/>
  <c r="C50" i="109"/>
  <c r="C292" i="82"/>
  <c r="BN62" i="83"/>
  <c r="AA62"/>
  <c r="AZ114"/>
  <c r="T558"/>
  <c r="G558" s="1"/>
  <c r="P556" i="69"/>
  <c r="G556"/>
  <c r="P556" i="82"/>
  <c r="G556" s="1"/>
  <c r="C720"/>
  <c r="T1110" i="83"/>
  <c r="G1110" s="1"/>
  <c r="P1108" i="69"/>
  <c r="G1108"/>
  <c r="P1108" i="82"/>
  <c r="G1108" s="1"/>
  <c r="C1086" i="83"/>
  <c r="T1064"/>
  <c r="G1064"/>
  <c r="P1062" i="82"/>
  <c r="G1062" s="1"/>
  <c r="D1296" i="69"/>
  <c r="A1291"/>
  <c r="P1178"/>
  <c r="G1178" s="1"/>
  <c r="K181" i="109"/>
  <c r="AK644" i="83"/>
  <c r="AK132"/>
  <c r="C1252" i="82"/>
  <c r="C1054" i="83"/>
  <c r="C1370"/>
  <c r="C1368" i="69"/>
  <c r="C30" i="109"/>
  <c r="AK758" i="83"/>
  <c r="E124"/>
  <c r="A124" s="1"/>
  <c r="A125" s="1"/>
  <c r="E122" i="69"/>
  <c r="A122" s="1"/>
  <c r="A123" s="1"/>
  <c r="E122" i="82"/>
  <c r="A122"/>
  <c r="A123"/>
  <c r="A131" i="83"/>
  <c r="E128" i="69"/>
  <c r="A128" s="1"/>
  <c r="A129" s="1"/>
  <c r="E128" i="82"/>
  <c r="A128"/>
  <c r="A129" s="1"/>
  <c r="T1406" i="83"/>
  <c r="G1406" s="1"/>
  <c r="E288" i="69"/>
  <c r="A288"/>
  <c r="A289" s="1"/>
  <c r="E288" i="82"/>
  <c r="A288"/>
  <c r="A289" s="1"/>
  <c r="E290" i="83"/>
  <c r="A290"/>
  <c r="A291"/>
  <c r="E552"/>
  <c r="A552" s="1"/>
  <c r="A553" s="1"/>
  <c r="E550" i="69"/>
  <c r="A550"/>
  <c r="A551" s="1"/>
  <c r="A550" i="82"/>
  <c r="A551" s="1"/>
  <c r="C1332" i="69"/>
  <c r="C14" i="109"/>
  <c r="C134" i="83"/>
  <c r="C132" i="69"/>
  <c r="C132" i="82"/>
  <c r="E78" i="69"/>
  <c r="A78" s="1"/>
  <c r="A79" s="1"/>
  <c r="E80" i="83"/>
  <c r="A80" s="1"/>
  <c r="A81" s="1"/>
  <c r="A78" i="82"/>
  <c r="A79"/>
  <c r="AK290" i="83"/>
  <c r="BO64"/>
  <c r="BR64" s="1"/>
  <c r="BK826"/>
  <c r="AZ1098"/>
  <c r="BV1098"/>
  <c r="AO1098"/>
  <c r="AD1098"/>
  <c r="BV160"/>
  <c r="AD160"/>
  <c r="BK160"/>
  <c r="AZ368"/>
  <c r="AZ240"/>
  <c r="BK240"/>
  <c r="AD240"/>
  <c r="BV240"/>
  <c r="AZ476"/>
  <c r="BK476"/>
  <c r="AD476"/>
  <c r="AO476"/>
  <c r="AO232"/>
  <c r="AD232"/>
  <c r="BK232"/>
  <c r="BV232"/>
  <c r="AD172"/>
  <c r="AZ126"/>
  <c r="AO126"/>
  <c r="BV126"/>
  <c r="AD126"/>
  <c r="BV110"/>
  <c r="BK110"/>
  <c r="AD290"/>
  <c r="BV290"/>
  <c r="BK290"/>
  <c r="AZ290"/>
  <c r="D242" i="69"/>
  <c r="D242" i="82"/>
  <c r="D244" i="83"/>
  <c r="AA244"/>
  <c r="D248"/>
  <c r="AA248" s="1"/>
  <c r="D246" i="69"/>
  <c r="E244" i="82"/>
  <c r="A244" s="1"/>
  <c r="A245" s="1"/>
  <c r="E244" i="69"/>
  <c r="A244"/>
  <c r="A245"/>
  <c r="P672" i="82"/>
  <c r="G672" s="1"/>
  <c r="T674" i="83"/>
  <c r="G674"/>
  <c r="T448"/>
  <c r="G448" s="1"/>
  <c r="P446" i="82"/>
  <c r="G446"/>
  <c r="E30" i="69"/>
  <c r="A30" s="1"/>
  <c r="A31" s="1"/>
  <c r="A30" i="82"/>
  <c r="A31"/>
  <c r="C522"/>
  <c r="C522" i="69"/>
  <c r="C524" i="83"/>
  <c r="P618" i="82"/>
  <c r="G618" s="1"/>
  <c r="D162" i="69"/>
  <c r="D162" i="82"/>
  <c r="D164" i="83"/>
  <c r="AA164"/>
  <c r="C268" i="69"/>
  <c r="C268" i="82"/>
  <c r="C270" i="83"/>
  <c r="C272" i="82"/>
  <c r="C274" i="83"/>
  <c r="C308" i="82"/>
  <c r="C308" i="69"/>
  <c r="T16" i="83"/>
  <c r="G16" s="1"/>
  <c r="P14" i="82"/>
  <c r="G14"/>
  <c r="P14" i="69"/>
  <c r="G14" s="1"/>
  <c r="C38" i="82"/>
  <c r="C38" i="69"/>
  <c r="C40" i="83"/>
  <c r="F24" i="62"/>
  <c r="F147"/>
  <c r="J137"/>
  <c r="J141"/>
  <c r="BO1413" i="83"/>
  <c r="M1413" s="1"/>
  <c r="R222" i="116" s="1"/>
  <c r="F222"/>
  <c r="C1260" i="69"/>
  <c r="D268" i="82"/>
  <c r="E310" i="83"/>
  <c r="A310"/>
  <c r="A311"/>
  <c r="BK1400"/>
  <c r="C1220" i="82"/>
  <c r="AZ286" i="83"/>
  <c r="C1168" i="82"/>
  <c r="AK766" i="83"/>
  <c r="C310"/>
  <c r="AD110"/>
  <c r="K1413"/>
  <c r="R169" i="116" s="1"/>
  <c r="F169" s="1"/>
  <c r="B169" s="1"/>
  <c r="D1298" i="83"/>
  <c r="AA1298"/>
  <c r="D1130"/>
  <c r="AA1130" s="1"/>
  <c r="BV1132"/>
  <c r="C1262"/>
  <c r="T1248"/>
  <c r="G1248" s="1"/>
  <c r="AD550"/>
  <c r="P1244" i="69"/>
  <c r="G1244"/>
  <c r="C1308" i="82"/>
  <c r="C1282" i="83"/>
  <c r="C1312" i="69"/>
  <c r="T964" i="83"/>
  <c r="G964"/>
  <c r="P962" i="69"/>
  <c r="G962"/>
  <c r="AD1128" i="83"/>
  <c r="E1176" i="69"/>
  <c r="A1176" s="1"/>
  <c r="A1177" s="1"/>
  <c r="C1142" i="83"/>
  <c r="P840" i="82"/>
  <c r="G840" s="1"/>
  <c r="T842" i="83"/>
  <c r="G842"/>
  <c r="AO1040"/>
  <c r="P844" i="82"/>
  <c r="G844"/>
  <c r="P1286"/>
  <c r="G1286" s="1"/>
  <c r="T808" i="83"/>
  <c r="G808"/>
  <c r="P942" i="69"/>
  <c r="G942" s="1"/>
  <c r="C838"/>
  <c r="AZ826" i="83"/>
  <c r="E1092" i="69"/>
  <c r="A1092"/>
  <c r="A1093"/>
  <c r="E1092" i="82"/>
  <c r="A1092"/>
  <c r="A1093"/>
  <c r="C1230" i="69"/>
  <c r="AO160" i="83"/>
  <c r="AO1112"/>
  <c r="BV476"/>
  <c r="AD1366"/>
  <c r="BK1366"/>
  <c r="E258"/>
  <c r="A258" s="1"/>
  <c r="A259" s="1"/>
  <c r="AZ224"/>
  <c r="AZ232"/>
  <c r="BV296"/>
  <c r="E246"/>
  <c r="A246" s="1"/>
  <c r="A247" s="1"/>
  <c r="BK154"/>
  <c r="T782"/>
  <c r="G782" s="1"/>
  <c r="AO240"/>
  <c r="BK126"/>
  <c r="BK932"/>
  <c r="AD968"/>
  <c r="AZ968"/>
  <c r="AO1244"/>
  <c r="BV1244"/>
  <c r="BV166"/>
  <c r="AO166"/>
  <c r="D102" i="82"/>
  <c r="AZ220" i="83"/>
  <c r="BV220"/>
  <c r="BK72"/>
  <c r="AZ628"/>
  <c r="BV628"/>
  <c r="BK344"/>
  <c r="C272" i="69"/>
  <c r="BV614" i="83"/>
  <c r="AO614"/>
  <c r="BV318"/>
  <c r="E582"/>
  <c r="A582" s="1"/>
  <c r="A583" s="1"/>
  <c r="T484"/>
  <c r="G484" s="1"/>
  <c r="D144"/>
  <c r="AA144"/>
  <c r="E502" i="82"/>
  <c r="A502"/>
  <c r="A503" s="1"/>
  <c r="E504" i="83"/>
  <c r="A504"/>
  <c r="A505"/>
  <c r="E38"/>
  <c r="A38"/>
  <c r="A39"/>
  <c r="E36" i="69"/>
  <c r="A36" s="1"/>
  <c r="A37" s="1"/>
  <c r="D48"/>
  <c r="D48" i="82"/>
  <c r="D50" i="83"/>
  <c r="AA50"/>
  <c r="D690" i="82"/>
  <c r="D692" i="83"/>
  <c r="AA692"/>
  <c r="AD740"/>
  <c r="E622" i="69"/>
  <c r="A622"/>
  <c r="A623"/>
  <c r="E624" i="83"/>
  <c r="A624" s="1"/>
  <c r="A625" s="1"/>
  <c r="E668" i="69"/>
  <c r="A668"/>
  <c r="A669" s="1"/>
  <c r="E668" i="82"/>
  <c r="A668"/>
  <c r="A669" s="1"/>
  <c r="C422"/>
  <c r="C424" i="83"/>
  <c r="C390" i="82"/>
  <c r="C390" i="69"/>
  <c r="D650" i="83"/>
  <c r="AA650"/>
  <c r="D648" i="82"/>
  <c r="D648" i="69"/>
  <c r="C82"/>
  <c r="C82" i="82"/>
  <c r="C84" i="83"/>
  <c r="C594" i="82"/>
  <c r="C594" i="69"/>
  <c r="T368" i="83"/>
  <c r="G368"/>
  <c r="C442" i="82"/>
  <c r="C442" i="69"/>
  <c r="E532" i="82"/>
  <c r="A532"/>
  <c r="A533"/>
  <c r="E624"/>
  <c r="A624" s="1"/>
  <c r="A625" s="1"/>
  <c r="E624" i="69"/>
  <c r="A624" s="1"/>
  <c r="A625" s="1"/>
  <c r="T352" i="83"/>
  <c r="G352"/>
  <c r="P350" i="82"/>
  <c r="G350" s="1"/>
  <c r="P350" i="69"/>
  <c r="G350"/>
  <c r="D702" i="83"/>
  <c r="AA702" s="1"/>
  <c r="D700" i="82"/>
  <c r="D724"/>
  <c r="D724" i="69"/>
  <c r="D778" i="83"/>
  <c r="AA778"/>
  <c r="D776" i="82"/>
  <c r="D776" i="69"/>
  <c r="T752" i="83"/>
  <c r="G752" s="1"/>
  <c r="E50" i="82"/>
  <c r="A50"/>
  <c r="A51"/>
  <c r="E52" i="83"/>
  <c r="A52" s="1"/>
  <c r="A53" s="1"/>
  <c r="D210" i="82"/>
  <c r="D210" i="69"/>
  <c r="D212" i="83"/>
  <c r="AA212"/>
  <c r="D288"/>
  <c r="AA288"/>
  <c r="D286" i="82"/>
  <c r="D286" i="69"/>
  <c r="E192" i="82"/>
  <c r="A192"/>
  <c r="A193" s="1"/>
  <c r="E192" i="69"/>
  <c r="A192"/>
  <c r="A193" s="1"/>
  <c r="E194" i="83"/>
  <c r="A194"/>
  <c r="A195"/>
  <c r="E520" i="69"/>
  <c r="A520" s="1"/>
  <c r="A521" s="1"/>
  <c r="E522" i="83"/>
  <c r="A522"/>
  <c r="A523" s="1"/>
  <c r="E610" i="82"/>
  <c r="A610"/>
  <c r="A611"/>
  <c r="C600" i="69"/>
  <c r="C602" i="83"/>
  <c r="C600" i="82"/>
  <c r="E682"/>
  <c r="A682" s="1"/>
  <c r="A683" s="1"/>
  <c r="E684" i="83"/>
  <c r="A684" s="1"/>
  <c r="A685" s="1"/>
  <c r="C756" i="82"/>
  <c r="T398" i="83"/>
  <c r="G398"/>
  <c r="P396" i="69"/>
  <c r="G396" s="1"/>
  <c r="P396" i="82"/>
  <c r="G396"/>
  <c r="C24" i="69"/>
  <c r="C24" i="82"/>
  <c r="C26" i="83"/>
  <c r="D400" i="82"/>
  <c r="D400" i="69"/>
  <c r="D402" i="83"/>
  <c r="AA402" s="1"/>
  <c r="BK418"/>
  <c r="AD418"/>
  <c r="BV418"/>
  <c r="D492" i="69"/>
  <c r="D494" i="83"/>
  <c r="AA494"/>
  <c r="D492" i="82"/>
  <c r="P240"/>
  <c r="G240"/>
  <c r="T242" i="83"/>
  <c r="G242" s="1"/>
  <c r="P240" i="69"/>
  <c r="G240"/>
  <c r="P388"/>
  <c r="G388" s="1"/>
  <c r="T390" i="83"/>
  <c r="G390"/>
  <c r="P388" i="82"/>
  <c r="G388" s="1"/>
  <c r="C192" i="83"/>
  <c r="C190" i="69"/>
  <c r="C190" i="82"/>
  <c r="C234" i="83"/>
  <c r="C232" i="82"/>
  <c r="C232" i="69"/>
  <c r="D448"/>
  <c r="D450" i="83"/>
  <c r="AA450"/>
  <c r="C138"/>
  <c r="C80" i="82"/>
  <c r="C82" i="83"/>
  <c r="AU71" i="49"/>
  <c r="BA71"/>
  <c r="BP71"/>
  <c r="DA71"/>
  <c r="BX71"/>
  <c r="CO71"/>
  <c r="CN71"/>
  <c r="BO71"/>
  <c r="BD71"/>
  <c r="AE71"/>
  <c r="BK71"/>
  <c r="BI71"/>
  <c r="BF71"/>
  <c r="CI71"/>
  <c r="BU71"/>
  <c r="BE71"/>
  <c r="DI71"/>
  <c r="AC71"/>
  <c r="CC71"/>
  <c r="CW71"/>
  <c r="DC71"/>
  <c r="BG71"/>
  <c r="AW71"/>
  <c r="CD71"/>
  <c r="DK71"/>
  <c r="AZ71"/>
  <c r="CL71"/>
  <c r="BJ71"/>
  <c r="CM71"/>
  <c r="BL71"/>
  <c r="CT71"/>
  <c r="AB71"/>
  <c r="CS71"/>
  <c r="CF71"/>
  <c r="AN71"/>
  <c r="AI71"/>
  <c r="CP71"/>
  <c r="DF71"/>
  <c r="DE71"/>
  <c r="BH71"/>
  <c r="BY71"/>
  <c r="BV71"/>
  <c r="AY71"/>
  <c r="BM71"/>
  <c r="CU71"/>
  <c r="BN71"/>
  <c r="AF71"/>
  <c r="BQ71"/>
  <c r="CY71"/>
  <c r="AX71"/>
  <c r="CR71"/>
  <c r="AJ71"/>
  <c r="DB71"/>
  <c r="BC71"/>
  <c r="DG71"/>
  <c r="BZ71"/>
  <c r="CA71"/>
  <c r="AR71"/>
  <c r="CH71"/>
  <c r="AD71"/>
  <c r="AP71"/>
  <c r="CE71"/>
  <c r="BT71"/>
  <c r="BB71"/>
  <c r="AM71"/>
  <c r="AV71"/>
  <c r="CG71"/>
  <c r="AQ71"/>
  <c r="F55" i="99"/>
  <c r="AL55"/>
  <c r="P1122" i="82"/>
  <c r="G1122"/>
  <c r="P1122" i="69"/>
  <c r="G1122"/>
  <c r="AD162" i="83"/>
  <c r="AO472"/>
  <c r="AD514"/>
  <c r="BV926"/>
  <c r="AO926"/>
  <c r="AZ978"/>
  <c r="BK372"/>
  <c r="AO372"/>
  <c r="AD298"/>
  <c r="BK298"/>
  <c r="BV554"/>
  <c r="AO554"/>
  <c r="AD554"/>
  <c r="AZ554"/>
  <c r="D618"/>
  <c r="AA618"/>
  <c r="D616" i="82"/>
  <c r="P676" i="69"/>
  <c r="G676" s="1"/>
  <c r="E280"/>
  <c r="A280" s="1"/>
  <c r="A281" s="1"/>
  <c r="D384"/>
  <c r="D386" i="83"/>
  <c r="AA386" s="1"/>
  <c r="D644" i="69"/>
  <c r="T118" i="83"/>
  <c r="G118" s="1"/>
  <c r="P116" i="82"/>
  <c r="G116"/>
  <c r="P116" i="69"/>
  <c r="G116" s="1"/>
  <c r="P564"/>
  <c r="G564"/>
  <c r="T566" i="83"/>
  <c r="G566" s="1"/>
  <c r="P564" i="82"/>
  <c r="G564"/>
  <c r="T110" i="83"/>
  <c r="G110" s="1"/>
  <c r="C56" i="62"/>
  <c r="C160"/>
  <c r="BV1272" i="83"/>
  <c r="AO362"/>
  <c r="P652" i="82"/>
  <c r="G652" s="1"/>
  <c r="P1246" i="69"/>
  <c r="G1246"/>
  <c r="P1244" i="82"/>
  <c r="G1244"/>
  <c r="BV286" i="83"/>
  <c r="C918" i="69"/>
  <c r="AZ1040" i="83"/>
  <c r="T846"/>
  <c r="G846" s="1"/>
  <c r="BV720"/>
  <c r="AZ926"/>
  <c r="BK1044"/>
  <c r="BK696"/>
  <c r="BV898"/>
  <c r="AO1310"/>
  <c r="BV176"/>
  <c r="BK1218"/>
  <c r="AO1218"/>
  <c r="AD802"/>
  <c r="BV802"/>
  <c r="AO172"/>
  <c r="AD1350"/>
  <c r="AO1350"/>
  <c r="AZ1350"/>
  <c r="BV940"/>
  <c r="AO290"/>
  <c r="AP1410"/>
  <c r="I1410" s="1"/>
  <c r="R110" i="116" s="1"/>
  <c r="F110" s="1"/>
  <c r="B110" s="1"/>
  <c r="AZ562" i="83"/>
  <c r="AO562"/>
  <c r="AD562"/>
  <c r="AZ52"/>
  <c r="AD52"/>
  <c r="AZ132"/>
  <c r="BV132"/>
  <c r="AO284"/>
  <c r="BV284"/>
  <c r="BV228"/>
  <c r="AZ228"/>
  <c r="BK228"/>
  <c r="BK508"/>
  <c r="P332" i="69"/>
  <c r="G332"/>
  <c r="AZ10" i="83"/>
  <c r="BV10"/>
  <c r="AD10"/>
  <c r="AO10"/>
  <c r="AD394"/>
  <c r="T476"/>
  <c r="G476"/>
  <c r="E16"/>
  <c r="A16"/>
  <c r="A17"/>
  <c r="E14" i="82"/>
  <c r="A14" s="1"/>
  <c r="A15" s="1"/>
  <c r="E14" i="69"/>
  <c r="A14" s="1"/>
  <c r="A15" s="1"/>
  <c r="AO20" i="83"/>
  <c r="AD20"/>
  <c r="BV20"/>
  <c r="D164" i="69"/>
  <c r="D164" i="82"/>
  <c r="C418" i="69"/>
  <c r="C420" i="83"/>
  <c r="C16" i="82"/>
  <c r="C16" i="69"/>
  <c r="C124" i="83"/>
  <c r="C122" i="82"/>
  <c r="C130"/>
  <c r="C132" i="83"/>
  <c r="C180"/>
  <c r="C178" i="82"/>
  <c r="C56" i="69"/>
  <c r="C56" i="82"/>
  <c r="P346" i="69"/>
  <c r="G346"/>
  <c r="T348" i="83"/>
  <c r="G348" s="1"/>
  <c r="P418" i="69"/>
  <c r="G418"/>
  <c r="T420" i="83"/>
  <c r="G420" s="1"/>
  <c r="P418" i="82"/>
  <c r="G418"/>
  <c r="P438"/>
  <c r="G438" s="1"/>
  <c r="T440" i="83"/>
  <c r="G440"/>
  <c r="P438" i="69"/>
  <c r="G438" s="1"/>
  <c r="E40" i="83"/>
  <c r="A40" s="1"/>
  <c r="A41" s="1"/>
  <c r="P190" i="82"/>
  <c r="G190" s="1"/>
  <c r="P190" i="69"/>
  <c r="G190"/>
  <c r="T396" i="83"/>
  <c r="G396" s="1"/>
  <c r="P414" i="69"/>
  <c r="G414"/>
  <c r="P414" i="82"/>
  <c r="G414" s="1"/>
  <c r="T416" i="83"/>
  <c r="G416"/>
  <c r="D50" i="82"/>
  <c r="D50" i="69"/>
  <c r="C614"/>
  <c r="C614" i="82"/>
  <c r="E576" i="69"/>
  <c r="A576"/>
  <c r="A577"/>
  <c r="E578" i="83"/>
  <c r="A578" s="1"/>
  <c r="A579" s="1"/>
  <c r="E608" i="82"/>
  <c r="A608"/>
  <c r="A609" s="1"/>
  <c r="E608" i="69"/>
  <c r="A608"/>
  <c r="A609" s="1"/>
  <c r="P98"/>
  <c r="G98"/>
  <c r="T100" i="83"/>
  <c r="G100" s="1"/>
  <c r="P98" i="82"/>
  <c r="G98"/>
  <c r="T264" i="83"/>
  <c r="G264" s="1"/>
  <c r="P262" i="69"/>
  <c r="G262"/>
  <c r="P262" i="82"/>
  <c r="G262" s="1"/>
  <c r="C722" i="69"/>
  <c r="C722" i="82"/>
  <c r="E430" i="69"/>
  <c r="A430" s="1"/>
  <c r="A431" s="1"/>
  <c r="E432" i="83"/>
  <c r="A432"/>
  <c r="A433" s="1"/>
  <c r="D130" i="69"/>
  <c r="D130" i="82"/>
  <c r="D148" i="83"/>
  <c r="AA148" s="1"/>
  <c r="D146" i="82"/>
  <c r="D466" i="69"/>
  <c r="D468" i="83"/>
  <c r="AA468"/>
  <c r="D658" i="82"/>
  <c r="D660" i="83"/>
  <c r="AA660"/>
  <c r="D658" i="69"/>
  <c r="E296" i="82"/>
  <c r="A296" s="1"/>
  <c r="A297" s="1"/>
  <c r="E296" i="69"/>
  <c r="A296"/>
  <c r="A297"/>
  <c r="E774" i="83"/>
  <c r="A774"/>
  <c r="A775"/>
  <c r="E772" i="69"/>
  <c r="A772" s="1"/>
  <c r="A773" s="1"/>
  <c r="E772" i="82"/>
  <c r="A772"/>
  <c r="A773" s="1"/>
  <c r="E784" i="69"/>
  <c r="A784"/>
  <c r="A785" s="1"/>
  <c r="E784" i="82"/>
  <c r="A784"/>
  <c r="A785"/>
  <c r="E786" i="83"/>
  <c r="A786" s="1"/>
  <c r="A787" s="1"/>
  <c r="E128"/>
  <c r="A128" s="1"/>
  <c r="A129" s="1"/>
  <c r="C588" i="82"/>
  <c r="C588" i="69"/>
  <c r="C590" i="83"/>
  <c r="C620" i="69"/>
  <c r="C620" i="82"/>
  <c r="D584" i="69"/>
  <c r="P104"/>
  <c r="G104" s="1"/>
  <c r="T106" i="83"/>
  <c r="G106"/>
  <c r="T318"/>
  <c r="G318" s="1"/>
  <c r="P316" i="69"/>
  <c r="G316"/>
  <c r="C494" i="83"/>
  <c r="C156"/>
  <c r="C154" i="69"/>
  <c r="C154" i="82"/>
  <c r="D392" i="69"/>
  <c r="D392" i="82"/>
  <c r="CC85" i="49"/>
  <c r="CI85"/>
  <c r="AN85"/>
  <c r="CX85"/>
  <c r="AO85"/>
  <c r="BZ85"/>
  <c r="AL85"/>
  <c r="AS85"/>
  <c r="BP85"/>
  <c r="DE85"/>
  <c r="AQ85"/>
  <c r="CJ85"/>
  <c r="CS85"/>
  <c r="BJ85"/>
  <c r="AW85"/>
  <c r="DJ85"/>
  <c r="CP85"/>
  <c r="CM85"/>
  <c r="BM85"/>
  <c r="CN85"/>
  <c r="CU85"/>
  <c r="CH85"/>
  <c r="CK85"/>
  <c r="BB85"/>
  <c r="AT85"/>
  <c r="DL85"/>
  <c r="AB85"/>
  <c r="DK85"/>
  <c r="BD85"/>
  <c r="BY85"/>
  <c r="BA85"/>
  <c r="BQ85"/>
  <c r="BO85"/>
  <c r="BV85"/>
  <c r="AK85"/>
  <c r="DH85"/>
  <c r="BF85"/>
  <c r="BN85"/>
  <c r="BL85"/>
  <c r="AM85"/>
  <c r="BH85"/>
  <c r="AZ85"/>
  <c r="DI85"/>
  <c r="AJ85"/>
  <c r="CD85"/>
  <c r="CG85"/>
  <c r="BI85"/>
  <c r="BR85"/>
  <c r="BE85"/>
  <c r="AF85"/>
  <c r="CW85"/>
  <c r="CR85"/>
  <c r="CB85"/>
  <c r="AH85"/>
  <c r="DG85"/>
  <c r="CY85"/>
  <c r="BK85"/>
  <c r="AP85"/>
  <c r="BC85"/>
  <c r="DB85"/>
  <c r="BS85"/>
  <c r="AE85"/>
  <c r="AG85"/>
  <c r="BW85"/>
  <c r="AI85"/>
  <c r="CA85"/>
  <c r="BT85"/>
  <c r="AV34" i="62"/>
  <c r="P34"/>
  <c r="K30" i="99"/>
  <c r="I30"/>
  <c r="M30"/>
  <c r="G30"/>
  <c r="F30"/>
  <c r="U30"/>
  <c r="D150"/>
  <c r="Q30"/>
  <c r="O30"/>
  <c r="D41"/>
  <c r="S30"/>
  <c r="AL19"/>
  <c r="F19"/>
  <c r="C32" i="109"/>
  <c r="BK998" i="83"/>
  <c r="AD998"/>
  <c r="BV788"/>
  <c r="AD788"/>
  <c r="BK1030"/>
  <c r="AO1030"/>
  <c r="BK398"/>
  <c r="AD564"/>
  <c r="AZ564"/>
  <c r="BV246"/>
  <c r="AD246"/>
  <c r="T332"/>
  <c r="G332"/>
  <c r="P330" i="69"/>
  <c r="G330" s="1"/>
  <c r="P330" i="82"/>
  <c r="G330"/>
  <c r="E20" i="69"/>
  <c r="A20" s="1"/>
  <c r="A21" s="1"/>
  <c r="E22" i="83"/>
  <c r="A22" s="1"/>
  <c r="A23" s="1"/>
  <c r="P274" i="69"/>
  <c r="G274" s="1"/>
  <c r="C506" i="82"/>
  <c r="C506" i="69"/>
  <c r="C574"/>
  <c r="C576" i="83"/>
  <c r="C574" i="82"/>
  <c r="C208" i="83"/>
  <c r="C206" i="82"/>
  <c r="C374"/>
  <c r="C374" i="69"/>
  <c r="E530" i="83"/>
  <c r="A530"/>
  <c r="A531" s="1"/>
  <c r="E528" i="82"/>
  <c r="A528"/>
  <c r="A529"/>
  <c r="BV518" i="83"/>
  <c r="E360"/>
  <c r="A360" s="1"/>
  <c r="A361" s="1"/>
  <c r="E358" i="82"/>
  <c r="A358"/>
  <c r="A359" s="1"/>
  <c r="C60"/>
  <c r="C60" i="69"/>
  <c r="E60" i="83"/>
  <c r="A60" s="1"/>
  <c r="A61" s="1"/>
  <c r="E58" i="69"/>
  <c r="A58"/>
  <c r="A59" s="1"/>
  <c r="E58" i="82"/>
  <c r="A58"/>
  <c r="A59"/>
  <c r="O472" i="69"/>
  <c r="F472"/>
  <c r="O472" i="82"/>
  <c r="F472"/>
  <c r="A21"/>
  <c r="BK926" i="83"/>
  <c r="BK1098"/>
  <c r="D616" i="69"/>
  <c r="AZ1354" i="83"/>
  <c r="AZ1044"/>
  <c r="AD926"/>
  <c r="T1316"/>
  <c r="G1316"/>
  <c r="P1314" i="82"/>
  <c r="G1314" s="1"/>
  <c r="P1314" i="69"/>
  <c r="G1314"/>
  <c r="BK554" i="83"/>
  <c r="BV194"/>
  <c r="AO194"/>
  <c r="BK120"/>
  <c r="E256" i="82"/>
  <c r="A256" s="1"/>
  <c r="A257" s="1"/>
  <c r="AZ246" i="83"/>
  <c r="BV924"/>
  <c r="AO712"/>
  <c r="BK436"/>
  <c r="AZ436"/>
  <c r="BV372"/>
  <c r="BV964"/>
  <c r="AD964"/>
  <c r="P780" i="69"/>
  <c r="G780" s="1"/>
  <c r="AO878" i="83"/>
  <c r="BV878"/>
  <c r="AD878"/>
  <c r="BK878"/>
  <c r="AO1340"/>
  <c r="BV1106"/>
  <c r="AO1106"/>
  <c r="AD974"/>
  <c r="BK1048"/>
  <c r="AO1060"/>
  <c r="AO594"/>
  <c r="AD594"/>
  <c r="BV594"/>
  <c r="AO462"/>
  <c r="P232" i="69"/>
  <c r="G232" s="1"/>
  <c r="BK776" i="83"/>
  <c r="AZ776"/>
  <c r="E32"/>
  <c r="A32" s="1"/>
  <c r="A33" s="1"/>
  <c r="AZ310"/>
  <c r="T334"/>
  <c r="G334" s="1"/>
  <c r="BK466"/>
  <c r="C62"/>
  <c r="AZ470"/>
  <c r="C640"/>
  <c r="T354"/>
  <c r="G354" s="1"/>
  <c r="G352" i="82"/>
  <c r="P322" i="69"/>
  <c r="G322"/>
  <c r="P322" i="82"/>
  <c r="G322" s="1"/>
  <c r="P198"/>
  <c r="G198"/>
  <c r="T204" i="83"/>
  <c r="G204" s="1"/>
  <c r="P202" i="82"/>
  <c r="G202"/>
  <c r="C224" i="83"/>
  <c r="C222" i="69"/>
  <c r="E20" i="83"/>
  <c r="A20"/>
  <c r="A21" s="1"/>
  <c r="E18" i="69"/>
  <c r="A18"/>
  <c r="A19" s="1"/>
  <c r="D196" i="83"/>
  <c r="AA196"/>
  <c r="D194" i="82"/>
  <c r="D194" i="69"/>
  <c r="BK200" i="83"/>
  <c r="D774" i="82"/>
  <c r="D774" i="69"/>
  <c r="BV322" i="83"/>
  <c r="T554"/>
  <c r="G554" s="1"/>
  <c r="P552" i="82"/>
  <c r="G552"/>
  <c r="P776" i="69"/>
  <c r="G776"/>
  <c r="P776" i="82"/>
  <c r="G776" s="1"/>
  <c r="P12" i="69"/>
  <c r="G12" s="1"/>
  <c r="P12" i="82"/>
  <c r="G12"/>
  <c r="T156" i="83"/>
  <c r="G156" s="1"/>
  <c r="P154" i="69"/>
  <c r="G154"/>
  <c r="C498"/>
  <c r="C500" i="83"/>
  <c r="C498" i="82"/>
  <c r="C294"/>
  <c r="C294" i="69"/>
  <c r="C296" i="83"/>
  <c r="C312"/>
  <c r="C310" i="69"/>
  <c r="C310" i="82"/>
  <c r="C458" i="69"/>
  <c r="C458" i="82"/>
  <c r="E588" i="69"/>
  <c r="A588"/>
  <c r="A589" s="1"/>
  <c r="E588" i="82"/>
  <c r="A588"/>
  <c r="A589" s="1"/>
  <c r="E406" i="83"/>
  <c r="A406" s="1"/>
  <c r="A407" s="1"/>
  <c r="P698" i="69"/>
  <c r="G698"/>
  <c r="AD412" i="83"/>
  <c r="AD500"/>
  <c r="BK500"/>
  <c r="E294" i="82"/>
  <c r="A294"/>
  <c r="A295"/>
  <c r="E296" i="83"/>
  <c r="A296" s="1"/>
  <c r="A297" s="1"/>
  <c r="E520"/>
  <c r="A520"/>
  <c r="A521" s="1"/>
  <c r="E518" i="82"/>
  <c r="A518"/>
  <c r="A519" s="1"/>
  <c r="E674" i="69"/>
  <c r="A674"/>
  <c r="A675"/>
  <c r="E676" i="83"/>
  <c r="A676" s="1"/>
  <c r="A677" s="1"/>
  <c r="E316" i="69"/>
  <c r="A316"/>
  <c r="A317" s="1"/>
  <c r="E316" i="82"/>
  <c r="A316"/>
  <c r="A317"/>
  <c r="E318" i="83"/>
  <c r="A318"/>
  <c r="A319"/>
  <c r="C592" i="82"/>
  <c r="C594" i="83"/>
  <c r="C626"/>
  <c r="C624" i="82"/>
  <c r="E406"/>
  <c r="A406" s="1"/>
  <c r="A407" s="1"/>
  <c r="E408" i="83"/>
  <c r="A408" s="1"/>
  <c r="A409" s="1"/>
  <c r="E406" i="69"/>
  <c r="A406"/>
  <c r="A407"/>
  <c r="E168"/>
  <c r="A168"/>
  <c r="A169"/>
  <c r="E170" i="83"/>
  <c r="A170" s="1"/>
  <c r="A171" s="1"/>
  <c r="T386"/>
  <c r="G386" s="1"/>
  <c r="P384" i="82"/>
  <c r="G384"/>
  <c r="P384" i="69"/>
  <c r="G384"/>
  <c r="J141" i="99"/>
  <c r="J137"/>
  <c r="AZ326" i="83"/>
  <c r="CY67" i="49"/>
  <c r="AU67"/>
  <c r="CL67"/>
  <c r="BQ67"/>
  <c r="AB67"/>
  <c r="CP67"/>
  <c r="BK67"/>
  <c r="AL67"/>
  <c r="DJ67"/>
  <c r="CQ67"/>
  <c r="AG67"/>
  <c r="BP67"/>
  <c r="AE67"/>
  <c r="DH67"/>
  <c r="R141" i="99"/>
  <c r="R137"/>
  <c r="AG436" i="83"/>
  <c r="AF436"/>
  <c r="AJ436"/>
  <c r="AI436"/>
  <c r="J31" i="99"/>
  <c r="K45"/>
  <c r="G45"/>
  <c r="AL45"/>
  <c r="S45"/>
  <c r="R45"/>
  <c r="Q45"/>
  <c r="D160"/>
  <c r="I45"/>
  <c r="U45"/>
  <c r="D56"/>
  <c r="O45"/>
  <c r="F13" i="62"/>
  <c r="O66" i="82"/>
  <c r="F66"/>
  <c r="O66" i="69"/>
  <c r="F66" s="1"/>
  <c r="AC24" i="6"/>
  <c r="AD24"/>
  <c r="F24"/>
  <c r="O88" i="45"/>
  <c r="O92"/>
  <c r="O113"/>
  <c r="AR11"/>
  <c r="AX12" i="49"/>
  <c r="O70" i="82"/>
  <c r="F70"/>
  <c r="O70" i="69"/>
  <c r="F70" s="1"/>
  <c r="AJ760" i="83"/>
  <c r="AG760"/>
  <c r="AF760"/>
  <c r="AI760"/>
  <c r="AE760"/>
  <c r="AI718"/>
  <c r="AF718"/>
  <c r="AK718" s="1"/>
  <c r="AF694"/>
  <c r="AJ694"/>
  <c r="AK694" s="1"/>
  <c r="AI694"/>
  <c r="AI620"/>
  <c r="AE620"/>
  <c r="AH620"/>
  <c r="AJ566"/>
  <c r="AF566"/>
  <c r="AK566" s="1"/>
  <c r="AG566"/>
  <c r="AH566"/>
  <c r="AI566"/>
  <c r="AH562"/>
  <c r="AJ562"/>
  <c r="AI562"/>
  <c r="AH462"/>
  <c r="AJ462"/>
  <c r="BV524"/>
  <c r="BK478"/>
  <c r="AZ390"/>
  <c r="AR55" i="99"/>
  <c r="N137" i="62"/>
  <c r="N141"/>
  <c r="J31"/>
  <c r="AP31"/>
  <c r="C53"/>
  <c r="C157"/>
  <c r="AT21"/>
  <c r="N21"/>
  <c r="AX22" i="99"/>
  <c r="R22"/>
  <c r="AV22"/>
  <c r="P22"/>
  <c r="AL21" i="62"/>
  <c r="AT23"/>
  <c r="N23"/>
  <c r="AZ106" i="83"/>
  <c r="AK1378"/>
  <c r="U55" i="99"/>
  <c r="O55"/>
  <c r="AT55"/>
  <c r="D165"/>
  <c r="I55"/>
  <c r="Q55"/>
  <c r="AV55"/>
  <c r="D75"/>
  <c r="K55"/>
  <c r="S55"/>
  <c r="T137"/>
  <c r="DG62" i="49"/>
  <c r="CN62"/>
  <c r="AR62"/>
  <c r="BT62"/>
  <c r="CX62"/>
  <c r="DB62"/>
  <c r="CT62"/>
  <c r="DD62"/>
  <c r="AU62"/>
  <c r="AV62"/>
  <c r="CG62"/>
  <c r="AX62"/>
  <c r="BU62"/>
  <c r="BD62"/>
  <c r="AO62"/>
  <c r="CA62"/>
  <c r="AP62"/>
  <c r="BR62"/>
  <c r="CH62"/>
  <c r="AN62"/>
  <c r="CY62"/>
  <c r="AG62"/>
  <c r="AW62"/>
  <c r="CQ62"/>
  <c r="BB62"/>
  <c r="DH62"/>
  <c r="BZ62"/>
  <c r="BK62"/>
  <c r="AT62"/>
  <c r="DL62"/>
  <c r="BW62"/>
  <c r="AJ62"/>
  <c r="DK62"/>
  <c r="AE62"/>
  <c r="CR62"/>
  <c r="BE62"/>
  <c r="DF62"/>
  <c r="BS62"/>
  <c r="BF62"/>
  <c r="BC62"/>
  <c r="CE62"/>
  <c r="CJ62"/>
  <c r="CO62"/>
  <c r="AS62"/>
  <c r="CI62"/>
  <c r="BN62"/>
  <c r="BX62"/>
  <c r="BJ62"/>
  <c r="BO62"/>
  <c r="AI62"/>
  <c r="BM62"/>
  <c r="DI62"/>
  <c r="DC62"/>
  <c r="CC62"/>
  <c r="DA62"/>
  <c r="CF62"/>
  <c r="AF62"/>
  <c r="CZ62"/>
  <c r="AD62"/>
  <c r="BI62"/>
  <c r="AC62"/>
  <c r="AL62"/>
  <c r="AY62"/>
  <c r="DJ62"/>
  <c r="CM62"/>
  <c r="CS62"/>
  <c r="BQ62"/>
  <c r="AZ62"/>
  <c r="BH62"/>
  <c r="CV62"/>
  <c r="AB62"/>
  <c r="CK62"/>
  <c r="DE62"/>
  <c r="CW62"/>
  <c r="CU62"/>
  <c r="BA62"/>
  <c r="BP62"/>
  <c r="CL62"/>
  <c r="T33" i="99"/>
  <c r="AZ33"/>
  <c r="BR668" i="83"/>
  <c r="BG662"/>
  <c r="AP58" i="49"/>
  <c r="CW58"/>
  <c r="AQ58"/>
  <c r="DG58"/>
  <c r="CY58"/>
  <c r="CN58"/>
  <c r="AI58"/>
  <c r="CV58"/>
  <c r="CO58"/>
  <c r="BW58"/>
  <c r="AS58"/>
  <c r="AK58"/>
  <c r="AZ58"/>
  <c r="BU58"/>
  <c r="CJ58"/>
  <c r="AB58"/>
  <c r="CF58"/>
  <c r="BF58"/>
  <c r="AY58"/>
  <c r="AG58"/>
  <c r="BB58"/>
  <c r="CA58"/>
  <c r="DF58"/>
  <c r="BK58"/>
  <c r="BG58"/>
  <c r="CD58"/>
  <c r="CP58"/>
  <c r="AU58"/>
  <c r="BP58"/>
  <c r="BR58"/>
  <c r="DJ58"/>
  <c r="BJ58"/>
  <c r="AM58"/>
  <c r="AR58"/>
  <c r="DH58"/>
  <c r="BY58"/>
  <c r="DA58"/>
  <c r="CI58"/>
  <c r="AD58"/>
  <c r="AN58"/>
  <c r="CM58"/>
  <c r="CR58"/>
  <c r="BL58"/>
  <c r="CE58"/>
  <c r="BA58"/>
  <c r="O150" i="47"/>
  <c r="N19" i="62"/>
  <c r="L21"/>
  <c r="AR21"/>
  <c r="DC53" i="49"/>
  <c r="DL53"/>
  <c r="AN53"/>
  <c r="AJ53"/>
  <c r="BX53"/>
  <c r="CG53"/>
  <c r="AE53"/>
  <c r="CP53"/>
  <c r="CS53"/>
  <c r="BB53"/>
  <c r="AU53"/>
  <c r="BP53"/>
  <c r="CL53"/>
  <c r="BZ53"/>
  <c r="BR53"/>
  <c r="BO53"/>
  <c r="CO53"/>
  <c r="CB53"/>
  <c r="BI53"/>
  <c r="CX53"/>
  <c r="AO53"/>
  <c r="DK53"/>
  <c r="BK53"/>
  <c r="CH53"/>
  <c r="CZ53"/>
  <c r="CY53"/>
  <c r="DI53"/>
  <c r="AS53"/>
  <c r="BE53"/>
  <c r="DA53"/>
  <c r="BH53"/>
  <c r="CK53"/>
  <c r="AG53"/>
  <c r="DG53"/>
  <c r="AY53"/>
  <c r="CU53"/>
  <c r="AM53"/>
  <c r="CR53"/>
  <c r="AB53"/>
  <c r="CC53"/>
  <c r="CJ53"/>
  <c r="DE53"/>
  <c r="AZ53"/>
  <c r="BT53"/>
  <c r="AV22" i="62"/>
  <c r="AZ20" i="99"/>
  <c r="AP21"/>
  <c r="J21"/>
  <c r="F19" i="6"/>
  <c r="AC19"/>
  <c r="AD19"/>
  <c r="BO79" i="49"/>
  <c r="CQ79"/>
  <c r="U59"/>
  <c r="DM59"/>
  <c r="AU57"/>
  <c r="DB57"/>
  <c r="DK57"/>
  <c r="BG57"/>
  <c r="AX57"/>
  <c r="CG57"/>
  <c r="U56"/>
  <c r="P241" i="56"/>
  <c r="M241"/>
  <c r="BR586" i="83"/>
  <c r="BG560"/>
  <c r="BG544"/>
  <c r="BG210"/>
  <c r="BG192"/>
  <c r="BQ76" i="49"/>
  <c r="BH58"/>
  <c r="CX58"/>
  <c r="N30" i="62"/>
  <c r="CU58" i="49"/>
  <c r="BE58"/>
  <c r="AW58"/>
  <c r="P13" i="62"/>
  <c r="AZ23"/>
  <c r="H13" i="99"/>
  <c r="DD58" i="49"/>
  <c r="CK58"/>
  <c r="BN58"/>
  <c r="CL58"/>
  <c r="DB58"/>
  <c r="BD58"/>
  <c r="AS13" i="99"/>
  <c r="N140"/>
  <c r="F13"/>
  <c r="AM13"/>
  <c r="H140"/>
  <c r="J33"/>
  <c r="AN19" i="62"/>
  <c r="AX23"/>
  <c r="R23"/>
  <c r="AL19"/>
  <c r="BJ55" i="49"/>
  <c r="CU55"/>
  <c r="BI55"/>
  <c r="CT55"/>
  <c r="BX55"/>
  <c r="BG55"/>
  <c r="BT55"/>
  <c r="BE55"/>
  <c r="AD55"/>
  <c r="AW55"/>
  <c r="CP55"/>
  <c r="BN55"/>
  <c r="DG55"/>
  <c r="CE55"/>
  <c r="AM55"/>
  <c r="DK55"/>
  <c r="CI55"/>
  <c r="CS55"/>
  <c r="DC55"/>
  <c r="AH55"/>
  <c r="BM55"/>
  <c r="DE55"/>
  <c r="CX55"/>
  <c r="BZ55"/>
  <c r="BF55"/>
  <c r="AU55"/>
  <c r="BL55"/>
  <c r="BP55"/>
  <c r="AT55"/>
  <c r="BC55"/>
  <c r="AP55"/>
  <c r="BB55"/>
  <c r="BQ55"/>
  <c r="DJ55"/>
  <c r="CQ55"/>
  <c r="AB55"/>
  <c r="AF55"/>
  <c r="AY55"/>
  <c r="CB55"/>
  <c r="BA55"/>
  <c r="BU55"/>
  <c r="BK55"/>
  <c r="CL55"/>
  <c r="DF55"/>
  <c r="BD53"/>
  <c r="CM53"/>
  <c r="D40" i="99"/>
  <c r="DF53" i="49"/>
  <c r="CV53"/>
  <c r="DH53"/>
  <c r="AK53"/>
  <c r="DD53"/>
  <c r="AH53"/>
  <c r="CF53"/>
  <c r="CQ53"/>
  <c r="CT53"/>
  <c r="M34" i="99"/>
  <c r="K34"/>
  <c r="I34"/>
  <c r="H34"/>
  <c r="O34"/>
  <c r="N23"/>
  <c r="AT23"/>
  <c r="AT20"/>
  <c r="N20"/>
  <c r="AC37" i="6"/>
  <c r="AD37"/>
  <c r="F37"/>
  <c r="O98" i="82"/>
  <c r="F98"/>
  <c r="O98" i="69"/>
  <c r="F98" s="1"/>
  <c r="S742" i="83"/>
  <c r="N740" i="69"/>
  <c r="S466" i="83"/>
  <c r="N464" i="82"/>
  <c r="BG76" i="49"/>
  <c r="AJ58"/>
  <c r="BI58"/>
  <c r="BS58"/>
  <c r="AL58"/>
  <c r="DK58"/>
  <c r="DL58"/>
  <c r="C53" i="99"/>
  <c r="AT19" i="62"/>
  <c r="CB58" i="49"/>
  <c r="BC58"/>
  <c r="CG58"/>
  <c r="CH58"/>
  <c r="DC58"/>
  <c r="AV33" i="99"/>
  <c r="P33"/>
  <c r="AW13" i="62"/>
  <c r="R140"/>
  <c r="E41"/>
  <c r="E52"/>
  <c r="E72"/>
  <c r="E83"/>
  <c r="E94"/>
  <c r="E105"/>
  <c r="E116"/>
  <c r="J19"/>
  <c r="K33"/>
  <c r="AP33"/>
  <c r="S33"/>
  <c r="AX33"/>
  <c r="D153"/>
  <c r="D44"/>
  <c r="O33"/>
  <c r="AX22"/>
  <c r="AS55" i="49"/>
  <c r="AG55"/>
  <c r="AQ55"/>
  <c r="CF55"/>
  <c r="BO55"/>
  <c r="AZ55"/>
  <c r="CW55"/>
  <c r="CA55"/>
  <c r="DD55"/>
  <c r="DL55"/>
  <c r="CO55"/>
  <c r="AQ53"/>
  <c r="BF53"/>
  <c r="BM53"/>
  <c r="AC53"/>
  <c r="AW53"/>
  <c r="AF53"/>
  <c r="BC53"/>
  <c r="CE53"/>
  <c r="BG53"/>
  <c r="L22" i="99"/>
  <c r="AR22"/>
  <c r="AW86" i="49"/>
  <c r="BS86"/>
  <c r="AV86"/>
  <c r="AR86"/>
  <c r="AT86"/>
  <c r="BA54"/>
  <c r="CP54"/>
  <c r="DB54"/>
  <c r="CT54"/>
  <c r="CU54"/>
  <c r="BN54"/>
  <c r="AP54"/>
  <c r="CQ54"/>
  <c r="BK54"/>
  <c r="BG54"/>
  <c r="DE54"/>
  <c r="P24" i="62"/>
  <c r="R13"/>
  <c r="AC8" i="6"/>
  <c r="F8"/>
  <c r="O162" i="69"/>
  <c r="F162"/>
  <c r="O162" i="82"/>
  <c r="F162" s="1"/>
  <c r="BG448" i="83"/>
  <c r="E29" i="99"/>
  <c r="U21"/>
  <c r="O21"/>
  <c r="N21"/>
  <c r="N24"/>
  <c r="G21"/>
  <c r="D146"/>
  <c r="D32"/>
  <c r="D43"/>
  <c r="I21"/>
  <c r="Q21"/>
  <c r="M21"/>
  <c r="S21"/>
  <c r="Q23"/>
  <c r="AV23"/>
  <c r="I23"/>
  <c r="D148"/>
  <c r="U23"/>
  <c r="S23"/>
  <c r="G551" i="83"/>
  <c r="G549" i="69"/>
  <c r="G549" i="82"/>
  <c r="T19" i="99"/>
  <c r="CD49" i="49"/>
  <c r="CH49"/>
  <c r="Q388" i="70"/>
  <c r="Q363"/>
  <c r="Q337"/>
  <c r="Q300"/>
  <c r="Q276"/>
  <c r="Q252"/>
  <c r="Q188"/>
  <c r="Q168"/>
  <c r="Q164"/>
  <c r="Q160"/>
  <c r="Q128"/>
  <c r="Q96"/>
  <c r="Q76"/>
  <c r="U63" i="49"/>
  <c r="O600" i="69"/>
  <c r="F600" s="1"/>
  <c r="O600" i="82"/>
  <c r="F600"/>
  <c r="O464"/>
  <c r="F464" s="1"/>
  <c r="O402"/>
  <c r="F402"/>
  <c r="O402" i="69"/>
  <c r="F402"/>
  <c r="BG426" i="83"/>
  <c r="BR340"/>
  <c r="BG332"/>
  <c r="BG312"/>
  <c r="BG270"/>
  <c r="BR178"/>
  <c r="P20" i="99"/>
  <c r="CN49" i="49"/>
  <c r="BS49"/>
  <c r="Q364" i="70"/>
  <c r="Q360"/>
  <c r="Q336"/>
  <c r="Q313"/>
  <c r="Q301"/>
  <c r="Q260"/>
  <c r="Q219"/>
  <c r="Q144"/>
  <c r="Q112"/>
  <c r="Q95"/>
  <c r="Q77"/>
  <c r="U77" i="49"/>
  <c r="U66"/>
  <c r="O234" i="69"/>
  <c r="F234"/>
  <c r="O234" i="82"/>
  <c r="F234"/>
  <c r="BG774" i="83"/>
  <c r="BG696"/>
  <c r="BG680"/>
  <c r="BG486"/>
  <c r="BG232"/>
  <c r="BR216"/>
  <c r="AV752"/>
  <c r="BG752"/>
  <c r="AB752"/>
  <c r="BI752"/>
  <c r="AM752"/>
  <c r="BT752"/>
  <c r="AX752"/>
  <c r="AV744"/>
  <c r="BG744"/>
  <c r="AY744"/>
  <c r="BT744"/>
  <c r="BI744"/>
  <c r="AN744"/>
  <c r="AV736"/>
  <c r="BU736"/>
  <c r="AY736"/>
  <c r="BG736"/>
  <c r="AB736"/>
  <c r="BJ736"/>
  <c r="AN736"/>
  <c r="BG728"/>
  <c r="BJ728"/>
  <c r="AM728"/>
  <c r="AV700"/>
  <c r="BG700"/>
  <c r="AC700"/>
  <c r="BI700"/>
  <c r="BR692"/>
  <c r="BG692"/>
  <c r="AY692"/>
  <c r="AC692"/>
  <c r="BI692"/>
  <c r="BJ692"/>
  <c r="BK692" s="1"/>
  <c r="AB692"/>
  <c r="AV684"/>
  <c r="BG684"/>
  <c r="BI684"/>
  <c r="BK684"/>
  <c r="AB684"/>
  <c r="BT640"/>
  <c r="AX640"/>
  <c r="AL640"/>
  <c r="AL641"/>
  <c r="BG640"/>
  <c r="BI640"/>
  <c r="AM640"/>
  <c r="AC640"/>
  <c r="BG632"/>
  <c r="AX632"/>
  <c r="AZ632"/>
  <c r="AB632"/>
  <c r="AD632"/>
  <c r="AM632"/>
  <c r="BU632"/>
  <c r="BV632"/>
  <c r="AL632"/>
  <c r="AL633" s="1"/>
  <c r="BI632"/>
  <c r="BK632"/>
  <c r="AY612"/>
  <c r="BG612"/>
  <c r="BR612"/>
  <c r="AV612"/>
  <c r="AM612"/>
  <c r="AN598"/>
  <c r="BG598"/>
  <c r="AV598"/>
  <c r="BI598"/>
  <c r="BH598"/>
  <c r="BH599"/>
  <c r="CD598"/>
  <c r="CD599"/>
  <c r="AX598"/>
  <c r="AN582"/>
  <c r="BG582"/>
  <c r="AV582"/>
  <c r="AL234"/>
  <c r="AL235"/>
  <c r="BR234"/>
  <c r="BG234"/>
  <c r="AV234"/>
  <c r="BS234"/>
  <c r="BS235" s="1"/>
  <c r="AW234"/>
  <c r="AW235"/>
  <c r="BJ234"/>
  <c r="BK234" s="1"/>
  <c r="BG196"/>
  <c r="AV196"/>
  <c r="BJ196"/>
  <c r="BK196" s="1"/>
  <c r="AN196"/>
  <c r="AO196" s="1"/>
  <c r="BG188"/>
  <c r="AM188"/>
  <c r="AX188"/>
  <c r="BU188"/>
  <c r="BT188"/>
  <c r="AB188"/>
  <c r="AL188"/>
  <c r="AL189" s="1"/>
  <c r="AN162"/>
  <c r="BJ162"/>
  <c r="BK162" s="1"/>
  <c r="AY162"/>
  <c r="AL162"/>
  <c r="AL163"/>
  <c r="BG162"/>
  <c r="BU162"/>
  <c r="BV162"/>
  <c r="BG154"/>
  <c r="AV154"/>
  <c r="AY154"/>
  <c r="AZ154"/>
  <c r="AM154"/>
  <c r="AO154" s="1"/>
  <c r="BI148"/>
  <c r="BT148"/>
  <c r="BJ148"/>
  <c r="AY148"/>
  <c r="BU148"/>
  <c r="BJ140"/>
  <c r="BU140"/>
  <c r="AC140"/>
  <c r="AM112"/>
  <c r="AO112"/>
  <c r="BU112"/>
  <c r="BV112" s="1"/>
  <c r="AY112"/>
  <c r="AB112"/>
  <c r="AD112" s="1"/>
  <c r="AL112"/>
  <c r="AL113" s="1"/>
  <c r="BJ112"/>
  <c r="BK112"/>
  <c r="AY74"/>
  <c r="CD74"/>
  <c r="CD75"/>
  <c r="AM74"/>
  <c r="AW74"/>
  <c r="AW75"/>
  <c r="AC74"/>
  <c r="BJ74"/>
  <c r="BU74"/>
  <c r="BS74"/>
  <c r="BS75" s="1"/>
  <c r="AN74"/>
  <c r="AL74"/>
  <c r="AL75"/>
  <c r="BS68"/>
  <c r="BS69" s="1"/>
  <c r="BH68"/>
  <c r="BH69"/>
  <c r="AW68"/>
  <c r="AW69" s="1"/>
  <c r="AL68"/>
  <c r="AL69"/>
  <c r="AY68"/>
  <c r="BT68"/>
  <c r="BJ68"/>
  <c r="AC68"/>
  <c r="BI68"/>
  <c r="BG50"/>
  <c r="BT50"/>
  <c r="AM50"/>
  <c r="AO50" s="1"/>
  <c r="AB50"/>
  <c r="BU50"/>
  <c r="BJ50"/>
  <c r="AL50"/>
  <c r="AL51" s="1"/>
  <c r="C20" i="84"/>
  <c r="R12"/>
  <c r="CC32" i="83"/>
  <c r="CC30"/>
  <c r="BG596"/>
  <c r="BR514"/>
  <c r="BG506"/>
  <c r="BR416"/>
  <c r="BR256"/>
  <c r="O624" i="82"/>
  <c r="F624" s="1"/>
  <c r="O536"/>
  <c r="F536"/>
  <c r="O150" i="69"/>
  <c r="F150" s="1"/>
  <c r="AV90" i="83"/>
  <c r="AV88"/>
  <c r="AV86"/>
  <c r="BG30"/>
  <c r="BG776"/>
  <c r="BG764"/>
  <c r="BG748"/>
  <c r="BG714"/>
  <c r="BR706"/>
  <c r="BR674"/>
  <c r="BG666"/>
  <c r="BR658"/>
  <c r="BG648"/>
  <c r="BG634"/>
  <c r="BG616"/>
  <c r="BG600"/>
  <c r="BG564"/>
  <c r="BG548"/>
  <c r="BG530"/>
  <c r="BG492"/>
  <c r="BG476"/>
  <c r="BG452"/>
  <c r="BG432"/>
  <c r="BG414"/>
  <c r="BG412"/>
  <c r="BR324"/>
  <c r="BG316"/>
  <c r="BG296"/>
  <c r="BG274"/>
  <c r="BG252"/>
  <c r="BR242"/>
  <c r="BG214"/>
  <c r="BR202"/>
  <c r="BR184"/>
  <c r="BR144"/>
  <c r="CC94"/>
  <c r="CD578"/>
  <c r="CD579"/>
  <c r="BR578"/>
  <c r="BG578"/>
  <c r="AV570"/>
  <c r="BG570"/>
  <c r="M531" i="56"/>
  <c r="M474"/>
  <c r="M688"/>
  <c r="M664"/>
  <c r="M624"/>
  <c r="BG784" i="83"/>
  <c r="BR762"/>
  <c r="BR746"/>
  <c r="BG738"/>
  <c r="BR730"/>
  <c r="BR698"/>
  <c r="BR682"/>
  <c r="BG676"/>
  <c r="BG642"/>
  <c r="BG608"/>
  <c r="BR562"/>
  <c r="BG554"/>
  <c r="BR546"/>
  <c r="BG538"/>
  <c r="BR474"/>
  <c r="BG464"/>
  <c r="BG384"/>
  <c r="BG348"/>
  <c r="BR334"/>
  <c r="BG326"/>
  <c r="BG308"/>
  <c r="BG224"/>
  <c r="BG204"/>
  <c r="BG186"/>
  <c r="BR174"/>
  <c r="BG166"/>
  <c r="BR134"/>
  <c r="CC124"/>
  <c r="BR510"/>
  <c r="BG510"/>
  <c r="BI504"/>
  <c r="BR504"/>
  <c r="AV498"/>
  <c r="BG498"/>
  <c r="AX468"/>
  <c r="AZ468" s="1"/>
  <c r="BG468"/>
  <c r="BR468"/>
  <c r="BR460"/>
  <c r="BG460"/>
  <c r="AX454"/>
  <c r="BG454"/>
  <c r="BG404"/>
  <c r="BR392"/>
  <c r="BG392"/>
  <c r="BG380"/>
  <c r="BG272"/>
  <c r="L8" i="99"/>
  <c r="AR8"/>
  <c r="AQ13"/>
  <c r="L140"/>
  <c r="G347" i="83"/>
  <c r="G345" i="69" s="1"/>
  <c r="G345" i="82"/>
  <c r="BR772" i="83"/>
  <c r="BG766"/>
  <c r="BR756"/>
  <c r="BG750"/>
  <c r="BG734"/>
  <c r="BG718"/>
  <c r="BG702"/>
  <c r="BG688"/>
  <c r="BG686"/>
  <c r="BG654"/>
  <c r="BG636"/>
  <c r="BR628"/>
  <c r="BG620"/>
  <c r="BG604"/>
  <c r="BR594"/>
  <c r="BG568"/>
  <c r="BG550"/>
  <c r="BG534"/>
  <c r="BR522"/>
  <c r="BG496"/>
  <c r="BR484"/>
  <c r="BG478"/>
  <c r="BR466"/>
  <c r="BR446"/>
  <c r="BG438"/>
  <c r="BG418"/>
  <c r="BR406"/>
  <c r="BG398"/>
  <c r="BG378"/>
  <c r="BG342"/>
  <c r="BG318"/>
  <c r="BR310"/>
  <c r="BG300"/>
  <c r="BR292"/>
  <c r="BG276"/>
  <c r="BG258"/>
  <c r="BR248"/>
  <c r="BG240"/>
  <c r="BG238"/>
  <c r="BG218"/>
  <c r="BG200"/>
  <c r="BG180"/>
  <c r="BG160"/>
  <c r="BG120"/>
  <c r="G41" i="82"/>
  <c r="G43" i="83"/>
  <c r="G41" i="69" s="1"/>
  <c r="G945" i="82"/>
  <c r="G947" i="83"/>
  <c r="G945" i="69" s="1"/>
  <c r="G489" i="82"/>
  <c r="G491" i="83"/>
  <c r="G489" i="69"/>
  <c r="G25" i="82"/>
  <c r="G27" i="83"/>
  <c r="G25" i="69"/>
  <c r="G341" i="82"/>
  <c r="G343" i="83"/>
  <c r="G341" i="69" s="1"/>
  <c r="G49" i="82"/>
  <c r="G115"/>
  <c r="G173"/>
  <c r="G333"/>
  <c r="G369" i="83"/>
  <c r="G367" i="69"/>
  <c r="G529" i="82"/>
  <c r="G531" i="83"/>
  <c r="G529" i="69"/>
  <c r="G1035" i="83"/>
  <c r="G1033" i="69" s="1"/>
  <c r="G1033" i="82"/>
  <c r="G813"/>
  <c r="G815" i="83"/>
  <c r="G813" i="69" s="1"/>
  <c r="G391" i="83"/>
  <c r="G389" i="69"/>
  <c r="G389" i="82"/>
  <c r="G653"/>
  <c r="G655" i="83"/>
  <c r="G653" i="69"/>
  <c r="G689" i="82"/>
  <c r="G691" i="83"/>
  <c r="G689" i="69" s="1"/>
  <c r="G745" i="83"/>
  <c r="G743" i="69"/>
  <c r="G743" i="82"/>
  <c r="G753"/>
  <c r="G755" i="83"/>
  <c r="G753" i="69"/>
  <c r="G1395" i="82"/>
  <c r="G1397" i="83"/>
  <c r="G1395" i="69"/>
  <c r="G1311" i="82"/>
  <c r="G1313" i="83"/>
  <c r="G1311" i="69" s="1"/>
  <c r="G1151" i="82"/>
  <c r="G1153" i="83"/>
  <c r="G1151" i="69"/>
  <c r="G1279" i="82"/>
  <c r="G1281" i="83"/>
  <c r="G1279" i="69"/>
  <c r="G925" i="83"/>
  <c r="G923" i="69" s="1"/>
  <c r="G923" i="82"/>
  <c r="G861" i="83"/>
  <c r="G859" i="69" s="1"/>
  <c r="G859" i="82"/>
  <c r="G1305" i="83"/>
  <c r="G1303" i="69"/>
  <c r="G1303" i="82"/>
  <c r="G1081" i="83"/>
  <c r="G1079" i="69"/>
  <c r="G1079" i="82"/>
  <c r="G1017"/>
  <c r="G1019" i="83"/>
  <c r="G1017" i="69"/>
  <c r="E804" i="83"/>
  <c r="A804" s="1"/>
  <c r="A805" s="1"/>
  <c r="E802" i="82"/>
  <c r="A802"/>
  <c r="A803" s="1"/>
  <c r="E802" i="69"/>
  <c r="A802"/>
  <c r="A803"/>
  <c r="E790"/>
  <c r="A790" s="1"/>
  <c r="A791" s="1"/>
  <c r="E790" i="82"/>
  <c r="A790"/>
  <c r="A791" s="1"/>
  <c r="E792" i="83"/>
  <c r="A792"/>
  <c r="A793" s="1"/>
  <c r="AV1110"/>
  <c r="CC1080"/>
  <c r="AV1076"/>
  <c r="C18" i="109"/>
  <c r="K172"/>
  <c r="D874" i="69"/>
  <c r="D874" i="82"/>
  <c r="D876" i="83"/>
  <c r="AA876" s="1"/>
  <c r="G1405"/>
  <c r="G1403" i="69"/>
  <c r="G1403" i="82"/>
  <c r="G911"/>
  <c r="G913" i="83"/>
  <c r="G911" i="69"/>
  <c r="AO1012" i="83"/>
  <c r="E874" i="69"/>
  <c r="A874"/>
  <c r="A875"/>
  <c r="E876" i="83"/>
  <c r="A876" s="1"/>
  <c r="A877" s="1"/>
  <c r="AO956"/>
  <c r="D972"/>
  <c r="AA972" s="1"/>
  <c r="D970" i="82"/>
  <c r="D1390" i="69"/>
  <c r="D1390" i="82"/>
  <c r="D986" i="69"/>
  <c r="D988" i="83"/>
  <c r="AA988"/>
  <c r="E860" i="82"/>
  <c r="A860" s="1"/>
  <c r="A861" s="1"/>
  <c r="E862" i="83"/>
  <c r="A862" s="1"/>
  <c r="A863" s="1"/>
  <c r="E882" i="69"/>
  <c r="A882"/>
  <c r="A883"/>
  <c r="E884" i="83"/>
  <c r="A884"/>
  <c r="A885"/>
  <c r="E1024" i="69"/>
  <c r="A1024" s="1"/>
  <c r="A1025" s="1"/>
  <c r="E1026" i="83"/>
  <c r="A1026" s="1"/>
  <c r="A1027" s="1"/>
  <c r="E1028" i="69"/>
  <c r="A1028"/>
  <c r="A1029" s="1"/>
  <c r="E1028" i="82"/>
  <c r="A1028"/>
  <c r="A1029"/>
  <c r="D1140" i="69"/>
  <c r="D1142" i="83"/>
  <c r="AA1142"/>
  <c r="E1298" i="69"/>
  <c r="A1298" s="1"/>
  <c r="A1299" s="1"/>
  <c r="E1298" i="82"/>
  <c r="A1298"/>
  <c r="A1299"/>
  <c r="C866"/>
  <c r="C866" i="69"/>
  <c r="P1318" i="82"/>
  <c r="G1318"/>
  <c r="T1320" i="83"/>
  <c r="G1320"/>
  <c r="P1318" i="69"/>
  <c r="G1318"/>
  <c r="C1102" i="83"/>
  <c r="C1100" i="69"/>
  <c r="G1159" i="82"/>
  <c r="G1127"/>
  <c r="G1121"/>
  <c r="G989" i="83"/>
  <c r="G987" i="69"/>
  <c r="G961" i="82"/>
  <c r="G909" i="83"/>
  <c r="G907" i="69"/>
  <c r="G849" i="83"/>
  <c r="G847" i="69"/>
  <c r="G829" i="82"/>
  <c r="D968"/>
  <c r="D968" i="69"/>
  <c r="D970" i="83"/>
  <c r="AA970" s="1"/>
  <c r="BV970" s="1"/>
  <c r="E970"/>
  <c r="A970"/>
  <c r="A971" s="1"/>
  <c r="E968" i="82"/>
  <c r="A968"/>
  <c r="A969"/>
  <c r="E794" i="69"/>
  <c r="A794" s="1"/>
  <c r="A795" s="1"/>
  <c r="E796" i="83"/>
  <c r="A796" s="1"/>
  <c r="A797" s="1"/>
  <c r="E794" i="82"/>
  <c r="A794"/>
  <c r="A795"/>
  <c r="D1386" i="83"/>
  <c r="AA1386"/>
  <c r="D1384" i="82"/>
  <c r="BV1056" i="83"/>
  <c r="AZ1056"/>
  <c r="I687" i="70"/>
  <c r="D686" i="86"/>
  <c r="E2077" i="40"/>
  <c r="E688" i="56"/>
  <c r="C2071" i="40"/>
  <c r="C680" i="88"/>
  <c r="C683" i="86"/>
  <c r="C707" i="84"/>
  <c r="C684" i="70"/>
  <c r="C685" i="56"/>
  <c r="G684"/>
  <c r="A684"/>
  <c r="E682" i="86"/>
  <c r="B682" s="1"/>
  <c r="B681" i="40"/>
  <c r="F706" i="84"/>
  <c r="B706"/>
  <c r="O683" i="70"/>
  <c r="B683" s="1"/>
  <c r="D679" i="88"/>
  <c r="B679"/>
  <c r="F2069" i="40"/>
  <c r="C1350" i="69"/>
  <c r="C1350" i="82"/>
  <c r="C1352" i="83"/>
  <c r="I677" i="70"/>
  <c r="E678" i="56"/>
  <c r="E2057" i="40"/>
  <c r="D1346" i="69"/>
  <c r="D676" i="86"/>
  <c r="O672" i="70"/>
  <c r="B672" s="1"/>
  <c r="D670" i="86"/>
  <c r="I671" i="70"/>
  <c r="E2045" i="40"/>
  <c r="D1336" i="83" s="1"/>
  <c r="AA1336" s="1"/>
  <c r="E672" i="56"/>
  <c r="I670" i="70"/>
  <c r="D669" i="86"/>
  <c r="E2043" i="40"/>
  <c r="D1332" i="69" s="1"/>
  <c r="E671" i="56"/>
  <c r="D2041" i="40"/>
  <c r="P1330" i="69" s="1"/>
  <c r="L692" i="84"/>
  <c r="L665" i="88"/>
  <c r="R670" i="56"/>
  <c r="S668" i="86"/>
  <c r="U669" i="70"/>
  <c r="L688" i="84"/>
  <c r="D2033" i="40"/>
  <c r="U665" i="70"/>
  <c r="L661" i="88"/>
  <c r="E990" i="83"/>
  <c r="A990"/>
  <c r="A991" s="1"/>
  <c r="E988" i="69"/>
  <c r="A988"/>
  <c r="A989"/>
  <c r="E1246" i="82"/>
  <c r="A1246" s="1"/>
  <c r="A1247" s="1"/>
  <c r="E1246" i="69"/>
  <c r="A1246" s="1"/>
  <c r="A1247" s="1"/>
  <c r="D814"/>
  <c r="D816" i="83"/>
  <c r="AA816" s="1"/>
  <c r="D988" i="82"/>
  <c r="D990" i="83"/>
  <c r="AA990" s="1"/>
  <c r="D988" i="69"/>
  <c r="E1180" i="82"/>
  <c r="A1180"/>
  <c r="A1181" s="1"/>
  <c r="E1180" i="69"/>
  <c r="A1180"/>
  <c r="A1181"/>
  <c r="E1182" i="83"/>
  <c r="A1182" s="1"/>
  <c r="A1183" s="1"/>
  <c r="T1006"/>
  <c r="G1006" s="1"/>
  <c r="P1004" i="82"/>
  <c r="G1004"/>
  <c r="E836"/>
  <c r="A836" s="1"/>
  <c r="A837" s="1"/>
  <c r="E838" i="83"/>
  <c r="A838"/>
  <c r="A839" s="1"/>
  <c r="E976" i="69"/>
  <c r="A976"/>
  <c r="A977"/>
  <c r="E976" i="82"/>
  <c r="A976" s="1"/>
  <c r="A977" s="1"/>
  <c r="E1130"/>
  <c r="A1130"/>
  <c r="A1131" s="1"/>
  <c r="E1130" i="69"/>
  <c r="A1130"/>
  <c r="A1131" s="1"/>
  <c r="E1132" i="83"/>
  <c r="A1132"/>
  <c r="A1133"/>
  <c r="E1376"/>
  <c r="A1376" s="1"/>
  <c r="A1377" s="1"/>
  <c r="E1374" i="69"/>
  <c r="A1374" s="1"/>
  <c r="A1375" s="1"/>
  <c r="D1326"/>
  <c r="D1326" i="82"/>
  <c r="E1234"/>
  <c r="A1234" s="1"/>
  <c r="A1235" s="1"/>
  <c r="E1234" i="69"/>
  <c r="A1234" s="1"/>
  <c r="A1235" s="1"/>
  <c r="D1324"/>
  <c r="D1326" i="83"/>
  <c r="AA1326" s="1"/>
  <c r="C856" i="69"/>
  <c r="C856" i="82"/>
  <c r="T810" i="83"/>
  <c r="G810" s="1"/>
  <c r="P808" i="82"/>
  <c r="G808"/>
  <c r="C928" i="83"/>
  <c r="C926" i="69"/>
  <c r="CC1304" i="83"/>
  <c r="D870" i="69"/>
  <c r="D872" i="83"/>
  <c r="AA872" s="1"/>
  <c r="E1282" i="82"/>
  <c r="A1282"/>
  <c r="A1283"/>
  <c r="E1284" i="83"/>
  <c r="A1284" s="1"/>
  <c r="A1285" s="1"/>
  <c r="D864" i="69"/>
  <c r="D864" i="82"/>
  <c r="E1224"/>
  <c r="A1224"/>
  <c r="A1225"/>
  <c r="E1224" i="69"/>
  <c r="A1224" s="1"/>
  <c r="A1225" s="1"/>
  <c r="E1060"/>
  <c r="A1060" s="1"/>
  <c r="A1061" s="1"/>
  <c r="E1062" i="83"/>
  <c r="A1062"/>
  <c r="A1063" s="1"/>
  <c r="E1060" i="82"/>
  <c r="A1060"/>
  <c r="A1061"/>
  <c r="D914"/>
  <c r="D916" i="83"/>
  <c r="AA916"/>
  <c r="D1040" i="82"/>
  <c r="D1040" i="69"/>
  <c r="E1184" i="82"/>
  <c r="A1184"/>
  <c r="A1185" s="1"/>
  <c r="E1186" i="83"/>
  <c r="A1186"/>
  <c r="A1187" s="1"/>
  <c r="E832" i="82"/>
  <c r="A832"/>
  <c r="A833"/>
  <c r="E832" i="69"/>
  <c r="A832" s="1"/>
  <c r="A833" s="1"/>
  <c r="C1008"/>
  <c r="C1008" i="82"/>
  <c r="C2111" i="40"/>
  <c r="C700" i="88"/>
  <c r="C727" i="84"/>
  <c r="C703" i="86"/>
  <c r="C704" i="70"/>
  <c r="R651" i="56"/>
  <c r="S649" i="86"/>
  <c r="D2003" i="40"/>
  <c r="U650" i="70"/>
  <c r="D637" i="88"/>
  <c r="B637"/>
  <c r="E640" i="86"/>
  <c r="B640" s="1"/>
  <c r="F664" i="84"/>
  <c r="B664"/>
  <c r="O641" i="70"/>
  <c r="B641" s="1"/>
  <c r="F1985" i="40"/>
  <c r="E1983"/>
  <c r="D1272" i="69" s="1"/>
  <c r="D639" i="86"/>
  <c r="I640" i="70"/>
  <c r="E641" i="56"/>
  <c r="I635" i="70"/>
  <c r="D634" i="86"/>
  <c r="E636" i="56"/>
  <c r="E1973" i="40"/>
  <c r="C1921"/>
  <c r="C610" i="56"/>
  <c r="C605" i="88"/>
  <c r="I495" i="70"/>
  <c r="D494" i="86"/>
  <c r="E496" i="56"/>
  <c r="D485" i="88"/>
  <c r="B485" s="1"/>
  <c r="F1681" i="40"/>
  <c r="O489" i="70"/>
  <c r="B489"/>
  <c r="F512" i="84"/>
  <c r="B512" s="1"/>
  <c r="B487" i="40"/>
  <c r="E488" i="86"/>
  <c r="B488" s="1"/>
  <c r="E489" i="56"/>
  <c r="D487" i="86"/>
  <c r="D461"/>
  <c r="E463" i="56"/>
  <c r="E1627" i="40"/>
  <c r="I462" i="70"/>
  <c r="D460" i="86"/>
  <c r="I461" i="70"/>
  <c r="E462" i="56"/>
  <c r="D1116" i="83"/>
  <c r="AA1116"/>
  <c r="D1114" i="82"/>
  <c r="C499" i="56"/>
  <c r="C497" i="86"/>
  <c r="C494" i="88"/>
  <c r="C1699" i="40"/>
  <c r="C521" i="84"/>
  <c r="C498" i="70"/>
  <c r="U497"/>
  <c r="L493" i="88"/>
  <c r="S496" i="86"/>
  <c r="L520" i="84"/>
  <c r="D1697" i="40"/>
  <c r="C492" i="88"/>
  <c r="C519" i="84"/>
  <c r="C1695" i="40"/>
  <c r="C496" i="70"/>
  <c r="C497" i="56"/>
  <c r="C495" i="86"/>
  <c r="P1012" i="82"/>
  <c r="G1012"/>
  <c r="P1012" i="69"/>
  <c r="G1012" s="1"/>
  <c r="T1286" i="83"/>
  <c r="G1286"/>
  <c r="P1284" i="82"/>
  <c r="G1284" s="1"/>
  <c r="C816" i="69"/>
  <c r="C816" i="82"/>
  <c r="D1270" i="83"/>
  <c r="AA1270" s="1"/>
  <c r="AO1270" s="1"/>
  <c r="D1268" i="69"/>
  <c r="P854"/>
  <c r="G854" s="1"/>
  <c r="T856" i="83"/>
  <c r="G856"/>
  <c r="T1138"/>
  <c r="G1138" s="1"/>
  <c r="P1136" i="82"/>
  <c r="G1136"/>
  <c r="L681" i="88"/>
  <c r="L708" i="84"/>
  <c r="D2073" i="40"/>
  <c r="P1362" i="82"/>
  <c r="G1362"/>
  <c r="R686" i="56"/>
  <c r="S684" i="86"/>
  <c r="E676"/>
  <c r="B676" s="1"/>
  <c r="D675"/>
  <c r="E677" i="56"/>
  <c r="I676" i="70"/>
  <c r="E2055" i="40"/>
  <c r="D1346" i="83" s="1"/>
  <c r="AA1346" s="1"/>
  <c r="F686" i="84"/>
  <c r="B686"/>
  <c r="G664" i="56"/>
  <c r="A664" s="1"/>
  <c r="O663" i="70"/>
  <c r="B663"/>
  <c r="E662" i="86"/>
  <c r="B662" s="1"/>
  <c r="L658" i="88"/>
  <c r="L685" i="84"/>
  <c r="D2027" i="40"/>
  <c r="S661" i="86"/>
  <c r="F683" i="84"/>
  <c r="B683"/>
  <c r="G661" i="56"/>
  <c r="A661" s="1"/>
  <c r="F2023" i="40"/>
  <c r="E659" i="86"/>
  <c r="B659"/>
  <c r="E660" i="56"/>
  <c r="D658" i="86"/>
  <c r="I659" i="70"/>
  <c r="E2021" i="40"/>
  <c r="L679" i="84"/>
  <c r="L652" i="88"/>
  <c r="U656" i="70"/>
  <c r="D2015" i="40"/>
  <c r="P1304" i="69" s="1"/>
  <c r="S655" i="86"/>
  <c r="D2013" i="40"/>
  <c r="L678" i="84"/>
  <c r="R656" i="56"/>
  <c r="U655" i="70"/>
  <c r="C674" i="84"/>
  <c r="C651" i="70"/>
  <c r="C2005" i="40"/>
  <c r="C647" i="88"/>
  <c r="C652" i="56"/>
  <c r="C650" i="86"/>
  <c r="E650" i="56"/>
  <c r="D648" i="86"/>
  <c r="I649" i="70"/>
  <c r="E2001" i="40"/>
  <c r="D642" i="88"/>
  <c r="B642"/>
  <c r="E645" i="86"/>
  <c r="B645"/>
  <c r="O646" i="70"/>
  <c r="B646"/>
  <c r="G647" i="56"/>
  <c r="A647"/>
  <c r="B644" i="40"/>
  <c r="F1995"/>
  <c r="E1286" i="83" s="1"/>
  <c r="A1286" s="1"/>
  <c r="C629" i="88"/>
  <c r="C1969" i="40"/>
  <c r="C656" i="84"/>
  <c r="C632" i="86"/>
  <c r="C633" i="70"/>
  <c r="O632"/>
  <c r="B632"/>
  <c r="G633" i="56"/>
  <c r="A633"/>
  <c r="C631" i="86"/>
  <c r="C632" i="70"/>
  <c r="C654" i="84"/>
  <c r="C630" i="86"/>
  <c r="C1965" i="40"/>
  <c r="D620" i="88"/>
  <c r="B620"/>
  <c r="G625" i="56"/>
  <c r="A625" s="1"/>
  <c r="O624" i="70"/>
  <c r="B624"/>
  <c r="F1951" i="40"/>
  <c r="E1240" i="82" s="1"/>
  <c r="A1240" s="1"/>
  <c r="E624" i="56"/>
  <c r="D622" i="86"/>
  <c r="E1949" i="40"/>
  <c r="D1238" i="82" s="1"/>
  <c r="I622" i="70"/>
  <c r="E1947" i="40"/>
  <c r="F629" i="84"/>
  <c r="B629"/>
  <c r="G607" i="56"/>
  <c r="A607" s="1"/>
  <c r="O606" i="70"/>
  <c r="B606"/>
  <c r="D602" i="88"/>
  <c r="B602" s="1"/>
  <c r="E605" i="86"/>
  <c r="B605"/>
  <c r="C605"/>
  <c r="C1915" i="40"/>
  <c r="C606" i="70"/>
  <c r="C629" i="84"/>
  <c r="C607" i="56"/>
  <c r="D601" i="88"/>
  <c r="B601"/>
  <c r="O605" i="70"/>
  <c r="B605"/>
  <c r="F628" i="84"/>
  <c r="B628"/>
  <c r="E604" i="86"/>
  <c r="B604"/>
  <c r="B603" i="40"/>
  <c r="G606" i="56"/>
  <c r="A606"/>
  <c r="F1913" i="40"/>
  <c r="D585" i="88"/>
  <c r="B585"/>
  <c r="O589" i="70"/>
  <c r="B589"/>
  <c r="E588" i="86"/>
  <c r="B588"/>
  <c r="F612" i="84"/>
  <c r="B612"/>
  <c r="G590" i="56"/>
  <c r="A590"/>
  <c r="B587" i="40"/>
  <c r="F1881"/>
  <c r="E586" i="86"/>
  <c r="B586"/>
  <c r="B585" i="40"/>
  <c r="D584" i="86"/>
  <c r="I585" i="70"/>
  <c r="E586" i="56"/>
  <c r="D582" i="86"/>
  <c r="I583" i="70"/>
  <c r="E583" i="56"/>
  <c r="D581" i="86"/>
  <c r="I582" i="70"/>
  <c r="E1867" i="40"/>
  <c r="D580" i="86"/>
  <c r="E1865" i="40"/>
  <c r="D1156" i="83"/>
  <c r="AA1156"/>
  <c r="I581" i="70"/>
  <c r="E582" i="56"/>
  <c r="D579" i="86"/>
  <c r="E1863" i="40"/>
  <c r="E581" i="56"/>
  <c r="I580" i="70"/>
  <c r="I573"/>
  <c r="E574" i="56"/>
  <c r="R573"/>
  <c r="U572" i="70"/>
  <c r="S571" i="86"/>
  <c r="L568" i="88"/>
  <c r="L595" i="84"/>
  <c r="C594"/>
  <c r="C1845" i="40"/>
  <c r="C1134" i="82" s="1"/>
  <c r="C571" i="70"/>
  <c r="C567" i="88"/>
  <c r="C1835" i="40"/>
  <c r="C1126" i="83" s="1"/>
  <c r="C589" i="84"/>
  <c r="C565" i="86"/>
  <c r="C562" i="88"/>
  <c r="C1823" i="40"/>
  <c r="C1112" i="82" s="1"/>
  <c r="C556" i="88"/>
  <c r="C560" i="70"/>
  <c r="C561" i="56"/>
  <c r="C559" i="86"/>
  <c r="O552" i="70"/>
  <c r="B552" s="1"/>
  <c r="G553" i="56"/>
  <c r="A553"/>
  <c r="E551" i="86"/>
  <c r="B551" s="1"/>
  <c r="D548" i="88"/>
  <c r="B548"/>
  <c r="F575" i="84"/>
  <c r="B575" s="1"/>
  <c r="F1807" i="40"/>
  <c r="E552" i="56"/>
  <c r="I551" i="70"/>
  <c r="E1805" i="40"/>
  <c r="I550" i="70"/>
  <c r="E551" i="56"/>
  <c r="D549" i="86"/>
  <c r="E1803" i="40"/>
  <c r="D1094" i="83"/>
  <c r="AA1094"/>
  <c r="D1799" i="40"/>
  <c r="L544" i="88"/>
  <c r="R549" i="56"/>
  <c r="L571" i="84"/>
  <c r="S547" i="86"/>
  <c r="U548" i="70"/>
  <c r="F565" i="84"/>
  <c r="B565"/>
  <c r="G543" i="56"/>
  <c r="A543" s="1"/>
  <c r="O542" i="70"/>
  <c r="B542"/>
  <c r="D538" i="88"/>
  <c r="B538" s="1"/>
  <c r="E541" i="86"/>
  <c r="B541"/>
  <c r="B540" i="40"/>
  <c r="F1787"/>
  <c r="E1078" i="83"/>
  <c r="A1078"/>
  <c r="A1079" s="1"/>
  <c r="I540" i="70"/>
  <c r="D539" i="86"/>
  <c r="E541" i="56"/>
  <c r="E1783" i="40"/>
  <c r="D1072" i="69" s="1"/>
  <c r="D1781" i="40"/>
  <c r="T1072" i="83"/>
  <c r="G1072"/>
  <c r="S538" i="86"/>
  <c r="R540" i="56"/>
  <c r="U539" i="70"/>
  <c r="L562" i="84"/>
  <c r="L535" i="88"/>
  <c r="C537" i="70"/>
  <c r="C538" i="56"/>
  <c r="C536" i="86"/>
  <c r="C1777" i="40"/>
  <c r="G537" i="56"/>
  <c r="A537"/>
  <c r="O536" i="70"/>
  <c r="B536" s="1"/>
  <c r="F559" i="84"/>
  <c r="B559"/>
  <c r="D532" i="88"/>
  <c r="B532" s="1"/>
  <c r="F1775" i="40"/>
  <c r="C555" i="84"/>
  <c r="C1767" i="40"/>
  <c r="C1056" i="82" s="1"/>
  <c r="C532" i="70"/>
  <c r="C533" i="56"/>
  <c r="C528" i="88"/>
  <c r="C531" i="86"/>
  <c r="I504" i="70"/>
  <c r="E505" i="56"/>
  <c r="D503" i="86"/>
  <c r="E1711" i="40"/>
  <c r="D1000" i="82" s="1"/>
  <c r="D1707" i="40"/>
  <c r="T998" i="83" s="1"/>
  <c r="L498" i="88"/>
  <c r="U502" i="70"/>
  <c r="S501" i="86"/>
  <c r="C524" i="84"/>
  <c r="C501" i="70"/>
  <c r="C502" i="56"/>
  <c r="C500" i="86"/>
  <c r="C1705" i="40"/>
  <c r="C994" i="82" s="1"/>
  <c r="C497" i="88"/>
  <c r="C500" i="70"/>
  <c r="C499" i="86"/>
  <c r="C523" i="84"/>
  <c r="C1703" i="40"/>
  <c r="C501" i="56"/>
  <c r="F1701" i="40"/>
  <c r="B497"/>
  <c r="C812" i="83"/>
  <c r="C810" i="69"/>
  <c r="P1164"/>
  <c r="G1164" s="1"/>
  <c r="C1174"/>
  <c r="C1174" i="82"/>
  <c r="C1334" i="69"/>
  <c r="C1334" i="82"/>
  <c r="T788" i="83"/>
  <c r="G788"/>
  <c r="P786" i="82"/>
  <c r="G786" s="1"/>
  <c r="C976" i="69"/>
  <c r="C978" i="83"/>
  <c r="C976" i="82"/>
  <c r="P1090" i="69"/>
  <c r="G1090" s="1"/>
  <c r="P1090" i="82"/>
  <c r="G1090"/>
  <c r="D1182" i="69"/>
  <c r="D1182" i="82"/>
  <c r="T908" i="83"/>
  <c r="G908"/>
  <c r="P906" i="82"/>
  <c r="G906" s="1"/>
  <c r="E2111" i="40"/>
  <c r="E705" i="56"/>
  <c r="D1136" i="69"/>
  <c r="D874" i="83"/>
  <c r="AA874" s="1"/>
  <c r="D842"/>
  <c r="AA842"/>
  <c r="D1374" i="69"/>
  <c r="E916" i="83"/>
  <c r="A916"/>
  <c r="A917"/>
  <c r="E958"/>
  <c r="A958" s="1"/>
  <c r="A959" s="1"/>
  <c r="E896" i="69"/>
  <c r="A896" s="1"/>
  <c r="A897" s="1"/>
  <c r="E701" i="86"/>
  <c r="B701"/>
  <c r="O702" i="70"/>
  <c r="B702" s="1"/>
  <c r="D698" i="88"/>
  <c r="B698"/>
  <c r="F725" i="84"/>
  <c r="B725" s="1"/>
  <c r="D700" i="86"/>
  <c r="I701" i="70"/>
  <c r="E702" i="56"/>
  <c r="D690" i="86"/>
  <c r="E692" i="56"/>
  <c r="C412" i="86"/>
  <c r="C1529" i="40"/>
  <c r="C436" i="84"/>
  <c r="C414" i="56"/>
  <c r="G413"/>
  <c r="A413"/>
  <c r="D408" i="88"/>
  <c r="B408"/>
  <c r="O990" i="82"/>
  <c r="F990"/>
  <c r="O990" i="69"/>
  <c r="F990"/>
  <c r="CC1220" i="83"/>
  <c r="S706" i="86"/>
  <c r="L703" i="88"/>
  <c r="D2117" i="40"/>
  <c r="R708" i="56"/>
  <c r="E703" i="86"/>
  <c r="B703" s="1"/>
  <c r="F727" i="84"/>
  <c r="B727"/>
  <c r="O704" i="70"/>
  <c r="B704" s="1"/>
  <c r="D700" i="88"/>
  <c r="B700"/>
  <c r="E704" i="56"/>
  <c r="D702" i="86"/>
  <c r="I703" i="70"/>
  <c r="S699" i="86"/>
  <c r="L696" i="88"/>
  <c r="U700" i="70"/>
  <c r="D2103" i="40"/>
  <c r="C695" i="56"/>
  <c r="C694" i="70"/>
  <c r="C2091" i="40"/>
  <c r="L715" i="84"/>
  <c r="D2087" i="40"/>
  <c r="P1376" i="69" s="1"/>
  <c r="G1376" s="1"/>
  <c r="S691" i="86"/>
  <c r="U692" i="70"/>
  <c r="R693" i="56"/>
  <c r="L688" i="88"/>
  <c r="S690" i="86"/>
  <c r="D2085" i="40"/>
  <c r="U691" i="70"/>
  <c r="R692" i="56"/>
  <c r="L714" i="84"/>
  <c r="R691" i="56"/>
  <c r="D2083" i="40"/>
  <c r="L713" i="84"/>
  <c r="U690" i="70"/>
  <c r="L686" i="88"/>
  <c r="C619" i="84"/>
  <c r="C595" i="86"/>
  <c r="C1895" i="40"/>
  <c r="C592" i="88"/>
  <c r="C597" i="56"/>
  <c r="D591" i="88"/>
  <c r="B591"/>
  <c r="O595" i="70"/>
  <c r="B595"/>
  <c r="B593" i="40"/>
  <c r="C595" i="70"/>
  <c r="C618" i="84"/>
  <c r="C594" i="86"/>
  <c r="C591" i="88"/>
  <c r="C594" i="56"/>
  <c r="C593" i="70"/>
  <c r="C592" i="86"/>
  <c r="C616" i="84"/>
  <c r="S535" i="86"/>
  <c r="D1775" i="40"/>
  <c r="L559" i="84"/>
  <c r="R537" i="56"/>
  <c r="U536" i="70"/>
  <c r="R536" i="56"/>
  <c r="S534" i="86"/>
  <c r="U535" i="70"/>
  <c r="C1765" i="40"/>
  <c r="C532" i="56"/>
  <c r="C530" i="86"/>
  <c r="C531" i="70"/>
  <c r="G531" i="56"/>
  <c r="A531" s="1"/>
  <c r="D526" i="88"/>
  <c r="B526"/>
  <c r="F553" i="84"/>
  <c r="B553" s="1"/>
  <c r="E529" i="86"/>
  <c r="B529"/>
  <c r="O530" i="70"/>
  <c r="B530" s="1"/>
  <c r="C1761" i="40"/>
  <c r="C529" i="70"/>
  <c r="C552" i="84"/>
  <c r="D524" i="88"/>
  <c r="B524"/>
  <c r="E527" i="86"/>
  <c r="B527" s="1"/>
  <c r="F551" i="84"/>
  <c r="B551"/>
  <c r="E527" i="56"/>
  <c r="D525" i="86"/>
  <c r="D1753" i="40"/>
  <c r="L521" i="88"/>
  <c r="S524" i="86"/>
  <c r="U525" i="70"/>
  <c r="G519" i="56"/>
  <c r="A519"/>
  <c r="O518" i="70"/>
  <c r="B518" s="1"/>
  <c r="F541" i="84"/>
  <c r="B541"/>
  <c r="D514" i="88"/>
  <c r="B514" s="1"/>
  <c r="L539" i="84"/>
  <c r="S515" i="86"/>
  <c r="U516" i="70"/>
  <c r="L512" i="88"/>
  <c r="C511"/>
  <c r="C516" i="56"/>
  <c r="C538" i="84"/>
  <c r="C1733" i="40"/>
  <c r="E513" i="86"/>
  <c r="B513"/>
  <c r="D510" i="88"/>
  <c r="B510" s="1"/>
  <c r="F537" i="84"/>
  <c r="B537"/>
  <c r="O514" i="70"/>
  <c r="B514" s="1"/>
  <c r="L524" i="84"/>
  <c r="D1705" i="40"/>
  <c r="T996" i="83"/>
  <c r="G996" s="1"/>
  <c r="S500" i="86"/>
  <c r="U501" i="70"/>
  <c r="L497" i="88"/>
  <c r="L519" i="84"/>
  <c r="R497" i="56"/>
  <c r="L492" i="88"/>
  <c r="S489" i="86"/>
  <c r="L486" i="88"/>
  <c r="E487" i="86"/>
  <c r="B487"/>
  <c r="D484" i="88"/>
  <c r="B484" s="1"/>
  <c r="O488" i="70"/>
  <c r="B488"/>
  <c r="G489" i="56"/>
  <c r="A489" s="1"/>
  <c r="E488"/>
  <c r="D486" i="86"/>
  <c r="U485" i="70"/>
  <c r="S484" i="86"/>
  <c r="L508" i="84"/>
  <c r="C484" i="56"/>
  <c r="C1669" i="40"/>
  <c r="C482" i="86"/>
  <c r="E481"/>
  <c r="B481"/>
  <c r="G483" i="56"/>
  <c r="A483" s="1"/>
  <c r="D478" i="88"/>
  <c r="B478"/>
  <c r="O441" i="70"/>
  <c r="B441" s="1"/>
  <c r="G442" i="56"/>
  <c r="A442"/>
  <c r="U438" i="70"/>
  <c r="D1579" i="40"/>
  <c r="P868" i="82" s="1"/>
  <c r="G868" s="1"/>
  <c r="L434" i="88"/>
  <c r="S437" i="86"/>
  <c r="L461" i="84"/>
  <c r="I435" i="70"/>
  <c r="E1573" i="40"/>
  <c r="E436" i="56"/>
  <c r="D434" i="86"/>
  <c r="I423" i="70"/>
  <c r="E424" i="56"/>
  <c r="D422" i="86"/>
  <c r="L445" i="84"/>
  <c r="U422" i="70"/>
  <c r="S421" i="86"/>
  <c r="D1547" i="40"/>
  <c r="C422" i="56"/>
  <c r="C444" i="84"/>
  <c r="C417" i="88"/>
  <c r="C1545" i="40"/>
  <c r="C836" i="83" s="1"/>
  <c r="G421" i="56"/>
  <c r="A421" s="1"/>
  <c r="O420" i="70"/>
  <c r="B420"/>
  <c r="F443" i="84"/>
  <c r="B443" s="1"/>
  <c r="D416" i="88"/>
  <c r="B416"/>
  <c r="E419" i="86"/>
  <c r="B419" s="1"/>
  <c r="O419" i="70"/>
  <c r="B419"/>
  <c r="F442" i="84"/>
  <c r="B442" s="1"/>
  <c r="F1541" i="40"/>
  <c r="D415" i="88"/>
  <c r="B415"/>
  <c r="C420" i="56"/>
  <c r="C418" i="86"/>
  <c r="C1541" i="40"/>
  <c r="C832" i="83" s="1"/>
  <c r="C830" i="82"/>
  <c r="C439" i="84"/>
  <c r="C1535" i="40"/>
  <c r="C416" i="70"/>
  <c r="C412" i="88"/>
  <c r="C415" i="86"/>
  <c r="G416" i="56"/>
  <c r="A416"/>
  <c r="D411" i="88"/>
  <c r="B411" s="1"/>
  <c r="AL1232" i="83"/>
  <c r="AL1233"/>
  <c r="AV1232"/>
  <c r="BR1232"/>
  <c r="CC1232"/>
  <c r="AX1232"/>
  <c r="AY1232"/>
  <c r="CD1232"/>
  <c r="CD1233" s="1"/>
  <c r="AB1232"/>
  <c r="BJ1182"/>
  <c r="AN1182"/>
  <c r="AO1182" s="1"/>
  <c r="AW1182"/>
  <c r="AW1183"/>
  <c r="AL1182"/>
  <c r="AL1183"/>
  <c r="BG1182"/>
  <c r="AM1182"/>
  <c r="AX1182"/>
  <c r="AZ1182" s="1"/>
  <c r="BS1182"/>
  <c r="BS1183"/>
  <c r="BU1182"/>
  <c r="BV1182" s="1"/>
  <c r="BH1182"/>
  <c r="BH1183"/>
  <c r="BI1182"/>
  <c r="BK1182" s="1"/>
  <c r="AB1182"/>
  <c r="AD1182"/>
  <c r="CD1182"/>
  <c r="CD1183" s="1"/>
  <c r="CC1164"/>
  <c r="BG1164"/>
  <c r="AL916"/>
  <c r="AL917" s="1"/>
  <c r="BG916"/>
  <c r="BS916"/>
  <c r="BS917"/>
  <c r="AM916"/>
  <c r="BH916"/>
  <c r="BH917"/>
  <c r="AX916"/>
  <c r="AZ916" s="1"/>
  <c r="AY916"/>
  <c r="AN916"/>
  <c r="AW916"/>
  <c r="AW917"/>
  <c r="BU916"/>
  <c r="AB916"/>
  <c r="CC898"/>
  <c r="C724" i="84"/>
  <c r="C701" i="70"/>
  <c r="E693" i="86"/>
  <c r="B693"/>
  <c r="D690" i="88"/>
  <c r="B690" s="1"/>
  <c r="D689"/>
  <c r="B689"/>
  <c r="G694" i="56"/>
  <c r="A694" s="1"/>
  <c r="F716" i="84"/>
  <c r="B716"/>
  <c r="E692" i="86"/>
  <c r="B692" s="1"/>
  <c r="G690" i="56"/>
  <c r="A690"/>
  <c r="F712" i="84"/>
  <c r="B712" s="1"/>
  <c r="G686" i="56"/>
  <c r="A686"/>
  <c r="E684" i="86"/>
  <c r="B684" s="1"/>
  <c r="C676" i="70"/>
  <c r="C699" i="84"/>
  <c r="C677" i="56"/>
  <c r="F2053" i="40"/>
  <c r="E1344" i="83"/>
  <c r="A1344"/>
  <c r="A1345" s="1"/>
  <c r="G676" i="56"/>
  <c r="A676"/>
  <c r="O675" i="70"/>
  <c r="B675" s="1"/>
  <c r="F698" i="84"/>
  <c r="B698"/>
  <c r="D671" i="86"/>
  <c r="I672" i="70"/>
  <c r="D2043" i="40"/>
  <c r="P1332" i="69"/>
  <c r="G1332"/>
  <c r="L666" i="88"/>
  <c r="C664"/>
  <c r="C667" i="86"/>
  <c r="C668" i="70"/>
  <c r="O667"/>
  <c r="B667" s="1"/>
  <c r="D663" i="88"/>
  <c r="B663"/>
  <c r="E665" i="86"/>
  <c r="B665" s="1"/>
  <c r="F689" i="84"/>
  <c r="B689"/>
  <c r="E662" i="56"/>
  <c r="I661" i="70"/>
  <c r="C648" i="86"/>
  <c r="C650" i="56"/>
  <c r="E1997" i="40"/>
  <c r="D646" i="86"/>
  <c r="C642"/>
  <c r="C666" i="84"/>
  <c r="D640" i="86"/>
  <c r="E1985" i="40"/>
  <c r="D1274" i="69"/>
  <c r="I641" i="70"/>
  <c r="E1935" i="40"/>
  <c r="D615" i="86"/>
  <c r="C609"/>
  <c r="C610" i="70"/>
  <c r="C633" i="84"/>
  <c r="D605" i="88"/>
  <c r="B605"/>
  <c r="G610" i="56"/>
  <c r="A610" s="1"/>
  <c r="G591"/>
  <c r="A591"/>
  <c r="E589" i="86"/>
  <c r="B589" s="1"/>
  <c r="D586" i="88"/>
  <c r="B586"/>
  <c r="C572"/>
  <c r="C1855" i="40"/>
  <c r="C599" i="84"/>
  <c r="I569" i="70"/>
  <c r="D568" i="86"/>
  <c r="D1839" i="40"/>
  <c r="L591" i="84"/>
  <c r="R569" i="56"/>
  <c r="U568" i="70"/>
  <c r="F589" i="84"/>
  <c r="B589"/>
  <c r="B564" i="40"/>
  <c r="L586" i="84"/>
  <c r="L559" i="88"/>
  <c r="D1829" i="40"/>
  <c r="R564" i="56"/>
  <c r="C585" i="84"/>
  <c r="C558" i="88"/>
  <c r="O561" i="70"/>
  <c r="B561"/>
  <c r="E560" i="86"/>
  <c r="B560" s="1"/>
  <c r="U551" i="70"/>
  <c r="S550" i="86"/>
  <c r="R551" i="56"/>
  <c r="S549" i="86"/>
  <c r="R541" i="56"/>
  <c r="U540" i="70"/>
  <c r="S539" i="86"/>
  <c r="L517" i="88"/>
  <c r="S520" i="86"/>
  <c r="L544" i="84"/>
  <c r="C510" i="56"/>
  <c r="C532" i="84"/>
  <c r="E508" i="56"/>
  <c r="D506" i="86"/>
  <c r="E475" i="56"/>
  <c r="E1651" i="40"/>
  <c r="D473" i="86"/>
  <c r="E465" i="56"/>
  <c r="D463" i="86"/>
  <c r="C456" i="56"/>
  <c r="C478" i="84"/>
  <c r="C454" i="86"/>
  <c r="C455" i="70"/>
  <c r="O454"/>
  <c r="B454"/>
  <c r="D450" i="88"/>
  <c r="B450"/>
  <c r="E454" i="56"/>
  <c r="I453" i="70"/>
  <c r="L448" i="88"/>
  <c r="R453" i="56"/>
  <c r="S451" i="86"/>
  <c r="O437" i="70"/>
  <c r="B437"/>
  <c r="B435" i="40"/>
  <c r="E436" i="86"/>
  <c r="B436"/>
  <c r="D435"/>
  <c r="E437" i="56"/>
  <c r="I436" i="70"/>
  <c r="C1519" i="40"/>
  <c r="C808" i="69"/>
  <c r="C404" i="88"/>
  <c r="G408" i="56"/>
  <c r="A408"/>
  <c r="O407" i="70"/>
  <c r="B407"/>
  <c r="F430" i="84"/>
  <c r="B430"/>
  <c r="C425"/>
  <c r="C402" i="70"/>
  <c r="C1507" i="40"/>
  <c r="C398" i="88"/>
  <c r="G402" i="56"/>
  <c r="A402"/>
  <c r="O401" i="70"/>
  <c r="B401"/>
  <c r="D397" i="88"/>
  <c r="B397"/>
  <c r="D2059" i="40"/>
  <c r="P1348" i="69"/>
  <c r="G1348"/>
  <c r="L674" i="88"/>
  <c r="AY1202" i="83"/>
  <c r="BR1202"/>
  <c r="CC1202"/>
  <c r="AV1202"/>
  <c r="BS970"/>
  <c r="BS971"/>
  <c r="BT970"/>
  <c r="BJ970"/>
  <c r="AB970"/>
  <c r="AY970"/>
  <c r="AM970"/>
  <c r="AB798"/>
  <c r="BT798"/>
  <c r="CD798"/>
  <c r="CD799" s="1"/>
  <c r="AY798"/>
  <c r="S704" i="86"/>
  <c r="L701" i="88"/>
  <c r="D691"/>
  <c r="B691"/>
  <c r="F718" i="84"/>
  <c r="B718" s="1"/>
  <c r="L711"/>
  <c r="R689" i="56"/>
  <c r="D673" i="86"/>
  <c r="I674" i="70"/>
  <c r="E2027" i="40"/>
  <c r="I662" i="70"/>
  <c r="I656"/>
  <c r="E657" i="56"/>
  <c r="I653" i="70"/>
  <c r="E2009" i="40"/>
  <c r="D1298" i="82"/>
  <c r="E642" i="86"/>
  <c r="B642" s="1"/>
  <c r="D639" i="88"/>
  <c r="B639"/>
  <c r="E1987" i="40"/>
  <c r="I642" i="70"/>
  <c r="C626" i="84"/>
  <c r="C602" i="86"/>
  <c r="C603" i="70"/>
  <c r="G592" i="56"/>
  <c r="A592"/>
  <c r="O591" i="70"/>
  <c r="B591"/>
  <c r="E590" i="86"/>
  <c r="B590"/>
  <c r="C575" i="88"/>
  <c r="C580" i="56"/>
  <c r="C578" i="86"/>
  <c r="G579" i="56"/>
  <c r="A579"/>
  <c r="O578" i="70"/>
  <c r="B578" s="1"/>
  <c r="D574" i="88"/>
  <c r="B574"/>
  <c r="I524" i="70"/>
  <c r="E525" i="56"/>
  <c r="C514" i="88"/>
  <c r="C518" i="70"/>
  <c r="C517" i="86"/>
  <c r="S514"/>
  <c r="D1733" i="40"/>
  <c r="C513" i="86"/>
  <c r="C514" i="70"/>
  <c r="C510" i="88"/>
  <c r="C512" i="86"/>
  <c r="C1729" i="40"/>
  <c r="C1018" i="82" s="1"/>
  <c r="C514" i="56"/>
  <c r="C513"/>
  <c r="C535" i="84"/>
  <c r="C511" i="86"/>
  <c r="O511" i="70"/>
  <c r="B511"/>
  <c r="D507" i="88"/>
  <c r="B507"/>
  <c r="S475" i="86"/>
  <c r="L499" i="84"/>
  <c r="C409" i="86"/>
  <c r="C433" i="84"/>
  <c r="C411" i="56"/>
  <c r="B407" i="40"/>
  <c r="G410" i="56"/>
  <c r="A410"/>
  <c r="E408" i="86"/>
  <c r="B408"/>
  <c r="D405" i="88"/>
  <c r="B405"/>
  <c r="D401" i="86"/>
  <c r="I402" i="70"/>
  <c r="D1503" i="40"/>
  <c r="T794" i="83" s="1"/>
  <c r="U400" i="70"/>
  <c r="R401" i="56"/>
  <c r="C399"/>
  <c r="C398" i="70"/>
  <c r="C421" i="84"/>
  <c r="O1308" i="82"/>
  <c r="F1308"/>
  <c r="O1308" i="69"/>
  <c r="F1308"/>
  <c r="N1256" i="82"/>
  <c r="N1256" i="69"/>
  <c r="BG1192" i="83"/>
  <c r="BG1174"/>
  <c r="AY1156"/>
  <c r="BJ1156"/>
  <c r="AW1156"/>
  <c r="AW1157" s="1"/>
  <c r="AV1156"/>
  <c r="BR1156"/>
  <c r="BG1156"/>
  <c r="AY1100"/>
  <c r="CD1100"/>
  <c r="CD1101"/>
  <c r="AW1072"/>
  <c r="AW1073" s="1"/>
  <c r="CC1072"/>
  <c r="AN1066"/>
  <c r="CC1066"/>
  <c r="AV1066"/>
  <c r="BS896"/>
  <c r="BS897" s="1"/>
  <c r="CC896"/>
  <c r="AW896"/>
  <c r="AW897"/>
  <c r="CD896"/>
  <c r="CD897" s="1"/>
  <c r="AN896"/>
  <c r="E685" i="86"/>
  <c r="B685" s="1"/>
  <c r="C695" i="88"/>
  <c r="O691" i="70"/>
  <c r="B691"/>
  <c r="C601" i="84"/>
  <c r="L599" i="88"/>
  <c r="C1987" i="40"/>
  <c r="C1276" i="69" s="1"/>
  <c r="S650" i="86"/>
  <c r="G662" i="56"/>
  <c r="A662"/>
  <c r="C691"/>
  <c r="C2115" i="40"/>
  <c r="C1404" i="82" s="1"/>
  <c r="F427" i="84"/>
  <c r="B427"/>
  <c r="G453" i="56"/>
  <c r="A453" s="1"/>
  <c r="G461"/>
  <c r="A461"/>
  <c r="G436"/>
  <c r="A436" s="1"/>
  <c r="D615" i="88"/>
  <c r="B615"/>
  <c r="D624" i="86"/>
  <c r="E673"/>
  <c r="B673"/>
  <c r="C702" i="88"/>
  <c r="D1989" i="40"/>
  <c r="L639" i="88"/>
  <c r="L657" i="84"/>
  <c r="U634" i="70"/>
  <c r="G594" i="56"/>
  <c r="A594" s="1"/>
  <c r="O593" i="70"/>
  <c r="B593"/>
  <c r="F616" i="84"/>
  <c r="B616" s="1"/>
  <c r="E482" i="86"/>
  <c r="B482"/>
  <c r="D479" i="88"/>
  <c r="B479" s="1"/>
  <c r="D1621" i="40"/>
  <c r="L455" i="88"/>
  <c r="C1601" i="40"/>
  <c r="C890" i="82" s="1"/>
  <c r="C445" i="88"/>
  <c r="O1332" i="69"/>
  <c r="F1332"/>
  <c r="O1226"/>
  <c r="F1226" s="1"/>
  <c r="O1226" i="82"/>
  <c r="F1226"/>
  <c r="O1218"/>
  <c r="F1218" s="1"/>
  <c r="O1218" i="69"/>
  <c r="F1218"/>
  <c r="N1136"/>
  <c r="S1138" i="83"/>
  <c r="O926" i="69"/>
  <c r="F926"/>
  <c r="O926" i="82"/>
  <c r="F926" s="1"/>
  <c r="CC1216" i="83"/>
  <c r="AV1212"/>
  <c r="CC1212"/>
  <c r="BU1188"/>
  <c r="BV1188"/>
  <c r="AV1188"/>
  <c r="CC1188"/>
  <c r="AN1188"/>
  <c r="AO1188"/>
  <c r="AX1188"/>
  <c r="AZ1188" s="1"/>
  <c r="AV1184"/>
  <c r="AW1178"/>
  <c r="AW1179"/>
  <c r="BR1170"/>
  <c r="CC1144"/>
  <c r="AC1138"/>
  <c r="AD1138"/>
  <c r="AX1138"/>
  <c r="AZ1138" s="1"/>
  <c r="BI1138"/>
  <c r="BK1138"/>
  <c r="CC1138"/>
  <c r="BU1138"/>
  <c r="BV1138"/>
  <c r="BG1138"/>
  <c r="BR1096"/>
  <c r="AC1088"/>
  <c r="BR1088"/>
  <c r="D2099" i="40"/>
  <c r="L721" i="84"/>
  <c r="C2083" i="40"/>
  <c r="C1372" i="82"/>
  <c r="C690" i="70"/>
  <c r="E618" i="86"/>
  <c r="B618" s="1"/>
  <c r="O619" i="70"/>
  <c r="B619"/>
  <c r="R577" i="56"/>
  <c r="L599" i="84"/>
  <c r="D1845" i="40"/>
  <c r="L594" i="84"/>
  <c r="E549" i="56"/>
  <c r="I548" i="70"/>
  <c r="D547" i="86"/>
  <c r="D1779" i="40"/>
  <c r="L561" i="84"/>
  <c r="D1729" i="40"/>
  <c r="L509" i="88"/>
  <c r="C458" i="70"/>
  <c r="C481" i="84"/>
  <c r="D1539" i="40"/>
  <c r="U418" i="70"/>
  <c r="S902" i="83"/>
  <c r="N900" i="69"/>
  <c r="BH1224" i="83"/>
  <c r="BH1225"/>
  <c r="AV1224"/>
  <c r="BG1224"/>
  <c r="BJ1176"/>
  <c r="AL1176"/>
  <c r="AL1177"/>
  <c r="AY1176"/>
  <c r="CC1176"/>
  <c r="BS1176"/>
  <c r="BS1177"/>
  <c r="BG1160"/>
  <c r="AV1160"/>
  <c r="BJ1160"/>
  <c r="CC1160"/>
  <c r="BG1122"/>
  <c r="CC996"/>
  <c r="AB996"/>
  <c r="AD996"/>
  <c r="BI954"/>
  <c r="BK954" s="1"/>
  <c r="BS954"/>
  <c r="BS955"/>
  <c r="CD954"/>
  <c r="CD955" s="1"/>
  <c r="BJ954"/>
  <c r="BT954"/>
  <c r="BV954" s="1"/>
  <c r="AY954"/>
  <c r="AZ954"/>
  <c r="CC1330"/>
  <c r="AV1298"/>
  <c r="D1877" i="40"/>
  <c r="P1166" i="69"/>
  <c r="G1166"/>
  <c r="S576" i="86"/>
  <c r="R610" i="56"/>
  <c r="O457" i="70"/>
  <c r="B457"/>
  <c r="O1374" i="69"/>
  <c r="F1374" s="1"/>
  <c r="BG1226" i="83"/>
  <c r="BJ1214"/>
  <c r="CC1214"/>
  <c r="CC1208"/>
  <c r="BR1208"/>
  <c r="AW1200"/>
  <c r="AW1201" s="1"/>
  <c r="AV1200"/>
  <c r="AN1198"/>
  <c r="BG1198"/>
  <c r="BR1198"/>
  <c r="CC1198"/>
  <c r="BR1196"/>
  <c r="AV1194"/>
  <c r="BR1190"/>
  <c r="CC1184"/>
  <c r="BS1184"/>
  <c r="BS1185"/>
  <c r="BG1184"/>
  <c r="AV1172"/>
  <c r="AV1164"/>
  <c r="CC1148"/>
  <c r="BG1136"/>
  <c r="AV1136"/>
  <c r="CC1136"/>
  <c r="AN1124"/>
  <c r="BR1124"/>
  <c r="CC1124"/>
  <c r="BI1124"/>
  <c r="CC1106"/>
  <c r="AB1050"/>
  <c r="AD1050" s="1"/>
  <c r="AM1050"/>
  <c r="AX1050"/>
  <c r="BH1050"/>
  <c r="BH1051" s="1"/>
  <c r="AC1050"/>
  <c r="AN1050"/>
  <c r="AY1050"/>
  <c r="BS1050"/>
  <c r="BS1051"/>
  <c r="CD1050"/>
  <c r="CD1051" s="1"/>
  <c r="AL1050"/>
  <c r="AL1051"/>
  <c r="CC914"/>
  <c r="AY914"/>
  <c r="AN858"/>
  <c r="AY858"/>
  <c r="BI858"/>
  <c r="AX858"/>
  <c r="BS858"/>
  <c r="BS859"/>
  <c r="AV1408"/>
  <c r="BG1230"/>
  <c r="CC1230"/>
  <c r="CC1226"/>
  <c r="CC1222"/>
  <c r="BG1222"/>
  <c r="BT1196"/>
  <c r="BV1196"/>
  <c r="CD1196"/>
  <c r="CD1197" s="1"/>
  <c r="CC1196"/>
  <c r="AC1190"/>
  <c r="AD1190"/>
  <c r="AX1190"/>
  <c r="AZ1190" s="1"/>
  <c r="BJ1190"/>
  <c r="BK1190"/>
  <c r="CC1190"/>
  <c r="AV1186"/>
  <c r="CD1186"/>
  <c r="CD1187"/>
  <c r="AM1184"/>
  <c r="AY1184"/>
  <c r="AZ1184"/>
  <c r="BH1184"/>
  <c r="BH1185"/>
  <c r="AL1184"/>
  <c r="AL1185"/>
  <c r="BR1184"/>
  <c r="CC1174"/>
  <c r="BG1168"/>
  <c r="CC1158"/>
  <c r="CC1154"/>
  <c r="BR1154"/>
  <c r="CD1142"/>
  <c r="CD1143"/>
  <c r="AW1142"/>
  <c r="AW1143"/>
  <c r="BH1142"/>
  <c r="BH1143"/>
  <c r="BT1142"/>
  <c r="BV1142" s="1"/>
  <c r="AC1142"/>
  <c r="AV1142"/>
  <c r="AC1130"/>
  <c r="AY1130"/>
  <c r="BT1130"/>
  <c r="CC1130"/>
  <c r="AM1130"/>
  <c r="AW1130"/>
  <c r="AW1131"/>
  <c r="BS1130"/>
  <c r="BS1131"/>
  <c r="AN1130"/>
  <c r="BI1130"/>
  <c r="BK1130" s="1"/>
  <c r="CD1130"/>
  <c r="CD1131"/>
  <c r="BG890"/>
  <c r="AC890"/>
  <c r="AD890" s="1"/>
  <c r="AN1338"/>
  <c r="AY1338"/>
  <c r="AV1338"/>
  <c r="AB1284"/>
  <c r="AD1284" s="1"/>
  <c r="CC1284"/>
  <c r="AB1244"/>
  <c r="BH1244"/>
  <c r="BH1245" s="1"/>
  <c r="AC1244"/>
  <c r="AD1244"/>
  <c r="AX1244"/>
  <c r="BJ1244"/>
  <c r="BK1244"/>
  <c r="BG1242"/>
  <c r="CD1242"/>
  <c r="CD1243"/>
  <c r="BS1242"/>
  <c r="BS1243" s="1"/>
  <c r="BH1242"/>
  <c r="BH1243"/>
  <c r="CC1242"/>
  <c r="AL1392"/>
  <c r="AL1393" s="1"/>
  <c r="AN1392"/>
  <c r="AO1392"/>
  <c r="AN1166"/>
  <c r="AO1166" s="1"/>
  <c r="BH1166"/>
  <c r="BH1167"/>
  <c r="AX1164"/>
  <c r="AZ1164"/>
  <c r="BR1164"/>
  <c r="AX1152"/>
  <c r="CD1126"/>
  <c r="CD1127"/>
  <c r="AC1106"/>
  <c r="AD1106"/>
  <c r="AV1062"/>
  <c r="CC1054"/>
  <c r="AL1048"/>
  <c r="AL1049"/>
  <c r="AW1048"/>
  <c r="AW1049"/>
  <c r="BH1048"/>
  <c r="BH1049"/>
  <c r="BT1048"/>
  <c r="BV1048"/>
  <c r="BU1046"/>
  <c r="BV1046"/>
  <c r="BR1020"/>
  <c r="AB1012"/>
  <c r="AD1012" s="1"/>
  <c r="AL1012"/>
  <c r="AL1013"/>
  <c r="AW1012"/>
  <c r="AW1013" s="1"/>
  <c r="BH1012"/>
  <c r="BH1013"/>
  <c r="AV1010"/>
  <c r="AL988"/>
  <c r="AL989"/>
  <c r="AW988"/>
  <c r="AW989" s="1"/>
  <c r="BH988"/>
  <c r="BH989"/>
  <c r="BR946"/>
  <c r="AB908"/>
  <c r="BG902"/>
  <c r="AN900"/>
  <c r="AO900"/>
  <c r="BJ900"/>
  <c r="BU900"/>
  <c r="AV800"/>
  <c r="AW800"/>
  <c r="AW801" s="1"/>
  <c r="BJ800"/>
  <c r="BT800"/>
  <c r="CD800"/>
  <c r="CD801" s="1"/>
  <c r="BJ796"/>
  <c r="BG796"/>
  <c r="AB796"/>
  <c r="CC1310"/>
  <c r="AW1310"/>
  <c r="AW1311" s="1"/>
  <c r="BI1310"/>
  <c r="BK1310"/>
  <c r="BJ1280"/>
  <c r="BK1280" s="1"/>
  <c r="BI1280"/>
  <c r="AB1276"/>
  <c r="AV1264"/>
  <c r="AL1248"/>
  <c r="AL1249"/>
  <c r="AW1248"/>
  <c r="AW1249"/>
  <c r="BT1248"/>
  <c r="CD1248"/>
  <c r="CD1249"/>
  <c r="BJ1248"/>
  <c r="BK1248"/>
  <c r="BU1248"/>
  <c r="BV1248" s="1"/>
  <c r="BG1400"/>
  <c r="Q539" i="70"/>
  <c r="AV1168" i="83"/>
  <c r="BR1162"/>
  <c r="AL1150"/>
  <c r="AL1151" s="1"/>
  <c r="BR1150"/>
  <c r="CC1150"/>
  <c r="BG1144"/>
  <c r="AL1126"/>
  <c r="AL1127"/>
  <c r="AV1126"/>
  <c r="CC1126"/>
  <c r="BU1108"/>
  <c r="BV1108"/>
  <c r="BG1108"/>
  <c r="AX1078"/>
  <c r="AZ1078" s="1"/>
  <c r="AL1078"/>
  <c r="AL1079"/>
  <c r="AB1046"/>
  <c r="AD1046" s="1"/>
  <c r="AX1046"/>
  <c r="AZ1046"/>
  <c r="AN1046"/>
  <c r="AO1046" s="1"/>
  <c r="AL1014"/>
  <c r="AL1015"/>
  <c r="CC1014"/>
  <c r="AV1004"/>
  <c r="BR980"/>
  <c r="AB962"/>
  <c r="AD962"/>
  <c r="BT962"/>
  <c r="BV962"/>
  <c r="AB938"/>
  <c r="AD938"/>
  <c r="AY938"/>
  <c r="AZ938"/>
  <c r="BJ938"/>
  <c r="BI938"/>
  <c r="BK938" s="1"/>
  <c r="BT938"/>
  <c r="CD938"/>
  <c r="CD939" s="1"/>
  <c r="BU938"/>
  <c r="BV938"/>
  <c r="AM934"/>
  <c r="AO934" s="1"/>
  <c r="AY934"/>
  <c r="BS934"/>
  <c r="BS935"/>
  <c r="CD934"/>
  <c r="CD935" s="1"/>
  <c r="BH934"/>
  <c r="BH935"/>
  <c r="BG888"/>
  <c r="AL864"/>
  <c r="AL865" s="1"/>
  <c r="AY864"/>
  <c r="AV838"/>
  <c r="AC814"/>
  <c r="AV814"/>
  <c r="AN810"/>
  <c r="AO810" s="1"/>
  <c r="BS810"/>
  <c r="BS811" s="1"/>
  <c r="AB810"/>
  <c r="AD810"/>
  <c r="AV810"/>
  <c r="BJ810"/>
  <c r="BK810"/>
  <c r="CD810"/>
  <c r="CD811"/>
  <c r="AM810"/>
  <c r="AY810"/>
  <c r="BH810"/>
  <c r="BH811" s="1"/>
  <c r="AV1332"/>
  <c r="AB1326"/>
  <c r="AL1326"/>
  <c r="AL1327" s="1"/>
  <c r="AN1320"/>
  <c r="BG1320"/>
  <c r="AX1320"/>
  <c r="BR1320"/>
  <c r="AC1282"/>
  <c r="BH1282"/>
  <c r="BH1283"/>
  <c r="BG1282"/>
  <c r="BS1250"/>
  <c r="BS1251" s="1"/>
  <c r="CD1250"/>
  <c r="CD1251"/>
  <c r="BG1402"/>
  <c r="BS1076"/>
  <c r="BS1077"/>
  <c r="BH1076"/>
  <c r="BH1077" s="1"/>
  <c r="AN1076"/>
  <c r="BJ1026"/>
  <c r="BK1026"/>
  <c r="AX1026"/>
  <c r="AZ1026" s="1"/>
  <c r="AW862"/>
  <c r="AW863"/>
  <c r="AL862"/>
  <c r="AL863" s="1"/>
  <c r="BR832"/>
  <c r="BG794"/>
  <c r="BR792"/>
  <c r="AV790"/>
  <c r="BR1324"/>
  <c r="BG1316"/>
  <c r="CC1296"/>
  <c r="BR1260"/>
  <c r="AL1386"/>
  <c r="AL1387"/>
  <c r="BJ1386"/>
  <c r="BS1386"/>
  <c r="BS1387" s="1"/>
  <c r="AB1386"/>
  <c r="AN1386"/>
  <c r="AW1386"/>
  <c r="AW1387" s="1"/>
  <c r="BT1386"/>
  <c r="CC1386"/>
  <c r="AC1386"/>
  <c r="AD1386" s="1"/>
  <c r="AX1386"/>
  <c r="BH1386"/>
  <c r="BH1387"/>
  <c r="BU1386"/>
  <c r="CD1386"/>
  <c r="CD1387"/>
  <c r="AC1360"/>
  <c r="Q470" i="70"/>
  <c r="BH880" i="83"/>
  <c r="BH881"/>
  <c r="BU880"/>
  <c r="AL860"/>
  <c r="AL861" s="1"/>
  <c r="AX860"/>
  <c r="AZ860"/>
  <c r="BS860"/>
  <c r="BS861" s="1"/>
  <c r="CC1336"/>
  <c r="AV1322"/>
  <c r="BG1318"/>
  <c r="AV1318"/>
  <c r="AL1288"/>
  <c r="AL1289"/>
  <c r="BR1288"/>
  <c r="BG1266"/>
  <c r="AL1394"/>
  <c r="AL1395"/>
  <c r="AV1394"/>
  <c r="BU1372"/>
  <c r="AW1372"/>
  <c r="AW1373"/>
  <c r="CD1370"/>
  <c r="CD1371" s="1"/>
  <c r="AW1370"/>
  <c r="AW1371"/>
  <c r="BG1344"/>
  <c r="CC1306"/>
  <c r="BJ1302"/>
  <c r="BK1302"/>
  <c r="AW1274"/>
  <c r="AW1275" s="1"/>
  <c r="BH1258"/>
  <c r="BH1259"/>
  <c r="AN1258"/>
  <c r="BG1382"/>
  <c r="BG1378"/>
  <c r="AM1376"/>
  <c r="AW1376"/>
  <c r="AW1377" s="1"/>
  <c r="AN1376"/>
  <c r="AO1376"/>
  <c r="BI1376"/>
  <c r="BK1376" s="1"/>
  <c r="BS1376"/>
  <c r="BS1377"/>
  <c r="BJ1368"/>
  <c r="AL1368"/>
  <c r="AL1369"/>
  <c r="CC1368"/>
  <c r="H588" i="88"/>
  <c r="H425"/>
  <c r="Q700" i="70"/>
  <c r="Q526"/>
  <c r="Q494"/>
  <c r="Q467"/>
  <c r="Q414"/>
  <c r="AV1362" i="83"/>
  <c r="CC1354"/>
  <c r="BR1354"/>
  <c r="AN1352"/>
  <c r="D1298" i="69"/>
  <c r="C1146" i="83"/>
  <c r="C1144" i="82"/>
  <c r="C1144" i="69"/>
  <c r="H141" i="99"/>
  <c r="H137"/>
  <c r="AT30"/>
  <c r="N30"/>
  <c r="F143" i="62"/>
  <c r="T1168" i="83"/>
  <c r="G1168"/>
  <c r="P1166" i="82"/>
  <c r="G1166" s="1"/>
  <c r="C1374" i="83"/>
  <c r="T912"/>
  <c r="G912"/>
  <c r="D1276"/>
  <c r="AA1276" s="1"/>
  <c r="AO1276" s="1"/>
  <c r="D1274" i="82"/>
  <c r="C824" i="69"/>
  <c r="T1044" i="83"/>
  <c r="G1044"/>
  <c r="P1042" i="82"/>
  <c r="G1042"/>
  <c r="P1042" i="69"/>
  <c r="G1042"/>
  <c r="P1064"/>
  <c r="G1064"/>
  <c r="T1066" i="83"/>
  <c r="G1066"/>
  <c r="P1064" i="82"/>
  <c r="G1064"/>
  <c r="C994" i="69"/>
  <c r="C1066" i="82"/>
  <c r="C1114" i="83"/>
  <c r="C1112" i="69"/>
  <c r="C1124"/>
  <c r="C1124" i="82"/>
  <c r="C1204"/>
  <c r="C1206" i="83"/>
  <c r="C1204" i="69"/>
  <c r="A1241" i="82"/>
  <c r="E1242" i="83"/>
  <c r="A1242" s="1"/>
  <c r="A1243" s="1"/>
  <c r="E1240" i="69"/>
  <c r="A1240" s="1"/>
  <c r="A1241" s="1"/>
  <c r="C1254"/>
  <c r="C1254" i="82"/>
  <c r="C1256" i="83"/>
  <c r="A1287"/>
  <c r="E970" i="69"/>
  <c r="A970" s="1"/>
  <c r="A971" s="1"/>
  <c r="D1262" i="82"/>
  <c r="E1274" i="69"/>
  <c r="A1274" s="1"/>
  <c r="A1275" s="1"/>
  <c r="AO1326" i="83"/>
  <c r="D1334"/>
  <c r="AA1334"/>
  <c r="D1332" i="82"/>
  <c r="BW77" i="49"/>
  <c r="CF77"/>
  <c r="BD77"/>
  <c r="BS77"/>
  <c r="AN77"/>
  <c r="DH77"/>
  <c r="CR77"/>
  <c r="CT77"/>
  <c r="DA77"/>
  <c r="BC77"/>
  <c r="AK77"/>
  <c r="CH77"/>
  <c r="CU77"/>
  <c r="AR77"/>
  <c r="BG77"/>
  <c r="BN77"/>
  <c r="CO77"/>
  <c r="CC77"/>
  <c r="CB77"/>
  <c r="AS77"/>
  <c r="DJ77"/>
  <c r="BP77"/>
  <c r="AU77"/>
  <c r="BM77"/>
  <c r="AZ77"/>
  <c r="DB77"/>
  <c r="AE77"/>
  <c r="CV77"/>
  <c r="AQ77"/>
  <c r="CJ77"/>
  <c r="DL77"/>
  <c r="BF77"/>
  <c r="DK77"/>
  <c r="BA77"/>
  <c r="CD77"/>
  <c r="AY77"/>
  <c r="DI77"/>
  <c r="AI77"/>
  <c r="AH77"/>
  <c r="BQ77"/>
  <c r="AP77"/>
  <c r="DD77"/>
  <c r="AJ77"/>
  <c r="AV77"/>
  <c r="CL77"/>
  <c r="BI77"/>
  <c r="AG77"/>
  <c r="AM77"/>
  <c r="CW77"/>
  <c r="BB77"/>
  <c r="BH77"/>
  <c r="DC77"/>
  <c r="DF77"/>
  <c r="BK77"/>
  <c r="BT77"/>
  <c r="AW77"/>
  <c r="AD77"/>
  <c r="CN77"/>
  <c r="BV77"/>
  <c r="CK77"/>
  <c r="CM77"/>
  <c r="CZ77"/>
  <c r="CI77"/>
  <c r="CQ77"/>
  <c r="CY77"/>
  <c r="AO77"/>
  <c r="BR77"/>
  <c r="AT77"/>
  <c r="BZ77"/>
  <c r="BJ77"/>
  <c r="AL77"/>
  <c r="CG77"/>
  <c r="DE77"/>
  <c r="BE77"/>
  <c r="BU77"/>
  <c r="BX77"/>
  <c r="CE77"/>
  <c r="AF77"/>
  <c r="AB77"/>
  <c r="CA77"/>
  <c r="AX77"/>
  <c r="CX77"/>
  <c r="CS77"/>
  <c r="BY77"/>
  <c r="BL77"/>
  <c r="DG77"/>
  <c r="AC77"/>
  <c r="CP77"/>
  <c r="BO77"/>
  <c r="R21" i="99"/>
  <c r="G32"/>
  <c r="T21"/>
  <c r="AN34"/>
  <c r="AP55"/>
  <c r="J55"/>
  <c r="O100" i="45"/>
  <c r="O104"/>
  <c r="O112"/>
  <c r="G56" i="99"/>
  <c r="I56"/>
  <c r="S56"/>
  <c r="Q56"/>
  <c r="M56"/>
  <c r="AR56"/>
  <c r="P45"/>
  <c r="AV45"/>
  <c r="AV30"/>
  <c r="P30"/>
  <c r="L30"/>
  <c r="AR30"/>
  <c r="BV468" i="83"/>
  <c r="AK462"/>
  <c r="E1064" i="82"/>
  <c r="A1064" s="1"/>
  <c r="A1065" s="1"/>
  <c r="C1136" i="83"/>
  <c r="C1134" i="69"/>
  <c r="D1272" i="82"/>
  <c r="P23" i="99"/>
  <c r="AT21"/>
  <c r="K44" i="62"/>
  <c r="S44"/>
  <c r="M44"/>
  <c r="AR44"/>
  <c r="O44"/>
  <c r="Q44"/>
  <c r="AV44"/>
  <c r="I44"/>
  <c r="AN44"/>
  <c r="U44"/>
  <c r="T44"/>
  <c r="G44"/>
  <c r="F44"/>
  <c r="D159"/>
  <c r="D55"/>
  <c r="G55"/>
  <c r="AT45" i="99"/>
  <c r="N45"/>
  <c r="T1070" i="83"/>
  <c r="G1070" s="1"/>
  <c r="C1056"/>
  <c r="C1056" i="69"/>
  <c r="C1400"/>
  <c r="DB63" i="49"/>
  <c r="DH63"/>
  <c r="CT63"/>
  <c r="CV63"/>
  <c r="BH63"/>
  <c r="AB63"/>
  <c r="BZ63"/>
  <c r="BJ63"/>
  <c r="AL63"/>
  <c r="BO63"/>
  <c r="BG63"/>
  <c r="CH63"/>
  <c r="AE63"/>
  <c r="AH63"/>
  <c r="CW63"/>
  <c r="AZ63"/>
  <c r="AD63"/>
  <c r="CN63"/>
  <c r="AG63"/>
  <c r="DE63"/>
  <c r="BV63"/>
  <c r="BB63"/>
  <c r="CJ63"/>
  <c r="CB63"/>
  <c r="CE63"/>
  <c r="DG63"/>
  <c r="CF63"/>
  <c r="CC63"/>
  <c r="CZ63"/>
  <c r="AR63"/>
  <c r="CU63"/>
  <c r="CL63"/>
  <c r="CO63"/>
  <c r="AN63"/>
  <c r="AO63"/>
  <c r="AT63"/>
  <c r="DI63"/>
  <c r="DK63"/>
  <c r="AQ63"/>
  <c r="AJ63"/>
  <c r="CY63"/>
  <c r="CK63"/>
  <c r="BE63"/>
  <c r="CI63"/>
  <c r="AW63"/>
  <c r="AK63"/>
  <c r="BM63"/>
  <c r="AV63"/>
  <c r="CD63"/>
  <c r="BW63"/>
  <c r="AU63"/>
  <c r="AP63"/>
  <c r="BF63"/>
  <c r="CQ63"/>
  <c r="BK63"/>
  <c r="BS63"/>
  <c r="AR21" i="99"/>
  <c r="L21"/>
  <c r="AP34"/>
  <c r="J34"/>
  <c r="CD56" i="49"/>
  <c r="AB56"/>
  <c r="AS56"/>
  <c r="CP56"/>
  <c r="CW56"/>
  <c r="AI56"/>
  <c r="CS56"/>
  <c r="AQ56"/>
  <c r="CC56"/>
  <c r="BP56"/>
  <c r="AT56"/>
  <c r="AK56"/>
  <c r="CO56"/>
  <c r="DI56"/>
  <c r="BE56"/>
  <c r="DD56"/>
  <c r="AR56"/>
  <c r="BU56"/>
  <c r="BZ56"/>
  <c r="DG56"/>
  <c r="AO56"/>
  <c r="DL56"/>
  <c r="AG56"/>
  <c r="CU56"/>
  <c r="CB56"/>
  <c r="BX56"/>
  <c r="BF56"/>
  <c r="AP56"/>
  <c r="BA56"/>
  <c r="CE56"/>
  <c r="DJ56"/>
  <c r="BD56"/>
  <c r="DC56"/>
  <c r="BY56"/>
  <c r="BW56"/>
  <c r="BK56"/>
  <c r="BM56"/>
  <c r="BO56"/>
  <c r="BI56"/>
  <c r="DA56"/>
  <c r="BC56"/>
  <c r="CA56"/>
  <c r="BS56"/>
  <c r="BG56"/>
  <c r="AL56"/>
  <c r="AH56"/>
  <c r="BR56"/>
  <c r="DE56"/>
  <c r="CQ56"/>
  <c r="CJ56"/>
  <c r="CZ56"/>
  <c r="BB56"/>
  <c r="AU56"/>
  <c r="BT56"/>
  <c r="AD56"/>
  <c r="AW56"/>
  <c r="AK59"/>
  <c r="CW59"/>
  <c r="BC59"/>
  <c r="AS59"/>
  <c r="AJ59"/>
  <c r="BK59"/>
  <c r="AN59"/>
  <c r="CS59"/>
  <c r="CA59"/>
  <c r="BQ59"/>
  <c r="CB59"/>
  <c r="BR59"/>
  <c r="AX59"/>
  <c r="DL59"/>
  <c r="AD59"/>
  <c r="AY59"/>
  <c r="CR59"/>
  <c r="CD59"/>
  <c r="CL59"/>
  <c r="AC59"/>
  <c r="AH59"/>
  <c r="AQ59"/>
  <c r="BZ59"/>
  <c r="BM59"/>
  <c r="CY59"/>
  <c r="CQ59"/>
  <c r="AB59"/>
  <c r="AV59"/>
  <c r="DG59"/>
  <c r="DF59"/>
  <c r="DD59"/>
  <c r="DJ59"/>
  <c r="AZ59"/>
  <c r="BD59"/>
  <c r="CT59"/>
  <c r="CZ59"/>
  <c r="CK59"/>
  <c r="AP59"/>
  <c r="DI59"/>
  <c r="BS59"/>
  <c r="BF59"/>
  <c r="AE59"/>
  <c r="BW59"/>
  <c r="BN59"/>
  <c r="AW59"/>
  <c r="AT59"/>
  <c r="BG59"/>
  <c r="AO59"/>
  <c r="CE59"/>
  <c r="BU59"/>
  <c r="CF59"/>
  <c r="DH59"/>
  <c r="AU59"/>
  <c r="BV59"/>
  <c r="BO59"/>
  <c r="CM59"/>
  <c r="N55" i="99"/>
  <c r="AX45"/>
  <c r="H30"/>
  <c r="AD212" i="83"/>
  <c r="T830"/>
  <c r="G830" s="1"/>
  <c r="P828" i="82"/>
  <c r="G828"/>
  <c r="P828" i="69"/>
  <c r="G828" s="1"/>
  <c r="C1018"/>
  <c r="T1130" i="83"/>
  <c r="G1130" s="1"/>
  <c r="P1128" i="82"/>
  <c r="G1128"/>
  <c r="P1128" i="69"/>
  <c r="G1128" s="1"/>
  <c r="D862" i="82"/>
  <c r="D862" i="69"/>
  <c r="D864" i="83"/>
  <c r="AA864" s="1"/>
  <c r="C992" i="69"/>
  <c r="D1092"/>
  <c r="D1092" i="82"/>
  <c r="D1094"/>
  <c r="D1096" i="83"/>
  <c r="AA1096"/>
  <c r="D1094" i="69"/>
  <c r="D1236" i="82"/>
  <c r="D1238" i="83"/>
  <c r="AA1238"/>
  <c r="D1236" i="69"/>
  <c r="T1304" i="83"/>
  <c r="G1304"/>
  <c r="P1302" i="82"/>
  <c r="G1302" s="1"/>
  <c r="P1302" i="69"/>
  <c r="G1302"/>
  <c r="C986" i="83"/>
  <c r="D916" i="82"/>
  <c r="D916" i="69"/>
  <c r="D918" i="83"/>
  <c r="AA918" s="1"/>
  <c r="T1324"/>
  <c r="G1324" s="1"/>
  <c r="D1348"/>
  <c r="AA1348" s="1"/>
  <c r="D1346" i="82"/>
  <c r="CA66" i="49"/>
  <c r="CV66"/>
  <c r="AU66"/>
  <c r="DI66"/>
  <c r="BZ66"/>
  <c r="AF66"/>
  <c r="DE66"/>
  <c r="CZ66"/>
  <c r="BG66"/>
  <c r="CQ66"/>
  <c r="CE66"/>
  <c r="CP66"/>
  <c r="AE66"/>
  <c r="DC66"/>
  <c r="CH66"/>
  <c r="CL66"/>
  <c r="AI66"/>
  <c r="AZ66"/>
  <c r="CB66"/>
  <c r="DJ66"/>
  <c r="DL66"/>
  <c r="BA66"/>
  <c r="BL66"/>
  <c r="AX66"/>
  <c r="BV66"/>
  <c r="AB66"/>
  <c r="CK66"/>
  <c r="CG66"/>
  <c r="CM66"/>
  <c r="DD66"/>
  <c r="AG66"/>
  <c r="BS66"/>
  <c r="BQ66"/>
  <c r="DG66"/>
  <c r="AT66"/>
  <c r="AC66"/>
  <c r="BT66"/>
  <c r="AJ66"/>
  <c r="DF66"/>
  <c r="BE66"/>
  <c r="BC66"/>
  <c r="DB66"/>
  <c r="AW66"/>
  <c r="CR66"/>
  <c r="AD66"/>
  <c r="BW66"/>
  <c r="BP66"/>
  <c r="CN66"/>
  <c r="CC66"/>
  <c r="AR66"/>
  <c r="CO66"/>
  <c r="CX66"/>
  <c r="BJ66"/>
  <c r="CJ66"/>
  <c r="DH66"/>
  <c r="BX66"/>
  <c r="DA66"/>
  <c r="AY66"/>
  <c r="BH66"/>
  <c r="AN66"/>
  <c r="CT66"/>
  <c r="CW66"/>
  <c r="BK66"/>
  <c r="CU66"/>
  <c r="BN66"/>
  <c r="AP66"/>
  <c r="BI66"/>
  <c r="CS66"/>
  <c r="BD66"/>
  <c r="CI66"/>
  <c r="BO66"/>
  <c r="AL66"/>
  <c r="AV66"/>
  <c r="AQ66"/>
  <c r="AH66"/>
  <c r="AK66"/>
  <c r="AM66"/>
  <c r="AO66"/>
  <c r="AS66"/>
  <c r="BF66"/>
  <c r="DK66"/>
  <c r="CD66"/>
  <c r="CF66"/>
  <c r="CY66"/>
  <c r="BR66"/>
  <c r="BU66"/>
  <c r="BM66"/>
  <c r="BY66"/>
  <c r="BB66"/>
  <c r="AX23" i="99"/>
  <c r="R23"/>
  <c r="R24"/>
  <c r="AN21"/>
  <c r="H21"/>
  <c r="AD8" i="6"/>
  <c r="N34" i="99"/>
  <c r="AT34"/>
  <c r="R55"/>
  <c r="AX55"/>
  <c r="H55"/>
  <c r="AN55"/>
  <c r="AL30"/>
  <c r="AZ450" i="83"/>
  <c r="AO450"/>
  <c r="C810"/>
  <c r="C808" i="82"/>
  <c r="C1022" i="69"/>
  <c r="E990" i="82"/>
  <c r="A990" s="1"/>
  <c r="A991" s="1"/>
  <c r="P1304"/>
  <c r="G1304" s="1"/>
  <c r="G1304" i="69"/>
  <c r="D1310" i="82"/>
  <c r="P1362" i="69"/>
  <c r="G1362"/>
  <c r="T1364" i="83"/>
  <c r="G1364"/>
  <c r="C988" i="82"/>
  <c r="C1404" i="69"/>
  <c r="C796" i="82"/>
  <c r="D940" i="69"/>
  <c r="D942" i="83"/>
  <c r="AA942" s="1"/>
  <c r="BK942" s="1"/>
  <c r="D940" i="82"/>
  <c r="E830"/>
  <c r="A830"/>
  <c r="A831"/>
  <c r="E830" i="69"/>
  <c r="A830"/>
  <c r="A831"/>
  <c r="E832" i="83"/>
  <c r="A832" s="1"/>
  <c r="A833" s="1"/>
  <c r="C834" i="69"/>
  <c r="C834" i="82"/>
  <c r="T838" i="83"/>
  <c r="G838"/>
  <c r="P836" i="82"/>
  <c r="G836" s="1"/>
  <c r="P836" i="69"/>
  <c r="G836"/>
  <c r="C1382" i="83"/>
  <c r="D1402"/>
  <c r="AA1402"/>
  <c r="D1072" i="82"/>
  <c r="D1074" i="83"/>
  <c r="AA1074" s="1"/>
  <c r="E1076" i="69"/>
  <c r="A1076"/>
  <c r="A1077" s="1"/>
  <c r="E1312" i="82"/>
  <c r="A1312" s="1"/>
  <c r="A1313" s="1"/>
  <c r="E1314" i="83"/>
  <c r="A1314"/>
  <c r="A1315" s="1"/>
  <c r="E1312" i="69"/>
  <c r="A1312"/>
  <c r="A1313" s="1"/>
  <c r="T1294" i="83"/>
  <c r="G1294" s="1"/>
  <c r="P1330" i="82"/>
  <c r="G1330" s="1"/>
  <c r="G1330" i="69"/>
  <c r="T1332" i="83"/>
  <c r="G1332" s="1"/>
  <c r="H23" i="99"/>
  <c r="AN23"/>
  <c r="AL21"/>
  <c r="F21"/>
  <c r="AT33" i="62"/>
  <c r="N33"/>
  <c r="C163" i="99"/>
  <c r="C73"/>
  <c r="D51"/>
  <c r="D71"/>
  <c r="D155"/>
  <c r="P137" i="62"/>
  <c r="P141"/>
  <c r="P55" i="99"/>
  <c r="F137" i="62"/>
  <c r="F141"/>
  <c r="AN45" i="99"/>
  <c r="H45"/>
  <c r="F45"/>
  <c r="BV196" i="83"/>
  <c r="AD196"/>
  <c r="O41" i="99"/>
  <c r="N41"/>
  <c r="I41"/>
  <c r="AN41"/>
  <c r="Q41"/>
  <c r="AV41"/>
  <c r="K41"/>
  <c r="J41"/>
  <c r="U41"/>
  <c r="AZ41"/>
  <c r="D52"/>
  <c r="D72"/>
  <c r="G41"/>
  <c r="F41"/>
  <c r="D156"/>
  <c r="M41"/>
  <c r="AR41"/>
  <c r="S41"/>
  <c r="AP30"/>
  <c r="J30"/>
  <c r="C166" i="62"/>
  <c r="C76"/>
  <c r="C87"/>
  <c r="C178"/>
  <c r="H41" i="99"/>
  <c r="M55" i="62"/>
  <c r="L55"/>
  <c r="I55"/>
  <c r="AN55"/>
  <c r="D165"/>
  <c r="D75"/>
  <c r="O75"/>
  <c r="O55"/>
  <c r="N55"/>
  <c r="AX44"/>
  <c r="R44"/>
  <c r="L56" i="99"/>
  <c r="F32"/>
  <c r="AL41"/>
  <c r="AZ44" i="62"/>
  <c r="L44"/>
  <c r="AL56" i="99"/>
  <c r="F56"/>
  <c r="T41"/>
  <c r="AT41"/>
  <c r="C172" i="62"/>
  <c r="AP41" i="99"/>
  <c r="AD1074" i="83"/>
  <c r="AO864"/>
  <c r="AL44" i="62"/>
  <c r="N44"/>
  <c r="AT44"/>
  <c r="AX56" i="99"/>
  <c r="R56"/>
  <c r="AT55" i="62"/>
  <c r="H55"/>
  <c r="C98"/>
  <c r="C184"/>
  <c r="C109"/>
  <c r="C120"/>
  <c r="C196"/>
  <c r="B174" i="114"/>
  <c r="B184"/>
  <c r="B192"/>
  <c r="B240"/>
  <c r="B248"/>
  <c r="B256"/>
  <c r="B151"/>
  <c r="B159"/>
  <c r="B167"/>
  <c r="B175"/>
  <c r="B185"/>
  <c r="B193"/>
  <c r="B233"/>
  <c r="B241"/>
  <c r="B249"/>
  <c r="B257"/>
  <c r="B96"/>
  <c r="B128"/>
  <c r="B136"/>
  <c r="B144"/>
  <c r="B152"/>
  <c r="B160"/>
  <c r="B168"/>
  <c r="B176"/>
  <c r="B186"/>
  <c r="B194"/>
  <c r="B202"/>
  <c r="B210"/>
  <c r="B218"/>
  <c r="B226"/>
  <c r="B234"/>
  <c r="B242"/>
  <c r="B250"/>
  <c r="B258"/>
  <c r="B266"/>
  <c r="B274"/>
  <c r="B282"/>
  <c r="B290"/>
  <c r="B298"/>
  <c r="B306"/>
  <c r="B314"/>
  <c r="B322"/>
  <c r="B330"/>
  <c r="B177"/>
  <c r="B251"/>
  <c r="B162"/>
  <c r="B244"/>
  <c r="B115"/>
  <c r="B123"/>
  <c r="B131"/>
  <c r="B139"/>
  <c r="B155"/>
  <c r="B163"/>
  <c r="B171"/>
  <c r="B179"/>
  <c r="B189"/>
  <c r="B197"/>
  <c r="B205"/>
  <c r="B213"/>
  <c r="B221"/>
  <c r="B237"/>
  <c r="B245"/>
  <c r="B253"/>
  <c r="B261"/>
  <c r="B269"/>
  <c r="B277"/>
  <c r="B285"/>
  <c r="B293"/>
  <c r="B301"/>
  <c r="B309"/>
  <c r="B317"/>
  <c r="B325"/>
  <c r="B187"/>
  <c r="B243"/>
  <c r="B154"/>
  <c r="B252"/>
  <c r="B76"/>
  <c r="B156"/>
  <c r="B164"/>
  <c r="B172"/>
  <c r="B180"/>
  <c r="B190"/>
  <c r="B238"/>
  <c r="B246"/>
  <c r="B254"/>
  <c r="B262"/>
  <c r="B270"/>
  <c r="B278"/>
  <c r="B286"/>
  <c r="B294"/>
  <c r="B302"/>
  <c r="B310"/>
  <c r="B318"/>
  <c r="B195"/>
  <c r="B170"/>
  <c r="B178"/>
  <c r="B188"/>
  <c r="B236"/>
  <c r="B93"/>
  <c r="B157"/>
  <c r="B173"/>
  <c r="B183"/>
  <c r="B239"/>
  <c r="B247"/>
  <c r="B271"/>
  <c r="B279"/>
  <c r="B287"/>
  <c r="B295"/>
  <c r="B303"/>
  <c r="B311"/>
  <c r="B34" i="116"/>
  <c r="F96"/>
  <c r="F152"/>
  <c r="F205"/>
  <c r="F261"/>
  <c r="B261"/>
  <c r="B44"/>
  <c r="F86"/>
  <c r="B24"/>
  <c r="C126"/>
  <c r="E197"/>
  <c r="F103"/>
  <c r="F159"/>
  <c r="F212"/>
  <c r="B212"/>
  <c r="F107"/>
  <c r="B107"/>
  <c r="G47"/>
  <c r="L47"/>
  <c r="B47"/>
  <c r="F82"/>
  <c r="B82"/>
  <c r="E174"/>
  <c r="E251"/>
  <c r="E204"/>
  <c r="E153"/>
  <c r="E206"/>
  <c r="E160"/>
  <c r="F68"/>
  <c r="B68"/>
  <c r="B8"/>
  <c r="E200"/>
  <c r="E256"/>
  <c r="E202"/>
  <c r="E274"/>
  <c r="F87"/>
  <c r="B87"/>
  <c r="F108"/>
  <c r="G48"/>
  <c r="L48"/>
  <c r="F119"/>
  <c r="G119"/>
  <c r="F175"/>
  <c r="G175"/>
  <c r="B59"/>
  <c r="E209"/>
  <c r="F158"/>
  <c r="B158"/>
  <c r="B102"/>
  <c r="E201"/>
  <c r="E257"/>
  <c r="F92"/>
  <c r="F148"/>
  <c r="B148"/>
  <c r="B32"/>
  <c r="B37"/>
  <c r="F69"/>
  <c r="B69"/>
  <c r="E137"/>
  <c r="E191"/>
  <c r="E144"/>
  <c r="E163"/>
  <c r="F95"/>
  <c r="F151"/>
  <c r="F204"/>
  <c r="B35"/>
  <c r="B42"/>
  <c r="E211"/>
  <c r="F90"/>
  <c r="B90"/>
  <c r="B30"/>
  <c r="E142"/>
  <c r="E196"/>
  <c r="E252"/>
  <c r="E199"/>
  <c r="E255"/>
  <c r="E159"/>
  <c r="M12"/>
  <c r="F67"/>
  <c r="B67"/>
  <c r="B7"/>
  <c r="E259"/>
  <c r="J7"/>
  <c r="F73"/>
  <c r="B13"/>
  <c r="B22"/>
  <c r="B43"/>
  <c r="B97"/>
  <c r="E155"/>
  <c r="F118"/>
  <c r="B58"/>
  <c r="E154"/>
  <c r="E192"/>
  <c r="E248"/>
  <c r="E214"/>
  <c r="C65"/>
  <c r="F84"/>
  <c r="B84"/>
  <c r="F93"/>
  <c r="E215"/>
  <c r="E271"/>
  <c r="C60"/>
  <c r="E139"/>
  <c r="E217"/>
  <c r="E273"/>
  <c r="F83"/>
  <c r="B83"/>
  <c r="E205"/>
  <c r="E210"/>
  <c r="E266"/>
  <c r="C237"/>
  <c r="C285"/>
  <c r="AC11" i="115"/>
  <c r="U11"/>
  <c r="AB11"/>
  <c r="T11"/>
  <c r="X11"/>
  <c r="W11"/>
  <c r="AD11"/>
  <c r="AA11"/>
  <c r="Z11"/>
  <c r="Y11"/>
  <c r="V11"/>
  <c r="S11"/>
  <c r="AC27"/>
  <c r="U27"/>
  <c r="AB27"/>
  <c r="T27"/>
  <c r="X27"/>
  <c r="W27"/>
  <c r="AD27"/>
  <c r="AA27"/>
  <c r="Z27"/>
  <c r="Y27"/>
  <c r="V27"/>
  <c r="S27"/>
  <c r="AC19"/>
  <c r="U19"/>
  <c r="AB19"/>
  <c r="T19"/>
  <c r="X19"/>
  <c r="W19"/>
  <c r="AD19"/>
  <c r="AA19"/>
  <c r="Z19"/>
  <c r="Y19"/>
  <c r="V19"/>
  <c r="S19"/>
  <c r="Y15"/>
  <c r="X15"/>
  <c r="AB15"/>
  <c r="T15"/>
  <c r="AA15"/>
  <c r="S15"/>
  <c r="W22"/>
  <c r="AA33"/>
  <c r="AB36"/>
  <c r="T36"/>
  <c r="AA36"/>
  <c r="S36"/>
  <c r="Z36"/>
  <c r="W36"/>
  <c r="U36"/>
  <c r="AD36"/>
  <c r="V36"/>
  <c r="AC36"/>
  <c r="X14"/>
  <c r="U15"/>
  <c r="X16"/>
  <c r="W16"/>
  <c r="AA16"/>
  <c r="S16"/>
  <c r="Z16"/>
  <c r="X22"/>
  <c r="AA30"/>
  <c r="W14"/>
  <c r="W30"/>
  <c r="AA14"/>
  <c r="V15"/>
  <c r="W17"/>
  <c r="AD17"/>
  <c r="V17"/>
  <c r="Z17"/>
  <c r="Y17"/>
  <c r="AC17"/>
  <c r="AA22"/>
  <c r="W25"/>
  <c r="AD25"/>
  <c r="V25"/>
  <c r="Z25"/>
  <c r="Y25"/>
  <c r="AC25"/>
  <c r="X36"/>
  <c r="AB12"/>
  <c r="T12"/>
  <c r="AA12"/>
  <c r="S12"/>
  <c r="W12"/>
  <c r="AD12"/>
  <c r="V12"/>
  <c r="Q13"/>
  <c r="S13"/>
  <c r="W15"/>
  <c r="AB20"/>
  <c r="T20"/>
  <c r="AA20"/>
  <c r="S20"/>
  <c r="W20"/>
  <c r="AD20"/>
  <c r="V20"/>
  <c r="Q21"/>
  <c r="W21"/>
  <c r="AB28"/>
  <c r="T28"/>
  <c r="AA28"/>
  <c r="S28"/>
  <c r="W28"/>
  <c r="AD28"/>
  <c r="V28"/>
  <c r="Q29"/>
  <c r="AA29"/>
  <c r="Y36"/>
  <c r="Z14"/>
  <c r="Y14"/>
  <c r="AC14"/>
  <c r="U14"/>
  <c r="AB14"/>
  <c r="T14"/>
  <c r="Z22"/>
  <c r="Y22"/>
  <c r="AC22"/>
  <c r="U22"/>
  <c r="AB22"/>
  <c r="T22"/>
  <c r="Z30"/>
  <c r="X30"/>
  <c r="Y30"/>
  <c r="AC30"/>
  <c r="U30"/>
  <c r="AB30"/>
  <c r="T30"/>
  <c r="W33"/>
  <c r="U33"/>
  <c r="AD33"/>
  <c r="V33"/>
  <c r="AC33"/>
  <c r="Z33"/>
  <c r="Y33"/>
  <c r="X33"/>
  <c r="AC35"/>
  <c r="U35"/>
  <c r="S35"/>
  <c r="AB35"/>
  <c r="T35"/>
  <c r="AA35"/>
  <c r="X35"/>
  <c r="AD35"/>
  <c r="W35"/>
  <c r="V35"/>
  <c r="X12"/>
  <c r="AC15"/>
  <c r="X20"/>
  <c r="X28"/>
  <c r="Y35"/>
  <c r="Y12"/>
  <c r="S14"/>
  <c r="AD15"/>
  <c r="AB16"/>
  <c r="U17"/>
  <c r="Y20"/>
  <c r="S22"/>
  <c r="U25"/>
  <c r="Y28"/>
  <c r="S30"/>
  <c r="Y31"/>
  <c r="W31"/>
  <c r="X31"/>
  <c r="AB31"/>
  <c r="T31"/>
  <c r="AA31"/>
  <c r="S31"/>
  <c r="X32"/>
  <c r="V32"/>
  <c r="W32"/>
  <c r="AD32"/>
  <c r="AA32"/>
  <c r="S32"/>
  <c r="Z32"/>
  <c r="Y32"/>
  <c r="S33"/>
  <c r="Z35"/>
  <c r="AA37"/>
  <c r="S37"/>
  <c r="Y37"/>
  <c r="Z37"/>
  <c r="AD37"/>
  <c r="V37"/>
  <c r="T37"/>
  <c r="AC37"/>
  <c r="U37"/>
  <c r="AB37"/>
  <c r="Z12"/>
  <c r="V14"/>
  <c r="AC16"/>
  <c r="X17"/>
  <c r="AD18"/>
  <c r="V18"/>
  <c r="AC18"/>
  <c r="U18"/>
  <c r="Y18"/>
  <c r="X18"/>
  <c r="Z20"/>
  <c r="V22"/>
  <c r="X25"/>
  <c r="Z28"/>
  <c r="V30"/>
  <c r="U31"/>
  <c r="T32"/>
  <c r="T33"/>
  <c r="E253" i="116"/>
  <c r="E270"/>
  <c r="E193"/>
  <c r="F174"/>
  <c r="F227"/>
  <c r="B118"/>
  <c r="E260"/>
  <c r="E258"/>
  <c r="B95"/>
  <c r="M69"/>
  <c r="E207"/>
  <c r="E263"/>
  <c r="F140"/>
  <c r="E267"/>
  <c r="AA21" i="115"/>
  <c r="V21"/>
  <c r="AD29"/>
  <c r="AC29"/>
  <c r="W29"/>
  <c r="AA13"/>
  <c r="V13"/>
  <c r="W13"/>
  <c r="AA7" i="70"/>
  <c r="Q7" i="114"/>
  <c r="AF21"/>
  <c r="G21"/>
  <c r="X7"/>
  <c r="AF19"/>
  <c r="G19"/>
  <c r="AF23"/>
  <c r="G23"/>
  <c r="AF17"/>
  <c r="G17"/>
  <c r="D11"/>
  <c r="AF22"/>
  <c r="G22"/>
  <c r="U7"/>
  <c r="AF16"/>
  <c r="G16"/>
  <c r="D9"/>
  <c r="AF15"/>
  <c r="G15"/>
  <c r="AF20"/>
  <c r="G20"/>
  <c r="C12"/>
  <c r="AF18"/>
  <c r="G18"/>
  <c r="AF24"/>
  <c r="G24"/>
  <c r="C10"/>
  <c r="D17" i="110"/>
  <c r="E17"/>
  <c r="D38"/>
  <c r="E38"/>
  <c r="O17" i="63"/>
  <c r="B33" s="1"/>
  <c r="A48" i="52"/>
  <c r="A21"/>
  <c r="O15" i="63"/>
  <c r="B16"/>
  <c r="D13" i="110"/>
  <c r="V25" i="85"/>
  <c r="I5" i="70"/>
  <c r="B92" i="116"/>
  <c r="U52" i="99"/>
  <c r="AZ52"/>
  <c r="M52"/>
  <c r="C84"/>
  <c r="C169"/>
  <c r="J44" i="62"/>
  <c r="AP44"/>
  <c r="P792" i="82"/>
  <c r="G792" s="1"/>
  <c r="G794" i="83"/>
  <c r="P792" i="69"/>
  <c r="G792" s="1"/>
  <c r="C824" i="82"/>
  <c r="C826" i="83"/>
  <c r="D1238" i="69"/>
  <c r="AK760" i="83"/>
  <c r="B103" i="116"/>
  <c r="C892" i="83"/>
  <c r="C798"/>
  <c r="C796" i="69"/>
  <c r="T1374" i="83"/>
  <c r="G1374" s="1"/>
  <c r="P1372" i="82"/>
  <c r="G1372"/>
  <c r="P1372" i="69"/>
  <c r="G1372" s="1"/>
  <c r="P1392" i="82"/>
  <c r="G1392"/>
  <c r="P1392" i="69"/>
  <c r="G1392" s="1"/>
  <c r="T1394" i="83"/>
  <c r="G1394"/>
  <c r="T55" i="99"/>
  <c r="AZ55"/>
  <c r="BV212" i="83"/>
  <c r="AZ212"/>
  <c r="BK212"/>
  <c r="AO212"/>
  <c r="BV164"/>
  <c r="BK164"/>
  <c r="AD21" i="115"/>
  <c r="AB21"/>
  <c r="T21"/>
  <c r="Z21"/>
  <c r="U21"/>
  <c r="Y21"/>
  <c r="E216" i="116"/>
  <c r="C190" i="62"/>
  <c r="C1278" i="83"/>
  <c r="C1276" i="82"/>
  <c r="E1284" i="69"/>
  <c r="A1284"/>
  <c r="A1285"/>
  <c r="E1284" i="82"/>
  <c r="A1284" s="1"/>
  <c r="A1285" s="1"/>
  <c r="AO632" i="83"/>
  <c r="AZ23" i="99"/>
  <c r="T23"/>
  <c r="AX21"/>
  <c r="AW24"/>
  <c r="R146"/>
  <c r="S32"/>
  <c r="I32"/>
  <c r="H32"/>
  <c r="O32"/>
  <c r="AT32"/>
  <c r="Q32"/>
  <c r="D152"/>
  <c r="K32"/>
  <c r="J32"/>
  <c r="J35"/>
  <c r="J153"/>
  <c r="M32"/>
  <c r="U32"/>
  <c r="AZ21"/>
  <c r="T45"/>
  <c r="AZ45"/>
  <c r="AX30"/>
  <c r="R30"/>
  <c r="AN30"/>
  <c r="F138" i="116"/>
  <c r="B138"/>
  <c r="F163"/>
  <c r="F216"/>
  <c r="G107"/>
  <c r="S75" i="62"/>
  <c r="R75"/>
  <c r="D86"/>
  <c r="K75"/>
  <c r="G75"/>
  <c r="F75"/>
  <c r="Q75"/>
  <c r="P75"/>
  <c r="AV56" i="99"/>
  <c r="P56"/>
  <c r="AL32"/>
  <c r="D1316" i="82"/>
  <c r="T870" i="83"/>
  <c r="G870" s="1"/>
  <c r="C1052"/>
  <c r="C1050" i="69"/>
  <c r="C1050" i="82"/>
  <c r="P1406" i="69"/>
  <c r="G1406"/>
  <c r="T1408" i="83"/>
  <c r="G1408"/>
  <c r="P1406" i="82"/>
  <c r="G1406"/>
  <c r="C994" i="83"/>
  <c r="C992" i="82"/>
  <c r="E1066" i="83"/>
  <c r="A1066"/>
  <c r="A1067" s="1"/>
  <c r="E1064" i="69"/>
  <c r="A1064"/>
  <c r="A1065" s="1"/>
  <c r="D1344"/>
  <c r="D1344" i="82"/>
  <c r="C984" i="69"/>
  <c r="C984" i="82"/>
  <c r="D1262" i="69"/>
  <c r="D1264" i="83"/>
  <c r="AA1264" s="1"/>
  <c r="E1274" i="82"/>
  <c r="A1274"/>
  <c r="A1275" s="1"/>
  <c r="E1276" i="83"/>
  <c r="A1276"/>
  <c r="A1277"/>
  <c r="D10" i="110"/>
  <c r="K10" s="1"/>
  <c r="AZ288" i="83"/>
  <c r="AD778"/>
  <c r="AD572"/>
  <c r="BV1082"/>
  <c r="BV1126"/>
  <c r="AD828"/>
  <c r="BV572"/>
  <c r="AZ1400"/>
  <c r="BV1400"/>
  <c r="BV1128"/>
  <c r="BK1128"/>
  <c r="AZ194"/>
  <c r="BV108"/>
  <c r="BK108"/>
  <c r="AD266"/>
  <c r="AO1086"/>
  <c r="BV248"/>
  <c r="AZ1126"/>
  <c r="D21" i="110"/>
  <c r="AO704" i="83"/>
  <c r="BV1200"/>
  <c r="AO1272"/>
  <c r="BK1132"/>
  <c r="AZ1132"/>
  <c r="AD1384"/>
  <c r="BV1384"/>
  <c r="AO1384"/>
  <c r="AZ1384"/>
  <c r="BK1148"/>
  <c r="BK1388"/>
  <c r="AD1388"/>
  <c r="BK880"/>
  <c r="AO738"/>
  <c r="AO528"/>
  <c r="AZ528"/>
  <c r="AD712"/>
  <c r="AZ364"/>
  <c r="AD364"/>
  <c r="BK524"/>
  <c r="BK828"/>
  <c r="AD512"/>
  <c r="AZ512"/>
  <c r="BV512"/>
  <c r="BV908"/>
  <c r="AO908"/>
  <c r="BK1360"/>
  <c r="AZ1360"/>
  <c r="AO844"/>
  <c r="BK572"/>
  <c r="AZ572"/>
  <c r="AO930"/>
  <c r="AD930"/>
  <c r="AZ1032"/>
  <c r="BV932"/>
  <c r="AD908"/>
  <c r="AD932"/>
  <c r="AZ1082"/>
  <c r="BV362"/>
  <c r="BK362"/>
  <c r="AO1366"/>
  <c r="BV1366"/>
  <c r="AD176"/>
  <c r="BV540"/>
  <c r="BK540"/>
  <c r="BK964"/>
  <c r="AO964"/>
  <c r="AZ964"/>
  <c r="AD442"/>
  <c r="AZ186"/>
  <c r="G793" i="69"/>
  <c r="G797"/>
  <c r="AO698" i="83"/>
  <c r="BK784"/>
  <c r="AZ784"/>
  <c r="F33" i="6"/>
  <c r="AC33"/>
  <c r="AD33"/>
  <c r="AC15"/>
  <c r="AD15"/>
  <c r="F15"/>
  <c r="CH57" i="49"/>
  <c r="AS57"/>
  <c r="AW57"/>
  <c r="BU57"/>
  <c r="DJ57"/>
  <c r="CS57"/>
  <c r="BF57"/>
  <c r="F32" i="6"/>
  <c r="AC32"/>
  <c r="AD32"/>
  <c r="F14"/>
  <c r="AC14"/>
  <c r="AD14"/>
  <c r="AC31"/>
  <c r="AD31"/>
  <c r="F31"/>
  <c r="F13"/>
  <c r="AC13"/>
  <c r="O148" i="47"/>
  <c r="O155"/>
  <c r="O156"/>
  <c r="O142"/>
  <c r="AC16" i="6"/>
  <c r="AD16"/>
  <c r="F16"/>
  <c r="AN55" i="49"/>
  <c r="AM48"/>
  <c r="CK49"/>
  <c r="B10" i="116"/>
  <c r="F70"/>
  <c r="O422" i="69"/>
  <c r="F422"/>
  <c r="BW55" i="49"/>
  <c r="F80" i="116"/>
  <c r="G20"/>
  <c r="B20"/>
  <c r="F89"/>
  <c r="B29"/>
  <c r="F88"/>
  <c r="B88"/>
  <c r="B28"/>
  <c r="F105"/>
  <c r="B45"/>
  <c r="B41"/>
  <c r="F101"/>
  <c r="B101"/>
  <c r="L4" i="113"/>
  <c r="M29" i="111"/>
  <c r="C392" i="113"/>
  <c r="C417" i="111"/>
  <c r="C391" i="113"/>
  <c r="C416" i="111"/>
  <c r="D389" i="113"/>
  <c r="B389"/>
  <c r="I414" i="111"/>
  <c r="B414"/>
  <c r="D388" i="113"/>
  <c r="B388"/>
  <c r="I413" i="111"/>
  <c r="B413"/>
  <c r="L388" i="113"/>
  <c r="M413" i="111"/>
  <c r="C386" i="113"/>
  <c r="C411" i="111"/>
  <c r="L385" i="113"/>
  <c r="M410" i="111"/>
  <c r="D383" i="113"/>
  <c r="B383"/>
  <c r="I408" i="111"/>
  <c r="B408"/>
  <c r="C383" i="113"/>
  <c r="C408" i="111"/>
  <c r="C382" i="113"/>
  <c r="C407" i="111"/>
  <c r="L381" i="113"/>
  <c r="M406" i="111"/>
  <c r="C380" i="113"/>
  <c r="C405" i="111"/>
  <c r="I403"/>
  <c r="B403" s="1"/>
  <c r="L378" i="113"/>
  <c r="M403" i="111"/>
  <c r="C375" i="113"/>
  <c r="C400" i="111"/>
  <c r="D373" i="113"/>
  <c r="B373"/>
  <c r="I398" i="111"/>
  <c r="B398" s="1"/>
  <c r="L373" i="113"/>
  <c r="M398" i="111"/>
  <c r="D371" i="113"/>
  <c r="B371" s="1"/>
  <c r="I396" i="111"/>
  <c r="B396"/>
  <c r="D370" i="113"/>
  <c r="B370" s="1"/>
  <c r="I395" i="111"/>
  <c r="B395"/>
  <c r="C370" i="113"/>
  <c r="C395" i="111"/>
  <c r="L369" i="113"/>
  <c r="M394" i="111"/>
  <c r="D368" i="113"/>
  <c r="B368" s="1"/>
  <c r="I393" i="111"/>
  <c r="B393"/>
  <c r="L368" i="113"/>
  <c r="M393" i="111"/>
  <c r="D367" i="113"/>
  <c r="B367"/>
  <c r="I392" i="111"/>
  <c r="B392" s="1"/>
  <c r="E1443" i="40"/>
  <c r="D365" i="113"/>
  <c r="B365"/>
  <c r="I390" i="111"/>
  <c r="B390" s="1"/>
  <c r="D364" i="113"/>
  <c r="B364"/>
  <c r="I389" i="111"/>
  <c r="B389" s="1"/>
  <c r="C363" i="113"/>
  <c r="C388" i="111"/>
  <c r="C362" i="113"/>
  <c r="C387" i="111"/>
  <c r="D360" i="113"/>
  <c r="B360"/>
  <c r="I385" i="111"/>
  <c r="B385" s="1"/>
  <c r="D359" i="113"/>
  <c r="B359"/>
  <c r="I384" i="111"/>
  <c r="B384" s="1"/>
  <c r="L359" i="113"/>
  <c r="M384" i="111"/>
  <c r="C357" i="113"/>
  <c r="C382" i="111"/>
  <c r="C356" i="113"/>
  <c r="C381" i="111"/>
  <c r="C355" i="113"/>
  <c r="C380" i="111"/>
  <c r="D353" i="113"/>
  <c r="B353"/>
  <c r="I378" i="111"/>
  <c r="B378" s="1"/>
  <c r="C353" i="113"/>
  <c r="C378" i="111"/>
  <c r="L352" i="113"/>
  <c r="M377" i="111"/>
  <c r="D354" i="86"/>
  <c r="C351" i="113"/>
  <c r="C376" i="111"/>
  <c r="C350" i="113"/>
  <c r="C375" i="111"/>
  <c r="L349" i="113"/>
  <c r="M374" i="111"/>
  <c r="L348" i="113"/>
  <c r="M373" i="111"/>
  <c r="L347" i="113"/>
  <c r="M372" i="111"/>
  <c r="D346" i="113"/>
  <c r="B346"/>
  <c r="I371" i="111"/>
  <c r="B371"/>
  <c r="L345" i="113"/>
  <c r="M370" i="111"/>
  <c r="L344" i="113"/>
  <c r="M369" i="111"/>
  <c r="L342" i="113"/>
  <c r="M367" i="111"/>
  <c r="C341" i="113"/>
  <c r="C366" i="111"/>
  <c r="L339" i="113"/>
  <c r="M364" i="111"/>
  <c r="L338" i="113"/>
  <c r="M363" i="111"/>
  <c r="D337" i="113"/>
  <c r="B337"/>
  <c r="I362" i="111"/>
  <c r="B362"/>
  <c r="D336" i="113"/>
  <c r="B336"/>
  <c r="I361" i="111"/>
  <c r="B361"/>
  <c r="D335" i="113"/>
  <c r="B335"/>
  <c r="I360" i="111"/>
  <c r="B360"/>
  <c r="D332" i="113"/>
  <c r="B332" s="1"/>
  <c r="I357" i="111"/>
  <c r="B357"/>
  <c r="L332" i="113"/>
  <c r="M357" i="111"/>
  <c r="I335" i="70"/>
  <c r="D330" i="113"/>
  <c r="B330"/>
  <c r="I355" i="111"/>
  <c r="B355" s="1"/>
  <c r="D329" i="113"/>
  <c r="B329"/>
  <c r="I354" i="111"/>
  <c r="B354" s="1"/>
  <c r="L327" i="113"/>
  <c r="M352" i="111"/>
  <c r="L326" i="113"/>
  <c r="D325"/>
  <c r="B325"/>
  <c r="I350" i="111"/>
  <c r="B350" s="1"/>
  <c r="D323" i="113"/>
  <c r="B323"/>
  <c r="I348" i="111"/>
  <c r="B348" s="1"/>
  <c r="C347"/>
  <c r="L321" i="113"/>
  <c r="L319"/>
  <c r="M344" i="111"/>
  <c r="L317" i="113"/>
  <c r="M342" i="111"/>
  <c r="C316" i="113"/>
  <c r="C341" i="111"/>
  <c r="D312" i="113"/>
  <c r="B312" s="1"/>
  <c r="I337" i="111"/>
  <c r="B337"/>
  <c r="L312" i="113"/>
  <c r="M337" i="111"/>
  <c r="D309" i="113"/>
  <c r="B309"/>
  <c r="I334" i="111"/>
  <c r="B334" s="1"/>
  <c r="D306" i="113"/>
  <c r="B306"/>
  <c r="I331" i="111"/>
  <c r="B331" s="1"/>
  <c r="C305" i="113"/>
  <c r="C330" i="111"/>
  <c r="D307" i="86"/>
  <c r="D303" i="113"/>
  <c r="B303"/>
  <c r="I328" i="111"/>
  <c r="B328"/>
  <c r="D302" i="113"/>
  <c r="B302"/>
  <c r="I327" i="111"/>
  <c r="B327"/>
  <c r="L300" i="113"/>
  <c r="M325" i="111"/>
  <c r="L299" i="113"/>
  <c r="M324" i="111"/>
  <c r="D301" i="86"/>
  <c r="D296" i="113"/>
  <c r="B296"/>
  <c r="I321" i="111"/>
  <c r="B321" s="1"/>
  <c r="L296" i="113"/>
  <c r="M321" i="111"/>
  <c r="C295" i="113"/>
  <c r="C320" i="111"/>
  <c r="D293" i="113"/>
  <c r="B293"/>
  <c r="I318" i="111"/>
  <c r="B318" s="1"/>
  <c r="C293" i="113"/>
  <c r="C318" i="111"/>
  <c r="L292" i="113"/>
  <c r="M317" i="111"/>
  <c r="D293" i="86"/>
  <c r="C290" i="113"/>
  <c r="C315" i="111"/>
  <c r="D288" i="113"/>
  <c r="B288"/>
  <c r="I313" i="111"/>
  <c r="B313" s="1"/>
  <c r="D287" i="113"/>
  <c r="B287"/>
  <c r="I312" i="111"/>
  <c r="B312" s="1"/>
  <c r="C286" i="113"/>
  <c r="C311" i="111"/>
  <c r="C285" i="113"/>
  <c r="C310" i="111"/>
  <c r="D283" i="113"/>
  <c r="B283"/>
  <c r="I308" i="111"/>
  <c r="B308" s="1"/>
  <c r="L280" i="113"/>
  <c r="M305" i="111"/>
  <c r="D278" i="113"/>
  <c r="B278" s="1"/>
  <c r="I303" i="111"/>
  <c r="B303"/>
  <c r="D277" i="113"/>
  <c r="B277" s="1"/>
  <c r="I302" i="111"/>
  <c r="B302"/>
  <c r="L277" i="113"/>
  <c r="M302" i="111"/>
  <c r="C276" i="113"/>
  <c r="C301" i="111"/>
  <c r="L275" i="113"/>
  <c r="M300" i="111"/>
  <c r="L274" i="113"/>
  <c r="M299" i="111"/>
  <c r="C273" i="113"/>
  <c r="C298" i="111"/>
  <c r="L272" i="113"/>
  <c r="M297" i="111"/>
  <c r="D268" i="113"/>
  <c r="B268" s="1"/>
  <c r="I293" i="111"/>
  <c r="B293"/>
  <c r="L268" i="113"/>
  <c r="M293" i="111"/>
  <c r="L267" i="113"/>
  <c r="M292" i="111"/>
  <c r="L266" i="113"/>
  <c r="M291" i="111"/>
  <c r="L265" i="113"/>
  <c r="M290" i="111"/>
  <c r="D263" i="113"/>
  <c r="B263" s="1"/>
  <c r="I288" i="111"/>
  <c r="B288"/>
  <c r="C263" i="113"/>
  <c r="C288" i="111"/>
  <c r="D259" i="113"/>
  <c r="B259"/>
  <c r="I284" i="111"/>
  <c r="B284" s="1"/>
  <c r="C259" i="113"/>
  <c r="C284" i="111"/>
  <c r="L258" i="113"/>
  <c r="M283" i="111"/>
  <c r="D256" i="113"/>
  <c r="B256"/>
  <c r="I281" i="111"/>
  <c r="B281" s="1"/>
  <c r="L254" i="113"/>
  <c r="M279" i="111"/>
  <c r="D253" i="113"/>
  <c r="B253" s="1"/>
  <c r="I278" i="111"/>
  <c r="B278"/>
  <c r="D252" i="113"/>
  <c r="B252" s="1"/>
  <c r="I277" i="111"/>
  <c r="B277"/>
  <c r="L252" i="113"/>
  <c r="M277" i="111"/>
  <c r="L251" i="113"/>
  <c r="M276" i="111"/>
  <c r="D250" i="113"/>
  <c r="B250" s="1"/>
  <c r="I275" i="111"/>
  <c r="B275"/>
  <c r="L250" i="113"/>
  <c r="M275" i="111"/>
  <c r="D249" i="113"/>
  <c r="B249"/>
  <c r="I274" i="111"/>
  <c r="B274" s="1"/>
  <c r="C249" i="113"/>
  <c r="C274" i="111"/>
  <c r="L247" i="113"/>
  <c r="M272" i="111"/>
  <c r="D245" i="113"/>
  <c r="B245"/>
  <c r="I270" i="111"/>
  <c r="B270" s="1"/>
  <c r="D243" i="113"/>
  <c r="B243"/>
  <c r="I268" i="111"/>
  <c r="B268" s="1"/>
  <c r="L243" i="113"/>
  <c r="M268" i="111"/>
  <c r="D242" i="113"/>
  <c r="B242" s="1"/>
  <c r="I267" i="111"/>
  <c r="B267"/>
  <c r="L242" i="113"/>
  <c r="M267" i="111"/>
  <c r="D240" i="113"/>
  <c r="B240"/>
  <c r="I265" i="111"/>
  <c r="B265" s="1"/>
  <c r="D237" i="113"/>
  <c r="B237"/>
  <c r="I262" i="111"/>
  <c r="B262" s="1"/>
  <c r="C237" i="113"/>
  <c r="C262" i="111"/>
  <c r="D235" i="113"/>
  <c r="B235" s="1"/>
  <c r="I260" i="111"/>
  <c r="B260"/>
  <c r="C235" i="113"/>
  <c r="C260" i="111"/>
  <c r="D232" i="113"/>
  <c r="B232"/>
  <c r="I257" i="111"/>
  <c r="B257" s="1"/>
  <c r="L232" i="113"/>
  <c r="M257" i="111"/>
  <c r="D228" i="113"/>
  <c r="B228" s="1"/>
  <c r="I253" i="111"/>
  <c r="B253"/>
  <c r="L228" i="113"/>
  <c r="M253" i="111"/>
  <c r="C226" i="113"/>
  <c r="C251" i="111"/>
  <c r="C225" i="113"/>
  <c r="C250" i="111"/>
  <c r="D223" i="113"/>
  <c r="B223"/>
  <c r="I248" i="111"/>
  <c r="B248" s="1"/>
  <c r="D222" i="113"/>
  <c r="B222"/>
  <c r="I247" i="111"/>
  <c r="B247" s="1"/>
  <c r="L222" i="113"/>
  <c r="M247" i="111"/>
  <c r="D220" i="113"/>
  <c r="B220" s="1"/>
  <c r="I245" i="111"/>
  <c r="B245"/>
  <c r="L220" i="113"/>
  <c r="M245" i="111"/>
  <c r="I222" i="70"/>
  <c r="D217" i="113"/>
  <c r="B217"/>
  <c r="I242" i="111"/>
  <c r="B242" s="1"/>
  <c r="D216" i="113"/>
  <c r="B216"/>
  <c r="I241" i="111"/>
  <c r="B241" s="1"/>
  <c r="L216" i="113"/>
  <c r="M241" i="111"/>
  <c r="D215" i="113"/>
  <c r="B215" s="1"/>
  <c r="I240" i="111"/>
  <c r="B240"/>
  <c r="C214" i="113"/>
  <c r="C239" i="111"/>
  <c r="L213" i="113"/>
  <c r="M238" i="111"/>
  <c r="D212" i="113"/>
  <c r="B212" s="1"/>
  <c r="L212"/>
  <c r="M237" i="111"/>
  <c r="C210" i="113"/>
  <c r="C235" i="111"/>
  <c r="C209" i="113"/>
  <c r="C234" i="111"/>
  <c r="E213" i="56"/>
  <c r="C208" i="113"/>
  <c r="C233" i="111"/>
  <c r="D204" i="113"/>
  <c r="B204"/>
  <c r="I229" i="111"/>
  <c r="B229"/>
  <c r="L204" i="113"/>
  <c r="M229" i="111"/>
  <c r="L203" i="113"/>
  <c r="M228" i="111"/>
  <c r="D198" i="113"/>
  <c r="B198"/>
  <c r="I223" i="111"/>
  <c r="B223"/>
  <c r="L198" i="113"/>
  <c r="M223" i="111"/>
  <c r="L197" i="113"/>
  <c r="M222" i="111"/>
  <c r="D196" i="113"/>
  <c r="B196"/>
  <c r="I221" i="111"/>
  <c r="B221"/>
  <c r="L196" i="113"/>
  <c r="M221" i="111"/>
  <c r="C195" i="113"/>
  <c r="C220" i="111"/>
  <c r="D193" i="113"/>
  <c r="B193"/>
  <c r="I218" i="111"/>
  <c r="B218"/>
  <c r="C193" i="113"/>
  <c r="C218" i="111"/>
  <c r="C192" i="113"/>
  <c r="C217" i="111"/>
  <c r="C191" i="113"/>
  <c r="C216" i="111"/>
  <c r="D189" i="113"/>
  <c r="B189"/>
  <c r="I214" i="111"/>
  <c r="B214"/>
  <c r="D188" i="113"/>
  <c r="B188"/>
  <c r="I213" i="111"/>
  <c r="B213"/>
  <c r="L188" i="113"/>
  <c r="M213" i="111"/>
  <c r="L187" i="113"/>
  <c r="M212" i="111"/>
  <c r="D186" i="113"/>
  <c r="B186"/>
  <c r="I211" i="111"/>
  <c r="B211"/>
  <c r="D185" i="113"/>
  <c r="B185"/>
  <c r="I210" i="111"/>
  <c r="B210"/>
  <c r="C185" i="113"/>
  <c r="C210" i="111"/>
  <c r="L183" i="113"/>
  <c r="M208" i="111"/>
  <c r="D182" i="113"/>
  <c r="B182"/>
  <c r="I207" i="111"/>
  <c r="B207" s="1"/>
  <c r="D181" i="113"/>
  <c r="B181"/>
  <c r="I206" i="111"/>
  <c r="B206" s="1"/>
  <c r="C181" i="113"/>
  <c r="C206" i="111"/>
  <c r="D179" i="113"/>
  <c r="B179" s="1"/>
  <c r="I204" i="111"/>
  <c r="B204"/>
  <c r="C179" i="113"/>
  <c r="C204" i="111"/>
  <c r="D176" i="113"/>
  <c r="B176" s="1"/>
  <c r="I201" i="111"/>
  <c r="B201"/>
  <c r="L176" i="113"/>
  <c r="M201" i="111"/>
  <c r="D175" i="113"/>
  <c r="B175"/>
  <c r="I200" i="111"/>
  <c r="B200" s="1"/>
  <c r="C175" i="113"/>
  <c r="C200" i="111"/>
  <c r="L172" i="113"/>
  <c r="M197" i="111"/>
  <c r="D171" i="113"/>
  <c r="B171"/>
  <c r="I196" i="111"/>
  <c r="B196" s="1"/>
  <c r="C171" i="113"/>
  <c r="C196" i="111"/>
  <c r="L169" i="113"/>
  <c r="M194" i="111"/>
  <c r="D168" i="113"/>
  <c r="B168"/>
  <c r="I193" i="111"/>
  <c r="B193" s="1"/>
  <c r="D167" i="113"/>
  <c r="B167"/>
  <c r="I192" i="111"/>
  <c r="B192" s="1"/>
  <c r="D165" i="113"/>
  <c r="B165" s="1"/>
  <c r="I190" i="111"/>
  <c r="B190"/>
  <c r="D164" i="113"/>
  <c r="B164" s="1"/>
  <c r="I189" i="111"/>
  <c r="B189"/>
  <c r="L164" i="113"/>
  <c r="M189" i="111"/>
  <c r="L163" i="113"/>
  <c r="M188" i="111"/>
  <c r="D162" i="113"/>
  <c r="B162" s="1"/>
  <c r="I187" i="111"/>
  <c r="B187"/>
  <c r="L162" i="113"/>
  <c r="M187" i="111"/>
  <c r="C161" i="113"/>
  <c r="C186" i="111"/>
  <c r="L159" i="113"/>
  <c r="M184" i="111"/>
  <c r="D158" i="113"/>
  <c r="B158"/>
  <c r="I183" i="111"/>
  <c r="B183" s="1"/>
  <c r="L158" i="113"/>
  <c r="M183" i="111"/>
  <c r="C156" i="113"/>
  <c r="C181" i="111"/>
  <c r="D154" i="113"/>
  <c r="B154"/>
  <c r="I179" i="111"/>
  <c r="B179" s="1"/>
  <c r="L154" i="113"/>
  <c r="M179" i="111"/>
  <c r="D152" i="113"/>
  <c r="B152" s="1"/>
  <c r="L152"/>
  <c r="M177" i="111"/>
  <c r="C150" i="113"/>
  <c r="C175" i="111"/>
  <c r="L149" i="113"/>
  <c r="M174" i="111"/>
  <c r="C146" i="113"/>
  <c r="C171" i="111"/>
  <c r="L143" i="113"/>
  <c r="M168" i="111"/>
  <c r="D142" i="113"/>
  <c r="B142"/>
  <c r="I167" i="111"/>
  <c r="B167" s="1"/>
  <c r="L142" i="113"/>
  <c r="M167" i="111"/>
  <c r="C141" i="113"/>
  <c r="C166" i="111"/>
  <c r="C139" i="113"/>
  <c r="C164" i="111"/>
  <c r="C136" i="113"/>
  <c r="C161" i="111"/>
  <c r="L135" i="113"/>
  <c r="M160" i="111"/>
  <c r="D134" i="113"/>
  <c r="B134" s="1"/>
  <c r="I159" i="111"/>
  <c r="B159"/>
  <c r="D133" i="113"/>
  <c r="B133" s="1"/>
  <c r="I158" i="111"/>
  <c r="B158"/>
  <c r="C130" i="113"/>
  <c r="C155" i="111"/>
  <c r="L129" i="113"/>
  <c r="M154" i="111"/>
  <c r="L127" i="113"/>
  <c r="M152" i="111"/>
  <c r="C126" i="113"/>
  <c r="C151" i="111"/>
  <c r="C125" i="113"/>
  <c r="C150" i="111"/>
  <c r="C123" i="113"/>
  <c r="C148" i="111"/>
  <c r="D120" i="113"/>
  <c r="B120" s="1"/>
  <c r="I145" i="111"/>
  <c r="B145"/>
  <c r="L120" i="113"/>
  <c r="M145" i="111"/>
  <c r="D119" i="113"/>
  <c r="B119"/>
  <c r="I144" i="111"/>
  <c r="B144" s="1"/>
  <c r="C118" i="113"/>
  <c r="C143" i="111"/>
  <c r="L117" i="113"/>
  <c r="M142" i="111"/>
  <c r="L115" i="113"/>
  <c r="M140" i="111"/>
  <c r="D114" i="113"/>
  <c r="B114"/>
  <c r="I139" i="111"/>
  <c r="B139" s="1"/>
  <c r="D112" i="113"/>
  <c r="B112"/>
  <c r="I137" i="111"/>
  <c r="B137" s="1"/>
  <c r="L112" i="113"/>
  <c r="M137" i="111"/>
  <c r="D111" i="113"/>
  <c r="B111" s="1"/>
  <c r="C111"/>
  <c r="C136" i="111"/>
  <c r="E115" i="56"/>
  <c r="L107" i="113"/>
  <c r="M132" i="111"/>
  <c r="D106" i="113"/>
  <c r="B106" s="1"/>
  <c r="I131" i="111"/>
  <c r="B131"/>
  <c r="D105" i="113"/>
  <c r="B105" s="1"/>
  <c r="I130" i="111"/>
  <c r="B130"/>
  <c r="L103" i="113"/>
  <c r="M128" i="111"/>
  <c r="L101" i="113"/>
  <c r="M126" i="111"/>
  <c r="L99" i="113"/>
  <c r="M124" i="111"/>
  <c r="L97" i="113"/>
  <c r="M122" i="111"/>
  <c r="L96" i="113"/>
  <c r="M121" i="111"/>
  <c r="D92" i="113"/>
  <c r="B92"/>
  <c r="I117" i="111"/>
  <c r="B117" s="1"/>
  <c r="L92" i="113"/>
  <c r="M117" i="111"/>
  <c r="L91" i="113"/>
  <c r="M116" i="111"/>
  <c r="L90" i="113"/>
  <c r="M115" i="111"/>
  <c r="L89" i="113"/>
  <c r="M114" i="111"/>
  <c r="D86" i="113"/>
  <c r="B86"/>
  <c r="I111" i="111"/>
  <c r="B111" s="1"/>
  <c r="D85" i="113"/>
  <c r="B85"/>
  <c r="I110" i="111"/>
  <c r="B110" s="1"/>
  <c r="C85" i="113"/>
  <c r="C110" i="111"/>
  <c r="D82" i="113"/>
  <c r="B82" s="1"/>
  <c r="I107" i="111"/>
  <c r="B107"/>
  <c r="D81" i="113"/>
  <c r="B81" s="1"/>
  <c r="I106" i="111"/>
  <c r="B106"/>
  <c r="C81" i="113"/>
  <c r="C106" i="111"/>
  <c r="C79" i="113"/>
  <c r="C104" i="111"/>
  <c r="D77" i="113"/>
  <c r="B77" s="1"/>
  <c r="I102" i="111"/>
  <c r="B102"/>
  <c r="C77" i="113"/>
  <c r="C102" i="111"/>
  <c r="L76" i="113"/>
  <c r="M101" i="111"/>
  <c r="D74" i="113"/>
  <c r="B74" s="1"/>
  <c r="I99" i="111"/>
  <c r="B99"/>
  <c r="L74" i="113"/>
  <c r="M99" i="111"/>
  <c r="L73" i="113"/>
  <c r="M98" i="111"/>
  <c r="F104" i="116"/>
  <c r="B40"/>
  <c r="F100"/>
  <c r="B100"/>
  <c r="U7"/>
  <c r="L390" i="113"/>
  <c r="M415" i="111"/>
  <c r="E394" i="56"/>
  <c r="C389" i="113"/>
  <c r="C414" i="111"/>
  <c r="D391" i="86"/>
  <c r="D387" i="113"/>
  <c r="B387"/>
  <c r="I412" i="111"/>
  <c r="B412"/>
  <c r="L387" i="113"/>
  <c r="M412" i="111"/>
  <c r="D385" i="113"/>
  <c r="B385"/>
  <c r="I410" i="111"/>
  <c r="B410"/>
  <c r="D384" i="113"/>
  <c r="B384"/>
  <c r="I409" i="111"/>
  <c r="B409"/>
  <c r="L384" i="113"/>
  <c r="M409" i="111"/>
  <c r="L379" i="113"/>
  <c r="M404" i="111"/>
  <c r="C377" i="113"/>
  <c r="C402" i="111"/>
  <c r="C376" i="113"/>
  <c r="C401" i="111"/>
  <c r="D374" i="113"/>
  <c r="B374"/>
  <c r="I399" i="111"/>
  <c r="B399"/>
  <c r="C374" i="113"/>
  <c r="C399" i="111"/>
  <c r="D372" i="113"/>
  <c r="B372"/>
  <c r="I397" i="111"/>
  <c r="B397"/>
  <c r="C372" i="113"/>
  <c r="C397" i="111"/>
  <c r="C371" i="113"/>
  <c r="C396" i="111"/>
  <c r="D369" i="113"/>
  <c r="B369"/>
  <c r="C368"/>
  <c r="C393" i="111"/>
  <c r="L367" i="113"/>
  <c r="M392" i="111"/>
  <c r="C366" i="113"/>
  <c r="C391" i="111"/>
  <c r="C365" i="113"/>
  <c r="C390" i="111"/>
  <c r="C364" i="113"/>
  <c r="C389" i="111"/>
  <c r="L363" i="113"/>
  <c r="M388" i="111"/>
  <c r="L362" i="113"/>
  <c r="M387" i="111"/>
  <c r="D361" i="113"/>
  <c r="B361"/>
  <c r="I386" i="111"/>
  <c r="B386" s="1"/>
  <c r="C361" i="113"/>
  <c r="C386" i="111"/>
  <c r="D358" i="113"/>
  <c r="B358" s="1"/>
  <c r="I383" i="111"/>
  <c r="B383"/>
  <c r="L358" i="113"/>
  <c r="M383" i="111"/>
  <c r="L354" i="113"/>
  <c r="M379" i="111"/>
  <c r="D352" i="113"/>
  <c r="B352" s="1"/>
  <c r="I377" i="111"/>
  <c r="B377"/>
  <c r="L350" i="113"/>
  <c r="M375" i="111"/>
  <c r="D349" i="113"/>
  <c r="B349"/>
  <c r="I374" i="111"/>
  <c r="B374" s="1"/>
  <c r="D348" i="113"/>
  <c r="B348"/>
  <c r="I373" i="111"/>
  <c r="B373" s="1"/>
  <c r="C348" i="113"/>
  <c r="C373" i="111"/>
  <c r="L346" i="113"/>
  <c r="M371" i="111"/>
  <c r="D344" i="113"/>
  <c r="B344"/>
  <c r="I369" i="111"/>
  <c r="B369" s="1"/>
  <c r="L343" i="113"/>
  <c r="M368" i="111"/>
  <c r="D342" i="113"/>
  <c r="B342" s="1"/>
  <c r="I367" i="111"/>
  <c r="B367"/>
  <c r="C342" i="113"/>
  <c r="C367" i="111"/>
  <c r="L340" i="113"/>
  <c r="M365" i="111"/>
  <c r="D339" i="113"/>
  <c r="B339" s="1"/>
  <c r="I364" i="111"/>
  <c r="B364"/>
  <c r="D338" i="113"/>
  <c r="B338" s="1"/>
  <c r="I363" i="111"/>
  <c r="B363"/>
  <c r="C338" i="113"/>
  <c r="C363" i="111"/>
  <c r="C337" i="113"/>
  <c r="C362" i="111"/>
  <c r="C336" i="113"/>
  <c r="C361" i="111"/>
  <c r="C335" i="113"/>
  <c r="C360" i="111"/>
  <c r="L333" i="113"/>
  <c r="M358" i="111"/>
  <c r="C331" i="113"/>
  <c r="C356" i="111"/>
  <c r="L330" i="113"/>
  <c r="M355" i="111"/>
  <c r="C329" i="113"/>
  <c r="C354" i="111"/>
  <c r="L328" i="113"/>
  <c r="M353" i="111"/>
  <c r="D327" i="113"/>
  <c r="B327"/>
  <c r="I352" i="111"/>
  <c r="B352" s="1"/>
  <c r="D326" i="113"/>
  <c r="B326"/>
  <c r="I351" i="111"/>
  <c r="B351" s="1"/>
  <c r="C326" i="113"/>
  <c r="C351" i="111"/>
  <c r="C325" i="113"/>
  <c r="C350" i="111"/>
  <c r="C324" i="113"/>
  <c r="C349" i="111"/>
  <c r="L323" i="113"/>
  <c r="M348" i="111"/>
  <c r="C320" i="113"/>
  <c r="C345" i="111"/>
  <c r="C319" i="113"/>
  <c r="C344" i="111"/>
  <c r="D315" i="113"/>
  <c r="B315"/>
  <c r="I340" i="111"/>
  <c r="B340" s="1"/>
  <c r="L315" i="113"/>
  <c r="M340" i="111"/>
  <c r="D314" i="113"/>
  <c r="B314" s="1"/>
  <c r="I339" i="111"/>
  <c r="B339"/>
  <c r="L313" i="113"/>
  <c r="M338" i="111"/>
  <c r="C311" i="113"/>
  <c r="C336" i="111"/>
  <c r="C310" i="113"/>
  <c r="C335" i="111"/>
  <c r="C309" i="113"/>
  <c r="C334" i="111"/>
  <c r="L308" i="113"/>
  <c r="M333" i="111"/>
  <c r="C306" i="113"/>
  <c r="C331" i="111"/>
  <c r="C304" i="113"/>
  <c r="C329" i="111"/>
  <c r="C303" i="113"/>
  <c r="C328" i="111"/>
  <c r="C302" i="113"/>
  <c r="C327" i="111"/>
  <c r="C301" i="113"/>
  <c r="C326" i="111"/>
  <c r="E1311" i="40"/>
  <c r="D602" i="83" s="1"/>
  <c r="AA602" s="1"/>
  <c r="AO602" s="1"/>
  <c r="D299" i="113"/>
  <c r="B299" s="1"/>
  <c r="I324" i="111"/>
  <c r="B324"/>
  <c r="D295" i="113"/>
  <c r="B295" s="1"/>
  <c r="I320" i="111"/>
  <c r="B320"/>
  <c r="D294" i="113"/>
  <c r="B294" s="1"/>
  <c r="I319" i="111"/>
  <c r="B319"/>
  <c r="C294" i="113"/>
  <c r="C319" i="111"/>
  <c r="D292" i="113"/>
  <c r="B292"/>
  <c r="I317" i="111"/>
  <c r="B317" s="1"/>
  <c r="L291" i="113"/>
  <c r="M316" i="111"/>
  <c r="C288" i="113"/>
  <c r="C313" i="111"/>
  <c r="C287" i="113"/>
  <c r="C312" i="111"/>
  <c r="D285" i="113"/>
  <c r="B285" s="1"/>
  <c r="I310" i="111"/>
  <c r="B310"/>
  <c r="C284" i="113"/>
  <c r="C309" i="111"/>
  <c r="C281" i="113"/>
  <c r="C306" i="111"/>
  <c r="L279" i="113"/>
  <c r="M304" i="111"/>
  <c r="C278" i="113"/>
  <c r="C303" i="111"/>
  <c r="E282" i="56"/>
  <c r="C277" i="113"/>
  <c r="C302" i="111"/>
  <c r="D275" i="113"/>
  <c r="B275" s="1"/>
  <c r="I300" i="111"/>
  <c r="B300"/>
  <c r="C275" i="113"/>
  <c r="C300" i="111"/>
  <c r="D272" i="113"/>
  <c r="B272"/>
  <c r="I297" i="111"/>
  <c r="B297" s="1"/>
  <c r="D271" i="113"/>
  <c r="B271"/>
  <c r="I296" i="111"/>
  <c r="B296" s="1"/>
  <c r="C271" i="113"/>
  <c r="C296" i="111"/>
  <c r="L270" i="113"/>
  <c r="M295" i="111"/>
  <c r="I272" i="70"/>
  <c r="D267" i="113"/>
  <c r="B267"/>
  <c r="I292" i="111"/>
  <c r="B292" s="1"/>
  <c r="C267" i="113"/>
  <c r="C292" i="111"/>
  <c r="D265" i="113"/>
  <c r="B265" s="1"/>
  <c r="I290" i="111"/>
  <c r="B290"/>
  <c r="I267" i="70"/>
  <c r="D262" i="113"/>
  <c r="B262"/>
  <c r="I287" i="111"/>
  <c r="B287" s="1"/>
  <c r="L262" i="113"/>
  <c r="M287" i="111"/>
  <c r="L260" i="113"/>
  <c r="M285" i="111"/>
  <c r="D258" i="113"/>
  <c r="B258"/>
  <c r="I283" i="111"/>
  <c r="B283" s="1"/>
  <c r="D257" i="113"/>
  <c r="B257"/>
  <c r="I282" i="111"/>
  <c r="B282" s="1"/>
  <c r="C257" i="113"/>
  <c r="C282" i="111"/>
  <c r="C256" i="113"/>
  <c r="C281" i="111"/>
  <c r="L255" i="113"/>
  <c r="M280" i="111"/>
  <c r="C254" i="113"/>
  <c r="C279" i="111"/>
  <c r="C253" i="113"/>
  <c r="C278" i="111"/>
  <c r="D251" i="113"/>
  <c r="B251" s="1"/>
  <c r="I276" i="111"/>
  <c r="B276"/>
  <c r="C251" i="113"/>
  <c r="C276" i="111"/>
  <c r="D248" i="113"/>
  <c r="B248"/>
  <c r="I273" i="111"/>
  <c r="B273" s="1"/>
  <c r="D247" i="113"/>
  <c r="B247"/>
  <c r="I272" i="111"/>
  <c r="B272" s="1"/>
  <c r="C247" i="113"/>
  <c r="C272" i="111"/>
  <c r="C246" i="113"/>
  <c r="C271" i="111"/>
  <c r="D244" i="113"/>
  <c r="B244"/>
  <c r="I269" i="111"/>
  <c r="B269" s="1"/>
  <c r="L244" i="113"/>
  <c r="M269" i="111"/>
  <c r="C243" i="113"/>
  <c r="C268" i="111"/>
  <c r="C242" i="113"/>
  <c r="C267" i="111"/>
  <c r="L241" i="113"/>
  <c r="M266" i="111"/>
  <c r="C240" i="113"/>
  <c r="C265" i="111"/>
  <c r="L239" i="113"/>
  <c r="M264" i="111"/>
  <c r="L238" i="113"/>
  <c r="M263" i="111"/>
  <c r="L236" i="113"/>
  <c r="M261" i="111"/>
  <c r="L234" i="113"/>
  <c r="M259" i="111"/>
  <c r="D233" i="113"/>
  <c r="B233" s="1"/>
  <c r="I258" i="111"/>
  <c r="B258"/>
  <c r="C233" i="113"/>
  <c r="C258" i="111"/>
  <c r="L231" i="113"/>
  <c r="M256" i="111"/>
  <c r="C230" i="113"/>
  <c r="C255" i="111"/>
  <c r="C228" i="113"/>
  <c r="C253" i="111"/>
  <c r="L227" i="113"/>
  <c r="M252" i="111"/>
  <c r="L225" i="113"/>
  <c r="M250" i="111"/>
  <c r="C224" i="113"/>
  <c r="C249" i="111"/>
  <c r="C223" i="113"/>
  <c r="C248" i="111"/>
  <c r="D225" i="86"/>
  <c r="D221" i="113"/>
  <c r="B221" s="1"/>
  <c r="I246" i="111"/>
  <c r="B246"/>
  <c r="C221" i="113"/>
  <c r="C246" i="111"/>
  <c r="L219" i="113"/>
  <c r="M244" i="111"/>
  <c r="C218" i="113"/>
  <c r="C243" i="111"/>
  <c r="D213" i="113"/>
  <c r="B213"/>
  <c r="I238" i="111"/>
  <c r="B238" s="1"/>
  <c r="L211" i="113"/>
  <c r="M236" i="111"/>
  <c r="D210" i="113"/>
  <c r="B210" s="1"/>
  <c r="I235" i="111"/>
  <c r="B235"/>
  <c r="D209" i="113"/>
  <c r="B209" s="1"/>
  <c r="I234" i="111"/>
  <c r="B234"/>
  <c r="L206" i="113"/>
  <c r="M231" i="111"/>
  <c r="C205" i="113"/>
  <c r="C230" i="111"/>
  <c r="E209" i="56"/>
  <c r="D203" i="113"/>
  <c r="B203"/>
  <c r="I228" i="111"/>
  <c r="B228" s="1"/>
  <c r="D202" i="113"/>
  <c r="B202"/>
  <c r="I227" i="111"/>
  <c r="B227" s="1"/>
  <c r="L202" i="113"/>
  <c r="M227" i="111"/>
  <c r="L201" i="113"/>
  <c r="M226" i="111"/>
  <c r="L200" i="113"/>
  <c r="M225" i="111"/>
  <c r="L199" i="113"/>
  <c r="M224" i="111"/>
  <c r="D197" i="113"/>
  <c r="B197"/>
  <c r="I222" i="111"/>
  <c r="B222" s="1"/>
  <c r="C194" i="113"/>
  <c r="C219" i="111"/>
  <c r="D190" i="113"/>
  <c r="B190" s="1"/>
  <c r="L190"/>
  <c r="M215" i="111"/>
  <c r="D187" i="113"/>
  <c r="B187" s="1"/>
  <c r="I212" i="111"/>
  <c r="B212"/>
  <c r="C187" i="113"/>
  <c r="C212" i="111"/>
  <c r="C186" i="113"/>
  <c r="C211" i="111"/>
  <c r="L184" i="113"/>
  <c r="M209" i="111"/>
  <c r="I208"/>
  <c r="B208" s="1"/>
  <c r="C182" i="113"/>
  <c r="C207" i="111"/>
  <c r="C180" i="113"/>
  <c r="C205" i="111"/>
  <c r="L177" i="113"/>
  <c r="M202" i="111"/>
  <c r="D174" i="113"/>
  <c r="B174" s="1"/>
  <c r="I199" i="111"/>
  <c r="B199"/>
  <c r="L174" i="113"/>
  <c r="M199" i="111"/>
  <c r="L173" i="113"/>
  <c r="M198" i="111"/>
  <c r="D170" i="113"/>
  <c r="B170" s="1"/>
  <c r="I195" i="111"/>
  <c r="B195"/>
  <c r="L170" i="113"/>
  <c r="M195" i="111"/>
  <c r="C169" i="113"/>
  <c r="C194" i="111"/>
  <c r="I172" i="70"/>
  <c r="C168" i="113"/>
  <c r="C193" i="111"/>
  <c r="C166" i="113"/>
  <c r="C191" i="111"/>
  <c r="E1039" i="40"/>
  <c r="D328" i="82" s="1"/>
  <c r="D163" i="113"/>
  <c r="B163" s="1"/>
  <c r="I188" i="111"/>
  <c r="B188"/>
  <c r="C163" i="113"/>
  <c r="C188" i="111"/>
  <c r="D161" i="113"/>
  <c r="B161"/>
  <c r="I186" i="111"/>
  <c r="B186" s="1"/>
  <c r="C160" i="113"/>
  <c r="C185" i="111"/>
  <c r="L157" i="113"/>
  <c r="M182" i="111"/>
  <c r="D156" i="113"/>
  <c r="B156" s="1"/>
  <c r="I181" i="111"/>
  <c r="B181" s="1"/>
  <c r="I158" i="70"/>
  <c r="L153" i="113"/>
  <c r="M178" i="111"/>
  <c r="M176"/>
  <c r="D149" i="113"/>
  <c r="B149" s="1"/>
  <c r="I174" i="111"/>
  <c r="B174"/>
  <c r="D148" i="113"/>
  <c r="B148" s="1"/>
  <c r="I173" i="111"/>
  <c r="B173"/>
  <c r="L148" i="113"/>
  <c r="M173" i="111"/>
  <c r="L147" i="113"/>
  <c r="M172" i="111"/>
  <c r="D146" i="113"/>
  <c r="B146" s="1"/>
  <c r="I171" i="111"/>
  <c r="B171"/>
  <c r="L145" i="113"/>
  <c r="M170" i="111"/>
  <c r="D144" i="113"/>
  <c r="B144"/>
  <c r="I169" i="111"/>
  <c r="B169" s="1"/>
  <c r="L144" i="113"/>
  <c r="M169" i="111"/>
  <c r="C143" i="113"/>
  <c r="C168" i="111"/>
  <c r="D145" i="86"/>
  <c r="D141" i="113"/>
  <c r="B141" s="1"/>
  <c r="I166" i="111"/>
  <c r="B166" s="1"/>
  <c r="D140" i="113"/>
  <c r="B140"/>
  <c r="I165" i="111"/>
  <c r="B165" s="1"/>
  <c r="L140" i="113"/>
  <c r="M165" i="111"/>
  <c r="D138" i="113"/>
  <c r="B138" s="1"/>
  <c r="I163" i="111"/>
  <c r="B163" s="1"/>
  <c r="L138" i="113"/>
  <c r="M163" i="111"/>
  <c r="L137" i="113"/>
  <c r="M162" i="111"/>
  <c r="C135" i="113"/>
  <c r="C160" i="111"/>
  <c r="C134" i="113"/>
  <c r="C159" i="111"/>
  <c r="C133" i="113"/>
  <c r="C158" i="111"/>
  <c r="L132" i="113"/>
  <c r="M157" i="111"/>
  <c r="L131" i="113"/>
  <c r="M156" i="111"/>
  <c r="L128" i="113"/>
  <c r="M153" i="111"/>
  <c r="D127" i="113"/>
  <c r="B127" s="1"/>
  <c r="I152" i="111"/>
  <c r="B152" s="1"/>
  <c r="C127" i="113"/>
  <c r="C152" i="111"/>
  <c r="D124" i="113"/>
  <c r="B124" s="1"/>
  <c r="I149" i="111"/>
  <c r="B149" s="1"/>
  <c r="L124" i="113"/>
  <c r="M149" i="111"/>
  <c r="D122" i="113"/>
  <c r="B122" s="1"/>
  <c r="I147" i="111"/>
  <c r="B147" s="1"/>
  <c r="L122" i="113"/>
  <c r="M147" i="111"/>
  <c r="D121" i="113"/>
  <c r="B121" s="1"/>
  <c r="I146" i="111"/>
  <c r="B146" s="1"/>
  <c r="L121" i="113"/>
  <c r="M146" i="111"/>
  <c r="E951" i="40"/>
  <c r="C120" i="113"/>
  <c r="C145" i="111"/>
  <c r="C119" i="113"/>
  <c r="C144" i="111"/>
  <c r="D116" i="113"/>
  <c r="B116"/>
  <c r="I141" i="111"/>
  <c r="B141" s="1"/>
  <c r="D115" i="113"/>
  <c r="B115"/>
  <c r="I140" i="111"/>
  <c r="B140" s="1"/>
  <c r="C115" i="113"/>
  <c r="C140" i="111"/>
  <c r="C114" i="113"/>
  <c r="C139" i="111"/>
  <c r="L113" i="113"/>
  <c r="M138" i="111"/>
  <c r="C110" i="113"/>
  <c r="C135" i="111"/>
  <c r="L108" i="113"/>
  <c r="M133" i="111"/>
  <c r="C107" i="113"/>
  <c r="C132" i="111"/>
  <c r="C106" i="113"/>
  <c r="C131" i="111"/>
  <c r="C105" i="113"/>
  <c r="C130" i="111"/>
  <c r="L104" i="113"/>
  <c r="M129" i="111"/>
  <c r="D102" i="113"/>
  <c r="B102" s="1"/>
  <c r="I127" i="111"/>
  <c r="B127"/>
  <c r="L102" i="113"/>
  <c r="M127" i="111"/>
  <c r="D101" i="113"/>
  <c r="B101"/>
  <c r="I126" i="111"/>
  <c r="B126" s="1"/>
  <c r="D100" i="113"/>
  <c r="B100"/>
  <c r="I125" i="111"/>
  <c r="B125" s="1"/>
  <c r="L100" i="113"/>
  <c r="M125" i="111"/>
  <c r="D98" i="113"/>
  <c r="B98" s="1"/>
  <c r="I123" i="111"/>
  <c r="B123"/>
  <c r="L98" i="113"/>
  <c r="M123" i="111"/>
  <c r="D96" i="113"/>
  <c r="B96"/>
  <c r="I121" i="111"/>
  <c r="B121" s="1"/>
  <c r="D95" i="113"/>
  <c r="B95"/>
  <c r="I120" i="111"/>
  <c r="B120" s="1"/>
  <c r="C95" i="113"/>
  <c r="C120" i="111"/>
  <c r="C94" i="113"/>
  <c r="C119" i="111"/>
  <c r="L93" i="113"/>
  <c r="M118" i="111"/>
  <c r="D91" i="113"/>
  <c r="B91" s="1"/>
  <c r="I116" i="111"/>
  <c r="B116"/>
  <c r="D90" i="113"/>
  <c r="B90" s="1"/>
  <c r="I115" i="111"/>
  <c r="B115"/>
  <c r="D89" i="113"/>
  <c r="B89" s="1"/>
  <c r="I114" i="111"/>
  <c r="B114"/>
  <c r="C89" i="113"/>
  <c r="C114" i="111"/>
  <c r="L88" i="113"/>
  <c r="M113" i="111"/>
  <c r="L87" i="113"/>
  <c r="M112" i="111"/>
  <c r="C86" i="113"/>
  <c r="C111" i="111"/>
  <c r="L83" i="113"/>
  <c r="M108" i="111"/>
  <c r="C82" i="113"/>
  <c r="C107" i="111"/>
  <c r="D80" i="113"/>
  <c r="B80" s="1"/>
  <c r="I105" i="111"/>
  <c r="B105"/>
  <c r="L80" i="113"/>
  <c r="M105" i="111"/>
  <c r="D79" i="113"/>
  <c r="B79"/>
  <c r="I104" i="111"/>
  <c r="B104" s="1"/>
  <c r="D78" i="113"/>
  <c r="B78"/>
  <c r="I103" i="111"/>
  <c r="B103" s="1"/>
  <c r="C78" i="113"/>
  <c r="C103" i="111"/>
  <c r="D76" i="113"/>
  <c r="B76" s="1"/>
  <c r="I101" i="111"/>
  <c r="B101"/>
  <c r="L75" i="113"/>
  <c r="M100" i="111"/>
  <c r="D77" i="86"/>
  <c r="D73" i="113"/>
  <c r="B73" s="1"/>
  <c r="I98" i="111"/>
  <c r="B98" s="1"/>
  <c r="C73" i="113"/>
  <c r="C98" i="111"/>
  <c r="F98" i="116"/>
  <c r="F154"/>
  <c r="B154"/>
  <c r="B38"/>
  <c r="F99"/>
  <c r="B39"/>
  <c r="C4" i="113"/>
  <c r="C29" i="111"/>
  <c r="L392" i="113"/>
  <c r="M417" i="111"/>
  <c r="L391" i="113"/>
  <c r="M416" i="111"/>
  <c r="D386" i="113"/>
  <c r="B386" s="1"/>
  <c r="I411" i="111"/>
  <c r="B411" s="1"/>
  <c r="L386" i="113"/>
  <c r="M411" i="111"/>
  <c r="C385" i="113"/>
  <c r="C410" i="111"/>
  <c r="D387" i="86"/>
  <c r="L383" i="113"/>
  <c r="M408" i="111"/>
  <c r="L382" i="113"/>
  <c r="M407" i="111"/>
  <c r="C381" i="113"/>
  <c r="C406" i="111"/>
  <c r="L380" i="113"/>
  <c r="M405" i="111"/>
  <c r="C378" i="113"/>
  <c r="C403" i="111"/>
  <c r="L375" i="113"/>
  <c r="M400" i="111"/>
  <c r="C373" i="113"/>
  <c r="C398" i="111"/>
  <c r="C369" i="113"/>
  <c r="C394" i="111"/>
  <c r="C367" i="113"/>
  <c r="C392" i="111"/>
  <c r="D363" i="113"/>
  <c r="B363" s="1"/>
  <c r="I388" i="111"/>
  <c r="B388"/>
  <c r="L360" i="113"/>
  <c r="M385" i="111"/>
  <c r="C359" i="113"/>
  <c r="C384" i="111"/>
  <c r="E363" i="56"/>
  <c r="C358" i="113"/>
  <c r="C383" i="111"/>
  <c r="L357" i="113"/>
  <c r="M382" i="111"/>
  <c r="D356" i="113"/>
  <c r="B356" s="1"/>
  <c r="I381" i="111"/>
  <c r="B381" s="1"/>
  <c r="L356" i="113"/>
  <c r="M381" i="111"/>
  <c r="L355" i="113"/>
  <c r="M380" i="111"/>
  <c r="C352" i="113"/>
  <c r="C377" i="111"/>
  <c r="L351" i="113"/>
  <c r="M376" i="111"/>
  <c r="C349" i="113"/>
  <c r="C374" i="111"/>
  <c r="I352" i="70"/>
  <c r="D347" i="113"/>
  <c r="B347" s="1"/>
  <c r="I372" i="111"/>
  <c r="B372"/>
  <c r="C347" i="113"/>
  <c r="D345"/>
  <c r="B345"/>
  <c r="I370" i="111"/>
  <c r="B370" s="1"/>
  <c r="C345" i="113"/>
  <c r="C370" i="111"/>
  <c r="I348" i="70"/>
  <c r="C344" i="113"/>
  <c r="C369" i="111"/>
  <c r="L341" i="113"/>
  <c r="M366" i="111"/>
  <c r="D340" i="113"/>
  <c r="B340" s="1"/>
  <c r="I365" i="111"/>
  <c r="B365" s="1"/>
  <c r="C340" i="113"/>
  <c r="C365" i="111"/>
  <c r="C339" i="113"/>
  <c r="C364" i="111"/>
  <c r="L336" i="113"/>
  <c r="M361" i="111"/>
  <c r="D334" i="113"/>
  <c r="B334" s="1"/>
  <c r="I359" i="111"/>
  <c r="B359" s="1"/>
  <c r="L334" i="113"/>
  <c r="M359" i="111"/>
  <c r="E1371" i="40"/>
  <c r="D662" i="83" s="1"/>
  <c r="AA662" s="1"/>
  <c r="L329" i="113"/>
  <c r="M354" i="111"/>
  <c r="D328" i="113"/>
  <c r="B328"/>
  <c r="I353" i="111"/>
  <c r="B353" s="1"/>
  <c r="C327" i="113"/>
  <c r="C352" i="111"/>
  <c r="E331" i="56"/>
  <c r="D322" i="113"/>
  <c r="B322" s="1"/>
  <c r="I347" i="111"/>
  <c r="B347" s="1"/>
  <c r="L322" i="113"/>
  <c r="M347" i="111"/>
  <c r="D321" i="113"/>
  <c r="B321" s="1"/>
  <c r="I346" i="111"/>
  <c r="B346" s="1"/>
  <c r="C321" i="113"/>
  <c r="C346" i="111"/>
  <c r="D319" i="113"/>
  <c r="B319" s="1"/>
  <c r="I344" i="111"/>
  <c r="B344"/>
  <c r="D318" i="113"/>
  <c r="B318" s="1"/>
  <c r="I343" i="111"/>
  <c r="B343" s="1"/>
  <c r="L318" i="113"/>
  <c r="M343" i="111"/>
  <c r="D317" i="113"/>
  <c r="B317" s="1"/>
  <c r="I342" i="111"/>
  <c r="B342" s="1"/>
  <c r="C317" i="113"/>
  <c r="C342" i="111"/>
  <c r="L316" i="113"/>
  <c r="M341" i="111"/>
  <c r="C315" i="113"/>
  <c r="C340" i="111"/>
  <c r="C314" i="113"/>
  <c r="C339" i="111"/>
  <c r="C312" i="113"/>
  <c r="C337" i="111"/>
  <c r="D310" i="113"/>
  <c r="B310" s="1"/>
  <c r="I335" i="111"/>
  <c r="B335" s="1"/>
  <c r="D308" i="113"/>
  <c r="B308" s="1"/>
  <c r="I333" i="111"/>
  <c r="B333"/>
  <c r="D307" i="113"/>
  <c r="B307" s="1"/>
  <c r="I332" i="111"/>
  <c r="B332" s="1"/>
  <c r="L307" i="113"/>
  <c r="M332" i="111"/>
  <c r="D301" i="113"/>
  <c r="B301" s="1"/>
  <c r="I326" i="111"/>
  <c r="B326" s="1"/>
  <c r="C300" i="113"/>
  <c r="C325" i="111"/>
  <c r="C299" i="113"/>
  <c r="C324" i="111"/>
  <c r="C298" i="113"/>
  <c r="C323" i="111"/>
  <c r="L297" i="113"/>
  <c r="M322" i="111"/>
  <c r="C296" i="113"/>
  <c r="C321" i="111"/>
  <c r="L295" i="113"/>
  <c r="M320" i="111"/>
  <c r="L293" i="113"/>
  <c r="M318" i="111"/>
  <c r="D291" i="113"/>
  <c r="B291" s="1"/>
  <c r="I316" i="111"/>
  <c r="B316" s="1"/>
  <c r="C291" i="113"/>
  <c r="C316" i="111"/>
  <c r="L290" i="113"/>
  <c r="M315" i="111"/>
  <c r="L289" i="113"/>
  <c r="M314" i="111"/>
  <c r="D286" i="113"/>
  <c r="B286" s="1"/>
  <c r="I311" i="111"/>
  <c r="B311" s="1"/>
  <c r="L286" i="113"/>
  <c r="M311" i="111"/>
  <c r="L283" i="113"/>
  <c r="M308" i="111"/>
  <c r="D282" i="113"/>
  <c r="B282"/>
  <c r="I307" i="111"/>
  <c r="B307" s="1"/>
  <c r="L282" i="113"/>
  <c r="M307" i="111"/>
  <c r="D281" i="113"/>
  <c r="B281" s="1"/>
  <c r="I306" i="111"/>
  <c r="B306" s="1"/>
  <c r="D280" i="113"/>
  <c r="B280" s="1"/>
  <c r="I305" i="111"/>
  <c r="B305" s="1"/>
  <c r="C280" i="113"/>
  <c r="C305" i="111"/>
  <c r="L278" i="113"/>
  <c r="M303" i="111"/>
  <c r="D276" i="113"/>
  <c r="B276" s="1"/>
  <c r="I301" i="111"/>
  <c r="B301"/>
  <c r="L276" i="113"/>
  <c r="M301" i="111"/>
  <c r="I279" i="70"/>
  <c r="D274" i="113"/>
  <c r="B274" s="1"/>
  <c r="I299" i="111"/>
  <c r="B299"/>
  <c r="D273" i="113"/>
  <c r="B273" s="1"/>
  <c r="I298" i="111"/>
  <c r="B298"/>
  <c r="L273" i="113"/>
  <c r="M298" i="111"/>
  <c r="C272" i="113"/>
  <c r="C297" i="111"/>
  <c r="D270" i="113"/>
  <c r="B270" s="1"/>
  <c r="I295" i="111"/>
  <c r="B295"/>
  <c r="D269" i="113"/>
  <c r="B269" s="1"/>
  <c r="I294" i="111"/>
  <c r="B294"/>
  <c r="L269" i="113"/>
  <c r="M294" i="111"/>
  <c r="C268" i="113"/>
  <c r="C293" i="111"/>
  <c r="D266" i="113"/>
  <c r="B266" s="1"/>
  <c r="I291" i="111"/>
  <c r="B291"/>
  <c r="C266" i="113"/>
  <c r="C291" i="111"/>
  <c r="C265" i="113"/>
  <c r="C290" i="111"/>
  <c r="L264" i="113"/>
  <c r="M289" i="111"/>
  <c r="D261" i="113"/>
  <c r="B261"/>
  <c r="I286" i="111"/>
  <c r="B286" s="1"/>
  <c r="L261" i="113"/>
  <c r="M286" i="111"/>
  <c r="D260" i="113"/>
  <c r="B260" s="1"/>
  <c r="I285" i="111"/>
  <c r="B285"/>
  <c r="L259" i="113"/>
  <c r="M284" i="111"/>
  <c r="C258" i="113"/>
  <c r="C283" i="111"/>
  <c r="D255" i="113"/>
  <c r="B255" s="1"/>
  <c r="I280" i="111"/>
  <c r="B280"/>
  <c r="C255" i="113"/>
  <c r="C280" i="111"/>
  <c r="C252" i="113"/>
  <c r="C277" i="111"/>
  <c r="C250" i="113"/>
  <c r="C275" i="111"/>
  <c r="L248" i="113"/>
  <c r="M273" i="111"/>
  <c r="L245" i="113"/>
  <c r="M270" i="111"/>
  <c r="D241" i="113"/>
  <c r="B241"/>
  <c r="I266" i="111"/>
  <c r="B266" s="1"/>
  <c r="D238" i="113"/>
  <c r="B238"/>
  <c r="I263" i="111"/>
  <c r="B263" s="1"/>
  <c r="C238" i="113"/>
  <c r="C263" i="111"/>
  <c r="L237" i="113"/>
  <c r="M262" i="111"/>
  <c r="D236" i="113"/>
  <c r="B236"/>
  <c r="I261" i="111"/>
  <c r="B261" s="1"/>
  <c r="L235" i="113"/>
  <c r="M260" i="111"/>
  <c r="C232" i="113"/>
  <c r="C257" i="111"/>
  <c r="C231" i="113"/>
  <c r="C256" i="111"/>
  <c r="L229" i="113"/>
  <c r="M254" i="111"/>
  <c r="D227" i="113"/>
  <c r="B227"/>
  <c r="I252" i="111"/>
  <c r="B252" s="1"/>
  <c r="D226" i="113"/>
  <c r="B226"/>
  <c r="I251" i="111"/>
  <c r="B251" s="1"/>
  <c r="C222" i="113"/>
  <c r="C247" i="111"/>
  <c r="C220" i="113"/>
  <c r="C245" i="111"/>
  <c r="C219" i="113"/>
  <c r="C244" i="111"/>
  <c r="L217" i="113"/>
  <c r="M242" i="111"/>
  <c r="C216" i="113"/>
  <c r="C241" i="111"/>
  <c r="L215" i="113"/>
  <c r="M240" i="111"/>
  <c r="D214" i="113"/>
  <c r="B214"/>
  <c r="I239" i="111"/>
  <c r="B239" s="1"/>
  <c r="L214" i="113"/>
  <c r="M239" i="111"/>
  <c r="C213" i="113"/>
  <c r="C238" i="111"/>
  <c r="C212" i="113"/>
  <c r="C237" i="111"/>
  <c r="L210" i="113"/>
  <c r="M235" i="111"/>
  <c r="L207" i="113"/>
  <c r="M232" i="111"/>
  <c r="D206" i="113"/>
  <c r="B206" s="1"/>
  <c r="I231" i="111"/>
  <c r="B231"/>
  <c r="D205" i="113"/>
  <c r="B205" s="1"/>
  <c r="I230" i="111"/>
  <c r="B230"/>
  <c r="C204" i="113"/>
  <c r="C229" i="111"/>
  <c r="C228"/>
  <c r="D201" i="113"/>
  <c r="B201" s="1"/>
  <c r="I226" i="111"/>
  <c r="B226"/>
  <c r="D200" i="113"/>
  <c r="B200" s="1"/>
  <c r="I225" i="111"/>
  <c r="B225"/>
  <c r="C200" i="113"/>
  <c r="C225" i="111"/>
  <c r="C198" i="113"/>
  <c r="C223" i="111"/>
  <c r="C196" i="113"/>
  <c r="C221" i="111"/>
  <c r="L195" i="113"/>
  <c r="M220" i="111"/>
  <c r="D192" i="113"/>
  <c r="B192" s="1"/>
  <c r="I217" i="111"/>
  <c r="B217"/>
  <c r="L192" i="113"/>
  <c r="M217" i="111"/>
  <c r="L191" i="113"/>
  <c r="M216" i="111"/>
  <c r="L189" i="113"/>
  <c r="M214" i="111"/>
  <c r="C188" i="113"/>
  <c r="C213" i="111"/>
  <c r="L185" i="113"/>
  <c r="M210" i="111"/>
  <c r="D184" i="113"/>
  <c r="B184"/>
  <c r="I209" i="111"/>
  <c r="B209" s="1"/>
  <c r="C208"/>
  <c r="D180" i="113"/>
  <c r="B180" s="1"/>
  <c r="I205" i="111"/>
  <c r="B205"/>
  <c r="L180" i="113"/>
  <c r="M205" i="111"/>
  <c r="M204"/>
  <c r="D178" i="113"/>
  <c r="B178" s="1"/>
  <c r="I203" i="111"/>
  <c r="B203"/>
  <c r="L178" i="113"/>
  <c r="M203" i="111"/>
  <c r="C176" i="113"/>
  <c r="C201" i="111"/>
  <c r="L175" i="113"/>
  <c r="M200" i="111"/>
  <c r="D177" i="86"/>
  <c r="D173" i="113"/>
  <c r="B173" s="1"/>
  <c r="I198" i="111"/>
  <c r="B198" s="1"/>
  <c r="D172" i="113"/>
  <c r="B172" s="1"/>
  <c r="C172"/>
  <c r="C197" i="111"/>
  <c r="L171" i="113"/>
  <c r="M196" i="111"/>
  <c r="D169" i="113"/>
  <c r="B169"/>
  <c r="I194" i="111"/>
  <c r="B194" s="1"/>
  <c r="L167" i="113"/>
  <c r="M192" i="111"/>
  <c r="L165" i="113"/>
  <c r="M190" i="111"/>
  <c r="C164" i="113"/>
  <c r="C189" i="111"/>
  <c r="C162" i="113"/>
  <c r="C187" i="111"/>
  <c r="D160" i="113"/>
  <c r="B160" s="1"/>
  <c r="I185" i="111"/>
  <c r="B185" s="1"/>
  <c r="D159" i="113"/>
  <c r="B159" s="1"/>
  <c r="I184" i="111"/>
  <c r="B184" s="1"/>
  <c r="C159" i="113"/>
  <c r="C184" i="111"/>
  <c r="C158" i="113"/>
  <c r="C183" i="111"/>
  <c r="C157" i="113"/>
  <c r="C182" i="111"/>
  <c r="L156" i="113"/>
  <c r="M181" i="111"/>
  <c r="L155" i="113"/>
  <c r="M180" i="111"/>
  <c r="C154" i="113"/>
  <c r="C179" i="111"/>
  <c r="C152" i="113"/>
  <c r="C177" i="111"/>
  <c r="D150" i="113"/>
  <c r="B150" s="1"/>
  <c r="I175" i="111"/>
  <c r="B175"/>
  <c r="L150" i="113"/>
  <c r="M175" i="111"/>
  <c r="C149" i="113"/>
  <c r="C174" i="111"/>
  <c r="D147" i="113"/>
  <c r="B147" s="1"/>
  <c r="I172" i="111"/>
  <c r="B172" s="1"/>
  <c r="C147" i="113"/>
  <c r="C172" i="111"/>
  <c r="C145" i="113"/>
  <c r="C170" i="111"/>
  <c r="D143" i="113"/>
  <c r="B143" s="1"/>
  <c r="I168" i="111"/>
  <c r="B168" s="1"/>
  <c r="C142" i="113"/>
  <c r="C167" i="111"/>
  <c r="D139" i="113"/>
  <c r="B139" s="1"/>
  <c r="I164" i="111"/>
  <c r="B164" s="1"/>
  <c r="L139" i="113"/>
  <c r="M164" i="111"/>
  <c r="D137" i="113"/>
  <c r="B137" s="1"/>
  <c r="I162" i="111"/>
  <c r="B162"/>
  <c r="D136" i="113"/>
  <c r="B136" s="1"/>
  <c r="I161" i="111"/>
  <c r="B161" s="1"/>
  <c r="L136" i="113"/>
  <c r="M161" i="111"/>
  <c r="D135" i="113"/>
  <c r="B135" s="1"/>
  <c r="I160" i="111"/>
  <c r="B160" s="1"/>
  <c r="D132" i="113"/>
  <c r="B132" s="1"/>
  <c r="I157" i="111"/>
  <c r="B157" s="1"/>
  <c r="D131" i="113"/>
  <c r="B131" s="1"/>
  <c r="I156" i="111"/>
  <c r="B156" s="1"/>
  <c r="D130" i="113"/>
  <c r="B130"/>
  <c r="I155" i="111"/>
  <c r="B155" s="1"/>
  <c r="L130" i="113"/>
  <c r="M155" i="111"/>
  <c r="D129" i="113"/>
  <c r="B129" s="1"/>
  <c r="I154" i="111"/>
  <c r="B154" s="1"/>
  <c r="C129" i="113"/>
  <c r="C154" i="111"/>
  <c r="C128" i="113"/>
  <c r="C153" i="111"/>
  <c r="D126" i="113"/>
  <c r="B126" s="1"/>
  <c r="I151" i="111"/>
  <c r="B151" s="1"/>
  <c r="L126" i="113"/>
  <c r="M151" i="111"/>
  <c r="L125" i="113"/>
  <c r="M150" i="111"/>
  <c r="E129" i="56"/>
  <c r="D123" i="113"/>
  <c r="B123"/>
  <c r="I148" i="111"/>
  <c r="B148" s="1"/>
  <c r="L123" i="113"/>
  <c r="M148" i="111"/>
  <c r="I126" i="70"/>
  <c r="C122" i="113"/>
  <c r="C147" i="111"/>
  <c r="D118" i="113"/>
  <c r="B118"/>
  <c r="I143" i="111"/>
  <c r="B143" s="1"/>
  <c r="L118" i="113"/>
  <c r="M143" i="111"/>
  <c r="D117" i="113"/>
  <c r="B117" s="1"/>
  <c r="I142" i="111"/>
  <c r="B142" s="1"/>
  <c r="C117" i="113"/>
  <c r="C142" i="111"/>
  <c r="C116" i="113"/>
  <c r="C141" i="111"/>
  <c r="C112" i="113"/>
  <c r="C137" i="111"/>
  <c r="D109" i="113"/>
  <c r="B109" s="1"/>
  <c r="I134" i="111"/>
  <c r="B134"/>
  <c r="L109" i="113"/>
  <c r="M134" i="111"/>
  <c r="D108" i="113"/>
  <c r="B108"/>
  <c r="I133" i="111"/>
  <c r="B133" s="1"/>
  <c r="D107" i="113"/>
  <c r="B107"/>
  <c r="I132" i="111"/>
  <c r="B132" s="1"/>
  <c r="D104" i="113"/>
  <c r="B104"/>
  <c r="I129" i="111"/>
  <c r="B129" s="1"/>
  <c r="D103" i="113"/>
  <c r="B103"/>
  <c r="I128" i="111"/>
  <c r="B128" s="1"/>
  <c r="C103" i="113"/>
  <c r="C128" i="111"/>
  <c r="E106" i="56"/>
  <c r="C101" i="113"/>
  <c r="C126" i="111"/>
  <c r="E911" i="40"/>
  <c r="D99" i="113"/>
  <c r="B99" s="1"/>
  <c r="I124" i="111"/>
  <c r="B124"/>
  <c r="C99" i="113"/>
  <c r="C124" i="111"/>
  <c r="D97" i="113"/>
  <c r="B97"/>
  <c r="I122" i="111"/>
  <c r="B122" s="1"/>
  <c r="C97" i="113"/>
  <c r="C122" i="111"/>
  <c r="C96" i="113"/>
  <c r="C121" i="111"/>
  <c r="D94" i="113"/>
  <c r="B94"/>
  <c r="I119" i="111"/>
  <c r="B119" s="1"/>
  <c r="C93" i="113"/>
  <c r="C118" i="111"/>
  <c r="C92" i="113"/>
  <c r="C117" i="111"/>
  <c r="D94" i="86"/>
  <c r="C91" i="113"/>
  <c r="C116" i="111"/>
  <c r="E891" i="40"/>
  <c r="C90" i="113"/>
  <c r="C115" i="111"/>
  <c r="D88" i="113"/>
  <c r="B88" s="1"/>
  <c r="I113" i="111"/>
  <c r="B113"/>
  <c r="D87" i="113"/>
  <c r="B87" s="1"/>
  <c r="I112" i="111"/>
  <c r="B112"/>
  <c r="C87" i="113"/>
  <c r="C112" i="111"/>
  <c r="L84" i="113"/>
  <c r="M109" i="111"/>
  <c r="D83" i="113"/>
  <c r="B83" s="1"/>
  <c r="I108" i="111"/>
  <c r="B108"/>
  <c r="C83" i="113"/>
  <c r="C108" i="111"/>
  <c r="L81" i="113"/>
  <c r="M106" i="111"/>
  <c r="L77" i="113"/>
  <c r="M102" i="111"/>
  <c r="C76" i="113"/>
  <c r="C101" i="111"/>
  <c r="C74" i="113"/>
  <c r="C99" i="111"/>
  <c r="F106" i="116"/>
  <c r="B46"/>
  <c r="G46"/>
  <c r="L46"/>
  <c r="J5"/>
  <c r="B6"/>
  <c r="F66"/>
  <c r="L4" i="88"/>
  <c r="D392" i="113"/>
  <c r="B392"/>
  <c r="I417" i="111"/>
  <c r="B417" s="1"/>
  <c r="D391" i="113"/>
  <c r="B391"/>
  <c r="I416" i="111"/>
  <c r="B416" s="1"/>
  <c r="C418" i="84"/>
  <c r="D390" i="113"/>
  <c r="B390"/>
  <c r="I415" i="111"/>
  <c r="B415" s="1"/>
  <c r="C390" i="113"/>
  <c r="C415" i="111"/>
  <c r="L389" i="113"/>
  <c r="M414" i="111"/>
  <c r="E391" i="86"/>
  <c r="B391"/>
  <c r="L415" i="84"/>
  <c r="C388" i="113"/>
  <c r="C413" i="111"/>
  <c r="C387" i="113"/>
  <c r="C412" i="111"/>
  <c r="C384" i="113"/>
  <c r="C409" i="111"/>
  <c r="D382" i="113"/>
  <c r="B382" s="1"/>
  <c r="I407" i="111"/>
  <c r="B407"/>
  <c r="D381" i="113"/>
  <c r="B381" s="1"/>
  <c r="D380"/>
  <c r="B380" s="1"/>
  <c r="I405" i="111"/>
  <c r="B405"/>
  <c r="C383" i="86"/>
  <c r="D379" i="113"/>
  <c r="B379" s="1"/>
  <c r="I404" i="111"/>
  <c r="B404"/>
  <c r="C379" i="113"/>
  <c r="C404" i="111"/>
  <c r="I402"/>
  <c r="B402" s="1"/>
  <c r="L377" i="113"/>
  <c r="M402" i="111"/>
  <c r="D376" i="113"/>
  <c r="B376" s="1"/>
  <c r="I401" i="111"/>
  <c r="B401"/>
  <c r="L376" i="113"/>
  <c r="M401" i="111"/>
  <c r="D375" i="113"/>
  <c r="B375"/>
  <c r="I400" i="111"/>
  <c r="B400" s="1"/>
  <c r="L374" i="113"/>
  <c r="M399" i="111"/>
  <c r="L372" i="113"/>
  <c r="M397" i="111"/>
  <c r="L371" i="113"/>
  <c r="M396" i="111"/>
  <c r="L370" i="113"/>
  <c r="M395" i="111"/>
  <c r="E370" i="86"/>
  <c r="B370"/>
  <c r="D366" i="113"/>
  <c r="B366" s="1"/>
  <c r="L366"/>
  <c r="M391" i="111"/>
  <c r="O369" i="70"/>
  <c r="B369"/>
  <c r="L365" i="113"/>
  <c r="M390" i="111"/>
  <c r="L364" i="113"/>
  <c r="M389" i="111"/>
  <c r="D362" i="113"/>
  <c r="B362" s="1"/>
  <c r="L361"/>
  <c r="M386" i="111"/>
  <c r="C360" i="113"/>
  <c r="C385" i="111"/>
  <c r="D357" i="113"/>
  <c r="B357" s="1"/>
  <c r="I382" i="111"/>
  <c r="B382"/>
  <c r="C359" i="86"/>
  <c r="D355" i="113"/>
  <c r="B355"/>
  <c r="I380" i="111"/>
  <c r="B380" s="1"/>
  <c r="D354" i="113"/>
  <c r="B354"/>
  <c r="I379" i="111"/>
  <c r="B379" s="1"/>
  <c r="C354" i="113"/>
  <c r="C379" i="111"/>
  <c r="L353" i="113"/>
  <c r="M378" i="111"/>
  <c r="D351" i="113"/>
  <c r="B351"/>
  <c r="I376" i="111"/>
  <c r="B376" s="1"/>
  <c r="D350" i="113"/>
  <c r="B350"/>
  <c r="I375" i="111"/>
  <c r="B375" s="1"/>
  <c r="B348" i="40"/>
  <c r="C346" i="113"/>
  <c r="C371" i="111"/>
  <c r="D343" i="113"/>
  <c r="B343" s="1"/>
  <c r="I368" i="111"/>
  <c r="B368"/>
  <c r="C343" i="113"/>
  <c r="C368" i="111"/>
  <c r="D341" i="113"/>
  <c r="B341"/>
  <c r="I366" i="111"/>
  <c r="B366" s="1"/>
  <c r="D1389" i="40"/>
  <c r="E340" i="86"/>
  <c r="B340" s="1"/>
  <c r="L337" i="113"/>
  <c r="M362" i="111"/>
  <c r="O340" i="70"/>
  <c r="B340" s="1"/>
  <c r="F362" i="84"/>
  <c r="B362"/>
  <c r="L335" i="113"/>
  <c r="M360" i="111"/>
  <c r="D333" i="113"/>
  <c r="B333"/>
  <c r="I358" i="111"/>
  <c r="B358" s="1"/>
  <c r="C333" i="113"/>
  <c r="C358" i="111"/>
  <c r="D331" i="113"/>
  <c r="B331" s="1"/>
  <c r="I356" i="111"/>
  <c r="B356"/>
  <c r="L331" i="113"/>
  <c r="M356" i="111"/>
  <c r="C330" i="113"/>
  <c r="C355" i="111"/>
  <c r="C328" i="113"/>
  <c r="C353" i="111"/>
  <c r="L325" i="113"/>
  <c r="M350" i="111"/>
  <c r="D324" i="113"/>
  <c r="B324" s="1"/>
  <c r="I349" i="111"/>
  <c r="B349"/>
  <c r="L324" i="113"/>
  <c r="M349" i="111"/>
  <c r="G328" i="56"/>
  <c r="A328"/>
  <c r="C323" i="113"/>
  <c r="C348" i="111"/>
  <c r="D320" i="113"/>
  <c r="B320"/>
  <c r="I345" i="111"/>
  <c r="B345" s="1"/>
  <c r="L320" i="113"/>
  <c r="M345" i="111"/>
  <c r="C318" i="113"/>
  <c r="C343" i="111"/>
  <c r="D316" i="113"/>
  <c r="B316"/>
  <c r="I341" i="111"/>
  <c r="B341" s="1"/>
  <c r="L314" i="113"/>
  <c r="M339" i="111"/>
  <c r="D313" i="113"/>
  <c r="B313" s="1"/>
  <c r="I338" i="111"/>
  <c r="B338"/>
  <c r="C313" i="113"/>
  <c r="C338" i="111"/>
  <c r="D311" i="113"/>
  <c r="B311"/>
  <c r="I336" i="111"/>
  <c r="B336" s="1"/>
  <c r="L311" i="113"/>
  <c r="M336" i="111"/>
  <c r="L310" i="113"/>
  <c r="M335" i="111"/>
  <c r="E312" i="86"/>
  <c r="B312"/>
  <c r="L309" i="113"/>
  <c r="M334" i="111"/>
  <c r="D311" i="86"/>
  <c r="C308" i="113"/>
  <c r="C333" i="111"/>
  <c r="C307" i="113"/>
  <c r="C332" i="111"/>
  <c r="L306" i="113"/>
  <c r="M331" i="111"/>
  <c r="D305" i="113"/>
  <c r="B305" s="1"/>
  <c r="I330" i="111"/>
  <c r="B330"/>
  <c r="L305" i="113"/>
  <c r="M330" i="111"/>
  <c r="D304" i="113"/>
  <c r="B304"/>
  <c r="I329" i="111"/>
  <c r="B329" s="1"/>
  <c r="L304" i="113"/>
  <c r="M329" i="111"/>
  <c r="L303" i="113"/>
  <c r="M328" i="111"/>
  <c r="L302" i="113"/>
  <c r="M327" i="111"/>
  <c r="L301" i="113"/>
  <c r="M326" i="111"/>
  <c r="D300" i="113"/>
  <c r="B300"/>
  <c r="I325" i="111"/>
  <c r="B325" s="1"/>
  <c r="D298" i="113"/>
  <c r="B298"/>
  <c r="I323" i="111"/>
  <c r="B323" s="1"/>
  <c r="L298" i="113"/>
  <c r="M323" i="111"/>
  <c r="D297" i="113"/>
  <c r="B297" s="1"/>
  <c r="I322" i="111"/>
  <c r="B322"/>
  <c r="C297" i="113"/>
  <c r="C322" i="111"/>
  <c r="L294" i="113"/>
  <c r="M319" i="111"/>
  <c r="D293" i="88"/>
  <c r="B293" s="1"/>
  <c r="C296" i="86"/>
  <c r="U296" i="70"/>
  <c r="C292" i="113"/>
  <c r="C317" i="111"/>
  <c r="D290" i="113"/>
  <c r="B290"/>
  <c r="I315" i="111"/>
  <c r="B315" s="1"/>
  <c r="D289" i="113"/>
  <c r="B289"/>
  <c r="I314" i="111"/>
  <c r="B314" s="1"/>
  <c r="C289" i="113"/>
  <c r="C314" i="111"/>
  <c r="L288" i="113"/>
  <c r="M313" i="111"/>
  <c r="E290" i="86"/>
  <c r="B290"/>
  <c r="L287" i="113"/>
  <c r="M312" i="111"/>
  <c r="C290" i="70"/>
  <c r="L285" i="113"/>
  <c r="M310" i="111"/>
  <c r="D284" i="113"/>
  <c r="B284"/>
  <c r="I309" i="111"/>
  <c r="B309" s="1"/>
  <c r="L284" i="113"/>
  <c r="M309" i="111"/>
  <c r="C283" i="113"/>
  <c r="C308" i="111"/>
  <c r="C282" i="113"/>
  <c r="C307" i="111"/>
  <c r="L281" i="113"/>
  <c r="M306" i="111"/>
  <c r="D1271" i="40"/>
  <c r="D279" i="113"/>
  <c r="B279"/>
  <c r="I304" i="111"/>
  <c r="B304" s="1"/>
  <c r="C279" i="113"/>
  <c r="C304" i="111"/>
  <c r="E280" i="86"/>
  <c r="B280" s="1"/>
  <c r="U281" i="70"/>
  <c r="C274" i="113"/>
  <c r="C299" i="111"/>
  <c r="L271" i="113"/>
  <c r="M296" i="111"/>
  <c r="C270" i="113"/>
  <c r="C295" i="111"/>
  <c r="C269" i="113"/>
  <c r="C294" i="111"/>
  <c r="D264" i="113"/>
  <c r="B264" s="1"/>
  <c r="I289" i="111"/>
  <c r="B289" s="1"/>
  <c r="C264" i="113"/>
  <c r="C289" i="111"/>
  <c r="L263" i="113"/>
  <c r="M288" i="111"/>
  <c r="C262" i="113"/>
  <c r="C287" i="111"/>
  <c r="E266" i="56"/>
  <c r="C261" i="113"/>
  <c r="C286" i="111"/>
  <c r="C260" i="113"/>
  <c r="C285" i="111"/>
  <c r="L257" i="113"/>
  <c r="M282" i="111"/>
  <c r="L256" i="113"/>
  <c r="M281" i="111"/>
  <c r="D254" i="113"/>
  <c r="B254"/>
  <c r="I279" i="111"/>
  <c r="B279" s="1"/>
  <c r="D253" i="88"/>
  <c r="B253"/>
  <c r="L253" i="113"/>
  <c r="M278" i="111"/>
  <c r="F277" i="84"/>
  <c r="B277"/>
  <c r="E1211" i="40"/>
  <c r="D1211"/>
  <c r="B251"/>
  <c r="L249" i="113"/>
  <c r="M274" i="111"/>
  <c r="E1207" i="40"/>
  <c r="C248" i="113"/>
  <c r="C273" i="111"/>
  <c r="L247" i="88"/>
  <c r="D246" i="113"/>
  <c r="B246" s="1"/>
  <c r="I271" i="111"/>
  <c r="B271"/>
  <c r="L246" i="113"/>
  <c r="M271" i="111"/>
  <c r="D245" i="88"/>
  <c r="B245"/>
  <c r="C245" i="113"/>
  <c r="C270" i="111"/>
  <c r="C244" i="113"/>
  <c r="C269" i="111"/>
  <c r="G247" i="56"/>
  <c r="A247" s="1"/>
  <c r="L242" i="88"/>
  <c r="I245" i="70"/>
  <c r="C241" i="113"/>
  <c r="C266" i="111"/>
  <c r="L240" i="113"/>
  <c r="M265" i="111"/>
  <c r="D239" i="113"/>
  <c r="B239" s="1"/>
  <c r="I264" i="111"/>
  <c r="B264"/>
  <c r="C239" i="113"/>
  <c r="C264" i="111"/>
  <c r="I242" i="70"/>
  <c r="B239" i="40"/>
  <c r="C237" i="88"/>
  <c r="C236" i="113"/>
  <c r="C261" i="111"/>
  <c r="C238" i="86"/>
  <c r="D234" i="113"/>
  <c r="B234" s="1"/>
  <c r="I259" i="111"/>
  <c r="B259"/>
  <c r="C234" i="113"/>
  <c r="C259" i="111"/>
  <c r="L233" i="113"/>
  <c r="M258" i="111"/>
  <c r="E235" i="86"/>
  <c r="B235" s="1"/>
  <c r="S235"/>
  <c r="D231" i="113"/>
  <c r="B231"/>
  <c r="I256" i="111"/>
  <c r="B256" s="1"/>
  <c r="D230" i="113"/>
  <c r="B230"/>
  <c r="I255" i="111"/>
  <c r="B255" s="1"/>
  <c r="L230" i="113"/>
  <c r="M255" i="111"/>
  <c r="D229" i="113"/>
  <c r="B229" s="1"/>
  <c r="I254" i="111"/>
  <c r="B254"/>
  <c r="C229" i="113"/>
  <c r="C254" i="111"/>
  <c r="C227" i="113"/>
  <c r="C252" i="111"/>
  <c r="L226" i="113"/>
  <c r="M251" i="111"/>
  <c r="D225" i="113"/>
  <c r="B225"/>
  <c r="I250" i="111"/>
  <c r="B250" s="1"/>
  <c r="C1161" i="40"/>
  <c r="D224" i="113"/>
  <c r="B224" s="1"/>
  <c r="I249" i="111"/>
  <c r="B249"/>
  <c r="L224" i="113"/>
  <c r="M249" i="111"/>
  <c r="D223" i="88"/>
  <c r="B223"/>
  <c r="L223" i="113"/>
  <c r="M248" i="111"/>
  <c r="L221" i="113"/>
  <c r="M246" i="111"/>
  <c r="D219" i="113"/>
  <c r="B219" s="1"/>
  <c r="I244" i="111"/>
  <c r="B244"/>
  <c r="D218" i="113"/>
  <c r="B218" s="1"/>
  <c r="I243" i="111"/>
  <c r="B243"/>
  <c r="L218" i="113"/>
  <c r="M243" i="111"/>
  <c r="E220" i="86"/>
  <c r="B220"/>
  <c r="C217" i="113"/>
  <c r="C242" i="111"/>
  <c r="C215" i="113"/>
  <c r="C240" i="111"/>
  <c r="D211" i="113"/>
  <c r="B211" s="1"/>
  <c r="I236" i="111"/>
  <c r="B236"/>
  <c r="C211" i="113"/>
  <c r="C236" i="111"/>
  <c r="L209" i="113"/>
  <c r="M234" i="111"/>
  <c r="D208" i="113"/>
  <c r="B208" s="1"/>
  <c r="I233" i="111"/>
  <c r="B233"/>
  <c r="L208" i="113"/>
  <c r="M233" i="111"/>
  <c r="D207" i="113"/>
  <c r="B207"/>
  <c r="I232" i="111"/>
  <c r="B232" s="1"/>
  <c r="C207" i="113"/>
  <c r="C232" i="111"/>
  <c r="C206" i="113"/>
  <c r="C231" i="111"/>
  <c r="C202" i="113"/>
  <c r="C227" i="111"/>
  <c r="C201" i="113"/>
  <c r="C226" i="111"/>
  <c r="D199" i="113"/>
  <c r="B199"/>
  <c r="I224" i="111"/>
  <c r="B224" s="1"/>
  <c r="C199" i="113"/>
  <c r="C224" i="111"/>
  <c r="C197" i="113"/>
  <c r="C222" i="111"/>
  <c r="S199" i="86"/>
  <c r="D195" i="113"/>
  <c r="B195"/>
  <c r="I220" i="111"/>
  <c r="B220" s="1"/>
  <c r="C198" i="86"/>
  <c r="D194" i="113"/>
  <c r="B194"/>
  <c r="I219" i="111"/>
  <c r="B219"/>
  <c r="L194" i="113"/>
  <c r="M219" i="111"/>
  <c r="O197" i="70"/>
  <c r="B197"/>
  <c r="L193" i="113"/>
  <c r="M218" i="111"/>
  <c r="E197" i="56"/>
  <c r="C197"/>
  <c r="D191" i="113"/>
  <c r="B191"/>
  <c r="I216" i="111"/>
  <c r="B216"/>
  <c r="C190" i="113"/>
  <c r="C215" i="111"/>
  <c r="L186" i="113"/>
  <c r="M211" i="111"/>
  <c r="C184" i="113"/>
  <c r="C209" i="111"/>
  <c r="B184" i="40"/>
  <c r="L182" i="113"/>
  <c r="M207" i="111"/>
  <c r="L181" i="113"/>
  <c r="M206" i="111"/>
  <c r="C179" i="88"/>
  <c r="D177" i="113"/>
  <c r="B177"/>
  <c r="I202" i="111"/>
  <c r="B202"/>
  <c r="C177" i="113"/>
  <c r="C202" i="111"/>
  <c r="C174" i="113"/>
  <c r="C199" i="111"/>
  <c r="C173" i="113"/>
  <c r="C198" i="111"/>
  <c r="L168" i="113"/>
  <c r="M193" i="111"/>
  <c r="D166" i="113"/>
  <c r="B166"/>
  <c r="I191" i="111"/>
  <c r="B191" s="1"/>
  <c r="L166" i="113"/>
  <c r="M191" i="111"/>
  <c r="F192" i="84"/>
  <c r="B192" s="1"/>
  <c r="C165" i="113"/>
  <c r="C190" i="111"/>
  <c r="L161" i="113"/>
  <c r="M186" i="111"/>
  <c r="L160" i="113"/>
  <c r="M185" i="111"/>
  <c r="B160" i="40"/>
  <c r="R163" i="56"/>
  <c r="D157" i="113"/>
  <c r="B157"/>
  <c r="I182" i="111"/>
  <c r="B182" s="1"/>
  <c r="E1023" i="40"/>
  <c r="C1023"/>
  <c r="C314" i="83"/>
  <c r="D155" i="113"/>
  <c r="B155" s="1"/>
  <c r="I180" i="111"/>
  <c r="B180"/>
  <c r="C155" i="113"/>
  <c r="C180" i="111"/>
  <c r="D1019" i="40"/>
  <c r="D153" i="113"/>
  <c r="B153" s="1"/>
  <c r="I178" i="111"/>
  <c r="B178"/>
  <c r="C153" i="113"/>
  <c r="C178" i="111"/>
  <c r="R157" i="56"/>
  <c r="D151" i="113"/>
  <c r="B151"/>
  <c r="I176" i="111"/>
  <c r="B176" s="1"/>
  <c r="C151" i="113"/>
  <c r="C176" i="111"/>
  <c r="C148" i="113"/>
  <c r="C173" i="111"/>
  <c r="L146" i="113"/>
  <c r="M171" i="111"/>
  <c r="D145" i="113"/>
  <c r="B145" s="1"/>
  <c r="I170" i="111"/>
  <c r="B170"/>
  <c r="C144" i="113"/>
  <c r="C169" i="111"/>
  <c r="L141" i="113"/>
  <c r="M166" i="111"/>
  <c r="C140" i="113"/>
  <c r="C165" i="111"/>
  <c r="I143" i="70"/>
  <c r="C142" i="86"/>
  <c r="E987" i="40"/>
  <c r="C138" i="113"/>
  <c r="C163" i="111"/>
  <c r="C137" i="113"/>
  <c r="C162" i="111"/>
  <c r="G139" i="56"/>
  <c r="A139"/>
  <c r="L134" i="113"/>
  <c r="M159" i="111"/>
  <c r="G138" i="56"/>
  <c r="A138"/>
  <c r="L133" i="113"/>
  <c r="M158" i="111"/>
  <c r="C132" i="113"/>
  <c r="C157" i="111"/>
  <c r="C131" i="113"/>
  <c r="C156" i="111"/>
  <c r="D128" i="113"/>
  <c r="B128"/>
  <c r="I153" i="111"/>
  <c r="B153" s="1"/>
  <c r="E963" i="40"/>
  <c r="D125" i="113"/>
  <c r="B125" s="1"/>
  <c r="I150" i="111"/>
  <c r="B150"/>
  <c r="C124" i="113"/>
  <c r="C149" i="111"/>
  <c r="C121" i="113"/>
  <c r="C146" i="111"/>
  <c r="L119" i="113"/>
  <c r="M144" i="111"/>
  <c r="D941" i="40"/>
  <c r="P230" i="69"/>
  <c r="G230"/>
  <c r="E117" i="86"/>
  <c r="B117" s="1"/>
  <c r="L114" i="113"/>
  <c r="M139" i="111"/>
  <c r="D113" i="113"/>
  <c r="B113" s="1"/>
  <c r="C113"/>
  <c r="C138" i="111"/>
  <c r="L111" i="113"/>
  <c r="M136" i="111"/>
  <c r="D110" i="113"/>
  <c r="B110" s="1"/>
  <c r="L110"/>
  <c r="C134" i="111"/>
  <c r="C108" i="113"/>
  <c r="C133" i="111"/>
  <c r="L106" i="113"/>
  <c r="M131" i="111"/>
  <c r="L105" i="113"/>
  <c r="M130" i="111"/>
  <c r="C104" i="113"/>
  <c r="C129" i="111"/>
  <c r="C102" i="113"/>
  <c r="C127" i="111"/>
  <c r="C100" i="113"/>
  <c r="C125" i="111"/>
  <c r="C98" i="113"/>
  <c r="C123" i="111"/>
  <c r="L95" i="113"/>
  <c r="M120" i="111"/>
  <c r="L94" i="113"/>
  <c r="M119" i="111"/>
  <c r="D93" i="113"/>
  <c r="B93"/>
  <c r="I118" i="111"/>
  <c r="B118" s="1"/>
  <c r="C88" i="113"/>
  <c r="C113" i="111"/>
  <c r="L86" i="113"/>
  <c r="M111" i="111"/>
  <c r="L85" i="113"/>
  <c r="M110" i="111"/>
  <c r="D84" i="113"/>
  <c r="B84" s="1"/>
  <c r="I109" i="111"/>
  <c r="B109"/>
  <c r="C84" i="113"/>
  <c r="C109" i="111"/>
  <c r="I87" i="70"/>
  <c r="B84" i="40"/>
  <c r="L82" i="113"/>
  <c r="M107" i="111"/>
  <c r="G86" i="56"/>
  <c r="A86"/>
  <c r="C84" i="86"/>
  <c r="C80" i="113"/>
  <c r="C105" i="111"/>
  <c r="L79" i="113"/>
  <c r="M104" i="111"/>
  <c r="L78" i="113"/>
  <c r="M103" i="111"/>
  <c r="E80" i="86"/>
  <c r="B80"/>
  <c r="C82" i="56"/>
  <c r="D75" i="113"/>
  <c r="B75"/>
  <c r="I100" i="111"/>
  <c r="B100" s="1"/>
  <c r="C75" i="113"/>
  <c r="C100" i="111"/>
  <c r="R79" i="56"/>
  <c r="D72" i="113"/>
  <c r="B72"/>
  <c r="I97" i="111"/>
  <c r="B97" s="1"/>
  <c r="L72" i="113"/>
  <c r="M97" i="111"/>
  <c r="L71" i="113"/>
  <c r="M96" i="111"/>
  <c r="I93"/>
  <c r="B93" s="1"/>
  <c r="C67" i="113"/>
  <c r="C92" i="111"/>
  <c r="C66" i="113"/>
  <c r="C91" i="111"/>
  <c r="D64" i="113"/>
  <c r="B64"/>
  <c r="I89" i="111"/>
  <c r="B89" s="1"/>
  <c r="D63" i="113"/>
  <c r="B63"/>
  <c r="I88" i="111"/>
  <c r="B88" s="1"/>
  <c r="C62" i="113"/>
  <c r="C87" i="111"/>
  <c r="L61" i="113"/>
  <c r="M86" i="111"/>
  <c r="C60" i="113"/>
  <c r="C85" i="111"/>
  <c r="L59" i="113"/>
  <c r="M84" i="111"/>
  <c r="L58" i="113"/>
  <c r="M83" i="111"/>
  <c r="L57" i="113"/>
  <c r="M82" i="111"/>
  <c r="C55" i="113"/>
  <c r="C80" i="111"/>
  <c r="C54" i="113"/>
  <c r="C79" i="111"/>
  <c r="C53" i="113"/>
  <c r="C78" i="111"/>
  <c r="C52" i="113"/>
  <c r="C77" i="111"/>
  <c r="D50" i="113"/>
  <c r="B50"/>
  <c r="I75" i="111"/>
  <c r="B75" s="1"/>
  <c r="D49" i="113"/>
  <c r="B49"/>
  <c r="I74" i="111"/>
  <c r="B74" s="1"/>
  <c r="C46" i="113"/>
  <c r="C71" i="111"/>
  <c r="C45" i="113"/>
  <c r="C70" i="111"/>
  <c r="D42" i="113"/>
  <c r="B42"/>
  <c r="I67" i="111"/>
  <c r="B67" s="1"/>
  <c r="L42" i="113"/>
  <c r="M67" i="111"/>
  <c r="L41" i="113"/>
  <c r="M66" i="111"/>
  <c r="D39" i="113"/>
  <c r="B39"/>
  <c r="I64" i="111"/>
  <c r="B64" s="1"/>
  <c r="C39" i="113"/>
  <c r="C64" i="111"/>
  <c r="L38" i="113"/>
  <c r="M63" i="111"/>
  <c r="C36" i="113"/>
  <c r="C61" i="111"/>
  <c r="L35" i="113"/>
  <c r="M60" i="111"/>
  <c r="D33" i="113"/>
  <c r="B33"/>
  <c r="I58" i="111"/>
  <c r="B58" s="1"/>
  <c r="D31" i="113"/>
  <c r="B31"/>
  <c r="I56" i="111"/>
  <c r="B56" s="1"/>
  <c r="L30" i="113"/>
  <c r="M55" i="111"/>
  <c r="C29" i="113"/>
  <c r="C54" i="111"/>
  <c r="C28" i="113"/>
  <c r="C53" i="111"/>
  <c r="L27" i="113"/>
  <c r="M52" i="111"/>
  <c r="C26" i="113"/>
  <c r="C51" i="111"/>
  <c r="L25" i="113"/>
  <c r="M50" i="111"/>
  <c r="C23" i="113"/>
  <c r="C48" i="111"/>
  <c r="C21" i="113"/>
  <c r="C46" i="111"/>
  <c r="C20" i="113"/>
  <c r="C45" i="111"/>
  <c r="C19" i="113"/>
  <c r="C44" i="111"/>
  <c r="D17" i="113"/>
  <c r="B17"/>
  <c r="I42" i="111"/>
  <c r="B42" s="1"/>
  <c r="C17" i="113"/>
  <c r="C42" i="111"/>
  <c r="D15" i="113"/>
  <c r="B15" s="1"/>
  <c r="I40" i="111"/>
  <c r="B40"/>
  <c r="L14" i="113"/>
  <c r="M39" i="111"/>
  <c r="C13" i="113"/>
  <c r="C38" i="111"/>
  <c r="C12" i="113"/>
  <c r="C37" i="111"/>
  <c r="L10" i="113"/>
  <c r="M35" i="111"/>
  <c r="L8" i="113"/>
  <c r="M33" i="111"/>
  <c r="E725" i="40"/>
  <c r="D6" i="113"/>
  <c r="B6"/>
  <c r="I31" i="111"/>
  <c r="B31" s="1"/>
  <c r="C5" i="113"/>
  <c r="C30" i="111"/>
  <c r="B25" i="116"/>
  <c r="F85"/>
  <c r="B85"/>
  <c r="AZ8" i="99"/>
  <c r="AY13"/>
  <c r="T140"/>
  <c r="G97" i="82"/>
  <c r="G247" i="83"/>
  <c r="G245" i="69"/>
  <c r="G1205" i="83"/>
  <c r="G1203" i="69"/>
  <c r="G1151" i="83"/>
  <c r="G1149" i="69"/>
  <c r="G1047" i="83"/>
  <c r="G1045" i="69"/>
  <c r="AD1342" i="83"/>
  <c r="AZ1342"/>
  <c r="AZ1374"/>
  <c r="BK1374"/>
  <c r="E855" i="40"/>
  <c r="D71" i="113"/>
  <c r="B71" s="1"/>
  <c r="I96" i="111"/>
  <c r="B96"/>
  <c r="C71" i="113"/>
  <c r="C96" i="111"/>
  <c r="L70" i="113"/>
  <c r="M95" i="111"/>
  <c r="L69" i="113"/>
  <c r="M94" i="111"/>
  <c r="L68" i="113"/>
  <c r="M93" i="111"/>
  <c r="D67" i="113"/>
  <c r="B67" s="1"/>
  <c r="I92" i="111"/>
  <c r="B92"/>
  <c r="L65" i="113"/>
  <c r="M90" i="111"/>
  <c r="C64" i="113"/>
  <c r="C89" i="111"/>
  <c r="L62" i="113"/>
  <c r="M87" i="111"/>
  <c r="D61" i="113"/>
  <c r="B61"/>
  <c r="I86" i="111"/>
  <c r="B86" s="1"/>
  <c r="C61" i="113"/>
  <c r="C86" i="111"/>
  <c r="D57" i="113"/>
  <c r="B57" s="1"/>
  <c r="I82" i="111"/>
  <c r="B82"/>
  <c r="C57" i="113"/>
  <c r="C82" i="111"/>
  <c r="C56" i="113"/>
  <c r="C81" i="111"/>
  <c r="D53" i="113"/>
  <c r="B53" s="1"/>
  <c r="I78" i="111"/>
  <c r="B78"/>
  <c r="D51" i="113"/>
  <c r="B51" s="1"/>
  <c r="I76" i="111"/>
  <c r="B76"/>
  <c r="C51" i="113"/>
  <c r="C76" i="111"/>
  <c r="C50" i="113"/>
  <c r="C75" i="111"/>
  <c r="L47" i="113"/>
  <c r="M72" i="111"/>
  <c r="C44" i="113"/>
  <c r="C69" i="111"/>
  <c r="C43" i="113"/>
  <c r="C68" i="111"/>
  <c r="D41" i="113"/>
  <c r="B41" s="1"/>
  <c r="I66" i="111"/>
  <c r="B66"/>
  <c r="D40" i="113"/>
  <c r="B40" s="1"/>
  <c r="I65" i="111"/>
  <c r="B65"/>
  <c r="L40" i="113"/>
  <c r="M65" i="111"/>
  <c r="E787" i="40"/>
  <c r="D76" i="82" s="1"/>
  <c r="L37" i="113"/>
  <c r="M62" i="111"/>
  <c r="D36" i="113"/>
  <c r="B36" s="1"/>
  <c r="I61" i="111"/>
  <c r="B61" s="1"/>
  <c r="L36" i="113"/>
  <c r="M61" i="111"/>
  <c r="D35" i="113"/>
  <c r="B35" s="1"/>
  <c r="I60" i="111"/>
  <c r="B60" s="1"/>
  <c r="C34" i="113"/>
  <c r="C59" i="111"/>
  <c r="D32" i="113"/>
  <c r="B32" s="1"/>
  <c r="I57" i="111"/>
  <c r="B57" s="1"/>
  <c r="C32" i="113"/>
  <c r="C57" i="111"/>
  <c r="L31" i="113"/>
  <c r="M56" i="111"/>
  <c r="D29" i="113"/>
  <c r="B29"/>
  <c r="I54" i="111"/>
  <c r="B54" s="1"/>
  <c r="D28" i="113"/>
  <c r="B28"/>
  <c r="I53" i="111"/>
  <c r="B53" s="1"/>
  <c r="D26" i="113"/>
  <c r="B26"/>
  <c r="I51" i="111"/>
  <c r="B51" s="1"/>
  <c r="D25" i="113"/>
  <c r="B25"/>
  <c r="I50" i="111"/>
  <c r="B50" s="1"/>
  <c r="I49"/>
  <c r="B49" s="1"/>
  <c r="C24" i="113"/>
  <c r="C49" i="111"/>
  <c r="C22" i="113"/>
  <c r="C47" i="111"/>
  <c r="D18" i="113"/>
  <c r="B18"/>
  <c r="I43" i="111"/>
  <c r="B43" s="1"/>
  <c r="L18" i="113"/>
  <c r="M43" i="111"/>
  <c r="C16" i="113"/>
  <c r="C41" i="111"/>
  <c r="C15" i="113"/>
  <c r="C40" i="111"/>
  <c r="D13" i="113"/>
  <c r="B13" s="1"/>
  <c r="I38" i="111"/>
  <c r="B38"/>
  <c r="D12" i="113"/>
  <c r="B12" s="1"/>
  <c r="I37" i="111"/>
  <c r="B37"/>
  <c r="L11" i="113"/>
  <c r="M36" i="111"/>
  <c r="L9" i="113"/>
  <c r="M34" i="111"/>
  <c r="D8" i="113"/>
  <c r="B8" s="1"/>
  <c r="I33" i="111"/>
  <c r="B33"/>
  <c r="C8" i="113"/>
  <c r="C33" i="111"/>
  <c r="C7" i="113"/>
  <c r="C32" i="111"/>
  <c r="D9" i="86"/>
  <c r="C6" i="113"/>
  <c r="C31" i="111"/>
  <c r="B11" i="116"/>
  <c r="F71"/>
  <c r="D4" i="113"/>
  <c r="B4" s="1"/>
  <c r="G1015" i="83"/>
  <c r="G1013" i="69" s="1"/>
  <c r="C72" i="113"/>
  <c r="C97" i="111"/>
  <c r="D70" i="113"/>
  <c r="B70" s="1"/>
  <c r="I95" i="111"/>
  <c r="B95"/>
  <c r="D69" i="113"/>
  <c r="B69" s="1"/>
  <c r="I94" i="111"/>
  <c r="B94"/>
  <c r="C69" i="113"/>
  <c r="C94" i="111"/>
  <c r="C68" i="113"/>
  <c r="C93" i="111"/>
  <c r="D65" i="113"/>
  <c r="B65" s="1"/>
  <c r="I90" i="111"/>
  <c r="B90"/>
  <c r="L63" i="113"/>
  <c r="M88" i="111"/>
  <c r="D62" i="113"/>
  <c r="B62"/>
  <c r="I87" i="111"/>
  <c r="B87" s="1"/>
  <c r="D60" i="113"/>
  <c r="B60"/>
  <c r="I85" i="111"/>
  <c r="B85" s="1"/>
  <c r="L60" i="113"/>
  <c r="M85" i="111"/>
  <c r="D59" i="113"/>
  <c r="B59" s="1"/>
  <c r="I84" i="111"/>
  <c r="B84"/>
  <c r="C59" i="113"/>
  <c r="C84" i="111"/>
  <c r="C58" i="113"/>
  <c r="C83" i="111"/>
  <c r="L55" i="113"/>
  <c r="M80" i="111"/>
  <c r="D54" i="113"/>
  <c r="B54"/>
  <c r="I79" i="111"/>
  <c r="B79" s="1"/>
  <c r="L54" i="113"/>
  <c r="M79" i="111"/>
  <c r="L52" i="113"/>
  <c r="M77" i="111"/>
  <c r="L50" i="113"/>
  <c r="M75" i="111"/>
  <c r="L49" i="113"/>
  <c r="M74" i="111"/>
  <c r="D48" i="113"/>
  <c r="B48"/>
  <c r="I73" i="111"/>
  <c r="B73" s="1"/>
  <c r="L48" i="113"/>
  <c r="M73" i="111"/>
  <c r="D47" i="113"/>
  <c r="B47" s="1"/>
  <c r="I72" i="111"/>
  <c r="B72"/>
  <c r="D46" i="113"/>
  <c r="B46" s="1"/>
  <c r="I71" i="111"/>
  <c r="B71"/>
  <c r="L46" i="113"/>
  <c r="M71" i="111"/>
  <c r="L45" i="113"/>
  <c r="M70" i="111"/>
  <c r="L43" i="113"/>
  <c r="C42"/>
  <c r="C67" i="111"/>
  <c r="C41" i="113"/>
  <c r="C66" i="111"/>
  <c r="C38" i="113"/>
  <c r="C63" i="111"/>
  <c r="I40" i="70"/>
  <c r="C35" i="113"/>
  <c r="C60" i="111"/>
  <c r="C33" i="113"/>
  <c r="C58" i="111"/>
  <c r="C31" i="113"/>
  <c r="C56" i="111"/>
  <c r="C30" i="113"/>
  <c r="C55" i="111"/>
  <c r="L28" i="113"/>
  <c r="M53" i="111"/>
  <c r="D27" i="113"/>
  <c r="B27" s="1"/>
  <c r="I52" i="111"/>
  <c r="B52" s="1"/>
  <c r="C27" i="113"/>
  <c r="C52" i="111"/>
  <c r="D23" i="113"/>
  <c r="B23" s="1"/>
  <c r="I48" i="111"/>
  <c r="B48" s="1"/>
  <c r="L23" i="113"/>
  <c r="M48" i="111"/>
  <c r="D21" i="113"/>
  <c r="B21" s="1"/>
  <c r="L21"/>
  <c r="M46" i="111"/>
  <c r="L20" i="113"/>
  <c r="M45" i="111"/>
  <c r="D19" i="113"/>
  <c r="B19" s="1"/>
  <c r="I44" i="111"/>
  <c r="B44"/>
  <c r="L19" i="113"/>
  <c r="M44" i="111"/>
  <c r="D14" i="113"/>
  <c r="B14"/>
  <c r="I39" i="111"/>
  <c r="B39" s="1"/>
  <c r="C14" i="113"/>
  <c r="C39" i="111"/>
  <c r="L13" i="113"/>
  <c r="M38" i="111"/>
  <c r="L12" i="113"/>
  <c r="M37" i="111"/>
  <c r="C11" i="113"/>
  <c r="C36" i="111"/>
  <c r="C10" i="113"/>
  <c r="C35" i="111"/>
  <c r="C9" i="113"/>
  <c r="C34" i="111"/>
  <c r="D5" i="113"/>
  <c r="B5"/>
  <c r="I30" i="111"/>
  <c r="B30" s="1"/>
  <c r="L5" i="113"/>
  <c r="M30" i="111"/>
  <c r="F74" i="116"/>
  <c r="B14"/>
  <c r="G1329" i="83"/>
  <c r="G1327" i="69"/>
  <c r="AO808" i="83"/>
  <c r="C70" i="113"/>
  <c r="C95" i="111"/>
  <c r="L67" i="113"/>
  <c r="M92" i="111"/>
  <c r="D66" i="113"/>
  <c r="B66" s="1"/>
  <c r="I91" i="111"/>
  <c r="B91"/>
  <c r="L66" i="113"/>
  <c r="M91" i="111"/>
  <c r="C65" i="113"/>
  <c r="C90" i="111"/>
  <c r="L64" i="113"/>
  <c r="M89" i="111"/>
  <c r="C63" i="113"/>
  <c r="C88" i="111"/>
  <c r="D58" i="113"/>
  <c r="B58" s="1"/>
  <c r="I83" i="111"/>
  <c r="B83"/>
  <c r="D56" i="113"/>
  <c r="B56" s="1"/>
  <c r="I81" i="111"/>
  <c r="B81"/>
  <c r="L56" i="113"/>
  <c r="M81" i="111"/>
  <c r="D55" i="113"/>
  <c r="B55"/>
  <c r="I80" i="111"/>
  <c r="B80" s="1"/>
  <c r="L53" i="113"/>
  <c r="M78" i="111"/>
  <c r="D52" i="113"/>
  <c r="B52" s="1"/>
  <c r="I77" i="111"/>
  <c r="B77"/>
  <c r="L51" i="113"/>
  <c r="M76" i="111"/>
  <c r="F76" i="84"/>
  <c r="B76"/>
  <c r="C49" i="113"/>
  <c r="C74" i="111"/>
  <c r="E807" i="40"/>
  <c r="C48" i="113"/>
  <c r="C73" i="111"/>
  <c r="C47" i="113"/>
  <c r="C72" i="111"/>
  <c r="C49" i="86"/>
  <c r="D45" i="113"/>
  <c r="B45" s="1"/>
  <c r="I70" i="111"/>
  <c r="B70"/>
  <c r="C72" i="84"/>
  <c r="D44" i="113"/>
  <c r="B44" s="1"/>
  <c r="I69" i="111"/>
  <c r="B69" s="1"/>
  <c r="L44" i="113"/>
  <c r="M69" i="111"/>
  <c r="D43" i="113"/>
  <c r="B43" s="1"/>
  <c r="I68" i="111"/>
  <c r="B68"/>
  <c r="E45" i="86"/>
  <c r="B45" s="1"/>
  <c r="C40" i="113"/>
  <c r="C65" i="111"/>
  <c r="L39" i="113"/>
  <c r="M64" i="111"/>
  <c r="I63"/>
  <c r="B63"/>
  <c r="D37" i="113"/>
  <c r="B37"/>
  <c r="I62" i="111"/>
  <c r="B62"/>
  <c r="C37" i="113"/>
  <c r="C62" i="111"/>
  <c r="S38" i="86"/>
  <c r="D34" i="113"/>
  <c r="B34" s="1"/>
  <c r="I59" i="111"/>
  <c r="B59"/>
  <c r="L34" i="113"/>
  <c r="M59" i="111"/>
  <c r="D33" i="88"/>
  <c r="B33"/>
  <c r="L33" i="113"/>
  <c r="M58" i="111"/>
  <c r="L32" i="113"/>
  <c r="M57" i="111"/>
  <c r="D30" i="113"/>
  <c r="B30" s="1"/>
  <c r="I55" i="111"/>
  <c r="B55"/>
  <c r="L29" i="113"/>
  <c r="M54" i="111"/>
  <c r="L26" i="113"/>
  <c r="M51" i="111"/>
  <c r="L25" i="88"/>
  <c r="C25" i="113"/>
  <c r="C50" i="111"/>
  <c r="L24" i="113"/>
  <c r="M49" i="111"/>
  <c r="E28" i="56"/>
  <c r="C23" i="88"/>
  <c r="D22" i="113"/>
  <c r="B22" s="1"/>
  <c r="L22"/>
  <c r="M47" i="111"/>
  <c r="D20" i="113"/>
  <c r="B20"/>
  <c r="I45" i="111"/>
  <c r="B45"/>
  <c r="C18" i="113"/>
  <c r="C43" i="111"/>
  <c r="L17" i="113"/>
  <c r="M42" i="111"/>
  <c r="D16" i="113"/>
  <c r="B16"/>
  <c r="I41" i="111"/>
  <c r="B41"/>
  <c r="L16" i="113"/>
  <c r="M41" i="111"/>
  <c r="L15" i="113"/>
  <c r="M40" i="111"/>
  <c r="I36"/>
  <c r="B36" s="1"/>
  <c r="I35"/>
  <c r="B35"/>
  <c r="D9" i="113"/>
  <c r="B9"/>
  <c r="I34" i="111"/>
  <c r="B34"/>
  <c r="D7" i="113"/>
  <c r="B7"/>
  <c r="I32" i="111"/>
  <c r="B32"/>
  <c r="L7" i="113"/>
  <c r="M32" i="111"/>
  <c r="L6" i="113"/>
  <c r="M31" i="111"/>
  <c r="G49" i="116"/>
  <c r="L49"/>
  <c r="F109"/>
  <c r="B109"/>
  <c r="B49"/>
  <c r="D30" i="86"/>
  <c r="E31" i="56"/>
  <c r="B26" i="116"/>
  <c r="AD840" i="83"/>
  <c r="AZ840"/>
  <c r="BV996"/>
  <c r="AO996"/>
  <c r="AO1006"/>
  <c r="AZ1006"/>
  <c r="G831" i="82"/>
  <c r="E1196" i="69"/>
  <c r="A1196" s="1"/>
  <c r="A1197" s="1"/>
  <c r="E1398" i="82"/>
  <c r="A1398" s="1"/>
  <c r="A1399" s="1"/>
  <c r="G969" i="83"/>
  <c r="G967" i="69"/>
  <c r="L699" i="88"/>
  <c r="D663" i="86"/>
  <c r="C637" i="70"/>
  <c r="L545" i="88"/>
  <c r="E531" i="56"/>
  <c r="L395" i="113"/>
  <c r="M420" i="111"/>
  <c r="L393" i="113"/>
  <c r="M418" i="111"/>
  <c r="D395" i="113"/>
  <c r="B395"/>
  <c r="I420" i="111"/>
  <c r="B420" s="1"/>
  <c r="C395" i="113"/>
  <c r="C420" i="111"/>
  <c r="D393" i="113"/>
  <c r="B393" s="1"/>
  <c r="I418" i="111"/>
  <c r="B418"/>
  <c r="O1168" i="82"/>
  <c r="F1168" s="1"/>
  <c r="L394" i="113"/>
  <c r="M419" i="111"/>
  <c r="C393" i="113"/>
  <c r="C418" i="111"/>
  <c r="L422" i="84"/>
  <c r="D394" i="113"/>
  <c r="B394"/>
  <c r="I419" i="111"/>
  <c r="B419" s="1"/>
  <c r="C394" i="113"/>
  <c r="C419" i="111"/>
  <c r="L420" i="84"/>
  <c r="N964" i="69"/>
  <c r="AV1222" i="83"/>
  <c r="AM1166"/>
  <c r="AC1150"/>
  <c r="AL1132"/>
  <c r="AL1133"/>
  <c r="AC1126"/>
  <c r="AD1126" s="1"/>
  <c r="AL1096"/>
  <c r="AL1097"/>
  <c r="AC1076"/>
  <c r="AM1058"/>
  <c r="AO1058"/>
  <c r="AC870"/>
  <c r="AL1258"/>
  <c r="AL1259"/>
  <c r="G21" i="116"/>
  <c r="G81"/>
  <c r="G137"/>
  <c r="G191"/>
  <c r="G247"/>
  <c r="L21"/>
  <c r="B21"/>
  <c r="F81"/>
  <c r="B12"/>
  <c r="F72"/>
  <c r="L72"/>
  <c r="BG1220" i="83"/>
  <c r="BG1206"/>
  <c r="AV1174"/>
  <c r="AW1166"/>
  <c r="AW1167"/>
  <c r="AB1154"/>
  <c r="AV1116"/>
  <c r="AB1354"/>
  <c r="AV1352"/>
  <c r="AM940"/>
  <c r="AO940" s="1"/>
  <c r="AL1352"/>
  <c r="AL1353"/>
  <c r="B230" i="114"/>
  <c r="B224"/>
  <c r="B219"/>
  <c r="B214"/>
  <c r="B208"/>
  <c r="B203"/>
  <c r="B198"/>
  <c r="B229"/>
  <c r="B228"/>
  <c r="B223"/>
  <c r="B217"/>
  <c r="B212"/>
  <c r="B207"/>
  <c r="B201"/>
  <c r="B196"/>
  <c r="B232"/>
  <c r="B227"/>
  <c r="B222"/>
  <c r="B216"/>
  <c r="B211"/>
  <c r="B206"/>
  <c r="B200"/>
  <c r="B231"/>
  <c r="B209"/>
  <c r="B225"/>
  <c r="B204"/>
  <c r="B220"/>
  <c r="B199"/>
  <c r="BR1226" i="83"/>
  <c r="BJ1200"/>
  <c r="BK1200"/>
  <c r="AY1200"/>
  <c r="AZ1200" s="1"/>
  <c r="B215" i="114"/>
  <c r="B161"/>
  <c r="B165"/>
  <c r="B158"/>
  <c r="B169"/>
  <c r="B153"/>
  <c r="B316"/>
  <c r="B308"/>
  <c r="B300"/>
  <c r="B292"/>
  <c r="B284"/>
  <c r="B276"/>
  <c r="B268"/>
  <c r="B315"/>
  <c r="B307"/>
  <c r="B299"/>
  <c r="B291"/>
  <c r="B283"/>
  <c r="B275"/>
  <c r="B313"/>
  <c r="B305"/>
  <c r="B297"/>
  <c r="B289"/>
  <c r="B281"/>
  <c r="B273"/>
  <c r="B320"/>
  <c r="B312"/>
  <c r="B304"/>
  <c r="B296"/>
  <c r="B288"/>
  <c r="B280"/>
  <c r="B272"/>
  <c r="B319"/>
  <c r="B90"/>
  <c r="B105"/>
  <c r="B103"/>
  <c r="B235"/>
  <c r="B255"/>
  <c r="B150"/>
  <c r="B125"/>
  <c r="B130"/>
  <c r="B135"/>
  <c r="B141"/>
  <c r="B146"/>
  <c r="B267"/>
  <c r="B265"/>
  <c r="B335"/>
  <c r="B329"/>
  <c r="B324"/>
  <c r="B334"/>
  <c r="B328"/>
  <c r="B323"/>
  <c r="B332"/>
  <c r="B327"/>
  <c r="B321"/>
  <c r="B331"/>
  <c r="B326"/>
  <c r="B126"/>
  <c r="B132"/>
  <c r="B137"/>
  <c r="B142"/>
  <c r="B148"/>
  <c r="B259"/>
  <c r="B127"/>
  <c r="B133"/>
  <c r="B138"/>
  <c r="B143"/>
  <c r="B260"/>
  <c r="AC12" i="115"/>
  <c r="U12"/>
  <c r="AA17"/>
  <c r="S17"/>
  <c r="T17"/>
  <c r="AB17"/>
  <c r="T16"/>
  <c r="AD16"/>
  <c r="Z18"/>
  <c r="AB18"/>
  <c r="T18"/>
  <c r="AA18"/>
  <c r="U20"/>
  <c r="U16"/>
  <c r="Q23"/>
  <c r="Q24"/>
  <c r="Q34"/>
  <c r="AA34"/>
  <c r="F125" i="116"/>
  <c r="B65"/>
  <c r="V16" i="115"/>
  <c r="S25"/>
  <c r="AB25"/>
  <c r="AA25"/>
  <c r="V31"/>
  <c r="AD31"/>
  <c r="Z31"/>
  <c r="W37"/>
  <c r="C229" i="116"/>
  <c r="C176"/>
  <c r="C125"/>
  <c r="C120"/>
  <c r="C5"/>
  <c r="C181"/>
  <c r="W18" i="115"/>
  <c r="Q26"/>
  <c r="AC31"/>
  <c r="F181" i="116"/>
  <c r="B181"/>
  <c r="B125"/>
  <c r="B72"/>
  <c r="AC23" i="115"/>
  <c r="W23"/>
  <c r="AD23"/>
  <c r="V23"/>
  <c r="D16" i="83"/>
  <c r="AA16"/>
  <c r="D14" i="82"/>
  <c r="D14" i="69"/>
  <c r="C312" i="82"/>
  <c r="C312" i="69"/>
  <c r="D180" i="82"/>
  <c r="D202" i="83"/>
  <c r="AA202"/>
  <c r="D200" i="82"/>
  <c r="D200" i="69"/>
  <c r="D732"/>
  <c r="D734" i="83"/>
  <c r="AA734" s="1"/>
  <c r="D732" i="82"/>
  <c r="F161" i="116"/>
  <c r="B105"/>
  <c r="M70"/>
  <c r="B70"/>
  <c r="F128"/>
  <c r="B128"/>
  <c r="AX75" i="62"/>
  <c r="AZ32" i="99"/>
  <c r="T32"/>
  <c r="AV32"/>
  <c r="E272" i="116"/>
  <c r="T232" i="83"/>
  <c r="G232"/>
  <c r="P230" i="82"/>
  <c r="G230" s="1"/>
  <c r="D312"/>
  <c r="D314" i="83"/>
  <c r="AA314"/>
  <c r="D312" i="69"/>
  <c r="D500"/>
  <c r="P678" i="82"/>
  <c r="G678" s="1"/>
  <c r="T680" i="83"/>
  <c r="G680"/>
  <c r="P678" i="69"/>
  <c r="G678" s="1"/>
  <c r="G106" i="116"/>
  <c r="D660" i="69"/>
  <c r="D660" i="82"/>
  <c r="D240" i="69"/>
  <c r="D240" i="82"/>
  <c r="D242" i="83"/>
  <c r="AA242"/>
  <c r="F136" i="116"/>
  <c r="F190"/>
  <c r="F246"/>
  <c r="B136"/>
  <c r="B80"/>
  <c r="AD13" i="6"/>
  <c r="AZ1346" i="83"/>
  <c r="BK1346"/>
  <c r="AP75" i="62"/>
  <c r="J75"/>
  <c r="L32" i="99"/>
  <c r="AR32"/>
  <c r="N32"/>
  <c r="S26" i="115"/>
  <c r="Z26"/>
  <c r="W26"/>
  <c r="V26"/>
  <c r="Y26"/>
  <c r="D96" i="82"/>
  <c r="D96" i="69"/>
  <c r="D98" i="83"/>
  <c r="AA98" s="1"/>
  <c r="D146"/>
  <c r="AA146" s="1"/>
  <c r="D254"/>
  <c r="AA254"/>
  <c r="D252" i="82"/>
  <c r="D252" i="69"/>
  <c r="C450"/>
  <c r="D328"/>
  <c r="B89" i="116"/>
  <c r="F145"/>
  <c r="F199"/>
  <c r="B199"/>
  <c r="AV75" i="62"/>
  <c r="AN32" i="99"/>
  <c r="C175"/>
  <c r="C95"/>
  <c r="U34" i="115"/>
  <c r="V34"/>
  <c r="V24"/>
  <c r="AD24"/>
  <c r="T24"/>
  <c r="U24"/>
  <c r="Y24"/>
  <c r="AA24"/>
  <c r="AB24"/>
  <c r="X24"/>
  <c r="Z24"/>
  <c r="W24"/>
  <c r="AC24"/>
  <c r="S24"/>
  <c r="D276" i="82"/>
  <c r="T310" i="83"/>
  <c r="G310" s="1"/>
  <c r="P308" i="69"/>
  <c r="G308"/>
  <c r="P308" i="82"/>
  <c r="G308"/>
  <c r="P560"/>
  <c r="G560"/>
  <c r="P560" i="69"/>
  <c r="G560"/>
  <c r="T562" i="83"/>
  <c r="G562"/>
  <c r="I86" i="62"/>
  <c r="H86"/>
  <c r="M86"/>
  <c r="S86"/>
  <c r="U86"/>
  <c r="AZ86"/>
  <c r="Q86"/>
  <c r="O86"/>
  <c r="N86"/>
  <c r="K86"/>
  <c r="G86"/>
  <c r="D177"/>
  <c r="D97"/>
  <c r="AX32" i="99"/>
  <c r="R32"/>
  <c r="G163" i="116"/>
  <c r="F86" i="62"/>
  <c r="AL86"/>
  <c r="T86"/>
  <c r="AD314" i="83"/>
  <c r="AZ314"/>
  <c r="AD662"/>
  <c r="BV662"/>
  <c r="BK662"/>
  <c r="AD242"/>
  <c r="BV242"/>
  <c r="P86" i="62"/>
  <c r="AV86"/>
  <c r="AN86"/>
  <c r="AX86"/>
  <c r="R86"/>
  <c r="C106" i="99"/>
  <c r="C117"/>
  <c r="C193"/>
  <c r="C181"/>
  <c r="B145" i="116"/>
  <c r="D183" i="62"/>
  <c r="I97"/>
  <c r="H97"/>
  <c r="D108"/>
  <c r="G108"/>
  <c r="Q97"/>
  <c r="S97"/>
  <c r="U97"/>
  <c r="AZ97"/>
  <c r="M97"/>
  <c r="G97"/>
  <c r="K97"/>
  <c r="AP97"/>
  <c r="O97"/>
  <c r="N97"/>
  <c r="L86"/>
  <c r="AR86"/>
  <c r="F237" i="116"/>
  <c r="B237"/>
  <c r="AR97" i="62"/>
  <c r="L97"/>
  <c r="Q108"/>
  <c r="AV108"/>
  <c r="AT97"/>
  <c r="J97"/>
  <c r="R97"/>
  <c r="AX97"/>
  <c r="AL97"/>
  <c r="F97"/>
  <c r="AV97"/>
  <c r="P97"/>
  <c r="D19" i="110"/>
  <c r="AZ1084" i="83"/>
  <c r="AD1084"/>
  <c r="P1022" i="82"/>
  <c r="G1022"/>
  <c r="T1024" i="83"/>
  <c r="G1024" s="1"/>
  <c r="P1022" i="69"/>
  <c r="G1022" s="1"/>
  <c r="AO660" i="83"/>
  <c r="BV660"/>
  <c r="AZ660"/>
  <c r="BK660"/>
  <c r="BV778"/>
  <c r="AZ778"/>
  <c r="AO778"/>
  <c r="E213" i="116"/>
  <c r="R147" i="99"/>
  <c r="R143"/>
  <c r="G75"/>
  <c r="U75"/>
  <c r="O75"/>
  <c r="D171"/>
  <c r="I75"/>
  <c r="M75"/>
  <c r="K75"/>
  <c r="Q75"/>
  <c r="S75"/>
  <c r="D86"/>
  <c r="C1360" i="82"/>
  <c r="BV1386" i="83"/>
  <c r="C182" i="116"/>
  <c r="R165"/>
  <c r="BV822" i="83"/>
  <c r="AD822"/>
  <c r="AZ822"/>
  <c r="J86" i="62"/>
  <c r="AP86"/>
  <c r="P1134" i="69"/>
  <c r="G1134"/>
  <c r="P1134" i="82"/>
  <c r="G1134" s="1"/>
  <c r="T1136" i="83"/>
  <c r="G1136"/>
  <c r="L52" i="99"/>
  <c r="AR52"/>
  <c r="C452" i="83"/>
  <c r="C450" i="82"/>
  <c r="AD1264" i="83"/>
  <c r="AZ1028"/>
  <c r="BV1028"/>
  <c r="AD1028"/>
  <c r="P32" i="99"/>
  <c r="AD1260" i="83"/>
  <c r="AZ1260"/>
  <c r="M71" i="116"/>
  <c r="B71"/>
  <c r="O72" i="99"/>
  <c r="U72"/>
  <c r="I72"/>
  <c r="G72"/>
  <c r="M72"/>
  <c r="S72"/>
  <c r="K72"/>
  <c r="D83"/>
  <c r="Q72"/>
  <c r="D168"/>
  <c r="AZ516" i="83"/>
  <c r="D664" i="69"/>
  <c r="D664" i="82"/>
  <c r="D666" i="83"/>
  <c r="AA666" s="1"/>
  <c r="P244" i="82"/>
  <c r="G244"/>
  <c r="T246" i="83"/>
  <c r="G246" s="1"/>
  <c r="P244" i="69"/>
  <c r="G244"/>
  <c r="E208" i="116"/>
  <c r="E198"/>
  <c r="T1020" i="83"/>
  <c r="G1020"/>
  <c r="P1018" i="69"/>
  <c r="G1018"/>
  <c r="P1018" i="82"/>
  <c r="G1018"/>
  <c r="D1318" i="83"/>
  <c r="AA1318"/>
  <c r="D1316" i="69"/>
  <c r="D178" i="83"/>
  <c r="AA178" s="1"/>
  <c r="BV178" s="1"/>
  <c r="D176" i="82"/>
  <c r="D176" i="69"/>
  <c r="C54" i="62"/>
  <c r="C158"/>
  <c r="AN97"/>
  <c r="AD34" i="115"/>
  <c r="B81" i="116"/>
  <c r="G52" i="99"/>
  <c r="R41"/>
  <c r="AX41"/>
  <c r="D1108" i="82"/>
  <c r="D1108" i="69"/>
  <c r="C1286" i="83"/>
  <c r="C1284" i="69"/>
  <c r="AO256" i="83"/>
  <c r="AZ256"/>
  <c r="C548"/>
  <c r="C546" i="82"/>
  <c r="C546" i="69"/>
  <c r="P304"/>
  <c r="G304"/>
  <c r="T306" i="83"/>
  <c r="G306" s="1"/>
  <c r="I32" i="62"/>
  <c r="K32"/>
  <c r="U32"/>
  <c r="S32"/>
  <c r="G32"/>
  <c r="M32"/>
  <c r="O32"/>
  <c r="D161"/>
  <c r="D71"/>
  <c r="BK20" i="83"/>
  <c r="AF1032"/>
  <c r="AE1032"/>
  <c r="AG1032"/>
  <c r="AH1032"/>
  <c r="AI1032"/>
  <c r="AJ1032"/>
  <c r="T97" i="62"/>
  <c r="Z34" i="115"/>
  <c r="T52" i="99"/>
  <c r="O149" i="47"/>
  <c r="F137" i="116"/>
  <c r="B137"/>
  <c r="T23" i="115"/>
  <c r="Z23"/>
  <c r="X23"/>
  <c r="Y23"/>
  <c r="S23"/>
  <c r="AA23"/>
  <c r="U23"/>
  <c r="P994" i="69"/>
  <c r="G994"/>
  <c r="T1350" i="83"/>
  <c r="G1350" s="1"/>
  <c r="I52" i="99"/>
  <c r="F194" i="116"/>
  <c r="B194"/>
  <c r="P1070" i="82"/>
  <c r="G1070" s="1"/>
  <c r="C996" i="83"/>
  <c r="P996" i="69"/>
  <c r="G996" s="1"/>
  <c r="G998" i="83"/>
  <c r="P996" i="82"/>
  <c r="G996" s="1"/>
  <c r="R141" i="62"/>
  <c r="R137"/>
  <c r="Q32"/>
  <c r="AD428" i="83"/>
  <c r="AO144"/>
  <c r="BK144"/>
  <c r="AZ164"/>
  <c r="AD1192"/>
  <c r="AZ1192"/>
  <c r="BK704"/>
  <c r="C1002" i="69"/>
  <c r="C1004" i="83"/>
  <c r="C1002" i="82"/>
  <c r="AZ184" i="83"/>
  <c r="BK184"/>
  <c r="BV184"/>
  <c r="AD184"/>
  <c r="D1144" i="82"/>
  <c r="D1144" i="69"/>
  <c r="AZ738" i="83"/>
  <c r="BK738"/>
  <c r="AD738"/>
  <c r="BV738"/>
  <c r="AZ348"/>
  <c r="BK348"/>
  <c r="AO348"/>
  <c r="BV836"/>
  <c r="AZ200"/>
  <c r="AO200"/>
  <c r="BV200"/>
  <c r="AD200"/>
  <c r="BK306"/>
  <c r="BV306"/>
  <c r="AO306"/>
  <c r="AZ306"/>
  <c r="E654"/>
  <c r="A654" s="1"/>
  <c r="A655" s="1"/>
  <c r="E652" i="82"/>
  <c r="A652" s="1"/>
  <c r="A653" s="1"/>
  <c r="A652" i="69"/>
  <c r="A653" s="1"/>
  <c r="P756"/>
  <c r="G756"/>
  <c r="P756" i="82"/>
  <c r="G756"/>
  <c r="T758" i="83"/>
  <c r="G758"/>
  <c r="C204"/>
  <c r="C202" i="82"/>
  <c r="C314" i="69"/>
  <c r="C316" i="83"/>
  <c r="C314" i="82"/>
  <c r="C426" i="69"/>
  <c r="C426" i="82"/>
  <c r="E510" i="69"/>
  <c r="A510"/>
  <c r="A511" s="1"/>
  <c r="E512" i="83"/>
  <c r="A512"/>
  <c r="A513"/>
  <c r="E510" i="82"/>
  <c r="A510" s="1"/>
  <c r="A511" s="1"/>
  <c r="D88" i="69"/>
  <c r="D88" i="82"/>
  <c r="D90" i="83"/>
  <c r="AA90"/>
  <c r="D260" i="69"/>
  <c r="D262" i="83"/>
  <c r="AA262" s="1"/>
  <c r="D364" i="69"/>
  <c r="D366" i="83"/>
  <c r="AA366"/>
  <c r="AZ366" s="1"/>
  <c r="D364" i="82"/>
  <c r="D424"/>
  <c r="D426" i="83"/>
  <c r="AA426"/>
  <c r="D424" i="69"/>
  <c r="AD582" i="83"/>
  <c r="D646"/>
  <c r="AA646"/>
  <c r="D644" i="82"/>
  <c r="D66"/>
  <c r="D66" i="69"/>
  <c r="D740"/>
  <c r="D742" i="83"/>
  <c r="AA742" s="1"/>
  <c r="F141" i="99"/>
  <c r="F137"/>
  <c r="D68" i="83"/>
  <c r="AA68" s="1"/>
  <c r="D652" i="69"/>
  <c r="D652" i="82"/>
  <c r="D654" i="83"/>
  <c r="AA654"/>
  <c r="AO654" s="1"/>
  <c r="BK758"/>
  <c r="AO758"/>
  <c r="BV758"/>
  <c r="C153" i="62"/>
  <c r="C44"/>
  <c r="B74" i="116"/>
  <c r="M74"/>
  <c r="BK1348" i="83"/>
  <c r="E1098"/>
  <c r="A1098"/>
  <c r="A1099" s="1"/>
  <c r="E1096" i="82"/>
  <c r="A1096"/>
  <c r="A1097"/>
  <c r="C163" i="62"/>
  <c r="C73"/>
  <c r="BK570" i="83"/>
  <c r="BV570"/>
  <c r="AZ570"/>
  <c r="AO806"/>
  <c r="BV1222"/>
  <c r="BK1222"/>
  <c r="AO1222"/>
  <c r="AD1222"/>
  <c r="AZ1222"/>
  <c r="BV358"/>
  <c r="AO358"/>
  <c r="AZ358"/>
  <c r="C98" i="69"/>
  <c r="C98" i="82"/>
  <c r="C100" i="83"/>
  <c r="DL83" i="49"/>
  <c r="AK83"/>
  <c r="BH83"/>
  <c r="BY83"/>
  <c r="CN83"/>
  <c r="AU83"/>
  <c r="CW83"/>
  <c r="DD83"/>
  <c r="BR83"/>
  <c r="BP83"/>
  <c r="BX83"/>
  <c r="AT83"/>
  <c r="AE83"/>
  <c r="CP83"/>
  <c r="BS83"/>
  <c r="AN83"/>
  <c r="CK83"/>
  <c r="AV83"/>
  <c r="BK83"/>
  <c r="AL83"/>
  <c r="CM83"/>
  <c r="AD83"/>
  <c r="BL83"/>
  <c r="AP83"/>
  <c r="CF83"/>
  <c r="DE83"/>
  <c r="DB83"/>
  <c r="DI83"/>
  <c r="BT83"/>
  <c r="DK83"/>
  <c r="CD83"/>
  <c r="CO83"/>
  <c r="BJ83"/>
  <c r="CE83"/>
  <c r="BI83"/>
  <c r="BN83"/>
  <c r="CL83"/>
  <c r="AJ83"/>
  <c r="DA83"/>
  <c r="DG83"/>
  <c r="BF83"/>
  <c r="BG83"/>
  <c r="DC83"/>
  <c r="AZ83"/>
  <c r="AY83"/>
  <c r="CC83"/>
  <c r="BU83"/>
  <c r="AH83"/>
  <c r="BW83"/>
  <c r="CS83"/>
  <c r="AX83"/>
  <c r="CA83"/>
  <c r="BZ83"/>
  <c r="BO83"/>
  <c r="CJ83"/>
  <c r="AG83"/>
  <c r="AW83"/>
  <c r="CV83"/>
  <c r="CT83"/>
  <c r="AS83"/>
  <c r="AF83"/>
  <c r="DJ83"/>
  <c r="AB83"/>
  <c r="AQ83"/>
  <c r="CZ83"/>
  <c r="CG83"/>
  <c r="BA83"/>
  <c r="CB83"/>
  <c r="BB83"/>
  <c r="BV83"/>
  <c r="CQ83"/>
  <c r="BC83"/>
  <c r="CR83"/>
  <c r="CY83"/>
  <c r="AC83"/>
  <c r="BE83"/>
  <c r="DF83"/>
  <c r="DH83"/>
  <c r="AI83"/>
  <c r="BQ83"/>
  <c r="CH83"/>
  <c r="CU83"/>
  <c r="BD83"/>
  <c r="CX83"/>
  <c r="B114" i="116"/>
  <c r="AT86" i="62"/>
  <c r="D78" i="83"/>
  <c r="AA78"/>
  <c r="F157" i="116"/>
  <c r="P994" i="82"/>
  <c r="G994" s="1"/>
  <c r="E1096" i="69"/>
  <c r="A1096"/>
  <c r="A1097" s="1"/>
  <c r="E249" i="116"/>
  <c r="D161" i="99"/>
  <c r="P44" i="62"/>
  <c r="J33"/>
  <c r="P1332" i="82"/>
  <c r="G1332"/>
  <c r="P1070" i="69"/>
  <c r="G1070"/>
  <c r="P1118" i="82"/>
  <c r="G1118"/>
  <c r="P1118" i="69"/>
  <c r="G1118"/>
  <c r="T1120" i="83"/>
  <c r="G1120"/>
  <c r="E40" i="99"/>
  <c r="P143" i="62"/>
  <c r="P147"/>
  <c r="D152"/>
  <c r="D43"/>
  <c r="BV428" i="83"/>
  <c r="AD494"/>
  <c r="BV494"/>
  <c r="AD1200"/>
  <c r="AO1200"/>
  <c r="AZ248"/>
  <c r="AD248"/>
  <c r="P1112" i="82"/>
  <c r="G1112"/>
  <c r="C1020"/>
  <c r="C1020" i="69"/>
  <c r="E1292" i="83"/>
  <c r="A1292"/>
  <c r="A1293" s="1"/>
  <c r="E1290" i="82"/>
  <c r="A1290"/>
  <c r="A1291" s="1"/>
  <c r="P1340" i="69"/>
  <c r="G1340"/>
  <c r="C1072"/>
  <c r="C1074" i="83"/>
  <c r="D186" i="82"/>
  <c r="D188" i="83"/>
  <c r="AA188"/>
  <c r="D186" i="69"/>
  <c r="C918" i="82"/>
  <c r="C920" i="83"/>
  <c r="AD1262"/>
  <c r="AZ1262"/>
  <c r="BV472"/>
  <c r="AZ472"/>
  <c r="BV1332"/>
  <c r="AO1332"/>
  <c r="AD888"/>
  <c r="BK888"/>
  <c r="AZ578"/>
  <c r="C96"/>
  <c r="C94" i="82"/>
  <c r="T124" i="83"/>
  <c r="G124"/>
  <c r="P122" i="82"/>
  <c r="G122" s="1"/>
  <c r="P366" i="69"/>
  <c r="G366"/>
  <c r="P366" i="82"/>
  <c r="G366" s="1"/>
  <c r="P342"/>
  <c r="G342"/>
  <c r="P342" i="69"/>
  <c r="G342" s="1"/>
  <c r="T344" i="83"/>
  <c r="G344"/>
  <c r="C518" i="82"/>
  <c r="C520" i="83"/>
  <c r="C626" i="69"/>
  <c r="C628" i="83"/>
  <c r="C626" i="82"/>
  <c r="E332" i="83"/>
  <c r="A332" s="1"/>
  <c r="A333" s="1"/>
  <c r="C54" i="69"/>
  <c r="C56" i="83"/>
  <c r="C54" i="82"/>
  <c r="D222" i="83"/>
  <c r="AA222" s="1"/>
  <c r="D220" i="82"/>
  <c r="AO1052" i="83"/>
  <c r="AZ1052"/>
  <c r="G532"/>
  <c r="P530" i="82"/>
  <c r="G530" s="1"/>
  <c r="D656"/>
  <c r="D658" i="83"/>
  <c r="AA658"/>
  <c r="D656" i="69"/>
  <c r="W34" i="115"/>
  <c r="T34"/>
  <c r="AB34"/>
  <c r="Y34"/>
  <c r="AC34"/>
  <c r="S34"/>
  <c r="X34"/>
  <c r="E265" i="116"/>
  <c r="C806" i="83"/>
  <c r="C804" i="69"/>
  <c r="AZ792" i="83"/>
  <c r="AO792"/>
  <c r="BV792"/>
  <c r="BK792"/>
  <c r="AD792"/>
  <c r="E1342" i="69"/>
  <c r="A1342"/>
  <c r="A1343"/>
  <c r="E1342" i="82"/>
  <c r="A1342" s="1"/>
  <c r="A1343" s="1"/>
  <c r="T30" i="99"/>
  <c r="AZ30"/>
  <c r="P1170" i="69"/>
  <c r="G1170" s="1"/>
  <c r="BK1112" i="83"/>
  <c r="AD304"/>
  <c r="AO304"/>
  <c r="AZ1212"/>
  <c r="AZ870"/>
  <c r="BK130"/>
  <c r="AO130"/>
  <c r="BV130"/>
  <c r="AD130"/>
  <c r="D9" i="110"/>
  <c r="K171" i="109"/>
  <c r="L172" s="1"/>
  <c r="D424" i="83"/>
  <c r="AA424" s="1"/>
  <c r="D422" i="69"/>
  <c r="E696" i="83"/>
  <c r="A696"/>
  <c r="A697" s="1"/>
  <c r="E694" i="82"/>
  <c r="A694"/>
  <c r="A695"/>
  <c r="J20" i="62"/>
  <c r="AP20"/>
  <c r="AJ1178" i="83"/>
  <c r="AH1178"/>
  <c r="E140" i="116"/>
  <c r="M108" i="62"/>
  <c r="I108"/>
  <c r="S108"/>
  <c r="O108"/>
  <c r="D76" i="69"/>
  <c r="U26" i="115"/>
  <c r="AB26"/>
  <c r="X26"/>
  <c r="T26"/>
  <c r="AC26"/>
  <c r="AA26"/>
  <c r="AD26"/>
  <c r="F156" i="116"/>
  <c r="F209"/>
  <c r="B209"/>
  <c r="AD806" i="83"/>
  <c r="BV1238"/>
  <c r="P1348" i="82"/>
  <c r="G1348"/>
  <c r="E212" i="116"/>
  <c r="E227"/>
  <c r="G227"/>
  <c r="T1334" i="83"/>
  <c r="G1334"/>
  <c r="R33" i="62"/>
  <c r="P21" i="99"/>
  <c r="AV21"/>
  <c r="N24" i="62"/>
  <c r="AD386" i="83"/>
  <c r="AD288"/>
  <c r="AZ304"/>
  <c r="BV174"/>
  <c r="T1114"/>
  <c r="G1114" s="1"/>
  <c r="AO982"/>
  <c r="AD982"/>
  <c r="C1284" i="82"/>
  <c r="C1034" i="83"/>
  <c r="C1226" i="82"/>
  <c r="BK904" i="83"/>
  <c r="AD904"/>
  <c r="AE1178"/>
  <c r="BK60"/>
  <c r="P702" i="82"/>
  <c r="G702"/>
  <c r="T704" i="83"/>
  <c r="G704" s="1"/>
  <c r="D1174"/>
  <c r="AA1174" s="1"/>
  <c r="D1172" i="69"/>
  <c r="D1172" i="82"/>
  <c r="BK1000" i="83"/>
  <c r="BV1000"/>
  <c r="AZ176"/>
  <c r="BK176"/>
  <c r="AO176"/>
  <c r="AD1340"/>
  <c r="AD344"/>
  <c r="BV344"/>
  <c r="AZ344"/>
  <c r="AO344"/>
  <c r="AM83" i="49"/>
  <c r="D636" i="83"/>
  <c r="AA636" s="1"/>
  <c r="D634" i="82"/>
  <c r="D258"/>
  <c r="E740" i="69"/>
  <c r="A740" s="1"/>
  <c r="A741" s="1"/>
  <c r="E740" i="82"/>
  <c r="A740"/>
  <c r="A741" s="1"/>
  <c r="C680" i="69"/>
  <c r="C680" i="82"/>
  <c r="C682" i="83"/>
  <c r="AK30"/>
  <c r="AZ280"/>
  <c r="E106" i="82"/>
  <c r="A106" s="1"/>
  <c r="A107" s="1"/>
  <c r="E106" i="69"/>
  <c r="A106" s="1"/>
  <c r="A107" s="1"/>
  <c r="E108" i="83"/>
  <c r="A108"/>
  <c r="A109"/>
  <c r="AZ532"/>
  <c r="BV532"/>
  <c r="BV1326"/>
  <c r="BK818"/>
  <c r="AD818"/>
  <c r="P1172" i="69"/>
  <c r="G1172"/>
  <c r="P1172" i="82"/>
  <c r="G1172"/>
  <c r="T1174" i="83"/>
  <c r="G1174"/>
  <c r="AZ428"/>
  <c r="BK428"/>
  <c r="AP32" i="99"/>
  <c r="AO35"/>
  <c r="J152"/>
  <c r="P41"/>
  <c r="K52"/>
  <c r="Q52"/>
  <c r="O52"/>
  <c r="S52"/>
  <c r="D162"/>
  <c r="C1380" i="69"/>
  <c r="C1380" i="82"/>
  <c r="D1154"/>
  <c r="D1154" i="69"/>
  <c r="AR34" i="99"/>
  <c r="L34"/>
  <c r="BV50" i="83"/>
  <c r="BK50"/>
  <c r="BV244"/>
  <c r="BK244"/>
  <c r="AA1404"/>
  <c r="D1402" i="69"/>
  <c r="C1118" i="83"/>
  <c r="C1116" i="82"/>
  <c r="BV1370" i="83"/>
  <c r="AZ1370"/>
  <c r="AD600"/>
  <c r="BK224"/>
  <c r="AO224"/>
  <c r="AO252"/>
  <c r="BK252"/>
  <c r="BV252"/>
  <c r="AZ252"/>
  <c r="T180"/>
  <c r="G180"/>
  <c r="P178" i="69"/>
  <c r="G178" s="1"/>
  <c r="P178" i="82"/>
  <c r="G178"/>
  <c r="E436" i="69"/>
  <c r="A436"/>
  <c r="A437"/>
  <c r="E438" i="83"/>
  <c r="A438"/>
  <c r="A439"/>
  <c r="E436" i="82"/>
  <c r="A436" s="1"/>
  <c r="A437" s="1"/>
  <c r="E416" i="69"/>
  <c r="A416"/>
  <c r="A417" s="1"/>
  <c r="E418" i="83"/>
  <c r="A418"/>
  <c r="A419"/>
  <c r="E698"/>
  <c r="A698"/>
  <c r="A699"/>
  <c r="E696" i="82"/>
  <c r="A696" s="1"/>
  <c r="A697" s="1"/>
  <c r="E696" i="69"/>
  <c r="A696" s="1"/>
  <c r="A697" s="1"/>
  <c r="AL75" i="62"/>
  <c r="AO242" i="83"/>
  <c r="AZ242"/>
  <c r="BK242"/>
  <c r="AB23" i="115"/>
  <c r="AZ806" i="83"/>
  <c r="E261" i="116"/>
  <c r="M68"/>
  <c r="AD50" i="83"/>
  <c r="H56" i="99"/>
  <c r="AN56"/>
  <c r="P530" i="69"/>
  <c r="G530"/>
  <c r="C504" i="83"/>
  <c r="BV1194"/>
  <c r="BK1194"/>
  <c r="C1310"/>
  <c r="C1308" i="69"/>
  <c r="C168"/>
  <c r="C1386" i="83"/>
  <c r="BK238"/>
  <c r="AZ238"/>
  <c r="BV464"/>
  <c r="AZ464"/>
  <c r="BK464"/>
  <c r="AD464"/>
  <c r="AO464"/>
  <c r="AZ234"/>
  <c r="AO234"/>
  <c r="BK640"/>
  <c r="BV640"/>
  <c r="AD720"/>
  <c r="BK720"/>
  <c r="AZ936"/>
  <c r="BK936"/>
  <c r="AO936"/>
  <c r="BV936"/>
  <c r="BK868"/>
  <c r="AZ868"/>
  <c r="AD318"/>
  <c r="AZ318"/>
  <c r="AO318"/>
  <c r="BK318"/>
  <c r="AO83" i="49"/>
  <c r="C234" i="69"/>
  <c r="C236" i="83"/>
  <c r="C234" i="82"/>
  <c r="E240"/>
  <c r="A240"/>
  <c r="A241"/>
  <c r="E242" i="83"/>
  <c r="A242" s="1"/>
  <c r="A243" s="1"/>
  <c r="P206" i="69"/>
  <c r="G206" s="1"/>
  <c r="E618"/>
  <c r="A618"/>
  <c r="A619"/>
  <c r="E618" i="82"/>
  <c r="A618" s="1"/>
  <c r="A619" s="1"/>
  <c r="E620" i="83"/>
  <c r="A620" s="1"/>
  <c r="A621" s="1"/>
  <c r="P706" i="82"/>
  <c r="G706" s="1"/>
  <c r="D406"/>
  <c r="D408" i="83"/>
  <c r="AA408"/>
  <c r="D406" i="69"/>
  <c r="D438"/>
  <c r="D438" i="82"/>
  <c r="D440" i="83"/>
  <c r="AA440" s="1"/>
  <c r="E526" i="82"/>
  <c r="A526"/>
  <c r="A527"/>
  <c r="E526" i="69"/>
  <c r="A526" s="1"/>
  <c r="A527" s="1"/>
  <c r="E528" i="83"/>
  <c r="A528" s="1"/>
  <c r="A529" s="1"/>
  <c r="CZ81" i="49"/>
  <c r="DE81"/>
  <c r="AU81"/>
  <c r="BR81"/>
  <c r="CB81"/>
  <c r="BO81"/>
  <c r="DL81"/>
  <c r="BM81"/>
  <c r="BF81"/>
  <c r="DH81"/>
  <c r="CM81"/>
  <c r="CX81"/>
  <c r="AZ81"/>
  <c r="AQ81"/>
  <c r="DD81"/>
  <c r="BZ81"/>
  <c r="AY81"/>
  <c r="CW81"/>
  <c r="CO81"/>
  <c r="BI81"/>
  <c r="DA81"/>
  <c r="CF81"/>
  <c r="DG81"/>
  <c r="AK81"/>
  <c r="CV81"/>
  <c r="BD81"/>
  <c r="BP81"/>
  <c r="BN81"/>
  <c r="CA81"/>
  <c r="BA81"/>
  <c r="CI81"/>
  <c r="DJ81"/>
  <c r="AG81"/>
  <c r="BV81"/>
  <c r="BJ81"/>
  <c r="BW81"/>
  <c r="BS81"/>
  <c r="BK81"/>
  <c r="CY81"/>
  <c r="AL81"/>
  <c r="CU81"/>
  <c r="CJ81"/>
  <c r="AI81"/>
  <c r="DI81"/>
  <c r="AE81"/>
  <c r="BH81"/>
  <c r="AP81"/>
  <c r="CQ81"/>
  <c r="DF81"/>
  <c r="AD81"/>
  <c r="BT81"/>
  <c r="BE81"/>
  <c r="AF81"/>
  <c r="AR81"/>
  <c r="AV81"/>
  <c r="AC81"/>
  <c r="CL81"/>
  <c r="AS81"/>
  <c r="CS81"/>
  <c r="BC81"/>
  <c r="BL81"/>
  <c r="BU81"/>
  <c r="CE81"/>
  <c r="CC81"/>
  <c r="CN81"/>
  <c r="CP81"/>
  <c r="AX81"/>
  <c r="BX81"/>
  <c r="BG81"/>
  <c r="AJ81"/>
  <c r="CT81"/>
  <c r="AO81"/>
  <c r="CK81"/>
  <c r="AT81"/>
  <c r="CH81"/>
  <c r="BQ81"/>
  <c r="AW81"/>
  <c r="CD81"/>
  <c r="DB81"/>
  <c r="AM81"/>
  <c r="BY81"/>
  <c r="CG81"/>
  <c r="BB81"/>
  <c r="BK914" i="83"/>
  <c r="AO914"/>
  <c r="BV914"/>
  <c r="AD914"/>
  <c r="AZ914"/>
  <c r="E660" i="82"/>
  <c r="A660"/>
  <c r="A661" s="1"/>
  <c r="E660" i="69"/>
  <c r="A660"/>
  <c r="A661"/>
  <c r="E662" i="83"/>
  <c r="A662"/>
  <c r="A663"/>
  <c r="C1212"/>
  <c r="C1210" i="82"/>
  <c r="D1334"/>
  <c r="D1334" i="69"/>
  <c r="D166" i="99"/>
  <c r="K56"/>
  <c r="O56"/>
  <c r="D76"/>
  <c r="U56"/>
  <c r="J45"/>
  <c r="AP45"/>
  <c r="D1186" i="83"/>
  <c r="AA1186"/>
  <c r="AZ1186" s="1"/>
  <c r="D1184" i="69"/>
  <c r="P1050" i="82"/>
  <c r="G1050"/>
  <c r="T1052" i="83"/>
  <c r="G1052" s="1"/>
  <c r="T1048"/>
  <c r="G1048" s="1"/>
  <c r="P1046" i="69"/>
  <c r="G1046"/>
  <c r="P276" i="82"/>
  <c r="G276"/>
  <c r="AK942" i="83"/>
  <c r="C996" i="69"/>
  <c r="C998" i="83"/>
  <c r="C996" i="82"/>
  <c r="T1056" i="83"/>
  <c r="G1056" s="1"/>
  <c r="P1054" i="69"/>
  <c r="G1054"/>
  <c r="C920"/>
  <c r="D1296" i="83"/>
  <c r="AA1296" s="1"/>
  <c r="AZ460"/>
  <c r="AZ120"/>
  <c r="AO120"/>
  <c r="AD120"/>
  <c r="BV120"/>
  <c r="AO1104"/>
  <c r="AO684"/>
  <c r="AZ1076"/>
  <c r="AD978"/>
  <c r="AO978"/>
  <c r="BV978"/>
  <c r="BK978"/>
  <c r="AD1030"/>
  <c r="AO776"/>
  <c r="BV776"/>
  <c r="AD776"/>
  <c r="BV150"/>
  <c r="AD150"/>
  <c r="P326" i="69"/>
  <c r="G326" s="1"/>
  <c r="T328" i="83"/>
  <c r="G328"/>
  <c r="C210" i="82"/>
  <c r="E544"/>
  <c r="A544"/>
  <c r="A545" s="1"/>
  <c r="E424" i="83"/>
  <c r="A424" s="1"/>
  <c r="A425" s="1"/>
  <c r="C222"/>
  <c r="C220" i="69"/>
  <c r="C220" i="82"/>
  <c r="BV14" i="83"/>
  <c r="AO14"/>
  <c r="DL75" i="49"/>
  <c r="DB75"/>
  <c r="BU75"/>
  <c r="CI75"/>
  <c r="CR75"/>
  <c r="BJ75"/>
  <c r="DC75"/>
  <c r="BO75"/>
  <c r="CW75"/>
  <c r="CB75"/>
  <c r="CK75"/>
  <c r="BH75"/>
  <c r="CF75"/>
  <c r="BZ75"/>
  <c r="AM75"/>
  <c r="DA75"/>
  <c r="BE75"/>
  <c r="AU75"/>
  <c r="AW75"/>
  <c r="AF75"/>
  <c r="DJ75"/>
  <c r="AO75"/>
  <c r="BB75"/>
  <c r="DD75"/>
  <c r="CL75"/>
  <c r="BM75"/>
  <c r="AI75"/>
  <c r="AE75"/>
  <c r="DF75"/>
  <c r="BL75"/>
  <c r="CO75"/>
  <c r="AV75"/>
  <c r="CH75"/>
  <c r="CY75"/>
  <c r="BK75"/>
  <c r="BC75"/>
  <c r="DG75"/>
  <c r="AD75"/>
  <c r="CC75"/>
  <c r="AZ75"/>
  <c r="AY75"/>
  <c r="DH75"/>
  <c r="BX75"/>
  <c r="AQ75"/>
  <c r="CT75"/>
  <c r="AJ75"/>
  <c r="DK75"/>
  <c r="AN75"/>
  <c r="CV75"/>
  <c r="BR75"/>
  <c r="BS75"/>
  <c r="CU75"/>
  <c r="BT75"/>
  <c r="AH75"/>
  <c r="BQ75"/>
  <c r="BA75"/>
  <c r="CD75"/>
  <c r="BV75"/>
  <c r="DI75"/>
  <c r="AG75"/>
  <c r="CA75"/>
  <c r="AX75"/>
  <c r="AK75"/>
  <c r="CX75"/>
  <c r="BF75"/>
  <c r="BD75"/>
  <c r="CM75"/>
  <c r="BN75"/>
  <c r="AB75"/>
  <c r="DE75"/>
  <c r="AS75"/>
  <c r="CE75"/>
  <c r="BY75"/>
  <c r="AC75"/>
  <c r="CJ75"/>
  <c r="AR75"/>
  <c r="CP75"/>
  <c r="AC21" i="115"/>
  <c r="Y29"/>
  <c r="Z29"/>
  <c r="E1076" i="82"/>
  <c r="A1076"/>
  <c r="A1077"/>
  <c r="E972" i="83"/>
  <c r="A972" s="1"/>
  <c r="A973" s="1"/>
  <c r="E970" i="82"/>
  <c r="A970"/>
  <c r="A971" s="1"/>
  <c r="C1400"/>
  <c r="C1402" i="83"/>
  <c r="AJ56" i="49"/>
  <c r="DK56"/>
  <c r="CG56"/>
  <c r="CH56"/>
  <c r="CY56"/>
  <c r="AN56"/>
  <c r="CF56"/>
  <c r="CR56"/>
  <c r="BJ56"/>
  <c r="AF56"/>
  <c r="BV56"/>
  <c r="BL56"/>
  <c r="AY56"/>
  <c r="DB56"/>
  <c r="BN56"/>
  <c r="DH56"/>
  <c r="DF56"/>
  <c r="AE56"/>
  <c r="AZ56"/>
  <c r="AV56"/>
  <c r="CV56"/>
  <c r="BQ56"/>
  <c r="AC56"/>
  <c r="CX56"/>
  <c r="CI56"/>
  <c r="CL56"/>
  <c r="BH56"/>
  <c r="CN56"/>
  <c r="CK56"/>
  <c r="CT56"/>
  <c r="AM56"/>
  <c r="AX56"/>
  <c r="CM56"/>
  <c r="BJ59"/>
  <c r="DA59"/>
  <c r="AM59"/>
  <c r="CU59"/>
  <c r="CO59"/>
  <c r="CI59"/>
  <c r="BX59"/>
  <c r="AR59"/>
  <c r="BH59"/>
  <c r="CP59"/>
  <c r="CH59"/>
  <c r="BL59"/>
  <c r="AF59"/>
  <c r="CG59"/>
  <c r="DC59"/>
  <c r="BY59"/>
  <c r="AI59"/>
  <c r="BT59"/>
  <c r="BA59"/>
  <c r="CX59"/>
  <c r="AG59"/>
  <c r="BI59"/>
  <c r="BP59"/>
  <c r="CC59"/>
  <c r="DE59"/>
  <c r="CN59"/>
  <c r="CV59"/>
  <c r="CJ59"/>
  <c r="BB59"/>
  <c r="DK59"/>
  <c r="DB59"/>
  <c r="AL59"/>
  <c r="BE59"/>
  <c r="AO468" i="83"/>
  <c r="AD468"/>
  <c r="BK468"/>
  <c r="AZ714"/>
  <c r="P1046" i="82"/>
  <c r="G1046"/>
  <c r="P1054"/>
  <c r="G1054"/>
  <c r="P984" i="69"/>
  <c r="G984" s="1"/>
  <c r="T1348" i="83"/>
  <c r="G1348"/>
  <c r="P1346" i="69"/>
  <c r="G1346" s="1"/>
  <c r="AO902" i="83"/>
  <c r="AZ458"/>
  <c r="AO458"/>
  <c r="BK458"/>
  <c r="AZ104"/>
  <c r="BV686"/>
  <c r="AD380"/>
  <c r="BV72"/>
  <c r="AD72"/>
  <c r="AK448"/>
  <c r="C338" i="69"/>
  <c r="C338" i="82"/>
  <c r="C340" i="83"/>
  <c r="E238"/>
  <c r="A238" s="1"/>
  <c r="A239" s="1"/>
  <c r="E236" i="69"/>
  <c r="A236"/>
  <c r="A237" s="1"/>
  <c r="E236" i="82"/>
  <c r="A236"/>
  <c r="A237" s="1"/>
  <c r="E782"/>
  <c r="A782" s="1"/>
  <c r="A783" s="1"/>
  <c r="E782" i="69"/>
  <c r="A782" s="1"/>
  <c r="A783" s="1"/>
  <c r="E784" i="83"/>
  <c r="A784"/>
  <c r="A785" s="1"/>
  <c r="P394" i="69"/>
  <c r="G394"/>
  <c r="P394" i="82"/>
  <c r="G394" s="1"/>
  <c r="C466"/>
  <c r="C468" i="83"/>
  <c r="E436"/>
  <c r="A436" s="1"/>
  <c r="A437" s="1"/>
  <c r="E326" i="69"/>
  <c r="A326" s="1"/>
  <c r="A327" s="1"/>
  <c r="E326" i="82"/>
  <c r="A326" s="1"/>
  <c r="A327" s="1"/>
  <c r="A328" i="83"/>
  <c r="A329" s="1"/>
  <c r="D552"/>
  <c r="AA552"/>
  <c r="D550" i="69"/>
  <c r="D550" i="82"/>
  <c r="E262"/>
  <c r="A262"/>
  <c r="A263"/>
  <c r="E264" i="83"/>
  <c r="A264" s="1"/>
  <c r="A265" s="1"/>
  <c r="C758"/>
  <c r="C756" i="69"/>
  <c r="AI238" i="83"/>
  <c r="AE238"/>
  <c r="AF238"/>
  <c r="AK238" s="1"/>
  <c r="C187" i="99"/>
  <c r="S21" i="115"/>
  <c r="T29"/>
  <c r="S29"/>
  <c r="C1210" i="69"/>
  <c r="P910" i="82"/>
  <c r="G910" s="1"/>
  <c r="P910" i="69"/>
  <c r="G910"/>
  <c r="BT63" i="49"/>
  <c r="AC63"/>
  <c r="BA63"/>
  <c r="AY63"/>
  <c r="BD63"/>
  <c r="CX63"/>
  <c r="DD63"/>
  <c r="BU63"/>
  <c r="BC63"/>
  <c r="CS63"/>
  <c r="DJ63"/>
  <c r="DL63"/>
  <c r="BY63"/>
  <c r="CR63"/>
  <c r="DF63"/>
  <c r="CM63"/>
  <c r="AX63"/>
  <c r="BN63"/>
  <c r="BQ63"/>
  <c r="BP63"/>
  <c r="DA63"/>
  <c r="BI63"/>
  <c r="AM63"/>
  <c r="CP63"/>
  <c r="BL63"/>
  <c r="CG63"/>
  <c r="AI63"/>
  <c r="BX63"/>
  <c r="AS63"/>
  <c r="CA63"/>
  <c r="DC63"/>
  <c r="AF63"/>
  <c r="BR63"/>
  <c r="T364" i="83"/>
  <c r="G364"/>
  <c r="T278"/>
  <c r="G278" s="1"/>
  <c r="AO512"/>
  <c r="BK512"/>
  <c r="BK352"/>
  <c r="C1342"/>
  <c r="C1340" i="82"/>
  <c r="C1340" i="69"/>
  <c r="P978"/>
  <c r="G978" s="1"/>
  <c r="P978" i="82"/>
  <c r="G978"/>
  <c r="T980" i="83"/>
  <c r="G980" s="1"/>
  <c r="AZ880"/>
  <c r="BV880"/>
  <c r="A681" i="69"/>
  <c r="E682" i="83"/>
  <c r="A682" s="1"/>
  <c r="A683" s="1"/>
  <c r="T668"/>
  <c r="G668" s="1"/>
  <c r="AK136"/>
  <c r="BV414"/>
  <c r="AD336"/>
  <c r="AZ112"/>
  <c r="BV492"/>
  <c r="BK492"/>
  <c r="AD158"/>
  <c r="BK158"/>
  <c r="C784" i="82"/>
  <c r="C786" i="83"/>
  <c r="C784" i="69"/>
  <c r="P52" i="82"/>
  <c r="G52"/>
  <c r="T54" i="83"/>
  <c r="G54" s="1"/>
  <c r="C226" i="69"/>
  <c r="C226" i="82"/>
  <c r="P640"/>
  <c r="G640"/>
  <c r="C150" i="69"/>
  <c r="C150" i="82"/>
  <c r="C152" i="83"/>
  <c r="P466" i="69"/>
  <c r="G466" s="1"/>
  <c r="P466" i="82"/>
  <c r="G466"/>
  <c r="C516" i="83"/>
  <c r="C514" i="69"/>
  <c r="C610" i="82"/>
  <c r="P486"/>
  <c r="G486" s="1"/>
  <c r="P486" i="69"/>
  <c r="G486"/>
  <c r="T488" i="83"/>
  <c r="G488" s="1"/>
  <c r="C252"/>
  <c r="C250" i="82"/>
  <c r="C254"/>
  <c r="C256" i="83"/>
  <c r="C254" i="69"/>
  <c r="E532"/>
  <c r="A532" s="1"/>
  <c r="A533" s="1"/>
  <c r="E534" i="83"/>
  <c r="A534"/>
  <c r="A535" s="1"/>
  <c r="E570" i="69"/>
  <c r="A570"/>
  <c r="A571"/>
  <c r="E570" i="82"/>
  <c r="A570" s="1"/>
  <c r="A571" s="1"/>
  <c r="E572" i="83"/>
  <c r="A572" s="1"/>
  <c r="A573" s="1"/>
  <c r="P96" i="82"/>
  <c r="G96"/>
  <c r="P96" i="69"/>
  <c r="G96" s="1"/>
  <c r="E88"/>
  <c r="A88"/>
  <c r="A89" s="1"/>
  <c r="E88" i="82"/>
  <c r="A88"/>
  <c r="A89"/>
  <c r="C136" i="69"/>
  <c r="C136" i="82"/>
  <c r="P62" i="69"/>
  <c r="G62"/>
  <c r="T64" i="83"/>
  <c r="G64" s="1"/>
  <c r="X21" i="115"/>
  <c r="P362" i="82"/>
  <c r="G362"/>
  <c r="C1004" i="69"/>
  <c r="C1006" i="83"/>
  <c r="P1040" i="82"/>
  <c r="G1040"/>
  <c r="T338" i="83"/>
  <c r="G338" s="1"/>
  <c r="P336" i="82"/>
  <c r="G336" s="1"/>
  <c r="P336" i="69"/>
  <c r="G336" s="1"/>
  <c r="D1328" i="82"/>
  <c r="AZ438" i="83"/>
  <c r="BV438"/>
  <c r="BK438"/>
  <c r="AZ1050"/>
  <c r="AD258"/>
  <c r="BV258"/>
  <c r="BK656"/>
  <c r="AD656"/>
  <c r="AD520"/>
  <c r="BK520"/>
  <c r="BV520"/>
  <c r="AO520"/>
  <c r="AZ520"/>
  <c r="D730" i="82"/>
  <c r="D730" i="69"/>
  <c r="D732" i="83"/>
  <c r="AA732"/>
  <c r="P474" i="69"/>
  <c r="G474"/>
  <c r="P474" i="82"/>
  <c r="G474" s="1"/>
  <c r="AK194" i="83"/>
  <c r="AK434"/>
  <c r="D528" i="69"/>
  <c r="P696" i="82"/>
  <c r="G696" s="1"/>
  <c r="T698" i="83"/>
  <c r="G698"/>
  <c r="P696" i="69"/>
  <c r="G696" s="1"/>
  <c r="D30"/>
  <c r="D30" i="82"/>
  <c r="D32" i="83"/>
  <c r="AA32" s="1"/>
  <c r="AO32" s="1"/>
  <c r="T260"/>
  <c r="G260"/>
  <c r="P258" i="69"/>
  <c r="G258" s="1"/>
  <c r="P246" i="82"/>
  <c r="G246"/>
  <c r="P246" i="69"/>
  <c r="G246" s="1"/>
  <c r="T248" i="83"/>
  <c r="G248"/>
  <c r="P490" i="82"/>
  <c r="G490" s="1"/>
  <c r="T492" i="83"/>
  <c r="G492"/>
  <c r="P490" i="69"/>
  <c r="G490" s="1"/>
  <c r="P274" i="82"/>
  <c r="G274"/>
  <c r="T276" i="83"/>
  <c r="G276" s="1"/>
  <c r="C570" i="82"/>
  <c r="C570" i="69"/>
  <c r="T508" i="83"/>
  <c r="G508" s="1"/>
  <c r="P506" i="69"/>
  <c r="G506"/>
  <c r="P506" i="82"/>
  <c r="G506"/>
  <c r="T632" i="83"/>
  <c r="G632"/>
  <c r="P630" i="69"/>
  <c r="G630"/>
  <c r="D320" i="83"/>
  <c r="AA320"/>
  <c r="D318" i="69"/>
  <c r="D318" i="82"/>
  <c r="D290"/>
  <c r="D290" i="69"/>
  <c r="D292" i="83"/>
  <c r="AA292"/>
  <c r="E612"/>
  <c r="A612"/>
  <c r="A613"/>
  <c r="E610" i="69"/>
  <c r="A610" s="1"/>
  <c r="A611" s="1"/>
  <c r="C484"/>
  <c r="C486" i="83"/>
  <c r="C484" i="82"/>
  <c r="P504" i="69"/>
  <c r="G504"/>
  <c r="T506" i="83"/>
  <c r="G506" s="1"/>
  <c r="P632" i="69"/>
  <c r="G632"/>
  <c r="T634" i="83"/>
  <c r="G634" s="1"/>
  <c r="D368" i="82"/>
  <c r="D368" i="69"/>
  <c r="D370" i="83"/>
  <c r="AA370" s="1"/>
  <c r="C218"/>
  <c r="C216" i="69"/>
  <c r="C258" i="83"/>
  <c r="C256" i="69"/>
  <c r="C256" i="82"/>
  <c r="T12" i="83"/>
  <c r="G12"/>
  <c r="P10" i="69"/>
  <c r="G10" s="1"/>
  <c r="BV1148" i="83"/>
  <c r="AD1148"/>
  <c r="E1334"/>
  <c r="A1334"/>
  <c r="A1335"/>
  <c r="E938" i="69"/>
  <c r="A938" s="1"/>
  <c r="A939" s="1"/>
  <c r="AK1358" i="83"/>
  <c r="D1304" i="69"/>
  <c r="C1180" i="82"/>
  <c r="D1008"/>
  <c r="D1008" i="69"/>
  <c r="D1010" i="83"/>
  <c r="AA1010" s="1"/>
  <c r="D1408"/>
  <c r="AA1408"/>
  <c r="BK558"/>
  <c r="C1318" i="82"/>
  <c r="C838"/>
  <c r="C840" i="83"/>
  <c r="E1332" i="82"/>
  <c r="A1332" s="1"/>
  <c r="A1333"/>
  <c r="C782"/>
  <c r="D662"/>
  <c r="D664" i="83"/>
  <c r="AA664"/>
  <c r="AD274"/>
  <c r="BV1350"/>
  <c r="BK1350"/>
  <c r="AD398"/>
  <c r="D78" i="82"/>
  <c r="DH73" i="49"/>
  <c r="BG73"/>
  <c r="AK138" i="83"/>
  <c r="T20"/>
  <c r="G20" s="1"/>
  <c r="P18" i="69"/>
  <c r="G18"/>
  <c r="P550"/>
  <c r="G550" s="1"/>
  <c r="T552" i="83"/>
  <c r="G552"/>
  <c r="D744"/>
  <c r="AA744" s="1"/>
  <c r="D742" i="82"/>
  <c r="D742" i="69"/>
  <c r="P26"/>
  <c r="G26" s="1"/>
  <c r="C398"/>
  <c r="C400" i="83"/>
  <c r="C398" i="82"/>
  <c r="P378" i="69"/>
  <c r="G378"/>
  <c r="C776" i="83"/>
  <c r="C774" i="69"/>
  <c r="E596" i="83"/>
  <c r="A596" s="1"/>
  <c r="A597" s="1"/>
  <c r="E594" i="69"/>
  <c r="A594"/>
  <c r="A595" s="1"/>
  <c r="E594" i="82"/>
  <c r="A594"/>
  <c r="A595" s="1"/>
  <c r="E646" i="69"/>
  <c r="A646"/>
  <c r="A647"/>
  <c r="E648" i="83"/>
  <c r="A648" s="1"/>
  <c r="A649" s="1"/>
  <c r="D80"/>
  <c r="AA80" s="1"/>
  <c r="D358" i="69"/>
  <c r="D360" i="83"/>
  <c r="AA360"/>
  <c r="D462" i="82"/>
  <c r="D462" i="69"/>
  <c r="D136" i="83"/>
  <c r="AA136"/>
  <c r="D134" i="69"/>
  <c r="D420" i="83"/>
  <c r="AA420"/>
  <c r="D418" i="82"/>
  <c r="E744" i="69"/>
  <c r="A744" s="1"/>
  <c r="A745" s="1"/>
  <c r="E746" i="83"/>
  <c r="A746"/>
  <c r="A747" s="1"/>
  <c r="E744" i="82"/>
  <c r="A744"/>
  <c r="A745" s="1"/>
  <c r="E542" i="69"/>
  <c r="A542"/>
  <c r="A543"/>
  <c r="E544" i="83"/>
  <c r="A544" s="1"/>
  <c r="A545" s="1"/>
  <c r="E144"/>
  <c r="A144"/>
  <c r="A145" s="1"/>
  <c r="E142" i="82"/>
  <c r="A142"/>
  <c r="A143" s="1"/>
  <c r="E166" i="83"/>
  <c r="A166"/>
  <c r="A167"/>
  <c r="E164" i="82"/>
  <c r="A164" s="1"/>
  <c r="A165" s="1"/>
  <c r="AD566" i="83"/>
  <c r="AZ566"/>
  <c r="T518"/>
  <c r="G518" s="1"/>
  <c r="P516" i="82"/>
  <c r="G516"/>
  <c r="P516" i="69"/>
  <c r="G516" s="1"/>
  <c r="BE1414" i="83"/>
  <c r="K1414" s="1"/>
  <c r="R170" i="116" s="1"/>
  <c r="F170" s="1"/>
  <c r="AK676" i="83"/>
  <c r="C1326"/>
  <c r="C1324" i="69"/>
  <c r="T1326" i="83"/>
  <c r="G1326"/>
  <c r="P1324" i="69"/>
  <c r="G1324" s="1"/>
  <c r="E1178" i="83"/>
  <c r="A1178" s="1"/>
  <c r="A1179" s="1"/>
  <c r="E1176" i="82"/>
  <c r="A1176"/>
  <c r="A1177" s="1"/>
  <c r="AZ250" i="83"/>
  <c r="BV250"/>
  <c r="AD924"/>
  <c r="CC82"/>
  <c r="AD92"/>
  <c r="AD326"/>
  <c r="P194" i="82"/>
  <c r="G194"/>
  <c r="P194" i="69"/>
  <c r="G194" s="1"/>
  <c r="T196" i="83"/>
  <c r="G196"/>
  <c r="E496" i="82"/>
  <c r="A496" s="1"/>
  <c r="A497" s="1"/>
  <c r="E498" i="83"/>
  <c r="A498"/>
  <c r="A499" s="1"/>
  <c r="E496" i="69"/>
  <c r="A496"/>
  <c r="A497" s="1"/>
  <c r="D762" i="82"/>
  <c r="D764" i="83"/>
  <c r="AA764"/>
  <c r="E514"/>
  <c r="A514" s="1"/>
  <c r="A515" s="1"/>
  <c r="E512" i="69"/>
  <c r="A512" s="1"/>
  <c r="A513" s="1"/>
  <c r="E512" i="82"/>
  <c r="A512"/>
  <c r="A513"/>
  <c r="C434"/>
  <c r="C434" i="69"/>
  <c r="C436" i="83"/>
  <c r="D28"/>
  <c r="AA28" s="1"/>
  <c r="C238" i="69"/>
  <c r="C238" i="82"/>
  <c r="P286" i="69"/>
  <c r="G286" s="1"/>
  <c r="T288" i="83"/>
  <c r="G288"/>
  <c r="P286" i="82"/>
  <c r="G286" s="1"/>
  <c r="D540"/>
  <c r="D542" i="83"/>
  <c r="AA542" s="1"/>
  <c r="D540" i="69"/>
  <c r="C62" i="82"/>
  <c r="C62" i="69"/>
  <c r="C64" i="83"/>
  <c r="BK192"/>
  <c r="BV192"/>
  <c r="AD192"/>
  <c r="C382" i="69"/>
  <c r="C384" i="83"/>
  <c r="C382" i="82"/>
  <c r="CM73" i="49"/>
  <c r="CZ73"/>
  <c r="AT73"/>
  <c r="CY73"/>
  <c r="AN73"/>
  <c r="AS73"/>
  <c r="AG73"/>
  <c r="CG73"/>
  <c r="AF73"/>
  <c r="CP73"/>
  <c r="DK73"/>
  <c r="AH73"/>
  <c r="BU73"/>
  <c r="CO73"/>
  <c r="BS73"/>
  <c r="BA73"/>
  <c r="BR73"/>
  <c r="AJ73"/>
  <c r="CJ73"/>
  <c r="AM73"/>
  <c r="BH73"/>
  <c r="AK73"/>
  <c r="BT73"/>
  <c r="CS73"/>
  <c r="CH73"/>
  <c r="DI73"/>
  <c r="BE73"/>
  <c r="BM73"/>
  <c r="CX73"/>
  <c r="BP73"/>
  <c r="AY73"/>
  <c r="BF73"/>
  <c r="AV73"/>
  <c r="AZ73"/>
  <c r="AE73"/>
  <c r="BL73"/>
  <c r="CT73"/>
  <c r="BC73"/>
  <c r="AW73"/>
  <c r="AC73"/>
  <c r="AQ73"/>
  <c r="DJ73"/>
  <c r="CL73"/>
  <c r="CI73"/>
  <c r="CD73"/>
  <c r="CQ73"/>
  <c r="BN73"/>
  <c r="BI73"/>
  <c r="DF73"/>
  <c r="BW73"/>
  <c r="CF73"/>
  <c r="DC73"/>
  <c r="CC73"/>
  <c r="AX73"/>
  <c r="DB73"/>
  <c r="CB73"/>
  <c r="BO73"/>
  <c r="BQ73"/>
  <c r="AO73"/>
  <c r="BZ73"/>
  <c r="AL73"/>
  <c r="AU73"/>
  <c r="AP73"/>
  <c r="BK73"/>
  <c r="DD73"/>
  <c r="BB73"/>
  <c r="BY73"/>
  <c r="DE73"/>
  <c r="CA73"/>
  <c r="AR73"/>
  <c r="CV73"/>
  <c r="DL73"/>
  <c r="AB73"/>
  <c r="D1306" i="83"/>
  <c r="AA1306" s="1"/>
  <c r="D1008"/>
  <c r="AA1008" s="1"/>
  <c r="E942" i="69"/>
  <c r="A942" s="1"/>
  <c r="A943" s="1"/>
  <c r="AZ354" i="83"/>
  <c r="C1318" i="69"/>
  <c r="C1206" i="82"/>
  <c r="C1220" i="69"/>
  <c r="C1222" i="83"/>
  <c r="AZ550"/>
  <c r="BK550"/>
  <c r="BV550"/>
  <c r="P940" i="69"/>
  <c r="G940"/>
  <c r="P940" i="82"/>
  <c r="G940" s="1"/>
  <c r="AZ854" i="83"/>
  <c r="AD854"/>
  <c r="D62" i="82"/>
  <c r="D64" i="83"/>
  <c r="AA64"/>
  <c r="BK64" s="1"/>
  <c r="AO338"/>
  <c r="BK856"/>
  <c r="AD1310"/>
  <c r="AZ1310"/>
  <c r="BV794"/>
  <c r="BK82"/>
  <c r="AZ82"/>
  <c r="BV82"/>
  <c r="T28"/>
  <c r="G28" s="1"/>
  <c r="AD73" i="49"/>
  <c r="BX73"/>
  <c r="CU73"/>
  <c r="P172" i="69"/>
  <c r="G172"/>
  <c r="T174" i="83"/>
  <c r="G174" s="1"/>
  <c r="E396" i="69"/>
  <c r="A396"/>
  <c r="A397" s="1"/>
  <c r="E396" i="82"/>
  <c r="A396"/>
  <c r="A397"/>
  <c r="E398" i="83"/>
  <c r="A398" s="1"/>
  <c r="A399" s="1"/>
  <c r="P542" i="82"/>
  <c r="G542" s="1"/>
  <c r="AO740" i="83"/>
  <c r="AZ740"/>
  <c r="D642" i="82"/>
  <c r="D644" i="83"/>
  <c r="AA644"/>
  <c r="D402" i="69"/>
  <c r="D402" i="82"/>
  <c r="D404" i="83"/>
  <c r="AA404"/>
  <c r="E322"/>
  <c r="A322"/>
  <c r="A323" s="1"/>
  <c r="E320" i="69"/>
  <c r="A320"/>
  <c r="A321" s="1"/>
  <c r="E458" i="83"/>
  <c r="A458" s="1"/>
  <c r="A459"/>
  <c r="C394"/>
  <c r="T94"/>
  <c r="G94"/>
  <c r="P92" i="82"/>
  <c r="G92" s="1"/>
  <c r="C64"/>
  <c r="C66" i="83"/>
  <c r="C64" i="69"/>
  <c r="AS65" i="49"/>
  <c r="CG65"/>
  <c r="AO65"/>
  <c r="CC65"/>
  <c r="CZ65"/>
  <c r="AL65"/>
  <c r="CL65"/>
  <c r="DB65"/>
  <c r="CA65"/>
  <c r="AB65"/>
  <c r="AZ65"/>
  <c r="CI65"/>
  <c r="CB65"/>
  <c r="BE65"/>
  <c r="CP65"/>
  <c r="DH65"/>
  <c r="DJ65"/>
  <c r="DK65"/>
  <c r="BQ65"/>
  <c r="CV65"/>
  <c r="BW65"/>
  <c r="AP65"/>
  <c r="BT65"/>
  <c r="CT65"/>
  <c r="BU65"/>
  <c r="DI65"/>
  <c r="AI65"/>
  <c r="DL65"/>
  <c r="AK65"/>
  <c r="CD65"/>
  <c r="CJ65"/>
  <c r="BI65"/>
  <c r="AC65"/>
  <c r="AH65"/>
  <c r="CW65"/>
  <c r="CM65"/>
  <c r="AN65"/>
  <c r="BV65"/>
  <c r="AJ65"/>
  <c r="AR65"/>
  <c r="CU65"/>
  <c r="CN65"/>
  <c r="BL65"/>
  <c r="BP65"/>
  <c r="BX65"/>
  <c r="AX65"/>
  <c r="AQ65"/>
  <c r="CS65"/>
  <c r="BJ65"/>
  <c r="DA65"/>
  <c r="AW65"/>
  <c r="BC65"/>
  <c r="BS65"/>
  <c r="AM65"/>
  <c r="BR65"/>
  <c r="AG65"/>
  <c r="AU65"/>
  <c r="CK65"/>
  <c r="CE65"/>
  <c r="CX65"/>
  <c r="BF65"/>
  <c r="BH65"/>
  <c r="AF65"/>
  <c r="DF65"/>
  <c r="CQ65"/>
  <c r="BG65"/>
  <c r="DD65"/>
  <c r="BY65"/>
  <c r="BC51"/>
  <c r="CP51"/>
  <c r="CD51"/>
  <c r="AP51"/>
  <c r="CT51"/>
  <c r="AF51"/>
  <c r="BM51"/>
  <c r="BO51"/>
  <c r="BY51"/>
  <c r="AD51"/>
  <c r="AN51"/>
  <c r="BR51"/>
  <c r="DA51"/>
  <c r="CA51"/>
  <c r="BA51"/>
  <c r="CW51"/>
  <c r="AS51"/>
  <c r="BW51"/>
  <c r="BS51"/>
  <c r="BE51"/>
  <c r="AT51"/>
  <c r="DD51"/>
  <c r="BP51"/>
  <c r="BQ51"/>
  <c r="DE51"/>
  <c r="CO51"/>
  <c r="BT51"/>
  <c r="AW51"/>
  <c r="CU51"/>
  <c r="CH51"/>
  <c r="AI51"/>
  <c r="CE51"/>
  <c r="AG51"/>
  <c r="BG51"/>
  <c r="AV51"/>
  <c r="AB51"/>
  <c r="DB51"/>
  <c r="DJ51"/>
  <c r="BN51"/>
  <c r="DF51"/>
  <c r="BZ51"/>
  <c r="BK51"/>
  <c r="BU51"/>
  <c r="DK51"/>
  <c r="CL51"/>
  <c r="DG51"/>
  <c r="CQ51"/>
  <c r="CZ51"/>
  <c r="AR51"/>
  <c r="CN51"/>
  <c r="DC51"/>
  <c r="DI51"/>
  <c r="CI51"/>
  <c r="CB51"/>
  <c r="AC51"/>
  <c r="DL51"/>
  <c r="CX51"/>
  <c r="BX51"/>
  <c r="BI51"/>
  <c r="CS51"/>
  <c r="AO51"/>
  <c r="AJ51"/>
  <c r="BL51"/>
  <c r="BD51"/>
  <c r="AH51"/>
  <c r="AU51"/>
  <c r="CJ51"/>
  <c r="CM51"/>
  <c r="AL51"/>
  <c r="AY51"/>
  <c r="DH51"/>
  <c r="CK51"/>
  <c r="CR51"/>
  <c r="CF51"/>
  <c r="AQ51"/>
  <c r="BH51"/>
  <c r="BJ51"/>
  <c r="AE51"/>
  <c r="CG51"/>
  <c r="CY51"/>
  <c r="AZ51"/>
  <c r="C149" i="99"/>
  <c r="C40"/>
  <c r="AV19"/>
  <c r="P19"/>
  <c r="D1406" i="69"/>
  <c r="C1208" i="83"/>
  <c r="E320"/>
  <c r="A320"/>
  <c r="A321" s="1"/>
  <c r="E318" i="82"/>
  <c r="A318"/>
  <c r="A319"/>
  <c r="AK370" i="83"/>
  <c r="P378" i="82"/>
  <c r="G378" s="1"/>
  <c r="D762" i="69"/>
  <c r="AD310" i="83"/>
  <c r="BK390"/>
  <c r="BJ73" i="49"/>
  <c r="CE73"/>
  <c r="P546" i="69"/>
  <c r="G546" s="1"/>
  <c r="T548" i="83"/>
  <c r="G548"/>
  <c r="D522"/>
  <c r="AA522" s="1"/>
  <c r="D520" i="69"/>
  <c r="D520" i="82"/>
  <c r="E666" i="83"/>
  <c r="A666" s="1"/>
  <c r="A667" s="1"/>
  <c r="E664" i="82"/>
  <c r="A664"/>
  <c r="A665"/>
  <c r="C134" i="69"/>
  <c r="C134" i="82"/>
  <c r="C136" i="83"/>
  <c r="P510" i="82"/>
  <c r="G510" s="1"/>
  <c r="D576" i="83"/>
  <c r="AA576" s="1"/>
  <c r="D574" i="69"/>
  <c r="BV84" i="83"/>
  <c r="BK84"/>
  <c r="D274" i="82"/>
  <c r="D276" i="83"/>
  <c r="AA276"/>
  <c r="C438"/>
  <c r="C436" i="82"/>
  <c r="D710" i="83"/>
  <c r="AA710"/>
  <c r="D708" i="82"/>
  <c r="D708" i="69"/>
  <c r="C70" i="83"/>
  <c r="C68" i="69"/>
  <c r="AK226" i="83"/>
  <c r="H22" i="62"/>
  <c r="H24"/>
  <c r="AN22"/>
  <c r="AM24"/>
  <c r="H146"/>
  <c r="D770" i="83"/>
  <c r="AA770" s="1"/>
  <c r="C90" i="69"/>
  <c r="C90" i="82"/>
  <c r="P270" i="69"/>
  <c r="G270" s="1"/>
  <c r="P270" i="82"/>
  <c r="G270"/>
  <c r="E542" i="83"/>
  <c r="A542" s="1"/>
  <c r="A543" s="1"/>
  <c r="E540" i="69"/>
  <c r="A540" s="1"/>
  <c r="A541" s="1"/>
  <c r="D34" i="82"/>
  <c r="D36" i="83"/>
  <c r="AA36" s="1"/>
  <c r="D66"/>
  <c r="AA66"/>
  <c r="D64" i="82"/>
  <c r="C414" i="83"/>
  <c r="C412" i="69"/>
  <c r="C412" i="82"/>
  <c r="D348" i="69"/>
  <c r="D350" i="83"/>
  <c r="AA350" s="1"/>
  <c r="AD350" s="1"/>
  <c r="D348" i="82"/>
  <c r="AK956" i="83"/>
  <c r="D16" i="69"/>
  <c r="D18" i="83"/>
  <c r="AA18" s="1"/>
  <c r="D16" i="82"/>
  <c r="D22" i="83"/>
  <c r="AA22" s="1"/>
  <c r="D20" i="82"/>
  <c r="AW49" i="49"/>
  <c r="DC49"/>
  <c r="CM49"/>
  <c r="CV49"/>
  <c r="DE49"/>
  <c r="CG49"/>
  <c r="BA49"/>
  <c r="CO49"/>
  <c r="CA49"/>
  <c r="BM49"/>
  <c r="BH49"/>
  <c r="BT49"/>
  <c r="DD49"/>
  <c r="AU49"/>
  <c r="BB49"/>
  <c r="CJ49"/>
  <c r="AE49"/>
  <c r="BV49"/>
  <c r="CQ49"/>
  <c r="AZ49"/>
  <c r="AF49"/>
  <c r="CC49"/>
  <c r="CR49"/>
  <c r="BG49"/>
  <c r="AV49"/>
  <c r="AM49"/>
  <c r="DL49"/>
  <c r="AR49"/>
  <c r="BD49"/>
  <c r="AK49"/>
  <c r="BP49"/>
  <c r="CF49"/>
  <c r="AD49"/>
  <c r="BU49"/>
  <c r="AN49"/>
  <c r="CT49"/>
  <c r="AI49"/>
  <c r="BJ49"/>
  <c r="DF49"/>
  <c r="AT49"/>
  <c r="DB49"/>
  <c r="DA49"/>
  <c r="CE49"/>
  <c r="BO49"/>
  <c r="BW49"/>
  <c r="AJ49"/>
  <c r="BZ49"/>
  <c r="DI49"/>
  <c r="AO49"/>
  <c r="BX49"/>
  <c r="BQ49"/>
  <c r="BK49"/>
  <c r="AB49"/>
  <c r="BY49"/>
  <c r="DH49"/>
  <c r="BL49"/>
  <c r="CP49"/>
  <c r="BI49"/>
  <c r="AG49"/>
  <c r="BC49"/>
  <c r="AC49"/>
  <c r="BE49"/>
  <c r="BN49"/>
  <c r="DJ49"/>
  <c r="CZ49"/>
  <c r="BF49"/>
  <c r="BR49"/>
  <c r="CS49"/>
  <c r="CX49"/>
  <c r="CI49"/>
  <c r="AC25" i="6"/>
  <c r="AD25"/>
  <c r="F25"/>
  <c r="AC21"/>
  <c r="AD21"/>
  <c r="F21"/>
  <c r="C446" i="69"/>
  <c r="C446" i="82"/>
  <c r="E264"/>
  <c r="A264" s="1"/>
  <c r="A265" s="1"/>
  <c r="E278" i="69"/>
  <c r="A278" s="1"/>
  <c r="A279" s="1"/>
  <c r="E280" i="83"/>
  <c r="A280"/>
  <c r="A281" s="1"/>
  <c r="E588"/>
  <c r="A588" s="1"/>
  <c r="A589" s="1"/>
  <c r="C382"/>
  <c r="C380" i="69"/>
  <c r="C380" i="82"/>
  <c r="C610" i="83"/>
  <c r="C608" i="69"/>
  <c r="C608" i="82"/>
  <c r="C718"/>
  <c r="C718" i="69"/>
  <c r="C720" i="83"/>
  <c r="C736"/>
  <c r="C734" i="82"/>
  <c r="C672" i="83"/>
  <c r="C670" i="82"/>
  <c r="C670" i="69"/>
  <c r="E400"/>
  <c r="A400" s="1"/>
  <c r="A401" s="1"/>
  <c r="E402" i="83"/>
  <c r="A402" s="1"/>
  <c r="A403" s="1"/>
  <c r="T618"/>
  <c r="G618"/>
  <c r="P616" i="82"/>
  <c r="G616" s="1"/>
  <c r="C370"/>
  <c r="C370" i="69"/>
  <c r="C372" i="83"/>
  <c r="P364" i="69"/>
  <c r="G364"/>
  <c r="P364" i="82"/>
  <c r="G364"/>
  <c r="H13" i="62"/>
  <c r="E298" i="82"/>
  <c r="A298"/>
  <c r="A299"/>
  <c r="E510" i="83"/>
  <c r="A510" s="1"/>
  <c r="A511" s="1"/>
  <c r="E508" i="69"/>
  <c r="A508" s="1"/>
  <c r="A509" s="1"/>
  <c r="C162"/>
  <c r="C162" i="82"/>
  <c r="T80" i="83"/>
  <c r="G80"/>
  <c r="P78" i="69"/>
  <c r="G78" s="1"/>
  <c r="E760" i="82"/>
  <c r="A760" s="1"/>
  <c r="A761" s="1"/>
  <c r="E762" i="83"/>
  <c r="A762"/>
  <c r="A763"/>
  <c r="C678" i="82"/>
  <c r="C680" i="83"/>
  <c r="C606" i="82"/>
  <c r="C608" i="83"/>
  <c r="E172" i="82"/>
  <c r="A172" s="1"/>
  <c r="A173" s="1"/>
  <c r="E174" i="83"/>
  <c r="A174" s="1"/>
  <c r="A175" s="1"/>
  <c r="P456" i="69"/>
  <c r="G456" s="1"/>
  <c r="P456" i="82"/>
  <c r="G456"/>
  <c r="C634"/>
  <c r="C634" i="69"/>
  <c r="P488"/>
  <c r="G488"/>
  <c r="T490" i="83"/>
  <c r="G490" s="1"/>
  <c r="T462"/>
  <c r="G462"/>
  <c r="P460" i="69"/>
  <c r="G460" s="1"/>
  <c r="AC35" i="6"/>
  <c r="AD35"/>
  <c r="F35"/>
  <c r="D618" i="69"/>
  <c r="D618" i="82"/>
  <c r="D620" i="83"/>
  <c r="AA620"/>
  <c r="D786"/>
  <c r="AA786"/>
  <c r="D784" i="69"/>
  <c r="D780" i="83"/>
  <c r="AA780" s="1"/>
  <c r="D778" i="69"/>
  <c r="C494"/>
  <c r="C494" i="82"/>
  <c r="C496" i="83"/>
  <c r="T96"/>
  <c r="G96" s="1"/>
  <c r="C474" i="69"/>
  <c r="C476" i="83"/>
  <c r="E484" i="69"/>
  <c r="A484"/>
  <c r="A485"/>
  <c r="E484" i="82"/>
  <c r="A484" s="1"/>
  <c r="A485" s="1"/>
  <c r="E410" i="69"/>
  <c r="A410" s="1"/>
  <c r="A411" s="1"/>
  <c r="E410" i="82"/>
  <c r="A410"/>
  <c r="A411" s="1"/>
  <c r="P782" i="69"/>
  <c r="G782"/>
  <c r="D416" i="83"/>
  <c r="AA416" s="1"/>
  <c r="C780" i="69"/>
  <c r="C780" i="82"/>
  <c r="C782" i="83"/>
  <c r="E376"/>
  <c r="A376"/>
  <c r="A377" s="1"/>
  <c r="E374" i="69"/>
  <c r="A374"/>
  <c r="A375" s="1"/>
  <c r="E374" i="82"/>
  <c r="A374"/>
  <c r="A375"/>
  <c r="C284" i="69"/>
  <c r="C286" i="83"/>
  <c r="C762" i="69"/>
  <c r="C764" i="83"/>
  <c r="C762" i="82"/>
  <c r="D490" i="83"/>
  <c r="AA490" s="1"/>
  <c r="D488" i="69"/>
  <c r="P600"/>
  <c r="G600" s="1"/>
  <c r="C12" i="82"/>
  <c r="D608"/>
  <c r="D608" i="69"/>
  <c r="D610" i="83"/>
  <c r="AA610"/>
  <c r="C188" i="69"/>
  <c r="C204"/>
  <c r="C204" i="82"/>
  <c r="AL31" i="99"/>
  <c r="F31"/>
  <c r="T52" i="83"/>
  <c r="G52" s="1"/>
  <c r="R19" i="62"/>
  <c r="AX19"/>
  <c r="T141"/>
  <c r="T137"/>
  <c r="O62" i="69"/>
  <c r="F62"/>
  <c r="O62" i="82"/>
  <c r="F62" s="1"/>
  <c r="F436" i="84"/>
  <c r="B436"/>
  <c r="D409" i="88"/>
  <c r="B409" s="1"/>
  <c r="E412" i="86"/>
  <c r="B412"/>
  <c r="G414" i="56"/>
  <c r="A414" s="1"/>
  <c r="O413" i="70"/>
  <c r="B413"/>
  <c r="B411" i="40"/>
  <c r="F1529"/>
  <c r="O412" i="70"/>
  <c r="B412"/>
  <c r="F435" i="84"/>
  <c r="B435" s="1"/>
  <c r="E411" i="86"/>
  <c r="B411"/>
  <c r="B410" i="40"/>
  <c r="F1527"/>
  <c r="AV1170" i="83"/>
  <c r="BH1170"/>
  <c r="BH1171"/>
  <c r="BS1170"/>
  <c r="BS1171" s="1"/>
  <c r="AN1170"/>
  <c r="CD1170"/>
  <c r="CD1171" s="1"/>
  <c r="AB1170"/>
  <c r="AL1170"/>
  <c r="AL1171"/>
  <c r="AC1170"/>
  <c r="BU1170"/>
  <c r="AY1170"/>
  <c r="BJ1170"/>
  <c r="BK1170" s="1"/>
  <c r="BT1170"/>
  <c r="BV1170" s="1"/>
  <c r="AM1170"/>
  <c r="AW1170"/>
  <c r="AW1171"/>
  <c r="AX1170"/>
  <c r="BI1170"/>
  <c r="AK1390"/>
  <c r="BL67" i="49"/>
  <c r="CV67"/>
  <c r="AR33" i="99"/>
  <c r="L33"/>
  <c r="AR45"/>
  <c r="L45"/>
  <c r="AD8" i="1"/>
  <c r="M33" i="5"/>
  <c r="O236" i="82"/>
  <c r="F236" s="1"/>
  <c r="O236" i="69"/>
  <c r="F236"/>
  <c r="AE704" i="83"/>
  <c r="AI704"/>
  <c r="AR31" i="99"/>
  <c r="AQ35"/>
  <c r="L152"/>
  <c r="L31"/>
  <c r="L35"/>
  <c r="F45" i="6"/>
  <c r="AC45"/>
  <c r="AD45"/>
  <c r="DM82" i="49"/>
  <c r="U82"/>
  <c r="AD80"/>
  <c r="CY80"/>
  <c r="DF80"/>
  <c r="CG80"/>
  <c r="BO80"/>
  <c r="BA80"/>
  <c r="DA80"/>
  <c r="DH80"/>
  <c r="BX80"/>
  <c r="AO80"/>
  <c r="BI80"/>
  <c r="DJ80"/>
  <c r="BS80"/>
  <c r="CD80"/>
  <c r="DD80"/>
  <c r="BZ80"/>
  <c r="AJ80"/>
  <c r="BM80"/>
  <c r="AW80"/>
  <c r="CN80"/>
  <c r="CB80"/>
  <c r="BU80"/>
  <c r="BV80"/>
  <c r="CJ80"/>
  <c r="BB80"/>
  <c r="BG80"/>
  <c r="BN80"/>
  <c r="AX80"/>
  <c r="BR80"/>
  <c r="BD80"/>
  <c r="DL80"/>
  <c r="CV80"/>
  <c r="AP80"/>
  <c r="BK80"/>
  <c r="DE80"/>
  <c r="AS80"/>
  <c r="CI80"/>
  <c r="AH80"/>
  <c r="AT80"/>
  <c r="DG80"/>
  <c r="AN80"/>
  <c r="AQ80"/>
  <c r="BE57"/>
  <c r="AI57"/>
  <c r="CF57"/>
  <c r="BI57"/>
  <c r="DC57"/>
  <c r="BM57"/>
  <c r="AD57"/>
  <c r="BA57"/>
  <c r="BC57"/>
  <c r="BP57"/>
  <c r="AZ57"/>
  <c r="CW57"/>
  <c r="AQ57"/>
  <c r="AR57"/>
  <c r="AH57"/>
  <c r="AF57"/>
  <c r="DA57"/>
  <c r="BZ57"/>
  <c r="CX57"/>
  <c r="DH57"/>
  <c r="AB57"/>
  <c r="CK57"/>
  <c r="AP57"/>
  <c r="BH57"/>
  <c r="CU57"/>
  <c r="BT57"/>
  <c r="CA57"/>
  <c r="BV57"/>
  <c r="AG57"/>
  <c r="BW57"/>
  <c r="DI57"/>
  <c r="CC57"/>
  <c r="AK57"/>
  <c r="AY57"/>
  <c r="DD57"/>
  <c r="AJ57"/>
  <c r="CR57"/>
  <c r="BO57"/>
  <c r="CZ57"/>
  <c r="CJ57"/>
  <c r="CD57"/>
  <c r="BS57"/>
  <c r="CQ57"/>
  <c r="BD57"/>
  <c r="BN57"/>
  <c r="CY57"/>
  <c r="CL57"/>
  <c r="BQ57"/>
  <c r="DG57"/>
  <c r="M521" i="56"/>
  <c r="M658"/>
  <c r="M539"/>
  <c r="M496"/>
  <c r="M687"/>
  <c r="M675"/>
  <c r="M655"/>
  <c r="M699"/>
  <c r="M515"/>
  <c r="M455"/>
  <c r="M630"/>
  <c r="M444"/>
  <c r="M659"/>
  <c r="M504"/>
  <c r="M684"/>
  <c r="M439"/>
  <c r="M648"/>
  <c r="M610"/>
  <c r="M551"/>
  <c r="M644"/>
  <c r="M606"/>
  <c r="M454"/>
  <c r="M513"/>
  <c r="M423"/>
  <c r="M434"/>
  <c r="M628"/>
  <c r="M478"/>
  <c r="M556"/>
  <c r="M435"/>
  <c r="M476"/>
  <c r="M520"/>
  <c r="M502"/>
  <c r="M309"/>
  <c r="M325"/>
  <c r="M353"/>
  <c r="M225"/>
  <c r="M185"/>
  <c r="M171"/>
  <c r="M155"/>
  <c r="M137"/>
  <c r="M121"/>
  <c r="M119"/>
  <c r="M67"/>
  <c r="M432"/>
  <c r="M534"/>
  <c r="M663"/>
  <c r="M420"/>
  <c r="M674"/>
  <c r="M690"/>
  <c r="M594"/>
  <c r="M707"/>
  <c r="M662"/>
  <c r="M667"/>
  <c r="M588"/>
  <c r="M548"/>
  <c r="M666"/>
  <c r="M401"/>
  <c r="M694"/>
  <c r="M585"/>
  <c r="M511"/>
  <c r="M431"/>
  <c r="M617"/>
  <c r="M487"/>
  <c r="M564"/>
  <c r="M701"/>
  <c r="M411"/>
  <c r="M428"/>
  <c r="M491"/>
  <c r="M693"/>
  <c r="M438"/>
  <c r="M601"/>
  <c r="M446"/>
  <c r="M646"/>
  <c r="M540"/>
  <c r="M654"/>
  <c r="M459"/>
  <c r="M317"/>
  <c r="M307"/>
  <c r="M215"/>
  <c r="M179"/>
  <c r="M159"/>
  <c r="M97"/>
  <c r="M69"/>
  <c r="M63"/>
  <c r="M15"/>
  <c r="M460"/>
  <c r="M579"/>
  <c r="M457"/>
  <c r="M408"/>
  <c r="M480"/>
  <c r="M633"/>
  <c r="M505"/>
  <c r="M679"/>
  <c r="M485"/>
  <c r="M473"/>
  <c r="M425"/>
  <c r="M562"/>
  <c r="M503"/>
  <c r="M461"/>
  <c r="M602"/>
  <c r="M517"/>
  <c r="M609"/>
  <c r="M507"/>
  <c r="M440"/>
  <c r="M483"/>
  <c r="M593"/>
  <c r="M668"/>
  <c r="M523"/>
  <c r="M686"/>
  <c r="M470"/>
  <c r="M656"/>
  <c r="M676"/>
  <c r="M639"/>
  <c r="M703"/>
  <c r="M526"/>
  <c r="M642"/>
  <c r="M436"/>
  <c r="M482"/>
  <c r="M323"/>
  <c r="M12"/>
  <c r="M381"/>
  <c r="M329"/>
  <c r="M193"/>
  <c r="M167"/>
  <c r="M163"/>
  <c r="M141"/>
  <c r="M35"/>
  <c r="M464"/>
  <c r="M404"/>
  <c r="M563"/>
  <c r="M595"/>
  <c r="M665"/>
  <c r="M638"/>
  <c r="M469"/>
  <c r="M641"/>
  <c r="M681"/>
  <c r="M426"/>
  <c r="M619"/>
  <c r="M412"/>
  <c r="M614"/>
  <c r="M622"/>
  <c r="M607"/>
  <c r="M508"/>
  <c r="M678"/>
  <c r="M486"/>
  <c r="M501"/>
  <c r="M462"/>
  <c r="M442"/>
  <c r="M538"/>
  <c r="M524"/>
  <c r="M629"/>
  <c r="M427"/>
  <c r="M636"/>
  <c r="M581"/>
  <c r="M492"/>
  <c r="M557"/>
  <c r="M430"/>
  <c r="M399"/>
  <c r="M566"/>
  <c r="M413"/>
  <c r="M43"/>
  <c r="M34"/>
  <c r="M349"/>
  <c r="M263"/>
  <c r="M231"/>
  <c r="M187"/>
  <c r="M79"/>
  <c r="M488"/>
  <c r="M604"/>
  <c r="M424"/>
  <c r="M632"/>
  <c r="M580"/>
  <c r="M627"/>
  <c r="M625"/>
  <c r="M586"/>
  <c r="M661"/>
  <c r="M616"/>
  <c r="M490"/>
  <c r="M695"/>
  <c r="M410"/>
  <c r="M620"/>
  <c r="M698"/>
  <c r="M542"/>
  <c r="M578"/>
  <c r="M305"/>
  <c r="M237"/>
  <c r="M153"/>
  <c r="M111"/>
  <c r="M105"/>
  <c r="M53"/>
  <c r="M83"/>
  <c r="M168"/>
  <c r="M82"/>
  <c r="M100"/>
  <c r="M388"/>
  <c r="M338"/>
  <c r="M260"/>
  <c r="M170"/>
  <c r="M112"/>
  <c r="M84"/>
  <c r="M214"/>
  <c r="M192"/>
  <c r="M433"/>
  <c r="M657"/>
  <c r="M448"/>
  <c r="M529"/>
  <c r="M465"/>
  <c r="M603"/>
  <c r="M680"/>
  <c r="M640"/>
  <c r="M574"/>
  <c r="M558"/>
  <c r="M447"/>
  <c r="M552"/>
  <c r="M437"/>
  <c r="M618"/>
  <c r="M522"/>
  <c r="M415"/>
  <c r="M463"/>
  <c r="M315"/>
  <c r="M313"/>
  <c r="M245"/>
  <c r="M201"/>
  <c r="M191"/>
  <c r="M189"/>
  <c r="M161"/>
  <c r="M151"/>
  <c r="M107"/>
  <c r="M39"/>
  <c r="M197"/>
  <c r="M217"/>
  <c r="M348"/>
  <c r="M174"/>
  <c r="M118"/>
  <c r="M110"/>
  <c r="M206"/>
  <c r="M114"/>
  <c r="M46"/>
  <c r="M346"/>
  <c r="M230"/>
  <c r="M202"/>
  <c r="M549"/>
  <c r="M673"/>
  <c r="M689"/>
  <c r="M456"/>
  <c r="M453"/>
  <c r="M500"/>
  <c r="M536"/>
  <c r="M525"/>
  <c r="M422"/>
  <c r="M398"/>
  <c r="M570"/>
  <c r="M471"/>
  <c r="M683"/>
  <c r="M445"/>
  <c r="M575"/>
  <c r="M637"/>
  <c r="M49"/>
  <c r="M277"/>
  <c r="M261"/>
  <c r="M33"/>
  <c r="M293"/>
  <c r="M360"/>
  <c r="M210"/>
  <c r="M186"/>
  <c r="M162"/>
  <c r="M66"/>
  <c r="M58"/>
  <c r="M228"/>
  <c r="M88"/>
  <c r="M68"/>
  <c r="M50"/>
  <c r="M304"/>
  <c r="M284"/>
  <c r="M164"/>
  <c r="M138"/>
  <c r="M324"/>
  <c r="O420" i="82"/>
  <c r="F420"/>
  <c r="O420" i="69"/>
  <c r="F420" s="1"/>
  <c r="AK206" i="83"/>
  <c r="AK1360"/>
  <c r="DC70" i="49"/>
  <c r="AH76"/>
  <c r="BK76"/>
  <c r="AX20" i="62"/>
  <c r="AW24"/>
  <c r="R146"/>
  <c r="R20"/>
  <c r="S34"/>
  <c r="M34"/>
  <c r="O34"/>
  <c r="D45"/>
  <c r="K34"/>
  <c r="G34"/>
  <c r="U34"/>
  <c r="J22" i="99"/>
  <c r="J24"/>
  <c r="AP22"/>
  <c r="AO24"/>
  <c r="J146"/>
  <c r="AB54" i="49"/>
  <c r="BZ54"/>
  <c r="BI54"/>
  <c r="BU54"/>
  <c r="CI54"/>
  <c r="AK54"/>
  <c r="BJ54"/>
  <c r="CS54"/>
  <c r="DL54"/>
  <c r="BH54"/>
  <c r="BT54"/>
  <c r="BL54"/>
  <c r="AG54"/>
  <c r="AO54"/>
  <c r="AZ54"/>
  <c r="CB54"/>
  <c r="DF54"/>
  <c r="BP54"/>
  <c r="CZ54"/>
  <c r="DH54"/>
  <c r="DC54"/>
  <c r="AN54"/>
  <c r="DJ54"/>
  <c r="CF54"/>
  <c r="CV54"/>
  <c r="CA54"/>
  <c r="AE54"/>
  <c r="CJ54"/>
  <c r="CO54"/>
  <c r="BR54"/>
  <c r="DI54"/>
  <c r="DA54"/>
  <c r="AQ54"/>
  <c r="CC54"/>
  <c r="BQ54"/>
  <c r="AY54"/>
  <c r="BM54"/>
  <c r="AF54"/>
  <c r="BF54"/>
  <c r="O200" i="82"/>
  <c r="F200"/>
  <c r="O200" i="69"/>
  <c r="F200" s="1"/>
  <c r="AE696" i="83"/>
  <c r="AE656"/>
  <c r="AI656"/>
  <c r="AF656"/>
  <c r="AK656" s="1"/>
  <c r="AH656"/>
  <c r="AG606"/>
  <c r="AH606"/>
  <c r="AK606" s="1"/>
  <c r="AI606"/>
  <c r="AE606"/>
  <c r="AJ1180"/>
  <c r="AF1180"/>
  <c r="AE1180"/>
  <c r="AG1180"/>
  <c r="D410" i="88"/>
  <c r="B410" s="1"/>
  <c r="G415" i="56"/>
  <c r="A415" s="1"/>
  <c r="F437" i="84"/>
  <c r="B437" s="1"/>
  <c r="O414" i="70"/>
  <c r="B414"/>
  <c r="F1531" i="40"/>
  <c r="B412"/>
  <c r="E413" i="86"/>
  <c r="B413"/>
  <c r="AB958" i="83"/>
  <c r="AN958"/>
  <c r="CD958"/>
  <c r="CD959"/>
  <c r="AX958"/>
  <c r="AZ958" s="1"/>
  <c r="BS958"/>
  <c r="BS959" s="1"/>
  <c r="AY958"/>
  <c r="BJ958"/>
  <c r="AC958"/>
  <c r="AW958"/>
  <c r="AW959"/>
  <c r="AL958"/>
  <c r="AL959"/>
  <c r="AA958"/>
  <c r="BH958"/>
  <c r="BH959"/>
  <c r="BT958"/>
  <c r="BV958" s="1"/>
  <c r="AM958"/>
  <c r="BI958"/>
  <c r="BU958"/>
  <c r="AG686"/>
  <c r="AH686"/>
  <c r="AF686"/>
  <c r="AJ686"/>
  <c r="AG646"/>
  <c r="AJ646"/>
  <c r="AK646"/>
  <c r="AI396"/>
  <c r="AF396"/>
  <c r="AK396" s="1"/>
  <c r="AE396"/>
  <c r="AH396"/>
  <c r="F327" i="111"/>
  <c r="E307" i="56"/>
  <c r="E1315" i="40"/>
  <c r="F133" i="111"/>
  <c r="I112" i="70"/>
  <c r="E113" i="56"/>
  <c r="D79" i="86"/>
  <c r="F101" i="111"/>
  <c r="C747" i="40"/>
  <c r="C22" i="70"/>
  <c r="C21" i="86"/>
  <c r="AF152" i="83"/>
  <c r="AK152"/>
  <c r="AI152"/>
  <c r="AJ144"/>
  <c r="AG144"/>
  <c r="AH144"/>
  <c r="AK144"/>
  <c r="AE40"/>
  <c r="AI40"/>
  <c r="CP70" i="49"/>
  <c r="AJ70"/>
  <c r="DG70"/>
  <c r="AP70"/>
  <c r="CF70"/>
  <c r="BS70"/>
  <c r="BB70"/>
  <c r="CE70"/>
  <c r="CU70"/>
  <c r="DI70"/>
  <c r="CH70"/>
  <c r="CM70"/>
  <c r="CS70"/>
  <c r="BM70"/>
  <c r="BK70"/>
  <c r="BT70"/>
  <c r="BD70"/>
  <c r="CL70"/>
  <c r="BL70"/>
  <c r="H19" i="99"/>
  <c r="AN19"/>
  <c r="AM24"/>
  <c r="H146"/>
  <c r="O668" i="82"/>
  <c r="F668"/>
  <c r="O668" i="69"/>
  <c r="F668" s="1"/>
  <c r="O610"/>
  <c r="F610"/>
  <c r="O610" i="82"/>
  <c r="F610" s="1"/>
  <c r="S390" i="83"/>
  <c r="N388" i="69"/>
  <c r="R10" i="84"/>
  <c r="C17"/>
  <c r="AF494" i="83"/>
  <c r="AH494"/>
  <c r="AH460"/>
  <c r="AI460"/>
  <c r="AF460"/>
  <c r="AJ460"/>
  <c r="AG426"/>
  <c r="AJ426"/>
  <c r="AE426"/>
  <c r="AI426"/>
  <c r="AH426"/>
  <c r="AK426"/>
  <c r="AK976"/>
  <c r="Q33" i="62"/>
  <c r="M33"/>
  <c r="U33"/>
  <c r="G33"/>
  <c r="I33"/>
  <c r="CG55" i="49"/>
  <c r="AC55"/>
  <c r="BR55"/>
  <c r="DB55"/>
  <c r="AE55"/>
  <c r="DI55"/>
  <c r="AK55"/>
  <c r="BS55"/>
  <c r="DH55"/>
  <c r="CN55"/>
  <c r="AR55"/>
  <c r="CJ55"/>
  <c r="BV55"/>
  <c r="BH55"/>
  <c r="DA55"/>
  <c r="AI55"/>
  <c r="CZ55"/>
  <c r="BD55"/>
  <c r="AJ55"/>
  <c r="CM55"/>
  <c r="CH55"/>
  <c r="S34" i="99"/>
  <c r="G34"/>
  <c r="U34"/>
  <c r="D154"/>
  <c r="Q34"/>
  <c r="F22"/>
  <c r="AL22"/>
  <c r="AK24"/>
  <c r="F146"/>
  <c r="O31"/>
  <c r="D42"/>
  <c r="I31"/>
  <c r="S31"/>
  <c r="D151"/>
  <c r="U31"/>
  <c r="O468" i="69"/>
  <c r="F468"/>
  <c r="O468" i="82"/>
  <c r="F468" s="1"/>
  <c r="AK60" i="49"/>
  <c r="BF60"/>
  <c r="AV60"/>
  <c r="CQ60"/>
  <c r="AM60"/>
  <c r="CF64"/>
  <c r="AP53"/>
  <c r="BQ53"/>
  <c r="BW53"/>
  <c r="BL53"/>
  <c r="BN53"/>
  <c r="AL53"/>
  <c r="BA53"/>
  <c r="BU53"/>
  <c r="C153" i="99"/>
  <c r="C44"/>
  <c r="O180" i="69"/>
  <c r="F180"/>
  <c r="O180" i="82"/>
  <c r="F180" s="1"/>
  <c r="D365" i="86"/>
  <c r="F387" i="111"/>
  <c r="F136"/>
  <c r="E116" i="56"/>
  <c r="CC60" i="49"/>
  <c r="AF60"/>
  <c r="CN60"/>
  <c r="AE60"/>
  <c r="BT60"/>
  <c r="BE60"/>
  <c r="DE64"/>
  <c r="AL44" i="99"/>
  <c r="AF58" i="49"/>
  <c r="CC58"/>
  <c r="DE58"/>
  <c r="CQ58"/>
  <c r="BX58"/>
  <c r="T21" i="62"/>
  <c r="AZ21"/>
  <c r="AG52" i="49"/>
  <c r="BV52"/>
  <c r="AK52"/>
  <c r="AQ52"/>
  <c r="CR52"/>
  <c r="BU52"/>
  <c r="BZ52"/>
  <c r="AM52"/>
  <c r="DH52"/>
  <c r="BL52"/>
  <c r="AB52"/>
  <c r="CT52"/>
  <c r="CW52"/>
  <c r="AW52"/>
  <c r="CI52"/>
  <c r="AP52"/>
  <c r="CV52"/>
  <c r="CM52"/>
  <c r="AF52"/>
  <c r="CA52"/>
  <c r="BM52"/>
  <c r="DD52"/>
  <c r="CK52"/>
  <c r="AO52"/>
  <c r="BF52"/>
  <c r="BA52"/>
  <c r="CO52"/>
  <c r="DI48"/>
  <c r="AP48"/>
  <c r="CE48"/>
  <c r="AS48"/>
  <c r="DK48"/>
  <c r="BI48"/>
  <c r="AJ48"/>
  <c r="BN48"/>
  <c r="BA48"/>
  <c r="CP48"/>
  <c r="AL48"/>
  <c r="CR48"/>
  <c r="AX48"/>
  <c r="AH48"/>
  <c r="CU48"/>
  <c r="AY48"/>
  <c r="AF48"/>
  <c r="AV48"/>
  <c r="AZ22" i="62"/>
  <c r="AY24"/>
  <c r="T146"/>
  <c r="BI64" i="49"/>
  <c r="BB64"/>
  <c r="AY64"/>
  <c r="BH64"/>
  <c r="CI64"/>
  <c r="DG64"/>
  <c r="AZ64"/>
  <c r="AZ22" i="99"/>
  <c r="AY24"/>
  <c r="T146"/>
  <c r="T22"/>
  <c r="T24"/>
  <c r="T147"/>
  <c r="CR60" i="49"/>
  <c r="AJ60"/>
  <c r="AO60"/>
  <c r="CJ60"/>
  <c r="CA64"/>
  <c r="BF64"/>
  <c r="G31" i="62"/>
  <c r="AL31"/>
  <c r="M31"/>
  <c r="U31"/>
  <c r="D151"/>
  <c r="BR74" i="49"/>
  <c r="BM74"/>
  <c r="BG74"/>
  <c r="CP74"/>
  <c r="N768" i="82"/>
  <c r="S770" i="83"/>
  <c r="E1163" i="40"/>
  <c r="F251" i="111"/>
  <c r="Q200" i="70"/>
  <c r="Q89"/>
  <c r="O250" i="56"/>
  <c r="O252"/>
  <c r="O62"/>
  <c r="O158"/>
  <c r="S612" i="83"/>
  <c r="N610" i="82"/>
  <c r="E1417" i="40"/>
  <c r="D708" i="83" s="1"/>
  <c r="AA708" s="1"/>
  <c r="AO708" s="1"/>
  <c r="F378" i="111"/>
  <c r="D315" i="86"/>
  <c r="F337" i="111"/>
  <c r="P10" i="99"/>
  <c r="P13"/>
  <c r="AV10"/>
  <c r="Q299" i="70"/>
  <c r="P7" i="69"/>
  <c r="O7"/>
  <c r="Q379" i="70"/>
  <c r="Q375"/>
  <c r="Q133"/>
  <c r="U61" i="49"/>
  <c r="G385" i="56"/>
  <c r="A385"/>
  <c r="D380" i="88"/>
  <c r="B380" s="1"/>
  <c r="F215" i="111"/>
  <c r="D193" i="86"/>
  <c r="F156" i="111"/>
  <c r="I135" i="70"/>
  <c r="F153" i="111"/>
  <c r="E133" i="56"/>
  <c r="F80" i="111"/>
  <c r="D58" i="86"/>
  <c r="D53"/>
  <c r="F75" i="111"/>
  <c r="D19" i="86"/>
  <c r="F41" i="111"/>
  <c r="AY446" i="83"/>
  <c r="AZ446"/>
  <c r="AM446"/>
  <c r="C966"/>
  <c r="C964" i="82"/>
  <c r="C964" i="69"/>
  <c r="C524" i="70"/>
  <c r="C1751" i="40"/>
  <c r="C525" i="56"/>
  <c r="O512" i="70"/>
  <c r="B512" s="1"/>
  <c r="D508" i="88"/>
  <c r="B508"/>
  <c r="B510" i="40"/>
  <c r="E511" i="86"/>
  <c r="B511"/>
  <c r="F535" i="84"/>
  <c r="B535" s="1"/>
  <c r="G513" i="56"/>
  <c r="A513"/>
  <c r="F1727" i="40"/>
  <c r="E1725"/>
  <c r="E512" i="56"/>
  <c r="I511" i="70"/>
  <c r="D510" i="86"/>
  <c r="O493" i="70"/>
  <c r="B493"/>
  <c r="D489" i="88"/>
  <c r="B489" s="1"/>
  <c r="F1689" i="40"/>
  <c r="E978" i="69"/>
  <c r="A978"/>
  <c r="A979" s="1"/>
  <c r="B491" i="40"/>
  <c r="I491" i="70"/>
  <c r="E492" i="56"/>
  <c r="D490" i="86"/>
  <c r="E1685" i="40"/>
  <c r="U490" i="70"/>
  <c r="D1683" i="40"/>
  <c r="BG664" i="83"/>
  <c r="BJ664"/>
  <c r="BG652"/>
  <c r="AN652"/>
  <c r="BT652"/>
  <c r="AC652"/>
  <c r="BI652"/>
  <c r="AB652"/>
  <c r="AC524"/>
  <c r="BR524"/>
  <c r="BR382"/>
  <c r="AL382"/>
  <c r="AL383" s="1"/>
  <c r="BG382"/>
  <c r="AV352"/>
  <c r="BT352"/>
  <c r="AV338"/>
  <c r="AM96"/>
  <c r="AX96"/>
  <c r="AN96"/>
  <c r="AY96"/>
  <c r="AN80"/>
  <c r="BT80"/>
  <c r="BI80"/>
  <c r="BJ80"/>
  <c r="AX80"/>
  <c r="BR66"/>
  <c r="BG66"/>
  <c r="BU66"/>
  <c r="BI66"/>
  <c r="BG34"/>
  <c r="BI34"/>
  <c r="BJ34"/>
  <c r="AM34"/>
  <c r="AX34"/>
  <c r="AN34"/>
  <c r="AN664"/>
  <c r="AB80"/>
  <c r="BJ96"/>
  <c r="BI338"/>
  <c r="BK338"/>
  <c r="BT34"/>
  <c r="Q172" i="70"/>
  <c r="Q136"/>
  <c r="Q109"/>
  <c r="M311" i="56"/>
  <c r="S708" i="83"/>
  <c r="F312" i="111"/>
  <c r="E292" i="56"/>
  <c r="F269" i="111"/>
  <c r="I248" i="70"/>
  <c r="BJ678" i="83"/>
  <c r="BG678"/>
  <c r="AY622"/>
  <c r="AM622"/>
  <c r="AB622"/>
  <c r="BG622"/>
  <c r="AV606"/>
  <c r="AB606"/>
  <c r="BT606"/>
  <c r="AX606"/>
  <c r="AM606"/>
  <c r="AN606"/>
  <c r="BG590"/>
  <c r="AC590"/>
  <c r="BI590"/>
  <c r="AM590"/>
  <c r="AV590"/>
  <c r="AN590"/>
  <c r="AB590"/>
  <c r="BR548"/>
  <c r="AX548"/>
  <c r="AV484"/>
  <c r="AY484"/>
  <c r="E1400"/>
  <c r="A1400"/>
  <c r="A1401"/>
  <c r="E1398" i="69"/>
  <c r="A1398"/>
  <c r="A1399"/>
  <c r="AX664" i="83"/>
  <c r="AC66"/>
  <c r="AC96"/>
  <c r="AD96"/>
  <c r="CD96"/>
  <c r="CD97" s="1"/>
  <c r="AW524"/>
  <c r="AW525"/>
  <c r="BH652"/>
  <c r="BH653" s="1"/>
  <c r="BH664"/>
  <c r="BH665"/>
  <c r="BH34"/>
  <c r="BH35" s="1"/>
  <c r="CD66"/>
  <c r="CD67"/>
  <c r="BH80"/>
  <c r="BH81" s="1"/>
  <c r="BI96"/>
  <c r="BK96"/>
  <c r="Q316" i="70"/>
  <c r="Q309"/>
  <c r="Q221"/>
  <c r="Q207"/>
  <c r="Q193"/>
  <c r="Q157"/>
  <c r="Q117"/>
  <c r="Z12" i="52"/>
  <c r="A32"/>
  <c r="F239" i="111"/>
  <c r="E219" i="56"/>
  <c r="F187" i="111"/>
  <c r="D165" i="86"/>
  <c r="F81" i="111"/>
  <c r="E61" i="56"/>
  <c r="AV696" i="83"/>
  <c r="BG324"/>
  <c r="BR690"/>
  <c r="BG690"/>
  <c r="BT690"/>
  <c r="BI690"/>
  <c r="BK690"/>
  <c r="AB690"/>
  <c r="AY690"/>
  <c r="AZ690"/>
  <c r="AM674"/>
  <c r="AB674"/>
  <c r="AN674"/>
  <c r="AB630"/>
  <c r="AV630"/>
  <c r="BG630"/>
  <c r="BI556"/>
  <c r="BJ556"/>
  <c r="AY556"/>
  <c r="BT544"/>
  <c r="BU544"/>
  <c r="BJ544"/>
  <c r="BK544"/>
  <c r="AV440"/>
  <c r="BR440"/>
  <c r="BG440"/>
  <c r="BI440"/>
  <c r="BG158"/>
  <c r="AX158"/>
  <c r="BG144"/>
  <c r="BT144"/>
  <c r="AV132"/>
  <c r="BG132"/>
  <c r="CC92"/>
  <c r="G1023" i="82"/>
  <c r="G1025" i="83"/>
  <c r="G1023" i="69"/>
  <c r="G1007" i="83"/>
  <c r="G1005" i="69" s="1"/>
  <c r="G1005" i="82"/>
  <c r="C676" i="56"/>
  <c r="C674" i="86"/>
  <c r="F638" i="84"/>
  <c r="B638"/>
  <c r="D611" i="88"/>
  <c r="B611"/>
  <c r="O615" i="70"/>
  <c r="B615"/>
  <c r="E614" i="86"/>
  <c r="B614"/>
  <c r="B613" i="40"/>
  <c r="F1933"/>
  <c r="G616" i="56"/>
  <c r="A616"/>
  <c r="D609" i="86"/>
  <c r="I610" i="70"/>
  <c r="E611" i="56"/>
  <c r="E1923" i="40"/>
  <c r="P1210" i="69"/>
  <c r="G1210"/>
  <c r="P1210" i="82"/>
  <c r="G1210"/>
  <c r="T1212" i="83"/>
  <c r="G1212"/>
  <c r="E608" i="56"/>
  <c r="D606" i="86"/>
  <c r="E1917" i="40"/>
  <c r="I607" i="70"/>
  <c r="I605"/>
  <c r="E606" i="56"/>
  <c r="D604" i="86"/>
  <c r="E1913" i="40"/>
  <c r="R598" i="56"/>
  <c r="L593" i="88"/>
  <c r="L620" i="84"/>
  <c r="D1897" i="40"/>
  <c r="C585" i="86"/>
  <c r="C586" i="70"/>
  <c r="C582" i="88"/>
  <c r="C587" i="56"/>
  <c r="C1875" i="40"/>
  <c r="C609" i="84"/>
  <c r="C581" i="86"/>
  <c r="C582" i="70"/>
  <c r="C605" i="84"/>
  <c r="C583" i="56"/>
  <c r="C578" i="88"/>
  <c r="C1867" i="40"/>
  <c r="C577" i="88"/>
  <c r="C580" i="86"/>
  <c r="C1865" i="40"/>
  <c r="C582" i="56"/>
  <c r="C604" i="84"/>
  <c r="C581" i="70"/>
  <c r="C548" i="84"/>
  <c r="C525" i="70"/>
  <c r="C526" i="56"/>
  <c r="C1753" i="40"/>
  <c r="C521" i="88"/>
  <c r="C524" i="86"/>
  <c r="C1745" i="40"/>
  <c r="C1034" i="82" s="1"/>
  <c r="C522" i="56"/>
  <c r="C517" i="88"/>
  <c r="C544" i="84"/>
  <c r="R521" i="56"/>
  <c r="S519" i="86"/>
  <c r="L516" i="88"/>
  <c r="U520" i="70"/>
  <c r="L543" i="84"/>
  <c r="D1743" i="40"/>
  <c r="E459" i="86"/>
  <c r="B459"/>
  <c r="D456" i="88"/>
  <c r="B456"/>
  <c r="F483" i="84"/>
  <c r="B483"/>
  <c r="B458" i="40"/>
  <c r="F1623"/>
  <c r="D412" i="88"/>
  <c r="B412"/>
  <c r="F439" i="84"/>
  <c r="B439"/>
  <c r="G417" i="56"/>
  <c r="A417"/>
  <c r="O416" i="70"/>
  <c r="B416"/>
  <c r="E415" i="86"/>
  <c r="B415"/>
  <c r="B414" i="40"/>
  <c r="F438" i="84"/>
  <c r="B438" s="1"/>
  <c r="E414" i="86"/>
  <c r="B414"/>
  <c r="O415" i="70"/>
  <c r="B415" s="1"/>
  <c r="B413" i="40"/>
  <c r="F1533"/>
  <c r="E822" i="69" s="1"/>
  <c r="BU1198" i="83"/>
  <c r="AV1198"/>
  <c r="CD1198"/>
  <c r="CD1199"/>
  <c r="BI1198"/>
  <c r="BS1198"/>
  <c r="BS1199" s="1"/>
  <c r="AL1198"/>
  <c r="AL1199" s="1"/>
  <c r="AB1198"/>
  <c r="AY1198"/>
  <c r="BT1198"/>
  <c r="AM1198"/>
  <c r="AW1198"/>
  <c r="AW1199" s="1"/>
  <c r="AX1198"/>
  <c r="BJ1198"/>
  <c r="AC1198"/>
  <c r="BH1198"/>
  <c r="BH1199"/>
  <c r="AV1196"/>
  <c r="AV1166"/>
  <c r="BI1304"/>
  <c r="BR1304"/>
  <c r="AL1304"/>
  <c r="AL1305" s="1"/>
  <c r="CD1304"/>
  <c r="CD1305"/>
  <c r="AY1304"/>
  <c r="BH1304"/>
  <c r="BH1305" s="1"/>
  <c r="AN1304"/>
  <c r="AO1304" s="1"/>
  <c r="BT1304"/>
  <c r="AA1304"/>
  <c r="AM1304"/>
  <c r="BS1304"/>
  <c r="BS1305" s="1"/>
  <c r="AW1304"/>
  <c r="AW1305" s="1"/>
  <c r="BU1304"/>
  <c r="AC1304"/>
  <c r="AD1304" s="1"/>
  <c r="AB1304"/>
  <c r="AX1304"/>
  <c r="AZ1304"/>
  <c r="BJ1304"/>
  <c r="BK1304" s="1"/>
  <c r="Q384" i="70"/>
  <c r="Q319"/>
  <c r="Q196"/>
  <c r="Q181"/>
  <c r="Q120"/>
  <c r="Q32"/>
  <c r="O212" i="56"/>
  <c r="N82"/>
  <c r="F385" i="111"/>
  <c r="I364" i="70"/>
  <c r="F368" i="111"/>
  <c r="E1397" i="40"/>
  <c r="E293" i="56"/>
  <c r="F313" i="111"/>
  <c r="E1197" i="40"/>
  <c r="F268" i="111"/>
  <c r="AV562" i="83"/>
  <c r="BR414"/>
  <c r="BG772"/>
  <c r="AV772"/>
  <c r="G493" i="82"/>
  <c r="G495" i="83"/>
  <c r="G493" i="69" s="1"/>
  <c r="F331" i="111"/>
  <c r="D309" i="86"/>
  <c r="E825" i="40"/>
  <c r="D114" i="69" s="1"/>
  <c r="AV754" i="83"/>
  <c r="AV424"/>
  <c r="AV340"/>
  <c r="CD566"/>
  <c r="CD567"/>
  <c r="BG566"/>
  <c r="BG514"/>
  <c r="AL514"/>
  <c r="AL515"/>
  <c r="BG462"/>
  <c r="AV462"/>
  <c r="BG450"/>
  <c r="BU26"/>
  <c r="BR26"/>
  <c r="CC26"/>
  <c r="BG26"/>
  <c r="G53"/>
  <c r="G51" i="69"/>
  <c r="G751" i="83"/>
  <c r="G749" i="69" s="1"/>
  <c r="G749" i="82"/>
  <c r="Q355" i="70"/>
  <c r="Q339"/>
  <c r="Q325"/>
  <c r="Q304"/>
  <c r="Q184"/>
  <c r="N101" i="56"/>
  <c r="F335" i="111"/>
  <c r="E1331" i="40"/>
  <c r="I256" i="70"/>
  <c r="F277" i="111"/>
  <c r="F271"/>
  <c r="I250" i="70"/>
  <c r="E103" i="56"/>
  <c r="F123" i="111"/>
  <c r="AV246" i="83"/>
  <c r="BR48"/>
  <c r="BJ48"/>
  <c r="G77" i="82"/>
  <c r="G79" i="83"/>
  <c r="G77" i="69" s="1"/>
  <c r="G317" i="82"/>
  <c r="G319" i="83"/>
  <c r="G317" i="69" s="1"/>
  <c r="F298" i="111"/>
  <c r="E1257" i="40"/>
  <c r="F253" i="111"/>
  <c r="E233" i="56"/>
  <c r="E229"/>
  <c r="F249" i="111"/>
  <c r="E827" i="40"/>
  <c r="F83" i="111"/>
  <c r="F79"/>
  <c r="D57" i="86"/>
  <c r="BR748" i="83"/>
  <c r="BR684"/>
  <c r="AV670"/>
  <c r="AV624"/>
  <c r="BR376"/>
  <c r="BG350"/>
  <c r="BG746"/>
  <c r="AV730"/>
  <c r="AV716"/>
  <c r="BR716"/>
  <c r="BG558"/>
  <c r="F301" i="111"/>
  <c r="F202"/>
  <c r="I181" i="70"/>
  <c r="AV756" i="83"/>
  <c r="BG624"/>
  <c r="BG424"/>
  <c r="AC596"/>
  <c r="BR596"/>
  <c r="AV554"/>
  <c r="BR438"/>
  <c r="AV438"/>
  <c r="AV426"/>
  <c r="BG402"/>
  <c r="G121" i="82"/>
  <c r="G123" i="83"/>
  <c r="G121" i="69" s="1"/>
  <c r="D1158"/>
  <c r="D1158" i="82"/>
  <c r="D1160" i="83"/>
  <c r="AA1160" s="1"/>
  <c r="P1162" i="82"/>
  <c r="G1162" s="1"/>
  <c r="T1164" i="83"/>
  <c r="G1164" s="1"/>
  <c r="P1162" i="69"/>
  <c r="G1162" s="1"/>
  <c r="I10" i="5"/>
  <c r="C10"/>
  <c r="F238" i="111"/>
  <c r="E218" i="56"/>
  <c r="F172" i="111"/>
  <c r="E152" i="56"/>
  <c r="AV778" i="83"/>
  <c r="BG416"/>
  <c r="AV396"/>
  <c r="BG242"/>
  <c r="AV176"/>
  <c r="BH666"/>
  <c r="BH667" s="1"/>
  <c r="AV666"/>
  <c r="BR666"/>
  <c r="BH610"/>
  <c r="BH611" s="1"/>
  <c r="AV610"/>
  <c r="BG610"/>
  <c r="AV594"/>
  <c r="BR318"/>
  <c r="BG236"/>
  <c r="AV236"/>
  <c r="BG208"/>
  <c r="CC128"/>
  <c r="G897"/>
  <c r="G895" i="69"/>
  <c r="G895" i="82"/>
  <c r="G797" i="83"/>
  <c r="G795" i="82"/>
  <c r="BG86" i="83"/>
  <c r="BG782"/>
  <c r="BG762"/>
  <c r="BG710"/>
  <c r="AV626"/>
  <c r="BG572"/>
  <c r="BG552"/>
  <c r="BR258"/>
  <c r="BR774"/>
  <c r="BG760"/>
  <c r="AV732"/>
  <c r="BR732"/>
  <c r="AV718"/>
  <c r="BG592"/>
  <c r="BR580"/>
  <c r="BR498"/>
  <c r="BR448"/>
  <c r="AC282"/>
  <c r="AD282"/>
  <c r="BG282"/>
  <c r="BG170"/>
  <c r="AV156"/>
  <c r="BR78"/>
  <c r="BG36"/>
  <c r="G639" i="82"/>
  <c r="G641" i="83"/>
  <c r="G639" i="69"/>
  <c r="D990"/>
  <c r="D990" i="82"/>
  <c r="D992" i="83"/>
  <c r="AA992"/>
  <c r="D846" i="82"/>
  <c r="D848" i="83"/>
  <c r="AA848"/>
  <c r="D846" i="69"/>
  <c r="D1204"/>
  <c r="D1204" i="82"/>
  <c r="D1206" i="83"/>
  <c r="AA1206"/>
  <c r="AO1206" s="1"/>
  <c r="D357" i="86"/>
  <c r="D265"/>
  <c r="F255" i="111"/>
  <c r="D223" i="86"/>
  <c r="F237" i="111"/>
  <c r="E217" i="56"/>
  <c r="E212"/>
  <c r="D161" i="86"/>
  <c r="F85" i="111"/>
  <c r="AV662" i="83"/>
  <c r="AV588"/>
  <c r="BR564"/>
  <c r="BR530"/>
  <c r="BG480"/>
  <c r="AV388"/>
  <c r="AV386"/>
  <c r="BG346"/>
  <c r="BG770"/>
  <c r="AV770"/>
  <c r="BG672"/>
  <c r="AM644"/>
  <c r="BG644"/>
  <c r="BR620"/>
  <c r="AC516"/>
  <c r="BG516"/>
  <c r="BG494"/>
  <c r="BG482"/>
  <c r="BR482"/>
  <c r="AV482"/>
  <c r="AV384"/>
  <c r="BR384"/>
  <c r="AV358"/>
  <c r="AV316"/>
  <c r="BG266"/>
  <c r="BG250"/>
  <c r="AV250"/>
  <c r="BR250"/>
  <c r="AV138"/>
  <c r="BR104"/>
  <c r="D1038"/>
  <c r="AA1038"/>
  <c r="D1036" i="69"/>
  <c r="C1066" i="83"/>
  <c r="C1064" i="69"/>
  <c r="C1064" i="82"/>
  <c r="C1304" i="69"/>
  <c r="C1306" i="83"/>
  <c r="C1304" i="82"/>
  <c r="F137" i="111"/>
  <c r="F114"/>
  <c r="I93" i="70"/>
  <c r="BR700" i="83"/>
  <c r="BG668"/>
  <c r="BR626"/>
  <c r="AV540"/>
  <c r="BG436"/>
  <c r="BG434"/>
  <c r="BG390"/>
  <c r="BR240"/>
  <c r="BR186"/>
  <c r="F37" i="111"/>
  <c r="E735" i="40"/>
  <c r="AV758" i="83"/>
  <c r="AV712"/>
  <c r="AV702"/>
  <c r="BJ658"/>
  <c r="AV658"/>
  <c r="BG618"/>
  <c r="AV618"/>
  <c r="BR618"/>
  <c r="BG528"/>
  <c r="AV504"/>
  <c r="BR408"/>
  <c r="AV408"/>
  <c r="BR342"/>
  <c r="BG292"/>
  <c r="BR264"/>
  <c r="BG264"/>
  <c r="BG248"/>
  <c r="AV248"/>
  <c r="BG220"/>
  <c r="G855"/>
  <c r="G853" i="69" s="1"/>
  <c r="E1366" i="83"/>
  <c r="A1366"/>
  <c r="A1367"/>
  <c r="E1364" i="69"/>
  <c r="A1364" s="1"/>
  <c r="A1365" s="1"/>
  <c r="E1364" i="82"/>
  <c r="A1364" s="1"/>
  <c r="A1365" s="1"/>
  <c r="P948" i="69"/>
  <c r="G948"/>
  <c r="T950" i="83"/>
  <c r="G950" s="1"/>
  <c r="P948" i="82"/>
  <c r="G948"/>
  <c r="F241" i="111"/>
  <c r="E1143" i="40"/>
  <c r="F195" i="111"/>
  <c r="E175" i="56"/>
  <c r="F91" i="111"/>
  <c r="E843" i="40"/>
  <c r="BG442" i="83"/>
  <c r="AL442"/>
  <c r="AL443"/>
  <c r="AV428"/>
  <c r="BG406"/>
  <c r="AV406"/>
  <c r="BR326"/>
  <c r="AV314"/>
  <c r="AV300"/>
  <c r="BR300"/>
  <c r="E1276" i="82"/>
  <c r="A1276" s="1"/>
  <c r="A1277" s="1"/>
  <c r="E1276" i="69"/>
  <c r="A1276" s="1"/>
  <c r="A1277" s="1"/>
  <c r="D184" i="86"/>
  <c r="I152" i="70"/>
  <c r="I140"/>
  <c r="I131"/>
  <c r="G845" i="83"/>
  <c r="G843" i="69" s="1"/>
  <c r="G843" i="82"/>
  <c r="G163" i="83"/>
  <c r="G161" i="69"/>
  <c r="G161" i="82"/>
  <c r="G827"/>
  <c r="G829" i="83"/>
  <c r="G827" i="69"/>
  <c r="D1004" i="83"/>
  <c r="AA1004" s="1"/>
  <c r="D1002" i="82"/>
  <c r="D982" i="69"/>
  <c r="D982" i="82"/>
  <c r="G67"/>
  <c r="G69" i="83"/>
  <c r="G67" i="69"/>
  <c r="G447" i="83"/>
  <c r="G445" i="69" s="1"/>
  <c r="G1259" i="82"/>
  <c r="E880"/>
  <c r="A880" s="1"/>
  <c r="A881" s="1"/>
  <c r="E806" i="69"/>
  <c r="A806"/>
  <c r="A807"/>
  <c r="E806" i="82"/>
  <c r="A806"/>
  <c r="A807"/>
  <c r="E808" i="83"/>
  <c r="A808" s="1"/>
  <c r="A809" s="1"/>
  <c r="T1046"/>
  <c r="G1046" s="1"/>
  <c r="P1044" i="82"/>
  <c r="G1044"/>
  <c r="P1044" i="69"/>
  <c r="G1044" s="1"/>
  <c r="P866" i="82"/>
  <c r="G866"/>
  <c r="P866" i="69"/>
  <c r="G866" s="1"/>
  <c r="P914"/>
  <c r="G914"/>
  <c r="P914" i="82"/>
  <c r="G914" s="1"/>
  <c r="E940" i="69"/>
  <c r="A940"/>
  <c r="A941"/>
  <c r="E940" i="82"/>
  <c r="A940" s="1"/>
  <c r="A941" s="1"/>
  <c r="D1016" i="69"/>
  <c r="D1016" i="82"/>
  <c r="G627" i="83"/>
  <c r="G625" i="69"/>
  <c r="G625" i="82"/>
  <c r="E956" i="69"/>
  <c r="A956" s="1"/>
  <c r="A957" s="1"/>
  <c r="E956" i="82"/>
  <c r="A956" s="1"/>
  <c r="A957" s="1"/>
  <c r="D1336" i="69"/>
  <c r="D1336" i="82"/>
  <c r="D1338" i="83"/>
  <c r="AA1338" s="1"/>
  <c r="BV1338" s="1"/>
  <c r="E1388" i="69"/>
  <c r="A1388"/>
  <c r="A1389"/>
  <c r="E1390" i="83"/>
  <c r="A1390" s="1"/>
  <c r="A1391" s="1"/>
  <c r="G1321"/>
  <c r="G1319" i="69" s="1"/>
  <c r="G1189" i="83"/>
  <c r="G1187" i="69"/>
  <c r="G1043" i="83"/>
  <c r="G1041" i="69" s="1"/>
  <c r="E948"/>
  <c r="A948" s="1"/>
  <c r="A949" s="1"/>
  <c r="E950" i="83"/>
  <c r="A950"/>
  <c r="A951" s="1"/>
  <c r="D1032" i="82"/>
  <c r="D1034" i="83"/>
  <c r="AA1034" s="1"/>
  <c r="C1116"/>
  <c r="C1114" i="82"/>
  <c r="L11" i="99"/>
  <c r="L13"/>
  <c r="G871" i="83"/>
  <c r="G869" i="69"/>
  <c r="D812" i="83"/>
  <c r="AA812" s="1"/>
  <c r="D810" i="82"/>
  <c r="E914"/>
  <c r="A914" s="1"/>
  <c r="A915" s="1"/>
  <c r="E914" i="69"/>
  <c r="A914"/>
  <c r="A915"/>
  <c r="E844"/>
  <c r="A844"/>
  <c r="A845"/>
  <c r="E846" i="83"/>
  <c r="A846" s="1"/>
  <c r="A847" s="1"/>
  <c r="E844" i="82"/>
  <c r="A844" s="1"/>
  <c r="A845" s="1"/>
  <c r="E1144"/>
  <c r="A1144"/>
  <c r="A1145" s="1"/>
  <c r="E1144" i="69"/>
  <c r="A1144"/>
  <c r="A1145"/>
  <c r="D926"/>
  <c r="D928" i="83"/>
  <c r="AA928"/>
  <c r="P1052" i="69"/>
  <c r="G1052" s="1"/>
  <c r="P1052" i="82"/>
  <c r="G1052"/>
  <c r="T924" i="83"/>
  <c r="G924" s="1"/>
  <c r="P922" i="82"/>
  <c r="G922"/>
  <c r="D1406" i="83"/>
  <c r="AA1406" s="1"/>
  <c r="D1404" i="82"/>
  <c r="C1350" i="83"/>
  <c r="C1348" i="82"/>
  <c r="C1302" i="83"/>
  <c r="C1300" i="69"/>
  <c r="E1040"/>
  <c r="A1040"/>
  <c r="A1041"/>
  <c r="E1040" i="82"/>
  <c r="A1040" s="1"/>
  <c r="A1041" s="1"/>
  <c r="D1134"/>
  <c r="D1134" i="69"/>
  <c r="E858"/>
  <c r="A858"/>
  <c r="A859"/>
  <c r="E858" i="82"/>
  <c r="A858" s="1"/>
  <c r="A859" s="1"/>
  <c r="D1052" i="69"/>
  <c r="D1054" i="83"/>
  <c r="AA1054" s="1"/>
  <c r="C804"/>
  <c r="C802" i="82"/>
  <c r="E994" i="83"/>
  <c r="A994" s="1"/>
  <c r="A995" s="1"/>
  <c r="E992" i="69"/>
  <c r="A992"/>
  <c r="A993" s="1"/>
  <c r="E992" i="82"/>
  <c r="A992"/>
  <c r="A993"/>
  <c r="E888" i="69"/>
  <c r="A888" s="1"/>
  <c r="A889" s="1"/>
  <c r="E888" i="82"/>
  <c r="A888" s="1"/>
  <c r="A889" s="1"/>
  <c r="T1222" i="83"/>
  <c r="G1222"/>
  <c r="P1220" i="82"/>
  <c r="G1220" s="1"/>
  <c r="D1198" i="83"/>
  <c r="AA1198"/>
  <c r="C696" i="88"/>
  <c r="C723" i="84"/>
  <c r="C2103" i="40"/>
  <c r="C1392" i="82"/>
  <c r="C699" i="86"/>
  <c r="C701" i="56"/>
  <c r="C700" i="70"/>
  <c r="D660" i="88"/>
  <c r="B660" s="1"/>
  <c r="E663" i="86"/>
  <c r="B663"/>
  <c r="F687" i="84"/>
  <c r="B687" s="1"/>
  <c r="O664" i="70"/>
  <c r="B664"/>
  <c r="B662" i="40"/>
  <c r="E657" i="86"/>
  <c r="B657" s="1"/>
  <c r="F681" i="84"/>
  <c r="B681"/>
  <c r="D654" i="88"/>
  <c r="B654" s="1"/>
  <c r="G659" i="56"/>
  <c r="A659"/>
  <c r="O658" i="70"/>
  <c r="B658" s="1"/>
  <c r="E654" i="86"/>
  <c r="B654"/>
  <c r="D651" i="88"/>
  <c r="B651" s="1"/>
  <c r="F678" i="84"/>
  <c r="B678"/>
  <c r="O655" i="70"/>
  <c r="B655" s="1"/>
  <c r="G656" i="56"/>
  <c r="A656"/>
  <c r="B653" i="40"/>
  <c r="D650" i="88"/>
  <c r="B650" s="1"/>
  <c r="O654" i="70"/>
  <c r="B654"/>
  <c r="G655" i="56"/>
  <c r="A655"/>
  <c r="E653" i="86"/>
  <c r="B653"/>
  <c r="F677" i="84"/>
  <c r="B677"/>
  <c r="F2011" i="40"/>
  <c r="E1302" i="83"/>
  <c r="A1302" s="1"/>
  <c r="A1303" s="1"/>
  <c r="I626" i="70"/>
  <c r="E627" i="56"/>
  <c r="E1955" i="40"/>
  <c r="D625" i="86"/>
  <c r="E625" i="56"/>
  <c r="E1951" i="40"/>
  <c r="D1240" i="82" s="1"/>
  <c r="D623" i="86"/>
  <c r="I624" i="70"/>
  <c r="U622"/>
  <c r="L618" i="88"/>
  <c r="D1947" i="40"/>
  <c r="R623" i="56"/>
  <c r="L645" i="84"/>
  <c r="S621" i="86"/>
  <c r="E620" i="56"/>
  <c r="I619" i="70"/>
  <c r="D618" i="86"/>
  <c r="E1941" i="40"/>
  <c r="D1232" i="83" s="1"/>
  <c r="AA1232" s="1"/>
  <c r="L614" i="88"/>
  <c r="R619" i="56"/>
  <c r="U618" i="70"/>
  <c r="S617" i="86"/>
  <c r="L641" i="84"/>
  <c r="D1939" i="40"/>
  <c r="T1230" i="83"/>
  <c r="G1230" s="1"/>
  <c r="E464" i="56"/>
  <c r="I463" i="70"/>
  <c r="E1629" i="40"/>
  <c r="D426" i="86"/>
  <c r="I427" i="70"/>
  <c r="E428" i="56"/>
  <c r="I426" i="70"/>
  <c r="E1555" i="40"/>
  <c r="D844" i="82" s="1"/>
  <c r="E427" i="56"/>
  <c r="D425" i="86"/>
  <c r="O408" i="70"/>
  <c r="B408" s="1"/>
  <c r="F431" i="84"/>
  <c r="B431"/>
  <c r="E407" i="86"/>
  <c r="B407" s="1"/>
  <c r="D404" i="88"/>
  <c r="B404"/>
  <c r="G409" i="56"/>
  <c r="A409" s="1"/>
  <c r="I403" i="70"/>
  <c r="D402" i="86"/>
  <c r="E1509" i="40"/>
  <c r="D798" i="82" s="1"/>
  <c r="E404" i="56"/>
  <c r="L425" i="84"/>
  <c r="R403" i="56"/>
  <c r="S401" i="86"/>
  <c r="U402" i="70"/>
  <c r="L398" i="88"/>
  <c r="D1505" i="40"/>
  <c r="R402" i="56"/>
  <c r="L424" i="84"/>
  <c r="U401" i="70"/>
  <c r="L397" i="88"/>
  <c r="S400" i="86"/>
  <c r="S399"/>
  <c r="L396" i="88"/>
  <c r="L395"/>
  <c r="D1501" i="40"/>
  <c r="R400" i="56"/>
  <c r="U399" i="70"/>
  <c r="AB1334" i="83"/>
  <c r="AM1334"/>
  <c r="AO1334" s="1"/>
  <c r="BR1334"/>
  <c r="AN1334"/>
  <c r="BI1334"/>
  <c r="BK1334" s="1"/>
  <c r="BS1334"/>
  <c r="BS1335" s="1"/>
  <c r="BG1334"/>
  <c r="AC1334"/>
  <c r="AX1334"/>
  <c r="AZ1334" s="1"/>
  <c r="AV1334"/>
  <c r="E651" i="56"/>
  <c r="I650" i="70"/>
  <c r="C598"/>
  <c r="C594" i="88"/>
  <c r="C621" i="84"/>
  <c r="C597" i="86"/>
  <c r="C1899" i="40"/>
  <c r="C599" i="56"/>
  <c r="C612" i="84"/>
  <c r="C589" i="70"/>
  <c r="C1881" i="40"/>
  <c r="C590" i="56"/>
  <c r="E532"/>
  <c r="I531" i="70"/>
  <c r="D530" i="86"/>
  <c r="C525"/>
  <c r="C527" i="56"/>
  <c r="C522" i="88"/>
  <c r="C526" i="70"/>
  <c r="C549" i="84"/>
  <c r="G502" i="56"/>
  <c r="A502"/>
  <c r="F524" i="84"/>
  <c r="B524" s="1"/>
  <c r="E500" i="86"/>
  <c r="B500"/>
  <c r="D1342" i="69"/>
  <c r="C1791" i="40"/>
  <c r="C1080" i="69" s="1"/>
  <c r="C545" i="56"/>
  <c r="C540" i="88"/>
  <c r="C544" i="70"/>
  <c r="D483" i="86"/>
  <c r="E485" i="56"/>
  <c r="E484"/>
  <c r="I483" i="70"/>
  <c r="R481" i="56"/>
  <c r="L503" i="84"/>
  <c r="U480" i="70"/>
  <c r="D1663" i="40"/>
  <c r="S479" i="86"/>
  <c r="L474" i="88"/>
  <c r="R479" i="56"/>
  <c r="D469" i="86"/>
  <c r="E471" i="56"/>
  <c r="I470" i="70"/>
  <c r="C726" i="84"/>
  <c r="C2109" i="40"/>
  <c r="C704" i="56"/>
  <c r="C699" i="88"/>
  <c r="U635" i="70"/>
  <c r="R636" i="56"/>
  <c r="S634" i="86"/>
  <c r="L658" i="84"/>
  <c r="L631" i="88"/>
  <c r="D1973" i="40"/>
  <c r="L589" i="84"/>
  <c r="U566" i="70"/>
  <c r="D1835" i="40"/>
  <c r="R567" i="56"/>
  <c r="S565" i="86"/>
  <c r="D562"/>
  <c r="I563" i="70"/>
  <c r="E564" i="56"/>
  <c r="U562" i="70"/>
  <c r="L585" i="84"/>
  <c r="S561" i="86"/>
  <c r="D1827" i="40"/>
  <c r="R563" i="56"/>
  <c r="S623" i="86"/>
  <c r="U624" i="70"/>
  <c r="L647" i="84"/>
  <c r="C625"/>
  <c r="C1907" i="40"/>
  <c r="C1196" i="82" s="1"/>
  <c r="C602" i="70"/>
  <c r="C601" i="86"/>
  <c r="C598" i="88"/>
  <c r="C602" i="56"/>
  <c r="C600" i="86"/>
  <c r="C597" i="88"/>
  <c r="C601" i="70"/>
  <c r="C593" i="56"/>
  <c r="C615" i="84"/>
  <c r="C543" i="56"/>
  <c r="C542" i="70"/>
  <c r="C1787" i="40"/>
  <c r="C538" i="88"/>
  <c r="R534" i="56"/>
  <c r="L529" i="88"/>
  <c r="S532" i="86"/>
  <c r="L528" i="88"/>
  <c r="D1767" i="40"/>
  <c r="P1056" i="69" s="1"/>
  <c r="G1056"/>
  <c r="R533" i="56"/>
  <c r="R530"/>
  <c r="U529" i="70"/>
  <c r="E1659" i="40"/>
  <c r="I478" i="70"/>
  <c r="O470"/>
  <c r="B470"/>
  <c r="E469" i="86"/>
  <c r="B469" s="1"/>
  <c r="D466" i="88"/>
  <c r="B466"/>
  <c r="E468" i="86"/>
  <c r="B468" s="1"/>
  <c r="O469" i="70"/>
  <c r="B469"/>
  <c r="D465" i="88"/>
  <c r="B465" s="1"/>
  <c r="I467" i="70"/>
  <c r="E468" i="56"/>
  <c r="D466" i="86"/>
  <c r="O461" i="70"/>
  <c r="B461" s="1"/>
  <c r="F484" i="84"/>
  <c r="B484"/>
  <c r="E460" i="86"/>
  <c r="B460" s="1"/>
  <c r="D457" i="88"/>
  <c r="B457"/>
  <c r="I406" i="70"/>
  <c r="E407" i="56"/>
  <c r="F420" i="111"/>
  <c r="D398" i="86"/>
  <c r="U575" i="70"/>
  <c r="S574" i="86"/>
  <c r="U574" i="70"/>
  <c r="R575" i="56"/>
  <c r="R571"/>
  <c r="L566" i="88"/>
  <c r="U570" i="70"/>
  <c r="L593" i="84"/>
  <c r="D1843" i="40"/>
  <c r="E1833"/>
  <c r="E566" i="56"/>
  <c r="D564" i="86"/>
  <c r="L482" i="88"/>
  <c r="U486" i="70"/>
  <c r="C690" i="56"/>
  <c r="C2081" i="40"/>
  <c r="L684" i="88"/>
  <c r="C669" i="56"/>
  <c r="C691" i="84"/>
  <c r="C636" i="70"/>
  <c r="C632" i="88"/>
  <c r="C1975" i="40"/>
  <c r="C551" i="70"/>
  <c r="C1805" i="40"/>
  <c r="C574" i="84"/>
  <c r="D486" i="88"/>
  <c r="B486" s="1"/>
  <c r="E489" i="86"/>
  <c r="B489"/>
  <c r="O490" i="70"/>
  <c r="B490" s="1"/>
  <c r="C504" i="84"/>
  <c r="C482" i="56"/>
  <c r="C480" i="86"/>
  <c r="C1665" i="40"/>
  <c r="C481" i="70"/>
  <c r="C473" i="86"/>
  <c r="C497" i="84"/>
  <c r="C470" i="88"/>
  <c r="C1651" i="40"/>
  <c r="S471" i="86"/>
  <c r="U472" i="70"/>
  <c r="L495" i="84"/>
  <c r="D1645" i="40"/>
  <c r="U471" i="70"/>
  <c r="L467" i="88"/>
  <c r="C467" i="86"/>
  <c r="C468" i="70"/>
  <c r="C464" i="88"/>
  <c r="L446"/>
  <c r="D1603" i="40"/>
  <c r="R451" i="56"/>
  <c r="U450" i="70"/>
  <c r="L473" i="84"/>
  <c r="E1601" i="40"/>
  <c r="D892" i="83" s="1"/>
  <c r="AA892" s="1"/>
  <c r="BK892" s="1"/>
  <c r="D448" i="86"/>
  <c r="E1599" i="40"/>
  <c r="D888" i="69"/>
  <c r="E449" i="56"/>
  <c r="D447" i="86"/>
  <c r="L443" i="88"/>
  <c r="S446" i="86"/>
  <c r="R448" i="56"/>
  <c r="C1595" i="40"/>
  <c r="C442" i="88"/>
  <c r="C447" i="56"/>
  <c r="C445" i="86"/>
  <c r="C469" i="84"/>
  <c r="C446" i="70"/>
  <c r="C2077" i="40"/>
  <c r="C710" i="84"/>
  <c r="C687" i="70"/>
  <c r="C669"/>
  <c r="C670" i="56"/>
  <c r="F668" i="84"/>
  <c r="B668" s="1"/>
  <c r="O645" i="70"/>
  <c r="B645"/>
  <c r="E644" i="86"/>
  <c r="B644"/>
  <c r="D641" i="88"/>
  <c r="B641"/>
  <c r="O643" i="70"/>
  <c r="B643"/>
  <c r="F666" i="84"/>
  <c r="B666"/>
  <c r="E643" i="56"/>
  <c r="D641" i="86"/>
  <c r="S585"/>
  <c r="L609" i="84"/>
  <c r="L582" i="88"/>
  <c r="C581" i="56"/>
  <c r="C579" i="86"/>
  <c r="C576" i="88"/>
  <c r="C1679" i="40"/>
  <c r="C488" i="70"/>
  <c r="C487" i="86"/>
  <c r="C489" i="56"/>
  <c r="C484" i="88"/>
  <c r="D407"/>
  <c r="B407"/>
  <c r="F434" i="84"/>
  <c r="B434" s="1"/>
  <c r="G412" i="56"/>
  <c r="A412"/>
  <c r="E410" i="86"/>
  <c r="B410" s="1"/>
  <c r="F579" i="84"/>
  <c r="B579"/>
  <c r="G493" i="56"/>
  <c r="A493" s="1"/>
  <c r="O492" i="70"/>
  <c r="B492"/>
  <c r="D489" i="86"/>
  <c r="I490" i="70"/>
  <c r="C475" i="88"/>
  <c r="C502" i="84"/>
  <c r="L493"/>
  <c r="U470" i="70"/>
  <c r="O428"/>
  <c r="B428"/>
  <c r="D424" i="88"/>
  <c r="B424" s="1"/>
  <c r="E425" i="86"/>
  <c r="B425"/>
  <c r="G427" i="56"/>
  <c r="A427" s="1"/>
  <c r="D422" i="88"/>
  <c r="B422"/>
  <c r="O410" i="70"/>
  <c r="B410" s="1"/>
  <c r="G411" i="56"/>
  <c r="A411"/>
  <c r="E555" i="86"/>
  <c r="B555" s="1"/>
  <c r="E580" i="56"/>
  <c r="R653"/>
  <c r="U652" i="70"/>
  <c r="L474" i="84"/>
  <c r="S450" i="86"/>
  <c r="U451" i="70"/>
  <c r="L447" i="88"/>
  <c r="C449" i="86"/>
  <c r="C1603" i="40"/>
  <c r="C443" i="88"/>
  <c r="C448" i="56"/>
  <c r="C470" i="84"/>
  <c r="L450"/>
  <c r="D1557" i="40"/>
  <c r="D617" i="88"/>
  <c r="B617" s="1"/>
  <c r="O621" i="70"/>
  <c r="B621"/>
  <c r="F641" i="84"/>
  <c r="B641" s="1"/>
  <c r="D614" i="88"/>
  <c r="B614"/>
  <c r="G619" i="56"/>
  <c r="A619" s="1"/>
  <c r="E617" i="86"/>
  <c r="B617"/>
  <c r="O618" i="70"/>
  <c r="B618" s="1"/>
  <c r="E556" i="86"/>
  <c r="B556"/>
  <c r="O557" i="70"/>
  <c r="B557" s="1"/>
  <c r="O1090" i="69"/>
  <c r="F1090"/>
  <c r="O1090" i="82"/>
  <c r="F1090" s="1"/>
  <c r="BG1112" i="83"/>
  <c r="AC1112"/>
  <c r="AD1112" s="1"/>
  <c r="D617" i="86"/>
  <c r="I618" i="70"/>
  <c r="G557" i="56"/>
  <c r="A557" s="1"/>
  <c r="D552" i="88"/>
  <c r="B552"/>
  <c r="O556" i="70"/>
  <c r="B556"/>
  <c r="F577" i="84"/>
  <c r="B577"/>
  <c r="D550" i="88"/>
  <c r="B550"/>
  <c r="E553" i="86"/>
  <c r="B553"/>
  <c r="E528"/>
  <c r="B528"/>
  <c r="D525" i="88"/>
  <c r="B525"/>
  <c r="F552" i="84"/>
  <c r="B552"/>
  <c r="C450" i="56"/>
  <c r="C448" i="86"/>
  <c r="D1583" i="40"/>
  <c r="P872" i="69" s="1"/>
  <c r="L463" i="84"/>
  <c r="L436" i="88"/>
  <c r="U440" i="70"/>
  <c r="C429" i="88"/>
  <c r="C1569" i="40"/>
  <c r="C858" i="69" s="1"/>
  <c r="C434" i="56"/>
  <c r="C432" i="86"/>
  <c r="C433" i="70"/>
  <c r="F425" i="84"/>
  <c r="B425"/>
  <c r="D398" i="88"/>
  <c r="B398" s="1"/>
  <c r="G403" i="56"/>
  <c r="A403"/>
  <c r="AN1154" i="83"/>
  <c r="AW1154"/>
  <c r="AW1155" s="1"/>
  <c r="AX1154"/>
  <c r="BG1154"/>
  <c r="BI1154"/>
  <c r="CD1154"/>
  <c r="CD1155"/>
  <c r="AY1030"/>
  <c r="AZ1030" s="1"/>
  <c r="E592" i="86"/>
  <c r="B592"/>
  <c r="F625" i="84"/>
  <c r="B625" s="1"/>
  <c r="L572" i="88"/>
  <c r="D1855" i="40"/>
  <c r="U576" i="70"/>
  <c r="D1797" i="40"/>
  <c r="C437" i="86"/>
  <c r="C461" i="84"/>
  <c r="D2063" i="40"/>
  <c r="S679" i="86"/>
  <c r="U680" i="70"/>
  <c r="L676" i="88"/>
  <c r="BG1082" i="83"/>
  <c r="BU1302"/>
  <c r="BH1302"/>
  <c r="BH1303" s="1"/>
  <c r="BS1302"/>
  <c r="BS1303"/>
  <c r="C613" i="86"/>
  <c r="C614" i="70"/>
  <c r="E542" i="56"/>
  <c r="I541" i="70"/>
  <c r="BR1148" i="83"/>
  <c r="AL1148"/>
  <c r="AL1149" s="1"/>
  <c r="BI1126"/>
  <c r="BK1126" s="1"/>
  <c r="BR1126"/>
  <c r="I584" i="70"/>
  <c r="E585" i="56"/>
  <c r="C503" i="70"/>
  <c r="C526" i="84"/>
  <c r="BG1228" i="83"/>
  <c r="BT1228"/>
  <c r="BV1228" s="1"/>
  <c r="AV1228"/>
  <c r="CC1228"/>
  <c r="D517" i="88"/>
  <c r="B517" s="1"/>
  <c r="G522" i="56"/>
  <c r="A522"/>
  <c r="BG1080" i="83"/>
  <c r="BU1080"/>
  <c r="BR1080"/>
  <c r="BI934"/>
  <c r="BK934" s="1"/>
  <c r="AC934"/>
  <c r="AD934"/>
  <c r="AV1182"/>
  <c r="AV1150"/>
  <c r="BG1110"/>
  <c r="BT1012"/>
  <c r="BV1012"/>
  <c r="BI1012"/>
  <c r="BK1012" s="1"/>
  <c r="BJ1354"/>
  <c r="BK1354"/>
  <c r="BU1354"/>
  <c r="AL1354"/>
  <c r="AL1355"/>
  <c r="CD1354"/>
  <c r="CD1355"/>
  <c r="BT1354"/>
  <c r="O960" i="82"/>
  <c r="F960"/>
  <c r="O960" i="69"/>
  <c r="F960"/>
  <c r="AX1226" i="83"/>
  <c r="AV1226"/>
  <c r="CD1022"/>
  <c r="CD1023"/>
  <c r="AY1022"/>
  <c r="AZ1022" s="1"/>
  <c r="AM854"/>
  <c r="AO854"/>
  <c r="BG854"/>
  <c r="BR854"/>
  <c r="BH796"/>
  <c r="BH797"/>
  <c r="BR796"/>
  <c r="AX796"/>
  <c r="BR790"/>
  <c r="AM1386"/>
  <c r="AY1386"/>
  <c r="AZ1386"/>
  <c r="BI1386"/>
  <c r="BK1386" s="1"/>
  <c r="AV1386"/>
  <c r="BR1180"/>
  <c r="AM802"/>
  <c r="AO802" s="1"/>
  <c r="AX802"/>
  <c r="AZ802"/>
  <c r="BR1362"/>
  <c r="H596" i="88"/>
  <c r="BR1144" i="83"/>
  <c r="CC1134"/>
  <c r="AN888"/>
  <c r="AO888" s="1"/>
  <c r="BU888"/>
  <c r="BV888"/>
  <c r="AV802"/>
  <c r="O804" i="69"/>
  <c r="F804" s="1"/>
  <c r="BR1220" i="83"/>
  <c r="AN1184"/>
  <c r="CC1180"/>
  <c r="CC1172"/>
  <c r="AB1150"/>
  <c r="AD1150" s="1"/>
  <c r="BJ1102"/>
  <c r="AY1102"/>
  <c r="AB1038"/>
  <c r="AN1038"/>
  <c r="AM998"/>
  <c r="AO998" s="1"/>
  <c r="CC992"/>
  <c r="BR1332"/>
  <c r="BG1280"/>
  <c r="H584" i="88"/>
  <c r="BR1368" i="83"/>
  <c r="BR1128"/>
  <c r="AN1026"/>
  <c r="AO1026" s="1"/>
  <c r="AY1026"/>
  <c r="AM1026"/>
  <c r="BG1330"/>
  <c r="AY1382"/>
  <c r="BS1382"/>
  <c r="BS1383" s="1"/>
  <c r="AV1382"/>
  <c r="Q652" i="70"/>
  <c r="Q599"/>
  <c r="BR1194" i="83"/>
  <c r="BG1190"/>
  <c r="BG1018"/>
  <c r="BT900"/>
  <c r="BH900"/>
  <c r="BH901"/>
  <c r="CC828"/>
  <c r="AX810"/>
  <c r="AB804"/>
  <c r="AD804"/>
  <c r="AX804"/>
  <c r="AZ804"/>
  <c r="Q614" i="70"/>
  <c r="Q584"/>
  <c r="BT984" i="83"/>
  <c r="BV984"/>
  <c r="AX984"/>
  <c r="AZ984"/>
  <c r="BR978"/>
  <c r="BR1306"/>
  <c r="Q38" i="115"/>
  <c r="Y38"/>
  <c r="AN932" i="83"/>
  <c r="BH932"/>
  <c r="BH933"/>
  <c r="BS932"/>
  <c r="BS933" s="1"/>
  <c r="AL1242"/>
  <c r="AL1243"/>
  <c r="AV1242"/>
  <c r="AV1236"/>
  <c r="CC1356"/>
  <c r="BG856"/>
  <c r="BR1268"/>
  <c r="H604" i="88"/>
  <c r="H444"/>
  <c r="H405"/>
  <c r="Q444" i="70"/>
  <c r="AC32" i="115"/>
  <c r="AB32"/>
  <c r="AC940" i="83"/>
  <c r="AD940"/>
  <c r="BS940"/>
  <c r="BS941" s="1"/>
  <c r="BR918"/>
  <c r="AM824"/>
  <c r="AO824" s="1"/>
  <c r="AX824"/>
  <c r="AZ824"/>
  <c r="AX1340"/>
  <c r="AZ1340" s="1"/>
  <c r="BJ1340"/>
  <c r="BK1340"/>
  <c r="AN1328"/>
  <c r="AO1328" s="1"/>
  <c r="CD1328"/>
  <c r="CD1329"/>
  <c r="CC1322"/>
  <c r="AV1402"/>
  <c r="BG1352"/>
  <c r="AM1352"/>
  <c r="AO1352"/>
  <c r="H485" i="88"/>
  <c r="H407"/>
  <c r="Q497" i="70"/>
  <c r="Q423"/>
  <c r="Q411"/>
  <c r="C83" i="109"/>
  <c r="L83"/>
  <c r="J77"/>
  <c r="H506" i="88"/>
  <c r="Q566" i="70"/>
  <c r="Q486"/>
  <c r="CD1352" i="83"/>
  <c r="CD1353" s="1"/>
  <c r="H393" i="88"/>
  <c r="Q644" i="70"/>
  <c r="C74" i="109"/>
  <c r="L74"/>
  <c r="B124" i="114"/>
  <c r="B129"/>
  <c r="B134"/>
  <c r="BV424" i="83"/>
  <c r="BV544"/>
  <c r="AR31" i="62"/>
  <c r="L31"/>
  <c r="E254" i="116"/>
  <c r="C1096" i="83"/>
  <c r="C1094" i="69"/>
  <c r="C1094" i="82"/>
  <c r="C1198" i="83"/>
  <c r="C1196" i="69"/>
  <c r="D132"/>
  <c r="D132" i="82"/>
  <c r="D134" i="83"/>
  <c r="AA134" s="1"/>
  <c r="D26"/>
  <c r="AA26" s="1"/>
  <c r="C1156" i="82"/>
  <c r="C1158" i="83"/>
  <c r="C1156" i="69"/>
  <c r="D1202" i="82"/>
  <c r="D1204" i="83"/>
  <c r="AA1204"/>
  <c r="D1202" i="69"/>
  <c r="E1222"/>
  <c r="A1222"/>
  <c r="A1223"/>
  <c r="E1224" i="83"/>
  <c r="A1224" s="1"/>
  <c r="A1225" s="1"/>
  <c r="E1222" i="82"/>
  <c r="A1222"/>
  <c r="A1223" s="1"/>
  <c r="O16" i="63"/>
  <c r="B23"/>
  <c r="E980" i="83"/>
  <c r="A980"/>
  <c r="A981" s="1"/>
  <c r="AZ31" i="99"/>
  <c r="T31"/>
  <c r="P34"/>
  <c r="P35"/>
  <c r="AV34"/>
  <c r="AO36" i="83"/>
  <c r="AZ36"/>
  <c r="AD1306"/>
  <c r="AP56" i="99"/>
  <c r="J56"/>
  <c r="E283" i="116"/>
  <c r="C169" i="62"/>
  <c r="C84"/>
  <c r="C159"/>
  <c r="C55"/>
  <c r="C75"/>
  <c r="H52" i="99"/>
  <c r="AN52"/>
  <c r="AZ32" i="62"/>
  <c r="T32"/>
  <c r="E264" i="116"/>
  <c r="AX72" i="99"/>
  <c r="R72"/>
  <c r="L34" i="62"/>
  <c r="AR34"/>
  <c r="AR82" i="49"/>
  <c r="CJ82"/>
  <c r="BR82"/>
  <c r="AK82"/>
  <c r="BS82"/>
  <c r="BU82"/>
  <c r="BT82"/>
  <c r="DK82"/>
  <c r="DH82"/>
  <c r="AO82"/>
  <c r="DA82"/>
  <c r="CF82"/>
  <c r="AH82"/>
  <c r="CR82"/>
  <c r="CB82"/>
  <c r="AC82"/>
  <c r="AL82"/>
  <c r="CW82"/>
  <c r="AW82"/>
  <c r="CP82"/>
  <c r="BJ82"/>
  <c r="DE82"/>
  <c r="BY82"/>
  <c r="CG82"/>
  <c r="BG82"/>
  <c r="AU82"/>
  <c r="AB82"/>
  <c r="BZ82"/>
  <c r="AX82"/>
  <c r="BV82"/>
  <c r="BB82"/>
  <c r="AI82"/>
  <c r="BW82"/>
  <c r="DC82"/>
  <c r="BI82"/>
  <c r="CZ82"/>
  <c r="CQ82"/>
  <c r="CN82"/>
  <c r="DD82"/>
  <c r="CX82"/>
  <c r="BH82"/>
  <c r="BE82"/>
  <c r="CU82"/>
  <c r="CM82"/>
  <c r="CD82"/>
  <c r="AN82"/>
  <c r="BK82"/>
  <c r="BN82"/>
  <c r="CA82"/>
  <c r="DL82"/>
  <c r="BF82"/>
  <c r="CL82"/>
  <c r="AY82"/>
  <c r="BO82"/>
  <c r="AJ82"/>
  <c r="BQ82"/>
  <c r="AT82"/>
  <c r="BP82"/>
  <c r="AS82"/>
  <c r="AF82"/>
  <c r="DI82"/>
  <c r="CI82"/>
  <c r="AG82"/>
  <c r="CO82"/>
  <c r="AZ82"/>
  <c r="BD82"/>
  <c r="DB82"/>
  <c r="BM82"/>
  <c r="AV82"/>
  <c r="CK82"/>
  <c r="AQ82"/>
  <c r="CH82"/>
  <c r="DJ82"/>
  <c r="BL82"/>
  <c r="CV82"/>
  <c r="BC82"/>
  <c r="BX82"/>
  <c r="CC82"/>
  <c r="CE82"/>
  <c r="AM82"/>
  <c r="BA82"/>
  <c r="AD82"/>
  <c r="CY82"/>
  <c r="CT82"/>
  <c r="CS82"/>
  <c r="DG82"/>
  <c r="AP82"/>
  <c r="AE82"/>
  <c r="DF82"/>
  <c r="U76" i="99"/>
  <c r="O76"/>
  <c r="K76"/>
  <c r="Q76"/>
  <c r="AV76"/>
  <c r="D172"/>
  <c r="S76"/>
  <c r="G76"/>
  <c r="M76"/>
  <c r="AR76"/>
  <c r="D87"/>
  <c r="I76"/>
  <c r="N147" i="62"/>
  <c r="N143"/>
  <c r="AZ90" i="83"/>
  <c r="BK90"/>
  <c r="BV90"/>
  <c r="AD90"/>
  <c r="AO90"/>
  <c r="T1126"/>
  <c r="G1126" s="1"/>
  <c r="E1016" i="69"/>
  <c r="A1016" s="1"/>
  <c r="A1017" s="1"/>
  <c r="AP72" i="99"/>
  <c r="J72"/>
  <c r="AA38" i="115"/>
  <c r="U38"/>
  <c r="V38"/>
  <c r="T1088" i="83"/>
  <c r="G1088" s="1"/>
  <c r="T874"/>
  <c r="G874" s="1"/>
  <c r="G872" i="69"/>
  <c r="P872" i="82"/>
  <c r="G872" s="1"/>
  <c r="C892"/>
  <c r="C892" i="69"/>
  <c r="C894" i="83"/>
  <c r="D920"/>
  <c r="AA920" s="1"/>
  <c r="P1236" i="69"/>
  <c r="G1236"/>
  <c r="P1236" i="82"/>
  <c r="G1236" s="1"/>
  <c r="T1238" i="83"/>
  <c r="G1238"/>
  <c r="D1244" i="69"/>
  <c r="D1244" i="82"/>
  <c r="D1246" i="83"/>
  <c r="AA1246"/>
  <c r="AK1180"/>
  <c r="AZ34" i="62"/>
  <c r="T34"/>
  <c r="G706" i="40"/>
  <c r="F29" i="5" s="1"/>
  <c r="AZ408" i="83"/>
  <c r="R52" i="99"/>
  <c r="AX52"/>
  <c r="M43" i="62"/>
  <c r="S43"/>
  <c r="U43"/>
  <c r="AZ43"/>
  <c r="I43"/>
  <c r="G43"/>
  <c r="Q43"/>
  <c r="D158"/>
  <c r="K43"/>
  <c r="O43"/>
  <c r="D54"/>
  <c r="E51" i="99"/>
  <c r="J32" i="62"/>
  <c r="AP32"/>
  <c r="C74"/>
  <c r="C164"/>
  <c r="L72" i="99"/>
  <c r="AR72"/>
  <c r="AT75"/>
  <c r="N75"/>
  <c r="D452" i="69"/>
  <c r="AV33" i="62"/>
  <c r="P33"/>
  <c r="H141"/>
  <c r="H137"/>
  <c r="AZ710" i="83"/>
  <c r="BK710"/>
  <c r="AD710"/>
  <c r="K83" i="99"/>
  <c r="O83"/>
  <c r="N83"/>
  <c r="G83"/>
  <c r="Q83"/>
  <c r="S83"/>
  <c r="M83"/>
  <c r="L83"/>
  <c r="I83"/>
  <c r="D174"/>
  <c r="U83"/>
  <c r="D94"/>
  <c r="D180"/>
  <c r="D890" i="83"/>
  <c r="AA890"/>
  <c r="P1262" i="69"/>
  <c r="G1262"/>
  <c r="T1264" i="83"/>
  <c r="G1264" s="1"/>
  <c r="P1262" i="82"/>
  <c r="G1262"/>
  <c r="C1398" i="69"/>
  <c r="C1398" i="82"/>
  <c r="C1400" i="83"/>
  <c r="P952" i="69"/>
  <c r="G952" s="1"/>
  <c r="T954" i="83"/>
  <c r="G954"/>
  <c r="P952" i="82"/>
  <c r="G952" s="1"/>
  <c r="T792" i="83"/>
  <c r="G792" s="1"/>
  <c r="D1230" i="69"/>
  <c r="D1230" i="82"/>
  <c r="D688" i="83"/>
  <c r="AA688" s="1"/>
  <c r="D686" i="69"/>
  <c r="D686" i="82"/>
  <c r="E822"/>
  <c r="A822" s="1"/>
  <c r="A823" s="1"/>
  <c r="A822" i="69"/>
  <c r="A823" s="1"/>
  <c r="AX31" i="99"/>
  <c r="R31"/>
  <c r="T34"/>
  <c r="T35"/>
  <c r="AZ34"/>
  <c r="AY35"/>
  <c r="T152"/>
  <c r="AN33" i="62"/>
  <c r="H33"/>
  <c r="AL34"/>
  <c r="F34"/>
  <c r="E816" i="69"/>
  <c r="A816" s="1"/>
  <c r="A817" s="1"/>
  <c r="BV610" i="83"/>
  <c r="N52" i="99"/>
  <c r="AT52"/>
  <c r="AT108" i="62"/>
  <c r="N108"/>
  <c r="P32"/>
  <c r="AV32"/>
  <c r="D167"/>
  <c r="D82"/>
  <c r="AN32"/>
  <c r="H32"/>
  <c r="AL72" i="99"/>
  <c r="F72"/>
  <c r="O86"/>
  <c r="I86"/>
  <c r="M86"/>
  <c r="L86"/>
  <c r="U86"/>
  <c r="K86"/>
  <c r="S86"/>
  <c r="D177"/>
  <c r="D97"/>
  <c r="G86"/>
  <c r="Q86"/>
  <c r="AZ75"/>
  <c r="T75"/>
  <c r="E269" i="116"/>
  <c r="C155" i="99"/>
  <c r="C51"/>
  <c r="P1144" i="69"/>
  <c r="G1144" s="1"/>
  <c r="T1146" i="83"/>
  <c r="G1146"/>
  <c r="P1144" i="82"/>
  <c r="G1144" s="1"/>
  <c r="C968" i="69"/>
  <c r="C968" i="82"/>
  <c r="C970" i="83"/>
  <c r="C940" i="82"/>
  <c r="C942" i="83"/>
  <c r="C940" i="69"/>
  <c r="C1172" i="83"/>
  <c r="G795" i="69"/>
  <c r="D620"/>
  <c r="D620" i="82"/>
  <c r="D622" i="83"/>
  <c r="AA622" s="1"/>
  <c r="C1034" i="69"/>
  <c r="C1036" i="83"/>
  <c r="D1212" i="69"/>
  <c r="D976" i="83"/>
  <c r="AA976"/>
  <c r="D974" i="69"/>
  <c r="D974" i="82"/>
  <c r="AN31" i="99"/>
  <c r="AM35"/>
  <c r="H152"/>
  <c r="H31"/>
  <c r="AL34"/>
  <c r="AK35"/>
  <c r="F152"/>
  <c r="F34"/>
  <c r="F33" i="62"/>
  <c r="AL33"/>
  <c r="D604" i="82"/>
  <c r="D606" i="83"/>
  <c r="AA606" s="1"/>
  <c r="D604" i="69"/>
  <c r="J34" i="62"/>
  <c r="AP34"/>
  <c r="AD18" i="83"/>
  <c r="BV18"/>
  <c r="AZ18"/>
  <c r="AV52" i="99"/>
  <c r="P52"/>
  <c r="BK636" i="83"/>
  <c r="AO636"/>
  <c r="AX108" i="62"/>
  <c r="R108"/>
  <c r="AN72" i="99"/>
  <c r="H72"/>
  <c r="AX75"/>
  <c r="R75"/>
  <c r="AL75"/>
  <c r="F75"/>
  <c r="D1242" i="83"/>
  <c r="AA1242" s="1"/>
  <c r="T936"/>
  <c r="G936" s="1"/>
  <c r="P934" i="82"/>
  <c r="G934"/>
  <c r="P934" i="69"/>
  <c r="G934" s="1"/>
  <c r="C1164" i="82"/>
  <c r="C1040" i="69"/>
  <c r="C1040" i="82"/>
  <c r="C1042" i="83"/>
  <c r="E818" i="69"/>
  <c r="A818" s="1"/>
  <c r="A819" s="1"/>
  <c r="AD66" i="83"/>
  <c r="BV66"/>
  <c r="AZ66"/>
  <c r="AT56" i="99"/>
  <c r="N56"/>
  <c r="AZ68" i="83"/>
  <c r="BK68"/>
  <c r="BV366"/>
  <c r="AX32" i="62"/>
  <c r="R32"/>
  <c r="R218" i="116"/>
  <c r="C238"/>
  <c r="R274" s="1"/>
  <c r="AN75" i="99"/>
  <c r="H75"/>
  <c r="C858" i="82"/>
  <c r="C884"/>
  <c r="C884" i="69"/>
  <c r="C886" i="83"/>
  <c r="D890" i="82"/>
  <c r="C1076" i="69"/>
  <c r="E1300" i="82"/>
  <c r="A1300" s="1"/>
  <c r="A1301" s="1"/>
  <c r="D432" i="69"/>
  <c r="D432" i="82"/>
  <c r="D434" i="83"/>
  <c r="AA434" s="1"/>
  <c r="D546" i="69"/>
  <c r="D548" i="83"/>
  <c r="AA548"/>
  <c r="D546" i="82"/>
  <c r="D114"/>
  <c r="P1186" i="69"/>
  <c r="G1186" s="1"/>
  <c r="P1186" i="82"/>
  <c r="G1186" s="1"/>
  <c r="T1188" i="83"/>
  <c r="G1188"/>
  <c r="CC61" i="49"/>
  <c r="DI61"/>
  <c r="CU61"/>
  <c r="CI61"/>
  <c r="AN61"/>
  <c r="DF61"/>
  <c r="CD61"/>
  <c r="DJ61"/>
  <c r="BT61"/>
  <c r="BW61"/>
  <c r="BG61"/>
  <c r="AF61"/>
  <c r="BI61"/>
  <c r="CY61"/>
  <c r="BD61"/>
  <c r="BL61"/>
  <c r="CO61"/>
  <c r="CR61"/>
  <c r="AH61"/>
  <c r="BE61"/>
  <c r="BP61"/>
  <c r="AB61"/>
  <c r="BZ61"/>
  <c r="CQ61"/>
  <c r="CH61"/>
  <c r="AL61"/>
  <c r="DK61"/>
  <c r="BA61"/>
  <c r="AM61"/>
  <c r="BF61"/>
  <c r="CW61"/>
  <c r="DH61"/>
  <c r="AQ61"/>
  <c r="AC61"/>
  <c r="CG61"/>
  <c r="CZ61"/>
  <c r="AX61"/>
  <c r="CT61"/>
  <c r="CE61"/>
  <c r="CL61"/>
  <c r="BR61"/>
  <c r="AT61"/>
  <c r="CS61"/>
  <c r="AZ61"/>
  <c r="CJ61"/>
  <c r="DC61"/>
  <c r="AW61"/>
  <c r="CN61"/>
  <c r="CK61"/>
  <c r="AS61"/>
  <c r="AD61"/>
  <c r="BH61"/>
  <c r="AO61"/>
  <c r="BM61"/>
  <c r="BU61"/>
  <c r="BS61"/>
  <c r="AY61"/>
  <c r="CA61"/>
  <c r="AE61"/>
  <c r="CB61"/>
  <c r="BV61"/>
  <c r="AK61"/>
  <c r="CP61"/>
  <c r="AV61"/>
  <c r="BK61"/>
  <c r="AI61"/>
  <c r="AG61"/>
  <c r="BJ61"/>
  <c r="DD61"/>
  <c r="BY61"/>
  <c r="BB61"/>
  <c r="AR61"/>
  <c r="DL61"/>
  <c r="CV61"/>
  <c r="BC61"/>
  <c r="CF61"/>
  <c r="DB61"/>
  <c r="BX61"/>
  <c r="DE61"/>
  <c r="AU61"/>
  <c r="AP61"/>
  <c r="AJ61"/>
  <c r="BQ61"/>
  <c r="BO61"/>
  <c r="CX61"/>
  <c r="DG61"/>
  <c r="BN61"/>
  <c r="DA61"/>
  <c r="CM61"/>
  <c r="U42" i="99"/>
  <c r="G42"/>
  <c r="F42"/>
  <c r="I42"/>
  <c r="Q42"/>
  <c r="D157"/>
  <c r="S42"/>
  <c r="AX42"/>
  <c r="K42"/>
  <c r="J42"/>
  <c r="M42"/>
  <c r="O42"/>
  <c r="D53"/>
  <c r="AX34"/>
  <c r="R34"/>
  <c r="AZ33" i="62"/>
  <c r="T33"/>
  <c r="Q45"/>
  <c r="P45"/>
  <c r="U45"/>
  <c r="I45"/>
  <c r="K45"/>
  <c r="S45"/>
  <c r="AX45"/>
  <c r="D56"/>
  <c r="G45"/>
  <c r="AL45"/>
  <c r="M45"/>
  <c r="AR45"/>
  <c r="D160"/>
  <c r="O45"/>
  <c r="P24" i="99"/>
  <c r="J52"/>
  <c r="AP52"/>
  <c r="E268" i="116"/>
  <c r="H108" i="62"/>
  <c r="AN108"/>
  <c r="E194" i="116"/>
  <c r="E250"/>
  <c r="F210"/>
  <c r="AO426" i="83"/>
  <c r="AD426"/>
  <c r="N32" i="62"/>
  <c r="AT32"/>
  <c r="AZ72" i="99"/>
  <c r="T72"/>
  <c r="P75"/>
  <c r="AV75"/>
  <c r="T1118" i="83"/>
  <c r="G1118"/>
  <c r="P1116" i="82"/>
  <c r="G1116" s="1"/>
  <c r="P1116" i="69"/>
  <c r="G1116"/>
  <c r="AZ31" i="62"/>
  <c r="T31"/>
  <c r="BK620" i="83"/>
  <c r="F32" i="62"/>
  <c r="AL32"/>
  <c r="F52" i="99"/>
  <c r="AL52"/>
  <c r="AR75"/>
  <c r="L75"/>
  <c r="J149"/>
  <c r="AX34" i="62"/>
  <c r="R34"/>
  <c r="P892" i="69"/>
  <c r="G892" s="1"/>
  <c r="C1372" i="83"/>
  <c r="C1370" i="69"/>
  <c r="C1370" i="82"/>
  <c r="C1082" i="83"/>
  <c r="C1394"/>
  <c r="AZ1406"/>
  <c r="C1156"/>
  <c r="C1154" i="69"/>
  <c r="C1154" i="82"/>
  <c r="D1206"/>
  <c r="D1208" i="83"/>
  <c r="AA1208"/>
  <c r="D1206" i="69"/>
  <c r="C55" i="99"/>
  <c r="C75"/>
  <c r="C171"/>
  <c r="C159"/>
  <c r="AT31"/>
  <c r="AS35"/>
  <c r="N152"/>
  <c r="N31"/>
  <c r="N35"/>
  <c r="L33" i="62"/>
  <c r="AR33"/>
  <c r="C38" i="83"/>
  <c r="AK686"/>
  <c r="AO958"/>
  <c r="BK958"/>
  <c r="AT34" i="62"/>
  <c r="N34"/>
  <c r="R24"/>
  <c r="R143"/>
  <c r="BV276" i="83"/>
  <c r="AO276"/>
  <c r="AU24" i="99"/>
  <c r="P146"/>
  <c r="T56"/>
  <c r="AZ56"/>
  <c r="AR108" i="62"/>
  <c r="L108"/>
  <c r="AR32"/>
  <c r="L32"/>
  <c r="AV72" i="99"/>
  <c r="P72"/>
  <c r="AT72"/>
  <c r="N72"/>
  <c r="J75"/>
  <c r="AP75"/>
  <c r="T153"/>
  <c r="T149"/>
  <c r="F83"/>
  <c r="AL83"/>
  <c r="T43" i="62"/>
  <c r="H86" i="99"/>
  <c r="AN86"/>
  <c r="AT83"/>
  <c r="M54" i="62"/>
  <c r="D74"/>
  <c r="D170"/>
  <c r="D164"/>
  <c r="I54"/>
  <c r="S54"/>
  <c r="K54"/>
  <c r="AP54"/>
  <c r="O54"/>
  <c r="AT54"/>
  <c r="G54"/>
  <c r="U54"/>
  <c r="T54"/>
  <c r="Q54"/>
  <c r="F86" i="99"/>
  <c r="AL86"/>
  <c r="N86"/>
  <c r="AT86"/>
  <c r="AZ83"/>
  <c r="T83"/>
  <c r="AP83"/>
  <c r="J83"/>
  <c r="N43" i="62"/>
  <c r="AT43"/>
  <c r="AR43"/>
  <c r="L43"/>
  <c r="AP76" i="99"/>
  <c r="J76"/>
  <c r="E71"/>
  <c r="E82"/>
  <c r="E93"/>
  <c r="F45" i="62"/>
  <c r="O97" i="99"/>
  <c r="K97"/>
  <c r="AP97"/>
  <c r="D108"/>
  <c r="G97"/>
  <c r="S97"/>
  <c r="AX97"/>
  <c r="I97"/>
  <c r="AN97"/>
  <c r="U97"/>
  <c r="D183"/>
  <c r="M97"/>
  <c r="Q97"/>
  <c r="P97"/>
  <c r="D93" i="62"/>
  <c r="D104"/>
  <c r="D173"/>
  <c r="AP43"/>
  <c r="J43"/>
  <c r="AN76" i="99"/>
  <c r="H76"/>
  <c r="AT76"/>
  <c r="N76"/>
  <c r="AZ45" i="62"/>
  <c r="T45"/>
  <c r="M94" i="99"/>
  <c r="AR94"/>
  <c r="U94"/>
  <c r="T94"/>
  <c r="S94"/>
  <c r="AX94"/>
  <c r="M56" i="62"/>
  <c r="AR56"/>
  <c r="D76"/>
  <c r="O56"/>
  <c r="K56"/>
  <c r="J56"/>
  <c r="I56"/>
  <c r="U56"/>
  <c r="D166"/>
  <c r="Q56"/>
  <c r="AV56"/>
  <c r="G56"/>
  <c r="S56"/>
  <c r="AN83" i="99"/>
  <c r="H83"/>
  <c r="D178"/>
  <c r="D98"/>
  <c r="K87"/>
  <c r="AP87"/>
  <c r="M87"/>
  <c r="AR87"/>
  <c r="S87"/>
  <c r="I87"/>
  <c r="H87"/>
  <c r="G87"/>
  <c r="Q87"/>
  <c r="AV87"/>
  <c r="U87"/>
  <c r="AZ87"/>
  <c r="O87"/>
  <c r="T76"/>
  <c r="AZ76"/>
  <c r="C165" i="62"/>
  <c r="R43"/>
  <c r="AX43"/>
  <c r="R35" i="99"/>
  <c r="H42"/>
  <c r="AN42"/>
  <c r="AX86"/>
  <c r="R86"/>
  <c r="AR83"/>
  <c r="P43" i="62"/>
  <c r="AV43"/>
  <c r="BV134" i="83"/>
  <c r="L42" i="99"/>
  <c r="AR42"/>
  <c r="AV86"/>
  <c r="P86"/>
  <c r="C161"/>
  <c r="C71"/>
  <c r="AP45" i="62"/>
  <c r="J45"/>
  <c r="M53" i="99"/>
  <c r="AR53"/>
  <c r="I53"/>
  <c r="AN53"/>
  <c r="D73"/>
  <c r="D163"/>
  <c r="O53"/>
  <c r="N53"/>
  <c r="K53"/>
  <c r="G53"/>
  <c r="S53"/>
  <c r="U53"/>
  <c r="T53"/>
  <c r="Q53"/>
  <c r="AP86"/>
  <c r="J86"/>
  <c r="R83"/>
  <c r="AX83"/>
  <c r="AL43" i="62"/>
  <c r="F43"/>
  <c r="AL76" i="99"/>
  <c r="F76"/>
  <c r="C95" i="62"/>
  <c r="C181"/>
  <c r="C175"/>
  <c r="P153" i="99"/>
  <c r="P149"/>
  <c r="N45" i="62"/>
  <c r="AT45"/>
  <c r="H35" i="99"/>
  <c r="P143"/>
  <c r="P147"/>
  <c r="P42"/>
  <c r="AV42"/>
  <c r="H45" i="62"/>
  <c r="AN45"/>
  <c r="N42" i="99"/>
  <c r="AT42"/>
  <c r="T42"/>
  <c r="AZ42"/>
  <c r="AZ86"/>
  <c r="T86"/>
  <c r="P83"/>
  <c r="AV83"/>
  <c r="C85" i="62"/>
  <c r="C176"/>
  <c r="C170"/>
  <c r="AN43"/>
  <c r="H43"/>
  <c r="AZ1246" i="83"/>
  <c r="BK1246"/>
  <c r="AD1246"/>
  <c r="AO1246"/>
  <c r="BV1246"/>
  <c r="R76" i="99"/>
  <c r="AX76"/>
  <c r="F97"/>
  <c r="AL97"/>
  <c r="R54" i="62"/>
  <c r="AX54"/>
  <c r="AX56"/>
  <c r="R56"/>
  <c r="I76"/>
  <c r="D172"/>
  <c r="O76"/>
  <c r="D87"/>
  <c r="S87"/>
  <c r="M76"/>
  <c r="U76"/>
  <c r="K76"/>
  <c r="AP76"/>
  <c r="Q76"/>
  <c r="P76"/>
  <c r="G76"/>
  <c r="S76"/>
  <c r="R76"/>
  <c r="AN54"/>
  <c r="H54"/>
  <c r="I98" i="99"/>
  <c r="D184"/>
  <c r="K98"/>
  <c r="AP98"/>
  <c r="U98"/>
  <c r="G98"/>
  <c r="F98"/>
  <c r="S98"/>
  <c r="O98"/>
  <c r="AT98"/>
  <c r="Q98"/>
  <c r="P98"/>
  <c r="M98"/>
  <c r="D109"/>
  <c r="AV97"/>
  <c r="T87"/>
  <c r="L94"/>
  <c r="L97"/>
  <c r="AR97"/>
  <c r="N97"/>
  <c r="AT97"/>
  <c r="AV54" i="62"/>
  <c r="P54"/>
  <c r="O74"/>
  <c r="AT74"/>
  <c r="M74"/>
  <c r="L74"/>
  <c r="J87" i="99"/>
  <c r="D84"/>
  <c r="I73"/>
  <c r="U73"/>
  <c r="T73"/>
  <c r="D169"/>
  <c r="S73"/>
  <c r="G73"/>
  <c r="O73"/>
  <c r="N73"/>
  <c r="K73"/>
  <c r="J73"/>
  <c r="Q73"/>
  <c r="M73"/>
  <c r="L73"/>
  <c r="L54" i="62"/>
  <c r="AR54"/>
  <c r="P53" i="99"/>
  <c r="AV53"/>
  <c r="R149"/>
  <c r="R153"/>
  <c r="F87"/>
  <c r="AL87"/>
  <c r="T56" i="62"/>
  <c r="AZ56"/>
  <c r="T97" i="99"/>
  <c r="AZ97"/>
  <c r="F54" i="62"/>
  <c r="AL54"/>
  <c r="I108" i="99"/>
  <c r="H108"/>
  <c r="U108"/>
  <c r="T108"/>
  <c r="Q108"/>
  <c r="S108"/>
  <c r="O108"/>
  <c r="AT108"/>
  <c r="D119"/>
  <c r="G108"/>
  <c r="AL108"/>
  <c r="D189"/>
  <c r="K108"/>
  <c r="M108"/>
  <c r="L53"/>
  <c r="AN87"/>
  <c r="AN56" i="62"/>
  <c r="H56"/>
  <c r="H97" i="99"/>
  <c r="H153"/>
  <c r="H149"/>
  <c r="F53"/>
  <c r="AL53"/>
  <c r="C167"/>
  <c r="C82"/>
  <c r="C93"/>
  <c r="C179"/>
  <c r="AT56" i="62"/>
  <c r="N56"/>
  <c r="J53" i="99"/>
  <c r="AP53"/>
  <c r="N87"/>
  <c r="AT87"/>
  <c r="AL56" i="62"/>
  <c r="F56"/>
  <c r="L56"/>
  <c r="R53" i="99"/>
  <c r="AX53"/>
  <c r="R87"/>
  <c r="AX87"/>
  <c r="R97"/>
  <c r="N76" i="62"/>
  <c r="AT76"/>
  <c r="AR73" i="99"/>
  <c r="AN73"/>
  <c r="H73"/>
  <c r="F108"/>
  <c r="AV73"/>
  <c r="P73"/>
  <c r="O84"/>
  <c r="N84"/>
  <c r="S84"/>
  <c r="AX84"/>
  <c r="K84"/>
  <c r="U84"/>
  <c r="D95"/>
  <c r="Q95"/>
  <c r="Q84"/>
  <c r="M84"/>
  <c r="G84"/>
  <c r="D175"/>
  <c r="I84"/>
  <c r="I109"/>
  <c r="AN109"/>
  <c r="G109"/>
  <c r="O109"/>
  <c r="S109"/>
  <c r="AX109"/>
  <c r="K109"/>
  <c r="AP109"/>
  <c r="D190"/>
  <c r="U109"/>
  <c r="AZ109"/>
  <c r="M109"/>
  <c r="D120"/>
  <c r="I120"/>
  <c r="Q109"/>
  <c r="P109"/>
  <c r="AL76" i="62"/>
  <c r="F76"/>
  <c r="AN76"/>
  <c r="H76"/>
  <c r="L108" i="99"/>
  <c r="AR108"/>
  <c r="N74" i="62"/>
  <c r="G87"/>
  <c r="F87"/>
  <c r="AZ98" i="99"/>
  <c r="T98"/>
  <c r="U119"/>
  <c r="D195"/>
  <c r="O119"/>
  <c r="AT119"/>
  <c r="M119"/>
  <c r="L119"/>
  <c r="G119"/>
  <c r="F119"/>
  <c r="K119"/>
  <c r="I119"/>
  <c r="S119"/>
  <c r="AX119"/>
  <c r="Q119"/>
  <c r="L98"/>
  <c r="AR98"/>
  <c r="H98"/>
  <c r="AN98"/>
  <c r="AV76" i="62"/>
  <c r="N108" i="99"/>
  <c r="AR74" i="62"/>
  <c r="J76"/>
  <c r="AX108" i="99"/>
  <c r="R108"/>
  <c r="F73"/>
  <c r="AL73"/>
  <c r="N98"/>
  <c r="T76" i="62"/>
  <c r="AZ76"/>
  <c r="AZ108" i="99"/>
  <c r="AP108"/>
  <c r="J108"/>
  <c r="AZ73"/>
  <c r="P108"/>
  <c r="AV108"/>
  <c r="AX73"/>
  <c r="R73"/>
  <c r="R98"/>
  <c r="AX98"/>
  <c r="L76" i="62"/>
  <c r="AR76"/>
  <c r="AR109" i="99"/>
  <c r="L109"/>
  <c r="AR119"/>
  <c r="P84"/>
  <c r="AV84"/>
  <c r="AR84"/>
  <c r="L84"/>
  <c r="S95"/>
  <c r="AX95"/>
  <c r="O95"/>
  <c r="N95"/>
  <c r="T109"/>
  <c r="AT109"/>
  <c r="N109"/>
  <c r="T84"/>
  <c r="AZ84"/>
  <c r="AP119"/>
  <c r="J119"/>
  <c r="P119"/>
  <c r="AV119"/>
  <c r="AZ119"/>
  <c r="T119"/>
  <c r="AV109"/>
  <c r="F109"/>
  <c r="AL109"/>
  <c r="AP84"/>
  <c r="J84"/>
  <c r="H119"/>
  <c r="AN119"/>
  <c r="F84"/>
  <c r="AL84"/>
  <c r="R119"/>
  <c r="K120"/>
  <c r="J120"/>
  <c r="D196"/>
  <c r="H84"/>
  <c r="AN84"/>
  <c r="R84"/>
  <c r="AT95"/>
  <c r="B88" i="114"/>
  <c r="B94"/>
  <c r="B87"/>
  <c r="B89"/>
  <c r="B74"/>
  <c r="B109"/>
  <c r="B92"/>
  <c r="B67"/>
  <c r="B112"/>
  <c r="B62"/>
  <c r="B95"/>
  <c r="B97"/>
  <c r="B82"/>
  <c r="B101"/>
  <c r="B84"/>
  <c r="B104"/>
  <c r="B111"/>
  <c r="B85"/>
  <c r="B119"/>
  <c r="B77"/>
  <c r="B80"/>
  <c r="B102"/>
  <c r="B63"/>
  <c r="B65"/>
  <c r="B117"/>
  <c r="B114"/>
  <c r="B69"/>
  <c r="B116"/>
  <c r="B54"/>
  <c r="B91"/>
  <c r="B72"/>
  <c r="B98"/>
  <c r="B107"/>
  <c r="B121"/>
  <c r="B70"/>
  <c r="B71"/>
  <c r="B73"/>
  <c r="B56"/>
  <c r="B122"/>
  <c r="B61"/>
  <c r="B108"/>
  <c r="B83"/>
  <c r="B64"/>
  <c r="B113"/>
  <c r="B68"/>
  <c r="B59"/>
  <c r="B106"/>
  <c r="B60"/>
  <c r="B99"/>
  <c r="B57"/>
  <c r="B79"/>
  <c r="B81"/>
  <c r="B66"/>
  <c r="B86"/>
  <c r="B55"/>
  <c r="B100"/>
  <c r="B75"/>
  <c r="B120"/>
  <c r="B58"/>
  <c r="B78"/>
  <c r="B118"/>
  <c r="AW11" i="48"/>
  <c r="AH10" i="47"/>
  <c r="H143" i="62"/>
  <c r="H147"/>
  <c r="BK254" i="83"/>
  <c r="BV254"/>
  <c r="AO254"/>
  <c r="AZ254"/>
  <c r="AD254"/>
  <c r="BK202"/>
  <c r="AZ1096"/>
  <c r="AD1096"/>
  <c r="AO1096"/>
  <c r="BK1096"/>
  <c r="BV1096"/>
  <c r="BV916"/>
  <c r="AO916"/>
  <c r="AD916"/>
  <c r="BK916"/>
  <c r="C106" i="62"/>
  <c r="L45"/>
  <c r="AO1142" i="83"/>
  <c r="AZ1142"/>
  <c r="AD1142"/>
  <c r="BK1142"/>
  <c r="L149" i="99"/>
  <c r="L153"/>
  <c r="AZ610" i="83"/>
  <c r="BK610"/>
  <c r="AD420"/>
  <c r="BK420"/>
  <c r="AZ420"/>
  <c r="AD732"/>
  <c r="BK732"/>
  <c r="AZ732"/>
  <c r="AO732"/>
  <c r="BV732"/>
  <c r="AZ1238"/>
  <c r="AZ906"/>
  <c r="AO558"/>
  <c r="BV558"/>
  <c r="AD558"/>
  <c r="AZ558"/>
  <c r="AD280"/>
  <c r="AO280"/>
  <c r="BV334"/>
  <c r="AO334"/>
  <c r="BV138"/>
  <c r="AO138"/>
  <c r="AD138"/>
  <c r="AZ138"/>
  <c r="BK138"/>
  <c r="AZ686"/>
  <c r="AD1390"/>
  <c r="AO1390"/>
  <c r="BK1196"/>
  <c r="AZ1196"/>
  <c r="AD1196"/>
  <c r="AO1196"/>
  <c r="AD352"/>
  <c r="AZ352"/>
  <c r="AZ592"/>
  <c r="AO592"/>
  <c r="AO722"/>
  <c r="AD722"/>
  <c r="AZ722"/>
  <c r="BV722"/>
  <c r="BK722"/>
  <c r="AZ258"/>
  <c r="AZ656"/>
  <c r="BV656"/>
  <c r="AO656"/>
  <c r="AZ70"/>
  <c r="AD70"/>
  <c r="AZ1058"/>
  <c r="AD1058"/>
  <c r="AO1362"/>
  <c r="BV1362"/>
  <c r="AZ604"/>
  <c r="AD604"/>
  <c r="AZ540"/>
  <c r="AO540"/>
  <c r="AZ1020"/>
  <c r="AD1020"/>
  <c r="AO1020"/>
  <c r="AD152"/>
  <c r="AZ152"/>
  <c r="BV152"/>
  <c r="AD348"/>
  <c r="BV348"/>
  <c r="AD354"/>
  <c r="BK930"/>
  <c r="AZ684"/>
  <c r="AD62"/>
  <c r="P1038" i="82"/>
  <c r="G1038" s="1"/>
  <c r="AZ478" i="83"/>
  <c r="BV478"/>
  <c r="P1404" i="82"/>
  <c r="G1404"/>
  <c r="P1178"/>
  <c r="G1178" s="1"/>
  <c r="BV412" i="83"/>
  <c r="AZ412"/>
  <c r="AD462"/>
  <c r="BK462"/>
  <c r="AD220"/>
  <c r="C240" i="69"/>
  <c r="AK1280" i="83"/>
  <c r="AK422"/>
  <c r="AK1010"/>
  <c r="AF74"/>
  <c r="AH74"/>
  <c r="AG74"/>
  <c r="AI74"/>
  <c r="AE74"/>
  <c r="BK648"/>
  <c r="BQ69" i="49"/>
  <c r="BV69"/>
  <c r="CB69"/>
  <c r="CP69"/>
  <c r="CR69"/>
  <c r="BT69"/>
  <c r="L24" i="62"/>
  <c r="L147"/>
  <c r="DL69" i="49"/>
  <c r="H31" i="62"/>
  <c r="AN31"/>
  <c r="AC52" i="49"/>
  <c r="BX54"/>
  <c r="CW54"/>
  <c r="AX49"/>
  <c r="AH49"/>
  <c r="BE54"/>
  <c r="CB49"/>
  <c r="BO54"/>
  <c r="AM54"/>
  <c r="AH54"/>
  <c r="CK54"/>
  <c r="CY54"/>
  <c r="BY54"/>
  <c r="BG52"/>
  <c r="CF52"/>
  <c r="CE52"/>
  <c r="CY52"/>
  <c r="AX52"/>
  <c r="AJ54"/>
  <c r="CW48"/>
  <c r="CB48"/>
  <c r="CK48"/>
  <c r="BO48"/>
  <c r="AO48"/>
  <c r="CO48"/>
  <c r="BC48"/>
  <c r="CC48"/>
  <c r="BJ48"/>
  <c r="DF48"/>
  <c r="AD48"/>
  <c r="CJ52"/>
  <c r="DC52"/>
  <c r="BX52"/>
  <c r="AN52"/>
  <c r="BE52"/>
  <c r="BC52"/>
  <c r="CH52"/>
  <c r="CP52"/>
  <c r="AI52"/>
  <c r="BW52"/>
  <c r="AP21" i="62"/>
  <c r="AO24"/>
  <c r="J146"/>
  <c r="H44" i="99"/>
  <c r="AV44"/>
  <c r="C52" i="62"/>
  <c r="D42"/>
  <c r="AL23"/>
  <c r="D155"/>
  <c r="Q31"/>
  <c r="AV31"/>
  <c r="BD48" i="49"/>
  <c r="CZ48"/>
  <c r="BZ48"/>
  <c r="DJ53"/>
  <c r="CW53"/>
  <c r="AX53"/>
  <c r="S31" i="62"/>
  <c r="AX31"/>
  <c r="F23" i="99"/>
  <c r="AT22"/>
  <c r="AS24"/>
  <c r="N146"/>
  <c r="CG48" i="49"/>
  <c r="BT48"/>
  <c r="CQ52"/>
  <c r="AT20" i="62"/>
  <c r="AS24"/>
  <c r="N146"/>
  <c r="P752" i="82"/>
  <c r="G752"/>
  <c r="AL52" i="49"/>
  <c r="DG49"/>
  <c r="CR54"/>
  <c r="AU54"/>
  <c r="AL49"/>
  <c r="AY49"/>
  <c r="CW49"/>
  <c r="CE54"/>
  <c r="DK49"/>
  <c r="AC54"/>
  <c r="AS54"/>
  <c r="AL54"/>
  <c r="DK54"/>
  <c r="CX54"/>
  <c r="AI54"/>
  <c r="AY52"/>
  <c r="AZ52"/>
  <c r="AJ52"/>
  <c r="DF52"/>
  <c r="AW54"/>
  <c r="CA48"/>
  <c r="BB48"/>
  <c r="CH48"/>
  <c r="BS48"/>
  <c r="AR48"/>
  <c r="DL48"/>
  <c r="CD48"/>
  <c r="CI48"/>
  <c r="CV48"/>
  <c r="AZ48"/>
  <c r="DH48"/>
  <c r="BM48"/>
  <c r="AD52"/>
  <c r="CZ52"/>
  <c r="BR52"/>
  <c r="CC52"/>
  <c r="BP52"/>
  <c r="CB52"/>
  <c r="DE52"/>
  <c r="AU52"/>
  <c r="BO52"/>
  <c r="C54" i="99"/>
  <c r="C164"/>
  <c r="L44"/>
  <c r="AX33"/>
  <c r="AW35"/>
  <c r="R152"/>
  <c r="C41"/>
  <c r="H22"/>
  <c r="H24"/>
  <c r="D154" i="62"/>
  <c r="C40"/>
  <c r="O31"/>
  <c r="J23"/>
  <c r="I34"/>
  <c r="AN34"/>
  <c r="L22"/>
  <c r="CS48" i="49"/>
  <c r="DJ48"/>
  <c r="BF48"/>
  <c r="AB48"/>
  <c r="AR20" i="62"/>
  <c r="AQ24"/>
  <c r="L146"/>
  <c r="CL52" i="49"/>
  <c r="BV48"/>
  <c r="AU48"/>
  <c r="L19" i="99"/>
  <c r="B148"/>
  <c r="AE48" i="49"/>
  <c r="CM54"/>
  <c r="CN54"/>
  <c r="AQ49"/>
  <c r="DD54"/>
  <c r="CL54"/>
  <c r="CG54"/>
  <c r="DG54"/>
  <c r="BW54"/>
  <c r="AV54"/>
  <c r="DI52"/>
  <c r="AT52"/>
  <c r="CD52"/>
  <c r="BI52"/>
  <c r="DB52"/>
  <c r="CL48"/>
  <c r="CF48"/>
  <c r="CJ48"/>
  <c r="BX48"/>
  <c r="DD48"/>
  <c r="AW48"/>
  <c r="BU48"/>
  <c r="CN48"/>
  <c r="DE48"/>
  <c r="BQ48"/>
  <c r="DB48"/>
  <c r="BN52"/>
  <c r="AE52"/>
  <c r="DK52"/>
  <c r="DL52"/>
  <c r="DA52"/>
  <c r="BQ52"/>
  <c r="CN52"/>
  <c r="BH52"/>
  <c r="CG52"/>
  <c r="BY53"/>
  <c r="AN48"/>
  <c r="BH48"/>
  <c r="AG48"/>
  <c r="CD53"/>
  <c r="DB53"/>
  <c r="CQ48"/>
  <c r="AT48"/>
  <c r="O60" i="82"/>
  <c r="F60" s="1"/>
  <c r="N418" i="69"/>
  <c r="F395" i="111"/>
  <c r="E1403" i="40"/>
  <c r="F252" i="111"/>
  <c r="F33"/>
  <c r="BG366" i="83"/>
  <c r="D254" i="86"/>
  <c r="BG638" i="83"/>
  <c r="E733" i="40"/>
  <c r="D22" i="69" s="1"/>
  <c r="F343" i="111"/>
  <c r="I278" i="70"/>
  <c r="BR280" i="83"/>
  <c r="BG546"/>
  <c r="BG182"/>
  <c r="AV654"/>
  <c r="AV534"/>
  <c r="AV194"/>
  <c r="BG306"/>
  <c r="G1075"/>
  <c r="G1073" i="69"/>
  <c r="G769" i="82"/>
  <c r="G1389" i="83"/>
  <c r="G1387" i="69" s="1"/>
  <c r="G929" i="82"/>
  <c r="G893" i="83"/>
  <c r="G891" i="69"/>
  <c r="AV9" i="99"/>
  <c r="AU13"/>
  <c r="P140"/>
  <c r="D1068" i="82"/>
  <c r="C687" i="56"/>
  <c r="C2075" i="40"/>
  <c r="E659" i="56"/>
  <c r="I658" i="70"/>
  <c r="L638" i="88"/>
  <c r="U642" i="70"/>
  <c r="D1987" i="40"/>
  <c r="T1278" i="83" s="1"/>
  <c r="G1278" s="1"/>
  <c r="S638" i="86"/>
  <c r="D1981" i="40"/>
  <c r="S622" i="86"/>
  <c r="R624" i="56"/>
  <c r="D1941" i="40"/>
  <c r="P1230" i="69" s="1"/>
  <c r="G1230" s="1"/>
  <c r="L615" i="88"/>
  <c r="R620" i="56"/>
  <c r="L642" i="84"/>
  <c r="U619" i="70"/>
  <c r="I588"/>
  <c r="E1879" i="40"/>
  <c r="D1170" i="83"/>
  <c r="AA1170"/>
  <c r="D587" i="86"/>
  <c r="E476"/>
  <c r="B476"/>
  <c r="D473" i="88"/>
  <c r="B473" s="1"/>
  <c r="C431" i="70"/>
  <c r="C454" i="84"/>
  <c r="G654" i="56"/>
  <c r="A654" s="1"/>
  <c r="F676" i="84"/>
  <c r="B676"/>
  <c r="B651" i="40"/>
  <c r="E1991"/>
  <c r="E645" i="56"/>
  <c r="D643" i="86"/>
  <c r="R644" i="56"/>
  <c r="S642" i="86"/>
  <c r="L666" i="84"/>
  <c r="G603" i="56"/>
  <c r="A603" s="1"/>
  <c r="E601" i="86"/>
  <c r="B601"/>
  <c r="L578" i="88"/>
  <c r="S581" i="86"/>
  <c r="R580" i="56"/>
  <c r="D1861" i="40"/>
  <c r="S578" i="86"/>
  <c r="L575" i="88"/>
  <c r="E571" i="56"/>
  <c r="D569" i="86"/>
  <c r="I570" i="70"/>
  <c r="E491" i="86"/>
  <c r="B491" s="1"/>
  <c r="D488" i="88"/>
  <c r="B488"/>
  <c r="L644"/>
  <c r="R649" i="56"/>
  <c r="C613" i="88"/>
  <c r="C618" i="56"/>
  <c r="C606" i="88"/>
  <c r="C1923" i="40"/>
  <c r="L578" i="84"/>
  <c r="D471" i="86"/>
  <c r="E473" i="56"/>
  <c r="O533" i="70"/>
  <c r="B533"/>
  <c r="AM1132" i="83"/>
  <c r="AO1132" s="1"/>
  <c r="AL932"/>
  <c r="AL933" s="1"/>
  <c r="AY900"/>
  <c r="CD900"/>
  <c r="CD901" s="1"/>
  <c r="AB808"/>
  <c r="AD808"/>
  <c r="AN1344"/>
  <c r="CD1040"/>
  <c r="CD1041"/>
  <c r="AY956"/>
  <c r="AZ956" s="1"/>
  <c r="AX1396"/>
  <c r="BH1396"/>
  <c r="BH1397" s="1"/>
  <c r="BT1352"/>
  <c r="B145" i="114"/>
  <c r="B263"/>
  <c r="U28" i="115"/>
  <c r="B147" i="114"/>
  <c r="B149"/>
  <c r="AZ1396" i="83"/>
  <c r="C1214"/>
  <c r="C1212" i="69"/>
  <c r="C1212" i="82"/>
  <c r="P1150"/>
  <c r="G1150" s="1"/>
  <c r="P1150" i="69"/>
  <c r="G1150"/>
  <c r="T1152" i="83"/>
  <c r="G1152" s="1"/>
  <c r="D1168" i="82"/>
  <c r="D1168" i="69"/>
  <c r="C1364"/>
  <c r="D694" i="83"/>
  <c r="AA694"/>
  <c r="AD694" s="1"/>
  <c r="D692" i="82"/>
  <c r="D692" i="69"/>
  <c r="B24" i="99"/>
  <c r="B16"/>
  <c r="AT31" i="62"/>
  <c r="AS35"/>
  <c r="N152"/>
  <c r="N31"/>
  <c r="N35"/>
  <c r="C52" i="99"/>
  <c r="C156"/>
  <c r="O42" i="62"/>
  <c r="AT42"/>
  <c r="D157"/>
  <c r="D53"/>
  <c r="S42"/>
  <c r="Q42"/>
  <c r="G42"/>
  <c r="K42"/>
  <c r="M42"/>
  <c r="I42"/>
  <c r="U42"/>
  <c r="BV1352" i="83"/>
  <c r="AZ900"/>
  <c r="P1270" i="82"/>
  <c r="G1270"/>
  <c r="P1270" i="69"/>
  <c r="G1270"/>
  <c r="T1272" i="83"/>
  <c r="G1272"/>
  <c r="C51" i="62"/>
  <c r="C155"/>
  <c r="P31"/>
  <c r="C72"/>
  <c r="C162"/>
  <c r="AK74" i="83"/>
  <c r="D22" i="82"/>
  <c r="D24" i="83"/>
  <c r="AA24" s="1"/>
  <c r="AO24" s="1"/>
  <c r="L143" i="62"/>
  <c r="D1282" i="83"/>
  <c r="AA1282" s="1"/>
  <c r="D1280" i="82"/>
  <c r="D1280" i="69"/>
  <c r="P1276"/>
  <c r="G1276" s="1"/>
  <c r="P1276" i="82"/>
  <c r="G1276"/>
  <c r="C74" i="99"/>
  <c r="C170"/>
  <c r="C187" i="62"/>
  <c r="C117"/>
  <c r="C193"/>
  <c r="AX42"/>
  <c r="R42"/>
  <c r="AP42"/>
  <c r="J42"/>
  <c r="O53"/>
  <c r="N53"/>
  <c r="G53"/>
  <c r="F53"/>
  <c r="D163"/>
  <c r="Q53"/>
  <c r="I53"/>
  <c r="AN53"/>
  <c r="S53"/>
  <c r="D73"/>
  <c r="I73"/>
  <c r="H73"/>
  <c r="U53"/>
  <c r="M53"/>
  <c r="L53"/>
  <c r="K53"/>
  <c r="AZ42"/>
  <c r="F42"/>
  <c r="AD1170" i="83"/>
  <c r="C71" i="62"/>
  <c r="C161"/>
  <c r="AN42"/>
  <c r="N42"/>
  <c r="C167"/>
  <c r="C82"/>
  <c r="C173"/>
  <c r="D84"/>
  <c r="K73"/>
  <c r="AP73"/>
  <c r="G73"/>
  <c r="AL73"/>
  <c r="S73"/>
  <c r="R73"/>
  <c r="Q73"/>
  <c r="P73"/>
  <c r="O73"/>
  <c r="N73"/>
  <c r="D169"/>
  <c r="M73"/>
  <c r="AL53"/>
  <c r="AR53"/>
  <c r="AT53"/>
  <c r="AZ53"/>
  <c r="T53"/>
  <c r="AV53"/>
  <c r="P53"/>
  <c r="AV73"/>
  <c r="J73"/>
  <c r="AX73"/>
  <c r="Q84"/>
  <c r="F73"/>
  <c r="AN73"/>
  <c r="C93"/>
  <c r="C104"/>
  <c r="E228" i="116"/>
  <c r="F191"/>
  <c r="E246"/>
  <c r="E247"/>
  <c r="E284"/>
  <c r="BK24" i="83"/>
  <c r="N153" i="62"/>
  <c r="N149"/>
  <c r="J24"/>
  <c r="H147" i="99"/>
  <c r="H143"/>
  <c r="C104"/>
  <c r="BV812" i="83"/>
  <c r="AD812"/>
  <c r="BK644"/>
  <c r="AD188"/>
  <c r="BK188"/>
  <c r="AL108" i="62"/>
  <c r="F108"/>
  <c r="D175"/>
  <c r="C1364" i="82"/>
  <c r="C1366" i="83"/>
  <c r="C86" i="99"/>
  <c r="BV688" i="83"/>
  <c r="T143" i="99"/>
  <c r="J147"/>
  <c r="J143"/>
  <c r="M40" i="5"/>
  <c r="M50"/>
  <c r="O50" s="1"/>
  <c r="N43"/>
  <c r="M34"/>
  <c r="N46"/>
  <c r="N48"/>
  <c r="M52"/>
  <c r="N52"/>
  <c r="N53"/>
  <c r="M49"/>
  <c r="O49" s="1"/>
  <c r="M45"/>
  <c r="M41"/>
  <c r="M37"/>
  <c r="BV770" i="83"/>
  <c r="BV404"/>
  <c r="BV32"/>
  <c r="C179" i="62"/>
  <c r="AT73"/>
  <c r="G84"/>
  <c r="H53"/>
  <c r="T42"/>
  <c r="AL42"/>
  <c r="BK976" i="83"/>
  <c r="AZ976"/>
  <c r="AO976"/>
  <c r="AD976"/>
  <c r="BV976"/>
  <c r="AO1004"/>
  <c r="BK1004"/>
  <c r="AD1004"/>
  <c r="AZ848"/>
  <c r="AO848"/>
  <c r="P141" i="99"/>
  <c r="P137"/>
  <c r="AD780" i="83"/>
  <c r="AO1010"/>
  <c r="AZ552"/>
  <c r="AD552"/>
  <c r="BV552"/>
  <c r="AO552"/>
  <c r="BK552"/>
  <c r="AZ646"/>
  <c r="AO646"/>
  <c r="BK646"/>
  <c r="BV646"/>
  <c r="AD646"/>
  <c r="K84" i="62"/>
  <c r="C85" i="99"/>
  <c r="AO694" i="83"/>
  <c r="R53" i="62"/>
  <c r="AX53"/>
  <c r="H42"/>
  <c r="F24" i="99"/>
  <c r="B147"/>
  <c r="B22"/>
  <c r="B23"/>
  <c r="B143"/>
  <c r="B15"/>
  <c r="B145"/>
  <c r="B144"/>
  <c r="AN120"/>
  <c r="H120"/>
  <c r="P95"/>
  <c r="AV95"/>
  <c r="R87" i="62"/>
  <c r="AX87"/>
  <c r="AO1242" i="83"/>
  <c r="C86" i="62"/>
  <c r="C171"/>
  <c r="AO26" i="83"/>
  <c r="AD416"/>
  <c r="AD1008"/>
  <c r="AO1008"/>
  <c r="AO1186"/>
  <c r="AZ1146"/>
  <c r="AO1146"/>
  <c r="BV16"/>
  <c r="AZ16"/>
  <c r="AO16"/>
  <c r="R95" i="99"/>
  <c r="H109"/>
  <c r="G120"/>
  <c r="U120"/>
  <c r="O120"/>
  <c r="AT84"/>
  <c r="D181"/>
  <c r="D106"/>
  <c r="AP73"/>
  <c r="Q87" i="62"/>
  <c r="I87"/>
  <c r="J98" i="99"/>
  <c r="AN108"/>
  <c r="N54" i="62"/>
  <c r="R94" i="99"/>
  <c r="C96" i="62"/>
  <c r="AT53" i="99"/>
  <c r="B29"/>
  <c r="P76"/>
  <c r="R45" i="62"/>
  <c r="B35" i="99"/>
  <c r="D105"/>
  <c r="K94"/>
  <c r="Q94"/>
  <c r="C165"/>
  <c r="R42"/>
  <c r="AP42"/>
  <c r="C1392" i="69"/>
  <c r="L141" i="99"/>
  <c r="E1300" i="69"/>
  <c r="A1300" s="1"/>
  <c r="A1301" s="1"/>
  <c r="P1228"/>
  <c r="G1228"/>
  <c r="P1228" i="82"/>
  <c r="G1228"/>
  <c r="D888"/>
  <c r="D1014"/>
  <c r="T38" i="115"/>
  <c r="AD38"/>
  <c r="Z38"/>
  <c r="F31" i="62"/>
  <c r="E978" i="82"/>
  <c r="A978"/>
  <c r="A979"/>
  <c r="E262" i="116"/>
  <c r="N75" i="62"/>
  <c r="AT75"/>
  <c r="BV842" i="83"/>
  <c r="BV402"/>
  <c r="BK402"/>
  <c r="BV692"/>
  <c r="AD692"/>
  <c r="AO692"/>
  <c r="AZ1080"/>
  <c r="U73" i="62"/>
  <c r="AP120" i="99"/>
  <c r="Q120"/>
  <c r="AL87" i="62"/>
  <c r="U95" i="99"/>
  <c r="K95"/>
  <c r="M95"/>
  <c r="J109"/>
  <c r="C173"/>
  <c r="D98" i="62"/>
  <c r="O87"/>
  <c r="K87"/>
  <c r="AP56"/>
  <c r="P87" i="99"/>
  <c r="B154"/>
  <c r="R147" i="62"/>
  <c r="B32" i="99"/>
  <c r="B152"/>
  <c r="B26"/>
  <c r="AL42"/>
  <c r="AV45" i="62"/>
  <c r="B149" i="99"/>
  <c r="L76"/>
  <c r="O94"/>
  <c r="G94"/>
  <c r="AO548" i="83"/>
  <c r="AR86" i="99"/>
  <c r="B28"/>
  <c r="C1080" i="82"/>
  <c r="L137" i="99"/>
  <c r="D116" i="83"/>
  <c r="AA116"/>
  <c r="D844" i="69"/>
  <c r="C860" i="83"/>
  <c r="W38" i="115"/>
  <c r="AB38"/>
  <c r="AC38"/>
  <c r="K108" i="62"/>
  <c r="AZ874" i="83"/>
  <c r="BV874"/>
  <c r="AD1270"/>
  <c r="BV1270"/>
  <c r="BV618"/>
  <c r="AO618"/>
  <c r="AO702"/>
  <c r="BK702"/>
  <c r="AZ1130"/>
  <c r="AO1130"/>
  <c r="S120" i="99"/>
  <c r="M120"/>
  <c r="G95"/>
  <c r="I95"/>
  <c r="B150"/>
  <c r="B27"/>
  <c r="B151"/>
  <c r="I94"/>
  <c r="B153"/>
  <c r="B33"/>
  <c r="F35"/>
  <c r="X38" i="115"/>
  <c r="S38"/>
  <c r="D189" i="62"/>
  <c r="U108"/>
  <c r="F228" i="116"/>
  <c r="B228"/>
  <c r="F284"/>
  <c r="B284"/>
  <c r="F55" i="62"/>
  <c r="AL55"/>
  <c r="N143" i="99"/>
  <c r="N147"/>
  <c r="AD1298" i="83"/>
  <c r="AZ1298"/>
  <c r="BK1298"/>
  <c r="BV1298"/>
  <c r="AO1298"/>
  <c r="P108" i="62"/>
  <c r="D119"/>
  <c r="O157" i="47"/>
  <c r="D158" i="99"/>
  <c r="Q43"/>
  <c r="G43"/>
  <c r="S43"/>
  <c r="I43"/>
  <c r="O43"/>
  <c r="D54"/>
  <c r="M43"/>
  <c r="U43"/>
  <c r="K43"/>
  <c r="BK650" i="83"/>
  <c r="AZ650"/>
  <c r="AD650"/>
  <c r="BV650"/>
  <c r="AO650"/>
  <c r="AZ50"/>
  <c r="AD1290"/>
  <c r="AO1290"/>
  <c r="BV934"/>
  <c r="AZ934"/>
  <c r="AK702"/>
  <c r="BV1392"/>
  <c r="AZ1392"/>
  <c r="D171" i="62"/>
  <c r="F146" i="116"/>
  <c r="F200"/>
  <c r="F256"/>
  <c r="B256"/>
  <c r="Y13" i="115"/>
  <c r="X13"/>
  <c r="AD13"/>
  <c r="AB29"/>
  <c r="V29"/>
  <c r="X29"/>
  <c r="AR55" i="62"/>
  <c r="O116" i="45"/>
  <c r="O124"/>
  <c r="O125"/>
  <c r="U55" i="62"/>
  <c r="K55"/>
  <c r="Q55"/>
  <c r="C830" i="69"/>
  <c r="C1406" i="83"/>
  <c r="C1372" i="69"/>
  <c r="D1122" i="83"/>
  <c r="AA1122"/>
  <c r="BV700"/>
  <c r="D1120" i="82"/>
  <c r="AK624" i="83"/>
  <c r="AK744"/>
  <c r="AK826"/>
  <c r="AB13" i="115"/>
  <c r="U13"/>
  <c r="Z13"/>
  <c r="M75" i="62"/>
  <c r="H44"/>
  <c r="D1300" i="83"/>
  <c r="AA1300"/>
  <c r="C1052" i="69"/>
  <c r="I75" i="62"/>
  <c r="U75"/>
  <c r="T13" i="115"/>
  <c r="AC13"/>
  <c r="U29"/>
  <c r="S55" i="62"/>
  <c r="AO616" i="83"/>
  <c r="BV616"/>
  <c r="C30" i="82"/>
  <c r="C30" i="69"/>
  <c r="C32" i="83"/>
  <c r="C60"/>
  <c r="C58" i="69"/>
  <c r="C58" i="82"/>
  <c r="E162" i="83"/>
  <c r="A162" s="1"/>
  <c r="A163" s="1"/>
  <c r="E160" i="82"/>
  <c r="A160" s="1"/>
  <c r="A161" s="1"/>
  <c r="A160" i="69"/>
  <c r="A161" s="1"/>
  <c r="D768"/>
  <c r="D768" i="82"/>
  <c r="E628"/>
  <c r="A628" s="1"/>
  <c r="A629" s="1"/>
  <c r="P168"/>
  <c r="G168"/>
  <c r="P168" i="69"/>
  <c r="G168"/>
  <c r="T170" i="83"/>
  <c r="G170"/>
  <c r="D728" i="82"/>
  <c r="D728" i="69"/>
  <c r="D730" i="83"/>
  <c r="AA730"/>
  <c r="P180" i="82"/>
  <c r="G180"/>
  <c r="P180" i="69"/>
  <c r="G180"/>
  <c r="E148"/>
  <c r="A148"/>
  <c r="A149" s="1"/>
  <c r="E150" i="83"/>
  <c r="A150"/>
  <c r="A151" s="1"/>
  <c r="E152" i="82"/>
  <c r="A152"/>
  <c r="A153"/>
  <c r="E152" i="69"/>
  <c r="A152" s="1"/>
  <c r="A153" s="1"/>
  <c r="D718" i="83"/>
  <c r="AA718"/>
  <c r="D716" i="82"/>
  <c r="T714" i="83"/>
  <c r="G714"/>
  <c r="P712" i="82"/>
  <c r="G712" s="1"/>
  <c r="P712" i="69"/>
  <c r="G712"/>
  <c r="P222" i="82"/>
  <c r="G222" s="1"/>
  <c r="G222" i="69"/>
  <c r="P186"/>
  <c r="G186" s="1"/>
  <c r="T188" i="83"/>
  <c r="G188"/>
  <c r="E1110" i="82"/>
  <c r="A1110" s="1"/>
  <c r="A1111" s="1"/>
  <c r="T646" i="83"/>
  <c r="G646" s="1"/>
  <c r="P644" i="69"/>
  <c r="G644"/>
  <c r="P644" i="82"/>
  <c r="G644" s="1"/>
  <c r="C36" i="83"/>
  <c r="C34" i="82"/>
  <c r="C34" i="69"/>
  <c r="D678" i="82"/>
  <c r="D678" i="69"/>
  <c r="D680" i="83"/>
  <c r="AA680"/>
  <c r="AZ680" s="1"/>
  <c r="D714" i="69"/>
  <c r="D476" i="82"/>
  <c r="D476" i="69"/>
  <c r="P70" i="82"/>
  <c r="G70" s="1"/>
  <c r="C430"/>
  <c r="C432" i="83"/>
  <c r="C430" i="69"/>
  <c r="E612" i="82"/>
  <c r="A612"/>
  <c r="A613"/>
  <c r="E614" i="83"/>
  <c r="A614" s="1"/>
  <c r="A615" s="1"/>
  <c r="T18"/>
  <c r="G18" s="1"/>
  <c r="P16" i="69"/>
  <c r="G16"/>
  <c r="P16" i="82"/>
  <c r="G16" s="1"/>
  <c r="E716" i="83"/>
  <c r="A716"/>
  <c r="A717" s="1"/>
  <c r="E714" i="69"/>
  <c r="A714" s="1"/>
  <c r="A715" s="1"/>
  <c r="E640"/>
  <c r="A640" s="1"/>
  <c r="A641" s="1"/>
  <c r="E642" i="83"/>
  <c r="A642" s="1"/>
  <c r="A643" s="1"/>
  <c r="E452" i="69"/>
  <c r="A452" s="1"/>
  <c r="A453" s="1"/>
  <c r="T466" i="83"/>
  <c r="G466"/>
  <c r="P464" i="82"/>
  <c r="G464"/>
  <c r="C214" i="69"/>
  <c r="C214" i="82"/>
  <c r="E392"/>
  <c r="A392"/>
  <c r="A393"/>
  <c r="E392" i="69"/>
  <c r="A392" s="1"/>
  <c r="A393" s="1"/>
  <c r="E394" i="83"/>
  <c r="A394" s="1"/>
  <c r="A395" s="1"/>
  <c r="D168" i="82"/>
  <c r="D170" i="83"/>
  <c r="AA170" s="1"/>
  <c r="D756"/>
  <c r="AA756" s="1"/>
  <c r="D754" i="69"/>
  <c r="T694" i="83"/>
  <c r="G694"/>
  <c r="P692" i="82"/>
  <c r="G692" s="1"/>
  <c r="P716"/>
  <c r="G716"/>
  <c r="T718" i="83"/>
  <c r="G718" s="1"/>
  <c r="P716" i="69"/>
  <c r="G716"/>
  <c r="E54" i="82"/>
  <c r="A54" s="1"/>
  <c r="A55" s="1"/>
  <c r="C114"/>
  <c r="C116" i="83"/>
  <c r="P90" i="82"/>
  <c r="G90"/>
  <c r="P90" i="69"/>
  <c r="G90"/>
  <c r="C562" i="82"/>
  <c r="C562" i="69"/>
  <c r="E690"/>
  <c r="A690"/>
  <c r="A691" s="1"/>
  <c r="D450" i="82"/>
  <c r="E482"/>
  <c r="A482" s="1"/>
  <c r="A483" s="1"/>
  <c r="D554"/>
  <c r="D170" i="69"/>
  <c r="E342" i="83"/>
  <c r="A342"/>
  <c r="A343"/>
  <c r="D214" i="69"/>
  <c r="AH154" i="83"/>
  <c r="AG154"/>
  <c r="E662" i="69"/>
  <c r="A662" s="1"/>
  <c r="A663" s="1"/>
  <c r="D216" i="83"/>
  <c r="AA216"/>
  <c r="D170" i="82"/>
  <c r="D558" i="69"/>
  <c r="D560" i="83"/>
  <c r="AA560"/>
  <c r="AO64" i="49"/>
  <c r="AH64"/>
  <c r="DH64"/>
  <c r="CH64"/>
  <c r="BU64"/>
  <c r="CP64"/>
  <c r="BD64"/>
  <c r="AB64"/>
  <c r="BX64"/>
  <c r="DK64"/>
  <c r="CZ64"/>
  <c r="BP64"/>
  <c r="CC64"/>
  <c r="BW64"/>
  <c r="AF64"/>
  <c r="DC64"/>
  <c r="BK64"/>
  <c r="BY64"/>
  <c r="BS64"/>
  <c r="AV19" i="62"/>
  <c r="N13" i="99"/>
  <c r="T4"/>
  <c r="BY55" i="49"/>
  <c r="AO55"/>
  <c r="F30" i="6"/>
  <c r="AC30"/>
  <c r="AD30"/>
  <c r="F12"/>
  <c r="AC12"/>
  <c r="AD12"/>
  <c r="CE64" i="49"/>
  <c r="BM64"/>
  <c r="CD64"/>
  <c r="AX64"/>
  <c r="BQ64"/>
  <c r="BL64"/>
  <c r="BN64"/>
  <c r="CG64"/>
  <c r="CR64"/>
  <c r="AK64"/>
  <c r="AD64"/>
  <c r="DJ64"/>
  <c r="DB64"/>
  <c r="CS64"/>
  <c r="CY64"/>
  <c r="BA64"/>
  <c r="AU64"/>
  <c r="CX64"/>
  <c r="DF64"/>
  <c r="CV55"/>
  <c r="CY55"/>
  <c r="AL55"/>
  <c r="AC29" i="6"/>
  <c r="AD29"/>
  <c r="F29"/>
  <c r="F7"/>
  <c r="AC7"/>
  <c r="BC64" i="49"/>
  <c r="AP64"/>
  <c r="AT64"/>
  <c r="AI64"/>
  <c r="AE64"/>
  <c r="CO64"/>
  <c r="CQ64"/>
  <c r="AR64"/>
  <c r="BG64"/>
  <c r="AJ64"/>
  <c r="BR64"/>
  <c r="BT64"/>
  <c r="AM64"/>
  <c r="CB64"/>
  <c r="AL64"/>
  <c r="AW64"/>
  <c r="CL64"/>
  <c r="CV64"/>
  <c r="AT44" i="99"/>
  <c r="AV55" i="49"/>
  <c r="AX55"/>
  <c r="AC10" i="6"/>
  <c r="AD10"/>
  <c r="F10"/>
  <c r="F9"/>
  <c r="AC9"/>
  <c r="AD9"/>
  <c r="AV31" i="99"/>
  <c r="AU35"/>
  <c r="P152"/>
  <c r="I286" i="70"/>
  <c r="F44" i="111"/>
  <c r="E749" i="40"/>
  <c r="F43" i="111"/>
  <c r="E747" i="40"/>
  <c r="BG122" i="83"/>
  <c r="G67"/>
  <c r="G65" i="69" s="1"/>
  <c r="G187" i="83"/>
  <c r="G185" i="69"/>
  <c r="G295" i="83"/>
  <c r="G293" i="69" s="1"/>
  <c r="G433" i="83"/>
  <c r="G431" i="69"/>
  <c r="G497" i="83"/>
  <c r="G495" i="69" s="1"/>
  <c r="G527" i="83"/>
  <c r="G525" i="69"/>
  <c r="G743" i="83"/>
  <c r="G741" i="69" s="1"/>
  <c r="G769" i="83"/>
  <c r="G767" i="69"/>
  <c r="G775" i="83"/>
  <c r="G773" i="69" s="1"/>
  <c r="G195" i="83"/>
  <c r="G193" i="69"/>
  <c r="L9" i="62"/>
  <c r="L13"/>
  <c r="G1377" i="83"/>
  <c r="G1375" i="69"/>
  <c r="G907" i="83"/>
  <c r="G905" i="69" s="1"/>
  <c r="G933" i="83"/>
  <c r="G931" i="69"/>
  <c r="G867" i="83"/>
  <c r="G865" i="69" s="1"/>
  <c r="G1241" i="83"/>
  <c r="G1239" i="69"/>
  <c r="G708" i="56"/>
  <c r="A708" s="1"/>
  <c r="E706" i="86"/>
  <c r="B706"/>
  <c r="O707" i="70"/>
  <c r="B707" s="1"/>
  <c r="D703" i="88"/>
  <c r="B703"/>
  <c r="C703"/>
  <c r="C2117" i="40"/>
  <c r="C706" i="86"/>
  <c r="C708" i="56"/>
  <c r="C722" i="84"/>
  <c r="C2101" i="40"/>
  <c r="C700" i="56"/>
  <c r="C699" i="70"/>
  <c r="C698" i="86"/>
  <c r="S671"/>
  <c r="U672" i="70"/>
  <c r="D2047" i="40"/>
  <c r="L668" i="88"/>
  <c r="I664" i="70"/>
  <c r="E2031" i="40"/>
  <c r="C1997"/>
  <c r="C648" i="56"/>
  <c r="C647" i="70"/>
  <c r="E418" i="86"/>
  <c r="B418"/>
  <c r="G420" i="56"/>
  <c r="A420" s="1"/>
  <c r="E414"/>
  <c r="D412" i="86"/>
  <c r="C405"/>
  <c r="C407" i="56"/>
  <c r="O404" i="70"/>
  <c r="B404"/>
  <c r="D400" i="88"/>
  <c r="B400" s="1"/>
  <c r="BG1172" i="83"/>
  <c r="D682" i="88"/>
  <c r="B682" s="1"/>
  <c r="G687" i="56"/>
  <c r="A687"/>
  <c r="L480" i="88"/>
  <c r="S483" i="86"/>
  <c r="D1671" i="40"/>
  <c r="L507" i="84"/>
  <c r="R485" i="56"/>
  <c r="C467"/>
  <c r="C489" i="84"/>
  <c r="C466" i="70"/>
  <c r="C462" i="88"/>
  <c r="G466" i="56"/>
  <c r="A466" s="1"/>
  <c r="E464" i="86"/>
  <c r="B464"/>
  <c r="O465" i="70"/>
  <c r="B465" s="1"/>
  <c r="F488" i="84"/>
  <c r="B488"/>
  <c r="O435" i="70"/>
  <c r="B435" s="1"/>
  <c r="E434" i="86"/>
  <c r="B434"/>
  <c r="F458" i="84"/>
  <c r="B458" s="1"/>
  <c r="D431" i="88"/>
  <c r="B431"/>
  <c r="C434" i="86"/>
  <c r="C435" i="70"/>
  <c r="C1573" i="40"/>
  <c r="C458" i="84"/>
  <c r="G435" i="56"/>
  <c r="A435" s="1"/>
  <c r="D430" i="88"/>
  <c r="B430"/>
  <c r="F457" i="84"/>
  <c r="B457" s="1"/>
  <c r="D2113" i="40"/>
  <c r="R706" i="56"/>
  <c r="L728" i="84"/>
  <c r="E701" i="56"/>
  <c r="I700" i="70"/>
  <c r="U698"/>
  <c r="R699" i="56"/>
  <c r="S697" i="86"/>
  <c r="D691"/>
  <c r="E693" i="56"/>
  <c r="E690"/>
  <c r="I689" i="70"/>
  <c r="C1725" i="40"/>
  <c r="C510" i="86"/>
  <c r="C534" i="84"/>
  <c r="C507" i="88"/>
  <c r="O506" i="70"/>
  <c r="B506"/>
  <c r="E505" i="86"/>
  <c r="B505" s="1"/>
  <c r="F1715" i="40"/>
  <c r="G507" i="56"/>
  <c r="A507" s="1"/>
  <c r="D502" i="88"/>
  <c r="B502"/>
  <c r="C702" i="86"/>
  <c r="C703" i="70"/>
  <c r="D1983" i="40"/>
  <c r="R641" i="56"/>
  <c r="C639"/>
  <c r="C661" i="84"/>
  <c r="B635" i="40"/>
  <c r="G638" i="56"/>
  <c r="A638"/>
  <c r="E636" i="86"/>
  <c r="B636" s="1"/>
  <c r="R613" i="56"/>
  <c r="L608" i="88"/>
  <c r="G604" i="56"/>
  <c r="A604" s="1"/>
  <c r="B601" i="40"/>
  <c r="E602" i="86"/>
  <c r="B602"/>
  <c r="F626" i="84"/>
  <c r="B626"/>
  <c r="D592" i="86"/>
  <c r="I593" i="70"/>
  <c r="E1889" i="40"/>
  <c r="E1881"/>
  <c r="E590" i="56"/>
  <c r="D588" i="86"/>
  <c r="D1879" i="40"/>
  <c r="R589" i="56"/>
  <c r="S587" i="86"/>
  <c r="C584"/>
  <c r="C1873" i="40"/>
  <c r="C608" i="84"/>
  <c r="C586" i="56"/>
  <c r="C581" i="88"/>
  <c r="I579" i="70"/>
  <c r="E1861" i="40"/>
  <c r="D578" i="86"/>
  <c r="D1859" i="40"/>
  <c r="U578" i="70"/>
  <c r="L574" i="88"/>
  <c r="C575" i="70"/>
  <c r="C598" i="84"/>
  <c r="C1853" i="40"/>
  <c r="C571" i="88"/>
  <c r="C576" i="56"/>
  <c r="G575"/>
  <c r="A575" s="1"/>
  <c r="D570" i="88"/>
  <c r="B570"/>
  <c r="O574" i="70"/>
  <c r="B574" s="1"/>
  <c r="D565" i="88"/>
  <c r="B565"/>
  <c r="G570" i="56"/>
  <c r="A570" s="1"/>
  <c r="O569" i="70"/>
  <c r="B569"/>
  <c r="E568" i="86"/>
  <c r="B568" s="1"/>
  <c r="C1813" i="40"/>
  <c r="C578" i="84"/>
  <c r="C556" i="56"/>
  <c r="C554" i="86"/>
  <c r="C549" i="88"/>
  <c r="C554" i="56"/>
  <c r="C576" i="84"/>
  <c r="S537" i="86"/>
  <c r="U538" i="70"/>
  <c r="R539" i="56"/>
  <c r="L534" i="88"/>
  <c r="F546" i="84"/>
  <c r="B546"/>
  <c r="O523" i="70"/>
  <c r="B523"/>
  <c r="G524" i="56"/>
  <c r="A524"/>
  <c r="E522" i="86"/>
  <c r="B522"/>
  <c r="D519" i="88"/>
  <c r="B519"/>
  <c r="O1290" i="69"/>
  <c r="F1290"/>
  <c r="O1290" i="82"/>
  <c r="F1290"/>
  <c r="L669" i="88"/>
  <c r="D2049" i="40"/>
  <c r="O914" i="69"/>
  <c r="F914"/>
  <c r="O914" i="82"/>
  <c r="F914"/>
  <c r="AM1220" i="83"/>
  <c r="AX1220"/>
  <c r="D638" i="86"/>
  <c r="I639" i="70"/>
  <c r="S1104" i="83"/>
  <c r="N1102" i="82"/>
  <c r="N932"/>
  <c r="AV1190" i="83"/>
  <c r="CC1168"/>
  <c r="CC1218"/>
  <c r="BG1162"/>
  <c r="CC1152"/>
  <c r="BJ1050"/>
  <c r="BK1050"/>
  <c r="BI1050"/>
  <c r="AW976"/>
  <c r="AW977"/>
  <c r="BG956"/>
  <c r="BG1150"/>
  <c r="AL1134"/>
  <c r="AL1135"/>
  <c r="AN1134"/>
  <c r="BU1134"/>
  <c r="BV1134"/>
  <c r="AX1134"/>
  <c r="BH1134"/>
  <c r="BH1135" s="1"/>
  <c r="BJ1134"/>
  <c r="AY1134"/>
  <c r="BS1134"/>
  <c r="BS1135" s="1"/>
  <c r="BR1078"/>
  <c r="BU1062"/>
  <c r="BI1134"/>
  <c r="AL1114"/>
  <c r="AL1115"/>
  <c r="AW1114"/>
  <c r="AW1115"/>
  <c r="BT1052"/>
  <c r="CC1052"/>
  <c r="BI962"/>
  <c r="BK962" s="1"/>
  <c r="BS962"/>
  <c r="BS963"/>
  <c r="CD962"/>
  <c r="CD963" s="1"/>
  <c r="AX962"/>
  <c r="AZ962"/>
  <c r="BJ962"/>
  <c r="AX932"/>
  <c r="AZ932"/>
  <c r="AX888"/>
  <c r="AZ888" s="1"/>
  <c r="AW882"/>
  <c r="AW883"/>
  <c r="AN882"/>
  <c r="BG808"/>
  <c r="BR1336"/>
  <c r="AX1270"/>
  <c r="AZ1270"/>
  <c r="BG1356"/>
  <c r="AM932"/>
  <c r="BS888"/>
  <c r="BS889"/>
  <c r="CD786"/>
  <c r="CD787" s="1"/>
  <c r="BG1336"/>
  <c r="BT1328"/>
  <c r="BV1328" s="1"/>
  <c r="BH1328"/>
  <c r="BH1329" s="1"/>
  <c r="AB1324"/>
  <c r="BH1316"/>
  <c r="BH1317" s="1"/>
  <c r="AV1274"/>
  <c r="BJ1270"/>
  <c r="BK1270" s="1"/>
  <c r="AV1270"/>
  <c r="AL1270"/>
  <c r="AL1271" s="1"/>
  <c r="AW932"/>
  <c r="AW933"/>
  <c r="BH1324"/>
  <c r="BH1325" s="1"/>
  <c r="AW1324"/>
  <c r="AW1325"/>
  <c r="L137" i="62"/>
  <c r="L141"/>
  <c r="T4"/>
  <c r="D1320" i="69"/>
  <c r="D1322" i="83"/>
  <c r="AA1322"/>
  <c r="D1320" i="82"/>
  <c r="D36"/>
  <c r="D36" i="69"/>
  <c r="D38" i="83"/>
  <c r="AA38"/>
  <c r="AO38" s="1"/>
  <c r="R55" i="62"/>
  <c r="AX55"/>
  <c r="AD1300" i="83"/>
  <c r="AO1300"/>
  <c r="BV1300"/>
  <c r="AZ1300"/>
  <c r="BK1300"/>
  <c r="AD1122"/>
  <c r="AZ1122"/>
  <c r="BV1122"/>
  <c r="AO1122"/>
  <c r="BK1122"/>
  <c r="U54" i="99"/>
  <c r="D74"/>
  <c r="D164"/>
  <c r="K54"/>
  <c r="M54"/>
  <c r="Q54"/>
  <c r="S54"/>
  <c r="O54"/>
  <c r="I54"/>
  <c r="G54"/>
  <c r="AL43"/>
  <c r="F43"/>
  <c r="K119" i="62"/>
  <c r="S119"/>
  <c r="O119"/>
  <c r="G119"/>
  <c r="D195"/>
  <c r="Q119"/>
  <c r="M119"/>
  <c r="I119"/>
  <c r="U119"/>
  <c r="H95" i="99"/>
  <c r="AN95"/>
  <c r="AX120"/>
  <c r="R120"/>
  <c r="J108" i="62"/>
  <c r="AP108"/>
  <c r="AZ116" i="83"/>
  <c r="BV116"/>
  <c r="BK116"/>
  <c r="AD116"/>
  <c r="AO116"/>
  <c r="AT94" i="99"/>
  <c r="N94"/>
  <c r="AT87" i="62"/>
  <c r="N87"/>
  <c r="AZ95" i="99"/>
  <c r="T95"/>
  <c r="P120"/>
  <c r="AV120"/>
  <c r="P87" i="62"/>
  <c r="AV87"/>
  <c r="N120" i="99"/>
  <c r="AT120"/>
  <c r="AL84" i="62"/>
  <c r="F84"/>
  <c r="O52" i="5"/>
  <c r="J147" i="62"/>
  <c r="J143"/>
  <c r="D1150" i="69"/>
  <c r="D1152" i="83"/>
  <c r="AA1152"/>
  <c r="D1150" i="82"/>
  <c r="D1170" i="69"/>
  <c r="D1170" i="82"/>
  <c r="D1172" i="83"/>
  <c r="AA1172"/>
  <c r="C862" i="69"/>
  <c r="C862" i="82"/>
  <c r="C864" i="83"/>
  <c r="AO932"/>
  <c r="BV1052"/>
  <c r="C1102" i="69"/>
  <c r="C1102" i="82"/>
  <c r="C1104" i="83"/>
  <c r="C1016"/>
  <c r="C1014" i="69"/>
  <c r="C1014" i="82"/>
  <c r="T1404" i="83"/>
  <c r="G1404"/>
  <c r="P1402" i="82"/>
  <c r="G1402" s="1"/>
  <c r="P1402" i="69"/>
  <c r="G1402"/>
  <c r="C1390"/>
  <c r="C1390" i="82"/>
  <c r="C1392" i="83"/>
  <c r="C1408"/>
  <c r="C1406" i="69"/>
  <c r="C1406" i="82"/>
  <c r="P55" i="62"/>
  <c r="AV55"/>
  <c r="AP43" i="99"/>
  <c r="J43"/>
  <c r="J46"/>
  <c r="N43"/>
  <c r="N46"/>
  <c r="AT43"/>
  <c r="AS46"/>
  <c r="N158"/>
  <c r="AV43"/>
  <c r="AU46"/>
  <c r="P158"/>
  <c r="P43"/>
  <c r="P46"/>
  <c r="T108" i="62"/>
  <c r="AZ108"/>
  <c r="F149" i="99"/>
  <c r="F153"/>
  <c r="T26"/>
  <c r="H94"/>
  <c r="AN94"/>
  <c r="F95"/>
  <c r="AL95"/>
  <c r="S98" i="62"/>
  <c r="AX98"/>
  <c r="K98"/>
  <c r="D109"/>
  <c r="G98"/>
  <c r="D184"/>
  <c r="Q98"/>
  <c r="O98"/>
  <c r="U98"/>
  <c r="I98"/>
  <c r="AN98"/>
  <c r="M98"/>
  <c r="AV94" i="99"/>
  <c r="P94"/>
  <c r="T120"/>
  <c r="AZ120"/>
  <c r="C176"/>
  <c r="C96"/>
  <c r="E104"/>
  <c r="C177"/>
  <c r="C97"/>
  <c r="AZ75" i="62"/>
  <c r="T75"/>
  <c r="AP55"/>
  <c r="J55"/>
  <c r="T43" i="99"/>
  <c r="T46"/>
  <c r="AZ43"/>
  <c r="AY46"/>
  <c r="T158"/>
  <c r="H43"/>
  <c r="H46"/>
  <c r="AN43"/>
  <c r="AM46"/>
  <c r="H158"/>
  <c r="AK46"/>
  <c r="F158"/>
  <c r="AR95"/>
  <c r="L95"/>
  <c r="T73" i="62"/>
  <c r="AZ73"/>
  <c r="J94" i="99"/>
  <c r="AP94"/>
  <c r="AL120"/>
  <c r="F120"/>
  <c r="C97" i="62"/>
  <c r="C177"/>
  <c r="F143" i="99"/>
  <c r="F147"/>
  <c r="J84" i="62"/>
  <c r="AP84"/>
  <c r="P1272" i="82"/>
  <c r="G1272"/>
  <c r="T1274" i="83"/>
  <c r="G1274" s="1"/>
  <c r="P1272" i="69"/>
  <c r="G1272"/>
  <c r="AZ1134" i="83"/>
  <c r="C1144"/>
  <c r="C1142" i="69"/>
  <c r="C1142" i="82"/>
  <c r="C1162" i="69"/>
  <c r="C1164" i="83"/>
  <c r="C1162" i="82"/>
  <c r="P1168"/>
  <c r="G1168"/>
  <c r="P1168" i="69"/>
  <c r="G1168" s="1"/>
  <c r="T1170" i="83"/>
  <c r="G1170"/>
  <c r="D1180"/>
  <c r="AA1180" s="1"/>
  <c r="D1178" i="69"/>
  <c r="D1178" i="82"/>
  <c r="E1006" i="83"/>
  <c r="A1006" s="1"/>
  <c r="A1007" s="1"/>
  <c r="E1004" i="82"/>
  <c r="A1004" s="1"/>
  <c r="A1005" s="1"/>
  <c r="E1004" i="69"/>
  <c r="A1004"/>
  <c r="A1005" s="1"/>
  <c r="P960" i="82"/>
  <c r="G960"/>
  <c r="P960" i="69"/>
  <c r="G960" s="1"/>
  <c r="T962" i="83"/>
  <c r="G962"/>
  <c r="C1288"/>
  <c r="C1286" i="82"/>
  <c r="C1286" i="69"/>
  <c r="T1338" i="83"/>
  <c r="G1338"/>
  <c r="P1336" i="82"/>
  <c r="G1336" s="1"/>
  <c r="P1336" i="69"/>
  <c r="G1336"/>
  <c r="AD7" i="6"/>
  <c r="N137" i="99"/>
  <c r="N141"/>
  <c r="AK154" i="83"/>
  <c r="BK680"/>
  <c r="AD680"/>
  <c r="AN75" i="62"/>
  <c r="H75"/>
  <c r="L75"/>
  <c r="AR75"/>
  <c r="AZ55"/>
  <c r="T55"/>
  <c r="L43" i="99"/>
  <c r="AR43"/>
  <c r="AQ46"/>
  <c r="L158"/>
  <c r="R43"/>
  <c r="R46"/>
  <c r="AX43"/>
  <c r="AW46"/>
  <c r="R158"/>
  <c r="L120"/>
  <c r="AR120"/>
  <c r="AL94"/>
  <c r="F94"/>
  <c r="J87" i="62"/>
  <c r="AP87"/>
  <c r="J95" i="99"/>
  <c r="AP95"/>
  <c r="AO46"/>
  <c r="J158"/>
  <c r="S105"/>
  <c r="Q105"/>
  <c r="AV105"/>
  <c r="D116"/>
  <c r="I116"/>
  <c r="K105"/>
  <c r="J105"/>
  <c r="M105"/>
  <c r="U105"/>
  <c r="AZ105"/>
  <c r="G105"/>
  <c r="O105"/>
  <c r="AT105"/>
  <c r="I105"/>
  <c r="D186"/>
  <c r="C182" i="62"/>
  <c r="C107"/>
  <c r="C118"/>
  <c r="C194"/>
  <c r="AN87"/>
  <c r="H87"/>
  <c r="M106" i="99"/>
  <c r="L106"/>
  <c r="G106"/>
  <c r="F106"/>
  <c r="D117"/>
  <c r="O106"/>
  <c r="N106"/>
  <c r="Q106"/>
  <c r="D187"/>
  <c r="U106"/>
  <c r="I106"/>
  <c r="H106"/>
  <c r="K106"/>
  <c r="AP106"/>
  <c r="S106"/>
  <c r="R106"/>
  <c r="C115"/>
  <c r="C191"/>
  <c r="C185"/>
  <c r="AV119" i="62"/>
  <c r="P119"/>
  <c r="R119"/>
  <c r="AX119"/>
  <c r="N54" i="99"/>
  <c r="N57"/>
  <c r="N165"/>
  <c r="AT54"/>
  <c r="AS57"/>
  <c r="N164"/>
  <c r="AP54"/>
  <c r="AO57"/>
  <c r="J164"/>
  <c r="J54"/>
  <c r="J57"/>
  <c r="AL106"/>
  <c r="N105"/>
  <c r="AN106"/>
  <c r="P105"/>
  <c r="C182"/>
  <c r="C107"/>
  <c r="C118"/>
  <c r="C194"/>
  <c r="H98" i="62"/>
  <c r="R98"/>
  <c r="P155" i="99"/>
  <c r="P159"/>
  <c r="N155"/>
  <c r="N159"/>
  <c r="AZ106"/>
  <c r="T106"/>
  <c r="U117"/>
  <c r="O117"/>
  <c r="K117"/>
  <c r="I117"/>
  <c r="H117"/>
  <c r="S117"/>
  <c r="M117"/>
  <c r="AR117"/>
  <c r="G117"/>
  <c r="Q117"/>
  <c r="D193"/>
  <c r="AN105"/>
  <c r="H105"/>
  <c r="L105"/>
  <c r="AR105"/>
  <c r="AX105"/>
  <c r="R105"/>
  <c r="C183" i="62"/>
  <c r="C108"/>
  <c r="C189"/>
  <c r="E115" i="99"/>
  <c r="AZ98" i="62"/>
  <c r="T98"/>
  <c r="F98"/>
  <c r="AL98"/>
  <c r="U25" i="99"/>
  <c r="AD25"/>
  <c r="BK1172" i="83"/>
  <c r="AZ119" i="62"/>
  <c r="T119"/>
  <c r="AP119"/>
  <c r="J119"/>
  <c r="R54" i="99"/>
  <c r="R57"/>
  <c r="AX54"/>
  <c r="AW57"/>
  <c r="R164"/>
  <c r="U1" i="62"/>
  <c r="AD3"/>
  <c r="AX106" i="99"/>
  <c r="AP105"/>
  <c r="AN119" i="62"/>
  <c r="H119"/>
  <c r="F119"/>
  <c r="AL119"/>
  <c r="F54" i="99"/>
  <c r="AL54"/>
  <c r="AK57"/>
  <c r="F164"/>
  <c r="AV54"/>
  <c r="AU57"/>
  <c r="P164"/>
  <c r="P54"/>
  <c r="P57"/>
  <c r="D85"/>
  <c r="D176"/>
  <c r="M74"/>
  <c r="O74"/>
  <c r="N74"/>
  <c r="N77"/>
  <c r="S74"/>
  <c r="I74"/>
  <c r="G74"/>
  <c r="D170"/>
  <c r="K74"/>
  <c r="J74"/>
  <c r="Q74"/>
  <c r="P74"/>
  <c r="P77"/>
  <c r="U74"/>
  <c r="AZ1322" i="83"/>
  <c r="BV1322"/>
  <c r="AO1322"/>
  <c r="BK1322"/>
  <c r="AD1322"/>
  <c r="N98" i="62"/>
  <c r="AT98"/>
  <c r="M109"/>
  <c r="O109"/>
  <c r="K109"/>
  <c r="U109"/>
  <c r="T109"/>
  <c r="D190"/>
  <c r="S109"/>
  <c r="AX109"/>
  <c r="I109"/>
  <c r="G109"/>
  <c r="AL109"/>
  <c r="D120"/>
  <c r="M120"/>
  <c r="Q109"/>
  <c r="P109"/>
  <c r="J106" i="99"/>
  <c r="P106"/>
  <c r="AV106"/>
  <c r="AR106"/>
  <c r="AL105"/>
  <c r="F105"/>
  <c r="M116"/>
  <c r="AR116"/>
  <c r="K116"/>
  <c r="Q116"/>
  <c r="U116"/>
  <c r="T116"/>
  <c r="G116"/>
  <c r="AL116"/>
  <c r="S116"/>
  <c r="R116"/>
  <c r="T155"/>
  <c r="T159"/>
  <c r="C108"/>
  <c r="C183"/>
  <c r="L98" i="62"/>
  <c r="AR98"/>
  <c r="AV98"/>
  <c r="P98"/>
  <c r="J98"/>
  <c r="AP98"/>
  <c r="J159" i="99"/>
  <c r="J155"/>
  <c r="AR119" i="62"/>
  <c r="L119"/>
  <c r="AT119"/>
  <c r="N119"/>
  <c r="F46" i="99"/>
  <c r="F155"/>
  <c r="H54"/>
  <c r="AN54"/>
  <c r="AM57"/>
  <c r="H164"/>
  <c r="L54"/>
  <c r="L57"/>
  <c r="L161"/>
  <c r="AR54"/>
  <c r="AQ57"/>
  <c r="L164"/>
  <c r="T54"/>
  <c r="T57"/>
  <c r="AZ54"/>
  <c r="H74"/>
  <c r="B72"/>
  <c r="AN74"/>
  <c r="AM77"/>
  <c r="H170"/>
  <c r="O85"/>
  <c r="D96"/>
  <c r="I96"/>
  <c r="U85"/>
  <c r="AZ85"/>
  <c r="AY88"/>
  <c r="T176"/>
  <c r="Q85"/>
  <c r="P85"/>
  <c r="P88"/>
  <c r="I85"/>
  <c r="H85"/>
  <c r="H88"/>
  <c r="F57"/>
  <c r="AX117"/>
  <c r="R117"/>
  <c r="T117"/>
  <c r="AZ117"/>
  <c r="N161"/>
  <c r="AP74"/>
  <c r="AO77"/>
  <c r="J170"/>
  <c r="AX74"/>
  <c r="AW77"/>
  <c r="R170"/>
  <c r="R74"/>
  <c r="R77"/>
  <c r="C119" i="62"/>
  <c r="C195"/>
  <c r="P117" i="99"/>
  <c r="AV117"/>
  <c r="AN117"/>
  <c r="J165"/>
  <c r="J161"/>
  <c r="C119"/>
  <c r="C195"/>
  <c r="C189"/>
  <c r="F116"/>
  <c r="AP116"/>
  <c r="J116"/>
  <c r="R109" i="62"/>
  <c r="F159" i="99"/>
  <c r="AZ116"/>
  <c r="K120" i="62"/>
  <c r="AP120"/>
  <c r="U120"/>
  <c r="O120"/>
  <c r="D196"/>
  <c r="S120"/>
  <c r="Q120"/>
  <c r="P120"/>
  <c r="I120"/>
  <c r="AN120"/>
  <c r="L109"/>
  <c r="AR109"/>
  <c r="F109"/>
  <c r="AZ109"/>
  <c r="F117" i="99"/>
  <c r="AL117"/>
  <c r="J117"/>
  <c r="AP117"/>
  <c r="AV109" i="62"/>
  <c r="N109"/>
  <c r="AT109"/>
  <c r="L116" i="99"/>
  <c r="L165"/>
  <c r="AX116"/>
  <c r="AV116"/>
  <c r="P116"/>
  <c r="AN109" i="62"/>
  <c r="H109"/>
  <c r="J109"/>
  <c r="AP109"/>
  <c r="AZ74" i="99"/>
  <c r="AY77"/>
  <c r="T170"/>
  <c r="T74"/>
  <c r="T77"/>
  <c r="AL74"/>
  <c r="AK77"/>
  <c r="F170"/>
  <c r="F74"/>
  <c r="L74"/>
  <c r="L77"/>
  <c r="AR74"/>
  <c r="AQ77"/>
  <c r="L170"/>
  <c r="L117"/>
  <c r="N117"/>
  <c r="AT117"/>
  <c r="C188"/>
  <c r="H120" i="62"/>
  <c r="J120"/>
  <c r="U96" i="99"/>
  <c r="T96"/>
  <c r="T99"/>
  <c r="M96"/>
  <c r="D182"/>
  <c r="G96"/>
  <c r="O96"/>
  <c r="AT96"/>
  <c r="AS99"/>
  <c r="N182"/>
  <c r="F77"/>
  <c r="AV120" i="62"/>
  <c r="AT120"/>
  <c r="N120"/>
  <c r="F161" i="99"/>
  <c r="F165"/>
  <c r="AN85"/>
  <c r="AM88"/>
  <c r="H176"/>
  <c r="T85"/>
  <c r="T88"/>
  <c r="T177"/>
  <c r="AT85"/>
  <c r="AS88"/>
  <c r="N176"/>
  <c r="N85"/>
  <c r="N88"/>
  <c r="N173"/>
  <c r="AX120" i="62"/>
  <c r="R120"/>
  <c r="AZ120"/>
  <c r="T120"/>
  <c r="N96" i="99"/>
  <c r="N99"/>
  <c r="AZ96"/>
  <c r="F171"/>
  <c r="F167"/>
  <c r="T173"/>
  <c r="AL96"/>
  <c r="F96"/>
  <c r="AR96"/>
  <c r="AQ99"/>
  <c r="L182"/>
  <c r="L96"/>
  <c r="L99"/>
  <c r="N177"/>
  <c r="Y30" i="109"/>
  <c r="A251"/>
  <c r="D4" i="110"/>
  <c r="L4" s="1"/>
  <c r="C36" i="109"/>
  <c r="D22" i="110"/>
  <c r="K184" i="109"/>
  <c r="D7" i="110"/>
  <c r="K169" i="109"/>
  <c r="C15"/>
  <c r="C3" s="1"/>
  <c r="C51"/>
  <c r="D42" i="110"/>
  <c r="K178" i="109"/>
  <c r="D16" i="110"/>
  <c r="E15" s="1"/>
  <c r="C24" i="109"/>
  <c r="K180"/>
  <c r="C27"/>
  <c r="E27"/>
  <c r="D18" i="110"/>
  <c r="K18" s="1"/>
  <c r="D32"/>
  <c r="C41" i="109"/>
  <c r="C39"/>
  <c r="E9" i="110"/>
  <c r="E4"/>
  <c r="J51" i="109"/>
  <c r="J10" s="1"/>
  <c r="AB24"/>
  <c r="AA9" i="115"/>
  <c r="S9"/>
  <c r="V9"/>
  <c r="U10"/>
  <c r="AD10"/>
  <c r="V10"/>
  <c r="W10"/>
  <c r="AC10"/>
  <c r="Z10"/>
  <c r="Y10"/>
  <c r="S10"/>
  <c r="AA10"/>
  <c r="T10"/>
  <c r="X10"/>
  <c r="AB10"/>
  <c r="T9"/>
  <c r="Z9"/>
  <c r="Y9"/>
  <c r="AC9"/>
  <c r="U9"/>
  <c r="W9"/>
  <c r="X9"/>
  <c r="AD9"/>
  <c r="M78" i="116"/>
  <c r="B119"/>
  <c r="C53" i="109"/>
  <c r="C46"/>
  <c r="N46" s="1"/>
  <c r="E36"/>
  <c r="A88"/>
  <c r="I88"/>
  <c r="J88"/>
  <c r="C35"/>
  <c r="B159" i="116"/>
  <c r="F211"/>
  <c r="B211"/>
  <c r="B157"/>
  <c r="B98"/>
  <c r="B152"/>
  <c r="B96"/>
  <c r="B151"/>
  <c r="F201"/>
  <c r="F257"/>
  <c r="B257"/>
  <c r="B200"/>
  <c r="B146"/>
  <c r="F255"/>
  <c r="F144"/>
  <c r="F141"/>
  <c r="B140"/>
  <c r="M128"/>
  <c r="F184"/>
  <c r="F127"/>
  <c r="M67"/>
  <c r="E52" i="109"/>
  <c r="N52"/>
  <c r="C104" s="1"/>
  <c r="F52"/>
  <c r="E23" i="110"/>
  <c r="A92" i="109"/>
  <c r="H40"/>
  <c r="C92" s="1"/>
  <c r="L92" s="1"/>
  <c r="A142"/>
  <c r="M40"/>
  <c r="N40"/>
  <c r="E41" i="110"/>
  <c r="K49" i="109"/>
  <c r="K32"/>
  <c r="A237"/>
  <c r="A152"/>
  <c r="N39"/>
  <c r="E26" i="110"/>
  <c r="H46" i="109"/>
  <c r="I82"/>
  <c r="J82"/>
  <c r="C10"/>
  <c r="C29"/>
  <c r="S29" s="1"/>
  <c r="M39"/>
  <c r="G35"/>
  <c r="E32" i="110"/>
  <c r="F50" i="109"/>
  <c r="F53"/>
  <c r="A134"/>
  <c r="K39"/>
  <c r="E40" i="110"/>
  <c r="A236" i="109"/>
  <c r="A149"/>
  <c r="E50"/>
  <c r="E39" i="110"/>
  <c r="D43"/>
  <c r="J43" s="1"/>
  <c r="E42"/>
  <c r="F43" i="109"/>
  <c r="M43"/>
  <c r="I95"/>
  <c r="J95"/>
  <c r="A247"/>
  <c r="N43"/>
  <c r="A145"/>
  <c r="E14"/>
  <c r="N14"/>
  <c r="I66"/>
  <c r="J66" s="1"/>
  <c r="Y14"/>
  <c r="AC13"/>
  <c r="L178"/>
  <c r="L229" s="1"/>
  <c r="L177"/>
  <c r="L228" s="1"/>
  <c r="AB26"/>
  <c r="A78"/>
  <c r="K231" s="1"/>
  <c r="G26"/>
  <c r="H34"/>
  <c r="C86" s="1"/>
  <c r="L86" s="1"/>
  <c r="A222"/>
  <c r="E8" i="110"/>
  <c r="K36" i="109"/>
  <c r="G36"/>
  <c r="M36"/>
  <c r="H36"/>
  <c r="A240"/>
  <c r="F49"/>
  <c r="H49"/>
  <c r="D34" i="110"/>
  <c r="C20" i="109"/>
  <c r="Y20"/>
  <c r="F15"/>
  <c r="I67"/>
  <c r="J67" s="1"/>
  <c r="K174"/>
  <c r="L175"/>
  <c r="L226" s="1"/>
  <c r="D12" i="110"/>
  <c r="E12"/>
  <c r="K33" i="109"/>
  <c r="D45" i="110"/>
  <c r="J45" s="1"/>
  <c r="C54" i="109"/>
  <c r="A101"/>
  <c r="A138"/>
  <c r="F33"/>
  <c r="S40"/>
  <c r="A244"/>
  <c r="E40"/>
  <c r="G40"/>
  <c r="I92"/>
  <c r="J92"/>
  <c r="F40"/>
  <c r="K40"/>
  <c r="C48"/>
  <c r="D33" i="110"/>
  <c r="E33" s="1"/>
  <c r="C42" i="109"/>
  <c r="G53"/>
  <c r="A151"/>
  <c r="D5" i="110"/>
  <c r="I98" i="109"/>
  <c r="J98" s="1"/>
  <c r="I99"/>
  <c r="J99" s="1"/>
  <c r="N47"/>
  <c r="M47"/>
  <c r="C21"/>
  <c r="M21" s="1"/>
  <c r="E49"/>
  <c r="F36"/>
  <c r="K183"/>
  <c r="L184" s="1"/>
  <c r="L235"/>
  <c r="L183"/>
  <c r="L234" s="1"/>
  <c r="E44" i="110"/>
  <c r="A132" i="109"/>
  <c r="AB30"/>
  <c r="D35" i="110"/>
  <c r="K35" s="1"/>
  <c r="C44" i="109"/>
  <c r="D6" i="110"/>
  <c r="K168" i="109"/>
  <c r="L169" s="1"/>
  <c r="L220" s="1"/>
  <c r="L171"/>
  <c r="L222" s="1"/>
  <c r="H24"/>
  <c r="N24"/>
  <c r="C76" s="1"/>
  <c r="L76" s="1"/>
  <c r="A228"/>
  <c r="E24"/>
  <c r="AJ13"/>
  <c r="L174"/>
  <c r="L225" s="1"/>
  <c r="AF13"/>
  <c r="AF61"/>
  <c r="Z18"/>
  <c r="I70"/>
  <c r="J70" s="1"/>
  <c r="E18"/>
  <c r="Y18"/>
  <c r="A120"/>
  <c r="L223"/>
  <c r="N13"/>
  <c r="G13"/>
  <c r="AI4"/>
  <c r="AI5" s="1"/>
  <c r="K13"/>
  <c r="I65"/>
  <c r="J65" s="1"/>
  <c r="M13"/>
  <c r="A115"/>
  <c r="L42" i="110"/>
  <c r="A250" i="109"/>
  <c r="C98"/>
  <c r="L98" s="1"/>
  <c r="A98"/>
  <c r="F35"/>
  <c r="F268" i="116"/>
  <c r="F207"/>
  <c r="B206"/>
  <c r="B205"/>
  <c r="F260"/>
  <c r="B260"/>
  <c r="B204"/>
  <c r="B255"/>
  <c r="F198"/>
  <c r="B144"/>
  <c r="B141"/>
  <c r="F195"/>
  <c r="B195"/>
  <c r="B246"/>
  <c r="M184"/>
  <c r="F240"/>
  <c r="B240"/>
  <c r="B184"/>
  <c r="M127"/>
  <c r="B127"/>
  <c r="F183"/>
  <c r="Y29" i="109"/>
  <c r="H29"/>
  <c r="AH13"/>
  <c r="G29"/>
  <c r="A225"/>
  <c r="A73"/>
  <c r="K226"/>
  <c r="E29"/>
  <c r="S20"/>
  <c r="E21"/>
  <c r="E34" i="110"/>
  <c r="A94" i="109"/>
  <c r="H42"/>
  <c r="N42"/>
  <c r="M42"/>
  <c r="I94"/>
  <c r="J94"/>
  <c r="A144"/>
  <c r="K42"/>
  <c r="G42"/>
  <c r="A246"/>
  <c r="F42"/>
  <c r="E42"/>
  <c r="A119"/>
  <c r="I69"/>
  <c r="J69" s="1"/>
  <c r="A221"/>
  <c r="Z17"/>
  <c r="Z61" s="1"/>
  <c r="N17"/>
  <c r="A69"/>
  <c r="K222"/>
  <c r="F17"/>
  <c r="Y17"/>
  <c r="H17"/>
  <c r="C69"/>
  <c r="L69" s="1"/>
  <c r="E17"/>
  <c r="AE13"/>
  <c r="AE12"/>
  <c r="AE10" s="1"/>
  <c r="M17"/>
  <c r="E11" i="110"/>
  <c r="E35"/>
  <c r="L168" i="109"/>
  <c r="L219" s="1"/>
  <c r="E5" i="110"/>
  <c r="F54" i="109"/>
  <c r="E54"/>
  <c r="G54"/>
  <c r="J54"/>
  <c r="A156"/>
  <c r="I106"/>
  <c r="J106" s="1"/>
  <c r="A258"/>
  <c r="N54"/>
  <c r="H54"/>
  <c r="A106"/>
  <c r="M54"/>
  <c r="K44"/>
  <c r="M44"/>
  <c r="A248"/>
  <c r="F44"/>
  <c r="A146"/>
  <c r="A96"/>
  <c r="E44"/>
  <c r="I96"/>
  <c r="J96"/>
  <c r="N44"/>
  <c r="C96" s="1"/>
  <c r="L96" s="1"/>
  <c r="G44"/>
  <c r="H44"/>
  <c r="N48"/>
  <c r="G48"/>
  <c r="F48"/>
  <c r="E6" i="110"/>
  <c r="C5" i="109"/>
  <c r="F21"/>
  <c r="Y21"/>
  <c r="AA21"/>
  <c r="A123"/>
  <c r="H21"/>
  <c r="G21"/>
  <c r="N21"/>
  <c r="C73"/>
  <c r="L73" s="1"/>
  <c r="I73"/>
  <c r="J73"/>
  <c r="A72"/>
  <c r="K225" s="1"/>
  <c r="F20"/>
  <c r="AG13"/>
  <c r="AG61"/>
  <c r="H20"/>
  <c r="G20"/>
  <c r="A122"/>
  <c r="M20"/>
  <c r="A224"/>
  <c r="I72"/>
  <c r="J72"/>
  <c r="AJ12"/>
  <c r="AJ10" s="1"/>
  <c r="AJ61"/>
  <c r="C106"/>
  <c r="L106" s="1"/>
  <c r="B268" i="116"/>
  <c r="F263"/>
  <c r="B207"/>
  <c r="F254"/>
  <c r="B254"/>
  <c r="B198"/>
  <c r="F239"/>
  <c r="M183"/>
  <c r="B183"/>
  <c r="AE61" i="109"/>
  <c r="Z12"/>
  <c r="J2" s="1"/>
  <c r="B263" i="116"/>
  <c r="B239"/>
  <c r="M239"/>
  <c r="B175"/>
  <c r="G174"/>
  <c r="P67"/>
  <c r="A79" i="109"/>
  <c r="K232" s="1"/>
  <c r="L20" i="116"/>
  <c r="G80"/>
  <c r="G136"/>
  <c r="G190"/>
  <c r="G246"/>
  <c r="G216"/>
  <c r="F272"/>
  <c r="G272"/>
  <c r="F164"/>
  <c r="B108"/>
  <c r="A234" i="109"/>
  <c r="E30"/>
  <c r="M30"/>
  <c r="F30"/>
  <c r="G30"/>
  <c r="A82"/>
  <c r="K235" s="1"/>
  <c r="H30"/>
  <c r="N30"/>
  <c r="C82" s="1"/>
  <c r="E34"/>
  <c r="K34"/>
  <c r="M34"/>
  <c r="I86"/>
  <c r="J86" s="1"/>
  <c r="A86"/>
  <c r="G34"/>
  <c r="H53"/>
  <c r="I105"/>
  <c r="J105" s="1"/>
  <c r="N51"/>
  <c r="E51"/>
  <c r="A103"/>
  <c r="M51"/>
  <c r="A153"/>
  <c r="I103"/>
  <c r="J103" s="1"/>
  <c r="F160" i="116"/>
  <c r="B104"/>
  <c r="M73"/>
  <c r="B73"/>
  <c r="F142"/>
  <c r="B86"/>
  <c r="D14" i="110"/>
  <c r="J14" s="1"/>
  <c r="C23" i="109"/>
  <c r="M75" i="116"/>
  <c r="F131"/>
  <c r="A231" i="109"/>
  <c r="F27"/>
  <c r="G27"/>
  <c r="AL13"/>
  <c r="Y27"/>
  <c r="I79"/>
  <c r="J79" s="1"/>
  <c r="B161" i="116"/>
  <c r="F214"/>
  <c r="M33" i="109"/>
  <c r="G33"/>
  <c r="H33"/>
  <c r="C85" s="1"/>
  <c r="L85" s="1"/>
  <c r="G52"/>
  <c r="A154"/>
  <c r="M52"/>
  <c r="J52"/>
  <c r="A256"/>
  <c r="G108" i="116"/>
  <c r="B93"/>
  <c r="F149"/>
  <c r="AF12" i="109"/>
  <c r="AF10" s="1"/>
  <c r="AA20"/>
  <c r="N20"/>
  <c r="C72" s="1"/>
  <c r="L72" s="1"/>
  <c r="B201" i="116"/>
  <c r="M27" i="109"/>
  <c r="A135"/>
  <c r="F34"/>
  <c r="H52"/>
  <c r="B153" i="116"/>
  <c r="A129" i="109"/>
  <c r="F266" i="116"/>
  <c r="B266"/>
  <c r="B210"/>
  <c r="F265"/>
  <c r="B265"/>
  <c r="F250"/>
  <c r="B250"/>
  <c r="F14" i="109"/>
  <c r="M14"/>
  <c r="A116"/>
  <c r="A66"/>
  <c r="K219"/>
  <c r="A218"/>
  <c r="S14"/>
  <c r="D24" i="110"/>
  <c r="B94" i="116"/>
  <c r="F150"/>
  <c r="D28" i="110"/>
  <c r="E28"/>
  <c r="C37" i="109"/>
  <c r="A95"/>
  <c r="G43"/>
  <c r="K43"/>
  <c r="H43"/>
  <c r="C95" s="1"/>
  <c r="L95" s="1"/>
  <c r="E43"/>
  <c r="B190" i="116"/>
  <c r="F155"/>
  <c r="B99"/>
  <c r="A230" i="109"/>
  <c r="Y26"/>
  <c r="H26"/>
  <c r="E26"/>
  <c r="M26"/>
  <c r="I78"/>
  <c r="J78" s="1"/>
  <c r="S26"/>
  <c r="F251" i="116"/>
  <c r="B251"/>
  <c r="E20" i="109"/>
  <c r="G17"/>
  <c r="AB27"/>
  <c r="I85"/>
  <c r="J85" s="1"/>
  <c r="A85"/>
  <c r="N33"/>
  <c r="C45"/>
  <c r="A136"/>
  <c r="F26"/>
  <c r="A255"/>
  <c r="I104"/>
  <c r="J104" s="1"/>
  <c r="G24"/>
  <c r="Y24"/>
  <c r="M24"/>
  <c r="A76"/>
  <c r="K229"/>
  <c r="I76"/>
  <c r="J76" s="1"/>
  <c r="A126"/>
  <c r="F24"/>
  <c r="H15"/>
  <c r="AD13"/>
  <c r="A219"/>
  <c r="N15"/>
  <c r="E15"/>
  <c r="B156" i="116"/>
  <c r="F130"/>
  <c r="F139"/>
  <c r="H13" i="109"/>
  <c r="C65" s="1"/>
  <c r="L65" s="1"/>
  <c r="A65"/>
  <c r="S13"/>
  <c r="E13"/>
  <c r="A217"/>
  <c r="F3"/>
  <c r="G3" s="1"/>
  <c r="C4"/>
  <c r="S17"/>
  <c r="AG12"/>
  <c r="AG10" s="1"/>
  <c r="M240" i="116"/>
  <c r="S51" i="109"/>
  <c r="F267" i="116"/>
  <c r="B267"/>
  <c r="C7" i="109"/>
  <c r="A238"/>
  <c r="N26"/>
  <c r="F51"/>
  <c r="A104"/>
  <c r="E39"/>
  <c r="F39"/>
  <c r="H39"/>
  <c r="C91" s="1"/>
  <c r="L91" s="1"/>
  <c r="G39"/>
  <c r="A243"/>
  <c r="A91"/>
  <c r="A141"/>
  <c r="B66" i="116"/>
  <c r="O65"/>
  <c r="M65"/>
  <c r="J65"/>
  <c r="F126"/>
  <c r="F143"/>
  <c r="H32" i="109"/>
  <c r="N32"/>
  <c r="C84" s="1"/>
  <c r="L84" s="1"/>
  <c r="I84"/>
  <c r="J84" s="1"/>
  <c r="M32"/>
  <c r="F32"/>
  <c r="A84"/>
  <c r="G50"/>
  <c r="N50"/>
  <c r="C9"/>
  <c r="A102"/>
  <c r="S50"/>
  <c r="A254"/>
  <c r="H50"/>
  <c r="C102" s="1"/>
  <c r="L102" s="1"/>
  <c r="M50"/>
  <c r="K50"/>
  <c r="I102"/>
  <c r="J102" s="1"/>
  <c r="N27"/>
  <c r="H51"/>
  <c r="C103" s="1"/>
  <c r="L103" s="1"/>
  <c r="F192" i="116"/>
  <c r="B163"/>
  <c r="M72"/>
  <c r="F129"/>
  <c r="F162"/>
  <c r="B106"/>
  <c r="C38" i="109"/>
  <c r="M38" s="1"/>
  <c r="D29" i="110"/>
  <c r="E29"/>
  <c r="F4" i="109"/>
  <c r="G4" s="1"/>
  <c r="L104"/>
  <c r="H27"/>
  <c r="C79" s="1"/>
  <c r="L79" s="1"/>
  <c r="AN13"/>
  <c r="N34"/>
  <c r="AK13"/>
  <c r="I91"/>
  <c r="J91" s="1"/>
  <c r="F29"/>
  <c r="A81"/>
  <c r="K234" s="1"/>
  <c r="AB29"/>
  <c r="U67" i="116"/>
  <c r="G41" i="109"/>
  <c r="M18"/>
  <c r="H18"/>
  <c r="A70"/>
  <c r="K223" s="1"/>
  <c r="N18"/>
  <c r="C70" s="1"/>
  <c r="L70" s="1"/>
  <c r="F18"/>
  <c r="G18"/>
  <c r="A253"/>
  <c r="N49"/>
  <c r="M49"/>
  <c r="I101"/>
  <c r="J101"/>
  <c r="C101"/>
  <c r="L101" s="1"/>
  <c r="G49"/>
  <c r="F133" i="116"/>
  <c r="M77"/>
  <c r="B275"/>
  <c r="G219"/>
  <c r="B219"/>
  <c r="M218"/>
  <c r="F283"/>
  <c r="G283"/>
  <c r="B227"/>
  <c r="B174"/>
  <c r="F165"/>
  <c r="G109"/>
  <c r="B164"/>
  <c r="G164"/>
  <c r="F217"/>
  <c r="B272"/>
  <c r="B216"/>
  <c r="B162"/>
  <c r="G162"/>
  <c r="F215"/>
  <c r="G38" i="109"/>
  <c r="H38"/>
  <c r="A140"/>
  <c r="A90"/>
  <c r="A242"/>
  <c r="I90"/>
  <c r="J90" s="1"/>
  <c r="N23"/>
  <c r="AB23"/>
  <c r="H23"/>
  <c r="C75" s="1"/>
  <c r="L75" s="1"/>
  <c r="S23"/>
  <c r="F23"/>
  <c r="I75"/>
  <c r="J75" s="1"/>
  <c r="Y23"/>
  <c r="AI13"/>
  <c r="A227"/>
  <c r="C6"/>
  <c r="A75"/>
  <c r="K228"/>
  <c r="G23"/>
  <c r="A125"/>
  <c r="M23"/>
  <c r="E24" i="110"/>
  <c r="L129" i="116"/>
  <c r="P127"/>
  <c r="F185"/>
  <c r="B129"/>
  <c r="M129"/>
  <c r="U127"/>
  <c r="F196"/>
  <c r="B142"/>
  <c r="B143"/>
  <c r="F197"/>
  <c r="B149"/>
  <c r="F202"/>
  <c r="B126"/>
  <c r="O125"/>
  <c r="M125"/>
  <c r="J125"/>
  <c r="F182"/>
  <c r="E37" i="109"/>
  <c r="A89"/>
  <c r="A139"/>
  <c r="F270" i="116"/>
  <c r="B270"/>
  <c r="B214"/>
  <c r="L82" i="109"/>
  <c r="E14" i="110"/>
  <c r="F248" i="116"/>
  <c r="B248"/>
  <c r="B192"/>
  <c r="F193"/>
  <c r="B139"/>
  <c r="E41" i="109"/>
  <c r="G45"/>
  <c r="A97"/>
  <c r="F208" i="116"/>
  <c r="B155"/>
  <c r="AA12" i="109"/>
  <c r="K2"/>
  <c r="AA61"/>
  <c r="F187" i="116"/>
  <c r="M131"/>
  <c r="N67"/>
  <c r="O67"/>
  <c r="J67"/>
  <c r="M133"/>
  <c r="F188"/>
  <c r="M130"/>
  <c r="B130"/>
  <c r="F186"/>
  <c r="E32" i="109"/>
  <c r="B150" i="116"/>
  <c r="F203"/>
  <c r="F213"/>
  <c r="B160"/>
  <c r="B283"/>
  <c r="B165"/>
  <c r="F218"/>
  <c r="G165"/>
  <c r="B217"/>
  <c r="G217"/>
  <c r="F273"/>
  <c r="F271"/>
  <c r="B215"/>
  <c r="G215"/>
  <c r="F252"/>
  <c r="B252"/>
  <c r="B196"/>
  <c r="N127"/>
  <c r="O127"/>
  <c r="J127"/>
  <c r="AI12" i="109"/>
  <c r="AI10" s="1"/>
  <c r="AI61"/>
  <c r="AB61"/>
  <c r="L185" i="116"/>
  <c r="P183"/>
  <c r="N183"/>
  <c r="O183"/>
  <c r="J183"/>
  <c r="F241"/>
  <c r="U183"/>
  <c r="B185"/>
  <c r="M185"/>
  <c r="B188"/>
  <c r="F244"/>
  <c r="M244"/>
  <c r="M188"/>
  <c r="F269"/>
  <c r="B269"/>
  <c r="B213"/>
  <c r="B182"/>
  <c r="F238"/>
  <c r="O181"/>
  <c r="M181"/>
  <c r="J181"/>
  <c r="F242"/>
  <c r="B186"/>
  <c r="M186"/>
  <c r="F253"/>
  <c r="B253"/>
  <c r="B197"/>
  <c r="B203"/>
  <c r="F259"/>
  <c r="B259"/>
  <c r="F249"/>
  <c r="B249"/>
  <c r="B193"/>
  <c r="B202"/>
  <c r="F258"/>
  <c r="B258"/>
  <c r="F264"/>
  <c r="B264"/>
  <c r="B208"/>
  <c r="B187"/>
  <c r="M187"/>
  <c r="F243"/>
  <c r="G218"/>
  <c r="F274"/>
  <c r="B218"/>
  <c r="B273"/>
  <c r="G273"/>
  <c r="B271"/>
  <c r="G271"/>
  <c r="B243"/>
  <c r="M243"/>
  <c r="O237"/>
  <c r="M237"/>
  <c r="J237"/>
  <c r="B238"/>
  <c r="M242"/>
  <c r="B242"/>
  <c r="B241"/>
  <c r="M241"/>
  <c r="L241"/>
  <c r="P239"/>
  <c r="N239"/>
  <c r="O239"/>
  <c r="J239"/>
  <c r="U239"/>
  <c r="B274"/>
  <c r="G274"/>
  <c r="K5" i="110"/>
  <c r="J5"/>
  <c r="J8"/>
  <c r="K8"/>
  <c r="K4"/>
  <c r="J4"/>
  <c r="K11"/>
  <c r="K9"/>
  <c r="J11"/>
  <c r="J6"/>
  <c r="K6"/>
  <c r="K14"/>
  <c r="J9"/>
  <c r="J12"/>
  <c r="K17"/>
  <c r="J17"/>
  <c r="K12"/>
  <c r="K15"/>
  <c r="K20"/>
  <c r="J20"/>
  <c r="J15"/>
  <c r="K23"/>
  <c r="K24"/>
  <c r="J23"/>
  <c r="J21"/>
  <c r="J24"/>
  <c r="K25"/>
  <c r="J25"/>
  <c r="K26"/>
  <c r="J26"/>
  <c r="K28"/>
  <c r="J28"/>
  <c r="K29"/>
  <c r="J29"/>
  <c r="K30"/>
  <c r="J30"/>
  <c r="K31"/>
  <c r="J31"/>
  <c r="J32"/>
  <c r="K32"/>
  <c r="K34"/>
  <c r="K33"/>
  <c r="J34"/>
  <c r="J36"/>
  <c r="K36"/>
  <c r="K37"/>
  <c r="J37"/>
  <c r="J38"/>
  <c r="K38"/>
  <c r="K39"/>
  <c r="J39"/>
  <c r="J40"/>
  <c r="K40"/>
  <c r="K41"/>
  <c r="J41"/>
  <c r="K42"/>
  <c r="J42"/>
  <c r="K45"/>
  <c r="J44"/>
  <c r="K44"/>
  <c r="P167" i="99"/>
  <c r="P171"/>
  <c r="H96"/>
  <c r="AN96"/>
  <c r="AM99"/>
  <c r="H182"/>
  <c r="J77"/>
  <c r="B68"/>
  <c r="B169"/>
  <c r="B75"/>
  <c r="B69"/>
  <c r="B71"/>
  <c r="B167"/>
  <c r="B78"/>
  <c r="B168"/>
  <c r="B171"/>
  <c r="P165"/>
  <c r="P161"/>
  <c r="BK216" i="83"/>
  <c r="BV216"/>
  <c r="AD718"/>
  <c r="L171" i="99"/>
  <c r="L167"/>
  <c r="R167"/>
  <c r="R171"/>
  <c r="R159"/>
  <c r="R155"/>
  <c r="AO1180" i="83"/>
  <c r="L179" i="99"/>
  <c r="L183"/>
  <c r="H177"/>
  <c r="H173"/>
  <c r="T165"/>
  <c r="T161"/>
  <c r="N167"/>
  <c r="N171"/>
  <c r="H116"/>
  <c r="AN116"/>
  <c r="AD1152" i="83"/>
  <c r="AZ1152"/>
  <c r="BK1152"/>
  <c r="BV1152"/>
  <c r="AO1152"/>
  <c r="AO730"/>
  <c r="BK730"/>
  <c r="AZ730"/>
  <c r="BV730"/>
  <c r="AD730"/>
  <c r="T183" i="99"/>
  <c r="T179"/>
  <c r="N179"/>
  <c r="N183"/>
  <c r="T171"/>
  <c r="T167"/>
  <c r="P173"/>
  <c r="P177"/>
  <c r="L120" i="62"/>
  <c r="AR120"/>
  <c r="R165" i="99"/>
  <c r="R161"/>
  <c r="H159"/>
  <c r="H155"/>
  <c r="AZ756" i="83"/>
  <c r="U1" i="99"/>
  <c r="AD3"/>
  <c r="AO560" i="83"/>
  <c r="BK560"/>
  <c r="BV556"/>
  <c r="AZ556"/>
  <c r="AD556"/>
  <c r="BK556"/>
  <c r="AO556"/>
  <c r="N36" i="109"/>
  <c r="T105" i="99"/>
  <c r="AT106"/>
  <c r="C185" i="62"/>
  <c r="C115"/>
  <c r="C191"/>
  <c r="P84"/>
  <c r="AV84"/>
  <c r="J53"/>
  <c r="AP53"/>
  <c r="L42"/>
  <c r="AR42"/>
  <c r="BV694" i="83"/>
  <c r="AZ694"/>
  <c r="BK694"/>
  <c r="AZ1170"/>
  <c r="AO1170"/>
  <c r="P1230" i="82"/>
  <c r="G1230"/>
  <c r="T1232" i="83"/>
  <c r="G1232" s="1"/>
  <c r="AO928"/>
  <c r="BV928"/>
  <c r="AZ928"/>
  <c r="BK928"/>
  <c r="AD928"/>
  <c r="AD848"/>
  <c r="BV848"/>
  <c r="BK848"/>
  <c r="AZ64"/>
  <c r="BV64"/>
  <c r="B170" i="116"/>
  <c r="AO136" i="83"/>
  <c r="AZ1408"/>
  <c r="AO1408"/>
  <c r="AD1408"/>
  <c r="BK1408"/>
  <c r="BV1408"/>
  <c r="BK1174"/>
  <c r="AZ1174"/>
  <c r="BV654"/>
  <c r="AD654"/>
  <c r="BK654"/>
  <c r="AZ654"/>
  <c r="AD1110"/>
  <c r="AZ1110"/>
  <c r="BV1110"/>
  <c r="AO1110"/>
  <c r="AD178"/>
  <c r="AZ178"/>
  <c r="BK178"/>
  <c r="AO178"/>
  <c r="BV1334"/>
  <c r="AD1334"/>
  <c r="AZ970"/>
  <c r="BK970"/>
  <c r="AO876"/>
  <c r="AZ876"/>
  <c r="BV876"/>
  <c r="AD876"/>
  <c r="BK876"/>
  <c r="B30" i="99"/>
  <c r="B34"/>
  <c r="B36"/>
  <c r="B31"/>
  <c r="F99"/>
  <c r="B77"/>
  <c r="B76"/>
  <c r="B170"/>
  <c r="B73"/>
  <c r="D107"/>
  <c r="K96"/>
  <c r="S96"/>
  <c r="AV85"/>
  <c r="AU88"/>
  <c r="P176"/>
  <c r="AT74"/>
  <c r="S85"/>
  <c r="G85"/>
  <c r="M85"/>
  <c r="H77"/>
  <c r="AV74"/>
  <c r="AU77"/>
  <c r="P170"/>
  <c r="C188" i="62"/>
  <c r="L73"/>
  <c r="AR73"/>
  <c r="O84"/>
  <c r="M84"/>
  <c r="U84"/>
  <c r="D95"/>
  <c r="I84"/>
  <c r="S84"/>
  <c r="C168"/>
  <c r="C83"/>
  <c r="N149" i="99"/>
  <c r="N153"/>
  <c r="M46" i="5"/>
  <c r="O46" s="1"/>
  <c r="N38"/>
  <c r="M51"/>
  <c r="N51"/>
  <c r="O51" s="1"/>
  <c r="N47"/>
  <c r="N34"/>
  <c r="O34" s="1"/>
  <c r="M43"/>
  <c r="O43" s="1"/>
  <c r="M39"/>
  <c r="M47"/>
  <c r="O47"/>
  <c r="N44"/>
  <c r="M44"/>
  <c r="N45"/>
  <c r="O45"/>
  <c r="M38"/>
  <c r="O38" s="1"/>
  <c r="N41"/>
  <c r="O41" s="1"/>
  <c r="N37"/>
  <c r="O37" s="1"/>
  <c r="N49"/>
  <c r="N40"/>
  <c r="O40"/>
  <c r="N39"/>
  <c r="O39" s="1"/>
  <c r="N50"/>
  <c r="M53"/>
  <c r="O53" s="1"/>
  <c r="M48"/>
  <c r="O48" s="1"/>
  <c r="N42"/>
  <c r="M42"/>
  <c r="BK350" i="83"/>
  <c r="AO764"/>
  <c r="BK764"/>
  <c r="AD764"/>
  <c r="BV764"/>
  <c r="AZ764"/>
  <c r="BV80"/>
  <c r="AO664"/>
  <c r="BK658"/>
  <c r="BK222"/>
  <c r="AO222"/>
  <c r="AZ222"/>
  <c r="AD222"/>
  <c r="BV222"/>
  <c r="AO1094"/>
  <c r="BV1094"/>
  <c r="BK1094"/>
  <c r="AZ1094"/>
  <c r="AD1094"/>
  <c r="BK988"/>
  <c r="AD988"/>
  <c r="AZ988"/>
  <c r="BV988"/>
  <c r="AO988"/>
  <c r="F247" i="116"/>
  <c r="B247"/>
  <c r="B191"/>
  <c r="AD688" i="83"/>
  <c r="BK688"/>
  <c r="AO688"/>
  <c r="BV890"/>
  <c r="BK890"/>
  <c r="AO890"/>
  <c r="AZ890"/>
  <c r="AD1038"/>
  <c r="BK1038"/>
  <c r="AO1038"/>
  <c r="AZ1038"/>
  <c r="BV1038"/>
  <c r="AO770"/>
  <c r="BK522"/>
  <c r="AZ644"/>
  <c r="AO644"/>
  <c r="BV644"/>
  <c r="AD644"/>
  <c r="BK320"/>
  <c r="AZ32"/>
  <c r="BK32"/>
  <c r="AD32"/>
  <c r="D82" i="99"/>
  <c r="D167"/>
  <c r="BV1336" i="83"/>
  <c r="AD1336"/>
  <c r="AO1336"/>
  <c r="AZ1336"/>
  <c r="BK1336"/>
  <c r="BV1276"/>
  <c r="BK1276"/>
  <c r="AD1276"/>
  <c r="AZ1276"/>
  <c r="BV1156"/>
  <c r="AO1156"/>
  <c r="BK972"/>
  <c r="AZ972"/>
  <c r="AD972"/>
  <c r="AO972"/>
  <c r="BV972"/>
  <c r="B172" i="99"/>
  <c r="B74"/>
  <c r="B70"/>
  <c r="Q96"/>
  <c r="G120" i="62"/>
  <c r="K85" i="99"/>
  <c r="O116"/>
  <c r="D192"/>
  <c r="BV24" i="83"/>
  <c r="AZ24"/>
  <c r="AD24"/>
  <c r="AV42" i="62"/>
  <c r="P42"/>
  <c r="C72" i="99"/>
  <c r="C162"/>
  <c r="D185" i="62"/>
  <c r="D115"/>
  <c r="D191"/>
  <c r="AO1208" i="83"/>
  <c r="AD1208"/>
  <c r="BV1208"/>
  <c r="BK1208"/>
  <c r="AZ1208"/>
  <c r="BV708"/>
  <c r="BK708"/>
  <c r="AD1160"/>
  <c r="AO1160"/>
  <c r="AZ404"/>
  <c r="AO404"/>
  <c r="BK404"/>
  <c r="AD404"/>
  <c r="AD292"/>
  <c r="AD440"/>
  <c r="AO188"/>
  <c r="AZ188"/>
  <c r="BV188"/>
  <c r="BV78"/>
  <c r="BK78"/>
  <c r="AZ78"/>
  <c r="AO78"/>
  <c r="AD78"/>
  <c r="BK1402"/>
  <c r="BV1402"/>
  <c r="AD1402"/>
  <c r="AO1402"/>
  <c r="AZ1402"/>
  <c r="G284" i="116"/>
  <c r="B146" i="99"/>
  <c r="R31" i="62"/>
  <c r="B21" i="99"/>
  <c r="L24"/>
  <c r="B18"/>
  <c r="L41"/>
  <c r="N119"/>
  <c r="AV98"/>
  <c r="AT73"/>
  <c r="D178" i="62"/>
  <c r="U87"/>
  <c r="J54"/>
  <c r="AZ94" i="99"/>
  <c r="AY99"/>
  <c r="T182"/>
  <c r="H53"/>
  <c r="J97"/>
  <c r="K74" i="62"/>
  <c r="G74"/>
  <c r="T1058" i="83"/>
  <c r="G1058"/>
  <c r="P1056" i="82"/>
  <c r="G1056" s="1"/>
  <c r="AD1256" i="83"/>
  <c r="G228" i="116"/>
  <c r="H34" i="62"/>
  <c r="B17" i="99"/>
  <c r="B19"/>
  <c r="R109"/>
  <c r="AL119"/>
  <c r="AL98"/>
  <c r="AK99"/>
  <c r="F182"/>
  <c r="AX76" i="62"/>
  <c r="AZ53" i="99"/>
  <c r="AY57"/>
  <c r="T164"/>
  <c r="D179" i="62"/>
  <c r="AZ54"/>
  <c r="S74"/>
  <c r="U74"/>
  <c r="D85"/>
  <c r="P56"/>
  <c r="L87" i="99"/>
  <c r="BV114" i="83"/>
  <c r="AD114"/>
  <c r="BK114"/>
  <c r="AO114"/>
  <c r="B25" i="99"/>
  <c r="B20"/>
  <c r="M87" i="62"/>
  <c r="Q74"/>
  <c r="I74"/>
  <c r="P1352" i="82"/>
  <c r="G1352" s="1"/>
  <c r="AD1272" i="83"/>
  <c r="AZ1272"/>
  <c r="AZ362"/>
  <c r="AD362"/>
  <c r="C1084" i="69"/>
  <c r="AD478" i="83"/>
  <c r="AO478"/>
  <c r="BV390"/>
  <c r="AD390"/>
  <c r="AO390"/>
  <c r="AD698"/>
  <c r="BV698"/>
  <c r="BK698"/>
  <c r="BV998"/>
  <c r="AZ998"/>
  <c r="BV302"/>
  <c r="BK302"/>
  <c r="AD302"/>
  <c r="BV436"/>
  <c r="C318" i="69"/>
  <c r="D316" i="83"/>
  <c r="AA316" s="1"/>
  <c r="CA67" i="49"/>
  <c r="AD67"/>
  <c r="CH54"/>
  <c r="AT54"/>
  <c r="BP48"/>
  <c r="BW48"/>
  <c r="AK48"/>
  <c r="AL22" i="62"/>
  <c r="D150"/>
  <c r="BK48" i="49"/>
  <c r="BE48"/>
  <c r="AV20" i="62"/>
  <c r="AU24"/>
  <c r="P146"/>
  <c r="C45" i="99"/>
  <c r="AD54" i="49"/>
  <c r="BV54"/>
  <c r="BC54"/>
  <c r="BD54"/>
  <c r="AC48"/>
  <c r="BG48"/>
  <c r="DA48"/>
  <c r="T19" i="62"/>
  <c r="G30"/>
  <c r="I30"/>
  <c r="S30"/>
  <c r="K30"/>
  <c r="AL20"/>
  <c r="AK24"/>
  <c r="F146"/>
  <c r="Q30"/>
  <c r="AI48" i="49"/>
  <c r="AC17" i="6"/>
  <c r="AR23" i="99"/>
  <c r="AQ24"/>
  <c r="L146"/>
  <c r="CT48" i="49"/>
  <c r="DC48"/>
  <c r="AC36" i="6"/>
  <c r="AD36"/>
  <c r="CD54" i="49"/>
  <c r="BS54"/>
  <c r="CY48"/>
  <c r="M30" i="62"/>
  <c r="BY48" i="49"/>
  <c r="U30" i="62"/>
  <c r="D41"/>
  <c r="F40" i="6"/>
  <c r="F47"/>
  <c r="O502" i="69"/>
  <c r="F502"/>
  <c r="F349" i="111"/>
  <c r="F165"/>
  <c r="F309"/>
  <c r="E124" i="56"/>
  <c r="S1226" i="83"/>
  <c r="AC984"/>
  <c r="AY940"/>
  <c r="AB856"/>
  <c r="CC1290"/>
  <c r="AM882"/>
  <c r="E221" i="116"/>
  <c r="G118"/>
  <c r="E30" i="110"/>
  <c r="E36"/>
  <c r="E220" i="116"/>
  <c r="E37" i="110"/>
  <c r="E169" i="116"/>
  <c r="E170"/>
  <c r="E222"/>
  <c r="G169"/>
  <c r="T30" i="62"/>
  <c r="T35"/>
  <c r="AZ30"/>
  <c r="AY35"/>
  <c r="T152"/>
  <c r="AN30"/>
  <c r="AM35"/>
  <c r="H152"/>
  <c r="H30"/>
  <c r="H35"/>
  <c r="G85"/>
  <c r="I85"/>
  <c r="K85"/>
  <c r="S85"/>
  <c r="M85"/>
  <c r="U85"/>
  <c r="O85"/>
  <c r="D176"/>
  <c r="Q85"/>
  <c r="D96"/>
  <c r="F120"/>
  <c r="AL120"/>
  <c r="D93" i="99"/>
  <c r="D173"/>
  <c r="R85"/>
  <c r="R88"/>
  <c r="AX85"/>
  <c r="AW88"/>
  <c r="R176"/>
  <c r="J96"/>
  <c r="AP96"/>
  <c r="AO99"/>
  <c r="J182"/>
  <c r="AZ84" i="62"/>
  <c r="T84"/>
  <c r="H167" i="99"/>
  <c r="H171"/>
  <c r="T68"/>
  <c r="Q107"/>
  <c r="D188"/>
  <c r="O107"/>
  <c r="M107"/>
  <c r="G107"/>
  <c r="S107"/>
  <c r="D118"/>
  <c r="I107"/>
  <c r="K107"/>
  <c r="U107"/>
  <c r="J167"/>
  <c r="J171"/>
  <c r="H99"/>
  <c r="AD856" i="83"/>
  <c r="AL30" i="62"/>
  <c r="AK35"/>
  <c r="F152"/>
  <c r="F30"/>
  <c r="P74"/>
  <c r="AV74"/>
  <c r="T74"/>
  <c r="AZ74"/>
  <c r="C168" i="99"/>
  <c r="C83"/>
  <c r="AZ940" i="83"/>
  <c r="AR30" i="62"/>
  <c r="AQ35"/>
  <c r="L152"/>
  <c r="L30"/>
  <c r="L35"/>
  <c r="AD17" i="6"/>
  <c r="AD46"/>
  <c r="AE46"/>
  <c r="S2" i="86"/>
  <c r="G709" s="1"/>
  <c r="AC46" i="6"/>
  <c r="J30" i="62"/>
  <c r="J35"/>
  <c r="AP30"/>
  <c r="AO35"/>
  <c r="J152"/>
  <c r="B23"/>
  <c r="B143"/>
  <c r="B17"/>
  <c r="B18"/>
  <c r="B21"/>
  <c r="B144"/>
  <c r="B24"/>
  <c r="B25"/>
  <c r="T24"/>
  <c r="B19"/>
  <c r="B20"/>
  <c r="B22"/>
  <c r="B16"/>
  <c r="B15"/>
  <c r="B147"/>
  <c r="B145"/>
  <c r="B148"/>
  <c r="B146"/>
  <c r="C56" i="99"/>
  <c r="C160"/>
  <c r="AR87" i="62"/>
  <c r="L87"/>
  <c r="R74"/>
  <c r="AX74"/>
  <c r="H57" i="99"/>
  <c r="B51"/>
  <c r="B58"/>
  <c r="B164"/>
  <c r="B50"/>
  <c r="B166"/>
  <c r="B162"/>
  <c r="B165"/>
  <c r="B55"/>
  <c r="B54"/>
  <c r="B57"/>
  <c r="B53"/>
  <c r="B56"/>
  <c r="B48"/>
  <c r="B161"/>
  <c r="B49"/>
  <c r="B163"/>
  <c r="B52"/>
  <c r="B159"/>
  <c r="B44"/>
  <c r="B160"/>
  <c r="B46"/>
  <c r="B43"/>
  <c r="B157"/>
  <c r="B155"/>
  <c r="B156"/>
  <c r="B40"/>
  <c r="B39"/>
  <c r="B42"/>
  <c r="B45"/>
  <c r="L46"/>
  <c r="B38"/>
  <c r="B37"/>
  <c r="B47"/>
  <c r="B158"/>
  <c r="B41"/>
  <c r="N116"/>
  <c r="AT116"/>
  <c r="R84" i="62"/>
  <c r="AX84"/>
  <c r="L84"/>
  <c r="AR84"/>
  <c r="L85" i="99"/>
  <c r="L88"/>
  <c r="AR85"/>
  <c r="AQ88"/>
  <c r="L176"/>
  <c r="F183"/>
  <c r="F179"/>
  <c r="AV30" i="62"/>
  <c r="AU35"/>
  <c r="P152"/>
  <c r="P30"/>
  <c r="P35"/>
  <c r="AN74"/>
  <c r="H74"/>
  <c r="AP74"/>
  <c r="J74"/>
  <c r="L147" i="99"/>
  <c r="L143"/>
  <c r="T15"/>
  <c r="C94" i="62"/>
  <c r="C174"/>
  <c r="O95"/>
  <c r="D181"/>
  <c r="I95"/>
  <c r="S95"/>
  <c r="G95"/>
  <c r="M95"/>
  <c r="K95"/>
  <c r="D106"/>
  <c r="U95"/>
  <c r="Q95"/>
  <c r="E277" i="116"/>
  <c r="AZ316" i="83"/>
  <c r="T87" i="62"/>
  <c r="AZ87"/>
  <c r="P96" i="99"/>
  <c r="P99"/>
  <c r="AV96"/>
  <c r="AU99"/>
  <c r="P182"/>
  <c r="E223" i="116"/>
  <c r="E276"/>
  <c r="AO882" i="83"/>
  <c r="AD984"/>
  <c r="M41" i="62"/>
  <c r="O41"/>
  <c r="S41"/>
  <c r="Q41"/>
  <c r="D52"/>
  <c r="K41"/>
  <c r="D156"/>
  <c r="U41"/>
  <c r="I41"/>
  <c r="G41"/>
  <c r="AX30"/>
  <c r="AW35"/>
  <c r="R152"/>
  <c r="R30"/>
  <c r="R35"/>
  <c r="F74"/>
  <c r="AL74"/>
  <c r="AS77" i="99"/>
  <c r="N170"/>
  <c r="AP85"/>
  <c r="AO88"/>
  <c r="J176"/>
  <c r="J85"/>
  <c r="J88"/>
  <c r="O42" i="5"/>
  <c r="O44"/>
  <c r="AN84" i="62"/>
  <c r="H84"/>
  <c r="AT84"/>
  <c r="N84"/>
  <c r="F85" i="99"/>
  <c r="AL85"/>
  <c r="AK88"/>
  <c r="F176"/>
  <c r="AX96"/>
  <c r="AW99"/>
  <c r="R182"/>
  <c r="R96"/>
  <c r="R99"/>
  <c r="C88" i="109"/>
  <c r="L88" s="1"/>
  <c r="B181" i="99"/>
  <c r="B85"/>
  <c r="B86"/>
  <c r="B84"/>
  <c r="B87"/>
  <c r="B178"/>
  <c r="B80"/>
  <c r="B174"/>
  <c r="B88"/>
  <c r="F88"/>
  <c r="B176"/>
  <c r="B175"/>
  <c r="B83"/>
  <c r="B177"/>
  <c r="B79"/>
  <c r="B89"/>
  <c r="B82"/>
  <c r="B81"/>
  <c r="B173"/>
  <c r="R41" i="62"/>
  <c r="R46"/>
  <c r="AX41"/>
  <c r="AW46"/>
  <c r="R158"/>
  <c r="AV95"/>
  <c r="P95"/>
  <c r="AR95"/>
  <c r="L95"/>
  <c r="J173" i="99"/>
  <c r="J177"/>
  <c r="H41" i="62"/>
  <c r="H46"/>
  <c r="AN41"/>
  <c r="AM46"/>
  <c r="H158"/>
  <c r="I52"/>
  <c r="D72"/>
  <c r="G52"/>
  <c r="D162"/>
  <c r="Q52"/>
  <c r="U52"/>
  <c r="K52"/>
  <c r="O52"/>
  <c r="M52"/>
  <c r="S52"/>
  <c r="L41"/>
  <c r="L46"/>
  <c r="AR41"/>
  <c r="AQ46"/>
  <c r="L158"/>
  <c r="R153"/>
  <c r="R149"/>
  <c r="T41"/>
  <c r="T46"/>
  <c r="AZ41"/>
  <c r="AY46"/>
  <c r="T158"/>
  <c r="P41"/>
  <c r="P46"/>
  <c r="AV41"/>
  <c r="AU46"/>
  <c r="P158"/>
  <c r="J95"/>
  <c r="AP95"/>
  <c r="AN95"/>
  <c r="H95"/>
  <c r="C180"/>
  <c r="C105"/>
  <c r="L159" i="99"/>
  <c r="L155"/>
  <c r="T37"/>
  <c r="C166"/>
  <c r="C76"/>
  <c r="B183"/>
  <c r="H179"/>
  <c r="H183"/>
  <c r="B92"/>
  <c r="K118"/>
  <c r="O118"/>
  <c r="D194"/>
  <c r="U118"/>
  <c r="S118"/>
  <c r="M118"/>
  <c r="I118"/>
  <c r="Q118"/>
  <c r="G118"/>
  <c r="N107"/>
  <c r="N110"/>
  <c r="O59"/>
  <c r="AT107"/>
  <c r="AS110"/>
  <c r="N188"/>
  <c r="O123"/>
  <c r="AT85" i="62"/>
  <c r="N85"/>
  <c r="AP85"/>
  <c r="J85"/>
  <c r="E278" i="116"/>
  <c r="B97" i="99"/>
  <c r="B182"/>
  <c r="T107"/>
  <c r="T110"/>
  <c r="AZ107"/>
  <c r="AY110"/>
  <c r="T188"/>
  <c r="U59"/>
  <c r="U123"/>
  <c r="R107"/>
  <c r="R110"/>
  <c r="AX107"/>
  <c r="AW110"/>
  <c r="R188"/>
  <c r="S59"/>
  <c r="D104"/>
  <c r="D179"/>
  <c r="M96" i="62"/>
  <c r="U96"/>
  <c r="S96"/>
  <c r="O96"/>
  <c r="G96"/>
  <c r="Q96"/>
  <c r="K96"/>
  <c r="D107"/>
  <c r="I96"/>
  <c r="D182"/>
  <c r="AZ85"/>
  <c r="T85"/>
  <c r="H85"/>
  <c r="AN85"/>
  <c r="H153"/>
  <c r="H149"/>
  <c r="R179" i="99"/>
  <c r="R183"/>
  <c r="AL41" i="62"/>
  <c r="AK46"/>
  <c r="F158"/>
  <c r="F41"/>
  <c r="J41"/>
  <c r="J46"/>
  <c r="AP41"/>
  <c r="AO46"/>
  <c r="J158"/>
  <c r="N41"/>
  <c r="N46"/>
  <c r="AT41"/>
  <c r="AS46"/>
  <c r="N158"/>
  <c r="E279" i="116"/>
  <c r="P183" i="99"/>
  <c r="P179"/>
  <c r="AZ95" i="62"/>
  <c r="T95"/>
  <c r="AL95"/>
  <c r="F95"/>
  <c r="N95"/>
  <c r="AT95"/>
  <c r="AD14" i="99"/>
  <c r="U14"/>
  <c r="L173"/>
  <c r="L177"/>
  <c r="H161"/>
  <c r="H165"/>
  <c r="T48"/>
  <c r="T143" i="62"/>
  <c r="T15"/>
  <c r="T147"/>
  <c r="J153"/>
  <c r="J149"/>
  <c r="B179" i="99"/>
  <c r="B100"/>
  <c r="AP107"/>
  <c r="AO110"/>
  <c r="J188"/>
  <c r="J107"/>
  <c r="J110"/>
  <c r="F107"/>
  <c r="AL107"/>
  <c r="AK110"/>
  <c r="F188"/>
  <c r="P107"/>
  <c r="P110"/>
  <c r="AV107"/>
  <c r="AU110"/>
  <c r="P188"/>
  <c r="S123"/>
  <c r="P85" i="62"/>
  <c r="AV85"/>
  <c r="L85"/>
  <c r="AR85"/>
  <c r="AL85"/>
  <c r="F85"/>
  <c r="T149"/>
  <c r="T153"/>
  <c r="M106"/>
  <c r="O106"/>
  <c r="D187"/>
  <c r="K106"/>
  <c r="G106"/>
  <c r="Q106"/>
  <c r="S106"/>
  <c r="I106"/>
  <c r="D117"/>
  <c r="U106"/>
  <c r="R95"/>
  <c r="AX95"/>
  <c r="P153"/>
  <c r="P149"/>
  <c r="L149"/>
  <c r="L153"/>
  <c r="C174" i="99"/>
  <c r="C94"/>
  <c r="F35" i="62"/>
  <c r="B36"/>
  <c r="B28"/>
  <c r="B31"/>
  <c r="B154"/>
  <c r="B29"/>
  <c r="B30"/>
  <c r="B33"/>
  <c r="B152"/>
  <c r="B35"/>
  <c r="B153"/>
  <c r="B149"/>
  <c r="B32"/>
  <c r="B151"/>
  <c r="B27"/>
  <c r="B26"/>
  <c r="B34"/>
  <c r="B150"/>
  <c r="B98" i="99"/>
  <c r="B180"/>
  <c r="B95"/>
  <c r="H107"/>
  <c r="H110"/>
  <c r="AN107"/>
  <c r="AM110"/>
  <c r="H188"/>
  <c r="I59"/>
  <c r="I123"/>
  <c r="L107"/>
  <c r="L110"/>
  <c r="AR107"/>
  <c r="AQ110"/>
  <c r="L188"/>
  <c r="U67"/>
  <c r="AD67"/>
  <c r="J99"/>
  <c r="B91"/>
  <c r="B184"/>
  <c r="B94"/>
  <c r="B90"/>
  <c r="B96"/>
  <c r="B99"/>
  <c r="B93"/>
  <c r="R177"/>
  <c r="R173"/>
  <c r="AX85" i="62"/>
  <c r="R85"/>
  <c r="R106"/>
  <c r="AX106"/>
  <c r="J155"/>
  <c r="J159"/>
  <c r="D188"/>
  <c r="O107"/>
  <c r="S107"/>
  <c r="Q107"/>
  <c r="D118"/>
  <c r="U107"/>
  <c r="K107"/>
  <c r="G107"/>
  <c r="I107"/>
  <c r="M107"/>
  <c r="N96"/>
  <c r="AT96"/>
  <c r="R189" i="99"/>
  <c r="R185"/>
  <c r="T185"/>
  <c r="T189"/>
  <c r="AV118"/>
  <c r="AU121"/>
  <c r="P194"/>
  <c r="P118"/>
  <c r="P121"/>
  <c r="Q123"/>
  <c r="Q59"/>
  <c r="AZ118"/>
  <c r="AY121"/>
  <c r="T194"/>
  <c r="T118"/>
  <c r="T121"/>
  <c r="AD36"/>
  <c r="U36"/>
  <c r="T155" i="62"/>
  <c r="T159"/>
  <c r="L155"/>
  <c r="L159"/>
  <c r="J52"/>
  <c r="J57"/>
  <c r="AP52"/>
  <c r="AO57"/>
  <c r="J164"/>
  <c r="AL52"/>
  <c r="AK57"/>
  <c r="F164"/>
  <c r="F52"/>
  <c r="H159"/>
  <c r="H155"/>
  <c r="F173" i="99"/>
  <c r="T79"/>
  <c r="F177"/>
  <c r="J183"/>
  <c r="J179"/>
  <c r="T90"/>
  <c r="AZ106" i="62"/>
  <c r="T106"/>
  <c r="P106"/>
  <c r="AV106"/>
  <c r="N106"/>
  <c r="AT106"/>
  <c r="F110" i="99"/>
  <c r="B107"/>
  <c r="B188"/>
  <c r="B109"/>
  <c r="B187"/>
  <c r="B106"/>
  <c r="B111"/>
  <c r="B186"/>
  <c r="B185"/>
  <c r="B189"/>
  <c r="B108"/>
  <c r="B103"/>
  <c r="B110"/>
  <c r="B105"/>
  <c r="B101"/>
  <c r="B190"/>
  <c r="B104"/>
  <c r="B102"/>
  <c r="U47"/>
  <c r="AD47"/>
  <c r="F46" i="62"/>
  <c r="B155"/>
  <c r="B157"/>
  <c r="B156"/>
  <c r="B38"/>
  <c r="B37"/>
  <c r="B158"/>
  <c r="B43"/>
  <c r="B159"/>
  <c r="B42"/>
  <c r="B39"/>
  <c r="B45"/>
  <c r="B40"/>
  <c r="B160"/>
  <c r="B47"/>
  <c r="B41"/>
  <c r="B46"/>
  <c r="B44"/>
  <c r="J96"/>
  <c r="AP96"/>
  <c r="AX96"/>
  <c r="R96"/>
  <c r="D185" i="99"/>
  <c r="D115"/>
  <c r="D191"/>
  <c r="H118"/>
  <c r="H121"/>
  <c r="AN118"/>
  <c r="AM121"/>
  <c r="H194"/>
  <c r="AX52" i="62"/>
  <c r="AW57"/>
  <c r="R164"/>
  <c r="R52"/>
  <c r="R57"/>
  <c r="T52"/>
  <c r="T57"/>
  <c r="AZ52"/>
  <c r="AY57"/>
  <c r="T164"/>
  <c r="U72"/>
  <c r="I72"/>
  <c r="G72"/>
  <c r="K72"/>
  <c r="D83"/>
  <c r="S72"/>
  <c r="M72"/>
  <c r="Q72"/>
  <c r="D168"/>
  <c r="O72"/>
  <c r="R159"/>
  <c r="R155"/>
  <c r="F149"/>
  <c r="F153"/>
  <c r="T26"/>
  <c r="G117"/>
  <c r="U117"/>
  <c r="O117"/>
  <c r="D193"/>
  <c r="Q117"/>
  <c r="K117"/>
  <c r="M117"/>
  <c r="S117"/>
  <c r="I117"/>
  <c r="AL106"/>
  <c r="F106"/>
  <c r="AR106"/>
  <c r="L106"/>
  <c r="J189" i="99"/>
  <c r="J185"/>
  <c r="N155" i="62"/>
  <c r="N159"/>
  <c r="P96"/>
  <c r="AV96"/>
  <c r="AZ96"/>
  <c r="T96"/>
  <c r="N189" i="99"/>
  <c r="N185"/>
  <c r="AR118"/>
  <c r="AQ121"/>
  <c r="L194"/>
  <c r="L118"/>
  <c r="L121"/>
  <c r="M123"/>
  <c r="M59"/>
  <c r="N118"/>
  <c r="N121"/>
  <c r="AT118"/>
  <c r="AS121"/>
  <c r="N194"/>
  <c r="C87"/>
  <c r="C172"/>
  <c r="P155" i="62"/>
  <c r="P159"/>
  <c r="L52"/>
  <c r="L57"/>
  <c r="AR52"/>
  <c r="AQ57"/>
  <c r="L164"/>
  <c r="P52"/>
  <c r="P57"/>
  <c r="AV52"/>
  <c r="AU57"/>
  <c r="P164"/>
  <c r="H52"/>
  <c r="H57"/>
  <c r="AN52"/>
  <c r="AM57"/>
  <c r="H164"/>
  <c r="L189" i="99"/>
  <c r="L185"/>
  <c r="H185"/>
  <c r="H189"/>
  <c r="C105"/>
  <c r="C180"/>
  <c r="AN106" i="62"/>
  <c r="H106"/>
  <c r="AP106"/>
  <c r="J106"/>
  <c r="P185" i="99"/>
  <c r="P189"/>
  <c r="U14" i="62"/>
  <c r="AD14"/>
  <c r="H96"/>
  <c r="AN96"/>
  <c r="F96"/>
  <c r="AL96"/>
  <c r="AR96"/>
  <c r="L96"/>
  <c r="F118" i="99"/>
  <c r="AL118"/>
  <c r="AK121"/>
  <c r="F194"/>
  <c r="G59"/>
  <c r="G123"/>
  <c r="R118"/>
  <c r="R121"/>
  <c r="AX118"/>
  <c r="AW121"/>
  <c r="R194"/>
  <c r="AP118"/>
  <c r="AO121"/>
  <c r="J194"/>
  <c r="J118"/>
  <c r="J121"/>
  <c r="K123"/>
  <c r="K59"/>
  <c r="C186" i="62"/>
  <c r="C116"/>
  <c r="C192"/>
  <c r="N52"/>
  <c r="N57"/>
  <c r="AT52"/>
  <c r="AS57"/>
  <c r="N164"/>
  <c r="P165"/>
  <c r="P161"/>
  <c r="N191" i="99"/>
  <c r="N195"/>
  <c r="AX117" i="62"/>
  <c r="R117"/>
  <c r="U25"/>
  <c r="AD25"/>
  <c r="AV72"/>
  <c r="AU77"/>
  <c r="P170"/>
  <c r="P72"/>
  <c r="P77"/>
  <c r="J72"/>
  <c r="J77"/>
  <c r="AP72"/>
  <c r="AO77"/>
  <c r="J170"/>
  <c r="U89" i="99"/>
  <c r="AD89"/>
  <c r="U78"/>
  <c r="AD78"/>
  <c r="B55" i="62"/>
  <c r="B57"/>
  <c r="B161"/>
  <c r="B164"/>
  <c r="B52"/>
  <c r="B165"/>
  <c r="B166"/>
  <c r="B58"/>
  <c r="B56"/>
  <c r="B53"/>
  <c r="B49"/>
  <c r="B50"/>
  <c r="B162"/>
  <c r="F57"/>
  <c r="B48"/>
  <c r="B51"/>
  <c r="B163"/>
  <c r="B54"/>
  <c r="T191" i="99"/>
  <c r="T195"/>
  <c r="P191"/>
  <c r="P195"/>
  <c r="AR107" i="62"/>
  <c r="L107"/>
  <c r="AZ107"/>
  <c r="T107"/>
  <c r="AT107"/>
  <c r="N107"/>
  <c r="R191" i="99"/>
  <c r="R195"/>
  <c r="F121"/>
  <c r="B120"/>
  <c r="B112"/>
  <c r="B117"/>
  <c r="B193"/>
  <c r="B119"/>
  <c r="B194"/>
  <c r="B116"/>
  <c r="B191"/>
  <c r="B118"/>
  <c r="B196"/>
  <c r="B113"/>
  <c r="B195"/>
  <c r="B192"/>
  <c r="B122"/>
  <c r="B114"/>
  <c r="B115"/>
  <c r="B121"/>
  <c r="C186"/>
  <c r="C116"/>
  <c r="C192"/>
  <c r="H161" i="62"/>
  <c r="H165"/>
  <c r="L117"/>
  <c r="AR117"/>
  <c r="N117"/>
  <c r="AT117"/>
  <c r="L72"/>
  <c r="L77"/>
  <c r="AR72"/>
  <c r="AQ77"/>
  <c r="L170"/>
  <c r="F72"/>
  <c r="AL72"/>
  <c r="AK77"/>
  <c r="F170"/>
  <c r="T161"/>
  <c r="T165"/>
  <c r="H195" i="99"/>
  <c r="H191"/>
  <c r="F155" i="62"/>
  <c r="F159"/>
  <c r="T37"/>
  <c r="F189" i="99"/>
  <c r="F185"/>
  <c r="T101"/>
  <c r="AN107" i="62"/>
  <c r="H107"/>
  <c r="S118"/>
  <c r="K118"/>
  <c r="U118"/>
  <c r="O118"/>
  <c r="D194"/>
  <c r="I118"/>
  <c r="M118"/>
  <c r="G118"/>
  <c r="Q118"/>
  <c r="N161"/>
  <c r="N165"/>
  <c r="J195" i="99"/>
  <c r="J191"/>
  <c r="L165" i="62"/>
  <c r="L161"/>
  <c r="C178" i="99"/>
  <c r="C98"/>
  <c r="AP117" i="62"/>
  <c r="J117"/>
  <c r="AZ117"/>
  <c r="T117"/>
  <c r="AT72"/>
  <c r="AS77"/>
  <c r="N170"/>
  <c r="N72"/>
  <c r="N77"/>
  <c r="R72"/>
  <c r="R77"/>
  <c r="AX72"/>
  <c r="AW77"/>
  <c r="R170"/>
  <c r="H72"/>
  <c r="H77"/>
  <c r="AN72"/>
  <c r="AM77"/>
  <c r="H170"/>
  <c r="R165"/>
  <c r="R161"/>
  <c r="AL107"/>
  <c r="F107"/>
  <c r="AV107"/>
  <c r="P107"/>
  <c r="A123" i="99"/>
  <c r="L195"/>
  <c r="L191"/>
  <c r="H117" i="62"/>
  <c r="AN117"/>
  <c r="P117"/>
  <c r="AV117"/>
  <c r="AL117"/>
  <c r="F117"/>
  <c r="I83"/>
  <c r="D94"/>
  <c r="K83"/>
  <c r="O83"/>
  <c r="U83"/>
  <c r="G83"/>
  <c r="Q83"/>
  <c r="M83"/>
  <c r="S83"/>
  <c r="D174"/>
  <c r="T72"/>
  <c r="T77"/>
  <c r="AZ72"/>
  <c r="AY77"/>
  <c r="T170"/>
  <c r="J161"/>
  <c r="J165"/>
  <c r="AP107"/>
  <c r="J107"/>
  <c r="R107"/>
  <c r="AX107"/>
  <c r="AP83"/>
  <c r="AO88"/>
  <c r="J176"/>
  <c r="J83"/>
  <c r="J88"/>
  <c r="F83"/>
  <c r="AL83"/>
  <c r="AK88"/>
  <c r="F176"/>
  <c r="O94"/>
  <c r="S94"/>
  <c r="I94"/>
  <c r="G94"/>
  <c r="U94"/>
  <c r="Q94"/>
  <c r="D180"/>
  <c r="K94"/>
  <c r="D105"/>
  <c r="M94"/>
  <c r="H167"/>
  <c r="H171"/>
  <c r="AN118"/>
  <c r="H118"/>
  <c r="AP118"/>
  <c r="J118"/>
  <c r="AD100" i="99"/>
  <c r="U100"/>
  <c r="B167" i="62"/>
  <c r="B70"/>
  <c r="B73"/>
  <c r="B71"/>
  <c r="B74"/>
  <c r="B68"/>
  <c r="B170"/>
  <c r="B172"/>
  <c r="B171"/>
  <c r="B77"/>
  <c r="B78"/>
  <c r="B76"/>
  <c r="B69"/>
  <c r="B75"/>
  <c r="B72"/>
  <c r="B169"/>
  <c r="B168"/>
  <c r="F77"/>
  <c r="L167"/>
  <c r="L171"/>
  <c r="P167"/>
  <c r="P171"/>
  <c r="P83"/>
  <c r="P88"/>
  <c r="AV83"/>
  <c r="AU88"/>
  <c r="P176"/>
  <c r="AX83"/>
  <c r="AW88"/>
  <c r="R176"/>
  <c r="R83"/>
  <c r="R88"/>
  <c r="T83"/>
  <c r="T88"/>
  <c r="AZ83"/>
  <c r="AY88"/>
  <c r="T176"/>
  <c r="H83"/>
  <c r="H88"/>
  <c r="AN83"/>
  <c r="AM88"/>
  <c r="H176"/>
  <c r="C109" i="99"/>
  <c r="C184"/>
  <c r="P118" i="62"/>
  <c r="AV118"/>
  <c r="AX118"/>
  <c r="R118"/>
  <c r="T112" i="99"/>
  <c r="F195"/>
  <c r="F191"/>
  <c r="L83" i="62"/>
  <c r="L88"/>
  <c r="AR83"/>
  <c r="AQ88"/>
  <c r="L176"/>
  <c r="AT83"/>
  <c r="AS88"/>
  <c r="N176"/>
  <c r="N83"/>
  <c r="N88"/>
  <c r="B67" i="99"/>
  <c r="B127"/>
  <c r="B64"/>
  <c r="B65"/>
  <c r="B61"/>
  <c r="B59"/>
  <c r="B123"/>
  <c r="B126"/>
  <c r="B125"/>
  <c r="B66"/>
  <c r="B62"/>
  <c r="B63"/>
  <c r="B131"/>
  <c r="B128"/>
  <c r="B124"/>
  <c r="B132"/>
  <c r="B133"/>
  <c r="B129"/>
  <c r="B130"/>
  <c r="B60"/>
  <c r="N171" i="62"/>
  <c r="N167"/>
  <c r="AL118"/>
  <c r="F118"/>
  <c r="N118"/>
  <c r="AT118"/>
  <c r="F165"/>
  <c r="T48"/>
  <c r="F161"/>
  <c r="J167"/>
  <c r="J171"/>
  <c r="T171"/>
  <c r="T167"/>
  <c r="R171"/>
  <c r="R167"/>
  <c r="AR118"/>
  <c r="L118"/>
  <c r="T118"/>
  <c r="AZ118"/>
  <c r="AD36"/>
  <c r="U36"/>
  <c r="L177"/>
  <c r="L173"/>
  <c r="Q105"/>
  <c r="K105"/>
  <c r="D116"/>
  <c r="O105"/>
  <c r="S105"/>
  <c r="M105"/>
  <c r="G105"/>
  <c r="I105"/>
  <c r="U105"/>
  <c r="D186"/>
  <c r="AZ94"/>
  <c r="AY99"/>
  <c r="T182"/>
  <c r="T94"/>
  <c r="T99"/>
  <c r="AT94"/>
  <c r="AS99"/>
  <c r="N182"/>
  <c r="N94"/>
  <c r="N99"/>
  <c r="N177"/>
  <c r="N173"/>
  <c r="C190" i="99"/>
  <c r="C120"/>
  <c r="C196"/>
  <c r="H177" i="62"/>
  <c r="H173"/>
  <c r="R173"/>
  <c r="R177"/>
  <c r="P173"/>
  <c r="P177"/>
  <c r="J94"/>
  <c r="J99"/>
  <c r="AP94"/>
  <c r="AO99"/>
  <c r="J182"/>
  <c r="AL94"/>
  <c r="AK99"/>
  <c r="F182"/>
  <c r="F94"/>
  <c r="J173"/>
  <c r="J177"/>
  <c r="AD47"/>
  <c r="U47"/>
  <c r="H94"/>
  <c r="H99"/>
  <c r="AN94"/>
  <c r="AM99"/>
  <c r="H182"/>
  <c r="AD111" i="99"/>
  <c r="U111"/>
  <c r="T173" i="62"/>
  <c r="T177"/>
  <c r="F171"/>
  <c r="T68"/>
  <c r="F167"/>
  <c r="L94"/>
  <c r="L99"/>
  <c r="AR94"/>
  <c r="AQ99"/>
  <c r="L182"/>
  <c r="AV94"/>
  <c r="AU99"/>
  <c r="P182"/>
  <c r="P94"/>
  <c r="P99"/>
  <c r="R94"/>
  <c r="R99"/>
  <c r="AX94"/>
  <c r="AW99"/>
  <c r="R182"/>
  <c r="B85"/>
  <c r="B173"/>
  <c r="B176"/>
  <c r="B178"/>
  <c r="B83"/>
  <c r="B79"/>
  <c r="B86"/>
  <c r="B88"/>
  <c r="B175"/>
  <c r="B84"/>
  <c r="B81"/>
  <c r="B89"/>
  <c r="B82"/>
  <c r="B87"/>
  <c r="B174"/>
  <c r="F88"/>
  <c r="B80"/>
  <c r="B177"/>
  <c r="F173"/>
  <c r="T79"/>
  <c r="F177"/>
  <c r="B93"/>
  <c r="B182"/>
  <c r="B94"/>
  <c r="B98"/>
  <c r="B179"/>
  <c r="B183"/>
  <c r="B99"/>
  <c r="B91"/>
  <c r="B90"/>
  <c r="B96"/>
  <c r="B100"/>
  <c r="B184"/>
  <c r="B181"/>
  <c r="B97"/>
  <c r="B180"/>
  <c r="B92"/>
  <c r="B95"/>
  <c r="F99"/>
  <c r="L105"/>
  <c r="L110"/>
  <c r="AR105"/>
  <c r="AQ110"/>
  <c r="L188"/>
  <c r="J105"/>
  <c r="J110"/>
  <c r="AP105"/>
  <c r="AO110"/>
  <c r="J188"/>
  <c r="R183"/>
  <c r="R179"/>
  <c r="L179"/>
  <c r="L183"/>
  <c r="T105"/>
  <c r="T110"/>
  <c r="AZ105"/>
  <c r="AY110"/>
  <c r="T188"/>
  <c r="R105"/>
  <c r="R110"/>
  <c r="AX105"/>
  <c r="AW110"/>
  <c r="R188"/>
  <c r="AV105"/>
  <c r="AU110"/>
  <c r="P188"/>
  <c r="P105"/>
  <c r="P110"/>
  <c r="P179"/>
  <c r="P183"/>
  <c r="H179"/>
  <c r="H183"/>
  <c r="T183"/>
  <c r="T179"/>
  <c r="H105"/>
  <c r="H110"/>
  <c r="AN105"/>
  <c r="AM110"/>
  <c r="H188"/>
  <c r="AT105"/>
  <c r="AS110"/>
  <c r="N188"/>
  <c r="N105"/>
  <c r="N110"/>
  <c r="O59"/>
  <c r="U67"/>
  <c r="AD67"/>
  <c r="J183"/>
  <c r="J179"/>
  <c r="N179"/>
  <c r="N183"/>
  <c r="F105"/>
  <c r="AL105"/>
  <c r="AK110"/>
  <c r="F188"/>
  <c r="Q116"/>
  <c r="Q123"/>
  <c r="D192"/>
  <c r="S116"/>
  <c r="S59"/>
  <c r="I116"/>
  <c r="I123"/>
  <c r="K116"/>
  <c r="U116"/>
  <c r="G116"/>
  <c r="M116"/>
  <c r="M59"/>
  <c r="O116"/>
  <c r="K123"/>
  <c r="B103"/>
  <c r="B107"/>
  <c r="B106"/>
  <c r="B188"/>
  <c r="B187"/>
  <c r="B190"/>
  <c r="B102"/>
  <c r="B111"/>
  <c r="B110"/>
  <c r="B101"/>
  <c r="B104"/>
  <c r="B189"/>
  <c r="B108"/>
  <c r="B105"/>
  <c r="F110"/>
  <c r="B185"/>
  <c r="B109"/>
  <c r="B186"/>
  <c r="T185"/>
  <c r="T189"/>
  <c r="U78"/>
  <c r="AD78"/>
  <c r="F116"/>
  <c r="AL116"/>
  <c r="AK121"/>
  <c r="F194"/>
  <c r="G123"/>
  <c r="AZ116"/>
  <c r="AY121"/>
  <c r="T194"/>
  <c r="T116"/>
  <c r="T121"/>
  <c r="U123"/>
  <c r="U59"/>
  <c r="N116"/>
  <c r="N121"/>
  <c r="AT116"/>
  <c r="AS121"/>
  <c r="N194"/>
  <c r="O123"/>
  <c r="AP116"/>
  <c r="AO121"/>
  <c r="J194"/>
  <c r="J116"/>
  <c r="J121"/>
  <c r="P116"/>
  <c r="P121"/>
  <c r="AV116"/>
  <c r="AU121"/>
  <c r="P194"/>
  <c r="N189"/>
  <c r="N185"/>
  <c r="P189"/>
  <c r="P185"/>
  <c r="K59"/>
  <c r="AR116"/>
  <c r="AQ121"/>
  <c r="L194"/>
  <c r="L116"/>
  <c r="L121"/>
  <c r="M123"/>
  <c r="AN116"/>
  <c r="AM121"/>
  <c r="H194"/>
  <c r="H116"/>
  <c r="H121"/>
  <c r="G59"/>
  <c r="H189"/>
  <c r="H185"/>
  <c r="R185"/>
  <c r="R189"/>
  <c r="L185"/>
  <c r="L189"/>
  <c r="R116"/>
  <c r="R121"/>
  <c r="AX116"/>
  <c r="AW121"/>
  <c r="R194"/>
  <c r="A123"/>
  <c r="I59"/>
  <c r="Q59"/>
  <c r="S123"/>
  <c r="J185"/>
  <c r="J189"/>
  <c r="T90"/>
  <c r="F179"/>
  <c r="F183"/>
  <c r="R195"/>
  <c r="R191"/>
  <c r="L195"/>
  <c r="L191"/>
  <c r="P191"/>
  <c r="P195"/>
  <c r="T195"/>
  <c r="T191"/>
  <c r="B193"/>
  <c r="B117"/>
  <c r="B194"/>
  <c r="B118"/>
  <c r="B122"/>
  <c r="B114"/>
  <c r="B195"/>
  <c r="B120"/>
  <c r="B112"/>
  <c r="B115"/>
  <c r="B191"/>
  <c r="B113"/>
  <c r="B196"/>
  <c r="B121"/>
  <c r="B116"/>
  <c r="B119"/>
  <c r="F121"/>
  <c r="B192"/>
  <c r="T101"/>
  <c r="F189"/>
  <c r="F185"/>
  <c r="AD89"/>
  <c r="U89"/>
  <c r="B123"/>
  <c r="B67"/>
  <c r="B132"/>
  <c r="B59"/>
  <c r="B62"/>
  <c r="B64"/>
  <c r="B124"/>
  <c r="B129"/>
  <c r="B125"/>
  <c r="B66"/>
  <c r="B133"/>
  <c r="B60"/>
  <c r="B65"/>
  <c r="B127"/>
  <c r="B130"/>
  <c r="B126"/>
  <c r="B128"/>
  <c r="B63"/>
  <c r="B61"/>
  <c r="B131"/>
  <c r="H191"/>
  <c r="H195"/>
  <c r="J195"/>
  <c r="J191"/>
  <c r="N191"/>
  <c r="N195"/>
  <c r="AD100"/>
  <c r="U100"/>
  <c r="T112"/>
  <c r="F191"/>
  <c r="F195"/>
  <c r="U111"/>
  <c r="AD111"/>
  <c r="D486" i="82" l="1"/>
  <c r="D488" i="83"/>
  <c r="AA488" s="1"/>
  <c r="D486" i="69"/>
  <c r="C1288" i="82"/>
  <c r="C1288" i="69"/>
  <c r="C1290" i="83"/>
  <c r="C1076"/>
  <c r="C1074" i="82"/>
  <c r="C1074" i="69"/>
  <c r="C1342" i="82"/>
  <c r="C1344" i="83"/>
  <c r="C1342" i="69"/>
  <c r="AN12" i="109"/>
  <c r="AN10" s="1"/>
  <c r="AN61"/>
  <c r="AD12"/>
  <c r="AD10" s="1"/>
  <c r="AD61"/>
  <c r="AL61"/>
  <c r="AL12"/>
  <c r="AL10" s="1"/>
  <c r="AH61"/>
  <c r="AH12"/>
  <c r="AH10" s="1"/>
  <c r="AC61"/>
  <c r="AC12"/>
  <c r="AC10" s="1"/>
  <c r="A239"/>
  <c r="M35"/>
  <c r="N35"/>
  <c r="A137"/>
  <c r="H35"/>
  <c r="C87" s="1"/>
  <c r="L87" s="1"/>
  <c r="I87"/>
  <c r="J87" s="1"/>
  <c r="S32"/>
  <c r="G32"/>
  <c r="K35"/>
  <c r="A87"/>
  <c r="E35"/>
  <c r="AJ4"/>
  <c r="AJ5" s="1"/>
  <c r="G62"/>
  <c r="D3"/>
  <c r="AZ1180" i="83"/>
  <c r="AD1180"/>
  <c r="BV1180"/>
  <c r="BK1180"/>
  <c r="AD1172"/>
  <c r="AO1172"/>
  <c r="AZ1172"/>
  <c r="BV1172"/>
  <c r="D40"/>
  <c r="AA40" s="1"/>
  <c r="D38" i="82"/>
  <c r="D38" i="69"/>
  <c r="BK606" i="83"/>
  <c r="AO606"/>
  <c r="AZ606"/>
  <c r="AD606"/>
  <c r="BV606"/>
  <c r="AO920"/>
  <c r="BV920"/>
  <c r="BK920"/>
  <c r="AD920"/>
  <c r="AZ920"/>
  <c r="BK1204"/>
  <c r="AO1204"/>
  <c r="AZ1204"/>
  <c r="AD1204"/>
  <c r="BV1204"/>
  <c r="P1352" i="69"/>
  <c r="G1352" s="1"/>
  <c r="T1354" i="83"/>
  <c r="G1354" s="1"/>
  <c r="C1264" i="69"/>
  <c r="C1264" i="82"/>
  <c r="C1266" i="83"/>
  <c r="D1124"/>
  <c r="AA1124" s="1"/>
  <c r="D1122" i="82"/>
  <c r="D1122" i="69"/>
  <c r="AD490" i="83"/>
  <c r="AO490"/>
  <c r="BV490"/>
  <c r="AZ490"/>
  <c r="BK490"/>
  <c r="AZ416"/>
  <c r="BV416"/>
  <c r="BK416"/>
  <c r="AO416"/>
  <c r="AD1296"/>
  <c r="BK1296"/>
  <c r="AZ1296"/>
  <c r="AO1296"/>
  <c r="BV1296"/>
  <c r="AZ440"/>
  <c r="AO440"/>
  <c r="BV440"/>
  <c r="BK440"/>
  <c r="BK408"/>
  <c r="AO408"/>
  <c r="AD408"/>
  <c r="BV408"/>
  <c r="P1088" i="82"/>
  <c r="G1088" s="1"/>
  <c r="T1090" i="83"/>
  <c r="G1090" s="1"/>
  <c r="P1088" i="69"/>
  <c r="G1088" s="1"/>
  <c r="D1152"/>
  <c r="D1154" i="83"/>
  <c r="AA1154" s="1"/>
  <c r="D1152" i="82"/>
  <c r="AD1156" i="83"/>
  <c r="AZ1156"/>
  <c r="BK1156"/>
  <c r="D1156" i="69"/>
  <c r="D1156" i="82"/>
  <c r="D1158" i="83"/>
  <c r="AA1158" s="1"/>
  <c r="E1170" i="69"/>
  <c r="A1170" s="1"/>
  <c r="A1171" s="1"/>
  <c r="E1170" i="82"/>
  <c r="A1170" s="1"/>
  <c r="A1171" s="1"/>
  <c r="E1172" i="83"/>
  <c r="A1172" s="1"/>
  <c r="A1173" s="1"/>
  <c r="E1204"/>
  <c r="A1204" s="1"/>
  <c r="A1205" s="1"/>
  <c r="E1202" i="69"/>
  <c r="A1202" s="1"/>
  <c r="A1203" s="1"/>
  <c r="E1202" i="82"/>
  <c r="A1202" s="1"/>
  <c r="A1203" s="1"/>
  <c r="C1258"/>
  <c r="C1260" i="83"/>
  <c r="C1258" i="69"/>
  <c r="D1292" i="83"/>
  <c r="AA1292" s="1"/>
  <c r="D1290" i="69"/>
  <c r="D1290" i="82"/>
  <c r="C806" i="69"/>
  <c r="C806" i="82"/>
  <c r="C808" i="83"/>
  <c r="D1174" i="82"/>
  <c r="D1174" i="69"/>
  <c r="D1176" i="83"/>
  <c r="AA1176" s="1"/>
  <c r="BJ8"/>
  <c r="M5" s="1"/>
  <c r="BV38"/>
  <c r="AZ38"/>
  <c r="AD38"/>
  <c r="BK38"/>
  <c r="BK1206"/>
  <c r="BV1206"/>
  <c r="AD1206"/>
  <c r="AZ1206"/>
  <c r="AO992"/>
  <c r="BK992"/>
  <c r="AD992"/>
  <c r="AZ992"/>
  <c r="BV992"/>
  <c r="AZ1230"/>
  <c r="AD1230"/>
  <c r="BK1230"/>
  <c r="BV1230"/>
  <c r="AO1230"/>
  <c r="T1400"/>
  <c r="G1400" s="1"/>
  <c r="P1398" i="69"/>
  <c r="G1398" s="1"/>
  <c r="P1398" i="82"/>
  <c r="G1398" s="1"/>
  <c r="P1288"/>
  <c r="G1288" s="1"/>
  <c r="P1288" i="69"/>
  <c r="G1288" s="1"/>
  <c r="T1290" i="83"/>
  <c r="G1290" s="1"/>
  <c r="P1216" i="69"/>
  <c r="G1216" s="1"/>
  <c r="T1218" i="83"/>
  <c r="G1218" s="1"/>
  <c r="P1216" i="82"/>
  <c r="G1216" s="1"/>
  <c r="BV170" i="83"/>
  <c r="AD170"/>
  <c r="BK170"/>
  <c r="AZ170"/>
  <c r="AO170"/>
  <c r="BK1404"/>
  <c r="AO1404"/>
  <c r="AD1404"/>
  <c r="AZ1404"/>
  <c r="BV1404"/>
  <c r="BV666"/>
  <c r="AO666"/>
  <c r="AZ666"/>
  <c r="AD666"/>
  <c r="BK666"/>
  <c r="BV918"/>
  <c r="BK918"/>
  <c r="AD918"/>
  <c r="AO918"/>
  <c r="AZ918"/>
  <c r="AZ1330"/>
  <c r="BK1330"/>
  <c r="BV1330"/>
  <c r="AO1330"/>
  <c r="AV32"/>
  <c r="AS1413"/>
  <c r="I1413" s="1"/>
  <c r="R113" i="116" s="1"/>
  <c r="F113" s="1"/>
  <c r="P1242" i="82"/>
  <c r="G1242" s="1"/>
  <c r="P1242" i="69"/>
  <c r="G1242" s="1"/>
  <c r="T1244" i="83"/>
  <c r="G1244" s="1"/>
  <c r="C1358" i="82"/>
  <c r="C1360" i="83"/>
  <c r="C1358" i="69"/>
  <c r="B223" i="116"/>
  <c r="M221"/>
  <c r="BK578" i="83"/>
  <c r="AD578"/>
  <c r="AO578"/>
  <c r="BV578"/>
  <c r="BK670"/>
  <c r="AD670"/>
  <c r="BV670"/>
  <c r="AZ670"/>
  <c r="AO670"/>
  <c r="BK146"/>
  <c r="AZ146"/>
  <c r="BV146"/>
  <c r="AO146"/>
  <c r="AD146"/>
  <c r="P1278" i="69"/>
  <c r="G1278" s="1"/>
  <c r="P1278" i="82"/>
  <c r="G1278" s="1"/>
  <c r="T1280" i="83"/>
  <c r="G1280" s="1"/>
  <c r="C958" i="82"/>
  <c r="C960" i="83"/>
  <c r="C958" i="69"/>
  <c r="C1054" i="82"/>
  <c r="C1054" i="69"/>
  <c r="C1186" i="83"/>
  <c r="C1184" i="69"/>
  <c r="C1184" i="82"/>
  <c r="AO1116" i="83"/>
  <c r="BK1116"/>
  <c r="AZ1116"/>
  <c r="BV1116"/>
  <c r="AD1116"/>
  <c r="AZ872"/>
  <c r="AO872"/>
  <c r="BV872"/>
  <c r="BK872"/>
  <c r="AD872"/>
  <c r="AO816"/>
  <c r="AD816"/>
  <c r="BV816"/>
  <c r="AZ816"/>
  <c r="BK816"/>
  <c r="AZ692"/>
  <c r="AY8"/>
  <c r="K5" s="1"/>
  <c r="G223" i="116"/>
  <c r="BV1282" i="83"/>
  <c r="AZ1282"/>
  <c r="BK1282"/>
  <c r="AO1282"/>
  <c r="AD1282"/>
  <c r="BK548"/>
  <c r="BV548"/>
  <c r="AZ548"/>
  <c r="AD548"/>
  <c r="AZ622"/>
  <c r="BV622"/>
  <c r="AO622"/>
  <c r="BK622"/>
  <c r="AD622"/>
  <c r="P846" i="69"/>
  <c r="G846" s="1"/>
  <c r="T848" i="83"/>
  <c r="G848" s="1"/>
  <c r="P846" i="82"/>
  <c r="G846" s="1"/>
  <c r="AO1406" i="83"/>
  <c r="BV1406"/>
  <c r="BK1406"/>
  <c r="AD1406"/>
  <c r="E820" i="69"/>
  <c r="A820" s="1"/>
  <c r="A821" s="1"/>
  <c r="E822" i="83"/>
  <c r="A822" s="1"/>
  <c r="A823" s="1"/>
  <c r="E820" i="82"/>
  <c r="A820" s="1"/>
  <c r="A821" s="1"/>
  <c r="BK576" i="83"/>
  <c r="AO576"/>
  <c r="BV576"/>
  <c r="AD576"/>
  <c r="AZ576"/>
  <c r="AO542"/>
  <c r="AD542"/>
  <c r="AZ542"/>
  <c r="BK542"/>
  <c r="AZ360"/>
  <c r="BV360"/>
  <c r="AO360"/>
  <c r="BK360"/>
  <c r="BK262"/>
  <c r="AD262"/>
  <c r="BV262"/>
  <c r="AZ262"/>
  <c r="AO262"/>
  <c r="D496" i="82"/>
  <c r="D496" i="69"/>
  <c r="D498" i="83"/>
  <c r="AA498" s="1"/>
  <c r="D1312"/>
  <c r="AA1312" s="1"/>
  <c r="D1310" i="69"/>
  <c r="T988" i="83"/>
  <c r="G988" s="1"/>
  <c r="P986" i="82"/>
  <c r="G986" s="1"/>
  <c r="P986" i="69"/>
  <c r="G986" s="1"/>
  <c r="AD148" i="83"/>
  <c r="AZ148"/>
  <c r="AO148"/>
  <c r="BK148"/>
  <c r="BK62"/>
  <c r="AZ62"/>
  <c r="BV62"/>
  <c r="AO62"/>
  <c r="T1008"/>
  <c r="G1008" s="1"/>
  <c r="P1006" i="82"/>
  <c r="G1006" s="1"/>
  <c r="P1006" i="69"/>
  <c r="G1006" s="1"/>
  <c r="AK28" i="83"/>
  <c r="C972" i="69"/>
  <c r="C972" i="82"/>
  <c r="C974" i="83"/>
  <c r="AO1372"/>
  <c r="AZ1372"/>
  <c r="BK1372"/>
  <c r="BV1372"/>
  <c r="AD1372"/>
  <c r="AD316"/>
  <c r="BK316"/>
  <c r="BV316"/>
  <c r="AO316"/>
  <c r="A147" i="109"/>
  <c r="F45"/>
  <c r="H45"/>
  <c r="E45"/>
  <c r="A249"/>
  <c r="K45"/>
  <c r="M45"/>
  <c r="N45"/>
  <c r="I97"/>
  <c r="J97" s="1"/>
  <c r="G37"/>
  <c r="A241"/>
  <c r="N37"/>
  <c r="K37"/>
  <c r="M37"/>
  <c r="I89"/>
  <c r="J89" s="1"/>
  <c r="H37"/>
  <c r="C89" s="1"/>
  <c r="L89" s="1"/>
  <c r="F37"/>
  <c r="H48"/>
  <c r="C100" s="1"/>
  <c r="L100" s="1"/>
  <c r="M48"/>
  <c r="A150"/>
  <c r="E48"/>
  <c r="K48"/>
  <c r="A100"/>
  <c r="A252"/>
  <c r="I100"/>
  <c r="J100" s="1"/>
  <c r="A93"/>
  <c r="A143"/>
  <c r="AK4"/>
  <c r="AK5" s="1"/>
  <c r="S41"/>
  <c r="N41"/>
  <c r="I93"/>
  <c r="J93" s="1"/>
  <c r="F41"/>
  <c r="K41"/>
  <c r="M41"/>
  <c r="A245"/>
  <c r="H41"/>
  <c r="C93" s="1"/>
  <c r="L93" s="1"/>
  <c r="G63"/>
  <c r="AO718" i="83"/>
  <c r="BK718"/>
  <c r="BV718"/>
  <c r="AZ718"/>
  <c r="BK1242"/>
  <c r="AZ1242"/>
  <c r="AD1242"/>
  <c r="BV1242"/>
  <c r="D950"/>
  <c r="AA950" s="1"/>
  <c r="D948" i="69"/>
  <c r="D948" i="82"/>
  <c r="C1170"/>
  <c r="C1170" i="69"/>
  <c r="C1190" i="83"/>
  <c r="C1188" i="69"/>
  <c r="C1188" i="82"/>
  <c r="T796" i="83"/>
  <c r="G796" s="1"/>
  <c r="P794" i="69"/>
  <c r="G794" s="1"/>
  <c r="P794" i="82"/>
  <c r="G794" s="1"/>
  <c r="D918"/>
  <c r="D918" i="69"/>
  <c r="AD1054" i="83"/>
  <c r="AO1054"/>
  <c r="BK1054"/>
  <c r="BV1054"/>
  <c r="AZ1054"/>
  <c r="AZ770"/>
  <c r="BK770"/>
  <c r="AD770"/>
  <c r="AD320"/>
  <c r="BV320"/>
  <c r="AZ320"/>
  <c r="AO320"/>
  <c r="AZ424"/>
  <c r="AD424"/>
  <c r="BK424"/>
  <c r="AO424"/>
  <c r="AO742"/>
  <c r="AZ742"/>
  <c r="BV742"/>
  <c r="AD742"/>
  <c r="BK742"/>
  <c r="AO1318"/>
  <c r="AZ1318"/>
  <c r="BK1318"/>
  <c r="AD1318"/>
  <c r="BV1318"/>
  <c r="AZ98"/>
  <c r="BK98"/>
  <c r="BV98"/>
  <c r="AD98"/>
  <c r="AO98"/>
  <c r="AD734"/>
  <c r="AO734"/>
  <c r="BK734"/>
  <c r="AZ734"/>
  <c r="BV734"/>
  <c r="E21" i="110"/>
  <c r="K21"/>
  <c r="AZ1348" i="83"/>
  <c r="BV1348"/>
  <c r="AO1348"/>
  <c r="AD1348"/>
  <c r="T1390"/>
  <c r="G1390" s="1"/>
  <c r="P1388" i="82"/>
  <c r="G1388" s="1"/>
  <c r="P1388" i="69"/>
  <c r="G1388" s="1"/>
  <c r="AO842" i="83"/>
  <c r="AZ842"/>
  <c r="AD842"/>
  <c r="BK842"/>
  <c r="AZ700"/>
  <c r="BK700"/>
  <c r="AD700"/>
  <c r="AO700"/>
  <c r="AD1258"/>
  <c r="AZ1258"/>
  <c r="BV1258"/>
  <c r="BK1258"/>
  <c r="AO1258"/>
  <c r="B277" i="116"/>
  <c r="G277"/>
  <c r="M274"/>
  <c r="G275"/>
  <c r="G114"/>
  <c r="P1212" i="82"/>
  <c r="G1212" s="1"/>
  <c r="T1214" i="83"/>
  <c r="G1214" s="1"/>
  <c r="P1212" i="69"/>
  <c r="G1212" s="1"/>
  <c r="D1216" i="83"/>
  <c r="AA1216" s="1"/>
  <c r="D1214" i="82"/>
  <c r="D1214" i="69"/>
  <c r="AD834" i="83"/>
  <c r="BK834"/>
  <c r="BV834"/>
  <c r="AO834"/>
  <c r="AZ834"/>
  <c r="BV1256"/>
  <c r="AO1256"/>
  <c r="BK1256"/>
  <c r="AZ1256"/>
  <c r="AZ902"/>
  <c r="BV902"/>
  <c r="AD902"/>
  <c r="BK902"/>
  <c r="BV422"/>
  <c r="BK422"/>
  <c r="AD422"/>
  <c r="AZ422"/>
  <c r="AO422"/>
  <c r="AD206"/>
  <c r="AO206"/>
  <c r="BK206"/>
  <c r="AZ206"/>
  <c r="BV206"/>
  <c r="AD752"/>
  <c r="AO752"/>
  <c r="AZ752"/>
  <c r="BK752"/>
  <c r="BV752"/>
  <c r="AB8"/>
  <c r="G4" s="1"/>
  <c r="C94" i="109"/>
  <c r="L94" s="1"/>
  <c r="AB12"/>
  <c r="L2" s="1"/>
  <c r="BT8" i="83"/>
  <c r="O4" s="1"/>
  <c r="BV542"/>
  <c r="BV148"/>
  <c r="AZ134"/>
  <c r="BK134"/>
  <c r="AO134"/>
  <c r="AD134"/>
  <c r="BK1034"/>
  <c r="BV1034"/>
  <c r="AO1034"/>
  <c r="AD1034"/>
  <c r="BV522"/>
  <c r="AD522"/>
  <c r="AO522"/>
  <c r="AZ522"/>
  <c r="AZ28"/>
  <c r="BK28"/>
  <c r="AD28"/>
  <c r="BV28"/>
  <c r="AO28"/>
  <c r="BV136"/>
  <c r="AD136"/>
  <c r="AZ136"/>
  <c r="BK136"/>
  <c r="AZ744"/>
  <c r="AO744"/>
  <c r="AD744"/>
  <c r="BV744"/>
  <c r="BV1174"/>
  <c r="AD1174"/>
  <c r="AO1174"/>
  <c r="P500" i="82"/>
  <c r="G500" s="1"/>
  <c r="T502" i="83"/>
  <c r="G502" s="1"/>
  <c r="P500" i="69"/>
  <c r="G500" s="1"/>
  <c r="D1276"/>
  <c r="D1278" i="83"/>
  <c r="AA1278" s="1"/>
  <c r="D1276" i="82"/>
  <c r="P1374"/>
  <c r="G1374" s="1"/>
  <c r="T1376" i="83"/>
  <c r="G1376" s="1"/>
  <c r="G222" i="116"/>
  <c r="B222"/>
  <c r="E27" i="110"/>
  <c r="K27"/>
  <c r="L23"/>
  <c r="J27"/>
  <c r="AD1302" i="83"/>
  <c r="AO1302"/>
  <c r="BV1302"/>
  <c r="BK328"/>
  <c r="AZ328"/>
  <c r="AD328"/>
  <c r="BV328"/>
  <c r="BK226"/>
  <c r="AD226"/>
  <c r="BV226"/>
  <c r="AZ226"/>
  <c r="AO226"/>
  <c r="P1320" i="69"/>
  <c r="G1320" s="1"/>
  <c r="T1322" i="83"/>
  <c r="G1322" s="1"/>
  <c r="P1320" i="82"/>
  <c r="G1320" s="1"/>
  <c r="AO156" i="83"/>
  <c r="AD156"/>
  <c r="BK156"/>
  <c r="BV156"/>
  <c r="AZ156"/>
  <c r="BV406"/>
  <c r="BK406"/>
  <c r="AZ406"/>
  <c r="AD406"/>
  <c r="AO406"/>
  <c r="I709" i="86"/>
  <c r="G710"/>
  <c r="AK12" i="109"/>
  <c r="AK10" s="1"/>
  <c r="AK61"/>
  <c r="A105"/>
  <c r="S53"/>
  <c r="G51"/>
  <c r="A155"/>
  <c r="N53"/>
  <c r="M53"/>
  <c r="A257"/>
  <c r="C105"/>
  <c r="L105" s="1"/>
  <c r="L180"/>
  <c r="L231" s="1"/>
  <c r="L181"/>
  <c r="L232" s="1"/>
  <c r="L6" i="110"/>
  <c r="T1340" i="83"/>
  <c r="G1340" s="1"/>
  <c r="P1338" i="69"/>
  <c r="G1338" s="1"/>
  <c r="P1338" i="82"/>
  <c r="G1338" s="1"/>
  <c r="P1148" i="69"/>
  <c r="G1148" s="1"/>
  <c r="P1148" i="82"/>
  <c r="G1148" s="1"/>
  <c r="T1150" i="83"/>
  <c r="G1150" s="1"/>
  <c r="AZ560"/>
  <c r="AD560"/>
  <c r="BV560"/>
  <c r="AO216"/>
  <c r="AZ216"/>
  <c r="AD216"/>
  <c r="AD756"/>
  <c r="AO756"/>
  <c r="BV756"/>
  <c r="BK756"/>
  <c r="AD26"/>
  <c r="AZ26"/>
  <c r="BK26"/>
  <c r="BV26"/>
  <c r="C1366" i="82"/>
  <c r="C1366" i="69"/>
  <c r="C1368" i="83"/>
  <c r="AD1198"/>
  <c r="BK1198"/>
  <c r="BV1198"/>
  <c r="AZ1198"/>
  <c r="AO1198"/>
  <c r="AZ1160"/>
  <c r="BV1160"/>
  <c r="BK1160"/>
  <c r="D118"/>
  <c r="AA118" s="1"/>
  <c r="D116" i="82"/>
  <c r="D116" i="69"/>
  <c r="E912"/>
  <c r="A912" s="1"/>
  <c r="A913" s="1"/>
  <c r="E912" i="82"/>
  <c r="A912" s="1"/>
  <c r="A913" s="1"/>
  <c r="E914" i="83"/>
  <c r="A914" s="1"/>
  <c r="A915" s="1"/>
  <c r="T1034"/>
  <c r="G1034" s="1"/>
  <c r="P1032" i="69"/>
  <c r="G1032" s="1"/>
  <c r="P1032" i="82"/>
  <c r="G1032" s="1"/>
  <c r="C1042" i="69"/>
  <c r="C1044" i="83"/>
  <c r="C1042" i="82"/>
  <c r="D1214" i="83"/>
  <c r="AA1214" s="1"/>
  <c r="D1212" i="82"/>
  <c r="AD620" i="83"/>
  <c r="AZ620"/>
  <c r="BV620"/>
  <c r="AO620"/>
  <c r="AD22"/>
  <c r="AZ22"/>
  <c r="BK22"/>
  <c r="AO22"/>
  <c r="BV22"/>
  <c r="AZ1306"/>
  <c r="BV1306"/>
  <c r="BK1306"/>
  <c r="AO1306"/>
  <c r="M168" i="116"/>
  <c r="G170"/>
  <c r="BK80" i="83"/>
  <c r="AD80"/>
  <c r="AO80"/>
  <c r="AZ80"/>
  <c r="BV664"/>
  <c r="AD664"/>
  <c r="AZ664"/>
  <c r="BK664"/>
  <c r="BV1010"/>
  <c r="AZ1010"/>
  <c r="BK1010"/>
  <c r="AD1010"/>
  <c r="AD370"/>
  <c r="AO370"/>
  <c r="BV370"/>
  <c r="BK370"/>
  <c r="AZ370"/>
  <c r="BV292"/>
  <c r="AO292"/>
  <c r="AZ292"/>
  <c r="BK292"/>
  <c r="AO658"/>
  <c r="AD658"/>
  <c r="AZ658"/>
  <c r="BV658"/>
  <c r="AZ1264"/>
  <c r="BK1264"/>
  <c r="BV1264"/>
  <c r="AO1264"/>
  <c r="D1226"/>
  <c r="AA1226" s="1"/>
  <c r="D1224" i="69"/>
  <c r="D1224" i="82"/>
  <c r="D1288" i="83"/>
  <c r="AA1288" s="1"/>
  <c r="D1286" i="82"/>
  <c r="D1286" i="69"/>
  <c r="C820" i="83"/>
  <c r="C818" i="82"/>
  <c r="C818" i="69"/>
  <c r="P1316" i="82"/>
  <c r="G1316" s="1"/>
  <c r="T1318" i="83"/>
  <c r="G1318" s="1"/>
  <c r="P1316" i="69"/>
  <c r="G1316" s="1"/>
  <c r="AD1326" i="83"/>
  <c r="AZ1326"/>
  <c r="BK1326"/>
  <c r="AZ990"/>
  <c r="BV990"/>
  <c r="AO990"/>
  <c r="BK990"/>
  <c r="AD990"/>
  <c r="D1366" i="69"/>
  <c r="D1368" i="83"/>
  <c r="AA1368" s="1"/>
  <c r="D1366" i="82"/>
  <c r="AO1080" i="83"/>
  <c r="BV1080"/>
  <c r="AD1080"/>
  <c r="BK1080"/>
  <c r="E984" i="82"/>
  <c r="A984" s="1"/>
  <c r="A985" s="1"/>
  <c r="E984" i="69"/>
  <c r="A984" s="1"/>
  <c r="A985" s="1"/>
  <c r="E986" i="83"/>
  <c r="A986" s="1"/>
  <c r="A987" s="1"/>
  <c r="G171" i="116"/>
  <c r="B171"/>
  <c r="AD460" i="83"/>
  <c r="AO460"/>
  <c r="BK460"/>
  <c r="BV460"/>
  <c r="AD958"/>
  <c r="AO1184"/>
  <c r="AD360"/>
  <c r="BK744"/>
  <c r="C78" i="109"/>
  <c r="L78" s="1"/>
  <c r="AZ1302" i="83"/>
  <c r="AZ1034"/>
  <c r="BI8"/>
  <c r="M4" s="1"/>
  <c r="AX8"/>
  <c r="K4" s="1"/>
  <c r="AN8"/>
  <c r="I5" s="1"/>
  <c r="AM8"/>
  <c r="I4" s="1"/>
  <c r="P1374" i="69"/>
  <c r="G1374" s="1"/>
  <c r="AC8" i="83"/>
  <c r="G5" s="1"/>
  <c r="BV446"/>
  <c r="AO446"/>
  <c r="AD446"/>
  <c r="AZ882"/>
  <c r="BV882"/>
  <c r="BK882"/>
  <c r="BV1212"/>
  <c r="AO1212"/>
  <c r="AO1294"/>
  <c r="BV1294"/>
  <c r="AD1294"/>
  <c r="BV516"/>
  <c r="AO516"/>
  <c r="AD516"/>
  <c r="BV392"/>
  <c r="AO392"/>
  <c r="AZ392"/>
  <c r="BK392"/>
  <c r="AD648"/>
  <c r="AO648"/>
  <c r="AZ648"/>
  <c r="BK736"/>
  <c r="AZ736"/>
  <c r="BV736"/>
  <c r="AD736"/>
  <c r="BV180"/>
  <c r="AZ180"/>
  <c r="AD180"/>
  <c r="BK180"/>
  <c r="AO180"/>
  <c r="AZ264"/>
  <c r="BV264"/>
  <c r="AD264"/>
  <c r="BK264"/>
  <c r="P660" i="69"/>
  <c r="G660" s="1"/>
  <c r="T662" i="83"/>
  <c r="G662" s="1"/>
  <c r="D504"/>
  <c r="AA504" s="1"/>
  <c r="D502" i="82"/>
  <c r="AD204" i="83"/>
  <c r="AZ204"/>
  <c r="BK204"/>
  <c r="D726" i="69"/>
  <c r="D728" i="83"/>
  <c r="AA728" s="1"/>
  <c r="D726" i="82"/>
  <c r="C270"/>
  <c r="C272" i="83"/>
  <c r="C270" i="69"/>
  <c r="AZ168" i="83"/>
  <c r="AD168"/>
  <c r="BK168"/>
  <c r="AO168"/>
  <c r="E250" i="82"/>
  <c r="A250" s="1"/>
  <c r="A251" s="1"/>
  <c r="E250" i="69"/>
  <c r="A250" s="1"/>
  <c r="A251" s="1"/>
  <c r="E252" i="83"/>
  <c r="A252" s="1"/>
  <c r="A253" s="1"/>
  <c r="E346" i="69"/>
  <c r="A346" s="1"/>
  <c r="A347" s="1"/>
  <c r="E348" i="83"/>
  <c r="A348" s="1"/>
  <c r="A349" s="1"/>
  <c r="E346" i="82"/>
  <c r="A346" s="1"/>
  <c r="A347" s="1"/>
  <c r="C416" i="69"/>
  <c r="C416" i="82"/>
  <c r="E710"/>
  <c r="A710" s="1"/>
  <c r="A711" s="1"/>
  <c r="E710" i="69"/>
  <c r="A710" s="1"/>
  <c r="A711" s="1"/>
  <c r="E712" i="83"/>
  <c r="A712" s="1"/>
  <c r="A713" s="1"/>
  <c r="E322" i="82"/>
  <c r="A322" s="1"/>
  <c r="A323" s="1"/>
  <c r="E324" i="83"/>
  <c r="A324" s="1"/>
  <c r="A325" s="1"/>
  <c r="C470"/>
  <c r="C468" i="69"/>
  <c r="C468" i="82"/>
  <c r="C684" i="83"/>
  <c r="C682" i="69"/>
  <c r="C682" i="82"/>
  <c r="P184" i="69"/>
  <c r="G184" s="1"/>
  <c r="T186" i="83"/>
  <c r="G186" s="1"/>
  <c r="P184" i="82"/>
  <c r="G184" s="1"/>
  <c r="P212" i="69"/>
  <c r="G212" s="1"/>
  <c r="P212" i="82"/>
  <c r="G212" s="1"/>
  <c r="C182" i="69"/>
  <c r="C184" i="83"/>
  <c r="C182" i="82"/>
  <c r="D626" i="83"/>
  <c r="AA626" s="1"/>
  <c r="D624" i="69"/>
  <c r="D624" i="82"/>
  <c r="C942" i="69"/>
  <c r="C944" i="83"/>
  <c r="C942" i="82"/>
  <c r="P944" i="69"/>
  <c r="G944" s="1"/>
  <c r="T946" i="83"/>
  <c r="G946" s="1"/>
  <c r="C812" i="82"/>
  <c r="C812" i="69"/>
  <c r="C814" i="83"/>
  <c r="D692" i="86"/>
  <c r="I693" i="70"/>
  <c r="E694" i="56"/>
  <c r="E2089" i="40"/>
  <c r="C685" i="70"/>
  <c r="C684" i="86"/>
  <c r="C2073" i="40"/>
  <c r="C686" i="56"/>
  <c r="C708" i="84"/>
  <c r="E683" i="86"/>
  <c r="B683" s="1"/>
  <c r="O684" i="70"/>
  <c r="B684" s="1"/>
  <c r="B682" i="40"/>
  <c r="F707" i="84"/>
  <c r="B707" s="1"/>
  <c r="F2071" i="40"/>
  <c r="D2053"/>
  <c r="S674" i="86"/>
  <c r="U675" i="70"/>
  <c r="R676" i="56"/>
  <c r="L671" i="88"/>
  <c r="L698" i="84"/>
  <c r="G673" i="56"/>
  <c r="A673" s="1"/>
  <c r="E671" i="86"/>
  <c r="B671" s="1"/>
  <c r="B670" i="40"/>
  <c r="F2047"/>
  <c r="F695" i="84"/>
  <c r="B695" s="1"/>
  <c r="D668" i="88"/>
  <c r="B668" s="1"/>
  <c r="AD434" i="83"/>
  <c r="AZ434"/>
  <c r="P1086" i="82"/>
  <c r="G1086" s="1"/>
  <c r="P1086" i="69"/>
  <c r="G1086" s="1"/>
  <c r="T894" i="83"/>
  <c r="G894" s="1"/>
  <c r="P892" i="82"/>
  <c r="G892" s="1"/>
  <c r="C956" i="83"/>
  <c r="C954" i="69"/>
  <c r="C1076" i="82"/>
  <c r="C1078" i="83"/>
  <c r="AO1232"/>
  <c r="BK1232"/>
  <c r="AZ1232"/>
  <c r="T974"/>
  <c r="G974" s="1"/>
  <c r="P972" i="82"/>
  <c r="G972" s="1"/>
  <c r="AZ780" i="83"/>
  <c r="BK780"/>
  <c r="AD786"/>
  <c r="BV786"/>
  <c r="AZ786"/>
  <c r="BV36"/>
  <c r="BK36"/>
  <c r="AD36"/>
  <c r="BK426"/>
  <c r="AZ426"/>
  <c r="BK314"/>
  <c r="BV314"/>
  <c r="AO202"/>
  <c r="BV202"/>
  <c r="BK1074"/>
  <c r="AO1074"/>
  <c r="AZ1074"/>
  <c r="C1024"/>
  <c r="C1022" i="82"/>
  <c r="P1292"/>
  <c r="G1292" s="1"/>
  <c r="P1292" i="69"/>
  <c r="G1292" s="1"/>
  <c r="AZ702" i="83"/>
  <c r="BV702"/>
  <c r="AO714"/>
  <c r="AD714"/>
  <c r="BK714"/>
  <c r="C722"/>
  <c r="C720" i="69"/>
  <c r="T1186" i="83"/>
  <c r="G1186" s="1"/>
  <c r="P1184" i="82"/>
  <c r="G1184" s="1"/>
  <c r="P1184" i="69"/>
  <c r="G1184" s="1"/>
  <c r="E960" i="82"/>
  <c r="A960" s="1"/>
  <c r="A961" s="1"/>
  <c r="E962" i="83"/>
  <c r="A962" s="1"/>
  <c r="A963" s="1"/>
  <c r="AZ986"/>
  <c r="AD986"/>
  <c r="BV986"/>
  <c r="BK986"/>
  <c r="AO986"/>
  <c r="AO746"/>
  <c r="BK746"/>
  <c r="AZ746"/>
  <c r="AD746"/>
  <c r="BV746"/>
  <c r="T1328"/>
  <c r="G1328" s="1"/>
  <c r="P1326" i="69"/>
  <c r="G1326" s="1"/>
  <c r="BK1100" i="83"/>
  <c r="AZ1100"/>
  <c r="AO1100"/>
  <c r="BV1100"/>
  <c r="AD796"/>
  <c r="AZ796"/>
  <c r="AO796"/>
  <c r="BK814"/>
  <c r="AZ814"/>
  <c r="BV814"/>
  <c r="AD814"/>
  <c r="AO814"/>
  <c r="AO604"/>
  <c r="BV604"/>
  <c r="BK604"/>
  <c r="BV884"/>
  <c r="BK884"/>
  <c r="AO884"/>
  <c r="AD884"/>
  <c r="AZ884"/>
  <c r="AO186"/>
  <c r="AD186"/>
  <c r="BV186"/>
  <c r="BK186"/>
  <c r="BV470"/>
  <c r="AD470"/>
  <c r="AO470"/>
  <c r="BK470"/>
  <c r="BV42"/>
  <c r="AO42"/>
  <c r="AD60"/>
  <c r="BV60"/>
  <c r="AO60"/>
  <c r="T234"/>
  <c r="G234" s="1"/>
  <c r="P232" i="82"/>
  <c r="G232" s="1"/>
  <c r="D764" i="69"/>
  <c r="D766" i="83"/>
  <c r="AA766" s="1"/>
  <c r="D764" i="82"/>
  <c r="D206" i="69"/>
  <c r="D206" i="82"/>
  <c r="D208" i="83"/>
  <c r="AA208" s="1"/>
  <c r="E500" i="69"/>
  <c r="A500" s="1"/>
  <c r="A501" s="1"/>
  <c r="E500" i="82"/>
  <c r="A500" s="1"/>
  <c r="A501" s="1"/>
  <c r="P250"/>
  <c r="G250" s="1"/>
  <c r="T252" i="83"/>
  <c r="G252" s="1"/>
  <c r="P250" i="69"/>
  <c r="G250" s="1"/>
  <c r="C582"/>
  <c r="C584" i="83"/>
  <c r="C582" i="82"/>
  <c r="E504" i="69"/>
  <c r="A504" s="1"/>
  <c r="A505" s="1"/>
  <c r="E504" i="82"/>
  <c r="A504" s="1"/>
  <c r="A505" s="1"/>
  <c r="C528" i="83"/>
  <c r="C526" i="82"/>
  <c r="E362" i="69"/>
  <c r="A362" s="1"/>
  <c r="A363" s="1"/>
  <c r="E362" i="82"/>
  <c r="A362" s="1"/>
  <c r="A363" s="1"/>
  <c r="BV582" i="83"/>
  <c r="AZ582"/>
  <c r="AO582"/>
  <c r="T602"/>
  <c r="G602" s="1"/>
  <c r="P600" i="82"/>
  <c r="G600" s="1"/>
  <c r="D484" i="69"/>
  <c r="D486" i="83"/>
  <c r="AA486" s="1"/>
  <c r="D484" i="82"/>
  <c r="E68" i="83"/>
  <c r="A68" s="1"/>
  <c r="A69" s="1"/>
  <c r="E66" i="82"/>
  <c r="A66" s="1"/>
  <c r="A67" s="1"/>
  <c r="E66" i="69"/>
  <c r="A66" s="1"/>
  <c r="A67" s="1"/>
  <c r="P88" i="82"/>
  <c r="G88" s="1"/>
  <c r="T90" i="83"/>
  <c r="G90" s="1"/>
  <c r="P44" i="69"/>
  <c r="G44" s="1"/>
  <c r="P44" i="82"/>
  <c r="G44" s="1"/>
  <c r="T46" i="83"/>
  <c r="G46" s="1"/>
  <c r="E82" i="69"/>
  <c r="A82" s="1"/>
  <c r="A83" s="1"/>
  <c r="E82" i="82"/>
  <c r="A82" s="1"/>
  <c r="A83" s="1"/>
  <c r="E84" i="83"/>
  <c r="A84" s="1"/>
  <c r="A85" s="1"/>
  <c r="C1218"/>
  <c r="C1216" i="82"/>
  <c r="C1216" i="69"/>
  <c r="C689" i="88"/>
  <c r="C2089" i="40"/>
  <c r="C692" i="86"/>
  <c r="C693" i="70"/>
  <c r="C694" i="56"/>
  <c r="C716" i="84"/>
  <c r="O692" i="70"/>
  <c r="B692" s="1"/>
  <c r="D688" i="88"/>
  <c r="B688" s="1"/>
  <c r="G693" i="56"/>
  <c r="A693" s="1"/>
  <c r="F715" i="84"/>
  <c r="B715" s="1"/>
  <c r="F2087" i="40"/>
  <c r="B690"/>
  <c r="E691" i="86"/>
  <c r="B691" s="1"/>
  <c r="C684" i="56"/>
  <c r="C706" i="84"/>
  <c r="C679" i="88"/>
  <c r="C683" i="70"/>
  <c r="G678" i="56"/>
  <c r="A678" s="1"/>
  <c r="F2057" i="40"/>
  <c r="F700" i="84"/>
  <c r="B700" s="1"/>
  <c r="D673" i="88"/>
  <c r="B673" s="1"/>
  <c r="O677" i="70"/>
  <c r="B677" s="1"/>
  <c r="L555" i="88"/>
  <c r="R560" i="56"/>
  <c r="U559" i="70"/>
  <c r="D1821" i="40"/>
  <c r="S558" i="86"/>
  <c r="C558" i="56"/>
  <c r="C553" i="88"/>
  <c r="C580" i="84"/>
  <c r="C557" i="70"/>
  <c r="C1817" i="40"/>
  <c r="C556" i="86"/>
  <c r="C579" i="84"/>
  <c r="C557" i="56"/>
  <c r="C556" i="70"/>
  <c r="C1815" i="40"/>
  <c r="C555" i="86"/>
  <c r="P1124" i="82"/>
  <c r="G1124" s="1"/>
  <c r="P1124" i="69"/>
  <c r="G1124" s="1"/>
  <c r="AO812" i="83"/>
  <c r="AZ812"/>
  <c r="BK812"/>
  <c r="D24" i="82"/>
  <c r="D24" i="69"/>
  <c r="E1016" i="82"/>
  <c r="A1016" s="1"/>
  <c r="A1017" s="1"/>
  <c r="E1018" i="83"/>
  <c r="A1018" s="1"/>
  <c r="A1019" s="1"/>
  <c r="E816" i="82"/>
  <c r="A816" s="1"/>
  <c r="A817" s="1"/>
  <c r="E818" i="83"/>
  <c r="A818" s="1"/>
  <c r="A819" s="1"/>
  <c r="E818" i="82"/>
  <c r="A818" s="1"/>
  <c r="A819" s="1"/>
  <c r="E820" i="83"/>
  <c r="A820" s="1"/>
  <c r="A821" s="1"/>
  <c r="BK18"/>
  <c r="AO18"/>
  <c r="AO710"/>
  <c r="BV710"/>
  <c r="AZ276"/>
  <c r="BK276"/>
  <c r="AD276"/>
  <c r="AZ636"/>
  <c r="AD636"/>
  <c r="BV636"/>
  <c r="BK16"/>
  <c r="AD16"/>
  <c r="D182"/>
  <c r="AA182" s="1"/>
  <c r="D180" i="69"/>
  <c r="I4" i="70"/>
  <c r="C4"/>
  <c r="BK1238" i="83"/>
  <c r="AO1238"/>
  <c r="AO874"/>
  <c r="BK874"/>
  <c r="AD874"/>
  <c r="C1066" i="69"/>
  <c r="C1068" i="83"/>
  <c r="E1358" i="69"/>
  <c r="A1358" s="1"/>
  <c r="A1359" s="1"/>
  <c r="E1358" i="82"/>
  <c r="A1358" s="1"/>
  <c r="A1359" s="1"/>
  <c r="E1360" i="83"/>
  <c r="A1360" s="1"/>
  <c r="A1361" s="1"/>
  <c r="C1360" i="69"/>
  <c r="C1362" i="83"/>
  <c r="BV1130"/>
  <c r="AD1130"/>
  <c r="AD244"/>
  <c r="AZ244"/>
  <c r="AO244"/>
  <c r="D1128" i="82"/>
  <c r="D1128" i="69"/>
  <c r="D724" i="83"/>
  <c r="AA724" s="1"/>
  <c r="D722" i="69"/>
  <c r="D722" i="82"/>
  <c r="AO1082" i="83"/>
  <c r="BK1082"/>
  <c r="AD1082"/>
  <c r="AO1084"/>
  <c r="BK1084"/>
  <c r="BV1084"/>
  <c r="C1000" i="82"/>
  <c r="C1000" i="69"/>
  <c r="C1002" i="83"/>
  <c r="AZ908"/>
  <c r="BK908"/>
  <c r="BV818"/>
  <c r="AZ818"/>
  <c r="AO818"/>
  <c r="E942" i="82"/>
  <c r="A942" s="1"/>
  <c r="A943" s="1"/>
  <c r="E944" i="83"/>
  <c r="A944" s="1"/>
  <c r="A945" s="1"/>
  <c r="D978" i="82"/>
  <c r="D980" i="83"/>
  <c r="AA980" s="1"/>
  <c r="C1322" i="69"/>
  <c r="C1324" i="83"/>
  <c r="C1346" i="82"/>
  <c r="C1346" i="69"/>
  <c r="D1294"/>
  <c r="D1294" i="82"/>
  <c r="E1112" i="83"/>
  <c r="A1112" s="1"/>
  <c r="A1113" s="1"/>
  <c r="E1110" i="69"/>
  <c r="A1110" s="1"/>
  <c r="A1111" s="1"/>
  <c r="BK1146" i="83"/>
  <c r="BV1146"/>
  <c r="AD1146"/>
  <c r="BV852"/>
  <c r="BK852"/>
  <c r="AZ852"/>
  <c r="AO852"/>
  <c r="AD852"/>
  <c r="AO826"/>
  <c r="AD826"/>
  <c r="BV826"/>
  <c r="AD238"/>
  <c r="AO238"/>
  <c r="BV238"/>
  <c r="BK354"/>
  <c r="BV354"/>
  <c r="AO354"/>
  <c r="AZ930"/>
  <c r="BV930"/>
  <c r="AO1370"/>
  <c r="BK1370"/>
  <c r="AD1370"/>
  <c r="BK1052"/>
  <c r="AD1052"/>
  <c r="AZ1104"/>
  <c r="BV1104"/>
  <c r="BK1104"/>
  <c r="AD1104"/>
  <c r="AO266"/>
  <c r="BK266"/>
  <c r="BV266"/>
  <c r="AO600"/>
  <c r="AZ600"/>
  <c r="BV600"/>
  <c r="BK600"/>
  <c r="AD900"/>
  <c r="BK900"/>
  <c r="BV900"/>
  <c r="AD466"/>
  <c r="AO466"/>
  <c r="AZ466"/>
  <c r="BV466"/>
  <c r="AZ150"/>
  <c r="AO150"/>
  <c r="BK150"/>
  <c r="E12"/>
  <c r="A12" s="1"/>
  <c r="A13" s="1"/>
  <c r="E10" i="69"/>
  <c r="A10" s="1"/>
  <c r="A11" s="1"/>
  <c r="E10" i="82"/>
  <c r="A10" s="1"/>
  <c r="A11" s="1"/>
  <c r="AO368" i="83"/>
  <c r="BV368"/>
  <c r="BK368"/>
  <c r="AD368"/>
  <c r="E412" i="82"/>
  <c r="A412" s="1"/>
  <c r="A413" s="1"/>
  <c r="E414" i="83"/>
  <c r="A414" s="1"/>
  <c r="A415" s="1"/>
  <c r="E412" i="69"/>
  <c r="A412" s="1"/>
  <c r="A413" s="1"/>
  <c r="P482" i="82"/>
  <c r="G482" s="1"/>
  <c r="P482" i="69"/>
  <c r="G482" s="1"/>
  <c r="D530" i="83"/>
  <c r="AA530" s="1"/>
  <c r="D528" i="82"/>
  <c r="E452"/>
  <c r="A452" s="1"/>
  <c r="A453" s="1"/>
  <c r="E454" i="83"/>
  <c r="A454" s="1"/>
  <c r="A455" s="1"/>
  <c r="T178"/>
  <c r="G178" s="1"/>
  <c r="P176" i="69"/>
  <c r="G176" s="1"/>
  <c r="E390" i="83"/>
  <c r="A390" s="1"/>
  <c r="A391" s="1"/>
  <c r="E388" i="69"/>
  <c r="A388" s="1"/>
  <c r="A389" s="1"/>
  <c r="P318" i="82"/>
  <c r="G318" s="1"/>
  <c r="T320" i="83"/>
  <c r="G320" s="1"/>
  <c r="D772" i="82"/>
  <c r="D774" i="83"/>
  <c r="AA774" s="1"/>
  <c r="D772" i="69"/>
  <c r="P648"/>
  <c r="G648" s="1"/>
  <c r="P648" i="82"/>
  <c r="G648" s="1"/>
  <c r="T650" i="83"/>
  <c r="G650" s="1"/>
  <c r="C158" i="82"/>
  <c r="C158" i="69"/>
  <c r="C160" i="83"/>
  <c r="P294" i="69"/>
  <c r="G294" s="1"/>
  <c r="P294" i="82"/>
  <c r="G294" s="1"/>
  <c r="T296" i="83"/>
  <c r="G296" s="1"/>
  <c r="C530" i="82"/>
  <c r="C530" i="69"/>
  <c r="C778"/>
  <c r="C778" i="82"/>
  <c r="C780" i="83"/>
  <c r="E266"/>
  <c r="A266" s="1"/>
  <c r="A267" s="1"/>
  <c r="E264" i="69"/>
  <c r="A264" s="1"/>
  <c r="A265" s="1"/>
  <c r="E522" i="82"/>
  <c r="A522" s="1"/>
  <c r="A523" s="1"/>
  <c r="E522" i="69"/>
  <c r="A522" s="1"/>
  <c r="A523" s="1"/>
  <c r="AO518" i="83"/>
  <c r="AZ518"/>
  <c r="BK518"/>
  <c r="AD518"/>
  <c r="P618" i="69"/>
  <c r="G618" s="1"/>
  <c r="T620" i="83"/>
  <c r="G620" s="1"/>
  <c r="T624"/>
  <c r="G624" s="1"/>
  <c r="P622" i="82"/>
  <c r="G622" s="1"/>
  <c r="P642"/>
  <c r="G642" s="1"/>
  <c r="T644" i="83"/>
  <c r="G644" s="1"/>
  <c r="P642" i="69"/>
  <c r="G642" s="1"/>
  <c r="T664" i="83"/>
  <c r="G664" s="1"/>
  <c r="P662" i="82"/>
  <c r="G662" s="1"/>
  <c r="P662" i="69"/>
  <c r="G662" s="1"/>
  <c r="T684" i="83"/>
  <c r="G684" s="1"/>
  <c r="P682" i="82"/>
  <c r="G682" s="1"/>
  <c r="P690" i="69"/>
  <c r="G690" s="1"/>
  <c r="T692" i="83"/>
  <c r="G692" s="1"/>
  <c r="D76"/>
  <c r="AA76" s="1"/>
  <c r="D74" i="69"/>
  <c r="D74" i="82"/>
  <c r="D268" i="83"/>
  <c r="AA268" s="1"/>
  <c r="D266" i="82"/>
  <c r="D444" i="83"/>
  <c r="AA444" s="1"/>
  <c r="D442" i="69"/>
  <c r="D442" i="82"/>
  <c r="D482"/>
  <c r="D482" i="69"/>
  <c r="D646"/>
  <c r="D646" i="82"/>
  <c r="D672" i="83"/>
  <c r="AA672" s="1"/>
  <c r="D670" i="69"/>
  <c r="AD100" i="83"/>
  <c r="AZ100"/>
  <c r="BK100"/>
  <c r="BV100"/>
  <c r="AO100"/>
  <c r="D324"/>
  <c r="AA324" s="1"/>
  <c r="D322" i="69"/>
  <c r="D456" i="83"/>
  <c r="AA456" s="1"/>
  <c r="D454" i="82"/>
  <c r="D454" i="69"/>
  <c r="D596" i="83"/>
  <c r="AA596" s="1"/>
  <c r="D594" i="69"/>
  <c r="D594" i="82"/>
  <c r="D650" i="69"/>
  <c r="D652" i="83"/>
  <c r="AA652" s="1"/>
  <c r="E258" i="82"/>
  <c r="A258" s="1"/>
  <c r="A259" s="1"/>
  <c r="E260" i="83"/>
  <c r="A260" s="1"/>
  <c r="A261" s="1"/>
  <c r="E438" i="69"/>
  <c r="A438" s="1"/>
  <c r="A439" s="1"/>
  <c r="E438" i="82"/>
  <c r="A438" s="1"/>
  <c r="A439" s="1"/>
  <c r="E440" i="83"/>
  <c r="A440" s="1"/>
  <c r="A441" s="1"/>
  <c r="T580"/>
  <c r="G580" s="1"/>
  <c r="P578" i="69"/>
  <c r="G578" s="1"/>
  <c r="P578" i="82"/>
  <c r="G578" s="1"/>
  <c r="E170" i="69"/>
  <c r="A170" s="1"/>
  <c r="A171" s="1"/>
  <c r="E172" i="83"/>
  <c r="A172" s="1"/>
  <c r="A173" s="1"/>
  <c r="E170" i="82"/>
  <c r="A170" s="1"/>
  <c r="A171" s="1"/>
  <c r="P200"/>
  <c r="G200" s="1"/>
  <c r="T202" i="83"/>
  <c r="G202" s="1"/>
  <c r="P200" i="69"/>
  <c r="G200" s="1"/>
  <c r="P512" i="82"/>
  <c r="G512" s="1"/>
  <c r="T514" i="83"/>
  <c r="G514" s="1"/>
  <c r="P512" i="69"/>
  <c r="G512" s="1"/>
  <c r="C22" i="83"/>
  <c r="C20" i="69"/>
  <c r="C20" i="82"/>
  <c r="C212" i="69"/>
  <c r="C214" i="83"/>
  <c r="C212" i="82"/>
  <c r="T40" i="83"/>
  <c r="G40" s="1"/>
  <c r="P38" i="82"/>
  <c r="G38" s="1"/>
  <c r="C114" i="83"/>
  <c r="C112" i="82"/>
  <c r="C112" i="69"/>
  <c r="C190" i="83"/>
  <c r="C188" i="82"/>
  <c r="O732" i="69"/>
  <c r="F732" s="1"/>
  <c r="O732" i="82"/>
  <c r="F732" s="1"/>
  <c r="O290"/>
  <c r="F290" s="1"/>
  <c r="O290" i="69"/>
  <c r="F290" s="1"/>
  <c r="N716" i="82"/>
  <c r="N716" i="69"/>
  <c r="S718" i="83"/>
  <c r="S680"/>
  <c r="N678" i="69"/>
  <c r="N678" i="82"/>
  <c r="S674" i="83"/>
  <c r="N672" i="82"/>
  <c r="N672" i="69"/>
  <c r="S588" i="83"/>
  <c r="N586" i="69"/>
  <c r="N586" i="82"/>
  <c r="S582" i="83"/>
  <c r="N580" i="69"/>
  <c r="S554" i="83"/>
  <c r="N552" i="82"/>
  <c r="N552" i="69"/>
  <c r="AE778" i="83"/>
  <c r="AJ778"/>
  <c r="AF778"/>
  <c r="AH778"/>
  <c r="AG778"/>
  <c r="AI778"/>
  <c r="AI700"/>
  <c r="AJ700"/>
  <c r="AH700"/>
  <c r="AF700"/>
  <c r="AK700" s="1"/>
  <c r="AE700"/>
  <c r="AG700"/>
  <c r="AI696"/>
  <c r="AJ696"/>
  <c r="AF696"/>
  <c r="AH696"/>
  <c r="AG696"/>
  <c r="P762" i="69"/>
  <c r="G762" s="1"/>
  <c r="T764" i="83"/>
  <c r="G764" s="1"/>
  <c r="P762" i="82"/>
  <c r="G762" s="1"/>
  <c r="F404" i="111"/>
  <c r="E1469" i="40"/>
  <c r="E384" i="56"/>
  <c r="D382" i="86"/>
  <c r="I383" i="70"/>
  <c r="E381" i="86"/>
  <c r="B381" s="1"/>
  <c r="O382" i="70"/>
  <c r="B382" s="1"/>
  <c r="F405" i="84"/>
  <c r="B405" s="1"/>
  <c r="G383" i="56"/>
  <c r="A383" s="1"/>
  <c r="D378" i="88"/>
  <c r="B378" s="1"/>
  <c r="F1467" i="40"/>
  <c r="D378" i="113"/>
  <c r="B378" s="1"/>
  <c r="F1465" i="40"/>
  <c r="B379"/>
  <c r="O381" i="70"/>
  <c r="B381" s="1"/>
  <c r="E380" i="86"/>
  <c r="B380" s="1"/>
  <c r="D377" i="113"/>
  <c r="B377" s="1"/>
  <c r="D377" i="88"/>
  <c r="B377" s="1"/>
  <c r="F404" i="84"/>
  <c r="B404" s="1"/>
  <c r="T702" i="83"/>
  <c r="G702" s="1"/>
  <c r="P700" i="69"/>
  <c r="G700" s="1"/>
  <c r="P700" i="82"/>
  <c r="G700" s="1"/>
  <c r="C352" i="56"/>
  <c r="C347" i="88"/>
  <c r="C350" i="86"/>
  <c r="C374" i="84"/>
  <c r="C351" i="70"/>
  <c r="C1405" i="40"/>
  <c r="C372" i="111"/>
  <c r="D1357" i="40"/>
  <c r="S326" i="86"/>
  <c r="L323" i="88"/>
  <c r="U327" i="70"/>
  <c r="L350" i="84"/>
  <c r="R328" i="56"/>
  <c r="C1355" i="40"/>
  <c r="C325" i="86"/>
  <c r="C322" i="88"/>
  <c r="C326" i="70"/>
  <c r="C327" i="56"/>
  <c r="C349" i="84"/>
  <c r="C322" i="113"/>
  <c r="R326" i="56"/>
  <c r="S324" i="86"/>
  <c r="U325" i="70"/>
  <c r="M346" i="111"/>
  <c r="L321" i="88"/>
  <c r="F240" i="111"/>
  <c r="E1141" i="40"/>
  <c r="D218" i="86"/>
  <c r="E220" i="56"/>
  <c r="I219" i="70"/>
  <c r="F1135" i="40"/>
  <c r="D212" i="88"/>
  <c r="B212" s="1"/>
  <c r="G217" i="56"/>
  <c r="A217" s="1"/>
  <c r="E215" i="86"/>
  <c r="B215" s="1"/>
  <c r="O216" i="70"/>
  <c r="B216" s="1"/>
  <c r="F239" i="84"/>
  <c r="B239" s="1"/>
  <c r="I237" i="111"/>
  <c r="B237" s="1"/>
  <c r="B214" i="40"/>
  <c r="C203" i="88"/>
  <c r="C206" i="86"/>
  <c r="C230" i="84"/>
  <c r="C208" i="56"/>
  <c r="C207" i="70"/>
  <c r="C203" i="113"/>
  <c r="C1117" i="40"/>
  <c r="R206" i="56"/>
  <c r="S204" i="86"/>
  <c r="U205" i="70"/>
  <c r="D1113" i="40"/>
  <c r="L201" i="88"/>
  <c r="L228" i="84"/>
  <c r="P382" i="69"/>
  <c r="G382" s="1"/>
  <c r="T384" i="83"/>
  <c r="G384" s="1"/>
  <c r="P382" i="82"/>
  <c r="G382" s="1"/>
  <c r="O194" i="70"/>
  <c r="B194" s="1"/>
  <c r="B192" i="40"/>
  <c r="E193" i="86"/>
  <c r="B193" s="1"/>
  <c r="F217" i="84"/>
  <c r="B217" s="1"/>
  <c r="D190" i="88"/>
  <c r="B190" s="1"/>
  <c r="F1091" i="40"/>
  <c r="I215" i="111"/>
  <c r="B215" s="1"/>
  <c r="G195" i="56"/>
  <c r="A195" s="1"/>
  <c r="C1089" i="40"/>
  <c r="C192" i="86"/>
  <c r="C216" i="84"/>
  <c r="C193" i="70"/>
  <c r="C214" i="111"/>
  <c r="C189" i="113"/>
  <c r="C194" i="56"/>
  <c r="F213" i="111"/>
  <c r="I192" i="70"/>
  <c r="E193" i="56"/>
  <c r="D191" i="86"/>
  <c r="E1087" i="40"/>
  <c r="S190" i="86"/>
  <c r="R192" i="56"/>
  <c r="L214" i="84"/>
  <c r="D1085" i="40"/>
  <c r="L187" i="88"/>
  <c r="F139" i="111"/>
  <c r="E939" i="40"/>
  <c r="D117" i="86"/>
  <c r="I118" i="70"/>
  <c r="E119" i="56"/>
  <c r="B115" i="40"/>
  <c r="D113" i="88"/>
  <c r="B113" s="1"/>
  <c r="E116" i="86"/>
  <c r="B116" s="1"/>
  <c r="G118" i="56"/>
  <c r="A118" s="1"/>
  <c r="F140" i="84"/>
  <c r="B140" s="1"/>
  <c r="O117" i="70"/>
  <c r="B117" s="1"/>
  <c r="I138" i="111"/>
  <c r="B138" s="1"/>
  <c r="F937" i="40"/>
  <c r="D110" i="88"/>
  <c r="B110" s="1"/>
  <c r="E113" i="86"/>
  <c r="B113" s="1"/>
  <c r="F931" i="40"/>
  <c r="F137" i="84"/>
  <c r="B137" s="1"/>
  <c r="O114" i="70"/>
  <c r="B114" s="1"/>
  <c r="G115" i="56"/>
  <c r="A115" s="1"/>
  <c r="B112" i="40"/>
  <c r="I135" i="111"/>
  <c r="B135" s="1"/>
  <c r="B70" i="40"/>
  <c r="O72" i="70"/>
  <c r="B72" s="1"/>
  <c r="F847" i="40"/>
  <c r="D68" i="88"/>
  <c r="B68" s="1"/>
  <c r="E71" i="86"/>
  <c r="B71" s="1"/>
  <c r="F95" i="84"/>
  <c r="B95" s="1"/>
  <c r="D68" i="113"/>
  <c r="B68" s="1"/>
  <c r="C56" i="70"/>
  <c r="C815" i="40"/>
  <c r="C79" i="84"/>
  <c r="C52" i="88"/>
  <c r="L70" i="84"/>
  <c r="U47" i="70"/>
  <c r="L43" i="88"/>
  <c r="S46" i="86"/>
  <c r="M68" i="111"/>
  <c r="F67"/>
  <c r="E47" i="56"/>
  <c r="D45" i="86"/>
  <c r="E795" i="40"/>
  <c r="D38" i="88"/>
  <c r="B38" s="1"/>
  <c r="E41" i="86"/>
  <c r="B41" s="1"/>
  <c r="F65" i="84"/>
  <c r="B65" s="1"/>
  <c r="F787" i="40"/>
  <c r="G43" i="56"/>
  <c r="A43" s="1"/>
  <c r="B40" i="40"/>
  <c r="D38" i="113"/>
  <c r="B38" s="1"/>
  <c r="L37" i="88"/>
  <c r="R42" i="56"/>
  <c r="L64" i="84"/>
  <c r="U41" i="70"/>
  <c r="S40" i="86"/>
  <c r="D785" i="40"/>
  <c r="F759"/>
  <c r="O28" i="70"/>
  <c r="B28" s="1"/>
  <c r="G29" i="56"/>
  <c r="A29" s="1"/>
  <c r="B26" i="40"/>
  <c r="D24" i="88"/>
  <c r="B24" s="1"/>
  <c r="D24" i="113"/>
  <c r="B24" s="1"/>
  <c r="E27" i="86"/>
  <c r="B27" s="1"/>
  <c r="F51" i="84"/>
  <c r="B51" s="1"/>
  <c r="F49"/>
  <c r="B49" s="1"/>
  <c r="O26" i="70"/>
  <c r="B26" s="1"/>
  <c r="E25" i="86"/>
  <c r="B25" s="1"/>
  <c r="B24" i="40"/>
  <c r="D22" i="88"/>
  <c r="B22" s="1"/>
  <c r="G27" i="56"/>
  <c r="A27" s="1"/>
  <c r="F755" i="40"/>
  <c r="I47" i="111"/>
  <c r="B47" s="1"/>
  <c r="F48" i="84"/>
  <c r="B48" s="1"/>
  <c r="E24" i="86"/>
  <c r="B24" s="1"/>
  <c r="O25" i="70"/>
  <c r="B25" s="1"/>
  <c r="D21" i="88"/>
  <c r="B21" s="1"/>
  <c r="B23" i="40"/>
  <c r="I46" i="111"/>
  <c r="B46" s="1"/>
  <c r="F753" i="40"/>
  <c r="O15" i="70"/>
  <c r="B15" s="1"/>
  <c r="G16" i="56"/>
  <c r="A16" s="1"/>
  <c r="D11" i="88"/>
  <c r="B11" s="1"/>
  <c r="B13" i="40"/>
  <c r="F38" i="84"/>
  <c r="B38" s="1"/>
  <c r="F733" i="40"/>
  <c r="D11" i="113"/>
  <c r="B11" s="1"/>
  <c r="F37" i="84"/>
  <c r="B37" s="1"/>
  <c r="E13" i="86"/>
  <c r="B13" s="1"/>
  <c r="D10" i="88"/>
  <c r="B10" s="1"/>
  <c r="G15" i="56"/>
  <c r="A15" s="1"/>
  <c r="O14" i="70"/>
  <c r="B14" s="1"/>
  <c r="D10" i="113"/>
  <c r="B10" s="1"/>
  <c r="B12" i="40"/>
  <c r="AV16" i="83"/>
  <c r="AQ1411"/>
  <c r="I1411" s="1"/>
  <c r="R111" i="116" s="1"/>
  <c r="F111" s="1"/>
  <c r="AV12" i="83"/>
  <c r="AU1415"/>
  <c r="I1415" s="1"/>
  <c r="R115" i="116" s="1"/>
  <c r="F115" s="1"/>
  <c r="BG14" i="83"/>
  <c r="BB1411"/>
  <c r="K1411" s="1"/>
  <c r="R167" i="116" s="1"/>
  <c r="F167" s="1"/>
  <c r="BX1411" i="83"/>
  <c r="O1411" s="1"/>
  <c r="R276" i="116" s="1"/>
  <c r="F276" s="1"/>
  <c r="CC10" i="83"/>
  <c r="F53" i="111"/>
  <c r="D31" i="86"/>
  <c r="I32" i="70"/>
  <c r="E33" i="56"/>
  <c r="E767" i="40"/>
  <c r="AE320" i="83"/>
  <c r="AJ320"/>
  <c r="AH320"/>
  <c r="AG320"/>
  <c r="AF320"/>
  <c r="AK320" s="1"/>
  <c r="AH180"/>
  <c r="AG180"/>
  <c r="AJ180"/>
  <c r="AF180"/>
  <c r="AK180" s="1"/>
  <c r="AE148"/>
  <c r="AJ148"/>
  <c r="AH148"/>
  <c r="AI148"/>
  <c r="AF148"/>
  <c r="AK148" s="1"/>
  <c r="AG110"/>
  <c r="AE110"/>
  <c r="AI110"/>
  <c r="AH110"/>
  <c r="AF110"/>
  <c r="AJ110"/>
  <c r="AF100"/>
  <c r="AK100" s="1"/>
  <c r="AE100"/>
  <c r="AI100"/>
  <c r="AJ100"/>
  <c r="AE96"/>
  <c r="AH96"/>
  <c r="AI96"/>
  <c r="AF96"/>
  <c r="AJ96"/>
  <c r="AG96"/>
  <c r="AE80"/>
  <c r="AH80"/>
  <c r="AG80"/>
  <c r="AI80"/>
  <c r="AF80"/>
  <c r="AJ80"/>
  <c r="AE72"/>
  <c r="AG72"/>
  <c r="AJ72"/>
  <c r="AF72"/>
  <c r="AH72"/>
  <c r="AI72"/>
  <c r="F719" i="40"/>
  <c r="O8" i="70"/>
  <c r="B8" s="1"/>
  <c r="E7" i="86"/>
  <c r="B7" s="1"/>
  <c r="G9" i="56"/>
  <c r="A9" s="1"/>
  <c r="D4" i="88"/>
  <c r="B4" s="1"/>
  <c r="F31" i="84"/>
  <c r="B31" s="1"/>
  <c r="B6" i="40"/>
  <c r="I29" i="111"/>
  <c r="B29" s="1"/>
  <c r="AI1228" i="83"/>
  <c r="AF1228"/>
  <c r="AJ1228"/>
  <c r="AH1228"/>
  <c r="AE1228"/>
  <c r="AJ1220"/>
  <c r="AE1220"/>
  <c r="AI1220"/>
  <c r="AG1220"/>
  <c r="AF1220"/>
  <c r="AH1220"/>
  <c r="AF1212"/>
  <c r="AG1212"/>
  <c r="AH1212"/>
  <c r="AI1212"/>
  <c r="AJ1212"/>
  <c r="AE1212"/>
  <c r="AG1126"/>
  <c r="AE1126"/>
  <c r="AH1126"/>
  <c r="AI1126"/>
  <c r="AF1126"/>
  <c r="AJ1126"/>
  <c r="AG1098"/>
  <c r="AI1098"/>
  <c r="AH1098"/>
  <c r="AE1098"/>
  <c r="AF1098"/>
  <c r="AK1098" s="1"/>
  <c r="AG1090"/>
  <c r="AJ1090"/>
  <c r="AE1090"/>
  <c r="AI1090"/>
  <c r="AF1090"/>
  <c r="AE1082"/>
  <c r="AH1082"/>
  <c r="AF1082"/>
  <c r="AJ1082"/>
  <c r="AI1082"/>
  <c r="AG1082"/>
  <c r="AG1014"/>
  <c r="AF1014"/>
  <c r="AI1014"/>
  <c r="AJ1014"/>
  <c r="AE1014"/>
  <c r="AH1014"/>
  <c r="AJ966"/>
  <c r="AH966"/>
  <c r="AI966"/>
  <c r="AE966"/>
  <c r="AG966"/>
  <c r="AF966"/>
  <c r="AK966" s="1"/>
  <c r="AG832"/>
  <c r="AE832"/>
  <c r="AJ832"/>
  <c r="AH832"/>
  <c r="AF832"/>
  <c r="AI832"/>
  <c r="AF822"/>
  <c r="AJ822"/>
  <c r="AG822"/>
  <c r="AI822"/>
  <c r="AH822"/>
  <c r="AE822"/>
  <c r="AE814"/>
  <c r="AG814"/>
  <c r="AF814"/>
  <c r="AJ814"/>
  <c r="AH814"/>
  <c r="AI814"/>
  <c r="AG808"/>
  <c r="AE808"/>
  <c r="AI808"/>
  <c r="AF808"/>
  <c r="AJ808"/>
  <c r="AH808"/>
  <c r="AJ798"/>
  <c r="AI798"/>
  <c r="AG798"/>
  <c r="AE798"/>
  <c r="AH798"/>
  <c r="AF798"/>
  <c r="D502" i="69"/>
  <c r="BK1294" i="83"/>
  <c r="AK1032"/>
  <c r="BK516"/>
  <c r="BV168"/>
  <c r="AD882"/>
  <c r="C696" i="84"/>
  <c r="P706" i="40"/>
  <c r="AD708" i="83"/>
  <c r="AO350"/>
  <c r="AD970"/>
  <c r="AO970"/>
  <c r="AD64"/>
  <c r="K43" i="110"/>
  <c r="J35"/>
  <c r="J33"/>
  <c r="J18"/>
  <c r="L5"/>
  <c r="O3" s="1"/>
  <c r="E23" i="109"/>
  <c r="E38"/>
  <c r="C90"/>
  <c r="L90" s="1"/>
  <c r="N38"/>
  <c r="M165" i="116"/>
  <c r="B166"/>
  <c r="G15" i="109"/>
  <c r="C67"/>
  <c r="L67" s="1"/>
  <c r="G14"/>
  <c r="A233"/>
  <c r="I81"/>
  <c r="J81" s="1"/>
  <c r="N29"/>
  <c r="A131"/>
  <c r="A148"/>
  <c r="E46"/>
  <c r="H47"/>
  <c r="C99" s="1"/>
  <c r="L99" s="1"/>
  <c r="F46"/>
  <c r="E45" i="110"/>
  <c r="M15" i="109"/>
  <c r="A67"/>
  <c r="K220" s="1"/>
  <c r="E43" i="110"/>
  <c r="M46" i="109"/>
  <c r="E18" i="110"/>
  <c r="G47" i="109"/>
  <c r="F47"/>
  <c r="AO680" i="83"/>
  <c r="BV680"/>
  <c r="BV1074"/>
  <c r="BV434"/>
  <c r="D706" i="69"/>
  <c r="D846" i="83"/>
  <c r="AA846" s="1"/>
  <c r="AO780"/>
  <c r="AZ350"/>
  <c r="AD1232"/>
  <c r="AZ526"/>
  <c r="AD202"/>
  <c r="AO786"/>
  <c r="C954" i="82"/>
  <c r="BV426" i="83"/>
  <c r="AO434"/>
  <c r="E824"/>
  <c r="A824" s="1"/>
  <c r="A825" s="1"/>
  <c r="D800"/>
  <c r="AA800" s="1"/>
  <c r="AZ810"/>
  <c r="AZ1382"/>
  <c r="BV1304"/>
  <c r="D706" i="82"/>
  <c r="AK460" i="83"/>
  <c r="AK494"/>
  <c r="BV12"/>
  <c r="AD1100"/>
  <c r="E502"/>
  <c r="A502" s="1"/>
  <c r="A503" s="1"/>
  <c r="BV204"/>
  <c r="E666" i="69"/>
  <c r="A666" s="1"/>
  <c r="A667" s="1"/>
  <c r="E250" i="83"/>
  <c r="A250" s="1"/>
  <c r="A251" s="1"/>
  <c r="AD526"/>
  <c r="AZ1294"/>
  <c r="T208"/>
  <c r="G208" s="1"/>
  <c r="D600" i="82"/>
  <c r="D600" i="69"/>
  <c r="D330" i="83"/>
  <c r="AA330" s="1"/>
  <c r="AO314"/>
  <c r="AZ844"/>
  <c r="T1306"/>
  <c r="G1306" s="1"/>
  <c r="C1058"/>
  <c r="P868" i="69"/>
  <c r="G868" s="1"/>
  <c r="BK796" i="83"/>
  <c r="P1376" i="82"/>
  <c r="G1376" s="1"/>
  <c r="P944"/>
  <c r="G944" s="1"/>
  <c r="C681" i="88"/>
  <c r="AD42" i="83"/>
  <c r="E422" i="82"/>
  <c r="A422" s="1"/>
  <c r="A423" s="1"/>
  <c r="AK672" i="83"/>
  <c r="AK720"/>
  <c r="AK594"/>
  <c r="AK602"/>
  <c r="AK608"/>
  <c r="E960" i="69"/>
  <c r="A960" s="1"/>
  <c r="A961" s="1"/>
  <c r="AZ42" i="83"/>
  <c r="C682" i="86"/>
  <c r="P1326" i="82"/>
  <c r="G1326" s="1"/>
  <c r="AK472" i="83"/>
  <c r="P88" i="69"/>
  <c r="G88" s="1"/>
  <c r="AK846" i="83"/>
  <c r="AK878"/>
  <c r="AK1406"/>
  <c r="AK790"/>
  <c r="BQ1415"/>
  <c r="M1415" s="1"/>
  <c r="R224" i="116" s="1"/>
  <c r="F224" s="1"/>
  <c r="BR10" i="83"/>
  <c r="CC86"/>
  <c r="BC1412"/>
  <c r="K1412" s="1"/>
  <c r="R168" i="116" s="1"/>
  <c r="F168" s="1"/>
  <c r="BG78" i="83"/>
  <c r="CC76"/>
  <c r="AR1412"/>
  <c r="I1412" s="1"/>
  <c r="R112" i="116" s="1"/>
  <c r="F112" s="1"/>
  <c r="CA1414" i="83"/>
  <c r="O1414" s="1"/>
  <c r="R279" i="116" s="1"/>
  <c r="F279" s="1"/>
  <c r="AK158" i="83"/>
  <c r="BK1032"/>
  <c r="BV1032"/>
  <c r="AO1032"/>
  <c r="AD966"/>
  <c r="BV966"/>
  <c r="BK966"/>
  <c r="BK1086"/>
  <c r="AD1086"/>
  <c r="BV1086"/>
  <c r="AZ1086"/>
  <c r="AD1382"/>
  <c r="BV1382"/>
  <c r="AO1382"/>
  <c r="AZ92"/>
  <c r="BK92"/>
  <c r="BV92"/>
  <c r="BV508"/>
  <c r="AO508"/>
  <c r="AD508"/>
  <c r="BK94"/>
  <c r="AO94"/>
  <c r="AZ94"/>
  <c r="AD94"/>
  <c r="AD382"/>
  <c r="AO382"/>
  <c r="BK382"/>
  <c r="AZ382"/>
  <c r="E580" i="82"/>
  <c r="A580" s="1"/>
  <c r="A581" s="1"/>
  <c r="E580" i="69"/>
  <c r="A580" s="1"/>
  <c r="A581" s="1"/>
  <c r="C676" i="82"/>
  <c r="C676" i="69"/>
  <c r="C678" i="83"/>
  <c r="E302" i="69"/>
  <c r="A302" s="1"/>
  <c r="A303" s="1"/>
  <c r="E304" i="83"/>
  <c r="A304" s="1"/>
  <c r="A305" s="1"/>
  <c r="P182" i="82"/>
  <c r="G182" s="1"/>
  <c r="P182" i="69"/>
  <c r="G182" s="1"/>
  <c r="P310"/>
  <c r="G310" s="1"/>
  <c r="T312" i="83"/>
  <c r="G312" s="1"/>
  <c r="C268"/>
  <c r="C266" i="82"/>
  <c r="C266" i="69"/>
  <c r="C284" i="83"/>
  <c r="C282" i="69"/>
  <c r="C282" i="82"/>
  <c r="E428" i="83"/>
  <c r="A428" s="1"/>
  <c r="A429" s="1"/>
  <c r="E426" i="69"/>
  <c r="A426" s="1"/>
  <c r="A427" s="1"/>
  <c r="E426" i="82"/>
  <c r="A426" s="1"/>
  <c r="A427" s="1"/>
  <c r="D584" i="83"/>
  <c r="AA584" s="1"/>
  <c r="D582" i="69"/>
  <c r="D260" i="83"/>
  <c r="AA260" s="1"/>
  <c r="D258" i="69"/>
  <c r="D126"/>
  <c r="D128" i="83"/>
  <c r="AA128" s="1"/>
  <c r="D126" i="82"/>
  <c r="D140" i="83"/>
  <c r="AA140" s="1"/>
  <c r="D138" i="69"/>
  <c r="D138" i="82"/>
  <c r="E742"/>
  <c r="A742" s="1"/>
  <c r="A743" s="1"/>
  <c r="E744" i="83"/>
  <c r="A744" s="1"/>
  <c r="A745" s="1"/>
  <c r="E742" i="69"/>
  <c r="A742" s="1"/>
  <c r="A743" s="1"/>
  <c r="E254"/>
  <c r="A254" s="1"/>
  <c r="A255" s="1"/>
  <c r="E256" i="83"/>
  <c r="A256" s="1"/>
  <c r="A257" s="1"/>
  <c r="E254" i="82"/>
  <c r="A254" s="1"/>
  <c r="A255" s="1"/>
  <c r="C634" i="83"/>
  <c r="C632" i="82"/>
  <c r="C690" i="83"/>
  <c r="C688" i="82"/>
  <c r="C688" i="69"/>
  <c r="P408" i="82"/>
  <c r="G408" s="1"/>
  <c r="P408" i="69"/>
  <c r="G408" s="1"/>
  <c r="P784"/>
  <c r="G784" s="1"/>
  <c r="T786" i="83"/>
  <c r="G786" s="1"/>
  <c r="T880"/>
  <c r="G880" s="1"/>
  <c r="P878" i="82"/>
  <c r="G878" s="1"/>
  <c r="P878" i="69"/>
  <c r="G878" s="1"/>
  <c r="G697" i="56"/>
  <c r="A697" s="1"/>
  <c r="F719" i="84"/>
  <c r="B719" s="1"/>
  <c r="E695" i="86"/>
  <c r="B695" s="1"/>
  <c r="O696" i="70"/>
  <c r="B696" s="1"/>
  <c r="F2095" i="40"/>
  <c r="D692" i="88"/>
  <c r="B692" s="1"/>
  <c r="B694" i="40"/>
  <c r="C674" i="56"/>
  <c r="C2049" i="40"/>
  <c r="C672" i="86"/>
  <c r="C673" i="70"/>
  <c r="AO892" i="83"/>
  <c r="AZ892"/>
  <c r="BV892"/>
  <c r="P790" i="69"/>
  <c r="G790" s="1"/>
  <c r="P790" i="82"/>
  <c r="G790" s="1"/>
  <c r="AD1338" i="83"/>
  <c r="BK1338"/>
  <c r="AZ1338"/>
  <c r="D454"/>
  <c r="AA454" s="1"/>
  <c r="D452" i="82"/>
  <c r="BV1186" i="83"/>
  <c r="AD1186"/>
  <c r="AO366"/>
  <c r="AD366"/>
  <c r="AD602"/>
  <c r="AZ602"/>
  <c r="BK602"/>
  <c r="BV942"/>
  <c r="AD942"/>
  <c r="AO942"/>
  <c r="E990" i="69"/>
  <c r="A990" s="1"/>
  <c r="A991" s="1"/>
  <c r="E992" i="83"/>
  <c r="A992" s="1"/>
  <c r="A993" s="1"/>
  <c r="D1002"/>
  <c r="AA1002" s="1"/>
  <c r="D1000" i="69"/>
  <c r="C1296" i="83"/>
  <c r="C1294" i="82"/>
  <c r="C1294" i="69"/>
  <c r="C988"/>
  <c r="C990" i="83"/>
  <c r="AZ270"/>
  <c r="AD270"/>
  <c r="AO270"/>
  <c r="C1036" i="82"/>
  <c r="C1036" i="69"/>
  <c r="AZ12" i="83"/>
  <c r="AD12"/>
  <c r="AO12"/>
  <c r="D946"/>
  <c r="AA946" s="1"/>
  <c r="D944" i="69"/>
  <c r="D944" i="82"/>
  <c r="BK844" i="83"/>
  <c r="BV844"/>
  <c r="AZ334"/>
  <c r="AD334"/>
  <c r="BV338"/>
  <c r="AD338"/>
  <c r="BK514"/>
  <c r="AZ514"/>
  <c r="AO514"/>
  <c r="BV514"/>
  <c r="AD1140"/>
  <c r="BK1140"/>
  <c r="AZ1140"/>
  <c r="AO1140"/>
  <c r="BV1140"/>
  <c r="BK1134"/>
  <c r="AO1134"/>
  <c r="AD1134"/>
  <c r="BK870"/>
  <c r="AO870"/>
  <c r="AD870"/>
  <c r="BV870"/>
  <c r="AZ166"/>
  <c r="BK166"/>
  <c r="AD166"/>
  <c r="AZ174"/>
  <c r="AD174"/>
  <c r="BK174"/>
  <c r="BK310"/>
  <c r="AO310"/>
  <c r="BV310"/>
  <c r="AZ342"/>
  <c r="BK342"/>
  <c r="AO342"/>
  <c r="AD342"/>
  <c r="BK102"/>
  <c r="BV102"/>
  <c r="AO102"/>
  <c r="AZ102"/>
  <c r="AZ34"/>
  <c r="BV34"/>
  <c r="AD34"/>
  <c r="E470" i="82"/>
  <c r="A470" s="1"/>
  <c r="A471" s="1"/>
  <c r="E470" i="69"/>
  <c r="A470" s="1"/>
  <c r="A471" s="1"/>
  <c r="E472" i="83"/>
  <c r="A472" s="1"/>
  <c r="A473" s="1"/>
  <c r="C488"/>
  <c r="C486" i="69"/>
  <c r="D668"/>
  <c r="D668" i="82"/>
  <c r="P544" i="69"/>
  <c r="G544" s="1"/>
  <c r="P544" i="82"/>
  <c r="G544" s="1"/>
  <c r="D676"/>
  <c r="D678" i="83"/>
  <c r="AA678" s="1"/>
  <c r="D682"/>
  <c r="AA682" s="1"/>
  <c r="D680" i="82"/>
  <c r="P170"/>
  <c r="G170" s="1"/>
  <c r="P170" i="69"/>
  <c r="G170" s="1"/>
  <c r="T172" i="83"/>
  <c r="G172" s="1"/>
  <c r="P450" i="69"/>
  <c r="G450" s="1"/>
  <c r="T452" i="83"/>
  <c r="G452" s="1"/>
  <c r="D210"/>
  <c r="AA210" s="1"/>
  <c r="D208" i="69"/>
  <c r="D208" i="82"/>
  <c r="T630" i="83"/>
  <c r="G630" s="1"/>
  <c r="P628" i="82"/>
  <c r="G628" s="1"/>
  <c r="P628" i="69"/>
  <c r="G628" s="1"/>
  <c r="P492"/>
  <c r="G492" s="1"/>
  <c r="P492" i="82"/>
  <c r="G492" s="1"/>
  <c r="P108"/>
  <c r="G108" s="1"/>
  <c r="P108" i="69"/>
  <c r="G108" s="1"/>
  <c r="E108" i="82"/>
  <c r="A108" s="1"/>
  <c r="A109" s="1"/>
  <c r="E108" i="69"/>
  <c r="A108" s="1"/>
  <c r="A109" s="1"/>
  <c r="E110" i="83"/>
  <c r="A110" s="1"/>
  <c r="A111" s="1"/>
  <c r="C10" i="82"/>
  <c r="C12" i="83"/>
  <c r="C10" i="69"/>
  <c r="O5" i="40"/>
  <c r="G708"/>
  <c r="F30" i="5" s="1"/>
  <c r="R556" i="56"/>
  <c r="S554" i="86"/>
  <c r="P1132" i="82"/>
  <c r="G1132" s="1"/>
  <c r="P1132" i="69"/>
  <c r="G1132" s="1"/>
  <c r="T1134" i="83"/>
  <c r="G1134" s="1"/>
  <c r="BV1004"/>
  <c r="AZ1004"/>
  <c r="C1164" i="69"/>
  <c r="C1166" i="83"/>
  <c r="D1016"/>
  <c r="AA1016" s="1"/>
  <c r="D1014" i="69"/>
  <c r="C36" i="82"/>
  <c r="C36" i="69"/>
  <c r="AD610" i="83"/>
  <c r="AO610"/>
  <c r="BK66"/>
  <c r="AO66"/>
  <c r="AZ1008"/>
  <c r="BK1008"/>
  <c r="BV1008"/>
  <c r="AD68"/>
  <c r="AO68"/>
  <c r="BV68"/>
  <c r="D144" i="69"/>
  <c r="D144" i="82"/>
  <c r="D276" i="69"/>
  <c r="D278" i="83"/>
  <c r="AA278" s="1"/>
  <c r="D500" i="82"/>
  <c r="D502" i="83"/>
  <c r="AA502" s="1"/>
  <c r="AZ662"/>
  <c r="AO662"/>
  <c r="BV864"/>
  <c r="BK864"/>
  <c r="AD864"/>
  <c r="AZ864"/>
  <c r="P1068" i="69"/>
  <c r="G1068" s="1"/>
  <c r="P1068" i="82"/>
  <c r="G1068" s="1"/>
  <c r="D1400"/>
  <c r="D1400" i="69"/>
  <c r="BV1346" i="83"/>
  <c r="AO1346"/>
  <c r="AD1346"/>
  <c r="BK494"/>
  <c r="AO494"/>
  <c r="AZ494"/>
  <c r="BV288"/>
  <c r="AO288"/>
  <c r="BK288"/>
  <c r="BV982"/>
  <c r="BK982"/>
  <c r="AZ982"/>
  <c r="P974" i="69"/>
  <c r="G974" s="1"/>
  <c r="P974" i="82"/>
  <c r="G974" s="1"/>
  <c r="AO352" i="83"/>
  <c r="BV352"/>
  <c r="BV484"/>
  <c r="AZ484"/>
  <c r="AD484"/>
  <c r="AO484"/>
  <c r="BK484"/>
  <c r="C1236" i="82"/>
  <c r="C1238" i="83"/>
  <c r="C1236" i="69"/>
  <c r="P1358"/>
  <c r="G1358" s="1"/>
  <c r="T1360" i="83"/>
  <c r="G1360" s="1"/>
  <c r="P1040" i="69"/>
  <c r="G1040" s="1"/>
  <c r="T1042" i="83"/>
  <c r="G1042" s="1"/>
  <c r="BV280"/>
  <c r="BK280"/>
  <c r="D300"/>
  <c r="AA300" s="1"/>
  <c r="D298" i="69"/>
  <c r="D298" i="82"/>
  <c r="C920"/>
  <c r="C922" i="83"/>
  <c r="C822" i="69"/>
  <c r="C822" i="82"/>
  <c r="C824" i="83"/>
  <c r="T1288"/>
  <c r="G1288" s="1"/>
  <c r="P1286" i="69"/>
  <c r="G1286" s="1"/>
  <c r="C1328" i="83"/>
  <c r="C1326" i="82"/>
  <c r="C1326" i="69"/>
  <c r="AO1128" i="83"/>
  <c r="AZ1128"/>
  <c r="AO880"/>
  <c r="AD880"/>
  <c r="P754" i="69"/>
  <c r="G754" s="1"/>
  <c r="T756" i="83"/>
  <c r="G756" s="1"/>
  <c r="AO640"/>
  <c r="AZ640"/>
  <c r="AD640"/>
  <c r="AO1050"/>
  <c r="BV1050"/>
  <c r="AO1262"/>
  <c r="BK1262"/>
  <c r="BV1262"/>
  <c r="AO836"/>
  <c r="AD836"/>
  <c r="BK836"/>
  <c r="AZ836"/>
  <c r="BV380"/>
  <c r="AO380"/>
  <c r="AZ380"/>
  <c r="BK380"/>
  <c r="AZ1332"/>
  <c r="AD1332"/>
  <c r="BK1332"/>
  <c r="AD794"/>
  <c r="BK794"/>
  <c r="AZ794"/>
  <c r="AO794"/>
  <c r="AO974"/>
  <c r="AZ974"/>
  <c r="BK974"/>
  <c r="AD1048"/>
  <c r="AO1048"/>
  <c r="AZ1048"/>
  <c r="BK1060"/>
  <c r="AD1060"/>
  <c r="AZ1060"/>
  <c r="BV1060"/>
  <c r="BV398"/>
  <c r="AO398"/>
  <c r="AZ398"/>
  <c r="AZ624"/>
  <c r="BK624"/>
  <c r="AD624"/>
  <c r="BV624"/>
  <c r="AO624"/>
  <c r="AD340"/>
  <c r="BK340"/>
  <c r="BV340"/>
  <c r="AZ340"/>
  <c r="AO340"/>
  <c r="BV158"/>
  <c r="AZ158"/>
  <c r="AO158"/>
  <c r="P532" i="69"/>
  <c r="G532" s="1"/>
  <c r="T534" i="83"/>
  <c r="G534" s="1"/>
  <c r="P532" i="82"/>
  <c r="G532" s="1"/>
  <c r="E526" i="83"/>
  <c r="A526" s="1"/>
  <c r="A527" s="1"/>
  <c r="E524" i="82"/>
  <c r="A524" s="1"/>
  <c r="A525" s="1"/>
  <c r="E524" i="69"/>
  <c r="A524" s="1"/>
  <c r="A525" s="1"/>
  <c r="C210"/>
  <c r="C212" i="83"/>
  <c r="P740" i="69"/>
  <c r="G740" s="1"/>
  <c r="P740" i="82"/>
  <c r="G740" s="1"/>
  <c r="T742" i="83"/>
  <c r="G742" s="1"/>
  <c r="P748" i="82"/>
  <c r="G748" s="1"/>
  <c r="P748" i="69"/>
  <c r="G748" s="1"/>
  <c r="D52"/>
  <c r="D52" i="82"/>
  <c r="D54" i="83"/>
  <c r="AA54" s="1"/>
  <c r="D26" i="82"/>
  <c r="D26" i="69"/>
  <c r="T336" i="83"/>
  <c r="G336" s="1"/>
  <c r="P334" i="69"/>
  <c r="G334" s="1"/>
  <c r="C510"/>
  <c r="C512" i="83"/>
  <c r="T88"/>
  <c r="G88" s="1"/>
  <c r="P86" i="69"/>
  <c r="G86" s="1"/>
  <c r="P86" i="82"/>
  <c r="G86" s="1"/>
  <c r="P282" i="69"/>
  <c r="G282" s="1"/>
  <c r="P282" i="82"/>
  <c r="G282" s="1"/>
  <c r="P94"/>
  <c r="G94" s="1"/>
  <c r="P94" i="69"/>
  <c r="G94" s="1"/>
  <c r="P142"/>
  <c r="G142" s="1"/>
  <c r="T144" i="83"/>
  <c r="G144" s="1"/>
  <c r="P142" i="82"/>
  <c r="G142" s="1"/>
  <c r="T372" i="83"/>
  <c r="G372" s="1"/>
  <c r="P370" i="82"/>
  <c r="G370" s="1"/>
  <c r="T388" i="83"/>
  <c r="G388" s="1"/>
  <c r="P386" i="82"/>
  <c r="G386" s="1"/>
  <c r="P386" i="69"/>
  <c r="G386" s="1"/>
  <c r="C478"/>
  <c r="C478" i="82"/>
  <c r="C480" i="83"/>
  <c r="T120"/>
  <c r="G120" s="1"/>
  <c r="P118" i="69"/>
  <c r="G118" s="1"/>
  <c r="E450" i="83"/>
  <c r="A450" s="1"/>
  <c r="A451" s="1"/>
  <c r="E448" i="82"/>
  <c r="A448" s="1"/>
  <c r="A449" s="1"/>
  <c r="E448" i="69"/>
  <c r="A448" s="1"/>
  <c r="A449" s="1"/>
  <c r="E448" i="83"/>
  <c r="A448" s="1"/>
  <c r="A449" s="1"/>
  <c r="E446" i="82"/>
  <c r="A446" s="1"/>
  <c r="A447" s="1"/>
  <c r="E446" i="69"/>
  <c r="A446" s="1"/>
  <c r="A447" s="1"/>
  <c r="T660" i="83"/>
  <c r="G660" s="1"/>
  <c r="P658" i="82"/>
  <c r="G658" s="1"/>
  <c r="D580" i="83"/>
  <c r="AA580" s="1"/>
  <c r="D578" i="69"/>
  <c r="D400" i="83"/>
  <c r="AA400" s="1"/>
  <c r="D398" i="69"/>
  <c r="D398" i="82"/>
  <c r="D478" i="69"/>
  <c r="D478" i="82"/>
  <c r="D480" i="83"/>
  <c r="AA480" s="1"/>
  <c r="E444" i="82"/>
  <c r="A444" s="1"/>
  <c r="A445" s="1"/>
  <c r="E446" i="83"/>
  <c r="A446" s="1"/>
  <c r="A447" s="1"/>
  <c r="C614"/>
  <c r="C612" i="82"/>
  <c r="C612" i="69"/>
  <c r="C666" i="83"/>
  <c r="C664" i="82"/>
  <c r="C664" i="69"/>
  <c r="C512" i="82"/>
  <c r="C514" i="83"/>
  <c r="C512" i="69"/>
  <c r="E126"/>
  <c r="A126" s="1"/>
  <c r="A127" s="1"/>
  <c r="E126" i="82"/>
  <c r="A126" s="1"/>
  <c r="A127" s="1"/>
  <c r="C14" i="83"/>
  <c r="C12" i="69"/>
  <c r="C300"/>
  <c r="C302" i="83"/>
  <c r="C300" i="82"/>
  <c r="AK10" i="83"/>
  <c r="C32" i="69"/>
  <c r="C32" i="82"/>
  <c r="C34" i="83"/>
  <c r="P420" i="69"/>
  <c r="G420" s="1"/>
  <c r="T422" i="83"/>
  <c r="G422" s="1"/>
  <c r="L232" i="84"/>
  <c r="D1121" i="40"/>
  <c r="U209" i="70"/>
  <c r="M230" i="111"/>
  <c r="R210" i="56"/>
  <c r="L205" i="113"/>
  <c r="F218" i="111"/>
  <c r="E1097" i="40"/>
  <c r="E198" i="56"/>
  <c r="I197" i="70"/>
  <c r="F212" i="111"/>
  <c r="E1085" i="40"/>
  <c r="E192" i="56"/>
  <c r="D190" i="86"/>
  <c r="I191" i="70"/>
  <c r="B185" i="40"/>
  <c r="F1077"/>
  <c r="O187" i="70"/>
  <c r="B187" s="1"/>
  <c r="F210" i="84"/>
  <c r="B210" s="1"/>
  <c r="D183" i="88"/>
  <c r="B183" s="1"/>
  <c r="E186" i="86"/>
  <c r="B186" s="1"/>
  <c r="D183" i="113"/>
  <c r="B183" s="1"/>
  <c r="G188" i="56"/>
  <c r="A188" s="1"/>
  <c r="C188"/>
  <c r="C187" i="70"/>
  <c r="C1077" i="40"/>
  <c r="C186" i="86"/>
  <c r="C183" i="113"/>
  <c r="C210" i="84"/>
  <c r="D1069" i="40"/>
  <c r="U183" i="70"/>
  <c r="S182" i="86"/>
  <c r="L179" i="113"/>
  <c r="R184" i="56"/>
  <c r="C182" i="70"/>
  <c r="C178" i="88"/>
  <c r="C205" i="84"/>
  <c r="C1067" i="40"/>
  <c r="C181" i="86"/>
  <c r="C183" i="56"/>
  <c r="C203" i="111"/>
  <c r="C178" i="113"/>
  <c r="D180" i="86"/>
  <c r="E1065" i="40"/>
  <c r="E182" i="56"/>
  <c r="O176" i="70"/>
  <c r="B176" s="1"/>
  <c r="F1055" i="40"/>
  <c r="D172" i="88"/>
  <c r="B172" s="1"/>
  <c r="G177" i="56"/>
  <c r="A177" s="1"/>
  <c r="F199" i="84"/>
  <c r="B199" s="1"/>
  <c r="B174" i="40"/>
  <c r="I197" i="111"/>
  <c r="B197" s="1"/>
  <c r="C173" i="86"/>
  <c r="C175" i="56"/>
  <c r="C170" i="88"/>
  <c r="C174" i="70"/>
  <c r="C197" i="84"/>
  <c r="C195" i="111"/>
  <c r="C1051" i="40"/>
  <c r="C170" i="113"/>
  <c r="C1045" i="40"/>
  <c r="C194" i="84"/>
  <c r="C167" i="88"/>
  <c r="C172" i="56"/>
  <c r="C192" i="111"/>
  <c r="C167" i="113"/>
  <c r="C170" i="86"/>
  <c r="C171" i="70"/>
  <c r="L162" i="88"/>
  <c r="L189" i="84"/>
  <c r="S165" i="86"/>
  <c r="D1035" i="40"/>
  <c r="R167" i="56"/>
  <c r="U166" i="70"/>
  <c r="F178" i="111"/>
  <c r="E1017" i="40"/>
  <c r="E158" i="56"/>
  <c r="D156" i="86"/>
  <c r="E155"/>
  <c r="B155" s="1"/>
  <c r="D152" i="88"/>
  <c r="B152" s="1"/>
  <c r="F1015" i="40"/>
  <c r="O156" i="70"/>
  <c r="B156" s="1"/>
  <c r="B154" i="40"/>
  <c r="I177" i="111"/>
  <c r="B177" s="1"/>
  <c r="F179" i="84"/>
  <c r="B179" s="1"/>
  <c r="G157" i="56"/>
  <c r="A157" s="1"/>
  <c r="C156" i="70"/>
  <c r="C1015" i="40"/>
  <c r="C155" i="86"/>
  <c r="C157" i="56"/>
  <c r="C179" i="84"/>
  <c r="C152" i="88"/>
  <c r="L178" i="84"/>
  <c r="D1013" i="40"/>
  <c r="S154" i="86"/>
  <c r="U155" i="70"/>
  <c r="L151" i="113"/>
  <c r="R156" i="56"/>
  <c r="S119" i="86"/>
  <c r="L143" i="84"/>
  <c r="U120" i="70"/>
  <c r="R121" i="56"/>
  <c r="M141" i="111"/>
  <c r="L116" i="113"/>
  <c r="L116" i="88"/>
  <c r="B113" i="40"/>
  <c r="E114" i="86"/>
  <c r="B114" s="1"/>
  <c r="F138" i="84"/>
  <c r="B138" s="1"/>
  <c r="O115" i="70"/>
  <c r="B115" s="1"/>
  <c r="G116" i="56"/>
  <c r="A116" s="1"/>
  <c r="I136" i="111"/>
  <c r="B136" s="1"/>
  <c r="F933" i="40"/>
  <c r="S113" i="86"/>
  <c r="R115" i="56"/>
  <c r="U114" i="70"/>
  <c r="L137" i="84"/>
  <c r="D931" i="40"/>
  <c r="L110" i="88"/>
  <c r="M135" i="111"/>
  <c r="C112" i="86"/>
  <c r="C136" i="84"/>
  <c r="C114" i="56"/>
  <c r="C109" i="113"/>
  <c r="C929" i="40"/>
  <c r="C109" i="88"/>
  <c r="AO1386" i="83"/>
  <c r="BK1212"/>
  <c r="D680" i="88"/>
  <c r="B680" s="1"/>
  <c r="AO736" i="83"/>
  <c r="AO264"/>
  <c r="C418"/>
  <c r="T214"/>
  <c r="G214" s="1"/>
  <c r="T184"/>
  <c r="G184" s="1"/>
  <c r="N706" i="40"/>
  <c r="AZ708" i="83"/>
  <c r="BV350"/>
  <c r="AO64"/>
  <c r="F62" i="109"/>
  <c r="F5"/>
  <c r="G5" s="1"/>
  <c r="F38"/>
  <c r="K38"/>
  <c r="G110" i="116"/>
  <c r="AM13" i="109"/>
  <c r="M29"/>
  <c r="Y15"/>
  <c r="F61"/>
  <c r="G61" s="1"/>
  <c r="K46"/>
  <c r="G46"/>
  <c r="A117"/>
  <c r="E47"/>
  <c r="K47"/>
  <c r="BU8" i="83"/>
  <c r="O5" s="1"/>
  <c r="AD702"/>
  <c r="BK1186"/>
  <c r="BV780"/>
  <c r="AO1338"/>
  <c r="AD892"/>
  <c r="BV1232"/>
  <c r="D1813" i="40"/>
  <c r="AZ508" i="83"/>
  <c r="BV526"/>
  <c r="BK270"/>
  <c r="BK258"/>
  <c r="BV796"/>
  <c r="BK334"/>
  <c r="AZ202"/>
  <c r="BK786"/>
  <c r="BK434"/>
  <c r="D890" i="69"/>
  <c r="BK366" i="83"/>
  <c r="D1240" i="69"/>
  <c r="BV602" i="83"/>
  <c r="D798" i="69"/>
  <c r="P972"/>
  <c r="G972" s="1"/>
  <c r="BK34" i="83"/>
  <c r="T546"/>
  <c r="G546" s="1"/>
  <c r="AO204"/>
  <c r="E666" i="82"/>
  <c r="A666" s="1"/>
  <c r="A667" s="1"/>
  <c r="BV382" i="83"/>
  <c r="P450" i="82"/>
  <c r="G450" s="1"/>
  <c r="E248" i="69"/>
  <c r="A248" s="1"/>
  <c r="A249" s="1"/>
  <c r="AO526" i="83"/>
  <c r="BV714"/>
  <c r="AZ60"/>
  <c r="AD1212"/>
  <c r="BK582"/>
  <c r="AD1032"/>
  <c r="AZ942"/>
  <c r="C890" i="69"/>
  <c r="D1240" i="83"/>
  <c r="AA1240" s="1"/>
  <c r="AD1238"/>
  <c r="T1378"/>
  <c r="G1378" s="1"/>
  <c r="C1020"/>
  <c r="B675" i="40"/>
  <c r="D1274" i="83"/>
  <c r="AA1274" s="1"/>
  <c r="G685" i="56"/>
  <c r="A685" s="1"/>
  <c r="BV342" i="83"/>
  <c r="AO174"/>
  <c r="BK42"/>
  <c r="E302" i="82"/>
  <c r="A302" s="1"/>
  <c r="A303" s="1"/>
  <c r="AD392" i="83"/>
  <c r="T654"/>
  <c r="G654" s="1"/>
  <c r="L582" i="84"/>
  <c r="C552" i="88"/>
  <c r="E450" i="69"/>
  <c r="A450" s="1"/>
  <c r="A451" s="1"/>
  <c r="AK576" i="83"/>
  <c r="E322" i="69"/>
  <c r="A322" s="1"/>
  <c r="A323" s="1"/>
  <c r="C526"/>
  <c r="T410" i="83"/>
  <c r="G410" s="1"/>
  <c r="P784" i="82"/>
  <c r="G784" s="1"/>
  <c r="AK682" i="83"/>
  <c r="P622" i="69"/>
  <c r="G622" s="1"/>
  <c r="P690" i="82"/>
  <c r="G690" s="1"/>
  <c r="AV782" i="83"/>
  <c r="BR780"/>
  <c r="BV386"/>
  <c r="BK386"/>
  <c r="AO386"/>
  <c r="AZ386"/>
  <c r="AO402"/>
  <c r="AZ402"/>
  <c r="AD402"/>
  <c r="AO248"/>
  <c r="BK248"/>
  <c r="AZ828"/>
  <c r="AO828"/>
  <c r="AD1194"/>
  <c r="AZ1194"/>
  <c r="C1332" i="82"/>
  <c r="C1334" i="83"/>
  <c r="P984" i="82"/>
  <c r="G984" s="1"/>
  <c r="T986" i="83"/>
  <c r="G986" s="1"/>
  <c r="T1342"/>
  <c r="G1342" s="1"/>
  <c r="P1340" i="82"/>
  <c r="G1340" s="1"/>
  <c r="AO822" i="83"/>
  <c r="BK822"/>
  <c r="C652" i="69"/>
  <c r="C654" i="83"/>
  <c r="C502" i="82"/>
  <c r="C502" i="69"/>
  <c r="BK608" i="83"/>
  <c r="BV608"/>
  <c r="AZ608"/>
  <c r="AD608"/>
  <c r="BV904"/>
  <c r="AZ904"/>
  <c r="BV806"/>
  <c r="BK806"/>
  <c r="C168" i="82"/>
  <c r="C170" i="83"/>
  <c r="BV70"/>
  <c r="AO70"/>
  <c r="BK70"/>
  <c r="C288"/>
  <c r="C286" i="69"/>
  <c r="C286" i="82"/>
  <c r="AZ96" i="83"/>
  <c r="AO96"/>
  <c r="P824" i="69"/>
  <c r="G824" s="1"/>
  <c r="P824" i="82"/>
  <c r="G824" s="1"/>
  <c r="P1384"/>
  <c r="G1384" s="1"/>
  <c r="P1384" i="69"/>
  <c r="G1384" s="1"/>
  <c r="P1170" i="82"/>
  <c r="G1170" s="1"/>
  <c r="T1172" i="83"/>
  <c r="G1172" s="1"/>
  <c r="BK854"/>
  <c r="BV854"/>
  <c r="AZ1144"/>
  <c r="BK1144"/>
  <c r="AD1144"/>
  <c r="BV1388"/>
  <c r="AZ1388"/>
  <c r="BV1112"/>
  <c r="AZ1112"/>
  <c r="T526"/>
  <c r="G526" s="1"/>
  <c r="P524" i="69"/>
  <c r="G524" s="1"/>
  <c r="AD704" i="83"/>
  <c r="AZ704"/>
  <c r="AO532"/>
  <c r="AD532"/>
  <c r="AO250"/>
  <c r="BK250"/>
  <c r="AD250"/>
  <c r="BK686"/>
  <c r="AD686"/>
  <c r="AO686"/>
  <c r="AO108"/>
  <c r="AD108"/>
  <c r="AZ108"/>
  <c r="AO162"/>
  <c r="AZ162"/>
  <c r="AD414"/>
  <c r="AO414"/>
  <c r="BK414"/>
  <c r="AZ296"/>
  <c r="AD296"/>
  <c r="BK296"/>
  <c r="BV1058"/>
  <c r="BK1058"/>
  <c r="AZ1000"/>
  <c r="AO1000"/>
  <c r="AD1000"/>
  <c r="BK472"/>
  <c r="AD472"/>
  <c r="BK1260"/>
  <c r="BV1260"/>
  <c r="AO1260"/>
  <c r="AO524"/>
  <c r="AZ524"/>
  <c r="AD524"/>
  <c r="BK788"/>
  <c r="AZ788"/>
  <c r="AD256"/>
  <c r="BV256"/>
  <c r="BK256"/>
  <c r="BK564"/>
  <c r="BV564"/>
  <c r="AO564"/>
  <c r="AO246"/>
  <c r="BK246"/>
  <c r="BV690"/>
  <c r="AD690"/>
  <c r="P502" i="82"/>
  <c r="G502" s="1"/>
  <c r="T504" i="83"/>
  <c r="G504" s="1"/>
  <c r="E606" i="82"/>
  <c r="A606" s="1"/>
  <c r="A607" s="1"/>
  <c r="E606" i="69"/>
  <c r="A606" s="1"/>
  <c r="A607" s="1"/>
  <c r="D142" i="82"/>
  <c r="D142" i="69"/>
  <c r="P576" i="82"/>
  <c r="G576" s="1"/>
  <c r="T578" i="83"/>
  <c r="G578" s="1"/>
  <c r="P576" i="69"/>
  <c r="G576" s="1"/>
  <c r="E718" i="82"/>
  <c r="A718" s="1"/>
  <c r="A719" s="1"/>
  <c r="E718" i="69"/>
  <c r="A718" s="1"/>
  <c r="A719" s="1"/>
  <c r="D310" i="82"/>
  <c r="D312" i="83"/>
  <c r="AA312" s="1"/>
  <c r="BV612"/>
  <c r="AO612"/>
  <c r="BK612"/>
  <c r="AD612"/>
  <c r="AZ612"/>
  <c r="AD322"/>
  <c r="AZ322"/>
  <c r="AO322"/>
  <c r="BK322"/>
  <c r="D536" i="82"/>
  <c r="D538" i="83"/>
  <c r="AA538" s="1"/>
  <c r="C348"/>
  <c r="C346" i="82"/>
  <c r="P42"/>
  <c r="G42" s="1"/>
  <c r="T44" i="83"/>
  <c r="G44" s="1"/>
  <c r="P60" i="82"/>
  <c r="G60" s="1"/>
  <c r="T62" i="83"/>
  <c r="G62" s="1"/>
  <c r="P60" i="69"/>
  <c r="G60" s="1"/>
  <c r="C170" i="82"/>
  <c r="C170" i="69"/>
  <c r="C172" i="83"/>
  <c r="E564" i="69"/>
  <c r="A564" s="1"/>
  <c r="A565" s="1"/>
  <c r="E564" i="82"/>
  <c r="A564" s="1"/>
  <c r="A565" s="1"/>
  <c r="P110"/>
  <c r="G110" s="1"/>
  <c r="T112" i="83"/>
  <c r="G112" s="1"/>
  <c r="P166" i="69"/>
  <c r="G166" s="1"/>
  <c r="P166" i="82"/>
  <c r="G166" s="1"/>
  <c r="T168" i="83"/>
  <c r="G168" s="1"/>
  <c r="T176"/>
  <c r="G176" s="1"/>
  <c r="P174" i="69"/>
  <c r="G174" s="1"/>
  <c r="P242" i="82"/>
  <c r="G242" s="1"/>
  <c r="T244" i="83"/>
  <c r="G244" s="1"/>
  <c r="C610" i="69"/>
  <c r="C612" i="83"/>
  <c r="BV52"/>
  <c r="AO52"/>
  <c r="E568" i="82"/>
  <c r="A568" s="1"/>
  <c r="A569" s="1"/>
  <c r="E568" i="69"/>
  <c r="A568" s="1"/>
  <c r="A569" s="1"/>
  <c r="E570" i="83"/>
  <c r="A570" s="1"/>
  <c r="A571" s="1"/>
  <c r="E598"/>
  <c r="A598" s="1"/>
  <c r="A599" s="1"/>
  <c r="E596" i="69"/>
  <c r="A596" s="1"/>
  <c r="A597" s="1"/>
  <c r="E606" i="83"/>
  <c r="A606" s="1"/>
  <c r="A607" s="1"/>
  <c r="E604" i="82"/>
  <c r="A604" s="1"/>
  <c r="A605" s="1"/>
  <c r="E604" i="69"/>
  <c r="A604" s="1"/>
  <c r="A605" s="1"/>
  <c r="E630" i="83"/>
  <c r="A630" s="1"/>
  <c r="A631" s="1"/>
  <c r="E628" i="69"/>
  <c r="A628" s="1"/>
  <c r="A629" s="1"/>
  <c r="E274" i="83"/>
  <c r="A274" s="1"/>
  <c r="A275" s="1"/>
  <c r="E272" i="69"/>
  <c r="A272" s="1"/>
  <c r="A273" s="1"/>
  <c r="E272" i="82"/>
  <c r="A272" s="1"/>
  <c r="A273" s="1"/>
  <c r="D632"/>
  <c r="D634" i="83"/>
  <c r="AA634" s="1"/>
  <c r="D752" i="82"/>
  <c r="D754" i="83"/>
  <c r="AA754" s="1"/>
  <c r="D752" i="69"/>
  <c r="E404" i="82"/>
  <c r="A404" s="1"/>
  <c r="A405" s="1"/>
  <c r="E404" i="69"/>
  <c r="A404" s="1"/>
  <c r="A405" s="1"/>
  <c r="E434"/>
  <c r="A434" s="1"/>
  <c r="A435" s="1"/>
  <c r="E434" i="82"/>
  <c r="A434" s="1"/>
  <c r="A435" s="1"/>
  <c r="E384" i="83"/>
  <c r="A384" s="1"/>
  <c r="A385" s="1"/>
  <c r="E382" i="82"/>
  <c r="A382" s="1"/>
  <c r="A383" s="1"/>
  <c r="P494" i="69"/>
  <c r="G494" s="1"/>
  <c r="P494" i="82"/>
  <c r="G494" s="1"/>
  <c r="T524" i="83"/>
  <c r="G524" s="1"/>
  <c r="P522" i="69"/>
  <c r="G522" s="1"/>
  <c r="P522" i="82"/>
  <c r="G522" s="1"/>
  <c r="T708" i="83"/>
  <c r="G708" s="1"/>
  <c r="P706" i="69"/>
  <c r="G706" s="1"/>
  <c r="P718" i="82"/>
  <c r="G718" s="1"/>
  <c r="T720" i="83"/>
  <c r="G720" s="1"/>
  <c r="D748"/>
  <c r="AA748" s="1"/>
  <c r="D746" i="82"/>
  <c r="D746" i="69"/>
  <c r="AO84" i="83"/>
  <c r="AZ84"/>
  <c r="AD84"/>
  <c r="D154" i="69"/>
  <c r="D154" i="82"/>
  <c r="D414" i="69"/>
  <c r="D414" i="82"/>
  <c r="BK88" i="83"/>
  <c r="BV88"/>
  <c r="D122" i="69"/>
  <c r="D124" i="83"/>
  <c r="AA124" s="1"/>
  <c r="D338" i="82"/>
  <c r="D338" i="69"/>
  <c r="E282" i="83"/>
  <c r="A282" s="1"/>
  <c r="A283" s="1"/>
  <c r="E280" i="82"/>
  <c r="A280" s="1"/>
  <c r="A281" s="1"/>
  <c r="E708" i="69"/>
  <c r="A708" s="1"/>
  <c r="A709" s="1"/>
  <c r="E710" i="83"/>
  <c r="A710" s="1"/>
  <c r="A711" s="1"/>
  <c r="C392" i="82"/>
  <c r="C392" i="69"/>
  <c r="C662" i="83"/>
  <c r="C660" i="69"/>
  <c r="D214" i="83"/>
  <c r="AA214" s="1"/>
  <c r="D212" i="82"/>
  <c r="D212" i="69"/>
  <c r="D218" i="83"/>
  <c r="AA218" s="1"/>
  <c r="D216" i="82"/>
  <c r="D216" i="69"/>
  <c r="D372"/>
  <c r="D374" i="83"/>
  <c r="AA374" s="1"/>
  <c r="D372" i="82"/>
  <c r="D480" i="69"/>
  <c r="D482" i="83"/>
  <c r="AA482" s="1"/>
  <c r="D480" i="82"/>
  <c r="D544" i="69"/>
  <c r="D546" i="83"/>
  <c r="AA546" s="1"/>
  <c r="D544" i="82"/>
  <c r="AO570" i="83"/>
  <c r="AD570"/>
  <c r="C674" i="69"/>
  <c r="C676" i="83"/>
  <c r="P772" i="82"/>
  <c r="G772" s="1"/>
  <c r="T774" i="83"/>
  <c r="G774" s="1"/>
  <c r="P72" i="69"/>
  <c r="G72" s="1"/>
  <c r="T74" i="83"/>
  <c r="G74" s="1"/>
  <c r="P72" i="82"/>
  <c r="G72" s="1"/>
  <c r="C332" i="69"/>
  <c r="C332" i="82"/>
  <c r="C172"/>
  <c r="C174" i="83"/>
  <c r="C172" i="69"/>
  <c r="C152" i="82"/>
  <c r="C154" i="83"/>
  <c r="C152" i="69"/>
  <c r="T42" i="83"/>
  <c r="G42" s="1"/>
  <c r="P40" i="69"/>
  <c r="G40" s="1"/>
  <c r="P40" i="82"/>
  <c r="G40" s="1"/>
  <c r="AH190" i="83"/>
  <c r="AI190"/>
  <c r="AJ190"/>
  <c r="AG190"/>
  <c r="V5" i="70"/>
  <c r="W5"/>
  <c r="P377" i="56"/>
  <c r="N377"/>
  <c r="N373"/>
  <c r="O373"/>
  <c r="M373"/>
  <c r="O369"/>
  <c r="M369"/>
  <c r="P354"/>
  <c r="O354"/>
  <c r="N354"/>
  <c r="N314"/>
  <c r="O314"/>
  <c r="P314"/>
  <c r="O310"/>
  <c r="N310"/>
  <c r="M299"/>
  <c r="O299"/>
  <c r="O257"/>
  <c r="P257"/>
  <c r="M257"/>
  <c r="O253"/>
  <c r="N253"/>
  <c r="O246"/>
  <c r="M246"/>
  <c r="N246"/>
  <c r="P242"/>
  <c r="M242"/>
  <c r="N242"/>
  <c r="O242"/>
  <c r="O226"/>
  <c r="P226"/>
  <c r="N226"/>
  <c r="M226"/>
  <c r="P113"/>
  <c r="N113"/>
  <c r="M113"/>
  <c r="P106"/>
  <c r="M106"/>
  <c r="N106"/>
  <c r="O106"/>
  <c r="P102"/>
  <c r="O102"/>
  <c r="N102"/>
  <c r="P98"/>
  <c r="N98"/>
  <c r="AK378" i="83"/>
  <c r="AK680"/>
  <c r="AK1230"/>
  <c r="AK134"/>
  <c r="AK116"/>
  <c r="AK328"/>
  <c r="AK610"/>
  <c r="AK436"/>
  <c r="AZ1244"/>
  <c r="AZ768"/>
  <c r="BZ1413"/>
  <c r="O1413" s="1"/>
  <c r="R278" i="116" s="1"/>
  <c r="F278" s="1"/>
  <c r="AK620" i="83"/>
  <c r="AK230"/>
  <c r="AK1320"/>
  <c r="CC332"/>
  <c r="CC294"/>
  <c r="AV232"/>
  <c r="BR230"/>
  <c r="BR212"/>
  <c r="BR172"/>
  <c r="AV172"/>
  <c r="BR170"/>
  <c r="CC158"/>
  <c r="CC156"/>
  <c r="CC148"/>
  <c r="BG148"/>
  <c r="CC146"/>
  <c r="BG146"/>
  <c r="CC144"/>
  <c r="BG142"/>
  <c r="BG140"/>
  <c r="CC138"/>
  <c r="P1322" i="69"/>
  <c r="G1322" s="1"/>
  <c r="P1322" i="82"/>
  <c r="G1322" s="1"/>
  <c r="AZ618" i="83"/>
  <c r="AD618"/>
  <c r="BK618"/>
  <c r="BK450"/>
  <c r="AD450"/>
  <c r="BV450"/>
  <c r="AD144"/>
  <c r="AZ144"/>
  <c r="BV144"/>
  <c r="AD164"/>
  <c r="AO164"/>
  <c r="BV1192"/>
  <c r="BK1192"/>
  <c r="BV1020"/>
  <c r="BK1020"/>
  <c r="C1032" i="69"/>
  <c r="C1032" i="82"/>
  <c r="P1176"/>
  <c r="G1176" s="1"/>
  <c r="T1178" i="83"/>
  <c r="G1178" s="1"/>
  <c r="C1038" i="69"/>
  <c r="C1038" i="82"/>
  <c r="BK1390" i="83"/>
  <c r="BV1390"/>
  <c r="AZ1390"/>
  <c r="AD906"/>
  <c r="BK906"/>
  <c r="AO906"/>
  <c r="BV906"/>
  <c r="AO152"/>
  <c r="BK152"/>
  <c r="C1256" i="82"/>
  <c r="C1258" i="83"/>
  <c r="BV1360"/>
  <c r="AD1360"/>
  <c r="AO1360"/>
  <c r="D698" i="69"/>
  <c r="D698" i="82"/>
  <c r="BV592" i="83"/>
  <c r="BK592"/>
  <c r="AD592"/>
  <c r="D798"/>
  <c r="AA798" s="1"/>
  <c r="D796" i="82"/>
  <c r="C902" i="83"/>
  <c r="C900" i="82"/>
  <c r="E1258"/>
  <c r="A1258" s="1"/>
  <c r="A1259" s="1"/>
  <c r="E1258" i="69"/>
  <c r="A1258" s="1"/>
  <c r="A1259" s="1"/>
  <c r="C1230" i="83"/>
  <c r="C1228" i="69"/>
  <c r="BK1290" i="83"/>
  <c r="BV1290"/>
  <c r="AZ1290"/>
  <c r="E1394"/>
  <c r="A1394" s="1"/>
  <c r="A1395" s="1"/>
  <c r="E1392" i="82"/>
  <c r="A1392" s="1"/>
  <c r="A1393" s="1"/>
  <c r="AO1028" i="83"/>
  <c r="BK1028"/>
  <c r="BK1040"/>
  <c r="AD1040"/>
  <c r="C1186" i="82"/>
  <c r="C1186" i="69"/>
  <c r="AZ1148" i="83"/>
  <c r="AO1148"/>
  <c r="AD286"/>
  <c r="AO286"/>
  <c r="BK194"/>
  <c r="AD194"/>
  <c r="BV104"/>
  <c r="BK104"/>
  <c r="AO104"/>
  <c r="AD104"/>
  <c r="AD528"/>
  <c r="BV528"/>
  <c r="BK528"/>
  <c r="BK898"/>
  <c r="AO898"/>
  <c r="BV856"/>
  <c r="AO856"/>
  <c r="BK1362"/>
  <c r="AZ1362"/>
  <c r="AD1362"/>
  <c r="BK924"/>
  <c r="AZ924"/>
  <c r="AO924"/>
  <c r="AD684"/>
  <c r="BV684"/>
  <c r="AZ712"/>
  <c r="BV712"/>
  <c r="BV304"/>
  <c r="BK304"/>
  <c r="AZ336"/>
  <c r="BK336"/>
  <c r="AO336"/>
  <c r="BV336"/>
  <c r="AD492"/>
  <c r="AO492"/>
  <c r="AO868"/>
  <c r="AD868"/>
  <c r="BV224"/>
  <c r="AD224"/>
  <c r="BV1044"/>
  <c r="AO1044"/>
  <c r="AD1044"/>
  <c r="AD1354"/>
  <c r="BV1354"/>
  <c r="AO1354"/>
  <c r="BV1076"/>
  <c r="AD1076"/>
  <c r="AO1076"/>
  <c r="AZ1378"/>
  <c r="BV1378"/>
  <c r="AD1378"/>
  <c r="AZ462"/>
  <c r="BV462"/>
  <c r="BK220"/>
  <c r="AO220"/>
  <c r="AD384"/>
  <c r="AZ384"/>
  <c r="BK384"/>
  <c r="BV298"/>
  <c r="AZ298"/>
  <c r="AO298"/>
  <c r="AD358"/>
  <c r="BK358"/>
  <c r="BK614"/>
  <c r="AD614"/>
  <c r="BK568"/>
  <c r="AD568"/>
  <c r="AO568"/>
  <c r="AO110"/>
  <c r="AZ110"/>
  <c r="D744" i="82"/>
  <c r="D744" i="69"/>
  <c r="C716"/>
  <c r="C716" i="82"/>
  <c r="C718" i="83"/>
  <c r="E58"/>
  <c r="A58" s="1"/>
  <c r="A59" s="1"/>
  <c r="E56" i="82"/>
  <c r="A56" s="1"/>
  <c r="A57" s="1"/>
  <c r="E56" i="69"/>
  <c r="A56" s="1"/>
  <c r="A57" s="1"/>
  <c r="D44" i="82"/>
  <c r="D46" i="83"/>
  <c r="AA46" s="1"/>
  <c r="D44" i="69"/>
  <c r="P198"/>
  <c r="G198" s="1"/>
  <c r="T200" i="83"/>
  <c r="G200" s="1"/>
  <c r="C554" i="69"/>
  <c r="C556" i="83"/>
  <c r="P684" i="69"/>
  <c r="G684" s="1"/>
  <c r="P684" i="82"/>
  <c r="G684" s="1"/>
  <c r="D674" i="83"/>
  <c r="AA674" s="1"/>
  <c r="D672" i="69"/>
  <c r="D714" i="82"/>
  <c r="D716" i="83"/>
  <c r="AA716" s="1"/>
  <c r="C330" i="82"/>
  <c r="C332" i="83"/>
  <c r="D598"/>
  <c r="AA598" s="1"/>
  <c r="D596" i="82"/>
  <c r="T642" i="83"/>
  <c r="G642" s="1"/>
  <c r="P640" i="69"/>
  <c r="G640" s="1"/>
  <c r="T678" i="83"/>
  <c r="G678" s="1"/>
  <c r="P676" i="82"/>
  <c r="G676" s="1"/>
  <c r="E54" i="69"/>
  <c r="A54" s="1"/>
  <c r="A55" s="1"/>
  <c r="E56" i="83"/>
  <c r="A56" s="1"/>
  <c r="A57" s="1"/>
  <c r="C106" i="82"/>
  <c r="C106" i="69"/>
  <c r="C126" i="82"/>
  <c r="C126" i="69"/>
  <c r="P218" i="82"/>
  <c r="G218" s="1"/>
  <c r="T220" i="83"/>
  <c r="G220" s="1"/>
  <c r="P70" i="69"/>
  <c r="G70" s="1"/>
  <c r="T72" i="83"/>
  <c r="G72" s="1"/>
  <c r="P146" i="82"/>
  <c r="G146" s="1"/>
  <c r="P146" i="69"/>
  <c r="G146" s="1"/>
  <c r="E38"/>
  <c r="A38" s="1"/>
  <c r="A39" s="1"/>
  <c r="E38" i="82"/>
  <c r="A38" s="1"/>
  <c r="A39" s="1"/>
  <c r="C602"/>
  <c r="C604" i="83"/>
  <c r="C602" i="69"/>
  <c r="C290" i="82"/>
  <c r="C292" i="83"/>
  <c r="E546"/>
  <c r="A546" s="1"/>
  <c r="A547" s="1"/>
  <c r="E544" i="69"/>
  <c r="A544" s="1"/>
  <c r="A545" s="1"/>
  <c r="E572"/>
  <c r="A572" s="1"/>
  <c r="A573" s="1"/>
  <c r="E574" i="83"/>
  <c r="A574" s="1"/>
  <c r="A575" s="1"/>
  <c r="E592" i="69"/>
  <c r="A592" s="1"/>
  <c r="A593" s="1"/>
  <c r="E592" i="82"/>
  <c r="A592" s="1"/>
  <c r="A593" s="1"/>
  <c r="D42"/>
  <c r="D42" i="69"/>
  <c r="D44" i="83"/>
  <c r="AA44" s="1"/>
  <c r="T160"/>
  <c r="G160" s="1"/>
  <c r="P158" i="69"/>
  <c r="G158" s="1"/>
  <c r="E664" i="83"/>
  <c r="A664" s="1"/>
  <c r="A665" s="1"/>
  <c r="E662" i="82"/>
  <c r="A662" s="1"/>
  <c r="A663" s="1"/>
  <c r="BV726" i="83"/>
  <c r="AO726"/>
  <c r="AZ726"/>
  <c r="E464" i="69"/>
  <c r="A464" s="1"/>
  <c r="A465" s="1"/>
  <c r="E466" i="83"/>
  <c r="A466" s="1"/>
  <c r="A467" s="1"/>
  <c r="E492" i="69"/>
  <c r="A492" s="1"/>
  <c r="A493" s="1"/>
  <c r="E492" i="82"/>
  <c r="A492" s="1"/>
  <c r="A493" s="1"/>
  <c r="E494" i="83"/>
  <c r="A494" s="1"/>
  <c r="A495" s="1"/>
  <c r="P510" i="69"/>
  <c r="G510" s="1"/>
  <c r="T512" i="83"/>
  <c r="G512" s="1"/>
  <c r="P750" i="69"/>
  <c r="G750" s="1"/>
  <c r="P750" i="82"/>
  <c r="G750" s="1"/>
  <c r="P782"/>
  <c r="G782" s="1"/>
  <c r="T784" i="83"/>
  <c r="G784" s="1"/>
  <c r="BK448"/>
  <c r="AO448"/>
  <c r="BV448"/>
  <c r="AZ448"/>
  <c r="AZ172"/>
  <c r="BV172"/>
  <c r="BK172"/>
  <c r="D494" i="69"/>
  <c r="D494" i="82"/>
  <c r="D496" i="83"/>
  <c r="AA496" s="1"/>
  <c r="D750" i="69"/>
  <c r="D750" i="82"/>
  <c r="D270"/>
  <c r="D272" i="83"/>
  <c r="AA272" s="1"/>
  <c r="D394" i="82"/>
  <c r="D396" i="83"/>
  <c r="AA396" s="1"/>
  <c r="D394" i="69"/>
  <c r="D526" i="82"/>
  <c r="D526" i="69"/>
  <c r="E398"/>
  <c r="A398" s="1"/>
  <c r="A399" s="1"/>
  <c r="E398" i="82"/>
  <c r="A398" s="1"/>
  <c r="A399" s="1"/>
  <c r="E400" i="83"/>
  <c r="A400" s="1"/>
  <c r="A401" s="1"/>
  <c r="E586" i="69"/>
  <c r="A586" s="1"/>
  <c r="A587" s="1"/>
  <c r="E586" i="82"/>
  <c r="A586" s="1"/>
  <c r="A587" s="1"/>
  <c r="E634" i="69"/>
  <c r="A634" s="1"/>
  <c r="A635" s="1"/>
  <c r="E636" i="83"/>
  <c r="A636" s="1"/>
  <c r="A637" s="1"/>
  <c r="E330" i="82"/>
  <c r="A330" s="1"/>
  <c r="A331" s="1"/>
  <c r="E330" i="69"/>
  <c r="A330" s="1"/>
  <c r="A331" s="1"/>
  <c r="E192" i="83"/>
  <c r="A192" s="1"/>
  <c r="A193" s="1"/>
  <c r="E190" i="69"/>
  <c r="A190" s="1"/>
  <c r="A191" s="1"/>
  <c r="AO294" i="83"/>
  <c r="AD294"/>
  <c r="AZ294"/>
  <c r="D356" i="69"/>
  <c r="D356" i="82"/>
  <c r="D586" i="83"/>
  <c r="AA586" s="1"/>
  <c r="D584" i="82"/>
  <c r="E158" i="69"/>
  <c r="A158" s="1"/>
  <c r="A159" s="1"/>
  <c r="E158" i="82"/>
  <c r="A158" s="1"/>
  <c r="A159" s="1"/>
  <c r="C492" i="69"/>
  <c r="C492" i="82"/>
  <c r="D572"/>
  <c r="D572" i="69"/>
  <c r="D574" i="83"/>
  <c r="AA574" s="1"/>
  <c r="AO394"/>
  <c r="BV394"/>
  <c r="BK394"/>
  <c r="D588" i="82"/>
  <c r="D590" i="83"/>
  <c r="AA590" s="1"/>
  <c r="D588" i="69"/>
  <c r="D636" i="82"/>
  <c r="D638" i="83"/>
  <c r="AA638" s="1"/>
  <c r="P22" i="69"/>
  <c r="G22" s="1"/>
  <c r="P22" i="82"/>
  <c r="G22" s="1"/>
  <c r="T24" i="83"/>
  <c r="G24" s="1"/>
  <c r="E18"/>
  <c r="A18" s="1"/>
  <c r="A19" s="1"/>
  <c r="E16" i="69"/>
  <c r="A16" s="1"/>
  <c r="A17" s="1"/>
  <c r="P296" i="56"/>
  <c r="M296"/>
  <c r="N296"/>
  <c r="O296"/>
  <c r="P292"/>
  <c r="O292"/>
  <c r="M292"/>
  <c r="M285"/>
  <c r="P285"/>
  <c r="O285"/>
  <c r="N281"/>
  <c r="M281"/>
  <c r="P247"/>
  <c r="N247"/>
  <c r="O247"/>
  <c r="M247"/>
  <c r="P243"/>
  <c r="M243"/>
  <c r="O243"/>
  <c r="P239"/>
  <c r="O239"/>
  <c r="N239"/>
  <c r="M184"/>
  <c r="P184"/>
  <c r="O181"/>
  <c r="N181"/>
  <c r="M181"/>
  <c r="P174"/>
  <c r="O174"/>
  <c r="N174"/>
  <c r="M95"/>
  <c r="P95"/>
  <c r="N95"/>
  <c r="O91"/>
  <c r="M91"/>
  <c r="P91"/>
  <c r="N91"/>
  <c r="N83"/>
  <c r="O83"/>
  <c r="O79"/>
  <c r="N79"/>
  <c r="P75"/>
  <c r="O75"/>
  <c r="M75"/>
  <c r="P72"/>
  <c r="N72"/>
  <c r="M72"/>
  <c r="P68"/>
  <c r="N68"/>
  <c r="O68"/>
  <c r="O35"/>
  <c r="N35"/>
  <c r="P35"/>
  <c r="M31"/>
  <c r="P31"/>
  <c r="O31"/>
  <c r="M27"/>
  <c r="N27"/>
  <c r="O22"/>
  <c r="N22"/>
  <c r="M22"/>
  <c r="O18"/>
  <c r="P18"/>
  <c r="M18"/>
  <c r="N18"/>
  <c r="N709" s="1"/>
  <c r="N8" s="1"/>
  <c r="P16"/>
  <c r="O16"/>
  <c r="M16"/>
  <c r="O140"/>
  <c r="O450"/>
  <c r="O451"/>
  <c r="O430"/>
  <c r="O519"/>
  <c r="O502"/>
  <c r="O563"/>
  <c r="O474"/>
  <c r="O501"/>
  <c r="O607"/>
  <c r="O651"/>
  <c r="O499"/>
  <c r="O620"/>
  <c r="O625"/>
  <c r="O405"/>
  <c r="O446"/>
  <c r="O579"/>
  <c r="O470"/>
  <c r="O559"/>
  <c r="O697"/>
  <c r="O458"/>
  <c r="O573"/>
  <c r="O419"/>
  <c r="O425"/>
  <c r="O581"/>
  <c r="O586"/>
  <c r="O472"/>
  <c r="O500"/>
  <c r="O694"/>
  <c r="O583"/>
  <c r="O645"/>
  <c r="O609"/>
  <c r="O708"/>
  <c r="O485"/>
  <c r="O505"/>
  <c r="O488"/>
  <c r="O523"/>
  <c r="O498"/>
  <c r="O567"/>
  <c r="O701"/>
  <c r="O658"/>
  <c r="O550"/>
  <c r="O443"/>
  <c r="O473"/>
  <c r="O629"/>
  <c r="O640"/>
  <c r="O415"/>
  <c r="O683"/>
  <c r="O437"/>
  <c r="O416"/>
  <c r="O661"/>
  <c r="O632"/>
  <c r="O589"/>
  <c r="O572"/>
  <c r="O525"/>
  <c r="O679"/>
  <c r="O613"/>
  <c r="O575"/>
  <c r="O461"/>
  <c r="O447"/>
  <c r="O605"/>
  <c r="O664"/>
  <c r="O531"/>
  <c r="O618"/>
  <c r="O612"/>
  <c r="O690"/>
  <c r="O669"/>
  <c r="O681"/>
  <c r="O596"/>
  <c r="O691"/>
  <c r="O584"/>
  <c r="O574"/>
  <c r="O587"/>
  <c r="O648"/>
  <c r="O522"/>
  <c r="O653"/>
  <c r="O543"/>
  <c r="O650"/>
  <c r="O524"/>
  <c r="O414"/>
  <c r="O441"/>
  <c r="O429"/>
  <c r="O518"/>
  <c r="O465"/>
  <c r="O558"/>
  <c r="O654"/>
  <c r="O482"/>
  <c r="O568"/>
  <c r="O649"/>
  <c r="O489"/>
  <c r="O521"/>
  <c r="O421"/>
  <c r="O675"/>
  <c r="O445"/>
  <c r="O571"/>
  <c r="O684"/>
  <c r="O506"/>
  <c r="O695"/>
  <c r="O611"/>
  <c r="O490"/>
  <c r="O398"/>
  <c r="O705"/>
  <c r="O702"/>
  <c r="O410"/>
  <c r="O403"/>
  <c r="O432"/>
  <c r="O666"/>
  <c r="O486"/>
  <c r="O704"/>
  <c r="O677"/>
  <c r="O566"/>
  <c r="O449"/>
  <c r="O590"/>
  <c r="O448"/>
  <c r="O630"/>
  <c r="O493"/>
  <c r="O511"/>
  <c r="O512"/>
  <c r="O671"/>
  <c r="O656"/>
  <c r="O660"/>
  <c r="O417"/>
  <c r="O602"/>
  <c r="O582"/>
  <c r="O535"/>
  <c r="O546"/>
  <c r="O703"/>
  <c r="O494"/>
  <c r="O503"/>
  <c r="O436"/>
  <c r="O688"/>
  <c r="O686"/>
  <c r="O459"/>
  <c r="O674"/>
  <c r="O680"/>
  <c r="O428"/>
  <c r="O638"/>
  <c r="O642"/>
  <c r="O668"/>
  <c r="O556"/>
  <c r="O545"/>
  <c r="O614"/>
  <c r="O464"/>
  <c r="O463"/>
  <c r="O700"/>
  <c r="O706"/>
  <c r="O622"/>
  <c r="O468"/>
  <c r="O551"/>
  <c r="O672"/>
  <c r="O570"/>
  <c r="O644"/>
  <c r="O532"/>
  <c r="O608"/>
  <c r="O412"/>
  <c r="O426"/>
  <c r="O487"/>
  <c r="O595"/>
  <c r="O557"/>
  <c r="O597"/>
  <c r="O517"/>
  <c r="O657"/>
  <c r="O628"/>
  <c r="O433"/>
  <c r="O541"/>
  <c r="O442"/>
  <c r="O514"/>
  <c r="O603"/>
  <c r="O530"/>
  <c r="O536"/>
  <c r="O577"/>
  <c r="O569"/>
  <c r="O667"/>
  <c r="O440"/>
  <c r="O601"/>
  <c r="O655"/>
  <c r="O561"/>
  <c r="O633"/>
  <c r="O542"/>
  <c r="O564"/>
  <c r="O673"/>
  <c r="O528"/>
  <c r="O475"/>
  <c r="O455"/>
  <c r="O537"/>
  <c r="O491"/>
  <c r="O687"/>
  <c r="O492"/>
  <c r="O599"/>
  <c r="O420"/>
  <c r="O554"/>
  <c r="O526"/>
  <c r="O594"/>
  <c r="O497"/>
  <c r="O431"/>
  <c r="O388"/>
  <c r="O164"/>
  <c r="O202"/>
  <c r="O44"/>
  <c r="O341"/>
  <c r="O205"/>
  <c r="O240"/>
  <c r="O117"/>
  <c r="O293"/>
  <c r="O199"/>
  <c r="O197"/>
  <c r="O37"/>
  <c r="O313"/>
  <c r="O193"/>
  <c r="O384"/>
  <c r="O96"/>
  <c r="O41"/>
  <c r="O145"/>
  <c r="O120"/>
  <c r="O359"/>
  <c r="O142"/>
  <c r="O347"/>
  <c r="O331"/>
  <c r="O275"/>
  <c r="O244"/>
  <c r="O204"/>
  <c r="O132"/>
  <c r="O124"/>
  <c r="O131"/>
  <c r="O179"/>
  <c r="O289"/>
  <c r="O186"/>
  <c r="O122"/>
  <c r="O109"/>
  <c r="O261"/>
  <c r="O134"/>
  <c r="O170"/>
  <c r="O33"/>
  <c r="O58"/>
  <c r="O185"/>
  <c r="O211"/>
  <c r="O241"/>
  <c r="O207"/>
  <c r="O231"/>
  <c r="O101"/>
  <c r="O168"/>
  <c r="O128"/>
  <c r="O349"/>
  <c r="O255"/>
  <c r="O167"/>
  <c r="O138"/>
  <c r="O374"/>
  <c r="O163"/>
  <c r="O137"/>
  <c r="O133"/>
  <c r="O47"/>
  <c r="O20"/>
  <c r="O178"/>
  <c r="O237"/>
  <c r="O17"/>
  <c r="O345"/>
  <c r="O175"/>
  <c r="O25"/>
  <c r="O272"/>
  <c r="O336"/>
  <c r="O233"/>
  <c r="O36"/>
  <c r="O38"/>
  <c r="O127"/>
  <c r="O46"/>
  <c r="O71"/>
  <c r="O332"/>
  <c r="O308"/>
  <c r="O269"/>
  <c r="O238"/>
  <c r="O169"/>
  <c r="O116"/>
  <c r="O92"/>
  <c r="O282"/>
  <c r="O591"/>
  <c r="O454"/>
  <c r="O544"/>
  <c r="O478"/>
  <c r="O627"/>
  <c r="O418"/>
  <c r="O670"/>
  <c r="O560"/>
  <c r="O698"/>
  <c r="O576"/>
  <c r="O692"/>
  <c r="O600"/>
  <c r="O483"/>
  <c r="O444"/>
  <c r="O533"/>
  <c r="O592"/>
  <c r="O481"/>
  <c r="O507"/>
  <c r="O520"/>
  <c r="O626"/>
  <c r="O422"/>
  <c r="O652"/>
  <c r="O471"/>
  <c r="O424"/>
  <c r="O598"/>
  <c r="O411"/>
  <c r="O610"/>
  <c r="O637"/>
  <c r="O547"/>
  <c r="O452"/>
  <c r="O516"/>
  <c r="O402"/>
  <c r="O439"/>
  <c r="O460"/>
  <c r="O641"/>
  <c r="O476"/>
  <c r="O479"/>
  <c r="O553"/>
  <c r="O552"/>
  <c r="O29"/>
  <c r="O307"/>
  <c r="O64"/>
  <c r="O396"/>
  <c r="O364"/>
  <c r="O84"/>
  <c r="O43"/>
  <c r="O141"/>
  <c r="O304"/>
  <c r="O248"/>
  <c r="O125"/>
  <c r="O151"/>
  <c r="O14"/>
  <c r="O118"/>
  <c r="O34"/>
  <c r="O99"/>
  <c r="O286"/>
  <c r="O110"/>
  <c r="O45"/>
  <c r="O327"/>
  <c r="O337"/>
  <c r="O209"/>
  <c r="O40"/>
  <c r="O392"/>
  <c r="O256"/>
  <c r="O57"/>
  <c r="O82"/>
  <c r="O353"/>
  <c r="O385"/>
  <c r="O12"/>
  <c r="O387"/>
  <c r="O371"/>
  <c r="O355"/>
  <c r="O323"/>
  <c r="O283"/>
  <c r="O188"/>
  <c r="O100"/>
  <c r="O60"/>
  <c r="O74"/>
  <c r="O390"/>
  <c r="O187"/>
  <c r="O311"/>
  <c r="O279"/>
  <c r="O342"/>
  <c r="O317"/>
  <c r="O215"/>
  <c r="O24"/>
  <c r="O171"/>
  <c r="O391"/>
  <c r="O121"/>
  <c r="O203"/>
  <c r="O225"/>
  <c r="O329"/>
  <c r="O397"/>
  <c r="O334"/>
  <c r="O161"/>
  <c r="O195"/>
  <c r="O319"/>
  <c r="O386"/>
  <c r="O378"/>
  <c r="O294"/>
  <c r="O361"/>
  <c r="O217"/>
  <c r="O259"/>
  <c r="O389"/>
  <c r="O362"/>
  <c r="O182"/>
  <c r="O200"/>
  <c r="O210"/>
  <c r="O115"/>
  <c r="O81"/>
  <c r="O344"/>
  <c r="O15"/>
  <c r="O85"/>
  <c r="O89"/>
  <c r="O222"/>
  <c r="O214"/>
  <c r="O340"/>
  <c r="O123"/>
  <c r="O249"/>
  <c r="O90"/>
  <c r="O280"/>
  <c r="O383"/>
  <c r="O266"/>
  <c r="O413"/>
  <c r="O457"/>
  <c r="O555"/>
  <c r="O665"/>
  <c r="O565"/>
  <c r="O515"/>
  <c r="O467"/>
  <c r="O466"/>
  <c r="O689"/>
  <c r="O434"/>
  <c r="O510"/>
  <c r="O639"/>
  <c r="O619"/>
  <c r="O662"/>
  <c r="O495"/>
  <c r="O682"/>
  <c r="O631"/>
  <c r="O504"/>
  <c r="O663"/>
  <c r="O696"/>
  <c r="O13"/>
  <c r="O191"/>
  <c r="O147"/>
  <c r="O245"/>
  <c r="O156"/>
  <c r="O348"/>
  <c r="O129"/>
  <c r="O130"/>
  <c r="O370"/>
  <c r="O394"/>
  <c r="O162"/>
  <c r="O201"/>
  <c r="O367"/>
  <c r="O395"/>
  <c r="O363"/>
  <c r="O291"/>
  <c r="O148"/>
  <c r="O67"/>
  <c r="O146"/>
  <c r="O297"/>
  <c r="O375"/>
  <c r="O93"/>
  <c r="O335"/>
  <c r="O155"/>
  <c r="O88"/>
  <c r="O176"/>
  <c r="O42"/>
  <c r="O104"/>
  <c r="O144"/>
  <c r="O276"/>
  <c r="O287"/>
  <c r="O149"/>
  <c r="O97"/>
  <c r="O119"/>
  <c r="O316"/>
  <c r="O254"/>
  <c r="O277"/>
  <c r="O236"/>
  <c r="O265"/>
  <c r="O228"/>
  <c r="O143"/>
  <c r="O23"/>
  <c r="O234"/>
  <c r="O322"/>
  <c r="O78"/>
  <c r="O251"/>
  <c r="O338"/>
  <c r="O453"/>
  <c r="O477"/>
  <c r="O406"/>
  <c r="O529"/>
  <c r="O539"/>
  <c r="O527"/>
  <c r="O578"/>
  <c r="O707"/>
  <c r="O685"/>
  <c r="O636"/>
  <c r="O647"/>
  <c r="O678"/>
  <c r="O538"/>
  <c r="O588"/>
  <c r="O634"/>
  <c r="O401"/>
  <c r="O400"/>
  <c r="O407"/>
  <c r="O548"/>
  <c r="O51"/>
  <c r="O157"/>
  <c r="O325"/>
  <c r="O26"/>
  <c r="O360"/>
  <c r="O235"/>
  <c r="O305"/>
  <c r="O166"/>
  <c r="O379"/>
  <c r="O339"/>
  <c r="O268"/>
  <c r="O76"/>
  <c r="O80"/>
  <c r="O372"/>
  <c r="O357"/>
  <c r="O152"/>
  <c r="O298"/>
  <c r="O346"/>
  <c r="O218"/>
  <c r="O56"/>
  <c r="O288"/>
  <c r="O320"/>
  <c r="O136"/>
  <c r="O382"/>
  <c r="O192"/>
  <c r="O19"/>
  <c r="O153"/>
  <c r="O112"/>
  <c r="O9"/>
  <c r="O10"/>
  <c r="O284"/>
  <c r="O30"/>
  <c r="O21"/>
  <c r="O139"/>
  <c r="O274"/>
  <c r="O213"/>
  <c r="O198"/>
  <c r="O376"/>
  <c r="O220"/>
  <c r="O173"/>
  <c r="O273"/>
  <c r="O77"/>
  <c r="O59"/>
  <c r="O69"/>
  <c r="O752" i="69"/>
  <c r="F752" s="1"/>
  <c r="O752" i="82"/>
  <c r="F752" s="1"/>
  <c r="O552"/>
  <c r="F552" s="1"/>
  <c r="O552" i="69"/>
  <c r="F552" s="1"/>
  <c r="O458" i="82"/>
  <c r="F458" s="1"/>
  <c r="O458" i="69"/>
  <c r="F458" s="1"/>
  <c r="O404"/>
  <c r="F404" s="1"/>
  <c r="O404" i="82"/>
  <c r="F404" s="1"/>
  <c r="O188" i="69"/>
  <c r="F188" s="1"/>
  <c r="O188" i="82"/>
  <c r="F188" s="1"/>
  <c r="O108" i="69"/>
  <c r="F108" s="1"/>
  <c r="O108" i="82"/>
  <c r="F108" s="1"/>
  <c r="N736" i="69"/>
  <c r="S738" i="83"/>
  <c r="N724" i="82"/>
  <c r="N724" i="69"/>
  <c r="S686" i="83"/>
  <c r="N684" i="82"/>
  <c r="S662" i="83"/>
  <c r="N660" i="82"/>
  <c r="N660" i="69"/>
  <c r="N654"/>
  <c r="S656" i="83"/>
  <c r="N654" i="82"/>
  <c r="N640" i="69"/>
  <c r="N640" i="82"/>
  <c r="S642" i="83"/>
  <c r="N624" i="82"/>
  <c r="S626" i="83"/>
  <c r="N624" i="69"/>
  <c r="N612"/>
  <c r="S614" i="83"/>
  <c r="N612" i="82"/>
  <c r="N606"/>
  <c r="N606" i="69"/>
  <c r="N590"/>
  <c r="S592" i="83"/>
  <c r="N590" i="82"/>
  <c r="N562"/>
  <c r="S564" i="83"/>
  <c r="N562" i="69"/>
  <c r="S464" i="83"/>
  <c r="N462" i="69"/>
  <c r="N462" i="82"/>
  <c r="S442" i="83"/>
  <c r="N440" i="69"/>
  <c r="N440" i="82"/>
  <c r="N434" i="69"/>
  <c r="N434" i="82"/>
  <c r="S436" i="83"/>
  <c r="N422" i="69"/>
  <c r="S424" i="83"/>
  <c r="N422" i="82"/>
  <c r="S378" i="83"/>
  <c r="N376" i="69"/>
  <c r="N376" i="82"/>
  <c r="S372" i="83"/>
  <c r="N370" i="82"/>
  <c r="N370" i="69"/>
  <c r="N130" i="82"/>
  <c r="S132" i="83"/>
  <c r="N130" i="69"/>
  <c r="S110" i="83"/>
  <c r="N108" i="82"/>
  <c r="N108" i="69"/>
  <c r="S98" i="83"/>
  <c r="N96" i="69"/>
  <c r="N96" i="82"/>
  <c r="N90"/>
  <c r="S92" i="83"/>
  <c r="N90" i="69"/>
  <c r="N72"/>
  <c r="N72" i="82"/>
  <c r="S74" i="83"/>
  <c r="N66" i="82"/>
  <c r="S68" i="83"/>
  <c r="S42"/>
  <c r="N40" i="82"/>
  <c r="N40" i="69"/>
  <c r="AG792" i="83"/>
  <c r="AE792"/>
  <c r="AH792"/>
  <c r="AK792" s="1"/>
  <c r="AH786"/>
  <c r="AK786" s="1"/>
  <c r="AG786"/>
  <c r="AE786"/>
  <c r="AI786"/>
  <c r="AE780"/>
  <c r="AF780"/>
  <c r="AK780" s="1"/>
  <c r="AH780"/>
  <c r="AG780"/>
  <c r="AE764"/>
  <c r="AG764"/>
  <c r="AF764"/>
  <c r="AK764" s="1"/>
  <c r="AF750"/>
  <c r="AK750" s="1"/>
  <c r="AI750"/>
  <c r="AH750"/>
  <c r="AJ750"/>
  <c r="AE750"/>
  <c r="AG734"/>
  <c r="AH734"/>
  <c r="AJ734"/>
  <c r="AF734"/>
  <c r="AK734" s="1"/>
  <c r="AI734"/>
  <c r="AJ730"/>
  <c r="AG730"/>
  <c r="AI730"/>
  <c r="AJ722"/>
  <c r="AG722"/>
  <c r="AH722"/>
  <c r="AK722" s="1"/>
  <c r="AI710"/>
  <c r="AF710"/>
  <c r="AK710" s="1"/>
  <c r="AE710"/>
  <c r="AH706"/>
  <c r="AF706"/>
  <c r="AK706" s="1"/>
  <c r="AJ706"/>
  <c r="AI706"/>
  <c r="AE706"/>
  <c r="AH572"/>
  <c r="AF572"/>
  <c r="AJ572"/>
  <c r="AI572"/>
  <c r="AG572"/>
  <c r="AG562"/>
  <c r="AF562"/>
  <c r="AK562" s="1"/>
  <c r="AJ540"/>
  <c r="AF540"/>
  <c r="AK540" s="1"/>
  <c r="AE540"/>
  <c r="AG540"/>
  <c r="AH536"/>
  <c r="AF536"/>
  <c r="AK536" s="1"/>
  <c r="AE536"/>
  <c r="AG536"/>
  <c r="AJ536"/>
  <c r="AE532"/>
  <c r="AH532"/>
  <c r="AK532" s="1"/>
  <c r="AI532"/>
  <c r="AH522"/>
  <c r="AF522"/>
  <c r="AK522" s="1"/>
  <c r="AF518"/>
  <c r="AK518" s="1"/>
  <c r="AI518"/>
  <c r="AE518"/>
  <c r="AH476"/>
  <c r="AE476"/>
  <c r="AF476"/>
  <c r="AJ476"/>
  <c r="AG476"/>
  <c r="AI476"/>
  <c r="AI430"/>
  <c r="AJ430"/>
  <c r="AG430"/>
  <c r="AE430"/>
  <c r="AF430"/>
  <c r="AK430" s="1"/>
  <c r="AH430"/>
  <c r="AF404"/>
  <c r="AK404" s="1"/>
  <c r="AH404"/>
  <c r="AE404"/>
  <c r="AI394"/>
  <c r="AG394"/>
  <c r="AE394"/>
  <c r="AI382"/>
  <c r="AJ382"/>
  <c r="AH382"/>
  <c r="AK382" s="1"/>
  <c r="AG382"/>
  <c r="AI372"/>
  <c r="AJ372"/>
  <c r="AF372"/>
  <c r="AK372" s="1"/>
  <c r="AG372"/>
  <c r="AH366"/>
  <c r="AF366"/>
  <c r="AJ366"/>
  <c r="AE366"/>
  <c r="D381" i="88"/>
  <c r="B381" s="1"/>
  <c r="G386" i="56"/>
  <c r="A386" s="1"/>
  <c r="B383" i="40"/>
  <c r="E384" i="86"/>
  <c r="B384" s="1"/>
  <c r="F1473" i="40"/>
  <c r="O385" i="70"/>
  <c r="B385" s="1"/>
  <c r="F408" i="84"/>
  <c r="B408" s="1"/>
  <c r="I406" i="111"/>
  <c r="B406" s="1"/>
  <c r="F1449" i="40"/>
  <c r="D369" i="88"/>
  <c r="B369" s="1"/>
  <c r="G374" i="56"/>
  <c r="A374" s="1"/>
  <c r="F396" i="84"/>
  <c r="B396" s="1"/>
  <c r="B371" i="40"/>
  <c r="I394" i="111"/>
  <c r="B394" s="1"/>
  <c r="F393" i="84"/>
  <c r="B393" s="1"/>
  <c r="G371" i="56"/>
  <c r="A371" s="1"/>
  <c r="O370" i="70"/>
  <c r="B370" s="1"/>
  <c r="B368" i="40"/>
  <c r="D366" i="88"/>
  <c r="B366" s="1"/>
  <c r="F1443" i="40"/>
  <c r="I391" i="111"/>
  <c r="B391" s="1"/>
  <c r="F389" i="84"/>
  <c r="B389" s="1"/>
  <c r="F1435" i="40"/>
  <c r="D362" i="88"/>
  <c r="B362" s="1"/>
  <c r="O366" i="70"/>
  <c r="B366" s="1"/>
  <c r="E365" i="86"/>
  <c r="B365" s="1"/>
  <c r="G367" i="56"/>
  <c r="A367" s="1"/>
  <c r="I387" i="111"/>
  <c r="B387" s="1"/>
  <c r="F377"/>
  <c r="E357" i="56"/>
  <c r="D355" i="86"/>
  <c r="E1415" i="40"/>
  <c r="I356" i="70"/>
  <c r="C351" i="88"/>
  <c r="C1413" i="40"/>
  <c r="C355" i="70"/>
  <c r="C378" i="84"/>
  <c r="C356" i="56"/>
  <c r="C354" i="86"/>
  <c r="U354" i="70"/>
  <c r="L377" i="84"/>
  <c r="R355" i="56"/>
  <c r="L350" i="88"/>
  <c r="F362" i="111"/>
  <c r="E342" i="56"/>
  <c r="I341" i="70"/>
  <c r="E1385" i="40"/>
  <c r="C674" i="83"/>
  <c r="C672" i="69"/>
  <c r="C361" i="84"/>
  <c r="C338" i="70"/>
  <c r="C337" i="86"/>
  <c r="C334" i="88"/>
  <c r="C359" i="111"/>
  <c r="C1379" i="40"/>
  <c r="C339" i="56"/>
  <c r="C334" i="113"/>
  <c r="AD668" i="83"/>
  <c r="AO668"/>
  <c r="C336" i="70"/>
  <c r="C332" i="88"/>
  <c r="C337" i="56"/>
  <c r="C359" i="84"/>
  <c r="C335" i="86"/>
  <c r="C357" i="111"/>
  <c r="C332" i="113"/>
  <c r="L355" i="84"/>
  <c r="D1367" i="40"/>
  <c r="S331" i="86"/>
  <c r="R333" i="56"/>
  <c r="L326" i="88"/>
  <c r="S329" i="86"/>
  <c r="M351" i="111"/>
  <c r="E19" i="56"/>
  <c r="I18" i="70"/>
  <c r="F39" i="111"/>
  <c r="D17" i="86"/>
  <c r="E739" i="40"/>
  <c r="E706"/>
  <c r="AG326" i="83"/>
  <c r="AH326"/>
  <c r="AF326"/>
  <c r="AK326" s="1"/>
  <c r="AI326"/>
  <c r="AJ326"/>
  <c r="AF270"/>
  <c r="AH270"/>
  <c r="AG270"/>
  <c r="AJ270"/>
  <c r="AI258"/>
  <c r="AJ258"/>
  <c r="AH258"/>
  <c r="AF258"/>
  <c r="AG258"/>
  <c r="AE258"/>
  <c r="AF246"/>
  <c r="AK246" s="1"/>
  <c r="AG246"/>
  <c r="AI246"/>
  <c r="AJ246"/>
  <c r="AE246"/>
  <c r="AH246"/>
  <c r="AE214"/>
  <c r="AH214"/>
  <c r="AG214"/>
  <c r="AI214"/>
  <c r="AF214"/>
  <c r="AK214" s="1"/>
  <c r="AJ214"/>
  <c r="AJ200"/>
  <c r="AH200"/>
  <c r="AK200" s="1"/>
  <c r="AE200"/>
  <c r="AG200"/>
  <c r="AI200"/>
  <c r="AE128"/>
  <c r="AF128"/>
  <c r="AK128" s="1"/>
  <c r="AH128"/>
  <c r="AG128"/>
  <c r="AJ128"/>
  <c r="AI128"/>
  <c r="AH118"/>
  <c r="AI118"/>
  <c r="AG118"/>
  <c r="AF118"/>
  <c r="AK118" s="1"/>
  <c r="AJ118"/>
  <c r="AH112"/>
  <c r="AG112"/>
  <c r="AI112"/>
  <c r="AJ112"/>
  <c r="AF112"/>
  <c r="AK112" s="1"/>
  <c r="AE112"/>
  <c r="AH50"/>
  <c r="AG50"/>
  <c r="AI50"/>
  <c r="AE50"/>
  <c r="AG44"/>
  <c r="AF44"/>
  <c r="AH44"/>
  <c r="AJ44"/>
  <c r="AI44"/>
  <c r="AE44"/>
  <c r="AJ40"/>
  <c r="AJ1415" s="1"/>
  <c r="G1415" s="1"/>
  <c r="S55" i="116" s="1"/>
  <c r="F55" s="1"/>
  <c r="AH40" i="83"/>
  <c r="AF40"/>
  <c r="AF1411" s="1"/>
  <c r="G1411" s="1"/>
  <c r="S51" i="116" s="1"/>
  <c r="F51" s="1"/>
  <c r="AG1222" i="83"/>
  <c r="AF1222"/>
  <c r="AK1222" s="1"/>
  <c r="AI1222"/>
  <c r="AJ1214"/>
  <c r="AI1214"/>
  <c r="AH1214"/>
  <c r="AG1214"/>
  <c r="AF1214"/>
  <c r="AI1206"/>
  <c r="AE1206"/>
  <c r="AG1206"/>
  <c r="AH1206"/>
  <c r="AF1206"/>
  <c r="AK1206" s="1"/>
  <c r="AJ1204"/>
  <c r="AK1204" s="1"/>
  <c r="AE1204"/>
  <c r="AI1204"/>
  <c r="AG1204"/>
  <c r="AG1202"/>
  <c r="AI1202"/>
  <c r="AJ1202"/>
  <c r="AH1202"/>
  <c r="AK1202" s="1"/>
  <c r="AE1202"/>
  <c r="AF1200"/>
  <c r="AH1200"/>
  <c r="AI1200"/>
  <c r="AG1200"/>
  <c r="AJ1200"/>
  <c r="AG1198"/>
  <c r="AH1198"/>
  <c r="AF1198"/>
  <c r="AK1198" s="1"/>
  <c r="AE1198"/>
  <c r="AI1198"/>
  <c r="AF1196"/>
  <c r="AG1196"/>
  <c r="AH1196"/>
  <c r="AE1196"/>
  <c r="AI1196"/>
  <c r="AJ1196"/>
  <c r="AH1194"/>
  <c r="AG1194"/>
  <c r="AJ1194"/>
  <c r="AF1194"/>
  <c r="AK1194" s="1"/>
  <c r="AE1194"/>
  <c r="AJ1192"/>
  <c r="AG1192"/>
  <c r="AF1192"/>
  <c r="AK1192" s="1"/>
  <c r="AH1192"/>
  <c r="AI1192"/>
  <c r="AE1190"/>
  <c r="AF1190"/>
  <c r="AK1190" s="1"/>
  <c r="AJ1190"/>
  <c r="AI1190"/>
  <c r="AH1190"/>
  <c r="AJ1186"/>
  <c r="AF1186"/>
  <c r="AE1186"/>
  <c r="AI1186"/>
  <c r="AG1186"/>
  <c r="AH1186"/>
  <c r="AI1178"/>
  <c r="AF1178"/>
  <c r="AK1178" s="1"/>
  <c r="AG1178"/>
  <c r="AE1170"/>
  <c r="AG1170"/>
  <c r="AF1170"/>
  <c r="AH1170"/>
  <c r="AJ1170"/>
  <c r="AI1162"/>
  <c r="AH1162"/>
  <c r="AE1162"/>
  <c r="AF1162"/>
  <c r="AG1162"/>
  <c r="AI1100"/>
  <c r="AE1100"/>
  <c r="AF1100"/>
  <c r="AK1100" s="1"/>
  <c r="AJ1100"/>
  <c r="AH1100"/>
  <c r="AG1100"/>
  <c r="AH1092"/>
  <c r="AJ1092"/>
  <c r="AF1092"/>
  <c r="AK1092" s="1"/>
  <c r="AE1092"/>
  <c r="AI1084"/>
  <c r="AE1084"/>
  <c r="AF1084"/>
  <c r="AK1084" s="1"/>
  <c r="AG1084"/>
  <c r="AH1084"/>
  <c r="AJ1084"/>
  <c r="AE1076"/>
  <c r="AJ1076"/>
  <c r="AF1076"/>
  <c r="AI1076"/>
  <c r="AH1076"/>
  <c r="AG1076"/>
  <c r="AH1074"/>
  <c r="AF1074"/>
  <c r="AE1074"/>
  <c r="AJ1074"/>
  <c r="AG1074"/>
  <c r="AI1074"/>
  <c r="AJ1072"/>
  <c r="AH1072"/>
  <c r="AK1072" s="1"/>
  <c r="AI1072"/>
  <c r="AG1072"/>
  <c r="AE1072"/>
  <c r="AF1070"/>
  <c r="AK1070" s="1"/>
  <c r="AJ1070"/>
  <c r="AE1070"/>
  <c r="AH1070"/>
  <c r="AI1070"/>
  <c r="AG1070"/>
  <c r="AI1068"/>
  <c r="AG1068"/>
  <c r="AJ1068"/>
  <c r="AH1068"/>
  <c r="AK1068" s="1"/>
  <c r="AI1066"/>
  <c r="AE1066"/>
  <c r="AH1066"/>
  <c r="AK1066" s="1"/>
  <c r="AG1066"/>
  <c r="AJ1066"/>
  <c r="AJ1064"/>
  <c r="AH1064"/>
  <c r="AF1064"/>
  <c r="AE1064"/>
  <c r="AG1062"/>
  <c r="AE1062"/>
  <c r="AI1062"/>
  <c r="AF1062"/>
  <c r="AK1062" s="1"/>
  <c r="AF1060"/>
  <c r="AE1060"/>
  <c r="AI1060"/>
  <c r="AJ1060"/>
  <c r="AH1060"/>
  <c r="AG1060"/>
  <c r="AF1058"/>
  <c r="AE1058"/>
  <c r="AJ1058"/>
  <c r="AH1058"/>
  <c r="AG1058"/>
  <c r="AG1056"/>
  <c r="AF1056"/>
  <c r="AK1056" s="1"/>
  <c r="AI1056"/>
  <c r="AH1056"/>
  <c r="AE1056"/>
  <c r="AE1054"/>
  <c r="AI1054"/>
  <c r="AJ1054"/>
  <c r="AF1054"/>
  <c r="AG1054"/>
  <c r="AH1054"/>
  <c r="AJ1052"/>
  <c r="AE1052"/>
  <c r="AF1052"/>
  <c r="AH1052"/>
  <c r="AG1052"/>
  <c r="AJ1050"/>
  <c r="AH1050"/>
  <c r="AI1050"/>
  <c r="AF1050"/>
  <c r="AG1050"/>
  <c r="AE1050"/>
  <c r="AI1048"/>
  <c r="AH1048"/>
  <c r="AG1048"/>
  <c r="AE1048"/>
  <c r="AF1048"/>
  <c r="AK1048" s="1"/>
  <c r="AE1044"/>
  <c r="AI1044"/>
  <c r="AG1044"/>
  <c r="AH1044"/>
  <c r="AF1044"/>
  <c r="AJ1044"/>
  <c r="AH1042"/>
  <c r="AG1042"/>
  <c r="AE1042"/>
  <c r="AI1042"/>
  <c r="AF1042"/>
  <c r="AK1042" s="1"/>
  <c r="AE1034"/>
  <c r="AG1034"/>
  <c r="AI1034"/>
  <c r="AH1034"/>
  <c r="AJ1034"/>
  <c r="AK1034" s="1"/>
  <c r="AE1026"/>
  <c r="AG1026"/>
  <c r="AI1026"/>
  <c r="AF1026"/>
  <c r="AK1026" s="1"/>
  <c r="AH1026"/>
  <c r="AG1018"/>
  <c r="AI1018"/>
  <c r="AF1018"/>
  <c r="AK1018" s="1"/>
  <c r="AE1018"/>
  <c r="AH1018"/>
  <c r="AJ968"/>
  <c r="AI968"/>
  <c r="AF968"/>
  <c r="AK968" s="1"/>
  <c r="AH968"/>
  <c r="AG968"/>
  <c r="AE968"/>
  <c r="AZ1234"/>
  <c r="AD1234"/>
  <c r="P1080" i="69"/>
  <c r="G1080" s="1"/>
  <c r="AK216" i="83"/>
  <c r="AK652"/>
  <c r="AK502"/>
  <c r="AK636"/>
  <c r="AK692"/>
  <c r="AK730"/>
  <c r="AK514"/>
  <c r="AK488"/>
  <c r="AO608"/>
  <c r="AO904"/>
  <c r="AK282"/>
  <c r="AK124"/>
  <c r="C1384" i="82"/>
  <c r="AK724" i="83"/>
  <c r="BN1412"/>
  <c r="M1412" s="1"/>
  <c r="R221" i="116" s="1"/>
  <c r="F221" s="1"/>
  <c r="AK622" i="83"/>
  <c r="AK50"/>
  <c r="T544"/>
  <c r="G544" s="1"/>
  <c r="P298" i="69"/>
  <c r="G298" s="1"/>
  <c r="D314" i="82"/>
  <c r="D568" i="69"/>
  <c r="AK66" i="83"/>
  <c r="AK466"/>
  <c r="BM1411"/>
  <c r="M1411" s="1"/>
  <c r="R220" i="116" s="1"/>
  <c r="F220" s="1"/>
  <c r="BG374" i="83"/>
  <c r="BR126"/>
  <c r="AV126"/>
  <c r="BR124"/>
  <c r="C622" i="82"/>
  <c r="C624" i="83"/>
  <c r="C622" i="69"/>
  <c r="P574"/>
  <c r="G574" s="1"/>
  <c r="T576" i="83"/>
  <c r="G576" s="1"/>
  <c r="D450" i="69"/>
  <c r="D452" i="83"/>
  <c r="AA452" s="1"/>
  <c r="E590" i="82"/>
  <c r="A590" s="1"/>
  <c r="A591" s="1"/>
  <c r="E592" i="83"/>
  <c r="A592" s="1"/>
  <c r="A593" s="1"/>
  <c r="C320" i="82"/>
  <c r="C322" i="83"/>
  <c r="E574" i="69"/>
  <c r="A574" s="1"/>
  <c r="A575" s="1"/>
  <c r="E574" i="82"/>
  <c r="A574" s="1"/>
  <c r="A575" s="1"/>
  <c r="E576" i="83"/>
  <c r="A576" s="1"/>
  <c r="A577" s="1"/>
  <c r="P400" i="69"/>
  <c r="G400" s="1"/>
  <c r="T402" i="83"/>
  <c r="G402" s="1"/>
  <c r="T754"/>
  <c r="G754" s="1"/>
  <c r="P752" i="69"/>
  <c r="G752" s="1"/>
  <c r="AZ474" i="83"/>
  <c r="BK474"/>
  <c r="P528" i="82"/>
  <c r="G528" s="1"/>
  <c r="T530" i="83"/>
  <c r="G530" s="1"/>
  <c r="C156" i="82"/>
  <c r="C158" i="83"/>
  <c r="P65" i="56"/>
  <c r="M65"/>
  <c r="N65"/>
  <c r="M19"/>
  <c r="P19"/>
  <c r="N19"/>
  <c r="P40"/>
  <c r="P60"/>
  <c r="P89"/>
  <c r="P117"/>
  <c r="P185"/>
  <c r="P225"/>
  <c r="P265"/>
  <c r="P280"/>
  <c r="P137"/>
  <c r="P151"/>
  <c r="P161"/>
  <c r="P353"/>
  <c r="P397"/>
  <c r="P463"/>
  <c r="P441"/>
  <c r="P546"/>
  <c r="P643"/>
  <c r="P480"/>
  <c r="P604"/>
  <c r="P474"/>
  <c r="P657"/>
  <c r="P520"/>
  <c r="P613"/>
  <c r="P498"/>
  <c r="P448"/>
  <c r="P471"/>
  <c r="P595"/>
  <c r="P400"/>
  <c r="P432"/>
  <c r="P417"/>
  <c r="P630"/>
  <c r="P562"/>
  <c r="P691"/>
  <c r="P694"/>
  <c r="P547"/>
  <c r="P426"/>
  <c r="P677"/>
  <c r="P682"/>
  <c r="P701"/>
  <c r="P564"/>
  <c r="P517"/>
  <c r="P578"/>
  <c r="P685"/>
  <c r="P690"/>
  <c r="P491"/>
  <c r="P676"/>
  <c r="P415"/>
  <c r="P501"/>
  <c r="P609"/>
  <c r="P661"/>
  <c r="P495"/>
  <c r="P706"/>
  <c r="P527"/>
  <c r="P410"/>
  <c r="P490"/>
  <c r="P447"/>
  <c r="P686"/>
  <c r="P556"/>
  <c r="P678"/>
  <c r="P617"/>
  <c r="P460"/>
  <c r="P516"/>
  <c r="P625"/>
  <c r="P629"/>
  <c r="P589"/>
  <c r="P667"/>
  <c r="P702"/>
  <c r="P650"/>
  <c r="P526"/>
  <c r="P614"/>
  <c r="P423"/>
  <c r="P509"/>
  <c r="P566"/>
  <c r="P476"/>
  <c r="P593"/>
  <c r="P428"/>
  <c r="P635"/>
  <c r="P665"/>
  <c r="P510"/>
  <c r="P623"/>
  <c r="P478"/>
  <c r="P558"/>
  <c r="P552"/>
  <c r="P492"/>
  <c r="P519"/>
  <c r="P493"/>
  <c r="P585"/>
  <c r="P437"/>
  <c r="P561"/>
  <c r="P454"/>
  <c r="P121"/>
  <c r="P153"/>
  <c r="P209"/>
  <c r="P393"/>
  <c r="P11"/>
  <c r="P450"/>
  <c r="P549"/>
  <c r="P464"/>
  <c r="P596"/>
  <c r="P465"/>
  <c r="P597"/>
  <c r="P654"/>
  <c r="P649"/>
  <c r="P442"/>
  <c r="P573"/>
  <c r="P399"/>
  <c r="P418"/>
  <c r="P620"/>
  <c r="P579"/>
  <c r="P506"/>
  <c r="P696"/>
  <c r="P672"/>
  <c r="P496"/>
  <c r="P521"/>
  <c r="P664"/>
  <c r="P641"/>
  <c r="P469"/>
  <c r="P583"/>
  <c r="P568"/>
  <c r="P638"/>
  <c r="P425"/>
  <c r="P467"/>
  <c r="P477"/>
  <c r="P500"/>
  <c r="P666"/>
  <c r="P633"/>
  <c r="P565"/>
  <c r="P576"/>
  <c r="P525"/>
  <c r="P532"/>
  <c r="P660"/>
  <c r="P679"/>
  <c r="P411"/>
  <c r="P524"/>
  <c r="P611"/>
  <c r="P473"/>
  <c r="P590"/>
  <c r="P642"/>
  <c r="P653"/>
  <c r="P616"/>
  <c r="P535"/>
  <c r="P705"/>
  <c r="P628"/>
  <c r="P404"/>
  <c r="P640"/>
  <c r="P647"/>
  <c r="P582"/>
  <c r="P438"/>
  <c r="P481"/>
  <c r="P445"/>
  <c r="P581"/>
  <c r="P434"/>
  <c r="P651"/>
  <c r="P402"/>
  <c r="P567"/>
  <c r="P540"/>
  <c r="P707"/>
  <c r="P484"/>
  <c r="P586"/>
  <c r="P673"/>
  <c r="P671"/>
  <c r="P563"/>
  <c r="P436"/>
  <c r="P610"/>
  <c r="P470"/>
  <c r="P545"/>
  <c r="P688"/>
  <c r="P704"/>
  <c r="P602"/>
  <c r="P507"/>
  <c r="P528"/>
  <c r="P543"/>
  <c r="P420"/>
  <c r="P10"/>
  <c r="P48"/>
  <c r="P97"/>
  <c r="P320"/>
  <c r="P487"/>
  <c r="P560"/>
  <c r="P548"/>
  <c r="P555"/>
  <c r="P571"/>
  <c r="P541"/>
  <c r="P407"/>
  <c r="P600"/>
  <c r="P475"/>
  <c r="P587"/>
  <c r="P485"/>
  <c r="P699"/>
  <c r="P594"/>
  <c r="P483"/>
  <c r="P444"/>
  <c r="P644"/>
  <c r="P689"/>
  <c r="P652"/>
  <c r="P522"/>
  <c r="P603"/>
  <c r="P497"/>
  <c r="P452"/>
  <c r="P575"/>
  <c r="P708"/>
  <c r="P398"/>
  <c r="P639"/>
  <c r="P421"/>
  <c r="P508"/>
  <c r="P659"/>
  <c r="P612"/>
  <c r="P446"/>
  <c r="P413"/>
  <c r="P569"/>
  <c r="P503"/>
  <c r="P588"/>
  <c r="P518"/>
  <c r="P598"/>
  <c r="P655"/>
  <c r="P669"/>
  <c r="P141"/>
  <c r="P51"/>
  <c r="P389"/>
  <c r="P341"/>
  <c r="P309"/>
  <c r="P245"/>
  <c r="P189"/>
  <c r="P93"/>
  <c r="P44"/>
  <c r="P256"/>
  <c r="P152"/>
  <c r="P359"/>
  <c r="P327"/>
  <c r="P279"/>
  <c r="P191"/>
  <c r="P382"/>
  <c r="P267"/>
  <c r="P203"/>
  <c r="P171"/>
  <c r="P99"/>
  <c r="P67"/>
  <c r="P34"/>
  <c r="P215"/>
  <c r="P348"/>
  <c r="P166"/>
  <c r="P70"/>
  <c r="P356"/>
  <c r="P388"/>
  <c r="P364"/>
  <c r="P180"/>
  <c r="P302"/>
  <c r="P158"/>
  <c r="P378"/>
  <c r="P330"/>
  <c r="P218"/>
  <c r="P146"/>
  <c r="P41"/>
  <c r="P208"/>
  <c r="P250"/>
  <c r="P114"/>
  <c r="P394"/>
  <c r="P170"/>
  <c r="P305"/>
  <c r="P313"/>
  <c r="P145"/>
  <c r="P23"/>
  <c r="P385"/>
  <c r="P110"/>
  <c r="P200"/>
  <c r="P104"/>
  <c r="P88"/>
  <c r="P342"/>
  <c r="P47"/>
  <c r="P12"/>
  <c r="P387"/>
  <c r="P371"/>
  <c r="P315"/>
  <c r="P172"/>
  <c r="P100"/>
  <c r="P55"/>
  <c r="P251"/>
  <c r="P111"/>
  <c r="P63"/>
  <c r="P324"/>
  <c r="P300"/>
  <c r="P206"/>
  <c r="P297"/>
  <c r="P183"/>
  <c r="P472"/>
  <c r="P557"/>
  <c r="P544"/>
  <c r="P488"/>
  <c r="P536"/>
  <c r="P538"/>
  <c r="P648"/>
  <c r="P427"/>
  <c r="P433"/>
  <c r="P574"/>
  <c r="P646"/>
  <c r="P681"/>
  <c r="P618"/>
  <c r="P554"/>
  <c r="P599"/>
  <c r="P668"/>
  <c r="P584"/>
  <c r="P645"/>
  <c r="P505"/>
  <c r="P683"/>
  <c r="P539"/>
  <c r="P634"/>
  <c r="P468"/>
  <c r="P440"/>
  <c r="P462"/>
  <c r="P572"/>
  <c r="P601"/>
  <c r="P615"/>
  <c r="P687"/>
  <c r="P453"/>
  <c r="P523"/>
  <c r="P406"/>
  <c r="P455"/>
  <c r="P511"/>
  <c r="P591"/>
  <c r="P422"/>
  <c r="P550"/>
  <c r="P533"/>
  <c r="P580"/>
  <c r="P381"/>
  <c r="P278"/>
  <c r="P301"/>
  <c r="P57"/>
  <c r="P14"/>
  <c r="P357"/>
  <c r="P317"/>
  <c r="P261"/>
  <c r="P197"/>
  <c r="P149"/>
  <c r="P52"/>
  <c r="P101"/>
  <c r="P328"/>
  <c r="P192"/>
  <c r="P80"/>
  <c r="P383"/>
  <c r="P335"/>
  <c r="P287"/>
  <c r="P199"/>
  <c r="P135"/>
  <c r="P134"/>
  <c r="P283"/>
  <c r="P211"/>
  <c r="P179"/>
  <c r="P107"/>
  <c r="P42"/>
  <c r="P15"/>
  <c r="P238"/>
  <c r="P86"/>
  <c r="P196"/>
  <c r="P13"/>
  <c r="P156"/>
  <c r="P260"/>
  <c r="P69"/>
  <c r="P338"/>
  <c r="P162"/>
  <c r="P120"/>
  <c r="P24"/>
  <c r="P322"/>
  <c r="P337"/>
  <c r="P129"/>
  <c r="P130"/>
  <c r="P274"/>
  <c r="P62"/>
  <c r="P176"/>
  <c r="P272"/>
  <c r="P367"/>
  <c r="P160"/>
  <c r="P112"/>
  <c r="P375"/>
  <c r="P390"/>
  <c r="P312"/>
  <c r="P255"/>
  <c r="P78"/>
  <c r="P318"/>
  <c r="P339"/>
  <c r="P244"/>
  <c r="P140"/>
  <c r="P334"/>
  <c r="P119"/>
  <c r="P71"/>
  <c r="P316"/>
  <c r="P277"/>
  <c r="P262"/>
  <c r="P254"/>
  <c r="P147"/>
  <c r="P131"/>
  <c r="P282"/>
  <c r="P259"/>
  <c r="P133"/>
  <c r="P221"/>
  <c r="P213"/>
  <c r="P289"/>
  <c r="M248"/>
  <c r="M484"/>
  <c r="M650"/>
  <c r="M472"/>
  <c r="M691"/>
  <c r="M421"/>
  <c r="M458"/>
  <c r="M506"/>
  <c r="M702"/>
  <c r="M587"/>
  <c r="M481"/>
  <c r="M653"/>
  <c r="M409"/>
  <c r="M402"/>
  <c r="M623"/>
  <c r="M571"/>
  <c r="M406"/>
  <c r="M621"/>
  <c r="M568"/>
  <c r="M519"/>
  <c r="M516"/>
  <c r="M645"/>
  <c r="M51"/>
  <c r="M145"/>
  <c r="M371"/>
  <c r="M17"/>
  <c r="M383"/>
  <c r="M357"/>
  <c r="M319"/>
  <c r="M221"/>
  <c r="M57"/>
  <c r="M45"/>
  <c r="M213"/>
  <c r="M26"/>
  <c r="M605"/>
  <c r="M671"/>
  <c r="M468"/>
  <c r="M651"/>
  <c r="M405"/>
  <c r="M565"/>
  <c r="M704"/>
  <c r="M643"/>
  <c r="M576"/>
  <c r="M573"/>
  <c r="M518"/>
  <c r="M419"/>
  <c r="M660"/>
  <c r="M527"/>
  <c r="M589"/>
  <c r="M590"/>
  <c r="M583"/>
  <c r="M407"/>
  <c r="M634"/>
  <c r="M554"/>
  <c r="M367"/>
  <c r="M287"/>
  <c r="M211"/>
  <c r="M177"/>
  <c r="M71"/>
  <c r="M41"/>
  <c r="M152"/>
  <c r="M489"/>
  <c r="M441"/>
  <c r="M705"/>
  <c r="M449"/>
  <c r="M598"/>
  <c r="M510"/>
  <c r="M700"/>
  <c r="M582"/>
  <c r="M635"/>
  <c r="M452"/>
  <c r="M414"/>
  <c r="M11"/>
  <c r="M149"/>
  <c r="M229"/>
  <c r="M362"/>
  <c r="M344"/>
  <c r="M244"/>
  <c r="M222"/>
  <c r="M204"/>
  <c r="M178"/>
  <c r="M166"/>
  <c r="M278"/>
  <c r="M300"/>
  <c r="M134"/>
  <c r="M194"/>
  <c r="M44"/>
  <c r="M334"/>
  <c r="M384"/>
  <c r="M276"/>
  <c r="M272"/>
  <c r="M252"/>
  <c r="M198"/>
  <c r="M180"/>
  <c r="M271"/>
  <c r="M24"/>
  <c r="M392"/>
  <c r="M378"/>
  <c r="M339"/>
  <c r="M341"/>
  <c r="M345"/>
  <c r="M368"/>
  <c r="M385"/>
  <c r="M297"/>
  <c r="M270"/>
  <c r="M175"/>
  <c r="M207"/>
  <c r="M160"/>
  <c r="M103"/>
  <c r="M85"/>
  <c r="M333"/>
  <c r="M126"/>
  <c r="M131"/>
  <c r="M267"/>
  <c r="M259"/>
  <c r="M336"/>
  <c r="M340"/>
  <c r="M400"/>
  <c r="M696"/>
  <c r="M555"/>
  <c r="M615"/>
  <c r="M537"/>
  <c r="M479"/>
  <c r="M475"/>
  <c r="M451"/>
  <c r="M611"/>
  <c r="M572"/>
  <c r="M21"/>
  <c r="M195"/>
  <c r="M290"/>
  <c r="M144"/>
  <c r="M150"/>
  <c r="M56"/>
  <c r="M256"/>
  <c r="M356"/>
  <c r="M318"/>
  <c r="M146"/>
  <c r="M268"/>
  <c r="M395"/>
  <c r="M283"/>
  <c r="M269"/>
  <c r="M28"/>
  <c r="M30"/>
  <c r="M389"/>
  <c r="M374"/>
  <c r="M203"/>
  <c r="M347"/>
  <c r="M291"/>
  <c r="M132"/>
  <c r="M199"/>
  <c r="M123"/>
  <c r="M266"/>
  <c r="M129"/>
  <c r="M316"/>
  <c r="M93"/>
  <c r="M37"/>
  <c r="M212"/>
  <c r="M124"/>
  <c r="M337"/>
  <c r="M370"/>
  <c r="M169"/>
  <c r="M92"/>
  <c r="M274"/>
  <c r="M183"/>
  <c r="M387"/>
  <c r="M117"/>
  <c r="M101"/>
  <c r="M94"/>
  <c r="M273"/>
  <c r="M220"/>
  <c r="M219"/>
  <c r="M143"/>
  <c r="M249"/>
  <c r="M48"/>
  <c r="M250"/>
  <c r="M32"/>
  <c r="M173"/>
  <c r="O726" i="69"/>
  <c r="F726" s="1"/>
  <c r="O726" i="82"/>
  <c r="F726" s="1"/>
  <c r="O710" i="69"/>
  <c r="F710" s="1"/>
  <c r="O710" i="82"/>
  <c r="F710" s="1"/>
  <c r="O638" i="69"/>
  <c r="F638" s="1"/>
  <c r="O638" i="82"/>
  <c r="F638" s="1"/>
  <c r="O612" i="69"/>
  <c r="F612" s="1"/>
  <c r="O612" i="82"/>
  <c r="F612" s="1"/>
  <c r="O598"/>
  <c r="F598" s="1"/>
  <c r="O598" i="69"/>
  <c r="F598" s="1"/>
  <c r="O276" i="82"/>
  <c r="F276" s="1"/>
  <c r="O276" i="69"/>
  <c r="F276" s="1"/>
  <c r="O210" i="82"/>
  <c r="F210" s="1"/>
  <c r="O210" i="69"/>
  <c r="F210" s="1"/>
  <c r="O154" i="82"/>
  <c r="F154" s="1"/>
  <c r="O154" i="69"/>
  <c r="F154" s="1"/>
  <c r="O142"/>
  <c r="F142" s="1"/>
  <c r="O142" i="82"/>
  <c r="F142" s="1"/>
  <c r="S714" i="83"/>
  <c r="N712" i="82"/>
  <c r="S670" i="83"/>
  <c r="N668" i="69"/>
  <c r="N546"/>
  <c r="N546" i="82"/>
  <c r="N540" i="69"/>
  <c r="S542" i="83"/>
  <c r="AH678"/>
  <c r="AF678"/>
  <c r="AJ678"/>
  <c r="AE678"/>
  <c r="AG678"/>
  <c r="AI678"/>
  <c r="AH674"/>
  <c r="AF674"/>
  <c r="AK674" s="1"/>
  <c r="AE674"/>
  <c r="AJ674"/>
  <c r="AE648"/>
  <c r="AI648"/>
  <c r="AG648"/>
  <c r="AI622"/>
  <c r="AH622"/>
  <c r="AG622"/>
  <c r="AE622"/>
  <c r="AH612"/>
  <c r="AF612"/>
  <c r="AK612" s="1"/>
  <c r="AG612"/>
  <c r="AE612"/>
  <c r="F345" i="111"/>
  <c r="E1351" i="40"/>
  <c r="D323" i="86"/>
  <c r="E325" i="56"/>
  <c r="I324" i="70"/>
  <c r="F1349" i="40"/>
  <c r="D319" i="88"/>
  <c r="B319" s="1"/>
  <c r="F346" i="84"/>
  <c r="B346" s="1"/>
  <c r="C319" i="88"/>
  <c r="C323" i="70"/>
  <c r="C322" i="86"/>
  <c r="C324" i="56"/>
  <c r="F339" i="111"/>
  <c r="E319" i="56"/>
  <c r="E1339" i="40"/>
  <c r="D317" i="86"/>
  <c r="E628" i="83"/>
  <c r="A628" s="1"/>
  <c r="A629" s="1"/>
  <c r="E626" i="82"/>
  <c r="A626" s="1"/>
  <c r="A627" s="1"/>
  <c r="L313" i="88"/>
  <c r="R318" i="56"/>
  <c r="D1337" i="40"/>
  <c r="L340" i="84"/>
  <c r="U316" i="70"/>
  <c r="D1335" i="40"/>
  <c r="C302" i="88"/>
  <c r="C1315" i="40"/>
  <c r="C305" i="86"/>
  <c r="C306" i="70"/>
  <c r="E302" i="86"/>
  <c r="B302" s="1"/>
  <c r="O303" i="70"/>
  <c r="B303" s="1"/>
  <c r="G304" i="56"/>
  <c r="A304" s="1"/>
  <c r="E303"/>
  <c r="I302" i="70"/>
  <c r="C322" i="84"/>
  <c r="C299" i="70"/>
  <c r="C1301" i="40"/>
  <c r="F318" i="111"/>
  <c r="E1297" i="40"/>
  <c r="D296" i="86"/>
  <c r="C296" i="70"/>
  <c r="C319" i="84"/>
  <c r="C292" i="88"/>
  <c r="C295" i="86"/>
  <c r="C294" i="70"/>
  <c r="C290" i="88"/>
  <c r="C295" i="56"/>
  <c r="C1291" i="40"/>
  <c r="C317" i="84"/>
  <c r="C292" i="86"/>
  <c r="C1289" i="40"/>
  <c r="C316" i="84"/>
  <c r="U291" i="70"/>
  <c r="R292" i="56"/>
  <c r="C286" i="88"/>
  <c r="C313" i="84"/>
  <c r="C289" i="86"/>
  <c r="C1283" i="40"/>
  <c r="C291" i="56"/>
  <c r="C285" i="88"/>
  <c r="C312" i="84"/>
  <c r="E284" i="86"/>
  <c r="B284" s="1"/>
  <c r="F1273" i="40"/>
  <c r="F308" i="84"/>
  <c r="B308" s="1"/>
  <c r="G286" i="56"/>
  <c r="A286" s="1"/>
  <c r="O285" i="70"/>
  <c r="B285" s="1"/>
  <c r="F1271" i="40"/>
  <c r="D280" i="88"/>
  <c r="B280" s="1"/>
  <c r="O284" i="70"/>
  <c r="B284" s="1"/>
  <c r="F307" i="84"/>
  <c r="B307" s="1"/>
  <c r="G285" i="56"/>
  <c r="A285" s="1"/>
  <c r="C1271" i="40"/>
  <c r="C284" i="70"/>
  <c r="C307" i="84"/>
  <c r="C1267" i="40"/>
  <c r="C281" i="86"/>
  <c r="C278" i="88"/>
  <c r="C305" i="84"/>
  <c r="C283" i="56"/>
  <c r="C280" i="86"/>
  <c r="C304" i="84"/>
  <c r="F297" i="111"/>
  <c r="E277" i="56"/>
  <c r="D275" i="86"/>
  <c r="R276" i="56"/>
  <c r="L271" i="88"/>
  <c r="S274" i="86"/>
  <c r="C269" i="88"/>
  <c r="C1249" i="40"/>
  <c r="C273" i="70"/>
  <c r="C272" i="86"/>
  <c r="F292" i="111"/>
  <c r="E1245" i="40"/>
  <c r="E272" i="56"/>
  <c r="F291" i="111"/>
  <c r="I270" i="70"/>
  <c r="E1243" i="40"/>
  <c r="D269" i="86"/>
  <c r="E271" i="56"/>
  <c r="S268" i="86"/>
  <c r="R270" i="56"/>
  <c r="C181" i="70"/>
  <c r="C1065" i="40"/>
  <c r="C177" i="88"/>
  <c r="C204" i="84"/>
  <c r="C171" i="86"/>
  <c r="C173" i="56"/>
  <c r="C168" i="88"/>
  <c r="C195" i="84"/>
  <c r="C172" i="70"/>
  <c r="F190" i="111"/>
  <c r="E1041" i="40"/>
  <c r="I169" i="70"/>
  <c r="C164" i="86"/>
  <c r="C166" i="56"/>
  <c r="C161" i="88"/>
  <c r="E153" i="86"/>
  <c r="B153" s="1"/>
  <c r="O154" i="70"/>
  <c r="B154" s="1"/>
  <c r="D150" i="88"/>
  <c r="B150" s="1"/>
  <c r="F177" i="84"/>
  <c r="B177" s="1"/>
  <c r="B152" i="40"/>
  <c r="F1011"/>
  <c r="C155" i="56"/>
  <c r="C154" i="70"/>
  <c r="C150" i="88"/>
  <c r="C153" i="86"/>
  <c r="C110" i="56"/>
  <c r="C132" i="84"/>
  <c r="C109" i="70"/>
  <c r="E899" i="40"/>
  <c r="D97" i="86"/>
  <c r="F119" i="111"/>
  <c r="I98" i="70"/>
  <c r="L119" i="84"/>
  <c r="S95" i="86"/>
  <c r="C93" i="56"/>
  <c r="C88" i="88"/>
  <c r="C92" i="70"/>
  <c r="C91" i="86"/>
  <c r="D875" i="40"/>
  <c r="R87" i="56"/>
  <c r="U86" i="70"/>
  <c r="E83" i="86"/>
  <c r="B83" s="1"/>
  <c r="O84" i="70"/>
  <c r="B84" s="1"/>
  <c r="D80" i="88"/>
  <c r="B80" s="1"/>
  <c r="C80"/>
  <c r="C85" i="56"/>
  <c r="C871" i="40"/>
  <c r="C83" i="86"/>
  <c r="C107" i="84"/>
  <c r="U83" i="70"/>
  <c r="R84" i="56"/>
  <c r="E765" i="40"/>
  <c r="E32" i="56"/>
  <c r="F52" i="111"/>
  <c r="BV960" i="83"/>
  <c r="AZ960"/>
  <c r="AD960"/>
  <c r="P1180" i="69"/>
  <c r="G1180" s="1"/>
  <c r="P1074" i="82"/>
  <c r="G1074" s="1"/>
  <c r="P1312"/>
  <c r="G1312" s="1"/>
  <c r="P654" i="69"/>
  <c r="G654" s="1"/>
  <c r="P654" i="82"/>
  <c r="G654" s="1"/>
  <c r="E404" i="83"/>
  <c r="A404" s="1"/>
  <c r="A405" s="1"/>
  <c r="E442" i="82"/>
  <c r="A442" s="1"/>
  <c r="A443" s="1"/>
  <c r="E74" i="69"/>
  <c r="A74" s="1"/>
  <c r="A75" s="1"/>
  <c r="AK600" i="83"/>
  <c r="C8" i="70"/>
  <c r="L41" i="84"/>
  <c r="N566" i="82"/>
  <c r="AI658" i="83"/>
  <c r="AK520"/>
  <c r="AK1182"/>
  <c r="AK908"/>
  <c r="AK932"/>
  <c r="AK996"/>
  <c r="AK1140"/>
  <c r="AK1252"/>
  <c r="AK912"/>
  <c r="Q125" i="70"/>
  <c r="Q106"/>
  <c r="BG658" i="83"/>
  <c r="BG656"/>
  <c r="AV576"/>
  <c r="BR506"/>
  <c r="BG490"/>
  <c r="CC488"/>
  <c r="CC464"/>
  <c r="CC318"/>
  <c r="P722" i="69"/>
  <c r="G722" s="1"/>
  <c r="T724" i="83"/>
  <c r="G724" s="1"/>
  <c r="E156" i="69"/>
  <c r="A156" s="1"/>
  <c r="A157" s="1"/>
  <c r="E158" i="83"/>
  <c r="A158" s="1"/>
  <c r="A159" s="1"/>
  <c r="D762"/>
  <c r="AA762" s="1"/>
  <c r="D760" i="69"/>
  <c r="T316" i="83"/>
  <c r="G316" s="1"/>
  <c r="P314" i="82"/>
  <c r="G314" s="1"/>
  <c r="P462" i="69"/>
  <c r="G462" s="1"/>
  <c r="T464" i="83"/>
  <c r="G464" s="1"/>
  <c r="E554"/>
  <c r="A554" s="1"/>
  <c r="A555" s="1"/>
  <c r="E552" i="69"/>
  <c r="A552" s="1"/>
  <c r="A553" s="1"/>
  <c r="D516"/>
  <c r="D516" i="82"/>
  <c r="P670" i="69"/>
  <c r="G670" s="1"/>
  <c r="T672" i="83"/>
  <c r="G672" s="1"/>
  <c r="P670" i="82"/>
  <c r="G670" s="1"/>
  <c r="D158" i="69"/>
  <c r="D158" i="82"/>
  <c r="D770" i="69"/>
  <c r="D772" i="83"/>
  <c r="AA772" s="1"/>
  <c r="E474" i="69"/>
  <c r="A474" s="1"/>
  <c r="A475" s="1"/>
  <c r="E476" i="83"/>
  <c r="A476" s="1"/>
  <c r="A477" s="1"/>
  <c r="C326"/>
  <c r="C324" i="82"/>
  <c r="T358" i="83"/>
  <c r="G358" s="1"/>
  <c r="P356" i="82"/>
  <c r="G356" s="1"/>
  <c r="P356" i="69"/>
  <c r="G356" s="1"/>
  <c r="T446" i="83"/>
  <c r="G446" s="1"/>
  <c r="P444" i="82"/>
  <c r="G444" s="1"/>
  <c r="AI154" i="83"/>
  <c r="AE154"/>
  <c r="O76" i="82"/>
  <c r="F76" s="1"/>
  <c r="O76" i="69"/>
  <c r="F76" s="1"/>
  <c r="O64" i="82"/>
  <c r="F64" s="1"/>
  <c r="O64" i="69"/>
  <c r="F64" s="1"/>
  <c r="O476"/>
  <c r="F476" s="1"/>
  <c r="O476" i="82"/>
  <c r="F476" s="1"/>
  <c r="O436"/>
  <c r="F436" s="1"/>
  <c r="O436" i="69"/>
  <c r="F436" s="1"/>
  <c r="O346"/>
  <c r="F346" s="1"/>
  <c r="O346" i="82"/>
  <c r="F346" s="1"/>
  <c r="O204"/>
  <c r="F204" s="1"/>
  <c r="O204" i="69"/>
  <c r="F204" s="1"/>
  <c r="O114" i="82"/>
  <c r="F114" s="1"/>
  <c r="O114" i="69"/>
  <c r="F114" s="1"/>
  <c r="O96" i="82"/>
  <c r="F96" s="1"/>
  <c r="O96" i="69"/>
  <c r="F96" s="1"/>
  <c r="O30" i="82"/>
  <c r="F30" s="1"/>
  <c r="O30" i="69"/>
  <c r="F30" s="1"/>
  <c r="N782" i="82"/>
  <c r="N782" i="69"/>
  <c r="S784" i="83"/>
  <c r="N770" i="82"/>
  <c r="S772" i="83"/>
  <c r="N746" i="82"/>
  <c r="N746" i="69"/>
  <c r="N708"/>
  <c r="N708" i="82"/>
  <c r="S698" i="83"/>
  <c r="N696" i="82"/>
  <c r="N696" i="69"/>
  <c r="N664" i="82"/>
  <c r="N664" i="69"/>
  <c r="N536"/>
  <c r="N536" i="82"/>
  <c r="S518" i="83"/>
  <c r="N516" i="69"/>
  <c r="S492" i="83"/>
  <c r="N490" i="82"/>
  <c r="S476" i="83"/>
  <c r="N474" i="82"/>
  <c r="S228" i="83"/>
  <c r="N226" i="69"/>
  <c r="N226" i="82"/>
  <c r="N200" i="69"/>
  <c r="S202" i="83"/>
  <c r="S186"/>
  <c r="N184" i="82"/>
  <c r="N148" i="69"/>
  <c r="S150" i="83"/>
  <c r="N102" i="69"/>
  <c r="S104" i="83"/>
  <c r="S96"/>
  <c r="N94" i="82"/>
  <c r="S54" i="83"/>
  <c r="N52" i="82"/>
  <c r="S46" i="83"/>
  <c r="N44" i="69"/>
  <c r="N20" i="82"/>
  <c r="N20" i="69"/>
  <c r="S22" i="83"/>
  <c r="AF664"/>
  <c r="AK664" s="1"/>
  <c r="AI664"/>
  <c r="AF658"/>
  <c r="AJ658"/>
  <c r="AE658"/>
  <c r="AI630"/>
  <c r="AE630"/>
  <c r="AG630"/>
  <c r="AJ630"/>
  <c r="AF630"/>
  <c r="AH580"/>
  <c r="AF580"/>
  <c r="AJ580"/>
  <c r="AG580"/>
  <c r="AI580"/>
  <c r="AF574"/>
  <c r="AK574" s="1"/>
  <c r="AE574"/>
  <c r="AI574"/>
  <c r="AJ574"/>
  <c r="AE552"/>
  <c r="AH552"/>
  <c r="AK552" s="1"/>
  <c r="AI542"/>
  <c r="AE542"/>
  <c r="AJ542"/>
  <c r="AG542"/>
  <c r="AH542"/>
  <c r="AK542" s="1"/>
  <c r="AF482"/>
  <c r="AI482"/>
  <c r="AH482"/>
  <c r="AE482"/>
  <c r="AE456"/>
  <c r="AI456"/>
  <c r="AH444"/>
  <c r="AI444"/>
  <c r="AF444"/>
  <c r="AG444"/>
  <c r="AE444"/>
  <c r="AH432"/>
  <c r="AI432"/>
  <c r="AJ432"/>
  <c r="AF432"/>
  <c r="AK432" s="1"/>
  <c r="AG432"/>
  <c r="AJ390"/>
  <c r="AI390"/>
  <c r="AF390"/>
  <c r="AK390" s="1"/>
  <c r="AH390"/>
  <c r="AE390"/>
  <c r="AG390"/>
  <c r="AE374"/>
  <c r="AG374"/>
  <c r="AI374"/>
  <c r="AH374"/>
  <c r="AJ374"/>
  <c r="AG360"/>
  <c r="AI360"/>
  <c r="AF360"/>
  <c r="AH360"/>
  <c r="AJ360"/>
  <c r="C719" i="40"/>
  <c r="C31" i="84"/>
  <c r="C9" i="56"/>
  <c r="F1485" i="40"/>
  <c r="E390" i="86"/>
  <c r="B390" s="1"/>
  <c r="B389" i="40"/>
  <c r="G392" i="56"/>
  <c r="A392" s="1"/>
  <c r="O391" i="70"/>
  <c r="B391" s="1"/>
  <c r="L345" i="84"/>
  <c r="D1347" i="40"/>
  <c r="U322" i="70"/>
  <c r="S321" i="86"/>
  <c r="R323" i="56"/>
  <c r="L307" i="88"/>
  <c r="L334" i="84"/>
  <c r="U311" i="70"/>
  <c r="R312" i="56"/>
  <c r="U310" i="70"/>
  <c r="R311" i="56"/>
  <c r="S302" i="86"/>
  <c r="L326" i="84"/>
  <c r="L299" i="88"/>
  <c r="R304" i="56"/>
  <c r="D1301" i="40"/>
  <c r="R300" i="56"/>
  <c r="U299" i="70"/>
  <c r="L322" i="84"/>
  <c r="C586" i="83"/>
  <c r="C584" i="82"/>
  <c r="C584" i="69"/>
  <c r="C291" i="88"/>
  <c r="C294" i="86"/>
  <c r="C295" i="70"/>
  <c r="L317" i="84"/>
  <c r="D1291" i="40"/>
  <c r="L290" i="88"/>
  <c r="U290" i="70"/>
  <c r="S289" i="86"/>
  <c r="D1283" i="40"/>
  <c r="R291" i="56"/>
  <c r="L313" i="84"/>
  <c r="L286" i="88"/>
  <c r="L312" i="84"/>
  <c r="L285" i="88"/>
  <c r="R290" i="56"/>
  <c r="D1281" i="40"/>
  <c r="R285" i="56"/>
  <c r="L280" i="88"/>
  <c r="U284" i="70"/>
  <c r="S283" i="86"/>
  <c r="L269" i="88"/>
  <c r="D1249" i="40"/>
  <c r="L296" i="84"/>
  <c r="R274" i="56"/>
  <c r="E270"/>
  <c r="F290" i="111"/>
  <c r="D268" i="86"/>
  <c r="U267" i="70"/>
  <c r="R268" i="56"/>
  <c r="D1237" i="40"/>
  <c r="L262" i="88"/>
  <c r="R267" i="56"/>
  <c r="S265" i="86"/>
  <c r="U266" i="70"/>
  <c r="F242" i="111"/>
  <c r="I221" i="70"/>
  <c r="E222" i="56"/>
  <c r="D220" i="86"/>
  <c r="C243" i="84"/>
  <c r="C1143" i="40"/>
  <c r="C220" i="70"/>
  <c r="C216" i="88"/>
  <c r="C221" i="56"/>
  <c r="S218" i="86"/>
  <c r="D1141" i="40"/>
  <c r="F130" i="84"/>
  <c r="B130" s="1"/>
  <c r="E106" i="86"/>
  <c r="B106" s="1"/>
  <c r="F917" i="40"/>
  <c r="D103" i="88"/>
  <c r="B103" s="1"/>
  <c r="B105" i="40"/>
  <c r="G108" i="56"/>
  <c r="A108" s="1"/>
  <c r="O104" i="70"/>
  <c r="B104" s="1"/>
  <c r="F911" i="40"/>
  <c r="B102"/>
  <c r="G105" i="56"/>
  <c r="A105" s="1"/>
  <c r="D100" i="88"/>
  <c r="B100" s="1"/>
  <c r="C98" i="70"/>
  <c r="C97" i="86"/>
  <c r="C99" i="56"/>
  <c r="G90"/>
  <c r="A90" s="1"/>
  <c r="O89" i="70"/>
  <c r="B89" s="1"/>
  <c r="F112" i="84"/>
  <c r="B112" s="1"/>
  <c r="B87" i="40"/>
  <c r="D85" i="88"/>
  <c r="B85" s="1"/>
  <c r="L85"/>
  <c r="S88" i="86"/>
  <c r="D871" i="40"/>
  <c r="S83" i="86"/>
  <c r="R85" i="56"/>
  <c r="U84" i="70"/>
  <c r="L107" i="84"/>
  <c r="F104" i="111"/>
  <c r="E84" i="56"/>
  <c r="I83" i="70"/>
  <c r="D73" i="88"/>
  <c r="B73" s="1"/>
  <c r="O77" i="70"/>
  <c r="B77" s="1"/>
  <c r="E76" i="86"/>
  <c r="B76" s="1"/>
  <c r="B75" i="40"/>
  <c r="F100" i="84"/>
  <c r="B100" s="1"/>
  <c r="C77" i="70"/>
  <c r="C100" i="84"/>
  <c r="C76" i="86"/>
  <c r="C857" i="40"/>
  <c r="F95" i="111"/>
  <c r="E851" i="40"/>
  <c r="I74" i="70"/>
  <c r="E75" i="56"/>
  <c r="D73" i="86"/>
  <c r="F831" i="40"/>
  <c r="E63" i="86"/>
  <c r="B63" s="1"/>
  <c r="F87" i="84"/>
  <c r="B87" s="1"/>
  <c r="D60" i="88"/>
  <c r="B60" s="1"/>
  <c r="O64" i="70"/>
  <c r="B64" s="1"/>
  <c r="G65" i="56"/>
  <c r="A65" s="1"/>
  <c r="B62" i="40"/>
  <c r="C60" i="88"/>
  <c r="C65" i="56"/>
  <c r="C64" i="70"/>
  <c r="C87" i="84"/>
  <c r="C831" i="40"/>
  <c r="C63" i="86"/>
  <c r="L59" i="88"/>
  <c r="L86" i="84"/>
  <c r="R64" i="56"/>
  <c r="I62" i="70"/>
  <c r="D61" i="86"/>
  <c r="R59" i="56"/>
  <c r="L54" i="88"/>
  <c r="S57" i="86"/>
  <c r="D811" i="40"/>
  <c r="S53" i="86"/>
  <c r="R55" i="56"/>
  <c r="U54" i="70"/>
  <c r="B51" i="40"/>
  <c r="D49" i="88"/>
  <c r="B49" s="1"/>
  <c r="G54" i="56"/>
  <c r="A54" s="1"/>
  <c r="E52" i="86"/>
  <c r="B52" s="1"/>
  <c r="F809" i="40"/>
  <c r="C49" i="88"/>
  <c r="C52" i="86"/>
  <c r="F779" i="40"/>
  <c r="O38" i="70"/>
  <c r="B38" s="1"/>
  <c r="F61" i="84"/>
  <c r="B61" s="1"/>
  <c r="E37" i="86"/>
  <c r="B37" s="1"/>
  <c r="B36" i="40"/>
  <c r="G39" i="56"/>
  <c r="A39" s="1"/>
  <c r="D34" i="88"/>
  <c r="B34" s="1"/>
  <c r="O37" i="70"/>
  <c r="B37" s="1"/>
  <c r="B35" i="40"/>
  <c r="F60" i="84"/>
  <c r="B60" s="1"/>
  <c r="D777" i="40"/>
  <c r="R38" i="56"/>
  <c r="U30" i="70"/>
  <c r="L53" i="84"/>
  <c r="R31" i="56"/>
  <c r="R30"/>
  <c r="S28" i="86"/>
  <c r="F48" i="111"/>
  <c r="E757" i="40"/>
  <c r="I27" i="70"/>
  <c r="D26" i="86"/>
  <c r="R27" i="56"/>
  <c r="S25" i="86"/>
  <c r="U26" i="70"/>
  <c r="U25"/>
  <c r="L48" i="84"/>
  <c r="L20" i="88"/>
  <c r="U24" i="70"/>
  <c r="L47" i="84"/>
  <c r="S23" i="86"/>
  <c r="D739" i="40"/>
  <c r="L14" i="88"/>
  <c r="U18" i="70"/>
  <c r="D735" i="40"/>
  <c r="L39" i="84"/>
  <c r="L12" i="88"/>
  <c r="D731" i="40"/>
  <c r="S13" i="86"/>
  <c r="U14" i="70"/>
  <c r="L10" i="88"/>
  <c r="R15" i="56"/>
  <c r="F33" i="84"/>
  <c r="B33" s="1"/>
  <c r="O10" i="70"/>
  <c r="B10" s="1"/>
  <c r="B8" i="40"/>
  <c r="E9" i="86"/>
  <c r="B9" s="1"/>
  <c r="F723" i="40"/>
  <c r="D29" i="86"/>
  <c r="F51" i="111"/>
  <c r="AJ140" i="83"/>
  <c r="AH140"/>
  <c r="AI140"/>
  <c r="AE140"/>
  <c r="AF140"/>
  <c r="AK140" s="1"/>
  <c r="AG140"/>
  <c r="AI130"/>
  <c r="AF130"/>
  <c r="AK130" s="1"/>
  <c r="AE130"/>
  <c r="AJ130"/>
  <c r="AH130"/>
  <c r="AZ130"/>
  <c r="AK776"/>
  <c r="AK350"/>
  <c r="AK82"/>
  <c r="BK410"/>
  <c r="AK92"/>
  <c r="AK48"/>
  <c r="AK504"/>
  <c r="AK304"/>
  <c r="AK948"/>
  <c r="AK1368"/>
  <c r="BG16"/>
  <c r="CB1415"/>
  <c r="O1415" s="1"/>
  <c r="R280" i="116" s="1"/>
  <c r="F280" s="1"/>
  <c r="CC782" i="83"/>
  <c r="AV312"/>
  <c r="BG290"/>
  <c r="CC288"/>
  <c r="BG256"/>
  <c r="CC254"/>
  <c r="BR166"/>
  <c r="AV166"/>
  <c r="BG134"/>
  <c r="CC132"/>
  <c r="CC130"/>
  <c r="E134" i="62"/>
  <c r="E67"/>
  <c r="O316" i="69"/>
  <c r="F316" s="1"/>
  <c r="O316" i="82"/>
  <c r="F316" s="1"/>
  <c r="N732"/>
  <c r="N732" i="69"/>
  <c r="N720"/>
  <c r="N720" i="82"/>
  <c r="N690"/>
  <c r="N690" i="69"/>
  <c r="N636"/>
  <c r="S638" i="83"/>
  <c r="N418" i="82"/>
  <c r="S420" i="83"/>
  <c r="S374"/>
  <c r="N372" i="69"/>
  <c r="N292"/>
  <c r="N292" i="82"/>
  <c r="S244" i="83"/>
  <c r="N242" i="82"/>
  <c r="N80"/>
  <c r="S82" i="83"/>
  <c r="N68" i="69"/>
  <c r="N68" i="82"/>
  <c r="S70" i="83"/>
  <c r="AG712"/>
  <c r="AE712"/>
  <c r="AJ712"/>
  <c r="AK712" s="1"/>
  <c r="AH530"/>
  <c r="AK530" s="1"/>
  <c r="AI530"/>
  <c r="AF510"/>
  <c r="AJ510"/>
  <c r="AH500"/>
  <c r="AK500" s="1"/>
  <c r="AG500"/>
  <c r="AE500"/>
  <c r="AI490"/>
  <c r="AG490"/>
  <c r="AF490"/>
  <c r="AK490" s="1"/>
  <c r="AF464"/>
  <c r="AK464" s="1"/>
  <c r="AG464"/>
  <c r="AE464"/>
  <c r="AJ402"/>
  <c r="AK402" s="1"/>
  <c r="AE402"/>
  <c r="AE388"/>
  <c r="AG388"/>
  <c r="AJ388"/>
  <c r="AF388"/>
  <c r="C385" i="88"/>
  <c r="C388" i="86"/>
  <c r="O384" i="70"/>
  <c r="B384" s="1"/>
  <c r="F407" i="84"/>
  <c r="B407" s="1"/>
  <c r="F406"/>
  <c r="B406" s="1"/>
  <c r="F1469" i="40"/>
  <c r="G384" i="56"/>
  <c r="A384" s="1"/>
  <c r="O378" i="70"/>
  <c r="B378" s="1"/>
  <c r="F401" i="84"/>
  <c r="B401" s="1"/>
  <c r="C377" i="86"/>
  <c r="C379" i="56"/>
  <c r="C1397" i="40"/>
  <c r="C346" i="86"/>
  <c r="C343" i="88"/>
  <c r="C1351" i="40"/>
  <c r="C325" i="56"/>
  <c r="L346" i="84"/>
  <c r="D1349" i="40"/>
  <c r="L304" i="88"/>
  <c r="L331" i="84"/>
  <c r="D1319" i="40"/>
  <c r="G266" i="56"/>
  <c r="A266" s="1"/>
  <c r="O265" i="70"/>
  <c r="B265" s="1"/>
  <c r="B263" i="40"/>
  <c r="S263" i="86"/>
  <c r="D1231" i="40"/>
  <c r="U264" i="70"/>
  <c r="L287" i="84"/>
  <c r="L260" i="88"/>
  <c r="R265" i="56"/>
  <c r="C262" i="70"/>
  <c r="C258" i="88"/>
  <c r="C1227" i="40"/>
  <c r="C263" i="56"/>
  <c r="E1215" i="40"/>
  <c r="E257" i="56"/>
  <c r="U250" i="70"/>
  <c r="L246" i="88"/>
  <c r="R251" i="56"/>
  <c r="C271" i="84"/>
  <c r="C1199" i="40"/>
  <c r="C247" i="86"/>
  <c r="C249" i="56"/>
  <c r="D1195" i="40"/>
  <c r="R247" i="56"/>
  <c r="L269" i="84"/>
  <c r="F265" i="111"/>
  <c r="I244" i="70"/>
  <c r="F1187" i="40"/>
  <c r="O242" i="70"/>
  <c r="B242" s="1"/>
  <c r="C243" i="56"/>
  <c r="C265" i="84"/>
  <c r="C241" i="86"/>
  <c r="O238" i="70"/>
  <c r="B238" s="1"/>
  <c r="F261" i="84"/>
  <c r="B261" s="1"/>
  <c r="R239" i="56"/>
  <c r="U238" i="70"/>
  <c r="D233" i="88"/>
  <c r="B233" s="1"/>
  <c r="O237" i="70"/>
  <c r="B237" s="1"/>
  <c r="C235" i="86"/>
  <c r="C1175" i="40"/>
  <c r="C236" i="70"/>
  <c r="D214" i="88"/>
  <c r="B214" s="1"/>
  <c r="G219" i="56"/>
  <c r="A219" s="1"/>
  <c r="F229" i="111"/>
  <c r="D207" i="86"/>
  <c r="O190" i="70"/>
  <c r="B190" s="1"/>
  <c r="F213" i="84"/>
  <c r="B213" s="1"/>
  <c r="G191" i="56"/>
  <c r="A191" s="1"/>
  <c r="L174" i="88"/>
  <c r="D1059" i="40"/>
  <c r="E328" i="69"/>
  <c r="A328" s="1"/>
  <c r="A329" s="1"/>
  <c r="E330" i="83"/>
  <c r="A330" s="1"/>
  <c r="A331" s="1"/>
  <c r="E328" i="82"/>
  <c r="A328" s="1"/>
  <c r="A329" s="1"/>
  <c r="F167" i="111"/>
  <c r="E147" i="56"/>
  <c r="I146" i="70"/>
  <c r="R145" i="56"/>
  <c r="U144" i="70"/>
  <c r="L167" i="84"/>
  <c r="G135" i="56"/>
  <c r="A135" s="1"/>
  <c r="F157" i="84"/>
  <c r="B157" s="1"/>
  <c r="C130" i="88"/>
  <c r="C133" i="86"/>
  <c r="C157" i="84"/>
  <c r="C135" i="56"/>
  <c r="G112"/>
  <c r="A112" s="1"/>
  <c r="B109" i="40"/>
  <c r="E110" i="86"/>
  <c r="B110" s="1"/>
  <c r="F925" i="40"/>
  <c r="D107" i="88"/>
  <c r="B107" s="1"/>
  <c r="F132" i="84"/>
  <c r="B132" s="1"/>
  <c r="E108" i="86"/>
  <c r="B108" s="1"/>
  <c r="G110" i="56"/>
  <c r="A110" s="1"/>
  <c r="O109" i="70"/>
  <c r="B109" s="1"/>
  <c r="F921" i="40"/>
  <c r="B107"/>
  <c r="S103" i="86"/>
  <c r="U104" i="70"/>
  <c r="G103" i="56"/>
  <c r="A103" s="1"/>
  <c r="F125" i="84"/>
  <c r="B125" s="1"/>
  <c r="F907" i="40"/>
  <c r="O102" i="70"/>
  <c r="B102" s="1"/>
  <c r="U82"/>
  <c r="R83" i="56"/>
  <c r="S81" i="86"/>
  <c r="L105" i="84"/>
  <c r="D867" i="40"/>
  <c r="L78" i="88"/>
  <c r="R51" i="56"/>
  <c r="L46" i="88"/>
  <c r="F61" i="111"/>
  <c r="E783" i="40"/>
  <c r="AF342" i="83"/>
  <c r="AK342" s="1"/>
  <c r="AH342"/>
  <c r="AJ342"/>
  <c r="AE338"/>
  <c r="AF338"/>
  <c r="AK338" s="1"/>
  <c r="AI338"/>
  <c r="AF286"/>
  <c r="AK286" s="1"/>
  <c r="AG286"/>
  <c r="AI286"/>
  <c r="AE172"/>
  <c r="AG172"/>
  <c r="AI172"/>
  <c r="AJ172"/>
  <c r="AK172" s="1"/>
  <c r="AF90"/>
  <c r="AK90" s="1"/>
  <c r="AG90"/>
  <c r="AE90"/>
  <c r="AI90"/>
  <c r="AH78"/>
  <c r="AJ78"/>
  <c r="AF78"/>
  <c r="AK78" s="1"/>
  <c r="AI66"/>
  <c r="AJ66"/>
  <c r="AI964"/>
  <c r="AE964"/>
  <c r="AH964"/>
  <c r="AK964" s="1"/>
  <c r="AK1342"/>
  <c r="Q290" i="70"/>
  <c r="Q277"/>
  <c r="Q166"/>
  <c r="Q44"/>
  <c r="M331" i="56"/>
  <c r="M327"/>
  <c r="P236"/>
  <c r="P217"/>
  <c r="P175"/>
  <c r="AK414" i="83"/>
  <c r="CC668"/>
  <c r="AV410"/>
  <c r="BG386"/>
  <c r="CC378"/>
  <c r="CC120"/>
  <c r="CC104"/>
  <c r="O758" i="82"/>
  <c r="F758" s="1"/>
  <c r="O758" i="69"/>
  <c r="F758" s="1"/>
  <c r="O632"/>
  <c r="F632" s="1"/>
  <c r="O632" i="82"/>
  <c r="F632" s="1"/>
  <c r="O28"/>
  <c r="F28" s="1"/>
  <c r="O28" i="69"/>
  <c r="F28" s="1"/>
  <c r="N360"/>
  <c r="S362" i="83"/>
  <c r="N328" i="82"/>
  <c r="N328" i="69"/>
  <c r="N266" i="82"/>
  <c r="S268" i="83"/>
  <c r="N266" i="69"/>
  <c r="N56" i="82"/>
  <c r="S58" i="83"/>
  <c r="N56" i="69"/>
  <c r="AI746" i="83"/>
  <c r="AJ746"/>
  <c r="AH746"/>
  <c r="AK746" s="1"/>
  <c r="AF660"/>
  <c r="AK660" s="1"/>
  <c r="AJ660"/>
  <c r="AJ582"/>
  <c r="AH582"/>
  <c r="AK582" s="1"/>
  <c r="AJ560"/>
  <c r="AK560" s="1"/>
  <c r="AI560"/>
  <c r="AH548"/>
  <c r="AK548" s="1"/>
  <c r="AG548"/>
  <c r="AI548"/>
  <c r="AJ548"/>
  <c r="AF478"/>
  <c r="AK478" s="1"/>
  <c r="AE478"/>
  <c r="AI478"/>
  <c r="AG438"/>
  <c r="AF438"/>
  <c r="AK438" s="1"/>
  <c r="AI438"/>
  <c r="D375" i="88"/>
  <c r="B375" s="1"/>
  <c r="F1461" i="40"/>
  <c r="B377"/>
  <c r="E748" i="82"/>
  <c r="A748" s="1"/>
  <c r="A749" s="1"/>
  <c r="E748" i="69"/>
  <c r="A748" s="1"/>
  <c r="A749" s="1"/>
  <c r="C372" i="88"/>
  <c r="C376" i="70"/>
  <c r="C1455" i="40"/>
  <c r="C399" i="84"/>
  <c r="C377" i="56"/>
  <c r="O371" i="70"/>
  <c r="B371" s="1"/>
  <c r="F1445" i="40"/>
  <c r="C371" i="56"/>
  <c r="C1443" i="40"/>
  <c r="C393" i="84"/>
  <c r="C370" i="70"/>
  <c r="C345"/>
  <c r="C346" i="56"/>
  <c r="C368" i="84"/>
  <c r="R343" i="56"/>
  <c r="L338" i="88"/>
  <c r="C340" i="70"/>
  <c r="C341" i="56"/>
  <c r="C363" i="84"/>
  <c r="C339" i="86"/>
  <c r="O321" i="70"/>
  <c r="B321" s="1"/>
  <c r="D317" i="88"/>
  <c r="B317" s="1"/>
  <c r="G322" i="56"/>
  <c r="A322" s="1"/>
  <c r="F344" i="84"/>
  <c r="B344" s="1"/>
  <c r="C338"/>
  <c r="C316" i="56"/>
  <c r="F281" i="111"/>
  <c r="I260" i="70"/>
  <c r="E261" i="56"/>
  <c r="B257" i="40"/>
  <c r="O259" i="70"/>
  <c r="B259" s="1"/>
  <c r="E255" i="86"/>
  <c r="B255" s="1"/>
  <c r="G257" i="56"/>
  <c r="A257" s="1"/>
  <c r="U254" i="70"/>
  <c r="L250" i="88"/>
  <c r="L277" i="84"/>
  <c r="L220" i="88"/>
  <c r="R225" i="56"/>
  <c r="D1151" i="40"/>
  <c r="C204" i="86"/>
  <c r="C206" i="56"/>
  <c r="C203" i="86"/>
  <c r="C205" i="56"/>
  <c r="C204" i="70"/>
  <c r="C1111" i="40"/>
  <c r="C227" i="84"/>
  <c r="E181" i="56"/>
  <c r="I180" i="70"/>
  <c r="D179" i="86"/>
  <c r="F201" i="111"/>
  <c r="D346" i="83"/>
  <c r="AA346" s="1"/>
  <c r="D344" i="82"/>
  <c r="D170" i="88"/>
  <c r="B170" s="1"/>
  <c r="B172" i="40"/>
  <c r="G175" i="56"/>
  <c r="A175" s="1"/>
  <c r="O149" i="70"/>
  <c r="B149" s="1"/>
  <c r="G150" i="56"/>
  <c r="A150" s="1"/>
  <c r="E148" i="86"/>
  <c r="B148" s="1"/>
  <c r="F172" i="84"/>
  <c r="B172" s="1"/>
  <c r="L157"/>
  <c r="D971" i="40"/>
  <c r="S133" i="86"/>
  <c r="L130" i="88"/>
  <c r="G133" i="56"/>
  <c r="A133" s="1"/>
  <c r="B130" i="40"/>
  <c r="C145" i="84"/>
  <c r="C947" i="40"/>
  <c r="C118" i="88"/>
  <c r="G104" i="56"/>
  <c r="A104" s="1"/>
  <c r="F126" i="84"/>
  <c r="B126" s="1"/>
  <c r="F909" i="40"/>
  <c r="D99" i="88"/>
  <c r="B99" s="1"/>
  <c r="E102" i="86"/>
  <c r="B102" s="1"/>
  <c r="G97" i="56"/>
  <c r="A97" s="1"/>
  <c r="F895" i="40"/>
  <c r="D92" i="88"/>
  <c r="B92" s="1"/>
  <c r="B94" i="40"/>
  <c r="O96" i="70"/>
  <c r="B96" s="1"/>
  <c r="D847" i="40"/>
  <c r="L95" i="84"/>
  <c r="B58" i="40"/>
  <c r="F83" i="84"/>
  <c r="B83" s="1"/>
  <c r="G61" i="56"/>
  <c r="A61" s="1"/>
  <c r="C58" i="70"/>
  <c r="C59" i="56"/>
  <c r="C57" i="86"/>
  <c r="C54" i="88"/>
  <c r="C39" i="86"/>
  <c r="C40" i="70"/>
  <c r="C783" i="40"/>
  <c r="C41" i="56"/>
  <c r="AE308" i="83"/>
  <c r="AI308"/>
  <c r="AG308"/>
  <c r="AF308"/>
  <c r="AK308" s="1"/>
  <c r="AH308"/>
  <c r="AH304"/>
  <c r="AE304"/>
  <c r="AJ300"/>
  <c r="AF300"/>
  <c r="AE300"/>
  <c r="AH260"/>
  <c r="AF260"/>
  <c r="AK260" s="1"/>
  <c r="AE260"/>
  <c r="AE248"/>
  <c r="AG248"/>
  <c r="AF248"/>
  <c r="AK248" s="1"/>
  <c r="AF210"/>
  <c r="AE210"/>
  <c r="AH210"/>
  <c r="AJ210"/>
  <c r="AG210"/>
  <c r="AF188"/>
  <c r="AE188"/>
  <c r="AI188"/>
  <c r="AH188"/>
  <c r="AI60"/>
  <c r="AF60"/>
  <c r="AH60"/>
  <c r="AJ60"/>
  <c r="AG60"/>
  <c r="AG52"/>
  <c r="AE52"/>
  <c r="AH46"/>
  <c r="AG46"/>
  <c r="AF46"/>
  <c r="AK46" s="1"/>
  <c r="AI984"/>
  <c r="AH984"/>
  <c r="AK984" s="1"/>
  <c r="AJ984"/>
  <c r="AK498"/>
  <c r="AK102"/>
  <c r="AK1254"/>
  <c r="AK1270"/>
  <c r="AK1350"/>
  <c r="AK1366"/>
  <c r="AK828"/>
  <c r="AK1172"/>
  <c r="Q255" i="70"/>
  <c r="Q230"/>
  <c r="P352" i="56"/>
  <c r="P233"/>
  <c r="M109"/>
  <c r="F265" i="84"/>
  <c r="B265" s="1"/>
  <c r="D1179" i="40"/>
  <c r="F1177"/>
  <c r="C237" i="56"/>
  <c r="S143" i="86"/>
  <c r="CC700" i="83"/>
  <c r="CC686"/>
  <c r="BG682"/>
  <c r="BG580"/>
  <c r="BG542"/>
  <c r="CC538"/>
  <c r="AV368"/>
  <c r="BR266"/>
  <c r="O642" i="69"/>
  <c r="F642" s="1"/>
  <c r="O642" i="82"/>
  <c r="F642" s="1"/>
  <c r="N238"/>
  <c r="S240" i="83"/>
  <c r="F401" i="111"/>
  <c r="E381" i="56"/>
  <c r="E299"/>
  <c r="F319" i="111"/>
  <c r="AG182" i="83"/>
  <c r="AJ182"/>
  <c r="AK182" s="1"/>
  <c r="AH108"/>
  <c r="AK108" s="1"/>
  <c r="AE108"/>
  <c r="AG108"/>
  <c r="AH98"/>
  <c r="AK98" s="1"/>
  <c r="AI98"/>
  <c r="AE14"/>
  <c r="AE1410" s="1"/>
  <c r="G1410" s="1"/>
  <c r="S50" i="116" s="1"/>
  <c r="F50" s="1"/>
  <c r="AG14" i="83"/>
  <c r="AH14"/>
  <c r="AI14"/>
  <c r="P1160" i="82"/>
  <c r="G1160" s="1"/>
  <c r="T1162" i="83"/>
  <c r="G1162" s="1"/>
  <c r="AK14"/>
  <c r="Q326" i="70"/>
  <c r="Q293"/>
  <c r="Q75"/>
  <c r="P321" i="56"/>
  <c r="M240"/>
  <c r="O172"/>
  <c r="BG84" i="83"/>
  <c r="AV660"/>
  <c r="BR642"/>
  <c r="BR602"/>
  <c r="BG588"/>
  <c r="AV552"/>
  <c r="AV550"/>
  <c r="BR538"/>
  <c r="AV538"/>
  <c r="BR532"/>
  <c r="BG474"/>
  <c r="BR458"/>
  <c r="BG400"/>
  <c r="AV374"/>
  <c r="BR316"/>
  <c r="BR294"/>
  <c r="AV254"/>
  <c r="BR94"/>
  <c r="O274" i="69"/>
  <c r="F274" s="1"/>
  <c r="O274" i="82"/>
  <c r="F274" s="1"/>
  <c r="S648" i="83"/>
  <c r="N646" i="82"/>
  <c r="AG406" i="83"/>
  <c r="AH406"/>
  <c r="AF406"/>
  <c r="F347" i="111"/>
  <c r="I326" i="70"/>
  <c r="E1219" i="40"/>
  <c r="F279" i="111"/>
  <c r="AH242" i="83"/>
  <c r="AF242"/>
  <c r="AK242" s="1"/>
  <c r="AH62"/>
  <c r="AK62" s="1"/>
  <c r="AJ62"/>
  <c r="AE62"/>
  <c r="AG62"/>
  <c r="E1120" i="69"/>
  <c r="A1120" s="1"/>
  <c r="A1121" s="1"/>
  <c r="E1122" i="83"/>
  <c r="A1122" s="1"/>
  <c r="A1123" s="1"/>
  <c r="E1354" i="69"/>
  <c r="A1354" s="1"/>
  <c r="A1355" s="1"/>
  <c r="E1356" i="83"/>
  <c r="A1356" s="1"/>
  <c r="A1357" s="1"/>
  <c r="P842" i="69"/>
  <c r="G842" s="1"/>
  <c r="P842" i="82"/>
  <c r="G842" s="1"/>
  <c r="P858" i="69"/>
  <c r="G858" s="1"/>
  <c r="P858" i="82"/>
  <c r="G858" s="1"/>
  <c r="T1100" i="83"/>
  <c r="G1100" s="1"/>
  <c r="P1098" i="82"/>
  <c r="G1098" s="1"/>
  <c r="P1256" i="69"/>
  <c r="G1256" s="1"/>
  <c r="T1258" i="83"/>
  <c r="G1258" s="1"/>
  <c r="C798" i="69"/>
  <c r="C798" i="82"/>
  <c r="C800" i="83"/>
  <c r="Q385" i="70"/>
  <c r="Q365"/>
  <c r="Q361"/>
  <c r="Q346"/>
  <c r="Q320"/>
  <c r="Q318"/>
  <c r="Q303"/>
  <c r="Q282"/>
  <c r="Q280"/>
  <c r="Q214"/>
  <c r="Q38"/>
  <c r="O165" i="56"/>
  <c r="AV678" i="83"/>
  <c r="BG650"/>
  <c r="BR636"/>
  <c r="AV560"/>
  <c r="BR490"/>
  <c r="AV350"/>
  <c r="BG310"/>
  <c r="BR286"/>
  <c r="BR160"/>
  <c r="BG136"/>
  <c r="AH32"/>
  <c r="AK32" s="1"/>
  <c r="AG30"/>
  <c r="E1082"/>
  <c r="A1082" s="1"/>
  <c r="A1083" s="1"/>
  <c r="E1080" i="69"/>
  <c r="A1080" s="1"/>
  <c r="A1081" s="1"/>
  <c r="E1080" i="82"/>
  <c r="A1080" s="1"/>
  <c r="A1081" s="1"/>
  <c r="T1196" i="83"/>
  <c r="G1196" s="1"/>
  <c r="P1194" i="69"/>
  <c r="G1194" s="1"/>
  <c r="P1194" i="82"/>
  <c r="G1194" s="1"/>
  <c r="C1376" i="69"/>
  <c r="C1378" i="83"/>
  <c r="P1226" i="82"/>
  <c r="G1226" s="1"/>
  <c r="T1228" i="83"/>
  <c r="G1228" s="1"/>
  <c r="P1226" i="69"/>
  <c r="G1226" s="1"/>
  <c r="D1102" i="83"/>
  <c r="AA1102" s="1"/>
  <c r="D1100" i="82"/>
  <c r="D1100" i="69"/>
  <c r="E1152" i="83"/>
  <c r="A1152" s="1"/>
  <c r="A1153" s="1"/>
  <c r="E1150" i="69"/>
  <c r="A1150" s="1"/>
  <c r="A1151" s="1"/>
  <c r="C692" i="70"/>
  <c r="C688" i="88"/>
  <c r="C691" i="86"/>
  <c r="C693" i="56"/>
  <c r="C715" i="84"/>
  <c r="C713"/>
  <c r="C686" i="88"/>
  <c r="C689" i="86"/>
  <c r="B687" i="40"/>
  <c r="F2081"/>
  <c r="C552" i="56"/>
  <c r="C547" i="88"/>
  <c r="AV682" i="83"/>
  <c r="BG388"/>
  <c r="BR136"/>
  <c r="E1156"/>
  <c r="A1156" s="1"/>
  <c r="A1157" s="1"/>
  <c r="E1154" i="82"/>
  <c r="A1154" s="1"/>
  <c r="A1155" s="1"/>
  <c r="E1154" i="69"/>
  <c r="A1154" s="1"/>
  <c r="A1155" s="1"/>
  <c r="E842"/>
  <c r="A842" s="1"/>
  <c r="A843" s="1"/>
  <c r="E842" i="82"/>
  <c r="A842" s="1"/>
  <c r="A843" s="1"/>
  <c r="E844" i="83"/>
  <c r="A844" s="1"/>
  <c r="A845" s="1"/>
  <c r="T1398"/>
  <c r="G1398" s="1"/>
  <c r="P1396" i="69"/>
  <c r="G1396" s="1"/>
  <c r="P850" i="82"/>
  <c r="G850" s="1"/>
  <c r="T852" i="83"/>
  <c r="G852" s="1"/>
  <c r="P850" i="69"/>
  <c r="G850" s="1"/>
  <c r="P1206"/>
  <c r="G1206" s="1"/>
  <c r="T1208" i="83"/>
  <c r="G1208" s="1"/>
  <c r="P1206" i="82"/>
  <c r="G1206" s="1"/>
  <c r="C1198"/>
  <c r="C1198" i="69"/>
  <c r="C1200" i="83"/>
  <c r="D1252"/>
  <c r="AA1252" s="1"/>
  <c r="D1250" i="69"/>
  <c r="C886" i="82"/>
  <c r="C886" i="69"/>
  <c r="C888" i="83"/>
  <c r="E687" i="86"/>
  <c r="B687" s="1"/>
  <c r="D684" i="88"/>
  <c r="B684" s="1"/>
  <c r="O688" i="70"/>
  <c r="B688" s="1"/>
  <c r="F2079" i="40"/>
  <c r="F711" i="84"/>
  <c r="B711" s="1"/>
  <c r="L672" i="88"/>
  <c r="D2055" i="40"/>
  <c r="E1797"/>
  <c r="I547" i="70"/>
  <c r="E548" i="56"/>
  <c r="E543" i="86"/>
  <c r="B543" s="1"/>
  <c r="D540" i="88"/>
  <c r="B540" s="1"/>
  <c r="F567" i="84"/>
  <c r="B567" s="1"/>
  <c r="G545" i="56"/>
  <c r="A545" s="1"/>
  <c r="B542" i="40"/>
  <c r="C543" i="86"/>
  <c r="C567" i="84"/>
  <c r="G544" i="56"/>
  <c r="A544" s="1"/>
  <c r="D539" i="88"/>
  <c r="B539" s="1"/>
  <c r="F566" i="84"/>
  <c r="B566" s="1"/>
  <c r="O543" i="70"/>
  <c r="B543" s="1"/>
  <c r="F1789" i="40"/>
  <c r="E542" i="86"/>
  <c r="B542" s="1"/>
  <c r="B541" i="40"/>
  <c r="C541" i="86"/>
  <c r="C565" i="84"/>
  <c r="G542" i="56"/>
  <c r="A542" s="1"/>
  <c r="O541" i="70"/>
  <c r="B541" s="1"/>
  <c r="D537" i="88"/>
  <c r="B537" s="1"/>
  <c r="F564" i="84"/>
  <c r="B564" s="1"/>
  <c r="E540" i="86"/>
  <c r="B540" s="1"/>
  <c r="F1785" i="40"/>
  <c r="B539"/>
  <c r="I539" i="70"/>
  <c r="E540" i="56"/>
  <c r="E1781" i="40"/>
  <c r="D538" i="86"/>
  <c r="E537" i="56"/>
  <c r="I536" i="70"/>
  <c r="E1775" i="40"/>
  <c r="D535" i="86"/>
  <c r="D534"/>
  <c r="E536" i="56"/>
  <c r="E1773" i="40"/>
  <c r="I535" i="70"/>
  <c r="F704" i="84"/>
  <c r="B704" s="1"/>
  <c r="O681" i="70"/>
  <c r="B681" s="1"/>
  <c r="E680" i="86"/>
  <c r="B680" s="1"/>
  <c r="G682" i="56"/>
  <c r="A682" s="1"/>
  <c r="B679" i="40"/>
  <c r="D677" i="88"/>
  <c r="B677" s="1"/>
  <c r="G681" i="56"/>
  <c r="A681" s="1"/>
  <c r="F703" i="84"/>
  <c r="B703" s="1"/>
  <c r="D676" i="88"/>
  <c r="B676" s="1"/>
  <c r="E679" i="86"/>
  <c r="B679" s="1"/>
  <c r="F2063" i="40"/>
  <c r="O680" i="70"/>
  <c r="B680" s="1"/>
  <c r="B678" i="40"/>
  <c r="BR604" i="83"/>
  <c r="BR194"/>
  <c r="BR102"/>
  <c r="AD1070"/>
  <c r="CC1370"/>
  <c r="E1002"/>
  <c r="A1002" s="1"/>
  <c r="A1003" s="1"/>
  <c r="E1000" i="69"/>
  <c r="A1000" s="1"/>
  <c r="A1001" s="1"/>
  <c r="T948" i="83"/>
  <c r="G948" s="1"/>
  <c r="P946" i="82"/>
  <c r="G946" s="1"/>
  <c r="T1298" i="83"/>
  <c r="G1298" s="1"/>
  <c r="P1296" i="82"/>
  <c r="G1296" s="1"/>
  <c r="C697" i="56"/>
  <c r="C719" i="84"/>
  <c r="G696" i="56"/>
  <c r="A696" s="1"/>
  <c r="O695" i="70"/>
  <c r="B695" s="1"/>
  <c r="E694" i="86"/>
  <c r="B694" s="1"/>
  <c r="B693" i="40"/>
  <c r="O693" i="70"/>
  <c r="B693" s="1"/>
  <c r="B691" i="40"/>
  <c r="R674" i="56"/>
  <c r="S672" i="86"/>
  <c r="U673" i="70"/>
  <c r="C671" i="86"/>
  <c r="C673" i="56"/>
  <c r="C668" i="88"/>
  <c r="E670" i="86"/>
  <c r="B670" s="1"/>
  <c r="D667" i="88"/>
  <c r="B667" s="1"/>
  <c r="F2045" i="40"/>
  <c r="F694" i="84"/>
  <c r="B694" s="1"/>
  <c r="B669" i="40"/>
  <c r="I665" i="70"/>
  <c r="D664" i="86"/>
  <c r="E666" i="56"/>
  <c r="E2033" i="40"/>
  <c r="O660" i="70"/>
  <c r="B660" s="1"/>
  <c r="B658" i="40"/>
  <c r="S640" i="86"/>
  <c r="R642" i="56"/>
  <c r="L664" i="84"/>
  <c r="D1985" i="40"/>
  <c r="U639" i="70"/>
  <c r="L635" i="88"/>
  <c r="L662" i="84"/>
  <c r="R632" i="56"/>
  <c r="D1965" i="40"/>
  <c r="L627" i="88"/>
  <c r="L654" i="84"/>
  <c r="D1254" i="83"/>
  <c r="AA1254" s="1"/>
  <c r="D1252" i="82"/>
  <c r="O629" i="70"/>
  <c r="B629" s="1"/>
  <c r="E628" i="86"/>
  <c r="B628" s="1"/>
  <c r="D625" i="88"/>
  <c r="B625" s="1"/>
  <c r="F1961" i="40"/>
  <c r="B627"/>
  <c r="C1961"/>
  <c r="C629" i="70"/>
  <c r="C628" i="86"/>
  <c r="C630" i="56"/>
  <c r="G626"/>
  <c r="A626" s="1"/>
  <c r="O625" i="70"/>
  <c r="B625" s="1"/>
  <c r="F648" i="84"/>
  <c r="B648" s="1"/>
  <c r="E624" i="86"/>
  <c r="B624" s="1"/>
  <c r="F1953" i="40"/>
  <c r="C648" i="84"/>
  <c r="C1953" i="40"/>
  <c r="C624" i="86"/>
  <c r="C621" i="88"/>
  <c r="E623" i="86"/>
  <c r="B623" s="1"/>
  <c r="B622" i="40"/>
  <c r="E614" i="56"/>
  <c r="E1929" i="40"/>
  <c r="D607" i="86"/>
  <c r="E1919" i="40"/>
  <c r="I608" i="70"/>
  <c r="E609" i="56"/>
  <c r="L628" i="84"/>
  <c r="D1913" i="40"/>
  <c r="S604" i="86"/>
  <c r="R606" i="56"/>
  <c r="L601" i="88"/>
  <c r="F1905" i="40"/>
  <c r="B599"/>
  <c r="C1905"/>
  <c r="C624" i="84"/>
  <c r="D1903" i="40"/>
  <c r="U600" i="70"/>
  <c r="L596" i="88"/>
  <c r="L623" i="84"/>
  <c r="R601" i="56"/>
  <c r="C1901" i="40"/>
  <c r="C599" i="70"/>
  <c r="C595" i="88"/>
  <c r="C598" i="86"/>
  <c r="C622" i="84"/>
  <c r="C600" i="56"/>
  <c r="G599"/>
  <c r="A599" s="1"/>
  <c r="D594" i="88"/>
  <c r="B594" s="1"/>
  <c r="O598" i="70"/>
  <c r="B598" s="1"/>
  <c r="B596" i="40"/>
  <c r="C590" i="88"/>
  <c r="C593" i="86"/>
  <c r="C594" i="70"/>
  <c r="I592"/>
  <c r="D591" i="86"/>
  <c r="E1887" i="40"/>
  <c r="D1885"/>
  <c r="L587" i="88"/>
  <c r="R592" i="56"/>
  <c r="U591" i="70"/>
  <c r="E587" i="86"/>
  <c r="B587" s="1"/>
  <c r="D584" i="88"/>
  <c r="B584" s="1"/>
  <c r="G589" i="56"/>
  <c r="A589" s="1"/>
  <c r="F611" i="84"/>
  <c r="B611" s="1"/>
  <c r="B586" i="40"/>
  <c r="O588" i="70"/>
  <c r="B588" s="1"/>
  <c r="E1877" i="40"/>
  <c r="I587" i="70"/>
  <c r="G587" i="56"/>
  <c r="A587" s="1"/>
  <c r="E585" i="86"/>
  <c r="B585" s="1"/>
  <c r="F609" i="84"/>
  <c r="B609" s="1"/>
  <c r="F1875" i="40"/>
  <c r="B584"/>
  <c r="O586" i="70"/>
  <c r="B586" s="1"/>
  <c r="C1863" i="40"/>
  <c r="C603" i="84"/>
  <c r="C580" i="70"/>
  <c r="R559" i="56"/>
  <c r="U558" i="70"/>
  <c r="L554" i="88"/>
  <c r="D1811" i="40"/>
  <c r="U554" i="70"/>
  <c r="L577" i="84"/>
  <c r="R555" i="56"/>
  <c r="L550" i="88"/>
  <c r="R554" i="56"/>
  <c r="U553" i="70"/>
  <c r="L576" i="84"/>
  <c r="S552" i="86"/>
  <c r="C553" i="56"/>
  <c r="C552" i="70"/>
  <c r="C575" i="84"/>
  <c r="C548" i="88"/>
  <c r="D1805" i="40"/>
  <c r="R552" i="56"/>
  <c r="L574" i="84"/>
  <c r="C549" i="86"/>
  <c r="C550" i="70"/>
  <c r="C1803" i="40"/>
  <c r="C573" i="84"/>
  <c r="E548" i="86"/>
  <c r="B548" s="1"/>
  <c r="O549" i="70"/>
  <c r="B549" s="1"/>
  <c r="D545" i="88"/>
  <c r="B545" s="1"/>
  <c r="G550" i="56"/>
  <c r="A550" s="1"/>
  <c r="F1801" i="40"/>
  <c r="B547"/>
  <c r="C1801"/>
  <c r="C549" i="70"/>
  <c r="C548" i="86"/>
  <c r="C572" i="84"/>
  <c r="E547" i="86"/>
  <c r="B547" s="1"/>
  <c r="F571" i="84"/>
  <c r="B571" s="1"/>
  <c r="O548" i="70"/>
  <c r="B548" s="1"/>
  <c r="F1799" i="40"/>
  <c r="B546"/>
  <c r="D544" i="88"/>
  <c r="B544" s="1"/>
  <c r="C548" i="56"/>
  <c r="C543" i="88"/>
  <c r="C570" i="84"/>
  <c r="C546" i="86"/>
  <c r="C547" i="70"/>
  <c r="O546"/>
  <c r="B546" s="1"/>
  <c r="B544" i="40"/>
  <c r="D537" i="86"/>
  <c r="I538" i="70"/>
  <c r="E535" i="56"/>
  <c r="E1771" i="40"/>
  <c r="I534" i="70"/>
  <c r="BG992" i="83"/>
  <c r="CC952"/>
  <c r="CC876"/>
  <c r="BR874"/>
  <c r="CC852"/>
  <c r="AV850"/>
  <c r="BG840"/>
  <c r="BR830"/>
  <c r="BR822"/>
  <c r="CC820"/>
  <c r="CC810"/>
  <c r="CC1334"/>
  <c r="BR1328"/>
  <c r="BG1324"/>
  <c r="E904"/>
  <c r="A904" s="1"/>
  <c r="A905" s="1"/>
  <c r="E902" i="69"/>
  <c r="A902" s="1"/>
  <c r="A903" s="1"/>
  <c r="T1392" i="83"/>
  <c r="G1392" s="1"/>
  <c r="P1390" i="69"/>
  <c r="G1390" s="1"/>
  <c r="E664" i="56"/>
  <c r="D662" i="86"/>
  <c r="E2029" i="40"/>
  <c r="I663" i="70"/>
  <c r="E1911" i="40"/>
  <c r="I604" i="70"/>
  <c r="D603" i="86"/>
  <c r="E605" i="56"/>
  <c r="E595" i="86"/>
  <c r="B595" s="1"/>
  <c r="F619" i="84"/>
  <c r="B619" s="1"/>
  <c r="L576" i="88"/>
  <c r="S579" i="86"/>
  <c r="D1863" i="40"/>
  <c r="U580" i="70"/>
  <c r="L603" i="84"/>
  <c r="R579" i="56"/>
  <c r="S577" i="86"/>
  <c r="L601" i="84"/>
  <c r="R572" i="56"/>
  <c r="U571" i="70"/>
  <c r="S570" i="86"/>
  <c r="L567" i="88"/>
  <c r="D1841" i="40"/>
  <c r="L592" i="84"/>
  <c r="L565" i="88"/>
  <c r="S568" i="86"/>
  <c r="R570" i="56"/>
  <c r="G566"/>
  <c r="A566" s="1"/>
  <c r="O565" i="70"/>
  <c r="B565" s="1"/>
  <c r="F588" i="84"/>
  <c r="B588" s="1"/>
  <c r="E564" i="86"/>
  <c r="B564" s="1"/>
  <c r="B563" i="40"/>
  <c r="C561" i="88"/>
  <c r="C566" i="56"/>
  <c r="C588" i="84"/>
  <c r="C1833" i="40"/>
  <c r="C565" i="70"/>
  <c r="G565" i="56"/>
  <c r="A565" s="1"/>
  <c r="E563" i="86"/>
  <c r="B563" s="1"/>
  <c r="O564" i="70"/>
  <c r="B564" s="1"/>
  <c r="U564"/>
  <c r="D1831" i="40"/>
  <c r="L587" i="84"/>
  <c r="E1264" i="69"/>
  <c r="A1264" s="1"/>
  <c r="A1265" s="1"/>
  <c r="D1344" i="83"/>
  <c r="AA1344" s="1"/>
  <c r="C1050"/>
  <c r="P822" i="82"/>
  <c r="G822" s="1"/>
  <c r="P946" i="69"/>
  <c r="G946" s="1"/>
  <c r="D1252"/>
  <c r="F1897" i="40"/>
  <c r="C545" i="88"/>
  <c r="P1140" i="82"/>
  <c r="G1140" s="1"/>
  <c r="C1807" i="40"/>
  <c r="D542" i="88"/>
  <c r="B542" s="1"/>
  <c r="D533" i="86"/>
  <c r="G672" i="56"/>
  <c r="A672" s="1"/>
  <c r="C546" i="88"/>
  <c r="D621"/>
  <c r="B621" s="1"/>
  <c r="F572" i="84"/>
  <c r="B572" s="1"/>
  <c r="T812" i="83"/>
  <c r="G812" s="1"/>
  <c r="D860" i="69"/>
  <c r="G630" i="56"/>
  <c r="A630" s="1"/>
  <c r="G598"/>
  <c r="A598" s="1"/>
  <c r="D582" i="88"/>
  <c r="B582" s="1"/>
  <c r="T1036" i="83"/>
  <c r="G1036" s="1"/>
  <c r="P1034" i="82"/>
  <c r="G1034" s="1"/>
  <c r="C1310" i="69"/>
  <c r="C1312" i="83"/>
  <c r="G560" i="56"/>
  <c r="A560" s="1"/>
  <c r="B557" i="40"/>
  <c r="E1098" i="69"/>
  <c r="A1098" s="1"/>
  <c r="A1099" s="1"/>
  <c r="AO1118" i="83"/>
  <c r="F1893" i="40"/>
  <c r="E898" i="83"/>
  <c r="A898" s="1"/>
  <c r="A899" s="1"/>
  <c r="F2093" i="40"/>
  <c r="F1879"/>
  <c r="L602" i="84"/>
  <c r="G549" i="56"/>
  <c r="A549" s="1"/>
  <c r="C551" i="86"/>
  <c r="U641" i="70"/>
  <c r="C649" i="84"/>
  <c r="U605" i="70"/>
  <c r="E588" i="56"/>
  <c r="C626"/>
  <c r="S599" i="86"/>
  <c r="E593" i="56"/>
  <c r="S630" i="86"/>
  <c r="F652" i="84"/>
  <c r="B652" s="1"/>
  <c r="E539" i="56"/>
  <c r="L696" i="84"/>
  <c r="C705" i="86"/>
  <c r="C729" i="84"/>
  <c r="C706" i="70"/>
  <c r="C2113" i="40"/>
  <c r="C701" i="88"/>
  <c r="C706" i="56"/>
  <c r="C529" i="88"/>
  <c r="C532" i="86"/>
  <c r="C533" i="70"/>
  <c r="C1721" i="40"/>
  <c r="C505" i="88"/>
  <c r="C508" i="86"/>
  <c r="L501" i="88"/>
  <c r="S504" i="86"/>
  <c r="L528" i="84"/>
  <c r="U505" i="70"/>
  <c r="R506" i="56"/>
  <c r="R505"/>
  <c r="U504" i="70"/>
  <c r="D1711" i="40"/>
  <c r="L527" i="84"/>
  <c r="O501" i="70"/>
  <c r="B501" s="1"/>
  <c r="D497" i="88"/>
  <c r="B497" s="1"/>
  <c r="O500" i="70"/>
  <c r="B500" s="1"/>
  <c r="F523" i="84"/>
  <c r="B523" s="1"/>
  <c r="D496" i="88"/>
  <c r="B496" s="1"/>
  <c r="D498" i="86"/>
  <c r="E500" i="56"/>
  <c r="E477" i="86"/>
  <c r="B477" s="1"/>
  <c r="O478" i="70"/>
  <c r="B478" s="1"/>
  <c r="O474"/>
  <c r="B474" s="1"/>
  <c r="E473" i="86"/>
  <c r="B473" s="1"/>
  <c r="F497" i="84"/>
  <c r="B497" s="1"/>
  <c r="F489"/>
  <c r="B489" s="1"/>
  <c r="G467" i="56"/>
  <c r="A467" s="1"/>
  <c r="O466" i="70"/>
  <c r="B466" s="1"/>
  <c r="L485" i="84"/>
  <c r="R463" i="56"/>
  <c r="D1627" i="40"/>
  <c r="L458" i="88"/>
  <c r="S460" i="86"/>
  <c r="R462" i="56"/>
  <c r="L484" i="84"/>
  <c r="C1623" i="40"/>
  <c r="C460" i="70"/>
  <c r="C483" i="84"/>
  <c r="C456" i="88"/>
  <c r="F481" i="84"/>
  <c r="B481" s="1"/>
  <c r="O458" i="70"/>
  <c r="B458" s="1"/>
  <c r="D454" i="88"/>
  <c r="B454" s="1"/>
  <c r="L458" i="84"/>
  <c r="U435" i="70"/>
  <c r="S434" i="86"/>
  <c r="L431" i="88"/>
  <c r="E1567" i="40"/>
  <c r="E433" i="56"/>
  <c r="D431" i="86"/>
  <c r="C431"/>
  <c r="C433" i="56"/>
  <c r="G432"/>
  <c r="A432" s="1"/>
  <c r="O431" i="70"/>
  <c r="B431" s="1"/>
  <c r="F454" i="84"/>
  <c r="B454" s="1"/>
  <c r="I430" i="70"/>
  <c r="D429" i="86"/>
  <c r="D428"/>
  <c r="I429" i="70"/>
  <c r="L424" i="88"/>
  <c r="S427" i="86"/>
  <c r="I425" i="70"/>
  <c r="D424" i="86"/>
  <c r="E426" i="56"/>
  <c r="E413"/>
  <c r="D411" i="86"/>
  <c r="D1525" i="40"/>
  <c r="L407" i="88"/>
  <c r="R412" i="56"/>
  <c r="L434" i="84"/>
  <c r="U411" i="70"/>
  <c r="E409" i="56"/>
  <c r="D407" i="86"/>
  <c r="I408" i="70"/>
  <c r="D1513" i="40"/>
  <c r="L401" i="88"/>
  <c r="S404" i="86"/>
  <c r="R406" i="56"/>
  <c r="D1511" i="40"/>
  <c r="L400" i="88"/>
  <c r="U404" i="70"/>
  <c r="D1509" i="40"/>
  <c r="U403" i="70"/>
  <c r="R404" i="56"/>
  <c r="L426" i="84"/>
  <c r="C403" i="56"/>
  <c r="C401" i="86"/>
  <c r="F421" i="84"/>
  <c r="B421" s="1"/>
  <c r="E397" i="86"/>
  <c r="B397" s="1"/>
  <c r="D394" i="88"/>
  <c r="B394" s="1"/>
  <c r="C1499" i="40"/>
  <c r="C394" i="88"/>
  <c r="O1178" i="69"/>
  <c r="F1178" s="1"/>
  <c r="O1178" i="82"/>
  <c r="F1178" s="1"/>
  <c r="N1000"/>
  <c r="S1002" i="83"/>
  <c r="S677" i="86"/>
  <c r="U678" i="70"/>
  <c r="CC990" i="83"/>
  <c r="D696" i="86"/>
  <c r="E698" i="56"/>
  <c r="I697" i="70"/>
  <c r="E661" i="86"/>
  <c r="B661" s="1"/>
  <c r="D658" i="88"/>
  <c r="B658" s="1"/>
  <c r="C650"/>
  <c r="C654" i="70"/>
  <c r="C653" i="86"/>
  <c r="C2009" i="40"/>
  <c r="C649" i="88"/>
  <c r="C653" i="70"/>
  <c r="U644"/>
  <c r="S643" i="86"/>
  <c r="G643" i="56"/>
  <c r="A643" s="1"/>
  <c r="O642" i="70"/>
  <c r="B642" s="1"/>
  <c r="D638" i="88"/>
  <c r="B638" s="1"/>
  <c r="C638"/>
  <c r="C641" i="86"/>
  <c r="C665" i="84"/>
  <c r="D1979" i="40"/>
  <c r="L661" i="84"/>
  <c r="L634" i="88"/>
  <c r="O631" i="70"/>
  <c r="B631" s="1"/>
  <c r="F654" i="84"/>
  <c r="B654" s="1"/>
  <c r="D628" i="86"/>
  <c r="I629" i="70"/>
  <c r="D1959" i="40"/>
  <c r="U628" i="70"/>
  <c r="I627"/>
  <c r="D626" i="86"/>
  <c r="I616" i="70"/>
  <c r="E617" i="56"/>
  <c r="E1933" i="40"/>
  <c r="I615" i="70"/>
  <c r="I614"/>
  <c r="D613" i="86"/>
  <c r="R607" i="56"/>
  <c r="L602" i="88"/>
  <c r="D1915" i="40"/>
  <c r="U606" i="70"/>
  <c r="C601" i="88"/>
  <c r="C604" i="86"/>
  <c r="G558" i="56"/>
  <c r="A558" s="1"/>
  <c r="D553" i="88"/>
  <c r="B553" s="1"/>
  <c r="I522" i="70"/>
  <c r="E523" i="56"/>
  <c r="S502" i="86"/>
  <c r="D1709" i="40"/>
  <c r="R504" i="56"/>
  <c r="L499" i="88"/>
  <c r="D1637" i="40"/>
  <c r="R468" i="56"/>
  <c r="L463" i="88"/>
  <c r="S466" i="86"/>
  <c r="C1635" i="40"/>
  <c r="C465" i="86"/>
  <c r="C464"/>
  <c r="C465" i="70"/>
  <c r="C461" i="88"/>
  <c r="C488" i="84"/>
  <c r="G465" i="56"/>
  <c r="A465" s="1"/>
  <c r="D460" i="88"/>
  <c r="B460" s="1"/>
  <c r="F487" i="84"/>
  <c r="B487" s="1"/>
  <c r="U460" i="70"/>
  <c r="R461" i="56"/>
  <c r="L483" i="84"/>
  <c r="S458" i="86"/>
  <c r="U459" i="70"/>
  <c r="L482" i="84"/>
  <c r="F478"/>
  <c r="B478" s="1"/>
  <c r="O455" i="70"/>
  <c r="B455" s="1"/>
  <c r="D451" i="88"/>
  <c r="B451" s="1"/>
  <c r="C1613" i="40"/>
  <c r="C451" i="88"/>
  <c r="C453" i="70"/>
  <c r="C454" i="56"/>
  <c r="C449" i="88"/>
  <c r="E1605" i="40"/>
  <c r="I451" i="70"/>
  <c r="U447"/>
  <c r="D1597" i="40"/>
  <c r="L470" i="84"/>
  <c r="D442" i="86"/>
  <c r="E444" i="56"/>
  <c r="R443"/>
  <c r="L465" i="84"/>
  <c r="D1587" i="40"/>
  <c r="L438" i="88"/>
  <c r="F455" i="84"/>
  <c r="B455" s="1"/>
  <c r="G433" i="56"/>
  <c r="A433" s="1"/>
  <c r="O432" i="70"/>
  <c r="B432" s="1"/>
  <c r="C1565" i="40"/>
  <c r="C427" i="88"/>
  <c r="G431" i="56"/>
  <c r="A431" s="1"/>
  <c r="D426" i="88"/>
  <c r="B426" s="1"/>
  <c r="F453" i="84"/>
  <c r="B453" s="1"/>
  <c r="C431" i="56"/>
  <c r="C453" i="84"/>
  <c r="C429" i="86"/>
  <c r="C426" i="88"/>
  <c r="C430" i="70"/>
  <c r="G430" i="56"/>
  <c r="A430" s="1"/>
  <c r="F452" i="84"/>
  <c r="B452" s="1"/>
  <c r="E428" i="86"/>
  <c r="B428" s="1"/>
  <c r="O429" i="70"/>
  <c r="B429" s="1"/>
  <c r="I428"/>
  <c r="E1559" i="40"/>
  <c r="D427" i="86"/>
  <c r="F418" i="111"/>
  <c r="I397" i="70"/>
  <c r="D396" i="86"/>
  <c r="C707" i="56"/>
  <c r="C728" i="84"/>
  <c r="E499" i="86"/>
  <c r="B499" s="1"/>
  <c r="F480" i="84"/>
  <c r="B480" s="1"/>
  <c r="C455"/>
  <c r="L700" i="88"/>
  <c r="U704" i="70"/>
  <c r="D2111" i="40"/>
  <c r="L727" i="84"/>
  <c r="C694" i="88"/>
  <c r="C2099" i="40"/>
  <c r="G611" i="56"/>
  <c r="A611" s="1"/>
  <c r="D606" i="88"/>
  <c r="B606" s="1"/>
  <c r="U595" i="70"/>
  <c r="D1893" i="40"/>
  <c r="C1667"/>
  <c r="C483" i="56"/>
  <c r="L667" i="88"/>
  <c r="D2045" i="40"/>
  <c r="C623" i="84"/>
  <c r="O603" i="70"/>
  <c r="B603" s="1"/>
  <c r="AV1162" i="83"/>
  <c r="Q487" i="70"/>
  <c r="Q481"/>
  <c r="E653" i="56"/>
  <c r="D651" i="86"/>
  <c r="E637" i="56"/>
  <c r="D635" i="86"/>
  <c r="S615"/>
  <c r="U616" i="70"/>
  <c r="G581" i="56"/>
  <c r="A581" s="1"/>
  <c r="O580" i="70"/>
  <c r="B580" s="1"/>
  <c r="G564" i="56"/>
  <c r="A564" s="1"/>
  <c r="O563" i="70"/>
  <c r="B563" s="1"/>
  <c r="F586" i="84"/>
  <c r="B586" s="1"/>
  <c r="D515" i="86"/>
  <c r="E517" i="56"/>
  <c r="I516" i="70"/>
  <c r="C414" i="88"/>
  <c r="C1539" i="40"/>
  <c r="C441" i="84"/>
  <c r="C419" i="56"/>
  <c r="O816" i="82"/>
  <c r="F816" s="1"/>
  <c r="O816" i="69"/>
  <c r="F816" s="1"/>
  <c r="K4" i="115"/>
  <c r="J4" s="1"/>
  <c r="I4" s="1"/>
  <c r="D4"/>
  <c r="AV1082" i="83"/>
  <c r="AV1216"/>
  <c r="BG1200"/>
  <c r="BG936"/>
  <c r="BG810"/>
  <c r="CC1258"/>
  <c r="N1252" i="82"/>
  <c r="S1254" i="83"/>
  <c r="AV1206"/>
  <c r="AV978"/>
  <c r="CC938"/>
  <c r="BG1340"/>
  <c r="B51" i="116" l="1"/>
  <c r="T51"/>
  <c r="A56" i="109"/>
  <c r="T55" i="116"/>
  <c r="B55"/>
  <c r="A60" i="109"/>
  <c r="B50" i="116"/>
  <c r="T50"/>
  <c r="A55" i="109"/>
  <c r="M109" i="116"/>
  <c r="E186" i="83"/>
  <c r="A186" s="1"/>
  <c r="A187" s="1"/>
  <c r="E184" i="69"/>
  <c r="A184" s="1"/>
  <c r="A185" s="1"/>
  <c r="E184" i="82"/>
  <c r="A184" s="1"/>
  <c r="A185" s="1"/>
  <c r="T442" i="83"/>
  <c r="G442" s="1"/>
  <c r="P440" i="82"/>
  <c r="G440" s="1"/>
  <c r="P440" i="69"/>
  <c r="G440" s="1"/>
  <c r="P520" i="82"/>
  <c r="G520" s="1"/>
  <c r="T522" i="83"/>
  <c r="G522" s="1"/>
  <c r="P520" i="69"/>
  <c r="G520" s="1"/>
  <c r="P638" i="82"/>
  <c r="G638" s="1"/>
  <c r="T640" i="83"/>
  <c r="G640" s="1"/>
  <c r="P638" i="69"/>
  <c r="G638" s="1"/>
  <c r="D142" i="83"/>
  <c r="AA142" s="1"/>
  <c r="D140" i="69"/>
  <c r="D140" i="82"/>
  <c r="E200"/>
  <c r="A200" s="1"/>
  <c r="A201" s="1"/>
  <c r="E200" i="69"/>
  <c r="A200" s="1"/>
  <c r="A201" s="1"/>
  <c r="E202" i="83"/>
  <c r="A202" s="1"/>
  <c r="A203" s="1"/>
  <c r="AZ762"/>
  <c r="AO762"/>
  <c r="AD762"/>
  <c r="BV762"/>
  <c r="BK762"/>
  <c r="C580" i="82"/>
  <c r="C582" i="83"/>
  <c r="C580" i="69"/>
  <c r="D630" i="83"/>
  <c r="AA630" s="1"/>
  <c r="D628" i="69"/>
  <c r="D628" i="82"/>
  <c r="D674"/>
  <c r="D674" i="69"/>
  <c r="D676" i="83"/>
  <c r="AA676" s="1"/>
  <c r="C702" i="82"/>
  <c r="C702" i="69"/>
  <c r="C704" i="83"/>
  <c r="BV272"/>
  <c r="AD272"/>
  <c r="AZ272"/>
  <c r="BK272"/>
  <c r="AO272"/>
  <c r="BV716"/>
  <c r="BK716"/>
  <c r="AD716"/>
  <c r="AO716"/>
  <c r="AZ716"/>
  <c r="AZ546"/>
  <c r="AD546"/>
  <c r="BV546"/>
  <c r="AO546"/>
  <c r="BK546"/>
  <c r="BK634"/>
  <c r="AD634"/>
  <c r="BV634"/>
  <c r="AZ634"/>
  <c r="AO634"/>
  <c r="AO538"/>
  <c r="BK538"/>
  <c r="BV538"/>
  <c r="AD538"/>
  <c r="AZ538"/>
  <c r="G167" i="116"/>
  <c r="L170"/>
  <c r="B167"/>
  <c r="E42" i="69"/>
  <c r="A42" s="1"/>
  <c r="A43" s="1"/>
  <c r="E44" i="83"/>
  <c r="A44" s="1"/>
  <c r="A45" s="1"/>
  <c r="E42" i="82"/>
  <c r="A42" s="1"/>
  <c r="A43" s="1"/>
  <c r="D84" i="69"/>
  <c r="D84" i="82"/>
  <c r="D86" i="83"/>
  <c r="AA86" s="1"/>
  <c r="P646" i="69"/>
  <c r="G646" s="1"/>
  <c r="T648" i="83"/>
  <c r="G648" s="1"/>
  <c r="P646" i="82"/>
  <c r="G646" s="1"/>
  <c r="AO724" i="83"/>
  <c r="BV724"/>
  <c r="AZ724"/>
  <c r="BK724"/>
  <c r="AD724"/>
  <c r="E1346" i="69"/>
  <c r="A1346" s="1"/>
  <c r="A1347" s="1"/>
  <c r="E1346" i="82"/>
  <c r="A1346" s="1"/>
  <c r="A1347" s="1"/>
  <c r="E1348" i="83"/>
  <c r="A1348" s="1"/>
  <c r="A1349" s="1"/>
  <c r="E1360" i="69"/>
  <c r="A1360" s="1"/>
  <c r="A1361" s="1"/>
  <c r="E1362" i="83"/>
  <c r="A1362" s="1"/>
  <c r="A1363" s="1"/>
  <c r="E1360" i="82"/>
  <c r="A1360" s="1"/>
  <c r="A1361" s="1"/>
  <c r="AZ728" i="83"/>
  <c r="AO728"/>
  <c r="BV728"/>
  <c r="AD728"/>
  <c r="BK728"/>
  <c r="AZ1216"/>
  <c r="AO1216"/>
  <c r="BK1216"/>
  <c r="AD1216"/>
  <c r="BV1216"/>
  <c r="C828" i="69"/>
  <c r="C830" i="83"/>
  <c r="C828" i="82"/>
  <c r="C956"/>
  <c r="C956" i="69"/>
  <c r="C958" i="83"/>
  <c r="P1400" i="69"/>
  <c r="G1400" s="1"/>
  <c r="P1400" i="82"/>
  <c r="G1400" s="1"/>
  <c r="T1402" i="83"/>
  <c r="G1402" s="1"/>
  <c r="D848" i="82"/>
  <c r="D848" i="69"/>
  <c r="D850" i="83"/>
  <c r="AA850" s="1"/>
  <c r="T878"/>
  <c r="G878" s="1"/>
  <c r="P876" i="82"/>
  <c r="G876" s="1"/>
  <c r="P876" i="69"/>
  <c r="G876" s="1"/>
  <c r="C924"/>
  <c r="C926" i="83"/>
  <c r="C924" i="82"/>
  <c r="T928" i="83"/>
  <c r="G928" s="1"/>
  <c r="P926" i="82"/>
  <c r="G926" s="1"/>
  <c r="P926" i="69"/>
  <c r="G926" s="1"/>
  <c r="P1204" i="82"/>
  <c r="G1204" s="1"/>
  <c r="P1204" i="69"/>
  <c r="G1204" s="1"/>
  <c r="T1206" i="83"/>
  <c r="G1206" s="1"/>
  <c r="T1250"/>
  <c r="G1250" s="1"/>
  <c r="P1248" i="82"/>
  <c r="G1248" s="1"/>
  <c r="P1248" i="69"/>
  <c r="G1248" s="1"/>
  <c r="P798"/>
  <c r="G798" s="1"/>
  <c r="T800" i="83"/>
  <c r="G800" s="1"/>
  <c r="P798" i="82"/>
  <c r="G798" s="1"/>
  <c r="E1384" i="83"/>
  <c r="A1384" s="1"/>
  <c r="A1385" s="1"/>
  <c r="E1382" i="82"/>
  <c r="A1382" s="1"/>
  <c r="A1383" s="1"/>
  <c r="E1382" i="69"/>
  <c r="A1382" s="1"/>
  <c r="A1383" s="1"/>
  <c r="P1130"/>
  <c r="G1130" s="1"/>
  <c r="T1132" i="83"/>
  <c r="G1132" s="1"/>
  <c r="P1130" i="82"/>
  <c r="G1130" s="1"/>
  <c r="D1318" i="69"/>
  <c r="D1320" i="83"/>
  <c r="AA1320" s="1"/>
  <c r="D1318" i="82"/>
  <c r="E1092" i="83"/>
  <c r="A1092" s="1"/>
  <c r="A1093" s="1"/>
  <c r="E1090" i="69"/>
  <c r="A1090" s="1"/>
  <c r="A1091" s="1"/>
  <c r="E1090" i="82"/>
  <c r="A1090" s="1"/>
  <c r="A1091" s="1"/>
  <c r="T1102" i="83"/>
  <c r="G1102" s="1"/>
  <c r="P1100" i="69"/>
  <c r="G1100" s="1"/>
  <c r="P1100" i="82"/>
  <c r="G1100" s="1"/>
  <c r="P1174" i="69"/>
  <c r="G1174" s="1"/>
  <c r="T1176" i="83"/>
  <c r="G1176" s="1"/>
  <c r="P1174" i="82"/>
  <c r="G1174" s="1"/>
  <c r="C1192" i="83"/>
  <c r="C1190" i="82"/>
  <c r="C1190" i="69"/>
  <c r="D1324" i="83"/>
  <c r="AA1324" s="1"/>
  <c r="D1322" i="69"/>
  <c r="D1322" i="82"/>
  <c r="E1352" i="69"/>
  <c r="A1352" s="1"/>
  <c r="A1353" s="1"/>
  <c r="E1354" i="83"/>
  <c r="A1354" s="1"/>
  <c r="A1355" s="1"/>
  <c r="E1352" i="82"/>
  <c r="A1352" s="1"/>
  <c r="A1353" s="1"/>
  <c r="D1062" i="69"/>
  <c r="D1064" i="83"/>
  <c r="AA1064" s="1"/>
  <c r="D1062" i="82"/>
  <c r="D1066" i="83"/>
  <c r="AA1066" s="1"/>
  <c r="D1064" i="82"/>
  <c r="D1064" i="69"/>
  <c r="D1070" i="82"/>
  <c r="D1070" i="69"/>
  <c r="D1072" i="83"/>
  <c r="AA1072" s="1"/>
  <c r="E1074" i="82"/>
  <c r="A1074" s="1"/>
  <c r="A1075" s="1"/>
  <c r="E1076" i="83"/>
  <c r="A1076" s="1"/>
  <c r="A1077" s="1"/>
  <c r="E1074" i="69"/>
  <c r="A1074" s="1"/>
  <c r="A1075" s="1"/>
  <c r="D1086" i="82"/>
  <c r="D1086" i="69"/>
  <c r="D1088" i="83"/>
  <c r="AA1088" s="1"/>
  <c r="E1368" i="82"/>
  <c r="A1368" s="1"/>
  <c r="A1369" s="1"/>
  <c r="E1368" i="69"/>
  <c r="A1368" s="1"/>
  <c r="A1369" s="1"/>
  <c r="E1370" i="83"/>
  <c r="A1370" s="1"/>
  <c r="A1371" s="1"/>
  <c r="BV1252"/>
  <c r="AD1252"/>
  <c r="BK1252"/>
  <c r="AO1252"/>
  <c r="AZ1252"/>
  <c r="C72" i="82"/>
  <c r="C74" i="83"/>
  <c r="C72" i="69"/>
  <c r="D74" i="83"/>
  <c r="AA74" s="1"/>
  <c r="D72" i="69"/>
  <c r="D72" i="82"/>
  <c r="C466" i="83"/>
  <c r="C464" i="82"/>
  <c r="C464" i="69"/>
  <c r="E478" i="83"/>
  <c r="A478" s="1"/>
  <c r="A479" s="1"/>
  <c r="E476" i="82"/>
  <c r="A476" s="1"/>
  <c r="A477" s="1"/>
  <c r="E476" i="69"/>
  <c r="A476" s="1"/>
  <c r="A477" s="1"/>
  <c r="C490" i="83"/>
  <c r="C488" i="82"/>
  <c r="C488" i="69"/>
  <c r="C516"/>
  <c r="C518" i="83"/>
  <c r="C516" i="82"/>
  <c r="P608"/>
  <c r="G608" s="1"/>
  <c r="P608" i="69"/>
  <c r="G608" s="1"/>
  <c r="T610" i="83"/>
  <c r="G610" s="1"/>
  <c r="C120" i="69"/>
  <c r="C122" i="83"/>
  <c r="C120" i="82"/>
  <c r="E208" i="83"/>
  <c r="A208" s="1"/>
  <c r="A209" s="1"/>
  <c r="E206" i="69"/>
  <c r="A206" s="1"/>
  <c r="A207" s="1"/>
  <c r="E206" i="82"/>
  <c r="A206" s="1"/>
  <c r="A207" s="1"/>
  <c r="C432" i="69"/>
  <c r="C434" i="83"/>
  <c r="C432" i="82"/>
  <c r="T572" i="83"/>
  <c r="G572" s="1"/>
  <c r="P570" i="82"/>
  <c r="G570" s="1"/>
  <c r="P570" i="69"/>
  <c r="G570" s="1"/>
  <c r="T638" i="83"/>
  <c r="G638" s="1"/>
  <c r="P636" i="82"/>
  <c r="G636" s="1"/>
  <c r="P636" i="69"/>
  <c r="G636" s="1"/>
  <c r="C354"/>
  <c r="C356" i="83"/>
  <c r="C354" i="82"/>
  <c r="C556"/>
  <c r="C556" i="69"/>
  <c r="C558" i="83"/>
  <c r="E560" i="69"/>
  <c r="A560" s="1"/>
  <c r="A561" s="1"/>
  <c r="E562" i="83"/>
  <c r="A562" s="1"/>
  <c r="A563" s="1"/>
  <c r="E560" i="82"/>
  <c r="A560" s="1"/>
  <c r="A561" s="1"/>
  <c r="E562" i="69"/>
  <c r="A562" s="1"/>
  <c r="A563" s="1"/>
  <c r="E564" i="83"/>
  <c r="A564" s="1"/>
  <c r="A565" s="1"/>
  <c r="E562" i="82"/>
  <c r="A562" s="1"/>
  <c r="A563" s="1"/>
  <c r="C578"/>
  <c r="C578" i="69"/>
  <c r="C580" i="83"/>
  <c r="D586" i="69"/>
  <c r="D588" i="83"/>
  <c r="AA588" s="1"/>
  <c r="D586" i="82"/>
  <c r="C606" i="83"/>
  <c r="C604" i="82"/>
  <c r="C604" i="69"/>
  <c r="E640" i="83"/>
  <c r="A640" s="1"/>
  <c r="A641" s="1"/>
  <c r="E638" i="69"/>
  <c r="A638" s="1"/>
  <c r="A639" s="1"/>
  <c r="E638" i="82"/>
  <c r="A638" s="1"/>
  <c r="A639" s="1"/>
  <c r="D640" i="69"/>
  <c r="D642" i="83"/>
  <c r="AA642" s="1"/>
  <c r="D640" i="82"/>
  <c r="G220" i="116"/>
  <c r="L223"/>
  <c r="B220"/>
  <c r="B221"/>
  <c r="M219"/>
  <c r="M275"/>
  <c r="G221"/>
  <c r="D28" i="82"/>
  <c r="D28" i="69"/>
  <c r="D30" i="83"/>
  <c r="AA30" s="1"/>
  <c r="BV590"/>
  <c r="AD590"/>
  <c r="AZ590"/>
  <c r="BK590"/>
  <c r="AO590"/>
  <c r="AD598"/>
  <c r="AZ598"/>
  <c r="AO598"/>
  <c r="BK598"/>
  <c r="BV598"/>
  <c r="AD798"/>
  <c r="BV798"/>
  <c r="BK798"/>
  <c r="AO798"/>
  <c r="AZ798"/>
  <c r="AD214"/>
  <c r="AZ214"/>
  <c r="AO214"/>
  <c r="BV214"/>
  <c r="BK214"/>
  <c r="AD748"/>
  <c r="AO748"/>
  <c r="BK748"/>
  <c r="BV748"/>
  <c r="AZ748"/>
  <c r="BV1274"/>
  <c r="AZ1274"/>
  <c r="BK1274"/>
  <c r="AD1274"/>
  <c r="AO1274"/>
  <c r="P1102" i="69"/>
  <c r="G1102" s="1"/>
  <c r="P1102" i="82"/>
  <c r="G1102" s="1"/>
  <c r="T1104" i="83"/>
  <c r="G1104" s="1"/>
  <c r="AM61" i="109"/>
  <c r="AM12"/>
  <c r="AM10" s="1"/>
  <c r="AC9" s="1"/>
  <c r="J6" s="1"/>
  <c r="C218" i="69"/>
  <c r="C220" i="83"/>
  <c r="C218" i="82"/>
  <c r="E222"/>
  <c r="A222" s="1"/>
  <c r="A223" s="1"/>
  <c r="E224" i="83"/>
  <c r="A224" s="1"/>
  <c r="A225" s="1"/>
  <c r="E222" i="69"/>
  <c r="A222" s="1"/>
  <c r="A223" s="1"/>
  <c r="C306" i="83"/>
  <c r="C304" i="82"/>
  <c r="C304" i="69"/>
  <c r="D308" i="83"/>
  <c r="AA308" s="1"/>
  <c r="D306" i="69"/>
  <c r="D306" i="82"/>
  <c r="T326" i="83"/>
  <c r="G326" s="1"/>
  <c r="P324" i="82"/>
  <c r="G324" s="1"/>
  <c r="P324" i="69"/>
  <c r="G324" s="1"/>
  <c r="D354"/>
  <c r="D354" i="82"/>
  <c r="D356" i="83"/>
  <c r="AA356" s="1"/>
  <c r="D374" i="69"/>
  <c r="D376" i="83"/>
  <c r="AA376" s="1"/>
  <c r="D374" i="82"/>
  <c r="D386" i="69"/>
  <c r="D386" i="82"/>
  <c r="D388" i="83"/>
  <c r="AA388" s="1"/>
  <c r="BV580"/>
  <c r="BK580"/>
  <c r="AD580"/>
  <c r="AZ580"/>
  <c r="AO580"/>
  <c r="BV682"/>
  <c r="AO682"/>
  <c r="AD682"/>
  <c r="AZ682"/>
  <c r="BK682"/>
  <c r="AD946"/>
  <c r="AO946"/>
  <c r="BV946"/>
  <c r="BK946"/>
  <c r="AZ946"/>
  <c r="C1338" i="82"/>
  <c r="C1338" i="69"/>
  <c r="C1340" i="83"/>
  <c r="E1384" i="82"/>
  <c r="A1384" s="1"/>
  <c r="A1385" s="1"/>
  <c r="E1386" i="83"/>
  <c r="A1386" s="1"/>
  <c r="A1387" s="1"/>
  <c r="E1384" i="69"/>
  <c r="A1384" s="1"/>
  <c r="A1385" s="1"/>
  <c r="BV584" i="83"/>
  <c r="BK584"/>
  <c r="AD584"/>
  <c r="AZ584"/>
  <c r="AO584"/>
  <c r="G224" i="116"/>
  <c r="B224"/>
  <c r="D56" i="69"/>
  <c r="D58" i="83"/>
  <c r="AA58" s="1"/>
  <c r="D56" i="82"/>
  <c r="E138" i="83"/>
  <c r="A138" s="1"/>
  <c r="A139" s="1"/>
  <c r="E136" i="69"/>
  <c r="A136" s="1"/>
  <c r="A137" s="1"/>
  <c r="E136" i="82"/>
  <c r="A136" s="1"/>
  <c r="A137" s="1"/>
  <c r="E220" i="69"/>
  <c r="A220" s="1"/>
  <c r="A221" s="1"/>
  <c r="E222" i="83"/>
  <c r="A222" s="1"/>
  <c r="A223" s="1"/>
  <c r="E220" i="82"/>
  <c r="A220" s="1"/>
  <c r="A221" s="1"/>
  <c r="C380" i="83"/>
  <c r="C378" i="82"/>
  <c r="C378" i="69"/>
  <c r="E426" i="83"/>
  <c r="A426" s="1"/>
  <c r="A427" s="1"/>
  <c r="E424" i="82"/>
  <c r="A424" s="1"/>
  <c r="A425" s="1"/>
  <c r="E424" i="69"/>
  <c r="A424" s="1"/>
  <c r="A425" s="1"/>
  <c r="D430"/>
  <c r="D432" i="83"/>
  <c r="AA432" s="1"/>
  <c r="D430" i="82"/>
  <c r="E756" i="83"/>
  <c r="A756" s="1"/>
  <c r="A757" s="1"/>
  <c r="E754" i="69"/>
  <c r="A754" s="1"/>
  <c r="A755" s="1"/>
  <c r="E754" i="82"/>
  <c r="A754" s="1"/>
  <c r="A755" s="1"/>
  <c r="BV652" i="83"/>
  <c r="AZ652"/>
  <c r="BK652"/>
  <c r="AD652"/>
  <c r="AO652"/>
  <c r="AZ596"/>
  <c r="AD596"/>
  <c r="AO596"/>
  <c r="BK596"/>
  <c r="BV596"/>
  <c r="AD672"/>
  <c r="AZ672"/>
  <c r="BK672"/>
  <c r="AO672"/>
  <c r="BV672"/>
  <c r="AD76"/>
  <c r="BV76"/>
  <c r="AO76"/>
  <c r="AZ76"/>
  <c r="BK76"/>
  <c r="P1110" i="82"/>
  <c r="G1110" s="1"/>
  <c r="P1110" i="69"/>
  <c r="G1110" s="1"/>
  <c r="T1112" i="83"/>
  <c r="G1112" s="1"/>
  <c r="C1378" i="82"/>
  <c r="C1378" i="69"/>
  <c r="C1380" i="83"/>
  <c r="BV1288"/>
  <c r="BK1288"/>
  <c r="AZ1288"/>
  <c r="AO1288"/>
  <c r="AD1288"/>
  <c r="BK1176"/>
  <c r="BV1176"/>
  <c r="AZ1176"/>
  <c r="AD1176"/>
  <c r="AO1176"/>
  <c r="AZ1292"/>
  <c r="BK1292"/>
  <c r="AO1292"/>
  <c r="BV1292"/>
  <c r="AD1292"/>
  <c r="N5" i="109"/>
  <c r="I5"/>
  <c r="AI1414" i="83"/>
  <c r="G1414" s="1"/>
  <c r="S54" i="116" s="1"/>
  <c r="F54" s="1"/>
  <c r="AK60" i="83"/>
  <c r="AK360"/>
  <c r="AK374"/>
  <c r="AK580"/>
  <c r="P709" i="56"/>
  <c r="P8" s="1"/>
  <c r="AK1052" i="83"/>
  <c r="AK1060"/>
  <c r="AK1170"/>
  <c r="AK1196"/>
  <c r="AK44"/>
  <c r="AK366"/>
  <c r="O709" i="56"/>
  <c r="O8" s="1"/>
  <c r="AK814" i="83"/>
  <c r="AK822"/>
  <c r="AK1126"/>
  <c r="AK1220"/>
  <c r="AK1228"/>
  <c r="AK72"/>
  <c r="AK96"/>
  <c r="P998" i="69"/>
  <c r="G998" s="1"/>
  <c r="T1000" i="83"/>
  <c r="G1000" s="1"/>
  <c r="P998" i="82"/>
  <c r="G998" s="1"/>
  <c r="C788"/>
  <c r="C788" i="69"/>
  <c r="C790" i="83"/>
  <c r="P802" i="82"/>
  <c r="G802" s="1"/>
  <c r="P802" i="69"/>
  <c r="G802" s="1"/>
  <c r="T804" i="83"/>
  <c r="G804" s="1"/>
  <c r="T816"/>
  <c r="G816" s="1"/>
  <c r="P814" i="82"/>
  <c r="G814" s="1"/>
  <c r="P814" i="69"/>
  <c r="G814" s="1"/>
  <c r="P1094"/>
  <c r="G1094" s="1"/>
  <c r="T1096" i="83"/>
  <c r="G1096" s="1"/>
  <c r="P1094" i="82"/>
  <c r="G1094" s="1"/>
  <c r="D1220" i="83"/>
  <c r="AA1220" s="1"/>
  <c r="D1218" i="82"/>
  <c r="D1218" i="69"/>
  <c r="E1372" i="83"/>
  <c r="A1372" s="1"/>
  <c r="A1373" s="1"/>
  <c r="E1370" i="69"/>
  <c r="A1370" s="1"/>
  <c r="A1371" s="1"/>
  <c r="E1370" i="82"/>
  <c r="A1370" s="1"/>
  <c r="A1371" s="1"/>
  <c r="D508"/>
  <c r="D510" i="83"/>
  <c r="AA510" s="1"/>
  <c r="D508" i="69"/>
  <c r="P136" i="82"/>
  <c r="G136" s="1"/>
  <c r="P136" i="69"/>
  <c r="G136" s="1"/>
  <c r="T138" i="83"/>
  <c r="G138" s="1"/>
  <c r="E198" i="69"/>
  <c r="A198" s="1"/>
  <c r="A199" s="1"/>
  <c r="E200" i="83"/>
  <c r="A200" s="1"/>
  <c r="A201" s="1"/>
  <c r="E198" i="82"/>
  <c r="A198" s="1"/>
  <c r="A199" s="1"/>
  <c r="C236" i="69"/>
  <c r="C236" i="82"/>
  <c r="C238" i="83"/>
  <c r="AD346"/>
  <c r="BK346"/>
  <c r="AO346"/>
  <c r="AZ346"/>
  <c r="BV346"/>
  <c r="E734" i="82"/>
  <c r="A734" s="1"/>
  <c r="A735" s="1"/>
  <c r="E736" i="83"/>
  <c r="A736" s="1"/>
  <c r="A737" s="1"/>
  <c r="E734" i="69"/>
  <c r="A734" s="1"/>
  <c r="A735" s="1"/>
  <c r="C746" i="83"/>
  <c r="C744" i="69"/>
  <c r="C744" i="82"/>
  <c r="E198" i="83"/>
  <c r="A198" s="1"/>
  <c r="A199" s="1"/>
  <c r="E196" i="69"/>
  <c r="A196" s="1"/>
  <c r="A197" s="1"/>
  <c r="E196" i="82"/>
  <c r="A196" s="1"/>
  <c r="A197" s="1"/>
  <c r="E216" i="83"/>
  <c r="A216" s="1"/>
  <c r="A217" s="1"/>
  <c r="E214" i="69"/>
  <c r="A214" s="1"/>
  <c r="A215" s="1"/>
  <c r="E214" i="82"/>
  <c r="A214" s="1"/>
  <c r="A215" s="1"/>
  <c r="E760" i="83"/>
  <c r="A760" s="1"/>
  <c r="A761" s="1"/>
  <c r="E758" i="69"/>
  <c r="A758" s="1"/>
  <c r="A759" s="1"/>
  <c r="E758" i="82"/>
  <c r="A758" s="1"/>
  <c r="A759" s="1"/>
  <c r="P572" i="69"/>
  <c r="G572" s="1"/>
  <c r="P572" i="82"/>
  <c r="G572" s="1"/>
  <c r="T574" i="83"/>
  <c r="G574" s="1"/>
  <c r="AD772"/>
  <c r="BV772"/>
  <c r="BK772"/>
  <c r="AZ772"/>
  <c r="AO772"/>
  <c r="T166"/>
  <c r="G166" s="1"/>
  <c r="P164" i="69"/>
  <c r="G164" s="1"/>
  <c r="P164" i="82"/>
  <c r="G164" s="1"/>
  <c r="D332" i="83"/>
  <c r="AA332" s="1"/>
  <c r="D330" i="82"/>
  <c r="D330" i="69"/>
  <c r="B278" i="116"/>
  <c r="G278"/>
  <c r="AZ124" i="83"/>
  <c r="AO124"/>
  <c r="AD124"/>
  <c r="BV124"/>
  <c r="BK124"/>
  <c r="G111" i="116"/>
  <c r="B111"/>
  <c r="L114"/>
  <c r="E44" i="69"/>
  <c r="A44" s="1"/>
  <c r="A45" s="1"/>
  <c r="E46" i="83"/>
  <c r="A46" s="1"/>
  <c r="A47" s="1"/>
  <c r="E44" i="82"/>
  <c r="A44" s="1"/>
  <c r="A45" s="1"/>
  <c r="E78" i="83"/>
  <c r="A78" s="1"/>
  <c r="A79" s="1"/>
  <c r="E76" i="69"/>
  <c r="A76" s="1"/>
  <c r="A77" s="1"/>
  <c r="E76" i="82"/>
  <c r="A76" s="1"/>
  <c r="A77" s="1"/>
  <c r="E226" i="69"/>
  <c r="A226" s="1"/>
  <c r="A227" s="1"/>
  <c r="E228" i="83"/>
  <c r="A228" s="1"/>
  <c r="A229" s="1"/>
  <c r="E226" i="82"/>
  <c r="A226" s="1"/>
  <c r="A227" s="1"/>
  <c r="E380"/>
  <c r="A380" s="1"/>
  <c r="A381" s="1"/>
  <c r="E380" i="69"/>
  <c r="A380" s="1"/>
  <c r="A381" s="1"/>
  <c r="E382" i="83"/>
  <c r="A382" s="1"/>
  <c r="A383" s="1"/>
  <c r="D758" i="82"/>
  <c r="D760" i="83"/>
  <c r="AA760" s="1"/>
  <c r="D758" i="69"/>
  <c r="BK456" i="83"/>
  <c r="BV456"/>
  <c r="AD456"/>
  <c r="AZ456"/>
  <c r="AO456"/>
  <c r="AD444"/>
  <c r="AZ444"/>
  <c r="BV444"/>
  <c r="BK444"/>
  <c r="AO444"/>
  <c r="AZ980"/>
  <c r="BV980"/>
  <c r="AD980"/>
  <c r="AO980"/>
  <c r="BK980"/>
  <c r="E1378"/>
  <c r="A1378" s="1"/>
  <c r="A1379" s="1"/>
  <c r="E1376" i="69"/>
  <c r="A1376" s="1"/>
  <c r="A1377" s="1"/>
  <c r="E1376" i="82"/>
  <c r="A1376" s="1"/>
  <c r="A1377" s="1"/>
  <c r="AD626" i="83"/>
  <c r="AO626"/>
  <c r="BV626"/>
  <c r="AZ626"/>
  <c r="BK626"/>
  <c r="AZ488"/>
  <c r="BV488"/>
  <c r="AD488"/>
  <c r="AO488"/>
  <c r="BK488"/>
  <c r="P886" i="69"/>
  <c r="G886" s="1"/>
  <c r="T888" i="83"/>
  <c r="G888" s="1"/>
  <c r="P886" i="82"/>
  <c r="G886" s="1"/>
  <c r="C904" i="83"/>
  <c r="C902" i="82"/>
  <c r="C902" i="69"/>
  <c r="D1224" i="83"/>
  <c r="AA1224" s="1"/>
  <c r="D1222" i="82"/>
  <c r="D1222" i="69"/>
  <c r="C1298"/>
  <c r="C1300" i="83"/>
  <c r="C1298" i="82"/>
  <c r="D858" i="83"/>
  <c r="AA858" s="1"/>
  <c r="D856" i="82"/>
  <c r="D856" i="69"/>
  <c r="T918" i="83"/>
  <c r="G918" s="1"/>
  <c r="P916" i="82"/>
  <c r="G916" s="1"/>
  <c r="P916" i="69"/>
  <c r="G916" s="1"/>
  <c r="E1182"/>
  <c r="A1182" s="1"/>
  <c r="A1183" s="1"/>
  <c r="E1184" i="83"/>
  <c r="A1184" s="1"/>
  <c r="A1185" s="1"/>
  <c r="E1182" i="82"/>
  <c r="A1182" s="1"/>
  <c r="A1183" s="1"/>
  <c r="C1096"/>
  <c r="C1096" i="69"/>
  <c r="C1098" i="83"/>
  <c r="AZ1344"/>
  <c r="BK1344"/>
  <c r="AO1344"/>
  <c r="AD1344"/>
  <c r="BV1344"/>
  <c r="P1152" i="69"/>
  <c r="G1152" s="1"/>
  <c r="T1154" i="83"/>
  <c r="G1154" s="1"/>
  <c r="P1152" i="82"/>
  <c r="G1152" s="1"/>
  <c r="D1202" i="83"/>
  <c r="AA1202" s="1"/>
  <c r="D1200" i="82"/>
  <c r="D1200" i="69"/>
  <c r="D1062" i="83"/>
  <c r="AA1062" s="1"/>
  <c r="D1060" i="69"/>
  <c r="D1060" i="82"/>
  <c r="C1090"/>
  <c r="C1092" i="83"/>
  <c r="C1090" i="69"/>
  <c r="C1092" i="82"/>
  <c r="C1092" i="69"/>
  <c r="C1094" i="83"/>
  <c r="C1152" i="82"/>
  <c r="C1152" i="69"/>
  <c r="C1154" i="83"/>
  <c r="D1168"/>
  <c r="AA1168" s="1"/>
  <c r="D1166" i="82"/>
  <c r="D1166" i="69"/>
  <c r="BK1254" i="83"/>
  <c r="BV1254"/>
  <c r="AO1254"/>
  <c r="AD1254"/>
  <c r="AZ1254"/>
  <c r="P1274" i="69"/>
  <c r="G1274" s="1"/>
  <c r="P1274" i="82"/>
  <c r="G1274" s="1"/>
  <c r="T1276" i="83"/>
  <c r="G1276" s="1"/>
  <c r="E1334" i="69"/>
  <c r="A1334" s="1"/>
  <c r="A1335" s="1"/>
  <c r="E1336" i="83"/>
  <c r="A1336" s="1"/>
  <c r="A1337" s="1"/>
  <c r="E1334" i="82"/>
  <c r="A1334" s="1"/>
  <c r="A1335" s="1"/>
  <c r="E1080" i="83"/>
  <c r="A1080" s="1"/>
  <c r="A1081" s="1"/>
  <c r="E1078" i="69"/>
  <c r="A1078" s="1"/>
  <c r="A1079" s="1"/>
  <c r="E1078" i="82"/>
  <c r="A1078" s="1"/>
  <c r="A1079" s="1"/>
  <c r="P468" i="69"/>
  <c r="G468" s="1"/>
  <c r="T470" i="83"/>
  <c r="G470" s="1"/>
  <c r="P468" i="82"/>
  <c r="G468" s="1"/>
  <c r="P348"/>
  <c r="G348" s="1"/>
  <c r="P348" i="69"/>
  <c r="G348" s="1"/>
  <c r="T350" i="83"/>
  <c r="G350" s="1"/>
  <c r="D504" i="69"/>
  <c r="D504" i="82"/>
  <c r="D506" i="83"/>
  <c r="AA506" s="1"/>
  <c r="C640" i="69"/>
  <c r="C640" i="82"/>
  <c r="C642" i="83"/>
  <c r="E12" i="82"/>
  <c r="A12" s="1"/>
  <c r="A13" s="1"/>
  <c r="E12" i="69"/>
  <c r="A12" s="1"/>
  <c r="A13" s="1"/>
  <c r="E14" i="83"/>
  <c r="A14" s="1"/>
  <c r="A15" s="1"/>
  <c r="P24" i="82"/>
  <c r="G24" s="1"/>
  <c r="T26" i="83"/>
  <c r="G26" s="1"/>
  <c r="P24" i="69"/>
  <c r="G24" s="1"/>
  <c r="E98" i="82"/>
  <c r="A98" s="1"/>
  <c r="A99" s="1"/>
  <c r="E100" i="83"/>
  <c r="A100" s="1"/>
  <c r="A101" s="1"/>
  <c r="E98" i="69"/>
  <c r="A98" s="1"/>
  <c r="A99" s="1"/>
  <c r="T102" i="83"/>
  <c r="G102" s="1"/>
  <c r="P100" i="69"/>
  <c r="G100" s="1"/>
  <c r="P100" i="82"/>
  <c r="G100" s="1"/>
  <c r="P526" i="69"/>
  <c r="G526" s="1"/>
  <c r="P526" i="82"/>
  <c r="G526" s="1"/>
  <c r="T528" i="83"/>
  <c r="G528" s="1"/>
  <c r="T540"/>
  <c r="G540" s="1"/>
  <c r="P538" i="69"/>
  <c r="G538" s="1"/>
  <c r="P538" i="82"/>
  <c r="G538" s="1"/>
  <c r="P590" i="69"/>
  <c r="G590" s="1"/>
  <c r="T592" i="83"/>
  <c r="G592" s="1"/>
  <c r="P590" i="82"/>
  <c r="G590" s="1"/>
  <c r="E776" i="83"/>
  <c r="A776" s="1"/>
  <c r="A777" s="1"/>
  <c r="E774" i="69"/>
  <c r="A774" s="1"/>
  <c r="A775" s="1"/>
  <c r="E774" i="82"/>
  <c r="A774" s="1"/>
  <c r="A775" s="1"/>
  <c r="D56" i="83"/>
  <c r="AA56" s="1"/>
  <c r="D54" i="82"/>
  <c r="D54" i="69"/>
  <c r="D532"/>
  <c r="D532" i="82"/>
  <c r="D534" i="83"/>
  <c r="AA534" s="1"/>
  <c r="D536"/>
  <c r="AA536" s="1"/>
  <c r="D534" i="82"/>
  <c r="D534" i="69"/>
  <c r="C538"/>
  <c r="C540" i="83"/>
  <c r="C538" i="82"/>
  <c r="C590"/>
  <c r="C592" i="83"/>
  <c r="C590" i="69"/>
  <c r="P624" i="82"/>
  <c r="G624" s="1"/>
  <c r="T626" i="83"/>
  <c r="G626" s="1"/>
  <c r="P624" i="69"/>
  <c r="G624" s="1"/>
  <c r="P656"/>
  <c r="G656" s="1"/>
  <c r="T658" i="83"/>
  <c r="G658" s="1"/>
  <c r="P656" i="82"/>
  <c r="G656" s="1"/>
  <c r="D706" i="83"/>
  <c r="AA706" s="1"/>
  <c r="D704" i="69"/>
  <c r="D704" i="82"/>
  <c r="E732" i="69"/>
  <c r="A732" s="1"/>
  <c r="A733" s="1"/>
  <c r="E734" i="83"/>
  <c r="A734" s="1"/>
  <c r="A735" s="1"/>
  <c r="E732" i="82"/>
  <c r="A732" s="1"/>
  <c r="A733" s="1"/>
  <c r="AD674" i="83"/>
  <c r="AZ674"/>
  <c r="BK674"/>
  <c r="AO674"/>
  <c r="BV674"/>
  <c r="BV46"/>
  <c r="AO46"/>
  <c r="AD46"/>
  <c r="BK46"/>
  <c r="AZ46"/>
  <c r="BK482"/>
  <c r="AD482"/>
  <c r="AZ482"/>
  <c r="AO482"/>
  <c r="BV482"/>
  <c r="AZ312"/>
  <c r="AO312"/>
  <c r="BK312"/>
  <c r="AD312"/>
  <c r="BV312"/>
  <c r="Y12" i="109"/>
  <c r="I2" s="1"/>
  <c r="Y61"/>
  <c r="N5" i="40"/>
  <c r="G707"/>
  <c r="F28" i="5" s="1"/>
  <c r="P302" i="82"/>
  <c r="G302" s="1"/>
  <c r="T304" i="83"/>
  <c r="G304" s="1"/>
  <c r="P302" i="69"/>
  <c r="G302" s="1"/>
  <c r="C356" i="82"/>
  <c r="C358" i="83"/>
  <c r="C356" i="69"/>
  <c r="P358" i="82"/>
  <c r="G358" s="1"/>
  <c r="T360" i="83"/>
  <c r="G360" s="1"/>
  <c r="P358" i="69"/>
  <c r="G358" s="1"/>
  <c r="C366"/>
  <c r="C368" i="83"/>
  <c r="C366" i="82"/>
  <c r="P410" i="69"/>
  <c r="G410" s="1"/>
  <c r="P410" i="82"/>
  <c r="G410" s="1"/>
  <c r="T412" i="83"/>
  <c r="G412" s="1"/>
  <c r="AO400"/>
  <c r="AD400"/>
  <c r="BV400"/>
  <c r="BK400"/>
  <c r="AZ400"/>
  <c r="AO300"/>
  <c r="AD300"/>
  <c r="AZ300"/>
  <c r="BK300"/>
  <c r="BV300"/>
  <c r="BK1016"/>
  <c r="AO1016"/>
  <c r="AZ1016"/>
  <c r="BV1016"/>
  <c r="AD1016"/>
  <c r="AZ260"/>
  <c r="AO260"/>
  <c r="AD260"/>
  <c r="BK260"/>
  <c r="BV260"/>
  <c r="B112" i="116"/>
  <c r="G112"/>
  <c r="AD846" i="83"/>
  <c r="AO846"/>
  <c r="BK846"/>
  <c r="BV846"/>
  <c r="AZ846"/>
  <c r="B276" i="116"/>
  <c r="G276"/>
  <c r="T76" i="83"/>
  <c r="G76" s="1"/>
  <c r="P74" i="69"/>
  <c r="G74" s="1"/>
  <c r="P74" i="82"/>
  <c r="G74" s="1"/>
  <c r="C106" i="83"/>
  <c r="C104" i="82"/>
  <c r="C104" i="69"/>
  <c r="D230" i="83"/>
  <c r="AA230" s="1"/>
  <c r="D228" i="69"/>
  <c r="D228" i="82"/>
  <c r="P402" i="69"/>
  <c r="G402" s="1"/>
  <c r="T404" i="83"/>
  <c r="G404" s="1"/>
  <c r="P402" i="82"/>
  <c r="G402" s="1"/>
  <c r="C406"/>
  <c r="C408" i="83"/>
  <c r="C406" i="69"/>
  <c r="E758" i="83"/>
  <c r="A758" s="1"/>
  <c r="A759" s="1"/>
  <c r="E756" i="82"/>
  <c r="A756" s="1"/>
  <c r="A757" s="1"/>
  <c r="E756" i="69"/>
  <c r="A756" s="1"/>
  <c r="A757" s="1"/>
  <c r="AO774" i="83"/>
  <c r="BK774"/>
  <c r="BV774"/>
  <c r="AZ774"/>
  <c r="AD774"/>
  <c r="AD182"/>
  <c r="BK182"/>
  <c r="BV182"/>
  <c r="AZ182"/>
  <c r="AO182"/>
  <c r="C1108"/>
  <c r="C1106" i="82"/>
  <c r="C1106" i="69"/>
  <c r="AZ208" i="83"/>
  <c r="AO208"/>
  <c r="BV208"/>
  <c r="AD208"/>
  <c r="BK208"/>
  <c r="AZ766"/>
  <c r="BV766"/>
  <c r="AO766"/>
  <c r="BK766"/>
  <c r="AD766"/>
  <c r="T1344"/>
  <c r="G1344" s="1"/>
  <c r="P1342" i="82"/>
  <c r="G1342" s="1"/>
  <c r="P1342" i="69"/>
  <c r="G1342" s="1"/>
  <c r="C1362" i="82"/>
  <c r="C1362" i="69"/>
  <c r="C1364" i="83"/>
  <c r="BK1368"/>
  <c r="AO1368"/>
  <c r="AD1368"/>
  <c r="BV1368"/>
  <c r="AZ1368"/>
  <c r="BV1214"/>
  <c r="AO1214"/>
  <c r="AZ1214"/>
  <c r="BK1214"/>
  <c r="AD1214"/>
  <c r="AZ118"/>
  <c r="BK118"/>
  <c r="AD118"/>
  <c r="AO118"/>
  <c r="BV118"/>
  <c r="K709" i="86"/>
  <c r="I710"/>
  <c r="BK498" i="83"/>
  <c r="AD498"/>
  <c r="AZ498"/>
  <c r="BV498"/>
  <c r="AO498"/>
  <c r="B113" i="116"/>
  <c r="G113"/>
  <c r="AD1158" i="83"/>
  <c r="AZ1158"/>
  <c r="AO1158"/>
  <c r="BV1158"/>
  <c r="BK1158"/>
  <c r="BV1124"/>
  <c r="AD1124"/>
  <c r="AO1124"/>
  <c r="AZ1124"/>
  <c r="BK1124"/>
  <c r="L279" i="116"/>
  <c r="AK406" i="83"/>
  <c r="AG1412"/>
  <c r="G1412" s="1"/>
  <c r="S52" i="116" s="1"/>
  <c r="F52" s="1"/>
  <c r="M54" s="1"/>
  <c r="AK210" i="83"/>
  <c r="AK300"/>
  <c r="AK630"/>
  <c r="AK1044"/>
  <c r="AK1050"/>
  <c r="AK1058"/>
  <c r="AK1064"/>
  <c r="AK1076"/>
  <c r="AK1162"/>
  <c r="AK1186"/>
  <c r="AK1200"/>
  <c r="AK258"/>
  <c r="AK572"/>
  <c r="AK832"/>
  <c r="AK1082"/>
  <c r="AK1212"/>
  <c r="AK696"/>
  <c r="AK778"/>
  <c r="C854" i="69"/>
  <c r="C856" i="83"/>
  <c r="C854" i="82"/>
  <c r="P1268" i="69"/>
  <c r="G1268" s="1"/>
  <c r="P1268" i="82"/>
  <c r="G1268" s="1"/>
  <c r="T1270" i="83"/>
  <c r="G1270" s="1"/>
  <c r="T802"/>
  <c r="G802" s="1"/>
  <c r="P800" i="82"/>
  <c r="G800" s="1"/>
  <c r="P800" i="69"/>
  <c r="G800" s="1"/>
  <c r="C1012" i="83"/>
  <c r="C1010" i="82"/>
  <c r="C1010" i="69"/>
  <c r="E1168"/>
  <c r="A1168" s="1"/>
  <c r="A1169" s="1"/>
  <c r="E1168" i="82"/>
  <c r="A1168" s="1"/>
  <c r="A1169" s="1"/>
  <c r="E1170" i="83"/>
  <c r="A1170" s="1"/>
  <c r="A1171" s="1"/>
  <c r="C1124"/>
  <c r="C1122" i="82"/>
  <c r="C1122" i="69"/>
  <c r="E1090" i="83"/>
  <c r="A1090" s="1"/>
  <c r="A1091" s="1"/>
  <c r="E1088" i="69"/>
  <c r="A1088" s="1"/>
  <c r="A1089" s="1"/>
  <c r="E1088" i="82"/>
  <c r="A1088" s="1"/>
  <c r="A1089" s="1"/>
  <c r="C1196" i="83"/>
  <c r="C1194" i="69"/>
  <c r="C1194" i="82"/>
  <c r="E1242" i="69"/>
  <c r="A1242" s="1"/>
  <c r="A1243" s="1"/>
  <c r="E1242" i="82"/>
  <c r="A1242" s="1"/>
  <c r="A1243" s="1"/>
  <c r="E1244" i="83"/>
  <c r="A1244" s="1"/>
  <c r="A1245" s="1"/>
  <c r="C1252"/>
  <c r="C1250" i="82"/>
  <c r="C1250" i="69"/>
  <c r="B280" i="116"/>
  <c r="G280"/>
  <c r="T22" i="83"/>
  <c r="G22" s="1"/>
  <c r="P20" i="82"/>
  <c r="G20" s="1"/>
  <c r="P20" i="69"/>
  <c r="G20" s="1"/>
  <c r="E70" i="83"/>
  <c r="A70" s="1"/>
  <c r="A71" s="1"/>
  <c r="E68" i="69"/>
  <c r="A68" s="1"/>
  <c r="A69" s="1"/>
  <c r="E68" i="82"/>
  <c r="A68" s="1"/>
  <c r="A69" s="1"/>
  <c r="E120" i="69"/>
  <c r="A120" s="1"/>
  <c r="A121" s="1"/>
  <c r="E120" i="82"/>
  <c r="A120" s="1"/>
  <c r="A121" s="1"/>
  <c r="E122" i="83"/>
  <c r="A122" s="1"/>
  <c r="A123" s="1"/>
  <c r="T432"/>
  <c r="G432" s="1"/>
  <c r="P430" i="82"/>
  <c r="G430" s="1"/>
  <c r="P430" i="69"/>
  <c r="G430" s="1"/>
  <c r="T582" i="83"/>
  <c r="G582" s="1"/>
  <c r="P580" i="69"/>
  <c r="G580" s="1"/>
  <c r="P580" i="82"/>
  <c r="G580" s="1"/>
  <c r="C162" i="83"/>
  <c r="C160" i="69"/>
  <c r="C160" i="82"/>
  <c r="C560"/>
  <c r="C562" i="83"/>
  <c r="C560" i="69"/>
  <c r="C670" i="83"/>
  <c r="C668" i="69"/>
  <c r="C668" i="82"/>
  <c r="E724" i="69"/>
  <c r="A724" s="1"/>
  <c r="A725" s="1"/>
  <c r="E724" i="82"/>
  <c r="A724" s="1"/>
  <c r="A725" s="1"/>
  <c r="E726" i="83"/>
  <c r="A726" s="1"/>
  <c r="A727" s="1"/>
  <c r="BK496"/>
  <c r="BV496"/>
  <c r="AZ496"/>
  <c r="AO496"/>
  <c r="AD496"/>
  <c r="BK44"/>
  <c r="AD44"/>
  <c r="AO44"/>
  <c r="AZ44"/>
  <c r="BV44"/>
  <c r="T222"/>
  <c r="G222" s="1"/>
  <c r="P220" i="82"/>
  <c r="G220" s="1"/>
  <c r="P220" i="69"/>
  <c r="G220" s="1"/>
  <c r="E304"/>
  <c r="A304" s="1"/>
  <c r="A305" s="1"/>
  <c r="E304" i="82"/>
  <c r="A304" s="1"/>
  <c r="A305" s="1"/>
  <c r="E306" i="83"/>
  <c r="A306" s="1"/>
  <c r="A307" s="1"/>
  <c r="C334" i="69"/>
  <c r="C334" i="82"/>
  <c r="C336" i="83"/>
  <c r="E366" i="69"/>
  <c r="A366" s="1"/>
  <c r="A367" s="1"/>
  <c r="E368" i="83"/>
  <c r="A368" s="1"/>
  <c r="A369" s="1"/>
  <c r="E366" i="82"/>
  <c r="A366" s="1"/>
  <c r="A367" s="1"/>
  <c r="BK54" i="83"/>
  <c r="BV54"/>
  <c r="AO54"/>
  <c r="AZ54"/>
  <c r="AD54"/>
  <c r="AZ502"/>
  <c r="BK502"/>
  <c r="AD502"/>
  <c r="AO502"/>
  <c r="BV502"/>
  <c r="AD1002"/>
  <c r="AO1002"/>
  <c r="BV1002"/>
  <c r="BK1002"/>
  <c r="AZ1002"/>
  <c r="BV128"/>
  <c r="BK128"/>
  <c r="AD128"/>
  <c r="AO128"/>
  <c r="AZ128"/>
  <c r="AD800"/>
  <c r="AO800"/>
  <c r="AZ800"/>
  <c r="BV800"/>
  <c r="BK800"/>
  <c r="BK1226"/>
  <c r="AD1226"/>
  <c r="AZ1226"/>
  <c r="AO1226"/>
  <c r="BV1226"/>
  <c r="T1336"/>
  <c r="G1336" s="1"/>
  <c r="P1334" i="82"/>
  <c r="G1334" s="1"/>
  <c r="P1334" i="69"/>
  <c r="G1334" s="1"/>
  <c r="T1184" i="83"/>
  <c r="G1184" s="1"/>
  <c r="P1182" i="82"/>
  <c r="G1182" s="1"/>
  <c r="P1182" i="69"/>
  <c r="G1182" s="1"/>
  <c r="C1388" i="82"/>
  <c r="C1388" i="69"/>
  <c r="C1390" i="83"/>
  <c r="D894" i="82"/>
  <c r="D896" i="83"/>
  <c r="AA896" s="1"/>
  <c r="D894" i="69"/>
  <c r="C914" i="83"/>
  <c r="C912" i="82"/>
  <c r="C912" i="69"/>
  <c r="T1002" i="83"/>
  <c r="G1002" s="1"/>
  <c r="P1000" i="82"/>
  <c r="G1000" s="1"/>
  <c r="P1000" i="69"/>
  <c r="G1000" s="1"/>
  <c r="C1404" i="83"/>
  <c r="C1402" i="82"/>
  <c r="C1402" i="69"/>
  <c r="E1186" i="82"/>
  <c r="A1186" s="1"/>
  <c r="A1187" s="1"/>
  <c r="E1186" i="69"/>
  <c r="A1186" s="1"/>
  <c r="A1187" s="1"/>
  <c r="E1188" i="83"/>
  <c r="A1188" s="1"/>
  <c r="A1189" s="1"/>
  <c r="P1120" i="82"/>
  <c r="G1120" s="1"/>
  <c r="P1120" i="69"/>
  <c r="G1120" s="1"/>
  <c r="T1122" i="83"/>
  <c r="G1122" s="1"/>
  <c r="E1166"/>
  <c r="A1166" s="1"/>
  <c r="A1167" s="1"/>
  <c r="E1164" i="69"/>
  <c r="A1164" s="1"/>
  <c r="A1165" s="1"/>
  <c r="E1164" i="82"/>
  <c r="A1164" s="1"/>
  <c r="A1165" s="1"/>
  <c r="D1176" i="69"/>
  <c r="D1176" i="82"/>
  <c r="D1178" i="83"/>
  <c r="AA1178" s="1"/>
  <c r="T1194"/>
  <c r="G1194" s="1"/>
  <c r="P1192" i="82"/>
  <c r="G1192" s="1"/>
  <c r="P1192" i="69"/>
  <c r="G1192" s="1"/>
  <c r="E1194"/>
  <c r="A1194" s="1"/>
  <c r="A1195" s="1"/>
  <c r="E1194" i="82"/>
  <c r="A1194" s="1"/>
  <c r="A1195" s="1"/>
  <c r="E1196" i="83"/>
  <c r="A1196" s="1"/>
  <c r="A1197" s="1"/>
  <c r="T1204"/>
  <c r="G1204" s="1"/>
  <c r="P1202" i="69"/>
  <c r="G1202" s="1"/>
  <c r="P1202" i="82"/>
  <c r="G1202" s="1"/>
  <c r="D1210" i="83"/>
  <c r="AA1210" s="1"/>
  <c r="D1208" i="69"/>
  <c r="D1208" i="82"/>
  <c r="C1242" i="69"/>
  <c r="C1242" i="82"/>
  <c r="C1244" i="83"/>
  <c r="E1250" i="82"/>
  <c r="A1250" s="1"/>
  <c r="A1251" s="1"/>
  <c r="E1250" i="69"/>
  <c r="A1250" s="1"/>
  <c r="A1251" s="1"/>
  <c r="E1252" i="83"/>
  <c r="A1252" s="1"/>
  <c r="A1253" s="1"/>
  <c r="T1256"/>
  <c r="G1256" s="1"/>
  <c r="P1254" i="82"/>
  <c r="G1254" s="1"/>
  <c r="P1254" i="69"/>
  <c r="G1254" s="1"/>
  <c r="T1346" i="83"/>
  <c r="G1346" s="1"/>
  <c r="P1344" i="82"/>
  <c r="G1344" s="1"/>
  <c r="P1344" i="69"/>
  <c r="G1344" s="1"/>
  <c r="AD1102" i="83"/>
  <c r="AO1102"/>
  <c r="BV1102"/>
  <c r="AZ1102"/>
  <c r="BK1102"/>
  <c r="E466" i="82"/>
  <c r="A466" s="1"/>
  <c r="A467" s="1"/>
  <c r="E468" i="83"/>
  <c r="A468" s="1"/>
  <c r="A469" s="1"/>
  <c r="E466" i="69"/>
  <c r="A466" s="1"/>
  <c r="A467" s="1"/>
  <c r="P260" i="82"/>
  <c r="G260" s="1"/>
  <c r="P260" i="69"/>
  <c r="G260" s="1"/>
  <c r="T262" i="83"/>
  <c r="G262" s="1"/>
  <c r="C400" i="82"/>
  <c r="C400" i="69"/>
  <c r="C402" i="83"/>
  <c r="C734"/>
  <c r="C732" i="82"/>
  <c r="C732" i="69"/>
  <c r="E750" i="82"/>
  <c r="A750" s="1"/>
  <c r="A751" s="1"/>
  <c r="E752" i="83"/>
  <c r="A752" s="1"/>
  <c r="A753" s="1"/>
  <c r="E750" i="69"/>
  <c r="A750" s="1"/>
  <c r="A751" s="1"/>
  <c r="P156" i="82"/>
  <c r="G156" s="1"/>
  <c r="P156" i="69"/>
  <c r="G156" s="1"/>
  <c r="T158" i="83"/>
  <c r="G158" s="1"/>
  <c r="E210" i="82"/>
  <c r="A210" s="1"/>
  <c r="A211" s="1"/>
  <c r="E210" i="69"/>
  <c r="A210" s="1"/>
  <c r="A211" s="1"/>
  <c r="E212" i="83"/>
  <c r="A212" s="1"/>
  <c r="A213" s="1"/>
  <c r="T486"/>
  <c r="G486" s="1"/>
  <c r="P484" i="69"/>
  <c r="G484" s="1"/>
  <c r="P484" i="82"/>
  <c r="G484" s="1"/>
  <c r="C688" i="83"/>
  <c r="C686" i="82"/>
  <c r="C686" i="69"/>
  <c r="P28"/>
  <c r="G28" s="1"/>
  <c r="T30" i="83"/>
  <c r="G30" s="1"/>
  <c r="P28" i="82"/>
  <c r="G28" s="1"/>
  <c r="D46"/>
  <c r="D48" i="83"/>
  <c r="AA48" s="1"/>
  <c r="D46" i="69"/>
  <c r="P66" i="82"/>
  <c r="G66" s="1"/>
  <c r="P66" i="69"/>
  <c r="G66" s="1"/>
  <c r="T68" i="83"/>
  <c r="G68" s="1"/>
  <c r="C146" i="82"/>
  <c r="C148" i="83"/>
  <c r="C146" i="69"/>
  <c r="T162" i="83"/>
  <c r="G162" s="1"/>
  <c r="P160" i="69"/>
  <c r="G160" s="1"/>
  <c r="P160" i="82"/>
  <c r="G160" s="1"/>
  <c r="C8"/>
  <c r="C10" i="83"/>
  <c r="C8" i="69"/>
  <c r="D188"/>
  <c r="D188" i="82"/>
  <c r="D190" i="83"/>
  <c r="AA190" s="1"/>
  <c r="E300" i="82"/>
  <c r="A300" s="1"/>
  <c r="A301" s="1"/>
  <c r="E300" i="69"/>
  <c r="A300" s="1"/>
  <c r="A301" s="1"/>
  <c r="E302" i="83"/>
  <c r="A302" s="1"/>
  <c r="A303" s="1"/>
  <c r="C572" i="69"/>
  <c r="C572" i="82"/>
  <c r="C574" i="83"/>
  <c r="P626" i="69"/>
  <c r="G626" s="1"/>
  <c r="T628" i="83"/>
  <c r="G628" s="1"/>
  <c r="P626" i="82"/>
  <c r="G626" s="1"/>
  <c r="AD452" i="83"/>
  <c r="AZ452"/>
  <c r="BK452"/>
  <c r="BV452"/>
  <c r="AO452"/>
  <c r="E740"/>
  <c r="A740" s="1"/>
  <c r="A741" s="1"/>
  <c r="E738" i="82"/>
  <c r="A738" s="1"/>
  <c r="A739" s="1"/>
  <c r="E738" i="69"/>
  <c r="A738" s="1"/>
  <c r="A739" s="1"/>
  <c r="E762" i="82"/>
  <c r="A762" s="1"/>
  <c r="A763" s="1"/>
  <c r="E762" i="69"/>
  <c r="A762" s="1"/>
  <c r="A763" s="1"/>
  <c r="E764" i="83"/>
  <c r="A764" s="1"/>
  <c r="A765" s="1"/>
  <c r="BK638"/>
  <c r="BV638"/>
  <c r="AO638"/>
  <c r="AD638"/>
  <c r="AZ638"/>
  <c r="AO574"/>
  <c r="AZ574"/>
  <c r="BK574"/>
  <c r="AD574"/>
  <c r="BV574"/>
  <c r="AD586"/>
  <c r="AZ586"/>
  <c r="BV586"/>
  <c r="AO586"/>
  <c r="BK586"/>
  <c r="BK396"/>
  <c r="AZ396"/>
  <c r="AD396"/>
  <c r="AO396"/>
  <c r="BV396"/>
  <c r="AD374"/>
  <c r="AZ374"/>
  <c r="BK374"/>
  <c r="BV374"/>
  <c r="AO374"/>
  <c r="AD218"/>
  <c r="AO218"/>
  <c r="BK218"/>
  <c r="BV218"/>
  <c r="AZ218"/>
  <c r="BK754"/>
  <c r="BV754"/>
  <c r="AO754"/>
  <c r="AD754"/>
  <c r="AZ754"/>
  <c r="AO1240"/>
  <c r="AZ1240"/>
  <c r="BV1240"/>
  <c r="BK1240"/>
  <c r="AD1240"/>
  <c r="C342"/>
  <c r="C340" i="82"/>
  <c r="C340" i="69"/>
  <c r="E346" i="83"/>
  <c r="A346" s="1"/>
  <c r="A347" s="1"/>
  <c r="E344" i="82"/>
  <c r="A344" s="1"/>
  <c r="A345" s="1"/>
  <c r="E344" i="69"/>
  <c r="A344" s="1"/>
  <c r="A345" s="1"/>
  <c r="AO480" i="83"/>
  <c r="AD480"/>
  <c r="BV480"/>
  <c r="AZ480"/>
  <c r="BK480"/>
  <c r="AO278"/>
  <c r="AZ278"/>
  <c r="BV278"/>
  <c r="BK278"/>
  <c r="AD278"/>
  <c r="BK210"/>
  <c r="AZ210"/>
  <c r="AO210"/>
  <c r="AD210"/>
  <c r="BV210"/>
  <c r="BV678"/>
  <c r="AZ678"/>
  <c r="AD678"/>
  <c r="AO678"/>
  <c r="BK678"/>
  <c r="AD454"/>
  <c r="AO454"/>
  <c r="BV454"/>
  <c r="BK454"/>
  <c r="AZ454"/>
  <c r="BK140"/>
  <c r="AD140"/>
  <c r="AO140"/>
  <c r="BV140"/>
  <c r="AZ140"/>
  <c r="G279" i="116"/>
  <c r="B279"/>
  <c r="M277"/>
  <c r="M166"/>
  <c r="G168"/>
  <c r="B168"/>
  <c r="BK330" i="83"/>
  <c r="BV330"/>
  <c r="AZ330"/>
  <c r="AO330"/>
  <c r="AD330"/>
  <c r="P5" i="40"/>
  <c r="G709"/>
  <c r="F31" i="5" s="1"/>
  <c r="E8" i="82"/>
  <c r="A8" s="1"/>
  <c r="A9" s="1"/>
  <c r="E10" i="83"/>
  <c r="A10" s="1"/>
  <c r="A11" s="1"/>
  <c r="E8" i="69"/>
  <c r="A8" s="1"/>
  <c r="A9" s="1"/>
  <c r="G115" i="116"/>
  <c r="B115"/>
  <c r="E22" i="69"/>
  <c r="A22" s="1"/>
  <c r="A23" s="1"/>
  <c r="E22" i="82"/>
  <c r="A22" s="1"/>
  <c r="A23" s="1"/>
  <c r="E24" i="83"/>
  <c r="A24" s="1"/>
  <c r="A25" s="1"/>
  <c r="E48" i="69"/>
  <c r="A48" s="1"/>
  <c r="A49" s="1"/>
  <c r="E48" i="82"/>
  <c r="A48" s="1"/>
  <c r="A49" s="1"/>
  <c r="E50" i="83"/>
  <c r="A50" s="1"/>
  <c r="A51" s="1"/>
  <c r="P374" i="69"/>
  <c r="G374" s="1"/>
  <c r="T376" i="83"/>
  <c r="G376" s="1"/>
  <c r="P374" i="82"/>
  <c r="G374" s="1"/>
  <c r="D376" i="69"/>
  <c r="D376" i="82"/>
  <c r="D378" i="83"/>
  <c r="AA378" s="1"/>
  <c r="C646"/>
  <c r="C644" i="69"/>
  <c r="C644" i="82"/>
  <c r="C696" i="83"/>
  <c r="C694" i="82"/>
  <c r="C694" i="69"/>
  <c r="AO324" i="83"/>
  <c r="AZ324"/>
  <c r="AD324"/>
  <c r="BK324"/>
  <c r="BV324"/>
  <c r="AZ268"/>
  <c r="BV268"/>
  <c r="AD268"/>
  <c r="AO268"/>
  <c r="BK268"/>
  <c r="AZ530"/>
  <c r="BK530"/>
  <c r="AO530"/>
  <c r="BV530"/>
  <c r="AD530"/>
  <c r="C1104" i="69"/>
  <c r="C1106" i="83"/>
  <c r="C1104" i="82"/>
  <c r="AZ486" i="83"/>
  <c r="AO486"/>
  <c r="BK486"/>
  <c r="BV486"/>
  <c r="AD486"/>
  <c r="E1336" i="82"/>
  <c r="A1336" s="1"/>
  <c r="A1337" s="1"/>
  <c r="E1338" i="83"/>
  <c r="A1338" s="1"/>
  <c r="A1339" s="1"/>
  <c r="E1336" i="69"/>
  <c r="A1336" s="1"/>
  <c r="A1337" s="1"/>
  <c r="D1378" i="82"/>
  <c r="D1380" i="83"/>
  <c r="AA1380" s="1"/>
  <c r="D1378" i="69"/>
  <c r="AO504" i="83"/>
  <c r="AZ504"/>
  <c r="BV504"/>
  <c r="AD504"/>
  <c r="BK504"/>
  <c r="AO1278"/>
  <c r="AZ1278"/>
  <c r="BV1278"/>
  <c r="AD1278"/>
  <c r="BK1278"/>
  <c r="AZ950"/>
  <c r="BK950"/>
  <c r="AD950"/>
  <c r="BV950"/>
  <c r="AO950"/>
  <c r="AD1312"/>
  <c r="BV1312"/>
  <c r="BK1312"/>
  <c r="AO1312"/>
  <c r="AZ1312"/>
  <c r="AZ1154"/>
  <c r="BK1154"/>
  <c r="BV1154"/>
  <c r="AO1154"/>
  <c r="AD1154"/>
  <c r="BV40"/>
  <c r="BK40"/>
  <c r="AO40"/>
  <c r="AZ40"/>
  <c r="AD40"/>
  <c r="AH1413"/>
  <c r="G1413" s="1"/>
  <c r="S53" i="116" s="1"/>
  <c r="F53" s="1"/>
  <c r="AK188" i="83"/>
  <c r="AK388"/>
  <c r="AK510"/>
  <c r="AK444"/>
  <c r="AK482"/>
  <c r="AK658"/>
  <c r="AK678"/>
  <c r="M709" i="56"/>
  <c r="M8" s="1"/>
  <c r="AK1054" i="83"/>
  <c r="AK1074"/>
  <c r="AK1214"/>
  <c r="AK40"/>
  <c r="AK270"/>
  <c r="AK476"/>
  <c r="AK190"/>
  <c r="C81" i="109"/>
  <c r="L81" s="1"/>
  <c r="AK798" i="83"/>
  <c r="AK808"/>
  <c r="AK1014"/>
  <c r="AK1090"/>
  <c r="AK80"/>
  <c r="AK110"/>
  <c r="C97" i="109"/>
  <c r="L97" s="1"/>
  <c r="AO1168" i="83" l="1"/>
  <c r="BV1168"/>
  <c r="BK1168"/>
  <c r="AD1168"/>
  <c r="AZ1168"/>
  <c r="BK376"/>
  <c r="BV376"/>
  <c r="AO376"/>
  <c r="AZ376"/>
  <c r="AD376"/>
  <c r="A58" i="109"/>
  <c r="T53" i="116"/>
  <c r="B53"/>
  <c r="AZ1210" i="83"/>
  <c r="AD1210"/>
  <c r="BV1210"/>
  <c r="BK1210"/>
  <c r="AO1210"/>
  <c r="BK896"/>
  <c r="AZ896"/>
  <c r="BV896"/>
  <c r="AD896"/>
  <c r="AO896"/>
  <c r="K710" i="86"/>
  <c r="M709"/>
  <c r="BV230" i="83"/>
  <c r="AZ230"/>
  <c r="AD230"/>
  <c r="BK230"/>
  <c r="AO230"/>
  <c r="BK706"/>
  <c r="AD706"/>
  <c r="AO706"/>
  <c r="BV706"/>
  <c r="AZ706"/>
  <c r="AD534"/>
  <c r="AO534"/>
  <c r="BK534"/>
  <c r="BV534"/>
  <c r="AZ534"/>
  <c r="BV58"/>
  <c r="AZ58"/>
  <c r="AO58"/>
  <c r="AD58"/>
  <c r="BK58"/>
  <c r="AZ356"/>
  <c r="AD356"/>
  <c r="BV356"/>
  <c r="BK356"/>
  <c r="AO356"/>
  <c r="AD308"/>
  <c r="AO308"/>
  <c r="BK308"/>
  <c r="AZ308"/>
  <c r="BV308"/>
  <c r="AO642"/>
  <c r="BK642"/>
  <c r="AD642"/>
  <c r="BV642"/>
  <c r="AZ642"/>
  <c r="BV1072"/>
  <c r="BK1072"/>
  <c r="AZ1072"/>
  <c r="AO1072"/>
  <c r="AD1072"/>
  <c r="BK1320"/>
  <c r="AZ1320"/>
  <c r="AD1320"/>
  <c r="AO1320"/>
  <c r="BV1320"/>
  <c r="BV630"/>
  <c r="AD630"/>
  <c r="AO630"/>
  <c r="AZ630"/>
  <c r="BK630"/>
  <c r="B52" i="116"/>
  <c r="A57" i="109"/>
  <c r="T52" i="116"/>
  <c r="BK378" i="83"/>
  <c r="AZ378"/>
  <c r="AO378"/>
  <c r="BV378"/>
  <c r="AD378"/>
  <c r="AZ536"/>
  <c r="BK536"/>
  <c r="BV536"/>
  <c r="AO536"/>
  <c r="AD536"/>
  <c r="AZ1224"/>
  <c r="AD1224"/>
  <c r="BV1224"/>
  <c r="BK1224"/>
  <c r="AO1224"/>
  <c r="AZ760"/>
  <c r="AO760"/>
  <c r="BK760"/>
  <c r="AD760"/>
  <c r="BV760"/>
  <c r="AZ510"/>
  <c r="BV510"/>
  <c r="BK510"/>
  <c r="AO510"/>
  <c r="AD510"/>
  <c r="A59" i="109"/>
  <c r="B54" i="116"/>
  <c r="T54"/>
  <c r="M112"/>
  <c r="AD1064" i="83"/>
  <c r="BV1064"/>
  <c r="AZ1064"/>
  <c r="BK1064"/>
  <c r="AO1064"/>
  <c r="AZ676"/>
  <c r="AD676"/>
  <c r="AO676"/>
  <c r="BV676"/>
  <c r="BK676"/>
  <c r="C60" i="109"/>
  <c r="D51" i="110"/>
  <c r="F32" i="5"/>
  <c r="BV1178" i="83"/>
  <c r="BK1178"/>
  <c r="AD1178"/>
  <c r="AZ1178"/>
  <c r="AO1178"/>
  <c r="BK1062"/>
  <c r="AZ1062"/>
  <c r="AO1062"/>
  <c r="AD1062"/>
  <c r="BV1062"/>
  <c r="AD1220"/>
  <c r="AO1220"/>
  <c r="BK1220"/>
  <c r="BV1220"/>
  <c r="AZ1220"/>
  <c r="AD388"/>
  <c r="AZ388"/>
  <c r="BV388"/>
  <c r="AO388"/>
  <c r="BK388"/>
  <c r="BV74"/>
  <c r="AZ74"/>
  <c r="AO74"/>
  <c r="AD74"/>
  <c r="BK74"/>
  <c r="BV1088"/>
  <c r="AZ1088"/>
  <c r="BK1088"/>
  <c r="AO1088"/>
  <c r="AD1088"/>
  <c r="BV1324"/>
  <c r="BK1324"/>
  <c r="AZ1324"/>
  <c r="AO1324"/>
  <c r="AD1324"/>
  <c r="BK850"/>
  <c r="AO850"/>
  <c r="BV850"/>
  <c r="AZ850"/>
  <c r="AD850"/>
  <c r="BV86"/>
  <c r="BK86"/>
  <c r="AZ86"/>
  <c r="AD86"/>
  <c r="AO86"/>
  <c r="BV142"/>
  <c r="AD142"/>
  <c r="AO142"/>
  <c r="BK142"/>
  <c r="AZ142"/>
  <c r="D46" i="110"/>
  <c r="C55" i="109"/>
  <c r="D47" i="110"/>
  <c r="C56" i="109"/>
  <c r="BK1380" i="83"/>
  <c r="AD1380"/>
  <c r="AO1380"/>
  <c r="BV1380"/>
  <c r="AZ1380"/>
  <c r="BK190"/>
  <c r="BV190"/>
  <c r="AZ190"/>
  <c r="AD190"/>
  <c r="AO190"/>
  <c r="BK48"/>
  <c r="AD48"/>
  <c r="AZ48"/>
  <c r="BV48"/>
  <c r="AO48"/>
  <c r="P274" i="116"/>
  <c r="N274" s="1"/>
  <c r="O274"/>
  <c r="J272" s="1"/>
  <c r="AZ56" i="83"/>
  <c r="BV56"/>
  <c r="BK56"/>
  <c r="AO56"/>
  <c r="AD56"/>
  <c r="BK506"/>
  <c r="BV506"/>
  <c r="AZ506"/>
  <c r="AO506"/>
  <c r="AD506"/>
  <c r="AO1202"/>
  <c r="BV1202"/>
  <c r="BK1202"/>
  <c r="AZ1202"/>
  <c r="AD1202"/>
  <c r="BK858"/>
  <c r="AD858"/>
  <c r="BV858"/>
  <c r="AO858"/>
  <c r="AZ858"/>
  <c r="P109" i="116"/>
  <c r="AZ332" i="83"/>
  <c r="BK332"/>
  <c r="AO332"/>
  <c r="BV332"/>
  <c r="AD332"/>
  <c r="AD432"/>
  <c r="AO432"/>
  <c r="AZ432"/>
  <c r="BK432"/>
  <c r="BV432"/>
  <c r="BK30"/>
  <c r="AD30"/>
  <c r="BV30"/>
  <c r="AO30"/>
  <c r="AO8" s="1"/>
  <c r="I6" s="1"/>
  <c r="AZ30"/>
  <c r="AA8"/>
  <c r="P218" i="116"/>
  <c r="N218" s="1"/>
  <c r="O218" s="1"/>
  <c r="J216" s="1"/>
  <c r="AO588" i="83"/>
  <c r="AZ588"/>
  <c r="AD588"/>
  <c r="BK588"/>
  <c r="BV588"/>
  <c r="BK1066"/>
  <c r="AZ1066"/>
  <c r="AO1066"/>
  <c r="BV1066"/>
  <c r="AD1066"/>
  <c r="P165" i="116"/>
  <c r="N165" s="1"/>
  <c r="O165" s="1"/>
  <c r="J163" s="1"/>
  <c r="M110"/>
  <c r="J47"/>
  <c r="F36" i="5" l="1"/>
  <c r="F48" i="6"/>
  <c r="D48" i="110"/>
  <c r="C57" i="109"/>
  <c r="M710" i="86"/>
  <c r="O709"/>
  <c r="O710" s="1"/>
  <c r="AZ8" i="83"/>
  <c r="K6" s="1"/>
  <c r="A12" i="109"/>
  <c r="BI7" i="83"/>
  <c r="AZ7"/>
  <c r="L6" s="1"/>
  <c r="AM7"/>
  <c r="BT7"/>
  <c r="AD7"/>
  <c r="H6" s="1"/>
  <c r="AN7"/>
  <c r="J5" s="1"/>
  <c r="G3"/>
  <c r="BV7"/>
  <c r="P6" s="1"/>
  <c r="AC7"/>
  <c r="H5" s="1"/>
  <c r="BJ7"/>
  <c r="N5" s="1"/>
  <c r="AY7"/>
  <c r="L5" s="1"/>
  <c r="AB7"/>
  <c r="AX7"/>
  <c r="BU7"/>
  <c r="P5" s="1"/>
  <c r="AO7"/>
  <c r="J6" s="1"/>
  <c r="BK7"/>
  <c r="N6" s="1"/>
  <c r="J47" i="110"/>
  <c r="K47"/>
  <c r="E47"/>
  <c r="M60" i="109"/>
  <c r="H60"/>
  <c r="F60"/>
  <c r="G60"/>
  <c r="A112"/>
  <c r="I112"/>
  <c r="J112" s="1"/>
  <c r="A162"/>
  <c r="A264"/>
  <c r="K60"/>
  <c r="N60"/>
  <c r="C112"/>
  <c r="L112" s="1"/>
  <c r="E60"/>
  <c r="C58"/>
  <c r="D49" i="110"/>
  <c r="F55" i="109"/>
  <c r="I107"/>
  <c r="J107" s="1"/>
  <c r="M55"/>
  <c r="K55"/>
  <c r="N55"/>
  <c r="H55"/>
  <c r="A157"/>
  <c r="AL4"/>
  <c r="AL5" s="1"/>
  <c r="AH5" s="1"/>
  <c r="A259"/>
  <c r="E55"/>
  <c r="A107"/>
  <c r="C8"/>
  <c r="D50" i="110"/>
  <c r="D52" s="1"/>
  <c r="D2" s="1"/>
  <c r="C59" i="109"/>
  <c r="F56"/>
  <c r="G56"/>
  <c r="H56"/>
  <c r="I108"/>
  <c r="J108" s="1"/>
  <c r="A108"/>
  <c r="N56"/>
  <c r="C108" s="1"/>
  <c r="L108" s="1"/>
  <c r="M56"/>
  <c r="A260"/>
  <c r="E56"/>
  <c r="A158"/>
  <c r="K56"/>
  <c r="J46" i="110"/>
  <c r="L46"/>
  <c r="K46"/>
  <c r="E46"/>
  <c r="E51"/>
  <c r="K51"/>
  <c r="J51"/>
  <c r="BK8" i="83"/>
  <c r="M6" s="1"/>
  <c r="AD8"/>
  <c r="G6" s="1"/>
  <c r="N109" i="116"/>
  <c r="O109" s="1"/>
  <c r="J107" s="1"/>
  <c r="BV8" i="83"/>
  <c r="O6" s="1"/>
  <c r="AC4" i="109" l="1"/>
  <c r="AD4"/>
  <c r="AD3"/>
  <c r="AF3"/>
  <c r="AE4"/>
  <c r="AA4"/>
  <c r="AA3"/>
  <c r="AC3"/>
  <c r="AE3"/>
  <c r="AB4"/>
  <c r="AB3"/>
  <c r="N12"/>
  <c r="M58"/>
  <c r="K58"/>
  <c r="H58"/>
  <c r="C110"/>
  <c r="L110" s="1"/>
  <c r="G58"/>
  <c r="I110"/>
  <c r="J110" s="1"/>
  <c r="F58"/>
  <c r="E58"/>
  <c r="A262"/>
  <c r="N58"/>
  <c r="A110"/>
  <c r="A160"/>
  <c r="L4" i="83"/>
  <c r="AX2"/>
  <c r="N4"/>
  <c r="BI2"/>
  <c r="E49" i="110"/>
  <c r="J49"/>
  <c r="K49"/>
  <c r="C107" i="109"/>
  <c r="L107" s="1"/>
  <c r="E52" i="110"/>
  <c r="E2" s="1"/>
  <c r="C12" i="109"/>
  <c r="S55"/>
  <c r="S12" s="1"/>
  <c r="E50" i="110"/>
  <c r="K50"/>
  <c r="J50"/>
  <c r="E48"/>
  <c r="K48"/>
  <c r="J48"/>
  <c r="O5"/>
  <c r="O46"/>
  <c r="L48"/>
  <c r="L12"/>
  <c r="AM2" i="83"/>
  <c r="J4"/>
  <c r="A263" i="109"/>
  <c r="I111"/>
  <c r="J111" s="1"/>
  <c r="A111"/>
  <c r="G59"/>
  <c r="F59"/>
  <c r="F9" s="1"/>
  <c r="M59"/>
  <c r="E59"/>
  <c r="A161"/>
  <c r="N59"/>
  <c r="K59"/>
  <c r="H59"/>
  <c r="C111" s="1"/>
  <c r="L111" s="1"/>
  <c r="AA7" i="83"/>
  <c r="H3" s="1"/>
  <c r="H4"/>
  <c r="P4"/>
  <c r="BT2"/>
  <c r="G57" i="109"/>
  <c r="N57"/>
  <c r="N10" s="1"/>
  <c r="H53" i="110" s="1"/>
  <c r="H1" s="1"/>
  <c r="M57" i="109"/>
  <c r="E57"/>
  <c r="A159"/>
  <c r="H57"/>
  <c r="C109" s="1"/>
  <c r="L109" s="1"/>
  <c r="I109"/>
  <c r="J109" s="1"/>
  <c r="A261"/>
  <c r="A109"/>
  <c r="K57"/>
  <c r="F57"/>
  <c r="E9"/>
  <c r="A64"/>
  <c r="G55"/>
  <c r="K10"/>
  <c r="J64"/>
  <c r="C164" l="1"/>
  <c r="G53" i="110"/>
  <c r="G1" s="1"/>
  <c r="G12" i="109"/>
  <c r="G10"/>
  <c r="H7"/>
  <c r="H9" s="1"/>
  <c r="H14" s="1"/>
  <c r="H8"/>
  <c r="M12"/>
  <c r="M5" s="1"/>
  <c r="M9" s="1"/>
  <c r="K3"/>
  <c r="L4"/>
  <c r="J4"/>
  <c r="L3"/>
  <c r="K5"/>
  <c r="L5"/>
  <c r="J5"/>
  <c r="J3"/>
  <c r="K4"/>
  <c r="C66" l="1"/>
  <c r="L66" s="1"/>
  <c r="L64" s="1"/>
  <c r="L115" s="1"/>
  <c r="L116" s="1"/>
  <c r="L117" s="1"/>
  <c r="L118" s="1"/>
  <c r="L119" s="1"/>
  <c r="L120" s="1"/>
  <c r="L121" s="1"/>
  <c r="L122" s="1"/>
  <c r="L123" s="1"/>
  <c r="L124" s="1"/>
  <c r="L125" s="1"/>
  <c r="L126" s="1"/>
  <c r="L127" s="1"/>
  <c r="L128" s="1"/>
  <c r="L129" s="1"/>
  <c r="L130" s="1"/>
  <c r="L131" s="1"/>
  <c r="L132" s="1"/>
  <c r="L133" s="1"/>
  <c r="L134" s="1"/>
  <c r="L135" s="1"/>
  <c r="L136" s="1"/>
  <c r="L137" s="1"/>
  <c r="L138" s="1"/>
  <c r="L139" s="1"/>
  <c r="L140" s="1"/>
  <c r="L141" s="1"/>
  <c r="L142" s="1"/>
  <c r="L143" s="1"/>
  <c r="L144" s="1"/>
  <c r="L145" s="1"/>
  <c r="L146" s="1"/>
  <c r="L147" s="1"/>
  <c r="L148" s="1"/>
  <c r="L149" s="1"/>
  <c r="L150" s="1"/>
  <c r="L151" s="1"/>
  <c r="L152" s="1"/>
  <c r="L153" s="1"/>
  <c r="L154" s="1"/>
  <c r="L155" s="1"/>
  <c r="L156" s="1"/>
  <c r="L157" s="1"/>
  <c r="L158" s="1"/>
  <c r="L159" s="1"/>
  <c r="L160" s="1"/>
  <c r="L161" s="1"/>
  <c r="L162" s="1"/>
  <c r="H12"/>
  <c r="C62" s="1"/>
  <c r="C63" s="1"/>
  <c r="H5"/>
  <c r="H10" s="1"/>
  <c r="I115" s="1"/>
  <c r="C185"/>
  <c r="C213"/>
  <c r="C167"/>
  <c r="C178"/>
  <c r="C191"/>
  <c r="C181"/>
  <c r="C199"/>
  <c r="C188"/>
  <c r="C186"/>
  <c r="C201"/>
  <c r="C202"/>
  <c r="C210"/>
  <c r="C182"/>
  <c r="C166"/>
  <c r="C190"/>
  <c r="C204"/>
  <c r="C173"/>
  <c r="C203"/>
  <c r="C192"/>
  <c r="C174"/>
  <c r="C183"/>
  <c r="C175"/>
  <c r="C208"/>
  <c r="C184"/>
  <c r="C172"/>
  <c r="C197"/>
  <c r="C169"/>
  <c r="C211"/>
  <c r="C171"/>
  <c r="C194"/>
  <c r="C189"/>
  <c r="C205"/>
  <c r="C206"/>
  <c r="C198"/>
  <c r="C176"/>
  <c r="C196"/>
  <c r="C180"/>
  <c r="C177"/>
  <c r="C193"/>
  <c r="C212"/>
  <c r="C179"/>
  <c r="C187"/>
  <c r="C207"/>
  <c r="C170"/>
  <c r="C168"/>
  <c r="C195"/>
  <c r="C200"/>
  <c r="C209"/>
  <c r="C115"/>
  <c r="D53" i="110"/>
  <c r="D1" s="1"/>
  <c r="I3" i="109"/>
  <c r="E101" l="1"/>
  <c r="G101" s="1"/>
  <c r="E95"/>
  <c r="G95" s="1"/>
  <c r="E86"/>
  <c r="G86" s="1"/>
  <c r="E83"/>
  <c r="G83" s="1"/>
  <c r="E66"/>
  <c r="G66" s="1"/>
  <c r="E102"/>
  <c r="G102" s="1"/>
  <c r="E100"/>
  <c r="G100" s="1"/>
  <c r="E85"/>
  <c r="G85" s="1"/>
  <c r="E92"/>
  <c r="G92" s="1"/>
  <c r="E110"/>
  <c r="G110" s="1"/>
  <c r="E80"/>
  <c r="G80" s="1"/>
  <c r="E109"/>
  <c r="G109" s="1"/>
  <c r="E73"/>
  <c r="G73" s="1"/>
  <c r="E70"/>
  <c r="G70" s="1"/>
  <c r="E88"/>
  <c r="G88" s="1"/>
  <c r="E112"/>
  <c r="G112" s="1"/>
  <c r="E97"/>
  <c r="G97" s="1"/>
  <c r="E90"/>
  <c r="G90" s="1"/>
  <c r="E96"/>
  <c r="G96" s="1"/>
  <c r="E94"/>
  <c r="G94" s="1"/>
  <c r="E76"/>
  <c r="G76" s="1"/>
  <c r="E68"/>
  <c r="G68" s="1"/>
  <c r="E74"/>
  <c r="G74" s="1"/>
  <c r="E91"/>
  <c r="G91" s="1"/>
  <c r="E107"/>
  <c r="G107" s="1"/>
  <c r="E99"/>
  <c r="G99" s="1"/>
  <c r="E77"/>
  <c r="G77" s="1"/>
  <c r="E82"/>
  <c r="G82" s="1"/>
  <c r="E93"/>
  <c r="G93" s="1"/>
  <c r="E71"/>
  <c r="G71" s="1"/>
  <c r="E84"/>
  <c r="G84" s="1"/>
  <c r="E69"/>
  <c r="G69" s="1"/>
  <c r="E67"/>
  <c r="G67" s="1"/>
  <c r="E78"/>
  <c r="G78" s="1"/>
  <c r="E106"/>
  <c r="G106" s="1"/>
  <c r="E87"/>
  <c r="G87" s="1"/>
  <c r="E75"/>
  <c r="G75" s="1"/>
  <c r="E89"/>
  <c r="G89" s="1"/>
  <c r="E104"/>
  <c r="G104" s="1"/>
  <c r="E103"/>
  <c r="G103" s="1"/>
  <c r="E105"/>
  <c r="G105" s="1"/>
  <c r="E72"/>
  <c r="G72" s="1"/>
  <c r="E98"/>
  <c r="G98" s="1"/>
  <c r="E111"/>
  <c r="G111" s="1"/>
  <c r="E65"/>
  <c r="G65" s="1"/>
  <c r="E79"/>
  <c r="G79" s="1"/>
  <c r="E108"/>
  <c r="G108" s="1"/>
  <c r="E81"/>
  <c r="G81" s="1"/>
  <c r="C116"/>
  <c r="E206" l="1"/>
  <c r="G206" s="1"/>
  <c r="E257" s="1"/>
  <c r="E155"/>
  <c r="E143"/>
  <c r="E194"/>
  <c r="G194" s="1"/>
  <c r="E245" s="1"/>
  <c r="E157"/>
  <c r="E208"/>
  <c r="G208" s="1"/>
  <c r="E259" s="1"/>
  <c r="E198"/>
  <c r="G198" s="1"/>
  <c r="E249" s="1"/>
  <c r="E147"/>
  <c r="E116"/>
  <c r="E167"/>
  <c r="G167" s="1"/>
  <c r="E218" s="1"/>
  <c r="E129"/>
  <c r="E180"/>
  <c r="G180" s="1"/>
  <c r="E231" s="1"/>
  <c r="E173"/>
  <c r="G173" s="1"/>
  <c r="E224" s="1"/>
  <c r="E122"/>
  <c r="E190"/>
  <c r="G190" s="1"/>
  <c r="E241" s="1"/>
  <c r="E139"/>
  <c r="E128"/>
  <c r="E179"/>
  <c r="G179" s="1"/>
  <c r="E230" s="1"/>
  <c r="E172"/>
  <c r="G172" s="1"/>
  <c r="E223" s="1"/>
  <c r="E121"/>
  <c r="E200"/>
  <c r="G200" s="1"/>
  <c r="E251" s="1"/>
  <c r="E149"/>
  <c r="E118"/>
  <c r="E169"/>
  <c r="G169" s="1"/>
  <c r="E220" s="1"/>
  <c r="E140"/>
  <c r="E191"/>
  <c r="G191" s="1"/>
  <c r="E242" s="1"/>
  <c r="E171"/>
  <c r="G171" s="1"/>
  <c r="E222" s="1"/>
  <c r="E120"/>
  <c r="E211"/>
  <c r="G211" s="1"/>
  <c r="E262" s="1"/>
  <c r="E160"/>
  <c r="E152"/>
  <c r="E203"/>
  <c r="G203" s="1"/>
  <c r="E254" s="1"/>
  <c r="E145"/>
  <c r="E196"/>
  <c r="G196" s="1"/>
  <c r="E247" s="1"/>
  <c r="E166"/>
  <c r="G166" s="1"/>
  <c r="E217" s="1"/>
  <c r="E115"/>
  <c r="G115" s="1"/>
  <c r="E117"/>
  <c r="E168"/>
  <c r="G168" s="1"/>
  <c r="E219" s="1"/>
  <c r="E177"/>
  <c r="G177" s="1"/>
  <c r="E228" s="1"/>
  <c r="E126"/>
  <c r="E174"/>
  <c r="G174" s="1"/>
  <c r="E225" s="1"/>
  <c r="E123"/>
  <c r="E151"/>
  <c r="E202"/>
  <c r="G202" s="1"/>
  <c r="E253" s="1"/>
  <c r="E158"/>
  <c r="E209"/>
  <c r="G209" s="1"/>
  <c r="E260" s="1"/>
  <c r="E199"/>
  <c r="G199" s="1"/>
  <c r="E250" s="1"/>
  <c r="E148"/>
  <c r="E205"/>
  <c r="G205" s="1"/>
  <c r="E256" s="1"/>
  <c r="E154"/>
  <c r="E156"/>
  <c r="E207"/>
  <c r="G207" s="1"/>
  <c r="E258" s="1"/>
  <c r="E185"/>
  <c r="G185" s="1"/>
  <c r="E236" s="1"/>
  <c r="E134"/>
  <c r="E178"/>
  <c r="G178" s="1"/>
  <c r="E229" s="1"/>
  <c r="E127"/>
  <c r="E175"/>
  <c r="G175" s="1"/>
  <c r="E226" s="1"/>
  <c r="E124"/>
  <c r="E197"/>
  <c r="G197" s="1"/>
  <c r="E248" s="1"/>
  <c r="E146"/>
  <c r="E189"/>
  <c r="G189" s="1"/>
  <c r="E240" s="1"/>
  <c r="E138"/>
  <c r="E181"/>
  <c r="G181" s="1"/>
  <c r="E232" s="1"/>
  <c r="E130"/>
  <c r="E201"/>
  <c r="G201" s="1"/>
  <c r="E252" s="1"/>
  <c r="E150"/>
  <c r="E136"/>
  <c r="E187"/>
  <c r="G187" s="1"/>
  <c r="E238" s="1"/>
  <c r="G116"/>
  <c r="C218" s="1"/>
  <c r="G218" s="1"/>
  <c r="C117"/>
  <c r="E176"/>
  <c r="G176" s="1"/>
  <c r="E227" s="1"/>
  <c r="E125"/>
  <c r="E193"/>
  <c r="G193" s="1"/>
  <c r="E244" s="1"/>
  <c r="E142"/>
  <c r="E182"/>
  <c r="G182" s="1"/>
  <c r="E233" s="1"/>
  <c r="E131"/>
  <c r="E161"/>
  <c r="E212"/>
  <c r="G212" s="1"/>
  <c r="E263" s="1"/>
  <c r="E153"/>
  <c r="E204"/>
  <c r="G204" s="1"/>
  <c r="E255" s="1"/>
  <c r="E188"/>
  <c r="G188" s="1"/>
  <c r="E239" s="1"/>
  <c r="E137"/>
  <c r="E170"/>
  <c r="G170" s="1"/>
  <c r="E221" s="1"/>
  <c r="E119"/>
  <c r="E132"/>
  <c r="E183"/>
  <c r="G183" s="1"/>
  <c r="E234" s="1"/>
  <c r="E141"/>
  <c r="E192"/>
  <c r="G192" s="1"/>
  <c r="E243" s="1"/>
  <c r="E195"/>
  <c r="G195" s="1"/>
  <c r="E246" s="1"/>
  <c r="E144"/>
  <c r="E213"/>
  <c r="G213" s="1"/>
  <c r="E264" s="1"/>
  <c r="E162"/>
  <c r="E210"/>
  <c r="G210" s="1"/>
  <c r="E261" s="1"/>
  <c r="E159"/>
  <c r="E186"/>
  <c r="G186" s="1"/>
  <c r="E237" s="1"/>
  <c r="E135"/>
  <c r="E184"/>
  <c r="G184" s="1"/>
  <c r="E235" s="1"/>
  <c r="E133"/>
  <c r="G117" l="1"/>
  <c r="C219" s="1"/>
  <c r="G219" s="1"/>
  <c r="C118"/>
  <c r="I167"/>
  <c r="C217"/>
  <c r="G217" s="1"/>
  <c r="I218" l="1"/>
  <c r="H218" s="1"/>
  <c r="N218" s="1"/>
  <c r="P14" s="1"/>
  <c r="AR14" s="1"/>
  <c r="AX14" s="1"/>
  <c r="AY14" s="1"/>
  <c r="AZ14" s="1"/>
  <c r="BA14" s="1"/>
  <c r="BB14" s="1"/>
  <c r="H5" i="110" s="1"/>
  <c r="H167" i="109"/>
  <c r="N167" s="1"/>
  <c r="O14" s="1"/>
  <c r="AQ14" s="1"/>
  <c r="AS14" s="1"/>
  <c r="AT14" s="1"/>
  <c r="AU14" s="1"/>
  <c r="AV14" s="1"/>
  <c r="AW14" s="1"/>
  <c r="I166"/>
  <c r="I168"/>
  <c r="C119"/>
  <c r="G118"/>
  <c r="G5" i="110" l="1"/>
  <c r="BC14" i="109"/>
  <c r="H168"/>
  <c r="I217"/>
  <c r="H166"/>
  <c r="AA5" i="110"/>
  <c r="N5"/>
  <c r="G119" i="109"/>
  <c r="C221" s="1"/>
  <c r="G221" s="1"/>
  <c r="C120"/>
  <c r="C220"/>
  <c r="G220" s="1"/>
  <c r="H217" l="1"/>
  <c r="N166"/>
  <c r="I170"/>
  <c r="G120"/>
  <c r="C121"/>
  <c r="M169"/>
  <c r="N169" s="1"/>
  <c r="O16" s="1"/>
  <c r="AQ16" s="1"/>
  <c r="AS16" s="1"/>
  <c r="AT16" s="1"/>
  <c r="AU16" s="1"/>
  <c r="AV16" s="1"/>
  <c r="AW16" s="1"/>
  <c r="M168"/>
  <c r="M5" i="110"/>
  <c r="Z5"/>
  <c r="AB5" s="1"/>
  <c r="G7" i="116" s="1"/>
  <c r="I5" i="110"/>
  <c r="F5" s="1"/>
  <c r="I169" i="109"/>
  <c r="I219"/>
  <c r="H219" s="1"/>
  <c r="G7" i="110" l="1"/>
  <c r="H170" i="109"/>
  <c r="N170" s="1"/>
  <c r="O17" s="1"/>
  <c r="AQ17" s="1"/>
  <c r="AS17" s="1"/>
  <c r="AT17" s="1"/>
  <c r="AU17" s="1"/>
  <c r="AV17" s="1"/>
  <c r="AW17" s="1"/>
  <c r="N217"/>
  <c r="P13" s="1"/>
  <c r="M219"/>
  <c r="M220"/>
  <c r="N220" s="1"/>
  <c r="P16" s="1"/>
  <c r="AR16" s="1"/>
  <c r="AX16" s="1"/>
  <c r="AY16" s="1"/>
  <c r="AZ16" s="1"/>
  <c r="BA16" s="1"/>
  <c r="BB16" s="1"/>
  <c r="H7" i="110" s="1"/>
  <c r="O168" i="109"/>
  <c r="N168"/>
  <c r="O15" s="1"/>
  <c r="AQ15" s="1"/>
  <c r="AS15" s="1"/>
  <c r="AT15" s="1"/>
  <c r="AU15" s="1"/>
  <c r="AV15" s="1"/>
  <c r="AW15" s="1"/>
  <c r="C222"/>
  <c r="G222" s="1"/>
  <c r="O13"/>
  <c r="G67" i="116"/>
  <c r="L7"/>
  <c r="I220" i="109"/>
  <c r="H220" s="1"/>
  <c r="J218" s="1"/>
  <c r="H169"/>
  <c r="G121"/>
  <c r="C223" s="1"/>
  <c r="G223" s="1"/>
  <c r="C122"/>
  <c r="AR13" l="1"/>
  <c r="BC16"/>
  <c r="AA7" i="110"/>
  <c r="N7"/>
  <c r="G122" i="109"/>
  <c r="C224" s="1"/>
  <c r="G224" s="1"/>
  <c r="C123"/>
  <c r="J167"/>
  <c r="AQ13"/>
  <c r="G8" i="110"/>
  <c r="I172" i="109"/>
  <c r="Z7" i="110"/>
  <c r="AB7" s="1"/>
  <c r="M7"/>
  <c r="I7"/>
  <c r="G6"/>
  <c r="I171" i="109"/>
  <c r="N219"/>
  <c r="P15" s="1"/>
  <c r="AR15" s="1"/>
  <c r="AX15" s="1"/>
  <c r="AY15" s="1"/>
  <c r="AZ15" s="1"/>
  <c r="BA15" s="1"/>
  <c r="BB15" s="1"/>
  <c r="H6" i="110" s="1"/>
  <c r="O219" i="109"/>
  <c r="I221"/>
  <c r="I222" l="1"/>
  <c r="H222" s="1"/>
  <c r="H171"/>
  <c r="I173"/>
  <c r="H221"/>
  <c r="H172"/>
  <c r="I223"/>
  <c r="H223" s="1"/>
  <c r="C124"/>
  <c r="G123"/>
  <c r="C225" s="1"/>
  <c r="G225" s="1"/>
  <c r="M6" i="110"/>
  <c r="I6"/>
  <c r="F6" s="1"/>
  <c r="Z6"/>
  <c r="AX13" i="109"/>
  <c r="AY13" s="1"/>
  <c r="AZ13" s="1"/>
  <c r="BA13" s="1"/>
  <c r="BB13" s="1"/>
  <c r="AS13"/>
  <c r="AT13" s="1"/>
  <c r="AU13" s="1"/>
  <c r="AV13" s="1"/>
  <c r="AW13" s="1"/>
  <c r="AA6" i="110"/>
  <c r="N6"/>
  <c r="Z8"/>
  <c r="M8"/>
  <c r="BC15" i="109"/>
  <c r="M223" l="1"/>
  <c r="N223" s="1"/>
  <c r="P19" s="1"/>
  <c r="AR19" s="1"/>
  <c r="AX19" s="1"/>
  <c r="AY19" s="1"/>
  <c r="AZ19" s="1"/>
  <c r="BA19" s="1"/>
  <c r="BB19" s="1"/>
  <c r="H10" i="110" s="1"/>
  <c r="M222" i="109"/>
  <c r="J221"/>
  <c r="C125"/>
  <c r="G124"/>
  <c r="C226" s="1"/>
  <c r="G226" s="1"/>
  <c r="N221"/>
  <c r="P17" s="1"/>
  <c r="M172"/>
  <c r="N172" s="1"/>
  <c r="O19" s="1"/>
  <c r="AQ19" s="1"/>
  <c r="AS19" s="1"/>
  <c r="AT19" s="1"/>
  <c r="AU19" s="1"/>
  <c r="AV19" s="1"/>
  <c r="AW19" s="1"/>
  <c r="M171"/>
  <c r="J170"/>
  <c r="I174"/>
  <c r="AB6" i="110"/>
  <c r="G8" i="116" s="1"/>
  <c r="BC13" i="109"/>
  <c r="G4" i="110"/>
  <c r="H4"/>
  <c r="H173" i="109"/>
  <c r="N173" s="1"/>
  <c r="O20" s="1"/>
  <c r="AQ20" s="1"/>
  <c r="AS20" s="1"/>
  <c r="AT20" s="1"/>
  <c r="AU20" s="1"/>
  <c r="AV20" s="1"/>
  <c r="AW20" s="1"/>
  <c r="O171" l="1"/>
  <c r="N171"/>
  <c r="I175"/>
  <c r="G68" i="116"/>
  <c r="G127" s="1"/>
  <c r="G183" s="1"/>
  <c r="G239" s="1"/>
  <c r="L8"/>
  <c r="AR17" i="109"/>
  <c r="O222"/>
  <c r="N222"/>
  <c r="P18" s="1"/>
  <c r="AR18" s="1"/>
  <c r="AX18" s="1"/>
  <c r="AY18" s="1"/>
  <c r="AZ18" s="1"/>
  <c r="BA18" s="1"/>
  <c r="BB18" s="1"/>
  <c r="H9" i="110" s="1"/>
  <c r="G11"/>
  <c r="H174" i="109"/>
  <c r="N10" i="110"/>
  <c r="AA10"/>
  <c r="M4"/>
  <c r="I4"/>
  <c r="Z4"/>
  <c r="AA4"/>
  <c r="N4"/>
  <c r="G10"/>
  <c r="BC19" i="109"/>
  <c r="G125"/>
  <c r="C227" s="1"/>
  <c r="G227" s="1"/>
  <c r="C126"/>
  <c r="I224"/>
  <c r="AB4" i="110" l="1"/>
  <c r="O18" i="109"/>
  <c r="M175"/>
  <c r="N175" s="1"/>
  <c r="O22" s="1"/>
  <c r="AQ22" s="1"/>
  <c r="AS22" s="1"/>
  <c r="AT22" s="1"/>
  <c r="AU22" s="1"/>
  <c r="AV22" s="1"/>
  <c r="AW22" s="1"/>
  <c r="M174"/>
  <c r="AA9" i="110"/>
  <c r="N9"/>
  <c r="AX17" i="109"/>
  <c r="AY17" s="1"/>
  <c r="AZ17" s="1"/>
  <c r="BA17" s="1"/>
  <c r="BB17" s="1"/>
  <c r="I226"/>
  <c r="H226" s="1"/>
  <c r="H175"/>
  <c r="J173" s="1"/>
  <c r="H224"/>
  <c r="M10" i="110"/>
  <c r="I10"/>
  <c r="Z10"/>
  <c r="AB10" s="1"/>
  <c r="F4"/>
  <c r="M11"/>
  <c r="Z11"/>
  <c r="I176" i="109"/>
  <c r="C127"/>
  <c r="G126"/>
  <c r="C228" s="1"/>
  <c r="G228" s="1"/>
  <c r="I225"/>
  <c r="H225" s="1"/>
  <c r="I177" l="1"/>
  <c r="G13" i="110"/>
  <c r="H8"/>
  <c r="BC17" i="109"/>
  <c r="G6" i="116"/>
  <c r="M225" i="109"/>
  <c r="J224"/>
  <c r="M226"/>
  <c r="N226" s="1"/>
  <c r="P22" s="1"/>
  <c r="AR22" s="1"/>
  <c r="AX22" s="1"/>
  <c r="AY22" s="1"/>
  <c r="AZ22" s="1"/>
  <c r="BA22" s="1"/>
  <c r="BB22" s="1"/>
  <c r="H13" i="110" s="1"/>
  <c r="I227" i="109"/>
  <c r="H227" s="1"/>
  <c r="N227" s="1"/>
  <c r="P23" s="1"/>
  <c r="AR23" s="1"/>
  <c r="AX23" s="1"/>
  <c r="AY23" s="1"/>
  <c r="AZ23" s="1"/>
  <c r="BA23" s="1"/>
  <c r="BB23" s="1"/>
  <c r="H14" i="110" s="1"/>
  <c r="H176" i="109"/>
  <c r="N176" s="1"/>
  <c r="O23" s="1"/>
  <c r="AQ23" s="1"/>
  <c r="AS23" s="1"/>
  <c r="AT23" s="1"/>
  <c r="AU23" s="1"/>
  <c r="AV23" s="1"/>
  <c r="AW23" s="1"/>
  <c r="G127"/>
  <c r="C229" s="1"/>
  <c r="G229" s="1"/>
  <c r="C128"/>
  <c r="N224"/>
  <c r="P20" s="1"/>
  <c r="N174"/>
  <c r="O174"/>
  <c r="AQ18"/>
  <c r="N8" i="110" l="1"/>
  <c r="AA8"/>
  <c r="I8"/>
  <c r="AA13"/>
  <c r="N13"/>
  <c r="G66" i="116"/>
  <c r="L6"/>
  <c r="H177" i="109"/>
  <c r="O21"/>
  <c r="AA14" i="110"/>
  <c r="N14"/>
  <c r="Z13"/>
  <c r="I13"/>
  <c r="M13"/>
  <c r="I178" i="109"/>
  <c r="C129"/>
  <c r="G128"/>
  <c r="C230" s="1"/>
  <c r="G230" s="1"/>
  <c r="AS18"/>
  <c r="AT18" s="1"/>
  <c r="AU18" s="1"/>
  <c r="AV18" s="1"/>
  <c r="AW18" s="1"/>
  <c r="AR20"/>
  <c r="G14" i="110"/>
  <c r="BC23" i="109"/>
  <c r="N225"/>
  <c r="P21" s="1"/>
  <c r="AR21" s="1"/>
  <c r="AX21" s="1"/>
  <c r="AY21" s="1"/>
  <c r="AZ21" s="1"/>
  <c r="BA21" s="1"/>
  <c r="BB21" s="1"/>
  <c r="H12" i="110" s="1"/>
  <c r="O225" i="109"/>
  <c r="BC22"/>
  <c r="AA12" i="110" l="1"/>
  <c r="N12"/>
  <c r="AQ21" i="109"/>
  <c r="AB8" i="110"/>
  <c r="AB13"/>
  <c r="I229" i="109"/>
  <c r="H229" s="1"/>
  <c r="H178"/>
  <c r="M14" i="110"/>
  <c r="Z14"/>
  <c r="AB14" s="1"/>
  <c r="G13" i="116" s="1"/>
  <c r="I14" i="110"/>
  <c r="F14" s="1"/>
  <c r="G129" i="109"/>
  <c r="C231" s="1"/>
  <c r="G231" s="1"/>
  <c r="C130"/>
  <c r="G126" i="116"/>
  <c r="F8" i="110"/>
  <c r="BC18" i="109"/>
  <c r="G9" i="110"/>
  <c r="M178" i="109"/>
  <c r="N178" s="1"/>
  <c r="O25" s="1"/>
  <c r="AQ25" s="1"/>
  <c r="AS25" s="1"/>
  <c r="AT25" s="1"/>
  <c r="AU25" s="1"/>
  <c r="AV25" s="1"/>
  <c r="AW25" s="1"/>
  <c r="J176"/>
  <c r="M177"/>
  <c r="AX20"/>
  <c r="AY20" s="1"/>
  <c r="AZ20" s="1"/>
  <c r="BA20" s="1"/>
  <c r="BB20" s="1"/>
  <c r="I179"/>
  <c r="I228"/>
  <c r="H228" s="1"/>
  <c r="M229" l="1"/>
  <c r="N229" s="1"/>
  <c r="P25" s="1"/>
  <c r="AR25" s="1"/>
  <c r="AX25" s="1"/>
  <c r="AY25" s="1"/>
  <c r="AZ25" s="1"/>
  <c r="BA25" s="1"/>
  <c r="BB25" s="1"/>
  <c r="H16" i="110" s="1"/>
  <c r="J227" i="109"/>
  <c r="M228"/>
  <c r="I180"/>
  <c r="G9" i="116"/>
  <c r="G16" i="110"/>
  <c r="Z9"/>
  <c r="I9"/>
  <c r="M9"/>
  <c r="G130" i="109"/>
  <c r="C232" s="1"/>
  <c r="G232" s="1"/>
  <c r="C131"/>
  <c r="AS21"/>
  <c r="AT21" s="1"/>
  <c r="AU21" s="1"/>
  <c r="AV21" s="1"/>
  <c r="AW21" s="1"/>
  <c r="H11" i="110"/>
  <c r="BC20" i="109"/>
  <c r="H179"/>
  <c r="N179" s="1"/>
  <c r="O26" s="1"/>
  <c r="AQ26" s="1"/>
  <c r="AS26" s="1"/>
  <c r="AT26" s="1"/>
  <c r="AU26" s="1"/>
  <c r="AV26" s="1"/>
  <c r="AW26" s="1"/>
  <c r="I230"/>
  <c r="H230" s="1"/>
  <c r="N230" s="1"/>
  <c r="P26" s="1"/>
  <c r="AR26" s="1"/>
  <c r="AX26" s="1"/>
  <c r="AY26" s="1"/>
  <c r="AZ26" s="1"/>
  <c r="BA26" s="1"/>
  <c r="BB26" s="1"/>
  <c r="H17" i="110" s="1"/>
  <c r="O177" i="109"/>
  <c r="N177"/>
  <c r="G182" i="116"/>
  <c r="G73"/>
  <c r="L13"/>
  <c r="O24" i="109" l="1"/>
  <c r="I181"/>
  <c r="AB9" i="110"/>
  <c r="L9" i="116"/>
  <c r="G69"/>
  <c r="BC26" i="109"/>
  <c r="G17" i="110"/>
  <c r="AA11"/>
  <c r="N11"/>
  <c r="I11"/>
  <c r="F11" s="1"/>
  <c r="C132" i="109"/>
  <c r="G131"/>
  <c r="C233" s="1"/>
  <c r="G233" s="1"/>
  <c r="F9" i="110"/>
  <c r="I231" i="109"/>
  <c r="H231" s="1"/>
  <c r="H180"/>
  <c r="O228"/>
  <c r="N228"/>
  <c r="P24" s="1"/>
  <c r="AR24" s="1"/>
  <c r="BC25"/>
  <c r="AA16" i="110"/>
  <c r="N16"/>
  <c r="G238" i="116"/>
  <c r="AA17" i="110"/>
  <c r="N17"/>
  <c r="G12"/>
  <c r="BC21" i="109"/>
  <c r="Z16" i="110"/>
  <c r="I16"/>
  <c r="M16"/>
  <c r="G132" i="109" l="1"/>
  <c r="C234" s="1"/>
  <c r="G234" s="1"/>
  <c r="C133"/>
  <c r="M181"/>
  <c r="N181" s="1"/>
  <c r="O28" s="1"/>
  <c r="AQ28" s="1"/>
  <c r="AS28" s="1"/>
  <c r="AT28" s="1"/>
  <c r="AU28" s="1"/>
  <c r="AV28" s="1"/>
  <c r="AW28" s="1"/>
  <c r="M180"/>
  <c r="I182"/>
  <c r="G10" i="116"/>
  <c r="AQ24" i="109"/>
  <c r="M231"/>
  <c r="M232"/>
  <c r="N232" s="1"/>
  <c r="P28" s="1"/>
  <c r="AR28" s="1"/>
  <c r="AX28" s="1"/>
  <c r="AY28" s="1"/>
  <c r="AZ28" s="1"/>
  <c r="BA28" s="1"/>
  <c r="BB28" s="1"/>
  <c r="H19" i="110" s="1"/>
  <c r="AB11"/>
  <c r="G11" i="116" s="1"/>
  <c r="I12" i="110"/>
  <c r="F12" s="1"/>
  <c r="Z12"/>
  <c r="M12"/>
  <c r="AX24" i="109"/>
  <c r="AY24" s="1"/>
  <c r="AZ24" s="1"/>
  <c r="BA24" s="1"/>
  <c r="BB24" s="1"/>
  <c r="M17" i="110"/>
  <c r="Z17"/>
  <c r="AB17" s="1"/>
  <c r="G15" i="116" s="1"/>
  <c r="I17" i="110"/>
  <c r="F17" s="1"/>
  <c r="H181" i="109"/>
  <c r="I232" s="1"/>
  <c r="H232" s="1"/>
  <c r="J230" s="1"/>
  <c r="AB16" i="110"/>
  <c r="H15" l="1"/>
  <c r="N231" i="109"/>
  <c r="P27" s="1"/>
  <c r="AR27" s="1"/>
  <c r="O231"/>
  <c r="AS24"/>
  <c r="AT24" s="1"/>
  <c r="AU24" s="1"/>
  <c r="AV24" s="1"/>
  <c r="AW24" s="1"/>
  <c r="G133"/>
  <c r="C235" s="1"/>
  <c r="G235" s="1"/>
  <c r="C134"/>
  <c r="L11" i="116"/>
  <c r="G71"/>
  <c r="I183" i="109"/>
  <c r="AB12" i="110"/>
  <c r="G12" i="116" s="1"/>
  <c r="I233" i="109"/>
  <c r="H233" s="1"/>
  <c r="N233" s="1"/>
  <c r="P29" s="1"/>
  <c r="AR29" s="1"/>
  <c r="AX29" s="1"/>
  <c r="AY29" s="1"/>
  <c r="AZ29" s="1"/>
  <c r="BA29" s="1"/>
  <c r="BB29" s="1"/>
  <c r="H20" i="110" s="1"/>
  <c r="H182" i="109"/>
  <c r="N182" s="1"/>
  <c r="O29" s="1"/>
  <c r="AQ29" s="1"/>
  <c r="AS29" s="1"/>
  <c r="AT29" s="1"/>
  <c r="AU29" s="1"/>
  <c r="AV29" s="1"/>
  <c r="AW29" s="1"/>
  <c r="G19" i="110"/>
  <c r="BC28" i="109"/>
  <c r="G75" i="116"/>
  <c r="G131" s="1"/>
  <c r="L15"/>
  <c r="AA19" i="110"/>
  <c r="N19"/>
  <c r="L10" i="116"/>
  <c r="G70"/>
  <c r="N180" i="109"/>
  <c r="O180"/>
  <c r="J179"/>
  <c r="AA20" i="110" l="1"/>
  <c r="N20"/>
  <c r="H183" i="109"/>
  <c r="C135"/>
  <c r="G134"/>
  <c r="C236" s="1"/>
  <c r="G236" s="1"/>
  <c r="G15" i="110"/>
  <c r="BC24" i="109"/>
  <c r="O27"/>
  <c r="I184"/>
  <c r="BC29"/>
  <c r="G20" i="110"/>
  <c r="AA15"/>
  <c r="N15"/>
  <c r="G128" i="116"/>
  <c r="Z19" i="110"/>
  <c r="AB19" s="1"/>
  <c r="M19"/>
  <c r="I19"/>
  <c r="L12" i="116"/>
  <c r="G72"/>
  <c r="AX27" i="109"/>
  <c r="AY27" s="1"/>
  <c r="AZ27" s="1"/>
  <c r="BA27" s="1"/>
  <c r="BB27" s="1"/>
  <c r="G129" i="116"/>
  <c r="G185" s="1"/>
  <c r="G241" s="1"/>
  <c r="G135" i="109" l="1"/>
  <c r="C237" s="1"/>
  <c r="G237" s="1"/>
  <c r="C136"/>
  <c r="I185"/>
  <c r="AQ27"/>
  <c r="M15" i="110"/>
  <c r="I15"/>
  <c r="F15" s="1"/>
  <c r="Z15"/>
  <c r="J182" i="109"/>
  <c r="M183"/>
  <c r="M184"/>
  <c r="N184" s="1"/>
  <c r="O31" s="1"/>
  <c r="AQ31" s="1"/>
  <c r="AS31" s="1"/>
  <c r="AT31" s="1"/>
  <c r="AU31" s="1"/>
  <c r="AV31" s="1"/>
  <c r="AW31" s="1"/>
  <c r="G184" i="116"/>
  <c r="I235" i="109"/>
  <c r="H235" s="1"/>
  <c r="H184"/>
  <c r="H18" i="110"/>
  <c r="M20"/>
  <c r="I20"/>
  <c r="F20" s="1"/>
  <c r="Z20"/>
  <c r="AB20" s="1"/>
  <c r="G17" i="116" s="1"/>
  <c r="I234" i="109"/>
  <c r="H234" s="1"/>
  <c r="G77" i="116" l="1"/>
  <c r="G133" s="1"/>
  <c r="L17"/>
  <c r="N183" i="109"/>
  <c r="O30" s="1"/>
  <c r="AQ30" s="1"/>
  <c r="AS30" s="1"/>
  <c r="AT30" s="1"/>
  <c r="AU30" s="1"/>
  <c r="AV30" s="1"/>
  <c r="AW30" s="1"/>
  <c r="O183"/>
  <c r="AS27"/>
  <c r="AT27" s="1"/>
  <c r="AU27" s="1"/>
  <c r="AV27" s="1"/>
  <c r="AW27" s="1"/>
  <c r="I186"/>
  <c r="G240" i="116"/>
  <c r="G22" i="110"/>
  <c r="BC31" i="109"/>
  <c r="AB15" i="110"/>
  <c r="C137" i="109"/>
  <c r="G136"/>
  <c r="C238" s="1"/>
  <c r="G238" s="1"/>
  <c r="N18" i="110"/>
  <c r="AA18"/>
  <c r="J233" i="109"/>
  <c r="M234"/>
  <c r="M235"/>
  <c r="N235" s="1"/>
  <c r="P31" s="1"/>
  <c r="AR31" s="1"/>
  <c r="AX31" s="1"/>
  <c r="AY31" s="1"/>
  <c r="AZ31" s="1"/>
  <c r="BA31" s="1"/>
  <c r="BB31" s="1"/>
  <c r="H22" i="110" s="1"/>
  <c r="H185" i="109"/>
  <c r="N185" s="1"/>
  <c r="O32" s="1"/>
  <c r="AQ32" s="1"/>
  <c r="AS32" s="1"/>
  <c r="AT32" s="1"/>
  <c r="AU32" s="1"/>
  <c r="AV32" s="1"/>
  <c r="AW32" s="1"/>
  <c r="G23" i="110" l="1"/>
  <c r="G18"/>
  <c r="BC27" i="109"/>
  <c r="N234"/>
  <c r="P30" s="1"/>
  <c r="AR30" s="1"/>
  <c r="AX30" s="1"/>
  <c r="AY30" s="1"/>
  <c r="AZ30" s="1"/>
  <c r="BA30" s="1"/>
  <c r="BB30" s="1"/>
  <c r="H21" i="110" s="1"/>
  <c r="O234" i="109"/>
  <c r="G14" i="116"/>
  <c r="BC30" i="109"/>
  <c r="G21" i="110"/>
  <c r="I187" i="109"/>
  <c r="AA22" i="110"/>
  <c r="N22"/>
  <c r="G137" i="109"/>
  <c r="C239" s="1"/>
  <c r="G239" s="1"/>
  <c r="C138"/>
  <c r="M22" i="110"/>
  <c r="Z22"/>
  <c r="AB22" s="1"/>
  <c r="I22"/>
  <c r="H186" i="109"/>
  <c r="N186" s="1"/>
  <c r="O33" s="1"/>
  <c r="AQ33" s="1"/>
  <c r="AS33" s="1"/>
  <c r="AT33" s="1"/>
  <c r="AU33" s="1"/>
  <c r="AV33" s="1"/>
  <c r="AW33" s="1"/>
  <c r="I236"/>
  <c r="H236" s="1"/>
  <c r="N236" s="1"/>
  <c r="P32" s="1"/>
  <c r="AR32" s="1"/>
  <c r="AX32" s="1"/>
  <c r="AY32" s="1"/>
  <c r="AZ32" s="1"/>
  <c r="BA32" s="1"/>
  <c r="BB32" s="1"/>
  <c r="H23" i="110" s="1"/>
  <c r="N23" l="1"/>
  <c r="AA23"/>
  <c r="I188" i="109"/>
  <c r="I238"/>
  <c r="H238" s="1"/>
  <c r="N238" s="1"/>
  <c r="P34" s="1"/>
  <c r="AR34" s="1"/>
  <c r="AX34" s="1"/>
  <c r="AY34" s="1"/>
  <c r="AZ34" s="1"/>
  <c r="BA34" s="1"/>
  <c r="BB34" s="1"/>
  <c r="H25" i="110" s="1"/>
  <c r="H187" i="109"/>
  <c r="N187" s="1"/>
  <c r="O34" s="1"/>
  <c r="AQ34" s="1"/>
  <c r="AS34" s="1"/>
  <c r="AT34" s="1"/>
  <c r="AU34" s="1"/>
  <c r="AV34" s="1"/>
  <c r="AW34" s="1"/>
  <c r="G74" i="116"/>
  <c r="G130" s="1"/>
  <c r="L14"/>
  <c r="BC32" i="109"/>
  <c r="G24" i="110"/>
  <c r="Z21"/>
  <c r="I21"/>
  <c r="F21" s="1"/>
  <c r="M21"/>
  <c r="M23"/>
  <c r="Z23"/>
  <c r="AB23" s="1"/>
  <c r="G22" i="116" s="1"/>
  <c r="I23" i="110"/>
  <c r="F23" s="1"/>
  <c r="G138" i="109"/>
  <c r="C240" s="1"/>
  <c r="G240" s="1"/>
  <c r="C139"/>
  <c r="AA21" i="110"/>
  <c r="N21"/>
  <c r="M18"/>
  <c r="I18"/>
  <c r="F18" s="1"/>
  <c r="Z18"/>
  <c r="I237" i="109"/>
  <c r="H237" s="1"/>
  <c r="N237" s="1"/>
  <c r="P33" s="1"/>
  <c r="AR33" s="1"/>
  <c r="AX33" s="1"/>
  <c r="AY33" s="1"/>
  <c r="AZ33" s="1"/>
  <c r="BA33" s="1"/>
  <c r="BB33" s="1"/>
  <c r="H24" i="110" s="1"/>
  <c r="BC34" i="109" l="1"/>
  <c r="G25" i="110"/>
  <c r="L22" i="116"/>
  <c r="G82"/>
  <c r="G138" s="1"/>
  <c r="G192" s="1"/>
  <c r="G248" s="1"/>
  <c r="Z24" i="110"/>
  <c r="AB24" s="1"/>
  <c r="G23" i="116" s="1"/>
  <c r="M24" i="110"/>
  <c r="I24"/>
  <c r="F24" s="1"/>
  <c r="G186" i="116"/>
  <c r="H188" i="109"/>
  <c r="N188" s="1"/>
  <c r="O35" s="1"/>
  <c r="AQ35" s="1"/>
  <c r="AS35" s="1"/>
  <c r="AT35" s="1"/>
  <c r="AU35" s="1"/>
  <c r="AV35" s="1"/>
  <c r="AW35" s="1"/>
  <c r="AB21" i="110"/>
  <c r="G18" i="116" s="1"/>
  <c r="AB18" i="110"/>
  <c r="G16" i="116" s="1"/>
  <c r="N25" i="110"/>
  <c r="AA25"/>
  <c r="N24"/>
  <c r="AA24"/>
  <c r="I189" i="109"/>
  <c r="C140"/>
  <c r="G139"/>
  <c r="C241" s="1"/>
  <c r="G241" s="1"/>
  <c r="BC33"/>
  <c r="L16" i="116" l="1"/>
  <c r="G76"/>
  <c r="G132" s="1"/>
  <c r="G26" i="110"/>
  <c r="M25"/>
  <c r="Z25"/>
  <c r="AB25" s="1"/>
  <c r="G24" i="116" s="1"/>
  <c r="I25" i="110"/>
  <c r="F25" s="1"/>
  <c r="G140" i="109"/>
  <c r="C242" s="1"/>
  <c r="G242" s="1"/>
  <c r="C141"/>
  <c r="I240"/>
  <c r="H240" s="1"/>
  <c r="N240" s="1"/>
  <c r="P36" s="1"/>
  <c r="AR36" s="1"/>
  <c r="AX36" s="1"/>
  <c r="AY36" s="1"/>
  <c r="AZ36" s="1"/>
  <c r="BA36" s="1"/>
  <c r="BB36" s="1"/>
  <c r="H27" i="110" s="1"/>
  <c r="H189" i="109"/>
  <c r="N189" s="1"/>
  <c r="O36" s="1"/>
  <c r="AQ36" s="1"/>
  <c r="AS36" s="1"/>
  <c r="AT36" s="1"/>
  <c r="AU36" s="1"/>
  <c r="AV36" s="1"/>
  <c r="AW36" s="1"/>
  <c r="I239"/>
  <c r="H239" s="1"/>
  <c r="N239" s="1"/>
  <c r="P35" s="1"/>
  <c r="AR35" s="1"/>
  <c r="AX35" s="1"/>
  <c r="AY35" s="1"/>
  <c r="AZ35" s="1"/>
  <c r="BA35" s="1"/>
  <c r="BB35" s="1"/>
  <c r="H26" i="110" s="1"/>
  <c r="G83" i="116"/>
  <c r="G139" s="1"/>
  <c r="G193" s="1"/>
  <c r="G249" s="1"/>
  <c r="L23"/>
  <c r="I190" i="109"/>
  <c r="G78" i="116"/>
  <c r="G134" s="1"/>
  <c r="G188" s="1"/>
  <c r="G244" s="1"/>
  <c r="L18"/>
  <c r="G242"/>
  <c r="N26" i="110" l="1"/>
  <c r="AA26"/>
  <c r="I26"/>
  <c r="F26" s="1"/>
  <c r="M26"/>
  <c r="Z26"/>
  <c r="AB26" s="1"/>
  <c r="G25" i="116" s="1"/>
  <c r="C142" i="109"/>
  <c r="G141"/>
  <c r="C243" s="1"/>
  <c r="G243" s="1"/>
  <c r="G187" i="116"/>
  <c r="G84"/>
  <c r="G140" s="1"/>
  <c r="G194" s="1"/>
  <c r="G250" s="1"/>
  <c r="L24"/>
  <c r="I191" i="109"/>
  <c r="AA27" i="110"/>
  <c r="N27"/>
  <c r="H190" i="109"/>
  <c r="N190" s="1"/>
  <c r="O37" s="1"/>
  <c r="AQ37" s="1"/>
  <c r="AS37" s="1"/>
  <c r="AT37" s="1"/>
  <c r="AU37" s="1"/>
  <c r="AV37" s="1"/>
  <c r="AW37" s="1"/>
  <c r="G27" i="110"/>
  <c r="BC36" i="109"/>
  <c r="BC35"/>
  <c r="I27" i="110" l="1"/>
  <c r="F27" s="1"/>
  <c r="M27"/>
  <c r="Z27"/>
  <c r="AB27" s="1"/>
  <c r="G26" i="116" s="1"/>
  <c r="C143" i="109"/>
  <c r="G142"/>
  <c r="C244" s="1"/>
  <c r="G244" s="1"/>
  <c r="G28" i="110"/>
  <c r="G85" i="116"/>
  <c r="G141" s="1"/>
  <c r="L25"/>
  <c r="I192" i="109"/>
  <c r="H191"/>
  <c r="N191" s="1"/>
  <c r="O38" s="1"/>
  <c r="AQ38" s="1"/>
  <c r="AS38" s="1"/>
  <c r="AT38" s="1"/>
  <c r="AU38" s="1"/>
  <c r="AV38" s="1"/>
  <c r="AW38" s="1"/>
  <c r="G243" i="116"/>
  <c r="I241" i="109"/>
  <c r="H241" s="1"/>
  <c r="N241" s="1"/>
  <c r="P37" s="1"/>
  <c r="AR37" s="1"/>
  <c r="AX37" s="1"/>
  <c r="AY37" s="1"/>
  <c r="AZ37" s="1"/>
  <c r="BA37" s="1"/>
  <c r="BB37" s="1"/>
  <c r="H28" i="110" s="1"/>
  <c r="G29" l="1"/>
  <c r="H192" i="109"/>
  <c r="N192" s="1"/>
  <c r="O39" s="1"/>
  <c r="AQ39" s="1"/>
  <c r="AS39" s="1"/>
  <c r="AT39" s="1"/>
  <c r="AU39" s="1"/>
  <c r="AV39" s="1"/>
  <c r="AW39" s="1"/>
  <c r="BC37"/>
  <c r="I193"/>
  <c r="M28" i="110"/>
  <c r="I28"/>
  <c r="F28" s="1"/>
  <c r="Z28"/>
  <c r="G86" i="116"/>
  <c r="G142" s="1"/>
  <c r="G196" s="1"/>
  <c r="G252" s="1"/>
  <c r="L26"/>
  <c r="AA28" i="110"/>
  <c r="N28"/>
  <c r="G195" i="116"/>
  <c r="G143" i="109"/>
  <c r="C245" s="1"/>
  <c r="G245" s="1"/>
  <c r="C144"/>
  <c r="I242"/>
  <c r="H242" s="1"/>
  <c r="N242" s="1"/>
  <c r="P38" s="1"/>
  <c r="AR38" s="1"/>
  <c r="AX38" s="1"/>
  <c r="AY38" s="1"/>
  <c r="AZ38" s="1"/>
  <c r="BA38" s="1"/>
  <c r="BB38" s="1"/>
  <c r="H29" i="110" s="1"/>
  <c r="I194" i="109" l="1"/>
  <c r="G144"/>
  <c r="C246" s="1"/>
  <c r="G246" s="1"/>
  <c r="C145"/>
  <c r="H193"/>
  <c r="N193" s="1"/>
  <c r="O40" s="1"/>
  <c r="AQ40" s="1"/>
  <c r="AS40" s="1"/>
  <c r="AT40" s="1"/>
  <c r="AU40" s="1"/>
  <c r="AV40" s="1"/>
  <c r="AW40" s="1"/>
  <c r="I244"/>
  <c r="H244" s="1"/>
  <c r="N244" s="1"/>
  <c r="P40" s="1"/>
  <c r="AR40" s="1"/>
  <c r="AX40" s="1"/>
  <c r="AY40" s="1"/>
  <c r="AZ40" s="1"/>
  <c r="BA40" s="1"/>
  <c r="BB40" s="1"/>
  <c r="H31" i="110" s="1"/>
  <c r="Z29"/>
  <c r="AB29" s="1"/>
  <c r="G28" i="116" s="1"/>
  <c r="I29" i="110"/>
  <c r="F29" s="1"/>
  <c r="M29"/>
  <c r="BC38" i="109"/>
  <c r="AB28" i="110"/>
  <c r="G27" i="116" s="1"/>
  <c r="AA29" i="110"/>
  <c r="N29"/>
  <c r="G251" i="116"/>
  <c r="G30" i="110"/>
  <c r="I243" i="109"/>
  <c r="H243" s="1"/>
  <c r="N243" s="1"/>
  <c r="P39" s="1"/>
  <c r="AR39" s="1"/>
  <c r="AX39" s="1"/>
  <c r="AY39" s="1"/>
  <c r="AZ39" s="1"/>
  <c r="BA39" s="1"/>
  <c r="BB39" s="1"/>
  <c r="H30" i="110" s="1"/>
  <c r="BC40" i="109" l="1"/>
  <c r="G31" i="110"/>
  <c r="I30"/>
  <c r="F30" s="1"/>
  <c r="M30"/>
  <c r="Z30"/>
  <c r="AB30" s="1"/>
  <c r="G29" i="116" s="1"/>
  <c r="AA31" i="110"/>
  <c r="N31"/>
  <c r="H194" i="109"/>
  <c r="N194" s="1"/>
  <c r="O41" s="1"/>
  <c r="AQ41" s="1"/>
  <c r="AS41" s="1"/>
  <c r="AT41" s="1"/>
  <c r="AU41" s="1"/>
  <c r="AV41" s="1"/>
  <c r="AW41" s="1"/>
  <c r="G88" i="116"/>
  <c r="G144" s="1"/>
  <c r="G198" s="1"/>
  <c r="G254" s="1"/>
  <c r="L28"/>
  <c r="I195" i="109"/>
  <c r="AA30" i="110"/>
  <c r="N30"/>
  <c r="G87" i="116"/>
  <c r="G143" s="1"/>
  <c r="G197" s="1"/>
  <c r="G253" s="1"/>
  <c r="L27"/>
  <c r="G145" i="109"/>
  <c r="C247" s="1"/>
  <c r="G247" s="1"/>
  <c r="C146"/>
  <c r="BC39"/>
  <c r="G32" i="110" l="1"/>
  <c r="I196" i="109"/>
  <c r="Z31" i="110"/>
  <c r="AB31" s="1"/>
  <c r="G30" i="116" s="1"/>
  <c r="I31" i="110"/>
  <c r="F31" s="1"/>
  <c r="M31"/>
  <c r="H195" i="109"/>
  <c r="N195" s="1"/>
  <c r="O42" s="1"/>
  <c r="AQ42" s="1"/>
  <c r="AS42" s="1"/>
  <c r="AT42" s="1"/>
  <c r="AU42" s="1"/>
  <c r="AV42" s="1"/>
  <c r="AW42" s="1"/>
  <c r="I246"/>
  <c r="H246" s="1"/>
  <c r="N246" s="1"/>
  <c r="P42" s="1"/>
  <c r="AR42" s="1"/>
  <c r="AX42" s="1"/>
  <c r="AY42" s="1"/>
  <c r="AZ42" s="1"/>
  <c r="BA42" s="1"/>
  <c r="BB42" s="1"/>
  <c r="H33" i="110" s="1"/>
  <c r="G146" i="109"/>
  <c r="C248" s="1"/>
  <c r="G248" s="1"/>
  <c r="C147"/>
  <c r="G89" i="116"/>
  <c r="G145" s="1"/>
  <c r="G199" s="1"/>
  <c r="G255" s="1"/>
  <c r="L29"/>
  <c r="I245" i="109"/>
  <c r="H245" s="1"/>
  <c r="N245" s="1"/>
  <c r="P41" s="1"/>
  <c r="AR41" s="1"/>
  <c r="AX41" s="1"/>
  <c r="AY41" s="1"/>
  <c r="AZ41" s="1"/>
  <c r="BA41" s="1"/>
  <c r="BB41" s="1"/>
  <c r="H32" i="110" s="1"/>
  <c r="G90" i="116" l="1"/>
  <c r="G146" s="1"/>
  <c r="G200" s="1"/>
  <c r="G256" s="1"/>
  <c r="L30"/>
  <c r="I197" i="109"/>
  <c r="M32" i="110"/>
  <c r="I32"/>
  <c r="F32" s="1"/>
  <c r="Z32"/>
  <c r="N32"/>
  <c r="AA32"/>
  <c r="G147" i="109"/>
  <c r="C249" s="1"/>
  <c r="G249" s="1"/>
  <c r="C148"/>
  <c r="AA33" i="110"/>
  <c r="N33"/>
  <c r="BC42" i="109"/>
  <c r="G33" i="110"/>
  <c r="H196" i="109"/>
  <c r="N196" s="1"/>
  <c r="O43" s="1"/>
  <c r="AQ43" s="1"/>
  <c r="AS43" s="1"/>
  <c r="AT43" s="1"/>
  <c r="AU43" s="1"/>
  <c r="AV43" s="1"/>
  <c r="AW43" s="1"/>
  <c r="BC41"/>
  <c r="I198" l="1"/>
  <c r="M33" i="110"/>
  <c r="Z33"/>
  <c r="AB33" s="1"/>
  <c r="G33" i="116" s="1"/>
  <c r="I33" i="110"/>
  <c r="F33" s="1"/>
  <c r="C149" i="109"/>
  <c r="G148"/>
  <c r="C250" s="1"/>
  <c r="G250" s="1"/>
  <c r="AB32" i="110"/>
  <c r="G32" i="116" s="1"/>
  <c r="G34" i="110"/>
  <c r="I248" i="109"/>
  <c r="H248" s="1"/>
  <c r="N248" s="1"/>
  <c r="P44" s="1"/>
  <c r="AR44" s="1"/>
  <c r="AX44" s="1"/>
  <c r="AY44" s="1"/>
  <c r="AZ44" s="1"/>
  <c r="BA44" s="1"/>
  <c r="BB44" s="1"/>
  <c r="H35" i="110" s="1"/>
  <c r="H197" i="109"/>
  <c r="N197" s="1"/>
  <c r="O44" s="1"/>
  <c r="AQ44" s="1"/>
  <c r="AS44" s="1"/>
  <c r="AT44" s="1"/>
  <c r="AU44" s="1"/>
  <c r="AV44" s="1"/>
  <c r="AW44" s="1"/>
  <c r="I247"/>
  <c r="H247" s="1"/>
  <c r="N247" s="1"/>
  <c r="P43" s="1"/>
  <c r="AR43" s="1"/>
  <c r="AX43" s="1"/>
  <c r="AY43" s="1"/>
  <c r="AZ43" s="1"/>
  <c r="BA43" s="1"/>
  <c r="BB43" s="1"/>
  <c r="H34" i="110" s="1"/>
  <c r="N34" l="1"/>
  <c r="AA34"/>
  <c r="Z34"/>
  <c r="I34"/>
  <c r="F34" s="1"/>
  <c r="M34"/>
  <c r="H198" i="109"/>
  <c r="N198" s="1"/>
  <c r="O45" s="1"/>
  <c r="AQ45" s="1"/>
  <c r="AS45" s="1"/>
  <c r="AT45" s="1"/>
  <c r="AU45" s="1"/>
  <c r="AV45" s="1"/>
  <c r="AW45" s="1"/>
  <c r="C150"/>
  <c r="G149"/>
  <c r="C251" s="1"/>
  <c r="G251" s="1"/>
  <c r="BC43"/>
  <c r="N35" i="110"/>
  <c r="AA35"/>
  <c r="I199" i="109"/>
  <c r="BC44"/>
  <c r="G35" i="110"/>
  <c r="G92" i="116"/>
  <c r="G148" s="1"/>
  <c r="G201" s="1"/>
  <c r="G257" s="1"/>
  <c r="L32"/>
  <c r="L33"/>
  <c r="G93"/>
  <c r="G149" s="1"/>
  <c r="G202" s="1"/>
  <c r="G258" s="1"/>
  <c r="H199" i="109" l="1"/>
  <c r="N199" s="1"/>
  <c r="O46" s="1"/>
  <c r="AQ46" s="1"/>
  <c r="AS46" s="1"/>
  <c r="AT46" s="1"/>
  <c r="AU46" s="1"/>
  <c r="AV46" s="1"/>
  <c r="AW46" s="1"/>
  <c r="I249"/>
  <c r="H249" s="1"/>
  <c r="N249" s="1"/>
  <c r="P45" s="1"/>
  <c r="AR45" s="1"/>
  <c r="AX45" s="1"/>
  <c r="AY45" s="1"/>
  <c r="AZ45" s="1"/>
  <c r="BA45" s="1"/>
  <c r="BB45" s="1"/>
  <c r="H36" i="110" s="1"/>
  <c r="G36"/>
  <c r="AB34"/>
  <c r="G34" i="116" s="1"/>
  <c r="I200" i="109"/>
  <c r="Z35" i="110"/>
  <c r="AB35" s="1"/>
  <c r="G35" i="116" s="1"/>
  <c r="I35" i="110"/>
  <c r="F35" s="1"/>
  <c r="M35"/>
  <c r="C151" i="109"/>
  <c r="G150"/>
  <c r="C252" s="1"/>
  <c r="G252" s="1"/>
  <c r="G37" i="110" l="1"/>
  <c r="G94" i="116"/>
  <c r="G150" s="1"/>
  <c r="G203" s="1"/>
  <c r="G259" s="1"/>
  <c r="L34"/>
  <c r="I250" i="109"/>
  <c r="H250" s="1"/>
  <c r="N250" s="1"/>
  <c r="P46" s="1"/>
  <c r="AR46" s="1"/>
  <c r="AX46" s="1"/>
  <c r="AY46" s="1"/>
  <c r="AZ46" s="1"/>
  <c r="BA46" s="1"/>
  <c r="BB46" s="1"/>
  <c r="H37" i="110" s="1"/>
  <c r="I201" i="109"/>
  <c r="Z36" i="110"/>
  <c r="I36"/>
  <c r="F36" s="1"/>
  <c r="M36"/>
  <c r="N36"/>
  <c r="AA36"/>
  <c r="G95" i="116"/>
  <c r="G151" s="1"/>
  <c r="G204" s="1"/>
  <c r="G260" s="1"/>
  <c r="L35"/>
  <c r="G151" i="109"/>
  <c r="C253" s="1"/>
  <c r="G253" s="1"/>
  <c r="C152"/>
  <c r="H200"/>
  <c r="N200" s="1"/>
  <c r="O47" s="1"/>
  <c r="AQ47" s="1"/>
  <c r="AS47" s="1"/>
  <c r="AT47" s="1"/>
  <c r="AU47" s="1"/>
  <c r="AV47" s="1"/>
  <c r="AW47" s="1"/>
  <c r="BC45"/>
  <c r="G38" i="110" l="1"/>
  <c r="H201" i="109"/>
  <c r="N201" s="1"/>
  <c r="O48" s="1"/>
  <c r="AQ48" s="1"/>
  <c r="AS48" s="1"/>
  <c r="AT48" s="1"/>
  <c r="AU48" s="1"/>
  <c r="AV48" s="1"/>
  <c r="AW48" s="1"/>
  <c r="BC46"/>
  <c r="Z37" i="110"/>
  <c r="AB37" s="1"/>
  <c r="G37" i="116" s="1"/>
  <c r="I37" i="110"/>
  <c r="F37" s="1"/>
  <c r="M37"/>
  <c r="I202" i="109"/>
  <c r="AA37" i="110"/>
  <c r="N37"/>
  <c r="C153" i="109"/>
  <c r="G152"/>
  <c r="C254" s="1"/>
  <c r="G254" s="1"/>
  <c r="I251"/>
  <c r="H251" s="1"/>
  <c r="N251" s="1"/>
  <c r="P47" s="1"/>
  <c r="AR47" s="1"/>
  <c r="AX47" s="1"/>
  <c r="AY47" s="1"/>
  <c r="AZ47" s="1"/>
  <c r="BA47" s="1"/>
  <c r="BB47" s="1"/>
  <c r="H38" i="110" s="1"/>
  <c r="AB36"/>
  <c r="G36" i="116" s="1"/>
  <c r="G97" l="1"/>
  <c r="G153" s="1"/>
  <c r="G206" s="1"/>
  <c r="G262" s="1"/>
  <c r="L37"/>
  <c r="BC47" i="109"/>
  <c r="G153"/>
  <c r="C255" s="1"/>
  <c r="G255" s="1"/>
  <c r="C154"/>
  <c r="Z38" i="110"/>
  <c r="M38"/>
  <c r="I38"/>
  <c r="F38" s="1"/>
  <c r="N38"/>
  <c r="AA38"/>
  <c r="I252" i="109"/>
  <c r="H252" s="1"/>
  <c r="N252" s="1"/>
  <c r="P48" s="1"/>
  <c r="AR48" s="1"/>
  <c r="AX48" s="1"/>
  <c r="AY48" s="1"/>
  <c r="AZ48" s="1"/>
  <c r="BA48" s="1"/>
  <c r="BB48" s="1"/>
  <c r="H39" i="110" s="1"/>
  <c r="H202" i="109"/>
  <c r="N202" s="1"/>
  <c r="O49" s="1"/>
  <c r="AQ49" s="1"/>
  <c r="AS49" s="1"/>
  <c r="AT49" s="1"/>
  <c r="AU49" s="1"/>
  <c r="AV49" s="1"/>
  <c r="AW49" s="1"/>
  <c r="I203"/>
  <c r="G96" i="116"/>
  <c r="G152" s="1"/>
  <c r="G205" s="1"/>
  <c r="G261" s="1"/>
  <c r="L36"/>
  <c r="G39" i="110"/>
  <c r="G154" i="109" l="1"/>
  <c r="C256" s="1"/>
  <c r="G256" s="1"/>
  <c r="C155"/>
  <c r="BC48"/>
  <c r="AB38" i="110"/>
  <c r="G38" i="116" s="1"/>
  <c r="N39" i="110"/>
  <c r="AA39"/>
  <c r="G40"/>
  <c r="Z39"/>
  <c r="AB39" s="1"/>
  <c r="G39" i="116" s="1"/>
  <c r="M39" i="110"/>
  <c r="I39"/>
  <c r="F39" s="1"/>
  <c r="H203" i="109"/>
  <c r="N203" s="1"/>
  <c r="O50" s="1"/>
  <c r="AQ50" s="1"/>
  <c r="AS50" s="1"/>
  <c r="AT50" s="1"/>
  <c r="AU50" s="1"/>
  <c r="AV50" s="1"/>
  <c r="AW50" s="1"/>
  <c r="I204"/>
  <c r="I253"/>
  <c r="H253" s="1"/>
  <c r="N253" s="1"/>
  <c r="P49" s="1"/>
  <c r="AR49" s="1"/>
  <c r="AX49" s="1"/>
  <c r="AY49" s="1"/>
  <c r="AZ49" s="1"/>
  <c r="BA49" s="1"/>
  <c r="BB49" s="1"/>
  <c r="H40" i="110" s="1"/>
  <c r="G41" l="1"/>
  <c r="I205" i="109"/>
  <c r="C156"/>
  <c r="G155"/>
  <c r="C257" s="1"/>
  <c r="G257" s="1"/>
  <c r="H204"/>
  <c r="N204" s="1"/>
  <c r="O51" s="1"/>
  <c r="AQ51" s="1"/>
  <c r="AS51" s="1"/>
  <c r="AT51" s="1"/>
  <c r="AU51" s="1"/>
  <c r="AV51" s="1"/>
  <c r="AW51" s="1"/>
  <c r="Z40" i="110"/>
  <c r="AB40" s="1"/>
  <c r="G40" i="116" s="1"/>
  <c r="I40" i="110"/>
  <c r="F40" s="1"/>
  <c r="M40"/>
  <c r="G99" i="116"/>
  <c r="G155" s="1"/>
  <c r="G208" s="1"/>
  <c r="G264" s="1"/>
  <c r="L39"/>
  <c r="AA40" i="110"/>
  <c r="N40"/>
  <c r="L38" i="116"/>
  <c r="G98"/>
  <c r="G154" s="1"/>
  <c r="G207" s="1"/>
  <c r="G263" s="1"/>
  <c r="I254" i="109"/>
  <c r="H254" s="1"/>
  <c r="N254" s="1"/>
  <c r="P50" s="1"/>
  <c r="AR50" s="1"/>
  <c r="AX50" s="1"/>
  <c r="AY50" s="1"/>
  <c r="AZ50" s="1"/>
  <c r="BA50" s="1"/>
  <c r="BB50" s="1"/>
  <c r="H41" i="110" s="1"/>
  <c r="BC49" i="109"/>
  <c r="N41" i="110" l="1"/>
  <c r="AA41"/>
  <c r="I206" i="109"/>
  <c r="BC50"/>
  <c r="M41" i="110"/>
  <c r="I41"/>
  <c r="F41" s="1"/>
  <c r="Z41"/>
  <c r="G42"/>
  <c r="H205" i="109"/>
  <c r="N205" s="1"/>
  <c r="O52" s="1"/>
  <c r="AQ52" s="1"/>
  <c r="AS52" s="1"/>
  <c r="AT52" s="1"/>
  <c r="AU52" s="1"/>
  <c r="AV52" s="1"/>
  <c r="AW52" s="1"/>
  <c r="G100" i="116"/>
  <c r="G156" s="1"/>
  <c r="G209" s="1"/>
  <c r="G265" s="1"/>
  <c r="L40"/>
  <c r="G156" i="109"/>
  <c r="C258" s="1"/>
  <c r="G258" s="1"/>
  <c r="C157"/>
  <c r="I255"/>
  <c r="H255" s="1"/>
  <c r="N255" s="1"/>
  <c r="P51" s="1"/>
  <c r="AR51" s="1"/>
  <c r="AX51" s="1"/>
  <c r="AY51" s="1"/>
  <c r="AZ51" s="1"/>
  <c r="BA51" s="1"/>
  <c r="BB51" s="1"/>
  <c r="H42" i="110" s="1"/>
  <c r="I42" l="1"/>
  <c r="F42" s="1"/>
  <c r="Z42"/>
  <c r="M42"/>
  <c r="BC51" i="109"/>
  <c r="I207"/>
  <c r="I257"/>
  <c r="H257" s="1"/>
  <c r="N257" s="1"/>
  <c r="P53" s="1"/>
  <c r="AR53" s="1"/>
  <c r="AX53" s="1"/>
  <c r="AY53" s="1"/>
  <c r="AZ53" s="1"/>
  <c r="BA53" s="1"/>
  <c r="BB53" s="1"/>
  <c r="H44" i="110" s="1"/>
  <c r="H206" i="109"/>
  <c r="N206" s="1"/>
  <c r="O53" s="1"/>
  <c r="AQ53" s="1"/>
  <c r="AS53" s="1"/>
  <c r="AT53" s="1"/>
  <c r="AU53" s="1"/>
  <c r="AV53" s="1"/>
  <c r="AW53" s="1"/>
  <c r="I256"/>
  <c r="H256" s="1"/>
  <c r="N256" s="1"/>
  <c r="P52" s="1"/>
  <c r="AR52" s="1"/>
  <c r="AX52" s="1"/>
  <c r="AY52" s="1"/>
  <c r="AZ52" s="1"/>
  <c r="BA52" s="1"/>
  <c r="BB52" s="1"/>
  <c r="H43" i="110" s="1"/>
  <c r="AA42"/>
  <c r="N42"/>
  <c r="C158" i="109"/>
  <c r="G157"/>
  <c r="C259" s="1"/>
  <c r="G259" s="1"/>
  <c r="G43" i="110"/>
  <c r="AB41"/>
  <c r="G41" i="116" s="1"/>
  <c r="H207" i="109" l="1"/>
  <c r="N207" s="1"/>
  <c r="O54" s="1"/>
  <c r="AQ54" s="1"/>
  <c r="AS54" s="1"/>
  <c r="AT54" s="1"/>
  <c r="AU54" s="1"/>
  <c r="AV54" s="1"/>
  <c r="AW54" s="1"/>
  <c r="AB42" i="110"/>
  <c r="G42" i="116" s="1"/>
  <c r="AA43" i="110"/>
  <c r="N43"/>
  <c r="AA44"/>
  <c r="N44"/>
  <c r="I208" i="109"/>
  <c r="M43" i="110"/>
  <c r="I43"/>
  <c r="F43" s="1"/>
  <c r="Z43"/>
  <c r="AB43" s="1"/>
  <c r="G43" i="116" s="1"/>
  <c r="L41"/>
  <c r="G101"/>
  <c r="G157" s="1"/>
  <c r="G210" s="1"/>
  <c r="G266" s="1"/>
  <c r="G158" i="109"/>
  <c r="C260" s="1"/>
  <c r="G260" s="1"/>
  <c r="C159"/>
  <c r="G44" i="110"/>
  <c r="BC53" i="109"/>
  <c r="BC52"/>
  <c r="I258" l="1"/>
  <c r="H258" s="1"/>
  <c r="N258" s="1"/>
  <c r="P54" s="1"/>
  <c r="AR54" s="1"/>
  <c r="AX54" s="1"/>
  <c r="AY54" s="1"/>
  <c r="AZ54" s="1"/>
  <c r="BA54" s="1"/>
  <c r="BB54" s="1"/>
  <c r="H45" i="110" s="1"/>
  <c r="G45"/>
  <c r="L42" i="116"/>
  <c r="G102"/>
  <c r="G158" s="1"/>
  <c r="G211" s="1"/>
  <c r="G267" s="1"/>
  <c r="M44" i="110"/>
  <c r="I44"/>
  <c r="F44" s="1"/>
  <c r="Z44"/>
  <c r="AB44" s="1"/>
  <c r="G44" i="116" s="1"/>
  <c r="I209" i="109"/>
  <c r="G159"/>
  <c r="C261" s="1"/>
  <c r="G261" s="1"/>
  <c r="C160"/>
  <c r="G103" i="116"/>
  <c r="G159" s="1"/>
  <c r="G212" s="1"/>
  <c r="G268" s="1"/>
  <c r="L43"/>
  <c r="I259" i="109"/>
  <c r="H259" s="1"/>
  <c r="N259" s="1"/>
  <c r="P55" s="1"/>
  <c r="AR55" s="1"/>
  <c r="AX55" s="1"/>
  <c r="AY55" s="1"/>
  <c r="AZ55" s="1"/>
  <c r="BA55" s="1"/>
  <c r="BB55" s="1"/>
  <c r="H46" i="110" s="1"/>
  <c r="H208" i="109"/>
  <c r="N208" s="1"/>
  <c r="O55" s="1"/>
  <c r="AQ55" s="1"/>
  <c r="AS55" s="1"/>
  <c r="AT55" s="1"/>
  <c r="AU55" s="1"/>
  <c r="AV55" s="1"/>
  <c r="AW55" s="1"/>
  <c r="N45" i="110" l="1"/>
  <c r="AA45"/>
  <c r="BC54" i="109"/>
  <c r="H209"/>
  <c r="N209" s="1"/>
  <c r="O56" s="1"/>
  <c r="AQ56" s="1"/>
  <c r="AS56" s="1"/>
  <c r="AT56" s="1"/>
  <c r="AU56" s="1"/>
  <c r="AV56" s="1"/>
  <c r="AW56" s="1"/>
  <c r="I260"/>
  <c r="H260" s="1"/>
  <c r="N260" s="1"/>
  <c r="P56" s="1"/>
  <c r="AR56" s="1"/>
  <c r="AX56" s="1"/>
  <c r="AY56" s="1"/>
  <c r="AZ56" s="1"/>
  <c r="BA56" s="1"/>
  <c r="BB56" s="1"/>
  <c r="H47" i="110" s="1"/>
  <c r="N46"/>
  <c r="AA46"/>
  <c r="I210" i="109"/>
  <c r="M45" i="110"/>
  <c r="Z45"/>
  <c r="I45"/>
  <c r="F45" s="1"/>
  <c r="G46"/>
  <c r="BC55" i="109"/>
  <c r="C161"/>
  <c r="G160"/>
  <c r="C262" s="1"/>
  <c r="G262" s="1"/>
  <c r="G104" i="116"/>
  <c r="G160" s="1"/>
  <c r="G213" s="1"/>
  <c r="G269" s="1"/>
  <c r="L44"/>
  <c r="N47" i="110" l="1"/>
  <c r="AA47"/>
  <c r="C162" i="109"/>
  <c r="G162" s="1"/>
  <c r="G161"/>
  <c r="C263" s="1"/>
  <c r="G263" s="1"/>
  <c r="AB45" i="110"/>
  <c r="G45" i="116" s="1"/>
  <c r="I46" i="110"/>
  <c r="F46" s="1"/>
  <c r="Z46"/>
  <c r="AB46" s="1"/>
  <c r="G50" i="116" s="1"/>
  <c r="L50" s="1"/>
  <c r="M46" i="110"/>
  <c r="I211" i="109"/>
  <c r="H210"/>
  <c r="N210" s="1"/>
  <c r="O57" s="1"/>
  <c r="AQ57" s="1"/>
  <c r="AS57" s="1"/>
  <c r="AT57" s="1"/>
  <c r="AU57" s="1"/>
  <c r="AV57" s="1"/>
  <c r="AW57" s="1"/>
  <c r="G47" i="110"/>
  <c r="BC56" i="109"/>
  <c r="Z47" i="110" l="1"/>
  <c r="AB47" s="1"/>
  <c r="G51" i="116" s="1"/>
  <c r="L51" s="1"/>
  <c r="I47" i="110"/>
  <c r="F47" s="1"/>
  <c r="M47"/>
  <c r="H211" i="109"/>
  <c r="N211" s="1"/>
  <c r="O58" s="1"/>
  <c r="AQ58" s="1"/>
  <c r="AS58" s="1"/>
  <c r="AT58" s="1"/>
  <c r="AU58" s="1"/>
  <c r="AV58" s="1"/>
  <c r="AW58" s="1"/>
  <c r="G105" i="116"/>
  <c r="L45"/>
  <c r="C264" i="109"/>
  <c r="G264" s="1"/>
  <c r="G163"/>
  <c r="I261"/>
  <c r="H261" s="1"/>
  <c r="N261" s="1"/>
  <c r="P57" s="1"/>
  <c r="AR57" s="1"/>
  <c r="AX57" s="1"/>
  <c r="AY57" s="1"/>
  <c r="AZ57" s="1"/>
  <c r="BA57" s="1"/>
  <c r="BB57" s="1"/>
  <c r="H48" i="110" s="1"/>
  <c r="G48"/>
  <c r="I212" i="109"/>
  <c r="G161" i="116" l="1"/>
  <c r="G120"/>
  <c r="G49" i="110"/>
  <c r="I48"/>
  <c r="F48" s="1"/>
  <c r="Z48"/>
  <c r="AB48" s="1"/>
  <c r="G52" i="116" s="1"/>
  <c r="L52" s="1"/>
  <c r="M48" i="110"/>
  <c r="H212" i="109"/>
  <c r="N212" s="1"/>
  <c r="O59" s="1"/>
  <c r="AQ59" s="1"/>
  <c r="AS59" s="1"/>
  <c r="AT59" s="1"/>
  <c r="AU59" s="1"/>
  <c r="AV59" s="1"/>
  <c r="AW59" s="1"/>
  <c r="N48" i="110"/>
  <c r="AA48"/>
  <c r="I213" i="109"/>
  <c r="BC57"/>
  <c r="I262"/>
  <c r="H262" s="1"/>
  <c r="N262" s="1"/>
  <c r="P58" s="1"/>
  <c r="AR58" s="1"/>
  <c r="AX58" s="1"/>
  <c r="AY58" s="1"/>
  <c r="AZ58" s="1"/>
  <c r="BA58" s="1"/>
  <c r="BB58" s="1"/>
  <c r="H49" i="110" s="1"/>
  <c r="H213" i="109" l="1"/>
  <c r="I264"/>
  <c r="I214"/>
  <c r="F215" s="1"/>
  <c r="G50" i="110"/>
  <c r="N49"/>
  <c r="AA49"/>
  <c r="Z49"/>
  <c r="M49"/>
  <c r="I49"/>
  <c r="F49" s="1"/>
  <c r="G214" i="116"/>
  <c r="G176"/>
  <c r="I263" i="109"/>
  <c r="H263" s="1"/>
  <c r="N263" s="1"/>
  <c r="P59" s="1"/>
  <c r="AR59" s="1"/>
  <c r="AX59" s="1"/>
  <c r="AY59" s="1"/>
  <c r="AZ59" s="1"/>
  <c r="BA59" s="1"/>
  <c r="BB59" s="1"/>
  <c r="H50" i="110" s="1"/>
  <c r="BC58" i="109"/>
  <c r="I50" i="110" l="1"/>
  <c r="F50" s="1"/>
  <c r="Z50"/>
  <c r="M50"/>
  <c r="N213" i="109"/>
  <c r="H214"/>
  <c r="AA50" i="110"/>
  <c r="N50"/>
  <c r="I265" i="109"/>
  <c r="H264"/>
  <c r="G270" i="116"/>
  <c r="G285" s="1"/>
  <c r="G229"/>
  <c r="AB49" i="110"/>
  <c r="G53" i="116" s="1"/>
  <c r="L53" s="1"/>
  <c r="BC59" i="109"/>
  <c r="N264" l="1"/>
  <c r="P60" s="1"/>
  <c r="H265"/>
  <c r="AB50" i="110"/>
  <c r="G54" i="116" s="1"/>
  <c r="L54" s="1"/>
  <c r="O60" i="109"/>
  <c r="N214"/>
  <c r="AR60" l="1"/>
  <c r="P12"/>
  <c r="P61"/>
  <c r="P62" s="1"/>
  <c r="AQ60"/>
  <c r="O61"/>
  <c r="O62" s="1"/>
  <c r="O12"/>
  <c r="O11" s="1"/>
  <c r="AX60" l="1"/>
  <c r="AY60" s="1"/>
  <c r="AZ60" s="1"/>
  <c r="BA60" s="1"/>
  <c r="BB60" s="1"/>
  <c r="AR12"/>
  <c r="AR61"/>
  <c r="AS60"/>
  <c r="AT60" s="1"/>
  <c r="AU60" s="1"/>
  <c r="AV60" s="1"/>
  <c r="AW60" s="1"/>
  <c r="AQ61"/>
  <c r="AQ12"/>
  <c r="AQ9" s="1"/>
  <c r="H51" i="110" l="1"/>
  <c r="BB61" i="109"/>
  <c r="BB12"/>
  <c r="BC60"/>
  <c r="G51" i="110"/>
  <c r="AW12" i="109"/>
  <c r="AX9" s="1"/>
  <c r="AW61"/>
  <c r="I51" i="110" l="1"/>
  <c r="M51"/>
  <c r="Z51"/>
  <c r="G52"/>
  <c r="AA51"/>
  <c r="AA52" s="1"/>
  <c r="N51"/>
  <c r="H52"/>
  <c r="H2" s="1"/>
  <c r="BC61" i="109"/>
  <c r="BC12"/>
  <c r="AB51" i="110" l="1"/>
  <c r="Z52"/>
  <c r="F51"/>
  <c r="F52" s="1"/>
  <c r="F2" s="1"/>
  <c r="I52"/>
  <c r="G2"/>
  <c r="M52"/>
  <c r="G55" i="116" l="1"/>
  <c r="AB52" i="110"/>
  <c r="S1" s="1"/>
  <c r="I2"/>
  <c r="N52"/>
  <c r="L55" i="116" l="1"/>
  <c r="G60"/>
  <c r="G286" s="1"/>
</calcChain>
</file>

<file path=xl/comments1.xml><?xml version="1.0" encoding="utf-8"?>
<comments xmlns="http://schemas.openxmlformats.org/spreadsheetml/2006/main">
  <authors>
    <author>Kiedrowski Bogusław</author>
  </authors>
  <commentList>
    <comment ref="A3" authorId="0">
      <text>
        <r>
          <rPr>
            <b/>
            <sz val="8"/>
            <color indexed="81"/>
            <rFont val="Tahoma"/>
            <family val="2"/>
            <charset val="238"/>
          </rPr>
          <t>Kiedrowski Bogusław:</t>
        </r>
        <r>
          <rPr>
            <sz val="8"/>
            <color indexed="81"/>
            <rFont val="Tahoma"/>
            <family val="2"/>
            <charset val="238"/>
          </rPr>
          <t xml:space="preserve">
Wklejanie danych polega na:
1. Wcześniejszym wybraniu polecenia kopiuj na arkuszu Export (we wniosku na płatności)
2. Zaznaczniu tutaj myszą komórki C4 (lewy górny róg białego obszaru)
3. Wybraniu polecenia Wklej secjalnie - Wartości.
4. Na końcu wciskamy klawisz Esc - by nie wkleiły nam się formuły.
I JUŻ ZROBIONE :-)</t>
        </r>
      </text>
    </comment>
  </commentList>
</comments>
</file>

<file path=xl/comments10.xml><?xml version="1.0" encoding="utf-8"?>
<comments xmlns="http://schemas.openxmlformats.org/spreadsheetml/2006/main">
  <authors>
    <author>Kiedrowski Bogusław</author>
    <author>m.kozlowska</author>
  </authors>
  <commentList>
    <comment ref="B2" authorId="0">
      <text>
        <r>
          <rPr>
            <b/>
            <sz val="8"/>
            <color indexed="81"/>
            <rFont val="Tahoma"/>
            <family val="2"/>
            <charset val="238"/>
          </rPr>
          <t xml:space="preserve">
</t>
        </r>
        <r>
          <rPr>
            <b/>
            <sz val="8"/>
            <color indexed="12"/>
            <rFont val="Tahoma"/>
            <family val="2"/>
            <charset val="238"/>
          </rPr>
          <t>Jeżeli w gospodarstwie nie ma zwierząt, to tej tabeli można nie drukować.</t>
        </r>
      </text>
    </comment>
    <comment ref="C3" authorId="1">
      <text>
        <r>
          <rPr>
            <b/>
            <sz val="8"/>
            <color indexed="81"/>
            <rFont val="Tahoma"/>
            <family val="2"/>
            <charset val="238"/>
          </rPr>
          <t xml:space="preserve">Jeżeli  w gospodarstwie jest realizowane  rolnictwo ekologiczne, nie uwzględniać w liczeniu DJP  lisów, jenotów, norek, tchórzy i psów  </t>
        </r>
      </text>
    </comment>
    <comment ref="D5" authorId="0">
      <text>
        <r>
          <rPr>
            <b/>
            <sz val="8"/>
            <color indexed="81"/>
            <rFont val="Tahoma"/>
            <family val="2"/>
            <charset val="238"/>
          </rPr>
          <t>Wpisz stan zwierząt w poszczególnych miesiącach 
- do tabeli po prawej.
Tu wartości wpiszą się same.</t>
        </r>
      </text>
    </comment>
    <comment ref="J5" authorId="0">
      <text>
        <r>
          <rPr>
            <b/>
            <sz val="8"/>
            <color indexed="81"/>
            <rFont val="Tahoma"/>
            <family val="2"/>
            <charset val="238"/>
          </rPr>
          <t xml:space="preserve">
Wpisz ilość zwierząt przebywających                                                  w gospodarstwie                                                      w poszczególnych miesiącach roku.</t>
        </r>
      </text>
    </comment>
    <comment ref="C47" authorId="0">
      <text>
        <r>
          <rPr>
            <sz val="8"/>
            <color indexed="12"/>
            <rFont val="Tahoma"/>
            <family val="2"/>
            <charset val="238"/>
          </rPr>
          <t xml:space="preserve">
Tu można wpisać o jakie inne zwierzęta chodzi ;-)</t>
        </r>
      </text>
    </comment>
  </commentList>
</comments>
</file>

<file path=xl/comments11.xml><?xml version="1.0" encoding="utf-8"?>
<comments xmlns="http://schemas.openxmlformats.org/spreadsheetml/2006/main">
  <authors>
    <author>Kiedrowski Bogusław</author>
  </authors>
  <commentList>
    <comment ref="C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2.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K3" authorId="0">
      <text>
        <r>
          <rPr>
            <b/>
            <sz val="8"/>
            <color indexed="81"/>
            <rFont val="Tahoma"/>
            <family val="2"/>
            <charset val="238"/>
          </rPr>
          <t xml:space="preserve">
</t>
        </r>
        <r>
          <rPr>
            <b/>
            <sz val="10"/>
            <color indexed="10"/>
            <rFont val="Tahoma"/>
            <family val="2"/>
            <charset val="238"/>
          </rPr>
          <t>Należy przestrzegać prawidłowego doboru i następstwa roślin.</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jako międzyplon
(wpis u dołu).</t>
        </r>
      </text>
    </comment>
    <comment ref="H8" authorId="0">
      <text>
        <r>
          <rPr>
            <b/>
            <sz val="8"/>
            <color indexed="81"/>
            <rFont val="Tahoma"/>
            <family val="2"/>
            <charset val="238"/>
          </rPr>
          <t xml:space="preserve">
Jeżeli w gospodarstwie realizowany jest równocześnie pakiet 8 najlepiej będzie jak opracujesz najpierw pakiet 8.
</t>
        </r>
        <r>
          <rPr>
            <b/>
            <sz val="8"/>
            <color indexed="12"/>
            <rFont val="Tahoma"/>
            <family val="2"/>
            <charset val="238"/>
          </rPr>
          <t>Wówczas tu zasiewy wpiszą się same.</t>
        </r>
        <r>
          <rPr>
            <sz val="8"/>
            <color indexed="81"/>
            <rFont val="Tahoma"/>
            <family val="2"/>
            <charset val="238"/>
          </rPr>
          <t xml:space="preserve">
</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3.xml><?xml version="1.0" encoding="utf-8"?>
<comments xmlns="http://schemas.openxmlformats.org/spreadsheetml/2006/main">
  <authors>
    <author>Kiedrowski Bogusław</author>
    <author>Rafal</author>
  </authors>
  <commentList>
    <comment ref="A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7" authorId="0">
      <text>
        <r>
          <rPr>
            <b/>
            <sz val="8"/>
            <color indexed="81"/>
            <rFont val="Tahoma"/>
            <family val="2"/>
            <charset val="238"/>
          </rPr>
          <t>Tu wpisz dane z opracowanego Planu nawozowego.</t>
        </r>
      </text>
    </comment>
    <comment ref="J709" authorId="0">
      <text>
        <r>
          <rPr>
            <b/>
            <sz val="8"/>
            <color indexed="81"/>
            <rFont val="Tahoma"/>
            <family val="2"/>
            <charset val="238"/>
          </rPr>
          <t>Tu wpisz dane z opracowanego Planu nawozowego.</t>
        </r>
      </text>
    </comment>
  </commentList>
</comments>
</file>

<file path=xl/comments14.xml><?xml version="1.0" encoding="utf-8"?>
<comments xmlns="http://schemas.openxmlformats.org/spreadsheetml/2006/main">
  <authors>
    <author>Kiedrowski Bogusław</author>
    <author>LENOVO USER</author>
    <author>Rafal</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E25" authorId="1">
      <text>
        <r>
          <rPr>
            <b/>
            <sz val="8"/>
            <color indexed="10"/>
            <rFont val="Tahoma"/>
            <family val="2"/>
            <charset val="238"/>
          </rPr>
          <t xml:space="preserve">Jeżeli gospodarstwo korzystało z płatności rolnośrodowiskowej z pakietu 2 w ramach PROW 2004-2006 lub 2007-2013
to teraz nie może korzystać teraz z wariantów w okresie przestawiania.
</t>
        </r>
        <r>
          <rPr>
            <b/>
            <sz val="8"/>
            <color indexed="12"/>
            <rFont val="Tahoma"/>
            <family val="2"/>
            <charset val="238"/>
          </rPr>
          <t xml:space="preserve">Jeżeli gospodarstwo nabyło nowe użytki rolnicze wówczas można realizować warianty "w okresie przestawiania", ale tylko na tych działkach.
</t>
        </r>
        <r>
          <rPr>
            <b/>
            <sz val="14"/>
            <color indexed="12"/>
            <rFont val="Tahoma"/>
            <family val="2"/>
            <charset val="238"/>
          </rPr>
          <t xml:space="preserve">W ramce wpisz uzasadnienie. </t>
        </r>
        <r>
          <rPr>
            <sz val="8"/>
            <color indexed="12"/>
            <rFont val="Tahoma"/>
            <family val="2"/>
            <charset val="238"/>
          </rPr>
          <t xml:space="preserve">(ten komentarz dopisał Bogusław Kiedrowski - nie wiem czy jest obowiązujący)
</t>
        </r>
      </text>
    </comment>
    <comment ref="D100" authorId="2">
      <text>
        <r>
          <rPr>
            <b/>
            <sz val="8"/>
            <color indexed="81"/>
            <rFont val="Tahoma"/>
            <family val="2"/>
            <charset val="238"/>
          </rPr>
          <t xml:space="preserve">
Wybierz z listy.
Jest 10 pozycji.
Możesz sprawdzić listę jednostek certyfikujących pod adresem znajdującym się po prawej stronie tabeli.</t>
        </r>
      </text>
    </comment>
  </commentList>
</comments>
</file>

<file path=xl/comments15.xml><?xml version="1.0" encoding="utf-8"?>
<comments xmlns="http://schemas.openxmlformats.org/spreadsheetml/2006/main">
  <authors>
    <author>Kiedrowski Bogusław</author>
    <author>Rafal</author>
  </authors>
  <commentList>
    <comment ref="A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D5" authorId="0">
      <text>
        <r>
          <rPr>
            <b/>
            <sz val="8"/>
            <color indexed="81"/>
            <rFont val="Tahoma"/>
            <family val="2"/>
            <charset val="238"/>
          </rPr>
          <t xml:space="preserve">
</t>
        </r>
        <r>
          <rPr>
            <b/>
            <sz val="8"/>
            <color indexed="10"/>
            <rFont val="Tahoma"/>
            <family val="2"/>
            <charset val="238"/>
          </rPr>
          <t xml:space="preserve">Ukryj wiersze puste.
Możesz użyć filtra w komórce </t>
        </r>
        <r>
          <rPr>
            <b/>
            <sz val="10"/>
            <color indexed="81"/>
            <rFont val="Tahoma"/>
            <family val="2"/>
            <charset val="238"/>
          </rPr>
          <t>A7</t>
        </r>
        <r>
          <rPr>
            <b/>
            <sz val="8"/>
            <color indexed="10"/>
            <rFont val="Tahoma"/>
            <family val="2"/>
            <charset val="238"/>
          </rPr>
          <t xml:space="preserve"> 
do ukrycia pustych wierszy.</t>
        </r>
      </text>
    </comment>
    <comment ref="E5"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G6" authorId="0">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t>
        </r>
        <r>
          <rPr>
            <sz val="8"/>
            <color indexed="48"/>
            <rFont val="Tahoma"/>
            <family val="2"/>
            <charset val="238"/>
          </rPr>
          <t xml:space="preserve">
</t>
        </r>
      </text>
    </comment>
    <comment ref="H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I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J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K6" authorId="0">
      <text>
        <r>
          <rPr>
            <b/>
            <sz val="8"/>
            <color indexed="48"/>
            <rFont val="Tahoma"/>
            <family val="2"/>
            <charset val="238"/>
          </rPr>
          <t>Wpisujemy:
- u góry roślinę w plonie głównym,
- u dołu międzyplon.</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t>
        </r>
        <r>
          <rPr>
            <sz val="8"/>
            <color indexed="60"/>
            <rFont val="Tahoma"/>
            <family val="2"/>
            <charset val="238"/>
          </rPr>
          <t>Istnieje możliwość zmiany rośliny w obrębie tej samej grupy.</t>
        </r>
      </text>
    </comment>
    <comment ref="B89"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16.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S2" authorId="0">
      <text>
        <r>
          <rPr>
            <sz val="8"/>
            <color indexed="81"/>
            <rFont val="Tahoma"/>
            <family val="2"/>
            <charset val="238"/>
          </rPr>
          <t xml:space="preserve">
Jest to szacunkowa ilość nawozu naturalnego od posiadanych zwierząt (wpisanych do arkusza "Og s6").
Liczba w tej komórce pokazuje ile jest
ton (lub m3) 
obornika 
lub 
obornika + gnojówki.
</t>
        </r>
        <r>
          <rPr>
            <b/>
            <sz val="8"/>
            <color indexed="12"/>
            <rFont val="Tahoma"/>
            <family val="2"/>
            <charset val="238"/>
          </rPr>
          <t>Tu nie ma kompostów.</t>
        </r>
        <r>
          <rPr>
            <sz val="8"/>
            <color indexed="81"/>
            <rFont val="Tahoma"/>
            <family val="2"/>
            <charset val="238"/>
          </rPr>
          <t xml:space="preserve">
Jest to wielkość szacunkowa, ale może być przydatna w planowaniu nawożenia naturalnego.
</t>
        </r>
      </text>
    </comment>
    <comment ref="C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4"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G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I6" authorId="0">
      <text>
        <r>
          <rPr>
            <b/>
            <sz val="8"/>
            <color indexed="12"/>
            <rFont val="Tahoma"/>
            <family val="2"/>
            <charset val="238"/>
          </rPr>
          <t>Pod tabelą jest sumowanie ilości rozdysponowanego nawozu naturalnego z produkcji zwierzęcej (bez kompostów).</t>
        </r>
        <r>
          <rPr>
            <b/>
            <sz val="8"/>
            <color indexed="81"/>
            <rFont val="Tahoma"/>
            <family val="2"/>
            <charset val="238"/>
          </rPr>
          <t xml:space="preserve">
Może to pomóc w wypełnianiu tabeli. ;-)</t>
        </r>
      </text>
    </comment>
    <comment ref="F709" authorId="0">
      <text>
        <r>
          <rPr>
            <sz val="8"/>
            <color indexed="81"/>
            <rFont val="Tahoma"/>
            <family val="2"/>
            <charset val="238"/>
          </rPr>
          <t xml:space="preserve">
Ilość nawozu z produkcji zwierzęcej
 (bez kompostów).
Obornik i gnojówka razem.
</t>
        </r>
        <r>
          <rPr>
            <b/>
            <sz val="8"/>
            <color indexed="12"/>
            <rFont val="Tahoma"/>
            <family val="2"/>
            <charset val="238"/>
          </rPr>
          <t>Można wpisać własne wielkości nawozów.</t>
        </r>
      </text>
    </comment>
  </commentList>
</comments>
</file>

<file path=xl/comments17.xml><?xml version="1.0" encoding="utf-8"?>
<comments xmlns="http://schemas.openxmlformats.org/spreadsheetml/2006/main">
  <authors>
    <author>LENOVO USER</author>
    <author>Kiedrowski Bogusław</author>
    <author>Rafal</author>
  </authors>
  <commentList>
    <comment ref="C8" authorId="0">
      <text>
        <r>
          <rPr>
            <b/>
            <sz val="8"/>
            <color indexed="81"/>
            <rFont val="Tahoma"/>
            <family val="2"/>
            <charset val="238"/>
          </rPr>
          <t xml:space="preserve">Ta komórka jest odblokowana.
Można zmienić wpis ale wyłącznie przy wykonywaniu zmiany do planu.
Nowy wpis w tej komórce może być jedynie taki:
</t>
        </r>
        <r>
          <rPr>
            <b/>
            <sz val="9"/>
            <color indexed="12"/>
            <rFont val="Tahoma"/>
            <family val="2"/>
            <charset val="238"/>
          </rPr>
          <t>Wariant 3.1.1 Ekstensywna gospodarka na łąkach i pastwiskach</t>
        </r>
      </text>
    </comment>
    <comment ref="B21"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28"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I28"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J28" authorId="1">
      <text>
        <r>
          <rPr>
            <b/>
            <sz val="8"/>
            <color indexed="81"/>
            <rFont val="Tahoma"/>
            <family val="2"/>
            <charset val="238"/>
          </rPr>
          <t xml:space="preserve">
</t>
        </r>
        <r>
          <rPr>
            <b/>
            <sz val="8"/>
            <color indexed="10"/>
            <rFont val="Tahoma"/>
            <family val="2"/>
            <charset val="238"/>
          </rPr>
          <t xml:space="preserve">Ukryj wiersze puste lub niepotrzebne.
</t>
        </r>
        <r>
          <rPr>
            <b/>
            <sz val="8"/>
            <color indexed="17"/>
            <rFont val="Tahoma"/>
            <family val="2"/>
            <charset val="238"/>
          </rPr>
          <t>Pozostaw tylko łąki i pastwiska.</t>
        </r>
      </text>
    </comment>
  </commentList>
</comments>
</file>

<file path=xl/comments18.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19.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użytki zielone.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List>
</comments>
</file>

<file path=xl/comments2.xml><?xml version="1.0" encoding="utf-8"?>
<comments xmlns="http://schemas.openxmlformats.org/spreadsheetml/2006/main">
  <authors>
    <author>LENOVO USER</author>
  </authors>
  <commentList>
    <comment ref="C2" authorId="0">
      <text>
        <r>
          <rPr>
            <b/>
            <sz val="8"/>
            <color indexed="81"/>
            <rFont val="Tahoma"/>
            <family val="2"/>
            <charset val="238"/>
          </rPr>
          <t xml:space="preserve">
</t>
        </r>
        <r>
          <rPr>
            <b/>
            <sz val="8"/>
            <color indexed="18"/>
            <rFont val="Tahoma"/>
            <family val="2"/>
            <charset val="238"/>
          </rPr>
          <t xml:space="preserve">Jest to tabela pomocnicza.
Wykaz roślin w rolnictwie ekologicznym w gospodarstwie uczestniczącym w programie rolnośrodowiskowym.
Czyli do tych roślin przysługuje płatność rolnośrodowiskowa w pakiecie 2.
</t>
        </r>
      </text>
    </comment>
  </commentList>
</comments>
</file>

<file path=xl/comments20.xml><?xml version="1.0" encoding="utf-8"?>
<comments xmlns="http://schemas.openxmlformats.org/spreadsheetml/2006/main">
  <authors>
    <author>Kiedrowski Bogusław</author>
  </authors>
  <commentLis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G6"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G7" authorId="0">
      <text>
        <r>
          <rPr>
            <b/>
            <sz val="8"/>
            <color indexed="81"/>
            <rFont val="Tahoma"/>
            <family val="2"/>
            <charset val="238"/>
          </rPr>
          <t xml:space="preserve">
Wybierz pakiet 4 lub 5.
Jeżeli jednak w gospodarstwie realizowane będą oba pakiety jednocześnie </t>
        </r>
        <r>
          <rPr>
            <sz val="8"/>
            <color indexed="17"/>
            <rFont val="Tahoma"/>
            <family val="2"/>
            <charset val="238"/>
          </rPr>
          <t>(oczywiście na różnych działkach ;-] )</t>
        </r>
        <r>
          <rPr>
            <b/>
            <sz val="8"/>
            <color indexed="81"/>
            <rFont val="Tahoma"/>
            <family val="2"/>
            <charset val="238"/>
          </rPr>
          <t xml:space="preserve"> - wówczas zaznacz trzeci kwadrat.</t>
        </r>
      </text>
    </comment>
  </commentList>
</comments>
</file>

<file path=xl/comments21.xml><?xml version="1.0" encoding="utf-8"?>
<comments xmlns="http://schemas.openxmlformats.org/spreadsheetml/2006/main">
  <authors>
    <author>Kiedrowski Bogusław</author>
    <author>Rafal</author>
    <author>LENOVO USER</author>
  </authors>
  <commentList>
    <comment ref="B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P6" authorId="0">
      <text>
        <r>
          <rPr>
            <b/>
            <sz val="8"/>
            <color indexed="12"/>
            <rFont val="Tahoma"/>
            <family val="2"/>
            <charset val="238"/>
          </rPr>
          <t xml:space="preserve">
Ukryj wiersze puste lub niepotrzebne, pozostaw tylko działki rolne będące TUZ-ami, zgłoszone do programu.</t>
        </r>
      </text>
    </comment>
    <comment ref="C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sa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O7"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P7" authorId="2">
      <text>
        <r>
          <rPr>
            <sz val="8"/>
            <color indexed="81"/>
            <rFont val="Tahoma"/>
            <family val="2"/>
            <charset val="238"/>
          </rPr>
          <t xml:space="preserve">
W tej tabeli pojawią się wpisy z arkusza pakietu 3.
Możesz je wykasować i wpisać własne dane.
</t>
        </r>
      </text>
    </comment>
    <comment ref="Q7" authorId="2">
      <text>
        <r>
          <rPr>
            <b/>
            <sz val="8"/>
            <color indexed="81"/>
            <rFont val="Tahoma"/>
            <family val="2"/>
            <charset val="238"/>
          </rPr>
          <t>Można wpisać samodzielnie.</t>
        </r>
      </text>
    </comment>
  </commentList>
</comments>
</file>

<file path=xl/comments22.xml><?xml version="1.0" encoding="utf-8"?>
<comments xmlns="http://schemas.openxmlformats.org/spreadsheetml/2006/main">
  <authors>
    <author>Kiedrowski Bogusław</author>
    <author>Rafal</author>
    <author>LENOVO USER</author>
  </authors>
  <commentList>
    <comment ref="B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3"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W tej tabeli po użyciu filtra należy dodatkowo poukrywać inne wiersze, pozostawiając tylko te, które są w tym pakiecie.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D3"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E3" authorId="1">
      <text>
        <r>
          <rPr>
            <b/>
            <sz val="9"/>
            <color indexed="12"/>
            <rFont val="Tahoma"/>
            <family val="2"/>
            <charset val="238"/>
          </rPr>
          <t>Sposób użytkowania:
- kośny,
- kośno-pastwiskowy,
- pastwiskowy.</t>
        </r>
      </text>
    </comment>
    <comment ref="F3" authorId="2">
      <text>
        <r>
          <rPr>
            <sz val="8"/>
            <color indexed="81"/>
            <rFont val="Tahoma"/>
            <family val="2"/>
            <charset val="238"/>
          </rPr>
          <t xml:space="preserve">
W tej tabeli pojawią się wpisy z arkusza pakietu 3.
Możesz je wykasować i wpisać własne dane.
</t>
        </r>
      </text>
    </comment>
    <comment ref="H3" authorId="2">
      <text>
        <r>
          <rPr>
            <b/>
            <sz val="8"/>
            <color indexed="81"/>
            <rFont val="Tahoma"/>
            <family val="2"/>
            <charset val="238"/>
          </rPr>
          <t>Można wpisać samodzielnie.</t>
        </r>
      </text>
    </comment>
    <comment ref="B57" authorId="0">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t>
        </r>
      </text>
    </comment>
  </commentList>
</comments>
</file>

<file path=xl/comments23.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4.xml><?xml version="1.0" encoding="utf-8"?>
<comments xmlns="http://schemas.openxmlformats.org/spreadsheetml/2006/main">
  <authors>
    <author>Kiedrowski Bogusław</author>
    <author>1</author>
    <author>LENOVO USER</author>
  </authors>
  <commentList>
    <comment ref="C1" authorId="0">
      <text>
        <r>
          <rPr>
            <sz val="8"/>
            <color indexed="12"/>
            <rFont val="Tahoma"/>
            <family val="2"/>
            <charset val="238"/>
          </rPr>
          <t xml:space="preserve">Tabela przeznaczona jest do planowania wypasu całego stada.
np. wszystkie krowy i młodzież
      lub wszystkie owce.
Jeśli mamy 2 stada, to wypas jednego planujemy na tym arkuszu,
a drugiego na drugim arkuszu. (krowy tu, a owce na drugim arkuszu)
Plan wypasu wypełniamy następująco:
1. Wpisujemy literę użytku zielonego (pastwiska).
2. Wpisujemy powierzchnię.
3. Wpisujemy maksymalną obsadę.
4. Wpisujemy dozwoloną  ilość dni pastwiskowych.
5. Wpisujemy zwierzęta, ich ilość oraz DJP.
6. Do białych pól wpisujemy ilość dni pastwiskowych w danym miesiącu.
Jeżeli zaplanujemy zbyt dużo, to pojawi się komunikat.
Wówczas należy zaplanować wypas na kolejnym pastwisku.
Powodzenia - to nie jest takie trudne ;-)
</t>
        </r>
        <r>
          <rPr>
            <b/>
            <sz val="8"/>
            <color indexed="12"/>
            <rFont val="Tahoma"/>
            <family val="2"/>
            <charset val="238"/>
          </rPr>
          <t xml:space="preserve">
</t>
        </r>
        <r>
          <rPr>
            <b/>
            <sz val="8"/>
            <color indexed="10"/>
            <rFont val="Tahoma"/>
            <family val="2"/>
            <charset val="238"/>
          </rPr>
          <t xml:space="preserve">W tabelach w miejscu gdzie wpisujemy ilość dni pastwiskowych są komórki </t>
        </r>
        <r>
          <rPr>
            <b/>
            <sz val="12"/>
            <color indexed="10"/>
            <rFont val="Tahoma"/>
            <family val="2"/>
            <charset val="238"/>
          </rPr>
          <t>żółte</t>
        </r>
        <r>
          <rPr>
            <b/>
            <sz val="10"/>
            <color indexed="10"/>
            <rFont val="Tahoma"/>
            <family val="2"/>
            <charset val="238"/>
          </rPr>
          <t>.</t>
        </r>
        <r>
          <rPr>
            <b/>
            <sz val="8"/>
            <color indexed="10"/>
            <rFont val="Tahoma"/>
            <family val="2"/>
            <charset val="238"/>
          </rPr>
          <t xml:space="preserve"> 
W zasadzie nie powinniśmy tam nic wpisywać.
Jednak gdy jakieś zwierzę (zwierzęta) mają przebywać na pastwisku krócej (lub dłużej) niż całe stado, wówczas można tym zwierzętom wpisać inną ilość dni pastwiskowych.</t>
        </r>
      </text>
    </comment>
    <comment ref="L1" authorId="0">
      <text>
        <r>
          <rPr>
            <b/>
            <sz val="8"/>
            <color indexed="81"/>
            <rFont val="Tahoma"/>
            <family val="2"/>
            <charset val="238"/>
          </rPr>
          <t>Tylko dla gospodarstw prowadzących produkcję zwierzęcą.</t>
        </r>
      </text>
    </comment>
    <comment ref="B4"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4"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H4" authorId="0">
      <text>
        <r>
          <rPr>
            <sz val="8"/>
            <color indexed="81"/>
            <rFont val="Tahoma"/>
            <family val="2"/>
            <charset val="238"/>
          </rPr>
          <t xml:space="preserve">
Dla pakietu 4 i 5 podpowiedź po prawej stronie arkusza.</t>
        </r>
        <r>
          <rPr>
            <b/>
            <sz val="8"/>
            <color indexed="81"/>
            <rFont val="Tahoma"/>
            <family val="2"/>
            <charset val="238"/>
          </rPr>
          <t xml:space="preserve">
</t>
        </r>
      </text>
    </comment>
    <comment ref="J4" authorId="0">
      <text>
        <r>
          <rPr>
            <b/>
            <sz val="8"/>
            <color indexed="81"/>
            <rFont val="Tahoma"/>
            <family val="2"/>
            <charset val="238"/>
          </rPr>
          <t>Przy użytkowaniu kośno-pastwiskowym zmniejszyć dozwoloną maksymalną obsadę do 30% wartości obowiązującej dla użytkowania wyłącznie pastwiskowego.</t>
        </r>
      </text>
    </comment>
    <comment ref="E6" authorId="1">
      <text>
        <r>
          <rPr>
            <b/>
            <sz val="8"/>
            <color indexed="81"/>
            <rFont val="Tahoma"/>
            <family val="2"/>
            <charset val="238"/>
          </rPr>
          <t xml:space="preserve">
Podpowiedź po prawej stronie tabeli</t>
        </r>
      </text>
    </comment>
    <comment ref="AC10"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C1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 ref="E17" authorId="1">
      <text>
        <r>
          <rPr>
            <b/>
            <sz val="8"/>
            <color indexed="81"/>
            <rFont val="Tahoma"/>
            <family val="2"/>
            <charset val="238"/>
          </rPr>
          <t xml:space="preserve">
Podpowiedź po prawej stronie tabeli</t>
        </r>
      </text>
    </comment>
    <comment ref="AC24" authorId="2">
      <text>
        <r>
          <rPr>
            <b/>
            <sz val="8"/>
            <color indexed="81"/>
            <rFont val="Tahoma"/>
            <family val="2"/>
            <charset val="238"/>
          </rPr>
          <t>Tabela wypasu obejmuje tylko miesiące od kwietnia do listopada.
Od całego roku - 36 dni odejmujemy 4 miesiące i wychodzi nam liczba 244 dni. (łącznie z niedzielami i świętami)</t>
        </r>
        <r>
          <rPr>
            <sz val="8"/>
            <color indexed="81"/>
            <rFont val="Tahoma"/>
            <family val="2"/>
            <charset val="238"/>
          </rPr>
          <t xml:space="preserve">
</t>
        </r>
      </text>
    </comment>
    <comment ref="E28" authorId="1">
      <text>
        <r>
          <rPr>
            <b/>
            <sz val="8"/>
            <color indexed="81"/>
            <rFont val="Tahoma"/>
            <family val="2"/>
            <charset val="238"/>
          </rPr>
          <t xml:space="preserve">
Podpowiedź po prawej stronie tabeli</t>
        </r>
      </text>
    </comment>
    <comment ref="E39" authorId="1">
      <text>
        <r>
          <rPr>
            <b/>
            <sz val="8"/>
            <color indexed="81"/>
            <rFont val="Tahoma"/>
            <family val="2"/>
            <charset val="238"/>
          </rPr>
          <t xml:space="preserve">
Podpowiedź po prawej stronie tabeli</t>
        </r>
      </text>
    </comment>
    <comment ref="E50" authorId="1">
      <text>
        <r>
          <rPr>
            <b/>
            <sz val="8"/>
            <color indexed="81"/>
            <rFont val="Tahoma"/>
            <family val="2"/>
            <charset val="238"/>
          </rPr>
          <t xml:space="preserve">
Podpowiedź po prawej stronie tabeli</t>
        </r>
      </text>
    </comment>
    <comment ref="E59"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E70" authorId="1">
      <text>
        <r>
          <rPr>
            <b/>
            <sz val="8"/>
            <color indexed="81"/>
            <rFont val="Tahoma"/>
            <family val="2"/>
            <charset val="238"/>
          </rPr>
          <t xml:space="preserve">
Podpowiedź po prawej stronie tabeli</t>
        </r>
      </text>
    </comment>
    <comment ref="E81" authorId="1">
      <text>
        <r>
          <rPr>
            <b/>
            <sz val="8"/>
            <color indexed="81"/>
            <rFont val="Tahoma"/>
            <family val="2"/>
            <charset val="238"/>
          </rPr>
          <t xml:space="preserve">
Podpowiedź po prawej stronie tabeli</t>
        </r>
      </text>
    </comment>
    <comment ref="E92" authorId="1">
      <text>
        <r>
          <rPr>
            <b/>
            <sz val="8"/>
            <color indexed="81"/>
            <rFont val="Tahoma"/>
            <family val="2"/>
            <charset val="238"/>
          </rPr>
          <t xml:space="preserve">
Podpowiedź po prawej stronie tabeli</t>
        </r>
      </text>
    </comment>
    <comment ref="E103" authorId="1">
      <text>
        <r>
          <rPr>
            <b/>
            <sz val="8"/>
            <color indexed="81"/>
            <rFont val="Tahoma"/>
            <family val="2"/>
            <charset val="238"/>
          </rPr>
          <t xml:space="preserve">
Podpowiedź po prawej stronie tabeli</t>
        </r>
      </text>
    </comment>
    <comment ref="E114" authorId="1">
      <text>
        <r>
          <rPr>
            <b/>
            <sz val="8"/>
            <color indexed="81"/>
            <rFont val="Tahoma"/>
            <family val="2"/>
            <charset val="238"/>
          </rPr>
          <t xml:space="preserve">
Podpowiedź po prawej stronie tabeli</t>
        </r>
      </text>
    </comment>
    <comment ref="E123" authorId="2">
      <text>
        <r>
          <rPr>
            <b/>
            <sz val="8"/>
            <color indexed="81"/>
            <rFont val="Tahoma"/>
            <family val="2"/>
            <charset val="238"/>
          </rPr>
          <t xml:space="preserve">To jest sprawdzanie - czy nie wpisaliśmy więcej dni, niż jest w danym miesiącu.
</t>
        </r>
        <r>
          <rPr>
            <b/>
            <sz val="10"/>
            <color indexed="81"/>
            <rFont val="Tahoma"/>
            <family val="2"/>
            <charset val="238"/>
          </rPr>
          <t xml:space="preserve">
</t>
        </r>
        <r>
          <rPr>
            <b/>
            <sz val="10"/>
            <color indexed="10"/>
            <rFont val="Tahoma"/>
            <family val="2"/>
            <charset val="238"/>
          </rPr>
          <t xml:space="preserve">Jednak gdy wpiszemy w tym arkuszu kilka stad 
</t>
        </r>
        <r>
          <rPr>
            <sz val="9"/>
            <color indexed="10"/>
            <rFont val="Tahoma"/>
            <family val="2"/>
            <charset val="238"/>
          </rPr>
          <t>(powinno się wpisać jedno stado)</t>
        </r>
        <r>
          <rPr>
            <b/>
            <sz val="10"/>
            <color indexed="10"/>
            <rFont val="Tahoma"/>
            <family val="2"/>
            <charset val="238"/>
          </rPr>
          <t xml:space="preserve">
wówczas ten wiersz należy ukryć.
</t>
        </r>
        <r>
          <rPr>
            <b/>
            <sz val="10"/>
            <color indexed="12"/>
            <rFont val="Tahoma"/>
            <family val="2"/>
            <charset val="238"/>
          </rPr>
          <t>Ukryć samodzielnie - FILTR tego wiersza nie ukryje.</t>
        </r>
      </text>
    </comment>
    <comment ref="C135" authorId="0">
      <text>
        <r>
          <rPr>
            <b/>
            <sz val="8"/>
            <color indexed="81"/>
            <rFont val="Tahoma"/>
            <family val="2"/>
            <charset val="238"/>
          </rPr>
          <t xml:space="preserve">Po wypełnieniu tabel ukryj te tabele, które są niewypełnione przy pomocy
</t>
        </r>
        <r>
          <rPr>
            <b/>
            <sz val="14"/>
            <color indexed="81"/>
            <rFont val="Tahoma"/>
            <family val="2"/>
            <charset val="238"/>
          </rPr>
          <t>FILTRA.</t>
        </r>
      </text>
    </comment>
  </commentList>
</comments>
</file>

<file path=xl/comments25.xml><?xml version="1.0" encoding="utf-8"?>
<comments xmlns="http://schemas.openxmlformats.org/spreadsheetml/2006/main">
  <authors>
    <author>Kiedrowski Bogusław</author>
  </authors>
  <commentList>
    <comment ref="D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65"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6.xml><?xml version="1.0" encoding="utf-8"?>
<comments xmlns="http://schemas.openxmlformats.org/spreadsheetml/2006/main">
  <authors>
    <author>Kiedrowski Bogusław</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122" authorId="0">
      <text>
        <r>
          <rPr>
            <b/>
            <sz val="8"/>
            <color indexed="81"/>
            <rFont val="Tahoma"/>
            <family val="2"/>
            <charset val="238"/>
          </rPr>
          <t xml:space="preserve">
</t>
        </r>
        <r>
          <rPr>
            <b/>
            <sz val="8"/>
            <color indexed="10"/>
            <rFont val="Tahoma"/>
            <family val="2"/>
            <charset val="238"/>
          </rPr>
          <t xml:space="preserve">Ukryj  puste wiersze w tabeli.
</t>
        </r>
        <r>
          <rPr>
            <sz val="8"/>
            <color indexed="57"/>
            <rFont val="Tahoma"/>
            <family val="2"/>
            <charset val="238"/>
          </rPr>
          <t>[ By zaoszczędzić papier ;-) ]</t>
        </r>
      </text>
    </comment>
  </commentList>
</comments>
</file>

<file path=xl/comments27.xml><?xml version="1.0" encoding="utf-8"?>
<comments xmlns="http://schemas.openxmlformats.org/spreadsheetml/2006/main">
  <authors>
    <author>Kiedrowski Bogusław</author>
  </authors>
  <commentList>
    <comment ref="E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A46" authorId="0">
      <text>
        <r>
          <rPr>
            <b/>
            <sz val="8"/>
            <color indexed="81"/>
            <rFont val="Tahoma"/>
            <family val="2"/>
            <charset val="238"/>
          </rPr>
          <t xml:space="preserve">
</t>
        </r>
        <r>
          <rPr>
            <b/>
            <sz val="8"/>
            <color indexed="10"/>
            <rFont val="Tahoma"/>
            <family val="2"/>
            <charset val="238"/>
          </rPr>
          <t xml:space="preserve">Ukryj wiersze puste.
</t>
        </r>
        <r>
          <rPr>
            <sz val="8"/>
            <color indexed="57"/>
            <rFont val="Tahoma"/>
            <family val="2"/>
            <charset val="238"/>
          </rPr>
          <t>(by nie marnować papieru ;-)</t>
        </r>
      </text>
    </comment>
  </commentList>
</comments>
</file>

<file path=xl/comments28.xml><?xml version="1.0" encoding="utf-8"?>
<comments xmlns="http://schemas.openxmlformats.org/spreadsheetml/2006/main">
  <authors>
    <author>Kiedrowski Bogusław</author>
    <author>Rafal</author>
    <author>LENOVO USER</author>
  </authors>
  <commentList>
    <comment ref="F5"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D44" authorId="1">
      <text>
        <r>
          <rPr>
            <b/>
            <sz val="8"/>
            <color indexed="12"/>
            <rFont val="Tahoma"/>
            <family val="2"/>
            <charset val="238"/>
          </rPr>
          <t>1. Wybierz gatunek drzewa z listy.
2. Wybierz odmianę z listy.
3. Wpisz ilość drzew.</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text>
    </comment>
    <comment ref="J45" authorId="0">
      <text>
        <r>
          <rPr>
            <b/>
            <sz val="9"/>
            <color indexed="12"/>
            <rFont val="Tahoma"/>
            <family val="2"/>
            <charset val="238"/>
          </rPr>
          <t xml:space="preserve">Ilość drzew
w przeliczeniu
na 1 ha
powinna być
</t>
        </r>
        <r>
          <rPr>
            <b/>
            <u/>
            <sz val="9"/>
            <color indexed="12"/>
            <rFont val="Tahoma"/>
            <family val="2"/>
            <charset val="238"/>
          </rPr>
          <t>nie mniejsza
niż 90 sztuk</t>
        </r>
        <r>
          <rPr>
            <b/>
            <sz val="9"/>
            <color indexed="12"/>
            <rFont val="Tahoma"/>
            <family val="2"/>
            <charset val="238"/>
          </rPr>
          <t>.</t>
        </r>
      </text>
    </comment>
    <comment ref="B4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B4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t>
        </r>
      </text>
    </comment>
    <comment ref="C47" authorId="1">
      <text>
        <r>
          <rPr>
            <b/>
            <sz val="10"/>
            <color indexed="12"/>
            <rFont val="Tahoma"/>
            <family val="2"/>
            <charset val="238"/>
          </rPr>
          <t>Wybierz gatunek drzewa z listy.</t>
        </r>
        <r>
          <rPr>
            <b/>
            <sz val="8"/>
            <color indexed="12"/>
            <rFont val="Tahoma"/>
            <family val="2"/>
            <charset val="238"/>
          </rPr>
          <t xml:space="preserve">
</t>
        </r>
        <r>
          <rPr>
            <b/>
            <sz val="8"/>
            <color indexed="81"/>
            <rFont val="Tahoma"/>
            <family val="2"/>
            <charset val="238"/>
          </rPr>
          <t xml:space="preserve">
</t>
        </r>
        <r>
          <rPr>
            <b/>
            <sz val="8"/>
            <color indexed="10"/>
            <rFont val="Tahoma"/>
            <family val="2"/>
            <charset val="238"/>
          </rPr>
          <t>Następną odmianę wpisz w kolejnym wierszu.</t>
        </r>
        <r>
          <rPr>
            <b/>
            <sz val="8"/>
            <color indexed="81"/>
            <rFont val="Tahoma"/>
            <family val="2"/>
            <charset val="238"/>
          </rPr>
          <t xml:space="preserve">
UWAGA! Puste pola należy ukryć do wydruku
</t>
        </r>
        <r>
          <rPr>
            <b/>
            <sz val="8"/>
            <color indexed="57"/>
            <rFont val="Tahoma"/>
            <family val="2"/>
            <charset val="238"/>
          </rPr>
          <t xml:space="preserve"> (by nie marnować papieru ;-) )</t>
        </r>
        <r>
          <rPr>
            <b/>
            <sz val="8"/>
            <color indexed="81"/>
            <rFont val="Tahoma"/>
            <family val="2"/>
            <charset val="238"/>
          </rPr>
          <t xml:space="preserve">. </t>
        </r>
      </text>
    </comment>
    <comment ref="F47" authorId="0">
      <text>
        <r>
          <rPr>
            <b/>
            <sz val="8"/>
            <color indexed="81"/>
            <rFont val="Tahoma"/>
            <family val="2"/>
            <charset val="238"/>
          </rPr>
          <t>Najpierw wpisz gatunek drzew.</t>
        </r>
      </text>
    </comment>
    <comment ref="I47" authorId="2">
      <text>
        <r>
          <rPr>
            <b/>
            <sz val="8"/>
            <color indexed="81"/>
            <rFont val="Tahoma"/>
            <family val="2"/>
            <charset val="238"/>
          </rPr>
          <t>W tej kolumnie można zaplanować uzupełnienia obsady drzew.
Wpisujemy tylko ilość drzew.
Rok nasadzenia i uwagi wpisujemy w kolumnie po prawej.</t>
        </r>
      </text>
    </comment>
    <comment ref="B65" authorId="0">
      <text>
        <r>
          <rPr>
            <b/>
            <sz val="8"/>
            <color indexed="81"/>
            <rFont val="Tahoma"/>
            <family val="2"/>
            <charset val="238"/>
          </rPr>
          <t>Tu są ukryte wiersze. Możesz je odkryć i wypełnić.
Puste wiersze ukryj!</t>
        </r>
      </text>
    </comment>
  </commentList>
</comments>
</file>

<file path=xl/comments29.xml><?xml version="1.0" encoding="utf-8"?>
<comments xmlns="http://schemas.openxmlformats.org/spreadsheetml/2006/main">
  <authors>
    <author>Rafal</author>
    <author>Kiedrowski Bogusław</author>
  </authors>
  <commentList>
    <comment ref="F55"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3" authorId="1">
      <text>
        <r>
          <rPr>
            <sz val="11"/>
            <color indexed="12"/>
            <rFont val="Tahoma"/>
            <family val="2"/>
            <charset val="238"/>
          </rPr>
          <t xml:space="preserve">
Wpisz liczbę krów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xml><?xml version="1.0" encoding="utf-8"?>
<comments xmlns="http://schemas.openxmlformats.org/spreadsheetml/2006/main">
  <authors>
    <author>LENOVO USER</author>
  </authors>
  <commentList>
    <comment ref="C2" authorId="0">
      <text>
        <r>
          <rPr>
            <b/>
            <sz val="8"/>
            <color indexed="81"/>
            <rFont val="Tahoma"/>
            <family val="2"/>
            <charset val="238"/>
          </rPr>
          <t xml:space="preserve">
</t>
        </r>
        <r>
          <rPr>
            <b/>
            <sz val="8"/>
            <color indexed="18"/>
            <rFont val="Tahoma"/>
            <family val="2"/>
            <charset val="238"/>
          </rPr>
          <t xml:space="preserve">Jest to tabela pomocnicza.
Wykaz roślin w pakiecie 1 w gospodarstwie uczestniczącym w programie rolnośrodowiskowym.
Czyli tylko do tych roślin przysługuje płatność rolnośrodowiskowa w pakiecie 1.
</t>
        </r>
      </text>
    </comment>
  </commentList>
</comments>
</file>

<file path=xl/comments30.xml><?xml version="1.0" encoding="utf-8"?>
<comments xmlns="http://schemas.openxmlformats.org/spreadsheetml/2006/main">
  <authors>
    <author>Rafal</author>
    <author>Kiedrowski Bogusław</author>
  </authors>
  <commentList>
    <comment ref="F54"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2" authorId="1">
      <text>
        <r>
          <rPr>
            <sz val="11"/>
            <color indexed="12"/>
            <rFont val="Tahoma"/>
            <family val="2"/>
            <charset val="238"/>
          </rPr>
          <t xml:space="preserve">
Wpisz liczbę klaczy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1.xml><?xml version="1.0" encoding="utf-8"?>
<comments xmlns="http://schemas.openxmlformats.org/spreadsheetml/2006/main">
  <authors>
    <author>Rafal</author>
    <author>Kiedrowski Bogusław</author>
  </authors>
  <commentList>
    <comment ref="F56" authorId="0">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4" authorId="1">
      <text>
        <r>
          <rPr>
            <sz val="11"/>
            <color indexed="12"/>
            <rFont val="Tahoma"/>
            <family val="2"/>
            <charset val="238"/>
          </rPr>
          <t xml:space="preserve">
Wpisz liczbę matek owczych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2.xml><?xml version="1.0" encoding="utf-8"?>
<comments xmlns="http://schemas.openxmlformats.org/spreadsheetml/2006/main">
  <authors>
    <author>Kiedrowski Bogusław</author>
    <author>Rafal</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F53" authorId="1">
      <text>
        <r>
          <rPr>
            <b/>
            <sz val="8"/>
            <color indexed="81"/>
            <rFont val="Tahoma"/>
            <family val="2"/>
            <charset val="238"/>
          </rPr>
          <t xml:space="preserve">Data w formacie: </t>
        </r>
        <r>
          <rPr>
            <b/>
            <sz val="8"/>
            <color indexed="12"/>
            <rFont val="Tahoma"/>
            <family val="2"/>
            <charset val="238"/>
          </rPr>
          <t>rok-miesiąc-dzień</t>
        </r>
        <r>
          <rPr>
            <b/>
            <sz val="8"/>
            <color indexed="81"/>
            <rFont val="Tahoma"/>
            <family val="2"/>
            <charset val="238"/>
          </rPr>
          <t xml:space="preserve"> np.    2008-01-01</t>
        </r>
      </text>
    </comment>
    <comment ref="F61" authorId="0">
      <text>
        <r>
          <rPr>
            <sz val="11"/>
            <color indexed="12"/>
            <rFont val="Tahoma"/>
            <family val="2"/>
            <charset val="238"/>
          </rPr>
          <t xml:space="preserve">
Wpisz liczbę macior
</t>
        </r>
        <r>
          <rPr>
            <sz val="8"/>
            <color indexed="12"/>
            <rFont val="Tahoma"/>
            <family val="2"/>
            <charset val="238"/>
          </rPr>
          <t xml:space="preserve">(w górnej części tabeli) </t>
        </r>
        <r>
          <rPr>
            <sz val="11"/>
            <color indexed="12"/>
            <rFont val="Tahoma"/>
            <family val="2"/>
            <charset val="238"/>
          </rPr>
          <t xml:space="preserve">                      - tu wpiszą się te same ilości samic.</t>
        </r>
      </text>
    </comment>
  </commentList>
</comments>
</file>

<file path=xl/comments33.xml><?xml version="1.0" encoding="utf-8"?>
<comments xmlns="http://schemas.openxmlformats.org/spreadsheetml/2006/main">
  <authors>
    <author>Kiedrowski Bogusław</author>
  </authors>
  <commentList>
    <comment ref="E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4.xml><?xml version="1.0" encoding="utf-8"?>
<comments xmlns="http://schemas.openxmlformats.org/spreadsheetml/2006/main">
  <authors>
    <author>LENOVO USER</author>
    <author>Kiedrowski Bogusław</author>
    <author>Rafal</author>
  </authors>
  <commentList>
    <comment ref="I3" authorId="0">
      <text>
        <r>
          <rPr>
            <b/>
            <sz val="8"/>
            <color indexed="81"/>
            <rFont val="Tahoma"/>
            <family val="2"/>
            <charset val="238"/>
          </rPr>
          <t xml:space="preserve">
Wypełnianie tabeli na gruntach położonych w obszarze zagrożonym erozją wodną:
</t>
        </r>
        <r>
          <rPr>
            <sz val="8"/>
            <color indexed="81"/>
            <rFont val="Tahoma"/>
            <family val="2"/>
            <charset val="238"/>
          </rPr>
          <t>1. Zaznacz wszystkie działki z gruntami erozyjnymi.
2. Wypełnij tabelę.
3. Kody pakietów 8.1.1, 8.2.1 i 8.2.1 na działkach erozyjnych będą wyświetlać się na czerwono na żółtym tle.
4. Kody pakietów 8.1.2, 8.2.2 i 8.2.2 na działkach zwykłych będą wyświetlać się na czerwono.
    Jeżeli tak będzie należy wstawić właściwe kody.
5. Okrywa zielona bez pakietów (na gruntach erozyjnych) jest liczona z komórek w których wpisuje się międzyplony.
    (pod plonem głównym)
6. Przekroczenie dozwolonych limitów procentowych wyświetli sie na czerwono.
    Stosowanie sie do tych zasad powinno ułatwić nam pracę.</t>
        </r>
      </text>
    </comment>
    <comment ref="A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7" authorId="1">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E7" authorId="2">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F7" authorId="0">
      <text>
        <r>
          <rPr>
            <b/>
            <sz val="8"/>
            <color indexed="12"/>
            <rFont val="Tahoma"/>
            <family val="2"/>
            <charset val="238"/>
          </rPr>
          <t>Wpisz tylko wtedy, gdy dana działka gruntu ornego jest na obszarze zagrożonym erozją wodną.</t>
        </r>
        <r>
          <rPr>
            <b/>
            <sz val="8"/>
            <color indexed="81"/>
            <rFont val="Tahoma"/>
            <family val="2"/>
            <charset val="238"/>
          </rPr>
          <t xml:space="preserve">
Jeżeli jest to trwały użytek zielony, sad lub grunt niepołożony na obszarze erozyjnym </t>
        </r>
        <r>
          <rPr>
            <b/>
            <sz val="8"/>
            <color indexed="10"/>
            <rFont val="Tahoma"/>
            <family val="2"/>
            <charset val="238"/>
          </rPr>
          <t>NIC NIE WPISUJ!</t>
        </r>
      </text>
    </comment>
    <comment ref="G8" authorId="1">
      <text>
        <r>
          <rPr>
            <b/>
            <sz val="8"/>
            <color indexed="48"/>
            <rFont val="Tahoma"/>
            <family val="2"/>
            <charset val="238"/>
          </rPr>
          <t xml:space="preserve">Roślina w plonie głównym pojawi się sama jeżeli wypełniono tab. Og3a.
</t>
        </r>
        <r>
          <rPr>
            <sz val="8"/>
            <color indexed="81"/>
            <rFont val="Tahoma"/>
            <family val="2"/>
            <charset val="238"/>
          </rPr>
          <t>Wystarczy pod spodem wpisać międzyplon, a z boku kod pakietu.</t>
        </r>
        <r>
          <rPr>
            <sz val="8"/>
            <color indexed="48"/>
            <rFont val="Tahoma"/>
            <family val="2"/>
            <charset val="238"/>
          </rPr>
          <t xml:space="preserve">
</t>
        </r>
      </text>
    </comment>
    <comment ref="I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K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M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O8" authorId="1">
      <text>
        <r>
          <rPr>
            <b/>
            <sz val="8"/>
            <color indexed="48"/>
            <rFont val="Tahoma"/>
            <family val="2"/>
            <charset val="238"/>
          </rPr>
          <t>Wpisujemy:
- u góry roślinę w plonie głównym,
- u dołu międzyplon,
- po prawej kod pakietu.</t>
        </r>
        <r>
          <rPr>
            <sz val="8"/>
            <color indexed="48"/>
            <rFont val="Tahoma"/>
            <family val="2"/>
            <charset val="238"/>
          </rPr>
          <t xml:space="preserve">
</t>
        </r>
        <r>
          <rPr>
            <sz val="8"/>
            <color indexed="81"/>
            <rFont val="Tahoma"/>
            <family val="2"/>
            <charset val="238"/>
          </rPr>
          <t xml:space="preserve">
</t>
        </r>
        <r>
          <rPr>
            <u/>
            <sz val="8"/>
            <color indexed="81"/>
            <rFont val="Tahoma"/>
            <family val="2"/>
            <charset val="238"/>
          </rPr>
          <t>Na przykład:</t>
        </r>
        <r>
          <rPr>
            <sz val="8"/>
            <color indexed="81"/>
            <rFont val="Tahoma"/>
            <family val="2"/>
            <charset val="238"/>
          </rPr>
          <t xml:space="preserve">
W danym roku plonem głównym jest </t>
        </r>
        <r>
          <rPr>
            <b/>
            <sz val="8"/>
            <color indexed="17"/>
            <rFont val="Tahoma"/>
            <family val="2"/>
            <charset val="238"/>
          </rPr>
          <t>pszenica ozima</t>
        </r>
        <r>
          <rPr>
            <sz val="8"/>
            <color indexed="81"/>
            <rFont val="Tahoma"/>
            <family val="2"/>
            <charset val="238"/>
          </rPr>
          <t xml:space="preserve">
(wpis u góry)
a po niej siejemy </t>
        </r>
        <r>
          <rPr>
            <b/>
            <sz val="8"/>
            <color indexed="17"/>
            <rFont val="Tahoma"/>
            <family val="2"/>
            <charset val="238"/>
          </rPr>
          <t>gorczycę</t>
        </r>
        <r>
          <rPr>
            <sz val="8"/>
            <color indexed="17"/>
            <rFont val="Tahoma"/>
            <family val="2"/>
            <charset val="238"/>
          </rPr>
          <t xml:space="preserve"> </t>
        </r>
        <r>
          <rPr>
            <sz val="8"/>
            <color indexed="81"/>
            <rFont val="Tahoma"/>
            <family val="2"/>
            <charset val="238"/>
          </rPr>
          <t xml:space="preserve">jako międzyplon
(wpis u dołu).
natomiast po prawej kod:  </t>
        </r>
        <r>
          <rPr>
            <b/>
            <sz val="8"/>
            <color indexed="60"/>
            <rFont val="Tahoma"/>
            <family val="2"/>
            <charset val="238"/>
          </rPr>
          <t>8.3</t>
        </r>
        <r>
          <rPr>
            <sz val="8"/>
            <color indexed="81"/>
            <rFont val="Tahoma"/>
            <family val="2"/>
            <charset val="238"/>
          </rPr>
          <t xml:space="preserve">
</t>
        </r>
      </text>
    </comment>
    <comment ref="I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K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M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O9" authorId="1">
      <text>
        <r>
          <rPr>
            <sz val="8"/>
            <color indexed="81"/>
            <rFont val="Tahoma"/>
            <family val="2"/>
            <charset val="238"/>
          </rPr>
          <t xml:space="preserve">Jeżeli rolnik postanowi podzielić działkę (np. działka ma 2 ha lecz zostanie podzielona), to należy rozszeżyć wiersz i wpisać np.:
- kukurydza  1ha, - żyto 1ha, a w międzyplonach: - bez międzyplonów 1 ha, - gorczyca biała - 1 ha.
</t>
        </r>
        <r>
          <rPr>
            <sz val="8"/>
            <color indexed="12"/>
            <rFont val="Tahoma"/>
            <family val="2"/>
            <charset val="238"/>
          </rPr>
          <t>Ponadto należy pod spodem tabeli obliczyć powierzchnię samodzilenie i wpisać ją do właściwego wariantu.</t>
        </r>
      </text>
    </comment>
    <comment ref="B91" authorId="1">
      <text>
        <r>
          <rPr>
            <b/>
            <sz val="8"/>
            <color indexed="81"/>
            <rFont val="Tahoma"/>
            <family val="2"/>
            <charset val="238"/>
          </rPr>
          <t xml:space="preserve">Tu są ukryte wiersze. Możesz je odkryć i wypełnić.
Puste wiersze ukryj!
</t>
        </r>
        <r>
          <rPr>
            <b/>
            <sz val="8"/>
            <color indexed="12"/>
            <rFont val="Tahoma"/>
            <family val="2"/>
            <charset val="238"/>
          </rPr>
          <t>Jak to zrobić - zajrzyj do instrukcji.
Lub przeczytaj komentarz w komórce A6</t>
        </r>
      </text>
    </comment>
  </commentList>
</comments>
</file>

<file path=xl/comments35.xml><?xml version="1.0" encoding="utf-8"?>
<comments xmlns="http://schemas.openxmlformats.org/spreadsheetml/2006/main">
  <authors>
    <author>Kiedrowski Bogusław</author>
  </authors>
  <commentList>
    <comment ref="G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List>
</comments>
</file>

<file path=xl/comments36.xml><?xml version="1.0" encoding="utf-8"?>
<comments xmlns="http://schemas.openxmlformats.org/spreadsheetml/2006/main">
  <authors>
    <author>Kiedrowski Bogusław</author>
    <author>Rafal</author>
  </authors>
  <commentList>
    <comment ref="G2"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B27"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C29"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Wszystkie (Zaznacz wszystkie)</t>
        </r>
      </text>
    </comment>
    <comment ref="F29" authorId="1">
      <text>
        <r>
          <rPr>
            <b/>
            <sz val="9"/>
            <color indexed="81"/>
            <rFont val="Tahoma"/>
            <family val="2"/>
            <charset val="238"/>
          </rPr>
          <t xml:space="preserve">
</t>
        </r>
        <r>
          <rPr>
            <b/>
            <sz val="9"/>
            <color indexed="12"/>
            <rFont val="Tahoma"/>
            <family val="2"/>
            <charset val="238"/>
          </rPr>
          <t>Jeśli wypełniono tabelę ze strony:
 Og s3a, to tu dane wpiszą się same ;-)</t>
        </r>
      </text>
    </comment>
    <comment ref="I30" authorId="0">
      <text>
        <r>
          <rPr>
            <b/>
            <sz val="8"/>
            <color indexed="81"/>
            <rFont val="Tahoma"/>
            <family val="2"/>
            <charset val="238"/>
          </rPr>
          <t>Jak tekst się nie mieści to rozszerz wiersz.</t>
        </r>
      </text>
    </comment>
    <comment ref="B56" authorId="0">
      <text>
        <r>
          <rPr>
            <b/>
            <sz val="8"/>
            <color indexed="81"/>
            <rFont val="Tahoma"/>
            <family val="2"/>
            <charset val="238"/>
          </rPr>
          <t xml:space="preserve">Tu są ukryte wiersze. Możesz je odkryć i wypełnić.
Puste wiersze ukryj!
</t>
        </r>
        <r>
          <rPr>
            <b/>
            <i/>
            <sz val="8"/>
            <color indexed="12"/>
            <rFont val="Tahoma"/>
            <family val="2"/>
            <charset val="238"/>
          </rPr>
          <t>Możesz użyć filtra.</t>
        </r>
      </text>
    </comment>
  </commentList>
</comments>
</file>

<file path=xl/comments37.xml><?xml version="1.0" encoding="utf-8"?>
<comments xmlns="http://schemas.openxmlformats.org/spreadsheetml/2006/main">
  <authors>
    <author>Bogusław Kiedrowski</author>
    <author>Kiedrowski Bogusław</author>
    <author>Rafal</author>
  </authors>
  <commentList>
    <comment ref="I2" authorId="0">
      <text>
        <r>
          <rPr>
            <b/>
            <sz val="9"/>
            <color indexed="81"/>
            <rFont val="Tahoma"/>
            <family val="2"/>
            <charset val="238"/>
          </rPr>
          <t xml:space="preserve">
Tu często pojawią się ilości hektarów mniejsze niż limit który możemy wykorzystać.
Wynika to z zaokrągleń współczynników.
I chyba powinno tak pozostać. ;-)
</t>
        </r>
        <r>
          <rPr>
            <b/>
            <sz val="9"/>
            <color indexed="12"/>
            <rFont val="Tahoma"/>
            <family val="2"/>
            <charset val="238"/>
          </rPr>
          <t>Można jednak samodzielnie ponanosić korekty dokonując obliczeń ręcznie.</t>
        </r>
      </text>
    </comment>
    <comment ref="D3" authorId="0">
      <text>
        <r>
          <rPr>
            <b/>
            <sz val="9"/>
            <color indexed="12"/>
            <rFont val="Tahoma"/>
            <family val="2"/>
            <charset val="238"/>
          </rPr>
          <t>Wpisz ilość deklarowanych hektarów.</t>
        </r>
        <r>
          <rPr>
            <b/>
            <sz val="9"/>
            <color indexed="81"/>
            <rFont val="Tahoma"/>
            <family val="2"/>
            <charset val="238"/>
          </rPr>
          <t xml:space="preserve">
Aplikacja liczy ilość hektarów tylko do maksymalnego limitu.
Np. Jeżeli limit dla wariantu wynosi 30 ha to wpisywanie większej ilości hektarów nie poprawi wyliczeń.</t>
        </r>
      </text>
    </comment>
    <comment ref="B31" authorId="1">
      <text>
        <r>
          <rPr>
            <b/>
            <sz val="8"/>
            <color indexed="81"/>
            <rFont val="Tahoma"/>
            <family val="2"/>
            <charset val="238"/>
          </rPr>
          <t xml:space="preserve">
</t>
        </r>
        <r>
          <rPr>
            <b/>
            <sz val="8"/>
            <color indexed="12"/>
            <rFont val="Tahoma"/>
            <family val="2"/>
            <charset val="238"/>
          </rPr>
          <t>Płatność przysługuje tylko do 5,00 ha.</t>
        </r>
      </text>
    </comment>
    <comment ref="B41" authorId="1">
      <text>
        <r>
          <rPr>
            <b/>
            <sz val="8"/>
            <color indexed="81"/>
            <rFont val="Tahoma"/>
            <family val="2"/>
            <charset val="238"/>
          </rPr>
          <t xml:space="preserve">
</t>
        </r>
        <r>
          <rPr>
            <b/>
            <sz val="8"/>
            <color indexed="12"/>
            <rFont val="Tahoma"/>
            <family val="2"/>
            <charset val="238"/>
          </rPr>
          <t>Płatność przysługuje tylko do 5,00 ha.</t>
        </r>
      </text>
    </comment>
    <comment ref="B42" authorId="2">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B43" authorId="1">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B44" authorId="1">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I52" authorId="0">
      <text>
        <r>
          <rPr>
            <b/>
            <sz val="9"/>
            <color indexed="81"/>
            <rFont val="Tahoma"/>
            <family val="2"/>
            <charset val="238"/>
          </rPr>
          <t xml:space="preserve">
Tu często pojawią się ilości hektarów mniejsze niż limit który możemy wykorzystać.
Wynika to z zaokrągleń współczynników.
I chyba powinno tak pozostać. ;-)
</t>
        </r>
        <r>
          <rPr>
            <b/>
            <sz val="9"/>
            <color indexed="12"/>
            <rFont val="Tahoma"/>
            <family val="2"/>
            <charset val="238"/>
          </rPr>
          <t>Można jednak samodzielnie ponanosić korekty dokonując obliczeń ręcznie.</t>
        </r>
      </text>
    </comment>
  </commentList>
</comments>
</file>

<file path=xl/comments4.xml><?xml version="1.0" encoding="utf-8"?>
<comments xmlns="http://schemas.openxmlformats.org/spreadsheetml/2006/main">
  <authors>
    <author>Kiedrowski Bogusław</author>
    <author>LENOVO USER</author>
  </authors>
  <commentList>
    <comment ref="K8" authorId="0">
      <text>
        <r>
          <rPr>
            <b/>
            <sz val="8"/>
            <color indexed="12"/>
            <rFont val="Tahoma"/>
            <family val="2"/>
            <charset val="238"/>
          </rPr>
          <t xml:space="preserve">Tu wpisz rok rozpoczęcia działalności rolnośrodowiskowej - 2013.
Wopisz także rok 2013 jeżeli zobowiązania zostały przejęte.
W innych tabelach ten rok pokaże się automatycznie. ;-) </t>
        </r>
      </text>
    </comment>
    <comment ref="K9" authorId="0">
      <text>
        <r>
          <rPr>
            <sz val="8"/>
            <color indexed="81"/>
            <rFont val="Tahoma"/>
            <family val="2"/>
            <charset val="238"/>
          </rPr>
          <t xml:space="preserve">
Jeżeli dokonujesz zmiany w Planie w kolejnych latach, to wpisz tu rok w którym zmiana będzie dokonana.</t>
        </r>
      </text>
    </comment>
    <comment ref="L13" authorId="1">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 ref="L14" authorId="1">
      <text>
        <r>
          <rPr>
            <sz val="8"/>
            <color indexed="81"/>
            <rFont val="Tahoma"/>
            <family val="2"/>
            <charset val="238"/>
          </rPr>
          <t xml:space="preserve">W przypadku przejęcia gospodarstwa i zobowiązań przez następcę, wpisz w wierszach poniżej dane gospodarstwa od którego przejęto zobowiązania.
Tu wpisz rok początkowy przejętego zobowiązania i rok końcowy dłuższego zobowiązania.
W przypadku jeżeli rolnik ma swoje zobowiązanie rolnośrodowiskowe i przejmuje inne zobowiązanie to powstaje nowe zobowiązanie o dłuższym terminie realizacji (takim jakie ma zobowiązanie rolnośrodowiskowe o dłuższym terminie).
</t>
        </r>
        <r>
          <rPr>
            <sz val="8"/>
            <color indexed="12"/>
            <rFont val="Tahoma"/>
            <family val="2"/>
            <charset val="238"/>
          </rPr>
          <t xml:space="preserve">Plan rolnośrodowiskowy obejmował będzie okres krótszy niż 5 lat.
</t>
        </r>
        <r>
          <rPr>
            <sz val="8"/>
            <color indexed="10"/>
            <rFont val="Tahoma"/>
            <family val="2"/>
            <charset val="238"/>
          </rPr>
          <t>Zmniejsz okres realizacji planu - wówczas pojawią się obramowania.</t>
        </r>
      </text>
    </comment>
  </commentList>
</comments>
</file>

<file path=xl/comments5.xml><?xml version="1.0" encoding="utf-8"?>
<comments xmlns="http://schemas.openxmlformats.org/spreadsheetml/2006/main">
  <authors>
    <author>Kiedrowski Bogusław</author>
  </authors>
  <commentList>
    <comment ref="D1" authorId="0">
      <text>
        <r>
          <rPr>
            <sz val="9"/>
            <color indexed="12"/>
            <rFont val="Tahoma"/>
            <family val="2"/>
            <charset val="238"/>
          </rPr>
          <t xml:space="preserve">
W czasie opracowywania planu działalności rolnośrodowiskowej często występuje potrzeba podkreślenia niektórych zaleceń, które będą wymagane w gospodarstwie.
Można tego dokonać </t>
        </r>
        <r>
          <rPr>
            <sz val="12"/>
            <color indexed="12"/>
            <rFont val="Tahoma"/>
            <family val="2"/>
            <charset val="238"/>
          </rPr>
          <t>powiększając</t>
        </r>
        <r>
          <rPr>
            <sz val="9"/>
            <color indexed="12"/>
            <rFont val="Tahoma"/>
            <family val="2"/>
            <charset val="238"/>
          </rPr>
          <t xml:space="preserve"> czcionkę, </t>
        </r>
        <r>
          <rPr>
            <b/>
            <sz val="9"/>
            <color indexed="12"/>
            <rFont val="Tahoma"/>
            <family val="2"/>
            <charset val="238"/>
          </rPr>
          <t>pogrubiając</t>
        </r>
        <r>
          <rPr>
            <sz val="9"/>
            <color indexed="12"/>
            <rFont val="Tahoma"/>
            <family val="2"/>
            <charset val="238"/>
          </rPr>
          <t xml:space="preserve"> ją, </t>
        </r>
        <r>
          <rPr>
            <u/>
            <sz val="9"/>
            <color indexed="12"/>
            <rFont val="Tahoma"/>
            <family val="2"/>
            <charset val="238"/>
          </rPr>
          <t>podkreślając tekst</t>
        </r>
        <r>
          <rPr>
            <sz val="9"/>
            <color indexed="12"/>
            <rFont val="Tahoma"/>
            <family val="2"/>
            <charset val="238"/>
          </rPr>
          <t xml:space="preserve"> lub otaczając wybrany, ważny fragment ramką.
Można też rozszerzać wiersze.
Arkusze są zablokowane przed zmianą treści, natomiast dopuszczają wykonywanie wymienionych czynności.
Należy ukrywać tekst, który nie dotyczy naszego gospodarstwa.</t>
        </r>
      </text>
    </comment>
    <comment ref="C6"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F8" authorId="0">
      <text>
        <r>
          <rPr>
            <b/>
            <sz val="8"/>
            <color indexed="81"/>
            <rFont val="Tahoma"/>
            <family val="2"/>
            <charset val="238"/>
          </rPr>
          <t xml:space="preserve">Najpierw wybierz nazwę pakietu w kolumnie po lewej, później wybierz tutaj wariant.
</t>
        </r>
        <r>
          <rPr>
            <b/>
            <sz val="8"/>
            <color indexed="12"/>
            <rFont val="Tahoma"/>
            <family val="2"/>
            <charset val="238"/>
          </rPr>
          <t>Przy wprowadzaniu zmian do Planu Rolnośrodowiskowego może zaistnieć potrzeba wpisania innego wariantu
np. pak. 3.1.1, wówczas można wpisać potrzebny tekst samodzielnie.</t>
        </r>
      </text>
    </comment>
    <comment ref="C29" authorId="0">
      <text>
        <r>
          <rPr>
            <b/>
            <sz val="8"/>
            <color indexed="81"/>
            <rFont val="Tahoma"/>
            <family val="2"/>
            <charset val="238"/>
          </rPr>
          <t xml:space="preserve">
</t>
        </r>
        <r>
          <rPr>
            <b/>
            <sz val="8"/>
            <color indexed="10"/>
            <rFont val="Tahoma"/>
            <family val="2"/>
            <charset val="238"/>
          </rPr>
          <t xml:space="preserve">Ukryj wiersze puste.
</t>
        </r>
        <r>
          <rPr>
            <sz val="8"/>
            <color indexed="81"/>
            <rFont val="Tahoma"/>
            <family val="2"/>
            <charset val="238"/>
          </rPr>
          <t>Możesz to zrobić ręcznie lub</t>
        </r>
        <r>
          <rPr>
            <b/>
            <sz val="8"/>
            <color indexed="10"/>
            <rFont val="Tahoma"/>
            <family val="2"/>
            <charset val="238"/>
          </rPr>
          <t xml:space="preserve">
Możesz użyć filtra w komórce </t>
        </r>
        <r>
          <rPr>
            <b/>
            <sz val="10"/>
            <color indexed="81"/>
            <rFont val="Tahoma"/>
            <family val="2"/>
            <charset val="238"/>
          </rPr>
          <t>C8</t>
        </r>
        <r>
          <rPr>
            <b/>
            <sz val="8"/>
            <color indexed="10"/>
            <rFont val="Tahoma"/>
            <family val="2"/>
            <charset val="238"/>
          </rPr>
          <t xml:space="preserve"> 
do ukrycia pustych wierszy.</t>
        </r>
      </text>
    </comment>
  </commentList>
</comments>
</file>

<file path=xl/comments6.xml><?xml version="1.0" encoding="utf-8"?>
<comments xmlns="http://schemas.openxmlformats.org/spreadsheetml/2006/main">
  <authors>
    <author>Kiedrowski Bogusław</author>
    <author>Rafal</author>
    <author>Bogusław Kiedrowski</author>
  </authors>
  <commentList>
    <comment ref="B2"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1">
      <text>
        <r>
          <rPr>
            <sz val="8"/>
            <color indexed="12"/>
            <rFont val="Tahoma"/>
            <family val="2"/>
            <charset val="238"/>
          </rPr>
          <t>Wpisz, sprawdź i ukryj puste wiersze. Można to zrobić przy pomocy FILTRA.</t>
        </r>
        <r>
          <rPr>
            <b/>
            <sz val="8"/>
            <color indexed="12"/>
            <rFont val="Tahoma"/>
            <family val="2"/>
            <charset val="238"/>
          </rPr>
          <t xml:space="preserve">
Najlepiej aby kolejność wpisywania działek była taka sama również we wniosku o przyznanie płatności rolnośrodowiskowej.</t>
        </r>
      </text>
    </comment>
    <comment ref="G5" authorId="0">
      <text>
        <r>
          <rPr>
            <sz val="8"/>
            <color indexed="17"/>
            <rFont val="Tahoma"/>
            <family val="2"/>
            <charset val="238"/>
          </rPr>
          <t>TUZ</t>
        </r>
        <r>
          <rPr>
            <sz val="8"/>
            <color indexed="81"/>
            <rFont val="Tahoma"/>
            <family val="2"/>
            <charset val="238"/>
          </rPr>
          <t xml:space="preserve"> - trwały użytek zielony</t>
        </r>
        <r>
          <rPr>
            <sz val="8"/>
            <color indexed="81"/>
            <rFont val="Tahoma"/>
            <family val="2"/>
            <charset val="238"/>
          </rPr>
          <t xml:space="preserve">
</t>
        </r>
        <r>
          <rPr>
            <sz val="8"/>
            <color indexed="16"/>
            <rFont val="Tahoma"/>
            <family val="2"/>
            <charset val="238"/>
          </rPr>
          <t>GO</t>
        </r>
        <r>
          <rPr>
            <sz val="8"/>
            <color indexed="81"/>
            <rFont val="Tahoma"/>
            <family val="2"/>
            <charset val="238"/>
          </rPr>
          <t xml:space="preserve"> - grunt orny
</t>
        </r>
        <r>
          <rPr>
            <sz val="8"/>
            <color indexed="53"/>
            <rFont val="Tahoma"/>
            <family val="2"/>
            <charset val="238"/>
          </rPr>
          <t>Sad</t>
        </r>
        <r>
          <rPr>
            <sz val="8"/>
            <color indexed="81"/>
            <rFont val="Tahoma"/>
            <family val="2"/>
            <charset val="238"/>
          </rPr>
          <t xml:space="preserve"> - to sad ;-) 
</t>
        </r>
        <r>
          <rPr>
            <sz val="8"/>
            <color indexed="12"/>
            <rFont val="Tahoma"/>
            <family val="2"/>
            <charset val="238"/>
          </rPr>
          <t>UP</t>
        </r>
        <r>
          <rPr>
            <sz val="8"/>
            <color indexed="81"/>
            <rFont val="Tahoma"/>
            <family val="2"/>
            <charset val="238"/>
          </rPr>
          <t xml:space="preserve"> - użytek przyrodniczy</t>
        </r>
      </text>
    </comment>
    <comment ref="H5" authorId="0">
      <text>
        <r>
          <rPr>
            <b/>
            <sz val="8"/>
            <color indexed="81"/>
            <rFont val="Tahoma"/>
            <family val="2"/>
            <charset val="238"/>
          </rPr>
          <t xml:space="preserve">Jeżeli realizowane są pakiety </t>
        </r>
        <r>
          <rPr>
            <b/>
            <sz val="8"/>
            <color indexed="53"/>
            <rFont val="Tahoma"/>
            <family val="2"/>
            <charset val="238"/>
          </rPr>
          <t>1</t>
        </r>
        <r>
          <rPr>
            <b/>
            <sz val="8"/>
            <color indexed="81"/>
            <rFont val="Tahoma"/>
            <family val="2"/>
            <charset val="238"/>
          </rPr>
          <t xml:space="preserve"> lub</t>
        </r>
        <r>
          <rPr>
            <b/>
            <sz val="8"/>
            <color indexed="12"/>
            <rFont val="Tahoma"/>
            <family val="2"/>
            <charset val="238"/>
          </rPr>
          <t xml:space="preserve"> 2 </t>
        </r>
        <r>
          <rPr>
            <b/>
            <sz val="8"/>
            <color indexed="81"/>
            <rFont val="Tahoma"/>
            <family val="2"/>
            <charset val="238"/>
          </rPr>
          <t xml:space="preserve">albo </t>
        </r>
        <r>
          <rPr>
            <b/>
            <sz val="8"/>
            <color indexed="17"/>
            <rFont val="Tahoma"/>
            <family val="2"/>
            <charset val="238"/>
          </rPr>
          <t>8</t>
        </r>
        <r>
          <rPr>
            <b/>
            <sz val="8"/>
            <color indexed="81"/>
            <rFont val="Tahoma"/>
            <family val="2"/>
            <charset val="238"/>
          </rPr>
          <t xml:space="preserve">
</t>
        </r>
        <r>
          <rPr>
            <sz val="8"/>
            <color indexed="81"/>
            <rFont val="Tahoma"/>
            <family val="2"/>
            <charset val="238"/>
          </rPr>
          <t>(można łączyć pak. 1 z 8, ale pak. 2 musi być samodzielnie realizowany)</t>
        </r>
        <r>
          <rPr>
            <b/>
            <sz val="8"/>
            <color indexed="81"/>
            <rFont val="Tahoma"/>
            <family val="2"/>
            <charset val="238"/>
          </rPr>
          <t xml:space="preserve">
 to wpisanie tutaj zasiewów ułatwi później wypełnianie
tabel. ;-)
</t>
        </r>
        <r>
          <rPr>
            <b/>
            <sz val="8"/>
            <color indexed="10"/>
            <rFont val="Tahoma"/>
            <family val="2"/>
            <charset val="238"/>
          </rPr>
          <t xml:space="preserve">Kolumnę wypełniać koniecznie dla gospodarstw, które kontynuują realizację programu.
</t>
        </r>
        <r>
          <rPr>
            <b/>
            <sz val="8"/>
            <color indexed="12"/>
            <rFont val="Tahoma"/>
            <family val="2"/>
            <charset val="238"/>
          </rPr>
          <t>W pierwszym roku realizacji wpis nie jest konieczny dla pak 8.</t>
        </r>
      </text>
    </comment>
    <comment ref="C54" authorId="2">
      <text>
        <r>
          <rPr>
            <b/>
            <sz val="9"/>
            <color indexed="81"/>
            <rFont val="Tahoma"/>
            <family val="2"/>
            <charset val="238"/>
          </rPr>
          <t>Jeżeli trzeba odkryj wiersze, które są pod spodem.</t>
        </r>
      </text>
    </comment>
    <comment ref="F709" authorId="0">
      <text>
        <r>
          <rPr>
            <b/>
            <sz val="8"/>
            <color indexed="81"/>
            <rFont val="Tahoma"/>
            <family val="2"/>
            <charset val="238"/>
          </rPr>
          <t xml:space="preserve">
</t>
        </r>
        <r>
          <rPr>
            <b/>
            <sz val="8"/>
            <color indexed="17"/>
            <rFont val="Tahoma"/>
            <family val="2"/>
            <charset val="238"/>
          </rPr>
          <t>UP - użytek przyrodniczy</t>
        </r>
      </text>
    </comment>
  </commentList>
</comments>
</file>

<file path=xl/comments7.xml><?xml version="1.0" encoding="utf-8"?>
<comments xmlns="http://schemas.openxmlformats.org/spreadsheetml/2006/main">
  <authors>
    <author>Kiedrowski Bogusław</author>
    <author>Rafal</author>
  </authors>
  <commentList>
    <comment ref="B1"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t>
        </r>
        <r>
          <rPr>
            <sz val="9"/>
            <color indexed="81"/>
            <rFont val="Tahoma"/>
            <family val="2"/>
            <charset val="238"/>
          </rPr>
          <t xml:space="preserve">Odkrycie wierszy po kliknięciu </t>
        </r>
        <r>
          <rPr>
            <sz val="9"/>
            <color indexed="12"/>
            <rFont val="Tahoma"/>
            <family val="2"/>
            <charset val="238"/>
          </rPr>
          <t>Wszystkie (Zaznacz wszystkie)</t>
        </r>
        <r>
          <rPr>
            <b/>
            <sz val="9"/>
            <color indexed="12"/>
            <rFont val="Tahoma"/>
            <family val="2"/>
            <charset val="238"/>
          </rPr>
          <t xml:space="preserve">
</t>
        </r>
        <r>
          <rPr>
            <i/>
            <u/>
            <sz val="9"/>
            <color indexed="17"/>
            <rFont val="Tahoma"/>
            <family val="2"/>
            <charset val="238"/>
          </rPr>
          <t>Uwaga: Jeżeli filtr jest ustawiony na ukrywanie wierszy, nie będzie można ręcznie ich odkrywać.
Ukrywać tak. Odkrywać dopiero po nastawieniu Filtra na pozycję: Zaznacz wszystko.</t>
        </r>
      </text>
    </comment>
    <comment ref="C5" authorId="0">
      <text>
        <r>
          <rPr>
            <b/>
            <sz val="9"/>
            <color indexed="12"/>
            <rFont val="Tahoma"/>
            <family val="2"/>
            <charset val="238"/>
          </rPr>
          <t>Ukryj wiersze puste.</t>
        </r>
        <r>
          <rPr>
            <b/>
            <sz val="8"/>
            <color indexed="12"/>
            <rFont val="Tahoma"/>
            <family val="2"/>
            <charset val="238"/>
          </rPr>
          <t xml:space="preserve"> Możesz to zrobić ręcznie lub</t>
        </r>
        <r>
          <rPr>
            <b/>
            <sz val="9"/>
            <color indexed="81"/>
            <rFont val="Tahoma"/>
            <family val="2"/>
            <charset val="238"/>
          </rPr>
          <t xml:space="preserve">
Możesz użyć filtra - klikając w pozycję </t>
        </r>
        <r>
          <rPr>
            <b/>
            <sz val="9"/>
            <color indexed="12"/>
            <rFont val="Tahoma"/>
            <family val="2"/>
            <charset val="238"/>
          </rPr>
          <t>niepuste (puste)</t>
        </r>
        <r>
          <rPr>
            <b/>
            <sz val="9"/>
            <color indexed="81"/>
            <rFont val="Tahoma"/>
            <family val="2"/>
            <charset val="238"/>
          </rPr>
          <t xml:space="preserve"> ukryjesz wszystkie wiersze niewypełnione.</t>
        </r>
        <r>
          <rPr>
            <b/>
            <sz val="9"/>
            <color indexed="10"/>
            <rFont val="Tahoma"/>
            <family val="2"/>
            <charset val="238"/>
          </rPr>
          <t xml:space="preserve"> TYLKO ZRÓB TO PO WYPEŁNIENIU TABELI</t>
        </r>
        <r>
          <rPr>
            <b/>
            <sz val="9"/>
            <color indexed="81"/>
            <rFont val="Tahoma"/>
            <family val="2"/>
            <charset val="238"/>
          </rPr>
          <t xml:space="preserve"> ;-)
Odkrycie wierszy po kliknięciu </t>
        </r>
        <r>
          <rPr>
            <b/>
            <sz val="9"/>
            <color indexed="12"/>
            <rFont val="Tahoma"/>
            <family val="2"/>
            <charset val="238"/>
          </rPr>
          <t xml:space="preserve">Wszystkie (Zaznacz wszystkie)
FILTR znajduje sie w komórce </t>
        </r>
        <r>
          <rPr>
            <b/>
            <sz val="9"/>
            <color indexed="81"/>
            <rFont val="Tahoma"/>
            <family val="2"/>
            <charset val="238"/>
          </rPr>
          <t>B5</t>
        </r>
        <r>
          <rPr>
            <b/>
            <sz val="9"/>
            <color indexed="12"/>
            <rFont val="Tahoma"/>
            <family val="2"/>
            <charset val="238"/>
          </rPr>
          <t xml:space="preserve"> (po lewej stronie)</t>
        </r>
      </text>
    </comment>
    <comment ref="F5" authorId="1">
      <text>
        <r>
          <rPr>
            <b/>
            <sz val="8"/>
            <color indexed="10"/>
            <rFont val="Tahoma"/>
            <family val="2"/>
            <charset val="238"/>
          </rPr>
          <t>Ze względu na szczegółowe formatowanie</t>
        </r>
        <r>
          <rPr>
            <sz val="8"/>
            <color indexed="81"/>
            <rFont val="Tahoma"/>
            <family val="2"/>
            <charset val="238"/>
          </rPr>
          <t xml:space="preserve">
(wpisane są ograniczenia dla poszczególnych pakietów)
</t>
        </r>
        <r>
          <rPr>
            <b/>
            <sz val="8"/>
            <color indexed="10"/>
            <rFont val="Tahoma"/>
            <family val="2"/>
            <charset val="238"/>
          </rPr>
          <t xml:space="preserve"> proszę nie kopiować komórek!</t>
        </r>
        <r>
          <rPr>
            <sz val="8"/>
            <color indexed="81"/>
            <rFont val="Tahoma"/>
            <family val="2"/>
            <charset val="238"/>
          </rPr>
          <t xml:space="preserve">
Proszę o wpisywanie danych do każdej komórki oddzielnie.
</t>
        </r>
        <r>
          <rPr>
            <i/>
            <sz val="8"/>
            <color indexed="81"/>
            <rFont val="Tahoma"/>
            <family val="2"/>
            <charset val="238"/>
          </rPr>
          <t>W innych arkuszach kopiowanie może być wykonywane. ;-)</t>
        </r>
        <r>
          <rPr>
            <b/>
            <sz val="8"/>
            <color indexed="81"/>
            <rFont val="Tahoma"/>
            <family val="2"/>
            <charset val="238"/>
          </rPr>
          <t xml:space="preserve">
</t>
        </r>
        <r>
          <rPr>
            <b/>
            <sz val="8"/>
            <color indexed="12"/>
            <rFont val="Tahoma"/>
            <family val="2"/>
            <charset val="238"/>
          </rPr>
          <t xml:space="preserve">
Wypełnij, sprawdź dane i uzupełnij w następnych latach.</t>
        </r>
      </text>
    </comment>
    <comment ref="G5" authorId="0">
      <text>
        <r>
          <rPr>
            <b/>
            <sz val="8"/>
            <color indexed="12"/>
            <rFont val="Tahoma"/>
            <family val="2"/>
            <charset val="238"/>
          </rPr>
          <t xml:space="preserve">Degresywność oblicza się sama.
Jenak nie oblicza pakietu 3.1 oraz wariantu 4.1.
Nie było ich w 2014 roku.
Dokładne rozliczenie degresywności znajdziesz na ostatnim arkuszu.
</t>
        </r>
        <r>
          <rPr>
            <b/>
            <sz val="11"/>
            <color indexed="12"/>
            <rFont val="Tahoma"/>
            <family val="2"/>
            <charset val="238"/>
          </rPr>
          <t>W kolejnych latch degresywność można obliczyć na odzielnym pliku.</t>
        </r>
      </text>
    </comment>
    <comment ref="D30" authorId="0">
      <text>
        <r>
          <rPr>
            <b/>
            <sz val="8"/>
            <color indexed="81"/>
            <rFont val="Tahoma"/>
            <family val="2"/>
            <charset val="238"/>
          </rPr>
          <t xml:space="preserve">
</t>
        </r>
        <r>
          <rPr>
            <b/>
            <sz val="8"/>
            <color indexed="12"/>
            <rFont val="Tahoma"/>
            <family val="2"/>
            <charset val="238"/>
          </rPr>
          <t>Płatność przysługuje tylko do 5,00 ha.</t>
        </r>
      </text>
    </comment>
    <comment ref="D3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41" authorId="0">
      <text>
        <r>
          <rPr>
            <b/>
            <sz val="8"/>
            <color indexed="81"/>
            <rFont val="Tahoma"/>
            <family val="2"/>
            <charset val="238"/>
          </rPr>
          <t xml:space="preserve">
</t>
        </r>
        <r>
          <rPr>
            <b/>
            <sz val="8"/>
            <color indexed="12"/>
            <rFont val="Tahoma"/>
            <family val="2"/>
            <charset val="238"/>
          </rPr>
          <t>Płatność przysługuje tylko do 5,00 ha.</t>
        </r>
      </text>
    </comment>
    <comment ref="D4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4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4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46" authorId="0">
      <text>
        <r>
          <rPr>
            <b/>
            <sz val="8"/>
            <color indexed="81"/>
            <rFont val="Tahoma"/>
            <family val="2"/>
            <charset val="238"/>
          </rPr>
          <t xml:space="preserve">
</t>
        </r>
        <r>
          <rPr>
            <b/>
            <i/>
            <sz val="9"/>
            <color indexed="10"/>
            <rFont val="Tahoma"/>
            <family val="2"/>
            <charset val="238"/>
          </rPr>
          <t>Minimum 4 krowy!</t>
        </r>
      </text>
    </comment>
    <comment ref="D47" authorId="0">
      <text>
        <r>
          <rPr>
            <b/>
            <sz val="8"/>
            <color indexed="81"/>
            <rFont val="Tahoma"/>
            <family val="2"/>
            <charset val="238"/>
          </rPr>
          <t xml:space="preserve">
</t>
        </r>
        <r>
          <rPr>
            <b/>
            <i/>
            <sz val="9"/>
            <color indexed="21"/>
            <rFont val="Tahoma"/>
            <family val="2"/>
            <charset val="238"/>
          </rPr>
          <t>Minimum 2 klacze!</t>
        </r>
      </text>
    </comment>
    <comment ref="D4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4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6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6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90" authorId="0">
      <text>
        <r>
          <rPr>
            <b/>
            <sz val="8"/>
            <color indexed="81"/>
            <rFont val="Tahoma"/>
            <family val="2"/>
            <charset val="238"/>
          </rPr>
          <t xml:space="preserve">
</t>
        </r>
        <r>
          <rPr>
            <b/>
            <sz val="8"/>
            <color indexed="12"/>
            <rFont val="Tahoma"/>
            <family val="2"/>
            <charset val="238"/>
          </rPr>
          <t>Płatność przysługuje tylko do 5,00 ha.</t>
        </r>
      </text>
    </comment>
    <comment ref="D91"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D101" authorId="0">
      <text>
        <r>
          <rPr>
            <b/>
            <sz val="8"/>
            <color indexed="81"/>
            <rFont val="Tahoma"/>
            <family val="2"/>
            <charset val="238"/>
          </rPr>
          <t xml:space="preserve">
</t>
        </r>
        <r>
          <rPr>
            <b/>
            <sz val="8"/>
            <color indexed="12"/>
            <rFont val="Tahoma"/>
            <family val="2"/>
            <charset val="238"/>
          </rPr>
          <t>Płatność przysługuje tylko do 5,00 ha.</t>
        </r>
      </text>
    </comment>
    <comment ref="D102" authorId="1">
      <text>
        <r>
          <rPr>
            <b/>
            <sz val="8"/>
            <color indexed="17"/>
            <rFont val="Tahoma"/>
            <family val="2"/>
            <charset val="238"/>
          </rPr>
          <t>W przypadku upraw rolniczych łączna powierzchnia wynosi nie mniej niż 0,30ha.</t>
        </r>
        <r>
          <rPr>
            <b/>
            <sz val="8"/>
            <color indexed="81"/>
            <rFont val="Tahoma"/>
            <family val="2"/>
            <charset val="238"/>
          </rPr>
          <t xml:space="preserve">
</t>
        </r>
        <r>
          <rPr>
            <b/>
            <sz val="8"/>
            <color indexed="12"/>
            <rFont val="Tahoma"/>
            <family val="2"/>
            <charset val="238"/>
          </rPr>
          <t>W odniesieniu do upraw warzywnych nie mniej niż 0,15ha.</t>
        </r>
      </text>
    </comment>
    <comment ref="D103" authorId="0">
      <text>
        <r>
          <rPr>
            <sz val="8"/>
            <color indexed="81"/>
            <rFont val="Tahoma"/>
            <family val="2"/>
            <charset val="238"/>
          </rPr>
          <t xml:space="preserve">
</t>
        </r>
        <r>
          <rPr>
            <b/>
            <sz val="8"/>
            <color indexed="81"/>
            <rFont val="Tahoma"/>
            <family val="2"/>
            <charset val="238"/>
          </rPr>
          <t>Płatność dla wariantu 6.2. przysługuje:</t>
        </r>
        <r>
          <rPr>
            <sz val="8"/>
            <color indexed="81"/>
            <rFont val="Tahoma"/>
            <family val="2"/>
            <charset val="238"/>
          </rPr>
          <t xml:space="preserve">
- do powierzchni nie mniejszej  niż </t>
        </r>
        <r>
          <rPr>
            <b/>
            <sz val="8"/>
            <color indexed="17"/>
            <rFont val="Tahoma"/>
            <family val="2"/>
            <charset val="238"/>
          </rPr>
          <t>2,00 ha</t>
        </r>
        <r>
          <rPr>
            <sz val="8"/>
            <color indexed="81"/>
            <rFont val="Tahoma"/>
            <family val="2"/>
            <charset val="238"/>
          </rPr>
          <t xml:space="preserve"> w przypadku plantacji nasiennej  </t>
        </r>
        <r>
          <rPr>
            <b/>
            <sz val="8"/>
            <color indexed="17"/>
            <rFont val="Tahoma"/>
            <family val="2"/>
            <charset val="238"/>
          </rPr>
          <t>roślin zbożowych</t>
        </r>
        <r>
          <rPr>
            <sz val="8"/>
            <color indexed="81"/>
            <rFont val="Tahoma"/>
            <family val="2"/>
            <charset val="238"/>
          </rPr>
          <t xml:space="preserve">,
- do powierzchni nie mniejszej  niż </t>
        </r>
        <r>
          <rPr>
            <b/>
            <sz val="8"/>
            <color indexed="60"/>
            <rFont val="Tahoma"/>
            <family val="2"/>
            <charset val="238"/>
          </rPr>
          <t>1,00 ha</t>
        </r>
        <r>
          <rPr>
            <sz val="8"/>
            <color indexed="81"/>
            <rFont val="Tahoma"/>
            <family val="2"/>
            <charset val="238"/>
          </rPr>
          <t xml:space="preserve"> w  przypadku </t>
        </r>
        <r>
          <rPr>
            <b/>
            <sz val="8"/>
            <color indexed="60"/>
            <rFont val="Tahoma"/>
            <family val="2"/>
            <charset val="238"/>
          </rPr>
          <t>plantacji nasiennej ziemniaka</t>
        </r>
        <r>
          <rPr>
            <sz val="8"/>
            <color indexed="81"/>
            <rFont val="Tahoma"/>
            <family val="2"/>
            <charset val="238"/>
          </rPr>
          <t xml:space="preserve">,
- do powierzchni nie mniejszej niż </t>
        </r>
        <r>
          <rPr>
            <b/>
            <sz val="8"/>
            <color indexed="12"/>
            <rFont val="Tahoma"/>
            <family val="2"/>
            <charset val="238"/>
          </rPr>
          <t>0,50 ha</t>
        </r>
        <r>
          <rPr>
            <sz val="8"/>
            <color indexed="81"/>
            <rFont val="Tahoma"/>
            <family val="2"/>
            <charset val="238"/>
          </rPr>
          <t xml:space="preserve"> w przypadku  plantacji nasiennej </t>
        </r>
        <r>
          <rPr>
            <b/>
            <sz val="8"/>
            <color indexed="12"/>
            <rFont val="Tahoma"/>
            <family val="2"/>
            <charset val="238"/>
          </rPr>
          <t>pozostałych gatunków roślin rolniczych</t>
        </r>
        <r>
          <rPr>
            <sz val="8"/>
            <color indexed="81"/>
            <rFont val="Tahoma"/>
            <family val="2"/>
            <charset val="238"/>
          </rPr>
          <t xml:space="preserve">.
</t>
        </r>
      </text>
    </comment>
    <comment ref="D104" authorId="0">
      <text>
        <r>
          <rPr>
            <sz val="8"/>
            <color indexed="81"/>
            <rFont val="Tahoma"/>
            <family val="2"/>
            <charset val="238"/>
          </rPr>
          <t>Płatność przysługuje do w powierzchni</t>
        </r>
        <r>
          <rPr>
            <b/>
            <sz val="8"/>
            <color indexed="81"/>
            <rFont val="Tahoma"/>
            <family val="2"/>
            <charset val="238"/>
          </rPr>
          <t xml:space="preserve"> 
</t>
        </r>
        <r>
          <rPr>
            <b/>
            <sz val="8"/>
            <color indexed="10"/>
            <rFont val="Tahoma"/>
            <family val="2"/>
            <charset val="238"/>
          </rPr>
          <t>nie większej niż 0,30 ha.</t>
        </r>
      </text>
    </comment>
    <comment ref="D106" authorId="0">
      <text>
        <r>
          <rPr>
            <b/>
            <sz val="8"/>
            <color indexed="81"/>
            <rFont val="Tahoma"/>
            <family val="2"/>
            <charset val="238"/>
          </rPr>
          <t xml:space="preserve">
</t>
        </r>
        <r>
          <rPr>
            <b/>
            <i/>
            <sz val="9"/>
            <color indexed="10"/>
            <rFont val="Tahoma"/>
            <family val="2"/>
            <charset val="238"/>
          </rPr>
          <t>Minimum 4 krowy!</t>
        </r>
      </text>
    </comment>
    <comment ref="D107" authorId="0">
      <text>
        <r>
          <rPr>
            <b/>
            <sz val="8"/>
            <color indexed="81"/>
            <rFont val="Tahoma"/>
            <family val="2"/>
            <charset val="238"/>
          </rPr>
          <t xml:space="preserve">
</t>
        </r>
        <r>
          <rPr>
            <b/>
            <i/>
            <sz val="9"/>
            <color indexed="21"/>
            <rFont val="Tahoma"/>
            <family val="2"/>
            <charset val="238"/>
          </rPr>
          <t>Minimum 2 klacze!</t>
        </r>
      </text>
    </comment>
    <comment ref="D108" authorId="0">
      <text>
        <r>
          <rPr>
            <sz val="9"/>
            <color indexed="81"/>
            <rFont val="Tahoma"/>
            <family val="2"/>
            <charset val="238"/>
          </rPr>
          <t xml:space="preserve">
</t>
        </r>
        <r>
          <rPr>
            <b/>
            <i/>
            <sz val="9"/>
            <color indexed="14"/>
            <rFont val="Tahoma"/>
            <family val="2"/>
            <charset val="238"/>
          </rPr>
          <t>Minimum 5 matek owiec rasy olkuskiej, 
15 matek owiec rasy cakiel podhalański,
30 matek rasy merynos polski w starym typie
albo 10 matek owiec pozostałych ras.</t>
        </r>
      </text>
    </comment>
    <comment ref="D109" authorId="0">
      <text>
        <r>
          <rPr>
            <sz val="8"/>
            <color indexed="81"/>
            <rFont val="Tahoma"/>
            <family val="2"/>
            <charset val="238"/>
          </rPr>
          <t xml:space="preserve">
</t>
        </r>
        <r>
          <rPr>
            <b/>
            <sz val="8"/>
            <color indexed="81"/>
            <rFont val="Tahoma"/>
            <family val="2"/>
            <charset val="238"/>
          </rPr>
          <t xml:space="preserve">Stado świń musi mieć </t>
        </r>
        <r>
          <rPr>
            <b/>
            <sz val="8"/>
            <color indexed="12"/>
            <rFont val="Tahoma"/>
            <family val="2"/>
            <charset val="238"/>
          </rPr>
          <t>minimum</t>
        </r>
        <r>
          <rPr>
            <b/>
            <sz val="8"/>
            <color indexed="81"/>
            <rFont val="Tahoma"/>
            <family val="2"/>
            <charset val="238"/>
          </rPr>
          <t>:</t>
        </r>
        <r>
          <rPr>
            <sz val="8"/>
            <color indexed="81"/>
            <rFont val="Tahoma"/>
            <family val="2"/>
            <charset val="238"/>
          </rPr>
          <t xml:space="preserve">
- 10 loch rasy puławskiej,
- 8 loch rasy złotnickiej białej, a w przypadku stada objętego programem ochrony zasobów genetycznych przed dniem 1 stycznia 2006 r. – 6 loch tej rasy,
- 8 loch rasy złotnickiej pstrej, a w przypadku stada objętego programem ochrony zasobów genetycznych przed dniem 1 stycznia 2006 r. – 3 lochy tej rasy.
</t>
        </r>
        <r>
          <rPr>
            <b/>
            <sz val="8"/>
            <color indexed="10"/>
            <rFont val="Tahoma"/>
            <family val="2"/>
            <charset val="238"/>
          </rPr>
          <t>Maksymalna</t>
        </r>
        <r>
          <rPr>
            <b/>
            <sz val="8"/>
            <color indexed="81"/>
            <rFont val="Tahoma"/>
            <family val="2"/>
            <charset val="238"/>
          </rPr>
          <t xml:space="preserve"> ilość macior:</t>
        </r>
        <r>
          <rPr>
            <sz val="8"/>
            <color indexed="81"/>
            <rFont val="Tahoma"/>
            <family val="2"/>
            <charset val="238"/>
          </rPr>
          <t xml:space="preserve">
- 70 loch stada podstawowego rasy puławskiej,
- 100 loch rasy złotnickiej białej lub 100 loch rasy złotnickiej pstrej.
</t>
        </r>
      </text>
    </comment>
    <comment ref="C125"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25"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D127"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8"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29"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0"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31" authorId="0">
      <text>
        <r>
          <rPr>
            <sz val="8"/>
            <color indexed="81"/>
            <rFont val="Tahoma"/>
            <family val="2"/>
            <charset val="238"/>
          </rPr>
          <t xml:space="preserve">
</t>
        </r>
        <r>
          <rPr>
            <sz val="8"/>
            <color indexed="12"/>
            <rFont val="Tahoma"/>
            <family val="2"/>
            <charset val="238"/>
          </rPr>
          <t>Od trzeciego roku realizacji pakietu przysługują płatności takie, jak w okresie z certyfikatem, nawet jeżeli okres certyfikacji trwa dłużej.</t>
        </r>
        <r>
          <rPr>
            <sz val="8"/>
            <color indexed="81"/>
            <rFont val="Tahoma"/>
            <family val="2"/>
            <charset val="238"/>
          </rPr>
          <t xml:space="preserve">
W związku z tym tabela automatycznie umieszcza powierzchnie w pakietach z certyfikatem.
</t>
        </r>
        <r>
          <rPr>
            <sz val="8"/>
            <color indexed="60"/>
            <rFont val="Tahoma"/>
            <family val="2"/>
            <charset val="238"/>
          </rPr>
          <t>Jeżeli jednak gospodarstwo miało certyfikat wcześniej, to tutaj należy wpisać powierzchnie samodzielnie.</t>
        </r>
        <r>
          <rPr>
            <sz val="8"/>
            <color indexed="81"/>
            <rFont val="Tahoma"/>
            <family val="2"/>
            <charset val="238"/>
          </rPr>
          <t xml:space="preserve">
Uprawy sadownicze mają 3 letni okres dochodzenia do certyfikatu.</t>
        </r>
      </text>
    </comment>
    <comment ref="D147" authorId="1">
      <text>
        <r>
          <rPr>
            <b/>
            <sz val="8"/>
            <color indexed="81"/>
            <rFont val="Tahoma"/>
            <family val="2"/>
            <charset val="238"/>
          </rPr>
          <t xml:space="preserve">Koszty transakcyjne dotyczą
pakietu 4
lub 5.
</t>
        </r>
        <r>
          <rPr>
            <b/>
            <sz val="8"/>
            <color indexed="10"/>
            <rFont val="Tahoma"/>
            <family val="2"/>
            <charset val="238"/>
          </rPr>
          <t>Koszty transakcyjne występują w roku włączenia powierzchni do programu rolnośrodowiskowego.</t>
        </r>
      </text>
    </comment>
    <comment ref="C181"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181"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 ref="C237" authorId="1">
      <text>
        <r>
          <rPr>
            <b/>
            <sz val="8"/>
            <color indexed="81"/>
            <rFont val="Tahoma"/>
            <family val="2"/>
            <charset val="238"/>
          </rPr>
          <t xml:space="preserve">
UWAGA! Puste pola należy ukryć do wydruku. 
</t>
        </r>
        <r>
          <rPr>
            <b/>
            <sz val="8"/>
            <color indexed="17"/>
            <rFont val="Tahoma"/>
            <family val="2"/>
            <charset val="238"/>
          </rPr>
          <t xml:space="preserve">Oszczędność papieru ;-)
</t>
        </r>
        <r>
          <rPr>
            <b/>
            <sz val="8"/>
            <color indexed="81"/>
            <rFont val="Tahoma"/>
            <family val="2"/>
            <charset val="238"/>
          </rPr>
          <t xml:space="preserve">
</t>
        </r>
        <r>
          <rPr>
            <b/>
            <sz val="8"/>
            <color indexed="12"/>
            <rFont val="Tahoma"/>
            <family val="2"/>
            <charset val="238"/>
          </rPr>
          <t>Ponadto łatwiej będzie się zorientować jakie pakiety będą realizowane.</t>
        </r>
      </text>
    </comment>
    <comment ref="F237" authorId="0">
      <text>
        <r>
          <rPr>
            <b/>
            <sz val="8"/>
            <color indexed="12"/>
            <rFont val="Tahoma"/>
            <family val="2"/>
            <charset val="238"/>
          </rPr>
          <t>Tu  pokażą się wielkości z pierwszego roku realizacji pakietów.</t>
        </r>
        <r>
          <rPr>
            <sz val="8"/>
            <color indexed="81"/>
            <rFont val="Tahoma"/>
            <family val="2"/>
            <charset val="238"/>
          </rPr>
          <t xml:space="preserve">
Należy sprawdzić czy będą one odpowiadały rzeczywistym wielkościom realizowanych w następnych latach.
</t>
        </r>
        <r>
          <rPr>
            <b/>
            <sz val="8"/>
            <color indexed="12"/>
            <rFont val="Tahoma"/>
            <family val="2"/>
            <charset val="238"/>
          </rPr>
          <t xml:space="preserve">Jeśli nie, to należy wpisać właściwe wielkości realizowane w gospodarstwie. </t>
        </r>
      </text>
    </comment>
  </commentList>
</comments>
</file>

<file path=xl/comments8.xml><?xml version="1.0" encoding="utf-8"?>
<comments xmlns="http://schemas.openxmlformats.org/spreadsheetml/2006/main">
  <authors>
    <author>Kiedrowski Bogusław</author>
  </authors>
  <commentList>
    <comment ref="B5"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 ref="F18" authorId="0">
      <text>
        <r>
          <rPr>
            <b/>
            <sz val="8"/>
            <color indexed="81"/>
            <rFont val="Tahoma"/>
            <family val="2"/>
            <charset val="238"/>
          </rPr>
          <t xml:space="preserve">
</t>
        </r>
        <r>
          <rPr>
            <b/>
            <sz val="8"/>
            <color indexed="12"/>
            <rFont val="Tahoma"/>
            <family val="2"/>
            <charset val="238"/>
          </rPr>
          <t>Możesz rozszerzyć wiersz jeśli tekst się nie zmieści. ;-)</t>
        </r>
      </text>
    </comment>
  </commentList>
</comments>
</file>

<file path=xl/comments9.xml><?xml version="1.0" encoding="utf-8"?>
<comments xmlns="http://schemas.openxmlformats.org/spreadsheetml/2006/main">
  <authors>
    <author>Kiedrowski Bogusław</author>
  </authors>
  <commentList>
    <comment ref="F4"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6" authorId="0">
      <text>
        <r>
          <rPr>
            <b/>
            <sz val="8"/>
            <color indexed="81"/>
            <rFont val="Tahoma"/>
            <family val="2"/>
            <charset val="238"/>
          </rPr>
          <t xml:space="preserve">Wpisz województwo na pierwszej stronie.
Później wybierz z listy.
</t>
        </r>
        <r>
          <rPr>
            <b/>
            <sz val="8"/>
            <color indexed="12"/>
            <rFont val="Tahoma"/>
            <family val="2"/>
            <charset val="238"/>
          </rPr>
          <t>Jeśli utworzony zostanie nowy Park Krajobrazowy                                        i nie będzie go na liście, wówczas odblokuj arkusz                                     i wpisz nową nazwę.</t>
        </r>
        <r>
          <rPr>
            <b/>
            <sz val="8"/>
            <color indexed="81"/>
            <rFont val="Tahoma"/>
            <family val="2"/>
            <charset val="238"/>
          </rPr>
          <t xml:space="preserve">
Powiadom również mnie </t>
        </r>
        <r>
          <rPr>
            <b/>
            <u/>
            <sz val="8"/>
            <color indexed="81"/>
            <rFont val="Tahoma"/>
            <family val="2"/>
            <charset val="238"/>
          </rPr>
          <t>bogdan.kiedrowski@op.pl</t>
        </r>
      </text>
    </comment>
    <comment ref="F6" authorId="0">
      <text>
        <r>
          <rPr>
            <b/>
            <sz val="8"/>
            <color indexed="81"/>
            <rFont val="Tahoma"/>
            <family val="2"/>
            <charset val="238"/>
          </rPr>
          <t xml:space="preserve">Jeżeli nie występują wymienione obiekty na terenie gospodarstwa wybierz: 
</t>
        </r>
        <r>
          <rPr>
            <b/>
            <sz val="8"/>
            <color indexed="10"/>
            <rFont val="Tahoma"/>
            <family val="2"/>
            <charset val="238"/>
          </rPr>
          <t>Nie występuje.</t>
        </r>
      </text>
    </comment>
    <comment ref="D8" authorId="0">
      <text>
        <r>
          <rPr>
            <b/>
            <sz val="8"/>
            <color indexed="81"/>
            <rFont val="Tahoma"/>
            <family val="2"/>
            <charset val="238"/>
          </rPr>
          <t xml:space="preserve">Wpisz:
- kod,
- nazwę Obszaru Sieci NATURA 2000.
Jeśli nie wiesz jak się nazywa, to listę Obszarów Sieci NATURA 2000 znajdziesz pod adresem:
</t>
        </r>
        <r>
          <rPr>
            <b/>
            <sz val="8"/>
            <color indexed="12"/>
            <rFont val="Tahoma"/>
            <family val="2"/>
            <charset val="238"/>
          </rPr>
          <t>http://natura2000.mos.gov.pl/natura2000/pl/proste.php</t>
        </r>
        <r>
          <rPr>
            <b/>
            <sz val="8"/>
            <color indexed="81"/>
            <rFont val="Tahoma"/>
            <family val="2"/>
            <charset val="238"/>
          </rPr>
          <t xml:space="preserve">
</t>
        </r>
        <r>
          <rPr>
            <sz val="8"/>
            <color indexed="81"/>
            <rFont val="Tahoma"/>
            <family val="2"/>
            <charset val="238"/>
          </rPr>
          <t>Adres z prawej strony tabeli.</t>
        </r>
        <r>
          <rPr>
            <b/>
            <sz val="8"/>
            <color indexed="81"/>
            <rFont val="Tahoma"/>
            <family val="2"/>
            <charset val="238"/>
          </rPr>
          <t xml:space="preserve">
</t>
        </r>
      </text>
    </comment>
    <comment ref="F10"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F13"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D16" authorId="0">
      <text>
        <r>
          <rPr>
            <b/>
            <sz val="8"/>
            <color indexed="81"/>
            <rFont val="Tahoma"/>
            <family val="2"/>
            <charset val="238"/>
          </rPr>
          <t xml:space="preserve">Jeżeli nie występują wymienione obiekty na terenie gospodarstwa wybierz: 
</t>
        </r>
        <r>
          <rPr>
            <b/>
            <sz val="8"/>
            <color indexed="10"/>
            <rFont val="Tahoma"/>
            <family val="2"/>
            <charset val="238"/>
          </rPr>
          <t xml:space="preserve">Nie występuje.
</t>
        </r>
        <r>
          <rPr>
            <b/>
            <sz val="8"/>
            <color indexed="81"/>
            <rFont val="Tahoma"/>
            <family val="2"/>
            <charset val="238"/>
          </rPr>
          <t>Jeżeli występują - wpisz.</t>
        </r>
      </text>
    </comment>
    <comment ref="C34" authorId="0">
      <text>
        <r>
          <rPr>
            <sz val="9"/>
            <color indexed="81"/>
            <rFont val="Tahoma"/>
            <family val="2"/>
            <charset val="238"/>
          </rPr>
          <t xml:space="preserve">
</t>
        </r>
        <r>
          <rPr>
            <b/>
            <sz val="9"/>
            <color indexed="81"/>
            <rFont val="Tahoma"/>
            <family val="2"/>
            <charset val="238"/>
          </rPr>
          <t>Odłogi</t>
        </r>
        <r>
          <rPr>
            <sz val="9"/>
            <color indexed="81"/>
            <rFont val="Tahoma"/>
            <family val="2"/>
            <charset val="238"/>
          </rPr>
          <t xml:space="preserve"> – grunty porolne pozostawione bez ingerencji człowieka przez wiele lat.
Nie mylić z </t>
        </r>
        <r>
          <rPr>
            <b/>
            <sz val="9"/>
            <color indexed="81"/>
            <rFont val="Tahoma"/>
            <family val="2"/>
            <charset val="238"/>
          </rPr>
          <t>ugorami</t>
        </r>
        <r>
          <rPr>
            <sz val="9"/>
            <color indexed="81"/>
            <rFont val="Tahoma"/>
            <family val="2"/>
            <charset val="238"/>
          </rPr>
          <t xml:space="preserve"> - pole wyłączone z rolniczego użytkowania na okres 1 – 2 lat,
na którym wykonywana jest odpowiednia pielęgnacja.
źródło:
</t>
        </r>
        <r>
          <rPr>
            <sz val="8"/>
            <color indexed="12"/>
            <rFont val="Tahoma"/>
            <family val="2"/>
            <charset val="238"/>
          </rPr>
          <t xml:space="preserve">
http://pl.wikipedia.org/wiki/Od%C5%82%C3%B3g</t>
        </r>
      </text>
    </comment>
  </commentList>
</comments>
</file>

<file path=xl/sharedStrings.xml><?xml version="1.0" encoding="utf-8"?>
<sst xmlns="http://schemas.openxmlformats.org/spreadsheetml/2006/main" count="7375" uniqueCount="2863">
  <si>
    <t>Przemęcki Park Krajobrazowy</t>
  </si>
  <si>
    <t>i dołączonym do niej załączniku graficznym.</t>
  </si>
  <si>
    <t xml:space="preserve">Szczegółowe informacje na temat planu koszenia znajdują się w dokumentacji przyrodniczej </t>
  </si>
  <si>
    <t>1) Niedopuszczalna jest obecność nasion owsa głuchego (Avena fatua) i owsa płonnego (Avena sterilis).</t>
  </si>
  <si>
    <r>
      <t>2,5</t>
    </r>
    <r>
      <rPr>
        <b/>
        <vertAlign val="superscript"/>
        <sz val="11"/>
        <rFont val="Arial"/>
        <family val="2"/>
        <charset val="238"/>
      </rPr>
      <t>1)</t>
    </r>
  </si>
  <si>
    <t>Różanka Polska</t>
  </si>
  <si>
    <t>Do używania aplikacji potrzebna jest podstawowa znajomość programu Excel. Wzór planu działalności</t>
  </si>
  <si>
    <t>rolnośrodowiskowej jest w wersji Excel 97-2003. Osoby pracujące na arkuszu kalkulacyjnym Excel 2007</t>
  </si>
  <si>
    <t>W celu sporządzenia nowego planu działalności rolnośrodowiskowej należy:</t>
  </si>
  <si>
    <t>Otworzyć aplikację i zapisać plik nadając nazwę - np. nazwisko i imię rolnika.</t>
  </si>
  <si>
    <t>Ukrywać należy:</t>
  </si>
  <si>
    <t>we wszystkich tabelach - niewypełnione wiersze, ponadto</t>
  </si>
  <si>
    <t>Otwierać i wpisywać wymagane informacje w kolejnych arkuszach, nie zostawiając wpisywania</t>
  </si>
  <si>
    <t>niektórych danych "na później" z uwagi na to, że wpisane dane przenoszone są automatycznie</t>
  </si>
  <si>
    <t>dla wszystkich.</t>
  </si>
  <si>
    <t>Arkusze, których stopki są pokolorowane na czerwono, zawierają część ogólną planu, obowiązkową</t>
  </si>
  <si>
    <t>Arkusze w innych kolorach dotyczą realizowanych pakietów i należy opracowywać tylko te, które</t>
  </si>
  <si>
    <t>4.3. Szuwary wielkoturzycowe</t>
  </si>
  <si>
    <t>4.4. Łąki trzęślicowe i selernicowe</t>
  </si>
  <si>
    <t>4.5. Murawy ciepłolubne</t>
  </si>
  <si>
    <t xml:space="preserve">4.6. Półnaturalne łąki wilgotne </t>
  </si>
  <si>
    <t>4.7. Półnaturalne łąki świeże</t>
  </si>
  <si>
    <t>4.8. Bogate gatunkowo murawy bliźniczkowe</t>
  </si>
  <si>
    <t>4.9. Słonorośla</t>
  </si>
  <si>
    <t>4.10. Użytki przyrodnicze</t>
  </si>
  <si>
    <t>5.1. Ochrona siedlisk lęgowych ptaków</t>
  </si>
  <si>
    <t xml:space="preserve">5.2. Mechowiska </t>
  </si>
  <si>
    <r>
      <t>Pakiet 6</t>
    </r>
    <r>
      <rPr>
        <sz val="8"/>
        <color indexed="16"/>
        <rFont val="Arial CE"/>
        <charset val="238"/>
      </rPr>
      <t xml:space="preserve"> Zachowanie zasobów genetycznych roślin</t>
    </r>
  </si>
  <si>
    <r>
      <t>Pakiet 8</t>
    </r>
    <r>
      <rPr>
        <sz val="8"/>
        <color indexed="16"/>
        <rFont val="Arial CE"/>
        <charset val="238"/>
      </rPr>
      <t xml:space="preserve"> Ochrona gleb i wód</t>
    </r>
  </si>
  <si>
    <t>Rodzaj użytków rolnych 
(GO, TUZ)</t>
  </si>
  <si>
    <t>Planowana dawka azotu (N) w kg/ha GO lub TUZ</t>
  </si>
  <si>
    <t>4.</t>
  </si>
  <si>
    <r>
      <t xml:space="preserve">Załącznik: Plan nawozowy </t>
    </r>
    <r>
      <rPr>
        <sz val="11"/>
        <rFont val="Arial"/>
        <family val="2"/>
        <charset val="238"/>
      </rPr>
      <t>– sporządzony przy pomocy programu 
komputerowego lub odręcznie</t>
    </r>
  </si>
  <si>
    <t>5.</t>
  </si>
  <si>
    <t>Płatność rolnośrodowiskowa</t>
  </si>
  <si>
    <r>
      <t>Opis</t>
    </r>
    <r>
      <rPr>
        <sz val="8"/>
        <rFont val="Arial"/>
        <family val="2"/>
        <charset val="238"/>
      </rPr>
      <t xml:space="preserve"> (jeżeli jest konieczny)</t>
    </r>
  </si>
  <si>
    <t>http://www.kzgw.gov.pl/636.html</t>
  </si>
  <si>
    <t>Informacje o obszarach szczególnie narażonych uzyskasz:</t>
  </si>
  <si>
    <t>Wskazanie wariantów* w obrębie pakietu zachowanie lokalnych odmian roślin uprawnych,</t>
  </si>
  <si>
    <t>do realizacji których rolnik się zobowiązuje:</t>
  </si>
  <si>
    <t>6.4</t>
  </si>
  <si>
    <r>
      <t xml:space="preserve">Razem </t>
    </r>
    <r>
      <rPr>
        <b/>
        <sz val="10"/>
        <color indexed="12"/>
        <rFont val="Arial"/>
        <family val="2"/>
        <charset val="238"/>
      </rPr>
      <t>UP</t>
    </r>
    <r>
      <rPr>
        <b/>
        <sz val="10"/>
        <rFont val="Arial"/>
        <family val="2"/>
        <charset val="238"/>
      </rPr>
      <t>:</t>
    </r>
  </si>
  <si>
    <t>*</t>
  </si>
  <si>
    <t>o przyznanie płatności na podstawie sporządzonego w danym roku planu nawozowego).</t>
  </si>
  <si>
    <t>Saldo bilansu N w kg/ha:</t>
  </si>
  <si>
    <t>i</t>
  </si>
  <si>
    <t>4.  Planowane zmianowanie roślin uprawnych w okresie realizacji programu rolnośrodowiskowego.</t>
  </si>
  <si>
    <t>5. Planowane zagospodarowanie nawozów naturalnych i organicznych w okresie realizacji programu</t>
  </si>
  <si>
    <t xml:space="preserve">   Wybrano wapnowanie.</t>
  </si>
  <si>
    <t>Wypełnione</t>
  </si>
  <si>
    <t>Ukrywać tak. Odkrywać dopiero po nastawieniu Filtra na pozycję: Zaznacz wszystko.</t>
  </si>
  <si>
    <t>Uwaga: Jeżeli filtr jest ustawiony na ukrywanie wierszy, nie będzie można ręcznie ich odkrywać.</t>
  </si>
  <si>
    <t>6.2. Produkcja nasienna towarowa lokalnych odmian roślin uprawnych</t>
  </si>
  <si>
    <t>niewykaszanie niedojadów poza okresem od dnia 1 sierpnia do dnia 30 września,</t>
  </si>
  <si>
    <t>kośno-pastwiskowego trwałych użytków zielonych:</t>
  </si>
  <si>
    <t>pozostawienie 5 – 10% powierzchni działki rolnej nieskoszonej, a w przypadku występowania wodniczki</t>
  </si>
  <si>
    <t>Ochrona zagrożonych gatunków ptaków i siedlisk przyrodniczych poza obszarami Natura 2000</t>
  </si>
  <si>
    <t>powierzchni działki rolnej, która ma pozostać nieskoszona w poszczególnych latach w przypadku Pakietu 4</t>
  </si>
  <si>
    <t>oraz Pakietu 5 Ochrona zagrożonych gatunków ptaków i siedlisk przyrodniczych na obszarach Natura 2000.</t>
  </si>
  <si>
    <t>Szuwary wielkoturzycowe</t>
  </si>
  <si>
    <t>Łąki trzęślicowe i selernicowe</t>
  </si>
  <si>
    <t>Murawy ciepłolubne</t>
  </si>
  <si>
    <t xml:space="preserve">Półnaturalne łąki wilgotne </t>
  </si>
  <si>
    <t>Półnaturalne łąki świeże</t>
  </si>
  <si>
    <t>Bogate gatunkowo murawy bliźniczkowe</t>
  </si>
  <si>
    <t>Słonorośla</t>
  </si>
  <si>
    <t>Realizowane warianty</t>
  </si>
  <si>
    <t>łączenie</t>
  </si>
  <si>
    <t xml:space="preserve"> -</t>
  </si>
  <si>
    <t>Gatunek</t>
  </si>
  <si>
    <t>Odmiana (jeśli jest znana)</t>
  </si>
  <si>
    <t>Powierzchnia w ha</t>
  </si>
  <si>
    <t>Wpisujemy informacje o użytkach rolniczych gospodarstwa. Najlepiej wpisać działki w takiej samej</t>
  </si>
  <si>
    <t>Dane z pierwszego roku pojawią się w latach kolejnych. Jednak należy sprawdzić czy są one prawidłowe.</t>
  </si>
  <si>
    <t>Opracowanie techniczne:</t>
  </si>
  <si>
    <t>5.5. Murawy ciepłolubne</t>
  </si>
  <si>
    <t>2.1. Uprawy rolnicze (dla których zakończono okres przestawiania)</t>
  </si>
  <si>
    <t>2.3. Trwałe użytki zielone (dla których zakończono okres przestawiania)</t>
  </si>
  <si>
    <t>2.5. Uprawy warzywne (dla których zakończono okres przestawiania)</t>
  </si>
  <si>
    <t>2.7. Uprawy zielarskie (dla których zakończono okres przestawiania)</t>
  </si>
  <si>
    <t>FILTR</t>
  </si>
  <si>
    <t>Grupy roślin do zastosowania w zmianowaniu dla Pakietu 1. Rolnictwo zrównoważone.</t>
  </si>
  <si>
    <t>L.p.</t>
  </si>
  <si>
    <t>Nazwa grupy</t>
  </si>
  <si>
    <t>Gatunki roślin uprawnych</t>
  </si>
  <si>
    <t>Informacje dodatkowe</t>
  </si>
  <si>
    <t>Zboża</t>
  </si>
  <si>
    <t>Strączkowe</t>
  </si>
  <si>
    <t>Motylkowate drobnonasienne</t>
  </si>
  <si>
    <t>Okopowe</t>
  </si>
  <si>
    <t>sadzone lub siane w szerokie rzędy, późną wiosną, wysoko plonujące, z reguły na nawozach naturalnych</t>
  </si>
  <si>
    <t>Oleiste</t>
  </si>
  <si>
    <t>uprawiane w celu pozyskania oleju lub pastewne; z reguły wymagają wysokiego nawożenia</t>
  </si>
  <si>
    <t>Pastewne</t>
  </si>
  <si>
    <t>Gryka</t>
  </si>
  <si>
    <t>na nasiona i ziele</t>
  </si>
  <si>
    <t>Facelia</t>
  </si>
  <si>
    <t>Mak</t>
  </si>
  <si>
    <t>Sorgo</t>
  </si>
  <si>
    <t>Kukurydza</t>
  </si>
  <si>
    <t>pastewna, na ziarno i ccm</t>
  </si>
  <si>
    <t>Wieloletnie</t>
  </si>
  <si>
    <t>Warzywa polowe</t>
  </si>
  <si>
    <t>Zioła</t>
  </si>
  <si>
    <t>Obszar zagrożony erozją wodną</t>
  </si>
  <si>
    <t>Nr obrębu (lub nazwa gminy)</t>
  </si>
  <si>
    <t>Nazwa obrębu (lub kod gminy)</t>
  </si>
  <si>
    <t>TAK</t>
  </si>
  <si>
    <t>NIE</t>
  </si>
  <si>
    <t>Realizo-
wany wariant</t>
  </si>
  <si>
    <t>Kluczowy gatunek ptaka.
Zbiorowisko roślinne.</t>
  </si>
  <si>
    <t>wypasanie w sezonie pastwiskowym od dnia 1 maja do dnia 15 października – na obszarach</t>
  </si>
  <si>
    <t>przy obsadzie zwierząt wynoszącej 0,5 – 1 DJP/ha, przy czym wypasanie na terenach zalewowych</t>
  </si>
  <si>
    <t>rozpoczyna się nie wcześniej niż w terminie 2 tygodni po ustąpieniu wód,</t>
  </si>
  <si>
    <t>w sytuacji licznego występowania trzciny wypasanie kwaterowe, które powinno zaczynać się od kwater</t>
  </si>
  <si>
    <t>z dużym udziałem trzciny i stopniowo przechodzić na typowe słonawy;</t>
  </si>
  <si>
    <t>w przypadku użytkowania kośnego trwałych użytków zielonych:</t>
  </si>
  <si>
    <t>a na terenach zalewowych dodatkowo nie wcześniej niż w terminie 2 tygodni</t>
  </si>
  <si>
    <t>po ustąpieniu wód;</t>
  </si>
  <si>
    <t>Wymogi wypasu dla wariantu 3.1</t>
  </si>
  <si>
    <t>(wybrać odpowiednie wymogi dla każdej działki rolnej)</t>
  </si>
  <si>
    <t xml:space="preserve">Park Krajobrazowy Sudetów Wałbrzyskich </t>
  </si>
  <si>
    <t xml:space="preserve">Przemkowski Park Krajobrazowy </t>
  </si>
  <si>
    <t xml:space="preserve">Rudawski Park Krajobrazowy </t>
  </si>
  <si>
    <t xml:space="preserve">Ślężański Park Krajobrazowy </t>
  </si>
  <si>
    <t xml:space="preserve">Śnieżnicki Park Krajobrazowy </t>
  </si>
  <si>
    <t xml:space="preserve">Brodnicki Park Krajobrazowy </t>
  </si>
  <si>
    <t xml:space="preserve">Chełmiński Park Krajobrazowy </t>
  </si>
  <si>
    <t xml:space="preserve">Górznieńsko-Lidzbarski Park Krajobrazowy </t>
  </si>
  <si>
    <t xml:space="preserve">Gostynińsko-Włocławski Park Krajobrazowy </t>
  </si>
  <si>
    <t xml:space="preserve">Krajeński Park Krajobrazowy </t>
  </si>
  <si>
    <t xml:space="preserve">Nadwiślański Park Krajobrazowy </t>
  </si>
  <si>
    <t xml:space="preserve">Park Krajobrazowy Nadgoplański Park Tysiąclecia </t>
  </si>
  <si>
    <t xml:space="preserve">Tucholski Park Krajobrazowy </t>
  </si>
  <si>
    <t xml:space="preserve">Wdecki Park Krajobrazowy </t>
  </si>
  <si>
    <t xml:space="preserve">Chełmski Park Krajobrazowy </t>
  </si>
  <si>
    <t xml:space="preserve">Kazimierski Park Krajobrazowy </t>
  </si>
  <si>
    <t xml:space="preserve">Kozłowiecki Park Krajobrazowy </t>
  </si>
  <si>
    <t xml:space="preserve">Krasnobrodzki Park Krajobrazowy </t>
  </si>
  <si>
    <t xml:space="preserve">Krzczonowski Park Krajobrazowy </t>
  </si>
  <si>
    <t xml:space="preserve">Nadwieprzański Park Krajobrazowy </t>
  </si>
  <si>
    <t xml:space="preserve">Przemęcki Park Krajobrazowy </t>
  </si>
  <si>
    <t xml:space="preserve">Rogaliński Park Krajobrazowy </t>
  </si>
  <si>
    <t xml:space="preserve">Sierakowski Park Krajobrazowy </t>
  </si>
  <si>
    <t xml:space="preserve">Żerkowsko-Czeszewski Park Krajobrazowy </t>
  </si>
  <si>
    <t xml:space="preserve">Cedyński Park Krajobrazowy </t>
  </si>
  <si>
    <t xml:space="preserve">Drawski Park Krajobrazowy </t>
  </si>
  <si>
    <t xml:space="preserve">Iński Park Krajobrazowy </t>
  </si>
  <si>
    <t xml:space="preserve">Park Krajobrazowy Doliny Dolnej Odry </t>
  </si>
  <si>
    <t xml:space="preserve">Szczeciński Park Krajobrazowy </t>
  </si>
  <si>
    <t xml:space="preserve">Park Krajobrazowy Ujście Warty </t>
  </si>
  <si>
    <t>Parki krajobrazowe</t>
  </si>
  <si>
    <t>Park Krajobrazowy Dolina Baryczy</t>
  </si>
  <si>
    <t xml:space="preserve"> województwo kujawsko-pomorskie</t>
  </si>
  <si>
    <t xml:space="preserve"> województwo lubelskie</t>
  </si>
  <si>
    <t xml:space="preserve"> województwo lubuskie</t>
  </si>
  <si>
    <t xml:space="preserve"> województwo łódzkie</t>
  </si>
  <si>
    <t xml:space="preserve"> województwo małopolskie</t>
  </si>
  <si>
    <t xml:space="preserve"> województwo mazowieckie</t>
  </si>
  <si>
    <t xml:space="preserve"> województwo opolskie</t>
  </si>
  <si>
    <t xml:space="preserve"> województwo podkarpackie</t>
  </si>
  <si>
    <t xml:space="preserve"> województwo podlaskie</t>
  </si>
  <si>
    <t xml:space="preserve"> województwo pomorskie</t>
  </si>
  <si>
    <t xml:space="preserve"> ZA REALIZACJĘ POSZCZEGÓLNYCH WARIANTÓW W RAMACH PAKIETÓW</t>
  </si>
  <si>
    <t>2.1</t>
  </si>
  <si>
    <t>2.2</t>
  </si>
  <si>
    <t>i pokrywy glebowej, nie więcej niż jeden pokos w roku; wysokość koszenia do 10 cm,</t>
  </si>
  <si>
    <t>Wymogi wypasu dla wariantów  4.6, 4.7 oraz 5.6 i 5.7</t>
  </si>
  <si>
    <t>Dopuszcza się wypasanie wolne lub kwaterowe przy obsadzie zwierząt wynoszącej</t>
  </si>
  <si>
    <t>Wymogi dla pozostałych wariantów należy ukryć.</t>
  </si>
  <si>
    <t>W tabeli  „Planowane uprawy wsiewek poplonowych i / lub międzyplonów” zamieszczamy</t>
  </si>
  <si>
    <t>działki będące gruntami ornymi, wpisujemy nazwy gatunków roślin uprawianych w plonie</t>
  </si>
  <si>
    <t>głównym i w międzyplonie, dodając nazwę wariantu przy działkach, na których przewidziano</t>
  </si>
  <si>
    <t>realizację pakietu 8 w poszczególnych latach.</t>
  </si>
  <si>
    <t>9.3.</t>
  </si>
  <si>
    <t>Utrzymanie 2 - metrowych miedz śródpolowych</t>
  </si>
  <si>
    <t>9.4.</t>
  </si>
  <si>
    <t>Utrzymanie 5 - metrowych miedz śródpolowych</t>
  </si>
  <si>
    <t xml:space="preserve">  *zaznacz właściwe</t>
  </si>
  <si>
    <t>Wykonywanie podstawowych zabiegów pielęgnacyjnych, takich jak: cięcie sanitarne drzew i prześwietlające nadmiernie zagęszczone korony, usuwanie odrostów i samosiewów, bielenie pni starych drzew i zabezpieczanie pni młodych drzew przed ogryzaniem przez gryzonie, utrzymanie ogólnego porządku w sadzie;</t>
  </si>
  <si>
    <t xml:space="preserve"> XI </t>
  </si>
  <si>
    <t>XII</t>
  </si>
  <si>
    <t>Stan średnio-roczny</t>
  </si>
  <si>
    <t>Inne zwierzęta o łącznej masie 500 kg,                               z wyłączeniem ryb</t>
  </si>
  <si>
    <t>CZĘŚĆ SZCZEGÓŁOWA</t>
  </si>
  <si>
    <t>i pokrywy glebowej, nie więcej niż dwa pokosy w roku; wysokość koszenia 5-15 cm;</t>
  </si>
  <si>
    <t>9.3. Utrzymanie 2-metrowych miedz śródpolnych</t>
  </si>
  <si>
    <t>9.4. Utrzymanie 5-metrowych miedz śródpolnych</t>
  </si>
  <si>
    <t>ukryj</t>
  </si>
  <si>
    <t>utrzymywanie stada</t>
  </si>
  <si>
    <t>liczącego minimum</t>
  </si>
  <si>
    <t>10 loch rasy puławskiej;</t>
  </si>
  <si>
    <t>8 loch rasy złotnickiej białej, a w przypadku stada objętego programem ochrony zasobów genetycznych przed dniem 1 stycznia 2006 r. – 6 loch tej rasy</t>
  </si>
  <si>
    <t>Pszenica samopsza</t>
  </si>
  <si>
    <t xml:space="preserve">Panicum miliaceum </t>
  </si>
  <si>
    <t>Proso</t>
  </si>
  <si>
    <t>Avena strigosa</t>
  </si>
  <si>
    <t>Owies szorstki</t>
  </si>
  <si>
    <t>rolnośrodowiskowej kierować do:</t>
  </si>
  <si>
    <t>Uwagi do planu działalności</t>
  </si>
  <si>
    <t>Barbara Sazońska</t>
  </si>
  <si>
    <t>b.sazońska@cdr.gov.pl</t>
  </si>
  <si>
    <t>Ad. III.</t>
  </si>
  <si>
    <r>
      <t xml:space="preserve">Planowane zużycie kg N/ha </t>
    </r>
    <r>
      <rPr>
        <b/>
        <sz val="9"/>
        <color indexed="60"/>
        <rFont val="Arial"/>
        <family val="2"/>
        <charset val="238"/>
      </rPr>
      <t>GO</t>
    </r>
    <r>
      <rPr>
        <b/>
        <sz val="9"/>
        <rFont val="Arial"/>
        <family val="2"/>
        <charset val="238"/>
      </rPr>
      <t>:</t>
    </r>
  </si>
  <si>
    <t>1. DANE ROLNIKA I DORADCY</t>
  </si>
  <si>
    <r>
      <t xml:space="preserve">5. CHARAKTERYSTYKA GOSPODARSTWA  </t>
    </r>
    <r>
      <rPr>
        <sz val="10"/>
        <rFont val="Arial"/>
        <family val="2"/>
        <charset val="238"/>
      </rPr>
      <t>(Stan na dzień sporządzenia planu)</t>
    </r>
  </si>
  <si>
    <t xml:space="preserve">A. Opis gospodarstwa </t>
  </si>
  <si>
    <t>8.1</t>
  </si>
  <si>
    <t>8.2</t>
  </si>
  <si>
    <t>8.3</t>
  </si>
  <si>
    <t>Tabela przeznaczona jest do planowania wypasu całego stada.</t>
  </si>
  <si>
    <t>P - pozostałe</t>
  </si>
  <si>
    <t>UW</t>
  </si>
  <si>
    <t>* Roślina miododajna sklasyfikowana jako uprawa rolnicza.</t>
  </si>
  <si>
    <t>UR</t>
  </si>
  <si>
    <t>UD</t>
  </si>
  <si>
    <t>kukurydza</t>
  </si>
  <si>
    <t>** Łąka przemienna i pastwisko przemienne - uprawa traw lub innych upraw zielnych na gruntach ornych objętych płodozmianem w okresie krótszym niż pięć lat.</t>
  </si>
  <si>
    <t>proso</t>
  </si>
  <si>
    <t>sorgo</t>
  </si>
  <si>
    <t>niestosowanie osadów ściekowych.</t>
  </si>
  <si>
    <t>2.</t>
  </si>
  <si>
    <t>Numer działki ewidencyjnej</t>
  </si>
  <si>
    <t>Szkic gospodarstwa z naniesionymi oznaczeniami poszczególnych działek rolnych, na których mają być realizowane pakiety lub warianty oraz na którym są zaznaczone:</t>
  </si>
  <si>
    <t>Wariant  realizowany  w  ramach  pakietu    8. Ochrona gleb i wód</t>
  </si>
  <si>
    <t>pak 8</t>
  </si>
  <si>
    <t>kod</t>
  </si>
  <si>
    <r>
      <t>Razem powierzchnia działek rolnych według wariantów</t>
    </r>
    <r>
      <rPr>
        <sz val="8"/>
        <rFont val="Arial"/>
        <family val="2"/>
        <charset val="238"/>
      </rPr>
      <t xml:space="preserve">                        (w ha)</t>
    </r>
  </si>
  <si>
    <t>PAKIET 9. STREFY BUFOROWE</t>
  </si>
  <si>
    <t>Wskazanie wariantów* w obrębie pakietu Strefy buforowe, do realizacji których rolnik się zobowiązuje</t>
  </si>
  <si>
    <t>koszenie w terminie od dnia 15 lipca do dnia 30 września w sposób nieniszczący runi roślinnej i pokrywy</t>
  </si>
  <si>
    <t>Realizowany wariant</t>
  </si>
  <si>
    <r>
      <t xml:space="preserve">powinno być:
</t>
    </r>
    <r>
      <rPr>
        <sz val="7"/>
        <color indexed="12"/>
        <rFont val="Arial"/>
        <family val="2"/>
        <charset val="238"/>
      </rPr>
      <t>(dane z importu)</t>
    </r>
  </si>
  <si>
    <t xml:space="preserve">Koszenie do dnia 31 lipca lub wypasanie w okresie wegetacyjnym na trwałych użytkach zielonych oraz </t>
  </si>
  <si>
    <t>to odkryj te wiersze</t>
  </si>
  <si>
    <t>Jeżeli ekspertów jest</t>
  </si>
  <si>
    <t>wiecej niż jeden,</t>
  </si>
  <si>
    <t>Instrukcja do planu</t>
  </si>
  <si>
    <r>
      <t>Plan lokalizacji upraw w ramach wariantu 6.1.</t>
    </r>
    <r>
      <rPr>
        <sz val="11"/>
        <rFont val="Arial"/>
        <family val="2"/>
        <charset val="238"/>
      </rPr>
      <t/>
    </r>
  </si>
  <si>
    <t>(Doradca uzupełnia informację o lokalizacji upraw w kolejnych latach na różnych działkach rolnych                                                          z zaznaczeniem na szkicu graficznym)</t>
  </si>
  <si>
    <t>- torfowiska</t>
  </si>
  <si>
    <t>- wydmy</t>
  </si>
  <si>
    <t>- płaty nieużytkowanej roślinności</t>
  </si>
  <si>
    <t>- starorzecza</t>
  </si>
  <si>
    <t>- wychodnie skalne</t>
  </si>
  <si>
    <t>- skarpy</t>
  </si>
  <si>
    <t xml:space="preserve">- kamieńce, </t>
  </si>
  <si>
    <t>Pochodzenie materiału siewnego</t>
  </si>
  <si>
    <t>Razem</t>
  </si>
  <si>
    <t>Łącznie lata</t>
  </si>
  <si>
    <t>Pak. 5. Ochrona zagrożonych gatunków ptaków i siedlisk przyrodniczych na obszarach Natura 2000</t>
  </si>
  <si>
    <t xml:space="preserve"> - sporządza doradca</t>
  </si>
  <si>
    <t>F(a). Dane eksperta przyrodniczego</t>
  </si>
  <si>
    <t>G(a). Podpis eksperta, data</t>
  </si>
  <si>
    <t>F(b). Dane eksperta przyrodniczego</t>
  </si>
  <si>
    <t>G(b). Podpis eksperta, data</t>
  </si>
  <si>
    <t>F(c). Dane eksperta przyrodniczego</t>
  </si>
  <si>
    <t>G(c). Podpis eksperta, data</t>
  </si>
  <si>
    <t>F(d). Dane eksperta przyrodniczego</t>
  </si>
  <si>
    <t>G(d). Podpis eksperta, data</t>
  </si>
  <si>
    <t>Łączna powierz-chnia w ha</t>
  </si>
  <si>
    <t>Koszty transakcyjne</t>
  </si>
  <si>
    <t>Charakterystyka sadu</t>
  </si>
  <si>
    <t>Odmiana</t>
  </si>
  <si>
    <t>Liczba drzew spełniających wymagania</t>
  </si>
  <si>
    <t>Grunty orne erozyjne</t>
  </si>
  <si>
    <t>GO erozyjne</t>
  </si>
  <si>
    <t>Bez okrywy GO</t>
  </si>
  <si>
    <t>GO eroz. ogółem</t>
  </si>
  <si>
    <t xml:space="preserve"> GO ogółem na obsz. eroz. (ha):</t>
  </si>
  <si>
    <t>Okrywa zielona w pak. 8 (erozja):</t>
  </si>
  <si>
    <t>Okrywa bez pakietów (erozja):</t>
  </si>
  <si>
    <t>Bez okrywy zielonej na obsz. eroz.:</t>
  </si>
  <si>
    <t>GO pak8 z okrywą</t>
  </si>
  <si>
    <t>GO z okr bez pak</t>
  </si>
  <si>
    <t>form</t>
  </si>
  <si>
    <r>
      <t>Wymogi dla pakietu</t>
    </r>
    <r>
      <rPr>
        <sz val="11"/>
        <rFont val="Arial"/>
        <family val="2"/>
        <charset val="238"/>
      </rPr>
      <t xml:space="preserve"> </t>
    </r>
  </si>
  <si>
    <t>Tak wygląda ekran z pustymi wierszami.</t>
  </si>
  <si>
    <t>W filtrze wybieramy Niepuste (lub Puste w nowym excelu)</t>
  </si>
  <si>
    <t>I już. Puste wiersze są ukryte.</t>
  </si>
  <si>
    <t>Obsługa filtra jest bardzo łatwa: wystarczy zaznaczyć pozycje - puste</t>
  </si>
  <si>
    <t xml:space="preserve">Pak. 7. Zachowanie zagrożonych zasobów genetycznych zwierząt w rolnictwie </t>
  </si>
  <si>
    <t>Pak. 8. Ochrona gleb i wód</t>
  </si>
  <si>
    <t xml:space="preserve">Welski Park Krajobrazowy </t>
  </si>
  <si>
    <t xml:space="preserve">Lednicki Park Krajobrazowy </t>
  </si>
  <si>
    <t xml:space="preserve">Nadwarciański Park Krajobrazowy </t>
  </si>
  <si>
    <r>
      <t xml:space="preserve">Płatność z wniosku RS </t>
    </r>
    <r>
      <rPr>
        <b/>
        <sz val="7"/>
        <color indexed="14"/>
        <rFont val="Arial"/>
        <family val="2"/>
        <charset val="238"/>
      </rPr>
      <t>(wartość z Importu)</t>
    </r>
  </si>
  <si>
    <t>4. Opis trwałych użytków zielonych</t>
  </si>
  <si>
    <t>przy obsadzie zwierząt wynoszącej nie więcej niż 0,5 DJP/ha w okresie do dnia 20 lipca,</t>
  </si>
  <si>
    <t>od 1 marca</t>
  </si>
  <si>
    <t xml:space="preserve">do ostatniego dnia lutego </t>
  </si>
  <si>
    <t>3. WYKAZ WYBRANYCH DO REALIZACJI PRZEZ ROLNIKA PAKIETÓW</t>
  </si>
  <si>
    <t>Nazwa wariantu</t>
  </si>
  <si>
    <t>Rok</t>
  </si>
  <si>
    <t>SUMA</t>
  </si>
  <si>
    <t>CZĘŚĆ OGÓLNA</t>
  </si>
  <si>
    <t>2) Adres zamieszkania (siedziby)</t>
  </si>
  <si>
    <t>Kod pocztowy, poczta</t>
  </si>
  <si>
    <t>3) Adres gospodarstwa*</t>
  </si>
  <si>
    <t>Miejscowość, ulica, numer domu</t>
  </si>
  <si>
    <t xml:space="preserve">Bydło mleczne                            </t>
  </si>
  <si>
    <t>Jałówki</t>
  </si>
  <si>
    <t>Liczba punktów:</t>
  </si>
  <si>
    <t>Konie</t>
  </si>
  <si>
    <t xml:space="preserve"> - ciąg dalszy</t>
  </si>
  <si>
    <t>Plan wypasu na rok:</t>
  </si>
  <si>
    <t>Grupa zwierząt</t>
  </si>
  <si>
    <t>Liczba zwie-rząt</t>
  </si>
  <si>
    <t>Powierzchnia sadu</t>
  </si>
  <si>
    <t>Razem ilość drzew</t>
  </si>
  <si>
    <t>1 ar to powierzchnia 10x10 m</t>
  </si>
  <si>
    <t>Komórki odblokowane do zapisków obliczeń</t>
  </si>
  <si>
    <t>wpis owiec do księgi zwierząt hodowlanych danej rasy i prowadzenie dokumentacji hodowlanej stada,</t>
  </si>
  <si>
    <t>Wariant 7.4. Zachowanie lokalnych ras świń:*</t>
  </si>
  <si>
    <t xml:space="preserve">świnie rasy puławskiej, </t>
  </si>
  <si>
    <t>Planowane zmianowanie roślin uprawnych (na gruntach ornych) w okresie realizacji pakietu</t>
  </si>
  <si>
    <t>Rolnictwo zrównoważone.</t>
  </si>
  <si>
    <t>Rodzaje użytków rolnych                                      (TUZ, GO, Sad, Ugór)</t>
  </si>
  <si>
    <t>Pierwotne opracowanie merytoryczne:</t>
  </si>
  <si>
    <t>Bożena Krześniak</t>
  </si>
  <si>
    <t>b.krzesniak@cdr.gov.pl</t>
  </si>
  <si>
    <t>Zmiany merytoryczne opracowała:</t>
  </si>
  <si>
    <t>i ukrywanie wierszy staje się bardzo proste. FILTRY JEDNAK NIE SĄ WSZĘDZIE.</t>
  </si>
  <si>
    <t>Pow pola w ha
(2 miejsca po przecinku)</t>
  </si>
  <si>
    <t>Ilość dni w miesiącu / wpisane dni</t>
  </si>
  <si>
    <t>30 /</t>
  </si>
  <si>
    <t>31 /</t>
  </si>
  <si>
    <t xml:space="preserve">Numer działki </t>
  </si>
  <si>
    <t>ewidencyjnej</t>
  </si>
  <si>
    <t>Wariant 
lub nazwa polska rośliny uprawnej</t>
  </si>
  <si>
    <t>Nazwa łacińska gatunku</t>
  </si>
  <si>
    <t>Klasyfikacja dla potrzeb upraw w rolnictwie ekologicznym:</t>
  </si>
  <si>
    <t>Klasyfikacja roślin dla potrzeb sprawozdawczości:</t>
  </si>
  <si>
    <t>R - uprawy rolnicze,</t>
  </si>
  <si>
    <t>UR - uprawy roczne,</t>
  </si>
  <si>
    <t>W - uprawy warzywne,</t>
  </si>
  <si>
    <t>UD - uprawy dwuletnie,</t>
  </si>
  <si>
    <t>Z - uprawy roślin zielarskich,</t>
  </si>
  <si>
    <t>UW - uprawy wieloletnie</t>
  </si>
  <si>
    <t>Aplikacja stanowi wzór sporządzania planu działalności rolnośrodowiskowej, zgodny z przepisami</t>
  </si>
  <si>
    <t>Wpisujemy rok rozpoczęcia działalności rolnośrodowiskowej w ramach PROW 2007-2013.</t>
  </si>
  <si>
    <t>Wpisujemy informacje ilościowe (ha, szt. mb.)  pakietów, które będą realizowane w pierwszym roku.</t>
  </si>
  <si>
    <t>Jeśli dane powinny być zmienione, to trzeba wpisać je na nowo.</t>
  </si>
  <si>
    <t>W tej tabeli jest automatyczne przeliczenie stawki płatności wynikającej z degresywności pakietów. Jednak</t>
  </si>
  <si>
    <t xml:space="preserve">pełne obliczenia zmniejszenia płatności dotyczą pierwszego roku. W kolejnych latach już nie. </t>
  </si>
  <si>
    <t>O konieczności wpisania własnych obliczeń poinformuje komunikat.</t>
  </si>
  <si>
    <t>Przed wypełnieniem tego arkusza należy dowiedzieć się czy gospodarstwo leży na terenie parku</t>
  </si>
  <si>
    <t>narodowego, parku krajobrazowego, na obszarze Natura 2000 rezerwatu przyrody, użytku przyrodniczego,</t>
  </si>
  <si>
    <t>oraz obszar zagrożonym erozją wodną.</t>
  </si>
  <si>
    <t>W tym arkuszu określamy faktyczną liczbę zwierząt w gospodarstwie. Najprościej to zrobić</t>
  </si>
  <si>
    <t>zawiera wymogi dla pakietu w ramach PROW 2007-2013 i należy go wydrukować,</t>
  </si>
  <si>
    <t>tu będzie więcej pracy, bo musimy zaplanować płodozmian na 5 lat oraz uprawiane międzyplony</t>
  </si>
  <si>
    <t>(w przypadku nanoszenia zmian na lata które pozostały do zakończenia programu),</t>
  </si>
  <si>
    <t>zawiera informacje o realizowanych wariantach w ramach PROW 2007-2013 - trzeba zaznaczyć</t>
  </si>
  <si>
    <t>te które będą realizowane,</t>
  </si>
  <si>
    <t xml:space="preserve">należy zaznaczyć czy gospodarstwo korzystało z programu rolnośrodowiskowego z Pakietu 2 </t>
  </si>
  <si>
    <t>w ramach PROW 2004-2006 oraz wybrać z listy nazwę jednostki certyfikującej do której zgłosił</t>
  </si>
  <si>
    <t>się rolnik,</t>
  </si>
  <si>
    <t>na tym arkuszu musimy zaplanować uprawy w plonie głównym i międzyplony na okres 5 lat</t>
  </si>
  <si>
    <t>(lub w przypadku zmian na lata które pozostały do zakończenia programu),</t>
  </si>
  <si>
    <t>dotyczy nawożenia naturalnego, należy określić ilość wyprodukowanego nawozu z produkcji</t>
  </si>
  <si>
    <r>
      <t xml:space="preserve">Arkusze </t>
    </r>
    <r>
      <rPr>
        <sz val="10"/>
        <rFont val="Arial"/>
        <family val="2"/>
        <charset val="238"/>
      </rPr>
      <t>"Wypas" oraz "Wypas(cd)"</t>
    </r>
    <r>
      <rPr>
        <sz val="10"/>
        <rFont val="Arial"/>
        <charset val="238"/>
      </rPr>
      <t xml:space="preserve"> są przeznaczone do sporządzania planu wypasu
( pakiety: 3,4,5). Jest to tabela dość skomplikowana ,ale da się wypełnić.</t>
    </r>
  </si>
  <si>
    <t>a drugiego na drugim arkuszu (krowy tu, a owce na drugim arkuszu).</t>
  </si>
  <si>
    <t>1. wpisujemy literę użytku zielonego (pastwiska),</t>
  </si>
  <si>
    <t>2. wpisujemy powierzchnię,</t>
  </si>
  <si>
    <t>3. wpisujemy maksymalną obsadę,</t>
  </si>
  <si>
    <t>4. wpisujemy dozwoloną  ilość dni pastwiskowych,</t>
  </si>
  <si>
    <t>5. wpisujemy zwierzęta, ich ilość oraz DJP,</t>
  </si>
  <si>
    <t>6. do białych pól wpisujemy ilość dni pastwiskowych w danym miesiącu.</t>
  </si>
  <si>
    <t>Jeżeli zaplanujemy zbyt dużo, to pojawi się komunikat, wówczas</t>
  </si>
  <si>
    <t>należy zaplanować wypas na kolejnym pastwisku.</t>
  </si>
  <si>
    <t>na każdym arkuszu znajduje się komplet wymaganych informacji do realizacji</t>
  </si>
  <si>
    <t>wybranego wariantu pakietu 6,</t>
  </si>
  <si>
    <t>oraz określić wymogi do pakietu 6.1 - pochodzenie materiału siewnego,</t>
  </si>
  <si>
    <t>należy wypełnić tabelę, w której określimy lokalizację upraw w ciągu 5 lat lub w przypadku</t>
  </si>
  <si>
    <t>zmian na lata które pozostały do zakończenia programu,</t>
  </si>
  <si>
    <t>zawiera wymogi do pakietu 6.2 i tabelę, w której należy określić lokalizację upraw w ciągu 5 lat</t>
  </si>
  <si>
    <t>lub na lata które pozostały do zakończenia programu,</t>
  </si>
  <si>
    <t>zawiera wymogi do pakietu 6.3 i tabelę, w której należy określić lokalizację upraw w ciągu 5 lat,</t>
  </si>
  <si>
    <t>1. wybrać gatunek drzewa z listy,</t>
  </si>
  <si>
    <t>2. wybrać odmianę z listy,</t>
  </si>
  <si>
    <t>3. wpisać ilość drzew,</t>
  </si>
  <si>
    <t>4. wpisać powierzchnię jaką zajmują.</t>
  </si>
  <si>
    <t>Należy również wypełnić następną tabelę zawierającą zalecenia co do pielęgnacji drzew.</t>
  </si>
  <si>
    <t>zawiera informacje o liczbie krów, należy wpisać datę włączenia stada do</t>
  </si>
  <si>
    <t>programu ochrony zasobów genetycznych  w ramach PROW 2007-2013 oraz</t>
  </si>
  <si>
    <t>informację o planowanej wielkości rozwoju, stada oraz uzupełnić tabelę dotyczącą</t>
  </si>
  <si>
    <t>liczby zwierząt w ciągu 5 lat lub w przypadku zmian na lata które pozostały do</t>
  </si>
  <si>
    <t>zakończenia programu,</t>
  </si>
  <si>
    <t>zawiera informacje o liczbie klaczy, należy wpisać datę włączenia stada do</t>
  </si>
  <si>
    <t>programu ochrony zasobów genetycznych w ramach PROW 2007-2013 oraz</t>
  </si>
  <si>
    <t>informację o planowanym rozwoju stada oraz uzupełnić tabelę dotyczącą liczby</t>
  </si>
  <si>
    <t>zwierząt w ciągu 5 lat lub w przypadku zmian na lata które pozostały do zakończenia</t>
  </si>
  <si>
    <t>programu,</t>
  </si>
  <si>
    <t>zawiera informacje o liczbie matek owiec, należy wpisać datę włączenia stada</t>
  </si>
  <si>
    <t>do programu ochrony zasobów genetycznych w ramach PROW 2007-2013 oraz</t>
  </si>
  <si>
    <t>informację o planowanym rozwoju stada oraz uzupełnić tabelę dotyczącą ilości</t>
  </si>
  <si>
    <t>zawiera informacje o liczbie loch, należy wpisać datę włączenia stada</t>
  </si>
  <si>
    <t xml:space="preserve">zwierząt w ciągu 5 lat  lub w przypadku zmian na lata które pozostały do zakończenia </t>
  </si>
  <si>
    <t>programu.</t>
  </si>
  <si>
    <t xml:space="preserve">w tym arkuszu wskazujemy wariant lub warianty, które będą realizowane w gospodarstwie </t>
  </si>
  <si>
    <t>w ramach PROW 2007-2013.</t>
  </si>
  <si>
    <t>o wymogach wariantu.</t>
  </si>
  <si>
    <t xml:space="preserve">tu znajduje się tabela w której zaplanować trzeba warianty w ciągu 5 lat lub w przypadku zmian </t>
  </si>
  <si>
    <t>na lata które pozostały do zakończenia programu.</t>
  </si>
  <si>
    <t>co będzie chronione.</t>
  </si>
  <si>
    <r>
      <t xml:space="preserve">obszarze szczególnie narażonym na zanieczyszczenia azotanami pochodzenia rolniczego </t>
    </r>
    <r>
      <rPr>
        <sz val="10"/>
        <color indexed="10"/>
        <rFont val="Arial"/>
        <family val="2"/>
        <charset val="238"/>
      </rPr>
      <t xml:space="preserve"> </t>
    </r>
  </si>
  <si>
    <r>
      <t>Zaznaczenie realizowanego wariantu spowoduje zaznaczenie (</t>
    </r>
    <r>
      <rPr>
        <b/>
        <u/>
        <sz val="10"/>
        <rFont val="Arial"/>
        <family val="2"/>
        <charset val="238"/>
      </rPr>
      <t>pogrubienie się</t>
    </r>
    <r>
      <rPr>
        <sz val="10"/>
        <rFont val="Arial"/>
        <family val="2"/>
        <charset val="238"/>
      </rPr>
      <t>) tekstu</t>
    </r>
  </si>
  <si>
    <t>PROW 2007 - 2013</t>
  </si>
  <si>
    <t>Obszar Sieci NATURA 2000</t>
  </si>
  <si>
    <t>Inne formy ochrony przyrody</t>
  </si>
  <si>
    <t>Arkusze są chronione. Ochrona jest bez hasła. Jednak nie należy jej zdejmować, wzór planu jest</t>
  </si>
  <si>
    <t>obowiązujący.</t>
  </si>
  <si>
    <t>Pak9</t>
  </si>
  <si>
    <t>Zawiera 1 arkusz:</t>
  </si>
  <si>
    <t>świnie rasy złotnickiej pstrej</t>
  </si>
  <si>
    <t xml:space="preserve">ROLNOŚRODOWISKOWEJ </t>
  </si>
  <si>
    <t xml:space="preserve">PLAN DZIAŁALNOŚCI     </t>
  </si>
  <si>
    <t>*pkt 3 wypełnić w przypadku innych danych niż w punkcie 2</t>
  </si>
  <si>
    <t>tu już są nowe jabłonie ;-)</t>
  </si>
  <si>
    <t>(wypełniać tylko arkusze dotyczące pakietów realizowanych w gospodarstwie).</t>
  </si>
  <si>
    <t>Część szczegółowa</t>
  </si>
  <si>
    <t>zakaz koszenia okrężnego od zewnątrz do środka powierzchni koszonej trwałych użytków zielonych.</t>
  </si>
  <si>
    <t>2f.</t>
  </si>
  <si>
    <t>9.1. Utrzymanie 2-metrowych stref buforowych</t>
  </si>
  <si>
    <t>9.2. Utrzymanie 5-metrowych stref buforowych</t>
  </si>
  <si>
    <t>Następną odmianę wpisać w kolejnym wierszu.</t>
  </si>
  <si>
    <t>1.1. Zrównoważony system gospodarowania</t>
  </si>
  <si>
    <t>2.2. Uprawy rolnicze (w okresie przestawiania)</t>
  </si>
  <si>
    <t>2.4. Trwałe użytki zielone (w okresie przestawiania)</t>
  </si>
  <si>
    <t xml:space="preserve">Oznaczenia działek rolnych
</t>
  </si>
  <si>
    <t>Plan Działalności Rolnośrodowiskowej został przygotowany  na podstawie informacji uzyskanych od rolnika.</t>
  </si>
  <si>
    <t>(data, podpis doradcy)</t>
  </si>
  <si>
    <t>(data, podpis rolnika)</t>
  </si>
  <si>
    <r>
      <t xml:space="preserve">Powierzchnia działki rolnej lub jej części
</t>
    </r>
    <r>
      <rPr>
        <sz val="8"/>
        <rFont val="Arial"/>
        <family val="2"/>
        <charset val="238"/>
      </rPr>
      <t>(do 2 miejsca po przecinku)</t>
    </r>
  </si>
  <si>
    <r>
      <t xml:space="preserve">Uprawa
</t>
    </r>
    <r>
      <rPr>
        <sz val="8"/>
        <color indexed="57"/>
        <rFont val="Arial"/>
        <family val="2"/>
        <charset val="238"/>
      </rPr>
      <t>(dane z tabeli Og s3a)</t>
    </r>
  </si>
  <si>
    <r>
      <t xml:space="preserve">Uprawa
</t>
    </r>
    <r>
      <rPr>
        <sz val="8"/>
        <color indexed="57"/>
        <rFont val="Arial"/>
        <family val="2"/>
        <charset val="238"/>
      </rPr>
      <t>(dane z tab Og s3a)</t>
    </r>
  </si>
  <si>
    <t>Liczba zwie-rząt (szt.)</t>
  </si>
  <si>
    <t>Nawożenie
(przez namuły lub azotem)*</t>
  </si>
  <si>
    <t>Odmiana
(jeśli jest znana)</t>
  </si>
  <si>
    <t>Powierzchnia
w ha</t>
  </si>
  <si>
    <r>
      <t xml:space="preserve">Kod pakietu w
</t>
    </r>
    <r>
      <rPr>
        <sz val="8"/>
        <color indexed="57"/>
        <rFont val="Arial"/>
        <family val="2"/>
        <charset val="238"/>
      </rPr>
      <t>(dane z importu)</t>
    </r>
  </si>
  <si>
    <t>Długość
(w metrach bieżących)</t>
  </si>
  <si>
    <t>Szerokość
(w metrach bieżących)</t>
  </si>
  <si>
    <r>
      <t xml:space="preserve">Uprawy
</t>
    </r>
    <r>
      <rPr>
        <sz val="8"/>
        <color indexed="57"/>
        <rFont val="Arial"/>
        <family val="2"/>
        <charset val="238"/>
      </rPr>
      <t>(dane z tab. Og s3a)</t>
    </r>
  </si>
  <si>
    <t>4)</t>
  </si>
  <si>
    <t>5)</t>
  </si>
  <si>
    <t>Og s5</t>
  </si>
  <si>
    <t>niestosowanie środków ochrony roślin, z wyjątkiem selektywnego i miejscowego niszczenia uciążliwych chwastów z zastosowaniem odpowiedniego sprzętu (np. mazaczy herbicydowych), po uzgodnieniu z doradcą rolnośrodowiskowym.</t>
  </si>
  <si>
    <t>zakaz włókowania w okresie od dnia 1 kwietnia do dnia 1 września;</t>
  </si>
  <si>
    <t>7)</t>
  </si>
  <si>
    <t>Cukrówka Litewska (Białe Słodkie)</t>
  </si>
  <si>
    <t>Cyganka</t>
  </si>
  <si>
    <t>Czarnodrzewne</t>
  </si>
  <si>
    <t>Czarnoguz</t>
  </si>
  <si>
    <t>Dobry Kmiotek</t>
  </si>
  <si>
    <t>Filippa</t>
  </si>
  <si>
    <t>Gaskońskie Szkarłatne</t>
  </si>
  <si>
    <t>Grafsztynek Inflancki</t>
  </si>
  <si>
    <t>Oznacznie działki ewidencyjnej</t>
  </si>
  <si>
    <t>Oznacznie działki rolnej</t>
  </si>
  <si>
    <t>Powierzchnia dzałki rolnej w ha</t>
  </si>
  <si>
    <t>B</t>
  </si>
  <si>
    <t>&lt;&lt;   Wpisz wagę zwierzęcia w kg.</t>
  </si>
  <si>
    <t>&lt;&lt;   Wpisz ilość sztuk</t>
  </si>
  <si>
    <t>DJP</t>
  </si>
  <si>
    <t>cięcie sanitarne i prześwietlające drzew</t>
  </si>
  <si>
    <t>usuwanie odrostów i samosiewów</t>
  </si>
  <si>
    <t>bielenie pni starych drzew</t>
  </si>
  <si>
    <t>zabezpieczanie pni młodych drzew przed ogryzaniem przez gryzonie</t>
  </si>
  <si>
    <t>Nr telefonu, e-mail</t>
  </si>
  <si>
    <t>2. CZAS REALIZACJI PROGRAMU ROLNOŚRODOWISKOWEGO</t>
  </si>
  <si>
    <t>Dziekanka Jesienna</t>
  </si>
  <si>
    <t>Flamandka</t>
  </si>
  <si>
    <t>Józefinka</t>
  </si>
  <si>
    <t>Kalebasa Płocka</t>
  </si>
  <si>
    <t>Kongresówka</t>
  </si>
  <si>
    <t>Król Sobieski</t>
  </si>
  <si>
    <t>Księżna Elza</t>
  </si>
  <si>
    <t>Napoleonka</t>
  </si>
  <si>
    <t>Owsianka</t>
  </si>
  <si>
    <t>Panienka</t>
  </si>
  <si>
    <t>Paryżanka</t>
  </si>
  <si>
    <t>Patawinka</t>
  </si>
  <si>
    <t>Pomarańczówka</t>
  </si>
  <si>
    <t>Proboszczówka</t>
  </si>
  <si>
    <t>Pstrągówka</t>
  </si>
  <si>
    <t>Wymogi wypasu dla wariantów  4.1 i 5.1</t>
  </si>
  <si>
    <t xml:space="preserve"> – na obszarach poniżej 300 m n.p.m.</t>
  </si>
  <si>
    <t xml:space="preserve"> – na obszarach powyżej 300 m n.p.m.,</t>
  </si>
  <si>
    <t>przy czym wypasanie na terenach zalewowych rozpoczyna się nie wcześniej niż</t>
  </si>
  <si>
    <t>Pstrągówka Zimowa</t>
  </si>
  <si>
    <t>Salisbury</t>
  </si>
  <si>
    <t>Tongrówka</t>
  </si>
  <si>
    <t>Urbanistka</t>
  </si>
  <si>
    <t>Winiówka Francuska</t>
  </si>
  <si>
    <t>Hiszpanka</t>
  </si>
  <si>
    <t>Hortensja</t>
  </si>
  <si>
    <t>Książęca</t>
  </si>
  <si>
    <t>Min. Podbielski</t>
  </si>
  <si>
    <t>Pożóg 29</t>
  </si>
  <si>
    <t>Odmiany wiśni</t>
  </si>
  <si>
    <t>przyoranie biomasy międzyplonu ścierniskowego, z wyłączeniem uprawy gleby</t>
  </si>
  <si>
    <t>w systemie bezorkowym;</t>
  </si>
  <si>
    <t>możliwość spasania biomasy międzyplonu ścierniskowego w okresie jesieni;</t>
  </si>
  <si>
    <t xml:space="preserve">w przypadku uprawy międzyplonu ścierniskowego w międzyrzędziach chmielnika, </t>
  </si>
  <si>
    <t xml:space="preserve">powierzchnia uprawy tego międzyplonu powinna stanowić około 67% łącznej </t>
  </si>
  <si>
    <t>powierzchni plantacji chmielu.</t>
  </si>
  <si>
    <t>Nie występuje.</t>
  </si>
  <si>
    <t>Informacje o pakiecie 1 wpisujemy w 4 arkuszach:</t>
  </si>
  <si>
    <t>Niezwłocznego informowania doradcy rolnośrodowiskowego o każdym fakcie, który miał wpływ na  przyznanie płatności rolnośrodowiskowej i naniesienie tych zmian w planie działalności rolnośrodowiskowej.</t>
  </si>
  <si>
    <t>obornik</t>
  </si>
  <si>
    <t>gnojówka</t>
  </si>
  <si>
    <t>kompost</t>
  </si>
  <si>
    <t>Razem ilość zastosowanego nawozu:</t>
  </si>
  <si>
    <t>Og s6</t>
  </si>
  <si>
    <t>Zobowiązania</t>
  </si>
  <si>
    <t>Do części ogólnej należy również arkusz umieszczony na końcu planu:</t>
  </si>
  <si>
    <t>Zawiera on informacje o załącznikach i zobowiązania rolnika. Po wydrukowaniu powinien być podpisany</t>
  </si>
  <si>
    <t>przez rolnika.</t>
  </si>
  <si>
    <t>Pak1</t>
  </si>
  <si>
    <t>-</t>
  </si>
  <si>
    <t>Prosimy o ukrycie niewykorzystanych pól wariantów.</t>
  </si>
  <si>
    <t>Owce powyżej 1½ roku</t>
  </si>
  <si>
    <t>Jagnięta do 3½ miesiąca</t>
  </si>
  <si>
    <t>Jarlaki tryczki</t>
  </si>
  <si>
    <t>Jarlaki maciorki</t>
  </si>
  <si>
    <t>Lisy, jenoty</t>
  </si>
  <si>
    <t>Norki, tchórze</t>
  </si>
  <si>
    <t>Nutrie</t>
  </si>
  <si>
    <t>Szynszyle</t>
  </si>
  <si>
    <t>Kury, kaczki</t>
  </si>
  <si>
    <t>Gęsi</t>
  </si>
  <si>
    <t>Indyki</t>
  </si>
  <si>
    <t>Strusie</t>
  </si>
  <si>
    <t>Perlice</t>
  </si>
  <si>
    <t>Przepiórki</t>
  </si>
  <si>
    <t>Gołębie</t>
  </si>
  <si>
    <t>Psy</t>
  </si>
  <si>
    <t>Króliki</t>
  </si>
  <si>
    <t>Razem DJP</t>
  </si>
  <si>
    <t>Liczba DJP/ha użytków rolnych</t>
  </si>
  <si>
    <t xml:space="preserve">6. </t>
  </si>
  <si>
    <t>PODSTAWOWE WYMAGANIA NA POTRZEBY PROGRAMU ROLNOŚRODOWISKOWEGO 2007 – 2013.</t>
  </si>
  <si>
    <t xml:space="preserve">I. </t>
  </si>
  <si>
    <t xml:space="preserve">II. </t>
  </si>
  <si>
    <t xml:space="preserve">III. </t>
  </si>
  <si>
    <t>Komórki do własnych obliczeń.</t>
  </si>
  <si>
    <t>Tabela 2.</t>
  </si>
  <si>
    <t>Tabela 3.</t>
  </si>
  <si>
    <t>Koniec kopiowania</t>
  </si>
  <si>
    <t xml:space="preserve">Park Krajobrazowy Dolina Baryczy (część dolnośląska 70 040 ha, część wielkopolska 17 000 ha) </t>
  </si>
  <si>
    <t xml:space="preserve">Park Krajobrazowy Dolina Bystrzycy </t>
  </si>
  <si>
    <t xml:space="preserve">Park Krajobrazowy Dolina Jezierzycy </t>
  </si>
  <si>
    <t xml:space="preserve">Park Krajobrazowy Doliny Bobru </t>
  </si>
  <si>
    <t xml:space="preserve">Park Krajobrazowy Gór Sowich </t>
  </si>
  <si>
    <t>Imię i nazwisko</t>
  </si>
  <si>
    <t>Nr uprawnienia PROW 2007-2013</t>
  </si>
  <si>
    <t>r.</t>
  </si>
  <si>
    <t>Szacunkowa płatność za wariant za rok</t>
  </si>
  <si>
    <t>CDR w Brwinowie</t>
  </si>
  <si>
    <t>MRiRW</t>
  </si>
  <si>
    <t>rolnik realizuje.</t>
  </si>
  <si>
    <t>Prawie na wszystkich arkuszach znajdują się komentarze informujące o tym, jak należy opracowywać</t>
  </si>
  <si>
    <t>każdy element planu działalności rolnośrodowiskowej. Należy zapoznać się z nimi przed przystąpieniem</t>
  </si>
  <si>
    <t>do pracy.</t>
  </si>
  <si>
    <t>Wpisywane informacje mają kolor niebieski. Jeżeli czcionka w polu niechronionym jest innego koloru,</t>
  </si>
  <si>
    <t>to znaczy, że jest tam formuła ułatwiająca opracowanie tej części planu. Można ją zmienić, jeżeli jest</t>
  </si>
  <si>
    <t>taka potrzeba. Komórki kolorowe z czarnym tekstem są zablokowane i nie należy ich zmieniać.</t>
  </si>
  <si>
    <t>w tabeli zmianowania (część szczegółowa dla pakietu 1 i 2) i w tabeli "Planowane uprawy wsiewek</t>
  </si>
  <si>
    <t>poplonowych i / lub międzyplonów" (część szczegółowa dla pakietu 8)  -  wiersze, w których znajdują się</t>
  </si>
  <si>
    <t xml:space="preserve">5.6. Półnaturalne łąki wilgotne </t>
  </si>
  <si>
    <t>5.7. Półnaturalne łąki świeże</t>
  </si>
  <si>
    <t>5.8. Bogate gatunkowo murawy bliźniczkowe</t>
  </si>
  <si>
    <t>5.9. Słonorośla</t>
  </si>
  <si>
    <t>5.10. Użytki przyrodnicze</t>
  </si>
  <si>
    <t>6.1. Produkcja towarowa lokalnych odmian roślin uprawnych</t>
  </si>
  <si>
    <t>Uprawy rolnicze (dla których zakończono okres przestawiania)</t>
  </si>
  <si>
    <t>Trwałe użytki zielone (dla których zakończono okres przestawiania)</t>
  </si>
  <si>
    <t>Uprawy warzywne (dla których zakończono okres przestawiania)</t>
  </si>
  <si>
    <t>Uprawy zielarskie (dla których zakończono okres przestawiania)</t>
  </si>
  <si>
    <r>
      <t xml:space="preserve">Uwagi
</t>
    </r>
    <r>
      <rPr>
        <sz val="9"/>
        <rFont val="Arial"/>
        <family val="2"/>
        <charset val="238"/>
      </rPr>
      <t>(np. rok uzupełnienia nasadzeń)</t>
    </r>
  </si>
  <si>
    <r>
      <t xml:space="preserve">Uzupełnienie nasadzeń
</t>
    </r>
    <r>
      <rPr>
        <sz val="8"/>
        <rFont val="Arial"/>
        <family val="2"/>
        <charset val="238"/>
      </rPr>
      <t>(kolumna nieobowiązkowa)</t>
    </r>
  </si>
  <si>
    <t>Wymogi dla pakietu 7</t>
  </si>
  <si>
    <t>Wszystkie występujące w gospodarstwie rolnym trwałe użytki zielone oraz elementy krajobrazu rolniczego nieużytkowane rolniczo, tworzące ostoje dzikiej przyrody należy obowiązkowo zaznaczyć na szkicu gospodarstwa, a od drugiego roku również na mapie gospodarstwa będącej załącznikiem do wniosku o drugą płatność rolnośrodowiskową.</t>
  </si>
  <si>
    <t>Suislepper</t>
  </si>
  <si>
    <t>Sztetyna Czerwona</t>
  </si>
  <si>
    <t>Sztetyna Zielona</t>
  </si>
  <si>
    <t>Titówka</t>
  </si>
  <si>
    <t>Złotka Kwidzyńska</t>
  </si>
  <si>
    <t>Zorza</t>
  </si>
  <si>
    <t>Odmiany jabłoni</t>
  </si>
  <si>
    <t>Odmiany gruszy</t>
  </si>
  <si>
    <t>Odmiany czereśni</t>
  </si>
  <si>
    <t>Amanlisa</t>
  </si>
  <si>
    <t>Bera Boska</t>
  </si>
  <si>
    <t>Bera Diela</t>
  </si>
  <si>
    <t>na tym arkuszu trzeba zaznaczyć wariant, który będziemy realizować w gospodarstwie</t>
  </si>
  <si>
    <t>Tabela zawiera pola wyboru. Należy ją wypełniać następująco:</t>
  </si>
  <si>
    <t>Wypas</t>
  </si>
  <si>
    <t>W przypadku użytkowania:</t>
  </si>
  <si>
    <t>kośnego trwałych użytków zielonych:</t>
  </si>
  <si>
    <t>koszenie w terminie od dnia 1 sierpnia do dnia 30 września; wysokość koszenia 5 – 15 cm,</t>
  </si>
  <si>
    <t>pozostawienie 5 – 10% powierzchni działki rolnej nieskoszonej, a w przypadku występowania</t>
  </si>
  <si>
    <t>przypadkach w dłuższym terminie, niezwłocznie po ustaniu przyczyn ze względu, na które termin ten</t>
  </si>
  <si>
    <t>nie był przestrzegany,</t>
  </si>
  <si>
    <t>zakaz koszenia okrężnego od zewnątrz do środka koszonej powierzchni trwałych użytków zielonych,</t>
  </si>
  <si>
    <t>pastwiskowego trwałych użytków zielonych:</t>
  </si>
  <si>
    <t>wypasanie w sezonie pastwiskowym trwającym od dnia 1 maja do dnia 15 października – na obszarach</t>
  </si>
  <si>
    <t>5) planowane inwestycje, kierunki rozwoju itp.</t>
  </si>
  <si>
    <t>B.  Elementy gospodarstwa wymagające obowiązkowego utrzymania w okresie realizacji</t>
  </si>
  <si>
    <t>programu rolnośrodowiskowego.</t>
  </si>
  <si>
    <r>
      <t xml:space="preserve">1) </t>
    </r>
    <r>
      <rPr>
        <b/>
        <sz val="10"/>
        <color indexed="17"/>
        <rFont val="Arial"/>
        <family val="2"/>
        <charset val="238"/>
      </rPr>
      <t>Trwałe użytki zielone</t>
    </r>
    <r>
      <rPr>
        <b/>
        <sz val="10"/>
        <rFont val="Arial"/>
        <family val="2"/>
        <charset val="238"/>
      </rPr>
      <t xml:space="preserve">           </t>
    </r>
    <r>
      <rPr>
        <sz val="10"/>
        <rFont val="Arial"/>
        <family val="2"/>
        <charset val="238"/>
      </rPr>
      <t xml:space="preserve">     (wyszczególnione w tabeli 3a)</t>
    </r>
  </si>
  <si>
    <r>
      <t xml:space="preserve">2) Elementy krajobrazu rolniczego </t>
    </r>
    <r>
      <rPr>
        <b/>
        <sz val="10"/>
        <color indexed="17"/>
        <rFont val="Arial"/>
        <family val="2"/>
        <charset val="238"/>
      </rPr>
      <t>nieużytkowane rolniczo</t>
    </r>
    <r>
      <rPr>
        <b/>
        <sz val="10"/>
        <rFont val="Arial"/>
        <family val="2"/>
        <charset val="238"/>
      </rPr>
      <t xml:space="preserve"> tworzące ostoje dzikiej przyrody:</t>
    </r>
  </si>
  <si>
    <t>Grochówka</t>
  </si>
  <si>
    <t>Jakub Lebel</t>
  </si>
  <si>
    <t>Kantówka Gdańska</t>
  </si>
  <si>
    <t>Kardynalskie</t>
  </si>
  <si>
    <t>Koksa Pomarańczowa</t>
  </si>
  <si>
    <t>Królowa</t>
  </si>
  <si>
    <t>Łączna powierzchnia sadu (w ha):</t>
  </si>
  <si>
    <t>przy obsadzie zwierząt wynoszącej nie więcej niż 0,2 DJP/ha i obciążeniu pastwiska wynoszącym</t>
  </si>
  <si>
    <t>nie więcej niż 5t/ha (10 DJP/ha), przy czym wypasanie na terenach zalewowych rozpoczyna się</t>
  </si>
  <si>
    <t>nie wcześniej niż w terminie 2 tygodni po ustąpieniu wód, z wyłączeniem wypasania koników polskich</t>
  </si>
  <si>
    <t>Wymogi dodatkowe dla wariantu 4.2. Mechowiska i wariantu 5.2. Mechowiska:</t>
  </si>
  <si>
    <t>2a.</t>
  </si>
  <si>
    <t>2b.</t>
  </si>
  <si>
    <t>Pepina Ribstona</t>
  </si>
  <si>
    <t>Piękna z Barnaku</t>
  </si>
  <si>
    <t>Piękna z Rept</t>
  </si>
  <si>
    <t>Rajewskie</t>
  </si>
  <si>
    <t>Rarytas Śląski</t>
  </si>
  <si>
    <t>Reneta Ananasowa</t>
  </si>
  <si>
    <t>Reneta Baumana</t>
  </si>
  <si>
    <t>Reneta Blenheimska</t>
  </si>
  <si>
    <t>Reneta Gwiazdkowa</t>
  </si>
  <si>
    <t>Reneta Kasselska</t>
  </si>
  <si>
    <t>Reneta Kulona</t>
  </si>
  <si>
    <t>Reneta Muszkatołowa</t>
  </si>
  <si>
    <t>Reneta Orleańska</t>
  </si>
  <si>
    <t>Reneta Sudecka</t>
  </si>
  <si>
    <t>Reneta Szampańska</t>
  </si>
  <si>
    <t>Reneta Szara</t>
  </si>
  <si>
    <t>Reneta Złota</t>
  </si>
  <si>
    <t>Ryszard Żółty</t>
  </si>
  <si>
    <t>Signe Tillisch</t>
  </si>
  <si>
    <t xml:space="preserve"> *zaznaczyć właściwe</t>
  </si>
  <si>
    <t>Na każdym arkuszu znajduje się komplet wymaganych informacji do realizacji</t>
  </si>
  <si>
    <t>Oznaczanie działki rolnej</t>
  </si>
  <si>
    <t>Oznaczanie działki ewidencyjnej</t>
  </si>
  <si>
    <t xml:space="preserve">Zmniejszenie płatności nie następuje w przypadku, gdy rolnik nie zachował któregokolwiek z elementów  gospodarstwa wymienionych w tabeli "B" w wyniku przeniesienia, w drodze umowy, posiadania gruntów rolnych, na których występują te elementy, lub utraty posiadania takich gruntów, jeżeli ponadto do powierzchni tych gruntów nie została przyznana płatność rolnośrodowiskowa.  </t>
  </si>
  <si>
    <t xml:space="preserve"> *zaznaczyć właściwe, uzupełnić nazwę</t>
  </si>
  <si>
    <t xml:space="preserve">(np. użytek ekologiczny, rezerwat przyrody) </t>
  </si>
  <si>
    <t>Bera Liońska</t>
  </si>
  <si>
    <t>Bera Szara</t>
  </si>
  <si>
    <t>Bera Ulmska</t>
  </si>
  <si>
    <t>Bergamota Czerwona Jes</t>
  </si>
  <si>
    <t>Diuszesa Wczesna</t>
  </si>
  <si>
    <t>Dobra Ludwika</t>
  </si>
  <si>
    <t>Dobra Szara</t>
  </si>
  <si>
    <t>Dr Jules Gujot</t>
  </si>
  <si>
    <t>Dziekanka Lipcowa</t>
  </si>
  <si>
    <t>a od dnia 20 lipca wynoszącej 0,5 – 1 DJP/ha, i obciążeniu pastwiska wynoszącym nie więcej niż 5t/ha</t>
  </si>
  <si>
    <t>(10 DJP/ha), przy czym wypasanie na terenach zalewowych rozpoczyna się nie wcześniej niż w terminie</t>
  </si>
  <si>
    <t>Powierzchnia w ha
(do 2 miejsca po przecinku)</t>
  </si>
  <si>
    <t>wpisujemy tylko:</t>
  </si>
  <si>
    <r>
      <t xml:space="preserve">od dnia </t>
    </r>
    <r>
      <rPr>
        <b/>
        <sz val="10"/>
        <color indexed="14"/>
        <rFont val="Arial"/>
        <family val="2"/>
        <charset val="238"/>
      </rPr>
      <t>1 maja</t>
    </r>
    <r>
      <rPr>
        <sz val="8"/>
        <rFont val="Arial"/>
        <family val="2"/>
        <charset val="238"/>
      </rPr>
      <t xml:space="preserve"> do </t>
    </r>
    <r>
      <rPr>
        <b/>
        <sz val="10"/>
        <color indexed="14"/>
        <rFont val="Arial"/>
        <family val="2"/>
        <charset val="238"/>
      </rPr>
      <t>15 października</t>
    </r>
    <r>
      <rPr>
        <sz val="8"/>
        <rFont val="Arial"/>
        <family val="2"/>
        <charset val="238"/>
      </rPr>
      <t xml:space="preserve"> na obszarach poniżej 300 m n. p. m.</t>
    </r>
  </si>
  <si>
    <r>
      <t xml:space="preserve">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</si>
  <si>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5 - 1,0 DJP/ha</t>
    </r>
    <r>
      <rPr>
        <sz val="8"/>
        <rFont val="Arial"/>
        <family val="2"/>
        <charset val="238"/>
      </rPr>
      <t xml:space="preserve"> i obciążeniu pastwiska</t>
    </r>
  </si>
  <si>
    <r>
      <t>wynoszącym nie więcej niż 5 t/ha (</t>
    </r>
    <r>
      <rPr>
        <b/>
        <sz val="10"/>
        <color indexed="14"/>
        <rFont val="Arial"/>
        <family val="2"/>
        <charset val="238"/>
      </rPr>
      <t>10 DJP/ha</t>
    </r>
    <r>
      <rPr>
        <sz val="8"/>
        <rFont val="Arial"/>
        <family val="2"/>
        <charset val="238"/>
      </rPr>
      <t>), przy czym wypasanie na terenach</t>
    </r>
  </si>
  <si>
    <r>
      <t xml:space="preserve">Niewykaszanie niedojadów poza okresem od dnia 1 sierpnia do dnia 30 września.
Przy użytkowaniu kośno-pastwiskowym obsada nie może być większa niż </t>
    </r>
    <r>
      <rPr>
        <b/>
        <sz val="10"/>
        <color indexed="10"/>
        <rFont val="Arial"/>
        <family val="2"/>
        <charset val="238"/>
      </rPr>
      <t>0,2 DJP/ha!</t>
    </r>
  </si>
  <si>
    <r>
      <t xml:space="preserve">Wypasanie w sezonie pastwiskowym trwającym od dnia </t>
    </r>
    <r>
      <rPr>
        <b/>
        <sz val="10"/>
        <color indexed="14"/>
        <rFont val="Arial"/>
        <family val="2"/>
        <charset val="238"/>
      </rPr>
      <t>1 maja</t>
    </r>
    <r>
      <rPr>
        <sz val="8"/>
        <rFont val="Arial"/>
        <family val="2"/>
        <charset val="238"/>
      </rPr>
      <t xml:space="preserve"> do dnia </t>
    </r>
    <r>
      <rPr>
        <b/>
        <sz val="10"/>
        <color indexed="14"/>
        <rFont val="Arial"/>
        <family val="2"/>
        <charset val="238"/>
      </rPr>
      <t>15 października</t>
    </r>
  </si>
  <si>
    <r>
      <t xml:space="preserve">Przy użytkowaniu kośno-pastwiskowym obsada nie może być większa niż </t>
    </r>
    <r>
      <rPr>
        <b/>
        <sz val="10"/>
        <color indexed="10"/>
        <rFont val="Arial"/>
        <family val="2"/>
        <charset val="238"/>
      </rPr>
      <t>0,3 DJP/ha!</t>
    </r>
  </si>
  <si>
    <r>
      <t xml:space="preserve">oraz od dnia </t>
    </r>
    <r>
      <rPr>
        <b/>
        <sz val="10"/>
        <color indexed="53"/>
        <rFont val="Arial"/>
        <family val="2"/>
        <charset val="238"/>
      </rPr>
      <t>20 maja</t>
    </r>
    <r>
      <rPr>
        <sz val="8"/>
        <rFont val="Arial"/>
        <family val="2"/>
        <charset val="238"/>
      </rPr>
      <t xml:space="preserve"> do dnia </t>
    </r>
    <r>
      <rPr>
        <b/>
        <sz val="10"/>
        <color indexed="53"/>
        <rFont val="Arial"/>
        <family val="2"/>
        <charset val="238"/>
      </rPr>
      <t>1 października</t>
    </r>
  </si>
  <si>
    <r>
      <t xml:space="preserve">przy obsadzie zwierząt wynoszącej nie więcej niż </t>
    </r>
    <r>
      <rPr>
        <b/>
        <sz val="10"/>
        <color indexed="14"/>
        <rFont val="Arial"/>
        <family val="2"/>
        <charset val="238"/>
      </rPr>
      <t>0,5 DJP/ha</t>
    </r>
    <r>
      <rPr>
        <sz val="8"/>
        <rFont val="Arial"/>
        <family val="2"/>
        <charset val="238"/>
      </rPr>
      <t xml:space="preserve"> w okresie </t>
    </r>
    <r>
      <rPr>
        <b/>
        <sz val="10"/>
        <color indexed="14"/>
        <rFont val="Arial"/>
        <family val="2"/>
        <charset val="238"/>
      </rPr>
      <t>do dnia 20 lipca</t>
    </r>
    <r>
      <rPr>
        <sz val="8"/>
        <rFont val="Arial"/>
        <family val="2"/>
        <charset val="238"/>
      </rPr>
      <t>,</t>
    </r>
  </si>
  <si>
    <r>
      <t xml:space="preserve">a </t>
    </r>
    <r>
      <rPr>
        <b/>
        <sz val="10"/>
        <color indexed="53"/>
        <rFont val="Arial"/>
        <family val="2"/>
        <charset val="238"/>
      </rPr>
      <t>od dnia 20 lipca</t>
    </r>
    <r>
      <rPr>
        <sz val="8"/>
        <rFont val="Arial"/>
        <family val="2"/>
        <charset val="238"/>
      </rPr>
      <t xml:space="preserve"> wynoszącej </t>
    </r>
    <r>
      <rPr>
        <b/>
        <sz val="10"/>
        <color indexed="53"/>
        <rFont val="Arial"/>
        <family val="2"/>
        <charset val="238"/>
      </rPr>
      <t>0,5 – 1 DJP/ha</t>
    </r>
    <r>
      <rPr>
        <sz val="8"/>
        <rFont val="Arial"/>
        <family val="2"/>
        <charset val="238"/>
      </rPr>
      <t>,</t>
    </r>
  </si>
  <si>
    <r>
      <t>i obciążeniu pastwiska wynoszącym nie więcej niż 5 t/ha (</t>
    </r>
    <r>
      <rPr>
        <b/>
        <sz val="10"/>
        <color indexed="14"/>
        <rFont val="Arial"/>
        <family val="2"/>
        <charset val="238"/>
      </rPr>
      <t>10 DJP/ha</t>
    </r>
    <r>
      <rPr>
        <sz val="8"/>
        <rFont val="Arial"/>
        <family val="2"/>
        <charset val="238"/>
      </rPr>
      <t>),</t>
    </r>
  </si>
  <si>
    <r>
      <t xml:space="preserve">zalewowych rozpoczyna się nie wcześniej niż w terminie </t>
    </r>
    <r>
      <rPr>
        <b/>
        <sz val="10"/>
        <color indexed="53"/>
        <rFont val="Arial"/>
        <family val="2"/>
        <charset val="238"/>
      </rPr>
      <t>2 tygodni po ustąpieniu wód</t>
    </r>
    <r>
      <rPr>
        <sz val="8"/>
        <rFont val="Arial"/>
        <family val="2"/>
        <charset val="238"/>
      </rPr>
      <t>,</t>
    </r>
  </si>
  <si>
    <r>
      <t xml:space="preserve">nie więcej niż </t>
    </r>
    <r>
      <rPr>
        <b/>
        <sz val="10"/>
        <color indexed="14"/>
        <rFont val="Arial"/>
        <family val="2"/>
        <charset val="238"/>
      </rPr>
      <t>0,2 DJP/ha</t>
    </r>
  </si>
  <si>
    <r>
      <t>i obciążeniu pastwiska wynoszącym nie więcej niż 2,5 t/ha (</t>
    </r>
    <r>
      <rPr>
        <b/>
        <sz val="10"/>
        <color indexed="14"/>
        <rFont val="Arial"/>
        <family val="2"/>
        <charset val="238"/>
      </rPr>
      <t>5 DJP/ha</t>
    </r>
    <r>
      <rPr>
        <sz val="8"/>
        <rFont val="Arial"/>
        <family val="2"/>
        <charset val="238"/>
      </rPr>
      <t>)</t>
    </r>
  </si>
  <si>
    <r>
      <t xml:space="preserve">do dnia </t>
    </r>
    <r>
      <rPr>
        <b/>
        <sz val="10"/>
        <color indexed="14"/>
        <rFont val="Arial"/>
        <family val="2"/>
        <charset val="238"/>
      </rPr>
      <t>15 października</t>
    </r>
    <r>
      <rPr>
        <sz val="8"/>
        <rFont val="Arial"/>
        <family val="2"/>
        <charset val="238"/>
      </rPr>
      <t>,</t>
    </r>
  </si>
  <si>
    <r>
      <t xml:space="preserve">od dnia </t>
    </r>
    <r>
      <rPr>
        <b/>
        <sz val="10"/>
        <color indexed="53"/>
        <rFont val="Arial"/>
        <family val="2"/>
        <charset val="238"/>
      </rPr>
      <t>20 maja</t>
    </r>
    <r>
      <rPr>
        <b/>
        <sz val="10"/>
        <rFont val="Arial"/>
        <family val="2"/>
        <charset val="238"/>
      </rPr>
      <t xml:space="preserve"> </t>
    </r>
    <r>
      <rPr>
        <sz val="8"/>
        <rFont val="Arial"/>
        <family val="2"/>
        <charset val="238"/>
      </rPr>
      <t xml:space="preserve">do dnia </t>
    </r>
    <r>
      <rPr>
        <b/>
        <sz val="10"/>
        <color indexed="53"/>
        <rFont val="Arial"/>
        <family val="2"/>
        <charset val="238"/>
      </rPr>
      <t>1 października</t>
    </r>
    <r>
      <rPr>
        <sz val="8"/>
        <rFont val="Arial"/>
        <family val="2"/>
        <charset val="238"/>
      </rPr>
      <t xml:space="preserve"> - na obszarach powyżej 300 m n. p. m.</t>
    </r>
  </si>
  <si>
    <r>
      <t xml:space="preserve">przy obsadzie zwierząt wynoszącej </t>
    </r>
    <r>
      <rPr>
        <b/>
        <sz val="10"/>
        <color indexed="14"/>
        <rFont val="Arial"/>
        <family val="2"/>
        <charset val="238"/>
      </rPr>
      <t>0, 4 - 0,6 DJP/ha</t>
    </r>
    <r>
      <rPr>
        <sz val="8"/>
        <rFont val="Arial"/>
        <family val="2"/>
        <charset val="238"/>
      </rPr>
      <t xml:space="preserve"> i obciążeniu pastwiska</t>
    </r>
  </si>
  <si>
    <r>
      <t>wynoszącym nie więcej niż 2,5 t/ha (</t>
    </r>
    <r>
      <rPr>
        <b/>
        <sz val="10"/>
        <color indexed="14"/>
        <rFont val="Arial"/>
        <family val="2"/>
        <charset val="238"/>
      </rPr>
      <t>5 DJP/ha</t>
    </r>
    <r>
      <rPr>
        <sz val="8"/>
        <rFont val="Arial"/>
        <family val="2"/>
        <charset val="238"/>
      </rPr>
      <t>).</t>
    </r>
  </si>
  <si>
    <r>
      <t xml:space="preserve">nie więcej niż </t>
    </r>
    <r>
      <rPr>
        <b/>
        <sz val="10"/>
        <color indexed="14"/>
        <rFont val="Arial"/>
        <family val="2"/>
        <charset val="238"/>
      </rPr>
      <t>1 DJP/ha</t>
    </r>
  </si>
  <si>
    <r>
      <t>i obciążeniu pastwiska wynoszącym nie więcej niż 5 t/ha (</t>
    </r>
    <r>
      <rPr>
        <b/>
        <sz val="10"/>
        <color indexed="14"/>
        <rFont val="Arial"/>
        <family val="2"/>
        <charset val="238"/>
      </rPr>
      <t>10 DJP/ha</t>
    </r>
    <r>
      <rPr>
        <sz val="8"/>
        <rFont val="Arial"/>
        <family val="2"/>
        <charset val="238"/>
      </rPr>
      <t>)</t>
    </r>
  </si>
  <si>
    <r>
      <t xml:space="preserve">od dnia </t>
    </r>
    <r>
      <rPr>
        <b/>
        <sz val="10"/>
        <color indexed="14"/>
        <rFont val="Arial"/>
        <family val="2"/>
        <charset val="238"/>
      </rPr>
      <t>21 lipca</t>
    </r>
    <r>
      <rPr>
        <sz val="8"/>
        <rFont val="Arial"/>
        <family val="2"/>
        <charset val="238"/>
      </rPr>
      <t xml:space="preserve"> do dnia </t>
    </r>
    <r>
      <rPr>
        <b/>
        <sz val="10"/>
        <color indexed="14"/>
        <rFont val="Arial"/>
        <family val="2"/>
        <charset val="238"/>
      </rPr>
      <t>15 października</t>
    </r>
    <r>
      <rPr>
        <sz val="8"/>
        <rFont val="Arial"/>
        <family val="2"/>
        <charset val="238"/>
      </rPr>
      <t>,</t>
    </r>
  </si>
  <si>
    <r>
      <t xml:space="preserve">przy obsadzie zwierząt wynoszącej nie więcej niż </t>
    </r>
    <r>
      <rPr>
        <b/>
        <sz val="10"/>
        <color indexed="14"/>
        <rFont val="Arial"/>
        <family val="2"/>
        <charset val="238"/>
      </rPr>
      <t>0,4 - 0,6 DJP/ha</t>
    </r>
    <r>
      <rPr>
        <sz val="8"/>
        <rFont val="Arial"/>
        <family val="2"/>
        <charset val="238"/>
      </rPr>
      <t/>
    </r>
  </si>
  <si>
    <r>
      <t>i obciążeniu pastwiska wynoszącym nie więcej niż 2,5 t/ha (</t>
    </r>
    <r>
      <rPr>
        <b/>
        <sz val="10"/>
        <color indexed="14"/>
        <rFont val="Arial"/>
        <family val="2"/>
        <charset val="238"/>
      </rPr>
      <t>5 DJP/ha</t>
    </r>
    <r>
      <rPr>
        <sz val="8"/>
        <rFont val="Arial"/>
        <family val="2"/>
        <charset val="238"/>
      </rPr>
      <t>),</t>
    </r>
  </si>
  <si>
    <r>
      <t xml:space="preserve">Przy użytkowaniu kośno-pastwiskowym obsada zwierząt: </t>
    </r>
    <r>
      <rPr>
        <b/>
        <sz val="10"/>
        <color indexed="10"/>
        <rFont val="Arial"/>
        <family val="2"/>
        <charset val="238"/>
      </rPr>
      <t>0,5 - 1  DJP/ha!</t>
    </r>
  </si>
  <si>
    <r>
      <t xml:space="preserve">przy obsadzie zwierząt wynoszącej nie więcej niż </t>
    </r>
    <r>
      <rPr>
        <b/>
        <sz val="10"/>
        <color indexed="14"/>
        <rFont val="Arial"/>
        <family val="2"/>
        <charset val="238"/>
      </rPr>
      <t>0,5 - 1 DJP/ha</t>
    </r>
    <r>
      <rPr>
        <sz val="8"/>
        <rFont val="Arial"/>
        <family val="2"/>
        <charset val="238"/>
      </rPr>
      <t/>
    </r>
  </si>
  <si>
    <t>bydło rasy polskiej czerwonej,</t>
  </si>
  <si>
    <t>liczba szt.</t>
  </si>
  <si>
    <t xml:space="preserve">bydło rasy białogrzbietej, </t>
  </si>
  <si>
    <t xml:space="preserve">bydło rasy polskiej czerwono-białej, </t>
  </si>
  <si>
    <t>bydło rasy polskiej czarno-białej</t>
  </si>
  <si>
    <t>d)</t>
  </si>
  <si>
    <t>prowadzenie kontroli użytkowości mlecznej i dokumentacji hodowlanej w stadzie,</t>
  </si>
  <si>
    <t>e)</t>
  </si>
  <si>
    <t>Dodatkowe uwagi lub zalecenia.</t>
  </si>
  <si>
    <t>Komórki odblokowane do zapisków, obliczeń</t>
  </si>
  <si>
    <t>Możliwość uzupełnienia sadu do 40% obsady wszystkich drzew, o co najmniej trzy gatunki lub odmiany drzew wymienione w załączniku nr 4 do rozporządzenia, lub odmiany drzew tradycyjnie uprawianych na terytorium Rzeczypospolitej Polskiej przed 1950 r. (powiększenie wymaga zwiększenia liczby odmian lub gatunków); obowiązek rozmnażania drzew na silnie rosnących podkładkach oraz prowadzenie ich jako wysokopienne drzewa o minimalnej wysokości pnia 1,20 m, w rozstawie nie mniejszej niż 4 x 6 m i nie większej niż 10 x 10 m;</t>
  </si>
  <si>
    <t>wykaszanie raz w roku lub co 2 lata, nie później niż do dnia 30 września, przy zachowaniu istniejących drzew i krzewów; w przypadku żywopłotów – pielęgnacja;</t>
  </si>
  <si>
    <t xml:space="preserve">Oznaczenie działek rolnych </t>
  </si>
  <si>
    <t>Sąsiedztwo</t>
  </si>
  <si>
    <t>Długość strefy wpisana do tabeli:</t>
  </si>
  <si>
    <t>Długość strefy z wniosku RS.</t>
  </si>
  <si>
    <t>1.   Wymogi dla pakietu:</t>
  </si>
  <si>
    <t>Nazwy Jednostek</t>
  </si>
  <si>
    <t>A. Numer identyfikacyjny</t>
  </si>
  <si>
    <t>koszenie w terminie od dnia 1 lipca do dnia 31 października w sposób nieniszczący runi roślinnej</t>
  </si>
  <si>
    <t>i pokrywy glebowej, nie więcej niż jeden pokos w roku; wysokość koszenia 5 - 15 cm,</t>
  </si>
  <si>
    <t>dopuszcza się pozostawienie runa bez skoszenia raz na 5 lat,</t>
  </si>
  <si>
    <t>na które termin ten nie był przestrzegany,</t>
  </si>
  <si>
    <t>zakaz koszenia okrężnego od zewnątrz do wewnątrz powierzchni koszonej trwałych użytków zielonych;</t>
  </si>
  <si>
    <t>Wróble</t>
  </si>
  <si>
    <t>Wiśnie odroślowe lokalne</t>
  </si>
  <si>
    <t>Odmiany śliw</t>
  </si>
  <si>
    <t>Brzoskwiniowa</t>
  </si>
  <si>
    <t>Powierzchnia działki rolnej w ha</t>
  </si>
  <si>
    <t>2.6. Uprawy warzywne (w okresie przestawiania)</t>
  </si>
  <si>
    <t>2.8. Uprawy zielarskie (w okresie przestawiania)</t>
  </si>
  <si>
    <t xml:space="preserve">4.2. Mechowiska </t>
  </si>
  <si>
    <t>z wyłączeniem koników polskich i koni huculskich, które jest dopuszczalne przez cały rok</t>
  </si>
  <si>
    <t>Niewykaszanie niedojadów poza okresem od dnia 1 sierpnia do dnia 30 września</t>
  </si>
  <si>
    <t>dni pastwiskowych:</t>
  </si>
  <si>
    <t>obsada</t>
  </si>
  <si>
    <t>zakaz koszenia okrężnego od zewnątrz do środka powierzchni koszonej trwałych użytków zielonych,</t>
  </si>
  <si>
    <t>zakaz nawożenia;</t>
  </si>
  <si>
    <t>poniżej 300 m n. p. m. oraz od dnia 20 maja do dnia 1 października – na obszarach powyżej 300 m n.p.m.,</t>
  </si>
  <si>
    <t>przy obsadzie zwierząt 0,4 – 0,6 DJP/ha, przy maksymalnym obciążeniu pastwiska do 5 DJP ha (2,5 t/ha),</t>
  </si>
  <si>
    <t>zakaz nawożenia,</t>
  </si>
  <si>
    <t>dopuszcza się koszenie w terminie od dnia 15 lipca do dnia 30 września w sposób nieniszczący runi</t>
  </si>
  <si>
    <t>roślinnej i pokrywy glebowej, nie więcej niż jeden pokos w roku; wysokość koszenia do 10 cm,</t>
  </si>
  <si>
    <t>.</t>
  </si>
  <si>
    <t>6.</t>
  </si>
  <si>
    <t>Plan lokalizacji upraw w ramach wariantu 6.3.</t>
  </si>
  <si>
    <t>Rodzaj uprawy</t>
  </si>
  <si>
    <t>Liczba obiektów</t>
  </si>
  <si>
    <t>Rodzaj strefy izolacyjnej</t>
  </si>
  <si>
    <t xml:space="preserve">Wariant 6.4. Sady tradycyjne: </t>
  </si>
  <si>
    <t>Wymogi dla wariantu 6.4.</t>
  </si>
  <si>
    <t>Oświadczam, że dane przekazane do sporządzenia planu działalności rolnośrodowiskowej są pełne i prawdziwe.</t>
  </si>
  <si>
    <r>
      <t xml:space="preserve">krzyca </t>
    </r>
    <r>
      <rPr>
        <i/>
        <sz val="11"/>
        <rFont val="Arial"/>
        <family val="2"/>
        <charset val="238"/>
      </rPr>
      <t>Secate cereale var multicale (roślina dwuletnia),</t>
    </r>
  </si>
  <si>
    <r>
      <t>komonica błotna</t>
    </r>
    <r>
      <rPr>
        <i/>
        <sz val="11"/>
        <rFont val="Arial"/>
        <family val="2"/>
        <charset val="238"/>
      </rPr>
      <t xml:space="preserve"> Lotus uliginosus Schkuhr (roślina wieloletnia),</t>
    </r>
  </si>
  <si>
    <t>Kampinoski Park Narodowy</t>
  </si>
  <si>
    <t>Karkonoski Park Narodowy</t>
  </si>
  <si>
    <t>Magurski Park Narodowy</t>
  </si>
  <si>
    <t>Narwiański Park Narodowy</t>
  </si>
  <si>
    <t>Ojcowski Park Narodowy</t>
  </si>
  <si>
    <t>Pieniński Park Narodowy</t>
  </si>
  <si>
    <t>Poleski Park Narodowy</t>
  </si>
  <si>
    <t>Roztoczański Park Narodowy</t>
  </si>
  <si>
    <t>Słowiński Park Narodowy</t>
  </si>
  <si>
    <t>Bogusław Kiedrowski</t>
  </si>
  <si>
    <t>e-mail:</t>
  </si>
  <si>
    <t>bogdan.kiedrowski@op.pl</t>
  </si>
  <si>
    <t>bogdan.kiedrowski@onet.eu</t>
  </si>
  <si>
    <t>Świętokrzyski Park Narodowy</t>
  </si>
  <si>
    <t>Tatrzański Park Narodowy</t>
  </si>
  <si>
    <t>Park Narodowy Ujście Warty</t>
  </si>
  <si>
    <t>Wielkopolski Park Narodowy</t>
  </si>
  <si>
    <t>Wigierski Park Narodowy</t>
  </si>
  <si>
    <t>Woliński Park Narodowy</t>
  </si>
  <si>
    <t xml:space="preserve">Książański Park Krajobrazowy </t>
  </si>
  <si>
    <t xml:space="preserve">Park Krajobrazowy Chełmy </t>
  </si>
  <si>
    <t>i ukrywanie wierszy.</t>
  </si>
  <si>
    <t>Wymogi dodatkowe dla wariantu 4.6. Półnaturalne łąki wilgotne i wariantu 5.6. Półnaturalne łąki wilgotne</t>
  </si>
  <si>
    <t>oraz dla wariantu 4.7. Półnaturalne łąki świeże i wariantu 5.7. Półnaturalne łąki świeże:</t>
  </si>
  <si>
    <t>koszenie w terminie od dnia 15 czerwca do dnia 30 września w sposób nieniszczący runi roślinnej</t>
  </si>
  <si>
    <t>pastwiskowy</t>
  </si>
  <si>
    <t xml:space="preserve">Mechowiska </t>
  </si>
  <si>
    <t>które będą realizowane w okresie 5 lat.</t>
  </si>
  <si>
    <t>Og s3a</t>
  </si>
  <si>
    <t>Og s3b</t>
  </si>
  <si>
    <t>Omówienie poszczególnych arkuszy.</t>
  </si>
  <si>
    <t>wprowadzone do tabel poszczególnych pakietów.</t>
  </si>
  <si>
    <t xml:space="preserve">Po zakończonej pracy należy sprawdzić czy wszystko jest OK.  </t>
  </si>
  <si>
    <t xml:space="preserve">70 loch stada podstawowego rasy puławskiej </t>
  </si>
  <si>
    <t xml:space="preserve">lub 100 loch rasy złotnickiej białej lub 100 loch rasy złotnickiej pstrej </t>
  </si>
  <si>
    <t>Data włączenia stada do programu ochrony zasobów genetycznych.</t>
  </si>
  <si>
    <t>Opis kierunku rozwoju stada i planowany stan docelowy</t>
  </si>
  <si>
    <t>Rasa</t>
  </si>
  <si>
    <t xml:space="preserve"> * zaznaczyć właściwe</t>
  </si>
  <si>
    <t>opracujemy dopiero po wcześniejszym wykonaniu planu nawozowego,</t>
  </si>
  <si>
    <t>Pak2</t>
  </si>
  <si>
    <t>Zawiera też 4 arkusze:</t>
  </si>
  <si>
    <t xml:space="preserve">Pak1 s1 </t>
  </si>
  <si>
    <t>Pak1 s2</t>
  </si>
  <si>
    <t>Pak1 s3</t>
  </si>
  <si>
    <t>Pak1 s4</t>
  </si>
  <si>
    <t xml:space="preserve">Pak2 s1 </t>
  </si>
  <si>
    <t xml:space="preserve">Tenczyński Park Krajobrazowy </t>
  </si>
  <si>
    <t xml:space="preserve">Wiśnicko-Lipnicki Park Krajobrazowy </t>
  </si>
  <si>
    <t xml:space="preserve">Brudzeński Park Krajobrazowy </t>
  </si>
  <si>
    <t xml:space="preserve">Chojnowski Park Krajobrazowy </t>
  </si>
  <si>
    <t xml:space="preserve">Kozienicki Park Krajobrazowy </t>
  </si>
  <si>
    <t xml:space="preserve">Mazowiecki Park Krajobrazowy </t>
  </si>
  <si>
    <t xml:space="preserve">Nadbużański Park Krajobrazowy </t>
  </si>
  <si>
    <t xml:space="preserve">Park Krajobrazowy Góra Świętej Anny </t>
  </si>
  <si>
    <t xml:space="preserve">Stobrawski Park Krajobrazowy </t>
  </si>
  <si>
    <t xml:space="preserve">Park Krajobrazowy Pogórze Przemyskie </t>
  </si>
  <si>
    <t xml:space="preserve">Łomżyński Park Krajobrazowy Doliny Narwi </t>
  </si>
  <si>
    <t xml:space="preserve">Narwiański Park Krajobrazowy </t>
  </si>
  <si>
    <t>Nawożenie naturalne i organiczne w t/działkę rolną. Rodzaj i ilość nawozu.</t>
  </si>
  <si>
    <t>Lp.</t>
  </si>
  <si>
    <t>2)</t>
  </si>
  <si>
    <t>3)</t>
  </si>
  <si>
    <t>niewykaszanie niedojadów poza okresem od dnia 1 sierpnia do dnia 30 września.</t>
  </si>
  <si>
    <t xml:space="preserve">Sposób 
użytkowania </t>
  </si>
  <si>
    <t>V</t>
  </si>
  <si>
    <t>VI</t>
  </si>
  <si>
    <t>VII</t>
  </si>
  <si>
    <t>VIII</t>
  </si>
  <si>
    <t>IX</t>
  </si>
  <si>
    <t>X</t>
  </si>
  <si>
    <t>5.3. Szuwary wielkoturzycowe</t>
  </si>
  <si>
    <t>5.4. Łąki trzęślicowe i selernicowe</t>
  </si>
  <si>
    <t>Maciory</t>
  </si>
  <si>
    <t>Warchlaki 2-4 miesiące</t>
  </si>
  <si>
    <t>Prosięta do 2 miesięcy</t>
  </si>
  <si>
    <t>Tuczniki</t>
  </si>
  <si>
    <t>Tryki powyżej 1½ roku</t>
  </si>
  <si>
    <t>Pak. 9. Strefy buforowe</t>
  </si>
  <si>
    <t>Sad</t>
  </si>
  <si>
    <t xml:space="preserve">Inne (np: siedlisko, drogi, etc.) </t>
  </si>
  <si>
    <t>Lasy i grunty zadrzewione</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</si>
  <si>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</si>
  <si>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</si>
  <si>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</si>
  <si>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</si>
  <si>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</si>
  <si>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</si>
  <si>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</si>
  <si>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</si>
  <si>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</si>
  <si>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</si>
  <si>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</si>
  <si>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</si>
  <si>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</si>
  <si>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</si>
  <si>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</si>
  <si>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</si>
  <si>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suma</t>
  </si>
  <si>
    <t xml:space="preserve"> </t>
  </si>
  <si>
    <t>Źrebaki od ½ do 1 roku</t>
  </si>
  <si>
    <t>Miesiące</t>
  </si>
  <si>
    <t>Oznaczenie działki</t>
  </si>
  <si>
    <t>Maksymalna liczba dni wypa-sowych</t>
  </si>
  <si>
    <t>Uwagi i zalecenia:</t>
  </si>
  <si>
    <r>
      <t xml:space="preserve"> </t>
    </r>
    <r>
      <rPr>
        <b/>
        <sz val="8"/>
        <color indexed="10"/>
        <rFont val="Arial"/>
        <family val="2"/>
        <charset val="238"/>
      </rPr>
      <t>DJP</t>
    </r>
    <r>
      <rPr>
        <sz val="8"/>
        <rFont val="Arial"/>
        <family val="2"/>
        <charset val="238"/>
      </rPr>
      <t xml:space="preserve"> - Duża Jednostka Przeliczeniowa - zwierzę o masie ciała = 500 kg.</t>
    </r>
  </si>
  <si>
    <t>Kozy, jelenie, daniele</t>
  </si>
  <si>
    <t>Owce</t>
  </si>
  <si>
    <t>Płatność rolnośrodowiskowa:</t>
  </si>
  <si>
    <t xml:space="preserve">NA LATA </t>
  </si>
  <si>
    <t>1) Imię i nazwisko rolnika (Nazwa)</t>
  </si>
  <si>
    <t xml:space="preserve">* Jeżeli  w gospodarstwie jest realizowane  rolnictwo ekologiczne, nie uwzględniać w liczeniu DJP lisów, jenotów, norek, tchórzy i psów.  </t>
  </si>
  <si>
    <t>usunięcie lub złożenie w stogi ściętej biomasy w terminie 2 tygodni po pokosie, a w uzasadnionych</t>
  </si>
  <si>
    <t>Użytki przyrodnicze</t>
  </si>
  <si>
    <t>Ogółem działki rolne:</t>
  </si>
  <si>
    <t>http://pl.wikipedia.org/wiki/Od%C5%82%C3%B3g</t>
  </si>
  <si>
    <t>Nazwa pakietu</t>
  </si>
  <si>
    <t>Numer telefonu, adres e-mail</t>
  </si>
  <si>
    <t>posiadanie dokumentacji przyrodniczej zawierającej szczegółową charakterystykę danego siedliska przyrodniczego lub siedliska lęgowego ptaków, sporządzonej w roku poprzedzającym rok rozpoczęcia lub w roku rozpoczęcia realizacji zobowiązania rolnośrodowiskowego, przy udziale uprawnionego podmiotu, zgodnie z przepisami wydanymi na podstawie art.29 ust.1 ustawy z dnia 7 marca 2007 r. o wspieraniu rozwoju obszarów wiejskich z udziałem środków Europejskiego Funduszu Rolnego na rzecz Rozwoju Obszarów Wiejskich;</t>
  </si>
  <si>
    <t>W przypadku opracowywania zmiany do planu należy wpisać rok zmiany.</t>
  </si>
  <si>
    <t>W przypadku opracowywania planu dla gospodarstwa, które przejmuje zobowiązania od innego rolnika</t>
  </si>
  <si>
    <t>należy zmniejszyć okres realizacji planu o te lata, które już były zrealizowane.</t>
  </si>
  <si>
    <t xml:space="preserve">Na stronie pojawi się tabelka do której należy wpisać dane rolnika od którego przejmowane są zobowiązania </t>
  </si>
  <si>
    <t>rolnośrodowiskowe.</t>
  </si>
  <si>
    <t>Wariant 2.5. Uprawy warzywne (dla których zakończono okres przestawiania) i wariant 2.6. Uprawy warzywne (w okresie przestawiania)</t>
  </si>
  <si>
    <r>
      <t>Wariant 2.7. Uprawy zielarskie (</t>
    </r>
    <r>
      <rPr>
        <sz val="10"/>
        <rFont val="Arial"/>
        <family val="2"/>
        <charset val="238"/>
      </rPr>
      <t>dla których zakończono okres przestawiania</t>
    </r>
    <r>
      <rPr>
        <b/>
        <sz val="10"/>
        <rFont val="Arial"/>
        <family val="2"/>
        <charset val="238"/>
      </rPr>
      <t>) i wariant 2.8. Uprawy zielarskie (</t>
    </r>
    <r>
      <rPr>
        <sz val="10"/>
        <rFont val="Arial"/>
        <family val="2"/>
        <charset val="238"/>
      </rPr>
      <t>w okresie przestawiania</t>
    </r>
    <r>
      <rPr>
        <b/>
        <sz val="10"/>
        <rFont val="Arial"/>
        <family val="2"/>
        <charset val="238"/>
      </rPr>
      <t>)</t>
    </r>
  </si>
  <si>
    <t xml:space="preserve">Ad I.   </t>
  </si>
  <si>
    <t>Wymogi podstawowe w zakresie zarządzania (SMR)</t>
  </si>
  <si>
    <t>Ad.II.</t>
  </si>
  <si>
    <t>Wariant 2.1. Uprawy rolnicze (dla których zakończono okres przestawiania) i wariant 2.2. Uprawy rolnicze (w okresie przestawiania)</t>
  </si>
  <si>
    <t>Stan samic</t>
  </si>
  <si>
    <t>wpisując liczbę zwierząt w poszczególnych miesiącach.</t>
  </si>
  <si>
    <t>Użytki przyrodnicze - UP</t>
  </si>
  <si>
    <t>Odłogi</t>
  </si>
  <si>
    <t>w rozumieniu Dyrektywy Azotanowej (91/676/EWG)</t>
  </si>
  <si>
    <t>D.</t>
  </si>
  <si>
    <t xml:space="preserve">Wyszczególnienie grup użytków gruntowych w gospodarstwie rolnym </t>
  </si>
  <si>
    <r>
      <t xml:space="preserve">wraz z podaniem ich powierzchni. </t>
    </r>
    <r>
      <rPr>
        <sz val="11"/>
        <rFont val="Arial"/>
        <family val="2"/>
        <charset val="238"/>
      </rPr>
      <t>(wg stanu faktycznego)</t>
    </r>
  </si>
  <si>
    <t>Rodzaj użytku</t>
  </si>
  <si>
    <t>Uwagi</t>
  </si>
  <si>
    <t>Grunty orne</t>
  </si>
  <si>
    <t>Trwałe użytki zielone</t>
  </si>
  <si>
    <t>Sady</t>
  </si>
  <si>
    <t>Razem użytki rolne</t>
  </si>
  <si>
    <t>Powierzchnia całkowita gospodarstwa</t>
  </si>
  <si>
    <t>Rodzaj zwierząt</t>
  </si>
  <si>
    <r>
      <t xml:space="preserve">Liczba sztuk zwierząt </t>
    </r>
    <r>
      <rPr>
        <sz val="10"/>
        <rFont val="Arial"/>
        <family val="2"/>
        <charset val="238"/>
      </rPr>
      <t>(średniorocznie)</t>
    </r>
  </si>
  <si>
    <t>Współczynnik DJP</t>
  </si>
  <si>
    <t>Liczba DJP w gospodarstwie rolnym</t>
  </si>
  <si>
    <t>a</t>
  </si>
  <si>
    <t>b</t>
  </si>
  <si>
    <t>c</t>
  </si>
  <si>
    <t>d</t>
  </si>
  <si>
    <t>Ogiery</t>
  </si>
  <si>
    <t>Klacze, wałachy</t>
  </si>
  <si>
    <t>Pak6</t>
  </si>
  <si>
    <t>6.1</t>
  </si>
  <si>
    <t>6.2</t>
  </si>
  <si>
    <t>Pak6 w6.1</t>
  </si>
  <si>
    <t>Pak6 w6.2</t>
  </si>
  <si>
    <t>Pak6 w6.3</t>
  </si>
  <si>
    <t>Szklanka Wielka</t>
  </si>
  <si>
    <t>Wczesna Ludwika</t>
  </si>
  <si>
    <t>Włoszakowice</t>
  </si>
  <si>
    <t>Produkcja nawozów naturalnych ton/m3</t>
  </si>
  <si>
    <t xml:space="preserve">1DJP produkuje </t>
  </si>
  <si>
    <t>Ilość DJP</t>
  </si>
  <si>
    <t>Ilość nawozów naturalnych</t>
  </si>
  <si>
    <t>ton/m3</t>
  </si>
  <si>
    <t>Ilość nawozu do dyspozycji:</t>
  </si>
  <si>
    <t>Ilość posiadanego nawozu naturalnego:</t>
  </si>
  <si>
    <t>Różnica:</t>
  </si>
  <si>
    <t xml:space="preserve">Park Krajobrazowy Gór Opawskich </t>
  </si>
  <si>
    <t xml:space="preserve">Ciśniańsko-Wetliński Park Krajobrazowy </t>
  </si>
  <si>
    <t xml:space="preserve">Czarnorzecko-Strzyżowski Park Krajobrazowy </t>
  </si>
  <si>
    <t>Korobówka</t>
  </si>
  <si>
    <t>Kosztela</t>
  </si>
  <si>
    <t>Kronselska</t>
  </si>
  <si>
    <t>Krótkonóżka Królewska</t>
  </si>
  <si>
    <t>Mank’s Küchenapfel</t>
  </si>
  <si>
    <t>Montwiłłówka</t>
  </si>
  <si>
    <t>Papierówka Słodka</t>
  </si>
  <si>
    <t>Pąsówka</t>
  </si>
  <si>
    <t>Pepina Parkera</t>
  </si>
  <si>
    <t>Piękna z Herrnhut</t>
  </si>
  <si>
    <t>Reneta Karmelicka</t>
  </si>
  <si>
    <t>Reneta Zuccalmaglio</t>
  </si>
  <si>
    <t>Dokumentacja przyrodnicza, dostarczona przez eksperta przyrodniczego ma być załącznikiem do</t>
  </si>
  <si>
    <t>Należy podać stan średnioroczny z ostatnich 12 miesięcy do dnia sporządzenia planu.</t>
  </si>
  <si>
    <t>2.3</t>
  </si>
  <si>
    <t>2.4</t>
  </si>
  <si>
    <t>2.5</t>
  </si>
  <si>
    <t>2.6</t>
  </si>
  <si>
    <t>(Tabelę wg punktu 3 dołączać do planu corocznie w terminie do dnia złożenia wniosku</t>
  </si>
  <si>
    <r>
      <t xml:space="preserve">Planowane zużycie kg N/ha </t>
    </r>
    <r>
      <rPr>
        <b/>
        <sz val="9"/>
        <color indexed="17"/>
        <rFont val="Arial"/>
        <family val="2"/>
        <charset val="238"/>
      </rPr>
      <t>TUZ</t>
    </r>
    <r>
      <rPr>
        <b/>
        <sz val="9"/>
        <rFont val="Arial"/>
        <family val="2"/>
        <charset val="238"/>
      </rPr>
      <t>:</t>
    </r>
  </si>
  <si>
    <t>glebowej; wysokość koszenia 5-15 cm;</t>
  </si>
  <si>
    <t xml:space="preserve">Pakiet 8. OCHRONA GLEB I WÓD </t>
  </si>
  <si>
    <t>Na końcu znajduje się arkusz "Zobowiązania", który został omówiony w części ogólnej.</t>
  </si>
  <si>
    <t>Przed wydrukiem proszę spojrzeć na podgląd wydruku - być może, że trzeba będzie coś poprawić.</t>
  </si>
  <si>
    <r>
      <t>Pakiet 9</t>
    </r>
    <r>
      <rPr>
        <sz val="8"/>
        <color indexed="16"/>
        <rFont val="Arial CE"/>
        <charset val="238"/>
      </rPr>
      <t xml:space="preserve"> Strefy buforowe</t>
    </r>
  </si>
  <si>
    <t>Pakiet 6. Zachowanie zagrożonych zasobów genetycznych roślin w rolnictwie</t>
  </si>
  <si>
    <t>* opisać w tabeli sposób nawożenia, w przypadku stosowania azotu, wpisać dawkę</t>
  </si>
  <si>
    <t>PAKIET 4.</t>
  </si>
  <si>
    <t>OCHRONA ZAGROŻONYCH GATUNKÓW PTAKÓW I SIEDLISK PRZYRODNICZYCH</t>
  </si>
  <si>
    <t>PAKIET 5.</t>
  </si>
  <si>
    <t xml:space="preserve">OCHRONA ZAGROŻONYCH GATUNKÓW PTAKÓW I SIEDLISK PRZYRODNICZYCH </t>
  </si>
  <si>
    <t>Pakiet 4</t>
  </si>
  <si>
    <t>Pakiet 5</t>
  </si>
  <si>
    <t xml:space="preserve">OCHRONA ZAGROŻONYCH GATUNKÓW PTAKÓW I SIEDLISK PRZYRODNICZYCH POZA OBSZARAMI NATURA 2000 </t>
  </si>
  <si>
    <t>OCHRONA ZAGROŻONYCH GATUNKÓW PTAKÓW I SIEDLISK PRZYRODNICZYCH NA OBSZARACH NATURA 2000</t>
  </si>
  <si>
    <r>
      <t>Pakiet 4 i 5</t>
    </r>
    <r>
      <rPr>
        <sz val="8"/>
        <rFont val="Arial"/>
        <family val="2"/>
        <charset val="238"/>
      </rPr>
      <t xml:space="preserve"> (równocześnie)</t>
    </r>
  </si>
  <si>
    <t>POZA OBSZARAMI NATURA 2000 ORAZ NA OBSZARACH NATURA 2000</t>
  </si>
  <si>
    <t>prowadzenie dokumentacji uprawy i udostępnianie jej jednostce badawczo – rozwojowej koordynującej lub realizującej zadania w zakresie ochrony zasobów genetycznych,</t>
  </si>
  <si>
    <t>Sady tradycyjne</t>
  </si>
  <si>
    <t>*zaznacz właściwe</t>
  </si>
  <si>
    <t>powinny zapisywać go w tej wersji.</t>
  </si>
  <si>
    <t xml:space="preserve"> w kolejne miejsca, w których mogą być używane.</t>
  </si>
  <si>
    <t xml:space="preserve">Część szczegółowa planu obejmuje wyłącznie pakiety realizowane w gospodarstwie.
</t>
  </si>
  <si>
    <t xml:space="preserve">PAKIET 2. ROLNICTWO EKOLOGICZNE  </t>
  </si>
  <si>
    <t>Wskazanie wariantów* w obrębie Pakietu 7. Zachowanie zagrożonych zasobów genetycznych zwierząt w rolnictwie, do realizacji których rolnik się zobowiązuje:</t>
  </si>
  <si>
    <t>7.1.</t>
  </si>
  <si>
    <t>planu działalności rolnośrodowiskowej.</t>
  </si>
  <si>
    <t>Ananas Berżenicki</t>
  </si>
  <si>
    <t>Antonówka Półtorafuntowa</t>
  </si>
  <si>
    <t>Berner Rosen</t>
  </si>
  <si>
    <t xml:space="preserve"> Minimalna czystość analityczna</t>
  </si>
  <si>
    <t xml:space="preserve"> Maksymalna zawartość nasion innych gatunków</t>
  </si>
  <si>
    <t xml:space="preserve"> Minimalna zdolność kiełkowania</t>
  </si>
  <si>
    <t>(nasiona czyste)</t>
  </si>
  <si>
    <t>(nasiona innych gatunków)</t>
  </si>
  <si>
    <t>(siewki normalne + nasiona twarde)</t>
  </si>
  <si>
    <t>% wagowy</t>
  </si>
  <si>
    <t>Szt/500g</t>
  </si>
  <si>
    <t>% liczbowy</t>
  </si>
  <si>
    <t>Pszenica płaskurka</t>
  </si>
  <si>
    <t>Triticum monococcum</t>
  </si>
  <si>
    <t>zakaz koszenia okrężnego od zewnątrz do środka koszonej powierzchni trwałych użytków zielonych;</t>
  </si>
  <si>
    <t xml:space="preserve">PAKIET 7. ZACHOWANIE ZAGROŻONYCH ZASOBÓW GENETYCZNYCH </t>
  </si>
  <si>
    <t>ZWIERZĄT W ROLNICTWIE</t>
  </si>
  <si>
    <t>Część szczegółowa planu obejmuje wyłącznie pakiety realizowane w gospodarstwie.</t>
  </si>
  <si>
    <t>Zamieszczane są wyłącznie zalecenia przeznaczone dla danego gospodarstwa.</t>
  </si>
  <si>
    <t>1.</t>
  </si>
  <si>
    <t>Uzasadnienie wapnowania (jeśli dotyczy):</t>
  </si>
  <si>
    <t>Nr działki ewidencyjnej</t>
  </si>
  <si>
    <t>Różanka Wirgińska</t>
  </si>
  <si>
    <t>Strumiłłówka</t>
  </si>
  <si>
    <t>Śmietankowe</t>
  </si>
  <si>
    <t>Węgierczyk</t>
  </si>
  <si>
    <t>Po wybraniu pakietu w następnej kolumnie pojawią się warianty wybranego pakietu. Należy wybrać te,</t>
  </si>
  <si>
    <t>6.4. Sady tradycyjne</t>
  </si>
  <si>
    <t xml:space="preserve">POZA OBSZARAMI NATURA 2000 </t>
  </si>
  <si>
    <t>NA OBSZARACH NATURA 2000</t>
  </si>
  <si>
    <t>Wymogi dla pakietów:</t>
  </si>
  <si>
    <t>różnica</t>
  </si>
  <si>
    <t>Og s1</t>
  </si>
  <si>
    <t>Og s2</t>
  </si>
  <si>
    <t>Wybieramy pakiety planowane do realizacji przez rolnika.</t>
  </si>
  <si>
    <t>szczaw</t>
  </si>
  <si>
    <t>realizowanie programu ochrony zasobów genetycznych zwierząt danej rasy.</t>
  </si>
  <si>
    <t>przyoranie biomasy międzyplonu ozimego, z wyłączeniem uprawy gleby w systemie bezorkowym;</t>
  </si>
  <si>
    <t>przyoranie biomasy wsiewki poplonowej, z wyłączeniem uprawy gleby w systemie bezorkowym;</t>
  </si>
  <si>
    <t>F. Dane eksperta przyrodniczego</t>
  </si>
  <si>
    <t>G. Podpis eksperta, data</t>
  </si>
  <si>
    <t>(data, podpis eksperta)</t>
  </si>
  <si>
    <t>Wymogi dla pakietu i wariantów</t>
  </si>
  <si>
    <t>A</t>
  </si>
  <si>
    <t>GO</t>
  </si>
  <si>
    <t>TUZ</t>
  </si>
  <si>
    <t>Komórki odblokowane do zapisków, obliczeń.</t>
  </si>
  <si>
    <t>utrzymywanie stada liczącego minimum 2 klacze,</t>
  </si>
  <si>
    <t>Babiogórski Park Narodowy</t>
  </si>
  <si>
    <t>Biebrzański Park Narodowy</t>
  </si>
  <si>
    <t>Obliczenie obsady średniorocznej zwierząt.</t>
  </si>
  <si>
    <t>konie zimnokrwiste w typie sztumskim</t>
  </si>
  <si>
    <t>wpis koni do księgi zwierząt hodowlanych danej rasy i prowadzenie dokumentacji hodowlanej stada,</t>
  </si>
  <si>
    <t>Wariant 7.3 Zachowanie lokalnych ras owiec:*</t>
  </si>
  <si>
    <t xml:space="preserve">Park Krajobrazowy Dolina Słupi </t>
  </si>
  <si>
    <t xml:space="preserve">Park Krajobrazowy Mierzeja Wiślana </t>
  </si>
  <si>
    <t xml:space="preserve">Trójmiejski Park Krajobrazowy </t>
  </si>
  <si>
    <t xml:space="preserve">Wdzydzki Park Krajobrazowy </t>
  </si>
  <si>
    <t xml:space="preserve">Zaborski Park Krajobrazowy </t>
  </si>
  <si>
    <t xml:space="preserve">Park Krajobrazowy Beskidu Małego </t>
  </si>
  <si>
    <t xml:space="preserve">Park Krajobrazowy Beskidu Śląskiego </t>
  </si>
  <si>
    <t xml:space="preserve">Park Krajobrazowy Cysterskie Kompozycje Krajobrazowe Rud Wielkich </t>
  </si>
  <si>
    <t xml:space="preserve">Park Krajobrazowy Lasy nad Górną Liswartą </t>
  </si>
  <si>
    <t xml:space="preserve">Park Krajobrazowy Orlich Gniazd </t>
  </si>
  <si>
    <t xml:space="preserve">Park Krajobrazowy Stawki </t>
  </si>
  <si>
    <t xml:space="preserve">Żywiecki Park Krajobrazowy </t>
  </si>
  <si>
    <t xml:space="preserve">Chęcińsko-Kielecki Park Krajobrazowy </t>
  </si>
  <si>
    <t xml:space="preserve">Cisowsko-Orłowiński Park Krajobrazowy </t>
  </si>
  <si>
    <t xml:space="preserve">Jeleniowski Park Krajobrazowy </t>
  </si>
  <si>
    <t xml:space="preserve">Kozubowski Park Krajobrazowy </t>
  </si>
  <si>
    <t>UP</t>
  </si>
  <si>
    <r>
      <t>Pakiet 1</t>
    </r>
    <r>
      <rPr>
        <sz val="8"/>
        <color indexed="16"/>
        <rFont val="Arial CE"/>
        <charset val="238"/>
      </rPr>
      <t xml:space="preserve"> Rolnictwo zrównoważone</t>
    </r>
  </si>
  <si>
    <r>
      <t>Pakiet 2</t>
    </r>
    <r>
      <rPr>
        <sz val="8"/>
        <color indexed="16"/>
        <rFont val="Arial CE"/>
        <charset val="238"/>
      </rPr>
      <t xml:space="preserve"> Rolnictwo ekologiczne</t>
    </r>
  </si>
  <si>
    <r>
      <t>Pakiet 3</t>
    </r>
    <r>
      <rPr>
        <sz val="8"/>
        <color indexed="16"/>
        <rFont val="Arial CE"/>
        <charset val="238"/>
      </rPr>
      <t xml:space="preserve"> Ekstensywne trwałe użytki zielone</t>
    </r>
  </si>
  <si>
    <t xml:space="preserve"> województwo śląskie</t>
  </si>
  <si>
    <t xml:space="preserve"> województwo świętokrzyskie</t>
  </si>
  <si>
    <t xml:space="preserve"> województwo warmińsko-mazurskie</t>
  </si>
  <si>
    <t xml:space="preserve"> województwo wielkopolskie</t>
  </si>
  <si>
    <t xml:space="preserve"> województwo zachodniopomorskie</t>
  </si>
  <si>
    <t xml:space="preserve"> województwo dolnośląskie</t>
  </si>
  <si>
    <r>
      <t xml:space="preserve">Wklejamy wartości do białych komórek zazna-czając myszą komórkę </t>
    </r>
    <r>
      <rPr>
        <b/>
        <sz val="8"/>
        <rFont val="Arial"/>
        <family val="2"/>
        <charset val="238"/>
      </rPr>
      <t>C4</t>
    </r>
  </si>
  <si>
    <t>Białowieski Park Narodowy</t>
  </si>
  <si>
    <t>Bieszczadzki Park Narodowy</t>
  </si>
  <si>
    <t>Park Narodowy Bory Tucholskie</t>
  </si>
  <si>
    <t>Drawieński Park Narodowy</t>
  </si>
  <si>
    <t>Gorczański Park Narodowy</t>
  </si>
  <si>
    <t>Park Narodowy Gór Stołowych</t>
  </si>
  <si>
    <t>- inne.</t>
  </si>
  <si>
    <t>(należy wpisać na których działkach rolnych i w jakich terminach można stosować)</t>
  </si>
  <si>
    <r>
      <t>pszenica samopsza</t>
    </r>
    <r>
      <rPr>
        <i/>
        <sz val="11"/>
        <rFont val="Arial"/>
        <family val="2"/>
        <charset val="238"/>
      </rPr>
      <t xml:space="preserve"> Triticum monococcum,</t>
    </r>
  </si>
  <si>
    <r>
      <t xml:space="preserve">owies szorstki </t>
    </r>
    <r>
      <rPr>
        <i/>
        <sz val="11"/>
        <rFont val="Arial"/>
        <family val="2"/>
        <charset val="238"/>
      </rPr>
      <t>Avena strigosa Schreb.,</t>
    </r>
  </si>
  <si>
    <r>
      <t xml:space="preserve">lnicznik siewny </t>
    </r>
    <r>
      <rPr>
        <i/>
        <sz val="11"/>
        <rFont val="Arial"/>
        <family val="2"/>
        <charset val="238"/>
      </rPr>
      <t>Camelina sativa L.,</t>
    </r>
  </si>
  <si>
    <r>
      <t>nostrzyk biały</t>
    </r>
    <r>
      <rPr>
        <i/>
        <sz val="11"/>
        <rFont val="Arial"/>
        <family val="2"/>
        <charset val="238"/>
      </rPr>
      <t xml:space="preserve"> Melilotus alba Medik.,</t>
    </r>
  </si>
  <si>
    <r>
      <t xml:space="preserve">sałata łodygowa (szparagowa) </t>
    </r>
    <r>
      <rPr>
        <i/>
        <sz val="11"/>
        <rFont val="Arial"/>
        <family val="2"/>
        <charset val="238"/>
      </rPr>
      <t>Lactuca sativa L. var. angustana hort. ex,</t>
    </r>
  </si>
  <si>
    <r>
      <t xml:space="preserve">lędźwian siewny </t>
    </r>
    <r>
      <rPr>
        <i/>
        <sz val="11"/>
        <rFont val="Arial"/>
        <family val="2"/>
        <charset val="238"/>
      </rPr>
      <t>Lathyrus sativus L.,</t>
    </r>
  </si>
  <si>
    <r>
      <t xml:space="preserve">soczewica jadalna </t>
    </r>
    <r>
      <rPr>
        <i/>
        <sz val="11"/>
        <rFont val="Arial"/>
        <family val="2"/>
        <charset val="238"/>
      </rPr>
      <t>Lens culinaris Medik.,</t>
    </r>
  </si>
  <si>
    <t>uprawa gatunków roślin wymienionych w załączniku nr 4 do rozporządzenia Ministra Rolnictwa i</t>
  </si>
  <si>
    <t>Opracowywanie arkuszy należy rozpoczynać od pierwszego do ostatniego. Rozpoczynanie pracy od</t>
  </si>
  <si>
    <t>końca nie przyniesie zadowolenia. Są wyjątki, ale tej zasady trzeba przestrzegać.</t>
  </si>
  <si>
    <t>Na przykład wypełnienie arkusza Og s3a spowoduje, że wpisane działki będą automatycznie</t>
  </si>
  <si>
    <t>Tab. 3a                              Wykaz działek rolnych w gospodarstwie rolnym.</t>
  </si>
  <si>
    <t>http://natura2000.mos.gov.pl/natura2000/pl/proste.php</t>
  </si>
  <si>
    <t>Listę Obszarów Sieci NATURA 2000 znajdziesz pod adresem:</t>
  </si>
  <si>
    <t>Prawne formy ochrony przyrody na terenie gospodarstwa oraz obszary                                                           szczególnie narażone w rozumieniu Dyrektywy Azotanowej (91/676/EWG)*</t>
  </si>
  <si>
    <t>np. małe zwierzę o wadze 1 kg</t>
  </si>
  <si>
    <t>lub bardzo duże o masie ciała 5000 kg</t>
  </si>
  <si>
    <t>PAKIET 4 i 5.</t>
  </si>
  <si>
    <t>6.3. Produkcja nasienna na zlecenie banku genów</t>
  </si>
  <si>
    <t xml:space="preserve">2)     </t>
  </si>
  <si>
    <t>zakaz przeorywania, wałowania, podsiewu, stosowania ścieków i osadów ściekowych;</t>
  </si>
  <si>
    <r>
      <t>4)</t>
    </r>
    <r>
      <rPr>
        <sz val="7"/>
        <rFont val="Times New Roman"/>
        <family val="1"/>
        <charset val="238"/>
      </rPr>
      <t/>
    </r>
  </si>
  <si>
    <t>zakaz budowy i rozbudowy urządzeń melioracji wodnych szczegółowych tworzących system melioracji wodnych, z wyjątkiem urządzeń mających na celu utrzymanie lub poprawę wartości przyrodniczej (nie dotyczy bieżącej konserwacji);</t>
  </si>
  <si>
    <t xml:space="preserve">5)       </t>
  </si>
  <si>
    <t>x</t>
  </si>
  <si>
    <t>wypasanie w sezonie pastwiskowym trwającym:</t>
  </si>
  <si>
    <t xml:space="preserve">    </t>
  </si>
  <si>
    <t>np. wszystkie krowy i młodzież lub wszystkie owce.</t>
  </si>
  <si>
    <t>W dolnej części arkusza znajduje się uproszczona wersja planu wypasu wypełniająca się</t>
  </si>
  <si>
    <t>automatyczne po opracowaniu kart wypasu.</t>
  </si>
  <si>
    <t>We wzorze znajduje się uproszczony przykład wypełniania kart wypasu na pastwiskach A i B.</t>
  </si>
  <si>
    <t>Zawiera 3 arkusze:</t>
  </si>
  <si>
    <t>Pak4i5 s2</t>
  </si>
  <si>
    <t>w tabeli określamy poziom nawożenia.</t>
  </si>
  <si>
    <t>Nr zaświadczenia PROW 2007-2013</t>
  </si>
  <si>
    <t>W przypadku zaistnienia podejrzenia, że wyliczona kwota przekroczy limit przysługujący do 1 ha uprawy wg załącznika do rozporządzenia Rady  (WE) nr 1698/2005 z</t>
  </si>
  <si>
    <t>f)</t>
  </si>
  <si>
    <t>g)</t>
  </si>
  <si>
    <t>h)</t>
  </si>
  <si>
    <t>i)</t>
  </si>
  <si>
    <t>j)</t>
  </si>
  <si>
    <t>k)</t>
  </si>
  <si>
    <r>
      <t xml:space="preserve">pszenica płaskurka </t>
    </r>
    <r>
      <rPr>
        <i/>
        <sz val="11"/>
        <rFont val="Arial"/>
        <family val="2"/>
        <charset val="238"/>
      </rPr>
      <t>Triticum diccocum,</t>
    </r>
  </si>
  <si>
    <t xml:space="preserve">Nadnidziański Park Krajobrazowy </t>
  </si>
  <si>
    <t xml:space="preserve">Sieradowicki Park Krajobrazowy </t>
  </si>
  <si>
    <t xml:space="preserve">Suchedniowsko-Oblęgorski Park Krajobrazowy </t>
  </si>
  <si>
    <t xml:space="preserve">Szaniecki Park Krajobrazowy </t>
  </si>
  <si>
    <t xml:space="preserve">Mazurski Park Krajobrazowy </t>
  </si>
  <si>
    <t xml:space="preserve">Park Krajobrazowy Pojezierza Iławskiego </t>
  </si>
  <si>
    <t xml:space="preserve">Park Krajobrazowy Puszczy Rominckiej </t>
  </si>
  <si>
    <t>4. SZACUNKOWA WYSOKOŚĆ PŁATNOŚCI ROLNOŚRODOWISKOWEJ</t>
  </si>
  <si>
    <t xml:space="preserve">Obszar szczególnie narażony </t>
  </si>
  <si>
    <t>2) Wielkość próby do badań wynosi 1000 g.</t>
  </si>
  <si>
    <t>Przestrzegania warunków uczestnictwa w programie rolnośrodowiskowym przez okres 5 lat od dnia rozpoczęcia realizacji.</t>
  </si>
  <si>
    <t>Oznaczenie działki rolnej</t>
  </si>
  <si>
    <t>- naturalne zbiorniki wodne</t>
  </si>
  <si>
    <t>- śródpolne i śródleśne oczka wodne</t>
  </si>
  <si>
    <t>- kępy drzew i krzewów</t>
  </si>
  <si>
    <t>- bagna</t>
  </si>
  <si>
    <t>Og s4</t>
  </si>
  <si>
    <t>Arkusz jest prosty. Proszę jednak zwrócić uwagę na wyczerpujące opisanie gospodarstwa.</t>
  </si>
  <si>
    <t>http://pl.wikipedia.org/wiki/Parki_narodowe_w_Polsce</t>
  </si>
  <si>
    <t>Więcej informacji o Parkach Narodowych uzyskasz:</t>
  </si>
  <si>
    <t xml:space="preserve">Park Krajobrazowy Wzgórz Dylewskich </t>
  </si>
  <si>
    <t xml:space="preserve">Park Krajobrazowy Wzniesienia Elbląskie </t>
  </si>
  <si>
    <t>Park Narodowy (nazwa)</t>
  </si>
  <si>
    <t>Park Krajobrazowy (nazwa)</t>
  </si>
  <si>
    <t>Wskazanie wariantów* w obrębie pakietu zachowanie lokalnych odmian roślin uprawnych, do realizacji których rolnik się zobowiązuje:</t>
  </si>
  <si>
    <t>Produkcja towarowa lokalnych odmian roślin uprawnych</t>
  </si>
  <si>
    <t>Produkcja nasienna towarowa lokalnych odmian roślin uprawnych</t>
  </si>
  <si>
    <t>6.3</t>
  </si>
  <si>
    <t xml:space="preserve"> Załączniki do planu działalności rolnośrodowiskowej:</t>
  </si>
  <si>
    <t>a.</t>
  </si>
  <si>
    <t>Książę Albrecht Pruski</t>
  </si>
  <si>
    <t>Książęce</t>
  </si>
  <si>
    <t>Landsberska</t>
  </si>
  <si>
    <t>Malinowa Oberlandzka</t>
  </si>
  <si>
    <t>Niezrównane Peasgooda</t>
  </si>
  <si>
    <t>Ontario</t>
  </si>
  <si>
    <t>Oliwka Czerwona</t>
  </si>
  <si>
    <t>Oliwka Inflancka</t>
  </si>
  <si>
    <t>Pepina Linneusza</t>
  </si>
  <si>
    <t>wymienione w załączniku nr 2 do rozporządzenia.</t>
  </si>
  <si>
    <t>wymogi i normy określone w przepisach o płatnościach w ramach systemów wsparcia bezpośredniego;</t>
  </si>
  <si>
    <t>Udostępnienia osobom upoważnionym do wykonania czynności kontrolnych wstępu na teren mojego gospodarstwa, a także okazania wszystkich dokumentów, związanych realizacją programu.</t>
  </si>
  <si>
    <t>Prowadzenia rejestru działalności rolnośrodowiskowej w moim gospodarstwie.</t>
  </si>
  <si>
    <t>Uprawy warzywne (w okresie przestawiania)</t>
  </si>
  <si>
    <t>Gruchoty</t>
  </si>
  <si>
    <t>Kuzynek Buraczek</t>
  </si>
  <si>
    <t>Powierzchnia działki rolnej
w ha</t>
  </si>
  <si>
    <r>
      <t xml:space="preserve">Rodzaje użytków rolnych
</t>
    </r>
    <r>
      <rPr>
        <sz val="8"/>
        <rFont val="Arial"/>
        <family val="2"/>
        <charset val="238"/>
      </rPr>
      <t>(</t>
    </r>
    <r>
      <rPr>
        <sz val="8"/>
        <color indexed="17"/>
        <rFont val="Arial"/>
        <family val="2"/>
        <charset val="238"/>
      </rPr>
      <t>TUZ</t>
    </r>
    <r>
      <rPr>
        <sz val="8"/>
        <rFont val="Arial"/>
        <family val="2"/>
        <charset val="238"/>
      </rPr>
      <t xml:space="preserve">, </t>
    </r>
    <r>
      <rPr>
        <sz val="8"/>
        <color indexed="60"/>
        <rFont val="Arial"/>
        <family val="2"/>
        <charset val="238"/>
      </rPr>
      <t>GO</t>
    </r>
    <r>
      <rPr>
        <sz val="8"/>
        <rFont val="Arial"/>
        <family val="2"/>
        <charset val="238"/>
      </rPr>
      <t xml:space="preserve">, </t>
    </r>
    <r>
      <rPr>
        <sz val="8"/>
        <color indexed="53"/>
        <rFont val="Arial"/>
        <family val="2"/>
        <charset val="238"/>
      </rPr>
      <t>Sad</t>
    </r>
    <r>
      <rPr>
        <sz val="8"/>
        <rFont val="Arial"/>
        <family val="2"/>
        <charset val="238"/>
      </rPr>
      <t xml:space="preserve">, </t>
    </r>
    <r>
      <rPr>
        <sz val="8"/>
        <color indexed="48"/>
        <rFont val="Arial"/>
        <family val="2"/>
        <charset val="238"/>
      </rPr>
      <t>UP</t>
    </r>
    <r>
      <rPr>
        <sz val="8"/>
        <rFont val="Arial"/>
        <family val="2"/>
        <charset val="238"/>
      </rPr>
      <t>)</t>
    </r>
    <r>
      <rPr>
        <sz val="11"/>
        <rFont val="Arial"/>
        <family val="2"/>
        <charset val="238"/>
      </rPr>
      <t>*</t>
    </r>
  </si>
  <si>
    <r>
      <t xml:space="preserve">Nazwa wariantów
</t>
    </r>
    <r>
      <rPr>
        <sz val="9"/>
        <rFont val="Arial"/>
        <family val="2"/>
        <charset val="238"/>
      </rPr>
      <t>(pierwszy rok działalności)</t>
    </r>
  </si>
  <si>
    <r>
      <t xml:space="preserve">Nazwa wariantów
</t>
    </r>
    <r>
      <rPr>
        <sz val="9"/>
        <rFont val="Arial"/>
        <family val="2"/>
        <charset val="238"/>
      </rPr>
      <t>(drugi rok działalności)</t>
    </r>
  </si>
  <si>
    <r>
      <t xml:space="preserve">Nazwa wariantów
</t>
    </r>
    <r>
      <rPr>
        <sz val="9"/>
        <rFont val="Arial"/>
        <family val="2"/>
        <charset val="238"/>
      </rPr>
      <t>(trzeci rok działalności)</t>
    </r>
  </si>
  <si>
    <r>
      <t xml:space="preserve">Nazwa wariantów </t>
    </r>
    <r>
      <rPr>
        <sz val="9"/>
        <rFont val="Arial"/>
        <family val="2"/>
        <charset val="238"/>
      </rPr>
      <t>(czwarty rok działalności)</t>
    </r>
  </si>
  <si>
    <r>
      <t xml:space="preserve">Nazwa wariantów
</t>
    </r>
    <r>
      <rPr>
        <sz val="9"/>
        <rFont val="Arial"/>
        <family val="2"/>
        <charset val="238"/>
      </rPr>
      <t>(piąty rok działalności)</t>
    </r>
  </si>
  <si>
    <t>1) główne kierunki prowadzonej działalności rolniczej
(wg wniosku)</t>
  </si>
  <si>
    <t>Elementy gospodarstwa wymagające utrzymania
w okresie realizacji Programu rolnośrodowiskowego</t>
  </si>
  <si>
    <r>
      <t xml:space="preserve">Powierzchnia w ha
</t>
    </r>
    <r>
      <rPr>
        <sz val="8"/>
        <rFont val="Arial"/>
        <family val="2"/>
        <charset val="238"/>
      </rPr>
      <t>(do 2 miejsca po przecinku)</t>
    </r>
  </si>
  <si>
    <r>
      <t xml:space="preserve">Rodzaj użytków
</t>
    </r>
    <r>
      <rPr>
        <sz val="8"/>
        <color indexed="57"/>
        <rFont val="Arial"/>
        <family val="2"/>
        <charset val="238"/>
      </rPr>
      <t>(dane z ark. Og3a)</t>
    </r>
  </si>
  <si>
    <r>
      <t xml:space="preserve">Uprawa
</t>
    </r>
    <r>
      <rPr>
        <sz val="8"/>
        <color indexed="57"/>
        <rFont val="Arial"/>
        <family val="2"/>
        <charset val="238"/>
      </rPr>
      <t>(dane z ark. Og3a)</t>
    </r>
  </si>
  <si>
    <t>Oznaczenie działek rolnych</t>
  </si>
  <si>
    <t>Park Krajobrazowy Beskidu Małego</t>
  </si>
  <si>
    <r>
      <t xml:space="preserve"> 400</t>
    </r>
    <r>
      <rPr>
        <b/>
        <vertAlign val="superscript"/>
        <sz val="11"/>
        <rFont val="Arial"/>
        <family val="2"/>
        <charset val="238"/>
      </rPr>
      <t>1)</t>
    </r>
  </si>
  <si>
    <r>
      <t>Secale cerate var. Multicavle</t>
    </r>
    <r>
      <rPr>
        <b/>
        <sz val="11"/>
        <rFont val="Arial"/>
        <family val="2"/>
        <charset val="238"/>
      </rPr>
      <t xml:space="preserve">                       Krzyca</t>
    </r>
  </si>
  <si>
    <t>Koszenie i usuwanie trawy lub wypasanie.</t>
  </si>
  <si>
    <t>Terminy wykonywania zabiegów pielęgnacyjnych</t>
  </si>
  <si>
    <t>Rodzaj zabiegu</t>
  </si>
  <si>
    <t xml:space="preserve">Termin </t>
  </si>
  <si>
    <t>Należy przestrzegać prawidłowego doboru i następstwa roślin.</t>
  </si>
  <si>
    <r>
      <t>Uprawiane rośliny</t>
    </r>
    <r>
      <rPr>
        <b/>
        <sz val="8"/>
        <rFont val="Arial"/>
        <family val="2"/>
        <charset val="238"/>
      </rPr>
      <t/>
    </r>
  </si>
  <si>
    <t>zakaz stosowania nawozów i środków ochrony roślin.</t>
  </si>
  <si>
    <t>Wymogi dla wariantu 9.3. Utrzymanie 2–metrowych miedz śródpolnych oraz wariantu 9.4. Utrzymanie 5–metrowych miedz śródpolnych:</t>
  </si>
  <si>
    <t>utrzymanie miedzy śródpolnej o szerokości:</t>
  </si>
  <si>
    <t>około 2 metrów – w przypadku wariantu 9.3,</t>
  </si>
  <si>
    <t>około 5 metrów – w przypadku wariantu 9.4;</t>
  </si>
  <si>
    <t xml:space="preserve">Część szczegółowa planu obejmuje wyłącznie pakiety realizowane w gospodarstwie.
</t>
  </si>
  <si>
    <t>Zamieszczane są wyłącznie zalecenia przeznaczone dla danego gospodarstwa</t>
  </si>
  <si>
    <t>PAKIET 1. ROLNICTWO ZRÓWNOWAŻONE</t>
  </si>
  <si>
    <t>Wariant 1.1. Zrównoważony system gospodarowania</t>
  </si>
  <si>
    <t>1. Wymogi dla pakietu i wariantu:</t>
  </si>
  <si>
    <t>1)</t>
  </si>
  <si>
    <t>2.7</t>
  </si>
  <si>
    <t>2.8</t>
  </si>
  <si>
    <t>2.9</t>
  </si>
  <si>
    <t>2.10</t>
  </si>
  <si>
    <t>inne odpowiednie wymogi obowiązkowe, o których mowa w art. 39 ust. 3 akapit pierwszy rozporządzenia nr 1698/2005,</t>
  </si>
  <si>
    <t xml:space="preserve">Jaśliski Park Krajobrazowy </t>
  </si>
  <si>
    <t xml:space="preserve">Park Krajobrazowy Doliny Sanu </t>
  </si>
  <si>
    <t xml:space="preserve">Park Krajobrazowy Gór Słonnych </t>
  </si>
  <si>
    <t>Pak. 6. Zachowanie zagrożonych zasobów genetycznych roślin w rolnictwie</t>
  </si>
  <si>
    <t>Dodatkowe/zmienione wymogi dla wariantów wynikające z dokumentacji przyrodniczej, jeśli nie pokrywają się                     z wymogami zapisanymi w rozporządzeniu a są zapisane w planie ochrony lub w planie zadań ochronnych.</t>
  </si>
  <si>
    <t>Wskazanie wariantów* w obrębie pakietu rolnictwo ekologiczne, do realizacji których rolnik się zobowiązuje.</t>
  </si>
  <si>
    <t>Uprawy rolnicze (w okresie przestawiania)</t>
  </si>
  <si>
    <t>Trwałe użytki zielone (w okresie przestawiania)</t>
  </si>
  <si>
    <t xml:space="preserve"> Wymogi dla wariantu 6.1. </t>
  </si>
  <si>
    <t>a)</t>
  </si>
  <si>
    <t>Z kwalifikowanego materiału siewnego</t>
  </si>
  <si>
    <t>Wskazać pierwszy i czwarty rok realizacji programu a w przypadku zmiany rośliny – pierwszy lub czwarty rok jej uprawy</t>
  </si>
  <si>
    <t>Pak. 1. Rolnictwo zrównoważone</t>
  </si>
  <si>
    <t xml:space="preserve">Pak. 2. Rolnictwo ekologiczne </t>
  </si>
  <si>
    <t>Pak. 4. Ochrona zagrożonych gatunków ptaków i siedlisk przyrodniczych poza obszarami Natura 2000</t>
  </si>
  <si>
    <t>Uprawy zielarskie (w okresie przestawiania)</t>
  </si>
  <si>
    <t>b)</t>
  </si>
  <si>
    <t>·</t>
  </si>
  <si>
    <t>c)</t>
  </si>
  <si>
    <t>od 15 marca</t>
  </si>
  <si>
    <t>do 14 marca</t>
  </si>
  <si>
    <t>Kalwila Czerwona Jesienna</t>
  </si>
  <si>
    <t>Kalwila Letnia Fraas’a</t>
  </si>
  <si>
    <t>Kandil Sinap</t>
  </si>
  <si>
    <t>Informacje ogólne:</t>
  </si>
  <si>
    <t>Fryga</t>
  </si>
  <si>
    <t>Kirka</t>
  </si>
  <si>
    <t>Lubaszka</t>
  </si>
  <si>
    <t>Mirabelka z Nancy</t>
  </si>
  <si>
    <t>Renkloda Zielona</t>
  </si>
  <si>
    <t>Węgierka</t>
  </si>
  <si>
    <t>Łowicka</t>
  </si>
  <si>
    <t>Jabłonie</t>
  </si>
  <si>
    <t>Grusze</t>
  </si>
  <si>
    <t>Czereśnie</t>
  </si>
  <si>
    <t>Wiśnie</t>
  </si>
  <si>
    <t>Śliwy</t>
  </si>
  <si>
    <r>
      <t>Pakiet 4</t>
    </r>
    <r>
      <rPr>
        <sz val="8"/>
        <color indexed="16"/>
        <rFont val="Arial CE"/>
        <charset val="238"/>
      </rPr>
      <t xml:space="preserve"> Ochrona gatunków i siedlisk poza NATURA 2000</t>
    </r>
  </si>
  <si>
    <r>
      <t>Pakiet 5</t>
    </r>
    <r>
      <rPr>
        <sz val="8"/>
        <color indexed="16"/>
        <rFont val="Arial CE"/>
        <charset val="238"/>
      </rPr>
      <t xml:space="preserve"> Ochrona gatunków i siedlisk na obszarach NATURA 2000</t>
    </r>
  </si>
  <si>
    <t>Jeśli mamy 2 stada, to wypas jednego planujemy na tym arkuszu,</t>
  </si>
  <si>
    <t>Plan wypasu wypełniamy następująco:</t>
  </si>
  <si>
    <t>Pak7 w7.3</t>
  </si>
  <si>
    <t>Pak7 w7.4</t>
  </si>
  <si>
    <t>2. Planowane uprawy wsiewek poplonowych i / lub międzyplonów</t>
  </si>
  <si>
    <t>UWAGA! Puste wiersze należy ukryć do wydruku.</t>
  </si>
  <si>
    <t>Wymogi do wariantu 2.3 i 2.4</t>
  </si>
  <si>
    <t xml:space="preserve">warunków i trybu przyznawania pomocy finansowej w ramach działania "Program rolnośrodowiskowy" </t>
  </si>
  <si>
    <t xml:space="preserve">Rozporządzenia Ministra Rolnictwa i Rozwoju Wsi z dnia 7 maja 2008 r. w sprawie szkoleń dla </t>
  </si>
  <si>
    <t xml:space="preserve">podmiotów, których dotyczą działania objęte Programem Rozwoju Obszarów Wiejskich na lata </t>
  </si>
  <si>
    <t>2007-2013, oraz doradzania odnośnie do sporządzania dokumentacji niezbędnej do uzyskania pomocy</t>
  </si>
  <si>
    <t>uzyskanie potwierdzenia produkcji nasiennej wystawionego przez jednostkę badawczo-rozwojową koordynującą lub realizującą  zadania w zakresie ochrony zasobów genetycznych.</t>
  </si>
  <si>
    <t>8.1.1. Wsiewki poplonowe</t>
  </si>
  <si>
    <t>8.2.1. Międzyplon ozimy</t>
  </si>
  <si>
    <t>8.3.1. Międzyplon ścierniskowy</t>
  </si>
  <si>
    <t>8.1.2. Wsiewki poplonowe - na obszarach zagrożonych erozją</t>
  </si>
  <si>
    <t>8.2.2. Międzyplon ozimy - na obszarach zagrożonych erozją</t>
  </si>
  <si>
    <t>8.3.2. Międzyplon ścierniskowy - na obszarach zagrożonych erozją</t>
  </si>
  <si>
    <t>8.1.1</t>
  </si>
  <si>
    <t>8.1.2</t>
  </si>
  <si>
    <t>8.2.1</t>
  </si>
  <si>
    <t>8.2.2</t>
  </si>
  <si>
    <t>8.3.1</t>
  </si>
  <si>
    <t>8.3.2</t>
  </si>
  <si>
    <t xml:space="preserve">wykonanie, po zbiorze plonu głównego, siewu roślin jarych jako międzyplonu ścierniskowego </t>
  </si>
  <si>
    <t>Wsiewki poplonowe - na obszarach zagrożonych erozją</t>
  </si>
  <si>
    <t>Międzyplon ozimy - na obszarach zagrożonych erozją</t>
  </si>
  <si>
    <t>Międzyplon ścierniskowy - na obszarach zagrożonych erozją</t>
  </si>
  <si>
    <t>Wymogi dla wariantu 8.3.1 Międzyplon ścierniskowy 
i wariantu 8.3.2 Miedzyplon ścierniskowy - na obszarach zagrożonych erozją:</t>
  </si>
  <si>
    <t xml:space="preserve">wykonanie, po zbiorze plonu głównego, siewu roślin ozimych jako międzyplonu ozimego </t>
  </si>
  <si>
    <t>Wymóg utrzymania minimalnej okrywy roślinnej na gruntach rolnych (40%), znajdujących się na obszarach zagrożonych erozją wodną.</t>
  </si>
  <si>
    <t>E. Zwierzęta w gospodarstwie rolnym*</t>
  </si>
  <si>
    <t>Dane                   z pak.                        8              (arkusz - "Pak8 s2")                      Wypełnij go to pokażą się dane.</t>
  </si>
  <si>
    <t>utrzymanie ogólnego porządku w sadzie</t>
  </si>
  <si>
    <t>Produkcja nasienna na zlecenie banku genów</t>
  </si>
  <si>
    <t>Wpisany rok jest rokiem zbioru plonu głównego i wsiania międzyplonu lub wsiewki</t>
  </si>
  <si>
    <t>usunięcie lub złożenie w stogi ściętej biomasy w terminie nie dłuższym niż 2 tygodnie po pokosie,</t>
  </si>
  <si>
    <t>a w uzasadnionych przypadkach w dłuższym terminie, niezwłocznie po ustaniu przyczyn ze względu,</t>
  </si>
  <si>
    <t>na które termin ten nie był przestrzegany;</t>
  </si>
  <si>
    <t>zakaz koszenia okrężnego od zewnątrz do środka powierzchni koszonej trwałych użytków zielonych;</t>
  </si>
  <si>
    <t>dopuszcza się wypasanie wolne lub kwaterowe przy obsadzie zwierząt wynoszącej nie więcej niż 1 DJP/ha</t>
  </si>
  <si>
    <t>i obciążeniu pastwiska wynoszącym nie więcej niż 5t/ha (10 DJP/ha) od dnia 21 lipca do dnia 15 października,</t>
  </si>
  <si>
    <t>a na terenach zalewowych dodatkowo nie wcześniej niż w terminie 2 tygodni po ustąpieniu wód;</t>
  </si>
  <si>
    <t>SUMA za 5 lat</t>
  </si>
  <si>
    <t>Płatność z dewersyfikacją zł</t>
  </si>
  <si>
    <t>płatności</t>
  </si>
  <si>
    <t>Karta wypasu na rok:</t>
  </si>
  <si>
    <t>Powierzchnia</t>
  </si>
  <si>
    <t>Maksymalna obsada</t>
  </si>
  <si>
    <t>Ilość dni pastwis-kowych</t>
  </si>
  <si>
    <t>Maksymalna i osiągnięta liczba punktów</t>
  </si>
  <si>
    <t>miesiące</t>
  </si>
  <si>
    <t>IV</t>
  </si>
  <si>
    <t>XI</t>
  </si>
  <si>
    <t>grupa zwierząt</t>
  </si>
  <si>
    <t>szt.</t>
  </si>
  <si>
    <t>dni</t>
  </si>
  <si>
    <t xml:space="preserve">świnie rasy złotnickiej białej, </t>
  </si>
  <si>
    <t>I</t>
  </si>
  <si>
    <t>II</t>
  </si>
  <si>
    <t>III</t>
  </si>
  <si>
    <t>wpis krów do księgi zwierząt hodowlanych danej rasy i informacja o włączeniu stada do programu</t>
  </si>
  <si>
    <t>ochrony zasobów genowych,</t>
  </si>
  <si>
    <r>
      <t xml:space="preserve">Powierzchnia działki rolnej
</t>
    </r>
    <r>
      <rPr>
        <sz val="7"/>
        <rFont val="Arial"/>
        <family val="2"/>
        <charset val="238"/>
      </rPr>
      <t>(do 2 miejsca po przecinku)</t>
    </r>
  </si>
  <si>
    <t>3.</t>
  </si>
  <si>
    <t xml:space="preserve">Nazwa jednostki certyfikującej, do której należy zgłosić się przed terminem sporządzenia planu działalności rolnośrodowiskowej lub terminem rozpoczęcia realizacji programu </t>
  </si>
  <si>
    <t>Uprawiane rośliny</t>
  </si>
  <si>
    <t>Pak2 s2</t>
  </si>
  <si>
    <t>Pak2 s3</t>
  </si>
  <si>
    <t>zwierzęcej i kompostów. Obok tabeli pojawi się szacunkowa ilość nawozów z produkcji</t>
  </si>
  <si>
    <t>zwierzęcej. Komposty oraz własne wyliczenia można dokonać na wydzielonym miejscu po</t>
  </si>
  <si>
    <t>prawej stronie tabeli.</t>
  </si>
  <si>
    <r>
      <t xml:space="preserve">Część ogólna </t>
    </r>
    <r>
      <rPr>
        <sz val="12"/>
        <rFont val="Arial"/>
        <family val="2"/>
        <charset val="238"/>
      </rPr>
      <t>(obowiązkowa do wypełnienia i wydrukowania).</t>
    </r>
  </si>
  <si>
    <t>Wpisany rok jest rokiem zbioru plonu głównego i wsiania międzyplonu lub wsiewki.</t>
  </si>
  <si>
    <t>poniżej 300 m n.p.m. oraz od dnia 20 maja do dnia 1 października – na obszarach powyżej 300 m n.p.m.,</t>
  </si>
  <si>
    <t>2 tygodni po ustąpieniu wód, z wyłączeniem wypasania koników polskich i koni huculskich, które jest</t>
  </si>
  <si>
    <t>2) otoczenie gospodarstwa</t>
  </si>
  <si>
    <t>3) prowadzenie lub brak produkcji zwierzęcej</t>
  </si>
  <si>
    <t>4)  informacja o glebach (np. lekkie - podatne na erozję i wymywanie azotu, ciężkie, kwaśne, inne)</t>
  </si>
  <si>
    <t>6) inne informacje</t>
  </si>
  <si>
    <t>Wskazanie wariantów* w obrębie pakietu ochrona gleb i wód, do realizacji których rolnik się zobowiązuje:</t>
  </si>
  <si>
    <t>Wsiewki poplonowe</t>
  </si>
  <si>
    <t>Międzyplon ozimy</t>
  </si>
  <si>
    <t>Międzyplon ścierniskowy</t>
  </si>
  <si>
    <t>sprzątnięcie słomy po żniwach;</t>
  </si>
  <si>
    <t>niewznawianie zabiegów agrotechnicznych przed dniem 1 marca;</t>
  </si>
  <si>
    <t>niestosowanie ścieków i osadów ściekowych na wsiewkę poplonową.</t>
  </si>
  <si>
    <t>niestosowanie jakichkolwiek zabiegów agrotechnicznych i pielęgnacyjnych w terminie</t>
  </si>
  <si>
    <t xml:space="preserve">Park Krajobrazowy Lasy Janowskie </t>
  </si>
  <si>
    <t xml:space="preserve">Park Krajobrazowy Podlaski Przełom Bugu </t>
  </si>
  <si>
    <t xml:space="preserve">Park Krajobrazowy Pojezierze Łęczyńskie </t>
  </si>
  <si>
    <t xml:space="preserve">Park Krajobrazowy Puszczy Solskiej </t>
  </si>
  <si>
    <t xml:space="preserve">Poleski Park Krajobrazowy </t>
  </si>
  <si>
    <t xml:space="preserve">Południoworoztoczański Park Krajobrazowy </t>
  </si>
  <si>
    <t xml:space="preserve">Skierbieszowski Park Krajobrazowy </t>
  </si>
  <si>
    <t xml:space="preserve">Sobiborski Park Krajobrazowy </t>
  </si>
  <si>
    <t xml:space="preserve">Strzelecki Park Krajobrazowy </t>
  </si>
  <si>
    <t xml:space="preserve">Szczebrzeszyński Park Krajobrazowy </t>
  </si>
  <si>
    <t xml:space="preserve">Wrzelowiecki Park Krajobrazowy </t>
  </si>
  <si>
    <t xml:space="preserve">Barlinecko-Gorzowski Park Krajobrazowy </t>
  </si>
  <si>
    <t xml:space="preserve">Krzesiński Park Krajobrazowy </t>
  </si>
  <si>
    <t xml:space="preserve">Gryżyński Park Krajobrazowy </t>
  </si>
  <si>
    <t xml:space="preserve">Łagowski Park Krajobrazowy </t>
  </si>
  <si>
    <t xml:space="preserve">Park Krajobrazowy Łuk Mużakowa </t>
  </si>
  <si>
    <t xml:space="preserve">Pszczewski Park Krajobrazowy </t>
  </si>
  <si>
    <t xml:space="preserve">Bolimowski Park Krajobrazowy </t>
  </si>
  <si>
    <t xml:space="preserve">Park Krajobrazowy Międzyrzecza Warty i Widawki </t>
  </si>
  <si>
    <t>Płatności z powie-rzchni</t>
  </si>
  <si>
    <t>powierzchnia</t>
  </si>
  <si>
    <t xml:space="preserve">   Plan wypasów przy użytkowaniu pastwiskowym lub kośno-pastwiskowym</t>
  </si>
  <si>
    <t>Wskazanie realizowanego pakietu:</t>
  </si>
  <si>
    <t>Tabela II. Wymagania jakościowe dla nasion pozostałych lokalnych odmian roślin uprawnych</t>
  </si>
  <si>
    <t>(nasiona innych gatunków roślin)</t>
  </si>
  <si>
    <r>
      <t xml:space="preserve"> </t>
    </r>
    <r>
      <rPr>
        <b/>
        <sz val="11"/>
        <rFont val="Arial"/>
        <family val="2"/>
        <charset val="238"/>
      </rPr>
      <t>% wagowy</t>
    </r>
  </si>
  <si>
    <r>
      <t xml:space="preserve"> </t>
    </r>
    <r>
      <rPr>
        <b/>
        <sz val="11"/>
        <rFont val="Arial"/>
        <family val="2"/>
        <charset val="238"/>
      </rPr>
      <t>% liczbowy</t>
    </r>
  </si>
  <si>
    <t>Camelina sativa</t>
  </si>
  <si>
    <t>Lnicznik siewny</t>
  </si>
  <si>
    <r>
      <t xml:space="preserve">Lotus uliginosus </t>
    </r>
    <r>
      <rPr>
        <i/>
        <vertAlign val="superscript"/>
        <sz val="11"/>
        <rFont val="Arial"/>
        <family val="2"/>
        <charset val="238"/>
      </rPr>
      <t>1)2)</t>
    </r>
  </si>
  <si>
    <r>
      <t>1,8</t>
    </r>
    <r>
      <rPr>
        <b/>
        <vertAlign val="superscript"/>
        <sz val="11"/>
        <rFont val="Arial"/>
        <family val="2"/>
        <charset val="238"/>
      </rPr>
      <t>1)</t>
    </r>
  </si>
  <si>
    <r>
      <t>75</t>
    </r>
    <r>
      <rPr>
        <b/>
        <vertAlign val="superscript"/>
        <sz val="11"/>
        <rFont val="Arial"/>
        <family val="2"/>
        <charset val="238"/>
      </rPr>
      <t>2)</t>
    </r>
  </si>
  <si>
    <t>Komonica błotna</t>
  </si>
  <si>
    <t xml:space="preserve">Park Krajobrazowy im. gen. Dezyderego Chłapowskiego </t>
  </si>
  <si>
    <t xml:space="preserve">Park Krajobrazowy Promno </t>
  </si>
  <si>
    <t xml:space="preserve">Park Krajobrazowy Puszcza Zielonka </t>
  </si>
  <si>
    <t xml:space="preserve">Powidzki Park Krajobrazowy </t>
  </si>
  <si>
    <t xml:space="preserve">Park Krajobrazowy Wzniesień Łódzkich </t>
  </si>
  <si>
    <t xml:space="preserve">Sulejowski Park Krajobrazowy </t>
  </si>
  <si>
    <t xml:space="preserve">Załęczański Park Krajobrazowy </t>
  </si>
  <si>
    <t xml:space="preserve">Spalski Park Krajobrazowy </t>
  </si>
  <si>
    <t xml:space="preserve">Przedborski Park Krajobrazowy </t>
  </si>
  <si>
    <t xml:space="preserve">Bielańsko-Tyniecki Park Krajobrazowy </t>
  </si>
  <si>
    <t xml:space="preserve">Ciężkowicko-Rożnowski Park Krajobrazowy </t>
  </si>
  <si>
    <t>Żeleźniak</t>
  </si>
  <si>
    <t>Żyfardka</t>
  </si>
  <si>
    <t>Gubeńska</t>
  </si>
  <si>
    <t>Gubińska Czarna</t>
  </si>
  <si>
    <t>Kanarkowa</t>
  </si>
  <si>
    <t>Kassina</t>
  </si>
  <si>
    <t>Kozerska</t>
  </si>
  <si>
    <t>Kunzego</t>
  </si>
  <si>
    <t>Lotka Trzebnicka</t>
  </si>
  <si>
    <t>Merla</t>
  </si>
  <si>
    <t>Miodówka</t>
  </si>
  <si>
    <t>Bladoróżowa</t>
  </si>
  <si>
    <t>Czarna Późna</t>
  </si>
  <si>
    <t>Donissena Żółta</t>
  </si>
  <si>
    <t>Przybrodzka</t>
  </si>
  <si>
    <t>Sercówka Nieszawska</t>
  </si>
  <si>
    <t>Wczesna Riverso</t>
  </si>
  <si>
    <t>Wolska</t>
  </si>
  <si>
    <t>Aporta</t>
  </si>
  <si>
    <t>Beforest</t>
  </si>
  <si>
    <t>Boiken</t>
  </si>
  <si>
    <t>Bukówka</t>
  </si>
  <si>
    <t>Cellini</t>
  </si>
  <si>
    <t>Cesarz Wilhelm</t>
  </si>
  <si>
    <t>Charłamowska</t>
  </si>
  <si>
    <t>Cytrynówka</t>
  </si>
  <si>
    <t>Glogierówka</t>
  </si>
  <si>
    <t>Grafsztynek Czerwony</t>
  </si>
  <si>
    <t>Grafsztynek Prawdziwy</t>
  </si>
  <si>
    <t>Grahama Jubileuszowe</t>
  </si>
  <si>
    <t>nie był przestrzegany;</t>
  </si>
  <si>
    <t>zakaz wypasania i nawożenia.</t>
  </si>
  <si>
    <t>2c.</t>
  </si>
  <si>
    <t>Wymogi dodatkowe dla wariantu 4.3. Szuwary wielkoturzycowe i wariantu 5.3. Szuwary wielkoturzycowe:</t>
  </si>
  <si>
    <t>dopuszcza się wypasanie przy obsadzie zwierząt wynoszącej nie więcej niż 0,2 DJP/ha i obciążeniu</t>
  </si>
  <si>
    <t>pastwiska wynoszącym nie więcej niż 2,5 t/ha (5DJP/ha) do dnia 15 października, a na terenach zalewowych</t>
  </si>
  <si>
    <t>dodatkowo nie wcześniej niż w terminie 2 tygodni po ustąpieniu wód;</t>
  </si>
  <si>
    <t>zakaz nawożenia.</t>
  </si>
  <si>
    <t>2d.</t>
  </si>
  <si>
    <t>Wymogi dodatkowe dla wariantu 4.4. Łąki trzęślicowe i selernicowe i wariantu 5.4. Łąki trzęślicowe</t>
  </si>
  <si>
    <t>i selernicowe:</t>
  </si>
  <si>
    <t>koszenie w terminie od dnia 15 września do dnia 30 października w sposób nieniszczący runi roślinnej</t>
  </si>
  <si>
    <t>i pokrywy glebowej; wysokość koszenia 5-15 cm;</t>
  </si>
  <si>
    <t>2e.</t>
  </si>
  <si>
    <t>Wymogi dodatkowe dla wariantu 4.5. Murawy ciepłolubne i wariantu 5.5. Murawy ciepłolubne</t>
  </si>
  <si>
    <t>w przypadku użytkowania:</t>
  </si>
  <si>
    <t>koszenie w terminie od dnia 15 lipca do dnia 30 września w sposób nieniszczący runi roślinnej</t>
  </si>
  <si>
    <r>
      <t xml:space="preserve">w terminie </t>
    </r>
    <r>
      <rPr>
        <sz val="8"/>
        <color indexed="12"/>
        <rFont val="Arial"/>
        <family val="2"/>
        <charset val="238"/>
      </rPr>
      <t>2 tygodni po ustąpieniu wód</t>
    </r>
    <r>
      <rPr>
        <sz val="8"/>
        <rFont val="Arial"/>
        <family val="2"/>
        <charset val="238"/>
      </rPr>
      <t>, z wyłączeniem wypasania koników polskich</t>
    </r>
  </si>
  <si>
    <t>i koni huculskich, które jest dopuszczalne przez cały rok.</t>
  </si>
  <si>
    <t>**</t>
  </si>
  <si>
    <t>Wymogi wypasu dla wariantów  4.3,  oraz 5.3</t>
  </si>
  <si>
    <t>Dopuszcza się wypasanie przy obsadzie zwierząt wynoszącej</t>
  </si>
  <si>
    <t>?</t>
  </si>
  <si>
    <t>Wymogi wypasu dla wariantów  4.5 oraz 5.5</t>
  </si>
  <si>
    <t>Wymogi wypasu dla wariantów  4.8 i 5.8</t>
  </si>
  <si>
    <r>
      <t xml:space="preserve">w terminie </t>
    </r>
    <r>
      <rPr>
        <sz val="8"/>
        <color indexed="12"/>
        <rFont val="Arial"/>
        <family val="2"/>
        <charset val="238"/>
      </rPr>
      <t>2 tygodni po ustąpieniu wód</t>
    </r>
    <r>
      <rPr>
        <sz val="8"/>
        <rFont val="Arial"/>
        <family val="2"/>
        <charset val="238"/>
      </rPr>
      <t>.</t>
    </r>
  </si>
  <si>
    <t>Wymogi wypasu dla wariantów  4.9 i 5.9</t>
  </si>
  <si>
    <t>Złota Szlachetna</t>
  </si>
  <si>
    <t xml:space="preserve"> - sporządza ekspert</t>
  </si>
  <si>
    <t>Maksymalne obciążenie pastwiska do:</t>
  </si>
  <si>
    <t>owce rasy merynos polski w starym typie</t>
  </si>
  <si>
    <t xml:space="preserve">3. </t>
  </si>
  <si>
    <t xml:space="preserve">4. </t>
  </si>
  <si>
    <t xml:space="preserve"> *zaznacz właściwe</t>
  </si>
  <si>
    <t>Wariant 7.1. Zachowanie lokalnych ras bydła:*</t>
  </si>
  <si>
    <t>2i.</t>
  </si>
  <si>
    <t>Wymogi dodatkowe dla wariantu 4.10. Użytki przyrodnicze i wariantu 5.10. Użytki przyrodnicze:</t>
  </si>
  <si>
    <t>zachowanie użytków przyrodniczych w stanie niepogorszonym;</t>
  </si>
  <si>
    <t>usuwanie odpadów;</t>
  </si>
  <si>
    <t>dokonywanie zabiegów pielęgnacyjnych mających na celu ochronę użytku przyrodniczego;</t>
  </si>
  <si>
    <t>zakaz odwadniania i wydobywania torfu – w przypadku torfowisk;</t>
  </si>
  <si>
    <t>zakaz wydobywania piasku i zalesiania – w przypadku muraw napiaskowych;</t>
  </si>
  <si>
    <t>zakaz usuwania kęp i odwadniania – w przypadku szuwarów kępowych;</t>
  </si>
  <si>
    <t>wykaszanie w terminie do dnia 31 października albo niewykaszanie w przypadkach określonych</t>
  </si>
  <si>
    <t>wybranego wariantu pakietu 7.</t>
  </si>
  <si>
    <t>Pak7 w7.1</t>
  </si>
  <si>
    <t>Pak7 w7.2</t>
  </si>
  <si>
    <t>Z materiału siewnego uzyskanego ze zbioru z poprzedniego roku</t>
  </si>
  <si>
    <t>Wskazać drugi, trzeci i piąty rok realizacji programu a w przypadku zmiany rośliny - analogicznie</t>
  </si>
  <si>
    <t>lub</t>
  </si>
  <si>
    <t>2g.</t>
  </si>
  <si>
    <t>Wymogi dodatkowe dla wariantu 4.8. Bogate gatunkowo murawy bliźniczkowe oraz wariantu 5.8. Bogate</t>
  </si>
  <si>
    <t>gatunkowo murawy bliźniczkowe:</t>
  </si>
  <si>
    <t>przy obsadzie zwierząt wynoszącej 0,4 – 0,6 DJP/ha i obciążeniu pastwiska wynoszącym nie więcej</t>
  </si>
  <si>
    <t>niż 2,5 t/ha (5 DJP/ha), przy czym wypasanie na terenach zalewowych rozpoczyna się nie wcześniej niż</t>
  </si>
  <si>
    <t>w terminie 2 tygodni po ustąpieniu wód;</t>
  </si>
  <si>
    <t>2h.</t>
  </si>
  <si>
    <t>Wymogi dodatkowe dla wariantu 4.9. Słonorośla oraz wariantu 5.9. Słonorośla:</t>
  </si>
  <si>
    <t>w przypadku użytkowania pastwiskowego trwałych użytków zielonych:</t>
  </si>
  <si>
    <t>zakaz wapnowania, chyba że wapnowanie nie wpłynie negatywnie na środowisko i na realizację celu pakietu;</t>
  </si>
  <si>
    <t xml:space="preserve">Dłubniański Park Krajobrazowy </t>
  </si>
  <si>
    <t xml:space="preserve">Park Krajobrazowy Dolinki Krakowskie </t>
  </si>
  <si>
    <t xml:space="preserve">Park Krajobrazowy Pasma Brzanki </t>
  </si>
  <si>
    <t xml:space="preserve">Popradzki Park Krajobrazowy </t>
  </si>
  <si>
    <t xml:space="preserve">Rudniański Park Krajobrazowy </t>
  </si>
  <si>
    <r>
      <t>Triticum dicoccum</t>
    </r>
    <r>
      <rPr>
        <sz val="11"/>
        <rFont val="Arial"/>
        <family val="2"/>
        <charset val="238"/>
      </rPr>
      <t xml:space="preserve"> </t>
    </r>
  </si>
  <si>
    <r>
      <t xml:space="preserve"> 60</t>
    </r>
    <r>
      <rPr>
        <b/>
        <vertAlign val="superscript"/>
        <sz val="11"/>
        <rFont val="Arial"/>
        <family val="2"/>
        <charset val="238"/>
      </rPr>
      <t>1)</t>
    </r>
  </si>
  <si>
    <r>
      <t xml:space="preserve"> 60</t>
    </r>
    <r>
      <rPr>
        <b/>
        <vertAlign val="superscript"/>
        <sz val="11"/>
        <rFont val="Arial"/>
        <family val="2"/>
        <charset val="238"/>
      </rPr>
      <t>1) 2)</t>
    </r>
  </si>
  <si>
    <t xml:space="preserve">Park Krajobrazowy Puszczy Knyszyńskiej </t>
  </si>
  <si>
    <t xml:space="preserve">Suwalski Park Krajobrazowy </t>
  </si>
  <si>
    <t xml:space="preserve">Kaszubski Park Krajobrazowy </t>
  </si>
  <si>
    <t xml:space="preserve">Nadmorski Park Krajobrazowy </t>
  </si>
  <si>
    <t>w planie działalności rolnośrodowiskowej.</t>
  </si>
  <si>
    <t>Przechowywania rachunków, związanych z wywozem nieczystości stałych i płynnych 
z gospodarstwa oraz opakowań po nawozach i środkach chemicznych.</t>
  </si>
  <si>
    <t xml:space="preserve"> Przestrzegania podstawowych  wymagań.</t>
  </si>
  <si>
    <t xml:space="preserve">Wariant 6.1. Produkcja towarowa lokalnych odmian roślin uprawnych </t>
  </si>
  <si>
    <t>6)</t>
  </si>
  <si>
    <t>OŚWIADCZENIA I ZOBOWIĄZANIA</t>
  </si>
  <si>
    <t>Oświadczam, że:</t>
  </si>
  <si>
    <t xml:space="preserve">Znane mi są zasady i tryb realizacji programu rolnośrodowiskowego,  </t>
  </si>
  <si>
    <t>Znane mi są skutki składania fałszywych oświadczeń wynikających z art. 297 §1 Kodeksu Karnego.</t>
  </si>
  <si>
    <t xml:space="preserve">Zobowiązuję się do:      </t>
  </si>
  <si>
    <r>
      <t>pasternak</t>
    </r>
    <r>
      <rPr>
        <i/>
        <sz val="11"/>
        <rFont val="Arial"/>
        <family val="2"/>
        <charset val="238"/>
      </rPr>
      <t xml:space="preserve"> Pastinaca sativa L. (roślina dwuletnia).</t>
    </r>
  </si>
  <si>
    <r>
      <t>10</t>
    </r>
    <r>
      <rPr>
        <b/>
        <vertAlign val="superscript"/>
        <sz val="11"/>
        <rFont val="Arial"/>
        <family val="2"/>
        <charset val="238"/>
      </rPr>
      <t>1) 2)</t>
    </r>
  </si>
  <si>
    <t>1) Nie dopuszczalna jest obecność nasion kanianki (Cuscuta).</t>
  </si>
  <si>
    <t>2) Do 40% nasion twardych uznaje się za zdolne do kiełkowania.</t>
  </si>
  <si>
    <r>
      <t xml:space="preserve"> </t>
    </r>
    <r>
      <rPr>
        <b/>
        <sz val="11"/>
        <rFont val="Arial"/>
        <family val="2"/>
        <charset val="238"/>
      </rPr>
      <t>80</t>
    </r>
    <r>
      <rPr>
        <b/>
        <vertAlign val="superscript"/>
        <sz val="11"/>
        <rFont val="Arial"/>
        <family val="2"/>
        <charset val="238"/>
      </rPr>
      <t>3)</t>
    </r>
  </si>
  <si>
    <t>3) Do 30% nasion twardych uznaje się za zdolne do kiełkowania.</t>
  </si>
  <si>
    <t>przekazywanie jednostce badawczo – rozwojowej koordynującej lub realizującej zadania w zakresie ochrony zasobów genetycznych wytworzonego materiału siewnego o wymaganej jakości.</t>
  </si>
  <si>
    <t>Wariant 6.2. Produkcja nasienna towarowa lokalnych odmian roślin uprawnych</t>
  </si>
  <si>
    <t>Wymogi dla wariantu 6.2.</t>
  </si>
  <si>
    <t>Tabela I. Wymagania jakościowe dla nasion lokalnych odmian zbóż.</t>
  </si>
  <si>
    <t>Lp</t>
  </si>
  <si>
    <t>Gatunki</t>
  </si>
  <si>
    <t>8)</t>
  </si>
  <si>
    <t>w przypadku uprawy międzyplonu ozimego w międzyrzędziach chmielnika, powierzchnia uprawy tego międzyplonu powinna stanowić około 67% łącznej powierzchni plantacji chmielu.</t>
  </si>
  <si>
    <t>Ochrona lokalnych ras bydła</t>
  </si>
  <si>
    <t>7.2.</t>
  </si>
  <si>
    <t>Ochrona lokalnych ras koni</t>
  </si>
  <si>
    <t>7.3.</t>
  </si>
  <si>
    <t>Ochrona lokalnych ras owiec</t>
  </si>
  <si>
    <t>7.4.</t>
  </si>
  <si>
    <t>Ochrona lokalnych ras świń</t>
  </si>
  <si>
    <t>B. Dane adresowe rolnika</t>
  </si>
  <si>
    <t>Gmina</t>
  </si>
  <si>
    <t xml:space="preserve">Powiat </t>
  </si>
  <si>
    <t>Województwo</t>
  </si>
  <si>
    <t>C. Podpis rolnika, data</t>
  </si>
  <si>
    <t>D. Dane doradcy rolnośrodowiskowego</t>
  </si>
  <si>
    <t>E. Podpis doradcy, data</t>
  </si>
  <si>
    <t>prowadzenie oceny wartości użytkowej i dokumentacji hodowlanej w stadzie,</t>
  </si>
  <si>
    <t>wpis loch do księgi zwierząt hodowlanych danej rasy,</t>
  </si>
  <si>
    <t>Załęczański Park Krajobrazowy</t>
  </si>
  <si>
    <t>Park Krajobrazowy Lasy Janowskie</t>
  </si>
  <si>
    <t>Barlinecko-Gorzowski Park Krajobrazowy</t>
  </si>
  <si>
    <t>Listę Parków Krajobrazowych pobrano z:</t>
  </si>
  <si>
    <t>http://pl.wikipedia.org/wiki/Parki_krajobrazowe_w_Polsce</t>
  </si>
  <si>
    <t>zakaz spasania międzyplonu ozimego poza okresem wiosny;</t>
  </si>
  <si>
    <t>Zawiera 4 arkusze:</t>
  </si>
  <si>
    <t>Pak7</t>
  </si>
  <si>
    <t>konie zimnokrwiste w typie sokólskim</t>
  </si>
  <si>
    <t>konie wielkopolskie</t>
  </si>
  <si>
    <t>konie śląskie</t>
  </si>
  <si>
    <t>konie małopolskie</t>
  </si>
  <si>
    <t>konie huculskie</t>
  </si>
  <si>
    <t>koniki polskie</t>
  </si>
  <si>
    <t>owce rasy wrzosówka</t>
  </si>
  <si>
    <t>owce rasy świniarka</t>
  </si>
  <si>
    <t>owce olkuskie</t>
  </si>
  <si>
    <t>polskie owce górskie odmiany barwnej</t>
  </si>
  <si>
    <t>owce rasy merynos odmiany barwnej</t>
  </si>
  <si>
    <t>owce uhruskie</t>
  </si>
  <si>
    <t>owce wielkopolskie</t>
  </si>
  <si>
    <t>owce żelaźnieńskie</t>
  </si>
  <si>
    <t>owce rasy korideil</t>
  </si>
  <si>
    <t>owce kamienieckie</t>
  </si>
  <si>
    <t>owce pomorskie</t>
  </si>
  <si>
    <t>owce rasy cakiel podhalański</t>
  </si>
  <si>
    <t>Pak8</t>
  </si>
  <si>
    <t>Pak8 w8.1, 8.2 i 8.3</t>
  </si>
  <si>
    <t>Pak8 s2</t>
  </si>
  <si>
    <t>Pak8 s3</t>
  </si>
  <si>
    <t>Wskazanie wariantów* w obrębie pakietu 4 i 5, do realizacji których rolnik się zobowiązuje.</t>
  </si>
  <si>
    <t>8 loch rasy złotnickiej pstrej, a w przypadku stada objętego programem ochrony zasobów genetycznych przed dniem 1 stycznia 2006 r. – 3 lochy tej rasy</t>
  </si>
  <si>
    <t>liczącego maksimum w jednym stadzie</t>
  </si>
  <si>
    <t>przeniesione z tabeli 3a działki rolne nie będące gruntami ornymi,</t>
  </si>
  <si>
    <t>w tabelach w części szczegółowej dla pakietów: 3, 4, 5 - działki rolne niezgłoszone do płatności w ramach</t>
  </si>
  <si>
    <t>tych pakietów.</t>
  </si>
  <si>
    <r>
      <t xml:space="preserve">Jeżeli nie występują wymienione obiekty, wpisujemy: </t>
    </r>
    <r>
      <rPr>
        <b/>
        <sz val="10"/>
        <rFont val="Arial"/>
        <family val="2"/>
        <charset val="238"/>
      </rPr>
      <t>Nie występuje.</t>
    </r>
  </si>
  <si>
    <t>w przypadku użytkowania kośno-pastwiskowego trwałych użytków zielonych:</t>
  </si>
  <si>
    <t>w sytuacji licznego występowania trzciny wypasanie kwaterowe, które powinno zaczynać się</t>
  </si>
  <si>
    <t>od kwater z dużym udziałem trzciny i stopniowo przechodzić na typowe słonawy,</t>
  </si>
  <si>
    <t>Wpisujemy numer gospodarstwa, dane rolnika i doradcy, a w przypadku gdy rolnik posiada sporządzoną</t>
  </si>
  <si>
    <t>dokumentację przyrodniczą również dane eksperta.</t>
  </si>
  <si>
    <t>kolejności, jak we wniosku o przyznanie płatności.</t>
  </si>
  <si>
    <t>W planie działalności rolnośrodowiskowej najczęściej używaną operacją będzie odkrywanie</t>
  </si>
  <si>
    <t>Nazwa miejsca pracy</t>
  </si>
  <si>
    <t>Adres miejsca pracy</t>
  </si>
  <si>
    <t>rezerwa</t>
  </si>
  <si>
    <r>
      <t xml:space="preserve">Razem </t>
    </r>
    <r>
      <rPr>
        <b/>
        <sz val="10"/>
        <color indexed="21"/>
        <rFont val="Arial"/>
        <family val="2"/>
        <charset val="238"/>
      </rPr>
      <t>TUZ</t>
    </r>
    <r>
      <rPr>
        <b/>
        <sz val="10"/>
        <rFont val="Arial"/>
        <family val="2"/>
        <charset val="238"/>
      </rPr>
      <t>:</t>
    </r>
  </si>
  <si>
    <r>
      <t xml:space="preserve">Razem </t>
    </r>
    <r>
      <rPr>
        <b/>
        <sz val="10"/>
        <color indexed="60"/>
        <rFont val="Arial"/>
        <family val="2"/>
        <charset val="238"/>
      </rPr>
      <t>GO</t>
    </r>
    <r>
      <rPr>
        <b/>
        <sz val="10"/>
        <rFont val="Arial"/>
        <family val="2"/>
        <charset val="238"/>
      </rPr>
      <t>:</t>
    </r>
  </si>
  <si>
    <r>
      <t xml:space="preserve">Razem </t>
    </r>
    <r>
      <rPr>
        <b/>
        <sz val="10"/>
        <color indexed="53"/>
        <rFont val="Arial"/>
        <family val="2"/>
        <charset val="238"/>
      </rPr>
      <t>Sady</t>
    </r>
    <r>
      <rPr>
        <b/>
        <sz val="10"/>
        <rFont val="Arial"/>
        <family val="2"/>
        <charset val="238"/>
      </rPr>
      <t>:</t>
    </r>
  </si>
  <si>
    <t>Planowane dawki azotu (N) pod roślinę w plonie głównym na ha gruntów ornych lub trwałych</t>
  </si>
  <si>
    <t>użytków zielonych na rok wraz z saldem bilansu azotu.</t>
  </si>
  <si>
    <t>utrzymywanie stada liczącego minimum 5 matek owiec rasy olkuskiej, 15 matek owiec rasy cakiel</t>
  </si>
  <si>
    <t>podhalański, 30 matek owiec rasy merynos polski w starym typie albo  10 matek owiec</t>
  </si>
  <si>
    <t>7.</t>
  </si>
  <si>
    <r>
      <t xml:space="preserve">Melilotus albus </t>
    </r>
    <r>
      <rPr>
        <i/>
        <vertAlign val="superscript"/>
        <sz val="11"/>
        <rFont val="Arial"/>
        <family val="2"/>
        <charset val="238"/>
      </rPr>
      <t>1)3)</t>
    </r>
  </si>
  <si>
    <t>Nostrzyk biały</t>
  </si>
  <si>
    <t>Lactuca sativa var. angustana</t>
  </si>
  <si>
    <t>Sałata łodygowa (szparagowa, głąbiki krakowskie)</t>
  </si>
  <si>
    <t xml:space="preserve">Lathyrus sativus </t>
  </si>
  <si>
    <t>Lędźwian siewny</t>
  </si>
  <si>
    <t xml:space="preserve">Lens culinaris </t>
  </si>
  <si>
    <t>Soczewica jadalna</t>
  </si>
  <si>
    <t>Pastinaca sativa</t>
  </si>
  <si>
    <t>Pasternak</t>
  </si>
  <si>
    <t>Plan lokalizacji upraw w ramach wariantu 6.2.</t>
  </si>
  <si>
    <t>Wariant 6.3. Produkcja nasienna na zlecenie banku genów</t>
  </si>
  <si>
    <t>Wymogi dla wariantu 6.3.</t>
  </si>
  <si>
    <t>dnia 20 września 2005 r. w sprawie wsparcia rozwoju obszarów wiejskich przez Europejski Fundusz Rolny na rzecz Rozwoju Obszarów Wiejskich (EFRROW), wyliczyć</t>
  </si>
  <si>
    <t>sumę dopłat do hektara w danym roku.</t>
  </si>
  <si>
    <t>Oznaczenie działki ewidencyjnej</t>
  </si>
  <si>
    <t>W pakiecie obowiązuje degresywność:</t>
  </si>
  <si>
    <t>C.</t>
  </si>
  <si>
    <t>7.1. Zachowanie lokalnych ras bydła</t>
  </si>
  <si>
    <t>7.2. Zachowanie lokalnych ras koni</t>
  </si>
  <si>
    <t>7.3. Zachowanie lokalnych ras owiec</t>
  </si>
  <si>
    <t>7.4. Zachowanie lokalnych ras świń</t>
  </si>
  <si>
    <t>Zalecenia wynikające z zasad programu ochrony lub planu zadań ochronnych.</t>
  </si>
  <si>
    <t>Charakterystyka
położenie, warunki wilgotnościowe, struktura roślinności, występowanie rowów melioracyjnych, dotychczasowe użytkowanie, inne</t>
  </si>
  <si>
    <t>Istnieje plan ochrony lub plan zadań ochronnych</t>
  </si>
  <si>
    <t>tak</t>
  </si>
  <si>
    <t>nie</t>
  </si>
  <si>
    <t xml:space="preserve">6)       </t>
  </si>
  <si>
    <t>Małe konie: hucuły, koniki polskie, kuce</t>
  </si>
  <si>
    <t>Źrebaki powyżej 2 lat</t>
  </si>
  <si>
    <t>Źrebaki powyżej 1 roku</t>
  </si>
  <si>
    <t>Źrebięta do ½ roku</t>
  </si>
  <si>
    <t>Buhaje</t>
  </si>
  <si>
    <t>Krowy</t>
  </si>
  <si>
    <t>Jałówki cielne</t>
  </si>
  <si>
    <t>Jałówki powyżej 1 roku</t>
  </si>
  <si>
    <t>Jałówki od ½ do 1 roku</t>
  </si>
  <si>
    <t>Cielęta do ½ roku</t>
  </si>
  <si>
    <t>Kozy</t>
  </si>
  <si>
    <t>Jelenie</t>
  </si>
  <si>
    <t>Daniele</t>
  </si>
  <si>
    <t>Knury</t>
  </si>
  <si>
    <t>Babuszkino</t>
  </si>
  <si>
    <t>Truskawkowe Nletschnera</t>
  </si>
  <si>
    <t>Bojka</t>
  </si>
  <si>
    <t>Pak6 w6.4</t>
  </si>
  <si>
    <r>
      <t xml:space="preserve">Płatność dla wariantu </t>
    </r>
    <r>
      <rPr>
        <b/>
        <sz val="11"/>
        <rFont val="Arial"/>
        <family val="2"/>
        <charset val="238"/>
      </rPr>
      <t>6.1</t>
    </r>
    <r>
      <rPr>
        <sz val="11"/>
        <rFont val="Arial"/>
        <family val="2"/>
        <charset val="238"/>
      </rPr>
      <t xml:space="preserve">  przysługuje:</t>
    </r>
  </si>
  <si>
    <r>
      <t>Płatność dla wariantu</t>
    </r>
    <r>
      <rPr>
        <b/>
        <sz val="11"/>
        <rFont val="Arial"/>
        <family val="2"/>
        <charset val="238"/>
      </rPr>
      <t xml:space="preserve"> 6.3</t>
    </r>
    <r>
      <rPr>
        <sz val="11"/>
        <rFont val="Arial"/>
        <family val="2"/>
        <charset val="238"/>
      </rPr>
      <t xml:space="preserve"> przysługuje:</t>
    </r>
  </si>
  <si>
    <r>
      <t>do powierzchni nie większej niż</t>
    </r>
    <r>
      <rPr>
        <b/>
        <sz val="11"/>
        <color indexed="10"/>
        <rFont val="Arial"/>
        <family val="2"/>
        <charset val="238"/>
      </rPr>
      <t xml:space="preserve"> 0,30 ha</t>
    </r>
    <r>
      <rPr>
        <sz val="11"/>
        <rFont val="Arial"/>
        <family val="2"/>
        <charset val="238"/>
      </rPr>
      <t xml:space="preserve"> </t>
    </r>
  </si>
  <si>
    <t>zawiera wymogi do pakietu 6.4 i tabelę, w której należy określić ilość drzew w sadzie.</t>
  </si>
  <si>
    <t>kośny</t>
  </si>
  <si>
    <t>kośno-pastwiskowy</t>
  </si>
  <si>
    <t>- w przypadku realizowania pakietu 4 lub 5 i szkic gospodarstwa rolnego z naniesionymi oznaczeniami tej</t>
  </si>
  <si>
    <t>Og s7 i 8</t>
  </si>
  <si>
    <t>(lub niepuste - jest różne oznaczenie w różnych wersjach excela)</t>
  </si>
  <si>
    <t>Ten arkusz zawiera wymogi i zalecenia dla gospodarstwa. Musi być wydrukowany w całości.</t>
  </si>
  <si>
    <t>Dokumentacja przyrodnicza wykonana przez eksperta przyrodniczego</t>
  </si>
  <si>
    <t>Szkic działki rolnej z zaznaczeniem w którym miejscu są posadzone poszczególne drzewa odmian</t>
  </si>
  <si>
    <t>wymienionych w załączniku nr 4 do rozporządzenia lub odmian tradycyjnie uprawianych na terytorium</t>
  </si>
  <si>
    <t>Rzeczypospolitej Polskiej przed 1950 r. – w przypadku realizacji wariantu czwartego pakietu 6.</t>
  </si>
  <si>
    <t>Rolnik posiada sad, w którym występuje co najmniej 12 drzew z co najmniej 4 gatunków lub odmian mających nie mniej niż 15 lat, przy czym korony drzew znajdują się na wysokości co najmniej 120 cm, a obwód ich pni na wysokości ok. 1 m jest nie mniejszy niż 47 cm, a jednocześnie liczba tych drzew w przeliczeniu na 1 ha powierzchni sadu jest nie mniejsza niż 90;</t>
  </si>
  <si>
    <t>Powierzchnia sadu:</t>
  </si>
  <si>
    <t>Ilość drzew na 1 ha:</t>
  </si>
  <si>
    <t>Ilość drzew:</t>
  </si>
  <si>
    <t>Ukryj puste wiersze</t>
  </si>
  <si>
    <t>owies szorstki</t>
  </si>
  <si>
    <t>Avena strigosa Schleb.</t>
  </si>
  <si>
    <t>4.1</t>
  </si>
  <si>
    <t>4.2</t>
  </si>
  <si>
    <t>4.3</t>
  </si>
  <si>
    <t>4.4</t>
  </si>
  <si>
    <t>4.5</t>
  </si>
  <si>
    <t>4.6</t>
  </si>
  <si>
    <t>4.7</t>
  </si>
  <si>
    <t>4.8</t>
  </si>
  <si>
    <t>4.9</t>
  </si>
  <si>
    <t>4.10</t>
  </si>
  <si>
    <t>5.1</t>
  </si>
  <si>
    <t>5.2</t>
  </si>
  <si>
    <t>5.3</t>
  </si>
  <si>
    <t>5.4</t>
  </si>
  <si>
    <t>5.5</t>
  </si>
  <si>
    <t>5.6</t>
  </si>
  <si>
    <t>5.7</t>
  </si>
  <si>
    <t>5.8</t>
  </si>
  <si>
    <t>5.9</t>
  </si>
  <si>
    <t>5.10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</si>
  <si>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</si>
  <si>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</si>
  <si>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</si>
  <si>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</si>
  <si>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</si>
  <si>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</si>
  <si>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</si>
  <si>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</si>
  <si>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</si>
  <si>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4.10</t>
  </si>
  <si>
    <t>* TUZ - trwały użytek zielony</t>
  </si>
  <si>
    <t xml:space="preserve">  GO - grunt orny</t>
  </si>
  <si>
    <t xml:space="preserve">  UP - użytek przyrodniczy</t>
  </si>
  <si>
    <t>Pow. Dz. ewidencyjnych</t>
  </si>
  <si>
    <t>Międzyplon</t>
  </si>
  <si>
    <t>Współczynnik DJP wg Rozporządzenia Rady Ministrów z dnia 9 listopada 2010 r. w sprawie określania rodzajów przedsięwzięć mogących znacząco oddziaływać na środowisko (Dz. U. z dnia 12 listopada 2010 r.)</t>
  </si>
  <si>
    <t>W arkuszach z tabelami znajdują się filtry, które powinny ułatwić ukrywanie pustych wierszy.</t>
  </si>
  <si>
    <t>Ten arkusz służy do importowania danych z WNIOSKU NA PŁATNOŚCI BEZPOŚRDENIE I ROLNOŚRODOWISKOWE.</t>
  </si>
  <si>
    <t>Import polega na wklejeniu wartości skopiowanych z wniosku na płatności bezpośrednie i rolnośrodowiskowe.</t>
  </si>
  <si>
    <t>trawy w siewie czystym z przeznaczeniem na nasiona</t>
  </si>
  <si>
    <t>http://www.bip.minrol.gov.pl/DesktopDefault.aspx?TabOrgId=643&amp;LangId=0</t>
  </si>
  <si>
    <t xml:space="preserve">finansowej (Dz.U. Nr 89 poz.545, Dz.U. z 2010 r. Nr 3 poz. 17; Dz. U. z 2011 r. Nr 130 poz.757 ) </t>
  </si>
  <si>
    <t>Inne</t>
  </si>
  <si>
    <t xml:space="preserve"> R*</t>
  </si>
  <si>
    <t xml:space="preserve"> R</t>
  </si>
  <si>
    <t xml:space="preserve"> W</t>
  </si>
  <si>
    <t xml:space="preserve"> Z</t>
  </si>
  <si>
    <t>Czy gospodarstwo położne jest na obszarach szczególnie narażonych (OSN)</t>
  </si>
  <si>
    <t>Powierzchnia gospodarstwa położona na obszarach szczególnie narażonych (OSN) wynosi:</t>
  </si>
  <si>
    <t>R</t>
  </si>
  <si>
    <t>koszenie w terminie do dnia 31 lipca lub wypasanie w okresie wegetacyjnym na trwałych użytkach zielonych oraz usunięcie lub złożenie w stogi ściętej biomasy w terminie 2 tygodni po pokosie, a w uzasadnionych przypadkach w dłuższym terminie, niezwłocznie po ustaniu przyczyn, ze względu na które dotrzymanie dwutygodniowego terminu nie było możliwe;</t>
  </si>
  <si>
    <t>nieprzekraczanie maksymalnej dawki azotu pochodzącego z nawozów naturalnych, kompostów i nawozów mineralnych wynoszącej:</t>
  </si>
  <si>
    <t xml:space="preserve">150 kg/ha na gruntach ornych, </t>
  </si>
  <si>
    <t>120 kg/ha na trwałych użytkach zielonych</t>
  </si>
  <si>
    <r>
      <t xml:space="preserve">opracowanie co roku planu nawozowego na podstawie bilansu azotu oraz aktualnej chemicznej analizy gleby, z określeniem zawartości P, K, Mg i potrzeb wapnowania gleby, oraz realizacja tego planu; </t>
    </r>
    <r>
      <rPr>
        <i/>
        <sz val="11"/>
        <rFont val="Arial"/>
        <family val="2"/>
        <charset val="238"/>
      </rPr>
      <t>(zgodnie z tabelą nr 3)</t>
    </r>
    <r>
      <rPr>
        <sz val="11"/>
        <rFont val="Arial"/>
        <family val="2"/>
        <charset val="238"/>
      </rPr>
      <t>;</t>
    </r>
  </si>
  <si>
    <t>Wymogi dla wszystkich wariantów:</t>
  </si>
  <si>
    <t>przypadkach w dłuższym terminie, niezwłocznie po ustaniu przyczyn, ze względu na które dotrzymanie\</t>
  </si>
  <si>
    <t>dwutygodniowego terminu nie było możliwe.</t>
  </si>
  <si>
    <t>realizacja pakietu na obszarze całego gospodarstwa rolnego, płatność przysługuje tylko do powierzchni gruntów ornych;</t>
  </si>
  <si>
    <r>
      <t>Maksymalne dawki azotu ze wszystkich źródeł</t>
    </r>
    <r>
      <rPr>
        <b/>
        <vertAlign val="superscript"/>
        <sz val="10"/>
        <rFont val="Arial"/>
        <family val="2"/>
        <charset val="238"/>
      </rPr>
      <t>*)</t>
    </r>
  </si>
  <si>
    <t>(N kg/ha) </t>
  </si>
  <si>
    <t>Pszenica ozima</t>
  </si>
  <si>
    <t>Pszenica jara</t>
  </si>
  <si>
    <t xml:space="preserve">Jęczmień </t>
  </si>
  <si>
    <t>Owies</t>
  </si>
  <si>
    <t>Kukurydza na ziarno</t>
  </si>
  <si>
    <t>Pszenżyto</t>
  </si>
  <si>
    <t>Mieszanki zbożowe</t>
  </si>
  <si>
    <t>Mieszanki zbożowe na ziarno</t>
  </si>
  <si>
    <t>Ziemniaki wczesne</t>
  </si>
  <si>
    <t>Ziemniaki późne</t>
  </si>
  <si>
    <t>Buraki cukrowe</t>
  </si>
  <si>
    <t>Buraki pastewne</t>
  </si>
  <si>
    <t xml:space="preserve">Marchew pastewna </t>
  </si>
  <si>
    <t>Brukiew</t>
  </si>
  <si>
    <t>Rzepa</t>
  </si>
  <si>
    <t>Rzepak</t>
  </si>
  <si>
    <t>Inne oleiste</t>
  </si>
  <si>
    <t>Rzepik</t>
  </si>
  <si>
    <t>Słonecznik</t>
  </si>
  <si>
    <t>Gorczyca</t>
  </si>
  <si>
    <t>Rzodkiew oleista</t>
  </si>
  <si>
    <t>Perko</t>
  </si>
  <si>
    <t>Bobik</t>
  </si>
  <si>
    <t>Łubin</t>
  </si>
  <si>
    <t>Bób</t>
  </si>
  <si>
    <t>Wyka</t>
  </si>
  <si>
    <t>Seradela</t>
  </si>
  <si>
    <t>Soja</t>
  </si>
  <si>
    <t>Lędźwian</t>
  </si>
  <si>
    <t>Fasola</t>
  </si>
  <si>
    <t>Fasolka szparagowa</t>
  </si>
  <si>
    <t>Soczewica</t>
  </si>
  <si>
    <t>Pastewne na zielonkę</t>
  </si>
  <si>
    <t>Żyto, owies na zielonkę</t>
  </si>
  <si>
    <t>Kukurydza na zielonkę</t>
  </si>
  <si>
    <t>Strączkowe na zielonkę</t>
  </si>
  <si>
    <t>Mieszanki zbożowo - strączkowe</t>
  </si>
  <si>
    <t>Łąka 1 pokos</t>
  </si>
  <si>
    <t>Łąka 2 pokosy</t>
  </si>
  <si>
    <t>Łąka 3 pokosy</t>
  </si>
  <si>
    <t>Łąka 4 pokosy</t>
  </si>
  <si>
    <t>Grunt w użytkowaniu kośno-pastwiskowym</t>
  </si>
  <si>
    <t>Koniczyna</t>
  </si>
  <si>
    <t>Lucerna</t>
  </si>
  <si>
    <t>Trawy</t>
  </si>
  <si>
    <t>Motylkowe z trawami</t>
  </si>
  <si>
    <t>Esparceta</t>
  </si>
  <si>
    <t>Komonica</t>
  </si>
  <si>
    <t>Nostrzyk</t>
  </si>
  <si>
    <t xml:space="preserve">Gryka </t>
  </si>
  <si>
    <t xml:space="preserve">Facelia </t>
  </si>
  <si>
    <t xml:space="preserve">Len </t>
  </si>
  <si>
    <t>Tytoń</t>
  </si>
  <si>
    <t>Sorgo w tym zasiewy mieszane z kukurydzą</t>
  </si>
  <si>
    <t>Burak ćwikłowy</t>
  </si>
  <si>
    <t>Szpinak zwyczajny</t>
  </si>
  <si>
    <t>Kapusta</t>
  </si>
  <si>
    <t>Kalafior</t>
  </si>
  <si>
    <t>Brokuł</t>
  </si>
  <si>
    <t>Brukselka</t>
  </si>
  <si>
    <t>Jarmuż</t>
  </si>
  <si>
    <t>Kalarepa</t>
  </si>
  <si>
    <t>Rzodkiew</t>
  </si>
  <si>
    <t>Marchew</t>
  </si>
  <si>
    <t>Pietruszka</t>
  </si>
  <si>
    <t>Seler</t>
  </si>
  <si>
    <t>Koper</t>
  </si>
  <si>
    <t>Koper włoski</t>
  </si>
  <si>
    <t>Kwiaty uprawy polowe, gruntowe</t>
  </si>
  <si>
    <t>Tulipan</t>
  </si>
  <si>
    <t>Narcyz</t>
  </si>
  <si>
    <t>Mieczyk</t>
  </si>
  <si>
    <t>Hiacynt</t>
  </si>
  <si>
    <t>Lilia</t>
  </si>
  <si>
    <t>Irys holenderski</t>
  </si>
  <si>
    <t>Krokus</t>
  </si>
  <si>
    <t>Szafirek</t>
  </si>
  <si>
    <t>Konwalia</t>
  </si>
  <si>
    <t>Zimowit</t>
  </si>
  <si>
    <t>Słonecznik na kwiat cięty</t>
  </si>
  <si>
    <t>Piwonia</t>
  </si>
  <si>
    <t>Rośliny na suche bukiety</t>
  </si>
  <si>
    <t>Kapusta pastewna</t>
  </si>
  <si>
    <t>Dynia pastewna</t>
  </si>
  <si>
    <t>Mieszanki różnych traw z motylkowatymi drobnonasiennymi</t>
  </si>
  <si>
    <t>Warzywa: rabarbar</t>
  </si>
  <si>
    <t>chrzan</t>
  </si>
  <si>
    <t>Pomidor</t>
  </si>
  <si>
    <t>Papryka</t>
  </si>
  <si>
    <t>Oberżyna</t>
  </si>
  <si>
    <t>Ogórek</t>
  </si>
  <si>
    <t>Dynia</t>
  </si>
  <si>
    <t>Cukinia</t>
  </si>
  <si>
    <t>Kabaczek</t>
  </si>
  <si>
    <t>Arbuz</t>
  </si>
  <si>
    <t>Melon</t>
  </si>
  <si>
    <t>Sałata</t>
  </si>
  <si>
    <t>Cykoria</t>
  </si>
  <si>
    <t>Endywia</t>
  </si>
  <si>
    <t>Skorzonera</t>
  </si>
  <si>
    <t>Salsefia</t>
  </si>
  <si>
    <t>Cebula</t>
  </si>
  <si>
    <t xml:space="preserve">Czosnek </t>
  </si>
  <si>
    <t>Por</t>
  </si>
  <si>
    <t>Szczypiorek</t>
  </si>
  <si>
    <t>Rośliny sadownicze</t>
  </si>
  <si>
    <t>Drzewa owocowe</t>
  </si>
  <si>
    <t>Krzewy owocowe</t>
  </si>
  <si>
    <t>Truskawka</t>
  </si>
  <si>
    <t>Uprawy szkółkarskie polowe, gruntowe</t>
  </si>
  <si>
    <t>Siewki liściastych</t>
  </si>
  <si>
    <t>Siewki iglastych</t>
  </si>
  <si>
    <t>Krzewy liściaste</t>
  </si>
  <si>
    <t>Krzewy iglaste</t>
  </si>
  <si>
    <t>Róże</t>
  </si>
  <si>
    <t>Rośliny energetyczne</t>
  </si>
  <si>
    <t>Inne uprawy</t>
  </si>
  <si>
    <t>*) z nawozów mineralnych oraz organicznych, naturalnych i środków do użyźniania gleby</t>
  </si>
  <si>
    <t xml:space="preserve">   w przeliczeniu na równoważniki nawozowe</t>
  </si>
  <si>
    <t>stosowanie jednego z następujących schematów koszenia działek rolnych przez cały okres realizacji wariantu:</t>
  </si>
  <si>
    <t xml:space="preserve"> pozostawienie całej powierzchni działki rolnej nieskoszonej na przemian z koszeniem w kolejnym roku </t>
  </si>
  <si>
    <t>całej jej powierzchni, albo</t>
  </si>
  <si>
    <t xml:space="preserve">pozostawienie 50% powierzchni działki rolnej nieskoszonej, na przemian z koszeniem w kolejnym roku całej </t>
  </si>
  <si>
    <t xml:space="preserve">jej powierzchni, przy czym pozostawienie w danym roku 50% powierzchni działki rolnej nieskoszonej powinno </t>
  </si>
  <si>
    <t>dotyczyć innej części tej działki niż dwa lata wcześniej;</t>
  </si>
  <si>
    <t>zakaz wypasania;</t>
  </si>
  <si>
    <t>Liczba maciorek przypadających na tryka nie może przekraczać 30 sztuk.</t>
  </si>
  <si>
    <t>została przyznana pierwsza  płatność rolnośrodowiskowa.</t>
  </si>
  <si>
    <t>została przyznana pierwsza płatność rolnośrodowiskowa.</t>
  </si>
  <si>
    <t>trwałe użytki zielone i elementy krajobrazu nieużytkowanych rolniczo tworzące ostoje dzikiej przyrody występujące na obszarze tego gospodarstwa w dniu rozpoczęcia tealizacji zobowiązania rolnośrodowiskowego;</t>
  </si>
  <si>
    <t xml:space="preserve">Roślina miododajna sklasyfikowana jako uprawa rolnicza. </t>
  </si>
  <si>
    <t>***</t>
  </si>
  <si>
    <t>Nazwy botaniczne roślin odnoszą się do odmian uprawnych.</t>
  </si>
  <si>
    <t>data</t>
  </si>
  <si>
    <t>zakaz nawożenia, przy czym na obszarach innych niż obszary nawożone przez namuły rzeczne dopuszcza się nawożenie azotem i nieprzekraczanie maksymalnej dawki azotu wynoszącej 60 kg/ha w danym roku, lecz nie więcej niż maksymalna dawka azotu, określona w programie działań mających na celu ograniczenie odpływu azotu ze źródeł rolniczych na obszarze szczególnie narażonym, na którym jest położone, chociażby w części, gospodarstwo rolne rolnika, pomniejszona o 40%;</t>
  </si>
  <si>
    <t>pastwiska wynoszącym nie więcej niż 5t/ha (10 DJP/ha),,</t>
  </si>
  <si>
    <t xml:space="preserve">dopuszczalne przez cały rok przy obsadzie zwierząt wynoszącej nie więcej niż 0,5 DJP/ha i obciążeniu </t>
  </si>
  <si>
    <t>niż 0,2 DJP/ha i obciążeniu pastwiska wynoszącym nie więcej niż 5t/ha (10 DJP/ha),,</t>
  </si>
  <si>
    <t xml:space="preserve">i koni huculskich, które jest dopuszczalne przez cały rok przy obsadzie zwierząt wynoszącej nie więcej </t>
  </si>
  <si>
    <r>
      <t>i dołączonym do niej załączniku graficznym.</t>
    </r>
    <r>
      <rPr>
        <strike/>
        <sz val="11"/>
        <color indexed="30"/>
        <rFont val="Arial"/>
        <family val="2"/>
        <charset val="238"/>
      </rPr>
      <t/>
    </r>
  </si>
  <si>
    <t xml:space="preserve"> Wskazanie lat, w których dopuszcza się koszenie całej powierzchni trwałych użytków zielonych.</t>
  </si>
  <si>
    <t xml:space="preserve">zakaz nawożenia, przy czym dopuszcza się nawożenie azotem i nieprzekraczanie maksymalnej </t>
  </si>
  <si>
    <t xml:space="preserve">dawki azotu wynoszącej 60 kg/ha w danym roku, lecz nie więcej niż maksymalna dawka azotu, </t>
  </si>
  <si>
    <t xml:space="preserve">określona w programie działań mających na celu ograniczenie odpływu azotu ze źródeł rolniczych </t>
  </si>
  <si>
    <t>na obszarze szczególnie narażonym, na którym położone jest, chociażby w części, gospodarstwo</t>
  </si>
  <si>
    <t>rolne rolnika, pomniejszona o 40%.</t>
  </si>
  <si>
    <t>Pozostawienie runa nieskoszonego w roku:</t>
  </si>
  <si>
    <r>
      <t>i dołączonym do niej załączniku graficznym.</t>
    </r>
    <r>
      <rPr>
        <sz val="11"/>
        <color indexed="30"/>
        <rFont val="Arial"/>
        <family val="2"/>
        <charset val="238"/>
      </rPr>
      <t/>
    </r>
  </si>
  <si>
    <t>Wariant 6.2. Produkcja nasienna towarowa lokalnych odmian roślin uprawnych obejmuje następujące gatunki roślin:</t>
  </si>
  <si>
    <t>a) krzyca Secate cereale var multicale (roślina dwuletnia),
b) pszenica płaskurka Triticum diccocum,
c) pszenica samopsza Triticum monococcum,
d) proso Panicum miliaceum L.,
e) owies szorstki Avena strigosa Schreb.,
f) lnicznik siewny Camelina sativa L.,
g) komonica błotna Lotus uliginosus Schkuhr (roślina wieloletnia),
h) nostrzyk biały Melilotus alba Medik.,
i) sałata łodygowa (szparagowa) Lactuca sativa L. var. angustana hort. ex,
j) lędźwian siewny Lathyrus sativus L.,
k) soczewica jadalna Lens culinaris Medik.,
l) pasternak Pastinaca sativa L. (roślina dwuletnia);</t>
  </si>
  <si>
    <t>Produkcja nasienna na zlecenie banku genów-rozmnażanie materiału siewnego roślin lub utrzymanie drzew owocowych zgodnie z umową, o której mowa w § 24 ust. 1 pkt 2, w tym:</t>
  </si>
  <si>
    <r>
      <t>Groch</t>
    </r>
    <r>
      <rPr>
        <sz val="10"/>
        <rFont val="Arial"/>
        <family val="2"/>
        <charset val="238"/>
      </rPr>
      <t xml:space="preserve"> </t>
    </r>
    <r>
      <rPr>
        <sz val="8"/>
        <rFont val="Arial"/>
        <family val="2"/>
        <charset val="238"/>
      </rPr>
      <t>(także wg starego nazewnictwa peluszki, grochopeluszki)</t>
    </r>
  </si>
  <si>
    <t>Maksymalne dawki azotu 
dla pak. 1.</t>
  </si>
  <si>
    <t>Maksymalne dawki azotu 
dla pak. 3, 4 i 5.</t>
  </si>
  <si>
    <r>
      <t xml:space="preserve"> </t>
    </r>
    <r>
      <rPr>
        <b/>
        <sz val="12"/>
        <rFont val="Arial"/>
        <family val="2"/>
        <charset val="238"/>
      </rPr>
      <t>INNE ODPOWIEDNIE WYMOGI OBOWIĄZKOWE</t>
    </r>
  </si>
  <si>
    <t>Utrzymanie czystości i porządku na obszarze gospodarstwa rolnego przez:</t>
  </si>
  <si>
    <t xml:space="preserve"> Zakaz:</t>
  </si>
  <si>
    <t>użytkowania, niszczenia, umyślnego uszkadzania, zanieczyszczania i dokonywania zmian obiektów przyrodniczych, obszarów zasobów, tworów i składników przyrody w parkach narodowych oraz rezerwatach przyrody,</t>
  </si>
  <si>
    <t>umieszczania tablic, napisów, ogłoszeń reklamowych i innych znaków niezwiązanych z ochroną przyrody, udostępnianiem parku albo rezerwatu przyrody, edukacją ekologiczną, z wyjątkiem znaków drogowych i innych znaków związanych z ochroną bezpieczeństwa i porządku powszechnego w parkach narodowych oraz rezerwatach przyrody,</t>
  </si>
  <si>
    <t>wykonywania prac ziemnych trwale zniekształcających rzeźbę terenu w parkach narodowych oraz rezerwatach przyrody</t>
  </si>
  <si>
    <t xml:space="preserve">– art. 15 ust. 1 pkt 6, 19 i 22 ustawy z dnia 16 kwietnia 2004 r. o ochronie przyrody </t>
  </si>
  <si>
    <t>wykonywania prac ziemnych trwale zniekształcających rzeźbę terenu, z wyjątkiem prac związanych z zabezpieczeniem przeciwsztormowym, przeciwpowodziowym lub przeciwosuwiskowym lub budową, odbudową, utrzymywaniem, remontem lub naprawą urządzeń wodnych w parkach krajobrazowych,</t>
  </si>
  <si>
    <t>budowania nowych obiektów budowlanych w pasie o szerokości 100 m od linii brzegów rzek, jezior i innych zbiorników wodnych, z wyjątkiem obiektów służących turystyce wodnej, gospodarce wodnej lub rybackiej</t>
  </si>
  <si>
    <t>pszenica, jęczmień, owies, żyto, pszenżyto, mieszanki zbożowe</t>
  </si>
  <si>
    <t>rośliny jednoliścienne, siane w małej rozstawie jesienią lub wczesną wiosną, mieszanki zbożowe</t>
  </si>
  <si>
    <t>Strączkowe + warzywa strączkowe</t>
  </si>
  <si>
    <t>rośliny motylkowate (nowa nomenklatura  bobowate) o grubych nasionach</t>
  </si>
  <si>
    <t>Motylkowate drobnonasienne roczna uprawa</t>
  </si>
  <si>
    <t xml:space="preserve">koniczyna egipska, koniczyna krwistoczerwona, koniczyna perska, nostrzyk </t>
  </si>
  <si>
    <t>Mieszanka jednoroczna traw, trawy w siewie czystym z przeznaczeniem na nasiona</t>
  </si>
  <si>
    <t>Mieszanka jednoroczna traw z motylkowatymi drobnonasiennymi</t>
  </si>
  <si>
    <t>Okopowe + warzywa korzeniowe</t>
  </si>
  <si>
    <t>Pastewne + warzywa kapustowate i rzepowate</t>
  </si>
  <si>
    <t>rośliny przeznaczone na paszę, dla przetwórstwa i do bezpośredniego spożycia</t>
  </si>
  <si>
    <t xml:space="preserve">Mieszanka strączkowo-gorczycowa </t>
  </si>
  <si>
    <t>Mieszanki z dwóch grup roślin uprawnych jednoroczne</t>
  </si>
  <si>
    <t>Mieszanka strączkowo-słonecznikowa</t>
  </si>
  <si>
    <t>Mieszanka strączkowo-zbożowa</t>
  </si>
  <si>
    <t>facelia</t>
  </si>
  <si>
    <t>Len, lnianka</t>
  </si>
  <si>
    <t>len oleisty, len włóknisty, lnianka siewna (lnicznik)</t>
  </si>
  <si>
    <t>mak</t>
  </si>
  <si>
    <t>tytoń</t>
  </si>
  <si>
    <t>gryka</t>
  </si>
  <si>
    <t>pastewna, na ziarno i ccm, cukrowa</t>
  </si>
  <si>
    <t>mieszanka wieloletnia traw, mieszanka wieloletnia traw z motylkowatymi drobnonasiennymi, lucerna, esparceta, komonica, nostrzyk, rutwica, truskawka, warzywa: rabarbar, szczaw, szparagi</t>
  </si>
  <si>
    <t>Uprawa wieloletnia, tj. uprawa przez trzy kolejne lata  i powyżej 3 lat,  tzn. może być uprawiana 3,4,5 lat w trakcie trwania programu.  Określenie " z trzech grup za wyjątkiem wieloletnich" oznacza że jeżeli będziemy uprawiać np. lucernę 4 lata to wystarczą dwie grupy roślin np. lucerna i zboże. Możliwe jest następstwo, np..: trawy z koniczynami - 3 lata i dalej 2 lata zboża</t>
  </si>
  <si>
    <t>Pozostałe warzywa</t>
  </si>
  <si>
    <t>szpinak zwyczajny, koper, koper włoski, pomidor, papryka, oberżyna, ogórek, dynia, cukinia, kabaczek, arbuz, melon, sałata, endywia,  cebula, czosnek, por, szczypiorek</t>
  </si>
  <si>
    <t>Rośliny miododajne</t>
  </si>
  <si>
    <t xml:space="preserve">Łąka przemienna i pastwisko przemienne - uprawa traw lub innych upraw zielnych na gruntach ornych objętych płodozmianem </t>
  </si>
  <si>
    <t xml:space="preserve">w okresie krótszym niż pięć lat. </t>
  </si>
  <si>
    <t>wyposażenie nieruchomości w pojemniki służące do zbierania odpadów komunalnych oraz utrzymywanie tych pojemników w odpowiednim stanie sanitarnym, porządkowym i technicznym;</t>
  </si>
  <si>
    <t>przyłączenie nieruchomości do istniejącej sieci kanalizacyjnej lub, w przypadku gdy budowa sieci kanalizacyjnej jest technicznie lub ekonomicznie nieuzasadniona, wyposażenie nieruchomości w zbiornik bezodpływowy nieczystości ciekłych lub w przydomową oczyszczalnię ścieków bytowych, spełniające wymagania określone w przepisach odrębnych; przyłączenie nieruchomości do sieci kanalizacyjnej nie jest obowiązkowe, jeżeli nieruchomość jest wyposażona w przydomową oczyszczalnię ścieków spełniającą wymagania określone w przepisach odrębnych;</t>
  </si>
  <si>
    <t>– art. 5 ust. 1 pkt 1 i 2 ustawy z dnia 13 września 1996 r. o utrzymaniu czystości 
    i porządku w gminach (Dz. U. z 2012 r. poz. 391, z późn. zm.)</t>
  </si>
  <si>
    <t>Zakaz:</t>
  </si>
  <si>
    <t>– jeżeli został wprowadzony na terenie danego parku krajobrazowego - art. 17 
   ust. 1 pkt 5 i 7 ustawy z dnia 16 kwietnia 2004 r. o ochronie przyrody</t>
  </si>
  <si>
    <t xml:space="preserve">Rozporządzenia Ministra Rolnictwa i Rozwoju Wsi z dnia 13 marca 2013 r. w sprawie szczegółowych </t>
  </si>
  <si>
    <t xml:space="preserve"> zakaz nawożenia.</t>
  </si>
  <si>
    <t xml:space="preserve">zakaz koszenia okrężnego od zewnątrz do wewnątrz powierzchni koszonej trwałych użytków zielonych; </t>
  </si>
  <si>
    <t>Koszenie całej powierzchni trwałych użytków rolnych w roku:</t>
  </si>
  <si>
    <t xml:space="preserve"> Wskazanie lat, w których dopuszcza się pozostawienie runa bez skoszenia.</t>
  </si>
  <si>
    <t xml:space="preserve"> w plonie głównym na OSN.</t>
  </si>
  <si>
    <r>
      <t xml:space="preserve">lecz nie więcej niż maksymalna dawka azotu takiego pochodzenia, określona w programie działań mających na celu ograniczenie odpływu azotu ze źródeł rolniczych na obszarze szczególnie narażonym, na którym jest położone, </t>
    </r>
    <r>
      <rPr>
        <b/>
        <sz val="11"/>
        <rFont val="Arial"/>
        <family val="2"/>
        <charset val="238"/>
      </rPr>
      <t>chociażby w części</t>
    </r>
    <r>
      <rPr>
        <sz val="11"/>
        <rFont val="Arial"/>
        <family val="2"/>
        <charset val="238"/>
      </rPr>
      <t>, gospodarstwo rolne rolnika, pomniejszona o 10% na gruntach ornych i 40% na trwałych użytkach zielonych;</t>
    </r>
  </si>
  <si>
    <t>Corocznego składania wniosku o przyznanie płatności rolnośrodowiskowej w terminie w jakim składa się wnioski na płatności bezpośrednie, przez okres realizacji programu tj. nie mniej niż  przez kolejnych 5 lat. W przypadku nie ubiegania się w danym roku o przyznanie kolejnej płatności rolnośrodowiskowej za realizację danego wariantu, zamiast wniosku o jej przyznanie składa na formularzu udostępnionym przez Agencję informację o gruntach, na których realizuje zobowiązanie rolnośrodowiskowe w zakresie tego wariantu w danym roku, wskazując ich położenie i powierzchnię, a w przypadku Pakietu 7 - również o zwierzętach ras lokalnych, w odniesieniu do których realizuje zobowiązanie rolnośrodowiskowe w zakresie tego wariantu w danym roku.</t>
  </si>
  <si>
    <r>
      <t>przekraczać 30 sztuk.</t>
    </r>
    <r>
      <rPr>
        <sz val="14"/>
        <color indexed="14"/>
        <rFont val="Arial"/>
        <family val="2"/>
        <charset val="238"/>
      </rPr>
      <t xml:space="preserve"> </t>
    </r>
  </si>
  <si>
    <t>z importu</t>
  </si>
  <si>
    <t>z wniosku</t>
  </si>
  <si>
    <t>Małe konie: hycuły, koniki polskie, kuce</t>
  </si>
  <si>
    <t>Źrebaki od 0,5 roku do 1 roku</t>
  </si>
  <si>
    <t>Źrebięta do 0,5 roku</t>
  </si>
  <si>
    <t>Jałówki od 0,5 roku do 1 roku</t>
  </si>
  <si>
    <t>Cielęta do 05 roku</t>
  </si>
  <si>
    <t>Warchlaki 
2-4 miesięczne</t>
  </si>
  <si>
    <t>Jarlaki maciory</t>
  </si>
  <si>
    <t>Tryki powyżej 1 i 0,5 
roku</t>
  </si>
  <si>
    <t>Owce powyżej 1 i 0,5 
roku</t>
  </si>
  <si>
    <t>Jagnięta do 3 i 0,5 
miesiąca</t>
  </si>
  <si>
    <t>Inne zwierzęta o łącznej masie 500 kg, z 
wyłączeniem ryb</t>
  </si>
  <si>
    <t>pozostałych ras, przy czym  liczba maciorek przypadających na tryka nie może</t>
  </si>
  <si>
    <t>Charakterystyka miedzy śródpolnej</t>
  </si>
  <si>
    <t>W tabeli należy wpisać długość i szerokość miedzy śródpolnej oraz podać sąsiedztwo, czyli to</t>
  </si>
  <si>
    <t>Płatność do wariantów 4.10 i 5.10 przysługuje do powierzchni nie większej niż 5 ha</t>
  </si>
  <si>
    <t>Ukryj</t>
  </si>
  <si>
    <t>Tabela dla wariantów:  5.1,  4.6,  5.6,  4.7,  5.7</t>
  </si>
  <si>
    <r>
      <t xml:space="preserve">(aplikacja - </t>
    </r>
    <r>
      <rPr>
        <b/>
        <sz val="12"/>
        <color indexed="10"/>
        <rFont val="Arial"/>
        <family val="2"/>
        <charset val="238"/>
      </rPr>
      <t>2014</t>
    </r>
    <r>
      <rPr>
        <b/>
        <sz val="12"/>
        <rFont val="Arial"/>
        <family val="2"/>
        <charset val="238"/>
      </rPr>
      <t>)</t>
    </r>
  </si>
  <si>
    <t>Limit powierzchniowy w ramach poszczególnych wariantów:</t>
  </si>
  <si>
    <t>Limit powierzchniowy w przypadku łączenia wariantów ustala się poprzez odniesienie się do do każdego z wariantu</t>
  </si>
  <si>
    <t>osobno i nie może przekroczyć ich indywidualnych limitów powierzchniowych.</t>
  </si>
  <si>
    <t xml:space="preserve"> - wariant: 2.3; 2.4; - 15 ha</t>
  </si>
  <si>
    <t xml:space="preserve"> - wariant: 2.5; 2.6; - 30 ha</t>
  </si>
  <si>
    <t xml:space="preserve"> - wariant: 2.7; 2.8; 2.9; 2.10; 2.11; 2.12; - 10 ha</t>
  </si>
  <si>
    <t xml:space="preserve"> - wariant:2.1; 2.2;  - 30 ha</t>
  </si>
  <si>
    <t>100 % stawki płatności – za powierzchnię od 0,10 ha do 10,00 ha;</t>
  </si>
  <si>
    <t>2.11</t>
  </si>
  <si>
    <t>2.12</t>
  </si>
  <si>
    <t xml:space="preserve">Uprawy sadownicze i jagodowe (dla których zakończono okres przestawiania) </t>
  </si>
  <si>
    <t xml:space="preserve">Uprawy sadownicze i jagodowe (w okresie przestawiania) </t>
  </si>
  <si>
    <t>Pozostałe uprawy sadownicze i jagodowe (dla których zakończono okres przestawiania)</t>
  </si>
  <si>
    <t>Pozostałe uprawy sadownicze i jagodowe (w okresie przestawiania)</t>
  </si>
  <si>
    <t>Wymogi dla wariantu 2.9; 2.10; 2.11; 2.12</t>
  </si>
  <si>
    <t xml:space="preserve">Wariant 2.9. Uprawy sadownicze i jagodowe (dla których zakończono okres przestawiania)
i wariant 2.10. Uprawy sadownicze i jagodowe (w okresie przestawiania) </t>
  </si>
  <si>
    <t>Minimalna obsada  szt./ha</t>
  </si>
  <si>
    <t>agrest (porzeczka agrest)</t>
  </si>
  <si>
    <r>
      <t xml:space="preserve">Ribes uva-crispa var. reclinatum </t>
    </r>
    <r>
      <rPr>
        <sz val="10"/>
        <rFont val="Arial"/>
        <family val="2"/>
        <charset val="238"/>
      </rPr>
      <t>(L.) Berl.</t>
    </r>
  </si>
  <si>
    <t>borówka wysoka i średnia</t>
  </si>
  <si>
    <r>
      <t>Vaccinium corymbrosum</t>
    </r>
    <r>
      <rPr>
        <sz val="10"/>
        <rFont val="Arial"/>
        <family val="2"/>
        <charset val="238"/>
      </rPr>
      <t xml:space="preserve"> L.</t>
    </r>
  </si>
  <si>
    <t>brzoskwinia</t>
  </si>
  <si>
    <r>
      <t xml:space="preserve">Prunus persica </t>
    </r>
    <r>
      <rPr>
        <sz val="10"/>
        <rFont val="Arial"/>
        <family val="2"/>
        <charset val="238"/>
      </rPr>
      <t>(L.) Batsch</t>
    </r>
  </si>
  <si>
    <t>czereśnia</t>
  </si>
  <si>
    <r>
      <t xml:space="preserve">Prunus avium </t>
    </r>
    <r>
      <rPr>
        <sz val="10"/>
        <rFont val="Arial"/>
        <family val="2"/>
        <charset val="238"/>
      </rPr>
      <t>(L.) L.</t>
    </r>
  </si>
  <si>
    <t>grusza domowa</t>
  </si>
  <si>
    <r>
      <t>Pyrus communis</t>
    </r>
    <r>
      <rPr>
        <sz val="10"/>
        <rFont val="Arial"/>
        <family val="2"/>
        <charset val="238"/>
      </rPr>
      <t xml:space="preserve"> L.</t>
    </r>
  </si>
  <si>
    <t>jabłoń domowa</t>
  </si>
  <si>
    <r>
      <t>Malus domestica</t>
    </r>
    <r>
      <rPr>
        <sz val="10"/>
        <rFont val="Arial"/>
        <family val="2"/>
        <charset val="238"/>
      </rPr>
      <t xml:space="preserve"> Borkh.</t>
    </r>
  </si>
  <si>
    <t xml:space="preserve">jeżyna </t>
  </si>
  <si>
    <r>
      <t>Rubus fruticosus</t>
    </r>
    <r>
      <rPr>
        <sz val="10"/>
        <rFont val="Arial"/>
        <family val="2"/>
        <charset val="238"/>
      </rPr>
      <t xml:space="preserve"> L.</t>
    </r>
  </si>
  <si>
    <t>malina</t>
  </si>
  <si>
    <r>
      <t>Rubus idaeus</t>
    </r>
    <r>
      <rPr>
        <sz val="10"/>
        <rFont val="Arial"/>
        <family val="2"/>
        <charset val="238"/>
      </rPr>
      <t xml:space="preserve"> L.</t>
    </r>
  </si>
  <si>
    <t>morela</t>
  </si>
  <si>
    <r>
      <t>Prunus armeniaca</t>
    </r>
    <r>
      <rPr>
        <sz val="10"/>
        <rFont val="Arial"/>
        <family val="2"/>
        <charset val="238"/>
      </rPr>
      <t xml:space="preserve"> L.</t>
    </r>
  </si>
  <si>
    <t>porzeczka</t>
  </si>
  <si>
    <t>Ribes spp.</t>
  </si>
  <si>
    <t>poziomka</t>
  </si>
  <si>
    <r>
      <t xml:space="preserve">Fragaria vesca </t>
    </r>
    <r>
      <rPr>
        <sz val="10"/>
        <rFont val="Arial"/>
        <family val="2"/>
        <charset val="238"/>
      </rPr>
      <t>L.</t>
    </r>
  </si>
  <si>
    <t>śliwa domowa</t>
  </si>
  <si>
    <r>
      <t>Prunus domestica</t>
    </r>
    <r>
      <rPr>
        <sz val="10"/>
        <rFont val="Arial"/>
        <family val="2"/>
        <charset val="238"/>
      </rPr>
      <t xml:space="preserve"> L.</t>
    </r>
  </si>
  <si>
    <t>truskawka</t>
  </si>
  <si>
    <r>
      <t xml:space="preserve">Fragaria x ananassa </t>
    </r>
    <r>
      <rPr>
        <sz val="10"/>
        <rFont val="Arial"/>
        <family val="2"/>
        <charset val="238"/>
      </rPr>
      <t>Duchesne</t>
    </r>
  </si>
  <si>
    <t>winorośl</t>
  </si>
  <si>
    <r>
      <t>Vitis vinifera</t>
    </r>
    <r>
      <rPr>
        <sz val="10"/>
        <rFont val="Arial"/>
        <family val="2"/>
        <charset val="238"/>
      </rPr>
      <t xml:space="preserve"> L.</t>
    </r>
  </si>
  <si>
    <t>wiśnia pospolita</t>
  </si>
  <si>
    <r>
      <t>Prunus cerasus</t>
    </r>
    <r>
      <rPr>
        <sz val="10"/>
        <rFont val="Arial"/>
        <family val="2"/>
        <charset val="238"/>
      </rPr>
      <t xml:space="preserve"> L.</t>
    </r>
  </si>
  <si>
    <t xml:space="preserve">Wariant 2.11.1 Pozostałe uprawy sadownicze i jagodowe (dla których zakończono okres przestawiania) 
i wariant 2.12.1 Pozostałe uprawy sadownicze i jagodowe (w okresie przestawiania) </t>
  </si>
  <si>
    <t xml:space="preserve">aronia czarnoowocowa </t>
  </si>
  <si>
    <r>
      <t xml:space="preserve">Aronia melanocarpa </t>
    </r>
    <r>
      <rPr>
        <sz val="10"/>
        <rFont val="Arial"/>
        <family val="2"/>
        <charset val="238"/>
      </rPr>
      <t>(Michx.) Elliott</t>
    </r>
  </si>
  <si>
    <t>bez czarny</t>
  </si>
  <si>
    <r>
      <t>Sambucus nigra</t>
    </r>
    <r>
      <rPr>
        <sz val="10"/>
        <rFont val="Arial"/>
        <family val="2"/>
        <charset val="238"/>
      </rPr>
      <t xml:space="preserve"> L.</t>
    </r>
  </si>
  <si>
    <t>borówka brusznica</t>
  </si>
  <si>
    <r>
      <t>Vaccinium vitis-idaea</t>
    </r>
    <r>
      <rPr>
        <sz val="10"/>
        <rFont val="Arial"/>
        <family val="2"/>
        <charset val="238"/>
      </rPr>
      <t xml:space="preserve"> L.</t>
    </r>
  </si>
  <si>
    <t>borówka niska</t>
  </si>
  <si>
    <r>
      <t xml:space="preserve">Vaccinium angustifolium </t>
    </r>
    <r>
      <rPr>
        <sz val="10"/>
        <rFont val="Arial"/>
        <family val="2"/>
        <charset val="238"/>
      </rPr>
      <t>Ait.</t>
    </r>
  </si>
  <si>
    <t>dereń jadalny</t>
  </si>
  <si>
    <r>
      <t>Cornus mas</t>
    </r>
    <r>
      <rPr>
        <sz val="10"/>
        <rFont val="Arial"/>
        <family val="2"/>
        <charset val="238"/>
      </rPr>
      <t xml:space="preserve"> L.</t>
    </r>
  </si>
  <si>
    <t>jagoda kamczacka (suchodrzew jadalny)</t>
  </si>
  <si>
    <r>
      <t xml:space="preserve">Lonicera caerulea var. kamtschatica </t>
    </r>
    <r>
      <rPr>
        <sz val="10"/>
        <rFont val="Arial"/>
        <family val="2"/>
        <charset val="238"/>
      </rPr>
      <t>Pojark.</t>
    </r>
  </si>
  <si>
    <t>pigwa pospolita</t>
  </si>
  <si>
    <r>
      <t xml:space="preserve">Cydonia oblonga </t>
    </r>
    <r>
      <rPr>
        <sz val="10"/>
        <rFont val="Arial"/>
        <family val="2"/>
        <charset val="238"/>
      </rPr>
      <t>Mill.</t>
    </r>
  </si>
  <si>
    <t xml:space="preserve">róża dzika </t>
  </si>
  <si>
    <r>
      <t>Rosa canina</t>
    </r>
    <r>
      <rPr>
        <sz val="10"/>
        <rFont val="Arial"/>
        <family val="2"/>
        <charset val="238"/>
      </rPr>
      <t xml:space="preserve"> L.</t>
    </r>
  </si>
  <si>
    <r>
      <t xml:space="preserve">Rosa rugosa </t>
    </r>
    <r>
      <rPr>
        <sz val="10"/>
        <rFont val="Arial"/>
        <family val="2"/>
        <charset val="238"/>
      </rPr>
      <t>L.</t>
    </r>
  </si>
  <si>
    <t>śliwa japońska</t>
  </si>
  <si>
    <r>
      <t>Prunus salicina</t>
    </r>
    <r>
      <rPr>
        <sz val="10"/>
        <rFont val="Arial"/>
        <family val="2"/>
        <charset val="238"/>
      </rPr>
      <t xml:space="preserve"> Lindl.</t>
    </r>
  </si>
  <si>
    <t xml:space="preserve"> róża pomarszczona (wielkoowocowa) </t>
  </si>
  <si>
    <t xml:space="preserve">    Płatność rolnośrodowiskowa jest przyznawana w wysokości:</t>
  </si>
  <si>
    <t xml:space="preserve">    100% stawki podstawowej – za powierzchnię  od 0,1 ha do 20 ha</t>
  </si>
  <si>
    <t xml:space="preserve">    Limit powierzchniowy wsparcia na gospodarstwo - 20 ha</t>
  </si>
  <si>
    <t xml:space="preserve">   Płatność dla wariantu 6.2. przysługuje:</t>
  </si>
  <si>
    <r>
      <t xml:space="preserve">    - do powierzchni nie mniejszej  niż </t>
    </r>
    <r>
      <rPr>
        <b/>
        <sz val="11"/>
        <color indexed="10"/>
        <rFont val="Arial"/>
        <family val="2"/>
        <charset val="238"/>
      </rPr>
      <t>2,00 ha</t>
    </r>
    <r>
      <rPr>
        <sz val="11"/>
        <rFont val="Arial"/>
        <family val="2"/>
        <charset val="238"/>
      </rPr>
      <t xml:space="preserve"> w przypadku plantacji nasiennej  roślin zbożowych,</t>
    </r>
  </si>
  <si>
    <r>
      <t xml:space="preserve">    - do powierzchni nie mniejszej  niż </t>
    </r>
    <r>
      <rPr>
        <b/>
        <sz val="11"/>
        <color indexed="10"/>
        <rFont val="Arial"/>
        <family val="2"/>
        <charset val="238"/>
      </rPr>
      <t>1,00 ha</t>
    </r>
    <r>
      <rPr>
        <sz val="11"/>
        <rFont val="Arial"/>
        <family val="2"/>
        <charset val="238"/>
      </rPr>
      <t xml:space="preserve"> w  przypadku plantacji nasiennej ziemniaka,</t>
    </r>
  </si>
  <si>
    <t xml:space="preserve">      Maksymalna powierzchnia wsparcia - 20 ha</t>
  </si>
  <si>
    <r>
      <t xml:space="preserve">    - do powierzchni nie mniejszej niż </t>
    </r>
    <r>
      <rPr>
        <b/>
        <sz val="11"/>
        <color indexed="10"/>
        <rFont val="Arial"/>
        <family val="2"/>
        <charset val="238"/>
      </rPr>
      <t>0,50 ha</t>
    </r>
    <r>
      <rPr>
        <sz val="11"/>
        <rFont val="Arial"/>
        <family val="2"/>
        <charset val="238"/>
      </rPr>
      <t xml:space="preserve"> w przypadku plantacji nasiennej pozostałych gatunków 
       roślin rolniczych.</t>
    </r>
  </si>
  <si>
    <r>
      <t xml:space="preserve">do powierzchni nie mniejszej niż </t>
    </r>
    <r>
      <rPr>
        <b/>
        <sz val="11"/>
        <color indexed="10"/>
        <rFont val="Arial"/>
        <family val="2"/>
        <charset val="238"/>
      </rPr>
      <t>0,30 ha</t>
    </r>
    <r>
      <rPr>
        <sz val="11"/>
        <color indexed="10"/>
        <rFont val="Arial"/>
        <family val="2"/>
        <charset val="238"/>
      </rPr>
      <t xml:space="preserve"> </t>
    </r>
    <r>
      <rPr>
        <sz val="11"/>
        <rFont val="Arial"/>
        <family val="2"/>
        <charset val="238"/>
      </rPr>
      <t>upraw rolniczych</t>
    </r>
  </si>
  <si>
    <r>
      <t xml:space="preserve">do powierzchni nie mniejszej niż </t>
    </r>
    <r>
      <rPr>
        <b/>
        <sz val="11"/>
        <color indexed="10"/>
        <rFont val="Arial"/>
        <family val="2"/>
        <charset val="238"/>
      </rPr>
      <t>0,15 ha</t>
    </r>
    <r>
      <rPr>
        <sz val="11"/>
        <rFont val="Arial"/>
        <family val="2"/>
        <charset val="238"/>
      </rPr>
      <t xml:space="preserve"> upraw warzywnych</t>
    </r>
  </si>
  <si>
    <t>Utrzymywanie zwierząt tej samej rasy w liczbie nie mniejszej niż liczba zwierząt do których</t>
  </si>
  <si>
    <t xml:space="preserve"> bobik</t>
  </si>
  <si>
    <t xml:space="preserve"> Vicia faba L.</t>
  </si>
  <si>
    <t xml:space="preserve"> UR</t>
  </si>
  <si>
    <t xml:space="preserve"> bodziszek iberyjski</t>
  </si>
  <si>
    <t xml:space="preserve"> Geranium ibericum Fisch. et Mey</t>
  </si>
  <si>
    <t xml:space="preserve"> UW</t>
  </si>
  <si>
    <t xml:space="preserve"> bodziszek leśny</t>
  </si>
  <si>
    <t xml:space="preserve"> Geranium sylvaticum L.</t>
  </si>
  <si>
    <t xml:space="preserve"> brukiew pastewna</t>
  </si>
  <si>
    <t xml:space="preserve"> Brassica napus var. napobrassica</t>
  </si>
  <si>
    <t xml:space="preserve"> burak cukrowy</t>
  </si>
  <si>
    <t xml:space="preserve"> Beta vulgaris ssp. vulgaris, convar. crassa var. altissima</t>
  </si>
  <si>
    <t xml:space="preserve"> burak pastewny</t>
  </si>
  <si>
    <t xml:space="preserve"> Beta vulgaris ssp. vulgaris, convar. crassa var. crassa</t>
  </si>
  <si>
    <t xml:space="preserve"> chaber bławatek</t>
  </si>
  <si>
    <t xml:space="preserve"> Centaurea cyanus L.</t>
  </si>
  <si>
    <t xml:space="preserve"> chaber driakiewnik</t>
  </si>
  <si>
    <t xml:space="preserve"> Centaurea scabiosa L.</t>
  </si>
  <si>
    <t xml:space="preserve"> chaber górski</t>
  </si>
  <si>
    <t xml:space="preserve"> Centaurea montana L.</t>
  </si>
  <si>
    <t xml:space="preserve"> chaber nadreński</t>
  </si>
  <si>
    <t xml:space="preserve"> Centaurea rhenana Bor.</t>
  </si>
  <si>
    <t xml:space="preserve"> UD</t>
  </si>
  <si>
    <t xml:space="preserve"> chaber wielkogłówkowy</t>
  </si>
  <si>
    <t xml:space="preserve"> Centaurea macrocephala L.</t>
  </si>
  <si>
    <t xml:space="preserve"> chmiel</t>
  </si>
  <si>
    <t xml:space="preserve"> Humulus lupulus L.</t>
  </si>
  <si>
    <t xml:space="preserve"> czosnek cuchnący</t>
  </si>
  <si>
    <t xml:space="preserve"> Allium odorum L.</t>
  </si>
  <si>
    <t xml:space="preserve"> dynia oleista</t>
  </si>
  <si>
    <t xml:space="preserve"> Cucurbita pepo convar. styriaca Grebensc.</t>
  </si>
  <si>
    <t xml:space="preserve"> dynia pastewna</t>
  </si>
  <si>
    <t xml:space="preserve"> Cucurbita pepo convar. Pepo</t>
  </si>
  <si>
    <t xml:space="preserve"> dzięgiel leśny</t>
  </si>
  <si>
    <t xml:space="preserve"> Angelica silvestris L.</t>
  </si>
  <si>
    <t xml:space="preserve"> esparceta siewna</t>
  </si>
  <si>
    <t xml:space="preserve"> Onobrychis vicifolia Scop.</t>
  </si>
  <si>
    <t xml:space="preserve"> facelia błękitna</t>
  </si>
  <si>
    <t xml:space="preserve"> Phacelia tanacetifolia Benth.</t>
  </si>
  <si>
    <t xml:space="preserve"> gorczyca biała</t>
  </si>
  <si>
    <t xml:space="preserve"> Sinapis alba L.</t>
  </si>
  <si>
    <t xml:space="preserve"> gorczyca czarna</t>
  </si>
  <si>
    <t xml:space="preserve"> Brassica nigra (L.) Koch.</t>
  </si>
  <si>
    <t xml:space="preserve"> gorczyca sarepska</t>
  </si>
  <si>
    <t xml:space="preserve"> Brassica juncea (L.) Czern.</t>
  </si>
  <si>
    <t xml:space="preserve"> groch siewny</t>
  </si>
  <si>
    <t xml:space="preserve"> Pisum sativum L.</t>
  </si>
  <si>
    <t xml:space="preserve"> groszek leśny</t>
  </si>
  <si>
    <t xml:space="preserve"> Lathyrus silvester L.</t>
  </si>
  <si>
    <t xml:space="preserve"> gryka zwyczajna</t>
  </si>
  <si>
    <t xml:space="preserve"> Fagopyrum esculentum Moench</t>
  </si>
  <si>
    <t xml:space="preserve"> inne gatunki pszenic</t>
  </si>
  <si>
    <t xml:space="preserve"> jasnota biała</t>
  </si>
  <si>
    <t xml:space="preserve"> Lamium album L.</t>
  </si>
  <si>
    <t xml:space="preserve"> jęczmień jary</t>
  </si>
  <si>
    <t xml:space="preserve"> Hordeum vulgare L.</t>
  </si>
  <si>
    <t xml:space="preserve"> jęczmień ozimy</t>
  </si>
  <si>
    <t xml:space="preserve"> kapusta pastewna</t>
  </si>
  <si>
    <t xml:space="preserve"> Brassica oleracea convar. acephala</t>
  </si>
  <si>
    <t xml:space="preserve"> komonica zwyczajna</t>
  </si>
  <si>
    <t xml:space="preserve"> Lotus corniculatus L.</t>
  </si>
  <si>
    <t xml:space="preserve"> komonica błotna</t>
  </si>
  <si>
    <t xml:space="preserve"> Lotus uliginosus Schkuhr.</t>
  </si>
  <si>
    <t xml:space="preserve"> koniczyna biała</t>
  </si>
  <si>
    <t xml:space="preserve"> Trifolium repens L.</t>
  </si>
  <si>
    <t xml:space="preserve"> koniczyna białoróżowa</t>
  </si>
  <si>
    <t xml:space="preserve"> Trifolium hybridum L.</t>
  </si>
  <si>
    <t xml:space="preserve"> koniczyna czerwona</t>
  </si>
  <si>
    <t xml:space="preserve"> Trifolium pratense L.</t>
  </si>
  <si>
    <t xml:space="preserve"> Trifolium alexandrinum L.</t>
  </si>
  <si>
    <t xml:space="preserve"> koniczyna krwistoczerwona</t>
  </si>
  <si>
    <t xml:space="preserve"> Trifolium incarnatum L.</t>
  </si>
  <si>
    <t xml:space="preserve"> koniczyna perska</t>
  </si>
  <si>
    <t xml:space="preserve"> Trifolium resupinatum L.</t>
  </si>
  <si>
    <t xml:space="preserve"> krwawnica pospolita</t>
  </si>
  <si>
    <t xml:space="preserve"> Lythrum salicaria L.</t>
  </si>
  <si>
    <t xml:space="preserve"> krwiściąg mniejszy</t>
  </si>
  <si>
    <t xml:space="preserve"> Sanguisorba minor Scop.</t>
  </si>
  <si>
    <t xml:space="preserve"> kuklik zwisły</t>
  </si>
  <si>
    <t xml:space="preserve"> Geum rivale L.</t>
  </si>
  <si>
    <t xml:space="preserve"> kukurydza</t>
  </si>
  <si>
    <t xml:space="preserve"> Zea mays L.</t>
  </si>
  <si>
    <t xml:space="preserve"> len oleisty</t>
  </si>
  <si>
    <t xml:space="preserve"> Linum usitatissimum L. convar. Mediterraneum (Vavilov ex Ell.) Kulpa et Danert</t>
  </si>
  <si>
    <t xml:space="preserve"> len włóknisty</t>
  </si>
  <si>
    <t xml:space="preserve"> Linum usitatissimum L. convar. usitatissimum</t>
  </si>
  <si>
    <t xml:space="preserve"> lędźwian</t>
  </si>
  <si>
    <t xml:space="preserve"> Lathyrus sativus L.</t>
  </si>
  <si>
    <t xml:space="preserve"> lnianka siewna (lnicznik)</t>
  </si>
  <si>
    <t xml:space="preserve"> Camelina sativa (L.) Crantz</t>
  </si>
  <si>
    <t xml:space="preserve"> Medicago lupulina L.</t>
  </si>
  <si>
    <t xml:space="preserve"> lucerna mieszańcowa</t>
  </si>
  <si>
    <t xml:space="preserve"> Medicago x varia Martyn</t>
  </si>
  <si>
    <t xml:space="preserve"> lucerna sierpowata</t>
  </si>
  <si>
    <t xml:space="preserve"> Medicago spp.</t>
  </si>
  <si>
    <t xml:space="preserve"> lucerna siewna</t>
  </si>
  <si>
    <t xml:space="preserve"> łąka przemienna**</t>
  </si>
  <si>
    <t xml:space="preserve"> łubin biały</t>
  </si>
  <si>
    <t xml:space="preserve"> Lupinus albus L.</t>
  </si>
  <si>
    <t xml:space="preserve"> łubin wąskolistny</t>
  </si>
  <si>
    <t xml:space="preserve"> Lupinus angustifolius L.</t>
  </si>
  <si>
    <t xml:space="preserve"> łubin żółty</t>
  </si>
  <si>
    <t xml:space="preserve"> Lupinus luteus L.</t>
  </si>
  <si>
    <t xml:space="preserve"> mak lekarski</t>
  </si>
  <si>
    <t xml:space="preserve"> Papaver somniferum L.</t>
  </si>
  <si>
    <t xml:space="preserve"> mak wschodni</t>
  </si>
  <si>
    <t xml:space="preserve"> Papaver orientale L.</t>
  </si>
  <si>
    <t xml:space="preserve"> marchew pastewna</t>
  </si>
  <si>
    <t xml:space="preserve"> Daucus carota L.</t>
  </si>
  <si>
    <t xml:space="preserve"> mieszanka jednoroczna traw</t>
  </si>
  <si>
    <t xml:space="preserve"> mieszanka jednoroczna traw z motylkowatymi drobnonasiennymi</t>
  </si>
  <si>
    <t xml:space="preserve"> trawy w siewie czystym z przeznaczeniem na nasiona</t>
  </si>
  <si>
    <t xml:space="preserve"> mieszanka strączkowo- gorczycowa</t>
  </si>
  <si>
    <t xml:space="preserve"> mieszanka strączkowa</t>
  </si>
  <si>
    <t xml:space="preserve"> mieszanka strączkowo- słonecznikowa</t>
  </si>
  <si>
    <t xml:space="preserve"> mieszanka strączkowo- zbożowa</t>
  </si>
  <si>
    <t xml:space="preserve"> mieszanka wieloletnia traw</t>
  </si>
  <si>
    <t xml:space="preserve"> mieszanka wieloletnia traw z motylkowatymi drobnonasiennymi</t>
  </si>
  <si>
    <t xml:space="preserve"> mieszanka zbożowa</t>
  </si>
  <si>
    <t xml:space="preserve"> mięta długolistna</t>
  </si>
  <si>
    <t xml:space="preserve"> Mentha longifolia (L.) Huds.</t>
  </si>
  <si>
    <t xml:space="preserve"> mięta okrągłolistna</t>
  </si>
  <si>
    <t xml:space="preserve"> Mentha verticillata L.</t>
  </si>
  <si>
    <t xml:space="preserve"> mikołajek płaskolistny</t>
  </si>
  <si>
    <t xml:space="preserve"> Eryngium planum L.</t>
  </si>
  <si>
    <t xml:space="preserve"> nostrzyk biały</t>
  </si>
  <si>
    <t xml:space="preserve"> Melilotus alba Medik L.</t>
  </si>
  <si>
    <t xml:space="preserve"> nostrzyk żółty (lekarski)</t>
  </si>
  <si>
    <t xml:space="preserve"> Melilotus officinalis (L.) Pall.</t>
  </si>
  <si>
    <t xml:space="preserve"> ostrzeń pospolity</t>
  </si>
  <si>
    <t xml:space="preserve"> Cynoglossum officinale L.</t>
  </si>
  <si>
    <t xml:space="preserve"> owies</t>
  </si>
  <si>
    <t xml:space="preserve"> Avena sativa L.</t>
  </si>
  <si>
    <t xml:space="preserve"> owies szorstki</t>
  </si>
  <si>
    <t xml:space="preserve"> Avena strigosa Schleb.</t>
  </si>
  <si>
    <t xml:space="preserve"> pastwisko przemienne**</t>
  </si>
  <si>
    <t xml:space="preserve"> peluszka</t>
  </si>
  <si>
    <t xml:space="preserve"> Pisum arvense L.</t>
  </si>
  <si>
    <t xml:space="preserve"> perko</t>
  </si>
  <si>
    <t xml:space="preserve"> Brassica rapa x Brassica rapa subsp. chinensis</t>
  </si>
  <si>
    <t xml:space="preserve"> proso</t>
  </si>
  <si>
    <t xml:space="preserve"> Panicum miliaceum L.</t>
  </si>
  <si>
    <t xml:space="preserve"> przelot pospolity</t>
  </si>
  <si>
    <t xml:space="preserve"> Anthylis vulneraria L.</t>
  </si>
  <si>
    <t xml:space="preserve"> pszczelnik mołdawski</t>
  </si>
  <si>
    <t xml:space="preserve"> Dracocephalum moldavicum L.</t>
  </si>
  <si>
    <t xml:space="preserve"> pszenica zwyczajna jara</t>
  </si>
  <si>
    <t xml:space="preserve"> Triticum aestivum L. emend. Fiori et Paol.</t>
  </si>
  <si>
    <t xml:space="preserve"> pszenica zwyczajna ozima</t>
  </si>
  <si>
    <t xml:space="preserve"> pszenżyto jare</t>
  </si>
  <si>
    <t xml:space="preserve"> x Triticosecale Wittm.</t>
  </si>
  <si>
    <t xml:space="preserve"> pszenżyto ozime</t>
  </si>
  <si>
    <t xml:space="preserve"> rdest wężownik</t>
  </si>
  <si>
    <t xml:space="preserve"> Polygonum bistorta L.</t>
  </si>
  <si>
    <t xml:space="preserve"> rożniak przerośnięty</t>
  </si>
  <si>
    <t xml:space="preserve"> Silphium perfoliatum L.</t>
  </si>
  <si>
    <t xml:space="preserve"> rukiew siewna</t>
  </si>
  <si>
    <t xml:space="preserve"> Eruca sativa DC.</t>
  </si>
  <si>
    <t xml:space="preserve"> rutewka orlikolistna</t>
  </si>
  <si>
    <t xml:space="preserve"> Thalictrum aquilegifolium L.</t>
  </si>
  <si>
    <t xml:space="preserve"> rzepa pastewna</t>
  </si>
  <si>
    <t xml:space="preserve"> Brassica rapa subsp. rapa</t>
  </si>
  <si>
    <t xml:space="preserve"> rzepak jary</t>
  </si>
  <si>
    <t xml:space="preserve"> Brassica napus L.</t>
  </si>
  <si>
    <t xml:space="preserve"> rzepak ozimy</t>
  </si>
  <si>
    <t xml:space="preserve"> rzepik</t>
  </si>
  <si>
    <t xml:space="preserve"> Brassica rapa var. typica Posp.</t>
  </si>
  <si>
    <t xml:space="preserve"> rzodkiew oleista</t>
  </si>
  <si>
    <t xml:space="preserve"> Raphanus sativus var. oleiformis Pers.</t>
  </si>
  <si>
    <t xml:space="preserve"> seradela uprawna</t>
  </si>
  <si>
    <t xml:space="preserve"> Ornithopus sativus Brot.</t>
  </si>
  <si>
    <t xml:space="preserve"> siekiernica górska</t>
  </si>
  <si>
    <t xml:space="preserve"> Hedysarum hedysaroides (L.) Schinz et Thell.</t>
  </si>
  <si>
    <t xml:space="preserve"> słonecznik oleisty</t>
  </si>
  <si>
    <t xml:space="preserve"> Helianthus annuus L.</t>
  </si>
  <si>
    <t xml:space="preserve"> słonecznik pastewny</t>
  </si>
  <si>
    <t xml:space="preserve"> soja zwyczajna</t>
  </si>
  <si>
    <t xml:space="preserve"> Glycine max (L.) Merrill</t>
  </si>
  <si>
    <t xml:space="preserve"> sorgo</t>
  </si>
  <si>
    <t xml:space="preserve"> Sorghum spp.</t>
  </si>
  <si>
    <t xml:space="preserve"> sparceta piaskowa</t>
  </si>
  <si>
    <t xml:space="preserve"> Onobrychis arenaria (Kit.) Ser</t>
  </si>
  <si>
    <t xml:space="preserve"> szałwia okręgowa</t>
  </si>
  <si>
    <t xml:space="preserve"> Salvia verticillata L.</t>
  </si>
  <si>
    <t xml:space="preserve"> szarłat z wyjątkiem A. retroflexus</t>
  </si>
  <si>
    <t xml:space="preserve"> Amaranthus spp.</t>
  </si>
  <si>
    <t xml:space="preserve"> szczeć leśna</t>
  </si>
  <si>
    <t xml:space="preserve"> Dipsacus silvester Huds.</t>
  </si>
  <si>
    <t xml:space="preserve"> szczeć sukiennicza</t>
  </si>
  <si>
    <t xml:space="preserve"> Dipsacus fullonum L.</t>
  </si>
  <si>
    <t xml:space="preserve"> ślaz maurytański</t>
  </si>
  <si>
    <t xml:space="preserve"> Malva mauritiana L.</t>
  </si>
  <si>
    <t xml:space="preserve"> ślazówka ogrodowa</t>
  </si>
  <si>
    <t xml:space="preserve"> Lavatera trimestris L.</t>
  </si>
  <si>
    <t xml:space="preserve"> ślazówka turyngska</t>
  </si>
  <si>
    <t xml:space="preserve"> Lavatera thuringiaca L.</t>
  </si>
  <si>
    <t xml:space="preserve"> topinambur</t>
  </si>
  <si>
    <t xml:space="preserve"> Helianthus tuberosus L.</t>
  </si>
  <si>
    <t xml:space="preserve"> trędownik bulwiasty</t>
  </si>
  <si>
    <t xml:space="preserve"> Scrophularia nodosa L.</t>
  </si>
  <si>
    <t xml:space="preserve"> trojeść krwista</t>
  </si>
  <si>
    <t xml:space="preserve"> Asclepias incarnata L.</t>
  </si>
  <si>
    <t xml:space="preserve"> wyka kosmata</t>
  </si>
  <si>
    <t xml:space="preserve"> Vicia villosa L.</t>
  </si>
  <si>
    <t xml:space="preserve"> wyka siewna</t>
  </si>
  <si>
    <t xml:space="preserve"> Vicia sativa L.</t>
  </si>
  <si>
    <t xml:space="preserve"> żyto jare</t>
  </si>
  <si>
    <t xml:space="preserve"> Secale cereale L.</t>
  </si>
  <si>
    <t xml:space="preserve"> żyto ozime</t>
  </si>
  <si>
    <t xml:space="preserve"> krzyca</t>
  </si>
  <si>
    <t xml:space="preserve"> Secate cereale var multicale</t>
  </si>
  <si>
    <t xml:space="preserve"> arbuz (kawon) </t>
  </si>
  <si>
    <t xml:space="preserve"> Citrullus vulgaris (Thunb.)Matsum et Nakai</t>
  </si>
  <si>
    <t xml:space="preserve"> bób</t>
  </si>
  <si>
    <t xml:space="preserve"> brokuł włoski</t>
  </si>
  <si>
    <t xml:space="preserve"> Brassica oleracea var. botrytis italica</t>
  </si>
  <si>
    <t xml:space="preserve"> brukiew jadalna</t>
  </si>
  <si>
    <t xml:space="preserve"> burak ćwikłowy</t>
  </si>
  <si>
    <t xml:space="preserve"> Beta vulgaris ssp. vulgaris, convar. crassa var. conditiva</t>
  </si>
  <si>
    <t xml:space="preserve"> burak liściowy</t>
  </si>
  <si>
    <t xml:space="preserve"> Beta vulgaris ssp. vulgaris convar. Vulgaris var. cicla L.</t>
  </si>
  <si>
    <t xml:space="preserve"> cebula kartoflanka</t>
  </si>
  <si>
    <t xml:space="preserve"> Allium cepa var. aggregatum</t>
  </si>
  <si>
    <t xml:space="preserve"> cebula perłowa</t>
  </si>
  <si>
    <t xml:space="preserve"> Allium ampeloprasum</t>
  </si>
  <si>
    <t xml:space="preserve"> cebula wielopiętrowa</t>
  </si>
  <si>
    <t xml:space="preserve"> Allium cepa var. proliferum</t>
  </si>
  <si>
    <t xml:space="preserve"> cebula zwyczajna</t>
  </si>
  <si>
    <t xml:space="preserve"> Allium cepa</t>
  </si>
  <si>
    <t xml:space="preserve"> chrzan pospolity</t>
  </si>
  <si>
    <t xml:space="preserve"> Cochlearia armoracia L.</t>
  </si>
  <si>
    <t xml:space="preserve"> cukinia</t>
  </si>
  <si>
    <t xml:space="preserve"> Cucurbita pepo var. giromontina</t>
  </si>
  <si>
    <t xml:space="preserve"> cykoria siewna</t>
  </si>
  <si>
    <t xml:space="preserve"> Cichorium intybus var. sativum Lam. et DC.</t>
  </si>
  <si>
    <t xml:space="preserve"> cykoria warzywna</t>
  </si>
  <si>
    <t xml:space="preserve"> Cichorium intybus var. Foliosum Hegi</t>
  </si>
  <si>
    <t xml:space="preserve"> czosnek</t>
  </si>
  <si>
    <t xml:space="preserve"> Allium sativum L.</t>
  </si>
  <si>
    <t xml:space="preserve"> dynia olbrzymia</t>
  </si>
  <si>
    <t xml:space="preserve"> Cucurbita maxima Duch.</t>
  </si>
  <si>
    <t xml:space="preserve"> dynia zwyczajna</t>
  </si>
  <si>
    <t xml:space="preserve"> Cucurbita pepo L.</t>
  </si>
  <si>
    <t xml:space="preserve"> endywia</t>
  </si>
  <si>
    <t xml:space="preserve"> Cichorium endivia L.</t>
  </si>
  <si>
    <t xml:space="preserve"> fasola wielokwiatowa</t>
  </si>
  <si>
    <t xml:space="preserve"> Phaseolus coccineus L.</t>
  </si>
  <si>
    <t xml:space="preserve"> fasola zwykła</t>
  </si>
  <si>
    <t xml:space="preserve"> Phaseolus vulgaris L.</t>
  </si>
  <si>
    <t xml:space="preserve"> groch cukrowy</t>
  </si>
  <si>
    <t xml:space="preserve"> Pisum sativum var. saccharatum</t>
  </si>
  <si>
    <t xml:space="preserve"> groch łuskowy</t>
  </si>
  <si>
    <t xml:space="preserve"> Pisum sativum var. pachylobum</t>
  </si>
  <si>
    <t xml:space="preserve"> jarmuż</t>
  </si>
  <si>
    <t xml:space="preserve"> Brassica oleracea var. acephala subvar. sabellica</t>
  </si>
  <si>
    <t xml:space="preserve"> kabaczek</t>
  </si>
  <si>
    <t xml:space="preserve"> Cucurbita pepo</t>
  </si>
  <si>
    <t xml:space="preserve"> kalafior</t>
  </si>
  <si>
    <t xml:space="preserve"> Brasica oleracea var. botrytis</t>
  </si>
  <si>
    <t xml:space="preserve"> kalarepa</t>
  </si>
  <si>
    <t xml:space="preserve"> Brassica oleracea var. gongylodes</t>
  </si>
  <si>
    <t xml:space="preserve"> kapusta brukselska</t>
  </si>
  <si>
    <t xml:space="preserve"> Brassica oleracea var. gemmifera</t>
  </si>
  <si>
    <t xml:space="preserve"> kapusta chińska</t>
  </si>
  <si>
    <t xml:space="preserve"> Brassica rapa var. chinensis</t>
  </si>
  <si>
    <t xml:space="preserve"> kapusta głowiasta biała</t>
  </si>
  <si>
    <t xml:space="preserve"> Brassica oleracea var. capitata f. alba</t>
  </si>
  <si>
    <t xml:space="preserve"> kapusta głowiasta czerwona</t>
  </si>
  <si>
    <t xml:space="preserve"> Brassica oleracea var. capitata f. rubra</t>
  </si>
  <si>
    <t xml:space="preserve"> kapusta pekińska</t>
  </si>
  <si>
    <t xml:space="preserve"> Brassica rapa var. pekinensis</t>
  </si>
  <si>
    <t xml:space="preserve"> kapusta włoska</t>
  </si>
  <si>
    <t xml:space="preserve"> Brassica oleracea var. italica</t>
  </si>
  <si>
    <t xml:space="preserve"> karczoch</t>
  </si>
  <si>
    <t xml:space="preserve"> Cynara scolymus L.</t>
  </si>
  <si>
    <t xml:space="preserve"> kard</t>
  </si>
  <si>
    <t xml:space="preserve"> Cynara cardunculus L.</t>
  </si>
  <si>
    <t xml:space="preserve"> kminek zwyczajny</t>
  </si>
  <si>
    <t xml:space="preserve"> Carum carvi L.</t>
  </si>
  <si>
    <t xml:space="preserve"> koper ogrodowy</t>
  </si>
  <si>
    <t xml:space="preserve"> Anethum graveolens L.</t>
  </si>
  <si>
    <t xml:space="preserve"> koper włoski</t>
  </si>
  <si>
    <t xml:space="preserve"> Foeniculum vulgare Mill.</t>
  </si>
  <si>
    <t xml:space="preserve"> kukurydza cukrowa</t>
  </si>
  <si>
    <t xml:space="preserve"> Zea mays var. saccharata</t>
  </si>
  <si>
    <t xml:space="preserve"> marchew jadalna</t>
  </si>
  <si>
    <t xml:space="preserve"> melon</t>
  </si>
  <si>
    <t xml:space="preserve"> Cucumis melo L.</t>
  </si>
  <si>
    <t xml:space="preserve"> oberżyna (bakłażan)</t>
  </si>
  <si>
    <t xml:space="preserve"> Solanum melongera L.</t>
  </si>
  <si>
    <t xml:space="preserve"> ogórek</t>
  </si>
  <si>
    <t xml:space="preserve"> Cucumis sativus L.</t>
  </si>
  <si>
    <t xml:space="preserve"> papryka</t>
  </si>
  <si>
    <t xml:space="preserve"> Capsicum annuum L.</t>
  </si>
  <si>
    <t xml:space="preserve"> pasternak</t>
  </si>
  <si>
    <t xml:space="preserve"> Pastinaca sativa L.</t>
  </si>
  <si>
    <t xml:space="preserve"> patison</t>
  </si>
  <si>
    <t xml:space="preserve"> Cucurbita pepo var. patissonina</t>
  </si>
  <si>
    <t xml:space="preserve"> pietruszka korzeniowa</t>
  </si>
  <si>
    <t xml:space="preserve"> Petroselinum sativum ssp. tuberosum</t>
  </si>
  <si>
    <t xml:space="preserve"> pietruszka naciowa</t>
  </si>
  <si>
    <t xml:space="preserve"> Petroselinum sativum ssp. crispum</t>
  </si>
  <si>
    <t xml:space="preserve"> pomidor</t>
  </si>
  <si>
    <t xml:space="preserve"> Lycopersicon esculentum Mill.</t>
  </si>
  <si>
    <t xml:space="preserve"> pomidor skórzasty</t>
  </si>
  <si>
    <t xml:space="preserve"> Physalis ixocarpa</t>
  </si>
  <si>
    <t xml:space="preserve"> por</t>
  </si>
  <si>
    <t xml:space="preserve"> Allium porrum L.</t>
  </si>
  <si>
    <t xml:space="preserve"> rabarbar</t>
  </si>
  <si>
    <t xml:space="preserve"> Rheum rhaponticum</t>
  </si>
  <si>
    <t xml:space="preserve"> rodzynek brazylijski</t>
  </si>
  <si>
    <t xml:space="preserve"> Physalis peruviana</t>
  </si>
  <si>
    <t xml:space="preserve"> rokambuł</t>
  </si>
  <si>
    <t xml:space="preserve"> Allium ophioscorodon Don</t>
  </si>
  <si>
    <t xml:space="preserve"> roszponka</t>
  </si>
  <si>
    <t xml:space="preserve"> Valerianella olitoria (L.) Latter. Em. Betcke</t>
  </si>
  <si>
    <t xml:space="preserve"> rzepa jadalna</t>
  </si>
  <si>
    <t xml:space="preserve"> rzeżucha ogrodowa</t>
  </si>
  <si>
    <t xml:space="preserve"> Lepidium sativum L.</t>
  </si>
  <si>
    <t xml:space="preserve"> rzodkiew</t>
  </si>
  <si>
    <t xml:space="preserve"> Raphanus sativus var. niger Kerner</t>
  </si>
  <si>
    <t xml:space="preserve"> rzodkiewka</t>
  </si>
  <si>
    <t xml:space="preserve"> Raphanus sativus var. sativus</t>
  </si>
  <si>
    <t xml:space="preserve"> salsefia</t>
  </si>
  <si>
    <t xml:space="preserve"> Tragopogon porrifolius L.</t>
  </si>
  <si>
    <t xml:space="preserve"> sałata głowiasta</t>
  </si>
  <si>
    <t xml:space="preserve"> Lactuca sativa var. capitata</t>
  </si>
  <si>
    <t xml:space="preserve"> sałata listkowa</t>
  </si>
  <si>
    <t xml:space="preserve"> Lactuca sativa var. foliosa</t>
  </si>
  <si>
    <t xml:space="preserve"> sałata łodygowa</t>
  </si>
  <si>
    <t xml:space="preserve"> Lactuca sativa var. angustana</t>
  </si>
  <si>
    <t xml:space="preserve"> sałata rzymska</t>
  </si>
  <si>
    <t xml:space="preserve"> Lactuca sativa var. romana</t>
  </si>
  <si>
    <t xml:space="preserve"> seler korzeniowy</t>
  </si>
  <si>
    <t xml:space="preserve"> Apium graveolens var. rapaceum</t>
  </si>
  <si>
    <t xml:space="preserve"> seler naciowy</t>
  </si>
  <si>
    <t xml:space="preserve"> Apium graveolens var. dulce</t>
  </si>
  <si>
    <t xml:space="preserve"> siedmiolatka</t>
  </si>
  <si>
    <t xml:space="preserve"> Allium fistulosum L.</t>
  </si>
  <si>
    <t xml:space="preserve"> skorzonera</t>
  </si>
  <si>
    <t xml:space="preserve"> Scorzonera hispanica L.</t>
  </si>
  <si>
    <t xml:space="preserve"> soczewica jadalna</t>
  </si>
  <si>
    <t xml:space="preserve"> Lens culinaris Medik.</t>
  </si>
  <si>
    <t xml:space="preserve"> szalotka</t>
  </si>
  <si>
    <t xml:space="preserve"> Allium ascalonicum</t>
  </si>
  <si>
    <t xml:space="preserve"> szczaw</t>
  </si>
  <si>
    <t xml:space="preserve"> Rumex acetosa L.</t>
  </si>
  <si>
    <t xml:space="preserve"> szczypiorek</t>
  </si>
  <si>
    <t xml:space="preserve"> Allium schoenoprasum L.</t>
  </si>
  <si>
    <t xml:space="preserve"> szparag</t>
  </si>
  <si>
    <t xml:space="preserve"> Asparagus officinalis L.</t>
  </si>
  <si>
    <t xml:space="preserve"> szpinak nowozelandzki</t>
  </si>
  <si>
    <t xml:space="preserve"> Tetragonia expansa Murr.</t>
  </si>
  <si>
    <t xml:space="preserve"> szpinak zwyczajny</t>
  </si>
  <si>
    <t xml:space="preserve"> Spinacia oleracea L.</t>
  </si>
  <si>
    <t xml:space="preserve"> ziemniak</t>
  </si>
  <si>
    <t xml:space="preserve"> Solanum tuberosum L.</t>
  </si>
  <si>
    <t xml:space="preserve"> arcydzięgiel litwor</t>
  </si>
  <si>
    <t xml:space="preserve"> Archangelica officinalis L.</t>
  </si>
  <si>
    <t xml:space="preserve"> babka lancetowata</t>
  </si>
  <si>
    <t xml:space="preserve"> Plantago lanceolata L.</t>
  </si>
  <si>
    <t xml:space="preserve"> bazylia pospolita</t>
  </si>
  <si>
    <t xml:space="preserve"> Ocimum basilicum L.</t>
  </si>
  <si>
    <t xml:space="preserve"> bylica estragon</t>
  </si>
  <si>
    <t xml:space="preserve"> Artemisia dracunculus L</t>
  </si>
  <si>
    <t xml:space="preserve"> bylica piołun</t>
  </si>
  <si>
    <t xml:space="preserve"> Artemisia absinthium L.</t>
  </si>
  <si>
    <t xml:space="preserve"> czarnuszka siewna</t>
  </si>
  <si>
    <t xml:space="preserve"> Nigella sativa L.</t>
  </si>
  <si>
    <t xml:space="preserve"> cząber ogrodowy</t>
  </si>
  <si>
    <t xml:space="preserve"> Satureja hortensis L.</t>
  </si>
  <si>
    <t xml:space="preserve"> czosnek niedźwiedzi</t>
  </si>
  <si>
    <t xml:space="preserve"> Allium ursinum L.</t>
  </si>
  <si>
    <t xml:space="preserve"> dziurawiec zwyczajny</t>
  </si>
  <si>
    <t xml:space="preserve"> Hypericum perforatum L.</t>
  </si>
  <si>
    <t xml:space="preserve"> fiołek trójbarwny</t>
  </si>
  <si>
    <t xml:space="preserve"> Viola tricolor L.</t>
  </si>
  <si>
    <t xml:space="preserve"> hyzop lekarski</t>
  </si>
  <si>
    <t xml:space="preserve"> Hyssopus officinalis L.</t>
  </si>
  <si>
    <t xml:space="preserve"> jeżówka purpurowa</t>
  </si>
  <si>
    <t xml:space="preserve"> Echinacea purpurea</t>
  </si>
  <si>
    <t xml:space="preserve"> kocanki piaskowe</t>
  </si>
  <si>
    <t xml:space="preserve"> Helichrysum arenarium Moench.</t>
  </si>
  <si>
    <t xml:space="preserve"> kolendra siewna</t>
  </si>
  <si>
    <t xml:space="preserve"> Coriandrum sativum L.</t>
  </si>
  <si>
    <t xml:space="preserve"> kozieradka pospolita</t>
  </si>
  <si>
    <t xml:space="preserve"> Trigonella foenum graecum L.</t>
  </si>
  <si>
    <t xml:space="preserve"> kozłek lekarski</t>
  </si>
  <si>
    <t xml:space="preserve"> Valeriana officinalis L.</t>
  </si>
  <si>
    <t xml:space="preserve"> krokosz barwierski</t>
  </si>
  <si>
    <t xml:space="preserve"> Carthamus tinctorius L.</t>
  </si>
  <si>
    <t xml:space="preserve"> krwawnik pospolity</t>
  </si>
  <si>
    <t xml:space="preserve"> Achillea millefolium L.</t>
  </si>
  <si>
    <t xml:space="preserve"> lawenda wąskolistna</t>
  </si>
  <si>
    <t xml:space="preserve"> Lavandula angustifolia Mill.</t>
  </si>
  <si>
    <t xml:space="preserve"> lebiodka pospolita</t>
  </si>
  <si>
    <t xml:space="preserve"> Origanum vulgare L.</t>
  </si>
  <si>
    <t xml:space="preserve"> lnianka (lnica) pospolita</t>
  </si>
  <si>
    <t xml:space="preserve"> Linaria vulgaris (L.) Mill.</t>
  </si>
  <si>
    <t xml:space="preserve"> lubczyk ogrodowy</t>
  </si>
  <si>
    <t xml:space="preserve"> Levisticum officinalis L.</t>
  </si>
  <si>
    <t xml:space="preserve"> majeranek ogrodowy</t>
  </si>
  <si>
    <t xml:space="preserve"> Origanum maiorana L.</t>
  </si>
  <si>
    <t xml:space="preserve"> malwa czarna</t>
  </si>
  <si>
    <t xml:space="preserve"> Althea rosea (L.) Cav.</t>
  </si>
  <si>
    <t xml:space="preserve"> melisa lekarska</t>
  </si>
  <si>
    <t xml:space="preserve"> Melissa officinalis L.</t>
  </si>
  <si>
    <t xml:space="preserve"> mięta kędzierzawa</t>
  </si>
  <si>
    <t xml:space="preserve"> Mentha crispa L.</t>
  </si>
  <si>
    <t xml:space="preserve"> mięta pieprzowa</t>
  </si>
  <si>
    <t xml:space="preserve"> Mentha piperita L.</t>
  </si>
  <si>
    <t xml:space="preserve"> mniszek lekarski</t>
  </si>
  <si>
    <t xml:space="preserve"> Taraxacum officinalis L.</t>
  </si>
  <si>
    <t xml:space="preserve"> mydlnica lekarska</t>
  </si>
  <si>
    <t xml:space="preserve"> Saponaria officinalis L.</t>
  </si>
  <si>
    <t xml:space="preserve"> nagietek lekarski</t>
  </si>
  <si>
    <t xml:space="preserve"> Calendula officinalis L.</t>
  </si>
  <si>
    <t xml:space="preserve"> ogórecznik lekarski</t>
  </si>
  <si>
    <t xml:space="preserve"> Borago officinalis L.</t>
  </si>
  <si>
    <t xml:space="preserve"> orlik pospolity</t>
  </si>
  <si>
    <t xml:space="preserve"> Aquilegia vulgaris L.</t>
  </si>
  <si>
    <t xml:space="preserve"> ostropest plamisty</t>
  </si>
  <si>
    <t xml:space="preserve"> Silybum marianum L.</t>
  </si>
  <si>
    <t xml:space="preserve"> poziomka</t>
  </si>
  <si>
    <t xml:space="preserve"> Fragaria vesca L.</t>
  </si>
  <si>
    <t xml:space="preserve"> prawoślaz lekarski</t>
  </si>
  <si>
    <t xml:space="preserve"> Althea officinalis L.</t>
  </si>
  <si>
    <t xml:space="preserve"> różeniec górski</t>
  </si>
  <si>
    <t xml:space="preserve"> Rhodiola rosea L.</t>
  </si>
  <si>
    <t xml:space="preserve"> rumian rzymski (szlachetny)</t>
  </si>
  <si>
    <t xml:space="preserve"> Anthemis nobilis L.</t>
  </si>
  <si>
    <t xml:space="preserve"> rumianek pospolity</t>
  </si>
  <si>
    <t xml:space="preserve"> Chamomilla recutita (L.) Rauch.</t>
  </si>
  <si>
    <t xml:space="preserve"> ruta zwyczajna</t>
  </si>
  <si>
    <t xml:space="preserve"> Ruta graveolens L.</t>
  </si>
  <si>
    <t xml:space="preserve"> rutwica lekarska</t>
  </si>
  <si>
    <t xml:space="preserve"> Galega officinalis L.</t>
  </si>
  <si>
    <t xml:space="preserve"> rzewień dłoniasty</t>
  </si>
  <si>
    <t xml:space="preserve"> Rheum palmatum L.</t>
  </si>
  <si>
    <t xml:space="preserve"> serdecznik pospolity</t>
  </si>
  <si>
    <t xml:space="preserve"> Leonurus cardiaca L.</t>
  </si>
  <si>
    <t xml:space="preserve"> szałwia lekarska</t>
  </si>
  <si>
    <t xml:space="preserve"> Salvia officinalis L.</t>
  </si>
  <si>
    <t xml:space="preserve"> szanta zwyczajna</t>
  </si>
  <si>
    <t xml:space="preserve"> Marrubium vulgare L.</t>
  </si>
  <si>
    <t xml:space="preserve"> ślaz dziki</t>
  </si>
  <si>
    <t xml:space="preserve"> Malva sylvestris L.</t>
  </si>
  <si>
    <t xml:space="preserve"> truskawka</t>
  </si>
  <si>
    <t xml:space="preserve"> Fragaria x ananassa Duchesne</t>
  </si>
  <si>
    <t xml:space="preserve"> turówka leśna</t>
  </si>
  <si>
    <t xml:space="preserve"> Hierochloë australis (Shrad)Roem et Shult.</t>
  </si>
  <si>
    <t xml:space="preserve"> turówka wonna</t>
  </si>
  <si>
    <t xml:space="preserve"> Hierochloë odorata (L.)Wahlbg.</t>
  </si>
  <si>
    <t xml:space="preserve"> tymianek pospolity</t>
  </si>
  <si>
    <t xml:space="preserve"> Thymus</t>
  </si>
  <si>
    <t xml:space="preserve"> tymianek właściwy</t>
  </si>
  <si>
    <t xml:space="preserve"> Thymus vulgaris L.</t>
  </si>
  <si>
    <t xml:space="preserve"> tytoń</t>
  </si>
  <si>
    <t xml:space="preserve"> Nicotiana L.</t>
  </si>
  <si>
    <t xml:space="preserve"> wiesiołek dwuletni</t>
  </si>
  <si>
    <t xml:space="preserve"> Oenothera biennis L.</t>
  </si>
  <si>
    <t xml:space="preserve"> złocień dalmatyński</t>
  </si>
  <si>
    <t xml:space="preserve"> Chrysanthemum cinerariaefolium Vis.</t>
  </si>
  <si>
    <t xml:space="preserve"> żeń-szeń prawdziwy</t>
  </si>
  <si>
    <t xml:space="preserve"> Panax ginseng C.A.Mey</t>
  </si>
  <si>
    <t xml:space="preserve"> koniczyna egipska (aleksandryjska)</t>
  </si>
  <si>
    <t xml:space="preserve"> lucerna chmielowa (nerkowata)</t>
  </si>
  <si>
    <t xml:space="preserve"> mieszanka strączkowo-gorczycowa</t>
  </si>
  <si>
    <t xml:space="preserve"> mieszanka strączkowo-słonecznikowa</t>
  </si>
  <si>
    <t xml:space="preserve"> mieszanka strączkowo-zbożowa</t>
  </si>
  <si>
    <t xml:space="preserve"> Melilotus officinalis (L.)Pall.</t>
  </si>
  <si>
    <t xml:space="preserve"> arbuz (kawon)</t>
  </si>
  <si>
    <t xml:space="preserve"> Wariant 2.9. Uprawy sadownicze i jagodowe (dla których zakończono okres przestawiania), i wariant 2.10. Uprawy sadownicze i jagodowe (w okresie przestawiania) ***</t>
  </si>
  <si>
    <t xml:space="preserve"> agrest (porzeczka agrest)</t>
  </si>
  <si>
    <t xml:space="preserve"> S</t>
  </si>
  <si>
    <t xml:space="preserve"> borówka wysoka i średnia</t>
  </si>
  <si>
    <t xml:space="preserve"> brzoskwinia</t>
  </si>
  <si>
    <t xml:space="preserve"> czereśnia</t>
  </si>
  <si>
    <t xml:space="preserve"> grusza domowa</t>
  </si>
  <si>
    <t xml:space="preserve"> jabłoń domowa</t>
  </si>
  <si>
    <t xml:space="preserve"> jeżyna</t>
  </si>
  <si>
    <t xml:space="preserve"> malina</t>
  </si>
  <si>
    <t xml:space="preserve"> morela</t>
  </si>
  <si>
    <t xml:space="preserve"> porzeczka</t>
  </si>
  <si>
    <t xml:space="preserve"> śliwa domowa</t>
  </si>
  <si>
    <t xml:space="preserve"> winorośl</t>
  </si>
  <si>
    <t xml:space="preserve"> wiśnia pospolita</t>
  </si>
  <si>
    <t xml:space="preserve"> Wariant 2.11. Pozostałe uprawy sadownicze i jagodowe (dla których zakończono okres przestawiania), i wariant 2.12. Pozostałe uprawy sadownicze i jagodowe (w okresie przestawiania) ***</t>
  </si>
  <si>
    <t xml:space="preserve"> aronia czarnoowocowa</t>
  </si>
  <si>
    <t xml:space="preserve"> Sp</t>
  </si>
  <si>
    <t xml:space="preserve"> bez czarny</t>
  </si>
  <si>
    <t xml:space="preserve"> borówka brusznica</t>
  </si>
  <si>
    <t xml:space="preserve"> borówka niska</t>
  </si>
  <si>
    <t xml:space="preserve"> dereń jadalny</t>
  </si>
  <si>
    <t xml:space="preserve"> jagoda kamczacka (suchodrzew jadalny)</t>
  </si>
  <si>
    <t xml:space="preserve"> pigwa pospolita</t>
  </si>
  <si>
    <t xml:space="preserve"> róża dzika</t>
  </si>
  <si>
    <t xml:space="preserve"> róża pomarszczona</t>
  </si>
  <si>
    <t xml:space="preserve"> śliwa japońska</t>
  </si>
  <si>
    <t xml:space="preserve">  Limit powierzchniowy wsparcia na gospodarstwo - 20 ha</t>
  </si>
  <si>
    <r>
      <t xml:space="preserve">  50 % stawki płatności – za powierzchnię powyżej 10 ha do 20,00 ha;
</t>
    </r>
    <r>
      <rPr>
        <b/>
        <sz val="10"/>
        <color indexed="10"/>
        <rFont val="Arial"/>
        <family val="2"/>
        <charset val="238"/>
      </rPr>
      <t xml:space="preserve">  Limit powierzchniowy wsparcia na gospodarstwo - 20 ha</t>
    </r>
  </si>
  <si>
    <t>Czy gospodarstwo korzystało z pakietu 2 programu rolnośrodowiskowego - PROW 2004 - 2006 lub PROW 2007-2013?</t>
  </si>
  <si>
    <t>Utrzymywanie  minimalnej obsady drzew i krzewów:</t>
  </si>
  <si>
    <t xml:space="preserve">     Pakiet 2. Rolnictwo ekologiczne</t>
  </si>
  <si>
    <t xml:space="preserve">    rolnośrodowiskowego. Pakiet 2. Rolnictwo ekologiczne.</t>
  </si>
  <si>
    <r>
      <t xml:space="preserve"> - wariant: 2.7 Uprawy zielarskie (dla których zakończono okres przestawiania),
 - wariant: 2.8  Uprawy zielarskie (w okresie przestawiania),
    </t>
    </r>
    <r>
      <rPr>
        <b/>
        <sz val="11"/>
        <rFont val="Arial"/>
        <family val="2"/>
        <charset val="238"/>
      </rPr>
      <t xml:space="preserve"> 100% stawki podstawowej - za powierzchnię od 0,1 ha do 10 ha.</t>
    </r>
    <r>
      <rPr>
        <sz val="11"/>
        <rFont val="Arial"/>
        <family val="2"/>
        <charset val="238"/>
      </rPr>
      <t xml:space="preserve">
 - wariant: 2.9 Uprawy sadownicze i jagodowe (dla których zakończono okres przestawiania),
 - warian:; 2.10 Uprawy sadownicze i jagodowe (w okresie przestawiania),
    </t>
    </r>
    <r>
      <rPr>
        <b/>
        <sz val="11"/>
        <rFont val="Arial"/>
        <family val="2"/>
        <charset val="238"/>
      </rPr>
      <t xml:space="preserve"> 100% stawki podstawowej - za powierzchnięod 0,1 ha do 10 ha.</t>
    </r>
    <r>
      <rPr>
        <sz val="11"/>
        <rFont val="Arial"/>
        <family val="2"/>
        <charset val="238"/>
      </rPr>
      <t xml:space="preserve">
 - wariant: 2.11 Pozostałe uprawy sadownicze i jagodowe (dla których zakończono okres przestawiania),
 - wariant: 2.12 Pozostałe uprawy sadownicze i jagodowe (w okresie przestawiania),
     </t>
    </r>
    <r>
      <rPr>
        <b/>
        <sz val="11"/>
        <rFont val="Arial"/>
        <family val="2"/>
        <charset val="238"/>
      </rPr>
      <t>100% stawki podstawowej - za powierzchnięod 0,1 ha do 10 ha.</t>
    </r>
  </si>
  <si>
    <r>
      <t xml:space="preserve">  - wariant: 2.3 Trwałe użytki zielone (dla których zakończono okres przestawiania),
  - wariant: 2.4 Trwałe użytki zielone (w okresie przestawiania),
    </t>
    </r>
    <r>
      <rPr>
        <b/>
        <sz val="11"/>
        <rFont val="Arial"/>
        <family val="2"/>
        <charset val="238"/>
      </rPr>
      <t xml:space="preserve"> 100% za powierzchię: od 0,10 do 15 ha</t>
    </r>
    <r>
      <rPr>
        <sz val="11"/>
        <rFont val="Arial"/>
        <family val="2"/>
        <charset val="238"/>
      </rPr>
      <t xml:space="preserve">
 - wariant: 2.5 Uprawy warzywne (dla których zakończono okres przestawiania),  
 - wariant: 2.6 Uprawy warzywne (w okresie przestawiania),
     </t>
    </r>
    <r>
      <rPr>
        <b/>
        <sz val="11"/>
        <rFont val="Arial"/>
        <family val="2"/>
        <charset val="238"/>
      </rPr>
      <t>100% stawki podstawowej - za powierzchnię:  od 0,1 do 15 ha
       50% stawki podstawowej - za powierzchnię:   powyżej 15 ha do 30 ha</t>
    </r>
    <r>
      <rPr>
        <sz val="11"/>
        <rFont val="Arial"/>
        <family val="2"/>
        <charset val="238"/>
      </rPr>
      <t>.</t>
    </r>
  </si>
  <si>
    <r>
      <rPr>
        <b/>
        <sz val="11"/>
        <rFont val="Arial"/>
        <family val="2"/>
        <charset val="238"/>
      </rPr>
      <t>Płatność rolnośrodowiskowa w przypadku realizacji jednego wariantu jest przyznawana w wysokości:</t>
    </r>
    <r>
      <rPr>
        <sz val="11"/>
        <rFont val="Arial"/>
        <family val="2"/>
        <charset val="238"/>
      </rPr>
      <t xml:space="preserve">
 - wariant: 2.1 Uprawy rolnicze (dla których zakończono okres przestawiania),
 - wariant 2.2 Uprawy rolnicze (w okresie przestawiania), 
  </t>
    </r>
    <r>
      <rPr>
        <b/>
        <sz val="11"/>
        <rFont val="Arial"/>
        <family val="2"/>
        <charset val="238"/>
      </rPr>
      <t>100% stawki podstawowej - za powierzchnię:  od 0,1 ha do 20 ha
   50% stawki podstawowej - za powierzchnię: powyżej 20 ha do 30 ha</t>
    </r>
  </si>
  <si>
    <t>utrzymywanie stada liczącego minimum 4 krowy trjsamej rasy,</t>
  </si>
  <si>
    <t>Wariant 7.2. Zachowanie lokalnych ras koni tej samej rasy:*</t>
  </si>
  <si>
    <t>objętego Programem Rozwoju Obszarów Wiejskich na lata 2007-2013 (Dz.U.z 2013 r. poz. 361 z póź zm.,)</t>
  </si>
  <si>
    <t xml:space="preserve">Maksymalne dawki nawożenia azotem (N)   w kg/ha składnika działającego dla upraw </t>
  </si>
  <si>
    <r>
      <t xml:space="preserve">kapusta pastewna, dynia pastewna, </t>
    </r>
    <r>
      <rPr>
        <sz val="9"/>
        <color indexed="8"/>
        <rFont val="Czcionka tekstu podstawowego"/>
        <charset val="238"/>
      </rPr>
      <t>perko</t>
    </r>
    <r>
      <rPr>
        <sz val="9"/>
        <color indexed="10"/>
        <rFont val="Czcionka tekstu podstawowego"/>
        <charset val="238"/>
      </rPr>
      <t>,</t>
    </r>
    <r>
      <rPr>
        <sz val="9"/>
        <color indexed="8"/>
        <rFont val="Czcionka tekstu podstawowego"/>
        <family val="2"/>
        <charset val="238"/>
      </rPr>
      <t xml:space="preserve"> kapusta, kalafior, brokuł, brukselka, jarmuż, kalarepa, kapusta pekińska, rzepa, rzodkiew, rzodkiewka, brukiew,</t>
    </r>
  </si>
  <si>
    <r>
      <t xml:space="preserve">Załącznik do rozporządzenia Ministra Rolnictwa i Rozwoju Wsi z dnia </t>
    </r>
    <r>
      <rPr>
        <b/>
        <sz val="11"/>
        <rFont val="Arial"/>
        <family val="2"/>
        <charset val="238"/>
      </rPr>
      <t>13 marca 20</t>
    </r>
    <r>
      <rPr>
        <b/>
        <sz val="11"/>
        <color indexed="8"/>
        <rFont val="Arial"/>
        <family val="2"/>
        <charset val="238"/>
      </rPr>
      <t>13 r. (Dz. U. poz. 361 z póżn. zm.,)</t>
    </r>
  </si>
  <si>
    <t>dotyczy degresywności i nawożenia.</t>
  </si>
  <si>
    <t>Pak2 s4</t>
  </si>
  <si>
    <t>dotyczy limitów wsparcia dla pak. 2.</t>
  </si>
  <si>
    <t>dotyczy limitów wsparcia dla pak. 8.</t>
  </si>
  <si>
    <t>kompostów i nawozów mineralnych wynoszącej:</t>
  </si>
  <si>
    <t>a) 150 kg/ha na gruntach ornych,</t>
  </si>
  <si>
    <t>b) 120 kg/ha na trwałych użytkach zielonych</t>
  </si>
  <si>
    <t>– lecz nie więcej niż maksymalna dawka azotu takiego pochodzenia, określona w programie działań mających</t>
  </si>
  <si>
    <t>na celu ograniczenie odpływu azotu ze źródeł rolniczych na obszarze szczególnie narażonym, na którym</t>
  </si>
  <si>
    <t>jest położone, chociażby w części, gospodarstwo rolne rolnika, pomniejszona o 10% na gruntach</t>
  </si>
  <si>
    <t>ornych i o 40% na trwałych użytkach zielonych;</t>
  </si>
  <si>
    <t>Nieprzekraczanie, z tolerancją do 10%, maksymalnej dawki azotu pochodzącego z nawozów naturalnych,</t>
  </si>
  <si>
    <t>Obowiązek utrzymania drzew przez 2 lata po zakończeniu realizacji programu rolnośrodowiskowego.</t>
  </si>
  <si>
    <t>musi być uprawiana nie krócej niż 15 lat,</t>
  </si>
  <si>
    <r>
      <t xml:space="preserve">Utrzymanie </t>
    </r>
    <r>
      <rPr>
        <sz val="12"/>
        <color indexed="10"/>
        <rFont val="Arial"/>
        <family val="2"/>
        <charset val="238"/>
      </rPr>
      <t xml:space="preserve">w systemie rolnictwa ekologicznego </t>
    </r>
    <r>
      <rPr>
        <sz val="12"/>
        <rFont val="Arial"/>
        <family val="2"/>
        <charset val="238"/>
      </rPr>
      <t xml:space="preserve">obsady zwierząt bydła, koni,owiec lub kóz, w ilości 
minimum </t>
    </r>
    <r>
      <rPr>
        <b/>
        <sz val="12"/>
        <rFont val="Arial"/>
        <family val="2"/>
        <charset val="238"/>
      </rPr>
      <t>0,5 DJP / ha</t>
    </r>
    <r>
      <rPr>
        <sz val="12"/>
        <rFont val="Arial"/>
        <family val="2"/>
        <charset val="238"/>
      </rPr>
      <t xml:space="preserve"> TUZ w okresie od dnia 15 marca do dnia 30 września</t>
    </r>
    <r>
      <rPr>
        <sz val="12"/>
        <color indexed="10"/>
        <rFont val="Arial"/>
        <family val="2"/>
        <charset val="238"/>
      </rPr>
      <t xml:space="preserve"> </t>
    </r>
  </si>
  <si>
    <t>Limit powierzchniowy na gospodarstwo wynosi nie więcej niż 30 ha jeżeli wśród realizowanych  wariantów realizowany jest wariant 2.1, 2.2, 2.5, 2.6.</t>
  </si>
  <si>
    <t>Limity powierzchniowe i poziomy degresywności wsparcia na gospodarstwo w pak. 2.</t>
  </si>
  <si>
    <t>Jeśli przy łączeniu  pakietów lub wariantów zostanie przekroczona największa powierzchnia za którą można przyznać płatność 100% stawki płatności, to płatność  jest obliczana jako iloczyn największej powierzchni, za którą w ramach pakietów lub wariantów można przyznać płatność z uwzględnieniem 100% stawki płatności, oraz udziału % powierzchni danego pakietu lub wariantu w łącznej powierzchni objętej wszystkimi pakietami lub wariantami. Do pozostałej powierzchni objętej wsparciem w ramach danego pakietu lub wariantu płatność jest przyznawana z uwzględnieniem 50% stawki płatności.</t>
  </si>
  <si>
    <t>Informacje o działkach wpisane do arkusza "Og s3a" przenoszą się do większości pakietów,</t>
  </si>
  <si>
    <t>jednak działki nieodpowiadające danemu pakietowi (np. działki rolne w pak. 4 lub 5) należy ukryć.</t>
  </si>
  <si>
    <t>łubin, groch (także wg. starego nazewnictwa peluszki, grochopeluszki), bobik,  wyka, seradela, soja, lędźwian, fasola, bób, soczewica, fasola szparagowa (zwykła), groch</t>
  </si>
  <si>
    <t>ziemniaki, buraki, marchew pastewna, burak ćwikłowy, marchew, pietruszka, seler, pasternak, skorzonera, salsefia, cykoria sałatowa (warzywna)</t>
  </si>
  <si>
    <r>
      <t>rzepak,</t>
    </r>
    <r>
      <rPr>
        <sz val="9"/>
        <color indexed="8"/>
        <rFont val="Czcionka tekstu podstawowego"/>
        <charset val="238"/>
      </rPr>
      <t xml:space="preserve"> rzepik,</t>
    </r>
    <r>
      <rPr>
        <sz val="9"/>
        <color indexed="8"/>
        <rFont val="Czcionka tekstu podstawowego"/>
        <family val="2"/>
        <charset val="238"/>
      </rPr>
      <t xml:space="preserve"> słonecznik, gorczyca, rzodkiew oleista,</t>
    </r>
  </si>
  <si>
    <t>Według załącznika nr 4 ust. 1 Pakiet 1. Rolnictwo zrównoważone pozycje nr:  7, 76, 84, 91,  107, 108, 109, 110, 115, 116.</t>
  </si>
  <si>
    <t>Rośliny uprawiane jako roczne i dwuletnie</t>
  </si>
  <si>
    <t>Kilkadziesiąt gatunków ziół według załącznika nr 4 ust. 1 Pakiet 1. Rolnictwo zrównoważone do rozporządzenia rolnośrodowiskowego</t>
  </si>
  <si>
    <t>Rośliny oznaczone symbolem "Z" w załączniku 4 ust. 1 do rozporządzenia uprawiane jako roczne i dwuletnie, z wyjątkiem oznaczonych "UW"</t>
  </si>
  <si>
    <r>
      <t xml:space="preserve">Załącznik do rozporządzenia Ministra Rolnictwa i Rozwoju Wsi z dnia </t>
    </r>
    <r>
      <rPr>
        <b/>
        <sz val="11"/>
        <rFont val="Arial"/>
        <family val="2"/>
        <charset val="238"/>
      </rPr>
      <t>13 marca 2013 r. (Dz. U. poz. 361 z poźn. zm.,)</t>
    </r>
  </si>
  <si>
    <r>
      <t>w przypadku sadów mających ponad 15 lat minimalna obsada drzew wynosi 125 szt/ha z czego</t>
    </r>
    <r>
      <rPr>
        <sz val="11"/>
        <color indexed="10"/>
        <rFont val="Arial"/>
        <family val="2"/>
        <charset val="238"/>
      </rPr>
      <t xml:space="preserve"> </t>
    </r>
    <r>
      <rPr>
        <sz val="11"/>
        <color indexed="8"/>
        <rFont val="Arial"/>
        <family val="2"/>
        <charset val="238"/>
      </rPr>
      <t>co najmniej</t>
    </r>
    <r>
      <rPr>
        <sz val="11"/>
        <rFont val="Arial"/>
        <family val="2"/>
        <charset val="238"/>
      </rPr>
      <t xml:space="preserve"> 90% drzew</t>
    </r>
  </si>
  <si>
    <t xml:space="preserve">Żyto </t>
  </si>
  <si>
    <t>1.1</t>
  </si>
  <si>
    <t>2.2*</t>
  </si>
  <si>
    <t>2.4*</t>
  </si>
  <si>
    <t>2.6*</t>
  </si>
  <si>
    <t>2.8*</t>
  </si>
  <si>
    <t>2.10*</t>
  </si>
  <si>
    <t>2.12*</t>
  </si>
  <si>
    <t>ile pozycji</t>
  </si>
  <si>
    <t>pak 20/10</t>
  </si>
  <si>
    <t>pak_15ha</t>
  </si>
  <si>
    <t>max</t>
  </si>
  <si>
    <t>limit max 100%</t>
  </si>
  <si>
    <t>pak1</t>
  </si>
  <si>
    <t>pak4</t>
  </si>
  <si>
    <t>pak5</t>
  </si>
  <si>
    <t>pak8</t>
  </si>
  <si>
    <t>pak 15/0</t>
  </si>
  <si>
    <t>pak_15ha i 30</t>
  </si>
  <si>
    <t>pak 15/15</t>
  </si>
  <si>
    <t>pak2_10ha</t>
  </si>
  <si>
    <t>Pak 10/10</t>
  </si>
  <si>
    <t>pak 20/0</t>
  </si>
  <si>
    <t>pak 10/10</t>
  </si>
  <si>
    <t>Opracował: Bogusław Kiedrowski</t>
  </si>
  <si>
    <t>pak 5/0</t>
  </si>
  <si>
    <t>min max</t>
  </si>
  <si>
    <t>max3</t>
  </si>
  <si>
    <t>max2</t>
  </si>
  <si>
    <t>limit max=</t>
  </si>
  <si>
    <t>Krok 1</t>
  </si>
  <si>
    <t>Łączenie wariantów w pak2</t>
  </si>
  <si>
    <t>Ile do 100%</t>
  </si>
  <si>
    <t>Ile do 50%</t>
  </si>
  <si>
    <t>pak0,3/0</t>
  </si>
  <si>
    <t>Pak 2</t>
  </si>
  <si>
    <t>wynik</t>
  </si>
  <si>
    <t>po korekcie miejs tysięcznych</t>
  </si>
  <si>
    <t>sprawdzanie</t>
  </si>
  <si>
    <t>limit 100%</t>
  </si>
  <si>
    <t>limit 50%</t>
  </si>
  <si>
    <t>ogółem</t>
  </si>
  <si>
    <t>_15/0</t>
  </si>
  <si>
    <t>_15/15</t>
  </si>
  <si>
    <t>_10/10</t>
  </si>
  <si>
    <t>2.2 i 2.2*</t>
  </si>
  <si>
    <t>2.4 i 2.4*</t>
  </si>
  <si>
    <t>2.6 i 2.6*</t>
  </si>
  <si>
    <t>2.8 i 2.8*</t>
  </si>
  <si>
    <t>2.10 i 2.10*</t>
  </si>
  <si>
    <t>2.12 i 2.12*</t>
  </si>
  <si>
    <t>"-"</t>
  </si>
  <si>
    <t>pak2</t>
  </si>
  <si>
    <t xml:space="preserve">Największy limit </t>
  </si>
  <si>
    <t xml:space="preserve">ale tu wyniesie </t>
  </si>
  <si>
    <t>limit nowy</t>
  </si>
  <si>
    <t>nie usuwać</t>
  </si>
  <si>
    <t>współczynnik</t>
  </si>
  <si>
    <t xml:space="preserve"> /</t>
  </si>
  <si>
    <t xml:space="preserve"> =</t>
  </si>
  <si>
    <t>Limit na gospodarstwo - maksymalny</t>
  </si>
  <si>
    <t xml:space="preserve"> *</t>
  </si>
  <si>
    <t>Wsparcie do 100%</t>
  </si>
  <si>
    <t>limit100%</t>
  </si>
  <si>
    <t>Obliczamy wsparcie do 100%</t>
  </si>
  <si>
    <t>korekta na minus</t>
  </si>
  <si>
    <t>%</t>
  </si>
  <si>
    <t>udział</t>
  </si>
  <si>
    <t>WYNIK</t>
  </si>
  <si>
    <t>Wsparcie do 50%</t>
  </si>
  <si>
    <t>Obliczamy wsparcie do 50%</t>
  </si>
  <si>
    <t>Degresywność w programie rolnośrodowiskowym 
w 2014 r.</t>
  </si>
  <si>
    <t xml:space="preserve"> &lt;&lt;&lt; Limit maksymalny</t>
  </si>
  <si>
    <t>&lt;&lt;&lt; Wynik finansowy</t>
  </si>
  <si>
    <t>Degresywność w programie rolnośrodowiskowym w 2014 r.</t>
  </si>
  <si>
    <t>Pakiet/
Wariant</t>
  </si>
  <si>
    <t>Deklarowana ilość hektarów:</t>
  </si>
  <si>
    <t>Ilość ha pobierana do obliczeń</t>
  </si>
  <si>
    <r>
      <t xml:space="preserve">Powierzchnie </t>
    </r>
    <r>
      <rPr>
        <b/>
        <sz val="8"/>
        <color indexed="8"/>
        <rFont val="Calibri"/>
        <family val="2"/>
        <charset val="238"/>
      </rPr>
      <t>nieobjęte</t>
    </r>
    <r>
      <rPr>
        <sz val="8"/>
        <color indexed="8"/>
        <rFont val="Calibri"/>
        <family val="2"/>
        <charset val="238"/>
      </rPr>
      <t xml:space="preserve"> płatnością</t>
    </r>
  </si>
  <si>
    <t>Płatność do powierzchni 
w 100%</t>
  </si>
  <si>
    <t>Płatność  do powierzchni
w 50%</t>
  </si>
  <si>
    <t>Razem płatność 
do powierzchni:
100% i 50%</t>
  </si>
  <si>
    <t>Sprawdzanie</t>
  </si>
  <si>
    <t>Limit do 100%</t>
  </si>
  <si>
    <t>Limit do 50%</t>
  </si>
  <si>
    <t>Razem limit:
100% i 50%</t>
  </si>
  <si>
    <t>Wysokość płatności</t>
  </si>
  <si>
    <t>Płatność
100%</t>
  </si>
  <si>
    <t>Płatność
50%</t>
  </si>
  <si>
    <t>Płatność
razem</t>
  </si>
  <si>
    <t>Zrównoważony system gospodarowania</t>
  </si>
  <si>
    <t>Uprawy rolnicze (w okresie przestawiania ale bez prawa do wyższej płatności)</t>
  </si>
  <si>
    <t>Trwałe użytki zielone (w okresie przestawiania ale bez prawa do wyższej płatności)</t>
  </si>
  <si>
    <t>Uprawy warzywne (w okresie przestawiania ale bez prawa do wyższej płatności)</t>
  </si>
  <si>
    <t>Uprawy zielarskie (w okresie przestawiania ale bez prawa do wyższej płatności)</t>
  </si>
  <si>
    <t>Uprawy sadownicze i jagodowe (w okresie przestawiania ale bez prawa do wyższej płatności)</t>
  </si>
  <si>
    <t>Pozostałe uprawy sadownicze i jagodowe (w okresie przestawiania ale bez prawa do wyższej płatności)</t>
  </si>
  <si>
    <t>Mechowiska</t>
  </si>
  <si>
    <t>Półnaturalne łąki wilgotne</t>
  </si>
  <si>
    <t>Ochrona siedlisk lęgowych ptaków</t>
  </si>
  <si>
    <t>Ogółem:</t>
  </si>
  <si>
    <t>Limit maksymalny</t>
  </si>
  <si>
    <t>ilość działek ewidencyjnych</t>
  </si>
  <si>
    <t>pow UR</t>
  </si>
  <si>
    <t>wniosek RS - kwota dofinansowania</t>
  </si>
  <si>
    <t>Imię</t>
  </si>
  <si>
    <t>Nazwisko</t>
  </si>
  <si>
    <t>NIP</t>
  </si>
  <si>
    <t>nr gospodarstw</t>
  </si>
  <si>
    <t>ilość działek rolnych</t>
  </si>
  <si>
    <t>nazwisko doradcy</t>
  </si>
  <si>
    <t>telefon</t>
  </si>
  <si>
    <t>PESEL</t>
  </si>
  <si>
    <t>Regon</t>
  </si>
  <si>
    <t>ONW</t>
  </si>
  <si>
    <t>JPO</t>
  </si>
  <si>
    <t>UPO</t>
  </si>
  <si>
    <t>Z</t>
  </si>
  <si>
    <t>K</t>
  </si>
  <si>
    <t>ST</t>
  </si>
  <si>
    <t>Regon II</t>
  </si>
  <si>
    <t>Kod kraju</t>
  </si>
  <si>
    <t>Nr paszpt[ortu</t>
  </si>
  <si>
    <t>drugie imię</t>
  </si>
  <si>
    <t>Płatnośc rolnosrodowiskowa</t>
  </si>
  <si>
    <t>nr uprawnienia doracy</t>
  </si>
  <si>
    <t>Nazwisko eksperta</t>
  </si>
  <si>
    <t>nr uprawnienia eksperta</t>
  </si>
  <si>
    <t>Pak2.2*</t>
  </si>
  <si>
    <t>ha</t>
  </si>
  <si>
    <t>Pak2.4*</t>
  </si>
  <si>
    <t>Pak2.6*</t>
  </si>
  <si>
    <t>Pak2.8*</t>
  </si>
  <si>
    <t>Pak2.10*</t>
  </si>
  <si>
    <t>Pak2.12*</t>
  </si>
  <si>
    <t>płatność</t>
  </si>
  <si>
    <t>BIOEKSPERT Sp. z o.o. PL-EKO-04, 02-511 Warszawa ul. Belgijska 5 lok. 4 www.bioekspert.pl e-mail: bioekspert@bioekspert.waw.pl; biuro@bioekspert.waw.pl Tel.: +48 22 825 10 78 +48 22 499 53 66 Tel. kom.: 509 535 583 Fax: + 48 22 825 18 12</t>
  </si>
  <si>
    <t>EKOGWARANCJA PTRE Sp. z o.o.  PL-EKO-01,  02-679 Warszawa ul. Zygmunta Modzelewskiego 27,  www.ekogwarancja.pl,  e-mail: biuro@ekogwarancja.pl, Tel: +48 81 501 68 30, +48 81 501 68 31, +48 81 501 68 32 , Tel.kom.: 695 510 001, Fax: +48 81 501 68 49</t>
  </si>
  <si>
    <t>PNG Sp. z o.o.  PL-EKO-02,  26-021 Daleszyce, Cisów 77A, www.png.ecofarm.pl, e-mail: png@ecofarm.pl, Tel.: +48 41 306 40 00, Tel. kom.: 607 373 695, 609 725 591, Fax. + 48 41 306 48 13</t>
  </si>
  <si>
    <t>COBICO Sp. z o.o.  PL-EKO-03,  32-020 Wieliczka, Przebieczany 529, www.cobico.pl, e-mail: cobico@cobico.pl, Tel.: +48 12 632 35 71, +48 12 630 90 90, Fax: + 48 12 416 36 46</t>
  </si>
  <si>
    <t xml:space="preserve">BIOCERT MAŁOPOLSKA Sp. z o.o.  PL-EKO-05,  31-503 Kraków, ul. Lubicz 25 A,  www: http://www.biocert.pl,  e-mail: sekretariat@biocert.pl,  Tel. 012 430 36 06,  Tel. kom. 0509 668 424 </t>
  </si>
  <si>
    <t>Polskie Centrum Badań i Certyfikacji S.A.,  PL-EKO-06,  02-699 Warszawa, ul. Kłobucka 23 A, Oddział Badań i Certyfikacji w Pile, ul. Śniadeckich 5, 64-920 Piła, www.pcbc.gov.pl, e-mail: pcbcpila@pcbc.pila.pl, Tel.: +48 67 213 87 00, Fax: +48 67 213 83 84</t>
  </si>
  <si>
    <t>AGRO BIO TEST Sp. z o.o.  PL-EKO-07,  02-776 Warszawa, ul. Nowoursynowska 139N/11, www.agrobiotest.pl, e-mail: agro.bio.test@agrobiotest.pl, Tel.: +48 22 847 87 39, Fax: +48 22 593 16 00</t>
  </si>
  <si>
    <t>TÜV Rheinland Polska Sp. z o.o.  PL-EKO-08,  02-146 Warszawa, ul. 17 Stycznia 56, www.tuv.pl, e-mail: post@pl.tuv.com, Tel.: +48 22 846 79 99, +48 22 846 51 63, Fax: +48 22 868 37 42</t>
  </si>
  <si>
    <t>Centrum Jakości AgroEko Sp. z o.o.  PL-EKO-08,  03-216 Warszawa, ul. Modlińska 6 lok.207, www.agroeko.com.pl, e-mail: sekretariat@agroeko.com.pl, Tel.: +48 22 884 00 20, Tel. kom.: 666 338 204, Fax: +48 22 884 00 21</t>
  </si>
  <si>
    <t>SGS Polska Sp. z o.o.  PL-EKO-10,   01-233 Warszawa, ul. Bema 83, www.pl.sgs.com, e-mail: sgs.poland@sgs.com, eko@sgs.com, Tel.:+48 22 329 22 22, +48 22 329 22 03, Fax: +48 22 329 22 20</t>
  </si>
  <si>
    <t xml:space="preserve">utrzymanie minimalnej obsady drzew w okresie owocowania lub drzewa muszą być uprawiane na podkładkach karłowych </t>
  </si>
  <si>
    <t>i półkarłowych  i musi być ich tyle, ile jest wymagane do spełnienia minimalnej obsady określonej w tabeli 3 (poniżej). Uprawa drzew jest  prowadzona nie krócej niż rok od posadzenia.</t>
  </si>
  <si>
    <t xml:space="preserve">utrzymanie min.obsady krzewów określonej w tab. 3 (poniżej), krzewy powinny być owocujące, ukorzenine i spełniać </t>
  </si>
  <si>
    <t>PAKIET 3. EKSTENSYWNE TRWAŁE UŻYTKI ZIELONE</t>
  </si>
  <si>
    <t>Wariant 3.1.2 Ekstensywna gospodarka na łąkach i pastwiskach na obszarach Natura 2000</t>
  </si>
  <si>
    <r>
      <t xml:space="preserve"> </t>
    </r>
    <r>
      <rPr>
        <b/>
        <sz val="10"/>
        <rFont val="Arial"/>
        <family val="2"/>
        <charset val="238"/>
      </rPr>
      <t>Wymogi dla pakietu i wariantu:</t>
    </r>
  </si>
  <si>
    <t>Zakaz wapnowania, chyba że wapnowanie nie wpłynie negatywnie na środowisko i na realizację celu pakietu.</t>
  </si>
  <si>
    <t xml:space="preserve">  Uzasadnienie wapnowania (jeśli dotyczy):</t>
  </si>
  <si>
    <t>Zalecenia wynikające z planu ochrony lub planu zadań ochronnych.</t>
  </si>
  <si>
    <t xml:space="preserve">zakaz nawożenia azotem na obszarach nawożonych przez namuły rzeczne, a na innych obszarach </t>
  </si>
  <si>
    <r>
      <t xml:space="preserve">Uprawa
</t>
    </r>
    <r>
      <rPr>
        <sz val="8"/>
        <color indexed="57"/>
        <rFont val="Arial"/>
        <family val="2"/>
        <charset val="238"/>
      </rPr>
      <t>(dane z tab. Og s3a)</t>
    </r>
  </si>
  <si>
    <t>nieprzekraczanie maksymalnej dawki azotu wynoszącej 60 kg/ha w danym roku, lecz nie więcej niż</t>
  </si>
  <si>
    <t>maksymalna dawka azotu, określona w programie działań mających na celu ograniczenie odpływu</t>
  </si>
  <si>
    <t>azotu ze źródeł rolniczych na obszarze szczególnie narażonym, na którym jest położone, chociażby</t>
  </si>
  <si>
    <t>w części, gospodarstwo rolne rolnika, pomniejszona o 40%;</t>
  </si>
  <si>
    <t>Oznaczenia 
działek rolnych</t>
  </si>
  <si>
    <r>
      <t xml:space="preserve">Powierzchnia w ha
</t>
    </r>
    <r>
      <rPr>
        <sz val="9"/>
        <rFont val="Arial"/>
        <family val="2"/>
        <charset val="238"/>
      </rPr>
      <t>(do 2 miejsca przecinku)</t>
    </r>
  </si>
  <si>
    <t>Nawożenie
(przez namuły lub azotem)</t>
  </si>
  <si>
    <t>* zaznaczyć w tabeli sposób nawożenia, w przypadku stosowania azotu, wpisać dawkę</t>
  </si>
  <si>
    <t>zakaz przeorywania, wałowania, podsiewu;</t>
  </si>
  <si>
    <t>zakaz stosowania ścieków i osadów ściekowych;</t>
  </si>
  <si>
    <t>zakaz stosowania środków ochrony roślin, z wyjątkiem selektywnego i miejscowego niszczenia uciążliwych</t>
  </si>
  <si>
    <t>chwastów z zastosowaniem odpowiedniego sprzętu (np. mazaczy herbicydowych);</t>
  </si>
  <si>
    <t>zakaz budowy i rozbudowy urządzeń melioracji wodnych szczegółowych tworzących system melioracji</t>
  </si>
  <si>
    <t>wodnych, z wyjątkiem urządzeń mających na celu utrzymanie lub poprawę wartości przyrodniczej (nie</t>
  </si>
  <si>
    <t>dotyczy bieżącej konserwacji).</t>
  </si>
  <si>
    <t>Wymogi dodatkowe dla pakietu w przypadku użytkowania kośnego trwałych użytków zielonych:</t>
  </si>
  <si>
    <t>koszenie w terminie od dnia 1 czerwca do dnia 30 września, nie więcej niż dwa pokosy w roku; wysokość</t>
  </si>
  <si>
    <t>koszenia 5 – 15 cm;</t>
  </si>
  <si>
    <t xml:space="preserve">2) </t>
  </si>
  <si>
    <t xml:space="preserve">pozostawienie 5 - 10% powierzchni działki rolnej nieskoszonej, przy czym w dwóch kolejnych latach należy </t>
  </si>
  <si>
    <t xml:space="preserve"> pozostawić inne części tej działki nieskoszone, a w przypadku zastosowania dwóch pokosów</t>
  </si>
  <si>
    <t>w ciągu roku należy pozostawić tę samą część działki rolnej nieskoszoną w danym roku;</t>
  </si>
  <si>
    <t>przypadkach w dłuższym terminie, niezwłocznie po ustaniu przyczyn ze względu na które termin ten nie był</t>
  </si>
  <si>
    <t>przestrzegany;</t>
  </si>
  <si>
    <t>zakaz koszenia okrężnego od zewnątrz do środka koszonej powierzchni trwałych użytków zielonych.</t>
  </si>
  <si>
    <t>Wymogi dodatkowe dla pakietu w przypadku użytkowania kośno-pastwiskowego trwałych użytków zielonych:</t>
  </si>
  <si>
    <t>koszenie w terminie od dnia 1 czerwca do dnia 30 września, nie więcej niż dwa pokosy w roku; wysokość koszenia 5 – 15 cm;</t>
  </si>
  <si>
    <t>usunięcie lub złożenie w stogi ściętej biomasy w terminie 2 tygodni po pokosie, a w uzasadnionych przypadkach w dłuższym terminie, niezwłocznie po ustaniu przyczyn ze względu na które termin ten nie był przestrzegany.</t>
  </si>
  <si>
    <t>2. Opis trwałych użytków zielonych</t>
  </si>
  <si>
    <t>Przejście TUZ
z pak. 3.1 do pak. 4 lub 5.
Rok przejścia.</t>
  </si>
  <si>
    <t>Wymogi dodatkowe dla wariantu 4.1. Ochrona siedlisk lęgowych ptaków i wariantu 5.1. Ochrona</t>
  </si>
  <si>
    <t>siedlisk lęgowych ptaków:</t>
  </si>
  <si>
    <t>od dnia 1 kwietnia do dnia 31 lipca.</t>
  </si>
  <si>
    <r>
      <t>wodniczki Acrocephalus paludicola – 30 - 50%,</t>
    </r>
    <r>
      <rPr>
        <sz val="11"/>
        <color indexed="10"/>
        <rFont val="Arial"/>
        <family val="2"/>
        <charset val="238"/>
      </rPr>
      <t xml:space="preserve"> przy czym w dwóch kolejnych  latach należy</t>
    </r>
  </si>
  <si>
    <t>pozostawić inne części działki nieskoszone,</t>
  </si>
  <si>
    <r>
      <t xml:space="preserve">Acrocephalus paludicola – 30 – 50%,  </t>
    </r>
    <r>
      <rPr>
        <sz val="11"/>
        <color indexed="10"/>
        <rFont val="Arial"/>
        <family val="2"/>
        <charset val="238"/>
      </rPr>
      <t>przy czym w dwóch kolejnych  latach należy</t>
    </r>
  </si>
  <si>
    <t xml:space="preserve"> pozostawienie 50% powierzchni działki rolnej nieskoszonej,  przy czym w kazdym roku powinno to</t>
  </si>
  <si>
    <t>dotyczyć innej częsci tej działki niż w roku poprzednim, albo</t>
  </si>
  <si>
    <t>koszenie 20% powierzchni działki rolnej, przy czym w dwóch kolejnych latach powinno to dotyczyć innej częsci tej działki;</t>
  </si>
  <si>
    <r>
      <t xml:space="preserve">raz na pięć lat dopuszcza się koszenie całej powierzchni; </t>
    </r>
    <r>
      <rPr>
        <sz val="11"/>
        <color indexed="10"/>
        <rFont val="Arial"/>
        <family val="2"/>
        <charset val="238"/>
      </rPr>
      <t>w przypadku skoszenia całej powierzchni w danym roku,</t>
    </r>
  </si>
  <si>
    <t xml:space="preserve"> w roku kolejnym należy skosić inną część działki niż skoszona dwa lata wcześniej;</t>
  </si>
  <si>
    <r>
      <t>pozostawienie 50% powierzchni działki rolnej nieskoszonej,</t>
    </r>
    <r>
      <rPr>
        <sz val="11"/>
        <color indexed="10"/>
        <rFont val="Arial"/>
        <family val="2"/>
        <charset val="238"/>
      </rPr>
      <t xml:space="preserve">  przy czym w dwóch kolejnych  latach należy</t>
    </r>
  </si>
  <si>
    <t>pozostawić inną część tej działki nieskoszoną,</t>
  </si>
  <si>
    <r>
      <t xml:space="preserve">raz na dwa  lata dopuszcza się koszenie całej powierzchni; </t>
    </r>
    <r>
      <rPr>
        <sz val="11"/>
        <color indexed="10"/>
        <rFont val="Arial"/>
        <family val="2"/>
        <charset val="238"/>
      </rPr>
      <t>w przypadku skoszenia całej powierzchni w danym roku,</t>
    </r>
  </si>
  <si>
    <r>
      <t>pozostawienie 15-20% powierzchni działki rolnej nieskoszonej,</t>
    </r>
    <r>
      <rPr>
        <sz val="11"/>
        <color indexed="10"/>
        <rFont val="Arial"/>
        <family val="2"/>
        <charset val="238"/>
      </rPr>
      <t xml:space="preserve"> przy czym  w dwóch kolejnych latach</t>
    </r>
  </si>
  <si>
    <t>należy pozostawić inne częsci tej działki nieskoszone,</t>
  </si>
  <si>
    <r>
      <t>pozostawienie 15-20% powierzchni działki rolnej nieskoszonej,</t>
    </r>
    <r>
      <rPr>
        <sz val="11"/>
        <color indexed="10"/>
        <rFont val="Arial"/>
        <family val="2"/>
        <charset val="238"/>
      </rPr>
      <t xml:space="preserve"> przy czym  w dwóch kolejnych latach </t>
    </r>
  </si>
  <si>
    <r>
      <t>pozostawienie 5 - 10% powierzchni działki rolnej nieskoszonej,</t>
    </r>
    <r>
      <rPr>
        <sz val="11"/>
        <color indexed="10"/>
        <rFont val="Arial"/>
        <family val="2"/>
        <charset val="238"/>
      </rPr>
      <t xml:space="preserve"> przy czym w dwóch kolejnych latach</t>
    </r>
  </si>
  <si>
    <t xml:space="preserve">należy pozostawić inne częsci tej działki nieskoszone, a w przypadku zastosowania dwoch pokosów </t>
  </si>
  <si>
    <t>w ciągu roku należy  pozostawić tą samą część działki rolnej nieskoszoną w danym roku,</t>
  </si>
  <si>
    <r>
      <t xml:space="preserve">(wg rozporządzenia Ministra Rolnictwa i Rozwoju Wsi z dnia 13 marca 2013 r. r. w sprawie szczegółowych warunków i trybu przyznawania pomocy finansowej w ramach działania „Program rolnośrodowiskowy” objętego Programem Rozwoju Obszarów Wiejskich na lata 2007 – 2013 (Dz. U. z 2013 r. poz. 361 </t>
    </r>
    <r>
      <rPr>
        <sz val="11"/>
        <color indexed="10"/>
        <rFont val="Arial"/>
        <family val="2"/>
        <charset val="238"/>
      </rPr>
      <t>z późn.zm)</t>
    </r>
    <r>
      <rPr>
        <sz val="11"/>
        <rFont val="Arial"/>
        <family val="2"/>
        <charset val="238"/>
      </rPr>
      <t>.</t>
    </r>
  </si>
  <si>
    <t>Pak. 3. Ekstensywne trwałe użytki zielone</t>
  </si>
  <si>
    <t>3.1.2. Ekstensywna gospodarka na łąkach i pastwiskach na obszarach Natura 2000</t>
  </si>
  <si>
    <t>4.1. Ochrona siedlisk lęgowych ptaków</t>
  </si>
  <si>
    <t>rok bazowy</t>
  </si>
  <si>
    <t>ukryć</t>
  </si>
  <si>
    <t>Ilość w (ha / szt. mb.) do których przysługuje dopłata w określonej wysokości *</t>
  </si>
  <si>
    <r>
      <t xml:space="preserve">Płatność zmniejszona </t>
    </r>
    <r>
      <rPr>
        <b/>
        <sz val="7"/>
        <color indexed="14"/>
        <rFont val="Arial"/>
        <family val="2"/>
        <charset val="238"/>
      </rPr>
      <t xml:space="preserve">(degresywność)
</t>
    </r>
    <r>
      <rPr>
        <b/>
        <sz val="7"/>
        <rFont val="Arial"/>
        <family val="2"/>
        <charset val="238"/>
      </rPr>
      <t>- wartość oblicza się samodzielnie.</t>
    </r>
  </si>
  <si>
    <t>1 rok</t>
  </si>
  <si>
    <t>Nie usuwać!</t>
  </si>
  <si>
    <t>2 rok</t>
  </si>
  <si>
    <t xml:space="preserve">porównanie </t>
  </si>
  <si>
    <t>suma - wynik</t>
  </si>
  <si>
    <t>Iloczyn</t>
  </si>
  <si>
    <t>3 rok</t>
  </si>
  <si>
    <t>4 rok</t>
  </si>
  <si>
    <t>5 rok</t>
  </si>
  <si>
    <t>*wpisać właściwą jednostkę</t>
  </si>
  <si>
    <t>jagodowych i borówki.</t>
  </si>
  <si>
    <t>wymagania dotyczące średnicy elitarnego i kwalifikowanego materiału siewnego roślin sadowniczych, okreslone dla krzewów</t>
  </si>
  <si>
    <r>
      <t>Utrzymanie minimalnej okrywy roślinnej wymaganej przepisami w sprawie norm DKR 
(</t>
    </r>
    <r>
      <rPr>
        <b/>
        <sz val="11"/>
        <color indexed="10"/>
        <rFont val="Arial"/>
        <family val="2"/>
        <charset val="238"/>
      </rPr>
      <t>30%</t>
    </r>
    <r>
      <rPr>
        <b/>
        <sz val="11"/>
        <color indexed="17"/>
        <rFont val="Arial"/>
        <family val="2"/>
        <charset val="238"/>
      </rPr>
      <t xml:space="preserve"> GO gospodarstwa położonych na obszarach zagrożonych erozją wodną), 
na gruntach rolnych niezgłoszonych do płatności w ramach pakietu 8.</t>
    </r>
  </si>
  <si>
    <t>1a)</t>
  </si>
  <si>
    <t>zakaz stosowania wsiewek traw;</t>
  </si>
  <si>
    <t>stosowanie jako międzyplon wyłącznie mieszanki złożonej z minimum 3 gatunków roślin, przy czym 
gatunek rosliny dominujący w mieszance lub gatunki zbóż wykorzystywane w mieszance nie mogą przekroczyć 70% jej składu;</t>
  </si>
  <si>
    <t>zakaz stosowania mieszanki składającej się wyłącznie z gatunków zbóż;</t>
  </si>
  <si>
    <t>3a)</t>
  </si>
  <si>
    <t>zakaz nawożenia w międzyplonie;</t>
  </si>
  <si>
    <t>3b)</t>
  </si>
  <si>
    <t>3c)</t>
  </si>
  <si>
    <t>zakaz stosowania pestycydów w międzyplonie;</t>
  </si>
  <si>
    <t>(również ich form jarych);</t>
  </si>
  <si>
    <t>do dnia 15 września;</t>
  </si>
  <si>
    <t>stosowanie jako międzyplon wyłącznie mieszanki złożonej z minimum 3 gatunków roślin, przy czym  gatunek rosliny dominujący w mieszance lub gatunki zbóż wykorzystywane w mieszance nie mogą przekroczyć 70% jej składu;</t>
  </si>
  <si>
    <t>niestosowanie komunalnych osadów ściekowych na międzyplon ozimy;</t>
  </si>
  <si>
    <t>zakaz uprawy w plonie głównym mieszanki tych samych roslin, która była uprawiana w międzyplonie,</t>
  </si>
  <si>
    <t>zakaz uprawy w plonie głównym mieszanki tych samych roslin, która była uprawiana w międzyplonie;</t>
  </si>
  <si>
    <t>Wymogi dla wariantu 8.1.1 Wsiewki poplonowe i wariantu 8.1.2 Wsiewki poplonowe 
- na obszarach zagrożonych erozją:</t>
  </si>
  <si>
    <t>wsiewanie roślin jako wsiewki poplonowej w rosnące rośliny ozime lub razem z siewem roślin jarych 
i utrzymanie ich przez okres zimy;</t>
  </si>
  <si>
    <t>Wymogi dla wariantu 8.2.1 Międzyplon ozimy i wariantu 8.2.2 Międzyplon ozimy 
- na obszarach zagrożonych erozją:</t>
  </si>
  <si>
    <r>
      <t xml:space="preserve">minimalne wymogi dotyczące stosowania nawozów i środków ochrony roślin, o których mowa w </t>
    </r>
    <r>
      <rPr>
        <sz val="11"/>
        <color indexed="10"/>
        <rFont val="Arial"/>
        <family val="2"/>
        <charset val="238"/>
      </rPr>
      <t xml:space="preserve">art.28 ust. 3 </t>
    </r>
  </si>
  <si>
    <t>rozporządzenia nr 1305/2013 lub art..7 ust.2 rozporządzenia delegowanego Komisji (UE) 807/2014</t>
  </si>
  <si>
    <t>Wykaz wymogów określony jest w Obwieszczeniu Ministra Rolnictwa i Rozwoju Wsi  z dnia 10 marca 2015 r.
(M.P. z 2015 r.   poz 329 z póź. zm.)</t>
  </si>
  <si>
    <r>
      <t xml:space="preserve">Minimalne normy zostały określone w Rozporządzenie Ministra Rolnictwa i Rozwoju Wsi z dnia </t>
    </r>
    <r>
      <rPr>
        <sz val="11"/>
        <color indexed="10"/>
        <rFont val="Arial"/>
        <family val="2"/>
        <charset val="238"/>
      </rPr>
      <t>9 marca 2015 r.</t>
    </r>
  </si>
  <si>
    <r>
      <t xml:space="preserve">w sprawie </t>
    </r>
    <r>
      <rPr>
        <sz val="11"/>
        <color indexed="10"/>
        <rFont val="Arial"/>
        <family val="2"/>
        <charset val="238"/>
      </rPr>
      <t>norm w zakresie dobrej kultury rolnej zgodnej zochroną środowiska (Dz. U. z 2015r.  poz. 344 z póź. zm.)</t>
    </r>
  </si>
  <si>
    <r>
      <t>Załacznik nr 2 do Rozporządzenia Ministra Rolnictwa i Rozwoju Wsi z dnia 13 marca 2013 r. w sprawie szczegółowych warunków i trybu przyznawania pomocy finansowej w  ramach działania „Program rolnośrodowiskowy” objętego Programem Rozwoju Obszarów Wiejskich na lata 2007–2013 (Dz. U. z 2013 r.  poz. 361</t>
    </r>
    <r>
      <rPr>
        <sz val="11"/>
        <color indexed="10"/>
        <rFont val="Arial"/>
        <family val="2"/>
        <charset val="238"/>
      </rPr>
      <t xml:space="preserve"> z późn. zm)</t>
    </r>
  </si>
  <si>
    <r>
      <rPr>
        <b/>
        <sz val="11"/>
        <rFont val="Arial"/>
        <family val="2"/>
        <charset val="238"/>
      </rPr>
      <t xml:space="preserve"> a)</t>
    </r>
    <r>
      <rPr>
        <sz val="11"/>
        <rFont val="Arial"/>
        <family val="2"/>
        <charset val="238"/>
      </rPr>
      <t xml:space="preserve"> prowadzenie produkcji rolnej zgodnie z najlepszą wiedzą i kulturą rolną, przy zachowaniu należytej dbałości o stan fitosanitarny roślin i ochronę gleby.</t>
    </r>
  </si>
  <si>
    <t xml:space="preserve"> mieszanka jednoroczna traw z bobowatymi drobnonasiennymi</t>
  </si>
  <si>
    <t xml:space="preserve"> mieszanka wieloletnia traw z bobowatmi drobnonasiennymi</t>
  </si>
  <si>
    <t xml:space="preserve"> Melilotus albus Medik L.</t>
  </si>
  <si>
    <t>uprawa roślin odmian regionalnych i amatorskich wpisanychdo krajowego rejestru</t>
  </si>
  <si>
    <t>z kwalifikowanego materiału siewnego:</t>
  </si>
  <si>
    <t>w pierwszym i czwartym roku uprawy danej odmiany , a w drugim, trzecim i piątym roku</t>
  </si>
  <si>
    <t xml:space="preserve"> uprawy rośliny tej odmiany jest dopuszczalna uprawa  z materiału lub nasion</t>
  </si>
  <si>
    <t>uzyskanych ze zbiorów w poprzednim roku,</t>
  </si>
  <si>
    <t xml:space="preserve">wytwarzanie materiału siewnego roślin  odmian regionalnych i amatorskich wpisanych do krajowego rejestru zgodnie z przepisami o nasiennictwie.  
</t>
  </si>
  <si>
    <t>wytwarzanie materiału siewnego gatunków roślin wymienionych w załączniku nr 4 do rozporządzenia   spełniającego następujące wymagania jakościowe w zakresie minimalnej czystości analitycznej, maksymalnej zawartości nasion innych gatunków oraz minimalnej zdolności kiełkowania;</t>
  </si>
  <si>
    <t>Pak3</t>
  </si>
  <si>
    <t xml:space="preserve">Pak3 s1 </t>
  </si>
  <si>
    <t>tutaj musimy określić ewentualne potrzeby wapnowania oraz nawożenia łąk,</t>
  </si>
  <si>
    <t>Pak3 s2</t>
  </si>
  <si>
    <t>zawiera informacje o wymogach jakie trzeba spełnić na użytkach zielonych.</t>
  </si>
  <si>
    <t>Pak3 s3</t>
  </si>
  <si>
    <t>w tabeli na tym arkuszu należy określić sposób użytkowania użytku zielonego oraz</t>
  </si>
  <si>
    <t>dokładnie opisać go pod kątem walorów przyrodniczych,</t>
  </si>
  <si>
    <t>Arkusze "Wypas" oraz "Wypas(cd)" są przeznaczone do sporządzania planu wypasu</t>
  </si>
  <si>
    <t>Wypas instrukcja</t>
  </si>
  <si>
    <t>Pak4i5</t>
  </si>
  <si>
    <t>Pak4i5 s1</t>
  </si>
  <si>
    <t>arkusz zawiera wymogi do pakietów 4 i 5.</t>
  </si>
  <si>
    <t>należy zaznaczyć który pakiet będzie realizowany w gospodarstwie (być może oba na</t>
  </si>
  <si>
    <t>różnych działkach). Należy wstawić wymogi dla realizowanych wariantów, dokładnie</t>
  </si>
  <si>
    <t>wg zapisów w ekspertyzie przyrodniczej.</t>
  </si>
  <si>
    <t>Cykoria siewna</t>
  </si>
  <si>
    <t>Cichorium intybus L.</t>
  </si>
  <si>
    <t>ledźwian siewny</t>
  </si>
  <si>
    <t>Lathyrus sativus L.</t>
  </si>
  <si>
    <t xml:space="preserve">owies nagi </t>
  </si>
  <si>
    <t>Avena nuda L.</t>
  </si>
  <si>
    <t>żyto krzyca</t>
  </si>
  <si>
    <t>Secate cereale var multicaule Metzg.ex Alef.</t>
  </si>
  <si>
    <t>cebula siemiolatka</t>
  </si>
  <si>
    <t>Allium fistulosum L.</t>
  </si>
  <si>
    <t>W</t>
  </si>
  <si>
    <t>cykoria warzywna</t>
  </si>
  <si>
    <t>dynia piżmowa</t>
  </si>
  <si>
    <t>Cucurbita maxima Duch.</t>
  </si>
  <si>
    <t>sałata listkowa</t>
  </si>
  <si>
    <t>Lactuca sativa var. Foliosa Brehmer</t>
  </si>
  <si>
    <t>sałata rzymska (długolistna)</t>
  </si>
  <si>
    <t>Lactuca sativa var.longifolia Lam. Helm</t>
  </si>
  <si>
    <t>drapacz lekarski</t>
  </si>
  <si>
    <t>Cnicus benedictus L.</t>
  </si>
  <si>
    <t>kozłek lekarski</t>
  </si>
  <si>
    <t>prawoślaz lekarski</t>
  </si>
  <si>
    <t>Althaea officinalis L.</t>
  </si>
  <si>
    <t>szanta zwyczajna</t>
  </si>
  <si>
    <t>Marrubium vulgare L.</t>
  </si>
  <si>
    <t xml:space="preserve">Rozwoju Wsi z dnia 13 marca 2013 r. (Dz. U.  poz. 361 z póź. zm.,) </t>
  </si>
  <si>
    <t>Użytkowanie działki jako sadu, w którym uprawiane są drzewa odmian wymienionych  w załączniku nr 4 rozporządzenia Ministra Rolnictwa i Rozwoju Wsi  z dnia 13 marca 2013 r. (Dz. U.  poz. 361 z póź. zm.,)  lub odmian tradycyjnie uprawianych na terytorium Rzeczpospolitej Polskiej przed 1950 r.</t>
  </si>
  <si>
    <t>Aplikacja planu działalności rolnośrodowiskowej na 2014 rok służy do sporządzania:</t>
  </si>
  <si>
    <t>-  aktualizacji planu powstałego w 2014 roku.</t>
  </si>
  <si>
    <t xml:space="preserve">2.9. Uprawy sadownicze i jagodowe (dla których zakończono okres przestawiania) </t>
  </si>
  <si>
    <t xml:space="preserve">2.10.Uprawy sadownicze i jagodowe (w okresie przestawiania) </t>
  </si>
  <si>
    <t>2.11. Pozostałe uprawy sadownicze i jagodowe (dla których zakończono okres przestawiania)</t>
  </si>
  <si>
    <t>2.12. Pozostałe uprawy sadownicze i jagodowe (w okresie przestawiania)</t>
  </si>
  <si>
    <t>sałata kędzierzawa</t>
  </si>
  <si>
    <t>Lactuca sativa var. Cripsa L.</t>
  </si>
  <si>
    <t>złożenie w terminie do dnia 31 października w biurze powiatowym ARiMR, w którym złożono wniosek o przyznanie płatności rolnośrodowiskowej, świadectwa oceny polowej i laboratoryjnej materiału siewnego odmian regionalnych i amatorskich wpisanych do krajowego rejestru, a w przypadku roślin z gatunków wymienionych w ust. 3 pkt 2 załącznika nr 4 do rozporządzenia – informację o wynikach badania nasion uzyskanych z roślin uprawianych w tym roku w ramach tego wariantu, wydane na podstawie przepisów o nasiennictwie, lub oświadczenie o posiadaniu plantacji nasiennej rośliny dwuletniej – w pierwszym roku uprawy tej rośliny.</t>
  </si>
  <si>
    <t>utrzymanie minimalnej obsady drzew określonej w załączniku nr 4 do rozporządzenia na gruntach, do których została przyznana ostatnia płatność rolnośrodowiskowa w zakresie wariantów 2.9 i 2.10 przez 2 lata od zakończenia realizacji zobowiązania.</t>
  </si>
  <si>
    <t xml:space="preserve"> -  planu dla "nowego zobowiązania" powstałego z przejęcia jednego lub kilku </t>
  </si>
  <si>
    <t xml:space="preserve">    zobowiązań z których  co najmniej jedno rozpoczęto w 2014 roku.  </t>
  </si>
  <si>
    <t xml:space="preserve">    Powstałe nowe zobowiązanie  jest realizowane na zasadach rozporządzenia </t>
  </si>
  <si>
    <t xml:space="preserve">    z 2014 r. Plan sporządza się na tyle lat ile pozostało do zakończenia najpóźniej </t>
  </si>
  <si>
    <t xml:space="preserve">    rozpoczętego zobowiązania.</t>
  </si>
  <si>
    <t>Wymogi dodatkowe dla pakietu w przypadku użytkowania pastwiskowego trwałych użytków zielonych:</t>
  </si>
  <si>
    <t>od dnia 1 maja do 15 października na obszarach poniżej 300 m n. p. m.</t>
  </si>
  <si>
    <t>od dnia 20 maja do dnia 1 października - na obszarach powyżej 300 m n. p. m.</t>
  </si>
  <si>
    <t>niewykaszanie niedojadów poza okresem od dnia 1 sierpnia do dnia 30 września</t>
  </si>
  <si>
    <t>Stawka jednostkowa zł  za
(ha / szt.
100 mb.)</t>
  </si>
  <si>
    <t xml:space="preserve">Jeżeli występuje degresywność </t>
  </si>
  <si>
    <t>i zmieniły się powierzchnie</t>
  </si>
  <si>
    <t>należy obliczyć samodzielnie.</t>
  </si>
  <si>
    <t>Program nie wylicza degresywności.</t>
  </si>
  <si>
    <t>Pakietu 3.1 i wariantu 4.1 w 2014 roku nie było.</t>
  </si>
  <si>
    <r>
      <t xml:space="preserve">przestrzeganie prawidłowego doboru i następstwa roślin uprawianych w plonie głównym, przy zastosowaniu co najmniej trzech gatunków roślin, każdego z innej grupy roślin, z wyłączeniem roślin wieloletnich; wymóg ten stosuje się wyłącznie do działek rolnych, które były objęte zobowiązaniem rolnośrodowiskowym w zakresie tego pakietu w pierwszym roku jego realizacji, a  w przypadku nowego zobowiązania rolnośrodowiskowego,  realizowanego na podstawie  </t>
    </r>
    <r>
      <rPr>
        <sz val="11"/>
        <rFont val="Times New Roman"/>
        <family val="1"/>
        <charset val="238"/>
      </rPr>
      <t>§</t>
    </r>
    <r>
      <rPr>
        <sz val="11"/>
        <rFont val="Arial"/>
        <family val="2"/>
        <charset val="238"/>
      </rPr>
      <t xml:space="preserve"> 35 ust.1.- wyłącznie do działek rolnych, które były objęte zobowiązaniem rolnośrodowiskowym w zakresie tego pakietu w pierwszym roku jego realizacji, które zostało zastąpione przez nowe zobowiązanie.</t>
    </r>
  </si>
  <si>
    <r>
      <t xml:space="preserve"> </t>
    </r>
    <r>
      <rPr>
        <sz val="11"/>
        <color indexed="8"/>
        <rFont val="Arial"/>
        <family val="2"/>
        <charset val="238"/>
      </rPr>
      <t>pozostawić inne części tej działki nieskoszone, a w przypadku zastosowania dwóch pokosów</t>
    </r>
  </si>
  <si>
    <t>wypasanie w sezonie pastwiskowym trwającym od dnia 1 maja do dnia 15 października – na obszarach poniżej 300 m n. p. m. oraz od dnia 20 maja do dnia 1 października – na obszarach powyżej 300 m n. p. m., przy obsadzie zwierząt wynoszącej nie więcej niż 0,3 DJP/ha i obciążeniu pastwiska wynoszącym nie więcej niż 5t/ha (10 DJP/ha), przy czym wypasanie na terenach zalewowych rozpoczyna się nie wcześniej niż w terminie 2 tygodni po ustąpieniu wód, a wypasanie koników polskich i koni huculskich jest dopuszczalne przez cały rok przy obsadzie zwierząt wynoszącej nie więcej niż 0,3 DJP/ha i obciążeniu pastwiska wynoszącym nie więcej niż 5t/ha (10 DJP/ha);</t>
  </si>
  <si>
    <t>Gdy łączna powierzchnia działek rolnych objętych wszystkimi realizowanymi pakietami lub wariantami przekracza odpowiedni limit powierzchniowy ( 20 albo 30 ha), powierzchnię, do której przysługuje płatność rolnośrodowiskowa w ramach poszczególnych pakietów lub wariantów, stanowi iloczyn tego limitu powierzchniowego oraz procentowego udziału powierzchni działek rolnych objętych danym pakietem lub wariantem w łącznej powierzchni działek rolnych objętych wszystkimi realizowanymi pakietami lub wariantami.</t>
  </si>
  <si>
    <t>przy obsadzie zwierząt wynoszącej 0,5 - 1,0 DJP/ha i obciążeniu pastwiska wynoszącym nie więcej niż 5t/ha (10 DJP/ha), przy czym wypasanie na terenach zalewowych rozpoczyna się nie wcześniej niż w terminie 2 tygodni po ustąpieniu wód, z wyłączeniem koników polskich i koni huculskich, które jest dopuszczalne przez cały rok przy obsadzie zwierząt wynoszącej  0,5 - 1 DJP/ha i obciążeniu pastwiska wynoszącym nie więcej niż 5t/ha (10 DJP/ha); (wybrać odpowiednie wymogi dla każdej działki rolnej)</t>
  </si>
</sst>
</file>

<file path=xl/styles.xml><?xml version="1.0" encoding="utf-8"?>
<styleSheet xmlns="http://schemas.openxmlformats.org/spreadsheetml/2006/main">
  <numFmts count="26">
    <numFmt numFmtId="8" formatCode="#,##0.00\ &quot;zł&quot;;[Red]\-#,##0.00\ &quot;zł&quot;"/>
    <numFmt numFmtId="44" formatCode="_-* #,##0.00\ &quot;zł&quot;_-;\-* #,##0.00\ &quot;zł&quot;_-;_-* &quot;-&quot;??\ &quot;zł&quot;_-;_-@_-"/>
    <numFmt numFmtId="43" formatCode="_-* #,##0.00\ _z_ł_-;\-* #,##0.00\ _z_ł_-;_-* &quot;-&quot;??\ _z_ł_-;_-@_-"/>
    <numFmt numFmtId="164" formatCode="\ 0&quot; | &quot;0&quot; | &quot;0&quot; | &quot;0&quot; | &quot;0&quot; | &quot;0&quot; | &quot;0&quot; | &quot;0&quot; | &quot;0"/>
    <numFmt numFmtId="165" formatCode="0.0"/>
    <numFmt numFmtId="166" formatCode="0.00&quot; kg&quot;"/>
    <numFmt numFmtId="167" formatCode="#,##0.00&quot; DJP&quot;"/>
    <numFmt numFmtId="168" formatCode="#,##0.00&quot; ha&quot;"/>
    <numFmt numFmtId="169" formatCode="#,##0.00&quot; DJP/ha&quot;"/>
    <numFmt numFmtId="170" formatCode="#,##0&quot; dni&quot;"/>
    <numFmt numFmtId="171" formatCode="#,##0&quot; mb.&quot;"/>
    <numFmt numFmtId="172" formatCode="#,##0&quot; szt.&quot;"/>
    <numFmt numFmtId="173" formatCode="#,##0&quot; zł/ha&quot;"/>
    <numFmt numFmtId="174" formatCode="#,##0.00\ &quot;zł&quot;"/>
    <numFmt numFmtId="175" formatCode="0.00000"/>
    <numFmt numFmtId="176" formatCode="#,##0.00&quot; szt.&quot;"/>
    <numFmt numFmtId="178" formatCode="#,##0&quot; ton/m3&quot;"/>
    <numFmt numFmtId="179" formatCode="#,##0.00;[Red]\-#,##0.00"/>
    <numFmt numFmtId="180" formatCode="0.00_ ;[Red]\-0.00\ "/>
    <numFmt numFmtId="194" formatCode="#,##0.00&quot; szt./ha&quot;"/>
    <numFmt numFmtId="196" formatCode="###0&quot; Rok&quot;"/>
    <numFmt numFmtId="198" formatCode="#,##0&quot; kg N/ha&quot;"/>
    <numFmt numFmtId="200" formatCode="#,##0.000000000"/>
    <numFmt numFmtId="201" formatCode="#,##0.000000&quot; ha&quot;"/>
    <numFmt numFmtId="202" formatCode="#,##0.0000000"/>
    <numFmt numFmtId="203" formatCode="#,##0.0000000000000000000000&quot; ha&quot;"/>
  </numFmts>
  <fonts count="326">
    <font>
      <sz val="10"/>
      <name val="Arial"/>
      <charset val="238"/>
    </font>
    <font>
      <sz val="10"/>
      <name val="Arial"/>
      <family val="2"/>
      <charset val="238"/>
    </font>
    <font>
      <u/>
      <sz val="10"/>
      <color indexed="12"/>
      <name val="Arial"/>
      <family val="2"/>
      <charset val="238"/>
    </font>
    <font>
      <b/>
      <sz val="10"/>
      <name val="Arial"/>
      <family val="2"/>
      <charset val="238"/>
    </font>
    <font>
      <b/>
      <sz val="12"/>
      <name val="Arial"/>
      <family val="2"/>
      <charset val="238"/>
    </font>
    <font>
      <b/>
      <sz val="12"/>
      <name val="Arial"/>
      <family val="2"/>
      <charset val="238"/>
    </font>
    <font>
      <b/>
      <sz val="11"/>
      <name val="Arial"/>
      <family val="2"/>
      <charset val="238"/>
    </font>
    <font>
      <sz val="10"/>
      <name val="Arial"/>
      <family val="2"/>
      <charset val="238"/>
    </font>
    <font>
      <sz val="8"/>
      <name val="Arial"/>
      <family val="2"/>
      <charset val="238"/>
    </font>
    <font>
      <sz val="11"/>
      <name val="Arial"/>
      <family val="2"/>
      <charset val="238"/>
    </font>
    <font>
      <sz val="12"/>
      <name val="Arial"/>
      <family val="2"/>
      <charset val="238"/>
    </font>
    <font>
      <sz val="7"/>
      <name val="Arial"/>
      <family val="2"/>
      <charset val="238"/>
    </font>
    <font>
      <sz val="11"/>
      <name val="Arial"/>
      <family val="2"/>
      <charset val="238"/>
    </font>
    <font>
      <b/>
      <sz val="9"/>
      <name val="Arial"/>
      <family val="2"/>
      <charset val="238"/>
    </font>
    <font>
      <b/>
      <sz val="8"/>
      <name val="Arial"/>
      <family val="2"/>
      <charset val="238"/>
    </font>
    <font>
      <b/>
      <sz val="11"/>
      <name val="Arial"/>
      <family val="2"/>
      <charset val="238"/>
    </font>
    <font>
      <sz val="8"/>
      <name val="Arial"/>
      <family val="2"/>
      <charset val="238"/>
    </font>
    <font>
      <b/>
      <sz val="7"/>
      <name val="Arial"/>
      <family val="2"/>
      <charset val="238"/>
    </font>
    <font>
      <b/>
      <sz val="10"/>
      <color indexed="8"/>
      <name val="Arial"/>
      <family val="2"/>
      <charset val="238"/>
    </font>
    <font>
      <b/>
      <sz val="8"/>
      <color indexed="81"/>
      <name val="Tahoma"/>
      <family val="2"/>
      <charset val="238"/>
    </font>
    <font>
      <sz val="8"/>
      <color indexed="81"/>
      <name val="Tahoma"/>
      <family val="2"/>
      <charset val="238"/>
    </font>
    <font>
      <sz val="9"/>
      <name val="Arial"/>
      <family val="2"/>
      <charset val="238"/>
    </font>
    <font>
      <sz val="10"/>
      <name val="Times New Roman"/>
      <family val="1"/>
      <charset val="238"/>
    </font>
    <font>
      <sz val="8"/>
      <name val="Times New Roman"/>
      <family val="1"/>
      <charset val="238"/>
    </font>
    <font>
      <sz val="10"/>
      <color indexed="10"/>
      <name val="Arial"/>
      <family val="2"/>
      <charset val="238"/>
    </font>
    <font>
      <b/>
      <sz val="8"/>
      <color indexed="81"/>
      <name val="Tahoma"/>
      <family val="2"/>
      <charset val="238"/>
    </font>
    <font>
      <sz val="11"/>
      <name val="Symbol"/>
      <family val="1"/>
      <charset val="2"/>
    </font>
    <font>
      <i/>
      <sz val="11"/>
      <name val="Arial"/>
      <family val="2"/>
      <charset val="238"/>
    </font>
    <font>
      <sz val="9"/>
      <name val="Arial"/>
      <family val="2"/>
      <charset val="238"/>
    </font>
    <font>
      <sz val="12"/>
      <name val="Arial"/>
      <family val="2"/>
      <charset val="238"/>
    </font>
    <font>
      <sz val="12"/>
      <name val="Times New Roman"/>
      <family val="1"/>
      <charset val="238"/>
    </font>
    <font>
      <sz val="7"/>
      <name val="Times New Roman"/>
      <family val="1"/>
      <charset val="238"/>
    </font>
    <font>
      <b/>
      <u/>
      <sz val="11"/>
      <color indexed="10"/>
      <name val="Arial"/>
      <family val="2"/>
      <charset val="238"/>
    </font>
    <font>
      <sz val="11"/>
      <name val="Times New Roman"/>
      <family val="1"/>
      <charset val="238"/>
    </font>
    <font>
      <b/>
      <u/>
      <sz val="11"/>
      <name val="Arial"/>
      <family val="2"/>
      <charset val="238"/>
    </font>
    <font>
      <b/>
      <u/>
      <sz val="10"/>
      <name val="Arial"/>
      <family val="2"/>
      <charset val="238"/>
    </font>
    <font>
      <b/>
      <i/>
      <sz val="11"/>
      <name val="Arial"/>
      <family val="2"/>
      <charset val="238"/>
    </font>
    <font>
      <i/>
      <vertAlign val="superscript"/>
      <sz val="11"/>
      <name val="Arial"/>
      <family val="2"/>
      <charset val="238"/>
    </font>
    <font>
      <b/>
      <vertAlign val="superscript"/>
      <sz val="11"/>
      <name val="Arial"/>
      <family val="2"/>
      <charset val="238"/>
    </font>
    <font>
      <b/>
      <sz val="10"/>
      <color indexed="12"/>
      <name val="Arial"/>
      <family val="2"/>
      <charset val="238"/>
    </font>
    <font>
      <b/>
      <sz val="11"/>
      <color indexed="12"/>
      <name val="Arial"/>
      <family val="2"/>
      <charset val="238"/>
    </font>
    <font>
      <b/>
      <sz val="12"/>
      <color indexed="12"/>
      <name val="Arial"/>
      <family val="2"/>
      <charset val="238"/>
    </font>
    <font>
      <sz val="10"/>
      <color indexed="12"/>
      <name val="Arial"/>
      <family val="2"/>
      <charset val="238"/>
    </font>
    <font>
      <sz val="11"/>
      <color indexed="12"/>
      <name val="Arial"/>
      <family val="2"/>
      <charset val="238"/>
    </font>
    <font>
      <sz val="8"/>
      <color indexed="12"/>
      <name val="Arial"/>
      <family val="2"/>
      <charset val="238"/>
    </font>
    <font>
      <sz val="10"/>
      <color indexed="10"/>
      <name val="Arial"/>
      <family val="2"/>
      <charset val="238"/>
    </font>
    <font>
      <sz val="10"/>
      <color indexed="12"/>
      <name val="Arial"/>
      <family val="2"/>
      <charset val="238"/>
    </font>
    <font>
      <sz val="8"/>
      <color indexed="12"/>
      <name val="Arial"/>
      <family val="2"/>
      <charset val="238"/>
    </font>
    <font>
      <sz val="8"/>
      <name val="Tahoma"/>
      <family val="2"/>
      <charset val="238"/>
    </font>
    <font>
      <b/>
      <u/>
      <sz val="8"/>
      <color indexed="81"/>
      <name val="Tahoma"/>
      <family val="2"/>
      <charset val="238"/>
    </font>
    <font>
      <b/>
      <sz val="8"/>
      <color indexed="12"/>
      <name val="Tahoma"/>
      <family val="2"/>
      <charset val="238"/>
    </font>
    <font>
      <sz val="9"/>
      <color indexed="12"/>
      <name val="Arial"/>
      <family val="2"/>
      <charset val="238"/>
    </font>
    <font>
      <b/>
      <sz val="9"/>
      <color indexed="12"/>
      <name val="Arial"/>
      <family val="2"/>
      <charset val="238"/>
    </font>
    <font>
      <b/>
      <sz val="8"/>
      <color indexed="16"/>
      <name val="Arial"/>
      <family val="2"/>
      <charset val="238"/>
    </font>
    <font>
      <sz val="7"/>
      <color indexed="12"/>
      <name val="Arial"/>
      <family val="2"/>
      <charset val="238"/>
    </font>
    <font>
      <sz val="7"/>
      <color indexed="17"/>
      <name val="Arial"/>
      <family val="2"/>
      <charset val="238"/>
    </font>
    <font>
      <sz val="11"/>
      <color indexed="1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0"/>
      <color indexed="10"/>
      <name val="Arial"/>
      <family val="2"/>
      <charset val="238"/>
    </font>
    <font>
      <sz val="8"/>
      <color indexed="60"/>
      <name val="Arial CE"/>
      <charset val="238"/>
    </font>
    <font>
      <b/>
      <sz val="8"/>
      <color indexed="12"/>
      <name val="Arial"/>
      <family val="2"/>
      <charset val="238"/>
    </font>
    <font>
      <i/>
      <sz val="8"/>
      <color indexed="10"/>
      <name val="Times New Roman CE"/>
      <family val="1"/>
      <charset val="238"/>
    </font>
    <font>
      <sz val="8"/>
      <name val="Arial CE"/>
      <charset val="238"/>
    </font>
    <font>
      <b/>
      <sz val="10"/>
      <color indexed="60"/>
      <name val="Arial"/>
      <family val="2"/>
      <charset val="238"/>
    </font>
    <font>
      <b/>
      <sz val="11"/>
      <name val="Arial CE"/>
      <charset val="238"/>
    </font>
    <font>
      <sz val="8"/>
      <color indexed="14"/>
      <name val="Arial CE"/>
      <charset val="238"/>
    </font>
    <font>
      <b/>
      <sz val="8"/>
      <color indexed="14"/>
      <name val="Arial"/>
      <family val="2"/>
      <charset val="238"/>
    </font>
    <font>
      <sz val="8"/>
      <color indexed="16"/>
      <name val="Arial"/>
      <family val="2"/>
      <charset val="238"/>
    </font>
    <font>
      <sz val="8"/>
      <color indexed="16"/>
      <name val="Arial"/>
      <family val="2"/>
      <charset val="238"/>
    </font>
    <font>
      <sz val="10"/>
      <color indexed="16"/>
      <name val="Arial"/>
      <family val="2"/>
      <charset val="238"/>
    </font>
    <font>
      <b/>
      <sz val="8"/>
      <color indexed="10"/>
      <name val="Tahoma"/>
      <family val="2"/>
      <charset val="238"/>
    </font>
    <font>
      <sz val="8"/>
      <color indexed="57"/>
      <name val="Arial"/>
      <family val="2"/>
      <charset val="238"/>
    </font>
    <font>
      <b/>
      <sz val="9"/>
      <color indexed="81"/>
      <name val="Tahoma"/>
      <family val="2"/>
      <charset val="238"/>
    </font>
    <font>
      <sz val="10"/>
      <name val="Arial CE"/>
      <charset val="238"/>
    </font>
    <font>
      <b/>
      <sz val="10"/>
      <name val="Arial CE"/>
      <charset val="238"/>
    </font>
    <font>
      <u/>
      <sz val="10"/>
      <color indexed="12"/>
      <name val="Arial CE"/>
      <charset val="238"/>
    </font>
    <font>
      <b/>
      <sz val="8"/>
      <name val="Arial CE"/>
      <family val="2"/>
      <charset val="238"/>
    </font>
    <font>
      <sz val="8"/>
      <name val="Arial CE"/>
      <family val="2"/>
      <charset val="238"/>
    </font>
    <font>
      <b/>
      <sz val="10"/>
      <name val="Arial CE"/>
      <family val="2"/>
      <charset val="238"/>
    </font>
    <font>
      <b/>
      <i/>
      <sz val="8"/>
      <color indexed="53"/>
      <name val="Arial"/>
      <family val="2"/>
      <charset val="238"/>
    </font>
    <font>
      <b/>
      <sz val="8"/>
      <color indexed="10"/>
      <name val="Arial"/>
      <family val="2"/>
      <charset val="238"/>
    </font>
    <font>
      <sz val="8"/>
      <color indexed="10"/>
      <name val="Arial"/>
      <family val="2"/>
      <charset val="238"/>
    </font>
    <font>
      <sz val="7"/>
      <name val="Arial"/>
      <family val="2"/>
      <charset val="238"/>
    </font>
    <font>
      <b/>
      <sz val="8"/>
      <name val="Times New Roman CE"/>
      <charset val="238"/>
    </font>
    <font>
      <b/>
      <sz val="8"/>
      <name val="Arial CE"/>
      <charset val="238"/>
    </font>
    <font>
      <b/>
      <sz val="9"/>
      <name val="Times New Roman CE"/>
      <charset val="238"/>
    </font>
    <font>
      <b/>
      <sz val="11"/>
      <color indexed="60"/>
      <name val="Arial"/>
      <family val="2"/>
      <charset val="238"/>
    </font>
    <font>
      <b/>
      <sz val="11"/>
      <color indexed="52"/>
      <name val="Arial"/>
      <family val="2"/>
      <charset val="238"/>
    </font>
    <font>
      <b/>
      <sz val="8"/>
      <name val="Times New Roman CE"/>
      <family val="1"/>
      <charset val="238"/>
    </font>
    <font>
      <b/>
      <sz val="9"/>
      <name val="Times New Roman CE"/>
      <family val="1"/>
      <charset val="238"/>
    </font>
    <font>
      <b/>
      <sz val="11"/>
      <color indexed="61"/>
      <name val="Arial"/>
      <family val="2"/>
      <charset val="238"/>
    </font>
    <font>
      <i/>
      <sz val="8"/>
      <color indexed="12"/>
      <name val="Arial"/>
      <family val="2"/>
      <charset val="238"/>
    </font>
    <font>
      <b/>
      <sz val="11"/>
      <color indexed="53"/>
      <name val="Arial"/>
      <family val="2"/>
      <charset val="238"/>
    </font>
    <font>
      <b/>
      <sz val="11"/>
      <color indexed="17"/>
      <name val="Arial"/>
      <family val="2"/>
      <charset val="238"/>
    </font>
    <font>
      <b/>
      <sz val="10"/>
      <name val="Arial"/>
      <family val="2"/>
      <charset val="238"/>
    </font>
    <font>
      <b/>
      <sz val="8"/>
      <color indexed="16"/>
      <name val="Arial CE"/>
      <charset val="238"/>
    </font>
    <font>
      <sz val="8"/>
      <color indexed="16"/>
      <name val="Arial CE"/>
      <charset val="238"/>
    </font>
    <font>
      <b/>
      <sz val="9"/>
      <color indexed="12"/>
      <name val="Tahoma"/>
      <family val="2"/>
      <charset val="238"/>
    </font>
    <font>
      <sz val="8"/>
      <color indexed="17"/>
      <name val="Arial"/>
      <family val="2"/>
      <charset val="238"/>
    </font>
    <font>
      <b/>
      <sz val="11"/>
      <color indexed="10"/>
      <name val="Arial"/>
      <family val="2"/>
      <charset val="238"/>
    </font>
    <font>
      <b/>
      <sz val="11"/>
      <color indexed="16"/>
      <name val="Arial"/>
      <family val="2"/>
      <charset val="238"/>
    </font>
    <font>
      <i/>
      <sz val="10"/>
      <name val="Arial CE"/>
      <charset val="238"/>
    </font>
    <font>
      <b/>
      <sz val="10"/>
      <color indexed="18"/>
      <name val="Arial CE"/>
      <charset val="238"/>
    </font>
    <font>
      <b/>
      <u/>
      <sz val="10"/>
      <color indexed="12"/>
      <name val="Arial CE"/>
      <charset val="238"/>
    </font>
    <font>
      <sz val="9"/>
      <color indexed="60"/>
      <name val="Arial"/>
      <family val="2"/>
      <charset val="238"/>
    </font>
    <font>
      <sz val="8"/>
      <color indexed="60"/>
      <name val="Arial"/>
      <family val="2"/>
      <charset val="238"/>
    </font>
    <font>
      <sz val="11"/>
      <color indexed="12"/>
      <name val="Tahoma"/>
      <family val="2"/>
      <charset val="238"/>
    </font>
    <font>
      <sz val="10"/>
      <color indexed="17"/>
      <name val="Arial"/>
      <family val="2"/>
      <charset val="238"/>
    </font>
    <font>
      <b/>
      <sz val="8"/>
      <color indexed="17"/>
      <name val="Arial"/>
      <family val="2"/>
      <charset val="238"/>
    </font>
    <font>
      <sz val="6"/>
      <name val="Arial CE"/>
      <family val="2"/>
      <charset val="238"/>
    </font>
    <font>
      <sz val="7"/>
      <color indexed="12"/>
      <name val="Arial"/>
      <family val="2"/>
      <charset val="238"/>
    </font>
    <font>
      <sz val="8"/>
      <color indexed="17"/>
      <name val="Arial"/>
      <family val="2"/>
      <charset val="238"/>
    </font>
    <font>
      <i/>
      <sz val="8"/>
      <name val="Arial"/>
      <family val="2"/>
      <charset val="238"/>
    </font>
    <font>
      <b/>
      <sz val="8"/>
      <color indexed="50"/>
      <name val="Arial"/>
      <family val="2"/>
      <charset val="238"/>
    </font>
    <font>
      <sz val="8"/>
      <color indexed="11"/>
      <name val="Arial"/>
      <family val="2"/>
      <charset val="238"/>
    </font>
    <font>
      <sz val="8"/>
      <color indexed="11"/>
      <name val="Arial"/>
      <family val="2"/>
      <charset val="238"/>
    </font>
    <font>
      <b/>
      <sz val="10"/>
      <color indexed="53"/>
      <name val="Arial"/>
      <family val="2"/>
      <charset val="238"/>
    </font>
    <font>
      <b/>
      <sz val="10"/>
      <color indexed="17"/>
      <name val="Arial"/>
      <family val="2"/>
      <charset val="238"/>
    </font>
    <font>
      <sz val="10"/>
      <color indexed="11"/>
      <name val="Arial"/>
      <family val="2"/>
      <charset val="238"/>
    </font>
    <font>
      <sz val="10"/>
      <color indexed="14"/>
      <name val="Arial"/>
      <family val="2"/>
      <charset val="238"/>
    </font>
    <font>
      <sz val="6"/>
      <name val="Arial"/>
      <family val="2"/>
      <charset val="238"/>
    </font>
    <font>
      <b/>
      <sz val="7"/>
      <color indexed="12"/>
      <name val="Arial"/>
      <family val="2"/>
      <charset val="238"/>
    </font>
    <font>
      <b/>
      <sz val="7"/>
      <color indexed="14"/>
      <name val="Arial"/>
      <family val="2"/>
      <charset val="238"/>
    </font>
    <font>
      <sz val="6"/>
      <color indexed="15"/>
      <name val="Arial"/>
      <family val="2"/>
      <charset val="238"/>
    </font>
    <font>
      <b/>
      <sz val="8"/>
      <name val="Arial"/>
      <family val="2"/>
      <charset val="238"/>
    </font>
    <font>
      <b/>
      <sz val="9"/>
      <color indexed="10"/>
      <name val="Arial"/>
      <family val="2"/>
      <charset val="238"/>
    </font>
    <font>
      <sz val="8"/>
      <color indexed="10"/>
      <name val="Arial"/>
      <family val="2"/>
      <charset val="238"/>
    </font>
    <font>
      <b/>
      <sz val="9"/>
      <color indexed="58"/>
      <name val="Arial"/>
      <family val="2"/>
      <charset val="238"/>
    </font>
    <font>
      <sz val="8"/>
      <color indexed="58"/>
      <name val="Arial"/>
      <family val="2"/>
      <charset val="238"/>
    </font>
    <font>
      <u/>
      <sz val="8"/>
      <color indexed="81"/>
      <name val="Tahoma"/>
      <family val="2"/>
      <charset val="238"/>
    </font>
    <font>
      <sz val="8"/>
      <color indexed="48"/>
      <name val="Tahoma"/>
      <family val="2"/>
      <charset val="238"/>
    </font>
    <font>
      <sz val="8"/>
      <color indexed="17"/>
      <name val="Tahoma"/>
      <family val="2"/>
      <charset val="238"/>
    </font>
    <font>
      <b/>
      <sz val="8"/>
      <color indexed="48"/>
      <name val="Tahoma"/>
      <family val="2"/>
      <charset val="238"/>
    </font>
    <font>
      <b/>
      <sz val="8"/>
      <color indexed="17"/>
      <name val="Tahoma"/>
      <family val="2"/>
      <charset val="238"/>
    </font>
    <font>
      <sz val="8"/>
      <color indexed="48"/>
      <name val="Arial"/>
      <family val="2"/>
      <charset val="238"/>
    </font>
    <font>
      <b/>
      <sz val="10"/>
      <color indexed="12"/>
      <name val="Tahoma"/>
      <family val="2"/>
      <charset val="238"/>
    </font>
    <font>
      <b/>
      <sz val="8"/>
      <color indexed="57"/>
      <name val="Tahoma"/>
      <family val="2"/>
      <charset val="238"/>
    </font>
    <font>
      <sz val="8"/>
      <color indexed="57"/>
      <name val="Tahoma"/>
      <family val="2"/>
      <charset val="238"/>
    </font>
    <font>
      <sz val="8"/>
      <color indexed="12"/>
      <name val="Tahoma"/>
      <family val="2"/>
      <charset val="238"/>
    </font>
    <font>
      <sz val="11"/>
      <color indexed="10"/>
      <name val="Arial"/>
      <family val="2"/>
      <charset val="238"/>
    </font>
    <font>
      <sz val="11"/>
      <color indexed="10"/>
      <name val="Arial"/>
      <family val="2"/>
      <charset val="238"/>
    </font>
    <font>
      <u/>
      <sz val="10"/>
      <name val="Arial"/>
      <family val="2"/>
      <charset val="238"/>
    </font>
    <font>
      <b/>
      <i/>
      <sz val="10"/>
      <name val="Arial"/>
      <family val="2"/>
      <charset val="238"/>
    </font>
    <font>
      <i/>
      <sz val="10"/>
      <name val="Arial"/>
      <family val="2"/>
      <charset val="238"/>
    </font>
    <font>
      <b/>
      <u/>
      <sz val="10"/>
      <color indexed="12"/>
      <name val="Arial"/>
      <family val="2"/>
      <charset val="238"/>
    </font>
    <font>
      <b/>
      <sz val="10"/>
      <color indexed="21"/>
      <name val="Arial"/>
      <family val="2"/>
      <charset val="238"/>
    </font>
    <font>
      <sz val="8"/>
      <color indexed="53"/>
      <name val="Arial"/>
      <family val="2"/>
      <charset val="238"/>
    </font>
    <font>
      <b/>
      <sz val="8"/>
      <color indexed="60"/>
      <name val="Tahoma"/>
      <family val="2"/>
      <charset val="238"/>
    </font>
    <font>
      <b/>
      <i/>
      <sz val="9"/>
      <color indexed="10"/>
      <name val="Tahoma"/>
      <family val="2"/>
      <charset val="238"/>
    </font>
    <font>
      <b/>
      <i/>
      <sz val="9"/>
      <color indexed="21"/>
      <name val="Tahoma"/>
      <family val="2"/>
      <charset val="238"/>
    </font>
    <font>
      <sz val="9"/>
      <color indexed="81"/>
      <name val="Tahoma"/>
      <family val="2"/>
      <charset val="238"/>
    </font>
    <font>
      <b/>
      <i/>
      <sz val="9"/>
      <color indexed="14"/>
      <name val="Tahoma"/>
      <family val="2"/>
      <charset val="238"/>
    </font>
    <font>
      <i/>
      <sz val="8"/>
      <color indexed="81"/>
      <name val="Tahoma"/>
      <family val="2"/>
      <charset val="238"/>
    </font>
    <font>
      <b/>
      <sz val="8"/>
      <color indexed="8"/>
      <name val="Arial"/>
      <family val="2"/>
      <charset val="238"/>
    </font>
    <font>
      <sz val="8"/>
      <color indexed="60"/>
      <name val="Tahoma"/>
      <family val="2"/>
      <charset val="238"/>
    </font>
    <font>
      <i/>
      <u/>
      <sz val="10"/>
      <name val="Arial"/>
      <family val="2"/>
      <charset val="238"/>
    </font>
    <font>
      <sz val="8"/>
      <color indexed="16"/>
      <name val="Tahoma"/>
      <family val="2"/>
      <charset val="238"/>
    </font>
    <font>
      <sz val="8"/>
      <color indexed="53"/>
      <name val="Tahoma"/>
      <family val="2"/>
      <charset val="238"/>
    </font>
    <font>
      <b/>
      <sz val="8"/>
      <color indexed="53"/>
      <name val="Tahoma"/>
      <family val="2"/>
      <charset val="238"/>
    </font>
    <font>
      <sz val="8"/>
      <color indexed="18"/>
      <name val="Arial"/>
      <family val="2"/>
      <charset val="238"/>
    </font>
    <font>
      <sz val="10"/>
      <color indexed="18"/>
      <name val="Arial"/>
      <family val="2"/>
      <charset val="238"/>
    </font>
    <font>
      <sz val="10"/>
      <name val="Arial"/>
      <family val="2"/>
      <charset val="238"/>
    </font>
    <font>
      <b/>
      <sz val="9"/>
      <color indexed="17"/>
      <name val="Arial"/>
      <family val="2"/>
      <charset val="238"/>
    </font>
    <font>
      <b/>
      <sz val="9"/>
      <color indexed="60"/>
      <name val="Arial"/>
      <family val="2"/>
      <charset val="238"/>
    </font>
    <font>
      <sz val="12"/>
      <color indexed="12"/>
      <name val="Tahoma"/>
      <family val="2"/>
      <charset val="238"/>
    </font>
    <font>
      <sz val="9"/>
      <color indexed="12"/>
      <name val="Tahoma"/>
      <family val="2"/>
      <charset val="238"/>
    </font>
    <font>
      <u/>
      <sz val="9"/>
      <color indexed="12"/>
      <name val="Tahoma"/>
      <family val="2"/>
      <charset val="238"/>
    </font>
    <font>
      <b/>
      <sz val="10"/>
      <color indexed="10"/>
      <name val="Tahoma"/>
      <family val="2"/>
      <charset val="238"/>
    </font>
    <font>
      <u/>
      <sz val="10"/>
      <color indexed="10"/>
      <name val="Arial"/>
      <family val="2"/>
      <charset val="238"/>
    </font>
    <font>
      <b/>
      <u/>
      <sz val="10"/>
      <color indexed="10"/>
      <name val="Arial"/>
      <family val="2"/>
      <charset val="238"/>
    </font>
    <font>
      <u/>
      <sz val="11"/>
      <name val="Arial"/>
      <family val="2"/>
      <charset val="238"/>
    </font>
    <font>
      <b/>
      <i/>
      <sz val="11"/>
      <color indexed="10"/>
      <name val="Arial"/>
      <family val="2"/>
      <charset val="238"/>
    </font>
    <font>
      <sz val="18"/>
      <color indexed="30"/>
      <name val="Arial"/>
      <family val="2"/>
      <charset val="238"/>
    </font>
    <font>
      <b/>
      <sz val="10"/>
      <color indexed="10"/>
      <name val="Arial"/>
      <family val="2"/>
      <charset val="238"/>
    </font>
    <font>
      <sz val="8"/>
      <name val="Arial"/>
      <family val="2"/>
      <charset val="238"/>
    </font>
    <font>
      <b/>
      <sz val="9"/>
      <color indexed="10"/>
      <name val="Tahoma"/>
      <family val="2"/>
      <charset val="238"/>
    </font>
    <font>
      <b/>
      <sz val="10"/>
      <color indexed="81"/>
      <name val="Tahoma"/>
      <family val="2"/>
      <charset val="238"/>
    </font>
    <font>
      <b/>
      <sz val="8"/>
      <color indexed="81"/>
      <name val="Tahoma"/>
      <family val="2"/>
      <charset val="238"/>
    </font>
    <font>
      <b/>
      <i/>
      <sz val="8"/>
      <color indexed="12"/>
      <name val="Tahoma"/>
      <family val="2"/>
      <charset val="238"/>
    </font>
    <font>
      <u/>
      <sz val="8"/>
      <name val="Arial"/>
      <family val="2"/>
      <charset val="238"/>
    </font>
    <font>
      <b/>
      <sz val="8"/>
      <color indexed="18"/>
      <name val="Tahoma"/>
      <family val="2"/>
      <charset val="238"/>
    </font>
    <font>
      <sz val="10"/>
      <color indexed="9"/>
      <name val="Arial"/>
      <family val="2"/>
      <charset val="238"/>
    </font>
    <font>
      <sz val="8"/>
      <color indexed="9"/>
      <name val="Arial"/>
      <family val="2"/>
      <charset val="238"/>
    </font>
    <font>
      <b/>
      <sz val="8"/>
      <color indexed="60"/>
      <name val="Arial"/>
      <family val="2"/>
      <charset val="238"/>
    </font>
    <font>
      <sz val="11"/>
      <color indexed="9"/>
      <name val="Arial"/>
      <family val="2"/>
      <charset val="238"/>
    </font>
    <font>
      <b/>
      <sz val="11"/>
      <color indexed="8"/>
      <name val="Czcionka tekstu podstawowego"/>
      <charset val="238"/>
    </font>
    <font>
      <b/>
      <sz val="10"/>
      <color indexed="8"/>
      <name val="Czcionka tekstu podstawowego"/>
      <charset val="238"/>
    </font>
    <font>
      <sz val="9"/>
      <color indexed="8"/>
      <name val="Czcionka tekstu podstawowego"/>
      <family val="2"/>
      <charset val="238"/>
    </font>
    <font>
      <sz val="10"/>
      <color indexed="8"/>
      <name val="Czcionka tekstu podstawowego"/>
      <family val="2"/>
      <charset val="238"/>
    </font>
    <font>
      <b/>
      <sz val="10"/>
      <color indexed="8"/>
      <name val="Czcionka tekstu podstawowego"/>
      <family val="2"/>
      <charset val="238"/>
    </font>
    <font>
      <sz val="11"/>
      <color indexed="10"/>
      <name val="Arial"/>
      <family val="2"/>
      <charset val="238"/>
    </font>
    <font>
      <sz val="10"/>
      <color indexed="17"/>
      <name val="Arial"/>
      <family val="2"/>
      <charset val="238"/>
    </font>
    <font>
      <b/>
      <sz val="11"/>
      <color indexed="10"/>
      <name val="Arial"/>
      <family val="2"/>
      <charset val="238"/>
    </font>
    <font>
      <b/>
      <sz val="11"/>
      <color indexed="17"/>
      <name val="Arial"/>
      <family val="2"/>
      <charset val="238"/>
    </font>
    <font>
      <b/>
      <sz val="10"/>
      <color indexed="36"/>
      <name val="Arial"/>
      <family val="2"/>
      <charset val="238"/>
    </font>
    <font>
      <b/>
      <sz val="10"/>
      <color indexed="60"/>
      <name val="Arial"/>
      <family val="2"/>
      <charset val="238"/>
    </font>
    <font>
      <b/>
      <sz val="10"/>
      <color indexed="17"/>
      <name val="Arial"/>
      <family val="2"/>
      <charset val="238"/>
    </font>
    <font>
      <i/>
      <u/>
      <sz val="10"/>
      <color indexed="30"/>
      <name val="Arial"/>
      <family val="2"/>
      <charset val="238"/>
    </font>
    <font>
      <sz val="10"/>
      <color indexed="9"/>
      <name val="Arial"/>
      <family val="2"/>
      <charset val="238"/>
    </font>
    <font>
      <sz val="8"/>
      <color indexed="42"/>
      <name val="Arial"/>
      <family val="2"/>
      <charset val="238"/>
    </font>
    <font>
      <sz val="8"/>
      <color indexed="27"/>
      <name val="Arial"/>
      <family val="2"/>
      <charset val="238"/>
    </font>
    <font>
      <i/>
      <u/>
      <sz val="9"/>
      <color indexed="17"/>
      <name val="Tahoma"/>
      <family val="2"/>
      <charset val="238"/>
    </font>
    <font>
      <sz val="11"/>
      <color indexed="13"/>
      <name val="Arial"/>
      <family val="2"/>
      <charset val="238"/>
    </font>
    <font>
      <sz val="10"/>
      <color indexed="43"/>
      <name val="Arial"/>
      <family val="2"/>
      <charset val="238"/>
    </font>
    <font>
      <sz val="8"/>
      <color indexed="10"/>
      <name val="Tahoma"/>
      <family val="2"/>
      <charset val="238"/>
    </font>
    <font>
      <b/>
      <sz val="6"/>
      <name val="Arial"/>
      <family val="2"/>
      <charset val="238"/>
    </font>
    <font>
      <b/>
      <sz val="12"/>
      <color indexed="12"/>
      <name val="Arial"/>
      <family val="2"/>
      <charset val="238"/>
    </font>
    <font>
      <b/>
      <sz val="10"/>
      <color indexed="10"/>
      <name val="Arial"/>
      <family val="2"/>
      <charset val="238"/>
    </font>
    <font>
      <b/>
      <sz val="7"/>
      <color indexed="12"/>
      <name val="Arial"/>
      <family val="2"/>
      <charset val="238"/>
    </font>
    <font>
      <sz val="12"/>
      <color indexed="10"/>
      <name val="Arial"/>
      <family val="2"/>
      <charset val="238"/>
    </font>
    <font>
      <b/>
      <sz val="8"/>
      <color indexed="81"/>
      <name val="Tahoma"/>
      <family val="2"/>
      <charset val="238"/>
    </font>
    <font>
      <sz val="11"/>
      <color indexed="17"/>
      <name val="Arial"/>
      <family val="2"/>
      <charset val="238"/>
    </font>
    <font>
      <b/>
      <sz val="8"/>
      <color indexed="81"/>
      <name val="Tahoma"/>
      <family val="2"/>
      <charset val="238"/>
    </font>
    <font>
      <sz val="8"/>
      <color indexed="81"/>
      <name val="Tahoma"/>
      <family val="2"/>
      <charset val="238"/>
    </font>
    <font>
      <b/>
      <sz val="10"/>
      <color indexed="14"/>
      <name val="Arial"/>
      <family val="2"/>
      <charset val="238"/>
    </font>
    <font>
      <b/>
      <sz val="10"/>
      <color indexed="10"/>
      <name val="Arial"/>
      <family val="2"/>
      <charset val="238"/>
    </font>
    <font>
      <b/>
      <sz val="12"/>
      <color indexed="10"/>
      <name val="Arial"/>
      <family val="2"/>
      <charset val="238"/>
    </font>
    <font>
      <b/>
      <u/>
      <sz val="9"/>
      <color indexed="12"/>
      <name val="Tahoma"/>
      <family val="2"/>
      <charset val="238"/>
    </font>
    <font>
      <b/>
      <sz val="12"/>
      <color indexed="10"/>
      <name val="Tahoma"/>
      <family val="2"/>
      <charset val="238"/>
    </font>
    <font>
      <sz val="9"/>
      <color indexed="10"/>
      <name val="Tahoma"/>
      <family val="2"/>
      <charset val="238"/>
    </font>
    <font>
      <b/>
      <sz val="14"/>
      <color indexed="81"/>
      <name val="Tahoma"/>
      <family val="2"/>
      <charset val="238"/>
    </font>
    <font>
      <sz val="9"/>
      <color indexed="9"/>
      <name val="Arial"/>
      <family val="2"/>
      <charset val="238"/>
    </font>
    <font>
      <b/>
      <sz val="12"/>
      <color indexed="9"/>
      <name val="Arial"/>
      <family val="2"/>
      <charset val="238"/>
    </font>
    <font>
      <b/>
      <sz val="11"/>
      <color indexed="9"/>
      <name val="Arial"/>
      <family val="2"/>
      <charset val="238"/>
    </font>
    <font>
      <b/>
      <sz val="10"/>
      <color indexed="9"/>
      <name val="Arial"/>
      <family val="2"/>
      <charset val="238"/>
    </font>
    <font>
      <b/>
      <sz val="9"/>
      <color indexed="9"/>
      <name val="Arial"/>
      <family val="2"/>
      <charset val="238"/>
    </font>
    <font>
      <b/>
      <sz val="8"/>
      <color indexed="9"/>
      <name val="Arial"/>
      <family val="2"/>
      <charset val="238"/>
    </font>
    <font>
      <sz val="7"/>
      <color indexed="9"/>
      <name val="Arial"/>
      <family val="2"/>
      <charset val="238"/>
    </font>
    <font>
      <sz val="11"/>
      <color indexed="14"/>
      <name val="Arial"/>
      <family val="2"/>
      <charset val="238"/>
    </font>
    <font>
      <strike/>
      <sz val="11"/>
      <name val="Arial"/>
      <family val="2"/>
      <charset val="238"/>
    </font>
    <font>
      <sz val="14"/>
      <color indexed="14"/>
      <name val="Arial"/>
      <family val="2"/>
      <charset val="238"/>
    </font>
    <font>
      <b/>
      <vertAlign val="superscript"/>
      <sz val="10"/>
      <name val="Arial"/>
      <family val="2"/>
      <charset val="238"/>
    </font>
    <font>
      <strike/>
      <sz val="11"/>
      <color indexed="30"/>
      <name val="Arial"/>
      <family val="2"/>
      <charset val="238"/>
    </font>
    <font>
      <sz val="11"/>
      <color indexed="30"/>
      <name val="Arial"/>
      <family val="2"/>
      <charset val="238"/>
    </font>
    <font>
      <b/>
      <sz val="14"/>
      <color indexed="12"/>
      <name val="Tahoma"/>
      <family val="2"/>
      <charset val="238"/>
    </font>
    <font>
      <sz val="9"/>
      <color indexed="10"/>
      <name val="Czcionka tekstu podstawowego"/>
      <charset val="238"/>
    </font>
    <font>
      <sz val="12"/>
      <color indexed="10"/>
      <name val="Arial"/>
      <family val="2"/>
      <charset val="238"/>
    </font>
    <font>
      <b/>
      <sz val="11"/>
      <color indexed="10"/>
      <name val="Arial"/>
      <family val="2"/>
      <charset val="238"/>
    </font>
    <font>
      <sz val="11"/>
      <color indexed="10"/>
      <name val="Arial"/>
      <family val="2"/>
      <charset val="238"/>
    </font>
    <font>
      <sz val="22"/>
      <name val="Wingdings"/>
      <charset val="2"/>
    </font>
    <font>
      <b/>
      <sz val="11"/>
      <name val="Calibri"/>
      <family val="2"/>
      <charset val="238"/>
    </font>
    <font>
      <sz val="11"/>
      <color indexed="10"/>
      <name val="Arial"/>
      <family val="2"/>
      <charset val="238"/>
    </font>
    <font>
      <sz val="9"/>
      <color indexed="8"/>
      <name val="Czcionka tekstu podstawowego"/>
      <charset val="238"/>
    </font>
    <font>
      <b/>
      <sz val="11"/>
      <color indexed="8"/>
      <name val="Arial"/>
      <family val="2"/>
      <charset val="238"/>
    </font>
    <font>
      <sz val="11"/>
      <color indexed="8"/>
      <name val="Arial"/>
      <family val="2"/>
      <charset val="238"/>
    </font>
    <font>
      <sz val="11"/>
      <color indexed="8"/>
      <name val="Calibri"/>
      <family val="2"/>
      <charset val="238"/>
    </font>
    <font>
      <b/>
      <sz val="11"/>
      <color indexed="8"/>
      <name val="Calibri"/>
      <family val="2"/>
      <charset val="238"/>
    </font>
    <font>
      <b/>
      <sz val="22"/>
      <color indexed="10"/>
      <name val="Calibri"/>
      <family val="2"/>
      <charset val="238"/>
    </font>
    <font>
      <sz val="11"/>
      <color indexed="10"/>
      <name val="Calibri"/>
      <family val="2"/>
      <charset val="238"/>
    </font>
    <font>
      <b/>
      <sz val="11"/>
      <color indexed="12"/>
      <name val="Calibri"/>
      <family val="2"/>
      <charset val="238"/>
    </font>
    <font>
      <b/>
      <sz val="11"/>
      <color indexed="10"/>
      <name val="Calibri"/>
      <family val="2"/>
      <charset val="238"/>
    </font>
    <font>
      <sz val="12"/>
      <color indexed="8"/>
      <name val="Calibri"/>
      <family val="2"/>
      <charset val="238"/>
    </font>
    <font>
      <sz val="8"/>
      <color indexed="8"/>
      <name val="Calibri"/>
      <family val="2"/>
      <charset val="238"/>
    </font>
    <font>
      <sz val="8"/>
      <name val="Calibri"/>
      <family val="2"/>
      <charset val="238"/>
    </font>
    <font>
      <b/>
      <sz val="14"/>
      <color indexed="8"/>
      <name val="Calibri"/>
      <family val="2"/>
      <charset val="238"/>
    </font>
    <font>
      <b/>
      <sz val="8"/>
      <color indexed="8"/>
      <name val="Calibri"/>
      <family val="2"/>
      <charset val="238"/>
    </font>
    <font>
      <b/>
      <sz val="10"/>
      <color indexed="10"/>
      <name val="Calibri"/>
      <family val="2"/>
      <charset val="238"/>
    </font>
    <font>
      <sz val="11"/>
      <name val="Calibri"/>
      <family val="2"/>
      <charset val="238"/>
    </font>
    <font>
      <b/>
      <sz val="10"/>
      <color indexed="8"/>
      <name val="Calibri"/>
      <family val="2"/>
      <charset val="238"/>
    </font>
    <font>
      <b/>
      <sz val="9"/>
      <name val="Arial CE"/>
      <charset val="238"/>
    </font>
    <font>
      <b/>
      <strike/>
      <sz val="11"/>
      <name val="Arial"/>
      <family val="2"/>
      <charset val="238"/>
    </font>
    <font>
      <b/>
      <sz val="7"/>
      <name val="Times New Roman"/>
      <family val="1"/>
      <charset val="238"/>
    </font>
    <font>
      <sz val="11"/>
      <color indexed="42"/>
      <name val="Arial"/>
      <family val="2"/>
      <charset val="238"/>
    </font>
    <font>
      <sz val="8"/>
      <color indexed="13"/>
      <name val="Arial"/>
      <family val="2"/>
      <charset val="238"/>
    </font>
    <font>
      <sz val="10"/>
      <color indexed="13"/>
      <name val="Arial"/>
      <family val="2"/>
      <charset val="238"/>
    </font>
    <font>
      <b/>
      <strike/>
      <sz val="11"/>
      <color indexed="17"/>
      <name val="Arial"/>
      <family val="2"/>
      <charset val="238"/>
    </font>
    <font>
      <sz val="11"/>
      <color indexed="10"/>
      <name val="Arial"/>
      <family val="2"/>
      <charset val="238"/>
    </font>
    <font>
      <strike/>
      <sz val="8"/>
      <name val="Arial"/>
      <family val="2"/>
      <charset val="238"/>
    </font>
    <font>
      <b/>
      <sz val="11"/>
      <color indexed="12"/>
      <name val="Tahoma"/>
      <family val="2"/>
      <charset val="238"/>
    </font>
    <font>
      <sz val="11"/>
      <color indexed="8"/>
      <name val="Arial"/>
      <family val="2"/>
      <charset val="238"/>
    </font>
    <font>
      <sz val="11"/>
      <color theme="1"/>
      <name val="Czcionka tekstu podstawowego"/>
      <family val="2"/>
      <charset val="238"/>
    </font>
    <font>
      <sz val="11"/>
      <color theme="1"/>
      <name val="Calibri"/>
      <family val="2"/>
      <charset val="238"/>
      <scheme val="minor"/>
    </font>
    <font>
      <b/>
      <sz val="8"/>
      <color rgb="FFFF0000"/>
      <name val="Arial"/>
      <family val="2"/>
      <charset val="238"/>
    </font>
    <font>
      <sz val="8"/>
      <color rgb="FF0000FF"/>
      <name val="Arial"/>
      <family val="2"/>
      <charset val="238"/>
    </font>
    <font>
      <sz val="9"/>
      <color rgb="FFFF0000"/>
      <name val="Arial"/>
      <family val="2"/>
      <charset val="238"/>
    </font>
    <font>
      <b/>
      <sz val="11"/>
      <color rgb="FFFF0000"/>
      <name val="Arial"/>
      <family val="2"/>
      <charset val="238"/>
    </font>
    <font>
      <sz val="11"/>
      <color rgb="FFFF0000"/>
      <name val="Arial"/>
      <family val="2"/>
      <charset val="238"/>
    </font>
    <font>
      <b/>
      <sz val="10"/>
      <color rgb="FF0000FF"/>
      <name val="Arial"/>
      <family val="2"/>
      <charset val="238"/>
    </font>
    <font>
      <sz val="10"/>
      <color rgb="FFFF0000"/>
      <name val="Arial"/>
      <family val="2"/>
      <charset val="238"/>
    </font>
    <font>
      <sz val="12"/>
      <color rgb="FFFF0000"/>
      <name val="Arial"/>
      <family val="2"/>
      <charset val="238"/>
    </font>
    <font>
      <sz val="8"/>
      <color rgb="FFFF0000"/>
      <name val="Arial"/>
      <family val="2"/>
      <charset val="238"/>
    </font>
    <font>
      <sz val="10"/>
      <color rgb="FFC00000"/>
      <name val="Arial"/>
      <family val="2"/>
      <charset val="238"/>
    </font>
    <font>
      <b/>
      <sz val="10"/>
      <color rgb="FFC00000"/>
      <name val="Arial"/>
      <family val="2"/>
      <charset val="238"/>
    </font>
    <font>
      <sz val="11"/>
      <color rgb="FFFF0000"/>
      <name val="Czcionka tekstu podstawowego"/>
      <family val="2"/>
      <charset val="238"/>
    </font>
    <font>
      <sz val="8"/>
      <color rgb="FFC00000"/>
      <name val="Arial"/>
      <family val="2"/>
      <charset val="238"/>
    </font>
    <font>
      <strike/>
      <sz val="11"/>
      <color rgb="FFFF0000"/>
      <name val="Arial"/>
      <family val="2"/>
      <charset val="238"/>
    </font>
    <font>
      <strike/>
      <sz val="10"/>
      <color rgb="FFFF0000"/>
      <name val="Arial"/>
      <family val="2"/>
      <charset val="238"/>
    </font>
    <font>
      <sz val="11"/>
      <color theme="1"/>
      <name val="Arial"/>
      <family val="2"/>
      <charset val="238"/>
    </font>
    <font>
      <sz val="8"/>
      <color rgb="FF00CC00"/>
      <name val="Arial"/>
      <family val="2"/>
      <charset val="238"/>
    </font>
    <font>
      <sz val="8"/>
      <color rgb="FFFFFF00"/>
      <name val="Arial"/>
      <family val="2"/>
      <charset val="238"/>
    </font>
    <font>
      <sz val="8"/>
      <color rgb="FF00B0F0"/>
      <name val="Arial"/>
      <family val="2"/>
      <charset val="238"/>
    </font>
    <font>
      <sz val="10"/>
      <color rgb="FF00B0F0"/>
      <name val="Arial"/>
      <family val="2"/>
      <charset val="238"/>
    </font>
    <font>
      <sz val="10"/>
      <color rgb="FFFFFF00"/>
      <name val="Arial"/>
      <family val="2"/>
      <charset val="238"/>
    </font>
    <font>
      <b/>
      <sz val="11"/>
      <color theme="1"/>
      <name val="Calibri"/>
      <family val="2"/>
      <charset val="238"/>
      <scheme val="minor"/>
    </font>
    <font>
      <b/>
      <sz val="16"/>
      <color rgb="FFFF0000"/>
      <name val="Calibri"/>
      <family val="2"/>
      <charset val="238"/>
      <scheme val="minor"/>
    </font>
    <font>
      <b/>
      <sz val="12"/>
      <color theme="1"/>
      <name val="Calibri"/>
      <family val="2"/>
      <charset val="238"/>
      <scheme val="minor"/>
    </font>
    <font>
      <sz val="11"/>
      <color rgb="FFFF0000"/>
      <name val="Calibri"/>
      <family val="2"/>
      <charset val="238"/>
      <scheme val="minor"/>
    </font>
    <font>
      <b/>
      <sz val="8"/>
      <color rgb="FFFF0000"/>
      <name val="Arial CE"/>
      <charset val="238"/>
    </font>
    <font>
      <sz val="11"/>
      <color rgb="FF0000FF"/>
      <name val="Calibri"/>
      <family val="2"/>
      <charset val="238"/>
      <scheme val="minor"/>
    </font>
    <font>
      <sz val="11"/>
      <color rgb="FF0070C0"/>
      <name val="Calibri"/>
      <family val="2"/>
      <charset val="238"/>
      <scheme val="minor"/>
    </font>
    <font>
      <sz val="8"/>
      <color theme="1"/>
      <name val="Calibri"/>
      <family val="2"/>
      <charset val="238"/>
      <scheme val="minor"/>
    </font>
    <font>
      <b/>
      <sz val="11"/>
      <color rgb="FFFF0000"/>
      <name val="Calibri"/>
      <family val="2"/>
      <charset val="238"/>
    </font>
    <font>
      <sz val="8"/>
      <color rgb="FFFF0000"/>
      <name val="Arial CE"/>
      <charset val="238"/>
    </font>
    <font>
      <sz val="8"/>
      <color rgb="FFCCFF99"/>
      <name val="Arial"/>
      <family val="2"/>
      <charset val="238"/>
    </font>
    <font>
      <sz val="10"/>
      <color rgb="FFFF66CC"/>
      <name val="Arial"/>
      <family val="2"/>
      <charset val="238"/>
    </font>
    <font>
      <b/>
      <sz val="12"/>
      <color rgb="FFFF0000"/>
      <name val="Arial"/>
      <family val="2"/>
      <charset val="238"/>
    </font>
    <font>
      <b/>
      <sz val="10"/>
      <color rgb="FFFF0000"/>
      <name val="Arial"/>
      <family val="2"/>
      <charset val="238"/>
    </font>
    <font>
      <sz val="11"/>
      <color rgb="FF008000"/>
      <name val="Arial"/>
      <family val="2"/>
      <charset val="238"/>
    </font>
    <font>
      <sz val="14"/>
      <color rgb="FF0000FF"/>
      <name val="Arial"/>
      <family val="2"/>
      <charset val="238"/>
    </font>
    <font>
      <b/>
      <sz val="8"/>
      <color theme="1"/>
      <name val="Calibri"/>
      <family val="2"/>
      <charset val="238"/>
      <scheme val="minor"/>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2"/>
        <bgColor indexed="9"/>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lightGray">
        <fgColor indexed="42"/>
        <bgColor indexed="9"/>
      </patternFill>
    </fill>
    <fill>
      <patternFill patternType="lightGray">
        <fgColor indexed="41"/>
        <bgColor indexed="9"/>
      </patternFill>
    </fill>
    <fill>
      <patternFill patternType="gray0625">
        <fgColor indexed="22"/>
      </patternFill>
    </fill>
    <fill>
      <patternFill patternType="solid">
        <fgColor indexed="10"/>
        <bgColor indexed="64"/>
      </patternFill>
    </fill>
    <fill>
      <patternFill patternType="solid">
        <fgColor indexed="17"/>
        <bgColor indexed="64"/>
      </patternFill>
    </fill>
    <fill>
      <patternFill patternType="solid">
        <fgColor indexed="27"/>
        <bgColor indexed="64"/>
      </patternFill>
    </fill>
    <fill>
      <patternFill patternType="solid">
        <fgColor indexed="12"/>
        <bgColor indexed="64"/>
      </patternFill>
    </fill>
    <fill>
      <patternFill patternType="solid">
        <fgColor indexed="26"/>
        <bgColor indexed="64"/>
      </patternFill>
    </fill>
    <fill>
      <patternFill patternType="solid">
        <fgColor indexed="51"/>
        <bgColor indexed="64"/>
      </patternFill>
    </fill>
    <fill>
      <patternFill patternType="lightGray">
        <fgColor indexed="9"/>
        <bgColor indexed="47"/>
      </patternFill>
    </fill>
    <fill>
      <patternFill patternType="lightGray">
        <fgColor indexed="9"/>
        <bgColor indexed="26"/>
      </patternFill>
    </fill>
    <fill>
      <patternFill patternType="lightGray">
        <fgColor indexed="9"/>
        <bgColor indexed="13"/>
      </patternFill>
    </fill>
    <fill>
      <patternFill patternType="solid">
        <fgColor indexed="27"/>
        <bgColor indexed="52"/>
      </patternFill>
    </fill>
    <fill>
      <patternFill patternType="solid">
        <fgColor indexed="13"/>
        <bgColor indexed="52"/>
      </patternFill>
    </fill>
    <fill>
      <patternFill patternType="solid">
        <fgColor indexed="26"/>
        <bgColor indexed="52"/>
      </patternFill>
    </fill>
    <fill>
      <patternFill patternType="solid">
        <fgColor indexed="42"/>
        <bgColor indexed="52"/>
      </patternFill>
    </fill>
    <fill>
      <patternFill patternType="solid">
        <fgColor indexed="43"/>
        <bgColor indexed="52"/>
      </patternFill>
    </fill>
    <fill>
      <patternFill patternType="solid">
        <fgColor indexed="14"/>
        <bgColor indexed="64"/>
      </patternFill>
    </fill>
    <fill>
      <patternFill patternType="solid">
        <fgColor indexed="49"/>
        <bgColor indexed="64"/>
      </patternFill>
    </fill>
    <fill>
      <patternFill patternType="lightGray">
        <fgColor indexed="9"/>
        <bgColor indexed="11"/>
      </patternFill>
    </fill>
    <fill>
      <patternFill patternType="lightGray">
        <fgColor indexed="9"/>
        <bgColor indexed="42"/>
      </patternFill>
    </fill>
    <fill>
      <patternFill patternType="lightGray">
        <fgColor indexed="9"/>
        <bgColor indexed="51"/>
      </patternFill>
    </fill>
    <fill>
      <patternFill patternType="solid">
        <fgColor rgb="FFFFFFCC"/>
        <bgColor indexed="64"/>
      </patternFill>
    </fill>
    <fill>
      <patternFill patternType="solid">
        <fgColor rgb="FFFF0000"/>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CFFCC"/>
        <bgColor indexed="64"/>
      </patternFill>
    </fill>
    <fill>
      <patternFill patternType="solid">
        <fgColor rgb="FF00FF00"/>
        <bgColor indexed="64"/>
      </patternFill>
    </fill>
    <fill>
      <patternFill patternType="solid">
        <fgColor rgb="FF99FF99"/>
        <bgColor indexed="64"/>
      </patternFill>
    </fill>
    <fill>
      <patternFill patternType="solid">
        <fgColor rgb="FF00B0F0"/>
        <bgColor indexed="64"/>
      </patternFill>
    </fill>
    <fill>
      <patternFill patternType="solid">
        <fgColor rgb="FF92D050"/>
        <bgColor indexed="64"/>
      </patternFill>
    </fill>
    <fill>
      <patternFill patternType="solid">
        <fgColor rgb="FF00CCFF"/>
        <bgColor indexed="64"/>
      </patternFill>
    </fill>
    <fill>
      <patternFill patternType="solid">
        <fgColor rgb="FFFFFFCC"/>
        <bgColor indexed="52"/>
      </patternFill>
    </fill>
    <fill>
      <patternFill patternType="solid">
        <fgColor rgb="FF99CCFF"/>
        <bgColor indexed="64"/>
      </patternFill>
    </fill>
    <fill>
      <patternFill patternType="solid">
        <fgColor rgb="FF66FF33"/>
        <bgColor indexed="64"/>
      </patternFill>
    </fill>
    <fill>
      <patternFill patternType="solid">
        <fgColor rgb="FFCCFFFF"/>
        <bgColor indexed="64"/>
      </patternFill>
    </fill>
    <fill>
      <patternFill patternType="solid">
        <fgColor rgb="FF99CC00"/>
        <bgColor indexed="64"/>
      </patternFill>
    </fill>
    <fill>
      <patternFill patternType="solid">
        <fgColor rgb="FFFFCC99"/>
        <bgColor indexed="64"/>
      </patternFill>
    </fill>
    <fill>
      <patternFill patternType="solid">
        <fgColor rgb="FF00FFFF"/>
        <bgColor indexed="64"/>
      </patternFill>
    </fill>
    <fill>
      <patternFill patternType="solid">
        <fgColor rgb="FFCC99FF"/>
        <bgColor indexed="64"/>
      </patternFill>
    </fill>
  </fills>
  <borders count="23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top style="hair">
        <color indexed="64"/>
      </top>
      <bottom style="hair">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16"/>
      </left>
      <right style="thin">
        <color indexed="64"/>
      </right>
      <top style="thin">
        <color indexed="64"/>
      </top>
      <bottom style="thin">
        <color indexed="64"/>
      </bottom>
      <diagonal/>
    </border>
    <border>
      <left style="thin">
        <color indexed="64"/>
      </left>
      <right style="medium">
        <color indexed="16"/>
      </right>
      <top style="thin">
        <color indexed="64"/>
      </top>
      <bottom style="thin">
        <color indexed="64"/>
      </bottom>
      <diagonal/>
    </border>
    <border>
      <left style="medium">
        <color indexed="16"/>
      </left>
      <right style="thin">
        <color indexed="64"/>
      </right>
      <top style="hair">
        <color indexed="64"/>
      </top>
      <bottom style="hair">
        <color indexed="64"/>
      </bottom>
      <diagonal/>
    </border>
    <border>
      <left style="medium">
        <color indexed="28"/>
      </left>
      <right style="thin">
        <color indexed="64"/>
      </right>
      <top style="thin">
        <color indexed="64"/>
      </top>
      <bottom style="thin">
        <color indexed="64"/>
      </bottom>
      <diagonal/>
    </border>
    <border>
      <left style="thin">
        <color indexed="64"/>
      </left>
      <right style="medium">
        <color indexed="28"/>
      </right>
      <top style="thin">
        <color indexed="64"/>
      </top>
      <bottom style="thin">
        <color indexed="64"/>
      </bottom>
      <diagonal/>
    </border>
    <border>
      <left style="medium">
        <color indexed="58"/>
      </left>
      <right style="thin">
        <color indexed="64"/>
      </right>
      <top style="thin">
        <color indexed="64"/>
      </top>
      <bottom style="thin">
        <color indexed="64"/>
      </bottom>
      <diagonal/>
    </border>
    <border>
      <left style="thin">
        <color indexed="64"/>
      </left>
      <right style="medium">
        <color indexed="58"/>
      </right>
      <top style="thin">
        <color indexed="64"/>
      </top>
      <bottom style="thin">
        <color indexed="64"/>
      </bottom>
      <diagonal/>
    </border>
    <border>
      <left style="medium">
        <color indexed="18"/>
      </left>
      <right style="thin">
        <color indexed="64"/>
      </right>
      <top style="thin">
        <color indexed="64"/>
      </top>
      <bottom style="thin">
        <color indexed="64"/>
      </bottom>
      <diagonal/>
    </border>
    <border>
      <left style="thin">
        <color indexed="64"/>
      </left>
      <right style="medium">
        <color indexed="18"/>
      </right>
      <top style="thin">
        <color indexed="64"/>
      </top>
      <bottom style="thin">
        <color indexed="64"/>
      </bottom>
      <diagonal/>
    </border>
    <border>
      <left style="medium">
        <color indexed="60"/>
      </left>
      <right style="thin">
        <color indexed="64"/>
      </right>
      <top style="thin">
        <color indexed="64"/>
      </top>
      <bottom style="thin">
        <color indexed="64"/>
      </bottom>
      <diagonal/>
    </border>
    <border>
      <left style="thin">
        <color indexed="64"/>
      </left>
      <right style="medium">
        <color indexed="60"/>
      </right>
      <top style="thin">
        <color indexed="64"/>
      </top>
      <bottom style="thin">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right style="thin">
        <color indexed="64"/>
      </right>
      <top/>
      <bottom/>
      <diagonal/>
    </border>
    <border>
      <left style="mediumDashDotDot">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DashDotDot">
        <color indexed="64"/>
      </right>
      <top style="thin">
        <color indexed="64"/>
      </top>
      <bottom/>
      <diagonal/>
    </border>
    <border>
      <left/>
      <right/>
      <top/>
      <bottom style="thin">
        <color indexed="10"/>
      </bottom>
      <diagonal/>
    </border>
    <border>
      <left style="thin">
        <color indexed="64"/>
      </left>
      <right style="thin">
        <color indexed="64"/>
      </right>
      <top/>
      <bottom style="thin">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10"/>
      </top>
      <bottom style="hair">
        <color indexed="64"/>
      </bottom>
      <diagonal/>
    </border>
    <border>
      <left/>
      <right/>
      <top style="thin">
        <color indexed="10"/>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17"/>
      </left>
      <right style="thin">
        <color indexed="17"/>
      </right>
      <top style="thin">
        <color indexed="17"/>
      </top>
      <bottom style="thin">
        <color indexed="17"/>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10"/>
      </bottom>
      <diagonal/>
    </border>
    <border>
      <left style="thin">
        <color indexed="64"/>
      </left>
      <right style="hair">
        <color indexed="64"/>
      </right>
      <top style="thin">
        <color indexed="10"/>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18"/>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diagonal/>
    </border>
    <border>
      <left/>
      <right/>
      <top style="thin">
        <color indexed="8"/>
      </top>
      <bottom style="thin">
        <color indexed="8"/>
      </bottom>
      <diagonal/>
    </border>
    <border>
      <left/>
      <right/>
      <top/>
      <bottom style="dotted">
        <color indexed="64"/>
      </bottom>
      <diagonal/>
    </border>
    <border>
      <left/>
      <right style="double">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medium">
        <color indexed="64"/>
      </right>
      <top/>
      <bottom style="medium">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style="thin">
        <color indexed="64"/>
      </top>
      <bottom style="thick">
        <color indexed="64"/>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thick">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thick">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style="double">
        <color indexed="64"/>
      </left>
      <right style="double">
        <color indexed="64"/>
      </right>
      <top style="thin">
        <color indexed="64"/>
      </top>
      <bottom style="thick">
        <color indexed="64"/>
      </bottom>
      <diagonal/>
    </border>
    <border>
      <left/>
      <right/>
      <top/>
      <bottom style="thick">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thick">
        <color indexed="64"/>
      </top>
      <bottom style="double">
        <color indexed="64"/>
      </bottom>
      <diagonal/>
    </border>
    <border>
      <left style="double">
        <color indexed="64"/>
      </left>
      <right style="double">
        <color indexed="64"/>
      </right>
      <top style="double">
        <color indexed="64"/>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right/>
      <top style="thin">
        <color indexed="17"/>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dotted">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1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16"/>
      </left>
      <right/>
      <top style="medium">
        <color indexed="16"/>
      </top>
      <bottom style="thin">
        <color indexed="64"/>
      </bottom>
      <diagonal/>
    </border>
    <border>
      <left/>
      <right style="medium">
        <color indexed="16"/>
      </right>
      <top style="medium">
        <color indexed="16"/>
      </top>
      <bottom style="thin">
        <color indexed="64"/>
      </bottom>
      <diagonal/>
    </border>
    <border>
      <left style="medium">
        <color indexed="16"/>
      </left>
      <right/>
      <top style="thin">
        <color indexed="64"/>
      </top>
      <bottom style="medium">
        <color indexed="16"/>
      </bottom>
      <diagonal/>
    </border>
    <border>
      <left/>
      <right style="medium">
        <color indexed="16"/>
      </right>
      <top style="thin">
        <color indexed="64"/>
      </top>
      <bottom style="medium">
        <color indexed="16"/>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58"/>
      </bottom>
      <diagonal/>
    </border>
    <border>
      <left/>
      <right/>
      <top style="thin">
        <color indexed="64"/>
      </top>
      <bottom style="medium">
        <color indexed="58"/>
      </bottom>
      <diagonal/>
    </border>
    <border>
      <left/>
      <right style="medium">
        <color indexed="64"/>
      </right>
      <top style="thin">
        <color indexed="64"/>
      </top>
      <bottom style="medium">
        <color indexed="64"/>
      </bottom>
      <diagonal/>
    </border>
    <border>
      <left/>
      <right/>
      <top style="medium">
        <color indexed="16"/>
      </top>
      <bottom style="thin">
        <color indexed="64"/>
      </bottom>
      <diagonal/>
    </border>
    <border>
      <left style="medium">
        <color indexed="58"/>
      </left>
      <right/>
      <top style="medium">
        <color indexed="58"/>
      </top>
      <bottom style="thin">
        <color indexed="64"/>
      </bottom>
      <diagonal/>
    </border>
    <border>
      <left/>
      <right style="medium">
        <color indexed="58"/>
      </right>
      <top style="medium">
        <color indexed="58"/>
      </top>
      <bottom style="thin">
        <color indexed="64"/>
      </bottom>
      <diagonal/>
    </border>
    <border>
      <left/>
      <right/>
      <top style="thin">
        <color indexed="64"/>
      </top>
      <bottom style="medium">
        <color indexed="16"/>
      </bottom>
      <diagonal/>
    </border>
    <border>
      <left/>
      <right style="thin">
        <color indexed="64"/>
      </right>
      <top style="thin">
        <color indexed="64"/>
      </top>
      <bottom style="medium">
        <color indexed="16"/>
      </bottom>
      <diagonal/>
    </border>
    <border>
      <left style="thin">
        <color indexed="64"/>
      </left>
      <right/>
      <top style="thin">
        <color indexed="64"/>
      </top>
      <bottom style="medium">
        <color indexed="16"/>
      </bottom>
      <diagonal/>
    </border>
    <border>
      <left/>
      <right/>
      <top style="thin">
        <color indexed="64"/>
      </top>
      <bottom style="medium">
        <color indexed="28"/>
      </bottom>
      <diagonal/>
    </border>
    <border>
      <left style="thin">
        <color indexed="64"/>
      </left>
      <right/>
      <top style="thin">
        <color indexed="64"/>
      </top>
      <bottom style="medium">
        <color indexed="28"/>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medium">
        <color indexed="58"/>
      </top>
      <bottom style="thin">
        <color indexed="64"/>
      </bottom>
      <diagonal/>
    </border>
    <border>
      <left/>
      <right style="thin">
        <color indexed="64"/>
      </right>
      <top style="thin">
        <color indexed="64"/>
      </top>
      <bottom style="medium">
        <color indexed="28"/>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18"/>
      </left>
      <right/>
      <top style="medium">
        <color indexed="18"/>
      </top>
      <bottom style="thin">
        <color indexed="64"/>
      </bottom>
      <diagonal/>
    </border>
    <border>
      <left/>
      <right style="medium">
        <color indexed="18"/>
      </right>
      <top style="medium">
        <color indexed="18"/>
      </top>
      <bottom style="thin">
        <color indexed="64"/>
      </bottom>
      <diagonal/>
    </border>
    <border>
      <left/>
      <right/>
      <top style="medium">
        <color indexed="28"/>
      </top>
      <bottom style="thin">
        <color indexed="64"/>
      </bottom>
      <diagonal/>
    </border>
    <border>
      <left/>
      <right style="medium">
        <color indexed="28"/>
      </right>
      <top style="medium">
        <color indexed="28"/>
      </top>
      <bottom style="thin">
        <color indexed="64"/>
      </bottom>
      <diagonal/>
    </border>
    <border>
      <left/>
      <right/>
      <top style="medium">
        <color indexed="18"/>
      </top>
      <bottom style="thin">
        <color indexed="64"/>
      </bottom>
      <diagonal/>
    </border>
    <border>
      <left style="medium">
        <color indexed="28"/>
      </left>
      <right/>
      <top style="medium">
        <color indexed="28"/>
      </top>
      <bottom style="thin">
        <color indexed="64"/>
      </bottom>
      <diagonal/>
    </border>
    <border>
      <left/>
      <right style="thin">
        <color indexed="64"/>
      </right>
      <top style="thin">
        <color indexed="64"/>
      </top>
      <bottom style="medium">
        <color indexed="58"/>
      </bottom>
      <diagonal/>
    </border>
    <border>
      <left style="thin">
        <color indexed="64"/>
      </left>
      <right/>
      <top style="thin">
        <color indexed="64"/>
      </top>
      <bottom style="medium">
        <color indexed="18"/>
      </bottom>
      <diagonal/>
    </border>
    <border>
      <left/>
      <right/>
      <top style="thin">
        <color indexed="64"/>
      </top>
      <bottom style="medium">
        <color indexed="18"/>
      </bottom>
      <diagonal/>
    </border>
    <border>
      <left/>
      <right style="thin">
        <color indexed="64"/>
      </right>
      <top style="thin">
        <color indexed="64"/>
      </top>
      <bottom style="medium">
        <color indexed="18"/>
      </bottom>
      <diagonal/>
    </border>
    <border>
      <left style="medium">
        <color indexed="60"/>
      </left>
      <right/>
      <top style="medium">
        <color indexed="60"/>
      </top>
      <bottom style="thin">
        <color indexed="64"/>
      </bottom>
      <diagonal/>
    </border>
    <border>
      <left/>
      <right style="medium">
        <color indexed="60"/>
      </right>
      <top style="medium">
        <color indexed="60"/>
      </top>
      <bottom style="thin">
        <color indexed="64"/>
      </bottom>
      <diagonal/>
    </border>
    <border>
      <left/>
      <right/>
      <top style="thin">
        <color indexed="64"/>
      </top>
      <bottom style="medium">
        <color indexed="60"/>
      </bottom>
      <diagonal/>
    </border>
    <border>
      <left/>
      <right style="thin">
        <color indexed="64"/>
      </right>
      <top style="thin">
        <color indexed="64"/>
      </top>
      <bottom style="medium">
        <color indexed="60"/>
      </bottom>
      <diagonal/>
    </border>
    <border>
      <left style="thin">
        <color indexed="64"/>
      </left>
      <right/>
      <top style="thin">
        <color indexed="64"/>
      </top>
      <bottom style="medium">
        <color indexed="60"/>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medium">
        <color indexed="60"/>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diagonalUp="1" diagonalDown="1">
      <left style="thin">
        <color indexed="64"/>
      </left>
      <right style="thin">
        <color indexed="64"/>
      </right>
      <top style="double">
        <color indexed="64"/>
      </top>
      <bottom/>
      <diagonal style="thin">
        <color indexed="64"/>
      </diagonal>
    </border>
    <border diagonalUp="1" diagonalDown="1">
      <left style="thin">
        <color indexed="64"/>
      </left>
      <right style="thin">
        <color indexed="64"/>
      </right>
      <top/>
      <bottom style="double">
        <color indexed="64"/>
      </bottom>
      <diagonal style="thin">
        <color indexed="64"/>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uble">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10"/>
      </top>
      <bottom style="thin">
        <color indexed="10"/>
      </bottom>
      <diagonal/>
    </border>
    <border>
      <left style="hair">
        <color indexed="64"/>
      </left>
      <right style="thin">
        <color indexed="64"/>
      </right>
      <top style="thin">
        <color indexed="64"/>
      </top>
      <bottom style="thin">
        <color indexed="10"/>
      </bottom>
      <diagonal/>
    </border>
    <border>
      <left/>
      <right style="double">
        <color indexed="64"/>
      </right>
      <top style="double">
        <color indexed="64"/>
      </top>
      <bottom style="double">
        <color indexed="64"/>
      </bottom>
      <diagonal/>
    </border>
    <border>
      <left/>
      <right style="thin">
        <color indexed="64"/>
      </right>
      <top style="double">
        <color indexed="64"/>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84">
    <xf numFmtId="0" fontId="0" fillId="0" borderId="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58" fillId="12" borderId="0" applyNumberFormat="0" applyBorder="0" applyAlignment="0" applyProtection="0"/>
    <xf numFmtId="0" fontId="58" fillId="9" borderId="0" applyNumberFormat="0" applyBorder="0" applyAlignment="0" applyProtection="0"/>
    <xf numFmtId="0" fontId="58" fillId="10"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6" borderId="0" applyNumberFormat="0" applyBorder="0" applyAlignment="0" applyProtection="0"/>
    <xf numFmtId="0" fontId="58" fillId="17" borderId="0" applyNumberFormat="0" applyBorder="0" applyAlignment="0" applyProtection="0"/>
    <xf numFmtId="0" fontId="58" fillId="18" borderId="0" applyNumberFormat="0" applyBorder="0" applyAlignment="0" applyProtection="0"/>
    <xf numFmtId="0" fontId="58" fillId="13" borderId="0" applyNumberFormat="0" applyBorder="0" applyAlignment="0" applyProtection="0"/>
    <xf numFmtId="0" fontId="58" fillId="14" borderId="0" applyNumberFormat="0" applyBorder="0" applyAlignment="0" applyProtection="0"/>
    <xf numFmtId="0" fontId="58" fillId="19" borderId="0" applyNumberFormat="0" applyBorder="0" applyAlignment="0" applyProtection="0"/>
    <xf numFmtId="0" fontId="59" fillId="7" borderId="1" applyNumberFormat="0" applyAlignment="0" applyProtection="0"/>
    <xf numFmtId="0" fontId="60" fillId="20" borderId="2" applyNumberFormat="0" applyAlignment="0" applyProtection="0"/>
    <xf numFmtId="0" fontId="61" fillId="4" borderId="0" applyNumberFormat="0" applyBorder="0" applyAlignment="0" applyProtection="0"/>
    <xf numFmtId="43" fontId="1" fillId="0" borderId="0" applyFont="0" applyFill="0" applyBorder="0" applyAlignment="0" applyProtection="0"/>
    <xf numFmtId="0" fontId="90" fillId="0" borderId="3" applyNumberFormat="0" applyAlignment="0">
      <alignment horizontal="left" vertical="center"/>
      <protection locked="0"/>
    </xf>
    <xf numFmtId="0" fontId="90" fillId="0" borderId="4" applyNumberFormat="0" applyAlignment="0">
      <alignment vertical="center"/>
      <protection locked="0"/>
    </xf>
    <xf numFmtId="0" fontId="90" fillId="0" borderId="0" applyNumberFormat="0" applyAlignment="0">
      <alignment horizontal="right" vertical="center"/>
      <protection locked="0"/>
    </xf>
    <xf numFmtId="0" fontId="90" fillId="0" borderId="5" applyNumberFormat="0" applyAlignment="0">
      <alignment horizontal="left"/>
      <protection locked="0"/>
    </xf>
    <xf numFmtId="0" fontId="78" fillId="21" borderId="6" applyAlignment="0">
      <alignment horizontal="left" vertical="top"/>
      <protection hidden="1"/>
    </xf>
    <xf numFmtId="0" fontId="78" fillId="21" borderId="7" applyAlignment="0">
      <alignment horizontal="center" vertical="top"/>
      <protection hidden="1"/>
    </xf>
    <xf numFmtId="0" fontId="78" fillId="21" borderId="8" applyAlignment="0">
      <alignment horizontal="right" vertical="top"/>
      <protection hidden="1"/>
    </xf>
    <xf numFmtId="0" fontId="78" fillId="21" borderId="3" applyAlignment="0">
      <alignment horizontal="left" vertical="center"/>
      <protection hidden="1"/>
    </xf>
    <xf numFmtId="0" fontId="78" fillId="21" borderId="0" applyAlignment="0">
      <alignment horizontal="center" vertical="center"/>
      <protection hidden="1"/>
    </xf>
    <xf numFmtId="0" fontId="78" fillId="21" borderId="9" applyAlignment="0">
      <alignment horizontal="right" vertical="center"/>
      <protection hidden="1"/>
    </xf>
    <xf numFmtId="0" fontId="78" fillId="21" borderId="5">
      <alignment horizontal="left"/>
      <protection hidden="1"/>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62" fillId="0" borderId="10" applyNumberFormat="0" applyFill="0" applyAlignment="0" applyProtection="0"/>
    <xf numFmtId="0" fontId="63" fillId="22" borderId="11" applyNumberFormat="0" applyAlignment="0" applyProtection="0"/>
    <xf numFmtId="0" fontId="64" fillId="0" borderId="12" applyNumberFormat="0" applyFill="0" applyAlignment="0" applyProtection="0"/>
    <xf numFmtId="0" fontId="65" fillId="0" borderId="13" applyNumberFormat="0" applyFill="0" applyAlignment="0" applyProtection="0"/>
    <xf numFmtId="0" fontId="66" fillId="0" borderId="14" applyNumberFormat="0" applyFill="0" applyAlignment="0" applyProtection="0"/>
    <xf numFmtId="0" fontId="66" fillId="0" borderId="0" applyNumberFormat="0" applyFill="0" applyBorder="0" applyAlignment="0" applyProtection="0"/>
    <xf numFmtId="0" fontId="67" fillId="23" borderId="0" applyNumberFormat="0" applyBorder="0" applyAlignment="0" applyProtection="0"/>
    <xf numFmtId="0" fontId="7" fillId="0" borderId="0" applyBorder="0"/>
    <xf numFmtId="0" fontId="1" fillId="0" borderId="0"/>
    <xf numFmtId="0" fontId="286" fillId="0" borderId="0"/>
    <xf numFmtId="0" fontId="287" fillId="0" borderId="0"/>
    <xf numFmtId="0" fontId="89" fillId="0" borderId="0"/>
    <xf numFmtId="0" fontId="89" fillId="0" borderId="0"/>
    <xf numFmtId="0" fontId="1" fillId="0" borderId="0" applyBorder="0"/>
    <xf numFmtId="0" fontId="1" fillId="0" borderId="0" applyBorder="0"/>
    <xf numFmtId="0" fontId="1" fillId="0" borderId="0"/>
    <xf numFmtId="0" fontId="89" fillId="0" borderId="0"/>
    <xf numFmtId="0" fontId="89" fillId="0" borderId="0"/>
    <xf numFmtId="0" fontId="1" fillId="0" borderId="0"/>
    <xf numFmtId="0" fontId="1" fillId="0" borderId="0"/>
    <xf numFmtId="0" fontId="1" fillId="0" borderId="0"/>
    <xf numFmtId="0" fontId="68" fillId="20" borderId="1" applyNumberFormat="0" applyAlignment="0" applyProtection="0"/>
    <xf numFmtId="0" fontId="92" fillId="0" borderId="15">
      <alignment horizontal="right" vertical="top"/>
    </xf>
    <xf numFmtId="0" fontId="93" fillId="0" borderId="0"/>
    <xf numFmtId="0" fontId="69" fillId="0" borderId="16"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1" fillId="24" borderId="17" applyNumberFormat="0" applyFont="0" applyAlignment="0" applyProtection="0"/>
    <xf numFmtId="44" fontId="1" fillId="0" borderId="0" applyFont="0" applyFill="0" applyBorder="0" applyAlignment="0" applyProtection="0"/>
    <xf numFmtId="0" fontId="78" fillId="21" borderId="6" applyAlignment="0">
      <alignment horizontal="left" vertical="top"/>
      <protection hidden="1"/>
    </xf>
    <xf numFmtId="0" fontId="78" fillId="21" borderId="18" applyAlignment="0">
      <alignment horizontal="left" vertical="top"/>
      <protection hidden="1"/>
    </xf>
    <xf numFmtId="0" fontId="78" fillId="21" borderId="7" applyAlignment="0">
      <alignment horizontal="center" vertical="top"/>
      <protection hidden="1"/>
    </xf>
    <xf numFmtId="0" fontId="78" fillId="21" borderId="8" applyAlignment="0">
      <alignment horizontal="right" vertical="top"/>
      <protection hidden="1"/>
    </xf>
    <xf numFmtId="0" fontId="78" fillId="21" borderId="3" applyAlignment="0">
      <alignment vertical="center"/>
      <protection hidden="1"/>
    </xf>
    <xf numFmtId="0" fontId="78" fillId="21" borderId="0" applyAlignment="0">
      <alignment horizontal="center" vertical="center"/>
      <protection hidden="1"/>
    </xf>
    <xf numFmtId="0" fontId="78" fillId="21" borderId="9" applyAlignment="0">
      <alignment horizontal="right" vertical="center"/>
      <protection hidden="1"/>
    </xf>
    <xf numFmtId="0" fontId="78" fillId="21" borderId="19" applyAlignment="0">
      <alignment horizontal="center"/>
      <protection hidden="1"/>
    </xf>
    <xf numFmtId="0" fontId="78" fillId="21" borderId="20" applyAlignment="0">
      <alignment horizontal="right"/>
      <protection hidden="1"/>
    </xf>
    <xf numFmtId="0" fontId="73" fillId="3" borderId="0" applyNumberFormat="0" applyBorder="0" applyAlignment="0" applyProtection="0"/>
  </cellStyleXfs>
  <cellXfs count="2860">
    <xf numFmtId="0" fontId="0" fillId="0" borderId="0" xfId="0"/>
    <xf numFmtId="0" fontId="0" fillId="25" borderId="0" xfId="0" applyFill="1"/>
    <xf numFmtId="0" fontId="0" fillId="0" borderId="0" xfId="0" applyFill="1"/>
    <xf numFmtId="0" fontId="10" fillId="0" borderId="0" xfId="0" applyFont="1" applyFill="1"/>
    <xf numFmtId="0" fontId="10" fillId="0" borderId="0" xfId="0" applyFont="1" applyFill="1" applyAlignment="1"/>
    <xf numFmtId="0" fontId="3" fillId="0" borderId="0" xfId="0" applyFont="1" applyFill="1"/>
    <xf numFmtId="0" fontId="12" fillId="0" borderId="0" xfId="0" applyFont="1" applyFill="1"/>
    <xf numFmtId="0" fontId="0" fillId="26" borderId="0" xfId="0" applyFill="1"/>
    <xf numFmtId="0" fontId="3" fillId="0" borderId="0" xfId="0" applyFont="1"/>
    <xf numFmtId="0" fontId="0" fillId="27" borderId="0" xfId="0" applyFill="1"/>
    <xf numFmtId="0" fontId="0" fillId="28" borderId="0" xfId="0" applyFill="1"/>
    <xf numFmtId="0" fontId="0" fillId="29" borderId="0" xfId="0" applyFill="1"/>
    <xf numFmtId="0" fontId="3" fillId="28" borderId="0" xfId="0" applyFont="1" applyFill="1"/>
    <xf numFmtId="0" fontId="0" fillId="0" borderId="21" xfId="0" applyFill="1" applyBorder="1"/>
    <xf numFmtId="0" fontId="0" fillId="0" borderId="22" xfId="0" applyFill="1" applyBorder="1"/>
    <xf numFmtId="0" fontId="0" fillId="0" borderId="23" xfId="0" applyFill="1" applyBorder="1"/>
    <xf numFmtId="0" fontId="0" fillId="25" borderId="0" xfId="0" applyFill="1" applyProtection="1"/>
    <xf numFmtId="0" fontId="9" fillId="25" borderId="0" xfId="0" applyFont="1" applyFill="1" applyProtection="1"/>
    <xf numFmtId="0" fontId="0" fillId="0" borderId="0" xfId="0" applyProtection="1"/>
    <xf numFmtId="0" fontId="9" fillId="0" borderId="0" xfId="0" applyFont="1" applyFill="1" applyProtection="1"/>
    <xf numFmtId="0" fontId="9" fillId="0" borderId="0" xfId="0" applyFont="1" applyFill="1" applyAlignment="1" applyProtection="1">
      <alignment vertical="top"/>
    </xf>
    <xf numFmtId="0" fontId="9" fillId="0" borderId="0" xfId="0" applyFont="1" applyFill="1" applyBorder="1" applyProtection="1"/>
    <xf numFmtId="49" fontId="9" fillId="0" borderId="0" xfId="0" applyNumberFormat="1" applyFont="1" applyFill="1" applyProtection="1"/>
    <xf numFmtId="0" fontId="1" fillId="0" borderId="0" xfId="57" applyFill="1"/>
    <xf numFmtId="0" fontId="8" fillId="0" borderId="24" xfId="59" applyFont="1" applyBorder="1" applyAlignment="1">
      <alignment horizontal="center" vertical="center" wrapText="1"/>
    </xf>
    <xf numFmtId="0" fontId="1" fillId="0" borderId="0" xfId="59"/>
    <xf numFmtId="0" fontId="1" fillId="27" borderId="0" xfId="59" applyFill="1"/>
    <xf numFmtId="0" fontId="0" fillId="0" borderId="0" xfId="0" applyFill="1" applyProtection="1"/>
    <xf numFmtId="0" fontId="10" fillId="26" borderId="0" xfId="0" applyFont="1" applyFill="1"/>
    <xf numFmtId="0" fontId="3" fillId="26" borderId="24" xfId="0" applyFont="1" applyFill="1" applyBorder="1" applyAlignment="1">
      <alignment horizontal="center" vertical="center" wrapText="1"/>
    </xf>
    <xf numFmtId="0" fontId="0" fillId="29" borderId="0" xfId="0" applyFill="1" applyProtection="1"/>
    <xf numFmtId="0" fontId="6" fillId="25" borderId="25" xfId="0" applyFont="1" applyFill="1" applyBorder="1" applyAlignment="1" applyProtection="1">
      <alignment horizontal="left" vertical="center"/>
    </xf>
    <xf numFmtId="0" fontId="78" fillId="29" borderId="0" xfId="0" applyFont="1" applyFill="1" applyAlignment="1" applyProtection="1">
      <alignment vertical="top"/>
    </xf>
    <xf numFmtId="0" fontId="10" fillId="29" borderId="0" xfId="0" applyFont="1" applyFill="1"/>
    <xf numFmtId="0" fontId="0" fillId="29" borderId="24" xfId="0" applyFill="1" applyBorder="1" applyAlignment="1">
      <alignment horizontal="left" wrapText="1" indent="1"/>
    </xf>
    <xf numFmtId="0" fontId="0" fillId="29" borderId="24" xfId="0" applyFill="1" applyBorder="1" applyAlignment="1">
      <alignment horizontal="left" vertical="center" indent="2"/>
    </xf>
    <xf numFmtId="0" fontId="0" fillId="29" borderId="24" xfId="0" applyFill="1" applyBorder="1" applyAlignment="1">
      <alignment horizontal="left" vertical="center" wrapText="1" indent="1"/>
    </xf>
    <xf numFmtId="0" fontId="0" fillId="29" borderId="24" xfId="0" applyFill="1" applyBorder="1" applyAlignment="1">
      <alignment horizontal="left" vertical="center" wrapText="1" indent="2"/>
    </xf>
    <xf numFmtId="0" fontId="78" fillId="29" borderId="0" xfId="0" applyFont="1" applyFill="1" applyAlignment="1" applyProtection="1">
      <alignment vertical="center"/>
    </xf>
    <xf numFmtId="0" fontId="8" fillId="0" borderId="24" xfId="40" applyFont="1" applyFill="1" applyBorder="1" applyAlignment="1" applyProtection="1">
      <alignment horizontal="center" vertical="center" wrapText="1"/>
    </xf>
    <xf numFmtId="0" fontId="6" fillId="29" borderId="0" xfId="0" applyFont="1" applyFill="1" applyAlignment="1">
      <alignment vertical="top"/>
    </xf>
    <xf numFmtId="0" fontId="8" fillId="0" borderId="24" xfId="59" applyFont="1" applyFill="1" applyBorder="1" applyAlignment="1">
      <alignment horizontal="center" vertical="center" wrapText="1"/>
    </xf>
    <xf numFmtId="0" fontId="81" fillId="0" borderId="24" xfId="0" applyFont="1" applyBorder="1" applyAlignment="1">
      <alignment horizontal="center" vertical="center"/>
    </xf>
    <xf numFmtId="0" fontId="81" fillId="0" borderId="24" xfId="0" applyFont="1" applyBorder="1" applyAlignment="1">
      <alignment horizontal="left" vertical="center"/>
    </xf>
    <xf numFmtId="0" fontId="53" fillId="25" borderId="26" xfId="0" applyFont="1" applyFill="1" applyBorder="1" applyAlignment="1">
      <alignment horizontal="center" vertical="center"/>
    </xf>
    <xf numFmtId="0" fontId="53" fillId="25" borderId="27" xfId="0" applyFont="1" applyFill="1" applyBorder="1" applyAlignment="1">
      <alignment horizontal="center" vertical="center" wrapText="1"/>
    </xf>
    <xf numFmtId="0" fontId="10" fillId="0" borderId="0" xfId="0" applyFont="1" applyFill="1" applyProtection="1"/>
    <xf numFmtId="0" fontId="0" fillId="26" borderId="0" xfId="0" applyFill="1" applyProtection="1"/>
    <xf numFmtId="2" fontId="84" fillId="25" borderId="0" xfId="0" applyNumberFormat="1" applyFont="1" applyFill="1" applyAlignment="1">
      <alignment horizontal="left" vertical="center"/>
    </xf>
    <xf numFmtId="0" fontId="3" fillId="29" borderId="0" xfId="0" applyFont="1" applyFill="1" applyAlignment="1" applyProtection="1">
      <alignment vertical="top"/>
    </xf>
    <xf numFmtId="0" fontId="9" fillId="28" borderId="0" xfId="0" applyFont="1" applyFill="1" applyProtection="1"/>
    <xf numFmtId="0" fontId="9" fillId="26" borderId="0" xfId="0" applyFont="1" applyFill="1" applyProtection="1"/>
    <xf numFmtId="0" fontId="9" fillId="28" borderId="0" xfId="0" applyFont="1" applyFill="1" applyAlignment="1">
      <alignment horizontal="center"/>
    </xf>
    <xf numFmtId="0" fontId="14" fillId="28" borderId="26" xfId="0" applyFont="1" applyFill="1" applyBorder="1" applyAlignment="1">
      <alignment horizontal="center" vertical="center" wrapText="1"/>
    </xf>
    <xf numFmtId="0" fontId="9" fillId="27" borderId="0" xfId="0" applyFont="1" applyFill="1" applyProtection="1"/>
    <xf numFmtId="0" fontId="53" fillId="25" borderId="26" xfId="0" applyFont="1" applyFill="1" applyBorder="1" applyAlignment="1" applyProtection="1">
      <alignment horizontal="center" vertical="center"/>
    </xf>
    <xf numFmtId="2" fontId="84" fillId="25" borderId="0" xfId="0" applyNumberFormat="1" applyFont="1" applyFill="1" applyAlignment="1" applyProtection="1">
      <alignment horizontal="left" vertical="center"/>
    </xf>
    <xf numFmtId="0" fontId="0" fillId="30" borderId="0" xfId="0" applyFill="1"/>
    <xf numFmtId="0" fontId="9" fillId="30" borderId="0" xfId="0" applyFont="1" applyFill="1" applyProtection="1"/>
    <xf numFmtId="0" fontId="9" fillId="28" borderId="0" xfId="0" applyFont="1" applyFill="1" applyBorder="1" applyProtection="1"/>
    <xf numFmtId="0" fontId="9" fillId="28" borderId="0" xfId="0" applyFont="1" applyFill="1" applyBorder="1" applyAlignment="1" applyProtection="1">
      <alignment wrapText="1"/>
    </xf>
    <xf numFmtId="0" fontId="9" fillId="29" borderId="0" xfId="0" applyFont="1" applyFill="1" applyProtection="1"/>
    <xf numFmtId="0" fontId="89" fillId="0" borderId="0" xfId="61"/>
    <xf numFmtId="0" fontId="94" fillId="29" borderId="0" xfId="61" applyFont="1" applyFill="1" applyAlignment="1">
      <alignment horizontal="left"/>
    </xf>
    <xf numFmtId="0" fontId="94" fillId="29" borderId="0" xfId="61" applyFont="1" applyFill="1"/>
    <xf numFmtId="0" fontId="1" fillId="29" borderId="0" xfId="62" applyFill="1"/>
    <xf numFmtId="0" fontId="89" fillId="29" borderId="0" xfId="61" applyFill="1"/>
    <xf numFmtId="0" fontId="8" fillId="29" borderId="0" xfId="62" applyFont="1" applyFill="1"/>
    <xf numFmtId="0" fontId="1" fillId="0" borderId="0" xfId="62"/>
    <xf numFmtId="0" fontId="3" fillId="29" borderId="0" xfId="62" applyFont="1" applyFill="1" applyAlignment="1">
      <alignment horizontal="right" vertical="center"/>
    </xf>
    <xf numFmtId="0" fontId="95" fillId="29" borderId="0" xfId="62" applyFont="1" applyFill="1" applyAlignment="1">
      <alignment horizontal="left" vertical="center"/>
    </xf>
    <xf numFmtId="0" fontId="96" fillId="29" borderId="0" xfId="62" applyFont="1" applyFill="1" applyAlignment="1">
      <alignment horizontal="right" vertical="center"/>
    </xf>
    <xf numFmtId="0" fontId="96" fillId="29" borderId="28" xfId="62" applyFont="1" applyFill="1" applyBorder="1" applyAlignment="1">
      <alignment horizontal="right" vertical="center"/>
    </xf>
    <xf numFmtId="0" fontId="8" fillId="31" borderId="27" xfId="62" applyFont="1" applyFill="1" applyBorder="1" applyAlignment="1">
      <alignment horizontal="center" vertical="center" wrapText="1"/>
    </xf>
    <xf numFmtId="0" fontId="40" fillId="0" borderId="26" xfId="62" applyFont="1" applyBorder="1" applyAlignment="1" applyProtection="1">
      <alignment horizontal="center" vertical="center" wrapText="1"/>
      <protection locked="0"/>
    </xf>
    <xf numFmtId="0" fontId="8" fillId="29" borderId="29" xfId="62" applyFont="1" applyFill="1" applyBorder="1" applyAlignment="1">
      <alignment horizontal="center" vertical="center" wrapText="1"/>
    </xf>
    <xf numFmtId="0" fontId="8" fillId="29" borderId="30" xfId="62" applyFont="1" applyFill="1" applyBorder="1" applyAlignment="1">
      <alignment horizontal="center" vertical="center" wrapText="1"/>
    </xf>
    <xf numFmtId="0" fontId="8" fillId="29" borderId="31" xfId="62" applyFont="1" applyFill="1" applyBorder="1" applyAlignment="1">
      <alignment horizontal="center" vertical="center" wrapText="1"/>
    </xf>
    <xf numFmtId="0" fontId="8" fillId="29" borderId="32" xfId="62" applyFont="1" applyFill="1" applyBorder="1" applyAlignment="1">
      <alignment horizontal="center" vertical="center" wrapText="1"/>
    </xf>
    <xf numFmtId="0" fontId="99" fillId="26" borderId="33" xfId="61" applyFont="1" applyFill="1" applyBorder="1" applyAlignment="1" applyProtection="1">
      <alignment horizontal="center" vertical="center" wrapText="1"/>
    </xf>
    <xf numFmtId="0" fontId="100" fillId="26" borderId="34" xfId="61" applyFont="1" applyFill="1" applyBorder="1" applyAlignment="1" applyProtection="1">
      <alignment horizontal="center" vertical="center"/>
    </xf>
    <xf numFmtId="0" fontId="44" fillId="25" borderId="35" xfId="62" applyFont="1" applyFill="1" applyBorder="1" applyAlignment="1" applyProtection="1">
      <alignment horizontal="left" vertical="center" wrapText="1"/>
      <protection locked="0"/>
    </xf>
    <xf numFmtId="0" fontId="8" fillId="29" borderId="36" xfId="62" applyFont="1" applyFill="1" applyBorder="1" applyAlignment="1" applyProtection="1">
      <alignment horizontal="center" vertical="center"/>
    </xf>
    <xf numFmtId="0" fontId="44" fillId="0" borderId="37" xfId="62" applyFont="1" applyFill="1" applyBorder="1" applyAlignment="1" applyProtection="1">
      <alignment horizontal="center" vertical="center"/>
      <protection locked="0"/>
    </xf>
    <xf numFmtId="0" fontId="99" fillId="26" borderId="38" xfId="61" applyFont="1" applyFill="1" applyBorder="1" applyAlignment="1" applyProtection="1">
      <alignment horizontal="left" vertical="center" wrapText="1"/>
    </xf>
    <xf numFmtId="165" fontId="101" fillId="26" borderId="38" xfId="61" applyNumberFormat="1" applyFont="1" applyFill="1" applyBorder="1" applyAlignment="1" applyProtection="1">
      <alignment horizontal="center" wrapText="1"/>
    </xf>
    <xf numFmtId="1" fontId="44" fillId="25" borderId="39" xfId="62" applyNumberFormat="1" applyFont="1" applyFill="1" applyBorder="1" applyAlignment="1" applyProtection="1">
      <alignment horizontal="center" vertical="center" wrapText="1"/>
      <protection locked="0"/>
    </xf>
    <xf numFmtId="1" fontId="44" fillId="25" borderId="40" xfId="62" applyNumberFormat="1" applyFont="1" applyFill="1" applyBorder="1" applyAlignment="1" applyProtection="1">
      <alignment horizontal="center" vertical="center" wrapText="1"/>
      <protection locked="0"/>
    </xf>
    <xf numFmtId="0" fontId="8" fillId="29" borderId="41" xfId="62" applyFont="1" applyFill="1" applyBorder="1" applyAlignment="1">
      <alignment horizontal="center" vertical="center"/>
    </xf>
    <xf numFmtId="0" fontId="8" fillId="29" borderId="42" xfId="62" applyFont="1" applyFill="1" applyBorder="1" applyAlignment="1">
      <alignment horizontal="center" vertical="center"/>
    </xf>
    <xf numFmtId="0" fontId="3" fillId="29" borderId="0" xfId="62" applyFont="1" applyFill="1" applyAlignment="1">
      <alignment horizontal="center" vertical="center"/>
    </xf>
    <xf numFmtId="0" fontId="8" fillId="32" borderId="27" xfId="62" applyFont="1" applyFill="1" applyBorder="1" applyAlignment="1">
      <alignment horizontal="center" vertical="center" wrapText="1"/>
    </xf>
    <xf numFmtId="0" fontId="8" fillId="32" borderId="43" xfId="62" applyFont="1" applyFill="1" applyBorder="1" applyAlignment="1">
      <alignment horizontal="center" vertical="center" wrapText="1"/>
    </xf>
    <xf numFmtId="0" fontId="102" fillId="0" borderId="26" xfId="62" applyFont="1" applyBorder="1" applyAlignment="1" applyProtection="1">
      <alignment horizontal="center" vertical="center" wrapText="1"/>
      <protection locked="0"/>
    </xf>
    <xf numFmtId="0" fontId="8" fillId="29" borderId="44" xfId="62" applyFont="1" applyFill="1" applyBorder="1" applyAlignment="1">
      <alignment horizontal="center" vertical="center" wrapText="1"/>
    </xf>
    <xf numFmtId="0" fontId="8" fillId="29" borderId="45" xfId="62" applyFont="1" applyFill="1" applyBorder="1" applyAlignment="1">
      <alignment horizontal="center" vertical="center" wrapText="1"/>
    </xf>
    <xf numFmtId="0" fontId="8" fillId="29" borderId="46" xfId="62" applyFont="1" applyFill="1" applyBorder="1" applyAlignment="1" applyProtection="1">
      <alignment horizontal="center" vertical="center"/>
    </xf>
    <xf numFmtId="165" fontId="101" fillId="26" borderId="38" xfId="61" applyNumberFormat="1" applyFont="1" applyFill="1" applyBorder="1" applyAlignment="1" applyProtection="1">
      <alignment horizontal="center" vertical="center" wrapText="1"/>
    </xf>
    <xf numFmtId="0" fontId="8" fillId="27" borderId="27" xfId="62" applyFont="1" applyFill="1" applyBorder="1" applyAlignment="1">
      <alignment horizontal="center" vertical="center" wrapText="1"/>
    </xf>
    <xf numFmtId="0" fontId="8" fillId="27" borderId="43" xfId="62" applyFont="1" applyFill="1" applyBorder="1" applyAlignment="1">
      <alignment horizontal="center" vertical="center" wrapText="1"/>
    </xf>
    <xf numFmtId="0" fontId="103" fillId="0" borderId="26" xfId="62" applyFont="1" applyBorder="1" applyAlignment="1" applyProtection="1">
      <alignment horizontal="center" vertical="center" wrapText="1"/>
      <protection locked="0"/>
    </xf>
    <xf numFmtId="0" fontId="8" fillId="29" borderId="47" xfId="62" applyFont="1" applyFill="1" applyBorder="1" applyAlignment="1">
      <alignment horizontal="center" vertical="center" wrapText="1"/>
    </xf>
    <xf numFmtId="0" fontId="8" fillId="29" borderId="48" xfId="62" applyFont="1" applyFill="1" applyBorder="1" applyAlignment="1">
      <alignment horizontal="center" vertical="center" wrapText="1"/>
    </xf>
    <xf numFmtId="0" fontId="104" fillId="26" borderId="33" xfId="61" applyFont="1" applyFill="1" applyBorder="1" applyAlignment="1" applyProtection="1">
      <alignment horizontal="center" vertical="center" wrapText="1"/>
    </xf>
    <xf numFmtId="0" fontId="104" fillId="26" borderId="38" xfId="61" applyFont="1" applyFill="1" applyBorder="1" applyAlignment="1" applyProtection="1">
      <alignment horizontal="left" vertical="center" wrapText="1"/>
    </xf>
    <xf numFmtId="0" fontId="105" fillId="26" borderId="38" xfId="61" applyFont="1" applyFill="1" applyBorder="1" applyAlignment="1" applyProtection="1">
      <alignment horizontal="center" vertical="center" wrapText="1"/>
    </xf>
    <xf numFmtId="0" fontId="106" fillId="0" borderId="26" xfId="62" applyFont="1" applyBorder="1" applyAlignment="1" applyProtection="1">
      <alignment horizontal="center" vertical="center" wrapText="1"/>
      <protection locked="0"/>
    </xf>
    <xf numFmtId="0" fontId="8" fillId="29" borderId="49" xfId="62" applyFont="1" applyFill="1" applyBorder="1" applyAlignment="1">
      <alignment horizontal="center" vertical="center" wrapText="1"/>
    </xf>
    <xf numFmtId="0" fontId="8" fillId="29" borderId="50" xfId="62" applyFont="1" applyFill="1" applyBorder="1" applyAlignment="1">
      <alignment horizontal="center" vertical="center" wrapText="1"/>
    </xf>
    <xf numFmtId="0" fontId="8" fillId="31" borderId="43" xfId="62" applyFont="1" applyFill="1" applyBorder="1" applyAlignment="1">
      <alignment horizontal="center" vertical="center" wrapText="1"/>
    </xf>
    <xf numFmtId="0" fontId="8" fillId="29" borderId="51" xfId="62" applyFont="1" applyFill="1" applyBorder="1" applyAlignment="1">
      <alignment horizontal="center" vertical="center" wrapText="1"/>
    </xf>
    <xf numFmtId="0" fontId="8" fillId="29" borderId="52" xfId="62" applyFont="1" applyFill="1" applyBorder="1" applyAlignment="1">
      <alignment horizontal="center" vertical="center" wrapText="1"/>
    </xf>
    <xf numFmtId="0" fontId="8" fillId="29" borderId="0" xfId="62" applyFont="1" applyFill="1" applyAlignment="1">
      <alignment horizontal="center"/>
    </xf>
    <xf numFmtId="0" fontId="3" fillId="29" borderId="0" xfId="62" applyFont="1" applyFill="1" applyAlignment="1">
      <alignment vertical="center"/>
    </xf>
    <xf numFmtId="0" fontId="8" fillId="26" borderId="27" xfId="62" applyFont="1" applyFill="1" applyBorder="1" applyAlignment="1">
      <alignment horizontal="center" vertical="center" wrapText="1"/>
    </xf>
    <xf numFmtId="0" fontId="8" fillId="26" borderId="43" xfId="62" applyFont="1" applyFill="1" applyBorder="1" applyAlignment="1">
      <alignment horizontal="center" vertical="center" wrapText="1"/>
    </xf>
    <xf numFmtId="0" fontId="108" fillId="0" borderId="26" xfId="62" applyFont="1" applyBorder="1" applyAlignment="1" applyProtection="1">
      <alignment horizontal="center" vertical="center" wrapText="1"/>
      <protection locked="0"/>
    </xf>
    <xf numFmtId="0" fontId="8" fillId="30" borderId="27" xfId="62" applyFont="1" applyFill="1" applyBorder="1" applyAlignment="1">
      <alignment horizontal="center" vertical="center" wrapText="1"/>
    </xf>
    <xf numFmtId="0" fontId="8" fillId="30" borderId="43" xfId="62" applyFont="1" applyFill="1" applyBorder="1" applyAlignment="1">
      <alignment horizontal="center" vertical="center" wrapText="1"/>
    </xf>
    <xf numFmtId="0" fontId="109" fillId="0" borderId="26" xfId="62" applyFont="1" applyBorder="1" applyAlignment="1" applyProtection="1">
      <alignment horizontal="center" vertical="center" wrapText="1"/>
      <protection locked="0"/>
    </xf>
    <xf numFmtId="0" fontId="8" fillId="33" borderId="27" xfId="62" applyFont="1" applyFill="1" applyBorder="1" applyAlignment="1">
      <alignment horizontal="center" vertical="center" wrapText="1"/>
    </xf>
    <xf numFmtId="0" fontId="8" fillId="33" borderId="43" xfId="62" applyFont="1" applyFill="1" applyBorder="1" applyAlignment="1">
      <alignment horizontal="center" vertical="center" wrapText="1"/>
    </xf>
    <xf numFmtId="0" fontId="8" fillId="29" borderId="53" xfId="62" applyFont="1" applyFill="1" applyBorder="1" applyAlignment="1">
      <alignment horizontal="center" vertical="center" wrapText="1"/>
    </xf>
    <xf numFmtId="0" fontId="8" fillId="29" borderId="54" xfId="62" applyFont="1" applyFill="1" applyBorder="1" applyAlignment="1">
      <alignment horizontal="center" vertical="center" wrapText="1"/>
    </xf>
    <xf numFmtId="0" fontId="8" fillId="34" borderId="27" xfId="62" applyFont="1" applyFill="1" applyBorder="1" applyAlignment="1">
      <alignment horizontal="center" vertical="center" wrapText="1"/>
    </xf>
    <xf numFmtId="0" fontId="8" fillId="34" borderId="43" xfId="62" applyFont="1" applyFill="1" applyBorder="1" applyAlignment="1">
      <alignment horizontal="center" vertical="center" wrapText="1"/>
    </xf>
    <xf numFmtId="0" fontId="1" fillId="26" borderId="0" xfId="62" applyFill="1" applyProtection="1"/>
    <xf numFmtId="0" fontId="8" fillId="26" borderId="0" xfId="62" applyFont="1" applyFill="1" applyProtection="1"/>
    <xf numFmtId="0" fontId="3" fillId="26" borderId="0" xfId="62" applyFont="1" applyFill="1" applyAlignment="1" applyProtection="1">
      <alignment horizontal="right"/>
    </xf>
    <xf numFmtId="0" fontId="3" fillId="26" borderId="0" xfId="62" applyFont="1" applyFill="1" applyAlignment="1" applyProtection="1">
      <alignment horizontal="center"/>
    </xf>
    <xf numFmtId="0" fontId="1" fillId="0" borderId="0" xfId="62" applyProtection="1"/>
    <xf numFmtId="0" fontId="8" fillId="28" borderId="55" xfId="62" applyFont="1" applyFill="1" applyBorder="1" applyAlignment="1" applyProtection="1">
      <alignment horizontal="left" vertical="center" wrapText="1"/>
    </xf>
    <xf numFmtId="0" fontId="8" fillId="28" borderId="56" xfId="62" applyFont="1" applyFill="1" applyBorder="1" applyAlignment="1" applyProtection="1">
      <alignment horizontal="center" vertical="center" wrapText="1"/>
    </xf>
    <xf numFmtId="0" fontId="8" fillId="28" borderId="57" xfId="62" applyFont="1" applyFill="1" applyBorder="1" applyAlignment="1" applyProtection="1">
      <alignment horizontal="left" vertical="center" wrapText="1"/>
    </xf>
    <xf numFmtId="0" fontId="8" fillId="28" borderId="39" xfId="62" applyFont="1" applyFill="1" applyBorder="1" applyAlignment="1" applyProtection="1">
      <alignment horizontal="center" vertical="center" wrapText="1"/>
    </xf>
    <xf numFmtId="0" fontId="8" fillId="28" borderId="58" xfId="62" applyFont="1" applyFill="1" applyBorder="1" applyAlignment="1" applyProtection="1">
      <alignment horizontal="left" vertical="center" wrapText="1"/>
    </xf>
    <xf numFmtId="0" fontId="8" fillId="28" borderId="59" xfId="62" applyFont="1" applyFill="1" applyBorder="1" applyAlignment="1" applyProtection="1">
      <alignment horizontal="center" vertical="center" wrapText="1"/>
    </xf>
    <xf numFmtId="0" fontId="8" fillId="32" borderId="55" xfId="62" applyFont="1" applyFill="1" applyBorder="1" applyAlignment="1" applyProtection="1">
      <alignment horizontal="left" vertical="center" wrapText="1"/>
    </xf>
    <xf numFmtId="0" fontId="8" fillId="32" borderId="56" xfId="62" applyFont="1" applyFill="1" applyBorder="1" applyAlignment="1" applyProtection="1">
      <alignment horizontal="center" vertical="center" wrapText="1"/>
    </xf>
    <xf numFmtId="0" fontId="8" fillId="32" borderId="36" xfId="62" applyFont="1" applyFill="1" applyBorder="1" applyAlignment="1" applyProtection="1">
      <alignment horizontal="left" vertical="center" wrapText="1"/>
    </xf>
    <xf numFmtId="0" fontId="8" fillId="32" borderId="39" xfId="62" applyFont="1" applyFill="1" applyBorder="1" applyAlignment="1" applyProtection="1">
      <alignment horizontal="center" vertical="center" wrapText="1"/>
    </xf>
    <xf numFmtId="0" fontId="8" fillId="32" borderId="60" xfId="62" applyFont="1" applyFill="1" applyBorder="1" applyAlignment="1" applyProtection="1">
      <alignment horizontal="left" vertical="center" wrapText="1"/>
    </xf>
    <xf numFmtId="0" fontId="8" fillId="32" borderId="59" xfId="62" applyFont="1" applyFill="1" applyBorder="1" applyAlignment="1" applyProtection="1">
      <alignment horizontal="center" vertical="center" wrapText="1"/>
    </xf>
    <xf numFmtId="0" fontId="8" fillId="27" borderId="55" xfId="62" applyFont="1" applyFill="1" applyBorder="1" applyAlignment="1" applyProtection="1">
      <alignment horizontal="left" vertical="center" wrapText="1"/>
    </xf>
    <xf numFmtId="0" fontId="8" fillId="27" borderId="56" xfId="62" applyFont="1" applyFill="1" applyBorder="1" applyAlignment="1" applyProtection="1">
      <alignment horizontal="center" vertical="center" wrapText="1"/>
    </xf>
    <xf numFmtId="0" fontId="8" fillId="27" borderId="36" xfId="62" applyFont="1" applyFill="1" applyBorder="1" applyAlignment="1" applyProtection="1">
      <alignment horizontal="left" vertical="center" wrapText="1"/>
    </xf>
    <xf numFmtId="0" fontId="8" fillId="27" borderId="39" xfId="62" applyFont="1" applyFill="1" applyBorder="1" applyAlignment="1" applyProtection="1">
      <alignment horizontal="center" vertical="center" wrapText="1"/>
    </xf>
    <xf numFmtId="0" fontId="8" fillId="27" borderId="60" xfId="62" applyFont="1" applyFill="1" applyBorder="1" applyAlignment="1" applyProtection="1">
      <alignment horizontal="left" vertical="center" wrapText="1"/>
    </xf>
    <xf numFmtId="0" fontId="8" fillId="27" borderId="59" xfId="62" applyFont="1" applyFill="1" applyBorder="1" applyAlignment="1" applyProtection="1">
      <alignment horizontal="center" vertical="center" wrapText="1"/>
    </xf>
    <xf numFmtId="0" fontId="8" fillId="35" borderId="55" xfId="62" applyFont="1" applyFill="1" applyBorder="1" applyAlignment="1" applyProtection="1">
      <alignment horizontal="left" vertical="center" wrapText="1"/>
    </xf>
    <xf numFmtId="0" fontId="8" fillId="35" borderId="56" xfId="62" applyFont="1" applyFill="1" applyBorder="1" applyAlignment="1" applyProtection="1">
      <alignment horizontal="center" vertical="center" wrapText="1"/>
    </xf>
    <xf numFmtId="0" fontId="8" fillId="35" borderId="36" xfId="62" applyFont="1" applyFill="1" applyBorder="1" applyAlignment="1" applyProtection="1">
      <alignment horizontal="left" vertical="center" wrapText="1"/>
    </xf>
    <xf numFmtId="0" fontId="8" fillId="35" borderId="39" xfId="62" applyFont="1" applyFill="1" applyBorder="1" applyAlignment="1" applyProtection="1">
      <alignment horizontal="center" vertical="center" wrapText="1"/>
    </xf>
    <xf numFmtId="0" fontId="8" fillId="35" borderId="60" xfId="62" applyFont="1" applyFill="1" applyBorder="1" applyAlignment="1" applyProtection="1">
      <alignment horizontal="left" vertical="center" wrapText="1"/>
    </xf>
    <xf numFmtId="0" fontId="8" fillId="35" borderId="59" xfId="62" applyFont="1" applyFill="1" applyBorder="1" applyAlignment="1" applyProtection="1">
      <alignment horizontal="center" vertical="center" wrapText="1"/>
    </xf>
    <xf numFmtId="0" fontId="8" fillId="31" borderId="55" xfId="62" applyFont="1" applyFill="1" applyBorder="1" applyAlignment="1" applyProtection="1">
      <alignment horizontal="left" vertical="center" wrapText="1"/>
    </xf>
    <xf numFmtId="0" fontId="8" fillId="31" borderId="56" xfId="62" applyFont="1" applyFill="1" applyBorder="1" applyAlignment="1" applyProtection="1">
      <alignment horizontal="center" vertical="center" wrapText="1"/>
    </xf>
    <xf numFmtId="0" fontId="8" fillId="31" borderId="36" xfId="62" applyFont="1" applyFill="1" applyBorder="1" applyAlignment="1" applyProtection="1">
      <alignment horizontal="left" vertical="center" wrapText="1"/>
    </xf>
    <xf numFmtId="0" fontId="8" fillId="31" borderId="39" xfId="62" applyFont="1" applyFill="1" applyBorder="1" applyAlignment="1" applyProtection="1">
      <alignment horizontal="center" vertical="center" wrapText="1"/>
    </xf>
    <xf numFmtId="0" fontId="8" fillId="31" borderId="60" xfId="62" applyFont="1" applyFill="1" applyBorder="1" applyAlignment="1" applyProtection="1">
      <alignment horizontal="left" vertical="center" wrapText="1"/>
    </xf>
    <xf numFmtId="0" fontId="8" fillId="31" borderId="59" xfId="62" applyFont="1" applyFill="1" applyBorder="1" applyAlignment="1" applyProtection="1">
      <alignment horizontal="center" vertical="center" wrapText="1"/>
    </xf>
    <xf numFmtId="0" fontId="8" fillId="26" borderId="55" xfId="62" applyFont="1" applyFill="1" applyBorder="1" applyAlignment="1" applyProtection="1">
      <alignment horizontal="left" vertical="center" wrapText="1"/>
    </xf>
    <xf numFmtId="0" fontId="8" fillId="26" borderId="56" xfId="62" applyFont="1" applyFill="1" applyBorder="1" applyAlignment="1" applyProtection="1">
      <alignment horizontal="center" vertical="center" wrapText="1"/>
    </xf>
    <xf numFmtId="0" fontId="8" fillId="26" borderId="36" xfId="62" applyFont="1" applyFill="1" applyBorder="1" applyAlignment="1" applyProtection="1">
      <alignment horizontal="left" vertical="center" wrapText="1"/>
    </xf>
    <xf numFmtId="0" fontId="8" fillId="26" borderId="39" xfId="62" applyFont="1" applyFill="1" applyBorder="1" applyAlignment="1" applyProtection="1">
      <alignment horizontal="center" vertical="center" wrapText="1"/>
    </xf>
    <xf numFmtId="0" fontId="8" fillId="26" borderId="60" xfId="62" applyFont="1" applyFill="1" applyBorder="1" applyAlignment="1" applyProtection="1">
      <alignment horizontal="left" vertical="center" wrapText="1"/>
    </xf>
    <xf numFmtId="0" fontId="8" fillId="26" borderId="59" xfId="62" applyFont="1" applyFill="1" applyBorder="1" applyAlignment="1" applyProtection="1">
      <alignment horizontal="center" vertical="center" wrapText="1"/>
    </xf>
    <xf numFmtId="0" fontId="8" fillId="30" borderId="55" xfId="62" applyFont="1" applyFill="1" applyBorder="1" applyAlignment="1" applyProtection="1">
      <alignment horizontal="left" vertical="center" wrapText="1"/>
    </xf>
    <xf numFmtId="0" fontId="8" fillId="30" borderId="56" xfId="62" applyFont="1" applyFill="1" applyBorder="1" applyAlignment="1" applyProtection="1">
      <alignment horizontal="center" vertical="center" wrapText="1"/>
    </xf>
    <xf numFmtId="0" fontId="8" fillId="30" borderId="36" xfId="62" applyFont="1" applyFill="1" applyBorder="1" applyAlignment="1" applyProtection="1">
      <alignment horizontal="left" vertical="center" wrapText="1"/>
    </xf>
    <xf numFmtId="0" fontId="8" fillId="30" borderId="39" xfId="62" applyFont="1" applyFill="1" applyBorder="1" applyAlignment="1" applyProtection="1">
      <alignment horizontal="center" vertical="center" wrapText="1"/>
    </xf>
    <xf numFmtId="0" fontId="8" fillId="30" borderId="60" xfId="62" applyFont="1" applyFill="1" applyBorder="1" applyAlignment="1" applyProtection="1">
      <alignment horizontal="left" vertical="center" wrapText="1"/>
    </xf>
    <xf numFmtId="0" fontId="8" fillId="30" borderId="59" xfId="62" applyFont="1" applyFill="1" applyBorder="1" applyAlignment="1" applyProtection="1">
      <alignment horizontal="center" vertical="center" wrapText="1"/>
    </xf>
    <xf numFmtId="0" fontId="8" fillId="33" borderId="55" xfId="62" applyFont="1" applyFill="1" applyBorder="1" applyAlignment="1" applyProtection="1">
      <alignment horizontal="left" vertical="center" wrapText="1"/>
    </xf>
    <xf numFmtId="0" fontId="8" fillId="33" borderId="56" xfId="62" applyFont="1" applyFill="1" applyBorder="1" applyAlignment="1" applyProtection="1">
      <alignment horizontal="center" vertical="center" wrapText="1"/>
    </xf>
    <xf numFmtId="0" fontId="8" fillId="33" borderId="36" xfId="62" applyFont="1" applyFill="1" applyBorder="1" applyAlignment="1" applyProtection="1">
      <alignment horizontal="left" vertical="center" wrapText="1"/>
    </xf>
    <xf numFmtId="0" fontId="8" fillId="33" borderId="39" xfId="62" applyFont="1" applyFill="1" applyBorder="1" applyAlignment="1" applyProtection="1">
      <alignment horizontal="center" vertical="center" wrapText="1"/>
    </xf>
    <xf numFmtId="0" fontId="8" fillId="33" borderId="60" xfId="62" applyFont="1" applyFill="1" applyBorder="1" applyAlignment="1" applyProtection="1">
      <alignment horizontal="left" vertical="center" wrapText="1"/>
    </xf>
    <xf numFmtId="0" fontId="8" fillId="33" borderId="59" xfId="62" applyFont="1" applyFill="1" applyBorder="1" applyAlignment="1" applyProtection="1">
      <alignment horizontal="center" vertical="center" wrapText="1"/>
    </xf>
    <xf numFmtId="0" fontId="8" fillId="34" borderId="55" xfId="62" applyFont="1" applyFill="1" applyBorder="1" applyAlignment="1" applyProtection="1">
      <alignment horizontal="left" vertical="center" wrapText="1"/>
    </xf>
    <xf numFmtId="0" fontId="8" fillId="34" borderId="56" xfId="62" applyFont="1" applyFill="1" applyBorder="1" applyAlignment="1" applyProtection="1">
      <alignment horizontal="center" vertical="center" wrapText="1"/>
    </xf>
    <xf numFmtId="0" fontId="8" fillId="34" borderId="36" xfId="62" applyFont="1" applyFill="1" applyBorder="1" applyAlignment="1" applyProtection="1">
      <alignment horizontal="left" vertical="center" wrapText="1"/>
    </xf>
    <xf numFmtId="0" fontId="8" fillId="34" borderId="39" xfId="62" applyFont="1" applyFill="1" applyBorder="1" applyAlignment="1" applyProtection="1">
      <alignment horizontal="center" vertical="center" wrapText="1"/>
    </xf>
    <xf numFmtId="0" fontId="8" fillId="34" borderId="60" xfId="62" applyFont="1" applyFill="1" applyBorder="1" applyAlignment="1" applyProtection="1">
      <alignment horizontal="left" vertical="center" wrapText="1"/>
    </xf>
    <xf numFmtId="0" fontId="8" fillId="34" borderId="59" xfId="62" applyFont="1" applyFill="1" applyBorder="1" applyAlignment="1" applyProtection="1">
      <alignment horizontal="center" vertical="center" wrapText="1"/>
    </xf>
    <xf numFmtId="0" fontId="8" fillId="26" borderId="0" xfId="62" applyFont="1" applyFill="1" applyBorder="1" applyProtection="1"/>
    <xf numFmtId="0" fontId="1" fillId="26" borderId="0" xfId="62" applyFill="1" applyBorder="1" applyProtection="1"/>
    <xf numFmtId="0" fontId="3" fillId="26" borderId="0" xfId="0" applyFont="1" applyFill="1" applyProtection="1"/>
    <xf numFmtId="0" fontId="0" fillId="26" borderId="0" xfId="0" applyFill="1" applyAlignment="1" applyProtection="1">
      <alignment vertical="center"/>
    </xf>
    <xf numFmtId="0" fontId="0" fillId="30" borderId="0" xfId="0" applyFill="1" applyProtection="1"/>
    <xf numFmtId="0" fontId="0" fillId="0" borderId="0" xfId="0" applyFill="1" applyAlignment="1">
      <alignment wrapText="1"/>
    </xf>
    <xf numFmtId="0" fontId="0" fillId="0" borderId="0" xfId="0" applyFill="1" applyAlignment="1"/>
    <xf numFmtId="0" fontId="6" fillId="0" borderId="0" xfId="0" applyFont="1" applyFill="1" applyBorder="1" applyProtection="1"/>
    <xf numFmtId="0" fontId="6" fillId="0" borderId="0" xfId="0" applyFont="1" applyFill="1" applyBorder="1" applyAlignment="1" applyProtection="1">
      <alignment vertical="top"/>
    </xf>
    <xf numFmtId="0" fontId="0" fillId="0" borderId="0" xfId="0" applyFill="1" applyBorder="1" applyProtection="1"/>
    <xf numFmtId="0" fontId="52" fillId="0" borderId="24" xfId="0" applyFont="1" applyFill="1" applyBorder="1" applyAlignment="1" applyProtection="1">
      <alignment horizontal="center" vertical="center"/>
    </xf>
    <xf numFmtId="0" fontId="16" fillId="0" borderId="0" xfId="0" applyFont="1" applyFill="1" applyProtection="1"/>
    <xf numFmtId="0" fontId="0" fillId="32" borderId="0" xfId="0" applyFill="1" applyProtection="1"/>
    <xf numFmtId="0" fontId="6" fillId="0" borderId="0" xfId="0" applyFont="1" applyFill="1" applyProtection="1"/>
    <xf numFmtId="0" fontId="51" fillId="0" borderId="24" xfId="0" applyFont="1" applyFill="1" applyBorder="1" applyAlignment="1" applyProtection="1">
      <alignment horizontal="center" vertical="center" wrapText="1"/>
      <protection locked="0"/>
    </xf>
    <xf numFmtId="0" fontId="3" fillId="0" borderId="0" xfId="0" applyFont="1" applyFill="1" applyAlignment="1" applyProtection="1">
      <alignment wrapText="1"/>
    </xf>
    <xf numFmtId="0" fontId="0" fillId="26" borderId="0" xfId="0" applyFill="1" applyAlignment="1" applyProtection="1">
      <alignment horizontal="center" vertical="center"/>
    </xf>
    <xf numFmtId="0" fontId="13" fillId="26" borderId="24" xfId="0" applyFont="1" applyFill="1" applyBorder="1" applyAlignment="1" applyProtection="1">
      <alignment horizontal="center" vertical="center" wrapText="1"/>
    </xf>
    <xf numFmtId="0" fontId="0" fillId="29" borderId="0" xfId="0" applyFill="1" applyAlignment="1" applyProtection="1">
      <alignment horizontal="center" vertical="center"/>
    </xf>
    <xf numFmtId="0" fontId="8" fillId="0" borderId="0" xfId="0" applyFont="1" applyFill="1" applyAlignment="1" applyProtection="1">
      <alignment horizontal="center" vertical="center"/>
    </xf>
    <xf numFmtId="0" fontId="8" fillId="0" borderId="61" xfId="0" applyFont="1" applyFill="1" applyBorder="1" applyAlignment="1" applyProtection="1">
      <alignment horizontal="center" vertical="center"/>
    </xf>
    <xf numFmtId="0" fontId="14" fillId="26" borderId="0" xfId="0" applyFont="1" applyFill="1" applyBorder="1" applyAlignment="1" applyProtection="1">
      <alignment horizontal="center" vertical="center"/>
    </xf>
    <xf numFmtId="0" fontId="14" fillId="26" borderId="61" xfId="0" applyFont="1" applyFill="1" applyBorder="1" applyAlignment="1" applyProtection="1">
      <alignment horizontal="center" vertical="center"/>
    </xf>
    <xf numFmtId="0" fontId="116" fillId="0" borderId="24" xfId="58" applyFont="1" applyFill="1" applyBorder="1" applyAlignment="1" applyProtection="1">
      <alignment horizontal="center" vertical="center"/>
      <protection locked="0"/>
    </xf>
    <xf numFmtId="0" fontId="0" fillId="0" borderId="0" xfId="0" applyAlignment="1">
      <alignment horizontal="center" vertical="center" wrapText="1"/>
    </xf>
    <xf numFmtId="0" fontId="8" fillId="0" borderId="0" xfId="0" applyFont="1"/>
    <xf numFmtId="3" fontId="0" fillId="26" borderId="0" xfId="0" applyNumberFormat="1" applyFill="1"/>
    <xf numFmtId="0" fontId="9" fillId="29" borderId="0" xfId="0" applyFont="1" applyFill="1" applyAlignment="1" applyProtection="1">
      <alignment horizontal="left" vertical="center"/>
    </xf>
    <xf numFmtId="0" fontId="12" fillId="0" borderId="0" xfId="0" applyFont="1" applyFill="1" applyAlignment="1">
      <alignment horizontal="left" vertical="top"/>
    </xf>
    <xf numFmtId="0" fontId="1" fillId="0" borderId="0" xfId="0" applyFont="1" applyFill="1" applyAlignment="1">
      <alignment horizontal="left" vertical="top"/>
    </xf>
    <xf numFmtId="0" fontId="0" fillId="0" borderId="0" xfId="0" applyFill="1" applyAlignment="1" applyProtection="1">
      <alignment vertical="center"/>
    </xf>
    <xf numFmtId="0" fontId="17" fillId="26" borderId="24" xfId="0" applyFont="1" applyFill="1" applyBorder="1" applyAlignment="1" applyProtection="1">
      <alignment horizontal="center" vertical="center" wrapText="1"/>
    </xf>
    <xf numFmtId="0" fontId="11" fillId="26" borderId="0" xfId="0" applyFont="1" applyFill="1" applyAlignment="1" applyProtection="1">
      <alignment vertical="center"/>
    </xf>
    <xf numFmtId="0" fontId="11" fillId="26" borderId="0" xfId="0" applyFont="1" applyFill="1" applyProtection="1"/>
    <xf numFmtId="0" fontId="0" fillId="27" borderId="0" xfId="0" applyFill="1" applyProtection="1"/>
    <xf numFmtId="0" fontId="8" fillId="27" borderId="0" xfId="59" applyFont="1" applyFill="1" applyAlignment="1">
      <alignment horizontal="center" vertical="center" wrapText="1"/>
    </xf>
    <xf numFmtId="0" fontId="74" fillId="27" borderId="0" xfId="0" applyFont="1" applyFill="1"/>
    <xf numFmtId="0" fontId="8" fillId="27" borderId="24" xfId="59" applyFont="1" applyFill="1" applyBorder="1" applyAlignment="1">
      <alignment horizontal="center" vertical="center" wrapText="1"/>
    </xf>
    <xf numFmtId="0" fontId="111" fillId="27" borderId="62" xfId="0" applyFont="1" applyFill="1" applyBorder="1" applyAlignment="1">
      <alignment horizontal="center" vertical="top" wrapText="1"/>
    </xf>
    <xf numFmtId="0" fontId="111" fillId="27" borderId="63" xfId="0" applyFont="1" applyFill="1" applyBorder="1" applyAlignment="1">
      <alignment horizontal="center" vertical="top" wrapText="1"/>
    </xf>
    <xf numFmtId="0" fontId="111" fillId="27" borderId="64" xfId="0" applyFont="1" applyFill="1" applyBorder="1" applyAlignment="1">
      <alignment horizontal="center" vertical="top" wrapText="1"/>
    </xf>
    <xf numFmtId="0" fontId="74" fillId="27" borderId="0" xfId="59" applyFont="1" applyFill="1" applyAlignment="1">
      <alignment vertical="center"/>
    </xf>
    <xf numFmtId="0" fontId="39" fillId="26" borderId="0" xfId="59" applyFont="1" applyFill="1" applyAlignment="1">
      <alignment vertical="center"/>
    </xf>
    <xf numFmtId="0" fontId="1" fillId="26" borderId="0" xfId="59" applyFill="1"/>
    <xf numFmtId="0" fontId="75" fillId="0" borderId="24" xfId="0" applyFont="1" applyBorder="1" applyAlignment="1" applyProtection="1">
      <alignment horizontal="center" vertical="center"/>
      <protection locked="0"/>
    </xf>
    <xf numFmtId="49" fontId="75" fillId="0" borderId="24" xfId="0" applyNumberFormat="1" applyFont="1" applyBorder="1" applyAlignment="1" applyProtection="1">
      <alignment horizontal="center" vertical="center"/>
      <protection locked="0"/>
    </xf>
    <xf numFmtId="2" fontId="75" fillId="0" borderId="24" xfId="0" applyNumberFormat="1" applyFont="1" applyBorder="1" applyAlignment="1" applyProtection="1">
      <alignment horizontal="center" vertical="center"/>
      <protection locked="0"/>
    </xf>
    <xf numFmtId="2" fontId="75" fillId="0" borderId="24" xfId="0" applyNumberFormat="1" applyFont="1" applyBorder="1" applyAlignment="1" applyProtection="1">
      <alignment horizontal="left" vertical="center"/>
      <protection locked="0"/>
    </xf>
    <xf numFmtId="0" fontId="85" fillId="25" borderId="65" xfId="0" applyFont="1" applyFill="1" applyBorder="1"/>
    <xf numFmtId="0" fontId="55" fillId="0" borderId="66" xfId="0" applyNumberFormat="1" applyFont="1" applyFill="1" applyBorder="1" applyAlignment="1" applyProtection="1">
      <alignment horizontal="center" vertical="center" wrapText="1"/>
      <protection locked="0"/>
    </xf>
    <xf numFmtId="0" fontId="54" fillId="0" borderId="67" xfId="0" applyNumberFormat="1" applyFont="1" applyFill="1" applyBorder="1" applyAlignment="1" applyProtection="1">
      <alignment horizontal="center" vertical="center" wrapText="1"/>
      <protection locked="0"/>
    </xf>
    <xf numFmtId="0" fontId="54" fillId="0" borderId="68" xfId="0" applyNumberFormat="1" applyFont="1" applyFill="1" applyBorder="1" applyAlignment="1" applyProtection="1">
      <alignment horizontal="center" vertical="center" wrapText="1"/>
      <protection locked="0"/>
    </xf>
    <xf numFmtId="0" fontId="84" fillId="25" borderId="69" xfId="0" applyFont="1" applyFill="1" applyBorder="1" applyAlignment="1">
      <alignment horizontal="left" vertical="center"/>
    </xf>
    <xf numFmtId="0" fontId="10" fillId="25" borderId="0" xfId="0" applyFont="1" applyFill="1"/>
    <xf numFmtId="0" fontId="11" fillId="26" borderId="0" xfId="0" applyFont="1" applyFill="1" applyAlignment="1" applyProtection="1">
      <alignment vertical="top" wrapText="1"/>
    </xf>
    <xf numFmtId="0" fontId="0" fillId="0" borderId="24" xfId="0" applyBorder="1" applyProtection="1"/>
    <xf numFmtId="0" fontId="0" fillId="36" borderId="0" xfId="0" applyFill="1" applyProtection="1"/>
    <xf numFmtId="0" fontId="47" fillId="0" borderId="24" xfId="28" applyNumberFormat="1" applyFont="1" applyFill="1" applyBorder="1" applyAlignment="1" applyProtection="1">
      <alignment horizontal="center" vertical="center" wrapText="1"/>
      <protection locked="0"/>
    </xf>
    <xf numFmtId="168" fontId="120" fillId="0" borderId="24" xfId="0" applyNumberFormat="1" applyFont="1" applyFill="1" applyBorder="1" applyAlignment="1" applyProtection="1">
      <alignment horizontal="center" vertical="center"/>
      <protection locked="0"/>
    </xf>
    <xf numFmtId="175" fontId="77" fillId="29" borderId="0" xfId="0" applyNumberFormat="1" applyFont="1" applyFill="1" applyBorder="1" applyAlignment="1" applyProtection="1">
      <alignment vertical="center" wrapText="1"/>
    </xf>
    <xf numFmtId="0" fontId="0" fillId="26" borderId="24" xfId="0" applyFill="1" applyBorder="1" applyAlignment="1">
      <alignment horizontal="left" wrapText="1" indent="1"/>
    </xf>
    <xf numFmtId="0" fontId="0" fillId="32" borderId="24" xfId="0" applyFill="1" applyBorder="1" applyAlignment="1">
      <alignment horizontal="left" wrapText="1" indent="1"/>
    </xf>
    <xf numFmtId="0" fontId="0" fillId="27" borderId="24" xfId="0" applyFill="1" applyBorder="1" applyAlignment="1">
      <alignment horizontal="left" wrapText="1" indent="1"/>
    </xf>
    <xf numFmtId="0" fontId="0" fillId="28" borderId="24" xfId="0" applyFill="1" applyBorder="1" applyAlignment="1">
      <alignment horizontal="left" wrapText="1" indent="1"/>
    </xf>
    <xf numFmtId="0" fontId="0" fillId="26" borderId="24" xfId="0" applyFill="1" applyBorder="1" applyAlignment="1">
      <alignment horizontal="left" vertical="center" indent="2"/>
    </xf>
    <xf numFmtId="0" fontId="0" fillId="32" borderId="24" xfId="0" applyFill="1" applyBorder="1" applyAlignment="1">
      <alignment horizontal="left" vertical="center" indent="2"/>
    </xf>
    <xf numFmtId="0" fontId="0" fillId="27" borderId="24" xfId="0" applyFill="1" applyBorder="1" applyAlignment="1">
      <alignment horizontal="left" vertical="center" indent="2"/>
    </xf>
    <xf numFmtId="0" fontId="0" fillId="28" borderId="24" xfId="0" applyFill="1" applyBorder="1" applyAlignment="1">
      <alignment horizontal="left" vertical="center" indent="2"/>
    </xf>
    <xf numFmtId="0" fontId="6" fillId="25" borderId="0" xfId="0" applyFont="1" applyFill="1" applyAlignment="1">
      <alignment horizontal="left"/>
    </xf>
    <xf numFmtId="0" fontId="28" fillId="25" borderId="0" xfId="0" applyFont="1" applyFill="1" applyAlignment="1">
      <alignment horizontal="left" vertical="center" wrapText="1"/>
    </xf>
    <xf numFmtId="0" fontId="1" fillId="25" borderId="0" xfId="0" applyFont="1" applyFill="1" applyAlignment="1">
      <alignment horizontal="left"/>
    </xf>
    <xf numFmtId="0" fontId="3" fillId="25" borderId="0" xfId="0" applyFont="1" applyFill="1" applyBorder="1" applyAlignment="1">
      <alignment horizontal="center" vertical="center" wrapText="1"/>
    </xf>
    <xf numFmtId="0" fontId="3" fillId="25" borderId="0" xfId="0" applyFont="1" applyFill="1" applyBorder="1" applyAlignment="1">
      <alignment horizontal="center" wrapText="1"/>
    </xf>
    <xf numFmtId="0" fontId="0" fillId="25" borderId="0" xfId="0" applyFill="1" applyBorder="1" applyAlignment="1">
      <alignment horizontal="center"/>
    </xf>
    <xf numFmtId="0" fontId="0" fillId="25" borderId="0" xfId="0" applyFill="1" applyBorder="1" applyAlignment="1">
      <alignment horizontal="center" vertical="center" wrapText="1"/>
    </xf>
    <xf numFmtId="2" fontId="3" fillId="25" borderId="0" xfId="0" applyNumberFormat="1" applyFont="1" applyFill="1" applyBorder="1" applyAlignment="1">
      <alignment horizontal="center" vertical="center" wrapText="1"/>
    </xf>
    <xf numFmtId="0" fontId="8" fillId="25" borderId="0" xfId="0" applyFont="1" applyFill="1" applyAlignment="1">
      <alignment vertical="center" wrapText="1"/>
    </xf>
    <xf numFmtId="0" fontId="44" fillId="0" borderId="70" xfId="0" applyFont="1" applyFill="1" applyBorder="1" applyAlignment="1" applyProtection="1">
      <alignment horizontal="center" vertical="center"/>
      <protection locked="0"/>
    </xf>
    <xf numFmtId="0" fontId="44" fillId="0" borderId="71" xfId="0" applyFont="1" applyFill="1" applyBorder="1" applyAlignment="1" applyProtection="1">
      <alignment horizontal="center" vertical="center"/>
      <protection locked="0"/>
    </xf>
    <xf numFmtId="2" fontId="0" fillId="26" borderId="24" xfId="0" applyNumberFormat="1" applyFill="1" applyBorder="1" applyAlignment="1">
      <alignment horizontal="center"/>
    </xf>
    <xf numFmtId="2" fontId="0" fillId="32" borderId="24" xfId="0" applyNumberFormat="1" applyFill="1" applyBorder="1" applyAlignment="1">
      <alignment horizontal="center"/>
    </xf>
    <xf numFmtId="2" fontId="0" fillId="29" borderId="24" xfId="0" applyNumberFormat="1" applyFill="1" applyBorder="1" applyAlignment="1">
      <alignment horizontal="center"/>
    </xf>
    <xf numFmtId="2" fontId="0" fillId="27" borderId="24" xfId="0" applyNumberFormat="1" applyFill="1" applyBorder="1" applyAlignment="1">
      <alignment horizontal="center"/>
    </xf>
    <xf numFmtId="2" fontId="0" fillId="28" borderId="24" xfId="0" applyNumberFormat="1" applyFill="1" applyBorder="1" applyAlignment="1">
      <alignment horizontal="center"/>
    </xf>
    <xf numFmtId="2" fontId="0" fillId="29" borderId="24" xfId="0" applyNumberFormat="1" applyFill="1" applyBorder="1" applyAlignment="1">
      <alignment horizontal="center" vertical="center" wrapText="1"/>
    </xf>
    <xf numFmtId="2" fontId="123" fillId="0" borderId="24" xfId="0" applyNumberFormat="1" applyFont="1" applyFill="1" applyBorder="1" applyAlignment="1" applyProtection="1">
      <alignment horizontal="center" wrapText="1"/>
      <protection locked="0"/>
    </xf>
    <xf numFmtId="0" fontId="100" fillId="37" borderId="0" xfId="61" applyFont="1" applyFill="1" applyAlignment="1">
      <alignment horizontal="right"/>
    </xf>
    <xf numFmtId="0" fontId="8" fillId="37" borderId="27" xfId="62" applyFont="1" applyFill="1" applyBorder="1" applyAlignment="1">
      <alignment horizontal="center" vertical="center" wrapText="1"/>
    </xf>
    <xf numFmtId="0" fontId="8" fillId="37" borderId="43" xfId="62" applyFont="1" applyFill="1" applyBorder="1" applyAlignment="1">
      <alignment horizontal="center" vertical="center" wrapText="1"/>
    </xf>
    <xf numFmtId="0" fontId="129" fillId="25" borderId="0" xfId="62" applyFont="1" applyFill="1" applyAlignment="1">
      <alignment horizontal="right" vertical="center"/>
    </xf>
    <xf numFmtId="169" fontId="129" fillId="25" borderId="0" xfId="62" applyNumberFormat="1" applyFont="1" applyFill="1" applyAlignment="1">
      <alignment horizontal="center" vertical="center"/>
    </xf>
    <xf numFmtId="2" fontId="1" fillId="27" borderId="0" xfId="62" applyNumberFormat="1" applyFill="1"/>
    <xf numFmtId="2" fontId="131" fillId="0" borderId="0" xfId="0" applyNumberFormat="1" applyFont="1" applyFill="1" applyAlignment="1" applyProtection="1">
      <alignment horizontal="center" vertical="center"/>
    </xf>
    <xf numFmtId="2" fontId="127" fillId="0" borderId="0" xfId="0" applyNumberFormat="1" applyFont="1" applyFill="1" applyAlignment="1" applyProtection="1">
      <alignment horizontal="center" vertical="center"/>
    </xf>
    <xf numFmtId="0" fontId="76" fillId="0" borderId="72" xfId="0" applyFont="1" applyFill="1" applyBorder="1" applyAlignment="1" applyProtection="1">
      <alignment horizontal="center" vertical="center" wrapText="1"/>
      <protection locked="0"/>
    </xf>
    <xf numFmtId="166" fontId="47" fillId="0" borderId="72" xfId="0" applyNumberFormat="1" applyFont="1" applyFill="1" applyBorder="1" applyAlignment="1" applyProtection="1">
      <alignment horizontal="center" vertical="center" wrapText="1"/>
      <protection locked="0"/>
    </xf>
    <xf numFmtId="0" fontId="45" fillId="25" borderId="0" xfId="0" applyFont="1" applyFill="1" applyProtection="1"/>
    <xf numFmtId="0" fontId="8" fillId="27" borderId="0" xfId="0" applyFont="1" applyFill="1" applyProtection="1"/>
    <xf numFmtId="0" fontId="17" fillId="26" borderId="0" xfId="0" applyFont="1" applyFill="1" applyAlignment="1" applyProtection="1">
      <alignment horizontal="left" vertical="center" wrapText="1"/>
    </xf>
    <xf numFmtId="0" fontId="0" fillId="26" borderId="0" xfId="0" applyFill="1" applyAlignment="1" applyProtection="1">
      <alignment horizontal="left" wrapText="1" indent="1"/>
    </xf>
    <xf numFmtId="0" fontId="1" fillId="33" borderId="0" xfId="59" applyFill="1"/>
    <xf numFmtId="0" fontId="135" fillId="0" borderId="0" xfId="0" applyFont="1"/>
    <xf numFmtId="0" fontId="136" fillId="33" borderId="0" xfId="59" applyFont="1" applyFill="1"/>
    <xf numFmtId="43" fontId="6" fillId="26" borderId="0" xfId="28" applyFont="1" applyFill="1" applyBorder="1" applyAlignment="1" applyProtection="1">
      <alignment horizontal="center" vertical="center" shrinkToFit="1"/>
    </xf>
    <xf numFmtId="174" fontId="6" fillId="26" borderId="0" xfId="28" applyNumberFormat="1" applyFont="1" applyFill="1" applyBorder="1" applyAlignment="1" applyProtection="1">
      <alignment horizontal="center" vertical="center" shrinkToFit="1"/>
    </xf>
    <xf numFmtId="0" fontId="137" fillId="26" borderId="73" xfId="0" applyFont="1" applyFill="1" applyBorder="1" applyAlignment="1" applyProtection="1">
      <alignment horizontal="center" vertical="center" wrapText="1"/>
    </xf>
    <xf numFmtId="174" fontId="11" fillId="0" borderId="73" xfId="0" applyNumberFormat="1" applyFont="1" applyFill="1" applyBorder="1" applyAlignment="1" applyProtection="1">
      <alignment horizontal="center" vertical="center" wrapText="1"/>
    </xf>
    <xf numFmtId="0" fontId="39" fillId="26" borderId="0" xfId="0" applyFont="1" applyFill="1" applyProtection="1"/>
    <xf numFmtId="0" fontId="139" fillId="33" borderId="0" xfId="59" applyFont="1" applyFill="1"/>
    <xf numFmtId="172" fontId="47" fillId="0" borderId="24" xfId="0" applyNumberFormat="1" applyFont="1" applyFill="1" applyBorder="1" applyAlignment="1" applyProtection="1">
      <alignment horizontal="center" vertical="center" wrapText="1"/>
      <protection locked="0"/>
    </xf>
    <xf numFmtId="0" fontId="8" fillId="0" borderId="0" xfId="0" applyFont="1" applyFill="1" applyProtection="1"/>
    <xf numFmtId="0" fontId="8" fillId="0" borderId="27" xfId="0" applyFont="1" applyFill="1" applyBorder="1" applyProtection="1"/>
    <xf numFmtId="0" fontId="8" fillId="0" borderId="74" xfId="0" applyFont="1" applyFill="1" applyBorder="1" applyProtection="1"/>
    <xf numFmtId="0" fontId="8" fillId="0" borderId="26" xfId="0" applyFont="1" applyFill="1" applyBorder="1" applyProtection="1"/>
    <xf numFmtId="0" fontId="8" fillId="0" borderId="0" xfId="0" applyFont="1" applyFill="1" applyBorder="1" applyProtection="1"/>
    <xf numFmtId="0" fontId="8" fillId="26" borderId="24" xfId="0" applyFont="1" applyFill="1" applyBorder="1" applyAlignment="1">
      <alignment horizontal="left" wrapText="1" indent="1"/>
    </xf>
    <xf numFmtId="0" fontId="8" fillId="32" borderId="24" xfId="0" applyFont="1" applyFill="1" applyBorder="1" applyAlignment="1">
      <alignment horizontal="left" wrapText="1" indent="1"/>
    </xf>
    <xf numFmtId="0" fontId="8" fillId="29" borderId="24" xfId="0" applyFont="1" applyFill="1" applyBorder="1" applyAlignment="1">
      <alignment horizontal="left" wrapText="1" indent="1"/>
    </xf>
    <xf numFmtId="0" fontId="8" fillId="27" borderId="24" xfId="0" applyFont="1" applyFill="1" applyBorder="1" applyAlignment="1">
      <alignment horizontal="left" wrapText="1" indent="1"/>
    </xf>
    <xf numFmtId="0" fontId="8" fillId="28" borderId="24" xfId="0" applyFont="1" applyFill="1" applyBorder="1" applyAlignment="1">
      <alignment horizontal="left" wrapText="1" indent="1"/>
    </xf>
    <xf numFmtId="0" fontId="16" fillId="0" borderId="24" xfId="0" applyFont="1" applyFill="1" applyBorder="1" applyAlignment="1" applyProtection="1">
      <alignment horizontal="center" vertical="center" wrapText="1"/>
    </xf>
    <xf numFmtId="0" fontId="47" fillId="0" borderId="0" xfId="0" applyFont="1" applyFill="1" applyProtection="1">
      <protection locked="0"/>
    </xf>
    <xf numFmtId="2" fontId="47" fillId="0" borderId="0" xfId="0" applyNumberFormat="1" applyFont="1" applyFill="1" applyAlignment="1" applyProtection="1">
      <alignment horizontal="center" vertical="center"/>
      <protection locked="0"/>
    </xf>
    <xf numFmtId="0" fontId="0" fillId="28" borderId="0" xfId="0" applyFill="1" applyAlignment="1">
      <alignment horizontal="center" vertical="center"/>
    </xf>
    <xf numFmtId="0" fontId="141" fillId="25" borderId="0" xfId="0" applyFont="1" applyFill="1" applyProtection="1"/>
    <xf numFmtId="178" fontId="115" fillId="25" borderId="0" xfId="0" applyNumberFormat="1" applyFont="1" applyFill="1" applyAlignment="1" applyProtection="1">
      <alignment horizontal="center" vertical="center"/>
    </xf>
    <xf numFmtId="0" fontId="8" fillId="29" borderId="27" xfId="62" applyFont="1" applyFill="1" applyBorder="1" applyAlignment="1">
      <alignment horizontal="center" vertical="center" wrapText="1"/>
    </xf>
    <xf numFmtId="168" fontId="120" fillId="0" borderId="27" xfId="0" applyNumberFormat="1" applyFont="1" applyFill="1" applyBorder="1" applyAlignment="1" applyProtection="1">
      <alignment horizontal="center" vertical="center"/>
      <protection locked="0"/>
    </xf>
    <xf numFmtId="0" fontId="47" fillId="0" borderId="27" xfId="0" applyFont="1" applyFill="1" applyBorder="1" applyAlignment="1" applyProtection="1">
      <alignment horizontal="center" vertical="center"/>
      <protection locked="0"/>
    </xf>
    <xf numFmtId="0" fontId="47" fillId="0" borderId="75" xfId="0" applyFont="1" applyFill="1" applyBorder="1" applyAlignment="1" applyProtection="1">
      <alignment horizontal="center" vertical="center"/>
      <protection locked="0"/>
    </xf>
    <xf numFmtId="168" fontId="51" fillId="0" borderId="27" xfId="0" applyNumberFormat="1" applyFont="1" applyFill="1" applyBorder="1" applyAlignment="1" applyProtection="1">
      <alignment horizontal="center" vertical="center"/>
      <protection locked="0"/>
    </xf>
    <xf numFmtId="168" fontId="120" fillId="0" borderId="26" xfId="0" applyNumberFormat="1" applyFont="1" applyFill="1" applyBorder="1" applyAlignment="1" applyProtection="1">
      <alignment horizontal="center" vertical="center" wrapText="1"/>
      <protection locked="0"/>
    </xf>
    <xf numFmtId="0" fontId="47" fillId="0" borderId="26" xfId="0" applyFont="1" applyFill="1" applyBorder="1" applyAlignment="1" applyProtection="1">
      <alignment horizontal="center" vertical="center" wrapText="1"/>
      <protection locked="0"/>
    </xf>
    <xf numFmtId="0" fontId="3" fillId="26" borderId="0" xfId="0" applyFont="1" applyFill="1" applyAlignment="1" applyProtection="1">
      <alignment vertical="top"/>
    </xf>
    <xf numFmtId="0" fontId="6" fillId="26" borderId="0" xfId="0" applyFont="1" applyFill="1" applyProtection="1"/>
    <xf numFmtId="0" fontId="141" fillId="28" borderId="0" xfId="0" applyFont="1" applyFill="1" applyAlignment="1" applyProtection="1">
      <alignment horizontal="right" vertical="center"/>
    </xf>
    <xf numFmtId="0" fontId="143" fillId="28" borderId="0" xfId="0" applyFont="1" applyFill="1" applyAlignment="1" applyProtection="1">
      <alignment horizontal="right" vertical="center"/>
    </xf>
    <xf numFmtId="0" fontId="8" fillId="29" borderId="76" xfId="62" applyFont="1" applyFill="1" applyBorder="1" applyAlignment="1">
      <alignment horizontal="center" vertical="center" wrapText="1"/>
    </xf>
    <xf numFmtId="0" fontId="0" fillId="26" borderId="0" xfId="0" applyFill="1" applyAlignment="1" applyProtection="1">
      <alignment vertical="top"/>
    </xf>
    <xf numFmtId="0" fontId="0" fillId="0" borderId="0" xfId="0" applyFill="1" applyAlignment="1" applyProtection="1">
      <alignment horizontal="right"/>
    </xf>
    <xf numFmtId="0" fontId="6" fillId="29" borderId="0" xfId="0" applyFont="1" applyFill="1" applyAlignment="1" applyProtection="1">
      <alignment horizontal="left" vertical="center"/>
    </xf>
    <xf numFmtId="0" fontId="97" fillId="26" borderId="0" xfId="0" applyFont="1" applyFill="1" applyBorder="1" applyAlignment="1" applyProtection="1">
      <alignment horizontal="left" vertical="center" wrapText="1"/>
    </xf>
    <xf numFmtId="0" fontId="97" fillId="26" borderId="0" xfId="0" applyFont="1" applyFill="1" applyBorder="1" applyAlignment="1" applyProtection="1">
      <alignment horizontal="center" vertical="center" wrapText="1"/>
    </xf>
    <xf numFmtId="0" fontId="14" fillId="26" borderId="0" xfId="0" applyFont="1" applyFill="1" applyBorder="1" applyAlignment="1" applyProtection="1">
      <alignment horizontal="center" vertical="center" wrapText="1"/>
    </xf>
    <xf numFmtId="0" fontId="97" fillId="26" borderId="0" xfId="0" applyFont="1" applyFill="1" applyBorder="1" applyAlignment="1" applyProtection="1">
      <alignment vertical="center" wrapText="1"/>
    </xf>
    <xf numFmtId="0" fontId="44" fillId="0" borderId="22" xfId="0" applyFont="1" applyFill="1" applyBorder="1" applyProtection="1">
      <protection locked="0"/>
    </xf>
    <xf numFmtId="0" fontId="44" fillId="0" borderId="23" xfId="0" applyFont="1" applyFill="1" applyBorder="1" applyProtection="1">
      <protection locked="0"/>
    </xf>
    <xf numFmtId="0" fontId="44" fillId="0" borderId="77" xfId="0" applyFont="1" applyFill="1" applyBorder="1" applyProtection="1">
      <protection locked="0"/>
    </xf>
    <xf numFmtId="0" fontId="44" fillId="0" borderId="0" xfId="0" applyFont="1" applyFill="1" applyBorder="1" applyProtection="1">
      <protection locked="0"/>
    </xf>
    <xf numFmtId="0" fontId="44" fillId="0" borderId="78" xfId="0" applyFont="1" applyFill="1" applyBorder="1" applyProtection="1">
      <protection locked="0"/>
    </xf>
    <xf numFmtId="0" fontId="44" fillId="0" borderId="79" xfId="0" applyFont="1" applyFill="1" applyBorder="1" applyProtection="1">
      <protection locked="0"/>
    </xf>
    <xf numFmtId="0" fontId="44" fillId="0" borderId="80" xfId="0" applyFont="1" applyFill="1" applyBorder="1" applyProtection="1">
      <protection locked="0"/>
    </xf>
    <xf numFmtId="0" fontId="44" fillId="0" borderId="81" xfId="0" applyFont="1" applyFill="1" applyBorder="1" applyProtection="1">
      <protection locked="0"/>
    </xf>
    <xf numFmtId="2" fontId="97" fillId="0" borderId="82" xfId="0" applyNumberFormat="1" applyFont="1" applyFill="1" applyBorder="1" applyAlignment="1" applyProtection="1">
      <alignment horizontal="center" vertical="center"/>
    </xf>
    <xf numFmtId="2" fontId="97" fillId="0" borderId="72" xfId="0" applyNumberFormat="1" applyFont="1" applyFill="1" applyBorder="1" applyAlignment="1" applyProtection="1">
      <alignment horizontal="center" vertical="center"/>
    </xf>
    <xf numFmtId="0" fontId="8" fillId="0" borderId="83" xfId="0" applyFont="1" applyFill="1" applyBorder="1" applyAlignment="1" applyProtection="1">
      <alignment horizontal="center" vertical="center"/>
    </xf>
    <xf numFmtId="0" fontId="8" fillId="0" borderId="84" xfId="0" applyFont="1" applyFill="1" applyBorder="1" applyAlignment="1" applyProtection="1">
      <alignment horizontal="center" vertical="center"/>
    </xf>
    <xf numFmtId="0" fontId="8" fillId="0" borderId="85" xfId="0" applyFont="1" applyFill="1" applyBorder="1" applyAlignment="1" applyProtection="1">
      <alignment horizontal="center" vertical="center"/>
    </xf>
    <xf numFmtId="0" fontId="115" fillId="0" borderId="0" xfId="0" applyFont="1" applyFill="1" applyAlignment="1" applyProtection="1">
      <alignment horizontal="center" vertical="center"/>
    </xf>
    <xf numFmtId="0" fontId="45" fillId="29" borderId="0" xfId="0" applyFont="1" applyFill="1" applyProtection="1"/>
    <xf numFmtId="0" fontId="0" fillId="0" borderId="0" xfId="0" applyFill="1" applyBorder="1" applyAlignment="1" applyProtection="1">
      <alignment horizontal="center" vertical="center"/>
    </xf>
    <xf numFmtId="0" fontId="6" fillId="0" borderId="24" xfId="0" applyFont="1" applyFill="1" applyBorder="1" applyAlignment="1" applyProtection="1">
      <alignment horizontal="center" vertical="top" wrapText="1"/>
    </xf>
    <xf numFmtId="0" fontId="10" fillId="29" borderId="0" xfId="0" applyFont="1" applyFill="1" applyAlignment="1"/>
    <xf numFmtId="0" fontId="10" fillId="29" borderId="0" xfId="0" applyFont="1" applyFill="1" applyProtection="1"/>
    <xf numFmtId="0" fontId="0" fillId="29" borderId="0" xfId="0" applyNumberFormat="1" applyFill="1" applyProtection="1"/>
    <xf numFmtId="43" fontId="6" fillId="26" borderId="29" xfId="28" applyFont="1" applyFill="1" applyBorder="1" applyAlignment="1" applyProtection="1">
      <alignment horizontal="center" vertical="center" shrinkToFit="1"/>
    </xf>
    <xf numFmtId="43" fontId="6" fillId="26" borderId="85" xfId="28" applyFont="1" applyFill="1" applyBorder="1" applyAlignment="1" applyProtection="1">
      <alignment horizontal="center" vertical="center" shrinkToFit="1"/>
    </xf>
    <xf numFmtId="174" fontId="6" fillId="26" borderId="29" xfId="28" applyNumberFormat="1" applyFont="1" applyFill="1" applyBorder="1" applyAlignment="1" applyProtection="1">
      <alignment horizontal="center" vertical="center" shrinkToFit="1"/>
    </xf>
    <xf numFmtId="0" fontId="6" fillId="28" borderId="0" xfId="0" applyFont="1" applyFill="1" applyAlignment="1" applyProtection="1">
      <alignment vertical="center"/>
    </xf>
    <xf numFmtId="0" fontId="9" fillId="0" borderId="0" xfId="0" applyFont="1" applyFill="1" applyAlignment="1" applyProtection="1"/>
    <xf numFmtId="0" fontId="0" fillId="26" borderId="0" xfId="0" applyFill="1" applyAlignment="1" applyProtection="1"/>
    <xf numFmtId="0" fontId="7" fillId="26" borderId="0" xfId="0" applyFont="1" applyFill="1" applyAlignment="1" applyProtection="1"/>
    <xf numFmtId="0" fontId="7" fillId="26" borderId="0" xfId="0" applyFont="1" applyFill="1" applyAlignment="1" applyProtection="1">
      <alignment vertical="center"/>
    </xf>
    <xf numFmtId="0" fontId="3" fillId="26" borderId="0" xfId="0" applyFont="1" applyFill="1" applyAlignment="1" applyProtection="1"/>
    <xf numFmtId="0" fontId="3" fillId="27" borderId="0" xfId="0" applyFont="1" applyFill="1" applyAlignment="1" applyProtection="1">
      <alignment vertical="top"/>
    </xf>
    <xf numFmtId="0" fontId="3" fillId="27" borderId="0" xfId="0" applyFont="1" applyFill="1" applyAlignment="1" applyProtection="1"/>
    <xf numFmtId="0" fontId="39" fillId="26" borderId="0" xfId="0" applyFont="1" applyFill="1" applyAlignment="1" applyProtection="1"/>
    <xf numFmtId="0" fontId="7" fillId="26" borderId="0" xfId="0" applyFont="1" applyFill="1" applyAlignment="1" applyProtection="1">
      <alignment horizontal="justify" vertical="top" wrapText="1"/>
    </xf>
    <xf numFmtId="0" fontId="0" fillId="0" borderId="0" xfId="0" applyFill="1" applyAlignment="1" applyProtection="1">
      <alignment horizontal="center" vertical="center"/>
    </xf>
    <xf numFmtId="0" fontId="3" fillId="34" borderId="0" xfId="0" applyFont="1" applyFill="1" applyAlignment="1" applyProtection="1"/>
    <xf numFmtId="0" fontId="0" fillId="26" borderId="0" xfId="0" applyFill="1" applyAlignment="1">
      <alignment horizontal="left" vertical="center" wrapText="1"/>
    </xf>
    <xf numFmtId="0" fontId="0" fillId="26" borderId="86" xfId="0" applyFill="1" applyBorder="1" applyProtection="1"/>
    <xf numFmtId="0" fontId="3" fillId="26" borderId="0" xfId="0" applyFont="1" applyFill="1" applyAlignment="1">
      <alignment horizontal="center"/>
    </xf>
    <xf numFmtId="0" fontId="3" fillId="26" borderId="24" xfId="0" applyFont="1" applyFill="1" applyBorder="1" applyAlignment="1">
      <alignment horizontal="center" wrapText="1"/>
    </xf>
    <xf numFmtId="0" fontId="78" fillId="26" borderId="0" xfId="0" applyFont="1" applyFill="1" applyAlignment="1" applyProtection="1">
      <alignment horizontal="center" vertical="center"/>
    </xf>
    <xf numFmtId="0" fontId="78" fillId="26" borderId="0" xfId="0" applyFont="1" applyFill="1" applyAlignment="1" applyProtection="1">
      <alignment horizontal="center" vertical="top"/>
    </xf>
    <xf numFmtId="175" fontId="77" fillId="26" borderId="0" xfId="0" applyNumberFormat="1" applyFont="1" applyFill="1" applyBorder="1" applyAlignment="1" applyProtection="1">
      <alignment vertical="center" wrapText="1"/>
    </xf>
    <xf numFmtId="0" fontId="78" fillId="26" borderId="0" xfId="0" applyFont="1" applyFill="1" applyAlignment="1" applyProtection="1">
      <alignment vertical="center"/>
    </xf>
    <xf numFmtId="0" fontId="78" fillId="26" borderId="0" xfId="0" applyFont="1" applyFill="1" applyAlignment="1" applyProtection="1">
      <alignment vertical="top"/>
    </xf>
    <xf numFmtId="166" fontId="78" fillId="26" borderId="0" xfId="0" applyNumberFormat="1" applyFont="1" applyFill="1" applyAlignment="1" applyProtection="1">
      <alignment horizontal="center" vertical="center"/>
    </xf>
    <xf numFmtId="166" fontId="78" fillId="26" borderId="0" xfId="0" applyNumberFormat="1" applyFont="1" applyFill="1" applyAlignment="1" applyProtection="1">
      <alignment horizontal="center" vertical="top"/>
    </xf>
    <xf numFmtId="0" fontId="8" fillId="26" borderId="0" xfId="0" applyFont="1" applyFill="1" applyAlignment="1">
      <alignment wrapText="1"/>
    </xf>
    <xf numFmtId="2" fontId="3" fillId="26" borderId="24" xfId="0" applyNumberFormat="1" applyFont="1" applyFill="1" applyBorder="1" applyAlignment="1">
      <alignment horizontal="center" vertical="center" wrapText="1"/>
    </xf>
    <xf numFmtId="0" fontId="3" fillId="29" borderId="0" xfId="0" applyFont="1" applyFill="1"/>
    <xf numFmtId="0" fontId="0" fillId="29" borderId="0" xfId="0" applyFill="1" applyAlignment="1">
      <alignment horizontal="left"/>
    </xf>
    <xf numFmtId="0" fontId="10" fillId="29" borderId="0" xfId="0" applyFont="1" applyFill="1" applyAlignment="1">
      <alignment vertical="top"/>
    </xf>
    <xf numFmtId="0" fontId="9" fillId="29" borderId="0" xfId="0" applyFont="1" applyFill="1" applyAlignment="1">
      <alignment horizontal="left" wrapText="1"/>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21" fillId="29" borderId="0" xfId="0" applyFont="1" applyFill="1" applyBorder="1" applyAlignment="1" applyProtection="1">
      <alignment horizontal="left" wrapText="1"/>
    </xf>
    <xf numFmtId="0" fontId="21" fillId="29" borderId="0" xfId="0" applyFont="1" applyFill="1" applyBorder="1" applyAlignment="1" applyProtection="1">
      <alignment wrapText="1"/>
    </xf>
    <xf numFmtId="0" fontId="0" fillId="29" borderId="0" xfId="0" applyFill="1" applyAlignment="1">
      <alignment vertical="center"/>
    </xf>
    <xf numFmtId="0" fontId="9" fillId="28" borderId="0" xfId="0" applyFont="1" applyFill="1" applyAlignment="1" applyProtection="1">
      <alignment vertical="center"/>
    </xf>
    <xf numFmtId="0" fontId="6" fillId="29" borderId="0" xfId="0" applyFont="1" applyFill="1" applyAlignment="1">
      <alignment vertical="center"/>
    </xf>
    <xf numFmtId="0" fontId="12" fillId="29" borderId="0" xfId="0" applyFont="1" applyFill="1" applyAlignment="1">
      <alignment vertical="center"/>
    </xf>
    <xf numFmtId="0" fontId="8" fillId="0" borderId="24" xfId="59" applyFont="1" applyFill="1" applyBorder="1" applyAlignment="1" applyProtection="1">
      <alignment horizontal="center" vertical="center" wrapText="1"/>
    </xf>
    <xf numFmtId="0" fontId="28" fillId="29" borderId="0" xfId="0" applyFont="1" applyFill="1" applyAlignment="1" applyProtection="1">
      <alignment horizontal="left"/>
    </xf>
    <xf numFmtId="0" fontId="14" fillId="28" borderId="27" xfId="0" applyFont="1" applyFill="1" applyBorder="1" applyAlignment="1">
      <alignment horizontal="center" vertical="center" wrapText="1"/>
    </xf>
    <xf numFmtId="0" fontId="0" fillId="29" borderId="0" xfId="0" applyFill="1" applyBorder="1" applyAlignment="1" applyProtection="1">
      <alignment vertical="center"/>
    </xf>
    <xf numFmtId="0" fontId="9" fillId="29" borderId="0" xfId="0" applyFont="1" applyFill="1" applyAlignment="1">
      <alignment vertical="center"/>
    </xf>
    <xf numFmtId="0" fontId="54" fillId="38" borderId="67" xfId="0" applyNumberFormat="1" applyFont="1" applyFill="1" applyBorder="1" applyAlignment="1" applyProtection="1">
      <alignment horizontal="center" vertical="center" wrapText="1"/>
      <protection locked="0"/>
    </xf>
    <xf numFmtId="0" fontId="175" fillId="25" borderId="69" xfId="0" applyFont="1" applyFill="1" applyBorder="1" applyAlignment="1">
      <alignment horizontal="center" vertical="center"/>
    </xf>
    <xf numFmtId="0" fontId="176" fillId="25" borderId="65" xfId="0" applyFont="1" applyFill="1" applyBorder="1" applyAlignment="1">
      <alignment horizontal="center"/>
    </xf>
    <xf numFmtId="0" fontId="8" fillId="25" borderId="69" xfId="0" applyFont="1" applyFill="1" applyBorder="1" applyAlignment="1">
      <alignment horizontal="left" vertical="center"/>
    </xf>
    <xf numFmtId="0" fontId="177" fillId="25" borderId="65" xfId="0" applyFont="1" applyFill="1" applyBorder="1"/>
    <xf numFmtId="0" fontId="14" fillId="25" borderId="26" xfId="0" applyFont="1" applyFill="1" applyBorder="1" applyAlignment="1">
      <alignment horizontal="center" vertical="center"/>
    </xf>
    <xf numFmtId="0" fontId="14" fillId="25" borderId="27" xfId="0" applyFont="1" applyFill="1" applyBorder="1" applyAlignment="1">
      <alignment horizontal="center" vertical="center" wrapText="1"/>
    </xf>
    <xf numFmtId="0" fontId="0" fillId="29" borderId="87" xfId="0" applyFill="1" applyBorder="1" applyAlignment="1" applyProtection="1">
      <alignment vertical="center"/>
    </xf>
    <xf numFmtId="0" fontId="52" fillId="29" borderId="87" xfId="0" applyFont="1" applyFill="1" applyBorder="1" applyAlignment="1" applyProtection="1">
      <alignment vertical="center"/>
    </xf>
    <xf numFmtId="0" fontId="0" fillId="29" borderId="88" xfId="0" applyFill="1" applyBorder="1" applyAlignment="1" applyProtection="1">
      <alignment vertical="center"/>
    </xf>
    <xf numFmtId="0" fontId="52" fillId="29" borderId="88" xfId="0" applyFont="1" applyFill="1" applyBorder="1" applyAlignment="1" applyProtection="1">
      <alignment vertical="center"/>
    </xf>
    <xf numFmtId="0" fontId="13" fillId="29" borderId="87" xfId="0" applyFont="1" applyFill="1" applyBorder="1" applyAlignment="1" applyProtection="1">
      <alignment vertical="center"/>
    </xf>
    <xf numFmtId="0" fontId="13" fillId="29" borderId="88" xfId="0" applyFont="1" applyFill="1" applyBorder="1" applyAlignment="1" applyProtection="1">
      <alignment vertical="center"/>
    </xf>
    <xf numFmtId="0" fontId="13" fillId="29" borderId="88" xfId="0" applyFont="1" applyFill="1" applyBorder="1" applyAlignment="1" applyProtection="1">
      <alignment horizontal="right" vertical="center"/>
    </xf>
    <xf numFmtId="0" fontId="0" fillId="29" borderId="89" xfId="0" applyFill="1" applyBorder="1" applyAlignment="1" applyProtection="1">
      <alignment vertical="center"/>
    </xf>
    <xf numFmtId="0" fontId="0" fillId="29" borderId="90" xfId="0" applyFill="1" applyBorder="1" applyAlignment="1" applyProtection="1">
      <alignment vertical="center"/>
    </xf>
    <xf numFmtId="0" fontId="16" fillId="29" borderId="24" xfId="0" applyNumberFormat="1" applyFont="1" applyFill="1" applyBorder="1" applyAlignment="1" applyProtection="1">
      <alignment horizontal="center" vertical="center" wrapText="1"/>
    </xf>
    <xf numFmtId="2" fontId="8" fillId="25" borderId="0" xfId="0" applyNumberFormat="1" applyFont="1" applyFill="1" applyAlignment="1">
      <alignment horizontal="left" vertical="center"/>
    </xf>
    <xf numFmtId="0" fontId="0" fillId="29" borderId="77" xfId="0" applyFill="1" applyBorder="1" applyAlignment="1" applyProtection="1">
      <alignment vertical="center"/>
    </xf>
    <xf numFmtId="0" fontId="13" fillId="29" borderId="0" xfId="0" applyFont="1" applyFill="1" applyBorder="1" applyAlignment="1" applyProtection="1">
      <alignment vertical="center"/>
    </xf>
    <xf numFmtId="0" fontId="52" fillId="29" borderId="0" xfId="0" applyFont="1" applyFill="1" applyBorder="1" applyAlignment="1" applyProtection="1">
      <alignment vertical="center"/>
    </xf>
    <xf numFmtId="0" fontId="6" fillId="28" borderId="0" xfId="0" applyFont="1" applyFill="1" applyAlignment="1">
      <alignment horizontal="left"/>
    </xf>
    <xf numFmtId="0" fontId="16" fillId="28" borderId="91" xfId="0" applyFont="1" applyFill="1" applyBorder="1" applyAlignment="1">
      <alignment vertical="center"/>
    </xf>
    <xf numFmtId="0" fontId="9" fillId="28" borderId="0" xfId="0" applyFont="1" applyFill="1" applyAlignment="1">
      <alignment vertical="center"/>
    </xf>
    <xf numFmtId="0" fontId="1" fillId="25" borderId="65" xfId="0" applyFont="1" applyFill="1" applyBorder="1"/>
    <xf numFmtId="49" fontId="83" fillId="29" borderId="0" xfId="0" applyNumberFormat="1" applyFont="1" applyFill="1" applyBorder="1" applyAlignment="1" applyProtection="1">
      <alignment horizontal="center" vertical="center" wrapText="1"/>
    </xf>
    <xf numFmtId="2" fontId="83" fillId="29" borderId="0" xfId="0" applyNumberFormat="1" applyFont="1" applyFill="1" applyBorder="1" applyAlignment="1" applyProtection="1">
      <alignment horizontal="center" vertical="center" wrapText="1"/>
    </xf>
    <xf numFmtId="0" fontId="55" fillId="29" borderId="0" xfId="0" applyNumberFormat="1" applyFont="1" applyFill="1" applyBorder="1" applyAlignment="1" applyProtection="1">
      <alignment horizontal="center" vertical="center" wrapText="1"/>
      <protection locked="0"/>
    </xf>
    <xf numFmtId="0" fontId="176" fillId="29" borderId="0" xfId="0" applyFont="1" applyFill="1" applyBorder="1" applyAlignment="1">
      <alignment horizontal="center"/>
    </xf>
    <xf numFmtId="0" fontId="85" fillId="29" borderId="0" xfId="0" applyFont="1" applyFill="1" applyBorder="1"/>
    <xf numFmtId="0" fontId="177" fillId="29" borderId="0" xfId="0" applyFont="1" applyFill="1" applyBorder="1"/>
    <xf numFmtId="0" fontId="47" fillId="29" borderId="0" xfId="0" applyFont="1" applyFill="1" applyProtection="1">
      <protection locked="0"/>
    </xf>
    <xf numFmtId="0" fontId="16" fillId="29" borderId="0" xfId="0" applyFont="1" applyFill="1" applyBorder="1" applyAlignment="1">
      <alignment vertical="center"/>
    </xf>
    <xf numFmtId="0" fontId="0" fillId="28" borderId="0" xfId="0" applyFill="1" applyAlignment="1">
      <alignment horizontal="left"/>
    </xf>
    <xf numFmtId="0" fontId="9" fillId="28" borderId="0" xfId="0" applyFont="1" applyFill="1" applyAlignment="1">
      <alignment horizontal="left" wrapText="1"/>
    </xf>
    <xf numFmtId="0" fontId="6" fillId="28" borderId="0" xfId="0" applyFont="1" applyFill="1" applyAlignment="1">
      <alignment vertical="center"/>
    </xf>
    <xf numFmtId="0" fontId="0" fillId="28" borderId="0" xfId="0" applyFill="1" applyAlignment="1">
      <alignment vertical="center"/>
    </xf>
    <xf numFmtId="0" fontId="12" fillId="28" borderId="0" xfId="0" applyFont="1" applyFill="1" applyAlignment="1">
      <alignment vertical="center"/>
    </xf>
    <xf numFmtId="0" fontId="10" fillId="28" borderId="0" xfId="0" applyFont="1" applyFill="1"/>
    <xf numFmtId="0" fontId="10" fillId="28" borderId="0" xfId="0" applyFont="1" applyFill="1" applyAlignment="1"/>
    <xf numFmtId="0" fontId="54" fillId="39" borderId="67" xfId="0" applyNumberFormat="1" applyFont="1" applyFill="1" applyBorder="1" applyAlignment="1" applyProtection="1">
      <alignment horizontal="center" vertical="center" wrapText="1"/>
      <protection locked="0"/>
    </xf>
    <xf numFmtId="0" fontId="7" fillId="28" borderId="0" xfId="0" applyFont="1" applyFill="1" applyBorder="1" applyAlignment="1" applyProtection="1">
      <alignment vertical="center"/>
    </xf>
    <xf numFmtId="0" fontId="16" fillId="28" borderId="24" xfId="0" applyNumberFormat="1" applyFont="1" applyFill="1" applyBorder="1" applyAlignment="1" applyProtection="1">
      <alignment horizontal="center" vertical="center" wrapText="1"/>
    </xf>
    <xf numFmtId="2" fontId="16" fillId="28" borderId="24" xfId="0" applyNumberFormat="1" applyFont="1" applyFill="1" applyBorder="1" applyAlignment="1" applyProtection="1">
      <alignment horizontal="center" vertical="center" wrapText="1"/>
    </xf>
    <xf numFmtId="0" fontId="8" fillId="0" borderId="41" xfId="0" applyFont="1" applyFill="1" applyBorder="1" applyAlignment="1" applyProtection="1">
      <alignment vertical="center"/>
      <protection locked="0"/>
    </xf>
    <xf numFmtId="0" fontId="40" fillId="0" borderId="24" xfId="0" applyFont="1" applyFill="1" applyBorder="1" applyAlignment="1" applyProtection="1">
      <alignment horizontal="center" vertical="center"/>
    </xf>
    <xf numFmtId="2" fontId="8" fillId="25" borderId="0" xfId="0" applyNumberFormat="1" applyFont="1" applyFill="1" applyAlignment="1" applyProtection="1">
      <alignment horizontal="center" vertical="center"/>
    </xf>
    <xf numFmtId="0" fontId="156" fillId="0" borderId="0" xfId="0" applyFont="1" applyFill="1" applyProtection="1"/>
    <xf numFmtId="0" fontId="1" fillId="29" borderId="0" xfId="0" applyFont="1" applyFill="1" applyBorder="1"/>
    <xf numFmtId="0" fontId="14" fillId="25" borderId="0" xfId="0" applyFont="1" applyFill="1" applyBorder="1" applyAlignment="1">
      <alignment horizontal="center" vertical="center"/>
    </xf>
    <xf numFmtId="0" fontId="0" fillId="0" borderId="24" xfId="0" applyFill="1" applyBorder="1" applyAlignment="1" applyProtection="1">
      <alignment horizontal="center" vertical="center"/>
    </xf>
    <xf numFmtId="0" fontId="14" fillId="29" borderId="43" xfId="0" applyFont="1" applyFill="1" applyBorder="1" applyAlignment="1">
      <alignment horizontal="center" vertical="center" wrapText="1"/>
    </xf>
    <xf numFmtId="0" fontId="14" fillId="29" borderId="30" xfId="0" applyFont="1" applyFill="1" applyBorder="1" applyAlignment="1">
      <alignment horizontal="center" vertical="center" wrapText="1"/>
    </xf>
    <xf numFmtId="0" fontId="54" fillId="38" borderId="92" xfId="0" applyNumberFormat="1" applyFont="1" applyFill="1" applyBorder="1" applyAlignment="1" applyProtection="1">
      <alignment horizontal="center" vertical="center" wrapText="1"/>
      <protection locked="0"/>
    </xf>
    <xf numFmtId="0" fontId="54" fillId="0" borderId="92" xfId="0" applyNumberFormat="1" applyFont="1" applyFill="1" applyBorder="1" applyAlignment="1" applyProtection="1">
      <alignment horizontal="center" vertical="center" wrapText="1"/>
      <protection locked="0"/>
    </xf>
    <xf numFmtId="0" fontId="55" fillId="0" borderId="93" xfId="0" applyNumberFormat="1" applyFont="1" applyFill="1" applyBorder="1" applyAlignment="1" applyProtection="1">
      <alignment horizontal="center" vertical="center" wrapText="1"/>
      <protection locked="0"/>
    </xf>
    <xf numFmtId="0" fontId="54" fillId="0" borderId="94" xfId="0" applyNumberFormat="1" applyFont="1" applyFill="1" applyBorder="1" applyAlignment="1" applyProtection="1">
      <alignment horizontal="center" vertical="center" wrapText="1"/>
      <protection locked="0"/>
    </xf>
    <xf numFmtId="0" fontId="14" fillId="29" borderId="95" xfId="0" applyFont="1" applyFill="1" applyBorder="1" applyAlignment="1">
      <alignment horizontal="center" vertical="center" wrapText="1"/>
    </xf>
    <xf numFmtId="0" fontId="14" fillId="29" borderId="96" xfId="0" applyFont="1" applyFill="1" applyBorder="1" applyAlignment="1">
      <alignment horizontal="center" vertical="center" wrapText="1"/>
    </xf>
    <xf numFmtId="0" fontId="0" fillId="0" borderId="61" xfId="0" applyFill="1" applyBorder="1" applyProtection="1"/>
    <xf numFmtId="0" fontId="9" fillId="0" borderId="0" xfId="0" applyFont="1" applyFill="1" applyAlignment="1" applyProtection="1">
      <alignment horizontal="left" vertical="top"/>
    </xf>
    <xf numFmtId="0" fontId="6" fillId="0" borderId="0" xfId="0" applyFont="1" applyFill="1" applyAlignment="1" applyProtection="1">
      <alignment horizontal="left" vertical="top"/>
    </xf>
    <xf numFmtId="0" fontId="16" fillId="0"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171" fontId="16" fillId="0" borderId="24" xfId="0" applyNumberFormat="1" applyFont="1" applyFill="1" applyBorder="1" applyAlignment="1" applyProtection="1">
      <alignment horizontal="center" vertical="center"/>
    </xf>
    <xf numFmtId="171" fontId="142" fillId="0" borderId="0" xfId="0" applyNumberFormat="1" applyFont="1" applyFill="1" applyAlignment="1" applyProtection="1">
      <alignment horizontal="center" vertical="center"/>
    </xf>
    <xf numFmtId="2" fontId="124" fillId="0" borderId="0" xfId="0" applyNumberFormat="1" applyFont="1" applyFill="1" applyAlignment="1" applyProtection="1">
      <alignment horizontal="center" vertical="center"/>
    </xf>
    <xf numFmtId="168" fontId="8" fillId="0" borderId="77" xfId="0" applyNumberFormat="1" applyFont="1" applyFill="1" applyBorder="1" applyAlignment="1" applyProtection="1">
      <alignment horizontal="center" vertical="center"/>
    </xf>
    <xf numFmtId="2" fontId="97" fillId="0" borderId="0" xfId="0" applyNumberFormat="1" applyFont="1" applyFill="1" applyBorder="1" applyAlignment="1" applyProtection="1">
      <alignment horizontal="center" vertical="center"/>
    </xf>
    <xf numFmtId="0" fontId="13" fillId="29" borderId="28" xfId="0" applyFont="1" applyFill="1" applyBorder="1" applyAlignment="1" applyProtection="1">
      <alignment horizontal="right" vertical="center"/>
    </xf>
    <xf numFmtId="0" fontId="13" fillId="29" borderId="97" xfId="0" applyFont="1" applyFill="1" applyBorder="1" applyAlignment="1" applyProtection="1">
      <alignment horizontal="right" vertical="center"/>
    </xf>
    <xf numFmtId="0" fontId="6" fillId="27" borderId="0" xfId="0" applyFont="1" applyFill="1" applyAlignment="1">
      <alignment vertical="center"/>
    </xf>
    <xf numFmtId="0" fontId="3" fillId="26" borderId="0" xfId="0" applyFont="1" applyFill="1" applyAlignment="1" applyProtection="1">
      <alignment horizontal="left" indent="1"/>
    </xf>
    <xf numFmtId="0" fontId="0" fillId="0" borderId="29" xfId="0" applyFill="1" applyBorder="1"/>
    <xf numFmtId="0" fontId="5" fillId="0" borderId="24" xfId="0" applyFont="1" applyFill="1" applyBorder="1" applyAlignment="1">
      <alignment horizontal="center" vertical="center" wrapText="1"/>
    </xf>
    <xf numFmtId="0" fontId="0" fillId="29" borderId="61" xfId="0" applyFill="1" applyBorder="1"/>
    <xf numFmtId="0" fontId="9" fillId="0" borderId="21" xfId="0" applyFont="1" applyFill="1" applyBorder="1" applyProtection="1"/>
    <xf numFmtId="0" fontId="9" fillId="0" borderId="22" xfId="0" applyFont="1" applyFill="1" applyBorder="1" applyProtection="1"/>
    <xf numFmtId="0" fontId="9" fillId="0" borderId="23" xfId="0" applyFont="1" applyFill="1" applyBorder="1" applyProtection="1"/>
    <xf numFmtId="0" fontId="9" fillId="0" borderId="77" xfId="0" applyFont="1" applyFill="1" applyBorder="1" applyProtection="1"/>
    <xf numFmtId="0" fontId="9" fillId="0" borderId="78" xfId="0" applyFont="1" applyFill="1" applyBorder="1" applyProtection="1"/>
    <xf numFmtId="0" fontId="9" fillId="0" borderId="0" xfId="0" applyFont="1" applyFill="1" applyBorder="1" applyAlignment="1" applyProtection="1">
      <alignment horizontal="center"/>
    </xf>
    <xf numFmtId="0" fontId="9" fillId="0" borderId="79" xfId="0" applyFont="1" applyFill="1" applyBorder="1" applyProtection="1"/>
    <xf numFmtId="0" fontId="9" fillId="0" borderId="80" xfId="0" applyFont="1" applyFill="1" applyBorder="1" applyProtection="1"/>
    <xf numFmtId="0" fontId="9" fillId="0" borderId="81" xfId="0" applyFont="1" applyFill="1" applyBorder="1" applyProtection="1"/>
    <xf numFmtId="0" fontId="21" fillId="29" borderId="0" xfId="0" applyFont="1" applyFill="1" applyBorder="1" applyAlignment="1">
      <alignment vertical="center"/>
    </xf>
    <xf numFmtId="2" fontId="44" fillId="25" borderId="35" xfId="62" applyNumberFormat="1" applyFont="1" applyFill="1" applyBorder="1" applyAlignment="1" applyProtection="1">
      <alignment horizontal="center" vertical="center"/>
      <protection locked="0"/>
    </xf>
    <xf numFmtId="0" fontId="8" fillId="0" borderId="0" xfId="0" applyFont="1" applyFill="1"/>
    <xf numFmtId="0" fontId="47" fillId="0" borderId="98" xfId="0" applyFont="1" applyFill="1" applyBorder="1" applyAlignment="1" applyProtection="1">
      <alignment horizontal="center" vertical="center" wrapText="1"/>
      <protection locked="0"/>
    </xf>
    <xf numFmtId="0" fontId="47" fillId="0" borderId="99" xfId="0" applyNumberFormat="1" applyFont="1" applyFill="1" applyBorder="1" applyAlignment="1" applyProtection="1">
      <alignment horizontal="center" vertical="center" wrapText="1"/>
      <protection locked="0"/>
    </xf>
    <xf numFmtId="0" fontId="95" fillId="25" borderId="0" xfId="62" applyFont="1" applyFill="1" applyAlignment="1">
      <alignment horizontal="left" vertical="center"/>
    </xf>
    <xf numFmtId="0" fontId="8" fillId="25" borderId="0" xfId="62" applyFont="1" applyFill="1"/>
    <xf numFmtId="0" fontId="96" fillId="25" borderId="0" xfId="62" applyFont="1" applyFill="1" applyAlignment="1">
      <alignment horizontal="right" vertical="center"/>
    </xf>
    <xf numFmtId="0" fontId="1" fillId="25" borderId="0" xfId="62" applyFill="1"/>
    <xf numFmtId="0" fontId="39" fillId="25" borderId="0" xfId="62" applyFont="1" applyFill="1" applyAlignment="1" applyProtection="1">
      <alignment horizontal="center" vertical="center"/>
      <protection locked="0"/>
    </xf>
    <xf numFmtId="0" fontId="30" fillId="25" borderId="0" xfId="0" applyFont="1" applyFill="1" applyProtection="1"/>
    <xf numFmtId="0" fontId="155" fillId="0" borderId="0" xfId="0" applyFont="1" applyFill="1" applyProtection="1"/>
    <xf numFmtId="49" fontId="44" fillId="0" borderId="24" xfId="0" applyNumberFormat="1" applyFont="1" applyFill="1" applyBorder="1" applyAlignment="1" applyProtection="1">
      <alignment horizontal="center" vertical="center" wrapText="1"/>
      <protection locked="0"/>
    </xf>
    <xf numFmtId="2" fontId="83" fillId="25" borderId="0" xfId="0" applyNumberFormat="1" applyFont="1" applyFill="1" applyAlignment="1" applyProtection="1">
      <alignment horizontal="left" vertical="center"/>
    </xf>
    <xf numFmtId="4" fontId="44" fillId="27" borderId="0" xfId="0" applyNumberFormat="1" applyFont="1" applyFill="1" applyBorder="1" applyProtection="1">
      <protection locked="0"/>
    </xf>
    <xf numFmtId="0" fontId="8" fillId="0" borderId="24" xfId="0" applyFont="1" applyBorder="1"/>
    <xf numFmtId="0" fontId="44" fillId="0" borderId="24" xfId="0" applyNumberFormat="1" applyFont="1" applyFill="1" applyBorder="1" applyAlignment="1" applyProtection="1">
      <alignment horizontal="center" vertical="center" wrapText="1"/>
      <protection locked="0"/>
    </xf>
    <xf numFmtId="2" fontId="44" fillId="0" borderId="24" xfId="28" applyNumberFormat="1" applyFont="1" applyFill="1" applyBorder="1" applyAlignment="1" applyProtection="1">
      <alignment horizontal="center" vertical="center" wrapText="1"/>
      <protection locked="0"/>
    </xf>
    <xf numFmtId="49" fontId="44" fillId="0" borderId="41" xfId="0" applyNumberFormat="1" applyFont="1" applyFill="1" applyBorder="1" applyAlignment="1" applyProtection="1">
      <alignment horizontal="center" vertical="center" wrapText="1"/>
      <protection locked="0"/>
    </xf>
    <xf numFmtId="0" fontId="8" fillId="26" borderId="0" xfId="0" applyFont="1" applyFill="1" applyAlignment="1" applyProtection="1">
      <alignment vertical="center"/>
    </xf>
    <xf numFmtId="0" fontId="3" fillId="29" borderId="0" xfId="62" applyFont="1" applyFill="1" applyAlignment="1">
      <alignment horizontal="left"/>
    </xf>
    <xf numFmtId="0" fontId="8" fillId="29" borderId="0" xfId="0" applyFont="1" applyFill="1" applyAlignment="1" applyProtection="1">
      <alignment vertical="center"/>
    </xf>
    <xf numFmtId="0" fontId="3" fillId="26" borderId="0" xfId="62" applyFont="1" applyFill="1" applyAlignment="1">
      <alignment horizontal="left"/>
    </xf>
    <xf numFmtId="0" fontId="100" fillId="0" borderId="0" xfId="61" applyFont="1"/>
    <xf numFmtId="0" fontId="3" fillId="28" borderId="0" xfId="62" applyFont="1" applyFill="1" applyAlignment="1">
      <alignment horizontal="left"/>
    </xf>
    <xf numFmtId="0" fontId="8" fillId="28" borderId="0" xfId="0" applyFont="1" applyFill="1" applyAlignment="1" applyProtection="1">
      <alignment vertical="center"/>
    </xf>
    <xf numFmtId="0" fontId="8" fillId="0" borderId="24" xfId="62" applyFont="1" applyBorder="1"/>
    <xf numFmtId="0" fontId="8" fillId="28" borderId="24" xfId="62" applyFont="1" applyFill="1" applyBorder="1"/>
    <xf numFmtId="0" fontId="1" fillId="28" borderId="24" xfId="62" applyFill="1" applyBorder="1" applyAlignment="1">
      <alignment horizontal="center"/>
    </xf>
    <xf numFmtId="0" fontId="8" fillId="28" borderId="41" xfId="0" applyFont="1" applyFill="1" applyBorder="1" applyAlignment="1" applyProtection="1">
      <alignment vertical="center"/>
    </xf>
    <xf numFmtId="0" fontId="1" fillId="0" borderId="98" xfId="62" applyBorder="1" applyAlignment="1">
      <alignment horizontal="center"/>
    </xf>
    <xf numFmtId="0" fontId="8" fillId="29" borderId="41" xfId="0" applyFont="1" applyFill="1" applyBorder="1" applyAlignment="1" applyProtection="1">
      <alignment vertical="center"/>
    </xf>
    <xf numFmtId="0" fontId="8" fillId="0" borderId="27" xfId="62" applyFont="1" applyBorder="1"/>
    <xf numFmtId="0" fontId="8" fillId="26" borderId="41" xfId="0" applyFont="1" applyFill="1" applyBorder="1" applyAlignment="1" applyProtection="1">
      <alignment vertical="center"/>
    </xf>
    <xf numFmtId="0" fontId="1" fillId="26" borderId="27" xfId="62" applyFill="1" applyBorder="1"/>
    <xf numFmtId="0" fontId="1" fillId="26" borderId="74" xfId="62" applyFill="1" applyBorder="1"/>
    <xf numFmtId="0" fontId="1" fillId="26" borderId="26" xfId="62" applyFill="1" applyBorder="1"/>
    <xf numFmtId="0" fontId="96" fillId="29" borderId="0" xfId="62" applyFont="1" applyFill="1" applyBorder="1" applyAlignment="1">
      <alignment horizontal="right" vertical="center"/>
    </xf>
    <xf numFmtId="0" fontId="1" fillId="25" borderId="98" xfId="62" applyFill="1" applyBorder="1" applyAlignment="1">
      <alignment horizontal="center"/>
    </xf>
    <xf numFmtId="168" fontId="8" fillId="32" borderId="83" xfId="0" applyNumberFormat="1" applyFont="1" applyFill="1" applyBorder="1" applyAlignment="1" applyProtection="1">
      <alignment horizontal="center" vertical="center"/>
    </xf>
    <xf numFmtId="168" fontId="8" fillId="32" borderId="84" xfId="0" applyNumberFormat="1" applyFont="1" applyFill="1" applyBorder="1" applyAlignment="1" applyProtection="1">
      <alignment horizontal="center" vertical="center"/>
    </xf>
    <xf numFmtId="0" fontId="6" fillId="0" borderId="0" xfId="58" applyFont="1" applyFill="1" applyBorder="1" applyAlignment="1" applyProtection="1">
      <alignment horizontal="right" indent="2"/>
    </xf>
    <xf numFmtId="49" fontId="44" fillId="0" borderId="24" xfId="0" applyNumberFormat="1" applyFont="1" applyFill="1" applyBorder="1" applyProtection="1">
      <protection locked="0"/>
    </xf>
    <xf numFmtId="49" fontId="13" fillId="27" borderId="24" xfId="0" applyNumberFormat="1" applyFont="1" applyFill="1" applyBorder="1" applyAlignment="1" applyProtection="1">
      <alignment horizontal="center" vertical="center" wrapText="1"/>
    </xf>
    <xf numFmtId="0" fontId="6" fillId="27" borderId="0" xfId="0" applyFont="1" applyFill="1" applyAlignment="1" applyProtection="1">
      <alignment horizontal="left"/>
    </xf>
    <xf numFmtId="49" fontId="9" fillId="27" borderId="0" xfId="0" applyNumberFormat="1" applyFont="1" applyFill="1" applyProtection="1"/>
    <xf numFmtId="0" fontId="8" fillId="27" borderId="24" xfId="0" applyNumberFormat="1" applyFont="1" applyFill="1" applyBorder="1" applyAlignment="1" applyProtection="1">
      <alignment horizontal="center" vertical="center" wrapText="1"/>
    </xf>
    <xf numFmtId="49" fontId="8" fillId="27" borderId="24" xfId="0" applyNumberFormat="1" applyFont="1" applyFill="1" applyBorder="1" applyAlignment="1" applyProtection="1">
      <alignment horizontal="center" vertical="center" wrapText="1"/>
    </xf>
    <xf numFmtId="49" fontId="8" fillId="27" borderId="0" xfId="0" applyNumberFormat="1" applyFont="1" applyFill="1" applyProtection="1"/>
    <xf numFmtId="0" fontId="6" fillId="0" borderId="0" xfId="0" applyFont="1" applyFill="1" applyAlignment="1" applyProtection="1">
      <alignment vertical="center"/>
    </xf>
    <xf numFmtId="0" fontId="46" fillId="0" borderId="24" xfId="0" applyFont="1" applyFill="1" applyBorder="1" applyAlignment="1" applyProtection="1">
      <alignment horizontal="center" vertical="center" wrapText="1"/>
      <protection locked="0"/>
    </xf>
    <xf numFmtId="0" fontId="47" fillId="0" borderId="24" xfId="0" applyFont="1" applyFill="1" applyBorder="1" applyAlignment="1" applyProtection="1">
      <alignment horizontal="center" vertical="center"/>
      <protection locked="0"/>
    </xf>
    <xf numFmtId="0" fontId="47" fillId="0" borderId="24" xfId="0" applyFont="1" applyFill="1" applyBorder="1" applyAlignment="1" applyProtection="1">
      <alignment horizontal="center" vertical="center" wrapText="1"/>
      <protection locked="0"/>
    </xf>
    <xf numFmtId="0" fontId="9" fillId="0" borderId="0" xfId="0" applyFont="1" applyFill="1" applyAlignment="1">
      <alignment vertical="center" wrapText="1"/>
    </xf>
    <xf numFmtId="0" fontId="7" fillId="0" borderId="0" xfId="0" applyFont="1" applyFill="1" applyProtection="1"/>
    <xf numFmtId="0" fontId="7" fillId="0" borderId="0" xfId="0" applyFont="1" applyFill="1" applyAlignment="1" applyProtection="1"/>
    <xf numFmtId="0" fontId="3" fillId="0" borderId="0" xfId="0" applyFont="1" applyFill="1" applyAlignment="1" applyProtection="1">
      <alignment horizontal="center"/>
    </xf>
    <xf numFmtId="0" fontId="118" fillId="0" borderId="0" xfId="60" applyFont="1" applyFill="1" applyAlignment="1" applyProtection="1">
      <alignment horizontal="right"/>
    </xf>
    <xf numFmtId="0" fontId="160" fillId="0" borderId="0" xfId="40" applyFont="1" applyFill="1" applyAlignment="1" applyProtection="1"/>
    <xf numFmtId="0" fontId="119" fillId="0" borderId="0" xfId="43" applyFont="1" applyFill="1" applyAlignment="1" applyProtection="1"/>
    <xf numFmtId="0" fontId="118" fillId="0" borderId="0" xfId="60" applyFont="1" applyFill="1" applyAlignment="1" applyProtection="1">
      <alignment horizontal="center"/>
    </xf>
    <xf numFmtId="0" fontId="3" fillId="0" borderId="0" xfId="57" applyFont="1" applyFill="1"/>
    <xf numFmtId="0" fontId="1" fillId="0" borderId="0" xfId="57" applyFill="1" applyAlignment="1">
      <alignment wrapText="1"/>
    </xf>
    <xf numFmtId="0" fontId="5" fillId="0" borderId="0" xfId="57" applyFont="1" applyFill="1" applyAlignment="1">
      <alignment horizontal="center" wrapText="1"/>
    </xf>
    <xf numFmtId="0" fontId="5" fillId="0" borderId="0" xfId="57" applyFont="1" applyFill="1" applyAlignment="1">
      <alignment horizontal="center" vertical="center" wrapText="1"/>
    </xf>
    <xf numFmtId="0" fontId="1" fillId="0" borderId="0" xfId="57" applyFill="1" applyAlignment="1"/>
    <xf numFmtId="0" fontId="1" fillId="0" borderId="0" xfId="57" applyFill="1" applyAlignment="1">
      <alignment horizontal="center" wrapText="1"/>
    </xf>
    <xf numFmtId="0" fontId="5" fillId="0" borderId="0" xfId="57" applyFont="1" applyFill="1" applyAlignment="1">
      <alignment horizontal="center"/>
    </xf>
    <xf numFmtId="0" fontId="5" fillId="0" borderId="0" xfId="57" applyFont="1" applyFill="1" applyAlignment="1">
      <alignment horizontal="right" vertical="center"/>
    </xf>
    <xf numFmtId="0" fontId="41" fillId="0" borderId="0" xfId="57" applyFont="1" applyFill="1" applyAlignment="1" applyProtection="1">
      <alignment horizontal="center" vertical="center" wrapText="1"/>
      <protection locked="0"/>
    </xf>
    <xf numFmtId="0" fontId="5" fillId="0" borderId="0" xfId="57" applyFont="1" applyFill="1" applyAlignment="1">
      <alignment horizontal="left"/>
    </xf>
    <xf numFmtId="0" fontId="1" fillId="0" borderId="0" xfId="57" applyFont="1" applyFill="1"/>
    <xf numFmtId="0" fontId="5" fillId="0" borderId="0" xfId="57" applyFont="1" applyFill="1"/>
    <xf numFmtId="0" fontId="6" fillId="0" borderId="0" xfId="57" applyFont="1" applyFill="1"/>
    <xf numFmtId="0" fontId="5" fillId="0" borderId="0" xfId="57" applyFont="1" applyFill="1" applyAlignment="1">
      <alignment horizontal="left" vertical="center"/>
    </xf>
    <xf numFmtId="0" fontId="29" fillId="0" borderId="0" xfId="57" applyFont="1" applyFill="1"/>
    <xf numFmtId="0" fontId="5" fillId="0" borderId="42" xfId="57" applyFont="1" applyFill="1" applyBorder="1" applyAlignment="1"/>
    <xf numFmtId="0" fontId="29" fillId="0" borderId="42" xfId="57" applyFont="1" applyFill="1" applyBorder="1" applyAlignment="1"/>
    <xf numFmtId="0" fontId="8" fillId="0" borderId="0" xfId="57" applyFont="1" applyFill="1"/>
    <xf numFmtId="0" fontId="5" fillId="0" borderId="0" xfId="57" applyFont="1" applyFill="1" applyAlignment="1">
      <alignment vertical="center"/>
    </xf>
    <xf numFmtId="0" fontId="29" fillId="0" borderId="0" xfId="57" applyFont="1" applyFill="1" applyAlignment="1">
      <alignment vertical="center"/>
    </xf>
    <xf numFmtId="0" fontId="29" fillId="0" borderId="0" xfId="57" applyFont="1" applyFill="1" applyBorder="1" applyAlignment="1">
      <alignment wrapText="1"/>
    </xf>
    <xf numFmtId="14" fontId="44" fillId="0" borderId="0" xfId="57" applyNumberFormat="1" applyFont="1" applyFill="1" applyBorder="1" applyAlignment="1" applyProtection="1">
      <alignment horizontal="left" wrapText="1"/>
      <protection locked="0"/>
    </xf>
    <xf numFmtId="0" fontId="44" fillId="0" borderId="0" xfId="57" applyFont="1" applyFill="1" applyBorder="1" applyAlignment="1" applyProtection="1">
      <alignment horizontal="left" wrapText="1"/>
      <protection locked="0"/>
    </xf>
    <xf numFmtId="0" fontId="117" fillId="0" borderId="0" xfId="0" applyFont="1" applyFill="1" applyProtection="1"/>
    <xf numFmtId="14" fontId="126" fillId="0" borderId="0" xfId="0" applyNumberFormat="1" applyFont="1" applyFill="1" applyBorder="1" applyAlignment="1" applyProtection="1">
      <alignment horizontal="left"/>
      <protection locked="0"/>
    </xf>
    <xf numFmtId="0" fontId="126" fillId="0" borderId="0" xfId="0" applyFont="1" applyFill="1" applyBorder="1" applyAlignment="1" applyProtection="1">
      <alignment horizontal="left"/>
      <protection locked="0"/>
    </xf>
    <xf numFmtId="0" fontId="125" fillId="0" borderId="0" xfId="0" applyFont="1" applyFill="1" applyBorder="1" applyAlignment="1" applyProtection="1">
      <alignment horizontal="center" vertical="top"/>
    </xf>
    <xf numFmtId="0" fontId="117" fillId="0" borderId="0" xfId="0" applyFont="1" applyFill="1" applyAlignment="1" applyProtection="1"/>
    <xf numFmtId="0" fontId="1" fillId="0" borderId="0" xfId="58" applyFill="1"/>
    <xf numFmtId="0" fontId="1" fillId="0" borderId="0" xfId="58" applyFill="1" applyAlignment="1">
      <alignment horizontal="left"/>
    </xf>
    <xf numFmtId="0" fontId="10" fillId="0" borderId="0" xfId="58" applyFont="1" applyFill="1"/>
    <xf numFmtId="0" fontId="6" fillId="0" borderId="0" xfId="58" applyFont="1" applyFill="1" applyAlignment="1">
      <alignment horizontal="center"/>
    </xf>
    <xf numFmtId="0" fontId="6" fillId="0" borderId="0" xfId="58" applyFont="1" applyFill="1" applyBorder="1" applyAlignment="1">
      <alignment horizontal="left"/>
    </xf>
    <xf numFmtId="0" fontId="6" fillId="0" borderId="0" xfId="58" applyFont="1" applyFill="1"/>
    <xf numFmtId="0" fontId="0" fillId="0" borderId="0" xfId="0" applyFill="1" applyAlignment="1">
      <alignment horizontal="center" vertical="center"/>
    </xf>
    <xf numFmtId="0" fontId="74" fillId="0" borderId="0" xfId="0" applyFont="1" applyFill="1" applyAlignment="1">
      <alignment horizontal="center" vertical="center"/>
    </xf>
    <xf numFmtId="0" fontId="11" fillId="0" borderId="0" xfId="58" applyFont="1" applyFill="1"/>
    <xf numFmtId="49" fontId="1" fillId="0" borderId="0" xfId="57" applyNumberFormat="1" applyFill="1" applyProtection="1"/>
    <xf numFmtId="0" fontId="1" fillId="0" borderId="0" xfId="57" applyNumberFormat="1" applyFill="1" applyProtection="1"/>
    <xf numFmtId="0" fontId="53" fillId="0" borderId="0" xfId="0" applyFont="1" applyFill="1" applyBorder="1" applyAlignment="1" applyProtection="1">
      <alignment vertical="center"/>
    </xf>
    <xf numFmtId="0" fontId="53" fillId="0" borderId="28" xfId="0" applyFont="1" applyFill="1" applyBorder="1" applyAlignment="1" applyProtection="1">
      <alignment vertical="center"/>
    </xf>
    <xf numFmtId="0" fontId="14" fillId="0" borderId="24" xfId="0" applyFont="1" applyFill="1" applyBorder="1" applyAlignment="1" applyProtection="1">
      <alignment horizontal="center" vertical="center" wrapText="1"/>
    </xf>
    <xf numFmtId="2" fontId="47" fillId="0" borderId="24" xfId="0" applyNumberFormat="1" applyFont="1" applyFill="1" applyBorder="1" applyAlignment="1" applyProtection="1">
      <alignment horizontal="center" vertical="center"/>
      <protection locked="0"/>
    </xf>
    <xf numFmtId="0" fontId="0" fillId="0" borderId="24" xfId="0" applyFill="1" applyBorder="1" applyProtection="1"/>
    <xf numFmtId="0" fontId="3" fillId="0" borderId="100" xfId="0" applyFont="1" applyFill="1" applyBorder="1" applyAlignment="1" applyProtection="1">
      <alignment horizontal="right" vertical="center"/>
    </xf>
    <xf numFmtId="168" fontId="1" fillId="0" borderId="75" xfId="0" applyNumberFormat="1" applyFont="1" applyFill="1" applyBorder="1" applyAlignment="1" applyProtection="1">
      <alignment horizontal="center" vertical="center"/>
    </xf>
    <xf numFmtId="0" fontId="0" fillId="0" borderId="0" xfId="0" applyFill="1" applyAlignment="1" applyProtection="1">
      <alignment horizontal="center"/>
    </xf>
    <xf numFmtId="0" fontId="28" fillId="0" borderId="0" xfId="0" applyFont="1" applyFill="1" applyProtection="1"/>
    <xf numFmtId="0" fontId="21" fillId="0" borderId="0" xfId="0" applyFont="1" applyFill="1" applyAlignment="1" applyProtection="1">
      <alignment horizontal="left" vertical="center"/>
    </xf>
    <xf numFmtId="0" fontId="16" fillId="0" borderId="0" xfId="0" applyFont="1" applyFill="1" applyAlignment="1" applyProtection="1">
      <alignment horizontal="right" vertical="center"/>
    </xf>
    <xf numFmtId="168" fontId="21" fillId="0" borderId="0" xfId="0" applyNumberFormat="1" applyFont="1" applyFill="1" applyAlignment="1" applyProtection="1">
      <alignment horizontal="center" vertical="center" wrapText="1"/>
    </xf>
    <xf numFmtId="0" fontId="81" fillId="0" borderId="24" xfId="0" applyFont="1" applyFill="1" applyBorder="1" applyAlignment="1" applyProtection="1">
      <alignment horizontal="center" vertical="center"/>
    </xf>
    <xf numFmtId="0" fontId="81" fillId="0" borderId="24" xfId="0" applyFont="1" applyFill="1" applyBorder="1" applyAlignment="1" applyProtection="1">
      <alignment horizontal="left" vertical="center"/>
    </xf>
    <xf numFmtId="0" fontId="5" fillId="0" borderId="0" xfId="0" applyFont="1" applyFill="1"/>
    <xf numFmtId="0" fontId="6" fillId="0" borderId="0" xfId="0" applyFont="1" applyFill="1"/>
    <xf numFmtId="0" fontId="28" fillId="0" borderId="24" xfId="0" applyFont="1" applyFill="1" applyBorder="1" applyAlignment="1">
      <alignment horizontal="left" vertical="center" wrapText="1"/>
    </xf>
    <xf numFmtId="0" fontId="6" fillId="0" borderId="0" xfId="0" applyFont="1" applyFill="1" applyBorder="1" applyAlignment="1">
      <alignment horizontal="left"/>
    </xf>
    <xf numFmtId="0" fontId="6" fillId="0" borderId="0" xfId="0" applyFont="1" applyFill="1" applyBorder="1" applyAlignment="1">
      <alignment wrapText="1"/>
    </xf>
    <xf numFmtId="0" fontId="6" fillId="0" borderId="0" xfId="0" applyFont="1" applyFill="1" applyBorder="1" applyAlignment="1">
      <alignment horizontal="left" indent="2"/>
    </xf>
    <xf numFmtId="0" fontId="0" fillId="0" borderId="0" xfId="0" applyFill="1" applyBorder="1" applyAlignment="1">
      <alignment horizontal="left" wrapText="1" indent="2"/>
    </xf>
    <xf numFmtId="0" fontId="6" fillId="0" borderId="0" xfId="0" applyFont="1" applyFill="1" applyBorder="1" applyAlignment="1">
      <alignment horizontal="left" wrapText="1" indent="2"/>
    </xf>
    <xf numFmtId="0" fontId="3" fillId="0" borderId="0" xfId="0" applyFont="1" applyFill="1" applyBorder="1" applyAlignment="1">
      <alignment vertical="center"/>
    </xf>
    <xf numFmtId="0" fontId="3" fillId="0" borderId="0" xfId="0" applyFont="1" applyFill="1" applyBorder="1" applyAlignment="1">
      <alignment horizontal="left"/>
    </xf>
    <xf numFmtId="0" fontId="18" fillId="0" borderId="0" xfId="0"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123" fillId="0" borderId="0" xfId="0" applyFont="1" applyFill="1" applyBorder="1" applyAlignment="1">
      <alignment horizontal="left" vertical="center"/>
    </xf>
    <xf numFmtId="0" fontId="18" fillId="0" borderId="28" xfId="0" applyFont="1" applyFill="1" applyBorder="1" applyAlignment="1">
      <alignment horizontal="center" vertical="top" wrapText="1"/>
    </xf>
    <xf numFmtId="0" fontId="0" fillId="0" borderId="28" xfId="0" applyFill="1" applyBorder="1" applyAlignment="1">
      <alignment horizontal="center" wrapText="1"/>
    </xf>
    <xf numFmtId="0" fontId="3" fillId="0" borderId="24" xfId="0" applyFont="1" applyFill="1" applyBorder="1" applyAlignment="1">
      <alignment horizontal="center" vertical="center" wrapText="1"/>
    </xf>
    <xf numFmtId="0" fontId="169"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9" fillId="0" borderId="0" xfId="0" applyFont="1" applyFill="1" applyAlignment="1">
      <alignment horizontal="left" vertical="top" wrapText="1"/>
    </xf>
    <xf numFmtId="0" fontId="9" fillId="0" borderId="0" xfId="0" applyFont="1" applyFill="1" applyAlignment="1">
      <alignment horizontal="left" vertical="top"/>
    </xf>
    <xf numFmtId="0" fontId="7" fillId="0" borderId="0" xfId="0" applyFont="1" applyFill="1" applyAlignment="1">
      <alignment horizontal="left" indent="2"/>
    </xf>
    <xf numFmtId="0" fontId="21" fillId="0" borderId="0" xfId="0" applyFont="1" applyFill="1" applyBorder="1"/>
    <xf numFmtId="0" fontId="0" fillId="0" borderId="0" xfId="0" applyFill="1" applyBorder="1"/>
    <xf numFmtId="0" fontId="10" fillId="0" borderId="0" xfId="0" applyFont="1" applyFill="1" applyBorder="1"/>
    <xf numFmtId="0" fontId="6" fillId="0" borderId="0" xfId="0" applyFont="1" applyFill="1" applyBorder="1" applyAlignment="1">
      <alignment horizontal="left" vertical="top" wrapText="1"/>
    </xf>
    <xf numFmtId="0" fontId="5" fillId="0" borderId="0" xfId="0" applyFont="1" applyFill="1" applyBorder="1" applyAlignment="1">
      <alignment horizontal="left" wrapText="1"/>
    </xf>
    <xf numFmtId="0" fontId="9" fillId="0" borderId="0" xfId="0" applyFont="1" applyFill="1" applyAlignment="1">
      <alignment wrapText="1"/>
    </xf>
    <xf numFmtId="0" fontId="0" fillId="0" borderId="0" xfId="0" applyFill="1" applyAlignment="1">
      <alignment horizontal="center"/>
    </xf>
    <xf numFmtId="0" fontId="22" fillId="0"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Border="1" applyAlignment="1">
      <alignment wrapText="1"/>
    </xf>
    <xf numFmtId="0" fontId="2" fillId="0" borderId="0" xfId="40" applyFill="1" applyAlignment="1" applyProtection="1"/>
    <xf numFmtId="0" fontId="9" fillId="0" borderId="0" xfId="0" applyFont="1" applyFill="1" applyAlignment="1"/>
    <xf numFmtId="0" fontId="9" fillId="0" borderId="0" xfId="0" applyFont="1" applyFill="1" applyAlignment="1">
      <alignment vertical="top" wrapText="1"/>
    </xf>
    <xf numFmtId="0" fontId="2" fillId="0" borderId="0" xfId="40" applyFill="1" applyAlignment="1" applyProtection="1">
      <alignment vertical="center"/>
    </xf>
    <xf numFmtId="0" fontId="0" fillId="0" borderId="85" xfId="0" applyFill="1" applyBorder="1"/>
    <xf numFmtId="0" fontId="1" fillId="0" borderId="0" xfId="0" applyFont="1" applyFill="1" applyBorder="1" applyAlignment="1">
      <alignment horizontal="center" wrapText="1"/>
    </xf>
    <xf numFmtId="0" fontId="0" fillId="0" borderId="72" xfId="0" applyFill="1" applyBorder="1"/>
    <xf numFmtId="0" fontId="6" fillId="0" borderId="0" xfId="0" applyFont="1" applyFill="1" applyAlignment="1">
      <alignment horizontal="justify" wrapText="1"/>
    </xf>
    <xf numFmtId="0" fontId="24" fillId="0" borderId="0" xfId="0" applyFont="1" applyFill="1"/>
    <xf numFmtId="0" fontId="3" fillId="0" borderId="101" xfId="0" applyFont="1" applyFill="1" applyBorder="1" applyAlignment="1">
      <alignment horizontal="center" wrapText="1"/>
    </xf>
    <xf numFmtId="0" fontId="3" fillId="0" borderId="75" xfId="0" applyFont="1" applyFill="1" applyBorder="1" applyAlignment="1">
      <alignment horizontal="center" vertical="center" wrapText="1"/>
    </xf>
    <xf numFmtId="168" fontId="13" fillId="0" borderId="101" xfId="0" applyNumberFormat="1" applyFont="1" applyFill="1" applyBorder="1" applyAlignment="1" applyProtection="1">
      <alignment horizontal="center" vertical="center"/>
    </xf>
    <xf numFmtId="0" fontId="3" fillId="0" borderId="29" xfId="0" applyFont="1" applyFill="1" applyBorder="1"/>
    <xf numFmtId="0" fontId="8" fillId="0" borderId="77" xfId="0" applyFont="1" applyFill="1" applyBorder="1"/>
    <xf numFmtId="0" fontId="0" fillId="0" borderId="102" xfId="0" applyFill="1" applyBorder="1"/>
    <xf numFmtId="0" fontId="8" fillId="0" borderId="79" xfId="0" applyFont="1" applyFill="1" applyBorder="1"/>
    <xf numFmtId="0" fontId="0" fillId="0" borderId="80" xfId="0" applyFill="1" applyBorder="1"/>
    <xf numFmtId="0" fontId="0" fillId="0" borderId="103" xfId="0" applyFill="1" applyBorder="1"/>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vertical="top"/>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top"/>
    </xf>
    <xf numFmtId="0" fontId="12" fillId="0" borderId="0" xfId="0" applyFont="1" applyFill="1" applyAlignment="1">
      <alignment vertical="top"/>
    </xf>
    <xf numFmtId="0" fontId="9" fillId="0" borderId="0" xfId="0" applyFont="1" applyFill="1"/>
    <xf numFmtId="0" fontId="9" fillId="0" borderId="0" xfId="0" applyFont="1" applyFill="1" applyAlignment="1">
      <alignment vertical="center"/>
    </xf>
    <xf numFmtId="0" fontId="6" fillId="0" borderId="0" xfId="0" applyFont="1" applyFill="1" applyAlignment="1">
      <alignment horizontal="left" vertical="top" wrapText="1"/>
    </xf>
    <xf numFmtId="0" fontId="0" fillId="0" borderId="0" xfId="0" applyFill="1" applyAlignment="1">
      <alignment horizontal="left"/>
    </xf>
    <xf numFmtId="0" fontId="5" fillId="0" borderId="0" xfId="0" applyFont="1" applyFill="1" applyAlignment="1"/>
    <xf numFmtId="0" fontId="10" fillId="0" borderId="0" xfId="0" applyFont="1" applyFill="1" applyAlignment="1">
      <alignment vertical="top"/>
    </xf>
    <xf numFmtId="0" fontId="21" fillId="0" borderId="0" xfId="0" applyFont="1" applyFill="1" applyAlignment="1">
      <alignment horizontal="left" vertical="top" wrapText="1"/>
    </xf>
    <xf numFmtId="0" fontId="21" fillId="0" borderId="0" xfId="0" applyFont="1" applyFill="1" applyAlignment="1">
      <alignment horizontal="left" vertical="top"/>
    </xf>
    <xf numFmtId="0" fontId="6" fillId="0" borderId="0" xfId="0" applyFont="1" applyFill="1" applyBorder="1" applyAlignment="1">
      <alignment horizontal="right" vertical="top"/>
    </xf>
    <xf numFmtId="0" fontId="6" fillId="0" borderId="0" xfId="0" applyFont="1" applyFill="1" applyBorder="1" applyAlignment="1">
      <alignment horizontal="left"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9" fillId="0" borderId="0" xfId="0" applyFont="1" applyFill="1" applyAlignment="1" applyProtection="1">
      <alignment horizontal="center" vertical="top" wrapText="1"/>
    </xf>
    <xf numFmtId="0" fontId="9" fillId="0" borderId="0" xfId="0" applyFont="1" applyFill="1" applyAlignment="1">
      <alignment horizontal="left" wrapText="1"/>
    </xf>
    <xf numFmtId="0" fontId="21" fillId="0" borderId="0" xfId="0" applyFont="1" applyFill="1" applyBorder="1" applyAlignment="1" applyProtection="1">
      <alignment horizontal="left" wrapText="1"/>
    </xf>
    <xf numFmtId="0" fontId="21" fillId="0" borderId="0" xfId="0" applyFont="1" applyFill="1" applyBorder="1" applyAlignment="1" applyProtection="1">
      <alignment wrapText="1"/>
    </xf>
    <xf numFmtId="0" fontId="3" fillId="0" borderId="0" xfId="0" applyFont="1" applyFill="1" applyAlignment="1" applyProtection="1">
      <alignment vertical="top"/>
    </xf>
    <xf numFmtId="0" fontId="6"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0" fontId="0" fillId="0" borderId="104" xfId="0" applyFill="1" applyBorder="1" applyAlignment="1" applyProtection="1">
      <alignment vertical="center"/>
    </xf>
    <xf numFmtId="0" fontId="0" fillId="0" borderId="105" xfId="0" applyFill="1" applyBorder="1" applyAlignment="1" applyProtection="1">
      <alignment vertical="center"/>
    </xf>
    <xf numFmtId="0" fontId="1" fillId="0" borderId="0" xfId="0" applyFont="1" applyFill="1" applyAlignment="1" applyProtection="1">
      <alignment horizontal="left"/>
    </xf>
    <xf numFmtId="0" fontId="7" fillId="0" borderId="0" xfId="0" applyFont="1" applyFill="1" applyAlignment="1" applyProtection="1">
      <alignment vertical="top" wrapText="1"/>
    </xf>
    <xf numFmtId="0" fontId="0" fillId="0" borderId="0" xfId="0" applyFill="1" applyAlignment="1" applyProtection="1">
      <alignment wrapText="1"/>
    </xf>
    <xf numFmtId="0" fontId="0" fillId="0" borderId="0" xfId="0" applyFill="1" applyAlignment="1" applyProtection="1"/>
    <xf numFmtId="0" fontId="7" fillId="0" borderId="0" xfId="0" applyFont="1" applyFill="1" applyAlignment="1" applyProtection="1">
      <alignment wrapText="1"/>
    </xf>
    <xf numFmtId="0" fontId="6" fillId="0" borderId="0" xfId="0" applyFont="1" applyFill="1" applyAlignment="1" applyProtection="1">
      <alignment wrapText="1"/>
    </xf>
    <xf numFmtId="0" fontId="9" fillId="0" borderId="0" xfId="0" applyFont="1" applyFill="1" applyAlignment="1" applyProtection="1">
      <alignment wrapText="1"/>
    </xf>
    <xf numFmtId="0" fontId="7" fillId="0" borderId="0" xfId="0" applyFont="1" applyFill="1" applyAlignment="1" applyProtection="1">
      <alignment horizontal="center"/>
    </xf>
    <xf numFmtId="0" fontId="9" fillId="0" borderId="0" xfId="0" applyFont="1" applyFill="1" applyBorder="1" applyAlignment="1" applyProtection="1">
      <alignment horizontal="center" vertical="top" wrapText="1"/>
    </xf>
    <xf numFmtId="0" fontId="16" fillId="0" borderId="0" xfId="0" applyFont="1" applyFill="1" applyBorder="1" applyProtection="1">
      <protection locked="0"/>
    </xf>
    <xf numFmtId="0" fontId="9" fillId="0" borderId="0" xfId="0" applyFont="1" applyFill="1" applyAlignment="1" applyProtection="1">
      <alignment vertical="top" wrapText="1"/>
    </xf>
    <xf numFmtId="0" fontId="7" fillId="0" borderId="0" xfId="0" applyFont="1" applyFill="1" applyBorder="1" applyAlignment="1" applyProtection="1">
      <alignment horizontal="left" vertical="top" wrapText="1"/>
    </xf>
    <xf numFmtId="0" fontId="9" fillId="0" borderId="0" xfId="0" applyFont="1" applyFill="1" applyAlignment="1" applyProtection="1">
      <alignment horizontal="left"/>
    </xf>
    <xf numFmtId="0" fontId="7" fillId="0" borderId="0" xfId="0" applyFont="1" applyFill="1" applyBorder="1" applyAlignment="1" applyProtection="1">
      <alignment horizontal="center" vertical="top"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vertical="top"/>
    </xf>
    <xf numFmtId="0" fontId="12" fillId="0" borderId="0" xfId="0" applyFont="1" applyFill="1" applyAlignment="1" applyProtection="1">
      <alignment vertical="top" wrapText="1"/>
    </xf>
    <xf numFmtId="0" fontId="0" fillId="0" borderId="0" xfId="0" applyFill="1" applyAlignment="1" applyProtection="1">
      <alignment vertical="top"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wrapText="1"/>
    </xf>
    <xf numFmtId="0" fontId="7" fillId="0" borderId="0" xfId="0" applyFont="1" applyFill="1" applyAlignment="1" applyProtection="1">
      <alignment horizontal="justify" vertical="top" wrapText="1"/>
    </xf>
    <xf numFmtId="0" fontId="7" fillId="0" borderId="0" xfId="0" applyFont="1" applyFill="1" applyAlignment="1" applyProtection="1">
      <alignment vertical="center"/>
    </xf>
    <xf numFmtId="0" fontId="9" fillId="0" borderId="0" xfId="0" applyFont="1" applyFill="1" applyAlignment="1" applyProtection="1">
      <alignment vertical="center"/>
    </xf>
    <xf numFmtId="0" fontId="0" fillId="0" borderId="0" xfId="0" applyFill="1" applyAlignment="1" applyProtection="1">
      <alignment horizontal="left" vertical="top"/>
    </xf>
    <xf numFmtId="0" fontId="9" fillId="0" borderId="0" xfId="0" applyFont="1" applyFill="1" applyAlignment="1" applyProtection="1">
      <alignment horizontal="left" vertical="center"/>
    </xf>
    <xf numFmtId="0" fontId="0" fillId="0" borderId="0" xfId="0" applyFill="1" applyAlignment="1" applyProtection="1">
      <alignment horizontal="left" vertical="top" wrapText="1"/>
    </xf>
    <xf numFmtId="0" fontId="9"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xf numFmtId="0" fontId="6"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16" fillId="0" borderId="0" xfId="0" applyFont="1" applyFill="1" applyAlignment="1" applyProtection="1">
      <alignment vertical="top" wrapText="1"/>
    </xf>
    <xf numFmtId="0" fontId="16" fillId="0" borderId="0" xfId="0" applyFont="1" applyFill="1" applyAlignment="1" applyProtection="1">
      <alignment horizontal="left" vertical="top" wrapText="1"/>
    </xf>
    <xf numFmtId="0" fontId="16" fillId="0" borderId="0" xfId="0" applyFont="1" applyFill="1" applyAlignment="1" applyProtection="1">
      <alignment vertical="top"/>
    </xf>
    <xf numFmtId="0" fontId="13" fillId="0" borderId="0" xfId="0" applyFont="1" applyFill="1" applyBorder="1" applyAlignment="1" applyProtection="1">
      <alignment horizontal="center"/>
    </xf>
    <xf numFmtId="0" fontId="9" fillId="0" borderId="0" xfId="0" applyFont="1" applyFill="1" applyAlignment="1" applyProtection="1">
      <alignment horizontal="center"/>
    </xf>
    <xf numFmtId="0" fontId="13" fillId="0" borderId="0" xfId="0" applyFont="1" applyFill="1" applyBorder="1" applyAlignment="1" applyProtection="1">
      <alignment horizontal="center" vertical="center" wrapText="1"/>
    </xf>
    <xf numFmtId="0" fontId="9" fillId="0" borderId="24" xfId="0" applyFont="1" applyFill="1" applyBorder="1" applyProtection="1"/>
    <xf numFmtId="0" fontId="9" fillId="0" borderId="0" xfId="0" applyFont="1" applyFill="1" applyBorder="1" applyAlignment="1" applyProtection="1">
      <alignment wrapText="1"/>
    </xf>
    <xf numFmtId="0" fontId="3" fillId="0" borderId="24" xfId="0" applyFont="1" applyFill="1" applyBorder="1" applyAlignment="1" applyProtection="1">
      <alignment horizontal="center" vertical="center" wrapText="1"/>
    </xf>
    <xf numFmtId="0" fontId="16" fillId="0" borderId="0" xfId="0" applyFont="1" applyFill="1" applyBorder="1" applyAlignment="1" applyProtection="1"/>
    <xf numFmtId="0" fontId="9" fillId="0" borderId="0" xfId="0" applyFont="1" applyFill="1" applyBorder="1" applyAlignment="1" applyProtection="1"/>
    <xf numFmtId="0" fontId="6" fillId="0" borderId="0" xfId="0" applyFont="1" applyFill="1" applyBorder="1" applyAlignment="1" applyProtection="1">
      <alignment wrapText="1"/>
    </xf>
    <xf numFmtId="0" fontId="6" fillId="0" borderId="0" xfId="0" applyFont="1" applyFill="1" applyBorder="1" applyAlignment="1" applyProtection="1"/>
    <xf numFmtId="0" fontId="9" fillId="0" borderId="0" xfId="0" applyFont="1" applyFill="1" applyBorder="1" applyAlignment="1" applyProtection="1">
      <alignment horizontal="left"/>
    </xf>
    <xf numFmtId="0" fontId="0" fillId="0" borderId="0" xfId="0" applyFill="1" applyBorder="1" applyAlignment="1" applyProtection="1">
      <alignment wrapText="1"/>
    </xf>
    <xf numFmtId="0" fontId="9" fillId="0" borderId="0" xfId="0" applyFont="1" applyFill="1" applyAlignment="1" applyProtection="1">
      <alignment horizontal="left" vertical="center" wrapText="1"/>
    </xf>
    <xf numFmtId="0" fontId="9" fillId="0" borderId="0" xfId="0" applyFont="1" applyFill="1" applyAlignment="1" applyProtection="1">
      <alignment vertical="center" wrapText="1"/>
    </xf>
    <xf numFmtId="0" fontId="7" fillId="0" borderId="24" xfId="0" applyFont="1" applyFill="1" applyBorder="1" applyAlignment="1" applyProtection="1">
      <alignment horizontal="center" vertical="center"/>
    </xf>
    <xf numFmtId="0" fontId="0" fillId="0" borderId="0" xfId="0" applyFill="1" applyAlignment="1">
      <alignment vertical="center"/>
    </xf>
    <xf numFmtId="0" fontId="6" fillId="0" borderId="0" xfId="0" applyFont="1" applyFill="1" applyAlignment="1">
      <alignment vertical="center" wrapText="1"/>
    </xf>
    <xf numFmtId="0" fontId="0" fillId="0" borderId="28" xfId="0" applyFill="1" applyBorder="1" applyAlignment="1" applyProtection="1"/>
    <xf numFmtId="0" fontId="6" fillId="0" borderId="0" xfId="0" applyFont="1" applyFill="1" applyBorder="1" applyAlignment="1" applyProtection="1">
      <alignment horizontal="left" wrapText="1"/>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6" fillId="0" borderId="0" xfId="0" applyFont="1" applyFill="1" applyBorder="1" applyAlignment="1" applyProtection="1">
      <alignment horizontal="center" vertical="top" wrapText="1"/>
    </xf>
    <xf numFmtId="0" fontId="0" fillId="0" borderId="0" xfId="0" applyFill="1" applyBorder="1" applyAlignment="1" applyProtection="1">
      <alignment vertical="top" wrapText="1"/>
    </xf>
    <xf numFmtId="0" fontId="9"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wrapText="1"/>
    </xf>
    <xf numFmtId="0" fontId="21" fillId="0" borderId="0" xfId="0" applyFont="1" applyFill="1" applyBorder="1" applyAlignment="1" applyProtection="1">
      <alignment horizontal="left" vertical="center" indent="2"/>
    </xf>
    <xf numFmtId="0" fontId="21" fillId="0" borderId="0" xfId="0" applyFont="1" applyFill="1" applyBorder="1" applyAlignment="1" applyProtection="1">
      <alignment horizontal="left" vertical="center"/>
    </xf>
    <xf numFmtId="0" fontId="9" fillId="0" borderId="0" xfId="0" applyFont="1" applyFill="1" applyBorder="1" applyAlignment="1" applyProtection="1">
      <alignment horizontal="left" vertical="center" wrapText="1"/>
    </xf>
    <xf numFmtId="0" fontId="0" fillId="0" borderId="0" xfId="0" applyFill="1" applyAlignment="1" applyProtection="1">
      <alignment horizontal="left" vertical="center" wrapText="1"/>
    </xf>
    <xf numFmtId="0" fontId="8" fillId="0" borderId="0"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9"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horizontal="right" vertical="top" wrapText="1"/>
    </xf>
    <xf numFmtId="0" fontId="33" fillId="0" borderId="0" xfId="0" applyFont="1" applyFill="1" applyBorder="1" applyAlignment="1" applyProtection="1">
      <alignment vertical="top"/>
    </xf>
    <xf numFmtId="0" fontId="7" fillId="0" borderId="0" xfId="0" applyFont="1" applyFill="1" applyBorder="1" applyAlignment="1" applyProtection="1">
      <alignment horizontal="left" indent="1"/>
    </xf>
    <xf numFmtId="0" fontId="7" fillId="0" borderId="0" xfId="0" applyFont="1" applyFill="1" applyBorder="1" applyAlignment="1" applyProtection="1">
      <alignment vertical="top" wrapText="1"/>
    </xf>
    <xf numFmtId="0" fontId="9" fillId="0" borderId="0" xfId="0" applyFont="1" applyFill="1" applyBorder="1" applyAlignment="1" applyProtection="1">
      <alignment horizontal="left" vertical="top"/>
    </xf>
    <xf numFmtId="0" fontId="9" fillId="0" borderId="0" xfId="0" applyFont="1" applyFill="1" applyBorder="1" applyAlignment="1" applyProtection="1">
      <alignment horizontal="center" vertical="center" wrapText="1"/>
    </xf>
    <xf numFmtId="0" fontId="9" fillId="0" borderId="0" xfId="0" applyFont="1" applyFill="1" applyAlignment="1">
      <alignment horizontal="left"/>
    </xf>
    <xf numFmtId="0" fontId="29" fillId="0" borderId="0" xfId="0" applyFont="1" applyFill="1" applyBorder="1" applyAlignment="1" applyProtection="1">
      <alignment vertical="top" wrapText="1"/>
    </xf>
    <xf numFmtId="0" fontId="29" fillId="0" borderId="0" xfId="0" applyFont="1" applyFill="1" applyAlignment="1" applyProtection="1">
      <alignment vertical="top" wrapText="1"/>
    </xf>
    <xf numFmtId="0" fontId="29" fillId="0" borderId="0" xfId="0" applyFont="1" applyFill="1" applyBorder="1" applyProtection="1"/>
    <xf numFmtId="0" fontId="3" fillId="0" borderId="86" xfId="0" applyFont="1" applyFill="1" applyBorder="1" applyAlignment="1" applyProtection="1">
      <alignment horizontal="center" vertical="center" wrapText="1"/>
    </xf>
    <xf numFmtId="0" fontId="9" fillId="0" borderId="0" xfId="0" applyFont="1" applyFill="1" applyBorder="1" applyAlignment="1" applyProtection="1">
      <alignment vertical="top" wrapText="1"/>
    </xf>
    <xf numFmtId="0" fontId="22" fillId="0" borderId="0" xfId="0" applyFont="1" applyFill="1" applyBorder="1" applyAlignment="1" applyProtection="1">
      <alignment horizontal="left" wrapText="1"/>
    </xf>
    <xf numFmtId="0" fontId="6" fillId="0" borderId="0" xfId="0" applyFont="1" applyFill="1" applyBorder="1" applyAlignment="1" applyProtection="1">
      <alignment vertical="top" wrapText="1"/>
    </xf>
    <xf numFmtId="0" fontId="9" fillId="0" borderId="61" xfId="0" applyFont="1" applyFill="1" applyBorder="1" applyProtection="1"/>
    <xf numFmtId="0" fontId="9" fillId="0" borderId="28" xfId="0" applyFont="1" applyFill="1" applyBorder="1" applyAlignment="1" applyProtection="1">
      <alignment vertical="top" wrapText="1"/>
    </xf>
    <xf numFmtId="0" fontId="9" fillId="0" borderId="105" xfId="0" applyFont="1" applyFill="1" applyBorder="1" applyProtection="1"/>
    <xf numFmtId="0" fontId="21" fillId="0" borderId="0" xfId="0" applyFont="1" applyFill="1" applyBorder="1" applyAlignment="1" applyProtection="1">
      <alignment horizontal="left" vertical="top" wrapText="1"/>
    </xf>
    <xf numFmtId="0" fontId="21" fillId="0" borderId="0" xfId="0" applyFont="1" applyFill="1" applyAlignment="1" applyProtection="1">
      <alignment vertical="top" wrapText="1"/>
    </xf>
    <xf numFmtId="0" fontId="13" fillId="0" borderId="0" xfId="0" applyFont="1" applyFill="1" applyAlignment="1" applyProtection="1">
      <alignment vertical="top"/>
    </xf>
    <xf numFmtId="0" fontId="34" fillId="0" borderId="0" xfId="0" applyFont="1" applyFill="1" applyBorder="1" applyAlignment="1" applyProtection="1">
      <alignment horizontal="left" vertical="top" wrapText="1"/>
    </xf>
    <xf numFmtId="0" fontId="35" fillId="0" borderId="0" xfId="0" applyFont="1" applyFill="1" applyAlignment="1" applyProtection="1">
      <alignment vertical="top" wrapText="1"/>
    </xf>
    <xf numFmtId="0" fontId="21" fillId="0" borderId="24" xfId="0" applyFont="1" applyFill="1" applyBorder="1" applyAlignment="1" applyProtection="1">
      <alignment horizontal="center" vertical="top" wrapText="1"/>
    </xf>
    <xf numFmtId="0" fontId="9" fillId="0" borderId="24" xfId="0" applyFont="1" applyFill="1" applyBorder="1" applyAlignment="1" applyProtection="1">
      <alignment horizontal="center" vertical="top" wrapText="1"/>
    </xf>
    <xf numFmtId="0" fontId="16" fillId="0" borderId="0" xfId="0" applyFont="1" applyFill="1" applyBorder="1" applyAlignment="1" applyProtection="1">
      <alignment horizontal="left" vertical="top" wrapText="1"/>
    </xf>
    <xf numFmtId="0" fontId="9" fillId="0" borderId="91" xfId="0" applyFont="1" applyFill="1" applyBorder="1" applyAlignment="1" applyProtection="1">
      <alignment vertical="top"/>
    </xf>
    <xf numFmtId="0" fontId="9" fillId="0" borderId="104" xfId="0" applyFont="1" applyFill="1" applyBorder="1" applyAlignment="1" applyProtection="1">
      <alignment vertical="top"/>
    </xf>
    <xf numFmtId="0" fontId="9" fillId="0" borderId="61" xfId="0" applyFont="1" applyFill="1" applyBorder="1" applyAlignment="1" applyProtection="1">
      <alignment vertical="center" wrapText="1"/>
    </xf>
    <xf numFmtId="0" fontId="9" fillId="0" borderId="61" xfId="0" applyFont="1" applyFill="1" applyBorder="1" applyAlignment="1" applyProtection="1">
      <alignment vertical="center"/>
    </xf>
    <xf numFmtId="0" fontId="9" fillId="0" borderId="105" xfId="0" applyFont="1" applyFill="1" applyBorder="1" applyAlignment="1" applyProtection="1">
      <alignment vertical="center"/>
    </xf>
    <xf numFmtId="0" fontId="6" fillId="0" borderId="0" xfId="0" applyFont="1" applyFill="1" applyBorder="1" applyAlignment="1" applyProtection="1">
      <alignment horizontal="left" vertical="top"/>
    </xf>
    <xf numFmtId="0" fontId="3" fillId="0" borderId="0" xfId="0" applyFont="1" applyFill="1" applyBorder="1" applyAlignment="1" applyProtection="1"/>
    <xf numFmtId="0" fontId="6" fillId="0" borderId="0" xfId="0" applyFont="1" applyFill="1" applyAlignment="1" applyProtection="1">
      <alignment horizontal="justify" wrapText="1"/>
    </xf>
    <xf numFmtId="0" fontId="26" fillId="0" borderId="0" xfId="0" applyFont="1" applyFill="1" applyAlignment="1" applyProtection="1">
      <alignment horizontal="justify" vertical="center"/>
    </xf>
    <xf numFmtId="0" fontId="9" fillId="0" borderId="43" xfId="0" applyFont="1" applyFill="1" applyBorder="1" applyAlignment="1" applyProtection="1">
      <alignment vertical="center"/>
    </xf>
    <xf numFmtId="0" fontId="9" fillId="0" borderId="91" xfId="0" applyFont="1" applyFill="1" applyBorder="1" applyAlignment="1" applyProtection="1">
      <alignment vertical="center"/>
    </xf>
    <xf numFmtId="0" fontId="9" fillId="0" borderId="104" xfId="0" applyFont="1" applyFill="1" applyBorder="1" applyAlignment="1" applyProtection="1">
      <alignment vertical="center"/>
    </xf>
    <xf numFmtId="0" fontId="9" fillId="0" borderId="30" xfId="0" applyFont="1" applyFill="1" applyBorder="1" applyAlignment="1" applyProtection="1">
      <alignment vertical="center"/>
    </xf>
    <xf numFmtId="0" fontId="9" fillId="0" borderId="28" xfId="0" applyFont="1" applyFill="1" applyBorder="1" applyAlignment="1" applyProtection="1">
      <alignment vertical="center"/>
    </xf>
    <xf numFmtId="0" fontId="26" fillId="0" borderId="0" xfId="0" applyFont="1" applyFill="1" applyAlignment="1" applyProtection="1">
      <alignment horizontal="justify" vertical="top"/>
    </xf>
    <xf numFmtId="168" fontId="97" fillId="0" borderId="0" xfId="0" applyNumberFormat="1" applyFont="1" applyFill="1" applyAlignment="1" applyProtection="1">
      <alignment horizontal="center" vertical="center"/>
    </xf>
    <xf numFmtId="0" fontId="3" fillId="0" borderId="24" xfId="0" applyFont="1" applyFill="1" applyBorder="1" applyAlignment="1" applyProtection="1">
      <alignment horizontal="center" vertical="center"/>
    </xf>
    <xf numFmtId="0" fontId="9" fillId="0" borderId="28" xfId="0" applyFont="1" applyFill="1" applyBorder="1" applyAlignment="1" applyProtection="1">
      <alignment horizontal="left" vertical="top" wrapText="1"/>
    </xf>
    <xf numFmtId="0" fontId="33" fillId="0" borderId="0" xfId="0" applyFont="1" applyFill="1" applyBorder="1" applyAlignment="1" applyProtection="1">
      <alignment vertical="top" wrapText="1"/>
    </xf>
    <xf numFmtId="0" fontId="140" fillId="0" borderId="0" xfId="0" applyFont="1" applyFill="1" applyProtection="1"/>
    <xf numFmtId="0" fontId="3" fillId="0" borderId="72" xfId="0" applyFont="1" applyFill="1" applyBorder="1"/>
    <xf numFmtId="0" fontId="9" fillId="0" borderId="91" xfId="0" applyFont="1" applyFill="1" applyBorder="1" applyAlignment="1" applyProtection="1">
      <alignment horizontal="left" vertical="top" wrapText="1"/>
    </xf>
    <xf numFmtId="0" fontId="33" fillId="0" borderId="91" xfId="0" applyFont="1" applyFill="1" applyBorder="1" applyAlignment="1" applyProtection="1">
      <alignment vertical="top" wrapText="1"/>
    </xf>
    <xf numFmtId="0" fontId="16" fillId="0" borderId="0" xfId="0" applyFont="1" applyFill="1" applyBorder="1" applyAlignment="1" applyProtection="1">
      <alignment vertical="top"/>
    </xf>
    <xf numFmtId="0" fontId="9" fillId="0" borderId="0" xfId="0" applyFont="1" applyFill="1" applyAlignment="1" applyProtection="1">
      <alignment horizontal="justify" vertical="center"/>
    </xf>
    <xf numFmtId="0" fontId="9" fillId="0" borderId="86" xfId="0" applyFont="1" applyFill="1" applyBorder="1" applyAlignment="1" applyProtection="1">
      <alignment horizontal="left" vertical="center"/>
    </xf>
    <xf numFmtId="0" fontId="0" fillId="0" borderId="0" xfId="0" applyFill="1" applyAlignment="1" applyProtection="1">
      <alignment horizontal="left" vertical="center"/>
    </xf>
    <xf numFmtId="0" fontId="6" fillId="0" borderId="0" xfId="0" applyFont="1" applyFill="1" applyBorder="1" applyAlignment="1" applyProtection="1">
      <alignment vertical="center"/>
    </xf>
    <xf numFmtId="0" fontId="9" fillId="0" borderId="61" xfId="0" applyFont="1" applyFill="1" applyBorder="1" applyAlignment="1" applyProtection="1">
      <alignment vertical="top"/>
    </xf>
    <xf numFmtId="0" fontId="6" fillId="0" borderId="0" xfId="0" applyFont="1" applyFill="1" applyAlignment="1">
      <alignment vertical="top" wrapText="1"/>
    </xf>
    <xf numFmtId="0" fontId="12" fillId="0" borderId="0" xfId="0" applyFont="1" applyFill="1" applyBorder="1" applyAlignment="1">
      <alignment vertical="top"/>
    </xf>
    <xf numFmtId="0" fontId="6" fillId="0" borderId="0" xfId="0" applyFont="1" applyFill="1" applyBorder="1" applyAlignment="1">
      <alignment vertical="top"/>
    </xf>
    <xf numFmtId="0" fontId="9" fillId="0" borderId="0" xfId="0" applyFont="1" applyFill="1" applyAlignment="1">
      <alignment horizontal="left" indent="2"/>
    </xf>
    <xf numFmtId="0" fontId="12" fillId="0" borderId="0" xfId="0" applyFont="1" applyFill="1" applyAlignment="1">
      <alignment vertical="center" wrapText="1"/>
    </xf>
    <xf numFmtId="0" fontId="0" fillId="0" borderId="0" xfId="0" applyFill="1" applyAlignment="1">
      <alignment vertical="center" wrapText="1"/>
    </xf>
    <xf numFmtId="0" fontId="6" fillId="0" borderId="0" xfId="0" applyFont="1" applyFill="1" applyBorder="1" applyAlignment="1">
      <alignment vertical="center"/>
    </xf>
    <xf numFmtId="0" fontId="9" fillId="0" borderId="0" xfId="0" applyFont="1" applyFill="1" applyAlignment="1" applyProtection="1">
      <alignment horizontal="left" indent="2"/>
    </xf>
    <xf numFmtId="0" fontId="26" fillId="0" borderId="0" xfId="0" applyFont="1" applyFill="1" applyBorder="1" applyAlignment="1" applyProtection="1">
      <alignment vertical="top" wrapText="1"/>
    </xf>
    <xf numFmtId="0" fontId="115" fillId="0" borderId="0" xfId="0" applyFont="1" applyFill="1" applyProtection="1"/>
    <xf numFmtId="0" fontId="115" fillId="0" borderId="0" xfId="0" applyFont="1" applyFill="1" applyAlignment="1" applyProtection="1"/>
    <xf numFmtId="0" fontId="8" fillId="0" borderId="0" xfId="0" applyFont="1" applyFill="1" applyProtection="1">
      <protection locked="0"/>
    </xf>
    <xf numFmtId="0" fontId="21" fillId="0" borderId="0" xfId="0" applyFont="1" applyFill="1" applyBorder="1" applyAlignment="1" applyProtection="1">
      <alignment horizontal="left"/>
    </xf>
    <xf numFmtId="0" fontId="12" fillId="0" borderId="0" xfId="0" applyFont="1" applyFill="1" applyProtection="1"/>
    <xf numFmtId="0" fontId="3" fillId="0" borderId="0" xfId="0" applyFont="1" applyFill="1" applyAlignment="1" applyProtection="1">
      <alignment vertical="center" textRotation="90"/>
    </xf>
    <xf numFmtId="0" fontId="15" fillId="0" borderId="0" xfId="0" applyFont="1" applyFill="1" applyAlignment="1" applyProtection="1">
      <alignment horizontal="left" wrapText="1"/>
    </xf>
    <xf numFmtId="0" fontId="15" fillId="0" borderId="0" xfId="0" applyFont="1" applyFill="1" applyAlignment="1" applyProtection="1">
      <alignment wrapText="1"/>
    </xf>
    <xf numFmtId="0" fontId="12" fillId="0" borderId="0" xfId="0" applyFont="1" applyFill="1" applyAlignment="1" applyProtection="1">
      <alignment vertical="top"/>
    </xf>
    <xf numFmtId="0" fontId="12" fillId="0" borderId="0" xfId="0" applyFont="1" applyFill="1" applyAlignment="1" applyProtection="1">
      <alignment vertical="center"/>
    </xf>
    <xf numFmtId="0" fontId="12" fillId="0" borderId="0" xfId="0" applyFont="1" applyFill="1" applyAlignment="1" applyProtection="1">
      <alignment horizontal="left" vertical="center" wrapText="1"/>
    </xf>
    <xf numFmtId="0" fontId="12" fillId="0" borderId="0" xfId="0" applyFont="1" applyFill="1" applyAlignment="1" applyProtection="1">
      <alignment horizontal="center" vertical="center"/>
    </xf>
    <xf numFmtId="0" fontId="7" fillId="0" borderId="30" xfId="0" applyFont="1" applyFill="1" applyBorder="1" applyAlignment="1" applyProtection="1">
      <alignment vertical="center"/>
    </xf>
    <xf numFmtId="0" fontId="0" fillId="0" borderId="28" xfId="0" applyFill="1" applyBorder="1" applyAlignment="1" applyProtection="1">
      <alignment vertical="center"/>
    </xf>
    <xf numFmtId="0" fontId="115" fillId="0" borderId="0" xfId="0" applyFont="1" applyFill="1" applyAlignment="1" applyProtection="1">
      <alignment horizontal="left" vertical="top"/>
    </xf>
    <xf numFmtId="0" fontId="21" fillId="0" borderId="0" xfId="0" applyFont="1" applyFill="1" applyBorder="1" applyAlignment="1" applyProtection="1">
      <alignment horizontal="left" vertical="top"/>
    </xf>
    <xf numFmtId="0" fontId="13" fillId="0" borderId="0" xfId="0" applyFont="1" applyFill="1" applyBorder="1" applyAlignment="1" applyProtection="1">
      <alignment horizontal="center" vertical="top"/>
    </xf>
    <xf numFmtId="0" fontId="53" fillId="0" borderId="26" xfId="0" applyFont="1" applyFill="1" applyBorder="1" applyAlignment="1">
      <alignment horizontal="center" vertical="center"/>
    </xf>
    <xf numFmtId="2" fontId="84" fillId="0" borderId="0" xfId="0" applyNumberFormat="1" applyFont="1" applyFill="1" applyAlignment="1">
      <alignment horizontal="left" vertical="center"/>
    </xf>
    <xf numFmtId="0" fontId="12" fillId="0" borderId="0" xfId="0" applyFont="1" applyFill="1" applyAlignment="1">
      <alignment horizontal="left" vertical="top" wrapText="1"/>
    </xf>
    <xf numFmtId="0" fontId="26" fillId="0" borderId="0" xfId="0" applyFont="1" applyFill="1" applyAlignment="1">
      <alignment horizontal="center" vertical="center"/>
    </xf>
    <xf numFmtId="0" fontId="12" fillId="0" borderId="0" xfId="0" applyFont="1" applyFill="1" applyAlignment="1">
      <alignment horizontal="left" vertical="center" wrapText="1"/>
    </xf>
    <xf numFmtId="0" fontId="26" fillId="0" borderId="0" xfId="0" applyFont="1" applyFill="1" applyAlignment="1">
      <alignment horizontal="left" vertical="center"/>
    </xf>
    <xf numFmtId="0" fontId="12" fillId="0" borderId="0" xfId="0" applyFont="1" applyFill="1" applyAlignment="1">
      <alignment horizontal="left" vertical="center"/>
    </xf>
    <xf numFmtId="0" fontId="1" fillId="0" borderId="0" xfId="0" applyFont="1" applyFill="1" applyAlignment="1">
      <alignment horizontal="left" vertical="top" wrapText="1"/>
    </xf>
    <xf numFmtId="0" fontId="1" fillId="0" borderId="0" xfId="0" applyFont="1" applyFill="1" applyAlignment="1">
      <alignment horizontal="left" vertical="center"/>
    </xf>
    <xf numFmtId="0" fontId="0" fillId="0" borderId="0" xfId="0" applyFill="1" applyAlignment="1">
      <alignment horizontal="left" vertical="top"/>
    </xf>
    <xf numFmtId="0" fontId="16" fillId="0" borderId="98" xfId="0" applyFont="1" applyFill="1" applyBorder="1" applyAlignment="1" applyProtection="1">
      <alignment horizontal="center" vertical="center" wrapText="1"/>
    </xf>
    <xf numFmtId="0" fontId="47" fillId="0" borderId="0" xfId="0" applyFont="1" applyFill="1" applyBorder="1" applyProtection="1">
      <protection locked="0"/>
    </xf>
    <xf numFmtId="2" fontId="47" fillId="0" borderId="0" xfId="0" applyNumberFormat="1" applyFont="1" applyFill="1" applyBorder="1" applyAlignment="1" applyProtection="1">
      <alignment horizontal="center" vertical="center"/>
      <protection locked="0"/>
    </xf>
    <xf numFmtId="0" fontId="47" fillId="0" borderId="28" xfId="0" applyFont="1" applyFill="1" applyBorder="1" applyProtection="1">
      <protection locked="0"/>
    </xf>
    <xf numFmtId="0" fontId="47" fillId="0" borderId="91" xfId="0" applyFont="1" applyFill="1" applyBorder="1" applyProtection="1">
      <protection locked="0"/>
    </xf>
    <xf numFmtId="0" fontId="47" fillId="0" borderId="43" xfId="0" applyFont="1" applyFill="1" applyBorder="1" applyProtection="1">
      <protection locked="0"/>
    </xf>
    <xf numFmtId="0" fontId="47" fillId="0" borderId="86" xfId="0" applyFont="1" applyFill="1" applyBorder="1" applyProtection="1">
      <protection locked="0"/>
    </xf>
    <xf numFmtId="0" fontId="47" fillId="0" borderId="30" xfId="0" applyFont="1" applyFill="1" applyBorder="1" applyProtection="1">
      <protection locked="0"/>
    </xf>
    <xf numFmtId="0" fontId="47" fillId="0" borderId="104" xfId="0" applyFont="1" applyFill="1" applyBorder="1" applyProtection="1">
      <protection locked="0"/>
    </xf>
    <xf numFmtId="0" fontId="47" fillId="0" borderId="61" xfId="0" applyFont="1" applyFill="1" applyBorder="1" applyProtection="1">
      <protection locked="0"/>
    </xf>
    <xf numFmtId="0" fontId="47" fillId="0" borderId="105" xfId="0" applyFont="1" applyFill="1" applyBorder="1" applyProtection="1">
      <protection locked="0"/>
    </xf>
    <xf numFmtId="0" fontId="16" fillId="0" borderId="104" xfId="0" applyFont="1" applyFill="1" applyBorder="1" applyAlignment="1" applyProtection="1">
      <alignment horizontal="center" vertical="center" wrapText="1"/>
    </xf>
    <xf numFmtId="168" fontId="16" fillId="0" borderId="105" xfId="0" applyNumberFormat="1" applyFont="1" applyFill="1" applyBorder="1" applyAlignment="1" applyProtection="1">
      <alignment horizontal="center" vertical="center"/>
    </xf>
    <xf numFmtId="176" fontId="16" fillId="0" borderId="105" xfId="0" applyNumberFormat="1" applyFont="1" applyFill="1" applyBorder="1" applyAlignment="1" applyProtection="1">
      <alignment horizontal="center" vertical="center"/>
    </xf>
    <xf numFmtId="0" fontId="47" fillId="0" borderId="86" xfId="0" applyFont="1" applyFill="1" applyBorder="1" applyAlignment="1" applyProtection="1">
      <alignment horizontal="center"/>
      <protection locked="0"/>
    </xf>
    <xf numFmtId="0" fontId="47" fillId="0" borderId="0" xfId="0" applyFont="1" applyFill="1" applyBorder="1" applyAlignment="1" applyProtection="1">
      <alignment horizontal="center"/>
      <protection locked="0"/>
    </xf>
    <xf numFmtId="180" fontId="47" fillId="0" borderId="86" xfId="0" applyNumberFormat="1" applyFont="1" applyFill="1" applyBorder="1" applyAlignment="1" applyProtection="1">
      <alignment horizontal="center" vertical="center"/>
      <protection locked="0"/>
    </xf>
    <xf numFmtId="180" fontId="47" fillId="0" borderId="0" xfId="0" applyNumberFormat="1" applyFont="1" applyFill="1" applyBorder="1" applyAlignment="1" applyProtection="1">
      <alignment horizontal="center" vertical="center"/>
      <protection locked="0"/>
    </xf>
    <xf numFmtId="0" fontId="188" fillId="0" borderId="0" xfId="0" applyFont="1" applyFill="1" applyAlignment="1">
      <alignment horizontal="right" vertical="top"/>
    </xf>
    <xf numFmtId="0" fontId="44" fillId="0" borderId="0" xfId="0" applyFont="1" applyFill="1" applyAlignment="1">
      <alignment horizontal="left" vertical="center"/>
    </xf>
    <xf numFmtId="0" fontId="189" fillId="27" borderId="0" xfId="0" applyFont="1" applyFill="1"/>
    <xf numFmtId="0" fontId="3" fillId="27" borderId="0" xfId="0" applyFont="1" applyFill="1"/>
    <xf numFmtId="0" fontId="3" fillId="32" borderId="0" xfId="62" applyFont="1" applyFill="1" applyAlignment="1">
      <alignment horizontal="left"/>
    </xf>
    <xf numFmtId="0" fontId="8" fillId="32" borderId="0" xfId="0" applyFont="1" applyFill="1" applyAlignment="1" applyProtection="1">
      <alignment vertical="center"/>
    </xf>
    <xf numFmtId="0" fontId="8" fillId="32" borderId="41" xfId="0" applyFont="1" applyFill="1" applyBorder="1" applyAlignment="1" applyProtection="1">
      <alignment vertical="center"/>
    </xf>
    <xf numFmtId="0" fontId="8" fillId="0" borderId="0" xfId="0" applyFont="1" applyFill="1" applyAlignment="1" applyProtection="1">
      <alignment vertical="center"/>
    </xf>
    <xf numFmtId="0" fontId="1" fillId="0" borderId="0" xfId="62" applyFill="1"/>
    <xf numFmtId="0" fontId="83" fillId="40" borderId="24" xfId="59" applyFont="1" applyFill="1" applyBorder="1" applyProtection="1">
      <protection locked="0"/>
    </xf>
    <xf numFmtId="2" fontId="44" fillId="0" borderId="24" xfId="0" applyNumberFormat="1" applyFont="1" applyFill="1" applyBorder="1" applyAlignment="1" applyProtection="1">
      <alignment horizontal="center" vertical="center"/>
      <protection locked="0"/>
    </xf>
    <xf numFmtId="2" fontId="130" fillId="0" borderId="0" xfId="0" applyNumberFormat="1" applyFont="1" applyFill="1" applyAlignment="1" applyProtection="1">
      <alignment horizontal="center" vertical="center"/>
    </xf>
    <xf numFmtId="2" fontId="114" fillId="0" borderId="0" xfId="0" applyNumberFormat="1" applyFont="1" applyFill="1" applyAlignment="1" applyProtection="1">
      <alignment horizontal="center" vertical="center"/>
    </xf>
    <xf numFmtId="0" fontId="53" fillId="0" borderId="27"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90" fillId="29" borderId="106" xfId="0" applyFont="1" applyFill="1" applyBorder="1" applyAlignment="1">
      <alignment horizontal="center" vertical="center"/>
    </xf>
    <xf numFmtId="0" fontId="190" fillId="29" borderId="107" xfId="0" applyFont="1" applyFill="1" applyBorder="1" applyAlignment="1">
      <alignment horizontal="center" vertical="center"/>
    </xf>
    <xf numFmtId="0" fontId="190" fillId="29" borderId="108" xfId="0" applyFont="1" applyFill="1" applyBorder="1" applyAlignment="1">
      <alignment horizontal="center" vertical="center"/>
    </xf>
    <xf numFmtId="49" fontId="16" fillId="29" borderId="41" xfId="0" applyNumberFormat="1" applyFont="1" applyFill="1" applyBorder="1" applyAlignment="1" applyProtection="1">
      <alignment horizontal="center" vertical="center" wrapText="1"/>
    </xf>
    <xf numFmtId="49" fontId="16" fillId="28" borderId="41" xfId="0" applyNumberFormat="1" applyFont="1" applyFill="1" applyBorder="1" applyAlignment="1" applyProtection="1">
      <alignment horizontal="center" vertical="center" wrapText="1"/>
    </xf>
    <xf numFmtId="49" fontId="16" fillId="26" borderId="41" xfId="0" applyNumberFormat="1" applyFont="1" applyFill="1" applyBorder="1" applyAlignment="1" applyProtection="1">
      <alignment horizontal="center" vertical="center" wrapText="1"/>
    </xf>
    <xf numFmtId="49" fontId="83" fillId="0" borderId="41" xfId="0" applyNumberFormat="1" applyFont="1" applyFill="1" applyBorder="1" applyAlignment="1" applyProtection="1">
      <alignment horizontal="center" vertical="center" wrapText="1"/>
    </xf>
    <xf numFmtId="49" fontId="16" fillId="0" borderId="98" xfId="0" applyNumberFormat="1" applyFont="1" applyFill="1" applyBorder="1" applyAlignment="1" applyProtection="1">
      <alignment horizontal="center" vertical="center" wrapText="1"/>
    </xf>
    <xf numFmtId="0" fontId="14" fillId="0" borderId="104" xfId="0" applyFont="1" applyFill="1" applyBorder="1" applyAlignment="1" applyProtection="1">
      <alignment horizontal="center" vertical="center" wrapText="1"/>
    </xf>
    <xf numFmtId="0" fontId="16" fillId="0" borderId="61" xfId="0" applyFont="1" applyFill="1" applyBorder="1" applyAlignment="1" applyProtection="1">
      <alignment vertical="center" wrapText="1"/>
    </xf>
    <xf numFmtId="0" fontId="107" fillId="25" borderId="109" xfId="62" applyFont="1" applyFill="1" applyBorder="1" applyAlignment="1" applyProtection="1">
      <alignment vertical="center" wrapText="1"/>
    </xf>
    <xf numFmtId="0" fontId="107" fillId="25" borderId="110" xfId="62" applyFont="1" applyFill="1" applyBorder="1" applyAlignment="1" applyProtection="1">
      <alignment vertical="center" wrapText="1"/>
    </xf>
    <xf numFmtId="0" fontId="199" fillId="25" borderId="109" xfId="63" applyFont="1" applyFill="1" applyBorder="1" applyAlignment="1" applyProtection="1">
      <alignment horizontal="right" vertical="center" wrapText="1"/>
    </xf>
    <xf numFmtId="0" fontId="107" fillId="25" borderId="110" xfId="63" applyNumberFormat="1" applyFont="1" applyFill="1" applyBorder="1" applyAlignment="1" applyProtection="1">
      <alignment horizontal="left" vertical="center" wrapText="1"/>
    </xf>
    <xf numFmtId="0" fontId="128" fillId="25" borderId="110" xfId="63" applyFont="1" applyFill="1" applyBorder="1" applyAlignment="1" applyProtection="1">
      <alignment horizontal="right" vertical="center"/>
    </xf>
    <xf numFmtId="0" fontId="13" fillId="27" borderId="24" xfId="0" applyFont="1" applyFill="1" applyBorder="1" applyAlignment="1" applyProtection="1">
      <alignment horizontal="center" vertical="center" wrapText="1"/>
    </xf>
    <xf numFmtId="0" fontId="1" fillId="0" borderId="0" xfId="52" applyFont="1"/>
    <xf numFmtId="0" fontId="3" fillId="0" borderId="0" xfId="52" applyFont="1" applyAlignment="1">
      <alignment vertical="center"/>
    </xf>
    <xf numFmtId="0" fontId="1" fillId="0" borderId="0" xfId="52"/>
    <xf numFmtId="0" fontId="195" fillId="25" borderId="111" xfId="52" applyFont="1" applyFill="1" applyBorder="1" applyAlignment="1">
      <alignment vertical="center" wrapText="1"/>
    </xf>
    <xf numFmtId="0" fontId="8" fillId="25" borderId="112" xfId="52" applyFont="1" applyFill="1" applyBorder="1" applyAlignment="1">
      <alignment vertical="center" wrapText="1"/>
    </xf>
    <xf numFmtId="0" fontId="8" fillId="25" borderId="113" xfId="52" applyFont="1" applyFill="1" applyBorder="1" applyAlignment="1">
      <alignment vertical="center" wrapText="1"/>
    </xf>
    <xf numFmtId="0" fontId="1" fillId="0" borderId="0" xfId="52" applyFont="1" applyFill="1"/>
    <xf numFmtId="0" fontId="1" fillId="0" borderId="0" xfId="52" applyFill="1"/>
    <xf numFmtId="0" fontId="3" fillId="0" borderId="24" xfId="52" applyFont="1" applyFill="1" applyBorder="1" applyAlignment="1">
      <alignment vertical="center" wrapText="1"/>
    </xf>
    <xf numFmtId="0" fontId="3" fillId="30" borderId="24" xfId="52" applyFont="1" applyFill="1" applyBorder="1" applyAlignment="1">
      <alignment vertical="center" wrapText="1"/>
    </xf>
    <xf numFmtId="0" fontId="1" fillId="27" borderId="0" xfId="52" applyFont="1" applyFill="1"/>
    <xf numFmtId="0" fontId="3" fillId="27" borderId="42" xfId="52" applyFont="1" applyFill="1" applyBorder="1" applyAlignment="1">
      <alignment vertical="center"/>
    </xf>
    <xf numFmtId="0" fontId="1" fillId="27" borderId="42" xfId="52" applyFont="1" applyFill="1" applyBorder="1" applyAlignment="1">
      <alignment vertical="center"/>
    </xf>
    <xf numFmtId="0" fontId="1" fillId="27" borderId="0" xfId="52" applyFont="1" applyFill="1" applyBorder="1" applyAlignment="1">
      <alignment vertical="center"/>
    </xf>
    <xf numFmtId="0" fontId="1" fillId="27" borderId="0" xfId="52" applyFill="1"/>
    <xf numFmtId="0" fontId="21" fillId="0" borderId="0" xfId="52" applyFont="1" applyFill="1"/>
    <xf numFmtId="0" fontId="21" fillId="0" borderId="0" xfId="52" applyFont="1"/>
    <xf numFmtId="0" fontId="1" fillId="29" borderId="0" xfId="52" applyFont="1" applyFill="1"/>
    <xf numFmtId="0" fontId="3" fillId="29" borderId="0" xfId="52" applyFont="1" applyFill="1" applyBorder="1" applyAlignment="1">
      <alignment vertical="center"/>
    </xf>
    <xf numFmtId="0" fontId="3" fillId="29" borderId="114" xfId="52" applyFont="1" applyFill="1" applyBorder="1" applyAlignment="1">
      <alignment vertical="center" wrapText="1"/>
    </xf>
    <xf numFmtId="0" fontId="21" fillId="29" borderId="0" xfId="52" applyFont="1" applyFill="1" applyBorder="1" applyAlignment="1">
      <alignment vertical="center"/>
    </xf>
    <xf numFmtId="0" fontId="1" fillId="29" borderId="0" xfId="52" applyFill="1"/>
    <xf numFmtId="0" fontId="1" fillId="29" borderId="0" xfId="52" applyFont="1" applyFill="1" applyBorder="1" applyAlignment="1">
      <alignment vertical="center"/>
    </xf>
    <xf numFmtId="0" fontId="1" fillId="33" borderId="0" xfId="52" applyFont="1" applyFill="1"/>
    <xf numFmtId="0" fontId="3" fillId="33" borderId="115" xfId="52" applyFont="1" applyFill="1" applyBorder="1" applyAlignment="1">
      <alignment vertical="center"/>
    </xf>
    <xf numFmtId="0" fontId="3" fillId="33" borderId="115" xfId="52" applyFont="1" applyFill="1" applyBorder="1" applyAlignment="1">
      <alignment vertical="center" wrapText="1"/>
    </xf>
    <xf numFmtId="0" fontId="1" fillId="33" borderId="0" xfId="52" applyFont="1" applyFill="1" applyBorder="1" applyAlignment="1">
      <alignment vertical="center"/>
    </xf>
    <xf numFmtId="0" fontId="1" fillId="33" borderId="0" xfId="52" applyFill="1"/>
    <xf numFmtId="0" fontId="197" fillId="0" borderId="0" xfId="58" applyFont="1" applyFill="1"/>
    <xf numFmtId="0" fontId="197" fillId="41" borderId="0" xfId="0" applyFont="1" applyFill="1"/>
    <xf numFmtId="0" fontId="198" fillId="41" borderId="0" xfId="0" applyFont="1" applyFill="1" applyAlignment="1" applyProtection="1">
      <alignment horizontal="center" vertical="center" textRotation="90"/>
    </xf>
    <xf numFmtId="0" fontId="200" fillId="25" borderId="0" xfId="0" applyFont="1" applyFill="1" applyAlignment="1" applyProtection="1">
      <alignment horizontal="right" vertical="top"/>
    </xf>
    <xf numFmtId="0" fontId="0" fillId="29" borderId="0" xfId="0" applyFill="1" applyAlignment="1">
      <alignment horizontal="right"/>
    </xf>
    <xf numFmtId="0" fontId="286" fillId="0" borderId="0" xfId="53"/>
    <xf numFmtId="0" fontId="201" fillId="0" borderId="0" xfId="53" applyFont="1"/>
    <xf numFmtId="0" fontId="206" fillId="0" borderId="0" xfId="0" applyFont="1" applyFill="1" applyProtection="1"/>
    <xf numFmtId="0" fontId="206" fillId="0" borderId="0" xfId="0" applyFont="1" applyFill="1" applyAlignment="1" applyProtection="1">
      <alignment vertical="center"/>
    </xf>
    <xf numFmtId="0" fontId="207" fillId="0" borderId="0" xfId="0" applyFont="1"/>
    <xf numFmtId="0" fontId="1" fillId="42" borderId="0" xfId="0" applyFont="1" applyFill="1"/>
    <xf numFmtId="0" fontId="8" fillId="0" borderId="0" xfId="0" applyFont="1" applyFill="1" applyBorder="1" applyAlignment="1" applyProtection="1">
      <alignment horizontal="center" vertical="center"/>
    </xf>
    <xf numFmtId="0" fontId="0" fillId="27" borderId="0" xfId="0" applyFill="1" applyAlignment="1" applyProtection="1">
      <alignment horizontal="center" vertical="center"/>
    </xf>
    <xf numFmtId="0" fontId="0" fillId="34" borderId="0" xfId="0" applyFill="1" applyAlignment="1" applyProtection="1">
      <alignment horizontal="center" vertical="center"/>
    </xf>
    <xf numFmtId="0" fontId="14" fillId="27" borderId="0" xfId="0" applyFont="1" applyFill="1" applyBorder="1" applyAlignment="1" applyProtection="1">
      <alignment horizontal="center" vertical="center"/>
    </xf>
    <xf numFmtId="0" fontId="14" fillId="27" borderId="61" xfId="0" applyFont="1" applyFill="1" applyBorder="1" applyAlignment="1" applyProtection="1">
      <alignment horizontal="center" vertical="center"/>
    </xf>
    <xf numFmtId="0" fontId="0" fillId="34" borderId="0" xfId="0" applyFill="1" applyProtection="1"/>
    <xf numFmtId="0" fontId="208" fillId="0" borderId="0" xfId="0" applyFont="1" applyFill="1" applyAlignment="1" applyProtection="1">
      <alignment horizontal="center" vertical="top"/>
    </xf>
    <xf numFmtId="0" fontId="209" fillId="0" borderId="0" xfId="0" applyFont="1" applyFill="1" applyAlignment="1" applyProtection="1">
      <alignment horizontal="center" vertical="top"/>
    </xf>
    <xf numFmtId="168" fontId="8" fillId="26" borderId="0" xfId="0" applyNumberFormat="1" applyFont="1" applyFill="1" applyBorder="1" applyAlignment="1" applyProtection="1">
      <alignment horizontal="center" vertical="center"/>
    </xf>
    <xf numFmtId="0" fontId="0" fillId="25" borderId="61" xfId="0" applyFill="1" applyBorder="1"/>
    <xf numFmtId="0" fontId="0" fillId="0" borderId="0" xfId="0" applyFill="1" applyAlignment="1" applyProtection="1">
      <alignment horizontal="center" vertical="center" wrapText="1"/>
    </xf>
    <xf numFmtId="0" fontId="44" fillId="0" borderId="41" xfId="0" applyFont="1" applyFill="1" applyBorder="1" applyAlignment="1" applyProtection="1">
      <alignment horizontal="center" vertical="center" wrapText="1"/>
      <protection locked="0"/>
    </xf>
    <xf numFmtId="0" fontId="13" fillId="26" borderId="41" xfId="0" applyFont="1" applyFill="1" applyBorder="1" applyAlignment="1" applyProtection="1">
      <alignment horizontal="center" vertical="center" wrapText="1"/>
    </xf>
    <xf numFmtId="0" fontId="13" fillId="27" borderId="41" xfId="0" applyFont="1" applyFill="1" applyBorder="1" applyAlignment="1" applyProtection="1">
      <alignment horizontal="center" vertical="top" wrapText="1"/>
    </xf>
    <xf numFmtId="171" fontId="47" fillId="0" borderId="41" xfId="0" applyNumberFormat="1"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wrapText="1"/>
    </xf>
    <xf numFmtId="0" fontId="14" fillId="29" borderId="43" xfId="0" applyFont="1" applyFill="1" applyBorder="1" applyAlignment="1" applyProtection="1">
      <alignment horizontal="center" wrapText="1"/>
    </xf>
    <xf numFmtId="0" fontId="16" fillId="29" borderId="86" xfId="0" applyFont="1" applyFill="1" applyBorder="1" applyAlignment="1" applyProtection="1">
      <alignment vertical="center" wrapText="1"/>
    </xf>
    <xf numFmtId="0" fontId="0" fillId="28" borderId="0" xfId="0" applyFill="1" applyProtection="1"/>
    <xf numFmtId="0" fontId="14" fillId="43" borderId="30" xfId="0" applyFont="1" applyFill="1" applyBorder="1" applyAlignment="1" applyProtection="1">
      <alignment horizontal="center" vertical="center" textRotation="90" wrapText="1"/>
    </xf>
    <xf numFmtId="0" fontId="216" fillId="43" borderId="0" xfId="0" applyFont="1" applyFill="1" applyAlignment="1">
      <alignment horizontal="right"/>
    </xf>
    <xf numFmtId="0" fontId="216" fillId="43" borderId="0" xfId="0" applyFont="1" applyFill="1" applyAlignment="1" applyProtection="1">
      <alignment horizontal="right"/>
    </xf>
    <xf numFmtId="1" fontId="1" fillId="0" borderId="0" xfId="62" applyNumberFormat="1" applyAlignment="1">
      <alignment horizontal="center" vertical="center"/>
    </xf>
    <xf numFmtId="2" fontId="47" fillId="0" borderId="24" xfId="0" applyNumberFormat="1" applyFont="1" applyFill="1" applyBorder="1" applyAlignment="1" applyProtection="1">
      <alignment horizontal="center" vertical="center" wrapText="1"/>
      <protection locked="0"/>
    </xf>
    <xf numFmtId="0" fontId="218" fillId="27" borderId="0" xfId="0" applyFont="1" applyFill="1" applyProtection="1"/>
    <xf numFmtId="0" fontId="13" fillId="0" borderId="27" xfId="0" applyFont="1" applyFill="1" applyBorder="1" applyAlignment="1" applyProtection="1">
      <alignment horizontal="center" wrapText="1"/>
    </xf>
    <xf numFmtId="0" fontId="13" fillId="0" borderId="26" xfId="0" applyFont="1" applyFill="1" applyBorder="1" applyAlignment="1" applyProtection="1">
      <alignment horizontal="center" vertical="center" wrapText="1"/>
    </xf>
    <xf numFmtId="0" fontId="215" fillId="29" borderId="0" xfId="0" applyNumberFormat="1" applyFont="1" applyFill="1" applyAlignment="1">
      <alignment horizontal="right"/>
    </xf>
    <xf numFmtId="49" fontId="215" fillId="29" borderId="0" xfId="0" applyNumberFormat="1" applyFont="1" applyFill="1" applyAlignment="1">
      <alignment horizontal="right"/>
    </xf>
    <xf numFmtId="0" fontId="1" fillId="41" borderId="0" xfId="58" applyFill="1"/>
    <xf numFmtId="0" fontId="197" fillId="29" borderId="0" xfId="0" applyFont="1" applyFill="1"/>
    <xf numFmtId="168" fontId="44" fillId="0" borderId="24" xfId="28" applyNumberFormat="1" applyFont="1" applyFill="1" applyBorder="1" applyAlignment="1" applyProtection="1">
      <alignment horizontal="center" vertical="center" shrinkToFit="1"/>
      <protection locked="0"/>
    </xf>
    <xf numFmtId="0" fontId="8" fillId="0" borderId="0" xfId="0" applyFont="1" applyFill="1" applyBorder="1" applyAlignment="1">
      <alignment wrapText="1"/>
    </xf>
    <xf numFmtId="0" fontId="8" fillId="0" borderId="0" xfId="0" applyFont="1" applyFill="1" applyBorder="1"/>
    <xf numFmtId="49" fontId="47" fillId="0" borderId="116" xfId="0" applyNumberFormat="1" applyFont="1" applyFill="1" applyBorder="1" applyAlignment="1" applyProtection="1">
      <alignment horizontal="left" vertical="center" wrapText="1"/>
      <protection locked="0"/>
    </xf>
    <xf numFmtId="49" fontId="47" fillId="0" borderId="116"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xf>
    <xf numFmtId="0" fontId="7" fillId="0" borderId="41" xfId="0" applyFont="1" applyFill="1" applyBorder="1" applyAlignment="1" applyProtection="1">
      <alignment horizontal="right" vertical="center" wrapText="1"/>
    </xf>
    <xf numFmtId="0" fontId="222" fillId="0" borderId="98" xfId="0" applyFont="1" applyFill="1" applyBorder="1" applyAlignment="1" applyProtection="1">
      <alignment horizontal="center" vertical="center" wrapText="1"/>
    </xf>
    <xf numFmtId="0" fontId="7" fillId="0" borderId="41" xfId="0" applyFont="1" applyFill="1" applyBorder="1" applyAlignment="1" applyProtection="1">
      <alignment horizontal="right" vertical="center"/>
    </xf>
    <xf numFmtId="0" fontId="9" fillId="0" borderId="24" xfId="0" applyFont="1" applyFill="1" applyBorder="1" applyAlignment="1" applyProtection="1">
      <alignment horizontal="center" vertical="center"/>
    </xf>
    <xf numFmtId="0" fontId="223" fillId="0" borderId="0" xfId="0" applyFont="1" applyFill="1" applyAlignment="1" applyProtection="1">
      <alignment vertical="center"/>
    </xf>
    <xf numFmtId="0" fontId="223" fillId="0" borderId="0" xfId="0" applyFont="1" applyFill="1" applyAlignment="1" applyProtection="1">
      <alignment vertical="center" wrapText="1"/>
    </xf>
    <xf numFmtId="0" fontId="21" fillId="27" borderId="24" xfId="0" applyFont="1" applyFill="1" applyBorder="1" applyAlignment="1" applyProtection="1">
      <alignment horizontal="center" vertical="center" wrapText="1"/>
    </xf>
    <xf numFmtId="0" fontId="10" fillId="0" borderId="24" xfId="0" applyFont="1" applyFill="1" applyBorder="1" applyAlignment="1"/>
    <xf numFmtId="0" fontId="225" fillId="29" borderId="0" xfId="0" applyFont="1" applyFill="1" applyAlignment="1"/>
    <xf numFmtId="0" fontId="0" fillId="29" borderId="0" xfId="0" applyFill="1" applyAlignment="1">
      <alignment horizontal="center" vertical="center"/>
    </xf>
    <xf numFmtId="0" fontId="0" fillId="34" borderId="0" xfId="0" applyFill="1" applyAlignment="1">
      <alignment horizontal="center" vertical="center"/>
    </xf>
    <xf numFmtId="0" fontId="0" fillId="27" borderId="0" xfId="0" applyFill="1" applyAlignment="1">
      <alignment horizontal="center" vertical="center"/>
    </xf>
    <xf numFmtId="0" fontId="0" fillId="29" borderId="117" xfId="0" applyFill="1" applyBorder="1" applyAlignment="1" applyProtection="1">
      <alignment horizontal="center" vertical="center"/>
    </xf>
    <xf numFmtId="0" fontId="0" fillId="27" borderId="117" xfId="0" applyFill="1" applyBorder="1" applyAlignment="1" applyProtection="1">
      <alignment horizontal="center" vertical="center"/>
    </xf>
    <xf numFmtId="0" fontId="8" fillId="0" borderId="117" xfId="0" applyFont="1" applyFill="1" applyBorder="1" applyAlignment="1" applyProtection="1">
      <alignment horizontal="center" vertical="center"/>
    </xf>
    <xf numFmtId="0" fontId="0" fillId="0" borderId="117" xfId="0" applyFill="1" applyBorder="1" applyProtection="1"/>
    <xf numFmtId="0" fontId="14" fillId="26" borderId="117" xfId="0" applyFont="1" applyFill="1" applyBorder="1" applyAlignment="1" applyProtection="1">
      <alignment horizontal="center" vertical="center"/>
    </xf>
    <xf numFmtId="0" fontId="14" fillId="27" borderId="117" xfId="0" applyFont="1" applyFill="1" applyBorder="1" applyAlignment="1" applyProtection="1">
      <alignment horizontal="center" vertical="center"/>
    </xf>
    <xf numFmtId="0" fontId="8" fillId="29" borderId="24" xfId="0" applyFont="1" applyFill="1" applyBorder="1" applyAlignment="1">
      <alignment horizontal="center" vertical="center" wrapText="1"/>
    </xf>
    <xf numFmtId="0" fontId="0" fillId="26" borderId="0" xfId="0" applyFill="1" applyAlignment="1">
      <alignment horizontal="center" vertical="center"/>
    </xf>
    <xf numFmtId="10" fontId="0" fillId="29" borderId="0" xfId="0" applyNumberFormat="1" applyFill="1" applyAlignment="1">
      <alignment horizontal="center" vertical="center"/>
    </xf>
    <xf numFmtId="0" fontId="0" fillId="44" borderId="0" xfId="0" applyFill="1" applyAlignment="1">
      <alignment horizontal="center" vertical="center"/>
    </xf>
    <xf numFmtId="0" fontId="8" fillId="29" borderId="41" xfId="0" applyFont="1" applyFill="1" applyBorder="1" applyAlignment="1">
      <alignment horizontal="right" vertical="center" wrapText="1"/>
    </xf>
    <xf numFmtId="0" fontId="8" fillId="29" borderId="42" xfId="0" applyFont="1" applyFill="1" applyBorder="1" applyAlignment="1">
      <alignment horizontal="right" vertical="center" wrapText="1"/>
    </xf>
    <xf numFmtId="0" fontId="14" fillId="29" borderId="42" xfId="0" applyFont="1" applyFill="1" applyBorder="1" applyAlignment="1">
      <alignment horizontal="right" vertical="center"/>
    </xf>
    <xf numFmtId="0" fontId="8" fillId="29" borderId="42" xfId="0" applyFont="1" applyFill="1" applyBorder="1" applyAlignment="1">
      <alignment horizontal="right" vertical="center"/>
    </xf>
    <xf numFmtId="10" fontId="136" fillId="29" borderId="98" xfId="0" applyNumberFormat="1" applyFont="1" applyFill="1" applyBorder="1" applyAlignment="1">
      <alignment horizontal="center" vertical="center"/>
    </xf>
    <xf numFmtId="0" fontId="0" fillId="29" borderId="41" xfId="0" applyFill="1" applyBorder="1" applyAlignment="1">
      <alignment vertical="center"/>
    </xf>
    <xf numFmtId="0" fontId="0" fillId="29" borderId="42" xfId="0" applyFill="1" applyBorder="1" applyAlignment="1">
      <alignment vertical="center"/>
    </xf>
    <xf numFmtId="0" fontId="12" fillId="29" borderId="42" xfId="0" applyFont="1" applyFill="1" applyBorder="1" applyAlignment="1">
      <alignment vertical="center"/>
    </xf>
    <xf numFmtId="168" fontId="14" fillId="29" borderId="41" xfId="0" applyNumberFormat="1" applyFont="1" applyFill="1" applyBorder="1" applyAlignment="1">
      <alignment vertical="center"/>
    </xf>
    <xf numFmtId="9" fontId="221" fillId="29" borderId="98" xfId="0" applyNumberFormat="1" applyFont="1" applyFill="1" applyBorder="1" applyAlignment="1">
      <alignment horizontal="center" vertical="center"/>
    </xf>
    <xf numFmtId="168" fontId="8" fillId="29" borderId="41" xfId="0" applyNumberFormat="1" applyFont="1" applyFill="1" applyBorder="1" applyAlignment="1">
      <alignment vertical="center"/>
    </xf>
    <xf numFmtId="9" fontId="136" fillId="29" borderId="28" xfId="0" applyNumberFormat="1" applyFont="1" applyFill="1" applyBorder="1" applyAlignment="1">
      <alignment horizontal="center" vertical="center"/>
    </xf>
    <xf numFmtId="168" fontId="8" fillId="29" borderId="28" xfId="0" applyNumberFormat="1" applyFont="1" applyFill="1" applyBorder="1" applyAlignment="1">
      <alignment vertical="center"/>
    </xf>
    <xf numFmtId="168" fontId="8" fillId="0" borderId="30" xfId="0" applyNumberFormat="1" applyFont="1" applyFill="1" applyBorder="1" applyAlignment="1">
      <alignment vertical="center"/>
    </xf>
    <xf numFmtId="0" fontId="21" fillId="0" borderId="24" xfId="0" applyFont="1" applyFill="1" applyBorder="1" applyAlignment="1" applyProtection="1">
      <alignment horizontal="center" vertical="center" wrapText="1"/>
      <protection locked="0"/>
    </xf>
    <xf numFmtId="0" fontId="227" fillId="0" borderId="0" xfId="0" applyFont="1" applyFill="1" applyBorder="1" applyAlignment="1" applyProtection="1">
      <alignment horizontal="center" vertical="center"/>
    </xf>
    <xf numFmtId="0" fontId="1" fillId="0" borderId="0" xfId="0" applyFont="1" applyFill="1"/>
    <xf numFmtId="0" fontId="3" fillId="33" borderId="0" xfId="62" applyFont="1" applyFill="1" applyAlignment="1">
      <alignment horizontal="left"/>
    </xf>
    <xf numFmtId="0" fontId="8" fillId="33" borderId="0" xfId="0" applyFont="1" applyFill="1" applyAlignment="1" applyProtection="1">
      <alignment vertical="center"/>
    </xf>
    <xf numFmtId="0" fontId="8" fillId="33" borderId="41" xfId="0" applyFont="1" applyFill="1" applyBorder="1" applyAlignment="1" applyProtection="1">
      <alignment vertical="center"/>
    </xf>
    <xf numFmtId="0" fontId="8" fillId="0" borderId="0" xfId="62" applyFont="1"/>
    <xf numFmtId="0" fontId="8" fillId="29" borderId="0" xfId="0" applyFont="1" applyFill="1" applyAlignment="1" applyProtection="1">
      <alignment vertical="top" wrapText="1"/>
    </xf>
    <xf numFmtId="0" fontId="8" fillId="43" borderId="0" xfId="0" applyFont="1" applyFill="1" applyAlignment="1" applyProtection="1">
      <alignment vertical="center"/>
    </xf>
    <xf numFmtId="0" fontId="6" fillId="0" borderId="0" xfId="0" applyFont="1" applyFill="1" applyAlignment="1" applyProtection="1">
      <alignment horizontal="justify" vertical="top" wrapText="1"/>
    </xf>
    <xf numFmtId="0" fontId="3" fillId="0" borderId="0" xfId="57" applyFont="1" applyFill="1" applyAlignment="1">
      <alignment horizontal="center"/>
    </xf>
    <xf numFmtId="0" fontId="134" fillId="28" borderId="0" xfId="0" applyFont="1" applyFill="1"/>
    <xf numFmtId="0" fontId="207" fillId="28" borderId="0" xfId="0" applyFont="1" applyFill="1"/>
    <xf numFmtId="0" fontId="74" fillId="0" borderId="0" xfId="0" applyFont="1" applyFill="1" applyAlignment="1" applyProtection="1">
      <alignment horizontal="left" vertical="center" wrapText="1"/>
    </xf>
    <xf numFmtId="0" fontId="16" fillId="0" borderId="27" xfId="0" applyFont="1" applyFill="1" applyBorder="1" applyAlignment="1" applyProtection="1">
      <alignment horizontal="left" vertical="center" wrapText="1" indent="1"/>
    </xf>
    <xf numFmtId="168" fontId="16" fillId="0" borderId="26" xfId="0" applyNumberFormat="1" applyFont="1" applyFill="1" applyBorder="1" applyAlignment="1" applyProtection="1">
      <alignment horizontal="center" vertical="center"/>
    </xf>
    <xf numFmtId="0" fontId="16" fillId="0" borderId="27" xfId="0" applyFont="1" applyFill="1" applyBorder="1" applyAlignment="1" applyProtection="1">
      <alignment horizontal="center" vertical="center" wrapText="1"/>
    </xf>
    <xf numFmtId="172" fontId="16" fillId="0" borderId="26" xfId="0" applyNumberFormat="1" applyFont="1" applyFill="1" applyBorder="1" applyAlignment="1" applyProtection="1">
      <alignment horizontal="center" vertical="center"/>
    </xf>
    <xf numFmtId="194" fontId="16" fillId="0" borderId="26" xfId="0" applyNumberFormat="1" applyFont="1" applyFill="1" applyBorder="1" applyAlignment="1" applyProtection="1">
      <alignment horizontal="center" vertical="center"/>
    </xf>
    <xf numFmtId="0" fontId="288" fillId="0" borderId="0" xfId="0" applyFont="1" applyFill="1" applyAlignment="1" applyProtection="1">
      <alignment vertical="center"/>
    </xf>
    <xf numFmtId="194" fontId="16" fillId="0" borderId="105" xfId="0" applyNumberFormat="1" applyFont="1" applyFill="1" applyBorder="1" applyAlignment="1" applyProtection="1">
      <alignment horizontal="center" vertical="center"/>
    </xf>
    <xf numFmtId="0" fontId="289" fillId="0" borderId="0" xfId="0" applyFont="1" applyFill="1" applyAlignment="1" applyProtection="1">
      <alignment vertical="top"/>
    </xf>
    <xf numFmtId="0" fontId="6" fillId="0" borderId="0" xfId="0" applyFont="1" applyFill="1" applyAlignment="1" applyProtection="1">
      <alignment horizontal="right" vertical="center"/>
    </xf>
    <xf numFmtId="0" fontId="290" fillId="0" borderId="0" xfId="0" applyFont="1" applyFill="1" applyAlignment="1" applyProtection="1">
      <alignment horizontal="center" vertical="center" wrapText="1"/>
    </xf>
    <xf numFmtId="194" fontId="3" fillId="0" borderId="24" xfId="0" applyNumberFormat="1" applyFont="1" applyFill="1" applyBorder="1" applyAlignment="1" applyProtection="1">
      <alignment horizontal="center" vertical="center" wrapText="1"/>
    </xf>
    <xf numFmtId="168" fontId="39" fillId="0" borderId="24" xfId="0" applyNumberFormat="1" applyFont="1" applyFill="1" applyBorder="1" applyAlignment="1" applyProtection="1">
      <alignment horizontal="center" vertical="center" wrapText="1"/>
      <protection locked="0"/>
    </xf>
    <xf numFmtId="0" fontId="1" fillId="0" borderId="0" xfId="52" applyFill="1" applyProtection="1"/>
    <xf numFmtId="0" fontId="4" fillId="0" borderId="0" xfId="52" applyFont="1" applyFill="1" applyAlignment="1" applyProtection="1">
      <alignment horizontal="center"/>
    </xf>
    <xf numFmtId="0" fontId="1" fillId="0" borderId="0" xfId="52" applyFont="1" applyFill="1" applyAlignment="1" applyProtection="1"/>
    <xf numFmtId="0" fontId="3" fillId="0" borderId="0" xfId="52" applyFont="1" applyFill="1" applyAlignment="1" applyProtection="1"/>
    <xf numFmtId="0" fontId="232" fillId="0" borderId="0" xfId="52" applyFont="1" applyFill="1" applyProtection="1"/>
    <xf numFmtId="0" fontId="159" fillId="0" borderId="0" xfId="52" applyFont="1" applyFill="1" applyProtection="1"/>
    <xf numFmtId="0" fontId="35" fillId="0" borderId="0" xfId="52" applyFont="1" applyFill="1" applyProtection="1"/>
    <xf numFmtId="0" fontId="1" fillId="0" borderId="0" xfId="52" applyFont="1" applyFill="1" applyProtection="1"/>
    <xf numFmtId="0" fontId="157" fillId="0" borderId="0" xfId="52" applyFont="1" applyFill="1" applyProtection="1"/>
    <xf numFmtId="0" fontId="3" fillId="0" borderId="0" xfId="52" applyFont="1" applyFill="1" applyProtection="1"/>
    <xf numFmtId="0" fontId="24" fillId="0" borderId="0" xfId="52" applyFont="1" applyFill="1" applyProtection="1"/>
    <xf numFmtId="0" fontId="157" fillId="0" borderId="0" xfId="52" applyFont="1" applyFill="1" applyAlignment="1" applyProtection="1"/>
    <xf numFmtId="0" fontId="1" fillId="0" borderId="0" xfId="52" applyNumberFormat="1" applyFill="1" applyProtection="1"/>
    <xf numFmtId="0" fontId="3" fillId="0" borderId="0" xfId="52" applyFont="1" applyFill="1" applyAlignment="1" applyProtection="1">
      <alignment horizontal="center"/>
    </xf>
    <xf numFmtId="0" fontId="171" fillId="0" borderId="0" xfId="52" applyFont="1" applyFill="1" applyProtection="1"/>
    <xf numFmtId="0" fontId="213" fillId="0" borderId="0" xfId="52" applyFont="1" applyFill="1" applyProtection="1"/>
    <xf numFmtId="0" fontId="4" fillId="0" borderId="0" xfId="52" applyFont="1" applyFill="1" applyProtection="1"/>
    <xf numFmtId="0" fontId="1" fillId="0" borderId="0" xfId="52" applyFont="1" applyFill="1" applyAlignment="1" applyProtection="1">
      <alignment vertical="top"/>
    </xf>
    <xf numFmtId="0" fontId="10" fillId="0" borderId="0" xfId="52" applyFont="1" applyFill="1" applyProtection="1"/>
    <xf numFmtId="0" fontId="1" fillId="0" borderId="0" xfId="52" applyFill="1" applyAlignment="1" applyProtection="1">
      <alignment horizontal="center" vertical="center"/>
    </xf>
    <xf numFmtId="0" fontId="158" fillId="0" borderId="0" xfId="52" applyFont="1" applyFill="1" applyProtection="1"/>
    <xf numFmtId="0" fontId="184" fillId="0" borderId="0" xfId="52" applyFont="1" applyFill="1" applyProtection="1"/>
    <xf numFmtId="0" fontId="185" fillId="0" borderId="0" xfId="52" applyFont="1" applyFill="1" applyProtection="1"/>
    <xf numFmtId="0" fontId="6" fillId="0" borderId="0" xfId="52" applyFont="1" applyFill="1" applyProtection="1"/>
    <xf numFmtId="0" fontId="159" fillId="0" borderId="0" xfId="52" applyFont="1" applyFill="1" applyAlignment="1" applyProtection="1">
      <alignment horizontal="right"/>
    </xf>
    <xf numFmtId="0" fontId="1" fillId="25" borderId="0" xfId="52" applyFill="1" applyProtection="1"/>
    <xf numFmtId="0" fontId="159" fillId="25" borderId="0" xfId="52" applyFont="1" applyFill="1" applyAlignment="1" applyProtection="1">
      <alignment horizontal="right"/>
    </xf>
    <xf numFmtId="0" fontId="3" fillId="25" borderId="0" xfId="52" applyFont="1" applyFill="1" applyProtection="1"/>
    <xf numFmtId="0" fontId="97" fillId="25" borderId="0" xfId="52" applyFont="1" applyFill="1" applyProtection="1"/>
    <xf numFmtId="0" fontId="97" fillId="0" borderId="0" xfId="52" applyFont="1" applyFill="1" applyProtection="1"/>
    <xf numFmtId="0" fontId="214" fillId="41" borderId="0" xfId="0" applyFont="1" applyFill="1" applyAlignment="1" applyProtection="1">
      <alignment horizontal="center" vertical="center" textRotation="90"/>
    </xf>
    <xf numFmtId="0" fontId="289" fillId="0" borderId="37" xfId="62" applyFont="1" applyFill="1" applyBorder="1" applyAlignment="1" applyProtection="1">
      <alignment horizontal="center" vertical="center"/>
      <protection locked="0"/>
    </xf>
    <xf numFmtId="0" fontId="289" fillId="60" borderId="37" xfId="62" applyFont="1" applyFill="1" applyBorder="1" applyAlignment="1" applyProtection="1">
      <alignment horizontal="center" vertical="center"/>
      <protection locked="0"/>
    </xf>
    <xf numFmtId="0" fontId="1" fillId="61" borderId="0" xfId="62" applyFill="1"/>
    <xf numFmtId="0" fontId="1" fillId="0" borderId="0" xfId="0" applyFont="1" applyFill="1" applyBorder="1" applyAlignment="1" applyProtection="1">
      <alignment vertical="center"/>
    </xf>
    <xf numFmtId="0" fontId="240" fillId="41" borderId="0" xfId="0" applyFont="1" applyFill="1" applyAlignment="1">
      <alignment horizontal="center" vertical="center" textRotation="90"/>
    </xf>
    <xf numFmtId="0" fontId="0" fillId="61" borderId="0" xfId="0" applyFill="1" applyProtection="1"/>
    <xf numFmtId="0" fontId="238" fillId="41" borderId="0" xfId="0" applyFont="1" applyFill="1" applyAlignment="1" applyProtection="1">
      <alignment horizontal="center" vertical="center" textRotation="90"/>
    </xf>
    <xf numFmtId="0" fontId="9" fillId="61" borderId="0" xfId="0" applyFont="1" applyFill="1" applyProtection="1"/>
    <xf numFmtId="0" fontId="219" fillId="61" borderId="0" xfId="0" applyFont="1" applyFill="1" applyProtection="1"/>
    <xf numFmtId="0" fontId="9" fillId="61" borderId="0" xfId="0" applyFont="1" applyFill="1" applyBorder="1" applyAlignment="1" applyProtection="1">
      <alignment horizontal="left" vertical="top"/>
    </xf>
    <xf numFmtId="1" fontId="75" fillId="0" borderId="24" xfId="51" applyNumberFormat="1" applyFont="1" applyBorder="1" applyAlignment="1" applyProtection="1">
      <alignment horizontal="right" vertical="center"/>
      <protection locked="0"/>
    </xf>
    <xf numFmtId="2" fontId="75" fillId="0" borderId="24" xfId="51" applyNumberFormat="1" applyFont="1" applyBorder="1" applyAlignment="1" applyProtection="1">
      <alignment horizontal="right" vertical="center"/>
      <protection locked="0"/>
    </xf>
    <xf numFmtId="0" fontId="0" fillId="62" borderId="0" xfId="0" applyFill="1"/>
    <xf numFmtId="0" fontId="112" fillId="62" borderId="24" xfId="55" applyFont="1" applyFill="1" applyBorder="1" applyAlignment="1">
      <alignment horizontal="center" vertical="top" wrapText="1"/>
    </xf>
    <xf numFmtId="0" fontId="12" fillId="0" borderId="0" xfId="0" applyFont="1" applyFill="1" applyAlignment="1" applyProtection="1">
      <alignment horizontal="center" vertical="top"/>
    </xf>
    <xf numFmtId="0" fontId="1" fillId="63" borderId="0" xfId="52" applyFill="1" applyProtection="1"/>
    <xf numFmtId="0" fontId="14" fillId="29" borderId="24" xfId="0" applyFont="1" applyFill="1" applyBorder="1" applyAlignment="1" applyProtection="1">
      <alignment horizontal="center" vertical="center" wrapText="1"/>
    </xf>
    <xf numFmtId="0" fontId="76" fillId="0" borderId="38" xfId="0" applyFont="1" applyFill="1" applyBorder="1" applyAlignment="1" applyProtection="1">
      <alignment horizontal="center" vertical="center" wrapText="1"/>
      <protection locked="0"/>
    </xf>
    <xf numFmtId="0" fontId="76" fillId="0" borderId="118" xfId="0" applyFont="1" applyFill="1" applyBorder="1" applyAlignment="1" applyProtection="1">
      <alignment horizontal="center" vertical="center" wrapText="1"/>
      <protection locked="0"/>
    </xf>
    <xf numFmtId="0" fontId="47" fillId="0" borderId="24" xfId="0" applyNumberFormat="1" applyFont="1" applyFill="1" applyBorder="1" applyAlignment="1" applyProtection="1">
      <alignment horizontal="center" vertical="center" wrapText="1"/>
      <protection locked="0"/>
    </xf>
    <xf numFmtId="196" fontId="82" fillId="0" borderId="24" xfId="0" applyNumberFormat="1" applyFont="1" applyFill="1" applyBorder="1" applyAlignment="1" applyProtection="1">
      <alignment horizontal="center" vertical="center" shrinkToFit="1"/>
      <protection locked="0"/>
    </xf>
    <xf numFmtId="0" fontId="9" fillId="64" borderId="0" xfId="0" applyFont="1" applyFill="1" applyProtection="1"/>
    <xf numFmtId="0" fontId="9" fillId="64" borderId="0" xfId="0" applyFont="1" applyFill="1" applyAlignment="1" applyProtection="1">
      <alignment horizontal="center"/>
    </xf>
    <xf numFmtId="0" fontId="291" fillId="0" borderId="0" xfId="0" applyFont="1" applyFill="1" applyAlignment="1" applyProtection="1">
      <alignment horizontal="left" vertical="center"/>
    </xf>
    <xf numFmtId="0" fontId="0" fillId="64" borderId="0" xfId="0" applyFill="1"/>
    <xf numFmtId="0" fontId="3" fillId="64" borderId="0" xfId="0" applyFont="1" applyFill="1"/>
    <xf numFmtId="0" fontId="0" fillId="65" borderId="0" xfId="0" applyFill="1"/>
    <xf numFmtId="0" fontId="3" fillId="65" borderId="0" xfId="0" applyFont="1" applyFill="1"/>
    <xf numFmtId="0" fontId="222" fillId="0" borderId="0" xfId="0" applyFont="1" applyFill="1" applyBorder="1" applyAlignment="1" applyProtection="1">
      <alignment horizontal="center" vertical="center" wrapText="1"/>
    </xf>
    <xf numFmtId="0" fontId="0" fillId="64" borderId="0" xfId="0" applyFill="1" applyAlignment="1" applyProtection="1">
      <alignment horizontal="center" vertical="center"/>
      <protection locked="0"/>
    </xf>
    <xf numFmtId="0" fontId="292" fillId="0" borderId="0" xfId="0" applyFont="1" applyFill="1" applyAlignment="1">
      <alignment vertical="center"/>
    </xf>
    <xf numFmtId="0" fontId="292" fillId="0" borderId="0" xfId="0" applyFont="1" applyFill="1" applyAlignment="1" applyProtection="1">
      <alignment vertical="center"/>
    </xf>
    <xf numFmtId="168" fontId="293" fillId="0" borderId="41" xfId="0" applyNumberFormat="1" applyFont="1" applyFill="1" applyBorder="1" applyAlignment="1" applyProtection="1">
      <alignment horizontal="center" vertical="center"/>
      <protection locked="0"/>
    </xf>
    <xf numFmtId="0" fontId="294" fillId="0" borderId="0" xfId="57" applyFont="1" applyFill="1"/>
    <xf numFmtId="0" fontId="295" fillId="0" borderId="0" xfId="0" applyFont="1" applyFill="1" applyAlignment="1">
      <alignment vertical="center"/>
    </xf>
    <xf numFmtId="0" fontId="7" fillId="0" borderId="0" xfId="0" applyFont="1" applyFill="1" applyBorder="1" applyAlignment="1" applyProtection="1">
      <alignment horizontal="right" vertical="center" wrapText="1"/>
    </xf>
    <xf numFmtId="0" fontId="0" fillId="64" borderId="29" xfId="0" applyFill="1" applyBorder="1" applyAlignment="1">
      <alignment horizontal="center" vertical="center"/>
    </xf>
    <xf numFmtId="168" fontId="293" fillId="0" borderId="0" xfId="0" applyNumberFormat="1" applyFont="1" applyFill="1" applyBorder="1" applyAlignment="1" applyProtection="1">
      <alignment horizontal="center" vertical="center"/>
      <protection locked="0"/>
    </xf>
    <xf numFmtId="0" fontId="245" fillId="0" borderId="0" xfId="0" applyFont="1" applyFill="1" applyAlignment="1" applyProtection="1">
      <alignment vertical="top" wrapText="1"/>
    </xf>
    <xf numFmtId="0" fontId="245" fillId="0" borderId="0" xfId="0" applyFont="1" applyFill="1" applyBorder="1" applyAlignment="1" applyProtection="1">
      <alignment vertical="top"/>
    </xf>
    <xf numFmtId="0" fontId="3" fillId="0" borderId="119" xfId="0" applyFont="1" applyBorder="1" applyAlignment="1">
      <alignment horizontal="left" vertical="center" indent="1"/>
    </xf>
    <xf numFmtId="0" fontId="3" fillId="0" borderId="24" xfId="0" applyFont="1" applyBorder="1" applyAlignment="1">
      <alignment horizontal="left" vertical="center" indent="1"/>
    </xf>
    <xf numFmtId="198" fontId="3" fillId="0" borderId="119" xfId="0" applyNumberFormat="1" applyFont="1" applyBorder="1" applyAlignment="1">
      <alignment horizontal="center" vertical="center"/>
    </xf>
    <xf numFmtId="198" fontId="3" fillId="0" borderId="24" xfId="0" applyNumberFormat="1" applyFont="1" applyBorder="1" applyAlignment="1">
      <alignment horizontal="center" vertical="center"/>
    </xf>
    <xf numFmtId="0" fontId="0" fillId="63" borderId="0" xfId="0" applyFill="1"/>
    <xf numFmtId="0" fontId="4" fillId="63" borderId="0" xfId="0" applyFont="1" applyFill="1" applyAlignment="1">
      <alignment horizontal="left" vertical="center"/>
    </xf>
    <xf numFmtId="0" fontId="3" fillId="63" borderId="231" xfId="0" applyFont="1" applyFill="1" applyBorder="1" applyAlignment="1">
      <alignment horizontal="center" vertical="center" wrapText="1"/>
    </xf>
    <xf numFmtId="0" fontId="3" fillId="63" borderId="232" xfId="0" applyFont="1" applyFill="1" applyBorder="1" applyAlignment="1">
      <alignment horizontal="center" vertical="center" wrapText="1"/>
    </xf>
    <xf numFmtId="0" fontId="296" fillId="0" borderId="86" xfId="0" applyFont="1" applyFill="1" applyBorder="1" applyProtection="1">
      <protection locked="0"/>
    </xf>
    <xf numFmtId="0" fontId="244" fillId="0" borderId="0" xfId="0" applyFont="1" applyFill="1" applyBorder="1" applyAlignment="1" applyProtection="1">
      <alignment vertical="top"/>
    </xf>
    <xf numFmtId="9" fontId="0" fillId="0" borderId="0" xfId="0" applyNumberFormat="1" applyFill="1" applyProtection="1"/>
    <xf numFmtId="9" fontId="9" fillId="0" borderId="0" xfId="0" applyNumberFormat="1" applyFont="1" applyFill="1" applyAlignment="1" applyProtection="1">
      <alignment horizontal="left" vertical="top"/>
    </xf>
    <xf numFmtId="0" fontId="294" fillId="0" borderId="0" xfId="0" applyFont="1" applyFill="1" applyAlignment="1">
      <alignment vertical="center"/>
    </xf>
    <xf numFmtId="0" fontId="0" fillId="64" borderId="29" xfId="0" applyFill="1" applyBorder="1"/>
    <xf numFmtId="0" fontId="297" fillId="63" borderId="0" xfId="0" applyFont="1" applyFill="1"/>
    <xf numFmtId="0" fontId="294" fillId="63" borderId="0" xfId="0" applyFont="1" applyFill="1"/>
    <xf numFmtId="0" fontId="298" fillId="63" borderId="0" xfId="0" applyFont="1" applyFill="1"/>
    <xf numFmtId="0" fontId="297" fillId="0" borderId="0" xfId="0" applyFont="1" applyFill="1"/>
    <xf numFmtId="0" fontId="0" fillId="63" borderId="0" xfId="0" applyFill="1" applyAlignment="1">
      <alignment horizontal="center" vertical="center"/>
    </xf>
    <xf numFmtId="0" fontId="202" fillId="0" borderId="29" xfId="53" applyFont="1" applyBorder="1" applyAlignment="1">
      <alignment vertical="center" wrapText="1"/>
    </xf>
    <xf numFmtId="0" fontId="201" fillId="0" borderId="29" xfId="53" applyFont="1" applyBorder="1" applyAlignment="1">
      <alignment vertical="center" wrapText="1"/>
    </xf>
    <xf numFmtId="0" fontId="204" fillId="0" borderId="29" xfId="53" applyFont="1" applyBorder="1" applyAlignment="1">
      <alignment horizontal="center" vertical="center" wrapText="1"/>
    </xf>
    <xf numFmtId="0" fontId="205" fillId="0" borderId="29" xfId="53" applyFont="1" applyBorder="1" applyAlignment="1">
      <alignment horizontal="left" vertical="center" wrapText="1"/>
    </xf>
    <xf numFmtId="0" fontId="203" fillId="0" borderId="29" xfId="53" applyFont="1" applyBorder="1" applyAlignment="1">
      <alignment horizontal="left" vertical="center" wrapText="1"/>
    </xf>
    <xf numFmtId="0" fontId="4" fillId="0" borderId="24" xfId="0" applyFont="1" applyBorder="1" applyAlignment="1">
      <alignment horizontal="center" vertical="center" wrapText="1"/>
    </xf>
    <xf numFmtId="0" fontId="9" fillId="0" borderId="24" xfId="0" applyFont="1" applyBorder="1" applyAlignment="1">
      <alignment horizontal="center" vertical="top" wrapText="1"/>
    </xf>
    <xf numFmtId="0" fontId="0" fillId="0" borderId="24" xfId="0" applyFill="1" applyBorder="1"/>
    <xf numFmtId="0" fontId="1" fillId="0" borderId="0" xfId="0" applyFont="1" applyFill="1" applyAlignment="1" applyProtection="1"/>
    <xf numFmtId="0" fontId="1" fillId="0" borderId="0" xfId="0" applyFont="1" applyFill="1" applyProtection="1"/>
    <xf numFmtId="2" fontId="55" fillId="0" borderId="30" xfId="0" applyNumberFormat="1" applyFont="1" applyFill="1" applyBorder="1" applyAlignment="1" applyProtection="1">
      <alignment horizontal="center" vertical="center" wrapText="1"/>
      <protection locked="0"/>
    </xf>
    <xf numFmtId="0" fontId="9" fillId="0" borderId="24" xfId="0" applyFont="1" applyFill="1" applyBorder="1" applyAlignment="1" applyProtection="1"/>
    <xf numFmtId="0" fontId="299" fillId="0" borderId="0" xfId="53" applyFont="1"/>
    <xf numFmtId="0" fontId="300" fillId="29" borderId="0" xfId="0" applyFont="1" applyFill="1" applyAlignment="1">
      <alignment horizontal="right"/>
    </xf>
    <xf numFmtId="0" fontId="300" fillId="0" borderId="0" xfId="0" applyFont="1" applyFill="1" applyAlignment="1">
      <alignment horizontal="right"/>
    </xf>
    <xf numFmtId="0" fontId="300" fillId="26" borderId="0" xfId="0" applyFont="1" applyFill="1" applyAlignment="1">
      <alignment horizontal="right"/>
    </xf>
    <xf numFmtId="0" fontId="301" fillId="0" borderId="0" xfId="0" applyFont="1" applyFill="1" applyAlignment="1">
      <alignment vertical="center"/>
    </xf>
    <xf numFmtId="0" fontId="9" fillId="0" borderId="91" xfId="0" applyFont="1" applyFill="1" applyBorder="1" applyAlignment="1" applyProtection="1">
      <alignment horizontal="left" vertical="center"/>
    </xf>
    <xf numFmtId="0" fontId="9" fillId="0" borderId="24" xfId="0" applyFont="1" applyFill="1" applyBorder="1" applyAlignment="1" applyProtection="1">
      <alignment horizontal="center" vertical="center" wrapText="1"/>
    </xf>
    <xf numFmtId="0" fontId="291" fillId="0" borderId="0" xfId="0" applyFont="1" applyFill="1" applyAlignment="1" applyProtection="1">
      <alignment vertical="top"/>
    </xf>
    <xf numFmtId="0" fontId="292" fillId="0" borderId="0" xfId="0" applyFont="1" applyFill="1" applyAlignment="1" applyProtection="1">
      <alignment horizontal="left" vertical="top"/>
    </xf>
    <xf numFmtId="0" fontId="301" fillId="0" borderId="0" xfId="0" applyFont="1" applyFill="1" applyAlignment="1" applyProtection="1">
      <alignment horizontal="left" vertical="top"/>
    </xf>
    <xf numFmtId="0" fontId="155" fillId="0" borderId="0" xfId="0" applyFont="1" applyFill="1" applyAlignment="1" applyProtection="1">
      <alignment vertical="center"/>
    </xf>
    <xf numFmtId="0" fontId="0" fillId="0" borderId="24" xfId="0" applyFill="1" applyBorder="1" applyAlignment="1" applyProtection="1">
      <alignment horizontal="center" vertical="center" wrapText="1"/>
    </xf>
    <xf numFmtId="3" fontId="0" fillId="0" borderId="24" xfId="0" applyNumberFormat="1" applyFill="1" applyBorder="1" applyAlignment="1" applyProtection="1">
      <alignment horizontal="center" vertical="center" wrapText="1"/>
    </xf>
    <xf numFmtId="0" fontId="9" fillId="0" borderId="27" xfId="0" applyFont="1" applyFill="1" applyBorder="1" applyAlignment="1" applyProtection="1">
      <alignment horizontal="center" vertical="center" wrapText="1"/>
    </xf>
    <xf numFmtId="0" fontId="0" fillId="0" borderId="27" xfId="0" applyFill="1" applyBorder="1" applyAlignment="1" applyProtection="1">
      <alignment horizontal="center" vertical="center" wrapText="1"/>
    </xf>
    <xf numFmtId="3" fontId="9" fillId="0" borderId="0" xfId="0" applyNumberFormat="1" applyFont="1" applyFill="1" applyProtection="1"/>
    <xf numFmtId="3" fontId="1" fillId="0" borderId="24" xfId="0" applyNumberFormat="1" applyFont="1" applyFill="1" applyBorder="1" applyAlignment="1" applyProtection="1">
      <alignment horizontal="center" vertical="center" wrapText="1"/>
    </xf>
    <xf numFmtId="0" fontId="292" fillId="0" borderId="0" xfId="0" applyFont="1" applyFill="1" applyProtection="1"/>
    <xf numFmtId="9" fontId="9" fillId="0" borderId="0" xfId="0" applyNumberFormat="1" applyFont="1" applyFill="1" applyBorder="1" applyAlignment="1" applyProtection="1">
      <alignment horizontal="center" vertical="center" wrapText="1"/>
    </xf>
    <xf numFmtId="0" fontId="9" fillId="0" borderId="91" xfId="0" applyFont="1" applyFill="1" applyBorder="1" applyAlignment="1" applyProtection="1">
      <alignment wrapText="1"/>
    </xf>
    <xf numFmtId="0" fontId="9" fillId="0" borderId="104" xfId="0" applyFont="1" applyFill="1" applyBorder="1" applyAlignment="1" applyProtection="1">
      <alignment wrapText="1"/>
    </xf>
    <xf numFmtId="0" fontId="1" fillId="25" borderId="111" xfId="52" applyFont="1" applyFill="1" applyBorder="1" applyAlignment="1">
      <alignment vertical="center" wrapText="1"/>
    </xf>
    <xf numFmtId="0" fontId="9" fillId="0" borderId="0" xfId="0" applyFont="1" applyFill="1" applyAlignment="1" applyProtection="1">
      <alignment horizontal="left" wrapText="1"/>
    </xf>
    <xf numFmtId="0" fontId="302" fillId="0" borderId="0" xfId="0" applyFont="1" applyFill="1" applyBorder="1" applyAlignment="1" applyProtection="1">
      <alignment wrapText="1"/>
    </xf>
    <xf numFmtId="0" fontId="6"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9" fillId="0" borderId="43" xfId="0" applyFont="1" applyFill="1" applyBorder="1" applyAlignment="1" applyProtection="1">
      <alignment horizontal="left" vertical="center"/>
    </xf>
    <xf numFmtId="0" fontId="9" fillId="0" borderId="0" xfId="0" applyFont="1" applyFill="1" applyBorder="1" applyAlignment="1" applyProtection="1">
      <alignment horizontal="left" wrapText="1"/>
    </xf>
    <xf numFmtId="0" fontId="9" fillId="0" borderId="28" xfId="0" applyFont="1" applyFill="1" applyBorder="1" applyAlignment="1" applyProtection="1">
      <alignment horizontal="left" wrapText="1"/>
    </xf>
    <xf numFmtId="0" fontId="291" fillId="0" borderId="3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1"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9" fontId="7" fillId="0" borderId="0" xfId="0" applyNumberFormat="1"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Protection="1"/>
    <xf numFmtId="0" fontId="1"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vertical="center"/>
    </xf>
    <xf numFmtId="0" fontId="3" fillId="0" borderId="0" xfId="0" applyFont="1" applyFill="1" applyBorder="1" applyAlignment="1" applyProtection="1">
      <alignment horizontal="center"/>
    </xf>
    <xf numFmtId="0" fontId="7" fillId="0" borderId="0" xfId="0" applyFont="1" applyFill="1" applyBorder="1" applyAlignment="1" applyProtection="1">
      <alignment vertical="top"/>
    </xf>
    <xf numFmtId="9" fontId="7"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 fillId="0" borderId="0" xfId="0" applyFont="1" applyFill="1" applyBorder="1" applyAlignment="1" applyProtection="1">
      <alignment vertical="top" wrapText="1"/>
    </xf>
    <xf numFmtId="0" fontId="21" fillId="0" borderId="0" xfId="0" applyFont="1" applyFill="1" applyBorder="1" applyAlignment="1" applyProtection="1">
      <alignment vertical="center" wrapText="1"/>
    </xf>
    <xf numFmtId="9" fontId="21" fillId="0" borderId="0" xfId="0" applyNumberFormat="1" applyFont="1" applyFill="1" applyBorder="1" applyAlignment="1" applyProtection="1">
      <alignment horizontal="center" vertical="center" wrapText="1"/>
    </xf>
    <xf numFmtId="0" fontId="301" fillId="0" borderId="0" xfId="0" applyFont="1" applyFill="1" applyBorder="1" applyAlignment="1" applyProtection="1">
      <alignment horizontal="justify" vertical="center" wrapText="1"/>
    </xf>
    <xf numFmtId="0" fontId="9" fillId="0" borderId="0" xfId="0" applyFont="1" applyFill="1" applyBorder="1" applyAlignment="1" applyProtection="1">
      <alignment horizontal="justify" vertical="center" wrapText="1"/>
    </xf>
    <xf numFmtId="0" fontId="3" fillId="0" borderId="0"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74" fillId="0" borderId="0" xfId="0" applyFont="1" applyFill="1" applyBorder="1" applyAlignment="1" applyProtection="1">
      <alignment vertical="center" wrapText="1"/>
    </xf>
    <xf numFmtId="9" fontId="74" fillId="0" borderId="0" xfId="0" applyNumberFormat="1" applyFont="1" applyFill="1" applyBorder="1" applyAlignment="1" applyProtection="1">
      <alignment horizontal="center" vertical="center"/>
    </xf>
    <xf numFmtId="0" fontId="0" fillId="0" borderId="0" xfId="0" applyFill="1" applyBorder="1" applyAlignment="1" applyProtection="1">
      <alignment vertical="center" wrapText="1"/>
    </xf>
    <xf numFmtId="9" fontId="1" fillId="0" borderId="0" xfId="0" applyNumberFormat="1" applyFont="1" applyFill="1" applyBorder="1" applyAlignment="1" applyProtection="1">
      <alignment horizontal="center" vertical="center" wrapText="1"/>
    </xf>
    <xf numFmtId="9" fontId="0" fillId="0" borderId="0" xfId="0" applyNumberFormat="1" applyFill="1" applyBorder="1" applyAlignment="1" applyProtection="1">
      <alignment horizontal="center" vertical="center" wrapText="1"/>
    </xf>
    <xf numFmtId="9" fontId="0" fillId="0" borderId="0" xfId="0" applyNumberFormat="1" applyFill="1" applyBorder="1" applyAlignment="1" applyProtection="1">
      <alignment horizontal="center" vertical="center"/>
    </xf>
    <xf numFmtId="0" fontId="1" fillId="25" borderId="120" xfId="52" applyFont="1" applyFill="1" applyBorder="1" applyAlignment="1">
      <alignment vertical="center" wrapText="1"/>
    </xf>
    <xf numFmtId="0" fontId="1" fillId="25" borderId="121" xfId="52" applyFont="1" applyFill="1" applyBorder="1" applyAlignment="1">
      <alignment horizontal="center" vertical="center" wrapText="1"/>
    </xf>
    <xf numFmtId="0" fontId="159" fillId="25" borderId="120" xfId="52" applyFont="1" applyFill="1" applyBorder="1" applyAlignment="1">
      <alignment horizontal="left" vertical="center" wrapText="1"/>
    </xf>
    <xf numFmtId="0" fontId="1" fillId="0" borderId="120" xfId="52" applyFont="1" applyFill="1" applyBorder="1" applyAlignment="1">
      <alignment horizontal="center" vertical="center" wrapText="1"/>
    </xf>
    <xf numFmtId="0" fontId="3" fillId="0" borderId="120" xfId="52" applyFont="1" applyFill="1" applyBorder="1" applyAlignment="1">
      <alignment horizontal="left" vertical="center" wrapText="1"/>
    </xf>
    <xf numFmtId="0" fontId="158" fillId="29" borderId="114" xfId="52" applyFont="1" applyFill="1" applyBorder="1" applyAlignment="1">
      <alignment vertical="center" wrapText="1"/>
    </xf>
    <xf numFmtId="0" fontId="158" fillId="33" borderId="115" xfId="52" applyFont="1" applyFill="1" applyBorder="1" applyAlignment="1">
      <alignment vertical="center" wrapText="1"/>
    </xf>
    <xf numFmtId="0" fontId="159" fillId="27" borderId="42" xfId="52" applyFont="1" applyFill="1" applyBorder="1" applyAlignment="1">
      <alignment vertical="center"/>
    </xf>
    <xf numFmtId="0" fontId="1" fillId="25" borderId="122" xfId="52" applyFont="1" applyFill="1" applyBorder="1" applyAlignment="1">
      <alignment vertical="center" wrapText="1"/>
    </xf>
    <xf numFmtId="0" fontId="1" fillId="25" borderId="123" xfId="52" applyFont="1" applyFill="1" applyBorder="1" applyAlignment="1">
      <alignment horizontal="center" vertical="center" wrapText="1"/>
    </xf>
    <xf numFmtId="0" fontId="1" fillId="25" borderId="124" xfId="52" applyFont="1" applyFill="1" applyBorder="1" applyAlignment="1">
      <alignment horizontal="center" vertical="center" wrapText="1"/>
    </xf>
    <xf numFmtId="0" fontId="1" fillId="25" borderId="125" xfId="52" applyFont="1" applyFill="1" applyBorder="1" applyAlignment="1">
      <alignment horizontal="center" vertical="center" wrapText="1"/>
    </xf>
    <xf numFmtId="0" fontId="1" fillId="25" borderId="126" xfId="52" applyFont="1" applyFill="1" applyBorder="1" applyAlignment="1">
      <alignment horizontal="center" vertical="center" wrapText="1"/>
    </xf>
    <xf numFmtId="0" fontId="1" fillId="25" borderId="127" xfId="52" applyFont="1" applyFill="1" applyBorder="1" applyAlignment="1">
      <alignment horizontal="center" vertical="center" wrapText="1"/>
    </xf>
    <xf numFmtId="0" fontId="3" fillId="29" borderId="114" xfId="52" applyFont="1" applyFill="1" applyBorder="1" applyAlignment="1">
      <alignment horizontal="center" vertical="center" wrapText="1"/>
    </xf>
    <xf numFmtId="0" fontId="3" fillId="29" borderId="0" xfId="52" applyFont="1" applyFill="1" applyBorder="1" applyAlignment="1">
      <alignment horizontal="center" vertical="center" wrapText="1"/>
    </xf>
    <xf numFmtId="0" fontId="1" fillId="25" borderId="122" xfId="52" applyFont="1" applyFill="1" applyBorder="1" applyAlignment="1">
      <alignment horizontal="center" vertical="center" wrapText="1"/>
    </xf>
    <xf numFmtId="0" fontId="1" fillId="25" borderId="111" xfId="52" applyFont="1" applyFill="1" applyBorder="1" applyAlignment="1">
      <alignment horizontal="center" vertical="center" wrapText="1"/>
    </xf>
    <xf numFmtId="0" fontId="3" fillId="33" borderId="115" xfId="52" applyFont="1" applyFill="1" applyBorder="1" applyAlignment="1">
      <alignment horizontal="center" vertical="center" wrapText="1"/>
    </xf>
    <xf numFmtId="0" fontId="1" fillId="27" borderId="42" xfId="52" applyFont="1" applyFill="1" applyBorder="1" applyAlignment="1">
      <alignment horizontal="center" vertical="center"/>
    </xf>
    <xf numFmtId="0" fontId="1" fillId="27" borderId="120" xfId="52" applyFont="1" applyFill="1" applyBorder="1" applyAlignment="1">
      <alignment vertical="center" wrapText="1"/>
    </xf>
    <xf numFmtId="0" fontId="159" fillId="25" borderId="120" xfId="52" applyFont="1" applyFill="1" applyBorder="1" applyAlignment="1">
      <alignment vertical="center" wrapText="1"/>
    </xf>
    <xf numFmtId="0" fontId="1" fillId="27" borderId="122" xfId="52" applyFont="1" applyFill="1" applyBorder="1" applyAlignment="1">
      <alignment vertical="center" wrapText="1"/>
    </xf>
    <xf numFmtId="0" fontId="159" fillId="25" borderId="122" xfId="52" applyFont="1" applyFill="1" applyBorder="1" applyAlignment="1">
      <alignment vertical="center" wrapText="1"/>
    </xf>
    <xf numFmtId="0" fontId="159" fillId="25" borderId="111" xfId="52" applyFont="1" applyFill="1" applyBorder="1" applyAlignment="1">
      <alignment vertical="center" wrapText="1"/>
    </xf>
    <xf numFmtId="0" fontId="1" fillId="29" borderId="122" xfId="52" applyFont="1" applyFill="1" applyBorder="1" applyAlignment="1">
      <alignment vertical="center" wrapText="1"/>
    </xf>
    <xf numFmtId="0" fontId="1" fillId="29" borderId="111" xfId="52" applyFont="1" applyFill="1" applyBorder="1" applyAlignment="1">
      <alignment vertical="center" wrapText="1"/>
    </xf>
    <xf numFmtId="0" fontId="1" fillId="33" borderId="122" xfId="52" applyFont="1" applyFill="1" applyBorder="1" applyAlignment="1">
      <alignment vertical="center" wrapText="1"/>
    </xf>
    <xf numFmtId="0" fontId="3" fillId="66" borderId="114" xfId="52" applyFont="1" applyFill="1" applyBorder="1" applyAlignment="1">
      <alignment horizontal="center" vertical="center" wrapText="1"/>
    </xf>
    <xf numFmtId="0" fontId="1" fillId="66" borderId="0" xfId="52" applyFont="1" applyFill="1" applyBorder="1" applyAlignment="1">
      <alignment vertical="center"/>
    </xf>
    <xf numFmtId="0" fontId="3" fillId="67" borderId="24" xfId="52" applyFont="1" applyFill="1" applyBorder="1" applyAlignment="1">
      <alignment vertical="center" wrapText="1"/>
    </xf>
    <xf numFmtId="0" fontId="1" fillId="29" borderId="0" xfId="52" applyFont="1" applyFill="1" applyBorder="1" applyAlignment="1">
      <alignment vertical="center" wrapText="1"/>
    </xf>
    <xf numFmtId="0" fontId="1" fillId="25" borderId="0" xfId="52" applyFont="1" applyFill="1" applyBorder="1" applyAlignment="1">
      <alignment vertical="center" wrapText="1"/>
    </xf>
    <xf numFmtId="0" fontId="159" fillId="25" borderId="0" xfId="52" applyFont="1" applyFill="1" applyBorder="1" applyAlignment="1">
      <alignment vertical="center" wrapText="1"/>
    </xf>
    <xf numFmtId="0" fontId="1" fillId="25" borderId="0" xfId="52" applyFont="1" applyFill="1" applyBorder="1" applyAlignment="1">
      <alignment horizontal="center" vertical="center" wrapText="1"/>
    </xf>
    <xf numFmtId="0" fontId="47" fillId="0" borderId="0" xfId="0" applyFont="1" applyFill="1" applyBorder="1" applyAlignment="1" applyProtection="1">
      <alignment horizontal="left" vertical="center" wrapText="1"/>
      <protection locked="0"/>
    </xf>
    <xf numFmtId="0" fontId="9" fillId="0" borderId="0" xfId="0" applyFont="1" applyFill="1" applyBorder="1" applyAlignment="1">
      <alignment horizontal="left"/>
    </xf>
    <xf numFmtId="0" fontId="1" fillId="61" borderId="0" xfId="59" applyFill="1"/>
    <xf numFmtId="0" fontId="0" fillId="61" borderId="0" xfId="0" applyFill="1"/>
    <xf numFmtId="0" fontId="10" fillId="26" borderId="0" xfId="0" applyFont="1" applyFill="1" applyProtection="1"/>
    <xf numFmtId="0" fontId="8" fillId="32" borderId="24" xfId="0" applyFont="1" applyFill="1" applyBorder="1" applyAlignment="1" applyProtection="1">
      <alignment horizontal="left" vertical="center" wrapText="1"/>
    </xf>
    <xf numFmtId="43" fontId="8" fillId="32" borderId="24" xfId="28" applyFont="1" applyFill="1" applyBorder="1" applyAlignment="1" applyProtection="1">
      <alignment horizontal="center" vertical="center" shrinkToFit="1"/>
    </xf>
    <xf numFmtId="0" fontId="8" fillId="26" borderId="24" xfId="0" applyFont="1" applyFill="1" applyBorder="1" applyAlignment="1" applyProtection="1">
      <alignment horizontal="left" vertical="center" wrapText="1"/>
    </xf>
    <xf numFmtId="43" fontId="8" fillId="26" borderId="24" xfId="28" applyFont="1" applyFill="1" applyBorder="1" applyAlignment="1" applyProtection="1">
      <alignment horizontal="center" vertical="center" shrinkToFit="1"/>
    </xf>
    <xf numFmtId="0" fontId="8" fillId="0" borderId="24" xfId="0" applyFont="1" applyFill="1" applyBorder="1" applyAlignment="1" applyProtection="1">
      <alignment horizontal="left" vertical="center" wrapText="1"/>
    </xf>
    <xf numFmtId="43" fontId="8" fillId="0" borderId="24" xfId="28" applyFont="1" applyFill="1" applyBorder="1" applyAlignment="1" applyProtection="1">
      <alignment horizontal="center" vertical="center" shrinkToFit="1"/>
    </xf>
    <xf numFmtId="0" fontId="8" fillId="68" borderId="24" xfId="0" applyFont="1" applyFill="1" applyBorder="1" applyAlignment="1" applyProtection="1">
      <alignment horizontal="left" vertical="center" wrapText="1"/>
    </xf>
    <xf numFmtId="43" fontId="8" fillId="68" borderId="24" xfId="28" applyFont="1" applyFill="1" applyBorder="1" applyAlignment="1" applyProtection="1">
      <alignment horizontal="center" vertical="center" shrinkToFit="1"/>
    </xf>
    <xf numFmtId="8" fontId="44" fillId="0" borderId="24" xfId="28" applyNumberFormat="1" applyFont="1" applyFill="1" applyBorder="1" applyAlignment="1" applyProtection="1">
      <alignment horizontal="center" vertical="center" shrinkToFit="1"/>
      <protection locked="0"/>
    </xf>
    <xf numFmtId="172" fontId="44" fillId="0" borderId="24" xfId="28" applyNumberFormat="1" applyFont="1" applyFill="1" applyBorder="1" applyAlignment="1" applyProtection="1">
      <alignment horizontal="center" vertical="center" shrinkToFit="1"/>
      <protection locked="0"/>
    </xf>
    <xf numFmtId="0" fontId="8" fillId="27" borderId="24" xfId="0" applyFont="1" applyFill="1" applyBorder="1" applyAlignment="1" applyProtection="1">
      <alignment horizontal="left" vertical="center" wrapText="1"/>
    </xf>
    <xf numFmtId="43" fontId="8" fillId="27" borderId="24" xfId="28" applyFont="1" applyFill="1" applyBorder="1" applyAlignment="1" applyProtection="1">
      <alignment horizontal="center" vertical="center" shrinkToFit="1"/>
    </xf>
    <xf numFmtId="0" fontId="8" fillId="28" borderId="24" xfId="0" applyFont="1" applyFill="1" applyBorder="1" applyAlignment="1" applyProtection="1">
      <alignment horizontal="left" vertical="center" wrapText="1"/>
    </xf>
    <xf numFmtId="43" fontId="8" fillId="28" borderId="24" xfId="28" applyFont="1" applyFill="1" applyBorder="1" applyAlignment="1" applyProtection="1">
      <alignment horizontal="center" vertical="center" shrinkToFit="1"/>
    </xf>
    <xf numFmtId="171" fontId="44" fillId="0" borderId="24" xfId="28" applyNumberFormat="1" applyFont="1" applyFill="1" applyBorder="1" applyAlignment="1" applyProtection="1">
      <alignment horizontal="center" vertical="center" shrinkToFit="1"/>
      <protection locked="0"/>
    </xf>
    <xf numFmtId="0" fontId="8" fillId="28" borderId="27" xfId="0" applyFont="1" applyFill="1" applyBorder="1" applyAlignment="1" applyProtection="1">
      <alignment horizontal="left" vertical="center" wrapText="1"/>
    </xf>
    <xf numFmtId="43" fontId="8" fillId="28" borderId="27" xfId="28" applyFont="1" applyFill="1" applyBorder="1" applyAlignment="1" applyProtection="1">
      <alignment horizontal="center" vertical="center" shrinkToFit="1"/>
    </xf>
    <xf numFmtId="171" fontId="44" fillId="0" borderId="27" xfId="28" applyNumberFormat="1" applyFont="1" applyFill="1" applyBorder="1" applyAlignment="1" applyProtection="1">
      <alignment horizontal="center" vertical="center" shrinkToFit="1"/>
      <protection locked="0"/>
    </xf>
    <xf numFmtId="43" fontId="8" fillId="47" borderId="24" xfId="28" applyFont="1" applyFill="1" applyBorder="1" applyAlignment="1" applyProtection="1">
      <alignment horizontal="center" vertical="center" shrinkToFit="1"/>
      <protection locked="0"/>
    </xf>
    <xf numFmtId="43" fontId="8" fillId="48" borderId="24" xfId="28" applyFont="1" applyFill="1" applyBorder="1" applyAlignment="1" applyProtection="1">
      <alignment horizontal="center" vertical="center" shrinkToFit="1"/>
      <protection locked="0"/>
    </xf>
    <xf numFmtId="168" fontId="8" fillId="0" borderId="24" xfId="28" applyNumberFormat="1" applyFont="1" applyFill="1" applyBorder="1" applyAlignment="1" applyProtection="1">
      <alignment horizontal="center" vertical="center" shrinkToFit="1"/>
    </xf>
    <xf numFmtId="43" fontId="8" fillId="49" borderId="24" xfId="28" applyFont="1" applyFill="1" applyBorder="1" applyAlignment="1" applyProtection="1">
      <alignment horizontal="center" vertical="center" shrinkToFit="1"/>
      <protection locked="0"/>
    </xf>
    <xf numFmtId="0" fontId="4" fillId="0" borderId="0" xfId="0" applyFont="1" applyFill="1" applyBorder="1" applyAlignment="1" applyProtection="1"/>
    <xf numFmtId="0" fontId="303" fillId="0" borderId="0" xfId="0" applyFont="1" applyFill="1" applyAlignment="1" applyProtection="1">
      <alignment vertical="center"/>
    </xf>
    <xf numFmtId="0" fontId="0" fillId="64" borderId="0" xfId="0" applyFill="1" applyProtection="1"/>
    <xf numFmtId="0" fontId="1" fillId="64" borderId="0" xfId="59" applyFill="1" applyProtection="1"/>
    <xf numFmtId="0" fontId="304" fillId="25" borderId="0" xfId="0" applyFont="1" applyFill="1" applyAlignment="1" applyProtection="1">
      <alignment horizontal="left"/>
    </xf>
    <xf numFmtId="0" fontId="304" fillId="0" borderId="0" xfId="0" applyFont="1" applyFill="1" applyAlignment="1" applyProtection="1">
      <alignment horizontal="left"/>
    </xf>
    <xf numFmtId="0" fontId="9" fillId="64" borderId="0" xfId="0" applyFont="1" applyFill="1" applyAlignment="1" applyProtection="1">
      <alignment horizontal="left" vertical="top"/>
    </xf>
    <xf numFmtId="0" fontId="305" fillId="25" borderId="0" xfId="0" applyNumberFormat="1" applyFont="1" applyFill="1" applyAlignment="1">
      <alignment horizontal="left"/>
    </xf>
    <xf numFmtId="0" fontId="306" fillId="27" borderId="0" xfId="0" applyFont="1" applyFill="1" applyAlignment="1">
      <alignment horizontal="left"/>
    </xf>
    <xf numFmtId="0" fontId="306" fillId="26" borderId="0" xfId="0" applyFont="1" applyFill="1" applyAlignment="1">
      <alignment horizontal="right"/>
    </xf>
    <xf numFmtId="0" fontId="307" fillId="26" borderId="0" xfId="0" applyFont="1" applyFill="1" applyProtection="1"/>
    <xf numFmtId="0" fontId="305" fillId="43" borderId="0" xfId="0" applyNumberFormat="1" applyFont="1" applyFill="1" applyAlignment="1">
      <alignment horizontal="left"/>
    </xf>
    <xf numFmtId="0" fontId="305" fillId="29" borderId="0" xfId="0" applyFont="1" applyFill="1" applyAlignment="1">
      <alignment horizontal="left"/>
    </xf>
    <xf numFmtId="0" fontId="308" fillId="29" borderId="0" xfId="0" applyFont="1" applyFill="1" applyAlignment="1" applyProtection="1">
      <alignment horizontal="left"/>
    </xf>
    <xf numFmtId="0" fontId="305" fillId="29" borderId="0" xfId="0" applyNumberFormat="1" applyFont="1" applyFill="1" applyAlignment="1">
      <alignment horizontal="right"/>
    </xf>
    <xf numFmtId="0" fontId="308" fillId="29" borderId="0" xfId="0" applyFont="1" applyFill="1"/>
    <xf numFmtId="0" fontId="287" fillId="0" borderId="0" xfId="54"/>
    <xf numFmtId="168" fontId="287" fillId="0" borderId="0" xfId="54" applyNumberFormat="1" applyAlignment="1">
      <alignment horizontal="center" vertical="center"/>
    </xf>
    <xf numFmtId="0" fontId="287" fillId="0" borderId="0" xfId="54" applyAlignment="1">
      <alignment horizontal="right"/>
    </xf>
    <xf numFmtId="0" fontId="309" fillId="0" borderId="24" xfId="54" applyNumberFormat="1" applyFont="1" applyBorder="1" applyAlignment="1">
      <alignment horizontal="center" vertical="center"/>
    </xf>
    <xf numFmtId="0" fontId="287" fillId="0" borderId="27" xfId="54" applyNumberFormat="1" applyBorder="1" applyAlignment="1">
      <alignment horizontal="center" vertical="center"/>
    </xf>
    <xf numFmtId="0" fontId="309" fillId="0" borderId="0" xfId="54" applyFont="1" applyAlignment="1">
      <alignment horizontal="center" vertical="center"/>
    </xf>
    <xf numFmtId="0" fontId="287" fillId="64" borderId="0" xfId="54" applyFill="1" applyAlignment="1">
      <alignment horizontal="right" vertical="center"/>
    </xf>
    <xf numFmtId="4" fontId="287" fillId="0" borderId="29" xfId="54" applyNumberFormat="1" applyBorder="1" applyAlignment="1">
      <alignment horizontal="center" vertical="center"/>
    </xf>
    <xf numFmtId="4" fontId="287" fillId="0" borderId="33" xfId="54" applyNumberFormat="1" applyBorder="1" applyAlignment="1">
      <alignment horizontal="center" vertical="center"/>
    </xf>
    <xf numFmtId="0" fontId="287" fillId="64" borderId="24" xfId="54" applyFill="1" applyBorder="1" applyAlignment="1">
      <alignment horizontal="center" vertical="center"/>
    </xf>
    <xf numFmtId="0" fontId="309" fillId="61" borderId="41" xfId="54" applyNumberFormat="1" applyFont="1" applyFill="1" applyBorder="1" applyAlignment="1">
      <alignment horizontal="center" vertical="center"/>
    </xf>
    <xf numFmtId="0" fontId="287" fillId="0" borderId="128" xfId="54" applyNumberFormat="1" applyBorder="1" applyAlignment="1">
      <alignment horizontal="center" vertical="center"/>
    </xf>
    <xf numFmtId="0" fontId="287" fillId="0" borderId="119" xfId="54" applyNumberFormat="1" applyBorder="1" applyAlignment="1">
      <alignment horizontal="center" vertical="center"/>
    </xf>
    <xf numFmtId="0" fontId="287" fillId="0" borderId="107" xfId="54" applyNumberFormat="1" applyBorder="1" applyAlignment="1">
      <alignment horizontal="center" vertical="center"/>
    </xf>
    <xf numFmtId="0" fontId="287" fillId="0" borderId="24" xfId="54" applyBorder="1" applyAlignment="1">
      <alignment horizontal="center" vertical="center"/>
    </xf>
    <xf numFmtId="0" fontId="287" fillId="0" borderId="41" xfId="54" applyBorder="1" applyAlignment="1">
      <alignment horizontal="center" vertical="center"/>
    </xf>
    <xf numFmtId="0" fontId="287" fillId="0" borderId="0" xfId="54" applyAlignment="1">
      <alignment horizontal="center" vertical="center"/>
    </xf>
    <xf numFmtId="0" fontId="310" fillId="0" borderId="29" xfId="54" applyFont="1" applyBorder="1" applyAlignment="1">
      <alignment horizontal="center" vertical="center"/>
    </xf>
    <xf numFmtId="0" fontId="287" fillId="0" borderId="21" xfId="54" applyBorder="1"/>
    <xf numFmtId="0" fontId="287" fillId="0" borderId="22" xfId="54" applyBorder="1" applyAlignment="1">
      <alignment horizontal="center" vertical="center"/>
    </xf>
    <xf numFmtId="0" fontId="287" fillId="0" borderId="23" xfId="54" applyBorder="1" applyAlignment="1">
      <alignment horizontal="center" vertical="center"/>
    </xf>
    <xf numFmtId="0" fontId="287" fillId="0" borderId="31" xfId="54" applyNumberFormat="1" applyBorder="1" applyAlignment="1">
      <alignment horizontal="center" vertical="center"/>
    </xf>
    <xf numFmtId="0" fontId="287" fillId="0" borderId="24" xfId="54" applyNumberFormat="1" applyBorder="1" applyAlignment="1">
      <alignment horizontal="center" vertical="center"/>
    </xf>
    <xf numFmtId="0" fontId="287" fillId="0" borderId="32" xfId="54" applyNumberFormat="1" applyBorder="1" applyAlignment="1">
      <alignment horizontal="center" vertical="center"/>
    </xf>
    <xf numFmtId="0" fontId="287" fillId="0" borderId="77" xfId="54" applyBorder="1" applyAlignment="1">
      <alignment horizontal="center" vertical="center"/>
    </xf>
    <xf numFmtId="168" fontId="287" fillId="0" borderId="0" xfId="54" applyNumberFormat="1" applyBorder="1" applyAlignment="1">
      <alignment horizontal="center" vertical="center"/>
    </xf>
    <xf numFmtId="168" fontId="287" fillId="0" borderId="78" xfId="54" applyNumberFormat="1" applyBorder="1" applyAlignment="1">
      <alignment horizontal="center" vertical="center"/>
    </xf>
    <xf numFmtId="4" fontId="287" fillId="0" borderId="0" xfId="54" applyNumberFormat="1"/>
    <xf numFmtId="168" fontId="287" fillId="65" borderId="29" xfId="54" applyNumberFormat="1" applyFill="1" applyBorder="1" applyAlignment="1">
      <alignment horizontal="center" vertical="center"/>
    </xf>
    <xf numFmtId="0" fontId="287" fillId="65" borderId="41" xfId="54" applyFill="1" applyBorder="1" applyAlignment="1">
      <alignment horizontal="center" vertical="center"/>
    </xf>
    <xf numFmtId="4" fontId="311" fillId="69" borderId="0" xfId="54" applyNumberFormat="1" applyFont="1" applyFill="1" applyAlignment="1">
      <alignment horizontal="center" vertical="center"/>
    </xf>
    <xf numFmtId="0" fontId="287" fillId="65" borderId="24" xfId="54" applyFill="1" applyBorder="1" applyAlignment="1">
      <alignment horizontal="center" vertical="center"/>
    </xf>
    <xf numFmtId="0" fontId="287" fillId="0" borderId="79" xfId="54" applyBorder="1"/>
    <xf numFmtId="0" fontId="287" fillId="0" borderId="80" xfId="54" applyBorder="1" applyAlignment="1">
      <alignment horizontal="center" vertical="center"/>
    </xf>
    <xf numFmtId="0" fontId="287" fillId="0" borderId="81" xfId="54" applyBorder="1" applyAlignment="1">
      <alignment horizontal="center" vertical="center"/>
    </xf>
    <xf numFmtId="0" fontId="287" fillId="0" borderId="129" xfId="54" applyNumberFormat="1" applyBorder="1" applyAlignment="1">
      <alignment horizontal="center" vertical="center"/>
    </xf>
    <xf numFmtId="0" fontId="287" fillId="0" borderId="81" xfId="54" applyBorder="1"/>
    <xf numFmtId="0" fontId="287" fillId="0" borderId="0" xfId="54" applyBorder="1" applyAlignment="1">
      <alignment horizontal="center" vertical="center"/>
    </xf>
    <xf numFmtId="0" fontId="287" fillId="0" borderId="0" xfId="54" applyAlignment="1">
      <alignment horizontal="right" vertical="center"/>
    </xf>
    <xf numFmtId="0" fontId="287" fillId="0" borderId="29" xfId="54" applyBorder="1" applyAlignment="1">
      <alignment horizontal="center" vertical="center"/>
    </xf>
    <xf numFmtId="0" fontId="287" fillId="0" borderId="0" xfId="54" applyAlignment="1">
      <alignment vertical="top"/>
    </xf>
    <xf numFmtId="168" fontId="287" fillId="27" borderId="29" xfId="54" applyNumberFormat="1" applyFill="1" applyBorder="1" applyAlignment="1">
      <alignment horizontal="center" vertical="center"/>
    </xf>
    <xf numFmtId="168" fontId="100" fillId="65" borderId="24" xfId="56" applyNumberFormat="1" applyFont="1" applyFill="1" applyBorder="1" applyAlignment="1">
      <alignment horizontal="center" vertical="center"/>
    </xf>
    <xf numFmtId="168" fontId="262" fillId="64" borderId="0" xfId="54" applyNumberFormat="1" applyFont="1" applyFill="1" applyBorder="1" applyAlignment="1">
      <alignment horizontal="center" vertical="center"/>
    </xf>
    <xf numFmtId="168" fontId="262" fillId="0" borderId="0" xfId="54" applyNumberFormat="1" applyFont="1" applyBorder="1" applyAlignment="1">
      <alignment horizontal="center" vertical="center"/>
    </xf>
    <xf numFmtId="0" fontId="309" fillId="69" borderId="29" xfId="54" applyFont="1" applyFill="1" applyBorder="1" applyAlignment="1">
      <alignment horizontal="center" vertical="center"/>
    </xf>
    <xf numFmtId="168" fontId="262" fillId="69" borderId="0" xfId="54" applyNumberFormat="1" applyFont="1" applyFill="1" applyBorder="1" applyAlignment="1">
      <alignment horizontal="center" vertical="center"/>
    </xf>
    <xf numFmtId="0" fontId="262" fillId="0" borderId="130" xfId="54" applyFont="1" applyBorder="1" applyAlignment="1">
      <alignment horizontal="center" vertical="center"/>
    </xf>
    <xf numFmtId="0" fontId="287" fillId="0" borderId="0" xfId="54" applyFill="1" applyBorder="1" applyAlignment="1">
      <alignment horizontal="right" vertical="center"/>
    </xf>
    <xf numFmtId="168" fontId="287" fillId="69" borderId="29" xfId="54" applyNumberFormat="1" applyFill="1" applyBorder="1" applyAlignment="1">
      <alignment horizontal="center" vertical="center"/>
    </xf>
    <xf numFmtId="168" fontId="287" fillId="27" borderId="33" xfId="54" applyNumberFormat="1" applyFill="1" applyBorder="1" applyAlignment="1">
      <alignment horizontal="center" vertical="center"/>
    </xf>
    <xf numFmtId="168" fontId="262" fillId="0" borderId="131" xfId="54" applyNumberFormat="1" applyFont="1" applyBorder="1" applyAlignment="1">
      <alignment horizontal="center" vertical="center"/>
    </xf>
    <xf numFmtId="0" fontId="264" fillId="27" borderId="132" xfId="54" applyFont="1" applyFill="1" applyBorder="1"/>
    <xf numFmtId="0" fontId="287" fillId="0" borderId="132" xfId="54" applyBorder="1"/>
    <xf numFmtId="0" fontId="264" fillId="0" borderId="0" xfId="54" applyFont="1"/>
    <xf numFmtId="4" fontId="287" fillId="0" borderId="0" xfId="54" applyNumberFormat="1" applyAlignment="1">
      <alignment horizontal="center" vertical="center"/>
    </xf>
    <xf numFmtId="168" fontId="262" fillId="0" borderId="24" xfId="54" applyNumberFormat="1" applyFont="1" applyBorder="1" applyAlignment="1">
      <alignment horizontal="center" vertical="center"/>
    </xf>
    <xf numFmtId="0" fontId="261" fillId="64" borderId="24" xfId="54" applyNumberFormat="1" applyFont="1" applyFill="1" applyBorder="1" applyAlignment="1">
      <alignment horizontal="center" vertical="center"/>
    </xf>
    <xf numFmtId="9" fontId="262" fillId="27" borderId="0" xfId="54" applyNumberFormat="1" applyFont="1" applyFill="1" applyAlignment="1">
      <alignment horizontal="center"/>
    </xf>
    <xf numFmtId="168" fontId="287" fillId="0" borderId="29" xfId="54" applyNumberFormat="1" applyBorder="1" applyAlignment="1">
      <alignment horizontal="center" vertical="center"/>
    </xf>
    <xf numFmtId="168" fontId="93" fillId="65" borderId="0" xfId="56" applyNumberFormat="1" applyFont="1" applyFill="1" applyBorder="1" applyAlignment="1">
      <alignment horizontal="center" vertical="center"/>
    </xf>
    <xf numFmtId="168" fontId="287" fillId="0" borderId="33" xfId="54" applyNumberFormat="1" applyBorder="1" applyAlignment="1">
      <alignment horizontal="center" vertical="center"/>
    </xf>
    <xf numFmtId="168" fontId="287" fillId="70" borderId="133" xfId="54" applyNumberFormat="1" applyFill="1" applyBorder="1" applyAlignment="1">
      <alignment horizontal="center" vertical="center"/>
    </xf>
    <xf numFmtId="168" fontId="287" fillId="0" borderId="72" xfId="54" applyNumberFormat="1" applyBorder="1" applyAlignment="1">
      <alignment horizontal="center" vertical="center"/>
    </xf>
    <xf numFmtId="168" fontId="287" fillId="70" borderId="29" xfId="54" applyNumberFormat="1" applyFill="1" applyBorder="1" applyAlignment="1">
      <alignment horizontal="center" vertical="center"/>
    </xf>
    <xf numFmtId="168" fontId="287" fillId="65" borderId="85" xfId="54" applyNumberFormat="1" applyFill="1" applyBorder="1" applyAlignment="1">
      <alignment horizontal="center" vertical="center"/>
    </xf>
    <xf numFmtId="168" fontId="287" fillId="0" borderId="85" xfId="54" applyNumberFormat="1" applyFill="1" applyBorder="1" applyAlignment="1">
      <alignment horizontal="center" vertical="center"/>
    </xf>
    <xf numFmtId="0" fontId="287" fillId="0" borderId="29" xfId="54" applyNumberFormat="1" applyBorder="1" applyAlignment="1">
      <alignment horizontal="center" vertical="center"/>
    </xf>
    <xf numFmtId="0" fontId="287" fillId="64" borderId="85" xfId="54" applyNumberFormat="1" applyFill="1" applyBorder="1" applyAlignment="1">
      <alignment horizontal="center" vertical="center"/>
    </xf>
    <xf numFmtId="200" fontId="264" fillId="0" borderId="24" xfId="54" applyNumberFormat="1" applyFont="1" applyBorder="1" applyAlignment="1">
      <alignment horizontal="center" vertical="center"/>
    </xf>
    <xf numFmtId="168" fontId="265" fillId="0" borderId="29" xfId="54" applyNumberFormat="1" applyFont="1" applyBorder="1" applyAlignment="1">
      <alignment horizontal="center" vertical="center"/>
    </xf>
    <xf numFmtId="0" fontId="100" fillId="43" borderId="134" xfId="56" applyFont="1" applyFill="1" applyBorder="1" applyAlignment="1">
      <alignment horizontal="center"/>
    </xf>
    <xf numFmtId="168" fontId="93" fillId="43" borderId="135" xfId="56" applyNumberFormat="1" applyFont="1" applyFill="1" applyBorder="1" applyAlignment="1">
      <alignment horizontal="center" vertical="center"/>
    </xf>
    <xf numFmtId="2" fontId="287" fillId="0" borderId="0" xfId="54" applyNumberFormat="1" applyAlignment="1">
      <alignment horizontal="center"/>
    </xf>
    <xf numFmtId="168" fontId="100" fillId="25" borderId="24" xfId="56" applyNumberFormat="1" applyFont="1" applyFill="1" applyBorder="1" applyAlignment="1">
      <alignment horizontal="center" vertical="center"/>
    </xf>
    <xf numFmtId="168" fontId="93" fillId="43" borderId="0" xfId="56" applyNumberFormat="1" applyFont="1" applyFill="1" applyBorder="1" applyAlignment="1">
      <alignment horizontal="center" vertical="center"/>
    </xf>
    <xf numFmtId="168" fontId="100" fillId="25" borderId="41" xfId="56" applyNumberFormat="1" applyFont="1" applyFill="1" applyBorder="1" applyAlignment="1">
      <alignment horizontal="center" vertical="center"/>
    </xf>
    <xf numFmtId="0" fontId="262" fillId="0" borderId="0" xfId="54" applyNumberFormat="1" applyFont="1" applyBorder="1" applyAlignment="1">
      <alignment horizontal="center" vertical="center"/>
    </xf>
    <xf numFmtId="168" fontId="262" fillId="66" borderId="0" xfId="54" applyNumberFormat="1" applyFont="1" applyFill="1" applyBorder="1" applyAlignment="1">
      <alignment horizontal="center" vertical="center"/>
    </xf>
    <xf numFmtId="168" fontId="262" fillId="60" borderId="0" xfId="54" applyNumberFormat="1" applyFont="1" applyFill="1" applyBorder="1" applyAlignment="1">
      <alignment horizontal="center" vertical="center"/>
    </xf>
    <xf numFmtId="0" fontId="262" fillId="61" borderId="0" xfId="54" applyNumberFormat="1" applyFont="1" applyFill="1" applyBorder="1" applyAlignment="1">
      <alignment horizontal="center" vertical="center"/>
    </xf>
    <xf numFmtId="168" fontId="287" fillId="45" borderId="24" xfId="54" applyNumberFormat="1" applyFill="1" applyBorder="1"/>
    <xf numFmtId="0" fontId="287" fillId="0" borderId="24" xfId="54" applyBorder="1"/>
    <xf numFmtId="0" fontId="287" fillId="27" borderId="24" xfId="54" applyFill="1" applyBorder="1"/>
    <xf numFmtId="201" fontId="262" fillId="0" borderId="136" xfId="54" applyNumberFormat="1" applyFont="1" applyBorder="1" applyAlignment="1">
      <alignment horizontal="center" vertical="center"/>
    </xf>
    <xf numFmtId="201" fontId="262" fillId="0" borderId="137" xfId="54" applyNumberFormat="1" applyFont="1" applyBorder="1" applyAlignment="1">
      <alignment horizontal="center" vertical="center"/>
    </xf>
    <xf numFmtId="201" fontId="264" fillId="0" borderId="24" xfId="54" applyNumberFormat="1" applyFont="1" applyBorder="1" applyAlignment="1">
      <alignment horizontal="center" vertical="center"/>
    </xf>
    <xf numFmtId="0" fontId="100" fillId="27" borderId="26" xfId="56" applyFont="1" applyFill="1" applyBorder="1" applyAlignment="1">
      <alignment horizontal="center"/>
    </xf>
    <xf numFmtId="168" fontId="93" fillId="27" borderId="26" xfId="56" applyNumberFormat="1" applyFont="1" applyFill="1" applyBorder="1" applyAlignment="1">
      <alignment horizontal="center" vertical="center"/>
    </xf>
    <xf numFmtId="2" fontId="312" fillId="60" borderId="0" xfId="54" applyNumberFormat="1" applyFont="1" applyFill="1" applyAlignment="1">
      <alignment horizontal="center"/>
    </xf>
    <xf numFmtId="168" fontId="93" fillId="27" borderId="0" xfId="56" applyNumberFormat="1" applyFont="1" applyFill="1" applyBorder="1" applyAlignment="1">
      <alignment horizontal="center" vertical="center"/>
    </xf>
    <xf numFmtId="0" fontId="100" fillId="27" borderId="24" xfId="56" applyFont="1" applyFill="1" applyBorder="1" applyAlignment="1">
      <alignment horizontal="center"/>
    </xf>
    <xf numFmtId="168" fontId="93" fillId="27" borderId="24" xfId="56" applyNumberFormat="1" applyFont="1" applyFill="1" applyBorder="1" applyAlignment="1">
      <alignment horizontal="center" vertical="center"/>
    </xf>
    <xf numFmtId="0" fontId="313" fillId="27" borderId="24" xfId="56" applyFont="1" applyFill="1" applyBorder="1" applyAlignment="1">
      <alignment horizontal="center"/>
    </xf>
    <xf numFmtId="168" fontId="93" fillId="61" borderId="0" xfId="56" applyNumberFormat="1" applyFont="1" applyFill="1" applyBorder="1" applyAlignment="1">
      <alignment horizontal="center" vertical="center"/>
    </xf>
    <xf numFmtId="0" fontId="100" fillId="45" borderId="24" xfId="56" applyFont="1" applyFill="1" applyBorder="1" applyAlignment="1">
      <alignment horizontal="center"/>
    </xf>
    <xf numFmtId="168" fontId="93" fillId="45" borderId="24" xfId="56" applyNumberFormat="1" applyFont="1" applyFill="1" applyBorder="1" applyAlignment="1">
      <alignment horizontal="center" vertical="center"/>
    </xf>
    <xf numFmtId="168" fontId="93" fillId="45" borderId="0" xfId="56" applyNumberFormat="1" applyFont="1" applyFill="1" applyBorder="1" applyAlignment="1">
      <alignment horizontal="center" vertical="center"/>
    </xf>
    <xf numFmtId="0" fontId="313" fillId="45" borderId="24" xfId="56" applyFont="1" applyFill="1" applyBorder="1" applyAlignment="1">
      <alignment horizontal="center"/>
    </xf>
    <xf numFmtId="0" fontId="100" fillId="45" borderId="27" xfId="56" applyFont="1" applyFill="1" applyBorder="1" applyAlignment="1">
      <alignment horizontal="center"/>
    </xf>
    <xf numFmtId="0" fontId="313" fillId="45" borderId="27" xfId="56" applyFont="1" applyFill="1" applyBorder="1" applyAlignment="1">
      <alignment horizontal="center"/>
    </xf>
    <xf numFmtId="0" fontId="100" fillId="27" borderId="27" xfId="56" applyFont="1" applyFill="1" applyBorder="1" applyAlignment="1">
      <alignment horizontal="center"/>
    </xf>
    <xf numFmtId="0" fontId="313" fillId="27" borderId="27" xfId="56" applyFont="1" applyFill="1" applyBorder="1" applyAlignment="1">
      <alignment horizontal="center"/>
    </xf>
    <xf numFmtId="0" fontId="100" fillId="27" borderId="118" xfId="56" applyFont="1" applyFill="1" applyBorder="1" applyAlignment="1">
      <alignment horizontal="center"/>
    </xf>
    <xf numFmtId="0" fontId="313" fillId="27" borderId="138" xfId="56" applyFont="1" applyFill="1" applyBorder="1" applyAlignment="1">
      <alignment horizontal="center"/>
    </xf>
    <xf numFmtId="168" fontId="93" fillId="27" borderId="135" xfId="56" applyNumberFormat="1" applyFont="1" applyFill="1" applyBorder="1" applyAlignment="1">
      <alignment horizontal="center" vertical="center"/>
    </xf>
    <xf numFmtId="0" fontId="100" fillId="28" borderId="26" xfId="56" applyFont="1" applyFill="1" applyBorder="1" applyAlignment="1">
      <alignment horizontal="center"/>
    </xf>
    <xf numFmtId="168" fontId="93" fillId="43" borderId="26" xfId="56" applyNumberFormat="1" applyFont="1" applyFill="1" applyBorder="1" applyAlignment="1">
      <alignment horizontal="center" vertical="center"/>
    </xf>
    <xf numFmtId="0" fontId="100" fillId="28" borderId="24" xfId="56" applyFont="1" applyFill="1" applyBorder="1" applyAlignment="1">
      <alignment horizontal="center"/>
    </xf>
    <xf numFmtId="168" fontId="93" fillId="43" borderId="24" xfId="56" applyNumberFormat="1" applyFont="1" applyFill="1" applyBorder="1" applyAlignment="1">
      <alignment horizontal="center" vertical="center"/>
    </xf>
    <xf numFmtId="0" fontId="100" fillId="28" borderId="135" xfId="56" applyFont="1" applyFill="1" applyBorder="1" applyAlignment="1">
      <alignment horizontal="center"/>
    </xf>
    <xf numFmtId="0" fontId="100" fillId="29" borderId="26" xfId="56" applyFont="1" applyFill="1" applyBorder="1" applyAlignment="1">
      <alignment horizontal="center"/>
    </xf>
    <xf numFmtId="168" fontId="93" fillId="29" borderId="26" xfId="56" applyNumberFormat="1" applyFont="1" applyFill="1" applyBorder="1" applyAlignment="1">
      <alignment horizontal="center" vertical="center"/>
    </xf>
    <xf numFmtId="168" fontId="93" fillId="29" borderId="0" xfId="56" applyNumberFormat="1" applyFont="1" applyFill="1" applyBorder="1" applyAlignment="1">
      <alignment horizontal="center" vertical="center"/>
    </xf>
    <xf numFmtId="0" fontId="100" fillId="29" borderId="24" xfId="56" applyFont="1" applyFill="1" applyBorder="1" applyAlignment="1">
      <alignment horizontal="center"/>
    </xf>
    <xf numFmtId="168" fontId="93" fillId="29" borderId="24" xfId="56" applyNumberFormat="1" applyFont="1" applyFill="1" applyBorder="1" applyAlignment="1">
      <alignment horizontal="center" vertical="center"/>
    </xf>
    <xf numFmtId="0" fontId="100" fillId="29" borderId="135" xfId="56" applyFont="1" applyFill="1" applyBorder="1" applyAlignment="1">
      <alignment horizontal="center"/>
    </xf>
    <xf numFmtId="168" fontId="93" fillId="29" borderId="135" xfId="56" applyNumberFormat="1" applyFont="1" applyFill="1" applyBorder="1" applyAlignment="1">
      <alignment horizontal="center" vertical="center"/>
    </xf>
    <xf numFmtId="0" fontId="100" fillId="26" borderId="26" xfId="56" applyFont="1" applyFill="1" applyBorder="1" applyAlignment="1">
      <alignment horizontal="center"/>
    </xf>
    <xf numFmtId="168" fontId="93" fillId="26" borderId="26" xfId="56" applyNumberFormat="1" applyFont="1" applyFill="1" applyBorder="1" applyAlignment="1">
      <alignment horizontal="center" vertical="center"/>
    </xf>
    <xf numFmtId="168" fontId="93" fillId="26" borderId="0" xfId="56" applyNumberFormat="1" applyFont="1" applyFill="1" applyBorder="1" applyAlignment="1">
      <alignment horizontal="center" vertical="center"/>
    </xf>
    <xf numFmtId="0" fontId="100" fillId="26" borderId="24" xfId="56" applyFont="1" applyFill="1" applyBorder="1" applyAlignment="1">
      <alignment horizontal="center"/>
    </xf>
    <xf numFmtId="168" fontId="93" fillId="26" borderId="24" xfId="56" applyNumberFormat="1" applyFont="1" applyFill="1" applyBorder="1" applyAlignment="1">
      <alignment horizontal="center" vertical="center"/>
    </xf>
    <xf numFmtId="2" fontId="287" fillId="60" borderId="0" xfId="54" applyNumberFormat="1" applyFill="1" applyAlignment="1">
      <alignment horizontal="center"/>
    </xf>
    <xf numFmtId="0" fontId="100" fillId="26" borderId="135" xfId="56" applyFont="1" applyFill="1" applyBorder="1" applyAlignment="1">
      <alignment horizontal="center"/>
    </xf>
    <xf numFmtId="168" fontId="93" fillId="26" borderId="135" xfId="56" applyNumberFormat="1" applyFont="1" applyFill="1" applyBorder="1" applyAlignment="1">
      <alignment horizontal="center" vertical="center"/>
    </xf>
    <xf numFmtId="0" fontId="100" fillId="43" borderId="26" xfId="56" applyFont="1" applyFill="1" applyBorder="1" applyAlignment="1">
      <alignment horizontal="center"/>
    </xf>
    <xf numFmtId="0" fontId="100" fillId="43" borderId="24" xfId="56" applyFont="1" applyFill="1" applyBorder="1" applyAlignment="1">
      <alignment horizontal="center"/>
    </xf>
    <xf numFmtId="2" fontId="312" fillId="60" borderId="27" xfId="54" applyNumberFormat="1" applyFont="1" applyFill="1" applyBorder="1" applyAlignment="1">
      <alignment horizontal="center"/>
    </xf>
    <xf numFmtId="168" fontId="287" fillId="0" borderId="139" xfId="54" applyNumberFormat="1" applyBorder="1"/>
    <xf numFmtId="168" fontId="287" fillId="0" borderId="24" xfId="54" applyNumberFormat="1" applyBorder="1"/>
    <xf numFmtId="0" fontId="287" fillId="0" borderId="24" xfId="54" applyNumberFormat="1" applyBorder="1" applyAlignment="1">
      <alignment horizontal="center"/>
    </xf>
    <xf numFmtId="202" fontId="264" fillId="0" borderId="24" xfId="54" applyNumberFormat="1" applyFont="1" applyBorder="1" applyAlignment="1">
      <alignment horizontal="center" vertical="center"/>
    </xf>
    <xf numFmtId="168" fontId="265" fillId="0" borderId="24" xfId="54" applyNumberFormat="1" applyFont="1" applyBorder="1" applyAlignment="1">
      <alignment horizontal="center" vertical="center"/>
    </xf>
    <xf numFmtId="168" fontId="314" fillId="0" borderId="29" xfId="54" applyNumberFormat="1" applyFont="1" applyBorder="1"/>
    <xf numFmtId="2" fontId="312" fillId="60" borderId="98" xfId="54" applyNumberFormat="1" applyFont="1" applyFill="1" applyBorder="1" applyAlignment="1">
      <alignment horizontal="center"/>
    </xf>
    <xf numFmtId="168" fontId="287" fillId="64" borderId="29" xfId="54" applyNumberFormat="1" applyFill="1" applyBorder="1"/>
    <xf numFmtId="168" fontId="287" fillId="64" borderId="0" xfId="54" applyNumberFormat="1" applyFill="1" applyBorder="1"/>
    <xf numFmtId="2" fontId="312" fillId="60" borderId="24" xfId="54" applyNumberFormat="1" applyFont="1" applyFill="1" applyBorder="1" applyAlignment="1">
      <alignment horizontal="center"/>
    </xf>
    <xf numFmtId="0" fontId="264" fillId="27" borderId="0" xfId="54" applyFont="1" applyFill="1"/>
    <xf numFmtId="168" fontId="266" fillId="0" borderId="24" xfId="54" applyNumberFormat="1" applyFont="1" applyBorder="1"/>
    <xf numFmtId="0" fontId="309" fillId="0" borderId="24" xfId="54" applyFont="1" applyBorder="1" applyAlignment="1">
      <alignment horizontal="center" vertical="center"/>
    </xf>
    <xf numFmtId="168" fontId="287" fillId="0" borderId="0" xfId="54" applyNumberFormat="1"/>
    <xf numFmtId="0" fontId="262" fillId="0" borderId="24" xfId="54" applyNumberFormat="1" applyFont="1" applyBorder="1" applyAlignment="1">
      <alignment horizontal="center" vertical="center"/>
    </xf>
    <xf numFmtId="4" fontId="287" fillId="0" borderId="21" xfId="54" applyNumberFormat="1" applyBorder="1"/>
    <xf numFmtId="168" fontId="287" fillId="0" borderId="22" xfId="54" applyNumberFormat="1" applyBorder="1"/>
    <xf numFmtId="168" fontId="262" fillId="0" borderId="78" xfId="54" applyNumberFormat="1" applyFont="1" applyBorder="1"/>
    <xf numFmtId="0" fontId="315" fillId="0" borderId="0" xfId="54" applyFont="1" applyAlignment="1">
      <alignment horizontal="center" vertical="center"/>
    </xf>
    <xf numFmtId="203" fontId="287" fillId="0" borderId="0" xfId="54" applyNumberFormat="1"/>
    <xf numFmtId="203" fontId="309" fillId="0" borderId="0" xfId="54" applyNumberFormat="1" applyFont="1"/>
    <xf numFmtId="9" fontId="287" fillId="0" borderId="0" xfId="54" applyNumberFormat="1" applyAlignment="1">
      <alignment horizontal="center"/>
    </xf>
    <xf numFmtId="0" fontId="287" fillId="61" borderId="0" xfId="54" applyFill="1"/>
    <xf numFmtId="2" fontId="287" fillId="61" borderId="0" xfId="54" applyNumberFormat="1" applyFill="1" applyAlignment="1">
      <alignment horizontal="center" vertical="center"/>
    </xf>
    <xf numFmtId="0" fontId="287" fillId="70" borderId="0" xfId="54" applyFill="1"/>
    <xf numFmtId="9" fontId="262" fillId="27" borderId="0" xfId="54" applyNumberFormat="1" applyFont="1" applyFill="1" applyAlignment="1">
      <alignment horizontal="left"/>
    </xf>
    <xf numFmtId="4" fontId="100" fillId="27" borderId="27" xfId="56" applyNumberFormat="1" applyFont="1" applyFill="1" applyBorder="1" applyAlignment="1">
      <alignment horizontal="center" vertical="center"/>
    </xf>
    <xf numFmtId="168" fontId="287" fillId="70" borderId="0" xfId="54" applyNumberFormat="1" applyFill="1" applyAlignment="1">
      <alignment horizontal="center" vertical="center"/>
    </xf>
    <xf numFmtId="0" fontId="100" fillId="27" borderId="135" xfId="56" applyFont="1" applyFill="1" applyBorder="1" applyAlignment="1">
      <alignment horizontal="center"/>
    </xf>
    <xf numFmtId="0" fontId="267" fillId="0" borderId="0" xfId="54" applyFont="1" applyAlignment="1">
      <alignment horizontal="center" vertical="center"/>
    </xf>
    <xf numFmtId="4" fontId="287" fillId="69" borderId="0" xfId="54" applyNumberFormat="1" applyFill="1" applyAlignment="1">
      <alignment horizontal="center" vertical="center"/>
    </xf>
    <xf numFmtId="0" fontId="312" fillId="0" borderId="0" xfId="54" applyFont="1"/>
    <xf numFmtId="168" fontId="316" fillId="60" borderId="105" xfId="54" applyNumberFormat="1" applyFont="1" applyFill="1" applyBorder="1" applyAlignment="1" applyProtection="1">
      <alignment horizontal="center" vertical="center"/>
    </xf>
    <xf numFmtId="168" fontId="316" fillId="60" borderId="98" xfId="54" applyNumberFormat="1" applyFont="1" applyFill="1" applyBorder="1" applyAlignment="1" applyProtection="1">
      <alignment horizontal="center" vertical="center"/>
    </xf>
    <xf numFmtId="168" fontId="316" fillId="60" borderId="140" xfId="54" applyNumberFormat="1" applyFont="1" applyFill="1" applyBorder="1" applyAlignment="1" applyProtection="1">
      <alignment horizontal="center" vertical="center"/>
    </xf>
    <xf numFmtId="3" fontId="0" fillId="65" borderId="0" xfId="0" applyNumberFormat="1" applyFill="1"/>
    <xf numFmtId="0" fontId="0" fillId="69" borderId="24" xfId="0" applyFill="1" applyBorder="1"/>
    <xf numFmtId="0" fontId="8" fillId="0" borderId="0" xfId="59" applyFont="1" applyAlignment="1">
      <alignment vertical="center"/>
    </xf>
    <xf numFmtId="0" fontId="8" fillId="62" borderId="0" xfId="59" applyFont="1" applyFill="1" applyAlignment="1">
      <alignment vertical="center"/>
    </xf>
    <xf numFmtId="0" fontId="8" fillId="60" borderId="0" xfId="59" applyFont="1" applyFill="1" applyAlignment="1">
      <alignment vertical="center"/>
    </xf>
    <xf numFmtId="0" fontId="8" fillId="0" borderId="0" xfId="59" applyFont="1"/>
    <xf numFmtId="0" fontId="8" fillId="71" borderId="0" xfId="0" applyFont="1" applyFill="1"/>
    <xf numFmtId="168" fontId="275" fillId="0" borderId="141" xfId="56" applyNumberFormat="1" applyFont="1" applyFill="1" applyBorder="1" applyAlignment="1" applyProtection="1">
      <alignment horizontal="center" vertical="center"/>
    </xf>
    <xf numFmtId="168" fontId="275" fillId="0" borderId="142" xfId="56" applyNumberFormat="1" applyFont="1" applyFill="1" applyBorder="1" applyAlignment="1" applyProtection="1">
      <alignment horizontal="center" vertical="center"/>
    </xf>
    <xf numFmtId="168" fontId="275" fillId="0" borderId="143" xfId="56" applyNumberFormat="1" applyFont="1" applyFill="1" applyBorder="1" applyAlignment="1" applyProtection="1">
      <alignment horizontal="center" vertical="center"/>
    </xf>
    <xf numFmtId="168" fontId="275" fillId="0" borderId="144" xfId="56" applyNumberFormat="1" applyFont="1" applyFill="1" applyBorder="1" applyAlignment="1" applyProtection="1">
      <alignment horizontal="center" vertical="center"/>
    </xf>
    <xf numFmtId="0" fontId="287" fillId="45" borderId="0" xfId="54" applyFill="1" applyProtection="1"/>
    <xf numFmtId="168" fontId="287" fillId="60" borderId="24" xfId="54" applyNumberFormat="1" applyFill="1" applyBorder="1" applyAlignment="1" applyProtection="1">
      <alignment horizontal="center" vertical="center"/>
    </xf>
    <xf numFmtId="168" fontId="287" fillId="60" borderId="0" xfId="54" applyNumberFormat="1" applyFill="1" applyAlignment="1" applyProtection="1">
      <alignment horizontal="left" vertical="center"/>
    </xf>
    <xf numFmtId="0" fontId="287" fillId="60" borderId="0" xfId="54" applyFill="1" applyProtection="1"/>
    <xf numFmtId="0" fontId="287" fillId="60" borderId="0" xfId="54" applyFill="1" applyAlignment="1" applyProtection="1">
      <alignment horizontal="right"/>
    </xf>
    <xf numFmtId="0" fontId="287" fillId="60" borderId="0" xfId="54" applyFill="1" applyAlignment="1" applyProtection="1">
      <alignment horizontal="left" vertical="center"/>
    </xf>
    <xf numFmtId="0" fontId="287" fillId="0" borderId="0" xfId="54" applyProtection="1"/>
    <xf numFmtId="168" fontId="262" fillId="60" borderId="136" xfId="54" applyNumberFormat="1" applyFont="1" applyFill="1" applyBorder="1" applyAlignment="1" applyProtection="1">
      <alignment horizontal="center" vertical="center"/>
    </xf>
    <xf numFmtId="168" fontId="268" fillId="60" borderId="98" xfId="54" applyNumberFormat="1" applyFont="1" applyFill="1" applyBorder="1" applyAlignment="1" applyProtection="1">
      <alignment horizontal="center" vertical="center"/>
    </xf>
    <xf numFmtId="168" fontId="269" fillId="60" borderId="41" xfId="54" applyNumberFormat="1" applyFont="1" applyFill="1" applyBorder="1" applyAlignment="1" applyProtection="1">
      <alignment horizontal="center" vertical="center"/>
    </xf>
    <xf numFmtId="0" fontId="287" fillId="60" borderId="0" xfId="54" applyFill="1" applyBorder="1" applyProtection="1"/>
    <xf numFmtId="0" fontId="270" fillId="60" borderId="0" xfId="54" applyFont="1" applyFill="1" applyProtection="1"/>
    <xf numFmtId="0" fontId="287" fillId="45" borderId="143" xfId="54" applyFill="1" applyBorder="1" applyAlignment="1" applyProtection="1">
      <alignment horizontal="center" vertical="center" wrapText="1"/>
    </xf>
    <xf numFmtId="0" fontId="316" fillId="45" borderId="98" xfId="54" applyFont="1" applyFill="1" applyBorder="1" applyAlignment="1" applyProtection="1">
      <alignment horizontal="center" vertical="center" wrapText="1"/>
    </xf>
    <xf numFmtId="0" fontId="268" fillId="45" borderId="41" xfId="54" applyFont="1" applyFill="1" applyBorder="1" applyAlignment="1" applyProtection="1">
      <alignment horizontal="center" vertical="center" wrapText="1"/>
    </xf>
    <xf numFmtId="0" fontId="287" fillId="45" borderId="145" xfId="54" applyFill="1" applyBorder="1" applyAlignment="1" applyProtection="1">
      <alignment horizontal="center" vertical="center" wrapText="1"/>
    </xf>
    <xf numFmtId="0" fontId="287" fillId="45" borderId="24" xfId="54" applyFill="1" applyBorder="1" applyAlignment="1" applyProtection="1">
      <alignment horizontal="center" vertical="center" wrapText="1"/>
    </xf>
    <xf numFmtId="0" fontId="262" fillId="45" borderId="24" xfId="54" applyFont="1" applyFill="1" applyBorder="1" applyAlignment="1" applyProtection="1">
      <alignment horizontal="center" vertical="center" wrapText="1"/>
    </xf>
    <xf numFmtId="0" fontId="268" fillId="45" borderId="0" xfId="54" applyFont="1" applyFill="1" applyAlignment="1" applyProtection="1">
      <alignment horizontal="center" vertical="center" wrapText="1"/>
    </xf>
    <xf numFmtId="0" fontId="287" fillId="45" borderId="0" xfId="54" applyFill="1" applyBorder="1" applyProtection="1"/>
    <xf numFmtId="0" fontId="287" fillId="45" borderId="27" xfId="54" applyFill="1" applyBorder="1" applyAlignment="1" applyProtection="1">
      <alignment horizontal="center" vertical="center" wrapText="1"/>
    </xf>
    <xf numFmtId="0" fontId="100" fillId="43" borderId="135" xfId="56" applyFont="1" applyFill="1" applyBorder="1" applyAlignment="1" applyProtection="1">
      <alignment horizontal="center" vertical="center"/>
    </xf>
    <xf numFmtId="0" fontId="78" fillId="43" borderId="135" xfId="56" applyFont="1" applyFill="1" applyBorder="1" applyAlignment="1" applyProtection="1">
      <alignment horizontal="left" vertical="center" wrapText="1"/>
    </xf>
    <xf numFmtId="168" fontId="269" fillId="60" borderId="146" xfId="54" applyNumberFormat="1" applyFont="1" applyFill="1" applyBorder="1" applyAlignment="1" applyProtection="1">
      <alignment horizontal="center" vertical="center"/>
    </xf>
    <xf numFmtId="168" fontId="287" fillId="43" borderId="147" xfId="54" applyNumberFormat="1" applyFont="1" applyFill="1" applyBorder="1" applyAlignment="1" applyProtection="1">
      <alignment horizontal="center" vertical="center"/>
    </xf>
    <xf numFmtId="168" fontId="262" fillId="43" borderId="147" xfId="54" applyNumberFormat="1" applyFont="1" applyFill="1" applyBorder="1" applyAlignment="1" applyProtection="1">
      <alignment horizontal="center" vertical="center"/>
    </xf>
    <xf numFmtId="180" fontId="273" fillId="0" borderId="0" xfId="54" applyNumberFormat="1" applyFont="1" applyFill="1" applyBorder="1" applyAlignment="1" applyProtection="1">
      <alignment horizontal="center" vertical="center"/>
    </xf>
    <xf numFmtId="180" fontId="273" fillId="0" borderId="29" xfId="54" applyNumberFormat="1" applyFont="1" applyFill="1" applyBorder="1" applyProtection="1"/>
    <xf numFmtId="180" fontId="317" fillId="0" borderId="0" xfId="54" applyNumberFormat="1" applyFont="1" applyFill="1" applyBorder="1" applyAlignment="1" applyProtection="1">
      <alignment horizontal="center" vertical="center"/>
    </xf>
    <xf numFmtId="0" fontId="287" fillId="43" borderId="0" xfId="54" applyFill="1" applyBorder="1" applyProtection="1"/>
    <xf numFmtId="0" fontId="100" fillId="43" borderId="134" xfId="56" applyFont="1" applyFill="1" applyBorder="1" applyAlignment="1" applyProtection="1">
      <alignment horizontal="center"/>
    </xf>
    <xf numFmtId="168" fontId="93" fillId="43" borderId="135" xfId="56" applyNumberFormat="1" applyFont="1" applyFill="1" applyBorder="1" applyAlignment="1" applyProtection="1">
      <alignment horizontal="center" vertical="center"/>
    </xf>
    <xf numFmtId="168" fontId="100" fillId="43" borderId="135" xfId="56" applyNumberFormat="1" applyFont="1" applyFill="1" applyBorder="1" applyAlignment="1" applyProtection="1">
      <alignment horizontal="center" vertical="center"/>
    </xf>
    <xf numFmtId="0" fontId="287" fillId="43" borderId="148" xfId="54" applyFill="1" applyBorder="1" applyAlignment="1" applyProtection="1">
      <alignment horizontal="center" vertical="center"/>
    </xf>
    <xf numFmtId="173" fontId="78" fillId="50" borderId="148" xfId="56" applyNumberFormat="1" applyFont="1" applyFill="1" applyBorder="1" applyAlignment="1" applyProtection="1">
      <alignment horizontal="center" vertical="center"/>
    </xf>
    <xf numFmtId="8" fontId="78" fillId="50" borderId="135" xfId="56" applyNumberFormat="1" applyFont="1" applyFill="1" applyBorder="1" applyAlignment="1" applyProtection="1">
      <alignment horizontal="center" vertical="center"/>
    </xf>
    <xf numFmtId="0" fontId="100" fillId="27" borderId="26" xfId="56" applyFont="1" applyFill="1" applyBorder="1" applyAlignment="1" applyProtection="1">
      <alignment horizontal="center" vertical="center"/>
    </xf>
    <xf numFmtId="0" fontId="78" fillId="27" borderId="26" xfId="56" applyFont="1" applyFill="1" applyBorder="1" applyAlignment="1" applyProtection="1">
      <alignment horizontal="left" vertical="center" wrapText="1"/>
    </xf>
    <xf numFmtId="168" fontId="269" fillId="60" borderId="30" xfId="54" applyNumberFormat="1" applyFont="1" applyFill="1" applyBorder="1" applyAlignment="1" applyProtection="1">
      <alignment horizontal="center" vertical="center"/>
    </xf>
    <xf numFmtId="168" fontId="287" fillId="27" borderId="149" xfId="54" applyNumberFormat="1" applyFont="1" applyFill="1" applyBorder="1" applyAlignment="1" applyProtection="1">
      <alignment horizontal="center" vertical="center"/>
    </xf>
    <xf numFmtId="168" fontId="262" fillId="27" borderId="150" xfId="54" applyNumberFormat="1" applyFont="1" applyFill="1" applyBorder="1" applyAlignment="1" applyProtection="1">
      <alignment horizontal="center" vertical="center"/>
    </xf>
    <xf numFmtId="180" fontId="273" fillId="0" borderId="85" xfId="54" applyNumberFormat="1" applyFont="1" applyFill="1" applyBorder="1" applyProtection="1"/>
    <xf numFmtId="0" fontId="287" fillId="27" borderId="0" xfId="54" applyFill="1" applyBorder="1" applyProtection="1"/>
    <xf numFmtId="0" fontId="100" fillId="27" borderId="26" xfId="56" applyFont="1" applyFill="1" applyBorder="1" applyAlignment="1" applyProtection="1">
      <alignment horizontal="center"/>
    </xf>
    <xf numFmtId="168" fontId="93" fillId="27" borderId="26" xfId="56" applyNumberFormat="1" applyFont="1" applyFill="1" applyBorder="1" applyAlignment="1" applyProtection="1">
      <alignment horizontal="center" vertical="center"/>
    </xf>
    <xf numFmtId="168" fontId="100" fillId="27" borderId="26" xfId="56" applyNumberFormat="1" applyFont="1" applyFill="1" applyBorder="1" applyAlignment="1" applyProtection="1">
      <alignment horizontal="center" vertical="center"/>
    </xf>
    <xf numFmtId="0" fontId="287" fillId="27" borderId="0" xfId="54" applyFill="1" applyAlignment="1" applyProtection="1">
      <alignment horizontal="center" vertical="center"/>
    </xf>
    <xf numFmtId="173" fontId="78" fillId="51" borderId="0" xfId="56" applyNumberFormat="1" applyFont="1" applyFill="1" applyBorder="1" applyAlignment="1" applyProtection="1">
      <alignment horizontal="center" vertical="center"/>
    </xf>
    <xf numFmtId="8" fontId="78" fillId="51" borderId="26" xfId="56" applyNumberFormat="1" applyFont="1" applyFill="1" applyBorder="1" applyAlignment="1" applyProtection="1">
      <alignment horizontal="center" vertical="center"/>
    </xf>
    <xf numFmtId="0" fontId="100" fillId="27" borderId="24" xfId="56" applyFont="1" applyFill="1" applyBorder="1" applyAlignment="1" applyProtection="1">
      <alignment horizontal="center" vertical="center"/>
    </xf>
    <xf numFmtId="0" fontId="78" fillId="27" borderId="24" xfId="56" applyFont="1" applyFill="1" applyBorder="1" applyAlignment="1" applyProtection="1">
      <alignment horizontal="left" vertical="center" wrapText="1"/>
    </xf>
    <xf numFmtId="168" fontId="287" fillId="27" borderId="136" xfId="54" applyNumberFormat="1" applyFont="1" applyFill="1" applyBorder="1" applyAlignment="1" applyProtection="1">
      <alignment horizontal="center" vertical="center"/>
    </xf>
    <xf numFmtId="168" fontId="262" fillId="27" borderId="136" xfId="54" applyNumberFormat="1" applyFont="1" applyFill="1" applyBorder="1" applyAlignment="1" applyProtection="1">
      <alignment horizontal="center" vertical="center"/>
    </xf>
    <xf numFmtId="180" fontId="273" fillId="64" borderId="24" xfId="54" applyNumberFormat="1" applyFont="1" applyFill="1" applyBorder="1" applyProtection="1"/>
    <xf numFmtId="0" fontId="100" fillId="27" borderId="24" xfId="56" applyFont="1" applyFill="1" applyBorder="1" applyAlignment="1" applyProtection="1">
      <alignment horizontal="center"/>
    </xf>
    <xf numFmtId="168" fontId="93" fillId="27" borderId="24" xfId="56" applyNumberFormat="1" applyFont="1" applyFill="1" applyBorder="1" applyAlignment="1" applyProtection="1">
      <alignment horizontal="center" vertical="center"/>
    </xf>
    <xf numFmtId="168" fontId="100" fillId="27" borderId="24" xfId="56" applyNumberFormat="1" applyFont="1" applyFill="1" applyBorder="1" applyAlignment="1" applyProtection="1">
      <alignment horizontal="center" vertical="center"/>
    </xf>
    <xf numFmtId="8" fontId="78" fillId="51" borderId="24" xfId="56" applyNumberFormat="1" applyFont="1" applyFill="1" applyBorder="1" applyAlignment="1" applyProtection="1">
      <alignment horizontal="center" vertical="center"/>
    </xf>
    <xf numFmtId="0" fontId="313" fillId="27" borderId="24" xfId="56" applyFont="1" applyFill="1" applyBorder="1" applyAlignment="1" applyProtection="1">
      <alignment horizontal="center" vertical="center"/>
    </xf>
    <xf numFmtId="0" fontId="318" fillId="27" borderId="24" xfId="56" applyFont="1" applyFill="1" applyBorder="1" applyAlignment="1" applyProtection="1">
      <alignment horizontal="left" vertical="center" wrapText="1"/>
    </xf>
    <xf numFmtId="180" fontId="273" fillId="0" borderId="0" xfId="54" applyNumberFormat="1" applyFont="1" applyFill="1" applyBorder="1" applyProtection="1"/>
    <xf numFmtId="0" fontId="100" fillId="45" borderId="24" xfId="56" applyFont="1" applyFill="1" applyBorder="1" applyAlignment="1" applyProtection="1">
      <alignment horizontal="center" vertical="center"/>
    </xf>
    <xf numFmtId="0" fontId="78" fillId="45" borderId="24" xfId="56" applyFont="1" applyFill="1" applyBorder="1" applyAlignment="1" applyProtection="1">
      <alignment horizontal="left" vertical="center" wrapText="1"/>
    </xf>
    <xf numFmtId="168" fontId="287" fillId="45" borderId="136" xfId="54" applyNumberFormat="1" applyFont="1" applyFill="1" applyBorder="1" applyAlignment="1" applyProtection="1">
      <alignment horizontal="center" vertical="center"/>
    </xf>
    <xf numFmtId="0" fontId="100" fillId="45" borderId="24" xfId="56" applyFont="1" applyFill="1" applyBorder="1" applyAlignment="1" applyProtection="1">
      <alignment horizontal="center"/>
    </xf>
    <xf numFmtId="168" fontId="93" fillId="45" borderId="24" xfId="56" applyNumberFormat="1" applyFont="1" applyFill="1" applyBorder="1" applyAlignment="1" applyProtection="1">
      <alignment horizontal="center" vertical="center"/>
    </xf>
    <xf numFmtId="168" fontId="100" fillId="45" borderId="24" xfId="56" applyNumberFormat="1" applyFont="1" applyFill="1" applyBorder="1" applyAlignment="1" applyProtection="1">
      <alignment horizontal="center" vertical="center"/>
    </xf>
    <xf numFmtId="0" fontId="287" fillId="45" borderId="0" xfId="54" applyFill="1" applyAlignment="1" applyProtection="1">
      <alignment horizontal="center" vertical="center"/>
    </xf>
    <xf numFmtId="173" fontId="78" fillId="52" borderId="0" xfId="56" applyNumberFormat="1" applyFont="1" applyFill="1" applyBorder="1" applyAlignment="1" applyProtection="1">
      <alignment horizontal="center" vertical="center"/>
    </xf>
    <xf numFmtId="8" fontId="78" fillId="52" borderId="24" xfId="56" applyNumberFormat="1" applyFont="1" applyFill="1" applyBorder="1" applyAlignment="1" applyProtection="1">
      <alignment horizontal="center" vertical="center"/>
    </xf>
    <xf numFmtId="0" fontId="313" fillId="45" borderId="24" xfId="56" applyFont="1" applyFill="1" applyBorder="1" applyAlignment="1" applyProtection="1">
      <alignment horizontal="center" vertical="center"/>
    </xf>
    <xf numFmtId="0" fontId="318" fillId="45" borderId="24" xfId="56" applyFont="1" applyFill="1" applyBorder="1" applyAlignment="1" applyProtection="1">
      <alignment horizontal="left" vertical="center" wrapText="1"/>
    </xf>
    <xf numFmtId="0" fontId="100" fillId="45" borderId="27" xfId="56" applyFont="1" applyFill="1" applyBorder="1" applyAlignment="1" applyProtection="1">
      <alignment horizontal="center" vertical="center"/>
    </xf>
    <xf numFmtId="0" fontId="78" fillId="60" borderId="27" xfId="56" applyFont="1" applyFill="1" applyBorder="1" applyAlignment="1" applyProtection="1">
      <alignment horizontal="left" vertical="center" wrapText="1"/>
    </xf>
    <xf numFmtId="0" fontId="100" fillId="45" borderId="27" xfId="56" applyFont="1" applyFill="1" applyBorder="1" applyAlignment="1" applyProtection="1">
      <alignment horizontal="center"/>
    </xf>
    <xf numFmtId="8" fontId="78" fillId="52" borderId="27" xfId="56" applyNumberFormat="1" applyFont="1" applyFill="1" applyBorder="1" applyAlignment="1" applyProtection="1">
      <alignment horizontal="center" vertical="center"/>
    </xf>
    <xf numFmtId="0" fontId="313" fillId="45" borderId="27" xfId="56" applyFont="1" applyFill="1" applyBorder="1" applyAlignment="1" applyProtection="1">
      <alignment horizontal="center" vertical="center"/>
    </xf>
    <xf numFmtId="0" fontId="318" fillId="45" borderId="27" xfId="56" applyFont="1" applyFill="1" applyBorder="1" applyAlignment="1" applyProtection="1">
      <alignment horizontal="left" vertical="center" wrapText="1"/>
    </xf>
    <xf numFmtId="0" fontId="100" fillId="27" borderId="27" xfId="56" applyFont="1" applyFill="1" applyBorder="1" applyAlignment="1" applyProtection="1">
      <alignment horizontal="center" vertical="center"/>
    </xf>
    <xf numFmtId="0" fontId="78" fillId="27" borderId="27" xfId="56" applyFont="1" applyFill="1" applyBorder="1" applyAlignment="1" applyProtection="1">
      <alignment horizontal="left" vertical="center" wrapText="1"/>
    </xf>
    <xf numFmtId="0" fontId="100" fillId="27" borderId="27" xfId="56" applyFont="1" applyFill="1" applyBorder="1" applyAlignment="1" applyProtection="1">
      <alignment horizontal="center"/>
    </xf>
    <xf numFmtId="8" fontId="78" fillId="51" borderId="27" xfId="56" applyNumberFormat="1" applyFont="1" applyFill="1" applyBorder="1" applyAlignment="1" applyProtection="1">
      <alignment horizontal="center" vertical="center"/>
    </xf>
    <xf numFmtId="0" fontId="313" fillId="27" borderId="27" xfId="56" applyFont="1" applyFill="1" applyBorder="1" applyAlignment="1" applyProtection="1">
      <alignment horizontal="center" vertical="center"/>
    </xf>
    <xf numFmtId="0" fontId="318" fillId="27" borderId="27" xfId="56" applyFont="1" applyFill="1" applyBorder="1" applyAlignment="1" applyProtection="1">
      <alignment horizontal="left" vertical="center" wrapText="1"/>
    </xf>
    <xf numFmtId="0" fontId="100" fillId="60" borderId="27" xfId="56" applyFont="1" applyFill="1" applyBorder="1" applyAlignment="1" applyProtection="1">
      <alignment horizontal="center" vertical="center"/>
    </xf>
    <xf numFmtId="168" fontId="287" fillId="60" borderId="136" xfId="54" applyNumberFormat="1" applyFont="1" applyFill="1" applyBorder="1" applyAlignment="1" applyProtection="1">
      <alignment horizontal="center" vertical="center"/>
    </xf>
    <xf numFmtId="0" fontId="100" fillId="60" borderId="27" xfId="56" applyFont="1" applyFill="1" applyBorder="1" applyAlignment="1" applyProtection="1">
      <alignment horizontal="center"/>
    </xf>
    <xf numFmtId="168" fontId="93" fillId="60" borderId="24" xfId="56" applyNumberFormat="1" applyFont="1" applyFill="1" applyBorder="1" applyAlignment="1" applyProtection="1">
      <alignment horizontal="center" vertical="center"/>
    </xf>
    <xf numFmtId="168" fontId="100" fillId="60" borderId="24" xfId="56" applyNumberFormat="1" applyFont="1" applyFill="1" applyBorder="1" applyAlignment="1" applyProtection="1">
      <alignment horizontal="center" vertical="center"/>
    </xf>
    <xf numFmtId="0" fontId="287" fillId="60" borderId="0" xfId="54" applyFill="1" applyAlignment="1" applyProtection="1">
      <alignment horizontal="center" vertical="center"/>
    </xf>
    <xf numFmtId="173" fontId="78" fillId="72" borderId="0" xfId="56" applyNumberFormat="1" applyFont="1" applyFill="1" applyBorder="1" applyAlignment="1" applyProtection="1">
      <alignment horizontal="center" vertical="center"/>
    </xf>
    <xf numFmtId="8" fontId="78" fillId="72" borderId="27" xfId="56" applyNumberFormat="1" applyFont="1" applyFill="1" applyBorder="1" applyAlignment="1" applyProtection="1">
      <alignment horizontal="center" vertical="center"/>
    </xf>
    <xf numFmtId="8" fontId="78" fillId="72" borderId="24" xfId="56" applyNumberFormat="1" applyFont="1" applyFill="1" applyBorder="1" applyAlignment="1" applyProtection="1">
      <alignment horizontal="center" vertical="center"/>
    </xf>
    <xf numFmtId="168" fontId="287" fillId="60" borderId="130" xfId="54" applyNumberFormat="1" applyFont="1" applyFill="1" applyBorder="1" applyAlignment="1" applyProtection="1">
      <alignment horizontal="center" vertical="center"/>
    </xf>
    <xf numFmtId="168" fontId="262" fillId="60" borderId="130" xfId="54" applyNumberFormat="1" applyFont="1" applyFill="1" applyBorder="1" applyAlignment="1" applyProtection="1">
      <alignment horizontal="center" vertical="center"/>
    </xf>
    <xf numFmtId="168" fontId="93" fillId="60" borderId="27" xfId="56" applyNumberFormat="1" applyFont="1" applyFill="1" applyBorder="1" applyAlignment="1" applyProtection="1">
      <alignment horizontal="center" vertical="center"/>
    </xf>
    <xf numFmtId="168" fontId="100" fillId="60" borderId="27" xfId="56" applyNumberFormat="1" applyFont="1" applyFill="1" applyBorder="1" applyAlignment="1" applyProtection="1">
      <alignment horizontal="center" vertical="center"/>
    </xf>
    <xf numFmtId="0" fontId="287" fillId="60" borderId="86" xfId="54" applyFill="1" applyBorder="1" applyAlignment="1" applyProtection="1">
      <alignment horizontal="center" vertical="center"/>
    </xf>
    <xf numFmtId="0" fontId="287" fillId="60" borderId="61" xfId="54" applyFill="1" applyBorder="1" applyAlignment="1" applyProtection="1">
      <alignment horizontal="center" vertical="center"/>
    </xf>
    <xf numFmtId="0" fontId="313" fillId="60" borderId="135" xfId="56" applyFont="1" applyFill="1" applyBorder="1" applyAlignment="1" applyProtection="1">
      <alignment horizontal="center" vertical="center"/>
    </xf>
    <xf numFmtId="0" fontId="318" fillId="60" borderId="27" xfId="56" applyFont="1" applyFill="1" applyBorder="1" applyAlignment="1" applyProtection="1">
      <alignment horizontal="left" vertical="center" wrapText="1"/>
    </xf>
    <xf numFmtId="168" fontId="287" fillId="60" borderId="151" xfId="54" applyNumberFormat="1" applyFont="1" applyFill="1" applyBorder="1" applyAlignment="1" applyProtection="1">
      <alignment horizontal="center" vertical="center"/>
    </xf>
    <xf numFmtId="168" fontId="262" fillId="60" borderId="151" xfId="54" applyNumberFormat="1" applyFont="1" applyFill="1" applyBorder="1" applyAlignment="1" applyProtection="1">
      <alignment horizontal="center" vertical="center"/>
    </xf>
    <xf numFmtId="0" fontId="100" fillId="60" borderId="135" xfId="56" applyFont="1" applyFill="1" applyBorder="1" applyAlignment="1" applyProtection="1">
      <alignment horizontal="center"/>
    </xf>
    <xf numFmtId="168" fontId="93" fillId="60" borderId="135" xfId="56" applyNumberFormat="1" applyFont="1" applyFill="1" applyBorder="1" applyAlignment="1" applyProtection="1">
      <alignment horizontal="center" vertical="center"/>
    </xf>
    <xf numFmtId="168" fontId="100" fillId="60" borderId="135" xfId="56" applyNumberFormat="1" applyFont="1" applyFill="1" applyBorder="1" applyAlignment="1" applyProtection="1">
      <alignment horizontal="center" vertical="center"/>
    </xf>
    <xf numFmtId="0" fontId="287" fillId="60" borderId="152" xfId="54" applyFill="1" applyBorder="1" applyAlignment="1" applyProtection="1">
      <alignment horizontal="center" vertical="center"/>
    </xf>
    <xf numFmtId="173" fontId="78" fillId="72" borderId="148" xfId="56" applyNumberFormat="1" applyFont="1" applyFill="1" applyBorder="1" applyAlignment="1" applyProtection="1">
      <alignment horizontal="center" vertical="center"/>
    </xf>
    <xf numFmtId="0" fontId="287" fillId="60" borderId="153" xfId="54" applyFill="1" applyBorder="1" applyAlignment="1" applyProtection="1">
      <alignment horizontal="center" vertical="center"/>
    </xf>
    <xf numFmtId="8" fontId="78" fillId="72" borderId="135" xfId="56" applyNumberFormat="1" applyFont="1" applyFill="1" applyBorder="1" applyAlignment="1" applyProtection="1">
      <alignment horizontal="center" vertical="center"/>
    </xf>
    <xf numFmtId="0" fontId="100" fillId="28" borderId="26" xfId="56" applyFont="1" applyFill="1" applyBorder="1" applyAlignment="1" applyProtection="1">
      <alignment horizontal="center" vertical="center"/>
    </xf>
    <xf numFmtId="0" fontId="78" fillId="28" borderId="154" xfId="56" applyFont="1" applyFill="1" applyBorder="1" applyAlignment="1" applyProtection="1">
      <alignment horizontal="left" vertical="center" wrapText="1"/>
    </xf>
    <xf numFmtId="168" fontId="287" fillId="43" borderId="149" xfId="54" applyNumberFormat="1" applyFont="1" applyFill="1" applyBorder="1" applyAlignment="1" applyProtection="1">
      <alignment horizontal="center" vertical="center"/>
    </xf>
    <xf numFmtId="168" fontId="262" fillId="43" borderId="149" xfId="54" applyNumberFormat="1" applyFont="1" applyFill="1" applyBorder="1" applyAlignment="1" applyProtection="1">
      <alignment horizontal="center" vertical="center"/>
    </xf>
    <xf numFmtId="0" fontId="261" fillId="43" borderId="0" xfId="54" applyFont="1" applyFill="1" applyBorder="1" applyAlignment="1" applyProtection="1">
      <alignment wrapText="1"/>
    </xf>
    <xf numFmtId="0" fontId="100" fillId="43" borderId="26" xfId="56" applyFont="1" applyFill="1" applyBorder="1" applyAlignment="1" applyProtection="1">
      <alignment horizontal="center"/>
    </xf>
    <xf numFmtId="168" fontId="93" fillId="43" borderId="26" xfId="56" applyNumberFormat="1" applyFont="1" applyFill="1" applyBorder="1" applyAlignment="1" applyProtection="1">
      <alignment horizontal="center" vertical="center"/>
    </xf>
    <xf numFmtId="168" fontId="100" fillId="43" borderId="26" xfId="56" applyNumberFormat="1" applyFont="1" applyFill="1" applyBorder="1" applyAlignment="1" applyProtection="1">
      <alignment horizontal="center" vertical="center"/>
    </xf>
    <xf numFmtId="0" fontId="287" fillId="43" borderId="0" xfId="54" applyFill="1" applyAlignment="1" applyProtection="1">
      <alignment horizontal="center" vertical="center"/>
    </xf>
    <xf numFmtId="173" fontId="78" fillId="50" borderId="0" xfId="56" applyNumberFormat="1" applyFont="1" applyFill="1" applyBorder="1" applyAlignment="1" applyProtection="1">
      <alignment horizontal="center" vertical="center"/>
    </xf>
    <xf numFmtId="8" fontId="78" fillId="50" borderId="26" xfId="56" applyNumberFormat="1" applyFont="1" applyFill="1" applyBorder="1" applyAlignment="1" applyProtection="1">
      <alignment horizontal="center" vertical="center"/>
    </xf>
    <xf numFmtId="0" fontId="100" fillId="28" borderId="24" xfId="56" applyFont="1" applyFill="1" applyBorder="1" applyAlignment="1" applyProtection="1">
      <alignment horizontal="center" vertical="center"/>
    </xf>
    <xf numFmtId="0" fontId="78" fillId="28" borderId="24" xfId="56" applyFont="1" applyFill="1" applyBorder="1" applyAlignment="1" applyProtection="1">
      <alignment horizontal="left" vertical="center" wrapText="1"/>
    </xf>
    <xf numFmtId="168" fontId="287" fillId="43" borderId="136" xfId="54" applyNumberFormat="1" applyFont="1" applyFill="1" applyBorder="1" applyAlignment="1" applyProtection="1">
      <alignment horizontal="center" vertical="center"/>
    </xf>
    <xf numFmtId="168" fontId="262" fillId="43" borderId="136" xfId="54" applyNumberFormat="1" applyFont="1" applyFill="1" applyBorder="1" applyAlignment="1" applyProtection="1">
      <alignment horizontal="center" vertical="center"/>
    </xf>
    <xf numFmtId="0" fontId="100" fillId="43" borderId="24" xfId="56" applyFont="1" applyFill="1" applyBorder="1" applyAlignment="1" applyProtection="1">
      <alignment horizontal="center"/>
    </xf>
    <xf numFmtId="168" fontId="93" fillId="43" borderId="24" xfId="56" applyNumberFormat="1" applyFont="1" applyFill="1" applyBorder="1" applyAlignment="1" applyProtection="1">
      <alignment horizontal="center" vertical="center"/>
    </xf>
    <xf numFmtId="168" fontId="100" fillId="43" borderId="24" xfId="56" applyNumberFormat="1" applyFont="1" applyFill="1" applyBorder="1" applyAlignment="1" applyProtection="1">
      <alignment horizontal="center" vertical="center"/>
    </xf>
    <xf numFmtId="8" fontId="78" fillId="50" borderId="24" xfId="56" applyNumberFormat="1" applyFont="1" applyFill="1" applyBorder="1" applyAlignment="1" applyProtection="1">
      <alignment horizontal="center" vertical="center"/>
    </xf>
    <xf numFmtId="0" fontId="100" fillId="28" borderId="135" xfId="56" applyFont="1" applyFill="1" applyBorder="1" applyAlignment="1" applyProtection="1">
      <alignment horizontal="center" vertical="center"/>
    </xf>
    <xf numFmtId="0" fontId="78" fillId="28" borderId="135" xfId="56" applyFont="1" applyFill="1" applyBorder="1" applyAlignment="1" applyProtection="1">
      <alignment horizontal="left" vertical="center" wrapText="1"/>
    </xf>
    <xf numFmtId="168" fontId="287" fillId="43" borderId="151" xfId="54" applyNumberFormat="1" applyFont="1" applyFill="1" applyBorder="1" applyAlignment="1" applyProtection="1">
      <alignment horizontal="center" vertical="center"/>
    </xf>
    <xf numFmtId="168" fontId="262" fillId="43" borderId="151" xfId="54" applyNumberFormat="1" applyFont="1" applyFill="1" applyBorder="1" applyAlignment="1" applyProtection="1">
      <alignment horizontal="center" vertical="center"/>
    </xf>
    <xf numFmtId="0" fontId="100" fillId="43" borderId="135" xfId="56" applyFont="1" applyFill="1" applyBorder="1" applyAlignment="1" applyProtection="1">
      <alignment horizontal="center"/>
    </xf>
    <xf numFmtId="0" fontId="100" fillId="29" borderId="26" xfId="56" applyFont="1" applyFill="1" applyBorder="1" applyAlignment="1" applyProtection="1">
      <alignment horizontal="center" vertical="center"/>
    </xf>
    <xf numFmtId="0" fontId="78" fillId="29" borderId="26" xfId="56" applyFont="1" applyFill="1" applyBorder="1" applyAlignment="1" applyProtection="1">
      <alignment horizontal="left" vertical="center" wrapText="1"/>
    </xf>
    <xf numFmtId="168" fontId="287" fillId="29" borderId="149" xfId="54" applyNumberFormat="1" applyFont="1" applyFill="1" applyBorder="1" applyAlignment="1" applyProtection="1">
      <alignment horizontal="center" vertical="center"/>
    </xf>
    <xf numFmtId="168" fontId="262" fillId="29" borderId="149" xfId="54" applyNumberFormat="1" applyFont="1" applyFill="1" applyBorder="1" applyAlignment="1" applyProtection="1">
      <alignment horizontal="center" vertical="center"/>
    </xf>
    <xf numFmtId="180" fontId="273" fillId="29" borderId="0" xfId="54" applyNumberFormat="1" applyFont="1" applyFill="1" applyBorder="1" applyProtection="1"/>
    <xf numFmtId="0" fontId="261" fillId="29" borderId="0" xfId="54" applyFont="1" applyFill="1" applyBorder="1" applyAlignment="1" applyProtection="1">
      <alignment wrapText="1"/>
    </xf>
    <xf numFmtId="0" fontId="287" fillId="29" borderId="0" xfId="54" applyFill="1" applyBorder="1" applyProtection="1"/>
    <xf numFmtId="0" fontId="100" fillId="29" borderId="26" xfId="56" applyFont="1" applyFill="1" applyBorder="1" applyAlignment="1" applyProtection="1">
      <alignment horizontal="center"/>
    </xf>
    <xf numFmtId="168" fontId="93" fillId="29" borderId="26" xfId="56" applyNumberFormat="1" applyFont="1" applyFill="1" applyBorder="1" applyAlignment="1" applyProtection="1">
      <alignment horizontal="center" vertical="center"/>
    </xf>
    <xf numFmtId="168" fontId="100" fillId="29" borderId="26" xfId="56" applyNumberFormat="1" applyFont="1" applyFill="1" applyBorder="1" applyAlignment="1" applyProtection="1">
      <alignment horizontal="center" vertical="center"/>
    </xf>
    <xf numFmtId="0" fontId="287" fillId="29" borderId="0" xfId="54" applyFill="1" applyAlignment="1" applyProtection="1">
      <alignment horizontal="center" vertical="center"/>
    </xf>
    <xf numFmtId="173" fontId="78" fillId="53" borderId="0" xfId="56" applyNumberFormat="1" applyFont="1" applyFill="1" applyBorder="1" applyAlignment="1" applyProtection="1">
      <alignment horizontal="center" vertical="center"/>
    </xf>
    <xf numFmtId="8" fontId="78" fillId="53" borderId="26" xfId="56" applyNumberFormat="1" applyFont="1" applyFill="1" applyBorder="1" applyAlignment="1" applyProtection="1">
      <alignment horizontal="center" vertical="center"/>
    </xf>
    <xf numFmtId="0" fontId="100" fillId="29" borderId="24" xfId="56" applyFont="1" applyFill="1" applyBorder="1" applyAlignment="1" applyProtection="1">
      <alignment horizontal="center" vertical="center"/>
    </xf>
    <xf numFmtId="0" fontId="78" fillId="29" borderId="24" xfId="56" applyFont="1" applyFill="1" applyBorder="1" applyAlignment="1" applyProtection="1">
      <alignment horizontal="left" vertical="center" wrapText="1"/>
    </xf>
    <xf numFmtId="168" fontId="287" fillId="29" borderId="136" xfId="54" applyNumberFormat="1" applyFont="1" applyFill="1" applyBorder="1" applyAlignment="1" applyProtection="1">
      <alignment horizontal="center" vertical="center"/>
    </xf>
    <xf numFmtId="168" fontId="262" fillId="29" borderId="136" xfId="54" applyNumberFormat="1" applyFont="1" applyFill="1" applyBorder="1" applyAlignment="1" applyProtection="1">
      <alignment horizontal="center" vertical="center"/>
    </xf>
    <xf numFmtId="0" fontId="100" fillId="29" borderId="24" xfId="56" applyFont="1" applyFill="1" applyBorder="1" applyAlignment="1" applyProtection="1">
      <alignment horizontal="center"/>
    </xf>
    <xf numFmtId="168" fontId="93" fillId="29" borderId="24" xfId="56" applyNumberFormat="1" applyFont="1" applyFill="1" applyBorder="1" applyAlignment="1" applyProtection="1">
      <alignment horizontal="center" vertical="center"/>
    </xf>
    <xf numFmtId="168" fontId="100" fillId="29" borderId="24" xfId="56" applyNumberFormat="1" applyFont="1" applyFill="1" applyBorder="1" applyAlignment="1" applyProtection="1">
      <alignment horizontal="center" vertical="center"/>
    </xf>
    <xf numFmtId="8" fontId="78" fillId="53" borderId="24" xfId="56" applyNumberFormat="1" applyFont="1" applyFill="1" applyBorder="1" applyAlignment="1" applyProtection="1">
      <alignment horizontal="center" vertical="center"/>
    </xf>
    <xf numFmtId="0" fontId="100" fillId="29" borderId="135" xfId="56" applyFont="1" applyFill="1" applyBorder="1" applyAlignment="1" applyProtection="1">
      <alignment horizontal="center" vertical="center"/>
    </xf>
    <xf numFmtId="0" fontId="78" fillId="29" borderId="135" xfId="56" applyFont="1" applyFill="1" applyBorder="1" applyAlignment="1" applyProtection="1">
      <alignment horizontal="left" vertical="center" wrapText="1"/>
    </xf>
    <xf numFmtId="168" fontId="287" fillId="29" borderId="151" xfId="54" applyNumberFormat="1" applyFont="1" applyFill="1" applyBorder="1" applyAlignment="1" applyProtection="1">
      <alignment horizontal="center" vertical="center"/>
    </xf>
    <xf numFmtId="168" fontId="262" fillId="29" borderId="151" xfId="54" applyNumberFormat="1" applyFont="1" applyFill="1" applyBorder="1" applyAlignment="1" applyProtection="1">
      <alignment horizontal="center" vertical="center"/>
    </xf>
    <xf numFmtId="0" fontId="100" fillId="29" borderId="135" xfId="56" applyFont="1" applyFill="1" applyBorder="1" applyAlignment="1" applyProtection="1">
      <alignment horizontal="center"/>
    </xf>
    <xf numFmtId="168" fontId="93" fillId="29" borderId="135" xfId="56" applyNumberFormat="1" applyFont="1" applyFill="1" applyBorder="1" applyAlignment="1" applyProtection="1">
      <alignment horizontal="center" vertical="center"/>
    </xf>
    <xf numFmtId="168" fontId="100" fillId="29" borderId="135" xfId="56" applyNumberFormat="1" applyFont="1" applyFill="1" applyBorder="1" applyAlignment="1" applyProtection="1">
      <alignment horizontal="center" vertical="center"/>
    </xf>
    <xf numFmtId="0" fontId="287" fillId="29" borderId="148" xfId="54" applyFill="1" applyBorder="1" applyAlignment="1" applyProtection="1">
      <alignment horizontal="center" vertical="center"/>
    </xf>
    <xf numFmtId="173" fontId="78" fillId="53" borderId="148" xfId="56" applyNumberFormat="1" applyFont="1" applyFill="1" applyBorder="1" applyAlignment="1" applyProtection="1">
      <alignment horizontal="center" vertical="center"/>
    </xf>
    <xf numFmtId="8" fontId="78" fillId="53" borderId="135" xfId="56" applyNumberFormat="1" applyFont="1" applyFill="1" applyBorder="1" applyAlignment="1" applyProtection="1">
      <alignment horizontal="center" vertical="center"/>
    </xf>
    <xf numFmtId="0" fontId="100" fillId="26" borderId="26" xfId="56" applyFont="1" applyFill="1" applyBorder="1" applyAlignment="1" applyProtection="1">
      <alignment horizontal="center" vertical="center"/>
    </xf>
    <xf numFmtId="0" fontId="78" fillId="26" borderId="26" xfId="56" applyFont="1" applyFill="1" applyBorder="1" applyAlignment="1" applyProtection="1">
      <alignment horizontal="left" vertical="center" wrapText="1"/>
    </xf>
    <xf numFmtId="168" fontId="287" fillId="26" borderId="149" xfId="54" applyNumberFormat="1" applyFont="1" applyFill="1" applyBorder="1" applyAlignment="1" applyProtection="1">
      <alignment horizontal="center" vertical="center"/>
    </xf>
    <xf numFmtId="168" fontId="262" fillId="26" borderId="149" xfId="54" applyNumberFormat="1" applyFont="1" applyFill="1" applyBorder="1" applyAlignment="1" applyProtection="1">
      <alignment horizontal="center" vertical="center"/>
    </xf>
    <xf numFmtId="0" fontId="261" fillId="26" borderId="0" xfId="54" applyFont="1" applyFill="1" applyBorder="1" applyAlignment="1" applyProtection="1">
      <alignment wrapText="1"/>
    </xf>
    <xf numFmtId="0" fontId="287" fillId="26" borderId="0" xfId="54" applyFill="1" applyBorder="1" applyProtection="1"/>
    <xf numFmtId="0" fontId="100" fillId="26" borderId="26" xfId="56" applyFont="1" applyFill="1" applyBorder="1" applyAlignment="1" applyProtection="1">
      <alignment horizontal="center"/>
    </xf>
    <xf numFmtId="168" fontId="93" fillId="26" borderId="26" xfId="56" applyNumberFormat="1" applyFont="1" applyFill="1" applyBorder="1" applyAlignment="1" applyProtection="1">
      <alignment horizontal="center" vertical="center"/>
    </xf>
    <xf numFmtId="168" fontId="100" fillId="26" borderId="26" xfId="56" applyNumberFormat="1" applyFont="1" applyFill="1" applyBorder="1" applyAlignment="1" applyProtection="1">
      <alignment horizontal="center" vertical="center"/>
    </xf>
    <xf numFmtId="0" fontId="287" fillId="26" borderId="0" xfId="54" applyFill="1" applyAlignment="1" applyProtection="1">
      <alignment horizontal="center" vertical="center"/>
    </xf>
    <xf numFmtId="173" fontId="78" fillId="54" borderId="0" xfId="56" applyNumberFormat="1" applyFont="1" applyFill="1" applyBorder="1" applyAlignment="1" applyProtection="1">
      <alignment horizontal="center" vertical="center"/>
    </xf>
    <xf numFmtId="8" fontId="78" fillId="54" borderId="26" xfId="56" applyNumberFormat="1" applyFont="1" applyFill="1" applyBorder="1" applyAlignment="1" applyProtection="1">
      <alignment horizontal="center" vertical="center"/>
    </xf>
    <xf numFmtId="0" fontId="100" fillId="26" borderId="24" xfId="56" applyFont="1" applyFill="1" applyBorder="1" applyAlignment="1" applyProtection="1">
      <alignment horizontal="center" vertical="center"/>
    </xf>
    <xf numFmtId="0" fontId="78" fillId="26" borderId="24" xfId="56" applyFont="1" applyFill="1" applyBorder="1" applyAlignment="1" applyProtection="1">
      <alignment horizontal="left" vertical="center" wrapText="1"/>
    </xf>
    <xf numFmtId="168" fontId="287" fillId="26" borderId="136" xfId="54" applyNumberFormat="1" applyFont="1" applyFill="1" applyBorder="1" applyAlignment="1" applyProtection="1">
      <alignment horizontal="center" vertical="center"/>
    </xf>
    <xf numFmtId="168" fontId="262" fillId="26" borderId="136" xfId="54" applyNumberFormat="1" applyFont="1" applyFill="1" applyBorder="1" applyAlignment="1" applyProtection="1">
      <alignment horizontal="center" vertical="center"/>
    </xf>
    <xf numFmtId="0" fontId="100" fillId="26" borderId="24" xfId="56" applyFont="1" applyFill="1" applyBorder="1" applyAlignment="1" applyProtection="1">
      <alignment horizontal="center"/>
    </xf>
    <xf numFmtId="168" fontId="93" fillId="26" borderId="24" xfId="56" applyNumberFormat="1" applyFont="1" applyFill="1" applyBorder="1" applyAlignment="1" applyProtection="1">
      <alignment horizontal="center" vertical="center"/>
    </xf>
    <xf numFmtId="168" fontId="100" fillId="26" borderId="24" xfId="56" applyNumberFormat="1" applyFont="1" applyFill="1" applyBorder="1" applyAlignment="1" applyProtection="1">
      <alignment horizontal="center" vertical="center"/>
    </xf>
    <xf numFmtId="8" fontId="78" fillId="54" borderId="24" xfId="56" applyNumberFormat="1" applyFont="1" applyFill="1" applyBorder="1" applyAlignment="1" applyProtection="1">
      <alignment horizontal="center" vertical="center"/>
    </xf>
    <xf numFmtId="0" fontId="100" fillId="26" borderId="135" xfId="56" applyFont="1" applyFill="1" applyBorder="1" applyAlignment="1" applyProtection="1">
      <alignment horizontal="center" vertical="center"/>
    </xf>
    <xf numFmtId="0" fontId="78" fillId="26" borderId="135" xfId="56" applyFont="1" applyFill="1" applyBorder="1" applyAlignment="1" applyProtection="1">
      <alignment horizontal="left" vertical="center" wrapText="1"/>
    </xf>
    <xf numFmtId="168" fontId="287" fillId="26" borderId="151" xfId="54" applyNumberFormat="1" applyFont="1" applyFill="1" applyBorder="1" applyAlignment="1" applyProtection="1">
      <alignment horizontal="center" vertical="center"/>
    </xf>
    <xf numFmtId="168" fontId="262" fillId="26" borderId="151" xfId="54" applyNumberFormat="1" applyFont="1" applyFill="1" applyBorder="1" applyAlignment="1" applyProtection="1">
      <alignment horizontal="center" vertical="center"/>
    </xf>
    <xf numFmtId="0" fontId="100" fillId="26" borderId="135" xfId="56" applyFont="1" applyFill="1" applyBorder="1" applyAlignment="1" applyProtection="1">
      <alignment horizontal="center"/>
    </xf>
    <xf numFmtId="168" fontId="93" fillId="26" borderId="135" xfId="56" applyNumberFormat="1" applyFont="1" applyFill="1" applyBorder="1" applyAlignment="1" applyProtection="1">
      <alignment horizontal="center" vertical="center"/>
    </xf>
    <xf numFmtId="168" fontId="100" fillId="26" borderId="135" xfId="56" applyNumberFormat="1" applyFont="1" applyFill="1" applyBorder="1" applyAlignment="1" applyProtection="1">
      <alignment horizontal="center" vertical="center"/>
    </xf>
    <xf numFmtId="0" fontId="287" fillId="26" borderId="148" xfId="54" applyFill="1" applyBorder="1" applyAlignment="1" applyProtection="1">
      <alignment horizontal="center" vertical="center"/>
    </xf>
    <xf numFmtId="173" fontId="78" fillId="54" borderId="148" xfId="56" applyNumberFormat="1" applyFont="1" applyFill="1" applyBorder="1" applyAlignment="1" applyProtection="1">
      <alignment horizontal="center" vertical="center"/>
    </xf>
    <xf numFmtId="8" fontId="78" fillId="54" borderId="135" xfId="56" applyNumberFormat="1" applyFont="1" applyFill="1" applyBorder="1" applyAlignment="1" applyProtection="1">
      <alignment horizontal="center" vertical="center"/>
    </xf>
    <xf numFmtId="0" fontId="100" fillId="43" borderId="26" xfId="56" applyFont="1" applyFill="1" applyBorder="1" applyAlignment="1" applyProtection="1">
      <alignment horizontal="center" vertical="center"/>
    </xf>
    <xf numFmtId="0" fontId="78" fillId="43" borderId="26" xfId="56" applyFont="1" applyFill="1" applyBorder="1" applyAlignment="1" applyProtection="1">
      <alignment horizontal="left" vertical="center" wrapText="1"/>
    </xf>
    <xf numFmtId="0" fontId="100" fillId="43" borderId="24" xfId="56" applyFont="1" applyFill="1" applyBorder="1" applyAlignment="1" applyProtection="1">
      <alignment horizontal="center" vertical="center"/>
    </xf>
    <xf numFmtId="0" fontId="78" fillId="43" borderId="24" xfId="56" applyFont="1" applyFill="1" applyBorder="1" applyAlignment="1" applyProtection="1">
      <alignment horizontal="left" vertical="center" wrapText="1"/>
    </xf>
    <xf numFmtId="180" fontId="317" fillId="60" borderId="0" xfId="54" applyNumberFormat="1" applyFont="1" applyFill="1" applyBorder="1" applyAlignment="1" applyProtection="1">
      <alignment horizontal="center" vertical="center"/>
    </xf>
    <xf numFmtId="0" fontId="262" fillId="45" borderId="0" xfId="54" applyFont="1" applyFill="1" applyAlignment="1" applyProtection="1">
      <alignment horizontal="center" vertical="center"/>
    </xf>
    <xf numFmtId="8" fontId="100" fillId="52" borderId="136" xfId="56" applyNumberFormat="1" applyFont="1" applyFill="1" applyBorder="1" applyAlignment="1" applyProtection="1">
      <alignment horizontal="center" vertical="center"/>
    </xf>
    <xf numFmtId="168" fontId="287" fillId="45" borderId="24" xfId="54" applyNumberFormat="1" applyFill="1" applyBorder="1" applyAlignment="1" applyProtection="1">
      <alignment horizontal="center" vertical="center"/>
    </xf>
    <xf numFmtId="0" fontId="83" fillId="0" borderId="24" xfId="59" applyFont="1" applyFill="1" applyBorder="1" applyProtection="1">
      <protection locked="0"/>
    </xf>
    <xf numFmtId="0" fontId="83" fillId="60" borderId="24" xfId="59" applyFont="1" applyFill="1" applyBorder="1" applyProtection="1">
      <protection locked="0"/>
    </xf>
    <xf numFmtId="0" fontId="83" fillId="30" borderId="24" xfId="59" applyFont="1" applyFill="1" applyBorder="1" applyProtection="1">
      <protection locked="0"/>
    </xf>
    <xf numFmtId="0" fontId="83" fillId="34" borderId="24" xfId="59" applyFont="1" applyFill="1" applyBorder="1" applyProtection="1">
      <protection locked="0"/>
    </xf>
    <xf numFmtId="0" fontId="83" fillId="29" borderId="24" xfId="59" applyFont="1" applyFill="1" applyBorder="1" applyProtection="1">
      <protection locked="0"/>
    </xf>
    <xf numFmtId="0" fontId="83" fillId="46" borderId="24" xfId="59" applyFont="1" applyFill="1" applyBorder="1" applyProtection="1">
      <protection locked="0"/>
    </xf>
    <xf numFmtId="3" fontId="83" fillId="29" borderId="24" xfId="59" applyNumberFormat="1" applyFont="1" applyFill="1" applyBorder="1" applyProtection="1">
      <protection locked="0"/>
    </xf>
    <xf numFmtId="3" fontId="83" fillId="0" borderId="24" xfId="59" applyNumberFormat="1" applyFont="1" applyFill="1" applyBorder="1" applyProtection="1">
      <protection locked="0"/>
    </xf>
    <xf numFmtId="3" fontId="83" fillId="27" borderId="24" xfId="59" applyNumberFormat="1" applyFont="1" applyFill="1" applyBorder="1" applyProtection="1">
      <protection locked="0"/>
    </xf>
    <xf numFmtId="0" fontId="8" fillId="0" borderId="24" xfId="59" applyFont="1" applyFill="1" applyBorder="1" applyAlignment="1" applyProtection="1">
      <alignment horizontal="center" vertical="center"/>
      <protection locked="0"/>
    </xf>
    <xf numFmtId="0" fontId="83" fillId="33" borderId="24" xfId="59" applyFont="1" applyFill="1" applyBorder="1" applyProtection="1">
      <protection locked="0"/>
    </xf>
    <xf numFmtId="0" fontId="83" fillId="28" borderId="24" xfId="59" applyFont="1" applyFill="1" applyBorder="1" applyProtection="1">
      <protection locked="0"/>
    </xf>
    <xf numFmtId="0" fontId="83" fillId="55" borderId="24" xfId="59" applyFont="1" applyFill="1" applyBorder="1" applyProtection="1">
      <protection locked="0"/>
    </xf>
    <xf numFmtId="3" fontId="83" fillId="41" borderId="24" xfId="59" applyNumberFormat="1" applyFont="1" applyFill="1" applyBorder="1" applyProtection="1">
      <protection locked="0"/>
    </xf>
    <xf numFmtId="3" fontId="83" fillId="37" borderId="24" xfId="59" applyNumberFormat="1" applyFont="1" applyFill="1" applyBorder="1" applyProtection="1">
      <protection locked="0"/>
    </xf>
    <xf numFmtId="0" fontId="8" fillId="27" borderId="24" xfId="59" applyFont="1" applyFill="1" applyBorder="1" applyAlignment="1" applyProtection="1">
      <alignment horizontal="center" vertical="center"/>
      <protection locked="0"/>
    </xf>
    <xf numFmtId="0" fontId="8" fillId="34" borderId="24" xfId="59" applyFont="1" applyFill="1" applyBorder="1" applyAlignment="1" applyProtection="1">
      <alignment horizontal="center" vertical="center"/>
      <protection locked="0"/>
    </xf>
    <xf numFmtId="0" fontId="8" fillId="64" borderId="24" xfId="59" applyFont="1" applyFill="1" applyBorder="1" applyAlignment="1" applyProtection="1">
      <alignment horizontal="center" vertical="center"/>
      <protection locked="0"/>
    </xf>
    <xf numFmtId="4" fontId="8" fillId="64" borderId="24" xfId="59" applyNumberFormat="1" applyFont="1" applyFill="1" applyBorder="1" applyAlignment="1" applyProtection="1">
      <alignment horizontal="center" vertical="center"/>
      <protection locked="0"/>
    </xf>
    <xf numFmtId="0" fontId="8" fillId="62" borderId="24" xfId="59" applyFont="1" applyFill="1" applyBorder="1" applyAlignment="1" applyProtection="1">
      <alignment horizontal="center" vertical="center"/>
      <protection locked="0"/>
    </xf>
    <xf numFmtId="2" fontId="8" fillId="62" borderId="24" xfId="59" applyNumberFormat="1" applyFont="1" applyFill="1" applyBorder="1" applyAlignment="1" applyProtection="1">
      <alignment horizontal="center" vertical="center"/>
      <protection locked="0"/>
    </xf>
    <xf numFmtId="0" fontId="8" fillId="73" borderId="24" xfId="59" applyFont="1" applyFill="1" applyBorder="1" applyAlignment="1" applyProtection="1">
      <alignment horizontal="center" vertical="center"/>
      <protection locked="0"/>
    </xf>
    <xf numFmtId="49" fontId="8" fillId="73" borderId="24" xfId="59" applyNumberFormat="1" applyFont="1" applyFill="1" applyBorder="1" applyAlignment="1" applyProtection="1">
      <alignment horizontal="center" vertical="center"/>
      <protection locked="0"/>
    </xf>
    <xf numFmtId="0" fontId="8" fillId="73" borderId="24" xfId="59" applyNumberFormat="1" applyFont="1" applyFill="1" applyBorder="1" applyAlignment="1" applyProtection="1">
      <alignment horizontal="center" vertical="center"/>
      <protection locked="0"/>
    </xf>
    <xf numFmtId="3" fontId="8" fillId="62" borderId="24" xfId="59" applyNumberFormat="1" applyFont="1" applyFill="1" applyBorder="1" applyAlignment="1" applyProtection="1">
      <alignment horizontal="center" vertical="center"/>
      <protection locked="0"/>
    </xf>
    <xf numFmtId="3" fontId="8" fillId="0" borderId="24" xfId="59" applyNumberFormat="1" applyFont="1" applyFill="1" applyBorder="1" applyAlignment="1" applyProtection="1">
      <alignment horizontal="center" vertical="center"/>
      <protection locked="0"/>
    </xf>
    <xf numFmtId="3" fontId="8" fillId="64" borderId="24" xfId="59" applyNumberFormat="1" applyFont="1" applyFill="1" applyBorder="1" applyAlignment="1" applyProtection="1">
      <alignment horizontal="center" vertical="center"/>
      <protection locked="0"/>
    </xf>
    <xf numFmtId="0" fontId="8" fillId="74" borderId="24" xfId="59" applyFont="1" applyFill="1" applyBorder="1" applyAlignment="1" applyProtection="1">
      <alignment horizontal="center" vertical="center"/>
      <protection locked="0"/>
    </xf>
    <xf numFmtId="0" fontId="8" fillId="60" borderId="24" xfId="59" applyFont="1" applyFill="1" applyBorder="1" applyAlignment="1" applyProtection="1">
      <alignment horizontal="center" vertical="center"/>
      <protection locked="0"/>
    </xf>
    <xf numFmtId="0" fontId="8" fillId="71" borderId="24" xfId="59" applyFont="1" applyFill="1" applyBorder="1" applyAlignment="1" applyProtection="1">
      <alignment horizontal="center" vertical="center"/>
      <protection locked="0"/>
    </xf>
    <xf numFmtId="2" fontId="55" fillId="0" borderId="66" xfId="0" applyNumberFormat="1" applyFont="1" applyFill="1" applyBorder="1" applyAlignment="1" applyProtection="1">
      <alignment horizontal="center" vertical="center" wrapText="1"/>
      <protection locked="0"/>
    </xf>
    <xf numFmtId="0" fontId="276" fillId="0" borderId="0" xfId="0" applyFont="1" applyFill="1" applyAlignment="1" applyProtection="1">
      <alignment vertical="top"/>
    </xf>
    <xf numFmtId="0" fontId="6" fillId="0" borderId="0" xfId="0" applyFont="1" applyFill="1" applyAlignment="1">
      <alignment vertical="center"/>
    </xf>
    <xf numFmtId="0" fontId="6" fillId="0" borderId="0" xfId="0" applyFont="1" applyFill="1" applyAlignment="1" applyProtection="1">
      <alignment vertical="center"/>
      <protection locked="0"/>
    </xf>
    <xf numFmtId="0" fontId="3" fillId="0" borderId="0" xfId="0" applyFont="1" applyFill="1" applyAlignment="1">
      <alignment vertical="center"/>
    </xf>
    <xf numFmtId="0" fontId="6" fillId="0" borderId="0" xfId="0" applyFont="1" applyFill="1" applyAlignment="1">
      <alignment horizontal="right" vertical="center"/>
    </xf>
    <xf numFmtId="0" fontId="277" fillId="0" borderId="0" xfId="0" applyFont="1" applyFill="1" applyAlignment="1">
      <alignment vertical="center"/>
    </xf>
    <xf numFmtId="0" fontId="9" fillId="0" borderId="98" xfId="0" applyFont="1" applyFill="1" applyBorder="1" applyAlignment="1">
      <alignment vertical="center"/>
    </xf>
    <xf numFmtId="0" fontId="9" fillId="0" borderId="0" xfId="0" applyFont="1" applyFill="1" applyBorder="1"/>
    <xf numFmtId="0" fontId="155" fillId="0" borderId="0" xfId="0" applyFont="1" applyFill="1"/>
    <xf numFmtId="0" fontId="0" fillId="0" borderId="0" xfId="0" applyFill="1" applyBorder="1" applyAlignment="1">
      <alignment wrapText="1"/>
    </xf>
    <xf numFmtId="0" fontId="9" fillId="0" borderId="0" xfId="0" applyFont="1" applyFill="1" applyBorder="1" applyAlignment="1">
      <alignment vertical="center"/>
    </xf>
    <xf numFmtId="0" fontId="198" fillId="41" borderId="0" xfId="0" applyFont="1" applyFill="1" applyAlignment="1">
      <alignment vertical="center" textRotation="90"/>
    </xf>
    <xf numFmtId="0" fontId="13" fillId="0" borderId="41" xfId="0" applyFont="1" applyFill="1" applyBorder="1" applyAlignment="1" applyProtection="1">
      <alignment horizontal="center" vertical="center" wrapText="1"/>
    </xf>
    <xf numFmtId="0" fontId="13" fillId="0" borderId="24" xfId="0" applyFont="1" applyFill="1" applyBorder="1" applyAlignment="1">
      <alignment horizontal="center" vertical="center" wrapText="1"/>
    </xf>
    <xf numFmtId="0" fontId="53" fillId="0" borderId="26" xfId="0" applyFont="1" applyFill="1" applyBorder="1" applyAlignment="1" applyProtection="1">
      <alignment horizontal="center" vertical="center"/>
    </xf>
    <xf numFmtId="0" fontId="198" fillId="0" borderId="0" xfId="0" applyFont="1" applyFill="1" applyAlignment="1">
      <alignment horizontal="right"/>
    </xf>
    <xf numFmtId="49" fontId="8" fillId="0" borderId="41" xfId="0" applyNumberFormat="1" applyFont="1" applyFill="1" applyBorder="1" applyAlignment="1" applyProtection="1">
      <alignment horizontal="center" vertical="center" wrapText="1"/>
    </xf>
    <xf numFmtId="0" fontId="44" fillId="0" borderId="24" xfId="0" applyFont="1" applyFill="1" applyBorder="1" applyAlignment="1" applyProtection="1">
      <alignment horizontal="center" vertical="center" wrapText="1"/>
      <protection locked="0"/>
    </xf>
    <xf numFmtId="2" fontId="8" fillId="0" borderId="0" xfId="0" applyNumberFormat="1" applyFont="1" applyFill="1" applyAlignment="1" applyProtection="1">
      <alignment horizontal="center" vertical="center"/>
    </xf>
    <xf numFmtId="2" fontId="83" fillId="0" borderId="0" xfId="0" applyNumberFormat="1" applyFont="1" applyFill="1" applyAlignment="1" applyProtection="1">
      <alignment horizontal="left" vertical="center"/>
    </xf>
    <xf numFmtId="2" fontId="124" fillId="0" borderId="0" xfId="0" applyNumberFormat="1" applyFont="1" applyFill="1" applyAlignment="1">
      <alignment horizontal="center" vertical="center"/>
    </xf>
    <xf numFmtId="0" fontId="1" fillId="0" borderId="0" xfId="0" applyFont="1" applyFill="1" applyAlignment="1" applyProtection="1">
      <alignment vertical="center"/>
    </xf>
    <xf numFmtId="0" fontId="1" fillId="0" borderId="0" xfId="0" applyFont="1" applyFill="1" applyAlignment="1">
      <alignment vertical="center"/>
    </xf>
    <xf numFmtId="49" fontId="9" fillId="25" borderId="0" xfId="0" applyNumberFormat="1" applyFont="1" applyFill="1" applyProtection="1"/>
    <xf numFmtId="0" fontId="6" fillId="29" borderId="0" xfId="0" applyFont="1" applyFill="1" applyAlignment="1" applyProtection="1">
      <alignment horizontal="left"/>
    </xf>
    <xf numFmtId="49" fontId="9" fillId="29" borderId="0" xfId="0" applyNumberFormat="1" applyFont="1" applyFill="1" applyProtection="1"/>
    <xf numFmtId="0" fontId="198" fillId="41" borderId="0" xfId="0" applyFont="1" applyFill="1" applyAlignment="1">
      <alignment horizontal="center" vertical="top" wrapText="1"/>
    </xf>
    <xf numFmtId="0" fontId="13" fillId="29" borderId="24" xfId="0" applyFont="1" applyFill="1" applyBorder="1" applyAlignment="1" applyProtection="1">
      <alignment horizontal="center" vertical="center" wrapText="1"/>
    </xf>
    <xf numFmtId="49" fontId="13" fillId="29" borderId="24" xfId="0" applyNumberFormat="1" applyFont="1" applyFill="1" applyBorder="1" applyAlignment="1" applyProtection="1">
      <alignment horizontal="center" vertical="center" wrapText="1"/>
    </xf>
    <xf numFmtId="0" fontId="13" fillId="29" borderId="41" xfId="0" applyFont="1" applyFill="1" applyBorder="1" applyAlignment="1" applyProtection="1">
      <alignment horizontal="center" vertical="top" wrapText="1"/>
    </xf>
    <xf numFmtId="49" fontId="13" fillId="25" borderId="24" xfId="0" applyNumberFormat="1" applyFont="1" applyFill="1" applyBorder="1" applyAlignment="1" applyProtection="1">
      <alignment horizontal="center" vertical="center" wrapText="1"/>
    </xf>
    <xf numFmtId="0" fontId="215" fillId="29" borderId="0" xfId="0" applyFont="1" applyFill="1" applyAlignment="1">
      <alignment horizontal="right"/>
    </xf>
    <xf numFmtId="0" fontId="8" fillId="29" borderId="24" xfId="0" applyNumberFormat="1" applyFont="1" applyFill="1" applyBorder="1" applyAlignment="1" applyProtection="1">
      <alignment horizontal="center" vertical="center" wrapText="1"/>
    </xf>
    <xf numFmtId="49" fontId="8" fillId="29" borderId="24" xfId="0" applyNumberFormat="1" applyFont="1" applyFill="1" applyBorder="1" applyAlignment="1" applyProtection="1">
      <alignment horizontal="center" vertical="center" wrapText="1"/>
    </xf>
    <xf numFmtId="49" fontId="8" fillId="29" borderId="0" xfId="0" applyNumberFormat="1" applyFont="1" applyFill="1" applyProtection="1"/>
    <xf numFmtId="0" fontId="8" fillId="29" borderId="0" xfId="0" applyFont="1" applyFill="1" applyProtection="1"/>
    <xf numFmtId="0" fontId="278" fillId="29" borderId="0" xfId="0" applyFont="1" applyFill="1" applyProtection="1"/>
    <xf numFmtId="0" fontId="10" fillId="0" borderId="0" xfId="52" applyFont="1" applyFill="1" applyAlignment="1" applyProtection="1">
      <alignment horizontal="center"/>
    </xf>
    <xf numFmtId="0" fontId="6" fillId="0" borderId="0" xfId="52" applyFont="1" applyFill="1" applyAlignment="1" applyProtection="1">
      <alignment horizontal="left" vertical="center"/>
    </xf>
    <xf numFmtId="0" fontId="1" fillId="0" borderId="0" xfId="52" applyFill="1" applyAlignment="1" applyProtection="1">
      <alignment vertical="center"/>
    </xf>
    <xf numFmtId="0" fontId="1" fillId="0" borderId="0" xfId="52" applyFill="1" applyAlignment="1" applyProtection="1"/>
    <xf numFmtId="0" fontId="1" fillId="0" borderId="0" xfId="52" applyFill="1" applyAlignment="1" applyProtection="1">
      <alignment horizontal="center"/>
    </xf>
    <xf numFmtId="0" fontId="319" fillId="0" borderId="0" xfId="52" applyFont="1" applyFill="1" applyAlignment="1" applyProtection="1">
      <alignment horizontal="center" vertical="center"/>
    </xf>
    <xf numFmtId="0" fontId="30" fillId="0" borderId="0" xfId="52" applyFont="1" applyFill="1" applyProtection="1"/>
    <xf numFmtId="0" fontId="52" fillId="0" borderId="24" xfId="52" applyFont="1" applyFill="1" applyBorder="1" applyAlignment="1" applyProtection="1">
      <alignment horizontal="center" vertical="center"/>
    </xf>
    <xf numFmtId="0" fontId="1" fillId="0" borderId="0" xfId="52" applyFill="1" applyProtection="1">
      <protection locked="0"/>
    </xf>
    <xf numFmtId="0" fontId="39" fillId="0" borderId="0" xfId="52" applyFont="1" applyFill="1" applyAlignment="1" applyProtection="1">
      <alignment vertical="center"/>
    </xf>
    <xf numFmtId="0" fontId="3" fillId="0" borderId="0" xfId="52" applyFont="1" applyFill="1" applyAlignment="1" applyProtection="1">
      <alignment vertical="top"/>
    </xf>
    <xf numFmtId="0" fontId="1" fillId="0" borderId="0" xfId="52" applyFill="1" applyAlignment="1" applyProtection="1">
      <alignment vertical="top"/>
    </xf>
    <xf numFmtId="0" fontId="3" fillId="0" borderId="0" xfId="52" applyFont="1" applyFill="1" applyAlignment="1" applyProtection="1">
      <alignment wrapText="1"/>
    </xf>
    <xf numFmtId="0" fontId="6" fillId="0" borderId="0" xfId="52" applyFont="1" applyFill="1" applyAlignment="1" applyProtection="1"/>
    <xf numFmtId="0" fontId="40" fillId="0" borderId="24" xfId="52" applyFont="1" applyFill="1" applyBorder="1" applyAlignment="1" applyProtection="1">
      <alignment horizontal="center" vertical="center"/>
    </xf>
    <xf numFmtId="0" fontId="9" fillId="0" borderId="0" xfId="52" applyFont="1" applyFill="1" applyBorder="1" applyAlignment="1" applyProtection="1">
      <alignment horizontal="center" vertical="center"/>
    </xf>
    <xf numFmtId="0" fontId="3" fillId="0" borderId="0" xfId="52" applyFont="1" applyFill="1" applyAlignment="1" applyProtection="1">
      <alignment vertical="center"/>
    </xf>
    <xf numFmtId="0" fontId="3" fillId="0" borderId="0" xfId="52" applyFont="1" applyFill="1" applyAlignment="1" applyProtection="1">
      <protection locked="0"/>
    </xf>
    <xf numFmtId="0" fontId="1" fillId="0" borderId="0" xfId="52" applyFill="1" applyAlignment="1" applyProtection="1">
      <protection locked="0"/>
    </xf>
    <xf numFmtId="0" fontId="1" fillId="0" borderId="24" xfId="52" applyFont="1" applyFill="1" applyBorder="1" applyAlignment="1" applyProtection="1">
      <protection locked="0"/>
    </xf>
    <xf numFmtId="0" fontId="9" fillId="0" borderId="0" xfId="52" applyFont="1" applyFill="1" applyAlignment="1" applyProtection="1">
      <alignment vertical="center"/>
    </xf>
    <xf numFmtId="0" fontId="9" fillId="0" borderId="0" xfId="52" applyFont="1" applyFill="1" applyAlignment="1" applyProtection="1"/>
    <xf numFmtId="0" fontId="9" fillId="0" borderId="0" xfId="52" applyFont="1" applyFill="1" applyAlignment="1" applyProtection="1">
      <alignment horizontal="justify" vertical="top" wrapText="1"/>
    </xf>
    <xf numFmtId="0" fontId="187" fillId="0" borderId="0" xfId="52" applyFont="1" applyFill="1" applyAlignment="1" applyProtection="1">
      <alignment vertical="center"/>
    </xf>
    <xf numFmtId="0" fontId="9" fillId="0" borderId="0" xfId="52" applyFont="1" applyFill="1" applyAlignment="1" applyProtection="1">
      <alignment vertical="top" wrapText="1"/>
    </xf>
    <xf numFmtId="0" fontId="1" fillId="0" borderId="0" xfId="52" applyFont="1" applyFill="1" applyAlignment="1" applyProtection="1">
      <alignment horizontal="center" vertical="center" wrapText="1"/>
    </xf>
    <xf numFmtId="0" fontId="32" fillId="0" borderId="0" xfId="52" applyFont="1" applyFill="1" applyAlignment="1" applyProtection="1">
      <alignment horizontal="left" vertical="top" wrapText="1"/>
      <protection locked="0"/>
    </xf>
    <xf numFmtId="0" fontId="6" fillId="0" borderId="0" xfId="52" applyFont="1" applyFill="1" applyAlignment="1" applyProtection="1">
      <alignment vertical="center"/>
    </xf>
    <xf numFmtId="0" fontId="9" fillId="0" borderId="0" xfId="52" applyFont="1" applyFill="1" applyAlignment="1">
      <alignment vertical="center"/>
    </xf>
    <xf numFmtId="0" fontId="9" fillId="0" borderId="0" xfId="52" applyFont="1" applyFill="1"/>
    <xf numFmtId="0" fontId="1" fillId="0" borderId="0" xfId="52" applyFill="1" applyAlignment="1">
      <alignment vertical="center"/>
    </xf>
    <xf numFmtId="0" fontId="8" fillId="0" borderId="41" xfId="52" applyFont="1" applyFill="1" applyBorder="1" applyAlignment="1" applyProtection="1">
      <alignment vertical="center"/>
      <protection locked="0"/>
    </xf>
    <xf numFmtId="0" fontId="9" fillId="0" borderId="98" xfId="52" applyFont="1" applyFill="1" applyBorder="1" applyAlignment="1">
      <alignment vertical="center"/>
    </xf>
    <xf numFmtId="0" fontId="9" fillId="0" borderId="0" xfId="52" applyFont="1" applyFill="1" applyAlignment="1" applyProtection="1">
      <alignment vertical="top"/>
    </xf>
    <xf numFmtId="0" fontId="6" fillId="0" borderId="0" xfId="52" applyFont="1" applyFill="1" applyAlignment="1" applyProtection="1">
      <alignment vertical="top"/>
    </xf>
    <xf numFmtId="0" fontId="186" fillId="0" borderId="0" xfId="52" applyFont="1" applyFill="1" applyAlignment="1" applyProtection="1">
      <alignment vertical="top"/>
    </xf>
    <xf numFmtId="0" fontId="9" fillId="0" borderId="0" xfId="52" applyFont="1" applyFill="1" applyAlignment="1" applyProtection="1">
      <alignment horizontal="right" vertical="top"/>
    </xf>
    <xf numFmtId="0" fontId="292" fillId="0" borderId="0" xfId="52" applyFont="1" applyFill="1" applyAlignment="1" applyProtection="1">
      <alignment vertical="top"/>
    </xf>
    <xf numFmtId="0" fontId="8" fillId="0" borderId="0" xfId="52" applyFont="1" applyFill="1" applyAlignment="1" applyProtection="1"/>
    <xf numFmtId="0" fontId="245" fillId="0" borderId="0" xfId="52" applyFont="1" applyFill="1" applyAlignment="1" applyProtection="1">
      <alignment vertical="top"/>
    </xf>
    <xf numFmtId="0" fontId="245" fillId="0" borderId="0" xfId="52" applyFont="1" applyFill="1" applyAlignment="1" applyProtection="1">
      <alignment horizontal="right" vertical="top"/>
    </xf>
    <xf numFmtId="0" fontId="245" fillId="0" borderId="0" xfId="52" applyFont="1" applyFill="1" applyAlignment="1" applyProtection="1">
      <alignment vertical="top" wrapText="1"/>
    </xf>
    <xf numFmtId="0" fontId="155" fillId="0" borderId="0" xfId="52" applyFont="1" applyFill="1" applyAlignment="1" applyProtection="1">
      <alignment vertical="top"/>
    </xf>
    <xf numFmtId="0" fontId="10" fillId="0" borderId="0" xfId="52" applyFont="1" applyFill="1" applyAlignment="1" applyProtection="1">
      <alignment horizontal="right" vertical="center"/>
    </xf>
    <xf numFmtId="0" fontId="320" fillId="0" borderId="0" xfId="52" applyFont="1" applyFill="1" applyProtection="1"/>
    <xf numFmtId="0" fontId="9" fillId="0" borderId="0" xfId="52" applyFont="1" applyFill="1" applyAlignment="1">
      <alignment horizontal="left" vertical="center"/>
    </xf>
    <xf numFmtId="0" fontId="1" fillId="0" borderId="0" xfId="0" applyFont="1" applyFill="1" applyAlignment="1">
      <alignment horizontal="center" vertical="center"/>
    </xf>
    <xf numFmtId="49" fontId="1" fillId="0" borderId="0" xfId="57" applyNumberFormat="1" applyFont="1" applyFill="1" applyProtection="1"/>
    <xf numFmtId="0" fontId="1" fillId="0" borderId="0" xfId="57" applyNumberFormat="1" applyFont="1" applyFill="1" applyProtection="1"/>
    <xf numFmtId="0" fontId="97" fillId="26" borderId="0" xfId="0" applyFont="1" applyFill="1" applyAlignment="1" applyProtection="1">
      <alignment horizontal="left"/>
    </xf>
    <xf numFmtId="0" fontId="0" fillId="55" borderId="0" xfId="0" applyFill="1" applyAlignment="1" applyProtection="1">
      <alignment horizontal="center"/>
    </xf>
    <xf numFmtId="0" fontId="137" fillId="26" borderId="155" xfId="0" applyFont="1" applyFill="1" applyBorder="1" applyAlignment="1" applyProtection="1">
      <alignment horizontal="center" vertical="center" wrapText="1"/>
    </xf>
    <xf numFmtId="0" fontId="44" fillId="0" borderId="21" xfId="0" applyFont="1" applyFill="1" applyBorder="1" applyProtection="1">
      <protection locked="0"/>
    </xf>
    <xf numFmtId="168" fontId="280" fillId="27" borderId="0" xfId="0" applyNumberFormat="1" applyFont="1" applyFill="1" applyAlignment="1" applyProtection="1">
      <alignment horizontal="right"/>
    </xf>
    <xf numFmtId="174" fontId="8" fillId="0" borderId="42" xfId="0" applyNumberFormat="1" applyFont="1" applyFill="1" applyBorder="1" applyAlignment="1" applyProtection="1">
      <alignment horizontal="center" vertical="center"/>
    </xf>
    <xf numFmtId="174" fontId="8" fillId="0" borderId="0" xfId="0" applyNumberFormat="1" applyFont="1" applyFill="1" applyAlignment="1" applyProtection="1">
      <alignment horizontal="center"/>
    </xf>
    <xf numFmtId="0" fontId="1" fillId="26" borderId="0" xfId="0" applyFont="1" applyFill="1" applyAlignment="1">
      <alignment horizontal="center" vertical="center" wrapText="1"/>
    </xf>
    <xf numFmtId="168" fontId="0" fillId="0" borderId="0" xfId="0" applyNumberFormat="1" applyFill="1" applyProtection="1"/>
    <xf numFmtId="168" fontId="24" fillId="33" borderId="0" xfId="0" applyNumberFormat="1" applyFont="1" applyFill="1" applyProtection="1"/>
    <xf numFmtId="0" fontId="8" fillId="30" borderId="24" xfId="0" applyFont="1" applyFill="1" applyBorder="1" applyAlignment="1" applyProtection="1">
      <alignment horizontal="left" vertical="center" wrapText="1"/>
    </xf>
    <xf numFmtId="43" fontId="8" fillId="30" borderId="24" xfId="28" applyFont="1" applyFill="1" applyBorder="1" applyAlignment="1" applyProtection="1">
      <alignment horizontal="center" vertical="center" shrinkToFit="1"/>
    </xf>
    <xf numFmtId="0" fontId="0" fillId="26" borderId="0" xfId="0" applyFill="1" applyBorder="1" applyProtection="1"/>
    <xf numFmtId="0" fontId="97" fillId="27" borderId="0" xfId="0" applyFont="1" applyFill="1" applyBorder="1" applyAlignment="1" applyProtection="1">
      <alignment horizontal="left" vertical="center" wrapText="1"/>
    </xf>
    <xf numFmtId="174" fontId="8" fillId="0" borderId="98" xfId="0" applyNumberFormat="1" applyFont="1" applyFill="1" applyBorder="1" applyAlignment="1" applyProtection="1">
      <alignment horizontal="center" vertical="center"/>
    </xf>
    <xf numFmtId="174" fontId="8" fillId="0" borderId="0" xfId="0" applyNumberFormat="1" applyFont="1" applyFill="1" applyBorder="1" applyAlignment="1" applyProtection="1">
      <alignment horizontal="center" vertical="center"/>
    </xf>
    <xf numFmtId="0" fontId="44" fillId="26" borderId="0" xfId="40" applyFont="1" applyFill="1" applyBorder="1" applyAlignment="1" applyProtection="1">
      <alignment horizontal="left" vertical="center" wrapText="1"/>
    </xf>
    <xf numFmtId="174" fontId="11" fillId="0" borderId="0" xfId="0" applyNumberFormat="1" applyFont="1" applyFill="1" applyBorder="1" applyAlignment="1" applyProtection="1">
      <alignment horizontal="center" vertical="center" wrapText="1"/>
    </xf>
    <xf numFmtId="0" fontId="279" fillId="27" borderId="0" xfId="0" applyFont="1" applyFill="1" applyAlignment="1" applyProtection="1">
      <alignment horizontal="right"/>
    </xf>
    <xf numFmtId="168" fontId="280" fillId="27" borderId="0" xfId="0" applyNumberFormat="1" applyFont="1" applyFill="1" applyProtection="1"/>
    <xf numFmtId="0" fontId="14" fillId="26" borderId="86" xfId="0" applyFont="1" applyFill="1" applyBorder="1" applyAlignment="1" applyProtection="1">
      <alignment horizontal="center" vertical="center" wrapText="1"/>
    </xf>
    <xf numFmtId="0" fontId="0" fillId="36" borderId="29" xfId="0" applyFill="1" applyBorder="1" applyAlignment="1" applyProtection="1">
      <alignment horizontal="center" vertical="center"/>
    </xf>
    <xf numFmtId="0" fontId="0" fillId="56" borderId="0" xfId="0" applyFill="1" applyProtection="1"/>
    <xf numFmtId="0" fontId="8" fillId="0" borderId="85" xfId="0" applyFont="1" applyFill="1" applyBorder="1" applyProtection="1"/>
    <xf numFmtId="0" fontId="0" fillId="32" borderId="29" xfId="0" applyFill="1" applyBorder="1" applyProtection="1"/>
    <xf numFmtId="0" fontId="0" fillId="36" borderId="29" xfId="0" applyFill="1" applyBorder="1" applyProtection="1"/>
    <xf numFmtId="0" fontId="8" fillId="0" borderId="82" xfId="0" applyFont="1" applyFill="1" applyBorder="1" applyProtection="1"/>
    <xf numFmtId="43" fontId="8" fillId="57" borderId="24" xfId="28" applyFont="1" applyFill="1" applyBorder="1" applyAlignment="1" applyProtection="1">
      <alignment horizontal="center" vertical="center" shrinkToFit="1"/>
      <protection locked="0"/>
    </xf>
    <xf numFmtId="0" fontId="8" fillId="0" borderId="29" xfId="0" applyFont="1" applyFill="1" applyBorder="1" applyProtection="1"/>
    <xf numFmtId="174" fontId="11" fillId="64" borderId="73" xfId="0" applyNumberFormat="1" applyFont="1" applyFill="1" applyBorder="1" applyAlignment="1" applyProtection="1">
      <alignment horizontal="center" vertical="center" wrapText="1"/>
    </xf>
    <xf numFmtId="0" fontId="292" fillId="0" borderId="0" xfId="0" applyFont="1" applyFill="1" applyAlignment="1">
      <alignment horizontal="left" vertical="center"/>
    </xf>
    <xf numFmtId="0" fontId="321" fillId="0" borderId="0" xfId="52" applyFont="1" applyFill="1" applyProtection="1"/>
    <xf numFmtId="0" fontId="1" fillId="0" borderId="0" xfId="52" applyFill="1" applyAlignment="1" applyProtection="1">
      <alignment horizontal="left" vertical="center"/>
    </xf>
    <xf numFmtId="0" fontId="3" fillId="0" borderId="0" xfId="0" applyFont="1" applyFill="1" applyAlignment="1" applyProtection="1">
      <alignment vertical="center"/>
    </xf>
    <xf numFmtId="0" fontId="6" fillId="0" borderId="0" xfId="0" applyFont="1" applyFill="1" applyAlignment="1" applyProtection="1">
      <alignment horizontal="left"/>
    </xf>
    <xf numFmtId="0" fontId="1" fillId="0" borderId="0" xfId="52" applyFont="1" applyFill="1" applyAlignment="1">
      <alignment wrapText="1"/>
    </xf>
    <xf numFmtId="0" fontId="1" fillId="0" borderId="0" xfId="52" applyFill="1" applyAlignment="1">
      <alignment wrapText="1"/>
    </xf>
    <xf numFmtId="0" fontId="1" fillId="0" borderId="0" xfId="52" applyFont="1" applyFill="1" applyAlignment="1"/>
    <xf numFmtId="0" fontId="6" fillId="0" borderId="0" xfId="52" applyFont="1" applyFill="1" applyAlignment="1">
      <alignment horizontal="left" vertical="center"/>
    </xf>
    <xf numFmtId="0" fontId="9" fillId="0" borderId="0" xfId="52" applyFont="1" applyFill="1" applyAlignment="1">
      <alignment vertical="top"/>
    </xf>
    <xf numFmtId="0" fontId="6" fillId="0" borderId="0" xfId="52" applyFont="1" applyFill="1" applyAlignment="1">
      <alignment vertical="center"/>
    </xf>
    <xf numFmtId="0" fontId="292" fillId="0" borderId="0" xfId="52" applyFont="1" applyFill="1" applyAlignment="1">
      <alignment vertical="center"/>
    </xf>
    <xf numFmtId="0" fontId="303" fillId="0" borderId="0" xfId="52" applyFont="1" applyFill="1" applyAlignment="1">
      <alignment vertical="center"/>
    </xf>
    <xf numFmtId="0" fontId="245" fillId="0" borderId="0" xfId="52" applyFont="1" applyFill="1"/>
    <xf numFmtId="0" fontId="245" fillId="0" borderId="0" xfId="52" applyFont="1" applyFill="1" applyProtection="1"/>
    <xf numFmtId="0" fontId="4" fillId="0" borderId="24" xfId="52" applyFont="1" applyFill="1" applyBorder="1" applyAlignment="1" applyProtection="1">
      <alignment horizontal="center" vertical="center"/>
      <protection locked="0"/>
    </xf>
    <xf numFmtId="0" fontId="245" fillId="0" borderId="0" xfId="52" applyFont="1" applyFill="1" applyAlignment="1" applyProtection="1">
      <alignment horizontal="left" vertical="center" wrapText="1"/>
    </xf>
    <xf numFmtId="0" fontId="283" fillId="64" borderId="0" xfId="52" applyFont="1" applyFill="1" applyAlignment="1" applyProtection="1">
      <alignment vertical="center"/>
      <protection locked="0"/>
    </xf>
    <xf numFmtId="0" fontId="276" fillId="0" borderId="0" xfId="52" applyFont="1" applyFill="1" applyBorder="1" applyAlignment="1" applyProtection="1">
      <alignment vertical="top"/>
    </xf>
    <xf numFmtId="0" fontId="276" fillId="0" borderId="0" xfId="52" applyFont="1" applyFill="1" applyAlignment="1" applyProtection="1">
      <alignment vertical="top"/>
    </xf>
    <xf numFmtId="0" fontId="6" fillId="0" borderId="0" xfId="52" applyFont="1" applyFill="1" applyAlignment="1">
      <alignment vertical="top"/>
    </xf>
    <xf numFmtId="0" fontId="292" fillId="0" borderId="0" xfId="52" applyFont="1" applyFill="1" applyAlignment="1">
      <alignment vertical="top"/>
    </xf>
    <xf numFmtId="0" fontId="13" fillId="62" borderId="24" xfId="0" applyFont="1" applyFill="1" applyBorder="1" applyAlignment="1">
      <alignment horizontal="center" vertical="center" wrapText="1"/>
    </xf>
    <xf numFmtId="0" fontId="288" fillId="0" borderId="0" xfId="0" applyFont="1" applyFill="1" applyBorder="1" applyAlignment="1" applyProtection="1">
      <alignment horizontal="left" vertical="center"/>
    </xf>
    <xf numFmtId="2" fontId="8" fillId="47" borderId="24" xfId="28" applyNumberFormat="1" applyFont="1" applyFill="1" applyBorder="1" applyAlignment="1" applyProtection="1">
      <alignment horizontal="center" vertical="center" shrinkToFit="1"/>
    </xf>
    <xf numFmtId="2" fontId="8" fillId="48" borderId="24" xfId="28" applyNumberFormat="1" applyFont="1" applyFill="1" applyBorder="1" applyAlignment="1" applyProtection="1">
      <alignment horizontal="center" vertical="center" shrinkToFit="1"/>
    </xf>
    <xf numFmtId="2" fontId="8" fillId="58" borderId="24" xfId="28" applyNumberFormat="1" applyFont="1" applyFill="1" applyBorder="1" applyAlignment="1" applyProtection="1">
      <alignment horizontal="center" vertical="center" shrinkToFit="1"/>
    </xf>
    <xf numFmtId="2" fontId="296" fillId="0" borderId="24" xfId="28" applyNumberFormat="1" applyFont="1" applyFill="1" applyBorder="1" applyAlignment="1" applyProtection="1">
      <alignment horizontal="center" vertical="center" shrinkToFit="1"/>
    </xf>
    <xf numFmtId="2" fontId="8" fillId="26" borderId="24" xfId="28" applyNumberFormat="1" applyFont="1" applyFill="1" applyBorder="1" applyAlignment="1" applyProtection="1">
      <alignment horizontal="center" vertical="center" shrinkToFit="1"/>
    </xf>
    <xf numFmtId="2" fontId="8" fillId="68" borderId="24" xfId="28" applyNumberFormat="1" applyFont="1" applyFill="1" applyBorder="1" applyAlignment="1" applyProtection="1">
      <alignment horizontal="center" vertical="center" shrinkToFit="1"/>
    </xf>
    <xf numFmtId="2" fontId="8" fillId="32" borderId="24" xfId="28" applyNumberFormat="1" applyFont="1" applyFill="1" applyBorder="1" applyAlignment="1" applyProtection="1">
      <alignment horizontal="center" vertical="center" shrinkToFit="1"/>
    </xf>
    <xf numFmtId="2" fontId="8" fillId="59" borderId="24" xfId="28" applyNumberFormat="1" applyFont="1" applyFill="1" applyBorder="1" applyAlignment="1" applyProtection="1">
      <alignment horizontal="center" vertical="center" shrinkToFit="1"/>
    </xf>
    <xf numFmtId="2" fontId="8" fillId="49" borderId="24" xfId="28" applyNumberFormat="1" applyFont="1" applyFill="1" applyBorder="1" applyAlignment="1" applyProtection="1">
      <alignment horizontal="center" vertical="center" shrinkToFit="1"/>
    </xf>
    <xf numFmtId="2" fontId="8" fillId="28" borderId="24" xfId="28" applyNumberFormat="1" applyFont="1" applyFill="1" applyBorder="1" applyAlignment="1" applyProtection="1">
      <alignment horizontal="center" vertical="center" shrinkToFit="1"/>
    </xf>
    <xf numFmtId="2" fontId="8" fillId="47" borderId="24" xfId="28" applyNumberFormat="1" applyFont="1" applyFill="1" applyBorder="1" applyAlignment="1" applyProtection="1">
      <alignment horizontal="center" vertical="center" shrinkToFit="1"/>
      <protection locked="0"/>
    </xf>
    <xf numFmtId="2" fontId="8" fillId="48" borderId="24" xfId="28" applyNumberFormat="1" applyFont="1" applyFill="1" applyBorder="1" applyAlignment="1" applyProtection="1">
      <alignment horizontal="center" vertical="center" shrinkToFit="1"/>
      <protection locked="0"/>
    </xf>
    <xf numFmtId="2" fontId="8" fillId="57" borderId="24" xfId="28" applyNumberFormat="1" applyFont="1" applyFill="1" applyBorder="1" applyAlignment="1" applyProtection="1">
      <alignment horizontal="center" vertical="center" shrinkToFit="1"/>
      <protection locked="0"/>
    </xf>
    <xf numFmtId="2" fontId="8" fillId="49" borderId="24" xfId="28" applyNumberFormat="1" applyFont="1" applyFill="1" applyBorder="1" applyAlignment="1" applyProtection="1">
      <alignment horizontal="center" vertical="center" shrinkToFit="1"/>
      <protection locked="0"/>
    </xf>
    <xf numFmtId="2" fontId="6" fillId="26" borderId="29" xfId="28" applyNumberFormat="1" applyFont="1" applyFill="1" applyBorder="1" applyAlignment="1" applyProtection="1">
      <alignment horizontal="center" vertical="center" shrinkToFit="1"/>
    </xf>
    <xf numFmtId="2" fontId="0" fillId="26" borderId="0" xfId="0" applyNumberFormat="1" applyFill="1" applyProtection="1"/>
    <xf numFmtId="2" fontId="13" fillId="26" borderId="24" xfId="0" applyNumberFormat="1" applyFont="1" applyFill="1" applyBorder="1" applyAlignment="1" applyProtection="1">
      <alignment horizontal="center" vertical="center" wrapText="1"/>
    </xf>
    <xf numFmtId="2" fontId="8" fillId="0" borderId="24" xfId="28" applyNumberFormat="1" applyFont="1" applyFill="1" applyBorder="1" applyAlignment="1" applyProtection="1">
      <alignment horizontal="center" vertical="center" shrinkToFit="1"/>
      <protection locked="0"/>
    </xf>
    <xf numFmtId="2" fontId="8" fillId="0" borderId="24" xfId="28" applyNumberFormat="1" applyFont="1" applyFill="1" applyBorder="1" applyAlignment="1" applyProtection="1">
      <alignment horizontal="center" vertical="center" shrinkToFit="1"/>
    </xf>
    <xf numFmtId="0" fontId="96" fillId="28" borderId="0" xfId="59" applyFont="1" applyFill="1" applyAlignment="1">
      <alignment horizontal="center" vertical="center" wrapText="1"/>
    </xf>
    <xf numFmtId="0" fontId="1" fillId="0" borderId="0" xfId="52" applyFill="1" applyAlignment="1" applyProtection="1">
      <alignment horizontal="left" wrapText="1"/>
    </xf>
    <xf numFmtId="0" fontId="3" fillId="0" borderId="233" xfId="0" applyFont="1" applyBorder="1" applyAlignment="1">
      <alignment horizontal="center" vertical="center" wrapText="1"/>
    </xf>
    <xf numFmtId="0" fontId="3" fillId="0" borderId="234" xfId="0" applyFont="1" applyBorder="1" applyAlignment="1">
      <alignment horizontal="center" vertical="center" wrapText="1"/>
    </xf>
    <xf numFmtId="0" fontId="3" fillId="75" borderId="33" xfId="0" applyFont="1" applyFill="1" applyBorder="1" applyAlignment="1">
      <alignment horizontal="center" vertical="center"/>
    </xf>
    <xf numFmtId="0" fontId="3" fillId="75" borderId="34" xfId="0" applyFont="1" applyFill="1" applyBorder="1" applyAlignment="1">
      <alignment horizontal="center" vertical="center"/>
    </xf>
    <xf numFmtId="0" fontId="3" fillId="75" borderId="33" xfId="0" applyFont="1" applyFill="1" applyBorder="1" applyAlignment="1">
      <alignment horizontal="center" vertical="center" wrapText="1"/>
    </xf>
    <xf numFmtId="0" fontId="1" fillId="25" borderId="111" xfId="52" applyFont="1" applyFill="1" applyBorder="1" applyAlignment="1">
      <alignment vertical="center" wrapText="1"/>
    </xf>
    <xf numFmtId="0" fontId="1" fillId="25" borderId="112" xfId="52" applyFont="1" applyFill="1" applyBorder="1" applyAlignment="1">
      <alignment vertical="center" wrapText="1"/>
    </xf>
    <xf numFmtId="0" fontId="1" fillId="25" borderId="113" xfId="52" applyFont="1" applyFill="1" applyBorder="1" applyAlignment="1">
      <alignment vertical="center" wrapText="1"/>
    </xf>
    <xf numFmtId="0" fontId="1" fillId="0" borderId="111" xfId="52" applyFont="1" applyFill="1" applyBorder="1" applyAlignment="1">
      <alignment vertical="center" wrapText="1"/>
    </xf>
    <xf numFmtId="0" fontId="1" fillId="0" borderId="112" xfId="52" applyFont="1" applyFill="1" applyBorder="1" applyAlignment="1">
      <alignment vertical="center" wrapText="1"/>
    </xf>
    <xf numFmtId="0" fontId="1" fillId="0" borderId="113" xfId="52" applyFont="1" applyFill="1" applyBorder="1" applyAlignment="1">
      <alignment vertical="center" wrapText="1"/>
    </xf>
    <xf numFmtId="0" fontId="0" fillId="0" borderId="0" xfId="0" applyAlignment="1">
      <alignment horizontal="left" vertical="top" wrapText="1"/>
    </xf>
    <xf numFmtId="0" fontId="44" fillId="0" borderId="0" xfId="57" applyFont="1" applyFill="1" applyBorder="1" applyAlignment="1" applyProtection="1">
      <alignment horizontal="center" vertical="center" wrapText="1"/>
      <protection locked="0"/>
    </xf>
    <xf numFmtId="0" fontId="44" fillId="0" borderId="41" xfId="57" applyFont="1" applyFill="1" applyBorder="1" applyAlignment="1" applyProtection="1">
      <alignment horizontal="center" vertical="center" wrapText="1"/>
      <protection locked="0"/>
    </xf>
    <xf numFmtId="0" fontId="44" fillId="0" borderId="42" xfId="57" applyFont="1" applyFill="1" applyBorder="1" applyAlignment="1" applyProtection="1">
      <alignment horizontal="center" vertical="center" wrapText="1"/>
      <protection locked="0"/>
    </xf>
    <xf numFmtId="0" fontId="44" fillId="0" borderId="98" xfId="57" applyFont="1" applyFill="1" applyBorder="1" applyAlignment="1" applyProtection="1">
      <alignment horizontal="center" vertical="center" wrapText="1"/>
      <protection locked="0"/>
    </xf>
    <xf numFmtId="0" fontId="2" fillId="0" borderId="42" xfId="40" applyFill="1" applyBorder="1" applyAlignment="1" applyProtection="1">
      <alignment horizontal="center" wrapText="1"/>
      <protection locked="0"/>
    </xf>
    <xf numFmtId="0" fontId="42" fillId="0" borderId="42" xfId="57" applyFont="1" applyFill="1" applyBorder="1" applyAlignment="1" applyProtection="1">
      <alignment horizontal="center" wrapText="1"/>
      <protection locked="0"/>
    </xf>
    <xf numFmtId="0" fontId="42" fillId="0" borderId="98" xfId="57" applyFont="1" applyFill="1" applyBorder="1" applyAlignment="1" applyProtection="1">
      <alignment horizontal="center" wrapText="1"/>
      <protection locked="0"/>
    </xf>
    <xf numFmtId="0" fontId="42" fillId="0" borderId="24" xfId="57" applyFont="1" applyFill="1" applyBorder="1" applyAlignment="1" applyProtection="1">
      <alignment horizontal="center" wrapText="1"/>
      <protection locked="0"/>
    </xf>
    <xf numFmtId="0" fontId="42" fillId="0" borderId="41" xfId="57" applyFont="1" applyFill="1" applyBorder="1" applyAlignment="1" applyProtection="1">
      <alignment horizontal="center" wrapText="1"/>
      <protection locked="0"/>
    </xf>
    <xf numFmtId="164" fontId="40" fillId="0" borderId="41" xfId="57" applyNumberFormat="1" applyFont="1" applyFill="1" applyBorder="1" applyAlignment="1" applyProtection="1">
      <alignment horizontal="center"/>
      <protection locked="0"/>
    </xf>
    <xf numFmtId="164" fontId="40" fillId="0" borderId="42" xfId="57" applyNumberFormat="1" applyFont="1" applyFill="1" applyBorder="1" applyAlignment="1" applyProtection="1">
      <alignment horizontal="center"/>
      <protection locked="0"/>
    </xf>
    <xf numFmtId="164" fontId="40" fillId="0" borderId="98" xfId="57" applyNumberFormat="1" applyFont="1" applyFill="1" applyBorder="1" applyAlignment="1" applyProtection="1">
      <alignment horizontal="center"/>
      <protection locked="0"/>
    </xf>
    <xf numFmtId="0" fontId="41" fillId="0" borderId="41" xfId="57" applyFont="1" applyFill="1" applyBorder="1" applyAlignment="1" applyProtection="1">
      <alignment horizontal="center" vertical="center" wrapText="1"/>
      <protection locked="0"/>
    </xf>
    <xf numFmtId="0" fontId="41" fillId="0" borderId="42" xfId="57" applyFont="1" applyFill="1" applyBorder="1" applyAlignment="1" applyProtection="1">
      <alignment horizontal="center" vertical="center" wrapText="1"/>
      <protection locked="0"/>
    </xf>
    <xf numFmtId="0" fontId="41" fillId="0" borderId="98" xfId="57" applyFont="1" applyFill="1" applyBorder="1" applyAlignment="1" applyProtection="1">
      <alignment horizontal="center" vertical="center" wrapText="1"/>
      <protection locked="0"/>
    </xf>
    <xf numFmtId="0" fontId="5" fillId="0" borderId="0" xfId="57" applyFont="1" applyFill="1" applyBorder="1" applyAlignment="1">
      <alignment vertical="center" wrapText="1"/>
    </xf>
    <xf numFmtId="0" fontId="5" fillId="0" borderId="61" xfId="57" applyFont="1" applyFill="1" applyBorder="1" applyAlignment="1">
      <alignment vertical="center" wrapText="1"/>
    </xf>
    <xf numFmtId="0" fontId="29" fillId="0" borderId="41" xfId="57" applyFont="1" applyFill="1" applyBorder="1" applyAlignment="1">
      <alignment horizontal="left" wrapText="1" indent="1"/>
    </xf>
    <xf numFmtId="0" fontId="29" fillId="0" borderId="42" xfId="57" applyFont="1" applyFill="1" applyBorder="1" applyAlignment="1">
      <alignment horizontal="left" wrapText="1" indent="1"/>
    </xf>
    <xf numFmtId="0" fontId="42" fillId="0" borderId="42" xfId="57" applyFont="1" applyFill="1" applyBorder="1" applyAlignment="1">
      <alignment horizontal="center" wrapText="1"/>
    </xf>
    <xf numFmtId="0" fontId="5" fillId="0" borderId="0" xfId="57" applyFont="1" applyFill="1" applyAlignment="1">
      <alignment horizontal="center" wrapText="1"/>
    </xf>
    <xf numFmtId="0" fontId="1" fillId="0" borderId="0" xfId="57" applyFill="1" applyAlignment="1">
      <alignment wrapText="1"/>
    </xf>
    <xf numFmtId="0" fontId="29" fillId="0" borderId="42" xfId="57" applyFont="1" applyFill="1" applyBorder="1" applyAlignment="1">
      <alignment horizontal="left" indent="1"/>
    </xf>
    <xf numFmtId="0" fontId="5" fillId="0" borderId="0" xfId="57" applyFont="1" applyFill="1" applyAlignment="1">
      <alignment horizontal="left"/>
    </xf>
    <xf numFmtId="0" fontId="5" fillId="0" borderId="28" xfId="57" applyFont="1" applyFill="1" applyBorder="1" applyAlignment="1">
      <alignment wrapText="1"/>
    </xf>
    <xf numFmtId="0" fontId="4" fillId="0" borderId="0" xfId="57" applyFont="1" applyFill="1" applyAlignment="1">
      <alignment horizontal="center" wrapText="1"/>
    </xf>
    <xf numFmtId="0" fontId="5" fillId="0" borderId="0" xfId="57" applyFont="1" applyFill="1" applyAlignment="1">
      <alignment horizontal="center" vertical="center" wrapText="1"/>
    </xf>
    <xf numFmtId="0" fontId="41" fillId="0" borderId="0" xfId="57" applyFont="1" applyFill="1" applyAlignment="1" applyProtection="1">
      <alignment horizontal="left" vertical="center" wrapText="1"/>
      <protection locked="0"/>
    </xf>
    <xf numFmtId="0" fontId="41" fillId="0" borderId="0" xfId="57" applyFont="1" applyFill="1" applyAlignment="1" applyProtection="1">
      <alignment horizontal="right" vertical="center" wrapText="1"/>
      <protection locked="0"/>
    </xf>
    <xf numFmtId="14" fontId="44" fillId="0" borderId="41" xfId="57" applyNumberFormat="1" applyFont="1" applyFill="1" applyBorder="1" applyAlignment="1" applyProtection="1">
      <alignment horizontal="left" wrapText="1"/>
      <protection locked="0"/>
    </xf>
    <xf numFmtId="0" fontId="44" fillId="0" borderId="42" xfId="57" applyFont="1" applyFill="1" applyBorder="1" applyAlignment="1" applyProtection="1">
      <alignment horizontal="left" wrapText="1"/>
      <protection locked="0"/>
    </xf>
    <xf numFmtId="0" fontId="44" fillId="0" borderId="98" xfId="57" applyFont="1" applyFill="1" applyBorder="1" applyAlignment="1" applyProtection="1">
      <alignment horizontal="left" wrapText="1"/>
      <protection locked="0"/>
    </xf>
    <xf numFmtId="0" fontId="39" fillId="0" borderId="41" xfId="57" applyFont="1" applyFill="1" applyBorder="1" applyAlignment="1" applyProtection="1">
      <alignment horizontal="center" vertical="center" wrapText="1"/>
      <protection locked="0"/>
    </xf>
    <xf numFmtId="0" fontId="39" fillId="0" borderId="42" xfId="57" applyFont="1" applyFill="1" applyBorder="1" applyAlignment="1" applyProtection="1">
      <alignment horizontal="center" vertical="center" wrapText="1"/>
      <protection locked="0"/>
    </xf>
    <xf numFmtId="0" fontId="39" fillId="0" borderId="98" xfId="57" applyFont="1" applyFill="1" applyBorder="1" applyAlignment="1" applyProtection="1">
      <alignment horizontal="center" vertical="center" wrapText="1"/>
      <protection locked="0"/>
    </xf>
    <xf numFmtId="0" fontId="4" fillId="0" borderId="41" xfId="57" applyFont="1" applyFill="1" applyBorder="1" applyAlignment="1" applyProtection="1">
      <alignment horizontal="center" vertical="center" wrapText="1"/>
    </xf>
    <xf numFmtId="0" fontId="4" fillId="0" borderId="42" xfId="57" applyFont="1" applyFill="1" applyBorder="1" applyAlignment="1" applyProtection="1">
      <alignment horizontal="center" vertical="center" wrapText="1"/>
    </xf>
    <xf numFmtId="0" fontId="4" fillId="0" borderId="98" xfId="57" applyFont="1" applyFill="1" applyBorder="1" applyAlignment="1" applyProtection="1">
      <alignment horizontal="center" vertical="center" wrapText="1"/>
    </xf>
    <xf numFmtId="0" fontId="29" fillId="0" borderId="41" xfId="57" applyFont="1" applyFill="1" applyBorder="1" applyAlignment="1">
      <alignment horizontal="left" vertical="center" wrapText="1" indent="1"/>
    </xf>
    <xf numFmtId="0" fontId="29" fillId="0" borderId="42" xfId="57" applyFont="1" applyFill="1" applyBorder="1" applyAlignment="1">
      <alignment horizontal="left" vertical="center" wrapText="1" indent="1"/>
    </xf>
    <xf numFmtId="0" fontId="29" fillId="0" borderId="98" xfId="57" applyFont="1" applyFill="1" applyBorder="1" applyAlignment="1">
      <alignment horizontal="left" vertical="center" wrapText="1" indent="1"/>
    </xf>
    <xf numFmtId="14" fontId="126" fillId="0" borderId="116" xfId="0" applyNumberFormat="1" applyFont="1" applyFill="1" applyBorder="1" applyAlignment="1" applyProtection="1">
      <alignment horizontal="left"/>
      <protection locked="0"/>
    </xf>
    <xf numFmtId="0" fontId="126" fillId="0" borderId="116" xfId="0" applyFont="1" applyFill="1" applyBorder="1" applyAlignment="1" applyProtection="1">
      <alignment horizontal="left"/>
      <protection locked="0"/>
    </xf>
    <xf numFmtId="164" fontId="6" fillId="0" borderId="41" xfId="57" applyNumberFormat="1" applyFont="1" applyFill="1" applyBorder="1" applyAlignment="1" applyProtection="1">
      <alignment horizontal="center"/>
    </xf>
    <xf numFmtId="164" fontId="6" fillId="0" borderId="42" xfId="57" applyNumberFormat="1" applyFont="1" applyFill="1" applyBorder="1" applyAlignment="1" applyProtection="1">
      <alignment horizontal="center"/>
    </xf>
    <xf numFmtId="164" fontId="6" fillId="0" borderId="98" xfId="57" applyNumberFormat="1" applyFont="1" applyFill="1" applyBorder="1" applyAlignment="1" applyProtection="1">
      <alignment horizontal="center"/>
    </xf>
    <xf numFmtId="0" fontId="44" fillId="0" borderId="41" xfId="57" applyFont="1" applyFill="1" applyBorder="1" applyAlignment="1" applyProtection="1">
      <alignment horizontal="center" wrapText="1"/>
      <protection locked="0"/>
    </xf>
    <xf numFmtId="0" fontId="44" fillId="0" borderId="42" xfId="57" applyFont="1" applyFill="1" applyBorder="1" applyAlignment="1" applyProtection="1">
      <alignment horizontal="center" wrapText="1"/>
      <protection locked="0"/>
    </xf>
    <xf numFmtId="0" fontId="44" fillId="0" borderId="41" xfId="58" applyFont="1" applyFill="1" applyBorder="1" applyAlignment="1" applyProtection="1">
      <alignment vertical="center" wrapText="1"/>
      <protection locked="0"/>
    </xf>
    <xf numFmtId="0" fontId="44" fillId="0" borderId="98" xfId="58" applyFont="1" applyFill="1" applyBorder="1" applyAlignment="1" applyProtection="1">
      <alignment vertical="center" wrapText="1"/>
      <protection locked="0"/>
    </xf>
    <xf numFmtId="0" fontId="44" fillId="0" borderId="24" xfId="58" applyFont="1" applyFill="1" applyBorder="1" applyAlignment="1" applyProtection="1">
      <alignment vertical="center" wrapText="1"/>
      <protection locked="0"/>
    </xf>
    <xf numFmtId="0" fontId="44" fillId="0" borderId="24" xfId="58" applyFont="1" applyFill="1" applyBorder="1" applyAlignment="1" applyProtection="1">
      <alignment vertical="center"/>
      <protection locked="0"/>
    </xf>
    <xf numFmtId="0" fontId="3" fillId="0" borderId="41" xfId="58" applyFont="1" applyFill="1" applyBorder="1" applyAlignment="1">
      <alignment horizontal="center" vertical="center" wrapText="1"/>
    </xf>
    <xf numFmtId="0" fontId="3" fillId="0" borderId="98" xfId="58" applyFont="1" applyFill="1" applyBorder="1" applyAlignment="1">
      <alignment horizontal="center" vertical="center" wrapText="1"/>
    </xf>
    <xf numFmtId="0" fontId="3" fillId="0" borderId="24" xfId="58" applyFont="1" applyFill="1" applyBorder="1" applyAlignment="1">
      <alignment horizontal="center" vertical="center" wrapText="1"/>
    </xf>
    <xf numFmtId="0" fontId="1" fillId="0" borderId="24" xfId="58" applyFill="1" applyBorder="1" applyAlignment="1">
      <alignment vertical="center" wrapText="1"/>
    </xf>
    <xf numFmtId="0" fontId="1" fillId="0" borderId="24" xfId="58" applyFill="1" applyBorder="1" applyAlignment="1">
      <alignment vertical="center"/>
    </xf>
    <xf numFmtId="0" fontId="6" fillId="0" borderId="0" xfId="58" applyFont="1" applyFill="1" applyAlignment="1">
      <alignment horizontal="left"/>
    </xf>
    <xf numFmtId="0" fontId="1" fillId="0" borderId="0" xfId="58" applyFill="1" applyAlignment="1">
      <alignment horizontal="left"/>
    </xf>
    <xf numFmtId="0" fontId="240" fillId="41" borderId="0" xfId="0" applyFont="1" applyFill="1" applyAlignment="1">
      <alignment horizontal="center" vertical="center"/>
    </xf>
    <xf numFmtId="0" fontId="116" fillId="0" borderId="41" xfId="58" applyFont="1" applyFill="1" applyBorder="1" applyAlignment="1" applyProtection="1">
      <alignment horizontal="center" vertical="center"/>
      <protection locked="0"/>
    </xf>
    <xf numFmtId="0" fontId="116" fillId="0" borderId="98" xfId="58" applyFont="1" applyFill="1" applyBorder="1" applyAlignment="1" applyProtection="1">
      <alignment horizontal="center" vertical="center"/>
      <protection locked="0"/>
    </xf>
    <xf numFmtId="0" fontId="6" fillId="0" borderId="0" xfId="58" applyFont="1" applyFill="1" applyBorder="1" applyAlignment="1">
      <alignment horizontal="center"/>
    </xf>
    <xf numFmtId="0" fontId="9" fillId="0" borderId="0" xfId="58" applyFont="1" applyFill="1" applyAlignment="1">
      <alignment horizontal="center"/>
    </xf>
    <xf numFmtId="0" fontId="9" fillId="0" borderId="61" xfId="58" applyFont="1" applyFill="1" applyBorder="1" applyAlignment="1">
      <alignment horizontal="center"/>
    </xf>
    <xf numFmtId="0" fontId="197" fillId="41" borderId="61" xfId="0" applyFont="1" applyFill="1" applyBorder="1" applyAlignment="1">
      <alignment horizontal="center" vertical="center" wrapText="1"/>
    </xf>
    <xf numFmtId="0" fontId="6" fillId="0" borderId="0" xfId="58" applyFont="1" applyFill="1" applyAlignment="1">
      <alignment horizontal="left" wrapText="1"/>
    </xf>
    <xf numFmtId="0" fontId="1" fillId="0" borderId="0" xfId="58" applyFill="1" applyAlignment="1">
      <alignment wrapText="1"/>
    </xf>
    <xf numFmtId="0" fontId="9" fillId="0" borderId="28" xfId="58" applyFont="1" applyFill="1" applyBorder="1" applyAlignment="1">
      <alignment horizontal="left" vertical="center" wrapText="1"/>
    </xf>
    <xf numFmtId="0" fontId="3" fillId="0" borderId="100" xfId="0" applyFont="1" applyFill="1" applyBorder="1" applyAlignment="1" applyProtection="1">
      <alignment horizontal="right" vertical="center"/>
    </xf>
    <xf numFmtId="0" fontId="3" fillId="0" borderId="101" xfId="0" applyFont="1" applyFill="1" applyBorder="1" applyAlignment="1" applyProtection="1">
      <alignment horizontal="right" vertical="center"/>
    </xf>
    <xf numFmtId="0" fontId="197" fillId="41" borderId="0" xfId="0" applyFont="1" applyFill="1" applyBorder="1" applyAlignment="1">
      <alignment horizontal="center" vertical="center" wrapText="1"/>
    </xf>
    <xf numFmtId="0" fontId="6" fillId="26" borderId="33" xfId="0" applyFont="1" applyFill="1" applyBorder="1" applyAlignment="1" applyProtection="1">
      <alignment horizontal="right" vertical="center"/>
    </xf>
    <xf numFmtId="0" fontId="6" fillId="26" borderId="156" xfId="0" applyFont="1" applyFill="1" applyBorder="1" applyAlignment="1" applyProtection="1">
      <alignment horizontal="right" vertical="center"/>
    </xf>
    <xf numFmtId="0" fontId="6" fillId="26" borderId="34" xfId="0" applyFont="1" applyFill="1" applyBorder="1" applyAlignment="1" applyProtection="1">
      <alignment horizontal="right" vertical="center"/>
    </xf>
    <xf numFmtId="0" fontId="17" fillId="26" borderId="22" xfId="0" applyFont="1" applyFill="1" applyBorder="1" applyAlignment="1" applyProtection="1">
      <alignment horizontal="left" vertical="center" wrapText="1"/>
    </xf>
    <xf numFmtId="0" fontId="97" fillId="26" borderId="0" xfId="0" applyFont="1" applyFill="1" applyBorder="1" applyAlignment="1" applyProtection="1">
      <alignment vertical="center" wrapText="1"/>
    </xf>
    <xf numFmtId="0" fontId="6" fillId="33" borderId="27" xfId="0" applyFont="1" applyFill="1" applyBorder="1" applyAlignment="1" applyProtection="1">
      <alignment horizontal="center" vertical="center" textRotation="90" wrapText="1"/>
    </xf>
    <xf numFmtId="0" fontId="6" fillId="33" borderId="74" xfId="0" applyFont="1" applyFill="1" applyBorder="1" applyAlignment="1" applyProtection="1">
      <alignment horizontal="center" vertical="center" textRotation="90" wrapText="1"/>
    </xf>
    <xf numFmtId="0" fontId="97" fillId="26" borderId="0" xfId="0" applyFont="1" applyFill="1" applyBorder="1" applyAlignment="1" applyProtection="1">
      <alignment horizontal="center" vertical="center" wrapText="1"/>
    </xf>
    <xf numFmtId="0" fontId="8" fillId="0" borderId="0" xfId="0" applyFont="1" applyFill="1" applyAlignment="1" applyProtection="1">
      <alignment horizontal="center" vertical="center" wrapText="1"/>
    </xf>
    <xf numFmtId="0" fontId="97" fillId="26" borderId="0" xfId="0" applyFont="1" applyFill="1" applyBorder="1" applyAlignment="1" applyProtection="1">
      <alignment horizontal="left" vertical="center" wrapText="1"/>
    </xf>
    <xf numFmtId="0" fontId="6" fillId="30" borderId="27" xfId="0" applyFont="1" applyFill="1" applyBorder="1" applyAlignment="1" applyProtection="1">
      <alignment horizontal="center" vertical="center" textRotation="90" wrapText="1"/>
    </xf>
    <xf numFmtId="0" fontId="6" fillId="30" borderId="74" xfId="0" applyFont="1" applyFill="1" applyBorder="1" applyAlignment="1" applyProtection="1">
      <alignment horizontal="center" vertical="center" textRotation="90" wrapText="1"/>
    </xf>
    <xf numFmtId="0" fontId="6" fillId="27" borderId="27" xfId="0" applyFont="1" applyFill="1" applyBorder="1" applyAlignment="1" applyProtection="1">
      <alignment horizontal="center" vertical="center" textRotation="90" wrapText="1"/>
    </xf>
    <xf numFmtId="0" fontId="6" fillId="27" borderId="74" xfId="0" applyFont="1" applyFill="1" applyBorder="1" applyAlignment="1" applyProtection="1">
      <alignment horizontal="center" vertical="center" textRotation="90" wrapText="1"/>
    </xf>
    <xf numFmtId="0" fontId="8" fillId="33" borderId="41" xfId="0" applyFont="1" applyFill="1" applyBorder="1" applyAlignment="1" applyProtection="1">
      <alignment horizontal="left" vertical="center" wrapText="1"/>
    </xf>
    <xf numFmtId="0" fontId="8" fillId="33" borderId="98" xfId="0" applyFont="1" applyFill="1" applyBorder="1" applyAlignment="1" applyProtection="1">
      <alignment horizontal="left" vertical="center" wrapText="1"/>
    </xf>
    <xf numFmtId="0" fontId="8" fillId="0" borderId="85" xfId="0" applyFont="1" applyFill="1" applyBorder="1" applyAlignment="1" applyProtection="1">
      <alignment horizontal="center" vertical="center" wrapText="1"/>
    </xf>
    <xf numFmtId="0" fontId="8" fillId="0" borderId="82" xfId="0" applyFont="1" applyFill="1" applyBorder="1" applyAlignment="1" applyProtection="1">
      <alignment horizontal="center" vertical="center" wrapText="1"/>
    </xf>
    <xf numFmtId="0" fontId="21" fillId="26" borderId="0" xfId="0" applyFont="1" applyFill="1" applyBorder="1" applyAlignment="1">
      <alignment horizontal="center" vertical="center" wrapText="1"/>
    </xf>
    <xf numFmtId="0" fontId="6" fillId="29" borderId="27" xfId="0" applyFont="1" applyFill="1" applyBorder="1" applyAlignment="1" applyProtection="1">
      <alignment horizontal="center" vertical="center" textRotation="90" wrapText="1"/>
    </xf>
    <xf numFmtId="0" fontId="6" fillId="29" borderId="74" xfId="0" applyFont="1" applyFill="1" applyBorder="1" applyAlignment="1" applyProtection="1">
      <alignment horizontal="center" vertical="center" textRotation="90" wrapText="1"/>
    </xf>
    <xf numFmtId="0" fontId="8" fillId="26" borderId="0" xfId="0" applyFont="1" applyFill="1" applyAlignment="1">
      <alignment horizontal="center" vertical="center" wrapText="1"/>
    </xf>
    <xf numFmtId="0" fontId="6" fillId="26" borderId="27" xfId="0" applyFont="1" applyFill="1" applyBorder="1" applyAlignment="1" applyProtection="1">
      <alignment horizontal="center" vertical="center" textRotation="90" wrapText="1"/>
    </xf>
    <xf numFmtId="0" fontId="6" fillId="26" borderId="74" xfId="0" applyFont="1" applyFill="1" applyBorder="1" applyAlignment="1" applyProtection="1">
      <alignment horizontal="center" vertical="center" textRotation="90" wrapText="1"/>
    </xf>
    <xf numFmtId="0" fontId="1" fillId="26" borderId="0" xfId="0" applyFont="1" applyFill="1" applyAlignment="1">
      <alignment horizontal="center" vertical="center" wrapText="1"/>
    </xf>
    <xf numFmtId="4" fontId="100" fillId="27" borderId="27" xfId="56" applyNumberFormat="1" applyFont="1" applyFill="1" applyBorder="1" applyAlignment="1">
      <alignment horizontal="center" vertical="center"/>
    </xf>
    <xf numFmtId="0" fontId="100" fillId="27" borderId="74" xfId="56" applyFont="1" applyFill="1" applyBorder="1" applyAlignment="1">
      <alignment horizontal="center" vertical="center"/>
    </xf>
    <xf numFmtId="0" fontId="100" fillId="27" borderId="26" xfId="56" applyFont="1" applyFill="1" applyBorder="1" applyAlignment="1">
      <alignment horizontal="center" vertical="center"/>
    </xf>
    <xf numFmtId="168" fontId="262" fillId="0" borderId="24" xfId="54" applyNumberFormat="1" applyFont="1" applyBorder="1" applyAlignment="1">
      <alignment horizontal="center" vertical="center"/>
    </xf>
    <xf numFmtId="168" fontId="262" fillId="64" borderId="131" xfId="54" applyNumberFormat="1" applyFont="1" applyFill="1" applyBorder="1" applyAlignment="1">
      <alignment horizontal="center" vertical="center"/>
    </xf>
    <xf numFmtId="168" fontId="262" fillId="64" borderId="0" xfId="54" applyNumberFormat="1" applyFont="1" applyFill="1" applyBorder="1" applyAlignment="1">
      <alignment horizontal="center" vertical="center"/>
    </xf>
    <xf numFmtId="4" fontId="263" fillId="44" borderId="0" xfId="54" applyNumberFormat="1" applyFont="1" applyFill="1" applyAlignment="1">
      <alignment horizontal="center" vertical="center"/>
    </xf>
    <xf numFmtId="0" fontId="263" fillId="44" borderId="0" xfId="54" applyFont="1" applyFill="1" applyAlignment="1">
      <alignment horizontal="center" vertical="center"/>
    </xf>
    <xf numFmtId="4" fontId="263" fillId="44" borderId="131" xfId="54" applyNumberFormat="1" applyFont="1" applyFill="1" applyBorder="1" applyAlignment="1">
      <alignment horizontal="center" vertical="center"/>
    </xf>
    <xf numFmtId="4" fontId="263" fillId="44" borderId="117" xfId="54" applyNumberFormat="1" applyFont="1" applyFill="1" applyBorder="1" applyAlignment="1">
      <alignment horizontal="center" vertical="center"/>
    </xf>
    <xf numFmtId="0" fontId="9" fillId="0" borderId="0" xfId="0" applyFont="1" applyFill="1" applyAlignment="1">
      <alignment horizontal="left" vertical="top" wrapText="1"/>
    </xf>
    <xf numFmtId="0" fontId="7" fillId="0" borderId="24" xfId="0" applyFont="1" applyFill="1" applyBorder="1" applyAlignment="1">
      <alignment horizontal="left" vertical="center" wrapText="1" indent="1"/>
    </xf>
    <xf numFmtId="0" fontId="44" fillId="0" borderId="24" xfId="0" applyFont="1" applyFill="1" applyBorder="1" applyAlignment="1" applyProtection="1">
      <alignment horizontal="left" vertical="center" wrapText="1"/>
      <protection locked="0"/>
    </xf>
    <xf numFmtId="0" fontId="3" fillId="0" borderId="24" xfId="0" applyFont="1" applyFill="1" applyBorder="1" applyAlignment="1">
      <alignment horizontal="center" vertical="center" wrapText="1"/>
    </xf>
    <xf numFmtId="49" fontId="7" fillId="0" borderId="24" xfId="0" applyNumberFormat="1" applyFont="1" applyFill="1" applyBorder="1" applyAlignment="1">
      <alignment horizontal="left" vertical="center" wrapText="1" indent="1"/>
    </xf>
    <xf numFmtId="0" fontId="6" fillId="0" borderId="0" xfId="0" applyFont="1" applyFill="1" applyAlignment="1">
      <alignment wrapText="1"/>
    </xf>
    <xf numFmtId="0" fontId="12" fillId="0" borderId="0" xfId="0" applyFont="1" applyFill="1" applyAlignment="1">
      <alignment wrapText="1"/>
    </xf>
    <xf numFmtId="0" fontId="9" fillId="0" borderId="86" xfId="0" applyFont="1" applyFill="1" applyBorder="1" applyAlignment="1">
      <alignment vertical="top" wrapText="1"/>
    </xf>
    <xf numFmtId="0" fontId="0" fillId="0" borderId="0" xfId="0" applyFill="1"/>
    <xf numFmtId="0" fontId="9" fillId="0" borderId="27" xfId="0" applyFont="1" applyFill="1" applyBorder="1" applyAlignment="1">
      <alignment vertical="center" wrapText="1"/>
    </xf>
    <xf numFmtId="0" fontId="15" fillId="0" borderId="0" xfId="0" applyFont="1" applyFill="1" applyAlignment="1">
      <alignment wrapText="1"/>
    </xf>
    <xf numFmtId="0" fontId="3" fillId="0" borderId="33" xfId="0" applyFont="1" applyFill="1" applyBorder="1" applyAlignment="1">
      <alignment horizontal="center" vertical="center" wrapText="1"/>
    </xf>
    <xf numFmtId="0" fontId="7" fillId="0" borderId="156"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23" fillId="0" borderId="0" xfId="0" applyFont="1" applyFill="1" applyBorder="1" applyAlignment="1">
      <alignment vertical="top" wrapText="1"/>
    </xf>
    <xf numFmtId="0" fontId="8" fillId="0" borderId="0" xfId="0" applyFont="1" applyFill="1" applyAlignment="1">
      <alignment vertical="top" wrapText="1"/>
    </xf>
    <xf numFmtId="0" fontId="6" fillId="0" borderId="100" xfId="0" applyFont="1" applyFill="1" applyBorder="1" applyAlignment="1">
      <alignment vertical="center" wrapText="1"/>
    </xf>
    <xf numFmtId="0" fontId="9" fillId="0" borderId="101" xfId="0" applyFont="1" applyFill="1" applyBorder="1" applyAlignment="1">
      <alignment vertical="center" wrapText="1"/>
    </xf>
    <xf numFmtId="0" fontId="9" fillId="0" borderId="26" xfId="0" applyFont="1" applyFill="1" applyBorder="1" applyAlignment="1">
      <alignment horizontal="left" vertical="center" wrapText="1"/>
    </xf>
    <xf numFmtId="0" fontId="9" fillId="0" borderId="24" xfId="0" applyFont="1" applyFill="1" applyBorder="1" applyAlignment="1">
      <alignment vertical="center" wrapText="1"/>
    </xf>
    <xf numFmtId="0" fontId="2" fillId="0" borderId="0" xfId="40" applyFill="1" applyAlignment="1" applyProtection="1">
      <alignment vertical="center"/>
    </xf>
    <xf numFmtId="0" fontId="2" fillId="0" borderId="0" xfId="40" applyFill="1" applyAlignment="1" applyProtection="1"/>
    <xf numFmtId="0" fontId="9" fillId="0" borderId="0" xfId="0" applyFont="1" applyFill="1" applyBorder="1" applyAlignment="1">
      <alignment vertical="top" wrapText="1"/>
    </xf>
    <xf numFmtId="49" fontId="47" fillId="0" borderId="116" xfId="0" applyNumberFormat="1" applyFont="1" applyFill="1" applyBorder="1" applyAlignment="1" applyProtection="1">
      <alignment horizontal="left" vertical="center" wrapText="1"/>
      <protection locked="0"/>
    </xf>
    <xf numFmtId="0" fontId="7" fillId="0" borderId="0" xfId="0" applyFont="1" applyFill="1" applyBorder="1" applyAlignment="1">
      <alignment vertical="top" wrapText="1"/>
    </xf>
    <xf numFmtId="0" fontId="7" fillId="0" borderId="0" xfId="0" applyFont="1" applyFill="1" applyAlignment="1">
      <alignment wrapText="1"/>
    </xf>
    <xf numFmtId="0" fontId="9" fillId="0" borderId="0" xfId="0" applyFont="1" applyFill="1" applyAlignment="1">
      <alignment vertical="top" wrapText="1"/>
    </xf>
    <xf numFmtId="0" fontId="9" fillId="0" borderId="0" xfId="0" applyFont="1" applyFill="1" applyBorder="1" applyAlignment="1">
      <alignment wrapText="1"/>
    </xf>
    <xf numFmtId="0" fontId="9" fillId="0" borderId="0" xfId="0" applyFont="1" applyFill="1" applyAlignment="1">
      <alignment wrapText="1"/>
    </xf>
    <xf numFmtId="0" fontId="6" fillId="0" borderId="0" xfId="0" applyFont="1" applyFill="1" applyBorder="1" applyAlignment="1">
      <alignment vertical="top" wrapText="1"/>
    </xf>
    <xf numFmtId="0" fontId="9" fillId="0" borderId="0" xfId="0" applyFont="1" applyFill="1" applyBorder="1" applyAlignment="1">
      <alignment vertical="center" wrapText="1"/>
    </xf>
    <xf numFmtId="49" fontId="47" fillId="0" borderId="116" xfId="0" applyNumberFormat="1" applyFont="1" applyFill="1" applyBorder="1" applyAlignment="1" applyProtection="1">
      <alignment horizontal="left" vertical="center"/>
      <protection locked="0"/>
    </xf>
    <xf numFmtId="0" fontId="9" fillId="0" borderId="0" xfId="0" applyFont="1" applyFill="1" applyBorder="1" applyAlignment="1"/>
    <xf numFmtId="0" fontId="9" fillId="0" borderId="0" xfId="0" applyFont="1" applyFill="1" applyAlignment="1"/>
    <xf numFmtId="2" fontId="124" fillId="32" borderId="42" xfId="0" applyNumberFormat="1" applyFont="1" applyFill="1" applyBorder="1" applyAlignment="1">
      <alignment horizontal="center" vertical="center"/>
    </xf>
    <xf numFmtId="2" fontId="124" fillId="32" borderId="98" xfId="0" applyNumberFormat="1" applyFont="1" applyFill="1" applyBorder="1" applyAlignment="1">
      <alignment horizontal="center" vertical="center"/>
    </xf>
    <xf numFmtId="0" fontId="1" fillId="26" borderId="71" xfId="64" applyFill="1" applyBorder="1" applyAlignment="1">
      <alignment horizontal="center" vertical="center" wrapText="1"/>
    </xf>
    <xf numFmtId="0" fontId="1" fillId="26" borderId="70" xfId="64" applyFill="1" applyBorder="1" applyAlignment="1">
      <alignment horizontal="center" vertical="center" wrapText="1"/>
    </xf>
    <xf numFmtId="2" fontId="124" fillId="26" borderId="42" xfId="0" applyNumberFormat="1" applyFont="1" applyFill="1" applyBorder="1" applyAlignment="1">
      <alignment horizontal="center" vertical="center"/>
    </xf>
    <xf numFmtId="2" fontId="124" fillId="26" borderId="98" xfId="0" applyNumberFormat="1" applyFont="1" applyFill="1" applyBorder="1" applyAlignment="1">
      <alignment horizontal="center" vertical="center"/>
    </xf>
    <xf numFmtId="0" fontId="1" fillId="26" borderId="159" xfId="64" applyFill="1" applyBorder="1" applyAlignment="1">
      <alignment horizontal="center" vertical="center" wrapText="1"/>
    </xf>
    <xf numFmtId="2" fontId="124" fillId="27" borderId="42" xfId="0" applyNumberFormat="1" applyFont="1" applyFill="1" applyBorder="1" applyAlignment="1">
      <alignment horizontal="center" vertical="center"/>
    </xf>
    <xf numFmtId="2" fontId="124" fillId="27" borderId="98" xfId="0" applyNumberFormat="1" applyFont="1" applyFill="1" applyBorder="1" applyAlignment="1">
      <alignment horizontal="center" vertical="center"/>
    </xf>
    <xf numFmtId="0" fontId="124" fillId="26" borderId="43" xfId="0" applyFont="1" applyFill="1" applyBorder="1" applyAlignment="1">
      <alignment horizontal="center" vertical="center" wrapText="1"/>
    </xf>
    <xf numFmtId="0" fontId="124" fillId="26" borderId="104" xfId="0" applyFont="1" applyFill="1" applyBorder="1" applyAlignment="1">
      <alignment horizontal="center" vertical="center" wrapText="1"/>
    </xf>
    <xf numFmtId="0" fontId="124" fillId="26" borderId="30" xfId="0" applyFont="1" applyFill="1" applyBorder="1" applyAlignment="1">
      <alignment horizontal="center" vertical="center" wrapText="1"/>
    </xf>
    <xf numFmtId="0" fontId="124" fillId="26" borderId="105" xfId="0" applyFont="1" applyFill="1" applyBorder="1" applyAlignment="1">
      <alignment horizontal="center" vertical="center" wrapText="1"/>
    </xf>
    <xf numFmtId="0" fontId="3" fillId="26" borderId="28" xfId="0" applyFont="1" applyFill="1" applyBorder="1" applyAlignment="1">
      <alignment horizontal="center" vertical="center"/>
    </xf>
    <xf numFmtId="0" fontId="14" fillId="26" borderId="24" xfId="0" applyFont="1" applyFill="1" applyBorder="1" applyAlignment="1">
      <alignment horizontal="center" vertical="center" wrapText="1"/>
    </xf>
    <xf numFmtId="2" fontId="124" fillId="29" borderId="42" xfId="0" applyNumberFormat="1" applyFont="1" applyFill="1" applyBorder="1" applyAlignment="1">
      <alignment horizontal="center" vertical="center"/>
    </xf>
    <xf numFmtId="2" fontId="124" fillId="29" borderId="98" xfId="0" applyNumberFormat="1" applyFont="1" applyFill="1" applyBorder="1" applyAlignment="1">
      <alignment horizontal="center" vertical="center"/>
    </xf>
    <xf numFmtId="2" fontId="124" fillId="28" borderId="42" xfId="0" applyNumberFormat="1" applyFont="1" applyFill="1" applyBorder="1" applyAlignment="1">
      <alignment horizontal="center" vertical="center"/>
    </xf>
    <xf numFmtId="2" fontId="124" fillId="28" borderId="98" xfId="0" applyNumberFormat="1" applyFont="1" applyFill="1" applyBorder="1" applyAlignment="1">
      <alignment horizontal="center" vertical="center"/>
    </xf>
    <xf numFmtId="167" fontId="78" fillId="29" borderId="0" xfId="0" applyNumberFormat="1" applyFont="1" applyFill="1" applyAlignment="1" applyProtection="1">
      <alignment horizontal="center" vertical="top"/>
    </xf>
    <xf numFmtId="2" fontId="80" fillId="25" borderId="109" xfId="0" applyNumberFormat="1" applyFont="1" applyFill="1" applyBorder="1" applyAlignment="1" applyProtection="1">
      <alignment horizontal="center" vertical="center"/>
    </xf>
    <xf numFmtId="2" fontId="80" fillId="25" borderId="110" xfId="0" applyNumberFormat="1" applyFont="1" applyFill="1" applyBorder="1" applyAlignment="1" applyProtection="1">
      <alignment horizontal="center" vertical="center"/>
    </xf>
    <xf numFmtId="2" fontId="80" fillId="25" borderId="25" xfId="0" applyNumberFormat="1" applyFont="1" applyFill="1" applyBorder="1" applyAlignment="1" applyProtection="1">
      <alignment horizontal="center" vertical="center"/>
    </xf>
    <xf numFmtId="167" fontId="78" fillId="29" borderId="158" xfId="0" applyNumberFormat="1" applyFont="1" applyFill="1" applyBorder="1" applyAlignment="1" applyProtection="1">
      <alignment horizontal="center" vertical="center"/>
    </xf>
    <xf numFmtId="0" fontId="79" fillId="29" borderId="24" xfId="0" applyFont="1" applyFill="1" applyBorder="1" applyAlignment="1" applyProtection="1">
      <alignment horizontal="center" textRotation="90" wrapText="1"/>
    </xf>
    <xf numFmtId="0" fontId="6" fillId="26" borderId="0" xfId="0" applyFont="1" applyFill="1" applyAlignment="1">
      <alignment horizontal="left"/>
    </xf>
    <xf numFmtId="0" fontId="1" fillId="26" borderId="0" xfId="0" applyFont="1" applyFill="1" applyAlignment="1">
      <alignment horizontal="left" vertical="center" wrapText="1"/>
    </xf>
    <xf numFmtId="0" fontId="1" fillId="26" borderId="0" xfId="0" applyFont="1" applyFill="1" applyAlignment="1">
      <alignment horizontal="left" vertical="center"/>
    </xf>
    <xf numFmtId="0" fontId="8" fillId="26" borderId="0" xfId="0" applyFont="1" applyFill="1" applyAlignment="1">
      <alignment vertical="center" wrapText="1"/>
    </xf>
    <xf numFmtId="0" fontId="28" fillId="26" borderId="0" xfId="0" applyFont="1" applyFill="1" applyAlignment="1">
      <alignment horizontal="left" vertical="center" wrapText="1"/>
    </xf>
    <xf numFmtId="0" fontId="44" fillId="0" borderId="27" xfId="0" applyFont="1" applyFill="1" applyBorder="1" applyAlignment="1" applyProtection="1">
      <alignment vertical="top"/>
      <protection locked="0"/>
    </xf>
    <xf numFmtId="0" fontId="44" fillId="0" borderId="26" xfId="0" applyFont="1" applyFill="1" applyBorder="1" applyAlignment="1" applyProtection="1">
      <alignment vertical="top"/>
      <protection locked="0"/>
    </xf>
    <xf numFmtId="0" fontId="9" fillId="0" borderId="24" xfId="0" applyFont="1" applyBorder="1" applyAlignment="1">
      <alignment horizontal="justify" vertical="center" wrapText="1"/>
    </xf>
    <xf numFmtId="0" fontId="9" fillId="0" borderId="0" xfId="0" applyFont="1" applyFill="1" applyAlignment="1">
      <alignment horizontal="left" wrapText="1"/>
    </xf>
    <xf numFmtId="0" fontId="292"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9" fillId="0" borderId="27" xfId="0" applyFont="1" applyBorder="1" applyAlignment="1">
      <alignment horizontal="center" vertical="top" wrapText="1"/>
    </xf>
    <xf numFmtId="0" fontId="9" fillId="0" borderId="74" xfId="0" applyFont="1" applyBorder="1" applyAlignment="1">
      <alignment horizontal="center" vertical="top" wrapText="1"/>
    </xf>
    <xf numFmtId="0" fontId="9" fillId="0" borderId="26" xfId="0" applyFont="1" applyBorder="1" applyAlignment="1">
      <alignment horizontal="center" vertical="top" wrapText="1"/>
    </xf>
    <xf numFmtId="0" fontId="9" fillId="0" borderId="41" xfId="0" applyFont="1" applyBorder="1" applyAlignment="1">
      <alignment horizontal="justify" vertical="center" wrapText="1"/>
    </xf>
    <xf numFmtId="0" fontId="9" fillId="0" borderId="42" xfId="0" applyFont="1" applyBorder="1" applyAlignment="1">
      <alignment horizontal="justify" vertical="center" wrapText="1"/>
    </xf>
    <xf numFmtId="0" fontId="9" fillId="0" borderId="98" xfId="0" applyFont="1" applyBorder="1" applyAlignment="1">
      <alignment horizontal="justify"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9" fillId="0" borderId="98" xfId="0" applyFont="1" applyBorder="1" applyAlignment="1">
      <alignment vertical="center" wrapText="1"/>
    </xf>
    <xf numFmtId="0" fontId="10" fillId="0" borderId="41" xfId="0" applyFont="1" applyBorder="1" applyAlignment="1">
      <alignment vertical="center" wrapText="1"/>
    </xf>
    <xf numFmtId="0" fontId="10" fillId="0" borderId="42" xfId="0" applyFont="1" applyBorder="1" applyAlignment="1">
      <alignment vertical="center" wrapText="1"/>
    </xf>
    <xf numFmtId="0" fontId="10" fillId="0" borderId="98" xfId="0" applyFont="1" applyBorder="1" applyAlignment="1">
      <alignment vertical="center" wrapText="1"/>
    </xf>
    <xf numFmtId="0" fontId="9" fillId="0" borderId="0" xfId="0" applyFont="1" applyFill="1" applyAlignment="1">
      <alignment horizontal="left" vertical="top"/>
    </xf>
    <xf numFmtId="168" fontId="293" fillId="0" borderId="41" xfId="0" applyNumberFormat="1" applyFont="1" applyFill="1" applyBorder="1" applyAlignment="1" applyProtection="1">
      <alignment horizontal="center" vertical="center"/>
      <protection locked="0"/>
    </xf>
    <xf numFmtId="168" fontId="293" fillId="0" borderId="98" xfId="0" applyNumberFormat="1" applyFont="1" applyFill="1" applyBorder="1" applyAlignment="1" applyProtection="1">
      <alignment horizontal="center" vertical="center"/>
      <protection locked="0"/>
    </xf>
    <xf numFmtId="0" fontId="6" fillId="0" borderId="0" xfId="0" applyFont="1" applyFill="1" applyAlignment="1"/>
    <xf numFmtId="0" fontId="5" fillId="0" borderId="0" xfId="0" applyFont="1" applyFill="1" applyAlignment="1">
      <alignment horizontal="center"/>
    </xf>
    <xf numFmtId="0" fontId="301" fillId="0" borderId="0" xfId="0" applyFont="1" applyFill="1" applyAlignment="1">
      <alignment horizontal="left" vertical="top" wrapText="1"/>
    </xf>
    <xf numFmtId="0" fontId="6" fillId="0" borderId="0" xfId="0" applyFont="1" applyFill="1" applyAlignment="1">
      <alignment horizontal="left" vertical="top"/>
    </xf>
    <xf numFmtId="0" fontId="0" fillId="0" borderId="0" xfId="0" applyFill="1" applyAlignment="1">
      <alignment horizontal="right"/>
    </xf>
    <xf numFmtId="0" fontId="0" fillId="0" borderId="0" xfId="0" applyFill="1" applyAlignment="1">
      <alignment horizontal="center"/>
    </xf>
    <xf numFmtId="0" fontId="6" fillId="0" borderId="0" xfId="0" applyFont="1" applyFill="1" applyAlignment="1">
      <alignment horizontal="left" vertical="top" wrapText="1"/>
    </xf>
    <xf numFmtId="0" fontId="0" fillId="0" borderId="0" xfId="0" applyFill="1" applyAlignment="1">
      <alignment horizontal="left"/>
    </xf>
    <xf numFmtId="0" fontId="3" fillId="0" borderId="0" xfId="0" applyFont="1" applyFill="1" applyAlignment="1">
      <alignment horizontal="left" vertical="top" wrapText="1"/>
    </xf>
    <xf numFmtId="0" fontId="150" fillId="0" borderId="43" xfId="0" applyFont="1" applyFill="1" applyBorder="1" applyAlignment="1" applyProtection="1">
      <alignment horizontal="left" vertical="center" wrapText="1"/>
      <protection locked="0"/>
    </xf>
    <xf numFmtId="0" fontId="150" fillId="0" borderId="91" xfId="0" applyFont="1" applyFill="1" applyBorder="1" applyAlignment="1" applyProtection="1">
      <alignment horizontal="left" vertical="center" wrapText="1"/>
      <protection locked="0"/>
    </xf>
    <xf numFmtId="0" fontId="150" fillId="0" borderId="104" xfId="0" applyFont="1" applyFill="1" applyBorder="1" applyAlignment="1" applyProtection="1">
      <alignment horizontal="left" vertical="center" wrapText="1"/>
      <protection locked="0"/>
    </xf>
    <xf numFmtId="0" fontId="150" fillId="0" borderId="86" xfId="0" applyFont="1" applyFill="1" applyBorder="1" applyAlignment="1" applyProtection="1">
      <alignment horizontal="left" vertical="center" wrapText="1"/>
      <protection locked="0"/>
    </xf>
    <xf numFmtId="0" fontId="150" fillId="0" borderId="0" xfId="0" applyFont="1" applyFill="1" applyBorder="1" applyAlignment="1" applyProtection="1">
      <alignment horizontal="left" vertical="center" wrapText="1"/>
      <protection locked="0"/>
    </xf>
    <xf numFmtId="0" fontId="150" fillId="0" borderId="61" xfId="0" applyFont="1" applyFill="1" applyBorder="1" applyAlignment="1" applyProtection="1">
      <alignment horizontal="left" vertical="center" wrapText="1"/>
      <protection locked="0"/>
    </xf>
    <xf numFmtId="0" fontId="150" fillId="0" borderId="30" xfId="0" applyFont="1" applyFill="1" applyBorder="1" applyAlignment="1" applyProtection="1">
      <alignment horizontal="left" vertical="center" wrapText="1"/>
      <protection locked="0"/>
    </xf>
    <xf numFmtId="0" fontId="150" fillId="0" borderId="28" xfId="0" applyFont="1" applyFill="1" applyBorder="1" applyAlignment="1" applyProtection="1">
      <alignment horizontal="left" vertical="center" wrapText="1"/>
      <protection locked="0"/>
    </xf>
    <xf numFmtId="0" fontId="150" fillId="0" borderId="105" xfId="0" applyFont="1" applyFill="1" applyBorder="1" applyAlignment="1" applyProtection="1">
      <alignment horizontal="left" vertical="center" wrapText="1"/>
      <protection locked="0"/>
    </xf>
    <xf numFmtId="49" fontId="83" fillId="29" borderId="27" xfId="0" applyNumberFormat="1" applyFont="1" applyFill="1" applyBorder="1" applyAlignment="1" applyProtection="1">
      <alignment horizontal="center" vertical="center" wrapText="1"/>
    </xf>
    <xf numFmtId="49" fontId="83" fillId="29" borderId="66" xfId="0" applyNumberFormat="1" applyFont="1" applyFill="1" applyBorder="1" applyAlignment="1" applyProtection="1">
      <alignment horizontal="center" vertical="center" wrapText="1"/>
    </xf>
    <xf numFmtId="2" fontId="83" fillId="29" borderId="104" xfId="0" applyNumberFormat="1" applyFont="1" applyFill="1" applyBorder="1" applyAlignment="1" applyProtection="1">
      <alignment horizontal="center" vertical="center" wrapText="1"/>
    </xf>
    <xf numFmtId="2" fontId="83" fillId="29" borderId="160" xfId="0" applyNumberFormat="1" applyFont="1" applyFill="1" applyBorder="1" applyAlignment="1" applyProtection="1">
      <alignment horizontal="center" vertical="center" wrapText="1"/>
    </xf>
    <xf numFmtId="0" fontId="240" fillId="41" borderId="0" xfId="0" applyFont="1" applyFill="1" applyAlignment="1">
      <alignment horizontal="center" vertical="center" textRotation="90"/>
    </xf>
    <xf numFmtId="0" fontId="17" fillId="29" borderId="27" xfId="0" applyFont="1" applyFill="1" applyBorder="1" applyAlignment="1">
      <alignment horizontal="center" vertical="center" textRotation="90" wrapText="1"/>
    </xf>
    <xf numFmtId="0" fontId="17" fillId="29" borderId="74" xfId="0" applyFont="1" applyFill="1" applyBorder="1" applyAlignment="1">
      <alignment horizontal="center" vertical="center" textRotation="90" wrapText="1"/>
    </xf>
    <xf numFmtId="0" fontId="17" fillId="29" borderId="26" xfId="0" applyFont="1" applyFill="1" applyBorder="1" applyAlignment="1">
      <alignment horizontal="center" vertical="center" textRotation="90" wrapText="1"/>
    </xf>
    <xf numFmtId="0" fontId="13" fillId="0" borderId="0" xfId="0" applyFont="1" applyFill="1" applyAlignment="1" applyProtection="1">
      <alignment horizontal="center" vertical="center" wrapText="1"/>
    </xf>
    <xf numFmtId="0" fontId="76" fillId="25" borderId="27" xfId="0" applyFont="1" applyFill="1" applyBorder="1" applyAlignment="1">
      <alignment horizontal="center" vertical="center" wrapText="1"/>
    </xf>
    <xf numFmtId="0" fontId="53" fillId="25" borderId="26" xfId="0" applyFont="1" applyFill="1" applyBorder="1" applyAlignment="1">
      <alignment horizontal="center" vertical="center" wrapText="1"/>
    </xf>
    <xf numFmtId="0" fontId="3" fillId="29" borderId="41" xfId="0" applyFont="1" applyFill="1" applyBorder="1" applyAlignment="1">
      <alignment horizontal="center" vertical="center"/>
    </xf>
    <xf numFmtId="0" fontId="3" fillId="29" borderId="42" xfId="0" applyFont="1" applyFill="1" applyBorder="1" applyAlignment="1">
      <alignment horizontal="center" vertical="center"/>
    </xf>
    <xf numFmtId="0" fontId="3" fillId="29" borderId="98" xfId="0" applyFont="1" applyFill="1" applyBorder="1" applyAlignment="1">
      <alignment horizontal="center" vertical="center"/>
    </xf>
    <xf numFmtId="0" fontId="14" fillId="29" borderId="27" xfId="0" applyFont="1" applyFill="1" applyBorder="1" applyAlignment="1">
      <alignment horizontal="center" vertical="center" wrapText="1"/>
    </xf>
    <xf numFmtId="0" fontId="14" fillId="29" borderId="26" xfId="0" applyFont="1" applyFill="1" applyBorder="1" applyAlignment="1">
      <alignment horizontal="center" vertical="center" wrapText="1"/>
    </xf>
    <xf numFmtId="0" fontId="16" fillId="29" borderId="41" xfId="0" applyNumberFormat="1" applyFont="1" applyFill="1" applyBorder="1" applyAlignment="1" applyProtection="1">
      <alignment horizontal="center" vertical="center" wrapText="1"/>
    </xf>
    <xf numFmtId="0" fontId="16" fillId="29" borderId="98" xfId="0" applyNumberFormat="1" applyFont="1" applyFill="1" applyBorder="1" applyAlignment="1" applyProtection="1">
      <alignment horizontal="center" vertical="center" wrapText="1"/>
    </xf>
    <xf numFmtId="2" fontId="16" fillId="29" borderId="41" xfId="0" applyNumberFormat="1" applyFont="1" applyFill="1" applyBorder="1" applyAlignment="1" applyProtection="1">
      <alignment horizontal="center" vertical="center" wrapText="1"/>
    </xf>
    <xf numFmtId="0" fontId="14" fillId="29" borderId="27" xfId="0" applyFont="1" applyFill="1" applyBorder="1" applyAlignment="1" applyProtection="1">
      <alignment horizontal="center" vertical="center" wrapText="1"/>
    </xf>
    <xf numFmtId="0" fontId="16" fillId="29" borderId="74" xfId="0" applyFont="1" applyFill="1" applyBorder="1" applyAlignment="1" applyProtection="1">
      <alignment horizontal="center" vertical="center" wrapText="1"/>
    </xf>
    <xf numFmtId="0" fontId="14" fillId="29" borderId="43" xfId="0" applyFont="1" applyFill="1" applyBorder="1" applyAlignment="1" applyProtection="1">
      <alignment horizontal="center" vertical="center" wrapText="1"/>
    </xf>
    <xf numFmtId="0" fontId="14" fillId="29" borderId="104" xfId="0" applyFont="1" applyFill="1" applyBorder="1" applyAlignment="1" applyProtection="1">
      <alignment horizontal="center" vertical="center" wrapText="1"/>
    </xf>
    <xf numFmtId="0" fontId="16" fillId="29" borderId="30" xfId="0" applyFont="1" applyFill="1" applyBorder="1" applyAlignment="1" applyProtection="1">
      <alignment horizontal="center" vertical="center" wrapText="1"/>
    </xf>
    <xf numFmtId="0" fontId="16" fillId="29" borderId="105" xfId="0" applyFont="1" applyFill="1" applyBorder="1" applyAlignment="1" applyProtection="1">
      <alignment horizontal="center" vertical="center" wrapText="1"/>
    </xf>
    <xf numFmtId="0" fontId="16" fillId="29" borderId="104" xfId="0" applyFont="1" applyFill="1" applyBorder="1" applyAlignment="1" applyProtection="1">
      <alignment vertical="center"/>
    </xf>
    <xf numFmtId="0" fontId="16" fillId="29" borderId="86" xfId="0" applyFont="1" applyFill="1" applyBorder="1" applyAlignment="1" applyProtection="1">
      <alignment vertical="center"/>
    </xf>
    <xf numFmtId="0" fontId="16" fillId="29" borderId="61" xfId="0" applyFont="1" applyFill="1" applyBorder="1" applyAlignment="1" applyProtection="1">
      <alignment vertical="center"/>
    </xf>
    <xf numFmtId="0" fontId="28" fillId="0" borderId="0" xfId="0" applyFont="1" applyFill="1" applyAlignment="1" applyProtection="1">
      <alignment horizontal="left"/>
    </xf>
    <xf numFmtId="0" fontId="47" fillId="0" borderId="43" xfId="0" applyFont="1" applyFill="1" applyBorder="1" applyAlignment="1" applyProtection="1">
      <alignment horizontal="left" vertical="center" wrapText="1"/>
      <protection locked="0"/>
    </xf>
    <xf numFmtId="0" fontId="47" fillId="0" borderId="91" xfId="0" applyFont="1" applyFill="1" applyBorder="1" applyAlignment="1" applyProtection="1">
      <alignment horizontal="left" vertical="center" wrapText="1"/>
      <protection locked="0"/>
    </xf>
    <xf numFmtId="0" fontId="47" fillId="0" borderId="104" xfId="0" applyFont="1" applyFill="1" applyBorder="1" applyAlignment="1" applyProtection="1">
      <alignment horizontal="left" vertical="center" wrapText="1"/>
      <protection locked="0"/>
    </xf>
    <xf numFmtId="0" fontId="47" fillId="0" borderId="86" xfId="0" applyFont="1" applyFill="1" applyBorder="1" applyAlignment="1" applyProtection="1">
      <alignment horizontal="left" vertical="center" wrapText="1"/>
      <protection locked="0"/>
    </xf>
    <xf numFmtId="0" fontId="47" fillId="0" borderId="0" xfId="0" applyFont="1" applyFill="1" applyBorder="1" applyAlignment="1" applyProtection="1">
      <alignment horizontal="left" vertical="center" wrapText="1"/>
      <protection locked="0"/>
    </xf>
    <xf numFmtId="0" fontId="47" fillId="0" borderId="61" xfId="0" applyFont="1" applyFill="1" applyBorder="1" applyAlignment="1" applyProtection="1">
      <alignment horizontal="left" vertical="center" wrapText="1"/>
      <protection locked="0"/>
    </xf>
    <xf numFmtId="0" fontId="47" fillId="0" borderId="30" xfId="0" applyFont="1" applyFill="1" applyBorder="1" applyAlignment="1" applyProtection="1">
      <alignment horizontal="left" vertical="center" wrapText="1"/>
      <protection locked="0"/>
    </xf>
    <xf numFmtId="0" fontId="47" fillId="0" borderId="28" xfId="0" applyFont="1" applyFill="1" applyBorder="1" applyAlignment="1" applyProtection="1">
      <alignment horizontal="left" vertical="center" wrapText="1"/>
      <protection locked="0"/>
    </xf>
    <xf numFmtId="0" fontId="47" fillId="0" borderId="105" xfId="0"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xf>
    <xf numFmtId="0" fontId="1" fillId="0" borderId="0" xfId="0" applyFont="1" applyFill="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Alignment="1" applyProtection="1">
      <alignment horizontal="left" vertical="top"/>
    </xf>
    <xf numFmtId="0" fontId="6" fillId="0" borderId="0" xfId="0" applyFont="1" applyFill="1" applyBorder="1" applyAlignment="1" applyProtection="1">
      <alignment horizontal="left"/>
    </xf>
    <xf numFmtId="0" fontId="0" fillId="0" borderId="43" xfId="0" applyFill="1" applyBorder="1" applyAlignment="1" applyProtection="1">
      <alignment horizontal="left" vertical="center" wrapText="1"/>
    </xf>
    <xf numFmtId="0" fontId="0" fillId="0" borderId="91" xfId="0" applyFill="1" applyBorder="1" applyAlignment="1" applyProtection="1">
      <alignment horizontal="left" vertical="center" wrapText="1"/>
    </xf>
    <xf numFmtId="0" fontId="0" fillId="0" borderId="104" xfId="0" applyFill="1" applyBorder="1" applyAlignment="1" applyProtection="1">
      <alignment vertical="center"/>
    </xf>
    <xf numFmtId="0" fontId="1" fillId="0" borderId="86"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61" xfId="0" applyFont="1" applyFill="1" applyBorder="1" applyAlignment="1" applyProtection="1">
      <alignmen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center"/>
    </xf>
    <xf numFmtId="0" fontId="6" fillId="0" borderId="0" xfId="0" applyFont="1" applyFill="1" applyAlignment="1" applyProtection="1">
      <alignment horizontal="left" vertical="center" wrapText="1"/>
    </xf>
    <xf numFmtId="0" fontId="9" fillId="0" borderId="0" xfId="0" applyFont="1" applyFill="1" applyAlignment="1" applyProtection="1">
      <alignment horizontal="left" vertical="center"/>
    </xf>
    <xf numFmtId="0" fontId="322" fillId="0" borderId="30" xfId="0" applyFont="1" applyFill="1" applyBorder="1" applyAlignment="1" applyProtection="1">
      <alignment horizontal="left" vertical="center" wrapText="1"/>
    </xf>
    <xf numFmtId="0" fontId="322" fillId="0" borderId="28" xfId="0" applyFont="1" applyFill="1" applyBorder="1" applyAlignment="1" applyProtection="1">
      <alignment horizontal="left" vertical="center"/>
    </xf>
    <xf numFmtId="0" fontId="322" fillId="0" borderId="105" xfId="0" applyFont="1" applyFill="1" applyBorder="1" applyAlignment="1" applyProtection="1">
      <alignment vertical="center"/>
    </xf>
    <xf numFmtId="0" fontId="1" fillId="0" borderId="41" xfId="0" applyFont="1" applyFill="1" applyBorder="1" applyAlignment="1" applyProtection="1">
      <alignment horizontal="center" vertical="center" wrapText="1"/>
    </xf>
    <xf numFmtId="0" fontId="1" fillId="0" borderId="42" xfId="0" applyFont="1" applyFill="1" applyBorder="1" applyAlignment="1" applyProtection="1">
      <alignment horizontal="center" vertical="center" wrapText="1"/>
    </xf>
    <xf numFmtId="0" fontId="1" fillId="0" borderId="98" xfId="0" applyFont="1" applyFill="1" applyBorder="1" applyAlignment="1" applyProtection="1">
      <alignment horizontal="center" vertical="center" wrapText="1"/>
    </xf>
    <xf numFmtId="0" fontId="159" fillId="0" borderId="41" xfId="0" applyFont="1" applyFill="1" applyBorder="1" applyAlignment="1" applyProtection="1">
      <alignment horizontal="center" vertical="center" wrapText="1"/>
    </xf>
    <xf numFmtId="0" fontId="159" fillId="0" borderId="42" xfId="0" applyFont="1" applyFill="1" applyBorder="1" applyAlignment="1" applyProtection="1">
      <alignment horizontal="center" vertical="center" wrapText="1"/>
    </xf>
    <xf numFmtId="0" fontId="159" fillId="0" borderId="98" xfId="0" applyFont="1" applyFill="1" applyBorder="1" applyAlignment="1" applyProtection="1">
      <alignment horizontal="center" vertical="center" wrapText="1"/>
    </xf>
    <xf numFmtId="0" fontId="0" fillId="0" borderId="41" xfId="0" applyFill="1" applyBorder="1" applyAlignment="1" applyProtection="1">
      <alignment horizontal="center" vertical="center" wrapText="1"/>
    </xf>
    <xf numFmtId="0" fontId="0" fillId="0" borderId="42" xfId="0" applyFill="1" applyBorder="1" applyAlignment="1" applyProtection="1">
      <alignment horizontal="center" vertical="center" wrapText="1"/>
    </xf>
    <xf numFmtId="0" fontId="0" fillId="0" borderId="98" xfId="0" applyFill="1" applyBorder="1" applyAlignment="1" applyProtection="1">
      <alignment horizontal="center" vertical="center" wrapText="1"/>
    </xf>
    <xf numFmtId="0" fontId="5" fillId="0" borderId="0" xfId="0" applyFont="1" applyFill="1" applyAlignment="1" applyProtection="1">
      <alignment horizontal="center" wrapText="1"/>
    </xf>
    <xf numFmtId="0" fontId="0" fillId="0" borderId="0" xfId="0" applyFill="1" applyAlignment="1" applyProtection="1">
      <alignment wrapText="1"/>
    </xf>
    <xf numFmtId="0" fontId="6" fillId="0" borderId="0" xfId="0" applyFont="1" applyFill="1" applyAlignment="1" applyProtection="1">
      <alignment horizontal="center" vertical="top" wrapText="1"/>
    </xf>
    <xf numFmtId="0" fontId="0" fillId="0" borderId="0" xfId="0" applyFill="1" applyAlignment="1" applyProtection="1">
      <alignment horizontal="center" wrapText="1"/>
    </xf>
    <xf numFmtId="0" fontId="0" fillId="0" borderId="0" xfId="0" applyFill="1" applyAlignment="1" applyProtection="1">
      <alignment horizontal="center"/>
    </xf>
    <xf numFmtId="0" fontId="0" fillId="0" borderId="0" xfId="0" applyFill="1" applyAlignment="1" applyProtection="1"/>
    <xf numFmtId="0" fontId="6" fillId="0" borderId="0" xfId="0" applyFont="1" applyFill="1" applyAlignment="1" applyProtection="1">
      <alignment wrapText="1"/>
    </xf>
    <xf numFmtId="0" fontId="9" fillId="0" borderId="0" xfId="0" applyFont="1" applyFill="1" applyAlignment="1" applyProtection="1">
      <alignment wrapText="1"/>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wrapText="1"/>
    </xf>
    <xf numFmtId="0" fontId="56" fillId="0" borderId="0" xfId="0" applyFont="1" applyFill="1" applyAlignment="1" applyProtection="1">
      <alignment vertical="top" wrapText="1"/>
    </xf>
    <xf numFmtId="0" fontId="9" fillId="0" borderId="0" xfId="0" applyFont="1" applyFill="1" applyAlignment="1" applyProtection="1">
      <alignment vertical="top" wrapText="1"/>
    </xf>
    <xf numFmtId="0" fontId="323" fillId="0" borderId="0" xfId="0" applyFont="1" applyFill="1" applyAlignment="1" applyProtection="1">
      <alignment vertical="top" wrapText="1"/>
    </xf>
    <xf numFmtId="0" fontId="43" fillId="0" borderId="43" xfId="0" applyFont="1" applyFill="1" applyBorder="1" applyAlignment="1" applyProtection="1">
      <alignment horizontal="center" vertical="center" wrapText="1"/>
      <protection locked="0"/>
    </xf>
    <xf numFmtId="0" fontId="43" fillId="0" borderId="91" xfId="0" applyFont="1" applyFill="1" applyBorder="1" applyAlignment="1" applyProtection="1">
      <alignment horizontal="center" vertical="center" wrapText="1"/>
      <protection locked="0"/>
    </xf>
    <xf numFmtId="0" fontId="43" fillId="0" borderId="104" xfId="0" applyFont="1" applyFill="1" applyBorder="1" applyAlignment="1" applyProtection="1">
      <alignment horizontal="center" vertical="center" wrapText="1"/>
      <protection locked="0"/>
    </xf>
    <xf numFmtId="0" fontId="43" fillId="0" borderId="30" xfId="0" applyFont="1" applyFill="1" applyBorder="1" applyAlignment="1" applyProtection="1">
      <alignment horizontal="center" vertical="center" wrapText="1"/>
      <protection locked="0"/>
    </xf>
    <xf numFmtId="0" fontId="43" fillId="0" borderId="28" xfId="0" applyFont="1" applyFill="1" applyBorder="1" applyAlignment="1" applyProtection="1">
      <alignment horizontal="center" vertical="center" wrapText="1"/>
      <protection locked="0"/>
    </xf>
    <xf numFmtId="0" fontId="43" fillId="0" borderId="105" xfId="0" applyFont="1" applyFill="1" applyBorder="1" applyAlignment="1" applyProtection="1">
      <alignment horizontal="center" vertical="center" wrapText="1"/>
      <protection locked="0"/>
    </xf>
    <xf numFmtId="0" fontId="0" fillId="0" borderId="0" xfId="0" applyFill="1" applyAlignment="1" applyProtection="1">
      <alignment horizontal="left" wrapText="1"/>
    </xf>
    <xf numFmtId="0" fontId="10" fillId="0" borderId="33" xfId="0" applyFont="1" applyFill="1" applyBorder="1" applyAlignment="1" applyProtection="1">
      <alignment vertical="center" wrapText="1"/>
    </xf>
    <xf numFmtId="0" fontId="10" fillId="0" borderId="156" xfId="0" applyFont="1" applyFill="1" applyBorder="1" applyAlignment="1" applyProtection="1">
      <alignment vertical="center" wrapText="1"/>
    </xf>
    <xf numFmtId="0" fontId="10" fillId="0" borderId="34" xfId="0" applyFont="1" applyFill="1" applyBorder="1" applyAlignment="1" applyProtection="1">
      <alignment vertical="center" wrapText="1"/>
    </xf>
    <xf numFmtId="0" fontId="9" fillId="0" borderId="0" xfId="0" applyFont="1" applyFill="1" applyAlignment="1" applyProtection="1">
      <alignment horizontal="left" vertical="top" wrapText="1"/>
    </xf>
    <xf numFmtId="0" fontId="9" fillId="0" borderId="0" xfId="0" applyFont="1" applyFill="1" applyAlignment="1" applyProtection="1">
      <alignment horizontal="left" vertical="center" wrapText="1"/>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44" fillId="0" borderId="41" xfId="0" applyFont="1" applyFill="1" applyBorder="1" applyAlignment="1" applyProtection="1">
      <alignment horizontal="left" vertical="center" wrapText="1"/>
      <protection locked="0"/>
    </xf>
    <xf numFmtId="0" fontId="44" fillId="0" borderId="42" xfId="0" applyFont="1" applyFill="1" applyBorder="1" applyAlignment="1" applyProtection="1">
      <alignment horizontal="left" vertical="center" wrapText="1"/>
      <protection locked="0"/>
    </xf>
    <xf numFmtId="0" fontId="44" fillId="0" borderId="98" xfId="0" applyFont="1" applyFill="1" applyBorder="1" applyAlignment="1" applyProtection="1">
      <alignment horizontal="left" vertical="center" wrapText="1"/>
      <protection locked="0"/>
    </xf>
    <xf numFmtId="49" fontId="83" fillId="28" borderId="27" xfId="0" applyNumberFormat="1" applyFont="1" applyFill="1" applyBorder="1" applyAlignment="1" applyProtection="1">
      <alignment horizontal="center" vertical="center" wrapText="1"/>
    </xf>
    <xf numFmtId="49" fontId="83" fillId="28" borderId="66" xfId="0" applyNumberFormat="1" applyFont="1" applyFill="1" applyBorder="1" applyAlignment="1" applyProtection="1">
      <alignment horizontal="center" vertical="center" wrapText="1"/>
    </xf>
    <xf numFmtId="2" fontId="83" fillId="28" borderId="104" xfId="0" applyNumberFormat="1" applyFont="1" applyFill="1" applyBorder="1" applyAlignment="1" applyProtection="1">
      <alignment horizontal="center" vertical="center" wrapText="1"/>
    </xf>
    <xf numFmtId="2" fontId="83" fillId="28" borderId="160" xfId="0" applyNumberFormat="1" applyFont="1" applyFill="1" applyBorder="1" applyAlignment="1" applyProtection="1">
      <alignment horizontal="center" vertical="center" wrapText="1"/>
    </xf>
    <xf numFmtId="0" fontId="17" fillId="28" borderId="27" xfId="0" applyFont="1" applyFill="1" applyBorder="1" applyAlignment="1">
      <alignment horizontal="center" vertical="center" textRotation="90" wrapText="1"/>
    </xf>
    <xf numFmtId="0" fontId="17" fillId="28" borderId="74" xfId="0" applyFont="1" applyFill="1" applyBorder="1" applyAlignment="1">
      <alignment horizontal="center" vertical="center" textRotation="90" wrapText="1"/>
    </xf>
    <xf numFmtId="0" fontId="17" fillId="28" borderId="26" xfId="0" applyFont="1" applyFill="1" applyBorder="1" applyAlignment="1">
      <alignment horizontal="center" vertical="center" textRotation="90" wrapText="1"/>
    </xf>
    <xf numFmtId="0" fontId="76" fillId="0" borderId="27"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6" fillId="28" borderId="41" xfId="0" applyFont="1" applyFill="1" applyBorder="1" applyAlignment="1">
      <alignment horizontal="center" vertical="center"/>
    </xf>
    <xf numFmtId="0" fontId="6" fillId="28" borderId="42" xfId="0" applyFont="1" applyFill="1" applyBorder="1" applyAlignment="1">
      <alignment horizontal="center" vertical="center"/>
    </xf>
    <xf numFmtId="0" fontId="6" fillId="28" borderId="98" xfId="0" applyFont="1" applyFill="1" applyBorder="1" applyAlignment="1">
      <alignment horizontal="center" vertical="center"/>
    </xf>
    <xf numFmtId="0" fontId="14" fillId="28" borderId="27" xfId="0" applyFont="1" applyFill="1" applyBorder="1" applyAlignment="1">
      <alignment horizontal="center" vertical="center" wrapText="1"/>
    </xf>
    <xf numFmtId="0" fontId="14" fillId="28" borderId="26" xfId="0" applyFont="1" applyFill="1" applyBorder="1" applyAlignment="1">
      <alignment horizontal="center" vertical="center" wrapText="1"/>
    </xf>
    <xf numFmtId="179" fontId="144" fillId="25" borderId="0" xfId="0" applyNumberFormat="1" applyFont="1" applyFill="1" applyAlignment="1" applyProtection="1">
      <alignment horizontal="center" vertical="center"/>
    </xf>
    <xf numFmtId="178" fontId="142" fillId="25" borderId="0" xfId="0" applyNumberFormat="1" applyFont="1" applyFill="1" applyAlignment="1" applyProtection="1">
      <alignment horizontal="center" vertical="center"/>
    </xf>
    <xf numFmtId="178" fontId="47" fillId="25" borderId="0" xfId="0" applyNumberFormat="1" applyFont="1" applyFill="1" applyAlignment="1" applyProtection="1">
      <alignment horizontal="center" vertical="center"/>
      <protection locked="0"/>
    </xf>
    <xf numFmtId="0" fontId="14" fillId="28" borderId="27" xfId="0" applyFont="1" applyFill="1" applyBorder="1" applyAlignment="1" applyProtection="1">
      <alignment horizontal="center" vertical="center" textRotation="90" wrapText="1"/>
    </xf>
    <xf numFmtId="0" fontId="14" fillId="28" borderId="74" xfId="0" applyFont="1" applyFill="1" applyBorder="1" applyAlignment="1" applyProtection="1">
      <alignment horizontal="center" vertical="center" textRotation="90" wrapText="1"/>
    </xf>
    <xf numFmtId="0" fontId="14" fillId="28" borderId="26" xfId="0" applyFont="1" applyFill="1" applyBorder="1" applyAlignment="1" applyProtection="1">
      <alignment horizontal="center" vertical="center" textRotation="90" wrapText="1"/>
    </xf>
    <xf numFmtId="0" fontId="6" fillId="0" borderId="0" xfId="0" applyFont="1" applyFill="1" applyAlignment="1" applyProtection="1">
      <alignment horizontal="center" vertical="center" wrapText="1"/>
    </xf>
    <xf numFmtId="0" fontId="3" fillId="28" borderId="43" xfId="0" applyFont="1" applyFill="1" applyBorder="1" applyAlignment="1" applyProtection="1">
      <alignment horizontal="center" vertical="center" wrapText="1"/>
    </xf>
    <xf numFmtId="0" fontId="3" fillId="28" borderId="104" xfId="0" applyFont="1" applyFill="1" applyBorder="1" applyAlignment="1" applyProtection="1">
      <alignment horizontal="center" vertical="center" wrapText="1"/>
    </xf>
    <xf numFmtId="0" fontId="3" fillId="28" borderId="41" xfId="0" applyFont="1" applyFill="1" applyBorder="1" applyAlignment="1" applyProtection="1">
      <alignment horizontal="center" vertical="center" wrapText="1"/>
    </xf>
    <xf numFmtId="0" fontId="3" fillId="28" borderId="42" xfId="0" applyFont="1" applyFill="1" applyBorder="1" applyAlignment="1" applyProtection="1">
      <alignment horizontal="center" vertical="center" wrapText="1"/>
    </xf>
    <xf numFmtId="0" fontId="3" fillId="28" borderId="98" xfId="0" applyFont="1" applyFill="1" applyBorder="1" applyAlignment="1" applyProtection="1">
      <alignment horizontal="center" vertical="center" wrapText="1"/>
    </xf>
    <xf numFmtId="0" fontId="14" fillId="0" borderId="27" xfId="0" applyFont="1" applyFill="1" applyBorder="1" applyAlignment="1">
      <alignment horizontal="center" vertical="center" wrapText="1"/>
    </xf>
    <xf numFmtId="0" fontId="14" fillId="0" borderId="74" xfId="0" applyFont="1" applyFill="1" applyBorder="1" applyAlignment="1">
      <alignment horizontal="center" vertical="center" wrapText="1"/>
    </xf>
    <xf numFmtId="0" fontId="17" fillId="28" borderId="27" xfId="0" applyFont="1" applyFill="1" applyBorder="1" applyAlignment="1" applyProtection="1">
      <alignment horizontal="center" vertical="center" textRotation="90" wrapText="1"/>
    </xf>
    <xf numFmtId="0" fontId="17" fillId="28" borderId="74" xfId="0" applyFont="1" applyFill="1" applyBorder="1" applyAlignment="1" applyProtection="1">
      <alignment horizontal="center" vertical="center" textRotation="90" wrapText="1"/>
    </xf>
    <xf numFmtId="0" fontId="17" fillId="28" borderId="26" xfId="0" applyFont="1" applyFill="1" applyBorder="1" applyAlignment="1" applyProtection="1">
      <alignment horizontal="center" vertical="center" textRotation="90" wrapText="1"/>
    </xf>
    <xf numFmtId="0" fontId="3" fillId="28" borderId="30" xfId="0" applyFont="1" applyFill="1" applyBorder="1" applyAlignment="1" applyProtection="1">
      <alignment horizontal="center" vertical="center" wrapText="1"/>
    </xf>
    <xf numFmtId="0" fontId="3" fillId="28" borderId="105" xfId="0" applyFont="1" applyFill="1" applyBorder="1" applyAlignment="1" applyProtection="1">
      <alignment horizontal="center" vertical="center" wrapText="1"/>
    </xf>
    <xf numFmtId="0" fontId="239" fillId="41" borderId="61" xfId="0" applyFont="1" applyFill="1" applyBorder="1" applyAlignment="1">
      <alignment horizontal="center" vertical="center" textRotation="90"/>
    </xf>
    <xf numFmtId="0" fontId="14" fillId="28" borderId="27" xfId="0" applyFont="1" applyFill="1" applyBorder="1" applyAlignment="1" applyProtection="1">
      <alignment horizontal="center" vertical="center" wrapText="1"/>
    </xf>
    <xf numFmtId="0" fontId="14" fillId="28" borderId="74" xfId="0" applyFont="1" applyFill="1" applyBorder="1" applyAlignment="1" applyProtection="1">
      <alignment horizontal="center" vertical="center" wrapText="1"/>
    </xf>
    <xf numFmtId="0" fontId="14" fillId="28" borderId="26" xfId="0" applyFont="1" applyFill="1" applyBorder="1" applyAlignment="1" applyProtection="1">
      <alignment horizontal="center" vertical="center" wrapText="1"/>
    </xf>
    <xf numFmtId="0" fontId="14" fillId="28" borderId="43" xfId="0" applyFont="1" applyFill="1" applyBorder="1" applyAlignment="1" applyProtection="1">
      <alignment horizontal="center" vertical="center" textRotation="90" wrapText="1"/>
    </xf>
    <xf numFmtId="0" fontId="14" fillId="28" borderId="86" xfId="0" applyFont="1" applyFill="1" applyBorder="1" applyAlignment="1" applyProtection="1">
      <alignment horizontal="center" vertical="center" textRotation="90" wrapText="1"/>
    </xf>
    <xf numFmtId="0" fontId="9" fillId="0" borderId="86"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xf>
    <xf numFmtId="0" fontId="9" fillId="0" borderId="61" xfId="0" applyFont="1" applyFill="1" applyBorder="1" applyAlignment="1" applyProtection="1">
      <alignment horizontal="left" vertical="center"/>
    </xf>
    <xf numFmtId="0" fontId="256" fillId="0" borderId="0" xfId="0" applyFont="1" applyAlignment="1">
      <alignment horizontal="center" vertical="center" wrapText="1" readingOrder="1"/>
    </xf>
    <xf numFmtId="0" fontId="255" fillId="0" borderId="0" xfId="0" applyFont="1" applyAlignment="1">
      <alignment horizontal="center" vertical="center" wrapText="1" readingOrder="1"/>
    </xf>
    <xf numFmtId="0" fontId="9" fillId="0" borderId="43" xfId="0" applyFont="1" applyFill="1" applyBorder="1" applyAlignment="1" applyProtection="1">
      <alignment horizontal="left" vertical="center" wrapText="1"/>
    </xf>
    <xf numFmtId="0" fontId="9" fillId="0" borderId="91" xfId="0" applyFont="1" applyFill="1" applyBorder="1" applyAlignment="1" applyProtection="1">
      <alignment horizontal="left" vertical="center"/>
    </xf>
    <xf numFmtId="0" fontId="9" fillId="0" borderId="104" xfId="0" applyFont="1" applyFill="1" applyBorder="1" applyAlignment="1" applyProtection="1">
      <alignment horizontal="left" vertical="center"/>
    </xf>
    <xf numFmtId="0" fontId="9" fillId="0" borderId="30" xfId="0" applyFont="1" applyFill="1" applyBorder="1" applyAlignment="1" applyProtection="1">
      <alignment horizontal="left" vertical="center" wrapText="1"/>
    </xf>
    <xf numFmtId="0" fontId="9" fillId="0" borderId="28" xfId="0" applyFont="1" applyFill="1" applyBorder="1" applyAlignment="1" applyProtection="1">
      <alignment horizontal="left" vertical="center"/>
    </xf>
    <xf numFmtId="0" fontId="9" fillId="0" borderId="105" xfId="0" applyFont="1" applyFill="1" applyBorder="1" applyAlignment="1" applyProtection="1">
      <alignment horizontal="left" vertical="center"/>
    </xf>
    <xf numFmtId="0" fontId="44" fillId="0" borderId="43" xfId="0" applyFont="1" applyFill="1" applyBorder="1" applyAlignment="1" applyProtection="1">
      <alignment horizontal="left" vertical="center" wrapText="1"/>
      <protection locked="0"/>
    </xf>
    <xf numFmtId="0" fontId="44" fillId="0" borderId="91" xfId="0" applyFont="1" applyFill="1" applyBorder="1" applyAlignment="1" applyProtection="1">
      <alignment horizontal="left" vertical="center" wrapText="1"/>
      <protection locked="0"/>
    </xf>
    <xf numFmtId="0" fontId="44" fillId="0" borderId="104" xfId="0" applyFont="1" applyFill="1" applyBorder="1" applyAlignment="1" applyProtection="1">
      <alignment horizontal="left" vertical="center" wrapText="1"/>
      <protection locked="0"/>
    </xf>
    <xf numFmtId="0" fontId="44" fillId="0" borderId="86" xfId="0"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wrapText="1"/>
      <protection locked="0"/>
    </xf>
    <xf numFmtId="0" fontId="44" fillId="0" borderId="61" xfId="0" applyFont="1" applyFill="1" applyBorder="1" applyAlignment="1" applyProtection="1">
      <alignment horizontal="left" vertical="center" wrapText="1"/>
      <protection locked="0"/>
    </xf>
    <xf numFmtId="0" fontId="44" fillId="0" borderId="30" xfId="0" applyFont="1" applyFill="1" applyBorder="1" applyAlignment="1" applyProtection="1">
      <alignment horizontal="left" vertical="center" wrapText="1"/>
      <protection locked="0"/>
    </xf>
    <xf numFmtId="0" fontId="44" fillId="0" borderId="28" xfId="0" applyFont="1" applyFill="1" applyBorder="1" applyAlignment="1" applyProtection="1">
      <alignment horizontal="left" vertical="center" wrapText="1"/>
      <protection locked="0"/>
    </xf>
    <xf numFmtId="0" fontId="44" fillId="0" borderId="105" xfId="0" applyFont="1" applyFill="1" applyBorder="1" applyAlignment="1" applyProtection="1">
      <alignment horizontal="left" vertical="center" wrapText="1"/>
      <protection locked="0"/>
    </xf>
    <xf numFmtId="0" fontId="6" fillId="0" borderId="0" xfId="0" applyFont="1" applyFill="1" applyBorder="1" applyAlignment="1" applyProtection="1">
      <alignment wrapText="1"/>
    </xf>
    <xf numFmtId="0" fontId="9"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8" fillId="0" borderId="41" xfId="0" applyNumberFormat="1" applyFont="1" applyFill="1" applyBorder="1" applyAlignment="1" applyProtection="1">
      <alignment horizontal="center" vertical="center" wrapText="1"/>
    </xf>
    <xf numFmtId="0" fontId="8" fillId="0" borderId="42" xfId="0" applyNumberFormat="1" applyFont="1" applyFill="1" applyBorder="1" applyAlignment="1" applyProtection="1">
      <alignment horizontal="center" vertical="center" wrapText="1"/>
    </xf>
    <xf numFmtId="0" fontId="8" fillId="0" borderId="98" xfId="0" applyNumberFormat="1" applyFont="1" applyFill="1" applyBorder="1" applyAlignment="1" applyProtection="1">
      <alignment horizontal="center" vertical="center" wrapText="1"/>
    </xf>
    <xf numFmtId="2" fontId="8" fillId="0" borderId="41" xfId="0" applyNumberFormat="1" applyFont="1" applyFill="1" applyBorder="1" applyAlignment="1" applyProtection="1">
      <alignment horizontal="center" vertical="center" wrapText="1"/>
    </xf>
    <xf numFmtId="2" fontId="8" fillId="0" borderId="42" xfId="0" applyNumberFormat="1" applyFont="1" applyFill="1" applyBorder="1" applyAlignment="1" applyProtection="1">
      <alignment horizontal="center" vertical="center" wrapText="1"/>
    </xf>
    <xf numFmtId="2" fontId="8" fillId="0" borderId="98" xfId="0" applyNumberFormat="1" applyFont="1" applyFill="1" applyBorder="1" applyAlignment="1" applyProtection="1">
      <alignment horizontal="center" vertical="center" wrapText="1"/>
    </xf>
    <xf numFmtId="0" fontId="114" fillId="0" borderId="27" xfId="0" applyFont="1" applyFill="1" applyBorder="1" applyAlignment="1" applyProtection="1">
      <alignment horizontal="center" vertical="center" wrapText="1"/>
    </xf>
    <xf numFmtId="0" fontId="114" fillId="0" borderId="74" xfId="0" applyFont="1" applyFill="1" applyBorder="1" applyAlignment="1" applyProtection="1">
      <alignment horizontal="center" vertical="center" wrapText="1"/>
    </xf>
    <xf numFmtId="0" fontId="114" fillId="0" borderId="26" xfId="0" applyFont="1" applyFill="1" applyBorder="1" applyAlignment="1" applyProtection="1">
      <alignment horizontal="center" vertical="center" wrapText="1"/>
    </xf>
    <xf numFmtId="0" fontId="13" fillId="0" borderId="41" xfId="0" applyFont="1" applyFill="1" applyBorder="1" applyAlignment="1" applyProtection="1">
      <alignment horizontal="center" vertical="center" wrapText="1"/>
    </xf>
    <xf numFmtId="0" fontId="13" fillId="0" borderId="42" xfId="0" applyFont="1" applyFill="1" applyBorder="1" applyAlignment="1" applyProtection="1">
      <alignment horizontal="center" vertical="center" wrapText="1"/>
    </xf>
    <xf numFmtId="0" fontId="13" fillId="0" borderId="98" xfId="0" applyFont="1" applyFill="1" applyBorder="1" applyAlignment="1" applyProtection="1">
      <alignment horizontal="center" vertical="center" wrapText="1"/>
    </xf>
    <xf numFmtId="0" fontId="76" fillId="0" borderId="74" xfId="0" applyFont="1" applyFill="1" applyBorder="1" applyAlignment="1">
      <alignment horizontal="center" vertical="center" wrapText="1"/>
    </xf>
    <xf numFmtId="0" fontId="76" fillId="0" borderId="26" xfId="0" applyFont="1" applyFill="1" applyBorder="1" applyAlignment="1">
      <alignment horizontal="center" vertical="center" wrapText="1"/>
    </xf>
    <xf numFmtId="0" fontId="53" fillId="0" borderId="27" xfId="0" applyFont="1" applyFill="1" applyBorder="1" applyAlignment="1">
      <alignment horizontal="center" vertical="center" wrapText="1"/>
    </xf>
    <xf numFmtId="0" fontId="53" fillId="0" borderId="74" xfId="0" applyFont="1" applyFill="1" applyBorder="1" applyAlignment="1">
      <alignment horizontal="center" vertical="center" wrapText="1"/>
    </xf>
    <xf numFmtId="0" fontId="9" fillId="0" borderId="0" xfId="52" applyFont="1" applyFill="1" applyAlignment="1">
      <alignment horizontal="justify" vertical="top" wrapText="1"/>
    </xf>
    <xf numFmtId="0" fontId="9" fillId="0" borderId="0" xfId="52" applyFont="1" applyFill="1" applyAlignment="1">
      <alignment vertical="top" wrapText="1"/>
    </xf>
    <xf numFmtId="0" fontId="9" fillId="0" borderId="0" xfId="52" applyFont="1" applyFill="1" applyAlignment="1" applyProtection="1">
      <alignment horizontal="left" vertical="center" wrapText="1"/>
    </xf>
    <xf numFmtId="0" fontId="245" fillId="0" borderId="0" xfId="52" applyFont="1" applyFill="1" applyAlignment="1" applyProtection="1">
      <alignment horizontal="left" vertical="center" wrapText="1"/>
    </xf>
    <xf numFmtId="0" fontId="245" fillId="0" borderId="0" xfId="52" applyFont="1" applyFill="1" applyAlignment="1">
      <alignment vertical="top" wrapText="1"/>
    </xf>
    <xf numFmtId="0" fontId="6" fillId="0" borderId="0" xfId="52" applyFont="1" applyFill="1" applyAlignment="1">
      <alignment vertical="center" wrapText="1"/>
    </xf>
    <xf numFmtId="0" fontId="3" fillId="0" borderId="0" xfId="52" applyFont="1" applyFill="1" applyAlignment="1">
      <alignment vertical="center" wrapText="1"/>
    </xf>
    <xf numFmtId="0" fontId="9" fillId="0" borderId="0" xfId="52" applyFont="1" applyFill="1" applyAlignment="1">
      <alignment horizontal="left" vertical="center" wrapText="1"/>
    </xf>
    <xf numFmtId="0" fontId="276" fillId="0" borderId="0" xfId="52" applyFont="1" applyFill="1" applyAlignment="1">
      <alignment vertical="center" wrapText="1"/>
    </xf>
    <xf numFmtId="0" fontId="9" fillId="0" borderId="0" xfId="52" applyFont="1" applyFill="1" applyAlignment="1" applyProtection="1">
      <alignment horizontal="justify" vertical="top" wrapText="1"/>
    </xf>
    <xf numFmtId="0" fontId="245" fillId="0" borderId="0" xfId="52" applyFont="1" applyFill="1" applyAlignment="1" applyProtection="1">
      <alignment horizontal="justify" vertical="top" wrapText="1"/>
    </xf>
    <xf numFmtId="0" fontId="239" fillId="41" borderId="0" xfId="0" applyFont="1" applyFill="1" applyAlignment="1">
      <alignment horizontal="center" vertical="center" textRotation="90"/>
    </xf>
    <xf numFmtId="0" fontId="114" fillId="25" borderId="27" xfId="0" applyFont="1" applyFill="1" applyBorder="1" applyAlignment="1" applyProtection="1">
      <alignment horizontal="center" vertical="center" wrapText="1"/>
    </xf>
    <xf numFmtId="0" fontId="114" fillId="25" borderId="74" xfId="0" applyFont="1" applyFill="1" applyBorder="1" applyAlignment="1" applyProtection="1">
      <alignment horizontal="center" vertical="center" wrapText="1"/>
    </xf>
    <xf numFmtId="0" fontId="114" fillId="25" borderId="26" xfId="0" applyFont="1" applyFill="1" applyBorder="1" applyAlignment="1" applyProtection="1">
      <alignment horizontal="center" vertical="center" wrapText="1"/>
    </xf>
    <xf numFmtId="0" fontId="3" fillId="0" borderId="0" xfId="52" applyFont="1" applyFill="1" applyAlignment="1" applyProtection="1">
      <alignment horizontal="left"/>
    </xf>
    <xf numFmtId="0" fontId="9" fillId="0" borderId="28" xfId="52" applyFont="1" applyFill="1" applyBorder="1" applyAlignment="1" applyProtection="1">
      <alignment vertical="center" wrapText="1"/>
    </xf>
    <xf numFmtId="0" fontId="42" fillId="0" borderId="43" xfId="52" applyFont="1" applyFill="1" applyBorder="1" applyAlignment="1" applyProtection="1">
      <alignment vertical="center" wrapText="1"/>
      <protection locked="0"/>
    </xf>
    <xf numFmtId="0" fontId="42" fillId="0" borderId="91" xfId="52" applyFont="1" applyFill="1" applyBorder="1" applyAlignment="1" applyProtection="1">
      <alignment vertical="center" wrapText="1"/>
      <protection locked="0"/>
    </xf>
    <xf numFmtId="0" fontId="42" fillId="0" borderId="104" xfId="52" applyFont="1" applyFill="1" applyBorder="1" applyAlignment="1" applyProtection="1">
      <alignment vertical="center" wrapText="1"/>
      <protection locked="0"/>
    </xf>
    <xf numFmtId="0" fontId="42" fillId="0" borderId="86" xfId="52" applyFont="1" applyFill="1" applyBorder="1" applyAlignment="1" applyProtection="1">
      <alignment vertical="center" wrapText="1"/>
      <protection locked="0"/>
    </xf>
    <xf numFmtId="0" fontId="42" fillId="0" borderId="0" xfId="52" applyFont="1" applyFill="1" applyBorder="1" applyAlignment="1" applyProtection="1">
      <alignment vertical="center" wrapText="1"/>
      <protection locked="0"/>
    </xf>
    <xf numFmtId="0" fontId="42" fillId="0" borderId="61" xfId="52" applyFont="1" applyFill="1" applyBorder="1" applyAlignment="1" applyProtection="1">
      <alignment vertical="center" wrapText="1"/>
      <protection locked="0"/>
    </xf>
    <xf numFmtId="0" fontId="42" fillId="0" borderId="30" xfId="52" applyFont="1" applyFill="1" applyBorder="1" applyAlignment="1" applyProtection="1">
      <alignment vertical="center" wrapText="1"/>
      <protection locked="0"/>
    </xf>
    <xf numFmtId="0" fontId="42" fillId="0" borderId="28" xfId="52" applyFont="1" applyFill="1" applyBorder="1" applyAlignment="1" applyProtection="1">
      <alignment vertical="center" wrapText="1"/>
      <protection locked="0"/>
    </xf>
    <xf numFmtId="0" fontId="42" fillId="0" borderId="105" xfId="52" applyFont="1" applyFill="1" applyBorder="1" applyAlignment="1" applyProtection="1">
      <alignment vertical="center" wrapText="1"/>
      <protection locked="0"/>
    </xf>
    <xf numFmtId="0" fontId="324" fillId="0" borderId="41" xfId="52" applyFont="1" applyFill="1" applyBorder="1" applyAlignment="1" applyProtection="1">
      <alignment horizontal="center" vertical="center"/>
      <protection locked="0"/>
    </xf>
    <xf numFmtId="0" fontId="324" fillId="0" borderId="42" xfId="52" applyFont="1" applyFill="1" applyBorder="1" applyAlignment="1" applyProtection="1">
      <alignment horizontal="center" vertical="center"/>
      <protection locked="0"/>
    </xf>
    <xf numFmtId="0" fontId="324" fillId="0" borderId="98" xfId="52" applyFont="1" applyFill="1" applyBorder="1" applyAlignment="1" applyProtection="1">
      <alignment horizontal="center" vertical="center"/>
      <protection locked="0"/>
    </xf>
    <xf numFmtId="0" fontId="9" fillId="0" borderId="0" xfId="52" applyFont="1" applyFill="1" applyAlignment="1" applyProtection="1">
      <alignment vertical="top" wrapText="1"/>
    </xf>
    <xf numFmtId="0" fontId="44" fillId="0" borderId="109" xfId="52" applyFont="1" applyFill="1" applyBorder="1" applyAlignment="1" applyProtection="1">
      <alignment horizontal="left" vertical="center" wrapText="1"/>
      <protection locked="0"/>
    </xf>
    <xf numFmtId="0" fontId="44" fillId="0" borderId="110" xfId="52" applyFont="1" applyFill="1" applyBorder="1" applyAlignment="1" applyProtection="1">
      <alignment horizontal="left" vertical="center" wrapText="1"/>
      <protection locked="0"/>
    </xf>
    <xf numFmtId="0" fontId="44" fillId="0" borderId="25" xfId="52" applyFont="1" applyFill="1" applyBorder="1" applyAlignment="1" applyProtection="1">
      <alignment horizontal="left" vertical="center" wrapText="1"/>
      <protection locked="0"/>
    </xf>
    <xf numFmtId="0" fontId="9" fillId="0" borderId="0" xfId="52" applyFont="1" applyFill="1" applyAlignment="1" applyProtection="1">
      <alignment vertical="top"/>
    </xf>
    <xf numFmtId="0" fontId="1" fillId="0" borderId="0" xfId="52" applyFont="1" applyFill="1" applyAlignment="1" applyProtection="1">
      <alignment horizontal="center" vertical="center" wrapText="1"/>
    </xf>
    <xf numFmtId="0" fontId="9" fillId="0" borderId="0" xfId="52" applyFont="1" applyFill="1" applyAlignment="1" applyProtection="1">
      <alignment vertical="center"/>
    </xf>
    <xf numFmtId="0" fontId="240" fillId="41" borderId="0" xfId="52" applyFont="1" applyFill="1" applyAlignment="1">
      <alignment horizontal="center" vertical="center"/>
    </xf>
    <xf numFmtId="0" fontId="4" fillId="0" borderId="0" xfId="52" applyFont="1" applyFill="1" applyAlignment="1" applyProtection="1">
      <alignment horizontal="center" wrapText="1"/>
    </xf>
    <xf numFmtId="0" fontId="1" fillId="0" borderId="0" xfId="52" applyFill="1" applyAlignment="1" applyProtection="1">
      <alignment wrapText="1"/>
    </xf>
    <xf numFmtId="0" fontId="197" fillId="41" borderId="61" xfId="52" applyFont="1" applyFill="1" applyBorder="1" applyAlignment="1">
      <alignment horizontal="center" vertical="center" wrapText="1"/>
    </xf>
    <xf numFmtId="0" fontId="3" fillId="0" borderId="0" xfId="52" applyFont="1" applyFill="1" applyAlignment="1" applyProtection="1">
      <alignment horizontal="center" vertical="center" textRotation="90"/>
    </xf>
    <xf numFmtId="0" fontId="9" fillId="0" borderId="0" xfId="52" applyFont="1" applyFill="1" applyBorder="1" applyAlignment="1" applyProtection="1">
      <alignment vertical="center"/>
    </xf>
    <xf numFmtId="0" fontId="16" fillId="26" borderId="41" xfId="0" applyNumberFormat="1" applyFont="1" applyFill="1" applyBorder="1" applyAlignment="1" applyProtection="1">
      <alignment horizontal="center" vertical="center" wrapText="1"/>
    </xf>
    <xf numFmtId="0" fontId="16" fillId="26" borderId="42" xfId="0" applyNumberFormat="1" applyFont="1" applyFill="1" applyBorder="1" applyAlignment="1" applyProtection="1">
      <alignment horizontal="center" vertical="center" wrapText="1"/>
    </xf>
    <xf numFmtId="0" fontId="16" fillId="26" borderId="98" xfId="0" applyNumberFormat="1" applyFont="1" applyFill="1" applyBorder="1" applyAlignment="1" applyProtection="1">
      <alignment horizontal="center" vertical="center" wrapText="1"/>
    </xf>
    <xf numFmtId="2" fontId="16" fillId="26" borderId="41" xfId="73" applyNumberFormat="1" applyFont="1" applyFill="1" applyBorder="1" applyAlignment="1" applyProtection="1">
      <alignment horizontal="center" vertical="center" wrapText="1"/>
    </xf>
    <xf numFmtId="0" fontId="16" fillId="26" borderId="42" xfId="73" applyNumberFormat="1" applyFont="1" applyFill="1" applyBorder="1" applyAlignment="1" applyProtection="1">
      <alignment horizontal="center" vertical="center" wrapText="1"/>
    </xf>
    <xf numFmtId="0" fontId="16" fillId="26" borderId="98" xfId="73" applyNumberFormat="1" applyFont="1" applyFill="1" applyBorder="1" applyAlignment="1" applyProtection="1">
      <alignment horizontal="center" vertical="center" wrapText="1"/>
    </xf>
    <xf numFmtId="0" fontId="13" fillId="26" borderId="24" xfId="0" applyFont="1" applyFill="1" applyBorder="1" applyAlignment="1" applyProtection="1">
      <alignment horizontal="center" vertical="center" wrapText="1"/>
    </xf>
    <xf numFmtId="0" fontId="130" fillId="25" borderId="104" xfId="0" applyFont="1" applyFill="1" applyBorder="1" applyAlignment="1" applyProtection="1">
      <alignment horizontal="center" vertical="center" wrapText="1"/>
    </xf>
    <xf numFmtId="0" fontId="130" fillId="25" borderId="61" xfId="0" applyFont="1" applyFill="1" applyBorder="1" applyAlignment="1" applyProtection="1">
      <alignment horizontal="center" vertical="center" wrapText="1"/>
    </xf>
    <xf numFmtId="0" fontId="130" fillId="25" borderId="105" xfId="0" applyFont="1" applyFill="1" applyBorder="1" applyAlignment="1" applyProtection="1">
      <alignment horizontal="center" vertical="center" wrapText="1"/>
    </xf>
    <xf numFmtId="0" fontId="241" fillId="41" borderId="0" xfId="0" applyFont="1" applyFill="1" applyAlignment="1">
      <alignment horizontal="center" vertical="center" textRotation="90"/>
    </xf>
    <xf numFmtId="0" fontId="130" fillId="0" borderId="104" xfId="0" applyFont="1" applyFill="1" applyBorder="1" applyAlignment="1" applyProtection="1">
      <alignment horizontal="center" vertical="center" wrapText="1"/>
    </xf>
    <xf numFmtId="0" fontId="130" fillId="0" borderId="61" xfId="0" applyFont="1" applyFill="1" applyBorder="1" applyAlignment="1" applyProtection="1">
      <alignment horizontal="center" vertical="center" wrapText="1"/>
    </xf>
    <xf numFmtId="0" fontId="130" fillId="0" borderId="105" xfId="0" applyFont="1" applyFill="1" applyBorder="1" applyAlignment="1" applyProtection="1">
      <alignment horizontal="center" vertical="center" wrapText="1"/>
    </xf>
    <xf numFmtId="0" fontId="243" fillId="41" borderId="61" xfId="0" applyFont="1" applyFill="1" applyBorder="1" applyAlignment="1">
      <alignment horizontal="center" vertical="center" wrapText="1"/>
    </xf>
    <xf numFmtId="169" fontId="100" fillId="37" borderId="0" xfId="61" applyNumberFormat="1" applyFont="1" applyFill="1" applyAlignment="1">
      <alignment horizontal="center"/>
    </xf>
    <xf numFmtId="0" fontId="8" fillId="29" borderId="173" xfId="62" applyFont="1" applyFill="1" applyBorder="1" applyAlignment="1">
      <alignment horizontal="center" vertical="center"/>
    </xf>
    <xf numFmtId="0" fontId="8" fillId="29" borderId="174" xfId="62" applyFont="1" applyFill="1" applyBorder="1" applyAlignment="1">
      <alignment horizontal="center" vertical="center"/>
    </xf>
    <xf numFmtId="0" fontId="8" fillId="29" borderId="89" xfId="62" applyFont="1" applyFill="1" applyBorder="1" applyAlignment="1">
      <alignment horizontal="center" vertical="center" wrapText="1"/>
    </xf>
    <xf numFmtId="0" fontId="8" fillId="29" borderId="97" xfId="62" applyFont="1" applyFill="1" applyBorder="1" applyAlignment="1">
      <alignment horizontal="center" vertical="center" wrapText="1"/>
    </xf>
    <xf numFmtId="0" fontId="8" fillId="26" borderId="0" xfId="62" applyFont="1" applyFill="1" applyAlignment="1">
      <alignment horizontal="center" vertical="center" wrapText="1"/>
    </xf>
    <xf numFmtId="2" fontId="8" fillId="29" borderId="88" xfId="62" applyNumberFormat="1" applyFont="1" applyFill="1" applyBorder="1" applyAlignment="1">
      <alignment horizontal="center" vertical="center" wrapText="1"/>
    </xf>
    <xf numFmtId="0" fontId="110" fillId="78" borderId="167" xfId="62" applyFont="1" applyFill="1" applyBorder="1" applyAlignment="1" applyProtection="1">
      <alignment horizontal="center" vertical="center"/>
    </xf>
    <xf numFmtId="0" fontId="110" fillId="78" borderId="168" xfId="62" applyFont="1" applyFill="1" applyBorder="1" applyAlignment="1" applyProtection="1">
      <alignment horizontal="center" vertical="center"/>
    </xf>
    <xf numFmtId="0" fontId="110" fillId="78" borderId="77" xfId="62" applyFont="1" applyFill="1" applyBorder="1" applyAlignment="1" applyProtection="1">
      <alignment horizontal="center" vertical="center"/>
    </xf>
    <xf numFmtId="0" fontId="110" fillId="78" borderId="78" xfId="62" applyFont="1" applyFill="1" applyBorder="1" applyAlignment="1" applyProtection="1">
      <alignment horizontal="center" vertical="center"/>
    </xf>
    <xf numFmtId="0" fontId="110" fillId="78" borderId="169" xfId="62" applyFont="1" applyFill="1" applyBorder="1" applyAlignment="1" applyProtection="1">
      <alignment horizontal="center" vertical="center"/>
    </xf>
    <xf numFmtId="0" fontId="110" fillId="78" borderId="170" xfId="62" applyFont="1" applyFill="1" applyBorder="1" applyAlignment="1" applyProtection="1">
      <alignment horizontal="center" vertical="center"/>
    </xf>
    <xf numFmtId="170" fontId="8" fillId="78" borderId="163" xfId="62" applyNumberFormat="1" applyFont="1" applyFill="1" applyBorder="1" applyAlignment="1" applyProtection="1">
      <alignment horizontal="center" vertical="center"/>
    </xf>
    <xf numFmtId="170" fontId="8" fillId="78" borderId="164" xfId="62" applyNumberFormat="1" applyFont="1" applyFill="1" applyBorder="1" applyAlignment="1" applyProtection="1">
      <alignment horizontal="center" vertical="center"/>
    </xf>
    <xf numFmtId="0" fontId="8" fillId="30" borderId="76" xfId="62" applyFont="1" applyFill="1" applyBorder="1" applyAlignment="1">
      <alignment horizontal="center" vertical="center" wrapText="1"/>
    </xf>
    <xf numFmtId="0" fontId="8" fillId="30" borderId="88" xfId="62" applyFont="1" applyFill="1" applyBorder="1" applyAlignment="1">
      <alignment horizontal="center" vertical="center" wrapText="1"/>
    </xf>
    <xf numFmtId="0" fontId="8" fillId="33" borderId="210" xfId="62" applyFont="1" applyFill="1" applyBorder="1" applyAlignment="1">
      <alignment horizontal="center" vertical="center" wrapText="1"/>
    </xf>
    <xf numFmtId="0" fontId="8" fillId="33" borderId="208" xfId="62" applyFont="1" applyFill="1" applyBorder="1" applyAlignment="1">
      <alignment horizontal="center" vertical="center" wrapText="1"/>
    </xf>
    <xf numFmtId="170" fontId="44" fillId="25" borderId="88" xfId="62" applyNumberFormat="1" applyFont="1" applyFill="1" applyBorder="1" applyAlignment="1" applyProtection="1">
      <alignment horizontal="center" vertical="center" wrapText="1"/>
      <protection locked="0"/>
    </xf>
    <xf numFmtId="170" fontId="44" fillId="25" borderId="175" xfId="62" applyNumberFormat="1" applyFont="1" applyFill="1" applyBorder="1" applyAlignment="1" applyProtection="1">
      <alignment horizontal="center" vertical="center" wrapText="1"/>
      <protection locked="0"/>
    </xf>
    <xf numFmtId="0" fontId="8" fillId="29" borderId="196" xfId="62" applyFont="1" applyFill="1" applyBorder="1" applyAlignment="1">
      <alignment horizontal="center" vertical="center" wrapText="1"/>
    </xf>
    <xf numFmtId="0" fontId="8" fillId="29" borderId="197" xfId="62" applyFont="1" applyFill="1" applyBorder="1" applyAlignment="1">
      <alignment horizontal="center" vertical="center" wrapText="1"/>
    </xf>
    <xf numFmtId="0" fontId="8" fillId="31" borderId="203" xfId="62" applyFont="1" applyFill="1" applyBorder="1" applyAlignment="1">
      <alignment horizontal="center" vertical="center" wrapText="1"/>
    </xf>
    <xf numFmtId="0" fontId="8" fillId="31" borderId="204" xfId="62" applyFont="1" applyFill="1" applyBorder="1" applyAlignment="1">
      <alignment horizontal="center" vertical="center" wrapText="1"/>
    </xf>
    <xf numFmtId="168" fontId="44" fillId="25" borderId="88" xfId="62" applyNumberFormat="1" applyFont="1" applyFill="1" applyBorder="1" applyAlignment="1" applyProtection="1">
      <alignment horizontal="center" vertical="center" wrapText="1"/>
      <protection locked="0"/>
    </xf>
    <xf numFmtId="168" fontId="44" fillId="25" borderId="175" xfId="62" applyNumberFormat="1" applyFont="1" applyFill="1" applyBorder="1" applyAlignment="1" applyProtection="1">
      <alignment horizontal="center" vertical="center" wrapText="1"/>
      <protection locked="0"/>
    </xf>
    <xf numFmtId="0" fontId="8" fillId="29" borderId="76" xfId="62" applyFont="1" applyFill="1" applyBorder="1" applyAlignment="1">
      <alignment horizontal="center" vertical="center" wrapText="1"/>
    </xf>
    <xf numFmtId="0" fontId="8" fillId="29" borderId="88" xfId="62" applyFont="1" applyFill="1" applyBorder="1" applyAlignment="1">
      <alignment horizontal="center" vertical="center" wrapText="1"/>
    </xf>
    <xf numFmtId="0" fontId="8" fillId="29" borderId="90" xfId="62" applyFont="1" applyFill="1" applyBorder="1" applyAlignment="1">
      <alignment horizontal="center" vertical="center"/>
    </xf>
    <xf numFmtId="0" fontId="8" fillId="29" borderId="178" xfId="62" applyFont="1" applyFill="1" applyBorder="1" applyAlignment="1">
      <alignment horizontal="center" vertical="center"/>
    </xf>
    <xf numFmtId="0" fontId="110" fillId="62" borderId="167" xfId="62" applyFont="1" applyFill="1" applyBorder="1" applyAlignment="1" applyProtection="1">
      <alignment horizontal="center" vertical="center"/>
    </xf>
    <xf numFmtId="0" fontId="110" fillId="62" borderId="168" xfId="62" applyFont="1" applyFill="1" applyBorder="1" applyAlignment="1" applyProtection="1">
      <alignment horizontal="center" vertical="center"/>
    </xf>
    <xf numFmtId="0" fontId="110" fillId="62" borderId="77" xfId="62" applyFont="1" applyFill="1" applyBorder="1" applyAlignment="1" applyProtection="1">
      <alignment horizontal="center" vertical="center"/>
    </xf>
    <xf numFmtId="0" fontId="110" fillId="62" borderId="78" xfId="62" applyFont="1" applyFill="1" applyBorder="1" applyAlignment="1" applyProtection="1">
      <alignment horizontal="center" vertical="center"/>
    </xf>
    <xf numFmtId="0" fontId="110" fillId="62" borderId="169" xfId="62" applyFont="1" applyFill="1" applyBorder="1" applyAlignment="1" applyProtection="1">
      <alignment horizontal="center" vertical="center"/>
    </xf>
    <xf numFmtId="0" fontId="110" fillId="62" borderId="170" xfId="62" applyFont="1" applyFill="1" applyBorder="1" applyAlignment="1" applyProtection="1">
      <alignment horizontal="center" vertical="center"/>
    </xf>
    <xf numFmtId="0" fontId="110" fillId="67" borderId="167" xfId="62" applyFont="1" applyFill="1" applyBorder="1" applyAlignment="1" applyProtection="1">
      <alignment horizontal="center" vertical="center"/>
    </xf>
    <xf numFmtId="0" fontId="110" fillId="67" borderId="168" xfId="62" applyFont="1" applyFill="1" applyBorder="1" applyAlignment="1" applyProtection="1">
      <alignment horizontal="center" vertical="center"/>
    </xf>
    <xf numFmtId="0" fontId="110" fillId="67" borderId="77" xfId="62" applyFont="1" applyFill="1" applyBorder="1" applyAlignment="1" applyProtection="1">
      <alignment horizontal="center" vertical="center"/>
    </xf>
    <xf numFmtId="0" fontId="110" fillId="67" borderId="78" xfId="62" applyFont="1" applyFill="1" applyBorder="1" applyAlignment="1" applyProtection="1">
      <alignment horizontal="center" vertical="center"/>
    </xf>
    <xf numFmtId="0" fontId="110" fillId="67" borderId="169" xfId="62" applyFont="1" applyFill="1" applyBorder="1" applyAlignment="1" applyProtection="1">
      <alignment horizontal="center" vertical="center"/>
    </xf>
    <xf numFmtId="0" fontId="110" fillId="67" borderId="170" xfId="62" applyFont="1" applyFill="1" applyBorder="1" applyAlignment="1" applyProtection="1">
      <alignment horizontal="center" vertical="center"/>
    </xf>
    <xf numFmtId="170" fontId="8" fillId="62" borderId="163" xfId="62" applyNumberFormat="1" applyFont="1" applyFill="1" applyBorder="1" applyAlignment="1" applyProtection="1">
      <alignment horizontal="center" vertical="center"/>
    </xf>
    <xf numFmtId="170" fontId="8" fillId="62" borderId="164" xfId="62" applyNumberFormat="1" applyFont="1" applyFill="1" applyBorder="1" applyAlignment="1" applyProtection="1">
      <alignment horizontal="center" vertical="center"/>
    </xf>
    <xf numFmtId="170" fontId="110" fillId="62" borderId="77" xfId="62" applyNumberFormat="1" applyFont="1" applyFill="1" applyBorder="1" applyAlignment="1" applyProtection="1">
      <alignment horizontal="center" vertical="top"/>
    </xf>
    <xf numFmtId="170" fontId="110" fillId="62" borderId="78" xfId="62" applyNumberFormat="1" applyFont="1" applyFill="1" applyBorder="1" applyAlignment="1" applyProtection="1">
      <alignment horizontal="center" vertical="top"/>
    </xf>
    <xf numFmtId="170" fontId="110" fillId="62" borderId="165" xfId="62" applyNumberFormat="1" applyFont="1" applyFill="1" applyBorder="1" applyAlignment="1" applyProtection="1">
      <alignment horizontal="center" vertical="top"/>
    </xf>
    <xf numFmtId="170" fontId="110" fillId="62" borderId="166" xfId="62" applyNumberFormat="1" applyFont="1" applyFill="1" applyBorder="1" applyAlignment="1" applyProtection="1">
      <alignment horizontal="center" vertical="top"/>
    </xf>
    <xf numFmtId="0" fontId="110" fillId="76" borderId="167" xfId="62" applyFont="1" applyFill="1" applyBorder="1" applyAlignment="1" applyProtection="1">
      <alignment horizontal="center" vertical="center"/>
    </xf>
    <xf numFmtId="0" fontId="110" fillId="76" borderId="168" xfId="62" applyFont="1" applyFill="1" applyBorder="1" applyAlignment="1" applyProtection="1">
      <alignment horizontal="center" vertical="center"/>
    </xf>
    <xf numFmtId="0" fontId="110" fillId="76" borderId="77" xfId="62" applyFont="1" applyFill="1" applyBorder="1" applyAlignment="1" applyProtection="1">
      <alignment horizontal="center" vertical="center"/>
    </xf>
    <xf numFmtId="0" fontId="110" fillId="76" borderId="78" xfId="62" applyFont="1" applyFill="1" applyBorder="1" applyAlignment="1" applyProtection="1">
      <alignment horizontal="center" vertical="center"/>
    </xf>
    <xf numFmtId="0" fontId="110" fillId="76" borderId="169" xfId="62" applyFont="1" applyFill="1" applyBorder="1" applyAlignment="1" applyProtection="1">
      <alignment horizontal="center" vertical="center"/>
    </xf>
    <xf numFmtId="0" fontId="110" fillId="76" borderId="170" xfId="62" applyFont="1" applyFill="1" applyBorder="1" applyAlignment="1" applyProtection="1">
      <alignment horizontal="center" vertical="center"/>
    </xf>
    <xf numFmtId="170" fontId="110" fillId="77" borderId="77" xfId="62" applyNumberFormat="1" applyFont="1" applyFill="1" applyBorder="1" applyAlignment="1" applyProtection="1">
      <alignment horizontal="center" vertical="top"/>
    </xf>
    <xf numFmtId="170" fontId="110" fillId="77" borderId="78" xfId="62" applyNumberFormat="1" applyFont="1" applyFill="1" applyBorder="1" applyAlignment="1" applyProtection="1">
      <alignment horizontal="center" vertical="top"/>
    </xf>
    <xf numFmtId="170" fontId="110" fillId="77" borderId="165" xfId="62" applyNumberFormat="1" applyFont="1" applyFill="1" applyBorder="1" applyAlignment="1" applyProtection="1">
      <alignment horizontal="center" vertical="top"/>
    </xf>
    <xf numFmtId="170" fontId="110" fillId="77" borderId="166" xfId="62" applyNumberFormat="1" applyFont="1" applyFill="1" applyBorder="1" applyAlignment="1" applyProtection="1">
      <alignment horizontal="center" vertical="top"/>
    </xf>
    <xf numFmtId="0" fontId="110" fillId="77" borderId="167" xfId="62" applyFont="1" applyFill="1" applyBorder="1" applyAlignment="1" applyProtection="1">
      <alignment horizontal="center" vertical="center"/>
    </xf>
    <xf numFmtId="0" fontId="110" fillId="77" borderId="168" xfId="62" applyFont="1" applyFill="1" applyBorder="1" applyAlignment="1" applyProtection="1">
      <alignment horizontal="center" vertical="center"/>
    </xf>
    <xf numFmtId="0" fontId="110" fillId="77" borderId="77" xfId="62" applyFont="1" applyFill="1" applyBorder="1" applyAlignment="1" applyProtection="1">
      <alignment horizontal="center" vertical="center"/>
    </xf>
    <xf numFmtId="0" fontId="110" fillId="77" borderId="78" xfId="62" applyFont="1" applyFill="1" applyBorder="1" applyAlignment="1" applyProtection="1">
      <alignment horizontal="center" vertical="center"/>
    </xf>
    <xf numFmtId="0" fontId="110" fillId="77" borderId="169" xfId="62" applyFont="1" applyFill="1" applyBorder="1" applyAlignment="1" applyProtection="1">
      <alignment horizontal="center" vertical="center"/>
    </xf>
    <xf numFmtId="0" fontId="110" fillId="77" borderId="170" xfId="62" applyFont="1" applyFill="1" applyBorder="1" applyAlignment="1" applyProtection="1">
      <alignment horizontal="center" vertical="center"/>
    </xf>
    <xf numFmtId="170" fontId="8" fillId="67" borderId="163" xfId="62" applyNumberFormat="1" applyFont="1" applyFill="1" applyBorder="1" applyAlignment="1" applyProtection="1">
      <alignment horizontal="center" vertical="center"/>
    </xf>
    <xf numFmtId="170" fontId="8" fillId="67" borderId="164" xfId="62" applyNumberFormat="1" applyFont="1" applyFill="1" applyBorder="1" applyAlignment="1" applyProtection="1">
      <alignment horizontal="center" vertical="center"/>
    </xf>
    <xf numFmtId="0" fontId="98" fillId="33" borderId="102" xfId="62" applyFont="1" applyFill="1" applyBorder="1" applyAlignment="1" applyProtection="1">
      <alignment horizontal="center" vertical="center" wrapText="1"/>
    </xf>
    <xf numFmtId="0" fontId="98" fillId="33" borderId="216" xfId="62" applyFont="1" applyFill="1" applyBorder="1" applyAlignment="1" applyProtection="1">
      <alignment horizontal="center" vertical="center" wrapText="1"/>
    </xf>
    <xf numFmtId="0" fontId="98" fillId="33" borderId="217" xfId="62" applyFont="1" applyFill="1" applyBorder="1" applyAlignment="1" applyProtection="1">
      <alignment horizontal="center" vertical="center" wrapText="1"/>
    </xf>
    <xf numFmtId="0" fontId="8" fillId="77" borderId="220" xfId="62" applyFont="1" applyFill="1" applyBorder="1" applyAlignment="1" applyProtection="1">
      <alignment horizontal="center" vertical="center" wrapText="1"/>
    </xf>
    <xf numFmtId="0" fontId="8" fillId="77" borderId="216" xfId="62" applyFont="1" applyFill="1" applyBorder="1" applyAlignment="1" applyProtection="1">
      <alignment horizontal="center" vertical="center" wrapText="1"/>
    </xf>
    <xf numFmtId="0" fontId="8" fillId="77" borderId="221" xfId="62" applyFont="1" applyFill="1" applyBorder="1" applyAlignment="1" applyProtection="1">
      <alignment horizontal="center" vertical="center" wrapText="1"/>
    </xf>
    <xf numFmtId="0" fontId="8" fillId="76" borderId="220" xfId="62" applyFont="1" applyFill="1" applyBorder="1" applyAlignment="1" applyProtection="1">
      <alignment horizontal="center" vertical="center" wrapText="1"/>
    </xf>
    <xf numFmtId="0" fontId="8" fillId="76" borderId="216" xfId="62" applyFont="1" applyFill="1" applyBorder="1" applyAlignment="1" applyProtection="1">
      <alignment horizontal="center" vertical="center" wrapText="1"/>
    </xf>
    <xf numFmtId="0" fontId="8" fillId="76" borderId="221" xfId="62" applyFont="1" applyFill="1" applyBorder="1" applyAlignment="1" applyProtection="1">
      <alignment horizontal="center" vertical="center" wrapText="1"/>
    </xf>
    <xf numFmtId="170" fontId="110" fillId="78" borderId="77" xfId="62" applyNumberFormat="1" applyFont="1" applyFill="1" applyBorder="1" applyAlignment="1" applyProtection="1">
      <alignment horizontal="center" vertical="top"/>
    </xf>
    <xf numFmtId="170" fontId="110" fillId="78" borderId="78" xfId="62" applyNumberFormat="1" applyFont="1" applyFill="1" applyBorder="1" applyAlignment="1" applyProtection="1">
      <alignment horizontal="center" vertical="top"/>
    </xf>
    <xf numFmtId="170" fontId="110" fillId="78" borderId="165" xfId="62" applyNumberFormat="1" applyFont="1" applyFill="1" applyBorder="1" applyAlignment="1" applyProtection="1">
      <alignment horizontal="center" vertical="top"/>
    </xf>
    <xf numFmtId="170" fontId="110" fillId="78" borderId="166" xfId="62" applyNumberFormat="1" applyFont="1" applyFill="1" applyBorder="1" applyAlignment="1" applyProtection="1">
      <alignment horizontal="center" vertical="top"/>
    </xf>
    <xf numFmtId="0" fontId="98" fillId="32" borderId="102" xfId="62" applyFont="1" applyFill="1" applyBorder="1" applyAlignment="1" applyProtection="1">
      <alignment horizontal="center" vertical="center" wrapText="1"/>
    </xf>
    <xf numFmtId="0" fontId="98" fillId="32" borderId="216" xfId="62" applyFont="1" applyFill="1" applyBorder="1" applyAlignment="1" applyProtection="1">
      <alignment horizontal="center" vertical="center" wrapText="1"/>
    </xf>
    <xf numFmtId="0" fontId="98" fillId="32" borderId="217" xfId="62" applyFont="1" applyFill="1" applyBorder="1" applyAlignment="1" applyProtection="1">
      <alignment horizontal="center" vertical="center" wrapText="1"/>
    </xf>
    <xf numFmtId="0" fontId="98" fillId="34" borderId="102" xfId="62" applyFont="1" applyFill="1" applyBorder="1" applyAlignment="1" applyProtection="1">
      <alignment horizontal="center" vertical="center" wrapText="1"/>
    </xf>
    <xf numFmtId="0" fontId="98" fillId="34" borderId="216" xfId="62" applyFont="1" applyFill="1" applyBorder="1" applyAlignment="1" applyProtection="1">
      <alignment horizontal="center" vertical="center" wrapText="1"/>
    </xf>
    <xf numFmtId="0" fontId="98" fillId="34" borderId="217" xfId="62" applyFont="1" applyFill="1" applyBorder="1" applyAlignment="1" applyProtection="1">
      <alignment horizontal="center" vertical="center" wrapText="1"/>
    </xf>
    <xf numFmtId="0" fontId="98" fillId="30" borderId="102" xfId="62" applyFont="1" applyFill="1" applyBorder="1" applyAlignment="1" applyProtection="1">
      <alignment horizontal="center" vertical="center" wrapText="1"/>
    </xf>
    <xf numFmtId="0" fontId="98" fillId="30" borderId="216" xfId="62" applyFont="1" applyFill="1" applyBorder="1" applyAlignment="1" applyProtection="1">
      <alignment horizontal="center" vertical="center" wrapText="1"/>
    </xf>
    <xf numFmtId="0" fontId="98" fillId="30" borderId="217" xfId="62" applyFont="1" applyFill="1" applyBorder="1" applyAlignment="1" applyProtection="1">
      <alignment horizontal="center" vertical="center" wrapText="1"/>
    </xf>
    <xf numFmtId="0" fontId="98" fillId="62" borderId="102" xfId="62" applyFont="1" applyFill="1" applyBorder="1" applyAlignment="1" applyProtection="1">
      <alignment horizontal="center" vertical="center" wrapText="1"/>
    </xf>
    <xf numFmtId="0" fontId="98" fillId="62" borderId="216" xfId="62" applyFont="1" applyFill="1" applyBorder="1" applyAlignment="1" applyProtection="1">
      <alignment horizontal="center" vertical="center" wrapText="1"/>
    </xf>
    <xf numFmtId="0" fontId="98" fillId="62" borderId="217" xfId="62" applyFont="1" applyFill="1" applyBorder="1" applyAlignment="1" applyProtection="1">
      <alignment horizontal="center" vertical="center" wrapText="1"/>
    </xf>
    <xf numFmtId="0" fontId="8" fillId="78" borderId="220" xfId="62" applyFont="1" applyFill="1" applyBorder="1" applyAlignment="1" applyProtection="1">
      <alignment horizontal="center" vertical="center" wrapText="1"/>
    </xf>
    <xf numFmtId="0" fontId="8" fillId="78" borderId="216" xfId="62" applyFont="1" applyFill="1" applyBorder="1" applyAlignment="1" applyProtection="1">
      <alignment horizontal="center" vertical="center" wrapText="1"/>
    </xf>
    <xf numFmtId="0" fontId="8" fillId="78" borderId="221" xfId="62" applyFont="1" applyFill="1" applyBorder="1" applyAlignment="1" applyProtection="1">
      <alignment horizontal="center" vertical="center" wrapText="1"/>
    </xf>
    <xf numFmtId="170" fontId="8" fillId="73" borderId="163" xfId="62" applyNumberFormat="1" applyFont="1" applyFill="1" applyBorder="1" applyAlignment="1" applyProtection="1">
      <alignment horizontal="center" vertical="center"/>
    </xf>
    <xf numFmtId="170" fontId="8" fillId="73" borderId="164" xfId="62" applyNumberFormat="1" applyFont="1" applyFill="1" applyBorder="1" applyAlignment="1" applyProtection="1">
      <alignment horizontal="center" vertical="center"/>
    </xf>
    <xf numFmtId="0" fontId="8" fillId="67" borderId="220" xfId="62" applyFont="1" applyFill="1" applyBorder="1" applyAlignment="1" applyProtection="1">
      <alignment horizontal="center" vertical="center" wrapText="1"/>
    </xf>
    <xf numFmtId="0" fontId="8" fillId="67" borderId="216" xfId="62" applyFont="1" applyFill="1" applyBorder="1" applyAlignment="1" applyProtection="1">
      <alignment horizontal="center" vertical="center" wrapText="1"/>
    </xf>
    <xf numFmtId="0" fontId="8" fillId="67" borderId="221" xfId="62" applyFont="1" applyFill="1" applyBorder="1" applyAlignment="1" applyProtection="1">
      <alignment horizontal="center" vertical="center" wrapText="1"/>
    </xf>
    <xf numFmtId="0" fontId="98" fillId="27" borderId="102" xfId="62" applyFont="1" applyFill="1" applyBorder="1" applyAlignment="1" applyProtection="1">
      <alignment horizontal="center" vertical="center" wrapText="1"/>
    </xf>
    <xf numFmtId="0" fontId="98" fillId="27" borderId="216" xfId="62" applyFont="1" applyFill="1" applyBorder="1" applyAlignment="1" applyProtection="1">
      <alignment horizontal="center" vertical="center" wrapText="1"/>
    </xf>
    <xf numFmtId="0" fontId="98" fillId="27" borderId="217" xfId="62" applyFont="1" applyFill="1" applyBorder="1" applyAlignment="1" applyProtection="1">
      <alignment horizontal="center" vertical="center" wrapText="1"/>
    </xf>
    <xf numFmtId="0" fontId="110" fillId="64" borderId="167" xfId="62" applyFont="1" applyFill="1" applyBorder="1" applyAlignment="1" applyProtection="1">
      <alignment horizontal="center" vertical="center"/>
    </xf>
    <xf numFmtId="0" fontId="110" fillId="64" borderId="168" xfId="62" applyFont="1" applyFill="1" applyBorder="1" applyAlignment="1" applyProtection="1">
      <alignment horizontal="center" vertical="center"/>
    </xf>
    <xf numFmtId="0" fontId="110" fillId="64" borderId="77" xfId="62" applyFont="1" applyFill="1" applyBorder="1" applyAlignment="1" applyProtection="1">
      <alignment horizontal="center" vertical="center"/>
    </xf>
    <xf numFmtId="0" fontId="110" fillId="64" borderId="78" xfId="62" applyFont="1" applyFill="1" applyBorder="1" applyAlignment="1" applyProtection="1">
      <alignment horizontal="center" vertical="center"/>
    </xf>
    <xf numFmtId="0" fontId="110" fillId="64" borderId="169" xfId="62" applyFont="1" applyFill="1" applyBorder="1" applyAlignment="1" applyProtection="1">
      <alignment horizontal="center" vertical="center"/>
    </xf>
    <xf numFmtId="0" fontId="110" fillId="64" borderId="170" xfId="62" applyFont="1" applyFill="1" applyBorder="1" applyAlignment="1" applyProtection="1">
      <alignment horizontal="center" vertical="center"/>
    </xf>
    <xf numFmtId="170" fontId="8" fillId="64" borderId="163" xfId="62" applyNumberFormat="1" applyFont="1" applyFill="1" applyBorder="1" applyAlignment="1" applyProtection="1">
      <alignment horizontal="center" vertical="center"/>
    </xf>
    <xf numFmtId="170" fontId="8" fillId="64" borderId="164" xfId="62" applyNumberFormat="1" applyFont="1" applyFill="1" applyBorder="1" applyAlignment="1" applyProtection="1">
      <alignment horizontal="center" vertical="center"/>
    </xf>
    <xf numFmtId="170" fontId="110" fillId="79" borderId="77" xfId="62" applyNumberFormat="1" applyFont="1" applyFill="1" applyBorder="1" applyAlignment="1" applyProtection="1">
      <alignment horizontal="center" vertical="top"/>
    </xf>
    <xf numFmtId="170" fontId="110" fillId="79" borderId="78" xfId="62" applyNumberFormat="1" applyFont="1" applyFill="1" applyBorder="1" applyAlignment="1" applyProtection="1">
      <alignment horizontal="center" vertical="top"/>
    </xf>
    <xf numFmtId="170" fontId="110" fillId="79" borderId="165" xfId="62" applyNumberFormat="1" applyFont="1" applyFill="1" applyBorder="1" applyAlignment="1" applyProtection="1">
      <alignment horizontal="center" vertical="top"/>
    </xf>
    <xf numFmtId="170" fontId="110" fillId="79" borderId="166" xfId="62" applyNumberFormat="1" applyFont="1" applyFill="1" applyBorder="1" applyAlignment="1" applyProtection="1">
      <alignment horizontal="center" vertical="top"/>
    </xf>
    <xf numFmtId="170" fontId="110" fillId="73" borderId="77" xfId="62" applyNumberFormat="1" applyFont="1" applyFill="1" applyBorder="1" applyAlignment="1" applyProtection="1">
      <alignment horizontal="center" vertical="top"/>
    </xf>
    <xf numFmtId="170" fontId="110" fillId="73" borderId="78" xfId="62" applyNumberFormat="1" applyFont="1" applyFill="1" applyBorder="1" applyAlignment="1" applyProtection="1">
      <alignment horizontal="center" vertical="top"/>
    </xf>
    <xf numFmtId="170" fontId="110" fillId="73" borderId="165" xfId="62" applyNumberFormat="1" applyFont="1" applyFill="1" applyBorder="1" applyAlignment="1" applyProtection="1">
      <alignment horizontal="center" vertical="top"/>
    </xf>
    <xf numFmtId="170" fontId="110" fillId="73" borderId="166" xfId="62" applyNumberFormat="1" applyFont="1" applyFill="1" applyBorder="1" applyAlignment="1" applyProtection="1">
      <alignment horizontal="center" vertical="top"/>
    </xf>
    <xf numFmtId="0" fontId="8" fillId="35" borderId="220" xfId="62" applyFont="1" applyFill="1" applyBorder="1" applyAlignment="1" applyProtection="1">
      <alignment horizontal="center" vertical="center" wrapText="1"/>
    </xf>
    <xf numFmtId="0" fontId="8" fillId="35" borderId="216" xfId="62" applyFont="1" applyFill="1" applyBorder="1" applyAlignment="1" applyProtection="1">
      <alignment horizontal="center" vertical="center" wrapText="1"/>
    </xf>
    <xf numFmtId="0" fontId="8" fillId="35" borderId="221" xfId="62" applyFont="1" applyFill="1" applyBorder="1" applyAlignment="1" applyProtection="1">
      <alignment horizontal="center" vertical="center" wrapText="1"/>
    </xf>
    <xf numFmtId="0" fontId="98" fillId="35" borderId="102" xfId="62" applyFont="1" applyFill="1" applyBorder="1" applyAlignment="1" applyProtection="1">
      <alignment horizontal="center" vertical="center" wrapText="1"/>
    </xf>
    <xf numFmtId="0" fontId="98" fillId="35" borderId="216" xfId="62" applyFont="1" applyFill="1" applyBorder="1" applyAlignment="1" applyProtection="1">
      <alignment horizontal="center" vertical="center" wrapText="1"/>
    </xf>
    <xf numFmtId="0" fontId="98" fillId="35" borderId="217" xfId="62" applyFont="1" applyFill="1" applyBorder="1" applyAlignment="1" applyProtection="1">
      <alignment horizontal="center" vertical="center" wrapText="1"/>
    </xf>
    <xf numFmtId="0" fontId="8" fillId="27" borderId="220" xfId="62" applyFont="1" applyFill="1" applyBorder="1" applyAlignment="1" applyProtection="1">
      <alignment horizontal="center" vertical="center" wrapText="1"/>
    </xf>
    <xf numFmtId="0" fontId="8" fillId="27" borderId="216" xfId="62" applyFont="1" applyFill="1" applyBorder="1" applyAlignment="1" applyProtection="1">
      <alignment horizontal="center" vertical="center" wrapText="1"/>
    </xf>
    <xf numFmtId="0" fontId="8" fillId="27" borderId="221" xfId="62" applyFont="1" applyFill="1" applyBorder="1" applyAlignment="1" applyProtection="1">
      <alignment horizontal="center" vertical="center" wrapText="1"/>
    </xf>
    <xf numFmtId="0" fontId="110" fillId="79" borderId="167" xfId="62" applyFont="1" applyFill="1" applyBorder="1" applyAlignment="1" applyProtection="1">
      <alignment horizontal="center" vertical="center"/>
    </xf>
    <xf numFmtId="0" fontId="110" fillId="79" borderId="168" xfId="62" applyFont="1" applyFill="1" applyBorder="1" applyAlignment="1" applyProtection="1">
      <alignment horizontal="center" vertical="center"/>
    </xf>
    <xf numFmtId="0" fontId="110" fillId="79" borderId="77" xfId="62" applyFont="1" applyFill="1" applyBorder="1" applyAlignment="1" applyProtection="1">
      <alignment horizontal="center" vertical="center"/>
    </xf>
    <xf numFmtId="0" fontId="110" fillId="79" borderId="78" xfId="62" applyFont="1" applyFill="1" applyBorder="1" applyAlignment="1" applyProtection="1">
      <alignment horizontal="center" vertical="center"/>
    </xf>
    <xf numFmtId="0" fontId="110" fillId="79" borderId="169" xfId="62" applyFont="1" applyFill="1" applyBorder="1" applyAlignment="1" applyProtection="1">
      <alignment horizontal="center" vertical="center"/>
    </xf>
    <xf numFmtId="0" fontId="110" fillId="79" borderId="170" xfId="62" applyFont="1" applyFill="1" applyBorder="1" applyAlignment="1" applyProtection="1">
      <alignment horizontal="center" vertical="center"/>
    </xf>
    <xf numFmtId="170" fontId="110" fillId="64" borderId="77" xfId="62" applyNumberFormat="1" applyFont="1" applyFill="1" applyBorder="1" applyAlignment="1" applyProtection="1">
      <alignment horizontal="center" vertical="top"/>
    </xf>
    <xf numFmtId="170" fontId="110" fillId="64" borderId="78" xfId="62" applyNumberFormat="1" applyFont="1" applyFill="1" applyBorder="1" applyAlignment="1" applyProtection="1">
      <alignment horizontal="center" vertical="top"/>
    </xf>
    <xf numFmtId="170" fontId="110" fillId="64" borderId="165" xfId="62" applyNumberFormat="1" applyFont="1" applyFill="1" applyBorder="1" applyAlignment="1" applyProtection="1">
      <alignment horizontal="center" vertical="top"/>
    </xf>
    <xf numFmtId="170" fontId="110" fillId="64" borderId="166" xfId="62" applyNumberFormat="1" applyFont="1" applyFill="1" applyBorder="1" applyAlignment="1" applyProtection="1">
      <alignment horizontal="center" vertical="top"/>
    </xf>
    <xf numFmtId="170" fontId="8" fillId="79" borderId="163" xfId="62" applyNumberFormat="1" applyFont="1" applyFill="1" applyBorder="1" applyAlignment="1" applyProtection="1">
      <alignment horizontal="center" vertical="center"/>
    </xf>
    <xf numFmtId="170" fontId="8" fillId="79" borderId="164" xfId="62" applyNumberFormat="1" applyFont="1" applyFill="1" applyBorder="1" applyAlignment="1" applyProtection="1">
      <alignment horizontal="center" vertical="center"/>
    </xf>
    <xf numFmtId="0" fontId="98" fillId="31" borderId="102" xfId="62" applyFont="1" applyFill="1" applyBorder="1" applyAlignment="1" applyProtection="1">
      <alignment horizontal="center" vertical="center" wrapText="1"/>
    </xf>
    <xf numFmtId="0" fontId="98" fillId="31" borderId="216" xfId="62" applyFont="1" applyFill="1" applyBorder="1" applyAlignment="1" applyProtection="1">
      <alignment horizontal="center" vertical="center" wrapText="1"/>
    </xf>
    <xf numFmtId="0" fontId="98" fillId="31" borderId="217" xfId="62" applyFont="1" applyFill="1" applyBorder="1" applyAlignment="1" applyProtection="1">
      <alignment horizontal="center" vertical="center" wrapText="1"/>
    </xf>
    <xf numFmtId="0" fontId="110" fillId="73" borderId="167" xfId="62" applyFont="1" applyFill="1" applyBorder="1" applyAlignment="1" applyProtection="1">
      <alignment horizontal="center" vertical="center"/>
    </xf>
    <xf numFmtId="0" fontId="110" fillId="73" borderId="168" xfId="62" applyFont="1" applyFill="1" applyBorder="1" applyAlignment="1" applyProtection="1">
      <alignment horizontal="center" vertical="center"/>
    </xf>
    <xf numFmtId="0" fontId="110" fillId="73" borderId="77" xfId="62" applyFont="1" applyFill="1" applyBorder="1" applyAlignment="1" applyProtection="1">
      <alignment horizontal="center" vertical="center"/>
    </xf>
    <xf numFmtId="0" fontId="110" fillId="73" borderId="78" xfId="62" applyFont="1" applyFill="1" applyBorder="1" applyAlignment="1" applyProtection="1">
      <alignment horizontal="center" vertical="center"/>
    </xf>
    <xf numFmtId="0" fontId="110" fillId="73" borderId="169" xfId="62" applyFont="1" applyFill="1" applyBorder="1" applyAlignment="1" applyProtection="1">
      <alignment horizontal="center" vertical="center"/>
    </xf>
    <xf numFmtId="0" fontId="110" fillId="73" borderId="170" xfId="62" applyFont="1" applyFill="1" applyBorder="1" applyAlignment="1" applyProtection="1">
      <alignment horizontal="center" vertical="center"/>
    </xf>
    <xf numFmtId="0" fontId="8" fillId="73" borderId="220" xfId="62" applyFont="1" applyFill="1" applyBorder="1" applyAlignment="1" applyProtection="1">
      <alignment horizontal="center" vertical="center" wrapText="1"/>
    </xf>
    <xf numFmtId="0" fontId="8" fillId="73" borderId="216" xfId="62" applyFont="1" applyFill="1" applyBorder="1" applyAlignment="1" applyProtection="1">
      <alignment horizontal="center" vertical="center" wrapText="1"/>
    </xf>
    <xf numFmtId="0" fontId="8" fillId="73" borderId="221" xfId="62" applyFont="1" applyFill="1" applyBorder="1" applyAlignment="1" applyProtection="1">
      <alignment horizontal="center" vertical="center" wrapText="1"/>
    </xf>
    <xf numFmtId="0" fontId="8" fillId="62" borderId="220" xfId="62" applyFont="1" applyFill="1" applyBorder="1" applyAlignment="1" applyProtection="1">
      <alignment horizontal="center" vertical="center" wrapText="1"/>
    </xf>
    <xf numFmtId="0" fontId="8" fillId="62" borderId="216" xfId="62" applyFont="1" applyFill="1" applyBorder="1" applyAlignment="1" applyProtection="1">
      <alignment horizontal="center" vertical="center" wrapText="1"/>
    </xf>
    <xf numFmtId="0" fontId="8" fillId="62" borderId="221" xfId="62" applyFont="1" applyFill="1" applyBorder="1" applyAlignment="1" applyProtection="1">
      <alignment horizontal="center" vertical="center" wrapText="1"/>
    </xf>
    <xf numFmtId="0" fontId="98" fillId="28" borderId="102" xfId="62" applyFont="1" applyFill="1" applyBorder="1" applyAlignment="1" applyProtection="1">
      <alignment horizontal="center" vertical="center" wrapText="1"/>
    </xf>
    <xf numFmtId="0" fontId="98" fillId="28" borderId="216" xfId="62" applyFont="1" applyFill="1" applyBorder="1" applyAlignment="1" applyProtection="1">
      <alignment horizontal="center" vertical="center" wrapText="1"/>
    </xf>
    <xf numFmtId="0" fontId="98" fillId="28" borderId="217" xfId="62" applyFont="1" applyFill="1" applyBorder="1" applyAlignment="1" applyProtection="1">
      <alignment horizontal="center" vertical="center" wrapText="1"/>
    </xf>
    <xf numFmtId="170" fontId="8" fillId="28" borderId="161" xfId="62" applyNumberFormat="1" applyFont="1" applyFill="1" applyBorder="1" applyAlignment="1" applyProtection="1">
      <alignment horizontal="center" vertical="center"/>
    </xf>
    <xf numFmtId="170" fontId="8" fillId="28" borderId="162" xfId="62" applyNumberFormat="1" applyFont="1" applyFill="1" applyBorder="1" applyAlignment="1" applyProtection="1">
      <alignment horizontal="center" vertical="center"/>
    </xf>
    <xf numFmtId="170" fontId="110" fillId="28" borderId="77" xfId="62" applyNumberFormat="1" applyFont="1" applyFill="1" applyBorder="1" applyAlignment="1" applyProtection="1">
      <alignment horizontal="center" vertical="top"/>
    </xf>
    <xf numFmtId="170" fontId="110" fillId="28" borderId="78" xfId="62" applyNumberFormat="1" applyFont="1" applyFill="1" applyBorder="1" applyAlignment="1" applyProtection="1">
      <alignment horizontal="center" vertical="top"/>
    </xf>
    <xf numFmtId="170" fontId="110" fillId="28" borderId="165" xfId="62" applyNumberFormat="1" applyFont="1" applyFill="1" applyBorder="1" applyAlignment="1" applyProtection="1">
      <alignment horizontal="center" vertical="top"/>
    </xf>
    <xf numFmtId="170" fontId="110" fillId="28" borderId="166" xfId="62" applyNumberFormat="1" applyFont="1" applyFill="1" applyBorder="1" applyAlignment="1" applyProtection="1">
      <alignment horizontal="center" vertical="top"/>
    </xf>
    <xf numFmtId="170" fontId="8" fillId="77" borderId="163" xfId="62" applyNumberFormat="1" applyFont="1" applyFill="1" applyBorder="1" applyAlignment="1" applyProtection="1">
      <alignment horizontal="center" vertical="center"/>
    </xf>
    <xf numFmtId="170" fontId="8" fillId="77" borderId="164" xfId="62" applyNumberFormat="1" applyFont="1" applyFill="1" applyBorder="1" applyAlignment="1" applyProtection="1">
      <alignment horizontal="center" vertical="center"/>
    </xf>
    <xf numFmtId="0" fontId="8" fillId="26" borderId="218" xfId="62" applyFont="1" applyFill="1" applyBorder="1" applyAlignment="1" applyProtection="1">
      <alignment horizontal="center" vertical="center" wrapText="1"/>
    </xf>
    <xf numFmtId="0" fontId="8" fillId="26" borderId="219" xfId="62" applyFont="1" applyFill="1" applyBorder="1" applyAlignment="1" applyProtection="1">
      <alignment horizontal="center" vertical="center" wrapText="1"/>
    </xf>
    <xf numFmtId="0" fontId="8" fillId="28" borderId="220" xfId="62" applyFont="1" applyFill="1" applyBorder="1" applyAlignment="1" applyProtection="1">
      <alignment horizontal="center" vertical="center" wrapText="1"/>
    </xf>
    <xf numFmtId="0" fontId="8" fillId="28" borderId="216" xfId="62" applyFont="1" applyFill="1" applyBorder="1" applyAlignment="1" applyProtection="1">
      <alignment horizontal="center" vertical="center" wrapText="1"/>
    </xf>
    <xf numFmtId="0" fontId="8" fillId="28" borderId="221" xfId="62" applyFont="1" applyFill="1" applyBorder="1" applyAlignment="1" applyProtection="1">
      <alignment horizontal="center" vertical="center" wrapText="1"/>
    </xf>
    <xf numFmtId="0" fontId="110" fillId="28" borderId="167" xfId="62" applyFont="1" applyFill="1" applyBorder="1" applyAlignment="1" applyProtection="1">
      <alignment horizontal="center" vertical="center"/>
    </xf>
    <xf numFmtId="0" fontId="110" fillId="28" borderId="168" xfId="62" applyFont="1" applyFill="1" applyBorder="1" applyAlignment="1" applyProtection="1">
      <alignment horizontal="center" vertical="center"/>
    </xf>
    <xf numFmtId="0" fontId="110" fillId="28" borderId="77" xfId="62" applyFont="1" applyFill="1" applyBorder="1" applyAlignment="1" applyProtection="1">
      <alignment horizontal="center" vertical="center"/>
    </xf>
    <xf numFmtId="0" fontId="110" fillId="28" borderId="78" xfId="62" applyFont="1" applyFill="1" applyBorder="1" applyAlignment="1" applyProtection="1">
      <alignment horizontal="center" vertical="center"/>
    </xf>
    <xf numFmtId="0" fontId="110" fillId="28" borderId="169" xfId="62" applyFont="1" applyFill="1" applyBorder="1" applyAlignment="1" applyProtection="1">
      <alignment horizontal="center" vertical="center"/>
    </xf>
    <xf numFmtId="0" fontId="110" fillId="28" borderId="170" xfId="62" applyFont="1" applyFill="1" applyBorder="1" applyAlignment="1" applyProtection="1">
      <alignment horizontal="center" vertical="center"/>
    </xf>
    <xf numFmtId="0" fontId="14" fillId="26" borderId="222" xfId="62" applyFont="1" applyFill="1" applyBorder="1" applyAlignment="1" applyProtection="1">
      <alignment horizontal="center" vertical="center" wrapText="1"/>
    </xf>
    <xf numFmtId="0" fontId="14" fillId="26" borderId="212" xfId="62" applyFont="1" applyFill="1" applyBorder="1" applyAlignment="1" applyProtection="1">
      <alignment horizontal="center" vertical="center" wrapText="1"/>
    </xf>
    <xf numFmtId="0" fontId="14" fillId="26" borderId="211" xfId="62" applyFont="1" applyFill="1" applyBorder="1" applyAlignment="1" applyProtection="1">
      <alignment horizontal="center" vertical="center" wrapText="1"/>
    </xf>
    <xf numFmtId="168" fontId="8" fillId="26" borderId="214" xfId="62" applyNumberFormat="1" applyFont="1" applyFill="1" applyBorder="1" applyAlignment="1" applyProtection="1">
      <alignment horizontal="center" vertical="center" wrapText="1"/>
    </xf>
    <xf numFmtId="168" fontId="8" fillId="26" borderId="215" xfId="62" applyNumberFormat="1" applyFont="1" applyFill="1" applyBorder="1" applyAlignment="1" applyProtection="1">
      <alignment horizontal="center" vertical="center" wrapText="1"/>
    </xf>
    <xf numFmtId="168" fontId="8" fillId="26" borderId="168" xfId="62" applyNumberFormat="1" applyFont="1" applyFill="1" applyBorder="1" applyAlignment="1" applyProtection="1">
      <alignment horizontal="center" vertical="center" wrapText="1"/>
    </xf>
    <xf numFmtId="169" fontId="44" fillId="25" borderId="88" xfId="62" applyNumberFormat="1" applyFont="1" applyFill="1" applyBorder="1" applyAlignment="1" applyProtection="1">
      <alignment horizontal="center" vertical="center" wrapText="1"/>
      <protection locked="0"/>
    </xf>
    <xf numFmtId="0" fontId="8" fillId="34" borderId="76" xfId="62" applyFont="1" applyFill="1" applyBorder="1" applyAlignment="1">
      <alignment horizontal="center" vertical="center" wrapText="1"/>
    </xf>
    <xf numFmtId="0" fontId="8" fillId="34" borderId="88" xfId="62" applyFont="1" applyFill="1" applyBorder="1" applyAlignment="1">
      <alignment horizontal="center" vertical="center" wrapText="1"/>
    </xf>
    <xf numFmtId="0" fontId="8" fillId="29" borderId="206" xfId="62" applyFont="1" applyFill="1" applyBorder="1" applyAlignment="1">
      <alignment horizontal="center" vertical="center" wrapText="1"/>
    </xf>
    <xf numFmtId="0" fontId="8" fillId="29" borderId="207" xfId="62" applyFont="1" applyFill="1" applyBorder="1" applyAlignment="1">
      <alignment horizontal="center" vertical="center" wrapText="1"/>
    </xf>
    <xf numFmtId="0" fontId="8" fillId="29" borderId="213" xfId="62" applyFont="1" applyFill="1" applyBorder="1" applyAlignment="1">
      <alignment horizontal="center" vertical="center" wrapText="1"/>
    </xf>
    <xf numFmtId="0" fontId="8" fillId="32" borderId="76" xfId="62" applyFont="1" applyFill="1" applyBorder="1" applyAlignment="1">
      <alignment horizontal="center" vertical="center" wrapText="1"/>
    </xf>
    <xf numFmtId="0" fontId="8" fillId="32" borderId="88" xfId="62" applyFont="1" applyFill="1" applyBorder="1" applyAlignment="1">
      <alignment horizontal="center" vertical="center" wrapText="1"/>
    </xf>
    <xf numFmtId="0" fontId="8" fillId="29" borderId="200" xfId="62" applyFont="1" applyFill="1" applyBorder="1" applyAlignment="1">
      <alignment horizontal="center" vertical="center" wrapText="1"/>
    </xf>
    <xf numFmtId="0" fontId="8" fillId="26" borderId="203" xfId="62" applyFont="1" applyFill="1" applyBorder="1" applyAlignment="1">
      <alignment horizontal="center" vertical="center" wrapText="1"/>
    </xf>
    <xf numFmtId="0" fontId="8" fillId="26" borderId="204" xfId="62" applyFont="1" applyFill="1" applyBorder="1" applyAlignment="1">
      <alignment horizontal="center" vertical="center" wrapText="1"/>
    </xf>
    <xf numFmtId="2" fontId="8" fillId="32" borderId="88" xfId="62" applyNumberFormat="1" applyFont="1" applyFill="1" applyBorder="1" applyAlignment="1">
      <alignment horizontal="center" vertical="center" wrapText="1"/>
    </xf>
    <xf numFmtId="0" fontId="98" fillId="34" borderId="76" xfId="62" applyFont="1" applyFill="1" applyBorder="1" applyAlignment="1">
      <alignment horizontal="center" vertical="center" wrapText="1"/>
    </xf>
    <xf numFmtId="0" fontId="98" fillId="34" borderId="88" xfId="62" applyFont="1" applyFill="1" applyBorder="1" applyAlignment="1">
      <alignment horizontal="center" vertical="center" wrapText="1"/>
    </xf>
    <xf numFmtId="2" fontId="8" fillId="34" borderId="88" xfId="62" applyNumberFormat="1" applyFont="1" applyFill="1" applyBorder="1" applyAlignment="1">
      <alignment horizontal="center" vertical="center" wrapText="1"/>
    </xf>
    <xf numFmtId="0" fontId="98" fillId="30" borderId="76" xfId="62" applyFont="1" applyFill="1" applyBorder="1" applyAlignment="1">
      <alignment horizontal="center" vertical="center" wrapText="1"/>
    </xf>
    <xf numFmtId="0" fontId="98" fillId="30" borderId="88" xfId="62" applyFont="1" applyFill="1" applyBorder="1" applyAlignment="1">
      <alignment horizontal="center" vertical="center" wrapText="1"/>
    </xf>
    <xf numFmtId="0" fontId="98" fillId="33" borderId="210" xfId="62" applyFont="1" applyFill="1" applyBorder="1" applyAlignment="1">
      <alignment horizontal="center" vertical="center" wrapText="1"/>
    </xf>
    <xf numFmtId="0" fontId="98" fillId="33" borderId="208" xfId="62" applyFont="1" applyFill="1" applyBorder="1" applyAlignment="1">
      <alignment horizontal="center" vertical="center" wrapText="1"/>
    </xf>
    <xf numFmtId="0" fontId="98" fillId="32" borderId="76" xfId="62" applyFont="1" applyFill="1" applyBorder="1" applyAlignment="1">
      <alignment horizontal="center" vertical="center" wrapText="1"/>
    </xf>
    <xf numFmtId="0" fontId="98" fillId="32" borderId="88" xfId="62" applyFont="1" applyFill="1" applyBorder="1" applyAlignment="1">
      <alignment horizontal="center" vertical="center" wrapText="1"/>
    </xf>
    <xf numFmtId="2" fontId="8" fillId="30" borderId="88" xfId="62" applyNumberFormat="1" applyFont="1" applyFill="1" applyBorder="1" applyAlignment="1">
      <alignment horizontal="center" vertical="center" wrapText="1"/>
    </xf>
    <xf numFmtId="2" fontId="8" fillId="30" borderId="175" xfId="62" applyNumberFormat="1" applyFont="1" applyFill="1" applyBorder="1" applyAlignment="1">
      <alignment horizontal="center" vertical="center" wrapText="1"/>
    </xf>
    <xf numFmtId="2" fontId="8" fillId="33" borderId="208" xfId="62" applyNumberFormat="1" applyFont="1" applyFill="1" applyBorder="1" applyAlignment="1">
      <alignment horizontal="center" vertical="center" wrapText="1"/>
    </xf>
    <xf numFmtId="2" fontId="8" fillId="33" borderId="209" xfId="62" applyNumberFormat="1" applyFont="1" applyFill="1" applyBorder="1" applyAlignment="1">
      <alignment horizontal="center" vertical="center" wrapText="1"/>
    </xf>
    <xf numFmtId="2" fontId="8" fillId="32" borderId="175" xfId="62" applyNumberFormat="1" applyFont="1" applyFill="1" applyBorder="1" applyAlignment="1">
      <alignment horizontal="center" vertical="center" wrapText="1"/>
    </xf>
    <xf numFmtId="2" fontId="8" fillId="26" borderId="204" xfId="62" applyNumberFormat="1" applyFont="1" applyFill="1" applyBorder="1" applyAlignment="1">
      <alignment horizontal="center" vertical="center" wrapText="1"/>
    </xf>
    <xf numFmtId="0" fontId="98" fillId="26" borderId="203" xfId="62" applyFont="1" applyFill="1" applyBorder="1" applyAlignment="1">
      <alignment horizontal="center" vertical="center" wrapText="1"/>
    </xf>
    <xf numFmtId="0" fontId="98" fillId="26" borderId="204" xfId="62" applyFont="1" applyFill="1" applyBorder="1" applyAlignment="1">
      <alignment horizontal="center" vertical="center" wrapText="1"/>
    </xf>
    <xf numFmtId="2" fontId="8" fillId="26" borderId="205" xfId="62" applyNumberFormat="1" applyFont="1" applyFill="1" applyBorder="1" applyAlignment="1">
      <alignment horizontal="center" vertical="center" wrapText="1"/>
    </xf>
    <xf numFmtId="2" fontId="8" fillId="31" borderId="204" xfId="62" applyNumberFormat="1" applyFont="1" applyFill="1" applyBorder="1" applyAlignment="1">
      <alignment horizontal="center" vertical="center" wrapText="1"/>
    </xf>
    <xf numFmtId="2" fontId="8" fillId="31" borderId="205" xfId="62" applyNumberFormat="1" applyFont="1" applyFill="1" applyBorder="1" applyAlignment="1">
      <alignment horizontal="center" vertical="center" wrapText="1"/>
    </xf>
    <xf numFmtId="0" fontId="21" fillId="25" borderId="28" xfId="0" applyFont="1" applyFill="1" applyBorder="1" applyAlignment="1" applyProtection="1">
      <alignment horizontal="center" vertical="center" wrapText="1"/>
    </xf>
    <xf numFmtId="0" fontId="8" fillId="27" borderId="186" xfId="62" applyFont="1" applyFill="1" applyBorder="1" applyAlignment="1">
      <alignment horizontal="center" vertical="center" wrapText="1"/>
    </xf>
    <xf numFmtId="0" fontId="8" fillId="27" borderId="185" xfId="62" applyFont="1" applyFill="1" applyBorder="1" applyAlignment="1">
      <alignment horizontal="center" vertical="center" wrapText="1"/>
    </xf>
    <xf numFmtId="0" fontId="8" fillId="32" borderId="184" xfId="62" applyFont="1" applyFill="1" applyBorder="1" applyAlignment="1">
      <alignment horizontal="center" vertical="center" wrapText="1"/>
    </xf>
    <xf numFmtId="0" fontId="8" fillId="32" borderId="182" xfId="62" applyFont="1" applyFill="1" applyBorder="1" applyAlignment="1">
      <alignment horizontal="center" vertical="center" wrapText="1"/>
    </xf>
    <xf numFmtId="0" fontId="8" fillId="29" borderId="171" xfId="62" applyFont="1" applyFill="1" applyBorder="1" applyAlignment="1">
      <alignment horizontal="center" vertical="center" wrapText="1"/>
    </xf>
    <xf numFmtId="0" fontId="8" fillId="29" borderId="172" xfId="62" applyFont="1" applyFill="1" applyBorder="1" applyAlignment="1">
      <alignment horizontal="center" vertical="center" wrapText="1"/>
    </xf>
    <xf numFmtId="0" fontId="8" fillId="29" borderId="180" xfId="62" applyFont="1" applyFill="1" applyBorder="1" applyAlignment="1">
      <alignment horizontal="center" vertical="center" wrapText="1"/>
    </xf>
    <xf numFmtId="0" fontId="8" fillId="29" borderId="181" xfId="62" applyFont="1" applyFill="1" applyBorder="1" applyAlignment="1">
      <alignment horizontal="center" vertical="center" wrapText="1"/>
    </xf>
    <xf numFmtId="0" fontId="8" fillId="29" borderId="201" xfId="62" applyFont="1" applyFill="1" applyBorder="1" applyAlignment="1">
      <alignment horizontal="center" vertical="center" wrapText="1"/>
    </xf>
    <xf numFmtId="0" fontId="8" fillId="29" borderId="199" xfId="62" applyFont="1" applyFill="1" applyBorder="1" applyAlignment="1">
      <alignment horizontal="center" vertical="center" wrapText="1"/>
    </xf>
    <xf numFmtId="2" fontId="8" fillId="37" borderId="177" xfId="62" applyNumberFormat="1" applyFont="1" applyFill="1" applyBorder="1" applyAlignment="1">
      <alignment horizontal="center" vertical="center" wrapText="1"/>
    </xf>
    <xf numFmtId="2" fontId="8" fillId="37" borderId="202" xfId="62" applyNumberFormat="1" applyFont="1" applyFill="1" applyBorder="1" applyAlignment="1">
      <alignment horizontal="center" vertical="center" wrapText="1"/>
    </xf>
    <xf numFmtId="0" fontId="98" fillId="31" borderId="203" xfId="62" applyFont="1" applyFill="1" applyBorder="1" applyAlignment="1">
      <alignment horizontal="center" vertical="center" wrapText="1"/>
    </xf>
    <xf numFmtId="0" fontId="98" fillId="31" borderId="204" xfId="62" applyFont="1" applyFill="1" applyBorder="1" applyAlignment="1">
      <alignment horizontal="center" vertical="center" wrapText="1"/>
    </xf>
    <xf numFmtId="0" fontId="8" fillId="29" borderId="27" xfId="62" applyFont="1" applyFill="1" applyBorder="1" applyAlignment="1">
      <alignment horizontal="center" vertical="center" wrapText="1"/>
    </xf>
    <xf numFmtId="0" fontId="8" fillId="29" borderId="86" xfId="62" applyFont="1" applyFill="1" applyBorder="1" applyAlignment="1">
      <alignment horizontal="center" vertical="center" wrapText="1"/>
    </xf>
    <xf numFmtId="0" fontId="8" fillId="29" borderId="26" xfId="62" applyFont="1" applyFill="1" applyBorder="1" applyAlignment="1">
      <alignment horizontal="center" vertical="center" wrapText="1"/>
    </xf>
    <xf numFmtId="0" fontId="8" fillId="29" borderId="198" xfId="62" applyFont="1" applyFill="1" applyBorder="1" applyAlignment="1">
      <alignment horizontal="center" vertical="center" wrapText="1"/>
    </xf>
    <xf numFmtId="0" fontId="107" fillId="25" borderId="192" xfId="62" applyFont="1" applyFill="1" applyBorder="1" applyAlignment="1" applyProtection="1">
      <alignment vertical="center" wrapText="1"/>
      <protection locked="0"/>
    </xf>
    <xf numFmtId="0" fontId="107" fillId="25" borderId="158" xfId="62" applyFont="1" applyFill="1" applyBorder="1" applyAlignment="1" applyProtection="1">
      <alignment vertical="center" wrapText="1"/>
      <protection locked="0"/>
    </xf>
    <xf numFmtId="0" fontId="107" fillId="25" borderId="193" xfId="62" applyFont="1" applyFill="1" applyBorder="1" applyAlignment="1" applyProtection="1">
      <alignment vertical="center" wrapText="1"/>
      <protection locked="0"/>
    </xf>
    <xf numFmtId="0" fontId="107" fillId="25" borderId="194" xfId="62" applyFont="1" applyFill="1" applyBorder="1" applyAlignment="1" applyProtection="1">
      <alignment vertical="center" wrapText="1"/>
      <protection locked="0"/>
    </xf>
    <xf numFmtId="0" fontId="107" fillId="25" borderId="116" xfId="62" applyFont="1" applyFill="1" applyBorder="1" applyAlignment="1" applyProtection="1">
      <alignment vertical="center" wrapText="1"/>
      <protection locked="0"/>
    </xf>
    <xf numFmtId="0" fontId="107" fillId="25" borderId="195" xfId="62" applyFont="1" applyFill="1" applyBorder="1" applyAlignment="1" applyProtection="1">
      <alignment vertical="center" wrapText="1"/>
      <protection locked="0"/>
    </xf>
    <xf numFmtId="2" fontId="8" fillId="34" borderId="175" xfId="62" applyNumberFormat="1" applyFont="1" applyFill="1" applyBorder="1" applyAlignment="1">
      <alignment horizontal="center" vertical="center" wrapText="1"/>
    </xf>
    <xf numFmtId="0" fontId="98" fillId="27" borderId="186" xfId="62" applyFont="1" applyFill="1" applyBorder="1" applyAlignment="1">
      <alignment horizontal="center" vertical="center" wrapText="1"/>
    </xf>
    <xf numFmtId="0" fontId="98" fillId="27" borderId="185" xfId="62" applyFont="1" applyFill="1" applyBorder="1" applyAlignment="1">
      <alignment horizontal="center" vertical="center" wrapText="1"/>
    </xf>
    <xf numFmtId="2" fontId="8" fillId="29" borderId="175" xfId="62" applyNumberFormat="1" applyFont="1" applyFill="1" applyBorder="1" applyAlignment="1">
      <alignment horizontal="center" vertical="center" wrapText="1"/>
    </xf>
    <xf numFmtId="0" fontId="8" fillId="26" borderId="187" xfId="62" applyFont="1" applyFill="1" applyBorder="1" applyAlignment="1" applyProtection="1">
      <alignment horizontal="center" vertical="center" wrapText="1"/>
    </xf>
    <xf numFmtId="0" fontId="8" fillId="26" borderId="58" xfId="62" applyFont="1" applyFill="1" applyBorder="1" applyAlignment="1" applyProtection="1">
      <alignment horizontal="center" vertical="center" wrapText="1"/>
    </xf>
    <xf numFmtId="0" fontId="8" fillId="26" borderId="188" xfId="62" applyFont="1" applyFill="1" applyBorder="1" applyAlignment="1" applyProtection="1">
      <alignment horizontal="center" vertical="center" wrapText="1"/>
    </xf>
    <xf numFmtId="0" fontId="8" fillId="26" borderId="189" xfId="62" applyFont="1" applyFill="1" applyBorder="1" applyAlignment="1" applyProtection="1">
      <alignment horizontal="center" vertical="center" wrapText="1"/>
    </xf>
    <xf numFmtId="0" fontId="8" fillId="29" borderId="190" xfId="62" applyFont="1" applyFill="1" applyBorder="1" applyAlignment="1">
      <alignment horizontal="center" vertical="center" wrapText="1"/>
    </xf>
    <xf numFmtId="2" fontId="8" fillId="27" borderId="185" xfId="62" applyNumberFormat="1" applyFont="1" applyFill="1" applyBorder="1" applyAlignment="1">
      <alignment horizontal="center" vertical="center" wrapText="1"/>
    </xf>
    <xf numFmtId="2" fontId="8" fillId="27" borderId="191" xfId="62" applyNumberFormat="1" applyFont="1" applyFill="1" applyBorder="1" applyAlignment="1">
      <alignment horizontal="center" vertical="center" wrapText="1"/>
    </xf>
    <xf numFmtId="0" fontId="98" fillId="29" borderId="76" xfId="62" applyFont="1" applyFill="1" applyBorder="1" applyAlignment="1">
      <alignment horizontal="center" vertical="center" wrapText="1"/>
    </xf>
    <xf numFmtId="0" fontId="98" fillId="29" borderId="88" xfId="62" applyFont="1" applyFill="1" applyBorder="1" applyAlignment="1">
      <alignment horizontal="center" vertical="center" wrapText="1"/>
    </xf>
    <xf numFmtId="0" fontId="98" fillId="32" borderId="184" xfId="62" applyFont="1" applyFill="1" applyBorder="1" applyAlignment="1">
      <alignment horizontal="center" vertical="center" wrapText="1"/>
    </xf>
    <xf numFmtId="0" fontId="98" fillId="32" borderId="182" xfId="62" applyFont="1" applyFill="1" applyBorder="1" applyAlignment="1">
      <alignment horizontal="center" vertical="center" wrapText="1"/>
    </xf>
    <xf numFmtId="2" fontId="8" fillId="32" borderId="182" xfId="62" applyNumberFormat="1" applyFont="1" applyFill="1" applyBorder="1" applyAlignment="1">
      <alignment horizontal="center" vertical="center" wrapText="1"/>
    </xf>
    <xf numFmtId="2" fontId="8" fillId="32" borderId="183" xfId="62" applyNumberFormat="1" applyFont="1" applyFill="1" applyBorder="1" applyAlignment="1">
      <alignment horizontal="center" vertical="center" wrapText="1"/>
    </xf>
    <xf numFmtId="0" fontId="98" fillId="37" borderId="176" xfId="62" applyFont="1" applyFill="1" applyBorder="1" applyAlignment="1">
      <alignment horizontal="center" vertical="center" wrapText="1"/>
    </xf>
    <xf numFmtId="0" fontId="98" fillId="37" borderId="177" xfId="62" applyFont="1" applyFill="1" applyBorder="1" applyAlignment="1">
      <alignment horizontal="center" vertical="center" wrapText="1"/>
    </xf>
    <xf numFmtId="0" fontId="8" fillId="29" borderId="179" xfId="62" applyFont="1" applyFill="1" applyBorder="1" applyAlignment="1">
      <alignment horizontal="center" vertical="center" wrapText="1"/>
    </xf>
    <xf numFmtId="0" fontId="8" fillId="37" borderId="176" xfId="62" applyFont="1" applyFill="1" applyBorder="1" applyAlignment="1">
      <alignment horizontal="center" vertical="center" wrapText="1"/>
    </xf>
    <xf numFmtId="0" fontId="8" fillId="37" borderId="177" xfId="62" applyFont="1" applyFill="1" applyBorder="1" applyAlignment="1">
      <alignment horizontal="center" vertical="center" wrapText="1"/>
    </xf>
    <xf numFmtId="170" fontId="110" fillId="67" borderId="77" xfId="62" applyNumberFormat="1" applyFont="1" applyFill="1" applyBorder="1" applyAlignment="1" applyProtection="1">
      <alignment horizontal="center" vertical="top"/>
    </xf>
    <xf numFmtId="170" fontId="110" fillId="67" borderId="78" xfId="62" applyNumberFormat="1" applyFont="1" applyFill="1" applyBorder="1" applyAlignment="1" applyProtection="1">
      <alignment horizontal="center" vertical="top"/>
    </xf>
    <xf numFmtId="170" fontId="110" fillId="67" borderId="165" xfId="62" applyNumberFormat="1" applyFont="1" applyFill="1" applyBorder="1" applyAlignment="1" applyProtection="1">
      <alignment horizontal="center" vertical="top"/>
    </xf>
    <xf numFmtId="170" fontId="110" fillId="67" borderId="166" xfId="62" applyNumberFormat="1" applyFont="1" applyFill="1" applyBorder="1" applyAlignment="1" applyProtection="1">
      <alignment horizontal="center" vertical="top"/>
    </xf>
    <xf numFmtId="170" fontId="8" fillId="76" borderId="163" xfId="62" applyNumberFormat="1" applyFont="1" applyFill="1" applyBorder="1" applyAlignment="1" applyProtection="1">
      <alignment horizontal="center" vertical="center"/>
    </xf>
    <xf numFmtId="170" fontId="8" fillId="76" borderId="164" xfId="62" applyNumberFormat="1" applyFont="1" applyFill="1" applyBorder="1" applyAlignment="1" applyProtection="1">
      <alignment horizontal="center" vertical="center"/>
    </xf>
    <xf numFmtId="170" fontId="110" fillId="76" borderId="77" xfId="62" applyNumberFormat="1" applyFont="1" applyFill="1" applyBorder="1" applyAlignment="1" applyProtection="1">
      <alignment horizontal="center" vertical="top"/>
    </xf>
    <xf numFmtId="170" fontId="110" fillId="76" borderId="78" xfId="62" applyNumberFormat="1" applyFont="1" applyFill="1" applyBorder="1" applyAlignment="1" applyProtection="1">
      <alignment horizontal="center" vertical="top"/>
    </xf>
    <xf numFmtId="170" fontId="110" fillId="76" borderId="165" xfId="62" applyNumberFormat="1" applyFont="1" applyFill="1" applyBorder="1" applyAlignment="1" applyProtection="1">
      <alignment horizontal="center" vertical="top"/>
    </xf>
    <xf numFmtId="170" fontId="110" fillId="76" borderId="166" xfId="62" applyNumberFormat="1" applyFont="1" applyFill="1" applyBorder="1" applyAlignment="1" applyProtection="1">
      <alignment horizontal="center" vertical="top"/>
    </xf>
    <xf numFmtId="170" fontId="8" fillId="28" borderId="163" xfId="62" applyNumberFormat="1" applyFont="1" applyFill="1" applyBorder="1" applyAlignment="1" applyProtection="1">
      <alignment horizontal="center" vertical="center"/>
    </xf>
    <xf numFmtId="170" fontId="8" fillId="28" borderId="164" xfId="62"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0" fillId="0" borderId="0" xfId="0" applyFill="1" applyAlignment="1" applyProtection="1">
      <alignment horizontal="left" vertical="center" wrapText="1"/>
    </xf>
    <xf numFmtId="0" fontId="6" fillId="0" borderId="0" xfId="0" applyFont="1" applyFill="1" applyBorder="1" applyAlignment="1" applyProtection="1">
      <alignment horizontal="center" vertical="top" wrapText="1"/>
    </xf>
    <xf numFmtId="0" fontId="0" fillId="0" borderId="0" xfId="0" applyFill="1" applyAlignment="1" applyProtection="1">
      <alignment horizontal="left" vertical="top"/>
    </xf>
    <xf numFmtId="0" fontId="3" fillId="0" borderId="0" xfId="0" applyFont="1" applyFill="1" applyBorder="1" applyAlignment="1" applyProtection="1">
      <alignment wrapText="1"/>
    </xf>
    <xf numFmtId="0" fontId="47" fillId="0" borderId="41" xfId="0" applyFont="1" applyFill="1" applyBorder="1" applyAlignment="1" applyProtection="1">
      <alignment horizontal="center" vertical="center" wrapText="1"/>
      <protection locked="0"/>
    </xf>
    <xf numFmtId="0" fontId="47" fillId="0" borderId="42" xfId="0" applyFont="1" applyFill="1" applyBorder="1" applyAlignment="1" applyProtection="1">
      <alignment horizontal="center" vertical="center" wrapText="1"/>
      <protection locked="0"/>
    </xf>
    <xf numFmtId="0" fontId="47" fillId="0" borderId="98" xfId="0" applyFont="1" applyFill="1" applyBorder="1" applyAlignment="1" applyProtection="1">
      <alignment horizontal="center" vertical="center" wrapText="1"/>
      <protection locked="0"/>
    </xf>
    <xf numFmtId="168" fontId="47" fillId="0" borderId="41" xfId="0" applyNumberFormat="1" applyFont="1" applyFill="1" applyBorder="1" applyAlignment="1" applyProtection="1">
      <alignment horizontal="center" vertical="center" wrapText="1"/>
      <protection locked="0"/>
    </xf>
    <xf numFmtId="168" fontId="47" fillId="0" borderId="42" xfId="0" applyNumberFormat="1" applyFont="1" applyFill="1" applyBorder="1" applyAlignment="1" applyProtection="1">
      <alignment horizontal="center" vertical="center" wrapText="1"/>
      <protection locked="0"/>
    </xf>
    <xf numFmtId="168" fontId="47" fillId="0" borderId="98" xfId="0" applyNumberFormat="1" applyFont="1" applyFill="1" applyBorder="1" applyAlignment="1" applyProtection="1">
      <alignment horizontal="center" vertical="center" wrapText="1"/>
      <protection locked="0"/>
    </xf>
    <xf numFmtId="0" fontId="6" fillId="0" borderId="41" xfId="0" applyFont="1" applyFill="1" applyBorder="1" applyAlignment="1" applyProtection="1">
      <alignment horizontal="center" vertical="top" wrapText="1"/>
    </xf>
    <xf numFmtId="0" fontId="3" fillId="0" borderId="42" xfId="0" applyFont="1" applyFill="1" applyBorder="1" applyAlignment="1" applyProtection="1">
      <alignment horizontal="center" wrapText="1"/>
    </xf>
    <xf numFmtId="0" fontId="3" fillId="0" borderId="98" xfId="0" applyFont="1" applyFill="1" applyBorder="1" applyAlignment="1" applyProtection="1">
      <alignment horizontal="center" wrapText="1"/>
    </xf>
    <xf numFmtId="0" fontId="6" fillId="0" borderId="41" xfId="0" applyFont="1" applyFill="1" applyBorder="1" applyAlignment="1" applyProtection="1">
      <alignment horizontal="center" wrapText="1"/>
    </xf>
    <xf numFmtId="0" fontId="6" fillId="0" borderId="42" xfId="0" applyFont="1" applyFill="1" applyBorder="1" applyAlignment="1" applyProtection="1">
      <alignment horizontal="center" wrapText="1"/>
    </xf>
    <xf numFmtId="0" fontId="6" fillId="0" borderId="98" xfId="0" applyFont="1" applyFill="1" applyBorder="1" applyAlignment="1" applyProtection="1">
      <alignment horizontal="center" wrapText="1"/>
    </xf>
    <xf numFmtId="0" fontId="21" fillId="0" borderId="0" xfId="0" applyFont="1" applyFill="1" applyBorder="1" applyAlignment="1" applyProtection="1">
      <alignment wrapText="1"/>
    </xf>
    <xf numFmtId="0" fontId="9" fillId="0" borderId="43" xfId="0" applyFont="1" applyFill="1" applyBorder="1" applyAlignment="1" applyProtection="1">
      <alignment horizontal="center" vertical="center"/>
    </xf>
    <xf numFmtId="0" fontId="9" fillId="0" borderId="91" xfId="0" applyFont="1" applyFill="1" applyBorder="1" applyAlignment="1" applyProtection="1">
      <alignment horizontal="center" vertical="center"/>
    </xf>
    <xf numFmtId="0" fontId="9" fillId="0" borderId="104"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9" fillId="0" borderId="105" xfId="0" applyFont="1" applyFill="1" applyBorder="1" applyAlignment="1" applyProtection="1">
      <alignment horizontal="center" vertical="center"/>
    </xf>
    <xf numFmtId="0" fontId="11" fillId="0" borderId="24" xfId="0" applyFont="1" applyFill="1" applyBorder="1" applyAlignment="1" applyProtection="1">
      <alignment wrapText="1"/>
    </xf>
    <xf numFmtId="0" fontId="9" fillId="0" borderId="43" xfId="0" applyFont="1" applyFill="1" applyBorder="1" applyAlignment="1" applyProtection="1">
      <alignment horizontal="center" vertical="center" wrapText="1"/>
    </xf>
    <xf numFmtId="0" fontId="9" fillId="0" borderId="91" xfId="0" applyFont="1" applyFill="1" applyBorder="1" applyAlignment="1" applyProtection="1">
      <alignment horizontal="center" vertical="center" wrapText="1"/>
    </xf>
    <xf numFmtId="0" fontId="9" fillId="0" borderId="104" xfId="0" applyFont="1" applyFill="1" applyBorder="1" applyAlignment="1" applyProtection="1">
      <alignment horizontal="center" vertical="center" wrapText="1"/>
    </xf>
    <xf numFmtId="0" fontId="9" fillId="0" borderId="30"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9" fillId="0" borderId="105" xfId="0" applyFont="1" applyFill="1" applyBorder="1" applyAlignment="1" applyProtection="1">
      <alignment horizontal="center" vertical="center" wrapText="1"/>
    </xf>
    <xf numFmtId="0" fontId="21" fillId="0" borderId="0" xfId="0" applyFont="1" applyFill="1" applyBorder="1" applyAlignment="1" applyProtection="1">
      <alignment horizontal="left" vertical="center" wrapText="1"/>
    </xf>
    <xf numFmtId="0" fontId="21" fillId="0" borderId="0" xfId="0" applyFont="1" applyFill="1" applyBorder="1" applyAlignment="1" applyProtection="1">
      <alignment vertical="top"/>
    </xf>
    <xf numFmtId="0" fontId="0" fillId="0" borderId="0" xfId="0" applyFill="1" applyBorder="1" applyAlignment="1" applyProtection="1"/>
    <xf numFmtId="0" fontId="3" fillId="0" borderId="43" xfId="0" applyFont="1" applyFill="1" applyBorder="1" applyAlignment="1" applyProtection="1">
      <alignment horizontal="center" wrapText="1"/>
    </xf>
    <xf numFmtId="0" fontId="3" fillId="0" borderId="104" xfId="0" applyFont="1" applyFill="1" applyBorder="1" applyAlignment="1" applyProtection="1">
      <alignment horizontal="center" wrapText="1"/>
    </xf>
    <xf numFmtId="0" fontId="3" fillId="0" borderId="86" xfId="0" applyFont="1" applyFill="1" applyBorder="1" applyAlignment="1" applyProtection="1">
      <alignment horizontal="center" wrapText="1"/>
    </xf>
    <xf numFmtId="0" fontId="3" fillId="0" borderId="61" xfId="0" applyFont="1" applyFill="1" applyBorder="1" applyAlignment="1" applyProtection="1">
      <alignment horizontal="center" wrapText="1"/>
    </xf>
    <xf numFmtId="0" fontId="3" fillId="0" borderId="41"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0" fontId="3" fillId="0" borderId="98"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6" fillId="0" borderId="41" xfId="0" applyFont="1" applyFill="1" applyBorder="1" applyAlignment="1" applyProtection="1">
      <alignment horizontal="right" vertical="center" wrapText="1"/>
    </xf>
    <xf numFmtId="0" fontId="6" fillId="0" borderId="42" xfId="0" applyFont="1" applyFill="1" applyBorder="1" applyAlignment="1" applyProtection="1">
      <alignment horizontal="right" vertical="center" wrapText="1"/>
    </xf>
    <xf numFmtId="0" fontId="6" fillId="0" borderId="98" xfId="0" applyFont="1" applyFill="1" applyBorder="1" applyAlignment="1" applyProtection="1">
      <alignment horizontal="right" vertical="center" wrapText="1"/>
    </xf>
    <xf numFmtId="0" fontId="3" fillId="0" borderId="86" xfId="0" applyFont="1" applyFill="1" applyBorder="1" applyAlignment="1" applyProtection="1">
      <alignment horizontal="center" vertical="top" wrapText="1"/>
    </xf>
    <xf numFmtId="0" fontId="3" fillId="0" borderId="61" xfId="0" applyFont="1" applyFill="1" applyBorder="1" applyAlignment="1" applyProtection="1">
      <alignment horizontal="center" vertical="top" wrapText="1"/>
    </xf>
    <xf numFmtId="0" fontId="3" fillId="0" borderId="30" xfId="0" applyFont="1" applyFill="1" applyBorder="1" applyAlignment="1" applyProtection="1">
      <alignment horizontal="center" vertical="top" wrapText="1"/>
    </xf>
    <xf numFmtId="0" fontId="3" fillId="0" borderId="105" xfId="0" applyFont="1" applyFill="1" applyBorder="1" applyAlignment="1" applyProtection="1">
      <alignment horizontal="center" vertical="top" wrapText="1"/>
    </xf>
    <xf numFmtId="168" fontId="6" fillId="0" borderId="41" xfId="0" applyNumberFormat="1" applyFont="1" applyFill="1" applyBorder="1" applyAlignment="1" applyProtection="1">
      <alignment horizontal="center" vertical="center" wrapText="1"/>
    </xf>
    <xf numFmtId="168" fontId="6" fillId="0" borderId="42" xfId="0" applyNumberFormat="1" applyFont="1" applyFill="1" applyBorder="1" applyAlignment="1" applyProtection="1">
      <alignment horizontal="center" vertical="center" wrapText="1"/>
    </xf>
    <xf numFmtId="168" fontId="6" fillId="0" borderId="98" xfId="0" applyNumberFormat="1" applyFont="1" applyFill="1" applyBorder="1" applyAlignment="1" applyProtection="1">
      <alignment horizontal="center" vertical="center" wrapText="1"/>
    </xf>
    <xf numFmtId="0" fontId="301" fillId="0" borderId="0" xfId="0" applyFont="1" applyFill="1" applyBorder="1" applyAlignment="1" applyProtection="1">
      <alignment wrapText="1"/>
    </xf>
    <xf numFmtId="0" fontId="9" fillId="0" borderId="0" xfId="0" applyFont="1" applyFill="1" applyBorder="1" applyAlignment="1" applyProtection="1">
      <alignment wrapText="1"/>
    </xf>
    <xf numFmtId="0" fontId="6" fillId="0" borderId="0" xfId="0" applyFont="1" applyFill="1" applyBorder="1" applyAlignment="1" applyProtection="1">
      <alignment vertical="top" wrapText="1"/>
    </xf>
    <xf numFmtId="0" fontId="9" fillId="0" borderId="24" xfId="0" applyFont="1" applyFill="1" applyBorder="1" applyAlignment="1" applyProtection="1">
      <alignment horizontal="center" vertical="top" wrapText="1"/>
    </xf>
    <xf numFmtId="0" fontId="27" fillId="0" borderId="24" xfId="0" applyFont="1" applyFill="1" applyBorder="1" applyAlignment="1" applyProtection="1">
      <alignment vertical="top" wrapText="1"/>
    </xf>
    <xf numFmtId="0" fontId="27" fillId="0" borderId="41" xfId="0" applyFont="1" applyFill="1" applyBorder="1" applyAlignment="1" applyProtection="1">
      <alignment vertical="top" wrapText="1"/>
    </xf>
    <xf numFmtId="0" fontId="27" fillId="0" borderId="42" xfId="0" applyFont="1" applyFill="1" applyBorder="1" applyAlignment="1" applyProtection="1">
      <alignment vertical="top" wrapText="1"/>
    </xf>
    <xf numFmtId="0" fontId="27" fillId="0" borderId="98" xfId="0" applyFont="1" applyFill="1" applyBorder="1" applyAlignment="1" applyProtection="1">
      <alignment vertical="top" wrapText="1"/>
    </xf>
    <xf numFmtId="0" fontId="6" fillId="0" borderId="24" xfId="0" applyFont="1" applyFill="1" applyBorder="1" applyAlignment="1" applyProtection="1">
      <alignment vertical="top" wrapText="1"/>
    </xf>
    <xf numFmtId="0" fontId="6" fillId="0" borderId="41" xfId="0" applyFont="1" applyFill="1" applyBorder="1" applyAlignment="1" applyProtection="1">
      <alignment vertical="top" wrapText="1"/>
    </xf>
    <xf numFmtId="0" fontId="6" fillId="0" borderId="42" xfId="0" applyFont="1" applyFill="1" applyBorder="1" applyAlignment="1" applyProtection="1">
      <alignment vertical="top" wrapText="1"/>
    </xf>
    <xf numFmtId="0" fontId="6" fillId="0" borderId="98" xfId="0" applyFont="1" applyFill="1" applyBorder="1" applyAlignment="1" applyProtection="1">
      <alignment vertical="top" wrapText="1"/>
    </xf>
    <xf numFmtId="0" fontId="6" fillId="0" borderId="43" xfId="0" applyFont="1" applyFill="1" applyBorder="1" applyAlignment="1" applyProtection="1">
      <alignment horizontal="center" vertical="top" wrapText="1"/>
    </xf>
    <xf numFmtId="0" fontId="6" fillId="0" borderId="91" xfId="0" applyFont="1" applyFill="1" applyBorder="1" applyAlignment="1" applyProtection="1">
      <alignment horizontal="center" vertical="top" wrapText="1"/>
    </xf>
    <xf numFmtId="0" fontId="6" fillId="0" borderId="104" xfId="0" applyFont="1" applyFill="1" applyBorder="1" applyAlignment="1" applyProtection="1">
      <alignment horizontal="center" vertical="top" wrapText="1"/>
    </xf>
    <xf numFmtId="0" fontId="6" fillId="0" borderId="30" xfId="0" applyFont="1" applyFill="1" applyBorder="1" applyAlignment="1" applyProtection="1">
      <alignment horizontal="center" vertical="top" wrapText="1"/>
    </xf>
    <xf numFmtId="0" fontId="6" fillId="0" borderId="28" xfId="0" applyFont="1" applyFill="1" applyBorder="1" applyAlignment="1" applyProtection="1">
      <alignment horizontal="center" vertical="top" wrapText="1"/>
    </xf>
    <xf numFmtId="0" fontId="6" fillId="0" borderId="105" xfId="0" applyFont="1" applyFill="1" applyBorder="1" applyAlignment="1" applyProtection="1">
      <alignment horizontal="center" vertical="top" wrapText="1"/>
    </xf>
    <xf numFmtId="0" fontId="6" fillId="0" borderId="24" xfId="0" applyFont="1" applyFill="1" applyBorder="1" applyAlignment="1" applyProtection="1">
      <alignment horizontal="center" vertical="top" wrapText="1"/>
    </xf>
    <xf numFmtId="0" fontId="21" fillId="0" borderId="24" xfId="0" applyFont="1" applyFill="1" applyBorder="1" applyAlignment="1" applyProtection="1">
      <alignment horizontal="center" vertical="top" wrapText="1"/>
    </xf>
    <xf numFmtId="0" fontId="6" fillId="0" borderId="24" xfId="0" applyFont="1" applyFill="1" applyBorder="1" applyAlignment="1" applyProtection="1">
      <alignment wrapText="1"/>
    </xf>
    <xf numFmtId="0" fontId="21" fillId="0" borderId="24" xfId="0" applyNumberFormat="1" applyFont="1" applyFill="1" applyBorder="1" applyAlignment="1" applyProtection="1">
      <alignment horizontal="center" vertical="center" wrapText="1"/>
    </xf>
    <xf numFmtId="0" fontId="21" fillId="0" borderId="41" xfId="0" applyFont="1" applyFill="1" applyBorder="1" applyAlignment="1" applyProtection="1">
      <alignment horizontal="center" vertical="top" wrapText="1"/>
    </xf>
    <xf numFmtId="0" fontId="21" fillId="0" borderId="42" xfId="0" applyFont="1" applyFill="1" applyBorder="1" applyAlignment="1" applyProtection="1">
      <alignment horizontal="center" vertical="top" wrapText="1"/>
    </xf>
    <xf numFmtId="0" fontId="21" fillId="0" borderId="98" xfId="0" applyFont="1" applyFill="1" applyBorder="1" applyAlignment="1" applyProtection="1">
      <alignment horizontal="center" vertical="top" wrapText="1"/>
    </xf>
    <xf numFmtId="0" fontId="6" fillId="0" borderId="24"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9" fontId="6" fillId="0" borderId="24" xfId="0" applyNumberFormat="1" applyFont="1" applyFill="1" applyBorder="1" applyAlignment="1" applyProtection="1">
      <alignment horizontal="center" vertical="top" wrapText="1"/>
    </xf>
    <xf numFmtId="0" fontId="6" fillId="0" borderId="24" xfId="0" applyFont="1" applyFill="1" applyBorder="1" applyAlignment="1" applyProtection="1">
      <alignment vertical="center" wrapText="1"/>
    </xf>
    <xf numFmtId="0" fontId="6" fillId="0" borderId="24" xfId="0" applyFont="1" applyFill="1" applyBorder="1" applyAlignment="1" applyProtection="1">
      <alignment vertical="center"/>
    </xf>
    <xf numFmtId="0" fontId="6" fillId="0" borderId="42" xfId="0" applyFont="1" applyFill="1" applyBorder="1" applyAlignment="1" applyProtection="1">
      <alignment horizontal="center" vertical="top" wrapText="1"/>
    </xf>
    <xf numFmtId="0" fontId="6" fillId="0" borderId="98" xfId="0" applyFont="1" applyFill="1" applyBorder="1" applyAlignment="1" applyProtection="1">
      <alignment horizontal="center" vertical="top" wrapText="1"/>
    </xf>
    <xf numFmtId="0" fontId="0" fillId="0" borderId="91" xfId="0" applyFill="1" applyBorder="1" applyAlignment="1" applyProtection="1">
      <alignment horizontal="center" vertical="top" wrapText="1"/>
    </xf>
    <xf numFmtId="0" fontId="0" fillId="0" borderId="104" xfId="0" applyFill="1" applyBorder="1" applyAlignment="1" applyProtection="1">
      <alignment horizontal="center" vertical="top" wrapText="1"/>
    </xf>
    <xf numFmtId="0" fontId="0" fillId="0" borderId="28" xfId="0" applyFill="1" applyBorder="1" applyAlignment="1" applyProtection="1">
      <alignment horizontal="center" vertical="top" wrapText="1"/>
    </xf>
    <xf numFmtId="0" fontId="0" fillId="0" borderId="105" xfId="0" applyFill="1" applyBorder="1" applyAlignment="1" applyProtection="1">
      <alignment horizontal="center" vertical="top" wrapText="1"/>
    </xf>
    <xf numFmtId="0" fontId="3" fillId="0" borderId="24" xfId="0" applyFont="1" applyFill="1" applyBorder="1" applyAlignment="1" applyProtection="1"/>
    <xf numFmtId="0" fontId="0" fillId="0" borderId="24" xfId="0" applyFill="1" applyBorder="1" applyAlignment="1" applyProtection="1"/>
    <xf numFmtId="0" fontId="0" fillId="0" borderId="24" xfId="0" applyFill="1" applyBorder="1" applyAlignment="1" applyProtection="1">
      <alignment wrapText="1"/>
    </xf>
    <xf numFmtId="0" fontId="6" fillId="0" borderId="0" xfId="0" applyFont="1" applyFill="1" applyAlignment="1" applyProtection="1">
      <alignment vertical="top" wrapText="1"/>
    </xf>
    <xf numFmtId="0" fontId="7" fillId="0" borderId="0" xfId="0" applyFont="1" applyFill="1" applyAlignment="1" applyProtection="1">
      <alignment vertical="center" wrapText="1"/>
    </xf>
    <xf numFmtId="0" fontId="21" fillId="0" borderId="24" xfId="0" applyFont="1" applyFill="1" applyBorder="1" applyAlignment="1" applyProtection="1">
      <alignment horizontal="center" vertical="center" wrapText="1"/>
    </xf>
    <xf numFmtId="0" fontId="21" fillId="0" borderId="24" xfId="0" applyFont="1" applyFill="1" applyBorder="1" applyAlignment="1" applyProtection="1">
      <alignment vertical="center" wrapText="1"/>
    </xf>
    <xf numFmtId="0" fontId="0" fillId="0" borderId="24" xfId="0" applyFill="1" applyBorder="1" applyAlignment="1" applyProtection="1">
      <alignment vertical="center" wrapText="1"/>
    </xf>
    <xf numFmtId="0" fontId="1" fillId="0" borderId="0" xfId="0" applyFont="1" applyFill="1" applyAlignment="1" applyProtection="1">
      <alignment vertical="top" wrapText="1"/>
    </xf>
    <xf numFmtId="0" fontId="1" fillId="0" borderId="0" xfId="0" applyFont="1" applyFill="1" applyAlignment="1" applyProtection="1">
      <alignment vertical="top"/>
    </xf>
    <xf numFmtId="0" fontId="1" fillId="0" borderId="0" xfId="0" applyFont="1" applyFill="1" applyAlignment="1" applyProtection="1">
      <alignment vertical="center" wrapText="1"/>
    </xf>
    <xf numFmtId="0" fontId="9" fillId="0" borderId="86"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9" fillId="0" borderId="41" xfId="0" applyFont="1" applyFill="1" applyBorder="1" applyAlignment="1" applyProtection="1">
      <alignment horizontal="center" vertical="top" wrapText="1"/>
    </xf>
    <xf numFmtId="0" fontId="9" fillId="0" borderId="42" xfId="0" applyFont="1" applyFill="1" applyBorder="1" applyAlignment="1" applyProtection="1">
      <alignment horizontal="center" vertical="top" wrapText="1"/>
    </xf>
    <xf numFmtId="0" fontId="0" fillId="0" borderId="42" xfId="0" applyFill="1" applyBorder="1" applyAlignment="1" applyProtection="1">
      <alignment horizontal="center" vertical="top" wrapText="1"/>
    </xf>
    <xf numFmtId="0" fontId="0" fillId="0" borderId="98" xfId="0" applyFill="1" applyBorder="1" applyAlignment="1" applyProtection="1">
      <alignment horizontal="center" vertical="top" wrapText="1"/>
    </xf>
    <xf numFmtId="0" fontId="3" fillId="0" borderId="24" xfId="0" applyFont="1" applyFill="1" applyBorder="1" applyAlignment="1" applyProtection="1">
      <alignment wrapText="1"/>
    </xf>
    <xf numFmtId="0" fontId="21" fillId="0" borderId="24" xfId="0" applyFont="1" applyFill="1" applyBorder="1" applyAlignment="1" applyProtection="1">
      <alignment vertical="center"/>
    </xf>
    <xf numFmtId="0" fontId="177" fillId="0" borderId="24" xfId="0" applyFont="1" applyFill="1" applyBorder="1" applyAlignment="1" applyProtection="1"/>
    <xf numFmtId="0" fontId="21" fillId="0" borderId="41" xfId="0" applyFont="1" applyFill="1" applyBorder="1" applyAlignment="1" applyProtection="1">
      <alignment horizontal="center" vertical="center" wrapText="1"/>
    </xf>
    <xf numFmtId="0" fontId="21" fillId="0" borderId="42" xfId="0" applyFont="1" applyFill="1" applyBorder="1" applyAlignment="1" applyProtection="1">
      <alignment horizontal="center" vertical="center" wrapText="1"/>
    </xf>
    <xf numFmtId="0" fontId="21" fillId="0" borderId="98" xfId="0" applyFont="1" applyFill="1" applyBorder="1" applyAlignment="1" applyProtection="1">
      <alignment horizontal="center" vertical="center" wrapText="1"/>
    </xf>
    <xf numFmtId="0" fontId="9" fillId="0" borderId="98" xfId="0" applyFont="1" applyFill="1" applyBorder="1" applyAlignment="1" applyProtection="1">
      <alignment horizontal="center" vertical="top" wrapText="1"/>
    </xf>
    <xf numFmtId="0" fontId="6" fillId="0" borderId="41" xfId="0" applyFont="1" applyFill="1" applyBorder="1" applyAlignment="1" applyProtection="1">
      <alignment horizontal="center" vertical="center" wrapText="1"/>
    </xf>
    <xf numFmtId="0" fontId="6" fillId="0" borderId="42" xfId="0" applyFont="1" applyFill="1" applyBorder="1" applyAlignment="1" applyProtection="1">
      <alignment horizontal="center" vertical="center" wrapText="1"/>
    </xf>
    <xf numFmtId="0" fontId="6" fillId="0" borderId="98" xfId="0" applyFont="1" applyFill="1" applyBorder="1" applyAlignment="1" applyProtection="1">
      <alignment horizontal="center" vertical="center" wrapText="1"/>
    </xf>
    <xf numFmtId="0" fontId="21" fillId="0" borderId="43" xfId="0" applyFont="1" applyFill="1" applyBorder="1" applyAlignment="1" applyProtection="1">
      <alignment horizontal="center" vertical="center" wrapText="1"/>
    </xf>
    <xf numFmtId="0" fontId="21" fillId="0" borderId="91" xfId="0" applyFont="1" applyFill="1" applyBorder="1" applyAlignment="1" applyProtection="1">
      <alignment horizontal="center" vertical="center" wrapText="1"/>
    </xf>
    <xf numFmtId="0" fontId="21" fillId="0" borderId="104" xfId="0" applyFont="1" applyFill="1" applyBorder="1" applyAlignment="1" applyProtection="1">
      <alignment horizontal="center" vertical="center" wrapText="1"/>
    </xf>
    <xf numFmtId="0" fontId="21" fillId="0" borderId="30" xfId="0" applyFont="1" applyFill="1" applyBorder="1" applyAlignment="1" applyProtection="1">
      <alignment vertical="center" wrapText="1"/>
    </xf>
    <xf numFmtId="0" fontId="21" fillId="0" borderId="28" xfId="0" applyFont="1" applyFill="1" applyBorder="1" applyAlignment="1" applyProtection="1">
      <alignment vertical="center" wrapText="1"/>
    </xf>
    <xf numFmtId="0" fontId="21" fillId="0" borderId="105" xfId="0" applyFont="1" applyFill="1" applyBorder="1" applyAlignment="1" applyProtection="1">
      <alignment vertical="center" wrapText="1"/>
    </xf>
    <xf numFmtId="0" fontId="16" fillId="0" borderId="0" xfId="0" applyFont="1" applyFill="1" applyBorder="1" applyAlignment="1" applyProtection="1">
      <alignment horizontal="left" vertical="top" wrapText="1"/>
    </xf>
    <xf numFmtId="0" fontId="16" fillId="0" borderId="0" xfId="0" applyFont="1" applyFill="1" applyAlignment="1" applyProtection="1">
      <alignment vertical="top" wrapText="1"/>
    </xf>
    <xf numFmtId="0" fontId="9" fillId="0" borderId="43" xfId="0" applyFont="1" applyFill="1" applyBorder="1" applyAlignment="1" applyProtection="1">
      <alignment vertical="top" wrapText="1"/>
    </xf>
    <xf numFmtId="0" fontId="9" fillId="0" borderId="91" xfId="0" applyFont="1" applyFill="1" applyBorder="1" applyAlignment="1" applyProtection="1">
      <alignment vertical="top" wrapText="1"/>
    </xf>
    <xf numFmtId="0" fontId="9" fillId="0" borderId="61" xfId="0" applyFont="1" applyFill="1" applyBorder="1" applyAlignment="1" applyProtection="1">
      <alignment vertical="center" wrapText="1"/>
    </xf>
    <xf numFmtId="0" fontId="47" fillId="0" borderId="41" xfId="0" applyFont="1" applyFill="1" applyBorder="1" applyAlignment="1" applyProtection="1">
      <alignment horizontal="left" vertical="center" wrapText="1"/>
      <protection locked="0"/>
    </xf>
    <xf numFmtId="0" fontId="47" fillId="0" borderId="42" xfId="0" applyFont="1" applyFill="1" applyBorder="1" applyAlignment="1" applyProtection="1">
      <alignment horizontal="left" vertical="center" wrapText="1"/>
      <protection locked="0"/>
    </xf>
    <xf numFmtId="0" fontId="47" fillId="0" borderId="98" xfId="0" applyFont="1" applyFill="1" applyBorder="1" applyAlignment="1" applyProtection="1">
      <alignment horizontal="left" vertical="center" wrapText="1"/>
      <protection locked="0"/>
    </xf>
    <xf numFmtId="168" fontId="6" fillId="0" borderId="41" xfId="28" applyNumberFormat="1" applyFont="1" applyFill="1" applyBorder="1" applyAlignment="1" applyProtection="1">
      <alignment horizontal="center"/>
    </xf>
    <xf numFmtId="168" fontId="6" fillId="0" borderId="42" xfId="28" applyNumberFormat="1" applyFont="1" applyFill="1" applyBorder="1" applyAlignment="1" applyProtection="1">
      <alignment horizontal="center"/>
    </xf>
    <xf numFmtId="168" fontId="6" fillId="0" borderId="98" xfId="28" applyNumberFormat="1" applyFont="1" applyFill="1" applyBorder="1" applyAlignment="1" applyProtection="1">
      <alignment horizontal="center"/>
    </xf>
    <xf numFmtId="168" fontId="6" fillId="0" borderId="24" xfId="28" applyNumberFormat="1" applyFont="1" applyFill="1" applyBorder="1" applyAlignment="1" applyProtection="1">
      <alignment horizontal="center"/>
    </xf>
    <xf numFmtId="0" fontId="6" fillId="0" borderId="24" xfId="0" applyFont="1" applyFill="1" applyBorder="1" applyAlignment="1" applyProtection="1">
      <alignment horizontal="right" vertical="center" wrapText="1"/>
    </xf>
    <xf numFmtId="0" fontId="16" fillId="0" borderId="0" xfId="0" applyFont="1" applyFill="1" applyBorder="1" applyAlignment="1" applyProtection="1">
      <alignment vertical="top" wrapText="1"/>
    </xf>
    <xf numFmtId="0" fontId="9" fillId="0" borderId="42" xfId="0" applyFont="1" applyFill="1" applyBorder="1" applyProtection="1"/>
    <xf numFmtId="0" fontId="9" fillId="0" borderId="98" xfId="0" applyFont="1" applyFill="1" applyBorder="1" applyProtection="1"/>
    <xf numFmtId="0" fontId="9" fillId="0" borderId="41" xfId="0" applyFont="1" applyFill="1" applyBorder="1" applyAlignment="1" applyProtection="1">
      <alignment vertical="top" wrapText="1"/>
    </xf>
    <xf numFmtId="0" fontId="6" fillId="0" borderId="0" xfId="0" applyFont="1" applyFill="1" applyBorder="1" applyAlignment="1" applyProtection="1"/>
    <xf numFmtId="0" fontId="36" fillId="0" borderId="43" xfId="0" applyFont="1" applyFill="1" applyBorder="1" applyAlignment="1" applyProtection="1">
      <alignment vertical="center" wrapText="1"/>
    </xf>
    <xf numFmtId="0" fontId="7" fillId="0" borderId="91" xfId="0" applyFont="1" applyFill="1" applyBorder="1" applyAlignment="1" applyProtection="1">
      <alignment vertical="center" wrapText="1"/>
    </xf>
    <xf numFmtId="0" fontId="7" fillId="0" borderId="104" xfId="0" applyFont="1" applyFill="1" applyBorder="1" applyAlignment="1" applyProtection="1">
      <alignment vertical="center" wrapText="1"/>
    </xf>
    <xf numFmtId="0" fontId="36" fillId="0" borderId="86" xfId="0" applyFont="1" applyFill="1" applyBorder="1" applyAlignment="1" applyProtection="1">
      <alignment vertical="center" wrapText="1"/>
    </xf>
    <xf numFmtId="0" fontId="7" fillId="0" borderId="61" xfId="0" applyFont="1" applyFill="1" applyBorder="1" applyAlignment="1" applyProtection="1">
      <alignment vertical="center" wrapText="1"/>
    </xf>
    <xf numFmtId="0" fontId="36" fillId="0" borderId="30" xfId="0" applyFont="1" applyFill="1" applyBorder="1" applyAlignment="1" applyProtection="1">
      <alignment vertical="center" wrapText="1"/>
    </xf>
    <xf numFmtId="0" fontId="7" fillId="0" borderId="28" xfId="0" applyFont="1" applyFill="1" applyBorder="1" applyAlignment="1" applyProtection="1">
      <alignment vertical="center" wrapText="1"/>
    </xf>
    <xf numFmtId="0" fontId="7" fillId="0" borderId="105" xfId="0" applyFont="1" applyFill="1" applyBorder="1" applyAlignment="1" applyProtection="1">
      <alignment vertical="center" wrapText="1"/>
    </xf>
    <xf numFmtId="168" fontId="3" fillId="0" borderId="41" xfId="0" applyNumberFormat="1" applyFont="1" applyFill="1" applyBorder="1" applyAlignment="1" applyProtection="1">
      <alignment horizontal="center" vertical="center" wrapText="1"/>
    </xf>
    <xf numFmtId="168" fontId="3" fillId="0" borderId="42" xfId="0" applyNumberFormat="1" applyFont="1" applyFill="1" applyBorder="1" applyAlignment="1" applyProtection="1">
      <alignment horizontal="center" vertical="center" wrapText="1"/>
    </xf>
    <xf numFmtId="168" fontId="3" fillId="0" borderId="98" xfId="0" applyNumberFormat="1" applyFont="1" applyFill="1" applyBorder="1" applyAlignment="1" applyProtection="1">
      <alignment horizontal="center" vertical="center" wrapText="1"/>
    </xf>
    <xf numFmtId="0" fontId="9" fillId="0" borderId="0" xfId="0" applyFont="1" applyFill="1" applyAlignment="1" applyProtection="1">
      <alignment vertical="top"/>
    </xf>
    <xf numFmtId="0" fontId="6" fillId="0" borderId="28" xfId="0" applyFont="1" applyFill="1" applyBorder="1" applyAlignment="1" applyProtection="1">
      <alignment vertical="top" wrapText="1"/>
    </xf>
    <xf numFmtId="0" fontId="115" fillId="0" borderId="30" xfId="0" applyFont="1" applyFill="1" applyBorder="1" applyAlignment="1" applyProtection="1">
      <alignment vertical="center" wrapText="1"/>
    </xf>
    <xf numFmtId="0" fontId="6" fillId="0" borderId="28" xfId="0" applyFont="1" applyFill="1" applyBorder="1" applyAlignment="1" applyProtection="1">
      <alignment vertical="center" wrapText="1"/>
    </xf>
    <xf numFmtId="0" fontId="6" fillId="0" borderId="105" xfId="0" applyFont="1" applyFill="1" applyBorder="1" applyAlignment="1" applyProtection="1">
      <alignment vertical="center" wrapText="1"/>
    </xf>
    <xf numFmtId="0" fontId="47" fillId="0" borderId="24" xfId="0" applyFont="1" applyFill="1" applyBorder="1" applyAlignment="1" applyProtection="1">
      <alignment horizontal="center" vertical="center" wrapText="1"/>
      <protection locked="0"/>
    </xf>
    <xf numFmtId="168" fontId="47" fillId="0" borderId="24" xfId="0" applyNumberFormat="1" applyFont="1" applyFill="1" applyBorder="1" applyAlignment="1" applyProtection="1">
      <alignment horizontal="center" vertical="center"/>
      <protection locked="0"/>
    </xf>
    <xf numFmtId="0" fontId="6" fillId="0" borderId="0" xfId="0" applyFont="1" applyFill="1" applyAlignment="1" applyProtection="1"/>
    <xf numFmtId="0" fontId="3" fillId="0" borderId="24" xfId="0" applyFont="1" applyFill="1" applyBorder="1" applyAlignment="1" applyProtection="1">
      <alignment horizontal="center" vertical="center"/>
    </xf>
    <xf numFmtId="1" fontId="47" fillId="0" borderId="24" xfId="0" applyNumberFormat="1" applyFont="1" applyFill="1" applyBorder="1" applyAlignment="1" applyProtection="1">
      <alignment horizontal="center" vertical="center"/>
      <protection locked="0"/>
    </xf>
    <xf numFmtId="0" fontId="47" fillId="0" borderId="24" xfId="0" applyFont="1" applyFill="1" applyBorder="1" applyAlignment="1" applyProtection="1">
      <alignment horizontal="center" vertical="center"/>
      <protection locked="0"/>
    </xf>
    <xf numFmtId="0" fontId="34" fillId="0" borderId="0" xfId="0" applyFont="1" applyFill="1" applyBorder="1" applyAlignment="1" applyProtection="1">
      <alignment horizontal="left" vertical="top" wrapText="1"/>
    </xf>
    <xf numFmtId="0" fontId="34" fillId="0" borderId="0" xfId="0" applyFont="1" applyFill="1" applyAlignment="1" applyProtection="1">
      <alignment vertical="top" wrapText="1"/>
    </xf>
    <xf numFmtId="0" fontId="9" fillId="0" borderId="0" xfId="0" applyFont="1" applyFill="1" applyAlignment="1" applyProtection="1">
      <alignment horizontal="justify" vertical="center" wrapText="1"/>
    </xf>
    <xf numFmtId="0" fontId="9" fillId="0" borderId="0" xfId="0" applyFont="1" applyFill="1" applyAlignment="1" applyProtection="1">
      <alignment horizontal="justify" vertical="top"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vertical="top"/>
    </xf>
    <xf numFmtId="0" fontId="9" fillId="0" borderId="0" xfId="0" applyFont="1" applyFill="1" applyBorder="1" applyAlignment="1" applyProtection="1">
      <alignment vertical="justify" wrapText="1"/>
    </xf>
    <xf numFmtId="0" fontId="9" fillId="0" borderId="0" xfId="0" applyFont="1" applyFill="1" applyAlignment="1" applyProtection="1">
      <alignment vertical="justify" wrapText="1"/>
    </xf>
    <xf numFmtId="0" fontId="301" fillId="0" borderId="0" xfId="0" applyFont="1" applyFill="1" applyAlignment="1" applyProtection="1">
      <alignment vertical="top" wrapText="1"/>
    </xf>
    <xf numFmtId="0" fontId="9" fillId="0" borderId="24" xfId="0" applyFont="1" applyFill="1" applyBorder="1" applyAlignment="1" applyProtection="1">
      <alignment horizontal="left" vertical="center" wrapText="1"/>
    </xf>
    <xf numFmtId="0" fontId="47" fillId="0" borderId="24" xfId="0" applyFont="1" applyFill="1" applyBorder="1" applyAlignment="1" applyProtection="1">
      <alignment vertical="center" wrapText="1"/>
      <protection locked="0"/>
    </xf>
    <xf numFmtId="0" fontId="9" fillId="0" borderId="0" xfId="0" applyFont="1" applyFill="1" applyBorder="1" applyAlignment="1" applyProtection="1">
      <alignment horizontal="justify" vertical="top" wrapText="1"/>
    </xf>
    <xf numFmtId="0" fontId="6" fillId="0" borderId="0" xfId="0" applyFont="1" applyFill="1" applyBorder="1" applyAlignment="1" applyProtection="1">
      <alignment vertical="center" wrapText="1"/>
    </xf>
    <xf numFmtId="0" fontId="8" fillId="0" borderId="27" xfId="0" applyFont="1" applyFill="1" applyBorder="1" applyAlignment="1" applyProtection="1">
      <alignment horizontal="center" vertical="center" wrapText="1"/>
    </xf>
    <xf numFmtId="0" fontId="16" fillId="0" borderId="74" xfId="0" applyFont="1" applyFill="1" applyBorder="1" applyAlignment="1" applyProtection="1">
      <alignment horizontal="center" vertical="center" wrapText="1"/>
    </xf>
    <xf numFmtId="0" fontId="8" fillId="0" borderId="41" xfId="0" applyFont="1" applyFill="1" applyBorder="1" applyAlignment="1" applyProtection="1">
      <alignment horizontal="center" vertical="center" wrapText="1"/>
    </xf>
    <xf numFmtId="0" fontId="8" fillId="0" borderId="42" xfId="0" applyFont="1" applyFill="1" applyBorder="1" applyAlignment="1" applyProtection="1">
      <alignment horizontal="center" vertical="center" wrapText="1"/>
    </xf>
    <xf numFmtId="0" fontId="8" fillId="0" borderId="98" xfId="0" applyFont="1" applyFill="1" applyBorder="1" applyAlignment="1" applyProtection="1">
      <alignment horizontal="center" vertical="center" wrapText="1"/>
    </xf>
    <xf numFmtId="0" fontId="3" fillId="0" borderId="43" xfId="0" applyFont="1" applyFill="1" applyBorder="1" applyAlignment="1" applyProtection="1">
      <alignment horizontal="center" vertical="center"/>
    </xf>
    <xf numFmtId="0" fontId="3" fillId="0" borderId="91" xfId="0" applyFont="1" applyFill="1" applyBorder="1" applyAlignment="1" applyProtection="1">
      <alignment horizontal="center" vertical="center"/>
    </xf>
    <xf numFmtId="0" fontId="3" fillId="0" borderId="104" xfId="0" applyFont="1" applyFill="1" applyBorder="1" applyAlignment="1" applyProtection="1">
      <alignment horizontal="center" vertical="center"/>
    </xf>
    <xf numFmtId="0" fontId="3" fillId="0" borderId="8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1" xfId="0" applyFont="1" applyFill="1" applyBorder="1" applyAlignment="1" applyProtection="1">
      <alignment horizontal="center" vertical="center"/>
    </xf>
    <xf numFmtId="0" fontId="3" fillId="0" borderId="30" xfId="0" applyFont="1" applyFill="1" applyBorder="1" applyAlignment="1" applyProtection="1">
      <alignment horizontal="center" vertical="center"/>
    </xf>
    <xf numFmtId="0" fontId="3" fillId="0" borderId="28" xfId="0" applyFont="1" applyFill="1" applyBorder="1" applyAlignment="1" applyProtection="1">
      <alignment horizontal="center" vertical="center"/>
    </xf>
    <xf numFmtId="0" fontId="3" fillId="0" borderId="105" xfId="0" applyFont="1" applyFill="1" applyBorder="1" applyAlignment="1" applyProtection="1">
      <alignment horizontal="center" vertical="center"/>
    </xf>
    <xf numFmtId="0" fontId="3" fillId="0" borderId="41" xfId="0" applyFont="1" applyFill="1" applyBorder="1" applyAlignment="1" applyProtection="1">
      <alignment horizontal="center" vertical="center"/>
    </xf>
    <xf numFmtId="0" fontId="3" fillId="0" borderId="42" xfId="0" applyFont="1" applyFill="1" applyBorder="1" applyAlignment="1" applyProtection="1">
      <alignment horizontal="center" vertical="center"/>
    </xf>
    <xf numFmtId="0" fontId="3" fillId="0" borderId="98" xfId="0" applyFont="1" applyFill="1" applyBorder="1" applyAlignment="1" applyProtection="1">
      <alignment horizontal="center" vertical="center"/>
    </xf>
    <xf numFmtId="0" fontId="47" fillId="0" borderId="15" xfId="0" applyFont="1" applyFill="1" applyBorder="1" applyAlignment="1" applyProtection="1">
      <alignment horizontal="left" vertical="center" wrapText="1"/>
      <protection locked="0"/>
    </xf>
    <xf numFmtId="0" fontId="47" fillId="0" borderId="223" xfId="0" applyFont="1" applyFill="1" applyBorder="1" applyAlignment="1" applyProtection="1">
      <alignment horizontal="left" vertical="center" wrapText="1"/>
      <protection locked="0"/>
    </xf>
    <xf numFmtId="0" fontId="47" fillId="0" borderId="224" xfId="0" applyFont="1" applyFill="1" applyBorder="1" applyAlignment="1" applyProtection="1">
      <alignment horizontal="left" vertical="center" wrapText="1"/>
      <protection locked="0"/>
    </xf>
    <xf numFmtId="14" fontId="43" fillId="0" borderId="41" xfId="0" applyNumberFormat="1" applyFont="1" applyFill="1" applyBorder="1" applyAlignment="1" applyProtection="1">
      <alignment horizontal="center" vertical="center"/>
      <protection locked="0"/>
    </xf>
    <xf numFmtId="14" fontId="43" fillId="0" borderId="42" xfId="0" applyNumberFormat="1" applyFont="1" applyFill="1" applyBorder="1" applyAlignment="1" applyProtection="1">
      <alignment horizontal="center" vertical="center"/>
      <protection locked="0"/>
    </xf>
    <xf numFmtId="14" fontId="43" fillId="0" borderId="98" xfId="0" applyNumberFormat="1" applyFont="1" applyFill="1" applyBorder="1" applyAlignment="1" applyProtection="1">
      <alignment horizontal="center" vertical="center"/>
      <protection locked="0"/>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0" fontId="301" fillId="0" borderId="0" xfId="0" applyFont="1" applyFill="1" applyAlignment="1" applyProtection="1">
      <alignment horizontal="justify" vertical="center" wrapText="1"/>
    </xf>
    <xf numFmtId="0" fontId="12" fillId="0" borderId="0" xfId="0" applyFont="1" applyFill="1" applyAlignment="1">
      <alignment vertical="center" wrapText="1"/>
    </xf>
    <xf numFmtId="0" fontId="6" fillId="0" borderId="0" xfId="0" applyFont="1" applyFill="1" applyAlignment="1">
      <alignment horizontal="justify" wrapText="1"/>
    </xf>
    <xf numFmtId="0" fontId="9" fillId="0" borderId="0" xfId="0" applyFont="1" applyFill="1" applyBorder="1" applyAlignment="1" applyProtection="1">
      <alignment vertical="top" wrapText="1"/>
    </xf>
    <xf numFmtId="0" fontId="9" fillId="0" borderId="0" xfId="0" applyFont="1" applyFill="1" applyAlignment="1" applyProtection="1">
      <alignment vertical="center" wrapText="1"/>
    </xf>
    <xf numFmtId="0" fontId="12" fillId="0" borderId="0" xfId="0" applyFont="1" applyFill="1" applyAlignment="1" applyProtection="1">
      <alignment vertical="top" wrapText="1"/>
    </xf>
    <xf numFmtId="0" fontId="15" fillId="0" borderId="0" xfId="0" applyFont="1" applyFill="1" applyAlignment="1" applyProtection="1">
      <alignment horizontal="left" vertical="center" wrapText="1"/>
    </xf>
    <xf numFmtId="0" fontId="15" fillId="0" borderId="0" xfId="0" applyFont="1" applyFill="1" applyAlignment="1" applyProtection="1">
      <alignment vertical="center" wrapText="1"/>
    </xf>
    <xf numFmtId="0" fontId="109" fillId="0" borderId="0" xfId="0" applyFont="1" applyFill="1" applyAlignment="1" applyProtection="1">
      <alignment vertical="center" wrapText="1"/>
    </xf>
    <xf numFmtId="0" fontId="227" fillId="0" borderId="0" xfId="0" applyFont="1" applyFill="1" applyBorder="1" applyAlignment="1" applyProtection="1">
      <alignment horizontal="left" vertical="center"/>
    </xf>
    <xf numFmtId="0" fontId="281" fillId="0" borderId="0" xfId="0" applyFont="1" applyFill="1" applyAlignment="1" applyProtection="1">
      <alignment vertical="center" wrapText="1"/>
    </xf>
    <xf numFmtId="0" fontId="209" fillId="0" borderId="0" xfId="0" applyFont="1" applyFill="1" applyAlignment="1" applyProtection="1">
      <alignment vertical="center" wrapText="1"/>
    </xf>
    <xf numFmtId="0" fontId="212" fillId="0" borderId="0" xfId="0" applyFont="1" applyFill="1" applyAlignment="1" applyProtection="1">
      <alignment vertical="center" textRotation="90"/>
    </xf>
    <xf numFmtId="0" fontId="3" fillId="0" borderId="0" xfId="0" applyFont="1" applyFill="1" applyAlignment="1" applyProtection="1">
      <alignment wrapText="1"/>
    </xf>
    <xf numFmtId="0" fontId="12" fillId="0" borderId="0" xfId="0" applyFont="1" applyFill="1" applyAlignment="1" applyProtection="1">
      <alignment vertical="center" wrapText="1"/>
    </xf>
    <xf numFmtId="0" fontId="12" fillId="0" borderId="0" xfId="0" applyFont="1" applyFill="1" applyAlignment="1" applyProtection="1">
      <alignment horizontal="left" vertical="top" wrapText="1"/>
    </xf>
    <xf numFmtId="0" fontId="210" fillId="0" borderId="0" xfId="0" applyFont="1" applyFill="1" applyAlignment="1" applyProtection="1">
      <alignment vertical="center" textRotation="90"/>
    </xf>
    <xf numFmtId="0" fontId="211" fillId="0" borderId="0" xfId="0" applyFont="1" applyFill="1" applyAlignment="1" applyProtection="1">
      <alignment vertical="center" textRotation="90"/>
    </xf>
    <xf numFmtId="0" fontId="224" fillId="0" borderId="27" xfId="0" applyFont="1" applyFill="1" applyBorder="1" applyAlignment="1" applyProtection="1">
      <alignment horizontal="center" vertical="center" textRotation="90" wrapText="1"/>
      <protection locked="0"/>
    </xf>
    <xf numFmtId="0" fontId="224" fillId="0" borderId="26" xfId="0" applyFont="1" applyFill="1" applyBorder="1" applyAlignment="1" applyProtection="1">
      <alignment horizontal="center" vertical="center" textRotation="90" wrapText="1"/>
      <protection locked="0"/>
    </xf>
    <xf numFmtId="0" fontId="76" fillId="25" borderId="225" xfId="0" applyNumberFormat="1" applyFont="1" applyFill="1" applyBorder="1" applyAlignment="1" applyProtection="1">
      <alignment horizontal="center" vertical="center" wrapText="1"/>
      <protection locked="0"/>
    </xf>
    <xf numFmtId="0" fontId="76" fillId="25" borderId="226" xfId="0" applyNumberFormat="1" applyFont="1" applyFill="1" applyBorder="1" applyAlignment="1" applyProtection="1">
      <alignment horizontal="center" vertical="center" wrapText="1"/>
      <protection locked="0"/>
    </xf>
    <xf numFmtId="0" fontId="76" fillId="25" borderId="227" xfId="0" applyNumberFormat="1" applyFont="1" applyFill="1" applyBorder="1" applyAlignment="1" applyProtection="1">
      <alignment horizontal="center" vertical="center" wrapText="1"/>
      <protection locked="0"/>
    </xf>
    <xf numFmtId="43" fontId="13" fillId="0" borderId="101" xfId="28" applyFont="1" applyFill="1" applyBorder="1" applyAlignment="1" applyProtection="1">
      <alignment horizontal="center" vertical="center" shrinkToFit="1"/>
      <protection locked="0"/>
    </xf>
    <xf numFmtId="43" fontId="13" fillId="34" borderId="100" xfId="28" applyFont="1" applyFill="1" applyBorder="1" applyAlignment="1" applyProtection="1">
      <alignment horizontal="center" vertical="center" shrinkToFit="1"/>
    </xf>
    <xf numFmtId="43" fontId="13" fillId="34" borderId="101" xfId="28" applyFont="1" applyFill="1" applyBorder="1" applyAlignment="1" applyProtection="1">
      <alignment horizontal="center" vertical="center" shrinkToFit="1"/>
    </xf>
    <xf numFmtId="0" fontId="0" fillId="28" borderId="0" xfId="0" applyFill="1" applyAlignment="1" applyProtection="1">
      <alignment horizontal="center" vertical="center"/>
    </xf>
    <xf numFmtId="43" fontId="13" fillId="0" borderId="75" xfId="28" applyFont="1" applyFill="1" applyBorder="1" applyAlignment="1" applyProtection="1">
      <alignment horizontal="center" vertical="center" shrinkToFit="1"/>
      <protection locked="0"/>
    </xf>
    <xf numFmtId="0" fontId="0" fillId="26" borderId="0" xfId="0" applyFill="1" applyAlignment="1" applyProtection="1">
      <alignment horizontal="center" vertical="center"/>
    </xf>
    <xf numFmtId="0" fontId="14" fillId="29" borderId="21" xfId="0" applyFont="1" applyFill="1" applyBorder="1" applyAlignment="1" applyProtection="1">
      <alignment horizontal="center" vertical="center" wrapText="1"/>
    </xf>
    <xf numFmtId="0" fontId="14" fillId="29" borderId="23" xfId="0" applyFont="1" applyFill="1" applyBorder="1" applyAlignment="1" applyProtection="1">
      <alignment horizontal="center" vertical="center" wrapText="1"/>
    </xf>
    <xf numFmtId="0" fontId="14" fillId="29" borderId="77" xfId="0" applyFont="1" applyFill="1" applyBorder="1" applyAlignment="1" applyProtection="1">
      <alignment horizontal="center" vertical="center" wrapText="1"/>
    </xf>
    <xf numFmtId="0" fontId="14" fillId="29" borderId="78" xfId="0" applyFont="1" applyFill="1" applyBorder="1" applyAlignment="1" applyProtection="1">
      <alignment horizontal="center" vertical="center" wrapText="1"/>
    </xf>
    <xf numFmtId="0" fontId="14" fillId="29" borderId="79" xfId="0" applyFont="1" applyFill="1" applyBorder="1" applyAlignment="1" applyProtection="1">
      <alignment horizontal="center" vertical="center" wrapText="1"/>
    </xf>
    <xf numFmtId="0" fontId="14" fillId="29" borderId="81" xfId="0" applyFont="1" applyFill="1" applyBorder="1" applyAlignment="1" applyProtection="1">
      <alignment horizontal="center" vertical="center" wrapText="1"/>
    </xf>
    <xf numFmtId="43" fontId="13" fillId="29" borderId="100" xfId="28" applyFont="1" applyFill="1" applyBorder="1" applyAlignment="1" applyProtection="1">
      <alignment horizontal="center" vertical="center" shrinkToFit="1"/>
    </xf>
    <xf numFmtId="43" fontId="13" fillId="29" borderId="101" xfId="28" applyFont="1" applyFill="1" applyBorder="1" applyAlignment="1" applyProtection="1">
      <alignment horizontal="center" vertical="center" shrinkToFit="1"/>
    </xf>
    <xf numFmtId="0" fontId="13" fillId="29" borderId="33" xfId="0" applyFont="1" applyFill="1" applyBorder="1" applyAlignment="1" applyProtection="1">
      <alignment horizontal="center" vertical="center"/>
    </xf>
    <xf numFmtId="0" fontId="13" fillId="29" borderId="34" xfId="0" applyFont="1" applyFill="1" applyBorder="1" applyAlignment="1" applyProtection="1">
      <alignment horizontal="center" vertical="center"/>
    </xf>
    <xf numFmtId="0" fontId="13" fillId="34" borderId="33" xfId="0" applyFont="1" applyFill="1" applyBorder="1" applyAlignment="1" applyProtection="1">
      <alignment horizontal="center" vertical="center"/>
    </xf>
    <xf numFmtId="0" fontId="13" fillId="34" borderId="34" xfId="0" applyFont="1" applyFill="1" applyBorder="1" applyAlignment="1" applyProtection="1">
      <alignment horizontal="center" vertical="center"/>
    </xf>
    <xf numFmtId="0" fontId="14" fillId="29" borderId="225" xfId="0" applyFont="1" applyFill="1" applyBorder="1" applyAlignment="1">
      <alignment horizontal="center" vertical="center" textRotation="90" wrapText="1"/>
    </xf>
    <xf numFmtId="0" fontId="14" fillId="29" borderId="226" xfId="0" applyFont="1" applyFill="1" applyBorder="1" applyAlignment="1">
      <alignment horizontal="center" vertical="center" textRotation="90" wrapText="1"/>
    </xf>
    <xf numFmtId="0" fontId="0" fillId="29" borderId="0" xfId="0" applyFill="1" applyAlignment="1" applyProtection="1">
      <alignment horizontal="center" vertical="center"/>
    </xf>
    <xf numFmtId="0" fontId="14" fillId="29" borderId="104" xfId="0" applyFont="1" applyFill="1" applyBorder="1" applyAlignment="1">
      <alignment horizontal="center" vertical="center" textRotation="90" wrapText="1"/>
    </xf>
    <xf numFmtId="0" fontId="14" fillId="29" borderId="105" xfId="0" applyFont="1" applyFill="1" applyBorder="1" applyAlignment="1">
      <alignment horizontal="center" vertical="center" textRotation="90" wrapText="1"/>
    </xf>
    <xf numFmtId="0" fontId="76" fillId="25" borderId="228" xfId="0" applyNumberFormat="1" applyFont="1" applyFill="1" applyBorder="1" applyAlignment="1" applyProtection="1">
      <alignment horizontal="center" vertical="center" wrapText="1"/>
      <protection locked="0"/>
    </xf>
    <xf numFmtId="0" fontId="198" fillId="41" borderId="0" xfId="0" applyFont="1" applyFill="1" applyBorder="1" applyAlignment="1">
      <alignment horizontal="center" vertical="center" wrapText="1"/>
    </xf>
    <xf numFmtId="0" fontId="6" fillId="0" borderId="0" xfId="0" applyFont="1" applyFill="1" applyBorder="1" applyAlignment="1" applyProtection="1">
      <alignment horizontal="left" wrapText="1"/>
    </xf>
    <xf numFmtId="0" fontId="0" fillId="0" borderId="43" xfId="0" applyFill="1" applyBorder="1" applyAlignment="1" applyProtection="1">
      <alignment vertical="center" wrapText="1"/>
    </xf>
    <xf numFmtId="0" fontId="0" fillId="0" borderId="91" xfId="0" applyFill="1" applyBorder="1" applyAlignment="1" applyProtection="1">
      <alignment vertical="center" wrapText="1"/>
    </xf>
    <xf numFmtId="0" fontId="7" fillId="0" borderId="86" xfId="0" applyFont="1" applyFill="1" applyBorder="1" applyAlignment="1" applyProtection="1">
      <alignment vertical="center"/>
    </xf>
    <xf numFmtId="0" fontId="0" fillId="0" borderId="0" xfId="0" applyFill="1" applyBorder="1" applyAlignment="1" applyProtection="1">
      <alignment vertical="center"/>
    </xf>
    <xf numFmtId="0" fontId="0" fillId="0" borderId="61" xfId="0" applyFill="1" applyBorder="1" applyAlignment="1" applyProtection="1">
      <alignment vertical="center"/>
    </xf>
    <xf numFmtId="0" fontId="1" fillId="0" borderId="86" xfId="0" applyFont="1" applyFill="1" applyBorder="1" applyAlignment="1" applyProtection="1">
      <alignment vertical="center" wrapText="1"/>
    </xf>
    <xf numFmtId="0" fontId="83" fillId="0" borderId="41" xfId="0" applyNumberFormat="1" applyFont="1" applyFill="1" applyBorder="1" applyAlignment="1" applyProtection="1">
      <alignment horizontal="center" vertical="center" wrapText="1"/>
    </xf>
    <xf numFmtId="0" fontId="83" fillId="0" borderId="42" xfId="0" applyNumberFormat="1" applyFont="1" applyFill="1" applyBorder="1" applyAlignment="1" applyProtection="1">
      <alignment horizontal="center" vertical="center" wrapText="1"/>
    </xf>
    <xf numFmtId="0" fontId="83" fillId="0" borderId="98" xfId="0" applyNumberFormat="1"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16" fillId="0" borderId="28" xfId="0" applyFont="1" applyFill="1" applyBorder="1" applyAlignment="1" applyProtection="1">
      <alignment horizontal="center" vertical="center" wrapText="1"/>
    </xf>
    <xf numFmtId="0" fontId="124" fillId="0" borderId="27" xfId="0" applyFont="1" applyFill="1" applyBorder="1" applyAlignment="1" applyProtection="1">
      <alignment horizontal="center" vertical="center" wrapText="1"/>
    </xf>
    <xf numFmtId="0" fontId="124" fillId="0" borderId="74" xfId="0" applyFont="1" applyFill="1" applyBorder="1" applyAlignment="1" applyProtection="1">
      <alignment horizontal="center" vertical="center" wrapText="1"/>
    </xf>
    <xf numFmtId="0" fontId="124" fillId="0" borderId="26" xfId="0" applyFont="1" applyFill="1" applyBorder="1" applyAlignment="1" applyProtection="1">
      <alignment horizontal="center" vertical="center" wrapText="1"/>
    </xf>
    <xf numFmtId="0" fontId="245" fillId="0" borderId="0" xfId="0" applyFont="1" applyFill="1" applyAlignment="1" applyProtection="1">
      <alignment horizontal="justify" vertical="top" wrapText="1"/>
    </xf>
    <xf numFmtId="10" fontId="245" fillId="0" borderId="0" xfId="0" applyNumberFormat="1" applyFont="1" applyFill="1" applyAlignment="1" applyProtection="1">
      <alignment horizontal="justify" vertical="top" wrapText="1"/>
    </xf>
    <xf numFmtId="10" fontId="9" fillId="0" borderId="0" xfId="0" applyNumberFormat="1" applyFont="1" applyFill="1" applyAlignment="1" applyProtection="1">
      <alignment horizontal="justify" vertical="top" wrapText="1"/>
    </xf>
    <xf numFmtId="0" fontId="0" fillId="0" borderId="0" xfId="0" applyFill="1" applyAlignment="1" applyProtection="1">
      <alignment horizontal="left" vertical="top" wrapText="1"/>
    </xf>
    <xf numFmtId="0" fontId="0" fillId="0" borderId="0" xfId="0" applyFill="1" applyAlignment="1" applyProtection="1">
      <alignment vertical="top" wrapText="1"/>
    </xf>
    <xf numFmtId="0" fontId="13" fillId="0" borderId="43" xfId="0" applyFont="1" applyFill="1" applyBorder="1" applyAlignment="1" applyProtection="1">
      <alignment horizontal="center" vertical="center" wrapText="1"/>
    </xf>
    <xf numFmtId="0" fontId="13" fillId="0" borderId="91" xfId="0" applyFont="1" applyFill="1" applyBorder="1" applyAlignment="1" applyProtection="1">
      <alignment horizontal="center" vertical="center" wrapText="1"/>
    </xf>
    <xf numFmtId="0" fontId="13" fillId="0" borderId="104" xfId="0" applyFont="1" applyFill="1" applyBorder="1" applyAlignment="1" applyProtection="1">
      <alignment horizontal="center" vertical="center" wrapText="1"/>
    </xf>
    <xf numFmtId="0" fontId="13" fillId="0" borderId="30" xfId="0" applyFont="1" applyFill="1" applyBorder="1" applyAlignment="1" applyProtection="1">
      <alignment horizontal="center" vertical="center" wrapText="1"/>
    </xf>
    <xf numFmtId="0" fontId="13" fillId="0" borderId="28" xfId="0" applyFont="1" applyFill="1" applyBorder="1" applyAlignment="1" applyProtection="1">
      <alignment horizontal="center" vertical="center" wrapText="1"/>
    </xf>
    <xf numFmtId="0" fontId="13" fillId="0" borderId="105" xfId="0" applyFont="1" applyFill="1" applyBorder="1" applyAlignment="1" applyProtection="1">
      <alignment horizontal="center" vertical="center" wrapText="1"/>
    </xf>
    <xf numFmtId="0" fontId="6" fillId="0" borderId="0" xfId="0" applyFont="1" applyFill="1" applyAlignment="1" applyProtection="1">
      <alignment horizontal="left" vertical="top" wrapText="1" shrinkToFit="1"/>
    </xf>
    <xf numFmtId="0" fontId="242" fillId="41" borderId="0" xfId="0" applyFont="1" applyFill="1" applyAlignment="1">
      <alignment horizontal="center" vertical="center" textRotation="90"/>
    </xf>
    <xf numFmtId="0" fontId="237" fillId="41" borderId="0" xfId="0"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Font="1" applyFill="1" applyAlignment="1">
      <alignment horizontal="left" vertical="top"/>
    </xf>
    <xf numFmtId="0" fontId="12" fillId="0" borderId="0" xfId="0" applyFont="1" applyFill="1" applyAlignment="1">
      <alignment horizontal="left" vertical="top" wrapText="1"/>
    </xf>
    <xf numFmtId="0" fontId="266" fillId="43" borderId="0" xfId="54" applyFont="1" applyFill="1" applyBorder="1" applyAlignment="1" applyProtection="1">
      <alignment horizontal="center" vertical="center" textRotation="90" wrapText="1"/>
    </xf>
    <xf numFmtId="0" fontId="262" fillId="45" borderId="137" xfId="54" applyFont="1" applyFill="1" applyBorder="1" applyAlignment="1" applyProtection="1">
      <alignment horizontal="right" vertical="center"/>
    </xf>
    <xf numFmtId="0" fontId="262" fillId="45" borderId="229" xfId="54" applyFont="1" applyFill="1" applyBorder="1" applyAlignment="1" applyProtection="1">
      <alignment horizontal="right" vertical="center"/>
    </xf>
    <xf numFmtId="0" fontId="274" fillId="45" borderId="215" xfId="54" applyFont="1" applyFill="1" applyBorder="1" applyAlignment="1" applyProtection="1">
      <alignment horizontal="right" vertical="center" wrapText="1"/>
    </xf>
    <xf numFmtId="0" fontId="274" fillId="45" borderId="230" xfId="54" applyFont="1" applyFill="1" applyBorder="1" applyAlignment="1" applyProtection="1">
      <alignment horizontal="right" vertical="center" wrapText="1"/>
    </xf>
    <xf numFmtId="168" fontId="309" fillId="45" borderId="30" xfId="54" applyNumberFormat="1" applyFont="1" applyFill="1" applyBorder="1" applyAlignment="1" applyProtection="1">
      <alignment horizontal="center" vertical="center"/>
    </xf>
    <xf numFmtId="168" fontId="309" fillId="45" borderId="28" xfId="54" applyNumberFormat="1" applyFont="1" applyFill="1" applyBorder="1" applyAlignment="1" applyProtection="1">
      <alignment horizontal="center" vertical="center"/>
    </xf>
    <xf numFmtId="168" fontId="309" fillId="45" borderId="105" xfId="54" applyNumberFormat="1" applyFont="1" applyFill="1" applyBorder="1" applyAlignment="1" applyProtection="1">
      <alignment horizontal="center" vertical="center"/>
    </xf>
    <xf numFmtId="0" fontId="266" fillId="27" borderId="0" xfId="54" applyFont="1" applyFill="1" applyBorder="1" applyAlignment="1" applyProtection="1">
      <alignment horizontal="center" vertical="center" textRotation="90" wrapText="1"/>
    </xf>
    <xf numFmtId="168" fontId="316" fillId="60" borderId="98" xfId="54" applyNumberFormat="1" applyFont="1" applyFill="1" applyBorder="1" applyAlignment="1" applyProtection="1">
      <alignment horizontal="center" vertical="center"/>
    </xf>
    <xf numFmtId="168" fontId="269" fillId="60" borderId="43" xfId="54" applyNumberFormat="1" applyFont="1" applyFill="1" applyBorder="1" applyAlignment="1" applyProtection="1">
      <alignment horizontal="center" vertical="center"/>
    </xf>
    <xf numFmtId="168" fontId="269" fillId="60" borderId="30" xfId="54" applyNumberFormat="1" applyFont="1" applyFill="1" applyBorder="1" applyAlignment="1" applyProtection="1">
      <alignment horizontal="center" vertical="center"/>
    </xf>
    <xf numFmtId="168" fontId="316" fillId="60" borderId="140" xfId="54" applyNumberFormat="1" applyFont="1" applyFill="1" applyBorder="1" applyAlignment="1" applyProtection="1">
      <alignment horizontal="center" vertical="center"/>
    </xf>
    <xf numFmtId="168" fontId="269" fillId="60" borderId="152" xfId="54" applyNumberFormat="1" applyFont="1" applyFill="1" applyBorder="1" applyAlignment="1" applyProtection="1">
      <alignment horizontal="center" vertical="center"/>
    </xf>
    <xf numFmtId="0" fontId="262" fillId="60" borderId="0" xfId="54" applyFont="1" applyFill="1" applyAlignment="1" applyProtection="1">
      <alignment horizontal="center" vertical="center" wrapText="1"/>
    </xf>
    <xf numFmtId="0" fontId="262" fillId="60" borderId="28" xfId="54" applyFont="1" applyFill="1" applyBorder="1" applyAlignment="1" applyProtection="1">
      <alignment horizontal="center" vertical="center" wrapText="1"/>
    </xf>
    <xf numFmtId="168" fontId="309" fillId="60" borderId="86" xfId="54" applyNumberFormat="1" applyFont="1" applyFill="1" applyBorder="1" applyAlignment="1" applyProtection="1">
      <alignment horizontal="center" vertical="center"/>
    </xf>
    <xf numFmtId="168" fontId="309" fillId="60" borderId="0" xfId="54" applyNumberFormat="1" applyFont="1" applyFill="1" applyBorder="1" applyAlignment="1" applyProtection="1">
      <alignment horizontal="center" vertical="center"/>
    </xf>
    <xf numFmtId="168" fontId="309" fillId="60" borderId="61" xfId="54" applyNumberFormat="1" applyFont="1" applyFill="1" applyBorder="1" applyAlignment="1" applyProtection="1">
      <alignment horizontal="center" vertical="center"/>
    </xf>
    <xf numFmtId="8" fontId="309" fillId="60" borderId="24" xfId="54" applyNumberFormat="1" applyFont="1" applyFill="1" applyBorder="1" applyAlignment="1" applyProtection="1">
      <alignment horizontal="center" vertical="center"/>
    </xf>
    <xf numFmtId="0" fontId="287" fillId="45" borderId="41" xfId="54" applyFill="1" applyBorder="1" applyAlignment="1" applyProtection="1">
      <alignment horizontal="center" vertical="center" wrapText="1"/>
    </xf>
    <xf numFmtId="0" fontId="287" fillId="45" borderId="98" xfId="54" applyFill="1" applyBorder="1" applyAlignment="1" applyProtection="1">
      <alignment horizontal="center" vertical="center" wrapText="1"/>
    </xf>
    <xf numFmtId="0" fontId="325" fillId="0" borderId="0" xfId="54" applyFont="1" applyFill="1" applyAlignment="1" applyProtection="1">
      <alignment horizontal="center" vertical="center" textRotation="45"/>
    </xf>
    <xf numFmtId="0" fontId="272" fillId="43" borderId="0" xfId="54" applyFont="1" applyFill="1" applyBorder="1" applyAlignment="1" applyProtection="1">
      <alignment horizontal="center" vertical="center" textRotation="90"/>
    </xf>
  </cellXfs>
  <cellStyles count="8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xfId="28" builtinId="3"/>
    <cellStyle name="EditD" xfId="29"/>
    <cellStyle name="EditDEF" xfId="30"/>
    <cellStyle name="EditE" xfId="31"/>
    <cellStyle name="EditG" xfId="32"/>
    <cellStyle name="GrayA" xfId="33"/>
    <cellStyle name="GrayB" xfId="34"/>
    <cellStyle name="GrayC" xfId="35"/>
    <cellStyle name="GrayD" xfId="36"/>
    <cellStyle name="GrayE" xfId="37"/>
    <cellStyle name="GrayF" xfId="38"/>
    <cellStyle name="GrayG" xfId="39"/>
    <cellStyle name="Hiperłącze" xfId="40" builtinId="8"/>
    <cellStyle name="Hiperłącze 2" xfId="41"/>
    <cellStyle name="Hiperłącze 3" xfId="42"/>
    <cellStyle name="Hiperłącze_Wn RS na 2008 w 61 z exportem test"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ne" xfId="50" builtinId="28" customBuiltin="1"/>
    <cellStyle name="Normalny" xfId="0" builtinId="0"/>
    <cellStyle name="Normalny 2" xfId="51"/>
    <cellStyle name="Normalny 3" xfId="52"/>
    <cellStyle name="Normalny 4" xfId="53"/>
    <cellStyle name="Normalny 5" xfId="54"/>
    <cellStyle name="Normalny_2Wn RS na 2009 w 60 bez nr identyfikacyjnych_rośliny2" xfId="55"/>
    <cellStyle name="Normalny_2Wn RS na 2009 w 60 ZALACZNIK W 1" xfId="56"/>
    <cellStyle name="Normalny_Arkusz1" xfId="57"/>
    <cellStyle name="Normalny_Arkusz2" xfId="58"/>
    <cellStyle name="Normalny_Plan  RS 2008 Min Roln w 23" xfId="59"/>
    <cellStyle name="Normalny_PLAN ROL_SROD_106" xfId="60"/>
    <cellStyle name="Normalny_PLAN_ROL_SROD_2006  w 121" xfId="61"/>
    <cellStyle name="Normalny_wszystkie pakiety" xfId="62"/>
    <cellStyle name="Normalny_wszystkie pakiety 2" xfId="63"/>
    <cellStyle name="Normalny_Zeszyt2" xfId="64"/>
    <cellStyle name="Obliczenia" xfId="65" builtinId="22" customBuiltin="1"/>
    <cellStyle name="Przyp" xfId="66"/>
    <cellStyle name="Przypisy" xfId="67"/>
    <cellStyle name="Suma" xfId="68" builtinId="25" customBuiltin="1"/>
    <cellStyle name="Tekst objaśnienia" xfId="69" builtinId="53" customBuiltin="1"/>
    <cellStyle name="Tekst ostrzeżenia" xfId="70" builtinId="11" customBuiltin="1"/>
    <cellStyle name="Tytuł" xfId="71" builtinId="15" customBuiltin="1"/>
    <cellStyle name="Uwaga" xfId="72" builtinId="10" customBuiltin="1"/>
    <cellStyle name="Walutowy" xfId="73" builtinId="4"/>
    <cellStyle name="WhiteA" xfId="74"/>
    <cellStyle name="WhiteABC" xfId="75"/>
    <cellStyle name="WhiteB" xfId="76"/>
    <cellStyle name="WhiteC" xfId="77"/>
    <cellStyle name="WhiteD" xfId="78"/>
    <cellStyle name="WhiteE" xfId="79"/>
    <cellStyle name="WhiteF" xfId="80"/>
    <cellStyle name="WhiteH" xfId="81"/>
    <cellStyle name="WhiteI" xfId="82"/>
    <cellStyle name="Złe" xfId="83" builtinId="27" customBuiltin="1"/>
  </cellStyles>
  <dxfs count="221">
    <dxf>
      <font>
        <color rgb="FFFF0000"/>
      </font>
    </dxf>
    <dxf>
      <font>
        <color rgb="FFFF0000"/>
      </font>
    </dxf>
    <dxf>
      <fill>
        <patternFill patternType="none">
          <bgColor indexed="65"/>
        </patternFill>
      </fill>
    </dxf>
    <dxf>
      <font>
        <color rgb="FFFF0000"/>
      </font>
    </dxf>
    <dxf>
      <font>
        <b/>
        <i val="0"/>
        <color rgb="FFFF0000"/>
      </font>
    </dxf>
    <dxf>
      <font>
        <b/>
        <i val="0"/>
        <color rgb="FFFF0000"/>
      </font>
    </dxf>
    <dxf>
      <fill>
        <patternFill patternType="none">
          <bgColor indexed="65"/>
        </patternFill>
      </fill>
    </dxf>
    <dxf>
      <fill>
        <patternFill patternType="none">
          <bgColor indexed="65"/>
        </patternFill>
      </fill>
    </dxf>
    <dxf>
      <font>
        <color rgb="FFFF0000"/>
      </font>
    </dxf>
    <dxf>
      <font>
        <b/>
        <i val="0"/>
        <color rgb="FFFF0000"/>
      </font>
    </dxf>
    <dxf>
      <font>
        <b/>
        <i val="0"/>
        <color rgb="FFFF0000"/>
      </font>
    </dxf>
    <dxf>
      <font>
        <b/>
        <i val="0"/>
        <color rgb="FFFF0000"/>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dxf>
    <dxf>
      <font>
        <b/>
        <i val="0"/>
        <condense val="0"/>
        <extend val="0"/>
      </font>
      <fill>
        <patternFill>
          <bgColor indexed="9"/>
        </patternFill>
      </fill>
    </dxf>
    <dxf>
      <font>
        <b/>
        <i val="0"/>
        <condense val="0"/>
        <extend val="0"/>
      </font>
      <fill>
        <patternFill>
          <bgColor indexed="9"/>
        </patternFill>
      </fill>
    </dxf>
    <dxf>
      <font>
        <b/>
        <i val="0"/>
        <condense val="0"/>
        <extend val="0"/>
      </font>
      <fill>
        <patternFill>
          <bgColor indexed="9"/>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patternType="none">
          <bgColor indexed="65"/>
        </patternFill>
      </fill>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dxf>
    <dxf>
      <font>
        <color rgb="FFFF0000"/>
      </font>
      <fill>
        <patternFill>
          <bgColor rgb="FFFFFF99"/>
        </patternFill>
      </fill>
    </dxf>
    <dxf>
      <font>
        <color rgb="FFFF0000"/>
      </font>
      <fill>
        <patternFill patternType="none">
          <bgColor indexed="65"/>
        </patternFill>
      </fill>
    </dxf>
    <dxf>
      <font>
        <color rgb="FFFF0000"/>
      </font>
      <fill>
        <patternFill>
          <bgColor rgb="FFFFFF99"/>
        </patternFill>
      </fill>
    </dxf>
    <dxf>
      <font>
        <color rgb="FFFF0000"/>
      </font>
      <fill>
        <patternFill patternType="none">
          <bgColor indexed="65"/>
        </patternFill>
      </fill>
    </dxf>
    <dxf>
      <font>
        <b/>
        <i val="0"/>
      </font>
    </dxf>
    <dxf>
      <font>
        <b/>
        <i val="0"/>
      </font>
    </dxf>
    <dxf>
      <font>
        <b/>
        <i val="0"/>
      </font>
    </dxf>
    <dxf>
      <font>
        <b/>
        <i val="0"/>
      </font>
    </dxf>
    <dxf>
      <font>
        <u val="double"/>
      </font>
    </dxf>
    <dxf>
      <font>
        <u val="double"/>
      </font>
    </dxf>
    <dxf>
      <font>
        <b/>
        <i val="0"/>
      </font>
    </dxf>
    <dxf>
      <font>
        <b/>
        <i val="0"/>
      </font>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b/>
        <i val="0"/>
      </font>
      <border>
        <left style="dotted">
          <color indexed="64"/>
        </left>
        <right style="dotted">
          <color indexed="64"/>
        </right>
        <top style="dotted">
          <color indexed="64"/>
        </top>
        <bottom style="dotted">
          <color indexed="64"/>
        </bottom>
      </border>
    </dxf>
    <dxf>
      <font>
        <u val="double"/>
      </font>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ill>
        <patternFill>
          <bgColor indexed="9"/>
        </patternFill>
      </fill>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ont>
        <b/>
        <i val="0"/>
        <condense val="0"/>
        <extend val="0"/>
      </font>
      <fill>
        <patternFill>
          <bgColor indexed="9"/>
        </patternFill>
      </fill>
      <border>
        <top style="hair">
          <color indexed="64"/>
        </top>
        <bottom style="hair">
          <color indexed="64"/>
        </bottom>
      </border>
    </dxf>
    <dxf>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FF0000"/>
      </font>
    </dxf>
    <dxf>
      <font>
        <b/>
        <i val="0"/>
        <color rgb="FFFF0000"/>
      </font>
      <fill>
        <patternFill>
          <bgColor rgb="FFFFFF99"/>
        </patternFill>
      </fill>
    </dxf>
    <dxf>
      <font>
        <b/>
        <i val="0"/>
        <color rgb="FFFF0000"/>
      </font>
      <fill>
        <patternFill>
          <bgColor rgb="FFFFFF99"/>
        </patternFill>
      </fill>
    </dxf>
    <dxf>
      <font>
        <b/>
        <i val="0"/>
        <color rgb="FFFF0000"/>
      </font>
    </dxf>
    <dxf>
      <font>
        <b/>
        <i val="0"/>
        <color rgb="FFFF0000"/>
      </font>
      <fill>
        <patternFill>
          <bgColor rgb="FFFFFF9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color indexed="10"/>
      </font>
      <fill>
        <patternFill>
          <bgColor indexed="9"/>
        </patternFill>
      </fill>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ont>
        <b/>
        <i val="0"/>
        <color rgb="FF0070C0"/>
      </font>
      <fill>
        <patternFill>
          <bgColor rgb="FFFFFF00"/>
        </patternFill>
      </fill>
    </dxf>
    <dxf>
      <fill>
        <patternFill>
          <bgColor indexed="9"/>
        </patternFill>
      </fill>
    </dxf>
    <dxf>
      <fill>
        <patternFill>
          <bgColor indexed="9"/>
        </patternFill>
      </fill>
    </dxf>
    <dxf>
      <font>
        <b/>
        <i val="0"/>
        <color rgb="FF0070C0"/>
      </font>
      <fill>
        <patternFill>
          <bgColor rgb="FFFFFF00"/>
        </patternFill>
      </fill>
    </dxf>
    <dxf>
      <font>
        <b/>
        <i val="0"/>
        <color rgb="FF0070C0"/>
      </font>
      <fill>
        <patternFill>
          <bgColor rgb="FFFFFF00"/>
        </patternFill>
      </fill>
    </dxf>
    <dxf>
      <font>
        <b/>
        <i val="0"/>
        <condense val="0"/>
        <extend val="0"/>
        <color indexed="14"/>
      </font>
    </dxf>
    <dxf>
      <fill>
        <patternFill>
          <bgColor indexed="9"/>
        </patternFill>
      </fill>
    </dxf>
    <dxf>
      <fill>
        <patternFill>
          <bgColor indexed="9"/>
        </patternFill>
      </fill>
    </dxf>
    <dxf>
      <fill>
        <patternFill>
          <bgColor indexed="9"/>
        </patternFill>
      </fill>
    </dxf>
    <dxf>
      <fill>
        <patternFill>
          <bgColor indexed="9"/>
        </patternFill>
      </fill>
    </dxf>
    <dxf>
      <fill>
        <patternFill>
          <bgColor indexed="9"/>
        </patternFill>
      </fill>
    </dxf>
    <dxf>
      <font>
        <b/>
        <i val="0"/>
        <condense val="0"/>
        <extend val="0"/>
        <color indexed="14"/>
      </font>
    </dxf>
    <dxf>
      <font>
        <b/>
        <i val="0"/>
        <condense val="0"/>
        <extend val="0"/>
        <color indexed="10"/>
      </font>
      <fill>
        <patternFill>
          <bgColor indexed="9"/>
        </patternFill>
      </fill>
    </dxf>
    <dxf>
      <font>
        <condense val="0"/>
        <extend val="0"/>
        <color indexed="17"/>
      </font>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condense val="0"/>
        <extend val="0"/>
        <color indexed="12"/>
      </font>
    </dxf>
    <dxf>
      <font>
        <condense val="0"/>
        <extend val="0"/>
        <color indexed="17"/>
      </font>
    </dxf>
    <dxf>
      <font>
        <condense val="0"/>
        <extend val="0"/>
        <color indexed="12"/>
      </font>
    </dxf>
    <dxf>
      <font>
        <condense val="0"/>
        <extend val="0"/>
        <color indexed="17"/>
      </font>
    </dxf>
    <dxf>
      <font>
        <b/>
        <i/>
        <color indexed="8"/>
      </font>
      <fill>
        <patternFill>
          <bgColor indexed="10"/>
        </patternFill>
      </fill>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font>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val="0"/>
        <condense val="0"/>
        <extend val="0"/>
      </font>
      <fill>
        <patternFill>
          <bgColor indexed="9"/>
        </patternFill>
      </fill>
      <border>
        <left style="hair">
          <color indexed="64"/>
        </left>
        <right style="hair">
          <color indexed="64"/>
        </right>
        <top style="hair">
          <color indexed="64"/>
        </top>
        <bottom style="hair">
          <color indexed="64"/>
        </bottom>
      </border>
    </dxf>
    <dxf>
      <font>
        <b/>
        <i/>
        <color indexed="8"/>
      </font>
      <fill>
        <patternFill>
          <bgColor indexed="10"/>
        </patternFill>
      </fill>
    </dxf>
    <dxf>
      <font>
        <b/>
        <i val="0"/>
        <color indexed="10"/>
      </font>
      <fill>
        <patternFill>
          <bgColor indexed="45"/>
        </patternFill>
      </fill>
    </dxf>
    <dxf>
      <font>
        <b/>
        <i val="0"/>
        <color rgb="FFFF0000"/>
      </font>
    </dxf>
    <dxf>
      <font>
        <b/>
        <i val="0"/>
        <color rgb="FFFF0000"/>
      </font>
    </dxf>
    <dxf>
      <font>
        <condense val="0"/>
        <extend val="0"/>
        <color indexed="21"/>
      </font>
      <fill>
        <patternFill patternType="none">
          <bgColor indexed="65"/>
        </patternFill>
      </fill>
    </dxf>
    <dxf>
      <font>
        <condense val="0"/>
        <extend val="0"/>
        <color indexed="19"/>
      </font>
      <fill>
        <patternFill patternType="none">
          <bgColor indexed="65"/>
        </patternFill>
      </fill>
    </dxf>
    <dxf>
      <font>
        <condense val="0"/>
        <extend val="0"/>
        <color indexed="17"/>
      </font>
      <fill>
        <patternFill patternType="none">
          <bgColor indexed="65"/>
        </patternFill>
      </fill>
    </dxf>
    <dxf>
      <font>
        <condense val="0"/>
        <extend val="0"/>
        <color indexed="17"/>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auto="1"/>
      </font>
      <fill>
        <patternFill patternType="none">
          <bgColor indexed="65"/>
        </patternFill>
      </fill>
    </dxf>
    <dxf>
      <font>
        <condense val="0"/>
        <extend val="0"/>
        <color indexed="12"/>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font>
        <condense val="0"/>
        <extend val="0"/>
        <color indexed="12"/>
      </font>
      <fill>
        <patternFill patternType="none">
          <bgColor indexed="65"/>
        </patternFill>
      </fill>
    </dxf>
    <dxf>
      <border>
        <left style="dashed">
          <color indexed="64"/>
        </left>
        <right style="dashed">
          <color indexed="64"/>
        </right>
        <top style="dashed">
          <color indexed="64"/>
        </top>
        <bottom style="dashed">
          <color indexed="64"/>
        </bottom>
      </border>
    </dxf>
    <dxf>
      <border>
        <left style="dashed">
          <color indexed="64"/>
        </left>
        <right style="dashed">
          <color indexed="64"/>
        </right>
        <top style="dashed">
          <color indexed="64"/>
        </top>
        <bottom style="dashed">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57150</xdr:colOff>
      <xdr:row>2</xdr:row>
      <xdr:rowOff>161924</xdr:rowOff>
    </xdr:from>
    <xdr:to>
      <xdr:col>26</xdr:col>
      <xdr:colOff>285750</xdr:colOff>
      <xdr:row>9</xdr:row>
      <xdr:rowOff>142875</xdr:rowOff>
    </xdr:to>
    <xdr:sp macro="" textlink="">
      <xdr:nvSpPr>
        <xdr:cNvPr id="27667" name="Text Box 64"/>
        <xdr:cNvSpPr txBox="1">
          <a:spLocks noChangeArrowheads="1"/>
        </xdr:cNvSpPr>
      </xdr:nvSpPr>
      <xdr:spPr bwMode="auto">
        <a:xfrm>
          <a:off x="6896100" y="609599"/>
          <a:ext cx="3886200" cy="1828801"/>
        </a:xfrm>
        <a:prstGeom prst="rect">
          <a:avLst/>
        </a:prstGeom>
        <a:solidFill>
          <a:srgbClr val="FFFFFF"/>
        </a:solidFill>
        <a:ln w="9525" cap="rnd">
          <a:solidFill>
            <a:srgbClr val="000000"/>
          </a:solidFill>
          <a:prstDash val="sysDot"/>
          <a:miter lim="800000"/>
          <a:headEnd/>
          <a:tailEnd/>
        </a:ln>
      </xdr:spPr>
      <xdr:txBody>
        <a:bodyPr vertOverflow="clip" wrap="square" lIns="27432" tIns="22860" rIns="27432"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0" i="0" u="none" strike="noStrike" kern="0" cap="none" spc="0" normalizeH="0" baseline="0" noProof="0">
              <a:ln>
                <a:noFill/>
              </a:ln>
              <a:solidFill>
                <a:srgbClr val="000000"/>
              </a:solidFill>
              <a:effectLst/>
              <a:uLnTx/>
              <a:uFillTx/>
              <a:latin typeface="Times New Roman CE"/>
              <a:ea typeface="+mn-ea"/>
              <a:cs typeface="Times New Roman CE"/>
            </a:rPr>
            <a:t>Wniosek na płatności bezpośrednie i rolnośrodowiskowe znajdziesz na stronie:</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pl-PL" sz="800" b="0" i="0" u="none" strike="noStrike" kern="0" cap="none" spc="0" normalizeH="0" baseline="0" noProof="0">
            <a:ln>
              <a:noFill/>
            </a:ln>
            <a:solidFill>
              <a:srgbClr val="000000"/>
            </a:solidFill>
            <a:effectLst/>
            <a:uLnTx/>
            <a:uFillTx/>
            <a:latin typeface="Times New Roman CE"/>
            <a:ea typeface="+mn-ea"/>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1100" b="0" i="0" u="sng" strike="noStrike" kern="0" cap="none" spc="0" normalizeH="0" baseline="0" noProof="0">
              <a:ln>
                <a:noFill/>
              </a:ln>
              <a:solidFill>
                <a:srgbClr val="000000"/>
              </a:solidFill>
              <a:effectLst/>
              <a:uLnTx/>
              <a:uFillTx/>
              <a:latin typeface="Times New Roman CE"/>
              <a:ea typeface="+mn-ea"/>
              <a:cs typeface="Times New Roman CE"/>
            </a:rPr>
            <a:t>http://kiedrowski.wordpress.com/</a:t>
          </a:r>
        </a:p>
        <a:p>
          <a:pPr algn="ctr" rtl="0">
            <a:defRPr sz="1000"/>
          </a:pPr>
          <a:endParaRPr lang="pl-PL" sz="900" b="0" i="0" u="none" strike="noStrike" baseline="0">
            <a:solidFill>
              <a:srgbClr val="000000"/>
            </a:solidFill>
            <a:latin typeface="Times New Roman CE"/>
            <a:cs typeface="Times New Roman CE"/>
          </a:endParaRPr>
        </a:p>
        <a:p>
          <a:pPr algn="ctr" rtl="0">
            <a:defRPr sz="1000"/>
          </a:pPr>
          <a:r>
            <a:rPr lang="pl-PL" sz="900" b="0" i="0" u="none" strike="noStrike" baseline="0">
              <a:solidFill>
                <a:srgbClr val="FF0000"/>
              </a:solidFill>
              <a:latin typeface="Times New Roman CE"/>
              <a:cs typeface="Times New Roman CE"/>
            </a:rPr>
            <a:t>Po zakończeniu inportu:</a:t>
          </a:r>
        </a:p>
        <a:p>
          <a:pPr algn="ctr" rtl="0">
            <a:defRPr sz="1000"/>
          </a:pPr>
          <a:r>
            <a:rPr lang="pl-PL" sz="900" b="0" i="0" u="none" strike="noStrike" baseline="0">
              <a:solidFill>
                <a:srgbClr val="FF0000"/>
              </a:solidFill>
              <a:latin typeface="Times New Roman CE"/>
              <a:cs typeface="Times New Roman CE"/>
            </a:rPr>
            <a:t>Wiersze z działkami oznaczonymi  A1, B1 ... należy wyczyścić.</a:t>
          </a:r>
        </a:p>
        <a:p>
          <a:pPr algn="ctr" rtl="0">
            <a:defRPr sz="1000"/>
          </a:pPr>
          <a:r>
            <a:rPr lang="pl-PL" sz="900" b="0" i="0" u="none" strike="noStrike" baseline="0">
              <a:solidFill>
                <a:srgbClr val="FF0000"/>
              </a:solidFill>
              <a:latin typeface="Times New Roman CE"/>
              <a:cs typeface="Times New Roman CE"/>
            </a:rPr>
            <a:t> Kolumnę C pozostawić bez zmian - są tam bowiem inne potrzebne dane.</a:t>
          </a:r>
        </a:p>
        <a:p>
          <a:pPr algn="ctr" rtl="0">
            <a:defRPr sz="1000"/>
          </a:pPr>
          <a:endParaRPr lang="pl-PL" sz="900" b="0" i="0" u="none" strike="noStrike" baseline="0">
            <a:solidFill>
              <a:srgbClr val="FF0000"/>
            </a:solidFill>
            <a:latin typeface="Times New Roman CE"/>
            <a:cs typeface="Times New Roman CE"/>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pl-PL" sz="900" b="1" i="0" u="none" strike="noStrike" kern="0" cap="none" spc="0" normalizeH="0" baseline="0" noProof="0">
              <a:ln>
                <a:noFill/>
              </a:ln>
              <a:solidFill>
                <a:srgbClr val="FF0000"/>
              </a:solidFill>
              <a:effectLst/>
              <a:uLnTx/>
              <a:uFillTx/>
              <a:latin typeface="Times New Roman CE"/>
              <a:ea typeface="+mn-ea"/>
              <a:cs typeface="Times New Roman CE"/>
            </a:rPr>
            <a:t>Nie wolno usuwać niewypełnionych wierszy.</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2" name="Text Box 64"/>
        <xdr:cNvSpPr txBox="1">
          <a:spLocks noChangeArrowheads="1"/>
        </xdr:cNvSpPr>
      </xdr:nvSpPr>
      <xdr:spPr bwMode="auto">
        <a:xfrm>
          <a:off x="3171825" y="219075"/>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35</xdr:row>
      <xdr:rowOff>38100</xdr:rowOff>
    </xdr:from>
    <xdr:to>
      <xdr:col>10</xdr:col>
      <xdr:colOff>285750</xdr:colOff>
      <xdr:row>39</xdr:row>
      <xdr:rowOff>95250</xdr:rowOff>
    </xdr:to>
    <xdr:sp macro="" textlink="">
      <xdr:nvSpPr>
        <xdr:cNvPr id="20875" name="Text Box 64"/>
        <xdr:cNvSpPr txBox="1">
          <a:spLocks noChangeArrowheads="1"/>
        </xdr:cNvSpPr>
      </xdr:nvSpPr>
      <xdr:spPr bwMode="auto">
        <a:xfrm>
          <a:off x="66675" y="11268075"/>
          <a:ext cx="7353300" cy="6191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FF"/>
              </a:solidFill>
              <a:latin typeface="Times New Roman CE"/>
              <a:cs typeface="Times New Roman CE"/>
            </a:rPr>
            <a:t>W przypadku wariantu 6.4 </a:t>
          </a:r>
          <a:r>
            <a:rPr lang="pl-PL" sz="1100" b="1" i="0" u="none" strike="noStrike" baseline="0">
              <a:solidFill>
                <a:srgbClr val="0000FF"/>
              </a:solidFill>
              <a:latin typeface="Times New Roman CE"/>
              <a:cs typeface="Times New Roman CE"/>
            </a:rPr>
            <a:t>doradca rolnośrodowiskowy</a:t>
          </a:r>
          <a:r>
            <a:rPr lang="pl-PL" sz="900" b="1" i="0" u="none" strike="noStrike" baseline="0">
              <a:solidFill>
                <a:srgbClr val="FF00FF"/>
              </a:solidFill>
              <a:latin typeface="Times New Roman CE"/>
              <a:cs typeface="Times New Roman CE"/>
            </a:rPr>
            <a:t> jest zobowiązany do naniesienia na szkicu gospodarstwa, będącego załącznikiem do planu działalności rolnośrodowiskowej, miejsc działki rolnej, w których są zasadzone poszczególne drzewa odmian wymienionych w załączniku nr.4 do rozporządzenia rolnośrodowiskowego lub odmian tradycyjnie uprawianych na terytorium Rzeczypospolitej Polskiej przed 1950 r.</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68</xdr:row>
      <xdr:rowOff>85725</xdr:rowOff>
    </xdr:from>
    <xdr:to>
      <xdr:col>13</xdr:col>
      <xdr:colOff>9525</xdr:colOff>
      <xdr:row>107</xdr:row>
      <xdr:rowOff>76200</xdr:rowOff>
    </xdr:to>
    <xdr:pic>
      <xdr:nvPicPr>
        <xdr:cNvPr id="235160" name="Picture 1235"/>
        <xdr:cNvPicPr>
          <a:picLocks noChangeAspect="1" noChangeArrowheads="1"/>
        </xdr:cNvPicPr>
      </xdr:nvPicPr>
      <xdr:blipFill>
        <a:blip xmlns:r="http://schemas.openxmlformats.org/officeDocument/2006/relationships" r:embed="rId1" cstate="print"/>
        <a:srcRect/>
        <a:stretch>
          <a:fillRect/>
        </a:stretch>
      </xdr:blipFill>
      <xdr:spPr bwMode="auto">
        <a:xfrm>
          <a:off x="28575" y="13973175"/>
          <a:ext cx="6410325" cy="6305550"/>
        </a:xfrm>
        <a:prstGeom prst="rect">
          <a:avLst/>
        </a:prstGeom>
        <a:noFill/>
        <a:ln w="9525">
          <a:noFill/>
          <a:miter lim="800000"/>
          <a:headEnd/>
          <a:tailEnd/>
        </a:ln>
      </xdr:spPr>
    </xdr:pic>
    <xdr:clientData/>
  </xdr:twoCellAnchor>
  <xdr:twoCellAnchor editAs="oneCell">
    <xdr:from>
      <xdr:col>0</xdr:col>
      <xdr:colOff>0</xdr:colOff>
      <xdr:row>111</xdr:row>
      <xdr:rowOff>0</xdr:rowOff>
    </xdr:from>
    <xdr:to>
      <xdr:col>12</xdr:col>
      <xdr:colOff>266700</xdr:colOff>
      <xdr:row>149</xdr:row>
      <xdr:rowOff>66675</xdr:rowOff>
    </xdr:to>
    <xdr:pic>
      <xdr:nvPicPr>
        <xdr:cNvPr id="235161" name="Picture 1236"/>
        <xdr:cNvPicPr>
          <a:picLocks noChangeAspect="1" noChangeArrowheads="1"/>
        </xdr:cNvPicPr>
      </xdr:nvPicPr>
      <xdr:blipFill>
        <a:blip xmlns:r="http://schemas.openxmlformats.org/officeDocument/2006/relationships" r:embed="rId2" cstate="print"/>
        <a:srcRect/>
        <a:stretch>
          <a:fillRect/>
        </a:stretch>
      </xdr:blipFill>
      <xdr:spPr bwMode="auto">
        <a:xfrm>
          <a:off x="0" y="20850225"/>
          <a:ext cx="6391275" cy="6219825"/>
        </a:xfrm>
        <a:prstGeom prst="rect">
          <a:avLst/>
        </a:prstGeom>
        <a:noFill/>
        <a:ln w="9525">
          <a:noFill/>
          <a:miter lim="800000"/>
          <a:headEnd/>
          <a:tailEnd/>
        </a:ln>
      </xdr:spPr>
    </xdr:pic>
    <xdr:clientData/>
  </xdr:twoCellAnchor>
  <xdr:twoCellAnchor editAs="oneCell">
    <xdr:from>
      <xdr:col>0</xdr:col>
      <xdr:colOff>28575</xdr:colOff>
      <xdr:row>151</xdr:row>
      <xdr:rowOff>85725</xdr:rowOff>
    </xdr:from>
    <xdr:to>
      <xdr:col>14</xdr:col>
      <xdr:colOff>38100</xdr:colOff>
      <xdr:row>178</xdr:row>
      <xdr:rowOff>19050</xdr:rowOff>
    </xdr:to>
    <xdr:pic>
      <xdr:nvPicPr>
        <xdr:cNvPr id="235162" name="Obraz 1"/>
        <xdr:cNvPicPr>
          <a:picLocks noChangeAspect="1"/>
        </xdr:cNvPicPr>
      </xdr:nvPicPr>
      <xdr:blipFill>
        <a:blip xmlns:r="http://schemas.openxmlformats.org/officeDocument/2006/relationships" r:embed="rId3" cstate="print"/>
        <a:srcRect/>
        <a:stretch>
          <a:fillRect/>
        </a:stretch>
      </xdr:blipFill>
      <xdr:spPr bwMode="auto">
        <a:xfrm>
          <a:off x="28575" y="27412950"/>
          <a:ext cx="6496050" cy="4305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4</xdr:row>
      <xdr:rowOff>66675</xdr:rowOff>
    </xdr:from>
    <xdr:to>
      <xdr:col>5</xdr:col>
      <xdr:colOff>171450</xdr:colOff>
      <xdr:row>7</xdr:row>
      <xdr:rowOff>295275</xdr:rowOff>
    </xdr:to>
    <xdr:pic>
      <xdr:nvPicPr>
        <xdr:cNvPr id="25117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42900" y="561975"/>
          <a:ext cx="971550" cy="819150"/>
        </a:xfrm>
        <a:prstGeom prst="rect">
          <a:avLst/>
        </a:prstGeom>
        <a:noFill/>
        <a:ln w="9525">
          <a:noFill/>
          <a:miter lim="800000"/>
          <a:headEnd/>
          <a:tailEnd/>
        </a:ln>
      </xdr:spPr>
    </xdr:pic>
    <xdr:clientData/>
  </xdr:twoCellAnchor>
  <xdr:twoCellAnchor>
    <xdr:from>
      <xdr:col>10</xdr:col>
      <xdr:colOff>628650</xdr:colOff>
      <xdr:row>43</xdr:row>
      <xdr:rowOff>57150</xdr:rowOff>
    </xdr:from>
    <xdr:to>
      <xdr:col>24</xdr:col>
      <xdr:colOff>0</xdr:colOff>
      <xdr:row>44</xdr:row>
      <xdr:rowOff>171450</xdr:rowOff>
    </xdr:to>
    <xdr:sp macro="" textlink="">
      <xdr:nvSpPr>
        <xdr:cNvPr id="1111" name="Text Box 2"/>
        <xdr:cNvSpPr txBox="1">
          <a:spLocks noChangeArrowheads="1"/>
        </xdr:cNvSpPr>
      </xdr:nvSpPr>
      <xdr:spPr bwMode="auto">
        <a:xfrm>
          <a:off x="2914650" y="8610600"/>
          <a:ext cx="4810125"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FF0000"/>
              </a:solidFill>
              <a:latin typeface="Times New Roman CE"/>
              <a:cs typeface="Times New Roman CE"/>
            </a:rPr>
            <a:t>Jeżeli </a:t>
          </a:r>
          <a:r>
            <a:rPr lang="pl-PL" sz="900" b="1" i="0" u="none" strike="noStrike" baseline="0">
              <a:solidFill>
                <a:srgbClr val="008000"/>
              </a:solidFill>
              <a:latin typeface="Times New Roman CE"/>
              <a:cs typeface="Times New Roman CE"/>
            </a:rPr>
            <a:t>ekspert</a:t>
          </a:r>
          <a:r>
            <a:rPr lang="pl-PL" sz="900" b="1" i="0" u="none" strike="noStrike" baseline="0">
              <a:solidFill>
                <a:srgbClr val="FF0000"/>
              </a:solidFill>
              <a:latin typeface="Times New Roman CE"/>
              <a:cs typeface="Times New Roman CE"/>
            </a:rPr>
            <a:t> jako pierwszy zaczyna wypełniać Plan to wpisuje również dane rolnika.</a:t>
          </a:r>
        </a:p>
      </xdr:txBody>
    </xdr:sp>
    <xdr:clientData fPrintsWithSheet="0"/>
  </xdr:twoCellAnchor>
  <xdr:twoCellAnchor>
    <xdr:from>
      <xdr:col>11</xdr:col>
      <xdr:colOff>57150</xdr:colOff>
      <xdr:row>8</xdr:row>
      <xdr:rowOff>57150</xdr:rowOff>
    </xdr:from>
    <xdr:to>
      <xdr:col>24</xdr:col>
      <xdr:colOff>247650</xdr:colOff>
      <xdr:row>8</xdr:row>
      <xdr:rowOff>276225</xdr:rowOff>
    </xdr:to>
    <xdr:sp macro="" textlink="">
      <xdr:nvSpPr>
        <xdr:cNvPr id="1112" name="Text Box 2"/>
        <xdr:cNvSpPr txBox="1">
          <a:spLocks noChangeArrowheads="1"/>
        </xdr:cNvSpPr>
      </xdr:nvSpPr>
      <xdr:spPr bwMode="auto">
        <a:xfrm>
          <a:off x="3028950" y="1504950"/>
          <a:ext cx="4943475" cy="21907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&lt; Wpisz rok zmiany do Planu w komórce po lewej. </a:t>
          </a:r>
          <a:r>
            <a:rPr lang="pl-PL" sz="900" b="1" i="0" u="none" strike="noStrike" baseline="0">
              <a:solidFill>
                <a:srgbClr val="FF6600"/>
              </a:solidFill>
              <a:latin typeface="Times New Roman CE"/>
              <a:cs typeface="Times New Roman CE"/>
            </a:rPr>
            <a:t>Dotyczy tylko zmiany Planu w kolejnych latach.</a:t>
          </a:r>
          <a:r>
            <a:rPr lang="pl-PL" sz="900" b="0" i="0" u="none" strike="noStrike" baseline="0">
              <a:solidFill>
                <a:srgbClr val="008000"/>
              </a:solidFill>
              <a:latin typeface="Times New Roman CE"/>
              <a:cs typeface="Times New Roman CE"/>
            </a:rPr>
            <a:t> </a:t>
          </a:r>
        </a:p>
      </xdr:txBody>
    </xdr:sp>
    <xdr:clientData fPrintsWithSheet="0"/>
  </xdr:twoCellAnchor>
  <xdr:twoCellAnchor>
    <xdr:from>
      <xdr:col>1</xdr:col>
      <xdr:colOff>1</xdr:colOff>
      <xdr:row>49</xdr:row>
      <xdr:rowOff>0</xdr:rowOff>
    </xdr:from>
    <xdr:to>
      <xdr:col>19</xdr:col>
      <xdr:colOff>257175</xdr:colOff>
      <xdr:row>50</xdr:row>
      <xdr:rowOff>133350</xdr:rowOff>
    </xdr:to>
    <xdr:sp macro="" textlink="">
      <xdr:nvSpPr>
        <xdr:cNvPr id="7" name="Text Box 2"/>
        <xdr:cNvSpPr txBox="1">
          <a:spLocks noChangeArrowheads="1"/>
        </xdr:cNvSpPr>
      </xdr:nvSpPr>
      <xdr:spPr bwMode="auto">
        <a:xfrm>
          <a:off x="228601" y="9639300"/>
          <a:ext cx="5867399" cy="2381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0000"/>
              </a:solidFill>
              <a:latin typeface="Times New Roman CE"/>
              <a:cs typeface="Times New Roman CE"/>
            </a:rPr>
            <a:t>Jeżeli </a:t>
          </a:r>
          <a:r>
            <a:rPr lang="pl-PL" sz="900" b="0" i="0" u="none" strike="noStrike" baseline="0">
              <a:solidFill>
                <a:srgbClr val="008000"/>
              </a:solidFill>
              <a:latin typeface="Times New Roman CE"/>
              <a:cs typeface="Times New Roman CE"/>
            </a:rPr>
            <a:t>ekspertów</a:t>
          </a:r>
          <a:r>
            <a:rPr lang="pl-PL" sz="900" b="0" i="0" u="none" strike="noStrike" baseline="0">
              <a:solidFill>
                <a:srgbClr val="FF0000"/>
              </a:solidFill>
              <a:latin typeface="Times New Roman CE"/>
              <a:cs typeface="Times New Roman CE"/>
            </a:rPr>
            <a:t> jest więcej niż jeden, to należy odkryć wiersze poniżej arkusza i tam wpisać dane pozostałych ekspertów.</a:t>
          </a:r>
        </a:p>
      </xdr:txBody>
    </xdr:sp>
    <xdr:clientData fPrintsWithSheet="0"/>
  </xdr:twoCellAnchor>
  <xdr:twoCellAnchor editAs="oneCell">
    <xdr:from>
      <xdr:col>19</xdr:col>
      <xdr:colOff>9525</xdr:colOff>
      <xdr:row>3</xdr:row>
      <xdr:rowOff>19050</xdr:rowOff>
    </xdr:from>
    <xdr:to>
      <xdr:col>23</xdr:col>
      <xdr:colOff>123825</xdr:colOff>
      <xdr:row>7</xdr:row>
      <xdr:rowOff>352425</xdr:rowOff>
    </xdr:to>
    <xdr:pic>
      <xdr:nvPicPr>
        <xdr:cNvPr id="251181" name="Picture 101"/>
        <xdr:cNvPicPr>
          <a:picLocks noChangeAspect="1" noChangeArrowheads="1"/>
        </xdr:cNvPicPr>
      </xdr:nvPicPr>
      <xdr:blipFill>
        <a:blip xmlns:r="http://schemas.openxmlformats.org/officeDocument/2006/relationships" r:embed="rId2" cstate="print"/>
        <a:srcRect/>
        <a:stretch>
          <a:fillRect/>
        </a:stretch>
      </xdr:blipFill>
      <xdr:spPr bwMode="auto">
        <a:xfrm>
          <a:off x="5848350" y="400050"/>
          <a:ext cx="1438275" cy="1038225"/>
        </a:xfrm>
        <a:prstGeom prst="rect">
          <a:avLst/>
        </a:prstGeom>
        <a:noFill/>
        <a:ln w="9525">
          <a:noFill/>
          <a:miter lim="800000"/>
          <a:headEnd/>
          <a:tailEnd/>
        </a:ln>
      </xdr:spPr>
    </xdr:pic>
    <xdr:clientData/>
  </xdr:twoCellAnchor>
  <xdr:twoCellAnchor>
    <xdr:from>
      <xdr:col>10</xdr:col>
      <xdr:colOff>628650</xdr:colOff>
      <xdr:row>10</xdr:row>
      <xdr:rowOff>0</xdr:rowOff>
    </xdr:from>
    <xdr:to>
      <xdr:col>25</xdr:col>
      <xdr:colOff>0</xdr:colOff>
      <xdr:row>12</xdr:row>
      <xdr:rowOff>0</xdr:rowOff>
    </xdr:to>
    <xdr:sp macro="" textlink="">
      <xdr:nvSpPr>
        <xdr:cNvPr id="110416" name="Text Box 2"/>
        <xdr:cNvSpPr txBox="1">
          <a:spLocks noChangeArrowheads="1"/>
        </xdr:cNvSpPr>
      </xdr:nvSpPr>
      <xdr:spPr bwMode="auto">
        <a:xfrm>
          <a:off x="2914650" y="1990725"/>
          <a:ext cx="5095875" cy="390525"/>
        </a:xfrm>
        <a:prstGeom prst="rect">
          <a:avLst/>
        </a:prstGeom>
        <a:solidFill>
          <a:srgbClr val="FFFFCC"/>
        </a:solidFill>
        <a:ln w="12700" cap="rnd">
          <a:solidFill>
            <a:srgbClr val="008000"/>
          </a:solidFill>
          <a:prstDash val="sysDot"/>
          <a:miter lim="800000"/>
          <a:headEnd/>
          <a:tailEnd/>
        </a:ln>
      </xdr:spPr>
      <xdr:txBody>
        <a:bodyPr vertOverflow="clip" wrap="square" lIns="27432" tIns="22860" rIns="27432" bIns="22860" anchor="ctr" upright="1"/>
        <a:lstStyle/>
        <a:p>
          <a:pPr algn="l" rtl="0">
            <a:defRPr sz="1000"/>
          </a:pPr>
          <a:r>
            <a:rPr lang="pl-PL" sz="900" b="0" i="0" u="none" strike="noStrike" baseline="0">
              <a:solidFill>
                <a:srgbClr val="008000"/>
              </a:solidFill>
              <a:latin typeface="Times New Roman CE"/>
              <a:cs typeface="Times New Roman CE"/>
            </a:rPr>
            <a:t>Jeżeli sporządzany jest Plan dla gospodarstwa, które przejęło zobowiązania od innego rolnika wpisz  rok końcowy dłuższego zobowiązania. </a:t>
          </a:r>
          <a:r>
            <a:rPr lang="pl-PL" sz="900" b="0" i="0" u="none" strike="noStrike" baseline="0">
              <a:solidFill>
                <a:srgbClr val="FF0000"/>
              </a:solidFill>
              <a:latin typeface="Times New Roman CE"/>
              <a:cs typeface="Times New Roman CE"/>
            </a:rPr>
            <a:t>Poniżej ukaże się tabela do wypełnienia.</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xdr:col>
      <xdr:colOff>47625</xdr:colOff>
      <xdr:row>1</xdr:row>
      <xdr:rowOff>9525</xdr:rowOff>
    </xdr:from>
    <xdr:to>
      <xdr:col>7</xdr:col>
      <xdr:colOff>1485900</xdr:colOff>
      <xdr:row>2</xdr:row>
      <xdr:rowOff>209550</xdr:rowOff>
    </xdr:to>
    <xdr:sp macro="" textlink="">
      <xdr:nvSpPr>
        <xdr:cNvPr id="38149" name="Text Box 64"/>
        <xdr:cNvSpPr txBox="1">
          <a:spLocks noChangeArrowheads="1"/>
        </xdr:cNvSpPr>
      </xdr:nvSpPr>
      <xdr:spPr bwMode="auto">
        <a:xfrm>
          <a:off x="552450" y="38100"/>
          <a:ext cx="7200900" cy="3619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100" b="1" i="0" u="none" strike="noStrike" baseline="0">
              <a:solidFill>
                <a:srgbClr val="008000"/>
              </a:solidFill>
              <a:latin typeface="Times New Roman CE"/>
              <a:cs typeface="Times New Roman CE"/>
            </a:rPr>
            <a:t>Ekspert</a:t>
          </a:r>
          <a:r>
            <a:rPr lang="pl-PL" sz="900" b="1" i="0" u="none" strike="noStrike" baseline="0">
              <a:solidFill>
                <a:srgbClr val="008000"/>
              </a:solidFill>
              <a:latin typeface="Times New Roman CE"/>
              <a:cs typeface="Times New Roman CE"/>
            </a:rPr>
            <a:t> </a:t>
          </a:r>
          <a:r>
            <a:rPr lang="pl-PL" sz="900" b="1" i="0" u="none" strike="noStrike" baseline="0">
              <a:solidFill>
                <a:srgbClr val="FF0000"/>
              </a:solidFill>
              <a:latin typeface="Times New Roman CE"/>
              <a:cs typeface="Times New Roman CE"/>
            </a:rPr>
            <a:t>wprowadza dane do poniższej tabeli w zakresie pakietów 4 i 5. </a:t>
          </a:r>
        </a:p>
        <a:p>
          <a:pPr algn="ctr" rtl="0">
            <a:defRPr sz="1000"/>
          </a:pPr>
          <a:r>
            <a:rPr lang="pl-PL" sz="900" b="1" i="0" u="none" strike="noStrike" baseline="0">
              <a:solidFill>
                <a:srgbClr val="FF0000"/>
              </a:solidFill>
              <a:latin typeface="Times New Roman CE"/>
              <a:cs typeface="Times New Roman CE"/>
            </a:rPr>
            <a:t>Wprowadzone w tym miejscu dane, automatycznie przeniosą się do tabel w części szczegółowej dotyczącej pakietów 4 i 5.</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3</xdr:col>
      <xdr:colOff>552450</xdr:colOff>
      <xdr:row>12</xdr:row>
      <xdr:rowOff>19050</xdr:rowOff>
    </xdr:from>
    <xdr:to>
      <xdr:col>6</xdr:col>
      <xdr:colOff>47625</xdr:colOff>
      <xdr:row>15</xdr:row>
      <xdr:rowOff>161925</xdr:rowOff>
    </xdr:to>
    <xdr:sp macro="" textlink="">
      <xdr:nvSpPr>
        <xdr:cNvPr id="2052" name="Text Box 2"/>
        <xdr:cNvSpPr txBox="1">
          <a:spLocks noChangeArrowheads="1"/>
        </xdr:cNvSpPr>
      </xdr:nvSpPr>
      <xdr:spPr bwMode="auto">
        <a:xfrm>
          <a:off x="3857625" y="4248150"/>
          <a:ext cx="3800475" cy="847725"/>
        </a:xfrm>
        <a:prstGeom prst="rect">
          <a:avLst/>
        </a:prstGeom>
        <a:solidFill>
          <a:srgbClr val="CCFFCC"/>
        </a:solidFill>
        <a:ln w="12700" cap="rnd">
          <a:solidFill>
            <a:srgbClr val="00FF00"/>
          </a:solidFill>
          <a:prstDash val="sysDot"/>
          <a:miter lim="800000"/>
          <a:headEnd/>
          <a:tailEnd/>
        </a:ln>
      </xdr:spPr>
      <xdr:txBody>
        <a:bodyPr vertOverflow="clip" wrap="square" lIns="27432" tIns="22860" rIns="27432" bIns="22860" anchor="ctr" upright="1"/>
        <a:lstStyle/>
        <a:p>
          <a:pPr algn="ctr" rtl="0">
            <a:defRPr sz="1000"/>
          </a:pPr>
          <a:r>
            <a:rPr lang="pl-PL" sz="1200" b="0" i="0" u="none" strike="noStrike" baseline="0">
              <a:solidFill>
                <a:srgbClr val="FF6600"/>
              </a:solidFill>
              <a:latin typeface="Times New Roman CE"/>
              <a:cs typeface="Times New Roman CE"/>
            </a:rPr>
            <a:t>Wszystkie elementy krajobrazu wpisuje doradca rolnośrodowiskowy.</a:t>
          </a:r>
        </a:p>
        <a:p>
          <a:pPr algn="ctr" rtl="0">
            <a:defRPr sz="1000"/>
          </a:pPr>
          <a:r>
            <a:rPr lang="pl-PL" sz="1200" b="0" i="0" u="none" strike="noStrike" baseline="0">
              <a:solidFill>
                <a:srgbClr val="FF6600"/>
              </a:solidFill>
              <a:latin typeface="Times New Roman CE"/>
              <a:cs typeface="Times New Roman CE"/>
            </a:rPr>
            <a:t>W przypadku pak.4 i 5 dane przepisuje z dokumentacji przyrodniczej.</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495300</xdr:colOff>
      <xdr:row>0</xdr:row>
      <xdr:rowOff>0</xdr:rowOff>
    </xdr:from>
    <xdr:to>
      <xdr:col>9</xdr:col>
      <xdr:colOff>142874</xdr:colOff>
      <xdr:row>0</xdr:row>
      <xdr:rowOff>352425</xdr:rowOff>
    </xdr:to>
    <xdr:sp macro="" textlink="">
      <xdr:nvSpPr>
        <xdr:cNvPr id="2" name="Text Box 64"/>
        <xdr:cNvSpPr txBox="1">
          <a:spLocks noChangeArrowheads="1"/>
        </xdr:cNvSpPr>
      </xdr:nvSpPr>
      <xdr:spPr bwMode="auto">
        <a:xfrm>
          <a:off x="495300" y="0"/>
          <a:ext cx="7781924" cy="3524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u="none" strike="noStrike" baseline="0">
              <a:solidFill>
                <a:srgbClr val="FF6600"/>
              </a:solidFill>
              <a:latin typeface="Times New Roman CE"/>
              <a:cs typeface="Times New Roman CE"/>
            </a:rPr>
            <a:t>W przypadku wyboru użytkowania kośnego lub kośno-pastwiskowego w Pakiecie 3 </a:t>
          </a:r>
          <a:r>
            <a:rPr lang="pl-PL" sz="1100" b="0" i="0" u="none" strike="noStrike" baseline="0">
              <a:solidFill>
                <a:srgbClr val="008000"/>
              </a:solidFill>
              <a:latin typeface="Times New Roman CE"/>
              <a:cs typeface="Times New Roman CE"/>
            </a:rPr>
            <a:t>doradca rolnośrodowiskowy</a:t>
          </a:r>
          <a:r>
            <a:rPr lang="pl-PL" sz="900" b="0" i="0" u="none" strike="noStrike" baseline="0">
              <a:solidFill>
                <a:srgbClr val="FF6600"/>
              </a:solidFill>
              <a:latin typeface="Times New Roman CE"/>
              <a:cs typeface="Times New Roman CE"/>
            </a:rPr>
            <a:t> jest zobowiązany do naniesienia na szkicu gospodarstwa, będącego załącznikiem do planu działalności rolnośrodowiskowej, tych powierzchni działki rolnej, które mają pozostać nieskoszone.</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15</xdr:col>
      <xdr:colOff>352425</xdr:colOff>
      <xdr:row>13</xdr:row>
      <xdr:rowOff>85725</xdr:rowOff>
    </xdr:from>
    <xdr:to>
      <xdr:col>28</xdr:col>
      <xdr:colOff>190500</xdr:colOff>
      <xdr:row>13</xdr:row>
      <xdr:rowOff>285750</xdr:rowOff>
    </xdr:to>
    <xdr:sp macro="" textlink="">
      <xdr:nvSpPr>
        <xdr:cNvPr id="2" name="Text Box 37"/>
        <xdr:cNvSpPr txBox="1">
          <a:spLocks noChangeArrowheads="1"/>
        </xdr:cNvSpPr>
      </xdr:nvSpPr>
      <xdr:spPr bwMode="auto">
        <a:xfrm>
          <a:off x="4572000" y="2981325"/>
          <a:ext cx="3848100" cy="2000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0" i="0" strike="noStrike">
              <a:solidFill>
                <a:srgbClr val="800080"/>
              </a:solidFill>
              <a:latin typeface="Times New Roman CE"/>
            </a:rPr>
            <a:t>Wybierz warianty (przy realizacji pak. 4 i 5 równocześnie ) </a:t>
          </a:r>
        </a:p>
      </xdr:txBody>
    </xdr:sp>
    <xdr:clientData fPrintsWithSheet="0"/>
  </xdr:twoCellAnchor>
  <xdr:twoCellAnchor>
    <xdr:from>
      <xdr:col>3</xdr:col>
      <xdr:colOff>180975</xdr:colOff>
      <xdr:row>48</xdr:row>
      <xdr:rowOff>28575</xdr:rowOff>
    </xdr:from>
    <xdr:to>
      <xdr:col>27</xdr:col>
      <xdr:colOff>342900</xdr:colOff>
      <xdr:row>51</xdr:row>
      <xdr:rowOff>38100</xdr:rowOff>
    </xdr:to>
    <xdr:sp macro="" textlink="">
      <xdr:nvSpPr>
        <xdr:cNvPr id="3" name="Text Box 64"/>
        <xdr:cNvSpPr txBox="1">
          <a:spLocks noChangeArrowheads="1"/>
        </xdr:cNvSpPr>
      </xdr:nvSpPr>
      <xdr:spPr bwMode="auto">
        <a:xfrm>
          <a:off x="933450" y="12515850"/>
          <a:ext cx="7162800" cy="2476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400" b="1" i="0" u="none" strike="noStrike" baseline="0">
              <a:solidFill>
                <a:srgbClr val="FF0000"/>
              </a:solidFill>
              <a:latin typeface="Times New Roman CE"/>
              <a:cs typeface="Times New Roman CE"/>
            </a:rPr>
            <a:t>Pozostawić warianty, które są realizowane  w gospodarstwie,  pozostałe UKRYĆ</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0</xdr:row>
      <xdr:rowOff>0</xdr:rowOff>
    </xdr:from>
    <xdr:to>
      <xdr:col>16</xdr:col>
      <xdr:colOff>1104900</xdr:colOff>
      <xdr:row>0</xdr:row>
      <xdr:rowOff>390525</xdr:rowOff>
    </xdr:to>
    <xdr:sp macro="" textlink="">
      <xdr:nvSpPr>
        <xdr:cNvPr id="42000" name="Text Box 64"/>
        <xdr:cNvSpPr txBox="1">
          <a:spLocks noChangeArrowheads="1"/>
        </xdr:cNvSpPr>
      </xdr:nvSpPr>
      <xdr:spPr bwMode="auto">
        <a:xfrm>
          <a:off x="514350" y="0"/>
          <a:ext cx="7410450" cy="390525"/>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1200" b="1" i="0" u="none" strike="noStrike" baseline="0">
              <a:solidFill>
                <a:srgbClr val="008000"/>
              </a:solidFill>
              <a:latin typeface="Times New Roman CE"/>
              <a:cs typeface="Times New Roman CE"/>
            </a:rPr>
            <a:t>Ekspert</a:t>
          </a:r>
          <a:r>
            <a:rPr lang="pl-PL" sz="900" b="1" i="0" u="none" strike="noStrike" baseline="0">
              <a:solidFill>
                <a:srgbClr val="FF6600"/>
              </a:solidFill>
              <a:latin typeface="Times New Roman CE"/>
              <a:cs typeface="Times New Roman CE"/>
            </a:rPr>
            <a:t> wprowadza dane w części ogólnej planu działalności rolnośrodowiskowej do tabeli 3a w zakładce Og s3a w zakresie pakietów 4 i 5.</a:t>
          </a:r>
        </a:p>
        <a:p>
          <a:pPr algn="ctr" rtl="0">
            <a:defRPr sz="1000"/>
          </a:pPr>
          <a:r>
            <a:rPr lang="pl-PL" sz="900" b="1" i="0" u="none" strike="noStrike" baseline="0">
              <a:solidFill>
                <a:srgbClr val="FF6600"/>
              </a:solidFill>
              <a:latin typeface="Times New Roman CE"/>
              <a:cs typeface="Times New Roman CE"/>
            </a:rPr>
            <a:t>Wprowadzone w tej tabeli dane, automatycznie przeniosą się do poniższej tabeli.”</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5</xdr:col>
      <xdr:colOff>19050</xdr:colOff>
      <xdr:row>2</xdr:row>
      <xdr:rowOff>9525</xdr:rowOff>
    </xdr:from>
    <xdr:to>
      <xdr:col>20</xdr:col>
      <xdr:colOff>304800</xdr:colOff>
      <xdr:row>3</xdr:row>
      <xdr:rowOff>9525</xdr:rowOff>
    </xdr:to>
    <xdr:sp macro="" textlink="">
      <xdr:nvSpPr>
        <xdr:cNvPr id="34881" name="Text Box 64"/>
        <xdr:cNvSpPr txBox="1">
          <a:spLocks noChangeArrowheads="1"/>
        </xdr:cNvSpPr>
      </xdr:nvSpPr>
      <xdr:spPr bwMode="auto">
        <a:xfrm>
          <a:off x="2743200" y="209550"/>
          <a:ext cx="5143500" cy="209550"/>
        </a:xfrm>
        <a:prstGeom prst="rect">
          <a:avLst/>
        </a:prstGeom>
        <a:noFill/>
        <a:ln w="38100" cap="rnd">
          <a:noFill/>
          <a:prstDash val="sysDot"/>
          <a:miter lim="800000"/>
          <a:headEnd/>
          <a:tailEnd/>
        </a:ln>
      </xdr:spPr>
      <xdr:txBody>
        <a:bodyPr vertOverflow="clip" wrap="square" lIns="27432" tIns="22860" rIns="27432" bIns="22860" anchor="ctr" upright="1"/>
        <a:lstStyle/>
        <a:p>
          <a:pPr algn="ctr" rtl="0">
            <a:defRPr sz="1000"/>
          </a:pPr>
          <a:r>
            <a:rPr lang="pl-PL" sz="900" b="1" i="0" u="none" strike="noStrike" baseline="0">
              <a:solidFill>
                <a:srgbClr val="008000"/>
              </a:solidFill>
              <a:latin typeface="Times New Roman CE"/>
              <a:cs typeface="Times New Roman CE"/>
            </a:rPr>
            <a:t>Ekspert przyrodniczy</a:t>
          </a:r>
          <a:r>
            <a:rPr lang="pl-PL" sz="900" b="0" i="0" u="none" strike="noStrike" baseline="0">
              <a:solidFill>
                <a:srgbClr val="FF0000"/>
              </a:solidFill>
              <a:latin typeface="Times New Roman CE"/>
              <a:cs typeface="Times New Roman CE"/>
            </a:rPr>
            <a:t> wypełnia tabele z planem wypasu w odniesieniu do działek objętych Pakietem 4 lub 5.</a:t>
          </a:r>
        </a:p>
      </xdr:txBody>
    </xdr:sp>
    <xdr:clientData fPrintsWithSheet="0"/>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hyperlink" Target="http://pl.wikipedia.org/wiki/Od%C5%82%C3%B3g" TargetMode="External"/><Relationship Id="rId7" Type="http://schemas.openxmlformats.org/officeDocument/2006/relationships/vmlDrawing" Target="../drawings/vmlDrawing10.vml"/><Relationship Id="rId2" Type="http://schemas.openxmlformats.org/officeDocument/2006/relationships/hyperlink" Target="http://www.kzgw.gov.pl/636.html" TargetMode="External"/><Relationship Id="rId1" Type="http://schemas.openxmlformats.org/officeDocument/2006/relationships/hyperlink" Target="http://natura2000.mos.gov.pl/natura2000/pl/proste.php" TargetMode="External"/><Relationship Id="rId6" Type="http://schemas.openxmlformats.org/officeDocument/2006/relationships/printerSettings" Target="../printerSettings/printerSettings14.bin"/><Relationship Id="rId5" Type="http://schemas.openxmlformats.org/officeDocument/2006/relationships/hyperlink" Target="http://pl.wikipedia.org/wiki/Parki_narodowe_w_Polsce" TargetMode="External"/><Relationship Id="rId4" Type="http://schemas.openxmlformats.org/officeDocument/2006/relationships/hyperlink" Target="http://pl.wikipedia.org/wiki/Parki_krajobrazowe_w_Polsce" TargetMode="Externa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azo&#324;ska@cdr.gov.pl" TargetMode="External"/><Relationship Id="rId7" Type="http://schemas.openxmlformats.org/officeDocument/2006/relationships/drawing" Target="../drawings/drawing2.xml"/><Relationship Id="rId2" Type="http://schemas.openxmlformats.org/officeDocument/2006/relationships/hyperlink" Target="mailto:bogdan.kiedrowski@onet.eu" TargetMode="External"/><Relationship Id="rId1" Type="http://schemas.openxmlformats.org/officeDocument/2006/relationships/hyperlink" Target="mailto:bogdan.kiedrowski@op.pl" TargetMode="External"/><Relationship Id="rId6" Type="http://schemas.openxmlformats.org/officeDocument/2006/relationships/printerSettings" Target="../printerSettings/printerSettings2.bin"/><Relationship Id="rId5" Type="http://schemas.openxmlformats.org/officeDocument/2006/relationships/hyperlink" Target="mailto:b.sazo&#324;ska@cdr.gov.pl" TargetMode="External"/><Relationship Id="rId4" Type="http://schemas.openxmlformats.org/officeDocument/2006/relationships/hyperlink" Target="mailto:b.krzesniak@cdr.gov.p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21.bin"/><Relationship Id="rId1" Type="http://schemas.openxmlformats.org/officeDocument/2006/relationships/hyperlink" Target="http://www.bip.minrol.gov.pl/DesktopDefault.aspx?TabOrgId=643&amp;LangId=0" TargetMode="External"/><Relationship Id="rId4" Type="http://schemas.openxmlformats.org/officeDocument/2006/relationships/comments" Target="../comments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6.xml"/><Relationship Id="rId1" Type="http://schemas.openxmlformats.org/officeDocument/2006/relationships/printerSettings" Target="../printerSettings/printerSettings27.bin"/><Relationship Id="rId4" Type="http://schemas.openxmlformats.org/officeDocument/2006/relationships/comments" Target="../comments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7.xml"/><Relationship Id="rId1" Type="http://schemas.openxmlformats.org/officeDocument/2006/relationships/printerSettings" Target="../printerSettings/printerSettings28.bin"/><Relationship Id="rId4" Type="http://schemas.openxmlformats.org/officeDocument/2006/relationships/comments" Target="../comments2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8.xml"/><Relationship Id="rId1" Type="http://schemas.openxmlformats.org/officeDocument/2006/relationships/printerSettings" Target="../printerSettings/printerSettings29.bin"/><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9.xml"/><Relationship Id="rId1" Type="http://schemas.openxmlformats.org/officeDocument/2006/relationships/printerSettings" Target="../printerSettings/printerSettings31.bin"/><Relationship Id="rId4" Type="http://schemas.openxmlformats.org/officeDocument/2006/relationships/comments" Target="../comments23.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0.xml"/><Relationship Id="rId1" Type="http://schemas.openxmlformats.org/officeDocument/2006/relationships/printerSettings" Target="../printerSettings/printerSettings32.bin"/><Relationship Id="rId4" Type="http://schemas.openxmlformats.org/officeDocument/2006/relationships/comments" Target="../comments24.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6.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7.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8.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11.xml"/><Relationship Id="rId1" Type="http://schemas.openxmlformats.org/officeDocument/2006/relationships/printerSettings" Target="../printerSettings/printerSettings36.bin"/><Relationship Id="rId4" Type="http://schemas.openxmlformats.org/officeDocument/2006/relationships/comments" Target="../comments28.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30.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1.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3.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4.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5.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6.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7.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8.v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ackage" Target="../embeddings/Dokument_programu_Microsoft_Office_Word1.docx"/><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2107"/>
  <sheetViews>
    <sheetView workbookViewId="0">
      <selection activeCell="C4" sqref="C4"/>
    </sheetView>
  </sheetViews>
  <sheetFormatPr defaultRowHeight="12.75"/>
  <cols>
    <col min="1" max="1" width="5" style="25" customWidth="1"/>
    <col min="2" max="2" width="4.28515625" style="25" customWidth="1"/>
    <col min="3" max="3" width="6.85546875" style="25" customWidth="1"/>
    <col min="4" max="6" width="9.140625" style="25"/>
    <col min="7" max="7" width="10.42578125" customWidth="1"/>
    <col min="8" max="17" width="4.85546875" customWidth="1"/>
    <col min="19" max="19" width="25.140625" hidden="1" customWidth="1"/>
    <col min="20" max="20" width="8.42578125" hidden="1" customWidth="1"/>
    <col min="21" max="21" width="11.42578125" hidden="1" customWidth="1"/>
  </cols>
  <sheetData>
    <row r="1" spans="1:23" ht="14.25" customHeight="1">
      <c r="A1" s="227" t="s">
        <v>1655</v>
      </c>
      <c r="B1" s="228"/>
      <c r="C1" s="228"/>
      <c r="D1" s="228"/>
      <c r="E1" s="228"/>
      <c r="F1" s="228"/>
      <c r="G1" s="7"/>
      <c r="H1" s="7"/>
      <c r="I1" s="7"/>
      <c r="J1" s="7"/>
      <c r="K1" s="7"/>
      <c r="L1" s="7"/>
      <c r="M1" s="7"/>
      <c r="N1" s="7"/>
      <c r="O1" s="7"/>
      <c r="P1" s="7"/>
      <c r="Q1" s="1064"/>
      <c r="R1" s="7"/>
      <c r="S1" s="7"/>
      <c r="T1" s="7"/>
      <c r="U1" s="7"/>
      <c r="V1" s="7"/>
      <c r="W1" s="7"/>
    </row>
    <row r="2" spans="1:23" ht="21" customHeight="1">
      <c r="A2" s="26"/>
      <c r="B2" s="226" t="s">
        <v>1656</v>
      </c>
      <c r="C2" s="26"/>
      <c r="D2" s="26"/>
      <c r="E2" s="26"/>
      <c r="F2" s="26"/>
      <c r="G2" s="9"/>
      <c r="H2" s="221"/>
      <c r="I2" s="9"/>
      <c r="J2" s="9"/>
      <c r="K2" s="9"/>
      <c r="L2" s="9"/>
      <c r="M2" s="9"/>
      <c r="N2" s="9"/>
      <c r="O2" s="9"/>
      <c r="P2" s="9"/>
      <c r="Q2" s="9"/>
      <c r="R2" s="9"/>
      <c r="V2" s="9"/>
      <c r="W2" s="9"/>
    </row>
    <row r="3" spans="1:23" ht="69" customHeight="1">
      <c r="A3" s="1826" t="s">
        <v>1047</v>
      </c>
      <c r="B3" s="1826"/>
      <c r="C3" s="220" t="s">
        <v>1329</v>
      </c>
      <c r="D3" s="222" t="s">
        <v>460</v>
      </c>
      <c r="E3" s="222" t="s">
        <v>459</v>
      </c>
      <c r="F3" s="222" t="s">
        <v>461</v>
      </c>
      <c r="G3" s="222" t="str">
        <f>"Zasiew w "&amp;'Og s1'!K8&amp;" r."</f>
        <v>Zasiew w 2014 r.</v>
      </c>
      <c r="H3" s="223" t="s">
        <v>1038</v>
      </c>
      <c r="I3" s="224" t="s">
        <v>1039</v>
      </c>
      <c r="J3" s="224" t="s">
        <v>1040</v>
      </c>
      <c r="K3" s="224" t="s">
        <v>1220</v>
      </c>
      <c r="L3" s="224" t="s">
        <v>1221</v>
      </c>
      <c r="M3" s="224" t="s">
        <v>27</v>
      </c>
      <c r="N3" s="224" t="s">
        <v>28</v>
      </c>
      <c r="O3" s="225" t="s">
        <v>944</v>
      </c>
      <c r="P3" s="1065" t="s">
        <v>1651</v>
      </c>
      <c r="Q3" s="1065" t="s">
        <v>1652</v>
      </c>
      <c r="R3" s="9"/>
      <c r="T3" s="209" t="s">
        <v>1330</v>
      </c>
      <c r="U3" s="209" t="s">
        <v>1266</v>
      </c>
      <c r="V3" s="9"/>
      <c r="W3" s="9"/>
    </row>
    <row r="4" spans="1:23">
      <c r="A4" s="1826"/>
      <c r="B4" s="1826"/>
      <c r="C4" s="1636"/>
      <c r="D4" s="229"/>
      <c r="E4" s="230"/>
      <c r="F4" s="231"/>
      <c r="G4" s="232"/>
      <c r="H4" s="232"/>
      <c r="I4" s="232"/>
      <c r="J4" s="232"/>
      <c r="K4" s="232"/>
      <c r="L4" s="232"/>
      <c r="M4" s="232"/>
      <c r="N4" s="232"/>
      <c r="O4" s="232"/>
      <c r="P4" s="1062"/>
      <c r="Q4" s="1063"/>
      <c r="R4" s="9"/>
      <c r="S4" s="286" t="e">
        <f>#REF!</f>
        <v>#REF!</v>
      </c>
      <c r="T4" s="210">
        <f>C4</f>
        <v>0</v>
      </c>
      <c r="U4" s="210">
        <f>C61</f>
        <v>0</v>
      </c>
      <c r="V4" s="9"/>
      <c r="W4" s="9"/>
    </row>
    <row r="5" spans="1:23">
      <c r="A5" s="1826"/>
      <c r="B5" s="1826"/>
      <c r="C5" s="1636"/>
      <c r="D5" s="229"/>
      <c r="E5" s="230"/>
      <c r="F5" s="231"/>
      <c r="G5" s="232"/>
      <c r="H5" s="232"/>
      <c r="I5" s="232"/>
      <c r="J5" s="232"/>
      <c r="K5" s="232"/>
      <c r="L5" s="232"/>
      <c r="M5" s="232"/>
      <c r="N5" s="232"/>
      <c r="O5" s="232"/>
      <c r="P5" s="1062"/>
      <c r="Q5" s="1063"/>
      <c r="R5" s="9"/>
      <c r="S5" t="e">
        <f>#REF!</f>
        <v>#REF!</v>
      </c>
      <c r="T5" s="210">
        <f>C6</f>
        <v>0</v>
      </c>
      <c r="U5" s="210">
        <f>C63</f>
        <v>0</v>
      </c>
      <c r="V5" s="9"/>
      <c r="W5" s="9"/>
    </row>
    <row r="6" spans="1:23">
      <c r="A6" s="1826"/>
      <c r="B6" s="1826"/>
      <c r="C6" s="1637"/>
      <c r="D6" s="229"/>
      <c r="E6" s="230"/>
      <c r="F6" s="231"/>
      <c r="G6" s="232"/>
      <c r="H6" s="232"/>
      <c r="I6" s="232"/>
      <c r="J6" s="232"/>
      <c r="K6" s="232"/>
      <c r="L6" s="232"/>
      <c r="M6" s="232"/>
      <c r="N6" s="232"/>
      <c r="O6" s="232"/>
      <c r="P6" s="1062"/>
      <c r="Q6" s="1063"/>
      <c r="R6" s="9"/>
      <c r="S6" t="e">
        <f>#REF!</f>
        <v>#REF!</v>
      </c>
      <c r="T6" s="210">
        <f>C7</f>
        <v>0</v>
      </c>
      <c r="U6" s="210">
        <f>C64</f>
        <v>0</v>
      </c>
      <c r="V6" s="9"/>
      <c r="W6" s="9"/>
    </row>
    <row r="7" spans="1:23">
      <c r="A7" s="1826"/>
      <c r="B7" s="1826"/>
      <c r="C7" s="1637"/>
      <c r="D7" s="229"/>
      <c r="E7" s="230"/>
      <c r="F7" s="231"/>
      <c r="G7" s="232"/>
      <c r="H7" s="232"/>
      <c r="I7" s="232"/>
      <c r="J7" s="232"/>
      <c r="K7" s="232"/>
      <c r="L7" s="232"/>
      <c r="M7" s="232"/>
      <c r="N7" s="232"/>
      <c r="O7" s="232"/>
      <c r="P7" s="1062"/>
      <c r="Q7" s="1063"/>
      <c r="R7" s="9"/>
      <c r="S7" s="1426" t="s">
        <v>2655</v>
      </c>
      <c r="T7">
        <f>C205</f>
        <v>0</v>
      </c>
      <c r="U7">
        <f>C212</f>
        <v>0</v>
      </c>
      <c r="V7" s="9"/>
      <c r="W7" s="9"/>
    </row>
    <row r="8" spans="1:23">
      <c r="A8" s="1826"/>
      <c r="B8" s="1826"/>
      <c r="C8" s="1637"/>
      <c r="D8" s="229"/>
      <c r="E8" s="230"/>
      <c r="F8" s="231"/>
      <c r="G8" s="232"/>
      <c r="H8" s="232"/>
      <c r="I8" s="232"/>
      <c r="J8" s="232"/>
      <c r="K8" s="232"/>
      <c r="L8" s="232"/>
      <c r="M8" s="232"/>
      <c r="N8" s="232"/>
      <c r="O8" s="232"/>
      <c r="P8" s="1062"/>
      <c r="Q8" s="1063"/>
      <c r="R8" s="9"/>
      <c r="S8" t="e">
        <f>#REF!</f>
        <v>#REF!</v>
      </c>
      <c r="T8" s="210">
        <f>C8</f>
        <v>0</v>
      </c>
      <c r="U8" s="210">
        <f>C65</f>
        <v>0</v>
      </c>
      <c r="V8" s="9"/>
      <c r="W8" s="9"/>
    </row>
    <row r="9" spans="1:23">
      <c r="A9" s="1826"/>
      <c r="B9" s="1826"/>
      <c r="C9" s="1637"/>
      <c r="D9" s="229"/>
      <c r="E9" s="230"/>
      <c r="F9" s="231"/>
      <c r="G9" s="232"/>
      <c r="H9" s="232"/>
      <c r="I9" s="232"/>
      <c r="J9" s="232"/>
      <c r="K9" s="232"/>
      <c r="L9" s="232"/>
      <c r="M9" s="232"/>
      <c r="N9" s="232"/>
      <c r="O9" s="232"/>
      <c r="P9" s="1062"/>
      <c r="Q9" s="1063"/>
      <c r="R9" s="9"/>
      <c r="S9" t="e">
        <f>#REF!</f>
        <v>#REF!</v>
      </c>
      <c r="T9" s="210">
        <f>C9</f>
        <v>0</v>
      </c>
      <c r="U9" s="210">
        <f>C66</f>
        <v>0</v>
      </c>
      <c r="V9" s="9"/>
      <c r="W9" s="9"/>
    </row>
    <row r="10" spans="1:23">
      <c r="A10" s="26"/>
      <c r="B10" s="26"/>
      <c r="C10" s="1637"/>
      <c r="D10" s="229"/>
      <c r="E10" s="230"/>
      <c r="F10" s="231"/>
      <c r="G10" s="232"/>
      <c r="H10" s="232"/>
      <c r="I10" s="232"/>
      <c r="J10" s="232"/>
      <c r="K10" s="232"/>
      <c r="L10" s="232"/>
      <c r="M10" s="232"/>
      <c r="N10" s="232"/>
      <c r="O10" s="232"/>
      <c r="P10" s="1062"/>
      <c r="Q10" s="1063"/>
      <c r="R10" s="9"/>
      <c r="S10" s="1426" t="s">
        <v>2657</v>
      </c>
      <c r="T10">
        <f>C206</f>
        <v>0</v>
      </c>
      <c r="U10">
        <f>C213</f>
        <v>0</v>
      </c>
      <c r="V10" s="9"/>
      <c r="W10" s="9"/>
    </row>
    <row r="11" spans="1:23">
      <c r="A11" s="26"/>
      <c r="B11" s="26"/>
      <c r="C11" s="1637"/>
      <c r="D11" s="229"/>
      <c r="E11" s="230"/>
      <c r="F11" s="231"/>
      <c r="G11" s="232"/>
      <c r="H11" s="232"/>
      <c r="I11" s="232"/>
      <c r="J11" s="232"/>
      <c r="K11" s="232"/>
      <c r="L11" s="232"/>
      <c r="M11" s="232"/>
      <c r="N11" s="232"/>
      <c r="O11" s="232"/>
      <c r="P11" s="1062"/>
      <c r="Q11" s="1063"/>
      <c r="R11" s="9"/>
      <c r="S11" t="e">
        <f>#REF!</f>
        <v>#REF!</v>
      </c>
      <c r="T11" s="210">
        <f>C10</f>
        <v>0</v>
      </c>
      <c r="U11" s="210">
        <f>C67</f>
        <v>0</v>
      </c>
      <c r="V11" s="9"/>
      <c r="W11" s="9"/>
    </row>
    <row r="12" spans="1:23">
      <c r="A12" s="26"/>
      <c r="B12" s="26"/>
      <c r="C12" s="1637"/>
      <c r="D12" s="229"/>
      <c r="E12" s="230"/>
      <c r="F12" s="231"/>
      <c r="G12" s="232"/>
      <c r="H12" s="232"/>
      <c r="I12" s="232"/>
      <c r="J12" s="232"/>
      <c r="K12" s="232"/>
      <c r="L12" s="232"/>
      <c r="M12" s="232"/>
      <c r="N12" s="232"/>
      <c r="O12" s="232"/>
      <c r="P12" s="1062"/>
      <c r="Q12" s="1063"/>
      <c r="R12" s="9"/>
      <c r="S12" t="e">
        <f>#REF!</f>
        <v>#REF!</v>
      </c>
      <c r="T12" s="210">
        <f>C11</f>
        <v>0</v>
      </c>
      <c r="U12" s="210">
        <f>C68</f>
        <v>0</v>
      </c>
      <c r="V12" s="9"/>
      <c r="W12" s="9"/>
    </row>
    <row r="13" spans="1:23">
      <c r="A13" s="26"/>
      <c r="B13" s="26"/>
      <c r="C13" s="1637"/>
      <c r="D13" s="229"/>
      <c r="E13" s="230"/>
      <c r="F13" s="231"/>
      <c r="G13" s="232"/>
      <c r="H13" s="232"/>
      <c r="I13" s="232"/>
      <c r="J13" s="232"/>
      <c r="K13" s="232"/>
      <c r="L13" s="232"/>
      <c r="M13" s="232"/>
      <c r="N13" s="232"/>
      <c r="O13" s="232"/>
      <c r="P13" s="1062"/>
      <c r="Q13" s="1063"/>
      <c r="R13" s="9"/>
      <c r="S13" s="1426" t="s">
        <v>2658</v>
      </c>
      <c r="T13">
        <f>C207</f>
        <v>0</v>
      </c>
      <c r="U13">
        <f>C214</f>
        <v>0</v>
      </c>
      <c r="V13" s="9"/>
      <c r="W13" s="9"/>
    </row>
    <row r="14" spans="1:23">
      <c r="A14" s="26"/>
      <c r="B14" s="26"/>
      <c r="C14" s="1637"/>
      <c r="D14" s="229"/>
      <c r="E14" s="230"/>
      <c r="F14" s="231"/>
      <c r="G14" s="232"/>
      <c r="H14" s="232"/>
      <c r="I14" s="232"/>
      <c r="J14" s="232"/>
      <c r="K14" s="232"/>
      <c r="L14" s="232"/>
      <c r="M14" s="232"/>
      <c r="N14" s="232"/>
      <c r="O14" s="232"/>
      <c r="P14" s="1062"/>
      <c r="Q14" s="1063"/>
      <c r="R14" s="9"/>
      <c r="S14" t="e">
        <f>#REF!</f>
        <v>#REF!</v>
      </c>
      <c r="T14" s="210">
        <f>C12</f>
        <v>0</v>
      </c>
      <c r="U14" s="210">
        <f>C69</f>
        <v>0</v>
      </c>
      <c r="V14" s="9"/>
      <c r="W14" s="9"/>
    </row>
    <row r="15" spans="1:23">
      <c r="A15" s="26"/>
      <c r="B15" s="26"/>
      <c r="C15" s="1637"/>
      <c r="D15" s="229"/>
      <c r="E15" s="230"/>
      <c r="F15" s="231"/>
      <c r="G15" s="232"/>
      <c r="H15" s="232"/>
      <c r="I15" s="232"/>
      <c r="J15" s="232"/>
      <c r="K15" s="232"/>
      <c r="L15" s="232"/>
      <c r="M15" s="232"/>
      <c r="N15" s="232"/>
      <c r="O15" s="232"/>
      <c r="P15" s="1062"/>
      <c r="Q15" s="1063"/>
      <c r="R15" s="9"/>
      <c r="S15" t="e">
        <f>#REF!</f>
        <v>#REF!</v>
      </c>
      <c r="T15" s="210">
        <f>C13</f>
        <v>0</v>
      </c>
      <c r="U15" s="210">
        <f>C70</f>
        <v>0</v>
      </c>
      <c r="V15" s="9"/>
      <c r="W15" s="9"/>
    </row>
    <row r="16" spans="1:23">
      <c r="A16" s="26"/>
      <c r="B16" s="26"/>
      <c r="C16" s="1637"/>
      <c r="D16" s="229"/>
      <c r="E16" s="230"/>
      <c r="F16" s="231"/>
      <c r="G16" s="232"/>
      <c r="H16" s="232"/>
      <c r="I16" s="232"/>
      <c r="J16" s="232"/>
      <c r="K16" s="232"/>
      <c r="L16" s="232"/>
      <c r="M16" s="232"/>
      <c r="N16" s="232"/>
      <c r="O16" s="232"/>
      <c r="P16" s="1062"/>
      <c r="Q16" s="1063"/>
      <c r="R16" s="9"/>
      <c r="S16" s="1426" t="s">
        <v>2659</v>
      </c>
      <c r="T16">
        <f>C208</f>
        <v>0</v>
      </c>
      <c r="U16">
        <f>C215</f>
        <v>0</v>
      </c>
      <c r="V16" s="9"/>
      <c r="W16" s="9"/>
    </row>
    <row r="17" spans="1:23">
      <c r="A17" s="26"/>
      <c r="B17" s="26"/>
      <c r="C17" s="1637"/>
      <c r="D17" s="229"/>
      <c r="E17" s="230"/>
      <c r="F17" s="231"/>
      <c r="G17" s="232"/>
      <c r="H17" s="232"/>
      <c r="I17" s="232"/>
      <c r="J17" s="232"/>
      <c r="K17" s="232"/>
      <c r="L17" s="232"/>
      <c r="M17" s="232"/>
      <c r="N17" s="232"/>
      <c r="O17" s="232"/>
      <c r="P17" s="1062"/>
      <c r="Q17" s="1063"/>
      <c r="R17" s="9"/>
      <c r="S17" t="e">
        <f>#REF!</f>
        <v>#REF!</v>
      </c>
      <c r="T17" s="210">
        <f>C14</f>
        <v>0</v>
      </c>
      <c r="U17" s="210">
        <f>C71</f>
        <v>0</v>
      </c>
      <c r="V17" s="9"/>
      <c r="W17" s="9"/>
    </row>
    <row r="18" spans="1:23">
      <c r="A18" s="26"/>
      <c r="B18" s="26"/>
      <c r="C18" s="1636"/>
      <c r="D18" s="229"/>
      <c r="E18" s="230"/>
      <c r="F18" s="231"/>
      <c r="G18" s="232"/>
      <c r="H18" s="232"/>
      <c r="I18" s="232"/>
      <c r="J18" s="232"/>
      <c r="K18" s="232"/>
      <c r="L18" s="232"/>
      <c r="M18" s="232"/>
      <c r="N18" s="232"/>
      <c r="O18" s="232"/>
      <c r="P18" s="1062"/>
      <c r="Q18" s="1063"/>
      <c r="R18" s="9"/>
      <c r="S18" t="e">
        <f>#REF!</f>
        <v>#REF!</v>
      </c>
      <c r="T18" s="210">
        <f>C15</f>
        <v>0</v>
      </c>
      <c r="U18" s="210">
        <f>C72</f>
        <v>0</v>
      </c>
      <c r="V18" s="9"/>
      <c r="W18" s="9"/>
    </row>
    <row r="19" spans="1:23">
      <c r="A19" s="26"/>
      <c r="B19" s="26"/>
      <c r="C19" s="1638"/>
      <c r="D19" s="229"/>
      <c r="E19" s="230"/>
      <c r="F19" s="231"/>
      <c r="G19" s="232"/>
      <c r="H19" s="232"/>
      <c r="I19" s="232"/>
      <c r="J19" s="232"/>
      <c r="K19" s="232"/>
      <c r="L19" s="232"/>
      <c r="M19" s="232"/>
      <c r="N19" s="232"/>
      <c r="O19" s="232"/>
      <c r="P19" s="1062"/>
      <c r="Q19" s="1063"/>
      <c r="R19" s="9"/>
      <c r="S19" s="1426" t="s">
        <v>2660</v>
      </c>
      <c r="T19">
        <f>C209</f>
        <v>0</v>
      </c>
      <c r="U19">
        <f>C216</f>
        <v>0</v>
      </c>
      <c r="V19" s="9"/>
      <c r="W19" s="9"/>
    </row>
    <row r="20" spans="1:23">
      <c r="A20" s="26"/>
      <c r="B20" s="26"/>
      <c r="C20" s="1639"/>
      <c r="D20" s="229"/>
      <c r="E20" s="230"/>
      <c r="F20" s="231"/>
      <c r="G20" s="232"/>
      <c r="H20" s="232"/>
      <c r="I20" s="232"/>
      <c r="J20" s="232"/>
      <c r="K20" s="232"/>
      <c r="L20" s="232"/>
      <c r="M20" s="232"/>
      <c r="N20" s="232"/>
      <c r="O20" s="232"/>
      <c r="P20" s="1062"/>
      <c r="Q20" s="1063"/>
      <c r="R20" s="9"/>
      <c r="S20" t="e">
        <f>#REF!</f>
        <v>#REF!</v>
      </c>
      <c r="T20" s="210">
        <f>C16</f>
        <v>0</v>
      </c>
      <c r="U20" s="210">
        <f>C73</f>
        <v>0</v>
      </c>
      <c r="V20" s="9"/>
      <c r="W20" s="9"/>
    </row>
    <row r="21" spans="1:23">
      <c r="A21" s="26"/>
      <c r="B21" s="26"/>
      <c r="C21" s="1640"/>
      <c r="D21" s="229"/>
      <c r="E21" s="230"/>
      <c r="F21" s="231"/>
      <c r="G21" s="232"/>
      <c r="H21" s="232"/>
      <c r="I21" s="232"/>
      <c r="J21" s="232"/>
      <c r="K21" s="232"/>
      <c r="L21" s="232"/>
      <c r="M21" s="232"/>
      <c r="N21" s="232"/>
      <c r="O21" s="232"/>
      <c r="P21" s="1062"/>
      <c r="Q21" s="1063"/>
      <c r="R21" s="9"/>
      <c r="S21" t="e">
        <f>#REF!</f>
        <v>#REF!</v>
      </c>
      <c r="T21" s="210">
        <f>C17</f>
        <v>0</v>
      </c>
      <c r="U21" s="210">
        <f>C74</f>
        <v>0</v>
      </c>
      <c r="V21" s="9"/>
      <c r="W21" s="9"/>
    </row>
    <row r="22" spans="1:23">
      <c r="A22" s="26"/>
      <c r="B22" s="26"/>
      <c r="C22" s="1640"/>
      <c r="D22" s="229"/>
      <c r="E22" s="230"/>
      <c r="F22" s="231"/>
      <c r="G22" s="232"/>
      <c r="H22" s="232"/>
      <c r="I22" s="232"/>
      <c r="J22" s="232"/>
      <c r="K22" s="232"/>
      <c r="L22" s="232"/>
      <c r="M22" s="232"/>
      <c r="N22" s="232"/>
      <c r="O22" s="232"/>
      <c r="P22" s="1062"/>
      <c r="Q22" s="1063"/>
      <c r="R22" s="9"/>
      <c r="S22" s="1426" t="s">
        <v>2661</v>
      </c>
      <c r="T22">
        <f>C210</f>
        <v>0</v>
      </c>
      <c r="U22">
        <f>C217</f>
        <v>0</v>
      </c>
      <c r="V22" s="9"/>
      <c r="W22" s="9"/>
    </row>
    <row r="23" spans="1:23">
      <c r="A23" s="26"/>
      <c r="B23" s="26"/>
      <c r="C23" s="1640"/>
      <c r="D23" s="229"/>
      <c r="E23" s="230"/>
      <c r="F23" s="231"/>
      <c r="G23" s="232"/>
      <c r="H23" s="232"/>
      <c r="I23" s="232"/>
      <c r="J23" s="232"/>
      <c r="K23" s="232"/>
      <c r="L23" s="232"/>
      <c r="M23" s="232"/>
      <c r="N23" s="232"/>
      <c r="O23" s="232"/>
      <c r="P23" s="1062"/>
      <c r="Q23" s="1063"/>
      <c r="R23" s="9"/>
      <c r="S23" s="1006"/>
      <c r="T23" s="210">
        <f>C19</f>
        <v>0</v>
      </c>
      <c r="U23" s="210">
        <f>C76</f>
        <v>0</v>
      </c>
      <c r="V23" s="9"/>
      <c r="W23" s="9"/>
    </row>
    <row r="24" spans="1:23">
      <c r="A24" s="26"/>
      <c r="B24" s="26"/>
      <c r="C24" s="1640"/>
      <c r="D24" s="229"/>
      <c r="E24" s="230"/>
      <c r="F24" s="231"/>
      <c r="G24" s="232"/>
      <c r="H24" s="232"/>
      <c r="I24" s="232"/>
      <c r="J24" s="232"/>
      <c r="K24" s="232"/>
      <c r="L24" s="232"/>
      <c r="M24" s="232"/>
      <c r="N24" s="232"/>
      <c r="O24" s="232"/>
      <c r="P24" s="1062"/>
      <c r="Q24" s="1063"/>
      <c r="R24" s="9"/>
      <c r="S24" s="1007"/>
      <c r="T24" s="210">
        <f>C20</f>
        <v>0</v>
      </c>
      <c r="U24" s="210">
        <f>C77</f>
        <v>0</v>
      </c>
      <c r="V24" s="9"/>
      <c r="W24" s="9"/>
    </row>
    <row r="25" spans="1:23">
      <c r="A25" s="26"/>
      <c r="B25" s="26"/>
      <c r="C25" s="1640"/>
      <c r="D25" s="229"/>
      <c r="E25" s="230"/>
      <c r="F25" s="231"/>
      <c r="G25" s="232"/>
      <c r="H25" s="232"/>
      <c r="I25" s="232"/>
      <c r="J25" s="232"/>
      <c r="K25" s="232"/>
      <c r="L25" s="232"/>
      <c r="M25" s="232"/>
      <c r="N25" s="232"/>
      <c r="O25" s="232"/>
      <c r="P25" s="1062"/>
      <c r="Q25" s="1063"/>
      <c r="R25" s="9"/>
      <c r="T25" s="210">
        <f>C21</f>
        <v>0</v>
      </c>
      <c r="U25" s="210">
        <f>C78</f>
        <v>0</v>
      </c>
      <c r="V25" s="9"/>
      <c r="W25" s="9"/>
    </row>
    <row r="26" spans="1:23">
      <c r="A26" s="26"/>
      <c r="B26" s="26"/>
      <c r="C26" s="1640"/>
      <c r="D26" s="229"/>
      <c r="E26" s="230"/>
      <c r="F26" s="231"/>
      <c r="G26" s="232"/>
      <c r="H26" s="232"/>
      <c r="I26" s="232"/>
      <c r="J26" s="232"/>
      <c r="K26" s="232"/>
      <c r="L26" s="232"/>
      <c r="M26" s="232"/>
      <c r="N26" s="232"/>
      <c r="O26" s="232"/>
      <c r="P26" s="1062"/>
      <c r="Q26" s="1063"/>
      <c r="R26" s="9"/>
      <c r="S26" t="e">
        <f>#REF!</f>
        <v>#REF!</v>
      </c>
      <c r="T26" s="210">
        <f t="shared" ref="T26:T34" si="0">C22</f>
        <v>0</v>
      </c>
      <c r="U26" s="210">
        <f t="shared" ref="U26:U34" si="1">C79</f>
        <v>0</v>
      </c>
      <c r="V26" s="9"/>
      <c r="W26" s="9"/>
    </row>
    <row r="27" spans="1:23">
      <c r="A27" s="26"/>
      <c r="B27" s="26"/>
      <c r="C27" s="1640"/>
      <c r="D27" s="229"/>
      <c r="E27" s="230"/>
      <c r="F27" s="231"/>
      <c r="G27" s="232"/>
      <c r="H27" s="232"/>
      <c r="I27" s="232"/>
      <c r="J27" s="232"/>
      <c r="K27" s="232"/>
      <c r="L27" s="232"/>
      <c r="M27" s="232"/>
      <c r="N27" s="232"/>
      <c r="O27" s="232"/>
      <c r="P27" s="1062"/>
      <c r="Q27" s="1063"/>
      <c r="R27" s="9"/>
      <c r="S27" t="e">
        <f>#REF!</f>
        <v>#REF!</v>
      </c>
      <c r="T27" s="210">
        <f t="shared" si="0"/>
        <v>0</v>
      </c>
      <c r="U27" s="210">
        <f t="shared" si="1"/>
        <v>0</v>
      </c>
      <c r="V27" s="9"/>
      <c r="W27" s="9"/>
    </row>
    <row r="28" spans="1:23">
      <c r="A28" s="26"/>
      <c r="B28" s="26"/>
      <c r="C28" s="1640"/>
      <c r="D28" s="229"/>
      <c r="E28" s="230"/>
      <c r="F28" s="231"/>
      <c r="G28" s="232"/>
      <c r="H28" s="232"/>
      <c r="I28" s="232"/>
      <c r="J28" s="232"/>
      <c r="K28" s="232"/>
      <c r="L28" s="232"/>
      <c r="M28" s="232"/>
      <c r="N28" s="232"/>
      <c r="O28" s="232"/>
      <c r="P28" s="1062"/>
      <c r="Q28" s="1063"/>
      <c r="R28" s="9"/>
      <c r="S28" t="e">
        <f>#REF!</f>
        <v>#REF!</v>
      </c>
      <c r="T28" s="210">
        <f t="shared" si="0"/>
        <v>0</v>
      </c>
      <c r="U28" s="210">
        <f t="shared" si="1"/>
        <v>0</v>
      </c>
      <c r="V28" s="9"/>
      <c r="W28" s="9"/>
    </row>
    <row r="29" spans="1:23">
      <c r="A29" s="26"/>
      <c r="B29" s="26"/>
      <c r="C29" s="1640"/>
      <c r="D29" s="229"/>
      <c r="E29" s="230"/>
      <c r="F29" s="231"/>
      <c r="G29" s="232"/>
      <c r="H29" s="232"/>
      <c r="I29" s="232"/>
      <c r="J29" s="232"/>
      <c r="K29" s="232"/>
      <c r="L29" s="232"/>
      <c r="M29" s="232"/>
      <c r="N29" s="232"/>
      <c r="O29" s="232"/>
      <c r="P29" s="1062"/>
      <c r="Q29" s="1063"/>
      <c r="R29" s="9"/>
      <c r="S29" t="e">
        <f>#REF!</f>
        <v>#REF!</v>
      </c>
      <c r="T29" s="210">
        <f t="shared" si="0"/>
        <v>0</v>
      </c>
      <c r="U29" s="210">
        <f t="shared" si="1"/>
        <v>0</v>
      </c>
      <c r="V29" s="9"/>
      <c r="W29" s="9"/>
    </row>
    <row r="30" spans="1:23">
      <c r="A30" s="26"/>
      <c r="B30" s="26"/>
      <c r="C30" s="1640"/>
      <c r="D30" s="229"/>
      <c r="E30" s="230"/>
      <c r="F30" s="231"/>
      <c r="G30" s="232"/>
      <c r="H30" s="232"/>
      <c r="I30" s="232"/>
      <c r="J30" s="232"/>
      <c r="K30" s="232"/>
      <c r="L30" s="232"/>
      <c r="M30" s="232"/>
      <c r="N30" s="232"/>
      <c r="O30" s="232"/>
      <c r="P30" s="1062"/>
      <c r="Q30" s="1063"/>
      <c r="R30" s="9"/>
      <c r="S30" t="e">
        <f>#REF!</f>
        <v>#REF!</v>
      </c>
      <c r="T30" s="210">
        <f t="shared" si="0"/>
        <v>0</v>
      </c>
      <c r="U30" s="210">
        <f t="shared" si="1"/>
        <v>0</v>
      </c>
      <c r="V30" s="9"/>
      <c r="W30" s="9"/>
    </row>
    <row r="31" spans="1:23">
      <c r="A31" s="26"/>
      <c r="B31" s="26"/>
      <c r="C31" s="1636"/>
      <c r="D31" s="229"/>
      <c r="E31" s="230"/>
      <c r="F31" s="231"/>
      <c r="G31" s="232"/>
      <c r="H31" s="232"/>
      <c r="I31" s="232"/>
      <c r="J31" s="232"/>
      <c r="K31" s="232"/>
      <c r="L31" s="232"/>
      <c r="M31" s="232"/>
      <c r="N31" s="232"/>
      <c r="O31" s="232"/>
      <c r="P31" s="1062"/>
      <c r="Q31" s="1063"/>
      <c r="R31" s="9"/>
      <c r="S31" t="e">
        <f>#REF!</f>
        <v>#REF!</v>
      </c>
      <c r="T31" s="210">
        <f t="shared" si="0"/>
        <v>0</v>
      </c>
      <c r="U31" s="210">
        <f t="shared" si="1"/>
        <v>0</v>
      </c>
      <c r="V31" s="9"/>
      <c r="W31" s="9"/>
    </row>
    <row r="32" spans="1:23">
      <c r="A32" s="26"/>
      <c r="B32" s="26"/>
      <c r="C32" s="1638"/>
      <c r="D32" s="229"/>
      <c r="E32" s="230"/>
      <c r="F32" s="231"/>
      <c r="G32" s="232"/>
      <c r="H32" s="232"/>
      <c r="I32" s="232"/>
      <c r="J32" s="232"/>
      <c r="K32" s="232"/>
      <c r="L32" s="232"/>
      <c r="M32" s="232"/>
      <c r="N32" s="232"/>
      <c r="O32" s="232"/>
      <c r="P32" s="1062"/>
      <c r="Q32" s="1063"/>
      <c r="R32" s="9"/>
      <c r="S32" t="e">
        <f>#REF!</f>
        <v>#REF!</v>
      </c>
      <c r="T32" s="210">
        <f t="shared" si="0"/>
        <v>0</v>
      </c>
      <c r="U32" s="210">
        <f t="shared" si="1"/>
        <v>0</v>
      </c>
      <c r="V32" s="9"/>
      <c r="W32" s="9"/>
    </row>
    <row r="33" spans="1:23">
      <c r="A33" s="26"/>
      <c r="B33" s="26"/>
      <c r="C33" s="1638"/>
      <c r="D33" s="229"/>
      <c r="E33" s="230"/>
      <c r="F33" s="231"/>
      <c r="G33" s="232"/>
      <c r="H33" s="232"/>
      <c r="I33" s="232"/>
      <c r="J33" s="232"/>
      <c r="K33" s="232"/>
      <c r="L33" s="232"/>
      <c r="M33" s="232"/>
      <c r="N33" s="232"/>
      <c r="O33" s="232"/>
      <c r="P33" s="1062"/>
      <c r="Q33" s="1063"/>
      <c r="R33" s="9"/>
      <c r="S33" t="e">
        <f>#REF!</f>
        <v>#REF!</v>
      </c>
      <c r="T33" s="210">
        <f t="shared" si="0"/>
        <v>0</v>
      </c>
      <c r="U33" s="210">
        <f t="shared" si="1"/>
        <v>0</v>
      </c>
      <c r="V33" s="9"/>
      <c r="W33" s="9"/>
    </row>
    <row r="34" spans="1:23">
      <c r="A34" s="26"/>
      <c r="B34" s="26"/>
      <c r="C34" s="1638"/>
      <c r="D34" s="229"/>
      <c r="E34" s="230"/>
      <c r="F34" s="231"/>
      <c r="G34" s="232"/>
      <c r="H34" s="232"/>
      <c r="I34" s="232"/>
      <c r="J34" s="232"/>
      <c r="K34" s="232"/>
      <c r="L34" s="232"/>
      <c r="M34" s="232"/>
      <c r="N34" s="232"/>
      <c r="O34" s="232"/>
      <c r="P34" s="1062"/>
      <c r="Q34" s="1063"/>
      <c r="R34" s="9"/>
      <c r="S34" t="e">
        <f>#REF!</f>
        <v>#REF!</v>
      </c>
      <c r="T34" s="210">
        <f t="shared" si="0"/>
        <v>0</v>
      </c>
      <c r="U34" s="210">
        <f t="shared" si="1"/>
        <v>0</v>
      </c>
      <c r="V34" s="9"/>
      <c r="W34" s="9"/>
    </row>
    <row r="35" spans="1:23">
      <c r="A35" s="26"/>
      <c r="B35" s="26"/>
      <c r="C35" s="1638"/>
      <c r="D35" s="229"/>
      <c r="E35" s="230"/>
      <c r="F35" s="231"/>
      <c r="G35" s="232"/>
      <c r="H35" s="232"/>
      <c r="I35" s="232"/>
      <c r="J35" s="232"/>
      <c r="K35" s="232"/>
      <c r="L35" s="232"/>
      <c r="M35" s="232"/>
      <c r="N35" s="232"/>
      <c r="O35" s="232"/>
      <c r="P35" s="1062"/>
      <c r="Q35" s="1063"/>
      <c r="R35" s="9"/>
      <c r="S35" s="8" t="e">
        <f>#REF!</f>
        <v>#REF!</v>
      </c>
      <c r="T35" s="210"/>
      <c r="U35" s="1428">
        <f>C219</f>
        <v>0</v>
      </c>
      <c r="V35" s="9"/>
      <c r="W35" s="9"/>
    </row>
    <row r="36" spans="1:23">
      <c r="A36" s="26"/>
      <c r="B36" s="26"/>
      <c r="C36" s="1638"/>
      <c r="D36" s="229"/>
      <c r="E36" s="230"/>
      <c r="F36" s="231"/>
      <c r="G36" s="232"/>
      <c r="H36" s="232"/>
      <c r="I36" s="232"/>
      <c r="J36" s="232"/>
      <c r="K36" s="232"/>
      <c r="L36" s="232"/>
      <c r="M36" s="232"/>
      <c r="N36" s="232"/>
      <c r="O36" s="232"/>
      <c r="P36" s="1062"/>
      <c r="Q36" s="1063"/>
      <c r="R36" s="9"/>
      <c r="S36" t="e">
        <f>#REF!</f>
        <v>#REF!</v>
      </c>
      <c r="T36" s="210">
        <f>C32</f>
        <v>0</v>
      </c>
      <c r="U36" s="210">
        <f>C89</f>
        <v>0</v>
      </c>
      <c r="V36" s="9"/>
      <c r="W36" s="9"/>
    </row>
    <row r="37" spans="1:23">
      <c r="A37" s="26"/>
      <c r="B37" s="26"/>
      <c r="C37" s="1638"/>
      <c r="D37" s="229"/>
      <c r="E37" s="230"/>
      <c r="F37" s="231"/>
      <c r="G37" s="232"/>
      <c r="H37" s="232"/>
      <c r="I37" s="232"/>
      <c r="J37" s="232"/>
      <c r="K37" s="232"/>
      <c r="L37" s="232"/>
      <c r="M37" s="232"/>
      <c r="N37" s="232"/>
      <c r="O37" s="232"/>
      <c r="P37" s="1062"/>
      <c r="Q37" s="1063"/>
      <c r="R37" s="9"/>
      <c r="S37" t="e">
        <f>#REF!</f>
        <v>#REF!</v>
      </c>
      <c r="T37" s="210">
        <f t="shared" ref="T37:T45" si="2">C33</f>
        <v>0</v>
      </c>
      <c r="U37" s="210">
        <f t="shared" ref="U37:U45" si="3">C90</f>
        <v>0</v>
      </c>
      <c r="V37" s="9"/>
      <c r="W37" s="9"/>
    </row>
    <row r="38" spans="1:23">
      <c r="A38" s="26"/>
      <c r="B38" s="26"/>
      <c r="C38" s="1638"/>
      <c r="D38" s="229"/>
      <c r="E38" s="230"/>
      <c r="F38" s="231"/>
      <c r="G38" s="232"/>
      <c r="H38" s="232"/>
      <c r="I38" s="232"/>
      <c r="J38" s="232"/>
      <c r="K38" s="232"/>
      <c r="L38" s="232"/>
      <c r="M38" s="232"/>
      <c r="N38" s="232"/>
      <c r="O38" s="232"/>
      <c r="P38" s="1062"/>
      <c r="Q38" s="1063"/>
      <c r="R38" s="9"/>
      <c r="S38" t="e">
        <f>#REF!</f>
        <v>#REF!</v>
      </c>
      <c r="T38" s="210">
        <f t="shared" si="2"/>
        <v>0</v>
      </c>
      <c r="U38" s="210">
        <f t="shared" si="3"/>
        <v>0</v>
      </c>
      <c r="V38" s="9"/>
      <c r="W38" s="9"/>
    </row>
    <row r="39" spans="1:23">
      <c r="A39" s="26"/>
      <c r="B39" s="26"/>
      <c r="C39" s="1638"/>
      <c r="D39" s="229"/>
      <c r="E39" s="230"/>
      <c r="F39" s="231"/>
      <c r="G39" s="232"/>
      <c r="H39" s="232"/>
      <c r="I39" s="232"/>
      <c r="J39" s="232"/>
      <c r="K39" s="232"/>
      <c r="L39" s="232"/>
      <c r="M39" s="232"/>
      <c r="N39" s="232"/>
      <c r="O39" s="232"/>
      <c r="P39" s="1062"/>
      <c r="Q39" s="1063"/>
      <c r="R39" s="9"/>
      <c r="S39" t="e">
        <f>#REF!</f>
        <v>#REF!</v>
      </c>
      <c r="T39" s="210">
        <f t="shared" si="2"/>
        <v>0</v>
      </c>
      <c r="U39" s="210">
        <f t="shared" si="3"/>
        <v>0</v>
      </c>
      <c r="V39" s="9"/>
      <c r="W39" s="9"/>
    </row>
    <row r="40" spans="1:23">
      <c r="A40" s="26"/>
      <c r="B40" s="26"/>
      <c r="C40" s="1638"/>
      <c r="D40" s="229"/>
      <c r="E40" s="230"/>
      <c r="F40" s="231"/>
      <c r="G40" s="232"/>
      <c r="H40" s="232"/>
      <c r="I40" s="232"/>
      <c r="J40" s="232"/>
      <c r="K40" s="232"/>
      <c r="L40" s="232"/>
      <c r="M40" s="232"/>
      <c r="N40" s="232"/>
      <c r="O40" s="232"/>
      <c r="P40" s="1062"/>
      <c r="Q40" s="1063"/>
      <c r="R40" s="9"/>
      <c r="S40" t="e">
        <f>#REF!</f>
        <v>#REF!</v>
      </c>
      <c r="T40" s="210">
        <f t="shared" si="2"/>
        <v>0</v>
      </c>
      <c r="U40" s="210">
        <f t="shared" si="3"/>
        <v>0</v>
      </c>
      <c r="V40" s="9"/>
      <c r="W40" s="9"/>
    </row>
    <row r="41" spans="1:23">
      <c r="A41" s="26"/>
      <c r="B41" s="26"/>
      <c r="C41" s="1638"/>
      <c r="D41" s="229"/>
      <c r="E41" s="230"/>
      <c r="F41" s="231"/>
      <c r="G41" s="232"/>
      <c r="H41" s="232"/>
      <c r="I41" s="232"/>
      <c r="J41" s="232"/>
      <c r="K41" s="232"/>
      <c r="L41" s="232"/>
      <c r="M41" s="232"/>
      <c r="N41" s="232"/>
      <c r="O41" s="232"/>
      <c r="P41" s="1062"/>
      <c r="Q41" s="1063"/>
      <c r="R41" s="9"/>
      <c r="S41" t="e">
        <f>#REF!</f>
        <v>#REF!</v>
      </c>
      <c r="T41" s="210">
        <f t="shared" si="2"/>
        <v>0</v>
      </c>
      <c r="U41" s="210">
        <f t="shared" si="3"/>
        <v>0</v>
      </c>
      <c r="V41" s="9"/>
      <c r="W41" s="9"/>
    </row>
    <row r="42" spans="1:23">
      <c r="A42" s="26"/>
      <c r="B42" s="26"/>
      <c r="C42" s="1636"/>
      <c r="D42" s="229"/>
      <c r="E42" s="230"/>
      <c r="F42" s="231"/>
      <c r="G42" s="232"/>
      <c r="H42" s="232"/>
      <c r="I42" s="232"/>
      <c r="J42" s="232"/>
      <c r="K42" s="232"/>
      <c r="L42" s="232"/>
      <c r="M42" s="232"/>
      <c r="N42" s="232"/>
      <c r="O42" s="232"/>
      <c r="P42" s="1062"/>
      <c r="Q42" s="1063"/>
      <c r="R42" s="9"/>
      <c r="S42" t="e">
        <f>#REF!</f>
        <v>#REF!</v>
      </c>
      <c r="T42" s="210">
        <f t="shared" si="2"/>
        <v>0</v>
      </c>
      <c r="U42" s="210">
        <f t="shared" si="3"/>
        <v>0</v>
      </c>
      <c r="V42" s="9"/>
      <c r="W42" s="9"/>
    </row>
    <row r="43" spans="1:23">
      <c r="A43" s="26"/>
      <c r="B43" s="26"/>
      <c r="C43" s="1641"/>
      <c r="D43" s="229"/>
      <c r="E43" s="230"/>
      <c r="F43" s="231"/>
      <c r="G43" s="232"/>
      <c r="H43" s="232"/>
      <c r="I43" s="232"/>
      <c r="J43" s="232"/>
      <c r="K43" s="232"/>
      <c r="L43" s="232"/>
      <c r="M43" s="232"/>
      <c r="N43" s="232"/>
      <c r="O43" s="232"/>
      <c r="P43" s="1062"/>
      <c r="Q43" s="1063"/>
      <c r="R43" s="9"/>
      <c r="S43" t="e">
        <f>#REF!</f>
        <v>#REF!</v>
      </c>
      <c r="T43" s="210">
        <f t="shared" si="2"/>
        <v>0</v>
      </c>
      <c r="U43" s="210">
        <f t="shared" si="3"/>
        <v>0</v>
      </c>
      <c r="V43" s="9"/>
      <c r="W43" s="9"/>
    </row>
    <row r="44" spans="1:23">
      <c r="A44" s="26"/>
      <c r="B44" s="26"/>
      <c r="C44" s="1641"/>
      <c r="D44" s="229"/>
      <c r="E44" s="230"/>
      <c r="F44" s="231"/>
      <c r="G44" s="232"/>
      <c r="H44" s="232"/>
      <c r="I44" s="232"/>
      <c r="J44" s="232"/>
      <c r="K44" s="232"/>
      <c r="L44" s="232"/>
      <c r="M44" s="232"/>
      <c r="N44" s="232"/>
      <c r="O44" s="232"/>
      <c r="P44" s="1062"/>
      <c r="Q44" s="1063"/>
      <c r="R44" s="9"/>
      <c r="S44" t="e">
        <f>#REF!</f>
        <v>#REF!</v>
      </c>
      <c r="T44" s="210">
        <f t="shared" si="2"/>
        <v>0</v>
      </c>
      <c r="U44" s="210">
        <f t="shared" si="3"/>
        <v>0</v>
      </c>
      <c r="V44" s="9"/>
      <c r="W44" s="9"/>
    </row>
    <row r="45" spans="1:23">
      <c r="A45" s="26"/>
      <c r="B45" s="26"/>
      <c r="C45" s="1641"/>
      <c r="D45" s="229"/>
      <c r="E45" s="230"/>
      <c r="F45" s="231"/>
      <c r="G45" s="232"/>
      <c r="H45" s="232"/>
      <c r="I45" s="232"/>
      <c r="J45" s="232"/>
      <c r="K45" s="232"/>
      <c r="L45" s="232"/>
      <c r="M45" s="232"/>
      <c r="N45" s="232"/>
      <c r="O45" s="232"/>
      <c r="P45" s="1062"/>
      <c r="Q45" s="1063"/>
      <c r="R45" s="9"/>
      <c r="S45" t="e">
        <f>#REF!</f>
        <v>#REF!</v>
      </c>
      <c r="T45" s="210">
        <f t="shared" si="2"/>
        <v>0</v>
      </c>
      <c r="U45" s="210">
        <f t="shared" si="3"/>
        <v>0</v>
      </c>
      <c r="V45" s="9"/>
      <c r="W45" s="9"/>
    </row>
    <row r="46" spans="1:23">
      <c r="A46" s="26"/>
      <c r="B46" s="26"/>
      <c r="C46" s="1641"/>
      <c r="D46" s="229"/>
      <c r="E46" s="230"/>
      <c r="F46" s="231"/>
      <c r="G46" s="232"/>
      <c r="H46" s="232"/>
      <c r="I46" s="232"/>
      <c r="J46" s="232"/>
      <c r="K46" s="232"/>
      <c r="L46" s="232"/>
      <c r="M46" s="232"/>
      <c r="N46" s="232"/>
      <c r="O46" s="232"/>
      <c r="P46" s="1062"/>
      <c r="Q46" s="1063"/>
      <c r="R46" s="9"/>
      <c r="S46" s="286" t="e">
        <f>#REF!</f>
        <v>#REF!</v>
      </c>
      <c r="T46" s="210">
        <f>C43</f>
        <v>0</v>
      </c>
      <c r="U46" s="210">
        <f>C100</f>
        <v>0</v>
      </c>
      <c r="V46" s="9"/>
      <c r="W46" s="9"/>
    </row>
    <row r="47" spans="1:23">
      <c r="A47" s="26"/>
      <c r="B47" s="26"/>
      <c r="C47" s="1636"/>
      <c r="D47" s="229"/>
      <c r="E47" s="230"/>
      <c r="F47" s="231"/>
      <c r="G47" s="232"/>
      <c r="H47" s="232"/>
      <c r="I47" s="232"/>
      <c r="J47" s="232"/>
      <c r="K47" s="232"/>
      <c r="L47" s="232"/>
      <c r="M47" s="232"/>
      <c r="N47" s="232"/>
      <c r="O47" s="232"/>
      <c r="P47" s="1062"/>
      <c r="Q47" s="1063"/>
      <c r="R47" s="9"/>
      <c r="S47" s="286" t="e">
        <f>#REF!</f>
        <v>#REF!</v>
      </c>
      <c r="T47" s="210">
        <f>C44</f>
        <v>0</v>
      </c>
      <c r="U47" s="210">
        <f>C101</f>
        <v>0</v>
      </c>
      <c r="V47" s="9"/>
      <c r="W47" s="9"/>
    </row>
    <row r="48" spans="1:23">
      <c r="A48" s="26"/>
      <c r="B48" s="26"/>
      <c r="C48" s="1639"/>
      <c r="D48" s="229"/>
      <c r="E48" s="230"/>
      <c r="F48" s="231"/>
      <c r="G48" s="232"/>
      <c r="H48" s="232"/>
      <c r="I48" s="232"/>
      <c r="J48" s="232"/>
      <c r="K48" s="232"/>
      <c r="L48" s="232"/>
      <c r="M48" s="232"/>
      <c r="N48" s="232"/>
      <c r="O48" s="232"/>
      <c r="P48" s="1062"/>
      <c r="Q48" s="1063"/>
      <c r="R48" s="9"/>
      <c r="S48" s="286" t="e">
        <f>#REF!</f>
        <v>#REF!</v>
      </c>
      <c r="T48" s="210">
        <f>C45</f>
        <v>0</v>
      </c>
      <c r="U48" s="210">
        <f>C102</f>
        <v>0</v>
      </c>
      <c r="V48" s="9"/>
      <c r="W48" s="9"/>
    </row>
    <row r="49" spans="1:23">
      <c r="A49" s="26"/>
      <c r="B49" s="26"/>
      <c r="C49" s="1639"/>
      <c r="D49" s="229"/>
      <c r="E49" s="230"/>
      <c r="F49" s="231"/>
      <c r="G49" s="232"/>
      <c r="H49" s="232"/>
      <c r="I49" s="232"/>
      <c r="J49" s="232"/>
      <c r="K49" s="232"/>
      <c r="L49" s="232"/>
      <c r="M49" s="232"/>
      <c r="N49" s="232"/>
      <c r="O49" s="232"/>
      <c r="P49" s="1062"/>
      <c r="Q49" s="1063"/>
      <c r="R49" s="9"/>
      <c r="S49" s="286" t="e">
        <f>#REF!</f>
        <v>#REF!</v>
      </c>
      <c r="T49" s="210">
        <f>C46</f>
        <v>0</v>
      </c>
      <c r="U49" s="210">
        <f>C103</f>
        <v>0</v>
      </c>
      <c r="V49" s="9"/>
      <c r="W49" s="9"/>
    </row>
    <row r="50" spans="1:23">
      <c r="A50" s="26"/>
      <c r="B50" s="26"/>
      <c r="C50" s="1639"/>
      <c r="D50" s="229"/>
      <c r="E50" s="230"/>
      <c r="F50" s="231"/>
      <c r="G50" s="232"/>
      <c r="H50" s="232"/>
      <c r="I50" s="232"/>
      <c r="J50" s="232"/>
      <c r="K50" s="232"/>
      <c r="L50" s="232"/>
      <c r="M50" s="232"/>
      <c r="N50" s="232"/>
      <c r="O50" s="232"/>
      <c r="P50" s="1062"/>
      <c r="Q50" s="1063"/>
      <c r="R50" s="9"/>
      <c r="S50" t="e">
        <f>#REF!</f>
        <v>#REF!</v>
      </c>
      <c r="T50" s="1422">
        <f>C56</f>
        <v>0</v>
      </c>
      <c r="U50" s="211">
        <f>C113</f>
        <v>0</v>
      </c>
      <c r="V50" s="9"/>
      <c r="W50" s="9"/>
    </row>
    <row r="51" spans="1:23">
      <c r="A51" s="26"/>
      <c r="B51" s="26"/>
      <c r="C51" s="1642"/>
      <c r="D51" s="229"/>
      <c r="E51" s="230"/>
      <c r="F51" s="231"/>
      <c r="G51" s="232"/>
      <c r="H51" s="232"/>
      <c r="I51" s="232"/>
      <c r="J51" s="232"/>
      <c r="K51" s="232"/>
      <c r="L51" s="232"/>
      <c r="M51" s="232"/>
      <c r="N51" s="232"/>
      <c r="O51" s="232"/>
      <c r="P51" s="1062"/>
      <c r="Q51" s="1063"/>
      <c r="R51" s="9"/>
      <c r="S51" t="e">
        <f>#REF!</f>
        <v>#REF!</v>
      </c>
      <c r="T51" s="1422">
        <f>C57</f>
        <v>0</v>
      </c>
      <c r="U51" s="211">
        <f>C114</f>
        <v>0</v>
      </c>
      <c r="V51" s="9"/>
      <c r="W51" s="9"/>
    </row>
    <row r="52" spans="1:23">
      <c r="A52" s="26"/>
      <c r="B52" s="26"/>
      <c r="C52" s="1642"/>
      <c r="D52" s="229"/>
      <c r="E52" s="230"/>
      <c r="F52" s="231"/>
      <c r="G52" s="232"/>
      <c r="H52" s="232"/>
      <c r="I52" s="232"/>
      <c r="J52" s="232"/>
      <c r="K52" s="232"/>
      <c r="L52" s="232"/>
      <c r="M52" s="232"/>
      <c r="N52" s="232"/>
      <c r="O52" s="232"/>
      <c r="P52" s="1062"/>
      <c r="Q52" s="1063"/>
      <c r="R52" s="9"/>
      <c r="S52" t="e">
        <f>#REF!</f>
        <v>#REF!</v>
      </c>
      <c r="T52" s="1422">
        <f>C58</f>
        <v>0</v>
      </c>
      <c r="U52" s="211">
        <f>C115</f>
        <v>0</v>
      </c>
      <c r="V52" s="9"/>
      <c r="W52" s="9"/>
    </row>
    <row r="53" spans="1:23">
      <c r="A53" s="26"/>
      <c r="B53" s="26"/>
      <c r="C53" s="1642"/>
      <c r="D53" s="229"/>
      <c r="E53" s="230"/>
      <c r="F53" s="231"/>
      <c r="G53" s="232"/>
      <c r="H53" s="232"/>
      <c r="I53" s="232"/>
      <c r="J53" s="232"/>
      <c r="K53" s="232"/>
      <c r="L53" s="232"/>
      <c r="M53" s="232"/>
      <c r="N53" s="232"/>
      <c r="O53" s="232"/>
      <c r="P53" s="1062"/>
      <c r="Q53" s="1063"/>
      <c r="R53" s="9"/>
      <c r="S53" t="e">
        <f>#REF!</f>
        <v>#REF!</v>
      </c>
      <c r="T53" s="1422">
        <f>C59</f>
        <v>0</v>
      </c>
      <c r="U53" s="211">
        <f>C116</f>
        <v>0</v>
      </c>
      <c r="V53" s="9"/>
      <c r="W53" s="9"/>
    </row>
    <row r="54" spans="1:23">
      <c r="A54" s="26"/>
      <c r="B54" s="26"/>
      <c r="C54" s="1642"/>
      <c r="D54" s="229"/>
      <c r="E54" s="230"/>
      <c r="F54" s="231"/>
      <c r="G54" s="232"/>
      <c r="H54" s="232"/>
      <c r="I54" s="232"/>
      <c r="J54" s="232"/>
      <c r="K54" s="232"/>
      <c r="L54" s="232"/>
      <c r="M54" s="232"/>
      <c r="N54" s="232"/>
      <c r="O54" s="232"/>
      <c r="P54" s="1062"/>
      <c r="Q54" s="1063"/>
      <c r="R54" s="9"/>
      <c r="S54" t="e">
        <f>#REF!</f>
        <v>#REF!</v>
      </c>
      <c r="T54">
        <f>C48</f>
        <v>0</v>
      </c>
      <c r="U54">
        <f>C105</f>
        <v>0</v>
      </c>
      <c r="V54" s="9"/>
      <c r="W54" s="9"/>
    </row>
    <row r="55" spans="1:23">
      <c r="A55" s="26"/>
      <c r="B55" s="26"/>
      <c r="C55" s="1643"/>
      <c r="D55" s="229"/>
      <c r="E55" s="230"/>
      <c r="F55" s="231"/>
      <c r="G55" s="232"/>
      <c r="H55" s="232"/>
      <c r="I55" s="232"/>
      <c r="J55" s="232"/>
      <c r="K55" s="232"/>
      <c r="L55" s="232"/>
      <c r="M55" s="232"/>
      <c r="N55" s="232"/>
      <c r="O55" s="232"/>
      <c r="P55" s="1062"/>
      <c r="Q55" s="1063"/>
      <c r="R55" s="9"/>
      <c r="S55" s="921" t="e">
        <f>#REF!</f>
        <v>#REF!</v>
      </c>
      <c r="T55">
        <f>C124</f>
        <v>0</v>
      </c>
      <c r="U55">
        <f>C127</f>
        <v>0</v>
      </c>
      <c r="V55" s="9"/>
      <c r="W55" s="9"/>
    </row>
    <row r="56" spans="1:23">
      <c r="A56" s="26"/>
      <c r="B56" s="26"/>
      <c r="C56" s="1644"/>
      <c r="D56" s="229"/>
      <c r="E56" s="230"/>
      <c r="F56" s="231"/>
      <c r="G56" s="232"/>
      <c r="H56" s="232"/>
      <c r="I56" s="232"/>
      <c r="J56" s="232"/>
      <c r="K56" s="232"/>
      <c r="L56" s="232"/>
      <c r="M56" s="232"/>
      <c r="N56" s="232"/>
      <c r="O56" s="232"/>
      <c r="P56" s="1062"/>
      <c r="Q56" s="1063"/>
      <c r="R56" s="9"/>
      <c r="S56" t="e">
        <f>#REF!</f>
        <v>#REF!</v>
      </c>
      <c r="T56">
        <f>C49</f>
        <v>0</v>
      </c>
      <c r="U56">
        <f>C106</f>
        <v>0</v>
      </c>
      <c r="V56" s="9"/>
      <c r="W56" s="9"/>
    </row>
    <row r="57" spans="1:23">
      <c r="A57" s="26"/>
      <c r="B57" s="26"/>
      <c r="C57" s="1644"/>
      <c r="D57" s="229"/>
      <c r="E57" s="230"/>
      <c r="F57" s="231"/>
      <c r="G57" s="232"/>
      <c r="H57" s="232"/>
      <c r="I57" s="232"/>
      <c r="J57" s="232"/>
      <c r="K57" s="232"/>
      <c r="L57" s="232"/>
      <c r="M57" s="232"/>
      <c r="N57" s="232"/>
      <c r="O57" s="232"/>
      <c r="P57" s="1062"/>
      <c r="Q57" s="1063"/>
      <c r="R57" s="9"/>
      <c r="S57" s="921" t="e">
        <f>#REF!</f>
        <v>#REF!</v>
      </c>
      <c r="T57">
        <f>C125</f>
        <v>0</v>
      </c>
      <c r="U57">
        <f>C128</f>
        <v>0</v>
      </c>
      <c r="V57" s="9"/>
      <c r="W57" s="9"/>
    </row>
    <row r="58" spans="1:23">
      <c r="A58" s="26"/>
      <c r="B58" s="26"/>
      <c r="C58" s="1644"/>
      <c r="D58" s="229"/>
      <c r="E58" s="230"/>
      <c r="F58" s="231"/>
      <c r="G58" s="232"/>
      <c r="H58" s="232"/>
      <c r="I58" s="232"/>
      <c r="J58" s="232"/>
      <c r="K58" s="232"/>
      <c r="L58" s="232"/>
      <c r="M58" s="232"/>
      <c r="N58" s="232"/>
      <c r="O58" s="232"/>
      <c r="P58" s="1062"/>
      <c r="Q58" s="1063"/>
      <c r="R58" s="9"/>
      <c r="S58" t="e">
        <f>#REF!</f>
        <v>#REF!</v>
      </c>
      <c r="T58">
        <f>C50</f>
        <v>0</v>
      </c>
      <c r="U58">
        <f>C107</f>
        <v>0</v>
      </c>
      <c r="V58" s="9"/>
      <c r="W58" s="9"/>
    </row>
    <row r="59" spans="1:23">
      <c r="A59" s="26"/>
      <c r="B59" s="26"/>
      <c r="C59" s="1644"/>
      <c r="D59" s="229"/>
      <c r="E59" s="230"/>
      <c r="F59" s="231"/>
      <c r="G59" s="232"/>
      <c r="H59" s="232"/>
      <c r="I59" s="232"/>
      <c r="J59" s="232"/>
      <c r="K59" s="232"/>
      <c r="L59" s="232"/>
      <c r="M59" s="232"/>
      <c r="N59" s="232"/>
      <c r="O59" s="232"/>
      <c r="P59" s="1062"/>
      <c r="Q59" s="1063"/>
      <c r="R59" s="9"/>
      <c r="S59" s="921" t="e">
        <f>#REF!</f>
        <v>#REF!</v>
      </c>
      <c r="T59">
        <f>C126</f>
        <v>0</v>
      </c>
      <c r="U59">
        <f>C129</f>
        <v>0</v>
      </c>
      <c r="V59" s="9"/>
      <c r="W59" s="9"/>
    </row>
    <row r="60" spans="1:23">
      <c r="A60" s="285" t="s">
        <v>1267</v>
      </c>
      <c r="B60" s="26"/>
      <c r="C60" s="1645"/>
      <c r="D60" s="229"/>
      <c r="E60" s="230"/>
      <c r="F60" s="231"/>
      <c r="G60" s="232"/>
      <c r="H60" s="232"/>
      <c r="I60" s="232"/>
      <c r="J60" s="232"/>
      <c r="K60" s="232"/>
      <c r="L60" s="232"/>
      <c r="M60" s="232"/>
      <c r="N60" s="232"/>
      <c r="O60" s="232"/>
      <c r="P60" s="1062"/>
      <c r="Q60" s="1063"/>
      <c r="R60" s="9"/>
      <c r="T60" s="211">
        <f>C51</f>
        <v>0</v>
      </c>
      <c r="U60">
        <f>C108</f>
        <v>0</v>
      </c>
      <c r="V60" s="9"/>
      <c r="W60" s="9"/>
    </row>
    <row r="61" spans="1:23">
      <c r="A61" s="26"/>
      <c r="B61" s="26"/>
      <c r="C61" s="1646"/>
      <c r="D61" s="229"/>
      <c r="E61" s="230"/>
      <c r="F61" s="231"/>
      <c r="G61" s="232"/>
      <c r="H61" s="232"/>
      <c r="I61" s="232"/>
      <c r="J61" s="232"/>
      <c r="K61" s="232"/>
      <c r="L61" s="232"/>
      <c r="M61" s="232"/>
      <c r="N61" s="232"/>
      <c r="O61" s="232"/>
      <c r="P61" s="1062"/>
      <c r="Q61" s="1063"/>
      <c r="R61" s="9"/>
      <c r="T61" s="211">
        <f>C52</f>
        <v>0</v>
      </c>
      <c r="U61">
        <f>C109</f>
        <v>0</v>
      </c>
      <c r="V61" s="9"/>
      <c r="W61" s="9"/>
    </row>
    <row r="62" spans="1:23">
      <c r="A62" s="26"/>
      <c r="B62" s="26"/>
      <c r="C62" s="1636"/>
      <c r="D62" s="229"/>
      <c r="E62" s="230"/>
      <c r="F62" s="231"/>
      <c r="G62" s="232"/>
      <c r="H62" s="232"/>
      <c r="I62" s="232"/>
      <c r="J62" s="232"/>
      <c r="K62" s="232"/>
      <c r="L62" s="232"/>
      <c r="M62" s="232"/>
      <c r="N62" s="232"/>
      <c r="O62" s="232"/>
      <c r="P62" s="1062"/>
      <c r="Q62" s="1063"/>
      <c r="R62" s="9"/>
      <c r="S62" t="e">
        <f>#REF!</f>
        <v>#REF!</v>
      </c>
      <c r="T62" s="211">
        <f>C53</f>
        <v>0</v>
      </c>
      <c r="U62">
        <f>C110</f>
        <v>0</v>
      </c>
      <c r="V62" s="9"/>
      <c r="W62" s="9"/>
    </row>
    <row r="63" spans="1:23">
      <c r="A63" s="26"/>
      <c r="B63" s="26"/>
      <c r="C63" s="1647"/>
      <c r="D63" s="229"/>
      <c r="E63" s="230"/>
      <c r="F63" s="231"/>
      <c r="G63" s="232"/>
      <c r="H63" s="232"/>
      <c r="I63" s="232"/>
      <c r="J63" s="232"/>
      <c r="K63" s="232"/>
      <c r="L63" s="232"/>
      <c r="M63" s="232"/>
      <c r="N63" s="232"/>
      <c r="O63" s="232"/>
      <c r="P63" s="1062"/>
      <c r="Q63" s="1063"/>
      <c r="R63" s="9"/>
      <c r="S63" t="e">
        <f>#REF!</f>
        <v>#REF!</v>
      </c>
      <c r="T63" s="211">
        <f>C54</f>
        <v>0</v>
      </c>
      <c r="U63">
        <f>C111</f>
        <v>0</v>
      </c>
      <c r="V63" s="9"/>
      <c r="W63" s="9"/>
    </row>
    <row r="64" spans="1:23">
      <c r="A64" s="26"/>
      <c r="B64" s="26"/>
      <c r="C64" s="1647"/>
      <c r="D64" s="229"/>
      <c r="E64" s="230"/>
      <c r="F64" s="231"/>
      <c r="G64" s="232"/>
      <c r="H64" s="232"/>
      <c r="I64" s="232"/>
      <c r="J64" s="232"/>
      <c r="K64" s="232"/>
      <c r="L64" s="232"/>
      <c r="M64" s="232"/>
      <c r="N64" s="232"/>
      <c r="O64" s="232"/>
      <c r="P64" s="1062"/>
      <c r="Q64" s="1063"/>
      <c r="R64" s="9"/>
      <c r="T64" s="211">
        <f>C55</f>
        <v>0</v>
      </c>
      <c r="V64" s="9"/>
      <c r="W64" s="9"/>
    </row>
    <row r="65" spans="1:23">
      <c r="A65" s="26"/>
      <c r="B65" s="26"/>
      <c r="C65" s="1647"/>
      <c r="D65" s="229"/>
      <c r="E65" s="230"/>
      <c r="F65" s="231"/>
      <c r="G65" s="232"/>
      <c r="H65" s="232"/>
      <c r="I65" s="232"/>
      <c r="J65" s="232"/>
      <c r="K65" s="232"/>
      <c r="L65" s="232"/>
      <c r="M65" s="232"/>
      <c r="N65" s="232"/>
      <c r="O65" s="232"/>
      <c r="P65" s="1062"/>
      <c r="Q65" s="1063"/>
      <c r="R65" s="9"/>
      <c r="S65" s="1423"/>
      <c r="T65" s="495">
        <f>C118</f>
        <v>0</v>
      </c>
      <c r="U65" s="495">
        <f>C121</f>
        <v>0</v>
      </c>
      <c r="V65" s="9"/>
      <c r="W65" s="9"/>
    </row>
    <row r="66" spans="1:23">
      <c r="A66" s="26"/>
      <c r="B66" s="26"/>
      <c r="C66" s="1647"/>
      <c r="D66" s="229"/>
      <c r="E66" s="230"/>
      <c r="F66" s="231"/>
      <c r="G66" s="232"/>
      <c r="H66" s="232"/>
      <c r="I66" s="232"/>
      <c r="J66" s="232"/>
      <c r="K66" s="232"/>
      <c r="L66" s="232"/>
      <c r="M66" s="232"/>
      <c r="N66" s="232"/>
      <c r="O66" s="232"/>
      <c r="P66" s="1062"/>
      <c r="Q66" s="1063"/>
      <c r="R66" s="9"/>
      <c r="S66" s="1423"/>
      <c r="T66" s="495">
        <f>C119</f>
        <v>0</v>
      </c>
      <c r="U66" s="495">
        <f>C122</f>
        <v>0</v>
      </c>
      <c r="V66" s="9"/>
      <c r="W66" s="9"/>
    </row>
    <row r="67" spans="1:23">
      <c r="A67" s="26"/>
      <c r="B67" s="26"/>
      <c r="C67" s="1647"/>
      <c r="D67" s="229"/>
      <c r="E67" s="230"/>
      <c r="F67" s="231"/>
      <c r="G67" s="232"/>
      <c r="H67" s="232"/>
      <c r="I67" s="232"/>
      <c r="J67" s="232"/>
      <c r="K67" s="232"/>
      <c r="L67" s="232"/>
      <c r="M67" s="232"/>
      <c r="N67" s="232"/>
      <c r="O67" s="232"/>
      <c r="P67" s="1062"/>
      <c r="Q67" s="1063"/>
      <c r="R67" s="9"/>
      <c r="V67" s="9"/>
      <c r="W67" s="9"/>
    </row>
    <row r="68" spans="1:23">
      <c r="A68" s="26"/>
      <c r="B68" s="26"/>
      <c r="C68" s="1647"/>
      <c r="D68" s="229"/>
      <c r="E68" s="230"/>
      <c r="F68" s="231"/>
      <c r="G68" s="232"/>
      <c r="H68" s="232"/>
      <c r="I68" s="232"/>
      <c r="J68" s="232"/>
      <c r="K68" s="232"/>
      <c r="L68" s="232"/>
      <c r="M68" s="232"/>
      <c r="N68" s="232"/>
      <c r="O68" s="232"/>
      <c r="P68" s="1062"/>
      <c r="Q68" s="1063"/>
      <c r="R68" s="9"/>
      <c r="S68" s="920"/>
      <c r="V68" s="9"/>
      <c r="W68" s="9"/>
    </row>
    <row r="69" spans="1:23">
      <c r="A69" s="26"/>
      <c r="B69" s="26"/>
      <c r="C69" s="1647"/>
      <c r="D69" s="229"/>
      <c r="E69" s="230"/>
      <c r="F69" s="231"/>
      <c r="G69" s="232"/>
      <c r="H69" s="232"/>
      <c r="I69" s="232"/>
      <c r="J69" s="232"/>
      <c r="K69" s="232"/>
      <c r="L69" s="232"/>
      <c r="M69" s="232"/>
      <c r="N69" s="232"/>
      <c r="O69" s="232"/>
      <c r="P69" s="1062"/>
      <c r="Q69" s="1063"/>
      <c r="R69" s="9"/>
      <c r="V69" s="9"/>
      <c r="W69" s="9"/>
    </row>
    <row r="70" spans="1:23">
      <c r="A70" s="26"/>
      <c r="B70" s="26"/>
      <c r="C70" s="1647"/>
      <c r="D70" s="229"/>
      <c r="E70" s="230"/>
      <c r="F70" s="231"/>
      <c r="G70" s="232"/>
      <c r="H70" s="232"/>
      <c r="I70" s="232"/>
      <c r="J70" s="232"/>
      <c r="K70" s="232"/>
      <c r="L70" s="232"/>
      <c r="M70" s="232"/>
      <c r="N70" s="232"/>
      <c r="O70" s="232"/>
      <c r="P70" s="1062"/>
      <c r="Q70" s="1063"/>
      <c r="R70" s="9"/>
      <c r="V70" s="9"/>
      <c r="W70" s="9"/>
    </row>
    <row r="71" spans="1:23">
      <c r="A71" s="26"/>
      <c r="B71" s="26"/>
      <c r="C71" s="1647"/>
      <c r="D71" s="229"/>
      <c r="E71" s="230"/>
      <c r="F71" s="231"/>
      <c r="G71" s="232"/>
      <c r="H71" s="232"/>
      <c r="I71" s="232"/>
      <c r="J71" s="232"/>
      <c r="K71" s="232"/>
      <c r="L71" s="232"/>
      <c r="M71" s="232"/>
      <c r="N71" s="232"/>
      <c r="O71" s="232"/>
      <c r="P71" s="1062"/>
      <c r="Q71" s="1063"/>
      <c r="R71" s="9"/>
      <c r="V71" s="9"/>
      <c r="W71" s="9"/>
    </row>
    <row r="72" spans="1:23">
      <c r="A72" s="26"/>
      <c r="B72" s="26"/>
      <c r="C72" s="1647"/>
      <c r="D72" s="229"/>
      <c r="E72" s="230"/>
      <c r="F72" s="231"/>
      <c r="G72" s="232"/>
      <c r="H72" s="232"/>
      <c r="I72" s="232"/>
      <c r="J72" s="232"/>
      <c r="K72" s="232"/>
      <c r="L72" s="232"/>
      <c r="M72" s="232"/>
      <c r="N72" s="232"/>
      <c r="O72" s="232"/>
      <c r="P72" s="1062"/>
      <c r="Q72" s="1063"/>
      <c r="R72" s="9"/>
      <c r="V72" s="9"/>
      <c r="W72" s="9"/>
    </row>
    <row r="73" spans="1:23">
      <c r="A73" s="26"/>
      <c r="B73" s="26"/>
      <c r="C73" s="1647"/>
      <c r="D73" s="229"/>
      <c r="E73" s="230"/>
      <c r="F73" s="231"/>
      <c r="G73" s="232"/>
      <c r="H73" s="232"/>
      <c r="I73" s="232"/>
      <c r="J73" s="232"/>
      <c r="K73" s="232"/>
      <c r="L73" s="232"/>
      <c r="M73" s="232"/>
      <c r="N73" s="232"/>
      <c r="O73" s="232"/>
      <c r="P73" s="1062"/>
      <c r="Q73" s="1063"/>
      <c r="R73" s="9"/>
      <c r="V73" s="9"/>
      <c r="W73" s="9"/>
    </row>
    <row r="74" spans="1:23">
      <c r="A74" s="26"/>
      <c r="B74" s="26"/>
      <c r="C74" s="1647"/>
      <c r="D74" s="229"/>
      <c r="E74" s="230"/>
      <c r="F74" s="231"/>
      <c r="G74" s="232"/>
      <c r="H74" s="232"/>
      <c r="I74" s="232"/>
      <c r="J74" s="232"/>
      <c r="K74" s="232"/>
      <c r="L74" s="232"/>
      <c r="M74" s="232"/>
      <c r="N74" s="232"/>
      <c r="O74" s="232"/>
      <c r="P74" s="1062"/>
      <c r="Q74" s="1063"/>
      <c r="R74" s="9"/>
      <c r="V74" s="9"/>
      <c r="W74" s="9"/>
    </row>
    <row r="75" spans="1:23">
      <c r="A75" s="26"/>
      <c r="B75" s="26"/>
      <c r="C75" s="1636"/>
      <c r="D75" s="229"/>
      <c r="E75" s="230"/>
      <c r="F75" s="231"/>
      <c r="G75" s="232"/>
      <c r="H75" s="232"/>
      <c r="I75" s="232"/>
      <c r="J75" s="232"/>
      <c r="K75" s="232"/>
      <c r="L75" s="232"/>
      <c r="M75" s="232"/>
      <c r="N75" s="232"/>
      <c r="O75" s="232"/>
      <c r="P75" s="1062"/>
      <c r="Q75" s="1063"/>
      <c r="R75" s="9"/>
      <c r="V75" s="9"/>
      <c r="W75" s="9"/>
    </row>
    <row r="76" spans="1:23">
      <c r="A76" s="26"/>
      <c r="B76" s="26"/>
      <c r="C76" s="1648"/>
      <c r="D76" s="229"/>
      <c r="E76" s="230"/>
      <c r="F76" s="231"/>
      <c r="G76" s="232"/>
      <c r="H76" s="232"/>
      <c r="I76" s="232"/>
      <c r="J76" s="232"/>
      <c r="K76" s="232"/>
      <c r="L76" s="232"/>
      <c r="M76" s="232"/>
      <c r="N76" s="232"/>
      <c r="O76" s="232"/>
      <c r="P76" s="1062"/>
      <c r="Q76" s="1063"/>
      <c r="R76" s="9"/>
      <c r="V76" s="9"/>
      <c r="W76" s="9"/>
    </row>
    <row r="77" spans="1:23">
      <c r="A77" s="26"/>
      <c r="B77" s="26"/>
      <c r="C77" s="1639"/>
      <c r="D77" s="229"/>
      <c r="E77" s="230"/>
      <c r="F77" s="231"/>
      <c r="G77" s="232"/>
      <c r="H77" s="232"/>
      <c r="I77" s="232"/>
      <c r="J77" s="232"/>
      <c r="K77" s="232"/>
      <c r="L77" s="232"/>
      <c r="M77" s="232"/>
      <c r="N77" s="232"/>
      <c r="O77" s="232"/>
      <c r="P77" s="1062"/>
      <c r="Q77" s="1063"/>
      <c r="R77" s="9"/>
      <c r="V77" s="9"/>
      <c r="W77" s="9"/>
    </row>
    <row r="78" spans="1:23">
      <c r="A78" s="26"/>
      <c r="B78" s="26"/>
      <c r="C78" s="1640"/>
      <c r="D78" s="229"/>
      <c r="E78" s="230"/>
      <c r="F78" s="231"/>
      <c r="G78" s="232"/>
      <c r="H78" s="232"/>
      <c r="I78" s="232"/>
      <c r="J78" s="232"/>
      <c r="K78" s="232"/>
      <c r="L78" s="232"/>
      <c r="M78" s="232"/>
      <c r="N78" s="232"/>
      <c r="O78" s="232"/>
      <c r="P78" s="1062"/>
      <c r="Q78" s="1063"/>
      <c r="R78" s="9"/>
      <c r="V78" s="9"/>
      <c r="W78" s="9"/>
    </row>
    <row r="79" spans="1:23">
      <c r="A79" s="26"/>
      <c r="B79" s="26"/>
      <c r="C79" s="1640"/>
      <c r="D79" s="229"/>
      <c r="E79" s="230"/>
      <c r="F79" s="231"/>
      <c r="G79" s="232"/>
      <c r="H79" s="232"/>
      <c r="I79" s="232"/>
      <c r="J79" s="232"/>
      <c r="K79" s="232"/>
      <c r="L79" s="232"/>
      <c r="M79" s="232"/>
      <c r="N79" s="232"/>
      <c r="O79" s="232"/>
      <c r="P79" s="1062"/>
      <c r="Q79" s="1063"/>
      <c r="R79" s="9"/>
      <c r="V79" s="9"/>
      <c r="W79" s="9"/>
    </row>
    <row r="80" spans="1:23">
      <c r="A80" s="26"/>
      <c r="B80" s="26"/>
      <c r="C80" s="1640"/>
      <c r="D80" s="229"/>
      <c r="E80" s="230"/>
      <c r="F80" s="231"/>
      <c r="G80" s="232"/>
      <c r="H80" s="232"/>
      <c r="I80" s="232"/>
      <c r="J80" s="232"/>
      <c r="K80" s="232"/>
      <c r="L80" s="232"/>
      <c r="M80" s="232"/>
      <c r="N80" s="232"/>
      <c r="O80" s="232"/>
      <c r="P80" s="1062"/>
      <c r="Q80" s="1063"/>
      <c r="R80" s="9"/>
      <c r="V80" s="9"/>
      <c r="W80" s="9"/>
    </row>
    <row r="81" spans="1:23">
      <c r="A81" s="26"/>
      <c r="B81" s="26"/>
      <c r="C81" s="1640"/>
      <c r="D81" s="229"/>
      <c r="E81" s="230"/>
      <c r="F81" s="231"/>
      <c r="G81" s="232"/>
      <c r="H81" s="232"/>
      <c r="I81" s="232"/>
      <c r="J81" s="232"/>
      <c r="K81" s="232"/>
      <c r="L81" s="232"/>
      <c r="M81" s="232"/>
      <c r="N81" s="232"/>
      <c r="O81" s="232"/>
      <c r="P81" s="1062"/>
      <c r="Q81" s="1063"/>
      <c r="R81" s="9"/>
      <c r="V81" s="9"/>
      <c r="W81" s="9"/>
    </row>
    <row r="82" spans="1:23">
      <c r="A82" s="26"/>
      <c r="B82" s="26"/>
      <c r="C82" s="1640"/>
      <c r="D82" s="229"/>
      <c r="E82" s="230"/>
      <c r="F82" s="231"/>
      <c r="G82" s="232"/>
      <c r="H82" s="232"/>
      <c r="I82" s="232"/>
      <c r="J82" s="232"/>
      <c r="K82" s="232"/>
      <c r="L82" s="232"/>
      <c r="M82" s="232"/>
      <c r="N82" s="232"/>
      <c r="O82" s="232"/>
      <c r="P82" s="1062"/>
      <c r="Q82" s="1063"/>
      <c r="R82" s="9"/>
      <c r="V82" s="9"/>
      <c r="W82" s="9"/>
    </row>
    <row r="83" spans="1:23">
      <c r="A83" s="26"/>
      <c r="B83" s="26"/>
      <c r="C83" s="1640"/>
      <c r="D83" s="229"/>
      <c r="E83" s="230"/>
      <c r="F83" s="231"/>
      <c r="G83" s="232"/>
      <c r="H83" s="232"/>
      <c r="I83" s="232"/>
      <c r="J83" s="232"/>
      <c r="K83" s="232"/>
      <c r="L83" s="232"/>
      <c r="M83" s="232"/>
      <c r="N83" s="232"/>
      <c r="O83" s="232"/>
      <c r="P83" s="1062"/>
      <c r="Q83" s="1063"/>
      <c r="R83" s="9"/>
      <c r="V83" s="9"/>
      <c r="W83" s="9"/>
    </row>
    <row r="84" spans="1:23">
      <c r="A84" s="26"/>
      <c r="B84" s="26"/>
      <c r="C84" s="1640"/>
      <c r="D84" s="229"/>
      <c r="E84" s="230"/>
      <c r="F84" s="231"/>
      <c r="G84" s="232"/>
      <c r="H84" s="232"/>
      <c r="I84" s="232"/>
      <c r="J84" s="232"/>
      <c r="K84" s="232"/>
      <c r="L84" s="232"/>
      <c r="M84" s="232"/>
      <c r="N84" s="232"/>
      <c r="O84" s="232"/>
      <c r="P84" s="1062"/>
      <c r="Q84" s="1063"/>
      <c r="R84" s="9"/>
      <c r="V84" s="9"/>
      <c r="W84" s="9"/>
    </row>
    <row r="85" spans="1:23">
      <c r="A85" s="26"/>
      <c r="B85" s="26"/>
      <c r="C85" s="1640"/>
      <c r="D85" s="229"/>
      <c r="E85" s="230"/>
      <c r="F85" s="231"/>
      <c r="G85" s="232"/>
      <c r="H85" s="232"/>
      <c r="I85" s="232"/>
      <c r="J85" s="232"/>
      <c r="K85" s="232"/>
      <c r="L85" s="232"/>
      <c r="M85" s="232"/>
      <c r="N85" s="232"/>
      <c r="O85" s="232"/>
      <c r="P85" s="1062"/>
      <c r="Q85" s="1063"/>
      <c r="R85" s="9"/>
      <c r="V85" s="9"/>
      <c r="W85" s="9"/>
    </row>
    <row r="86" spans="1:23">
      <c r="A86" s="26"/>
      <c r="B86" s="26"/>
      <c r="C86" s="1640"/>
      <c r="D86" s="229"/>
      <c r="E86" s="230"/>
      <c r="F86" s="231"/>
      <c r="G86" s="232"/>
      <c r="H86" s="232"/>
      <c r="I86" s="232"/>
      <c r="J86" s="232"/>
      <c r="K86" s="232"/>
      <c r="L86" s="232"/>
      <c r="M86" s="232"/>
      <c r="N86" s="232"/>
      <c r="O86" s="232"/>
      <c r="P86" s="1062"/>
      <c r="Q86" s="1063"/>
      <c r="R86" s="9"/>
      <c r="V86" s="9"/>
      <c r="W86" s="9"/>
    </row>
    <row r="87" spans="1:23">
      <c r="A87" s="26"/>
      <c r="B87" s="26"/>
      <c r="C87" s="1640"/>
      <c r="D87" s="229"/>
      <c r="E87" s="230"/>
      <c r="F87" s="231"/>
      <c r="G87" s="232"/>
      <c r="H87" s="232"/>
      <c r="I87" s="232"/>
      <c r="J87" s="232"/>
      <c r="K87" s="232"/>
      <c r="L87" s="232"/>
      <c r="M87" s="232"/>
      <c r="N87" s="232"/>
      <c r="O87" s="232"/>
      <c r="P87" s="1062"/>
      <c r="Q87" s="1063"/>
      <c r="R87" s="9"/>
      <c r="V87" s="9"/>
      <c r="W87" s="9"/>
    </row>
    <row r="88" spans="1:23">
      <c r="A88" s="26"/>
      <c r="B88" s="26"/>
      <c r="C88" s="1636"/>
      <c r="D88" s="229"/>
      <c r="E88" s="230"/>
      <c r="F88" s="231"/>
      <c r="G88" s="232"/>
      <c r="H88" s="232"/>
      <c r="I88" s="232"/>
      <c r="J88" s="232"/>
      <c r="K88" s="232"/>
      <c r="L88" s="232"/>
      <c r="M88" s="232"/>
      <c r="N88" s="232"/>
      <c r="O88" s="232"/>
      <c r="P88" s="1062"/>
      <c r="Q88" s="1063"/>
      <c r="R88" s="9"/>
      <c r="V88" s="9"/>
      <c r="W88" s="9"/>
    </row>
    <row r="89" spans="1:23">
      <c r="A89" s="26"/>
      <c r="B89" s="26"/>
      <c r="C89" s="1638"/>
      <c r="D89" s="229"/>
      <c r="E89" s="230"/>
      <c r="F89" s="231"/>
      <c r="G89" s="232"/>
      <c r="H89" s="232"/>
      <c r="I89" s="232"/>
      <c r="J89" s="232"/>
      <c r="K89" s="232"/>
      <c r="L89" s="232"/>
      <c r="M89" s="232"/>
      <c r="N89" s="232"/>
      <c r="O89" s="232"/>
      <c r="P89" s="1062"/>
      <c r="Q89" s="1063"/>
      <c r="R89" s="9"/>
      <c r="V89" s="9"/>
      <c r="W89" s="9"/>
    </row>
    <row r="90" spans="1:23">
      <c r="A90" s="26"/>
      <c r="B90" s="26"/>
      <c r="C90" s="1638"/>
      <c r="D90" s="229"/>
      <c r="E90" s="230"/>
      <c r="F90" s="231"/>
      <c r="G90" s="232"/>
      <c r="H90" s="232"/>
      <c r="I90" s="232"/>
      <c r="J90" s="232"/>
      <c r="K90" s="232"/>
      <c r="L90" s="232"/>
      <c r="M90" s="232"/>
      <c r="N90" s="232"/>
      <c r="O90" s="232"/>
      <c r="P90" s="1062"/>
      <c r="Q90" s="1063"/>
      <c r="R90" s="9"/>
      <c r="V90" s="9"/>
      <c r="W90" s="9"/>
    </row>
    <row r="91" spans="1:23">
      <c r="A91" s="26"/>
      <c r="B91" s="26"/>
      <c r="C91" s="1638"/>
      <c r="D91" s="229"/>
      <c r="E91" s="230"/>
      <c r="F91" s="231"/>
      <c r="G91" s="232"/>
      <c r="H91" s="232"/>
      <c r="I91" s="232"/>
      <c r="J91" s="232"/>
      <c r="K91" s="232"/>
      <c r="L91" s="232"/>
      <c r="M91" s="232"/>
      <c r="N91" s="232"/>
      <c r="O91" s="232"/>
      <c r="P91" s="1062"/>
      <c r="Q91" s="1063"/>
      <c r="R91" s="9"/>
      <c r="V91" s="9"/>
      <c r="W91" s="9"/>
    </row>
    <row r="92" spans="1:23">
      <c r="A92" s="26"/>
      <c r="B92" s="26"/>
      <c r="C92" s="1638"/>
      <c r="D92" s="229"/>
      <c r="E92" s="230"/>
      <c r="F92" s="231"/>
      <c r="G92" s="232"/>
      <c r="H92" s="232"/>
      <c r="I92" s="232"/>
      <c r="J92" s="232"/>
      <c r="K92" s="232"/>
      <c r="L92" s="232"/>
      <c r="M92" s="232"/>
      <c r="N92" s="232"/>
      <c r="O92" s="232"/>
      <c r="P92" s="1062"/>
      <c r="Q92" s="1063"/>
      <c r="R92" s="9"/>
      <c r="V92" s="9"/>
      <c r="W92" s="9"/>
    </row>
    <row r="93" spans="1:23">
      <c r="A93" s="26"/>
      <c r="B93" s="26"/>
      <c r="C93" s="1638"/>
      <c r="D93" s="229"/>
      <c r="E93" s="230"/>
      <c r="F93" s="231"/>
      <c r="G93" s="232"/>
      <c r="H93" s="232"/>
      <c r="I93" s="232"/>
      <c r="J93" s="232"/>
      <c r="K93" s="232"/>
      <c r="L93" s="232"/>
      <c r="M93" s="232"/>
      <c r="N93" s="232"/>
      <c r="O93" s="232"/>
      <c r="P93" s="1062"/>
      <c r="Q93" s="1063"/>
      <c r="R93" s="9"/>
      <c r="V93" s="9"/>
      <c r="W93" s="9"/>
    </row>
    <row r="94" spans="1:23">
      <c r="A94" s="26"/>
      <c r="B94" s="26"/>
      <c r="C94" s="1638"/>
      <c r="D94" s="229"/>
      <c r="E94" s="230"/>
      <c r="F94" s="231"/>
      <c r="G94" s="232"/>
      <c r="H94" s="232"/>
      <c r="I94" s="232"/>
      <c r="J94" s="232"/>
      <c r="K94" s="232"/>
      <c r="L94" s="232"/>
      <c r="M94" s="232"/>
      <c r="N94" s="232"/>
      <c r="O94" s="232"/>
      <c r="P94" s="1062"/>
      <c r="Q94" s="1063"/>
      <c r="R94" s="9"/>
      <c r="V94" s="9"/>
      <c r="W94" s="9"/>
    </row>
    <row r="95" spans="1:23">
      <c r="A95" s="26"/>
      <c r="B95" s="26"/>
      <c r="C95" s="1638"/>
      <c r="D95" s="229"/>
      <c r="E95" s="230"/>
      <c r="F95" s="231"/>
      <c r="G95" s="232"/>
      <c r="H95" s="232"/>
      <c r="I95" s="232"/>
      <c r="J95" s="232"/>
      <c r="K95" s="232"/>
      <c r="L95" s="232"/>
      <c r="M95" s="232"/>
      <c r="N95" s="232"/>
      <c r="O95" s="232"/>
      <c r="P95" s="1062"/>
      <c r="Q95" s="1063"/>
      <c r="R95" s="9"/>
      <c r="V95" s="9"/>
      <c r="W95" s="9"/>
    </row>
    <row r="96" spans="1:23">
      <c r="A96" s="26"/>
      <c r="B96" s="26"/>
      <c r="C96" s="1638"/>
      <c r="D96" s="229"/>
      <c r="E96" s="230"/>
      <c r="F96" s="231"/>
      <c r="G96" s="232"/>
      <c r="H96" s="232"/>
      <c r="I96" s="232"/>
      <c r="J96" s="232"/>
      <c r="K96" s="232"/>
      <c r="L96" s="232"/>
      <c r="M96" s="232"/>
      <c r="N96" s="232"/>
      <c r="O96" s="232"/>
      <c r="P96" s="1062"/>
      <c r="Q96" s="1063"/>
      <c r="R96" s="9"/>
      <c r="V96" s="9"/>
      <c r="W96" s="9"/>
    </row>
    <row r="97" spans="1:23">
      <c r="A97" s="26"/>
      <c r="B97" s="26"/>
      <c r="C97" s="1638"/>
      <c r="D97" s="229"/>
      <c r="E97" s="230"/>
      <c r="F97" s="231"/>
      <c r="G97" s="232"/>
      <c r="H97" s="232"/>
      <c r="I97" s="232"/>
      <c r="J97" s="232"/>
      <c r="K97" s="232"/>
      <c r="L97" s="232"/>
      <c r="M97" s="232"/>
      <c r="N97" s="232"/>
      <c r="O97" s="232"/>
      <c r="P97" s="1062"/>
      <c r="Q97" s="1063"/>
      <c r="R97" s="9"/>
      <c r="V97" s="9"/>
      <c r="W97" s="9"/>
    </row>
    <row r="98" spans="1:23">
      <c r="A98" s="26"/>
      <c r="B98" s="26"/>
      <c r="C98" s="1638"/>
      <c r="D98" s="229"/>
      <c r="E98" s="230"/>
      <c r="F98" s="231"/>
      <c r="G98" s="232"/>
      <c r="H98" s="232"/>
      <c r="I98" s="232"/>
      <c r="J98" s="232"/>
      <c r="K98" s="232"/>
      <c r="L98" s="232"/>
      <c r="M98" s="232"/>
      <c r="N98" s="232"/>
      <c r="O98" s="232"/>
      <c r="P98" s="1062"/>
      <c r="Q98" s="1063"/>
      <c r="R98" s="9"/>
      <c r="V98" s="9"/>
      <c r="W98" s="9"/>
    </row>
    <row r="99" spans="1:23">
      <c r="A99" s="26"/>
      <c r="B99" s="26"/>
      <c r="C99" s="1636"/>
      <c r="D99" s="229"/>
      <c r="E99" s="230"/>
      <c r="F99" s="231"/>
      <c r="G99" s="232"/>
      <c r="H99" s="232"/>
      <c r="I99" s="232"/>
      <c r="J99" s="232"/>
      <c r="K99" s="232"/>
      <c r="L99" s="232"/>
      <c r="M99" s="232"/>
      <c r="N99" s="232"/>
      <c r="O99" s="232"/>
      <c r="P99" s="1062"/>
      <c r="Q99" s="1063"/>
      <c r="R99" s="9"/>
      <c r="V99" s="9"/>
      <c r="W99" s="9"/>
    </row>
    <row r="100" spans="1:23">
      <c r="A100" s="26"/>
      <c r="B100" s="26"/>
      <c r="C100" s="1646"/>
      <c r="D100" s="229"/>
      <c r="E100" s="230"/>
      <c r="F100" s="231"/>
      <c r="G100" s="232"/>
      <c r="H100" s="232"/>
      <c r="I100" s="232"/>
      <c r="J100" s="232"/>
      <c r="K100" s="232"/>
      <c r="L100" s="232"/>
      <c r="M100" s="232"/>
      <c r="N100" s="232"/>
      <c r="O100" s="232"/>
      <c r="P100" s="1062"/>
      <c r="Q100" s="1063"/>
      <c r="R100" s="9"/>
      <c r="V100" s="9"/>
      <c r="W100" s="9"/>
    </row>
    <row r="101" spans="1:23">
      <c r="A101" s="26"/>
      <c r="B101" s="26"/>
      <c r="C101" s="1646"/>
      <c r="D101" s="229"/>
      <c r="E101" s="230"/>
      <c r="F101" s="231"/>
      <c r="G101" s="232"/>
      <c r="H101" s="232"/>
      <c r="I101" s="232"/>
      <c r="J101" s="232"/>
      <c r="K101" s="232"/>
      <c r="L101" s="232"/>
      <c r="M101" s="232"/>
      <c r="N101" s="232"/>
      <c r="O101" s="232"/>
      <c r="P101" s="1062"/>
      <c r="Q101" s="1063"/>
      <c r="R101" s="9"/>
      <c r="V101" s="9"/>
      <c r="W101" s="9"/>
    </row>
    <row r="102" spans="1:23">
      <c r="A102" s="26"/>
      <c r="B102" s="26"/>
      <c r="C102" s="1646"/>
      <c r="D102" s="229"/>
      <c r="E102" s="230"/>
      <c r="F102" s="231"/>
      <c r="G102" s="232"/>
      <c r="H102" s="232"/>
      <c r="I102" s="232"/>
      <c r="J102" s="232"/>
      <c r="K102" s="232"/>
      <c r="L102" s="232"/>
      <c r="M102" s="232"/>
      <c r="N102" s="232"/>
      <c r="O102" s="232"/>
      <c r="P102" s="1062"/>
      <c r="Q102" s="1063"/>
      <c r="R102" s="9"/>
      <c r="V102" s="9"/>
      <c r="W102" s="9"/>
    </row>
    <row r="103" spans="1:23">
      <c r="A103" s="26"/>
      <c r="B103" s="26"/>
      <c r="C103" s="1646"/>
      <c r="D103" s="229"/>
      <c r="E103" s="230"/>
      <c r="F103" s="231"/>
      <c r="G103" s="232"/>
      <c r="H103" s="232"/>
      <c r="I103" s="232"/>
      <c r="J103" s="232"/>
      <c r="K103" s="232"/>
      <c r="L103" s="232"/>
      <c r="M103" s="232"/>
      <c r="N103" s="232"/>
      <c r="O103" s="232"/>
      <c r="P103" s="1062"/>
      <c r="Q103" s="1063"/>
      <c r="R103" s="9"/>
      <c r="V103" s="9"/>
      <c r="W103" s="9"/>
    </row>
    <row r="104" spans="1:23">
      <c r="A104" s="26"/>
      <c r="B104" s="26"/>
      <c r="C104" s="1636"/>
      <c r="D104" s="229"/>
      <c r="E104" s="230"/>
      <c r="F104" s="231"/>
      <c r="G104" s="232"/>
      <c r="H104" s="232"/>
      <c r="I104" s="232"/>
      <c r="J104" s="232"/>
      <c r="K104" s="232"/>
      <c r="L104" s="232"/>
      <c r="M104" s="232"/>
      <c r="N104" s="232"/>
      <c r="O104" s="232"/>
      <c r="P104" s="1062"/>
      <c r="Q104" s="1063"/>
      <c r="R104" s="9"/>
      <c r="V104" s="9"/>
      <c r="W104" s="9"/>
    </row>
    <row r="105" spans="1:23">
      <c r="A105" s="26"/>
      <c r="B105" s="26"/>
      <c r="C105" s="1639"/>
      <c r="D105" s="229"/>
      <c r="E105" s="230"/>
      <c r="F105" s="231"/>
      <c r="G105" s="232"/>
      <c r="H105" s="232"/>
      <c r="I105" s="232"/>
      <c r="J105" s="232"/>
      <c r="K105" s="232"/>
      <c r="L105" s="232"/>
      <c r="M105" s="232"/>
      <c r="N105" s="232"/>
      <c r="O105" s="232"/>
      <c r="P105" s="1062"/>
      <c r="Q105" s="1063"/>
      <c r="R105" s="9"/>
      <c r="V105" s="9"/>
      <c r="W105" s="9"/>
    </row>
    <row r="106" spans="1:23">
      <c r="A106" s="26"/>
      <c r="B106" s="26"/>
      <c r="C106" s="1639"/>
      <c r="D106" s="229"/>
      <c r="E106" s="230"/>
      <c r="F106" s="231"/>
      <c r="G106" s="232"/>
      <c r="H106" s="232"/>
      <c r="I106" s="232"/>
      <c r="J106" s="232"/>
      <c r="K106" s="232"/>
      <c r="L106" s="232"/>
      <c r="M106" s="232"/>
      <c r="N106" s="232"/>
      <c r="O106" s="232"/>
      <c r="P106" s="1062"/>
      <c r="Q106" s="1063"/>
      <c r="R106" s="9"/>
      <c r="V106" s="9"/>
      <c r="W106" s="9"/>
    </row>
    <row r="107" spans="1:23">
      <c r="A107" s="26"/>
      <c r="B107" s="26"/>
      <c r="C107" s="1639"/>
      <c r="D107" s="229"/>
      <c r="E107" s="230"/>
      <c r="F107" s="231"/>
      <c r="G107" s="232"/>
      <c r="H107" s="232"/>
      <c r="I107" s="232"/>
      <c r="J107" s="232"/>
      <c r="K107" s="232"/>
      <c r="L107" s="232"/>
      <c r="M107" s="232"/>
      <c r="N107" s="232"/>
      <c r="O107" s="232"/>
      <c r="P107" s="1062"/>
      <c r="Q107" s="1063"/>
      <c r="R107" s="9"/>
      <c r="V107" s="9"/>
      <c r="W107" s="9"/>
    </row>
    <row r="108" spans="1:23">
      <c r="A108" s="26"/>
      <c r="B108" s="26"/>
      <c r="C108" s="1649"/>
      <c r="D108" s="229"/>
      <c r="E108" s="230"/>
      <c r="F108" s="231"/>
      <c r="G108" s="232"/>
      <c r="H108" s="232"/>
      <c r="I108" s="232"/>
      <c r="J108" s="232"/>
      <c r="K108" s="232"/>
      <c r="L108" s="232"/>
      <c r="M108" s="232"/>
      <c r="N108" s="232"/>
      <c r="O108" s="232"/>
      <c r="P108" s="1062"/>
      <c r="Q108" s="1063"/>
      <c r="R108" s="9"/>
      <c r="V108" s="9"/>
      <c r="W108" s="9"/>
    </row>
    <row r="109" spans="1:23">
      <c r="A109" s="26"/>
      <c r="B109" s="26"/>
      <c r="C109" s="1649"/>
      <c r="D109" s="229"/>
      <c r="E109" s="230"/>
      <c r="F109" s="231"/>
      <c r="G109" s="232"/>
      <c r="H109" s="232"/>
      <c r="I109" s="232"/>
      <c r="J109" s="232"/>
      <c r="K109" s="232"/>
      <c r="L109" s="232"/>
      <c r="M109" s="232"/>
      <c r="N109" s="232"/>
      <c r="O109" s="232"/>
      <c r="P109" s="1062"/>
      <c r="Q109" s="1063"/>
      <c r="R109" s="9"/>
      <c r="V109" s="9"/>
      <c r="W109" s="9"/>
    </row>
    <row r="110" spans="1:23">
      <c r="A110" s="26"/>
      <c r="B110" s="26"/>
      <c r="C110" s="1649"/>
      <c r="D110" s="229"/>
      <c r="E110" s="230"/>
      <c r="F110" s="231"/>
      <c r="G110" s="232"/>
      <c r="H110" s="232"/>
      <c r="I110" s="232"/>
      <c r="J110" s="232"/>
      <c r="K110" s="232"/>
      <c r="L110" s="232"/>
      <c r="M110" s="232"/>
      <c r="N110" s="232"/>
      <c r="O110" s="232"/>
      <c r="P110" s="1062"/>
      <c r="Q110" s="1063"/>
      <c r="R110" s="9"/>
      <c r="V110" s="9"/>
      <c r="W110" s="9"/>
    </row>
    <row r="111" spans="1:23">
      <c r="A111" s="26"/>
      <c r="B111" s="26"/>
      <c r="C111" s="1649"/>
      <c r="D111" s="229"/>
      <c r="E111" s="230"/>
      <c r="F111" s="231"/>
      <c r="G111" s="232"/>
      <c r="H111" s="232"/>
      <c r="I111" s="232"/>
      <c r="J111" s="232"/>
      <c r="K111" s="232"/>
      <c r="L111" s="232"/>
      <c r="M111" s="232"/>
      <c r="N111" s="232"/>
      <c r="O111" s="232"/>
      <c r="P111" s="1062"/>
      <c r="Q111" s="1063"/>
      <c r="R111" s="9"/>
      <c r="V111" s="9"/>
      <c r="W111" s="9"/>
    </row>
    <row r="112" spans="1:23">
      <c r="A112" s="26"/>
      <c r="B112" s="26"/>
      <c r="C112" s="1643"/>
      <c r="D112" s="229"/>
      <c r="E112" s="230"/>
      <c r="F112" s="231"/>
      <c r="G112" s="232"/>
      <c r="H112" s="232"/>
      <c r="I112" s="232"/>
      <c r="J112" s="232"/>
      <c r="K112" s="232"/>
      <c r="L112" s="232"/>
      <c r="M112" s="232"/>
      <c r="N112" s="232"/>
      <c r="O112" s="232"/>
      <c r="P112" s="1062"/>
      <c r="Q112" s="1063"/>
      <c r="R112" s="9"/>
      <c r="V112" s="9"/>
      <c r="W112" s="9"/>
    </row>
    <row r="113" spans="1:23">
      <c r="A113" s="26"/>
      <c r="B113" s="26"/>
      <c r="C113" s="1650"/>
      <c r="D113" s="229"/>
      <c r="E113" s="230"/>
      <c r="F113" s="231"/>
      <c r="G113" s="232"/>
      <c r="H113" s="232"/>
      <c r="I113" s="232"/>
      <c r="J113" s="232"/>
      <c r="K113" s="232"/>
      <c r="L113" s="232"/>
      <c r="M113" s="232"/>
      <c r="N113" s="232"/>
      <c r="O113" s="232"/>
      <c r="P113" s="1062"/>
      <c r="Q113" s="1063"/>
      <c r="R113" s="9"/>
      <c r="V113" s="9"/>
      <c r="W113" s="9"/>
    </row>
    <row r="114" spans="1:23">
      <c r="A114" s="26"/>
      <c r="B114" s="26"/>
      <c r="C114" s="1650"/>
      <c r="D114" s="229"/>
      <c r="E114" s="230"/>
      <c r="F114" s="231"/>
      <c r="G114" s="232"/>
      <c r="H114" s="232"/>
      <c r="I114" s="232"/>
      <c r="J114" s="232"/>
      <c r="K114" s="232"/>
      <c r="L114" s="232"/>
      <c r="M114" s="232"/>
      <c r="N114" s="232"/>
      <c r="O114" s="232"/>
      <c r="P114" s="1062"/>
      <c r="Q114" s="1063"/>
      <c r="R114" s="9"/>
      <c r="V114" s="9"/>
      <c r="W114" s="9"/>
    </row>
    <row r="115" spans="1:23">
      <c r="A115" s="26"/>
      <c r="B115" s="26"/>
      <c r="C115" s="1650"/>
      <c r="D115" s="229"/>
      <c r="E115" s="230"/>
      <c r="F115" s="231"/>
      <c r="G115" s="232"/>
      <c r="H115" s="232"/>
      <c r="I115" s="232"/>
      <c r="J115" s="232"/>
      <c r="K115" s="232"/>
      <c r="L115" s="232"/>
      <c r="M115" s="232"/>
      <c r="N115" s="232"/>
      <c r="O115" s="232"/>
      <c r="P115" s="1062"/>
      <c r="Q115" s="1063"/>
      <c r="R115" s="9"/>
      <c r="V115" s="9"/>
      <c r="W115" s="9"/>
    </row>
    <row r="116" spans="1:23">
      <c r="A116" s="26"/>
      <c r="B116" s="26"/>
      <c r="C116" s="1650"/>
      <c r="D116" s="229"/>
      <c r="E116" s="230"/>
      <c r="F116" s="231"/>
      <c r="G116" s="232"/>
      <c r="H116" s="232"/>
      <c r="I116" s="232"/>
      <c r="J116" s="232"/>
      <c r="K116" s="232"/>
      <c r="L116" s="232"/>
      <c r="M116" s="232"/>
      <c r="N116" s="232"/>
      <c r="O116" s="232"/>
      <c r="P116" s="1062"/>
      <c r="Q116" s="1063"/>
      <c r="R116" s="9"/>
      <c r="V116" s="9"/>
      <c r="W116" s="9"/>
    </row>
    <row r="117" spans="1:23">
      <c r="A117" s="26"/>
      <c r="B117" s="26"/>
      <c r="C117" s="1645"/>
      <c r="D117" s="229"/>
      <c r="E117" s="230"/>
      <c r="F117" s="231"/>
      <c r="G117" s="232"/>
      <c r="H117" s="232"/>
      <c r="I117" s="232"/>
      <c r="J117" s="232"/>
      <c r="K117" s="232"/>
      <c r="L117" s="232"/>
      <c r="M117" s="232"/>
      <c r="N117" s="232"/>
      <c r="O117" s="232"/>
      <c r="P117" s="1062"/>
      <c r="Q117" s="1063"/>
      <c r="R117" s="9"/>
      <c r="V117" s="9"/>
      <c r="W117" s="9"/>
    </row>
    <row r="118" spans="1:23">
      <c r="A118" s="26"/>
      <c r="B118" s="26"/>
      <c r="C118" s="1651"/>
      <c r="D118" s="229"/>
      <c r="E118" s="230"/>
      <c r="F118" s="231"/>
      <c r="G118" s="232"/>
      <c r="H118" s="232"/>
      <c r="I118" s="232"/>
      <c r="J118" s="232"/>
      <c r="K118" s="232"/>
      <c r="L118" s="232"/>
      <c r="M118" s="232"/>
      <c r="N118" s="232"/>
      <c r="O118" s="232"/>
      <c r="P118" s="1062"/>
      <c r="Q118" s="1063"/>
      <c r="R118" s="9"/>
      <c r="V118" s="9"/>
      <c r="W118" s="9"/>
    </row>
    <row r="119" spans="1:23">
      <c r="A119" s="26"/>
      <c r="B119" s="26"/>
      <c r="C119" s="1651"/>
      <c r="D119" s="229"/>
      <c r="E119" s="230"/>
      <c r="F119" s="231"/>
      <c r="G119" s="232"/>
      <c r="H119" s="232"/>
      <c r="I119" s="232"/>
      <c r="J119" s="232"/>
      <c r="K119" s="232"/>
      <c r="L119" s="232"/>
      <c r="M119" s="232"/>
      <c r="N119" s="232"/>
      <c r="O119" s="232"/>
      <c r="P119" s="1062"/>
      <c r="Q119" s="1063"/>
      <c r="R119" s="9"/>
      <c r="V119" s="9"/>
      <c r="W119" s="9"/>
    </row>
    <row r="120" spans="1:23">
      <c r="A120" s="26"/>
      <c r="B120" s="26"/>
      <c r="C120" s="1645"/>
      <c r="D120" s="229"/>
      <c r="E120" s="230"/>
      <c r="F120" s="231"/>
      <c r="G120" s="232"/>
      <c r="H120" s="232"/>
      <c r="I120" s="232"/>
      <c r="J120" s="232"/>
      <c r="K120" s="232"/>
      <c r="L120" s="232"/>
      <c r="M120" s="232"/>
      <c r="N120" s="232"/>
      <c r="O120" s="232"/>
      <c r="P120" s="1062"/>
      <c r="Q120" s="1063"/>
      <c r="R120" s="9"/>
      <c r="V120" s="9"/>
      <c r="W120" s="9"/>
    </row>
    <row r="121" spans="1:23">
      <c r="A121" s="26"/>
      <c r="B121" s="26"/>
      <c r="C121" s="1647"/>
      <c r="D121" s="229"/>
      <c r="E121" s="230"/>
      <c r="F121" s="231"/>
      <c r="G121" s="232"/>
      <c r="H121" s="232"/>
      <c r="I121" s="232"/>
      <c r="J121" s="232"/>
      <c r="K121" s="232"/>
      <c r="L121" s="232"/>
      <c r="M121" s="232"/>
      <c r="N121" s="232"/>
      <c r="O121" s="232"/>
      <c r="P121" s="1062"/>
      <c r="Q121" s="1063"/>
      <c r="R121" s="9"/>
      <c r="V121" s="9"/>
      <c r="W121" s="9"/>
    </row>
    <row r="122" spans="1:23">
      <c r="A122" s="26"/>
      <c r="B122" s="26"/>
      <c r="C122" s="1647"/>
      <c r="D122" s="229"/>
      <c r="E122" s="230"/>
      <c r="F122" s="231"/>
      <c r="G122" s="232"/>
      <c r="H122" s="232"/>
      <c r="I122" s="232"/>
      <c r="J122" s="232"/>
      <c r="K122" s="232"/>
      <c r="L122" s="232"/>
      <c r="M122" s="232"/>
      <c r="N122" s="232"/>
      <c r="O122" s="232"/>
      <c r="P122" s="1062"/>
      <c r="Q122" s="1063"/>
      <c r="R122" s="9"/>
      <c r="V122" s="9"/>
      <c r="W122" s="9"/>
    </row>
    <row r="123" spans="1:23">
      <c r="A123" s="26"/>
      <c r="B123" s="26"/>
      <c r="C123" s="1645"/>
      <c r="D123" s="229"/>
      <c r="E123" s="230"/>
      <c r="F123" s="231"/>
      <c r="G123" s="232"/>
      <c r="H123" s="232"/>
      <c r="I123" s="232"/>
      <c r="J123" s="232"/>
      <c r="K123" s="232"/>
      <c r="L123" s="232"/>
      <c r="M123" s="232"/>
      <c r="N123" s="232"/>
      <c r="O123" s="232"/>
      <c r="P123" s="1062"/>
      <c r="Q123" s="1063"/>
      <c r="R123" s="9"/>
      <c r="V123" s="9"/>
      <c r="W123" s="9"/>
    </row>
    <row r="124" spans="1:23">
      <c r="A124" s="26"/>
      <c r="B124" s="26"/>
      <c r="C124" s="1652"/>
      <c r="D124" s="229"/>
      <c r="E124" s="230"/>
      <c r="F124" s="231"/>
      <c r="G124" s="232"/>
      <c r="H124" s="232"/>
      <c r="I124" s="232"/>
      <c r="J124" s="232"/>
      <c r="K124" s="232"/>
      <c r="L124" s="232"/>
      <c r="M124" s="232"/>
      <c r="N124" s="232"/>
      <c r="O124" s="232"/>
      <c r="P124" s="1062"/>
      <c r="Q124" s="1063"/>
      <c r="R124" s="9"/>
      <c r="V124" s="9"/>
      <c r="W124" s="9"/>
    </row>
    <row r="125" spans="1:23">
      <c r="A125" s="26"/>
      <c r="B125" s="26"/>
      <c r="C125" s="1652"/>
      <c r="D125" s="229"/>
      <c r="E125" s="230"/>
      <c r="F125" s="231"/>
      <c r="G125" s="232"/>
      <c r="H125" s="232"/>
      <c r="I125" s="232"/>
      <c r="J125" s="232"/>
      <c r="K125" s="232"/>
      <c r="L125" s="232"/>
      <c r="M125" s="232"/>
      <c r="N125" s="232"/>
      <c r="O125" s="232"/>
      <c r="P125" s="1062"/>
      <c r="Q125" s="1063"/>
      <c r="R125" s="9"/>
      <c r="V125" s="9"/>
      <c r="W125" s="9"/>
    </row>
    <row r="126" spans="1:23">
      <c r="A126" s="26"/>
      <c r="B126" s="26"/>
      <c r="C126" s="1652"/>
      <c r="D126" s="229"/>
      <c r="E126" s="230"/>
      <c r="F126" s="231"/>
      <c r="G126" s="232"/>
      <c r="H126" s="232"/>
      <c r="I126" s="232"/>
      <c r="J126" s="232"/>
      <c r="K126" s="232"/>
      <c r="L126" s="232"/>
      <c r="M126" s="232"/>
      <c r="N126" s="232"/>
      <c r="O126" s="232"/>
      <c r="P126" s="1062"/>
      <c r="Q126" s="1063"/>
      <c r="R126" s="9"/>
      <c r="V126" s="9"/>
      <c r="W126" s="9"/>
    </row>
    <row r="127" spans="1:23">
      <c r="A127" s="26"/>
      <c r="B127" s="26"/>
      <c r="C127" s="1652"/>
      <c r="D127" s="229"/>
      <c r="E127" s="230"/>
      <c r="F127" s="231"/>
      <c r="G127" s="232"/>
      <c r="H127" s="232"/>
      <c r="I127" s="232"/>
      <c r="J127" s="232"/>
      <c r="K127" s="232"/>
      <c r="L127" s="232"/>
      <c r="M127" s="232"/>
      <c r="N127" s="232"/>
      <c r="O127" s="232"/>
      <c r="P127" s="1062"/>
      <c r="Q127" s="1063"/>
      <c r="R127" s="9"/>
      <c r="V127" s="9"/>
      <c r="W127" s="9"/>
    </row>
    <row r="128" spans="1:23">
      <c r="A128" s="26"/>
      <c r="B128" s="26"/>
      <c r="C128" s="1652"/>
      <c r="D128" s="229"/>
      <c r="E128" s="230"/>
      <c r="F128" s="231"/>
      <c r="G128" s="232"/>
      <c r="H128" s="232"/>
      <c r="I128" s="232"/>
      <c r="J128" s="232"/>
      <c r="K128" s="232"/>
      <c r="L128" s="232"/>
      <c r="M128" s="232"/>
      <c r="N128" s="232"/>
      <c r="O128" s="232"/>
      <c r="P128" s="1062"/>
      <c r="Q128" s="1063"/>
      <c r="R128" s="9"/>
      <c r="V128" s="9"/>
      <c r="W128" s="9"/>
    </row>
    <row r="129" spans="1:26">
      <c r="A129" s="26"/>
      <c r="B129" s="26"/>
      <c r="C129" s="1652"/>
      <c r="D129" s="229"/>
      <c r="E129" s="230"/>
      <c r="F129" s="231"/>
      <c r="G129" s="232"/>
      <c r="H129" s="232"/>
      <c r="I129" s="232"/>
      <c r="J129" s="232"/>
      <c r="K129" s="232"/>
      <c r="L129" s="232"/>
      <c r="M129" s="232"/>
      <c r="N129" s="232"/>
      <c r="O129" s="232"/>
      <c r="P129" s="1062"/>
      <c r="Q129" s="1063"/>
      <c r="R129" s="9"/>
      <c r="V129" s="9"/>
      <c r="W129" s="9"/>
    </row>
    <row r="130" spans="1:26">
      <c r="A130" s="26"/>
      <c r="B130" s="26"/>
      <c r="C130" s="1645"/>
      <c r="D130" s="229"/>
      <c r="E130" s="230"/>
      <c r="F130" s="231"/>
      <c r="G130" s="232"/>
      <c r="H130" s="232"/>
      <c r="I130" s="232"/>
      <c r="J130" s="232"/>
      <c r="K130" s="232"/>
      <c r="L130" s="232"/>
      <c r="M130" s="232"/>
      <c r="N130" s="232"/>
      <c r="O130" s="232"/>
      <c r="P130" s="1062"/>
      <c r="Q130" s="1063"/>
      <c r="R130" s="9"/>
      <c r="V130" s="9"/>
      <c r="W130" s="9"/>
    </row>
    <row r="131" spans="1:26">
      <c r="A131" s="26"/>
      <c r="B131" s="26"/>
      <c r="C131" s="1653"/>
      <c r="D131" s="229"/>
      <c r="E131" s="230"/>
      <c r="F131" s="231"/>
      <c r="G131" s="232"/>
      <c r="H131" s="232"/>
      <c r="I131" s="232"/>
      <c r="J131" s="232"/>
      <c r="K131" s="232"/>
      <c r="L131" s="232"/>
      <c r="M131" s="232"/>
      <c r="N131" s="232"/>
      <c r="O131" s="232"/>
      <c r="P131" s="1062"/>
      <c r="Q131" s="1063"/>
      <c r="R131" s="9"/>
      <c r="V131" s="9"/>
      <c r="W131" s="9"/>
      <c r="X131" s="25">
        <f>C131-1+1</f>
        <v>0</v>
      </c>
      <c r="Y131" s="1424" t="s">
        <v>2629</v>
      </c>
      <c r="Z131" s="25"/>
    </row>
    <row r="132" spans="1:26">
      <c r="A132" s="26"/>
      <c r="B132" s="26"/>
      <c r="C132" s="1653"/>
      <c r="D132" s="229"/>
      <c r="E132" s="230"/>
      <c r="F132" s="231"/>
      <c r="G132" s="232"/>
      <c r="H132" s="232"/>
      <c r="I132" s="232"/>
      <c r="J132" s="232"/>
      <c r="K132" s="232"/>
      <c r="L132" s="232"/>
      <c r="M132" s="232"/>
      <c r="N132" s="232"/>
      <c r="O132" s="232"/>
      <c r="P132" s="1062"/>
      <c r="Q132" s="1063"/>
      <c r="R132" s="9"/>
      <c r="V132" s="9"/>
      <c r="W132" s="9"/>
      <c r="X132" s="25">
        <f>C132-1+1</f>
        <v>0</v>
      </c>
      <c r="Y132" s="1424" t="s">
        <v>2630</v>
      </c>
      <c r="Z132" s="25"/>
    </row>
    <row r="133" spans="1:26">
      <c r="A133" s="26"/>
      <c r="B133" s="26"/>
      <c r="C133" s="1654"/>
      <c r="D133" s="229"/>
      <c r="E133" s="230"/>
      <c r="F133" s="231"/>
      <c r="G133" s="232"/>
      <c r="H133" s="232"/>
      <c r="I133" s="232"/>
      <c r="J133" s="232"/>
      <c r="K133" s="232"/>
      <c r="L133" s="232"/>
      <c r="M133" s="232"/>
      <c r="N133" s="232"/>
      <c r="O133" s="232"/>
      <c r="P133" s="1062"/>
      <c r="Q133" s="1063"/>
      <c r="R133" s="9"/>
      <c r="V133" s="9"/>
      <c r="W133" s="9"/>
      <c r="X133" s="25">
        <f>C133-1+1</f>
        <v>0</v>
      </c>
      <c r="Y133" s="1424" t="s">
        <v>2631</v>
      </c>
      <c r="Z133" s="25"/>
    </row>
    <row r="134" spans="1:26">
      <c r="A134" s="26"/>
      <c r="B134" s="26"/>
      <c r="C134" s="1653"/>
      <c r="D134" s="229"/>
      <c r="E134" s="230"/>
      <c r="F134" s="231"/>
      <c r="G134" s="232"/>
      <c r="H134" s="232"/>
      <c r="I134" s="232"/>
      <c r="J134" s="232"/>
      <c r="K134" s="232"/>
      <c r="L134" s="232"/>
      <c r="M134" s="232"/>
      <c r="N134" s="232"/>
      <c r="O134" s="232"/>
      <c r="P134" s="1062"/>
      <c r="Q134" s="1063"/>
      <c r="R134" s="9"/>
      <c r="V134" s="9"/>
      <c r="W134" s="9"/>
      <c r="X134" s="25"/>
      <c r="Y134" s="1424" t="s">
        <v>2632</v>
      </c>
      <c r="Z134" s="25"/>
    </row>
    <row r="135" spans="1:26">
      <c r="A135" s="26"/>
      <c r="B135" s="26"/>
      <c r="C135" s="1653"/>
      <c r="D135" s="229"/>
      <c r="E135" s="230"/>
      <c r="F135" s="231"/>
      <c r="G135" s="232"/>
      <c r="H135" s="232"/>
      <c r="I135" s="232"/>
      <c r="J135" s="232"/>
      <c r="K135" s="232"/>
      <c r="L135" s="232"/>
      <c r="M135" s="232"/>
      <c r="N135" s="232"/>
      <c r="O135" s="232"/>
      <c r="P135" s="1062"/>
      <c r="Q135" s="1063"/>
      <c r="R135" s="9"/>
      <c r="V135" s="9"/>
      <c r="W135" s="9"/>
      <c r="X135" s="25"/>
      <c r="Y135" s="1424" t="s">
        <v>2633</v>
      </c>
      <c r="Z135" s="25"/>
    </row>
    <row r="136" spans="1:26">
      <c r="A136" s="26"/>
      <c r="B136" s="26"/>
      <c r="C136" s="1653"/>
      <c r="D136" s="229"/>
      <c r="E136" s="230"/>
      <c r="F136" s="231"/>
      <c r="G136" s="232"/>
      <c r="H136" s="232"/>
      <c r="I136" s="232"/>
      <c r="J136" s="232"/>
      <c r="K136" s="232"/>
      <c r="L136" s="232"/>
      <c r="M136" s="232"/>
      <c r="N136" s="232"/>
      <c r="O136" s="232"/>
      <c r="P136" s="1062"/>
      <c r="Q136" s="1063"/>
      <c r="R136" s="9"/>
      <c r="V136" s="9"/>
      <c r="W136" s="9"/>
      <c r="X136" s="25">
        <f t="shared" ref="X136:X141" si="4">C136-1+1</f>
        <v>0</v>
      </c>
      <c r="Y136" s="1424" t="s">
        <v>1812</v>
      </c>
      <c r="Z136" s="25"/>
    </row>
    <row r="137" spans="1:26">
      <c r="A137" s="26"/>
      <c r="B137" s="26"/>
      <c r="C137" s="1653"/>
      <c r="D137" s="229"/>
      <c r="E137" s="230"/>
      <c r="F137" s="231"/>
      <c r="G137" s="232"/>
      <c r="H137" s="232"/>
      <c r="I137" s="232"/>
      <c r="J137" s="232"/>
      <c r="K137" s="232"/>
      <c r="L137" s="232"/>
      <c r="M137" s="232"/>
      <c r="N137" s="232"/>
      <c r="O137" s="232"/>
      <c r="P137" s="1062"/>
      <c r="Q137" s="1063"/>
      <c r="R137" s="9"/>
      <c r="V137" s="9"/>
      <c r="W137" s="9"/>
      <c r="X137" s="25">
        <f t="shared" si="4"/>
        <v>0</v>
      </c>
      <c r="Y137" s="1424" t="s">
        <v>1812</v>
      </c>
      <c r="Z137" s="25"/>
    </row>
    <row r="138" spans="1:26">
      <c r="A138" s="26"/>
      <c r="B138" s="26"/>
      <c r="C138" s="1653"/>
      <c r="D138" s="229"/>
      <c r="E138" s="230"/>
      <c r="F138" s="231"/>
      <c r="G138" s="232"/>
      <c r="H138" s="232"/>
      <c r="I138" s="232"/>
      <c r="J138" s="232"/>
      <c r="K138" s="232"/>
      <c r="L138" s="232"/>
      <c r="M138" s="232"/>
      <c r="N138" s="232"/>
      <c r="O138" s="232"/>
      <c r="P138" s="1062"/>
      <c r="Q138" s="1063"/>
      <c r="R138" s="9"/>
      <c r="V138" s="9"/>
      <c r="W138" s="9"/>
      <c r="X138" s="25">
        <f t="shared" si="4"/>
        <v>0</v>
      </c>
      <c r="Y138" s="1424" t="s">
        <v>1812</v>
      </c>
      <c r="Z138" s="25"/>
    </row>
    <row r="139" spans="1:26">
      <c r="A139" s="26"/>
      <c r="B139" s="26"/>
      <c r="C139" s="1653"/>
      <c r="D139" s="229"/>
      <c r="E139" s="230"/>
      <c r="F139" s="231"/>
      <c r="G139" s="232"/>
      <c r="H139" s="232"/>
      <c r="I139" s="232"/>
      <c r="J139" s="232"/>
      <c r="K139" s="232"/>
      <c r="L139" s="232"/>
      <c r="M139" s="232"/>
      <c r="N139" s="232"/>
      <c r="O139" s="232"/>
      <c r="P139" s="1062"/>
      <c r="Q139" s="1063"/>
      <c r="R139" s="9"/>
      <c r="V139" s="9"/>
      <c r="W139" s="9"/>
      <c r="X139" s="25">
        <f t="shared" si="4"/>
        <v>0</v>
      </c>
      <c r="Y139" s="1424" t="s">
        <v>2634</v>
      </c>
      <c r="Z139" s="25"/>
    </row>
    <row r="140" spans="1:26">
      <c r="A140" s="26"/>
      <c r="B140" s="26"/>
      <c r="C140" s="1653"/>
      <c r="D140" s="229"/>
      <c r="E140" s="230"/>
      <c r="F140" s="231"/>
      <c r="G140" s="232"/>
      <c r="H140" s="232"/>
      <c r="I140" s="232"/>
      <c r="J140" s="232"/>
      <c r="K140" s="232"/>
      <c r="L140" s="232"/>
      <c r="M140" s="232"/>
      <c r="N140" s="232"/>
      <c r="O140" s="232"/>
      <c r="P140" s="1062"/>
      <c r="Q140" s="1063"/>
      <c r="R140" s="9"/>
      <c r="V140" s="9"/>
      <c r="W140" s="9"/>
      <c r="X140" s="25">
        <f t="shared" si="4"/>
        <v>0</v>
      </c>
      <c r="Y140" s="1424" t="s">
        <v>2635</v>
      </c>
      <c r="Z140" s="25"/>
    </row>
    <row r="141" spans="1:26">
      <c r="A141" s="26"/>
      <c r="B141" s="26"/>
      <c r="C141" s="1653"/>
      <c r="D141" s="229"/>
      <c r="E141" s="230"/>
      <c r="F141" s="231"/>
      <c r="G141" s="232"/>
      <c r="H141" s="232"/>
      <c r="I141" s="232"/>
      <c r="J141" s="232"/>
      <c r="K141" s="232"/>
      <c r="L141" s="232"/>
      <c r="M141" s="232"/>
      <c r="N141" s="232"/>
      <c r="O141" s="232"/>
      <c r="P141" s="1062"/>
      <c r="Q141" s="1063"/>
      <c r="R141" s="9"/>
      <c r="V141" s="9"/>
      <c r="W141" s="9"/>
      <c r="X141" s="25">
        <f t="shared" si="4"/>
        <v>0</v>
      </c>
      <c r="Y141" s="1424" t="s">
        <v>2636</v>
      </c>
      <c r="Z141" s="25"/>
    </row>
    <row r="142" spans="1:26">
      <c r="A142" s="26"/>
      <c r="B142" s="26"/>
      <c r="C142" s="1653"/>
      <c r="D142" s="229"/>
      <c r="E142" s="230"/>
      <c r="F142" s="231"/>
      <c r="G142" s="232"/>
      <c r="H142" s="232"/>
      <c r="I142" s="232"/>
      <c r="J142" s="232"/>
      <c r="K142" s="232"/>
      <c r="L142" s="232"/>
      <c r="M142" s="232"/>
      <c r="N142" s="232"/>
      <c r="O142" s="232"/>
      <c r="P142" s="1062"/>
      <c r="Q142" s="1063"/>
      <c r="R142" s="9"/>
      <c r="V142" s="9"/>
      <c r="W142" s="9"/>
      <c r="X142" s="25"/>
      <c r="Y142" s="1424" t="s">
        <v>2637</v>
      </c>
      <c r="Z142" s="25"/>
    </row>
    <row r="143" spans="1:26">
      <c r="A143" s="26"/>
      <c r="B143" s="26"/>
      <c r="C143" s="1645"/>
      <c r="D143" s="229"/>
      <c r="E143" s="230"/>
      <c r="F143" s="231"/>
      <c r="G143" s="232"/>
      <c r="H143" s="232"/>
      <c r="I143" s="232"/>
      <c r="J143" s="232"/>
      <c r="K143" s="232"/>
      <c r="L143" s="232"/>
      <c r="M143" s="232"/>
      <c r="N143" s="232"/>
      <c r="O143" s="232"/>
      <c r="P143" s="1062"/>
      <c r="Q143" s="1063"/>
      <c r="R143" s="9"/>
      <c r="V143" s="9"/>
      <c r="W143" s="9"/>
      <c r="X143" s="25">
        <f>C143+1-1</f>
        <v>0</v>
      </c>
      <c r="Y143" s="1424" t="s">
        <v>2638</v>
      </c>
      <c r="Z143" s="25"/>
    </row>
    <row r="144" spans="1:26">
      <c r="A144" s="26"/>
      <c r="B144" s="26"/>
      <c r="C144" s="1655"/>
      <c r="D144" s="229"/>
      <c r="E144" s="230"/>
      <c r="F144" s="231"/>
      <c r="G144" s="232"/>
      <c r="H144" s="232"/>
      <c r="I144" s="232"/>
      <c r="J144" s="232"/>
      <c r="K144" s="232"/>
      <c r="L144" s="232"/>
      <c r="M144" s="232"/>
      <c r="N144" s="232"/>
      <c r="O144" s="232"/>
      <c r="P144" s="1062"/>
      <c r="Q144" s="1063"/>
      <c r="R144" s="9"/>
      <c r="V144" s="9"/>
      <c r="W144" s="9"/>
      <c r="X144" s="25">
        <f t="shared" ref="X144:X152" si="5">C144-1+1</f>
        <v>0</v>
      </c>
      <c r="Y144" s="1424" t="s">
        <v>2639</v>
      </c>
      <c r="Z144" s="25"/>
    </row>
    <row r="145" spans="1:26">
      <c r="A145" s="26"/>
      <c r="B145" s="26"/>
      <c r="C145" s="1655"/>
      <c r="D145" s="229"/>
      <c r="E145" s="230"/>
      <c r="F145" s="231"/>
      <c r="G145" s="232"/>
      <c r="H145" s="232"/>
      <c r="I145" s="232"/>
      <c r="J145" s="232"/>
      <c r="K145" s="232"/>
      <c r="L145" s="232"/>
      <c r="M145" s="232"/>
      <c r="N145" s="232"/>
      <c r="O145" s="232"/>
      <c r="P145" s="1062"/>
      <c r="Q145" s="1063"/>
      <c r="R145" s="9"/>
      <c r="V145" s="9"/>
      <c r="W145" s="9"/>
      <c r="X145" s="25">
        <f t="shared" si="5"/>
        <v>0</v>
      </c>
      <c r="Y145" s="1424" t="s">
        <v>2640</v>
      </c>
      <c r="Z145" s="25"/>
    </row>
    <row r="146" spans="1:26">
      <c r="A146" s="26"/>
      <c r="B146" s="26"/>
      <c r="C146" s="1656"/>
      <c r="D146" s="229"/>
      <c r="E146" s="230"/>
      <c r="F146" s="231"/>
      <c r="G146" s="232"/>
      <c r="H146" s="232"/>
      <c r="I146" s="232"/>
      <c r="J146" s="232"/>
      <c r="K146" s="232"/>
      <c r="L146" s="232"/>
      <c r="M146" s="232"/>
      <c r="N146" s="232"/>
      <c r="O146" s="232"/>
      <c r="P146" s="1062"/>
      <c r="Q146" s="1063"/>
      <c r="R146" s="9"/>
      <c r="V146" s="9"/>
      <c r="W146" s="9"/>
      <c r="X146" s="25">
        <f t="shared" si="5"/>
        <v>0</v>
      </c>
      <c r="Y146" s="1424" t="s">
        <v>2641</v>
      </c>
      <c r="Z146" s="25"/>
    </row>
    <row r="147" spans="1:26">
      <c r="A147" s="26"/>
      <c r="B147" s="26"/>
      <c r="C147" s="1656"/>
      <c r="D147" s="229"/>
      <c r="E147" s="230"/>
      <c r="F147" s="231"/>
      <c r="G147" s="232"/>
      <c r="H147" s="232"/>
      <c r="I147" s="232"/>
      <c r="J147" s="232"/>
      <c r="K147" s="232"/>
      <c r="L147" s="232"/>
      <c r="M147" s="232"/>
      <c r="N147" s="232"/>
      <c r="O147" s="232"/>
      <c r="P147" s="1062"/>
      <c r="Q147" s="1063"/>
      <c r="R147" s="9"/>
      <c r="V147" s="9"/>
      <c r="W147" s="9"/>
      <c r="X147" s="25">
        <f t="shared" si="5"/>
        <v>0</v>
      </c>
      <c r="Y147" s="1425" t="s">
        <v>2642</v>
      </c>
      <c r="Z147" s="25"/>
    </row>
    <row r="148" spans="1:26">
      <c r="A148" s="26"/>
      <c r="B148" s="26"/>
      <c r="C148" s="1657"/>
      <c r="D148" s="229"/>
      <c r="E148" s="230"/>
      <c r="F148" s="231"/>
      <c r="G148" s="232"/>
      <c r="H148" s="232"/>
      <c r="I148" s="232"/>
      <c r="J148" s="232"/>
      <c r="K148" s="232"/>
      <c r="L148" s="232"/>
      <c r="M148" s="232"/>
      <c r="N148" s="232"/>
      <c r="O148" s="232"/>
      <c r="P148" s="1062"/>
      <c r="Q148" s="1063"/>
      <c r="R148" s="9"/>
      <c r="V148" s="9"/>
      <c r="W148" s="9"/>
      <c r="X148" s="25">
        <f t="shared" si="5"/>
        <v>0</v>
      </c>
      <c r="Y148" s="1425" t="s">
        <v>2643</v>
      </c>
      <c r="Z148" s="25"/>
    </row>
    <row r="149" spans="1:26">
      <c r="A149" s="26"/>
      <c r="B149" s="26"/>
      <c r="C149" s="1657"/>
      <c r="D149" s="229"/>
      <c r="E149" s="230"/>
      <c r="F149" s="231"/>
      <c r="G149" s="232"/>
      <c r="H149" s="232"/>
      <c r="I149" s="232"/>
      <c r="J149" s="232"/>
      <c r="K149" s="232"/>
      <c r="L149" s="232"/>
      <c r="M149" s="232"/>
      <c r="N149" s="232"/>
      <c r="O149" s="232"/>
      <c r="P149" s="1062"/>
      <c r="Q149" s="1063"/>
      <c r="R149" s="9"/>
      <c r="V149" s="9"/>
      <c r="W149" s="9"/>
      <c r="X149" s="25">
        <f t="shared" si="5"/>
        <v>0</v>
      </c>
      <c r="Y149" s="1425" t="s">
        <v>1012</v>
      </c>
      <c r="Z149" s="25"/>
    </row>
    <row r="150" spans="1:26">
      <c r="A150" s="26"/>
      <c r="B150" s="26"/>
      <c r="C150" s="1657"/>
      <c r="D150" s="229"/>
      <c r="E150" s="230"/>
      <c r="F150" s="231"/>
      <c r="G150" s="232"/>
      <c r="H150" s="232"/>
      <c r="I150" s="232"/>
      <c r="J150" s="232"/>
      <c r="K150" s="232"/>
      <c r="L150" s="232"/>
      <c r="M150" s="232"/>
      <c r="N150" s="232"/>
      <c r="O150" s="232"/>
      <c r="P150" s="1062"/>
      <c r="Q150" s="1063"/>
      <c r="R150" s="9"/>
      <c r="V150" s="9"/>
      <c r="W150" s="9"/>
      <c r="X150" s="25">
        <f t="shared" si="5"/>
        <v>0</v>
      </c>
      <c r="Y150" s="1425" t="s">
        <v>2644</v>
      </c>
      <c r="Z150" s="25"/>
    </row>
    <row r="151" spans="1:26">
      <c r="A151" s="26"/>
      <c r="B151" s="26"/>
      <c r="C151" s="1657"/>
      <c r="D151" s="229"/>
      <c r="E151" s="230"/>
      <c r="F151" s="231"/>
      <c r="G151" s="232"/>
      <c r="H151" s="232"/>
      <c r="I151" s="232"/>
      <c r="J151" s="232"/>
      <c r="K151" s="232"/>
      <c r="L151" s="232"/>
      <c r="M151" s="232"/>
      <c r="N151" s="232"/>
      <c r="O151" s="232"/>
      <c r="P151" s="1062"/>
      <c r="Q151" s="1063"/>
      <c r="R151" s="9"/>
      <c r="V151" s="9"/>
      <c r="W151" s="9"/>
      <c r="X151" s="25">
        <f t="shared" si="5"/>
        <v>0</v>
      </c>
      <c r="Y151" s="1425" t="s">
        <v>2645</v>
      </c>
      <c r="Z151" s="25"/>
    </row>
    <row r="152" spans="1:26">
      <c r="A152" s="26"/>
      <c r="B152" s="26"/>
      <c r="C152" s="1657"/>
      <c r="D152" s="229"/>
      <c r="E152" s="230"/>
      <c r="F152" s="231"/>
      <c r="G152" s="232"/>
      <c r="H152" s="232"/>
      <c r="I152" s="232"/>
      <c r="J152" s="232"/>
      <c r="K152" s="232"/>
      <c r="L152" s="232"/>
      <c r="M152" s="232"/>
      <c r="N152" s="232"/>
      <c r="O152" s="232"/>
      <c r="P152" s="1062"/>
      <c r="Q152" s="1063"/>
      <c r="R152" s="9"/>
      <c r="V152" s="9"/>
      <c r="W152" s="9"/>
      <c r="X152" s="25">
        <f t="shared" si="5"/>
        <v>0</v>
      </c>
      <c r="Y152" s="1425" t="s">
        <v>2646</v>
      </c>
      <c r="Z152" s="25"/>
    </row>
    <row r="153" spans="1:26">
      <c r="A153" s="26"/>
      <c r="B153" s="26"/>
      <c r="C153" s="1657"/>
      <c r="D153" s="229"/>
      <c r="E153" s="230"/>
      <c r="F153" s="231"/>
      <c r="G153" s="232"/>
      <c r="H153" s="232"/>
      <c r="I153" s="232"/>
      <c r="J153" s="232"/>
      <c r="K153" s="232"/>
      <c r="L153" s="232"/>
      <c r="M153" s="232"/>
      <c r="N153" s="232"/>
      <c r="O153" s="232"/>
      <c r="P153" s="1062"/>
      <c r="Q153" s="1063"/>
      <c r="R153" s="9"/>
      <c r="V153" s="9"/>
      <c r="W153" s="9"/>
      <c r="X153" s="25"/>
      <c r="Y153" s="1424" t="s">
        <v>2647</v>
      </c>
      <c r="Z153" s="25"/>
    </row>
    <row r="154" spans="1:26">
      <c r="A154" s="26"/>
      <c r="B154" s="26"/>
      <c r="C154" s="1657"/>
      <c r="D154" s="229"/>
      <c r="E154" s="230"/>
      <c r="F154" s="231"/>
      <c r="G154" s="232"/>
      <c r="H154" s="232"/>
      <c r="I154" s="232"/>
      <c r="J154" s="232"/>
      <c r="K154" s="232"/>
      <c r="L154" s="232"/>
      <c r="M154" s="232"/>
      <c r="N154" s="232"/>
      <c r="O154" s="232"/>
      <c r="P154" s="1062"/>
      <c r="Q154" s="1063"/>
      <c r="R154" s="9"/>
      <c r="V154" s="9"/>
      <c r="W154" s="9"/>
      <c r="X154" s="25"/>
      <c r="Y154" s="1424" t="s">
        <v>2648</v>
      </c>
      <c r="Z154" s="25"/>
    </row>
    <row r="155" spans="1:26">
      <c r="A155" s="26"/>
      <c r="B155" s="26"/>
      <c r="C155" s="1658"/>
      <c r="D155" s="229"/>
      <c r="E155" s="230"/>
      <c r="F155" s="231"/>
      <c r="G155" s="232"/>
      <c r="H155" s="232"/>
      <c r="I155" s="232"/>
      <c r="J155" s="232"/>
      <c r="K155" s="232"/>
      <c r="L155" s="232"/>
      <c r="M155" s="232"/>
      <c r="N155" s="232"/>
      <c r="O155" s="232"/>
      <c r="P155" s="1062"/>
      <c r="Q155" s="1063"/>
      <c r="R155" s="9"/>
      <c r="V155" s="9"/>
      <c r="W155" s="9"/>
      <c r="X155" s="25"/>
      <c r="Y155" s="1424" t="s">
        <v>2649</v>
      </c>
      <c r="Z155" s="25"/>
    </row>
    <row r="156" spans="1:26">
      <c r="A156" s="26"/>
      <c r="B156" s="26"/>
      <c r="C156" s="1659"/>
      <c r="D156" s="229"/>
      <c r="E156" s="230"/>
      <c r="F156" s="231"/>
      <c r="G156" s="232"/>
      <c r="H156" s="232"/>
      <c r="I156" s="232"/>
      <c r="J156" s="232"/>
      <c r="K156" s="232"/>
      <c r="L156" s="232"/>
      <c r="M156" s="232"/>
      <c r="N156" s="232"/>
      <c r="O156" s="232"/>
      <c r="P156" s="1062"/>
      <c r="Q156" s="1063"/>
      <c r="R156" s="9"/>
      <c r="V156" s="9"/>
      <c r="W156" s="9"/>
      <c r="X156" s="25"/>
      <c r="Y156" s="1424" t="s">
        <v>2650</v>
      </c>
      <c r="Z156" s="25"/>
    </row>
    <row r="157" spans="1:26">
      <c r="A157" s="26"/>
      <c r="B157" s="26"/>
      <c r="C157" s="1645"/>
      <c r="D157" s="229"/>
      <c r="E157" s="230"/>
      <c r="F157" s="231"/>
      <c r="G157" s="232"/>
      <c r="H157" s="232"/>
      <c r="I157" s="232"/>
      <c r="J157" s="232"/>
      <c r="K157" s="232"/>
      <c r="L157" s="232"/>
      <c r="M157" s="232"/>
      <c r="N157" s="232"/>
      <c r="O157" s="232"/>
      <c r="P157" s="1062"/>
      <c r="Q157" s="1063"/>
      <c r="R157" s="9"/>
      <c r="V157" s="9"/>
      <c r="W157" s="9"/>
      <c r="X157" s="25"/>
      <c r="Y157" s="1424"/>
      <c r="Z157" s="25"/>
    </row>
    <row r="158" spans="1:26">
      <c r="A158" s="26"/>
      <c r="B158" s="26"/>
      <c r="C158" s="1660"/>
      <c r="D158" s="229"/>
      <c r="E158" s="230"/>
      <c r="F158" s="231"/>
      <c r="G158" s="232"/>
      <c r="H158" s="232"/>
      <c r="I158" s="232"/>
      <c r="J158" s="232"/>
      <c r="K158" s="232"/>
      <c r="L158" s="232"/>
      <c r="M158" s="232"/>
      <c r="N158" s="232"/>
      <c r="O158" s="232"/>
      <c r="P158" s="1062"/>
      <c r="Q158" s="1063"/>
      <c r="R158" s="9"/>
      <c r="V158" s="9"/>
      <c r="W158" s="9"/>
      <c r="X158" s="25"/>
      <c r="Y158" s="1424" t="s">
        <v>898</v>
      </c>
      <c r="Z158" s="25"/>
    </row>
    <row r="159" spans="1:26">
      <c r="A159" s="26"/>
      <c r="B159" s="26"/>
      <c r="C159" s="1660"/>
      <c r="D159" s="229"/>
      <c r="E159" s="230"/>
      <c r="F159" s="231"/>
      <c r="G159" s="232"/>
      <c r="H159" s="232"/>
      <c r="I159" s="232"/>
      <c r="J159" s="232"/>
      <c r="K159" s="232"/>
      <c r="L159" s="232"/>
      <c r="M159" s="232"/>
      <c r="N159" s="232"/>
      <c r="O159" s="232"/>
      <c r="P159" s="1062"/>
      <c r="Q159" s="1063"/>
      <c r="R159" s="9"/>
      <c r="V159" s="9"/>
      <c r="W159" s="9"/>
      <c r="X159" s="25"/>
      <c r="Y159" s="1424" t="s">
        <v>899</v>
      </c>
      <c r="Z159" s="25"/>
    </row>
    <row r="160" spans="1:26">
      <c r="A160" s="26"/>
      <c r="B160" s="26"/>
      <c r="C160" s="1660"/>
      <c r="D160" s="229"/>
      <c r="E160" s="230"/>
      <c r="F160" s="231"/>
      <c r="G160" s="232"/>
      <c r="H160" s="232"/>
      <c r="I160" s="232"/>
      <c r="J160" s="232"/>
      <c r="K160" s="232"/>
      <c r="L160" s="232"/>
      <c r="M160" s="232"/>
      <c r="N160" s="232"/>
      <c r="O160" s="232"/>
      <c r="P160" s="1062"/>
      <c r="Q160" s="1063"/>
      <c r="R160" s="9"/>
      <c r="V160" s="9"/>
      <c r="W160" s="9"/>
      <c r="X160" s="25"/>
      <c r="Y160" s="1424" t="s">
        <v>1887</v>
      </c>
      <c r="Z160" s="25"/>
    </row>
    <row r="161" spans="1:26">
      <c r="A161" s="293" t="s">
        <v>550</v>
      </c>
      <c r="B161" s="287"/>
      <c r="C161" s="1660"/>
      <c r="D161" s="229"/>
      <c r="E161" s="230"/>
      <c r="F161" s="231"/>
      <c r="G161" s="232"/>
      <c r="H161" s="232"/>
      <c r="I161" s="232"/>
      <c r="J161" s="232"/>
      <c r="K161" s="232"/>
      <c r="L161" s="232"/>
      <c r="M161" s="232"/>
      <c r="N161" s="232"/>
      <c r="O161" s="232"/>
      <c r="P161" s="1062"/>
      <c r="Q161" s="1063"/>
      <c r="R161" s="9"/>
      <c r="V161" s="9"/>
      <c r="W161" s="9"/>
      <c r="X161" s="25"/>
      <c r="Y161" s="1424" t="s">
        <v>1580</v>
      </c>
      <c r="Z161" s="25"/>
    </row>
    <row r="162" spans="1:26">
      <c r="A162" s="26"/>
      <c r="B162" s="26"/>
      <c r="C162" s="1660"/>
      <c r="D162" s="229"/>
      <c r="E162" s="230"/>
      <c r="F162" s="231"/>
      <c r="G162" s="232"/>
      <c r="H162" s="232"/>
      <c r="I162" s="232"/>
      <c r="J162" s="232"/>
      <c r="K162" s="232"/>
      <c r="L162" s="232"/>
      <c r="M162" s="232"/>
      <c r="N162" s="232"/>
      <c r="O162" s="232"/>
      <c r="P162" s="1062"/>
      <c r="Q162" s="1063"/>
      <c r="R162" s="9"/>
      <c r="V162" s="9"/>
      <c r="W162" s="9"/>
      <c r="X162" s="25"/>
      <c r="Y162" s="1424" t="s">
        <v>1581</v>
      </c>
      <c r="Z162" s="25"/>
    </row>
    <row r="163" spans="1:26">
      <c r="A163" s="26"/>
      <c r="B163" s="26"/>
      <c r="C163" s="1660"/>
      <c r="D163" s="229"/>
      <c r="E163" s="230"/>
      <c r="F163" s="231"/>
      <c r="G163" s="232"/>
      <c r="H163" s="232"/>
      <c r="I163" s="232"/>
      <c r="J163" s="232"/>
      <c r="K163" s="232"/>
      <c r="L163" s="232"/>
      <c r="M163" s="232"/>
      <c r="N163" s="232"/>
      <c r="O163" s="232"/>
      <c r="P163" s="1062"/>
      <c r="Q163" s="1063"/>
      <c r="R163" s="9"/>
      <c r="V163" s="9"/>
      <c r="W163" s="9"/>
      <c r="X163" s="25"/>
      <c r="Y163" s="1424" t="s">
        <v>1888</v>
      </c>
      <c r="Z163" s="25"/>
    </row>
    <row r="164" spans="1:26">
      <c r="A164" s="26"/>
      <c r="B164" s="26"/>
      <c r="C164" s="1660"/>
      <c r="D164" s="229"/>
      <c r="E164" s="230"/>
      <c r="F164" s="231"/>
      <c r="G164" s="232"/>
      <c r="H164" s="232"/>
      <c r="I164" s="232"/>
      <c r="J164" s="232"/>
      <c r="K164" s="232"/>
      <c r="L164" s="232"/>
      <c r="M164" s="232"/>
      <c r="N164" s="232"/>
      <c r="O164" s="232"/>
      <c r="P164" s="1062"/>
      <c r="Q164" s="1063"/>
      <c r="R164" s="9"/>
      <c r="V164" s="9"/>
      <c r="W164" s="9"/>
      <c r="X164" s="25"/>
      <c r="Y164" s="1424" t="s">
        <v>1889</v>
      </c>
      <c r="Z164" s="25"/>
    </row>
    <row r="165" spans="1:26">
      <c r="A165" s="26"/>
      <c r="B165" s="26"/>
      <c r="C165" s="1660"/>
      <c r="D165" s="229"/>
      <c r="E165" s="230"/>
      <c r="F165" s="231"/>
      <c r="G165" s="232"/>
      <c r="H165" s="232"/>
      <c r="I165" s="232"/>
      <c r="J165" s="232"/>
      <c r="K165" s="232"/>
      <c r="L165" s="232"/>
      <c r="M165" s="232"/>
      <c r="N165" s="232"/>
      <c r="O165" s="232"/>
      <c r="P165" s="1062"/>
      <c r="Q165" s="1063"/>
      <c r="R165" s="9"/>
      <c r="V165" s="9"/>
      <c r="W165" s="9"/>
      <c r="X165" s="25"/>
      <c r="Y165" s="1424" t="s">
        <v>1583</v>
      </c>
      <c r="Z165" s="25"/>
    </row>
    <row r="166" spans="1:26">
      <c r="A166" s="26"/>
      <c r="B166" s="26"/>
      <c r="C166" s="1660"/>
      <c r="D166" s="229"/>
      <c r="E166" s="230"/>
      <c r="F166" s="231"/>
      <c r="G166" s="232"/>
      <c r="H166" s="232"/>
      <c r="I166" s="232"/>
      <c r="J166" s="232"/>
      <c r="K166" s="232"/>
      <c r="L166" s="232"/>
      <c r="M166" s="232"/>
      <c r="N166" s="232"/>
      <c r="O166" s="232"/>
      <c r="P166" s="1062"/>
      <c r="Q166" s="1063"/>
      <c r="R166" s="9"/>
      <c r="V166" s="9"/>
      <c r="W166" s="9"/>
      <c r="X166" s="25"/>
      <c r="Y166" s="1424" t="s">
        <v>1584</v>
      </c>
      <c r="Z166" s="25"/>
    </row>
    <row r="167" spans="1:26">
      <c r="A167" s="26"/>
      <c r="B167" s="26"/>
      <c r="C167" s="1660"/>
      <c r="D167" s="229"/>
      <c r="E167" s="230"/>
      <c r="F167" s="231"/>
      <c r="G167" s="232"/>
      <c r="H167" s="232"/>
      <c r="I167" s="232"/>
      <c r="J167" s="232"/>
      <c r="K167" s="232"/>
      <c r="L167" s="232"/>
      <c r="M167" s="232"/>
      <c r="N167" s="232"/>
      <c r="O167" s="232"/>
      <c r="P167" s="1062"/>
      <c r="Q167" s="1063"/>
      <c r="R167" s="9"/>
      <c r="V167" s="9"/>
      <c r="W167" s="9"/>
      <c r="X167" s="25"/>
      <c r="Y167" s="1424" t="s">
        <v>1585</v>
      </c>
      <c r="Z167" s="25"/>
    </row>
    <row r="168" spans="1:26">
      <c r="A168" s="26"/>
      <c r="B168" s="26"/>
      <c r="C168" s="1660"/>
      <c r="D168" s="229"/>
      <c r="E168" s="230"/>
      <c r="F168" s="231"/>
      <c r="G168" s="232"/>
      <c r="H168" s="232"/>
      <c r="I168" s="232"/>
      <c r="J168" s="232"/>
      <c r="K168" s="232"/>
      <c r="L168" s="232"/>
      <c r="M168" s="232"/>
      <c r="N168" s="232"/>
      <c r="O168" s="232"/>
      <c r="P168" s="1062"/>
      <c r="Q168" s="1063"/>
      <c r="R168" s="9"/>
      <c r="V168" s="9"/>
      <c r="W168" s="9"/>
      <c r="X168" s="25"/>
      <c r="Y168" s="1424" t="s">
        <v>1586</v>
      </c>
      <c r="Z168" s="25"/>
    </row>
    <row r="169" spans="1:26">
      <c r="A169" s="26"/>
      <c r="B169" s="26"/>
      <c r="C169" s="1660"/>
      <c r="D169" s="229"/>
      <c r="E169" s="230"/>
      <c r="F169" s="231"/>
      <c r="G169" s="232"/>
      <c r="H169" s="232"/>
      <c r="I169" s="232"/>
      <c r="J169" s="232"/>
      <c r="K169" s="232"/>
      <c r="L169" s="232"/>
      <c r="M169" s="232"/>
      <c r="N169" s="232"/>
      <c r="O169" s="232"/>
      <c r="P169" s="1062"/>
      <c r="Q169" s="1063"/>
      <c r="R169" s="9"/>
      <c r="V169" s="9"/>
      <c r="W169" s="9"/>
      <c r="X169" s="25"/>
      <c r="Y169" s="1424" t="s">
        <v>1890</v>
      </c>
      <c r="Z169" s="25"/>
    </row>
    <row r="170" spans="1:26">
      <c r="A170" s="26"/>
      <c r="B170" s="26"/>
      <c r="C170" s="1660"/>
      <c r="D170" s="229"/>
      <c r="E170" s="230"/>
      <c r="F170" s="231"/>
      <c r="G170" s="232"/>
      <c r="H170" s="232"/>
      <c r="I170" s="232"/>
      <c r="J170" s="232"/>
      <c r="K170" s="232"/>
      <c r="L170" s="232"/>
      <c r="M170" s="232"/>
      <c r="N170" s="232"/>
      <c r="O170" s="232"/>
      <c r="P170" s="1062"/>
      <c r="Q170" s="1063"/>
      <c r="R170" s="9"/>
      <c r="V170" s="9"/>
      <c r="W170" s="9"/>
      <c r="X170" s="25"/>
      <c r="Y170" s="1424" t="s">
        <v>1891</v>
      </c>
      <c r="Z170" s="25"/>
    </row>
    <row r="171" spans="1:26">
      <c r="A171" s="26"/>
      <c r="B171" s="26"/>
      <c r="C171" s="1660"/>
      <c r="D171" s="229"/>
      <c r="E171" s="230"/>
      <c r="F171" s="231"/>
      <c r="G171" s="232"/>
      <c r="H171" s="232"/>
      <c r="I171" s="232"/>
      <c r="J171" s="232"/>
      <c r="K171" s="232"/>
      <c r="L171" s="232"/>
      <c r="M171" s="232"/>
      <c r="N171" s="232"/>
      <c r="O171" s="232"/>
      <c r="P171" s="1062"/>
      <c r="Q171" s="1063"/>
      <c r="R171" s="9"/>
      <c r="V171" s="9"/>
      <c r="W171" s="9"/>
      <c r="X171" s="25"/>
      <c r="Y171" s="1424" t="s">
        <v>1589</v>
      </c>
      <c r="Z171" s="25"/>
    </row>
    <row r="172" spans="1:26">
      <c r="A172" s="26"/>
      <c r="B172" s="26"/>
      <c r="C172" s="1660"/>
      <c r="D172" s="229"/>
      <c r="E172" s="230"/>
      <c r="F172" s="231"/>
      <c r="G172" s="232"/>
      <c r="H172" s="232"/>
      <c r="I172" s="232"/>
      <c r="J172" s="232"/>
      <c r="K172" s="232"/>
      <c r="L172" s="232"/>
      <c r="M172" s="232"/>
      <c r="N172" s="232"/>
      <c r="O172" s="232"/>
      <c r="P172" s="1062"/>
      <c r="Q172" s="1063"/>
      <c r="R172" s="9"/>
      <c r="V172" s="9"/>
      <c r="W172" s="9"/>
      <c r="X172" s="25"/>
      <c r="Y172" s="1424" t="s">
        <v>1590</v>
      </c>
      <c r="Z172" s="25"/>
    </row>
    <row r="173" spans="1:26">
      <c r="A173" s="26"/>
      <c r="B173" s="26"/>
      <c r="C173" s="1660"/>
      <c r="D173" s="229"/>
      <c r="E173" s="230"/>
      <c r="F173" s="231"/>
      <c r="G173" s="232"/>
      <c r="H173" s="232"/>
      <c r="I173" s="232"/>
      <c r="J173" s="232"/>
      <c r="K173" s="232"/>
      <c r="L173" s="232"/>
      <c r="M173" s="232"/>
      <c r="N173" s="232"/>
      <c r="O173" s="232"/>
      <c r="P173" s="1062"/>
      <c r="Q173" s="1063"/>
      <c r="R173" s="9"/>
      <c r="V173" s="9"/>
      <c r="W173" s="9"/>
      <c r="X173" s="25"/>
      <c r="Y173" s="1424" t="s">
        <v>1591</v>
      </c>
      <c r="Z173" s="25"/>
    </row>
    <row r="174" spans="1:26">
      <c r="A174" s="26"/>
      <c r="B174" s="26"/>
      <c r="C174" s="1660"/>
      <c r="D174" s="229"/>
      <c r="E174" s="230"/>
      <c r="F174" s="231"/>
      <c r="G174" s="232"/>
      <c r="H174" s="232"/>
      <c r="I174" s="232"/>
      <c r="J174" s="232"/>
      <c r="K174" s="232"/>
      <c r="L174" s="232"/>
      <c r="M174" s="232"/>
      <c r="N174" s="232"/>
      <c r="O174" s="232"/>
      <c r="P174" s="1062"/>
      <c r="Q174" s="1063"/>
      <c r="R174" s="9"/>
      <c r="V174" s="9"/>
      <c r="W174" s="9"/>
      <c r="X174" s="25"/>
      <c r="Y174" s="1424" t="s">
        <v>1592</v>
      </c>
      <c r="Z174" s="25"/>
    </row>
    <row r="175" spans="1:26">
      <c r="A175" s="26"/>
      <c r="B175" s="26"/>
      <c r="C175" s="1660"/>
      <c r="D175" s="229"/>
      <c r="E175" s="230"/>
      <c r="F175" s="231"/>
      <c r="G175" s="232"/>
      <c r="H175" s="232"/>
      <c r="I175" s="232"/>
      <c r="J175" s="232"/>
      <c r="K175" s="232"/>
      <c r="L175" s="232"/>
      <c r="M175" s="232"/>
      <c r="N175" s="232"/>
      <c r="O175" s="232"/>
      <c r="P175" s="1062"/>
      <c r="Q175" s="1063"/>
      <c r="R175" s="9"/>
      <c r="V175" s="9"/>
      <c r="W175" s="9"/>
      <c r="X175" s="25"/>
      <c r="Y175" s="1424" t="s">
        <v>818</v>
      </c>
      <c r="Z175" s="25"/>
    </row>
    <row r="176" spans="1:26">
      <c r="A176" s="26"/>
      <c r="B176" s="26"/>
      <c r="C176" s="1660"/>
      <c r="D176" s="229"/>
      <c r="E176" s="230"/>
      <c r="F176" s="231"/>
      <c r="G176" s="232"/>
      <c r="H176" s="232"/>
      <c r="I176" s="232"/>
      <c r="J176" s="232"/>
      <c r="K176" s="232"/>
      <c r="L176" s="232"/>
      <c r="M176" s="232"/>
      <c r="N176" s="232"/>
      <c r="O176" s="232"/>
      <c r="P176" s="1062"/>
      <c r="Q176" s="1063"/>
      <c r="R176" s="9"/>
      <c r="V176" s="9"/>
      <c r="W176" s="9"/>
      <c r="X176" s="25"/>
      <c r="Y176" s="1424" t="s">
        <v>1892</v>
      </c>
      <c r="Z176" s="25"/>
    </row>
    <row r="177" spans="1:26">
      <c r="A177" s="26"/>
      <c r="B177" s="26"/>
      <c r="C177" s="1660"/>
      <c r="D177" s="229"/>
      <c r="E177" s="230"/>
      <c r="F177" s="231"/>
      <c r="G177" s="232"/>
      <c r="H177" s="232"/>
      <c r="I177" s="232"/>
      <c r="J177" s="232"/>
      <c r="K177" s="232"/>
      <c r="L177" s="232"/>
      <c r="M177" s="232"/>
      <c r="N177" s="232"/>
      <c r="O177" s="232"/>
      <c r="P177" s="1062"/>
      <c r="Q177" s="1063"/>
      <c r="R177" s="9"/>
      <c r="V177" s="9"/>
      <c r="W177" s="9"/>
      <c r="X177" s="25"/>
      <c r="Y177" s="1424" t="s">
        <v>820</v>
      </c>
      <c r="Z177" s="25"/>
    </row>
    <row r="178" spans="1:26">
      <c r="A178" s="26"/>
      <c r="B178" s="26"/>
      <c r="C178" s="1660"/>
      <c r="D178" s="229"/>
      <c r="E178" s="230"/>
      <c r="F178" s="231"/>
      <c r="G178" s="232"/>
      <c r="H178" s="232"/>
      <c r="I178" s="232"/>
      <c r="J178" s="232"/>
      <c r="K178" s="232"/>
      <c r="L178" s="232"/>
      <c r="M178" s="232"/>
      <c r="N178" s="232"/>
      <c r="O178" s="232"/>
      <c r="P178" s="1062"/>
      <c r="Q178" s="1063"/>
      <c r="R178" s="9"/>
      <c r="V178" s="9"/>
      <c r="W178" s="9"/>
      <c r="X178" s="25"/>
      <c r="Y178" s="1424" t="s">
        <v>821</v>
      </c>
      <c r="Z178" s="25"/>
    </row>
    <row r="179" spans="1:26">
      <c r="A179" s="26"/>
      <c r="B179" s="26"/>
      <c r="C179" s="1660"/>
      <c r="D179" s="229"/>
      <c r="E179" s="230"/>
      <c r="F179" s="231"/>
      <c r="G179" s="232"/>
      <c r="H179" s="232"/>
      <c r="I179" s="232"/>
      <c r="J179" s="232"/>
      <c r="K179" s="232"/>
      <c r="L179" s="232"/>
      <c r="M179" s="232"/>
      <c r="N179" s="232"/>
      <c r="O179" s="232"/>
      <c r="P179" s="1062"/>
      <c r="Q179" s="1063"/>
      <c r="R179" s="9"/>
      <c r="V179" s="9"/>
      <c r="W179" s="9"/>
      <c r="X179" s="25"/>
      <c r="Y179" s="1424" t="s">
        <v>525</v>
      </c>
      <c r="Z179" s="25"/>
    </row>
    <row r="180" spans="1:26">
      <c r="A180" s="26"/>
      <c r="B180" s="26"/>
      <c r="C180" s="1660"/>
      <c r="D180" s="229"/>
      <c r="E180" s="230"/>
      <c r="F180" s="231"/>
      <c r="G180" s="232"/>
      <c r="H180" s="232"/>
      <c r="I180" s="232"/>
      <c r="J180" s="232"/>
      <c r="K180" s="232"/>
      <c r="L180" s="232"/>
      <c r="M180" s="232"/>
      <c r="N180" s="232"/>
      <c r="O180" s="232"/>
      <c r="P180" s="1062"/>
      <c r="Q180" s="1063"/>
      <c r="R180" s="9"/>
      <c r="V180" s="9"/>
      <c r="W180" s="9"/>
      <c r="X180" s="25"/>
      <c r="Y180" s="1424" t="s">
        <v>1893</v>
      </c>
      <c r="Z180" s="25"/>
    </row>
    <row r="181" spans="1:26">
      <c r="A181" s="26"/>
      <c r="B181" s="26"/>
      <c r="C181" s="1660"/>
      <c r="D181" s="229"/>
      <c r="E181" s="230"/>
      <c r="F181" s="231"/>
      <c r="G181" s="232"/>
      <c r="H181" s="232"/>
      <c r="I181" s="232"/>
      <c r="J181" s="232"/>
      <c r="K181" s="232"/>
      <c r="L181" s="232"/>
      <c r="M181" s="232"/>
      <c r="N181" s="232"/>
      <c r="O181" s="232"/>
      <c r="P181" s="1062"/>
      <c r="Q181" s="1063"/>
      <c r="R181" s="9"/>
      <c r="V181" s="9"/>
      <c r="W181" s="9"/>
      <c r="X181" s="25"/>
      <c r="Y181" s="1424" t="s">
        <v>527</v>
      </c>
      <c r="Z181" s="25"/>
    </row>
    <row r="182" spans="1:26">
      <c r="A182" s="26"/>
      <c r="B182" s="26"/>
      <c r="C182" s="1660"/>
      <c r="D182" s="229"/>
      <c r="E182" s="230"/>
      <c r="F182" s="231"/>
      <c r="G182" s="232"/>
      <c r="H182" s="232"/>
      <c r="I182" s="232"/>
      <c r="J182" s="232"/>
      <c r="K182" s="232"/>
      <c r="L182" s="232"/>
      <c r="M182" s="232"/>
      <c r="N182" s="232"/>
      <c r="O182" s="232"/>
      <c r="P182" s="1062"/>
      <c r="Q182" s="1063"/>
      <c r="R182" s="9"/>
      <c r="V182" s="9"/>
      <c r="W182" s="9"/>
      <c r="X182" s="25"/>
      <c r="Y182" s="1424" t="s">
        <v>528</v>
      </c>
      <c r="Z182" s="25"/>
    </row>
    <row r="183" spans="1:26">
      <c r="A183" s="26"/>
      <c r="B183" s="26"/>
      <c r="C183" s="1660"/>
      <c r="D183" s="229"/>
      <c r="E183" s="230"/>
      <c r="F183" s="231"/>
      <c r="G183" s="232"/>
      <c r="H183" s="232"/>
      <c r="I183" s="232"/>
      <c r="J183" s="232"/>
      <c r="K183" s="232"/>
      <c r="L183" s="232"/>
      <c r="M183" s="232"/>
      <c r="N183" s="232"/>
      <c r="O183" s="232"/>
      <c r="P183" s="1062"/>
      <c r="Q183" s="1063"/>
      <c r="R183" s="9"/>
      <c r="V183" s="9"/>
      <c r="W183" s="9"/>
      <c r="X183" s="25"/>
      <c r="Y183" s="1424" t="s">
        <v>529</v>
      </c>
      <c r="Z183" s="25"/>
    </row>
    <row r="184" spans="1:26">
      <c r="A184" s="26"/>
      <c r="B184" s="26"/>
      <c r="C184" s="1660"/>
      <c r="D184" s="229"/>
      <c r="E184" s="230"/>
      <c r="F184" s="231"/>
      <c r="G184" s="232"/>
      <c r="H184" s="232"/>
      <c r="I184" s="232"/>
      <c r="J184" s="232"/>
      <c r="K184" s="232"/>
      <c r="L184" s="232"/>
      <c r="M184" s="232"/>
      <c r="N184" s="232"/>
      <c r="O184" s="232"/>
      <c r="P184" s="1062"/>
      <c r="Q184" s="1063"/>
      <c r="R184" s="9"/>
      <c r="V184" s="9"/>
      <c r="W184" s="9"/>
      <c r="X184" s="25"/>
      <c r="Y184" s="1424" t="s">
        <v>530</v>
      </c>
      <c r="Z184" s="25"/>
    </row>
    <row r="185" spans="1:26">
      <c r="A185" s="26"/>
      <c r="B185" s="26"/>
      <c r="C185" s="1660"/>
      <c r="D185" s="229"/>
      <c r="E185" s="230"/>
      <c r="F185" s="231"/>
      <c r="G185" s="232"/>
      <c r="H185" s="232"/>
      <c r="I185" s="232"/>
      <c r="J185" s="232"/>
      <c r="K185" s="232"/>
      <c r="L185" s="232"/>
      <c r="M185" s="232"/>
      <c r="N185" s="232"/>
      <c r="O185" s="232"/>
      <c r="P185" s="1062"/>
      <c r="Q185" s="1063"/>
      <c r="R185" s="9"/>
      <c r="V185" s="9"/>
      <c r="W185" s="9"/>
      <c r="X185" s="25"/>
      <c r="Y185" s="1424" t="s">
        <v>531</v>
      </c>
      <c r="Z185" s="25"/>
    </row>
    <row r="186" spans="1:26">
      <c r="A186" s="26"/>
      <c r="B186" s="26"/>
      <c r="C186" s="1660"/>
      <c r="D186" s="229"/>
      <c r="E186" s="230"/>
      <c r="F186" s="231"/>
      <c r="G186" s="232"/>
      <c r="H186" s="232"/>
      <c r="I186" s="232"/>
      <c r="J186" s="232"/>
      <c r="K186" s="232"/>
      <c r="L186" s="232"/>
      <c r="M186" s="232"/>
      <c r="N186" s="232"/>
      <c r="O186" s="232"/>
      <c r="P186" s="1062"/>
      <c r="Q186" s="1063"/>
      <c r="R186" s="9"/>
      <c r="V186" s="9"/>
      <c r="W186" s="9"/>
      <c r="X186" s="25"/>
      <c r="Y186" s="1424" t="s">
        <v>532</v>
      </c>
      <c r="Z186" s="25"/>
    </row>
    <row r="187" spans="1:26">
      <c r="A187" s="26"/>
      <c r="B187" s="26"/>
      <c r="C187" s="1660"/>
      <c r="D187" s="229"/>
      <c r="E187" s="230"/>
      <c r="F187" s="231"/>
      <c r="G187" s="232"/>
      <c r="H187" s="232"/>
      <c r="I187" s="232"/>
      <c r="J187" s="232"/>
      <c r="K187" s="232"/>
      <c r="L187" s="232"/>
      <c r="M187" s="232"/>
      <c r="N187" s="232"/>
      <c r="O187" s="232"/>
      <c r="P187" s="1062"/>
      <c r="Q187" s="1063"/>
      <c r="R187" s="9"/>
      <c r="V187" s="9"/>
      <c r="W187" s="9"/>
      <c r="X187" s="25"/>
      <c r="Y187" s="1424" t="s">
        <v>533</v>
      </c>
      <c r="Z187" s="25"/>
    </row>
    <row r="188" spans="1:26">
      <c r="A188" s="26"/>
      <c r="B188" s="26"/>
      <c r="C188" s="1660"/>
      <c r="D188" s="229"/>
      <c r="E188" s="230"/>
      <c r="F188" s="231"/>
      <c r="G188" s="232"/>
      <c r="H188" s="232"/>
      <c r="I188" s="232"/>
      <c r="J188" s="232"/>
      <c r="K188" s="232"/>
      <c r="L188" s="232"/>
      <c r="M188" s="232"/>
      <c r="N188" s="232"/>
      <c r="O188" s="232"/>
      <c r="P188" s="1062"/>
      <c r="Q188" s="1063"/>
      <c r="R188" s="9"/>
      <c r="V188" s="9"/>
      <c r="W188" s="9"/>
      <c r="X188" s="25"/>
      <c r="Y188" s="1424" t="s">
        <v>1894</v>
      </c>
      <c r="Z188" s="25"/>
    </row>
    <row r="189" spans="1:26">
      <c r="A189" s="26"/>
      <c r="B189" s="26"/>
      <c r="C189" s="1660"/>
      <c r="D189" s="229"/>
      <c r="E189" s="230"/>
      <c r="F189" s="231"/>
      <c r="G189" s="232"/>
      <c r="H189" s="232"/>
      <c r="I189" s="232"/>
      <c r="J189" s="232"/>
      <c r="K189" s="232"/>
      <c r="L189" s="232"/>
      <c r="M189" s="232"/>
      <c r="N189" s="232"/>
      <c r="O189" s="232"/>
      <c r="P189" s="1062"/>
      <c r="Q189" s="1063"/>
      <c r="R189" s="9"/>
      <c r="V189" s="9"/>
      <c r="W189" s="9"/>
      <c r="X189" s="25"/>
      <c r="Y189" s="1424" t="s">
        <v>1895</v>
      </c>
      <c r="Z189" s="25"/>
    </row>
    <row r="190" spans="1:26">
      <c r="A190" s="26"/>
      <c r="B190" s="26"/>
      <c r="C190" s="1660"/>
      <c r="D190" s="229"/>
      <c r="E190" s="230"/>
      <c r="F190" s="231"/>
      <c r="G190" s="232"/>
      <c r="H190" s="232"/>
      <c r="I190" s="232"/>
      <c r="J190" s="232"/>
      <c r="K190" s="232"/>
      <c r="L190" s="232"/>
      <c r="M190" s="232"/>
      <c r="N190" s="232"/>
      <c r="O190" s="232"/>
      <c r="P190" s="1062"/>
      <c r="Q190" s="1063"/>
      <c r="R190" s="9"/>
      <c r="V190" s="9"/>
      <c r="W190" s="9"/>
      <c r="X190" s="25"/>
      <c r="Y190" s="1424" t="s">
        <v>1896</v>
      </c>
      <c r="Z190" s="25"/>
    </row>
    <row r="191" spans="1:26">
      <c r="A191" s="26"/>
      <c r="B191" s="26"/>
      <c r="C191" s="1660"/>
      <c r="D191" s="229"/>
      <c r="E191" s="230"/>
      <c r="F191" s="231"/>
      <c r="G191" s="232"/>
      <c r="H191" s="232"/>
      <c r="I191" s="232"/>
      <c r="J191" s="232"/>
      <c r="K191" s="232"/>
      <c r="L191" s="232"/>
      <c r="M191" s="232"/>
      <c r="N191" s="232"/>
      <c r="O191" s="232"/>
      <c r="P191" s="1062"/>
      <c r="Q191" s="1063"/>
      <c r="R191" s="9"/>
      <c r="V191" s="9"/>
      <c r="W191" s="9"/>
      <c r="X191" s="25"/>
      <c r="Y191" s="1424" t="s">
        <v>534</v>
      </c>
      <c r="Z191" s="25"/>
    </row>
    <row r="192" spans="1:26">
      <c r="A192" s="26"/>
      <c r="B192" s="26"/>
      <c r="C192" s="1660"/>
      <c r="D192" s="229"/>
      <c r="E192" s="230"/>
      <c r="F192" s="231"/>
      <c r="G192" s="232"/>
      <c r="H192" s="232"/>
      <c r="I192" s="232"/>
      <c r="J192" s="232"/>
      <c r="K192" s="232"/>
      <c r="L192" s="232"/>
      <c r="M192" s="232"/>
      <c r="N192" s="232"/>
      <c r="O192" s="232"/>
      <c r="P192" s="1062"/>
      <c r="Q192" s="1063"/>
      <c r="R192" s="9"/>
      <c r="V192" s="9"/>
      <c r="W192" s="9"/>
      <c r="X192" s="25"/>
      <c r="Y192" s="1424" t="s">
        <v>535</v>
      </c>
      <c r="Z192" s="25"/>
    </row>
    <row r="193" spans="1:26">
      <c r="A193" s="26"/>
      <c r="B193" s="26"/>
      <c r="C193" s="1660"/>
      <c r="D193" s="229"/>
      <c r="E193" s="230"/>
      <c r="F193" s="231"/>
      <c r="G193" s="232"/>
      <c r="H193" s="232"/>
      <c r="I193" s="232"/>
      <c r="J193" s="232"/>
      <c r="K193" s="232"/>
      <c r="L193" s="232"/>
      <c r="M193" s="232"/>
      <c r="N193" s="232"/>
      <c r="O193" s="232"/>
      <c r="P193" s="1062"/>
      <c r="Q193" s="1063"/>
      <c r="R193" s="9"/>
      <c r="V193" s="9"/>
      <c r="W193" s="9"/>
      <c r="X193" s="25"/>
      <c r="Y193" s="1424" t="s">
        <v>536</v>
      </c>
      <c r="Z193" s="25"/>
    </row>
    <row r="194" spans="1:26">
      <c r="A194" s="26"/>
      <c r="B194" s="26"/>
      <c r="C194" s="1660"/>
      <c r="D194" s="229"/>
      <c r="E194" s="230"/>
      <c r="F194" s="231"/>
      <c r="G194" s="232"/>
      <c r="H194" s="232"/>
      <c r="I194" s="232"/>
      <c r="J194" s="232"/>
      <c r="K194" s="232"/>
      <c r="L194" s="232"/>
      <c r="M194" s="232"/>
      <c r="N194" s="232"/>
      <c r="O194" s="232"/>
      <c r="P194" s="1062"/>
      <c r="Q194" s="1063"/>
      <c r="R194" s="9"/>
      <c r="V194" s="9"/>
      <c r="W194" s="9"/>
      <c r="X194" s="25"/>
      <c r="Y194" s="1424" t="s">
        <v>537</v>
      </c>
      <c r="Z194" s="25"/>
    </row>
    <row r="195" spans="1:26">
      <c r="A195" s="26"/>
      <c r="B195" s="26"/>
      <c r="C195" s="1660"/>
      <c r="D195" s="229"/>
      <c r="E195" s="230"/>
      <c r="F195" s="231"/>
      <c r="G195" s="232"/>
      <c r="H195" s="232"/>
      <c r="I195" s="232"/>
      <c r="J195" s="232"/>
      <c r="K195" s="232"/>
      <c r="L195" s="232"/>
      <c r="M195" s="232"/>
      <c r="N195" s="232"/>
      <c r="O195" s="232"/>
      <c r="P195" s="1062"/>
      <c r="Q195" s="1063"/>
      <c r="R195" s="9"/>
      <c r="V195" s="9"/>
      <c r="W195" s="9"/>
      <c r="X195" s="25"/>
      <c r="Y195" s="1424" t="s">
        <v>538</v>
      </c>
      <c r="Z195" s="25"/>
    </row>
    <row r="196" spans="1:26">
      <c r="A196" s="26"/>
      <c r="B196" s="26"/>
      <c r="C196" s="1660"/>
      <c r="D196" s="229"/>
      <c r="E196" s="230"/>
      <c r="F196" s="231"/>
      <c r="G196" s="232"/>
      <c r="H196" s="232"/>
      <c r="I196" s="232"/>
      <c r="J196" s="232"/>
      <c r="K196" s="232"/>
      <c r="L196" s="232"/>
      <c r="M196" s="232"/>
      <c r="N196" s="232"/>
      <c r="O196" s="232"/>
      <c r="P196" s="1062"/>
      <c r="Q196" s="1063"/>
      <c r="R196" s="9"/>
      <c r="V196" s="9"/>
      <c r="W196" s="9"/>
      <c r="X196" s="25"/>
      <c r="Y196" s="1424" t="s">
        <v>539</v>
      </c>
      <c r="Z196" s="25"/>
    </row>
    <row r="197" spans="1:26">
      <c r="A197" s="26"/>
      <c r="B197" s="26"/>
      <c r="C197" s="1660"/>
      <c r="D197" s="229"/>
      <c r="E197" s="230"/>
      <c r="F197" s="231"/>
      <c r="G197" s="232"/>
      <c r="H197" s="232"/>
      <c r="I197" s="232"/>
      <c r="J197" s="232"/>
      <c r="K197" s="232"/>
      <c r="L197" s="232"/>
      <c r="M197" s="232"/>
      <c r="N197" s="232"/>
      <c r="O197" s="232"/>
      <c r="P197" s="1062"/>
      <c r="Q197" s="1063"/>
      <c r="R197" s="9"/>
      <c r="V197" s="9"/>
      <c r="W197" s="9"/>
      <c r="X197" s="25"/>
      <c r="Y197" s="1424" t="s">
        <v>1897</v>
      </c>
      <c r="Z197" s="25"/>
    </row>
    <row r="198" spans="1:26">
      <c r="A198" s="26"/>
      <c r="B198" s="26"/>
      <c r="C198" s="1661"/>
      <c r="D198" s="229"/>
      <c r="E198" s="230"/>
      <c r="F198" s="231"/>
      <c r="G198" s="232"/>
      <c r="H198" s="232"/>
      <c r="I198" s="232"/>
      <c r="J198" s="232"/>
      <c r="K198" s="232"/>
      <c r="L198" s="232"/>
      <c r="M198" s="232"/>
      <c r="N198" s="232"/>
      <c r="O198" s="232"/>
      <c r="P198" s="1062"/>
      <c r="Q198" s="1063"/>
      <c r="R198" s="9"/>
      <c r="V198" s="9"/>
      <c r="W198" s="9"/>
      <c r="X198" s="25"/>
      <c r="Y198" s="1424"/>
      <c r="Z198" s="25"/>
    </row>
    <row r="199" spans="1:26">
      <c r="A199" s="26"/>
      <c r="B199" s="26"/>
      <c r="C199" s="1662"/>
      <c r="D199" s="229"/>
      <c r="E199" s="230"/>
      <c r="F199" s="231"/>
      <c r="G199" s="232"/>
      <c r="H199" s="232"/>
      <c r="I199" s="232"/>
      <c r="J199" s="232"/>
      <c r="K199" s="232"/>
      <c r="L199" s="232"/>
      <c r="M199" s="232"/>
      <c r="N199" s="232"/>
      <c r="O199" s="232"/>
      <c r="P199" s="1062"/>
      <c r="Q199" s="1063"/>
      <c r="R199" s="9"/>
      <c r="V199" s="9"/>
      <c r="W199" s="9"/>
      <c r="X199" s="25"/>
      <c r="Y199" s="1424" t="s">
        <v>2651</v>
      </c>
      <c r="Z199" s="25"/>
    </row>
    <row r="200" spans="1:26">
      <c r="A200" s="26"/>
      <c r="B200" s="26"/>
      <c r="C200" s="1645"/>
      <c r="D200" s="229"/>
      <c r="E200" s="230"/>
      <c r="F200" s="231"/>
      <c r="G200" s="232"/>
      <c r="H200" s="232"/>
      <c r="I200" s="232"/>
      <c r="J200" s="232"/>
      <c r="K200" s="232"/>
      <c r="L200" s="232"/>
      <c r="M200" s="232"/>
      <c r="N200" s="232"/>
      <c r="O200" s="232"/>
      <c r="P200" s="1062"/>
      <c r="Q200" s="1063"/>
      <c r="R200" s="9"/>
      <c r="V200" s="9"/>
      <c r="W200" s="9"/>
      <c r="X200" s="25"/>
      <c r="Y200" s="1424"/>
      <c r="Z200" s="25"/>
    </row>
    <row r="201" spans="1:26">
      <c r="A201" s="26"/>
      <c r="B201" s="26"/>
      <c r="C201" s="1663"/>
      <c r="D201" s="229"/>
      <c r="E201" s="230"/>
      <c r="F201" s="231"/>
      <c r="G201" s="232"/>
      <c r="H201" s="232"/>
      <c r="I201" s="232"/>
      <c r="J201" s="232"/>
      <c r="K201" s="232"/>
      <c r="L201" s="232"/>
      <c r="M201" s="232"/>
      <c r="N201" s="232"/>
      <c r="O201" s="232"/>
      <c r="P201" s="1062"/>
      <c r="Q201" s="1063"/>
      <c r="R201" s="9"/>
      <c r="V201" s="9"/>
      <c r="W201" s="9"/>
      <c r="X201" s="25"/>
      <c r="Y201" s="1424" t="s">
        <v>2652</v>
      </c>
      <c r="Z201" s="25"/>
    </row>
    <row r="202" spans="1:26">
      <c r="A202" s="26"/>
      <c r="B202" s="26"/>
      <c r="C202" s="1663"/>
      <c r="D202" s="229"/>
      <c r="E202" s="230"/>
      <c r="F202" s="231"/>
      <c r="G202" s="232"/>
      <c r="H202" s="232"/>
      <c r="I202" s="232"/>
      <c r="J202" s="232"/>
      <c r="K202" s="232"/>
      <c r="L202" s="232"/>
      <c r="M202" s="232"/>
      <c r="N202" s="232"/>
      <c r="O202" s="232"/>
      <c r="P202" s="1062"/>
      <c r="Q202" s="1063"/>
      <c r="R202" s="9"/>
      <c r="V202" s="9"/>
      <c r="W202" s="9"/>
      <c r="X202" s="25"/>
      <c r="Y202" s="1424" t="s">
        <v>2653</v>
      </c>
      <c r="Z202" s="25"/>
    </row>
    <row r="203" spans="1:26">
      <c r="A203" s="26"/>
      <c r="B203" s="26"/>
      <c r="C203" s="1663"/>
      <c r="D203" s="229"/>
      <c r="E203" s="230"/>
      <c r="F203" s="231"/>
      <c r="G203" s="232"/>
      <c r="H203" s="232"/>
      <c r="I203" s="232"/>
      <c r="J203" s="232"/>
      <c r="K203" s="232"/>
      <c r="L203" s="232"/>
      <c r="M203" s="232"/>
      <c r="N203" s="232"/>
      <c r="O203" s="232"/>
      <c r="P203" s="1062"/>
      <c r="Q203" s="1063"/>
      <c r="R203" s="9"/>
      <c r="V203" s="9"/>
      <c r="W203" s="9"/>
      <c r="X203" s="25"/>
      <c r="Y203" s="1424" t="s">
        <v>2654</v>
      </c>
      <c r="Z203" s="25"/>
    </row>
    <row r="204" spans="1:26">
      <c r="A204" s="26"/>
      <c r="B204" s="26"/>
      <c r="C204" s="1645"/>
      <c r="D204" s="229"/>
      <c r="E204" s="230"/>
      <c r="F204" s="231"/>
      <c r="G204" s="232"/>
      <c r="H204" s="232"/>
      <c r="I204" s="232"/>
      <c r="J204" s="232"/>
      <c r="K204" s="232"/>
      <c r="L204" s="232"/>
      <c r="M204" s="232"/>
      <c r="N204" s="232"/>
      <c r="O204" s="232"/>
      <c r="P204" s="1062"/>
      <c r="Q204" s="1063"/>
      <c r="R204" s="9"/>
      <c r="V204" s="9"/>
      <c r="W204" s="9"/>
    </row>
    <row r="205" spans="1:26">
      <c r="A205" s="26"/>
      <c r="B205" s="26"/>
      <c r="C205" s="1664"/>
      <c r="D205" s="229"/>
      <c r="E205" s="230"/>
      <c r="F205" s="231"/>
      <c r="G205" s="232"/>
      <c r="H205" s="232"/>
      <c r="I205" s="232"/>
      <c r="J205" s="232"/>
      <c r="K205" s="232"/>
      <c r="L205" s="232"/>
      <c r="M205" s="232"/>
      <c r="N205" s="232"/>
      <c r="O205" s="232"/>
      <c r="P205" s="1062"/>
      <c r="Q205" s="1063"/>
      <c r="R205" s="9"/>
      <c r="V205" s="9"/>
      <c r="W205" s="9"/>
      <c r="Y205" s="1426" t="s">
        <v>2655</v>
      </c>
      <c r="Z205" s="1427" t="s">
        <v>2656</v>
      </c>
    </row>
    <row r="206" spans="1:26">
      <c r="A206" s="26"/>
      <c r="B206" s="26"/>
      <c r="C206" s="1664"/>
      <c r="D206" s="229"/>
      <c r="E206" s="230"/>
      <c r="F206" s="231"/>
      <c r="G206" s="232"/>
      <c r="H206" s="232"/>
      <c r="I206" s="232"/>
      <c r="J206" s="232"/>
      <c r="K206" s="232"/>
      <c r="L206" s="232"/>
      <c r="M206" s="232"/>
      <c r="N206" s="232"/>
      <c r="O206" s="232"/>
      <c r="P206" s="1062"/>
      <c r="Q206" s="1063"/>
      <c r="R206" s="9"/>
      <c r="V206" s="9"/>
      <c r="W206" s="9"/>
      <c r="Y206" s="1426" t="s">
        <v>2657</v>
      </c>
      <c r="Z206" s="1427" t="s">
        <v>2656</v>
      </c>
    </row>
    <row r="207" spans="1:26">
      <c r="A207" s="26"/>
      <c r="B207" s="26"/>
      <c r="C207" s="1664"/>
      <c r="D207" s="229"/>
      <c r="E207" s="230"/>
      <c r="F207" s="231"/>
      <c r="G207" s="232"/>
      <c r="H207" s="232"/>
      <c r="I207" s="232"/>
      <c r="J207" s="232"/>
      <c r="K207" s="232"/>
      <c r="L207" s="232"/>
      <c r="M207" s="232"/>
      <c r="N207" s="232"/>
      <c r="O207" s="232"/>
      <c r="P207" s="1062"/>
      <c r="Q207" s="1063"/>
      <c r="R207" s="9"/>
      <c r="V207" s="9"/>
      <c r="W207" s="9"/>
      <c r="Y207" s="1426" t="s">
        <v>2658</v>
      </c>
      <c r="Z207" s="1427" t="s">
        <v>2656</v>
      </c>
    </row>
    <row r="208" spans="1:26">
      <c r="A208" s="26"/>
      <c r="B208" s="26"/>
      <c r="C208" s="1664"/>
      <c r="D208" s="229"/>
      <c r="E208" s="230"/>
      <c r="F208" s="231"/>
      <c r="G208" s="232"/>
      <c r="H208" s="232"/>
      <c r="I208" s="232"/>
      <c r="J208" s="232"/>
      <c r="K208" s="232"/>
      <c r="L208" s="232"/>
      <c r="M208" s="232"/>
      <c r="N208" s="232"/>
      <c r="O208" s="232"/>
      <c r="P208" s="1062"/>
      <c r="Q208" s="1063"/>
      <c r="R208" s="9"/>
      <c r="V208" s="9"/>
      <c r="W208" s="9"/>
      <c r="Y208" s="1426" t="s">
        <v>2659</v>
      </c>
      <c r="Z208" s="1427" t="s">
        <v>2656</v>
      </c>
    </row>
    <row r="209" spans="1:26">
      <c r="A209" s="26"/>
      <c r="B209" s="26"/>
      <c r="C209" s="1664"/>
      <c r="D209" s="229"/>
      <c r="E209" s="230"/>
      <c r="F209" s="231"/>
      <c r="G209" s="232"/>
      <c r="H209" s="232"/>
      <c r="I209" s="232"/>
      <c r="J209" s="232"/>
      <c r="K209" s="232"/>
      <c r="L209" s="232"/>
      <c r="M209" s="232"/>
      <c r="N209" s="232"/>
      <c r="O209" s="232"/>
      <c r="P209" s="1062"/>
      <c r="Q209" s="1063"/>
      <c r="R209" s="9"/>
      <c r="V209" s="9"/>
      <c r="W209" s="9"/>
      <c r="Y209" s="1426" t="s">
        <v>2660</v>
      </c>
      <c r="Z209" s="1427" t="s">
        <v>2656</v>
      </c>
    </row>
    <row r="210" spans="1:26">
      <c r="A210" s="26"/>
      <c r="B210" s="26"/>
      <c r="C210" s="1664"/>
      <c r="D210" s="229"/>
      <c r="E210" s="230"/>
      <c r="F210" s="231"/>
      <c r="G210" s="232"/>
      <c r="H210" s="232"/>
      <c r="I210" s="232"/>
      <c r="J210" s="232"/>
      <c r="K210" s="232"/>
      <c r="L210" s="232"/>
      <c r="M210" s="232"/>
      <c r="N210" s="232"/>
      <c r="O210" s="232"/>
      <c r="P210" s="1062"/>
      <c r="Q210" s="1063"/>
      <c r="R210" s="9"/>
      <c r="V210" s="9"/>
      <c r="W210" s="9"/>
      <c r="Y210" s="1426" t="s">
        <v>2661</v>
      </c>
      <c r="Z210" s="1427" t="s">
        <v>2656</v>
      </c>
    </row>
    <row r="211" spans="1:26">
      <c r="A211" s="26"/>
      <c r="B211" s="26"/>
      <c r="C211" s="1645"/>
      <c r="D211" s="229"/>
      <c r="E211" s="230"/>
      <c r="F211" s="231"/>
      <c r="G211" s="232"/>
      <c r="H211" s="232"/>
      <c r="I211" s="232"/>
      <c r="J211" s="232"/>
      <c r="K211" s="232"/>
      <c r="L211" s="232"/>
      <c r="M211" s="232"/>
      <c r="N211" s="232"/>
      <c r="O211" s="232"/>
      <c r="P211" s="1062"/>
      <c r="Q211" s="1063"/>
      <c r="R211" s="9"/>
      <c r="V211" s="9"/>
      <c r="W211" s="9"/>
      <c r="Y211" s="1424"/>
      <c r="Z211" s="1427"/>
    </row>
    <row r="212" spans="1:26">
      <c r="A212" s="26"/>
      <c r="B212" s="26"/>
      <c r="C212" s="1664"/>
      <c r="D212" s="229"/>
      <c r="E212" s="230"/>
      <c r="F212" s="231"/>
      <c r="G212" s="232"/>
      <c r="H212" s="232"/>
      <c r="I212" s="232"/>
      <c r="J212" s="232"/>
      <c r="K212" s="232"/>
      <c r="L212" s="232"/>
      <c r="M212" s="232"/>
      <c r="N212" s="232"/>
      <c r="O212" s="232"/>
      <c r="P212" s="1062"/>
      <c r="Q212" s="1063"/>
      <c r="R212" s="9"/>
      <c r="V212" s="9"/>
      <c r="W212" s="9"/>
      <c r="Y212" s="1426" t="s">
        <v>2655</v>
      </c>
      <c r="Z212" s="1427" t="s">
        <v>2662</v>
      </c>
    </row>
    <row r="213" spans="1:26">
      <c r="A213" s="26"/>
      <c r="B213" s="26"/>
      <c r="C213" s="1664"/>
      <c r="D213" s="229"/>
      <c r="E213" s="230"/>
      <c r="F213" s="231"/>
      <c r="G213" s="232"/>
      <c r="H213" s="232"/>
      <c r="I213" s="232"/>
      <c r="J213" s="232"/>
      <c r="K213" s="232"/>
      <c r="L213" s="232"/>
      <c r="M213" s="232"/>
      <c r="N213" s="232"/>
      <c r="O213" s="232"/>
      <c r="P213" s="1062"/>
      <c r="Q213" s="1063"/>
      <c r="R213" s="9"/>
      <c r="V213" s="9"/>
      <c r="W213" s="9"/>
      <c r="Y213" s="1426" t="s">
        <v>2657</v>
      </c>
      <c r="Z213" s="1427" t="s">
        <v>2662</v>
      </c>
    </row>
    <row r="214" spans="1:26">
      <c r="A214" s="26"/>
      <c r="B214" s="26"/>
      <c r="C214" s="1664"/>
      <c r="D214" s="229"/>
      <c r="E214" s="230"/>
      <c r="F214" s="231"/>
      <c r="G214" s="232"/>
      <c r="H214" s="232"/>
      <c r="I214" s="232"/>
      <c r="J214" s="232"/>
      <c r="K214" s="232"/>
      <c r="L214" s="232"/>
      <c r="M214" s="232"/>
      <c r="N214" s="232"/>
      <c r="O214" s="232"/>
      <c r="P214" s="1062"/>
      <c r="Q214" s="1063"/>
      <c r="R214" s="9"/>
      <c r="V214" s="9"/>
      <c r="W214" s="9"/>
      <c r="Y214" s="1426" t="s">
        <v>2658</v>
      </c>
      <c r="Z214" s="1427" t="s">
        <v>2662</v>
      </c>
    </row>
    <row r="215" spans="1:26">
      <c r="A215" s="26"/>
      <c r="B215" s="26"/>
      <c r="C215" s="1664"/>
      <c r="D215" s="229"/>
      <c r="E215" s="230"/>
      <c r="F215" s="231"/>
      <c r="G215" s="232"/>
      <c r="H215" s="232"/>
      <c r="I215" s="232"/>
      <c r="J215" s="232"/>
      <c r="K215" s="232"/>
      <c r="L215" s="232"/>
      <c r="M215" s="232"/>
      <c r="N215" s="232"/>
      <c r="O215" s="232"/>
      <c r="P215" s="1062"/>
      <c r="Q215" s="1063"/>
      <c r="R215" s="9"/>
      <c r="V215" s="9"/>
      <c r="W215" s="9"/>
      <c r="Y215" s="1426" t="s">
        <v>2659</v>
      </c>
      <c r="Z215" s="1427" t="s">
        <v>2662</v>
      </c>
    </row>
    <row r="216" spans="1:26">
      <c r="A216" s="26"/>
      <c r="B216" s="26"/>
      <c r="C216" s="1664"/>
      <c r="D216" s="229"/>
      <c r="E216" s="230"/>
      <c r="F216" s="231"/>
      <c r="G216" s="232"/>
      <c r="H216" s="232"/>
      <c r="I216" s="232"/>
      <c r="J216" s="232"/>
      <c r="K216" s="232"/>
      <c r="L216" s="232"/>
      <c r="M216" s="232"/>
      <c r="N216" s="232"/>
      <c r="O216" s="232"/>
      <c r="P216" s="1062"/>
      <c r="Q216" s="1063"/>
      <c r="R216" s="9"/>
      <c r="V216" s="9"/>
      <c r="W216" s="9"/>
      <c r="Y216" s="1426" t="s">
        <v>2660</v>
      </c>
      <c r="Z216" s="1427" t="s">
        <v>2662</v>
      </c>
    </row>
    <row r="217" spans="1:26">
      <c r="A217" s="26"/>
      <c r="B217" s="26"/>
      <c r="C217" s="1664"/>
      <c r="D217" s="229"/>
      <c r="E217" s="230"/>
      <c r="F217" s="231"/>
      <c r="G217" s="232"/>
      <c r="H217" s="232"/>
      <c r="I217" s="232"/>
      <c r="J217" s="232"/>
      <c r="K217" s="232"/>
      <c r="L217" s="232"/>
      <c r="M217" s="232"/>
      <c r="N217" s="232"/>
      <c r="O217" s="232"/>
      <c r="P217" s="1062"/>
      <c r="Q217" s="1063"/>
      <c r="R217" s="9"/>
      <c r="V217" s="9"/>
      <c r="W217" s="9"/>
      <c r="Y217" s="1426" t="s">
        <v>2661</v>
      </c>
      <c r="Z217" s="1427" t="s">
        <v>2662</v>
      </c>
    </row>
    <row r="218" spans="1:26">
      <c r="A218" s="26"/>
      <c r="B218" s="26"/>
      <c r="C218" s="1645"/>
      <c r="D218" s="229"/>
      <c r="E218" s="230"/>
      <c r="F218" s="231"/>
      <c r="G218" s="232"/>
      <c r="H218" s="232"/>
      <c r="I218" s="232"/>
      <c r="J218" s="232"/>
      <c r="K218" s="232"/>
      <c r="L218" s="232"/>
      <c r="M218" s="232"/>
      <c r="N218" s="232"/>
      <c r="O218" s="232"/>
      <c r="P218" s="1062"/>
      <c r="Q218" s="1063"/>
      <c r="R218" s="9"/>
      <c r="V218" s="9"/>
      <c r="W218" s="9"/>
    </row>
    <row r="219" spans="1:26">
      <c r="A219" s="26"/>
      <c r="B219" s="26"/>
      <c r="C219" s="1665"/>
      <c r="D219" s="229"/>
      <c r="E219" s="230"/>
      <c r="F219" s="231"/>
      <c r="G219" s="232"/>
      <c r="H219" s="232"/>
      <c r="I219" s="232"/>
      <c r="J219" s="232"/>
      <c r="K219" s="232"/>
      <c r="L219" s="232"/>
      <c r="M219" s="232"/>
      <c r="N219" s="232"/>
      <c r="O219" s="232"/>
      <c r="P219" s="1062"/>
      <c r="Q219" s="1063"/>
      <c r="R219" s="9"/>
      <c r="V219" s="9"/>
      <c r="W219" s="9"/>
      <c r="Y219" s="1426" t="s">
        <v>261</v>
      </c>
    </row>
    <row r="220" spans="1:26">
      <c r="A220" s="26"/>
      <c r="B220" s="26"/>
      <c r="C220" s="1645"/>
      <c r="D220" s="229"/>
      <c r="E220" s="230"/>
      <c r="F220" s="231"/>
      <c r="G220" s="232"/>
      <c r="H220" s="232"/>
      <c r="I220" s="232"/>
      <c r="J220" s="232"/>
      <c r="K220" s="232"/>
      <c r="L220" s="232"/>
      <c r="M220" s="232"/>
      <c r="N220" s="232"/>
      <c r="O220" s="232"/>
      <c r="P220" s="1062"/>
      <c r="Q220" s="1063"/>
      <c r="R220" s="9"/>
      <c r="V220" s="9"/>
      <c r="W220" s="9"/>
    </row>
    <row r="221" spans="1:26">
      <c r="A221" s="26"/>
      <c r="B221" s="26"/>
      <c r="C221" s="1645"/>
      <c r="D221" s="229"/>
      <c r="E221" s="230"/>
      <c r="F221" s="231"/>
      <c r="G221" s="232"/>
      <c r="H221" s="232"/>
      <c r="I221" s="232"/>
      <c r="J221" s="232"/>
      <c r="K221" s="232"/>
      <c r="L221" s="232"/>
      <c r="M221" s="232"/>
      <c r="N221" s="232"/>
      <c r="O221" s="232"/>
      <c r="P221" s="1062"/>
      <c r="Q221" s="1063"/>
      <c r="R221" s="9"/>
      <c r="V221" s="9"/>
      <c r="W221" s="9"/>
    </row>
    <row r="222" spans="1:26">
      <c r="A222" s="26"/>
      <c r="B222" s="26"/>
      <c r="C222" s="1645"/>
      <c r="D222" s="229"/>
      <c r="E222" s="230"/>
      <c r="F222" s="231"/>
      <c r="G222" s="232"/>
      <c r="H222" s="232"/>
      <c r="I222" s="232"/>
      <c r="J222" s="232"/>
      <c r="K222" s="232"/>
      <c r="L222" s="232"/>
      <c r="M222" s="232"/>
      <c r="N222" s="232"/>
      <c r="O222" s="232"/>
      <c r="P222" s="1062"/>
      <c r="Q222" s="1063"/>
      <c r="R222" s="9"/>
      <c r="V222" s="9"/>
      <c r="W222" s="9"/>
    </row>
    <row r="223" spans="1:26">
      <c r="A223" s="26"/>
      <c r="B223" s="26"/>
      <c r="C223" s="1645"/>
      <c r="D223" s="229"/>
      <c r="E223" s="230"/>
      <c r="F223" s="231"/>
      <c r="G223" s="232"/>
      <c r="H223" s="232"/>
      <c r="I223" s="232"/>
      <c r="J223" s="232"/>
      <c r="K223" s="232"/>
      <c r="L223" s="232"/>
      <c r="M223" s="232"/>
      <c r="N223" s="232"/>
      <c r="O223" s="232"/>
      <c r="P223" s="1062"/>
      <c r="Q223" s="1063"/>
      <c r="R223" s="9"/>
      <c r="V223" s="9"/>
      <c r="W223" s="9"/>
    </row>
    <row r="224" spans="1:26">
      <c r="A224" s="26"/>
      <c r="B224" s="26"/>
      <c r="C224" s="1645"/>
      <c r="D224" s="229"/>
      <c r="E224" s="230"/>
      <c r="F224" s="231"/>
      <c r="G224" s="232"/>
      <c r="H224" s="232"/>
      <c r="I224" s="232"/>
      <c r="J224" s="232"/>
      <c r="K224" s="232"/>
      <c r="L224" s="232"/>
      <c r="M224" s="232"/>
      <c r="N224" s="232"/>
      <c r="O224" s="232"/>
      <c r="P224" s="1062"/>
      <c r="Q224" s="1063"/>
      <c r="R224" s="9"/>
      <c r="V224" s="9"/>
      <c r="W224" s="9"/>
    </row>
    <row r="225" spans="1:23">
      <c r="A225" s="26"/>
      <c r="B225" s="26"/>
      <c r="C225" s="1645"/>
      <c r="D225" s="229"/>
      <c r="E225" s="230"/>
      <c r="F225" s="231"/>
      <c r="G225" s="232"/>
      <c r="H225" s="232"/>
      <c r="I225" s="232"/>
      <c r="J225" s="232"/>
      <c r="K225" s="232"/>
      <c r="L225" s="232"/>
      <c r="M225" s="232"/>
      <c r="N225" s="232"/>
      <c r="O225" s="232"/>
      <c r="P225" s="1062"/>
      <c r="Q225" s="1063"/>
      <c r="R225" s="9"/>
      <c r="V225" s="9"/>
      <c r="W225" s="9"/>
    </row>
    <row r="226" spans="1:23">
      <c r="A226" s="26"/>
      <c r="B226" s="26"/>
      <c r="C226" s="1645"/>
      <c r="D226" s="229"/>
      <c r="E226" s="230"/>
      <c r="F226" s="231"/>
      <c r="G226" s="232"/>
      <c r="H226" s="232"/>
      <c r="I226" s="232"/>
      <c r="J226" s="232"/>
      <c r="K226" s="232"/>
      <c r="L226" s="232"/>
      <c r="M226" s="232"/>
      <c r="N226" s="232"/>
      <c r="O226" s="232"/>
      <c r="P226" s="1062"/>
      <c r="Q226" s="1063"/>
      <c r="R226" s="9"/>
      <c r="V226" s="9"/>
      <c r="W226" s="9"/>
    </row>
    <row r="227" spans="1:23">
      <c r="A227" s="26"/>
      <c r="B227" s="26"/>
      <c r="C227" s="1645"/>
      <c r="D227" s="229"/>
      <c r="E227" s="230"/>
      <c r="F227" s="231"/>
      <c r="G227" s="232"/>
      <c r="H227" s="232"/>
      <c r="I227" s="232"/>
      <c r="J227" s="232"/>
      <c r="K227" s="232"/>
      <c r="L227" s="232"/>
      <c r="M227" s="232"/>
      <c r="N227" s="232"/>
      <c r="O227" s="232"/>
      <c r="P227" s="1062"/>
      <c r="Q227" s="1063"/>
      <c r="R227" s="9"/>
      <c r="V227" s="9"/>
      <c r="W227" s="9"/>
    </row>
    <row r="228" spans="1:23">
      <c r="A228" s="26"/>
      <c r="B228" s="26"/>
      <c r="C228" s="1645"/>
      <c r="D228" s="229"/>
      <c r="E228" s="230"/>
      <c r="F228" s="231"/>
      <c r="G228" s="232"/>
      <c r="H228" s="232"/>
      <c r="I228" s="232"/>
      <c r="J228" s="232"/>
      <c r="K228" s="232"/>
      <c r="L228" s="232"/>
      <c r="M228" s="232"/>
      <c r="N228" s="232"/>
      <c r="O228" s="232"/>
      <c r="P228" s="1062"/>
      <c r="Q228" s="1063"/>
      <c r="R228" s="9"/>
      <c r="V228" s="9"/>
      <c r="W228" s="9"/>
    </row>
    <row r="229" spans="1:23">
      <c r="A229" s="26"/>
      <c r="B229" s="26"/>
      <c r="C229" s="1645"/>
      <c r="D229" s="229"/>
      <c r="E229" s="230"/>
      <c r="F229" s="231"/>
      <c r="G229" s="232"/>
      <c r="H229" s="232"/>
      <c r="I229" s="232"/>
      <c r="J229" s="232"/>
      <c r="K229" s="232"/>
      <c r="L229" s="232"/>
      <c r="M229" s="232"/>
      <c r="N229" s="232"/>
      <c r="O229" s="232"/>
      <c r="P229" s="1062"/>
      <c r="Q229" s="1063"/>
      <c r="R229" s="9"/>
      <c r="V229" s="9"/>
      <c r="W229" s="9"/>
    </row>
    <row r="230" spans="1:23">
      <c r="A230" s="26"/>
      <c r="B230" s="26"/>
      <c r="C230" s="1645"/>
      <c r="D230" s="229"/>
      <c r="E230" s="230"/>
      <c r="F230" s="231"/>
      <c r="G230" s="232"/>
      <c r="H230" s="232"/>
      <c r="I230" s="232"/>
      <c r="J230" s="232"/>
      <c r="K230" s="232"/>
      <c r="L230" s="232"/>
      <c r="M230" s="232"/>
      <c r="N230" s="232"/>
      <c r="O230" s="232"/>
      <c r="P230" s="1062"/>
      <c r="Q230" s="1063"/>
      <c r="R230" s="9"/>
      <c r="V230" s="9"/>
      <c r="W230" s="9"/>
    </row>
    <row r="231" spans="1:23">
      <c r="A231" s="26"/>
      <c r="B231" s="26"/>
      <c r="C231" s="1645"/>
      <c r="D231" s="229"/>
      <c r="E231" s="230"/>
      <c r="F231" s="231"/>
      <c r="G231" s="232"/>
      <c r="H231" s="232"/>
      <c r="I231" s="232"/>
      <c r="J231" s="232"/>
      <c r="K231" s="232"/>
      <c r="L231" s="232"/>
      <c r="M231" s="232"/>
      <c r="N231" s="232"/>
      <c r="O231" s="232"/>
      <c r="P231" s="1062"/>
      <c r="Q231" s="1063"/>
      <c r="R231" s="9"/>
      <c r="V231" s="9"/>
      <c r="W231" s="9"/>
    </row>
    <row r="232" spans="1:23">
      <c r="A232" s="26"/>
      <c r="B232" s="26"/>
      <c r="C232" s="1645"/>
      <c r="D232" s="229"/>
      <c r="E232" s="230"/>
      <c r="F232" s="231"/>
      <c r="G232" s="232"/>
      <c r="H232" s="232"/>
      <c r="I232" s="232"/>
      <c r="J232" s="232"/>
      <c r="K232" s="232"/>
      <c r="L232" s="232"/>
      <c r="M232" s="232"/>
      <c r="N232" s="232"/>
      <c r="O232" s="232"/>
      <c r="P232" s="1062"/>
      <c r="Q232" s="1063"/>
      <c r="R232" s="9"/>
      <c r="V232" s="9"/>
      <c r="W232" s="9"/>
    </row>
    <row r="233" spans="1:23">
      <c r="A233" s="26"/>
      <c r="B233" s="26"/>
      <c r="C233" s="1645"/>
      <c r="D233" s="229"/>
      <c r="E233" s="230"/>
      <c r="F233" s="231"/>
      <c r="G233" s="232"/>
      <c r="H233" s="232"/>
      <c r="I233" s="232"/>
      <c r="J233" s="232"/>
      <c r="K233" s="232"/>
      <c r="L233" s="232"/>
      <c r="M233" s="232"/>
      <c r="N233" s="232"/>
      <c r="O233" s="232"/>
      <c r="P233" s="1062"/>
      <c r="Q233" s="1063"/>
      <c r="R233" s="9"/>
      <c r="V233" s="9"/>
      <c r="W233" s="9"/>
    </row>
    <row r="234" spans="1:23">
      <c r="A234" s="26"/>
      <c r="B234" s="26"/>
      <c r="C234" s="1645"/>
      <c r="D234" s="229"/>
      <c r="E234" s="230"/>
      <c r="F234" s="231"/>
      <c r="G234" s="232"/>
      <c r="H234" s="232"/>
      <c r="I234" s="232"/>
      <c r="J234" s="232"/>
      <c r="K234" s="232"/>
      <c r="L234" s="232"/>
      <c r="M234" s="232"/>
      <c r="N234" s="232"/>
      <c r="O234" s="232"/>
      <c r="P234" s="1062"/>
      <c r="Q234" s="1063"/>
      <c r="R234" s="9"/>
      <c r="V234" s="9"/>
      <c r="W234" s="9"/>
    </row>
    <row r="235" spans="1:23">
      <c r="A235" s="26"/>
      <c r="B235" s="26"/>
      <c r="C235" s="1645"/>
      <c r="D235" s="229"/>
      <c r="E235" s="230"/>
      <c r="F235" s="231"/>
      <c r="G235" s="232"/>
      <c r="H235" s="232"/>
      <c r="I235" s="232"/>
      <c r="J235" s="232"/>
      <c r="K235" s="232"/>
      <c r="L235" s="232"/>
      <c r="M235" s="232"/>
      <c r="N235" s="232"/>
      <c r="O235" s="232"/>
      <c r="P235" s="1062"/>
      <c r="Q235" s="1063"/>
      <c r="R235" s="9"/>
      <c r="V235" s="9"/>
      <c r="W235" s="9"/>
    </row>
    <row r="236" spans="1:23">
      <c r="A236" s="26"/>
      <c r="B236" s="26"/>
      <c r="C236" s="1645"/>
      <c r="D236" s="229"/>
      <c r="E236" s="230"/>
      <c r="F236" s="231"/>
      <c r="G236" s="232"/>
      <c r="H236" s="232"/>
      <c r="I236" s="232"/>
      <c r="J236" s="232"/>
      <c r="K236" s="232"/>
      <c r="L236" s="232"/>
      <c r="M236" s="232"/>
      <c r="N236" s="232"/>
      <c r="O236" s="232"/>
      <c r="P236" s="1062"/>
      <c r="Q236" s="1063"/>
      <c r="R236" s="9"/>
      <c r="V236" s="9"/>
      <c r="W236" s="9"/>
    </row>
    <row r="237" spans="1:23">
      <c r="A237" s="26"/>
      <c r="B237" s="26"/>
      <c r="C237" s="1645"/>
      <c r="D237" s="229"/>
      <c r="E237" s="230"/>
      <c r="F237" s="231"/>
      <c r="G237" s="232"/>
      <c r="H237" s="232"/>
      <c r="I237" s="232"/>
      <c r="J237" s="232"/>
      <c r="K237" s="232"/>
      <c r="L237" s="232"/>
      <c r="M237" s="232"/>
      <c r="N237" s="232"/>
      <c r="O237" s="232"/>
      <c r="P237" s="1062"/>
      <c r="Q237" s="1063"/>
      <c r="R237" s="9"/>
      <c r="V237" s="9"/>
      <c r="W237" s="9"/>
    </row>
    <row r="238" spans="1:23">
      <c r="A238" s="26"/>
      <c r="B238" s="26"/>
      <c r="C238" s="1645"/>
      <c r="D238" s="229"/>
      <c r="E238" s="230"/>
      <c r="F238" s="231"/>
      <c r="G238" s="232"/>
      <c r="H238" s="232"/>
      <c r="I238" s="232"/>
      <c r="J238" s="232"/>
      <c r="K238" s="232"/>
      <c r="L238" s="232"/>
      <c r="M238" s="232"/>
      <c r="N238" s="232"/>
      <c r="O238" s="232"/>
      <c r="P238" s="1062"/>
      <c r="Q238" s="1063"/>
      <c r="R238" s="9"/>
      <c r="V238" s="9"/>
      <c r="W238" s="9"/>
    </row>
    <row r="239" spans="1:23">
      <c r="A239" s="26"/>
      <c r="B239" s="26"/>
      <c r="C239" s="1645"/>
      <c r="D239" s="229"/>
      <c r="E239" s="230"/>
      <c r="F239" s="231"/>
      <c r="G239" s="232"/>
      <c r="H239" s="232"/>
      <c r="I239" s="232"/>
      <c r="J239" s="232"/>
      <c r="K239" s="232"/>
      <c r="L239" s="232"/>
      <c r="M239" s="232"/>
      <c r="N239" s="232"/>
      <c r="O239" s="232"/>
      <c r="P239" s="1062"/>
      <c r="Q239" s="1063"/>
      <c r="R239" s="9"/>
      <c r="V239" s="9"/>
      <c r="W239" s="9"/>
    </row>
    <row r="240" spans="1:23">
      <c r="A240" s="26"/>
      <c r="B240" s="26"/>
      <c r="C240" s="1645"/>
      <c r="D240" s="229"/>
      <c r="E240" s="230"/>
      <c r="F240" s="231"/>
      <c r="G240" s="232"/>
      <c r="H240" s="232"/>
      <c r="I240" s="232"/>
      <c r="J240" s="232"/>
      <c r="K240" s="232"/>
      <c r="L240" s="232"/>
      <c r="M240" s="232"/>
      <c r="N240" s="232"/>
      <c r="O240" s="232"/>
      <c r="P240" s="1062"/>
      <c r="Q240" s="1063"/>
      <c r="R240" s="9"/>
      <c r="V240" s="9"/>
      <c r="W240" s="9"/>
    </row>
    <row r="241" spans="1:23">
      <c r="A241" s="26"/>
      <c r="B241" s="26"/>
      <c r="C241" s="1645"/>
      <c r="D241" s="229"/>
      <c r="E241" s="230"/>
      <c r="F241" s="231"/>
      <c r="G241" s="232"/>
      <c r="H241" s="232"/>
      <c r="I241" s="232"/>
      <c r="J241" s="232"/>
      <c r="K241" s="232"/>
      <c r="L241" s="232"/>
      <c r="M241" s="232"/>
      <c r="N241" s="232"/>
      <c r="O241" s="232"/>
      <c r="P241" s="1062"/>
      <c r="Q241" s="1063"/>
      <c r="R241" s="9"/>
      <c r="V241" s="9"/>
      <c r="W241" s="9"/>
    </row>
    <row r="242" spans="1:23">
      <c r="A242" s="26"/>
      <c r="B242" s="26"/>
      <c r="C242" s="1645"/>
      <c r="D242" s="229"/>
      <c r="E242" s="230"/>
      <c r="F242" s="231"/>
      <c r="G242" s="232"/>
      <c r="H242" s="232"/>
      <c r="I242" s="232"/>
      <c r="J242" s="232"/>
      <c r="K242" s="232"/>
      <c r="L242" s="232"/>
      <c r="M242" s="232"/>
      <c r="N242" s="232"/>
      <c r="O242" s="232"/>
      <c r="P242" s="1062"/>
      <c r="Q242" s="1063"/>
      <c r="R242" s="9"/>
      <c r="V242" s="9"/>
      <c r="W242" s="9"/>
    </row>
    <row r="243" spans="1:23">
      <c r="A243" s="26"/>
      <c r="B243" s="26"/>
      <c r="C243" s="1645"/>
      <c r="D243" s="229"/>
      <c r="E243" s="230"/>
      <c r="F243" s="231"/>
      <c r="G243" s="232"/>
      <c r="H243" s="232"/>
      <c r="I243" s="232"/>
      <c r="J243" s="232"/>
      <c r="K243" s="232"/>
      <c r="L243" s="232"/>
      <c r="M243" s="232"/>
      <c r="N243" s="232"/>
      <c r="O243" s="232"/>
      <c r="P243" s="1062"/>
      <c r="Q243" s="1063"/>
      <c r="R243" s="9"/>
      <c r="V243" s="9"/>
      <c r="W243" s="9"/>
    </row>
    <row r="244" spans="1:23">
      <c r="A244" s="26"/>
      <c r="B244" s="26"/>
      <c r="C244" s="1645"/>
      <c r="D244" s="229"/>
      <c r="E244" s="230"/>
      <c r="F244" s="231"/>
      <c r="G244" s="232"/>
      <c r="H244" s="232"/>
      <c r="I244" s="232"/>
      <c r="J244" s="232"/>
      <c r="K244" s="232"/>
      <c r="L244" s="232"/>
      <c r="M244" s="232"/>
      <c r="N244" s="232"/>
      <c r="O244" s="232"/>
      <c r="P244" s="1062"/>
      <c r="Q244" s="1063"/>
      <c r="R244" s="9"/>
      <c r="V244" s="9"/>
      <c r="W244" s="9"/>
    </row>
    <row r="245" spans="1:23">
      <c r="A245" s="26"/>
      <c r="B245" s="26"/>
      <c r="C245" s="1645"/>
      <c r="D245" s="229"/>
      <c r="E245" s="230"/>
      <c r="F245" s="231"/>
      <c r="G245" s="232"/>
      <c r="H245" s="232"/>
      <c r="I245" s="232"/>
      <c r="J245" s="232"/>
      <c r="K245" s="232"/>
      <c r="L245" s="232"/>
      <c r="M245" s="232"/>
      <c r="N245" s="232"/>
      <c r="O245" s="232"/>
      <c r="P245" s="1062"/>
      <c r="Q245" s="1063"/>
      <c r="R245" s="9"/>
      <c r="V245" s="9"/>
      <c r="W245" s="9"/>
    </row>
    <row r="246" spans="1:23">
      <c r="A246" s="26"/>
      <c r="B246" s="26"/>
      <c r="C246" s="1645"/>
      <c r="D246" s="229"/>
      <c r="E246" s="230"/>
      <c r="F246" s="231"/>
      <c r="G246" s="232"/>
      <c r="H246" s="232"/>
      <c r="I246" s="232"/>
      <c r="J246" s="232"/>
      <c r="K246" s="232"/>
      <c r="L246" s="232"/>
      <c r="M246" s="232"/>
      <c r="N246" s="232"/>
      <c r="O246" s="232"/>
      <c r="P246" s="1062"/>
      <c r="Q246" s="1063"/>
      <c r="R246" s="9"/>
      <c r="V246" s="9"/>
      <c r="W246" s="9"/>
    </row>
    <row r="247" spans="1:23">
      <c r="A247" s="26"/>
      <c r="B247" s="26"/>
      <c r="C247" s="1645"/>
      <c r="D247" s="229"/>
      <c r="E247" s="230"/>
      <c r="F247" s="231"/>
      <c r="G247" s="232"/>
      <c r="H247" s="232"/>
      <c r="I247" s="232"/>
      <c r="J247" s="232"/>
      <c r="K247" s="232"/>
      <c r="L247" s="232"/>
      <c r="M247" s="232"/>
      <c r="N247" s="232"/>
      <c r="O247" s="232"/>
      <c r="P247" s="1062"/>
      <c r="Q247" s="1063"/>
      <c r="R247" s="9"/>
      <c r="V247" s="9"/>
      <c r="W247" s="9"/>
    </row>
    <row r="248" spans="1:23">
      <c r="A248" s="26"/>
      <c r="B248" s="26"/>
      <c r="C248" s="1645"/>
      <c r="D248" s="229"/>
      <c r="E248" s="230"/>
      <c r="F248" s="231"/>
      <c r="G248" s="232"/>
      <c r="H248" s="232"/>
      <c r="I248" s="232"/>
      <c r="J248" s="232"/>
      <c r="K248" s="232"/>
      <c r="L248" s="232"/>
      <c r="M248" s="232"/>
      <c r="N248" s="232"/>
      <c r="O248" s="232"/>
      <c r="P248" s="1062"/>
      <c r="Q248" s="1063"/>
      <c r="R248" s="9"/>
      <c r="V248" s="9"/>
      <c r="W248" s="9"/>
    </row>
    <row r="249" spans="1:23">
      <c r="A249" s="26"/>
      <c r="B249" s="26"/>
      <c r="C249" s="1645"/>
      <c r="D249" s="229"/>
      <c r="E249" s="230"/>
      <c r="F249" s="231"/>
      <c r="G249" s="232"/>
      <c r="H249" s="232"/>
      <c r="I249" s="232"/>
      <c r="J249" s="232"/>
      <c r="K249" s="232"/>
      <c r="L249" s="232"/>
      <c r="M249" s="232"/>
      <c r="N249" s="232"/>
      <c r="O249" s="232"/>
      <c r="P249" s="1062"/>
      <c r="Q249" s="1063"/>
      <c r="R249" s="9"/>
      <c r="V249" s="9"/>
      <c r="W249" s="9"/>
    </row>
    <row r="250" spans="1:23">
      <c r="A250" s="26"/>
      <c r="B250" s="26"/>
      <c r="C250" s="1645"/>
      <c r="D250" s="229"/>
      <c r="E250" s="230"/>
      <c r="F250" s="231"/>
      <c r="G250" s="232"/>
      <c r="H250" s="232"/>
      <c r="I250" s="232"/>
      <c r="J250" s="232"/>
      <c r="K250" s="232"/>
      <c r="L250" s="232"/>
      <c r="M250" s="232"/>
      <c r="N250" s="232"/>
      <c r="O250" s="232"/>
      <c r="P250" s="1062"/>
      <c r="Q250" s="1063"/>
      <c r="R250" s="9"/>
      <c r="V250" s="9"/>
      <c r="W250" s="9"/>
    </row>
    <row r="251" spans="1:23">
      <c r="A251" s="26"/>
      <c r="B251" s="26"/>
      <c r="C251" s="1645"/>
      <c r="D251" s="229"/>
      <c r="E251" s="230"/>
      <c r="F251" s="231"/>
      <c r="G251" s="232"/>
      <c r="H251" s="232"/>
      <c r="I251" s="232"/>
      <c r="J251" s="232"/>
      <c r="K251" s="232"/>
      <c r="L251" s="232"/>
      <c r="M251" s="232"/>
      <c r="N251" s="232"/>
      <c r="O251" s="232"/>
      <c r="P251" s="1062"/>
      <c r="Q251" s="1063"/>
      <c r="R251" s="9"/>
      <c r="V251" s="9"/>
      <c r="W251" s="9"/>
    </row>
    <row r="252" spans="1:23">
      <c r="A252" s="26"/>
      <c r="B252" s="26"/>
      <c r="C252" s="1645"/>
      <c r="D252" s="229"/>
      <c r="E252" s="230"/>
      <c r="F252" s="231"/>
      <c r="G252" s="232"/>
      <c r="H252" s="232"/>
      <c r="I252" s="232"/>
      <c r="J252" s="232"/>
      <c r="K252" s="232"/>
      <c r="L252" s="232"/>
      <c r="M252" s="232"/>
      <c r="N252" s="232"/>
      <c r="O252" s="232"/>
      <c r="P252" s="1062"/>
      <c r="Q252" s="1063"/>
      <c r="R252" s="9"/>
      <c r="V252" s="9"/>
      <c r="W252" s="9"/>
    </row>
    <row r="253" spans="1:23">
      <c r="A253" s="26"/>
      <c r="B253" s="26"/>
      <c r="C253" s="1645"/>
      <c r="D253" s="229"/>
      <c r="E253" s="230"/>
      <c r="F253" s="231"/>
      <c r="G253" s="232"/>
      <c r="H253" s="232"/>
      <c r="I253" s="232"/>
      <c r="J253" s="232"/>
      <c r="K253" s="232"/>
      <c r="L253" s="232"/>
      <c r="M253" s="232"/>
      <c r="N253" s="232"/>
      <c r="O253" s="232"/>
      <c r="P253" s="1062"/>
      <c r="Q253" s="1063"/>
      <c r="R253" s="9"/>
      <c r="V253" s="9"/>
      <c r="W253" s="9"/>
    </row>
    <row r="254" spans="1:23">
      <c r="A254" s="26"/>
      <c r="B254" s="26"/>
      <c r="C254" s="1645"/>
      <c r="D254" s="229"/>
      <c r="E254" s="230"/>
      <c r="F254" s="231"/>
      <c r="G254" s="232"/>
      <c r="H254" s="232"/>
      <c r="I254" s="232"/>
      <c r="J254" s="232"/>
      <c r="K254" s="232"/>
      <c r="L254" s="232"/>
      <c r="M254" s="232"/>
      <c r="N254" s="232"/>
      <c r="O254" s="232"/>
      <c r="P254" s="1062"/>
      <c r="Q254" s="1063"/>
      <c r="R254" s="9"/>
      <c r="V254" s="9"/>
      <c r="W254" s="9"/>
    </row>
    <row r="255" spans="1:23">
      <c r="A255" s="26"/>
      <c r="B255" s="26"/>
      <c r="C255" s="1645"/>
      <c r="D255" s="229"/>
      <c r="E255" s="230"/>
      <c r="F255" s="231"/>
      <c r="G255" s="232"/>
      <c r="H255" s="232"/>
      <c r="I255" s="232"/>
      <c r="J255" s="232"/>
      <c r="K255" s="232"/>
      <c r="L255" s="232"/>
      <c r="M255" s="232"/>
      <c r="N255" s="232"/>
      <c r="O255" s="232"/>
      <c r="P255" s="1062"/>
      <c r="Q255" s="1063"/>
      <c r="R255" s="9"/>
      <c r="V255" s="9"/>
      <c r="W255" s="9"/>
    </row>
    <row r="256" spans="1:23">
      <c r="A256" s="26"/>
      <c r="B256" s="26"/>
      <c r="C256" s="1645"/>
      <c r="D256" s="229"/>
      <c r="E256" s="230"/>
      <c r="F256" s="231"/>
      <c r="G256" s="232"/>
      <c r="H256" s="232"/>
      <c r="I256" s="232"/>
      <c r="J256" s="232"/>
      <c r="K256" s="232"/>
      <c r="L256" s="232"/>
      <c r="M256" s="232"/>
      <c r="N256" s="232"/>
      <c r="O256" s="232"/>
      <c r="P256" s="1062"/>
      <c r="Q256" s="1063"/>
      <c r="R256" s="9"/>
      <c r="V256" s="9"/>
      <c r="W256" s="9"/>
    </row>
    <row r="257" spans="1:23">
      <c r="A257" s="26"/>
      <c r="B257" s="26"/>
      <c r="C257" s="1645"/>
      <c r="D257" s="229"/>
      <c r="E257" s="230"/>
      <c r="F257" s="231"/>
      <c r="G257" s="232"/>
      <c r="H257" s="232"/>
      <c r="I257" s="232"/>
      <c r="J257" s="232"/>
      <c r="K257" s="232"/>
      <c r="L257" s="232"/>
      <c r="M257" s="232"/>
      <c r="N257" s="232"/>
      <c r="O257" s="232"/>
      <c r="P257" s="1062"/>
      <c r="Q257" s="1063"/>
      <c r="R257" s="9"/>
      <c r="V257" s="9"/>
      <c r="W257" s="9"/>
    </row>
    <row r="258" spans="1:23">
      <c r="A258" s="26"/>
      <c r="B258" s="26"/>
      <c r="C258" s="861"/>
      <c r="D258" s="229"/>
      <c r="E258" s="230"/>
      <c r="F258" s="231"/>
      <c r="G258" s="232"/>
      <c r="H258" s="232"/>
      <c r="I258" s="232"/>
      <c r="J258" s="232"/>
      <c r="K258" s="232"/>
      <c r="L258" s="232"/>
      <c r="M258" s="232"/>
      <c r="N258" s="232"/>
      <c r="O258" s="232"/>
      <c r="P258" s="1062"/>
      <c r="Q258" s="1063"/>
      <c r="R258" s="9"/>
      <c r="V258" s="9"/>
      <c r="W258" s="9"/>
    </row>
    <row r="259" spans="1:23">
      <c r="A259" s="26"/>
      <c r="B259" s="26"/>
      <c r="C259" s="861"/>
      <c r="D259" s="229"/>
      <c r="E259" s="230"/>
      <c r="F259" s="231"/>
      <c r="G259" s="232"/>
      <c r="H259" s="232"/>
      <c r="I259" s="232"/>
      <c r="J259" s="232"/>
      <c r="K259" s="232"/>
      <c r="L259" s="232"/>
      <c r="M259" s="232"/>
      <c r="N259" s="232"/>
      <c r="O259" s="232"/>
      <c r="P259" s="1062"/>
      <c r="Q259" s="1063"/>
      <c r="R259" s="9"/>
      <c r="V259" s="9"/>
      <c r="W259" s="9"/>
    </row>
    <row r="260" spans="1:23">
      <c r="A260" s="26"/>
      <c r="B260" s="26"/>
      <c r="C260" s="861"/>
      <c r="D260" s="229"/>
      <c r="E260" s="230"/>
      <c r="F260" s="231"/>
      <c r="G260" s="232"/>
      <c r="H260" s="232"/>
      <c r="I260" s="232"/>
      <c r="J260" s="232"/>
      <c r="K260" s="232"/>
      <c r="L260" s="232"/>
      <c r="M260" s="232"/>
      <c r="N260" s="232"/>
      <c r="O260" s="232"/>
      <c r="P260" s="1062"/>
      <c r="Q260" s="1063"/>
      <c r="R260" s="9"/>
      <c r="V260" s="9"/>
      <c r="W260" s="9"/>
    </row>
    <row r="261" spans="1:23">
      <c r="A261" s="26"/>
      <c r="B261" s="26"/>
      <c r="C261" s="861"/>
      <c r="D261" s="229"/>
      <c r="E261" s="230"/>
      <c r="F261" s="231"/>
      <c r="G261" s="232"/>
      <c r="H261" s="232"/>
      <c r="I261" s="232"/>
      <c r="J261" s="232"/>
      <c r="K261" s="232"/>
      <c r="L261" s="232"/>
      <c r="M261" s="232"/>
      <c r="N261" s="232"/>
      <c r="O261" s="232"/>
      <c r="P261" s="1062"/>
      <c r="Q261" s="1063"/>
      <c r="R261" s="9"/>
      <c r="V261" s="9"/>
      <c r="W261" s="9"/>
    </row>
    <row r="262" spans="1:23">
      <c r="A262" s="26"/>
      <c r="B262" s="26"/>
      <c r="C262" s="861"/>
      <c r="D262" s="229"/>
      <c r="E262" s="230"/>
      <c r="F262" s="231"/>
      <c r="G262" s="232"/>
      <c r="H262" s="232"/>
      <c r="I262" s="232"/>
      <c r="J262" s="232"/>
      <c r="K262" s="232"/>
      <c r="L262" s="232"/>
      <c r="M262" s="232"/>
      <c r="N262" s="232"/>
      <c r="O262" s="232"/>
      <c r="P262" s="1062"/>
      <c r="Q262" s="1063"/>
      <c r="R262" s="9"/>
      <c r="V262" s="9"/>
      <c r="W262" s="9"/>
    </row>
    <row r="263" spans="1:23">
      <c r="A263" s="26"/>
      <c r="B263" s="26"/>
      <c r="C263" s="861"/>
      <c r="D263" s="229"/>
      <c r="E263" s="230"/>
      <c r="F263" s="231"/>
      <c r="G263" s="232"/>
      <c r="H263" s="232"/>
      <c r="I263" s="232"/>
      <c r="J263" s="232"/>
      <c r="K263" s="232"/>
      <c r="L263" s="232"/>
      <c r="M263" s="232"/>
      <c r="N263" s="232"/>
      <c r="O263" s="232"/>
      <c r="P263" s="1062"/>
      <c r="Q263" s="1063"/>
      <c r="R263" s="9"/>
      <c r="V263" s="9"/>
      <c r="W263" s="9"/>
    </row>
    <row r="264" spans="1:23">
      <c r="A264" s="26"/>
      <c r="B264" s="26"/>
      <c r="C264" s="861"/>
      <c r="D264" s="229"/>
      <c r="E264" s="230"/>
      <c r="F264" s="231"/>
      <c r="G264" s="232"/>
      <c r="H264" s="232"/>
      <c r="I264" s="232"/>
      <c r="J264" s="232"/>
      <c r="K264" s="232"/>
      <c r="L264" s="232"/>
      <c r="M264" s="232"/>
      <c r="N264" s="232"/>
      <c r="O264" s="232"/>
      <c r="P264" s="1062"/>
      <c r="Q264" s="1063"/>
      <c r="R264" s="9"/>
      <c r="V264" s="9"/>
      <c r="W264" s="9"/>
    </row>
    <row r="265" spans="1:23">
      <c r="A265" s="26"/>
      <c r="B265" s="26"/>
      <c r="C265" s="861"/>
      <c r="D265" s="229"/>
      <c r="E265" s="230"/>
      <c r="F265" s="231"/>
      <c r="G265" s="232"/>
      <c r="H265" s="232"/>
      <c r="I265" s="232"/>
      <c r="J265" s="232"/>
      <c r="K265" s="232"/>
      <c r="L265" s="232"/>
      <c r="M265" s="232"/>
      <c r="N265" s="232"/>
      <c r="O265" s="232"/>
      <c r="P265" s="1062"/>
      <c r="Q265" s="1063"/>
      <c r="R265" s="9"/>
      <c r="V265" s="9"/>
      <c r="W265" s="9"/>
    </row>
    <row r="266" spans="1:23">
      <c r="A266" s="26"/>
      <c r="B266" s="26"/>
      <c r="C266" s="861"/>
      <c r="D266" s="229"/>
      <c r="E266" s="230"/>
      <c r="F266" s="231"/>
      <c r="G266" s="232"/>
      <c r="H266" s="232"/>
      <c r="I266" s="232"/>
      <c r="J266" s="232"/>
      <c r="K266" s="232"/>
      <c r="L266" s="232"/>
      <c r="M266" s="232"/>
      <c r="N266" s="232"/>
      <c r="O266" s="232"/>
      <c r="P266" s="1062"/>
      <c r="Q266" s="1063"/>
      <c r="R266" s="9"/>
      <c r="V266" s="9"/>
      <c r="W266" s="9"/>
    </row>
    <row r="267" spans="1:23">
      <c r="A267" s="26"/>
      <c r="B267" s="26"/>
      <c r="C267" s="861"/>
      <c r="D267" s="229"/>
      <c r="E267" s="230"/>
      <c r="F267" s="231"/>
      <c r="G267" s="232"/>
      <c r="H267" s="232"/>
      <c r="I267" s="232"/>
      <c r="J267" s="232"/>
      <c r="K267" s="232"/>
      <c r="L267" s="232"/>
      <c r="M267" s="232"/>
      <c r="N267" s="232"/>
      <c r="O267" s="232"/>
      <c r="P267" s="1062"/>
      <c r="Q267" s="1063"/>
      <c r="R267" s="9"/>
      <c r="V267" s="9"/>
      <c r="W267" s="9"/>
    </row>
    <row r="268" spans="1:23">
      <c r="A268" s="26"/>
      <c r="B268" s="26"/>
      <c r="C268" s="861"/>
      <c r="D268" s="229"/>
      <c r="E268" s="230"/>
      <c r="F268" s="231"/>
      <c r="G268" s="232"/>
      <c r="H268" s="232"/>
      <c r="I268" s="232"/>
      <c r="J268" s="232"/>
      <c r="K268" s="232"/>
      <c r="L268" s="232"/>
      <c r="M268" s="232"/>
      <c r="N268" s="232"/>
      <c r="O268" s="232"/>
      <c r="P268" s="1062"/>
      <c r="Q268" s="1063"/>
      <c r="R268" s="9"/>
      <c r="V268" s="9"/>
      <c r="W268" s="9"/>
    </row>
    <row r="269" spans="1:23">
      <c r="A269" s="26"/>
      <c r="B269" s="26"/>
      <c r="C269" s="861"/>
      <c r="D269" s="229"/>
      <c r="E269" s="230"/>
      <c r="F269" s="231"/>
      <c r="G269" s="232"/>
      <c r="H269" s="232"/>
      <c r="I269" s="232"/>
      <c r="J269" s="232"/>
      <c r="K269" s="232"/>
      <c r="L269" s="232"/>
      <c r="M269" s="232"/>
      <c r="N269" s="232"/>
      <c r="O269" s="232"/>
      <c r="P269" s="1062"/>
      <c r="Q269" s="1063"/>
      <c r="R269" s="9"/>
      <c r="V269" s="9"/>
      <c r="W269" s="9"/>
    </row>
    <row r="270" spans="1:23">
      <c r="A270" s="26"/>
      <c r="B270" s="26"/>
      <c r="C270" s="861"/>
      <c r="D270" s="229"/>
      <c r="E270" s="230"/>
      <c r="F270" s="231"/>
      <c r="G270" s="232"/>
      <c r="H270" s="232"/>
      <c r="I270" s="232"/>
      <c r="J270" s="232"/>
      <c r="K270" s="232"/>
      <c r="L270" s="232"/>
      <c r="M270" s="232"/>
      <c r="N270" s="232"/>
      <c r="O270" s="232"/>
      <c r="P270" s="1062"/>
      <c r="Q270" s="1063"/>
      <c r="R270" s="9"/>
      <c r="V270" s="9"/>
      <c r="W270" s="9"/>
    </row>
    <row r="271" spans="1:23">
      <c r="A271" s="26"/>
      <c r="B271" s="26"/>
      <c r="C271" s="861"/>
      <c r="D271" s="229"/>
      <c r="E271" s="230"/>
      <c r="F271" s="231"/>
      <c r="G271" s="232"/>
      <c r="H271" s="232"/>
      <c r="I271" s="232"/>
      <c r="J271" s="232"/>
      <c r="K271" s="232"/>
      <c r="L271" s="232"/>
      <c r="M271" s="232"/>
      <c r="N271" s="232"/>
      <c r="O271" s="232"/>
      <c r="P271" s="1062"/>
      <c r="Q271" s="1063"/>
      <c r="R271" s="9"/>
      <c r="V271" s="9"/>
      <c r="W271" s="9"/>
    </row>
    <row r="272" spans="1:23">
      <c r="A272" s="26"/>
      <c r="B272" s="26"/>
      <c r="C272" s="861"/>
      <c r="D272" s="229"/>
      <c r="E272" s="230"/>
      <c r="F272" s="231"/>
      <c r="G272" s="232"/>
      <c r="H272" s="232"/>
      <c r="I272" s="232"/>
      <c r="J272" s="232"/>
      <c r="K272" s="232"/>
      <c r="L272" s="232"/>
      <c r="M272" s="232"/>
      <c r="N272" s="232"/>
      <c r="O272" s="232"/>
      <c r="P272" s="1062"/>
      <c r="Q272" s="1063"/>
      <c r="R272" s="9"/>
      <c r="V272" s="9"/>
      <c r="W272" s="9"/>
    </row>
    <row r="273" spans="1:23">
      <c r="A273" s="26"/>
      <c r="B273" s="26"/>
      <c r="C273" s="861"/>
      <c r="D273" s="229"/>
      <c r="E273" s="230"/>
      <c r="F273" s="231"/>
      <c r="G273" s="232"/>
      <c r="H273" s="232"/>
      <c r="I273" s="232"/>
      <c r="J273" s="232"/>
      <c r="K273" s="232"/>
      <c r="L273" s="232"/>
      <c r="M273" s="232"/>
      <c r="N273" s="232"/>
      <c r="O273" s="232"/>
      <c r="P273" s="1062"/>
      <c r="Q273" s="1063"/>
      <c r="R273" s="9"/>
      <c r="V273" s="9"/>
      <c r="W273" s="9"/>
    </row>
    <row r="274" spans="1:23">
      <c r="A274" s="26"/>
      <c r="B274" s="26"/>
      <c r="C274" s="861"/>
      <c r="D274" s="229"/>
      <c r="E274" s="230"/>
      <c r="F274" s="231"/>
      <c r="G274" s="232"/>
      <c r="H274" s="232"/>
      <c r="I274" s="232"/>
      <c r="J274" s="232"/>
      <c r="K274" s="232"/>
      <c r="L274" s="232"/>
      <c r="M274" s="232"/>
      <c r="N274" s="232"/>
      <c r="O274" s="232"/>
      <c r="P274" s="1062"/>
      <c r="Q274" s="1063"/>
      <c r="R274" s="9"/>
      <c r="V274" s="9"/>
      <c r="W274" s="9"/>
    </row>
    <row r="275" spans="1:23">
      <c r="A275" s="26"/>
      <c r="B275" s="26"/>
      <c r="C275" s="861"/>
      <c r="D275" s="229"/>
      <c r="E275" s="230"/>
      <c r="F275" s="231"/>
      <c r="G275" s="232"/>
      <c r="H275" s="232"/>
      <c r="I275" s="232"/>
      <c r="J275" s="232"/>
      <c r="K275" s="232"/>
      <c r="L275" s="232"/>
      <c r="M275" s="232"/>
      <c r="N275" s="232"/>
      <c r="O275" s="232"/>
      <c r="P275" s="1062"/>
      <c r="Q275" s="1063"/>
      <c r="R275" s="9"/>
      <c r="V275" s="9"/>
      <c r="W275" s="9"/>
    </row>
    <row r="276" spans="1:23">
      <c r="A276" s="26"/>
      <c r="B276" s="26"/>
      <c r="C276" s="861"/>
      <c r="D276" s="229"/>
      <c r="E276" s="230"/>
      <c r="F276" s="231"/>
      <c r="G276" s="232"/>
      <c r="H276" s="232"/>
      <c r="I276" s="232"/>
      <c r="J276" s="232"/>
      <c r="K276" s="232"/>
      <c r="L276" s="232"/>
      <c r="M276" s="232"/>
      <c r="N276" s="232"/>
      <c r="O276" s="232"/>
      <c r="P276" s="1062"/>
      <c r="Q276" s="1063"/>
      <c r="R276" s="9"/>
      <c r="V276" s="9"/>
      <c r="W276" s="9"/>
    </row>
    <row r="277" spans="1:23">
      <c r="A277" s="26"/>
      <c r="B277" s="26"/>
      <c r="C277" s="861"/>
      <c r="D277" s="229"/>
      <c r="E277" s="230"/>
      <c r="F277" s="231"/>
      <c r="G277" s="232"/>
      <c r="H277" s="232"/>
      <c r="I277" s="232"/>
      <c r="J277" s="232"/>
      <c r="K277" s="232"/>
      <c r="L277" s="232"/>
      <c r="M277" s="232"/>
      <c r="N277" s="232"/>
      <c r="O277" s="232"/>
      <c r="P277" s="1062"/>
      <c r="Q277" s="1063"/>
      <c r="R277" s="9"/>
      <c r="V277" s="9"/>
      <c r="W277" s="9"/>
    </row>
    <row r="278" spans="1:23">
      <c r="A278" s="26"/>
      <c r="B278" s="26"/>
      <c r="C278" s="861"/>
      <c r="D278" s="229"/>
      <c r="E278" s="230"/>
      <c r="F278" s="231"/>
      <c r="G278" s="232"/>
      <c r="H278" s="232"/>
      <c r="I278" s="232"/>
      <c r="J278" s="232"/>
      <c r="K278" s="232"/>
      <c r="L278" s="232"/>
      <c r="M278" s="232"/>
      <c r="N278" s="232"/>
      <c r="O278" s="232"/>
      <c r="P278" s="1062"/>
      <c r="Q278" s="1063"/>
      <c r="R278" s="9"/>
      <c r="V278" s="9"/>
      <c r="W278" s="9"/>
    </row>
    <row r="279" spans="1:23">
      <c r="A279" s="26"/>
      <c r="B279" s="26"/>
      <c r="C279" s="861"/>
      <c r="D279" s="229"/>
      <c r="E279" s="230"/>
      <c r="F279" s="231"/>
      <c r="G279" s="232"/>
      <c r="H279" s="232"/>
      <c r="I279" s="232"/>
      <c r="J279" s="232"/>
      <c r="K279" s="232"/>
      <c r="L279" s="232"/>
      <c r="M279" s="232"/>
      <c r="N279" s="232"/>
      <c r="O279" s="232"/>
      <c r="P279" s="1062"/>
      <c r="Q279" s="1063"/>
      <c r="R279" s="9"/>
      <c r="V279" s="9"/>
      <c r="W279" s="9"/>
    </row>
    <row r="280" spans="1:23">
      <c r="A280" s="26"/>
      <c r="B280" s="26"/>
      <c r="C280" s="861"/>
      <c r="D280" s="229"/>
      <c r="E280" s="230"/>
      <c r="F280" s="231"/>
      <c r="G280" s="232"/>
      <c r="H280" s="232"/>
      <c r="I280" s="232"/>
      <c r="J280" s="232"/>
      <c r="K280" s="232"/>
      <c r="L280" s="232"/>
      <c r="M280" s="232"/>
      <c r="N280" s="232"/>
      <c r="O280" s="232"/>
      <c r="P280" s="1062"/>
      <c r="Q280" s="1063"/>
      <c r="R280" s="9"/>
      <c r="V280" s="9"/>
      <c r="W280" s="9"/>
    </row>
    <row r="281" spans="1:23">
      <c r="A281" s="26"/>
      <c r="B281" s="26"/>
      <c r="C281" s="861"/>
      <c r="D281" s="229"/>
      <c r="E281" s="230"/>
      <c r="F281" s="231"/>
      <c r="G281" s="232"/>
      <c r="H281" s="232"/>
      <c r="I281" s="232"/>
      <c r="J281" s="232"/>
      <c r="K281" s="232"/>
      <c r="L281" s="232"/>
      <c r="M281" s="232"/>
      <c r="N281" s="232"/>
      <c r="O281" s="232"/>
      <c r="P281" s="1062"/>
      <c r="Q281" s="1063"/>
      <c r="R281" s="9"/>
      <c r="V281" s="9"/>
      <c r="W281" s="9"/>
    </row>
    <row r="282" spans="1:23">
      <c r="A282" s="26"/>
      <c r="B282" s="26"/>
      <c r="C282" s="861"/>
      <c r="D282" s="229"/>
      <c r="E282" s="230"/>
      <c r="F282" s="231"/>
      <c r="G282" s="232"/>
      <c r="H282" s="232"/>
      <c r="I282" s="232"/>
      <c r="J282" s="232"/>
      <c r="K282" s="232"/>
      <c r="L282" s="232"/>
      <c r="M282" s="232"/>
      <c r="N282" s="232"/>
      <c r="O282" s="232"/>
      <c r="P282" s="1062"/>
      <c r="Q282" s="1063"/>
      <c r="R282" s="9"/>
      <c r="V282" s="9"/>
      <c r="W282" s="9"/>
    </row>
    <row r="283" spans="1:23">
      <c r="A283" s="26"/>
      <c r="B283" s="26"/>
      <c r="C283" s="861"/>
      <c r="D283" s="229"/>
      <c r="E283" s="230"/>
      <c r="F283" s="231"/>
      <c r="G283" s="232"/>
      <c r="H283" s="232"/>
      <c r="I283" s="232"/>
      <c r="J283" s="232"/>
      <c r="K283" s="232"/>
      <c r="L283" s="232"/>
      <c r="M283" s="232"/>
      <c r="N283" s="232"/>
      <c r="O283" s="232"/>
      <c r="P283" s="1062"/>
      <c r="Q283" s="1063"/>
      <c r="R283" s="9"/>
      <c r="V283" s="9"/>
      <c r="W283" s="9"/>
    </row>
    <row r="284" spans="1:23">
      <c r="A284" s="26"/>
      <c r="B284" s="26"/>
      <c r="C284" s="861"/>
      <c r="D284" s="229"/>
      <c r="E284" s="230"/>
      <c r="F284" s="231"/>
      <c r="G284" s="232"/>
      <c r="H284" s="232"/>
      <c r="I284" s="232"/>
      <c r="J284" s="232"/>
      <c r="K284" s="232"/>
      <c r="L284" s="232"/>
      <c r="M284" s="232"/>
      <c r="N284" s="232"/>
      <c r="O284" s="232"/>
      <c r="P284" s="1062"/>
      <c r="Q284" s="1063"/>
      <c r="R284" s="9"/>
      <c r="V284" s="9"/>
      <c r="W284" s="9"/>
    </row>
    <row r="285" spans="1:23">
      <c r="A285" s="26"/>
      <c r="B285" s="26"/>
      <c r="C285" s="861"/>
      <c r="D285" s="229"/>
      <c r="E285" s="230"/>
      <c r="F285" s="231"/>
      <c r="G285" s="232"/>
      <c r="H285" s="232"/>
      <c r="I285" s="232"/>
      <c r="J285" s="232"/>
      <c r="K285" s="232"/>
      <c r="L285" s="232"/>
      <c r="M285" s="232"/>
      <c r="N285" s="232"/>
      <c r="O285" s="232"/>
      <c r="P285" s="1062"/>
      <c r="Q285" s="1063"/>
      <c r="R285" s="9"/>
      <c r="V285" s="9"/>
      <c r="W285" s="9"/>
    </row>
    <row r="286" spans="1:23">
      <c r="A286" s="26"/>
      <c r="B286" s="26"/>
      <c r="C286" s="861"/>
      <c r="D286" s="229"/>
      <c r="E286" s="230"/>
      <c r="F286" s="231"/>
      <c r="G286" s="232"/>
      <c r="H286" s="232"/>
      <c r="I286" s="232"/>
      <c r="J286" s="232"/>
      <c r="K286" s="232"/>
      <c r="L286" s="232"/>
      <c r="M286" s="232"/>
      <c r="N286" s="232"/>
      <c r="O286" s="232"/>
      <c r="P286" s="1062"/>
      <c r="Q286" s="1063"/>
      <c r="R286" s="9"/>
      <c r="V286" s="9"/>
      <c r="W286" s="9"/>
    </row>
    <row r="287" spans="1:23">
      <c r="A287" s="26"/>
      <c r="B287" s="26"/>
      <c r="C287" s="861"/>
      <c r="D287" s="229"/>
      <c r="E287" s="230"/>
      <c r="F287" s="231"/>
      <c r="G287" s="232"/>
      <c r="H287" s="232"/>
      <c r="I287" s="232"/>
      <c r="J287" s="232"/>
      <c r="K287" s="232"/>
      <c r="L287" s="232"/>
      <c r="M287" s="232"/>
      <c r="N287" s="232"/>
      <c r="O287" s="232"/>
      <c r="P287" s="1062"/>
      <c r="Q287" s="1063"/>
      <c r="R287" s="9"/>
      <c r="V287" s="9"/>
      <c r="W287" s="9"/>
    </row>
    <row r="288" spans="1:23">
      <c r="A288" s="26"/>
      <c r="B288" s="26"/>
      <c r="C288" s="861"/>
      <c r="D288" s="229"/>
      <c r="E288" s="230"/>
      <c r="F288" s="231"/>
      <c r="G288" s="232"/>
      <c r="H288" s="232"/>
      <c r="I288" s="232"/>
      <c r="J288" s="232"/>
      <c r="K288" s="232"/>
      <c r="L288" s="232"/>
      <c r="M288" s="232"/>
      <c r="N288" s="232"/>
      <c r="O288" s="232"/>
      <c r="P288" s="1062"/>
      <c r="Q288" s="1063"/>
      <c r="R288" s="9"/>
      <c r="V288" s="9"/>
      <c r="W288" s="9"/>
    </row>
    <row r="289" spans="1:23">
      <c r="A289" s="26"/>
      <c r="B289" s="26"/>
      <c r="C289" s="861"/>
      <c r="D289" s="229"/>
      <c r="E289" s="230"/>
      <c r="F289" s="231"/>
      <c r="G289" s="232"/>
      <c r="H289" s="232"/>
      <c r="I289" s="232"/>
      <c r="J289" s="232"/>
      <c r="K289" s="232"/>
      <c r="L289" s="232"/>
      <c r="M289" s="232"/>
      <c r="N289" s="232"/>
      <c r="O289" s="232"/>
      <c r="P289" s="1062"/>
      <c r="Q289" s="1063"/>
      <c r="R289" s="9"/>
      <c r="V289" s="9"/>
      <c r="W289" s="9"/>
    </row>
    <row r="290" spans="1:23">
      <c r="A290" s="26"/>
      <c r="B290" s="26"/>
      <c r="C290" s="861"/>
      <c r="D290" s="229"/>
      <c r="E290" s="230"/>
      <c r="F290" s="231"/>
      <c r="G290" s="232"/>
      <c r="H290" s="232"/>
      <c r="I290" s="232"/>
      <c r="J290" s="232"/>
      <c r="K290" s="232"/>
      <c r="L290" s="232"/>
      <c r="M290" s="232"/>
      <c r="N290" s="232"/>
      <c r="O290" s="232"/>
      <c r="P290" s="1062"/>
      <c r="Q290" s="1063"/>
      <c r="R290" s="9"/>
      <c r="V290" s="9"/>
      <c r="W290" s="9"/>
    </row>
    <row r="291" spans="1:23">
      <c r="A291" s="26"/>
      <c r="B291" s="26"/>
      <c r="C291" s="861"/>
      <c r="D291" s="229"/>
      <c r="E291" s="230"/>
      <c r="F291" s="231"/>
      <c r="G291" s="232"/>
      <c r="H291" s="232"/>
      <c r="I291" s="232"/>
      <c r="J291" s="232"/>
      <c r="K291" s="232"/>
      <c r="L291" s="232"/>
      <c r="M291" s="232"/>
      <c r="N291" s="232"/>
      <c r="O291" s="232"/>
      <c r="P291" s="1062"/>
      <c r="Q291" s="1063"/>
      <c r="R291" s="9"/>
      <c r="V291" s="9"/>
      <c r="W291" s="9"/>
    </row>
    <row r="292" spans="1:23">
      <c r="A292" s="26"/>
      <c r="B292" s="26"/>
      <c r="C292" s="861"/>
      <c r="D292" s="229"/>
      <c r="E292" s="230"/>
      <c r="F292" s="231"/>
      <c r="G292" s="232"/>
      <c r="H292" s="232"/>
      <c r="I292" s="232"/>
      <c r="J292" s="232"/>
      <c r="K292" s="232"/>
      <c r="L292" s="232"/>
      <c r="M292" s="232"/>
      <c r="N292" s="232"/>
      <c r="O292" s="232"/>
      <c r="P292" s="1062"/>
      <c r="Q292" s="1063"/>
      <c r="R292" s="9"/>
      <c r="V292" s="9"/>
      <c r="W292" s="9"/>
    </row>
    <row r="293" spans="1:23">
      <c r="A293" s="26"/>
      <c r="B293" s="26"/>
      <c r="C293" s="861"/>
      <c r="D293" s="229"/>
      <c r="E293" s="230"/>
      <c r="F293" s="231"/>
      <c r="G293" s="232"/>
      <c r="H293" s="232"/>
      <c r="I293" s="232"/>
      <c r="J293" s="232"/>
      <c r="K293" s="232"/>
      <c r="L293" s="232"/>
      <c r="M293" s="232"/>
      <c r="N293" s="232"/>
      <c r="O293" s="232"/>
      <c r="P293" s="1062"/>
      <c r="Q293" s="1063"/>
      <c r="R293" s="9"/>
      <c r="V293" s="9"/>
      <c r="W293" s="9"/>
    </row>
    <row r="294" spans="1:23">
      <c r="A294" s="26"/>
      <c r="B294" s="26"/>
      <c r="C294" s="861"/>
      <c r="D294" s="229"/>
      <c r="E294" s="230"/>
      <c r="F294" s="231"/>
      <c r="G294" s="232"/>
      <c r="H294" s="232"/>
      <c r="I294" s="232"/>
      <c r="J294" s="232"/>
      <c r="K294" s="232"/>
      <c r="L294" s="232"/>
      <c r="M294" s="232"/>
      <c r="N294" s="232"/>
      <c r="O294" s="232"/>
      <c r="P294" s="1062"/>
      <c r="Q294" s="1063"/>
      <c r="R294" s="9"/>
      <c r="V294" s="9"/>
      <c r="W294" s="9"/>
    </row>
    <row r="295" spans="1:23">
      <c r="A295" s="26"/>
      <c r="B295" s="26"/>
      <c r="C295" s="861"/>
      <c r="D295" s="229"/>
      <c r="E295" s="230"/>
      <c r="F295" s="231"/>
      <c r="G295" s="232"/>
      <c r="H295" s="232"/>
      <c r="I295" s="232"/>
      <c r="J295" s="232"/>
      <c r="K295" s="232"/>
      <c r="L295" s="232"/>
      <c r="M295" s="232"/>
      <c r="N295" s="232"/>
      <c r="O295" s="232"/>
      <c r="P295" s="1062"/>
      <c r="Q295" s="1063"/>
      <c r="R295" s="9"/>
      <c r="V295" s="9"/>
      <c r="W295" s="9"/>
    </row>
    <row r="296" spans="1:23">
      <c r="A296" s="26"/>
      <c r="B296" s="26"/>
      <c r="C296" s="861"/>
      <c r="D296" s="229"/>
      <c r="E296" s="230"/>
      <c r="F296" s="231"/>
      <c r="G296" s="232"/>
      <c r="H296" s="232"/>
      <c r="I296" s="232"/>
      <c r="J296" s="232"/>
      <c r="K296" s="232"/>
      <c r="L296" s="232"/>
      <c r="M296" s="232"/>
      <c r="N296" s="232"/>
      <c r="O296" s="232"/>
      <c r="P296" s="1062"/>
      <c r="Q296" s="1063"/>
      <c r="R296" s="9"/>
      <c r="V296" s="9"/>
      <c r="W296" s="9"/>
    </row>
    <row r="297" spans="1:23">
      <c r="A297" s="26"/>
      <c r="B297" s="26"/>
      <c r="C297" s="861"/>
      <c r="D297" s="229"/>
      <c r="E297" s="230"/>
      <c r="F297" s="231"/>
      <c r="G297" s="232"/>
      <c r="H297" s="232"/>
      <c r="I297" s="232"/>
      <c r="J297" s="232"/>
      <c r="K297" s="232"/>
      <c r="L297" s="232"/>
      <c r="M297" s="232"/>
      <c r="N297" s="232"/>
      <c r="O297" s="232"/>
      <c r="P297" s="1062"/>
      <c r="Q297" s="1063"/>
      <c r="R297" s="9"/>
      <c r="V297" s="9"/>
      <c r="W297" s="9"/>
    </row>
    <row r="298" spans="1:23">
      <c r="A298" s="26"/>
      <c r="B298" s="26"/>
      <c r="C298" s="861"/>
      <c r="D298" s="229"/>
      <c r="E298" s="230"/>
      <c r="F298" s="231"/>
      <c r="G298" s="232"/>
      <c r="H298" s="232"/>
      <c r="I298" s="232"/>
      <c r="J298" s="232"/>
      <c r="K298" s="232"/>
      <c r="L298" s="232"/>
      <c r="M298" s="232"/>
      <c r="N298" s="232"/>
      <c r="O298" s="232"/>
      <c r="P298" s="1062"/>
      <c r="Q298" s="1063"/>
      <c r="R298" s="9"/>
      <c r="V298" s="9"/>
      <c r="W298" s="9"/>
    </row>
    <row r="299" spans="1:23">
      <c r="A299" s="26"/>
      <c r="B299" s="26"/>
      <c r="C299" s="861"/>
      <c r="D299" s="229"/>
      <c r="E299" s="230"/>
      <c r="F299" s="231"/>
      <c r="G299" s="232"/>
      <c r="H299" s="232"/>
      <c r="I299" s="232"/>
      <c r="J299" s="232"/>
      <c r="K299" s="232"/>
      <c r="L299" s="232"/>
      <c r="M299" s="232"/>
      <c r="N299" s="232"/>
      <c r="O299" s="232"/>
      <c r="P299" s="1062"/>
      <c r="Q299" s="1063"/>
      <c r="R299" s="9"/>
      <c r="V299" s="9"/>
      <c r="W299" s="9"/>
    </row>
    <row r="300" spans="1:23">
      <c r="A300" s="26"/>
      <c r="B300" s="26"/>
      <c r="C300" s="861"/>
      <c r="D300" s="229"/>
      <c r="E300" s="230"/>
      <c r="F300" s="231"/>
      <c r="G300" s="232"/>
      <c r="H300" s="232"/>
      <c r="I300" s="232"/>
      <c r="J300" s="232"/>
      <c r="K300" s="232"/>
      <c r="L300" s="232"/>
      <c r="M300" s="232"/>
      <c r="N300" s="232"/>
      <c r="O300" s="232"/>
      <c r="P300" s="1062"/>
      <c r="Q300" s="1063"/>
      <c r="R300" s="9"/>
      <c r="V300" s="9"/>
      <c r="W300" s="9"/>
    </row>
    <row r="301" spans="1:23">
      <c r="A301" s="26"/>
      <c r="B301" s="26"/>
      <c r="C301" s="861"/>
      <c r="D301" s="229"/>
      <c r="E301" s="230"/>
      <c r="F301" s="231"/>
      <c r="G301" s="232"/>
      <c r="H301" s="232"/>
      <c r="I301" s="232"/>
      <c r="J301" s="232"/>
      <c r="K301" s="232"/>
      <c r="L301" s="232"/>
      <c r="M301" s="232"/>
      <c r="N301" s="232"/>
      <c r="O301" s="232"/>
      <c r="P301" s="1062"/>
      <c r="Q301" s="1063"/>
      <c r="R301" s="9"/>
      <c r="V301" s="9"/>
      <c r="W301" s="9"/>
    </row>
    <row r="302" spans="1:23">
      <c r="A302" s="26"/>
      <c r="B302" s="26"/>
      <c r="C302" s="861"/>
      <c r="D302" s="229"/>
      <c r="E302" s="230"/>
      <c r="F302" s="231"/>
      <c r="G302" s="232"/>
      <c r="H302" s="232"/>
      <c r="I302" s="232"/>
      <c r="J302" s="232"/>
      <c r="K302" s="232"/>
      <c r="L302" s="232"/>
      <c r="M302" s="232"/>
      <c r="N302" s="232"/>
      <c r="O302" s="232"/>
      <c r="P302" s="1062"/>
      <c r="Q302" s="1063"/>
      <c r="R302" s="9"/>
      <c r="V302" s="9"/>
      <c r="W302" s="9"/>
    </row>
    <row r="303" spans="1:23">
      <c r="A303" s="26"/>
      <c r="B303" s="26"/>
      <c r="C303" s="861"/>
      <c r="D303" s="229"/>
      <c r="E303" s="230"/>
      <c r="F303" s="231"/>
      <c r="G303" s="232"/>
      <c r="H303" s="232"/>
      <c r="I303" s="232"/>
      <c r="J303" s="232"/>
      <c r="K303" s="232"/>
      <c r="L303" s="232"/>
      <c r="M303" s="232"/>
      <c r="N303" s="232"/>
      <c r="O303" s="232"/>
      <c r="P303" s="1062"/>
      <c r="Q303" s="1063"/>
      <c r="R303" s="9"/>
      <c r="V303" s="9"/>
      <c r="W303" s="9"/>
    </row>
    <row r="304" spans="1:23">
      <c r="A304" s="26"/>
      <c r="B304" s="26"/>
      <c r="C304" s="861"/>
      <c r="D304" s="229"/>
      <c r="E304" s="230"/>
      <c r="F304" s="231"/>
      <c r="G304" s="232"/>
      <c r="H304" s="232"/>
      <c r="I304" s="232"/>
      <c r="J304" s="232"/>
      <c r="K304" s="232"/>
      <c r="L304" s="232"/>
      <c r="M304" s="232"/>
      <c r="N304" s="232"/>
      <c r="O304" s="232"/>
      <c r="P304" s="1062"/>
      <c r="Q304" s="1063"/>
      <c r="R304" s="9"/>
      <c r="V304" s="9"/>
      <c r="W304" s="9"/>
    </row>
    <row r="305" spans="1:23">
      <c r="A305" s="26"/>
      <c r="B305" s="26"/>
      <c r="C305" s="861"/>
      <c r="D305" s="229"/>
      <c r="E305" s="230"/>
      <c r="F305" s="231"/>
      <c r="G305" s="232"/>
      <c r="H305" s="232"/>
      <c r="I305" s="232"/>
      <c r="J305" s="232"/>
      <c r="K305" s="232"/>
      <c r="L305" s="232"/>
      <c r="M305" s="232"/>
      <c r="N305" s="232"/>
      <c r="O305" s="232"/>
      <c r="P305" s="1062"/>
      <c r="Q305" s="1063"/>
      <c r="R305" s="9"/>
      <c r="V305" s="9"/>
      <c r="W305" s="9"/>
    </row>
    <row r="306" spans="1:23">
      <c r="A306" s="26"/>
      <c r="B306" s="26"/>
      <c r="C306" s="861"/>
      <c r="D306" s="229"/>
      <c r="E306" s="230"/>
      <c r="F306" s="231"/>
      <c r="G306" s="232"/>
      <c r="H306" s="232"/>
      <c r="I306" s="232"/>
      <c r="J306" s="232"/>
      <c r="K306" s="232"/>
      <c r="L306" s="232"/>
      <c r="M306" s="232"/>
      <c r="N306" s="232"/>
      <c r="O306" s="232"/>
      <c r="P306" s="1062"/>
      <c r="Q306" s="1063"/>
      <c r="R306" s="9"/>
      <c r="V306" s="9"/>
      <c r="W306" s="9"/>
    </row>
    <row r="307" spans="1:23">
      <c r="A307" s="26"/>
      <c r="B307" s="26"/>
      <c r="C307" s="861"/>
      <c r="D307" s="229"/>
      <c r="E307" s="230"/>
      <c r="F307" s="231"/>
      <c r="G307" s="232"/>
      <c r="H307" s="232"/>
      <c r="I307" s="232"/>
      <c r="J307" s="232"/>
      <c r="K307" s="232"/>
      <c r="L307" s="232"/>
      <c r="M307" s="232"/>
      <c r="N307" s="232"/>
      <c r="O307" s="232"/>
      <c r="P307" s="1062"/>
      <c r="Q307" s="1063"/>
      <c r="R307" s="9"/>
      <c r="V307" s="9"/>
      <c r="W307" s="9"/>
    </row>
    <row r="308" spans="1:23">
      <c r="A308" s="26"/>
      <c r="B308" s="26"/>
      <c r="C308" s="861"/>
      <c r="D308" s="229"/>
      <c r="E308" s="230"/>
      <c r="F308" s="231"/>
      <c r="G308" s="232"/>
      <c r="H308" s="232"/>
      <c r="I308" s="232"/>
      <c r="J308" s="232"/>
      <c r="K308" s="232"/>
      <c r="L308" s="232"/>
      <c r="M308" s="232"/>
      <c r="N308" s="232"/>
      <c r="O308" s="232"/>
      <c r="P308" s="1062"/>
      <c r="Q308" s="1063"/>
      <c r="R308" s="9"/>
      <c r="V308" s="9"/>
      <c r="W308" s="9"/>
    </row>
    <row r="309" spans="1:23">
      <c r="A309" s="26"/>
      <c r="B309" s="26"/>
      <c r="C309" s="861"/>
      <c r="D309" s="229"/>
      <c r="E309" s="230"/>
      <c r="F309" s="231"/>
      <c r="G309" s="232"/>
      <c r="H309" s="232"/>
      <c r="I309" s="232"/>
      <c r="J309" s="232"/>
      <c r="K309" s="232"/>
      <c r="L309" s="232"/>
      <c r="M309" s="232"/>
      <c r="N309" s="232"/>
      <c r="O309" s="232"/>
      <c r="P309" s="1062"/>
      <c r="Q309" s="1063"/>
      <c r="R309" s="9"/>
      <c r="V309" s="9"/>
      <c r="W309" s="9"/>
    </row>
    <row r="310" spans="1:23">
      <c r="A310" s="26"/>
      <c r="B310" s="26"/>
      <c r="C310" s="861"/>
      <c r="D310" s="229"/>
      <c r="E310" s="230"/>
      <c r="F310" s="231"/>
      <c r="G310" s="232"/>
      <c r="H310" s="232"/>
      <c r="I310" s="232"/>
      <c r="J310" s="232"/>
      <c r="K310" s="232"/>
      <c r="L310" s="232"/>
      <c r="M310" s="232"/>
      <c r="N310" s="232"/>
      <c r="O310" s="232"/>
      <c r="P310" s="1062"/>
      <c r="Q310" s="1063"/>
      <c r="R310" s="9"/>
      <c r="V310" s="9"/>
      <c r="W310" s="9"/>
    </row>
    <row r="311" spans="1:23">
      <c r="A311" s="26"/>
      <c r="B311" s="26"/>
      <c r="C311" s="861"/>
      <c r="D311" s="229"/>
      <c r="E311" s="230"/>
      <c r="F311" s="231"/>
      <c r="G311" s="232"/>
      <c r="H311" s="232"/>
      <c r="I311" s="232"/>
      <c r="J311" s="232"/>
      <c r="K311" s="232"/>
      <c r="L311" s="232"/>
      <c r="M311" s="232"/>
      <c r="N311" s="232"/>
      <c r="O311" s="232"/>
      <c r="P311" s="1062"/>
      <c r="Q311" s="1063"/>
      <c r="R311" s="9"/>
      <c r="V311" s="9"/>
      <c r="W311" s="9"/>
    </row>
    <row r="312" spans="1:23">
      <c r="A312" s="26"/>
      <c r="B312" s="26"/>
      <c r="C312" s="861"/>
      <c r="D312" s="229"/>
      <c r="E312" s="230"/>
      <c r="F312" s="231"/>
      <c r="G312" s="232"/>
      <c r="H312" s="232"/>
      <c r="I312" s="232"/>
      <c r="J312" s="232"/>
      <c r="K312" s="232"/>
      <c r="L312" s="232"/>
      <c r="M312" s="232"/>
      <c r="N312" s="232"/>
      <c r="O312" s="232"/>
      <c r="P312" s="1062"/>
      <c r="Q312" s="1063"/>
      <c r="R312" s="9"/>
      <c r="V312" s="9"/>
      <c r="W312" s="9"/>
    </row>
    <row r="313" spans="1:23">
      <c r="A313" s="26"/>
      <c r="B313" s="26"/>
      <c r="C313" s="861"/>
      <c r="D313" s="229"/>
      <c r="E313" s="230"/>
      <c r="F313" s="231"/>
      <c r="G313" s="232"/>
      <c r="H313" s="232"/>
      <c r="I313" s="232"/>
      <c r="J313" s="232"/>
      <c r="K313" s="232"/>
      <c r="L313" s="232"/>
      <c r="M313" s="232"/>
      <c r="N313" s="232"/>
      <c r="O313" s="232"/>
      <c r="P313" s="1062"/>
      <c r="Q313" s="1063"/>
      <c r="R313" s="9"/>
      <c r="V313" s="9"/>
      <c r="W313" s="9"/>
    </row>
    <row r="314" spans="1:23">
      <c r="A314" s="26"/>
      <c r="B314" s="26"/>
      <c r="C314" s="861"/>
      <c r="D314" s="229"/>
      <c r="E314" s="230"/>
      <c r="F314" s="231"/>
      <c r="G314" s="232"/>
      <c r="H314" s="232"/>
      <c r="I314" s="232"/>
      <c r="J314" s="232"/>
      <c r="K314" s="232"/>
      <c r="L314" s="232"/>
      <c r="M314" s="232"/>
      <c r="N314" s="232"/>
      <c r="O314" s="232"/>
      <c r="P314" s="1062"/>
      <c r="Q314" s="1063"/>
      <c r="R314" s="9"/>
      <c r="V314" s="9"/>
      <c r="W314" s="9"/>
    </row>
    <row r="315" spans="1:23">
      <c r="A315" s="26"/>
      <c r="B315" s="26"/>
      <c r="C315" s="861"/>
      <c r="D315" s="229"/>
      <c r="E315" s="230"/>
      <c r="F315" s="231"/>
      <c r="G315" s="232"/>
      <c r="H315" s="232"/>
      <c r="I315" s="232"/>
      <c r="J315" s="232"/>
      <c r="K315" s="232"/>
      <c r="L315" s="232"/>
      <c r="M315" s="232"/>
      <c r="N315" s="232"/>
      <c r="O315" s="232"/>
      <c r="P315" s="1062"/>
      <c r="Q315" s="1063"/>
      <c r="R315" s="9"/>
      <c r="V315" s="9"/>
      <c r="W315" s="9"/>
    </row>
    <row r="316" spans="1:23">
      <c r="A316" s="26"/>
      <c r="B316" s="26"/>
      <c r="C316" s="861"/>
      <c r="D316" s="229"/>
      <c r="E316" s="230"/>
      <c r="F316" s="231"/>
      <c r="G316" s="232"/>
      <c r="H316" s="232"/>
      <c r="I316" s="232"/>
      <c r="J316" s="232"/>
      <c r="K316" s="232"/>
      <c r="L316" s="232"/>
      <c r="M316" s="232"/>
      <c r="N316" s="232"/>
      <c r="O316" s="232"/>
      <c r="P316" s="1062"/>
      <c r="Q316" s="1063"/>
      <c r="R316" s="9"/>
      <c r="V316" s="9"/>
      <c r="W316" s="9"/>
    </row>
    <row r="317" spans="1:23">
      <c r="A317" s="26"/>
      <c r="B317" s="26"/>
      <c r="C317" s="861"/>
      <c r="D317" s="229"/>
      <c r="E317" s="230"/>
      <c r="F317" s="231"/>
      <c r="G317" s="232"/>
      <c r="H317" s="232"/>
      <c r="I317" s="232"/>
      <c r="J317" s="232"/>
      <c r="K317" s="232"/>
      <c r="L317" s="232"/>
      <c r="M317" s="232"/>
      <c r="N317" s="232"/>
      <c r="O317" s="232"/>
      <c r="P317" s="1062"/>
      <c r="Q317" s="1063"/>
      <c r="R317" s="9"/>
      <c r="V317" s="9"/>
      <c r="W317" s="9"/>
    </row>
    <row r="318" spans="1:23">
      <c r="A318" s="26"/>
      <c r="B318" s="26"/>
      <c r="C318" s="861"/>
      <c r="D318" s="229"/>
      <c r="E318" s="230"/>
      <c r="F318" s="231"/>
      <c r="G318" s="232"/>
      <c r="H318" s="232"/>
      <c r="I318" s="232"/>
      <c r="J318" s="232"/>
      <c r="K318" s="232"/>
      <c r="L318" s="232"/>
      <c r="M318" s="232"/>
      <c r="N318" s="232"/>
      <c r="O318" s="232"/>
      <c r="P318" s="1062"/>
      <c r="Q318" s="1063"/>
      <c r="R318" s="9"/>
      <c r="V318" s="9"/>
      <c r="W318" s="9"/>
    </row>
    <row r="319" spans="1:23">
      <c r="A319" s="26"/>
      <c r="B319" s="26"/>
      <c r="C319" s="861"/>
      <c r="D319" s="229"/>
      <c r="E319" s="230"/>
      <c r="F319" s="231"/>
      <c r="G319" s="232"/>
      <c r="H319" s="232"/>
      <c r="I319" s="232"/>
      <c r="J319" s="232"/>
      <c r="K319" s="232"/>
      <c r="L319" s="232"/>
      <c r="M319" s="232"/>
      <c r="N319" s="232"/>
      <c r="O319" s="232"/>
      <c r="P319" s="1062"/>
      <c r="Q319" s="1063"/>
      <c r="R319" s="9"/>
      <c r="V319" s="9"/>
      <c r="W319" s="9"/>
    </row>
    <row r="320" spans="1:23">
      <c r="A320" s="26"/>
      <c r="B320" s="26"/>
      <c r="C320" s="861"/>
      <c r="D320" s="229"/>
      <c r="E320" s="230"/>
      <c r="F320" s="231"/>
      <c r="G320" s="232"/>
      <c r="H320" s="232"/>
      <c r="I320" s="232"/>
      <c r="J320" s="232"/>
      <c r="K320" s="232"/>
      <c r="L320" s="232"/>
      <c r="M320" s="232"/>
      <c r="N320" s="232"/>
      <c r="O320" s="232"/>
      <c r="P320" s="1062"/>
      <c r="Q320" s="1063"/>
      <c r="R320" s="9"/>
      <c r="V320" s="9"/>
      <c r="W320" s="9"/>
    </row>
    <row r="321" spans="1:23">
      <c r="A321" s="26"/>
      <c r="B321" s="26"/>
      <c r="C321" s="861"/>
      <c r="D321" s="229"/>
      <c r="E321" s="230"/>
      <c r="F321" s="231"/>
      <c r="G321" s="232"/>
      <c r="H321" s="232"/>
      <c r="I321" s="232"/>
      <c r="J321" s="232"/>
      <c r="K321" s="232"/>
      <c r="L321" s="232"/>
      <c r="M321" s="232"/>
      <c r="N321" s="232"/>
      <c r="O321" s="232"/>
      <c r="P321" s="1062"/>
      <c r="Q321" s="1063"/>
      <c r="R321" s="9"/>
      <c r="V321" s="9"/>
      <c r="W321" s="9"/>
    </row>
    <row r="322" spans="1:23">
      <c r="A322" s="26"/>
      <c r="B322" s="26"/>
      <c r="C322" s="861"/>
      <c r="D322" s="229"/>
      <c r="E322" s="230"/>
      <c r="F322" s="231"/>
      <c r="G322" s="232"/>
      <c r="H322" s="232"/>
      <c r="I322" s="232"/>
      <c r="J322" s="232"/>
      <c r="K322" s="232"/>
      <c r="L322" s="232"/>
      <c r="M322" s="232"/>
      <c r="N322" s="232"/>
      <c r="O322" s="232"/>
      <c r="P322" s="1062"/>
      <c r="Q322" s="1063"/>
      <c r="R322" s="9"/>
      <c r="V322" s="9"/>
      <c r="W322" s="9"/>
    </row>
    <row r="323" spans="1:23">
      <c r="A323" s="26"/>
      <c r="B323" s="26"/>
      <c r="C323" s="861"/>
      <c r="D323" s="229"/>
      <c r="E323" s="230"/>
      <c r="F323" s="231"/>
      <c r="G323" s="232"/>
      <c r="H323" s="232"/>
      <c r="I323" s="232"/>
      <c r="J323" s="232"/>
      <c r="K323" s="232"/>
      <c r="L323" s="232"/>
      <c r="M323" s="232"/>
      <c r="N323" s="232"/>
      <c r="O323" s="232"/>
      <c r="P323" s="1062"/>
      <c r="Q323" s="1063"/>
      <c r="R323" s="9"/>
      <c r="V323" s="9"/>
      <c r="W323" s="9"/>
    </row>
    <row r="324" spans="1:23">
      <c r="A324" s="26"/>
      <c r="B324" s="26"/>
      <c r="C324" s="861"/>
      <c r="D324" s="229"/>
      <c r="E324" s="230"/>
      <c r="F324" s="231"/>
      <c r="G324" s="232"/>
      <c r="H324" s="232"/>
      <c r="I324" s="232"/>
      <c r="J324" s="232"/>
      <c r="K324" s="232"/>
      <c r="L324" s="232"/>
      <c r="M324" s="232"/>
      <c r="N324" s="232"/>
      <c r="O324" s="232"/>
      <c r="P324" s="1062"/>
      <c r="Q324" s="1063"/>
      <c r="R324" s="9"/>
      <c r="V324" s="9"/>
      <c r="W324" s="9"/>
    </row>
    <row r="325" spans="1:23">
      <c r="A325" s="26"/>
      <c r="B325" s="26"/>
      <c r="C325" s="861"/>
      <c r="D325" s="229"/>
      <c r="E325" s="230"/>
      <c r="F325" s="231"/>
      <c r="G325" s="232"/>
      <c r="H325" s="232"/>
      <c r="I325" s="232"/>
      <c r="J325" s="232"/>
      <c r="K325" s="232"/>
      <c r="L325" s="232"/>
      <c r="M325" s="232"/>
      <c r="N325" s="232"/>
      <c r="O325" s="232"/>
      <c r="P325" s="1062"/>
      <c r="Q325" s="1063"/>
      <c r="R325" s="9"/>
      <c r="V325" s="9"/>
      <c r="W325" s="9"/>
    </row>
    <row r="326" spans="1:23">
      <c r="A326" s="26"/>
      <c r="B326" s="26"/>
      <c r="C326" s="861"/>
      <c r="D326" s="229"/>
      <c r="E326" s="230"/>
      <c r="F326" s="231"/>
      <c r="G326" s="232"/>
      <c r="H326" s="232"/>
      <c r="I326" s="232"/>
      <c r="J326" s="232"/>
      <c r="K326" s="232"/>
      <c r="L326" s="232"/>
      <c r="M326" s="232"/>
      <c r="N326" s="232"/>
      <c r="O326" s="232"/>
      <c r="P326" s="1062"/>
      <c r="Q326" s="1063"/>
      <c r="R326" s="9"/>
      <c r="V326" s="9"/>
      <c r="W326" s="9"/>
    </row>
    <row r="327" spans="1:23">
      <c r="A327" s="26"/>
      <c r="B327" s="26"/>
      <c r="C327" s="861"/>
      <c r="D327" s="229"/>
      <c r="E327" s="230"/>
      <c r="F327" s="231"/>
      <c r="G327" s="232"/>
      <c r="H327" s="232"/>
      <c r="I327" s="232"/>
      <c r="J327" s="232"/>
      <c r="K327" s="232"/>
      <c r="L327" s="232"/>
      <c r="M327" s="232"/>
      <c r="N327" s="232"/>
      <c r="O327" s="232"/>
      <c r="P327" s="1062"/>
      <c r="Q327" s="1063"/>
      <c r="R327" s="9"/>
      <c r="V327" s="9"/>
      <c r="W327" s="9"/>
    </row>
    <row r="328" spans="1:23">
      <c r="A328" s="26"/>
      <c r="B328" s="26"/>
      <c r="C328" s="861"/>
      <c r="D328" s="229"/>
      <c r="E328" s="230"/>
      <c r="F328" s="231"/>
      <c r="G328" s="232"/>
      <c r="H328" s="232"/>
      <c r="I328" s="232"/>
      <c r="J328" s="232"/>
      <c r="K328" s="232"/>
      <c r="L328" s="232"/>
      <c r="M328" s="232"/>
      <c r="N328" s="232"/>
      <c r="O328" s="232"/>
      <c r="P328" s="1062"/>
      <c r="Q328" s="1063"/>
      <c r="R328" s="9"/>
      <c r="V328" s="9"/>
      <c r="W328" s="9"/>
    </row>
    <row r="329" spans="1:23">
      <c r="A329" s="26"/>
      <c r="B329" s="26"/>
      <c r="C329" s="861"/>
      <c r="D329" s="229"/>
      <c r="E329" s="230"/>
      <c r="F329" s="231"/>
      <c r="G329" s="232"/>
      <c r="H329" s="232"/>
      <c r="I329" s="232"/>
      <c r="J329" s="232"/>
      <c r="K329" s="232"/>
      <c r="L329" s="232"/>
      <c r="M329" s="232"/>
      <c r="N329" s="232"/>
      <c r="O329" s="232"/>
      <c r="P329" s="1062"/>
      <c r="Q329" s="1063"/>
      <c r="R329" s="9"/>
      <c r="V329" s="9"/>
      <c r="W329" s="9"/>
    </row>
    <row r="330" spans="1:23">
      <c r="A330" s="26"/>
      <c r="B330" s="26"/>
      <c r="C330" s="861"/>
      <c r="D330" s="229"/>
      <c r="E330" s="230"/>
      <c r="F330" s="231"/>
      <c r="G330" s="232"/>
      <c r="H330" s="232"/>
      <c r="I330" s="232"/>
      <c r="J330" s="232"/>
      <c r="K330" s="232"/>
      <c r="L330" s="232"/>
      <c r="M330" s="232"/>
      <c r="N330" s="232"/>
      <c r="O330" s="232"/>
      <c r="P330" s="1062"/>
      <c r="Q330" s="1063"/>
      <c r="R330" s="9"/>
      <c r="V330" s="9"/>
      <c r="W330" s="9"/>
    </row>
    <row r="331" spans="1:23">
      <c r="A331" s="26"/>
      <c r="B331" s="26"/>
      <c r="C331" s="861"/>
      <c r="D331" s="229"/>
      <c r="E331" s="230"/>
      <c r="F331" s="231"/>
      <c r="G331" s="232"/>
      <c r="H331" s="232"/>
      <c r="I331" s="232"/>
      <c r="J331" s="232"/>
      <c r="K331" s="232"/>
      <c r="L331" s="232"/>
      <c r="M331" s="232"/>
      <c r="N331" s="232"/>
      <c r="O331" s="232"/>
      <c r="P331" s="1062"/>
      <c r="Q331" s="1063"/>
      <c r="R331" s="9"/>
      <c r="V331" s="9"/>
      <c r="W331" s="9"/>
    </row>
    <row r="332" spans="1:23">
      <c r="A332" s="26"/>
      <c r="B332" s="26"/>
      <c r="C332" s="861"/>
      <c r="D332" s="229"/>
      <c r="E332" s="230"/>
      <c r="F332" s="231"/>
      <c r="G332" s="232"/>
      <c r="H332" s="232"/>
      <c r="I332" s="232"/>
      <c r="J332" s="232"/>
      <c r="K332" s="232"/>
      <c r="L332" s="232"/>
      <c r="M332" s="232"/>
      <c r="N332" s="232"/>
      <c r="O332" s="232"/>
      <c r="P332" s="1062"/>
      <c r="Q332" s="1063"/>
      <c r="R332" s="9"/>
      <c r="V332" s="9"/>
      <c r="W332" s="9"/>
    </row>
    <row r="333" spans="1:23">
      <c r="A333" s="26"/>
      <c r="B333" s="26"/>
      <c r="C333" s="861"/>
      <c r="D333" s="229"/>
      <c r="E333" s="230"/>
      <c r="F333" s="231"/>
      <c r="G333" s="232"/>
      <c r="H333" s="232"/>
      <c r="I333" s="232"/>
      <c r="J333" s="232"/>
      <c r="K333" s="232"/>
      <c r="L333" s="232"/>
      <c r="M333" s="232"/>
      <c r="N333" s="232"/>
      <c r="O333" s="232"/>
      <c r="P333" s="1062"/>
      <c r="Q333" s="1063"/>
      <c r="R333" s="9"/>
      <c r="V333" s="9"/>
      <c r="W333" s="9"/>
    </row>
    <row r="334" spans="1:23">
      <c r="A334" s="26"/>
      <c r="B334" s="26"/>
      <c r="C334" s="861"/>
      <c r="D334" s="229"/>
      <c r="E334" s="230"/>
      <c r="F334" s="231"/>
      <c r="G334" s="232"/>
      <c r="H334" s="232"/>
      <c r="I334" s="232"/>
      <c r="J334" s="232"/>
      <c r="K334" s="232"/>
      <c r="L334" s="232"/>
      <c r="M334" s="232"/>
      <c r="N334" s="232"/>
      <c r="O334" s="232"/>
      <c r="P334" s="1062"/>
      <c r="Q334" s="1063"/>
      <c r="R334" s="9"/>
      <c r="V334" s="9"/>
      <c r="W334" s="9"/>
    </row>
    <row r="335" spans="1:23">
      <c r="A335" s="26"/>
      <c r="B335" s="26"/>
      <c r="C335" s="861"/>
      <c r="D335" s="229"/>
      <c r="E335" s="230"/>
      <c r="F335" s="231"/>
      <c r="G335" s="232"/>
      <c r="H335" s="232"/>
      <c r="I335" s="232"/>
      <c r="J335" s="232"/>
      <c r="K335" s="232"/>
      <c r="L335" s="232"/>
      <c r="M335" s="232"/>
      <c r="N335" s="232"/>
      <c r="O335" s="232"/>
      <c r="P335" s="1062"/>
      <c r="Q335" s="1063"/>
      <c r="R335" s="9"/>
      <c r="V335" s="9"/>
      <c r="W335" s="9"/>
    </row>
    <row r="336" spans="1:23">
      <c r="A336" s="26"/>
      <c r="B336" s="26"/>
      <c r="C336" s="861"/>
      <c r="D336" s="229"/>
      <c r="E336" s="230"/>
      <c r="F336" s="231"/>
      <c r="G336" s="232"/>
      <c r="H336" s="232"/>
      <c r="I336" s="232"/>
      <c r="J336" s="232"/>
      <c r="K336" s="232"/>
      <c r="L336" s="232"/>
      <c r="M336" s="232"/>
      <c r="N336" s="232"/>
      <c r="O336" s="232"/>
      <c r="P336" s="1062"/>
      <c r="Q336" s="1063"/>
      <c r="R336" s="9"/>
      <c r="V336" s="9"/>
      <c r="W336" s="9"/>
    </row>
    <row r="337" spans="1:23">
      <c r="A337" s="26"/>
      <c r="B337" s="26"/>
      <c r="C337" s="861"/>
      <c r="D337" s="229"/>
      <c r="E337" s="230"/>
      <c r="F337" s="231"/>
      <c r="G337" s="232"/>
      <c r="H337" s="232"/>
      <c r="I337" s="232"/>
      <c r="J337" s="232"/>
      <c r="K337" s="232"/>
      <c r="L337" s="232"/>
      <c r="M337" s="232"/>
      <c r="N337" s="232"/>
      <c r="O337" s="232"/>
      <c r="P337" s="1062"/>
      <c r="Q337" s="1063"/>
      <c r="R337" s="9"/>
      <c r="V337" s="9"/>
      <c r="W337" s="9"/>
    </row>
    <row r="338" spans="1:23">
      <c r="A338" s="26"/>
      <c r="B338" s="26"/>
      <c r="C338" s="861"/>
      <c r="D338" s="229"/>
      <c r="E338" s="230"/>
      <c r="F338" s="231"/>
      <c r="G338" s="232"/>
      <c r="H338" s="232"/>
      <c r="I338" s="232"/>
      <c r="J338" s="232"/>
      <c r="K338" s="232"/>
      <c r="L338" s="232"/>
      <c r="M338" s="232"/>
      <c r="N338" s="232"/>
      <c r="O338" s="232"/>
      <c r="P338" s="1062"/>
      <c r="Q338" s="1063"/>
      <c r="R338" s="9"/>
      <c r="V338" s="9"/>
      <c r="W338" s="9"/>
    </row>
    <row r="339" spans="1:23">
      <c r="A339" s="26"/>
      <c r="B339" s="26"/>
      <c r="C339" s="861"/>
      <c r="D339" s="229"/>
      <c r="E339" s="230"/>
      <c r="F339" s="231"/>
      <c r="G339" s="232"/>
      <c r="H339" s="232"/>
      <c r="I339" s="232"/>
      <c r="J339" s="232"/>
      <c r="K339" s="232"/>
      <c r="L339" s="232"/>
      <c r="M339" s="232"/>
      <c r="N339" s="232"/>
      <c r="O339" s="232"/>
      <c r="P339" s="1062"/>
      <c r="Q339" s="1063"/>
      <c r="R339" s="9"/>
      <c r="V339" s="9"/>
      <c r="W339" s="9"/>
    </row>
    <row r="340" spans="1:23">
      <c r="A340" s="26"/>
      <c r="B340" s="26"/>
      <c r="C340" s="861"/>
      <c r="D340" s="229"/>
      <c r="E340" s="230"/>
      <c r="F340" s="231"/>
      <c r="G340" s="232"/>
      <c r="H340" s="232"/>
      <c r="I340" s="232"/>
      <c r="J340" s="232"/>
      <c r="K340" s="232"/>
      <c r="L340" s="232"/>
      <c r="M340" s="232"/>
      <c r="N340" s="232"/>
      <c r="O340" s="232"/>
      <c r="P340" s="1062"/>
      <c r="Q340" s="1063"/>
      <c r="R340" s="9"/>
      <c r="V340" s="9"/>
      <c r="W340" s="9"/>
    </row>
    <row r="341" spans="1:23">
      <c r="A341" s="26"/>
      <c r="B341" s="26"/>
      <c r="C341" s="861"/>
      <c r="D341" s="229"/>
      <c r="E341" s="230"/>
      <c r="F341" s="231"/>
      <c r="G341" s="232"/>
      <c r="H341" s="232"/>
      <c r="I341" s="232"/>
      <c r="J341" s="232"/>
      <c r="K341" s="232"/>
      <c r="L341" s="232"/>
      <c r="M341" s="232"/>
      <c r="N341" s="232"/>
      <c r="O341" s="232"/>
      <c r="P341" s="1062"/>
      <c r="Q341" s="1063"/>
      <c r="R341" s="9"/>
      <c r="V341" s="9"/>
      <c r="W341" s="9"/>
    </row>
    <row r="342" spans="1:23">
      <c r="A342" s="26"/>
      <c r="B342" s="26"/>
      <c r="C342" s="861"/>
      <c r="D342" s="229"/>
      <c r="E342" s="230"/>
      <c r="F342" s="231"/>
      <c r="G342" s="232"/>
      <c r="H342" s="232"/>
      <c r="I342" s="232"/>
      <c r="J342" s="232"/>
      <c r="K342" s="232"/>
      <c r="L342" s="232"/>
      <c r="M342" s="232"/>
      <c r="N342" s="232"/>
      <c r="O342" s="232"/>
      <c r="P342" s="1062"/>
      <c r="Q342" s="1063"/>
      <c r="R342" s="9"/>
      <c r="V342" s="9"/>
      <c r="W342" s="9"/>
    </row>
    <row r="343" spans="1:23">
      <c r="A343" s="26"/>
      <c r="B343" s="26"/>
      <c r="C343" s="861"/>
      <c r="D343" s="229"/>
      <c r="E343" s="230"/>
      <c r="F343" s="231"/>
      <c r="G343" s="232"/>
      <c r="H343" s="232"/>
      <c r="I343" s="232"/>
      <c r="J343" s="232"/>
      <c r="K343" s="232"/>
      <c r="L343" s="232"/>
      <c r="M343" s="232"/>
      <c r="N343" s="232"/>
      <c r="O343" s="232"/>
      <c r="P343" s="1062"/>
      <c r="Q343" s="1063"/>
      <c r="R343" s="9"/>
      <c r="V343" s="9"/>
      <c r="W343" s="9"/>
    </row>
    <row r="344" spans="1:23">
      <c r="A344" s="26"/>
      <c r="B344" s="26"/>
      <c r="C344" s="861"/>
      <c r="D344" s="229"/>
      <c r="E344" s="230"/>
      <c r="F344" s="231"/>
      <c r="G344" s="232"/>
      <c r="H344" s="232"/>
      <c r="I344" s="232"/>
      <c r="J344" s="232"/>
      <c r="K344" s="232"/>
      <c r="L344" s="232"/>
      <c r="M344" s="232"/>
      <c r="N344" s="232"/>
      <c r="O344" s="232"/>
      <c r="P344" s="1062"/>
      <c r="Q344" s="1063"/>
      <c r="R344" s="9"/>
      <c r="V344" s="9"/>
      <c r="W344" s="9"/>
    </row>
    <row r="345" spans="1:23">
      <c r="A345" s="26"/>
      <c r="B345" s="26"/>
      <c r="C345" s="861"/>
      <c r="D345" s="229"/>
      <c r="E345" s="230"/>
      <c r="F345" s="231"/>
      <c r="G345" s="232"/>
      <c r="H345" s="232"/>
      <c r="I345" s="232"/>
      <c r="J345" s="232"/>
      <c r="K345" s="232"/>
      <c r="L345" s="232"/>
      <c r="M345" s="232"/>
      <c r="N345" s="232"/>
      <c r="O345" s="232"/>
      <c r="P345" s="1062"/>
      <c r="Q345" s="1063"/>
      <c r="R345" s="9"/>
      <c r="V345" s="9"/>
      <c r="W345" s="9"/>
    </row>
    <row r="346" spans="1:23">
      <c r="A346" s="26"/>
      <c r="B346" s="26"/>
      <c r="C346" s="861"/>
      <c r="D346" s="229"/>
      <c r="E346" s="230"/>
      <c r="F346" s="231"/>
      <c r="G346" s="232"/>
      <c r="H346" s="232"/>
      <c r="I346" s="232"/>
      <c r="J346" s="232"/>
      <c r="K346" s="232"/>
      <c r="L346" s="232"/>
      <c r="M346" s="232"/>
      <c r="N346" s="232"/>
      <c r="O346" s="232"/>
      <c r="P346" s="1062"/>
      <c r="Q346" s="1063"/>
      <c r="R346" s="9"/>
      <c r="V346" s="9"/>
      <c r="W346" s="9"/>
    </row>
    <row r="347" spans="1:23">
      <c r="A347" s="26"/>
      <c r="B347" s="26"/>
      <c r="C347" s="861"/>
      <c r="D347" s="229"/>
      <c r="E347" s="230"/>
      <c r="F347" s="231"/>
      <c r="G347" s="232"/>
      <c r="H347" s="232"/>
      <c r="I347" s="232"/>
      <c r="J347" s="232"/>
      <c r="K347" s="232"/>
      <c r="L347" s="232"/>
      <c r="M347" s="232"/>
      <c r="N347" s="232"/>
      <c r="O347" s="232"/>
      <c r="P347" s="1062"/>
      <c r="Q347" s="1063"/>
      <c r="R347" s="9"/>
      <c r="V347" s="9"/>
      <c r="W347" s="9"/>
    </row>
    <row r="348" spans="1:23">
      <c r="A348" s="26"/>
      <c r="B348" s="26"/>
      <c r="C348" s="861"/>
      <c r="D348" s="229"/>
      <c r="E348" s="230"/>
      <c r="F348" s="231"/>
      <c r="G348" s="232"/>
      <c r="H348" s="232"/>
      <c r="I348" s="232"/>
      <c r="J348" s="232"/>
      <c r="K348" s="232"/>
      <c r="L348" s="232"/>
      <c r="M348" s="232"/>
      <c r="N348" s="232"/>
      <c r="O348" s="232"/>
      <c r="P348" s="1062"/>
      <c r="Q348" s="1063"/>
      <c r="R348" s="9"/>
      <c r="V348" s="9"/>
      <c r="W348" s="9"/>
    </row>
    <row r="349" spans="1:23">
      <c r="A349" s="26"/>
      <c r="B349" s="26"/>
      <c r="C349" s="861"/>
      <c r="D349" s="229"/>
      <c r="E349" s="230"/>
      <c r="F349" s="231"/>
      <c r="G349" s="232"/>
      <c r="H349" s="232"/>
      <c r="I349" s="232"/>
      <c r="J349" s="232"/>
      <c r="K349" s="232"/>
      <c r="L349" s="232"/>
      <c r="M349" s="232"/>
      <c r="N349" s="232"/>
      <c r="O349" s="232"/>
      <c r="P349" s="1062"/>
      <c r="Q349" s="1063"/>
      <c r="R349" s="9"/>
      <c r="V349" s="9"/>
      <c r="W349" s="9"/>
    </row>
    <row r="350" spans="1:23">
      <c r="A350" s="26"/>
      <c r="B350" s="26"/>
      <c r="C350" s="861"/>
      <c r="D350" s="229"/>
      <c r="E350" s="230"/>
      <c r="F350" s="231"/>
      <c r="G350" s="232"/>
      <c r="H350" s="232"/>
      <c r="I350" s="232"/>
      <c r="J350" s="232"/>
      <c r="K350" s="232"/>
      <c r="L350" s="232"/>
      <c r="M350" s="232"/>
      <c r="N350" s="232"/>
      <c r="O350" s="232"/>
      <c r="P350" s="1062"/>
      <c r="Q350" s="1063"/>
      <c r="R350" s="9"/>
      <c r="V350" s="9"/>
      <c r="W350" s="9"/>
    </row>
    <row r="351" spans="1:23">
      <c r="A351" s="26"/>
      <c r="B351" s="26"/>
      <c r="C351" s="861"/>
      <c r="D351" s="229"/>
      <c r="E351" s="230"/>
      <c r="F351" s="231"/>
      <c r="G351" s="232"/>
      <c r="H351" s="232"/>
      <c r="I351" s="232"/>
      <c r="J351" s="232"/>
      <c r="K351" s="232"/>
      <c r="L351" s="232"/>
      <c r="M351" s="232"/>
      <c r="N351" s="232"/>
      <c r="O351" s="232"/>
      <c r="P351" s="1062"/>
      <c r="Q351" s="1063"/>
      <c r="R351" s="9"/>
      <c r="V351" s="9"/>
      <c r="W351" s="9"/>
    </row>
    <row r="352" spans="1:23">
      <c r="A352" s="26"/>
      <c r="B352" s="26"/>
      <c r="C352" s="861"/>
      <c r="D352" s="229"/>
      <c r="E352" s="230"/>
      <c r="F352" s="231"/>
      <c r="G352" s="232"/>
      <c r="H352" s="232"/>
      <c r="I352" s="232"/>
      <c r="J352" s="232"/>
      <c r="K352" s="232"/>
      <c r="L352" s="232"/>
      <c r="M352" s="232"/>
      <c r="N352" s="232"/>
      <c r="O352" s="232"/>
      <c r="P352" s="1062"/>
      <c r="Q352" s="1063"/>
      <c r="R352" s="9"/>
      <c r="V352" s="9"/>
      <c r="W352" s="9"/>
    </row>
    <row r="353" spans="1:23">
      <c r="A353" s="26"/>
      <c r="B353" s="26"/>
      <c r="C353" s="861"/>
      <c r="D353" s="229"/>
      <c r="E353" s="230"/>
      <c r="F353" s="231"/>
      <c r="G353" s="232"/>
      <c r="H353" s="232"/>
      <c r="I353" s="232"/>
      <c r="J353" s="232"/>
      <c r="K353" s="232"/>
      <c r="L353" s="232"/>
      <c r="M353" s="232"/>
      <c r="N353" s="232"/>
      <c r="O353" s="232"/>
      <c r="P353" s="1062"/>
      <c r="Q353" s="1063"/>
      <c r="R353" s="9"/>
      <c r="V353" s="9"/>
      <c r="W353" s="9"/>
    </row>
    <row r="354" spans="1:23">
      <c r="A354" s="26"/>
      <c r="B354" s="26"/>
      <c r="C354" s="861"/>
      <c r="D354" s="229"/>
      <c r="E354" s="230"/>
      <c r="F354" s="231"/>
      <c r="G354" s="232"/>
      <c r="H354" s="232"/>
      <c r="I354" s="232"/>
      <c r="J354" s="232"/>
      <c r="K354" s="232"/>
      <c r="L354" s="232"/>
      <c r="M354" s="232"/>
      <c r="N354" s="232"/>
      <c r="O354" s="232"/>
      <c r="P354" s="1062"/>
      <c r="Q354" s="1063"/>
      <c r="R354" s="9"/>
      <c r="V354" s="9"/>
      <c r="W354" s="9"/>
    </row>
    <row r="355" spans="1:23">
      <c r="A355" s="26"/>
      <c r="B355" s="26"/>
      <c r="C355" s="861"/>
      <c r="D355" s="229"/>
      <c r="E355" s="230"/>
      <c r="F355" s="231"/>
      <c r="G355" s="232"/>
      <c r="H355" s="232"/>
      <c r="I355" s="232"/>
      <c r="J355" s="232"/>
      <c r="K355" s="232"/>
      <c r="L355" s="232"/>
      <c r="M355" s="232"/>
      <c r="N355" s="232"/>
      <c r="O355" s="232"/>
      <c r="P355" s="1062"/>
      <c r="Q355" s="1063"/>
      <c r="R355" s="9"/>
      <c r="V355" s="9"/>
      <c r="W355" s="9"/>
    </row>
    <row r="356" spans="1:23">
      <c r="A356" s="26"/>
      <c r="B356" s="26"/>
      <c r="C356" s="861"/>
      <c r="D356" s="229"/>
      <c r="E356" s="230"/>
      <c r="F356" s="231"/>
      <c r="G356" s="232"/>
      <c r="H356" s="232"/>
      <c r="I356" s="232"/>
      <c r="J356" s="232"/>
      <c r="K356" s="232"/>
      <c r="L356" s="232"/>
      <c r="M356" s="232"/>
      <c r="N356" s="232"/>
      <c r="O356" s="232"/>
      <c r="P356" s="1062"/>
      <c r="Q356" s="1063"/>
      <c r="R356" s="9"/>
      <c r="V356" s="9"/>
      <c r="W356" s="9"/>
    </row>
    <row r="357" spans="1:23">
      <c r="A357" s="26"/>
      <c r="B357" s="26"/>
      <c r="C357" s="861"/>
      <c r="D357" s="229"/>
      <c r="E357" s="230"/>
      <c r="F357" s="231"/>
      <c r="G357" s="232"/>
      <c r="H357" s="232"/>
      <c r="I357" s="232"/>
      <c r="J357" s="232"/>
      <c r="K357" s="232"/>
      <c r="L357" s="232"/>
      <c r="M357" s="232"/>
      <c r="N357" s="232"/>
      <c r="O357" s="232"/>
      <c r="P357" s="1062"/>
      <c r="Q357" s="1063"/>
      <c r="R357" s="9"/>
      <c r="V357" s="9"/>
      <c r="W357" s="9"/>
    </row>
    <row r="358" spans="1:23">
      <c r="A358" s="26"/>
      <c r="B358" s="26"/>
      <c r="C358" s="861"/>
      <c r="D358" s="229"/>
      <c r="E358" s="230"/>
      <c r="F358" s="231"/>
      <c r="G358" s="232"/>
      <c r="H358" s="232"/>
      <c r="I358" s="232"/>
      <c r="J358" s="232"/>
      <c r="K358" s="232"/>
      <c r="L358" s="232"/>
      <c r="M358" s="232"/>
      <c r="N358" s="232"/>
      <c r="O358" s="232"/>
      <c r="P358" s="1062"/>
      <c r="Q358" s="1063"/>
      <c r="R358" s="9"/>
      <c r="V358" s="9"/>
      <c r="W358" s="9"/>
    </row>
    <row r="359" spans="1:23">
      <c r="A359" s="26"/>
      <c r="B359" s="26"/>
      <c r="C359" s="861"/>
      <c r="D359" s="229"/>
      <c r="E359" s="230"/>
      <c r="F359" s="231"/>
      <c r="G359" s="232"/>
      <c r="H359" s="232"/>
      <c r="I359" s="232"/>
      <c r="J359" s="232"/>
      <c r="K359" s="232"/>
      <c r="L359" s="232"/>
      <c r="M359" s="232"/>
      <c r="N359" s="232"/>
      <c r="O359" s="232"/>
      <c r="P359" s="1062"/>
      <c r="Q359" s="1063"/>
      <c r="R359" s="9"/>
      <c r="V359" s="9"/>
      <c r="W359" s="9"/>
    </row>
    <row r="360" spans="1:23">
      <c r="A360" s="26"/>
      <c r="B360" s="26"/>
      <c r="C360" s="861"/>
      <c r="D360" s="229"/>
      <c r="E360" s="230"/>
      <c r="F360" s="231"/>
      <c r="G360" s="232"/>
      <c r="H360" s="232"/>
      <c r="I360" s="232"/>
      <c r="J360" s="232"/>
      <c r="K360" s="232"/>
      <c r="L360" s="232"/>
      <c r="M360" s="232"/>
      <c r="N360" s="232"/>
      <c r="O360" s="232"/>
      <c r="P360" s="1062"/>
      <c r="Q360" s="1063"/>
      <c r="R360" s="9"/>
      <c r="V360" s="9"/>
      <c r="W360" s="9"/>
    </row>
    <row r="361" spans="1:23">
      <c r="A361" s="26"/>
      <c r="B361" s="26"/>
      <c r="C361" s="861"/>
      <c r="D361" s="229"/>
      <c r="E361" s="230"/>
      <c r="F361" s="231"/>
      <c r="G361" s="232"/>
      <c r="H361" s="232"/>
      <c r="I361" s="232"/>
      <c r="J361" s="232"/>
      <c r="K361" s="232"/>
      <c r="L361" s="232"/>
      <c r="M361" s="232"/>
      <c r="N361" s="232"/>
      <c r="O361" s="232"/>
      <c r="P361" s="1062"/>
      <c r="Q361" s="1063"/>
      <c r="R361" s="9"/>
      <c r="V361" s="9"/>
      <c r="W361" s="9"/>
    </row>
    <row r="362" spans="1:23">
      <c r="A362" s="26"/>
      <c r="B362" s="26"/>
      <c r="C362" s="861"/>
      <c r="D362" s="229"/>
      <c r="E362" s="230"/>
      <c r="F362" s="231"/>
      <c r="G362" s="232"/>
      <c r="H362" s="232"/>
      <c r="I362" s="232"/>
      <c r="J362" s="232"/>
      <c r="K362" s="232"/>
      <c r="L362" s="232"/>
      <c r="M362" s="232"/>
      <c r="N362" s="232"/>
      <c r="O362" s="232"/>
      <c r="P362" s="1062"/>
      <c r="Q362" s="1063"/>
      <c r="R362" s="9"/>
      <c r="V362" s="9"/>
      <c r="W362" s="9"/>
    </row>
    <row r="363" spans="1:23">
      <c r="A363" s="26"/>
      <c r="B363" s="26"/>
      <c r="C363" s="861"/>
      <c r="D363" s="229"/>
      <c r="E363" s="230"/>
      <c r="F363" s="231"/>
      <c r="G363" s="232"/>
      <c r="H363" s="232"/>
      <c r="I363" s="232"/>
      <c r="J363" s="232"/>
      <c r="K363" s="232"/>
      <c r="L363" s="232"/>
      <c r="M363" s="232"/>
      <c r="N363" s="232"/>
      <c r="O363" s="232"/>
      <c r="P363" s="1062"/>
      <c r="Q363" s="1063"/>
      <c r="R363" s="9"/>
      <c r="V363" s="9"/>
      <c r="W363" s="9"/>
    </row>
    <row r="364" spans="1:23">
      <c r="A364" s="26"/>
      <c r="B364" s="26"/>
      <c r="C364" s="861"/>
      <c r="D364" s="229"/>
      <c r="E364" s="230"/>
      <c r="F364" s="231"/>
      <c r="G364" s="232"/>
      <c r="H364" s="232"/>
      <c r="I364" s="232"/>
      <c r="J364" s="232"/>
      <c r="K364" s="232"/>
      <c r="L364" s="232"/>
      <c r="M364" s="232"/>
      <c r="N364" s="232"/>
      <c r="O364" s="232"/>
      <c r="P364" s="1062"/>
      <c r="Q364" s="1063"/>
      <c r="R364" s="9"/>
      <c r="V364" s="9"/>
      <c r="W364" s="9"/>
    </row>
    <row r="365" spans="1:23">
      <c r="A365" s="26"/>
      <c r="B365" s="26"/>
      <c r="C365" s="861"/>
      <c r="D365" s="229"/>
      <c r="E365" s="230"/>
      <c r="F365" s="231"/>
      <c r="G365" s="232"/>
      <c r="H365" s="232"/>
      <c r="I365" s="232"/>
      <c r="J365" s="232"/>
      <c r="K365" s="232"/>
      <c r="L365" s="232"/>
      <c r="M365" s="232"/>
      <c r="N365" s="232"/>
      <c r="O365" s="232"/>
      <c r="P365" s="1062"/>
      <c r="Q365" s="1063"/>
      <c r="R365" s="9"/>
      <c r="V365" s="9"/>
      <c r="W365" s="9"/>
    </row>
    <row r="366" spans="1:23">
      <c r="A366" s="26"/>
      <c r="B366" s="26"/>
      <c r="C366" s="861"/>
      <c r="D366" s="229"/>
      <c r="E366" s="230"/>
      <c r="F366" s="231"/>
      <c r="G366" s="232"/>
      <c r="H366" s="232"/>
      <c r="I366" s="232"/>
      <c r="J366" s="232"/>
      <c r="K366" s="232"/>
      <c r="L366" s="232"/>
      <c r="M366" s="232"/>
      <c r="N366" s="232"/>
      <c r="O366" s="232"/>
      <c r="P366" s="1062"/>
      <c r="Q366" s="1063"/>
      <c r="R366" s="9"/>
      <c r="V366" s="9"/>
      <c r="W366" s="9"/>
    </row>
    <row r="367" spans="1:23">
      <c r="A367" s="26"/>
      <c r="B367" s="26"/>
      <c r="C367" s="861"/>
      <c r="D367" s="229"/>
      <c r="E367" s="230"/>
      <c r="F367" s="231"/>
      <c r="G367" s="232"/>
      <c r="H367" s="232"/>
      <c r="I367" s="232"/>
      <c r="J367" s="232"/>
      <c r="K367" s="232"/>
      <c r="L367" s="232"/>
      <c r="M367" s="232"/>
      <c r="N367" s="232"/>
      <c r="O367" s="232"/>
      <c r="P367" s="1062"/>
      <c r="Q367" s="1063"/>
      <c r="R367" s="9"/>
      <c r="V367" s="9"/>
      <c r="W367" s="9"/>
    </row>
    <row r="368" spans="1:23">
      <c r="A368" s="26"/>
      <c r="B368" s="26"/>
      <c r="C368" s="861"/>
      <c r="D368" s="229"/>
      <c r="E368" s="230"/>
      <c r="F368" s="231"/>
      <c r="G368" s="232"/>
      <c r="H368" s="232"/>
      <c r="I368" s="232"/>
      <c r="J368" s="232"/>
      <c r="K368" s="232"/>
      <c r="L368" s="232"/>
      <c r="M368" s="232"/>
      <c r="N368" s="232"/>
      <c r="O368" s="232"/>
      <c r="P368" s="1062"/>
      <c r="Q368" s="1063"/>
      <c r="R368" s="9"/>
      <c r="V368" s="9"/>
      <c r="W368" s="9"/>
    </row>
    <row r="369" spans="1:23">
      <c r="A369" s="26"/>
      <c r="B369" s="26"/>
      <c r="C369" s="861"/>
      <c r="D369" s="229"/>
      <c r="E369" s="230"/>
      <c r="F369" s="231"/>
      <c r="G369" s="232"/>
      <c r="H369" s="232"/>
      <c r="I369" s="232"/>
      <c r="J369" s="232"/>
      <c r="K369" s="232"/>
      <c r="L369" s="232"/>
      <c r="M369" s="232"/>
      <c r="N369" s="232"/>
      <c r="O369" s="232"/>
      <c r="P369" s="1062"/>
      <c r="Q369" s="1063"/>
      <c r="R369" s="9"/>
      <c r="V369" s="9"/>
      <c r="W369" s="9"/>
    </row>
    <row r="370" spans="1:23">
      <c r="A370" s="26"/>
      <c r="B370" s="26"/>
      <c r="C370" s="861"/>
      <c r="D370" s="229"/>
      <c r="E370" s="230"/>
      <c r="F370" s="231"/>
      <c r="G370" s="232"/>
      <c r="H370" s="232"/>
      <c r="I370" s="232"/>
      <c r="J370" s="232"/>
      <c r="K370" s="232"/>
      <c r="L370" s="232"/>
      <c r="M370" s="232"/>
      <c r="N370" s="232"/>
      <c r="O370" s="232"/>
      <c r="P370" s="1062"/>
      <c r="Q370" s="1063"/>
      <c r="R370" s="9"/>
      <c r="V370" s="9"/>
      <c r="W370" s="9"/>
    </row>
    <row r="371" spans="1:23">
      <c r="A371" s="26"/>
      <c r="B371" s="26"/>
      <c r="C371" s="861"/>
      <c r="D371" s="229"/>
      <c r="E371" s="230"/>
      <c r="F371" s="231"/>
      <c r="G371" s="232"/>
      <c r="H371" s="232"/>
      <c r="I371" s="232"/>
      <c r="J371" s="232"/>
      <c r="K371" s="232"/>
      <c r="L371" s="232"/>
      <c r="M371" s="232"/>
      <c r="N371" s="232"/>
      <c r="O371" s="232"/>
      <c r="P371" s="1062"/>
      <c r="Q371" s="1063"/>
      <c r="R371" s="9"/>
      <c r="V371" s="9"/>
      <c r="W371" s="9"/>
    </row>
    <row r="372" spans="1:23">
      <c r="A372" s="26"/>
      <c r="B372" s="26"/>
      <c r="C372" s="861"/>
      <c r="D372" s="229"/>
      <c r="E372" s="230"/>
      <c r="F372" s="231"/>
      <c r="G372" s="232"/>
      <c r="H372" s="232"/>
      <c r="I372" s="232"/>
      <c r="J372" s="232"/>
      <c r="K372" s="232"/>
      <c r="L372" s="232"/>
      <c r="M372" s="232"/>
      <c r="N372" s="232"/>
      <c r="O372" s="232"/>
      <c r="P372" s="1062"/>
      <c r="Q372" s="1063"/>
      <c r="R372" s="9"/>
      <c r="V372" s="9"/>
      <c r="W372" s="9"/>
    </row>
    <row r="373" spans="1:23">
      <c r="A373" s="26"/>
      <c r="B373" s="26"/>
      <c r="C373" s="861"/>
      <c r="D373" s="229"/>
      <c r="E373" s="230"/>
      <c r="F373" s="231"/>
      <c r="G373" s="232"/>
      <c r="H373" s="232"/>
      <c r="I373" s="232"/>
      <c r="J373" s="232"/>
      <c r="K373" s="232"/>
      <c r="L373" s="232"/>
      <c r="M373" s="232"/>
      <c r="N373" s="232"/>
      <c r="O373" s="232"/>
      <c r="P373" s="1062"/>
      <c r="Q373" s="1063"/>
      <c r="R373" s="9"/>
      <c r="V373" s="9"/>
      <c r="W373" s="9"/>
    </row>
    <row r="374" spans="1:23">
      <c r="A374" s="26"/>
      <c r="B374" s="26"/>
      <c r="C374" s="861"/>
      <c r="D374" s="229"/>
      <c r="E374" s="230"/>
      <c r="F374" s="231"/>
      <c r="G374" s="232"/>
      <c r="H374" s="232"/>
      <c r="I374" s="232"/>
      <c r="J374" s="232"/>
      <c r="K374" s="232"/>
      <c r="L374" s="232"/>
      <c r="M374" s="232"/>
      <c r="N374" s="232"/>
      <c r="O374" s="232"/>
      <c r="P374" s="1062"/>
      <c r="Q374" s="1063"/>
      <c r="R374" s="9"/>
      <c r="V374" s="9"/>
      <c r="W374" s="9"/>
    </row>
    <row r="375" spans="1:23">
      <c r="A375" s="26"/>
      <c r="B375" s="26"/>
      <c r="C375" s="861"/>
      <c r="D375" s="229"/>
      <c r="E375" s="230"/>
      <c r="F375" s="231"/>
      <c r="G375" s="232"/>
      <c r="H375" s="232"/>
      <c r="I375" s="232"/>
      <c r="J375" s="232"/>
      <c r="K375" s="232"/>
      <c r="L375" s="232"/>
      <c r="M375" s="232"/>
      <c r="N375" s="232"/>
      <c r="O375" s="232"/>
      <c r="P375" s="1062"/>
      <c r="Q375" s="1063"/>
      <c r="R375" s="9"/>
      <c r="V375" s="9"/>
      <c r="W375" s="9"/>
    </row>
    <row r="376" spans="1:23">
      <c r="A376" s="26"/>
      <c r="B376" s="26"/>
      <c r="C376" s="861"/>
      <c r="D376" s="229"/>
      <c r="E376" s="230"/>
      <c r="F376" s="231"/>
      <c r="G376" s="232"/>
      <c r="H376" s="232"/>
      <c r="I376" s="232"/>
      <c r="J376" s="232"/>
      <c r="K376" s="232"/>
      <c r="L376" s="232"/>
      <c r="M376" s="232"/>
      <c r="N376" s="232"/>
      <c r="O376" s="232"/>
      <c r="P376" s="1062"/>
      <c r="Q376" s="1063"/>
      <c r="R376" s="9"/>
      <c r="V376" s="9"/>
      <c r="W376" s="9"/>
    </row>
    <row r="377" spans="1:23">
      <c r="A377" s="26"/>
      <c r="B377" s="26"/>
      <c r="C377" s="861"/>
      <c r="D377" s="229"/>
      <c r="E377" s="230"/>
      <c r="F377" s="231"/>
      <c r="G377" s="232"/>
      <c r="H377" s="232"/>
      <c r="I377" s="232"/>
      <c r="J377" s="232"/>
      <c r="K377" s="232"/>
      <c r="L377" s="232"/>
      <c r="M377" s="232"/>
      <c r="N377" s="232"/>
      <c r="O377" s="232"/>
      <c r="P377" s="1062"/>
      <c r="Q377" s="1063"/>
      <c r="R377" s="9"/>
      <c r="V377" s="9"/>
      <c r="W377" s="9"/>
    </row>
    <row r="378" spans="1:23">
      <c r="A378" s="26"/>
      <c r="B378" s="26"/>
      <c r="C378" s="861"/>
      <c r="D378" s="229"/>
      <c r="E378" s="230"/>
      <c r="F378" s="231"/>
      <c r="G378" s="232"/>
      <c r="H378" s="232"/>
      <c r="I378" s="232"/>
      <c r="J378" s="232"/>
      <c r="K378" s="232"/>
      <c r="L378" s="232"/>
      <c r="M378" s="232"/>
      <c r="N378" s="232"/>
      <c r="O378" s="232"/>
      <c r="P378" s="1062"/>
      <c r="Q378" s="1063"/>
      <c r="R378" s="9"/>
      <c r="V378" s="9"/>
      <c r="W378" s="9"/>
    </row>
    <row r="379" spans="1:23">
      <c r="A379" s="26"/>
      <c r="B379" s="26"/>
      <c r="C379" s="861"/>
      <c r="D379" s="229"/>
      <c r="E379" s="230"/>
      <c r="F379" s="231"/>
      <c r="G379" s="232"/>
      <c r="H379" s="232"/>
      <c r="I379" s="232"/>
      <c r="J379" s="232"/>
      <c r="K379" s="232"/>
      <c r="L379" s="232"/>
      <c r="M379" s="232"/>
      <c r="N379" s="232"/>
      <c r="O379" s="232"/>
      <c r="P379" s="1062"/>
      <c r="Q379" s="1063"/>
      <c r="R379" s="9"/>
      <c r="V379" s="9"/>
      <c r="W379" s="9"/>
    </row>
    <row r="380" spans="1:23">
      <c r="A380" s="26"/>
      <c r="B380" s="26"/>
      <c r="C380" s="861"/>
      <c r="D380" s="229"/>
      <c r="E380" s="230"/>
      <c r="F380" s="231"/>
      <c r="G380" s="232"/>
      <c r="H380" s="232"/>
      <c r="I380" s="232"/>
      <c r="J380" s="232"/>
      <c r="K380" s="232"/>
      <c r="L380" s="232"/>
      <c r="M380" s="232"/>
      <c r="N380" s="232"/>
      <c r="O380" s="232"/>
      <c r="P380" s="1062"/>
      <c r="Q380" s="1063"/>
      <c r="R380" s="9"/>
      <c r="V380" s="9"/>
      <c r="W380" s="9"/>
    </row>
    <row r="381" spans="1:23">
      <c r="A381" s="26"/>
      <c r="B381" s="26"/>
      <c r="C381" s="861"/>
      <c r="D381" s="229"/>
      <c r="E381" s="230"/>
      <c r="F381" s="231"/>
      <c r="G381" s="232"/>
      <c r="H381" s="232"/>
      <c r="I381" s="232"/>
      <c r="J381" s="232"/>
      <c r="K381" s="232"/>
      <c r="L381" s="232"/>
      <c r="M381" s="232"/>
      <c r="N381" s="232"/>
      <c r="O381" s="232"/>
      <c r="P381" s="1062"/>
      <c r="Q381" s="1063"/>
      <c r="R381" s="9"/>
      <c r="V381" s="9"/>
      <c r="W381" s="9"/>
    </row>
    <row r="382" spans="1:23">
      <c r="A382" s="26"/>
      <c r="B382" s="26"/>
      <c r="C382" s="861"/>
      <c r="D382" s="229"/>
      <c r="E382" s="230"/>
      <c r="F382" s="231"/>
      <c r="G382" s="232"/>
      <c r="H382" s="232"/>
      <c r="I382" s="232"/>
      <c r="J382" s="232"/>
      <c r="K382" s="232"/>
      <c r="L382" s="232"/>
      <c r="M382" s="232"/>
      <c r="N382" s="232"/>
      <c r="O382" s="232"/>
      <c r="P382" s="1062"/>
      <c r="Q382" s="1063"/>
      <c r="R382" s="9"/>
      <c r="V382" s="9"/>
      <c r="W382" s="9"/>
    </row>
    <row r="383" spans="1:23">
      <c r="A383" s="26"/>
      <c r="B383" s="26"/>
      <c r="C383" s="861"/>
      <c r="D383" s="229"/>
      <c r="E383" s="230"/>
      <c r="F383" s="231"/>
      <c r="G383" s="232"/>
      <c r="H383" s="232"/>
      <c r="I383" s="232"/>
      <c r="J383" s="232"/>
      <c r="K383" s="232"/>
      <c r="L383" s="232"/>
      <c r="M383" s="232"/>
      <c r="N383" s="232"/>
      <c r="O383" s="232"/>
      <c r="P383" s="1062"/>
      <c r="Q383" s="1063"/>
      <c r="R383" s="9"/>
      <c r="V383" s="9"/>
      <c r="W383" s="9"/>
    </row>
    <row r="384" spans="1:23">
      <c r="A384" s="26"/>
      <c r="B384" s="26"/>
      <c r="C384" s="861"/>
      <c r="D384" s="229"/>
      <c r="E384" s="230"/>
      <c r="F384" s="231"/>
      <c r="G384" s="232"/>
      <c r="H384" s="232"/>
      <c r="I384" s="232"/>
      <c r="J384" s="232"/>
      <c r="K384" s="232"/>
      <c r="L384" s="232"/>
      <c r="M384" s="232"/>
      <c r="N384" s="232"/>
      <c r="O384" s="232"/>
      <c r="P384" s="1062"/>
      <c r="Q384" s="1063"/>
      <c r="R384" s="9"/>
      <c r="V384" s="9"/>
      <c r="W384" s="9"/>
    </row>
    <row r="385" spans="1:23">
      <c r="A385" s="26"/>
      <c r="B385" s="26"/>
      <c r="C385" s="861"/>
      <c r="D385" s="229"/>
      <c r="E385" s="230"/>
      <c r="F385" s="231"/>
      <c r="G385" s="232"/>
      <c r="H385" s="232"/>
      <c r="I385" s="232"/>
      <c r="J385" s="232"/>
      <c r="K385" s="232"/>
      <c r="L385" s="232"/>
      <c r="M385" s="232"/>
      <c r="N385" s="232"/>
      <c r="O385" s="232"/>
      <c r="P385" s="1062"/>
      <c r="Q385" s="1063"/>
      <c r="R385" s="9"/>
      <c r="V385" s="9"/>
      <c r="W385" s="9"/>
    </row>
    <row r="386" spans="1:23">
      <c r="A386" s="26"/>
      <c r="B386" s="26"/>
      <c r="C386" s="861"/>
      <c r="D386" s="229"/>
      <c r="E386" s="230"/>
      <c r="F386" s="231"/>
      <c r="G386" s="232"/>
      <c r="H386" s="232"/>
      <c r="I386" s="232"/>
      <c r="J386" s="232"/>
      <c r="K386" s="232"/>
      <c r="L386" s="232"/>
      <c r="M386" s="232"/>
      <c r="N386" s="232"/>
      <c r="O386" s="232"/>
      <c r="P386" s="1062"/>
      <c r="Q386" s="1063"/>
      <c r="R386" s="9"/>
      <c r="V386" s="9"/>
      <c r="W386" s="9"/>
    </row>
    <row r="387" spans="1:23">
      <c r="A387" s="26"/>
      <c r="B387" s="26"/>
      <c r="C387" s="861"/>
      <c r="D387" s="229"/>
      <c r="E387" s="230"/>
      <c r="F387" s="231"/>
      <c r="G387" s="232"/>
      <c r="H387" s="232"/>
      <c r="I387" s="232"/>
      <c r="J387" s="232"/>
      <c r="K387" s="232"/>
      <c r="L387" s="232"/>
      <c r="M387" s="232"/>
      <c r="N387" s="232"/>
      <c r="O387" s="232"/>
      <c r="P387" s="1062"/>
      <c r="Q387" s="1063"/>
      <c r="R387" s="9"/>
      <c r="V387" s="9"/>
      <c r="W387" s="9"/>
    </row>
    <row r="388" spans="1:23">
      <c r="A388" s="26"/>
      <c r="B388" s="26"/>
      <c r="C388" s="861"/>
      <c r="D388" s="229"/>
      <c r="E388" s="230"/>
      <c r="F388" s="231"/>
      <c r="G388" s="232"/>
      <c r="H388" s="232"/>
      <c r="I388" s="232"/>
      <c r="J388" s="232"/>
      <c r="K388" s="232"/>
      <c r="L388" s="232"/>
      <c r="M388" s="232"/>
      <c r="N388" s="232"/>
      <c r="O388" s="232"/>
      <c r="P388" s="1062"/>
      <c r="Q388" s="1063"/>
      <c r="R388" s="9"/>
      <c r="V388" s="9"/>
      <c r="W388" s="9"/>
    </row>
    <row r="389" spans="1:23">
      <c r="A389" s="26"/>
      <c r="B389" s="26"/>
      <c r="C389" s="861"/>
      <c r="D389" s="229"/>
      <c r="E389" s="230"/>
      <c r="F389" s="231"/>
      <c r="G389" s="232"/>
      <c r="H389" s="232"/>
      <c r="I389" s="232"/>
      <c r="J389" s="232"/>
      <c r="K389" s="232"/>
      <c r="L389" s="232"/>
      <c r="M389" s="232"/>
      <c r="N389" s="232"/>
      <c r="O389" s="232"/>
      <c r="P389" s="1062"/>
      <c r="Q389" s="1063"/>
      <c r="R389" s="9"/>
      <c r="V389" s="9"/>
      <c r="W389" s="9"/>
    </row>
    <row r="390" spans="1:23">
      <c r="A390" s="26"/>
      <c r="B390" s="26"/>
      <c r="C390" s="861"/>
      <c r="D390" s="229"/>
      <c r="E390" s="230"/>
      <c r="F390" s="231"/>
      <c r="G390" s="232"/>
      <c r="H390" s="232"/>
      <c r="I390" s="232"/>
      <c r="J390" s="232"/>
      <c r="K390" s="232"/>
      <c r="L390" s="232"/>
      <c r="M390" s="232"/>
      <c r="N390" s="232"/>
      <c r="O390" s="232"/>
      <c r="P390" s="1062"/>
      <c r="Q390" s="1063"/>
      <c r="R390" s="9"/>
      <c r="V390" s="9"/>
      <c r="W390" s="9"/>
    </row>
    <row r="391" spans="1:23">
      <c r="A391" s="26"/>
      <c r="B391" s="26"/>
      <c r="C391" s="861"/>
      <c r="D391" s="229"/>
      <c r="E391" s="230"/>
      <c r="F391" s="231"/>
      <c r="G391" s="232"/>
      <c r="H391" s="232"/>
      <c r="I391" s="232"/>
      <c r="J391" s="232"/>
      <c r="K391" s="232"/>
      <c r="L391" s="232"/>
      <c r="M391" s="232"/>
      <c r="N391" s="232"/>
      <c r="O391" s="232"/>
      <c r="P391" s="1062"/>
      <c r="Q391" s="1063"/>
      <c r="R391" s="9"/>
      <c r="V391" s="9"/>
      <c r="W391" s="9"/>
    </row>
    <row r="392" spans="1:23">
      <c r="A392" s="26"/>
      <c r="B392" s="26"/>
      <c r="C392" s="861"/>
      <c r="D392" s="229"/>
      <c r="E392" s="230"/>
      <c r="F392" s="231"/>
      <c r="G392" s="232"/>
      <c r="H392" s="232"/>
      <c r="I392" s="232"/>
      <c r="J392" s="232"/>
      <c r="K392" s="232"/>
      <c r="L392" s="232"/>
      <c r="M392" s="232"/>
      <c r="N392" s="232"/>
      <c r="O392" s="232"/>
      <c r="P392" s="1062"/>
      <c r="Q392" s="1063"/>
      <c r="R392" s="9"/>
      <c r="V392" s="9"/>
      <c r="W392" s="9"/>
    </row>
    <row r="393" spans="1:23">
      <c r="A393" s="26"/>
      <c r="B393" s="26"/>
      <c r="C393" s="861"/>
      <c r="D393" s="229"/>
      <c r="E393" s="230"/>
      <c r="F393" s="231"/>
      <c r="G393" s="232"/>
      <c r="H393" s="232"/>
      <c r="I393" s="232"/>
      <c r="J393" s="232"/>
      <c r="K393" s="232"/>
      <c r="L393" s="232"/>
      <c r="M393" s="232"/>
      <c r="N393" s="232"/>
      <c r="O393" s="232"/>
      <c r="P393" s="1062"/>
      <c r="Q393" s="1063"/>
      <c r="R393" s="9"/>
      <c r="V393" s="9"/>
      <c r="W393" s="9"/>
    </row>
    <row r="394" spans="1:23">
      <c r="A394" s="26"/>
      <c r="B394" s="26"/>
      <c r="C394" s="861"/>
      <c r="D394" s="229"/>
      <c r="E394" s="230"/>
      <c r="F394" s="231"/>
      <c r="G394" s="232"/>
      <c r="H394" s="232"/>
      <c r="I394" s="232"/>
      <c r="J394" s="232"/>
      <c r="K394" s="232"/>
      <c r="L394" s="232"/>
      <c r="M394" s="232"/>
      <c r="N394" s="232"/>
      <c r="O394" s="232"/>
      <c r="P394" s="1062"/>
      <c r="Q394" s="1063"/>
      <c r="R394" s="9"/>
      <c r="V394" s="9"/>
      <c r="W394" s="9"/>
    </row>
    <row r="395" spans="1:23">
      <c r="A395" s="26"/>
      <c r="B395" s="1217"/>
      <c r="C395" s="861"/>
      <c r="D395" s="229"/>
      <c r="E395" s="230"/>
      <c r="F395" s="231"/>
      <c r="G395" s="232"/>
      <c r="H395" s="232"/>
      <c r="I395" s="232"/>
      <c r="J395" s="232"/>
      <c r="K395" s="232"/>
      <c r="L395" s="232"/>
      <c r="M395" s="232"/>
      <c r="N395" s="232"/>
      <c r="O395" s="232"/>
      <c r="P395" s="1062"/>
      <c r="Q395" s="1063"/>
      <c r="R395" s="9"/>
      <c r="V395" s="9"/>
      <c r="W395" s="9"/>
    </row>
    <row r="396" spans="1:23">
      <c r="A396" s="26"/>
      <c r="B396" s="26"/>
      <c r="C396" s="861"/>
      <c r="D396" s="229"/>
      <c r="E396" s="230"/>
      <c r="F396" s="231"/>
      <c r="G396" s="232"/>
      <c r="H396" s="232"/>
      <c r="I396" s="232"/>
      <c r="J396" s="232"/>
      <c r="K396" s="232"/>
      <c r="L396" s="232"/>
      <c r="M396" s="232"/>
      <c r="N396" s="232"/>
      <c r="O396" s="232"/>
      <c r="P396" s="1062"/>
      <c r="Q396" s="1063"/>
      <c r="R396" s="9"/>
      <c r="V396" s="9"/>
      <c r="W396" s="9"/>
    </row>
    <row r="397" spans="1:23">
      <c r="A397" s="26"/>
      <c r="B397" s="26"/>
      <c r="C397" s="861"/>
      <c r="D397" s="229"/>
      <c r="E397" s="230"/>
      <c r="F397" s="231"/>
      <c r="G397" s="232"/>
      <c r="H397" s="232"/>
      <c r="I397" s="232"/>
      <c r="J397" s="232"/>
      <c r="K397" s="232"/>
      <c r="L397" s="232"/>
      <c r="M397" s="232"/>
      <c r="N397" s="232"/>
      <c r="O397" s="232"/>
      <c r="P397" s="1062"/>
      <c r="Q397" s="1063"/>
      <c r="R397" s="9"/>
      <c r="V397" s="9"/>
      <c r="W397" s="9"/>
    </row>
    <row r="398" spans="1:23">
      <c r="A398" s="26"/>
      <c r="B398" s="26"/>
      <c r="C398" s="861"/>
      <c r="D398" s="229"/>
      <c r="E398" s="230"/>
      <c r="F398" s="231"/>
      <c r="G398" s="232"/>
      <c r="H398" s="232"/>
      <c r="I398" s="232"/>
      <c r="J398" s="232"/>
      <c r="K398" s="232"/>
      <c r="L398" s="232"/>
      <c r="M398" s="232"/>
      <c r="N398" s="232"/>
      <c r="O398" s="232"/>
      <c r="P398" s="1062"/>
      <c r="Q398" s="1063"/>
      <c r="R398" s="9"/>
      <c r="V398" s="9"/>
      <c r="W398" s="9"/>
    </row>
    <row r="399" spans="1:23">
      <c r="A399" s="26"/>
      <c r="B399" s="26"/>
      <c r="C399" s="861"/>
      <c r="D399" s="229"/>
      <c r="E399" s="230"/>
      <c r="F399" s="231"/>
      <c r="G399" s="232"/>
      <c r="H399" s="232"/>
      <c r="I399" s="232"/>
      <c r="J399" s="232"/>
      <c r="K399" s="232"/>
      <c r="L399" s="232"/>
      <c r="M399" s="232"/>
      <c r="N399" s="232"/>
      <c r="O399" s="232"/>
      <c r="P399" s="1062"/>
      <c r="Q399" s="1063"/>
      <c r="R399" s="9"/>
      <c r="V399" s="9"/>
      <c r="W399" s="9"/>
    </row>
    <row r="400" spans="1:23">
      <c r="A400" s="26"/>
      <c r="B400" s="26"/>
      <c r="C400" s="861"/>
      <c r="D400" s="229"/>
      <c r="E400" s="230"/>
      <c r="F400" s="231"/>
      <c r="G400" s="232"/>
      <c r="H400" s="232"/>
      <c r="I400" s="232"/>
      <c r="J400" s="232"/>
      <c r="K400" s="232"/>
      <c r="L400" s="232"/>
      <c r="M400" s="232"/>
      <c r="N400" s="232"/>
      <c r="O400" s="232"/>
      <c r="P400" s="1062"/>
      <c r="Q400" s="1063"/>
      <c r="R400" s="9"/>
      <c r="V400" s="9"/>
      <c r="W400" s="9"/>
    </row>
    <row r="401" spans="1:23">
      <c r="A401" s="26"/>
      <c r="B401" s="26"/>
      <c r="C401" s="861"/>
      <c r="D401" s="229"/>
      <c r="E401" s="230"/>
      <c r="F401" s="231"/>
      <c r="G401" s="232"/>
      <c r="H401" s="232"/>
      <c r="I401" s="232"/>
      <c r="J401" s="232"/>
      <c r="K401" s="232"/>
      <c r="L401" s="232"/>
      <c r="M401" s="232"/>
      <c r="N401" s="232"/>
      <c r="O401" s="232"/>
      <c r="P401" s="1062"/>
      <c r="Q401" s="1063"/>
      <c r="R401" s="9"/>
      <c r="V401" s="9"/>
      <c r="W401" s="9"/>
    </row>
    <row r="402" spans="1:23">
      <c r="A402" s="26"/>
      <c r="B402" s="26"/>
      <c r="C402" s="861"/>
      <c r="D402" s="229"/>
      <c r="E402" s="230"/>
      <c r="F402" s="231"/>
      <c r="G402" s="232"/>
      <c r="H402" s="232"/>
      <c r="I402" s="232"/>
      <c r="J402" s="232"/>
      <c r="K402" s="232"/>
      <c r="L402" s="232"/>
      <c r="M402" s="232"/>
      <c r="N402" s="232"/>
      <c r="O402" s="232"/>
      <c r="P402" s="1062"/>
      <c r="Q402" s="1063"/>
      <c r="R402" s="9"/>
      <c r="V402" s="9"/>
      <c r="W402" s="9"/>
    </row>
    <row r="403" spans="1:23">
      <c r="A403" s="26"/>
      <c r="B403" s="26"/>
      <c r="C403" s="861"/>
      <c r="D403" s="229"/>
      <c r="E403" s="230"/>
      <c r="F403" s="231"/>
      <c r="G403" s="232"/>
      <c r="H403" s="232"/>
      <c r="I403" s="232"/>
      <c r="J403" s="232"/>
      <c r="K403" s="232"/>
      <c r="L403" s="232"/>
      <c r="M403" s="232"/>
      <c r="N403" s="232"/>
      <c r="O403" s="232"/>
      <c r="P403" s="1062"/>
      <c r="Q403" s="1063"/>
      <c r="R403" s="9"/>
      <c r="V403" s="9"/>
      <c r="W403" s="9"/>
    </row>
    <row r="404" spans="1:23">
      <c r="A404" s="26"/>
      <c r="B404" s="26"/>
      <c r="C404" s="861"/>
      <c r="D404" s="229"/>
      <c r="E404" s="230"/>
      <c r="F404" s="231"/>
      <c r="G404" s="232"/>
      <c r="H404" s="232"/>
      <c r="I404" s="232"/>
      <c r="J404" s="232"/>
      <c r="K404" s="232"/>
      <c r="L404" s="232"/>
      <c r="M404" s="232"/>
      <c r="N404" s="232"/>
      <c r="O404" s="232"/>
      <c r="P404" s="1062"/>
      <c r="Q404" s="1063"/>
      <c r="R404" s="9"/>
      <c r="V404" s="9"/>
      <c r="W404" s="9"/>
    </row>
    <row r="405" spans="1:23">
      <c r="A405" s="26"/>
      <c r="B405" s="26"/>
      <c r="C405" s="861"/>
      <c r="D405" s="229"/>
      <c r="E405" s="230"/>
      <c r="F405" s="231"/>
      <c r="G405" s="232"/>
      <c r="H405" s="232"/>
      <c r="I405" s="232"/>
      <c r="J405" s="232"/>
      <c r="K405" s="232"/>
      <c r="L405" s="232"/>
      <c r="M405" s="232"/>
      <c r="N405" s="232"/>
      <c r="O405" s="232"/>
      <c r="P405" s="1062"/>
      <c r="Q405" s="1063"/>
      <c r="R405" s="9"/>
      <c r="V405" s="9"/>
      <c r="W405" s="9"/>
    </row>
    <row r="406" spans="1:23">
      <c r="A406" s="26"/>
      <c r="B406" s="26"/>
      <c r="C406" s="861"/>
      <c r="D406" s="229"/>
      <c r="E406" s="230"/>
      <c r="F406" s="231"/>
      <c r="G406" s="232"/>
      <c r="H406" s="232"/>
      <c r="I406" s="232"/>
      <c r="J406" s="232"/>
      <c r="K406" s="232"/>
      <c r="L406" s="232"/>
      <c r="M406" s="232"/>
      <c r="N406" s="232"/>
      <c r="O406" s="232"/>
      <c r="P406" s="1062"/>
      <c r="Q406" s="1063"/>
      <c r="R406" s="9"/>
      <c r="V406" s="9"/>
      <c r="W406" s="9"/>
    </row>
    <row r="407" spans="1:23">
      <c r="A407" s="26"/>
      <c r="B407" s="26"/>
      <c r="C407" s="861"/>
      <c r="D407" s="229"/>
      <c r="E407" s="230"/>
      <c r="F407" s="231"/>
      <c r="G407" s="232"/>
      <c r="H407" s="232"/>
      <c r="I407" s="232"/>
      <c r="J407" s="232"/>
      <c r="K407" s="232"/>
      <c r="L407" s="232"/>
      <c r="M407" s="232"/>
      <c r="N407" s="232"/>
      <c r="O407" s="232"/>
      <c r="P407" s="1062"/>
      <c r="Q407" s="1063"/>
      <c r="R407" s="9"/>
      <c r="V407" s="9"/>
      <c r="W407" s="9"/>
    </row>
    <row r="408" spans="1:23">
      <c r="A408" s="26"/>
      <c r="B408" s="26"/>
      <c r="C408" s="861"/>
      <c r="D408" s="229"/>
      <c r="E408" s="230"/>
      <c r="F408" s="231"/>
      <c r="G408" s="232"/>
      <c r="H408" s="232"/>
      <c r="I408" s="232"/>
      <c r="J408" s="232"/>
      <c r="K408" s="232"/>
      <c r="L408" s="232"/>
      <c r="M408" s="232"/>
      <c r="N408" s="232"/>
      <c r="O408" s="232"/>
      <c r="P408" s="1062"/>
      <c r="Q408" s="1063"/>
      <c r="R408" s="9"/>
      <c r="V408" s="9"/>
      <c r="W408" s="9"/>
    </row>
    <row r="409" spans="1:23">
      <c r="A409" s="26"/>
      <c r="B409" s="26"/>
      <c r="C409" s="861"/>
      <c r="D409" s="229"/>
      <c r="E409" s="230"/>
      <c r="F409" s="231"/>
      <c r="G409" s="232"/>
      <c r="H409" s="232"/>
      <c r="I409" s="232"/>
      <c r="J409" s="232"/>
      <c r="K409" s="232"/>
      <c r="L409" s="232"/>
      <c r="M409" s="232"/>
      <c r="N409" s="232"/>
      <c r="O409" s="232"/>
      <c r="P409" s="1062"/>
      <c r="Q409" s="1063"/>
      <c r="R409" s="9"/>
      <c r="V409" s="9"/>
      <c r="W409" s="9"/>
    </row>
    <row r="410" spans="1:23">
      <c r="A410" s="26"/>
      <c r="B410" s="26"/>
      <c r="C410" s="861"/>
      <c r="D410" s="229"/>
      <c r="E410" s="230"/>
      <c r="F410" s="231"/>
      <c r="G410" s="232"/>
      <c r="H410" s="232"/>
      <c r="I410" s="232"/>
      <c r="J410" s="232"/>
      <c r="K410" s="232"/>
      <c r="L410" s="232"/>
      <c r="M410" s="232"/>
      <c r="N410" s="232"/>
      <c r="O410" s="232"/>
      <c r="P410" s="1062"/>
      <c r="Q410" s="1063"/>
      <c r="R410" s="9"/>
      <c r="V410" s="9"/>
      <c r="W410" s="9"/>
    </row>
    <row r="411" spans="1:23">
      <c r="A411" s="26"/>
      <c r="B411" s="26"/>
      <c r="C411" s="861"/>
      <c r="D411" s="229"/>
      <c r="E411" s="230"/>
      <c r="F411" s="231"/>
      <c r="G411" s="232"/>
      <c r="H411" s="232"/>
      <c r="I411" s="232"/>
      <c r="J411" s="232"/>
      <c r="K411" s="232"/>
      <c r="L411" s="232"/>
      <c r="M411" s="232"/>
      <c r="N411" s="232"/>
      <c r="O411" s="232"/>
      <c r="P411" s="1062"/>
      <c r="Q411" s="1063"/>
      <c r="R411" s="9"/>
      <c r="V411" s="9"/>
      <c r="W411" s="9"/>
    </row>
    <row r="412" spans="1:23">
      <c r="A412" s="26"/>
      <c r="B412" s="26"/>
      <c r="C412" s="861"/>
      <c r="D412" s="229"/>
      <c r="E412" s="230"/>
      <c r="F412" s="231"/>
      <c r="G412" s="232"/>
      <c r="H412" s="232"/>
      <c r="I412" s="232"/>
      <c r="J412" s="232"/>
      <c r="K412" s="232"/>
      <c r="L412" s="232"/>
      <c r="M412" s="232"/>
      <c r="N412" s="232"/>
      <c r="O412" s="232"/>
      <c r="P412" s="1062"/>
      <c r="Q412" s="1063"/>
      <c r="R412" s="9"/>
      <c r="V412" s="9"/>
      <c r="W412" s="9"/>
    </row>
    <row r="413" spans="1:23">
      <c r="A413" s="26"/>
      <c r="B413" s="26"/>
      <c r="C413" s="861"/>
      <c r="D413" s="229"/>
      <c r="E413" s="230"/>
      <c r="F413" s="231"/>
      <c r="G413" s="232"/>
      <c r="H413" s="232"/>
      <c r="I413" s="232"/>
      <c r="J413" s="232"/>
      <c r="K413" s="232"/>
      <c r="L413" s="232"/>
      <c r="M413" s="232"/>
      <c r="N413" s="232"/>
      <c r="O413" s="232"/>
      <c r="P413" s="1062"/>
      <c r="Q413" s="1063"/>
      <c r="R413" s="9"/>
      <c r="V413" s="9"/>
      <c r="W413" s="9"/>
    </row>
    <row r="414" spans="1:23">
      <c r="A414" s="26"/>
      <c r="B414" s="26"/>
      <c r="C414" s="861"/>
      <c r="D414" s="229"/>
      <c r="E414" s="230"/>
      <c r="F414" s="231"/>
      <c r="G414" s="232"/>
      <c r="H414" s="232"/>
      <c r="I414" s="232"/>
      <c r="J414" s="232"/>
      <c r="K414" s="232"/>
      <c r="L414" s="232"/>
      <c r="M414" s="232"/>
      <c r="N414" s="232"/>
      <c r="O414" s="232"/>
      <c r="P414" s="1062"/>
      <c r="Q414" s="1063"/>
      <c r="R414" s="9"/>
      <c r="V414" s="9"/>
      <c r="W414" s="9"/>
    </row>
    <row r="415" spans="1:23">
      <c r="A415" s="26"/>
      <c r="B415" s="26"/>
      <c r="C415" s="861"/>
      <c r="D415" s="229"/>
      <c r="E415" s="230"/>
      <c r="F415" s="231"/>
      <c r="G415" s="232"/>
      <c r="H415" s="232"/>
      <c r="I415" s="232"/>
      <c r="J415" s="232"/>
      <c r="K415" s="232"/>
      <c r="L415" s="232"/>
      <c r="M415" s="232"/>
      <c r="N415" s="232"/>
      <c r="O415" s="232"/>
      <c r="P415" s="1062"/>
      <c r="Q415" s="1063"/>
      <c r="R415" s="9"/>
      <c r="V415" s="9"/>
      <c r="W415" s="9"/>
    </row>
    <row r="416" spans="1:23">
      <c r="A416" s="26"/>
      <c r="B416" s="26"/>
      <c r="C416" s="861"/>
      <c r="D416" s="229"/>
      <c r="E416" s="230"/>
      <c r="F416" s="231"/>
      <c r="G416" s="232"/>
      <c r="H416" s="232"/>
      <c r="I416" s="232"/>
      <c r="J416" s="232"/>
      <c r="K416" s="232"/>
      <c r="L416" s="232"/>
      <c r="M416" s="232"/>
      <c r="N416" s="232"/>
      <c r="O416" s="232"/>
      <c r="P416" s="1062"/>
      <c r="Q416" s="1063"/>
      <c r="R416" s="9"/>
      <c r="V416" s="9"/>
      <c r="W416" s="9"/>
    </row>
    <row r="417" spans="1:23">
      <c r="A417" s="26"/>
      <c r="B417" s="26"/>
      <c r="C417" s="861"/>
      <c r="D417" s="229"/>
      <c r="E417" s="230"/>
      <c r="F417" s="231"/>
      <c r="G417" s="232"/>
      <c r="H417" s="232"/>
      <c r="I417" s="232"/>
      <c r="J417" s="232"/>
      <c r="K417" s="232"/>
      <c r="L417" s="232"/>
      <c r="M417" s="232"/>
      <c r="N417" s="232"/>
      <c r="O417" s="232"/>
      <c r="P417" s="1062"/>
      <c r="Q417" s="1063"/>
      <c r="R417" s="9"/>
      <c r="V417" s="9"/>
      <c r="W417" s="9"/>
    </row>
    <row r="418" spans="1:23">
      <c r="A418" s="26"/>
      <c r="B418" s="26"/>
      <c r="C418" s="861"/>
      <c r="D418" s="229"/>
      <c r="E418" s="230"/>
      <c r="F418" s="231"/>
      <c r="G418" s="232"/>
      <c r="H418" s="232"/>
      <c r="I418" s="232"/>
      <c r="J418" s="232"/>
      <c r="K418" s="232"/>
      <c r="L418" s="232"/>
      <c r="M418" s="232"/>
      <c r="N418" s="232"/>
      <c r="O418" s="232"/>
      <c r="P418" s="1062"/>
      <c r="Q418" s="1063"/>
      <c r="R418" s="9"/>
      <c r="V418" s="9"/>
      <c r="W418" s="9"/>
    </row>
    <row r="419" spans="1:23">
      <c r="A419" s="26"/>
      <c r="B419" s="26"/>
      <c r="C419" s="861"/>
      <c r="D419" s="229"/>
      <c r="E419" s="230"/>
      <c r="F419" s="231"/>
      <c r="G419" s="232"/>
      <c r="H419" s="232"/>
      <c r="I419" s="232"/>
      <c r="J419" s="232"/>
      <c r="K419" s="232"/>
      <c r="L419" s="232"/>
      <c r="M419" s="232"/>
      <c r="N419" s="232"/>
      <c r="O419" s="232"/>
      <c r="P419" s="1062"/>
      <c r="Q419" s="1063"/>
      <c r="R419" s="9"/>
      <c r="V419" s="9"/>
      <c r="W419" s="9"/>
    </row>
    <row r="420" spans="1:23">
      <c r="A420" s="26"/>
      <c r="B420" s="26"/>
      <c r="C420" s="861"/>
      <c r="D420" s="229"/>
      <c r="E420" s="230"/>
      <c r="F420" s="231"/>
      <c r="G420" s="232"/>
      <c r="H420" s="232"/>
      <c r="I420" s="232"/>
      <c r="J420" s="232"/>
      <c r="K420" s="232"/>
      <c r="L420" s="232"/>
      <c r="M420" s="232"/>
      <c r="N420" s="232"/>
      <c r="O420" s="232"/>
      <c r="P420" s="1062"/>
      <c r="Q420" s="1063"/>
      <c r="R420" s="9"/>
      <c r="V420" s="9"/>
      <c r="W420" s="9"/>
    </row>
    <row r="421" spans="1:23">
      <c r="A421" s="26"/>
      <c r="B421" s="26"/>
      <c r="C421" s="861"/>
      <c r="D421" s="229"/>
      <c r="E421" s="230"/>
      <c r="F421" s="231"/>
      <c r="G421" s="232"/>
      <c r="H421" s="232"/>
      <c r="I421" s="232"/>
      <c r="J421" s="232"/>
      <c r="K421" s="232"/>
      <c r="L421" s="232"/>
      <c r="M421" s="232"/>
      <c r="N421" s="232"/>
      <c r="O421" s="232"/>
      <c r="P421" s="1062"/>
      <c r="Q421" s="1063"/>
      <c r="R421" s="9"/>
      <c r="V421" s="9"/>
      <c r="W421" s="9"/>
    </row>
    <row r="422" spans="1:23">
      <c r="A422" s="26"/>
      <c r="B422" s="26"/>
      <c r="C422" s="861"/>
      <c r="D422" s="229"/>
      <c r="E422" s="230"/>
      <c r="F422" s="231"/>
      <c r="G422" s="232"/>
      <c r="H422" s="232"/>
      <c r="I422" s="232"/>
      <c r="J422" s="232"/>
      <c r="K422" s="232"/>
      <c r="L422" s="232"/>
      <c r="M422" s="232"/>
      <c r="N422" s="232"/>
      <c r="O422" s="232"/>
      <c r="P422" s="1062"/>
      <c r="Q422" s="1063"/>
      <c r="R422" s="9"/>
      <c r="V422" s="9"/>
      <c r="W422" s="9"/>
    </row>
    <row r="423" spans="1:23">
      <c r="A423" s="26"/>
      <c r="B423" s="26"/>
      <c r="C423" s="861"/>
      <c r="D423" s="229"/>
      <c r="E423" s="230"/>
      <c r="F423" s="231"/>
      <c r="G423" s="232"/>
      <c r="H423" s="232"/>
      <c r="I423" s="232"/>
      <c r="J423" s="232"/>
      <c r="K423" s="232"/>
      <c r="L423" s="232"/>
      <c r="M423" s="232"/>
      <c r="N423" s="232"/>
      <c r="O423" s="232"/>
      <c r="P423" s="1062"/>
      <c r="Q423" s="1063"/>
      <c r="R423" s="9"/>
      <c r="V423" s="9"/>
      <c r="W423" s="9"/>
    </row>
    <row r="424" spans="1:23">
      <c r="A424" s="26"/>
      <c r="B424" s="26"/>
      <c r="C424" s="861"/>
      <c r="D424" s="229"/>
      <c r="E424" s="230"/>
      <c r="F424" s="231"/>
      <c r="G424" s="232"/>
      <c r="H424" s="232"/>
      <c r="I424" s="232"/>
      <c r="J424" s="232"/>
      <c r="K424" s="232"/>
      <c r="L424" s="232"/>
      <c r="M424" s="232"/>
      <c r="N424" s="232"/>
      <c r="O424" s="232"/>
      <c r="P424" s="1062"/>
      <c r="Q424" s="1063"/>
      <c r="R424" s="9"/>
      <c r="V424" s="9"/>
      <c r="W424" s="9"/>
    </row>
    <row r="425" spans="1:23">
      <c r="A425" s="26"/>
      <c r="B425" s="26"/>
      <c r="C425" s="861"/>
      <c r="D425" s="229"/>
      <c r="E425" s="230"/>
      <c r="F425" s="231"/>
      <c r="G425" s="232"/>
      <c r="H425" s="232"/>
      <c r="I425" s="232"/>
      <c r="J425" s="232"/>
      <c r="K425" s="232"/>
      <c r="L425" s="232"/>
      <c r="M425" s="232"/>
      <c r="N425" s="232"/>
      <c r="O425" s="232"/>
      <c r="P425" s="1062"/>
      <c r="Q425" s="1063"/>
      <c r="R425" s="9"/>
      <c r="V425" s="9"/>
      <c r="W425" s="9"/>
    </row>
    <row r="426" spans="1:23">
      <c r="A426" s="26"/>
      <c r="B426" s="26"/>
      <c r="C426" s="861"/>
      <c r="D426" s="229"/>
      <c r="E426" s="230"/>
      <c r="F426" s="231"/>
      <c r="G426" s="232"/>
      <c r="H426" s="232"/>
      <c r="I426" s="232"/>
      <c r="J426" s="232"/>
      <c r="K426" s="232"/>
      <c r="L426" s="232"/>
      <c r="M426" s="232"/>
      <c r="N426" s="232"/>
      <c r="O426" s="232"/>
      <c r="P426" s="1062"/>
      <c r="Q426" s="1063"/>
      <c r="R426" s="9"/>
      <c r="V426" s="9"/>
      <c r="W426" s="9"/>
    </row>
    <row r="427" spans="1:23">
      <c r="A427" s="26"/>
      <c r="B427" s="26"/>
      <c r="C427" s="861"/>
      <c r="D427" s="229"/>
      <c r="E427" s="230"/>
      <c r="F427" s="231"/>
      <c r="G427" s="232"/>
      <c r="H427" s="232"/>
      <c r="I427" s="232"/>
      <c r="J427" s="232"/>
      <c r="K427" s="232"/>
      <c r="L427" s="232"/>
      <c r="M427" s="232"/>
      <c r="N427" s="232"/>
      <c r="O427" s="232"/>
      <c r="P427" s="1062"/>
      <c r="Q427" s="1063"/>
      <c r="R427" s="9"/>
      <c r="V427" s="9"/>
      <c r="W427" s="9"/>
    </row>
    <row r="428" spans="1:23">
      <c r="A428" s="26"/>
      <c r="B428" s="26"/>
      <c r="C428" s="861"/>
      <c r="D428" s="229"/>
      <c r="E428" s="230"/>
      <c r="F428" s="231"/>
      <c r="G428" s="232"/>
      <c r="H428" s="232"/>
      <c r="I428" s="232"/>
      <c r="J428" s="232"/>
      <c r="K428" s="232"/>
      <c r="L428" s="232"/>
      <c r="M428" s="232"/>
      <c r="N428" s="232"/>
      <c r="O428" s="232"/>
      <c r="P428" s="1062"/>
      <c r="Q428" s="1063"/>
      <c r="R428" s="9"/>
      <c r="V428" s="9"/>
      <c r="W428" s="9"/>
    </row>
    <row r="429" spans="1:23">
      <c r="A429" s="26"/>
      <c r="B429" s="26"/>
      <c r="C429" s="861"/>
      <c r="D429" s="229"/>
      <c r="E429" s="230"/>
      <c r="F429" s="231"/>
      <c r="G429" s="232"/>
      <c r="H429" s="232"/>
      <c r="I429" s="232"/>
      <c r="J429" s="232"/>
      <c r="K429" s="232"/>
      <c r="L429" s="232"/>
      <c r="M429" s="232"/>
      <c r="N429" s="232"/>
      <c r="O429" s="232"/>
      <c r="P429" s="1062"/>
      <c r="Q429" s="1063"/>
      <c r="R429" s="9"/>
      <c r="V429" s="9"/>
      <c r="W429" s="9"/>
    </row>
    <row r="430" spans="1:23">
      <c r="A430" s="26"/>
      <c r="B430" s="26"/>
      <c r="C430" s="861"/>
      <c r="D430" s="229"/>
      <c r="E430" s="230"/>
      <c r="F430" s="231"/>
      <c r="G430" s="232"/>
      <c r="H430" s="232"/>
      <c r="I430" s="232"/>
      <c r="J430" s="232"/>
      <c r="K430" s="232"/>
      <c r="L430" s="232"/>
      <c r="M430" s="232"/>
      <c r="N430" s="232"/>
      <c r="O430" s="232"/>
      <c r="P430" s="1062"/>
      <c r="Q430" s="1063"/>
      <c r="R430" s="9"/>
      <c r="V430" s="9"/>
      <c r="W430" s="9"/>
    </row>
    <row r="431" spans="1:23">
      <c r="A431" s="26"/>
      <c r="B431" s="26"/>
      <c r="C431" s="861"/>
      <c r="D431" s="229"/>
      <c r="E431" s="230"/>
      <c r="F431" s="231"/>
      <c r="G431" s="232"/>
      <c r="H431" s="232"/>
      <c r="I431" s="232"/>
      <c r="J431" s="232"/>
      <c r="K431" s="232"/>
      <c r="L431" s="232"/>
      <c r="M431" s="232"/>
      <c r="N431" s="232"/>
      <c r="O431" s="232"/>
      <c r="P431" s="1062"/>
      <c r="Q431" s="1063"/>
      <c r="R431" s="9"/>
      <c r="V431" s="9"/>
      <c r="W431" s="9"/>
    </row>
    <row r="432" spans="1:23">
      <c r="A432" s="26"/>
      <c r="B432" s="26"/>
      <c r="C432" s="861"/>
      <c r="D432" s="229"/>
      <c r="E432" s="230"/>
      <c r="F432" s="231"/>
      <c r="G432" s="232"/>
      <c r="H432" s="232"/>
      <c r="I432" s="232"/>
      <c r="J432" s="232"/>
      <c r="K432" s="232"/>
      <c r="L432" s="232"/>
      <c r="M432" s="232"/>
      <c r="N432" s="232"/>
      <c r="O432" s="232"/>
      <c r="P432" s="1062"/>
      <c r="Q432" s="1063"/>
      <c r="R432" s="9"/>
      <c r="V432" s="9"/>
      <c r="W432" s="9"/>
    </row>
    <row r="433" spans="1:23">
      <c r="A433" s="26"/>
      <c r="B433" s="26"/>
      <c r="C433" s="861"/>
      <c r="D433" s="229"/>
      <c r="E433" s="230"/>
      <c r="F433" s="231"/>
      <c r="G433" s="232"/>
      <c r="H433" s="232"/>
      <c r="I433" s="232"/>
      <c r="J433" s="232"/>
      <c r="K433" s="232"/>
      <c r="L433" s="232"/>
      <c r="M433" s="232"/>
      <c r="N433" s="232"/>
      <c r="O433" s="232"/>
      <c r="P433" s="1062"/>
      <c r="Q433" s="1063"/>
      <c r="R433" s="9"/>
      <c r="V433" s="9"/>
      <c r="W433" s="9"/>
    </row>
    <row r="434" spans="1:23">
      <c r="A434" s="26"/>
      <c r="B434" s="26"/>
      <c r="C434" s="861"/>
      <c r="D434" s="229"/>
      <c r="E434" s="230"/>
      <c r="F434" s="231"/>
      <c r="G434" s="232"/>
      <c r="H434" s="232"/>
      <c r="I434" s="232"/>
      <c r="J434" s="232"/>
      <c r="K434" s="232"/>
      <c r="L434" s="232"/>
      <c r="M434" s="232"/>
      <c r="N434" s="232"/>
      <c r="O434" s="232"/>
      <c r="P434" s="1062"/>
      <c r="Q434" s="1063"/>
      <c r="R434" s="9"/>
      <c r="V434" s="9"/>
      <c r="W434" s="9"/>
    </row>
    <row r="435" spans="1:23">
      <c r="A435" s="26"/>
      <c r="B435" s="26"/>
      <c r="C435" s="861"/>
      <c r="D435" s="229"/>
      <c r="E435" s="230"/>
      <c r="F435" s="231"/>
      <c r="G435" s="232"/>
      <c r="H435" s="232"/>
      <c r="I435" s="232"/>
      <c r="J435" s="232"/>
      <c r="K435" s="232"/>
      <c r="L435" s="232"/>
      <c r="M435" s="232"/>
      <c r="N435" s="232"/>
      <c r="O435" s="232"/>
      <c r="P435" s="1062"/>
      <c r="Q435" s="1063"/>
      <c r="R435" s="9"/>
      <c r="V435" s="9"/>
      <c r="W435" s="9"/>
    </row>
    <row r="436" spans="1:23">
      <c r="A436" s="26"/>
      <c r="B436" s="26"/>
      <c r="C436" s="861"/>
      <c r="D436" s="229"/>
      <c r="E436" s="230"/>
      <c r="F436" s="231"/>
      <c r="G436" s="232"/>
      <c r="H436" s="232"/>
      <c r="I436" s="232"/>
      <c r="J436" s="232"/>
      <c r="K436" s="232"/>
      <c r="L436" s="232"/>
      <c r="M436" s="232"/>
      <c r="N436" s="232"/>
      <c r="O436" s="232"/>
      <c r="P436" s="1062"/>
      <c r="Q436" s="1063"/>
      <c r="R436" s="9"/>
      <c r="V436" s="9"/>
      <c r="W436" s="9"/>
    </row>
    <row r="437" spans="1:23">
      <c r="A437" s="26"/>
      <c r="B437" s="26"/>
      <c r="C437" s="861"/>
      <c r="D437" s="229"/>
      <c r="E437" s="230"/>
      <c r="F437" s="231"/>
      <c r="G437" s="232"/>
      <c r="H437" s="232"/>
      <c r="I437" s="232"/>
      <c r="J437" s="232"/>
      <c r="K437" s="232"/>
      <c r="L437" s="232"/>
      <c r="M437" s="232"/>
      <c r="N437" s="232"/>
      <c r="O437" s="232"/>
      <c r="P437" s="1062"/>
      <c r="Q437" s="1063"/>
      <c r="R437" s="9"/>
      <c r="V437" s="9"/>
      <c r="W437" s="9"/>
    </row>
    <row r="438" spans="1:23">
      <c r="A438" s="26"/>
      <c r="B438" s="26"/>
      <c r="C438" s="861"/>
      <c r="D438" s="229"/>
      <c r="E438" s="230"/>
      <c r="F438" s="231"/>
      <c r="G438" s="232"/>
      <c r="H438" s="232"/>
      <c r="I438" s="232"/>
      <c r="J438" s="232"/>
      <c r="K438" s="232"/>
      <c r="L438" s="232"/>
      <c r="M438" s="232"/>
      <c r="N438" s="232"/>
      <c r="O438" s="232"/>
      <c r="P438" s="1062"/>
      <c r="Q438" s="1063"/>
      <c r="R438" s="9"/>
      <c r="V438" s="9"/>
      <c r="W438" s="9"/>
    </row>
    <row r="439" spans="1:23">
      <c r="A439" s="26"/>
      <c r="B439" s="26"/>
      <c r="C439" s="861"/>
      <c r="D439" s="229"/>
      <c r="E439" s="230"/>
      <c r="F439" s="231"/>
      <c r="G439" s="232"/>
      <c r="H439" s="232"/>
      <c r="I439" s="232"/>
      <c r="J439" s="232"/>
      <c r="K439" s="232"/>
      <c r="L439" s="232"/>
      <c r="M439" s="232"/>
      <c r="N439" s="232"/>
      <c r="O439" s="232"/>
      <c r="P439" s="1062"/>
      <c r="Q439" s="1063"/>
      <c r="R439" s="9"/>
      <c r="V439" s="9"/>
      <c r="W439" s="9"/>
    </row>
    <row r="440" spans="1:23">
      <c r="A440" s="26"/>
      <c r="B440" s="26"/>
      <c r="C440" s="861"/>
      <c r="D440" s="229"/>
      <c r="E440" s="230"/>
      <c r="F440" s="231"/>
      <c r="G440" s="232"/>
      <c r="H440" s="232"/>
      <c r="I440" s="232"/>
      <c r="J440" s="232"/>
      <c r="K440" s="232"/>
      <c r="L440" s="232"/>
      <c r="M440" s="232"/>
      <c r="N440" s="232"/>
      <c r="O440" s="232"/>
      <c r="P440" s="1062"/>
      <c r="Q440" s="1063"/>
      <c r="R440" s="9"/>
      <c r="V440" s="9"/>
      <c r="W440" s="9"/>
    </row>
    <row r="441" spans="1:23">
      <c r="A441" s="26"/>
      <c r="B441" s="26"/>
      <c r="C441" s="861"/>
      <c r="D441" s="229"/>
      <c r="E441" s="230"/>
      <c r="F441" s="231"/>
      <c r="G441" s="232"/>
      <c r="H441" s="232"/>
      <c r="I441" s="232"/>
      <c r="J441" s="232"/>
      <c r="K441" s="232"/>
      <c r="L441" s="232"/>
      <c r="M441" s="232"/>
      <c r="N441" s="232"/>
      <c r="O441" s="232"/>
      <c r="P441" s="1062"/>
      <c r="Q441" s="1063"/>
      <c r="R441" s="9"/>
      <c r="V441" s="9"/>
      <c r="W441" s="9"/>
    </row>
    <row r="442" spans="1:23">
      <c r="A442" s="26"/>
      <c r="B442" s="26"/>
      <c r="C442" s="861"/>
      <c r="D442" s="229"/>
      <c r="E442" s="230"/>
      <c r="F442" s="231"/>
      <c r="G442" s="232"/>
      <c r="H442" s="232"/>
      <c r="I442" s="232"/>
      <c r="J442" s="232"/>
      <c r="K442" s="232"/>
      <c r="L442" s="232"/>
      <c r="M442" s="232"/>
      <c r="N442" s="232"/>
      <c r="O442" s="232"/>
      <c r="P442" s="1062"/>
      <c r="Q442" s="1063"/>
      <c r="R442" s="9"/>
      <c r="V442" s="9"/>
      <c r="W442" s="9"/>
    </row>
    <row r="443" spans="1:23">
      <c r="A443" s="26"/>
      <c r="B443" s="26"/>
      <c r="C443" s="861"/>
      <c r="D443" s="229"/>
      <c r="E443" s="230"/>
      <c r="F443" s="231"/>
      <c r="G443" s="232"/>
      <c r="H443" s="232"/>
      <c r="I443" s="232"/>
      <c r="J443" s="232"/>
      <c r="K443" s="232"/>
      <c r="L443" s="232"/>
      <c r="M443" s="232"/>
      <c r="N443" s="232"/>
      <c r="O443" s="232"/>
      <c r="P443" s="1062"/>
      <c r="Q443" s="1063"/>
      <c r="R443" s="9"/>
      <c r="V443" s="9"/>
      <c r="W443" s="9"/>
    </row>
    <row r="444" spans="1:23">
      <c r="A444" s="26"/>
      <c r="B444" s="26"/>
      <c r="C444" s="861"/>
      <c r="D444" s="229"/>
      <c r="E444" s="230"/>
      <c r="F444" s="231"/>
      <c r="G444" s="232"/>
      <c r="H444" s="232"/>
      <c r="I444" s="232"/>
      <c r="J444" s="232"/>
      <c r="K444" s="232"/>
      <c r="L444" s="232"/>
      <c r="M444" s="232"/>
      <c r="N444" s="232"/>
      <c r="O444" s="232"/>
      <c r="P444" s="1062"/>
      <c r="Q444" s="1063"/>
      <c r="R444" s="9"/>
      <c r="V444" s="9"/>
      <c r="W444" s="9"/>
    </row>
    <row r="445" spans="1:23">
      <c r="A445" s="26"/>
      <c r="B445" s="26"/>
      <c r="C445" s="861"/>
      <c r="D445" s="229"/>
      <c r="E445" s="230"/>
      <c r="F445" s="231"/>
      <c r="G445" s="232"/>
      <c r="H445" s="232"/>
      <c r="I445" s="232"/>
      <c r="J445" s="232"/>
      <c r="K445" s="232"/>
      <c r="L445" s="232"/>
      <c r="M445" s="232"/>
      <c r="N445" s="232"/>
      <c r="O445" s="232"/>
      <c r="P445" s="1062"/>
      <c r="Q445" s="1063"/>
      <c r="R445" s="9"/>
      <c r="V445" s="9"/>
      <c r="W445" s="9"/>
    </row>
    <row r="446" spans="1:23">
      <c r="A446" s="26"/>
      <c r="B446" s="26"/>
      <c r="C446" s="861"/>
      <c r="D446" s="229"/>
      <c r="E446" s="230"/>
      <c r="F446" s="231"/>
      <c r="G446" s="232"/>
      <c r="H446" s="232"/>
      <c r="I446" s="232"/>
      <c r="J446" s="232"/>
      <c r="K446" s="232"/>
      <c r="L446" s="232"/>
      <c r="M446" s="232"/>
      <c r="N446" s="232"/>
      <c r="O446" s="232"/>
      <c r="P446" s="1062"/>
      <c r="Q446" s="1063"/>
      <c r="R446" s="9"/>
      <c r="V446" s="9"/>
      <c r="W446" s="9"/>
    </row>
    <row r="447" spans="1:23">
      <c r="A447" s="26"/>
      <c r="B447" s="26"/>
      <c r="C447" s="861"/>
      <c r="D447" s="229"/>
      <c r="E447" s="230"/>
      <c r="F447" s="231"/>
      <c r="G447" s="232"/>
      <c r="H447" s="232"/>
      <c r="I447" s="232"/>
      <c r="J447" s="232"/>
      <c r="K447" s="232"/>
      <c r="L447" s="232"/>
      <c r="M447" s="232"/>
      <c r="N447" s="232"/>
      <c r="O447" s="232"/>
      <c r="P447" s="1062"/>
      <c r="Q447" s="1063"/>
      <c r="R447" s="9"/>
      <c r="V447" s="9"/>
      <c r="W447" s="9"/>
    </row>
    <row r="448" spans="1:23">
      <c r="A448" s="26"/>
      <c r="B448" s="26"/>
      <c r="C448" s="861"/>
      <c r="D448" s="229"/>
      <c r="E448" s="230"/>
      <c r="F448" s="231"/>
      <c r="G448" s="232"/>
      <c r="H448" s="232"/>
      <c r="I448" s="232"/>
      <c r="J448" s="232"/>
      <c r="K448" s="232"/>
      <c r="L448" s="232"/>
      <c r="M448" s="232"/>
      <c r="N448" s="232"/>
      <c r="O448" s="232"/>
      <c r="P448" s="1062"/>
      <c r="Q448" s="1063"/>
      <c r="R448" s="9"/>
      <c r="V448" s="9"/>
      <c r="W448" s="9"/>
    </row>
    <row r="449" spans="1:23">
      <c r="A449" s="26"/>
      <c r="B449" s="26"/>
      <c r="C449" s="861"/>
      <c r="D449" s="229"/>
      <c r="E449" s="230"/>
      <c r="F449" s="231"/>
      <c r="G449" s="232"/>
      <c r="H449" s="232"/>
      <c r="I449" s="232"/>
      <c r="J449" s="232"/>
      <c r="K449" s="232"/>
      <c r="L449" s="232"/>
      <c r="M449" s="232"/>
      <c r="N449" s="232"/>
      <c r="O449" s="232"/>
      <c r="P449" s="1062"/>
      <c r="Q449" s="1063"/>
      <c r="R449" s="9"/>
      <c r="V449" s="9"/>
      <c r="W449" s="9"/>
    </row>
    <row r="450" spans="1:23">
      <c r="A450" s="26"/>
      <c r="B450" s="26"/>
      <c r="C450" s="861"/>
      <c r="D450" s="229"/>
      <c r="E450" s="230"/>
      <c r="F450" s="231"/>
      <c r="G450" s="232"/>
      <c r="H450" s="232"/>
      <c r="I450" s="232"/>
      <c r="J450" s="232"/>
      <c r="K450" s="232"/>
      <c r="L450" s="232"/>
      <c r="M450" s="232"/>
      <c r="N450" s="232"/>
      <c r="O450" s="232"/>
      <c r="P450" s="1062"/>
      <c r="Q450" s="1063"/>
      <c r="R450" s="9"/>
      <c r="V450" s="9"/>
      <c r="W450" s="9"/>
    </row>
    <row r="451" spans="1:23">
      <c r="A451" s="26"/>
      <c r="B451" s="26"/>
      <c r="C451" s="861"/>
      <c r="D451" s="229"/>
      <c r="E451" s="230"/>
      <c r="F451" s="231"/>
      <c r="G451" s="232"/>
      <c r="H451" s="232"/>
      <c r="I451" s="232"/>
      <c r="J451" s="232"/>
      <c r="K451" s="232"/>
      <c r="L451" s="232"/>
      <c r="M451" s="232"/>
      <c r="N451" s="232"/>
      <c r="O451" s="232"/>
      <c r="P451" s="1062"/>
      <c r="Q451" s="1063"/>
      <c r="R451" s="9"/>
      <c r="V451" s="9"/>
      <c r="W451" s="9"/>
    </row>
    <row r="452" spans="1:23">
      <c r="A452" s="26"/>
      <c r="B452" s="26"/>
      <c r="C452" s="861"/>
      <c r="D452" s="229"/>
      <c r="E452" s="230"/>
      <c r="F452" s="231"/>
      <c r="G452" s="232"/>
      <c r="H452" s="232"/>
      <c r="I452" s="232"/>
      <c r="J452" s="232"/>
      <c r="K452" s="232"/>
      <c r="L452" s="232"/>
      <c r="M452" s="232"/>
      <c r="N452" s="232"/>
      <c r="O452" s="232"/>
      <c r="P452" s="1062"/>
      <c r="Q452" s="1063"/>
      <c r="R452" s="9"/>
      <c r="V452" s="9"/>
      <c r="W452" s="9"/>
    </row>
    <row r="453" spans="1:23">
      <c r="A453" s="26"/>
      <c r="B453" s="26"/>
      <c r="C453" s="861"/>
      <c r="D453" s="229"/>
      <c r="E453" s="230"/>
      <c r="F453" s="231"/>
      <c r="G453" s="232"/>
      <c r="H453" s="232"/>
      <c r="I453" s="232"/>
      <c r="J453" s="232"/>
      <c r="K453" s="232"/>
      <c r="L453" s="232"/>
      <c r="M453" s="232"/>
      <c r="N453" s="232"/>
      <c r="O453" s="232"/>
      <c r="P453" s="1062"/>
      <c r="Q453" s="1063"/>
      <c r="R453" s="9"/>
      <c r="V453" s="9"/>
      <c r="W453" s="9"/>
    </row>
    <row r="454" spans="1:23">
      <c r="A454" s="26"/>
      <c r="B454" s="26"/>
      <c r="C454" s="861"/>
      <c r="D454" s="229"/>
      <c r="E454" s="230"/>
      <c r="F454" s="231"/>
      <c r="G454" s="232"/>
      <c r="H454" s="232"/>
      <c r="I454" s="232"/>
      <c r="J454" s="232"/>
      <c r="K454" s="232"/>
      <c r="L454" s="232"/>
      <c r="M454" s="232"/>
      <c r="N454" s="232"/>
      <c r="O454" s="232"/>
      <c r="P454" s="1062"/>
      <c r="Q454" s="1063"/>
      <c r="R454" s="9"/>
      <c r="V454" s="9"/>
      <c r="W454" s="9"/>
    </row>
    <row r="455" spans="1:23">
      <c r="A455" s="26"/>
      <c r="B455" s="26"/>
      <c r="C455" s="861"/>
      <c r="D455" s="229"/>
      <c r="E455" s="230"/>
      <c r="F455" s="231"/>
      <c r="G455" s="232"/>
      <c r="H455" s="232"/>
      <c r="I455" s="232"/>
      <c r="J455" s="232"/>
      <c r="K455" s="232"/>
      <c r="L455" s="232"/>
      <c r="M455" s="232"/>
      <c r="N455" s="232"/>
      <c r="O455" s="232"/>
      <c r="P455" s="1062"/>
      <c r="Q455" s="1063"/>
      <c r="R455" s="9"/>
      <c r="V455" s="9"/>
      <c r="W455" s="9"/>
    </row>
    <row r="456" spans="1:23">
      <c r="A456" s="26"/>
      <c r="B456" s="26"/>
      <c r="C456" s="861"/>
      <c r="D456" s="229"/>
      <c r="E456" s="230"/>
      <c r="F456" s="231"/>
      <c r="G456" s="232"/>
      <c r="H456" s="232"/>
      <c r="I456" s="232"/>
      <c r="J456" s="232"/>
      <c r="K456" s="232"/>
      <c r="L456" s="232"/>
      <c r="M456" s="232"/>
      <c r="N456" s="232"/>
      <c r="O456" s="232"/>
      <c r="P456" s="1062"/>
      <c r="Q456" s="1063"/>
      <c r="R456" s="9"/>
      <c r="V456" s="9"/>
      <c r="W456" s="9"/>
    </row>
    <row r="457" spans="1:23">
      <c r="A457" s="26"/>
      <c r="B457" s="26"/>
      <c r="C457" s="861"/>
      <c r="D457" s="229"/>
      <c r="E457" s="230"/>
      <c r="F457" s="231"/>
      <c r="G457" s="232"/>
      <c r="H457" s="232"/>
      <c r="I457" s="232"/>
      <c r="J457" s="232"/>
      <c r="K457" s="232"/>
      <c r="L457" s="232"/>
      <c r="M457" s="232"/>
      <c r="N457" s="232"/>
      <c r="O457" s="232"/>
      <c r="P457" s="1062"/>
      <c r="Q457" s="1063"/>
      <c r="R457" s="9"/>
      <c r="V457" s="9"/>
      <c r="W457" s="9"/>
    </row>
    <row r="458" spans="1:23">
      <c r="A458" s="26"/>
      <c r="B458" s="26"/>
      <c r="C458" s="861"/>
      <c r="D458" s="229"/>
      <c r="E458" s="230"/>
      <c r="F458" s="231"/>
      <c r="G458" s="232"/>
      <c r="H458" s="232"/>
      <c r="I458" s="232"/>
      <c r="J458" s="232"/>
      <c r="K458" s="232"/>
      <c r="L458" s="232"/>
      <c r="M458" s="232"/>
      <c r="N458" s="232"/>
      <c r="O458" s="232"/>
      <c r="P458" s="1062"/>
      <c r="Q458" s="1063"/>
      <c r="R458" s="9"/>
      <c r="V458" s="9"/>
      <c r="W458" s="9"/>
    </row>
    <row r="459" spans="1:23">
      <c r="A459" s="26"/>
      <c r="B459" s="26"/>
      <c r="C459" s="861"/>
      <c r="D459" s="229"/>
      <c r="E459" s="230"/>
      <c r="F459" s="231"/>
      <c r="G459" s="232"/>
      <c r="H459" s="232"/>
      <c r="I459" s="232"/>
      <c r="J459" s="232"/>
      <c r="K459" s="232"/>
      <c r="L459" s="232"/>
      <c r="M459" s="232"/>
      <c r="N459" s="232"/>
      <c r="O459" s="232"/>
      <c r="P459" s="1062"/>
      <c r="Q459" s="1063"/>
      <c r="R459" s="9"/>
      <c r="V459" s="9"/>
      <c r="W459" s="9"/>
    </row>
    <row r="460" spans="1:23">
      <c r="A460" s="26"/>
      <c r="B460" s="26"/>
      <c r="C460" s="861"/>
      <c r="D460" s="229"/>
      <c r="E460" s="230"/>
      <c r="F460" s="231"/>
      <c r="G460" s="232"/>
      <c r="H460" s="232"/>
      <c r="I460" s="232"/>
      <c r="J460" s="232"/>
      <c r="K460" s="232"/>
      <c r="L460" s="232"/>
      <c r="M460" s="232"/>
      <c r="N460" s="232"/>
      <c r="O460" s="232"/>
      <c r="P460" s="1062"/>
      <c r="Q460" s="1063"/>
      <c r="R460" s="9"/>
      <c r="V460" s="9"/>
      <c r="W460" s="9"/>
    </row>
    <row r="461" spans="1:23">
      <c r="A461" s="26"/>
      <c r="B461" s="26"/>
      <c r="C461" s="861"/>
      <c r="D461" s="229"/>
      <c r="E461" s="230"/>
      <c r="F461" s="231"/>
      <c r="G461" s="232"/>
      <c r="H461" s="232"/>
      <c r="I461" s="232"/>
      <c r="J461" s="232"/>
      <c r="K461" s="232"/>
      <c r="L461" s="232"/>
      <c r="M461" s="232"/>
      <c r="N461" s="232"/>
      <c r="O461" s="232"/>
      <c r="P461" s="1062"/>
      <c r="Q461" s="1063"/>
      <c r="R461" s="9"/>
      <c r="V461" s="9"/>
      <c r="W461" s="9"/>
    </row>
    <row r="462" spans="1:23">
      <c r="A462" s="26"/>
      <c r="B462" s="26"/>
      <c r="C462" s="861"/>
      <c r="D462" s="229"/>
      <c r="E462" s="230"/>
      <c r="F462" s="231"/>
      <c r="G462" s="232"/>
      <c r="H462" s="232"/>
      <c r="I462" s="232"/>
      <c r="J462" s="232"/>
      <c r="K462" s="232"/>
      <c r="L462" s="232"/>
      <c r="M462" s="232"/>
      <c r="N462" s="232"/>
      <c r="O462" s="232"/>
      <c r="P462" s="1062"/>
      <c r="Q462" s="1063"/>
      <c r="R462" s="9"/>
      <c r="V462" s="9"/>
      <c r="W462" s="9"/>
    </row>
    <row r="463" spans="1:23">
      <c r="A463" s="26"/>
      <c r="B463" s="26"/>
      <c r="C463" s="861"/>
      <c r="D463" s="229"/>
      <c r="E463" s="230"/>
      <c r="F463" s="231"/>
      <c r="G463" s="232"/>
      <c r="H463" s="232"/>
      <c r="I463" s="232"/>
      <c r="J463" s="232"/>
      <c r="K463" s="232"/>
      <c r="L463" s="232"/>
      <c r="M463" s="232"/>
      <c r="N463" s="232"/>
      <c r="O463" s="232"/>
      <c r="P463" s="1062"/>
      <c r="Q463" s="1063"/>
      <c r="R463" s="9"/>
      <c r="V463" s="9"/>
      <c r="W463" s="9"/>
    </row>
    <row r="464" spans="1:23">
      <c r="A464" s="26"/>
      <c r="B464" s="26"/>
      <c r="C464" s="861"/>
      <c r="D464" s="229"/>
      <c r="E464" s="230"/>
      <c r="F464" s="231"/>
      <c r="G464" s="232"/>
      <c r="H464" s="232"/>
      <c r="I464" s="232"/>
      <c r="J464" s="232"/>
      <c r="K464" s="232"/>
      <c r="L464" s="232"/>
      <c r="M464" s="232"/>
      <c r="N464" s="232"/>
      <c r="O464" s="232"/>
      <c r="P464" s="1062"/>
      <c r="Q464" s="1063"/>
      <c r="R464" s="9"/>
      <c r="V464" s="9"/>
      <c r="W464" s="9"/>
    </row>
    <row r="465" spans="1:23">
      <c r="A465" s="26"/>
      <c r="B465" s="26"/>
      <c r="C465" s="861"/>
      <c r="D465" s="229"/>
      <c r="E465" s="230"/>
      <c r="F465" s="231"/>
      <c r="G465" s="232"/>
      <c r="H465" s="232"/>
      <c r="I465" s="232"/>
      <c r="J465" s="232"/>
      <c r="K465" s="232"/>
      <c r="L465" s="232"/>
      <c r="M465" s="232"/>
      <c r="N465" s="232"/>
      <c r="O465" s="232"/>
      <c r="P465" s="1062"/>
      <c r="Q465" s="1063"/>
      <c r="R465" s="9"/>
      <c r="V465" s="9"/>
      <c r="W465" s="9"/>
    </row>
    <row r="466" spans="1:23">
      <c r="A466" s="26"/>
      <c r="B466" s="26"/>
      <c r="C466" s="861"/>
      <c r="D466" s="229"/>
      <c r="E466" s="230"/>
      <c r="F466" s="231"/>
      <c r="G466" s="232"/>
      <c r="H466" s="232"/>
      <c r="I466" s="232"/>
      <c r="J466" s="232"/>
      <c r="K466" s="232"/>
      <c r="L466" s="232"/>
      <c r="M466" s="232"/>
      <c r="N466" s="232"/>
      <c r="O466" s="232"/>
      <c r="P466" s="1062"/>
      <c r="Q466" s="1063"/>
      <c r="R466" s="9"/>
      <c r="V466" s="9"/>
      <c r="W466" s="9"/>
    </row>
    <row r="467" spans="1:23">
      <c r="A467" s="26"/>
      <c r="B467" s="26"/>
      <c r="C467" s="861"/>
      <c r="D467" s="229"/>
      <c r="E467" s="230"/>
      <c r="F467" s="231"/>
      <c r="G467" s="232"/>
      <c r="H467" s="232"/>
      <c r="I467" s="232"/>
      <c r="J467" s="232"/>
      <c r="K467" s="232"/>
      <c r="L467" s="232"/>
      <c r="M467" s="232"/>
      <c r="N467" s="232"/>
      <c r="O467" s="232"/>
      <c r="P467" s="1062"/>
      <c r="Q467" s="1063"/>
      <c r="R467" s="9"/>
      <c r="V467" s="9"/>
      <c r="W467" s="9"/>
    </row>
    <row r="468" spans="1:23">
      <c r="A468" s="26"/>
      <c r="B468" s="26"/>
      <c r="C468" s="861"/>
      <c r="D468" s="229"/>
      <c r="E468" s="230"/>
      <c r="F468" s="231"/>
      <c r="G468" s="232"/>
      <c r="H468" s="232"/>
      <c r="I468" s="232"/>
      <c r="J468" s="232"/>
      <c r="K468" s="232"/>
      <c r="L468" s="232"/>
      <c r="M468" s="232"/>
      <c r="N468" s="232"/>
      <c r="O468" s="232"/>
      <c r="P468" s="1062"/>
      <c r="Q468" s="1063"/>
      <c r="R468" s="9"/>
      <c r="V468" s="9"/>
      <c r="W468" s="9"/>
    </row>
    <row r="469" spans="1:23">
      <c r="A469" s="26"/>
      <c r="B469" s="26"/>
      <c r="C469" s="861"/>
      <c r="D469" s="229"/>
      <c r="E469" s="230"/>
      <c r="F469" s="231"/>
      <c r="G469" s="232"/>
      <c r="H469" s="232"/>
      <c r="I469" s="232"/>
      <c r="J469" s="232"/>
      <c r="K469" s="232"/>
      <c r="L469" s="232"/>
      <c r="M469" s="232"/>
      <c r="N469" s="232"/>
      <c r="O469" s="232"/>
      <c r="P469" s="1062"/>
      <c r="Q469" s="1063"/>
      <c r="R469" s="9"/>
      <c r="V469" s="9"/>
      <c r="W469" s="9"/>
    </row>
    <row r="470" spans="1:23">
      <c r="A470" s="26"/>
      <c r="B470" s="26"/>
      <c r="C470" s="861"/>
      <c r="D470" s="229"/>
      <c r="E470" s="230"/>
      <c r="F470" s="231"/>
      <c r="G470" s="232"/>
      <c r="H470" s="232"/>
      <c r="I470" s="232"/>
      <c r="J470" s="232"/>
      <c r="K470" s="232"/>
      <c r="L470" s="232"/>
      <c r="M470" s="232"/>
      <c r="N470" s="232"/>
      <c r="O470" s="232"/>
      <c r="P470" s="1062"/>
      <c r="Q470" s="1063"/>
      <c r="R470" s="9"/>
      <c r="V470" s="9"/>
      <c r="W470" s="9"/>
    </row>
    <row r="471" spans="1:23">
      <c r="A471" s="26"/>
      <c r="B471" s="26"/>
      <c r="C471" s="861"/>
      <c r="D471" s="229"/>
      <c r="E471" s="230"/>
      <c r="F471" s="231"/>
      <c r="G471" s="232"/>
      <c r="H471" s="232"/>
      <c r="I471" s="232"/>
      <c r="J471" s="232"/>
      <c r="K471" s="232"/>
      <c r="L471" s="232"/>
      <c r="M471" s="232"/>
      <c r="N471" s="232"/>
      <c r="O471" s="232"/>
      <c r="P471" s="1062"/>
      <c r="Q471" s="1063"/>
      <c r="R471" s="9"/>
      <c r="V471" s="9"/>
      <c r="W471" s="9"/>
    </row>
    <row r="472" spans="1:23">
      <c r="A472" s="26"/>
      <c r="B472" s="26"/>
      <c r="C472" s="861"/>
      <c r="D472" s="229"/>
      <c r="E472" s="230"/>
      <c r="F472" s="231"/>
      <c r="G472" s="232"/>
      <c r="H472" s="232"/>
      <c r="I472" s="232"/>
      <c r="J472" s="232"/>
      <c r="K472" s="232"/>
      <c r="L472" s="232"/>
      <c r="M472" s="232"/>
      <c r="N472" s="232"/>
      <c r="O472" s="232"/>
      <c r="P472" s="1062"/>
      <c r="Q472" s="1063"/>
      <c r="R472" s="9"/>
      <c r="V472" s="9"/>
      <c r="W472" s="9"/>
    </row>
    <row r="473" spans="1:23">
      <c r="A473" s="26"/>
      <c r="B473" s="26"/>
      <c r="C473" s="861"/>
      <c r="D473" s="229"/>
      <c r="E473" s="230"/>
      <c r="F473" s="231"/>
      <c r="G473" s="232"/>
      <c r="H473" s="232"/>
      <c r="I473" s="232"/>
      <c r="J473" s="232"/>
      <c r="K473" s="232"/>
      <c r="L473" s="232"/>
      <c r="M473" s="232"/>
      <c r="N473" s="232"/>
      <c r="O473" s="232"/>
      <c r="P473" s="1062"/>
      <c r="Q473" s="1063"/>
      <c r="R473" s="9"/>
      <c r="V473" s="9"/>
      <c r="W473" s="9"/>
    </row>
    <row r="474" spans="1:23">
      <c r="A474" s="26"/>
      <c r="B474" s="26"/>
      <c r="C474" s="861"/>
      <c r="D474" s="229"/>
      <c r="E474" s="230"/>
      <c r="F474" s="231"/>
      <c r="G474" s="232"/>
      <c r="H474" s="232"/>
      <c r="I474" s="232"/>
      <c r="J474" s="232"/>
      <c r="K474" s="232"/>
      <c r="L474" s="232"/>
      <c r="M474" s="232"/>
      <c r="N474" s="232"/>
      <c r="O474" s="232"/>
      <c r="P474" s="1062"/>
      <c r="Q474" s="1063"/>
      <c r="R474" s="9"/>
      <c r="V474" s="9"/>
      <c r="W474" s="9"/>
    </row>
    <row r="475" spans="1:23">
      <c r="A475" s="26"/>
      <c r="B475" s="26"/>
      <c r="C475" s="861"/>
      <c r="D475" s="229"/>
      <c r="E475" s="230"/>
      <c r="F475" s="231"/>
      <c r="G475" s="232"/>
      <c r="H475" s="232"/>
      <c r="I475" s="232"/>
      <c r="J475" s="232"/>
      <c r="K475" s="232"/>
      <c r="L475" s="232"/>
      <c r="M475" s="232"/>
      <c r="N475" s="232"/>
      <c r="O475" s="232"/>
      <c r="P475" s="1062"/>
      <c r="Q475" s="1063"/>
      <c r="R475" s="9"/>
      <c r="V475" s="9"/>
      <c r="W475" s="9"/>
    </row>
    <row r="476" spans="1:23">
      <c r="A476" s="26"/>
      <c r="B476" s="26"/>
      <c r="C476" s="861"/>
      <c r="D476" s="229"/>
      <c r="E476" s="230"/>
      <c r="F476" s="231"/>
      <c r="G476" s="232"/>
      <c r="H476" s="232"/>
      <c r="I476" s="232"/>
      <c r="J476" s="232"/>
      <c r="K476" s="232"/>
      <c r="L476" s="232"/>
      <c r="M476" s="232"/>
      <c r="N476" s="232"/>
      <c r="O476" s="232"/>
      <c r="P476" s="1062"/>
      <c r="Q476" s="1063"/>
      <c r="R476" s="9"/>
      <c r="V476" s="9"/>
      <c r="W476" s="9"/>
    </row>
    <row r="477" spans="1:23">
      <c r="A477" s="26"/>
      <c r="B477" s="26"/>
      <c r="C477" s="861"/>
      <c r="D477" s="229"/>
      <c r="E477" s="230"/>
      <c r="F477" s="231"/>
      <c r="G477" s="232"/>
      <c r="H477" s="232"/>
      <c r="I477" s="232"/>
      <c r="J477" s="232"/>
      <c r="K477" s="232"/>
      <c r="L477" s="232"/>
      <c r="M477" s="232"/>
      <c r="N477" s="232"/>
      <c r="O477" s="232"/>
      <c r="P477" s="1062"/>
      <c r="Q477" s="1063"/>
      <c r="R477" s="9"/>
      <c r="V477" s="9"/>
      <c r="W477" s="9"/>
    </row>
    <row r="478" spans="1:23">
      <c r="A478" s="26"/>
      <c r="B478" s="26"/>
      <c r="C478" s="861"/>
      <c r="D478" s="229"/>
      <c r="E478" s="230"/>
      <c r="F478" s="231"/>
      <c r="G478" s="232"/>
      <c r="H478" s="232"/>
      <c r="I478" s="232"/>
      <c r="J478" s="232"/>
      <c r="K478" s="232"/>
      <c r="L478" s="232"/>
      <c r="M478" s="232"/>
      <c r="N478" s="232"/>
      <c r="O478" s="232"/>
      <c r="P478" s="1062"/>
      <c r="Q478" s="1063"/>
      <c r="R478" s="9"/>
      <c r="V478" s="9"/>
      <c r="W478" s="9"/>
    </row>
    <row r="479" spans="1:23">
      <c r="A479" s="26"/>
      <c r="B479" s="26"/>
      <c r="C479" s="861"/>
      <c r="D479" s="229"/>
      <c r="E479" s="230"/>
      <c r="F479" s="231"/>
      <c r="G479" s="232"/>
      <c r="H479" s="232"/>
      <c r="I479" s="232"/>
      <c r="J479" s="232"/>
      <c r="K479" s="232"/>
      <c r="L479" s="232"/>
      <c r="M479" s="232"/>
      <c r="N479" s="232"/>
      <c r="O479" s="232"/>
      <c r="P479" s="1062"/>
      <c r="Q479" s="1063"/>
      <c r="R479" s="9"/>
      <c r="V479" s="9"/>
      <c r="W479" s="9"/>
    </row>
    <row r="480" spans="1:23">
      <c r="A480" s="26"/>
      <c r="B480" s="26"/>
      <c r="C480" s="861"/>
      <c r="D480" s="229"/>
      <c r="E480" s="230"/>
      <c r="F480" s="231"/>
      <c r="G480" s="232"/>
      <c r="H480" s="232"/>
      <c r="I480" s="232"/>
      <c r="J480" s="232"/>
      <c r="K480" s="232"/>
      <c r="L480" s="232"/>
      <c r="M480" s="232"/>
      <c r="N480" s="232"/>
      <c r="O480" s="232"/>
      <c r="P480" s="1062"/>
      <c r="Q480" s="1063"/>
      <c r="R480" s="9"/>
      <c r="V480" s="9"/>
      <c r="W480" s="9"/>
    </row>
    <row r="481" spans="1:23">
      <c r="A481" s="26"/>
      <c r="B481" s="26"/>
      <c r="C481" s="861"/>
      <c r="D481" s="229"/>
      <c r="E481" s="230"/>
      <c r="F481" s="231"/>
      <c r="G481" s="232"/>
      <c r="H481" s="232"/>
      <c r="I481" s="232"/>
      <c r="J481" s="232"/>
      <c r="K481" s="232"/>
      <c r="L481" s="232"/>
      <c r="M481" s="232"/>
      <c r="N481" s="232"/>
      <c r="O481" s="232"/>
      <c r="P481" s="1062"/>
      <c r="Q481" s="1063"/>
      <c r="R481" s="9"/>
      <c r="V481" s="9"/>
      <c r="W481" s="9"/>
    </row>
    <row r="482" spans="1:23">
      <c r="A482" s="26"/>
      <c r="B482" s="26"/>
      <c r="C482" s="861"/>
      <c r="D482" s="229"/>
      <c r="E482" s="230"/>
      <c r="F482" s="231"/>
      <c r="G482" s="232"/>
      <c r="H482" s="232"/>
      <c r="I482" s="232"/>
      <c r="J482" s="232"/>
      <c r="K482" s="232"/>
      <c r="L482" s="232"/>
      <c r="M482" s="232"/>
      <c r="N482" s="232"/>
      <c r="O482" s="232"/>
      <c r="P482" s="1062"/>
      <c r="Q482" s="1063"/>
      <c r="R482" s="9"/>
      <c r="V482" s="9"/>
      <c r="W482" s="9"/>
    </row>
    <row r="483" spans="1:23">
      <c r="A483" s="26"/>
      <c r="B483" s="26"/>
      <c r="C483" s="861"/>
      <c r="D483" s="229"/>
      <c r="E483" s="230"/>
      <c r="F483" s="231"/>
      <c r="G483" s="232"/>
      <c r="H483" s="232"/>
      <c r="I483" s="232"/>
      <c r="J483" s="232"/>
      <c r="K483" s="232"/>
      <c r="L483" s="232"/>
      <c r="M483" s="232"/>
      <c r="N483" s="232"/>
      <c r="O483" s="232"/>
      <c r="P483" s="1062"/>
      <c r="Q483" s="1063"/>
      <c r="R483" s="9"/>
      <c r="V483" s="9"/>
      <c r="W483" s="9"/>
    </row>
    <row r="484" spans="1:23">
      <c r="A484" s="26"/>
      <c r="B484" s="26"/>
      <c r="C484" s="861"/>
      <c r="D484" s="229"/>
      <c r="E484" s="230"/>
      <c r="F484" s="231"/>
      <c r="G484" s="232"/>
      <c r="H484" s="232"/>
      <c r="I484" s="232"/>
      <c r="J484" s="232"/>
      <c r="K484" s="232"/>
      <c r="L484" s="232"/>
      <c r="M484" s="232"/>
      <c r="N484" s="232"/>
      <c r="O484" s="232"/>
      <c r="P484" s="1062"/>
      <c r="Q484" s="1063"/>
      <c r="R484" s="9"/>
      <c r="V484" s="9"/>
      <c r="W484" s="9"/>
    </row>
    <row r="485" spans="1:23">
      <c r="A485" s="26"/>
      <c r="B485" s="26"/>
      <c r="C485" s="861"/>
      <c r="D485" s="229"/>
      <c r="E485" s="230"/>
      <c r="F485" s="231"/>
      <c r="G485" s="232"/>
      <c r="H485" s="232"/>
      <c r="I485" s="232"/>
      <c r="J485" s="232"/>
      <c r="K485" s="232"/>
      <c r="L485" s="232"/>
      <c r="M485" s="232"/>
      <c r="N485" s="232"/>
      <c r="O485" s="232"/>
      <c r="P485" s="1062"/>
      <c r="Q485" s="1063"/>
      <c r="R485" s="9"/>
      <c r="V485" s="9"/>
      <c r="W485" s="9"/>
    </row>
    <row r="486" spans="1:23">
      <c r="A486" s="26"/>
      <c r="B486" s="26"/>
      <c r="C486" s="861"/>
      <c r="D486" s="229"/>
      <c r="E486" s="230"/>
      <c r="F486" s="231"/>
      <c r="G486" s="232"/>
      <c r="H486" s="232"/>
      <c r="I486" s="232"/>
      <c r="J486" s="232"/>
      <c r="K486" s="232"/>
      <c r="L486" s="232"/>
      <c r="M486" s="232"/>
      <c r="N486" s="232"/>
      <c r="O486" s="232"/>
      <c r="P486" s="1062"/>
      <c r="Q486" s="1063"/>
      <c r="R486" s="9"/>
      <c r="V486" s="9"/>
      <c r="W486" s="9"/>
    </row>
    <row r="487" spans="1:23">
      <c r="A487" s="26"/>
      <c r="B487" s="26"/>
      <c r="C487" s="861"/>
      <c r="D487" s="229"/>
      <c r="E487" s="230"/>
      <c r="F487" s="231"/>
      <c r="G487" s="232"/>
      <c r="H487" s="232"/>
      <c r="I487" s="232"/>
      <c r="J487" s="232"/>
      <c r="K487" s="232"/>
      <c r="L487" s="232"/>
      <c r="M487" s="232"/>
      <c r="N487" s="232"/>
      <c r="O487" s="232"/>
      <c r="P487" s="1062"/>
      <c r="Q487" s="1063"/>
      <c r="R487" s="9"/>
      <c r="V487" s="9"/>
      <c r="W487" s="9"/>
    </row>
    <row r="488" spans="1:23">
      <c r="A488" s="26"/>
      <c r="B488" s="26"/>
      <c r="C488" s="861"/>
      <c r="D488" s="229"/>
      <c r="E488" s="230"/>
      <c r="F488" s="231"/>
      <c r="G488" s="232"/>
      <c r="H488" s="232"/>
      <c r="I488" s="232"/>
      <c r="J488" s="232"/>
      <c r="K488" s="232"/>
      <c r="L488" s="232"/>
      <c r="M488" s="232"/>
      <c r="N488" s="232"/>
      <c r="O488" s="232"/>
      <c r="P488" s="1062"/>
      <c r="Q488" s="1063"/>
      <c r="R488" s="9"/>
      <c r="V488" s="9"/>
      <c r="W488" s="9"/>
    </row>
    <row r="489" spans="1:23">
      <c r="A489" s="26"/>
      <c r="B489" s="26"/>
      <c r="C489" s="861"/>
      <c r="D489" s="229"/>
      <c r="E489" s="230"/>
      <c r="F489" s="231"/>
      <c r="G489" s="232"/>
      <c r="H489" s="232"/>
      <c r="I489" s="232"/>
      <c r="J489" s="232"/>
      <c r="K489" s="232"/>
      <c r="L489" s="232"/>
      <c r="M489" s="232"/>
      <c r="N489" s="232"/>
      <c r="O489" s="232"/>
      <c r="P489" s="1062"/>
      <c r="Q489" s="1063"/>
      <c r="R489" s="9"/>
      <c r="V489" s="9"/>
      <c r="W489" s="9"/>
    </row>
    <row r="490" spans="1:23">
      <c r="A490" s="26"/>
      <c r="B490" s="26"/>
      <c r="C490" s="861"/>
      <c r="D490" s="229"/>
      <c r="E490" s="230"/>
      <c r="F490" s="231"/>
      <c r="G490" s="232"/>
      <c r="H490" s="232"/>
      <c r="I490" s="232"/>
      <c r="J490" s="232"/>
      <c r="K490" s="232"/>
      <c r="L490" s="232"/>
      <c r="M490" s="232"/>
      <c r="N490" s="232"/>
      <c r="O490" s="232"/>
      <c r="P490" s="1062"/>
      <c r="Q490" s="1063"/>
      <c r="R490" s="9"/>
      <c r="V490" s="9"/>
      <c r="W490" s="9"/>
    </row>
    <row r="491" spans="1:23">
      <c r="A491" s="26"/>
      <c r="B491" s="26"/>
      <c r="C491" s="861"/>
      <c r="D491" s="229"/>
      <c r="E491" s="230"/>
      <c r="F491" s="231"/>
      <c r="G491" s="232"/>
      <c r="H491" s="232"/>
      <c r="I491" s="232"/>
      <c r="J491" s="232"/>
      <c r="K491" s="232"/>
      <c r="L491" s="232"/>
      <c r="M491" s="232"/>
      <c r="N491" s="232"/>
      <c r="O491" s="232"/>
      <c r="P491" s="1062"/>
      <c r="Q491" s="1063"/>
      <c r="R491" s="9"/>
      <c r="V491" s="9"/>
      <c r="W491" s="9"/>
    </row>
    <row r="492" spans="1:23">
      <c r="A492" s="26"/>
      <c r="B492" s="26"/>
      <c r="C492" s="861"/>
      <c r="D492" s="229"/>
      <c r="E492" s="230"/>
      <c r="F492" s="231"/>
      <c r="G492" s="232"/>
      <c r="H492" s="232"/>
      <c r="I492" s="232"/>
      <c r="J492" s="232"/>
      <c r="K492" s="232"/>
      <c r="L492" s="232"/>
      <c r="M492" s="232"/>
      <c r="N492" s="232"/>
      <c r="O492" s="232"/>
      <c r="P492" s="1062"/>
      <c r="Q492" s="1063"/>
      <c r="R492" s="9"/>
      <c r="V492" s="9"/>
      <c r="W492" s="9"/>
    </row>
    <row r="493" spans="1:23">
      <c r="A493" s="26"/>
      <c r="B493" s="26"/>
      <c r="C493" s="861"/>
      <c r="D493" s="229"/>
      <c r="E493" s="230"/>
      <c r="F493" s="231"/>
      <c r="G493" s="232"/>
      <c r="H493" s="232"/>
      <c r="I493" s="232"/>
      <c r="J493" s="232"/>
      <c r="K493" s="232"/>
      <c r="L493" s="232"/>
      <c r="M493" s="232"/>
      <c r="N493" s="232"/>
      <c r="O493" s="232"/>
      <c r="P493" s="1062"/>
      <c r="Q493" s="1063"/>
      <c r="R493" s="9"/>
      <c r="V493" s="9"/>
      <c r="W493" s="9"/>
    </row>
    <row r="494" spans="1:23">
      <c r="A494" s="26"/>
      <c r="B494" s="26"/>
      <c r="C494" s="861"/>
      <c r="D494" s="229"/>
      <c r="E494" s="230"/>
      <c r="F494" s="231"/>
      <c r="G494" s="232"/>
      <c r="H494" s="232"/>
      <c r="I494" s="232"/>
      <c r="J494" s="232"/>
      <c r="K494" s="232"/>
      <c r="L494" s="232"/>
      <c r="M494" s="232"/>
      <c r="N494" s="232"/>
      <c r="O494" s="232"/>
      <c r="P494" s="1062"/>
      <c r="Q494" s="1063"/>
      <c r="R494" s="9"/>
      <c r="V494" s="9"/>
      <c r="W494" s="9"/>
    </row>
    <row r="495" spans="1:23">
      <c r="A495" s="26"/>
      <c r="B495" s="26"/>
      <c r="C495" s="861"/>
      <c r="D495" s="229"/>
      <c r="E495" s="230"/>
      <c r="F495" s="231"/>
      <c r="G495" s="232"/>
      <c r="H495" s="232"/>
      <c r="I495" s="232"/>
      <c r="J495" s="232"/>
      <c r="K495" s="232"/>
      <c r="L495" s="232"/>
      <c r="M495" s="232"/>
      <c r="N495" s="232"/>
      <c r="O495" s="232"/>
      <c r="P495" s="1062"/>
      <c r="Q495" s="1063"/>
      <c r="R495" s="9"/>
      <c r="V495" s="9"/>
      <c r="W495" s="9"/>
    </row>
    <row r="496" spans="1:23">
      <c r="A496" s="26"/>
      <c r="B496" s="26"/>
      <c r="C496" s="861"/>
      <c r="D496" s="229"/>
      <c r="E496" s="230"/>
      <c r="F496" s="231"/>
      <c r="G496" s="232"/>
      <c r="H496" s="232"/>
      <c r="I496" s="232"/>
      <c r="J496" s="232"/>
      <c r="K496" s="232"/>
      <c r="L496" s="232"/>
      <c r="M496" s="232"/>
      <c r="N496" s="232"/>
      <c r="O496" s="232"/>
      <c r="P496" s="1062"/>
      <c r="Q496" s="1063"/>
      <c r="R496" s="9"/>
      <c r="V496" s="9"/>
      <c r="W496" s="9"/>
    </row>
    <row r="497" spans="1:23">
      <c r="A497" s="26"/>
      <c r="B497" s="26"/>
      <c r="C497" s="861"/>
      <c r="D497" s="229"/>
      <c r="E497" s="230"/>
      <c r="F497" s="231"/>
      <c r="G497" s="232"/>
      <c r="H497" s="232"/>
      <c r="I497" s="232"/>
      <c r="J497" s="232"/>
      <c r="K497" s="232"/>
      <c r="L497" s="232"/>
      <c r="M497" s="232"/>
      <c r="N497" s="232"/>
      <c r="O497" s="232"/>
      <c r="P497" s="1062"/>
      <c r="Q497" s="1063"/>
      <c r="R497" s="9"/>
      <c r="V497" s="9"/>
      <c r="W497" s="9"/>
    </row>
    <row r="498" spans="1:23">
      <c r="A498" s="26"/>
      <c r="B498" s="26"/>
      <c r="C498" s="861"/>
      <c r="D498" s="229"/>
      <c r="E498" s="230"/>
      <c r="F498" s="231"/>
      <c r="G498" s="232"/>
      <c r="H498" s="232"/>
      <c r="I498" s="232"/>
      <c r="J498" s="232"/>
      <c r="K498" s="232"/>
      <c r="L498" s="232"/>
      <c r="M498" s="232"/>
      <c r="N498" s="232"/>
      <c r="O498" s="232"/>
      <c r="P498" s="1062"/>
      <c r="Q498" s="1063"/>
      <c r="R498" s="9"/>
      <c r="V498" s="9"/>
      <c r="W498" s="9"/>
    </row>
    <row r="499" spans="1:23">
      <c r="A499" s="26"/>
      <c r="B499" s="26"/>
      <c r="C499" s="861"/>
      <c r="D499" s="229"/>
      <c r="E499" s="230"/>
      <c r="F499" s="231"/>
      <c r="G499" s="232"/>
      <c r="H499" s="232"/>
      <c r="I499" s="232"/>
      <c r="J499" s="232"/>
      <c r="K499" s="232"/>
      <c r="L499" s="232"/>
      <c r="M499" s="232"/>
      <c r="N499" s="232"/>
      <c r="O499" s="232"/>
      <c r="P499" s="1062"/>
      <c r="Q499" s="1063"/>
      <c r="R499" s="9"/>
      <c r="V499" s="9"/>
      <c r="W499" s="9"/>
    </row>
    <row r="500" spans="1:23">
      <c r="A500" s="26"/>
      <c r="B500" s="26"/>
      <c r="C500" s="861"/>
      <c r="D500" s="229"/>
      <c r="E500" s="230"/>
      <c r="F500" s="231"/>
      <c r="G500" s="232"/>
      <c r="H500" s="232"/>
      <c r="I500" s="232"/>
      <c r="J500" s="232"/>
      <c r="K500" s="232"/>
      <c r="L500" s="232"/>
      <c r="M500" s="232"/>
      <c r="N500" s="232"/>
      <c r="O500" s="232"/>
      <c r="P500" s="1062"/>
      <c r="Q500" s="1063"/>
      <c r="R500" s="9"/>
      <c r="V500" s="9"/>
      <c r="W500" s="9"/>
    </row>
    <row r="501" spans="1:23">
      <c r="A501" s="26"/>
      <c r="B501" s="26"/>
      <c r="C501" s="861"/>
      <c r="D501" s="229"/>
      <c r="E501" s="230"/>
      <c r="F501" s="231"/>
      <c r="G501" s="232"/>
      <c r="H501" s="232"/>
      <c r="I501" s="232"/>
      <c r="J501" s="232"/>
      <c r="K501" s="232"/>
      <c r="L501" s="232"/>
      <c r="M501" s="232"/>
      <c r="N501" s="232"/>
      <c r="O501" s="232"/>
      <c r="P501" s="1062"/>
      <c r="Q501" s="1063"/>
      <c r="R501" s="9"/>
      <c r="V501" s="9"/>
      <c r="W501" s="9"/>
    </row>
    <row r="502" spans="1:23">
      <c r="A502" s="26"/>
      <c r="B502" s="26"/>
      <c r="C502" s="861"/>
      <c r="D502" s="229"/>
      <c r="E502" s="230"/>
      <c r="F502" s="231"/>
      <c r="G502" s="232"/>
      <c r="H502" s="232"/>
      <c r="I502" s="232"/>
      <c r="J502" s="232"/>
      <c r="K502" s="232"/>
      <c r="L502" s="232"/>
      <c r="M502" s="232"/>
      <c r="N502" s="232"/>
      <c r="O502" s="232"/>
      <c r="P502" s="1062"/>
      <c r="Q502" s="1063"/>
      <c r="R502" s="9"/>
      <c r="V502" s="9"/>
      <c r="W502" s="9"/>
    </row>
    <row r="503" spans="1:23">
      <c r="A503" s="26"/>
      <c r="B503" s="26"/>
      <c r="C503" s="861"/>
      <c r="D503" s="229"/>
      <c r="E503" s="230"/>
      <c r="F503" s="231"/>
      <c r="G503" s="232"/>
      <c r="H503" s="232"/>
      <c r="I503" s="232"/>
      <c r="J503" s="232"/>
      <c r="K503" s="232"/>
      <c r="L503" s="232"/>
      <c r="M503" s="232"/>
      <c r="N503" s="232"/>
      <c r="O503" s="232"/>
      <c r="P503" s="1062"/>
      <c r="Q503" s="1063"/>
      <c r="R503" s="9"/>
      <c r="V503" s="9"/>
      <c r="W503" s="9"/>
    </row>
    <row r="504" spans="1:23">
      <c r="A504" s="26"/>
      <c r="B504" s="26"/>
      <c r="C504" s="861"/>
      <c r="D504" s="229"/>
      <c r="E504" s="230"/>
      <c r="F504" s="231"/>
      <c r="G504" s="232"/>
      <c r="H504" s="232"/>
      <c r="I504" s="232"/>
      <c r="J504" s="232"/>
      <c r="K504" s="232"/>
      <c r="L504" s="232"/>
      <c r="M504" s="232"/>
      <c r="N504" s="232"/>
      <c r="O504" s="232"/>
      <c r="P504" s="1062"/>
      <c r="Q504" s="1063"/>
      <c r="R504" s="9"/>
      <c r="V504" s="9"/>
      <c r="W504" s="9"/>
    </row>
    <row r="505" spans="1:23">
      <c r="A505" s="26"/>
      <c r="B505" s="26"/>
      <c r="C505" s="861"/>
      <c r="D505" s="229"/>
      <c r="E505" s="230"/>
      <c r="F505" s="231"/>
      <c r="G505" s="232"/>
      <c r="H505" s="232"/>
      <c r="I505" s="232"/>
      <c r="J505" s="232"/>
      <c r="K505" s="232"/>
      <c r="L505" s="232"/>
      <c r="M505" s="232"/>
      <c r="N505" s="232"/>
      <c r="O505" s="232"/>
      <c r="P505" s="1062"/>
      <c r="Q505" s="1063"/>
      <c r="R505" s="9"/>
      <c r="V505" s="9"/>
      <c r="W505" s="9"/>
    </row>
    <row r="506" spans="1:23">
      <c r="A506" s="26"/>
      <c r="B506" s="26"/>
      <c r="C506" s="861"/>
      <c r="D506" s="229"/>
      <c r="E506" s="230"/>
      <c r="F506" s="231"/>
      <c r="G506" s="232"/>
      <c r="H506" s="232"/>
      <c r="I506" s="232"/>
      <c r="J506" s="232"/>
      <c r="K506" s="232"/>
      <c r="L506" s="232"/>
      <c r="M506" s="232"/>
      <c r="N506" s="232"/>
      <c r="O506" s="232"/>
      <c r="P506" s="1062"/>
      <c r="Q506" s="1063"/>
      <c r="R506" s="9"/>
      <c r="V506" s="9"/>
      <c r="W506" s="9"/>
    </row>
    <row r="507" spans="1:23">
      <c r="A507" s="26"/>
      <c r="B507" s="26"/>
      <c r="C507" s="861"/>
      <c r="D507" s="229"/>
      <c r="E507" s="230"/>
      <c r="F507" s="231"/>
      <c r="G507" s="232"/>
      <c r="H507" s="232"/>
      <c r="I507" s="232"/>
      <c r="J507" s="232"/>
      <c r="K507" s="232"/>
      <c r="L507" s="232"/>
      <c r="M507" s="232"/>
      <c r="N507" s="232"/>
      <c r="O507" s="232"/>
      <c r="P507" s="1062"/>
      <c r="Q507" s="1063"/>
      <c r="R507" s="9"/>
      <c r="V507" s="9"/>
      <c r="W507" s="9"/>
    </row>
    <row r="508" spans="1:23">
      <c r="A508" s="26"/>
      <c r="B508" s="26"/>
      <c r="C508" s="861"/>
      <c r="D508" s="229"/>
      <c r="E508" s="230"/>
      <c r="F508" s="231"/>
      <c r="G508" s="232"/>
      <c r="H508" s="232"/>
      <c r="I508" s="232"/>
      <c r="J508" s="232"/>
      <c r="K508" s="232"/>
      <c r="L508" s="232"/>
      <c r="M508" s="232"/>
      <c r="N508" s="232"/>
      <c r="O508" s="232"/>
      <c r="P508" s="1062"/>
      <c r="Q508" s="1063"/>
      <c r="R508" s="9"/>
      <c r="V508" s="9"/>
      <c r="W508" s="9"/>
    </row>
    <row r="509" spans="1:23">
      <c r="A509" s="26"/>
      <c r="B509" s="26"/>
      <c r="C509" s="861"/>
      <c r="D509" s="229"/>
      <c r="E509" s="230"/>
      <c r="F509" s="231"/>
      <c r="G509" s="232"/>
      <c r="H509" s="232"/>
      <c r="I509" s="232"/>
      <c r="J509" s="232"/>
      <c r="K509" s="232"/>
      <c r="L509" s="232"/>
      <c r="M509" s="232"/>
      <c r="N509" s="232"/>
      <c r="O509" s="232"/>
      <c r="P509" s="1062"/>
      <c r="Q509" s="1063"/>
      <c r="R509" s="9"/>
      <c r="V509" s="9"/>
      <c r="W509" s="9"/>
    </row>
    <row r="510" spans="1:23">
      <c r="A510" s="26"/>
      <c r="B510" s="26"/>
      <c r="C510" s="861"/>
      <c r="D510" s="229"/>
      <c r="E510" s="230"/>
      <c r="F510" s="231"/>
      <c r="G510" s="232"/>
      <c r="H510" s="232"/>
      <c r="I510" s="232"/>
      <c r="J510" s="232"/>
      <c r="K510" s="232"/>
      <c r="L510" s="232"/>
      <c r="M510" s="232"/>
      <c r="N510" s="232"/>
      <c r="O510" s="232"/>
      <c r="P510" s="1062"/>
      <c r="Q510" s="1063"/>
      <c r="R510" s="9"/>
      <c r="V510" s="9"/>
      <c r="W510" s="9"/>
    </row>
    <row r="511" spans="1:23">
      <c r="A511" s="26"/>
      <c r="B511" s="26"/>
      <c r="C511" s="861"/>
      <c r="D511" s="229"/>
      <c r="E511" s="230"/>
      <c r="F511" s="231"/>
      <c r="G511" s="232"/>
      <c r="H511" s="232"/>
      <c r="I511" s="232"/>
      <c r="J511" s="232"/>
      <c r="K511" s="232"/>
      <c r="L511" s="232"/>
      <c r="M511" s="232"/>
      <c r="N511" s="232"/>
      <c r="O511" s="232"/>
      <c r="P511" s="1062"/>
      <c r="Q511" s="1063"/>
      <c r="R511" s="9"/>
      <c r="V511" s="9"/>
      <c r="W511" s="9"/>
    </row>
    <row r="512" spans="1:23">
      <c r="A512" s="26"/>
      <c r="B512" s="26"/>
      <c r="C512" s="861"/>
      <c r="D512" s="229"/>
      <c r="E512" s="230"/>
      <c r="F512" s="231"/>
      <c r="G512" s="232"/>
      <c r="H512" s="232"/>
      <c r="I512" s="232"/>
      <c r="J512" s="232"/>
      <c r="K512" s="232"/>
      <c r="L512" s="232"/>
      <c r="M512" s="232"/>
      <c r="N512" s="232"/>
      <c r="O512" s="232"/>
      <c r="P512" s="1062"/>
      <c r="Q512" s="1063"/>
      <c r="R512" s="9"/>
      <c r="V512" s="9"/>
      <c r="W512" s="9"/>
    </row>
    <row r="513" spans="1:23">
      <c r="A513" s="26"/>
      <c r="B513" s="26"/>
      <c r="C513" s="861"/>
      <c r="D513" s="229"/>
      <c r="E513" s="230"/>
      <c r="F513" s="231"/>
      <c r="G513" s="232"/>
      <c r="H513" s="232"/>
      <c r="I513" s="232"/>
      <c r="J513" s="232"/>
      <c r="K513" s="232"/>
      <c r="L513" s="232"/>
      <c r="M513" s="232"/>
      <c r="N513" s="232"/>
      <c r="O513" s="232"/>
      <c r="P513" s="1062"/>
      <c r="Q513" s="1063"/>
      <c r="R513" s="9"/>
      <c r="V513" s="9"/>
      <c r="W513" s="9"/>
    </row>
    <row r="514" spans="1:23">
      <c r="A514" s="26"/>
      <c r="B514" s="26"/>
      <c r="C514" s="861"/>
      <c r="D514" s="229"/>
      <c r="E514" s="230"/>
      <c r="F514" s="231"/>
      <c r="G514" s="232"/>
      <c r="H514" s="232"/>
      <c r="I514" s="232"/>
      <c r="J514" s="232"/>
      <c r="K514" s="232"/>
      <c r="L514" s="232"/>
      <c r="M514" s="232"/>
      <c r="N514" s="232"/>
      <c r="O514" s="232"/>
      <c r="P514" s="1062"/>
      <c r="Q514" s="1063"/>
      <c r="R514" s="9"/>
      <c r="V514" s="9"/>
      <c r="W514" s="9"/>
    </row>
    <row r="515" spans="1:23">
      <c r="A515" s="26"/>
      <c r="B515" s="26"/>
      <c r="C515" s="861"/>
      <c r="D515" s="229"/>
      <c r="E515" s="230"/>
      <c r="F515" s="231"/>
      <c r="G515" s="232"/>
      <c r="H515" s="232"/>
      <c r="I515" s="232"/>
      <c r="J515" s="232"/>
      <c r="K515" s="232"/>
      <c r="L515" s="232"/>
      <c r="M515" s="232"/>
      <c r="N515" s="232"/>
      <c r="O515" s="232"/>
      <c r="P515" s="1062"/>
      <c r="Q515" s="1063"/>
      <c r="R515" s="9"/>
      <c r="V515" s="9"/>
      <c r="W515" s="9"/>
    </row>
    <row r="516" spans="1:23">
      <c r="A516" s="26"/>
      <c r="B516" s="26"/>
      <c r="C516" s="861"/>
      <c r="D516" s="229"/>
      <c r="E516" s="230"/>
      <c r="F516" s="231"/>
      <c r="G516" s="232"/>
      <c r="H516" s="232"/>
      <c r="I516" s="232"/>
      <c r="J516" s="232"/>
      <c r="K516" s="232"/>
      <c r="L516" s="232"/>
      <c r="M516" s="232"/>
      <c r="N516" s="232"/>
      <c r="O516" s="232"/>
      <c r="P516" s="1062"/>
      <c r="Q516" s="1063"/>
      <c r="R516" s="9"/>
      <c r="V516" s="9"/>
      <c r="W516" s="9"/>
    </row>
    <row r="517" spans="1:23">
      <c r="A517" s="26"/>
      <c r="B517" s="26"/>
      <c r="C517" s="861"/>
      <c r="D517" s="229"/>
      <c r="E517" s="230"/>
      <c r="F517" s="231"/>
      <c r="G517" s="232"/>
      <c r="H517" s="232"/>
      <c r="I517" s="232"/>
      <c r="J517" s="232"/>
      <c r="K517" s="232"/>
      <c r="L517" s="232"/>
      <c r="M517" s="232"/>
      <c r="N517" s="232"/>
      <c r="O517" s="232"/>
      <c r="P517" s="1062"/>
      <c r="Q517" s="1063"/>
      <c r="R517" s="9"/>
      <c r="V517" s="9"/>
      <c r="W517" s="9"/>
    </row>
    <row r="518" spans="1:23">
      <c r="A518" s="26"/>
      <c r="B518" s="26"/>
      <c r="C518" s="861"/>
      <c r="D518" s="229"/>
      <c r="E518" s="230"/>
      <c r="F518" s="231"/>
      <c r="G518" s="232"/>
      <c r="H518" s="232"/>
      <c r="I518" s="232"/>
      <c r="J518" s="232"/>
      <c r="K518" s="232"/>
      <c r="L518" s="232"/>
      <c r="M518" s="232"/>
      <c r="N518" s="232"/>
      <c r="O518" s="232"/>
      <c r="P518" s="1062"/>
      <c r="Q518" s="1063"/>
      <c r="R518" s="9"/>
      <c r="V518" s="9"/>
      <c r="W518" s="9"/>
    </row>
    <row r="519" spans="1:23">
      <c r="A519" s="26"/>
      <c r="B519" s="26"/>
      <c r="C519" s="861"/>
      <c r="D519" s="229"/>
      <c r="E519" s="230"/>
      <c r="F519" s="231"/>
      <c r="G519" s="232"/>
      <c r="H519" s="232"/>
      <c r="I519" s="232"/>
      <c r="J519" s="232"/>
      <c r="K519" s="232"/>
      <c r="L519" s="232"/>
      <c r="M519" s="232"/>
      <c r="N519" s="232"/>
      <c r="O519" s="232"/>
      <c r="P519" s="1062"/>
      <c r="Q519" s="1063"/>
      <c r="R519" s="9"/>
      <c r="V519" s="9"/>
      <c r="W519" s="9"/>
    </row>
    <row r="520" spans="1:23">
      <c r="A520" s="26"/>
      <c r="B520" s="26"/>
      <c r="C520" s="861"/>
      <c r="D520" s="229"/>
      <c r="E520" s="230"/>
      <c r="F520" s="231"/>
      <c r="G520" s="232"/>
      <c r="H520" s="232"/>
      <c r="I520" s="232"/>
      <c r="J520" s="232"/>
      <c r="K520" s="232"/>
      <c r="L520" s="232"/>
      <c r="M520" s="232"/>
      <c r="N520" s="232"/>
      <c r="O520" s="232"/>
      <c r="P520" s="1062"/>
      <c r="Q520" s="1063"/>
      <c r="R520" s="9"/>
      <c r="V520" s="9"/>
      <c r="W520" s="9"/>
    </row>
    <row r="521" spans="1:23">
      <c r="A521" s="26"/>
      <c r="B521" s="26"/>
      <c r="C521" s="861"/>
      <c r="D521" s="229"/>
      <c r="E521" s="230"/>
      <c r="F521" s="231"/>
      <c r="G521" s="232"/>
      <c r="H521" s="232"/>
      <c r="I521" s="232"/>
      <c r="J521" s="232"/>
      <c r="K521" s="232"/>
      <c r="L521" s="232"/>
      <c r="M521" s="232"/>
      <c r="N521" s="232"/>
      <c r="O521" s="232"/>
      <c r="P521" s="1062"/>
      <c r="Q521" s="1063"/>
      <c r="R521" s="9"/>
      <c r="V521" s="9"/>
      <c r="W521" s="9"/>
    </row>
    <row r="522" spans="1:23">
      <c r="A522" s="26"/>
      <c r="B522" s="26"/>
      <c r="C522" s="861"/>
      <c r="D522" s="229"/>
      <c r="E522" s="230"/>
      <c r="F522" s="231"/>
      <c r="G522" s="232"/>
      <c r="H522" s="232"/>
      <c r="I522" s="232"/>
      <c r="J522" s="232"/>
      <c r="K522" s="232"/>
      <c r="L522" s="232"/>
      <c r="M522" s="232"/>
      <c r="N522" s="232"/>
      <c r="O522" s="232"/>
      <c r="P522" s="1062"/>
      <c r="Q522" s="1063"/>
      <c r="R522" s="9"/>
      <c r="V522" s="9"/>
      <c r="W522" s="9"/>
    </row>
    <row r="523" spans="1:23">
      <c r="A523" s="26"/>
      <c r="B523" s="26"/>
      <c r="C523" s="861"/>
      <c r="D523" s="229"/>
      <c r="E523" s="230"/>
      <c r="F523" s="231"/>
      <c r="G523" s="232"/>
      <c r="H523" s="232"/>
      <c r="I523" s="232"/>
      <c r="J523" s="232"/>
      <c r="K523" s="232"/>
      <c r="L523" s="232"/>
      <c r="M523" s="232"/>
      <c r="N523" s="232"/>
      <c r="O523" s="232"/>
      <c r="P523" s="1062"/>
      <c r="Q523" s="1063"/>
      <c r="R523" s="9"/>
      <c r="V523" s="9"/>
      <c r="W523" s="9"/>
    </row>
    <row r="524" spans="1:23">
      <c r="A524" s="26"/>
      <c r="B524" s="26"/>
      <c r="C524" s="861"/>
      <c r="D524" s="229"/>
      <c r="E524" s="230"/>
      <c r="F524" s="231"/>
      <c r="G524" s="232"/>
      <c r="H524" s="232"/>
      <c r="I524" s="232"/>
      <c r="J524" s="232"/>
      <c r="K524" s="232"/>
      <c r="L524" s="232"/>
      <c r="M524" s="232"/>
      <c r="N524" s="232"/>
      <c r="O524" s="232"/>
      <c r="P524" s="1062"/>
      <c r="Q524" s="1063"/>
      <c r="R524" s="9"/>
      <c r="V524" s="9"/>
      <c r="W524" s="9"/>
    </row>
    <row r="525" spans="1:23">
      <c r="A525" s="26"/>
      <c r="B525" s="26"/>
      <c r="C525" s="861"/>
      <c r="D525" s="229"/>
      <c r="E525" s="230"/>
      <c r="F525" s="231"/>
      <c r="G525" s="232"/>
      <c r="H525" s="232"/>
      <c r="I525" s="232"/>
      <c r="J525" s="232"/>
      <c r="K525" s="232"/>
      <c r="L525" s="232"/>
      <c r="M525" s="232"/>
      <c r="N525" s="232"/>
      <c r="O525" s="232"/>
      <c r="P525" s="1062"/>
      <c r="Q525" s="1063"/>
      <c r="R525" s="9"/>
      <c r="V525" s="9"/>
      <c r="W525" s="9"/>
    </row>
    <row r="526" spans="1:23">
      <c r="A526" s="26"/>
      <c r="B526" s="26"/>
      <c r="C526" s="861"/>
      <c r="D526" s="229"/>
      <c r="E526" s="230"/>
      <c r="F526" s="231"/>
      <c r="G526" s="232"/>
      <c r="H526" s="232"/>
      <c r="I526" s="232"/>
      <c r="J526" s="232"/>
      <c r="K526" s="232"/>
      <c r="L526" s="232"/>
      <c r="M526" s="232"/>
      <c r="N526" s="232"/>
      <c r="O526" s="232"/>
      <c r="P526" s="1062"/>
      <c r="Q526" s="1063"/>
      <c r="R526" s="9"/>
      <c r="V526" s="9"/>
      <c r="W526" s="9"/>
    </row>
    <row r="527" spans="1:23">
      <c r="A527" s="26"/>
      <c r="B527" s="26"/>
      <c r="C527" s="861"/>
      <c r="D527" s="229"/>
      <c r="E527" s="230"/>
      <c r="F527" s="231"/>
      <c r="G527" s="232"/>
      <c r="H527" s="232"/>
      <c r="I527" s="232"/>
      <c r="J527" s="232"/>
      <c r="K527" s="232"/>
      <c r="L527" s="232"/>
      <c r="M527" s="232"/>
      <c r="N527" s="232"/>
      <c r="O527" s="232"/>
      <c r="P527" s="1062"/>
      <c r="Q527" s="1063"/>
      <c r="R527" s="9"/>
      <c r="V527" s="9"/>
      <c r="W527" s="9"/>
    </row>
    <row r="528" spans="1:23">
      <c r="A528" s="26"/>
      <c r="B528" s="26"/>
      <c r="C528" s="861"/>
      <c r="D528" s="229"/>
      <c r="E528" s="230"/>
      <c r="F528" s="231"/>
      <c r="G528" s="232"/>
      <c r="H528" s="232"/>
      <c r="I528" s="232"/>
      <c r="J528" s="232"/>
      <c r="K528" s="232"/>
      <c r="L528" s="232"/>
      <c r="M528" s="232"/>
      <c r="N528" s="232"/>
      <c r="O528" s="232"/>
      <c r="P528" s="1062"/>
      <c r="Q528" s="1063"/>
      <c r="R528" s="9"/>
      <c r="V528" s="9"/>
      <c r="W528" s="9"/>
    </row>
    <row r="529" spans="1:23">
      <c r="A529" s="26"/>
      <c r="B529" s="26"/>
      <c r="C529" s="861"/>
      <c r="D529" s="229"/>
      <c r="E529" s="230"/>
      <c r="F529" s="231"/>
      <c r="G529" s="232"/>
      <c r="H529" s="232"/>
      <c r="I529" s="232"/>
      <c r="J529" s="232"/>
      <c r="K529" s="232"/>
      <c r="L529" s="232"/>
      <c r="M529" s="232"/>
      <c r="N529" s="232"/>
      <c r="O529" s="232"/>
      <c r="P529" s="1062"/>
      <c r="Q529" s="1063"/>
      <c r="R529" s="9"/>
      <c r="V529" s="9"/>
      <c r="W529" s="9"/>
    </row>
    <row r="530" spans="1:23">
      <c r="A530" s="26"/>
      <c r="B530" s="26"/>
      <c r="C530" s="861"/>
      <c r="D530" s="229"/>
      <c r="E530" s="230"/>
      <c r="F530" s="231"/>
      <c r="G530" s="232"/>
      <c r="H530" s="232"/>
      <c r="I530" s="232"/>
      <c r="J530" s="232"/>
      <c r="K530" s="232"/>
      <c r="L530" s="232"/>
      <c r="M530" s="232"/>
      <c r="N530" s="232"/>
      <c r="O530" s="232"/>
      <c r="P530" s="1062"/>
      <c r="Q530" s="1063"/>
      <c r="R530" s="9"/>
      <c r="V530" s="9"/>
      <c r="W530" s="9"/>
    </row>
    <row r="531" spans="1:23">
      <c r="A531" s="26"/>
      <c r="B531" s="26"/>
      <c r="C531" s="861"/>
      <c r="D531" s="229"/>
      <c r="E531" s="230"/>
      <c r="F531" s="231"/>
      <c r="G531" s="232"/>
      <c r="H531" s="232"/>
      <c r="I531" s="232"/>
      <c r="J531" s="232"/>
      <c r="K531" s="232"/>
      <c r="L531" s="232"/>
      <c r="M531" s="232"/>
      <c r="N531" s="232"/>
      <c r="O531" s="232"/>
      <c r="P531" s="1062"/>
      <c r="Q531" s="1063"/>
      <c r="R531" s="9"/>
      <c r="V531" s="9"/>
      <c r="W531" s="9"/>
    </row>
    <row r="532" spans="1:23">
      <c r="A532" s="26"/>
      <c r="B532" s="26"/>
      <c r="C532" s="861"/>
      <c r="D532" s="229"/>
      <c r="E532" s="230"/>
      <c r="F532" s="231"/>
      <c r="G532" s="232"/>
      <c r="H532" s="232"/>
      <c r="I532" s="232"/>
      <c r="J532" s="232"/>
      <c r="K532" s="232"/>
      <c r="L532" s="232"/>
      <c r="M532" s="232"/>
      <c r="N532" s="232"/>
      <c r="O532" s="232"/>
      <c r="P532" s="1062"/>
      <c r="Q532" s="1063"/>
      <c r="R532" s="9"/>
      <c r="V532" s="9"/>
      <c r="W532" s="9"/>
    </row>
    <row r="533" spans="1:23">
      <c r="A533" s="26"/>
      <c r="B533" s="26"/>
      <c r="C533" s="861"/>
      <c r="D533" s="229"/>
      <c r="E533" s="230"/>
      <c r="F533" s="231"/>
      <c r="G533" s="232"/>
      <c r="H533" s="232"/>
      <c r="I533" s="232"/>
      <c r="J533" s="232"/>
      <c r="K533" s="232"/>
      <c r="L533" s="232"/>
      <c r="M533" s="232"/>
      <c r="N533" s="232"/>
      <c r="O533" s="232"/>
      <c r="P533" s="1062"/>
      <c r="Q533" s="1063"/>
      <c r="R533" s="9"/>
      <c r="V533" s="9"/>
      <c r="W533" s="9"/>
    </row>
    <row r="534" spans="1:23">
      <c r="A534" s="26"/>
      <c r="B534" s="26"/>
      <c r="C534" s="861"/>
      <c r="D534" s="229"/>
      <c r="E534" s="230"/>
      <c r="F534" s="231"/>
      <c r="G534" s="232"/>
      <c r="H534" s="232"/>
      <c r="I534" s="232"/>
      <c r="J534" s="232"/>
      <c r="K534" s="232"/>
      <c r="L534" s="232"/>
      <c r="M534" s="232"/>
      <c r="N534" s="232"/>
      <c r="O534" s="232"/>
      <c r="P534" s="1062"/>
      <c r="Q534" s="1063"/>
      <c r="R534" s="9"/>
      <c r="V534" s="9"/>
      <c r="W534" s="9"/>
    </row>
    <row r="535" spans="1:23">
      <c r="A535" s="26"/>
      <c r="B535" s="26"/>
      <c r="C535" s="861"/>
      <c r="D535" s="229"/>
      <c r="E535" s="230"/>
      <c r="F535" s="231"/>
      <c r="G535" s="232"/>
      <c r="H535" s="232"/>
      <c r="I535" s="232"/>
      <c r="J535" s="232"/>
      <c r="K535" s="232"/>
      <c r="L535" s="232"/>
      <c r="M535" s="232"/>
      <c r="N535" s="232"/>
      <c r="O535" s="232"/>
      <c r="P535" s="1062"/>
      <c r="Q535" s="1063"/>
      <c r="R535" s="9"/>
      <c r="V535" s="9"/>
      <c r="W535" s="9"/>
    </row>
    <row r="536" spans="1:23">
      <c r="A536" s="26"/>
      <c r="B536" s="26"/>
      <c r="C536" s="861"/>
      <c r="D536" s="229"/>
      <c r="E536" s="230"/>
      <c r="F536" s="231"/>
      <c r="G536" s="232"/>
      <c r="H536" s="232"/>
      <c r="I536" s="232"/>
      <c r="J536" s="232"/>
      <c r="K536" s="232"/>
      <c r="L536" s="232"/>
      <c r="M536" s="232"/>
      <c r="N536" s="232"/>
      <c r="O536" s="232"/>
      <c r="P536" s="1062"/>
      <c r="Q536" s="1063"/>
      <c r="R536" s="9"/>
      <c r="V536" s="9"/>
      <c r="W536" s="9"/>
    </row>
    <row r="537" spans="1:23">
      <c r="A537" s="26"/>
      <c r="B537" s="26"/>
      <c r="C537" s="861"/>
      <c r="D537" s="229"/>
      <c r="E537" s="230"/>
      <c r="F537" s="231"/>
      <c r="G537" s="232"/>
      <c r="H537" s="232"/>
      <c r="I537" s="232"/>
      <c r="J537" s="232"/>
      <c r="K537" s="232"/>
      <c r="L537" s="232"/>
      <c r="M537" s="232"/>
      <c r="N537" s="232"/>
      <c r="O537" s="232"/>
      <c r="P537" s="1062"/>
      <c r="Q537" s="1063"/>
      <c r="R537" s="9"/>
      <c r="V537" s="9"/>
      <c r="W537" s="9"/>
    </row>
    <row r="538" spans="1:23">
      <c r="A538" s="26"/>
      <c r="B538" s="26"/>
      <c r="C538" s="861"/>
      <c r="D538" s="229"/>
      <c r="E538" s="230"/>
      <c r="F538" s="231"/>
      <c r="G538" s="232"/>
      <c r="H538" s="232"/>
      <c r="I538" s="232"/>
      <c r="J538" s="232"/>
      <c r="K538" s="232"/>
      <c r="L538" s="232"/>
      <c r="M538" s="232"/>
      <c r="N538" s="232"/>
      <c r="O538" s="232"/>
      <c r="P538" s="1062"/>
      <c r="Q538" s="1063"/>
      <c r="R538" s="9"/>
      <c r="V538" s="9"/>
      <c r="W538" s="9"/>
    </row>
    <row r="539" spans="1:23">
      <c r="A539" s="26"/>
      <c r="B539" s="26"/>
      <c r="C539" s="861"/>
      <c r="D539" s="229"/>
      <c r="E539" s="230"/>
      <c r="F539" s="231"/>
      <c r="G539" s="232"/>
      <c r="H539" s="232"/>
      <c r="I539" s="232"/>
      <c r="J539" s="232"/>
      <c r="K539" s="232"/>
      <c r="L539" s="232"/>
      <c r="M539" s="232"/>
      <c r="N539" s="232"/>
      <c r="O539" s="232"/>
      <c r="P539" s="1062"/>
      <c r="Q539" s="1063"/>
      <c r="R539" s="9"/>
      <c r="V539" s="9"/>
      <c r="W539" s="9"/>
    </row>
    <row r="540" spans="1:23">
      <c r="A540" s="26"/>
      <c r="B540" s="26"/>
      <c r="C540" s="861"/>
      <c r="D540" s="229"/>
      <c r="E540" s="230"/>
      <c r="F540" s="231"/>
      <c r="G540" s="232"/>
      <c r="H540" s="232"/>
      <c r="I540" s="232"/>
      <c r="J540" s="232"/>
      <c r="K540" s="232"/>
      <c r="L540" s="232"/>
      <c r="M540" s="232"/>
      <c r="N540" s="232"/>
      <c r="O540" s="232"/>
      <c r="P540" s="1062"/>
      <c r="Q540" s="1063"/>
      <c r="R540" s="9"/>
      <c r="V540" s="9"/>
      <c r="W540" s="9"/>
    </row>
    <row r="541" spans="1:23">
      <c r="A541" s="26"/>
      <c r="B541" s="26"/>
      <c r="C541" s="861"/>
      <c r="D541" s="229"/>
      <c r="E541" s="230"/>
      <c r="F541" s="231"/>
      <c r="G541" s="232"/>
      <c r="H541" s="232"/>
      <c r="I541" s="232"/>
      <c r="J541" s="232"/>
      <c r="K541" s="232"/>
      <c r="L541" s="232"/>
      <c r="M541" s="232"/>
      <c r="N541" s="232"/>
      <c r="O541" s="232"/>
      <c r="P541" s="1062"/>
      <c r="Q541" s="1063"/>
      <c r="R541" s="9"/>
      <c r="V541" s="9"/>
      <c r="W541" s="9"/>
    </row>
    <row r="542" spans="1:23">
      <c r="A542" s="26"/>
      <c r="B542" s="26"/>
      <c r="C542" s="861"/>
      <c r="D542" s="229"/>
      <c r="E542" s="230"/>
      <c r="F542" s="231"/>
      <c r="G542" s="232"/>
      <c r="H542" s="232"/>
      <c r="I542" s="232"/>
      <c r="J542" s="232"/>
      <c r="K542" s="232"/>
      <c r="L542" s="232"/>
      <c r="M542" s="232"/>
      <c r="N542" s="232"/>
      <c r="O542" s="232"/>
      <c r="P542" s="1062"/>
      <c r="Q542" s="1063"/>
      <c r="R542" s="9"/>
      <c r="V542" s="9"/>
      <c r="W542" s="9"/>
    </row>
    <row r="543" spans="1:23">
      <c r="A543" s="26"/>
      <c r="B543" s="26"/>
      <c r="C543" s="861"/>
      <c r="D543" s="229"/>
      <c r="E543" s="230"/>
      <c r="F543" s="231"/>
      <c r="G543" s="232"/>
      <c r="H543" s="232"/>
      <c r="I543" s="232"/>
      <c r="J543" s="232"/>
      <c r="K543" s="232"/>
      <c r="L543" s="232"/>
      <c r="M543" s="232"/>
      <c r="N543" s="232"/>
      <c r="O543" s="232"/>
      <c r="P543" s="1062"/>
      <c r="Q543" s="1063"/>
      <c r="R543" s="9"/>
      <c r="V543" s="9"/>
      <c r="W543" s="9"/>
    </row>
    <row r="544" spans="1:23">
      <c r="A544" s="26"/>
      <c r="B544" s="26"/>
      <c r="C544" s="861"/>
      <c r="D544" s="229"/>
      <c r="E544" s="230"/>
      <c r="F544" s="231"/>
      <c r="G544" s="232"/>
      <c r="H544" s="232"/>
      <c r="I544" s="232"/>
      <c r="J544" s="232"/>
      <c r="K544" s="232"/>
      <c r="L544" s="232"/>
      <c r="M544" s="232"/>
      <c r="N544" s="232"/>
      <c r="O544" s="232"/>
      <c r="P544" s="1062"/>
      <c r="Q544" s="1063"/>
      <c r="R544" s="9"/>
      <c r="V544" s="9"/>
      <c r="W544" s="9"/>
    </row>
    <row r="545" spans="1:23">
      <c r="A545" s="26"/>
      <c r="B545" s="26"/>
      <c r="C545" s="861"/>
      <c r="D545" s="229"/>
      <c r="E545" s="230"/>
      <c r="F545" s="231"/>
      <c r="G545" s="232"/>
      <c r="H545" s="232"/>
      <c r="I545" s="232"/>
      <c r="J545" s="232"/>
      <c r="K545" s="232"/>
      <c r="L545" s="232"/>
      <c r="M545" s="232"/>
      <c r="N545" s="232"/>
      <c r="O545" s="232"/>
      <c r="P545" s="1062"/>
      <c r="Q545" s="1063"/>
      <c r="R545" s="9"/>
      <c r="V545" s="9"/>
      <c r="W545" s="9"/>
    </row>
    <row r="546" spans="1:23">
      <c r="A546" s="26"/>
      <c r="B546" s="26"/>
      <c r="C546" s="861"/>
      <c r="D546" s="229"/>
      <c r="E546" s="230"/>
      <c r="F546" s="231"/>
      <c r="G546" s="232"/>
      <c r="H546" s="232"/>
      <c r="I546" s="232"/>
      <c r="J546" s="232"/>
      <c r="K546" s="232"/>
      <c r="L546" s="232"/>
      <c r="M546" s="232"/>
      <c r="N546" s="232"/>
      <c r="O546" s="232"/>
      <c r="P546" s="1062"/>
      <c r="Q546" s="1063"/>
      <c r="R546" s="9"/>
      <c r="V546" s="9"/>
      <c r="W546" s="9"/>
    </row>
    <row r="547" spans="1:23">
      <c r="A547" s="26"/>
      <c r="B547" s="26"/>
      <c r="C547" s="861"/>
      <c r="D547" s="229"/>
      <c r="E547" s="230"/>
      <c r="F547" s="231"/>
      <c r="G547" s="232"/>
      <c r="H547" s="232"/>
      <c r="I547" s="232"/>
      <c r="J547" s="232"/>
      <c r="K547" s="232"/>
      <c r="L547" s="232"/>
      <c r="M547" s="232"/>
      <c r="N547" s="232"/>
      <c r="O547" s="232"/>
      <c r="P547" s="1062"/>
      <c r="Q547" s="1063"/>
      <c r="R547" s="9"/>
      <c r="V547" s="9"/>
      <c r="W547" s="9"/>
    </row>
    <row r="548" spans="1:23">
      <c r="A548" s="26"/>
      <c r="B548" s="26"/>
      <c r="C548" s="861"/>
      <c r="D548" s="229"/>
      <c r="E548" s="230"/>
      <c r="F548" s="231"/>
      <c r="G548" s="232"/>
      <c r="H548" s="232"/>
      <c r="I548" s="232"/>
      <c r="J548" s="232"/>
      <c r="K548" s="232"/>
      <c r="L548" s="232"/>
      <c r="M548" s="232"/>
      <c r="N548" s="232"/>
      <c r="O548" s="232"/>
      <c r="P548" s="1062"/>
      <c r="Q548" s="1063"/>
      <c r="R548" s="9"/>
      <c r="V548" s="9"/>
      <c r="W548" s="9"/>
    </row>
    <row r="549" spans="1:23">
      <c r="A549" s="26"/>
      <c r="B549" s="26"/>
      <c r="C549" s="861"/>
      <c r="D549" s="229"/>
      <c r="E549" s="230"/>
      <c r="F549" s="231"/>
      <c r="G549" s="232"/>
      <c r="H549" s="232"/>
      <c r="I549" s="232"/>
      <c r="J549" s="232"/>
      <c r="K549" s="232"/>
      <c r="L549" s="232"/>
      <c r="M549" s="232"/>
      <c r="N549" s="232"/>
      <c r="O549" s="232"/>
      <c r="P549" s="1062"/>
      <c r="Q549" s="1063"/>
      <c r="R549" s="9"/>
      <c r="V549" s="9"/>
      <c r="W549" s="9"/>
    </row>
    <row r="550" spans="1:23">
      <c r="A550" s="26"/>
      <c r="B550" s="26"/>
      <c r="C550" s="861"/>
      <c r="D550" s="229"/>
      <c r="E550" s="230"/>
      <c r="F550" s="231"/>
      <c r="G550" s="232"/>
      <c r="H550" s="232"/>
      <c r="I550" s="232"/>
      <c r="J550" s="232"/>
      <c r="K550" s="232"/>
      <c r="L550" s="232"/>
      <c r="M550" s="232"/>
      <c r="N550" s="232"/>
      <c r="O550" s="232"/>
      <c r="P550" s="1062"/>
      <c r="Q550" s="1063"/>
      <c r="R550" s="9"/>
      <c r="V550" s="9"/>
      <c r="W550" s="9"/>
    </row>
    <row r="551" spans="1:23">
      <c r="A551" s="26"/>
      <c r="B551" s="26"/>
      <c r="C551" s="861"/>
      <c r="D551" s="229"/>
      <c r="E551" s="230"/>
      <c r="F551" s="231"/>
      <c r="G551" s="232"/>
      <c r="H551" s="232"/>
      <c r="I551" s="232"/>
      <c r="J551" s="232"/>
      <c r="K551" s="232"/>
      <c r="L551" s="232"/>
      <c r="M551" s="232"/>
      <c r="N551" s="232"/>
      <c r="O551" s="232"/>
      <c r="P551" s="1062"/>
      <c r="Q551" s="1063"/>
      <c r="R551" s="9"/>
      <c r="V551" s="9"/>
      <c r="W551" s="9"/>
    </row>
    <row r="552" spans="1:23">
      <c r="A552" s="26"/>
      <c r="B552" s="26"/>
      <c r="C552" s="861"/>
      <c r="D552" s="229"/>
      <c r="E552" s="230"/>
      <c r="F552" s="231"/>
      <c r="G552" s="232"/>
      <c r="H552" s="232"/>
      <c r="I552" s="232"/>
      <c r="J552" s="232"/>
      <c r="K552" s="232"/>
      <c r="L552" s="232"/>
      <c r="M552" s="232"/>
      <c r="N552" s="232"/>
      <c r="O552" s="232"/>
      <c r="P552" s="1062"/>
      <c r="Q552" s="1063"/>
      <c r="R552" s="9"/>
      <c r="V552" s="9"/>
      <c r="W552" s="9"/>
    </row>
    <row r="553" spans="1:23">
      <c r="A553" s="26"/>
      <c r="B553" s="26"/>
      <c r="C553" s="861"/>
      <c r="D553" s="229"/>
      <c r="E553" s="230"/>
      <c r="F553" s="231"/>
      <c r="G553" s="232"/>
      <c r="H553" s="232"/>
      <c r="I553" s="232"/>
      <c r="J553" s="232"/>
      <c r="K553" s="232"/>
      <c r="L553" s="232"/>
      <c r="M553" s="232"/>
      <c r="N553" s="232"/>
      <c r="O553" s="232"/>
      <c r="P553" s="1062"/>
      <c r="Q553" s="1063"/>
      <c r="R553" s="9"/>
      <c r="V553" s="9"/>
      <c r="W553" s="9"/>
    </row>
    <row r="554" spans="1:23">
      <c r="A554" s="26"/>
      <c r="B554" s="26"/>
      <c r="C554" s="861"/>
      <c r="D554" s="229"/>
      <c r="E554" s="230"/>
      <c r="F554" s="231"/>
      <c r="G554" s="232"/>
      <c r="H554" s="232"/>
      <c r="I554" s="232"/>
      <c r="J554" s="232"/>
      <c r="K554" s="232"/>
      <c r="L554" s="232"/>
      <c r="M554" s="232"/>
      <c r="N554" s="232"/>
      <c r="O554" s="232"/>
      <c r="P554" s="1062"/>
      <c r="Q554" s="1063"/>
      <c r="R554" s="9"/>
      <c r="V554" s="9"/>
      <c r="W554" s="9"/>
    </row>
    <row r="555" spans="1:23">
      <c r="A555" s="26"/>
      <c r="B555" s="26"/>
      <c r="C555" s="861"/>
      <c r="D555" s="229"/>
      <c r="E555" s="230"/>
      <c r="F555" s="231"/>
      <c r="G555" s="232"/>
      <c r="H555" s="232"/>
      <c r="I555" s="232"/>
      <c r="J555" s="232"/>
      <c r="K555" s="232"/>
      <c r="L555" s="232"/>
      <c r="M555" s="232"/>
      <c r="N555" s="232"/>
      <c r="O555" s="232"/>
      <c r="P555" s="1062"/>
      <c r="Q555" s="1063"/>
      <c r="R555" s="9"/>
      <c r="V555" s="9"/>
      <c r="W555" s="9"/>
    </row>
    <row r="556" spans="1:23">
      <c r="A556" s="26"/>
      <c r="B556" s="26"/>
      <c r="C556" s="861"/>
      <c r="D556" s="229"/>
      <c r="E556" s="230"/>
      <c r="F556" s="231"/>
      <c r="G556" s="232"/>
      <c r="H556" s="232"/>
      <c r="I556" s="232"/>
      <c r="J556" s="232"/>
      <c r="K556" s="232"/>
      <c r="L556" s="232"/>
      <c r="M556" s="232"/>
      <c r="N556" s="232"/>
      <c r="O556" s="232"/>
      <c r="P556" s="1062"/>
      <c r="Q556" s="1063"/>
      <c r="R556" s="9"/>
      <c r="V556" s="9"/>
      <c r="W556" s="9"/>
    </row>
    <row r="557" spans="1:23">
      <c r="A557" s="26"/>
      <c r="B557" s="26"/>
      <c r="C557" s="861"/>
      <c r="D557" s="229"/>
      <c r="E557" s="230"/>
      <c r="F557" s="231"/>
      <c r="G557" s="232"/>
      <c r="H557" s="232"/>
      <c r="I557" s="232"/>
      <c r="J557" s="232"/>
      <c r="K557" s="232"/>
      <c r="L557" s="232"/>
      <c r="M557" s="232"/>
      <c r="N557" s="232"/>
      <c r="O557" s="232"/>
      <c r="P557" s="1062"/>
      <c r="Q557" s="1063"/>
      <c r="R557" s="9"/>
      <c r="V557" s="9"/>
      <c r="W557" s="9"/>
    </row>
    <row r="558" spans="1:23">
      <c r="A558" s="26"/>
      <c r="B558" s="26"/>
      <c r="C558" s="861"/>
      <c r="D558" s="229"/>
      <c r="E558" s="230"/>
      <c r="F558" s="231"/>
      <c r="G558" s="232"/>
      <c r="H558" s="232"/>
      <c r="I558" s="232"/>
      <c r="J558" s="232"/>
      <c r="K558" s="232"/>
      <c r="L558" s="232"/>
      <c r="M558" s="232"/>
      <c r="N558" s="232"/>
      <c r="O558" s="232"/>
      <c r="P558" s="1062"/>
      <c r="Q558" s="1063"/>
      <c r="R558" s="9"/>
      <c r="V558" s="9"/>
      <c r="W558" s="9"/>
    </row>
    <row r="559" spans="1:23">
      <c r="A559" s="26"/>
      <c r="B559" s="26"/>
      <c r="C559" s="861"/>
      <c r="D559" s="229"/>
      <c r="E559" s="230"/>
      <c r="F559" s="231"/>
      <c r="G559" s="232"/>
      <c r="H559" s="232"/>
      <c r="I559" s="232"/>
      <c r="J559" s="232"/>
      <c r="K559" s="232"/>
      <c r="L559" s="232"/>
      <c r="M559" s="232"/>
      <c r="N559" s="232"/>
      <c r="O559" s="232"/>
      <c r="P559" s="1062"/>
      <c r="Q559" s="1063"/>
      <c r="R559" s="9"/>
      <c r="V559" s="9"/>
      <c r="W559" s="9"/>
    </row>
    <row r="560" spans="1:23">
      <c r="A560" s="26"/>
      <c r="B560" s="26"/>
      <c r="C560" s="861"/>
      <c r="D560" s="229"/>
      <c r="E560" s="230"/>
      <c r="F560" s="231"/>
      <c r="G560" s="232"/>
      <c r="H560" s="232"/>
      <c r="I560" s="232"/>
      <c r="J560" s="232"/>
      <c r="K560" s="232"/>
      <c r="L560" s="232"/>
      <c r="M560" s="232"/>
      <c r="N560" s="232"/>
      <c r="O560" s="232"/>
      <c r="P560" s="1062"/>
      <c r="Q560" s="1063"/>
      <c r="R560" s="9"/>
      <c r="V560" s="9"/>
      <c r="W560" s="9"/>
    </row>
    <row r="561" spans="1:23">
      <c r="A561" s="26"/>
      <c r="B561" s="26"/>
      <c r="C561" s="861"/>
      <c r="D561" s="229"/>
      <c r="E561" s="230"/>
      <c r="F561" s="231"/>
      <c r="G561" s="232"/>
      <c r="H561" s="232"/>
      <c r="I561" s="232"/>
      <c r="J561" s="232"/>
      <c r="K561" s="232"/>
      <c r="L561" s="232"/>
      <c r="M561" s="232"/>
      <c r="N561" s="232"/>
      <c r="O561" s="232"/>
      <c r="P561" s="1062"/>
      <c r="Q561" s="1063"/>
      <c r="R561" s="9"/>
      <c r="V561" s="9"/>
      <c r="W561" s="9"/>
    </row>
    <row r="562" spans="1:23">
      <c r="A562" s="26"/>
      <c r="B562" s="26"/>
      <c r="C562" s="861"/>
      <c r="D562" s="229"/>
      <c r="E562" s="230"/>
      <c r="F562" s="231"/>
      <c r="G562" s="232"/>
      <c r="H562" s="232"/>
      <c r="I562" s="232"/>
      <c r="J562" s="232"/>
      <c r="K562" s="232"/>
      <c r="L562" s="232"/>
      <c r="M562" s="232"/>
      <c r="N562" s="232"/>
      <c r="O562" s="232"/>
      <c r="P562" s="1062"/>
      <c r="Q562" s="1063"/>
      <c r="R562" s="9"/>
      <c r="V562" s="9"/>
      <c r="W562" s="9"/>
    </row>
    <row r="563" spans="1:23">
      <c r="A563" s="26"/>
      <c r="B563" s="26"/>
      <c r="C563" s="861"/>
      <c r="D563" s="229"/>
      <c r="E563" s="230"/>
      <c r="F563" s="231"/>
      <c r="G563" s="232"/>
      <c r="H563" s="232"/>
      <c r="I563" s="232"/>
      <c r="J563" s="232"/>
      <c r="K563" s="232"/>
      <c r="L563" s="232"/>
      <c r="M563" s="232"/>
      <c r="N563" s="232"/>
      <c r="O563" s="232"/>
      <c r="P563" s="1062"/>
      <c r="Q563" s="1063"/>
      <c r="R563" s="9"/>
      <c r="V563" s="9"/>
      <c r="W563" s="9"/>
    </row>
    <row r="564" spans="1:23">
      <c r="A564" s="26"/>
      <c r="B564" s="26"/>
      <c r="C564" s="861"/>
      <c r="D564" s="229"/>
      <c r="E564" s="230"/>
      <c r="F564" s="231"/>
      <c r="G564" s="232"/>
      <c r="H564" s="232"/>
      <c r="I564" s="232"/>
      <c r="J564" s="232"/>
      <c r="K564" s="232"/>
      <c r="L564" s="232"/>
      <c r="M564" s="232"/>
      <c r="N564" s="232"/>
      <c r="O564" s="232"/>
      <c r="P564" s="1062"/>
      <c r="Q564" s="1063"/>
      <c r="R564" s="9"/>
      <c r="V564" s="9"/>
      <c r="W564" s="9"/>
    </row>
    <row r="565" spans="1:23">
      <c r="A565" s="26"/>
      <c r="B565" s="26"/>
      <c r="C565" s="861"/>
      <c r="D565" s="229"/>
      <c r="E565" s="230"/>
      <c r="F565" s="231"/>
      <c r="G565" s="232"/>
      <c r="H565" s="232"/>
      <c r="I565" s="232"/>
      <c r="J565" s="232"/>
      <c r="K565" s="232"/>
      <c r="L565" s="232"/>
      <c r="M565" s="232"/>
      <c r="N565" s="232"/>
      <c r="O565" s="232"/>
      <c r="P565" s="1062"/>
      <c r="Q565" s="1063"/>
      <c r="R565" s="9"/>
      <c r="V565" s="9"/>
      <c r="W565" s="9"/>
    </row>
    <row r="566" spans="1:23">
      <c r="A566" s="26"/>
      <c r="B566" s="26"/>
      <c r="C566" s="861"/>
      <c r="D566" s="229"/>
      <c r="E566" s="230"/>
      <c r="F566" s="231"/>
      <c r="G566" s="232"/>
      <c r="H566" s="232"/>
      <c r="I566" s="232"/>
      <c r="J566" s="232"/>
      <c r="K566" s="232"/>
      <c r="L566" s="232"/>
      <c r="M566" s="232"/>
      <c r="N566" s="232"/>
      <c r="O566" s="232"/>
      <c r="P566" s="1062"/>
      <c r="Q566" s="1063"/>
      <c r="R566" s="9"/>
      <c r="V566" s="9"/>
      <c r="W566" s="9"/>
    </row>
    <row r="567" spans="1:23">
      <c r="A567" s="26"/>
      <c r="B567" s="26"/>
      <c r="C567" s="861"/>
      <c r="D567" s="229"/>
      <c r="E567" s="230"/>
      <c r="F567" s="231"/>
      <c r="G567" s="232"/>
      <c r="H567" s="232"/>
      <c r="I567" s="232"/>
      <c r="J567" s="232"/>
      <c r="K567" s="232"/>
      <c r="L567" s="232"/>
      <c r="M567" s="232"/>
      <c r="N567" s="232"/>
      <c r="O567" s="232"/>
      <c r="P567" s="1062"/>
      <c r="Q567" s="1063"/>
      <c r="R567" s="9"/>
      <c r="V567" s="9"/>
      <c r="W567" s="9"/>
    </row>
    <row r="568" spans="1:23">
      <c r="A568" s="26"/>
      <c r="B568" s="26"/>
      <c r="C568" s="861"/>
      <c r="D568" s="229"/>
      <c r="E568" s="230"/>
      <c r="F568" s="231"/>
      <c r="G568" s="232"/>
      <c r="H568" s="232"/>
      <c r="I568" s="232"/>
      <c r="J568" s="232"/>
      <c r="K568" s="232"/>
      <c r="L568" s="232"/>
      <c r="M568" s="232"/>
      <c r="N568" s="232"/>
      <c r="O568" s="232"/>
      <c r="P568" s="1062"/>
      <c r="Q568" s="1063"/>
      <c r="R568" s="9"/>
      <c r="V568" s="9"/>
      <c r="W568" s="9"/>
    </row>
    <row r="569" spans="1:23">
      <c r="A569" s="26"/>
      <c r="B569" s="26"/>
      <c r="C569" s="861"/>
      <c r="D569" s="229"/>
      <c r="E569" s="230"/>
      <c r="F569" s="231"/>
      <c r="G569" s="232"/>
      <c r="H569" s="232"/>
      <c r="I569" s="232"/>
      <c r="J569" s="232"/>
      <c r="K569" s="232"/>
      <c r="L569" s="232"/>
      <c r="M569" s="232"/>
      <c r="N569" s="232"/>
      <c r="O569" s="232"/>
      <c r="P569" s="1062"/>
      <c r="Q569" s="1063"/>
      <c r="R569" s="9"/>
      <c r="V569" s="9"/>
      <c r="W569" s="9"/>
    </row>
    <row r="570" spans="1:23">
      <c r="A570" s="26"/>
      <c r="B570" s="26"/>
      <c r="C570" s="861"/>
      <c r="D570" s="229"/>
      <c r="E570" s="230"/>
      <c r="F570" s="231"/>
      <c r="G570" s="232"/>
      <c r="H570" s="232"/>
      <c r="I570" s="232"/>
      <c r="J570" s="232"/>
      <c r="K570" s="232"/>
      <c r="L570" s="232"/>
      <c r="M570" s="232"/>
      <c r="N570" s="232"/>
      <c r="O570" s="232"/>
      <c r="P570" s="1062"/>
      <c r="Q570" s="1063"/>
      <c r="R570" s="9"/>
      <c r="V570" s="9"/>
      <c r="W570" s="9"/>
    </row>
    <row r="571" spans="1:23">
      <c r="A571" s="26"/>
      <c r="B571" s="26"/>
      <c r="C571" s="861"/>
      <c r="D571" s="229"/>
      <c r="E571" s="230"/>
      <c r="F571" s="231"/>
      <c r="G571" s="232"/>
      <c r="H571" s="232"/>
      <c r="I571" s="232"/>
      <c r="J571" s="232"/>
      <c r="K571" s="232"/>
      <c r="L571" s="232"/>
      <c r="M571" s="232"/>
      <c r="N571" s="232"/>
      <c r="O571" s="232"/>
      <c r="P571" s="1062"/>
      <c r="Q571" s="1063"/>
      <c r="R571" s="9"/>
      <c r="V571" s="9"/>
      <c r="W571" s="9"/>
    </row>
    <row r="572" spans="1:23">
      <c r="A572" s="26"/>
      <c r="B572" s="26"/>
      <c r="C572" s="861"/>
      <c r="D572" s="229"/>
      <c r="E572" s="230"/>
      <c r="F572" s="231"/>
      <c r="G572" s="232"/>
      <c r="H572" s="232"/>
      <c r="I572" s="232"/>
      <c r="J572" s="232"/>
      <c r="K572" s="232"/>
      <c r="L572" s="232"/>
      <c r="M572" s="232"/>
      <c r="N572" s="232"/>
      <c r="O572" s="232"/>
      <c r="P572" s="1062"/>
      <c r="Q572" s="1063"/>
      <c r="R572" s="9"/>
      <c r="V572" s="9"/>
      <c r="W572" s="9"/>
    </row>
    <row r="573" spans="1:23">
      <c r="A573" s="26"/>
      <c r="B573" s="26"/>
      <c r="C573" s="861"/>
      <c r="D573" s="229"/>
      <c r="E573" s="230"/>
      <c r="F573" s="231"/>
      <c r="G573" s="232"/>
      <c r="H573" s="232"/>
      <c r="I573" s="232"/>
      <c r="J573" s="232"/>
      <c r="K573" s="232"/>
      <c r="L573" s="232"/>
      <c r="M573" s="232"/>
      <c r="N573" s="232"/>
      <c r="O573" s="232"/>
      <c r="P573" s="1062"/>
      <c r="Q573" s="1063"/>
      <c r="R573" s="9"/>
      <c r="V573" s="9"/>
      <c r="W573" s="9"/>
    </row>
    <row r="574" spans="1:23">
      <c r="A574" s="26"/>
      <c r="B574" s="26"/>
      <c r="C574" s="861"/>
      <c r="D574" s="229"/>
      <c r="E574" s="230"/>
      <c r="F574" s="231"/>
      <c r="G574" s="232"/>
      <c r="H574" s="232"/>
      <c r="I574" s="232"/>
      <c r="J574" s="232"/>
      <c r="K574" s="232"/>
      <c r="L574" s="232"/>
      <c r="M574" s="232"/>
      <c r="N574" s="232"/>
      <c r="O574" s="232"/>
      <c r="P574" s="1062"/>
      <c r="Q574" s="1063"/>
      <c r="R574" s="9"/>
      <c r="V574" s="9"/>
      <c r="W574" s="9"/>
    </row>
    <row r="575" spans="1:23">
      <c r="A575" s="26"/>
      <c r="B575" s="26"/>
      <c r="C575" s="861"/>
      <c r="D575" s="229"/>
      <c r="E575" s="230"/>
      <c r="F575" s="231"/>
      <c r="G575" s="232"/>
      <c r="H575" s="232"/>
      <c r="I575" s="232"/>
      <c r="J575" s="232"/>
      <c r="K575" s="232"/>
      <c r="L575" s="232"/>
      <c r="M575" s="232"/>
      <c r="N575" s="232"/>
      <c r="O575" s="232"/>
      <c r="P575" s="1062"/>
      <c r="Q575" s="1063"/>
      <c r="R575" s="9"/>
      <c r="V575" s="9"/>
      <c r="W575" s="9"/>
    </row>
    <row r="576" spans="1:23">
      <c r="A576" s="26"/>
      <c r="B576" s="26"/>
      <c r="C576" s="861"/>
      <c r="D576" s="229"/>
      <c r="E576" s="230"/>
      <c r="F576" s="231"/>
      <c r="G576" s="232"/>
      <c r="H576" s="232"/>
      <c r="I576" s="232"/>
      <c r="J576" s="232"/>
      <c r="K576" s="232"/>
      <c r="L576" s="232"/>
      <c r="M576" s="232"/>
      <c r="N576" s="232"/>
      <c r="O576" s="232"/>
      <c r="P576" s="1062"/>
      <c r="Q576" s="1063"/>
      <c r="R576" s="9"/>
      <c r="V576" s="9"/>
      <c r="W576" s="9"/>
    </row>
    <row r="577" spans="1:23">
      <c r="A577" s="26"/>
      <c r="B577" s="26"/>
      <c r="C577" s="861"/>
      <c r="D577" s="229"/>
      <c r="E577" s="230"/>
      <c r="F577" s="231"/>
      <c r="G577" s="232"/>
      <c r="H577" s="232"/>
      <c r="I577" s="232"/>
      <c r="J577" s="232"/>
      <c r="K577" s="232"/>
      <c r="L577" s="232"/>
      <c r="M577" s="232"/>
      <c r="N577" s="232"/>
      <c r="O577" s="232"/>
      <c r="P577" s="1062"/>
      <c r="Q577" s="1063"/>
      <c r="R577" s="9"/>
      <c r="V577" s="9"/>
      <c r="W577" s="9"/>
    </row>
    <row r="578" spans="1:23">
      <c r="A578" s="26"/>
      <c r="B578" s="26"/>
      <c r="C578" s="861"/>
      <c r="D578" s="229"/>
      <c r="E578" s="230"/>
      <c r="F578" s="231"/>
      <c r="G578" s="232"/>
      <c r="H578" s="232"/>
      <c r="I578" s="232"/>
      <c r="J578" s="232"/>
      <c r="K578" s="232"/>
      <c r="L578" s="232"/>
      <c r="M578" s="232"/>
      <c r="N578" s="232"/>
      <c r="O578" s="232"/>
      <c r="P578" s="1062"/>
      <c r="Q578" s="1063"/>
      <c r="R578" s="9"/>
      <c r="V578" s="9"/>
      <c r="W578" s="9"/>
    </row>
    <row r="579" spans="1:23">
      <c r="A579" s="26"/>
      <c r="B579" s="26"/>
      <c r="C579" s="861"/>
      <c r="D579" s="229"/>
      <c r="E579" s="230"/>
      <c r="F579" s="231"/>
      <c r="G579" s="232"/>
      <c r="H579" s="232"/>
      <c r="I579" s="232"/>
      <c r="J579" s="232"/>
      <c r="K579" s="232"/>
      <c r="L579" s="232"/>
      <c r="M579" s="232"/>
      <c r="N579" s="232"/>
      <c r="O579" s="232"/>
      <c r="P579" s="1062"/>
      <c r="Q579" s="1063"/>
      <c r="R579" s="9"/>
      <c r="V579" s="9"/>
      <c r="W579" s="9"/>
    </row>
    <row r="580" spans="1:23">
      <c r="A580" s="26"/>
      <c r="B580" s="26"/>
      <c r="C580" s="861"/>
      <c r="D580" s="229"/>
      <c r="E580" s="230"/>
      <c r="F580" s="231"/>
      <c r="G580" s="232"/>
      <c r="H580" s="232"/>
      <c r="I580" s="232"/>
      <c r="J580" s="232"/>
      <c r="K580" s="232"/>
      <c r="L580" s="232"/>
      <c r="M580" s="232"/>
      <c r="N580" s="232"/>
      <c r="O580" s="232"/>
      <c r="P580" s="1062"/>
      <c r="Q580" s="1063"/>
      <c r="R580" s="9"/>
      <c r="V580" s="9"/>
      <c r="W580" s="9"/>
    </row>
    <row r="581" spans="1:23">
      <c r="A581" s="26"/>
      <c r="B581" s="26"/>
      <c r="C581" s="861"/>
      <c r="D581" s="229"/>
      <c r="E581" s="230"/>
      <c r="F581" s="231"/>
      <c r="G581" s="232"/>
      <c r="H581" s="232"/>
      <c r="I581" s="232"/>
      <c r="J581" s="232"/>
      <c r="K581" s="232"/>
      <c r="L581" s="232"/>
      <c r="M581" s="232"/>
      <c r="N581" s="232"/>
      <c r="O581" s="232"/>
      <c r="P581" s="1062"/>
      <c r="Q581" s="1063"/>
      <c r="R581" s="9"/>
      <c r="V581" s="9"/>
      <c r="W581" s="9"/>
    </row>
    <row r="582" spans="1:23">
      <c r="A582" s="26"/>
      <c r="B582" s="26"/>
      <c r="C582" s="861"/>
      <c r="D582" s="229"/>
      <c r="E582" s="230"/>
      <c r="F582" s="231"/>
      <c r="G582" s="232"/>
      <c r="H582" s="232"/>
      <c r="I582" s="232"/>
      <c r="J582" s="232"/>
      <c r="K582" s="232"/>
      <c r="L582" s="232"/>
      <c r="M582" s="232"/>
      <c r="N582" s="232"/>
      <c r="O582" s="232"/>
      <c r="P582" s="1062"/>
      <c r="Q582" s="1063"/>
      <c r="R582" s="9"/>
      <c r="V582" s="9"/>
      <c r="W582" s="9"/>
    </row>
    <row r="583" spans="1:23">
      <c r="A583" s="26"/>
      <c r="B583" s="26"/>
      <c r="C583" s="861"/>
      <c r="D583" s="229"/>
      <c r="E583" s="230"/>
      <c r="F583" s="231"/>
      <c r="G583" s="232"/>
      <c r="H583" s="232"/>
      <c r="I583" s="232"/>
      <c r="J583" s="232"/>
      <c r="K583" s="232"/>
      <c r="L583" s="232"/>
      <c r="M583" s="232"/>
      <c r="N583" s="232"/>
      <c r="O583" s="232"/>
      <c r="P583" s="1062"/>
      <c r="Q583" s="1063"/>
      <c r="R583" s="9"/>
      <c r="V583" s="9"/>
      <c r="W583" s="9"/>
    </row>
    <row r="584" spans="1:23">
      <c r="A584" s="26"/>
      <c r="B584" s="26"/>
      <c r="C584" s="861"/>
      <c r="D584" s="229"/>
      <c r="E584" s="230"/>
      <c r="F584" s="231"/>
      <c r="G584" s="232"/>
      <c r="H584" s="232"/>
      <c r="I584" s="232"/>
      <c r="J584" s="232"/>
      <c r="K584" s="232"/>
      <c r="L584" s="232"/>
      <c r="M584" s="232"/>
      <c r="N584" s="232"/>
      <c r="O584" s="232"/>
      <c r="P584" s="1062"/>
      <c r="Q584" s="1063"/>
      <c r="R584" s="9"/>
      <c r="V584" s="9"/>
      <c r="W584" s="9"/>
    </row>
    <row r="585" spans="1:23">
      <c r="A585" s="26"/>
      <c r="B585" s="26"/>
      <c r="C585" s="861"/>
      <c r="D585" s="229"/>
      <c r="E585" s="230"/>
      <c r="F585" s="231"/>
      <c r="G585" s="232"/>
      <c r="H585" s="232"/>
      <c r="I585" s="232"/>
      <c r="J585" s="232"/>
      <c r="K585" s="232"/>
      <c r="L585" s="232"/>
      <c r="M585" s="232"/>
      <c r="N585" s="232"/>
      <c r="O585" s="232"/>
      <c r="P585" s="1062"/>
      <c r="Q585" s="1063"/>
      <c r="R585" s="9"/>
      <c r="V585" s="9"/>
      <c r="W585" s="9"/>
    </row>
    <row r="586" spans="1:23">
      <c r="A586" s="26"/>
      <c r="B586" s="26"/>
      <c r="C586" s="861"/>
      <c r="D586" s="229"/>
      <c r="E586" s="230"/>
      <c r="F586" s="231"/>
      <c r="G586" s="232"/>
      <c r="H586" s="232"/>
      <c r="I586" s="232"/>
      <c r="J586" s="232"/>
      <c r="K586" s="232"/>
      <c r="L586" s="232"/>
      <c r="M586" s="232"/>
      <c r="N586" s="232"/>
      <c r="O586" s="232"/>
      <c r="P586" s="1062"/>
      <c r="Q586" s="1063"/>
      <c r="R586" s="9"/>
      <c r="V586" s="9"/>
      <c r="W586" s="9"/>
    </row>
    <row r="587" spans="1:23">
      <c r="A587" s="26"/>
      <c r="B587" s="26"/>
      <c r="C587" s="861"/>
      <c r="D587" s="229"/>
      <c r="E587" s="230"/>
      <c r="F587" s="231"/>
      <c r="G587" s="232"/>
      <c r="H587" s="232"/>
      <c r="I587" s="232"/>
      <c r="J587" s="232"/>
      <c r="K587" s="232"/>
      <c r="L587" s="232"/>
      <c r="M587" s="232"/>
      <c r="N587" s="232"/>
      <c r="O587" s="232"/>
      <c r="P587" s="1062"/>
      <c r="Q587" s="1063"/>
      <c r="R587" s="9"/>
      <c r="V587" s="9"/>
      <c r="W587" s="9"/>
    </row>
    <row r="588" spans="1:23">
      <c r="A588" s="26"/>
      <c r="B588" s="26"/>
      <c r="C588" s="861"/>
      <c r="D588" s="229"/>
      <c r="E588" s="230"/>
      <c r="F588" s="231"/>
      <c r="G588" s="232"/>
      <c r="H588" s="232"/>
      <c r="I588" s="232"/>
      <c r="J588" s="232"/>
      <c r="K588" s="232"/>
      <c r="L588" s="232"/>
      <c r="M588" s="232"/>
      <c r="N588" s="232"/>
      <c r="O588" s="232"/>
      <c r="P588" s="1062"/>
      <c r="Q588" s="1063"/>
      <c r="R588" s="9"/>
      <c r="V588" s="9"/>
      <c r="W588" s="9"/>
    </row>
    <row r="589" spans="1:23">
      <c r="A589" s="26"/>
      <c r="B589" s="26"/>
      <c r="C589" s="861"/>
      <c r="D589" s="229"/>
      <c r="E589" s="230"/>
      <c r="F589" s="231"/>
      <c r="G589" s="232"/>
      <c r="H589" s="232"/>
      <c r="I589" s="232"/>
      <c r="J589" s="232"/>
      <c r="K589" s="232"/>
      <c r="L589" s="232"/>
      <c r="M589" s="232"/>
      <c r="N589" s="232"/>
      <c r="O589" s="232"/>
      <c r="P589" s="1062"/>
      <c r="Q589" s="1063"/>
      <c r="R589" s="9"/>
      <c r="V589" s="9"/>
      <c r="W589" s="9"/>
    </row>
    <row r="590" spans="1:23">
      <c r="A590" s="26"/>
      <c r="B590" s="26"/>
      <c r="C590" s="861"/>
      <c r="D590" s="229"/>
      <c r="E590" s="230"/>
      <c r="F590" s="231"/>
      <c r="G590" s="232"/>
      <c r="H590" s="232"/>
      <c r="I590" s="232"/>
      <c r="J590" s="232"/>
      <c r="K590" s="232"/>
      <c r="L590" s="232"/>
      <c r="M590" s="232"/>
      <c r="N590" s="232"/>
      <c r="O590" s="232"/>
      <c r="P590" s="1062"/>
      <c r="Q590" s="1063"/>
      <c r="R590" s="9"/>
      <c r="V590" s="9"/>
      <c r="W590" s="9"/>
    </row>
    <row r="591" spans="1:23">
      <c r="A591" s="26"/>
      <c r="B591" s="26"/>
      <c r="C591" s="861"/>
      <c r="D591" s="229"/>
      <c r="E591" s="230"/>
      <c r="F591" s="231"/>
      <c r="G591" s="232"/>
      <c r="H591" s="232"/>
      <c r="I591" s="232"/>
      <c r="J591" s="232"/>
      <c r="K591" s="232"/>
      <c r="L591" s="232"/>
      <c r="M591" s="232"/>
      <c r="N591" s="232"/>
      <c r="O591" s="232"/>
      <c r="P591" s="1062"/>
      <c r="Q591" s="1063"/>
      <c r="R591" s="9"/>
      <c r="V591" s="9"/>
      <c r="W591" s="9"/>
    </row>
    <row r="592" spans="1:23">
      <c r="A592" s="26"/>
      <c r="B592" s="26"/>
      <c r="C592" s="861"/>
      <c r="D592" s="229"/>
      <c r="E592" s="230"/>
      <c r="F592" s="231"/>
      <c r="G592" s="232"/>
      <c r="H592" s="232"/>
      <c r="I592" s="232"/>
      <c r="J592" s="232"/>
      <c r="K592" s="232"/>
      <c r="L592" s="232"/>
      <c r="M592" s="232"/>
      <c r="N592" s="232"/>
      <c r="O592" s="232"/>
      <c r="P592" s="1062"/>
      <c r="Q592" s="1063"/>
      <c r="R592" s="9"/>
      <c r="V592" s="9"/>
      <c r="W592" s="9"/>
    </row>
    <row r="593" spans="1:23">
      <c r="A593" s="26"/>
      <c r="B593" s="26"/>
      <c r="C593" s="861"/>
      <c r="D593" s="229"/>
      <c r="E593" s="230"/>
      <c r="F593" s="231"/>
      <c r="G593" s="232"/>
      <c r="H593" s="232"/>
      <c r="I593" s="232"/>
      <c r="J593" s="232"/>
      <c r="K593" s="232"/>
      <c r="L593" s="232"/>
      <c r="M593" s="232"/>
      <c r="N593" s="232"/>
      <c r="O593" s="232"/>
      <c r="P593" s="1062"/>
      <c r="Q593" s="1063"/>
      <c r="R593" s="9"/>
      <c r="V593" s="9"/>
      <c r="W593" s="9"/>
    </row>
    <row r="594" spans="1:23">
      <c r="A594" s="26"/>
      <c r="B594" s="26"/>
      <c r="C594" s="861"/>
      <c r="D594" s="229"/>
      <c r="E594" s="230"/>
      <c r="F594" s="231"/>
      <c r="G594" s="232"/>
      <c r="H594" s="232"/>
      <c r="I594" s="232"/>
      <c r="J594" s="232"/>
      <c r="K594" s="232"/>
      <c r="L594" s="232"/>
      <c r="M594" s="232"/>
      <c r="N594" s="232"/>
      <c r="O594" s="232"/>
      <c r="P594" s="1062"/>
      <c r="Q594" s="1063"/>
      <c r="R594" s="9"/>
      <c r="V594" s="9"/>
      <c r="W594" s="9"/>
    </row>
    <row r="595" spans="1:23">
      <c r="A595" s="26"/>
      <c r="B595" s="26"/>
      <c r="C595" s="861"/>
      <c r="D595" s="229"/>
      <c r="E595" s="230"/>
      <c r="F595" s="231"/>
      <c r="G595" s="232"/>
      <c r="H595" s="232"/>
      <c r="I595" s="232"/>
      <c r="J595" s="232"/>
      <c r="K595" s="232"/>
      <c r="L595" s="232"/>
      <c r="M595" s="232"/>
      <c r="N595" s="232"/>
      <c r="O595" s="232"/>
      <c r="P595" s="1062"/>
      <c r="Q595" s="1063"/>
      <c r="R595" s="9"/>
      <c r="V595" s="9"/>
      <c r="W595" s="9"/>
    </row>
    <row r="596" spans="1:23">
      <c r="A596" s="26"/>
      <c r="B596" s="26"/>
      <c r="C596" s="861"/>
      <c r="D596" s="229"/>
      <c r="E596" s="230"/>
      <c r="F596" s="231"/>
      <c r="G596" s="232"/>
      <c r="H596" s="232"/>
      <c r="I596" s="232"/>
      <c r="J596" s="232"/>
      <c r="K596" s="232"/>
      <c r="L596" s="232"/>
      <c r="M596" s="232"/>
      <c r="N596" s="232"/>
      <c r="O596" s="232"/>
      <c r="P596" s="1062"/>
      <c r="Q596" s="1063"/>
      <c r="R596" s="9"/>
      <c r="V596" s="9"/>
      <c r="W596" s="9"/>
    </row>
    <row r="597" spans="1:23">
      <c r="A597" s="26"/>
      <c r="B597" s="26"/>
      <c r="C597" s="861"/>
      <c r="D597" s="229"/>
      <c r="E597" s="230"/>
      <c r="F597" s="231"/>
      <c r="G597" s="232"/>
      <c r="H597" s="232"/>
      <c r="I597" s="232"/>
      <c r="J597" s="232"/>
      <c r="K597" s="232"/>
      <c r="L597" s="232"/>
      <c r="M597" s="232"/>
      <c r="N597" s="232"/>
      <c r="O597" s="232"/>
      <c r="P597" s="1062"/>
      <c r="Q597" s="1063"/>
      <c r="R597" s="9"/>
      <c r="V597" s="9"/>
      <c r="W597" s="9"/>
    </row>
    <row r="598" spans="1:23">
      <c r="A598" s="26"/>
      <c r="B598" s="26"/>
      <c r="C598" s="861"/>
      <c r="D598" s="229"/>
      <c r="E598" s="230"/>
      <c r="F598" s="231"/>
      <c r="G598" s="232"/>
      <c r="H598" s="232"/>
      <c r="I598" s="232"/>
      <c r="J598" s="232"/>
      <c r="K598" s="232"/>
      <c r="L598" s="232"/>
      <c r="M598" s="232"/>
      <c r="N598" s="232"/>
      <c r="O598" s="232"/>
      <c r="P598" s="1062"/>
      <c r="Q598" s="1063"/>
      <c r="R598" s="9"/>
      <c r="V598" s="9"/>
      <c r="W598" s="9"/>
    </row>
    <row r="599" spans="1:23">
      <c r="A599" s="26"/>
      <c r="B599" s="26"/>
      <c r="C599" s="861"/>
      <c r="D599" s="229"/>
      <c r="E599" s="230"/>
      <c r="F599" s="231"/>
      <c r="G599" s="232"/>
      <c r="H599" s="232"/>
      <c r="I599" s="232"/>
      <c r="J599" s="232"/>
      <c r="K599" s="232"/>
      <c r="L599" s="232"/>
      <c r="M599" s="232"/>
      <c r="N599" s="232"/>
      <c r="O599" s="232"/>
      <c r="P599" s="1062"/>
      <c r="Q599" s="1063"/>
      <c r="R599" s="9"/>
      <c r="V599" s="9"/>
      <c r="W599" s="9"/>
    </row>
    <row r="600" spans="1:23">
      <c r="A600" s="26"/>
      <c r="B600" s="26"/>
      <c r="C600" s="861"/>
      <c r="D600" s="229"/>
      <c r="E600" s="230"/>
      <c r="F600" s="231"/>
      <c r="G600" s="232"/>
      <c r="H600" s="232"/>
      <c r="I600" s="232"/>
      <c r="J600" s="232"/>
      <c r="K600" s="232"/>
      <c r="L600" s="232"/>
      <c r="M600" s="232"/>
      <c r="N600" s="232"/>
      <c r="O600" s="232"/>
      <c r="P600" s="1062"/>
      <c r="Q600" s="1063"/>
      <c r="R600" s="9"/>
      <c r="V600" s="9"/>
      <c r="W600" s="9"/>
    </row>
    <row r="601" spans="1:23">
      <c r="A601" s="26"/>
      <c r="B601" s="26"/>
      <c r="C601" s="861"/>
      <c r="D601" s="229"/>
      <c r="E601" s="230"/>
      <c r="F601" s="231"/>
      <c r="G601" s="232"/>
      <c r="H601" s="232"/>
      <c r="I601" s="232"/>
      <c r="J601" s="232"/>
      <c r="K601" s="232"/>
      <c r="L601" s="232"/>
      <c r="M601" s="232"/>
      <c r="N601" s="232"/>
      <c r="O601" s="232"/>
      <c r="P601" s="1062"/>
      <c r="Q601" s="1063"/>
      <c r="R601" s="9"/>
      <c r="V601" s="9"/>
      <c r="W601" s="9"/>
    </row>
    <row r="602" spans="1:23">
      <c r="A602" s="26"/>
      <c r="B602" s="26"/>
      <c r="C602" s="861"/>
      <c r="D602" s="229"/>
      <c r="E602" s="230"/>
      <c r="F602" s="231"/>
      <c r="G602" s="232"/>
      <c r="H602" s="232"/>
      <c r="I602" s="232"/>
      <c r="J602" s="232"/>
      <c r="K602" s="232"/>
      <c r="L602" s="232"/>
      <c r="M602" s="232"/>
      <c r="N602" s="232"/>
      <c r="O602" s="232"/>
      <c r="P602" s="1062"/>
      <c r="Q602" s="1063"/>
      <c r="R602" s="9"/>
      <c r="V602" s="9"/>
      <c r="W602" s="9"/>
    </row>
    <row r="603" spans="1:23">
      <c r="A603" s="26"/>
      <c r="B603" s="26"/>
      <c r="C603" s="861"/>
      <c r="D603" s="229"/>
      <c r="E603" s="230"/>
      <c r="F603" s="231"/>
      <c r="G603" s="232"/>
      <c r="H603" s="232"/>
      <c r="I603" s="232"/>
      <c r="J603" s="232"/>
      <c r="K603" s="232"/>
      <c r="L603" s="232"/>
      <c r="M603" s="232"/>
      <c r="N603" s="232"/>
      <c r="O603" s="232"/>
      <c r="P603" s="1062"/>
      <c r="Q603" s="1063"/>
      <c r="R603" s="9"/>
      <c r="V603" s="9"/>
      <c r="W603" s="9"/>
    </row>
    <row r="604" spans="1:23">
      <c r="A604" s="26"/>
      <c r="B604" s="26"/>
      <c r="C604" s="861"/>
      <c r="D604" s="229"/>
      <c r="E604" s="230"/>
      <c r="F604" s="231"/>
      <c r="G604" s="232"/>
      <c r="H604" s="232"/>
      <c r="I604" s="232"/>
      <c r="J604" s="232"/>
      <c r="K604" s="232"/>
      <c r="L604" s="232"/>
      <c r="M604" s="232"/>
      <c r="N604" s="232"/>
      <c r="O604" s="232"/>
      <c r="P604" s="1062"/>
      <c r="Q604" s="1063"/>
      <c r="R604" s="9"/>
      <c r="V604" s="9"/>
      <c r="W604" s="9"/>
    </row>
    <row r="605" spans="1:23">
      <c r="A605" s="26"/>
      <c r="B605" s="26"/>
      <c r="C605" s="861"/>
      <c r="D605" s="229"/>
      <c r="E605" s="230"/>
      <c r="F605" s="231"/>
      <c r="G605" s="232"/>
      <c r="H605" s="232"/>
      <c r="I605" s="232"/>
      <c r="J605" s="232"/>
      <c r="K605" s="232"/>
      <c r="L605" s="232"/>
      <c r="M605" s="232"/>
      <c r="N605" s="232"/>
      <c r="O605" s="232"/>
      <c r="P605" s="1062"/>
      <c r="Q605" s="1063"/>
      <c r="R605" s="9"/>
      <c r="V605" s="9"/>
      <c r="W605" s="9"/>
    </row>
    <row r="606" spans="1:23">
      <c r="A606" s="26"/>
      <c r="B606" s="26"/>
      <c r="C606" s="861"/>
      <c r="D606" s="229"/>
      <c r="E606" s="230"/>
      <c r="F606" s="231"/>
      <c r="G606" s="232"/>
      <c r="H606" s="232"/>
      <c r="I606" s="232"/>
      <c r="J606" s="232"/>
      <c r="K606" s="232"/>
      <c r="L606" s="232"/>
      <c r="M606" s="232"/>
      <c r="N606" s="232"/>
      <c r="O606" s="232"/>
      <c r="P606" s="1062"/>
      <c r="Q606" s="1063"/>
      <c r="R606" s="9"/>
      <c r="V606" s="9"/>
      <c r="W606" s="9"/>
    </row>
    <row r="607" spans="1:23">
      <c r="A607" s="26"/>
      <c r="B607" s="26"/>
      <c r="C607" s="861"/>
      <c r="D607" s="229"/>
      <c r="E607" s="230"/>
      <c r="F607" s="231"/>
      <c r="G607" s="232"/>
      <c r="H607" s="232"/>
      <c r="I607" s="232"/>
      <c r="J607" s="232"/>
      <c r="K607" s="232"/>
      <c r="L607" s="232"/>
      <c r="M607" s="232"/>
      <c r="N607" s="232"/>
      <c r="O607" s="232"/>
      <c r="P607" s="1062"/>
      <c r="Q607" s="1063"/>
      <c r="R607" s="9"/>
      <c r="V607" s="9"/>
      <c r="W607" s="9"/>
    </row>
    <row r="608" spans="1:23">
      <c r="A608" s="26"/>
      <c r="B608" s="26"/>
      <c r="C608" s="861"/>
      <c r="D608" s="229"/>
      <c r="E608" s="230"/>
      <c r="F608" s="231"/>
      <c r="G608" s="232"/>
      <c r="H608" s="232"/>
      <c r="I608" s="232"/>
      <c r="J608" s="232"/>
      <c r="K608" s="232"/>
      <c r="L608" s="232"/>
      <c r="M608" s="232"/>
      <c r="N608" s="232"/>
      <c r="O608" s="232"/>
      <c r="P608" s="1062"/>
      <c r="Q608" s="1063"/>
      <c r="R608" s="9"/>
      <c r="V608" s="9"/>
      <c r="W608" s="9"/>
    </row>
    <row r="609" spans="1:23">
      <c r="A609" s="26"/>
      <c r="B609" s="26"/>
      <c r="C609" s="861"/>
      <c r="D609" s="229"/>
      <c r="E609" s="230"/>
      <c r="F609" s="231"/>
      <c r="G609" s="232"/>
      <c r="H609" s="232"/>
      <c r="I609" s="232"/>
      <c r="J609" s="232"/>
      <c r="K609" s="232"/>
      <c r="L609" s="232"/>
      <c r="M609" s="232"/>
      <c r="N609" s="232"/>
      <c r="O609" s="232"/>
      <c r="P609" s="1062"/>
      <c r="Q609" s="1063"/>
      <c r="R609" s="9"/>
      <c r="V609" s="9"/>
      <c r="W609" s="9"/>
    </row>
    <row r="610" spans="1:23">
      <c r="A610" s="26"/>
      <c r="B610" s="26"/>
      <c r="C610" s="861"/>
      <c r="D610" s="229"/>
      <c r="E610" s="230"/>
      <c r="F610" s="231"/>
      <c r="G610" s="232"/>
      <c r="H610" s="232"/>
      <c r="I610" s="232"/>
      <c r="J610" s="232"/>
      <c r="K610" s="232"/>
      <c r="L610" s="232"/>
      <c r="M610" s="232"/>
      <c r="N610" s="232"/>
      <c r="O610" s="232"/>
      <c r="P610" s="1062"/>
      <c r="Q610" s="1063"/>
      <c r="R610" s="9"/>
      <c r="V610" s="9"/>
      <c r="W610" s="9"/>
    </row>
    <row r="611" spans="1:23">
      <c r="A611" s="26"/>
      <c r="B611" s="26"/>
      <c r="C611" s="861"/>
      <c r="D611" s="229"/>
      <c r="E611" s="230"/>
      <c r="F611" s="231"/>
      <c r="G611" s="232"/>
      <c r="H611" s="232"/>
      <c r="I611" s="232"/>
      <c r="J611" s="232"/>
      <c r="K611" s="232"/>
      <c r="L611" s="232"/>
      <c r="M611" s="232"/>
      <c r="N611" s="232"/>
      <c r="O611" s="232"/>
      <c r="P611" s="1062"/>
      <c r="Q611" s="1063"/>
      <c r="R611" s="9"/>
      <c r="V611" s="9"/>
      <c r="W611" s="9"/>
    </row>
    <row r="612" spans="1:23">
      <c r="A612" s="26"/>
      <c r="B612" s="26"/>
      <c r="C612" s="861"/>
      <c r="D612" s="229"/>
      <c r="E612" s="230"/>
      <c r="F612" s="231"/>
      <c r="G612" s="232"/>
      <c r="H612" s="232"/>
      <c r="I612" s="232"/>
      <c r="J612" s="232"/>
      <c r="K612" s="232"/>
      <c r="L612" s="232"/>
      <c r="M612" s="232"/>
      <c r="N612" s="232"/>
      <c r="O612" s="232"/>
      <c r="P612" s="1062"/>
      <c r="Q612" s="1063"/>
      <c r="R612" s="9"/>
      <c r="V612" s="9"/>
      <c r="W612" s="9"/>
    </row>
    <row r="613" spans="1:23">
      <c r="A613" s="26"/>
      <c r="B613" s="26"/>
      <c r="C613" s="861"/>
      <c r="D613" s="229"/>
      <c r="E613" s="230"/>
      <c r="F613" s="231"/>
      <c r="G613" s="232"/>
      <c r="H613" s="232"/>
      <c r="I613" s="232"/>
      <c r="J613" s="232"/>
      <c r="K613" s="232"/>
      <c r="L613" s="232"/>
      <c r="M613" s="232"/>
      <c r="N613" s="232"/>
      <c r="O613" s="232"/>
      <c r="P613" s="1062"/>
      <c r="Q613" s="1063"/>
      <c r="R613" s="9"/>
      <c r="V613" s="9"/>
      <c r="W613" s="9"/>
    </row>
    <row r="614" spans="1:23">
      <c r="A614" s="26"/>
      <c r="B614" s="26"/>
      <c r="C614" s="861"/>
      <c r="D614" s="229"/>
      <c r="E614" s="230"/>
      <c r="F614" s="231"/>
      <c r="G614" s="232"/>
      <c r="H614" s="232"/>
      <c r="I614" s="232"/>
      <c r="J614" s="232"/>
      <c r="K614" s="232"/>
      <c r="L614" s="232"/>
      <c r="M614" s="232"/>
      <c r="N614" s="232"/>
      <c r="O614" s="232"/>
      <c r="P614" s="1062"/>
      <c r="Q614" s="1063"/>
      <c r="R614" s="9"/>
      <c r="V614" s="9"/>
      <c r="W614" s="9"/>
    </row>
    <row r="615" spans="1:23">
      <c r="A615" s="26"/>
      <c r="B615" s="26"/>
      <c r="C615" s="861"/>
      <c r="D615" s="229"/>
      <c r="E615" s="230"/>
      <c r="F615" s="231"/>
      <c r="G615" s="232"/>
      <c r="H615" s="232"/>
      <c r="I615" s="232"/>
      <c r="J615" s="232"/>
      <c r="K615" s="232"/>
      <c r="L615" s="232"/>
      <c r="M615" s="232"/>
      <c r="N615" s="232"/>
      <c r="O615" s="232"/>
      <c r="P615" s="1062"/>
      <c r="Q615" s="1063"/>
      <c r="R615" s="9"/>
      <c r="V615" s="9"/>
      <c r="W615" s="9"/>
    </row>
    <row r="616" spans="1:23">
      <c r="A616" s="26"/>
      <c r="B616" s="26"/>
      <c r="C616" s="861"/>
      <c r="D616" s="229"/>
      <c r="E616" s="230"/>
      <c r="F616" s="231"/>
      <c r="G616" s="232"/>
      <c r="H616" s="232"/>
      <c r="I616" s="232"/>
      <c r="J616" s="232"/>
      <c r="K616" s="232"/>
      <c r="L616" s="232"/>
      <c r="M616" s="232"/>
      <c r="N616" s="232"/>
      <c r="O616" s="232"/>
      <c r="P616" s="1062"/>
      <c r="Q616" s="1063"/>
      <c r="R616" s="9"/>
      <c r="V616" s="9"/>
      <c r="W616" s="9"/>
    </row>
    <row r="617" spans="1:23">
      <c r="A617" s="26"/>
      <c r="B617" s="26"/>
      <c r="C617" s="861"/>
      <c r="D617" s="229"/>
      <c r="E617" s="230"/>
      <c r="F617" s="231"/>
      <c r="G617" s="232"/>
      <c r="H617" s="232"/>
      <c r="I617" s="232"/>
      <c r="J617" s="232"/>
      <c r="K617" s="232"/>
      <c r="L617" s="232"/>
      <c r="M617" s="232"/>
      <c r="N617" s="232"/>
      <c r="O617" s="232"/>
      <c r="P617" s="1062"/>
      <c r="Q617" s="1063"/>
      <c r="R617" s="9"/>
      <c r="V617" s="9"/>
      <c r="W617" s="9"/>
    </row>
    <row r="618" spans="1:23">
      <c r="A618" s="26"/>
      <c r="B618" s="26"/>
      <c r="C618" s="861"/>
      <c r="D618" s="229"/>
      <c r="E618" s="230"/>
      <c r="F618" s="231"/>
      <c r="G618" s="232"/>
      <c r="H618" s="232"/>
      <c r="I618" s="232"/>
      <c r="J618" s="232"/>
      <c r="K618" s="232"/>
      <c r="L618" s="232"/>
      <c r="M618" s="232"/>
      <c r="N618" s="232"/>
      <c r="O618" s="232"/>
      <c r="P618" s="1062"/>
      <c r="Q618" s="1063"/>
      <c r="R618" s="9"/>
      <c r="V618" s="9"/>
      <c r="W618" s="9"/>
    </row>
    <row r="619" spans="1:23">
      <c r="A619" s="26"/>
      <c r="B619" s="26"/>
      <c r="C619" s="861"/>
      <c r="D619" s="229"/>
      <c r="E619" s="230"/>
      <c r="F619" s="231"/>
      <c r="G619" s="232"/>
      <c r="H619" s="232"/>
      <c r="I619" s="232"/>
      <c r="J619" s="232"/>
      <c r="K619" s="232"/>
      <c r="L619" s="232"/>
      <c r="M619" s="232"/>
      <c r="N619" s="232"/>
      <c r="O619" s="232"/>
      <c r="P619" s="1062"/>
      <c r="Q619" s="1063"/>
      <c r="R619" s="9"/>
      <c r="V619" s="9"/>
      <c r="W619" s="9"/>
    </row>
    <row r="620" spans="1:23">
      <c r="A620" s="26"/>
      <c r="B620" s="26"/>
      <c r="C620" s="861"/>
      <c r="D620" s="229"/>
      <c r="E620" s="230"/>
      <c r="F620" s="231"/>
      <c r="G620" s="232"/>
      <c r="H620" s="232"/>
      <c r="I620" s="232"/>
      <c r="J620" s="232"/>
      <c r="K620" s="232"/>
      <c r="L620" s="232"/>
      <c r="M620" s="232"/>
      <c r="N620" s="232"/>
      <c r="O620" s="232"/>
      <c r="P620" s="1062"/>
      <c r="Q620" s="1063"/>
      <c r="R620" s="9"/>
      <c r="V620" s="9"/>
      <c r="W620" s="9"/>
    </row>
    <row r="621" spans="1:23">
      <c r="A621" s="26"/>
      <c r="B621" s="26"/>
      <c r="C621" s="861"/>
      <c r="D621" s="229"/>
      <c r="E621" s="230"/>
      <c r="F621" s="231"/>
      <c r="G621" s="232"/>
      <c r="H621" s="232"/>
      <c r="I621" s="232"/>
      <c r="J621" s="232"/>
      <c r="K621" s="232"/>
      <c r="L621" s="232"/>
      <c r="M621" s="232"/>
      <c r="N621" s="232"/>
      <c r="O621" s="232"/>
      <c r="P621" s="1062"/>
      <c r="Q621" s="1063"/>
      <c r="R621" s="9"/>
      <c r="V621" s="9"/>
      <c r="W621" s="9"/>
    </row>
    <row r="622" spans="1:23">
      <c r="A622" s="26"/>
      <c r="B622" s="26"/>
      <c r="C622" s="861"/>
      <c r="D622" s="229"/>
      <c r="E622" s="230"/>
      <c r="F622" s="231"/>
      <c r="G622" s="232"/>
      <c r="H622" s="232"/>
      <c r="I622" s="232"/>
      <c r="J622" s="232"/>
      <c r="K622" s="232"/>
      <c r="L622" s="232"/>
      <c r="M622" s="232"/>
      <c r="N622" s="232"/>
      <c r="O622" s="232"/>
      <c r="P622" s="1062"/>
      <c r="Q622" s="1063"/>
      <c r="R622" s="9"/>
      <c r="V622" s="9"/>
      <c r="W622" s="9"/>
    </row>
    <row r="623" spans="1:23">
      <c r="A623" s="26"/>
      <c r="B623" s="26"/>
      <c r="C623" s="861"/>
      <c r="D623" s="229"/>
      <c r="E623" s="230"/>
      <c r="F623" s="231"/>
      <c r="G623" s="232"/>
      <c r="H623" s="232"/>
      <c r="I623" s="232"/>
      <c r="J623" s="232"/>
      <c r="K623" s="232"/>
      <c r="L623" s="232"/>
      <c r="M623" s="232"/>
      <c r="N623" s="232"/>
      <c r="O623" s="232"/>
      <c r="P623" s="1062"/>
      <c r="Q623" s="1063"/>
      <c r="R623" s="9"/>
      <c r="V623" s="9"/>
      <c r="W623" s="9"/>
    </row>
    <row r="624" spans="1:23">
      <c r="A624" s="26"/>
      <c r="B624" s="26"/>
      <c r="C624" s="861"/>
      <c r="D624" s="229"/>
      <c r="E624" s="230"/>
      <c r="F624" s="231"/>
      <c r="G624" s="232"/>
      <c r="H624" s="232"/>
      <c r="I624" s="232"/>
      <c r="J624" s="232"/>
      <c r="K624" s="232"/>
      <c r="L624" s="232"/>
      <c r="M624" s="232"/>
      <c r="N624" s="232"/>
      <c r="O624" s="232"/>
      <c r="P624" s="1062"/>
      <c r="Q624" s="1063"/>
      <c r="R624" s="9"/>
      <c r="V624" s="9"/>
      <c r="W624" s="9"/>
    </row>
    <row r="625" spans="1:23">
      <c r="A625" s="26"/>
      <c r="B625" s="26"/>
      <c r="C625" s="861"/>
      <c r="D625" s="229"/>
      <c r="E625" s="230"/>
      <c r="F625" s="231"/>
      <c r="G625" s="232"/>
      <c r="H625" s="232"/>
      <c r="I625" s="232"/>
      <c r="J625" s="232"/>
      <c r="K625" s="232"/>
      <c r="L625" s="232"/>
      <c r="M625" s="232"/>
      <c r="N625" s="232"/>
      <c r="O625" s="232"/>
      <c r="P625" s="1062"/>
      <c r="Q625" s="1063"/>
      <c r="R625" s="9"/>
      <c r="V625" s="9"/>
      <c r="W625" s="9"/>
    </row>
    <row r="626" spans="1:23">
      <c r="A626" s="26"/>
      <c r="B626" s="26"/>
      <c r="C626" s="861"/>
      <c r="D626" s="229"/>
      <c r="E626" s="230"/>
      <c r="F626" s="231"/>
      <c r="G626" s="232"/>
      <c r="H626" s="232"/>
      <c r="I626" s="232"/>
      <c r="J626" s="232"/>
      <c r="K626" s="232"/>
      <c r="L626" s="232"/>
      <c r="M626" s="232"/>
      <c r="N626" s="232"/>
      <c r="O626" s="232"/>
      <c r="P626" s="1062"/>
      <c r="Q626" s="1063"/>
      <c r="R626" s="9"/>
      <c r="V626" s="9"/>
      <c r="W626" s="9"/>
    </row>
    <row r="627" spans="1:23">
      <c r="A627" s="26"/>
      <c r="B627" s="26"/>
      <c r="C627" s="861"/>
      <c r="D627" s="229"/>
      <c r="E627" s="230"/>
      <c r="F627" s="231"/>
      <c r="G627" s="232"/>
      <c r="H627" s="232"/>
      <c r="I627" s="232"/>
      <c r="J627" s="232"/>
      <c r="K627" s="232"/>
      <c r="L627" s="232"/>
      <c r="M627" s="232"/>
      <c r="N627" s="232"/>
      <c r="O627" s="232"/>
      <c r="P627" s="1062"/>
      <c r="Q627" s="1063"/>
      <c r="R627" s="9"/>
      <c r="V627" s="9"/>
      <c r="W627" s="9"/>
    </row>
    <row r="628" spans="1:23">
      <c r="A628" s="26"/>
      <c r="B628" s="26"/>
      <c r="C628" s="861"/>
      <c r="D628" s="229"/>
      <c r="E628" s="230"/>
      <c r="F628" s="231"/>
      <c r="G628" s="232"/>
      <c r="H628" s="232"/>
      <c r="I628" s="232"/>
      <c r="J628" s="232"/>
      <c r="K628" s="232"/>
      <c r="L628" s="232"/>
      <c r="M628" s="232"/>
      <c r="N628" s="232"/>
      <c r="O628" s="232"/>
      <c r="P628" s="1062"/>
      <c r="Q628" s="1063"/>
      <c r="R628" s="9"/>
      <c r="V628" s="9"/>
      <c r="W628" s="9"/>
    </row>
    <row r="629" spans="1:23">
      <c r="A629" s="26"/>
      <c r="B629" s="26"/>
      <c r="C629" s="861"/>
      <c r="D629" s="229"/>
      <c r="E629" s="230"/>
      <c r="F629" s="231"/>
      <c r="G629" s="232"/>
      <c r="H629" s="232"/>
      <c r="I629" s="232"/>
      <c r="J629" s="232"/>
      <c r="K629" s="232"/>
      <c r="L629" s="232"/>
      <c r="M629" s="232"/>
      <c r="N629" s="232"/>
      <c r="O629" s="232"/>
      <c r="P629" s="1062"/>
      <c r="Q629" s="1063"/>
      <c r="R629" s="9"/>
      <c r="V629" s="9"/>
      <c r="W629" s="9"/>
    </row>
    <row r="630" spans="1:23">
      <c r="A630" s="26"/>
      <c r="B630" s="26"/>
      <c r="C630" s="861"/>
      <c r="D630" s="229"/>
      <c r="E630" s="230"/>
      <c r="F630" s="231"/>
      <c r="G630" s="232"/>
      <c r="H630" s="232"/>
      <c r="I630" s="232"/>
      <c r="J630" s="232"/>
      <c r="K630" s="232"/>
      <c r="L630" s="232"/>
      <c r="M630" s="232"/>
      <c r="N630" s="232"/>
      <c r="O630" s="232"/>
      <c r="P630" s="1062"/>
      <c r="Q630" s="1063"/>
      <c r="R630" s="9"/>
      <c r="V630" s="9"/>
      <c r="W630" s="9"/>
    </row>
    <row r="631" spans="1:23">
      <c r="A631" s="26"/>
      <c r="B631" s="26"/>
      <c r="C631" s="861"/>
      <c r="D631" s="229"/>
      <c r="E631" s="230"/>
      <c r="F631" s="231"/>
      <c r="G631" s="232"/>
      <c r="H631" s="232"/>
      <c r="I631" s="232"/>
      <c r="J631" s="232"/>
      <c r="K631" s="232"/>
      <c r="L631" s="232"/>
      <c r="M631" s="232"/>
      <c r="N631" s="232"/>
      <c r="O631" s="232"/>
      <c r="P631" s="1062"/>
      <c r="Q631" s="1063"/>
      <c r="R631" s="9"/>
      <c r="V631" s="9"/>
      <c r="W631" s="9"/>
    </row>
    <row r="632" spans="1:23">
      <c r="A632" s="26"/>
      <c r="B632" s="26"/>
      <c r="C632" s="861"/>
      <c r="D632" s="229"/>
      <c r="E632" s="230"/>
      <c r="F632" s="231"/>
      <c r="G632" s="232"/>
      <c r="H632" s="232"/>
      <c r="I632" s="232"/>
      <c r="J632" s="232"/>
      <c r="K632" s="232"/>
      <c r="L632" s="232"/>
      <c r="M632" s="232"/>
      <c r="N632" s="232"/>
      <c r="O632" s="232"/>
      <c r="P632" s="1062"/>
      <c r="Q632" s="1063"/>
      <c r="R632" s="9"/>
      <c r="V632" s="9"/>
      <c r="W632" s="9"/>
    </row>
    <row r="633" spans="1:23">
      <c r="A633" s="26"/>
      <c r="B633" s="26"/>
      <c r="C633" s="861"/>
      <c r="D633" s="229"/>
      <c r="E633" s="230"/>
      <c r="F633" s="231"/>
      <c r="G633" s="232"/>
      <c r="H633" s="232"/>
      <c r="I633" s="232"/>
      <c r="J633" s="232"/>
      <c r="K633" s="232"/>
      <c r="L633" s="232"/>
      <c r="M633" s="232"/>
      <c r="N633" s="232"/>
      <c r="O633" s="232"/>
      <c r="P633" s="1062"/>
      <c r="Q633" s="1063"/>
      <c r="R633" s="9"/>
      <c r="V633" s="9"/>
      <c r="W633" s="9"/>
    </row>
    <row r="634" spans="1:23">
      <c r="A634" s="26"/>
      <c r="B634" s="26"/>
      <c r="C634" s="861"/>
      <c r="D634" s="229"/>
      <c r="E634" s="230"/>
      <c r="F634" s="231"/>
      <c r="G634" s="232"/>
      <c r="H634" s="232"/>
      <c r="I634" s="232"/>
      <c r="J634" s="232"/>
      <c r="K634" s="232"/>
      <c r="L634" s="232"/>
      <c r="M634" s="232"/>
      <c r="N634" s="232"/>
      <c r="O634" s="232"/>
      <c r="P634" s="1062"/>
      <c r="Q634" s="1063"/>
      <c r="R634" s="9"/>
      <c r="V634" s="9"/>
      <c r="W634" s="9"/>
    </row>
    <row r="635" spans="1:23">
      <c r="A635" s="26"/>
      <c r="B635" s="26"/>
      <c r="C635" s="861"/>
      <c r="D635" s="229"/>
      <c r="E635" s="230"/>
      <c r="F635" s="231"/>
      <c r="G635" s="232"/>
      <c r="H635" s="232"/>
      <c r="I635" s="232"/>
      <c r="J635" s="232"/>
      <c r="K635" s="232"/>
      <c r="L635" s="232"/>
      <c r="M635" s="232"/>
      <c r="N635" s="232"/>
      <c r="O635" s="232"/>
      <c r="P635" s="1062"/>
      <c r="Q635" s="1063"/>
      <c r="R635" s="9"/>
      <c r="V635" s="9"/>
      <c r="W635" s="9"/>
    </row>
    <row r="636" spans="1:23">
      <c r="A636" s="26"/>
      <c r="B636" s="26"/>
      <c r="C636" s="861"/>
      <c r="D636" s="229"/>
      <c r="E636" s="230"/>
      <c r="F636" s="231"/>
      <c r="G636" s="232"/>
      <c r="H636" s="232"/>
      <c r="I636" s="232"/>
      <c r="J636" s="232"/>
      <c r="K636" s="232"/>
      <c r="L636" s="232"/>
      <c r="M636" s="232"/>
      <c r="N636" s="232"/>
      <c r="O636" s="232"/>
      <c r="P636" s="1062"/>
      <c r="Q636" s="1063"/>
      <c r="R636" s="9"/>
      <c r="V636" s="9"/>
      <c r="W636" s="9"/>
    </row>
    <row r="637" spans="1:23">
      <c r="A637" s="26"/>
      <c r="B637" s="26"/>
      <c r="C637" s="861"/>
      <c r="D637" s="229"/>
      <c r="E637" s="230"/>
      <c r="F637" s="231"/>
      <c r="G637" s="232"/>
      <c r="H637" s="232"/>
      <c r="I637" s="232"/>
      <c r="J637" s="232"/>
      <c r="K637" s="232"/>
      <c r="L637" s="232"/>
      <c r="M637" s="232"/>
      <c r="N637" s="232"/>
      <c r="O637" s="232"/>
      <c r="P637" s="1062"/>
      <c r="Q637" s="1063"/>
      <c r="R637" s="9"/>
      <c r="V637" s="9"/>
      <c r="W637" s="9"/>
    </row>
    <row r="638" spans="1:23">
      <c r="A638" s="26"/>
      <c r="B638" s="26"/>
      <c r="C638" s="861"/>
      <c r="D638" s="229"/>
      <c r="E638" s="230"/>
      <c r="F638" s="231"/>
      <c r="G638" s="232"/>
      <c r="H638" s="232"/>
      <c r="I638" s="232"/>
      <c r="J638" s="232"/>
      <c r="K638" s="232"/>
      <c r="L638" s="232"/>
      <c r="M638" s="232"/>
      <c r="N638" s="232"/>
      <c r="O638" s="232"/>
      <c r="P638" s="1062"/>
      <c r="Q638" s="1063"/>
      <c r="R638" s="9"/>
      <c r="V638" s="9"/>
      <c r="W638" s="9"/>
    </row>
    <row r="639" spans="1:23">
      <c r="A639" s="26"/>
      <c r="B639" s="26"/>
      <c r="C639" s="861"/>
      <c r="D639" s="229"/>
      <c r="E639" s="230"/>
      <c r="F639" s="231"/>
      <c r="G639" s="232"/>
      <c r="H639" s="232"/>
      <c r="I639" s="232"/>
      <c r="J639" s="232"/>
      <c r="K639" s="232"/>
      <c r="L639" s="232"/>
      <c r="M639" s="232"/>
      <c r="N639" s="232"/>
      <c r="O639" s="232"/>
      <c r="P639" s="1062"/>
      <c r="Q639" s="1063"/>
      <c r="R639" s="9"/>
      <c r="V639" s="9"/>
      <c r="W639" s="9"/>
    </row>
    <row r="640" spans="1:23">
      <c r="A640" s="26"/>
      <c r="B640" s="26"/>
      <c r="C640" s="861"/>
      <c r="D640" s="229"/>
      <c r="E640" s="230"/>
      <c r="F640" s="231"/>
      <c r="G640" s="232"/>
      <c r="H640" s="232"/>
      <c r="I640" s="232"/>
      <c r="J640" s="232"/>
      <c r="K640" s="232"/>
      <c r="L640" s="232"/>
      <c r="M640" s="232"/>
      <c r="N640" s="232"/>
      <c r="O640" s="232"/>
      <c r="P640" s="1062"/>
      <c r="Q640" s="1063"/>
      <c r="R640" s="9"/>
      <c r="V640" s="9"/>
      <c r="W640" s="9"/>
    </row>
    <row r="641" spans="1:23">
      <c r="A641" s="26"/>
      <c r="B641" s="26"/>
      <c r="C641" s="861"/>
      <c r="D641" s="229"/>
      <c r="E641" s="230"/>
      <c r="F641" s="231"/>
      <c r="G641" s="232"/>
      <c r="H641" s="232"/>
      <c r="I641" s="232"/>
      <c r="J641" s="232"/>
      <c r="K641" s="232"/>
      <c r="L641" s="232"/>
      <c r="M641" s="232"/>
      <c r="N641" s="232"/>
      <c r="O641" s="232"/>
      <c r="P641" s="1062"/>
      <c r="Q641" s="1063"/>
      <c r="R641" s="9"/>
      <c r="V641" s="9"/>
      <c r="W641" s="9"/>
    </row>
    <row r="642" spans="1:23">
      <c r="A642" s="26"/>
      <c r="B642" s="26"/>
      <c r="C642" s="861"/>
      <c r="D642" s="229"/>
      <c r="E642" s="230"/>
      <c r="F642" s="231"/>
      <c r="G642" s="232"/>
      <c r="H642" s="232"/>
      <c r="I642" s="232"/>
      <c r="J642" s="232"/>
      <c r="K642" s="232"/>
      <c r="L642" s="232"/>
      <c r="M642" s="232"/>
      <c r="N642" s="232"/>
      <c r="O642" s="232"/>
      <c r="P642" s="1062"/>
      <c r="Q642" s="1063"/>
      <c r="R642" s="9"/>
      <c r="V642" s="9"/>
      <c r="W642" s="9"/>
    </row>
    <row r="643" spans="1:23">
      <c r="A643" s="26"/>
      <c r="B643" s="26"/>
      <c r="C643" s="861"/>
      <c r="D643" s="229"/>
      <c r="E643" s="230"/>
      <c r="F643" s="231"/>
      <c r="G643" s="232"/>
      <c r="H643" s="232"/>
      <c r="I643" s="232"/>
      <c r="J643" s="232"/>
      <c r="K643" s="232"/>
      <c r="L643" s="232"/>
      <c r="M643" s="232"/>
      <c r="N643" s="232"/>
      <c r="O643" s="232"/>
      <c r="P643" s="1062"/>
      <c r="Q643" s="1063"/>
      <c r="R643" s="9"/>
      <c r="V643" s="9"/>
      <c r="W643" s="9"/>
    </row>
    <row r="644" spans="1:23">
      <c r="A644" s="26"/>
      <c r="B644" s="26"/>
      <c r="C644" s="861"/>
      <c r="D644" s="229"/>
      <c r="E644" s="230"/>
      <c r="F644" s="231"/>
      <c r="G644" s="232"/>
      <c r="H644" s="232"/>
      <c r="I644" s="232"/>
      <c r="J644" s="232"/>
      <c r="K644" s="232"/>
      <c r="L644" s="232"/>
      <c r="M644" s="232"/>
      <c r="N644" s="232"/>
      <c r="O644" s="232"/>
      <c r="P644" s="1062"/>
      <c r="Q644" s="1063"/>
      <c r="R644" s="9"/>
      <c r="V644" s="9"/>
      <c r="W644" s="9"/>
    </row>
    <row r="645" spans="1:23">
      <c r="A645" s="26"/>
      <c r="B645" s="26"/>
      <c r="C645" s="861"/>
      <c r="D645" s="229"/>
      <c r="E645" s="230"/>
      <c r="F645" s="231"/>
      <c r="G645" s="232"/>
      <c r="H645" s="232"/>
      <c r="I645" s="232"/>
      <c r="J645" s="232"/>
      <c r="K645" s="232"/>
      <c r="L645" s="232"/>
      <c r="M645" s="232"/>
      <c r="N645" s="232"/>
      <c r="O645" s="232"/>
      <c r="P645" s="1062"/>
      <c r="Q645" s="1063"/>
      <c r="R645" s="9"/>
      <c r="V645" s="9"/>
      <c r="W645" s="9"/>
    </row>
    <row r="646" spans="1:23">
      <c r="A646" s="26"/>
      <c r="B646" s="26"/>
      <c r="C646" s="861"/>
      <c r="D646" s="229"/>
      <c r="E646" s="230"/>
      <c r="F646" s="231"/>
      <c r="G646" s="232"/>
      <c r="H646" s="232"/>
      <c r="I646" s="232"/>
      <c r="J646" s="232"/>
      <c r="K646" s="232"/>
      <c r="L646" s="232"/>
      <c r="M646" s="232"/>
      <c r="N646" s="232"/>
      <c r="O646" s="232"/>
      <c r="P646" s="1062"/>
      <c r="Q646" s="1063"/>
      <c r="R646" s="9"/>
      <c r="V646" s="9"/>
      <c r="W646" s="9"/>
    </row>
    <row r="647" spans="1:23">
      <c r="A647" s="26"/>
      <c r="B647" s="26"/>
      <c r="C647" s="861"/>
      <c r="D647" s="229"/>
      <c r="E647" s="230"/>
      <c r="F647" s="231"/>
      <c r="G647" s="232"/>
      <c r="H647" s="232"/>
      <c r="I647" s="232"/>
      <c r="J647" s="232"/>
      <c r="K647" s="232"/>
      <c r="L647" s="232"/>
      <c r="M647" s="232"/>
      <c r="N647" s="232"/>
      <c r="O647" s="232"/>
      <c r="P647" s="1062"/>
      <c r="Q647" s="1063"/>
      <c r="R647" s="9"/>
      <c r="V647" s="9"/>
      <c r="W647" s="9"/>
    </row>
    <row r="648" spans="1:23">
      <c r="A648" s="26"/>
      <c r="B648" s="26"/>
      <c r="C648" s="861"/>
      <c r="D648" s="229"/>
      <c r="E648" s="230"/>
      <c r="F648" s="231"/>
      <c r="G648" s="232"/>
      <c r="H648" s="232"/>
      <c r="I648" s="232"/>
      <c r="J648" s="232"/>
      <c r="K648" s="232"/>
      <c r="L648" s="232"/>
      <c r="M648" s="232"/>
      <c r="N648" s="232"/>
      <c r="O648" s="232"/>
      <c r="P648" s="1062"/>
      <c r="Q648" s="1063"/>
      <c r="R648" s="9"/>
      <c r="V648" s="9"/>
      <c r="W648" s="9"/>
    </row>
    <row r="649" spans="1:23">
      <c r="A649" s="26"/>
      <c r="B649" s="26"/>
      <c r="C649" s="861"/>
      <c r="D649" s="229"/>
      <c r="E649" s="230"/>
      <c r="F649" s="231"/>
      <c r="G649" s="232"/>
      <c r="H649" s="232"/>
      <c r="I649" s="232"/>
      <c r="J649" s="232"/>
      <c r="K649" s="232"/>
      <c r="L649" s="232"/>
      <c r="M649" s="232"/>
      <c r="N649" s="232"/>
      <c r="O649" s="232"/>
      <c r="P649" s="1062"/>
      <c r="Q649" s="1063"/>
      <c r="R649" s="9"/>
      <c r="V649" s="9"/>
      <c r="W649" s="9"/>
    </row>
    <row r="650" spans="1:23">
      <c r="A650" s="26"/>
      <c r="B650" s="26"/>
      <c r="C650" s="861"/>
      <c r="D650" s="229"/>
      <c r="E650" s="230"/>
      <c r="F650" s="231"/>
      <c r="G650" s="232"/>
      <c r="H650" s="232"/>
      <c r="I650" s="232"/>
      <c r="J650" s="232"/>
      <c r="K650" s="232"/>
      <c r="L650" s="232"/>
      <c r="M650" s="232"/>
      <c r="N650" s="232"/>
      <c r="O650" s="232"/>
      <c r="P650" s="1062"/>
      <c r="Q650" s="1063"/>
      <c r="R650" s="9"/>
      <c r="V650" s="9"/>
      <c r="W650" s="9"/>
    </row>
    <row r="651" spans="1:23">
      <c r="A651" s="26"/>
      <c r="B651" s="26"/>
      <c r="C651" s="861"/>
      <c r="D651" s="229"/>
      <c r="E651" s="230"/>
      <c r="F651" s="231"/>
      <c r="G651" s="232"/>
      <c r="H651" s="232"/>
      <c r="I651" s="232"/>
      <c r="J651" s="232"/>
      <c r="K651" s="232"/>
      <c r="L651" s="232"/>
      <c r="M651" s="232"/>
      <c r="N651" s="232"/>
      <c r="O651" s="232"/>
      <c r="P651" s="1062"/>
      <c r="Q651" s="1063"/>
      <c r="R651" s="9"/>
      <c r="V651" s="9"/>
      <c r="W651" s="9"/>
    </row>
    <row r="652" spans="1:23">
      <c r="A652" s="26"/>
      <c r="B652" s="26"/>
      <c r="C652" s="861"/>
      <c r="D652" s="229"/>
      <c r="E652" s="230"/>
      <c r="F652" s="231"/>
      <c r="G652" s="232"/>
      <c r="H652" s="232"/>
      <c r="I652" s="232"/>
      <c r="J652" s="232"/>
      <c r="K652" s="232"/>
      <c r="L652" s="232"/>
      <c r="M652" s="232"/>
      <c r="N652" s="232"/>
      <c r="O652" s="232"/>
      <c r="P652" s="1062"/>
      <c r="Q652" s="1063"/>
      <c r="R652" s="9"/>
      <c r="V652" s="9"/>
      <c r="W652" s="9"/>
    </row>
    <row r="653" spans="1:23">
      <c r="A653" s="26"/>
      <c r="B653" s="26"/>
      <c r="C653" s="861"/>
      <c r="D653" s="229"/>
      <c r="E653" s="230"/>
      <c r="F653" s="231"/>
      <c r="G653" s="232"/>
      <c r="H653" s="232"/>
      <c r="I653" s="232"/>
      <c r="J653" s="232"/>
      <c r="K653" s="232"/>
      <c r="L653" s="232"/>
      <c r="M653" s="232"/>
      <c r="N653" s="232"/>
      <c r="O653" s="232"/>
      <c r="P653" s="1062"/>
      <c r="Q653" s="1063"/>
      <c r="R653" s="9"/>
      <c r="V653" s="9"/>
      <c r="W653" s="9"/>
    </row>
    <row r="654" spans="1:23">
      <c r="A654" s="26"/>
      <c r="B654" s="26"/>
      <c r="C654" s="861"/>
      <c r="D654" s="229"/>
      <c r="E654" s="230"/>
      <c r="F654" s="231"/>
      <c r="G654" s="232"/>
      <c r="H654" s="232"/>
      <c r="I654" s="232"/>
      <c r="J654" s="232"/>
      <c r="K654" s="232"/>
      <c r="L654" s="232"/>
      <c r="M654" s="232"/>
      <c r="N654" s="232"/>
      <c r="O654" s="232"/>
      <c r="P654" s="1062"/>
      <c r="Q654" s="1063"/>
      <c r="R654" s="9"/>
      <c r="V654" s="9"/>
      <c r="W654" s="9"/>
    </row>
    <row r="655" spans="1:23">
      <c r="A655" s="26"/>
      <c r="B655" s="26"/>
      <c r="C655" s="861"/>
      <c r="D655" s="229"/>
      <c r="E655" s="230"/>
      <c r="F655" s="231"/>
      <c r="G655" s="232"/>
      <c r="H655" s="232"/>
      <c r="I655" s="232"/>
      <c r="J655" s="232"/>
      <c r="K655" s="232"/>
      <c r="L655" s="232"/>
      <c r="M655" s="232"/>
      <c r="N655" s="232"/>
      <c r="O655" s="232"/>
      <c r="P655" s="1062"/>
      <c r="Q655" s="1063"/>
      <c r="R655" s="9"/>
      <c r="V655" s="9"/>
      <c r="W655" s="9"/>
    </row>
    <row r="656" spans="1:23">
      <c r="A656" s="26"/>
      <c r="B656" s="26"/>
      <c r="C656" s="861"/>
      <c r="D656" s="229"/>
      <c r="E656" s="230"/>
      <c r="F656" s="231"/>
      <c r="G656" s="232"/>
      <c r="H656" s="232"/>
      <c r="I656" s="232"/>
      <c r="J656" s="232"/>
      <c r="K656" s="232"/>
      <c r="L656" s="232"/>
      <c r="M656" s="232"/>
      <c r="N656" s="232"/>
      <c r="O656" s="232"/>
      <c r="P656" s="1062"/>
      <c r="Q656" s="1063"/>
      <c r="R656" s="9"/>
      <c r="V656" s="9"/>
      <c r="W656" s="9"/>
    </row>
    <row r="657" spans="1:23">
      <c r="A657" s="26"/>
      <c r="B657" s="26"/>
      <c r="C657" s="861"/>
      <c r="D657" s="229"/>
      <c r="E657" s="230"/>
      <c r="F657" s="231"/>
      <c r="G657" s="232"/>
      <c r="H657" s="232"/>
      <c r="I657" s="232"/>
      <c r="J657" s="232"/>
      <c r="K657" s="232"/>
      <c r="L657" s="232"/>
      <c r="M657" s="232"/>
      <c r="N657" s="232"/>
      <c r="O657" s="232"/>
      <c r="P657" s="1062"/>
      <c r="Q657" s="1063"/>
      <c r="R657" s="9"/>
      <c r="V657" s="9"/>
      <c r="W657" s="9"/>
    </row>
    <row r="658" spans="1:23">
      <c r="A658" s="26"/>
      <c r="B658" s="26"/>
      <c r="C658" s="861"/>
      <c r="D658" s="229"/>
      <c r="E658" s="230"/>
      <c r="F658" s="231"/>
      <c r="G658" s="232"/>
      <c r="H658" s="232"/>
      <c r="I658" s="232"/>
      <c r="J658" s="232"/>
      <c r="K658" s="232"/>
      <c r="L658" s="232"/>
      <c r="M658" s="232"/>
      <c r="N658" s="232"/>
      <c r="O658" s="232"/>
      <c r="P658" s="1062"/>
      <c r="Q658" s="1063"/>
      <c r="R658" s="9"/>
      <c r="V658" s="9"/>
      <c r="W658" s="9"/>
    </row>
    <row r="659" spans="1:23">
      <c r="A659" s="26"/>
      <c r="B659" s="26"/>
      <c r="C659" s="861"/>
      <c r="D659" s="229"/>
      <c r="E659" s="230"/>
      <c r="F659" s="231"/>
      <c r="G659" s="232"/>
      <c r="H659" s="232"/>
      <c r="I659" s="232"/>
      <c r="J659" s="232"/>
      <c r="K659" s="232"/>
      <c r="L659" s="232"/>
      <c r="M659" s="232"/>
      <c r="N659" s="232"/>
      <c r="O659" s="232"/>
      <c r="P659" s="1062"/>
      <c r="Q659" s="1063"/>
      <c r="R659" s="9"/>
      <c r="V659" s="9"/>
      <c r="W659" s="9"/>
    </row>
    <row r="660" spans="1:23">
      <c r="A660" s="26"/>
      <c r="B660" s="26"/>
      <c r="C660" s="861"/>
      <c r="D660" s="229"/>
      <c r="E660" s="230"/>
      <c r="F660" s="231"/>
      <c r="G660" s="232"/>
      <c r="H660" s="232"/>
      <c r="I660" s="232"/>
      <c r="J660" s="232"/>
      <c r="K660" s="232"/>
      <c r="L660" s="232"/>
      <c r="M660" s="232"/>
      <c r="N660" s="232"/>
      <c r="O660" s="232"/>
      <c r="P660" s="1062"/>
      <c r="Q660" s="1063"/>
      <c r="R660" s="9"/>
      <c r="V660" s="9"/>
      <c r="W660" s="9"/>
    </row>
    <row r="661" spans="1:23">
      <c r="A661" s="26"/>
      <c r="B661" s="26"/>
      <c r="C661" s="861"/>
      <c r="D661" s="229"/>
      <c r="E661" s="230"/>
      <c r="F661" s="231"/>
      <c r="G661" s="232"/>
      <c r="H661" s="232"/>
      <c r="I661" s="232"/>
      <c r="J661" s="232"/>
      <c r="K661" s="232"/>
      <c r="L661" s="232"/>
      <c r="M661" s="232"/>
      <c r="N661" s="232"/>
      <c r="O661" s="232"/>
      <c r="P661" s="1062"/>
      <c r="Q661" s="1063"/>
      <c r="R661" s="9"/>
      <c r="V661" s="9"/>
      <c r="W661" s="9"/>
    </row>
    <row r="662" spans="1:23">
      <c r="A662" s="26"/>
      <c r="B662" s="26"/>
      <c r="C662" s="861"/>
      <c r="D662" s="229"/>
      <c r="E662" s="230"/>
      <c r="F662" s="231"/>
      <c r="G662" s="232"/>
      <c r="H662" s="232"/>
      <c r="I662" s="232"/>
      <c r="J662" s="232"/>
      <c r="K662" s="232"/>
      <c r="L662" s="232"/>
      <c r="M662" s="232"/>
      <c r="N662" s="232"/>
      <c r="O662" s="232"/>
      <c r="P662" s="1062"/>
      <c r="Q662" s="1063"/>
      <c r="R662" s="9"/>
      <c r="V662" s="9"/>
      <c r="W662" s="9"/>
    </row>
    <row r="663" spans="1:23">
      <c r="A663" s="26"/>
      <c r="B663" s="26"/>
      <c r="C663" s="861"/>
      <c r="D663" s="229"/>
      <c r="E663" s="230"/>
      <c r="F663" s="231"/>
      <c r="G663" s="232"/>
      <c r="H663" s="232"/>
      <c r="I663" s="232"/>
      <c r="J663" s="232"/>
      <c r="K663" s="232"/>
      <c r="L663" s="232"/>
      <c r="M663" s="232"/>
      <c r="N663" s="232"/>
      <c r="O663" s="232"/>
      <c r="P663" s="1062"/>
      <c r="Q663" s="1063"/>
      <c r="R663" s="9"/>
      <c r="V663" s="9"/>
      <c r="W663" s="9"/>
    </row>
    <row r="664" spans="1:23">
      <c r="A664" s="26"/>
      <c r="B664" s="26"/>
      <c r="C664" s="861"/>
      <c r="D664" s="229"/>
      <c r="E664" s="230"/>
      <c r="F664" s="231"/>
      <c r="G664" s="232"/>
      <c r="H664" s="232"/>
      <c r="I664" s="232"/>
      <c r="J664" s="232"/>
      <c r="K664" s="232"/>
      <c r="L664" s="232"/>
      <c r="M664" s="232"/>
      <c r="N664" s="232"/>
      <c r="O664" s="232"/>
      <c r="P664" s="1062"/>
      <c r="Q664" s="1063"/>
      <c r="R664" s="9"/>
      <c r="V664" s="9"/>
      <c r="W664" s="9"/>
    </row>
    <row r="665" spans="1:23">
      <c r="A665" s="26"/>
      <c r="B665" s="26"/>
      <c r="C665" s="861"/>
      <c r="D665" s="229"/>
      <c r="E665" s="230"/>
      <c r="F665" s="231"/>
      <c r="G665" s="232"/>
      <c r="H665" s="232"/>
      <c r="I665" s="232"/>
      <c r="J665" s="232"/>
      <c r="K665" s="232"/>
      <c r="L665" s="232"/>
      <c r="M665" s="232"/>
      <c r="N665" s="232"/>
      <c r="O665" s="232"/>
      <c r="P665" s="1062"/>
      <c r="Q665" s="1063"/>
      <c r="R665" s="9"/>
      <c r="V665" s="9"/>
      <c r="W665" s="9"/>
    </row>
    <row r="666" spans="1:23">
      <c r="A666" s="26"/>
      <c r="B666" s="26"/>
      <c r="C666" s="861"/>
      <c r="D666" s="229"/>
      <c r="E666" s="230"/>
      <c r="F666" s="231"/>
      <c r="G666" s="232"/>
      <c r="H666" s="232"/>
      <c r="I666" s="232"/>
      <c r="J666" s="232"/>
      <c r="K666" s="232"/>
      <c r="L666" s="232"/>
      <c r="M666" s="232"/>
      <c r="N666" s="232"/>
      <c r="O666" s="232"/>
      <c r="P666" s="1062"/>
      <c r="Q666" s="1063"/>
      <c r="R666" s="9"/>
      <c r="V666" s="9"/>
      <c r="W666" s="9"/>
    </row>
    <row r="667" spans="1:23">
      <c r="A667" s="26"/>
      <c r="B667" s="26"/>
      <c r="C667" s="861"/>
      <c r="D667" s="229"/>
      <c r="E667" s="230"/>
      <c r="F667" s="231"/>
      <c r="G667" s="232"/>
      <c r="H667" s="232"/>
      <c r="I667" s="232"/>
      <c r="J667" s="232"/>
      <c r="K667" s="232"/>
      <c r="L667" s="232"/>
      <c r="M667" s="232"/>
      <c r="N667" s="232"/>
      <c r="O667" s="232"/>
      <c r="P667" s="1062"/>
      <c r="Q667" s="1063"/>
      <c r="R667" s="9"/>
      <c r="V667" s="9"/>
      <c r="W667" s="9"/>
    </row>
    <row r="668" spans="1:23">
      <c r="A668" s="26"/>
      <c r="B668" s="26"/>
      <c r="C668" s="861"/>
      <c r="D668" s="229"/>
      <c r="E668" s="230"/>
      <c r="F668" s="231"/>
      <c r="G668" s="232"/>
      <c r="H668" s="232"/>
      <c r="I668" s="232"/>
      <c r="J668" s="232"/>
      <c r="K668" s="232"/>
      <c r="L668" s="232"/>
      <c r="M668" s="232"/>
      <c r="N668" s="232"/>
      <c r="O668" s="232"/>
      <c r="P668" s="1062"/>
      <c r="Q668" s="1063"/>
      <c r="R668" s="9"/>
      <c r="V668" s="9"/>
      <c r="W668" s="9"/>
    </row>
    <row r="669" spans="1:23">
      <c r="A669" s="26"/>
      <c r="B669" s="26"/>
      <c r="C669" s="861"/>
      <c r="D669" s="229"/>
      <c r="E669" s="230"/>
      <c r="F669" s="231"/>
      <c r="G669" s="232"/>
      <c r="H669" s="232"/>
      <c r="I669" s="232"/>
      <c r="J669" s="232"/>
      <c r="K669" s="232"/>
      <c r="L669" s="232"/>
      <c r="M669" s="232"/>
      <c r="N669" s="232"/>
      <c r="O669" s="232"/>
      <c r="P669" s="1062"/>
      <c r="Q669" s="1063"/>
      <c r="R669" s="9"/>
      <c r="V669" s="9"/>
      <c r="W669" s="9"/>
    </row>
    <row r="670" spans="1:23">
      <c r="A670" s="26"/>
      <c r="B670" s="26"/>
      <c r="C670" s="861"/>
      <c r="D670" s="229"/>
      <c r="E670" s="230"/>
      <c r="F670" s="231"/>
      <c r="G670" s="232"/>
      <c r="H670" s="232"/>
      <c r="I670" s="232"/>
      <c r="J670" s="232"/>
      <c r="K670" s="232"/>
      <c r="L670" s="232"/>
      <c r="M670" s="232"/>
      <c r="N670" s="232"/>
      <c r="O670" s="232"/>
      <c r="P670" s="1062"/>
      <c r="Q670" s="1063"/>
      <c r="R670" s="9"/>
      <c r="V670" s="9"/>
      <c r="W670" s="9"/>
    </row>
    <row r="671" spans="1:23">
      <c r="A671" s="26"/>
      <c r="B671" s="26"/>
      <c r="C671" s="861"/>
      <c r="D671" s="229"/>
      <c r="E671" s="230"/>
      <c r="F671" s="231"/>
      <c r="G671" s="232"/>
      <c r="H671" s="232"/>
      <c r="I671" s="232"/>
      <c r="J671" s="232"/>
      <c r="K671" s="232"/>
      <c r="L671" s="232"/>
      <c r="M671" s="232"/>
      <c r="N671" s="232"/>
      <c r="O671" s="232"/>
      <c r="P671" s="1062"/>
      <c r="Q671" s="1063"/>
      <c r="R671" s="9"/>
      <c r="V671" s="9"/>
      <c r="W671" s="9"/>
    </row>
    <row r="672" spans="1:23">
      <c r="A672" s="26"/>
      <c r="B672" s="26"/>
      <c r="C672" s="861"/>
      <c r="D672" s="229"/>
      <c r="E672" s="230"/>
      <c r="F672" s="231"/>
      <c r="G672" s="232"/>
      <c r="H672" s="232"/>
      <c r="I672" s="232"/>
      <c r="J672" s="232"/>
      <c r="K672" s="232"/>
      <c r="L672" s="232"/>
      <c r="M672" s="232"/>
      <c r="N672" s="232"/>
      <c r="O672" s="232"/>
      <c r="P672" s="1062"/>
      <c r="Q672" s="1063"/>
      <c r="R672" s="9"/>
      <c r="V672" s="9"/>
      <c r="W672" s="9"/>
    </row>
    <row r="673" spans="1:23">
      <c r="A673" s="26"/>
      <c r="B673" s="26"/>
      <c r="C673" s="861"/>
      <c r="D673" s="229"/>
      <c r="E673" s="230"/>
      <c r="F673" s="231"/>
      <c r="G673" s="232"/>
      <c r="H673" s="232"/>
      <c r="I673" s="232"/>
      <c r="J673" s="232"/>
      <c r="K673" s="232"/>
      <c r="L673" s="232"/>
      <c r="M673" s="232"/>
      <c r="N673" s="232"/>
      <c r="O673" s="232"/>
      <c r="P673" s="1062"/>
      <c r="Q673" s="1063"/>
      <c r="R673" s="9"/>
      <c r="V673" s="9"/>
      <c r="W673" s="9"/>
    </row>
    <row r="674" spans="1:23">
      <c r="A674" s="26"/>
      <c r="B674" s="26"/>
      <c r="C674" s="861"/>
      <c r="D674" s="229"/>
      <c r="E674" s="230"/>
      <c r="F674" s="231"/>
      <c r="G674" s="232"/>
      <c r="H674" s="232"/>
      <c r="I674" s="232"/>
      <c r="J674" s="232"/>
      <c r="K674" s="232"/>
      <c r="L674" s="232"/>
      <c r="M674" s="232"/>
      <c r="N674" s="232"/>
      <c r="O674" s="232"/>
      <c r="P674" s="1062"/>
      <c r="Q674" s="1063"/>
      <c r="R674" s="9"/>
      <c r="V674" s="9"/>
      <c r="W674" s="9"/>
    </row>
    <row r="675" spans="1:23">
      <c r="A675" s="26"/>
      <c r="B675" s="26"/>
      <c r="C675" s="861"/>
      <c r="D675" s="229"/>
      <c r="E675" s="230"/>
      <c r="F675" s="231"/>
      <c r="G675" s="232"/>
      <c r="H675" s="232"/>
      <c r="I675" s="232"/>
      <c r="J675" s="232"/>
      <c r="K675" s="232"/>
      <c r="L675" s="232"/>
      <c r="M675" s="232"/>
      <c r="N675" s="232"/>
      <c r="O675" s="232"/>
      <c r="P675" s="1062"/>
      <c r="Q675" s="1063"/>
      <c r="R675" s="9"/>
      <c r="V675" s="9"/>
      <c r="W675" s="9"/>
    </row>
    <row r="676" spans="1:23">
      <c r="A676" s="26"/>
      <c r="B676" s="26"/>
      <c r="C676" s="861"/>
      <c r="D676" s="229"/>
      <c r="E676" s="230"/>
      <c r="F676" s="231"/>
      <c r="G676" s="232"/>
      <c r="H676" s="232"/>
      <c r="I676" s="232"/>
      <c r="J676" s="232"/>
      <c r="K676" s="232"/>
      <c r="L676" s="232"/>
      <c r="M676" s="232"/>
      <c r="N676" s="232"/>
      <c r="O676" s="232"/>
      <c r="P676" s="1062"/>
      <c r="Q676" s="1063"/>
      <c r="R676" s="9"/>
      <c r="V676" s="9"/>
      <c r="W676" s="9"/>
    </row>
    <row r="677" spans="1:23">
      <c r="A677" s="26"/>
      <c r="B677" s="26"/>
      <c r="C677" s="861"/>
      <c r="D677" s="229"/>
      <c r="E677" s="230"/>
      <c r="F677" s="231"/>
      <c r="G677" s="232"/>
      <c r="H677" s="232"/>
      <c r="I677" s="232"/>
      <c r="J677" s="232"/>
      <c r="K677" s="232"/>
      <c r="L677" s="232"/>
      <c r="M677" s="232"/>
      <c r="N677" s="232"/>
      <c r="O677" s="232"/>
      <c r="P677" s="1062"/>
      <c r="Q677" s="1063"/>
      <c r="R677" s="9"/>
      <c r="V677" s="9"/>
      <c r="W677" s="9"/>
    </row>
    <row r="678" spans="1:23">
      <c r="A678" s="26"/>
      <c r="B678" s="26"/>
      <c r="C678" s="861"/>
      <c r="D678" s="229"/>
      <c r="E678" s="230"/>
      <c r="F678" s="231"/>
      <c r="G678" s="232"/>
      <c r="H678" s="232"/>
      <c r="I678" s="232"/>
      <c r="J678" s="232"/>
      <c r="K678" s="232"/>
      <c r="L678" s="232"/>
      <c r="M678" s="232"/>
      <c r="N678" s="232"/>
      <c r="O678" s="232"/>
      <c r="P678" s="1062"/>
      <c r="Q678" s="1063"/>
      <c r="R678" s="9"/>
      <c r="V678" s="9"/>
      <c r="W678" s="9"/>
    </row>
    <row r="679" spans="1:23">
      <c r="A679" s="26"/>
      <c r="B679" s="26"/>
      <c r="C679" s="861"/>
      <c r="D679" s="229"/>
      <c r="E679" s="230"/>
      <c r="F679" s="231"/>
      <c r="G679" s="232"/>
      <c r="H679" s="232"/>
      <c r="I679" s="232"/>
      <c r="J679" s="232"/>
      <c r="K679" s="232"/>
      <c r="L679" s="232"/>
      <c r="M679" s="232"/>
      <c r="N679" s="232"/>
      <c r="O679" s="232"/>
      <c r="P679" s="1062"/>
      <c r="Q679" s="1063"/>
      <c r="R679" s="9"/>
      <c r="V679" s="9"/>
      <c r="W679" s="9"/>
    </row>
    <row r="680" spans="1:23">
      <c r="A680" s="26"/>
      <c r="B680" s="26"/>
      <c r="C680" s="861"/>
      <c r="D680" s="229"/>
      <c r="E680" s="230"/>
      <c r="F680" s="231"/>
      <c r="G680" s="232"/>
      <c r="H680" s="232"/>
      <c r="I680" s="232"/>
      <c r="J680" s="232"/>
      <c r="K680" s="232"/>
      <c r="L680" s="232"/>
      <c r="M680" s="232"/>
      <c r="N680" s="232"/>
      <c r="O680" s="232"/>
      <c r="P680" s="1062"/>
      <c r="Q680" s="1063"/>
      <c r="R680" s="9"/>
      <c r="V680" s="9"/>
      <c r="W680" s="9"/>
    </row>
    <row r="681" spans="1:23">
      <c r="A681" s="26"/>
      <c r="B681" s="26"/>
      <c r="C681" s="861"/>
      <c r="D681" s="229"/>
      <c r="E681" s="230"/>
      <c r="F681" s="231"/>
      <c r="G681" s="232"/>
      <c r="H681" s="232"/>
      <c r="I681" s="232"/>
      <c r="J681" s="232"/>
      <c r="K681" s="232"/>
      <c r="L681" s="232"/>
      <c r="M681" s="232"/>
      <c r="N681" s="232"/>
      <c r="O681" s="232"/>
      <c r="P681" s="1062"/>
      <c r="Q681" s="1063"/>
      <c r="R681" s="9"/>
      <c r="V681" s="9"/>
      <c r="W681" s="9"/>
    </row>
    <row r="682" spans="1:23">
      <c r="A682" s="26"/>
      <c r="B682" s="26"/>
      <c r="C682" s="861"/>
      <c r="D682" s="229"/>
      <c r="E682" s="230"/>
      <c r="F682" s="231"/>
      <c r="G682" s="232"/>
      <c r="H682" s="232"/>
      <c r="I682" s="232"/>
      <c r="J682" s="232"/>
      <c r="K682" s="232"/>
      <c r="L682" s="232"/>
      <c r="M682" s="232"/>
      <c r="N682" s="232"/>
      <c r="O682" s="232"/>
      <c r="P682" s="1062"/>
      <c r="Q682" s="1063"/>
      <c r="R682" s="9"/>
      <c r="V682" s="9"/>
      <c r="W682" s="9"/>
    </row>
    <row r="683" spans="1:23">
      <c r="A683" s="26"/>
      <c r="B683" s="26"/>
      <c r="C683" s="861"/>
      <c r="D683" s="229"/>
      <c r="E683" s="230"/>
      <c r="F683" s="231"/>
      <c r="G683" s="232"/>
      <c r="H683" s="232"/>
      <c r="I683" s="232"/>
      <c r="J683" s="232"/>
      <c r="K683" s="232"/>
      <c r="L683" s="232"/>
      <c r="M683" s="232"/>
      <c r="N683" s="232"/>
      <c r="O683" s="232"/>
      <c r="P683" s="1062"/>
      <c r="Q683" s="1063"/>
      <c r="R683" s="9"/>
      <c r="V683" s="9"/>
      <c r="W683" s="9"/>
    </row>
    <row r="684" spans="1:23">
      <c r="A684" s="26"/>
      <c r="B684" s="26"/>
      <c r="C684" s="861"/>
      <c r="D684" s="229"/>
      <c r="E684" s="230"/>
      <c r="F684" s="231"/>
      <c r="G684" s="232"/>
      <c r="H684" s="232"/>
      <c r="I684" s="232"/>
      <c r="J684" s="232"/>
      <c r="K684" s="232"/>
      <c r="L684" s="232"/>
      <c r="M684" s="232"/>
      <c r="N684" s="232"/>
      <c r="O684" s="232"/>
      <c r="P684" s="1062"/>
      <c r="Q684" s="1063"/>
      <c r="R684" s="9"/>
      <c r="V684" s="9"/>
      <c r="W684" s="9"/>
    </row>
    <row r="685" spans="1:23">
      <c r="A685" s="26"/>
      <c r="B685" s="26"/>
      <c r="C685" s="861"/>
      <c r="D685" s="229"/>
      <c r="E685" s="230"/>
      <c r="F685" s="231"/>
      <c r="G685" s="232"/>
      <c r="H685" s="232"/>
      <c r="I685" s="232"/>
      <c r="J685" s="232"/>
      <c r="K685" s="232"/>
      <c r="L685" s="232"/>
      <c r="M685" s="232"/>
      <c r="N685" s="232"/>
      <c r="O685" s="232"/>
      <c r="P685" s="1062"/>
      <c r="Q685" s="1063"/>
      <c r="R685" s="9"/>
      <c r="V685" s="9"/>
      <c r="W685" s="9"/>
    </row>
    <row r="686" spans="1:23">
      <c r="A686" s="26"/>
      <c r="B686" s="26"/>
      <c r="C686" s="861"/>
      <c r="D686" s="229"/>
      <c r="E686" s="230"/>
      <c r="F686" s="231"/>
      <c r="G686" s="232"/>
      <c r="H686" s="232"/>
      <c r="I686" s="232"/>
      <c r="J686" s="232"/>
      <c r="K686" s="232"/>
      <c r="L686" s="232"/>
      <c r="M686" s="232"/>
      <c r="N686" s="232"/>
      <c r="O686" s="232"/>
      <c r="P686" s="1062"/>
      <c r="Q686" s="1063"/>
      <c r="R686" s="9"/>
      <c r="V686" s="9"/>
      <c r="W686" s="9"/>
    </row>
    <row r="687" spans="1:23">
      <c r="A687" s="26"/>
      <c r="B687" s="26"/>
      <c r="C687" s="861"/>
      <c r="D687" s="229"/>
      <c r="E687" s="230"/>
      <c r="F687" s="231"/>
      <c r="G687" s="232"/>
      <c r="H687" s="232"/>
      <c r="I687" s="232"/>
      <c r="J687" s="232"/>
      <c r="K687" s="232"/>
      <c r="L687" s="232"/>
      <c r="M687" s="232"/>
      <c r="N687" s="232"/>
      <c r="O687" s="232"/>
      <c r="P687" s="1062"/>
      <c r="Q687" s="1063"/>
      <c r="R687" s="9"/>
      <c r="V687" s="9"/>
      <c r="W687" s="9"/>
    </row>
    <row r="688" spans="1:23">
      <c r="A688" s="26"/>
      <c r="B688" s="26"/>
      <c r="C688" s="861"/>
      <c r="D688" s="229"/>
      <c r="E688" s="230"/>
      <c r="F688" s="231"/>
      <c r="G688" s="232"/>
      <c r="H688" s="232"/>
      <c r="I688" s="232"/>
      <c r="J688" s="232"/>
      <c r="K688" s="232"/>
      <c r="L688" s="232"/>
      <c r="M688" s="232"/>
      <c r="N688" s="232"/>
      <c r="O688" s="232"/>
      <c r="P688" s="1062"/>
      <c r="Q688" s="1063"/>
      <c r="R688" s="9"/>
      <c r="V688" s="9"/>
      <c r="W688" s="9"/>
    </row>
    <row r="689" spans="1:23">
      <c r="A689" s="26"/>
      <c r="B689" s="26"/>
      <c r="C689" s="861"/>
      <c r="D689" s="229"/>
      <c r="E689" s="230"/>
      <c r="F689" s="231"/>
      <c r="G689" s="232"/>
      <c r="H689" s="232"/>
      <c r="I689" s="232"/>
      <c r="J689" s="232"/>
      <c r="K689" s="232"/>
      <c r="L689" s="232"/>
      <c r="M689" s="232"/>
      <c r="N689" s="232"/>
      <c r="O689" s="232"/>
      <c r="P689" s="1062"/>
      <c r="Q689" s="1063"/>
      <c r="R689" s="9"/>
      <c r="V689" s="9"/>
      <c r="W689" s="9"/>
    </row>
    <row r="690" spans="1:23">
      <c r="A690" s="26"/>
      <c r="B690" s="26"/>
      <c r="C690" s="861"/>
      <c r="D690" s="229"/>
      <c r="E690" s="230"/>
      <c r="F690" s="231"/>
      <c r="G690" s="232"/>
      <c r="H690" s="232"/>
      <c r="I690" s="232"/>
      <c r="J690" s="232"/>
      <c r="K690" s="232"/>
      <c r="L690" s="232"/>
      <c r="M690" s="232"/>
      <c r="N690" s="232"/>
      <c r="O690" s="232"/>
      <c r="P690" s="1062"/>
      <c r="Q690" s="1063"/>
      <c r="R690" s="9"/>
      <c r="V690" s="9"/>
      <c r="W690" s="9"/>
    </row>
    <row r="691" spans="1:23">
      <c r="A691" s="26"/>
      <c r="B691" s="26"/>
      <c r="C691" s="861"/>
      <c r="D691" s="229"/>
      <c r="E691" s="230"/>
      <c r="F691" s="231"/>
      <c r="G691" s="232"/>
      <c r="H691" s="232"/>
      <c r="I691" s="232"/>
      <c r="J691" s="232"/>
      <c r="K691" s="232"/>
      <c r="L691" s="232"/>
      <c r="M691" s="232"/>
      <c r="N691" s="232"/>
      <c r="O691" s="232"/>
      <c r="P691" s="1062"/>
      <c r="Q691" s="1063"/>
      <c r="R691" s="9"/>
      <c r="V691" s="9"/>
      <c r="W691" s="9"/>
    </row>
    <row r="692" spans="1:23">
      <c r="A692" s="26"/>
      <c r="B692" s="26"/>
      <c r="C692" s="861"/>
      <c r="D692" s="229"/>
      <c r="E692" s="230"/>
      <c r="F692" s="231"/>
      <c r="G692" s="232"/>
      <c r="H692" s="232"/>
      <c r="I692" s="232"/>
      <c r="J692" s="232"/>
      <c r="K692" s="232"/>
      <c r="L692" s="232"/>
      <c r="M692" s="232"/>
      <c r="N692" s="232"/>
      <c r="O692" s="232"/>
      <c r="P692" s="1062"/>
      <c r="Q692" s="1063"/>
      <c r="R692" s="9"/>
      <c r="V692" s="9"/>
      <c r="W692" s="9"/>
    </row>
    <row r="693" spans="1:23">
      <c r="A693" s="26"/>
      <c r="B693" s="26"/>
      <c r="C693" s="861"/>
      <c r="D693" s="229"/>
      <c r="E693" s="230"/>
      <c r="F693" s="231"/>
      <c r="G693" s="232"/>
      <c r="H693" s="232"/>
      <c r="I693" s="232"/>
      <c r="J693" s="232"/>
      <c r="K693" s="232"/>
      <c r="L693" s="232"/>
      <c r="M693" s="232"/>
      <c r="N693" s="232"/>
      <c r="O693" s="232"/>
      <c r="P693" s="1062"/>
      <c r="Q693" s="1063"/>
      <c r="R693" s="9"/>
      <c r="V693" s="9"/>
      <c r="W693" s="9"/>
    </row>
    <row r="694" spans="1:23">
      <c r="A694" s="26"/>
      <c r="B694" s="26"/>
      <c r="C694" s="861"/>
      <c r="D694" s="229"/>
      <c r="E694" s="230"/>
      <c r="F694" s="231"/>
      <c r="G694" s="232"/>
      <c r="H694" s="232"/>
      <c r="I694" s="232"/>
      <c r="J694" s="232"/>
      <c r="K694" s="232"/>
      <c r="L694" s="232"/>
      <c r="M694" s="232"/>
      <c r="N694" s="232"/>
      <c r="O694" s="232"/>
      <c r="P694" s="1062"/>
      <c r="Q694" s="1063"/>
      <c r="R694" s="9"/>
      <c r="V694" s="9"/>
      <c r="W694" s="9"/>
    </row>
    <row r="695" spans="1:23">
      <c r="A695" s="26"/>
      <c r="B695" s="26"/>
      <c r="C695" s="861"/>
      <c r="D695" s="229"/>
      <c r="E695" s="230"/>
      <c r="F695" s="231"/>
      <c r="G695" s="232"/>
      <c r="H695" s="232"/>
      <c r="I695" s="232"/>
      <c r="J695" s="232"/>
      <c r="K695" s="232"/>
      <c r="L695" s="232"/>
      <c r="M695" s="232"/>
      <c r="N695" s="232"/>
      <c r="O695" s="232"/>
      <c r="P695" s="1062"/>
      <c r="Q695" s="1063"/>
      <c r="R695" s="9"/>
      <c r="V695" s="9"/>
      <c r="W695" s="9"/>
    </row>
    <row r="696" spans="1:23">
      <c r="A696" s="26"/>
      <c r="B696" s="26"/>
      <c r="C696" s="861"/>
      <c r="D696" s="229"/>
      <c r="E696" s="230"/>
      <c r="F696" s="231"/>
      <c r="G696" s="232"/>
      <c r="H696" s="232"/>
      <c r="I696" s="232"/>
      <c r="J696" s="232"/>
      <c r="K696" s="232"/>
      <c r="L696" s="232"/>
      <c r="M696" s="232"/>
      <c r="N696" s="232"/>
      <c r="O696" s="232"/>
      <c r="P696" s="1062"/>
      <c r="Q696" s="1063"/>
      <c r="R696" s="9"/>
      <c r="V696" s="9"/>
      <c r="W696" s="9"/>
    </row>
    <row r="697" spans="1:23">
      <c r="A697" s="26"/>
      <c r="B697" s="26"/>
      <c r="C697" s="861"/>
      <c r="D697" s="229"/>
      <c r="E697" s="230"/>
      <c r="F697" s="231"/>
      <c r="G697" s="232"/>
      <c r="H697" s="232"/>
      <c r="I697" s="232"/>
      <c r="J697" s="232"/>
      <c r="K697" s="232"/>
      <c r="L697" s="232"/>
      <c r="M697" s="232"/>
      <c r="N697" s="232"/>
      <c r="O697" s="232"/>
      <c r="P697" s="1062"/>
      <c r="Q697" s="1063"/>
      <c r="R697" s="9"/>
      <c r="V697" s="9"/>
      <c r="W697" s="9"/>
    </row>
    <row r="698" spans="1:23">
      <c r="A698" s="26"/>
      <c r="B698" s="26"/>
      <c r="C698" s="861"/>
      <c r="D698" s="229"/>
      <c r="E698" s="230"/>
      <c r="F698" s="231"/>
      <c r="G698" s="232"/>
      <c r="H698" s="232"/>
      <c r="I698" s="232"/>
      <c r="J698" s="232"/>
      <c r="K698" s="232"/>
      <c r="L698" s="232"/>
      <c r="M698" s="232"/>
      <c r="N698" s="232"/>
      <c r="O698" s="232"/>
      <c r="P698" s="1062"/>
      <c r="Q698" s="1063"/>
      <c r="R698" s="9"/>
      <c r="V698" s="9"/>
      <c r="W698" s="9"/>
    </row>
    <row r="699" spans="1:23">
      <c r="A699" s="26"/>
      <c r="B699" s="26"/>
      <c r="C699" s="861"/>
      <c r="D699" s="229"/>
      <c r="E699" s="230"/>
      <c r="F699" s="231"/>
      <c r="G699" s="232"/>
      <c r="H699" s="232"/>
      <c r="I699" s="232"/>
      <c r="J699" s="232"/>
      <c r="K699" s="232"/>
      <c r="L699" s="232"/>
      <c r="M699" s="232"/>
      <c r="N699" s="232"/>
      <c r="O699" s="232"/>
      <c r="P699" s="1062"/>
      <c r="Q699" s="1063"/>
      <c r="R699" s="9"/>
      <c r="V699" s="9"/>
      <c r="W699" s="9"/>
    </row>
    <row r="700" spans="1:23">
      <c r="A700" s="26"/>
      <c r="B700" s="26"/>
      <c r="C700" s="861"/>
      <c r="D700" s="229"/>
      <c r="E700" s="230"/>
      <c r="F700" s="231"/>
      <c r="G700" s="232"/>
      <c r="H700" s="232"/>
      <c r="I700" s="232"/>
      <c r="J700" s="232"/>
      <c r="K700" s="232"/>
      <c r="L700" s="232"/>
      <c r="M700" s="232"/>
      <c r="N700" s="232"/>
      <c r="O700" s="232"/>
      <c r="P700" s="1062"/>
      <c r="Q700" s="1063"/>
      <c r="R700" s="9"/>
      <c r="V700" s="9"/>
      <c r="W700" s="9"/>
    </row>
    <row r="701" spans="1:23">
      <c r="A701" s="26"/>
      <c r="B701" s="26"/>
      <c r="C701" s="861"/>
      <c r="D701" s="229"/>
      <c r="E701" s="230"/>
      <c r="F701" s="231"/>
      <c r="G701" s="232"/>
      <c r="H701" s="232"/>
      <c r="I701" s="232"/>
      <c r="J701" s="232"/>
      <c r="K701" s="232"/>
      <c r="L701" s="232"/>
      <c r="M701" s="232"/>
      <c r="N701" s="232"/>
      <c r="O701" s="232"/>
      <c r="P701" s="1062"/>
      <c r="Q701" s="1063"/>
      <c r="R701" s="9"/>
      <c r="V701" s="9"/>
      <c r="W701" s="9"/>
    </row>
    <row r="702" spans="1:23">
      <c r="A702" s="26"/>
      <c r="B702" s="26"/>
      <c r="C702" s="861"/>
      <c r="D702" s="229"/>
      <c r="E702" s="230"/>
      <c r="F702" s="231"/>
      <c r="G702" s="232"/>
      <c r="H702" s="232"/>
      <c r="I702" s="232"/>
      <c r="J702" s="232"/>
      <c r="K702" s="232"/>
      <c r="L702" s="232"/>
      <c r="M702" s="232"/>
      <c r="N702" s="232"/>
      <c r="O702" s="232"/>
      <c r="P702" s="1062"/>
      <c r="Q702" s="1063"/>
      <c r="R702" s="9"/>
      <c r="V702" s="9"/>
      <c r="W702" s="9"/>
    </row>
    <row r="703" spans="1:23">
      <c r="A703" s="26"/>
      <c r="B703" s="26"/>
      <c r="C703" s="861"/>
      <c r="D703" s="229"/>
      <c r="E703" s="230"/>
      <c r="F703" s="231"/>
      <c r="G703" s="232"/>
      <c r="H703" s="232"/>
      <c r="I703" s="232"/>
      <c r="J703" s="232"/>
      <c r="K703" s="232"/>
      <c r="L703" s="232"/>
      <c r="M703" s="232"/>
      <c r="N703" s="232"/>
      <c r="O703" s="232"/>
      <c r="P703" s="1062"/>
      <c r="Q703" s="1063"/>
      <c r="R703" s="9"/>
      <c r="V703" s="9"/>
      <c r="W703" s="9"/>
    </row>
    <row r="704" spans="1:23">
      <c r="A704" s="26"/>
      <c r="B704" s="26"/>
      <c r="C704" s="26"/>
      <c r="D704" s="26"/>
      <c r="E704" s="26"/>
      <c r="F704" s="26"/>
      <c r="G704" s="26"/>
      <c r="H704" s="26"/>
      <c r="I704" s="26"/>
      <c r="J704" s="26"/>
      <c r="K704" s="26"/>
      <c r="L704" s="26"/>
      <c r="M704" s="26"/>
      <c r="N704" s="26"/>
      <c r="O704" s="26"/>
      <c r="P704" s="26"/>
      <c r="Q704" s="26"/>
      <c r="R704" s="9"/>
      <c r="V704" s="9"/>
      <c r="W704" s="9"/>
    </row>
    <row r="705" spans="1:23">
      <c r="A705" s="26"/>
      <c r="B705" s="26"/>
      <c r="C705" s="26"/>
      <c r="D705" s="26"/>
      <c r="E705" s="26"/>
      <c r="F705" s="26"/>
      <c r="G705" s="9"/>
      <c r="H705" s="9"/>
      <c r="I705" s="9"/>
      <c r="J705" s="9"/>
      <c r="K705" s="9"/>
      <c r="L705" s="9"/>
      <c r="M705" s="9"/>
      <c r="N705" s="9"/>
      <c r="O705" s="9"/>
      <c r="P705" s="9"/>
      <c r="Q705" s="9"/>
      <c r="R705" s="9"/>
      <c r="V705" s="9"/>
      <c r="W705" s="9"/>
    </row>
    <row r="707" spans="1:23" ht="69" customHeight="1">
      <c r="D707" s="24" t="s">
        <v>460</v>
      </c>
      <c r="E707" s="24" t="s">
        <v>459</v>
      </c>
      <c r="F707" s="24" t="s">
        <v>461</v>
      </c>
      <c r="G707" s="41" t="str">
        <f>"Zasiew w "&amp;'Og s1'!K8&amp;" r."</f>
        <v>Zasiew w 2014 r.</v>
      </c>
      <c r="N707" s="41" t="s">
        <v>225</v>
      </c>
      <c r="Q707" s="41" t="str">
        <f>"Zasiew w "&amp;'Og s1'!U8&amp;" r."</f>
        <v>Zasiew w  r.</v>
      </c>
    </row>
    <row r="708" spans="1:23">
      <c r="D708" s="42">
        <f>D4</f>
        <v>0</v>
      </c>
      <c r="E708" s="42">
        <f>E4</f>
        <v>0</v>
      </c>
      <c r="F708" s="42">
        <f>F4</f>
        <v>0</v>
      </c>
      <c r="G708" s="43">
        <f>G4</f>
        <v>0</v>
      </c>
      <c r="N708" s="43">
        <f>N4</f>
        <v>0</v>
      </c>
      <c r="Q708" s="42">
        <f>Q4</f>
        <v>0</v>
      </c>
    </row>
    <row r="709" spans="1:23">
      <c r="D709" s="42"/>
      <c r="E709" s="42"/>
      <c r="F709" s="42"/>
      <c r="G709" s="43"/>
      <c r="N709" s="43"/>
      <c r="Q709" s="42"/>
    </row>
    <row r="710" spans="1:23">
      <c r="D710" s="42">
        <f>D5</f>
        <v>0</v>
      </c>
      <c r="E710" s="42">
        <f>E5</f>
        <v>0</v>
      </c>
      <c r="F710" s="42">
        <f>F5</f>
        <v>0</v>
      </c>
      <c r="G710" s="43">
        <f>G5</f>
        <v>0</v>
      </c>
      <c r="N710" s="43">
        <f>N5</f>
        <v>0</v>
      </c>
      <c r="Q710" s="42">
        <f>Q5</f>
        <v>0</v>
      </c>
    </row>
    <row r="711" spans="1:23">
      <c r="D711" s="42"/>
      <c r="E711" s="42"/>
      <c r="F711" s="42"/>
      <c r="G711" s="43"/>
      <c r="N711" s="43"/>
      <c r="Q711" s="42"/>
    </row>
    <row r="712" spans="1:23">
      <c r="D712" s="42">
        <f>D6</f>
        <v>0</v>
      </c>
      <c r="E712" s="42">
        <f>E6</f>
        <v>0</v>
      </c>
      <c r="F712" s="42">
        <f>F6</f>
        <v>0</v>
      </c>
      <c r="G712" s="43">
        <f>G6</f>
        <v>0</v>
      </c>
      <c r="N712" s="43">
        <f>N6</f>
        <v>0</v>
      </c>
      <c r="Q712" s="42">
        <f>Q6</f>
        <v>0</v>
      </c>
    </row>
    <row r="713" spans="1:23">
      <c r="D713" s="42"/>
      <c r="E713" s="42"/>
      <c r="F713" s="42"/>
      <c r="G713" s="43"/>
      <c r="N713" s="43"/>
      <c r="Q713" s="42"/>
    </row>
    <row r="714" spans="1:23">
      <c r="D714" s="42">
        <f>D7</f>
        <v>0</v>
      </c>
      <c r="E714" s="42">
        <f>E7</f>
        <v>0</v>
      </c>
      <c r="F714" s="42">
        <f>F7</f>
        <v>0</v>
      </c>
      <c r="G714" s="43">
        <f>G7</f>
        <v>0</v>
      </c>
      <c r="N714" s="43">
        <f>N7</f>
        <v>0</v>
      </c>
      <c r="Q714" s="42">
        <f>Q7</f>
        <v>0</v>
      </c>
    </row>
    <row r="715" spans="1:23">
      <c r="D715" s="42"/>
      <c r="E715" s="42"/>
      <c r="F715" s="42"/>
      <c r="G715" s="43"/>
      <c r="N715" s="43"/>
      <c r="Q715" s="42"/>
    </row>
    <row r="716" spans="1:23">
      <c r="D716" s="42">
        <f>D8</f>
        <v>0</v>
      </c>
      <c r="E716" s="42">
        <f>E8</f>
        <v>0</v>
      </c>
      <c r="F716" s="42">
        <f>F8</f>
        <v>0</v>
      </c>
      <c r="G716" s="43">
        <f>G8</f>
        <v>0</v>
      </c>
      <c r="N716" s="43">
        <f>N8</f>
        <v>0</v>
      </c>
      <c r="Q716" s="42">
        <f>Q8</f>
        <v>0</v>
      </c>
    </row>
    <row r="717" spans="1:23">
      <c r="D717" s="42"/>
      <c r="E717" s="42"/>
      <c r="F717" s="42"/>
      <c r="G717" s="43"/>
      <c r="N717" s="43"/>
      <c r="Q717" s="42"/>
    </row>
    <row r="718" spans="1:23">
      <c r="D718" s="42">
        <f>D9</f>
        <v>0</v>
      </c>
      <c r="E718" s="42">
        <f>E9</f>
        <v>0</v>
      </c>
      <c r="F718" s="42">
        <f>F9</f>
        <v>0</v>
      </c>
      <c r="G718" s="43">
        <f>G9</f>
        <v>0</v>
      </c>
      <c r="N718" s="43">
        <f>N9</f>
        <v>0</v>
      </c>
      <c r="Q718" s="42">
        <f>Q9</f>
        <v>0</v>
      </c>
    </row>
    <row r="719" spans="1:23">
      <c r="D719" s="42"/>
      <c r="E719" s="42"/>
      <c r="F719" s="42"/>
      <c r="G719" s="43"/>
      <c r="N719" s="43"/>
      <c r="Q719" s="42"/>
    </row>
    <row r="720" spans="1:23">
      <c r="D720" s="42">
        <f>D10</f>
        <v>0</v>
      </c>
      <c r="E720" s="42">
        <f>E10</f>
        <v>0</v>
      </c>
      <c r="F720" s="42">
        <f>F10</f>
        <v>0</v>
      </c>
      <c r="G720" s="43">
        <f>G10</f>
        <v>0</v>
      </c>
      <c r="N720" s="43">
        <f>N10</f>
        <v>0</v>
      </c>
      <c r="Q720" s="42">
        <f>Q10</f>
        <v>0</v>
      </c>
    </row>
    <row r="721" spans="4:17">
      <c r="D721" s="42"/>
      <c r="E721" s="42"/>
      <c r="F721" s="42"/>
      <c r="G721" s="43"/>
      <c r="N721" s="43"/>
      <c r="Q721" s="42"/>
    </row>
    <row r="722" spans="4:17">
      <c r="D722" s="42">
        <f>D11</f>
        <v>0</v>
      </c>
      <c r="E722" s="42">
        <f>E11</f>
        <v>0</v>
      </c>
      <c r="F722" s="42">
        <f>F11</f>
        <v>0</v>
      </c>
      <c r="G722" s="43">
        <f>G11</f>
        <v>0</v>
      </c>
      <c r="N722" s="43">
        <f>N11</f>
        <v>0</v>
      </c>
      <c r="Q722" s="42">
        <f>Q11</f>
        <v>0</v>
      </c>
    </row>
    <row r="723" spans="4:17">
      <c r="D723" s="42"/>
      <c r="E723" s="42"/>
      <c r="F723" s="42"/>
      <c r="G723" s="43"/>
      <c r="N723" s="43"/>
      <c r="Q723" s="42"/>
    </row>
    <row r="724" spans="4:17">
      <c r="D724" s="42">
        <f>D12</f>
        <v>0</v>
      </c>
      <c r="E724" s="42">
        <f>E12</f>
        <v>0</v>
      </c>
      <c r="F724" s="42">
        <f>F12</f>
        <v>0</v>
      </c>
      <c r="G724" s="43">
        <f>G12</f>
        <v>0</v>
      </c>
      <c r="N724" s="43">
        <f>N12</f>
        <v>0</v>
      </c>
      <c r="Q724" s="42">
        <f>Q12</f>
        <v>0</v>
      </c>
    </row>
    <row r="725" spans="4:17">
      <c r="D725" s="42"/>
      <c r="E725" s="42"/>
      <c r="F725" s="42"/>
      <c r="G725" s="43"/>
      <c r="N725" s="43"/>
      <c r="Q725" s="42"/>
    </row>
    <row r="726" spans="4:17">
      <c r="D726" s="42">
        <f>D13</f>
        <v>0</v>
      </c>
      <c r="E726" s="42">
        <f>E13</f>
        <v>0</v>
      </c>
      <c r="F726" s="42">
        <f>F13</f>
        <v>0</v>
      </c>
      <c r="G726" s="43">
        <f>G13</f>
        <v>0</v>
      </c>
      <c r="N726" s="43">
        <f>N13</f>
        <v>0</v>
      </c>
      <c r="Q726" s="42">
        <f>Q13</f>
        <v>0</v>
      </c>
    </row>
    <row r="727" spans="4:17">
      <c r="D727" s="42"/>
      <c r="E727" s="42"/>
      <c r="F727" s="42"/>
      <c r="G727" s="43"/>
      <c r="N727" s="43"/>
      <c r="Q727" s="42"/>
    </row>
    <row r="728" spans="4:17">
      <c r="D728" s="42">
        <f>D14</f>
        <v>0</v>
      </c>
      <c r="E728" s="42">
        <f>E14</f>
        <v>0</v>
      </c>
      <c r="F728" s="42">
        <f>F14</f>
        <v>0</v>
      </c>
      <c r="G728" s="43">
        <f>G14</f>
        <v>0</v>
      </c>
      <c r="N728" s="43">
        <f>N14</f>
        <v>0</v>
      </c>
      <c r="Q728" s="42">
        <f>Q14</f>
        <v>0</v>
      </c>
    </row>
    <row r="729" spans="4:17">
      <c r="D729" s="42"/>
      <c r="E729" s="42"/>
      <c r="F729" s="42"/>
      <c r="G729" s="43"/>
      <c r="N729" s="43"/>
      <c r="Q729" s="42"/>
    </row>
    <row r="730" spans="4:17">
      <c r="D730" s="42">
        <f>D15</f>
        <v>0</v>
      </c>
      <c r="E730" s="42">
        <f>E15</f>
        <v>0</v>
      </c>
      <c r="F730" s="42">
        <f>F15</f>
        <v>0</v>
      </c>
      <c r="G730" s="43">
        <f>G15</f>
        <v>0</v>
      </c>
      <c r="N730" s="43">
        <f>N15</f>
        <v>0</v>
      </c>
      <c r="Q730" s="42">
        <f>Q15</f>
        <v>0</v>
      </c>
    </row>
    <row r="731" spans="4:17">
      <c r="D731" s="42"/>
      <c r="E731" s="42"/>
      <c r="F731" s="42"/>
      <c r="G731" s="43"/>
      <c r="N731" s="43"/>
      <c r="Q731" s="42"/>
    </row>
    <row r="732" spans="4:17">
      <c r="D732" s="42">
        <f>D16</f>
        <v>0</v>
      </c>
      <c r="E732" s="42">
        <f>E16</f>
        <v>0</v>
      </c>
      <c r="F732" s="42">
        <f>F16</f>
        <v>0</v>
      </c>
      <c r="G732" s="43">
        <f>G16</f>
        <v>0</v>
      </c>
      <c r="N732" s="43">
        <f>N16</f>
        <v>0</v>
      </c>
      <c r="Q732" s="42">
        <f>Q16</f>
        <v>0</v>
      </c>
    </row>
    <row r="733" spans="4:17">
      <c r="D733" s="42"/>
      <c r="E733" s="42"/>
      <c r="F733" s="42"/>
      <c r="G733" s="43"/>
      <c r="N733" s="43"/>
      <c r="Q733" s="42"/>
    </row>
    <row r="734" spans="4:17">
      <c r="D734" s="42">
        <f>D17</f>
        <v>0</v>
      </c>
      <c r="E734" s="42">
        <f>E17</f>
        <v>0</v>
      </c>
      <c r="F734" s="42">
        <f>F17</f>
        <v>0</v>
      </c>
      <c r="G734" s="43">
        <f>G17</f>
        <v>0</v>
      </c>
      <c r="N734" s="43">
        <f>N17</f>
        <v>0</v>
      </c>
      <c r="Q734" s="42">
        <f>Q17</f>
        <v>0</v>
      </c>
    </row>
    <row r="735" spans="4:17">
      <c r="D735" s="42"/>
      <c r="E735" s="42"/>
      <c r="F735" s="42"/>
      <c r="G735" s="43"/>
      <c r="N735" s="43"/>
      <c r="Q735" s="42"/>
    </row>
    <row r="736" spans="4:17">
      <c r="D736" s="42">
        <f>D18</f>
        <v>0</v>
      </c>
      <c r="E736" s="42">
        <f>E18</f>
        <v>0</v>
      </c>
      <c r="F736" s="42">
        <f>F18</f>
        <v>0</v>
      </c>
      <c r="G736" s="43">
        <f>G18</f>
        <v>0</v>
      </c>
      <c r="N736" s="43">
        <f>N18</f>
        <v>0</v>
      </c>
      <c r="Q736" s="42">
        <f>Q18</f>
        <v>0</v>
      </c>
    </row>
    <row r="737" spans="4:17">
      <c r="D737" s="42"/>
      <c r="E737" s="42"/>
      <c r="F737" s="42"/>
      <c r="G737" s="43"/>
      <c r="N737" s="43"/>
      <c r="Q737" s="42"/>
    </row>
    <row r="738" spans="4:17">
      <c r="D738" s="42">
        <f>D19</f>
        <v>0</v>
      </c>
      <c r="E738" s="42">
        <f>E19</f>
        <v>0</v>
      </c>
      <c r="F738" s="42">
        <f>F19</f>
        <v>0</v>
      </c>
      <c r="G738" s="43">
        <f>G19</f>
        <v>0</v>
      </c>
      <c r="N738" s="43">
        <f>N19</f>
        <v>0</v>
      </c>
      <c r="Q738" s="42">
        <f>Q19</f>
        <v>0</v>
      </c>
    </row>
    <row r="739" spans="4:17">
      <c r="D739" s="42"/>
      <c r="E739" s="42"/>
      <c r="F739" s="42"/>
      <c r="G739" s="43"/>
      <c r="N739" s="43"/>
      <c r="Q739" s="42"/>
    </row>
    <row r="740" spans="4:17">
      <c r="D740" s="42">
        <f>D20</f>
        <v>0</v>
      </c>
      <c r="E740" s="42">
        <f>E20</f>
        <v>0</v>
      </c>
      <c r="F740" s="42">
        <f>F20</f>
        <v>0</v>
      </c>
      <c r="G740" s="43">
        <f>G20</f>
        <v>0</v>
      </c>
      <c r="N740" s="43">
        <f>N20</f>
        <v>0</v>
      </c>
      <c r="Q740" s="42">
        <f>Q20</f>
        <v>0</v>
      </c>
    </row>
    <row r="741" spans="4:17">
      <c r="D741" s="42"/>
      <c r="E741" s="42"/>
      <c r="F741" s="42"/>
      <c r="G741" s="43"/>
      <c r="N741" s="43"/>
      <c r="Q741" s="42"/>
    </row>
    <row r="742" spans="4:17">
      <c r="D742" s="42">
        <f>D21</f>
        <v>0</v>
      </c>
      <c r="E742" s="42">
        <f>E21</f>
        <v>0</v>
      </c>
      <c r="F742" s="42">
        <f>F21</f>
        <v>0</v>
      </c>
      <c r="G742" s="43">
        <f>G21</f>
        <v>0</v>
      </c>
      <c r="N742" s="43">
        <f>N21</f>
        <v>0</v>
      </c>
      <c r="Q742" s="42">
        <f>Q21</f>
        <v>0</v>
      </c>
    </row>
    <row r="743" spans="4:17">
      <c r="D743" s="42"/>
      <c r="E743" s="42"/>
      <c r="F743" s="42"/>
      <c r="G743" s="43"/>
      <c r="N743" s="43"/>
      <c r="Q743" s="42"/>
    </row>
    <row r="744" spans="4:17">
      <c r="D744" s="42">
        <f>D22</f>
        <v>0</v>
      </c>
      <c r="E744" s="42">
        <f>E22</f>
        <v>0</v>
      </c>
      <c r="F744" s="42">
        <f>F22</f>
        <v>0</v>
      </c>
      <c r="G744" s="43">
        <f>G22</f>
        <v>0</v>
      </c>
      <c r="N744" s="43">
        <f>N22</f>
        <v>0</v>
      </c>
      <c r="Q744" s="42">
        <f>Q22</f>
        <v>0</v>
      </c>
    </row>
    <row r="745" spans="4:17">
      <c r="D745" s="42"/>
      <c r="E745" s="42"/>
      <c r="F745" s="42"/>
      <c r="G745" s="43"/>
      <c r="N745" s="43"/>
      <c r="Q745" s="42"/>
    </row>
    <row r="746" spans="4:17">
      <c r="D746" s="42">
        <f>D23</f>
        <v>0</v>
      </c>
      <c r="E746" s="42">
        <f>E23</f>
        <v>0</v>
      </c>
      <c r="F746" s="42">
        <f>F23</f>
        <v>0</v>
      </c>
      <c r="G746" s="43">
        <f>G23</f>
        <v>0</v>
      </c>
      <c r="N746" s="43">
        <f>N23</f>
        <v>0</v>
      </c>
      <c r="Q746" s="42">
        <f>Q23</f>
        <v>0</v>
      </c>
    </row>
    <row r="747" spans="4:17">
      <c r="D747" s="42"/>
      <c r="E747" s="42"/>
      <c r="F747" s="42"/>
      <c r="G747" s="43"/>
      <c r="N747" s="43"/>
      <c r="Q747" s="42"/>
    </row>
    <row r="748" spans="4:17">
      <c r="D748" s="42">
        <f>D24</f>
        <v>0</v>
      </c>
      <c r="E748" s="42">
        <f>E24</f>
        <v>0</v>
      </c>
      <c r="F748" s="42">
        <f>F24</f>
        <v>0</v>
      </c>
      <c r="G748" s="43">
        <f>G24</f>
        <v>0</v>
      </c>
      <c r="N748" s="43">
        <f>N24</f>
        <v>0</v>
      </c>
      <c r="Q748" s="42">
        <f>Q24</f>
        <v>0</v>
      </c>
    </row>
    <row r="749" spans="4:17">
      <c r="D749" s="42"/>
      <c r="E749" s="42"/>
      <c r="F749" s="42"/>
      <c r="G749" s="43"/>
      <c r="N749" s="43"/>
      <c r="Q749" s="42"/>
    </row>
    <row r="750" spans="4:17">
      <c r="D750" s="42">
        <f>D25</f>
        <v>0</v>
      </c>
      <c r="E750" s="42">
        <f>E25</f>
        <v>0</v>
      </c>
      <c r="F750" s="42">
        <f>F25</f>
        <v>0</v>
      </c>
      <c r="G750" s="43">
        <f>G25</f>
        <v>0</v>
      </c>
      <c r="N750" s="43">
        <f>N25</f>
        <v>0</v>
      </c>
      <c r="Q750" s="42">
        <f>Q25</f>
        <v>0</v>
      </c>
    </row>
    <row r="751" spans="4:17">
      <c r="D751" s="42"/>
      <c r="E751" s="42"/>
      <c r="F751" s="42"/>
      <c r="G751" s="43"/>
      <c r="N751" s="43"/>
      <c r="Q751" s="42"/>
    </row>
    <row r="752" spans="4:17">
      <c r="D752" s="42">
        <f>D26</f>
        <v>0</v>
      </c>
      <c r="E752" s="42">
        <f>E26</f>
        <v>0</v>
      </c>
      <c r="F752" s="42">
        <f>F26</f>
        <v>0</v>
      </c>
      <c r="G752" s="43">
        <f>G26</f>
        <v>0</v>
      </c>
      <c r="N752" s="43">
        <f>N26</f>
        <v>0</v>
      </c>
      <c r="Q752" s="42">
        <f>Q26</f>
        <v>0</v>
      </c>
    </row>
    <row r="753" spans="4:17">
      <c r="D753" s="42"/>
      <c r="E753" s="42"/>
      <c r="F753" s="42"/>
      <c r="G753" s="43"/>
      <c r="N753" s="43"/>
      <c r="Q753" s="42"/>
    </row>
    <row r="754" spans="4:17">
      <c r="D754" s="42">
        <f>D27</f>
        <v>0</v>
      </c>
      <c r="E754" s="42">
        <f>E27</f>
        <v>0</v>
      </c>
      <c r="F754" s="42">
        <f>F27</f>
        <v>0</v>
      </c>
      <c r="G754" s="43">
        <f>G27</f>
        <v>0</v>
      </c>
      <c r="N754" s="43">
        <f>N27</f>
        <v>0</v>
      </c>
      <c r="Q754" s="42">
        <f>Q27</f>
        <v>0</v>
      </c>
    </row>
    <row r="755" spans="4:17">
      <c r="D755" s="42"/>
      <c r="E755" s="42"/>
      <c r="F755" s="42"/>
      <c r="G755" s="43"/>
      <c r="N755" s="43"/>
      <c r="Q755" s="42"/>
    </row>
    <row r="756" spans="4:17">
      <c r="D756" s="42">
        <f>D28</f>
        <v>0</v>
      </c>
      <c r="E756" s="42">
        <f>E28</f>
        <v>0</v>
      </c>
      <c r="F756" s="42">
        <f>F28</f>
        <v>0</v>
      </c>
      <c r="G756" s="43">
        <f>G28</f>
        <v>0</v>
      </c>
      <c r="N756" s="43">
        <f>N28</f>
        <v>0</v>
      </c>
      <c r="Q756" s="42">
        <f>Q28</f>
        <v>0</v>
      </c>
    </row>
    <row r="757" spans="4:17">
      <c r="D757" s="42"/>
      <c r="E757" s="42"/>
      <c r="F757" s="42"/>
      <c r="G757" s="43"/>
      <c r="N757" s="43"/>
      <c r="Q757" s="42"/>
    </row>
    <row r="758" spans="4:17">
      <c r="D758" s="42">
        <f>D29</f>
        <v>0</v>
      </c>
      <c r="E758" s="42">
        <f>E29</f>
        <v>0</v>
      </c>
      <c r="F758" s="42">
        <f>F29</f>
        <v>0</v>
      </c>
      <c r="G758" s="43">
        <f>G29</f>
        <v>0</v>
      </c>
      <c r="N758" s="43">
        <f>N29</f>
        <v>0</v>
      </c>
      <c r="Q758" s="42">
        <f>Q29</f>
        <v>0</v>
      </c>
    </row>
    <row r="759" spans="4:17">
      <c r="D759" s="42"/>
      <c r="E759" s="42"/>
      <c r="F759" s="42"/>
      <c r="G759" s="43"/>
      <c r="N759" s="43"/>
      <c r="Q759" s="42"/>
    </row>
    <row r="760" spans="4:17">
      <c r="D760" s="42">
        <f>D30</f>
        <v>0</v>
      </c>
      <c r="E760" s="42">
        <f>E30</f>
        <v>0</v>
      </c>
      <c r="F760" s="42">
        <f>F30</f>
        <v>0</v>
      </c>
      <c r="G760" s="43">
        <f>G30</f>
        <v>0</v>
      </c>
      <c r="N760" s="43">
        <f>N30</f>
        <v>0</v>
      </c>
      <c r="Q760" s="42">
        <f>Q30</f>
        <v>0</v>
      </c>
    </row>
    <row r="761" spans="4:17">
      <c r="D761" s="42"/>
      <c r="E761" s="42"/>
      <c r="F761" s="42"/>
      <c r="G761" s="43"/>
      <c r="N761" s="43"/>
      <c r="Q761" s="42"/>
    </row>
    <row r="762" spans="4:17">
      <c r="D762" s="42">
        <f>D31</f>
        <v>0</v>
      </c>
      <c r="E762" s="42">
        <f>E31</f>
        <v>0</v>
      </c>
      <c r="F762" s="42">
        <f>F31</f>
        <v>0</v>
      </c>
      <c r="G762" s="43">
        <f>G31</f>
        <v>0</v>
      </c>
      <c r="N762" s="43">
        <f>N31</f>
        <v>0</v>
      </c>
      <c r="Q762" s="42">
        <f>Q31</f>
        <v>0</v>
      </c>
    </row>
    <row r="763" spans="4:17">
      <c r="D763" s="42"/>
      <c r="E763" s="42"/>
      <c r="F763" s="42"/>
      <c r="G763" s="43"/>
      <c r="N763" s="43"/>
      <c r="Q763" s="42"/>
    </row>
    <row r="764" spans="4:17">
      <c r="D764" s="42">
        <f>D32</f>
        <v>0</v>
      </c>
      <c r="E764" s="42">
        <f>E32</f>
        <v>0</v>
      </c>
      <c r="F764" s="42">
        <f>F32</f>
        <v>0</v>
      </c>
      <c r="G764" s="43">
        <f>G32</f>
        <v>0</v>
      </c>
      <c r="N764" s="43">
        <f>N32</f>
        <v>0</v>
      </c>
      <c r="Q764" s="42">
        <f>Q32</f>
        <v>0</v>
      </c>
    </row>
    <row r="765" spans="4:17">
      <c r="D765" s="42"/>
      <c r="E765" s="42"/>
      <c r="F765" s="42"/>
      <c r="G765" s="43"/>
      <c r="N765" s="43"/>
      <c r="Q765" s="42"/>
    </row>
    <row r="766" spans="4:17">
      <c r="D766" s="42">
        <f>D33</f>
        <v>0</v>
      </c>
      <c r="E766" s="42">
        <f>E33</f>
        <v>0</v>
      </c>
      <c r="F766" s="42">
        <f>F33</f>
        <v>0</v>
      </c>
      <c r="G766" s="43">
        <f>G33</f>
        <v>0</v>
      </c>
      <c r="N766" s="43">
        <f>N33</f>
        <v>0</v>
      </c>
      <c r="Q766" s="42">
        <f>Q33</f>
        <v>0</v>
      </c>
    </row>
    <row r="767" spans="4:17">
      <c r="D767" s="42"/>
      <c r="E767" s="42"/>
      <c r="F767" s="42"/>
      <c r="G767" s="43"/>
      <c r="N767" s="43"/>
      <c r="Q767" s="42"/>
    </row>
    <row r="768" spans="4:17">
      <c r="D768" s="42">
        <f>D34</f>
        <v>0</v>
      </c>
      <c r="E768" s="42">
        <f>E34</f>
        <v>0</v>
      </c>
      <c r="F768" s="42">
        <f>F34</f>
        <v>0</v>
      </c>
      <c r="G768" s="43">
        <f>G34</f>
        <v>0</v>
      </c>
      <c r="N768" s="43">
        <f>N34</f>
        <v>0</v>
      </c>
      <c r="Q768" s="42">
        <f>Q34</f>
        <v>0</v>
      </c>
    </row>
    <row r="769" spans="4:17">
      <c r="D769" s="42"/>
      <c r="E769" s="42"/>
      <c r="F769" s="42"/>
      <c r="G769" s="43"/>
      <c r="N769" s="43"/>
      <c r="Q769" s="42"/>
    </row>
    <row r="770" spans="4:17">
      <c r="D770" s="42">
        <f>D35</f>
        <v>0</v>
      </c>
      <c r="E770" s="42">
        <f>E35</f>
        <v>0</v>
      </c>
      <c r="F770" s="42">
        <f>F35</f>
        <v>0</v>
      </c>
      <c r="G770" s="43">
        <f>G35</f>
        <v>0</v>
      </c>
      <c r="N770" s="43">
        <f>N35</f>
        <v>0</v>
      </c>
      <c r="Q770" s="42">
        <f>Q35</f>
        <v>0</v>
      </c>
    </row>
    <row r="771" spans="4:17">
      <c r="D771" s="42"/>
      <c r="E771" s="42"/>
      <c r="F771" s="42"/>
      <c r="G771" s="43"/>
      <c r="N771" s="43"/>
      <c r="Q771" s="42"/>
    </row>
    <row r="772" spans="4:17">
      <c r="D772" s="42">
        <f>D36</f>
        <v>0</v>
      </c>
      <c r="E772" s="42">
        <f>E36</f>
        <v>0</v>
      </c>
      <c r="F772" s="42">
        <f>F36</f>
        <v>0</v>
      </c>
      <c r="G772" s="43">
        <f>G36</f>
        <v>0</v>
      </c>
      <c r="N772" s="43">
        <f>N36</f>
        <v>0</v>
      </c>
      <c r="Q772" s="42">
        <f>Q36</f>
        <v>0</v>
      </c>
    </row>
    <row r="773" spans="4:17">
      <c r="D773" s="42"/>
      <c r="E773" s="42"/>
      <c r="F773" s="42"/>
      <c r="G773" s="43"/>
      <c r="N773" s="43"/>
      <c r="Q773" s="42"/>
    </row>
    <row r="774" spans="4:17">
      <c r="D774" s="42">
        <f>D37</f>
        <v>0</v>
      </c>
      <c r="E774" s="42">
        <f>E37</f>
        <v>0</v>
      </c>
      <c r="F774" s="42">
        <f>F37</f>
        <v>0</v>
      </c>
      <c r="G774" s="43">
        <f>G37</f>
        <v>0</v>
      </c>
      <c r="N774" s="43">
        <f>N37</f>
        <v>0</v>
      </c>
      <c r="Q774" s="42">
        <f>Q37</f>
        <v>0</v>
      </c>
    </row>
    <row r="775" spans="4:17">
      <c r="D775" s="42"/>
      <c r="E775" s="42"/>
      <c r="F775" s="42"/>
      <c r="G775" s="43"/>
      <c r="N775" s="43"/>
      <c r="Q775" s="42"/>
    </row>
    <row r="776" spans="4:17">
      <c r="D776" s="42">
        <f>D38</f>
        <v>0</v>
      </c>
      <c r="E776" s="42">
        <f>E38</f>
        <v>0</v>
      </c>
      <c r="F776" s="42">
        <f>F38</f>
        <v>0</v>
      </c>
      <c r="G776" s="43">
        <f>G38</f>
        <v>0</v>
      </c>
      <c r="N776" s="43">
        <f>N38</f>
        <v>0</v>
      </c>
      <c r="Q776" s="42">
        <f>Q38</f>
        <v>0</v>
      </c>
    </row>
    <row r="777" spans="4:17">
      <c r="D777" s="42"/>
      <c r="E777" s="42"/>
      <c r="F777" s="42"/>
      <c r="G777" s="43"/>
      <c r="N777" s="43"/>
      <c r="Q777" s="42"/>
    </row>
    <row r="778" spans="4:17">
      <c r="D778" s="42">
        <f>D39</f>
        <v>0</v>
      </c>
      <c r="E778" s="42">
        <f>E39</f>
        <v>0</v>
      </c>
      <c r="F778" s="42">
        <f>F39</f>
        <v>0</v>
      </c>
      <c r="G778" s="43">
        <f>G39</f>
        <v>0</v>
      </c>
      <c r="N778" s="43">
        <f>N39</f>
        <v>0</v>
      </c>
      <c r="Q778" s="42">
        <f>Q39</f>
        <v>0</v>
      </c>
    </row>
    <row r="779" spans="4:17">
      <c r="D779" s="42"/>
      <c r="E779" s="42"/>
      <c r="F779" s="42"/>
      <c r="G779" s="43"/>
      <c r="N779" s="43"/>
      <c r="Q779" s="42"/>
    </row>
    <row r="780" spans="4:17">
      <c r="D780" s="42">
        <f>D40</f>
        <v>0</v>
      </c>
      <c r="E780" s="42">
        <f>E40</f>
        <v>0</v>
      </c>
      <c r="F780" s="42">
        <f>F40</f>
        <v>0</v>
      </c>
      <c r="G780" s="43">
        <f>G40</f>
        <v>0</v>
      </c>
      <c r="N780" s="43">
        <f>N40</f>
        <v>0</v>
      </c>
      <c r="Q780" s="42">
        <f>Q40</f>
        <v>0</v>
      </c>
    </row>
    <row r="781" spans="4:17">
      <c r="D781" s="42"/>
      <c r="E781" s="42"/>
      <c r="F781" s="42"/>
      <c r="G781" s="43"/>
      <c r="N781" s="43"/>
      <c r="Q781" s="42"/>
    </row>
    <row r="782" spans="4:17">
      <c r="D782" s="42">
        <f>D41</f>
        <v>0</v>
      </c>
      <c r="E782" s="42">
        <f>E41</f>
        <v>0</v>
      </c>
      <c r="F782" s="42">
        <f>F41</f>
        <v>0</v>
      </c>
      <c r="G782" s="43">
        <f>G41</f>
        <v>0</v>
      </c>
      <c r="N782" s="43">
        <f>N41</f>
        <v>0</v>
      </c>
      <c r="Q782" s="42">
        <f>Q41</f>
        <v>0</v>
      </c>
    </row>
    <row r="783" spans="4:17">
      <c r="D783" s="42"/>
      <c r="E783" s="42"/>
      <c r="F783" s="42"/>
      <c r="G783" s="43"/>
      <c r="N783" s="43"/>
      <c r="Q783" s="42"/>
    </row>
    <row r="784" spans="4:17">
      <c r="D784" s="42">
        <f>D42</f>
        <v>0</v>
      </c>
      <c r="E784" s="42">
        <f>E42</f>
        <v>0</v>
      </c>
      <c r="F784" s="42">
        <f>F42</f>
        <v>0</v>
      </c>
      <c r="G784" s="43">
        <f>G42</f>
        <v>0</v>
      </c>
      <c r="N784" s="43">
        <f>N42</f>
        <v>0</v>
      </c>
      <c r="Q784" s="42">
        <f>Q42</f>
        <v>0</v>
      </c>
    </row>
    <row r="785" spans="4:17">
      <c r="D785" s="42"/>
      <c r="E785" s="42"/>
      <c r="F785" s="42"/>
      <c r="G785" s="43"/>
      <c r="N785" s="43"/>
      <c r="Q785" s="42"/>
    </row>
    <row r="786" spans="4:17">
      <c r="D786" s="42">
        <f>D43</f>
        <v>0</v>
      </c>
      <c r="E786" s="42">
        <f>E43</f>
        <v>0</v>
      </c>
      <c r="F786" s="42">
        <f>F43</f>
        <v>0</v>
      </c>
      <c r="G786" s="43">
        <f>G43</f>
        <v>0</v>
      </c>
      <c r="N786" s="43">
        <f>N43</f>
        <v>0</v>
      </c>
      <c r="Q786" s="42">
        <f>Q43</f>
        <v>0</v>
      </c>
    </row>
    <row r="787" spans="4:17">
      <c r="D787" s="42"/>
      <c r="E787" s="42"/>
      <c r="F787" s="42"/>
      <c r="G787" s="43"/>
      <c r="N787" s="43"/>
      <c r="Q787" s="42"/>
    </row>
    <row r="788" spans="4:17">
      <c r="D788" s="42">
        <f>D44</f>
        <v>0</v>
      </c>
      <c r="E788" s="42">
        <f>E44</f>
        <v>0</v>
      </c>
      <c r="F788" s="42">
        <f>F44</f>
        <v>0</v>
      </c>
      <c r="G788" s="43">
        <f>G44</f>
        <v>0</v>
      </c>
      <c r="N788" s="43">
        <f>N44</f>
        <v>0</v>
      </c>
      <c r="Q788" s="42">
        <f>Q44</f>
        <v>0</v>
      </c>
    </row>
    <row r="789" spans="4:17">
      <c r="D789" s="42"/>
      <c r="E789" s="42"/>
      <c r="F789" s="42"/>
      <c r="G789" s="43"/>
      <c r="N789" s="43"/>
      <c r="Q789" s="42"/>
    </row>
    <row r="790" spans="4:17">
      <c r="D790" s="42">
        <f>D45</f>
        <v>0</v>
      </c>
      <c r="E790" s="42">
        <f>E45</f>
        <v>0</v>
      </c>
      <c r="F790" s="42">
        <f>F45</f>
        <v>0</v>
      </c>
      <c r="G790" s="43">
        <f>G45</f>
        <v>0</v>
      </c>
      <c r="N790" s="43">
        <f>N45</f>
        <v>0</v>
      </c>
      <c r="Q790" s="42">
        <f>Q45</f>
        <v>0</v>
      </c>
    </row>
    <row r="791" spans="4:17">
      <c r="D791" s="42"/>
      <c r="E791" s="42"/>
      <c r="F791" s="42"/>
      <c r="G791" s="43"/>
      <c r="N791" s="43"/>
      <c r="Q791" s="42"/>
    </row>
    <row r="792" spans="4:17">
      <c r="D792" s="42">
        <f>D46</f>
        <v>0</v>
      </c>
      <c r="E792" s="42">
        <f>E46</f>
        <v>0</v>
      </c>
      <c r="F792" s="42">
        <f>F46</f>
        <v>0</v>
      </c>
      <c r="G792" s="43">
        <f>G46</f>
        <v>0</v>
      </c>
      <c r="N792" s="43">
        <f>N46</f>
        <v>0</v>
      </c>
      <c r="Q792" s="42">
        <f>Q46</f>
        <v>0</v>
      </c>
    </row>
    <row r="793" spans="4:17">
      <c r="D793" s="42"/>
      <c r="E793" s="42"/>
      <c r="F793" s="42"/>
      <c r="G793" s="43"/>
      <c r="N793" s="43"/>
      <c r="Q793" s="42"/>
    </row>
    <row r="794" spans="4:17">
      <c r="D794" s="42">
        <f>D47</f>
        <v>0</v>
      </c>
      <c r="E794" s="42">
        <f>E47</f>
        <v>0</v>
      </c>
      <c r="F794" s="42">
        <f>F47</f>
        <v>0</v>
      </c>
      <c r="G794" s="43">
        <f>G47</f>
        <v>0</v>
      </c>
      <c r="N794" s="43">
        <f>N47</f>
        <v>0</v>
      </c>
      <c r="Q794" s="42">
        <f>Q47</f>
        <v>0</v>
      </c>
    </row>
    <row r="795" spans="4:17">
      <c r="D795" s="42"/>
      <c r="E795" s="42"/>
      <c r="F795" s="42"/>
      <c r="G795" s="43"/>
      <c r="N795" s="43"/>
      <c r="Q795" s="42"/>
    </row>
    <row r="796" spans="4:17">
      <c r="D796" s="42">
        <f>D48</f>
        <v>0</v>
      </c>
      <c r="E796" s="42">
        <f>E48</f>
        <v>0</v>
      </c>
      <c r="F796" s="42">
        <f>F48</f>
        <v>0</v>
      </c>
      <c r="G796" s="43">
        <f>G48</f>
        <v>0</v>
      </c>
      <c r="N796" s="43">
        <f>N48</f>
        <v>0</v>
      </c>
      <c r="Q796" s="42">
        <f>Q48</f>
        <v>0</v>
      </c>
    </row>
    <row r="797" spans="4:17">
      <c r="D797" s="42"/>
      <c r="E797" s="42"/>
      <c r="F797" s="42"/>
      <c r="G797" s="43"/>
      <c r="N797" s="43"/>
      <c r="Q797" s="42"/>
    </row>
    <row r="798" spans="4:17">
      <c r="D798" s="42">
        <f>D49</f>
        <v>0</v>
      </c>
      <c r="E798" s="42">
        <f>E49</f>
        <v>0</v>
      </c>
      <c r="F798" s="42">
        <f>F49</f>
        <v>0</v>
      </c>
      <c r="G798" s="43">
        <f>G49</f>
        <v>0</v>
      </c>
      <c r="N798" s="43">
        <f>N49</f>
        <v>0</v>
      </c>
      <c r="Q798" s="42">
        <f>Q49</f>
        <v>0</v>
      </c>
    </row>
    <row r="799" spans="4:17">
      <c r="D799" s="42"/>
      <c r="E799" s="42"/>
      <c r="F799" s="42"/>
      <c r="G799" s="43"/>
      <c r="N799" s="43"/>
      <c r="Q799" s="42"/>
    </row>
    <row r="800" spans="4:17">
      <c r="D800" s="42">
        <f>D50</f>
        <v>0</v>
      </c>
      <c r="E800" s="42">
        <f>E50</f>
        <v>0</v>
      </c>
      <c r="F800" s="42">
        <f>F50</f>
        <v>0</v>
      </c>
      <c r="G800" s="43">
        <f>G50</f>
        <v>0</v>
      </c>
      <c r="N800" s="43">
        <f>N50</f>
        <v>0</v>
      </c>
      <c r="Q800" s="42">
        <f>Q50</f>
        <v>0</v>
      </c>
    </row>
    <row r="801" spans="4:17">
      <c r="D801" s="42"/>
      <c r="E801" s="42"/>
      <c r="F801" s="42"/>
      <c r="G801" s="43"/>
      <c r="N801" s="43"/>
      <c r="Q801" s="42"/>
    </row>
    <row r="802" spans="4:17">
      <c r="D802" s="42">
        <f>D51</f>
        <v>0</v>
      </c>
      <c r="E802" s="42">
        <f>E51</f>
        <v>0</v>
      </c>
      <c r="F802" s="42">
        <f>F51</f>
        <v>0</v>
      </c>
      <c r="G802" s="43">
        <f>G51</f>
        <v>0</v>
      </c>
      <c r="N802" s="43">
        <f>N51</f>
        <v>0</v>
      </c>
      <c r="Q802" s="42">
        <f>Q51</f>
        <v>0</v>
      </c>
    </row>
    <row r="803" spans="4:17">
      <c r="D803" s="42"/>
      <c r="E803" s="42"/>
      <c r="F803" s="42"/>
      <c r="G803" s="43"/>
      <c r="N803" s="43"/>
      <c r="Q803" s="42"/>
    </row>
    <row r="804" spans="4:17">
      <c r="D804" s="42">
        <f>D52</f>
        <v>0</v>
      </c>
      <c r="E804" s="42">
        <f>E52</f>
        <v>0</v>
      </c>
      <c r="F804" s="42">
        <f>F52</f>
        <v>0</v>
      </c>
      <c r="G804" s="43">
        <f>G52</f>
        <v>0</v>
      </c>
      <c r="N804" s="43">
        <f>N52</f>
        <v>0</v>
      </c>
      <c r="Q804" s="42">
        <f>Q52</f>
        <v>0</v>
      </c>
    </row>
    <row r="805" spans="4:17">
      <c r="D805" s="42"/>
      <c r="E805" s="42"/>
      <c r="F805" s="42"/>
      <c r="G805" s="43"/>
      <c r="N805" s="43"/>
      <c r="Q805" s="42"/>
    </row>
    <row r="806" spans="4:17">
      <c r="D806" s="42">
        <f>D53</f>
        <v>0</v>
      </c>
      <c r="E806" s="42">
        <f>E53</f>
        <v>0</v>
      </c>
      <c r="F806" s="42">
        <f>F53</f>
        <v>0</v>
      </c>
      <c r="G806" s="43">
        <f>G53</f>
        <v>0</v>
      </c>
      <c r="N806" s="43">
        <f>N53</f>
        <v>0</v>
      </c>
      <c r="Q806" s="42">
        <f>Q53</f>
        <v>0</v>
      </c>
    </row>
    <row r="807" spans="4:17">
      <c r="D807" s="42"/>
      <c r="E807" s="42"/>
      <c r="F807" s="42"/>
      <c r="G807" s="43"/>
      <c r="N807" s="43"/>
      <c r="Q807" s="42"/>
    </row>
    <row r="808" spans="4:17">
      <c r="D808" s="42">
        <f>D54</f>
        <v>0</v>
      </c>
      <c r="E808" s="42">
        <f>E54</f>
        <v>0</v>
      </c>
      <c r="F808" s="42">
        <f>F54</f>
        <v>0</v>
      </c>
      <c r="G808" s="43">
        <f>G54</f>
        <v>0</v>
      </c>
      <c r="N808" s="43">
        <f>N54</f>
        <v>0</v>
      </c>
      <c r="Q808" s="42">
        <f>Q54</f>
        <v>0</v>
      </c>
    </row>
    <row r="809" spans="4:17">
      <c r="D809" s="42"/>
      <c r="E809" s="42"/>
      <c r="F809" s="42"/>
      <c r="G809" s="43"/>
      <c r="N809" s="43"/>
      <c r="Q809" s="42"/>
    </row>
    <row r="810" spans="4:17">
      <c r="D810" s="42">
        <f>D55</f>
        <v>0</v>
      </c>
      <c r="E810" s="42">
        <f>E55</f>
        <v>0</v>
      </c>
      <c r="F810" s="42">
        <f>F55</f>
        <v>0</v>
      </c>
      <c r="G810" s="43">
        <f>G55</f>
        <v>0</v>
      </c>
      <c r="N810" s="43">
        <f>N55</f>
        <v>0</v>
      </c>
      <c r="Q810" s="42">
        <f>Q55</f>
        <v>0</v>
      </c>
    </row>
    <row r="811" spans="4:17">
      <c r="D811" s="42"/>
      <c r="E811" s="42"/>
      <c r="F811" s="42"/>
      <c r="G811" s="43"/>
      <c r="N811" s="43"/>
      <c r="Q811" s="42"/>
    </row>
    <row r="812" spans="4:17">
      <c r="D812" s="42">
        <f>D56</f>
        <v>0</v>
      </c>
      <c r="E812" s="42">
        <f>E56</f>
        <v>0</v>
      </c>
      <c r="F812" s="42">
        <f>F56</f>
        <v>0</v>
      </c>
      <c r="G812" s="43">
        <f>G56</f>
        <v>0</v>
      </c>
      <c r="N812" s="43">
        <f>N56</f>
        <v>0</v>
      </c>
      <c r="Q812" s="42">
        <f>Q56</f>
        <v>0</v>
      </c>
    </row>
    <row r="813" spans="4:17">
      <c r="D813" s="42"/>
      <c r="E813" s="42"/>
      <c r="F813" s="42"/>
      <c r="G813" s="43"/>
      <c r="N813" s="43"/>
      <c r="Q813" s="42"/>
    </row>
    <row r="814" spans="4:17">
      <c r="D814" s="42">
        <f>D57</f>
        <v>0</v>
      </c>
      <c r="E814" s="42">
        <f>E57</f>
        <v>0</v>
      </c>
      <c r="F814" s="42">
        <f>F57</f>
        <v>0</v>
      </c>
      <c r="G814" s="43">
        <f>G57</f>
        <v>0</v>
      </c>
      <c r="N814" s="43">
        <f>N57</f>
        <v>0</v>
      </c>
      <c r="Q814" s="42">
        <f>Q57</f>
        <v>0</v>
      </c>
    </row>
    <row r="815" spans="4:17">
      <c r="D815" s="42"/>
      <c r="E815" s="42"/>
      <c r="F815" s="42"/>
      <c r="G815" s="43"/>
      <c r="N815" s="43"/>
      <c r="Q815" s="42"/>
    </row>
    <row r="816" spans="4:17">
      <c r="D816" s="42">
        <f>D58</f>
        <v>0</v>
      </c>
      <c r="E816" s="42">
        <f>E58</f>
        <v>0</v>
      </c>
      <c r="F816" s="42">
        <f>F58</f>
        <v>0</v>
      </c>
      <c r="G816" s="43">
        <f>G58</f>
        <v>0</v>
      </c>
      <c r="N816" s="43">
        <f>N58</f>
        <v>0</v>
      </c>
      <c r="Q816" s="42">
        <f>Q58</f>
        <v>0</v>
      </c>
    </row>
    <row r="817" spans="4:17">
      <c r="D817" s="42"/>
      <c r="E817" s="42"/>
      <c r="F817" s="42"/>
      <c r="G817" s="43"/>
      <c r="N817" s="43"/>
      <c r="Q817" s="42"/>
    </row>
    <row r="818" spans="4:17">
      <c r="D818" s="42">
        <f>D59</f>
        <v>0</v>
      </c>
      <c r="E818" s="42">
        <f>E59</f>
        <v>0</v>
      </c>
      <c r="F818" s="42">
        <f>F59</f>
        <v>0</v>
      </c>
      <c r="G818" s="43">
        <f>G59</f>
        <v>0</v>
      </c>
      <c r="N818" s="43">
        <f>N59</f>
        <v>0</v>
      </c>
      <c r="Q818" s="42">
        <f>Q59</f>
        <v>0</v>
      </c>
    </row>
    <row r="819" spans="4:17">
      <c r="D819" s="42"/>
      <c r="E819" s="42"/>
      <c r="F819" s="42"/>
      <c r="G819" s="43"/>
      <c r="N819" s="43"/>
      <c r="Q819" s="42"/>
    </row>
    <row r="820" spans="4:17">
      <c r="D820" s="42">
        <f>D60</f>
        <v>0</v>
      </c>
      <c r="E820" s="42">
        <f>E60</f>
        <v>0</v>
      </c>
      <c r="F820" s="42">
        <f>F60</f>
        <v>0</v>
      </c>
      <c r="G820" s="43">
        <f>G60</f>
        <v>0</v>
      </c>
      <c r="N820" s="43">
        <f>N60</f>
        <v>0</v>
      </c>
      <c r="Q820" s="42">
        <f>Q60</f>
        <v>0</v>
      </c>
    </row>
    <row r="821" spans="4:17">
      <c r="D821" s="42"/>
      <c r="E821" s="42"/>
      <c r="F821" s="42"/>
      <c r="G821" s="43"/>
      <c r="N821" s="43"/>
      <c r="Q821" s="42"/>
    </row>
    <row r="822" spans="4:17">
      <c r="D822" s="42">
        <f>D61</f>
        <v>0</v>
      </c>
      <c r="E822" s="42">
        <f>E61</f>
        <v>0</v>
      </c>
      <c r="F822" s="42">
        <f>F61</f>
        <v>0</v>
      </c>
      <c r="G822" s="43">
        <f>G61</f>
        <v>0</v>
      </c>
      <c r="N822" s="43">
        <f>N61</f>
        <v>0</v>
      </c>
      <c r="Q822" s="42">
        <f>Q61</f>
        <v>0</v>
      </c>
    </row>
    <row r="823" spans="4:17">
      <c r="D823" s="42"/>
      <c r="E823" s="42"/>
      <c r="F823" s="42"/>
      <c r="G823" s="43"/>
      <c r="N823" s="43"/>
      <c r="Q823" s="42"/>
    </row>
    <row r="824" spans="4:17">
      <c r="D824" s="42">
        <f>D62</f>
        <v>0</v>
      </c>
      <c r="E824" s="42">
        <f>E62</f>
        <v>0</v>
      </c>
      <c r="F824" s="42">
        <f>F62</f>
        <v>0</v>
      </c>
      <c r="G824" s="43">
        <f>G62</f>
        <v>0</v>
      </c>
      <c r="N824" s="43">
        <f>N62</f>
        <v>0</v>
      </c>
      <c r="Q824" s="42">
        <f>Q62</f>
        <v>0</v>
      </c>
    </row>
    <row r="825" spans="4:17">
      <c r="D825" s="42"/>
      <c r="E825" s="42"/>
      <c r="F825" s="42"/>
      <c r="G825" s="43"/>
      <c r="N825" s="43"/>
      <c r="Q825" s="42"/>
    </row>
    <row r="826" spans="4:17">
      <c r="D826" s="42">
        <f>D63</f>
        <v>0</v>
      </c>
      <c r="E826" s="42">
        <f>E63</f>
        <v>0</v>
      </c>
      <c r="F826" s="42">
        <f>F63</f>
        <v>0</v>
      </c>
      <c r="G826" s="43">
        <f>G63</f>
        <v>0</v>
      </c>
      <c r="N826" s="43">
        <f>N63</f>
        <v>0</v>
      </c>
      <c r="Q826" s="42">
        <f>Q63</f>
        <v>0</v>
      </c>
    </row>
    <row r="827" spans="4:17">
      <c r="D827" s="42"/>
      <c r="E827" s="42"/>
      <c r="F827" s="42"/>
      <c r="G827" s="43"/>
      <c r="N827" s="43"/>
      <c r="Q827" s="42"/>
    </row>
    <row r="828" spans="4:17">
      <c r="D828" s="42">
        <f>D64</f>
        <v>0</v>
      </c>
      <c r="E828" s="42">
        <f>E64</f>
        <v>0</v>
      </c>
      <c r="F828" s="42">
        <f>F64</f>
        <v>0</v>
      </c>
      <c r="G828" s="43">
        <f>G64</f>
        <v>0</v>
      </c>
      <c r="N828" s="43">
        <f>N64</f>
        <v>0</v>
      </c>
      <c r="Q828" s="42">
        <f>Q64</f>
        <v>0</v>
      </c>
    </row>
    <row r="829" spans="4:17">
      <c r="D829" s="42"/>
      <c r="E829" s="42"/>
      <c r="F829" s="42"/>
      <c r="G829" s="43"/>
      <c r="N829" s="43"/>
      <c r="Q829" s="42"/>
    </row>
    <row r="830" spans="4:17">
      <c r="D830" s="42">
        <f>D65</f>
        <v>0</v>
      </c>
      <c r="E830" s="42">
        <f>E65</f>
        <v>0</v>
      </c>
      <c r="F830" s="42">
        <f>F65</f>
        <v>0</v>
      </c>
      <c r="G830" s="43">
        <f>G65</f>
        <v>0</v>
      </c>
      <c r="N830" s="43">
        <f>N65</f>
        <v>0</v>
      </c>
      <c r="Q830" s="42">
        <f>Q65</f>
        <v>0</v>
      </c>
    </row>
    <row r="831" spans="4:17">
      <c r="D831" s="42"/>
      <c r="E831" s="42"/>
      <c r="F831" s="42"/>
      <c r="G831" s="43"/>
      <c r="N831" s="43"/>
      <c r="Q831" s="42"/>
    </row>
    <row r="832" spans="4:17">
      <c r="D832" s="42">
        <f>D66</f>
        <v>0</v>
      </c>
      <c r="E832" s="42">
        <f>E66</f>
        <v>0</v>
      </c>
      <c r="F832" s="42">
        <f>F66</f>
        <v>0</v>
      </c>
      <c r="G832" s="43">
        <f>G66</f>
        <v>0</v>
      </c>
      <c r="N832" s="43">
        <f>N66</f>
        <v>0</v>
      </c>
      <c r="Q832" s="42">
        <f>Q66</f>
        <v>0</v>
      </c>
    </row>
    <row r="833" spans="4:17">
      <c r="D833" s="42"/>
      <c r="E833" s="42"/>
      <c r="F833" s="42"/>
      <c r="G833" s="43"/>
      <c r="N833" s="43"/>
      <c r="Q833" s="42"/>
    </row>
    <row r="834" spans="4:17">
      <c r="D834" s="42">
        <f>D67</f>
        <v>0</v>
      </c>
      <c r="E834" s="42">
        <f>E67</f>
        <v>0</v>
      </c>
      <c r="F834" s="42">
        <f>F67</f>
        <v>0</v>
      </c>
      <c r="G834" s="43">
        <f>G67</f>
        <v>0</v>
      </c>
      <c r="N834" s="43">
        <f>N67</f>
        <v>0</v>
      </c>
      <c r="Q834" s="42">
        <f>Q67</f>
        <v>0</v>
      </c>
    </row>
    <row r="835" spans="4:17">
      <c r="D835" s="42"/>
      <c r="E835" s="42"/>
      <c r="F835" s="42"/>
      <c r="G835" s="43"/>
      <c r="N835" s="43"/>
      <c r="Q835" s="42"/>
    </row>
    <row r="836" spans="4:17">
      <c r="D836" s="42">
        <f>D68</f>
        <v>0</v>
      </c>
      <c r="E836" s="42">
        <f>E68</f>
        <v>0</v>
      </c>
      <c r="F836" s="42">
        <f>F68</f>
        <v>0</v>
      </c>
      <c r="G836" s="43">
        <f>G68</f>
        <v>0</v>
      </c>
      <c r="N836" s="43">
        <f>N68</f>
        <v>0</v>
      </c>
      <c r="Q836" s="42">
        <f>Q68</f>
        <v>0</v>
      </c>
    </row>
    <row r="837" spans="4:17">
      <c r="D837" s="42"/>
      <c r="E837" s="42"/>
      <c r="F837" s="42"/>
      <c r="G837" s="43"/>
      <c r="N837" s="43"/>
      <c r="Q837" s="42"/>
    </row>
    <row r="838" spans="4:17">
      <c r="D838" s="42">
        <f>D69</f>
        <v>0</v>
      </c>
      <c r="E838" s="42">
        <f>E69</f>
        <v>0</v>
      </c>
      <c r="F838" s="42">
        <f>F69</f>
        <v>0</v>
      </c>
      <c r="G838" s="43">
        <f>G69</f>
        <v>0</v>
      </c>
      <c r="N838" s="43">
        <f>N69</f>
        <v>0</v>
      </c>
      <c r="Q838" s="42">
        <f>Q69</f>
        <v>0</v>
      </c>
    </row>
    <row r="839" spans="4:17">
      <c r="D839" s="42"/>
      <c r="E839" s="42"/>
      <c r="F839" s="42"/>
      <c r="G839" s="43"/>
      <c r="N839" s="43"/>
      <c r="Q839" s="42"/>
    </row>
    <row r="840" spans="4:17">
      <c r="D840" s="42">
        <f>D70</f>
        <v>0</v>
      </c>
      <c r="E840" s="42">
        <f>E70</f>
        <v>0</v>
      </c>
      <c r="F840" s="42">
        <f>F70</f>
        <v>0</v>
      </c>
      <c r="G840" s="43">
        <f>G70</f>
        <v>0</v>
      </c>
      <c r="N840" s="43">
        <f>N70</f>
        <v>0</v>
      </c>
      <c r="Q840" s="42">
        <f>Q70</f>
        <v>0</v>
      </c>
    </row>
    <row r="841" spans="4:17">
      <c r="D841" s="42"/>
      <c r="E841" s="42"/>
      <c r="F841" s="42"/>
      <c r="G841" s="43"/>
      <c r="N841" s="43"/>
      <c r="Q841" s="42"/>
    </row>
    <row r="842" spans="4:17">
      <c r="D842" s="42">
        <f>D71</f>
        <v>0</v>
      </c>
      <c r="E842" s="42">
        <f>E71</f>
        <v>0</v>
      </c>
      <c r="F842" s="42">
        <f>F71</f>
        <v>0</v>
      </c>
      <c r="G842" s="43">
        <f>G71</f>
        <v>0</v>
      </c>
      <c r="N842" s="43">
        <f>N71</f>
        <v>0</v>
      </c>
      <c r="Q842" s="42">
        <f>Q71</f>
        <v>0</v>
      </c>
    </row>
    <row r="843" spans="4:17">
      <c r="D843" s="42"/>
      <c r="E843" s="42"/>
      <c r="F843" s="42"/>
      <c r="G843" s="43"/>
      <c r="N843" s="43"/>
      <c r="Q843" s="42"/>
    </row>
    <row r="844" spans="4:17">
      <c r="D844" s="42">
        <f>D72</f>
        <v>0</v>
      </c>
      <c r="E844" s="42">
        <f>E72</f>
        <v>0</v>
      </c>
      <c r="F844" s="42">
        <f>F72</f>
        <v>0</v>
      </c>
      <c r="G844" s="43">
        <f>G72</f>
        <v>0</v>
      </c>
      <c r="N844" s="43">
        <f>N72</f>
        <v>0</v>
      </c>
      <c r="Q844" s="42">
        <f>Q72</f>
        <v>0</v>
      </c>
    </row>
    <row r="845" spans="4:17">
      <c r="D845" s="42"/>
      <c r="E845" s="42"/>
      <c r="F845" s="42"/>
      <c r="G845" s="43"/>
      <c r="N845" s="43"/>
      <c r="Q845" s="42"/>
    </row>
    <row r="846" spans="4:17">
      <c r="D846" s="42">
        <f>D73</f>
        <v>0</v>
      </c>
      <c r="E846" s="42">
        <f>E73</f>
        <v>0</v>
      </c>
      <c r="F846" s="42">
        <f>F73</f>
        <v>0</v>
      </c>
      <c r="G846" s="43">
        <f>G73</f>
        <v>0</v>
      </c>
      <c r="N846" s="43">
        <f>N73</f>
        <v>0</v>
      </c>
      <c r="Q846" s="42">
        <f>Q73</f>
        <v>0</v>
      </c>
    </row>
    <row r="847" spans="4:17">
      <c r="D847" s="42"/>
      <c r="E847" s="42"/>
      <c r="F847" s="42"/>
      <c r="G847" s="43"/>
      <c r="N847" s="43"/>
      <c r="Q847" s="42"/>
    </row>
    <row r="848" spans="4:17">
      <c r="D848" s="42">
        <f>D74</f>
        <v>0</v>
      </c>
      <c r="E848" s="42">
        <f>E74</f>
        <v>0</v>
      </c>
      <c r="F848" s="42">
        <f>F74</f>
        <v>0</v>
      </c>
      <c r="G848" s="43">
        <f>G74</f>
        <v>0</v>
      </c>
      <c r="N848" s="43">
        <f>N74</f>
        <v>0</v>
      </c>
      <c r="Q848" s="42">
        <f>Q74</f>
        <v>0</v>
      </c>
    </row>
    <row r="849" spans="4:17">
      <c r="D849" s="42"/>
      <c r="E849" s="42"/>
      <c r="F849" s="42"/>
      <c r="G849" s="43"/>
      <c r="N849" s="43"/>
      <c r="Q849" s="42"/>
    </row>
    <row r="850" spans="4:17">
      <c r="D850" s="42">
        <f>D75</f>
        <v>0</v>
      </c>
      <c r="E850" s="42">
        <f>E75</f>
        <v>0</v>
      </c>
      <c r="F850" s="42">
        <f>F75</f>
        <v>0</v>
      </c>
      <c r="G850" s="43">
        <f>G75</f>
        <v>0</v>
      </c>
      <c r="N850" s="43">
        <f>N75</f>
        <v>0</v>
      </c>
      <c r="Q850" s="42">
        <f>Q75</f>
        <v>0</v>
      </c>
    </row>
    <row r="851" spans="4:17">
      <c r="D851" s="42"/>
      <c r="E851" s="42"/>
      <c r="F851" s="42"/>
      <c r="G851" s="43"/>
      <c r="N851" s="43"/>
      <c r="Q851" s="42"/>
    </row>
    <row r="852" spans="4:17">
      <c r="D852" s="42">
        <f>D76</f>
        <v>0</v>
      </c>
      <c r="E852" s="42">
        <f>E76</f>
        <v>0</v>
      </c>
      <c r="F852" s="42">
        <f>F76</f>
        <v>0</v>
      </c>
      <c r="G852" s="43">
        <f>G76</f>
        <v>0</v>
      </c>
      <c r="N852" s="43">
        <f>N76</f>
        <v>0</v>
      </c>
      <c r="Q852" s="42">
        <f>Q76</f>
        <v>0</v>
      </c>
    </row>
    <row r="853" spans="4:17">
      <c r="D853" s="42"/>
      <c r="E853" s="42"/>
      <c r="F853" s="42"/>
      <c r="G853" s="43"/>
      <c r="N853" s="43"/>
      <c r="Q853" s="42"/>
    </row>
    <row r="854" spans="4:17">
      <c r="D854" s="42">
        <f>D77</f>
        <v>0</v>
      </c>
      <c r="E854" s="42">
        <f>E77</f>
        <v>0</v>
      </c>
      <c r="F854" s="42">
        <f>F77</f>
        <v>0</v>
      </c>
      <c r="G854" s="43">
        <f>G77</f>
        <v>0</v>
      </c>
      <c r="N854" s="43">
        <f>N77</f>
        <v>0</v>
      </c>
      <c r="Q854" s="42">
        <f>Q77</f>
        <v>0</v>
      </c>
    </row>
    <row r="855" spans="4:17">
      <c r="D855" s="42"/>
      <c r="E855" s="42"/>
      <c r="F855" s="42"/>
      <c r="G855" s="43"/>
      <c r="N855" s="43"/>
      <c r="Q855" s="42"/>
    </row>
    <row r="856" spans="4:17">
      <c r="D856" s="42">
        <f>D78</f>
        <v>0</v>
      </c>
      <c r="E856" s="42">
        <f>E78</f>
        <v>0</v>
      </c>
      <c r="F856" s="42">
        <f>F78</f>
        <v>0</v>
      </c>
      <c r="G856" s="43">
        <f>G78</f>
        <v>0</v>
      </c>
      <c r="N856" s="43">
        <f>N78</f>
        <v>0</v>
      </c>
      <c r="Q856" s="42">
        <f>Q78</f>
        <v>0</v>
      </c>
    </row>
    <row r="857" spans="4:17">
      <c r="D857" s="42"/>
      <c r="E857" s="42"/>
      <c r="F857" s="42"/>
      <c r="G857" s="43"/>
      <c r="N857" s="43"/>
      <c r="Q857" s="42"/>
    </row>
    <row r="858" spans="4:17">
      <c r="D858" s="42">
        <f>D79</f>
        <v>0</v>
      </c>
      <c r="E858" s="42">
        <f>E79</f>
        <v>0</v>
      </c>
      <c r="F858" s="42">
        <f>F79</f>
        <v>0</v>
      </c>
      <c r="G858" s="43">
        <f>G79</f>
        <v>0</v>
      </c>
      <c r="N858" s="43">
        <f>N79</f>
        <v>0</v>
      </c>
      <c r="Q858" s="42">
        <f>Q79</f>
        <v>0</v>
      </c>
    </row>
    <row r="859" spans="4:17">
      <c r="D859" s="42"/>
      <c r="E859" s="42"/>
      <c r="F859" s="42"/>
      <c r="G859" s="43"/>
      <c r="N859" s="43"/>
      <c r="Q859" s="42"/>
    </row>
    <row r="860" spans="4:17">
      <c r="D860" s="42">
        <f>D80</f>
        <v>0</v>
      </c>
      <c r="E860" s="42">
        <f>E80</f>
        <v>0</v>
      </c>
      <c r="F860" s="42">
        <f>F80</f>
        <v>0</v>
      </c>
      <c r="G860" s="43">
        <f>G80</f>
        <v>0</v>
      </c>
      <c r="N860" s="43">
        <f>N80</f>
        <v>0</v>
      </c>
      <c r="Q860" s="42">
        <f>Q80</f>
        <v>0</v>
      </c>
    </row>
    <row r="861" spans="4:17">
      <c r="D861" s="42"/>
      <c r="E861" s="42"/>
      <c r="F861" s="42"/>
      <c r="G861" s="43"/>
      <c r="N861" s="43"/>
      <c r="Q861" s="42"/>
    </row>
    <row r="862" spans="4:17">
      <c r="D862" s="42">
        <f>D81</f>
        <v>0</v>
      </c>
      <c r="E862" s="42">
        <f>E81</f>
        <v>0</v>
      </c>
      <c r="F862" s="42">
        <f>F81</f>
        <v>0</v>
      </c>
      <c r="G862" s="43">
        <f>G81</f>
        <v>0</v>
      </c>
      <c r="N862" s="43">
        <f>N81</f>
        <v>0</v>
      </c>
      <c r="Q862" s="42">
        <f>Q81</f>
        <v>0</v>
      </c>
    </row>
    <row r="863" spans="4:17">
      <c r="D863" s="42"/>
      <c r="E863" s="42"/>
      <c r="F863" s="42"/>
      <c r="G863" s="43"/>
      <c r="N863" s="43"/>
      <c r="Q863" s="42"/>
    </row>
    <row r="864" spans="4:17">
      <c r="D864" s="42">
        <f>D82</f>
        <v>0</v>
      </c>
      <c r="E864" s="42">
        <f>E82</f>
        <v>0</v>
      </c>
      <c r="F864" s="42">
        <f>F82</f>
        <v>0</v>
      </c>
      <c r="G864" s="43">
        <f>G82</f>
        <v>0</v>
      </c>
      <c r="N864" s="43">
        <f>N82</f>
        <v>0</v>
      </c>
      <c r="Q864" s="42">
        <f>Q82</f>
        <v>0</v>
      </c>
    </row>
    <row r="865" spans="4:17">
      <c r="D865" s="42"/>
      <c r="E865" s="42"/>
      <c r="F865" s="42"/>
      <c r="G865" s="43"/>
      <c r="N865" s="43"/>
      <c r="Q865" s="42"/>
    </row>
    <row r="866" spans="4:17">
      <c r="D866" s="42">
        <f>D83</f>
        <v>0</v>
      </c>
      <c r="E866" s="42">
        <f>E83</f>
        <v>0</v>
      </c>
      <c r="F866" s="42">
        <f>F83</f>
        <v>0</v>
      </c>
      <c r="G866" s="43">
        <f>G83</f>
        <v>0</v>
      </c>
      <c r="N866" s="43">
        <f>N83</f>
        <v>0</v>
      </c>
      <c r="Q866" s="42">
        <f>Q83</f>
        <v>0</v>
      </c>
    </row>
    <row r="867" spans="4:17">
      <c r="D867" s="42"/>
      <c r="E867" s="42"/>
      <c r="F867" s="42"/>
      <c r="G867" s="43"/>
      <c r="N867" s="43"/>
      <c r="Q867" s="42"/>
    </row>
    <row r="868" spans="4:17">
      <c r="D868" s="42">
        <f>D84</f>
        <v>0</v>
      </c>
      <c r="E868" s="42">
        <f>E84</f>
        <v>0</v>
      </c>
      <c r="F868" s="42">
        <f>F84</f>
        <v>0</v>
      </c>
      <c r="G868" s="43">
        <f>G84</f>
        <v>0</v>
      </c>
      <c r="N868" s="43">
        <f>N84</f>
        <v>0</v>
      </c>
      <c r="Q868" s="42">
        <f>Q84</f>
        <v>0</v>
      </c>
    </row>
    <row r="869" spans="4:17">
      <c r="D869" s="42"/>
      <c r="E869" s="42"/>
      <c r="F869" s="42"/>
      <c r="G869" s="43"/>
      <c r="N869" s="43"/>
      <c r="Q869" s="42"/>
    </row>
    <row r="870" spans="4:17">
      <c r="D870" s="42">
        <f>D85</f>
        <v>0</v>
      </c>
      <c r="E870" s="42">
        <f>E85</f>
        <v>0</v>
      </c>
      <c r="F870" s="42">
        <f>F85</f>
        <v>0</v>
      </c>
      <c r="G870" s="43">
        <f>G85</f>
        <v>0</v>
      </c>
      <c r="N870" s="43">
        <f>N85</f>
        <v>0</v>
      </c>
      <c r="Q870" s="42">
        <f>Q85</f>
        <v>0</v>
      </c>
    </row>
    <row r="871" spans="4:17">
      <c r="D871" s="42"/>
      <c r="E871" s="42"/>
      <c r="F871" s="42"/>
      <c r="G871" s="43"/>
      <c r="N871" s="43"/>
      <c r="Q871" s="42"/>
    </row>
    <row r="872" spans="4:17">
      <c r="D872" s="42">
        <f>D86</f>
        <v>0</v>
      </c>
      <c r="E872" s="42">
        <f>E86</f>
        <v>0</v>
      </c>
      <c r="F872" s="42">
        <f>F86</f>
        <v>0</v>
      </c>
      <c r="G872" s="43">
        <f>G86</f>
        <v>0</v>
      </c>
      <c r="N872" s="43">
        <f>N86</f>
        <v>0</v>
      </c>
      <c r="Q872" s="42">
        <f>Q86</f>
        <v>0</v>
      </c>
    </row>
    <row r="873" spans="4:17">
      <c r="D873" s="42"/>
      <c r="E873" s="42"/>
      <c r="F873" s="42"/>
      <c r="G873" s="43"/>
      <c r="N873" s="43"/>
      <c r="Q873" s="42"/>
    </row>
    <row r="874" spans="4:17">
      <c r="D874" s="42">
        <f>D87</f>
        <v>0</v>
      </c>
      <c r="E874" s="42">
        <f>E87</f>
        <v>0</v>
      </c>
      <c r="F874" s="42">
        <f>F87</f>
        <v>0</v>
      </c>
      <c r="G874" s="43">
        <f>G87</f>
        <v>0</v>
      </c>
      <c r="N874" s="43">
        <f>N87</f>
        <v>0</v>
      </c>
      <c r="Q874" s="42">
        <f>Q87</f>
        <v>0</v>
      </c>
    </row>
    <row r="875" spans="4:17">
      <c r="D875" s="42"/>
      <c r="E875" s="42"/>
      <c r="F875" s="42"/>
      <c r="G875" s="43"/>
      <c r="N875" s="43"/>
      <c r="Q875" s="42"/>
    </row>
    <row r="876" spans="4:17">
      <c r="D876" s="42">
        <f>D88</f>
        <v>0</v>
      </c>
      <c r="E876" s="42">
        <f>E88</f>
        <v>0</v>
      </c>
      <c r="F876" s="42">
        <f>F88</f>
        <v>0</v>
      </c>
      <c r="G876" s="43">
        <f>G88</f>
        <v>0</v>
      </c>
      <c r="N876" s="43">
        <f>N88</f>
        <v>0</v>
      </c>
      <c r="Q876" s="42">
        <f>Q88</f>
        <v>0</v>
      </c>
    </row>
    <row r="877" spans="4:17">
      <c r="D877" s="42"/>
      <c r="E877" s="42"/>
      <c r="F877" s="42"/>
      <c r="G877" s="43"/>
      <c r="N877" s="43"/>
      <c r="Q877" s="42"/>
    </row>
    <row r="878" spans="4:17">
      <c r="D878" s="42">
        <f>D89</f>
        <v>0</v>
      </c>
      <c r="E878" s="42">
        <f>E89</f>
        <v>0</v>
      </c>
      <c r="F878" s="42">
        <f>F89</f>
        <v>0</v>
      </c>
      <c r="G878" s="43">
        <f>G89</f>
        <v>0</v>
      </c>
      <c r="N878" s="43">
        <f>N89</f>
        <v>0</v>
      </c>
      <c r="Q878" s="42">
        <f>Q89</f>
        <v>0</v>
      </c>
    </row>
    <row r="879" spans="4:17">
      <c r="D879" s="42"/>
      <c r="E879" s="42"/>
      <c r="F879" s="42"/>
      <c r="G879" s="43"/>
      <c r="N879" s="43"/>
      <c r="Q879" s="42"/>
    </row>
    <row r="880" spans="4:17">
      <c r="D880" s="42">
        <f>D90</f>
        <v>0</v>
      </c>
      <c r="E880" s="42">
        <f>E90</f>
        <v>0</v>
      </c>
      <c r="F880" s="42">
        <f>F90</f>
        <v>0</v>
      </c>
      <c r="G880" s="43">
        <f>G90</f>
        <v>0</v>
      </c>
      <c r="N880" s="43">
        <f>N90</f>
        <v>0</v>
      </c>
      <c r="Q880" s="42">
        <f>Q90</f>
        <v>0</v>
      </c>
    </row>
    <row r="881" spans="4:17">
      <c r="D881" s="42"/>
      <c r="E881" s="42"/>
      <c r="F881" s="42"/>
      <c r="G881" s="43"/>
      <c r="N881" s="43"/>
      <c r="Q881" s="42"/>
    </row>
    <row r="882" spans="4:17">
      <c r="D882" s="42">
        <f>D91</f>
        <v>0</v>
      </c>
      <c r="E882" s="42">
        <f>E91</f>
        <v>0</v>
      </c>
      <c r="F882" s="42">
        <f>F91</f>
        <v>0</v>
      </c>
      <c r="G882" s="43">
        <f>G91</f>
        <v>0</v>
      </c>
      <c r="N882" s="43">
        <f>N91</f>
        <v>0</v>
      </c>
      <c r="Q882" s="42">
        <f>Q91</f>
        <v>0</v>
      </c>
    </row>
    <row r="883" spans="4:17">
      <c r="D883" s="42"/>
      <c r="E883" s="42"/>
      <c r="F883" s="42"/>
      <c r="G883" s="43"/>
      <c r="N883" s="43"/>
      <c r="Q883" s="42"/>
    </row>
    <row r="884" spans="4:17">
      <c r="D884" s="42">
        <f>D92</f>
        <v>0</v>
      </c>
      <c r="E884" s="42">
        <f>E92</f>
        <v>0</v>
      </c>
      <c r="F884" s="42">
        <f>F92</f>
        <v>0</v>
      </c>
      <c r="G884" s="43">
        <f>G92</f>
        <v>0</v>
      </c>
      <c r="N884" s="43">
        <f>N92</f>
        <v>0</v>
      </c>
      <c r="Q884" s="42">
        <f>Q92</f>
        <v>0</v>
      </c>
    </row>
    <row r="885" spans="4:17">
      <c r="D885" s="42"/>
      <c r="E885" s="42"/>
      <c r="F885" s="42"/>
      <c r="G885" s="43"/>
      <c r="N885" s="43"/>
      <c r="Q885" s="42"/>
    </row>
    <row r="886" spans="4:17">
      <c r="D886" s="42">
        <f>D93</f>
        <v>0</v>
      </c>
      <c r="E886" s="42">
        <f>E93</f>
        <v>0</v>
      </c>
      <c r="F886" s="42">
        <f>F93</f>
        <v>0</v>
      </c>
      <c r="G886" s="43">
        <f>G93</f>
        <v>0</v>
      </c>
      <c r="N886" s="43">
        <f>N93</f>
        <v>0</v>
      </c>
      <c r="Q886" s="42">
        <f>Q93</f>
        <v>0</v>
      </c>
    </row>
    <row r="887" spans="4:17">
      <c r="D887" s="42"/>
      <c r="E887" s="42"/>
      <c r="F887" s="42"/>
      <c r="G887" s="43"/>
      <c r="N887" s="43"/>
      <c r="Q887" s="42"/>
    </row>
    <row r="888" spans="4:17">
      <c r="D888" s="42">
        <f>D94</f>
        <v>0</v>
      </c>
      <c r="E888" s="42">
        <f>E94</f>
        <v>0</v>
      </c>
      <c r="F888" s="42">
        <f>F94</f>
        <v>0</v>
      </c>
      <c r="G888" s="43">
        <f>G94</f>
        <v>0</v>
      </c>
      <c r="N888" s="43">
        <f>N94</f>
        <v>0</v>
      </c>
      <c r="Q888" s="42">
        <f>Q94</f>
        <v>0</v>
      </c>
    </row>
    <row r="889" spans="4:17">
      <c r="D889" s="42"/>
      <c r="E889" s="42"/>
      <c r="F889" s="42"/>
      <c r="G889" s="43"/>
      <c r="N889" s="43"/>
      <c r="Q889" s="42"/>
    </row>
    <row r="890" spans="4:17">
      <c r="D890" s="42">
        <f>D95</f>
        <v>0</v>
      </c>
      <c r="E890" s="42">
        <f>E95</f>
        <v>0</v>
      </c>
      <c r="F890" s="42">
        <f>F95</f>
        <v>0</v>
      </c>
      <c r="G890" s="43">
        <f>G95</f>
        <v>0</v>
      </c>
      <c r="N890" s="43">
        <f>N95</f>
        <v>0</v>
      </c>
      <c r="Q890" s="42">
        <f>Q95</f>
        <v>0</v>
      </c>
    </row>
    <row r="891" spans="4:17">
      <c r="D891" s="42"/>
      <c r="E891" s="42"/>
      <c r="F891" s="42"/>
      <c r="G891" s="43"/>
      <c r="N891" s="43"/>
      <c r="Q891" s="42"/>
    </row>
    <row r="892" spans="4:17">
      <c r="D892" s="42">
        <f>D96</f>
        <v>0</v>
      </c>
      <c r="E892" s="42">
        <f>E96</f>
        <v>0</v>
      </c>
      <c r="F892" s="42">
        <f>F96</f>
        <v>0</v>
      </c>
      <c r="G892" s="43">
        <f>G96</f>
        <v>0</v>
      </c>
      <c r="N892" s="43">
        <f>N96</f>
        <v>0</v>
      </c>
      <c r="Q892" s="42">
        <f>Q96</f>
        <v>0</v>
      </c>
    </row>
    <row r="893" spans="4:17">
      <c r="D893" s="42"/>
      <c r="E893" s="42"/>
      <c r="F893" s="42"/>
      <c r="G893" s="43"/>
      <c r="N893" s="43"/>
      <c r="Q893" s="42"/>
    </row>
    <row r="894" spans="4:17">
      <c r="D894" s="42">
        <f>D97</f>
        <v>0</v>
      </c>
      <c r="E894" s="42">
        <f>E97</f>
        <v>0</v>
      </c>
      <c r="F894" s="42">
        <f>F97</f>
        <v>0</v>
      </c>
      <c r="G894" s="43">
        <f>G97</f>
        <v>0</v>
      </c>
      <c r="N894" s="43">
        <f>N97</f>
        <v>0</v>
      </c>
      <c r="Q894" s="42">
        <f>Q97</f>
        <v>0</v>
      </c>
    </row>
    <row r="895" spans="4:17">
      <c r="D895" s="42"/>
      <c r="E895" s="42"/>
      <c r="F895" s="42"/>
      <c r="G895" s="43"/>
      <c r="N895" s="43"/>
      <c r="Q895" s="42"/>
    </row>
    <row r="896" spans="4:17">
      <c r="D896" s="42">
        <f>D98</f>
        <v>0</v>
      </c>
      <c r="E896" s="42">
        <f>E98</f>
        <v>0</v>
      </c>
      <c r="F896" s="42">
        <f>F98</f>
        <v>0</v>
      </c>
      <c r="G896" s="43">
        <f>G98</f>
        <v>0</v>
      </c>
      <c r="N896" s="43">
        <f>N98</f>
        <v>0</v>
      </c>
      <c r="Q896" s="42">
        <f>Q98</f>
        <v>0</v>
      </c>
    </row>
    <row r="897" spans="4:17">
      <c r="D897" s="42"/>
      <c r="E897" s="42"/>
      <c r="F897" s="42"/>
      <c r="G897" s="43"/>
      <c r="N897" s="43"/>
      <c r="Q897" s="42"/>
    </row>
    <row r="898" spans="4:17">
      <c r="D898" s="42">
        <f>D99</f>
        <v>0</v>
      </c>
      <c r="E898" s="42">
        <f>E99</f>
        <v>0</v>
      </c>
      <c r="F898" s="42">
        <f>F99</f>
        <v>0</v>
      </c>
      <c r="G898" s="43">
        <f>G99</f>
        <v>0</v>
      </c>
      <c r="N898" s="43">
        <f>N99</f>
        <v>0</v>
      </c>
      <c r="Q898" s="42">
        <f>Q99</f>
        <v>0</v>
      </c>
    </row>
    <row r="899" spans="4:17">
      <c r="D899" s="42"/>
      <c r="E899" s="42"/>
      <c r="F899" s="42"/>
      <c r="G899" s="43"/>
      <c r="N899" s="43"/>
      <c r="Q899" s="42"/>
    </row>
    <row r="900" spans="4:17">
      <c r="D900" s="42">
        <f>D100</f>
        <v>0</v>
      </c>
      <c r="E900" s="42">
        <f>E100</f>
        <v>0</v>
      </c>
      <c r="F900" s="42">
        <f>F100</f>
        <v>0</v>
      </c>
      <c r="G900" s="43">
        <f>G100</f>
        <v>0</v>
      </c>
      <c r="N900" s="43">
        <f>N100</f>
        <v>0</v>
      </c>
      <c r="Q900" s="42">
        <f>Q100</f>
        <v>0</v>
      </c>
    </row>
    <row r="901" spans="4:17">
      <c r="D901" s="42"/>
      <c r="E901" s="42"/>
      <c r="F901" s="42"/>
      <c r="G901" s="43"/>
      <c r="N901" s="43"/>
      <c r="Q901" s="42"/>
    </row>
    <row r="902" spans="4:17">
      <c r="D902" s="42">
        <f>D101</f>
        <v>0</v>
      </c>
      <c r="E902" s="42">
        <f>E101</f>
        <v>0</v>
      </c>
      <c r="F902" s="42">
        <f>F101</f>
        <v>0</v>
      </c>
      <c r="G902" s="43">
        <f>G101</f>
        <v>0</v>
      </c>
      <c r="N902" s="43">
        <f>N101</f>
        <v>0</v>
      </c>
      <c r="Q902" s="42">
        <f>Q101</f>
        <v>0</v>
      </c>
    </row>
    <row r="903" spans="4:17">
      <c r="D903" s="42"/>
      <c r="E903" s="42"/>
      <c r="F903" s="42"/>
      <c r="G903" s="43"/>
      <c r="N903" s="43"/>
      <c r="Q903" s="42"/>
    </row>
    <row r="904" spans="4:17">
      <c r="D904" s="42">
        <f>D102</f>
        <v>0</v>
      </c>
      <c r="E904" s="42">
        <f>E102</f>
        <v>0</v>
      </c>
      <c r="F904" s="42">
        <f>F102</f>
        <v>0</v>
      </c>
      <c r="G904" s="43">
        <f>G102</f>
        <v>0</v>
      </c>
      <c r="N904" s="43">
        <f>N102</f>
        <v>0</v>
      </c>
      <c r="Q904" s="42">
        <f>Q102</f>
        <v>0</v>
      </c>
    </row>
    <row r="905" spans="4:17">
      <c r="D905" s="42"/>
      <c r="E905" s="42"/>
      <c r="F905" s="42"/>
      <c r="G905" s="43"/>
      <c r="N905" s="43"/>
      <c r="Q905" s="42"/>
    </row>
    <row r="906" spans="4:17">
      <c r="D906" s="42">
        <f>D103</f>
        <v>0</v>
      </c>
      <c r="E906" s="42">
        <f>E103</f>
        <v>0</v>
      </c>
      <c r="F906" s="42">
        <f>F103</f>
        <v>0</v>
      </c>
      <c r="G906" s="43">
        <f>G103</f>
        <v>0</v>
      </c>
      <c r="N906" s="43">
        <f>N103</f>
        <v>0</v>
      </c>
      <c r="Q906" s="42">
        <f>Q103</f>
        <v>0</v>
      </c>
    </row>
    <row r="907" spans="4:17">
      <c r="D907" s="42"/>
      <c r="E907" s="42"/>
      <c r="F907" s="42"/>
      <c r="G907" s="43"/>
      <c r="N907" s="43"/>
      <c r="Q907" s="42"/>
    </row>
    <row r="908" spans="4:17">
      <c r="D908" s="42">
        <f>D104</f>
        <v>0</v>
      </c>
      <c r="E908" s="42">
        <f>E104</f>
        <v>0</v>
      </c>
      <c r="F908" s="42">
        <f>F104</f>
        <v>0</v>
      </c>
      <c r="G908" s="43">
        <f>G104</f>
        <v>0</v>
      </c>
      <c r="N908" s="43">
        <f>N104</f>
        <v>0</v>
      </c>
      <c r="Q908" s="42">
        <f>Q104</f>
        <v>0</v>
      </c>
    </row>
    <row r="909" spans="4:17">
      <c r="D909" s="42"/>
      <c r="E909" s="42"/>
      <c r="F909" s="42"/>
      <c r="G909" s="43"/>
      <c r="N909" s="43"/>
      <c r="Q909" s="42"/>
    </row>
    <row r="910" spans="4:17">
      <c r="D910" s="42">
        <f>D105</f>
        <v>0</v>
      </c>
      <c r="E910" s="42">
        <f>E105</f>
        <v>0</v>
      </c>
      <c r="F910" s="42">
        <f>F105</f>
        <v>0</v>
      </c>
      <c r="G910" s="43">
        <f>G105</f>
        <v>0</v>
      </c>
      <c r="N910" s="43">
        <f>N105</f>
        <v>0</v>
      </c>
      <c r="Q910" s="42">
        <f>Q105</f>
        <v>0</v>
      </c>
    </row>
    <row r="911" spans="4:17">
      <c r="D911" s="42"/>
      <c r="E911" s="42"/>
      <c r="F911" s="42"/>
      <c r="G911" s="43"/>
      <c r="N911" s="43"/>
      <c r="Q911" s="42"/>
    </row>
    <row r="912" spans="4:17">
      <c r="D912" s="42">
        <f>D106</f>
        <v>0</v>
      </c>
      <c r="E912" s="42">
        <f>E106</f>
        <v>0</v>
      </c>
      <c r="F912" s="42">
        <f>F106</f>
        <v>0</v>
      </c>
      <c r="G912" s="43">
        <f>G106</f>
        <v>0</v>
      </c>
      <c r="N912" s="43">
        <f>N106</f>
        <v>0</v>
      </c>
      <c r="Q912" s="42">
        <f>Q106</f>
        <v>0</v>
      </c>
    </row>
    <row r="913" spans="4:17">
      <c r="D913" s="42"/>
      <c r="E913" s="42"/>
      <c r="F913" s="42"/>
      <c r="G913" s="43"/>
      <c r="N913" s="43"/>
      <c r="Q913" s="42"/>
    </row>
    <row r="914" spans="4:17">
      <c r="D914" s="42">
        <f>D107</f>
        <v>0</v>
      </c>
      <c r="E914" s="42">
        <f>E107</f>
        <v>0</v>
      </c>
      <c r="F914" s="42">
        <f>F107</f>
        <v>0</v>
      </c>
      <c r="G914" s="43">
        <f>G107</f>
        <v>0</v>
      </c>
      <c r="N914" s="43">
        <f>N107</f>
        <v>0</v>
      </c>
      <c r="Q914" s="42">
        <f>Q107</f>
        <v>0</v>
      </c>
    </row>
    <row r="915" spans="4:17">
      <c r="D915" s="42"/>
      <c r="E915" s="42"/>
      <c r="F915" s="42"/>
      <c r="G915" s="43"/>
      <c r="N915" s="43"/>
      <c r="Q915" s="42"/>
    </row>
    <row r="916" spans="4:17">
      <c r="D916" s="42">
        <f>D108</f>
        <v>0</v>
      </c>
      <c r="E916" s="42">
        <f>E108</f>
        <v>0</v>
      </c>
      <c r="F916" s="42">
        <f>F108</f>
        <v>0</v>
      </c>
      <c r="G916" s="43">
        <f>G108</f>
        <v>0</v>
      </c>
      <c r="N916" s="43">
        <f>N108</f>
        <v>0</v>
      </c>
      <c r="Q916" s="42">
        <f>Q108</f>
        <v>0</v>
      </c>
    </row>
    <row r="917" spans="4:17">
      <c r="D917" s="42"/>
      <c r="E917" s="42"/>
      <c r="F917" s="42"/>
      <c r="G917" s="43"/>
      <c r="N917" s="43"/>
      <c r="Q917" s="42"/>
    </row>
    <row r="918" spans="4:17">
      <c r="D918" s="42">
        <f>D109</f>
        <v>0</v>
      </c>
      <c r="E918" s="42">
        <f>E109</f>
        <v>0</v>
      </c>
      <c r="F918" s="42">
        <f>F109</f>
        <v>0</v>
      </c>
      <c r="G918" s="43">
        <f>G109</f>
        <v>0</v>
      </c>
      <c r="N918" s="43">
        <f>N109</f>
        <v>0</v>
      </c>
      <c r="Q918" s="42">
        <f>Q109</f>
        <v>0</v>
      </c>
    </row>
    <row r="919" spans="4:17">
      <c r="D919" s="42"/>
      <c r="E919" s="42"/>
      <c r="F919" s="42"/>
      <c r="G919" s="43"/>
      <c r="N919" s="43"/>
      <c r="Q919" s="42"/>
    </row>
    <row r="920" spans="4:17">
      <c r="D920" s="42">
        <f>D110</f>
        <v>0</v>
      </c>
      <c r="E920" s="42">
        <f>E110</f>
        <v>0</v>
      </c>
      <c r="F920" s="42">
        <f>F110</f>
        <v>0</v>
      </c>
      <c r="G920" s="43">
        <f>G110</f>
        <v>0</v>
      </c>
      <c r="N920" s="43">
        <f>N110</f>
        <v>0</v>
      </c>
      <c r="Q920" s="42">
        <f>Q110</f>
        <v>0</v>
      </c>
    </row>
    <row r="921" spans="4:17">
      <c r="D921" s="42"/>
      <c r="E921" s="42"/>
      <c r="F921" s="42"/>
      <c r="G921" s="43"/>
      <c r="N921" s="43"/>
      <c r="Q921" s="42"/>
    </row>
    <row r="922" spans="4:17">
      <c r="D922" s="42">
        <f>D111</f>
        <v>0</v>
      </c>
      <c r="E922" s="42">
        <f>E111</f>
        <v>0</v>
      </c>
      <c r="F922" s="42">
        <f>F111</f>
        <v>0</v>
      </c>
      <c r="G922" s="43">
        <f>G111</f>
        <v>0</v>
      </c>
      <c r="N922" s="43">
        <f>N111</f>
        <v>0</v>
      </c>
      <c r="Q922" s="42">
        <f>Q111</f>
        <v>0</v>
      </c>
    </row>
    <row r="923" spans="4:17">
      <c r="D923" s="42"/>
      <c r="E923" s="42"/>
      <c r="F923" s="42"/>
      <c r="G923" s="43"/>
      <c r="N923" s="43"/>
      <c r="Q923" s="42"/>
    </row>
    <row r="924" spans="4:17">
      <c r="D924" s="42">
        <f>D112</f>
        <v>0</v>
      </c>
      <c r="E924" s="42">
        <f>E112</f>
        <v>0</v>
      </c>
      <c r="F924" s="42">
        <f>F112</f>
        <v>0</v>
      </c>
      <c r="G924" s="43">
        <f>G112</f>
        <v>0</v>
      </c>
      <c r="N924" s="43">
        <f>N112</f>
        <v>0</v>
      </c>
      <c r="Q924" s="42">
        <f>Q112</f>
        <v>0</v>
      </c>
    </row>
    <row r="925" spans="4:17">
      <c r="D925" s="42"/>
      <c r="E925" s="42"/>
      <c r="F925" s="42"/>
      <c r="G925" s="43"/>
      <c r="N925" s="43"/>
      <c r="Q925" s="42"/>
    </row>
    <row r="926" spans="4:17">
      <c r="D926" s="42">
        <f>D113</f>
        <v>0</v>
      </c>
      <c r="E926" s="42">
        <f>E113</f>
        <v>0</v>
      </c>
      <c r="F926" s="42">
        <f>F113</f>
        <v>0</v>
      </c>
      <c r="G926" s="43">
        <f>G113</f>
        <v>0</v>
      </c>
      <c r="N926" s="43">
        <f>N113</f>
        <v>0</v>
      </c>
      <c r="Q926" s="42">
        <f>Q113</f>
        <v>0</v>
      </c>
    </row>
    <row r="927" spans="4:17">
      <c r="D927" s="42"/>
      <c r="E927" s="42"/>
      <c r="F927" s="42"/>
      <c r="G927" s="43"/>
      <c r="N927" s="43"/>
      <c r="Q927" s="42"/>
    </row>
    <row r="928" spans="4:17">
      <c r="D928" s="42">
        <f>D114</f>
        <v>0</v>
      </c>
      <c r="E928" s="42">
        <f>E114</f>
        <v>0</v>
      </c>
      <c r="F928" s="42">
        <f>F114</f>
        <v>0</v>
      </c>
      <c r="G928" s="43">
        <f>G114</f>
        <v>0</v>
      </c>
      <c r="N928" s="43">
        <f>N114</f>
        <v>0</v>
      </c>
      <c r="Q928" s="42">
        <f>Q114</f>
        <v>0</v>
      </c>
    </row>
    <row r="929" spans="4:17">
      <c r="D929" s="42"/>
      <c r="E929" s="42"/>
      <c r="F929" s="42"/>
      <c r="G929" s="43"/>
      <c r="N929" s="43"/>
      <c r="Q929" s="42"/>
    </row>
    <row r="930" spans="4:17">
      <c r="D930" s="42">
        <f>D115</f>
        <v>0</v>
      </c>
      <c r="E930" s="42">
        <f>E115</f>
        <v>0</v>
      </c>
      <c r="F930" s="42">
        <f>F115</f>
        <v>0</v>
      </c>
      <c r="G930" s="43">
        <f>G115</f>
        <v>0</v>
      </c>
      <c r="N930" s="43">
        <f>N115</f>
        <v>0</v>
      </c>
      <c r="Q930" s="42">
        <f>Q115</f>
        <v>0</v>
      </c>
    </row>
    <row r="931" spans="4:17">
      <c r="D931" s="42"/>
      <c r="E931" s="42"/>
      <c r="F931" s="42"/>
      <c r="G931" s="43"/>
      <c r="N931" s="43"/>
      <c r="Q931" s="42"/>
    </row>
    <row r="932" spans="4:17">
      <c r="D932" s="42">
        <f>D116</f>
        <v>0</v>
      </c>
      <c r="E932" s="42">
        <f>E116</f>
        <v>0</v>
      </c>
      <c r="F932" s="42">
        <f>F116</f>
        <v>0</v>
      </c>
      <c r="G932" s="43">
        <f>G116</f>
        <v>0</v>
      </c>
      <c r="N932" s="43">
        <f>N116</f>
        <v>0</v>
      </c>
      <c r="Q932" s="42">
        <f>Q116</f>
        <v>0</v>
      </c>
    </row>
    <row r="933" spans="4:17">
      <c r="D933" s="42"/>
      <c r="E933" s="42"/>
      <c r="F933" s="42"/>
      <c r="G933" s="43"/>
      <c r="N933" s="43"/>
      <c r="Q933" s="42"/>
    </row>
    <row r="934" spans="4:17">
      <c r="D934" s="42">
        <f>D117</f>
        <v>0</v>
      </c>
      <c r="E934" s="42">
        <f>E117</f>
        <v>0</v>
      </c>
      <c r="F934" s="42">
        <f>F117</f>
        <v>0</v>
      </c>
      <c r="G934" s="43">
        <f>G117</f>
        <v>0</v>
      </c>
      <c r="N934" s="43">
        <f>N117</f>
        <v>0</v>
      </c>
      <c r="Q934" s="42">
        <f>Q117</f>
        <v>0</v>
      </c>
    </row>
    <row r="935" spans="4:17">
      <c r="D935" s="42"/>
      <c r="E935" s="42"/>
      <c r="F935" s="42"/>
      <c r="G935" s="43"/>
      <c r="N935" s="43"/>
      <c r="Q935" s="42"/>
    </row>
    <row r="936" spans="4:17">
      <c r="D936" s="42">
        <f>D118</f>
        <v>0</v>
      </c>
      <c r="E936" s="42">
        <f>E118</f>
        <v>0</v>
      </c>
      <c r="F936" s="42">
        <f>F118</f>
        <v>0</v>
      </c>
      <c r="G936" s="43">
        <f>G118</f>
        <v>0</v>
      </c>
      <c r="N936" s="43">
        <f>N118</f>
        <v>0</v>
      </c>
      <c r="Q936" s="42">
        <f>Q118</f>
        <v>0</v>
      </c>
    </row>
    <row r="937" spans="4:17">
      <c r="D937" s="42"/>
      <c r="E937" s="42"/>
      <c r="F937" s="42"/>
      <c r="G937" s="43"/>
      <c r="N937" s="43"/>
      <c r="Q937" s="42"/>
    </row>
    <row r="938" spans="4:17">
      <c r="D938" s="42">
        <f>D119</f>
        <v>0</v>
      </c>
      <c r="E938" s="42">
        <f>E119</f>
        <v>0</v>
      </c>
      <c r="F938" s="42">
        <f>F119</f>
        <v>0</v>
      </c>
      <c r="G938" s="43">
        <f>G119</f>
        <v>0</v>
      </c>
      <c r="N938" s="43">
        <f>N119</f>
        <v>0</v>
      </c>
      <c r="Q938" s="42">
        <f>Q119</f>
        <v>0</v>
      </c>
    </row>
    <row r="939" spans="4:17">
      <c r="D939" s="42"/>
      <c r="E939" s="42"/>
      <c r="F939" s="42"/>
      <c r="G939" s="43"/>
      <c r="N939" s="43"/>
      <c r="Q939" s="42"/>
    </row>
    <row r="940" spans="4:17">
      <c r="D940" s="42">
        <f>D120</f>
        <v>0</v>
      </c>
      <c r="E940" s="42">
        <f>E120</f>
        <v>0</v>
      </c>
      <c r="F940" s="42">
        <f>F120</f>
        <v>0</v>
      </c>
      <c r="G940" s="43">
        <f>G120</f>
        <v>0</v>
      </c>
      <c r="N940" s="43">
        <f>N120</f>
        <v>0</v>
      </c>
      <c r="Q940" s="42">
        <f>Q120</f>
        <v>0</v>
      </c>
    </row>
    <row r="941" spans="4:17">
      <c r="D941" s="42"/>
      <c r="E941" s="42"/>
      <c r="F941" s="42"/>
      <c r="G941" s="43"/>
      <c r="N941" s="43"/>
      <c r="Q941" s="42"/>
    </row>
    <row r="942" spans="4:17">
      <c r="D942" s="42">
        <f>D121</f>
        <v>0</v>
      </c>
      <c r="E942" s="42">
        <f>E121</f>
        <v>0</v>
      </c>
      <c r="F942" s="42">
        <f>F121</f>
        <v>0</v>
      </c>
      <c r="G942" s="43">
        <f>G121</f>
        <v>0</v>
      </c>
      <c r="N942" s="43">
        <f>N121</f>
        <v>0</v>
      </c>
      <c r="Q942" s="42">
        <f>Q121</f>
        <v>0</v>
      </c>
    </row>
    <row r="943" spans="4:17">
      <c r="D943" s="42"/>
      <c r="E943" s="42"/>
      <c r="F943" s="42"/>
      <c r="G943" s="43"/>
      <c r="N943" s="43"/>
      <c r="Q943" s="42"/>
    </row>
    <row r="944" spans="4:17">
      <c r="D944" s="42">
        <f>D122</f>
        <v>0</v>
      </c>
      <c r="E944" s="42">
        <f>E122</f>
        <v>0</v>
      </c>
      <c r="F944" s="42">
        <f>F122</f>
        <v>0</v>
      </c>
      <c r="G944" s="43">
        <f>G122</f>
        <v>0</v>
      </c>
      <c r="N944" s="43">
        <f>N122</f>
        <v>0</v>
      </c>
      <c r="Q944" s="42">
        <f>Q122</f>
        <v>0</v>
      </c>
    </row>
    <row r="945" spans="4:17">
      <c r="D945" s="42"/>
      <c r="E945" s="42"/>
      <c r="F945" s="42"/>
      <c r="G945" s="43"/>
      <c r="N945" s="43"/>
      <c r="Q945" s="42"/>
    </row>
    <row r="946" spans="4:17">
      <c r="D946" s="42">
        <f>D123</f>
        <v>0</v>
      </c>
      <c r="E946" s="42">
        <f>E123</f>
        <v>0</v>
      </c>
      <c r="F946" s="42">
        <f>F123</f>
        <v>0</v>
      </c>
      <c r="G946" s="43">
        <f>G123</f>
        <v>0</v>
      </c>
      <c r="N946" s="43">
        <f>N123</f>
        <v>0</v>
      </c>
      <c r="Q946" s="42">
        <f>Q123</f>
        <v>0</v>
      </c>
    </row>
    <row r="947" spans="4:17">
      <c r="D947" s="42"/>
      <c r="E947" s="42"/>
      <c r="F947" s="42"/>
      <c r="G947" s="43"/>
      <c r="N947" s="43"/>
      <c r="Q947" s="42"/>
    </row>
    <row r="948" spans="4:17">
      <c r="D948" s="42">
        <f>D124</f>
        <v>0</v>
      </c>
      <c r="E948" s="42">
        <f>E124</f>
        <v>0</v>
      </c>
      <c r="F948" s="42">
        <f>F124</f>
        <v>0</v>
      </c>
      <c r="G948" s="43">
        <f>G124</f>
        <v>0</v>
      </c>
      <c r="N948" s="43">
        <f>N124</f>
        <v>0</v>
      </c>
      <c r="Q948" s="42">
        <f>Q124</f>
        <v>0</v>
      </c>
    </row>
    <row r="949" spans="4:17">
      <c r="D949" s="42"/>
      <c r="E949" s="42"/>
      <c r="F949" s="42"/>
      <c r="G949" s="43"/>
      <c r="N949" s="43"/>
      <c r="Q949" s="42"/>
    </row>
    <row r="950" spans="4:17">
      <c r="D950" s="42">
        <f>D125</f>
        <v>0</v>
      </c>
      <c r="E950" s="42">
        <f>E125</f>
        <v>0</v>
      </c>
      <c r="F950" s="42">
        <f>F125</f>
        <v>0</v>
      </c>
      <c r="G950" s="43">
        <f>G125</f>
        <v>0</v>
      </c>
      <c r="N950" s="43">
        <f>N125</f>
        <v>0</v>
      </c>
      <c r="Q950" s="42">
        <f>Q125</f>
        <v>0</v>
      </c>
    </row>
    <row r="951" spans="4:17">
      <c r="D951" s="42"/>
      <c r="E951" s="42"/>
      <c r="F951" s="42"/>
      <c r="G951" s="43"/>
      <c r="N951" s="43"/>
      <c r="Q951" s="42"/>
    </row>
    <row r="952" spans="4:17">
      <c r="D952" s="42">
        <f>D126</f>
        <v>0</v>
      </c>
      <c r="E952" s="42">
        <f>E126</f>
        <v>0</v>
      </c>
      <c r="F952" s="42">
        <f>F126</f>
        <v>0</v>
      </c>
      <c r="G952" s="43">
        <f>G126</f>
        <v>0</v>
      </c>
      <c r="N952" s="43">
        <f>N126</f>
        <v>0</v>
      </c>
      <c r="Q952" s="42">
        <f>Q126</f>
        <v>0</v>
      </c>
    </row>
    <row r="953" spans="4:17">
      <c r="D953" s="42"/>
      <c r="E953" s="42"/>
      <c r="F953" s="42"/>
      <c r="G953" s="43"/>
      <c r="N953" s="43"/>
      <c r="Q953" s="42"/>
    </row>
    <row r="954" spans="4:17">
      <c r="D954" s="42">
        <f>D127</f>
        <v>0</v>
      </c>
      <c r="E954" s="42">
        <f>E127</f>
        <v>0</v>
      </c>
      <c r="F954" s="42">
        <f>F127</f>
        <v>0</v>
      </c>
      <c r="G954" s="43">
        <f>G127</f>
        <v>0</v>
      </c>
      <c r="N954" s="43">
        <f>N127</f>
        <v>0</v>
      </c>
      <c r="Q954" s="42">
        <f>Q127</f>
        <v>0</v>
      </c>
    </row>
    <row r="955" spans="4:17">
      <c r="D955" s="42"/>
      <c r="E955" s="42"/>
      <c r="F955" s="42"/>
      <c r="G955" s="43"/>
      <c r="N955" s="43"/>
      <c r="Q955" s="42"/>
    </row>
    <row r="956" spans="4:17">
      <c r="D956" s="42">
        <f>D128</f>
        <v>0</v>
      </c>
      <c r="E956" s="42">
        <f>E128</f>
        <v>0</v>
      </c>
      <c r="F956" s="42">
        <f>F128</f>
        <v>0</v>
      </c>
      <c r="G956" s="43">
        <f>G128</f>
        <v>0</v>
      </c>
      <c r="N956" s="43">
        <f>N128</f>
        <v>0</v>
      </c>
      <c r="Q956" s="42">
        <f>Q128</f>
        <v>0</v>
      </c>
    </row>
    <row r="957" spans="4:17">
      <c r="D957" s="42"/>
      <c r="E957" s="42"/>
      <c r="F957" s="42"/>
      <c r="G957" s="43"/>
      <c r="N957" s="43"/>
      <c r="Q957" s="42"/>
    </row>
    <row r="958" spans="4:17">
      <c r="D958" s="42">
        <f>D129</f>
        <v>0</v>
      </c>
      <c r="E958" s="42">
        <f>E129</f>
        <v>0</v>
      </c>
      <c r="F958" s="42">
        <f>F129</f>
        <v>0</v>
      </c>
      <c r="G958" s="43">
        <f>G129</f>
        <v>0</v>
      </c>
      <c r="N958" s="43">
        <f>N129</f>
        <v>0</v>
      </c>
      <c r="Q958" s="42">
        <f>Q129</f>
        <v>0</v>
      </c>
    </row>
    <row r="959" spans="4:17">
      <c r="D959" s="42"/>
      <c r="E959" s="42"/>
      <c r="F959" s="42"/>
      <c r="G959" s="43"/>
      <c r="N959" s="43"/>
      <c r="Q959" s="42"/>
    </row>
    <row r="960" spans="4:17">
      <c r="D960" s="42">
        <f>D130</f>
        <v>0</v>
      </c>
      <c r="E960" s="42">
        <f>E130</f>
        <v>0</v>
      </c>
      <c r="F960" s="42">
        <f>F130</f>
        <v>0</v>
      </c>
      <c r="G960" s="43">
        <f>G130</f>
        <v>0</v>
      </c>
      <c r="N960" s="43">
        <f>N130</f>
        <v>0</v>
      </c>
      <c r="Q960" s="42">
        <f>Q130</f>
        <v>0</v>
      </c>
    </row>
    <row r="961" spans="4:17">
      <c r="D961" s="42"/>
      <c r="E961" s="42"/>
      <c r="F961" s="42"/>
      <c r="G961" s="43"/>
      <c r="N961" s="43"/>
      <c r="Q961" s="42"/>
    </row>
    <row r="962" spans="4:17">
      <c r="D962" s="42">
        <f>D131</f>
        <v>0</v>
      </c>
      <c r="E962" s="42">
        <f>E131</f>
        <v>0</v>
      </c>
      <c r="F962" s="42">
        <f>F131</f>
        <v>0</v>
      </c>
      <c r="G962" s="43">
        <f>G131</f>
        <v>0</v>
      </c>
      <c r="N962" s="43">
        <f>N131</f>
        <v>0</v>
      </c>
      <c r="Q962" s="42">
        <f>Q131</f>
        <v>0</v>
      </c>
    </row>
    <row r="963" spans="4:17">
      <c r="D963" s="42"/>
      <c r="E963" s="42"/>
      <c r="F963" s="42"/>
      <c r="G963" s="43"/>
      <c r="N963" s="43"/>
      <c r="Q963" s="42"/>
    </row>
    <row r="964" spans="4:17">
      <c r="D964" s="42">
        <f>D132</f>
        <v>0</v>
      </c>
      <c r="E964" s="42">
        <f>E132</f>
        <v>0</v>
      </c>
      <c r="F964" s="42">
        <f>F132</f>
        <v>0</v>
      </c>
      <c r="G964" s="43">
        <f>G132</f>
        <v>0</v>
      </c>
      <c r="N964" s="43">
        <f>N132</f>
        <v>0</v>
      </c>
      <c r="Q964" s="42">
        <f>Q132</f>
        <v>0</v>
      </c>
    </row>
    <row r="965" spans="4:17">
      <c r="D965" s="42"/>
      <c r="E965" s="42"/>
      <c r="F965" s="42"/>
      <c r="G965" s="43"/>
      <c r="N965" s="43"/>
      <c r="Q965" s="42"/>
    </row>
    <row r="966" spans="4:17">
      <c r="D966" s="42">
        <f>D133</f>
        <v>0</v>
      </c>
      <c r="E966" s="42">
        <f>E133</f>
        <v>0</v>
      </c>
      <c r="F966" s="42">
        <f>F133</f>
        <v>0</v>
      </c>
      <c r="G966" s="43">
        <f>G133</f>
        <v>0</v>
      </c>
      <c r="N966" s="43">
        <f>N133</f>
        <v>0</v>
      </c>
      <c r="Q966" s="42">
        <f>Q133</f>
        <v>0</v>
      </c>
    </row>
    <row r="967" spans="4:17">
      <c r="D967" s="42"/>
      <c r="E967" s="42"/>
      <c r="F967" s="42"/>
      <c r="G967" s="43"/>
      <c r="N967" s="43"/>
      <c r="Q967" s="42"/>
    </row>
    <row r="968" spans="4:17">
      <c r="D968" s="42">
        <f>D134</f>
        <v>0</v>
      </c>
      <c r="E968" s="42">
        <f>E134</f>
        <v>0</v>
      </c>
      <c r="F968" s="42">
        <f>F134</f>
        <v>0</v>
      </c>
      <c r="G968" s="43">
        <f>G134</f>
        <v>0</v>
      </c>
      <c r="N968" s="43">
        <f>N134</f>
        <v>0</v>
      </c>
      <c r="Q968" s="42">
        <f>Q134</f>
        <v>0</v>
      </c>
    </row>
    <row r="969" spans="4:17">
      <c r="D969" s="42"/>
      <c r="E969" s="42"/>
      <c r="F969" s="42"/>
      <c r="G969" s="43"/>
      <c r="N969" s="43"/>
      <c r="Q969" s="42"/>
    </row>
    <row r="970" spans="4:17">
      <c r="D970" s="42">
        <f>D135</f>
        <v>0</v>
      </c>
      <c r="E970" s="42">
        <f>E135</f>
        <v>0</v>
      </c>
      <c r="F970" s="42">
        <f>F135</f>
        <v>0</v>
      </c>
      <c r="G970" s="43">
        <f>G135</f>
        <v>0</v>
      </c>
      <c r="N970" s="43">
        <f>N135</f>
        <v>0</v>
      </c>
      <c r="Q970" s="42">
        <f>Q135</f>
        <v>0</v>
      </c>
    </row>
    <row r="971" spans="4:17">
      <c r="D971" s="42"/>
      <c r="E971" s="42"/>
      <c r="F971" s="42"/>
      <c r="G971" s="43"/>
      <c r="N971" s="43"/>
      <c r="Q971" s="42"/>
    </row>
    <row r="972" spans="4:17">
      <c r="D972" s="42">
        <f>D136</f>
        <v>0</v>
      </c>
      <c r="E972" s="42">
        <f>E136</f>
        <v>0</v>
      </c>
      <c r="F972" s="42">
        <f>F136</f>
        <v>0</v>
      </c>
      <c r="G972" s="43">
        <f>G136</f>
        <v>0</v>
      </c>
      <c r="N972" s="43">
        <f>N136</f>
        <v>0</v>
      </c>
      <c r="Q972" s="42">
        <f>Q136</f>
        <v>0</v>
      </c>
    </row>
    <row r="973" spans="4:17">
      <c r="D973" s="42"/>
      <c r="E973" s="42"/>
      <c r="F973" s="42"/>
      <c r="G973" s="43"/>
      <c r="N973" s="43"/>
      <c r="Q973" s="42"/>
    </row>
    <row r="974" spans="4:17">
      <c r="D974" s="42">
        <f>D137</f>
        <v>0</v>
      </c>
      <c r="E974" s="42">
        <f>E137</f>
        <v>0</v>
      </c>
      <c r="F974" s="42">
        <f>F137</f>
        <v>0</v>
      </c>
      <c r="G974" s="43">
        <f>G137</f>
        <v>0</v>
      </c>
      <c r="N974" s="43">
        <f>N137</f>
        <v>0</v>
      </c>
      <c r="Q974" s="42">
        <f>Q137</f>
        <v>0</v>
      </c>
    </row>
    <row r="975" spans="4:17">
      <c r="D975" s="42"/>
      <c r="E975" s="42"/>
      <c r="F975" s="42"/>
      <c r="G975" s="43"/>
      <c r="N975" s="43"/>
      <c r="Q975" s="42"/>
    </row>
    <row r="976" spans="4:17">
      <c r="D976" s="42">
        <f>D138</f>
        <v>0</v>
      </c>
      <c r="E976" s="42">
        <f>E138</f>
        <v>0</v>
      </c>
      <c r="F976" s="42">
        <f>F138</f>
        <v>0</v>
      </c>
      <c r="G976" s="43">
        <f>G138</f>
        <v>0</v>
      </c>
      <c r="N976" s="43">
        <f>N138</f>
        <v>0</v>
      </c>
      <c r="Q976" s="42">
        <f>Q138</f>
        <v>0</v>
      </c>
    </row>
    <row r="977" spans="4:17">
      <c r="D977" s="42"/>
      <c r="E977" s="42"/>
      <c r="F977" s="42"/>
      <c r="G977" s="43"/>
      <c r="N977" s="43"/>
      <c r="Q977" s="42"/>
    </row>
    <row r="978" spans="4:17">
      <c r="D978" s="42">
        <f>D139</f>
        <v>0</v>
      </c>
      <c r="E978" s="42">
        <f>E139</f>
        <v>0</v>
      </c>
      <c r="F978" s="42">
        <f>F139</f>
        <v>0</v>
      </c>
      <c r="G978" s="43">
        <f>G139</f>
        <v>0</v>
      </c>
      <c r="N978" s="43">
        <f>N139</f>
        <v>0</v>
      </c>
      <c r="Q978" s="42">
        <f>Q139</f>
        <v>0</v>
      </c>
    </row>
    <row r="979" spans="4:17">
      <c r="D979" s="42"/>
      <c r="E979" s="42"/>
      <c r="F979" s="42"/>
      <c r="G979" s="43"/>
      <c r="N979" s="43"/>
      <c r="Q979" s="42"/>
    </row>
    <row r="980" spans="4:17">
      <c r="D980" s="42">
        <f>D140</f>
        <v>0</v>
      </c>
      <c r="E980" s="42">
        <f>E140</f>
        <v>0</v>
      </c>
      <c r="F980" s="42">
        <f>F140</f>
        <v>0</v>
      </c>
      <c r="G980" s="43">
        <f>G140</f>
        <v>0</v>
      </c>
      <c r="N980" s="43">
        <f>N140</f>
        <v>0</v>
      </c>
      <c r="Q980" s="42">
        <f>Q140</f>
        <v>0</v>
      </c>
    </row>
    <row r="981" spans="4:17">
      <c r="D981" s="42"/>
      <c r="E981" s="42"/>
      <c r="F981" s="42"/>
      <c r="G981" s="43"/>
      <c r="N981" s="43"/>
      <c r="Q981" s="42"/>
    </row>
    <row r="982" spans="4:17">
      <c r="D982" s="42">
        <f>D141</f>
        <v>0</v>
      </c>
      <c r="E982" s="42">
        <f>E141</f>
        <v>0</v>
      </c>
      <c r="F982" s="42">
        <f>F141</f>
        <v>0</v>
      </c>
      <c r="G982" s="43">
        <f>G141</f>
        <v>0</v>
      </c>
      <c r="N982" s="43">
        <f>N141</f>
        <v>0</v>
      </c>
      <c r="Q982" s="42">
        <f>Q141</f>
        <v>0</v>
      </c>
    </row>
    <row r="983" spans="4:17">
      <c r="D983" s="42"/>
      <c r="E983" s="42"/>
      <c r="F983" s="42"/>
      <c r="G983" s="43"/>
      <c r="N983" s="43"/>
      <c r="Q983" s="42"/>
    </row>
    <row r="984" spans="4:17">
      <c r="D984" s="42">
        <f>D142</f>
        <v>0</v>
      </c>
      <c r="E984" s="42">
        <f>E142</f>
        <v>0</v>
      </c>
      <c r="F984" s="42">
        <f>F142</f>
        <v>0</v>
      </c>
      <c r="G984" s="43">
        <f>G142</f>
        <v>0</v>
      </c>
      <c r="N984" s="43">
        <f>N142</f>
        <v>0</v>
      </c>
      <c r="Q984" s="42">
        <f>Q142</f>
        <v>0</v>
      </c>
    </row>
    <row r="985" spans="4:17">
      <c r="D985" s="42"/>
      <c r="E985" s="42"/>
      <c r="F985" s="42"/>
      <c r="G985" s="43"/>
      <c r="N985" s="43"/>
      <c r="Q985" s="42"/>
    </row>
    <row r="986" spans="4:17">
      <c r="D986" s="42">
        <f>D143</f>
        <v>0</v>
      </c>
      <c r="E986" s="42">
        <f>E143</f>
        <v>0</v>
      </c>
      <c r="F986" s="42">
        <f>F143</f>
        <v>0</v>
      </c>
      <c r="G986" s="43">
        <f>G143</f>
        <v>0</v>
      </c>
      <c r="N986" s="43">
        <f>N143</f>
        <v>0</v>
      </c>
      <c r="Q986" s="42">
        <f>Q143</f>
        <v>0</v>
      </c>
    </row>
    <row r="987" spans="4:17">
      <c r="D987" s="42"/>
      <c r="E987" s="42"/>
      <c r="F987" s="42"/>
      <c r="G987" s="43"/>
      <c r="N987" s="43"/>
      <c r="Q987" s="42"/>
    </row>
    <row r="988" spans="4:17">
      <c r="D988" s="42">
        <f>D144</f>
        <v>0</v>
      </c>
      <c r="E988" s="42">
        <f>E144</f>
        <v>0</v>
      </c>
      <c r="F988" s="42">
        <f>F144</f>
        <v>0</v>
      </c>
      <c r="G988" s="43">
        <f>G144</f>
        <v>0</v>
      </c>
      <c r="N988" s="43">
        <f>N144</f>
        <v>0</v>
      </c>
      <c r="Q988" s="42">
        <f>Q144</f>
        <v>0</v>
      </c>
    </row>
    <row r="989" spans="4:17">
      <c r="D989" s="42"/>
      <c r="E989" s="42"/>
      <c r="F989" s="42"/>
      <c r="G989" s="43"/>
      <c r="N989" s="43"/>
      <c r="Q989" s="42"/>
    </row>
    <row r="990" spans="4:17">
      <c r="D990" s="42">
        <f>D145</f>
        <v>0</v>
      </c>
      <c r="E990" s="42">
        <f>E145</f>
        <v>0</v>
      </c>
      <c r="F990" s="42">
        <f>F145</f>
        <v>0</v>
      </c>
      <c r="G990" s="43">
        <f>G145</f>
        <v>0</v>
      </c>
      <c r="N990" s="43">
        <f>N145</f>
        <v>0</v>
      </c>
      <c r="Q990" s="42">
        <f>Q145</f>
        <v>0</v>
      </c>
    </row>
    <row r="991" spans="4:17">
      <c r="D991" s="42"/>
      <c r="E991" s="42"/>
      <c r="F991" s="42"/>
      <c r="G991" s="43"/>
      <c r="N991" s="43"/>
      <c r="Q991" s="42"/>
    </row>
    <row r="992" spans="4:17">
      <c r="D992" s="42">
        <f>D146</f>
        <v>0</v>
      </c>
      <c r="E992" s="42">
        <f>E146</f>
        <v>0</v>
      </c>
      <c r="F992" s="42">
        <f>F146</f>
        <v>0</v>
      </c>
      <c r="G992" s="43">
        <f>G146</f>
        <v>0</v>
      </c>
      <c r="N992" s="43">
        <f>N146</f>
        <v>0</v>
      </c>
      <c r="Q992" s="42">
        <f>Q146</f>
        <v>0</v>
      </c>
    </row>
    <row r="993" spans="4:17">
      <c r="D993" s="42"/>
      <c r="E993" s="42"/>
      <c r="F993" s="42"/>
      <c r="G993" s="43"/>
      <c r="N993" s="43"/>
      <c r="Q993" s="42"/>
    </row>
    <row r="994" spans="4:17">
      <c r="D994" s="42">
        <f>D147</f>
        <v>0</v>
      </c>
      <c r="E994" s="42">
        <f>E147</f>
        <v>0</v>
      </c>
      <c r="F994" s="42">
        <f>F147</f>
        <v>0</v>
      </c>
      <c r="G994" s="43">
        <f>G147</f>
        <v>0</v>
      </c>
      <c r="N994" s="43">
        <f>N147</f>
        <v>0</v>
      </c>
      <c r="Q994" s="42">
        <f>Q147</f>
        <v>0</v>
      </c>
    </row>
    <row r="995" spans="4:17">
      <c r="D995" s="42"/>
      <c r="E995" s="42"/>
      <c r="F995" s="42"/>
      <c r="G995" s="43"/>
      <c r="N995" s="43"/>
      <c r="Q995" s="42"/>
    </row>
    <row r="996" spans="4:17">
      <c r="D996" s="42">
        <f>D148</f>
        <v>0</v>
      </c>
      <c r="E996" s="42">
        <f>E148</f>
        <v>0</v>
      </c>
      <c r="F996" s="42">
        <f>F148</f>
        <v>0</v>
      </c>
      <c r="G996" s="43">
        <f>G148</f>
        <v>0</v>
      </c>
      <c r="N996" s="43">
        <f>N148</f>
        <v>0</v>
      </c>
      <c r="Q996" s="42">
        <f>Q148</f>
        <v>0</v>
      </c>
    </row>
    <row r="997" spans="4:17">
      <c r="D997" s="42"/>
      <c r="E997" s="42"/>
      <c r="F997" s="42"/>
      <c r="G997" s="43"/>
      <c r="N997" s="43"/>
      <c r="Q997" s="42"/>
    </row>
    <row r="998" spans="4:17">
      <c r="D998" s="42">
        <f>D149</f>
        <v>0</v>
      </c>
      <c r="E998" s="42">
        <f>E149</f>
        <v>0</v>
      </c>
      <c r="F998" s="42">
        <f>F149</f>
        <v>0</v>
      </c>
      <c r="G998" s="43">
        <f>G149</f>
        <v>0</v>
      </c>
      <c r="N998" s="43">
        <f>N149</f>
        <v>0</v>
      </c>
      <c r="Q998" s="42">
        <f>Q149</f>
        <v>0</v>
      </c>
    </row>
    <row r="999" spans="4:17">
      <c r="D999" s="42"/>
      <c r="E999" s="42"/>
      <c r="F999" s="42"/>
      <c r="G999" s="43"/>
      <c r="N999" s="43"/>
      <c r="Q999" s="42"/>
    </row>
    <row r="1000" spans="4:17">
      <c r="D1000" s="42">
        <f>D150</f>
        <v>0</v>
      </c>
      <c r="E1000" s="42">
        <f>E150</f>
        <v>0</v>
      </c>
      <c r="F1000" s="42">
        <f>F150</f>
        <v>0</v>
      </c>
      <c r="G1000" s="43">
        <f>G150</f>
        <v>0</v>
      </c>
      <c r="N1000" s="43">
        <f>N150</f>
        <v>0</v>
      </c>
      <c r="Q1000" s="42">
        <f>Q150</f>
        <v>0</v>
      </c>
    </row>
    <row r="1001" spans="4:17">
      <c r="D1001" s="42"/>
      <c r="E1001" s="42"/>
      <c r="F1001" s="42"/>
      <c r="G1001" s="43"/>
      <c r="N1001" s="43"/>
      <c r="Q1001" s="42"/>
    </row>
    <row r="1002" spans="4:17">
      <c r="D1002" s="42">
        <f>D151</f>
        <v>0</v>
      </c>
      <c r="E1002" s="42">
        <f>E151</f>
        <v>0</v>
      </c>
      <c r="F1002" s="42">
        <f>F151</f>
        <v>0</v>
      </c>
      <c r="G1002" s="43">
        <f>G151</f>
        <v>0</v>
      </c>
      <c r="N1002" s="43">
        <f>N151</f>
        <v>0</v>
      </c>
      <c r="Q1002" s="42">
        <f>Q151</f>
        <v>0</v>
      </c>
    </row>
    <row r="1003" spans="4:17">
      <c r="D1003" s="42"/>
      <c r="E1003" s="42"/>
      <c r="F1003" s="42"/>
      <c r="G1003" s="43"/>
      <c r="N1003" s="43"/>
      <c r="Q1003" s="42"/>
    </row>
    <row r="1004" spans="4:17">
      <c r="D1004" s="42">
        <f>D152</f>
        <v>0</v>
      </c>
      <c r="E1004" s="42">
        <f>E152</f>
        <v>0</v>
      </c>
      <c r="F1004" s="42">
        <f>F152</f>
        <v>0</v>
      </c>
      <c r="G1004" s="43">
        <f>G152</f>
        <v>0</v>
      </c>
      <c r="N1004" s="43">
        <f>N152</f>
        <v>0</v>
      </c>
      <c r="Q1004" s="42">
        <f>Q152</f>
        <v>0</v>
      </c>
    </row>
    <row r="1005" spans="4:17">
      <c r="D1005" s="42"/>
      <c r="E1005" s="42"/>
      <c r="F1005" s="42"/>
      <c r="G1005" s="43"/>
      <c r="N1005" s="43"/>
      <c r="Q1005" s="42"/>
    </row>
    <row r="1006" spans="4:17">
      <c r="D1006" s="42">
        <f>D153</f>
        <v>0</v>
      </c>
      <c r="E1006" s="42">
        <f>E153</f>
        <v>0</v>
      </c>
      <c r="F1006" s="42">
        <f>F153</f>
        <v>0</v>
      </c>
      <c r="G1006" s="43">
        <f>G153</f>
        <v>0</v>
      </c>
      <c r="N1006" s="43">
        <f>N153</f>
        <v>0</v>
      </c>
      <c r="Q1006" s="42">
        <f>Q153</f>
        <v>0</v>
      </c>
    </row>
    <row r="1007" spans="4:17">
      <c r="D1007" s="42"/>
      <c r="E1007" s="42"/>
      <c r="F1007" s="42"/>
      <c r="G1007" s="43"/>
      <c r="N1007" s="43"/>
      <c r="Q1007" s="42"/>
    </row>
    <row r="1008" spans="4:17">
      <c r="D1008" s="42">
        <f>D154</f>
        <v>0</v>
      </c>
      <c r="E1008" s="42">
        <f>E154</f>
        <v>0</v>
      </c>
      <c r="F1008" s="42">
        <f>F154</f>
        <v>0</v>
      </c>
      <c r="G1008" s="43">
        <f>G154</f>
        <v>0</v>
      </c>
      <c r="N1008" s="43">
        <f>N154</f>
        <v>0</v>
      </c>
      <c r="Q1008" s="42">
        <f>Q154</f>
        <v>0</v>
      </c>
    </row>
    <row r="1009" spans="4:17">
      <c r="D1009" s="42"/>
      <c r="E1009" s="42"/>
      <c r="F1009" s="42"/>
      <c r="G1009" s="43"/>
      <c r="N1009" s="43"/>
      <c r="Q1009" s="42"/>
    </row>
    <row r="1010" spans="4:17">
      <c r="D1010" s="42">
        <f>D155</f>
        <v>0</v>
      </c>
      <c r="E1010" s="42">
        <f>E155</f>
        <v>0</v>
      </c>
      <c r="F1010" s="42">
        <f>F155</f>
        <v>0</v>
      </c>
      <c r="G1010" s="43">
        <f>G155</f>
        <v>0</v>
      </c>
      <c r="N1010" s="43">
        <f>N155</f>
        <v>0</v>
      </c>
      <c r="Q1010" s="42">
        <f>Q155</f>
        <v>0</v>
      </c>
    </row>
    <row r="1011" spans="4:17">
      <c r="D1011" s="42"/>
      <c r="E1011" s="42"/>
      <c r="F1011" s="42"/>
      <c r="G1011" s="43"/>
      <c r="N1011" s="43"/>
      <c r="Q1011" s="42"/>
    </row>
    <row r="1012" spans="4:17">
      <c r="D1012" s="42">
        <f>D156</f>
        <v>0</v>
      </c>
      <c r="E1012" s="42">
        <f>E156</f>
        <v>0</v>
      </c>
      <c r="F1012" s="42">
        <f>F156</f>
        <v>0</v>
      </c>
      <c r="G1012" s="43">
        <f>G156</f>
        <v>0</v>
      </c>
      <c r="N1012" s="43">
        <f>N156</f>
        <v>0</v>
      </c>
      <c r="Q1012" s="42">
        <f>Q156</f>
        <v>0</v>
      </c>
    </row>
    <row r="1013" spans="4:17">
      <c r="D1013" s="42"/>
      <c r="E1013" s="42"/>
      <c r="F1013" s="42"/>
      <c r="G1013" s="43"/>
      <c r="N1013" s="43"/>
      <c r="Q1013" s="42"/>
    </row>
    <row r="1014" spans="4:17">
      <c r="D1014" s="42">
        <f>D157</f>
        <v>0</v>
      </c>
      <c r="E1014" s="42">
        <f>E157</f>
        <v>0</v>
      </c>
      <c r="F1014" s="42">
        <f>F157</f>
        <v>0</v>
      </c>
      <c r="G1014" s="43">
        <f>G157</f>
        <v>0</v>
      </c>
      <c r="N1014" s="43">
        <f>N157</f>
        <v>0</v>
      </c>
      <c r="Q1014" s="42">
        <f>Q157</f>
        <v>0</v>
      </c>
    </row>
    <row r="1015" spans="4:17">
      <c r="D1015" s="42"/>
      <c r="E1015" s="42"/>
      <c r="F1015" s="42"/>
      <c r="G1015" s="43"/>
      <c r="N1015" s="43"/>
      <c r="Q1015" s="42"/>
    </row>
    <row r="1016" spans="4:17">
      <c r="D1016" s="42">
        <f>D158</f>
        <v>0</v>
      </c>
      <c r="E1016" s="42">
        <f>E158</f>
        <v>0</v>
      </c>
      <c r="F1016" s="42">
        <f>F158</f>
        <v>0</v>
      </c>
      <c r="G1016" s="43">
        <f>G158</f>
        <v>0</v>
      </c>
      <c r="N1016" s="43">
        <f>N158</f>
        <v>0</v>
      </c>
      <c r="Q1016" s="42">
        <f>Q158</f>
        <v>0</v>
      </c>
    </row>
    <row r="1017" spans="4:17">
      <c r="D1017" s="42"/>
      <c r="E1017" s="42"/>
      <c r="F1017" s="42"/>
      <c r="G1017" s="43"/>
      <c r="N1017" s="43"/>
      <c r="Q1017" s="42"/>
    </row>
    <row r="1018" spans="4:17">
      <c r="D1018" s="42">
        <f>D159</f>
        <v>0</v>
      </c>
      <c r="E1018" s="42">
        <f>E159</f>
        <v>0</v>
      </c>
      <c r="F1018" s="42">
        <f>F159</f>
        <v>0</v>
      </c>
      <c r="G1018" s="43">
        <f>G159</f>
        <v>0</v>
      </c>
      <c r="N1018" s="43">
        <f>N159</f>
        <v>0</v>
      </c>
      <c r="Q1018" s="42">
        <f>Q159</f>
        <v>0</v>
      </c>
    </row>
    <row r="1019" spans="4:17">
      <c r="D1019" s="42"/>
      <c r="E1019" s="42"/>
      <c r="F1019" s="42"/>
      <c r="G1019" s="43"/>
      <c r="N1019" s="43"/>
      <c r="Q1019" s="42"/>
    </row>
    <row r="1020" spans="4:17">
      <c r="D1020" s="42">
        <f>D160</f>
        <v>0</v>
      </c>
      <c r="E1020" s="42">
        <f>E160</f>
        <v>0</v>
      </c>
      <c r="F1020" s="42">
        <f>F160</f>
        <v>0</v>
      </c>
      <c r="G1020" s="43">
        <f>G160</f>
        <v>0</v>
      </c>
      <c r="N1020" s="43">
        <f>N160</f>
        <v>0</v>
      </c>
      <c r="Q1020" s="42">
        <f>Q160</f>
        <v>0</v>
      </c>
    </row>
    <row r="1021" spans="4:17">
      <c r="D1021" s="42"/>
      <c r="E1021" s="42"/>
      <c r="F1021" s="42"/>
      <c r="G1021" s="43"/>
      <c r="N1021" s="43"/>
      <c r="Q1021" s="42"/>
    </row>
    <row r="1022" spans="4:17">
      <c r="D1022" s="42">
        <f>D161</f>
        <v>0</v>
      </c>
      <c r="E1022" s="42">
        <f>E161</f>
        <v>0</v>
      </c>
      <c r="F1022" s="42">
        <f>F161</f>
        <v>0</v>
      </c>
      <c r="G1022" s="43">
        <f>G161</f>
        <v>0</v>
      </c>
      <c r="N1022" s="43">
        <f>N161</f>
        <v>0</v>
      </c>
      <c r="Q1022" s="42">
        <f>Q161</f>
        <v>0</v>
      </c>
    </row>
    <row r="1023" spans="4:17">
      <c r="D1023" s="42"/>
      <c r="E1023" s="42"/>
      <c r="F1023" s="42"/>
      <c r="G1023" s="43"/>
      <c r="N1023" s="43"/>
      <c r="Q1023" s="42"/>
    </row>
    <row r="1024" spans="4:17">
      <c r="D1024" s="42">
        <f>D162</f>
        <v>0</v>
      </c>
      <c r="E1024" s="42">
        <f>E162</f>
        <v>0</v>
      </c>
      <c r="F1024" s="42">
        <f>F162</f>
        <v>0</v>
      </c>
      <c r="G1024" s="43">
        <f>G162</f>
        <v>0</v>
      </c>
      <c r="N1024" s="43">
        <f>N162</f>
        <v>0</v>
      </c>
      <c r="Q1024" s="42">
        <f>Q162</f>
        <v>0</v>
      </c>
    </row>
    <row r="1025" spans="4:17">
      <c r="D1025" s="42"/>
      <c r="E1025" s="42"/>
      <c r="F1025" s="42"/>
      <c r="G1025" s="43"/>
      <c r="N1025" s="43"/>
      <c r="Q1025" s="42"/>
    </row>
    <row r="1026" spans="4:17">
      <c r="D1026" s="42">
        <f>D163</f>
        <v>0</v>
      </c>
      <c r="E1026" s="42">
        <f>E163</f>
        <v>0</v>
      </c>
      <c r="F1026" s="42">
        <f>F163</f>
        <v>0</v>
      </c>
      <c r="G1026" s="43">
        <f>G163</f>
        <v>0</v>
      </c>
      <c r="N1026" s="43">
        <f>N163</f>
        <v>0</v>
      </c>
      <c r="Q1026" s="42">
        <f>Q163</f>
        <v>0</v>
      </c>
    </row>
    <row r="1027" spans="4:17">
      <c r="D1027" s="42"/>
      <c r="E1027" s="42"/>
      <c r="F1027" s="42"/>
      <c r="G1027" s="43"/>
      <c r="N1027" s="43"/>
      <c r="Q1027" s="42"/>
    </row>
    <row r="1028" spans="4:17">
      <c r="D1028" s="42">
        <f>D164</f>
        <v>0</v>
      </c>
      <c r="E1028" s="42">
        <f>E164</f>
        <v>0</v>
      </c>
      <c r="F1028" s="42">
        <f>F164</f>
        <v>0</v>
      </c>
      <c r="G1028" s="43">
        <f>G164</f>
        <v>0</v>
      </c>
      <c r="N1028" s="43">
        <f>N164</f>
        <v>0</v>
      </c>
      <c r="Q1028" s="42">
        <f>Q164</f>
        <v>0</v>
      </c>
    </row>
    <row r="1029" spans="4:17">
      <c r="D1029" s="42"/>
      <c r="E1029" s="42"/>
      <c r="F1029" s="42"/>
      <c r="G1029" s="43"/>
      <c r="N1029" s="43"/>
      <c r="Q1029" s="42"/>
    </row>
    <row r="1030" spans="4:17">
      <c r="D1030" s="42">
        <f>D165</f>
        <v>0</v>
      </c>
      <c r="E1030" s="42">
        <f>E165</f>
        <v>0</v>
      </c>
      <c r="F1030" s="42">
        <f>F165</f>
        <v>0</v>
      </c>
      <c r="G1030" s="43">
        <f>G165</f>
        <v>0</v>
      </c>
      <c r="N1030" s="43">
        <f>N165</f>
        <v>0</v>
      </c>
      <c r="Q1030" s="42">
        <f>Q165</f>
        <v>0</v>
      </c>
    </row>
    <row r="1031" spans="4:17">
      <c r="D1031" s="42"/>
      <c r="E1031" s="42"/>
      <c r="F1031" s="42"/>
      <c r="G1031" s="43"/>
      <c r="N1031" s="43"/>
      <c r="Q1031" s="42"/>
    </row>
    <row r="1032" spans="4:17">
      <c r="D1032" s="42">
        <f>D166</f>
        <v>0</v>
      </c>
      <c r="E1032" s="42">
        <f>E166</f>
        <v>0</v>
      </c>
      <c r="F1032" s="42">
        <f>F166</f>
        <v>0</v>
      </c>
      <c r="G1032" s="43">
        <f>G166</f>
        <v>0</v>
      </c>
      <c r="N1032" s="43">
        <f>N166</f>
        <v>0</v>
      </c>
      <c r="Q1032" s="42">
        <f>Q166</f>
        <v>0</v>
      </c>
    </row>
    <row r="1033" spans="4:17">
      <c r="D1033" s="42"/>
      <c r="E1033" s="42"/>
      <c r="F1033" s="42"/>
      <c r="G1033" s="43"/>
      <c r="N1033" s="43"/>
      <c r="Q1033" s="42"/>
    </row>
    <row r="1034" spans="4:17">
      <c r="D1034" s="42">
        <f>D167</f>
        <v>0</v>
      </c>
      <c r="E1034" s="42">
        <f>E167</f>
        <v>0</v>
      </c>
      <c r="F1034" s="42">
        <f>F167</f>
        <v>0</v>
      </c>
      <c r="G1034" s="43">
        <f>G167</f>
        <v>0</v>
      </c>
      <c r="N1034" s="43">
        <f>N167</f>
        <v>0</v>
      </c>
      <c r="Q1034" s="42">
        <f>Q167</f>
        <v>0</v>
      </c>
    </row>
    <row r="1035" spans="4:17">
      <c r="D1035" s="42"/>
      <c r="E1035" s="42"/>
      <c r="F1035" s="42"/>
      <c r="G1035" s="43"/>
      <c r="N1035" s="43"/>
      <c r="Q1035" s="42"/>
    </row>
    <row r="1036" spans="4:17">
      <c r="D1036" s="42">
        <f>D168</f>
        <v>0</v>
      </c>
      <c r="E1036" s="42">
        <f>E168</f>
        <v>0</v>
      </c>
      <c r="F1036" s="42">
        <f>F168</f>
        <v>0</v>
      </c>
      <c r="G1036" s="43">
        <f>G168</f>
        <v>0</v>
      </c>
      <c r="N1036" s="43">
        <f>N168</f>
        <v>0</v>
      </c>
      <c r="Q1036" s="42">
        <f>Q168</f>
        <v>0</v>
      </c>
    </row>
    <row r="1037" spans="4:17">
      <c r="D1037" s="42"/>
      <c r="E1037" s="42"/>
      <c r="F1037" s="42"/>
      <c r="G1037" s="43"/>
      <c r="N1037" s="43"/>
      <c r="Q1037" s="42"/>
    </row>
    <row r="1038" spans="4:17">
      <c r="D1038" s="42">
        <f>D169</f>
        <v>0</v>
      </c>
      <c r="E1038" s="42">
        <f>E169</f>
        <v>0</v>
      </c>
      <c r="F1038" s="42">
        <f>F169</f>
        <v>0</v>
      </c>
      <c r="G1038" s="43">
        <f>G169</f>
        <v>0</v>
      </c>
      <c r="N1038" s="43">
        <f>N169</f>
        <v>0</v>
      </c>
      <c r="Q1038" s="42">
        <f>Q169</f>
        <v>0</v>
      </c>
    </row>
    <row r="1039" spans="4:17">
      <c r="D1039" s="42"/>
      <c r="E1039" s="42"/>
      <c r="F1039" s="42"/>
      <c r="G1039" s="43"/>
      <c r="N1039" s="43"/>
      <c r="Q1039" s="42"/>
    </row>
    <row r="1040" spans="4:17">
      <c r="D1040" s="42">
        <f>D170</f>
        <v>0</v>
      </c>
      <c r="E1040" s="42">
        <f>E170</f>
        <v>0</v>
      </c>
      <c r="F1040" s="42">
        <f>F170</f>
        <v>0</v>
      </c>
      <c r="G1040" s="43">
        <f>G170</f>
        <v>0</v>
      </c>
      <c r="N1040" s="43">
        <f>N170</f>
        <v>0</v>
      </c>
      <c r="Q1040" s="42">
        <f>Q170</f>
        <v>0</v>
      </c>
    </row>
    <row r="1041" spans="4:17">
      <c r="D1041" s="42"/>
      <c r="E1041" s="42"/>
      <c r="F1041" s="42"/>
      <c r="G1041" s="43"/>
      <c r="N1041" s="43"/>
      <c r="Q1041" s="42"/>
    </row>
    <row r="1042" spans="4:17">
      <c r="D1042" s="42">
        <f>D171</f>
        <v>0</v>
      </c>
      <c r="E1042" s="42">
        <f>E171</f>
        <v>0</v>
      </c>
      <c r="F1042" s="42">
        <f>F171</f>
        <v>0</v>
      </c>
      <c r="G1042" s="43">
        <f>G171</f>
        <v>0</v>
      </c>
      <c r="N1042" s="43">
        <f>N171</f>
        <v>0</v>
      </c>
      <c r="Q1042" s="42">
        <f>Q171</f>
        <v>0</v>
      </c>
    </row>
    <row r="1043" spans="4:17">
      <c r="D1043" s="42"/>
      <c r="E1043" s="42"/>
      <c r="F1043" s="42"/>
      <c r="G1043" s="43"/>
      <c r="N1043" s="43"/>
      <c r="Q1043" s="42"/>
    </row>
    <row r="1044" spans="4:17">
      <c r="D1044" s="42">
        <f>D172</f>
        <v>0</v>
      </c>
      <c r="E1044" s="42">
        <f>E172</f>
        <v>0</v>
      </c>
      <c r="F1044" s="42">
        <f>F172</f>
        <v>0</v>
      </c>
      <c r="G1044" s="43">
        <f>G172</f>
        <v>0</v>
      </c>
      <c r="N1044" s="43">
        <f>N172</f>
        <v>0</v>
      </c>
      <c r="Q1044" s="42">
        <f>Q172</f>
        <v>0</v>
      </c>
    </row>
    <row r="1045" spans="4:17">
      <c r="D1045" s="42"/>
      <c r="E1045" s="42"/>
      <c r="F1045" s="42"/>
      <c r="G1045" s="43"/>
      <c r="N1045" s="43"/>
      <c r="Q1045" s="42"/>
    </row>
    <row r="1046" spans="4:17">
      <c r="D1046" s="42">
        <f>D173</f>
        <v>0</v>
      </c>
      <c r="E1046" s="42">
        <f>E173</f>
        <v>0</v>
      </c>
      <c r="F1046" s="42">
        <f>F173</f>
        <v>0</v>
      </c>
      <c r="G1046" s="43">
        <f>G173</f>
        <v>0</v>
      </c>
      <c r="N1046" s="43">
        <f>N173</f>
        <v>0</v>
      </c>
      <c r="Q1046" s="42">
        <f>Q173</f>
        <v>0</v>
      </c>
    </row>
    <row r="1047" spans="4:17">
      <c r="D1047" s="42"/>
      <c r="E1047" s="42"/>
      <c r="F1047" s="42"/>
      <c r="G1047" s="43"/>
      <c r="N1047" s="43"/>
      <c r="Q1047" s="42"/>
    </row>
    <row r="1048" spans="4:17">
      <c r="D1048" s="42">
        <f>D174</f>
        <v>0</v>
      </c>
      <c r="E1048" s="42">
        <f>E174</f>
        <v>0</v>
      </c>
      <c r="F1048" s="42">
        <f>F174</f>
        <v>0</v>
      </c>
      <c r="G1048" s="43">
        <f>G174</f>
        <v>0</v>
      </c>
      <c r="N1048" s="43">
        <f>N174</f>
        <v>0</v>
      </c>
      <c r="Q1048" s="42">
        <f>Q174</f>
        <v>0</v>
      </c>
    </row>
    <row r="1049" spans="4:17">
      <c r="D1049" s="42"/>
      <c r="E1049" s="42"/>
      <c r="F1049" s="42"/>
      <c r="G1049" s="43"/>
      <c r="N1049" s="43"/>
      <c r="Q1049" s="42"/>
    </row>
    <row r="1050" spans="4:17">
      <c r="D1050" s="42">
        <f>D175</f>
        <v>0</v>
      </c>
      <c r="E1050" s="42">
        <f>E175</f>
        <v>0</v>
      </c>
      <c r="F1050" s="42">
        <f>F175</f>
        <v>0</v>
      </c>
      <c r="G1050" s="43">
        <f>G175</f>
        <v>0</v>
      </c>
      <c r="N1050" s="43">
        <f>N175</f>
        <v>0</v>
      </c>
      <c r="Q1050" s="42">
        <f>Q175</f>
        <v>0</v>
      </c>
    </row>
    <row r="1051" spans="4:17">
      <c r="D1051" s="42"/>
      <c r="E1051" s="42"/>
      <c r="F1051" s="42"/>
      <c r="G1051" s="43"/>
      <c r="N1051" s="43"/>
      <c r="Q1051" s="42"/>
    </row>
    <row r="1052" spans="4:17">
      <c r="D1052" s="42">
        <f>D176</f>
        <v>0</v>
      </c>
      <c r="E1052" s="42">
        <f>E176</f>
        <v>0</v>
      </c>
      <c r="F1052" s="42">
        <f>F176</f>
        <v>0</v>
      </c>
      <c r="G1052" s="43">
        <f>G176</f>
        <v>0</v>
      </c>
      <c r="N1052" s="43">
        <f>N176</f>
        <v>0</v>
      </c>
      <c r="Q1052" s="42">
        <f>Q176</f>
        <v>0</v>
      </c>
    </row>
    <row r="1053" spans="4:17">
      <c r="D1053" s="42"/>
      <c r="E1053" s="42"/>
      <c r="F1053" s="42"/>
      <c r="G1053" s="43"/>
      <c r="N1053" s="43"/>
      <c r="Q1053" s="42"/>
    </row>
    <row r="1054" spans="4:17">
      <c r="D1054" s="42">
        <f>D177</f>
        <v>0</v>
      </c>
      <c r="E1054" s="42">
        <f>E177</f>
        <v>0</v>
      </c>
      <c r="F1054" s="42">
        <f>F177</f>
        <v>0</v>
      </c>
      <c r="G1054" s="43">
        <f>G177</f>
        <v>0</v>
      </c>
      <c r="N1054" s="43">
        <f>N177</f>
        <v>0</v>
      </c>
      <c r="Q1054" s="42">
        <f>Q177</f>
        <v>0</v>
      </c>
    </row>
    <row r="1055" spans="4:17">
      <c r="D1055" s="42"/>
      <c r="E1055" s="42"/>
      <c r="F1055" s="42"/>
      <c r="G1055" s="43"/>
      <c r="N1055" s="43"/>
      <c r="Q1055" s="42"/>
    </row>
    <row r="1056" spans="4:17">
      <c r="D1056" s="42">
        <f>D178</f>
        <v>0</v>
      </c>
      <c r="E1056" s="42">
        <f>E178</f>
        <v>0</v>
      </c>
      <c r="F1056" s="42">
        <f>F178</f>
        <v>0</v>
      </c>
      <c r="G1056" s="43">
        <f>G178</f>
        <v>0</v>
      </c>
      <c r="N1056" s="43">
        <f>N178</f>
        <v>0</v>
      </c>
      <c r="Q1056" s="42">
        <f>Q178</f>
        <v>0</v>
      </c>
    </row>
    <row r="1057" spans="4:17">
      <c r="D1057" s="42"/>
      <c r="E1057" s="42"/>
      <c r="F1057" s="42"/>
      <c r="G1057" s="43"/>
      <c r="N1057" s="43"/>
      <c r="Q1057" s="42"/>
    </row>
    <row r="1058" spans="4:17">
      <c r="D1058" s="42">
        <f>D179</f>
        <v>0</v>
      </c>
      <c r="E1058" s="42">
        <f>E179</f>
        <v>0</v>
      </c>
      <c r="F1058" s="42">
        <f>F179</f>
        <v>0</v>
      </c>
      <c r="G1058" s="43">
        <f>G179</f>
        <v>0</v>
      </c>
      <c r="N1058" s="43">
        <f>N179</f>
        <v>0</v>
      </c>
      <c r="Q1058" s="42">
        <f>Q179</f>
        <v>0</v>
      </c>
    </row>
    <row r="1059" spans="4:17">
      <c r="D1059" s="42"/>
      <c r="E1059" s="42"/>
      <c r="F1059" s="42"/>
      <c r="G1059" s="43"/>
      <c r="N1059" s="43"/>
      <c r="Q1059" s="42"/>
    </row>
    <row r="1060" spans="4:17">
      <c r="D1060" s="42">
        <f>D180</f>
        <v>0</v>
      </c>
      <c r="E1060" s="42">
        <f>E180</f>
        <v>0</v>
      </c>
      <c r="F1060" s="42">
        <f>F180</f>
        <v>0</v>
      </c>
      <c r="G1060" s="43">
        <f>G180</f>
        <v>0</v>
      </c>
      <c r="N1060" s="43">
        <f>N180</f>
        <v>0</v>
      </c>
      <c r="Q1060" s="42">
        <f>Q180</f>
        <v>0</v>
      </c>
    </row>
    <row r="1061" spans="4:17">
      <c r="D1061" s="42"/>
      <c r="E1061" s="42"/>
      <c r="F1061" s="42"/>
      <c r="G1061" s="43"/>
      <c r="N1061" s="43"/>
      <c r="Q1061" s="42"/>
    </row>
    <row r="1062" spans="4:17">
      <c r="D1062" s="42">
        <f>D181</f>
        <v>0</v>
      </c>
      <c r="E1062" s="42">
        <f>E181</f>
        <v>0</v>
      </c>
      <c r="F1062" s="42">
        <f>F181</f>
        <v>0</v>
      </c>
      <c r="G1062" s="43">
        <f>G181</f>
        <v>0</v>
      </c>
      <c r="N1062" s="43">
        <f>N181</f>
        <v>0</v>
      </c>
      <c r="Q1062" s="42">
        <f>Q181</f>
        <v>0</v>
      </c>
    </row>
    <row r="1063" spans="4:17">
      <c r="D1063" s="42"/>
      <c r="E1063" s="42"/>
      <c r="F1063" s="42"/>
      <c r="G1063" s="43"/>
      <c r="N1063" s="43"/>
      <c r="Q1063" s="42"/>
    </row>
    <row r="1064" spans="4:17">
      <c r="D1064" s="42">
        <f>D182</f>
        <v>0</v>
      </c>
      <c r="E1064" s="42">
        <f>E182</f>
        <v>0</v>
      </c>
      <c r="F1064" s="42">
        <f>F182</f>
        <v>0</v>
      </c>
      <c r="G1064" s="43">
        <f>G182</f>
        <v>0</v>
      </c>
      <c r="N1064" s="43">
        <f>N182</f>
        <v>0</v>
      </c>
      <c r="Q1064" s="42">
        <f>Q182</f>
        <v>0</v>
      </c>
    </row>
    <row r="1065" spans="4:17">
      <c r="D1065" s="42"/>
      <c r="E1065" s="42"/>
      <c r="F1065" s="42"/>
      <c r="G1065" s="43"/>
      <c r="N1065" s="43"/>
      <c r="Q1065" s="42"/>
    </row>
    <row r="1066" spans="4:17">
      <c r="D1066" s="42">
        <f>D183</f>
        <v>0</v>
      </c>
      <c r="E1066" s="42">
        <f>E183</f>
        <v>0</v>
      </c>
      <c r="F1066" s="42">
        <f>F183</f>
        <v>0</v>
      </c>
      <c r="G1066" s="43">
        <f>G183</f>
        <v>0</v>
      </c>
      <c r="N1066" s="43">
        <f>N183</f>
        <v>0</v>
      </c>
      <c r="Q1066" s="42">
        <f>Q183</f>
        <v>0</v>
      </c>
    </row>
    <row r="1067" spans="4:17">
      <c r="D1067" s="42"/>
      <c r="E1067" s="42"/>
      <c r="F1067" s="42"/>
      <c r="G1067" s="43"/>
      <c r="N1067" s="43"/>
      <c r="Q1067" s="42"/>
    </row>
    <row r="1068" spans="4:17">
      <c r="D1068" s="42">
        <f>D184</f>
        <v>0</v>
      </c>
      <c r="E1068" s="42">
        <f>E184</f>
        <v>0</v>
      </c>
      <c r="F1068" s="42">
        <f>F184</f>
        <v>0</v>
      </c>
      <c r="G1068" s="43">
        <f>G184</f>
        <v>0</v>
      </c>
      <c r="N1068" s="43">
        <f>N184</f>
        <v>0</v>
      </c>
      <c r="Q1068" s="42">
        <f>Q184</f>
        <v>0</v>
      </c>
    </row>
    <row r="1069" spans="4:17">
      <c r="D1069" s="42"/>
      <c r="E1069" s="42"/>
      <c r="F1069" s="42"/>
      <c r="G1069" s="43"/>
      <c r="N1069" s="43"/>
      <c r="Q1069" s="42"/>
    </row>
    <row r="1070" spans="4:17">
      <c r="D1070" s="42">
        <f>D185</f>
        <v>0</v>
      </c>
      <c r="E1070" s="42">
        <f>E185</f>
        <v>0</v>
      </c>
      <c r="F1070" s="42">
        <f>F185</f>
        <v>0</v>
      </c>
      <c r="G1070" s="43">
        <f>G185</f>
        <v>0</v>
      </c>
      <c r="N1070" s="43">
        <f>N185</f>
        <v>0</v>
      </c>
      <c r="Q1070" s="42">
        <f>Q185</f>
        <v>0</v>
      </c>
    </row>
    <row r="1071" spans="4:17">
      <c r="D1071" s="42"/>
      <c r="E1071" s="42"/>
      <c r="F1071" s="42"/>
      <c r="G1071" s="43"/>
      <c r="N1071" s="43"/>
      <c r="Q1071" s="42"/>
    </row>
    <row r="1072" spans="4:17">
      <c r="D1072" s="42">
        <f>D186</f>
        <v>0</v>
      </c>
      <c r="E1072" s="42">
        <f>E186</f>
        <v>0</v>
      </c>
      <c r="F1072" s="42">
        <f>F186</f>
        <v>0</v>
      </c>
      <c r="G1072" s="43">
        <f>G186</f>
        <v>0</v>
      </c>
      <c r="N1072" s="43">
        <f>N186</f>
        <v>0</v>
      </c>
      <c r="Q1072" s="42">
        <f>Q186</f>
        <v>0</v>
      </c>
    </row>
    <row r="1073" spans="4:17">
      <c r="D1073" s="42"/>
      <c r="E1073" s="42"/>
      <c r="F1073" s="42"/>
      <c r="G1073" s="43"/>
      <c r="N1073" s="43"/>
      <c r="Q1073" s="42"/>
    </row>
    <row r="1074" spans="4:17">
      <c r="D1074" s="42">
        <f>D187</f>
        <v>0</v>
      </c>
      <c r="E1074" s="42">
        <f>E187</f>
        <v>0</v>
      </c>
      <c r="F1074" s="42">
        <f>F187</f>
        <v>0</v>
      </c>
      <c r="G1074" s="43">
        <f>G187</f>
        <v>0</v>
      </c>
      <c r="N1074" s="43">
        <f>N187</f>
        <v>0</v>
      </c>
      <c r="Q1074" s="42">
        <f>Q187</f>
        <v>0</v>
      </c>
    </row>
    <row r="1075" spans="4:17">
      <c r="D1075" s="42"/>
      <c r="E1075" s="42"/>
      <c r="F1075" s="42"/>
      <c r="G1075" s="43"/>
      <c r="N1075" s="43"/>
      <c r="Q1075" s="42"/>
    </row>
    <row r="1076" spans="4:17">
      <c r="D1076" s="42">
        <f>D188</f>
        <v>0</v>
      </c>
      <c r="E1076" s="42">
        <f>E188</f>
        <v>0</v>
      </c>
      <c r="F1076" s="42">
        <f>F188</f>
        <v>0</v>
      </c>
      <c r="G1076" s="43">
        <f>G188</f>
        <v>0</v>
      </c>
      <c r="N1076" s="43">
        <f>N188</f>
        <v>0</v>
      </c>
      <c r="Q1076" s="42">
        <f>Q188</f>
        <v>0</v>
      </c>
    </row>
    <row r="1077" spans="4:17">
      <c r="D1077" s="42"/>
      <c r="E1077" s="42"/>
      <c r="F1077" s="42"/>
      <c r="G1077" s="43"/>
      <c r="N1077" s="43"/>
      <c r="Q1077" s="42"/>
    </row>
    <row r="1078" spans="4:17">
      <c r="D1078" s="42">
        <f>D189</f>
        <v>0</v>
      </c>
      <c r="E1078" s="42">
        <f>E189</f>
        <v>0</v>
      </c>
      <c r="F1078" s="42">
        <f>F189</f>
        <v>0</v>
      </c>
      <c r="G1078" s="43">
        <f>G189</f>
        <v>0</v>
      </c>
      <c r="N1078" s="43">
        <f>N189</f>
        <v>0</v>
      </c>
      <c r="Q1078" s="42">
        <f>Q189</f>
        <v>0</v>
      </c>
    </row>
    <row r="1079" spans="4:17">
      <c r="D1079" s="42"/>
      <c r="E1079" s="42"/>
      <c r="F1079" s="42"/>
      <c r="G1079" s="43"/>
      <c r="N1079" s="43"/>
      <c r="Q1079" s="42"/>
    </row>
    <row r="1080" spans="4:17">
      <c r="D1080" s="42">
        <f>D190</f>
        <v>0</v>
      </c>
      <c r="E1080" s="42">
        <f>E190</f>
        <v>0</v>
      </c>
      <c r="F1080" s="42">
        <f>F190</f>
        <v>0</v>
      </c>
      <c r="G1080" s="43">
        <f>G190</f>
        <v>0</v>
      </c>
      <c r="N1080" s="43">
        <f>N190</f>
        <v>0</v>
      </c>
      <c r="Q1080" s="42">
        <f>Q190</f>
        <v>0</v>
      </c>
    </row>
    <row r="1081" spans="4:17">
      <c r="D1081" s="42"/>
      <c r="E1081" s="42"/>
      <c r="F1081" s="42"/>
      <c r="G1081" s="43"/>
      <c r="N1081" s="43"/>
      <c r="Q1081" s="42"/>
    </row>
    <row r="1082" spans="4:17">
      <c r="D1082" s="42">
        <f>D191</f>
        <v>0</v>
      </c>
      <c r="E1082" s="42">
        <f>E191</f>
        <v>0</v>
      </c>
      <c r="F1082" s="42">
        <f>F191</f>
        <v>0</v>
      </c>
      <c r="G1082" s="43">
        <f>G191</f>
        <v>0</v>
      </c>
      <c r="N1082" s="43">
        <f>N191</f>
        <v>0</v>
      </c>
      <c r="Q1082" s="42">
        <f>Q191</f>
        <v>0</v>
      </c>
    </row>
    <row r="1083" spans="4:17">
      <c r="D1083" s="42"/>
      <c r="E1083" s="42"/>
      <c r="F1083" s="42"/>
      <c r="G1083" s="43"/>
      <c r="N1083" s="43"/>
      <c r="Q1083" s="42"/>
    </row>
    <row r="1084" spans="4:17">
      <c r="D1084" s="42">
        <f>D192</f>
        <v>0</v>
      </c>
      <c r="E1084" s="42">
        <f>E192</f>
        <v>0</v>
      </c>
      <c r="F1084" s="42">
        <f>F192</f>
        <v>0</v>
      </c>
      <c r="G1084" s="43">
        <f>G192</f>
        <v>0</v>
      </c>
      <c r="N1084" s="43">
        <f>N192</f>
        <v>0</v>
      </c>
      <c r="Q1084" s="42">
        <f>Q192</f>
        <v>0</v>
      </c>
    </row>
    <row r="1085" spans="4:17">
      <c r="D1085" s="42"/>
      <c r="E1085" s="42"/>
      <c r="F1085" s="42"/>
      <c r="G1085" s="43"/>
      <c r="N1085" s="43"/>
      <c r="Q1085" s="42"/>
    </row>
    <row r="1086" spans="4:17">
      <c r="D1086" s="42">
        <f>D193</f>
        <v>0</v>
      </c>
      <c r="E1086" s="42">
        <f>E193</f>
        <v>0</v>
      </c>
      <c r="F1086" s="42">
        <f>F193</f>
        <v>0</v>
      </c>
      <c r="G1086" s="43">
        <f>G193</f>
        <v>0</v>
      </c>
      <c r="N1086" s="43">
        <f>N193</f>
        <v>0</v>
      </c>
      <c r="Q1086" s="42">
        <f>Q193</f>
        <v>0</v>
      </c>
    </row>
    <row r="1087" spans="4:17">
      <c r="D1087" s="42"/>
      <c r="E1087" s="42"/>
      <c r="F1087" s="42"/>
      <c r="G1087" s="43"/>
      <c r="N1087" s="43"/>
      <c r="Q1087" s="42"/>
    </row>
    <row r="1088" spans="4:17">
      <c r="D1088" s="42">
        <f>D194</f>
        <v>0</v>
      </c>
      <c r="E1088" s="42">
        <f>E194</f>
        <v>0</v>
      </c>
      <c r="F1088" s="42">
        <f>F194</f>
        <v>0</v>
      </c>
      <c r="G1088" s="43">
        <f>G194</f>
        <v>0</v>
      </c>
      <c r="N1088" s="43">
        <f>N194</f>
        <v>0</v>
      </c>
      <c r="Q1088" s="42">
        <f>Q194</f>
        <v>0</v>
      </c>
    </row>
    <row r="1089" spans="4:17">
      <c r="D1089" s="42"/>
      <c r="E1089" s="42"/>
      <c r="F1089" s="42"/>
      <c r="G1089" s="43"/>
      <c r="N1089" s="43"/>
      <c r="Q1089" s="42"/>
    </row>
    <row r="1090" spans="4:17">
      <c r="D1090" s="42">
        <f>D195</f>
        <v>0</v>
      </c>
      <c r="E1090" s="42">
        <f>E195</f>
        <v>0</v>
      </c>
      <c r="F1090" s="42">
        <f>F195</f>
        <v>0</v>
      </c>
      <c r="G1090" s="43">
        <f>G195</f>
        <v>0</v>
      </c>
      <c r="N1090" s="43">
        <f>N195</f>
        <v>0</v>
      </c>
      <c r="Q1090" s="42">
        <f>Q195</f>
        <v>0</v>
      </c>
    </row>
    <row r="1091" spans="4:17">
      <c r="D1091" s="42"/>
      <c r="E1091" s="42"/>
      <c r="F1091" s="42"/>
      <c r="G1091" s="43"/>
      <c r="N1091" s="43"/>
      <c r="Q1091" s="42"/>
    </row>
    <row r="1092" spans="4:17">
      <c r="D1092" s="42">
        <f>D196</f>
        <v>0</v>
      </c>
      <c r="E1092" s="42">
        <f>E196</f>
        <v>0</v>
      </c>
      <c r="F1092" s="42">
        <f>F196</f>
        <v>0</v>
      </c>
      <c r="G1092" s="43">
        <f>G196</f>
        <v>0</v>
      </c>
      <c r="N1092" s="43">
        <f>N196</f>
        <v>0</v>
      </c>
      <c r="Q1092" s="42">
        <f>Q196</f>
        <v>0</v>
      </c>
    </row>
    <row r="1093" spans="4:17">
      <c r="D1093" s="42"/>
      <c r="E1093" s="42"/>
      <c r="F1093" s="42"/>
      <c r="G1093" s="43"/>
      <c r="N1093" s="43"/>
      <c r="Q1093" s="42"/>
    </row>
    <row r="1094" spans="4:17">
      <c r="D1094" s="42">
        <f>D197</f>
        <v>0</v>
      </c>
      <c r="E1094" s="42">
        <f>E197</f>
        <v>0</v>
      </c>
      <c r="F1094" s="42">
        <f>F197</f>
        <v>0</v>
      </c>
      <c r="G1094" s="43">
        <f>G197</f>
        <v>0</v>
      </c>
      <c r="N1094" s="43">
        <f>N197</f>
        <v>0</v>
      </c>
      <c r="Q1094" s="42">
        <f>Q197</f>
        <v>0</v>
      </c>
    </row>
    <row r="1095" spans="4:17">
      <c r="D1095" s="42"/>
      <c r="E1095" s="42"/>
      <c r="F1095" s="42"/>
      <c r="G1095" s="43"/>
      <c r="N1095" s="43"/>
      <c r="Q1095" s="42"/>
    </row>
    <row r="1096" spans="4:17">
      <c r="D1096" s="42">
        <f>D198</f>
        <v>0</v>
      </c>
      <c r="E1096" s="42">
        <f>E198</f>
        <v>0</v>
      </c>
      <c r="F1096" s="42">
        <f>F198</f>
        <v>0</v>
      </c>
      <c r="G1096" s="43">
        <f>G198</f>
        <v>0</v>
      </c>
      <c r="N1096" s="43">
        <f>N198</f>
        <v>0</v>
      </c>
      <c r="Q1096" s="42">
        <f>Q198</f>
        <v>0</v>
      </c>
    </row>
    <row r="1097" spans="4:17">
      <c r="D1097" s="42"/>
      <c r="E1097" s="42"/>
      <c r="F1097" s="42"/>
      <c r="G1097" s="43"/>
      <c r="N1097" s="43"/>
      <c r="Q1097" s="42"/>
    </row>
    <row r="1098" spans="4:17">
      <c r="D1098" s="42">
        <f>D199</f>
        <v>0</v>
      </c>
      <c r="E1098" s="42">
        <f>E199</f>
        <v>0</v>
      </c>
      <c r="F1098" s="42">
        <f>F199</f>
        <v>0</v>
      </c>
      <c r="G1098" s="43">
        <f>G199</f>
        <v>0</v>
      </c>
      <c r="N1098" s="43">
        <f>N199</f>
        <v>0</v>
      </c>
      <c r="Q1098" s="42">
        <f>Q199</f>
        <v>0</v>
      </c>
    </row>
    <row r="1099" spans="4:17">
      <c r="D1099" s="42"/>
      <c r="E1099" s="42"/>
      <c r="F1099" s="42"/>
      <c r="G1099" s="43"/>
      <c r="N1099" s="43"/>
      <c r="Q1099" s="42"/>
    </row>
    <row r="1100" spans="4:17">
      <c r="D1100" s="42">
        <f>D200</f>
        <v>0</v>
      </c>
      <c r="E1100" s="42">
        <f>E200</f>
        <v>0</v>
      </c>
      <c r="F1100" s="42">
        <f>F200</f>
        <v>0</v>
      </c>
      <c r="G1100" s="43">
        <f>G200</f>
        <v>0</v>
      </c>
      <c r="N1100" s="43">
        <f>N200</f>
        <v>0</v>
      </c>
      <c r="Q1100" s="42">
        <f>Q200</f>
        <v>0</v>
      </c>
    </row>
    <row r="1101" spans="4:17">
      <c r="D1101" s="42"/>
      <c r="E1101" s="42"/>
      <c r="F1101" s="42"/>
      <c r="G1101" s="43"/>
      <c r="N1101" s="43"/>
      <c r="Q1101" s="42"/>
    </row>
    <row r="1102" spans="4:17">
      <c r="D1102" s="42">
        <f>D201</f>
        <v>0</v>
      </c>
      <c r="E1102" s="42">
        <f>E201</f>
        <v>0</v>
      </c>
      <c r="F1102" s="42">
        <f>F201</f>
        <v>0</v>
      </c>
      <c r="G1102" s="43">
        <f>G201</f>
        <v>0</v>
      </c>
      <c r="N1102" s="43">
        <f>N201</f>
        <v>0</v>
      </c>
      <c r="Q1102" s="42">
        <f>Q201</f>
        <v>0</v>
      </c>
    </row>
    <row r="1103" spans="4:17">
      <c r="D1103" s="42"/>
      <c r="E1103" s="42"/>
      <c r="F1103" s="42"/>
      <c r="G1103" s="43"/>
      <c r="N1103" s="43"/>
      <c r="Q1103" s="42"/>
    </row>
    <row r="1104" spans="4:17">
      <c r="D1104" s="42">
        <f>D202</f>
        <v>0</v>
      </c>
      <c r="E1104" s="42">
        <f>E202</f>
        <v>0</v>
      </c>
      <c r="F1104" s="42">
        <f>F202</f>
        <v>0</v>
      </c>
      <c r="G1104" s="43">
        <f>G202</f>
        <v>0</v>
      </c>
      <c r="N1104" s="43">
        <f>N202</f>
        <v>0</v>
      </c>
      <c r="Q1104" s="42">
        <f>Q202</f>
        <v>0</v>
      </c>
    </row>
    <row r="1105" spans="4:17">
      <c r="D1105" s="42"/>
      <c r="E1105" s="42"/>
      <c r="F1105" s="42"/>
      <c r="G1105" s="43"/>
      <c r="N1105" s="43"/>
      <c r="Q1105" s="42"/>
    </row>
    <row r="1106" spans="4:17">
      <c r="D1106" s="42">
        <f>D203</f>
        <v>0</v>
      </c>
      <c r="E1106" s="42">
        <f>E203</f>
        <v>0</v>
      </c>
      <c r="F1106" s="42">
        <f>F203</f>
        <v>0</v>
      </c>
      <c r="G1106" s="43">
        <f>G203</f>
        <v>0</v>
      </c>
      <c r="N1106" s="43">
        <f>N203</f>
        <v>0</v>
      </c>
      <c r="Q1106" s="42">
        <f>Q203</f>
        <v>0</v>
      </c>
    </row>
    <row r="1107" spans="4:17">
      <c r="D1107" s="42"/>
      <c r="E1107" s="42"/>
      <c r="F1107" s="42"/>
      <c r="G1107" s="43"/>
      <c r="N1107" s="43"/>
      <c r="Q1107" s="42"/>
    </row>
    <row r="1108" spans="4:17">
      <c r="D1108" s="42">
        <f>D204</f>
        <v>0</v>
      </c>
      <c r="E1108" s="42">
        <f>E204</f>
        <v>0</v>
      </c>
      <c r="F1108" s="42">
        <f>F204</f>
        <v>0</v>
      </c>
      <c r="G1108" s="43">
        <f>G204</f>
        <v>0</v>
      </c>
      <c r="N1108" s="43">
        <f>N204</f>
        <v>0</v>
      </c>
      <c r="Q1108" s="42">
        <f>Q204</f>
        <v>0</v>
      </c>
    </row>
    <row r="1109" spans="4:17">
      <c r="D1109" s="42"/>
      <c r="E1109" s="42"/>
      <c r="F1109" s="42"/>
      <c r="G1109" s="43"/>
      <c r="N1109" s="43"/>
      <c r="Q1109" s="42"/>
    </row>
    <row r="1110" spans="4:17">
      <c r="D1110" s="42">
        <f>D205</f>
        <v>0</v>
      </c>
      <c r="E1110" s="42">
        <f>E205</f>
        <v>0</v>
      </c>
      <c r="F1110" s="42">
        <f>F205</f>
        <v>0</v>
      </c>
      <c r="G1110" s="43">
        <f>G205</f>
        <v>0</v>
      </c>
      <c r="N1110" s="43">
        <f>N205</f>
        <v>0</v>
      </c>
      <c r="Q1110" s="42">
        <f>Q205</f>
        <v>0</v>
      </c>
    </row>
    <row r="1111" spans="4:17">
      <c r="D1111" s="42"/>
      <c r="E1111" s="42"/>
      <c r="F1111" s="42"/>
      <c r="G1111" s="43"/>
      <c r="N1111" s="43"/>
      <c r="Q1111" s="42"/>
    </row>
    <row r="1112" spans="4:17">
      <c r="D1112" s="42">
        <f>D206</f>
        <v>0</v>
      </c>
      <c r="E1112" s="42">
        <f>E206</f>
        <v>0</v>
      </c>
      <c r="F1112" s="42">
        <f>F206</f>
        <v>0</v>
      </c>
      <c r="G1112" s="43">
        <f>G206</f>
        <v>0</v>
      </c>
      <c r="N1112" s="43">
        <f>N206</f>
        <v>0</v>
      </c>
      <c r="Q1112" s="42">
        <f>Q206</f>
        <v>0</v>
      </c>
    </row>
    <row r="1113" spans="4:17">
      <c r="D1113" s="42"/>
      <c r="E1113" s="42"/>
      <c r="F1113" s="42"/>
      <c r="G1113" s="43"/>
      <c r="N1113" s="43"/>
      <c r="Q1113" s="42"/>
    </row>
    <row r="1114" spans="4:17">
      <c r="D1114" s="42">
        <f>D207</f>
        <v>0</v>
      </c>
      <c r="E1114" s="42">
        <f>E207</f>
        <v>0</v>
      </c>
      <c r="F1114" s="42">
        <f>F207</f>
        <v>0</v>
      </c>
      <c r="G1114" s="43">
        <f>G207</f>
        <v>0</v>
      </c>
      <c r="N1114" s="43">
        <f>N207</f>
        <v>0</v>
      </c>
      <c r="Q1114" s="42">
        <f>Q207</f>
        <v>0</v>
      </c>
    </row>
    <row r="1115" spans="4:17">
      <c r="D1115" s="42"/>
      <c r="E1115" s="42"/>
      <c r="F1115" s="42"/>
      <c r="G1115" s="43"/>
      <c r="N1115" s="43"/>
      <c r="Q1115" s="42"/>
    </row>
    <row r="1116" spans="4:17">
      <c r="D1116" s="42">
        <f>D208</f>
        <v>0</v>
      </c>
      <c r="E1116" s="42">
        <f>E208</f>
        <v>0</v>
      </c>
      <c r="F1116" s="42">
        <f>F208</f>
        <v>0</v>
      </c>
      <c r="G1116" s="43">
        <f>G208</f>
        <v>0</v>
      </c>
      <c r="N1116" s="43">
        <f>N208</f>
        <v>0</v>
      </c>
      <c r="Q1116" s="42">
        <f>Q208</f>
        <v>0</v>
      </c>
    </row>
    <row r="1117" spans="4:17">
      <c r="D1117" s="42"/>
      <c r="E1117" s="42"/>
      <c r="F1117" s="42"/>
      <c r="G1117" s="43"/>
      <c r="N1117" s="43"/>
      <c r="Q1117" s="42"/>
    </row>
    <row r="1118" spans="4:17">
      <c r="D1118" s="42">
        <f>D209</f>
        <v>0</v>
      </c>
      <c r="E1118" s="42">
        <f>E209</f>
        <v>0</v>
      </c>
      <c r="F1118" s="42">
        <f>F209</f>
        <v>0</v>
      </c>
      <c r="G1118" s="43">
        <f>G209</f>
        <v>0</v>
      </c>
      <c r="N1118" s="43">
        <f>N209</f>
        <v>0</v>
      </c>
      <c r="Q1118" s="42">
        <f>Q209</f>
        <v>0</v>
      </c>
    </row>
    <row r="1119" spans="4:17">
      <c r="D1119" s="42"/>
      <c r="E1119" s="42"/>
      <c r="F1119" s="42"/>
      <c r="G1119" s="43"/>
      <c r="N1119" s="43"/>
      <c r="Q1119" s="42"/>
    </row>
    <row r="1120" spans="4:17">
      <c r="D1120" s="42">
        <f>D210</f>
        <v>0</v>
      </c>
      <c r="E1120" s="42">
        <f>E210</f>
        <v>0</v>
      </c>
      <c r="F1120" s="42">
        <f>F210</f>
        <v>0</v>
      </c>
      <c r="G1120" s="43">
        <f>G210</f>
        <v>0</v>
      </c>
      <c r="N1120" s="43">
        <f>N210</f>
        <v>0</v>
      </c>
      <c r="Q1120" s="42">
        <f>Q210</f>
        <v>0</v>
      </c>
    </row>
    <row r="1121" spans="4:17">
      <c r="D1121" s="42"/>
      <c r="E1121" s="42"/>
      <c r="F1121" s="42"/>
      <c r="G1121" s="43"/>
      <c r="N1121" s="43"/>
      <c r="Q1121" s="42"/>
    </row>
    <row r="1122" spans="4:17">
      <c r="D1122" s="42">
        <f>D211</f>
        <v>0</v>
      </c>
      <c r="E1122" s="42">
        <f>E211</f>
        <v>0</v>
      </c>
      <c r="F1122" s="42">
        <f>F211</f>
        <v>0</v>
      </c>
      <c r="G1122" s="43">
        <f>G211</f>
        <v>0</v>
      </c>
      <c r="N1122" s="43">
        <f>N211</f>
        <v>0</v>
      </c>
      <c r="Q1122" s="42">
        <f>Q211</f>
        <v>0</v>
      </c>
    </row>
    <row r="1123" spans="4:17">
      <c r="D1123" s="42"/>
      <c r="E1123" s="42"/>
      <c r="F1123" s="42"/>
      <c r="G1123" s="43"/>
      <c r="N1123" s="43"/>
      <c r="Q1123" s="42"/>
    </row>
    <row r="1124" spans="4:17">
      <c r="D1124" s="42">
        <f>D212</f>
        <v>0</v>
      </c>
      <c r="E1124" s="42">
        <f>E212</f>
        <v>0</v>
      </c>
      <c r="F1124" s="42">
        <f>F212</f>
        <v>0</v>
      </c>
      <c r="G1124" s="43">
        <f>G212</f>
        <v>0</v>
      </c>
      <c r="N1124" s="43">
        <f>N212</f>
        <v>0</v>
      </c>
      <c r="Q1124" s="42">
        <f>Q212</f>
        <v>0</v>
      </c>
    </row>
    <row r="1125" spans="4:17">
      <c r="D1125" s="42"/>
      <c r="E1125" s="42"/>
      <c r="F1125" s="42"/>
      <c r="G1125" s="43"/>
      <c r="N1125" s="43"/>
      <c r="Q1125" s="42"/>
    </row>
    <row r="1126" spans="4:17">
      <c r="D1126" s="42">
        <f>D213</f>
        <v>0</v>
      </c>
      <c r="E1126" s="42">
        <f>E213</f>
        <v>0</v>
      </c>
      <c r="F1126" s="42">
        <f>F213</f>
        <v>0</v>
      </c>
      <c r="G1126" s="43">
        <f>G213</f>
        <v>0</v>
      </c>
      <c r="N1126" s="43">
        <f>N213</f>
        <v>0</v>
      </c>
      <c r="Q1126" s="42">
        <f>Q213</f>
        <v>0</v>
      </c>
    </row>
    <row r="1127" spans="4:17">
      <c r="D1127" s="42"/>
      <c r="E1127" s="42"/>
      <c r="F1127" s="42"/>
      <c r="G1127" s="43"/>
      <c r="N1127" s="43"/>
      <c r="Q1127" s="42"/>
    </row>
    <row r="1128" spans="4:17">
      <c r="D1128" s="42">
        <f>D214</f>
        <v>0</v>
      </c>
      <c r="E1128" s="42">
        <f>E214</f>
        <v>0</v>
      </c>
      <c r="F1128" s="42">
        <f>F214</f>
        <v>0</v>
      </c>
      <c r="G1128" s="43">
        <f>G214</f>
        <v>0</v>
      </c>
      <c r="N1128" s="43">
        <f>N214</f>
        <v>0</v>
      </c>
      <c r="Q1128" s="42">
        <f>Q214</f>
        <v>0</v>
      </c>
    </row>
    <row r="1129" spans="4:17">
      <c r="D1129" s="42"/>
      <c r="E1129" s="42"/>
      <c r="F1129" s="42"/>
      <c r="G1129" s="43"/>
      <c r="N1129" s="43"/>
      <c r="Q1129" s="42"/>
    </row>
    <row r="1130" spans="4:17">
      <c r="D1130" s="42">
        <f>D215</f>
        <v>0</v>
      </c>
      <c r="E1130" s="42">
        <f>E215</f>
        <v>0</v>
      </c>
      <c r="F1130" s="42">
        <f>F215</f>
        <v>0</v>
      </c>
      <c r="G1130" s="43">
        <f>G215</f>
        <v>0</v>
      </c>
      <c r="N1130" s="43">
        <f>N215</f>
        <v>0</v>
      </c>
      <c r="Q1130" s="42">
        <f>Q215</f>
        <v>0</v>
      </c>
    </row>
    <row r="1131" spans="4:17">
      <c r="D1131" s="42"/>
      <c r="E1131" s="42"/>
      <c r="F1131" s="42"/>
      <c r="G1131" s="43"/>
      <c r="N1131" s="43"/>
      <c r="Q1131" s="42"/>
    </row>
    <row r="1132" spans="4:17">
      <c r="D1132" s="42">
        <f>D216</f>
        <v>0</v>
      </c>
      <c r="E1132" s="42">
        <f>E216</f>
        <v>0</v>
      </c>
      <c r="F1132" s="42">
        <f>F216</f>
        <v>0</v>
      </c>
      <c r="G1132" s="43">
        <f>G216</f>
        <v>0</v>
      </c>
      <c r="N1132" s="43">
        <f>N216</f>
        <v>0</v>
      </c>
      <c r="Q1132" s="42">
        <f>Q216</f>
        <v>0</v>
      </c>
    </row>
    <row r="1133" spans="4:17">
      <c r="D1133" s="42"/>
      <c r="E1133" s="42"/>
      <c r="F1133" s="42"/>
      <c r="G1133" s="43"/>
      <c r="N1133" s="43"/>
      <c r="Q1133" s="42"/>
    </row>
    <row r="1134" spans="4:17">
      <c r="D1134" s="42">
        <f>D217</f>
        <v>0</v>
      </c>
      <c r="E1134" s="42">
        <f>E217</f>
        <v>0</v>
      </c>
      <c r="F1134" s="42">
        <f>F217</f>
        <v>0</v>
      </c>
      <c r="G1134" s="43">
        <f>G217</f>
        <v>0</v>
      </c>
      <c r="N1134" s="43">
        <f>N217</f>
        <v>0</v>
      </c>
      <c r="Q1134" s="42">
        <f>Q217</f>
        <v>0</v>
      </c>
    </row>
    <row r="1135" spans="4:17">
      <c r="D1135" s="42"/>
      <c r="E1135" s="42"/>
      <c r="F1135" s="42"/>
      <c r="G1135" s="43"/>
      <c r="N1135" s="43"/>
      <c r="Q1135" s="42"/>
    </row>
    <row r="1136" spans="4:17">
      <c r="D1136" s="42">
        <f>D218</f>
        <v>0</v>
      </c>
      <c r="E1136" s="42">
        <f>E218</f>
        <v>0</v>
      </c>
      <c r="F1136" s="42">
        <f>F218</f>
        <v>0</v>
      </c>
      <c r="G1136" s="43">
        <f>G218</f>
        <v>0</v>
      </c>
      <c r="N1136" s="43">
        <f>N218</f>
        <v>0</v>
      </c>
      <c r="Q1136" s="42">
        <f>Q218</f>
        <v>0</v>
      </c>
    </row>
    <row r="1137" spans="4:17">
      <c r="D1137" s="42"/>
      <c r="E1137" s="42"/>
      <c r="F1137" s="42"/>
      <c r="G1137" s="43"/>
      <c r="N1137" s="43"/>
      <c r="Q1137" s="42"/>
    </row>
    <row r="1138" spans="4:17">
      <c r="D1138" s="42">
        <f>D219</f>
        <v>0</v>
      </c>
      <c r="E1138" s="42">
        <f>E219</f>
        <v>0</v>
      </c>
      <c r="F1138" s="42">
        <f>F219</f>
        <v>0</v>
      </c>
      <c r="G1138" s="43">
        <f>G219</f>
        <v>0</v>
      </c>
      <c r="N1138" s="43">
        <f>N219</f>
        <v>0</v>
      </c>
      <c r="Q1138" s="42">
        <f>Q219</f>
        <v>0</v>
      </c>
    </row>
    <row r="1139" spans="4:17">
      <c r="D1139" s="42"/>
      <c r="E1139" s="42"/>
      <c r="F1139" s="42"/>
      <c r="G1139" s="43"/>
      <c r="N1139" s="43"/>
      <c r="Q1139" s="42"/>
    </row>
    <row r="1140" spans="4:17">
      <c r="D1140" s="42">
        <f>D220</f>
        <v>0</v>
      </c>
      <c r="E1140" s="42">
        <f>E220</f>
        <v>0</v>
      </c>
      <c r="F1140" s="42">
        <f>F220</f>
        <v>0</v>
      </c>
      <c r="G1140" s="43">
        <f>G220</f>
        <v>0</v>
      </c>
      <c r="N1140" s="43">
        <f>N220</f>
        <v>0</v>
      </c>
      <c r="Q1140" s="42">
        <f>Q220</f>
        <v>0</v>
      </c>
    </row>
    <row r="1141" spans="4:17">
      <c r="D1141" s="42"/>
      <c r="E1141" s="42"/>
      <c r="F1141" s="42"/>
      <c r="G1141" s="43"/>
      <c r="N1141" s="43"/>
      <c r="Q1141" s="42"/>
    </row>
    <row r="1142" spans="4:17">
      <c r="D1142" s="42">
        <f>D221</f>
        <v>0</v>
      </c>
      <c r="E1142" s="42">
        <f>E221</f>
        <v>0</v>
      </c>
      <c r="F1142" s="42">
        <f>F221</f>
        <v>0</v>
      </c>
      <c r="G1142" s="43">
        <f>G221</f>
        <v>0</v>
      </c>
      <c r="N1142" s="43">
        <f>N221</f>
        <v>0</v>
      </c>
      <c r="Q1142" s="42">
        <f>Q221</f>
        <v>0</v>
      </c>
    </row>
    <row r="1143" spans="4:17">
      <c r="D1143" s="42"/>
      <c r="E1143" s="42"/>
      <c r="F1143" s="42"/>
      <c r="G1143" s="43"/>
      <c r="N1143" s="43"/>
      <c r="Q1143" s="42"/>
    </row>
    <row r="1144" spans="4:17">
      <c r="D1144" s="42">
        <f>D222</f>
        <v>0</v>
      </c>
      <c r="E1144" s="42">
        <f>E222</f>
        <v>0</v>
      </c>
      <c r="F1144" s="42">
        <f>F222</f>
        <v>0</v>
      </c>
      <c r="G1144" s="43">
        <f>G222</f>
        <v>0</v>
      </c>
      <c r="N1144" s="43">
        <f>N222</f>
        <v>0</v>
      </c>
      <c r="Q1144" s="42">
        <f>Q222</f>
        <v>0</v>
      </c>
    </row>
    <row r="1145" spans="4:17">
      <c r="D1145" s="42"/>
      <c r="E1145" s="42"/>
      <c r="F1145" s="42"/>
      <c r="G1145" s="43"/>
      <c r="N1145" s="43"/>
      <c r="Q1145" s="42"/>
    </row>
    <row r="1146" spans="4:17">
      <c r="D1146" s="42">
        <f>D223</f>
        <v>0</v>
      </c>
      <c r="E1146" s="42">
        <f>E223</f>
        <v>0</v>
      </c>
      <c r="F1146" s="42">
        <f>F223</f>
        <v>0</v>
      </c>
      <c r="G1146" s="43">
        <f>G223</f>
        <v>0</v>
      </c>
      <c r="N1146" s="43">
        <f>N223</f>
        <v>0</v>
      </c>
      <c r="Q1146" s="42">
        <f>Q223</f>
        <v>0</v>
      </c>
    </row>
    <row r="1147" spans="4:17">
      <c r="D1147" s="42"/>
      <c r="E1147" s="42"/>
      <c r="F1147" s="42"/>
      <c r="G1147" s="43"/>
      <c r="N1147" s="43"/>
      <c r="Q1147" s="42"/>
    </row>
    <row r="1148" spans="4:17">
      <c r="D1148" s="42">
        <f>D224</f>
        <v>0</v>
      </c>
      <c r="E1148" s="42">
        <f>E224</f>
        <v>0</v>
      </c>
      <c r="F1148" s="42">
        <f>F224</f>
        <v>0</v>
      </c>
      <c r="G1148" s="43">
        <f>G224</f>
        <v>0</v>
      </c>
      <c r="N1148" s="43">
        <f>N224</f>
        <v>0</v>
      </c>
      <c r="Q1148" s="42">
        <f>Q224</f>
        <v>0</v>
      </c>
    </row>
    <row r="1149" spans="4:17">
      <c r="D1149" s="42"/>
      <c r="E1149" s="42"/>
      <c r="F1149" s="42"/>
      <c r="G1149" s="43"/>
      <c r="N1149" s="43"/>
      <c r="Q1149" s="42"/>
    </row>
    <row r="1150" spans="4:17">
      <c r="D1150" s="42">
        <f>D225</f>
        <v>0</v>
      </c>
      <c r="E1150" s="42">
        <f>E225</f>
        <v>0</v>
      </c>
      <c r="F1150" s="42">
        <f>F225</f>
        <v>0</v>
      </c>
      <c r="G1150" s="43">
        <f>G225</f>
        <v>0</v>
      </c>
      <c r="N1150" s="43">
        <f>N225</f>
        <v>0</v>
      </c>
      <c r="Q1150" s="42">
        <f>Q225</f>
        <v>0</v>
      </c>
    </row>
    <row r="1151" spans="4:17">
      <c r="D1151" s="42"/>
      <c r="E1151" s="42"/>
      <c r="F1151" s="42"/>
      <c r="G1151" s="43"/>
      <c r="N1151" s="43"/>
      <c r="Q1151" s="42"/>
    </row>
    <row r="1152" spans="4:17">
      <c r="D1152" s="42">
        <f>D226</f>
        <v>0</v>
      </c>
      <c r="E1152" s="42">
        <f>E226</f>
        <v>0</v>
      </c>
      <c r="F1152" s="42">
        <f>F226</f>
        <v>0</v>
      </c>
      <c r="G1152" s="43">
        <f>G226</f>
        <v>0</v>
      </c>
      <c r="N1152" s="43">
        <f>N226</f>
        <v>0</v>
      </c>
      <c r="Q1152" s="42">
        <f>Q226</f>
        <v>0</v>
      </c>
    </row>
    <row r="1153" spans="4:17">
      <c r="D1153" s="42"/>
      <c r="E1153" s="42"/>
      <c r="F1153" s="42"/>
      <c r="G1153" s="43"/>
      <c r="N1153" s="43"/>
      <c r="Q1153" s="42"/>
    </row>
    <row r="1154" spans="4:17">
      <c r="D1154" s="42">
        <f>D227</f>
        <v>0</v>
      </c>
      <c r="E1154" s="42">
        <f>E227</f>
        <v>0</v>
      </c>
      <c r="F1154" s="42">
        <f>F227</f>
        <v>0</v>
      </c>
      <c r="G1154" s="43">
        <f>G227</f>
        <v>0</v>
      </c>
      <c r="N1154" s="43">
        <f>N227</f>
        <v>0</v>
      </c>
      <c r="Q1154" s="42">
        <f>Q227</f>
        <v>0</v>
      </c>
    </row>
    <row r="1155" spans="4:17">
      <c r="D1155" s="42"/>
      <c r="E1155" s="42"/>
      <c r="F1155" s="42"/>
      <c r="G1155" s="43"/>
      <c r="N1155" s="43"/>
      <c r="Q1155" s="42"/>
    </row>
    <row r="1156" spans="4:17">
      <c r="D1156" s="42">
        <f>D228</f>
        <v>0</v>
      </c>
      <c r="E1156" s="42">
        <f>E228</f>
        <v>0</v>
      </c>
      <c r="F1156" s="42">
        <f>F228</f>
        <v>0</v>
      </c>
      <c r="G1156" s="43">
        <f>G228</f>
        <v>0</v>
      </c>
      <c r="N1156" s="43">
        <f>N228</f>
        <v>0</v>
      </c>
      <c r="Q1156" s="42">
        <f>Q228</f>
        <v>0</v>
      </c>
    </row>
    <row r="1157" spans="4:17">
      <c r="D1157" s="42"/>
      <c r="E1157" s="42"/>
      <c r="F1157" s="42"/>
      <c r="G1157" s="43"/>
      <c r="N1157" s="43"/>
      <c r="Q1157" s="42"/>
    </row>
    <row r="1158" spans="4:17">
      <c r="D1158" s="42">
        <f>D229</f>
        <v>0</v>
      </c>
      <c r="E1158" s="42">
        <f>E229</f>
        <v>0</v>
      </c>
      <c r="F1158" s="42">
        <f>F229</f>
        <v>0</v>
      </c>
      <c r="G1158" s="43">
        <f>G229</f>
        <v>0</v>
      </c>
      <c r="N1158" s="43">
        <f>N229</f>
        <v>0</v>
      </c>
      <c r="Q1158" s="42">
        <f>Q229</f>
        <v>0</v>
      </c>
    </row>
    <row r="1159" spans="4:17">
      <c r="D1159" s="42"/>
      <c r="E1159" s="42"/>
      <c r="F1159" s="42"/>
      <c r="G1159" s="43"/>
      <c r="N1159" s="43"/>
      <c r="Q1159" s="42"/>
    </row>
    <row r="1160" spans="4:17">
      <c r="D1160" s="42">
        <f>D230</f>
        <v>0</v>
      </c>
      <c r="E1160" s="42">
        <f>E230</f>
        <v>0</v>
      </c>
      <c r="F1160" s="42">
        <f>F230</f>
        <v>0</v>
      </c>
      <c r="G1160" s="43">
        <f>G230</f>
        <v>0</v>
      </c>
      <c r="N1160" s="43">
        <f>N230</f>
        <v>0</v>
      </c>
      <c r="Q1160" s="42">
        <f>Q230</f>
        <v>0</v>
      </c>
    </row>
    <row r="1161" spans="4:17">
      <c r="D1161" s="42"/>
      <c r="E1161" s="42"/>
      <c r="F1161" s="42"/>
      <c r="G1161" s="43"/>
      <c r="N1161" s="43"/>
      <c r="Q1161" s="42"/>
    </row>
    <row r="1162" spans="4:17">
      <c r="D1162" s="42">
        <f>D231</f>
        <v>0</v>
      </c>
      <c r="E1162" s="42">
        <f>E231</f>
        <v>0</v>
      </c>
      <c r="F1162" s="42">
        <f>F231</f>
        <v>0</v>
      </c>
      <c r="G1162" s="43">
        <f>G231</f>
        <v>0</v>
      </c>
      <c r="N1162" s="43">
        <f>N231</f>
        <v>0</v>
      </c>
      <c r="Q1162" s="42">
        <f>Q231</f>
        <v>0</v>
      </c>
    </row>
    <row r="1163" spans="4:17">
      <c r="D1163" s="42"/>
      <c r="E1163" s="42"/>
      <c r="F1163" s="42"/>
      <c r="G1163" s="43"/>
      <c r="N1163" s="43"/>
      <c r="Q1163" s="42"/>
    </row>
    <row r="1164" spans="4:17">
      <c r="D1164" s="42">
        <f>D232</f>
        <v>0</v>
      </c>
      <c r="E1164" s="42">
        <f>E232</f>
        <v>0</v>
      </c>
      <c r="F1164" s="42">
        <f>F232</f>
        <v>0</v>
      </c>
      <c r="G1164" s="43">
        <f>G232</f>
        <v>0</v>
      </c>
      <c r="N1164" s="43">
        <f>N232</f>
        <v>0</v>
      </c>
      <c r="Q1164" s="42">
        <f>Q232</f>
        <v>0</v>
      </c>
    </row>
    <row r="1165" spans="4:17">
      <c r="D1165" s="42"/>
      <c r="E1165" s="42"/>
      <c r="F1165" s="42"/>
      <c r="G1165" s="43"/>
      <c r="N1165" s="43"/>
      <c r="Q1165" s="42"/>
    </row>
    <row r="1166" spans="4:17">
      <c r="D1166" s="42">
        <f>D233</f>
        <v>0</v>
      </c>
      <c r="E1166" s="42">
        <f>E233</f>
        <v>0</v>
      </c>
      <c r="F1166" s="42">
        <f>F233</f>
        <v>0</v>
      </c>
      <c r="G1166" s="43">
        <f>G233</f>
        <v>0</v>
      </c>
      <c r="N1166" s="43">
        <f>N233</f>
        <v>0</v>
      </c>
      <c r="Q1166" s="42">
        <f>Q233</f>
        <v>0</v>
      </c>
    </row>
    <row r="1167" spans="4:17">
      <c r="D1167" s="42"/>
      <c r="E1167" s="42"/>
      <c r="F1167" s="42"/>
      <c r="G1167" s="43"/>
      <c r="N1167" s="43"/>
      <c r="Q1167" s="42"/>
    </row>
    <row r="1168" spans="4:17">
      <c r="D1168" s="42">
        <f>D234</f>
        <v>0</v>
      </c>
      <c r="E1168" s="42">
        <f>E234</f>
        <v>0</v>
      </c>
      <c r="F1168" s="42">
        <f>F234</f>
        <v>0</v>
      </c>
      <c r="G1168" s="43">
        <f>G234</f>
        <v>0</v>
      </c>
      <c r="N1168" s="43">
        <f>N234</f>
        <v>0</v>
      </c>
      <c r="Q1168" s="42">
        <f>Q234</f>
        <v>0</v>
      </c>
    </row>
    <row r="1169" spans="4:17">
      <c r="D1169" s="42"/>
      <c r="E1169" s="42"/>
      <c r="F1169" s="42"/>
      <c r="G1169" s="43"/>
      <c r="N1169" s="43"/>
      <c r="Q1169" s="42"/>
    </row>
    <row r="1170" spans="4:17">
      <c r="D1170" s="42">
        <f>D235</f>
        <v>0</v>
      </c>
      <c r="E1170" s="42">
        <f>E235</f>
        <v>0</v>
      </c>
      <c r="F1170" s="42">
        <f>F235</f>
        <v>0</v>
      </c>
      <c r="G1170" s="43">
        <f>G235</f>
        <v>0</v>
      </c>
      <c r="N1170" s="43">
        <f>N235</f>
        <v>0</v>
      </c>
      <c r="Q1170" s="42">
        <f>Q235</f>
        <v>0</v>
      </c>
    </row>
    <row r="1171" spans="4:17">
      <c r="D1171" s="42"/>
      <c r="E1171" s="42"/>
      <c r="F1171" s="42"/>
      <c r="G1171" s="43"/>
      <c r="N1171" s="43"/>
      <c r="Q1171" s="42"/>
    </row>
    <row r="1172" spans="4:17">
      <c r="D1172" s="42">
        <f>D236</f>
        <v>0</v>
      </c>
      <c r="E1172" s="42">
        <f>E236</f>
        <v>0</v>
      </c>
      <c r="F1172" s="42">
        <f>F236</f>
        <v>0</v>
      </c>
      <c r="G1172" s="43">
        <f>G236</f>
        <v>0</v>
      </c>
      <c r="N1172" s="43">
        <f>N236</f>
        <v>0</v>
      </c>
      <c r="Q1172" s="42">
        <f>Q236</f>
        <v>0</v>
      </c>
    </row>
    <row r="1173" spans="4:17">
      <c r="D1173" s="42"/>
      <c r="E1173" s="42"/>
      <c r="F1173" s="42"/>
      <c r="G1173" s="43"/>
      <c r="N1173" s="43"/>
      <c r="Q1173" s="42"/>
    </row>
    <row r="1174" spans="4:17">
      <c r="D1174" s="42">
        <f>D237</f>
        <v>0</v>
      </c>
      <c r="E1174" s="42">
        <f>E237</f>
        <v>0</v>
      </c>
      <c r="F1174" s="42">
        <f>F237</f>
        <v>0</v>
      </c>
      <c r="G1174" s="43">
        <f>G237</f>
        <v>0</v>
      </c>
      <c r="N1174" s="43">
        <f>N237</f>
        <v>0</v>
      </c>
      <c r="Q1174" s="42">
        <f>Q237</f>
        <v>0</v>
      </c>
    </row>
    <row r="1175" spans="4:17">
      <c r="D1175" s="42"/>
      <c r="E1175" s="42"/>
      <c r="F1175" s="42"/>
      <c r="G1175" s="43"/>
      <c r="N1175" s="43"/>
      <c r="Q1175" s="42"/>
    </row>
    <row r="1176" spans="4:17">
      <c r="D1176" s="42">
        <f>D238</f>
        <v>0</v>
      </c>
      <c r="E1176" s="42">
        <f>E238</f>
        <v>0</v>
      </c>
      <c r="F1176" s="42">
        <f>F238</f>
        <v>0</v>
      </c>
      <c r="G1176" s="43">
        <f>G238</f>
        <v>0</v>
      </c>
      <c r="N1176" s="43">
        <f>N238</f>
        <v>0</v>
      </c>
      <c r="Q1176" s="42">
        <f>Q238</f>
        <v>0</v>
      </c>
    </row>
    <row r="1177" spans="4:17">
      <c r="D1177" s="42"/>
      <c r="E1177" s="42"/>
      <c r="F1177" s="42"/>
      <c r="G1177" s="43"/>
      <c r="N1177" s="43"/>
      <c r="Q1177" s="42"/>
    </row>
    <row r="1178" spans="4:17">
      <c r="D1178" s="42">
        <f>D239</f>
        <v>0</v>
      </c>
      <c r="E1178" s="42">
        <f>E239</f>
        <v>0</v>
      </c>
      <c r="F1178" s="42">
        <f>F239</f>
        <v>0</v>
      </c>
      <c r="G1178" s="43">
        <f>G239</f>
        <v>0</v>
      </c>
      <c r="N1178" s="43">
        <f>N239</f>
        <v>0</v>
      </c>
      <c r="Q1178" s="42">
        <f>Q239</f>
        <v>0</v>
      </c>
    </row>
    <row r="1179" spans="4:17">
      <c r="D1179" s="42"/>
      <c r="E1179" s="42"/>
      <c r="F1179" s="42"/>
      <c r="G1179" s="43"/>
      <c r="N1179" s="43"/>
      <c r="Q1179" s="42"/>
    </row>
    <row r="1180" spans="4:17">
      <c r="D1180" s="42">
        <f>D240</f>
        <v>0</v>
      </c>
      <c r="E1180" s="42">
        <f>E240</f>
        <v>0</v>
      </c>
      <c r="F1180" s="42">
        <f>F240</f>
        <v>0</v>
      </c>
      <c r="G1180" s="43">
        <f>G240</f>
        <v>0</v>
      </c>
      <c r="N1180" s="43">
        <f>N240</f>
        <v>0</v>
      </c>
      <c r="Q1180" s="42">
        <f>Q240</f>
        <v>0</v>
      </c>
    </row>
    <row r="1181" spans="4:17">
      <c r="D1181" s="42"/>
      <c r="E1181" s="42"/>
      <c r="F1181" s="42"/>
      <c r="G1181" s="43"/>
      <c r="N1181" s="43"/>
      <c r="Q1181" s="42"/>
    </row>
    <row r="1182" spans="4:17">
      <c r="D1182" s="42">
        <f>D241</f>
        <v>0</v>
      </c>
      <c r="E1182" s="42">
        <f>E241</f>
        <v>0</v>
      </c>
      <c r="F1182" s="42">
        <f>F241</f>
        <v>0</v>
      </c>
      <c r="G1182" s="43">
        <f>G241</f>
        <v>0</v>
      </c>
      <c r="N1182" s="43">
        <f>N241</f>
        <v>0</v>
      </c>
      <c r="Q1182" s="42">
        <f>Q241</f>
        <v>0</v>
      </c>
    </row>
    <row r="1183" spans="4:17">
      <c r="D1183" s="42"/>
      <c r="E1183" s="42"/>
      <c r="F1183" s="42"/>
      <c r="G1183" s="43"/>
      <c r="N1183" s="43"/>
      <c r="Q1183" s="42"/>
    </row>
    <row r="1184" spans="4:17">
      <c r="D1184" s="42">
        <f>D242</f>
        <v>0</v>
      </c>
      <c r="E1184" s="42">
        <f>E242</f>
        <v>0</v>
      </c>
      <c r="F1184" s="42">
        <f>F242</f>
        <v>0</v>
      </c>
      <c r="G1184" s="43">
        <f>G242</f>
        <v>0</v>
      </c>
      <c r="N1184" s="43">
        <f>N242</f>
        <v>0</v>
      </c>
      <c r="Q1184" s="42">
        <f>Q242</f>
        <v>0</v>
      </c>
    </row>
    <row r="1185" spans="4:17">
      <c r="D1185" s="42"/>
      <c r="E1185" s="42"/>
      <c r="F1185" s="42"/>
      <c r="G1185" s="43"/>
      <c r="N1185" s="43"/>
      <c r="Q1185" s="42"/>
    </row>
    <row r="1186" spans="4:17">
      <c r="D1186" s="42">
        <f>D243</f>
        <v>0</v>
      </c>
      <c r="E1186" s="42">
        <f>E243</f>
        <v>0</v>
      </c>
      <c r="F1186" s="42">
        <f>F243</f>
        <v>0</v>
      </c>
      <c r="G1186" s="43">
        <f>G243</f>
        <v>0</v>
      </c>
      <c r="N1186" s="43">
        <f>N243</f>
        <v>0</v>
      </c>
      <c r="Q1186" s="42">
        <f>Q243</f>
        <v>0</v>
      </c>
    </row>
    <row r="1187" spans="4:17">
      <c r="D1187" s="42"/>
      <c r="E1187" s="42"/>
      <c r="F1187" s="42"/>
      <c r="G1187" s="43"/>
      <c r="N1187" s="43"/>
      <c r="Q1187" s="42"/>
    </row>
    <row r="1188" spans="4:17">
      <c r="D1188" s="42">
        <f>D244</f>
        <v>0</v>
      </c>
      <c r="E1188" s="42">
        <f>E244</f>
        <v>0</v>
      </c>
      <c r="F1188" s="42">
        <f>F244</f>
        <v>0</v>
      </c>
      <c r="G1188" s="43">
        <f>G244</f>
        <v>0</v>
      </c>
      <c r="N1188" s="43">
        <f>N244</f>
        <v>0</v>
      </c>
      <c r="Q1188" s="42">
        <f>Q244</f>
        <v>0</v>
      </c>
    </row>
    <row r="1189" spans="4:17">
      <c r="D1189" s="42"/>
      <c r="E1189" s="42"/>
      <c r="F1189" s="42"/>
      <c r="G1189" s="43"/>
      <c r="N1189" s="43"/>
      <c r="Q1189" s="42"/>
    </row>
    <row r="1190" spans="4:17">
      <c r="D1190" s="42">
        <f>D245</f>
        <v>0</v>
      </c>
      <c r="E1190" s="42">
        <f>E245</f>
        <v>0</v>
      </c>
      <c r="F1190" s="42">
        <f>F245</f>
        <v>0</v>
      </c>
      <c r="G1190" s="43">
        <f>G245</f>
        <v>0</v>
      </c>
      <c r="N1190" s="43">
        <f>N245</f>
        <v>0</v>
      </c>
      <c r="Q1190" s="42">
        <f>Q245</f>
        <v>0</v>
      </c>
    </row>
    <row r="1191" spans="4:17">
      <c r="D1191" s="42"/>
      <c r="E1191" s="42"/>
      <c r="F1191" s="42"/>
      <c r="G1191" s="43"/>
      <c r="N1191" s="43"/>
      <c r="Q1191" s="42"/>
    </row>
    <row r="1192" spans="4:17">
      <c r="D1192" s="42">
        <f>D246</f>
        <v>0</v>
      </c>
      <c r="E1192" s="42">
        <f>E246</f>
        <v>0</v>
      </c>
      <c r="F1192" s="42">
        <f>F246</f>
        <v>0</v>
      </c>
      <c r="G1192" s="43">
        <f>G246</f>
        <v>0</v>
      </c>
      <c r="N1192" s="43">
        <f>N246</f>
        <v>0</v>
      </c>
      <c r="Q1192" s="42">
        <f>Q246</f>
        <v>0</v>
      </c>
    </row>
    <row r="1193" spans="4:17">
      <c r="D1193" s="42"/>
      <c r="E1193" s="42"/>
      <c r="F1193" s="42"/>
      <c r="G1193" s="43"/>
      <c r="N1193" s="43"/>
      <c r="Q1193" s="42"/>
    </row>
    <row r="1194" spans="4:17">
      <c r="D1194" s="42">
        <f>D247</f>
        <v>0</v>
      </c>
      <c r="E1194" s="42">
        <f>E247</f>
        <v>0</v>
      </c>
      <c r="F1194" s="42">
        <f>F247</f>
        <v>0</v>
      </c>
      <c r="G1194" s="43">
        <f>G247</f>
        <v>0</v>
      </c>
      <c r="N1194" s="43">
        <f>N247</f>
        <v>0</v>
      </c>
      <c r="Q1194" s="42">
        <f>Q247</f>
        <v>0</v>
      </c>
    </row>
    <row r="1195" spans="4:17">
      <c r="D1195" s="42"/>
      <c r="E1195" s="42"/>
      <c r="F1195" s="42"/>
      <c r="G1195" s="43"/>
      <c r="N1195" s="43"/>
      <c r="Q1195" s="42"/>
    </row>
    <row r="1196" spans="4:17">
      <c r="D1196" s="42">
        <f>D248</f>
        <v>0</v>
      </c>
      <c r="E1196" s="42">
        <f>E248</f>
        <v>0</v>
      </c>
      <c r="F1196" s="42">
        <f>F248</f>
        <v>0</v>
      </c>
      <c r="G1196" s="43">
        <f>G248</f>
        <v>0</v>
      </c>
      <c r="N1196" s="43">
        <f>N248</f>
        <v>0</v>
      </c>
      <c r="Q1196" s="42">
        <f>Q248</f>
        <v>0</v>
      </c>
    </row>
    <row r="1197" spans="4:17">
      <c r="D1197" s="42"/>
      <c r="E1197" s="42"/>
      <c r="F1197" s="42"/>
      <c r="G1197" s="43"/>
      <c r="N1197" s="43"/>
      <c r="Q1197" s="42"/>
    </row>
    <row r="1198" spans="4:17">
      <c r="D1198" s="42">
        <f>D249</f>
        <v>0</v>
      </c>
      <c r="E1198" s="42">
        <f>E249</f>
        <v>0</v>
      </c>
      <c r="F1198" s="42">
        <f>F249</f>
        <v>0</v>
      </c>
      <c r="G1198" s="43">
        <f>G249</f>
        <v>0</v>
      </c>
      <c r="N1198" s="43">
        <f>N249</f>
        <v>0</v>
      </c>
      <c r="Q1198" s="42">
        <f>Q249</f>
        <v>0</v>
      </c>
    </row>
    <row r="1199" spans="4:17">
      <c r="D1199" s="42"/>
      <c r="E1199" s="42"/>
      <c r="F1199" s="42"/>
      <c r="G1199" s="43"/>
      <c r="N1199" s="43"/>
      <c r="Q1199" s="42"/>
    </row>
    <row r="1200" spans="4:17">
      <c r="D1200" s="42">
        <f>D250</f>
        <v>0</v>
      </c>
      <c r="E1200" s="42">
        <f>E250</f>
        <v>0</v>
      </c>
      <c r="F1200" s="42">
        <f>F250</f>
        <v>0</v>
      </c>
      <c r="G1200" s="43">
        <f>G250</f>
        <v>0</v>
      </c>
      <c r="N1200" s="43">
        <f>N250</f>
        <v>0</v>
      </c>
      <c r="Q1200" s="42">
        <f>Q250</f>
        <v>0</v>
      </c>
    </row>
    <row r="1201" spans="4:17">
      <c r="D1201" s="42"/>
      <c r="E1201" s="42"/>
      <c r="F1201" s="42"/>
      <c r="G1201" s="43"/>
      <c r="N1201" s="43"/>
      <c r="Q1201" s="42"/>
    </row>
    <row r="1202" spans="4:17">
      <c r="D1202" s="42">
        <f>D251</f>
        <v>0</v>
      </c>
      <c r="E1202" s="42">
        <f>E251</f>
        <v>0</v>
      </c>
      <c r="F1202" s="42">
        <f>F251</f>
        <v>0</v>
      </c>
      <c r="G1202" s="43">
        <f>G251</f>
        <v>0</v>
      </c>
      <c r="N1202" s="43">
        <f>N251</f>
        <v>0</v>
      </c>
      <c r="Q1202" s="42">
        <f>Q251</f>
        <v>0</v>
      </c>
    </row>
    <row r="1203" spans="4:17">
      <c r="D1203" s="42"/>
      <c r="E1203" s="42"/>
      <c r="F1203" s="42"/>
      <c r="G1203" s="43"/>
      <c r="N1203" s="43"/>
      <c r="Q1203" s="42"/>
    </row>
    <row r="1204" spans="4:17">
      <c r="D1204" s="42">
        <f>D252</f>
        <v>0</v>
      </c>
      <c r="E1204" s="42">
        <f>E252</f>
        <v>0</v>
      </c>
      <c r="F1204" s="42">
        <f>F252</f>
        <v>0</v>
      </c>
      <c r="G1204" s="43">
        <f>G252</f>
        <v>0</v>
      </c>
      <c r="N1204" s="43">
        <f>N252</f>
        <v>0</v>
      </c>
      <c r="Q1204" s="42">
        <f>Q252</f>
        <v>0</v>
      </c>
    </row>
    <row r="1205" spans="4:17">
      <c r="D1205" s="42"/>
      <c r="E1205" s="42"/>
      <c r="F1205" s="42"/>
      <c r="G1205" s="43"/>
      <c r="N1205" s="43"/>
      <c r="Q1205" s="42"/>
    </row>
    <row r="1206" spans="4:17">
      <c r="D1206" s="42">
        <f>D253</f>
        <v>0</v>
      </c>
      <c r="E1206" s="42">
        <f>E253</f>
        <v>0</v>
      </c>
      <c r="F1206" s="42">
        <f>F253</f>
        <v>0</v>
      </c>
      <c r="G1206" s="43">
        <f>G253</f>
        <v>0</v>
      </c>
      <c r="N1206" s="43">
        <f>N253</f>
        <v>0</v>
      </c>
      <c r="Q1206" s="42">
        <f>Q253</f>
        <v>0</v>
      </c>
    </row>
    <row r="1207" spans="4:17">
      <c r="D1207" s="42"/>
      <c r="E1207" s="42"/>
      <c r="F1207" s="42"/>
      <c r="G1207" s="43"/>
      <c r="N1207" s="43"/>
      <c r="Q1207" s="42"/>
    </row>
    <row r="1208" spans="4:17">
      <c r="D1208" s="42">
        <f>D254</f>
        <v>0</v>
      </c>
      <c r="E1208" s="42">
        <f>E254</f>
        <v>0</v>
      </c>
      <c r="F1208" s="42">
        <f>F254</f>
        <v>0</v>
      </c>
      <c r="G1208" s="43">
        <f>G254</f>
        <v>0</v>
      </c>
      <c r="N1208" s="43">
        <f>N254</f>
        <v>0</v>
      </c>
      <c r="Q1208" s="42">
        <f>Q254</f>
        <v>0</v>
      </c>
    </row>
    <row r="1209" spans="4:17">
      <c r="D1209" s="42"/>
      <c r="E1209" s="42"/>
      <c r="F1209" s="42"/>
      <c r="G1209" s="43"/>
      <c r="N1209" s="43"/>
      <c r="Q1209" s="42"/>
    </row>
    <row r="1210" spans="4:17">
      <c r="D1210" s="42">
        <f>D255</f>
        <v>0</v>
      </c>
      <c r="E1210" s="42">
        <f>E255</f>
        <v>0</v>
      </c>
      <c r="F1210" s="42">
        <f>F255</f>
        <v>0</v>
      </c>
      <c r="G1210" s="43">
        <f>G255</f>
        <v>0</v>
      </c>
      <c r="N1210" s="43">
        <f>N255</f>
        <v>0</v>
      </c>
      <c r="Q1210" s="42">
        <f>Q255</f>
        <v>0</v>
      </c>
    </row>
    <row r="1211" spans="4:17">
      <c r="D1211" s="42"/>
      <c r="E1211" s="42"/>
      <c r="F1211" s="42"/>
      <c r="G1211" s="43"/>
      <c r="N1211" s="43"/>
      <c r="Q1211" s="42"/>
    </row>
    <row r="1212" spans="4:17">
      <c r="D1212" s="42">
        <f>D256</f>
        <v>0</v>
      </c>
      <c r="E1212" s="42">
        <f>E256</f>
        <v>0</v>
      </c>
      <c r="F1212" s="42">
        <f>F256</f>
        <v>0</v>
      </c>
      <c r="G1212" s="43">
        <f>G256</f>
        <v>0</v>
      </c>
      <c r="N1212" s="43">
        <f>N256</f>
        <v>0</v>
      </c>
      <c r="Q1212" s="42">
        <f>Q256</f>
        <v>0</v>
      </c>
    </row>
    <row r="1213" spans="4:17">
      <c r="D1213" s="42"/>
      <c r="E1213" s="42"/>
      <c r="F1213" s="42"/>
      <c r="G1213" s="43"/>
      <c r="N1213" s="43"/>
      <c r="Q1213" s="42"/>
    </row>
    <row r="1214" spans="4:17">
      <c r="D1214" s="42">
        <f>D257</f>
        <v>0</v>
      </c>
      <c r="E1214" s="42">
        <f>E257</f>
        <v>0</v>
      </c>
      <c r="F1214" s="42">
        <f>F257</f>
        <v>0</v>
      </c>
      <c r="G1214" s="43">
        <f>G257</f>
        <v>0</v>
      </c>
      <c r="N1214" s="43">
        <f>N257</f>
        <v>0</v>
      </c>
      <c r="Q1214" s="42">
        <f>Q257</f>
        <v>0</v>
      </c>
    </row>
    <row r="1215" spans="4:17">
      <c r="D1215" s="42"/>
      <c r="E1215" s="42"/>
      <c r="F1215" s="42"/>
      <c r="G1215" s="43"/>
      <c r="N1215" s="43"/>
      <c r="Q1215" s="42"/>
    </row>
    <row r="1216" spans="4:17">
      <c r="D1216" s="42">
        <f>D258</f>
        <v>0</v>
      </c>
      <c r="E1216" s="42">
        <f>E258</f>
        <v>0</v>
      </c>
      <c r="F1216" s="42">
        <f>F258</f>
        <v>0</v>
      </c>
      <c r="G1216" s="43">
        <f>G258</f>
        <v>0</v>
      </c>
      <c r="N1216" s="43">
        <f>N258</f>
        <v>0</v>
      </c>
      <c r="Q1216" s="42">
        <f>Q258</f>
        <v>0</v>
      </c>
    </row>
    <row r="1217" spans="4:17">
      <c r="D1217" s="42"/>
      <c r="E1217" s="42"/>
      <c r="F1217" s="42"/>
      <c r="G1217" s="43"/>
      <c r="N1217" s="43"/>
      <c r="Q1217" s="42"/>
    </row>
    <row r="1218" spans="4:17">
      <c r="D1218" s="42">
        <f>D259</f>
        <v>0</v>
      </c>
      <c r="E1218" s="42">
        <f>E259</f>
        <v>0</v>
      </c>
      <c r="F1218" s="42">
        <f>F259</f>
        <v>0</v>
      </c>
      <c r="G1218" s="43">
        <f>G259</f>
        <v>0</v>
      </c>
      <c r="N1218" s="43">
        <f>N259</f>
        <v>0</v>
      </c>
      <c r="Q1218" s="42">
        <f>Q259</f>
        <v>0</v>
      </c>
    </row>
    <row r="1219" spans="4:17">
      <c r="D1219" s="42"/>
      <c r="E1219" s="42"/>
      <c r="F1219" s="42"/>
      <c r="G1219" s="43"/>
      <c r="N1219" s="43"/>
      <c r="Q1219" s="42"/>
    </row>
    <row r="1220" spans="4:17">
      <c r="D1220" s="42">
        <f>D260</f>
        <v>0</v>
      </c>
      <c r="E1220" s="42">
        <f>E260</f>
        <v>0</v>
      </c>
      <c r="F1220" s="42">
        <f>F260</f>
        <v>0</v>
      </c>
      <c r="G1220" s="43">
        <f>G260</f>
        <v>0</v>
      </c>
      <c r="N1220" s="43">
        <f>N260</f>
        <v>0</v>
      </c>
      <c r="Q1220" s="42">
        <f>Q260</f>
        <v>0</v>
      </c>
    </row>
    <row r="1221" spans="4:17">
      <c r="D1221" s="42"/>
      <c r="E1221" s="42"/>
      <c r="F1221" s="42"/>
      <c r="G1221" s="43"/>
      <c r="N1221" s="43"/>
      <c r="Q1221" s="42"/>
    </row>
    <row r="1222" spans="4:17">
      <c r="D1222" s="42">
        <f>D261</f>
        <v>0</v>
      </c>
      <c r="E1222" s="42">
        <f>E261</f>
        <v>0</v>
      </c>
      <c r="F1222" s="42">
        <f>F261</f>
        <v>0</v>
      </c>
      <c r="G1222" s="43">
        <f>G261</f>
        <v>0</v>
      </c>
      <c r="N1222" s="43">
        <f>N261</f>
        <v>0</v>
      </c>
      <c r="Q1222" s="42">
        <f>Q261</f>
        <v>0</v>
      </c>
    </row>
    <row r="1223" spans="4:17">
      <c r="D1223" s="42"/>
      <c r="E1223" s="42"/>
      <c r="F1223" s="42"/>
      <c r="G1223" s="43"/>
      <c r="N1223" s="43"/>
      <c r="Q1223" s="42"/>
    </row>
    <row r="1224" spans="4:17">
      <c r="D1224" s="42">
        <f>D262</f>
        <v>0</v>
      </c>
      <c r="E1224" s="42">
        <f>E262</f>
        <v>0</v>
      </c>
      <c r="F1224" s="42">
        <f>F262</f>
        <v>0</v>
      </c>
      <c r="G1224" s="43">
        <f>G262</f>
        <v>0</v>
      </c>
      <c r="N1224" s="43">
        <f>N262</f>
        <v>0</v>
      </c>
      <c r="Q1224" s="42">
        <f>Q262</f>
        <v>0</v>
      </c>
    </row>
    <row r="1225" spans="4:17">
      <c r="D1225" s="42"/>
      <c r="E1225" s="42"/>
      <c r="F1225" s="42"/>
      <c r="G1225" s="43"/>
      <c r="N1225" s="43"/>
      <c r="Q1225" s="42"/>
    </row>
    <row r="1226" spans="4:17">
      <c r="D1226" s="42">
        <f>D263</f>
        <v>0</v>
      </c>
      <c r="E1226" s="42">
        <f>E263</f>
        <v>0</v>
      </c>
      <c r="F1226" s="42">
        <f>F263</f>
        <v>0</v>
      </c>
      <c r="G1226" s="43">
        <f>G263</f>
        <v>0</v>
      </c>
      <c r="N1226" s="43">
        <f>N263</f>
        <v>0</v>
      </c>
      <c r="Q1226" s="42">
        <f>Q263</f>
        <v>0</v>
      </c>
    </row>
    <row r="1227" spans="4:17">
      <c r="D1227" s="42"/>
      <c r="E1227" s="42"/>
      <c r="F1227" s="42"/>
      <c r="G1227" s="43"/>
      <c r="N1227" s="43"/>
      <c r="Q1227" s="42"/>
    </row>
    <row r="1228" spans="4:17">
      <c r="D1228" s="42">
        <f>D264</f>
        <v>0</v>
      </c>
      <c r="E1228" s="42">
        <f>E264</f>
        <v>0</v>
      </c>
      <c r="F1228" s="42">
        <f>F264</f>
        <v>0</v>
      </c>
      <c r="G1228" s="43">
        <f>G264</f>
        <v>0</v>
      </c>
      <c r="N1228" s="43">
        <f>N264</f>
        <v>0</v>
      </c>
      <c r="Q1228" s="42">
        <f>Q264</f>
        <v>0</v>
      </c>
    </row>
    <row r="1229" spans="4:17">
      <c r="D1229" s="42"/>
      <c r="E1229" s="42"/>
      <c r="F1229" s="42"/>
      <c r="G1229" s="43"/>
      <c r="N1229" s="43"/>
      <c r="Q1229" s="42"/>
    </row>
    <row r="1230" spans="4:17">
      <c r="D1230" s="42">
        <f>D265</f>
        <v>0</v>
      </c>
      <c r="E1230" s="42">
        <f>E265</f>
        <v>0</v>
      </c>
      <c r="F1230" s="42">
        <f>F265</f>
        <v>0</v>
      </c>
      <c r="G1230" s="43">
        <f>G265</f>
        <v>0</v>
      </c>
      <c r="N1230" s="43">
        <f>N265</f>
        <v>0</v>
      </c>
      <c r="Q1230" s="42">
        <f>Q265</f>
        <v>0</v>
      </c>
    </row>
    <row r="1231" spans="4:17">
      <c r="D1231" s="42"/>
      <c r="E1231" s="42"/>
      <c r="F1231" s="42"/>
      <c r="G1231" s="43"/>
      <c r="N1231" s="43"/>
      <c r="Q1231" s="42"/>
    </row>
    <row r="1232" spans="4:17">
      <c r="D1232" s="42">
        <f>D266</f>
        <v>0</v>
      </c>
      <c r="E1232" s="42">
        <f>E266</f>
        <v>0</v>
      </c>
      <c r="F1232" s="42">
        <f>F266</f>
        <v>0</v>
      </c>
      <c r="G1232" s="43">
        <f>G266</f>
        <v>0</v>
      </c>
      <c r="N1232" s="43">
        <f>N266</f>
        <v>0</v>
      </c>
      <c r="Q1232" s="42">
        <f>Q266</f>
        <v>0</v>
      </c>
    </row>
    <row r="1233" spans="4:17">
      <c r="D1233" s="42"/>
      <c r="E1233" s="42"/>
      <c r="F1233" s="42"/>
      <c r="G1233" s="43"/>
      <c r="N1233" s="43"/>
      <c r="Q1233" s="42"/>
    </row>
    <row r="1234" spans="4:17">
      <c r="D1234" s="42">
        <f>D267</f>
        <v>0</v>
      </c>
      <c r="E1234" s="42">
        <f>E267</f>
        <v>0</v>
      </c>
      <c r="F1234" s="42">
        <f>F267</f>
        <v>0</v>
      </c>
      <c r="G1234" s="43">
        <f>G267</f>
        <v>0</v>
      </c>
      <c r="N1234" s="43">
        <f>N267</f>
        <v>0</v>
      </c>
      <c r="Q1234" s="42">
        <f>Q267</f>
        <v>0</v>
      </c>
    </row>
    <row r="1235" spans="4:17">
      <c r="D1235" s="42"/>
      <c r="E1235" s="42"/>
      <c r="F1235" s="42"/>
      <c r="G1235" s="43"/>
      <c r="N1235" s="43"/>
      <c r="Q1235" s="42"/>
    </row>
    <row r="1236" spans="4:17">
      <c r="D1236" s="42">
        <f>D268</f>
        <v>0</v>
      </c>
      <c r="E1236" s="42">
        <f>E268</f>
        <v>0</v>
      </c>
      <c r="F1236" s="42">
        <f>F268</f>
        <v>0</v>
      </c>
      <c r="G1236" s="43">
        <f>G268</f>
        <v>0</v>
      </c>
      <c r="N1236" s="43">
        <f>N268</f>
        <v>0</v>
      </c>
      <c r="Q1236" s="42">
        <f>Q268</f>
        <v>0</v>
      </c>
    </row>
    <row r="1237" spans="4:17">
      <c r="D1237" s="42"/>
      <c r="E1237" s="42"/>
      <c r="F1237" s="42"/>
      <c r="G1237" s="43"/>
      <c r="N1237" s="43"/>
      <c r="Q1237" s="42"/>
    </row>
    <row r="1238" spans="4:17">
      <c r="D1238" s="42">
        <f>D269</f>
        <v>0</v>
      </c>
      <c r="E1238" s="42">
        <f>E269</f>
        <v>0</v>
      </c>
      <c r="F1238" s="42">
        <f>F269</f>
        <v>0</v>
      </c>
      <c r="G1238" s="43">
        <f>G269</f>
        <v>0</v>
      </c>
      <c r="N1238" s="43">
        <f>N269</f>
        <v>0</v>
      </c>
      <c r="Q1238" s="42">
        <f>Q269</f>
        <v>0</v>
      </c>
    </row>
    <row r="1239" spans="4:17">
      <c r="D1239" s="42"/>
      <c r="E1239" s="42"/>
      <c r="F1239" s="42"/>
      <c r="G1239" s="43"/>
      <c r="N1239" s="43"/>
      <c r="Q1239" s="42"/>
    </row>
    <row r="1240" spans="4:17">
      <c r="D1240" s="42">
        <f>D270</f>
        <v>0</v>
      </c>
      <c r="E1240" s="42">
        <f>E270</f>
        <v>0</v>
      </c>
      <c r="F1240" s="42">
        <f>F270</f>
        <v>0</v>
      </c>
      <c r="G1240" s="43">
        <f>G270</f>
        <v>0</v>
      </c>
      <c r="N1240" s="43">
        <f>N270</f>
        <v>0</v>
      </c>
      <c r="Q1240" s="42">
        <f>Q270</f>
        <v>0</v>
      </c>
    </row>
    <row r="1241" spans="4:17">
      <c r="D1241" s="42"/>
      <c r="E1241" s="42"/>
      <c r="F1241" s="42"/>
      <c r="G1241" s="43"/>
      <c r="N1241" s="43"/>
      <c r="Q1241" s="42"/>
    </row>
    <row r="1242" spans="4:17">
      <c r="D1242" s="42">
        <f>D271</f>
        <v>0</v>
      </c>
      <c r="E1242" s="42">
        <f>E271</f>
        <v>0</v>
      </c>
      <c r="F1242" s="42">
        <f>F271</f>
        <v>0</v>
      </c>
      <c r="G1242" s="43">
        <f>G271</f>
        <v>0</v>
      </c>
      <c r="N1242" s="43">
        <f>N271</f>
        <v>0</v>
      </c>
      <c r="Q1242" s="42">
        <f>Q271</f>
        <v>0</v>
      </c>
    </row>
    <row r="1243" spans="4:17">
      <c r="D1243" s="42"/>
      <c r="E1243" s="42"/>
      <c r="F1243" s="42"/>
      <c r="G1243" s="43"/>
      <c r="N1243" s="43"/>
      <c r="Q1243" s="42"/>
    </row>
    <row r="1244" spans="4:17">
      <c r="D1244" s="42">
        <f>D272</f>
        <v>0</v>
      </c>
      <c r="E1244" s="42">
        <f>E272</f>
        <v>0</v>
      </c>
      <c r="F1244" s="42">
        <f>F272</f>
        <v>0</v>
      </c>
      <c r="G1244" s="43">
        <f>G272</f>
        <v>0</v>
      </c>
      <c r="N1244" s="43">
        <f>N272</f>
        <v>0</v>
      </c>
      <c r="Q1244" s="42">
        <f>Q272</f>
        <v>0</v>
      </c>
    </row>
    <row r="1245" spans="4:17">
      <c r="D1245" s="42"/>
      <c r="E1245" s="42"/>
      <c r="F1245" s="42"/>
      <c r="G1245" s="43"/>
      <c r="N1245" s="43"/>
      <c r="Q1245" s="42"/>
    </row>
    <row r="1246" spans="4:17">
      <c r="D1246" s="42">
        <f>D273</f>
        <v>0</v>
      </c>
      <c r="E1246" s="42">
        <f>E273</f>
        <v>0</v>
      </c>
      <c r="F1246" s="42">
        <f>F273</f>
        <v>0</v>
      </c>
      <c r="G1246" s="43">
        <f>G273</f>
        <v>0</v>
      </c>
      <c r="N1246" s="43">
        <f>N273</f>
        <v>0</v>
      </c>
      <c r="Q1246" s="42">
        <f>Q273</f>
        <v>0</v>
      </c>
    </row>
    <row r="1247" spans="4:17">
      <c r="D1247" s="42"/>
      <c r="E1247" s="42"/>
      <c r="F1247" s="42"/>
      <c r="G1247" s="43"/>
      <c r="N1247" s="43"/>
      <c r="Q1247" s="42"/>
    </row>
    <row r="1248" spans="4:17">
      <c r="D1248" s="42">
        <f>D274</f>
        <v>0</v>
      </c>
      <c r="E1248" s="42">
        <f>E274</f>
        <v>0</v>
      </c>
      <c r="F1248" s="42">
        <f>F274</f>
        <v>0</v>
      </c>
      <c r="G1248" s="43">
        <f>G274</f>
        <v>0</v>
      </c>
      <c r="N1248" s="43">
        <f>N274</f>
        <v>0</v>
      </c>
      <c r="Q1248" s="42">
        <f>Q274</f>
        <v>0</v>
      </c>
    </row>
    <row r="1249" spans="4:17">
      <c r="D1249" s="42"/>
      <c r="E1249" s="42"/>
      <c r="F1249" s="42"/>
      <c r="G1249" s="43"/>
      <c r="N1249" s="43"/>
      <c r="Q1249" s="42"/>
    </row>
    <row r="1250" spans="4:17">
      <c r="D1250" s="42">
        <f>D275</f>
        <v>0</v>
      </c>
      <c r="E1250" s="42">
        <f>E275</f>
        <v>0</v>
      </c>
      <c r="F1250" s="42">
        <f>F275</f>
        <v>0</v>
      </c>
      <c r="G1250" s="43">
        <f>G275</f>
        <v>0</v>
      </c>
      <c r="N1250" s="43">
        <f>N275</f>
        <v>0</v>
      </c>
      <c r="Q1250" s="42">
        <f>Q275</f>
        <v>0</v>
      </c>
    </row>
    <row r="1251" spans="4:17">
      <c r="D1251" s="42"/>
      <c r="E1251" s="42"/>
      <c r="F1251" s="42"/>
      <c r="G1251" s="43"/>
      <c r="N1251" s="43"/>
      <c r="Q1251" s="42"/>
    </row>
    <row r="1252" spans="4:17">
      <c r="D1252" s="42">
        <f>D276</f>
        <v>0</v>
      </c>
      <c r="E1252" s="42">
        <f>E276</f>
        <v>0</v>
      </c>
      <c r="F1252" s="42">
        <f>F276</f>
        <v>0</v>
      </c>
      <c r="G1252" s="43">
        <f>G276</f>
        <v>0</v>
      </c>
      <c r="N1252" s="43">
        <f>N276</f>
        <v>0</v>
      </c>
      <c r="Q1252" s="42">
        <f>Q276</f>
        <v>0</v>
      </c>
    </row>
    <row r="1253" spans="4:17">
      <c r="D1253" s="42"/>
      <c r="E1253" s="42"/>
      <c r="F1253" s="42"/>
      <c r="G1253" s="43"/>
      <c r="N1253" s="43"/>
      <c r="Q1253" s="42"/>
    </row>
    <row r="1254" spans="4:17">
      <c r="D1254" s="42">
        <f>D277</f>
        <v>0</v>
      </c>
      <c r="E1254" s="42">
        <f>E277</f>
        <v>0</v>
      </c>
      <c r="F1254" s="42">
        <f>F277</f>
        <v>0</v>
      </c>
      <c r="G1254" s="43">
        <f>G277</f>
        <v>0</v>
      </c>
      <c r="N1254" s="43">
        <f>N277</f>
        <v>0</v>
      </c>
      <c r="Q1254" s="42">
        <f>Q277</f>
        <v>0</v>
      </c>
    </row>
    <row r="1255" spans="4:17">
      <c r="D1255" s="42"/>
      <c r="E1255" s="42"/>
      <c r="F1255" s="42"/>
      <c r="G1255" s="43"/>
      <c r="N1255" s="43"/>
      <c r="Q1255" s="42"/>
    </row>
    <row r="1256" spans="4:17">
      <c r="D1256" s="42">
        <f>D278</f>
        <v>0</v>
      </c>
      <c r="E1256" s="42">
        <f>E278</f>
        <v>0</v>
      </c>
      <c r="F1256" s="42">
        <f>F278</f>
        <v>0</v>
      </c>
      <c r="G1256" s="43">
        <f>G278</f>
        <v>0</v>
      </c>
      <c r="N1256" s="43">
        <f>N278</f>
        <v>0</v>
      </c>
      <c r="Q1256" s="42">
        <f>Q278</f>
        <v>0</v>
      </c>
    </row>
    <row r="1257" spans="4:17">
      <c r="D1257" s="42"/>
      <c r="E1257" s="42"/>
      <c r="F1257" s="42"/>
      <c r="G1257" s="43"/>
      <c r="N1257" s="43"/>
      <c r="Q1257" s="42"/>
    </row>
    <row r="1258" spans="4:17">
      <c r="D1258" s="42">
        <f>D279</f>
        <v>0</v>
      </c>
      <c r="E1258" s="42">
        <f>E279</f>
        <v>0</v>
      </c>
      <c r="F1258" s="42">
        <f>F279</f>
        <v>0</v>
      </c>
      <c r="G1258" s="43">
        <f>G279</f>
        <v>0</v>
      </c>
      <c r="N1258" s="43">
        <f>N279</f>
        <v>0</v>
      </c>
      <c r="Q1258" s="42">
        <f>Q279</f>
        <v>0</v>
      </c>
    </row>
    <row r="1259" spans="4:17">
      <c r="D1259" s="42"/>
      <c r="E1259" s="42"/>
      <c r="F1259" s="42"/>
      <c r="G1259" s="43"/>
      <c r="N1259" s="43"/>
      <c r="Q1259" s="42"/>
    </row>
    <row r="1260" spans="4:17">
      <c r="D1260" s="42">
        <f>D280</f>
        <v>0</v>
      </c>
      <c r="E1260" s="42">
        <f>E280</f>
        <v>0</v>
      </c>
      <c r="F1260" s="42">
        <f>F280</f>
        <v>0</v>
      </c>
      <c r="G1260" s="43">
        <f>G280</f>
        <v>0</v>
      </c>
      <c r="N1260" s="43">
        <f>N280</f>
        <v>0</v>
      </c>
      <c r="Q1260" s="42">
        <f>Q280</f>
        <v>0</v>
      </c>
    </row>
    <row r="1261" spans="4:17">
      <c r="D1261" s="42"/>
      <c r="E1261" s="42"/>
      <c r="F1261" s="42"/>
      <c r="G1261" s="43"/>
      <c r="N1261" s="43"/>
      <c r="Q1261" s="42"/>
    </row>
    <row r="1262" spans="4:17">
      <c r="D1262" s="42">
        <f>D281</f>
        <v>0</v>
      </c>
      <c r="E1262" s="42">
        <f>E281</f>
        <v>0</v>
      </c>
      <c r="F1262" s="42">
        <f>F281</f>
        <v>0</v>
      </c>
      <c r="G1262" s="43">
        <f>G281</f>
        <v>0</v>
      </c>
      <c r="N1262" s="43">
        <f>N281</f>
        <v>0</v>
      </c>
      <c r="Q1262" s="42">
        <f>Q281</f>
        <v>0</v>
      </c>
    </row>
    <row r="1263" spans="4:17">
      <c r="D1263" s="42"/>
      <c r="E1263" s="42"/>
      <c r="F1263" s="42"/>
      <c r="G1263" s="43"/>
      <c r="N1263" s="43"/>
      <c r="Q1263" s="42"/>
    </row>
    <row r="1264" spans="4:17">
      <c r="D1264" s="42">
        <f>D282</f>
        <v>0</v>
      </c>
      <c r="E1264" s="42">
        <f>E282</f>
        <v>0</v>
      </c>
      <c r="F1264" s="42">
        <f>F282</f>
        <v>0</v>
      </c>
      <c r="G1264" s="43">
        <f>G282</f>
        <v>0</v>
      </c>
      <c r="N1264" s="43">
        <f>N282</f>
        <v>0</v>
      </c>
      <c r="Q1264" s="42">
        <f>Q282</f>
        <v>0</v>
      </c>
    </row>
    <row r="1265" spans="4:17">
      <c r="D1265" s="42"/>
      <c r="E1265" s="42"/>
      <c r="F1265" s="42"/>
      <c r="G1265" s="43"/>
      <c r="N1265" s="43"/>
      <c r="Q1265" s="42"/>
    </row>
    <row r="1266" spans="4:17">
      <c r="D1266" s="42">
        <f>D283</f>
        <v>0</v>
      </c>
      <c r="E1266" s="42">
        <f>E283</f>
        <v>0</v>
      </c>
      <c r="F1266" s="42">
        <f>F283</f>
        <v>0</v>
      </c>
      <c r="G1266" s="43">
        <f>G283</f>
        <v>0</v>
      </c>
      <c r="N1266" s="43">
        <f>N283</f>
        <v>0</v>
      </c>
      <c r="Q1266" s="42">
        <f>Q283</f>
        <v>0</v>
      </c>
    </row>
    <row r="1267" spans="4:17">
      <c r="D1267" s="42"/>
      <c r="E1267" s="42"/>
      <c r="F1267" s="42"/>
      <c r="G1267" s="43"/>
      <c r="N1267" s="43"/>
      <c r="Q1267" s="42"/>
    </row>
    <row r="1268" spans="4:17">
      <c r="D1268" s="42">
        <f>D284</f>
        <v>0</v>
      </c>
      <c r="E1268" s="42">
        <f>E284</f>
        <v>0</v>
      </c>
      <c r="F1268" s="42">
        <f>F284</f>
        <v>0</v>
      </c>
      <c r="G1268" s="43">
        <f>G284</f>
        <v>0</v>
      </c>
      <c r="N1268" s="43">
        <f>N284</f>
        <v>0</v>
      </c>
      <c r="Q1268" s="42">
        <f>Q284</f>
        <v>0</v>
      </c>
    </row>
    <row r="1269" spans="4:17">
      <c r="D1269" s="42"/>
      <c r="E1269" s="42"/>
      <c r="F1269" s="42"/>
      <c r="G1269" s="43"/>
      <c r="N1269" s="43"/>
      <c r="Q1269" s="42"/>
    </row>
    <row r="1270" spans="4:17">
      <c r="D1270" s="42">
        <f>D285</f>
        <v>0</v>
      </c>
      <c r="E1270" s="42">
        <f>E285</f>
        <v>0</v>
      </c>
      <c r="F1270" s="42">
        <f>F285</f>
        <v>0</v>
      </c>
      <c r="G1270" s="43">
        <f>G285</f>
        <v>0</v>
      </c>
      <c r="N1270" s="43">
        <f>N285</f>
        <v>0</v>
      </c>
      <c r="Q1270" s="42">
        <f>Q285</f>
        <v>0</v>
      </c>
    </row>
    <row r="1271" spans="4:17">
      <c r="D1271" s="42"/>
      <c r="E1271" s="42"/>
      <c r="F1271" s="42"/>
      <c r="G1271" s="43"/>
      <c r="N1271" s="43"/>
      <c r="Q1271" s="42"/>
    </row>
    <row r="1272" spans="4:17">
      <c r="D1272" s="42">
        <f>D286</f>
        <v>0</v>
      </c>
      <c r="E1272" s="42">
        <f>E286</f>
        <v>0</v>
      </c>
      <c r="F1272" s="42">
        <f>F286</f>
        <v>0</v>
      </c>
      <c r="G1272" s="43">
        <f>G286</f>
        <v>0</v>
      </c>
      <c r="N1272" s="43">
        <f>N286</f>
        <v>0</v>
      </c>
      <c r="Q1272" s="42">
        <f>Q286</f>
        <v>0</v>
      </c>
    </row>
    <row r="1273" spans="4:17">
      <c r="D1273" s="42"/>
      <c r="E1273" s="42"/>
      <c r="F1273" s="42"/>
      <c r="G1273" s="43"/>
      <c r="N1273" s="43"/>
      <c r="Q1273" s="42"/>
    </row>
    <row r="1274" spans="4:17">
      <c r="D1274" s="42">
        <f>D287</f>
        <v>0</v>
      </c>
      <c r="E1274" s="42">
        <f>E287</f>
        <v>0</v>
      </c>
      <c r="F1274" s="42">
        <f>F287</f>
        <v>0</v>
      </c>
      <c r="G1274" s="43">
        <f>G287</f>
        <v>0</v>
      </c>
      <c r="N1274" s="43">
        <f>N287</f>
        <v>0</v>
      </c>
      <c r="Q1274" s="42">
        <f>Q287</f>
        <v>0</v>
      </c>
    </row>
    <row r="1275" spans="4:17">
      <c r="D1275" s="42"/>
      <c r="E1275" s="42"/>
      <c r="F1275" s="42"/>
      <c r="G1275" s="43"/>
      <c r="N1275" s="43"/>
      <c r="Q1275" s="42"/>
    </row>
    <row r="1276" spans="4:17">
      <c r="D1276" s="42">
        <f>D288</f>
        <v>0</v>
      </c>
      <c r="E1276" s="42">
        <f>E288</f>
        <v>0</v>
      </c>
      <c r="F1276" s="42">
        <f>F288</f>
        <v>0</v>
      </c>
      <c r="G1276" s="43">
        <f>G288</f>
        <v>0</v>
      </c>
      <c r="N1276" s="43">
        <f>N288</f>
        <v>0</v>
      </c>
      <c r="Q1276" s="42">
        <f>Q288</f>
        <v>0</v>
      </c>
    </row>
    <row r="1277" spans="4:17">
      <c r="D1277" s="42"/>
      <c r="E1277" s="42"/>
      <c r="F1277" s="42"/>
      <c r="G1277" s="43"/>
      <c r="N1277" s="43"/>
      <c r="Q1277" s="42"/>
    </row>
    <row r="1278" spans="4:17">
      <c r="D1278" s="42">
        <f>D289</f>
        <v>0</v>
      </c>
      <c r="E1278" s="42">
        <f>E289</f>
        <v>0</v>
      </c>
      <c r="F1278" s="42">
        <f>F289</f>
        <v>0</v>
      </c>
      <c r="G1278" s="43">
        <f>G289</f>
        <v>0</v>
      </c>
      <c r="N1278" s="43">
        <f>N289</f>
        <v>0</v>
      </c>
      <c r="Q1278" s="42">
        <f>Q289</f>
        <v>0</v>
      </c>
    </row>
    <row r="1279" spans="4:17">
      <c r="D1279" s="42"/>
      <c r="E1279" s="42"/>
      <c r="F1279" s="42"/>
      <c r="G1279" s="43"/>
      <c r="N1279" s="43"/>
      <c r="Q1279" s="42"/>
    </row>
    <row r="1280" spans="4:17">
      <c r="D1280" s="42">
        <f>D290</f>
        <v>0</v>
      </c>
      <c r="E1280" s="42">
        <f>E290</f>
        <v>0</v>
      </c>
      <c r="F1280" s="42">
        <f>F290</f>
        <v>0</v>
      </c>
      <c r="G1280" s="43">
        <f>G290</f>
        <v>0</v>
      </c>
      <c r="N1280" s="43">
        <f>N290</f>
        <v>0</v>
      </c>
      <c r="Q1280" s="42">
        <f>Q290</f>
        <v>0</v>
      </c>
    </row>
    <row r="1281" spans="4:17">
      <c r="D1281" s="42"/>
      <c r="E1281" s="42"/>
      <c r="F1281" s="42"/>
      <c r="G1281" s="43"/>
      <c r="N1281" s="43"/>
      <c r="Q1281" s="42"/>
    </row>
    <row r="1282" spans="4:17">
      <c r="D1282" s="42">
        <f>D291</f>
        <v>0</v>
      </c>
      <c r="E1282" s="42">
        <f>E291</f>
        <v>0</v>
      </c>
      <c r="F1282" s="42">
        <f>F291</f>
        <v>0</v>
      </c>
      <c r="G1282" s="43">
        <f>G291</f>
        <v>0</v>
      </c>
      <c r="N1282" s="43">
        <f>N291</f>
        <v>0</v>
      </c>
      <c r="Q1282" s="42">
        <f>Q291</f>
        <v>0</v>
      </c>
    </row>
    <row r="1283" spans="4:17">
      <c r="D1283" s="42"/>
      <c r="E1283" s="42"/>
      <c r="F1283" s="42"/>
      <c r="G1283" s="43"/>
      <c r="N1283" s="43"/>
      <c r="Q1283" s="42"/>
    </row>
    <row r="1284" spans="4:17">
      <c r="D1284" s="42">
        <f>D292</f>
        <v>0</v>
      </c>
      <c r="E1284" s="42">
        <f>E292</f>
        <v>0</v>
      </c>
      <c r="F1284" s="42">
        <f>F292</f>
        <v>0</v>
      </c>
      <c r="G1284" s="43">
        <f>G292</f>
        <v>0</v>
      </c>
      <c r="N1284" s="43">
        <f>N292</f>
        <v>0</v>
      </c>
      <c r="Q1284" s="42">
        <f>Q292</f>
        <v>0</v>
      </c>
    </row>
    <row r="1285" spans="4:17">
      <c r="D1285" s="42"/>
      <c r="E1285" s="42"/>
      <c r="F1285" s="42"/>
      <c r="G1285" s="43"/>
      <c r="N1285" s="43"/>
      <c r="Q1285" s="42"/>
    </row>
    <row r="1286" spans="4:17">
      <c r="D1286" s="42">
        <f>D293</f>
        <v>0</v>
      </c>
      <c r="E1286" s="42">
        <f>E293</f>
        <v>0</v>
      </c>
      <c r="F1286" s="42">
        <f>F293</f>
        <v>0</v>
      </c>
      <c r="G1286" s="43">
        <f>G293</f>
        <v>0</v>
      </c>
      <c r="N1286" s="43">
        <f>N293</f>
        <v>0</v>
      </c>
      <c r="Q1286" s="42">
        <f>Q293</f>
        <v>0</v>
      </c>
    </row>
    <row r="1287" spans="4:17">
      <c r="D1287" s="42"/>
      <c r="E1287" s="42"/>
      <c r="F1287" s="42"/>
      <c r="G1287" s="43"/>
      <c r="N1287" s="43"/>
      <c r="Q1287" s="42"/>
    </row>
    <row r="1288" spans="4:17">
      <c r="D1288" s="42">
        <f>D294</f>
        <v>0</v>
      </c>
      <c r="E1288" s="42">
        <f>E294</f>
        <v>0</v>
      </c>
      <c r="F1288" s="42">
        <f>F294</f>
        <v>0</v>
      </c>
      <c r="G1288" s="43">
        <f>G294</f>
        <v>0</v>
      </c>
      <c r="N1288" s="43">
        <f>N294</f>
        <v>0</v>
      </c>
      <c r="Q1288" s="42">
        <f>Q294</f>
        <v>0</v>
      </c>
    </row>
    <row r="1289" spans="4:17">
      <c r="D1289" s="42"/>
      <c r="E1289" s="42"/>
      <c r="F1289" s="42"/>
      <c r="G1289" s="43"/>
      <c r="N1289" s="43"/>
      <c r="Q1289" s="42"/>
    </row>
    <row r="1290" spans="4:17">
      <c r="D1290" s="42">
        <f>D295</f>
        <v>0</v>
      </c>
      <c r="E1290" s="42">
        <f>E295</f>
        <v>0</v>
      </c>
      <c r="F1290" s="42">
        <f>F295</f>
        <v>0</v>
      </c>
      <c r="G1290" s="43">
        <f>G295</f>
        <v>0</v>
      </c>
      <c r="N1290" s="43">
        <f>N295</f>
        <v>0</v>
      </c>
      <c r="Q1290" s="42">
        <f>Q295</f>
        <v>0</v>
      </c>
    </row>
    <row r="1291" spans="4:17">
      <c r="D1291" s="42"/>
      <c r="E1291" s="42"/>
      <c r="F1291" s="42"/>
      <c r="G1291" s="43"/>
      <c r="N1291" s="43"/>
      <c r="Q1291" s="42"/>
    </row>
    <row r="1292" spans="4:17">
      <c r="D1292" s="42">
        <f>D296</f>
        <v>0</v>
      </c>
      <c r="E1292" s="42">
        <f>E296</f>
        <v>0</v>
      </c>
      <c r="F1292" s="42">
        <f>F296</f>
        <v>0</v>
      </c>
      <c r="G1292" s="43">
        <f>G296</f>
        <v>0</v>
      </c>
      <c r="N1292" s="43">
        <f>N296</f>
        <v>0</v>
      </c>
      <c r="Q1292" s="42">
        <f>Q296</f>
        <v>0</v>
      </c>
    </row>
    <row r="1293" spans="4:17">
      <c r="D1293" s="42"/>
      <c r="E1293" s="42"/>
      <c r="F1293" s="42"/>
      <c r="G1293" s="43"/>
      <c r="N1293" s="43"/>
      <c r="Q1293" s="42"/>
    </row>
    <row r="1294" spans="4:17">
      <c r="D1294" s="42">
        <f>D297</f>
        <v>0</v>
      </c>
      <c r="E1294" s="42">
        <f>E297</f>
        <v>0</v>
      </c>
      <c r="F1294" s="42">
        <f>F297</f>
        <v>0</v>
      </c>
      <c r="G1294" s="43">
        <f>G297</f>
        <v>0</v>
      </c>
      <c r="N1294" s="43">
        <f>N297</f>
        <v>0</v>
      </c>
      <c r="Q1294" s="42">
        <f>Q297</f>
        <v>0</v>
      </c>
    </row>
    <row r="1295" spans="4:17">
      <c r="D1295" s="42"/>
      <c r="E1295" s="42"/>
      <c r="F1295" s="42"/>
      <c r="G1295" s="43"/>
      <c r="N1295" s="43"/>
      <c r="Q1295" s="42"/>
    </row>
    <row r="1296" spans="4:17">
      <c r="D1296" s="42">
        <f>D298</f>
        <v>0</v>
      </c>
      <c r="E1296" s="42">
        <f>E298</f>
        <v>0</v>
      </c>
      <c r="F1296" s="42">
        <f>F298</f>
        <v>0</v>
      </c>
      <c r="G1296" s="43">
        <f>G298</f>
        <v>0</v>
      </c>
      <c r="N1296" s="43">
        <f>N298</f>
        <v>0</v>
      </c>
      <c r="Q1296" s="42">
        <f>Q298</f>
        <v>0</v>
      </c>
    </row>
    <row r="1297" spans="4:17">
      <c r="D1297" s="42"/>
      <c r="E1297" s="42"/>
      <c r="F1297" s="42"/>
      <c r="G1297" s="43"/>
      <c r="N1297" s="43"/>
      <c r="Q1297" s="42"/>
    </row>
    <row r="1298" spans="4:17">
      <c r="D1298" s="42">
        <f>D299</f>
        <v>0</v>
      </c>
      <c r="E1298" s="42">
        <f>E299</f>
        <v>0</v>
      </c>
      <c r="F1298" s="42">
        <f>F299</f>
        <v>0</v>
      </c>
      <c r="G1298" s="43">
        <f>G299</f>
        <v>0</v>
      </c>
      <c r="N1298" s="43">
        <f>N299</f>
        <v>0</v>
      </c>
      <c r="Q1298" s="42">
        <f>Q299</f>
        <v>0</v>
      </c>
    </row>
    <row r="1299" spans="4:17">
      <c r="D1299" s="42"/>
      <c r="E1299" s="42"/>
      <c r="F1299" s="42"/>
      <c r="G1299" s="43"/>
      <c r="N1299" s="43"/>
      <c r="Q1299" s="42"/>
    </row>
    <row r="1300" spans="4:17">
      <c r="D1300" s="42">
        <f>D300</f>
        <v>0</v>
      </c>
      <c r="E1300" s="42">
        <f>E300</f>
        <v>0</v>
      </c>
      <c r="F1300" s="42">
        <f>F300</f>
        <v>0</v>
      </c>
      <c r="G1300" s="43">
        <f>G300</f>
        <v>0</v>
      </c>
      <c r="N1300" s="43">
        <f>N300</f>
        <v>0</v>
      </c>
      <c r="Q1300" s="42">
        <f>Q300</f>
        <v>0</v>
      </c>
    </row>
    <row r="1301" spans="4:17">
      <c r="D1301" s="42"/>
      <c r="E1301" s="42"/>
      <c r="F1301" s="42"/>
      <c r="G1301" s="43"/>
      <c r="N1301" s="43"/>
      <c r="Q1301" s="42"/>
    </row>
    <row r="1302" spans="4:17">
      <c r="D1302" s="42">
        <f>D301</f>
        <v>0</v>
      </c>
      <c r="E1302" s="42">
        <f>E301</f>
        <v>0</v>
      </c>
      <c r="F1302" s="42">
        <f>F301</f>
        <v>0</v>
      </c>
      <c r="G1302" s="43">
        <f>G301</f>
        <v>0</v>
      </c>
      <c r="N1302" s="43">
        <f>N301</f>
        <v>0</v>
      </c>
      <c r="Q1302" s="42">
        <f>Q301</f>
        <v>0</v>
      </c>
    </row>
    <row r="1303" spans="4:17">
      <c r="D1303" s="42"/>
      <c r="E1303" s="42"/>
      <c r="F1303" s="42"/>
      <c r="G1303" s="43"/>
      <c r="N1303" s="43"/>
      <c r="Q1303" s="42"/>
    </row>
    <row r="1304" spans="4:17">
      <c r="D1304" s="42">
        <f>D302</f>
        <v>0</v>
      </c>
      <c r="E1304" s="42">
        <f>E302</f>
        <v>0</v>
      </c>
      <c r="F1304" s="42">
        <f>F302</f>
        <v>0</v>
      </c>
      <c r="G1304" s="43">
        <f>G302</f>
        <v>0</v>
      </c>
      <c r="N1304" s="43">
        <f>N302</f>
        <v>0</v>
      </c>
      <c r="Q1304" s="42">
        <f>Q302</f>
        <v>0</v>
      </c>
    </row>
    <row r="1305" spans="4:17">
      <c r="D1305" s="42"/>
      <c r="E1305" s="42"/>
      <c r="F1305" s="42"/>
      <c r="G1305" s="43"/>
      <c r="N1305" s="43"/>
      <c r="Q1305" s="42"/>
    </row>
    <row r="1306" spans="4:17">
      <c r="D1306" s="42">
        <f>D303</f>
        <v>0</v>
      </c>
      <c r="E1306" s="42">
        <f>E303</f>
        <v>0</v>
      </c>
      <c r="F1306" s="42">
        <f>F303</f>
        <v>0</v>
      </c>
      <c r="G1306" s="43">
        <f>G303</f>
        <v>0</v>
      </c>
      <c r="N1306" s="43">
        <f>N303</f>
        <v>0</v>
      </c>
      <c r="Q1306" s="42">
        <f>Q303</f>
        <v>0</v>
      </c>
    </row>
    <row r="1307" spans="4:17">
      <c r="D1307" s="42"/>
      <c r="E1307" s="42"/>
      <c r="F1307" s="42"/>
      <c r="G1307" s="43"/>
      <c r="N1307" s="43"/>
      <c r="Q1307" s="42"/>
    </row>
    <row r="1308" spans="4:17">
      <c r="D1308" s="42">
        <f>D304</f>
        <v>0</v>
      </c>
      <c r="E1308" s="42">
        <f>E304</f>
        <v>0</v>
      </c>
      <c r="F1308" s="42">
        <f>F304</f>
        <v>0</v>
      </c>
      <c r="G1308" s="43">
        <f>G304</f>
        <v>0</v>
      </c>
      <c r="N1308" s="43">
        <f>N304</f>
        <v>0</v>
      </c>
      <c r="Q1308" s="42">
        <f>Q304</f>
        <v>0</v>
      </c>
    </row>
    <row r="1309" spans="4:17">
      <c r="D1309" s="42"/>
      <c r="E1309" s="42"/>
      <c r="F1309" s="42"/>
      <c r="G1309" s="43"/>
      <c r="N1309" s="43"/>
      <c r="Q1309" s="42"/>
    </row>
    <row r="1310" spans="4:17">
      <c r="D1310" s="42">
        <f>D305</f>
        <v>0</v>
      </c>
      <c r="E1310" s="42">
        <f>E305</f>
        <v>0</v>
      </c>
      <c r="F1310" s="42">
        <f>F305</f>
        <v>0</v>
      </c>
      <c r="G1310" s="43">
        <f>G305</f>
        <v>0</v>
      </c>
      <c r="N1310" s="43">
        <f>N305</f>
        <v>0</v>
      </c>
      <c r="Q1310" s="42">
        <f>Q305</f>
        <v>0</v>
      </c>
    </row>
    <row r="1311" spans="4:17">
      <c r="D1311" s="42"/>
      <c r="E1311" s="42"/>
      <c r="F1311" s="42"/>
      <c r="G1311" s="43"/>
      <c r="N1311" s="43"/>
      <c r="Q1311" s="42"/>
    </row>
    <row r="1312" spans="4:17">
      <c r="D1312" s="42">
        <f>D306</f>
        <v>0</v>
      </c>
      <c r="E1312" s="42">
        <f>E306</f>
        <v>0</v>
      </c>
      <c r="F1312" s="42">
        <f>F306</f>
        <v>0</v>
      </c>
      <c r="G1312" s="43">
        <f>G306</f>
        <v>0</v>
      </c>
      <c r="N1312" s="43">
        <f>N306</f>
        <v>0</v>
      </c>
      <c r="Q1312" s="42">
        <f>Q306</f>
        <v>0</v>
      </c>
    </row>
    <row r="1313" spans="4:17">
      <c r="D1313" s="42"/>
      <c r="E1313" s="42"/>
      <c r="F1313" s="42"/>
      <c r="G1313" s="43"/>
      <c r="N1313" s="43"/>
      <c r="Q1313" s="42"/>
    </row>
    <row r="1314" spans="4:17">
      <c r="D1314" s="42">
        <f>D307</f>
        <v>0</v>
      </c>
      <c r="E1314" s="42">
        <f>E307</f>
        <v>0</v>
      </c>
      <c r="F1314" s="42">
        <f>F307</f>
        <v>0</v>
      </c>
      <c r="G1314" s="43">
        <f>G307</f>
        <v>0</v>
      </c>
      <c r="N1314" s="43">
        <f>N307</f>
        <v>0</v>
      </c>
      <c r="Q1314" s="42">
        <f>Q307</f>
        <v>0</v>
      </c>
    </row>
    <row r="1315" spans="4:17">
      <c r="D1315" s="42"/>
      <c r="E1315" s="42"/>
      <c r="F1315" s="42"/>
      <c r="G1315" s="43"/>
      <c r="N1315" s="43"/>
      <c r="Q1315" s="42"/>
    </row>
    <row r="1316" spans="4:17">
      <c r="D1316" s="42">
        <f>D308</f>
        <v>0</v>
      </c>
      <c r="E1316" s="42">
        <f>E308</f>
        <v>0</v>
      </c>
      <c r="F1316" s="42">
        <f>F308</f>
        <v>0</v>
      </c>
      <c r="G1316" s="43">
        <f>G308</f>
        <v>0</v>
      </c>
      <c r="N1316" s="43">
        <f>N308</f>
        <v>0</v>
      </c>
      <c r="Q1316" s="42">
        <f>Q308</f>
        <v>0</v>
      </c>
    </row>
    <row r="1317" spans="4:17">
      <c r="D1317" s="42"/>
      <c r="E1317" s="42"/>
      <c r="F1317" s="42"/>
      <c r="G1317" s="43"/>
      <c r="N1317" s="43"/>
      <c r="Q1317" s="42"/>
    </row>
    <row r="1318" spans="4:17">
      <c r="D1318" s="42">
        <f>D309</f>
        <v>0</v>
      </c>
      <c r="E1318" s="42">
        <f>E309</f>
        <v>0</v>
      </c>
      <c r="F1318" s="42">
        <f>F309</f>
        <v>0</v>
      </c>
      <c r="G1318" s="43">
        <f>G309</f>
        <v>0</v>
      </c>
      <c r="N1318" s="43">
        <f>N309</f>
        <v>0</v>
      </c>
      <c r="Q1318" s="42">
        <f>Q309</f>
        <v>0</v>
      </c>
    </row>
    <row r="1319" spans="4:17">
      <c r="D1319" s="42"/>
      <c r="E1319" s="42"/>
      <c r="F1319" s="42"/>
      <c r="G1319" s="43"/>
      <c r="N1319" s="43"/>
      <c r="Q1319" s="42"/>
    </row>
    <row r="1320" spans="4:17">
      <c r="D1320" s="42">
        <f>D310</f>
        <v>0</v>
      </c>
      <c r="E1320" s="42">
        <f>E310</f>
        <v>0</v>
      </c>
      <c r="F1320" s="42">
        <f>F310</f>
        <v>0</v>
      </c>
      <c r="G1320" s="43">
        <f>G310</f>
        <v>0</v>
      </c>
      <c r="N1320" s="43">
        <f>N310</f>
        <v>0</v>
      </c>
      <c r="Q1320" s="42">
        <f>Q310</f>
        <v>0</v>
      </c>
    </row>
    <row r="1321" spans="4:17">
      <c r="D1321" s="42"/>
      <c r="E1321" s="42"/>
      <c r="F1321" s="42"/>
      <c r="G1321" s="43"/>
      <c r="N1321" s="43"/>
      <c r="Q1321" s="42"/>
    </row>
    <row r="1322" spans="4:17">
      <c r="D1322" s="42">
        <f>D311</f>
        <v>0</v>
      </c>
      <c r="E1322" s="42">
        <f>E311</f>
        <v>0</v>
      </c>
      <c r="F1322" s="42">
        <f>F311</f>
        <v>0</v>
      </c>
      <c r="G1322" s="43">
        <f>G311</f>
        <v>0</v>
      </c>
      <c r="N1322" s="43">
        <f>N311</f>
        <v>0</v>
      </c>
      <c r="Q1322" s="42">
        <f>Q311</f>
        <v>0</v>
      </c>
    </row>
    <row r="1323" spans="4:17">
      <c r="D1323" s="42"/>
      <c r="E1323" s="42"/>
      <c r="F1323" s="42"/>
      <c r="G1323" s="43"/>
      <c r="N1323" s="43"/>
      <c r="Q1323" s="42"/>
    </row>
    <row r="1324" spans="4:17">
      <c r="D1324" s="42">
        <f>D312</f>
        <v>0</v>
      </c>
      <c r="E1324" s="42">
        <f>E312</f>
        <v>0</v>
      </c>
      <c r="F1324" s="42">
        <f>F312</f>
        <v>0</v>
      </c>
      <c r="G1324" s="43">
        <f>G312</f>
        <v>0</v>
      </c>
      <c r="N1324" s="43">
        <f>N312</f>
        <v>0</v>
      </c>
      <c r="Q1324" s="42">
        <f>Q312</f>
        <v>0</v>
      </c>
    </row>
    <row r="1325" spans="4:17">
      <c r="D1325" s="42"/>
      <c r="E1325" s="42"/>
      <c r="F1325" s="42"/>
      <c r="G1325" s="43"/>
      <c r="N1325" s="43"/>
      <c r="Q1325" s="42"/>
    </row>
    <row r="1326" spans="4:17">
      <c r="D1326" s="42">
        <f>D313</f>
        <v>0</v>
      </c>
      <c r="E1326" s="42">
        <f>E313</f>
        <v>0</v>
      </c>
      <c r="F1326" s="42">
        <f>F313</f>
        <v>0</v>
      </c>
      <c r="G1326" s="43">
        <f>G313</f>
        <v>0</v>
      </c>
      <c r="N1326" s="43">
        <f>N313</f>
        <v>0</v>
      </c>
      <c r="Q1326" s="42">
        <f>Q313</f>
        <v>0</v>
      </c>
    </row>
    <row r="1327" spans="4:17">
      <c r="D1327" s="42"/>
      <c r="E1327" s="42"/>
      <c r="F1327" s="42"/>
      <c r="G1327" s="43"/>
      <c r="N1327" s="43"/>
      <c r="Q1327" s="42"/>
    </row>
    <row r="1328" spans="4:17">
      <c r="D1328" s="42">
        <f>D314</f>
        <v>0</v>
      </c>
      <c r="E1328" s="42">
        <f>E314</f>
        <v>0</v>
      </c>
      <c r="F1328" s="42">
        <f>F314</f>
        <v>0</v>
      </c>
      <c r="G1328" s="43">
        <f>G314</f>
        <v>0</v>
      </c>
      <c r="N1328" s="43">
        <f>N314</f>
        <v>0</v>
      </c>
      <c r="Q1328" s="42">
        <f>Q314</f>
        <v>0</v>
      </c>
    </row>
    <row r="1329" spans="4:17">
      <c r="D1329" s="42"/>
      <c r="E1329" s="42"/>
      <c r="F1329" s="42"/>
      <c r="G1329" s="43"/>
      <c r="N1329" s="43"/>
      <c r="Q1329" s="42"/>
    </row>
    <row r="1330" spans="4:17">
      <c r="D1330" s="42">
        <f>D315</f>
        <v>0</v>
      </c>
      <c r="E1330" s="42">
        <f>E315</f>
        <v>0</v>
      </c>
      <c r="F1330" s="42">
        <f>F315</f>
        <v>0</v>
      </c>
      <c r="G1330" s="43">
        <f>G315</f>
        <v>0</v>
      </c>
      <c r="N1330" s="43">
        <f>N315</f>
        <v>0</v>
      </c>
      <c r="Q1330" s="42">
        <f>Q315</f>
        <v>0</v>
      </c>
    </row>
    <row r="1331" spans="4:17">
      <c r="D1331" s="42"/>
      <c r="E1331" s="42"/>
      <c r="F1331" s="42"/>
      <c r="G1331" s="43"/>
      <c r="N1331" s="43"/>
      <c r="Q1331" s="42"/>
    </row>
    <row r="1332" spans="4:17">
      <c r="D1332" s="42">
        <f>D316</f>
        <v>0</v>
      </c>
      <c r="E1332" s="42">
        <f>E316</f>
        <v>0</v>
      </c>
      <c r="F1332" s="42">
        <f>F316</f>
        <v>0</v>
      </c>
      <c r="G1332" s="43">
        <f>G316</f>
        <v>0</v>
      </c>
      <c r="N1332" s="43">
        <f>N316</f>
        <v>0</v>
      </c>
      <c r="Q1332" s="42">
        <f>Q316</f>
        <v>0</v>
      </c>
    </row>
    <row r="1333" spans="4:17">
      <c r="D1333" s="42"/>
      <c r="E1333" s="42"/>
      <c r="F1333" s="42"/>
      <c r="G1333" s="43"/>
      <c r="N1333" s="43"/>
      <c r="Q1333" s="42"/>
    </row>
    <row r="1334" spans="4:17">
      <c r="D1334" s="42">
        <f>D317</f>
        <v>0</v>
      </c>
      <c r="E1334" s="42">
        <f>E317</f>
        <v>0</v>
      </c>
      <c r="F1334" s="42">
        <f>F317</f>
        <v>0</v>
      </c>
      <c r="G1334" s="43">
        <f>G317</f>
        <v>0</v>
      </c>
      <c r="N1334" s="43">
        <f>N317</f>
        <v>0</v>
      </c>
      <c r="Q1334" s="42">
        <f>Q317</f>
        <v>0</v>
      </c>
    </row>
    <row r="1335" spans="4:17">
      <c r="D1335" s="42"/>
      <c r="E1335" s="42"/>
      <c r="F1335" s="42"/>
      <c r="G1335" s="43"/>
      <c r="N1335" s="43"/>
      <c r="Q1335" s="42"/>
    </row>
    <row r="1336" spans="4:17">
      <c r="D1336" s="42">
        <f>D318</f>
        <v>0</v>
      </c>
      <c r="E1336" s="42">
        <f>E318</f>
        <v>0</v>
      </c>
      <c r="F1336" s="42">
        <f>F318</f>
        <v>0</v>
      </c>
      <c r="G1336" s="43">
        <f>G318</f>
        <v>0</v>
      </c>
      <c r="N1336" s="43">
        <f>N318</f>
        <v>0</v>
      </c>
      <c r="Q1336" s="42">
        <f>Q318</f>
        <v>0</v>
      </c>
    </row>
    <row r="1337" spans="4:17">
      <c r="D1337" s="42"/>
      <c r="E1337" s="42"/>
      <c r="F1337" s="42"/>
      <c r="G1337" s="43"/>
      <c r="N1337" s="43"/>
      <c r="Q1337" s="42"/>
    </row>
    <row r="1338" spans="4:17">
      <c r="D1338" s="42">
        <f>D319</f>
        <v>0</v>
      </c>
      <c r="E1338" s="42">
        <f>E319</f>
        <v>0</v>
      </c>
      <c r="F1338" s="42">
        <f>F319</f>
        <v>0</v>
      </c>
      <c r="G1338" s="43">
        <f>G319</f>
        <v>0</v>
      </c>
      <c r="N1338" s="43">
        <f>N319</f>
        <v>0</v>
      </c>
      <c r="Q1338" s="42">
        <f>Q319</f>
        <v>0</v>
      </c>
    </row>
    <row r="1339" spans="4:17">
      <c r="D1339" s="42"/>
      <c r="E1339" s="42"/>
      <c r="F1339" s="42"/>
      <c r="G1339" s="43"/>
      <c r="N1339" s="43"/>
      <c r="Q1339" s="42"/>
    </row>
    <row r="1340" spans="4:17">
      <c r="D1340" s="42">
        <f>D320</f>
        <v>0</v>
      </c>
      <c r="E1340" s="42">
        <f>E320</f>
        <v>0</v>
      </c>
      <c r="F1340" s="42">
        <f>F320</f>
        <v>0</v>
      </c>
      <c r="G1340" s="43">
        <f>G320</f>
        <v>0</v>
      </c>
      <c r="N1340" s="43">
        <f>N320</f>
        <v>0</v>
      </c>
      <c r="Q1340" s="42">
        <f>Q320</f>
        <v>0</v>
      </c>
    </row>
    <row r="1341" spans="4:17">
      <c r="D1341" s="42"/>
      <c r="E1341" s="42"/>
      <c r="F1341" s="42"/>
      <c r="G1341" s="43"/>
      <c r="N1341" s="43"/>
      <c r="Q1341" s="42"/>
    </row>
    <row r="1342" spans="4:17">
      <c r="D1342" s="42">
        <f>D321</f>
        <v>0</v>
      </c>
      <c r="E1342" s="42">
        <f>E321</f>
        <v>0</v>
      </c>
      <c r="F1342" s="42">
        <f>F321</f>
        <v>0</v>
      </c>
      <c r="G1342" s="43">
        <f>G321</f>
        <v>0</v>
      </c>
      <c r="N1342" s="43">
        <f>N321</f>
        <v>0</v>
      </c>
      <c r="Q1342" s="42">
        <f>Q321</f>
        <v>0</v>
      </c>
    </row>
    <row r="1343" spans="4:17">
      <c r="D1343" s="42"/>
      <c r="E1343" s="42"/>
      <c r="F1343" s="42"/>
      <c r="G1343" s="43"/>
      <c r="N1343" s="43"/>
      <c r="Q1343" s="42"/>
    </row>
    <row r="1344" spans="4:17">
      <c r="D1344" s="42">
        <f>D322</f>
        <v>0</v>
      </c>
      <c r="E1344" s="42">
        <f>E322</f>
        <v>0</v>
      </c>
      <c r="F1344" s="42">
        <f>F322</f>
        <v>0</v>
      </c>
      <c r="G1344" s="43">
        <f>G322</f>
        <v>0</v>
      </c>
      <c r="N1344" s="43">
        <f>N322</f>
        <v>0</v>
      </c>
      <c r="Q1344" s="42">
        <f>Q322</f>
        <v>0</v>
      </c>
    </row>
    <row r="1345" spans="4:17">
      <c r="D1345" s="42"/>
      <c r="E1345" s="42"/>
      <c r="F1345" s="42"/>
      <c r="G1345" s="43"/>
      <c r="N1345" s="43"/>
      <c r="Q1345" s="42"/>
    </row>
    <row r="1346" spans="4:17">
      <c r="D1346" s="42">
        <f>D323</f>
        <v>0</v>
      </c>
      <c r="E1346" s="42">
        <f>E323</f>
        <v>0</v>
      </c>
      <c r="F1346" s="42">
        <f>F323</f>
        <v>0</v>
      </c>
      <c r="G1346" s="43">
        <f>G323</f>
        <v>0</v>
      </c>
      <c r="N1346" s="43">
        <f>N323</f>
        <v>0</v>
      </c>
      <c r="Q1346" s="42">
        <f>Q323</f>
        <v>0</v>
      </c>
    </row>
    <row r="1347" spans="4:17">
      <c r="D1347" s="42"/>
      <c r="E1347" s="42"/>
      <c r="F1347" s="42"/>
      <c r="G1347" s="43"/>
      <c r="N1347" s="43"/>
      <c r="Q1347" s="42"/>
    </row>
    <row r="1348" spans="4:17">
      <c r="D1348" s="42">
        <f>D324</f>
        <v>0</v>
      </c>
      <c r="E1348" s="42">
        <f>E324</f>
        <v>0</v>
      </c>
      <c r="F1348" s="42">
        <f>F324</f>
        <v>0</v>
      </c>
      <c r="G1348" s="43">
        <f>G324</f>
        <v>0</v>
      </c>
      <c r="N1348" s="43">
        <f>N324</f>
        <v>0</v>
      </c>
      <c r="Q1348" s="42">
        <f>Q324</f>
        <v>0</v>
      </c>
    </row>
    <row r="1349" spans="4:17">
      <c r="D1349" s="42"/>
      <c r="E1349" s="42"/>
      <c r="F1349" s="42"/>
      <c r="G1349" s="43"/>
      <c r="N1349" s="43"/>
      <c r="Q1349" s="42"/>
    </row>
    <row r="1350" spans="4:17">
      <c r="D1350" s="42">
        <f>D325</f>
        <v>0</v>
      </c>
      <c r="E1350" s="42">
        <f>E325</f>
        <v>0</v>
      </c>
      <c r="F1350" s="42">
        <f>F325</f>
        <v>0</v>
      </c>
      <c r="G1350" s="43">
        <f>G325</f>
        <v>0</v>
      </c>
      <c r="N1350" s="43">
        <f>N325</f>
        <v>0</v>
      </c>
      <c r="Q1350" s="42">
        <f>Q325</f>
        <v>0</v>
      </c>
    </row>
    <row r="1351" spans="4:17">
      <c r="D1351" s="42"/>
      <c r="E1351" s="42"/>
      <c r="F1351" s="42"/>
      <c r="G1351" s="43"/>
      <c r="N1351" s="43"/>
      <c r="Q1351" s="42"/>
    </row>
    <row r="1352" spans="4:17">
      <c r="D1352" s="42">
        <f>D326</f>
        <v>0</v>
      </c>
      <c r="E1352" s="42">
        <f>E326</f>
        <v>0</v>
      </c>
      <c r="F1352" s="42">
        <f>F326</f>
        <v>0</v>
      </c>
      <c r="G1352" s="43">
        <f>G326</f>
        <v>0</v>
      </c>
      <c r="N1352" s="43">
        <f>N326</f>
        <v>0</v>
      </c>
      <c r="Q1352" s="42">
        <f>Q326</f>
        <v>0</v>
      </c>
    </row>
    <row r="1353" spans="4:17">
      <c r="D1353" s="42"/>
      <c r="E1353" s="42"/>
      <c r="F1353" s="42"/>
      <c r="G1353" s="43"/>
      <c r="N1353" s="43"/>
      <c r="Q1353" s="42"/>
    </row>
    <row r="1354" spans="4:17">
      <c r="D1354" s="42">
        <f>D327</f>
        <v>0</v>
      </c>
      <c r="E1354" s="42">
        <f>E327</f>
        <v>0</v>
      </c>
      <c r="F1354" s="42">
        <f>F327</f>
        <v>0</v>
      </c>
      <c r="G1354" s="43">
        <f>G327</f>
        <v>0</v>
      </c>
      <c r="N1354" s="43">
        <f>N327</f>
        <v>0</v>
      </c>
      <c r="Q1354" s="42">
        <f>Q327</f>
        <v>0</v>
      </c>
    </row>
    <row r="1355" spans="4:17">
      <c r="D1355" s="42"/>
      <c r="E1355" s="42"/>
      <c r="F1355" s="42"/>
      <c r="G1355" s="43"/>
      <c r="N1355" s="43"/>
      <c r="Q1355" s="42"/>
    </row>
    <row r="1356" spans="4:17">
      <c r="D1356" s="42">
        <f>D328</f>
        <v>0</v>
      </c>
      <c r="E1356" s="42">
        <f>E328</f>
        <v>0</v>
      </c>
      <c r="F1356" s="42">
        <f>F328</f>
        <v>0</v>
      </c>
      <c r="G1356" s="43">
        <f>G328</f>
        <v>0</v>
      </c>
      <c r="N1356" s="43">
        <f>N328</f>
        <v>0</v>
      </c>
      <c r="Q1356" s="42">
        <f>Q328</f>
        <v>0</v>
      </c>
    </row>
    <row r="1357" spans="4:17">
      <c r="D1357" s="42"/>
      <c r="E1357" s="42"/>
      <c r="F1357" s="42"/>
      <c r="G1357" s="43"/>
      <c r="N1357" s="43"/>
      <c r="Q1357" s="42"/>
    </row>
    <row r="1358" spans="4:17">
      <c r="D1358" s="42">
        <f>D329</f>
        <v>0</v>
      </c>
      <c r="E1358" s="42">
        <f>E329</f>
        <v>0</v>
      </c>
      <c r="F1358" s="42">
        <f>F329</f>
        <v>0</v>
      </c>
      <c r="G1358" s="43">
        <f>G329</f>
        <v>0</v>
      </c>
      <c r="N1358" s="43">
        <f>N329</f>
        <v>0</v>
      </c>
      <c r="Q1358" s="42">
        <f>Q329</f>
        <v>0</v>
      </c>
    </row>
    <row r="1359" spans="4:17">
      <c r="D1359" s="42"/>
      <c r="E1359" s="42"/>
      <c r="F1359" s="42"/>
      <c r="G1359" s="43"/>
      <c r="N1359" s="43"/>
      <c r="Q1359" s="42"/>
    </row>
    <row r="1360" spans="4:17">
      <c r="D1360" s="42">
        <f>D330</f>
        <v>0</v>
      </c>
      <c r="E1360" s="42">
        <f>E330</f>
        <v>0</v>
      </c>
      <c r="F1360" s="42">
        <f>F330</f>
        <v>0</v>
      </c>
      <c r="G1360" s="43">
        <f>G330</f>
        <v>0</v>
      </c>
      <c r="N1360" s="43">
        <f>N330</f>
        <v>0</v>
      </c>
      <c r="Q1360" s="42">
        <f>Q330</f>
        <v>0</v>
      </c>
    </row>
    <row r="1361" spans="4:17">
      <c r="D1361" s="42"/>
      <c r="E1361" s="42"/>
      <c r="F1361" s="42"/>
      <c r="G1361" s="43"/>
      <c r="N1361" s="43"/>
      <c r="Q1361" s="42"/>
    </row>
    <row r="1362" spans="4:17">
      <c r="D1362" s="42">
        <f>D331</f>
        <v>0</v>
      </c>
      <c r="E1362" s="42">
        <f>E331</f>
        <v>0</v>
      </c>
      <c r="F1362" s="42">
        <f>F331</f>
        <v>0</v>
      </c>
      <c r="G1362" s="43">
        <f>G331</f>
        <v>0</v>
      </c>
      <c r="N1362" s="43">
        <f>N331</f>
        <v>0</v>
      </c>
      <c r="Q1362" s="42">
        <f>Q331</f>
        <v>0</v>
      </c>
    </row>
    <row r="1363" spans="4:17">
      <c r="D1363" s="42"/>
      <c r="E1363" s="42"/>
      <c r="F1363" s="42"/>
      <c r="G1363" s="43"/>
      <c r="N1363" s="43"/>
      <c r="Q1363" s="42"/>
    </row>
    <row r="1364" spans="4:17">
      <c r="D1364" s="42">
        <f>D332</f>
        <v>0</v>
      </c>
      <c r="E1364" s="42">
        <f>E332</f>
        <v>0</v>
      </c>
      <c r="F1364" s="42">
        <f>F332</f>
        <v>0</v>
      </c>
      <c r="G1364" s="43">
        <f>G332</f>
        <v>0</v>
      </c>
      <c r="N1364" s="43">
        <f>N332</f>
        <v>0</v>
      </c>
      <c r="Q1364" s="42">
        <f>Q332</f>
        <v>0</v>
      </c>
    </row>
    <row r="1365" spans="4:17">
      <c r="D1365" s="42"/>
      <c r="E1365" s="42"/>
      <c r="F1365" s="42"/>
      <c r="G1365" s="43"/>
      <c r="N1365" s="43"/>
      <c r="Q1365" s="42"/>
    </row>
    <row r="1366" spans="4:17">
      <c r="D1366" s="42">
        <f>D333</f>
        <v>0</v>
      </c>
      <c r="E1366" s="42">
        <f>E333</f>
        <v>0</v>
      </c>
      <c r="F1366" s="42">
        <f>F333</f>
        <v>0</v>
      </c>
      <c r="G1366" s="43">
        <f>G333</f>
        <v>0</v>
      </c>
      <c r="N1366" s="43">
        <f>N333</f>
        <v>0</v>
      </c>
      <c r="Q1366" s="42">
        <f>Q333</f>
        <v>0</v>
      </c>
    </row>
    <row r="1367" spans="4:17">
      <c r="D1367" s="42"/>
      <c r="E1367" s="42"/>
      <c r="F1367" s="42"/>
      <c r="G1367" s="43"/>
      <c r="N1367" s="43"/>
      <c r="Q1367" s="42"/>
    </row>
    <row r="1368" spans="4:17">
      <c r="D1368" s="42">
        <f>D334</f>
        <v>0</v>
      </c>
      <c r="E1368" s="42">
        <f>E334</f>
        <v>0</v>
      </c>
      <c r="F1368" s="42">
        <f>F334</f>
        <v>0</v>
      </c>
      <c r="G1368" s="43">
        <f>G334</f>
        <v>0</v>
      </c>
      <c r="N1368" s="43">
        <f>N334</f>
        <v>0</v>
      </c>
      <c r="Q1368" s="42">
        <f>Q334</f>
        <v>0</v>
      </c>
    </row>
    <row r="1369" spans="4:17">
      <c r="D1369" s="42"/>
      <c r="E1369" s="42"/>
      <c r="F1369" s="42"/>
      <c r="G1369" s="43"/>
      <c r="N1369" s="43"/>
      <c r="Q1369" s="42"/>
    </row>
    <row r="1370" spans="4:17">
      <c r="D1370" s="42">
        <f>D335</f>
        <v>0</v>
      </c>
      <c r="E1370" s="42">
        <f>E335</f>
        <v>0</v>
      </c>
      <c r="F1370" s="42">
        <f>F335</f>
        <v>0</v>
      </c>
      <c r="G1370" s="43">
        <f>G335</f>
        <v>0</v>
      </c>
      <c r="N1370" s="43">
        <f>N335</f>
        <v>0</v>
      </c>
      <c r="Q1370" s="42">
        <f>Q335</f>
        <v>0</v>
      </c>
    </row>
    <row r="1371" spans="4:17">
      <c r="D1371" s="42"/>
      <c r="E1371" s="42"/>
      <c r="F1371" s="42"/>
      <c r="G1371" s="43"/>
      <c r="N1371" s="43"/>
      <c r="Q1371" s="42"/>
    </row>
    <row r="1372" spans="4:17">
      <c r="D1372" s="42">
        <f>D336</f>
        <v>0</v>
      </c>
      <c r="E1372" s="42">
        <f>E336</f>
        <v>0</v>
      </c>
      <c r="F1372" s="42">
        <f>F336</f>
        <v>0</v>
      </c>
      <c r="G1372" s="43">
        <f>G336</f>
        <v>0</v>
      </c>
      <c r="N1372" s="43">
        <f>N336</f>
        <v>0</v>
      </c>
      <c r="Q1372" s="42">
        <f>Q336</f>
        <v>0</v>
      </c>
    </row>
    <row r="1373" spans="4:17">
      <c r="D1373" s="42"/>
      <c r="E1373" s="42"/>
      <c r="F1373" s="42"/>
      <c r="G1373" s="43"/>
      <c r="N1373" s="43"/>
      <c r="Q1373" s="42"/>
    </row>
    <row r="1374" spans="4:17">
      <c r="D1374" s="42">
        <f>D337</f>
        <v>0</v>
      </c>
      <c r="E1374" s="42">
        <f>E337</f>
        <v>0</v>
      </c>
      <c r="F1374" s="42">
        <f>F337</f>
        <v>0</v>
      </c>
      <c r="G1374" s="43">
        <f>G337</f>
        <v>0</v>
      </c>
      <c r="N1374" s="43">
        <f>N337</f>
        <v>0</v>
      </c>
      <c r="Q1374" s="42">
        <f>Q337</f>
        <v>0</v>
      </c>
    </row>
    <row r="1375" spans="4:17">
      <c r="D1375" s="42"/>
      <c r="E1375" s="42"/>
      <c r="F1375" s="42"/>
      <c r="G1375" s="43"/>
      <c r="N1375" s="43"/>
      <c r="Q1375" s="42"/>
    </row>
    <row r="1376" spans="4:17">
      <c r="D1376" s="42">
        <f>D338</f>
        <v>0</v>
      </c>
      <c r="E1376" s="42">
        <f>E338</f>
        <v>0</v>
      </c>
      <c r="F1376" s="42">
        <f>F338</f>
        <v>0</v>
      </c>
      <c r="G1376" s="43">
        <f>G338</f>
        <v>0</v>
      </c>
      <c r="N1376" s="43">
        <f>N338</f>
        <v>0</v>
      </c>
      <c r="Q1376" s="42">
        <f>Q338</f>
        <v>0</v>
      </c>
    </row>
    <row r="1377" spans="4:17">
      <c r="D1377" s="42"/>
      <c r="E1377" s="42"/>
      <c r="F1377" s="42"/>
      <c r="G1377" s="43"/>
      <c r="N1377" s="43"/>
      <c r="Q1377" s="42"/>
    </row>
    <row r="1378" spans="4:17">
      <c r="D1378" s="42">
        <f>D339</f>
        <v>0</v>
      </c>
      <c r="E1378" s="42">
        <f>E339</f>
        <v>0</v>
      </c>
      <c r="F1378" s="42">
        <f>F339</f>
        <v>0</v>
      </c>
      <c r="G1378" s="43">
        <f>G339</f>
        <v>0</v>
      </c>
      <c r="N1378" s="43">
        <f>N339</f>
        <v>0</v>
      </c>
      <c r="Q1378" s="42">
        <f>Q339</f>
        <v>0</v>
      </c>
    </row>
    <row r="1379" spans="4:17">
      <c r="D1379" s="42"/>
      <c r="E1379" s="42"/>
      <c r="F1379" s="42"/>
      <c r="G1379" s="43"/>
      <c r="N1379" s="43"/>
      <c r="Q1379" s="42"/>
    </row>
    <row r="1380" spans="4:17">
      <c r="D1380" s="42">
        <f>D340</f>
        <v>0</v>
      </c>
      <c r="E1380" s="42">
        <f>E340</f>
        <v>0</v>
      </c>
      <c r="F1380" s="42">
        <f>F340</f>
        <v>0</v>
      </c>
      <c r="G1380" s="43">
        <f>G340</f>
        <v>0</v>
      </c>
      <c r="N1380" s="43">
        <f>N340</f>
        <v>0</v>
      </c>
      <c r="Q1380" s="42">
        <f>Q340</f>
        <v>0</v>
      </c>
    </row>
    <row r="1381" spans="4:17">
      <c r="D1381" s="42"/>
      <c r="E1381" s="42"/>
      <c r="F1381" s="42"/>
      <c r="G1381" s="43"/>
      <c r="N1381" s="43"/>
      <c r="Q1381" s="42"/>
    </row>
    <row r="1382" spans="4:17">
      <c r="D1382" s="42">
        <f>D341</f>
        <v>0</v>
      </c>
      <c r="E1382" s="42">
        <f>E341</f>
        <v>0</v>
      </c>
      <c r="F1382" s="42">
        <f>F341</f>
        <v>0</v>
      </c>
      <c r="G1382" s="43">
        <f>G341</f>
        <v>0</v>
      </c>
      <c r="N1382" s="43">
        <f>N341</f>
        <v>0</v>
      </c>
      <c r="Q1382" s="42">
        <f>Q341</f>
        <v>0</v>
      </c>
    </row>
    <row r="1383" spans="4:17">
      <c r="D1383" s="42"/>
      <c r="E1383" s="42"/>
      <c r="F1383" s="42"/>
      <c r="G1383" s="43"/>
      <c r="N1383" s="43"/>
      <c r="Q1383" s="42"/>
    </row>
    <row r="1384" spans="4:17">
      <c r="D1384" s="42">
        <f>D342</f>
        <v>0</v>
      </c>
      <c r="E1384" s="42">
        <f>E342</f>
        <v>0</v>
      </c>
      <c r="F1384" s="42">
        <f>F342</f>
        <v>0</v>
      </c>
      <c r="G1384" s="43">
        <f>G342</f>
        <v>0</v>
      </c>
      <c r="N1384" s="43">
        <f>N342</f>
        <v>0</v>
      </c>
      <c r="Q1384" s="42">
        <f>Q342</f>
        <v>0</v>
      </c>
    </row>
    <row r="1385" spans="4:17">
      <c r="D1385" s="42"/>
      <c r="E1385" s="42"/>
      <c r="F1385" s="42"/>
      <c r="G1385" s="43"/>
      <c r="N1385" s="43"/>
      <c r="Q1385" s="42"/>
    </row>
    <row r="1386" spans="4:17">
      <c r="D1386" s="42">
        <f>D343</f>
        <v>0</v>
      </c>
      <c r="E1386" s="42">
        <f>E343</f>
        <v>0</v>
      </c>
      <c r="F1386" s="42">
        <f>F343</f>
        <v>0</v>
      </c>
      <c r="G1386" s="43">
        <f>G343</f>
        <v>0</v>
      </c>
      <c r="N1386" s="43">
        <f>N343</f>
        <v>0</v>
      </c>
      <c r="Q1386" s="42">
        <f>Q343</f>
        <v>0</v>
      </c>
    </row>
    <row r="1387" spans="4:17">
      <c r="D1387" s="42"/>
      <c r="E1387" s="42"/>
      <c r="F1387" s="42"/>
      <c r="G1387" s="43"/>
      <c r="N1387" s="43"/>
      <c r="Q1387" s="42"/>
    </row>
    <row r="1388" spans="4:17">
      <c r="D1388" s="42">
        <f>D344</f>
        <v>0</v>
      </c>
      <c r="E1388" s="42">
        <f>E344</f>
        <v>0</v>
      </c>
      <c r="F1388" s="42">
        <f>F344</f>
        <v>0</v>
      </c>
      <c r="G1388" s="43">
        <f>G344</f>
        <v>0</v>
      </c>
      <c r="N1388" s="43">
        <f>N344</f>
        <v>0</v>
      </c>
      <c r="Q1388" s="42">
        <f>Q344</f>
        <v>0</v>
      </c>
    </row>
    <row r="1389" spans="4:17">
      <c r="D1389" s="42"/>
      <c r="E1389" s="42"/>
      <c r="F1389" s="42"/>
      <c r="G1389" s="43"/>
      <c r="N1389" s="43"/>
      <c r="Q1389" s="42"/>
    </row>
    <row r="1390" spans="4:17">
      <c r="D1390" s="42">
        <f>D345</f>
        <v>0</v>
      </c>
      <c r="E1390" s="42">
        <f>E345</f>
        <v>0</v>
      </c>
      <c r="F1390" s="42">
        <f>F345</f>
        <v>0</v>
      </c>
      <c r="G1390" s="43">
        <f>G345</f>
        <v>0</v>
      </c>
      <c r="N1390" s="43">
        <f>N345</f>
        <v>0</v>
      </c>
      <c r="Q1390" s="42">
        <f>Q345</f>
        <v>0</v>
      </c>
    </row>
    <row r="1391" spans="4:17">
      <c r="D1391" s="42"/>
      <c r="E1391" s="42"/>
      <c r="F1391" s="42"/>
      <c r="G1391" s="43"/>
      <c r="N1391" s="43"/>
      <c r="Q1391" s="42"/>
    </row>
    <row r="1392" spans="4:17">
      <c r="D1392" s="42">
        <f>D346</f>
        <v>0</v>
      </c>
      <c r="E1392" s="42">
        <f>E346</f>
        <v>0</v>
      </c>
      <c r="F1392" s="42">
        <f>F346</f>
        <v>0</v>
      </c>
      <c r="G1392" s="43">
        <f>G346</f>
        <v>0</v>
      </c>
      <c r="N1392" s="43">
        <f>N346</f>
        <v>0</v>
      </c>
      <c r="Q1392" s="42">
        <f>Q346</f>
        <v>0</v>
      </c>
    </row>
    <row r="1393" spans="4:17">
      <c r="D1393" s="42"/>
      <c r="E1393" s="42"/>
      <c r="F1393" s="42"/>
      <c r="G1393" s="43"/>
      <c r="N1393" s="43"/>
      <c r="Q1393" s="42"/>
    </row>
    <row r="1394" spans="4:17">
      <c r="D1394" s="42">
        <f>D347</f>
        <v>0</v>
      </c>
      <c r="E1394" s="42">
        <f>E347</f>
        <v>0</v>
      </c>
      <c r="F1394" s="42">
        <f>F347</f>
        <v>0</v>
      </c>
      <c r="G1394" s="43">
        <f>G347</f>
        <v>0</v>
      </c>
      <c r="N1394" s="43">
        <f>N347</f>
        <v>0</v>
      </c>
      <c r="Q1394" s="42">
        <f>Q347</f>
        <v>0</v>
      </c>
    </row>
    <row r="1395" spans="4:17">
      <c r="D1395" s="42"/>
      <c r="E1395" s="42"/>
      <c r="F1395" s="42"/>
      <c r="G1395" s="43"/>
      <c r="N1395" s="43"/>
      <c r="Q1395" s="42"/>
    </row>
    <row r="1396" spans="4:17">
      <c r="D1396" s="42">
        <f>D348</f>
        <v>0</v>
      </c>
      <c r="E1396" s="42">
        <f>E348</f>
        <v>0</v>
      </c>
      <c r="F1396" s="42">
        <f>F348</f>
        <v>0</v>
      </c>
      <c r="G1396" s="43">
        <f>G348</f>
        <v>0</v>
      </c>
      <c r="N1396" s="43">
        <f>N348</f>
        <v>0</v>
      </c>
      <c r="Q1396" s="42">
        <f>Q348</f>
        <v>0</v>
      </c>
    </row>
    <row r="1397" spans="4:17">
      <c r="D1397" s="42"/>
      <c r="E1397" s="42"/>
      <c r="F1397" s="42"/>
      <c r="G1397" s="43"/>
      <c r="N1397" s="43"/>
      <c r="Q1397" s="42"/>
    </row>
    <row r="1398" spans="4:17">
      <c r="D1398" s="42">
        <f>D349</f>
        <v>0</v>
      </c>
      <c r="E1398" s="42">
        <f>E349</f>
        <v>0</v>
      </c>
      <c r="F1398" s="42">
        <f>F349</f>
        <v>0</v>
      </c>
      <c r="G1398" s="43">
        <f>G349</f>
        <v>0</v>
      </c>
      <c r="N1398" s="43">
        <f>N349</f>
        <v>0</v>
      </c>
      <c r="Q1398" s="42">
        <f>Q349</f>
        <v>0</v>
      </c>
    </row>
    <row r="1399" spans="4:17">
      <c r="D1399" s="42"/>
      <c r="E1399" s="42"/>
      <c r="F1399" s="42"/>
      <c r="G1399" s="43"/>
      <c r="N1399" s="43"/>
      <c r="Q1399" s="42"/>
    </row>
    <row r="1400" spans="4:17">
      <c r="D1400" s="42">
        <f>D350</f>
        <v>0</v>
      </c>
      <c r="E1400" s="42">
        <f>E350</f>
        <v>0</v>
      </c>
      <c r="F1400" s="42">
        <f>F350</f>
        <v>0</v>
      </c>
      <c r="G1400" s="43">
        <f>G350</f>
        <v>0</v>
      </c>
      <c r="N1400" s="43">
        <f>N350</f>
        <v>0</v>
      </c>
      <c r="Q1400" s="42">
        <f>Q350</f>
        <v>0</v>
      </c>
    </row>
    <row r="1401" spans="4:17">
      <c r="D1401" s="42"/>
      <c r="E1401" s="42"/>
      <c r="F1401" s="42"/>
      <c r="G1401" s="43"/>
      <c r="N1401" s="43"/>
      <c r="Q1401" s="42"/>
    </row>
    <row r="1402" spans="4:17">
      <c r="D1402" s="42">
        <f>D351</f>
        <v>0</v>
      </c>
      <c r="E1402" s="42">
        <f>E351</f>
        <v>0</v>
      </c>
      <c r="F1402" s="42">
        <f>F351</f>
        <v>0</v>
      </c>
      <c r="G1402" s="43">
        <f>G351</f>
        <v>0</v>
      </c>
      <c r="N1402" s="43">
        <f>N351</f>
        <v>0</v>
      </c>
      <c r="Q1402" s="42">
        <f>Q351</f>
        <v>0</v>
      </c>
    </row>
    <row r="1403" spans="4:17">
      <c r="D1403" s="42"/>
      <c r="E1403" s="42"/>
      <c r="F1403" s="42"/>
      <c r="G1403" s="43"/>
      <c r="N1403" s="43"/>
      <c r="Q1403" s="42"/>
    </row>
    <row r="1404" spans="4:17">
      <c r="D1404" s="42">
        <f>D352</f>
        <v>0</v>
      </c>
      <c r="E1404" s="42">
        <f>E352</f>
        <v>0</v>
      </c>
      <c r="F1404" s="42">
        <f>F352</f>
        <v>0</v>
      </c>
      <c r="G1404" s="43">
        <f>G352</f>
        <v>0</v>
      </c>
      <c r="N1404" s="43">
        <f>N352</f>
        <v>0</v>
      </c>
      <c r="Q1404" s="42">
        <f>Q352</f>
        <v>0</v>
      </c>
    </row>
    <row r="1405" spans="4:17">
      <c r="D1405" s="42"/>
      <c r="E1405" s="42"/>
      <c r="F1405" s="42"/>
      <c r="G1405" s="43"/>
      <c r="N1405" s="43"/>
      <c r="Q1405" s="42"/>
    </row>
    <row r="1406" spans="4:17">
      <c r="D1406" s="42">
        <f>D353</f>
        <v>0</v>
      </c>
      <c r="E1406" s="42">
        <f>E353</f>
        <v>0</v>
      </c>
      <c r="F1406" s="42">
        <f>F353</f>
        <v>0</v>
      </c>
      <c r="G1406" s="43">
        <f>G353</f>
        <v>0</v>
      </c>
      <c r="N1406" s="43">
        <f>N353</f>
        <v>0</v>
      </c>
      <c r="Q1406" s="42">
        <f>Q353</f>
        <v>0</v>
      </c>
    </row>
    <row r="1407" spans="4:17">
      <c r="D1407" s="42"/>
      <c r="E1407" s="42"/>
      <c r="F1407" s="42"/>
      <c r="G1407" s="43"/>
      <c r="N1407" s="43"/>
      <c r="Q1407" s="42"/>
    </row>
    <row r="1408" spans="4:17">
      <c r="D1408" s="42">
        <f>D354</f>
        <v>0</v>
      </c>
      <c r="E1408" s="42">
        <f>E354</f>
        <v>0</v>
      </c>
      <c r="F1408" s="42">
        <f>F354</f>
        <v>0</v>
      </c>
      <c r="G1408" s="43">
        <f>G354</f>
        <v>0</v>
      </c>
      <c r="N1408" s="43">
        <f>N354</f>
        <v>0</v>
      </c>
      <c r="Q1408" s="42">
        <f>Q354</f>
        <v>0</v>
      </c>
    </row>
    <row r="1409" spans="4:17">
      <c r="D1409" s="42"/>
      <c r="E1409" s="42"/>
      <c r="F1409" s="42"/>
      <c r="G1409" s="43"/>
      <c r="N1409" s="43"/>
      <c r="Q1409" s="42"/>
    </row>
    <row r="1410" spans="4:17">
      <c r="D1410" s="42">
        <f>D355</f>
        <v>0</v>
      </c>
      <c r="E1410" s="42">
        <f>E355</f>
        <v>0</v>
      </c>
      <c r="F1410" s="42">
        <f>F355</f>
        <v>0</v>
      </c>
      <c r="G1410" s="43">
        <f>G355</f>
        <v>0</v>
      </c>
      <c r="N1410" s="43">
        <f>N355</f>
        <v>0</v>
      </c>
      <c r="Q1410" s="42">
        <f>Q355</f>
        <v>0</v>
      </c>
    </row>
    <row r="1411" spans="4:17">
      <c r="D1411" s="42"/>
      <c r="E1411" s="42"/>
      <c r="F1411" s="42"/>
      <c r="G1411" s="43"/>
      <c r="N1411" s="43"/>
      <c r="Q1411" s="42"/>
    </row>
    <row r="1412" spans="4:17">
      <c r="D1412" s="42">
        <f>D356</f>
        <v>0</v>
      </c>
      <c r="E1412" s="42">
        <f>E356</f>
        <v>0</v>
      </c>
      <c r="F1412" s="42">
        <f>F356</f>
        <v>0</v>
      </c>
      <c r="G1412" s="43">
        <f>G356</f>
        <v>0</v>
      </c>
      <c r="N1412" s="43">
        <f>N356</f>
        <v>0</v>
      </c>
      <c r="Q1412" s="42">
        <f>Q356</f>
        <v>0</v>
      </c>
    </row>
    <row r="1413" spans="4:17">
      <c r="D1413" s="42"/>
      <c r="E1413" s="42"/>
      <c r="F1413" s="42"/>
      <c r="G1413" s="43"/>
      <c r="N1413" s="43"/>
      <c r="Q1413" s="42"/>
    </row>
    <row r="1414" spans="4:17">
      <c r="D1414" s="42">
        <f>D357</f>
        <v>0</v>
      </c>
      <c r="E1414" s="42">
        <f>E357</f>
        <v>0</v>
      </c>
      <c r="F1414" s="42">
        <f>F357</f>
        <v>0</v>
      </c>
      <c r="G1414" s="43">
        <f>G357</f>
        <v>0</v>
      </c>
      <c r="N1414" s="43">
        <f>N357</f>
        <v>0</v>
      </c>
      <c r="Q1414" s="42">
        <f>Q357</f>
        <v>0</v>
      </c>
    </row>
    <row r="1415" spans="4:17">
      <c r="D1415" s="42"/>
      <c r="E1415" s="42"/>
      <c r="F1415" s="42"/>
      <c r="G1415" s="43"/>
      <c r="N1415" s="43"/>
      <c r="Q1415" s="42"/>
    </row>
    <row r="1416" spans="4:17">
      <c r="D1416" s="42">
        <f>D358</f>
        <v>0</v>
      </c>
      <c r="E1416" s="42">
        <f>E358</f>
        <v>0</v>
      </c>
      <c r="F1416" s="42">
        <f>F358</f>
        <v>0</v>
      </c>
      <c r="G1416" s="43">
        <f>G358</f>
        <v>0</v>
      </c>
      <c r="N1416" s="43">
        <f>N358</f>
        <v>0</v>
      </c>
      <c r="Q1416" s="42">
        <f>Q358</f>
        <v>0</v>
      </c>
    </row>
    <row r="1417" spans="4:17">
      <c r="D1417" s="42"/>
      <c r="E1417" s="42"/>
      <c r="F1417" s="42"/>
      <c r="G1417" s="43"/>
      <c r="N1417" s="43"/>
      <c r="Q1417" s="42"/>
    </row>
    <row r="1418" spans="4:17">
      <c r="D1418" s="42">
        <f>D359</f>
        <v>0</v>
      </c>
      <c r="E1418" s="42">
        <f>E359</f>
        <v>0</v>
      </c>
      <c r="F1418" s="42">
        <f>F359</f>
        <v>0</v>
      </c>
      <c r="G1418" s="43">
        <f>G359</f>
        <v>0</v>
      </c>
      <c r="N1418" s="43">
        <f>N359</f>
        <v>0</v>
      </c>
      <c r="Q1418" s="42">
        <f>Q359</f>
        <v>0</v>
      </c>
    </row>
    <row r="1419" spans="4:17">
      <c r="D1419" s="42"/>
      <c r="E1419" s="42"/>
      <c r="F1419" s="42"/>
      <c r="G1419" s="43"/>
      <c r="N1419" s="43"/>
      <c r="Q1419" s="42"/>
    </row>
    <row r="1420" spans="4:17">
      <c r="D1420" s="42">
        <f>D360</f>
        <v>0</v>
      </c>
      <c r="E1420" s="42">
        <f>E360</f>
        <v>0</v>
      </c>
      <c r="F1420" s="42">
        <f>F360</f>
        <v>0</v>
      </c>
      <c r="G1420" s="43">
        <f>G360</f>
        <v>0</v>
      </c>
      <c r="N1420" s="43">
        <f>N360</f>
        <v>0</v>
      </c>
      <c r="Q1420" s="42">
        <f>Q360</f>
        <v>0</v>
      </c>
    </row>
    <row r="1421" spans="4:17">
      <c r="D1421" s="42"/>
      <c r="E1421" s="42"/>
      <c r="F1421" s="42"/>
      <c r="G1421" s="43"/>
      <c r="N1421" s="43"/>
      <c r="Q1421" s="42"/>
    </row>
    <row r="1422" spans="4:17">
      <c r="D1422" s="42">
        <f>D361</f>
        <v>0</v>
      </c>
      <c r="E1422" s="42">
        <f>E361</f>
        <v>0</v>
      </c>
      <c r="F1422" s="42">
        <f>F361</f>
        <v>0</v>
      </c>
      <c r="G1422" s="43">
        <f>G361</f>
        <v>0</v>
      </c>
      <c r="N1422" s="43">
        <f>N361</f>
        <v>0</v>
      </c>
      <c r="Q1422" s="42">
        <f>Q361</f>
        <v>0</v>
      </c>
    </row>
    <row r="1423" spans="4:17">
      <c r="D1423" s="42"/>
      <c r="E1423" s="42"/>
      <c r="F1423" s="42"/>
      <c r="G1423" s="43"/>
      <c r="N1423" s="43"/>
      <c r="Q1423" s="42"/>
    </row>
    <row r="1424" spans="4:17">
      <c r="D1424" s="42">
        <f>D362</f>
        <v>0</v>
      </c>
      <c r="E1424" s="42">
        <f>E362</f>
        <v>0</v>
      </c>
      <c r="F1424" s="42">
        <f>F362</f>
        <v>0</v>
      </c>
      <c r="G1424" s="43">
        <f>G362</f>
        <v>0</v>
      </c>
      <c r="N1424" s="43">
        <f>N362</f>
        <v>0</v>
      </c>
      <c r="Q1424" s="42">
        <f>Q362</f>
        <v>0</v>
      </c>
    </row>
    <row r="1425" spans="4:17">
      <c r="D1425" s="42"/>
      <c r="E1425" s="42"/>
      <c r="F1425" s="42"/>
      <c r="G1425" s="43"/>
      <c r="N1425" s="43"/>
      <c r="Q1425" s="42"/>
    </row>
    <row r="1426" spans="4:17">
      <c r="D1426" s="42">
        <f>D363</f>
        <v>0</v>
      </c>
      <c r="E1426" s="42">
        <f>E363</f>
        <v>0</v>
      </c>
      <c r="F1426" s="42">
        <f>F363</f>
        <v>0</v>
      </c>
      <c r="G1426" s="43">
        <f>G363</f>
        <v>0</v>
      </c>
      <c r="N1426" s="43">
        <f>N363</f>
        <v>0</v>
      </c>
      <c r="Q1426" s="42">
        <f>Q363</f>
        <v>0</v>
      </c>
    </row>
    <row r="1427" spans="4:17">
      <c r="D1427" s="42"/>
      <c r="E1427" s="42"/>
      <c r="F1427" s="42"/>
      <c r="G1427" s="43"/>
      <c r="N1427" s="43"/>
      <c r="Q1427" s="42"/>
    </row>
    <row r="1428" spans="4:17">
      <c r="D1428" s="42">
        <f>D364</f>
        <v>0</v>
      </c>
      <c r="E1428" s="42">
        <f>E364</f>
        <v>0</v>
      </c>
      <c r="F1428" s="42">
        <f>F364</f>
        <v>0</v>
      </c>
      <c r="G1428" s="43">
        <f>G364</f>
        <v>0</v>
      </c>
      <c r="N1428" s="43">
        <f>N364</f>
        <v>0</v>
      </c>
      <c r="Q1428" s="42">
        <f>Q364</f>
        <v>0</v>
      </c>
    </row>
    <row r="1429" spans="4:17">
      <c r="D1429" s="42"/>
      <c r="E1429" s="42"/>
      <c r="F1429" s="42"/>
      <c r="G1429" s="43"/>
      <c r="N1429" s="43"/>
      <c r="Q1429" s="42"/>
    </row>
    <row r="1430" spans="4:17">
      <c r="D1430" s="42">
        <f>D365</f>
        <v>0</v>
      </c>
      <c r="E1430" s="42">
        <f>E365</f>
        <v>0</v>
      </c>
      <c r="F1430" s="42">
        <f>F365</f>
        <v>0</v>
      </c>
      <c r="G1430" s="43">
        <f>G365</f>
        <v>0</v>
      </c>
      <c r="N1430" s="43">
        <f>N365</f>
        <v>0</v>
      </c>
      <c r="Q1430" s="42">
        <f>Q365</f>
        <v>0</v>
      </c>
    </row>
    <row r="1431" spans="4:17">
      <c r="D1431" s="42"/>
      <c r="E1431" s="42"/>
      <c r="F1431" s="42"/>
      <c r="G1431" s="43"/>
      <c r="N1431" s="43"/>
      <c r="Q1431" s="42"/>
    </row>
    <row r="1432" spans="4:17">
      <c r="D1432" s="42">
        <f>D366</f>
        <v>0</v>
      </c>
      <c r="E1432" s="42">
        <f>E366</f>
        <v>0</v>
      </c>
      <c r="F1432" s="42">
        <f>F366</f>
        <v>0</v>
      </c>
      <c r="G1432" s="43">
        <f>G366</f>
        <v>0</v>
      </c>
      <c r="N1432" s="43">
        <f>N366</f>
        <v>0</v>
      </c>
      <c r="Q1432" s="42">
        <f>Q366</f>
        <v>0</v>
      </c>
    </row>
    <row r="1433" spans="4:17">
      <c r="D1433" s="42"/>
      <c r="E1433" s="42"/>
      <c r="F1433" s="42"/>
      <c r="G1433" s="43"/>
      <c r="N1433" s="43"/>
      <c r="Q1433" s="42"/>
    </row>
    <row r="1434" spans="4:17">
      <c r="D1434" s="42">
        <f>D367</f>
        <v>0</v>
      </c>
      <c r="E1434" s="42">
        <f>E367</f>
        <v>0</v>
      </c>
      <c r="F1434" s="42">
        <f>F367</f>
        <v>0</v>
      </c>
      <c r="G1434" s="43">
        <f>G367</f>
        <v>0</v>
      </c>
      <c r="N1434" s="43">
        <f>N367</f>
        <v>0</v>
      </c>
      <c r="Q1434" s="42">
        <f>Q367</f>
        <v>0</v>
      </c>
    </row>
    <row r="1435" spans="4:17">
      <c r="D1435" s="42"/>
      <c r="E1435" s="42"/>
      <c r="F1435" s="42"/>
      <c r="G1435" s="43"/>
      <c r="N1435" s="43"/>
      <c r="Q1435" s="42"/>
    </row>
    <row r="1436" spans="4:17">
      <c r="D1436" s="42">
        <f>D368</f>
        <v>0</v>
      </c>
      <c r="E1436" s="42">
        <f>E368</f>
        <v>0</v>
      </c>
      <c r="F1436" s="42">
        <f>F368</f>
        <v>0</v>
      </c>
      <c r="G1436" s="43">
        <f>G368</f>
        <v>0</v>
      </c>
      <c r="N1436" s="43">
        <f>N368</f>
        <v>0</v>
      </c>
      <c r="Q1436" s="42">
        <f>Q368</f>
        <v>0</v>
      </c>
    </row>
    <row r="1437" spans="4:17">
      <c r="D1437" s="42"/>
      <c r="E1437" s="42"/>
      <c r="F1437" s="42"/>
      <c r="G1437" s="43"/>
      <c r="N1437" s="43"/>
      <c r="Q1437" s="42"/>
    </row>
    <row r="1438" spans="4:17">
      <c r="D1438" s="42">
        <f>D369</f>
        <v>0</v>
      </c>
      <c r="E1438" s="42">
        <f>E369</f>
        <v>0</v>
      </c>
      <c r="F1438" s="42">
        <f>F369</f>
        <v>0</v>
      </c>
      <c r="G1438" s="43">
        <f>G369</f>
        <v>0</v>
      </c>
      <c r="N1438" s="43">
        <f>N369</f>
        <v>0</v>
      </c>
      <c r="Q1438" s="42">
        <f>Q369</f>
        <v>0</v>
      </c>
    </row>
    <row r="1439" spans="4:17">
      <c r="D1439" s="42"/>
      <c r="E1439" s="42"/>
      <c r="F1439" s="42"/>
      <c r="G1439" s="43"/>
      <c r="N1439" s="43"/>
      <c r="Q1439" s="42"/>
    </row>
    <row r="1440" spans="4:17">
      <c r="D1440" s="42">
        <f>D370</f>
        <v>0</v>
      </c>
      <c r="E1440" s="42">
        <f>E370</f>
        <v>0</v>
      </c>
      <c r="F1440" s="42">
        <f>F370</f>
        <v>0</v>
      </c>
      <c r="G1440" s="43">
        <f>G370</f>
        <v>0</v>
      </c>
      <c r="N1440" s="43">
        <f>N370</f>
        <v>0</v>
      </c>
      <c r="Q1440" s="42">
        <f>Q370</f>
        <v>0</v>
      </c>
    </row>
    <row r="1441" spans="4:17">
      <c r="D1441" s="42"/>
      <c r="E1441" s="42"/>
      <c r="F1441" s="42"/>
      <c r="G1441" s="43"/>
      <c r="N1441" s="43"/>
      <c r="Q1441" s="42"/>
    </row>
    <row r="1442" spans="4:17">
      <c r="D1442" s="42">
        <f>D371</f>
        <v>0</v>
      </c>
      <c r="E1442" s="42">
        <f>E371</f>
        <v>0</v>
      </c>
      <c r="F1442" s="42">
        <f>F371</f>
        <v>0</v>
      </c>
      <c r="G1442" s="43">
        <f>G371</f>
        <v>0</v>
      </c>
      <c r="N1442" s="43">
        <f>N371</f>
        <v>0</v>
      </c>
      <c r="Q1442" s="42">
        <f>Q371</f>
        <v>0</v>
      </c>
    </row>
    <row r="1443" spans="4:17">
      <c r="D1443" s="42"/>
      <c r="E1443" s="42"/>
      <c r="F1443" s="42"/>
      <c r="G1443" s="43"/>
      <c r="N1443" s="43"/>
      <c r="Q1443" s="42"/>
    </row>
    <row r="1444" spans="4:17">
      <c r="D1444" s="42">
        <f>D372</f>
        <v>0</v>
      </c>
      <c r="E1444" s="42">
        <f>E372</f>
        <v>0</v>
      </c>
      <c r="F1444" s="42">
        <f>F372</f>
        <v>0</v>
      </c>
      <c r="G1444" s="43">
        <f>G372</f>
        <v>0</v>
      </c>
      <c r="N1444" s="43">
        <f>N372</f>
        <v>0</v>
      </c>
      <c r="Q1444" s="42">
        <f>Q372</f>
        <v>0</v>
      </c>
    </row>
    <row r="1445" spans="4:17">
      <c r="D1445" s="42"/>
      <c r="E1445" s="42"/>
      <c r="F1445" s="42"/>
      <c r="G1445" s="43"/>
      <c r="N1445" s="43"/>
      <c r="Q1445" s="42"/>
    </row>
    <row r="1446" spans="4:17">
      <c r="D1446" s="42">
        <f>D373</f>
        <v>0</v>
      </c>
      <c r="E1446" s="42">
        <f>E373</f>
        <v>0</v>
      </c>
      <c r="F1446" s="42">
        <f>F373</f>
        <v>0</v>
      </c>
      <c r="G1446" s="43">
        <f>G373</f>
        <v>0</v>
      </c>
      <c r="N1446" s="43">
        <f>N373</f>
        <v>0</v>
      </c>
      <c r="Q1446" s="42">
        <f>Q373</f>
        <v>0</v>
      </c>
    </row>
    <row r="1447" spans="4:17">
      <c r="D1447" s="42"/>
      <c r="E1447" s="42"/>
      <c r="F1447" s="42"/>
      <c r="G1447" s="43"/>
      <c r="N1447" s="43"/>
      <c r="Q1447" s="42"/>
    </row>
    <row r="1448" spans="4:17">
      <c r="D1448" s="42">
        <f>D374</f>
        <v>0</v>
      </c>
      <c r="E1448" s="42">
        <f>E374</f>
        <v>0</v>
      </c>
      <c r="F1448" s="42">
        <f>F374</f>
        <v>0</v>
      </c>
      <c r="G1448" s="43">
        <f>G374</f>
        <v>0</v>
      </c>
      <c r="N1448" s="43">
        <f>N374</f>
        <v>0</v>
      </c>
      <c r="Q1448" s="42">
        <f>Q374</f>
        <v>0</v>
      </c>
    </row>
    <row r="1449" spans="4:17">
      <c r="D1449" s="42"/>
      <c r="E1449" s="42"/>
      <c r="F1449" s="42"/>
      <c r="G1449" s="43"/>
      <c r="N1449" s="43"/>
      <c r="Q1449" s="42"/>
    </row>
    <row r="1450" spans="4:17">
      <c r="D1450" s="42">
        <f>D375</f>
        <v>0</v>
      </c>
      <c r="E1450" s="42">
        <f>E375</f>
        <v>0</v>
      </c>
      <c r="F1450" s="42">
        <f>F375</f>
        <v>0</v>
      </c>
      <c r="G1450" s="43">
        <f>G375</f>
        <v>0</v>
      </c>
      <c r="N1450" s="43">
        <f>N375</f>
        <v>0</v>
      </c>
      <c r="Q1450" s="42">
        <f>Q375</f>
        <v>0</v>
      </c>
    </row>
    <row r="1451" spans="4:17">
      <c r="D1451" s="42"/>
      <c r="E1451" s="42"/>
      <c r="F1451" s="42"/>
      <c r="G1451" s="43"/>
      <c r="N1451" s="43"/>
      <c r="Q1451" s="42"/>
    </row>
    <row r="1452" spans="4:17">
      <c r="D1452" s="42">
        <f>D376</f>
        <v>0</v>
      </c>
      <c r="E1452" s="42">
        <f>E376</f>
        <v>0</v>
      </c>
      <c r="F1452" s="42">
        <f>F376</f>
        <v>0</v>
      </c>
      <c r="G1452" s="43">
        <f>G376</f>
        <v>0</v>
      </c>
      <c r="N1452" s="43">
        <f>N376</f>
        <v>0</v>
      </c>
      <c r="Q1452" s="42">
        <f>Q376</f>
        <v>0</v>
      </c>
    </row>
    <row r="1453" spans="4:17">
      <c r="D1453" s="42"/>
      <c r="E1453" s="42"/>
      <c r="F1453" s="42"/>
      <c r="G1453" s="43"/>
      <c r="N1453" s="43"/>
      <c r="Q1453" s="42"/>
    </row>
    <row r="1454" spans="4:17">
      <c r="D1454" s="42">
        <f>D377</f>
        <v>0</v>
      </c>
      <c r="E1454" s="42">
        <f>E377</f>
        <v>0</v>
      </c>
      <c r="F1454" s="42">
        <f>F377</f>
        <v>0</v>
      </c>
      <c r="G1454" s="43">
        <f>G377</f>
        <v>0</v>
      </c>
      <c r="N1454" s="43">
        <f>N377</f>
        <v>0</v>
      </c>
      <c r="Q1454" s="42">
        <f>Q377</f>
        <v>0</v>
      </c>
    </row>
    <row r="1455" spans="4:17">
      <c r="D1455" s="42"/>
      <c r="E1455" s="42"/>
      <c r="F1455" s="42"/>
      <c r="G1455" s="43"/>
      <c r="N1455" s="43"/>
      <c r="Q1455" s="42"/>
    </row>
    <row r="1456" spans="4:17">
      <c r="D1456" s="42">
        <f>D378</f>
        <v>0</v>
      </c>
      <c r="E1456" s="42">
        <f>E378</f>
        <v>0</v>
      </c>
      <c r="F1456" s="42">
        <f>F378</f>
        <v>0</v>
      </c>
      <c r="G1456" s="43">
        <f>G378</f>
        <v>0</v>
      </c>
      <c r="N1456" s="43">
        <f>N378</f>
        <v>0</v>
      </c>
      <c r="Q1456" s="42">
        <f>Q378</f>
        <v>0</v>
      </c>
    </row>
    <row r="1457" spans="4:17">
      <c r="D1457" s="42"/>
      <c r="E1457" s="42"/>
      <c r="F1457" s="42"/>
      <c r="G1457" s="43"/>
      <c r="N1457" s="43"/>
      <c r="Q1457" s="42"/>
    </row>
    <row r="1458" spans="4:17">
      <c r="D1458" s="42">
        <f>D379</f>
        <v>0</v>
      </c>
      <c r="E1458" s="42">
        <f>E379</f>
        <v>0</v>
      </c>
      <c r="F1458" s="42">
        <f>F379</f>
        <v>0</v>
      </c>
      <c r="G1458" s="43">
        <f>G379</f>
        <v>0</v>
      </c>
      <c r="N1458" s="43">
        <f>N379</f>
        <v>0</v>
      </c>
      <c r="Q1458" s="42">
        <f>Q379</f>
        <v>0</v>
      </c>
    </row>
    <row r="1459" spans="4:17">
      <c r="D1459" s="42"/>
      <c r="E1459" s="42"/>
      <c r="F1459" s="42"/>
      <c r="G1459" s="43"/>
      <c r="N1459" s="43"/>
      <c r="Q1459" s="42"/>
    </row>
    <row r="1460" spans="4:17">
      <c r="D1460" s="42">
        <f>D380</f>
        <v>0</v>
      </c>
      <c r="E1460" s="42">
        <f>E380</f>
        <v>0</v>
      </c>
      <c r="F1460" s="42">
        <f>F380</f>
        <v>0</v>
      </c>
      <c r="G1460" s="43">
        <f>G380</f>
        <v>0</v>
      </c>
      <c r="N1460" s="43">
        <f>N380</f>
        <v>0</v>
      </c>
      <c r="Q1460" s="42">
        <f>Q380</f>
        <v>0</v>
      </c>
    </row>
    <row r="1461" spans="4:17">
      <c r="D1461" s="42"/>
      <c r="E1461" s="42"/>
      <c r="F1461" s="42"/>
      <c r="G1461" s="43"/>
      <c r="N1461" s="43"/>
      <c r="Q1461" s="42"/>
    </row>
    <row r="1462" spans="4:17">
      <c r="D1462" s="42">
        <f>D381</f>
        <v>0</v>
      </c>
      <c r="E1462" s="42">
        <f>E381</f>
        <v>0</v>
      </c>
      <c r="F1462" s="42">
        <f>F381</f>
        <v>0</v>
      </c>
      <c r="G1462" s="43">
        <f>G381</f>
        <v>0</v>
      </c>
      <c r="N1462" s="43">
        <f>N381</f>
        <v>0</v>
      </c>
      <c r="Q1462" s="42">
        <f>Q381</f>
        <v>0</v>
      </c>
    </row>
    <row r="1463" spans="4:17">
      <c r="D1463" s="42"/>
      <c r="E1463" s="42"/>
      <c r="F1463" s="42"/>
      <c r="G1463" s="43"/>
      <c r="N1463" s="43"/>
      <c r="Q1463" s="42"/>
    </row>
    <row r="1464" spans="4:17">
      <c r="D1464" s="42">
        <f>D382</f>
        <v>0</v>
      </c>
      <c r="E1464" s="42">
        <f>E382</f>
        <v>0</v>
      </c>
      <c r="F1464" s="42">
        <f>F382</f>
        <v>0</v>
      </c>
      <c r="G1464" s="43">
        <f>G382</f>
        <v>0</v>
      </c>
      <c r="N1464" s="43">
        <f>N382</f>
        <v>0</v>
      </c>
      <c r="Q1464" s="42">
        <f>Q382</f>
        <v>0</v>
      </c>
    </row>
    <row r="1465" spans="4:17">
      <c r="D1465" s="42"/>
      <c r="E1465" s="42"/>
      <c r="F1465" s="42"/>
      <c r="G1465" s="43"/>
      <c r="N1465" s="43"/>
      <c r="Q1465" s="42"/>
    </row>
    <row r="1466" spans="4:17">
      <c r="D1466" s="42">
        <f>D383</f>
        <v>0</v>
      </c>
      <c r="E1466" s="42">
        <f>E383</f>
        <v>0</v>
      </c>
      <c r="F1466" s="42">
        <f>F383</f>
        <v>0</v>
      </c>
      <c r="G1466" s="43">
        <f>G383</f>
        <v>0</v>
      </c>
      <c r="N1466" s="43">
        <f>N383</f>
        <v>0</v>
      </c>
      <c r="Q1466" s="42">
        <f>Q383</f>
        <v>0</v>
      </c>
    </row>
    <row r="1467" spans="4:17">
      <c r="D1467" s="42"/>
      <c r="E1467" s="42"/>
      <c r="F1467" s="42"/>
      <c r="G1467" s="43"/>
      <c r="N1467" s="43"/>
      <c r="Q1467" s="42"/>
    </row>
    <row r="1468" spans="4:17">
      <c r="D1468" s="42">
        <f>D384</f>
        <v>0</v>
      </c>
      <c r="E1468" s="42">
        <f>E384</f>
        <v>0</v>
      </c>
      <c r="F1468" s="42">
        <f>F384</f>
        <v>0</v>
      </c>
      <c r="G1468" s="43">
        <f>G384</f>
        <v>0</v>
      </c>
      <c r="N1468" s="43">
        <f>N384</f>
        <v>0</v>
      </c>
      <c r="Q1468" s="42">
        <f>Q384</f>
        <v>0</v>
      </c>
    </row>
    <row r="1469" spans="4:17">
      <c r="D1469" s="42"/>
      <c r="E1469" s="42"/>
      <c r="F1469" s="42"/>
      <c r="G1469" s="43"/>
      <c r="N1469" s="43"/>
      <c r="Q1469" s="42"/>
    </row>
    <row r="1470" spans="4:17">
      <c r="D1470" s="42">
        <f>D385</f>
        <v>0</v>
      </c>
      <c r="E1470" s="42">
        <f>E385</f>
        <v>0</v>
      </c>
      <c r="F1470" s="42">
        <f>F385</f>
        <v>0</v>
      </c>
      <c r="G1470" s="43">
        <f>G385</f>
        <v>0</v>
      </c>
      <c r="N1470" s="43">
        <f>N385</f>
        <v>0</v>
      </c>
      <c r="Q1470" s="42">
        <f>Q385</f>
        <v>0</v>
      </c>
    </row>
    <row r="1471" spans="4:17">
      <c r="D1471" s="42"/>
      <c r="E1471" s="42"/>
      <c r="F1471" s="42"/>
      <c r="G1471" s="43"/>
      <c r="N1471" s="43"/>
      <c r="Q1471" s="42"/>
    </row>
    <row r="1472" spans="4:17">
      <c r="D1472" s="42">
        <f>D386</f>
        <v>0</v>
      </c>
      <c r="E1472" s="42">
        <f>E386</f>
        <v>0</v>
      </c>
      <c r="F1472" s="42">
        <f>F386</f>
        <v>0</v>
      </c>
      <c r="G1472" s="43">
        <f>G386</f>
        <v>0</v>
      </c>
      <c r="N1472" s="43">
        <f>N386</f>
        <v>0</v>
      </c>
      <c r="Q1472" s="42">
        <f>Q386</f>
        <v>0</v>
      </c>
    </row>
    <row r="1473" spans="4:17">
      <c r="D1473" s="42"/>
      <c r="E1473" s="42"/>
      <c r="F1473" s="42"/>
      <c r="G1473" s="43"/>
      <c r="N1473" s="43"/>
      <c r="Q1473" s="42"/>
    </row>
    <row r="1474" spans="4:17">
      <c r="D1474" s="42">
        <f>D387</f>
        <v>0</v>
      </c>
      <c r="E1474" s="42">
        <f>E387</f>
        <v>0</v>
      </c>
      <c r="F1474" s="42">
        <f>F387</f>
        <v>0</v>
      </c>
      <c r="G1474" s="43">
        <f>G387</f>
        <v>0</v>
      </c>
      <c r="N1474" s="43">
        <f>N387</f>
        <v>0</v>
      </c>
      <c r="Q1474" s="42">
        <f>Q387</f>
        <v>0</v>
      </c>
    </row>
    <row r="1475" spans="4:17">
      <c r="D1475" s="42"/>
      <c r="E1475" s="42"/>
      <c r="F1475" s="42"/>
      <c r="G1475" s="43"/>
      <c r="N1475" s="43"/>
      <c r="Q1475" s="42"/>
    </row>
    <row r="1476" spans="4:17">
      <c r="D1476" s="42">
        <f>D388</f>
        <v>0</v>
      </c>
      <c r="E1476" s="42">
        <f>E388</f>
        <v>0</v>
      </c>
      <c r="F1476" s="42">
        <f>F388</f>
        <v>0</v>
      </c>
      <c r="G1476" s="43">
        <f>G388</f>
        <v>0</v>
      </c>
      <c r="N1476" s="43">
        <f>N388</f>
        <v>0</v>
      </c>
      <c r="Q1476" s="42">
        <f>Q388</f>
        <v>0</v>
      </c>
    </row>
    <row r="1477" spans="4:17">
      <c r="D1477" s="42"/>
      <c r="E1477" s="42"/>
      <c r="F1477" s="42"/>
      <c r="G1477" s="43"/>
      <c r="N1477" s="43"/>
      <c r="Q1477" s="42"/>
    </row>
    <row r="1478" spans="4:17">
      <c r="D1478" s="42">
        <f>D389</f>
        <v>0</v>
      </c>
      <c r="E1478" s="42">
        <f>E389</f>
        <v>0</v>
      </c>
      <c r="F1478" s="42">
        <f>F389</f>
        <v>0</v>
      </c>
      <c r="G1478" s="43">
        <f>G389</f>
        <v>0</v>
      </c>
      <c r="N1478" s="43">
        <f>N389</f>
        <v>0</v>
      </c>
      <c r="Q1478" s="42">
        <f>Q389</f>
        <v>0</v>
      </c>
    </row>
    <row r="1479" spans="4:17">
      <c r="D1479" s="42"/>
      <c r="E1479" s="42"/>
      <c r="F1479" s="42"/>
      <c r="G1479" s="43"/>
      <c r="N1479" s="43"/>
      <c r="Q1479" s="42"/>
    </row>
    <row r="1480" spans="4:17">
      <c r="D1480" s="42">
        <f>D390</f>
        <v>0</v>
      </c>
      <c r="E1480" s="42">
        <f>E390</f>
        <v>0</v>
      </c>
      <c r="F1480" s="42">
        <f>F390</f>
        <v>0</v>
      </c>
      <c r="G1480" s="43">
        <f>G390</f>
        <v>0</v>
      </c>
      <c r="N1480" s="43">
        <f>N390</f>
        <v>0</v>
      </c>
      <c r="Q1480" s="42">
        <f>Q390</f>
        <v>0</v>
      </c>
    </row>
    <row r="1481" spans="4:17">
      <c r="D1481" s="42"/>
      <c r="E1481" s="42"/>
      <c r="F1481" s="42"/>
      <c r="G1481" s="43"/>
      <c r="N1481" s="43"/>
      <c r="Q1481" s="42"/>
    </row>
    <row r="1482" spans="4:17">
      <c r="D1482" s="42">
        <f>D391</f>
        <v>0</v>
      </c>
      <c r="E1482" s="42">
        <f>E391</f>
        <v>0</v>
      </c>
      <c r="F1482" s="42">
        <f>F391</f>
        <v>0</v>
      </c>
      <c r="G1482" s="43">
        <f>G391</f>
        <v>0</v>
      </c>
      <c r="N1482" s="43">
        <f>N391</f>
        <v>0</v>
      </c>
      <c r="Q1482" s="42">
        <f>Q391</f>
        <v>0</v>
      </c>
    </row>
    <row r="1483" spans="4:17">
      <c r="D1483" s="42"/>
      <c r="E1483" s="42"/>
      <c r="F1483" s="42"/>
      <c r="G1483" s="43"/>
      <c r="N1483" s="43"/>
      <c r="Q1483" s="42"/>
    </row>
    <row r="1484" spans="4:17">
      <c r="D1484" s="42">
        <f>D392</f>
        <v>0</v>
      </c>
      <c r="E1484" s="42">
        <f>E392</f>
        <v>0</v>
      </c>
      <c r="F1484" s="42">
        <f>F392</f>
        <v>0</v>
      </c>
      <c r="G1484" s="43">
        <f>G392</f>
        <v>0</v>
      </c>
      <c r="N1484" s="43">
        <f>N392</f>
        <v>0</v>
      </c>
      <c r="Q1484" s="42">
        <f>Q392</f>
        <v>0</v>
      </c>
    </row>
    <row r="1485" spans="4:17">
      <c r="D1485" s="42"/>
      <c r="E1485" s="42"/>
      <c r="F1485" s="42"/>
      <c r="G1485" s="43"/>
      <c r="N1485" s="43"/>
      <c r="Q1485" s="42"/>
    </row>
    <row r="1486" spans="4:17">
      <c r="D1486" s="42">
        <f>D393</f>
        <v>0</v>
      </c>
      <c r="E1486" s="42">
        <f>E393</f>
        <v>0</v>
      </c>
      <c r="F1486" s="42">
        <f>F393</f>
        <v>0</v>
      </c>
      <c r="G1486" s="43">
        <f>G393</f>
        <v>0</v>
      </c>
      <c r="N1486" s="43">
        <f>N393</f>
        <v>0</v>
      </c>
      <c r="Q1486" s="42">
        <f>Q393</f>
        <v>0</v>
      </c>
    </row>
    <row r="1487" spans="4:17">
      <c r="D1487" s="42"/>
      <c r="E1487" s="42"/>
      <c r="F1487" s="42"/>
      <c r="G1487" s="43"/>
      <c r="N1487" s="43"/>
      <c r="Q1487" s="42"/>
    </row>
    <row r="1488" spans="4:17">
      <c r="D1488" s="42">
        <f>D394</f>
        <v>0</v>
      </c>
      <c r="E1488" s="42">
        <f>E394</f>
        <v>0</v>
      </c>
      <c r="F1488" s="42">
        <f>F394</f>
        <v>0</v>
      </c>
      <c r="G1488" s="43">
        <f>G394</f>
        <v>0</v>
      </c>
      <c r="N1488" s="43">
        <f>N394</f>
        <v>0</v>
      </c>
      <c r="Q1488" s="42">
        <f>Q394</f>
        <v>0</v>
      </c>
    </row>
    <row r="1489" spans="4:17">
      <c r="D1489" s="42"/>
      <c r="E1489" s="42"/>
      <c r="F1489" s="42"/>
      <c r="G1489" s="43"/>
      <c r="N1489" s="43"/>
      <c r="Q1489" s="42"/>
    </row>
    <row r="1490" spans="4:17">
      <c r="D1490" s="42">
        <f>D395</f>
        <v>0</v>
      </c>
      <c r="E1490" s="42">
        <f>E395</f>
        <v>0</v>
      </c>
      <c r="F1490" s="42">
        <f>F395</f>
        <v>0</v>
      </c>
      <c r="G1490" s="43">
        <f>G395</f>
        <v>0</v>
      </c>
      <c r="N1490" s="43">
        <f>N395</f>
        <v>0</v>
      </c>
      <c r="Q1490" s="42">
        <f>Q395</f>
        <v>0</v>
      </c>
    </row>
    <row r="1491" spans="4:17">
      <c r="D1491" s="42"/>
      <c r="E1491" s="42"/>
      <c r="F1491" s="42"/>
      <c r="G1491" s="43"/>
      <c r="N1491" s="43"/>
      <c r="Q1491" s="42"/>
    </row>
    <row r="1492" spans="4:17">
      <c r="D1492" s="42">
        <f>D396</f>
        <v>0</v>
      </c>
      <c r="E1492" s="42">
        <f>E396</f>
        <v>0</v>
      </c>
      <c r="F1492" s="42">
        <f>F396</f>
        <v>0</v>
      </c>
      <c r="G1492" s="43">
        <f>G396</f>
        <v>0</v>
      </c>
      <c r="N1492" s="43">
        <f>N396</f>
        <v>0</v>
      </c>
      <c r="Q1492" s="42">
        <f>Q396</f>
        <v>0</v>
      </c>
    </row>
    <row r="1493" spans="4:17">
      <c r="D1493" s="42"/>
      <c r="E1493" s="42"/>
      <c r="F1493" s="42"/>
      <c r="G1493" s="43"/>
      <c r="N1493" s="43"/>
      <c r="Q1493" s="42"/>
    </row>
    <row r="1494" spans="4:17">
      <c r="D1494" s="42">
        <f>D397</f>
        <v>0</v>
      </c>
      <c r="E1494" s="42">
        <f>E397</f>
        <v>0</v>
      </c>
      <c r="F1494" s="42">
        <f>F397</f>
        <v>0</v>
      </c>
      <c r="G1494" s="43">
        <f>G397</f>
        <v>0</v>
      </c>
      <c r="N1494" s="43">
        <f>N397</f>
        <v>0</v>
      </c>
      <c r="Q1494" s="42">
        <f>Q397</f>
        <v>0</v>
      </c>
    </row>
    <row r="1495" spans="4:17">
      <c r="D1495" s="42"/>
      <c r="E1495" s="42"/>
      <c r="F1495" s="42"/>
      <c r="G1495" s="43"/>
      <c r="N1495" s="43"/>
      <c r="Q1495" s="42"/>
    </row>
    <row r="1496" spans="4:17">
      <c r="D1496" s="42">
        <f>D398</f>
        <v>0</v>
      </c>
      <c r="E1496" s="42">
        <f>E398</f>
        <v>0</v>
      </c>
      <c r="F1496" s="42">
        <f>F398</f>
        <v>0</v>
      </c>
      <c r="G1496" s="43">
        <f>G398</f>
        <v>0</v>
      </c>
      <c r="N1496" s="43">
        <f>N398</f>
        <v>0</v>
      </c>
      <c r="Q1496" s="42">
        <f>Q398</f>
        <v>0</v>
      </c>
    </row>
    <row r="1497" spans="4:17">
      <c r="D1497" s="42"/>
      <c r="E1497" s="42"/>
      <c r="F1497" s="42"/>
      <c r="G1497" s="43"/>
      <c r="N1497" s="43"/>
      <c r="Q1497" s="42"/>
    </row>
    <row r="1498" spans="4:17">
      <c r="D1498" s="42">
        <f>D399</f>
        <v>0</v>
      </c>
      <c r="E1498" s="42">
        <f>E399</f>
        <v>0</v>
      </c>
      <c r="F1498" s="42">
        <f>F399</f>
        <v>0</v>
      </c>
      <c r="G1498" s="43">
        <f>G399</f>
        <v>0</v>
      </c>
      <c r="N1498" s="43">
        <f>N399</f>
        <v>0</v>
      </c>
      <c r="Q1498" s="42">
        <f>Q399</f>
        <v>0</v>
      </c>
    </row>
    <row r="1499" spans="4:17">
      <c r="D1499" s="42"/>
      <c r="E1499" s="42"/>
      <c r="F1499" s="42"/>
      <c r="G1499" s="43"/>
      <c r="N1499" s="43"/>
      <c r="Q1499" s="42"/>
    </row>
    <row r="1500" spans="4:17">
      <c r="D1500" s="42">
        <f>D400</f>
        <v>0</v>
      </c>
      <c r="E1500" s="42">
        <f>E400</f>
        <v>0</v>
      </c>
      <c r="F1500" s="42">
        <f>F400</f>
        <v>0</v>
      </c>
      <c r="G1500" s="43">
        <f>G400</f>
        <v>0</v>
      </c>
      <c r="N1500" s="43">
        <f>N400</f>
        <v>0</v>
      </c>
      <c r="Q1500" s="42">
        <f>Q400</f>
        <v>0</v>
      </c>
    </row>
    <row r="1501" spans="4:17">
      <c r="D1501" s="42"/>
      <c r="E1501" s="42"/>
      <c r="F1501" s="42"/>
      <c r="G1501" s="43"/>
      <c r="N1501" s="43"/>
      <c r="Q1501" s="42"/>
    </row>
    <row r="1502" spans="4:17">
      <c r="D1502" s="42">
        <f>D401</f>
        <v>0</v>
      </c>
      <c r="E1502" s="42">
        <f>E401</f>
        <v>0</v>
      </c>
      <c r="F1502" s="42">
        <f>F401</f>
        <v>0</v>
      </c>
      <c r="G1502" s="43">
        <f>G401</f>
        <v>0</v>
      </c>
      <c r="N1502" s="43">
        <f>N401</f>
        <v>0</v>
      </c>
      <c r="Q1502" s="42">
        <f>Q401</f>
        <v>0</v>
      </c>
    </row>
    <row r="1503" spans="4:17">
      <c r="D1503" s="42"/>
      <c r="E1503" s="42"/>
      <c r="F1503" s="42"/>
      <c r="G1503" s="43"/>
      <c r="N1503" s="43"/>
      <c r="Q1503" s="42"/>
    </row>
    <row r="1504" spans="4:17">
      <c r="D1504" s="42">
        <f>D402</f>
        <v>0</v>
      </c>
      <c r="E1504" s="42">
        <f>E402</f>
        <v>0</v>
      </c>
      <c r="F1504" s="42">
        <f>F402</f>
        <v>0</v>
      </c>
      <c r="G1504" s="43">
        <f>G402</f>
        <v>0</v>
      </c>
      <c r="N1504" s="43">
        <f>N402</f>
        <v>0</v>
      </c>
      <c r="Q1504" s="42">
        <f>Q402</f>
        <v>0</v>
      </c>
    </row>
    <row r="1505" spans="4:17">
      <c r="D1505" s="42"/>
      <c r="E1505" s="42"/>
      <c r="F1505" s="42"/>
      <c r="G1505" s="43"/>
      <c r="N1505" s="43"/>
      <c r="Q1505" s="42"/>
    </row>
    <row r="1506" spans="4:17">
      <c r="D1506" s="42">
        <f>D403</f>
        <v>0</v>
      </c>
      <c r="E1506" s="42">
        <f>E403</f>
        <v>0</v>
      </c>
      <c r="F1506" s="42">
        <f>F403</f>
        <v>0</v>
      </c>
      <c r="G1506" s="43">
        <f>G403</f>
        <v>0</v>
      </c>
      <c r="N1506" s="43">
        <f>N403</f>
        <v>0</v>
      </c>
      <c r="Q1506" s="42">
        <f>Q403</f>
        <v>0</v>
      </c>
    </row>
    <row r="1507" spans="4:17">
      <c r="D1507" s="42"/>
      <c r="E1507" s="42"/>
      <c r="F1507" s="42"/>
      <c r="G1507" s="43"/>
      <c r="N1507" s="43"/>
      <c r="Q1507" s="42"/>
    </row>
    <row r="1508" spans="4:17">
      <c r="D1508" s="42">
        <f>D404</f>
        <v>0</v>
      </c>
      <c r="E1508" s="42">
        <f>E404</f>
        <v>0</v>
      </c>
      <c r="F1508" s="42">
        <f>F404</f>
        <v>0</v>
      </c>
      <c r="G1508" s="43">
        <f>G404</f>
        <v>0</v>
      </c>
      <c r="N1508" s="43">
        <f>N404</f>
        <v>0</v>
      </c>
      <c r="Q1508" s="42">
        <f>Q404</f>
        <v>0</v>
      </c>
    </row>
    <row r="1509" spans="4:17">
      <c r="D1509" s="42"/>
      <c r="E1509" s="42"/>
      <c r="F1509" s="42"/>
      <c r="G1509" s="43"/>
      <c r="N1509" s="43"/>
      <c r="Q1509" s="42"/>
    </row>
    <row r="1510" spans="4:17">
      <c r="D1510" s="42">
        <f>D405</f>
        <v>0</v>
      </c>
      <c r="E1510" s="42">
        <f>E405</f>
        <v>0</v>
      </c>
      <c r="F1510" s="42">
        <f>F405</f>
        <v>0</v>
      </c>
      <c r="G1510" s="43">
        <f>G405</f>
        <v>0</v>
      </c>
      <c r="N1510" s="43">
        <f>N405</f>
        <v>0</v>
      </c>
      <c r="Q1510" s="42">
        <f>Q405</f>
        <v>0</v>
      </c>
    </row>
    <row r="1511" spans="4:17">
      <c r="D1511" s="42"/>
      <c r="E1511" s="42"/>
      <c r="F1511" s="42"/>
      <c r="G1511" s="43"/>
      <c r="N1511" s="43"/>
      <c r="Q1511" s="42"/>
    </row>
    <row r="1512" spans="4:17">
      <c r="D1512" s="42">
        <f>D406</f>
        <v>0</v>
      </c>
      <c r="E1512" s="42">
        <f>E406</f>
        <v>0</v>
      </c>
      <c r="F1512" s="42">
        <f>F406</f>
        <v>0</v>
      </c>
      <c r="G1512" s="43">
        <f>G406</f>
        <v>0</v>
      </c>
      <c r="N1512" s="43">
        <f>N406</f>
        <v>0</v>
      </c>
      <c r="Q1512" s="42">
        <f>Q406</f>
        <v>0</v>
      </c>
    </row>
    <row r="1513" spans="4:17">
      <c r="D1513" s="42"/>
      <c r="E1513" s="42"/>
      <c r="F1513" s="42"/>
      <c r="G1513" s="43"/>
      <c r="N1513" s="43"/>
      <c r="Q1513" s="42"/>
    </row>
    <row r="1514" spans="4:17">
      <c r="D1514" s="42">
        <f>D407</f>
        <v>0</v>
      </c>
      <c r="E1514" s="42">
        <f>E407</f>
        <v>0</v>
      </c>
      <c r="F1514" s="42">
        <f>F407</f>
        <v>0</v>
      </c>
      <c r="G1514" s="43">
        <f>G407</f>
        <v>0</v>
      </c>
      <c r="N1514" s="43">
        <f>N407</f>
        <v>0</v>
      </c>
      <c r="Q1514" s="42">
        <f>Q407</f>
        <v>0</v>
      </c>
    </row>
    <row r="1515" spans="4:17">
      <c r="D1515" s="42"/>
      <c r="E1515" s="42"/>
      <c r="F1515" s="42"/>
      <c r="G1515" s="43"/>
      <c r="N1515" s="43"/>
      <c r="Q1515" s="42"/>
    </row>
    <row r="1516" spans="4:17">
      <c r="D1516" s="42">
        <f>D408</f>
        <v>0</v>
      </c>
      <c r="E1516" s="42">
        <f>E408</f>
        <v>0</v>
      </c>
      <c r="F1516" s="42">
        <f>F408</f>
        <v>0</v>
      </c>
      <c r="G1516" s="43">
        <f>G408</f>
        <v>0</v>
      </c>
      <c r="N1516" s="43">
        <f>N408</f>
        <v>0</v>
      </c>
      <c r="Q1516" s="42">
        <f>Q408</f>
        <v>0</v>
      </c>
    </row>
    <row r="1517" spans="4:17">
      <c r="D1517" s="42"/>
      <c r="E1517" s="42"/>
      <c r="F1517" s="42"/>
      <c r="G1517" s="43"/>
      <c r="N1517" s="43"/>
      <c r="Q1517" s="42"/>
    </row>
    <row r="1518" spans="4:17">
      <c r="D1518" s="42">
        <f>D409</f>
        <v>0</v>
      </c>
      <c r="E1518" s="42">
        <f>E409</f>
        <v>0</v>
      </c>
      <c r="F1518" s="42">
        <f>F409</f>
        <v>0</v>
      </c>
      <c r="G1518" s="43">
        <f>G409</f>
        <v>0</v>
      </c>
      <c r="N1518" s="43">
        <f>N409</f>
        <v>0</v>
      </c>
      <c r="Q1518" s="42">
        <f>Q409</f>
        <v>0</v>
      </c>
    </row>
    <row r="1519" spans="4:17">
      <c r="D1519" s="42"/>
      <c r="E1519" s="42"/>
      <c r="F1519" s="42"/>
      <c r="G1519" s="43"/>
      <c r="N1519" s="43"/>
      <c r="Q1519" s="42"/>
    </row>
    <row r="1520" spans="4:17">
      <c r="D1520" s="42">
        <f>D410</f>
        <v>0</v>
      </c>
      <c r="E1520" s="42">
        <f>E410</f>
        <v>0</v>
      </c>
      <c r="F1520" s="42">
        <f>F410</f>
        <v>0</v>
      </c>
      <c r="G1520" s="43">
        <f>G410</f>
        <v>0</v>
      </c>
      <c r="N1520" s="43">
        <f>N410</f>
        <v>0</v>
      </c>
      <c r="Q1520" s="42">
        <f>Q410</f>
        <v>0</v>
      </c>
    </row>
    <row r="1521" spans="4:17">
      <c r="D1521" s="42"/>
      <c r="E1521" s="42"/>
      <c r="F1521" s="42"/>
      <c r="G1521" s="43"/>
      <c r="N1521" s="43"/>
      <c r="Q1521" s="42"/>
    </row>
    <row r="1522" spans="4:17">
      <c r="D1522" s="42">
        <f>D411</f>
        <v>0</v>
      </c>
      <c r="E1522" s="42">
        <f>E411</f>
        <v>0</v>
      </c>
      <c r="F1522" s="42">
        <f>F411</f>
        <v>0</v>
      </c>
      <c r="G1522" s="43">
        <f>G411</f>
        <v>0</v>
      </c>
      <c r="N1522" s="43">
        <f>N411</f>
        <v>0</v>
      </c>
      <c r="Q1522" s="42">
        <f>Q411</f>
        <v>0</v>
      </c>
    </row>
    <row r="1523" spans="4:17">
      <c r="D1523" s="42"/>
      <c r="E1523" s="42"/>
      <c r="F1523" s="42"/>
      <c r="G1523" s="43"/>
      <c r="N1523" s="43"/>
      <c r="Q1523" s="42"/>
    </row>
    <row r="1524" spans="4:17">
      <c r="D1524" s="42">
        <f>D412</f>
        <v>0</v>
      </c>
      <c r="E1524" s="42">
        <f>E412</f>
        <v>0</v>
      </c>
      <c r="F1524" s="42">
        <f>F412</f>
        <v>0</v>
      </c>
      <c r="G1524" s="43">
        <f>G412</f>
        <v>0</v>
      </c>
      <c r="N1524" s="43">
        <f>N412</f>
        <v>0</v>
      </c>
      <c r="Q1524" s="42">
        <f>Q412</f>
        <v>0</v>
      </c>
    </row>
    <row r="1525" spans="4:17">
      <c r="D1525" s="42"/>
      <c r="E1525" s="42"/>
      <c r="F1525" s="42"/>
      <c r="G1525" s="43"/>
      <c r="N1525" s="43"/>
      <c r="Q1525" s="42"/>
    </row>
    <row r="1526" spans="4:17">
      <c r="D1526" s="42">
        <f>D413</f>
        <v>0</v>
      </c>
      <c r="E1526" s="42">
        <f>E413</f>
        <v>0</v>
      </c>
      <c r="F1526" s="42">
        <f>F413</f>
        <v>0</v>
      </c>
      <c r="G1526" s="43">
        <f>G413</f>
        <v>0</v>
      </c>
      <c r="N1526" s="43">
        <f>N413</f>
        <v>0</v>
      </c>
      <c r="Q1526" s="42">
        <f>Q413</f>
        <v>0</v>
      </c>
    </row>
    <row r="1527" spans="4:17">
      <c r="D1527" s="42"/>
      <c r="E1527" s="42"/>
      <c r="F1527" s="42"/>
      <c r="G1527" s="43"/>
      <c r="N1527" s="43"/>
      <c r="Q1527" s="42"/>
    </row>
    <row r="1528" spans="4:17">
      <c r="D1528" s="42">
        <f>D414</f>
        <v>0</v>
      </c>
      <c r="E1528" s="42">
        <f>E414</f>
        <v>0</v>
      </c>
      <c r="F1528" s="42">
        <f>F414</f>
        <v>0</v>
      </c>
      <c r="G1528" s="43">
        <f>G414</f>
        <v>0</v>
      </c>
      <c r="N1528" s="43">
        <f>N414</f>
        <v>0</v>
      </c>
      <c r="Q1528" s="42">
        <f>Q414</f>
        <v>0</v>
      </c>
    </row>
    <row r="1529" spans="4:17">
      <c r="D1529" s="42"/>
      <c r="E1529" s="42"/>
      <c r="F1529" s="42"/>
      <c r="G1529" s="43"/>
      <c r="N1529" s="43"/>
      <c r="Q1529" s="42"/>
    </row>
    <row r="1530" spans="4:17">
      <c r="D1530" s="42">
        <f>D415</f>
        <v>0</v>
      </c>
      <c r="E1530" s="42">
        <f>E415</f>
        <v>0</v>
      </c>
      <c r="F1530" s="42">
        <f>F415</f>
        <v>0</v>
      </c>
      <c r="G1530" s="43">
        <f>G415</f>
        <v>0</v>
      </c>
      <c r="N1530" s="43">
        <f>N415</f>
        <v>0</v>
      </c>
      <c r="Q1530" s="42">
        <f>Q415</f>
        <v>0</v>
      </c>
    </row>
    <row r="1531" spans="4:17">
      <c r="D1531" s="42"/>
      <c r="E1531" s="42"/>
      <c r="F1531" s="42"/>
      <c r="G1531" s="43"/>
      <c r="N1531" s="43"/>
      <c r="Q1531" s="42"/>
    </row>
    <row r="1532" spans="4:17">
      <c r="D1532" s="42">
        <f>D416</f>
        <v>0</v>
      </c>
      <c r="E1532" s="42">
        <f>E416</f>
        <v>0</v>
      </c>
      <c r="F1532" s="42">
        <f>F416</f>
        <v>0</v>
      </c>
      <c r="G1532" s="43">
        <f>G416</f>
        <v>0</v>
      </c>
      <c r="N1532" s="43">
        <f>N416</f>
        <v>0</v>
      </c>
      <c r="Q1532" s="42">
        <f>Q416</f>
        <v>0</v>
      </c>
    </row>
    <row r="1533" spans="4:17">
      <c r="D1533" s="42"/>
      <c r="E1533" s="42"/>
      <c r="F1533" s="42"/>
      <c r="G1533" s="43"/>
      <c r="N1533" s="43"/>
      <c r="Q1533" s="42"/>
    </row>
    <row r="1534" spans="4:17">
      <c r="D1534" s="42">
        <f>D417</f>
        <v>0</v>
      </c>
      <c r="E1534" s="42">
        <f>E417</f>
        <v>0</v>
      </c>
      <c r="F1534" s="42">
        <f>F417</f>
        <v>0</v>
      </c>
      <c r="G1534" s="43">
        <f>G417</f>
        <v>0</v>
      </c>
      <c r="N1534" s="43">
        <f>N417</f>
        <v>0</v>
      </c>
      <c r="Q1534" s="42">
        <f>Q417</f>
        <v>0</v>
      </c>
    </row>
    <row r="1535" spans="4:17">
      <c r="D1535" s="42"/>
      <c r="E1535" s="42"/>
      <c r="F1535" s="42"/>
      <c r="G1535" s="43"/>
      <c r="N1535" s="43"/>
      <c r="Q1535" s="42"/>
    </row>
    <row r="1536" spans="4:17">
      <c r="D1536" s="42">
        <f>D418</f>
        <v>0</v>
      </c>
      <c r="E1536" s="42">
        <f>E418</f>
        <v>0</v>
      </c>
      <c r="F1536" s="42">
        <f>F418</f>
        <v>0</v>
      </c>
      <c r="G1536" s="43">
        <f>G418</f>
        <v>0</v>
      </c>
      <c r="N1536" s="43">
        <f>N418</f>
        <v>0</v>
      </c>
      <c r="Q1536" s="42">
        <f>Q418</f>
        <v>0</v>
      </c>
    </row>
    <row r="1537" spans="4:17">
      <c r="D1537" s="42"/>
      <c r="E1537" s="42"/>
      <c r="F1537" s="42"/>
      <c r="G1537" s="43"/>
      <c r="N1537" s="43"/>
      <c r="Q1537" s="42"/>
    </row>
    <row r="1538" spans="4:17">
      <c r="D1538" s="42">
        <f>D419</f>
        <v>0</v>
      </c>
      <c r="E1538" s="42">
        <f>E419</f>
        <v>0</v>
      </c>
      <c r="F1538" s="42">
        <f>F419</f>
        <v>0</v>
      </c>
      <c r="G1538" s="43">
        <f>G419</f>
        <v>0</v>
      </c>
      <c r="N1538" s="43">
        <f>N419</f>
        <v>0</v>
      </c>
      <c r="Q1538" s="42">
        <f>Q419</f>
        <v>0</v>
      </c>
    </row>
    <row r="1539" spans="4:17">
      <c r="D1539" s="42"/>
      <c r="E1539" s="42"/>
      <c r="F1539" s="42"/>
      <c r="G1539" s="43"/>
      <c r="N1539" s="43"/>
      <c r="Q1539" s="42"/>
    </row>
    <row r="1540" spans="4:17">
      <c r="D1540" s="42">
        <f>D420</f>
        <v>0</v>
      </c>
      <c r="E1540" s="42">
        <f>E420</f>
        <v>0</v>
      </c>
      <c r="F1540" s="42">
        <f>F420</f>
        <v>0</v>
      </c>
      <c r="G1540" s="43">
        <f>G420</f>
        <v>0</v>
      </c>
      <c r="N1540" s="43">
        <f>N420</f>
        <v>0</v>
      </c>
      <c r="Q1540" s="42">
        <f>Q420</f>
        <v>0</v>
      </c>
    </row>
    <row r="1541" spans="4:17">
      <c r="D1541" s="42"/>
      <c r="E1541" s="42"/>
      <c r="F1541" s="42"/>
      <c r="G1541" s="43"/>
      <c r="N1541" s="43"/>
      <c r="Q1541" s="42"/>
    </row>
    <row r="1542" spans="4:17">
      <c r="D1542" s="42">
        <f>D421</f>
        <v>0</v>
      </c>
      <c r="E1542" s="42">
        <f>E421</f>
        <v>0</v>
      </c>
      <c r="F1542" s="42">
        <f>F421</f>
        <v>0</v>
      </c>
      <c r="G1542" s="43">
        <f>G421</f>
        <v>0</v>
      </c>
      <c r="N1542" s="43">
        <f>N421</f>
        <v>0</v>
      </c>
      <c r="Q1542" s="42">
        <f>Q421</f>
        <v>0</v>
      </c>
    </row>
    <row r="1543" spans="4:17">
      <c r="D1543" s="42"/>
      <c r="E1543" s="42"/>
      <c r="F1543" s="42"/>
      <c r="G1543" s="43"/>
      <c r="N1543" s="43"/>
      <c r="Q1543" s="42"/>
    </row>
    <row r="1544" spans="4:17">
      <c r="D1544" s="42">
        <f>D422</f>
        <v>0</v>
      </c>
      <c r="E1544" s="42">
        <f>E422</f>
        <v>0</v>
      </c>
      <c r="F1544" s="42">
        <f>F422</f>
        <v>0</v>
      </c>
      <c r="G1544" s="43">
        <f>G422</f>
        <v>0</v>
      </c>
      <c r="N1544" s="43">
        <f>N422</f>
        <v>0</v>
      </c>
      <c r="Q1544" s="42">
        <f>Q422</f>
        <v>0</v>
      </c>
    </row>
    <row r="1545" spans="4:17">
      <c r="D1545" s="42"/>
      <c r="E1545" s="42"/>
      <c r="F1545" s="42"/>
      <c r="G1545" s="43"/>
      <c r="N1545" s="43"/>
      <c r="Q1545" s="42"/>
    </row>
    <row r="1546" spans="4:17">
      <c r="D1546" s="42">
        <f>D423</f>
        <v>0</v>
      </c>
      <c r="E1546" s="42">
        <f>E423</f>
        <v>0</v>
      </c>
      <c r="F1546" s="42">
        <f>F423</f>
        <v>0</v>
      </c>
      <c r="G1546" s="43">
        <f>G423</f>
        <v>0</v>
      </c>
      <c r="N1546" s="43">
        <f>N423</f>
        <v>0</v>
      </c>
      <c r="Q1546" s="42">
        <f>Q423</f>
        <v>0</v>
      </c>
    </row>
    <row r="1547" spans="4:17">
      <c r="D1547" s="42"/>
      <c r="E1547" s="42"/>
      <c r="F1547" s="42"/>
      <c r="G1547" s="43"/>
      <c r="N1547" s="43"/>
      <c r="Q1547" s="42"/>
    </row>
    <row r="1548" spans="4:17">
      <c r="D1548" s="42">
        <f>D424</f>
        <v>0</v>
      </c>
      <c r="E1548" s="42">
        <f>E424</f>
        <v>0</v>
      </c>
      <c r="F1548" s="42">
        <f>F424</f>
        <v>0</v>
      </c>
      <c r="G1548" s="43">
        <f>G424</f>
        <v>0</v>
      </c>
      <c r="N1548" s="43">
        <f>N424</f>
        <v>0</v>
      </c>
      <c r="Q1548" s="42">
        <f>Q424</f>
        <v>0</v>
      </c>
    </row>
    <row r="1549" spans="4:17">
      <c r="D1549" s="42"/>
      <c r="E1549" s="42"/>
      <c r="F1549" s="42"/>
      <c r="G1549" s="43"/>
      <c r="N1549" s="43"/>
      <c r="Q1549" s="42"/>
    </row>
    <row r="1550" spans="4:17">
      <c r="D1550" s="42">
        <f>D425</f>
        <v>0</v>
      </c>
      <c r="E1550" s="42">
        <f>E425</f>
        <v>0</v>
      </c>
      <c r="F1550" s="42">
        <f>F425</f>
        <v>0</v>
      </c>
      <c r="G1550" s="43">
        <f>G425</f>
        <v>0</v>
      </c>
      <c r="N1550" s="43">
        <f>N425</f>
        <v>0</v>
      </c>
      <c r="Q1550" s="42">
        <f>Q425</f>
        <v>0</v>
      </c>
    </row>
    <row r="1551" spans="4:17">
      <c r="D1551" s="42"/>
      <c r="E1551" s="42"/>
      <c r="F1551" s="42"/>
      <c r="G1551" s="43"/>
      <c r="N1551" s="43"/>
      <c r="Q1551" s="42"/>
    </row>
    <row r="1552" spans="4:17">
      <c r="D1552" s="42">
        <f>D426</f>
        <v>0</v>
      </c>
      <c r="E1552" s="42">
        <f>E426</f>
        <v>0</v>
      </c>
      <c r="F1552" s="42">
        <f>F426</f>
        <v>0</v>
      </c>
      <c r="G1552" s="43">
        <f>G426</f>
        <v>0</v>
      </c>
      <c r="N1552" s="43">
        <f>N426</f>
        <v>0</v>
      </c>
      <c r="Q1552" s="42">
        <f>Q426</f>
        <v>0</v>
      </c>
    </row>
    <row r="1553" spans="4:17">
      <c r="D1553" s="42"/>
      <c r="E1553" s="42"/>
      <c r="F1553" s="42"/>
      <c r="G1553" s="43"/>
      <c r="N1553" s="43"/>
      <c r="Q1553" s="42"/>
    </row>
    <row r="1554" spans="4:17">
      <c r="D1554" s="42">
        <f>D427</f>
        <v>0</v>
      </c>
      <c r="E1554" s="42">
        <f>E427</f>
        <v>0</v>
      </c>
      <c r="F1554" s="42">
        <f>F427</f>
        <v>0</v>
      </c>
      <c r="G1554" s="43">
        <f>G427</f>
        <v>0</v>
      </c>
      <c r="N1554" s="43">
        <f>N427</f>
        <v>0</v>
      </c>
      <c r="Q1554" s="42">
        <f>Q427</f>
        <v>0</v>
      </c>
    </row>
    <row r="1555" spans="4:17">
      <c r="D1555" s="42"/>
      <c r="E1555" s="42"/>
      <c r="F1555" s="42"/>
      <c r="G1555" s="43"/>
      <c r="N1555" s="43"/>
      <c r="Q1555" s="42"/>
    </row>
    <row r="1556" spans="4:17">
      <c r="D1556" s="42">
        <f>D428</f>
        <v>0</v>
      </c>
      <c r="E1556" s="42">
        <f>E428</f>
        <v>0</v>
      </c>
      <c r="F1556" s="42">
        <f>F428</f>
        <v>0</v>
      </c>
      <c r="G1556" s="43">
        <f>G428</f>
        <v>0</v>
      </c>
      <c r="N1556" s="43">
        <f>N428</f>
        <v>0</v>
      </c>
      <c r="Q1556" s="42">
        <f>Q428</f>
        <v>0</v>
      </c>
    </row>
    <row r="1557" spans="4:17">
      <c r="D1557" s="42"/>
      <c r="E1557" s="42"/>
      <c r="F1557" s="42"/>
      <c r="G1557" s="43"/>
      <c r="N1557" s="43"/>
      <c r="Q1557" s="42"/>
    </row>
    <row r="1558" spans="4:17">
      <c r="D1558" s="42">
        <f>D429</f>
        <v>0</v>
      </c>
      <c r="E1558" s="42">
        <f>E429</f>
        <v>0</v>
      </c>
      <c r="F1558" s="42">
        <f>F429</f>
        <v>0</v>
      </c>
      <c r="G1558" s="43">
        <f>G429</f>
        <v>0</v>
      </c>
      <c r="N1558" s="43">
        <f>N429</f>
        <v>0</v>
      </c>
      <c r="Q1558" s="42">
        <f>Q429</f>
        <v>0</v>
      </c>
    </row>
    <row r="1559" spans="4:17">
      <c r="D1559" s="42"/>
      <c r="E1559" s="42"/>
      <c r="F1559" s="42"/>
      <c r="G1559" s="43"/>
      <c r="N1559" s="43"/>
      <c r="Q1559" s="42"/>
    </row>
    <row r="1560" spans="4:17">
      <c r="D1560" s="42">
        <f>D430</f>
        <v>0</v>
      </c>
      <c r="E1560" s="42">
        <f>E430</f>
        <v>0</v>
      </c>
      <c r="F1560" s="42">
        <f>F430</f>
        <v>0</v>
      </c>
      <c r="G1560" s="43">
        <f>G430</f>
        <v>0</v>
      </c>
      <c r="N1560" s="43">
        <f>N430</f>
        <v>0</v>
      </c>
      <c r="Q1560" s="42">
        <f>Q430</f>
        <v>0</v>
      </c>
    </row>
    <row r="1561" spans="4:17">
      <c r="D1561" s="42"/>
      <c r="E1561" s="42"/>
      <c r="F1561" s="42"/>
      <c r="G1561" s="43"/>
      <c r="N1561" s="43"/>
      <c r="Q1561" s="42"/>
    </row>
    <row r="1562" spans="4:17">
      <c r="D1562" s="42">
        <f>D431</f>
        <v>0</v>
      </c>
      <c r="E1562" s="42">
        <f>E431</f>
        <v>0</v>
      </c>
      <c r="F1562" s="42">
        <f>F431</f>
        <v>0</v>
      </c>
      <c r="G1562" s="43">
        <f>G431</f>
        <v>0</v>
      </c>
      <c r="N1562" s="43">
        <f>N431</f>
        <v>0</v>
      </c>
      <c r="Q1562" s="42">
        <f>Q431</f>
        <v>0</v>
      </c>
    </row>
    <row r="1563" spans="4:17">
      <c r="D1563" s="42"/>
      <c r="E1563" s="42"/>
      <c r="F1563" s="42"/>
      <c r="G1563" s="43"/>
      <c r="N1563" s="43"/>
      <c r="Q1563" s="42"/>
    </row>
    <row r="1564" spans="4:17">
      <c r="D1564" s="42">
        <f>D432</f>
        <v>0</v>
      </c>
      <c r="E1564" s="42">
        <f>E432</f>
        <v>0</v>
      </c>
      <c r="F1564" s="42">
        <f>F432</f>
        <v>0</v>
      </c>
      <c r="G1564" s="43">
        <f>G432</f>
        <v>0</v>
      </c>
      <c r="N1564" s="43">
        <f>N432</f>
        <v>0</v>
      </c>
      <c r="Q1564" s="42">
        <f>Q432</f>
        <v>0</v>
      </c>
    </row>
    <row r="1565" spans="4:17">
      <c r="D1565" s="42"/>
      <c r="E1565" s="42"/>
      <c r="F1565" s="42"/>
      <c r="G1565" s="43"/>
      <c r="N1565" s="43"/>
      <c r="Q1565" s="42"/>
    </row>
    <row r="1566" spans="4:17">
      <c r="D1566" s="42">
        <f>D433</f>
        <v>0</v>
      </c>
      <c r="E1566" s="42">
        <f>E433</f>
        <v>0</v>
      </c>
      <c r="F1566" s="42">
        <f>F433</f>
        <v>0</v>
      </c>
      <c r="G1566" s="43">
        <f>G433</f>
        <v>0</v>
      </c>
      <c r="N1566" s="43">
        <f>N433</f>
        <v>0</v>
      </c>
      <c r="Q1566" s="42">
        <f>Q433</f>
        <v>0</v>
      </c>
    </row>
    <row r="1567" spans="4:17">
      <c r="D1567" s="42"/>
      <c r="E1567" s="42"/>
      <c r="F1567" s="42"/>
      <c r="G1567" s="43"/>
      <c r="N1567" s="43"/>
      <c r="Q1567" s="42"/>
    </row>
    <row r="1568" spans="4:17">
      <c r="D1568" s="42">
        <f>D434</f>
        <v>0</v>
      </c>
      <c r="E1568" s="42">
        <f>E434</f>
        <v>0</v>
      </c>
      <c r="F1568" s="42">
        <f>F434</f>
        <v>0</v>
      </c>
      <c r="G1568" s="43">
        <f>G434</f>
        <v>0</v>
      </c>
      <c r="N1568" s="43">
        <f>N434</f>
        <v>0</v>
      </c>
      <c r="Q1568" s="42">
        <f>Q434</f>
        <v>0</v>
      </c>
    </row>
    <row r="1569" spans="4:17">
      <c r="D1569" s="42"/>
      <c r="E1569" s="42"/>
      <c r="F1569" s="42"/>
      <c r="G1569" s="43"/>
      <c r="N1569" s="43"/>
      <c r="Q1569" s="42"/>
    </row>
    <row r="1570" spans="4:17">
      <c r="D1570" s="42">
        <f>D435</f>
        <v>0</v>
      </c>
      <c r="E1570" s="42">
        <f>E435</f>
        <v>0</v>
      </c>
      <c r="F1570" s="42">
        <f>F435</f>
        <v>0</v>
      </c>
      <c r="G1570" s="43">
        <f>G435</f>
        <v>0</v>
      </c>
      <c r="N1570" s="43">
        <f>N435</f>
        <v>0</v>
      </c>
      <c r="Q1570" s="42">
        <f>Q435</f>
        <v>0</v>
      </c>
    </row>
    <row r="1571" spans="4:17">
      <c r="D1571" s="42"/>
      <c r="E1571" s="42"/>
      <c r="F1571" s="42"/>
      <c r="G1571" s="43"/>
      <c r="N1571" s="43"/>
      <c r="Q1571" s="42"/>
    </row>
    <row r="1572" spans="4:17">
      <c r="D1572" s="42">
        <f>D436</f>
        <v>0</v>
      </c>
      <c r="E1572" s="42">
        <f>E436</f>
        <v>0</v>
      </c>
      <c r="F1572" s="42">
        <f>F436</f>
        <v>0</v>
      </c>
      <c r="G1572" s="43">
        <f>G436</f>
        <v>0</v>
      </c>
      <c r="N1572" s="43">
        <f>N436</f>
        <v>0</v>
      </c>
      <c r="Q1572" s="42">
        <f>Q436</f>
        <v>0</v>
      </c>
    </row>
    <row r="1573" spans="4:17">
      <c r="D1573" s="42"/>
      <c r="E1573" s="42"/>
      <c r="F1573" s="42"/>
      <c r="G1573" s="43"/>
      <c r="N1573" s="43"/>
      <c r="Q1573" s="42"/>
    </row>
    <row r="1574" spans="4:17">
      <c r="D1574" s="42">
        <f>D437</f>
        <v>0</v>
      </c>
      <c r="E1574" s="42">
        <f>E437</f>
        <v>0</v>
      </c>
      <c r="F1574" s="42">
        <f>F437</f>
        <v>0</v>
      </c>
      <c r="G1574" s="43">
        <f>G437</f>
        <v>0</v>
      </c>
      <c r="N1574" s="43">
        <f>N437</f>
        <v>0</v>
      </c>
      <c r="Q1574" s="42">
        <f>Q437</f>
        <v>0</v>
      </c>
    </row>
    <row r="1575" spans="4:17">
      <c r="D1575" s="42"/>
      <c r="E1575" s="42"/>
      <c r="F1575" s="42"/>
      <c r="G1575" s="43"/>
      <c r="N1575" s="43"/>
      <c r="Q1575" s="42"/>
    </row>
    <row r="1576" spans="4:17">
      <c r="D1576" s="42">
        <f>D438</f>
        <v>0</v>
      </c>
      <c r="E1576" s="42">
        <f>E438</f>
        <v>0</v>
      </c>
      <c r="F1576" s="42">
        <f>F438</f>
        <v>0</v>
      </c>
      <c r="G1576" s="43">
        <f>G438</f>
        <v>0</v>
      </c>
      <c r="N1576" s="43">
        <f>N438</f>
        <v>0</v>
      </c>
      <c r="Q1576" s="42">
        <f>Q438</f>
        <v>0</v>
      </c>
    </row>
    <row r="1577" spans="4:17">
      <c r="D1577" s="42"/>
      <c r="E1577" s="42"/>
      <c r="F1577" s="42"/>
      <c r="G1577" s="43"/>
      <c r="N1577" s="43"/>
      <c r="Q1577" s="42"/>
    </row>
    <row r="1578" spans="4:17">
      <c r="D1578" s="42">
        <f>D439</f>
        <v>0</v>
      </c>
      <c r="E1578" s="42">
        <f>E439</f>
        <v>0</v>
      </c>
      <c r="F1578" s="42">
        <f>F439</f>
        <v>0</v>
      </c>
      <c r="G1578" s="43">
        <f>G439</f>
        <v>0</v>
      </c>
      <c r="N1578" s="43">
        <f>N439</f>
        <v>0</v>
      </c>
      <c r="Q1578" s="42">
        <f>Q439</f>
        <v>0</v>
      </c>
    </row>
    <row r="1579" spans="4:17">
      <c r="D1579" s="42"/>
      <c r="E1579" s="42"/>
      <c r="F1579" s="42"/>
      <c r="G1579" s="43"/>
      <c r="N1579" s="43"/>
      <c r="Q1579" s="42"/>
    </row>
    <row r="1580" spans="4:17">
      <c r="D1580" s="42">
        <f>D440</f>
        <v>0</v>
      </c>
      <c r="E1580" s="42">
        <f>E440</f>
        <v>0</v>
      </c>
      <c r="F1580" s="42">
        <f>F440</f>
        <v>0</v>
      </c>
      <c r="G1580" s="43">
        <f>G440</f>
        <v>0</v>
      </c>
      <c r="N1580" s="43">
        <f>N440</f>
        <v>0</v>
      </c>
      <c r="Q1580" s="42">
        <f>Q440</f>
        <v>0</v>
      </c>
    </row>
    <row r="1581" spans="4:17">
      <c r="D1581" s="42"/>
      <c r="E1581" s="42"/>
      <c r="F1581" s="42"/>
      <c r="G1581" s="43"/>
      <c r="N1581" s="43"/>
      <c r="Q1581" s="42"/>
    </row>
    <row r="1582" spans="4:17">
      <c r="D1582" s="42">
        <f>D441</f>
        <v>0</v>
      </c>
      <c r="E1582" s="42">
        <f>E441</f>
        <v>0</v>
      </c>
      <c r="F1582" s="42">
        <f>F441</f>
        <v>0</v>
      </c>
      <c r="G1582" s="43">
        <f>G441</f>
        <v>0</v>
      </c>
      <c r="N1582" s="43">
        <f>N441</f>
        <v>0</v>
      </c>
      <c r="Q1582" s="42">
        <f>Q441</f>
        <v>0</v>
      </c>
    </row>
    <row r="1583" spans="4:17">
      <c r="D1583" s="42"/>
      <c r="E1583" s="42"/>
      <c r="F1583" s="42"/>
      <c r="G1583" s="43"/>
      <c r="N1583" s="43"/>
      <c r="Q1583" s="42"/>
    </row>
    <row r="1584" spans="4:17">
      <c r="D1584" s="42">
        <f>D442</f>
        <v>0</v>
      </c>
      <c r="E1584" s="42">
        <f>E442</f>
        <v>0</v>
      </c>
      <c r="F1584" s="42">
        <f>F442</f>
        <v>0</v>
      </c>
      <c r="G1584" s="43">
        <f>G442</f>
        <v>0</v>
      </c>
      <c r="N1584" s="43">
        <f>N442</f>
        <v>0</v>
      </c>
      <c r="Q1584" s="42">
        <f>Q442</f>
        <v>0</v>
      </c>
    </row>
    <row r="1585" spans="4:17">
      <c r="D1585" s="42"/>
      <c r="E1585" s="42"/>
      <c r="F1585" s="42"/>
      <c r="G1585" s="43"/>
      <c r="N1585" s="43"/>
      <c r="Q1585" s="42"/>
    </row>
    <row r="1586" spans="4:17">
      <c r="D1586" s="42">
        <f>D443</f>
        <v>0</v>
      </c>
      <c r="E1586" s="42">
        <f>E443</f>
        <v>0</v>
      </c>
      <c r="F1586" s="42">
        <f>F443</f>
        <v>0</v>
      </c>
      <c r="G1586" s="43">
        <f>G443</f>
        <v>0</v>
      </c>
      <c r="N1586" s="43">
        <f>N443</f>
        <v>0</v>
      </c>
      <c r="Q1586" s="42">
        <f>Q443</f>
        <v>0</v>
      </c>
    </row>
    <row r="1587" spans="4:17">
      <c r="D1587" s="42"/>
      <c r="E1587" s="42"/>
      <c r="F1587" s="42"/>
      <c r="G1587" s="43"/>
      <c r="N1587" s="43"/>
      <c r="Q1587" s="42"/>
    </row>
    <row r="1588" spans="4:17">
      <c r="D1588" s="42">
        <f>D444</f>
        <v>0</v>
      </c>
      <c r="E1588" s="42">
        <f>E444</f>
        <v>0</v>
      </c>
      <c r="F1588" s="42">
        <f>F444</f>
        <v>0</v>
      </c>
      <c r="G1588" s="43">
        <f>G444</f>
        <v>0</v>
      </c>
      <c r="N1588" s="43">
        <f>N444</f>
        <v>0</v>
      </c>
      <c r="Q1588" s="42">
        <f>Q444</f>
        <v>0</v>
      </c>
    </row>
    <row r="1589" spans="4:17">
      <c r="D1589" s="42"/>
      <c r="E1589" s="42"/>
      <c r="F1589" s="42"/>
      <c r="G1589" s="43"/>
      <c r="N1589" s="43"/>
      <c r="Q1589" s="42"/>
    </row>
    <row r="1590" spans="4:17">
      <c r="D1590" s="42">
        <f>D445</f>
        <v>0</v>
      </c>
      <c r="E1590" s="42">
        <f>E445</f>
        <v>0</v>
      </c>
      <c r="F1590" s="42">
        <f>F445</f>
        <v>0</v>
      </c>
      <c r="G1590" s="43">
        <f>G445</f>
        <v>0</v>
      </c>
      <c r="N1590" s="43">
        <f>N445</f>
        <v>0</v>
      </c>
      <c r="Q1590" s="42">
        <f>Q445</f>
        <v>0</v>
      </c>
    </row>
    <row r="1591" spans="4:17">
      <c r="D1591" s="42"/>
      <c r="E1591" s="42"/>
      <c r="F1591" s="42"/>
      <c r="G1591" s="43"/>
      <c r="N1591" s="43"/>
      <c r="Q1591" s="42"/>
    </row>
    <row r="1592" spans="4:17">
      <c r="D1592" s="42">
        <f>D446</f>
        <v>0</v>
      </c>
      <c r="E1592" s="42">
        <f>E446</f>
        <v>0</v>
      </c>
      <c r="F1592" s="42">
        <f>F446</f>
        <v>0</v>
      </c>
      <c r="G1592" s="43">
        <f>G446</f>
        <v>0</v>
      </c>
      <c r="N1592" s="43">
        <f>N446</f>
        <v>0</v>
      </c>
      <c r="Q1592" s="42">
        <f>Q446</f>
        <v>0</v>
      </c>
    </row>
    <row r="1593" spans="4:17">
      <c r="D1593" s="42"/>
      <c r="E1593" s="42"/>
      <c r="F1593" s="42"/>
      <c r="G1593" s="43"/>
      <c r="N1593" s="43"/>
      <c r="Q1593" s="42"/>
    </row>
    <row r="1594" spans="4:17">
      <c r="D1594" s="42">
        <f>D447</f>
        <v>0</v>
      </c>
      <c r="E1594" s="42">
        <f>E447</f>
        <v>0</v>
      </c>
      <c r="F1594" s="42">
        <f>F447</f>
        <v>0</v>
      </c>
      <c r="G1594" s="43">
        <f>G447</f>
        <v>0</v>
      </c>
      <c r="N1594" s="43">
        <f>N447</f>
        <v>0</v>
      </c>
      <c r="Q1594" s="42">
        <f>Q447</f>
        <v>0</v>
      </c>
    </row>
    <row r="1595" spans="4:17">
      <c r="D1595" s="42"/>
      <c r="E1595" s="42"/>
      <c r="F1595" s="42"/>
      <c r="G1595" s="43"/>
      <c r="N1595" s="43"/>
      <c r="Q1595" s="42"/>
    </row>
    <row r="1596" spans="4:17">
      <c r="D1596" s="42">
        <f>D448</f>
        <v>0</v>
      </c>
      <c r="E1596" s="42">
        <f>E448</f>
        <v>0</v>
      </c>
      <c r="F1596" s="42">
        <f>F448</f>
        <v>0</v>
      </c>
      <c r="G1596" s="43">
        <f>G448</f>
        <v>0</v>
      </c>
      <c r="N1596" s="43">
        <f>N448</f>
        <v>0</v>
      </c>
      <c r="Q1596" s="42">
        <f>Q448</f>
        <v>0</v>
      </c>
    </row>
    <row r="1597" spans="4:17">
      <c r="D1597" s="42"/>
      <c r="E1597" s="42"/>
      <c r="F1597" s="42"/>
      <c r="G1597" s="43"/>
      <c r="N1597" s="43"/>
      <c r="Q1597" s="42"/>
    </row>
    <row r="1598" spans="4:17">
      <c r="D1598" s="42">
        <f>D449</f>
        <v>0</v>
      </c>
      <c r="E1598" s="42">
        <f>E449</f>
        <v>0</v>
      </c>
      <c r="F1598" s="42">
        <f>F449</f>
        <v>0</v>
      </c>
      <c r="G1598" s="43">
        <f>G449</f>
        <v>0</v>
      </c>
      <c r="N1598" s="43">
        <f>N449</f>
        <v>0</v>
      </c>
      <c r="Q1598" s="42">
        <f>Q449</f>
        <v>0</v>
      </c>
    </row>
    <row r="1599" spans="4:17">
      <c r="D1599" s="42"/>
      <c r="E1599" s="42"/>
      <c r="F1599" s="42"/>
      <c r="G1599" s="43"/>
      <c r="N1599" s="43"/>
      <c r="Q1599" s="42"/>
    </row>
    <row r="1600" spans="4:17">
      <c r="D1600" s="42">
        <f>D450</f>
        <v>0</v>
      </c>
      <c r="E1600" s="42">
        <f>E450</f>
        <v>0</v>
      </c>
      <c r="F1600" s="42">
        <f>F450</f>
        <v>0</v>
      </c>
      <c r="G1600" s="43">
        <f>G450</f>
        <v>0</v>
      </c>
      <c r="N1600" s="43">
        <f>N450</f>
        <v>0</v>
      </c>
      <c r="Q1600" s="42">
        <f>Q450</f>
        <v>0</v>
      </c>
    </row>
    <row r="1601" spans="4:17">
      <c r="D1601" s="42"/>
      <c r="E1601" s="42"/>
      <c r="F1601" s="42"/>
      <c r="G1601" s="43"/>
      <c r="N1601" s="43"/>
      <c r="Q1601" s="42"/>
    </row>
    <row r="1602" spans="4:17">
      <c r="D1602" s="42">
        <f>D451</f>
        <v>0</v>
      </c>
      <c r="E1602" s="42">
        <f>E451</f>
        <v>0</v>
      </c>
      <c r="F1602" s="42">
        <f>F451</f>
        <v>0</v>
      </c>
      <c r="G1602" s="43">
        <f>G451</f>
        <v>0</v>
      </c>
      <c r="N1602" s="43">
        <f>N451</f>
        <v>0</v>
      </c>
      <c r="Q1602" s="42">
        <f>Q451</f>
        <v>0</v>
      </c>
    </row>
    <row r="1603" spans="4:17">
      <c r="D1603" s="42"/>
      <c r="E1603" s="42"/>
      <c r="F1603" s="42"/>
      <c r="G1603" s="43"/>
      <c r="N1603" s="43"/>
      <c r="Q1603" s="42"/>
    </row>
    <row r="1604" spans="4:17">
      <c r="D1604" s="42">
        <f>D452</f>
        <v>0</v>
      </c>
      <c r="E1604" s="42">
        <f>E452</f>
        <v>0</v>
      </c>
      <c r="F1604" s="42">
        <f>F452</f>
        <v>0</v>
      </c>
      <c r="G1604" s="43">
        <f>G452</f>
        <v>0</v>
      </c>
      <c r="N1604" s="43">
        <f>N452</f>
        <v>0</v>
      </c>
      <c r="Q1604" s="42">
        <f>Q452</f>
        <v>0</v>
      </c>
    </row>
    <row r="1605" spans="4:17">
      <c r="D1605" s="42"/>
      <c r="E1605" s="42"/>
      <c r="F1605" s="42"/>
      <c r="G1605" s="43"/>
      <c r="N1605" s="43"/>
      <c r="Q1605" s="42"/>
    </row>
    <row r="1606" spans="4:17">
      <c r="D1606" s="42">
        <f>D453</f>
        <v>0</v>
      </c>
      <c r="E1606" s="42">
        <f>E453</f>
        <v>0</v>
      </c>
      <c r="F1606" s="42">
        <f>F453</f>
        <v>0</v>
      </c>
      <c r="G1606" s="43">
        <f>G453</f>
        <v>0</v>
      </c>
      <c r="N1606" s="43">
        <f>N453</f>
        <v>0</v>
      </c>
      <c r="Q1606" s="42">
        <f>Q453</f>
        <v>0</v>
      </c>
    </row>
    <row r="1607" spans="4:17">
      <c r="D1607" s="42"/>
      <c r="E1607" s="42"/>
      <c r="F1607" s="42"/>
      <c r="G1607" s="43"/>
      <c r="N1607" s="43"/>
      <c r="Q1607" s="42"/>
    </row>
    <row r="1608" spans="4:17">
      <c r="D1608" s="42">
        <f>D454</f>
        <v>0</v>
      </c>
      <c r="E1608" s="42">
        <f>E454</f>
        <v>0</v>
      </c>
      <c r="F1608" s="42">
        <f>F454</f>
        <v>0</v>
      </c>
      <c r="G1608" s="43">
        <f>G454</f>
        <v>0</v>
      </c>
      <c r="N1608" s="43">
        <f>N454</f>
        <v>0</v>
      </c>
      <c r="Q1608" s="42">
        <f>Q454</f>
        <v>0</v>
      </c>
    </row>
    <row r="1609" spans="4:17">
      <c r="D1609" s="42"/>
      <c r="E1609" s="42"/>
      <c r="F1609" s="42"/>
      <c r="G1609" s="43"/>
      <c r="N1609" s="43"/>
      <c r="Q1609" s="42"/>
    </row>
    <row r="1610" spans="4:17">
      <c r="D1610" s="42">
        <f>D455</f>
        <v>0</v>
      </c>
      <c r="E1610" s="42">
        <f>E455</f>
        <v>0</v>
      </c>
      <c r="F1610" s="42">
        <f>F455</f>
        <v>0</v>
      </c>
      <c r="G1610" s="43">
        <f>G455</f>
        <v>0</v>
      </c>
      <c r="N1610" s="43">
        <f>N455</f>
        <v>0</v>
      </c>
      <c r="Q1610" s="42">
        <f>Q455</f>
        <v>0</v>
      </c>
    </row>
    <row r="1611" spans="4:17">
      <c r="D1611" s="42"/>
      <c r="E1611" s="42"/>
      <c r="F1611" s="42"/>
      <c r="G1611" s="43"/>
      <c r="N1611" s="43"/>
      <c r="Q1611" s="42"/>
    </row>
    <row r="1612" spans="4:17">
      <c r="D1612" s="42">
        <f>D456</f>
        <v>0</v>
      </c>
      <c r="E1612" s="42">
        <f>E456</f>
        <v>0</v>
      </c>
      <c r="F1612" s="42">
        <f>F456</f>
        <v>0</v>
      </c>
      <c r="G1612" s="43">
        <f>G456</f>
        <v>0</v>
      </c>
      <c r="N1612" s="43">
        <f>N456</f>
        <v>0</v>
      </c>
      <c r="Q1612" s="42">
        <f>Q456</f>
        <v>0</v>
      </c>
    </row>
    <row r="1613" spans="4:17">
      <c r="D1613" s="42"/>
      <c r="E1613" s="42"/>
      <c r="F1613" s="42"/>
      <c r="G1613" s="43"/>
      <c r="N1613" s="43"/>
      <c r="Q1613" s="42"/>
    </row>
    <row r="1614" spans="4:17">
      <c r="D1614" s="42">
        <f>D457</f>
        <v>0</v>
      </c>
      <c r="E1614" s="42">
        <f>E457</f>
        <v>0</v>
      </c>
      <c r="F1614" s="42">
        <f>F457</f>
        <v>0</v>
      </c>
      <c r="G1614" s="43">
        <f>G457</f>
        <v>0</v>
      </c>
      <c r="N1614" s="43">
        <f>N457</f>
        <v>0</v>
      </c>
      <c r="Q1614" s="42">
        <f>Q457</f>
        <v>0</v>
      </c>
    </row>
    <row r="1615" spans="4:17">
      <c r="D1615" s="42"/>
      <c r="E1615" s="42"/>
      <c r="F1615" s="42"/>
      <c r="G1615" s="43"/>
      <c r="N1615" s="43"/>
      <c r="Q1615" s="42"/>
    </row>
    <row r="1616" spans="4:17">
      <c r="D1616" s="42">
        <f>D458</f>
        <v>0</v>
      </c>
      <c r="E1616" s="42">
        <f>E458</f>
        <v>0</v>
      </c>
      <c r="F1616" s="42">
        <f>F458</f>
        <v>0</v>
      </c>
      <c r="G1616" s="43">
        <f>G458</f>
        <v>0</v>
      </c>
      <c r="N1616" s="43">
        <f>N458</f>
        <v>0</v>
      </c>
      <c r="Q1616" s="42">
        <f>Q458</f>
        <v>0</v>
      </c>
    </row>
    <row r="1617" spans="4:17">
      <c r="D1617" s="42"/>
      <c r="E1617" s="42"/>
      <c r="F1617" s="42"/>
      <c r="G1617" s="43"/>
      <c r="N1617" s="43"/>
      <c r="Q1617" s="42"/>
    </row>
    <row r="1618" spans="4:17">
      <c r="D1618" s="42">
        <f>D459</f>
        <v>0</v>
      </c>
      <c r="E1618" s="42">
        <f>E459</f>
        <v>0</v>
      </c>
      <c r="F1618" s="42">
        <f>F459</f>
        <v>0</v>
      </c>
      <c r="G1618" s="43">
        <f>G459</f>
        <v>0</v>
      </c>
      <c r="N1618" s="43">
        <f>N459</f>
        <v>0</v>
      </c>
      <c r="Q1618" s="42">
        <f>Q459</f>
        <v>0</v>
      </c>
    </row>
    <row r="1619" spans="4:17">
      <c r="D1619" s="42"/>
      <c r="E1619" s="42"/>
      <c r="F1619" s="42"/>
      <c r="G1619" s="43"/>
      <c r="N1619" s="43"/>
      <c r="Q1619" s="42"/>
    </row>
    <row r="1620" spans="4:17">
      <c r="D1620" s="42">
        <f>D460</f>
        <v>0</v>
      </c>
      <c r="E1620" s="42">
        <f>E460</f>
        <v>0</v>
      </c>
      <c r="F1620" s="42">
        <f>F460</f>
        <v>0</v>
      </c>
      <c r="G1620" s="43">
        <f>G460</f>
        <v>0</v>
      </c>
      <c r="N1620" s="43">
        <f>N460</f>
        <v>0</v>
      </c>
      <c r="Q1620" s="42">
        <f>Q460</f>
        <v>0</v>
      </c>
    </row>
    <row r="1621" spans="4:17">
      <c r="D1621" s="42"/>
      <c r="E1621" s="42"/>
      <c r="F1621" s="42"/>
      <c r="G1621" s="43"/>
      <c r="N1621" s="43"/>
      <c r="Q1621" s="42"/>
    </row>
    <row r="1622" spans="4:17">
      <c r="D1622" s="42">
        <f>D461</f>
        <v>0</v>
      </c>
      <c r="E1622" s="42">
        <f>E461</f>
        <v>0</v>
      </c>
      <c r="F1622" s="42">
        <f>F461</f>
        <v>0</v>
      </c>
      <c r="G1622" s="43">
        <f>G461</f>
        <v>0</v>
      </c>
      <c r="N1622" s="43">
        <f>N461</f>
        <v>0</v>
      </c>
      <c r="Q1622" s="42">
        <f>Q461</f>
        <v>0</v>
      </c>
    </row>
    <row r="1623" spans="4:17">
      <c r="D1623" s="42"/>
      <c r="E1623" s="42"/>
      <c r="F1623" s="42"/>
      <c r="G1623" s="43"/>
      <c r="N1623" s="43"/>
      <c r="Q1623" s="42"/>
    </row>
    <row r="1624" spans="4:17">
      <c r="D1624" s="42">
        <f>D462</f>
        <v>0</v>
      </c>
      <c r="E1624" s="42">
        <f>E462</f>
        <v>0</v>
      </c>
      <c r="F1624" s="42">
        <f>F462</f>
        <v>0</v>
      </c>
      <c r="G1624" s="43">
        <f>G462</f>
        <v>0</v>
      </c>
      <c r="N1624" s="43">
        <f>N462</f>
        <v>0</v>
      </c>
      <c r="Q1624" s="42">
        <f>Q462</f>
        <v>0</v>
      </c>
    </row>
    <row r="1625" spans="4:17">
      <c r="D1625" s="42"/>
      <c r="E1625" s="42"/>
      <c r="F1625" s="42"/>
      <c r="G1625" s="43"/>
      <c r="N1625" s="43"/>
      <c r="Q1625" s="42"/>
    </row>
    <row r="1626" spans="4:17">
      <c r="D1626" s="42">
        <f>D463</f>
        <v>0</v>
      </c>
      <c r="E1626" s="42">
        <f>E463</f>
        <v>0</v>
      </c>
      <c r="F1626" s="42">
        <f>F463</f>
        <v>0</v>
      </c>
      <c r="G1626" s="43">
        <f>G463</f>
        <v>0</v>
      </c>
      <c r="N1626" s="43">
        <f>N463</f>
        <v>0</v>
      </c>
      <c r="Q1626" s="42">
        <f>Q463</f>
        <v>0</v>
      </c>
    </row>
    <row r="1627" spans="4:17">
      <c r="D1627" s="42"/>
      <c r="E1627" s="42"/>
      <c r="F1627" s="42"/>
      <c r="G1627" s="43"/>
      <c r="N1627" s="43"/>
      <c r="Q1627" s="42"/>
    </row>
    <row r="1628" spans="4:17">
      <c r="D1628" s="42">
        <f>D464</f>
        <v>0</v>
      </c>
      <c r="E1628" s="42">
        <f>E464</f>
        <v>0</v>
      </c>
      <c r="F1628" s="42">
        <f>F464</f>
        <v>0</v>
      </c>
      <c r="G1628" s="43">
        <f>G464</f>
        <v>0</v>
      </c>
      <c r="N1628" s="43">
        <f>N464</f>
        <v>0</v>
      </c>
      <c r="Q1628" s="42">
        <f>Q464</f>
        <v>0</v>
      </c>
    </row>
    <row r="1629" spans="4:17">
      <c r="D1629" s="42"/>
      <c r="E1629" s="42"/>
      <c r="F1629" s="42"/>
      <c r="G1629" s="43"/>
      <c r="N1629" s="43"/>
      <c r="Q1629" s="42"/>
    </row>
    <row r="1630" spans="4:17">
      <c r="D1630" s="42">
        <f>D465</f>
        <v>0</v>
      </c>
      <c r="E1630" s="42">
        <f>E465</f>
        <v>0</v>
      </c>
      <c r="F1630" s="42">
        <f>F465</f>
        <v>0</v>
      </c>
      <c r="G1630" s="43">
        <f>G465</f>
        <v>0</v>
      </c>
      <c r="N1630" s="43">
        <f>N465</f>
        <v>0</v>
      </c>
      <c r="Q1630" s="42">
        <f>Q465</f>
        <v>0</v>
      </c>
    </row>
    <row r="1631" spans="4:17">
      <c r="D1631" s="42"/>
      <c r="E1631" s="42"/>
      <c r="F1631" s="42"/>
      <c r="G1631" s="43"/>
      <c r="N1631" s="43"/>
      <c r="Q1631" s="42"/>
    </row>
    <row r="1632" spans="4:17">
      <c r="D1632" s="42">
        <f>D466</f>
        <v>0</v>
      </c>
      <c r="E1632" s="42">
        <f>E466</f>
        <v>0</v>
      </c>
      <c r="F1632" s="42">
        <f>F466</f>
        <v>0</v>
      </c>
      <c r="G1632" s="43">
        <f>G466</f>
        <v>0</v>
      </c>
      <c r="N1632" s="43">
        <f>N466</f>
        <v>0</v>
      </c>
      <c r="Q1632" s="42">
        <f>Q466</f>
        <v>0</v>
      </c>
    </row>
    <row r="1633" spans="4:17">
      <c r="D1633" s="42"/>
      <c r="E1633" s="42"/>
      <c r="F1633" s="42"/>
      <c r="G1633" s="43"/>
      <c r="N1633" s="43"/>
      <c r="Q1633" s="42"/>
    </row>
    <row r="1634" spans="4:17">
      <c r="D1634" s="42">
        <f>D467</f>
        <v>0</v>
      </c>
      <c r="E1634" s="42">
        <f>E467</f>
        <v>0</v>
      </c>
      <c r="F1634" s="42">
        <f>F467</f>
        <v>0</v>
      </c>
      <c r="G1634" s="43">
        <f>G467</f>
        <v>0</v>
      </c>
      <c r="N1634" s="43">
        <f>N467</f>
        <v>0</v>
      </c>
      <c r="Q1634" s="42">
        <f>Q467</f>
        <v>0</v>
      </c>
    </row>
    <row r="1635" spans="4:17">
      <c r="D1635" s="42"/>
      <c r="E1635" s="42"/>
      <c r="F1635" s="42"/>
      <c r="G1635" s="43"/>
      <c r="N1635" s="43"/>
      <c r="Q1635" s="42"/>
    </row>
    <row r="1636" spans="4:17">
      <c r="D1636" s="42">
        <f>D468</f>
        <v>0</v>
      </c>
      <c r="E1636" s="42">
        <f>E468</f>
        <v>0</v>
      </c>
      <c r="F1636" s="42">
        <f>F468</f>
        <v>0</v>
      </c>
      <c r="G1636" s="43">
        <f>G468</f>
        <v>0</v>
      </c>
      <c r="N1636" s="43">
        <f>N468</f>
        <v>0</v>
      </c>
      <c r="Q1636" s="42">
        <f>Q468</f>
        <v>0</v>
      </c>
    </row>
    <row r="1637" spans="4:17">
      <c r="D1637" s="42"/>
      <c r="E1637" s="42"/>
      <c r="F1637" s="42"/>
      <c r="G1637" s="43"/>
      <c r="N1637" s="43"/>
      <c r="Q1637" s="42"/>
    </row>
    <row r="1638" spans="4:17">
      <c r="D1638" s="42">
        <f>D469</f>
        <v>0</v>
      </c>
      <c r="E1638" s="42">
        <f>E469</f>
        <v>0</v>
      </c>
      <c r="F1638" s="42">
        <f>F469</f>
        <v>0</v>
      </c>
      <c r="G1638" s="43">
        <f>G469</f>
        <v>0</v>
      </c>
      <c r="N1638" s="43">
        <f>N469</f>
        <v>0</v>
      </c>
      <c r="Q1638" s="42">
        <f>Q469</f>
        <v>0</v>
      </c>
    </row>
    <row r="1639" spans="4:17">
      <c r="D1639" s="42"/>
      <c r="E1639" s="42"/>
      <c r="F1639" s="42"/>
      <c r="G1639" s="43"/>
      <c r="N1639" s="43"/>
      <c r="Q1639" s="42"/>
    </row>
    <row r="1640" spans="4:17">
      <c r="D1640" s="42">
        <f>D470</f>
        <v>0</v>
      </c>
      <c r="E1640" s="42">
        <f>E470</f>
        <v>0</v>
      </c>
      <c r="F1640" s="42">
        <f>F470</f>
        <v>0</v>
      </c>
      <c r="G1640" s="43">
        <f>G470</f>
        <v>0</v>
      </c>
      <c r="N1640" s="43">
        <f>N470</f>
        <v>0</v>
      </c>
      <c r="Q1640" s="42">
        <f>Q470</f>
        <v>0</v>
      </c>
    </row>
    <row r="1641" spans="4:17">
      <c r="D1641" s="42"/>
      <c r="E1641" s="42"/>
      <c r="F1641" s="42"/>
      <c r="G1641" s="43"/>
      <c r="N1641" s="43"/>
      <c r="Q1641" s="42"/>
    </row>
    <row r="1642" spans="4:17">
      <c r="D1642" s="42">
        <f>D471</f>
        <v>0</v>
      </c>
      <c r="E1642" s="42">
        <f>E471</f>
        <v>0</v>
      </c>
      <c r="F1642" s="42">
        <f>F471</f>
        <v>0</v>
      </c>
      <c r="G1642" s="43">
        <f>G471</f>
        <v>0</v>
      </c>
      <c r="N1642" s="43">
        <f>N471</f>
        <v>0</v>
      </c>
      <c r="Q1642" s="42">
        <f>Q471</f>
        <v>0</v>
      </c>
    </row>
    <row r="1643" spans="4:17">
      <c r="D1643" s="42"/>
      <c r="E1643" s="42"/>
      <c r="F1643" s="42"/>
      <c r="G1643" s="43"/>
      <c r="N1643" s="43"/>
      <c r="Q1643" s="42"/>
    </row>
    <row r="1644" spans="4:17">
      <c r="D1644" s="42">
        <f>D472</f>
        <v>0</v>
      </c>
      <c r="E1644" s="42">
        <f>E472</f>
        <v>0</v>
      </c>
      <c r="F1644" s="42">
        <f>F472</f>
        <v>0</v>
      </c>
      <c r="G1644" s="43">
        <f>G472</f>
        <v>0</v>
      </c>
      <c r="N1644" s="43">
        <f>N472</f>
        <v>0</v>
      </c>
      <c r="Q1644" s="42">
        <f>Q472</f>
        <v>0</v>
      </c>
    </row>
    <row r="1645" spans="4:17">
      <c r="D1645" s="42"/>
      <c r="E1645" s="42"/>
      <c r="F1645" s="42"/>
      <c r="G1645" s="43"/>
      <c r="N1645" s="43"/>
      <c r="Q1645" s="42"/>
    </row>
    <row r="1646" spans="4:17">
      <c r="D1646" s="42">
        <f>D473</f>
        <v>0</v>
      </c>
      <c r="E1646" s="42">
        <f>E473</f>
        <v>0</v>
      </c>
      <c r="F1646" s="42">
        <f>F473</f>
        <v>0</v>
      </c>
      <c r="G1646" s="43">
        <f>G473</f>
        <v>0</v>
      </c>
      <c r="N1646" s="43">
        <f>N473</f>
        <v>0</v>
      </c>
      <c r="Q1646" s="42">
        <f>Q473</f>
        <v>0</v>
      </c>
    </row>
    <row r="1647" spans="4:17">
      <c r="D1647" s="42"/>
      <c r="E1647" s="42"/>
      <c r="F1647" s="42"/>
      <c r="G1647" s="43"/>
      <c r="N1647" s="43"/>
      <c r="Q1647" s="42"/>
    </row>
    <row r="1648" spans="4:17">
      <c r="D1648" s="42">
        <f>D474</f>
        <v>0</v>
      </c>
      <c r="E1648" s="42">
        <f>E474</f>
        <v>0</v>
      </c>
      <c r="F1648" s="42">
        <f>F474</f>
        <v>0</v>
      </c>
      <c r="G1648" s="43">
        <f>G474</f>
        <v>0</v>
      </c>
      <c r="N1648" s="43">
        <f>N474</f>
        <v>0</v>
      </c>
      <c r="Q1648" s="42">
        <f>Q474</f>
        <v>0</v>
      </c>
    </row>
    <row r="1649" spans="4:17">
      <c r="D1649" s="42"/>
      <c r="E1649" s="42"/>
      <c r="F1649" s="42"/>
      <c r="G1649" s="43"/>
      <c r="N1649" s="43"/>
      <c r="Q1649" s="42"/>
    </row>
    <row r="1650" spans="4:17">
      <c r="D1650" s="42">
        <f>D475</f>
        <v>0</v>
      </c>
      <c r="E1650" s="42">
        <f>E475</f>
        <v>0</v>
      </c>
      <c r="F1650" s="42">
        <f>F475</f>
        <v>0</v>
      </c>
      <c r="G1650" s="43">
        <f>G475</f>
        <v>0</v>
      </c>
      <c r="N1650" s="43">
        <f>N475</f>
        <v>0</v>
      </c>
      <c r="Q1650" s="42">
        <f>Q475</f>
        <v>0</v>
      </c>
    </row>
    <row r="1651" spans="4:17">
      <c r="D1651" s="42"/>
      <c r="E1651" s="42"/>
      <c r="F1651" s="42"/>
      <c r="G1651" s="43"/>
      <c r="N1651" s="43"/>
      <c r="Q1651" s="42"/>
    </row>
    <row r="1652" spans="4:17">
      <c r="D1652" s="42">
        <f>D476</f>
        <v>0</v>
      </c>
      <c r="E1652" s="42">
        <f>E476</f>
        <v>0</v>
      </c>
      <c r="F1652" s="42">
        <f>F476</f>
        <v>0</v>
      </c>
      <c r="G1652" s="43">
        <f>G476</f>
        <v>0</v>
      </c>
      <c r="N1652" s="43">
        <f>N476</f>
        <v>0</v>
      </c>
      <c r="Q1652" s="42">
        <f>Q476</f>
        <v>0</v>
      </c>
    </row>
    <row r="1653" spans="4:17">
      <c r="D1653" s="42"/>
      <c r="E1653" s="42"/>
      <c r="F1653" s="42"/>
      <c r="G1653" s="43"/>
      <c r="N1653" s="43"/>
      <c r="Q1653" s="42"/>
    </row>
    <row r="1654" spans="4:17">
      <c r="D1654" s="42">
        <f>D477</f>
        <v>0</v>
      </c>
      <c r="E1654" s="42">
        <f>E477</f>
        <v>0</v>
      </c>
      <c r="F1654" s="42">
        <f>F477</f>
        <v>0</v>
      </c>
      <c r="G1654" s="43">
        <f>G477</f>
        <v>0</v>
      </c>
      <c r="N1654" s="43">
        <f>N477</f>
        <v>0</v>
      </c>
      <c r="Q1654" s="42">
        <f>Q477</f>
        <v>0</v>
      </c>
    </row>
    <row r="1655" spans="4:17">
      <c r="D1655" s="42"/>
      <c r="E1655" s="42"/>
      <c r="F1655" s="42"/>
      <c r="G1655" s="43"/>
      <c r="N1655" s="43"/>
      <c r="Q1655" s="42"/>
    </row>
    <row r="1656" spans="4:17">
      <c r="D1656" s="42">
        <f>D478</f>
        <v>0</v>
      </c>
      <c r="E1656" s="42">
        <f>E478</f>
        <v>0</v>
      </c>
      <c r="F1656" s="42">
        <f>F478</f>
        <v>0</v>
      </c>
      <c r="G1656" s="43">
        <f>G478</f>
        <v>0</v>
      </c>
      <c r="N1656" s="43">
        <f>N478</f>
        <v>0</v>
      </c>
      <c r="Q1656" s="42">
        <f>Q478</f>
        <v>0</v>
      </c>
    </row>
    <row r="1657" spans="4:17">
      <c r="D1657" s="42"/>
      <c r="E1657" s="42"/>
      <c r="F1657" s="42"/>
      <c r="G1657" s="43"/>
      <c r="N1657" s="43"/>
      <c r="Q1657" s="42"/>
    </row>
    <row r="1658" spans="4:17">
      <c r="D1658" s="42">
        <f>D479</f>
        <v>0</v>
      </c>
      <c r="E1658" s="42">
        <f>E479</f>
        <v>0</v>
      </c>
      <c r="F1658" s="42">
        <f>F479</f>
        <v>0</v>
      </c>
      <c r="G1658" s="43">
        <f>G479</f>
        <v>0</v>
      </c>
      <c r="N1658" s="43">
        <f>N479</f>
        <v>0</v>
      </c>
      <c r="Q1658" s="42">
        <f>Q479</f>
        <v>0</v>
      </c>
    </row>
    <row r="1659" spans="4:17">
      <c r="D1659" s="42"/>
      <c r="E1659" s="42"/>
      <c r="F1659" s="42"/>
      <c r="G1659" s="43"/>
      <c r="N1659" s="43"/>
      <c r="Q1659" s="42"/>
    </row>
    <row r="1660" spans="4:17">
      <c r="D1660" s="42">
        <f>D480</f>
        <v>0</v>
      </c>
      <c r="E1660" s="42">
        <f>E480</f>
        <v>0</v>
      </c>
      <c r="F1660" s="42">
        <f>F480</f>
        <v>0</v>
      </c>
      <c r="G1660" s="43">
        <f>G480</f>
        <v>0</v>
      </c>
      <c r="N1660" s="43">
        <f>N480</f>
        <v>0</v>
      </c>
      <c r="Q1660" s="42">
        <f>Q480</f>
        <v>0</v>
      </c>
    </row>
    <row r="1661" spans="4:17">
      <c r="D1661" s="42"/>
      <c r="E1661" s="42"/>
      <c r="F1661" s="42"/>
      <c r="G1661" s="43"/>
      <c r="N1661" s="43"/>
      <c r="Q1661" s="42"/>
    </row>
    <row r="1662" spans="4:17">
      <c r="D1662" s="42">
        <f>D481</f>
        <v>0</v>
      </c>
      <c r="E1662" s="42">
        <f>E481</f>
        <v>0</v>
      </c>
      <c r="F1662" s="42">
        <f>F481</f>
        <v>0</v>
      </c>
      <c r="G1662" s="43">
        <f>G481</f>
        <v>0</v>
      </c>
      <c r="N1662" s="43">
        <f>N481</f>
        <v>0</v>
      </c>
      <c r="Q1662" s="42">
        <f>Q481</f>
        <v>0</v>
      </c>
    </row>
    <row r="1663" spans="4:17">
      <c r="D1663" s="42"/>
      <c r="E1663" s="42"/>
      <c r="F1663" s="42"/>
      <c r="G1663" s="43"/>
      <c r="N1663" s="43"/>
      <c r="Q1663" s="42"/>
    </row>
    <row r="1664" spans="4:17">
      <c r="D1664" s="42">
        <f>D482</f>
        <v>0</v>
      </c>
      <c r="E1664" s="42">
        <f>E482</f>
        <v>0</v>
      </c>
      <c r="F1664" s="42">
        <f>F482</f>
        <v>0</v>
      </c>
      <c r="G1664" s="43">
        <f>G482</f>
        <v>0</v>
      </c>
      <c r="N1664" s="43">
        <f>N482</f>
        <v>0</v>
      </c>
      <c r="Q1664" s="42">
        <f>Q482</f>
        <v>0</v>
      </c>
    </row>
    <row r="1665" spans="4:17">
      <c r="D1665" s="42"/>
      <c r="E1665" s="42"/>
      <c r="F1665" s="42"/>
      <c r="G1665" s="43"/>
      <c r="N1665" s="43"/>
      <c r="Q1665" s="42"/>
    </row>
    <row r="1666" spans="4:17">
      <c r="D1666" s="42">
        <f>D483</f>
        <v>0</v>
      </c>
      <c r="E1666" s="42">
        <f>E483</f>
        <v>0</v>
      </c>
      <c r="F1666" s="42">
        <f>F483</f>
        <v>0</v>
      </c>
      <c r="G1666" s="43">
        <f>G483</f>
        <v>0</v>
      </c>
      <c r="N1666" s="43">
        <f>N483</f>
        <v>0</v>
      </c>
      <c r="Q1666" s="42">
        <f>Q483</f>
        <v>0</v>
      </c>
    </row>
    <row r="1667" spans="4:17">
      <c r="D1667" s="42"/>
      <c r="E1667" s="42"/>
      <c r="F1667" s="42"/>
      <c r="G1667" s="43"/>
      <c r="N1667" s="43"/>
      <c r="Q1667" s="42"/>
    </row>
    <row r="1668" spans="4:17">
      <c r="D1668" s="42">
        <f>D484</f>
        <v>0</v>
      </c>
      <c r="E1668" s="42">
        <f>E484</f>
        <v>0</v>
      </c>
      <c r="F1668" s="42">
        <f>F484</f>
        <v>0</v>
      </c>
      <c r="G1668" s="43">
        <f>G484</f>
        <v>0</v>
      </c>
      <c r="N1668" s="43">
        <f>N484</f>
        <v>0</v>
      </c>
      <c r="Q1668" s="42">
        <f>Q484</f>
        <v>0</v>
      </c>
    </row>
    <row r="1669" spans="4:17">
      <c r="D1669" s="42"/>
      <c r="E1669" s="42"/>
      <c r="F1669" s="42"/>
      <c r="G1669" s="43"/>
      <c r="N1669" s="43"/>
      <c r="Q1669" s="42"/>
    </row>
    <row r="1670" spans="4:17">
      <c r="D1670" s="42">
        <f>D485</f>
        <v>0</v>
      </c>
      <c r="E1670" s="42">
        <f>E485</f>
        <v>0</v>
      </c>
      <c r="F1670" s="42">
        <f>F485</f>
        <v>0</v>
      </c>
      <c r="G1670" s="43">
        <f>G485</f>
        <v>0</v>
      </c>
      <c r="N1670" s="43">
        <f>N485</f>
        <v>0</v>
      </c>
      <c r="Q1670" s="42">
        <f>Q485</f>
        <v>0</v>
      </c>
    </row>
    <row r="1671" spans="4:17">
      <c r="D1671" s="42"/>
      <c r="E1671" s="42"/>
      <c r="F1671" s="42"/>
      <c r="G1671" s="43"/>
      <c r="N1671" s="43"/>
      <c r="Q1671" s="42"/>
    </row>
    <row r="1672" spans="4:17">
      <c r="D1672" s="42">
        <f>D486</f>
        <v>0</v>
      </c>
      <c r="E1672" s="42">
        <f>E486</f>
        <v>0</v>
      </c>
      <c r="F1672" s="42">
        <f>F486</f>
        <v>0</v>
      </c>
      <c r="G1672" s="43">
        <f>G486</f>
        <v>0</v>
      </c>
      <c r="N1672" s="43">
        <f>N486</f>
        <v>0</v>
      </c>
      <c r="Q1672" s="42">
        <f>Q486</f>
        <v>0</v>
      </c>
    </row>
    <row r="1673" spans="4:17">
      <c r="D1673" s="42"/>
      <c r="E1673" s="42"/>
      <c r="F1673" s="42"/>
      <c r="G1673" s="43"/>
      <c r="N1673" s="43"/>
      <c r="Q1673" s="42"/>
    </row>
    <row r="1674" spans="4:17">
      <c r="D1674" s="42">
        <f>D487</f>
        <v>0</v>
      </c>
      <c r="E1674" s="42">
        <f>E487</f>
        <v>0</v>
      </c>
      <c r="F1674" s="42">
        <f>F487</f>
        <v>0</v>
      </c>
      <c r="G1674" s="43">
        <f>G487</f>
        <v>0</v>
      </c>
      <c r="N1674" s="43">
        <f>N487</f>
        <v>0</v>
      </c>
      <c r="Q1674" s="42">
        <f>Q487</f>
        <v>0</v>
      </c>
    </row>
    <row r="1675" spans="4:17">
      <c r="D1675" s="42"/>
      <c r="E1675" s="42"/>
      <c r="F1675" s="42"/>
      <c r="G1675" s="43"/>
      <c r="N1675" s="43"/>
      <c r="Q1675" s="42"/>
    </row>
    <row r="1676" spans="4:17">
      <c r="D1676" s="42">
        <f>D488</f>
        <v>0</v>
      </c>
      <c r="E1676" s="42">
        <f>E488</f>
        <v>0</v>
      </c>
      <c r="F1676" s="42">
        <f>F488</f>
        <v>0</v>
      </c>
      <c r="G1676" s="43">
        <f>G488</f>
        <v>0</v>
      </c>
      <c r="N1676" s="43">
        <f>N488</f>
        <v>0</v>
      </c>
      <c r="Q1676" s="42">
        <f>Q488</f>
        <v>0</v>
      </c>
    </row>
    <row r="1677" spans="4:17">
      <c r="D1677" s="42"/>
      <c r="E1677" s="42"/>
      <c r="F1677" s="42"/>
      <c r="G1677" s="43"/>
      <c r="N1677" s="43"/>
      <c r="Q1677" s="42"/>
    </row>
    <row r="1678" spans="4:17">
      <c r="D1678" s="42">
        <f>D489</f>
        <v>0</v>
      </c>
      <c r="E1678" s="42">
        <f>E489</f>
        <v>0</v>
      </c>
      <c r="F1678" s="42">
        <f>F489</f>
        <v>0</v>
      </c>
      <c r="G1678" s="43">
        <f>G489</f>
        <v>0</v>
      </c>
      <c r="N1678" s="43">
        <f>N489</f>
        <v>0</v>
      </c>
      <c r="Q1678" s="42">
        <f>Q489</f>
        <v>0</v>
      </c>
    </row>
    <row r="1679" spans="4:17">
      <c r="D1679" s="42"/>
      <c r="E1679" s="42"/>
      <c r="F1679" s="42"/>
      <c r="G1679" s="43"/>
      <c r="N1679" s="43"/>
      <c r="Q1679" s="42"/>
    </row>
    <row r="1680" spans="4:17">
      <c r="D1680" s="42">
        <f>D490</f>
        <v>0</v>
      </c>
      <c r="E1680" s="42">
        <f>E490</f>
        <v>0</v>
      </c>
      <c r="F1680" s="42">
        <f>F490</f>
        <v>0</v>
      </c>
      <c r="G1680" s="43">
        <f>G490</f>
        <v>0</v>
      </c>
      <c r="N1680" s="43">
        <f>N490</f>
        <v>0</v>
      </c>
      <c r="Q1680" s="42">
        <f>Q490</f>
        <v>0</v>
      </c>
    </row>
    <row r="1681" spans="4:17">
      <c r="D1681" s="42"/>
      <c r="E1681" s="42"/>
      <c r="F1681" s="42"/>
      <c r="G1681" s="43"/>
      <c r="N1681" s="43"/>
      <c r="Q1681" s="42"/>
    </row>
    <row r="1682" spans="4:17">
      <c r="D1682" s="42">
        <f>D491</f>
        <v>0</v>
      </c>
      <c r="E1682" s="42">
        <f>E491</f>
        <v>0</v>
      </c>
      <c r="F1682" s="42">
        <f>F491</f>
        <v>0</v>
      </c>
      <c r="G1682" s="43">
        <f>G491</f>
        <v>0</v>
      </c>
      <c r="N1682" s="43">
        <f>N491</f>
        <v>0</v>
      </c>
      <c r="Q1682" s="42">
        <f>Q491</f>
        <v>0</v>
      </c>
    </row>
    <row r="1683" spans="4:17">
      <c r="D1683" s="42"/>
      <c r="E1683" s="42"/>
      <c r="F1683" s="42"/>
      <c r="G1683" s="43"/>
      <c r="N1683" s="43"/>
      <c r="Q1683" s="42"/>
    </row>
    <row r="1684" spans="4:17">
      <c r="D1684" s="42">
        <f>D492</f>
        <v>0</v>
      </c>
      <c r="E1684" s="42">
        <f>E492</f>
        <v>0</v>
      </c>
      <c r="F1684" s="42">
        <f>F492</f>
        <v>0</v>
      </c>
      <c r="G1684" s="43">
        <f>G492</f>
        <v>0</v>
      </c>
      <c r="N1684" s="43">
        <f>N492</f>
        <v>0</v>
      </c>
      <c r="Q1684" s="42">
        <f>Q492</f>
        <v>0</v>
      </c>
    </row>
    <row r="1685" spans="4:17">
      <c r="D1685" s="42"/>
      <c r="E1685" s="42"/>
      <c r="F1685" s="42"/>
      <c r="G1685" s="43"/>
      <c r="N1685" s="43"/>
      <c r="Q1685" s="42"/>
    </row>
    <row r="1686" spans="4:17">
      <c r="D1686" s="42">
        <f>D493</f>
        <v>0</v>
      </c>
      <c r="E1686" s="42">
        <f>E493</f>
        <v>0</v>
      </c>
      <c r="F1686" s="42">
        <f>F493</f>
        <v>0</v>
      </c>
      <c r="G1686" s="43">
        <f>G493</f>
        <v>0</v>
      </c>
      <c r="N1686" s="43">
        <f>N493</f>
        <v>0</v>
      </c>
      <c r="Q1686" s="42">
        <f>Q493</f>
        <v>0</v>
      </c>
    </row>
    <row r="1687" spans="4:17">
      <c r="D1687" s="42"/>
      <c r="E1687" s="42"/>
      <c r="F1687" s="42"/>
      <c r="G1687" s="43"/>
      <c r="N1687" s="43"/>
      <c r="Q1687" s="42"/>
    </row>
    <row r="1688" spans="4:17">
      <c r="D1688" s="42">
        <f>D494</f>
        <v>0</v>
      </c>
      <c r="E1688" s="42">
        <f>E494</f>
        <v>0</v>
      </c>
      <c r="F1688" s="42">
        <f>F494</f>
        <v>0</v>
      </c>
      <c r="G1688" s="43">
        <f>G494</f>
        <v>0</v>
      </c>
      <c r="N1688" s="43">
        <f>N494</f>
        <v>0</v>
      </c>
      <c r="Q1688" s="42">
        <f>Q494</f>
        <v>0</v>
      </c>
    </row>
    <row r="1689" spans="4:17">
      <c r="D1689" s="42"/>
      <c r="E1689" s="42"/>
      <c r="F1689" s="42"/>
      <c r="G1689" s="43"/>
      <c r="N1689" s="43"/>
      <c r="Q1689" s="42"/>
    </row>
    <row r="1690" spans="4:17">
      <c r="D1690" s="42">
        <f>D495</f>
        <v>0</v>
      </c>
      <c r="E1690" s="42">
        <f>E495</f>
        <v>0</v>
      </c>
      <c r="F1690" s="42">
        <f>F495</f>
        <v>0</v>
      </c>
      <c r="G1690" s="43">
        <f>G495</f>
        <v>0</v>
      </c>
      <c r="N1690" s="43">
        <f>N495</f>
        <v>0</v>
      </c>
      <c r="Q1690" s="42">
        <f>Q495</f>
        <v>0</v>
      </c>
    </row>
    <row r="1691" spans="4:17">
      <c r="D1691" s="42"/>
      <c r="E1691" s="42"/>
      <c r="F1691" s="42"/>
      <c r="G1691" s="43"/>
      <c r="N1691" s="43"/>
      <c r="Q1691" s="42"/>
    </row>
    <row r="1692" spans="4:17">
      <c r="D1692" s="42">
        <f>D496</f>
        <v>0</v>
      </c>
      <c r="E1692" s="42">
        <f>E496</f>
        <v>0</v>
      </c>
      <c r="F1692" s="42">
        <f>F496</f>
        <v>0</v>
      </c>
      <c r="G1692" s="43">
        <f>G496</f>
        <v>0</v>
      </c>
      <c r="N1692" s="43">
        <f>N496</f>
        <v>0</v>
      </c>
      <c r="Q1692" s="42">
        <f>Q496</f>
        <v>0</v>
      </c>
    </row>
    <row r="1693" spans="4:17">
      <c r="D1693" s="42"/>
      <c r="E1693" s="42"/>
      <c r="F1693" s="42"/>
      <c r="G1693" s="43"/>
      <c r="N1693" s="43"/>
      <c r="Q1693" s="42"/>
    </row>
    <row r="1694" spans="4:17">
      <c r="D1694" s="42">
        <f>D497</f>
        <v>0</v>
      </c>
      <c r="E1694" s="42">
        <f>E497</f>
        <v>0</v>
      </c>
      <c r="F1694" s="42">
        <f>F497</f>
        <v>0</v>
      </c>
      <c r="G1694" s="43">
        <f>G497</f>
        <v>0</v>
      </c>
      <c r="N1694" s="43">
        <f>N497</f>
        <v>0</v>
      </c>
      <c r="Q1694" s="42">
        <f>Q497</f>
        <v>0</v>
      </c>
    </row>
    <row r="1695" spans="4:17">
      <c r="D1695" s="42"/>
      <c r="E1695" s="42"/>
      <c r="F1695" s="42"/>
      <c r="G1695" s="43"/>
      <c r="N1695" s="43"/>
      <c r="Q1695" s="42"/>
    </row>
    <row r="1696" spans="4:17">
      <c r="D1696" s="42">
        <f>D498</f>
        <v>0</v>
      </c>
      <c r="E1696" s="42">
        <f>E498</f>
        <v>0</v>
      </c>
      <c r="F1696" s="42">
        <f>F498</f>
        <v>0</v>
      </c>
      <c r="G1696" s="43">
        <f>G498</f>
        <v>0</v>
      </c>
      <c r="N1696" s="43">
        <f>N498</f>
        <v>0</v>
      </c>
      <c r="Q1696" s="42">
        <f>Q498</f>
        <v>0</v>
      </c>
    </row>
    <row r="1697" spans="4:17">
      <c r="D1697" s="42"/>
      <c r="E1697" s="42"/>
      <c r="F1697" s="42"/>
      <c r="G1697" s="43"/>
      <c r="N1697" s="43"/>
      <c r="Q1697" s="42"/>
    </row>
    <row r="1698" spans="4:17">
      <c r="D1698" s="42">
        <f>D499</f>
        <v>0</v>
      </c>
      <c r="E1698" s="42">
        <f>E499</f>
        <v>0</v>
      </c>
      <c r="F1698" s="42">
        <f>F499</f>
        <v>0</v>
      </c>
      <c r="G1698" s="43">
        <f>G499</f>
        <v>0</v>
      </c>
      <c r="N1698" s="43">
        <f>N499</f>
        <v>0</v>
      </c>
      <c r="Q1698" s="42">
        <f>Q499</f>
        <v>0</v>
      </c>
    </row>
    <row r="1699" spans="4:17">
      <c r="D1699" s="42"/>
      <c r="E1699" s="42"/>
      <c r="F1699" s="42"/>
      <c r="G1699" s="43"/>
      <c r="N1699" s="43"/>
      <c r="Q1699" s="42"/>
    </row>
    <row r="1700" spans="4:17">
      <c r="D1700" s="42">
        <f>D500</f>
        <v>0</v>
      </c>
      <c r="E1700" s="42">
        <f>E500</f>
        <v>0</v>
      </c>
      <c r="F1700" s="42">
        <f>F500</f>
        <v>0</v>
      </c>
      <c r="G1700" s="43">
        <f>G500</f>
        <v>0</v>
      </c>
      <c r="N1700" s="43">
        <f>N500</f>
        <v>0</v>
      </c>
      <c r="Q1700" s="42">
        <f>Q500</f>
        <v>0</v>
      </c>
    </row>
    <row r="1701" spans="4:17">
      <c r="D1701" s="42"/>
      <c r="E1701" s="42"/>
      <c r="F1701" s="42"/>
      <c r="G1701" s="43"/>
      <c r="N1701" s="43"/>
      <c r="Q1701" s="42"/>
    </row>
    <row r="1702" spans="4:17">
      <c r="D1702" s="42">
        <f>D501</f>
        <v>0</v>
      </c>
      <c r="E1702" s="42">
        <f>E501</f>
        <v>0</v>
      </c>
      <c r="F1702" s="42">
        <f>F501</f>
        <v>0</v>
      </c>
      <c r="G1702" s="43">
        <f>G501</f>
        <v>0</v>
      </c>
      <c r="N1702" s="43">
        <f>N501</f>
        <v>0</v>
      </c>
      <c r="Q1702" s="42">
        <f>Q501</f>
        <v>0</v>
      </c>
    </row>
    <row r="1703" spans="4:17">
      <c r="D1703" s="42"/>
      <c r="E1703" s="42"/>
      <c r="F1703" s="42"/>
      <c r="G1703" s="43"/>
      <c r="N1703" s="43"/>
      <c r="Q1703" s="42"/>
    </row>
    <row r="1704" spans="4:17">
      <c r="D1704" s="42">
        <f>D502</f>
        <v>0</v>
      </c>
      <c r="E1704" s="42">
        <f>E502</f>
        <v>0</v>
      </c>
      <c r="F1704" s="42">
        <f>F502</f>
        <v>0</v>
      </c>
      <c r="G1704" s="43">
        <f>G502</f>
        <v>0</v>
      </c>
      <c r="N1704" s="43">
        <f>N502</f>
        <v>0</v>
      </c>
      <c r="Q1704" s="42">
        <f>Q502</f>
        <v>0</v>
      </c>
    </row>
    <row r="1705" spans="4:17">
      <c r="D1705" s="42"/>
      <c r="E1705" s="42"/>
      <c r="F1705" s="42"/>
      <c r="G1705" s="43"/>
      <c r="N1705" s="43"/>
      <c r="Q1705" s="42"/>
    </row>
    <row r="1706" spans="4:17">
      <c r="D1706" s="42">
        <f>D503</f>
        <v>0</v>
      </c>
      <c r="E1706" s="42">
        <f>E503</f>
        <v>0</v>
      </c>
      <c r="F1706" s="42">
        <f>F503</f>
        <v>0</v>
      </c>
      <c r="G1706" s="43">
        <f>G503</f>
        <v>0</v>
      </c>
      <c r="N1706" s="43">
        <f>N503</f>
        <v>0</v>
      </c>
      <c r="Q1706" s="42">
        <f>Q503</f>
        <v>0</v>
      </c>
    </row>
    <row r="1707" spans="4:17">
      <c r="D1707" s="42"/>
      <c r="E1707" s="42"/>
      <c r="F1707" s="42"/>
      <c r="G1707" s="43"/>
      <c r="N1707" s="43"/>
      <c r="Q1707" s="42"/>
    </row>
    <row r="1708" spans="4:17">
      <c r="D1708" s="42">
        <f>D504</f>
        <v>0</v>
      </c>
      <c r="E1708" s="42">
        <f>E504</f>
        <v>0</v>
      </c>
      <c r="F1708" s="42">
        <f>F504</f>
        <v>0</v>
      </c>
      <c r="G1708" s="43">
        <f>G504</f>
        <v>0</v>
      </c>
      <c r="N1708" s="43">
        <f>N504</f>
        <v>0</v>
      </c>
      <c r="Q1708" s="42">
        <f>Q504</f>
        <v>0</v>
      </c>
    </row>
    <row r="1709" spans="4:17">
      <c r="D1709" s="42"/>
      <c r="E1709" s="42"/>
      <c r="F1709" s="42"/>
      <c r="G1709" s="43"/>
      <c r="N1709" s="43"/>
      <c r="Q1709" s="42"/>
    </row>
    <row r="1710" spans="4:17">
      <c r="D1710" s="42">
        <f>D505</f>
        <v>0</v>
      </c>
      <c r="E1710" s="42">
        <f>E505</f>
        <v>0</v>
      </c>
      <c r="F1710" s="42">
        <f>F505</f>
        <v>0</v>
      </c>
      <c r="G1710" s="43">
        <f>G505</f>
        <v>0</v>
      </c>
      <c r="N1710" s="43">
        <f>N505</f>
        <v>0</v>
      </c>
      <c r="Q1710" s="42">
        <f>Q505</f>
        <v>0</v>
      </c>
    </row>
    <row r="1711" spans="4:17">
      <c r="D1711" s="42"/>
      <c r="E1711" s="42"/>
      <c r="F1711" s="42"/>
      <c r="G1711" s="43"/>
      <c r="N1711" s="43"/>
      <c r="Q1711" s="42"/>
    </row>
    <row r="1712" spans="4:17">
      <c r="D1712" s="42">
        <f>D506</f>
        <v>0</v>
      </c>
      <c r="E1712" s="42">
        <f>E506</f>
        <v>0</v>
      </c>
      <c r="F1712" s="42">
        <f>F506</f>
        <v>0</v>
      </c>
      <c r="G1712" s="43">
        <f>G506</f>
        <v>0</v>
      </c>
      <c r="N1712" s="43">
        <f>N506</f>
        <v>0</v>
      </c>
      <c r="Q1712" s="42">
        <f>Q506</f>
        <v>0</v>
      </c>
    </row>
    <row r="1713" spans="4:17">
      <c r="D1713" s="42"/>
      <c r="E1713" s="42"/>
      <c r="F1713" s="42"/>
      <c r="G1713" s="43"/>
      <c r="N1713" s="43"/>
      <c r="Q1713" s="42"/>
    </row>
    <row r="1714" spans="4:17">
      <c r="D1714" s="42">
        <f>D507</f>
        <v>0</v>
      </c>
      <c r="E1714" s="42">
        <f>E507</f>
        <v>0</v>
      </c>
      <c r="F1714" s="42">
        <f>F507</f>
        <v>0</v>
      </c>
      <c r="G1714" s="43">
        <f>G507</f>
        <v>0</v>
      </c>
      <c r="N1714" s="43">
        <f>N507</f>
        <v>0</v>
      </c>
      <c r="Q1714" s="42">
        <f>Q507</f>
        <v>0</v>
      </c>
    </row>
    <row r="1715" spans="4:17">
      <c r="D1715" s="42"/>
      <c r="E1715" s="42"/>
      <c r="F1715" s="42"/>
      <c r="G1715" s="43"/>
      <c r="N1715" s="43"/>
      <c r="Q1715" s="42"/>
    </row>
    <row r="1716" spans="4:17">
      <c r="D1716" s="42">
        <f>D508</f>
        <v>0</v>
      </c>
      <c r="E1716" s="42">
        <f>E508</f>
        <v>0</v>
      </c>
      <c r="F1716" s="42">
        <f>F508</f>
        <v>0</v>
      </c>
      <c r="G1716" s="43">
        <f>G508</f>
        <v>0</v>
      </c>
      <c r="N1716" s="43">
        <f>N508</f>
        <v>0</v>
      </c>
      <c r="Q1716" s="42">
        <f>Q508</f>
        <v>0</v>
      </c>
    </row>
    <row r="1717" spans="4:17">
      <c r="D1717" s="42"/>
      <c r="E1717" s="42"/>
      <c r="F1717" s="42"/>
      <c r="G1717" s="43"/>
      <c r="N1717" s="43"/>
      <c r="Q1717" s="42"/>
    </row>
    <row r="1718" spans="4:17">
      <c r="D1718" s="42">
        <f>D509</f>
        <v>0</v>
      </c>
      <c r="E1718" s="42">
        <f>E509</f>
        <v>0</v>
      </c>
      <c r="F1718" s="42">
        <f>F509</f>
        <v>0</v>
      </c>
      <c r="G1718" s="43">
        <f>G509</f>
        <v>0</v>
      </c>
      <c r="N1718" s="43">
        <f>N509</f>
        <v>0</v>
      </c>
      <c r="Q1718" s="42">
        <f>Q509</f>
        <v>0</v>
      </c>
    </row>
    <row r="1719" spans="4:17">
      <c r="D1719" s="42"/>
      <c r="E1719" s="42"/>
      <c r="F1719" s="42"/>
      <c r="G1719" s="43"/>
      <c r="N1719" s="43"/>
      <c r="Q1719" s="42"/>
    </row>
    <row r="1720" spans="4:17">
      <c r="D1720" s="42">
        <f>D510</f>
        <v>0</v>
      </c>
      <c r="E1720" s="42">
        <f>E510</f>
        <v>0</v>
      </c>
      <c r="F1720" s="42">
        <f>F510</f>
        <v>0</v>
      </c>
      <c r="G1720" s="43">
        <f>G510</f>
        <v>0</v>
      </c>
      <c r="N1720" s="43">
        <f>N510</f>
        <v>0</v>
      </c>
      <c r="Q1720" s="42">
        <f>Q510</f>
        <v>0</v>
      </c>
    </row>
    <row r="1721" spans="4:17">
      <c r="D1721" s="42"/>
      <c r="E1721" s="42"/>
      <c r="F1721" s="42"/>
      <c r="G1721" s="43"/>
      <c r="N1721" s="43"/>
      <c r="Q1721" s="42"/>
    </row>
    <row r="1722" spans="4:17">
      <c r="D1722" s="42">
        <f>D511</f>
        <v>0</v>
      </c>
      <c r="E1722" s="42">
        <f>E511</f>
        <v>0</v>
      </c>
      <c r="F1722" s="42">
        <f>F511</f>
        <v>0</v>
      </c>
      <c r="G1722" s="43">
        <f>G511</f>
        <v>0</v>
      </c>
      <c r="N1722" s="43">
        <f>N511</f>
        <v>0</v>
      </c>
      <c r="Q1722" s="42">
        <f>Q511</f>
        <v>0</v>
      </c>
    </row>
    <row r="1723" spans="4:17">
      <c r="D1723" s="42"/>
      <c r="E1723" s="42"/>
      <c r="F1723" s="42"/>
      <c r="G1723" s="43"/>
      <c r="N1723" s="43"/>
      <c r="Q1723" s="42"/>
    </row>
    <row r="1724" spans="4:17">
      <c r="D1724" s="42">
        <f>D512</f>
        <v>0</v>
      </c>
      <c r="E1724" s="42">
        <f>E512</f>
        <v>0</v>
      </c>
      <c r="F1724" s="42">
        <f>F512</f>
        <v>0</v>
      </c>
      <c r="G1724" s="43">
        <f>G512</f>
        <v>0</v>
      </c>
      <c r="N1724" s="43">
        <f>N512</f>
        <v>0</v>
      </c>
      <c r="Q1724" s="42">
        <f>Q512</f>
        <v>0</v>
      </c>
    </row>
    <row r="1725" spans="4:17">
      <c r="D1725" s="42"/>
      <c r="E1725" s="42"/>
      <c r="F1725" s="42"/>
      <c r="G1725" s="43"/>
      <c r="N1725" s="43"/>
      <c r="Q1725" s="42"/>
    </row>
    <row r="1726" spans="4:17">
      <c r="D1726" s="42">
        <f>D513</f>
        <v>0</v>
      </c>
      <c r="E1726" s="42">
        <f>E513</f>
        <v>0</v>
      </c>
      <c r="F1726" s="42">
        <f>F513</f>
        <v>0</v>
      </c>
      <c r="G1726" s="43">
        <f>G513</f>
        <v>0</v>
      </c>
      <c r="N1726" s="43">
        <f>N513</f>
        <v>0</v>
      </c>
      <c r="Q1726" s="42">
        <f>Q513</f>
        <v>0</v>
      </c>
    </row>
    <row r="1727" spans="4:17">
      <c r="D1727" s="42"/>
      <c r="E1727" s="42"/>
      <c r="F1727" s="42"/>
      <c r="G1727" s="43"/>
      <c r="N1727" s="43"/>
      <c r="Q1727" s="42"/>
    </row>
    <row r="1728" spans="4:17">
      <c r="D1728" s="42">
        <f>D514</f>
        <v>0</v>
      </c>
      <c r="E1728" s="42">
        <f>E514</f>
        <v>0</v>
      </c>
      <c r="F1728" s="42">
        <f>F514</f>
        <v>0</v>
      </c>
      <c r="G1728" s="43">
        <f>G514</f>
        <v>0</v>
      </c>
      <c r="N1728" s="43">
        <f>N514</f>
        <v>0</v>
      </c>
      <c r="Q1728" s="42">
        <f>Q514</f>
        <v>0</v>
      </c>
    </row>
    <row r="1729" spans="4:17">
      <c r="D1729" s="42"/>
      <c r="E1729" s="42"/>
      <c r="F1729" s="42"/>
      <c r="G1729" s="43"/>
      <c r="N1729" s="43"/>
      <c r="Q1729" s="42"/>
    </row>
    <row r="1730" spans="4:17">
      <c r="D1730" s="42">
        <f>D515</f>
        <v>0</v>
      </c>
      <c r="E1730" s="42">
        <f>E515</f>
        <v>0</v>
      </c>
      <c r="F1730" s="42">
        <f>F515</f>
        <v>0</v>
      </c>
      <c r="G1730" s="43">
        <f>G515</f>
        <v>0</v>
      </c>
      <c r="N1730" s="43">
        <f>N515</f>
        <v>0</v>
      </c>
      <c r="Q1730" s="42">
        <f>Q515</f>
        <v>0</v>
      </c>
    </row>
    <row r="1731" spans="4:17">
      <c r="D1731" s="42"/>
      <c r="E1731" s="42"/>
      <c r="F1731" s="42"/>
      <c r="G1731" s="43"/>
      <c r="N1731" s="43"/>
      <c r="Q1731" s="42"/>
    </row>
    <row r="1732" spans="4:17">
      <c r="D1732" s="42">
        <f>D516</f>
        <v>0</v>
      </c>
      <c r="E1732" s="42">
        <f>E516</f>
        <v>0</v>
      </c>
      <c r="F1732" s="42">
        <f>F516</f>
        <v>0</v>
      </c>
      <c r="G1732" s="43">
        <f>G516</f>
        <v>0</v>
      </c>
      <c r="N1732" s="43">
        <f>N516</f>
        <v>0</v>
      </c>
      <c r="Q1732" s="42">
        <f>Q516</f>
        <v>0</v>
      </c>
    </row>
    <row r="1733" spans="4:17">
      <c r="D1733" s="42"/>
      <c r="E1733" s="42"/>
      <c r="F1733" s="42"/>
      <c r="G1733" s="43"/>
      <c r="N1733" s="43"/>
      <c r="Q1733" s="42"/>
    </row>
    <row r="1734" spans="4:17">
      <c r="D1734" s="42">
        <f>D517</f>
        <v>0</v>
      </c>
      <c r="E1734" s="42">
        <f>E517</f>
        <v>0</v>
      </c>
      <c r="F1734" s="42">
        <f>F517</f>
        <v>0</v>
      </c>
      <c r="G1734" s="43">
        <f>G517</f>
        <v>0</v>
      </c>
      <c r="N1734" s="43">
        <f>N517</f>
        <v>0</v>
      </c>
      <c r="Q1734" s="42">
        <f>Q517</f>
        <v>0</v>
      </c>
    </row>
    <row r="1735" spans="4:17">
      <c r="D1735" s="42"/>
      <c r="E1735" s="42"/>
      <c r="F1735" s="42"/>
      <c r="G1735" s="43"/>
      <c r="N1735" s="43"/>
      <c r="Q1735" s="42"/>
    </row>
    <row r="1736" spans="4:17">
      <c r="D1736" s="42">
        <f>D518</f>
        <v>0</v>
      </c>
      <c r="E1736" s="42">
        <f>E518</f>
        <v>0</v>
      </c>
      <c r="F1736" s="42">
        <f>F518</f>
        <v>0</v>
      </c>
      <c r="G1736" s="43">
        <f>G518</f>
        <v>0</v>
      </c>
      <c r="N1736" s="43">
        <f>N518</f>
        <v>0</v>
      </c>
      <c r="Q1736" s="42">
        <f>Q518</f>
        <v>0</v>
      </c>
    </row>
    <row r="1737" spans="4:17">
      <c r="D1737" s="42"/>
      <c r="E1737" s="42"/>
      <c r="F1737" s="42"/>
      <c r="G1737" s="43"/>
      <c r="N1737" s="43"/>
      <c r="Q1737" s="42"/>
    </row>
    <row r="1738" spans="4:17">
      <c r="D1738" s="42">
        <f>D519</f>
        <v>0</v>
      </c>
      <c r="E1738" s="42">
        <f>E519</f>
        <v>0</v>
      </c>
      <c r="F1738" s="42">
        <f>F519</f>
        <v>0</v>
      </c>
      <c r="G1738" s="43">
        <f>G519</f>
        <v>0</v>
      </c>
      <c r="N1738" s="43">
        <f>N519</f>
        <v>0</v>
      </c>
      <c r="Q1738" s="42">
        <f>Q519</f>
        <v>0</v>
      </c>
    </row>
    <row r="1739" spans="4:17">
      <c r="D1739" s="42"/>
      <c r="E1739" s="42"/>
      <c r="F1739" s="42"/>
      <c r="G1739" s="43"/>
      <c r="N1739" s="43"/>
      <c r="Q1739" s="42"/>
    </row>
    <row r="1740" spans="4:17">
      <c r="D1740" s="42">
        <f>D520</f>
        <v>0</v>
      </c>
      <c r="E1740" s="42">
        <f>E520</f>
        <v>0</v>
      </c>
      <c r="F1740" s="42">
        <f>F520</f>
        <v>0</v>
      </c>
      <c r="G1740" s="43">
        <f>G520</f>
        <v>0</v>
      </c>
      <c r="N1740" s="43">
        <f>N520</f>
        <v>0</v>
      </c>
      <c r="Q1740" s="42">
        <f>Q520</f>
        <v>0</v>
      </c>
    </row>
    <row r="1741" spans="4:17">
      <c r="D1741" s="42"/>
      <c r="E1741" s="42"/>
      <c r="F1741" s="42"/>
      <c r="G1741" s="43"/>
      <c r="N1741" s="43"/>
      <c r="Q1741" s="42"/>
    </row>
    <row r="1742" spans="4:17">
      <c r="D1742" s="42">
        <f>D521</f>
        <v>0</v>
      </c>
      <c r="E1742" s="42">
        <f>E521</f>
        <v>0</v>
      </c>
      <c r="F1742" s="42">
        <f>F521</f>
        <v>0</v>
      </c>
      <c r="G1742" s="43">
        <f>G521</f>
        <v>0</v>
      </c>
      <c r="N1742" s="43">
        <f>N521</f>
        <v>0</v>
      </c>
      <c r="Q1742" s="42">
        <f>Q521</f>
        <v>0</v>
      </c>
    </row>
    <row r="1743" spans="4:17">
      <c r="D1743" s="42"/>
      <c r="E1743" s="42"/>
      <c r="F1743" s="42"/>
      <c r="G1743" s="43"/>
      <c r="N1743" s="43"/>
      <c r="Q1743" s="42"/>
    </row>
    <row r="1744" spans="4:17">
      <c r="D1744" s="42">
        <f>D522</f>
        <v>0</v>
      </c>
      <c r="E1744" s="42">
        <f>E522</f>
        <v>0</v>
      </c>
      <c r="F1744" s="42">
        <f>F522</f>
        <v>0</v>
      </c>
      <c r="G1744" s="43">
        <f>G522</f>
        <v>0</v>
      </c>
      <c r="N1744" s="43">
        <f>N522</f>
        <v>0</v>
      </c>
      <c r="Q1744" s="42">
        <f>Q522</f>
        <v>0</v>
      </c>
    </row>
    <row r="1745" spans="4:17">
      <c r="D1745" s="42"/>
      <c r="E1745" s="42"/>
      <c r="F1745" s="42"/>
      <c r="G1745" s="43"/>
      <c r="N1745" s="43"/>
      <c r="Q1745" s="42"/>
    </row>
    <row r="1746" spans="4:17">
      <c r="D1746" s="42">
        <f>D523</f>
        <v>0</v>
      </c>
      <c r="E1746" s="42">
        <f>E523</f>
        <v>0</v>
      </c>
      <c r="F1746" s="42">
        <f>F523</f>
        <v>0</v>
      </c>
      <c r="G1746" s="43">
        <f>G523</f>
        <v>0</v>
      </c>
      <c r="N1746" s="43">
        <f>N523</f>
        <v>0</v>
      </c>
      <c r="Q1746" s="42">
        <f>Q523</f>
        <v>0</v>
      </c>
    </row>
    <row r="1747" spans="4:17">
      <c r="D1747" s="42"/>
      <c r="E1747" s="42"/>
      <c r="F1747" s="42"/>
      <c r="G1747" s="43"/>
      <c r="N1747" s="43"/>
      <c r="Q1747" s="42"/>
    </row>
    <row r="1748" spans="4:17">
      <c r="D1748" s="42">
        <f>D524</f>
        <v>0</v>
      </c>
      <c r="E1748" s="42">
        <f>E524</f>
        <v>0</v>
      </c>
      <c r="F1748" s="42">
        <f>F524</f>
        <v>0</v>
      </c>
      <c r="G1748" s="43">
        <f>G524</f>
        <v>0</v>
      </c>
      <c r="N1748" s="43">
        <f>N524</f>
        <v>0</v>
      </c>
      <c r="Q1748" s="42">
        <f>Q524</f>
        <v>0</v>
      </c>
    </row>
    <row r="1749" spans="4:17">
      <c r="D1749" s="42"/>
      <c r="E1749" s="42"/>
      <c r="F1749" s="42"/>
      <c r="G1749" s="43"/>
      <c r="N1749" s="43"/>
      <c r="Q1749" s="42"/>
    </row>
    <row r="1750" spans="4:17">
      <c r="D1750" s="42">
        <f>D525</f>
        <v>0</v>
      </c>
      <c r="E1750" s="42">
        <f>E525</f>
        <v>0</v>
      </c>
      <c r="F1750" s="42">
        <f>F525</f>
        <v>0</v>
      </c>
      <c r="G1750" s="43">
        <f>G525</f>
        <v>0</v>
      </c>
      <c r="N1750" s="43">
        <f>N525</f>
        <v>0</v>
      </c>
      <c r="Q1750" s="42">
        <f>Q525</f>
        <v>0</v>
      </c>
    </row>
    <row r="1751" spans="4:17">
      <c r="D1751" s="42"/>
      <c r="E1751" s="42"/>
      <c r="F1751" s="42"/>
      <c r="G1751" s="43"/>
      <c r="N1751" s="43"/>
      <c r="Q1751" s="42"/>
    </row>
    <row r="1752" spans="4:17">
      <c r="D1752" s="42">
        <f>D526</f>
        <v>0</v>
      </c>
      <c r="E1752" s="42">
        <f>E526</f>
        <v>0</v>
      </c>
      <c r="F1752" s="42">
        <f>F526</f>
        <v>0</v>
      </c>
      <c r="G1752" s="43">
        <f>G526</f>
        <v>0</v>
      </c>
      <c r="N1752" s="43">
        <f>N526</f>
        <v>0</v>
      </c>
      <c r="Q1752" s="42">
        <f>Q526</f>
        <v>0</v>
      </c>
    </row>
    <row r="1753" spans="4:17">
      <c r="D1753" s="42"/>
      <c r="E1753" s="42"/>
      <c r="F1753" s="42"/>
      <c r="G1753" s="43"/>
      <c r="N1753" s="43"/>
      <c r="Q1753" s="42"/>
    </row>
    <row r="1754" spans="4:17">
      <c r="D1754" s="42">
        <f>D527</f>
        <v>0</v>
      </c>
      <c r="E1754" s="42">
        <f>E527</f>
        <v>0</v>
      </c>
      <c r="F1754" s="42">
        <f>F527</f>
        <v>0</v>
      </c>
      <c r="G1754" s="43">
        <f>G527</f>
        <v>0</v>
      </c>
      <c r="N1754" s="43">
        <f>N527</f>
        <v>0</v>
      </c>
      <c r="Q1754" s="42">
        <f>Q527</f>
        <v>0</v>
      </c>
    </row>
    <row r="1755" spans="4:17">
      <c r="D1755" s="42"/>
      <c r="E1755" s="42"/>
      <c r="F1755" s="42"/>
      <c r="G1755" s="43"/>
      <c r="N1755" s="43"/>
      <c r="Q1755" s="42"/>
    </row>
    <row r="1756" spans="4:17">
      <c r="D1756" s="42">
        <f>D528</f>
        <v>0</v>
      </c>
      <c r="E1756" s="42">
        <f>E528</f>
        <v>0</v>
      </c>
      <c r="F1756" s="42">
        <f>F528</f>
        <v>0</v>
      </c>
      <c r="G1756" s="43">
        <f>G528</f>
        <v>0</v>
      </c>
      <c r="N1756" s="43">
        <f>N528</f>
        <v>0</v>
      </c>
      <c r="Q1756" s="42">
        <f>Q528</f>
        <v>0</v>
      </c>
    </row>
    <row r="1757" spans="4:17">
      <c r="D1757" s="42"/>
      <c r="E1757" s="42"/>
      <c r="F1757" s="42"/>
      <c r="G1757" s="43"/>
      <c r="N1757" s="43"/>
      <c r="Q1757" s="42"/>
    </row>
    <row r="1758" spans="4:17">
      <c r="D1758" s="42">
        <f>D529</f>
        <v>0</v>
      </c>
      <c r="E1758" s="42">
        <f>E529</f>
        <v>0</v>
      </c>
      <c r="F1758" s="42">
        <f>F529</f>
        <v>0</v>
      </c>
      <c r="G1758" s="43">
        <f>G529</f>
        <v>0</v>
      </c>
      <c r="N1758" s="43">
        <f>N529</f>
        <v>0</v>
      </c>
      <c r="Q1758" s="42">
        <f>Q529</f>
        <v>0</v>
      </c>
    </row>
    <row r="1759" spans="4:17">
      <c r="D1759" s="42"/>
      <c r="E1759" s="42"/>
      <c r="F1759" s="42"/>
      <c r="G1759" s="43"/>
      <c r="N1759" s="43"/>
      <c r="Q1759" s="42"/>
    </row>
    <row r="1760" spans="4:17">
      <c r="D1760" s="42">
        <f>D530</f>
        <v>0</v>
      </c>
      <c r="E1760" s="42">
        <f>E530</f>
        <v>0</v>
      </c>
      <c r="F1760" s="42">
        <f>F530</f>
        <v>0</v>
      </c>
      <c r="G1760" s="43">
        <f>G530</f>
        <v>0</v>
      </c>
      <c r="N1760" s="43">
        <f>N530</f>
        <v>0</v>
      </c>
      <c r="Q1760" s="42">
        <f>Q530</f>
        <v>0</v>
      </c>
    </row>
    <row r="1761" spans="4:17">
      <c r="D1761" s="42"/>
      <c r="E1761" s="42"/>
      <c r="F1761" s="42"/>
      <c r="G1761" s="43"/>
      <c r="N1761" s="43"/>
      <c r="Q1761" s="42"/>
    </row>
    <row r="1762" spans="4:17">
      <c r="D1762" s="42">
        <f>D531</f>
        <v>0</v>
      </c>
      <c r="E1762" s="42">
        <f>E531</f>
        <v>0</v>
      </c>
      <c r="F1762" s="42">
        <f>F531</f>
        <v>0</v>
      </c>
      <c r="G1762" s="43">
        <f>G531</f>
        <v>0</v>
      </c>
      <c r="N1762" s="43">
        <f>N531</f>
        <v>0</v>
      </c>
      <c r="Q1762" s="42">
        <f>Q531</f>
        <v>0</v>
      </c>
    </row>
    <row r="1763" spans="4:17">
      <c r="D1763" s="42"/>
      <c r="E1763" s="42"/>
      <c r="F1763" s="42"/>
      <c r="G1763" s="43"/>
      <c r="N1763" s="43"/>
      <c r="Q1763" s="42"/>
    </row>
    <row r="1764" spans="4:17">
      <c r="D1764" s="42">
        <f>D532</f>
        <v>0</v>
      </c>
      <c r="E1764" s="42">
        <f>E532</f>
        <v>0</v>
      </c>
      <c r="F1764" s="42">
        <f>F532</f>
        <v>0</v>
      </c>
      <c r="G1764" s="43">
        <f>G532</f>
        <v>0</v>
      </c>
      <c r="N1764" s="43">
        <f>N532</f>
        <v>0</v>
      </c>
      <c r="Q1764" s="42">
        <f>Q532</f>
        <v>0</v>
      </c>
    </row>
    <row r="1765" spans="4:17">
      <c r="D1765" s="42"/>
      <c r="E1765" s="42"/>
      <c r="F1765" s="42"/>
      <c r="G1765" s="43"/>
      <c r="N1765" s="43"/>
      <c r="Q1765" s="42"/>
    </row>
    <row r="1766" spans="4:17">
      <c r="D1766" s="42">
        <f>D533</f>
        <v>0</v>
      </c>
      <c r="E1766" s="42">
        <f>E533</f>
        <v>0</v>
      </c>
      <c r="F1766" s="42">
        <f>F533</f>
        <v>0</v>
      </c>
      <c r="G1766" s="43">
        <f>G533</f>
        <v>0</v>
      </c>
      <c r="N1766" s="43">
        <f>N533</f>
        <v>0</v>
      </c>
      <c r="Q1766" s="42">
        <f>Q533</f>
        <v>0</v>
      </c>
    </row>
    <row r="1767" spans="4:17">
      <c r="D1767" s="42"/>
      <c r="E1767" s="42"/>
      <c r="F1767" s="42"/>
      <c r="G1767" s="43"/>
      <c r="N1767" s="43"/>
      <c r="Q1767" s="42"/>
    </row>
    <row r="1768" spans="4:17">
      <c r="D1768" s="42">
        <f>D534</f>
        <v>0</v>
      </c>
      <c r="E1768" s="42">
        <f>E534</f>
        <v>0</v>
      </c>
      <c r="F1768" s="42">
        <f>F534</f>
        <v>0</v>
      </c>
      <c r="G1768" s="43">
        <f>G534</f>
        <v>0</v>
      </c>
      <c r="N1768" s="43">
        <f>N534</f>
        <v>0</v>
      </c>
      <c r="Q1768" s="42">
        <f>Q534</f>
        <v>0</v>
      </c>
    </row>
    <row r="1769" spans="4:17">
      <c r="D1769" s="42"/>
      <c r="E1769" s="42"/>
      <c r="F1769" s="42"/>
      <c r="G1769" s="43"/>
      <c r="N1769" s="43"/>
      <c r="Q1769" s="42"/>
    </row>
    <row r="1770" spans="4:17">
      <c r="D1770" s="42">
        <f>D535</f>
        <v>0</v>
      </c>
      <c r="E1770" s="42">
        <f>E535</f>
        <v>0</v>
      </c>
      <c r="F1770" s="42">
        <f>F535</f>
        <v>0</v>
      </c>
      <c r="G1770" s="43">
        <f>G535</f>
        <v>0</v>
      </c>
      <c r="N1770" s="43">
        <f>N535</f>
        <v>0</v>
      </c>
      <c r="Q1770" s="42">
        <f>Q535</f>
        <v>0</v>
      </c>
    </row>
    <row r="1771" spans="4:17">
      <c r="D1771" s="42"/>
      <c r="E1771" s="42"/>
      <c r="F1771" s="42"/>
      <c r="G1771" s="43"/>
      <c r="N1771" s="43"/>
      <c r="Q1771" s="42"/>
    </row>
    <row r="1772" spans="4:17">
      <c r="D1772" s="42">
        <f>D536</f>
        <v>0</v>
      </c>
      <c r="E1772" s="42">
        <f>E536</f>
        <v>0</v>
      </c>
      <c r="F1772" s="42">
        <f>F536</f>
        <v>0</v>
      </c>
      <c r="G1772" s="43">
        <f>G536</f>
        <v>0</v>
      </c>
      <c r="N1772" s="43">
        <f>N536</f>
        <v>0</v>
      </c>
      <c r="Q1772" s="42">
        <f>Q536</f>
        <v>0</v>
      </c>
    </row>
    <row r="1773" spans="4:17">
      <c r="D1773" s="42"/>
      <c r="E1773" s="42"/>
      <c r="F1773" s="42"/>
      <c r="G1773" s="43"/>
      <c r="N1773" s="43"/>
      <c r="Q1773" s="42"/>
    </row>
    <row r="1774" spans="4:17">
      <c r="D1774" s="42">
        <f>D537</f>
        <v>0</v>
      </c>
      <c r="E1774" s="42">
        <f>E537</f>
        <v>0</v>
      </c>
      <c r="F1774" s="42">
        <f>F537</f>
        <v>0</v>
      </c>
      <c r="G1774" s="43">
        <f>G537</f>
        <v>0</v>
      </c>
      <c r="N1774" s="43">
        <f>N537</f>
        <v>0</v>
      </c>
      <c r="Q1774" s="42">
        <f>Q537</f>
        <v>0</v>
      </c>
    </row>
    <row r="1775" spans="4:17">
      <c r="D1775" s="42"/>
      <c r="E1775" s="42"/>
      <c r="F1775" s="42"/>
      <c r="G1775" s="43"/>
      <c r="N1775" s="43"/>
      <c r="Q1775" s="42"/>
    </row>
    <row r="1776" spans="4:17">
      <c r="D1776" s="42">
        <f>D538</f>
        <v>0</v>
      </c>
      <c r="E1776" s="42">
        <f>E538</f>
        <v>0</v>
      </c>
      <c r="F1776" s="42">
        <f>F538</f>
        <v>0</v>
      </c>
      <c r="G1776" s="43">
        <f>G538</f>
        <v>0</v>
      </c>
      <c r="N1776" s="43">
        <f>N538</f>
        <v>0</v>
      </c>
      <c r="Q1776" s="42">
        <f>Q538</f>
        <v>0</v>
      </c>
    </row>
    <row r="1777" spans="4:17">
      <c r="D1777" s="42"/>
      <c r="E1777" s="42"/>
      <c r="F1777" s="42"/>
      <c r="G1777" s="43"/>
      <c r="N1777" s="43"/>
      <c r="Q1777" s="42"/>
    </row>
    <row r="1778" spans="4:17">
      <c r="D1778" s="42">
        <f>D539</f>
        <v>0</v>
      </c>
      <c r="E1778" s="42">
        <f>E539</f>
        <v>0</v>
      </c>
      <c r="F1778" s="42">
        <f>F539</f>
        <v>0</v>
      </c>
      <c r="G1778" s="43">
        <f>G539</f>
        <v>0</v>
      </c>
      <c r="N1778" s="43">
        <f>N539</f>
        <v>0</v>
      </c>
      <c r="Q1778" s="42">
        <f>Q539</f>
        <v>0</v>
      </c>
    </row>
    <row r="1779" spans="4:17">
      <c r="D1779" s="42"/>
      <c r="E1779" s="42"/>
      <c r="F1779" s="42"/>
      <c r="G1779" s="43"/>
      <c r="N1779" s="43"/>
      <c r="Q1779" s="42"/>
    </row>
    <row r="1780" spans="4:17">
      <c r="D1780" s="42">
        <f>D540</f>
        <v>0</v>
      </c>
      <c r="E1780" s="42">
        <f>E540</f>
        <v>0</v>
      </c>
      <c r="F1780" s="42">
        <f>F540</f>
        <v>0</v>
      </c>
      <c r="G1780" s="43">
        <f>G540</f>
        <v>0</v>
      </c>
      <c r="N1780" s="43">
        <f>N540</f>
        <v>0</v>
      </c>
      <c r="Q1780" s="42">
        <f>Q540</f>
        <v>0</v>
      </c>
    </row>
    <row r="1781" spans="4:17">
      <c r="D1781" s="42"/>
      <c r="E1781" s="42"/>
      <c r="F1781" s="42"/>
      <c r="G1781" s="43"/>
      <c r="N1781" s="43"/>
      <c r="Q1781" s="42"/>
    </row>
    <row r="1782" spans="4:17">
      <c r="D1782" s="42">
        <f>D541</f>
        <v>0</v>
      </c>
      <c r="E1782" s="42">
        <f>E541</f>
        <v>0</v>
      </c>
      <c r="F1782" s="42">
        <f>F541</f>
        <v>0</v>
      </c>
      <c r="G1782" s="43">
        <f>G541</f>
        <v>0</v>
      </c>
      <c r="N1782" s="43">
        <f>N541</f>
        <v>0</v>
      </c>
      <c r="Q1782" s="42">
        <f>Q541</f>
        <v>0</v>
      </c>
    </row>
    <row r="1783" spans="4:17">
      <c r="D1783" s="42"/>
      <c r="E1783" s="42"/>
      <c r="F1783" s="42"/>
      <c r="G1783" s="43"/>
      <c r="N1783" s="43"/>
      <c r="Q1783" s="42"/>
    </row>
    <row r="1784" spans="4:17">
      <c r="D1784" s="42">
        <f>D542</f>
        <v>0</v>
      </c>
      <c r="E1784" s="42">
        <f>E542</f>
        <v>0</v>
      </c>
      <c r="F1784" s="42">
        <f>F542</f>
        <v>0</v>
      </c>
      <c r="G1784" s="43">
        <f>G542</f>
        <v>0</v>
      </c>
      <c r="N1784" s="43">
        <f>N542</f>
        <v>0</v>
      </c>
      <c r="Q1784" s="42">
        <f>Q542</f>
        <v>0</v>
      </c>
    </row>
    <row r="1785" spans="4:17">
      <c r="D1785" s="42"/>
      <c r="E1785" s="42"/>
      <c r="F1785" s="42"/>
      <c r="G1785" s="43"/>
      <c r="N1785" s="43"/>
      <c r="Q1785" s="42"/>
    </row>
    <row r="1786" spans="4:17">
      <c r="D1786" s="42">
        <f>D543</f>
        <v>0</v>
      </c>
      <c r="E1786" s="42">
        <f>E543</f>
        <v>0</v>
      </c>
      <c r="F1786" s="42">
        <f>F543</f>
        <v>0</v>
      </c>
      <c r="G1786" s="43">
        <f>G543</f>
        <v>0</v>
      </c>
      <c r="N1786" s="43">
        <f>N543</f>
        <v>0</v>
      </c>
      <c r="Q1786" s="42">
        <f>Q543</f>
        <v>0</v>
      </c>
    </row>
    <row r="1787" spans="4:17">
      <c r="D1787" s="42"/>
      <c r="E1787" s="42"/>
      <c r="F1787" s="42"/>
      <c r="G1787" s="43"/>
      <c r="N1787" s="43"/>
      <c r="Q1787" s="42"/>
    </row>
    <row r="1788" spans="4:17">
      <c r="D1788" s="42">
        <f>D544</f>
        <v>0</v>
      </c>
      <c r="E1788" s="42">
        <f>E544</f>
        <v>0</v>
      </c>
      <c r="F1788" s="42">
        <f>F544</f>
        <v>0</v>
      </c>
      <c r="G1788" s="43">
        <f>G544</f>
        <v>0</v>
      </c>
      <c r="N1788" s="43">
        <f>N544</f>
        <v>0</v>
      </c>
      <c r="Q1788" s="42">
        <f>Q544</f>
        <v>0</v>
      </c>
    </row>
    <row r="1789" spans="4:17">
      <c r="D1789" s="42"/>
      <c r="E1789" s="42"/>
      <c r="F1789" s="42"/>
      <c r="G1789" s="43"/>
      <c r="N1789" s="43"/>
      <c r="Q1789" s="42"/>
    </row>
    <row r="1790" spans="4:17">
      <c r="D1790" s="42">
        <f>D545</f>
        <v>0</v>
      </c>
      <c r="E1790" s="42">
        <f>E545</f>
        <v>0</v>
      </c>
      <c r="F1790" s="42">
        <f>F545</f>
        <v>0</v>
      </c>
      <c r="G1790" s="43">
        <f>G545</f>
        <v>0</v>
      </c>
      <c r="N1790" s="43">
        <f>N545</f>
        <v>0</v>
      </c>
      <c r="Q1790" s="42">
        <f>Q545</f>
        <v>0</v>
      </c>
    </row>
    <row r="1791" spans="4:17">
      <c r="D1791" s="42"/>
      <c r="E1791" s="42"/>
      <c r="F1791" s="42"/>
      <c r="G1791" s="43"/>
      <c r="N1791" s="43"/>
      <c r="Q1791" s="42"/>
    </row>
    <row r="1792" spans="4:17">
      <c r="D1792" s="42">
        <f>D546</f>
        <v>0</v>
      </c>
      <c r="E1792" s="42">
        <f>E546</f>
        <v>0</v>
      </c>
      <c r="F1792" s="42">
        <f>F546</f>
        <v>0</v>
      </c>
      <c r="G1792" s="43">
        <f>G546</f>
        <v>0</v>
      </c>
      <c r="N1792" s="43">
        <f>N546</f>
        <v>0</v>
      </c>
      <c r="Q1792" s="42">
        <f>Q546</f>
        <v>0</v>
      </c>
    </row>
    <row r="1793" spans="4:17">
      <c r="D1793" s="42"/>
      <c r="E1793" s="42"/>
      <c r="F1793" s="42"/>
      <c r="G1793" s="43"/>
      <c r="N1793" s="43"/>
      <c r="Q1793" s="42"/>
    </row>
    <row r="1794" spans="4:17">
      <c r="D1794" s="42">
        <f>D547</f>
        <v>0</v>
      </c>
      <c r="E1794" s="42">
        <f>E547</f>
        <v>0</v>
      </c>
      <c r="F1794" s="42">
        <f>F547</f>
        <v>0</v>
      </c>
      <c r="G1794" s="43">
        <f>G547</f>
        <v>0</v>
      </c>
      <c r="N1794" s="43">
        <f>N547</f>
        <v>0</v>
      </c>
      <c r="Q1794" s="42">
        <f>Q547</f>
        <v>0</v>
      </c>
    </row>
    <row r="1795" spans="4:17">
      <c r="D1795" s="42"/>
      <c r="E1795" s="42"/>
      <c r="F1795" s="42"/>
      <c r="G1795" s="43"/>
      <c r="N1795" s="43"/>
      <c r="Q1795" s="42"/>
    </row>
    <row r="1796" spans="4:17">
      <c r="D1796" s="42">
        <f>D548</f>
        <v>0</v>
      </c>
      <c r="E1796" s="42">
        <f>E548</f>
        <v>0</v>
      </c>
      <c r="F1796" s="42">
        <f>F548</f>
        <v>0</v>
      </c>
      <c r="G1796" s="43">
        <f>G548</f>
        <v>0</v>
      </c>
      <c r="N1796" s="43">
        <f>N548</f>
        <v>0</v>
      </c>
      <c r="Q1796" s="42">
        <f>Q548</f>
        <v>0</v>
      </c>
    </row>
    <row r="1797" spans="4:17">
      <c r="D1797" s="42"/>
      <c r="E1797" s="42"/>
      <c r="F1797" s="42"/>
      <c r="G1797" s="43"/>
      <c r="N1797" s="43"/>
      <c r="Q1797" s="42"/>
    </row>
    <row r="1798" spans="4:17">
      <c r="D1798" s="42">
        <f>D549</f>
        <v>0</v>
      </c>
      <c r="E1798" s="42">
        <f>E549</f>
        <v>0</v>
      </c>
      <c r="F1798" s="42">
        <f>F549</f>
        <v>0</v>
      </c>
      <c r="G1798" s="43">
        <f>G549</f>
        <v>0</v>
      </c>
      <c r="N1798" s="43">
        <f>N549</f>
        <v>0</v>
      </c>
      <c r="Q1798" s="42">
        <f>Q549</f>
        <v>0</v>
      </c>
    </row>
    <row r="1799" spans="4:17">
      <c r="D1799" s="42"/>
      <c r="E1799" s="42"/>
      <c r="F1799" s="42"/>
      <c r="G1799" s="43"/>
      <c r="N1799" s="43"/>
      <c r="Q1799" s="42"/>
    </row>
    <row r="1800" spans="4:17">
      <c r="D1800" s="42">
        <f>D550</f>
        <v>0</v>
      </c>
      <c r="E1800" s="42">
        <f>E550</f>
        <v>0</v>
      </c>
      <c r="F1800" s="42">
        <f>F550</f>
        <v>0</v>
      </c>
      <c r="G1800" s="43">
        <f>G550</f>
        <v>0</v>
      </c>
      <c r="N1800" s="43">
        <f>N550</f>
        <v>0</v>
      </c>
      <c r="Q1800" s="42">
        <f>Q550</f>
        <v>0</v>
      </c>
    </row>
    <row r="1801" spans="4:17">
      <c r="D1801" s="42"/>
      <c r="E1801" s="42"/>
      <c r="F1801" s="42"/>
      <c r="G1801" s="43"/>
      <c r="N1801" s="43"/>
      <c r="Q1801" s="42"/>
    </row>
    <row r="1802" spans="4:17">
      <c r="D1802" s="42">
        <f>D551</f>
        <v>0</v>
      </c>
      <c r="E1802" s="42">
        <f>E551</f>
        <v>0</v>
      </c>
      <c r="F1802" s="42">
        <f>F551</f>
        <v>0</v>
      </c>
      <c r="G1802" s="43">
        <f>G551</f>
        <v>0</v>
      </c>
      <c r="N1802" s="43">
        <f>N551</f>
        <v>0</v>
      </c>
      <c r="Q1802" s="42">
        <f>Q551</f>
        <v>0</v>
      </c>
    </row>
    <row r="1803" spans="4:17">
      <c r="D1803" s="42"/>
      <c r="E1803" s="42"/>
      <c r="F1803" s="42"/>
      <c r="G1803" s="43"/>
      <c r="N1803" s="43"/>
      <c r="Q1803" s="42"/>
    </row>
    <row r="1804" spans="4:17">
      <c r="D1804" s="42">
        <f>D552</f>
        <v>0</v>
      </c>
      <c r="E1804" s="42">
        <f>E552</f>
        <v>0</v>
      </c>
      <c r="F1804" s="42">
        <f>F552</f>
        <v>0</v>
      </c>
      <c r="G1804" s="43">
        <f>G552</f>
        <v>0</v>
      </c>
      <c r="N1804" s="43">
        <f>N552</f>
        <v>0</v>
      </c>
      <c r="Q1804" s="42">
        <f>Q552</f>
        <v>0</v>
      </c>
    </row>
    <row r="1805" spans="4:17">
      <c r="D1805" s="42"/>
      <c r="E1805" s="42"/>
      <c r="F1805" s="42"/>
      <c r="G1805" s="43"/>
      <c r="N1805" s="43"/>
      <c r="Q1805" s="42"/>
    </row>
    <row r="1806" spans="4:17">
      <c r="D1806" s="42">
        <f>D553</f>
        <v>0</v>
      </c>
      <c r="E1806" s="42">
        <f>E553</f>
        <v>0</v>
      </c>
      <c r="F1806" s="42">
        <f>F553</f>
        <v>0</v>
      </c>
      <c r="G1806" s="43">
        <f>G553</f>
        <v>0</v>
      </c>
      <c r="N1806" s="43">
        <f>N553</f>
        <v>0</v>
      </c>
      <c r="Q1806" s="42">
        <f>Q553</f>
        <v>0</v>
      </c>
    </row>
    <row r="1807" spans="4:17">
      <c r="D1807" s="42"/>
      <c r="E1807" s="42"/>
      <c r="F1807" s="42"/>
      <c r="G1807" s="43"/>
      <c r="N1807" s="43"/>
      <c r="Q1807" s="42"/>
    </row>
    <row r="1808" spans="4:17">
      <c r="D1808" s="42">
        <f>D554</f>
        <v>0</v>
      </c>
      <c r="E1808" s="42">
        <f>E554</f>
        <v>0</v>
      </c>
      <c r="F1808" s="42">
        <f>F554</f>
        <v>0</v>
      </c>
      <c r="G1808" s="43">
        <f>G554</f>
        <v>0</v>
      </c>
      <c r="N1808" s="43">
        <f>N554</f>
        <v>0</v>
      </c>
      <c r="Q1808" s="42">
        <f>Q554</f>
        <v>0</v>
      </c>
    </row>
    <row r="1809" spans="4:17">
      <c r="D1809" s="42"/>
      <c r="E1809" s="42"/>
      <c r="F1809" s="42"/>
      <c r="G1809" s="43"/>
      <c r="N1809" s="43"/>
      <c r="Q1809" s="42"/>
    </row>
    <row r="1810" spans="4:17">
      <c r="D1810" s="42">
        <f>D555</f>
        <v>0</v>
      </c>
      <c r="E1810" s="42">
        <f>E555</f>
        <v>0</v>
      </c>
      <c r="F1810" s="42">
        <f>F555</f>
        <v>0</v>
      </c>
      <c r="G1810" s="43">
        <f>G555</f>
        <v>0</v>
      </c>
      <c r="N1810" s="43">
        <f>N555</f>
        <v>0</v>
      </c>
      <c r="Q1810" s="42">
        <f>Q555</f>
        <v>0</v>
      </c>
    </row>
    <row r="1811" spans="4:17">
      <c r="D1811" s="42"/>
      <c r="E1811" s="42"/>
      <c r="F1811" s="42"/>
      <c r="G1811" s="43"/>
      <c r="N1811" s="43"/>
      <c r="Q1811" s="42"/>
    </row>
    <row r="1812" spans="4:17">
      <c r="D1812" s="42">
        <f>D556</f>
        <v>0</v>
      </c>
      <c r="E1812" s="42">
        <f>E556</f>
        <v>0</v>
      </c>
      <c r="F1812" s="42">
        <f>F556</f>
        <v>0</v>
      </c>
      <c r="G1812" s="43">
        <f>G556</f>
        <v>0</v>
      </c>
      <c r="N1812" s="43">
        <f>N556</f>
        <v>0</v>
      </c>
      <c r="Q1812" s="42">
        <f>Q556</f>
        <v>0</v>
      </c>
    </row>
    <row r="1813" spans="4:17">
      <c r="D1813" s="42"/>
      <c r="E1813" s="42"/>
      <c r="F1813" s="42"/>
      <c r="G1813" s="43"/>
      <c r="N1813" s="43"/>
      <c r="Q1813" s="42"/>
    </row>
    <row r="1814" spans="4:17">
      <c r="D1814" s="42">
        <f>D557</f>
        <v>0</v>
      </c>
      <c r="E1814" s="42">
        <f>E557</f>
        <v>0</v>
      </c>
      <c r="F1814" s="42">
        <f>F557</f>
        <v>0</v>
      </c>
      <c r="G1814" s="43">
        <f>G557</f>
        <v>0</v>
      </c>
      <c r="N1814" s="43">
        <f>N557</f>
        <v>0</v>
      </c>
      <c r="Q1814" s="42">
        <f>Q557</f>
        <v>0</v>
      </c>
    </row>
    <row r="1815" spans="4:17">
      <c r="D1815" s="42"/>
      <c r="E1815" s="42"/>
      <c r="F1815" s="42"/>
      <c r="G1815" s="43"/>
      <c r="N1815" s="43"/>
      <c r="Q1815" s="42"/>
    </row>
    <row r="1816" spans="4:17">
      <c r="D1816" s="42">
        <f>D558</f>
        <v>0</v>
      </c>
      <c r="E1816" s="42">
        <f>E558</f>
        <v>0</v>
      </c>
      <c r="F1816" s="42">
        <f>F558</f>
        <v>0</v>
      </c>
      <c r="G1816" s="43">
        <f>G558</f>
        <v>0</v>
      </c>
      <c r="N1816" s="43">
        <f>N558</f>
        <v>0</v>
      </c>
      <c r="Q1816" s="42">
        <f>Q558</f>
        <v>0</v>
      </c>
    </row>
    <row r="1817" spans="4:17">
      <c r="D1817" s="42"/>
      <c r="E1817" s="42"/>
      <c r="F1817" s="42"/>
      <c r="G1817" s="43"/>
      <c r="N1817" s="43"/>
      <c r="Q1817" s="42"/>
    </row>
    <row r="1818" spans="4:17">
      <c r="D1818" s="42">
        <f>D559</f>
        <v>0</v>
      </c>
      <c r="E1818" s="42">
        <f>E559</f>
        <v>0</v>
      </c>
      <c r="F1818" s="42">
        <f>F559</f>
        <v>0</v>
      </c>
      <c r="G1818" s="43">
        <f>G559</f>
        <v>0</v>
      </c>
      <c r="N1818" s="43">
        <f>N559</f>
        <v>0</v>
      </c>
      <c r="Q1818" s="42">
        <f>Q559</f>
        <v>0</v>
      </c>
    </row>
    <row r="1819" spans="4:17">
      <c r="D1819" s="42"/>
      <c r="E1819" s="42"/>
      <c r="F1819" s="42"/>
      <c r="G1819" s="43"/>
      <c r="N1819" s="43"/>
      <c r="Q1819" s="42"/>
    </row>
    <row r="1820" spans="4:17">
      <c r="D1820" s="42">
        <f>D560</f>
        <v>0</v>
      </c>
      <c r="E1820" s="42">
        <f>E560</f>
        <v>0</v>
      </c>
      <c r="F1820" s="42">
        <f>F560</f>
        <v>0</v>
      </c>
      <c r="G1820" s="43">
        <f>G560</f>
        <v>0</v>
      </c>
      <c r="N1820" s="43">
        <f>N560</f>
        <v>0</v>
      </c>
      <c r="Q1820" s="42">
        <f>Q560</f>
        <v>0</v>
      </c>
    </row>
    <row r="1821" spans="4:17">
      <c r="D1821" s="42"/>
      <c r="E1821" s="42"/>
      <c r="F1821" s="42"/>
      <c r="G1821" s="43"/>
      <c r="N1821" s="43"/>
      <c r="Q1821" s="42"/>
    </row>
    <row r="1822" spans="4:17">
      <c r="D1822" s="42">
        <f>D561</f>
        <v>0</v>
      </c>
      <c r="E1822" s="42">
        <f>E561</f>
        <v>0</v>
      </c>
      <c r="F1822" s="42">
        <f>F561</f>
        <v>0</v>
      </c>
      <c r="G1822" s="43">
        <f>G561</f>
        <v>0</v>
      </c>
      <c r="N1822" s="43">
        <f>N561</f>
        <v>0</v>
      </c>
      <c r="Q1822" s="42">
        <f>Q561</f>
        <v>0</v>
      </c>
    </row>
    <row r="1823" spans="4:17">
      <c r="D1823" s="42"/>
      <c r="E1823" s="42"/>
      <c r="F1823" s="42"/>
      <c r="G1823" s="43"/>
      <c r="N1823" s="43"/>
      <c r="Q1823" s="42"/>
    </row>
    <row r="1824" spans="4:17">
      <c r="D1824" s="42">
        <f>D562</f>
        <v>0</v>
      </c>
      <c r="E1824" s="42">
        <f>E562</f>
        <v>0</v>
      </c>
      <c r="F1824" s="42">
        <f>F562</f>
        <v>0</v>
      </c>
      <c r="G1824" s="43">
        <f>G562</f>
        <v>0</v>
      </c>
      <c r="N1824" s="43">
        <f>N562</f>
        <v>0</v>
      </c>
      <c r="Q1824" s="42">
        <f>Q562</f>
        <v>0</v>
      </c>
    </row>
    <row r="1825" spans="4:17">
      <c r="D1825" s="42"/>
      <c r="E1825" s="42"/>
      <c r="F1825" s="42"/>
      <c r="G1825" s="43"/>
      <c r="N1825" s="43"/>
      <c r="Q1825" s="42"/>
    </row>
    <row r="1826" spans="4:17">
      <c r="D1826" s="42">
        <f>D563</f>
        <v>0</v>
      </c>
      <c r="E1826" s="42">
        <f>E563</f>
        <v>0</v>
      </c>
      <c r="F1826" s="42">
        <f>F563</f>
        <v>0</v>
      </c>
      <c r="G1826" s="43">
        <f>G563</f>
        <v>0</v>
      </c>
      <c r="N1826" s="43">
        <f>N563</f>
        <v>0</v>
      </c>
      <c r="Q1826" s="42">
        <f>Q563</f>
        <v>0</v>
      </c>
    </row>
    <row r="1827" spans="4:17">
      <c r="D1827" s="42"/>
      <c r="E1827" s="42"/>
      <c r="F1827" s="42"/>
      <c r="G1827" s="43"/>
      <c r="N1827" s="43"/>
      <c r="Q1827" s="42"/>
    </row>
    <row r="1828" spans="4:17">
      <c r="D1828" s="42">
        <f>D564</f>
        <v>0</v>
      </c>
      <c r="E1828" s="42">
        <f>E564</f>
        <v>0</v>
      </c>
      <c r="F1828" s="42">
        <f>F564</f>
        <v>0</v>
      </c>
      <c r="G1828" s="43">
        <f>G564</f>
        <v>0</v>
      </c>
      <c r="N1828" s="43">
        <f>N564</f>
        <v>0</v>
      </c>
      <c r="Q1828" s="42">
        <f>Q564</f>
        <v>0</v>
      </c>
    </row>
    <row r="1829" spans="4:17">
      <c r="D1829" s="42"/>
      <c r="E1829" s="42"/>
      <c r="F1829" s="42"/>
      <c r="G1829" s="43"/>
      <c r="N1829" s="43"/>
      <c r="Q1829" s="42"/>
    </row>
    <row r="1830" spans="4:17">
      <c r="D1830" s="42">
        <f>D565</f>
        <v>0</v>
      </c>
      <c r="E1830" s="42">
        <f>E565</f>
        <v>0</v>
      </c>
      <c r="F1830" s="42">
        <f>F565</f>
        <v>0</v>
      </c>
      <c r="G1830" s="43">
        <f>G565</f>
        <v>0</v>
      </c>
      <c r="N1830" s="43">
        <f>N565</f>
        <v>0</v>
      </c>
      <c r="Q1830" s="42">
        <f>Q565</f>
        <v>0</v>
      </c>
    </row>
    <row r="1831" spans="4:17">
      <c r="D1831" s="42"/>
      <c r="E1831" s="42"/>
      <c r="F1831" s="42"/>
      <c r="G1831" s="43"/>
      <c r="N1831" s="43"/>
      <c r="Q1831" s="42"/>
    </row>
    <row r="1832" spans="4:17">
      <c r="D1832" s="42">
        <f>D566</f>
        <v>0</v>
      </c>
      <c r="E1832" s="42">
        <f>E566</f>
        <v>0</v>
      </c>
      <c r="F1832" s="42">
        <f>F566</f>
        <v>0</v>
      </c>
      <c r="G1832" s="43">
        <f>G566</f>
        <v>0</v>
      </c>
      <c r="N1832" s="43">
        <f>N566</f>
        <v>0</v>
      </c>
      <c r="Q1832" s="42">
        <f>Q566</f>
        <v>0</v>
      </c>
    </row>
    <row r="1833" spans="4:17">
      <c r="D1833" s="42"/>
      <c r="E1833" s="42"/>
      <c r="F1833" s="42"/>
      <c r="G1833" s="43"/>
      <c r="N1833" s="43"/>
      <c r="Q1833" s="42"/>
    </row>
    <row r="1834" spans="4:17">
      <c r="D1834" s="42">
        <f>D567</f>
        <v>0</v>
      </c>
      <c r="E1834" s="42">
        <f>E567</f>
        <v>0</v>
      </c>
      <c r="F1834" s="42">
        <f>F567</f>
        <v>0</v>
      </c>
      <c r="G1834" s="43">
        <f>G567</f>
        <v>0</v>
      </c>
      <c r="N1834" s="43">
        <f>N567</f>
        <v>0</v>
      </c>
      <c r="Q1834" s="42">
        <f>Q567</f>
        <v>0</v>
      </c>
    </row>
    <row r="1835" spans="4:17">
      <c r="D1835" s="42"/>
      <c r="E1835" s="42"/>
      <c r="F1835" s="42"/>
      <c r="G1835" s="43"/>
      <c r="N1835" s="43"/>
      <c r="Q1835" s="42"/>
    </row>
    <row r="1836" spans="4:17">
      <c r="D1836" s="42">
        <f>D568</f>
        <v>0</v>
      </c>
      <c r="E1836" s="42">
        <f>E568</f>
        <v>0</v>
      </c>
      <c r="F1836" s="42">
        <f>F568</f>
        <v>0</v>
      </c>
      <c r="G1836" s="43">
        <f>G568</f>
        <v>0</v>
      </c>
      <c r="N1836" s="43">
        <f>N568</f>
        <v>0</v>
      </c>
      <c r="Q1836" s="42">
        <f>Q568</f>
        <v>0</v>
      </c>
    </row>
    <row r="1837" spans="4:17">
      <c r="D1837" s="42"/>
      <c r="E1837" s="42"/>
      <c r="F1837" s="42"/>
      <c r="G1837" s="43"/>
      <c r="N1837" s="43"/>
      <c r="Q1837" s="42"/>
    </row>
    <row r="1838" spans="4:17">
      <c r="D1838" s="42">
        <f>D569</f>
        <v>0</v>
      </c>
      <c r="E1838" s="42">
        <f>E569</f>
        <v>0</v>
      </c>
      <c r="F1838" s="42">
        <f>F569</f>
        <v>0</v>
      </c>
      <c r="G1838" s="43">
        <f>G569</f>
        <v>0</v>
      </c>
      <c r="N1838" s="43">
        <f>N569</f>
        <v>0</v>
      </c>
      <c r="Q1838" s="42">
        <f>Q569</f>
        <v>0</v>
      </c>
    </row>
    <row r="1839" spans="4:17">
      <c r="D1839" s="42"/>
      <c r="E1839" s="42"/>
      <c r="F1839" s="42"/>
      <c r="G1839" s="43"/>
      <c r="N1839" s="43"/>
      <c r="Q1839" s="42"/>
    </row>
    <row r="1840" spans="4:17">
      <c r="D1840" s="42">
        <f>D570</f>
        <v>0</v>
      </c>
      <c r="E1840" s="42">
        <f>E570</f>
        <v>0</v>
      </c>
      <c r="F1840" s="42">
        <f>F570</f>
        <v>0</v>
      </c>
      <c r="G1840" s="43">
        <f>G570</f>
        <v>0</v>
      </c>
      <c r="N1840" s="43">
        <f>N570</f>
        <v>0</v>
      </c>
      <c r="Q1840" s="42">
        <f>Q570</f>
        <v>0</v>
      </c>
    </row>
    <row r="1841" spans="4:17">
      <c r="D1841" s="42"/>
      <c r="E1841" s="42"/>
      <c r="F1841" s="42"/>
      <c r="G1841" s="43"/>
      <c r="N1841" s="43"/>
      <c r="Q1841" s="42"/>
    </row>
    <row r="1842" spans="4:17">
      <c r="D1842" s="42">
        <f>D571</f>
        <v>0</v>
      </c>
      <c r="E1842" s="42">
        <f>E571</f>
        <v>0</v>
      </c>
      <c r="F1842" s="42">
        <f>F571</f>
        <v>0</v>
      </c>
      <c r="G1842" s="43">
        <f>G571</f>
        <v>0</v>
      </c>
      <c r="N1842" s="43">
        <f>N571</f>
        <v>0</v>
      </c>
      <c r="Q1842" s="42">
        <f>Q571</f>
        <v>0</v>
      </c>
    </row>
    <row r="1843" spans="4:17">
      <c r="D1843" s="42"/>
      <c r="E1843" s="42"/>
      <c r="F1843" s="42"/>
      <c r="G1843" s="43"/>
      <c r="N1843" s="43"/>
      <c r="Q1843" s="42"/>
    </row>
    <row r="1844" spans="4:17">
      <c r="D1844" s="42">
        <f>D572</f>
        <v>0</v>
      </c>
      <c r="E1844" s="42">
        <f>E572</f>
        <v>0</v>
      </c>
      <c r="F1844" s="42">
        <f>F572</f>
        <v>0</v>
      </c>
      <c r="G1844" s="43">
        <f>G572</f>
        <v>0</v>
      </c>
      <c r="N1844" s="43">
        <f>N572</f>
        <v>0</v>
      </c>
      <c r="Q1844" s="42">
        <f>Q572</f>
        <v>0</v>
      </c>
    </row>
    <row r="1845" spans="4:17">
      <c r="D1845" s="42"/>
      <c r="E1845" s="42"/>
      <c r="F1845" s="42"/>
      <c r="G1845" s="43"/>
      <c r="N1845" s="43"/>
      <c r="Q1845" s="42"/>
    </row>
    <row r="1846" spans="4:17">
      <c r="D1846" s="42">
        <f>D573</f>
        <v>0</v>
      </c>
      <c r="E1846" s="42">
        <f>E573</f>
        <v>0</v>
      </c>
      <c r="F1846" s="42">
        <f>F573</f>
        <v>0</v>
      </c>
      <c r="G1846" s="43">
        <f>G573</f>
        <v>0</v>
      </c>
      <c r="N1846" s="43">
        <f>N573</f>
        <v>0</v>
      </c>
      <c r="Q1846" s="42">
        <f>Q573</f>
        <v>0</v>
      </c>
    </row>
    <row r="1847" spans="4:17">
      <c r="D1847" s="42"/>
      <c r="E1847" s="42"/>
      <c r="F1847" s="42"/>
      <c r="G1847" s="43"/>
      <c r="N1847" s="43"/>
      <c r="Q1847" s="42"/>
    </row>
    <row r="1848" spans="4:17">
      <c r="D1848" s="42">
        <f>D574</f>
        <v>0</v>
      </c>
      <c r="E1848" s="42">
        <f>E574</f>
        <v>0</v>
      </c>
      <c r="F1848" s="42">
        <f>F574</f>
        <v>0</v>
      </c>
      <c r="G1848" s="43">
        <f>G574</f>
        <v>0</v>
      </c>
      <c r="N1848" s="43">
        <f>N574</f>
        <v>0</v>
      </c>
      <c r="Q1848" s="42">
        <f>Q574</f>
        <v>0</v>
      </c>
    </row>
    <row r="1849" spans="4:17">
      <c r="D1849" s="42"/>
      <c r="E1849" s="42"/>
      <c r="F1849" s="42"/>
      <c r="G1849" s="43"/>
      <c r="N1849" s="43"/>
      <c r="Q1849" s="42"/>
    </row>
    <row r="1850" spans="4:17">
      <c r="D1850" s="42">
        <f>D575</f>
        <v>0</v>
      </c>
      <c r="E1850" s="42">
        <f>E575</f>
        <v>0</v>
      </c>
      <c r="F1850" s="42">
        <f>F575</f>
        <v>0</v>
      </c>
      <c r="G1850" s="43">
        <f>G575</f>
        <v>0</v>
      </c>
      <c r="N1850" s="43">
        <f>N575</f>
        <v>0</v>
      </c>
      <c r="Q1850" s="42">
        <f>Q575</f>
        <v>0</v>
      </c>
    </row>
    <row r="1851" spans="4:17">
      <c r="D1851" s="42"/>
      <c r="E1851" s="42"/>
      <c r="F1851" s="42"/>
      <c r="G1851" s="43"/>
      <c r="N1851" s="43"/>
      <c r="Q1851" s="42"/>
    </row>
    <row r="1852" spans="4:17">
      <c r="D1852" s="42">
        <f>D576</f>
        <v>0</v>
      </c>
      <c r="E1852" s="42">
        <f>E576</f>
        <v>0</v>
      </c>
      <c r="F1852" s="42">
        <f>F576</f>
        <v>0</v>
      </c>
      <c r="G1852" s="43">
        <f>G576</f>
        <v>0</v>
      </c>
      <c r="N1852" s="43">
        <f>N576</f>
        <v>0</v>
      </c>
      <c r="Q1852" s="42">
        <f>Q576</f>
        <v>0</v>
      </c>
    </row>
    <row r="1853" spans="4:17">
      <c r="D1853" s="42"/>
      <c r="E1853" s="42"/>
      <c r="F1853" s="42"/>
      <c r="G1853" s="43"/>
      <c r="N1853" s="43"/>
      <c r="Q1853" s="42"/>
    </row>
    <row r="1854" spans="4:17">
      <c r="D1854" s="42">
        <f>D577</f>
        <v>0</v>
      </c>
      <c r="E1854" s="42">
        <f>E577</f>
        <v>0</v>
      </c>
      <c r="F1854" s="42">
        <f>F577</f>
        <v>0</v>
      </c>
      <c r="G1854" s="43">
        <f>G577</f>
        <v>0</v>
      </c>
      <c r="N1854" s="43">
        <f>N577</f>
        <v>0</v>
      </c>
      <c r="Q1854" s="42">
        <f>Q577</f>
        <v>0</v>
      </c>
    </row>
    <row r="1855" spans="4:17">
      <c r="D1855" s="42"/>
      <c r="E1855" s="42"/>
      <c r="F1855" s="42"/>
      <c r="G1855" s="43"/>
      <c r="N1855" s="43"/>
      <c r="Q1855" s="42"/>
    </row>
    <row r="1856" spans="4:17">
      <c r="D1856" s="42">
        <f>D578</f>
        <v>0</v>
      </c>
      <c r="E1856" s="42">
        <f>E578</f>
        <v>0</v>
      </c>
      <c r="F1856" s="42">
        <f>F578</f>
        <v>0</v>
      </c>
      <c r="G1856" s="43">
        <f>G578</f>
        <v>0</v>
      </c>
      <c r="N1856" s="43">
        <f>N578</f>
        <v>0</v>
      </c>
      <c r="Q1856" s="42">
        <f>Q578</f>
        <v>0</v>
      </c>
    </row>
    <row r="1857" spans="4:17">
      <c r="D1857" s="42"/>
      <c r="E1857" s="42"/>
      <c r="F1857" s="42"/>
      <c r="G1857" s="43"/>
      <c r="N1857" s="43"/>
      <c r="Q1857" s="42"/>
    </row>
    <row r="1858" spans="4:17">
      <c r="D1858" s="42">
        <f>D579</f>
        <v>0</v>
      </c>
      <c r="E1858" s="42">
        <f>E579</f>
        <v>0</v>
      </c>
      <c r="F1858" s="42">
        <f>F579</f>
        <v>0</v>
      </c>
      <c r="G1858" s="43">
        <f>G579</f>
        <v>0</v>
      </c>
      <c r="N1858" s="43">
        <f>N579</f>
        <v>0</v>
      </c>
      <c r="Q1858" s="42">
        <f>Q579</f>
        <v>0</v>
      </c>
    </row>
    <row r="1859" spans="4:17">
      <c r="D1859" s="42"/>
      <c r="E1859" s="42"/>
      <c r="F1859" s="42"/>
      <c r="G1859" s="43"/>
      <c r="N1859" s="43"/>
      <c r="Q1859" s="42"/>
    </row>
    <row r="1860" spans="4:17">
      <c r="D1860" s="42">
        <f>D580</f>
        <v>0</v>
      </c>
      <c r="E1860" s="42">
        <f>E580</f>
        <v>0</v>
      </c>
      <c r="F1860" s="42">
        <f>F580</f>
        <v>0</v>
      </c>
      <c r="G1860" s="43">
        <f>G580</f>
        <v>0</v>
      </c>
      <c r="N1860" s="43">
        <f>N580</f>
        <v>0</v>
      </c>
      <c r="Q1860" s="42">
        <f>Q580</f>
        <v>0</v>
      </c>
    </row>
    <row r="1861" spans="4:17">
      <c r="D1861" s="42"/>
      <c r="E1861" s="42"/>
      <c r="F1861" s="42"/>
      <c r="G1861" s="43"/>
      <c r="N1861" s="43"/>
      <c r="Q1861" s="42"/>
    </row>
    <row r="1862" spans="4:17">
      <c r="D1862" s="42">
        <f>D581</f>
        <v>0</v>
      </c>
      <c r="E1862" s="42">
        <f>E581</f>
        <v>0</v>
      </c>
      <c r="F1862" s="42">
        <f>F581</f>
        <v>0</v>
      </c>
      <c r="G1862" s="43">
        <f>G581</f>
        <v>0</v>
      </c>
      <c r="N1862" s="43">
        <f>N581</f>
        <v>0</v>
      </c>
      <c r="Q1862" s="42">
        <f>Q581</f>
        <v>0</v>
      </c>
    </row>
    <row r="1863" spans="4:17">
      <c r="D1863" s="42"/>
      <c r="E1863" s="42"/>
      <c r="F1863" s="42"/>
      <c r="G1863" s="43"/>
      <c r="N1863" s="43"/>
      <c r="Q1863" s="42"/>
    </row>
    <row r="1864" spans="4:17">
      <c r="D1864" s="42">
        <f>D582</f>
        <v>0</v>
      </c>
      <c r="E1864" s="42">
        <f>E582</f>
        <v>0</v>
      </c>
      <c r="F1864" s="42">
        <f>F582</f>
        <v>0</v>
      </c>
      <c r="G1864" s="43">
        <f>G582</f>
        <v>0</v>
      </c>
      <c r="N1864" s="43">
        <f>N582</f>
        <v>0</v>
      </c>
      <c r="Q1864" s="42">
        <f>Q582</f>
        <v>0</v>
      </c>
    </row>
    <row r="1865" spans="4:17">
      <c r="D1865" s="42"/>
      <c r="E1865" s="42"/>
      <c r="F1865" s="42"/>
      <c r="G1865" s="43"/>
      <c r="N1865" s="43"/>
      <c r="Q1865" s="42"/>
    </row>
    <row r="1866" spans="4:17">
      <c r="D1866" s="42">
        <f>D583</f>
        <v>0</v>
      </c>
      <c r="E1866" s="42">
        <f>E583</f>
        <v>0</v>
      </c>
      <c r="F1866" s="42">
        <f>F583</f>
        <v>0</v>
      </c>
      <c r="G1866" s="43">
        <f>G583</f>
        <v>0</v>
      </c>
      <c r="N1866" s="43">
        <f>N583</f>
        <v>0</v>
      </c>
      <c r="Q1866" s="42">
        <f>Q583</f>
        <v>0</v>
      </c>
    </row>
    <row r="1867" spans="4:17">
      <c r="D1867" s="42"/>
      <c r="E1867" s="42"/>
      <c r="F1867" s="42"/>
      <c r="G1867" s="43"/>
      <c r="N1867" s="43"/>
      <c r="Q1867" s="42"/>
    </row>
    <row r="1868" spans="4:17">
      <c r="D1868" s="42">
        <f>D584</f>
        <v>0</v>
      </c>
      <c r="E1868" s="42">
        <f>E584</f>
        <v>0</v>
      </c>
      <c r="F1868" s="42">
        <f>F584</f>
        <v>0</v>
      </c>
      <c r="G1868" s="43">
        <f>G584</f>
        <v>0</v>
      </c>
      <c r="N1868" s="43">
        <f>N584</f>
        <v>0</v>
      </c>
      <c r="Q1868" s="42">
        <f>Q584</f>
        <v>0</v>
      </c>
    </row>
    <row r="1869" spans="4:17">
      <c r="D1869" s="42"/>
      <c r="E1869" s="42"/>
      <c r="F1869" s="42"/>
      <c r="G1869" s="43"/>
      <c r="N1869" s="43"/>
      <c r="Q1869" s="42"/>
    </row>
    <row r="1870" spans="4:17">
      <c r="D1870" s="42">
        <f>D585</f>
        <v>0</v>
      </c>
      <c r="E1870" s="42">
        <f>E585</f>
        <v>0</v>
      </c>
      <c r="F1870" s="42">
        <f>F585</f>
        <v>0</v>
      </c>
      <c r="G1870" s="43">
        <f>G585</f>
        <v>0</v>
      </c>
      <c r="N1870" s="43">
        <f>N585</f>
        <v>0</v>
      </c>
      <c r="Q1870" s="42">
        <f>Q585</f>
        <v>0</v>
      </c>
    </row>
    <row r="1871" spans="4:17">
      <c r="D1871" s="42"/>
      <c r="E1871" s="42"/>
      <c r="F1871" s="42"/>
      <c r="G1871" s="43"/>
      <c r="N1871" s="43"/>
      <c r="Q1871" s="42"/>
    </row>
    <row r="1872" spans="4:17">
      <c r="D1872" s="42">
        <f>D586</f>
        <v>0</v>
      </c>
      <c r="E1872" s="42">
        <f>E586</f>
        <v>0</v>
      </c>
      <c r="F1872" s="42">
        <f>F586</f>
        <v>0</v>
      </c>
      <c r="G1872" s="43">
        <f>G586</f>
        <v>0</v>
      </c>
      <c r="N1872" s="43">
        <f>N586</f>
        <v>0</v>
      </c>
      <c r="Q1872" s="42">
        <f>Q586</f>
        <v>0</v>
      </c>
    </row>
    <row r="1873" spans="4:17">
      <c r="D1873" s="42"/>
      <c r="E1873" s="42"/>
      <c r="F1873" s="42"/>
      <c r="G1873" s="43"/>
      <c r="N1873" s="43"/>
      <c r="Q1873" s="42"/>
    </row>
    <row r="1874" spans="4:17">
      <c r="D1874" s="42">
        <f>D587</f>
        <v>0</v>
      </c>
      <c r="E1874" s="42">
        <f>E587</f>
        <v>0</v>
      </c>
      <c r="F1874" s="42">
        <f>F587</f>
        <v>0</v>
      </c>
      <c r="G1874" s="43">
        <f>G587</f>
        <v>0</v>
      </c>
      <c r="N1874" s="43">
        <f>N587</f>
        <v>0</v>
      </c>
      <c r="Q1874" s="42">
        <f>Q587</f>
        <v>0</v>
      </c>
    </row>
    <row r="1875" spans="4:17">
      <c r="D1875" s="42"/>
      <c r="E1875" s="42"/>
      <c r="F1875" s="42"/>
      <c r="G1875" s="43"/>
      <c r="N1875" s="43"/>
      <c r="Q1875" s="42"/>
    </row>
    <row r="1876" spans="4:17">
      <c r="D1876" s="42">
        <f>D588</f>
        <v>0</v>
      </c>
      <c r="E1876" s="42">
        <f>E588</f>
        <v>0</v>
      </c>
      <c r="F1876" s="42">
        <f>F588</f>
        <v>0</v>
      </c>
      <c r="G1876" s="43">
        <f>G588</f>
        <v>0</v>
      </c>
      <c r="N1876" s="43">
        <f>N588</f>
        <v>0</v>
      </c>
      <c r="Q1876" s="42">
        <f>Q588</f>
        <v>0</v>
      </c>
    </row>
    <row r="1877" spans="4:17">
      <c r="D1877" s="42"/>
      <c r="E1877" s="42"/>
      <c r="F1877" s="42"/>
      <c r="G1877" s="43"/>
      <c r="N1877" s="43"/>
      <c r="Q1877" s="42"/>
    </row>
    <row r="1878" spans="4:17">
      <c r="D1878" s="42">
        <f>D589</f>
        <v>0</v>
      </c>
      <c r="E1878" s="42">
        <f>E589</f>
        <v>0</v>
      </c>
      <c r="F1878" s="42">
        <f>F589</f>
        <v>0</v>
      </c>
      <c r="G1878" s="43">
        <f>G589</f>
        <v>0</v>
      </c>
      <c r="N1878" s="43">
        <f>N589</f>
        <v>0</v>
      </c>
      <c r="Q1878" s="42">
        <f>Q589</f>
        <v>0</v>
      </c>
    </row>
    <row r="1879" spans="4:17">
      <c r="D1879" s="42"/>
      <c r="E1879" s="42"/>
      <c r="F1879" s="42"/>
      <c r="G1879" s="43"/>
      <c r="N1879" s="43"/>
      <c r="Q1879" s="42"/>
    </row>
    <row r="1880" spans="4:17">
      <c r="D1880" s="42">
        <f>D590</f>
        <v>0</v>
      </c>
      <c r="E1880" s="42">
        <f>E590</f>
        <v>0</v>
      </c>
      <c r="F1880" s="42">
        <f>F590</f>
        <v>0</v>
      </c>
      <c r="G1880" s="43">
        <f>G590</f>
        <v>0</v>
      </c>
      <c r="N1880" s="43">
        <f>N590</f>
        <v>0</v>
      </c>
      <c r="Q1880" s="42">
        <f>Q590</f>
        <v>0</v>
      </c>
    </row>
    <row r="1881" spans="4:17">
      <c r="D1881" s="42"/>
      <c r="E1881" s="42"/>
      <c r="F1881" s="42"/>
      <c r="G1881" s="43"/>
      <c r="N1881" s="43"/>
      <c r="Q1881" s="42"/>
    </row>
    <row r="1882" spans="4:17">
      <c r="D1882" s="42">
        <f>D591</f>
        <v>0</v>
      </c>
      <c r="E1882" s="42">
        <f>E591</f>
        <v>0</v>
      </c>
      <c r="F1882" s="42">
        <f>F591</f>
        <v>0</v>
      </c>
      <c r="G1882" s="43">
        <f>G591</f>
        <v>0</v>
      </c>
      <c r="N1882" s="43">
        <f>N591</f>
        <v>0</v>
      </c>
      <c r="Q1882" s="42">
        <f>Q591</f>
        <v>0</v>
      </c>
    </row>
    <row r="1883" spans="4:17">
      <c r="D1883" s="42"/>
      <c r="E1883" s="42"/>
      <c r="F1883" s="42"/>
      <c r="G1883" s="43"/>
      <c r="N1883" s="43"/>
      <c r="Q1883" s="42"/>
    </row>
    <row r="1884" spans="4:17">
      <c r="D1884" s="42">
        <f>D592</f>
        <v>0</v>
      </c>
      <c r="E1884" s="42">
        <f>E592</f>
        <v>0</v>
      </c>
      <c r="F1884" s="42">
        <f>F592</f>
        <v>0</v>
      </c>
      <c r="G1884" s="43">
        <f>G592</f>
        <v>0</v>
      </c>
      <c r="N1884" s="43">
        <f>N592</f>
        <v>0</v>
      </c>
      <c r="Q1884" s="42">
        <f>Q592</f>
        <v>0</v>
      </c>
    </row>
    <row r="1885" spans="4:17">
      <c r="D1885" s="42"/>
      <c r="E1885" s="42"/>
      <c r="F1885" s="42"/>
      <c r="G1885" s="43"/>
      <c r="N1885" s="43"/>
      <c r="Q1885" s="42"/>
    </row>
    <row r="1886" spans="4:17">
      <c r="D1886" s="42">
        <f>D593</f>
        <v>0</v>
      </c>
      <c r="E1886" s="42">
        <f>E593</f>
        <v>0</v>
      </c>
      <c r="F1886" s="42">
        <f>F593</f>
        <v>0</v>
      </c>
      <c r="G1886" s="43">
        <f>G593</f>
        <v>0</v>
      </c>
      <c r="N1886" s="43">
        <f>N593</f>
        <v>0</v>
      </c>
      <c r="Q1886" s="42">
        <f>Q593</f>
        <v>0</v>
      </c>
    </row>
    <row r="1887" spans="4:17">
      <c r="D1887" s="42"/>
      <c r="E1887" s="42"/>
      <c r="F1887" s="42"/>
      <c r="G1887" s="43"/>
      <c r="N1887" s="43"/>
      <c r="Q1887" s="42"/>
    </row>
    <row r="1888" spans="4:17">
      <c r="D1888" s="42">
        <f>D594</f>
        <v>0</v>
      </c>
      <c r="E1888" s="42">
        <f>E594</f>
        <v>0</v>
      </c>
      <c r="F1888" s="42">
        <f>F594</f>
        <v>0</v>
      </c>
      <c r="G1888" s="43">
        <f>G594</f>
        <v>0</v>
      </c>
      <c r="N1888" s="43">
        <f>N594</f>
        <v>0</v>
      </c>
      <c r="Q1888" s="42">
        <f>Q594</f>
        <v>0</v>
      </c>
    </row>
    <row r="1889" spans="4:17">
      <c r="D1889" s="42"/>
      <c r="E1889" s="42"/>
      <c r="F1889" s="42"/>
      <c r="G1889" s="43"/>
      <c r="N1889" s="43"/>
      <c r="Q1889" s="42"/>
    </row>
    <row r="1890" spans="4:17">
      <c r="D1890" s="42">
        <f>D595</f>
        <v>0</v>
      </c>
      <c r="E1890" s="42">
        <f>E595</f>
        <v>0</v>
      </c>
      <c r="F1890" s="42">
        <f>F595</f>
        <v>0</v>
      </c>
      <c r="G1890" s="43">
        <f>G595</f>
        <v>0</v>
      </c>
      <c r="N1890" s="43">
        <f>N595</f>
        <v>0</v>
      </c>
      <c r="Q1890" s="42">
        <f>Q595</f>
        <v>0</v>
      </c>
    </row>
    <row r="1891" spans="4:17">
      <c r="D1891" s="42"/>
      <c r="E1891" s="42"/>
      <c r="F1891" s="42"/>
      <c r="G1891" s="43"/>
      <c r="N1891" s="43"/>
      <c r="Q1891" s="42"/>
    </row>
    <row r="1892" spans="4:17">
      <c r="D1892" s="42">
        <f>D596</f>
        <v>0</v>
      </c>
      <c r="E1892" s="42">
        <f>E596</f>
        <v>0</v>
      </c>
      <c r="F1892" s="42">
        <f>F596</f>
        <v>0</v>
      </c>
      <c r="G1892" s="43">
        <f>G596</f>
        <v>0</v>
      </c>
      <c r="N1892" s="43">
        <f>N596</f>
        <v>0</v>
      </c>
      <c r="Q1892" s="42">
        <f>Q596</f>
        <v>0</v>
      </c>
    </row>
    <row r="1893" spans="4:17">
      <c r="D1893" s="42"/>
      <c r="E1893" s="42"/>
      <c r="F1893" s="42"/>
      <c r="G1893" s="43"/>
      <c r="N1893" s="43"/>
      <c r="Q1893" s="42"/>
    </row>
    <row r="1894" spans="4:17">
      <c r="D1894" s="42">
        <f>D597</f>
        <v>0</v>
      </c>
      <c r="E1894" s="42">
        <f>E597</f>
        <v>0</v>
      </c>
      <c r="F1894" s="42">
        <f>F597</f>
        <v>0</v>
      </c>
      <c r="G1894" s="43">
        <f>G597</f>
        <v>0</v>
      </c>
      <c r="N1894" s="43">
        <f>N597</f>
        <v>0</v>
      </c>
      <c r="Q1894" s="42">
        <f>Q597</f>
        <v>0</v>
      </c>
    </row>
    <row r="1895" spans="4:17">
      <c r="D1895" s="42"/>
      <c r="E1895" s="42"/>
      <c r="F1895" s="42"/>
      <c r="G1895" s="43"/>
      <c r="N1895" s="43"/>
      <c r="Q1895" s="42"/>
    </row>
    <row r="1896" spans="4:17">
      <c r="D1896" s="42">
        <f>D598</f>
        <v>0</v>
      </c>
      <c r="E1896" s="42">
        <f>E598</f>
        <v>0</v>
      </c>
      <c r="F1896" s="42">
        <f>F598</f>
        <v>0</v>
      </c>
      <c r="G1896" s="43">
        <f>G598</f>
        <v>0</v>
      </c>
      <c r="N1896" s="43">
        <f>N598</f>
        <v>0</v>
      </c>
      <c r="Q1896" s="42">
        <f>Q598</f>
        <v>0</v>
      </c>
    </row>
    <row r="1897" spans="4:17">
      <c r="D1897" s="42"/>
      <c r="E1897" s="42"/>
      <c r="F1897" s="42"/>
      <c r="G1897" s="43"/>
      <c r="N1897" s="43"/>
      <c r="Q1897" s="42"/>
    </row>
    <row r="1898" spans="4:17">
      <c r="D1898" s="42">
        <f>D599</f>
        <v>0</v>
      </c>
      <c r="E1898" s="42">
        <f>E599</f>
        <v>0</v>
      </c>
      <c r="F1898" s="42">
        <f>F599</f>
        <v>0</v>
      </c>
      <c r="G1898" s="43">
        <f>G599</f>
        <v>0</v>
      </c>
      <c r="N1898" s="43">
        <f>N599</f>
        <v>0</v>
      </c>
      <c r="Q1898" s="42">
        <f>Q599</f>
        <v>0</v>
      </c>
    </row>
    <row r="1899" spans="4:17">
      <c r="D1899" s="42"/>
      <c r="E1899" s="42"/>
      <c r="F1899" s="42"/>
      <c r="G1899" s="43"/>
      <c r="N1899" s="43"/>
      <c r="Q1899" s="42"/>
    </row>
    <row r="1900" spans="4:17">
      <c r="D1900" s="42">
        <f>D600</f>
        <v>0</v>
      </c>
      <c r="E1900" s="42">
        <f>E600</f>
        <v>0</v>
      </c>
      <c r="F1900" s="42">
        <f>F600</f>
        <v>0</v>
      </c>
      <c r="G1900" s="43">
        <f>G600</f>
        <v>0</v>
      </c>
      <c r="N1900" s="43">
        <f>N600</f>
        <v>0</v>
      </c>
      <c r="Q1900" s="42">
        <f>Q600</f>
        <v>0</v>
      </c>
    </row>
    <row r="1901" spans="4:17">
      <c r="D1901" s="42"/>
      <c r="E1901" s="42"/>
      <c r="F1901" s="42"/>
      <c r="G1901" s="43"/>
      <c r="N1901" s="43"/>
      <c r="Q1901" s="42"/>
    </row>
    <row r="1902" spans="4:17">
      <c r="D1902" s="42">
        <f>D601</f>
        <v>0</v>
      </c>
      <c r="E1902" s="42">
        <f>E601</f>
        <v>0</v>
      </c>
      <c r="F1902" s="42">
        <f>F601</f>
        <v>0</v>
      </c>
      <c r="G1902" s="43">
        <f>G601</f>
        <v>0</v>
      </c>
      <c r="N1902" s="43">
        <f>N601</f>
        <v>0</v>
      </c>
      <c r="Q1902" s="42">
        <f>Q601</f>
        <v>0</v>
      </c>
    </row>
    <row r="1903" spans="4:17">
      <c r="D1903" s="42"/>
      <c r="E1903" s="42"/>
      <c r="F1903" s="42"/>
      <c r="G1903" s="43"/>
      <c r="N1903" s="43"/>
      <c r="Q1903" s="42"/>
    </row>
    <row r="1904" spans="4:17">
      <c r="D1904" s="42">
        <f>D602</f>
        <v>0</v>
      </c>
      <c r="E1904" s="42">
        <f>E602</f>
        <v>0</v>
      </c>
      <c r="F1904" s="42">
        <f>F602</f>
        <v>0</v>
      </c>
      <c r="G1904" s="43">
        <f>G602</f>
        <v>0</v>
      </c>
      <c r="N1904" s="43">
        <f>N602</f>
        <v>0</v>
      </c>
      <c r="Q1904" s="42">
        <f>Q602</f>
        <v>0</v>
      </c>
    </row>
    <row r="1905" spans="4:17">
      <c r="D1905" s="42"/>
      <c r="E1905" s="42"/>
      <c r="F1905" s="42"/>
      <c r="G1905" s="43"/>
      <c r="N1905" s="43"/>
      <c r="Q1905" s="42"/>
    </row>
    <row r="1906" spans="4:17">
      <c r="D1906" s="42">
        <f>D603</f>
        <v>0</v>
      </c>
      <c r="E1906" s="42">
        <f>E603</f>
        <v>0</v>
      </c>
      <c r="F1906" s="42">
        <f>F603</f>
        <v>0</v>
      </c>
      <c r="G1906" s="43">
        <f>G603</f>
        <v>0</v>
      </c>
      <c r="N1906" s="43">
        <f>N603</f>
        <v>0</v>
      </c>
      <c r="Q1906" s="42">
        <f>Q603</f>
        <v>0</v>
      </c>
    </row>
    <row r="1907" spans="4:17">
      <c r="D1907" s="42"/>
      <c r="E1907" s="42"/>
      <c r="F1907" s="42"/>
      <c r="G1907" s="43"/>
      <c r="N1907" s="43"/>
      <c r="Q1907" s="42"/>
    </row>
    <row r="1908" spans="4:17">
      <c r="D1908" s="42">
        <f>D604</f>
        <v>0</v>
      </c>
      <c r="E1908" s="42">
        <f>E604</f>
        <v>0</v>
      </c>
      <c r="F1908" s="42">
        <f>F604</f>
        <v>0</v>
      </c>
      <c r="G1908" s="43">
        <f>G604</f>
        <v>0</v>
      </c>
      <c r="N1908" s="43">
        <f>N604</f>
        <v>0</v>
      </c>
      <c r="Q1908" s="42">
        <f>Q604</f>
        <v>0</v>
      </c>
    </row>
    <row r="1909" spans="4:17">
      <c r="D1909" s="42"/>
      <c r="E1909" s="42"/>
      <c r="F1909" s="42"/>
      <c r="G1909" s="43"/>
      <c r="N1909" s="43"/>
      <c r="Q1909" s="42"/>
    </row>
    <row r="1910" spans="4:17">
      <c r="D1910" s="42">
        <f>D605</f>
        <v>0</v>
      </c>
      <c r="E1910" s="42">
        <f>E605</f>
        <v>0</v>
      </c>
      <c r="F1910" s="42">
        <f>F605</f>
        <v>0</v>
      </c>
      <c r="G1910" s="43">
        <f>G605</f>
        <v>0</v>
      </c>
      <c r="N1910" s="43">
        <f>N605</f>
        <v>0</v>
      </c>
      <c r="Q1910" s="42">
        <f>Q605</f>
        <v>0</v>
      </c>
    </row>
    <row r="1911" spans="4:17">
      <c r="D1911" s="42"/>
      <c r="E1911" s="42"/>
      <c r="F1911" s="42"/>
      <c r="G1911" s="43"/>
      <c r="N1911" s="43"/>
      <c r="Q1911" s="42"/>
    </row>
    <row r="1912" spans="4:17">
      <c r="D1912" s="42">
        <f>D606</f>
        <v>0</v>
      </c>
      <c r="E1912" s="42">
        <f>E606</f>
        <v>0</v>
      </c>
      <c r="F1912" s="42">
        <f>F606</f>
        <v>0</v>
      </c>
      <c r="G1912" s="43">
        <f>G606</f>
        <v>0</v>
      </c>
      <c r="N1912" s="43">
        <f>N606</f>
        <v>0</v>
      </c>
      <c r="Q1912" s="42">
        <f>Q606</f>
        <v>0</v>
      </c>
    </row>
    <row r="1913" spans="4:17">
      <c r="D1913" s="42"/>
      <c r="E1913" s="42"/>
      <c r="F1913" s="42"/>
      <c r="G1913" s="43"/>
      <c r="N1913" s="43"/>
      <c r="Q1913" s="42"/>
    </row>
    <row r="1914" spans="4:17">
      <c r="D1914" s="42">
        <f>D607</f>
        <v>0</v>
      </c>
      <c r="E1914" s="42">
        <f>E607</f>
        <v>0</v>
      </c>
      <c r="F1914" s="42">
        <f>F607</f>
        <v>0</v>
      </c>
      <c r="G1914" s="43">
        <f>G607</f>
        <v>0</v>
      </c>
      <c r="N1914" s="43">
        <f>N607</f>
        <v>0</v>
      </c>
      <c r="Q1914" s="42">
        <f>Q607</f>
        <v>0</v>
      </c>
    </row>
    <row r="1915" spans="4:17">
      <c r="D1915" s="42"/>
      <c r="E1915" s="42"/>
      <c r="F1915" s="42"/>
      <c r="G1915" s="43"/>
      <c r="N1915" s="43"/>
      <c r="Q1915" s="42"/>
    </row>
    <row r="1916" spans="4:17">
      <c r="D1916" s="42">
        <f>D608</f>
        <v>0</v>
      </c>
      <c r="E1916" s="42">
        <f>E608</f>
        <v>0</v>
      </c>
      <c r="F1916" s="42">
        <f>F608</f>
        <v>0</v>
      </c>
      <c r="G1916" s="43">
        <f>G608</f>
        <v>0</v>
      </c>
      <c r="N1916" s="43">
        <f>N608</f>
        <v>0</v>
      </c>
      <c r="Q1916" s="42">
        <f>Q608</f>
        <v>0</v>
      </c>
    </row>
    <row r="1917" spans="4:17">
      <c r="D1917" s="42"/>
      <c r="E1917" s="42"/>
      <c r="F1917" s="42"/>
      <c r="G1917" s="43"/>
      <c r="N1917" s="43"/>
      <c r="Q1917" s="42"/>
    </row>
    <row r="1918" spans="4:17">
      <c r="D1918" s="42">
        <f>D609</f>
        <v>0</v>
      </c>
      <c r="E1918" s="42">
        <f>E609</f>
        <v>0</v>
      </c>
      <c r="F1918" s="42">
        <f>F609</f>
        <v>0</v>
      </c>
      <c r="G1918" s="43">
        <f>G609</f>
        <v>0</v>
      </c>
      <c r="N1918" s="43">
        <f>N609</f>
        <v>0</v>
      </c>
      <c r="Q1918" s="42">
        <f>Q609</f>
        <v>0</v>
      </c>
    </row>
    <row r="1919" spans="4:17">
      <c r="D1919" s="42"/>
      <c r="E1919" s="42"/>
      <c r="F1919" s="42"/>
      <c r="G1919" s="43"/>
      <c r="N1919" s="43"/>
      <c r="Q1919" s="42"/>
    </row>
    <row r="1920" spans="4:17">
      <c r="D1920" s="42">
        <f>D610</f>
        <v>0</v>
      </c>
      <c r="E1920" s="42">
        <f>E610</f>
        <v>0</v>
      </c>
      <c r="F1920" s="42">
        <f>F610</f>
        <v>0</v>
      </c>
      <c r="G1920" s="43">
        <f>G610</f>
        <v>0</v>
      </c>
      <c r="N1920" s="43">
        <f>N610</f>
        <v>0</v>
      </c>
      <c r="Q1920" s="42">
        <f>Q610</f>
        <v>0</v>
      </c>
    </row>
    <row r="1921" spans="4:17">
      <c r="D1921" s="42"/>
      <c r="E1921" s="42"/>
      <c r="F1921" s="42"/>
      <c r="G1921" s="43"/>
      <c r="N1921" s="43"/>
      <c r="Q1921" s="42"/>
    </row>
    <row r="1922" spans="4:17">
      <c r="D1922" s="42">
        <f>D611</f>
        <v>0</v>
      </c>
      <c r="E1922" s="42">
        <f>E611</f>
        <v>0</v>
      </c>
      <c r="F1922" s="42">
        <f>F611</f>
        <v>0</v>
      </c>
      <c r="G1922" s="43">
        <f>G611</f>
        <v>0</v>
      </c>
      <c r="N1922" s="43">
        <f>N611</f>
        <v>0</v>
      </c>
      <c r="Q1922" s="42">
        <f>Q611</f>
        <v>0</v>
      </c>
    </row>
    <row r="1923" spans="4:17">
      <c r="D1923" s="42"/>
      <c r="E1923" s="42"/>
      <c r="F1923" s="42"/>
      <c r="G1923" s="43"/>
      <c r="N1923" s="43"/>
      <c r="Q1923" s="42"/>
    </row>
    <row r="1924" spans="4:17">
      <c r="D1924" s="42">
        <f>D612</f>
        <v>0</v>
      </c>
      <c r="E1924" s="42">
        <f>E612</f>
        <v>0</v>
      </c>
      <c r="F1924" s="42">
        <f>F612</f>
        <v>0</v>
      </c>
      <c r="G1924" s="43">
        <f>G612</f>
        <v>0</v>
      </c>
      <c r="N1924" s="43">
        <f>N612</f>
        <v>0</v>
      </c>
      <c r="Q1924" s="42">
        <f>Q612</f>
        <v>0</v>
      </c>
    </row>
    <row r="1925" spans="4:17">
      <c r="D1925" s="42"/>
      <c r="E1925" s="42"/>
      <c r="F1925" s="42"/>
      <c r="G1925" s="43"/>
      <c r="N1925" s="43"/>
      <c r="Q1925" s="42"/>
    </row>
    <row r="1926" spans="4:17">
      <c r="D1926" s="42">
        <f>D613</f>
        <v>0</v>
      </c>
      <c r="E1926" s="42">
        <f>E613</f>
        <v>0</v>
      </c>
      <c r="F1926" s="42">
        <f>F613</f>
        <v>0</v>
      </c>
      <c r="G1926" s="43">
        <f>G613</f>
        <v>0</v>
      </c>
      <c r="N1926" s="43">
        <f>N613</f>
        <v>0</v>
      </c>
      <c r="Q1926" s="42">
        <f>Q613</f>
        <v>0</v>
      </c>
    </row>
    <row r="1927" spans="4:17">
      <c r="D1927" s="42"/>
      <c r="E1927" s="42"/>
      <c r="F1927" s="42"/>
      <c r="G1927" s="43"/>
      <c r="N1927" s="43"/>
      <c r="Q1927" s="42"/>
    </row>
    <row r="1928" spans="4:17">
      <c r="D1928" s="42">
        <f>D614</f>
        <v>0</v>
      </c>
      <c r="E1928" s="42">
        <f>E614</f>
        <v>0</v>
      </c>
      <c r="F1928" s="42">
        <f>F614</f>
        <v>0</v>
      </c>
      <c r="G1928" s="43">
        <f>G614</f>
        <v>0</v>
      </c>
      <c r="N1928" s="43">
        <f>N614</f>
        <v>0</v>
      </c>
      <c r="Q1928" s="42">
        <f>Q614</f>
        <v>0</v>
      </c>
    </row>
    <row r="1929" spans="4:17">
      <c r="D1929" s="42"/>
      <c r="E1929" s="42"/>
      <c r="F1929" s="42"/>
      <c r="G1929" s="43"/>
      <c r="N1929" s="43"/>
      <c r="Q1929" s="42"/>
    </row>
    <row r="1930" spans="4:17">
      <c r="D1930" s="42">
        <f>D615</f>
        <v>0</v>
      </c>
      <c r="E1930" s="42">
        <f>E615</f>
        <v>0</v>
      </c>
      <c r="F1930" s="42">
        <f>F615</f>
        <v>0</v>
      </c>
      <c r="G1930" s="43">
        <f>G615</f>
        <v>0</v>
      </c>
      <c r="N1930" s="43">
        <f>N615</f>
        <v>0</v>
      </c>
      <c r="Q1930" s="42">
        <f>Q615</f>
        <v>0</v>
      </c>
    </row>
    <row r="1931" spans="4:17">
      <c r="D1931" s="42"/>
      <c r="E1931" s="42"/>
      <c r="F1931" s="42"/>
      <c r="G1931" s="43"/>
      <c r="N1931" s="43"/>
      <c r="Q1931" s="42"/>
    </row>
    <row r="1932" spans="4:17">
      <c r="D1932" s="42">
        <f>D616</f>
        <v>0</v>
      </c>
      <c r="E1932" s="42">
        <f>E616</f>
        <v>0</v>
      </c>
      <c r="F1932" s="42">
        <f>F616</f>
        <v>0</v>
      </c>
      <c r="G1932" s="43">
        <f>G616</f>
        <v>0</v>
      </c>
      <c r="N1932" s="43">
        <f>N616</f>
        <v>0</v>
      </c>
      <c r="Q1932" s="42">
        <f>Q616</f>
        <v>0</v>
      </c>
    </row>
    <row r="1933" spans="4:17">
      <c r="D1933" s="42"/>
      <c r="E1933" s="42"/>
      <c r="F1933" s="42"/>
      <c r="G1933" s="43"/>
      <c r="N1933" s="43"/>
      <c r="Q1933" s="42"/>
    </row>
    <row r="1934" spans="4:17">
      <c r="D1934" s="42">
        <f>D617</f>
        <v>0</v>
      </c>
      <c r="E1934" s="42">
        <f>E617</f>
        <v>0</v>
      </c>
      <c r="F1934" s="42">
        <f>F617</f>
        <v>0</v>
      </c>
      <c r="G1934" s="43">
        <f>G617</f>
        <v>0</v>
      </c>
      <c r="N1934" s="43">
        <f>N617</f>
        <v>0</v>
      </c>
      <c r="Q1934" s="42">
        <f>Q617</f>
        <v>0</v>
      </c>
    </row>
    <row r="1935" spans="4:17">
      <c r="D1935" s="42"/>
      <c r="E1935" s="42"/>
      <c r="F1935" s="42"/>
      <c r="G1935" s="43"/>
      <c r="N1935" s="43"/>
      <c r="Q1935" s="42"/>
    </row>
    <row r="1936" spans="4:17">
      <c r="D1936" s="42">
        <f>D618</f>
        <v>0</v>
      </c>
      <c r="E1936" s="42">
        <f>E618</f>
        <v>0</v>
      </c>
      <c r="F1936" s="42">
        <f>F618</f>
        <v>0</v>
      </c>
      <c r="G1936" s="43">
        <f>G618</f>
        <v>0</v>
      </c>
      <c r="N1936" s="43">
        <f>N618</f>
        <v>0</v>
      </c>
      <c r="Q1936" s="42">
        <f>Q618</f>
        <v>0</v>
      </c>
    </row>
    <row r="1937" spans="4:17">
      <c r="D1937" s="42"/>
      <c r="E1937" s="42"/>
      <c r="F1937" s="42"/>
      <c r="G1937" s="43"/>
      <c r="N1937" s="43"/>
      <c r="Q1937" s="42"/>
    </row>
    <row r="1938" spans="4:17">
      <c r="D1938" s="42">
        <f>D619</f>
        <v>0</v>
      </c>
      <c r="E1938" s="42">
        <f>E619</f>
        <v>0</v>
      </c>
      <c r="F1938" s="42">
        <f>F619</f>
        <v>0</v>
      </c>
      <c r="G1938" s="43">
        <f>G619</f>
        <v>0</v>
      </c>
      <c r="N1938" s="43">
        <f>N619</f>
        <v>0</v>
      </c>
      <c r="Q1938" s="42">
        <f>Q619</f>
        <v>0</v>
      </c>
    </row>
    <row r="1939" spans="4:17">
      <c r="D1939" s="42"/>
      <c r="E1939" s="42"/>
      <c r="F1939" s="42"/>
      <c r="G1939" s="43"/>
      <c r="N1939" s="43"/>
      <c r="Q1939" s="42"/>
    </row>
    <row r="1940" spans="4:17">
      <c r="D1940" s="42">
        <f>D620</f>
        <v>0</v>
      </c>
      <c r="E1940" s="42">
        <f>E620</f>
        <v>0</v>
      </c>
      <c r="F1940" s="42">
        <f>F620</f>
        <v>0</v>
      </c>
      <c r="G1940" s="43">
        <f>G620</f>
        <v>0</v>
      </c>
      <c r="N1940" s="43">
        <f>N620</f>
        <v>0</v>
      </c>
      <c r="Q1940" s="42">
        <f>Q620</f>
        <v>0</v>
      </c>
    </row>
    <row r="1941" spans="4:17">
      <c r="D1941" s="42"/>
      <c r="E1941" s="42"/>
      <c r="F1941" s="42"/>
      <c r="G1941" s="43"/>
      <c r="N1941" s="43"/>
      <c r="Q1941" s="42"/>
    </row>
    <row r="1942" spans="4:17">
      <c r="D1942" s="42">
        <f>D621</f>
        <v>0</v>
      </c>
      <c r="E1942" s="42">
        <f>E621</f>
        <v>0</v>
      </c>
      <c r="F1942" s="42">
        <f>F621</f>
        <v>0</v>
      </c>
      <c r="G1942" s="43">
        <f>G621</f>
        <v>0</v>
      </c>
      <c r="N1942" s="43">
        <f>N621</f>
        <v>0</v>
      </c>
      <c r="Q1942" s="42">
        <f>Q621</f>
        <v>0</v>
      </c>
    </row>
    <row r="1943" spans="4:17">
      <c r="D1943" s="42"/>
      <c r="E1943" s="42"/>
      <c r="F1943" s="42"/>
      <c r="G1943" s="43"/>
      <c r="N1943" s="43"/>
      <c r="Q1943" s="42"/>
    </row>
    <row r="1944" spans="4:17">
      <c r="D1944" s="42">
        <f>D622</f>
        <v>0</v>
      </c>
      <c r="E1944" s="42">
        <f>E622</f>
        <v>0</v>
      </c>
      <c r="F1944" s="42">
        <f>F622</f>
        <v>0</v>
      </c>
      <c r="G1944" s="43">
        <f>G622</f>
        <v>0</v>
      </c>
      <c r="N1944" s="43">
        <f>N622</f>
        <v>0</v>
      </c>
      <c r="Q1944" s="42">
        <f>Q622</f>
        <v>0</v>
      </c>
    </row>
    <row r="1945" spans="4:17">
      <c r="D1945" s="42"/>
      <c r="E1945" s="42"/>
      <c r="F1945" s="42"/>
      <c r="G1945" s="43"/>
      <c r="N1945" s="43"/>
      <c r="Q1945" s="42"/>
    </row>
    <row r="1946" spans="4:17">
      <c r="D1946" s="42">
        <f>D623</f>
        <v>0</v>
      </c>
      <c r="E1946" s="42">
        <f>E623</f>
        <v>0</v>
      </c>
      <c r="F1946" s="42">
        <f>F623</f>
        <v>0</v>
      </c>
      <c r="G1946" s="43">
        <f>G623</f>
        <v>0</v>
      </c>
      <c r="N1946" s="43">
        <f>N623</f>
        <v>0</v>
      </c>
      <c r="Q1946" s="42">
        <f>Q623</f>
        <v>0</v>
      </c>
    </row>
    <row r="1947" spans="4:17">
      <c r="D1947" s="42"/>
      <c r="E1947" s="42"/>
      <c r="F1947" s="42"/>
      <c r="G1947" s="43"/>
      <c r="N1947" s="43"/>
      <c r="Q1947" s="42"/>
    </row>
    <row r="1948" spans="4:17">
      <c r="D1948" s="42">
        <f>D624</f>
        <v>0</v>
      </c>
      <c r="E1948" s="42">
        <f>E624</f>
        <v>0</v>
      </c>
      <c r="F1948" s="42">
        <f>F624</f>
        <v>0</v>
      </c>
      <c r="G1948" s="43">
        <f>G624</f>
        <v>0</v>
      </c>
      <c r="N1948" s="43">
        <f>N624</f>
        <v>0</v>
      </c>
      <c r="Q1948" s="42">
        <f>Q624</f>
        <v>0</v>
      </c>
    </row>
    <row r="1949" spans="4:17">
      <c r="D1949" s="42"/>
      <c r="E1949" s="42"/>
      <c r="F1949" s="42"/>
      <c r="G1949" s="43"/>
      <c r="N1949" s="43"/>
      <c r="Q1949" s="42"/>
    </row>
    <row r="1950" spans="4:17">
      <c r="D1950" s="42">
        <f>D625</f>
        <v>0</v>
      </c>
      <c r="E1950" s="42">
        <f>E625</f>
        <v>0</v>
      </c>
      <c r="F1950" s="42">
        <f>F625</f>
        <v>0</v>
      </c>
      <c r="G1950" s="43">
        <f>G625</f>
        <v>0</v>
      </c>
      <c r="N1950" s="43">
        <f>N625</f>
        <v>0</v>
      </c>
      <c r="Q1950" s="42">
        <f>Q625</f>
        <v>0</v>
      </c>
    </row>
    <row r="1951" spans="4:17">
      <c r="D1951" s="42"/>
      <c r="E1951" s="42"/>
      <c r="F1951" s="42"/>
      <c r="G1951" s="43"/>
      <c r="N1951" s="43"/>
      <c r="Q1951" s="42"/>
    </row>
    <row r="1952" spans="4:17">
      <c r="D1952" s="42">
        <f>D626</f>
        <v>0</v>
      </c>
      <c r="E1952" s="42">
        <f>E626</f>
        <v>0</v>
      </c>
      <c r="F1952" s="42">
        <f>F626</f>
        <v>0</v>
      </c>
      <c r="G1952" s="43">
        <f>G626</f>
        <v>0</v>
      </c>
      <c r="N1952" s="43">
        <f>N626</f>
        <v>0</v>
      </c>
      <c r="Q1952" s="42">
        <f>Q626</f>
        <v>0</v>
      </c>
    </row>
    <row r="1953" spans="4:17">
      <c r="D1953" s="42"/>
      <c r="E1953" s="42"/>
      <c r="F1953" s="42"/>
      <c r="G1953" s="43"/>
      <c r="N1953" s="43"/>
      <c r="Q1953" s="42"/>
    </row>
    <row r="1954" spans="4:17">
      <c r="D1954" s="42">
        <f>D627</f>
        <v>0</v>
      </c>
      <c r="E1954" s="42">
        <f>E627</f>
        <v>0</v>
      </c>
      <c r="F1954" s="42">
        <f>F627</f>
        <v>0</v>
      </c>
      <c r="G1954" s="43">
        <f>G627</f>
        <v>0</v>
      </c>
      <c r="N1954" s="43">
        <f>N627</f>
        <v>0</v>
      </c>
      <c r="Q1954" s="42">
        <f>Q627</f>
        <v>0</v>
      </c>
    </row>
    <row r="1955" spans="4:17">
      <c r="D1955" s="42"/>
      <c r="E1955" s="42"/>
      <c r="F1955" s="42"/>
      <c r="G1955" s="43"/>
      <c r="N1955" s="43"/>
      <c r="Q1955" s="42"/>
    </row>
    <row r="1956" spans="4:17">
      <c r="D1956" s="42">
        <f>D628</f>
        <v>0</v>
      </c>
      <c r="E1956" s="42">
        <f>E628</f>
        <v>0</v>
      </c>
      <c r="F1956" s="42">
        <f>F628</f>
        <v>0</v>
      </c>
      <c r="G1956" s="43">
        <f>G628</f>
        <v>0</v>
      </c>
      <c r="N1956" s="43">
        <f>N628</f>
        <v>0</v>
      </c>
      <c r="Q1956" s="42">
        <f>Q628</f>
        <v>0</v>
      </c>
    </row>
    <row r="1957" spans="4:17">
      <c r="D1957" s="42"/>
      <c r="E1957" s="42"/>
      <c r="F1957" s="42"/>
      <c r="G1957" s="43"/>
      <c r="N1957" s="43"/>
      <c r="Q1957" s="42"/>
    </row>
    <row r="1958" spans="4:17">
      <c r="D1958" s="42">
        <f>D629</f>
        <v>0</v>
      </c>
      <c r="E1958" s="42">
        <f>E629</f>
        <v>0</v>
      </c>
      <c r="F1958" s="42">
        <f>F629</f>
        <v>0</v>
      </c>
      <c r="G1958" s="43">
        <f>G629</f>
        <v>0</v>
      </c>
      <c r="N1958" s="43">
        <f>N629</f>
        <v>0</v>
      </c>
      <c r="Q1958" s="42">
        <f>Q629</f>
        <v>0</v>
      </c>
    </row>
    <row r="1959" spans="4:17">
      <c r="D1959" s="42"/>
      <c r="E1959" s="42"/>
      <c r="F1959" s="42"/>
      <c r="G1959" s="43"/>
      <c r="N1959" s="43"/>
      <c r="Q1959" s="42"/>
    </row>
    <row r="1960" spans="4:17">
      <c r="D1960" s="42">
        <f>D630</f>
        <v>0</v>
      </c>
      <c r="E1960" s="42">
        <f>E630</f>
        <v>0</v>
      </c>
      <c r="F1960" s="42">
        <f>F630</f>
        <v>0</v>
      </c>
      <c r="G1960" s="43">
        <f>G630</f>
        <v>0</v>
      </c>
      <c r="N1960" s="43">
        <f>N630</f>
        <v>0</v>
      </c>
      <c r="Q1960" s="42">
        <f>Q630</f>
        <v>0</v>
      </c>
    </row>
    <row r="1961" spans="4:17">
      <c r="D1961" s="42"/>
      <c r="E1961" s="42"/>
      <c r="F1961" s="42"/>
      <c r="G1961" s="43"/>
      <c r="N1961" s="43"/>
      <c r="Q1961" s="42"/>
    </row>
    <row r="1962" spans="4:17">
      <c r="D1962" s="42">
        <f>D631</f>
        <v>0</v>
      </c>
      <c r="E1962" s="42">
        <f>E631</f>
        <v>0</v>
      </c>
      <c r="F1962" s="42">
        <f>F631</f>
        <v>0</v>
      </c>
      <c r="G1962" s="43">
        <f>G631</f>
        <v>0</v>
      </c>
      <c r="N1962" s="43">
        <f>N631</f>
        <v>0</v>
      </c>
      <c r="Q1962" s="42">
        <f>Q631</f>
        <v>0</v>
      </c>
    </row>
    <row r="1963" spans="4:17">
      <c r="D1963" s="42"/>
      <c r="E1963" s="42"/>
      <c r="F1963" s="42"/>
      <c r="G1963" s="43"/>
      <c r="N1963" s="43"/>
      <c r="Q1963" s="42"/>
    </row>
    <row r="1964" spans="4:17">
      <c r="D1964" s="42">
        <f>D632</f>
        <v>0</v>
      </c>
      <c r="E1964" s="42">
        <f>E632</f>
        <v>0</v>
      </c>
      <c r="F1964" s="42">
        <f>F632</f>
        <v>0</v>
      </c>
      <c r="G1964" s="43">
        <f>G632</f>
        <v>0</v>
      </c>
      <c r="N1964" s="43">
        <f>N632</f>
        <v>0</v>
      </c>
      <c r="Q1964" s="42">
        <f>Q632</f>
        <v>0</v>
      </c>
    </row>
    <row r="1965" spans="4:17">
      <c r="D1965" s="42"/>
      <c r="E1965" s="42"/>
      <c r="F1965" s="42"/>
      <c r="G1965" s="43"/>
      <c r="N1965" s="43"/>
      <c r="Q1965" s="42"/>
    </row>
    <row r="1966" spans="4:17">
      <c r="D1966" s="42">
        <f>D633</f>
        <v>0</v>
      </c>
      <c r="E1966" s="42">
        <f>E633</f>
        <v>0</v>
      </c>
      <c r="F1966" s="42">
        <f>F633</f>
        <v>0</v>
      </c>
      <c r="G1966" s="43">
        <f>G633</f>
        <v>0</v>
      </c>
      <c r="N1966" s="43">
        <f>N633</f>
        <v>0</v>
      </c>
      <c r="Q1966" s="42">
        <f>Q633</f>
        <v>0</v>
      </c>
    </row>
    <row r="1967" spans="4:17">
      <c r="D1967" s="42"/>
      <c r="E1967" s="42"/>
      <c r="F1967" s="42"/>
      <c r="G1967" s="43"/>
      <c r="N1967" s="43"/>
      <c r="Q1967" s="42"/>
    </row>
    <row r="1968" spans="4:17">
      <c r="D1968" s="42">
        <f>D634</f>
        <v>0</v>
      </c>
      <c r="E1968" s="42">
        <f>E634</f>
        <v>0</v>
      </c>
      <c r="F1968" s="42">
        <f>F634</f>
        <v>0</v>
      </c>
      <c r="G1968" s="43">
        <f>G634</f>
        <v>0</v>
      </c>
      <c r="N1968" s="43">
        <f>N634</f>
        <v>0</v>
      </c>
      <c r="Q1968" s="42">
        <f>Q634</f>
        <v>0</v>
      </c>
    </row>
    <row r="1969" spans="4:17">
      <c r="D1969" s="42"/>
      <c r="E1969" s="42"/>
      <c r="F1969" s="42"/>
      <c r="G1969" s="43"/>
      <c r="N1969" s="43"/>
      <c r="Q1969" s="42"/>
    </row>
    <row r="1970" spans="4:17">
      <c r="D1970" s="42">
        <f>D635</f>
        <v>0</v>
      </c>
      <c r="E1970" s="42">
        <f>E635</f>
        <v>0</v>
      </c>
      <c r="F1970" s="42">
        <f>F635</f>
        <v>0</v>
      </c>
      <c r="G1970" s="43">
        <f>G635</f>
        <v>0</v>
      </c>
      <c r="N1970" s="43">
        <f>N635</f>
        <v>0</v>
      </c>
      <c r="Q1970" s="42">
        <f>Q635</f>
        <v>0</v>
      </c>
    </row>
    <row r="1971" spans="4:17">
      <c r="D1971" s="42"/>
      <c r="E1971" s="42"/>
      <c r="F1971" s="42"/>
      <c r="G1971" s="43"/>
      <c r="N1971" s="43"/>
      <c r="Q1971" s="42"/>
    </row>
    <row r="1972" spans="4:17">
      <c r="D1972" s="42">
        <f>D636</f>
        <v>0</v>
      </c>
      <c r="E1972" s="42">
        <f>E636</f>
        <v>0</v>
      </c>
      <c r="F1972" s="42">
        <f>F636</f>
        <v>0</v>
      </c>
      <c r="G1972" s="43">
        <f>G636</f>
        <v>0</v>
      </c>
      <c r="N1972" s="43">
        <f>N636</f>
        <v>0</v>
      </c>
      <c r="Q1972" s="42">
        <f>Q636</f>
        <v>0</v>
      </c>
    </row>
    <row r="1973" spans="4:17">
      <c r="D1973" s="42"/>
      <c r="E1973" s="42"/>
      <c r="F1973" s="42"/>
      <c r="G1973" s="43"/>
      <c r="N1973" s="43"/>
      <c r="Q1973" s="42"/>
    </row>
    <row r="1974" spans="4:17">
      <c r="D1974" s="42">
        <f>D637</f>
        <v>0</v>
      </c>
      <c r="E1974" s="42">
        <f>E637</f>
        <v>0</v>
      </c>
      <c r="F1974" s="42">
        <f>F637</f>
        <v>0</v>
      </c>
      <c r="G1974" s="43">
        <f>G637</f>
        <v>0</v>
      </c>
      <c r="N1974" s="43">
        <f>N637</f>
        <v>0</v>
      </c>
      <c r="Q1974" s="42">
        <f>Q637</f>
        <v>0</v>
      </c>
    </row>
    <row r="1975" spans="4:17">
      <c r="D1975" s="42"/>
      <c r="E1975" s="42"/>
      <c r="F1975" s="42"/>
      <c r="G1975" s="43"/>
      <c r="N1975" s="43"/>
      <c r="Q1975" s="42"/>
    </row>
    <row r="1976" spans="4:17">
      <c r="D1976" s="42">
        <f>D638</f>
        <v>0</v>
      </c>
      <c r="E1976" s="42">
        <f>E638</f>
        <v>0</v>
      </c>
      <c r="F1976" s="42">
        <f>F638</f>
        <v>0</v>
      </c>
      <c r="G1976" s="43">
        <f>G638</f>
        <v>0</v>
      </c>
      <c r="N1976" s="43">
        <f>N638</f>
        <v>0</v>
      </c>
      <c r="Q1976" s="42">
        <f>Q638</f>
        <v>0</v>
      </c>
    </row>
    <row r="1977" spans="4:17">
      <c r="D1977" s="42"/>
      <c r="E1977" s="42"/>
      <c r="F1977" s="42"/>
      <c r="G1977" s="43"/>
      <c r="N1977" s="43"/>
      <c r="Q1977" s="42"/>
    </row>
    <row r="1978" spans="4:17">
      <c r="D1978" s="42">
        <f>D639</f>
        <v>0</v>
      </c>
      <c r="E1978" s="42">
        <f>E639</f>
        <v>0</v>
      </c>
      <c r="F1978" s="42">
        <f>F639</f>
        <v>0</v>
      </c>
      <c r="G1978" s="43">
        <f>G639</f>
        <v>0</v>
      </c>
      <c r="N1978" s="43">
        <f>N639</f>
        <v>0</v>
      </c>
      <c r="Q1978" s="42">
        <f>Q639</f>
        <v>0</v>
      </c>
    </row>
    <row r="1979" spans="4:17">
      <c r="D1979" s="42"/>
      <c r="E1979" s="42"/>
      <c r="F1979" s="42"/>
      <c r="G1979" s="43"/>
      <c r="N1979" s="43"/>
      <c r="Q1979" s="42"/>
    </row>
    <row r="1980" spans="4:17">
      <c r="D1980" s="42">
        <f>D640</f>
        <v>0</v>
      </c>
      <c r="E1980" s="42">
        <f>E640</f>
        <v>0</v>
      </c>
      <c r="F1980" s="42">
        <f>F640</f>
        <v>0</v>
      </c>
      <c r="G1980" s="43">
        <f>G640</f>
        <v>0</v>
      </c>
      <c r="N1980" s="43">
        <f>N640</f>
        <v>0</v>
      </c>
      <c r="Q1980" s="42">
        <f>Q640</f>
        <v>0</v>
      </c>
    </row>
    <row r="1981" spans="4:17">
      <c r="D1981" s="42"/>
      <c r="E1981" s="42"/>
      <c r="F1981" s="42"/>
      <c r="G1981" s="43"/>
      <c r="N1981" s="43"/>
      <c r="Q1981" s="42"/>
    </row>
    <row r="1982" spans="4:17">
      <c r="D1982" s="42">
        <f>D641</f>
        <v>0</v>
      </c>
      <c r="E1982" s="42">
        <f>E641</f>
        <v>0</v>
      </c>
      <c r="F1982" s="42">
        <f>F641</f>
        <v>0</v>
      </c>
      <c r="G1982" s="43">
        <f>G641</f>
        <v>0</v>
      </c>
      <c r="N1982" s="43">
        <f>N641</f>
        <v>0</v>
      </c>
      <c r="Q1982" s="42">
        <f>Q641</f>
        <v>0</v>
      </c>
    </row>
    <row r="1983" spans="4:17">
      <c r="D1983" s="42"/>
      <c r="E1983" s="42"/>
      <c r="F1983" s="42"/>
      <c r="G1983" s="43"/>
      <c r="N1983" s="43"/>
      <c r="Q1983" s="42"/>
    </row>
    <row r="1984" spans="4:17">
      <c r="D1984" s="42">
        <f>D642</f>
        <v>0</v>
      </c>
      <c r="E1984" s="42">
        <f>E642</f>
        <v>0</v>
      </c>
      <c r="F1984" s="42">
        <f>F642</f>
        <v>0</v>
      </c>
      <c r="G1984" s="43">
        <f>G642</f>
        <v>0</v>
      </c>
      <c r="N1984" s="43">
        <f>N642</f>
        <v>0</v>
      </c>
      <c r="Q1984" s="42">
        <f>Q642</f>
        <v>0</v>
      </c>
    </row>
    <row r="1985" spans="4:17">
      <c r="D1985" s="42"/>
      <c r="E1985" s="42"/>
      <c r="F1985" s="42"/>
      <c r="G1985" s="43"/>
      <c r="N1985" s="43"/>
      <c r="Q1985" s="42"/>
    </row>
    <row r="1986" spans="4:17">
      <c r="D1986" s="42">
        <f>D643</f>
        <v>0</v>
      </c>
      <c r="E1986" s="42">
        <f>E643</f>
        <v>0</v>
      </c>
      <c r="F1986" s="42">
        <f>F643</f>
        <v>0</v>
      </c>
      <c r="G1986" s="43">
        <f>G643</f>
        <v>0</v>
      </c>
      <c r="N1986" s="43">
        <f>N643</f>
        <v>0</v>
      </c>
      <c r="Q1986" s="42">
        <f>Q643</f>
        <v>0</v>
      </c>
    </row>
    <row r="1987" spans="4:17">
      <c r="D1987" s="42"/>
      <c r="E1987" s="42"/>
      <c r="F1987" s="42"/>
      <c r="G1987" s="43"/>
      <c r="N1987" s="43"/>
      <c r="Q1987" s="42"/>
    </row>
    <row r="1988" spans="4:17">
      <c r="D1988" s="42">
        <f>D644</f>
        <v>0</v>
      </c>
      <c r="E1988" s="42">
        <f>E644</f>
        <v>0</v>
      </c>
      <c r="F1988" s="42">
        <f>F644</f>
        <v>0</v>
      </c>
      <c r="G1988" s="43">
        <f>G644</f>
        <v>0</v>
      </c>
      <c r="N1988" s="43">
        <f>N644</f>
        <v>0</v>
      </c>
      <c r="Q1988" s="42">
        <f>Q644</f>
        <v>0</v>
      </c>
    </row>
    <row r="1989" spans="4:17">
      <c r="D1989" s="42"/>
      <c r="E1989" s="42"/>
      <c r="F1989" s="42"/>
      <c r="G1989" s="43"/>
      <c r="N1989" s="43"/>
      <c r="Q1989" s="42"/>
    </row>
    <row r="1990" spans="4:17">
      <c r="D1990" s="42">
        <f>D645</f>
        <v>0</v>
      </c>
      <c r="E1990" s="42">
        <f>E645</f>
        <v>0</v>
      </c>
      <c r="F1990" s="42">
        <f>F645</f>
        <v>0</v>
      </c>
      <c r="G1990" s="43">
        <f>G645</f>
        <v>0</v>
      </c>
      <c r="N1990" s="43">
        <f>N645</f>
        <v>0</v>
      </c>
      <c r="Q1990" s="42">
        <f>Q645</f>
        <v>0</v>
      </c>
    </row>
    <row r="1991" spans="4:17">
      <c r="D1991" s="42"/>
      <c r="E1991" s="42"/>
      <c r="F1991" s="42"/>
      <c r="G1991" s="43"/>
      <c r="N1991" s="43"/>
      <c r="Q1991" s="42"/>
    </row>
    <row r="1992" spans="4:17">
      <c r="D1992" s="42">
        <f>D646</f>
        <v>0</v>
      </c>
      <c r="E1992" s="42">
        <f>E646</f>
        <v>0</v>
      </c>
      <c r="F1992" s="42">
        <f>F646</f>
        <v>0</v>
      </c>
      <c r="G1992" s="43">
        <f>G646</f>
        <v>0</v>
      </c>
      <c r="N1992" s="43">
        <f>N646</f>
        <v>0</v>
      </c>
      <c r="Q1992" s="42">
        <f>Q646</f>
        <v>0</v>
      </c>
    </row>
    <row r="1993" spans="4:17">
      <c r="D1993" s="42"/>
      <c r="E1993" s="42"/>
      <c r="F1993" s="42"/>
      <c r="G1993" s="43"/>
      <c r="N1993" s="43"/>
      <c r="Q1993" s="42"/>
    </row>
    <row r="1994" spans="4:17">
      <c r="D1994" s="42">
        <f>D647</f>
        <v>0</v>
      </c>
      <c r="E1994" s="42">
        <f>E647</f>
        <v>0</v>
      </c>
      <c r="F1994" s="42">
        <f>F647</f>
        <v>0</v>
      </c>
      <c r="G1994" s="43">
        <f>G647</f>
        <v>0</v>
      </c>
      <c r="N1994" s="43">
        <f>N647</f>
        <v>0</v>
      </c>
      <c r="Q1994" s="42">
        <f>Q647</f>
        <v>0</v>
      </c>
    </row>
    <row r="1995" spans="4:17">
      <c r="D1995" s="42"/>
      <c r="E1995" s="42"/>
      <c r="F1995" s="42"/>
      <c r="G1995" s="43"/>
      <c r="N1995" s="43"/>
      <c r="Q1995" s="42"/>
    </row>
    <row r="1996" spans="4:17">
      <c r="D1996" s="42">
        <f>D648</f>
        <v>0</v>
      </c>
      <c r="E1996" s="42">
        <f>E648</f>
        <v>0</v>
      </c>
      <c r="F1996" s="42">
        <f>F648</f>
        <v>0</v>
      </c>
      <c r="G1996" s="43">
        <f>G648</f>
        <v>0</v>
      </c>
      <c r="N1996" s="43">
        <f>N648</f>
        <v>0</v>
      </c>
      <c r="Q1996" s="42">
        <f>Q648</f>
        <v>0</v>
      </c>
    </row>
    <row r="1997" spans="4:17">
      <c r="D1997" s="42"/>
      <c r="E1997" s="42"/>
      <c r="F1997" s="42"/>
      <c r="G1997" s="43"/>
      <c r="N1997" s="43"/>
      <c r="Q1997" s="42"/>
    </row>
    <row r="1998" spans="4:17">
      <c r="D1998" s="42">
        <f>D649</f>
        <v>0</v>
      </c>
      <c r="E1998" s="42">
        <f>E649</f>
        <v>0</v>
      </c>
      <c r="F1998" s="42">
        <f>F649</f>
        <v>0</v>
      </c>
      <c r="G1998" s="43">
        <f>G649</f>
        <v>0</v>
      </c>
      <c r="N1998" s="43">
        <f>N649</f>
        <v>0</v>
      </c>
      <c r="Q1998" s="42">
        <f>Q649</f>
        <v>0</v>
      </c>
    </row>
    <row r="1999" spans="4:17">
      <c r="D1999" s="42"/>
      <c r="E1999" s="42"/>
      <c r="F1999" s="42"/>
      <c r="G1999" s="43"/>
      <c r="N1999" s="43"/>
      <c r="Q1999" s="42"/>
    </row>
    <row r="2000" spans="4:17">
      <c r="D2000" s="42">
        <f>D650</f>
        <v>0</v>
      </c>
      <c r="E2000" s="42">
        <f>E650</f>
        <v>0</v>
      </c>
      <c r="F2000" s="42">
        <f>F650</f>
        <v>0</v>
      </c>
      <c r="G2000" s="43">
        <f>G650</f>
        <v>0</v>
      </c>
      <c r="N2000" s="43">
        <f>N650</f>
        <v>0</v>
      </c>
      <c r="Q2000" s="42">
        <f>Q650</f>
        <v>0</v>
      </c>
    </row>
    <row r="2001" spans="4:17">
      <c r="D2001" s="42"/>
      <c r="E2001" s="42"/>
      <c r="F2001" s="42"/>
      <c r="G2001" s="43"/>
      <c r="N2001" s="43"/>
      <c r="Q2001" s="42"/>
    </row>
    <row r="2002" spans="4:17">
      <c r="D2002" s="42">
        <f>D651</f>
        <v>0</v>
      </c>
      <c r="E2002" s="42">
        <f>E651</f>
        <v>0</v>
      </c>
      <c r="F2002" s="42">
        <f>F651</f>
        <v>0</v>
      </c>
      <c r="G2002" s="43">
        <f>G651</f>
        <v>0</v>
      </c>
      <c r="N2002" s="43">
        <f>N651</f>
        <v>0</v>
      </c>
      <c r="Q2002" s="42">
        <f>Q651</f>
        <v>0</v>
      </c>
    </row>
    <row r="2003" spans="4:17">
      <c r="D2003" s="42"/>
      <c r="E2003" s="42"/>
      <c r="F2003" s="42"/>
      <c r="G2003" s="43"/>
      <c r="N2003" s="43"/>
      <c r="Q2003" s="42"/>
    </row>
    <row r="2004" spans="4:17">
      <c r="D2004" s="42">
        <f>D652</f>
        <v>0</v>
      </c>
      <c r="E2004" s="42">
        <f>E652</f>
        <v>0</v>
      </c>
      <c r="F2004" s="42">
        <f>F652</f>
        <v>0</v>
      </c>
      <c r="G2004" s="43">
        <f>G652</f>
        <v>0</v>
      </c>
      <c r="N2004" s="43">
        <f>N652</f>
        <v>0</v>
      </c>
      <c r="Q2004" s="42">
        <f>Q652</f>
        <v>0</v>
      </c>
    </row>
    <row r="2005" spans="4:17">
      <c r="D2005" s="42"/>
      <c r="E2005" s="42"/>
      <c r="F2005" s="42"/>
      <c r="G2005" s="43"/>
      <c r="N2005" s="43"/>
      <c r="Q2005" s="42"/>
    </row>
    <row r="2006" spans="4:17">
      <c r="D2006" s="42">
        <f>D653</f>
        <v>0</v>
      </c>
      <c r="E2006" s="42">
        <f>E653</f>
        <v>0</v>
      </c>
      <c r="F2006" s="42">
        <f>F653</f>
        <v>0</v>
      </c>
      <c r="G2006" s="43">
        <f>G653</f>
        <v>0</v>
      </c>
      <c r="N2006" s="43">
        <f>N653</f>
        <v>0</v>
      </c>
      <c r="Q2006" s="42">
        <f>Q653</f>
        <v>0</v>
      </c>
    </row>
    <row r="2007" spans="4:17">
      <c r="D2007" s="42"/>
      <c r="E2007" s="42"/>
      <c r="F2007" s="42"/>
      <c r="G2007" s="43"/>
      <c r="N2007" s="43"/>
      <c r="Q2007" s="42"/>
    </row>
    <row r="2008" spans="4:17">
      <c r="D2008" s="42">
        <f>D654</f>
        <v>0</v>
      </c>
      <c r="E2008" s="42">
        <f>E654</f>
        <v>0</v>
      </c>
      <c r="F2008" s="42">
        <f>F654</f>
        <v>0</v>
      </c>
      <c r="G2008" s="43">
        <f>G654</f>
        <v>0</v>
      </c>
      <c r="N2008" s="43">
        <f>N654</f>
        <v>0</v>
      </c>
      <c r="Q2008" s="42">
        <f>Q654</f>
        <v>0</v>
      </c>
    </row>
    <row r="2009" spans="4:17">
      <c r="D2009" s="42"/>
      <c r="E2009" s="42"/>
      <c r="F2009" s="42"/>
      <c r="G2009" s="43"/>
      <c r="N2009" s="43"/>
      <c r="Q2009" s="42"/>
    </row>
    <row r="2010" spans="4:17">
      <c r="D2010" s="42">
        <f>D655</f>
        <v>0</v>
      </c>
      <c r="E2010" s="42">
        <f>E655</f>
        <v>0</v>
      </c>
      <c r="F2010" s="42">
        <f>F655</f>
        <v>0</v>
      </c>
      <c r="G2010" s="43">
        <f>G655</f>
        <v>0</v>
      </c>
      <c r="N2010" s="43">
        <f>N655</f>
        <v>0</v>
      </c>
      <c r="Q2010" s="42">
        <f>Q655</f>
        <v>0</v>
      </c>
    </row>
    <row r="2011" spans="4:17">
      <c r="D2011" s="42"/>
      <c r="E2011" s="42"/>
      <c r="F2011" s="42"/>
      <c r="G2011" s="43"/>
      <c r="N2011" s="43"/>
      <c r="Q2011" s="42"/>
    </row>
    <row r="2012" spans="4:17">
      <c r="D2012" s="42">
        <f>D656</f>
        <v>0</v>
      </c>
      <c r="E2012" s="42">
        <f>E656</f>
        <v>0</v>
      </c>
      <c r="F2012" s="42">
        <f>F656</f>
        <v>0</v>
      </c>
      <c r="G2012" s="43">
        <f>G656</f>
        <v>0</v>
      </c>
      <c r="N2012" s="43">
        <f>N656</f>
        <v>0</v>
      </c>
      <c r="Q2012" s="42">
        <f>Q656</f>
        <v>0</v>
      </c>
    </row>
    <row r="2013" spans="4:17">
      <c r="D2013" s="42"/>
      <c r="E2013" s="42"/>
      <c r="F2013" s="42"/>
      <c r="G2013" s="43"/>
      <c r="N2013" s="43"/>
      <c r="Q2013" s="42"/>
    </row>
    <row r="2014" spans="4:17">
      <c r="D2014" s="42">
        <f>D657</f>
        <v>0</v>
      </c>
      <c r="E2014" s="42">
        <f>E657</f>
        <v>0</v>
      </c>
      <c r="F2014" s="42">
        <f>F657</f>
        <v>0</v>
      </c>
      <c r="G2014" s="43">
        <f>G657</f>
        <v>0</v>
      </c>
      <c r="N2014" s="43">
        <f>N657</f>
        <v>0</v>
      </c>
      <c r="Q2014" s="42">
        <f>Q657</f>
        <v>0</v>
      </c>
    </row>
    <row r="2015" spans="4:17">
      <c r="D2015" s="42"/>
      <c r="E2015" s="42"/>
      <c r="F2015" s="42"/>
      <c r="G2015" s="43"/>
      <c r="N2015" s="43"/>
      <c r="Q2015" s="42"/>
    </row>
    <row r="2016" spans="4:17">
      <c r="D2016" s="42">
        <f>D658</f>
        <v>0</v>
      </c>
      <c r="E2016" s="42">
        <f>E658</f>
        <v>0</v>
      </c>
      <c r="F2016" s="42">
        <f>F658</f>
        <v>0</v>
      </c>
      <c r="G2016" s="43">
        <f>G658</f>
        <v>0</v>
      </c>
      <c r="N2016" s="43">
        <f>N658</f>
        <v>0</v>
      </c>
      <c r="Q2016" s="42">
        <f>Q658</f>
        <v>0</v>
      </c>
    </row>
    <row r="2017" spans="4:17">
      <c r="D2017" s="42"/>
      <c r="E2017" s="42"/>
      <c r="F2017" s="42"/>
      <c r="G2017" s="43"/>
      <c r="N2017" s="43"/>
      <c r="Q2017" s="42"/>
    </row>
    <row r="2018" spans="4:17">
      <c r="D2018" s="42">
        <f>D659</f>
        <v>0</v>
      </c>
      <c r="E2018" s="42">
        <f>E659</f>
        <v>0</v>
      </c>
      <c r="F2018" s="42">
        <f>F659</f>
        <v>0</v>
      </c>
      <c r="G2018" s="43">
        <f>G659</f>
        <v>0</v>
      </c>
      <c r="N2018" s="43">
        <f>N659</f>
        <v>0</v>
      </c>
      <c r="Q2018" s="42">
        <f>Q659</f>
        <v>0</v>
      </c>
    </row>
    <row r="2019" spans="4:17">
      <c r="D2019" s="42"/>
      <c r="E2019" s="42"/>
      <c r="F2019" s="42"/>
      <c r="G2019" s="43"/>
      <c r="N2019" s="43"/>
      <c r="Q2019" s="42"/>
    </row>
    <row r="2020" spans="4:17">
      <c r="D2020" s="42">
        <f>D660</f>
        <v>0</v>
      </c>
      <c r="E2020" s="42">
        <f>E660</f>
        <v>0</v>
      </c>
      <c r="F2020" s="42">
        <f>F660</f>
        <v>0</v>
      </c>
      <c r="G2020" s="43">
        <f>G660</f>
        <v>0</v>
      </c>
      <c r="N2020" s="43">
        <f>N660</f>
        <v>0</v>
      </c>
      <c r="Q2020" s="42">
        <f>Q660</f>
        <v>0</v>
      </c>
    </row>
    <row r="2021" spans="4:17">
      <c r="D2021" s="42"/>
      <c r="E2021" s="42"/>
      <c r="F2021" s="42"/>
      <c r="G2021" s="43"/>
      <c r="N2021" s="43"/>
      <c r="Q2021" s="42"/>
    </row>
    <row r="2022" spans="4:17">
      <c r="D2022" s="42">
        <f>D661</f>
        <v>0</v>
      </c>
      <c r="E2022" s="42">
        <f>E661</f>
        <v>0</v>
      </c>
      <c r="F2022" s="42">
        <f>F661</f>
        <v>0</v>
      </c>
      <c r="G2022" s="43">
        <f>G661</f>
        <v>0</v>
      </c>
      <c r="N2022" s="43">
        <f>N661</f>
        <v>0</v>
      </c>
      <c r="Q2022" s="42">
        <f>Q661</f>
        <v>0</v>
      </c>
    </row>
    <row r="2023" spans="4:17">
      <c r="D2023" s="42"/>
      <c r="E2023" s="42"/>
      <c r="F2023" s="42"/>
      <c r="G2023" s="43"/>
      <c r="N2023" s="43"/>
      <c r="Q2023" s="42"/>
    </row>
    <row r="2024" spans="4:17">
      <c r="D2024" s="42">
        <f>D662</f>
        <v>0</v>
      </c>
      <c r="E2024" s="42">
        <f>E662</f>
        <v>0</v>
      </c>
      <c r="F2024" s="42">
        <f>F662</f>
        <v>0</v>
      </c>
      <c r="G2024" s="43">
        <f>G662</f>
        <v>0</v>
      </c>
      <c r="N2024" s="43">
        <f>N662</f>
        <v>0</v>
      </c>
      <c r="Q2024" s="42">
        <f>Q662</f>
        <v>0</v>
      </c>
    </row>
    <row r="2025" spans="4:17">
      <c r="D2025" s="42"/>
      <c r="E2025" s="42"/>
      <c r="F2025" s="42"/>
      <c r="G2025" s="43"/>
      <c r="N2025" s="43"/>
      <c r="Q2025" s="42"/>
    </row>
    <row r="2026" spans="4:17">
      <c r="D2026" s="42">
        <f>D663</f>
        <v>0</v>
      </c>
      <c r="E2026" s="42">
        <f>E663</f>
        <v>0</v>
      </c>
      <c r="F2026" s="42">
        <f>F663</f>
        <v>0</v>
      </c>
      <c r="G2026" s="43">
        <f>G663</f>
        <v>0</v>
      </c>
      <c r="N2026" s="43">
        <f>N663</f>
        <v>0</v>
      </c>
      <c r="Q2026" s="42">
        <f>Q663</f>
        <v>0</v>
      </c>
    </row>
    <row r="2027" spans="4:17">
      <c r="D2027" s="42"/>
      <c r="E2027" s="42"/>
      <c r="F2027" s="42"/>
      <c r="G2027" s="43"/>
      <c r="N2027" s="43"/>
      <c r="Q2027" s="42"/>
    </row>
    <row r="2028" spans="4:17">
      <c r="D2028" s="42">
        <f>D664</f>
        <v>0</v>
      </c>
      <c r="E2028" s="42">
        <f>E664</f>
        <v>0</v>
      </c>
      <c r="F2028" s="42">
        <f>F664</f>
        <v>0</v>
      </c>
      <c r="G2028" s="43">
        <f>G664</f>
        <v>0</v>
      </c>
      <c r="N2028" s="43">
        <f>N664</f>
        <v>0</v>
      </c>
      <c r="Q2028" s="42">
        <f>Q664</f>
        <v>0</v>
      </c>
    </row>
    <row r="2029" spans="4:17">
      <c r="D2029" s="42"/>
      <c r="E2029" s="42"/>
      <c r="F2029" s="42"/>
      <c r="G2029" s="43"/>
      <c r="N2029" s="43"/>
      <c r="Q2029" s="42"/>
    </row>
    <row r="2030" spans="4:17">
      <c r="D2030" s="42">
        <f>D665</f>
        <v>0</v>
      </c>
      <c r="E2030" s="42">
        <f>E665</f>
        <v>0</v>
      </c>
      <c r="F2030" s="42">
        <f>F665</f>
        <v>0</v>
      </c>
      <c r="G2030" s="43">
        <f>G665</f>
        <v>0</v>
      </c>
      <c r="N2030" s="43">
        <f>N665</f>
        <v>0</v>
      </c>
      <c r="Q2030" s="42">
        <f>Q665</f>
        <v>0</v>
      </c>
    </row>
    <row r="2031" spans="4:17">
      <c r="D2031" s="42"/>
      <c r="E2031" s="42"/>
      <c r="F2031" s="42"/>
      <c r="G2031" s="43"/>
      <c r="N2031" s="43"/>
      <c r="Q2031" s="42"/>
    </row>
    <row r="2032" spans="4:17">
      <c r="D2032" s="42">
        <f>D666</f>
        <v>0</v>
      </c>
      <c r="E2032" s="42">
        <f>E666</f>
        <v>0</v>
      </c>
      <c r="F2032" s="42">
        <f>F666</f>
        <v>0</v>
      </c>
      <c r="G2032" s="43">
        <f>G666</f>
        <v>0</v>
      </c>
      <c r="N2032" s="43">
        <f>N666</f>
        <v>0</v>
      </c>
      <c r="Q2032" s="42">
        <f>Q666</f>
        <v>0</v>
      </c>
    </row>
    <row r="2033" spans="4:17">
      <c r="D2033" s="42"/>
      <c r="E2033" s="42"/>
      <c r="F2033" s="42"/>
      <c r="G2033" s="43"/>
      <c r="N2033" s="43"/>
      <c r="Q2033" s="42"/>
    </row>
    <row r="2034" spans="4:17">
      <c r="D2034" s="42">
        <f>D667</f>
        <v>0</v>
      </c>
      <c r="E2034" s="42">
        <f>E667</f>
        <v>0</v>
      </c>
      <c r="F2034" s="42">
        <f>F667</f>
        <v>0</v>
      </c>
      <c r="G2034" s="43">
        <f>G667</f>
        <v>0</v>
      </c>
      <c r="N2034" s="43">
        <f>N667</f>
        <v>0</v>
      </c>
      <c r="Q2034" s="42">
        <f>Q667</f>
        <v>0</v>
      </c>
    </row>
    <row r="2035" spans="4:17">
      <c r="D2035" s="42"/>
      <c r="E2035" s="42"/>
      <c r="F2035" s="42"/>
      <c r="G2035" s="43"/>
      <c r="N2035" s="43"/>
      <c r="Q2035" s="42"/>
    </row>
    <row r="2036" spans="4:17">
      <c r="D2036" s="42">
        <f>D668</f>
        <v>0</v>
      </c>
      <c r="E2036" s="42">
        <f>E668</f>
        <v>0</v>
      </c>
      <c r="F2036" s="42">
        <f>F668</f>
        <v>0</v>
      </c>
      <c r="G2036" s="43">
        <f>G668</f>
        <v>0</v>
      </c>
      <c r="N2036" s="43">
        <f>N668</f>
        <v>0</v>
      </c>
      <c r="Q2036" s="42">
        <f>Q668</f>
        <v>0</v>
      </c>
    </row>
    <row r="2037" spans="4:17">
      <c r="D2037" s="42"/>
      <c r="E2037" s="42"/>
      <c r="F2037" s="42"/>
      <c r="G2037" s="43"/>
      <c r="N2037" s="43"/>
      <c r="Q2037" s="42"/>
    </row>
    <row r="2038" spans="4:17">
      <c r="D2038" s="42">
        <f>D669</f>
        <v>0</v>
      </c>
      <c r="E2038" s="42">
        <f>E669</f>
        <v>0</v>
      </c>
      <c r="F2038" s="42">
        <f>F669</f>
        <v>0</v>
      </c>
      <c r="G2038" s="43">
        <f>G669</f>
        <v>0</v>
      </c>
      <c r="N2038" s="43">
        <f>N669</f>
        <v>0</v>
      </c>
      <c r="Q2038" s="42">
        <f>Q669</f>
        <v>0</v>
      </c>
    </row>
    <row r="2039" spans="4:17">
      <c r="D2039" s="42"/>
      <c r="E2039" s="42"/>
      <c r="F2039" s="42"/>
      <c r="G2039" s="43"/>
      <c r="N2039" s="43"/>
      <c r="Q2039" s="42"/>
    </row>
    <row r="2040" spans="4:17">
      <c r="D2040" s="42">
        <f>D670</f>
        <v>0</v>
      </c>
      <c r="E2040" s="42">
        <f>E670</f>
        <v>0</v>
      </c>
      <c r="F2040" s="42">
        <f>F670</f>
        <v>0</v>
      </c>
      <c r="G2040" s="43">
        <f>G670</f>
        <v>0</v>
      </c>
      <c r="N2040" s="43">
        <f>N670</f>
        <v>0</v>
      </c>
      <c r="Q2040" s="42">
        <f>Q670</f>
        <v>0</v>
      </c>
    </row>
    <row r="2041" spans="4:17">
      <c r="D2041" s="42"/>
      <c r="E2041" s="42"/>
      <c r="F2041" s="42"/>
      <c r="G2041" s="43"/>
      <c r="N2041" s="43"/>
      <c r="Q2041" s="42"/>
    </row>
    <row r="2042" spans="4:17">
      <c r="D2042" s="42">
        <f>D671</f>
        <v>0</v>
      </c>
      <c r="E2042" s="42">
        <f>E671</f>
        <v>0</v>
      </c>
      <c r="F2042" s="42">
        <f>F671</f>
        <v>0</v>
      </c>
      <c r="G2042" s="43">
        <f>G671</f>
        <v>0</v>
      </c>
      <c r="N2042" s="43">
        <f>N671</f>
        <v>0</v>
      </c>
      <c r="Q2042" s="42">
        <f>Q671</f>
        <v>0</v>
      </c>
    </row>
    <row r="2043" spans="4:17">
      <c r="D2043" s="42"/>
      <c r="E2043" s="42"/>
      <c r="F2043" s="42"/>
      <c r="G2043" s="43"/>
      <c r="N2043" s="43"/>
      <c r="Q2043" s="42"/>
    </row>
    <row r="2044" spans="4:17">
      <c r="D2044" s="42">
        <f>D672</f>
        <v>0</v>
      </c>
      <c r="E2044" s="42">
        <f>E672</f>
        <v>0</v>
      </c>
      <c r="F2044" s="42">
        <f>F672</f>
        <v>0</v>
      </c>
      <c r="G2044" s="43">
        <f>G672</f>
        <v>0</v>
      </c>
      <c r="N2044" s="43">
        <f>N672</f>
        <v>0</v>
      </c>
      <c r="Q2044" s="42">
        <f>Q672</f>
        <v>0</v>
      </c>
    </row>
    <row r="2045" spans="4:17">
      <c r="D2045" s="42"/>
      <c r="E2045" s="42"/>
      <c r="F2045" s="42"/>
      <c r="G2045" s="43"/>
      <c r="N2045" s="43"/>
      <c r="Q2045" s="42"/>
    </row>
    <row r="2046" spans="4:17">
      <c r="D2046" s="42">
        <f>D673</f>
        <v>0</v>
      </c>
      <c r="E2046" s="42">
        <f>E673</f>
        <v>0</v>
      </c>
      <c r="F2046" s="42">
        <f>F673</f>
        <v>0</v>
      </c>
      <c r="G2046" s="43">
        <f>G673</f>
        <v>0</v>
      </c>
      <c r="N2046" s="43">
        <f>N673</f>
        <v>0</v>
      </c>
      <c r="Q2046" s="42">
        <f>Q673</f>
        <v>0</v>
      </c>
    </row>
    <row r="2047" spans="4:17">
      <c r="D2047" s="42"/>
      <c r="E2047" s="42"/>
      <c r="F2047" s="42"/>
      <c r="G2047" s="43"/>
      <c r="N2047" s="43"/>
      <c r="Q2047" s="42"/>
    </row>
    <row r="2048" spans="4:17">
      <c r="D2048" s="42">
        <f>D674</f>
        <v>0</v>
      </c>
      <c r="E2048" s="42">
        <f>E674</f>
        <v>0</v>
      </c>
      <c r="F2048" s="42">
        <f>F674</f>
        <v>0</v>
      </c>
      <c r="G2048" s="43">
        <f>G674</f>
        <v>0</v>
      </c>
      <c r="N2048" s="43">
        <f>N674</f>
        <v>0</v>
      </c>
      <c r="Q2048" s="42">
        <f>Q674</f>
        <v>0</v>
      </c>
    </row>
    <row r="2049" spans="4:17">
      <c r="D2049" s="42"/>
      <c r="E2049" s="42"/>
      <c r="F2049" s="42"/>
      <c r="G2049" s="43"/>
      <c r="N2049" s="43"/>
      <c r="Q2049" s="42"/>
    </row>
    <row r="2050" spans="4:17">
      <c r="D2050" s="42">
        <f>D675</f>
        <v>0</v>
      </c>
      <c r="E2050" s="42">
        <f>E675</f>
        <v>0</v>
      </c>
      <c r="F2050" s="42">
        <f>F675</f>
        <v>0</v>
      </c>
      <c r="G2050" s="43">
        <f>G675</f>
        <v>0</v>
      </c>
      <c r="N2050" s="43">
        <f>N675</f>
        <v>0</v>
      </c>
      <c r="Q2050" s="42">
        <f>Q675</f>
        <v>0</v>
      </c>
    </row>
    <row r="2051" spans="4:17">
      <c r="D2051" s="42"/>
      <c r="E2051" s="42"/>
      <c r="F2051" s="42"/>
      <c r="G2051" s="43"/>
      <c r="N2051" s="43"/>
      <c r="Q2051" s="42"/>
    </row>
    <row r="2052" spans="4:17">
      <c r="D2052" s="42">
        <f>D676</f>
        <v>0</v>
      </c>
      <c r="E2052" s="42">
        <f>E676</f>
        <v>0</v>
      </c>
      <c r="F2052" s="42">
        <f>F676</f>
        <v>0</v>
      </c>
      <c r="G2052" s="43">
        <f>G676</f>
        <v>0</v>
      </c>
      <c r="N2052" s="43">
        <f>N676</f>
        <v>0</v>
      </c>
      <c r="Q2052" s="42">
        <f>Q676</f>
        <v>0</v>
      </c>
    </row>
    <row r="2053" spans="4:17">
      <c r="D2053" s="42"/>
      <c r="E2053" s="42"/>
      <c r="F2053" s="42"/>
      <c r="G2053" s="43"/>
      <c r="N2053" s="43"/>
      <c r="Q2053" s="42"/>
    </row>
    <row r="2054" spans="4:17">
      <c r="D2054" s="42">
        <f>D677</f>
        <v>0</v>
      </c>
      <c r="E2054" s="42">
        <f>E677</f>
        <v>0</v>
      </c>
      <c r="F2054" s="42">
        <f>F677</f>
        <v>0</v>
      </c>
      <c r="G2054" s="43">
        <f>G677</f>
        <v>0</v>
      </c>
      <c r="N2054" s="43">
        <f>N677</f>
        <v>0</v>
      </c>
      <c r="Q2054" s="42">
        <f>Q677</f>
        <v>0</v>
      </c>
    </row>
    <row r="2055" spans="4:17">
      <c r="D2055" s="42"/>
      <c r="E2055" s="42"/>
      <c r="F2055" s="42"/>
      <c r="G2055" s="43"/>
      <c r="N2055" s="43"/>
      <c r="Q2055" s="42"/>
    </row>
    <row r="2056" spans="4:17">
      <c r="D2056" s="42">
        <f>D678</f>
        <v>0</v>
      </c>
      <c r="E2056" s="42">
        <f>E678</f>
        <v>0</v>
      </c>
      <c r="F2056" s="42">
        <f>F678</f>
        <v>0</v>
      </c>
      <c r="G2056" s="43">
        <f>G678</f>
        <v>0</v>
      </c>
      <c r="N2056" s="43">
        <f>N678</f>
        <v>0</v>
      </c>
      <c r="Q2056" s="42">
        <f>Q678</f>
        <v>0</v>
      </c>
    </row>
    <row r="2057" spans="4:17">
      <c r="D2057" s="42"/>
      <c r="E2057" s="42"/>
      <c r="F2057" s="42"/>
      <c r="G2057" s="43"/>
      <c r="N2057" s="43"/>
      <c r="Q2057" s="42"/>
    </row>
    <row r="2058" spans="4:17">
      <c r="D2058" s="42">
        <f>D679</f>
        <v>0</v>
      </c>
      <c r="E2058" s="42">
        <f>E679</f>
        <v>0</v>
      </c>
      <c r="F2058" s="42">
        <f>F679</f>
        <v>0</v>
      </c>
      <c r="G2058" s="43">
        <f>G679</f>
        <v>0</v>
      </c>
      <c r="N2058" s="43">
        <f>N679</f>
        <v>0</v>
      </c>
      <c r="Q2058" s="42">
        <f>Q679</f>
        <v>0</v>
      </c>
    </row>
    <row r="2059" spans="4:17">
      <c r="D2059" s="42"/>
      <c r="E2059" s="42"/>
      <c r="F2059" s="42"/>
      <c r="G2059" s="43"/>
      <c r="N2059" s="43"/>
      <c r="Q2059" s="42"/>
    </row>
    <row r="2060" spans="4:17">
      <c r="D2060" s="42">
        <f>D680</f>
        <v>0</v>
      </c>
      <c r="E2060" s="42">
        <f>E680</f>
        <v>0</v>
      </c>
      <c r="F2060" s="42">
        <f>F680</f>
        <v>0</v>
      </c>
      <c r="G2060" s="43">
        <f>G680</f>
        <v>0</v>
      </c>
      <c r="N2060" s="43">
        <f>N680</f>
        <v>0</v>
      </c>
      <c r="Q2060" s="42">
        <f>Q680</f>
        <v>0</v>
      </c>
    </row>
    <row r="2061" spans="4:17">
      <c r="D2061" s="42"/>
      <c r="E2061" s="42"/>
      <c r="F2061" s="42"/>
      <c r="G2061" s="43"/>
      <c r="N2061" s="43"/>
      <c r="Q2061" s="42"/>
    </row>
    <row r="2062" spans="4:17">
      <c r="D2062" s="42">
        <f>D681</f>
        <v>0</v>
      </c>
      <c r="E2062" s="42">
        <f>E681</f>
        <v>0</v>
      </c>
      <c r="F2062" s="42">
        <f>F681</f>
        <v>0</v>
      </c>
      <c r="G2062" s="43">
        <f>G681</f>
        <v>0</v>
      </c>
      <c r="N2062" s="43">
        <f>N681</f>
        <v>0</v>
      </c>
      <c r="Q2062" s="42">
        <f>Q681</f>
        <v>0</v>
      </c>
    </row>
    <row r="2063" spans="4:17">
      <c r="D2063" s="42"/>
      <c r="E2063" s="42"/>
      <c r="F2063" s="42"/>
      <c r="G2063" s="43"/>
      <c r="N2063" s="43"/>
      <c r="Q2063" s="42"/>
    </row>
    <row r="2064" spans="4:17">
      <c r="D2064" s="42">
        <f>D682</f>
        <v>0</v>
      </c>
      <c r="E2064" s="42">
        <f>E682</f>
        <v>0</v>
      </c>
      <c r="F2064" s="42">
        <f>F682</f>
        <v>0</v>
      </c>
      <c r="G2064" s="43">
        <f>G682</f>
        <v>0</v>
      </c>
      <c r="N2064" s="43">
        <f>N682</f>
        <v>0</v>
      </c>
      <c r="Q2064" s="42">
        <f>Q682</f>
        <v>0</v>
      </c>
    </row>
    <row r="2065" spans="4:17">
      <c r="D2065" s="42"/>
      <c r="E2065" s="42"/>
      <c r="F2065" s="42"/>
      <c r="G2065" s="43"/>
      <c r="N2065" s="43"/>
      <c r="Q2065" s="42"/>
    </row>
    <row r="2066" spans="4:17">
      <c r="D2066" s="42">
        <f>D683</f>
        <v>0</v>
      </c>
      <c r="E2066" s="42">
        <f>E683</f>
        <v>0</v>
      </c>
      <c r="F2066" s="42">
        <f>F683</f>
        <v>0</v>
      </c>
      <c r="G2066" s="43">
        <f>G683</f>
        <v>0</v>
      </c>
      <c r="N2066" s="43">
        <f>N683</f>
        <v>0</v>
      </c>
      <c r="Q2066" s="42">
        <f>Q683</f>
        <v>0</v>
      </c>
    </row>
    <row r="2067" spans="4:17">
      <c r="D2067" s="42"/>
      <c r="E2067" s="42"/>
      <c r="F2067" s="42"/>
      <c r="G2067" s="43"/>
      <c r="N2067" s="43"/>
      <c r="Q2067" s="42"/>
    </row>
    <row r="2068" spans="4:17">
      <c r="D2068" s="42">
        <f>D684</f>
        <v>0</v>
      </c>
      <c r="E2068" s="42">
        <f>E684</f>
        <v>0</v>
      </c>
      <c r="F2068" s="42">
        <f>F684</f>
        <v>0</v>
      </c>
      <c r="G2068" s="43">
        <f>G684</f>
        <v>0</v>
      </c>
      <c r="N2068" s="43">
        <f>N684</f>
        <v>0</v>
      </c>
      <c r="Q2068" s="42">
        <f>Q684</f>
        <v>0</v>
      </c>
    </row>
    <row r="2069" spans="4:17">
      <c r="D2069" s="42"/>
      <c r="E2069" s="42"/>
      <c r="F2069" s="42"/>
      <c r="G2069" s="43"/>
      <c r="N2069" s="43"/>
      <c r="Q2069" s="42"/>
    </row>
    <row r="2070" spans="4:17">
      <c r="D2070" s="42">
        <f>D685</f>
        <v>0</v>
      </c>
      <c r="E2070" s="42">
        <f>E685</f>
        <v>0</v>
      </c>
      <c r="F2070" s="42">
        <f>F685</f>
        <v>0</v>
      </c>
      <c r="G2070" s="43">
        <f>G685</f>
        <v>0</v>
      </c>
      <c r="N2070" s="43">
        <f>N685</f>
        <v>0</v>
      </c>
      <c r="Q2070" s="42">
        <f>Q685</f>
        <v>0</v>
      </c>
    </row>
    <row r="2071" spans="4:17">
      <c r="D2071" s="42"/>
      <c r="E2071" s="42"/>
      <c r="F2071" s="42"/>
      <c r="G2071" s="43"/>
      <c r="N2071" s="43"/>
      <c r="Q2071" s="42"/>
    </row>
    <row r="2072" spans="4:17">
      <c r="D2072" s="42">
        <f>D686</f>
        <v>0</v>
      </c>
      <c r="E2072" s="42">
        <f>E686</f>
        <v>0</v>
      </c>
      <c r="F2072" s="42">
        <f>F686</f>
        <v>0</v>
      </c>
      <c r="G2072" s="43">
        <f>G686</f>
        <v>0</v>
      </c>
      <c r="N2072" s="43">
        <f>N686</f>
        <v>0</v>
      </c>
      <c r="Q2072" s="42">
        <f>Q686</f>
        <v>0</v>
      </c>
    </row>
    <row r="2073" spans="4:17">
      <c r="D2073" s="42"/>
      <c r="E2073" s="42"/>
      <c r="F2073" s="42"/>
      <c r="G2073" s="43"/>
      <c r="N2073" s="43"/>
      <c r="Q2073" s="42"/>
    </row>
    <row r="2074" spans="4:17">
      <c r="D2074" s="42">
        <f>D687</f>
        <v>0</v>
      </c>
      <c r="E2074" s="42">
        <f>E687</f>
        <v>0</v>
      </c>
      <c r="F2074" s="42">
        <f>F687</f>
        <v>0</v>
      </c>
      <c r="G2074" s="43">
        <f>G687</f>
        <v>0</v>
      </c>
      <c r="N2074" s="43">
        <f>N687</f>
        <v>0</v>
      </c>
      <c r="Q2074" s="42">
        <f>Q687</f>
        <v>0</v>
      </c>
    </row>
    <row r="2075" spans="4:17">
      <c r="D2075" s="42"/>
      <c r="E2075" s="42"/>
      <c r="F2075" s="42"/>
      <c r="G2075" s="43"/>
      <c r="N2075" s="43"/>
      <c r="Q2075" s="42"/>
    </row>
    <row r="2076" spans="4:17">
      <c r="D2076" s="42">
        <f>D688</f>
        <v>0</v>
      </c>
      <c r="E2076" s="42">
        <f>E688</f>
        <v>0</v>
      </c>
      <c r="F2076" s="42">
        <f>F688</f>
        <v>0</v>
      </c>
      <c r="G2076" s="43">
        <f>G688</f>
        <v>0</v>
      </c>
      <c r="N2076" s="43">
        <f>N688</f>
        <v>0</v>
      </c>
      <c r="Q2076" s="42">
        <f>Q688</f>
        <v>0</v>
      </c>
    </row>
    <row r="2077" spans="4:17">
      <c r="D2077" s="42"/>
      <c r="E2077" s="42"/>
      <c r="F2077" s="42"/>
      <c r="G2077" s="43"/>
      <c r="N2077" s="43"/>
      <c r="Q2077" s="42"/>
    </row>
    <row r="2078" spans="4:17">
      <c r="D2078" s="42">
        <f>D689</f>
        <v>0</v>
      </c>
      <c r="E2078" s="42">
        <f>E689</f>
        <v>0</v>
      </c>
      <c r="F2078" s="42">
        <f>F689</f>
        <v>0</v>
      </c>
      <c r="G2078" s="43">
        <f>G689</f>
        <v>0</v>
      </c>
      <c r="N2078" s="43">
        <f>N689</f>
        <v>0</v>
      </c>
      <c r="Q2078" s="42">
        <f>Q689</f>
        <v>0</v>
      </c>
    </row>
    <row r="2079" spans="4:17">
      <c r="D2079" s="42"/>
      <c r="E2079" s="42"/>
      <c r="F2079" s="42"/>
      <c r="G2079" s="43"/>
      <c r="N2079" s="43"/>
      <c r="Q2079" s="42"/>
    </row>
    <row r="2080" spans="4:17">
      <c r="D2080" s="42">
        <f>D690</f>
        <v>0</v>
      </c>
      <c r="E2080" s="42">
        <f>E690</f>
        <v>0</v>
      </c>
      <c r="F2080" s="42">
        <f>F690</f>
        <v>0</v>
      </c>
      <c r="G2080" s="43">
        <f>G690</f>
        <v>0</v>
      </c>
      <c r="N2080" s="43">
        <f>N690</f>
        <v>0</v>
      </c>
      <c r="Q2080" s="42">
        <f>Q690</f>
        <v>0</v>
      </c>
    </row>
    <row r="2081" spans="4:17">
      <c r="D2081" s="42"/>
      <c r="E2081" s="42"/>
      <c r="F2081" s="42"/>
      <c r="G2081" s="43"/>
      <c r="N2081" s="43"/>
      <c r="Q2081" s="42"/>
    </row>
    <row r="2082" spans="4:17">
      <c r="D2082" s="42">
        <f>D691</f>
        <v>0</v>
      </c>
      <c r="E2082" s="42">
        <f>E691</f>
        <v>0</v>
      </c>
      <c r="F2082" s="42">
        <f>F691</f>
        <v>0</v>
      </c>
      <c r="G2082" s="43">
        <f>G691</f>
        <v>0</v>
      </c>
      <c r="N2082" s="43">
        <f>N691</f>
        <v>0</v>
      </c>
      <c r="Q2082" s="42">
        <f>Q691</f>
        <v>0</v>
      </c>
    </row>
    <row r="2083" spans="4:17">
      <c r="D2083" s="42"/>
      <c r="E2083" s="42"/>
      <c r="F2083" s="42"/>
      <c r="G2083" s="43"/>
      <c r="N2083" s="43"/>
      <c r="Q2083" s="42"/>
    </row>
    <row r="2084" spans="4:17">
      <c r="D2084" s="42">
        <f>D692</f>
        <v>0</v>
      </c>
      <c r="E2084" s="42">
        <f>E692</f>
        <v>0</v>
      </c>
      <c r="F2084" s="42">
        <f>F692</f>
        <v>0</v>
      </c>
      <c r="G2084" s="43">
        <f>G692</f>
        <v>0</v>
      </c>
      <c r="N2084" s="43">
        <f>N692</f>
        <v>0</v>
      </c>
      <c r="Q2084" s="42">
        <f>Q692</f>
        <v>0</v>
      </c>
    </row>
    <row r="2085" spans="4:17">
      <c r="D2085" s="42"/>
      <c r="E2085" s="42"/>
      <c r="F2085" s="42"/>
      <c r="G2085" s="43"/>
      <c r="N2085" s="43"/>
      <c r="Q2085" s="42"/>
    </row>
    <row r="2086" spans="4:17">
      <c r="D2086" s="42">
        <f>D693</f>
        <v>0</v>
      </c>
      <c r="E2086" s="42">
        <f>E693</f>
        <v>0</v>
      </c>
      <c r="F2086" s="42">
        <f>F693</f>
        <v>0</v>
      </c>
      <c r="G2086" s="43">
        <f>G693</f>
        <v>0</v>
      </c>
      <c r="N2086" s="43">
        <f>N693</f>
        <v>0</v>
      </c>
      <c r="Q2086" s="42">
        <f>Q693</f>
        <v>0</v>
      </c>
    </row>
    <row r="2087" spans="4:17">
      <c r="D2087" s="42"/>
      <c r="E2087" s="42"/>
      <c r="F2087" s="42"/>
      <c r="G2087" s="43"/>
      <c r="N2087" s="43"/>
      <c r="Q2087" s="42"/>
    </row>
    <row r="2088" spans="4:17">
      <c r="D2088" s="42">
        <f>D694</f>
        <v>0</v>
      </c>
      <c r="E2088" s="42">
        <f>E694</f>
        <v>0</v>
      </c>
      <c r="F2088" s="42">
        <f>F694</f>
        <v>0</v>
      </c>
      <c r="G2088" s="43">
        <f>G694</f>
        <v>0</v>
      </c>
      <c r="N2088" s="43">
        <f>N694</f>
        <v>0</v>
      </c>
      <c r="Q2088" s="42">
        <f>Q694</f>
        <v>0</v>
      </c>
    </row>
    <row r="2089" spans="4:17">
      <c r="D2089" s="42"/>
      <c r="E2089" s="42"/>
      <c r="F2089" s="42"/>
      <c r="G2089" s="43"/>
      <c r="N2089" s="43"/>
      <c r="Q2089" s="42"/>
    </row>
    <row r="2090" spans="4:17">
      <c r="D2090" s="42">
        <f>D695</f>
        <v>0</v>
      </c>
      <c r="E2090" s="42">
        <f>E695</f>
        <v>0</v>
      </c>
      <c r="F2090" s="42">
        <f>F695</f>
        <v>0</v>
      </c>
      <c r="G2090" s="43">
        <f>G695</f>
        <v>0</v>
      </c>
      <c r="N2090" s="43">
        <f>N695</f>
        <v>0</v>
      </c>
      <c r="Q2090" s="42">
        <f>Q695</f>
        <v>0</v>
      </c>
    </row>
    <row r="2091" spans="4:17">
      <c r="D2091" s="42"/>
      <c r="E2091" s="42"/>
      <c r="F2091" s="42"/>
      <c r="G2091" s="43"/>
      <c r="N2091" s="43"/>
      <c r="Q2091" s="42"/>
    </row>
    <row r="2092" spans="4:17">
      <c r="D2092" s="42">
        <f>D696</f>
        <v>0</v>
      </c>
      <c r="E2092" s="42">
        <f>E696</f>
        <v>0</v>
      </c>
      <c r="F2092" s="42">
        <f>F696</f>
        <v>0</v>
      </c>
      <c r="G2092" s="43">
        <f>G696</f>
        <v>0</v>
      </c>
      <c r="N2092" s="43">
        <f>N696</f>
        <v>0</v>
      </c>
      <c r="Q2092" s="42">
        <f>Q696</f>
        <v>0</v>
      </c>
    </row>
    <row r="2093" spans="4:17">
      <c r="D2093" s="42"/>
      <c r="E2093" s="42"/>
      <c r="F2093" s="42"/>
      <c r="G2093" s="43"/>
      <c r="N2093" s="43"/>
      <c r="Q2093" s="42"/>
    </row>
    <row r="2094" spans="4:17">
      <c r="D2094" s="42">
        <f>D697</f>
        <v>0</v>
      </c>
      <c r="E2094" s="42">
        <f>E697</f>
        <v>0</v>
      </c>
      <c r="F2094" s="42">
        <f>F697</f>
        <v>0</v>
      </c>
      <c r="G2094" s="43">
        <f>G697</f>
        <v>0</v>
      </c>
      <c r="N2094" s="43">
        <f>N697</f>
        <v>0</v>
      </c>
      <c r="Q2094" s="42">
        <f>Q697</f>
        <v>0</v>
      </c>
    </row>
    <row r="2095" spans="4:17">
      <c r="D2095" s="42"/>
      <c r="E2095" s="42"/>
      <c r="F2095" s="42"/>
      <c r="G2095" s="43"/>
      <c r="N2095" s="43"/>
      <c r="Q2095" s="42"/>
    </row>
    <row r="2096" spans="4:17">
      <c r="D2096" s="42">
        <f>D698</f>
        <v>0</v>
      </c>
      <c r="E2096" s="42">
        <f>E698</f>
        <v>0</v>
      </c>
      <c r="F2096" s="42">
        <f>F698</f>
        <v>0</v>
      </c>
      <c r="G2096" s="43">
        <f>G698</f>
        <v>0</v>
      </c>
      <c r="N2096" s="43">
        <f>N698</f>
        <v>0</v>
      </c>
      <c r="Q2096" s="42">
        <f>Q698</f>
        <v>0</v>
      </c>
    </row>
    <row r="2097" spans="4:17">
      <c r="D2097" s="42"/>
      <c r="E2097" s="42"/>
      <c r="F2097" s="42"/>
      <c r="G2097" s="43"/>
      <c r="N2097" s="43"/>
      <c r="Q2097" s="42"/>
    </row>
    <row r="2098" spans="4:17">
      <c r="D2098" s="42">
        <f>D699</f>
        <v>0</v>
      </c>
      <c r="E2098" s="42">
        <f>E699</f>
        <v>0</v>
      </c>
      <c r="F2098" s="42">
        <f>F699</f>
        <v>0</v>
      </c>
      <c r="G2098" s="43">
        <f>G699</f>
        <v>0</v>
      </c>
      <c r="N2098" s="43">
        <f>N699</f>
        <v>0</v>
      </c>
      <c r="Q2098" s="42">
        <f>Q699</f>
        <v>0</v>
      </c>
    </row>
    <row r="2099" spans="4:17">
      <c r="D2099" s="42"/>
      <c r="E2099" s="42"/>
      <c r="F2099" s="42"/>
      <c r="G2099" s="43"/>
      <c r="N2099" s="43"/>
      <c r="Q2099" s="42"/>
    </row>
    <row r="2100" spans="4:17">
      <c r="D2100" s="42">
        <f>D700</f>
        <v>0</v>
      </c>
      <c r="E2100" s="42">
        <f>E700</f>
        <v>0</v>
      </c>
      <c r="F2100" s="42">
        <f>F700</f>
        <v>0</v>
      </c>
      <c r="G2100" s="43">
        <f>G700</f>
        <v>0</v>
      </c>
      <c r="N2100" s="43">
        <f>N700</f>
        <v>0</v>
      </c>
      <c r="Q2100" s="42">
        <f>Q700</f>
        <v>0</v>
      </c>
    </row>
    <row r="2101" spans="4:17">
      <c r="D2101" s="42"/>
      <c r="E2101" s="42"/>
      <c r="F2101" s="42"/>
      <c r="G2101" s="43"/>
      <c r="N2101" s="43"/>
      <c r="Q2101" s="42"/>
    </row>
    <row r="2102" spans="4:17">
      <c r="D2102" s="42">
        <f>D701</f>
        <v>0</v>
      </c>
      <c r="E2102" s="42">
        <f>E701</f>
        <v>0</v>
      </c>
      <c r="F2102" s="42">
        <f>F701</f>
        <v>0</v>
      </c>
      <c r="G2102" s="43">
        <f>G701</f>
        <v>0</v>
      </c>
      <c r="N2102" s="43">
        <f>N701</f>
        <v>0</v>
      </c>
      <c r="Q2102" s="42">
        <f>Q701</f>
        <v>0</v>
      </c>
    </row>
    <row r="2103" spans="4:17">
      <c r="D2103" s="42"/>
      <c r="E2103" s="42"/>
      <c r="F2103" s="42"/>
      <c r="G2103" s="43"/>
      <c r="N2103" s="43"/>
      <c r="Q2103" s="42"/>
    </row>
    <row r="2104" spans="4:17">
      <c r="D2104" s="42">
        <f>D702</f>
        <v>0</v>
      </c>
      <c r="E2104" s="42">
        <f>E702</f>
        <v>0</v>
      </c>
      <c r="F2104" s="42">
        <f>F702</f>
        <v>0</v>
      </c>
      <c r="G2104" s="43">
        <f>G702</f>
        <v>0</v>
      </c>
      <c r="N2104" s="43">
        <f>N702</f>
        <v>0</v>
      </c>
      <c r="Q2104" s="42">
        <f>Q702</f>
        <v>0</v>
      </c>
    </row>
    <row r="2105" spans="4:17">
      <c r="D2105" s="42"/>
      <c r="E2105" s="42"/>
      <c r="F2105" s="42"/>
      <c r="G2105" s="43"/>
      <c r="N2105" s="43"/>
      <c r="Q2105" s="42"/>
    </row>
    <row r="2106" spans="4:17">
      <c r="D2106" s="42">
        <f>D703</f>
        <v>0</v>
      </c>
      <c r="E2106" s="42">
        <f>E703</f>
        <v>0</v>
      </c>
      <c r="F2106" s="42">
        <f>F703</f>
        <v>0</v>
      </c>
      <c r="G2106" s="43">
        <f>G703</f>
        <v>0</v>
      </c>
      <c r="N2106" s="43">
        <f>N703</f>
        <v>0</v>
      </c>
      <c r="Q2106" s="42">
        <f>Q703</f>
        <v>0</v>
      </c>
    </row>
    <row r="2107" spans="4:17">
      <c r="D2107" s="1217"/>
      <c r="E2107" s="1217"/>
      <c r="F2107" s="1217"/>
      <c r="G2107" s="1218"/>
      <c r="H2107" s="1218"/>
      <c r="I2107" s="1218"/>
      <c r="J2107" s="1218"/>
      <c r="K2107" s="1218"/>
      <c r="L2107" s="1218"/>
      <c r="M2107" s="1218"/>
      <c r="N2107" s="1218"/>
      <c r="O2107" s="1218"/>
      <c r="P2107" s="1218"/>
      <c r="Q2107" s="1218"/>
    </row>
  </sheetData>
  <sheetProtection sheet="1" objects="1" scenarios="1" formatCells="0" autoFilter="0"/>
  <mergeCells count="1">
    <mergeCell ref="A3:B9"/>
  </mergeCells>
  <phoneticPr fontId="8" type="noConversion"/>
  <dataValidations count="2">
    <dataValidation allowBlank="1" showInputMessage="1" showErrorMessage="1" prompt="Nie masz komputerowego wnisku na płatności RS? - napisz:    bogdan.kiedrowski@op.pl    lub    bogdan.kiedrowski@onet.eu" sqref="A1:A2 C1:Q2 B1"/>
    <dataValidation allowBlank="1" showInputMessage="1" showErrorMessage="1" prompt="Nie masz komputerowego wnisku na płatności RS?_x000a_- wejdź na stronę:_x000a_http://kiedrowski.wordpress.com/_x000a_lub napisz:_x000a_bogdan.kiedrowski@op.pl" sqref="B2"/>
  </dataValidations>
  <pageMargins left="0.75" right="0.75" top="1" bottom="1" header="0.5" footer="0.5"/>
  <pageSetup paperSize="9" orientation="portrait" horizontalDpi="4294967295"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sheetPr enableFormatConditionsCalculation="0">
    <tabColor indexed="10"/>
  </sheetPr>
  <dimension ref="A1:U2121"/>
  <sheetViews>
    <sheetView showGridLines="0" showZeros="0" topLeftCell="B1" workbookViewId="0">
      <pane ySplit="5" topLeftCell="A6" activePane="bottomLeft" state="frozen"/>
      <selection activeCell="D17" sqref="D17"/>
      <selection pane="bottomLeft" activeCell="G6" sqref="G6"/>
    </sheetView>
  </sheetViews>
  <sheetFormatPr defaultRowHeight="12.75"/>
  <cols>
    <col min="1" max="1" width="4.5703125" style="27" hidden="1" customWidth="1"/>
    <col min="2" max="2" width="7.5703125" style="27" customWidth="1"/>
    <col min="3" max="3" width="13.42578125" style="27" customWidth="1"/>
    <col min="4" max="4" width="24.28515625" style="27" customWidth="1"/>
    <col min="5" max="5" width="14.42578125" style="27" customWidth="1"/>
    <col min="6" max="6" width="15.85546875" style="27" customWidth="1"/>
    <col min="7" max="7" width="18.42578125" style="27" customWidth="1"/>
    <col min="8" max="8" width="24.28515625" style="27" customWidth="1"/>
    <col min="9" max="9" width="1" style="27" customWidth="1"/>
    <col min="10" max="10" width="1.140625" style="27" customWidth="1"/>
    <col min="11" max="11" width="2.7109375" style="27" customWidth="1"/>
    <col min="12" max="12" width="9.140625" style="27" hidden="1" customWidth="1"/>
    <col min="13" max="16" width="6.7109375" style="27" hidden="1" customWidth="1"/>
    <col min="17" max="17" width="9.140625" style="27" customWidth="1"/>
    <col min="18" max="18" width="1.28515625" style="27" customWidth="1"/>
    <col min="19" max="19" width="3.28515625" style="27" customWidth="1"/>
    <col min="20" max="16384" width="9.140625" style="27"/>
  </cols>
  <sheetData>
    <row r="1" spans="2:21" ht="2.25" customHeight="1">
      <c r="B1" s="1057"/>
      <c r="C1" s="215"/>
      <c r="D1" s="580"/>
      <c r="E1" s="215"/>
      <c r="F1" s="215"/>
      <c r="G1" s="215"/>
      <c r="H1" s="580"/>
    </row>
    <row r="2" spans="2:21" ht="12.75" customHeight="1">
      <c r="B2" s="1911" t="s">
        <v>1615</v>
      </c>
      <c r="E2" s="529"/>
      <c r="F2" s="529"/>
      <c r="G2" s="529"/>
      <c r="H2" s="580"/>
      <c r="M2" s="27" t="s">
        <v>1012</v>
      </c>
      <c r="N2" s="27" t="s">
        <v>1011</v>
      </c>
      <c r="O2" s="27" t="s">
        <v>887</v>
      </c>
      <c r="P2" s="27" t="str">
        <f>L9</f>
        <v>UP</v>
      </c>
    </row>
    <row r="3" spans="2:21" ht="18.75" customHeight="1">
      <c r="B3" s="1911"/>
      <c r="C3" s="215"/>
      <c r="D3" s="580"/>
      <c r="E3" s="215"/>
      <c r="F3" s="215"/>
      <c r="G3" s="215"/>
      <c r="H3" s="580"/>
    </row>
    <row r="4" spans="2:21" ht="20.25" customHeight="1">
      <c r="B4" s="1911"/>
      <c r="C4" s="529" t="s">
        <v>1067</v>
      </c>
      <c r="D4" s="580"/>
      <c r="E4" s="215"/>
      <c r="F4" s="215"/>
      <c r="G4" s="215"/>
      <c r="H4" s="581"/>
    </row>
    <row r="5" spans="2:21" ht="47.25" customHeight="1">
      <c r="B5" s="1051" t="s">
        <v>80</v>
      </c>
      <c r="C5" s="582" t="s">
        <v>1110</v>
      </c>
      <c r="D5" s="582" t="str">
        <f>"Roślina uprawiana w roku rozpoczęcia działalności rolnośrodowiskowej:  "&amp;'Og s1'!K8</f>
        <v>Roślina uprawiana w roku rozpoczęcia działalności rolnośrodowiskowej:  2014</v>
      </c>
      <c r="E5" s="582" t="s">
        <v>1145</v>
      </c>
      <c r="F5" s="582" t="s">
        <v>222</v>
      </c>
      <c r="G5" s="582" t="s">
        <v>1146</v>
      </c>
      <c r="H5" s="305" t="str">
        <f>"Roślina uprawiana w roku poprzednim:  "&amp;'Og s1'!K8-1&amp;"  
(wpis dla pak. 1, 2 i 8)"</f>
        <v>Roślina uprawiana w roku poprzednim:  2013  
(wpis dla pak. 1, 2 i 8)</v>
      </c>
      <c r="M5" s="1244">
        <f>M706</f>
        <v>0</v>
      </c>
      <c r="N5" s="1244">
        <f>N706</f>
        <v>0</v>
      </c>
      <c r="O5" s="1244">
        <f>O706</f>
        <v>0</v>
      </c>
      <c r="P5" s="1244">
        <f>P706</f>
        <v>0</v>
      </c>
    </row>
    <row r="6" spans="2:21" ht="15.75" customHeight="1">
      <c r="B6" s="1246" t="str">
        <f>IF(F6&gt;0,"Wypełnione","")</f>
        <v/>
      </c>
      <c r="C6" s="496">
        <f>Import!D4</f>
        <v>0</v>
      </c>
      <c r="D6" s="862">
        <f>Import!G4</f>
        <v>0</v>
      </c>
      <c r="E6" s="497">
        <f>Import!F4</f>
        <v>0</v>
      </c>
      <c r="F6" s="498">
        <f>Import!E4</f>
        <v>0</v>
      </c>
      <c r="G6" s="242"/>
      <c r="H6" s="583"/>
      <c r="L6" s="27" t="s">
        <v>1012</v>
      </c>
      <c r="M6" s="584">
        <f t="shared" ref="M6:M69" si="0">IF(G6=L$6,E6,0)</f>
        <v>0</v>
      </c>
      <c r="N6" s="584">
        <f t="shared" ref="N6:N69" si="1">IF(G6=L$7,E6,0)</f>
        <v>0</v>
      </c>
      <c r="O6" s="584">
        <f t="shared" ref="O6:O69" si="2">IF(G6=L$8,E6,0)</f>
        <v>0</v>
      </c>
      <c r="P6" s="584">
        <f t="shared" ref="P6:P69" si="3">IF(G6=L$9,E6,0)</f>
        <v>0</v>
      </c>
    </row>
    <row r="7" spans="2:21" ht="15.75" customHeight="1">
      <c r="B7" s="1246" t="str">
        <f>IF(F7&gt;0,"Wypełnione","")</f>
        <v/>
      </c>
      <c r="C7" s="496">
        <f>Import!D5</f>
        <v>0</v>
      </c>
      <c r="D7" s="862">
        <f>Import!G5</f>
        <v>0</v>
      </c>
      <c r="E7" s="497">
        <f>Import!F5</f>
        <v>0</v>
      </c>
      <c r="F7" s="498">
        <f>Import!E5</f>
        <v>0</v>
      </c>
      <c r="G7" s="242"/>
      <c r="H7" s="583"/>
      <c r="L7" s="27" t="s">
        <v>1011</v>
      </c>
      <c r="M7" s="584">
        <f t="shared" si="0"/>
        <v>0</v>
      </c>
      <c r="N7" s="584">
        <f t="shared" si="1"/>
        <v>0</v>
      </c>
      <c r="O7" s="584">
        <f t="shared" si="2"/>
        <v>0</v>
      </c>
      <c r="P7" s="584">
        <f t="shared" si="3"/>
        <v>0</v>
      </c>
    </row>
    <row r="8" spans="2:21" ht="15.75" customHeight="1">
      <c r="B8" s="1246" t="str">
        <f>IF(F8&gt;0,"Wypełnione","")</f>
        <v/>
      </c>
      <c r="C8" s="496">
        <f>Import!D6</f>
        <v>0</v>
      </c>
      <c r="D8" s="862">
        <f>Import!G6</f>
        <v>0</v>
      </c>
      <c r="E8" s="497">
        <f>Import!F6</f>
        <v>0</v>
      </c>
      <c r="F8" s="498">
        <f>Import!E6</f>
        <v>0</v>
      </c>
      <c r="G8" s="242"/>
      <c r="H8" s="583"/>
      <c r="L8" s="27" t="s">
        <v>824</v>
      </c>
      <c r="M8" s="584">
        <f t="shared" si="0"/>
        <v>0</v>
      </c>
      <c r="N8" s="584">
        <f t="shared" si="1"/>
        <v>0</v>
      </c>
      <c r="O8" s="584">
        <f t="shared" si="2"/>
        <v>0</v>
      </c>
      <c r="P8" s="584">
        <f t="shared" si="3"/>
        <v>0</v>
      </c>
    </row>
    <row r="9" spans="2:21" ht="15.75" customHeight="1">
      <c r="B9" s="1246" t="str">
        <f t="shared" ref="B9:B70" si="4">IF(F9&gt;0,"Wypełnione","")</f>
        <v/>
      </c>
      <c r="C9" s="496">
        <f>Import!D7</f>
        <v>0</v>
      </c>
      <c r="D9" s="862">
        <f>Import!G7</f>
        <v>0</v>
      </c>
      <c r="E9" s="497">
        <f>Import!F7</f>
        <v>0</v>
      </c>
      <c r="F9" s="498">
        <f>Import!E7</f>
        <v>0</v>
      </c>
      <c r="G9" s="242"/>
      <c r="H9" s="583"/>
      <c r="L9" s="27" t="s">
        <v>1037</v>
      </c>
      <c r="M9" s="584">
        <f t="shared" si="0"/>
        <v>0</v>
      </c>
      <c r="N9" s="584">
        <f t="shared" si="1"/>
        <v>0</v>
      </c>
      <c r="O9" s="584">
        <f t="shared" si="2"/>
        <v>0</v>
      </c>
      <c r="P9" s="584">
        <f t="shared" si="3"/>
        <v>0</v>
      </c>
    </row>
    <row r="10" spans="2:21" ht="15.75" customHeight="1">
      <c r="B10" s="1246" t="str">
        <f t="shared" si="4"/>
        <v/>
      </c>
      <c r="C10" s="496">
        <f>Import!D8</f>
        <v>0</v>
      </c>
      <c r="D10" s="862">
        <f>Import!G8</f>
        <v>0</v>
      </c>
      <c r="E10" s="497">
        <f>Import!F8</f>
        <v>0</v>
      </c>
      <c r="F10" s="498">
        <f>Import!E8</f>
        <v>0</v>
      </c>
      <c r="G10" s="242"/>
      <c r="H10" s="583"/>
      <c r="M10" s="584">
        <f t="shared" si="0"/>
        <v>0</v>
      </c>
      <c r="N10" s="584">
        <f t="shared" si="1"/>
        <v>0</v>
      </c>
      <c r="O10" s="584">
        <f t="shared" si="2"/>
        <v>0</v>
      </c>
      <c r="P10" s="584">
        <f t="shared" si="3"/>
        <v>0</v>
      </c>
      <c r="U10" s="676"/>
    </row>
    <row r="11" spans="2:21" ht="15.75" customHeight="1">
      <c r="B11" s="1246" t="str">
        <f t="shared" si="4"/>
        <v/>
      </c>
      <c r="C11" s="496">
        <f>Import!D9</f>
        <v>0</v>
      </c>
      <c r="D11" s="862">
        <f>Import!G9</f>
        <v>0</v>
      </c>
      <c r="E11" s="497">
        <f>Import!F9</f>
        <v>0</v>
      </c>
      <c r="F11" s="498">
        <f>Import!E9</f>
        <v>0</v>
      </c>
      <c r="G11" s="242"/>
      <c r="H11" s="583"/>
      <c r="M11" s="584">
        <f t="shared" si="0"/>
        <v>0</v>
      </c>
      <c r="N11" s="584">
        <f t="shared" si="1"/>
        <v>0</v>
      </c>
      <c r="O11" s="584">
        <f t="shared" si="2"/>
        <v>0</v>
      </c>
      <c r="P11" s="584">
        <f t="shared" si="3"/>
        <v>0</v>
      </c>
    </row>
    <row r="12" spans="2:21" ht="15.75" customHeight="1">
      <c r="B12" s="1246" t="str">
        <f t="shared" si="4"/>
        <v/>
      </c>
      <c r="C12" s="496">
        <f>Import!D10</f>
        <v>0</v>
      </c>
      <c r="D12" s="862">
        <f>Import!G10</f>
        <v>0</v>
      </c>
      <c r="E12" s="497">
        <f>Import!F10</f>
        <v>0</v>
      </c>
      <c r="F12" s="498">
        <f>Import!E10</f>
        <v>0</v>
      </c>
      <c r="G12" s="242"/>
      <c r="H12" s="583"/>
      <c r="M12" s="584">
        <f t="shared" si="0"/>
        <v>0</v>
      </c>
      <c r="N12" s="584">
        <f t="shared" si="1"/>
        <v>0</v>
      </c>
      <c r="O12" s="584">
        <f t="shared" si="2"/>
        <v>0</v>
      </c>
      <c r="P12" s="584">
        <f t="shared" si="3"/>
        <v>0</v>
      </c>
    </row>
    <row r="13" spans="2:21" ht="15.75" customHeight="1">
      <c r="B13" s="1246" t="str">
        <f t="shared" si="4"/>
        <v/>
      </c>
      <c r="C13" s="496">
        <f>Import!D11</f>
        <v>0</v>
      </c>
      <c r="D13" s="862">
        <f>Import!G11</f>
        <v>0</v>
      </c>
      <c r="E13" s="497">
        <f>Import!F11</f>
        <v>0</v>
      </c>
      <c r="F13" s="498">
        <f>Import!E11</f>
        <v>0</v>
      </c>
      <c r="G13" s="242"/>
      <c r="H13" s="583"/>
      <c r="M13" s="584">
        <f t="shared" si="0"/>
        <v>0</v>
      </c>
      <c r="N13" s="584">
        <f t="shared" si="1"/>
        <v>0</v>
      </c>
      <c r="O13" s="584">
        <f t="shared" si="2"/>
        <v>0</v>
      </c>
      <c r="P13" s="584">
        <f t="shared" si="3"/>
        <v>0</v>
      </c>
    </row>
    <row r="14" spans="2:21" ht="15.75" customHeight="1">
      <c r="B14" s="1246" t="str">
        <f t="shared" si="4"/>
        <v/>
      </c>
      <c r="C14" s="496">
        <f>Import!D12</f>
        <v>0</v>
      </c>
      <c r="D14" s="862">
        <f>Import!G12</f>
        <v>0</v>
      </c>
      <c r="E14" s="497">
        <f>Import!F12</f>
        <v>0</v>
      </c>
      <c r="F14" s="498">
        <f>Import!E12</f>
        <v>0</v>
      </c>
      <c r="G14" s="242"/>
      <c r="H14" s="583"/>
      <c r="M14" s="584">
        <f t="shared" si="0"/>
        <v>0</v>
      </c>
      <c r="N14" s="584">
        <f t="shared" si="1"/>
        <v>0</v>
      </c>
      <c r="O14" s="584">
        <f t="shared" si="2"/>
        <v>0</v>
      </c>
      <c r="P14" s="584">
        <f t="shared" si="3"/>
        <v>0</v>
      </c>
    </row>
    <row r="15" spans="2:21" ht="15.75" customHeight="1">
      <c r="B15" s="1246" t="str">
        <f t="shared" si="4"/>
        <v/>
      </c>
      <c r="C15" s="496">
        <f>Import!D13</f>
        <v>0</v>
      </c>
      <c r="D15" s="862">
        <f>Import!G13</f>
        <v>0</v>
      </c>
      <c r="E15" s="497">
        <f>Import!F13</f>
        <v>0</v>
      </c>
      <c r="F15" s="498">
        <f>Import!E13</f>
        <v>0</v>
      </c>
      <c r="G15" s="242"/>
      <c r="H15" s="583"/>
      <c r="M15" s="584">
        <f t="shared" si="0"/>
        <v>0</v>
      </c>
      <c r="N15" s="584">
        <f t="shared" si="1"/>
        <v>0</v>
      </c>
      <c r="O15" s="584">
        <f t="shared" si="2"/>
        <v>0</v>
      </c>
      <c r="P15" s="584">
        <f t="shared" si="3"/>
        <v>0</v>
      </c>
    </row>
    <row r="16" spans="2:21" ht="15.75" customHeight="1">
      <c r="B16" s="1246" t="str">
        <f t="shared" si="4"/>
        <v/>
      </c>
      <c r="C16" s="496">
        <f>Import!D14</f>
        <v>0</v>
      </c>
      <c r="D16" s="862">
        <f>Import!G14</f>
        <v>0</v>
      </c>
      <c r="E16" s="497">
        <f>Import!F14</f>
        <v>0</v>
      </c>
      <c r="F16" s="498">
        <f>Import!E14</f>
        <v>0</v>
      </c>
      <c r="G16" s="242"/>
      <c r="H16" s="583"/>
      <c r="M16" s="584">
        <f t="shared" si="0"/>
        <v>0</v>
      </c>
      <c r="N16" s="584">
        <f t="shared" si="1"/>
        <v>0</v>
      </c>
      <c r="O16" s="584">
        <f t="shared" si="2"/>
        <v>0</v>
      </c>
      <c r="P16" s="584">
        <f t="shared" si="3"/>
        <v>0</v>
      </c>
    </row>
    <row r="17" spans="2:16" ht="15.75" customHeight="1">
      <c r="B17" s="1246" t="str">
        <f t="shared" si="4"/>
        <v/>
      </c>
      <c r="C17" s="496">
        <f>Import!D15</f>
        <v>0</v>
      </c>
      <c r="D17" s="862">
        <f>Import!G15</f>
        <v>0</v>
      </c>
      <c r="E17" s="497">
        <f>Import!F15</f>
        <v>0</v>
      </c>
      <c r="F17" s="498">
        <f>Import!E15</f>
        <v>0</v>
      </c>
      <c r="G17" s="242"/>
      <c r="H17" s="583"/>
      <c r="M17" s="584">
        <f t="shared" si="0"/>
        <v>0</v>
      </c>
      <c r="N17" s="584">
        <f t="shared" si="1"/>
        <v>0</v>
      </c>
      <c r="O17" s="584">
        <f t="shared" si="2"/>
        <v>0</v>
      </c>
      <c r="P17" s="584">
        <f t="shared" si="3"/>
        <v>0</v>
      </c>
    </row>
    <row r="18" spans="2:16" ht="15.75" customHeight="1">
      <c r="B18" s="1246" t="str">
        <f t="shared" si="4"/>
        <v/>
      </c>
      <c r="C18" s="496">
        <f>Import!D16</f>
        <v>0</v>
      </c>
      <c r="D18" s="862">
        <f>Import!G16</f>
        <v>0</v>
      </c>
      <c r="E18" s="497">
        <f>Import!F16</f>
        <v>0</v>
      </c>
      <c r="F18" s="498">
        <f>Import!E16</f>
        <v>0</v>
      </c>
      <c r="G18" s="242"/>
      <c r="H18" s="583"/>
      <c r="M18" s="584">
        <f t="shared" si="0"/>
        <v>0</v>
      </c>
      <c r="N18" s="584">
        <f t="shared" si="1"/>
        <v>0</v>
      </c>
      <c r="O18" s="584">
        <f t="shared" si="2"/>
        <v>0</v>
      </c>
      <c r="P18" s="584">
        <f t="shared" si="3"/>
        <v>0</v>
      </c>
    </row>
    <row r="19" spans="2:16" ht="15.75" customHeight="1">
      <c r="B19" s="1246" t="str">
        <f t="shared" si="4"/>
        <v/>
      </c>
      <c r="C19" s="496">
        <f>Import!D17</f>
        <v>0</v>
      </c>
      <c r="D19" s="862">
        <f>Import!G17</f>
        <v>0</v>
      </c>
      <c r="E19" s="497">
        <f>Import!F17</f>
        <v>0</v>
      </c>
      <c r="F19" s="498">
        <f>Import!E17</f>
        <v>0</v>
      </c>
      <c r="G19" s="242"/>
      <c r="H19" s="583"/>
      <c r="M19" s="584">
        <f t="shared" si="0"/>
        <v>0</v>
      </c>
      <c r="N19" s="584">
        <f t="shared" si="1"/>
        <v>0</v>
      </c>
      <c r="O19" s="584">
        <f t="shared" si="2"/>
        <v>0</v>
      </c>
      <c r="P19" s="584">
        <f t="shared" si="3"/>
        <v>0</v>
      </c>
    </row>
    <row r="20" spans="2:16" ht="15.75" customHeight="1">
      <c r="B20" s="1246" t="str">
        <f t="shared" si="4"/>
        <v/>
      </c>
      <c r="C20" s="496">
        <f>Import!D18</f>
        <v>0</v>
      </c>
      <c r="D20" s="862">
        <f>Import!G18</f>
        <v>0</v>
      </c>
      <c r="E20" s="497">
        <f>Import!F18</f>
        <v>0</v>
      </c>
      <c r="F20" s="498">
        <f>Import!E18</f>
        <v>0</v>
      </c>
      <c r="G20" s="242"/>
      <c r="H20" s="583"/>
      <c r="M20" s="584">
        <f t="shared" si="0"/>
        <v>0</v>
      </c>
      <c r="N20" s="584">
        <f t="shared" si="1"/>
        <v>0</v>
      </c>
      <c r="O20" s="584">
        <f t="shared" si="2"/>
        <v>0</v>
      </c>
      <c r="P20" s="584">
        <f t="shared" si="3"/>
        <v>0</v>
      </c>
    </row>
    <row r="21" spans="2:16" ht="15.75" customHeight="1">
      <c r="B21" s="1246" t="str">
        <f t="shared" si="4"/>
        <v/>
      </c>
      <c r="C21" s="496">
        <f>Import!D19</f>
        <v>0</v>
      </c>
      <c r="D21" s="862">
        <f>Import!G19</f>
        <v>0</v>
      </c>
      <c r="E21" s="497">
        <f>Import!F19</f>
        <v>0</v>
      </c>
      <c r="F21" s="498">
        <f>Import!E19</f>
        <v>0</v>
      </c>
      <c r="G21" s="242"/>
      <c r="H21" s="583"/>
      <c r="M21" s="584">
        <f t="shared" si="0"/>
        <v>0</v>
      </c>
      <c r="N21" s="584">
        <f t="shared" si="1"/>
        <v>0</v>
      </c>
      <c r="O21" s="584">
        <f t="shared" si="2"/>
        <v>0</v>
      </c>
      <c r="P21" s="584">
        <f t="shared" si="3"/>
        <v>0</v>
      </c>
    </row>
    <row r="22" spans="2:16" ht="15.75" customHeight="1">
      <c r="B22" s="1246" t="str">
        <f t="shared" si="4"/>
        <v/>
      </c>
      <c r="C22" s="496">
        <f>Import!D20</f>
        <v>0</v>
      </c>
      <c r="D22" s="862">
        <f>Import!G20</f>
        <v>0</v>
      </c>
      <c r="E22" s="497">
        <f>Import!F20</f>
        <v>0</v>
      </c>
      <c r="F22" s="498">
        <f>Import!E20</f>
        <v>0</v>
      </c>
      <c r="G22" s="242"/>
      <c r="H22" s="583"/>
      <c r="M22" s="584">
        <f t="shared" si="0"/>
        <v>0</v>
      </c>
      <c r="N22" s="584">
        <f t="shared" si="1"/>
        <v>0</v>
      </c>
      <c r="O22" s="584">
        <f t="shared" si="2"/>
        <v>0</v>
      </c>
      <c r="P22" s="584">
        <f t="shared" si="3"/>
        <v>0</v>
      </c>
    </row>
    <row r="23" spans="2:16" ht="15.75" customHeight="1">
      <c r="B23" s="1246" t="str">
        <f t="shared" si="4"/>
        <v/>
      </c>
      <c r="C23" s="496">
        <f>Import!D21</f>
        <v>0</v>
      </c>
      <c r="D23" s="862">
        <f>Import!G21</f>
        <v>0</v>
      </c>
      <c r="E23" s="497">
        <f>Import!F21</f>
        <v>0</v>
      </c>
      <c r="F23" s="498">
        <f>Import!E21</f>
        <v>0</v>
      </c>
      <c r="G23" s="242"/>
      <c r="H23" s="583"/>
      <c r="M23" s="584">
        <f t="shared" si="0"/>
        <v>0</v>
      </c>
      <c r="N23" s="584">
        <f t="shared" si="1"/>
        <v>0</v>
      </c>
      <c r="O23" s="584">
        <f t="shared" si="2"/>
        <v>0</v>
      </c>
      <c r="P23" s="584">
        <f t="shared" si="3"/>
        <v>0</v>
      </c>
    </row>
    <row r="24" spans="2:16" ht="15.75" customHeight="1">
      <c r="B24" s="1246" t="str">
        <f t="shared" si="4"/>
        <v/>
      </c>
      <c r="C24" s="496">
        <f>Import!D22</f>
        <v>0</v>
      </c>
      <c r="D24" s="862">
        <f>Import!G22</f>
        <v>0</v>
      </c>
      <c r="E24" s="497">
        <f>Import!F22</f>
        <v>0</v>
      </c>
      <c r="F24" s="498">
        <f>Import!E22</f>
        <v>0</v>
      </c>
      <c r="G24" s="242"/>
      <c r="H24" s="583"/>
      <c r="M24" s="584">
        <f t="shared" si="0"/>
        <v>0</v>
      </c>
      <c r="N24" s="584">
        <f t="shared" si="1"/>
        <v>0</v>
      </c>
      <c r="O24" s="584">
        <f t="shared" si="2"/>
        <v>0</v>
      </c>
      <c r="P24" s="584">
        <f t="shared" si="3"/>
        <v>0</v>
      </c>
    </row>
    <row r="25" spans="2:16" ht="15.75" customHeight="1">
      <c r="B25" s="1246" t="str">
        <f t="shared" si="4"/>
        <v/>
      </c>
      <c r="C25" s="496">
        <f>Import!D23</f>
        <v>0</v>
      </c>
      <c r="D25" s="862">
        <f>Import!G23</f>
        <v>0</v>
      </c>
      <c r="E25" s="497">
        <f>Import!F23</f>
        <v>0</v>
      </c>
      <c r="F25" s="498">
        <f>Import!E23</f>
        <v>0</v>
      </c>
      <c r="G25" s="242"/>
      <c r="H25" s="583"/>
      <c r="M25" s="584">
        <f t="shared" si="0"/>
        <v>0</v>
      </c>
      <c r="N25" s="584">
        <f t="shared" si="1"/>
        <v>0</v>
      </c>
      <c r="O25" s="584">
        <f t="shared" si="2"/>
        <v>0</v>
      </c>
      <c r="P25" s="584">
        <f t="shared" si="3"/>
        <v>0</v>
      </c>
    </row>
    <row r="26" spans="2:16" ht="15.75" customHeight="1">
      <c r="B26" s="1246" t="str">
        <f t="shared" si="4"/>
        <v/>
      </c>
      <c r="C26" s="496">
        <f>Import!D24</f>
        <v>0</v>
      </c>
      <c r="D26" s="862">
        <f>Import!G24</f>
        <v>0</v>
      </c>
      <c r="E26" s="497">
        <f>Import!F24</f>
        <v>0</v>
      </c>
      <c r="F26" s="498">
        <f>Import!E24</f>
        <v>0</v>
      </c>
      <c r="G26" s="242"/>
      <c r="H26" s="583"/>
      <c r="M26" s="584">
        <f t="shared" si="0"/>
        <v>0</v>
      </c>
      <c r="N26" s="584">
        <f t="shared" si="1"/>
        <v>0</v>
      </c>
      <c r="O26" s="584">
        <f t="shared" si="2"/>
        <v>0</v>
      </c>
      <c r="P26" s="584">
        <f t="shared" si="3"/>
        <v>0</v>
      </c>
    </row>
    <row r="27" spans="2:16" ht="15.75" customHeight="1">
      <c r="B27" s="1246" t="str">
        <f t="shared" si="4"/>
        <v/>
      </c>
      <c r="C27" s="496">
        <f>Import!D25</f>
        <v>0</v>
      </c>
      <c r="D27" s="862">
        <f>Import!G25</f>
        <v>0</v>
      </c>
      <c r="E27" s="497">
        <f>Import!F25</f>
        <v>0</v>
      </c>
      <c r="F27" s="498">
        <f>Import!E25</f>
        <v>0</v>
      </c>
      <c r="G27" s="242"/>
      <c r="H27" s="583"/>
      <c r="M27" s="584">
        <f t="shared" si="0"/>
        <v>0</v>
      </c>
      <c r="N27" s="584">
        <f t="shared" si="1"/>
        <v>0</v>
      </c>
      <c r="O27" s="584">
        <f t="shared" si="2"/>
        <v>0</v>
      </c>
      <c r="P27" s="584">
        <f t="shared" si="3"/>
        <v>0</v>
      </c>
    </row>
    <row r="28" spans="2:16" ht="15.75" customHeight="1">
      <c r="B28" s="1246" t="str">
        <f t="shared" si="4"/>
        <v/>
      </c>
      <c r="C28" s="496">
        <f>Import!D26</f>
        <v>0</v>
      </c>
      <c r="D28" s="862">
        <f>Import!G26</f>
        <v>0</v>
      </c>
      <c r="E28" s="497">
        <f>Import!F26</f>
        <v>0</v>
      </c>
      <c r="F28" s="498">
        <f>Import!E26</f>
        <v>0</v>
      </c>
      <c r="G28" s="242"/>
      <c r="H28" s="583"/>
      <c r="M28" s="584">
        <f t="shared" si="0"/>
        <v>0</v>
      </c>
      <c r="N28" s="584">
        <f t="shared" si="1"/>
        <v>0</v>
      </c>
      <c r="O28" s="584">
        <f t="shared" si="2"/>
        <v>0</v>
      </c>
      <c r="P28" s="584">
        <f t="shared" si="3"/>
        <v>0</v>
      </c>
    </row>
    <row r="29" spans="2:16" ht="15.75" customHeight="1">
      <c r="B29" s="1246" t="str">
        <f t="shared" si="4"/>
        <v/>
      </c>
      <c r="C29" s="496">
        <f>Import!D27</f>
        <v>0</v>
      </c>
      <c r="D29" s="862">
        <f>Import!G27</f>
        <v>0</v>
      </c>
      <c r="E29" s="497">
        <f>Import!F27</f>
        <v>0</v>
      </c>
      <c r="F29" s="498">
        <f>Import!E27</f>
        <v>0</v>
      </c>
      <c r="G29" s="242"/>
      <c r="H29" s="583"/>
      <c r="M29" s="584">
        <f t="shared" si="0"/>
        <v>0</v>
      </c>
      <c r="N29" s="584">
        <f t="shared" si="1"/>
        <v>0</v>
      </c>
      <c r="O29" s="584">
        <f t="shared" si="2"/>
        <v>0</v>
      </c>
      <c r="P29" s="584">
        <f t="shared" si="3"/>
        <v>0</v>
      </c>
    </row>
    <row r="30" spans="2:16" ht="15.75" customHeight="1">
      <c r="B30" s="1246" t="str">
        <f t="shared" si="4"/>
        <v/>
      </c>
      <c r="C30" s="496">
        <f>Import!D28</f>
        <v>0</v>
      </c>
      <c r="D30" s="862">
        <f>Import!G28</f>
        <v>0</v>
      </c>
      <c r="E30" s="497">
        <f>Import!F28</f>
        <v>0</v>
      </c>
      <c r="F30" s="498">
        <f>Import!E28</f>
        <v>0</v>
      </c>
      <c r="G30" s="242"/>
      <c r="H30" s="583"/>
      <c r="M30" s="584">
        <f t="shared" si="0"/>
        <v>0</v>
      </c>
      <c r="N30" s="584">
        <f t="shared" si="1"/>
        <v>0</v>
      </c>
      <c r="O30" s="584">
        <f t="shared" si="2"/>
        <v>0</v>
      </c>
      <c r="P30" s="584">
        <f t="shared" si="3"/>
        <v>0</v>
      </c>
    </row>
    <row r="31" spans="2:16" ht="15.75" customHeight="1">
      <c r="B31" s="1246" t="str">
        <f t="shared" si="4"/>
        <v/>
      </c>
      <c r="C31" s="496">
        <f>Import!D29</f>
        <v>0</v>
      </c>
      <c r="D31" s="862">
        <f>Import!G29</f>
        <v>0</v>
      </c>
      <c r="E31" s="497">
        <f>Import!F29</f>
        <v>0</v>
      </c>
      <c r="F31" s="498">
        <f>Import!E29</f>
        <v>0</v>
      </c>
      <c r="G31" s="242"/>
      <c r="H31" s="583"/>
      <c r="M31" s="584">
        <f t="shared" si="0"/>
        <v>0</v>
      </c>
      <c r="N31" s="584">
        <f t="shared" si="1"/>
        <v>0</v>
      </c>
      <c r="O31" s="584">
        <f t="shared" si="2"/>
        <v>0</v>
      </c>
      <c r="P31" s="584">
        <f t="shared" si="3"/>
        <v>0</v>
      </c>
    </row>
    <row r="32" spans="2:16" ht="15.75" customHeight="1">
      <c r="B32" s="1246" t="str">
        <f t="shared" si="4"/>
        <v/>
      </c>
      <c r="C32" s="496">
        <f>Import!D30</f>
        <v>0</v>
      </c>
      <c r="D32" s="862">
        <f>Import!G30</f>
        <v>0</v>
      </c>
      <c r="E32" s="497">
        <f>Import!F30</f>
        <v>0</v>
      </c>
      <c r="F32" s="498">
        <f>Import!E30</f>
        <v>0</v>
      </c>
      <c r="G32" s="242"/>
      <c r="H32" s="583"/>
      <c r="M32" s="584">
        <f t="shared" si="0"/>
        <v>0</v>
      </c>
      <c r="N32" s="584">
        <f t="shared" si="1"/>
        <v>0</v>
      </c>
      <c r="O32" s="584">
        <f t="shared" si="2"/>
        <v>0</v>
      </c>
      <c r="P32" s="584">
        <f t="shared" si="3"/>
        <v>0</v>
      </c>
    </row>
    <row r="33" spans="2:16" ht="15.75" customHeight="1">
      <c r="B33" s="1246" t="str">
        <f t="shared" si="4"/>
        <v/>
      </c>
      <c r="C33" s="496">
        <f>Import!D31</f>
        <v>0</v>
      </c>
      <c r="D33" s="862">
        <f>Import!G31</f>
        <v>0</v>
      </c>
      <c r="E33" s="497">
        <f>Import!F31</f>
        <v>0</v>
      </c>
      <c r="F33" s="498">
        <f>Import!E31</f>
        <v>0</v>
      </c>
      <c r="G33" s="242"/>
      <c r="H33" s="583"/>
      <c r="M33" s="584">
        <f t="shared" si="0"/>
        <v>0</v>
      </c>
      <c r="N33" s="584">
        <f t="shared" si="1"/>
        <v>0</v>
      </c>
      <c r="O33" s="584">
        <f t="shared" si="2"/>
        <v>0</v>
      </c>
      <c r="P33" s="584">
        <f t="shared" si="3"/>
        <v>0</v>
      </c>
    </row>
    <row r="34" spans="2:16" ht="15.75" customHeight="1">
      <c r="B34" s="1246" t="str">
        <f t="shared" si="4"/>
        <v/>
      </c>
      <c r="C34" s="496">
        <f>Import!D32</f>
        <v>0</v>
      </c>
      <c r="D34" s="862">
        <f>Import!G32</f>
        <v>0</v>
      </c>
      <c r="E34" s="497">
        <f>Import!F32</f>
        <v>0</v>
      </c>
      <c r="F34" s="498">
        <f>Import!E32</f>
        <v>0</v>
      </c>
      <c r="G34" s="242"/>
      <c r="H34" s="583"/>
      <c r="M34" s="584">
        <f t="shared" si="0"/>
        <v>0</v>
      </c>
      <c r="N34" s="584">
        <f t="shared" si="1"/>
        <v>0</v>
      </c>
      <c r="O34" s="584">
        <f t="shared" si="2"/>
        <v>0</v>
      </c>
      <c r="P34" s="584">
        <f t="shared" si="3"/>
        <v>0</v>
      </c>
    </row>
    <row r="35" spans="2:16" ht="15.75" customHeight="1">
      <c r="B35" s="1246" t="str">
        <f t="shared" si="4"/>
        <v/>
      </c>
      <c r="C35" s="496">
        <f>Import!D33</f>
        <v>0</v>
      </c>
      <c r="D35" s="862">
        <f>Import!G33</f>
        <v>0</v>
      </c>
      <c r="E35" s="497">
        <f>Import!F33</f>
        <v>0</v>
      </c>
      <c r="F35" s="498">
        <f>Import!E33</f>
        <v>0</v>
      </c>
      <c r="G35" s="242"/>
      <c r="H35" s="583"/>
      <c r="M35" s="584">
        <f t="shared" si="0"/>
        <v>0</v>
      </c>
      <c r="N35" s="584">
        <f t="shared" si="1"/>
        <v>0</v>
      </c>
      <c r="O35" s="584">
        <f t="shared" si="2"/>
        <v>0</v>
      </c>
      <c r="P35" s="584">
        <f t="shared" si="3"/>
        <v>0</v>
      </c>
    </row>
    <row r="36" spans="2:16" ht="15.75" customHeight="1">
      <c r="B36" s="1246" t="str">
        <f t="shared" si="4"/>
        <v/>
      </c>
      <c r="C36" s="496">
        <f>Import!D34</f>
        <v>0</v>
      </c>
      <c r="D36" s="862">
        <f>Import!G34</f>
        <v>0</v>
      </c>
      <c r="E36" s="497">
        <f>Import!F34</f>
        <v>0</v>
      </c>
      <c r="F36" s="498">
        <f>Import!E34</f>
        <v>0</v>
      </c>
      <c r="G36" s="242"/>
      <c r="H36" s="583"/>
      <c r="M36" s="584">
        <f t="shared" si="0"/>
        <v>0</v>
      </c>
      <c r="N36" s="584">
        <f t="shared" si="1"/>
        <v>0</v>
      </c>
      <c r="O36" s="584">
        <f t="shared" si="2"/>
        <v>0</v>
      </c>
      <c r="P36" s="584">
        <f t="shared" si="3"/>
        <v>0</v>
      </c>
    </row>
    <row r="37" spans="2:16" ht="15.75" customHeight="1">
      <c r="B37" s="1246" t="str">
        <f t="shared" si="4"/>
        <v/>
      </c>
      <c r="C37" s="496">
        <f>Import!D35</f>
        <v>0</v>
      </c>
      <c r="D37" s="862">
        <f>Import!G35</f>
        <v>0</v>
      </c>
      <c r="E37" s="497">
        <f>Import!F35</f>
        <v>0</v>
      </c>
      <c r="F37" s="498">
        <f>Import!E35</f>
        <v>0</v>
      </c>
      <c r="G37" s="242"/>
      <c r="H37" s="583"/>
      <c r="M37" s="584">
        <f t="shared" si="0"/>
        <v>0</v>
      </c>
      <c r="N37" s="584">
        <f t="shared" si="1"/>
        <v>0</v>
      </c>
      <c r="O37" s="584">
        <f t="shared" si="2"/>
        <v>0</v>
      </c>
      <c r="P37" s="584">
        <f t="shared" si="3"/>
        <v>0</v>
      </c>
    </row>
    <row r="38" spans="2:16" ht="15.75" customHeight="1">
      <c r="B38" s="1246" t="str">
        <f t="shared" si="4"/>
        <v/>
      </c>
      <c r="C38" s="496">
        <f>Import!D36</f>
        <v>0</v>
      </c>
      <c r="D38" s="862">
        <f>Import!G36</f>
        <v>0</v>
      </c>
      <c r="E38" s="497">
        <f>Import!F36</f>
        <v>0</v>
      </c>
      <c r="F38" s="498">
        <f>Import!E36</f>
        <v>0</v>
      </c>
      <c r="G38" s="242"/>
      <c r="H38" s="583"/>
      <c r="M38" s="584">
        <f t="shared" si="0"/>
        <v>0</v>
      </c>
      <c r="N38" s="584">
        <f t="shared" si="1"/>
        <v>0</v>
      </c>
      <c r="O38" s="584">
        <f t="shared" si="2"/>
        <v>0</v>
      </c>
      <c r="P38" s="584">
        <f t="shared" si="3"/>
        <v>0</v>
      </c>
    </row>
    <row r="39" spans="2:16" ht="15.75" customHeight="1">
      <c r="B39" s="1246" t="str">
        <f t="shared" si="4"/>
        <v/>
      </c>
      <c r="C39" s="496">
        <f>Import!D37</f>
        <v>0</v>
      </c>
      <c r="D39" s="862">
        <f>Import!G37</f>
        <v>0</v>
      </c>
      <c r="E39" s="497">
        <f>Import!F37</f>
        <v>0</v>
      </c>
      <c r="F39" s="498">
        <f>Import!E37</f>
        <v>0</v>
      </c>
      <c r="G39" s="242"/>
      <c r="H39" s="583"/>
      <c r="M39" s="584">
        <f t="shared" si="0"/>
        <v>0</v>
      </c>
      <c r="N39" s="584">
        <f t="shared" si="1"/>
        <v>0</v>
      </c>
      <c r="O39" s="584">
        <f t="shared" si="2"/>
        <v>0</v>
      </c>
      <c r="P39" s="584">
        <f t="shared" si="3"/>
        <v>0</v>
      </c>
    </row>
    <row r="40" spans="2:16" ht="15.75" customHeight="1">
      <c r="B40" s="1246" t="str">
        <f t="shared" si="4"/>
        <v/>
      </c>
      <c r="C40" s="496">
        <f>Import!D38</f>
        <v>0</v>
      </c>
      <c r="D40" s="862">
        <f>Import!G38</f>
        <v>0</v>
      </c>
      <c r="E40" s="497">
        <f>Import!F38</f>
        <v>0</v>
      </c>
      <c r="F40" s="498">
        <f>Import!E38</f>
        <v>0</v>
      </c>
      <c r="G40" s="242"/>
      <c r="H40" s="583"/>
      <c r="M40" s="584">
        <f t="shared" si="0"/>
        <v>0</v>
      </c>
      <c r="N40" s="584">
        <f t="shared" si="1"/>
        <v>0</v>
      </c>
      <c r="O40" s="584">
        <f t="shared" si="2"/>
        <v>0</v>
      </c>
      <c r="P40" s="584">
        <f t="shared" si="3"/>
        <v>0</v>
      </c>
    </row>
    <row r="41" spans="2:16" ht="15.75" customHeight="1">
      <c r="B41" s="1246" t="str">
        <f t="shared" si="4"/>
        <v/>
      </c>
      <c r="C41" s="496">
        <f>Import!D39</f>
        <v>0</v>
      </c>
      <c r="D41" s="862">
        <f>Import!G39</f>
        <v>0</v>
      </c>
      <c r="E41" s="497">
        <f>Import!F39</f>
        <v>0</v>
      </c>
      <c r="F41" s="498">
        <f>Import!E39</f>
        <v>0</v>
      </c>
      <c r="G41" s="242"/>
      <c r="H41" s="583"/>
      <c r="M41" s="584">
        <f t="shared" si="0"/>
        <v>0</v>
      </c>
      <c r="N41" s="584">
        <f t="shared" si="1"/>
        <v>0</v>
      </c>
      <c r="O41" s="584">
        <f t="shared" si="2"/>
        <v>0</v>
      </c>
      <c r="P41" s="584">
        <f t="shared" si="3"/>
        <v>0</v>
      </c>
    </row>
    <row r="42" spans="2:16" ht="15.75" customHeight="1">
      <c r="B42" s="1246" t="str">
        <f t="shared" si="4"/>
        <v/>
      </c>
      <c r="C42" s="496">
        <f>Import!D40</f>
        <v>0</v>
      </c>
      <c r="D42" s="862">
        <f>Import!G40</f>
        <v>0</v>
      </c>
      <c r="E42" s="497">
        <f>Import!F40</f>
        <v>0</v>
      </c>
      <c r="F42" s="498">
        <f>Import!E40</f>
        <v>0</v>
      </c>
      <c r="G42" s="242"/>
      <c r="H42" s="583"/>
      <c r="M42" s="584">
        <f t="shared" si="0"/>
        <v>0</v>
      </c>
      <c r="N42" s="584">
        <f t="shared" si="1"/>
        <v>0</v>
      </c>
      <c r="O42" s="584">
        <f t="shared" si="2"/>
        <v>0</v>
      </c>
      <c r="P42" s="584">
        <f t="shared" si="3"/>
        <v>0</v>
      </c>
    </row>
    <row r="43" spans="2:16" ht="15.75" customHeight="1">
      <c r="B43" s="1246" t="str">
        <f t="shared" si="4"/>
        <v/>
      </c>
      <c r="C43" s="496">
        <f>Import!D41</f>
        <v>0</v>
      </c>
      <c r="D43" s="862">
        <f>Import!G41</f>
        <v>0</v>
      </c>
      <c r="E43" s="497">
        <f>Import!F41</f>
        <v>0</v>
      </c>
      <c r="F43" s="498">
        <f>Import!E41</f>
        <v>0</v>
      </c>
      <c r="G43" s="242"/>
      <c r="H43" s="583"/>
      <c r="M43" s="584">
        <f t="shared" si="0"/>
        <v>0</v>
      </c>
      <c r="N43" s="584">
        <f t="shared" si="1"/>
        <v>0</v>
      </c>
      <c r="O43" s="584">
        <f t="shared" si="2"/>
        <v>0</v>
      </c>
      <c r="P43" s="584">
        <f t="shared" si="3"/>
        <v>0</v>
      </c>
    </row>
    <row r="44" spans="2:16" ht="15.75" customHeight="1">
      <c r="B44" s="1246" t="str">
        <f t="shared" si="4"/>
        <v/>
      </c>
      <c r="C44" s="496">
        <f>Import!D42</f>
        <v>0</v>
      </c>
      <c r="D44" s="862">
        <f>Import!G42</f>
        <v>0</v>
      </c>
      <c r="E44" s="497">
        <f>Import!F42</f>
        <v>0</v>
      </c>
      <c r="F44" s="498">
        <f>Import!E42</f>
        <v>0</v>
      </c>
      <c r="G44" s="242"/>
      <c r="H44" s="583"/>
      <c r="M44" s="584">
        <f t="shared" si="0"/>
        <v>0</v>
      </c>
      <c r="N44" s="584">
        <f t="shared" si="1"/>
        <v>0</v>
      </c>
      <c r="O44" s="584">
        <f t="shared" si="2"/>
        <v>0</v>
      </c>
      <c r="P44" s="584">
        <f t="shared" si="3"/>
        <v>0</v>
      </c>
    </row>
    <row r="45" spans="2:16" ht="15.75" customHeight="1">
      <c r="B45" s="1246" t="str">
        <f t="shared" si="4"/>
        <v/>
      </c>
      <c r="C45" s="496">
        <f>Import!D43</f>
        <v>0</v>
      </c>
      <c r="D45" s="862">
        <f>Import!G43</f>
        <v>0</v>
      </c>
      <c r="E45" s="497">
        <f>Import!F43</f>
        <v>0</v>
      </c>
      <c r="F45" s="498">
        <f>Import!E43</f>
        <v>0</v>
      </c>
      <c r="G45" s="242"/>
      <c r="H45" s="583"/>
      <c r="M45" s="584">
        <f t="shared" si="0"/>
        <v>0</v>
      </c>
      <c r="N45" s="584">
        <f t="shared" si="1"/>
        <v>0</v>
      </c>
      <c r="O45" s="584">
        <f t="shared" si="2"/>
        <v>0</v>
      </c>
      <c r="P45" s="584">
        <f t="shared" si="3"/>
        <v>0</v>
      </c>
    </row>
    <row r="46" spans="2:16" ht="15.75" customHeight="1">
      <c r="B46" s="1246" t="str">
        <f t="shared" si="4"/>
        <v/>
      </c>
      <c r="C46" s="496">
        <f>Import!D44</f>
        <v>0</v>
      </c>
      <c r="D46" s="862">
        <f>Import!G44</f>
        <v>0</v>
      </c>
      <c r="E46" s="497">
        <f>Import!F44</f>
        <v>0</v>
      </c>
      <c r="F46" s="498">
        <f>Import!E44</f>
        <v>0</v>
      </c>
      <c r="G46" s="242"/>
      <c r="H46" s="583"/>
      <c r="M46" s="584">
        <f t="shared" si="0"/>
        <v>0</v>
      </c>
      <c r="N46" s="584">
        <f t="shared" si="1"/>
        <v>0</v>
      </c>
      <c r="O46" s="584">
        <f t="shared" si="2"/>
        <v>0</v>
      </c>
      <c r="P46" s="584">
        <f t="shared" si="3"/>
        <v>0</v>
      </c>
    </row>
    <row r="47" spans="2:16" ht="15.75" customHeight="1">
      <c r="B47" s="1246" t="str">
        <f t="shared" si="4"/>
        <v/>
      </c>
      <c r="C47" s="496">
        <f>Import!D45</f>
        <v>0</v>
      </c>
      <c r="D47" s="862">
        <f>Import!G45</f>
        <v>0</v>
      </c>
      <c r="E47" s="497">
        <f>Import!F45</f>
        <v>0</v>
      </c>
      <c r="F47" s="498">
        <f>Import!E45</f>
        <v>0</v>
      </c>
      <c r="G47" s="242"/>
      <c r="H47" s="583"/>
      <c r="M47" s="584">
        <f t="shared" si="0"/>
        <v>0</v>
      </c>
      <c r="N47" s="584">
        <f t="shared" si="1"/>
        <v>0</v>
      </c>
      <c r="O47" s="584">
        <f t="shared" si="2"/>
        <v>0</v>
      </c>
      <c r="P47" s="584">
        <f t="shared" si="3"/>
        <v>0</v>
      </c>
    </row>
    <row r="48" spans="2:16" ht="15.75" customHeight="1">
      <c r="B48" s="1246" t="str">
        <f t="shared" si="4"/>
        <v/>
      </c>
      <c r="C48" s="496">
        <f>Import!D46</f>
        <v>0</v>
      </c>
      <c r="D48" s="862">
        <f>Import!G46</f>
        <v>0</v>
      </c>
      <c r="E48" s="497">
        <f>Import!F46</f>
        <v>0</v>
      </c>
      <c r="F48" s="498">
        <f>Import!E46</f>
        <v>0</v>
      </c>
      <c r="G48" s="242"/>
      <c r="H48" s="583"/>
      <c r="M48" s="584">
        <f t="shared" si="0"/>
        <v>0</v>
      </c>
      <c r="N48" s="584">
        <f t="shared" si="1"/>
        <v>0</v>
      </c>
      <c r="O48" s="584">
        <f t="shared" si="2"/>
        <v>0</v>
      </c>
      <c r="P48" s="584">
        <f t="shared" si="3"/>
        <v>0</v>
      </c>
    </row>
    <row r="49" spans="2:16" ht="15.75" customHeight="1">
      <c r="B49" s="1246" t="str">
        <f t="shared" si="4"/>
        <v/>
      </c>
      <c r="C49" s="496">
        <f>Import!D47</f>
        <v>0</v>
      </c>
      <c r="D49" s="862">
        <f>Import!G47</f>
        <v>0</v>
      </c>
      <c r="E49" s="497">
        <f>Import!F47</f>
        <v>0</v>
      </c>
      <c r="F49" s="498">
        <f>Import!E47</f>
        <v>0</v>
      </c>
      <c r="G49" s="242"/>
      <c r="H49" s="583"/>
      <c r="M49" s="584">
        <f t="shared" si="0"/>
        <v>0</v>
      </c>
      <c r="N49" s="584">
        <f t="shared" si="1"/>
        <v>0</v>
      </c>
      <c r="O49" s="584">
        <f t="shared" si="2"/>
        <v>0</v>
      </c>
      <c r="P49" s="584">
        <f t="shared" si="3"/>
        <v>0</v>
      </c>
    </row>
    <row r="50" spans="2:16" ht="15.75" customHeight="1">
      <c r="B50" s="1246" t="str">
        <f t="shared" si="4"/>
        <v/>
      </c>
      <c r="C50" s="496">
        <f>Import!D48</f>
        <v>0</v>
      </c>
      <c r="D50" s="862">
        <f>Import!G48</f>
        <v>0</v>
      </c>
      <c r="E50" s="497">
        <f>Import!F48</f>
        <v>0</v>
      </c>
      <c r="F50" s="498">
        <f>Import!E48</f>
        <v>0</v>
      </c>
      <c r="G50" s="242"/>
      <c r="H50" s="583"/>
      <c r="M50" s="584">
        <f t="shared" si="0"/>
        <v>0</v>
      </c>
      <c r="N50" s="584">
        <f t="shared" si="1"/>
        <v>0</v>
      </c>
      <c r="O50" s="584">
        <f t="shared" si="2"/>
        <v>0</v>
      </c>
      <c r="P50" s="584">
        <f t="shared" si="3"/>
        <v>0</v>
      </c>
    </row>
    <row r="51" spans="2:16" ht="15.75" customHeight="1">
      <c r="B51" s="1246" t="str">
        <f t="shared" si="4"/>
        <v/>
      </c>
      <c r="C51" s="496">
        <f>Import!D49</f>
        <v>0</v>
      </c>
      <c r="D51" s="862">
        <f>Import!G49</f>
        <v>0</v>
      </c>
      <c r="E51" s="497">
        <f>Import!F49</f>
        <v>0</v>
      </c>
      <c r="F51" s="498">
        <f>Import!E49</f>
        <v>0</v>
      </c>
      <c r="G51" s="242"/>
      <c r="H51" s="583"/>
      <c r="M51" s="584">
        <f t="shared" si="0"/>
        <v>0</v>
      </c>
      <c r="N51" s="584">
        <f t="shared" si="1"/>
        <v>0</v>
      </c>
      <c r="O51" s="584">
        <f t="shared" si="2"/>
        <v>0</v>
      </c>
      <c r="P51" s="584">
        <f t="shared" si="3"/>
        <v>0</v>
      </c>
    </row>
    <row r="52" spans="2:16" ht="15.75" customHeight="1">
      <c r="B52" s="1246" t="str">
        <f t="shared" si="4"/>
        <v/>
      </c>
      <c r="C52" s="496">
        <f>Import!D50</f>
        <v>0</v>
      </c>
      <c r="D52" s="862">
        <f>Import!G50</f>
        <v>0</v>
      </c>
      <c r="E52" s="497">
        <f>Import!F50</f>
        <v>0</v>
      </c>
      <c r="F52" s="498">
        <f>Import!E50</f>
        <v>0</v>
      </c>
      <c r="G52" s="242"/>
      <c r="H52" s="583"/>
      <c r="M52" s="584">
        <f t="shared" si="0"/>
        <v>0</v>
      </c>
      <c r="N52" s="584">
        <f t="shared" si="1"/>
        <v>0</v>
      </c>
      <c r="O52" s="584">
        <f t="shared" si="2"/>
        <v>0</v>
      </c>
      <c r="P52" s="584">
        <f t="shared" si="3"/>
        <v>0</v>
      </c>
    </row>
    <row r="53" spans="2:16" ht="15.75" customHeight="1">
      <c r="B53" s="1246" t="str">
        <f t="shared" si="4"/>
        <v/>
      </c>
      <c r="C53" s="496">
        <f>Import!D51</f>
        <v>0</v>
      </c>
      <c r="D53" s="862">
        <f>Import!G51</f>
        <v>0</v>
      </c>
      <c r="E53" s="497">
        <f>Import!F51</f>
        <v>0</v>
      </c>
      <c r="F53" s="498">
        <f>Import!E51</f>
        <v>0</v>
      </c>
      <c r="G53" s="242"/>
      <c r="H53" s="583"/>
      <c r="M53" s="584">
        <f t="shared" si="0"/>
        <v>0</v>
      </c>
      <c r="N53" s="584">
        <f t="shared" si="1"/>
        <v>0</v>
      </c>
      <c r="O53" s="584">
        <f t="shared" si="2"/>
        <v>0</v>
      </c>
      <c r="P53" s="584">
        <f t="shared" si="3"/>
        <v>0</v>
      </c>
    </row>
    <row r="54" spans="2:16" ht="15.75" customHeight="1" thickBot="1">
      <c r="B54" s="1246" t="str">
        <f t="shared" si="4"/>
        <v/>
      </c>
      <c r="C54" s="496">
        <f>Import!D52</f>
        <v>0</v>
      </c>
      <c r="D54" s="862">
        <f>Import!G52</f>
        <v>0</v>
      </c>
      <c r="E54" s="497">
        <f>Import!F52</f>
        <v>0</v>
      </c>
      <c r="F54" s="498">
        <f>Import!E52</f>
        <v>0</v>
      </c>
      <c r="G54" s="242"/>
      <c r="H54" s="583"/>
      <c r="M54" s="584">
        <f t="shared" si="0"/>
        <v>0</v>
      </c>
      <c r="N54" s="584">
        <f t="shared" si="1"/>
        <v>0</v>
      </c>
      <c r="O54" s="584">
        <f t="shared" si="2"/>
        <v>0</v>
      </c>
      <c r="P54" s="584">
        <f t="shared" si="3"/>
        <v>0</v>
      </c>
    </row>
    <row r="55" spans="2:16" ht="15.75" hidden="1" customHeight="1">
      <c r="B55" s="1246" t="str">
        <f t="shared" si="4"/>
        <v/>
      </c>
      <c r="C55" s="496">
        <f>Import!D53</f>
        <v>0</v>
      </c>
      <c r="D55" s="862">
        <f>Import!G53</f>
        <v>0</v>
      </c>
      <c r="E55" s="497">
        <f>Import!F53</f>
        <v>0</v>
      </c>
      <c r="F55" s="498">
        <f>Import!E53</f>
        <v>0</v>
      </c>
      <c r="G55" s="242"/>
      <c r="H55" s="583"/>
      <c r="M55" s="584">
        <f t="shared" si="0"/>
        <v>0</v>
      </c>
      <c r="N55" s="584">
        <f t="shared" si="1"/>
        <v>0</v>
      </c>
      <c r="O55" s="584">
        <f t="shared" si="2"/>
        <v>0</v>
      </c>
      <c r="P55" s="584">
        <f t="shared" si="3"/>
        <v>0</v>
      </c>
    </row>
    <row r="56" spans="2:16" ht="15.75" hidden="1" customHeight="1">
      <c r="B56" s="1246" t="str">
        <f t="shared" si="4"/>
        <v/>
      </c>
      <c r="C56" s="496">
        <f>Import!D54</f>
        <v>0</v>
      </c>
      <c r="D56" s="862">
        <f>Import!G54</f>
        <v>0</v>
      </c>
      <c r="E56" s="497">
        <f>Import!F54</f>
        <v>0</v>
      </c>
      <c r="F56" s="498">
        <f>Import!E54</f>
        <v>0</v>
      </c>
      <c r="G56" s="242"/>
      <c r="H56" s="583"/>
      <c r="M56" s="584">
        <f t="shared" si="0"/>
        <v>0</v>
      </c>
      <c r="N56" s="584">
        <f t="shared" si="1"/>
        <v>0</v>
      </c>
      <c r="O56" s="584">
        <f t="shared" si="2"/>
        <v>0</v>
      </c>
      <c r="P56" s="584">
        <f t="shared" si="3"/>
        <v>0</v>
      </c>
    </row>
    <row r="57" spans="2:16" ht="15.75" hidden="1" customHeight="1">
      <c r="B57" s="1246" t="str">
        <f t="shared" si="4"/>
        <v/>
      </c>
      <c r="C57" s="496">
        <f>Import!D55</f>
        <v>0</v>
      </c>
      <c r="D57" s="862">
        <f>Import!G55</f>
        <v>0</v>
      </c>
      <c r="E57" s="497">
        <f>Import!F55</f>
        <v>0</v>
      </c>
      <c r="F57" s="498">
        <f>Import!E55</f>
        <v>0</v>
      </c>
      <c r="G57" s="242"/>
      <c r="H57" s="583"/>
      <c r="M57" s="584">
        <f t="shared" si="0"/>
        <v>0</v>
      </c>
      <c r="N57" s="584">
        <f t="shared" si="1"/>
        <v>0</v>
      </c>
      <c r="O57" s="584">
        <f t="shared" si="2"/>
        <v>0</v>
      </c>
      <c r="P57" s="584">
        <f t="shared" si="3"/>
        <v>0</v>
      </c>
    </row>
    <row r="58" spans="2:16" ht="15.75" hidden="1" customHeight="1">
      <c r="B58" s="1246" t="str">
        <f t="shared" si="4"/>
        <v/>
      </c>
      <c r="C58" s="496">
        <f>Import!D56</f>
        <v>0</v>
      </c>
      <c r="D58" s="862">
        <f>Import!G56</f>
        <v>0</v>
      </c>
      <c r="E58" s="497">
        <f>Import!F56</f>
        <v>0</v>
      </c>
      <c r="F58" s="498">
        <f>Import!E56</f>
        <v>0</v>
      </c>
      <c r="G58" s="242"/>
      <c r="H58" s="583"/>
      <c r="M58" s="584">
        <f t="shared" si="0"/>
        <v>0</v>
      </c>
      <c r="N58" s="584">
        <f t="shared" si="1"/>
        <v>0</v>
      </c>
      <c r="O58" s="584">
        <f t="shared" si="2"/>
        <v>0</v>
      </c>
      <c r="P58" s="584">
        <f t="shared" si="3"/>
        <v>0</v>
      </c>
    </row>
    <row r="59" spans="2:16" ht="15.75" hidden="1" customHeight="1">
      <c r="B59" s="1246" t="str">
        <f t="shared" si="4"/>
        <v/>
      </c>
      <c r="C59" s="496">
        <f>Import!D57</f>
        <v>0</v>
      </c>
      <c r="D59" s="862">
        <f>Import!G57</f>
        <v>0</v>
      </c>
      <c r="E59" s="497">
        <f>Import!F57</f>
        <v>0</v>
      </c>
      <c r="F59" s="498">
        <f>Import!E57</f>
        <v>0</v>
      </c>
      <c r="G59" s="242"/>
      <c r="H59" s="583"/>
      <c r="M59" s="584">
        <f t="shared" si="0"/>
        <v>0</v>
      </c>
      <c r="N59" s="584">
        <f t="shared" si="1"/>
        <v>0</v>
      </c>
      <c r="O59" s="584">
        <f t="shared" si="2"/>
        <v>0</v>
      </c>
      <c r="P59" s="584">
        <f t="shared" si="3"/>
        <v>0</v>
      </c>
    </row>
    <row r="60" spans="2:16" ht="15.75" hidden="1" customHeight="1">
      <c r="B60" s="1246" t="str">
        <f t="shared" si="4"/>
        <v/>
      </c>
      <c r="C60" s="496">
        <f>Import!D58</f>
        <v>0</v>
      </c>
      <c r="D60" s="862">
        <f>Import!G58</f>
        <v>0</v>
      </c>
      <c r="E60" s="497">
        <f>Import!F58</f>
        <v>0</v>
      </c>
      <c r="F60" s="498">
        <f>Import!E58</f>
        <v>0</v>
      </c>
      <c r="G60" s="242"/>
      <c r="H60" s="583"/>
      <c r="M60" s="584">
        <f t="shared" si="0"/>
        <v>0</v>
      </c>
      <c r="N60" s="584">
        <f t="shared" si="1"/>
        <v>0</v>
      </c>
      <c r="O60" s="584">
        <f t="shared" si="2"/>
        <v>0</v>
      </c>
      <c r="P60" s="584">
        <f t="shared" si="3"/>
        <v>0</v>
      </c>
    </row>
    <row r="61" spans="2:16" ht="15.75" hidden="1" customHeight="1">
      <c r="B61" s="1246" t="str">
        <f t="shared" si="4"/>
        <v/>
      </c>
      <c r="C61" s="496">
        <f>Import!D59</f>
        <v>0</v>
      </c>
      <c r="D61" s="862">
        <f>Import!G59</f>
        <v>0</v>
      </c>
      <c r="E61" s="497">
        <f>Import!F59</f>
        <v>0</v>
      </c>
      <c r="F61" s="498">
        <f>Import!E59</f>
        <v>0</v>
      </c>
      <c r="G61" s="242"/>
      <c r="H61" s="583"/>
      <c r="M61" s="584">
        <f t="shared" si="0"/>
        <v>0</v>
      </c>
      <c r="N61" s="584">
        <f t="shared" si="1"/>
        <v>0</v>
      </c>
      <c r="O61" s="584">
        <f t="shared" si="2"/>
        <v>0</v>
      </c>
      <c r="P61" s="584">
        <f t="shared" si="3"/>
        <v>0</v>
      </c>
    </row>
    <row r="62" spans="2:16" ht="15.75" hidden="1" customHeight="1">
      <c r="B62" s="1246" t="str">
        <f t="shared" si="4"/>
        <v/>
      </c>
      <c r="C62" s="496">
        <f>Import!D60</f>
        <v>0</v>
      </c>
      <c r="D62" s="862">
        <f>Import!G60</f>
        <v>0</v>
      </c>
      <c r="E62" s="497">
        <f>Import!F60</f>
        <v>0</v>
      </c>
      <c r="F62" s="498">
        <f>Import!E60</f>
        <v>0</v>
      </c>
      <c r="G62" s="242"/>
      <c r="H62" s="583"/>
      <c r="M62" s="584">
        <f t="shared" si="0"/>
        <v>0</v>
      </c>
      <c r="N62" s="584">
        <f t="shared" si="1"/>
        <v>0</v>
      </c>
      <c r="O62" s="584">
        <f t="shared" si="2"/>
        <v>0</v>
      </c>
      <c r="P62" s="584">
        <f t="shared" si="3"/>
        <v>0</v>
      </c>
    </row>
    <row r="63" spans="2:16" ht="15.75" hidden="1" customHeight="1">
      <c r="B63" s="1246" t="str">
        <f t="shared" si="4"/>
        <v/>
      </c>
      <c r="C63" s="496">
        <f>Import!D61</f>
        <v>0</v>
      </c>
      <c r="D63" s="862">
        <f>Import!G61</f>
        <v>0</v>
      </c>
      <c r="E63" s="497">
        <f>Import!F61</f>
        <v>0</v>
      </c>
      <c r="F63" s="498">
        <f>Import!E61</f>
        <v>0</v>
      </c>
      <c r="G63" s="242"/>
      <c r="H63" s="583"/>
      <c r="M63" s="584">
        <f t="shared" si="0"/>
        <v>0</v>
      </c>
      <c r="N63" s="584">
        <f t="shared" si="1"/>
        <v>0</v>
      </c>
      <c r="O63" s="584">
        <f t="shared" si="2"/>
        <v>0</v>
      </c>
      <c r="P63" s="584">
        <f t="shared" si="3"/>
        <v>0</v>
      </c>
    </row>
    <row r="64" spans="2:16" ht="15.75" hidden="1" customHeight="1">
      <c r="B64" s="1246" t="str">
        <f t="shared" si="4"/>
        <v/>
      </c>
      <c r="C64" s="496">
        <f>Import!D62</f>
        <v>0</v>
      </c>
      <c r="D64" s="862">
        <f>Import!G62</f>
        <v>0</v>
      </c>
      <c r="E64" s="497">
        <f>Import!F62</f>
        <v>0</v>
      </c>
      <c r="F64" s="498">
        <f>Import!E62</f>
        <v>0</v>
      </c>
      <c r="G64" s="242"/>
      <c r="H64" s="583"/>
      <c r="M64" s="584">
        <f t="shared" si="0"/>
        <v>0</v>
      </c>
      <c r="N64" s="584">
        <f t="shared" si="1"/>
        <v>0</v>
      </c>
      <c r="O64" s="584">
        <f t="shared" si="2"/>
        <v>0</v>
      </c>
      <c r="P64" s="584">
        <f t="shared" si="3"/>
        <v>0</v>
      </c>
    </row>
    <row r="65" spans="2:16" ht="15.75" hidden="1" customHeight="1">
      <c r="B65" s="1246" t="str">
        <f t="shared" si="4"/>
        <v/>
      </c>
      <c r="C65" s="496">
        <f>Import!D63</f>
        <v>0</v>
      </c>
      <c r="D65" s="862">
        <f>Import!G63</f>
        <v>0</v>
      </c>
      <c r="E65" s="497">
        <f>Import!F63</f>
        <v>0</v>
      </c>
      <c r="F65" s="498">
        <f>Import!E63</f>
        <v>0</v>
      </c>
      <c r="G65" s="242"/>
      <c r="H65" s="583"/>
      <c r="M65" s="584">
        <f t="shared" si="0"/>
        <v>0</v>
      </c>
      <c r="N65" s="584">
        <f t="shared" si="1"/>
        <v>0</v>
      </c>
      <c r="O65" s="584">
        <f t="shared" si="2"/>
        <v>0</v>
      </c>
      <c r="P65" s="584">
        <f t="shared" si="3"/>
        <v>0</v>
      </c>
    </row>
    <row r="66" spans="2:16" ht="15.75" hidden="1" customHeight="1">
      <c r="B66" s="1246" t="str">
        <f t="shared" si="4"/>
        <v/>
      </c>
      <c r="C66" s="496">
        <f>Import!D64</f>
        <v>0</v>
      </c>
      <c r="D66" s="862">
        <f>Import!G64</f>
        <v>0</v>
      </c>
      <c r="E66" s="497">
        <f>Import!F64</f>
        <v>0</v>
      </c>
      <c r="F66" s="498">
        <f>Import!E64</f>
        <v>0</v>
      </c>
      <c r="G66" s="242"/>
      <c r="H66" s="583"/>
      <c r="M66" s="584">
        <f t="shared" si="0"/>
        <v>0</v>
      </c>
      <c r="N66" s="584">
        <f t="shared" si="1"/>
        <v>0</v>
      </c>
      <c r="O66" s="584">
        <f t="shared" si="2"/>
        <v>0</v>
      </c>
      <c r="P66" s="584">
        <f t="shared" si="3"/>
        <v>0</v>
      </c>
    </row>
    <row r="67" spans="2:16" ht="15.75" hidden="1" customHeight="1">
      <c r="B67" s="1246" t="str">
        <f t="shared" si="4"/>
        <v/>
      </c>
      <c r="C67" s="496">
        <f>Import!D65</f>
        <v>0</v>
      </c>
      <c r="D67" s="862">
        <f>Import!G65</f>
        <v>0</v>
      </c>
      <c r="E67" s="497">
        <f>Import!F65</f>
        <v>0</v>
      </c>
      <c r="F67" s="498">
        <f>Import!E65</f>
        <v>0</v>
      </c>
      <c r="G67" s="242"/>
      <c r="H67" s="583"/>
      <c r="M67" s="584">
        <f t="shared" si="0"/>
        <v>0</v>
      </c>
      <c r="N67" s="584">
        <f t="shared" si="1"/>
        <v>0</v>
      </c>
      <c r="O67" s="584">
        <f t="shared" si="2"/>
        <v>0</v>
      </c>
      <c r="P67" s="584">
        <f t="shared" si="3"/>
        <v>0</v>
      </c>
    </row>
    <row r="68" spans="2:16" ht="15.75" hidden="1" customHeight="1">
      <c r="B68" s="1246" t="str">
        <f t="shared" si="4"/>
        <v/>
      </c>
      <c r="C68" s="496">
        <f>Import!D66</f>
        <v>0</v>
      </c>
      <c r="D68" s="862">
        <f>Import!G66</f>
        <v>0</v>
      </c>
      <c r="E68" s="497">
        <f>Import!F66</f>
        <v>0</v>
      </c>
      <c r="F68" s="498">
        <f>Import!E66</f>
        <v>0</v>
      </c>
      <c r="G68" s="242"/>
      <c r="H68" s="583"/>
      <c r="M68" s="584">
        <f t="shared" si="0"/>
        <v>0</v>
      </c>
      <c r="N68" s="584">
        <f t="shared" si="1"/>
        <v>0</v>
      </c>
      <c r="O68" s="584">
        <f t="shared" si="2"/>
        <v>0</v>
      </c>
      <c r="P68" s="584">
        <f t="shared" si="3"/>
        <v>0</v>
      </c>
    </row>
    <row r="69" spans="2:16" ht="15.75" hidden="1" customHeight="1">
      <c r="B69" s="1246" t="str">
        <f t="shared" si="4"/>
        <v/>
      </c>
      <c r="C69" s="496">
        <f>Import!D67</f>
        <v>0</v>
      </c>
      <c r="D69" s="862">
        <f>Import!G67</f>
        <v>0</v>
      </c>
      <c r="E69" s="497">
        <f>Import!F67</f>
        <v>0</v>
      </c>
      <c r="F69" s="498">
        <f>Import!E67</f>
        <v>0</v>
      </c>
      <c r="G69" s="242"/>
      <c r="H69" s="583"/>
      <c r="M69" s="584">
        <f t="shared" si="0"/>
        <v>0</v>
      </c>
      <c r="N69" s="584">
        <f t="shared" si="1"/>
        <v>0</v>
      </c>
      <c r="O69" s="584">
        <f t="shared" si="2"/>
        <v>0</v>
      </c>
      <c r="P69" s="584">
        <f t="shared" si="3"/>
        <v>0</v>
      </c>
    </row>
    <row r="70" spans="2:16" ht="15.75" hidden="1" customHeight="1">
      <c r="B70" s="1246" t="str">
        <f t="shared" si="4"/>
        <v/>
      </c>
      <c r="C70" s="496">
        <f>Import!D68</f>
        <v>0</v>
      </c>
      <c r="D70" s="862">
        <f>Import!G68</f>
        <v>0</v>
      </c>
      <c r="E70" s="497">
        <f>Import!F68</f>
        <v>0</v>
      </c>
      <c r="F70" s="498">
        <f>Import!E68</f>
        <v>0</v>
      </c>
      <c r="G70" s="242"/>
      <c r="H70" s="583"/>
      <c r="M70" s="584">
        <f t="shared" ref="M70:M133" si="5">IF(G70=L$6,E70,0)</f>
        <v>0</v>
      </c>
      <c r="N70" s="584">
        <f t="shared" ref="N70:N133" si="6">IF(G70=L$7,E70,0)</f>
        <v>0</v>
      </c>
      <c r="O70" s="584">
        <f t="shared" ref="O70:O133" si="7">IF(G70=L$8,E70,0)</f>
        <v>0</v>
      </c>
      <c r="P70" s="584">
        <f t="shared" ref="P70:P133" si="8">IF(G70=L$9,E70,0)</f>
        <v>0</v>
      </c>
    </row>
    <row r="71" spans="2:16" ht="15.75" hidden="1" customHeight="1">
      <c r="B71" s="1246" t="str">
        <f t="shared" ref="B71:B134" si="9">IF(F71&gt;0,"Wypełnione","")</f>
        <v/>
      </c>
      <c r="C71" s="496">
        <f>Import!D69</f>
        <v>0</v>
      </c>
      <c r="D71" s="862">
        <f>Import!G69</f>
        <v>0</v>
      </c>
      <c r="E71" s="497">
        <f>Import!F69</f>
        <v>0</v>
      </c>
      <c r="F71" s="498">
        <f>Import!E69</f>
        <v>0</v>
      </c>
      <c r="G71" s="242"/>
      <c r="H71" s="583"/>
      <c r="M71" s="584">
        <f t="shared" si="5"/>
        <v>0</v>
      </c>
      <c r="N71" s="584">
        <f t="shared" si="6"/>
        <v>0</v>
      </c>
      <c r="O71" s="584">
        <f t="shared" si="7"/>
        <v>0</v>
      </c>
      <c r="P71" s="584">
        <f t="shared" si="8"/>
        <v>0</v>
      </c>
    </row>
    <row r="72" spans="2:16" ht="15.75" hidden="1" customHeight="1">
      <c r="B72" s="1246" t="str">
        <f t="shared" si="9"/>
        <v/>
      </c>
      <c r="C72" s="496">
        <f>Import!D70</f>
        <v>0</v>
      </c>
      <c r="D72" s="862">
        <f>Import!G70</f>
        <v>0</v>
      </c>
      <c r="E72" s="497">
        <f>Import!F70</f>
        <v>0</v>
      </c>
      <c r="F72" s="498">
        <f>Import!E70</f>
        <v>0</v>
      </c>
      <c r="G72" s="242"/>
      <c r="H72" s="583"/>
      <c r="M72" s="584">
        <f t="shared" si="5"/>
        <v>0</v>
      </c>
      <c r="N72" s="584">
        <f t="shared" si="6"/>
        <v>0</v>
      </c>
      <c r="O72" s="584">
        <f t="shared" si="7"/>
        <v>0</v>
      </c>
      <c r="P72" s="584">
        <f t="shared" si="8"/>
        <v>0</v>
      </c>
    </row>
    <row r="73" spans="2:16" ht="15.75" hidden="1" customHeight="1">
      <c r="B73" s="1246" t="str">
        <f t="shared" si="9"/>
        <v/>
      </c>
      <c r="C73" s="496">
        <f>Import!D71</f>
        <v>0</v>
      </c>
      <c r="D73" s="862">
        <f>Import!G71</f>
        <v>0</v>
      </c>
      <c r="E73" s="497">
        <f>Import!F71</f>
        <v>0</v>
      </c>
      <c r="F73" s="498">
        <f>Import!E71</f>
        <v>0</v>
      </c>
      <c r="G73" s="242"/>
      <c r="H73" s="583"/>
      <c r="M73" s="584">
        <f t="shared" si="5"/>
        <v>0</v>
      </c>
      <c r="N73" s="584">
        <f t="shared" si="6"/>
        <v>0</v>
      </c>
      <c r="O73" s="584">
        <f t="shared" si="7"/>
        <v>0</v>
      </c>
      <c r="P73" s="584">
        <f t="shared" si="8"/>
        <v>0</v>
      </c>
    </row>
    <row r="74" spans="2:16" ht="15.75" hidden="1" customHeight="1">
      <c r="B74" s="1246" t="str">
        <f t="shared" si="9"/>
        <v/>
      </c>
      <c r="C74" s="496">
        <f>Import!D72</f>
        <v>0</v>
      </c>
      <c r="D74" s="862">
        <f>Import!G72</f>
        <v>0</v>
      </c>
      <c r="E74" s="497">
        <f>Import!F72</f>
        <v>0</v>
      </c>
      <c r="F74" s="498">
        <f>Import!E72</f>
        <v>0</v>
      </c>
      <c r="G74" s="242"/>
      <c r="H74" s="583"/>
      <c r="M74" s="584">
        <f t="shared" si="5"/>
        <v>0</v>
      </c>
      <c r="N74" s="584">
        <f t="shared" si="6"/>
        <v>0</v>
      </c>
      <c r="O74" s="584">
        <f t="shared" si="7"/>
        <v>0</v>
      </c>
      <c r="P74" s="584">
        <f t="shared" si="8"/>
        <v>0</v>
      </c>
    </row>
    <row r="75" spans="2:16" ht="15.75" hidden="1" customHeight="1">
      <c r="B75" s="1246" t="str">
        <f t="shared" si="9"/>
        <v/>
      </c>
      <c r="C75" s="496">
        <f>Import!D73</f>
        <v>0</v>
      </c>
      <c r="D75" s="862">
        <f>Import!G73</f>
        <v>0</v>
      </c>
      <c r="E75" s="497">
        <f>Import!F73</f>
        <v>0</v>
      </c>
      <c r="F75" s="498">
        <f>Import!E73</f>
        <v>0</v>
      </c>
      <c r="G75" s="242"/>
      <c r="H75" s="583"/>
      <c r="M75" s="584">
        <f t="shared" si="5"/>
        <v>0</v>
      </c>
      <c r="N75" s="584">
        <f t="shared" si="6"/>
        <v>0</v>
      </c>
      <c r="O75" s="584">
        <f t="shared" si="7"/>
        <v>0</v>
      </c>
      <c r="P75" s="584">
        <f t="shared" si="8"/>
        <v>0</v>
      </c>
    </row>
    <row r="76" spans="2:16" ht="15.75" hidden="1" customHeight="1">
      <c r="B76" s="1246" t="str">
        <f t="shared" si="9"/>
        <v/>
      </c>
      <c r="C76" s="496">
        <f>Import!D74</f>
        <v>0</v>
      </c>
      <c r="D76" s="862">
        <f>Import!G74</f>
        <v>0</v>
      </c>
      <c r="E76" s="497">
        <f>Import!F74</f>
        <v>0</v>
      </c>
      <c r="F76" s="498">
        <f>Import!E74</f>
        <v>0</v>
      </c>
      <c r="G76" s="242"/>
      <c r="H76" s="583"/>
      <c r="M76" s="584">
        <f t="shared" si="5"/>
        <v>0</v>
      </c>
      <c r="N76" s="584">
        <f t="shared" si="6"/>
        <v>0</v>
      </c>
      <c r="O76" s="584">
        <f t="shared" si="7"/>
        <v>0</v>
      </c>
      <c r="P76" s="584">
        <f t="shared" si="8"/>
        <v>0</v>
      </c>
    </row>
    <row r="77" spans="2:16" ht="15.75" hidden="1" customHeight="1">
      <c r="B77" s="1246" t="str">
        <f t="shared" si="9"/>
        <v/>
      </c>
      <c r="C77" s="496">
        <f>Import!D75</f>
        <v>0</v>
      </c>
      <c r="D77" s="862">
        <f>Import!G75</f>
        <v>0</v>
      </c>
      <c r="E77" s="497">
        <f>Import!F75</f>
        <v>0</v>
      </c>
      <c r="F77" s="498">
        <f>Import!E75</f>
        <v>0</v>
      </c>
      <c r="G77" s="242"/>
      <c r="H77" s="583"/>
      <c r="M77" s="584">
        <f t="shared" si="5"/>
        <v>0</v>
      </c>
      <c r="N77" s="584">
        <f t="shared" si="6"/>
        <v>0</v>
      </c>
      <c r="O77" s="584">
        <f t="shared" si="7"/>
        <v>0</v>
      </c>
      <c r="P77" s="584">
        <f t="shared" si="8"/>
        <v>0</v>
      </c>
    </row>
    <row r="78" spans="2:16" ht="15.75" hidden="1" customHeight="1">
      <c r="B78" s="1246" t="str">
        <f t="shared" si="9"/>
        <v/>
      </c>
      <c r="C78" s="496">
        <f>Import!D76</f>
        <v>0</v>
      </c>
      <c r="D78" s="862">
        <f>Import!G76</f>
        <v>0</v>
      </c>
      <c r="E78" s="497">
        <f>Import!F76</f>
        <v>0</v>
      </c>
      <c r="F78" s="498">
        <f>Import!E76</f>
        <v>0</v>
      </c>
      <c r="G78" s="242"/>
      <c r="H78" s="583"/>
      <c r="M78" s="584">
        <f t="shared" si="5"/>
        <v>0</v>
      </c>
      <c r="N78" s="584">
        <f t="shared" si="6"/>
        <v>0</v>
      </c>
      <c r="O78" s="584">
        <f t="shared" si="7"/>
        <v>0</v>
      </c>
      <c r="P78" s="584">
        <f t="shared" si="8"/>
        <v>0</v>
      </c>
    </row>
    <row r="79" spans="2:16" ht="15.75" hidden="1" customHeight="1">
      <c r="B79" s="1246" t="str">
        <f t="shared" si="9"/>
        <v/>
      </c>
      <c r="C79" s="496">
        <f>Import!D77</f>
        <v>0</v>
      </c>
      <c r="D79" s="862">
        <f>Import!G77</f>
        <v>0</v>
      </c>
      <c r="E79" s="497">
        <f>Import!F77</f>
        <v>0</v>
      </c>
      <c r="F79" s="498">
        <f>Import!E77</f>
        <v>0</v>
      </c>
      <c r="G79" s="242"/>
      <c r="H79" s="583"/>
      <c r="M79" s="584">
        <f t="shared" si="5"/>
        <v>0</v>
      </c>
      <c r="N79" s="584">
        <f t="shared" si="6"/>
        <v>0</v>
      </c>
      <c r="O79" s="584">
        <f t="shared" si="7"/>
        <v>0</v>
      </c>
      <c r="P79" s="584">
        <f t="shared" si="8"/>
        <v>0</v>
      </c>
    </row>
    <row r="80" spans="2:16" ht="15.75" hidden="1" customHeight="1">
      <c r="B80" s="1246" t="str">
        <f t="shared" si="9"/>
        <v/>
      </c>
      <c r="C80" s="496">
        <f>Import!D78</f>
        <v>0</v>
      </c>
      <c r="D80" s="862">
        <f>Import!G78</f>
        <v>0</v>
      </c>
      <c r="E80" s="497">
        <f>Import!F78</f>
        <v>0</v>
      </c>
      <c r="F80" s="498">
        <f>Import!E78</f>
        <v>0</v>
      </c>
      <c r="G80" s="242"/>
      <c r="H80" s="583"/>
      <c r="M80" s="584">
        <f t="shared" si="5"/>
        <v>0</v>
      </c>
      <c r="N80" s="584">
        <f t="shared" si="6"/>
        <v>0</v>
      </c>
      <c r="O80" s="584">
        <f t="shared" si="7"/>
        <v>0</v>
      </c>
      <c r="P80" s="584">
        <f t="shared" si="8"/>
        <v>0</v>
      </c>
    </row>
    <row r="81" spans="2:16" ht="15.75" hidden="1" customHeight="1">
      <c r="B81" s="1246" t="str">
        <f t="shared" si="9"/>
        <v/>
      </c>
      <c r="C81" s="496">
        <f>Import!D79</f>
        <v>0</v>
      </c>
      <c r="D81" s="862">
        <f>Import!G79</f>
        <v>0</v>
      </c>
      <c r="E81" s="497">
        <f>Import!F79</f>
        <v>0</v>
      </c>
      <c r="F81" s="498">
        <f>Import!E79</f>
        <v>0</v>
      </c>
      <c r="G81" s="242"/>
      <c r="H81" s="583"/>
      <c r="M81" s="584">
        <f t="shared" si="5"/>
        <v>0</v>
      </c>
      <c r="N81" s="584">
        <f t="shared" si="6"/>
        <v>0</v>
      </c>
      <c r="O81" s="584">
        <f t="shared" si="7"/>
        <v>0</v>
      </c>
      <c r="P81" s="584">
        <f t="shared" si="8"/>
        <v>0</v>
      </c>
    </row>
    <row r="82" spans="2:16" ht="15.75" hidden="1" customHeight="1">
      <c r="B82" s="1246" t="str">
        <f t="shared" si="9"/>
        <v/>
      </c>
      <c r="C82" s="496">
        <f>Import!D80</f>
        <v>0</v>
      </c>
      <c r="D82" s="862">
        <f>Import!G80</f>
        <v>0</v>
      </c>
      <c r="E82" s="497">
        <f>Import!F80</f>
        <v>0</v>
      </c>
      <c r="F82" s="498">
        <f>Import!E80</f>
        <v>0</v>
      </c>
      <c r="G82" s="242"/>
      <c r="H82" s="583"/>
      <c r="M82" s="584">
        <f t="shared" si="5"/>
        <v>0</v>
      </c>
      <c r="N82" s="584">
        <f t="shared" si="6"/>
        <v>0</v>
      </c>
      <c r="O82" s="584">
        <f t="shared" si="7"/>
        <v>0</v>
      </c>
      <c r="P82" s="584">
        <f t="shared" si="8"/>
        <v>0</v>
      </c>
    </row>
    <row r="83" spans="2:16" ht="15.75" hidden="1" customHeight="1">
      <c r="B83" s="1246" t="str">
        <f t="shared" si="9"/>
        <v/>
      </c>
      <c r="C83" s="496">
        <f>Import!D81</f>
        <v>0</v>
      </c>
      <c r="D83" s="862">
        <f>Import!G81</f>
        <v>0</v>
      </c>
      <c r="E83" s="497">
        <f>Import!F81</f>
        <v>0</v>
      </c>
      <c r="F83" s="498">
        <f>Import!E81</f>
        <v>0</v>
      </c>
      <c r="G83" s="242"/>
      <c r="H83" s="583"/>
      <c r="M83" s="584">
        <f t="shared" si="5"/>
        <v>0</v>
      </c>
      <c r="N83" s="584">
        <f t="shared" si="6"/>
        <v>0</v>
      </c>
      <c r="O83" s="584">
        <f t="shared" si="7"/>
        <v>0</v>
      </c>
      <c r="P83" s="584">
        <f t="shared" si="8"/>
        <v>0</v>
      </c>
    </row>
    <row r="84" spans="2:16" ht="15.75" hidden="1" customHeight="1">
      <c r="B84" s="1246" t="str">
        <f t="shared" si="9"/>
        <v/>
      </c>
      <c r="C84" s="496">
        <f>Import!D82</f>
        <v>0</v>
      </c>
      <c r="D84" s="862">
        <f>Import!G82</f>
        <v>0</v>
      </c>
      <c r="E84" s="497">
        <f>Import!F82</f>
        <v>0</v>
      </c>
      <c r="F84" s="498">
        <f>Import!E82</f>
        <v>0</v>
      </c>
      <c r="G84" s="242"/>
      <c r="H84" s="583"/>
      <c r="M84" s="584">
        <f t="shared" si="5"/>
        <v>0</v>
      </c>
      <c r="N84" s="584">
        <f t="shared" si="6"/>
        <v>0</v>
      </c>
      <c r="O84" s="584">
        <f t="shared" si="7"/>
        <v>0</v>
      </c>
      <c r="P84" s="584">
        <f t="shared" si="8"/>
        <v>0</v>
      </c>
    </row>
    <row r="85" spans="2:16" ht="15.75" hidden="1" customHeight="1">
      <c r="B85" s="1246" t="str">
        <f t="shared" si="9"/>
        <v/>
      </c>
      <c r="C85" s="496">
        <f>Import!D83</f>
        <v>0</v>
      </c>
      <c r="D85" s="862">
        <f>Import!G83</f>
        <v>0</v>
      </c>
      <c r="E85" s="497">
        <f>Import!F83</f>
        <v>0</v>
      </c>
      <c r="F85" s="498">
        <f>Import!E83</f>
        <v>0</v>
      </c>
      <c r="G85" s="242"/>
      <c r="H85" s="583"/>
      <c r="M85" s="584">
        <f t="shared" si="5"/>
        <v>0</v>
      </c>
      <c r="N85" s="584">
        <f t="shared" si="6"/>
        <v>0</v>
      </c>
      <c r="O85" s="584">
        <f t="shared" si="7"/>
        <v>0</v>
      </c>
      <c r="P85" s="584">
        <f t="shared" si="8"/>
        <v>0</v>
      </c>
    </row>
    <row r="86" spans="2:16" ht="15.75" hidden="1" customHeight="1">
      <c r="B86" s="1246" t="str">
        <f t="shared" si="9"/>
        <v/>
      </c>
      <c r="C86" s="496">
        <f>Import!D84</f>
        <v>0</v>
      </c>
      <c r="D86" s="862">
        <f>Import!G84</f>
        <v>0</v>
      </c>
      <c r="E86" s="497">
        <f>Import!F84</f>
        <v>0</v>
      </c>
      <c r="F86" s="498">
        <f>Import!E84</f>
        <v>0</v>
      </c>
      <c r="G86" s="242"/>
      <c r="H86" s="583"/>
      <c r="M86" s="584">
        <f t="shared" si="5"/>
        <v>0</v>
      </c>
      <c r="N86" s="584">
        <f t="shared" si="6"/>
        <v>0</v>
      </c>
      <c r="O86" s="584">
        <f t="shared" si="7"/>
        <v>0</v>
      </c>
      <c r="P86" s="584">
        <f t="shared" si="8"/>
        <v>0</v>
      </c>
    </row>
    <row r="87" spans="2:16" ht="15.75" hidden="1" customHeight="1">
      <c r="B87" s="1246" t="str">
        <f t="shared" si="9"/>
        <v/>
      </c>
      <c r="C87" s="496">
        <f>Import!D85</f>
        <v>0</v>
      </c>
      <c r="D87" s="862">
        <f>Import!G85</f>
        <v>0</v>
      </c>
      <c r="E87" s="497">
        <f>Import!F85</f>
        <v>0</v>
      </c>
      <c r="F87" s="498">
        <f>Import!E85</f>
        <v>0</v>
      </c>
      <c r="G87" s="242"/>
      <c r="H87" s="583"/>
      <c r="M87" s="584">
        <f t="shared" si="5"/>
        <v>0</v>
      </c>
      <c r="N87" s="584">
        <f t="shared" si="6"/>
        <v>0</v>
      </c>
      <c r="O87" s="584">
        <f t="shared" si="7"/>
        <v>0</v>
      </c>
      <c r="P87" s="584">
        <f t="shared" si="8"/>
        <v>0</v>
      </c>
    </row>
    <row r="88" spans="2:16" ht="15.75" hidden="1" customHeight="1">
      <c r="B88" s="1246" t="str">
        <f t="shared" si="9"/>
        <v/>
      </c>
      <c r="C88" s="496">
        <f>Import!D86</f>
        <v>0</v>
      </c>
      <c r="D88" s="862">
        <f>Import!G86</f>
        <v>0</v>
      </c>
      <c r="E88" s="497">
        <f>Import!F86</f>
        <v>0</v>
      </c>
      <c r="F88" s="498">
        <f>Import!E86</f>
        <v>0</v>
      </c>
      <c r="G88" s="242"/>
      <c r="H88" s="583"/>
      <c r="M88" s="584">
        <f t="shared" si="5"/>
        <v>0</v>
      </c>
      <c r="N88" s="584">
        <f t="shared" si="6"/>
        <v>0</v>
      </c>
      <c r="O88" s="584">
        <f t="shared" si="7"/>
        <v>0</v>
      </c>
      <c r="P88" s="584">
        <f t="shared" si="8"/>
        <v>0</v>
      </c>
    </row>
    <row r="89" spans="2:16" ht="15.75" hidden="1" customHeight="1">
      <c r="B89" s="1246" t="str">
        <f t="shared" si="9"/>
        <v/>
      </c>
      <c r="C89" s="496">
        <f>Import!D87</f>
        <v>0</v>
      </c>
      <c r="D89" s="862">
        <f>Import!G87</f>
        <v>0</v>
      </c>
      <c r="E89" s="497">
        <f>Import!F87</f>
        <v>0</v>
      </c>
      <c r="F89" s="498">
        <f>Import!E87</f>
        <v>0</v>
      </c>
      <c r="G89" s="242"/>
      <c r="H89" s="583"/>
      <c r="M89" s="584">
        <f t="shared" si="5"/>
        <v>0</v>
      </c>
      <c r="N89" s="584">
        <f t="shared" si="6"/>
        <v>0</v>
      </c>
      <c r="O89" s="584">
        <f t="shared" si="7"/>
        <v>0</v>
      </c>
      <c r="P89" s="584">
        <f t="shared" si="8"/>
        <v>0</v>
      </c>
    </row>
    <row r="90" spans="2:16" ht="15.75" hidden="1" customHeight="1">
      <c r="B90" s="1246" t="str">
        <f t="shared" si="9"/>
        <v/>
      </c>
      <c r="C90" s="496">
        <f>Import!D88</f>
        <v>0</v>
      </c>
      <c r="D90" s="862">
        <f>Import!G88</f>
        <v>0</v>
      </c>
      <c r="E90" s="497">
        <f>Import!F88</f>
        <v>0</v>
      </c>
      <c r="F90" s="498">
        <f>Import!E88</f>
        <v>0</v>
      </c>
      <c r="G90" s="242"/>
      <c r="H90" s="583"/>
      <c r="M90" s="584">
        <f t="shared" si="5"/>
        <v>0</v>
      </c>
      <c r="N90" s="584">
        <f t="shared" si="6"/>
        <v>0</v>
      </c>
      <c r="O90" s="584">
        <f t="shared" si="7"/>
        <v>0</v>
      </c>
      <c r="P90" s="584">
        <f t="shared" si="8"/>
        <v>0</v>
      </c>
    </row>
    <row r="91" spans="2:16" ht="15.75" hidden="1" customHeight="1">
      <c r="B91" s="1246" t="str">
        <f t="shared" si="9"/>
        <v/>
      </c>
      <c r="C91" s="496">
        <f>Import!D89</f>
        <v>0</v>
      </c>
      <c r="D91" s="862">
        <f>Import!G89</f>
        <v>0</v>
      </c>
      <c r="E91" s="497">
        <f>Import!F89</f>
        <v>0</v>
      </c>
      <c r="F91" s="498">
        <f>Import!E89</f>
        <v>0</v>
      </c>
      <c r="G91" s="242"/>
      <c r="H91" s="583"/>
      <c r="M91" s="584">
        <f t="shared" si="5"/>
        <v>0</v>
      </c>
      <c r="N91" s="584">
        <f t="shared" si="6"/>
        <v>0</v>
      </c>
      <c r="O91" s="584">
        <f t="shared" si="7"/>
        <v>0</v>
      </c>
      <c r="P91" s="584">
        <f t="shared" si="8"/>
        <v>0</v>
      </c>
    </row>
    <row r="92" spans="2:16" ht="15.75" hidden="1" customHeight="1">
      <c r="B92" s="1246" t="str">
        <f t="shared" si="9"/>
        <v/>
      </c>
      <c r="C92" s="496">
        <f>Import!D90</f>
        <v>0</v>
      </c>
      <c r="D92" s="862">
        <f>Import!G90</f>
        <v>0</v>
      </c>
      <c r="E92" s="497">
        <f>Import!F90</f>
        <v>0</v>
      </c>
      <c r="F92" s="498">
        <f>Import!E90</f>
        <v>0</v>
      </c>
      <c r="G92" s="242"/>
      <c r="H92" s="583"/>
      <c r="M92" s="584">
        <f t="shared" si="5"/>
        <v>0</v>
      </c>
      <c r="N92" s="584">
        <f t="shared" si="6"/>
        <v>0</v>
      </c>
      <c r="O92" s="584">
        <f t="shared" si="7"/>
        <v>0</v>
      </c>
      <c r="P92" s="584">
        <f t="shared" si="8"/>
        <v>0</v>
      </c>
    </row>
    <row r="93" spans="2:16" ht="15.75" hidden="1" customHeight="1">
      <c r="B93" s="1246" t="str">
        <f t="shared" si="9"/>
        <v/>
      </c>
      <c r="C93" s="496">
        <f>Import!D91</f>
        <v>0</v>
      </c>
      <c r="D93" s="862">
        <f>Import!G91</f>
        <v>0</v>
      </c>
      <c r="E93" s="497">
        <f>Import!F91</f>
        <v>0</v>
      </c>
      <c r="F93" s="498">
        <f>Import!E91</f>
        <v>0</v>
      </c>
      <c r="G93" s="242"/>
      <c r="H93" s="583"/>
      <c r="M93" s="584">
        <f t="shared" si="5"/>
        <v>0</v>
      </c>
      <c r="N93" s="584">
        <f t="shared" si="6"/>
        <v>0</v>
      </c>
      <c r="O93" s="584">
        <f t="shared" si="7"/>
        <v>0</v>
      </c>
      <c r="P93" s="584">
        <f t="shared" si="8"/>
        <v>0</v>
      </c>
    </row>
    <row r="94" spans="2:16" ht="15.75" hidden="1" customHeight="1">
      <c r="B94" s="1246" t="str">
        <f t="shared" si="9"/>
        <v/>
      </c>
      <c r="C94" s="496">
        <f>Import!D92</f>
        <v>0</v>
      </c>
      <c r="D94" s="862">
        <f>Import!G92</f>
        <v>0</v>
      </c>
      <c r="E94" s="497">
        <f>Import!F92</f>
        <v>0</v>
      </c>
      <c r="F94" s="498">
        <f>Import!E92</f>
        <v>0</v>
      </c>
      <c r="G94" s="242"/>
      <c r="H94" s="583"/>
      <c r="M94" s="584">
        <f t="shared" si="5"/>
        <v>0</v>
      </c>
      <c r="N94" s="584">
        <f t="shared" si="6"/>
        <v>0</v>
      </c>
      <c r="O94" s="584">
        <f t="shared" si="7"/>
        <v>0</v>
      </c>
      <c r="P94" s="584">
        <f t="shared" si="8"/>
        <v>0</v>
      </c>
    </row>
    <row r="95" spans="2:16" ht="15.75" hidden="1" customHeight="1">
      <c r="B95" s="1246" t="str">
        <f t="shared" si="9"/>
        <v/>
      </c>
      <c r="C95" s="496">
        <f>Import!D93</f>
        <v>0</v>
      </c>
      <c r="D95" s="862">
        <f>Import!G93</f>
        <v>0</v>
      </c>
      <c r="E95" s="497">
        <f>Import!F93</f>
        <v>0</v>
      </c>
      <c r="F95" s="498">
        <f>Import!E93</f>
        <v>0</v>
      </c>
      <c r="G95" s="242"/>
      <c r="H95" s="583"/>
      <c r="M95" s="584">
        <f t="shared" si="5"/>
        <v>0</v>
      </c>
      <c r="N95" s="584">
        <f t="shared" si="6"/>
        <v>0</v>
      </c>
      <c r="O95" s="584">
        <f t="shared" si="7"/>
        <v>0</v>
      </c>
      <c r="P95" s="584">
        <f t="shared" si="8"/>
        <v>0</v>
      </c>
    </row>
    <row r="96" spans="2:16" ht="15.75" hidden="1" customHeight="1">
      <c r="B96" s="1246" t="str">
        <f t="shared" si="9"/>
        <v/>
      </c>
      <c r="C96" s="496">
        <f>Import!D94</f>
        <v>0</v>
      </c>
      <c r="D96" s="862">
        <f>Import!G94</f>
        <v>0</v>
      </c>
      <c r="E96" s="497">
        <f>Import!F94</f>
        <v>0</v>
      </c>
      <c r="F96" s="498">
        <f>Import!E94</f>
        <v>0</v>
      </c>
      <c r="G96" s="242"/>
      <c r="H96" s="583"/>
      <c r="M96" s="584">
        <f t="shared" si="5"/>
        <v>0</v>
      </c>
      <c r="N96" s="584">
        <f t="shared" si="6"/>
        <v>0</v>
      </c>
      <c r="O96" s="584">
        <f t="shared" si="7"/>
        <v>0</v>
      </c>
      <c r="P96" s="584">
        <f t="shared" si="8"/>
        <v>0</v>
      </c>
    </row>
    <row r="97" spans="2:16" ht="15.75" hidden="1" customHeight="1">
      <c r="B97" s="1246" t="str">
        <f t="shared" si="9"/>
        <v/>
      </c>
      <c r="C97" s="496">
        <f>Import!D95</f>
        <v>0</v>
      </c>
      <c r="D97" s="862">
        <f>Import!G95</f>
        <v>0</v>
      </c>
      <c r="E97" s="497">
        <f>Import!F95</f>
        <v>0</v>
      </c>
      <c r="F97" s="498">
        <f>Import!E95</f>
        <v>0</v>
      </c>
      <c r="G97" s="242"/>
      <c r="H97" s="583"/>
      <c r="M97" s="584">
        <f t="shared" si="5"/>
        <v>0</v>
      </c>
      <c r="N97" s="584">
        <f t="shared" si="6"/>
        <v>0</v>
      </c>
      <c r="O97" s="584">
        <f t="shared" si="7"/>
        <v>0</v>
      </c>
      <c r="P97" s="584">
        <f t="shared" si="8"/>
        <v>0</v>
      </c>
    </row>
    <row r="98" spans="2:16" ht="15.75" hidden="1" customHeight="1">
      <c r="B98" s="1246" t="str">
        <f t="shared" si="9"/>
        <v/>
      </c>
      <c r="C98" s="496">
        <f>Import!D96</f>
        <v>0</v>
      </c>
      <c r="D98" s="862">
        <f>Import!G96</f>
        <v>0</v>
      </c>
      <c r="E98" s="497">
        <f>Import!F96</f>
        <v>0</v>
      </c>
      <c r="F98" s="498">
        <f>Import!E96</f>
        <v>0</v>
      </c>
      <c r="G98" s="242"/>
      <c r="H98" s="583"/>
      <c r="M98" s="584">
        <f t="shared" si="5"/>
        <v>0</v>
      </c>
      <c r="N98" s="584">
        <f t="shared" si="6"/>
        <v>0</v>
      </c>
      <c r="O98" s="584">
        <f t="shared" si="7"/>
        <v>0</v>
      </c>
      <c r="P98" s="584">
        <f t="shared" si="8"/>
        <v>0</v>
      </c>
    </row>
    <row r="99" spans="2:16" ht="15.75" hidden="1" customHeight="1">
      <c r="B99" s="1246" t="str">
        <f t="shared" si="9"/>
        <v/>
      </c>
      <c r="C99" s="496">
        <f>Import!D97</f>
        <v>0</v>
      </c>
      <c r="D99" s="862">
        <f>Import!G97</f>
        <v>0</v>
      </c>
      <c r="E99" s="497">
        <f>Import!F97</f>
        <v>0</v>
      </c>
      <c r="F99" s="498">
        <f>Import!E97</f>
        <v>0</v>
      </c>
      <c r="G99" s="242"/>
      <c r="H99" s="583"/>
      <c r="M99" s="584">
        <f t="shared" si="5"/>
        <v>0</v>
      </c>
      <c r="N99" s="584">
        <f t="shared" si="6"/>
        <v>0</v>
      </c>
      <c r="O99" s="584">
        <f t="shared" si="7"/>
        <v>0</v>
      </c>
      <c r="P99" s="584">
        <f t="shared" si="8"/>
        <v>0</v>
      </c>
    </row>
    <row r="100" spans="2:16" ht="15.75" hidden="1" customHeight="1">
      <c r="B100" s="1246" t="str">
        <f t="shared" si="9"/>
        <v/>
      </c>
      <c r="C100" s="496">
        <f>Import!D98</f>
        <v>0</v>
      </c>
      <c r="D100" s="862">
        <f>Import!G98</f>
        <v>0</v>
      </c>
      <c r="E100" s="497">
        <f>Import!F98</f>
        <v>0</v>
      </c>
      <c r="F100" s="498">
        <f>Import!E98</f>
        <v>0</v>
      </c>
      <c r="G100" s="242"/>
      <c r="H100" s="583"/>
      <c r="M100" s="584">
        <f t="shared" si="5"/>
        <v>0</v>
      </c>
      <c r="N100" s="584">
        <f t="shared" si="6"/>
        <v>0</v>
      </c>
      <c r="O100" s="584">
        <f t="shared" si="7"/>
        <v>0</v>
      </c>
      <c r="P100" s="584">
        <f t="shared" si="8"/>
        <v>0</v>
      </c>
    </row>
    <row r="101" spans="2:16" ht="15.75" hidden="1" customHeight="1">
      <c r="B101" s="1246" t="str">
        <f t="shared" si="9"/>
        <v/>
      </c>
      <c r="C101" s="496">
        <f>Import!D99</f>
        <v>0</v>
      </c>
      <c r="D101" s="862">
        <f>Import!G99</f>
        <v>0</v>
      </c>
      <c r="E101" s="497">
        <f>Import!F99</f>
        <v>0</v>
      </c>
      <c r="F101" s="498">
        <f>Import!E99</f>
        <v>0</v>
      </c>
      <c r="G101" s="242"/>
      <c r="H101" s="583"/>
      <c r="M101" s="584">
        <f t="shared" si="5"/>
        <v>0</v>
      </c>
      <c r="N101" s="584">
        <f t="shared" si="6"/>
        <v>0</v>
      </c>
      <c r="O101" s="584">
        <f t="shared" si="7"/>
        <v>0</v>
      </c>
      <c r="P101" s="584">
        <f t="shared" si="8"/>
        <v>0</v>
      </c>
    </row>
    <row r="102" spans="2:16" ht="15.75" hidden="1" customHeight="1">
      <c r="B102" s="1246" t="str">
        <f t="shared" si="9"/>
        <v/>
      </c>
      <c r="C102" s="496">
        <f>Import!D100</f>
        <v>0</v>
      </c>
      <c r="D102" s="862">
        <f>Import!G100</f>
        <v>0</v>
      </c>
      <c r="E102" s="497">
        <f>Import!F100</f>
        <v>0</v>
      </c>
      <c r="F102" s="498">
        <f>Import!E100</f>
        <v>0</v>
      </c>
      <c r="G102" s="242"/>
      <c r="H102" s="583"/>
      <c r="M102" s="584">
        <f t="shared" si="5"/>
        <v>0</v>
      </c>
      <c r="N102" s="584">
        <f t="shared" si="6"/>
        <v>0</v>
      </c>
      <c r="O102" s="584">
        <f t="shared" si="7"/>
        <v>0</v>
      </c>
      <c r="P102" s="584">
        <f t="shared" si="8"/>
        <v>0</v>
      </c>
    </row>
    <row r="103" spans="2:16" ht="15.75" hidden="1" customHeight="1">
      <c r="B103" s="1246" t="str">
        <f t="shared" si="9"/>
        <v/>
      </c>
      <c r="C103" s="496">
        <f>Import!D101</f>
        <v>0</v>
      </c>
      <c r="D103" s="862">
        <f>Import!G101</f>
        <v>0</v>
      </c>
      <c r="E103" s="497">
        <f>Import!F101</f>
        <v>0</v>
      </c>
      <c r="F103" s="498">
        <f>Import!E101</f>
        <v>0</v>
      </c>
      <c r="G103" s="242"/>
      <c r="H103" s="583"/>
      <c r="M103" s="584">
        <f t="shared" si="5"/>
        <v>0</v>
      </c>
      <c r="N103" s="584">
        <f t="shared" si="6"/>
        <v>0</v>
      </c>
      <c r="O103" s="584">
        <f t="shared" si="7"/>
        <v>0</v>
      </c>
      <c r="P103" s="584">
        <f t="shared" si="8"/>
        <v>0</v>
      </c>
    </row>
    <row r="104" spans="2:16" ht="15.75" hidden="1" customHeight="1">
      <c r="B104" s="1246" t="str">
        <f t="shared" si="9"/>
        <v/>
      </c>
      <c r="C104" s="496">
        <f>Import!D102</f>
        <v>0</v>
      </c>
      <c r="D104" s="862">
        <f>Import!G102</f>
        <v>0</v>
      </c>
      <c r="E104" s="497">
        <f>Import!F102</f>
        <v>0</v>
      </c>
      <c r="F104" s="498">
        <f>Import!E102</f>
        <v>0</v>
      </c>
      <c r="G104" s="242"/>
      <c r="H104" s="583"/>
      <c r="M104" s="584">
        <f t="shared" si="5"/>
        <v>0</v>
      </c>
      <c r="N104" s="584">
        <f t="shared" si="6"/>
        <v>0</v>
      </c>
      <c r="O104" s="584">
        <f t="shared" si="7"/>
        <v>0</v>
      </c>
      <c r="P104" s="584">
        <f t="shared" si="8"/>
        <v>0</v>
      </c>
    </row>
    <row r="105" spans="2:16" ht="15.75" hidden="1" customHeight="1">
      <c r="B105" s="1246" t="str">
        <f t="shared" si="9"/>
        <v/>
      </c>
      <c r="C105" s="496">
        <f>Import!D103</f>
        <v>0</v>
      </c>
      <c r="D105" s="862">
        <f>Import!G103</f>
        <v>0</v>
      </c>
      <c r="E105" s="497">
        <f>Import!F103</f>
        <v>0</v>
      </c>
      <c r="F105" s="498">
        <f>Import!E103</f>
        <v>0</v>
      </c>
      <c r="G105" s="242"/>
      <c r="H105" s="583"/>
      <c r="M105" s="584">
        <f t="shared" si="5"/>
        <v>0</v>
      </c>
      <c r="N105" s="584">
        <f t="shared" si="6"/>
        <v>0</v>
      </c>
      <c r="O105" s="584">
        <f t="shared" si="7"/>
        <v>0</v>
      </c>
      <c r="P105" s="584">
        <f t="shared" si="8"/>
        <v>0</v>
      </c>
    </row>
    <row r="106" spans="2:16" ht="15.75" hidden="1" customHeight="1">
      <c r="B106" s="1246" t="str">
        <f t="shared" si="9"/>
        <v/>
      </c>
      <c r="C106" s="496">
        <f>Import!D104</f>
        <v>0</v>
      </c>
      <c r="D106" s="862">
        <f>Import!G104</f>
        <v>0</v>
      </c>
      <c r="E106" s="497">
        <f>Import!F104</f>
        <v>0</v>
      </c>
      <c r="F106" s="498">
        <f>Import!E104</f>
        <v>0</v>
      </c>
      <c r="G106" s="242"/>
      <c r="H106" s="583"/>
      <c r="M106" s="584">
        <f t="shared" si="5"/>
        <v>0</v>
      </c>
      <c r="N106" s="584">
        <f t="shared" si="6"/>
        <v>0</v>
      </c>
      <c r="O106" s="584">
        <f t="shared" si="7"/>
        <v>0</v>
      </c>
      <c r="P106" s="584">
        <f t="shared" si="8"/>
        <v>0</v>
      </c>
    </row>
    <row r="107" spans="2:16" ht="15.75" hidden="1" customHeight="1">
      <c r="B107" s="1246" t="str">
        <f t="shared" si="9"/>
        <v/>
      </c>
      <c r="C107" s="496">
        <f>Import!D105</f>
        <v>0</v>
      </c>
      <c r="D107" s="862">
        <f>Import!G105</f>
        <v>0</v>
      </c>
      <c r="E107" s="497">
        <f>Import!F105</f>
        <v>0</v>
      </c>
      <c r="F107" s="498">
        <f>Import!E105</f>
        <v>0</v>
      </c>
      <c r="G107" s="242"/>
      <c r="H107" s="583"/>
      <c r="M107" s="584">
        <f t="shared" si="5"/>
        <v>0</v>
      </c>
      <c r="N107" s="584">
        <f t="shared" si="6"/>
        <v>0</v>
      </c>
      <c r="O107" s="584">
        <f t="shared" si="7"/>
        <v>0</v>
      </c>
      <c r="P107" s="584">
        <f t="shared" si="8"/>
        <v>0</v>
      </c>
    </row>
    <row r="108" spans="2:16" ht="15.75" hidden="1" customHeight="1">
      <c r="B108" s="1246" t="str">
        <f t="shared" si="9"/>
        <v/>
      </c>
      <c r="C108" s="496">
        <f>Import!D106</f>
        <v>0</v>
      </c>
      <c r="D108" s="862">
        <f>Import!G106</f>
        <v>0</v>
      </c>
      <c r="E108" s="497">
        <f>Import!F106</f>
        <v>0</v>
      </c>
      <c r="F108" s="498">
        <f>Import!E106</f>
        <v>0</v>
      </c>
      <c r="G108" s="242"/>
      <c r="H108" s="583"/>
      <c r="M108" s="584">
        <f t="shared" si="5"/>
        <v>0</v>
      </c>
      <c r="N108" s="584">
        <f t="shared" si="6"/>
        <v>0</v>
      </c>
      <c r="O108" s="584">
        <f t="shared" si="7"/>
        <v>0</v>
      </c>
      <c r="P108" s="584">
        <f t="shared" si="8"/>
        <v>0</v>
      </c>
    </row>
    <row r="109" spans="2:16" ht="15.75" hidden="1" customHeight="1">
      <c r="B109" s="1246" t="str">
        <f t="shared" si="9"/>
        <v/>
      </c>
      <c r="C109" s="496">
        <f>Import!D107</f>
        <v>0</v>
      </c>
      <c r="D109" s="862">
        <f>Import!G107</f>
        <v>0</v>
      </c>
      <c r="E109" s="497">
        <f>Import!F107</f>
        <v>0</v>
      </c>
      <c r="F109" s="498">
        <f>Import!E107</f>
        <v>0</v>
      </c>
      <c r="G109" s="242"/>
      <c r="H109" s="583"/>
      <c r="M109" s="584">
        <f t="shared" si="5"/>
        <v>0</v>
      </c>
      <c r="N109" s="584">
        <f t="shared" si="6"/>
        <v>0</v>
      </c>
      <c r="O109" s="584">
        <f t="shared" si="7"/>
        <v>0</v>
      </c>
      <c r="P109" s="584">
        <f t="shared" si="8"/>
        <v>0</v>
      </c>
    </row>
    <row r="110" spans="2:16" ht="15.75" hidden="1" customHeight="1">
      <c r="B110" s="1246" t="str">
        <f t="shared" si="9"/>
        <v/>
      </c>
      <c r="C110" s="496">
        <f>Import!D108</f>
        <v>0</v>
      </c>
      <c r="D110" s="862">
        <f>Import!G108</f>
        <v>0</v>
      </c>
      <c r="E110" s="497">
        <f>Import!F108</f>
        <v>0</v>
      </c>
      <c r="F110" s="498">
        <f>Import!E108</f>
        <v>0</v>
      </c>
      <c r="G110" s="242"/>
      <c r="H110" s="583"/>
      <c r="M110" s="584">
        <f t="shared" si="5"/>
        <v>0</v>
      </c>
      <c r="N110" s="584">
        <f t="shared" si="6"/>
        <v>0</v>
      </c>
      <c r="O110" s="584">
        <f t="shared" si="7"/>
        <v>0</v>
      </c>
      <c r="P110" s="584">
        <f t="shared" si="8"/>
        <v>0</v>
      </c>
    </row>
    <row r="111" spans="2:16" ht="15.75" hidden="1" customHeight="1">
      <c r="B111" s="1246" t="str">
        <f t="shared" si="9"/>
        <v/>
      </c>
      <c r="C111" s="496">
        <f>Import!D109</f>
        <v>0</v>
      </c>
      <c r="D111" s="862">
        <f>Import!G109</f>
        <v>0</v>
      </c>
      <c r="E111" s="497">
        <f>Import!F109</f>
        <v>0</v>
      </c>
      <c r="F111" s="498">
        <f>Import!E109</f>
        <v>0</v>
      </c>
      <c r="G111" s="242"/>
      <c r="H111" s="583"/>
      <c r="M111" s="584">
        <f t="shared" si="5"/>
        <v>0</v>
      </c>
      <c r="N111" s="584">
        <f t="shared" si="6"/>
        <v>0</v>
      </c>
      <c r="O111" s="584">
        <f t="shared" si="7"/>
        <v>0</v>
      </c>
      <c r="P111" s="584">
        <f t="shared" si="8"/>
        <v>0</v>
      </c>
    </row>
    <row r="112" spans="2:16" ht="15.75" hidden="1" customHeight="1">
      <c r="B112" s="1246" t="str">
        <f t="shared" si="9"/>
        <v/>
      </c>
      <c r="C112" s="496">
        <f>Import!D110</f>
        <v>0</v>
      </c>
      <c r="D112" s="862">
        <f>Import!G110</f>
        <v>0</v>
      </c>
      <c r="E112" s="497">
        <f>Import!F110</f>
        <v>0</v>
      </c>
      <c r="F112" s="498">
        <f>Import!E110</f>
        <v>0</v>
      </c>
      <c r="G112" s="242"/>
      <c r="H112" s="583"/>
      <c r="M112" s="584">
        <f t="shared" si="5"/>
        <v>0</v>
      </c>
      <c r="N112" s="584">
        <f t="shared" si="6"/>
        <v>0</v>
      </c>
      <c r="O112" s="584">
        <f t="shared" si="7"/>
        <v>0</v>
      </c>
      <c r="P112" s="584">
        <f t="shared" si="8"/>
        <v>0</v>
      </c>
    </row>
    <row r="113" spans="2:16" ht="15.75" hidden="1" customHeight="1">
      <c r="B113" s="1246" t="str">
        <f t="shared" si="9"/>
        <v/>
      </c>
      <c r="C113" s="496">
        <f>Import!D111</f>
        <v>0</v>
      </c>
      <c r="D113" s="862">
        <f>Import!G111</f>
        <v>0</v>
      </c>
      <c r="E113" s="497">
        <f>Import!F111</f>
        <v>0</v>
      </c>
      <c r="F113" s="498">
        <f>Import!E111</f>
        <v>0</v>
      </c>
      <c r="G113" s="242"/>
      <c r="H113" s="583"/>
      <c r="M113" s="584">
        <f t="shared" si="5"/>
        <v>0</v>
      </c>
      <c r="N113" s="584">
        <f t="shared" si="6"/>
        <v>0</v>
      </c>
      <c r="O113" s="584">
        <f t="shared" si="7"/>
        <v>0</v>
      </c>
      <c r="P113" s="584">
        <f t="shared" si="8"/>
        <v>0</v>
      </c>
    </row>
    <row r="114" spans="2:16" ht="15.75" hidden="1" customHeight="1">
      <c r="B114" s="1246" t="str">
        <f t="shared" si="9"/>
        <v/>
      </c>
      <c r="C114" s="496">
        <f>Import!D112</f>
        <v>0</v>
      </c>
      <c r="D114" s="862">
        <f>Import!G112</f>
        <v>0</v>
      </c>
      <c r="E114" s="497">
        <f>Import!F112</f>
        <v>0</v>
      </c>
      <c r="F114" s="498">
        <f>Import!E112</f>
        <v>0</v>
      </c>
      <c r="G114" s="242"/>
      <c r="H114" s="583"/>
      <c r="M114" s="584">
        <f t="shared" si="5"/>
        <v>0</v>
      </c>
      <c r="N114" s="584">
        <f t="shared" si="6"/>
        <v>0</v>
      </c>
      <c r="O114" s="584">
        <f t="shared" si="7"/>
        <v>0</v>
      </c>
      <c r="P114" s="584">
        <f t="shared" si="8"/>
        <v>0</v>
      </c>
    </row>
    <row r="115" spans="2:16" ht="15.75" hidden="1" customHeight="1">
      <c r="B115" s="1246" t="str">
        <f t="shared" si="9"/>
        <v/>
      </c>
      <c r="C115" s="496">
        <f>Import!D113</f>
        <v>0</v>
      </c>
      <c r="D115" s="862">
        <f>Import!G113</f>
        <v>0</v>
      </c>
      <c r="E115" s="497">
        <f>Import!F113</f>
        <v>0</v>
      </c>
      <c r="F115" s="498">
        <f>Import!E113</f>
        <v>0</v>
      </c>
      <c r="G115" s="242"/>
      <c r="H115" s="583"/>
      <c r="M115" s="584">
        <f t="shared" si="5"/>
        <v>0</v>
      </c>
      <c r="N115" s="584">
        <f t="shared" si="6"/>
        <v>0</v>
      </c>
      <c r="O115" s="584">
        <f t="shared" si="7"/>
        <v>0</v>
      </c>
      <c r="P115" s="584">
        <f t="shared" si="8"/>
        <v>0</v>
      </c>
    </row>
    <row r="116" spans="2:16" ht="15.75" hidden="1" customHeight="1">
      <c r="B116" s="1246" t="str">
        <f t="shared" si="9"/>
        <v/>
      </c>
      <c r="C116" s="496">
        <f>Import!D114</f>
        <v>0</v>
      </c>
      <c r="D116" s="862">
        <f>Import!G114</f>
        <v>0</v>
      </c>
      <c r="E116" s="497">
        <f>Import!F114</f>
        <v>0</v>
      </c>
      <c r="F116" s="498">
        <f>Import!E114</f>
        <v>0</v>
      </c>
      <c r="G116" s="242"/>
      <c r="H116" s="583"/>
      <c r="M116" s="584">
        <f t="shared" si="5"/>
        <v>0</v>
      </c>
      <c r="N116" s="584">
        <f t="shared" si="6"/>
        <v>0</v>
      </c>
      <c r="O116" s="584">
        <f t="shared" si="7"/>
        <v>0</v>
      </c>
      <c r="P116" s="584">
        <f t="shared" si="8"/>
        <v>0</v>
      </c>
    </row>
    <row r="117" spans="2:16" ht="15.75" hidden="1" customHeight="1">
      <c r="B117" s="1246" t="str">
        <f t="shared" si="9"/>
        <v/>
      </c>
      <c r="C117" s="496">
        <f>Import!D115</f>
        <v>0</v>
      </c>
      <c r="D117" s="862">
        <f>Import!G115</f>
        <v>0</v>
      </c>
      <c r="E117" s="497">
        <f>Import!F115</f>
        <v>0</v>
      </c>
      <c r="F117" s="498">
        <f>Import!E115</f>
        <v>0</v>
      </c>
      <c r="G117" s="242"/>
      <c r="H117" s="583"/>
      <c r="M117" s="584">
        <f t="shared" si="5"/>
        <v>0</v>
      </c>
      <c r="N117" s="584">
        <f t="shared" si="6"/>
        <v>0</v>
      </c>
      <c r="O117" s="584">
        <f t="shared" si="7"/>
        <v>0</v>
      </c>
      <c r="P117" s="584">
        <f t="shared" si="8"/>
        <v>0</v>
      </c>
    </row>
    <row r="118" spans="2:16" ht="15.75" hidden="1" customHeight="1">
      <c r="B118" s="1246" t="str">
        <f t="shared" si="9"/>
        <v/>
      </c>
      <c r="C118" s="496">
        <f>Import!D116</f>
        <v>0</v>
      </c>
      <c r="D118" s="862">
        <f>Import!G116</f>
        <v>0</v>
      </c>
      <c r="E118" s="497">
        <f>Import!F116</f>
        <v>0</v>
      </c>
      <c r="F118" s="498">
        <f>Import!E116</f>
        <v>0</v>
      </c>
      <c r="G118" s="242"/>
      <c r="H118" s="583"/>
      <c r="M118" s="584">
        <f t="shared" si="5"/>
        <v>0</v>
      </c>
      <c r="N118" s="584">
        <f t="shared" si="6"/>
        <v>0</v>
      </c>
      <c r="O118" s="584">
        <f t="shared" si="7"/>
        <v>0</v>
      </c>
      <c r="P118" s="584">
        <f t="shared" si="8"/>
        <v>0</v>
      </c>
    </row>
    <row r="119" spans="2:16" ht="15.75" hidden="1" customHeight="1">
      <c r="B119" s="1246" t="str">
        <f t="shared" si="9"/>
        <v/>
      </c>
      <c r="C119" s="496">
        <f>Import!D117</f>
        <v>0</v>
      </c>
      <c r="D119" s="862">
        <f>Import!G117</f>
        <v>0</v>
      </c>
      <c r="E119" s="497">
        <f>Import!F117</f>
        <v>0</v>
      </c>
      <c r="F119" s="498">
        <f>Import!E117</f>
        <v>0</v>
      </c>
      <c r="G119" s="242"/>
      <c r="H119" s="583"/>
      <c r="M119" s="584">
        <f t="shared" si="5"/>
        <v>0</v>
      </c>
      <c r="N119" s="584">
        <f t="shared" si="6"/>
        <v>0</v>
      </c>
      <c r="O119" s="584">
        <f t="shared" si="7"/>
        <v>0</v>
      </c>
      <c r="P119" s="584">
        <f t="shared" si="8"/>
        <v>0</v>
      </c>
    </row>
    <row r="120" spans="2:16" ht="15.75" hidden="1" customHeight="1">
      <c r="B120" s="1246" t="str">
        <f t="shared" si="9"/>
        <v/>
      </c>
      <c r="C120" s="496">
        <f>Import!D118</f>
        <v>0</v>
      </c>
      <c r="D120" s="862">
        <f>Import!G118</f>
        <v>0</v>
      </c>
      <c r="E120" s="497">
        <f>Import!F118</f>
        <v>0</v>
      </c>
      <c r="F120" s="498">
        <f>Import!E118</f>
        <v>0</v>
      </c>
      <c r="G120" s="242"/>
      <c r="H120" s="583"/>
      <c r="M120" s="584">
        <f t="shared" si="5"/>
        <v>0</v>
      </c>
      <c r="N120" s="584">
        <f t="shared" si="6"/>
        <v>0</v>
      </c>
      <c r="O120" s="584">
        <f t="shared" si="7"/>
        <v>0</v>
      </c>
      <c r="P120" s="584">
        <f t="shared" si="8"/>
        <v>0</v>
      </c>
    </row>
    <row r="121" spans="2:16" ht="15.75" hidden="1" customHeight="1">
      <c r="B121" s="1246" t="str">
        <f t="shared" si="9"/>
        <v/>
      </c>
      <c r="C121" s="496">
        <f>Import!D119</f>
        <v>0</v>
      </c>
      <c r="D121" s="862">
        <f>Import!G119</f>
        <v>0</v>
      </c>
      <c r="E121" s="497">
        <f>Import!F119</f>
        <v>0</v>
      </c>
      <c r="F121" s="498">
        <f>Import!E119</f>
        <v>0</v>
      </c>
      <c r="G121" s="242"/>
      <c r="H121" s="583"/>
      <c r="M121" s="584">
        <f t="shared" si="5"/>
        <v>0</v>
      </c>
      <c r="N121" s="584">
        <f t="shared" si="6"/>
        <v>0</v>
      </c>
      <c r="O121" s="584">
        <f t="shared" si="7"/>
        <v>0</v>
      </c>
      <c r="P121" s="584">
        <f t="shared" si="8"/>
        <v>0</v>
      </c>
    </row>
    <row r="122" spans="2:16" ht="15.75" hidden="1" customHeight="1">
      <c r="B122" s="1246" t="str">
        <f t="shared" si="9"/>
        <v/>
      </c>
      <c r="C122" s="496">
        <f>Import!D120</f>
        <v>0</v>
      </c>
      <c r="D122" s="862">
        <f>Import!G120</f>
        <v>0</v>
      </c>
      <c r="E122" s="497">
        <f>Import!F120</f>
        <v>0</v>
      </c>
      <c r="F122" s="498">
        <f>Import!E120</f>
        <v>0</v>
      </c>
      <c r="G122" s="242"/>
      <c r="H122" s="583"/>
      <c r="M122" s="584">
        <f t="shared" si="5"/>
        <v>0</v>
      </c>
      <c r="N122" s="584">
        <f t="shared" si="6"/>
        <v>0</v>
      </c>
      <c r="O122" s="584">
        <f t="shared" si="7"/>
        <v>0</v>
      </c>
      <c r="P122" s="584">
        <f t="shared" si="8"/>
        <v>0</v>
      </c>
    </row>
    <row r="123" spans="2:16" ht="15.75" hidden="1" customHeight="1">
      <c r="B123" s="1246" t="str">
        <f t="shared" si="9"/>
        <v/>
      </c>
      <c r="C123" s="496">
        <f>Import!D121</f>
        <v>0</v>
      </c>
      <c r="D123" s="862">
        <f>Import!G121</f>
        <v>0</v>
      </c>
      <c r="E123" s="497">
        <f>Import!F121</f>
        <v>0</v>
      </c>
      <c r="F123" s="498">
        <f>Import!E121</f>
        <v>0</v>
      </c>
      <c r="G123" s="242"/>
      <c r="H123" s="583"/>
      <c r="M123" s="584">
        <f t="shared" si="5"/>
        <v>0</v>
      </c>
      <c r="N123" s="584">
        <f t="shared" si="6"/>
        <v>0</v>
      </c>
      <c r="O123" s="584">
        <f t="shared" si="7"/>
        <v>0</v>
      </c>
      <c r="P123" s="584">
        <f t="shared" si="8"/>
        <v>0</v>
      </c>
    </row>
    <row r="124" spans="2:16" ht="15.75" hidden="1" customHeight="1">
      <c r="B124" s="1246" t="str">
        <f t="shared" si="9"/>
        <v/>
      </c>
      <c r="C124" s="496">
        <f>Import!D122</f>
        <v>0</v>
      </c>
      <c r="D124" s="862">
        <f>Import!G122</f>
        <v>0</v>
      </c>
      <c r="E124" s="497">
        <f>Import!F122</f>
        <v>0</v>
      </c>
      <c r="F124" s="498">
        <f>Import!E122</f>
        <v>0</v>
      </c>
      <c r="G124" s="242"/>
      <c r="H124" s="583"/>
      <c r="M124" s="584">
        <f t="shared" si="5"/>
        <v>0</v>
      </c>
      <c r="N124" s="584">
        <f t="shared" si="6"/>
        <v>0</v>
      </c>
      <c r="O124" s="584">
        <f t="shared" si="7"/>
        <v>0</v>
      </c>
      <c r="P124" s="584">
        <f t="shared" si="8"/>
        <v>0</v>
      </c>
    </row>
    <row r="125" spans="2:16" ht="15.75" hidden="1" customHeight="1">
      <c r="B125" s="1246" t="str">
        <f t="shared" si="9"/>
        <v/>
      </c>
      <c r="C125" s="496">
        <f>Import!D123</f>
        <v>0</v>
      </c>
      <c r="D125" s="862">
        <f>Import!G123</f>
        <v>0</v>
      </c>
      <c r="E125" s="497">
        <f>Import!F123</f>
        <v>0</v>
      </c>
      <c r="F125" s="498">
        <f>Import!E123</f>
        <v>0</v>
      </c>
      <c r="G125" s="242"/>
      <c r="H125" s="583"/>
      <c r="M125" s="584">
        <f t="shared" si="5"/>
        <v>0</v>
      </c>
      <c r="N125" s="584">
        <f t="shared" si="6"/>
        <v>0</v>
      </c>
      <c r="O125" s="584">
        <f t="shared" si="7"/>
        <v>0</v>
      </c>
      <c r="P125" s="584">
        <f t="shared" si="8"/>
        <v>0</v>
      </c>
    </row>
    <row r="126" spans="2:16" ht="15.75" hidden="1" customHeight="1">
      <c r="B126" s="1246" t="str">
        <f t="shared" si="9"/>
        <v/>
      </c>
      <c r="C126" s="496">
        <f>Import!D124</f>
        <v>0</v>
      </c>
      <c r="D126" s="862">
        <f>Import!G124</f>
        <v>0</v>
      </c>
      <c r="E126" s="497">
        <f>Import!F124</f>
        <v>0</v>
      </c>
      <c r="F126" s="498">
        <f>Import!E124</f>
        <v>0</v>
      </c>
      <c r="G126" s="242"/>
      <c r="H126" s="583"/>
      <c r="M126" s="584">
        <f t="shared" si="5"/>
        <v>0</v>
      </c>
      <c r="N126" s="584">
        <f t="shared" si="6"/>
        <v>0</v>
      </c>
      <c r="O126" s="584">
        <f t="shared" si="7"/>
        <v>0</v>
      </c>
      <c r="P126" s="584">
        <f t="shared" si="8"/>
        <v>0</v>
      </c>
    </row>
    <row r="127" spans="2:16" ht="15.75" hidden="1" customHeight="1">
      <c r="B127" s="1246" t="str">
        <f t="shared" si="9"/>
        <v/>
      </c>
      <c r="C127" s="496">
        <f>Import!D125</f>
        <v>0</v>
      </c>
      <c r="D127" s="862">
        <f>Import!G125</f>
        <v>0</v>
      </c>
      <c r="E127" s="497">
        <f>Import!F125</f>
        <v>0</v>
      </c>
      <c r="F127" s="498">
        <f>Import!E125</f>
        <v>0</v>
      </c>
      <c r="G127" s="242"/>
      <c r="H127" s="583"/>
      <c r="M127" s="584">
        <f t="shared" si="5"/>
        <v>0</v>
      </c>
      <c r="N127" s="584">
        <f t="shared" si="6"/>
        <v>0</v>
      </c>
      <c r="O127" s="584">
        <f t="shared" si="7"/>
        <v>0</v>
      </c>
      <c r="P127" s="584">
        <f t="shared" si="8"/>
        <v>0</v>
      </c>
    </row>
    <row r="128" spans="2:16" ht="15.75" hidden="1" customHeight="1">
      <c r="B128" s="1246" t="str">
        <f t="shared" si="9"/>
        <v/>
      </c>
      <c r="C128" s="496">
        <f>Import!D126</f>
        <v>0</v>
      </c>
      <c r="D128" s="862">
        <f>Import!G126</f>
        <v>0</v>
      </c>
      <c r="E128" s="497">
        <f>Import!F126</f>
        <v>0</v>
      </c>
      <c r="F128" s="498">
        <f>Import!E126</f>
        <v>0</v>
      </c>
      <c r="G128" s="242"/>
      <c r="H128" s="583"/>
      <c r="M128" s="584">
        <f t="shared" si="5"/>
        <v>0</v>
      </c>
      <c r="N128" s="584">
        <f t="shared" si="6"/>
        <v>0</v>
      </c>
      <c r="O128" s="584">
        <f t="shared" si="7"/>
        <v>0</v>
      </c>
      <c r="P128" s="584">
        <f t="shared" si="8"/>
        <v>0</v>
      </c>
    </row>
    <row r="129" spans="2:16" ht="15.75" hidden="1" customHeight="1">
      <c r="B129" s="1246" t="str">
        <f t="shared" si="9"/>
        <v/>
      </c>
      <c r="C129" s="496">
        <f>Import!D127</f>
        <v>0</v>
      </c>
      <c r="D129" s="862">
        <f>Import!G127</f>
        <v>0</v>
      </c>
      <c r="E129" s="497">
        <f>Import!F127</f>
        <v>0</v>
      </c>
      <c r="F129" s="498">
        <f>Import!E127</f>
        <v>0</v>
      </c>
      <c r="G129" s="242"/>
      <c r="H129" s="583"/>
      <c r="M129" s="584">
        <f t="shared" si="5"/>
        <v>0</v>
      </c>
      <c r="N129" s="584">
        <f t="shared" si="6"/>
        <v>0</v>
      </c>
      <c r="O129" s="584">
        <f t="shared" si="7"/>
        <v>0</v>
      </c>
      <c r="P129" s="584">
        <f t="shared" si="8"/>
        <v>0</v>
      </c>
    </row>
    <row r="130" spans="2:16" ht="15.75" hidden="1" customHeight="1">
      <c r="B130" s="1246" t="str">
        <f t="shared" si="9"/>
        <v/>
      </c>
      <c r="C130" s="496">
        <f>Import!D128</f>
        <v>0</v>
      </c>
      <c r="D130" s="862">
        <f>Import!G128</f>
        <v>0</v>
      </c>
      <c r="E130" s="497">
        <f>Import!F128</f>
        <v>0</v>
      </c>
      <c r="F130" s="498">
        <f>Import!E128</f>
        <v>0</v>
      </c>
      <c r="G130" s="242"/>
      <c r="H130" s="583"/>
      <c r="M130" s="584">
        <f t="shared" si="5"/>
        <v>0</v>
      </c>
      <c r="N130" s="584">
        <f t="shared" si="6"/>
        <v>0</v>
      </c>
      <c r="O130" s="584">
        <f t="shared" si="7"/>
        <v>0</v>
      </c>
      <c r="P130" s="584">
        <f t="shared" si="8"/>
        <v>0</v>
      </c>
    </row>
    <row r="131" spans="2:16" ht="15.75" hidden="1" customHeight="1">
      <c r="B131" s="1246" t="str">
        <f t="shared" si="9"/>
        <v/>
      </c>
      <c r="C131" s="496">
        <f>Import!D129</f>
        <v>0</v>
      </c>
      <c r="D131" s="862">
        <f>Import!G129</f>
        <v>0</v>
      </c>
      <c r="E131" s="497">
        <f>Import!F129</f>
        <v>0</v>
      </c>
      <c r="F131" s="498">
        <f>Import!E129</f>
        <v>0</v>
      </c>
      <c r="G131" s="242"/>
      <c r="H131" s="583"/>
      <c r="M131" s="584">
        <f t="shared" si="5"/>
        <v>0</v>
      </c>
      <c r="N131" s="584">
        <f t="shared" si="6"/>
        <v>0</v>
      </c>
      <c r="O131" s="584">
        <f t="shared" si="7"/>
        <v>0</v>
      </c>
      <c r="P131" s="584">
        <f t="shared" si="8"/>
        <v>0</v>
      </c>
    </row>
    <row r="132" spans="2:16" ht="15.75" hidden="1" customHeight="1">
      <c r="B132" s="1246" t="str">
        <f t="shared" si="9"/>
        <v/>
      </c>
      <c r="C132" s="496">
        <f>Import!D130</f>
        <v>0</v>
      </c>
      <c r="D132" s="862">
        <f>Import!G130</f>
        <v>0</v>
      </c>
      <c r="E132" s="497">
        <f>Import!F130</f>
        <v>0</v>
      </c>
      <c r="F132" s="498">
        <f>Import!E130</f>
        <v>0</v>
      </c>
      <c r="G132" s="242"/>
      <c r="H132" s="583"/>
      <c r="M132" s="584">
        <f t="shared" si="5"/>
        <v>0</v>
      </c>
      <c r="N132" s="584">
        <f t="shared" si="6"/>
        <v>0</v>
      </c>
      <c r="O132" s="584">
        <f t="shared" si="7"/>
        <v>0</v>
      </c>
      <c r="P132" s="584">
        <f t="shared" si="8"/>
        <v>0</v>
      </c>
    </row>
    <row r="133" spans="2:16" ht="15.75" hidden="1" customHeight="1">
      <c r="B133" s="1246" t="str">
        <f t="shared" si="9"/>
        <v/>
      </c>
      <c r="C133" s="496">
        <f>Import!D131</f>
        <v>0</v>
      </c>
      <c r="D133" s="862">
        <f>Import!G131</f>
        <v>0</v>
      </c>
      <c r="E133" s="497">
        <f>Import!F131</f>
        <v>0</v>
      </c>
      <c r="F133" s="498">
        <f>Import!E131</f>
        <v>0</v>
      </c>
      <c r="G133" s="242"/>
      <c r="H133" s="583"/>
      <c r="M133" s="584">
        <f t="shared" si="5"/>
        <v>0</v>
      </c>
      <c r="N133" s="584">
        <f t="shared" si="6"/>
        <v>0</v>
      </c>
      <c r="O133" s="584">
        <f t="shared" si="7"/>
        <v>0</v>
      </c>
      <c r="P133" s="584">
        <f t="shared" si="8"/>
        <v>0</v>
      </c>
    </row>
    <row r="134" spans="2:16" ht="15.75" hidden="1" customHeight="1">
      <c r="B134" s="1246" t="str">
        <f t="shared" si="9"/>
        <v/>
      </c>
      <c r="C134" s="496">
        <f>Import!D132</f>
        <v>0</v>
      </c>
      <c r="D134" s="862">
        <f>Import!G132</f>
        <v>0</v>
      </c>
      <c r="E134" s="497">
        <f>Import!F132</f>
        <v>0</v>
      </c>
      <c r="F134" s="498">
        <f>Import!E132</f>
        <v>0</v>
      </c>
      <c r="G134" s="242"/>
      <c r="H134" s="583"/>
      <c r="M134" s="584">
        <f t="shared" ref="M134:M197" si="10">IF(G134=L$6,E134,0)</f>
        <v>0</v>
      </c>
      <c r="N134" s="584">
        <f t="shared" ref="N134:N197" si="11">IF(G134=L$7,E134,0)</f>
        <v>0</v>
      </c>
      <c r="O134" s="584">
        <f t="shared" ref="O134:O197" si="12">IF(G134=L$8,E134,0)</f>
        <v>0</v>
      </c>
      <c r="P134" s="584">
        <f t="shared" ref="P134:P197" si="13">IF(G134=L$9,E134,0)</f>
        <v>0</v>
      </c>
    </row>
    <row r="135" spans="2:16" ht="15.75" hidden="1" customHeight="1">
      <c r="B135" s="1246" t="str">
        <f t="shared" ref="B135:B198" si="14">IF(F135&gt;0,"Wypełnione","")</f>
        <v/>
      </c>
      <c r="C135" s="496">
        <f>Import!D133</f>
        <v>0</v>
      </c>
      <c r="D135" s="862">
        <f>Import!G133</f>
        <v>0</v>
      </c>
      <c r="E135" s="497">
        <f>Import!F133</f>
        <v>0</v>
      </c>
      <c r="F135" s="498">
        <f>Import!E133</f>
        <v>0</v>
      </c>
      <c r="G135" s="242"/>
      <c r="H135" s="583"/>
      <c r="M135" s="584">
        <f t="shared" si="10"/>
        <v>0</v>
      </c>
      <c r="N135" s="584">
        <f t="shared" si="11"/>
        <v>0</v>
      </c>
      <c r="O135" s="584">
        <f t="shared" si="12"/>
        <v>0</v>
      </c>
      <c r="P135" s="584">
        <f t="shared" si="13"/>
        <v>0</v>
      </c>
    </row>
    <row r="136" spans="2:16" ht="15.75" hidden="1" customHeight="1">
      <c r="B136" s="1246" t="str">
        <f t="shared" si="14"/>
        <v/>
      </c>
      <c r="C136" s="496">
        <f>Import!D134</f>
        <v>0</v>
      </c>
      <c r="D136" s="862">
        <f>Import!G134</f>
        <v>0</v>
      </c>
      <c r="E136" s="497">
        <f>Import!F134</f>
        <v>0</v>
      </c>
      <c r="F136" s="498">
        <f>Import!E134</f>
        <v>0</v>
      </c>
      <c r="G136" s="242"/>
      <c r="H136" s="583"/>
      <c r="M136" s="584">
        <f t="shared" si="10"/>
        <v>0</v>
      </c>
      <c r="N136" s="584">
        <f t="shared" si="11"/>
        <v>0</v>
      </c>
      <c r="O136" s="584">
        <f t="shared" si="12"/>
        <v>0</v>
      </c>
      <c r="P136" s="584">
        <f t="shared" si="13"/>
        <v>0</v>
      </c>
    </row>
    <row r="137" spans="2:16" ht="15.75" hidden="1" customHeight="1">
      <c r="B137" s="1246" t="str">
        <f t="shared" si="14"/>
        <v/>
      </c>
      <c r="C137" s="496">
        <f>Import!D135</f>
        <v>0</v>
      </c>
      <c r="D137" s="862">
        <f>Import!G135</f>
        <v>0</v>
      </c>
      <c r="E137" s="497">
        <f>Import!F135</f>
        <v>0</v>
      </c>
      <c r="F137" s="498">
        <f>Import!E135</f>
        <v>0</v>
      </c>
      <c r="G137" s="242"/>
      <c r="H137" s="583"/>
      <c r="M137" s="584">
        <f t="shared" si="10"/>
        <v>0</v>
      </c>
      <c r="N137" s="584">
        <f t="shared" si="11"/>
        <v>0</v>
      </c>
      <c r="O137" s="584">
        <f t="shared" si="12"/>
        <v>0</v>
      </c>
      <c r="P137" s="584">
        <f t="shared" si="13"/>
        <v>0</v>
      </c>
    </row>
    <row r="138" spans="2:16" ht="15.75" hidden="1" customHeight="1">
      <c r="B138" s="1246" t="str">
        <f t="shared" si="14"/>
        <v/>
      </c>
      <c r="C138" s="496">
        <f>Import!D136</f>
        <v>0</v>
      </c>
      <c r="D138" s="862">
        <f>Import!G136</f>
        <v>0</v>
      </c>
      <c r="E138" s="497">
        <f>Import!F136</f>
        <v>0</v>
      </c>
      <c r="F138" s="498">
        <f>Import!E136</f>
        <v>0</v>
      </c>
      <c r="G138" s="242"/>
      <c r="H138" s="583"/>
      <c r="M138" s="584">
        <f t="shared" si="10"/>
        <v>0</v>
      </c>
      <c r="N138" s="584">
        <f t="shared" si="11"/>
        <v>0</v>
      </c>
      <c r="O138" s="584">
        <f t="shared" si="12"/>
        <v>0</v>
      </c>
      <c r="P138" s="584">
        <f t="shared" si="13"/>
        <v>0</v>
      </c>
    </row>
    <row r="139" spans="2:16" ht="15.75" hidden="1" customHeight="1">
      <c r="B139" s="1246" t="str">
        <f t="shared" si="14"/>
        <v/>
      </c>
      <c r="C139" s="496">
        <f>Import!D137</f>
        <v>0</v>
      </c>
      <c r="D139" s="862">
        <f>Import!G137</f>
        <v>0</v>
      </c>
      <c r="E139" s="497">
        <f>Import!F137</f>
        <v>0</v>
      </c>
      <c r="F139" s="498">
        <f>Import!E137</f>
        <v>0</v>
      </c>
      <c r="G139" s="242"/>
      <c r="H139" s="583"/>
      <c r="M139" s="584">
        <f t="shared" si="10"/>
        <v>0</v>
      </c>
      <c r="N139" s="584">
        <f t="shared" si="11"/>
        <v>0</v>
      </c>
      <c r="O139" s="584">
        <f t="shared" si="12"/>
        <v>0</v>
      </c>
      <c r="P139" s="584">
        <f t="shared" si="13"/>
        <v>0</v>
      </c>
    </row>
    <row r="140" spans="2:16" ht="15.75" hidden="1" customHeight="1">
      <c r="B140" s="1246" t="str">
        <f t="shared" si="14"/>
        <v/>
      </c>
      <c r="C140" s="496">
        <f>Import!D138</f>
        <v>0</v>
      </c>
      <c r="D140" s="862">
        <f>Import!G138</f>
        <v>0</v>
      </c>
      <c r="E140" s="497">
        <f>Import!F138</f>
        <v>0</v>
      </c>
      <c r="F140" s="498">
        <f>Import!E138</f>
        <v>0</v>
      </c>
      <c r="G140" s="242"/>
      <c r="H140" s="583"/>
      <c r="M140" s="584">
        <f t="shared" si="10"/>
        <v>0</v>
      </c>
      <c r="N140" s="584">
        <f t="shared" si="11"/>
        <v>0</v>
      </c>
      <c r="O140" s="584">
        <f t="shared" si="12"/>
        <v>0</v>
      </c>
      <c r="P140" s="584">
        <f t="shared" si="13"/>
        <v>0</v>
      </c>
    </row>
    <row r="141" spans="2:16" ht="15.75" hidden="1" customHeight="1">
      <c r="B141" s="1246" t="str">
        <f t="shared" si="14"/>
        <v/>
      </c>
      <c r="C141" s="496">
        <f>Import!D139</f>
        <v>0</v>
      </c>
      <c r="D141" s="862">
        <f>Import!G139</f>
        <v>0</v>
      </c>
      <c r="E141" s="497">
        <f>Import!F139</f>
        <v>0</v>
      </c>
      <c r="F141" s="498">
        <f>Import!E139</f>
        <v>0</v>
      </c>
      <c r="G141" s="242"/>
      <c r="H141" s="583"/>
      <c r="M141" s="584">
        <f t="shared" si="10"/>
        <v>0</v>
      </c>
      <c r="N141" s="584">
        <f t="shared" si="11"/>
        <v>0</v>
      </c>
      <c r="O141" s="584">
        <f t="shared" si="12"/>
        <v>0</v>
      </c>
      <c r="P141" s="584">
        <f t="shared" si="13"/>
        <v>0</v>
      </c>
    </row>
    <row r="142" spans="2:16" ht="15.75" hidden="1" customHeight="1">
      <c r="B142" s="1246" t="str">
        <f t="shared" si="14"/>
        <v/>
      </c>
      <c r="C142" s="496">
        <f>Import!D140</f>
        <v>0</v>
      </c>
      <c r="D142" s="862">
        <f>Import!G140</f>
        <v>0</v>
      </c>
      <c r="E142" s="497">
        <f>Import!F140</f>
        <v>0</v>
      </c>
      <c r="F142" s="498">
        <f>Import!E140</f>
        <v>0</v>
      </c>
      <c r="G142" s="242"/>
      <c r="H142" s="583"/>
      <c r="M142" s="584">
        <f t="shared" si="10"/>
        <v>0</v>
      </c>
      <c r="N142" s="584">
        <f t="shared" si="11"/>
        <v>0</v>
      </c>
      <c r="O142" s="584">
        <f t="shared" si="12"/>
        <v>0</v>
      </c>
      <c r="P142" s="584">
        <f t="shared" si="13"/>
        <v>0</v>
      </c>
    </row>
    <row r="143" spans="2:16" ht="15.75" hidden="1" customHeight="1">
      <c r="B143" s="1246" t="str">
        <f t="shared" si="14"/>
        <v/>
      </c>
      <c r="C143" s="496">
        <f>Import!D141</f>
        <v>0</v>
      </c>
      <c r="D143" s="862">
        <f>Import!G141</f>
        <v>0</v>
      </c>
      <c r="E143" s="497">
        <f>Import!F141</f>
        <v>0</v>
      </c>
      <c r="F143" s="498">
        <f>Import!E141</f>
        <v>0</v>
      </c>
      <c r="G143" s="242"/>
      <c r="H143" s="583"/>
      <c r="M143" s="584">
        <f t="shared" si="10"/>
        <v>0</v>
      </c>
      <c r="N143" s="584">
        <f t="shared" si="11"/>
        <v>0</v>
      </c>
      <c r="O143" s="584">
        <f t="shared" si="12"/>
        <v>0</v>
      </c>
      <c r="P143" s="584">
        <f t="shared" si="13"/>
        <v>0</v>
      </c>
    </row>
    <row r="144" spans="2:16" ht="15.75" hidden="1" customHeight="1">
      <c r="B144" s="1246" t="str">
        <f t="shared" si="14"/>
        <v/>
      </c>
      <c r="C144" s="496">
        <f>Import!D142</f>
        <v>0</v>
      </c>
      <c r="D144" s="862">
        <f>Import!G142</f>
        <v>0</v>
      </c>
      <c r="E144" s="497">
        <f>Import!F142</f>
        <v>0</v>
      </c>
      <c r="F144" s="498">
        <f>Import!E142</f>
        <v>0</v>
      </c>
      <c r="G144" s="242"/>
      <c r="H144" s="583"/>
      <c r="M144" s="584">
        <f t="shared" si="10"/>
        <v>0</v>
      </c>
      <c r="N144" s="584">
        <f t="shared" si="11"/>
        <v>0</v>
      </c>
      <c r="O144" s="584">
        <f t="shared" si="12"/>
        <v>0</v>
      </c>
      <c r="P144" s="584">
        <f t="shared" si="13"/>
        <v>0</v>
      </c>
    </row>
    <row r="145" spans="2:16" ht="15.75" hidden="1" customHeight="1">
      <c r="B145" s="1246" t="str">
        <f t="shared" si="14"/>
        <v/>
      </c>
      <c r="C145" s="496">
        <f>Import!D143</f>
        <v>0</v>
      </c>
      <c r="D145" s="862">
        <f>Import!G143</f>
        <v>0</v>
      </c>
      <c r="E145" s="497">
        <f>Import!F143</f>
        <v>0</v>
      </c>
      <c r="F145" s="498">
        <f>Import!E143</f>
        <v>0</v>
      </c>
      <c r="G145" s="242"/>
      <c r="H145" s="583"/>
      <c r="M145" s="584">
        <f t="shared" si="10"/>
        <v>0</v>
      </c>
      <c r="N145" s="584">
        <f t="shared" si="11"/>
        <v>0</v>
      </c>
      <c r="O145" s="584">
        <f t="shared" si="12"/>
        <v>0</v>
      </c>
      <c r="P145" s="584">
        <f t="shared" si="13"/>
        <v>0</v>
      </c>
    </row>
    <row r="146" spans="2:16" ht="15.75" hidden="1" customHeight="1">
      <c r="B146" s="1246" t="str">
        <f t="shared" si="14"/>
        <v/>
      </c>
      <c r="C146" s="496">
        <f>Import!D144</f>
        <v>0</v>
      </c>
      <c r="D146" s="862">
        <f>Import!G144</f>
        <v>0</v>
      </c>
      <c r="E146" s="497">
        <f>Import!F144</f>
        <v>0</v>
      </c>
      <c r="F146" s="498">
        <f>Import!E144</f>
        <v>0</v>
      </c>
      <c r="G146" s="242"/>
      <c r="H146" s="583"/>
      <c r="M146" s="584">
        <f t="shared" si="10"/>
        <v>0</v>
      </c>
      <c r="N146" s="584">
        <f t="shared" si="11"/>
        <v>0</v>
      </c>
      <c r="O146" s="584">
        <f t="shared" si="12"/>
        <v>0</v>
      </c>
      <c r="P146" s="584">
        <f t="shared" si="13"/>
        <v>0</v>
      </c>
    </row>
    <row r="147" spans="2:16" ht="15.75" hidden="1" customHeight="1">
      <c r="B147" s="1246" t="str">
        <f t="shared" si="14"/>
        <v/>
      </c>
      <c r="C147" s="496">
        <f>Import!D145</f>
        <v>0</v>
      </c>
      <c r="D147" s="862">
        <f>Import!G145</f>
        <v>0</v>
      </c>
      <c r="E147" s="497">
        <f>Import!F145</f>
        <v>0</v>
      </c>
      <c r="F147" s="498">
        <f>Import!E145</f>
        <v>0</v>
      </c>
      <c r="G147" s="242"/>
      <c r="H147" s="583"/>
      <c r="M147" s="584">
        <f t="shared" si="10"/>
        <v>0</v>
      </c>
      <c r="N147" s="584">
        <f t="shared" si="11"/>
        <v>0</v>
      </c>
      <c r="O147" s="584">
        <f t="shared" si="12"/>
        <v>0</v>
      </c>
      <c r="P147" s="584">
        <f t="shared" si="13"/>
        <v>0</v>
      </c>
    </row>
    <row r="148" spans="2:16" ht="15.75" hidden="1" customHeight="1">
      <c r="B148" s="1246" t="str">
        <f t="shared" si="14"/>
        <v/>
      </c>
      <c r="C148" s="496">
        <f>Import!D146</f>
        <v>0</v>
      </c>
      <c r="D148" s="862">
        <f>Import!G146</f>
        <v>0</v>
      </c>
      <c r="E148" s="497">
        <f>Import!F146</f>
        <v>0</v>
      </c>
      <c r="F148" s="498">
        <f>Import!E146</f>
        <v>0</v>
      </c>
      <c r="G148" s="242"/>
      <c r="H148" s="583"/>
      <c r="M148" s="584">
        <f t="shared" si="10"/>
        <v>0</v>
      </c>
      <c r="N148" s="584">
        <f t="shared" si="11"/>
        <v>0</v>
      </c>
      <c r="O148" s="584">
        <f t="shared" si="12"/>
        <v>0</v>
      </c>
      <c r="P148" s="584">
        <f t="shared" si="13"/>
        <v>0</v>
      </c>
    </row>
    <row r="149" spans="2:16" ht="15.75" hidden="1" customHeight="1">
      <c r="B149" s="1246" t="str">
        <f t="shared" si="14"/>
        <v/>
      </c>
      <c r="C149" s="496">
        <f>Import!D147</f>
        <v>0</v>
      </c>
      <c r="D149" s="862">
        <f>Import!G147</f>
        <v>0</v>
      </c>
      <c r="E149" s="497">
        <f>Import!F147</f>
        <v>0</v>
      </c>
      <c r="F149" s="498">
        <f>Import!E147</f>
        <v>0</v>
      </c>
      <c r="G149" s="242"/>
      <c r="H149" s="583"/>
      <c r="M149" s="584">
        <f t="shared" si="10"/>
        <v>0</v>
      </c>
      <c r="N149" s="584">
        <f t="shared" si="11"/>
        <v>0</v>
      </c>
      <c r="O149" s="584">
        <f t="shared" si="12"/>
        <v>0</v>
      </c>
      <c r="P149" s="584">
        <f t="shared" si="13"/>
        <v>0</v>
      </c>
    </row>
    <row r="150" spans="2:16" ht="15.75" hidden="1" customHeight="1">
      <c r="B150" s="1246" t="str">
        <f t="shared" si="14"/>
        <v/>
      </c>
      <c r="C150" s="496">
        <f>Import!D148</f>
        <v>0</v>
      </c>
      <c r="D150" s="862">
        <f>Import!G148</f>
        <v>0</v>
      </c>
      <c r="E150" s="497">
        <f>Import!F148</f>
        <v>0</v>
      </c>
      <c r="F150" s="498">
        <f>Import!E148</f>
        <v>0</v>
      </c>
      <c r="G150" s="242"/>
      <c r="H150" s="583"/>
      <c r="M150" s="584">
        <f t="shared" si="10"/>
        <v>0</v>
      </c>
      <c r="N150" s="584">
        <f t="shared" si="11"/>
        <v>0</v>
      </c>
      <c r="O150" s="584">
        <f t="shared" si="12"/>
        <v>0</v>
      </c>
      <c r="P150" s="584">
        <f t="shared" si="13"/>
        <v>0</v>
      </c>
    </row>
    <row r="151" spans="2:16" ht="15.75" hidden="1" customHeight="1">
      <c r="B151" s="1246" t="str">
        <f t="shared" si="14"/>
        <v/>
      </c>
      <c r="C151" s="496">
        <f>Import!D149</f>
        <v>0</v>
      </c>
      <c r="D151" s="862">
        <f>Import!G149</f>
        <v>0</v>
      </c>
      <c r="E151" s="497">
        <f>Import!F149</f>
        <v>0</v>
      </c>
      <c r="F151" s="498">
        <f>Import!E149</f>
        <v>0</v>
      </c>
      <c r="G151" s="242"/>
      <c r="H151" s="583"/>
      <c r="M151" s="584">
        <f t="shared" si="10"/>
        <v>0</v>
      </c>
      <c r="N151" s="584">
        <f t="shared" si="11"/>
        <v>0</v>
      </c>
      <c r="O151" s="584">
        <f t="shared" si="12"/>
        <v>0</v>
      </c>
      <c r="P151" s="584">
        <f t="shared" si="13"/>
        <v>0</v>
      </c>
    </row>
    <row r="152" spans="2:16" ht="15.75" hidden="1" customHeight="1">
      <c r="B152" s="1246" t="str">
        <f t="shared" si="14"/>
        <v/>
      </c>
      <c r="C152" s="496">
        <f>Import!D150</f>
        <v>0</v>
      </c>
      <c r="D152" s="862">
        <f>Import!G150</f>
        <v>0</v>
      </c>
      <c r="E152" s="497">
        <f>Import!F150</f>
        <v>0</v>
      </c>
      <c r="F152" s="498">
        <f>Import!E150</f>
        <v>0</v>
      </c>
      <c r="G152" s="242"/>
      <c r="H152" s="583"/>
      <c r="M152" s="584">
        <f t="shared" si="10"/>
        <v>0</v>
      </c>
      <c r="N152" s="584">
        <f t="shared" si="11"/>
        <v>0</v>
      </c>
      <c r="O152" s="584">
        <f t="shared" si="12"/>
        <v>0</v>
      </c>
      <c r="P152" s="584">
        <f t="shared" si="13"/>
        <v>0</v>
      </c>
    </row>
    <row r="153" spans="2:16" ht="15.75" hidden="1" customHeight="1">
      <c r="B153" s="1246" t="str">
        <f t="shared" si="14"/>
        <v/>
      </c>
      <c r="C153" s="496">
        <f>Import!D151</f>
        <v>0</v>
      </c>
      <c r="D153" s="862">
        <f>Import!G151</f>
        <v>0</v>
      </c>
      <c r="E153" s="497">
        <f>Import!F151</f>
        <v>0</v>
      </c>
      <c r="F153" s="498">
        <f>Import!E151</f>
        <v>0</v>
      </c>
      <c r="G153" s="242"/>
      <c r="H153" s="583"/>
      <c r="M153" s="584">
        <f t="shared" si="10"/>
        <v>0</v>
      </c>
      <c r="N153" s="584">
        <f t="shared" si="11"/>
        <v>0</v>
      </c>
      <c r="O153" s="584">
        <f t="shared" si="12"/>
        <v>0</v>
      </c>
      <c r="P153" s="584">
        <f t="shared" si="13"/>
        <v>0</v>
      </c>
    </row>
    <row r="154" spans="2:16" ht="15.75" hidden="1" customHeight="1">
      <c r="B154" s="1246" t="str">
        <f t="shared" si="14"/>
        <v/>
      </c>
      <c r="C154" s="496">
        <f>Import!D152</f>
        <v>0</v>
      </c>
      <c r="D154" s="862">
        <f>Import!G152</f>
        <v>0</v>
      </c>
      <c r="E154" s="497">
        <f>Import!F152</f>
        <v>0</v>
      </c>
      <c r="F154" s="498">
        <f>Import!E152</f>
        <v>0</v>
      </c>
      <c r="G154" s="242"/>
      <c r="H154" s="583"/>
      <c r="M154" s="584">
        <f t="shared" si="10"/>
        <v>0</v>
      </c>
      <c r="N154" s="584">
        <f t="shared" si="11"/>
        <v>0</v>
      </c>
      <c r="O154" s="584">
        <f t="shared" si="12"/>
        <v>0</v>
      </c>
      <c r="P154" s="584">
        <f t="shared" si="13"/>
        <v>0</v>
      </c>
    </row>
    <row r="155" spans="2:16" ht="15.75" hidden="1" customHeight="1">
      <c r="B155" s="1246" t="str">
        <f t="shared" si="14"/>
        <v/>
      </c>
      <c r="C155" s="496">
        <f>Import!D153</f>
        <v>0</v>
      </c>
      <c r="D155" s="862">
        <f>Import!G153</f>
        <v>0</v>
      </c>
      <c r="E155" s="497">
        <f>Import!F153</f>
        <v>0</v>
      </c>
      <c r="F155" s="498">
        <f>Import!E153</f>
        <v>0</v>
      </c>
      <c r="G155" s="242"/>
      <c r="H155" s="583"/>
      <c r="M155" s="584">
        <f t="shared" si="10"/>
        <v>0</v>
      </c>
      <c r="N155" s="584">
        <f t="shared" si="11"/>
        <v>0</v>
      </c>
      <c r="O155" s="584">
        <f t="shared" si="12"/>
        <v>0</v>
      </c>
      <c r="P155" s="584">
        <f t="shared" si="13"/>
        <v>0</v>
      </c>
    </row>
    <row r="156" spans="2:16" ht="15.75" hidden="1" customHeight="1">
      <c r="B156" s="1246" t="str">
        <f t="shared" si="14"/>
        <v/>
      </c>
      <c r="C156" s="496">
        <f>Import!D154</f>
        <v>0</v>
      </c>
      <c r="D156" s="862">
        <f>Import!G154</f>
        <v>0</v>
      </c>
      <c r="E156" s="497">
        <f>Import!F154</f>
        <v>0</v>
      </c>
      <c r="F156" s="498">
        <f>Import!E154</f>
        <v>0</v>
      </c>
      <c r="G156" s="242"/>
      <c r="H156" s="583"/>
      <c r="M156" s="584">
        <f t="shared" si="10"/>
        <v>0</v>
      </c>
      <c r="N156" s="584">
        <f t="shared" si="11"/>
        <v>0</v>
      </c>
      <c r="O156" s="584">
        <f t="shared" si="12"/>
        <v>0</v>
      </c>
      <c r="P156" s="584">
        <f t="shared" si="13"/>
        <v>0</v>
      </c>
    </row>
    <row r="157" spans="2:16" ht="15.75" hidden="1" customHeight="1">
      <c r="B157" s="1246" t="str">
        <f t="shared" si="14"/>
        <v/>
      </c>
      <c r="C157" s="496">
        <f>Import!D155</f>
        <v>0</v>
      </c>
      <c r="D157" s="862">
        <f>Import!G155</f>
        <v>0</v>
      </c>
      <c r="E157" s="497">
        <f>Import!F155</f>
        <v>0</v>
      </c>
      <c r="F157" s="498">
        <f>Import!E155</f>
        <v>0</v>
      </c>
      <c r="G157" s="242"/>
      <c r="H157" s="583"/>
      <c r="M157" s="584">
        <f t="shared" si="10"/>
        <v>0</v>
      </c>
      <c r="N157" s="584">
        <f t="shared" si="11"/>
        <v>0</v>
      </c>
      <c r="O157" s="584">
        <f t="shared" si="12"/>
        <v>0</v>
      </c>
      <c r="P157" s="584">
        <f t="shared" si="13"/>
        <v>0</v>
      </c>
    </row>
    <row r="158" spans="2:16" ht="15.75" hidden="1" customHeight="1">
      <c r="B158" s="1246" t="str">
        <f t="shared" si="14"/>
        <v/>
      </c>
      <c r="C158" s="496">
        <f>Import!D156</f>
        <v>0</v>
      </c>
      <c r="D158" s="862">
        <f>Import!G156</f>
        <v>0</v>
      </c>
      <c r="E158" s="497">
        <f>Import!F156</f>
        <v>0</v>
      </c>
      <c r="F158" s="498">
        <f>Import!E156</f>
        <v>0</v>
      </c>
      <c r="G158" s="242"/>
      <c r="H158" s="583"/>
      <c r="M158" s="584">
        <f t="shared" si="10"/>
        <v>0</v>
      </c>
      <c r="N158" s="584">
        <f t="shared" si="11"/>
        <v>0</v>
      </c>
      <c r="O158" s="584">
        <f t="shared" si="12"/>
        <v>0</v>
      </c>
      <c r="P158" s="584">
        <f t="shared" si="13"/>
        <v>0</v>
      </c>
    </row>
    <row r="159" spans="2:16" ht="15.75" hidden="1" customHeight="1">
      <c r="B159" s="1246" t="str">
        <f t="shared" si="14"/>
        <v/>
      </c>
      <c r="C159" s="496">
        <f>Import!D157</f>
        <v>0</v>
      </c>
      <c r="D159" s="862">
        <f>Import!G157</f>
        <v>0</v>
      </c>
      <c r="E159" s="497">
        <f>Import!F157</f>
        <v>0</v>
      </c>
      <c r="F159" s="498">
        <f>Import!E157</f>
        <v>0</v>
      </c>
      <c r="G159" s="242"/>
      <c r="H159" s="583"/>
      <c r="M159" s="584">
        <f t="shared" si="10"/>
        <v>0</v>
      </c>
      <c r="N159" s="584">
        <f t="shared" si="11"/>
        <v>0</v>
      </c>
      <c r="O159" s="584">
        <f t="shared" si="12"/>
        <v>0</v>
      </c>
      <c r="P159" s="584">
        <f t="shared" si="13"/>
        <v>0</v>
      </c>
    </row>
    <row r="160" spans="2:16" ht="15.75" hidden="1" customHeight="1">
      <c r="B160" s="1246" t="str">
        <f t="shared" si="14"/>
        <v/>
      </c>
      <c r="C160" s="496">
        <f>Import!D158</f>
        <v>0</v>
      </c>
      <c r="D160" s="862">
        <f>Import!G158</f>
        <v>0</v>
      </c>
      <c r="E160" s="497">
        <f>Import!F158</f>
        <v>0</v>
      </c>
      <c r="F160" s="498">
        <f>Import!E158</f>
        <v>0</v>
      </c>
      <c r="G160" s="242"/>
      <c r="H160" s="583"/>
      <c r="M160" s="584">
        <f t="shared" si="10"/>
        <v>0</v>
      </c>
      <c r="N160" s="584">
        <f t="shared" si="11"/>
        <v>0</v>
      </c>
      <c r="O160" s="584">
        <f t="shared" si="12"/>
        <v>0</v>
      </c>
      <c r="P160" s="584">
        <f t="shared" si="13"/>
        <v>0</v>
      </c>
    </row>
    <row r="161" spans="2:16" ht="15.75" hidden="1" customHeight="1">
      <c r="B161" s="1246" t="str">
        <f t="shared" si="14"/>
        <v/>
      </c>
      <c r="C161" s="496">
        <f>Import!D159</f>
        <v>0</v>
      </c>
      <c r="D161" s="862">
        <f>Import!G159</f>
        <v>0</v>
      </c>
      <c r="E161" s="497">
        <f>Import!F159</f>
        <v>0</v>
      </c>
      <c r="F161" s="498">
        <f>Import!E159</f>
        <v>0</v>
      </c>
      <c r="G161" s="242"/>
      <c r="H161" s="583"/>
      <c r="M161" s="584">
        <f t="shared" si="10"/>
        <v>0</v>
      </c>
      <c r="N161" s="584">
        <f t="shared" si="11"/>
        <v>0</v>
      </c>
      <c r="O161" s="584">
        <f t="shared" si="12"/>
        <v>0</v>
      </c>
      <c r="P161" s="584">
        <f t="shared" si="13"/>
        <v>0</v>
      </c>
    </row>
    <row r="162" spans="2:16" ht="15.75" hidden="1" customHeight="1">
      <c r="B162" s="1246" t="str">
        <f t="shared" si="14"/>
        <v/>
      </c>
      <c r="C162" s="496">
        <f>Import!D160</f>
        <v>0</v>
      </c>
      <c r="D162" s="862">
        <f>Import!G160</f>
        <v>0</v>
      </c>
      <c r="E162" s="497">
        <f>Import!F160</f>
        <v>0</v>
      </c>
      <c r="F162" s="498">
        <f>Import!E160</f>
        <v>0</v>
      </c>
      <c r="G162" s="242"/>
      <c r="H162" s="583"/>
      <c r="M162" s="584">
        <f t="shared" si="10"/>
        <v>0</v>
      </c>
      <c r="N162" s="584">
        <f t="shared" si="11"/>
        <v>0</v>
      </c>
      <c r="O162" s="584">
        <f t="shared" si="12"/>
        <v>0</v>
      </c>
      <c r="P162" s="584">
        <f t="shared" si="13"/>
        <v>0</v>
      </c>
    </row>
    <row r="163" spans="2:16" ht="15.75" hidden="1" customHeight="1">
      <c r="B163" s="1246" t="str">
        <f t="shared" si="14"/>
        <v/>
      </c>
      <c r="C163" s="496">
        <f>Import!D161</f>
        <v>0</v>
      </c>
      <c r="D163" s="862">
        <f>Import!G161</f>
        <v>0</v>
      </c>
      <c r="E163" s="497">
        <f>Import!F161</f>
        <v>0</v>
      </c>
      <c r="F163" s="498">
        <f>Import!E161</f>
        <v>0</v>
      </c>
      <c r="G163" s="242"/>
      <c r="H163" s="583"/>
      <c r="M163" s="584">
        <f t="shared" si="10"/>
        <v>0</v>
      </c>
      <c r="N163" s="584">
        <f t="shared" si="11"/>
        <v>0</v>
      </c>
      <c r="O163" s="584">
        <f t="shared" si="12"/>
        <v>0</v>
      </c>
      <c r="P163" s="584">
        <f t="shared" si="13"/>
        <v>0</v>
      </c>
    </row>
    <row r="164" spans="2:16" ht="15.75" hidden="1" customHeight="1">
      <c r="B164" s="1246" t="str">
        <f t="shared" si="14"/>
        <v/>
      </c>
      <c r="C164" s="496">
        <f>Import!D162</f>
        <v>0</v>
      </c>
      <c r="D164" s="862">
        <f>Import!G162</f>
        <v>0</v>
      </c>
      <c r="E164" s="497">
        <f>Import!F162</f>
        <v>0</v>
      </c>
      <c r="F164" s="498">
        <f>Import!E162</f>
        <v>0</v>
      </c>
      <c r="G164" s="242"/>
      <c r="H164" s="583"/>
      <c r="M164" s="584">
        <f t="shared" si="10"/>
        <v>0</v>
      </c>
      <c r="N164" s="584">
        <f t="shared" si="11"/>
        <v>0</v>
      </c>
      <c r="O164" s="584">
        <f t="shared" si="12"/>
        <v>0</v>
      </c>
      <c r="P164" s="584">
        <f t="shared" si="13"/>
        <v>0</v>
      </c>
    </row>
    <row r="165" spans="2:16" ht="15.75" hidden="1" customHeight="1">
      <c r="B165" s="1246" t="str">
        <f t="shared" si="14"/>
        <v/>
      </c>
      <c r="C165" s="496">
        <f>Import!D163</f>
        <v>0</v>
      </c>
      <c r="D165" s="862">
        <f>Import!G163</f>
        <v>0</v>
      </c>
      <c r="E165" s="497">
        <f>Import!F163</f>
        <v>0</v>
      </c>
      <c r="F165" s="498">
        <f>Import!E163</f>
        <v>0</v>
      </c>
      <c r="G165" s="242"/>
      <c r="H165" s="583"/>
      <c r="M165" s="584">
        <f t="shared" si="10"/>
        <v>0</v>
      </c>
      <c r="N165" s="584">
        <f t="shared" si="11"/>
        <v>0</v>
      </c>
      <c r="O165" s="584">
        <f t="shared" si="12"/>
        <v>0</v>
      </c>
      <c r="P165" s="584">
        <f t="shared" si="13"/>
        <v>0</v>
      </c>
    </row>
    <row r="166" spans="2:16" ht="15.75" hidden="1" customHeight="1">
      <c r="B166" s="1246" t="str">
        <f t="shared" si="14"/>
        <v/>
      </c>
      <c r="C166" s="496">
        <f>Import!D164</f>
        <v>0</v>
      </c>
      <c r="D166" s="862">
        <f>Import!G164</f>
        <v>0</v>
      </c>
      <c r="E166" s="497">
        <f>Import!F164</f>
        <v>0</v>
      </c>
      <c r="F166" s="498">
        <f>Import!E164</f>
        <v>0</v>
      </c>
      <c r="G166" s="242"/>
      <c r="H166" s="583"/>
      <c r="M166" s="584">
        <f t="shared" si="10"/>
        <v>0</v>
      </c>
      <c r="N166" s="584">
        <f t="shared" si="11"/>
        <v>0</v>
      </c>
      <c r="O166" s="584">
        <f t="shared" si="12"/>
        <v>0</v>
      </c>
      <c r="P166" s="584">
        <f t="shared" si="13"/>
        <v>0</v>
      </c>
    </row>
    <row r="167" spans="2:16" ht="15.75" hidden="1" customHeight="1">
      <c r="B167" s="1246" t="str">
        <f t="shared" si="14"/>
        <v/>
      </c>
      <c r="C167" s="496">
        <f>Import!D165</f>
        <v>0</v>
      </c>
      <c r="D167" s="862">
        <f>Import!G165</f>
        <v>0</v>
      </c>
      <c r="E167" s="497">
        <f>Import!F165</f>
        <v>0</v>
      </c>
      <c r="F167" s="498">
        <f>Import!E165</f>
        <v>0</v>
      </c>
      <c r="G167" s="242"/>
      <c r="H167" s="583"/>
      <c r="M167" s="584">
        <f t="shared" si="10"/>
        <v>0</v>
      </c>
      <c r="N167" s="584">
        <f t="shared" si="11"/>
        <v>0</v>
      </c>
      <c r="O167" s="584">
        <f t="shared" si="12"/>
        <v>0</v>
      </c>
      <c r="P167" s="584">
        <f t="shared" si="13"/>
        <v>0</v>
      </c>
    </row>
    <row r="168" spans="2:16" ht="15.75" hidden="1" customHeight="1">
      <c r="B168" s="1246" t="str">
        <f t="shared" si="14"/>
        <v/>
      </c>
      <c r="C168" s="496">
        <f>Import!D166</f>
        <v>0</v>
      </c>
      <c r="D168" s="862">
        <f>Import!G166</f>
        <v>0</v>
      </c>
      <c r="E168" s="497">
        <f>Import!F166</f>
        <v>0</v>
      </c>
      <c r="F168" s="498">
        <f>Import!E166</f>
        <v>0</v>
      </c>
      <c r="G168" s="242"/>
      <c r="H168" s="583"/>
      <c r="M168" s="584">
        <f t="shared" si="10"/>
        <v>0</v>
      </c>
      <c r="N168" s="584">
        <f t="shared" si="11"/>
        <v>0</v>
      </c>
      <c r="O168" s="584">
        <f t="shared" si="12"/>
        <v>0</v>
      </c>
      <c r="P168" s="584">
        <f t="shared" si="13"/>
        <v>0</v>
      </c>
    </row>
    <row r="169" spans="2:16" ht="15.75" hidden="1" customHeight="1">
      <c r="B169" s="1246" t="str">
        <f t="shared" si="14"/>
        <v/>
      </c>
      <c r="C169" s="496">
        <f>Import!D167</f>
        <v>0</v>
      </c>
      <c r="D169" s="862">
        <f>Import!G167</f>
        <v>0</v>
      </c>
      <c r="E169" s="497">
        <f>Import!F167</f>
        <v>0</v>
      </c>
      <c r="F169" s="498">
        <f>Import!E167</f>
        <v>0</v>
      </c>
      <c r="G169" s="242"/>
      <c r="H169" s="583"/>
      <c r="M169" s="584">
        <f t="shared" si="10"/>
        <v>0</v>
      </c>
      <c r="N169" s="584">
        <f t="shared" si="11"/>
        <v>0</v>
      </c>
      <c r="O169" s="584">
        <f t="shared" si="12"/>
        <v>0</v>
      </c>
      <c r="P169" s="584">
        <f t="shared" si="13"/>
        <v>0</v>
      </c>
    </row>
    <row r="170" spans="2:16" ht="15.75" hidden="1" customHeight="1">
      <c r="B170" s="1246" t="str">
        <f t="shared" si="14"/>
        <v/>
      </c>
      <c r="C170" s="496">
        <f>Import!D168</f>
        <v>0</v>
      </c>
      <c r="D170" s="862">
        <f>Import!G168</f>
        <v>0</v>
      </c>
      <c r="E170" s="497">
        <f>Import!F168</f>
        <v>0</v>
      </c>
      <c r="F170" s="498">
        <f>Import!E168</f>
        <v>0</v>
      </c>
      <c r="G170" s="242"/>
      <c r="H170" s="583"/>
      <c r="M170" s="584">
        <f t="shared" si="10"/>
        <v>0</v>
      </c>
      <c r="N170" s="584">
        <f t="shared" si="11"/>
        <v>0</v>
      </c>
      <c r="O170" s="584">
        <f t="shared" si="12"/>
        <v>0</v>
      </c>
      <c r="P170" s="584">
        <f t="shared" si="13"/>
        <v>0</v>
      </c>
    </row>
    <row r="171" spans="2:16" ht="15.75" hidden="1" customHeight="1">
      <c r="B171" s="1246" t="str">
        <f t="shared" si="14"/>
        <v/>
      </c>
      <c r="C171" s="496">
        <f>Import!D169</f>
        <v>0</v>
      </c>
      <c r="D171" s="862">
        <f>Import!G169</f>
        <v>0</v>
      </c>
      <c r="E171" s="497">
        <f>Import!F169</f>
        <v>0</v>
      </c>
      <c r="F171" s="498">
        <f>Import!E169</f>
        <v>0</v>
      </c>
      <c r="G171" s="242"/>
      <c r="H171" s="583"/>
      <c r="M171" s="584">
        <f t="shared" si="10"/>
        <v>0</v>
      </c>
      <c r="N171" s="584">
        <f t="shared" si="11"/>
        <v>0</v>
      </c>
      <c r="O171" s="584">
        <f t="shared" si="12"/>
        <v>0</v>
      </c>
      <c r="P171" s="584">
        <f t="shared" si="13"/>
        <v>0</v>
      </c>
    </row>
    <row r="172" spans="2:16" ht="15.75" hidden="1" customHeight="1">
      <c r="B172" s="1246" t="str">
        <f t="shared" si="14"/>
        <v/>
      </c>
      <c r="C172" s="496">
        <f>Import!D170</f>
        <v>0</v>
      </c>
      <c r="D172" s="862">
        <f>Import!G170</f>
        <v>0</v>
      </c>
      <c r="E172" s="497">
        <f>Import!F170</f>
        <v>0</v>
      </c>
      <c r="F172" s="498">
        <f>Import!E170</f>
        <v>0</v>
      </c>
      <c r="G172" s="242"/>
      <c r="H172" s="583"/>
      <c r="M172" s="584">
        <f t="shared" si="10"/>
        <v>0</v>
      </c>
      <c r="N172" s="584">
        <f t="shared" si="11"/>
        <v>0</v>
      </c>
      <c r="O172" s="584">
        <f t="shared" si="12"/>
        <v>0</v>
      </c>
      <c r="P172" s="584">
        <f t="shared" si="13"/>
        <v>0</v>
      </c>
    </row>
    <row r="173" spans="2:16" ht="15.75" hidden="1" customHeight="1">
      <c r="B173" s="1246" t="str">
        <f t="shared" si="14"/>
        <v/>
      </c>
      <c r="C173" s="496">
        <f>Import!D171</f>
        <v>0</v>
      </c>
      <c r="D173" s="862">
        <f>Import!G171</f>
        <v>0</v>
      </c>
      <c r="E173" s="497">
        <f>Import!F171</f>
        <v>0</v>
      </c>
      <c r="F173" s="498">
        <f>Import!E171</f>
        <v>0</v>
      </c>
      <c r="G173" s="242"/>
      <c r="H173" s="583"/>
      <c r="M173" s="584">
        <f t="shared" si="10"/>
        <v>0</v>
      </c>
      <c r="N173" s="584">
        <f t="shared" si="11"/>
        <v>0</v>
      </c>
      <c r="O173" s="584">
        <f t="shared" si="12"/>
        <v>0</v>
      </c>
      <c r="P173" s="584">
        <f t="shared" si="13"/>
        <v>0</v>
      </c>
    </row>
    <row r="174" spans="2:16" ht="15.75" hidden="1" customHeight="1">
      <c r="B174" s="1246" t="str">
        <f t="shared" si="14"/>
        <v/>
      </c>
      <c r="C174" s="496">
        <f>Import!D172</f>
        <v>0</v>
      </c>
      <c r="D174" s="862">
        <f>Import!G172</f>
        <v>0</v>
      </c>
      <c r="E174" s="497">
        <f>Import!F172</f>
        <v>0</v>
      </c>
      <c r="F174" s="498">
        <f>Import!E172</f>
        <v>0</v>
      </c>
      <c r="G174" s="242"/>
      <c r="H174" s="583"/>
      <c r="M174" s="584">
        <f t="shared" si="10"/>
        <v>0</v>
      </c>
      <c r="N174" s="584">
        <f t="shared" si="11"/>
        <v>0</v>
      </c>
      <c r="O174" s="584">
        <f t="shared" si="12"/>
        <v>0</v>
      </c>
      <c r="P174" s="584">
        <f t="shared" si="13"/>
        <v>0</v>
      </c>
    </row>
    <row r="175" spans="2:16" ht="15.75" hidden="1" customHeight="1">
      <c r="B175" s="1246" t="str">
        <f t="shared" si="14"/>
        <v/>
      </c>
      <c r="C175" s="496">
        <f>Import!D173</f>
        <v>0</v>
      </c>
      <c r="D175" s="862">
        <f>Import!G173</f>
        <v>0</v>
      </c>
      <c r="E175" s="497">
        <f>Import!F173</f>
        <v>0</v>
      </c>
      <c r="F175" s="498">
        <f>Import!E173</f>
        <v>0</v>
      </c>
      <c r="G175" s="242"/>
      <c r="H175" s="583"/>
      <c r="M175" s="584">
        <f t="shared" si="10"/>
        <v>0</v>
      </c>
      <c r="N175" s="584">
        <f t="shared" si="11"/>
        <v>0</v>
      </c>
      <c r="O175" s="584">
        <f t="shared" si="12"/>
        <v>0</v>
      </c>
      <c r="P175" s="584">
        <f t="shared" si="13"/>
        <v>0</v>
      </c>
    </row>
    <row r="176" spans="2:16" ht="15.75" hidden="1" customHeight="1">
      <c r="B176" s="1246" t="str">
        <f t="shared" si="14"/>
        <v/>
      </c>
      <c r="C176" s="496">
        <f>Import!D174</f>
        <v>0</v>
      </c>
      <c r="D176" s="862">
        <f>Import!G174</f>
        <v>0</v>
      </c>
      <c r="E176" s="497">
        <f>Import!F174</f>
        <v>0</v>
      </c>
      <c r="F176" s="498">
        <f>Import!E174</f>
        <v>0</v>
      </c>
      <c r="G176" s="242"/>
      <c r="H176" s="583"/>
      <c r="M176" s="584">
        <f t="shared" si="10"/>
        <v>0</v>
      </c>
      <c r="N176" s="584">
        <f t="shared" si="11"/>
        <v>0</v>
      </c>
      <c r="O176" s="584">
        <f t="shared" si="12"/>
        <v>0</v>
      </c>
      <c r="P176" s="584">
        <f t="shared" si="13"/>
        <v>0</v>
      </c>
    </row>
    <row r="177" spans="2:16" ht="15.75" hidden="1" customHeight="1">
      <c r="B177" s="1246" t="str">
        <f t="shared" si="14"/>
        <v/>
      </c>
      <c r="C177" s="496">
        <f>Import!D175</f>
        <v>0</v>
      </c>
      <c r="D177" s="862">
        <f>Import!G175</f>
        <v>0</v>
      </c>
      <c r="E177" s="497">
        <f>Import!F175</f>
        <v>0</v>
      </c>
      <c r="F177" s="498">
        <f>Import!E175</f>
        <v>0</v>
      </c>
      <c r="G177" s="242"/>
      <c r="H177" s="583"/>
      <c r="M177" s="584">
        <f t="shared" si="10"/>
        <v>0</v>
      </c>
      <c r="N177" s="584">
        <f t="shared" si="11"/>
        <v>0</v>
      </c>
      <c r="O177" s="584">
        <f t="shared" si="12"/>
        <v>0</v>
      </c>
      <c r="P177" s="584">
        <f t="shared" si="13"/>
        <v>0</v>
      </c>
    </row>
    <row r="178" spans="2:16" ht="15.75" hidden="1" customHeight="1">
      <c r="B178" s="1246" t="str">
        <f t="shared" si="14"/>
        <v/>
      </c>
      <c r="C178" s="496">
        <f>Import!D176</f>
        <v>0</v>
      </c>
      <c r="D178" s="862">
        <f>Import!G176</f>
        <v>0</v>
      </c>
      <c r="E178" s="497">
        <f>Import!F176</f>
        <v>0</v>
      </c>
      <c r="F178" s="498">
        <f>Import!E176</f>
        <v>0</v>
      </c>
      <c r="G178" s="242"/>
      <c r="H178" s="583"/>
      <c r="M178" s="584">
        <f t="shared" si="10"/>
        <v>0</v>
      </c>
      <c r="N178" s="584">
        <f t="shared" si="11"/>
        <v>0</v>
      </c>
      <c r="O178" s="584">
        <f t="shared" si="12"/>
        <v>0</v>
      </c>
      <c r="P178" s="584">
        <f t="shared" si="13"/>
        <v>0</v>
      </c>
    </row>
    <row r="179" spans="2:16" ht="15.75" hidden="1" customHeight="1">
      <c r="B179" s="1246" t="str">
        <f t="shared" si="14"/>
        <v/>
      </c>
      <c r="C179" s="496">
        <f>Import!D177</f>
        <v>0</v>
      </c>
      <c r="D179" s="862">
        <f>Import!G177</f>
        <v>0</v>
      </c>
      <c r="E179" s="497">
        <f>Import!F177</f>
        <v>0</v>
      </c>
      <c r="F179" s="498">
        <f>Import!E177</f>
        <v>0</v>
      </c>
      <c r="G179" s="242"/>
      <c r="H179" s="583"/>
      <c r="M179" s="584">
        <f t="shared" si="10"/>
        <v>0</v>
      </c>
      <c r="N179" s="584">
        <f t="shared" si="11"/>
        <v>0</v>
      </c>
      <c r="O179" s="584">
        <f t="shared" si="12"/>
        <v>0</v>
      </c>
      <c r="P179" s="584">
        <f t="shared" si="13"/>
        <v>0</v>
      </c>
    </row>
    <row r="180" spans="2:16" ht="15.75" hidden="1" customHeight="1">
      <c r="B180" s="1246" t="str">
        <f t="shared" si="14"/>
        <v/>
      </c>
      <c r="C180" s="496">
        <f>Import!D178</f>
        <v>0</v>
      </c>
      <c r="D180" s="862">
        <f>Import!G178</f>
        <v>0</v>
      </c>
      <c r="E180" s="497">
        <f>Import!F178</f>
        <v>0</v>
      </c>
      <c r="F180" s="498">
        <f>Import!E178</f>
        <v>0</v>
      </c>
      <c r="G180" s="242"/>
      <c r="H180" s="583"/>
      <c r="M180" s="584">
        <f t="shared" si="10"/>
        <v>0</v>
      </c>
      <c r="N180" s="584">
        <f t="shared" si="11"/>
        <v>0</v>
      </c>
      <c r="O180" s="584">
        <f t="shared" si="12"/>
        <v>0</v>
      </c>
      <c r="P180" s="584">
        <f t="shared" si="13"/>
        <v>0</v>
      </c>
    </row>
    <row r="181" spans="2:16" ht="15.75" hidden="1" customHeight="1">
      <c r="B181" s="1246" t="str">
        <f t="shared" si="14"/>
        <v/>
      </c>
      <c r="C181" s="496">
        <f>Import!D179</f>
        <v>0</v>
      </c>
      <c r="D181" s="862">
        <f>Import!G179</f>
        <v>0</v>
      </c>
      <c r="E181" s="497">
        <f>Import!F179</f>
        <v>0</v>
      </c>
      <c r="F181" s="498">
        <f>Import!E179</f>
        <v>0</v>
      </c>
      <c r="G181" s="242"/>
      <c r="H181" s="583"/>
      <c r="M181" s="584">
        <f t="shared" si="10"/>
        <v>0</v>
      </c>
      <c r="N181" s="584">
        <f t="shared" si="11"/>
        <v>0</v>
      </c>
      <c r="O181" s="584">
        <f t="shared" si="12"/>
        <v>0</v>
      </c>
      <c r="P181" s="584">
        <f t="shared" si="13"/>
        <v>0</v>
      </c>
    </row>
    <row r="182" spans="2:16" ht="15.75" hidden="1" customHeight="1">
      <c r="B182" s="1246" t="str">
        <f t="shared" si="14"/>
        <v/>
      </c>
      <c r="C182" s="496">
        <f>Import!D180</f>
        <v>0</v>
      </c>
      <c r="D182" s="862">
        <f>Import!G180</f>
        <v>0</v>
      </c>
      <c r="E182" s="497">
        <f>Import!F180</f>
        <v>0</v>
      </c>
      <c r="F182" s="498">
        <f>Import!E180</f>
        <v>0</v>
      </c>
      <c r="G182" s="242"/>
      <c r="H182" s="583"/>
      <c r="M182" s="584">
        <f t="shared" si="10"/>
        <v>0</v>
      </c>
      <c r="N182" s="584">
        <f t="shared" si="11"/>
        <v>0</v>
      </c>
      <c r="O182" s="584">
        <f t="shared" si="12"/>
        <v>0</v>
      </c>
      <c r="P182" s="584">
        <f t="shared" si="13"/>
        <v>0</v>
      </c>
    </row>
    <row r="183" spans="2:16" ht="15.75" hidden="1" customHeight="1">
      <c r="B183" s="1246" t="str">
        <f t="shared" si="14"/>
        <v/>
      </c>
      <c r="C183" s="496">
        <f>Import!D181</f>
        <v>0</v>
      </c>
      <c r="D183" s="862">
        <f>Import!G181</f>
        <v>0</v>
      </c>
      <c r="E183" s="497">
        <f>Import!F181</f>
        <v>0</v>
      </c>
      <c r="F183" s="498">
        <f>Import!E181</f>
        <v>0</v>
      </c>
      <c r="G183" s="242"/>
      <c r="H183" s="583"/>
      <c r="M183" s="584">
        <f t="shared" si="10"/>
        <v>0</v>
      </c>
      <c r="N183" s="584">
        <f t="shared" si="11"/>
        <v>0</v>
      </c>
      <c r="O183" s="584">
        <f t="shared" si="12"/>
        <v>0</v>
      </c>
      <c r="P183" s="584">
        <f t="shared" si="13"/>
        <v>0</v>
      </c>
    </row>
    <row r="184" spans="2:16" ht="15.75" hidden="1" customHeight="1">
      <c r="B184" s="1246" t="str">
        <f t="shared" si="14"/>
        <v/>
      </c>
      <c r="C184" s="496">
        <f>Import!D182</f>
        <v>0</v>
      </c>
      <c r="D184" s="862">
        <f>Import!G182</f>
        <v>0</v>
      </c>
      <c r="E184" s="497">
        <f>Import!F182</f>
        <v>0</v>
      </c>
      <c r="F184" s="498">
        <f>Import!E182</f>
        <v>0</v>
      </c>
      <c r="G184" s="242"/>
      <c r="H184" s="583"/>
      <c r="M184" s="584">
        <f t="shared" si="10"/>
        <v>0</v>
      </c>
      <c r="N184" s="584">
        <f t="shared" si="11"/>
        <v>0</v>
      </c>
      <c r="O184" s="584">
        <f t="shared" si="12"/>
        <v>0</v>
      </c>
      <c r="P184" s="584">
        <f t="shared" si="13"/>
        <v>0</v>
      </c>
    </row>
    <row r="185" spans="2:16" ht="15.75" hidden="1" customHeight="1">
      <c r="B185" s="1246" t="str">
        <f t="shared" si="14"/>
        <v/>
      </c>
      <c r="C185" s="496">
        <f>Import!D183</f>
        <v>0</v>
      </c>
      <c r="D185" s="862">
        <f>Import!G183</f>
        <v>0</v>
      </c>
      <c r="E185" s="497">
        <f>Import!F183</f>
        <v>0</v>
      </c>
      <c r="F185" s="498">
        <f>Import!E183</f>
        <v>0</v>
      </c>
      <c r="G185" s="242"/>
      <c r="H185" s="583"/>
      <c r="M185" s="584">
        <f t="shared" si="10"/>
        <v>0</v>
      </c>
      <c r="N185" s="584">
        <f t="shared" si="11"/>
        <v>0</v>
      </c>
      <c r="O185" s="584">
        <f t="shared" si="12"/>
        <v>0</v>
      </c>
      <c r="P185" s="584">
        <f t="shared" si="13"/>
        <v>0</v>
      </c>
    </row>
    <row r="186" spans="2:16" ht="15.75" hidden="1" customHeight="1">
      <c r="B186" s="1246" t="str">
        <f t="shared" si="14"/>
        <v/>
      </c>
      <c r="C186" s="496">
        <f>Import!D184</f>
        <v>0</v>
      </c>
      <c r="D186" s="862">
        <f>Import!G184</f>
        <v>0</v>
      </c>
      <c r="E186" s="497">
        <f>Import!F184</f>
        <v>0</v>
      </c>
      <c r="F186" s="498">
        <f>Import!E184</f>
        <v>0</v>
      </c>
      <c r="G186" s="242"/>
      <c r="H186" s="583"/>
      <c r="M186" s="584">
        <f t="shared" si="10"/>
        <v>0</v>
      </c>
      <c r="N186" s="584">
        <f t="shared" si="11"/>
        <v>0</v>
      </c>
      <c r="O186" s="584">
        <f t="shared" si="12"/>
        <v>0</v>
      </c>
      <c r="P186" s="584">
        <f t="shared" si="13"/>
        <v>0</v>
      </c>
    </row>
    <row r="187" spans="2:16" ht="15.75" hidden="1" customHeight="1">
      <c r="B187" s="1246" t="str">
        <f t="shared" si="14"/>
        <v/>
      </c>
      <c r="C187" s="496">
        <f>Import!D185</f>
        <v>0</v>
      </c>
      <c r="D187" s="862">
        <f>Import!G185</f>
        <v>0</v>
      </c>
      <c r="E187" s="497">
        <f>Import!F185</f>
        <v>0</v>
      </c>
      <c r="F187" s="498">
        <f>Import!E185</f>
        <v>0</v>
      </c>
      <c r="G187" s="242"/>
      <c r="H187" s="583"/>
      <c r="M187" s="584">
        <f t="shared" si="10"/>
        <v>0</v>
      </c>
      <c r="N187" s="584">
        <f t="shared" si="11"/>
        <v>0</v>
      </c>
      <c r="O187" s="584">
        <f t="shared" si="12"/>
        <v>0</v>
      </c>
      <c r="P187" s="584">
        <f t="shared" si="13"/>
        <v>0</v>
      </c>
    </row>
    <row r="188" spans="2:16" ht="15.75" hidden="1" customHeight="1">
      <c r="B188" s="1246" t="str">
        <f t="shared" si="14"/>
        <v/>
      </c>
      <c r="C188" s="496">
        <f>Import!D186</f>
        <v>0</v>
      </c>
      <c r="D188" s="862">
        <f>Import!G186</f>
        <v>0</v>
      </c>
      <c r="E188" s="497">
        <f>Import!F186</f>
        <v>0</v>
      </c>
      <c r="F188" s="498">
        <f>Import!E186</f>
        <v>0</v>
      </c>
      <c r="G188" s="242"/>
      <c r="H188" s="583"/>
      <c r="M188" s="584">
        <f t="shared" si="10"/>
        <v>0</v>
      </c>
      <c r="N188" s="584">
        <f t="shared" si="11"/>
        <v>0</v>
      </c>
      <c r="O188" s="584">
        <f t="shared" si="12"/>
        <v>0</v>
      </c>
      <c r="P188" s="584">
        <f t="shared" si="13"/>
        <v>0</v>
      </c>
    </row>
    <row r="189" spans="2:16" ht="15.75" hidden="1" customHeight="1">
      <c r="B189" s="1246" t="str">
        <f t="shared" si="14"/>
        <v/>
      </c>
      <c r="C189" s="496">
        <f>Import!D187</f>
        <v>0</v>
      </c>
      <c r="D189" s="862">
        <f>Import!G187</f>
        <v>0</v>
      </c>
      <c r="E189" s="497">
        <f>Import!F187</f>
        <v>0</v>
      </c>
      <c r="F189" s="498">
        <f>Import!E187</f>
        <v>0</v>
      </c>
      <c r="G189" s="242"/>
      <c r="H189" s="583"/>
      <c r="M189" s="584">
        <f t="shared" si="10"/>
        <v>0</v>
      </c>
      <c r="N189" s="584">
        <f t="shared" si="11"/>
        <v>0</v>
      </c>
      <c r="O189" s="584">
        <f t="shared" si="12"/>
        <v>0</v>
      </c>
      <c r="P189" s="584">
        <f t="shared" si="13"/>
        <v>0</v>
      </c>
    </row>
    <row r="190" spans="2:16" ht="15.75" hidden="1" customHeight="1">
      <c r="B190" s="1246" t="str">
        <f t="shared" si="14"/>
        <v/>
      </c>
      <c r="C190" s="496">
        <f>Import!D188</f>
        <v>0</v>
      </c>
      <c r="D190" s="862">
        <f>Import!G188</f>
        <v>0</v>
      </c>
      <c r="E190" s="497">
        <f>Import!F188</f>
        <v>0</v>
      </c>
      <c r="F190" s="498">
        <f>Import!E188</f>
        <v>0</v>
      </c>
      <c r="G190" s="242"/>
      <c r="H190" s="583"/>
      <c r="M190" s="584">
        <f t="shared" si="10"/>
        <v>0</v>
      </c>
      <c r="N190" s="584">
        <f t="shared" si="11"/>
        <v>0</v>
      </c>
      <c r="O190" s="584">
        <f t="shared" si="12"/>
        <v>0</v>
      </c>
      <c r="P190" s="584">
        <f t="shared" si="13"/>
        <v>0</v>
      </c>
    </row>
    <row r="191" spans="2:16" ht="15.75" hidden="1" customHeight="1">
      <c r="B191" s="1246" t="str">
        <f t="shared" si="14"/>
        <v/>
      </c>
      <c r="C191" s="496">
        <f>Import!D189</f>
        <v>0</v>
      </c>
      <c r="D191" s="862">
        <f>Import!G189</f>
        <v>0</v>
      </c>
      <c r="E191" s="497">
        <f>Import!F189</f>
        <v>0</v>
      </c>
      <c r="F191" s="498">
        <f>Import!E189</f>
        <v>0</v>
      </c>
      <c r="G191" s="242"/>
      <c r="H191" s="583"/>
      <c r="M191" s="584">
        <f t="shared" si="10"/>
        <v>0</v>
      </c>
      <c r="N191" s="584">
        <f t="shared" si="11"/>
        <v>0</v>
      </c>
      <c r="O191" s="584">
        <f t="shared" si="12"/>
        <v>0</v>
      </c>
      <c r="P191" s="584">
        <f t="shared" si="13"/>
        <v>0</v>
      </c>
    </row>
    <row r="192" spans="2:16" ht="15.75" hidden="1" customHeight="1">
      <c r="B192" s="1246" t="str">
        <f t="shared" si="14"/>
        <v/>
      </c>
      <c r="C192" s="496">
        <f>Import!D190</f>
        <v>0</v>
      </c>
      <c r="D192" s="862">
        <f>Import!G190</f>
        <v>0</v>
      </c>
      <c r="E192" s="497">
        <f>Import!F190</f>
        <v>0</v>
      </c>
      <c r="F192" s="498">
        <f>Import!E190</f>
        <v>0</v>
      </c>
      <c r="G192" s="242"/>
      <c r="H192" s="583"/>
      <c r="M192" s="584">
        <f t="shared" si="10"/>
        <v>0</v>
      </c>
      <c r="N192" s="584">
        <f t="shared" si="11"/>
        <v>0</v>
      </c>
      <c r="O192" s="584">
        <f t="shared" si="12"/>
        <v>0</v>
      </c>
      <c r="P192" s="584">
        <f t="shared" si="13"/>
        <v>0</v>
      </c>
    </row>
    <row r="193" spans="2:16" ht="15.75" hidden="1" customHeight="1">
      <c r="B193" s="1246" t="str">
        <f t="shared" si="14"/>
        <v/>
      </c>
      <c r="C193" s="496">
        <f>Import!D191</f>
        <v>0</v>
      </c>
      <c r="D193" s="862">
        <f>Import!G191</f>
        <v>0</v>
      </c>
      <c r="E193" s="497">
        <f>Import!F191</f>
        <v>0</v>
      </c>
      <c r="F193" s="498">
        <f>Import!E191</f>
        <v>0</v>
      </c>
      <c r="G193" s="242"/>
      <c r="H193" s="583"/>
      <c r="M193" s="584">
        <f t="shared" si="10"/>
        <v>0</v>
      </c>
      <c r="N193" s="584">
        <f t="shared" si="11"/>
        <v>0</v>
      </c>
      <c r="O193" s="584">
        <f t="shared" si="12"/>
        <v>0</v>
      </c>
      <c r="P193" s="584">
        <f t="shared" si="13"/>
        <v>0</v>
      </c>
    </row>
    <row r="194" spans="2:16" ht="15.75" hidden="1" customHeight="1">
      <c r="B194" s="1246" t="str">
        <f t="shared" si="14"/>
        <v/>
      </c>
      <c r="C194" s="496">
        <f>Import!D192</f>
        <v>0</v>
      </c>
      <c r="D194" s="862">
        <f>Import!G192</f>
        <v>0</v>
      </c>
      <c r="E194" s="497">
        <f>Import!F192</f>
        <v>0</v>
      </c>
      <c r="F194" s="498">
        <f>Import!E192</f>
        <v>0</v>
      </c>
      <c r="G194" s="242"/>
      <c r="H194" s="583"/>
      <c r="M194" s="584">
        <f t="shared" si="10"/>
        <v>0</v>
      </c>
      <c r="N194" s="584">
        <f t="shared" si="11"/>
        <v>0</v>
      </c>
      <c r="O194" s="584">
        <f t="shared" si="12"/>
        <v>0</v>
      </c>
      <c r="P194" s="584">
        <f t="shared" si="13"/>
        <v>0</v>
      </c>
    </row>
    <row r="195" spans="2:16" ht="15.75" hidden="1" customHeight="1">
      <c r="B195" s="1246" t="str">
        <f t="shared" si="14"/>
        <v/>
      </c>
      <c r="C195" s="496">
        <f>Import!D193</f>
        <v>0</v>
      </c>
      <c r="D195" s="862">
        <f>Import!G193</f>
        <v>0</v>
      </c>
      <c r="E195" s="497">
        <f>Import!F193</f>
        <v>0</v>
      </c>
      <c r="F195" s="498">
        <f>Import!E193</f>
        <v>0</v>
      </c>
      <c r="G195" s="242"/>
      <c r="H195" s="583"/>
      <c r="M195" s="584">
        <f t="shared" si="10"/>
        <v>0</v>
      </c>
      <c r="N195" s="584">
        <f t="shared" si="11"/>
        <v>0</v>
      </c>
      <c r="O195" s="584">
        <f t="shared" si="12"/>
        <v>0</v>
      </c>
      <c r="P195" s="584">
        <f t="shared" si="13"/>
        <v>0</v>
      </c>
    </row>
    <row r="196" spans="2:16" ht="15.75" hidden="1" customHeight="1">
      <c r="B196" s="1246" t="str">
        <f t="shared" si="14"/>
        <v/>
      </c>
      <c r="C196" s="496">
        <f>Import!D194</f>
        <v>0</v>
      </c>
      <c r="D196" s="862">
        <f>Import!G194</f>
        <v>0</v>
      </c>
      <c r="E196" s="497">
        <f>Import!F194</f>
        <v>0</v>
      </c>
      <c r="F196" s="498">
        <f>Import!E194</f>
        <v>0</v>
      </c>
      <c r="G196" s="242"/>
      <c r="H196" s="583"/>
      <c r="M196" s="584">
        <f t="shared" si="10"/>
        <v>0</v>
      </c>
      <c r="N196" s="584">
        <f t="shared" si="11"/>
        <v>0</v>
      </c>
      <c r="O196" s="584">
        <f t="shared" si="12"/>
        <v>0</v>
      </c>
      <c r="P196" s="584">
        <f t="shared" si="13"/>
        <v>0</v>
      </c>
    </row>
    <row r="197" spans="2:16" ht="15.75" hidden="1" customHeight="1">
      <c r="B197" s="1246" t="str">
        <f t="shared" si="14"/>
        <v/>
      </c>
      <c r="C197" s="496">
        <f>Import!D195</f>
        <v>0</v>
      </c>
      <c r="D197" s="862">
        <f>Import!G195</f>
        <v>0</v>
      </c>
      <c r="E197" s="497">
        <f>Import!F195</f>
        <v>0</v>
      </c>
      <c r="F197" s="498">
        <f>Import!E195</f>
        <v>0</v>
      </c>
      <c r="G197" s="242"/>
      <c r="H197" s="583"/>
      <c r="M197" s="584">
        <f t="shared" si="10"/>
        <v>0</v>
      </c>
      <c r="N197" s="584">
        <f t="shared" si="11"/>
        <v>0</v>
      </c>
      <c r="O197" s="584">
        <f t="shared" si="12"/>
        <v>0</v>
      </c>
      <c r="P197" s="584">
        <f t="shared" si="13"/>
        <v>0</v>
      </c>
    </row>
    <row r="198" spans="2:16" ht="15.75" hidden="1" customHeight="1">
      <c r="B198" s="1246" t="str">
        <f t="shared" si="14"/>
        <v/>
      </c>
      <c r="C198" s="496">
        <f>Import!D196</f>
        <v>0</v>
      </c>
      <c r="D198" s="862">
        <f>Import!G196</f>
        <v>0</v>
      </c>
      <c r="E198" s="497">
        <f>Import!F196</f>
        <v>0</v>
      </c>
      <c r="F198" s="498">
        <f>Import!E196</f>
        <v>0</v>
      </c>
      <c r="G198" s="242"/>
      <c r="H198" s="583"/>
      <c r="M198" s="584">
        <f t="shared" ref="M198:M261" si="15">IF(G198=L$6,E198,0)</f>
        <v>0</v>
      </c>
      <c r="N198" s="584">
        <f t="shared" ref="N198:N261" si="16">IF(G198=L$7,E198,0)</f>
        <v>0</v>
      </c>
      <c r="O198" s="584">
        <f t="shared" ref="O198:O261" si="17">IF(G198=L$8,E198,0)</f>
        <v>0</v>
      </c>
      <c r="P198" s="584">
        <f t="shared" ref="P198:P261" si="18">IF(G198=L$9,E198,0)</f>
        <v>0</v>
      </c>
    </row>
    <row r="199" spans="2:16" ht="15.75" hidden="1" customHeight="1">
      <c r="B199" s="1246" t="str">
        <f t="shared" ref="B199:B262" si="19">IF(F199&gt;0,"Wypełnione","")</f>
        <v/>
      </c>
      <c r="C199" s="496">
        <f>Import!D197</f>
        <v>0</v>
      </c>
      <c r="D199" s="862">
        <f>Import!G197</f>
        <v>0</v>
      </c>
      <c r="E199" s="497">
        <f>Import!F197</f>
        <v>0</v>
      </c>
      <c r="F199" s="498">
        <f>Import!E197</f>
        <v>0</v>
      </c>
      <c r="G199" s="242"/>
      <c r="H199" s="583"/>
      <c r="M199" s="584">
        <f t="shared" si="15"/>
        <v>0</v>
      </c>
      <c r="N199" s="584">
        <f t="shared" si="16"/>
        <v>0</v>
      </c>
      <c r="O199" s="584">
        <f t="shared" si="17"/>
        <v>0</v>
      </c>
      <c r="P199" s="584">
        <f t="shared" si="18"/>
        <v>0</v>
      </c>
    </row>
    <row r="200" spans="2:16" ht="15.75" hidden="1" customHeight="1">
      <c r="B200" s="1246" t="str">
        <f t="shared" si="19"/>
        <v/>
      </c>
      <c r="C200" s="496">
        <f>Import!D198</f>
        <v>0</v>
      </c>
      <c r="D200" s="862">
        <f>Import!G198</f>
        <v>0</v>
      </c>
      <c r="E200" s="497">
        <f>Import!F198</f>
        <v>0</v>
      </c>
      <c r="F200" s="498">
        <f>Import!E198</f>
        <v>0</v>
      </c>
      <c r="G200" s="242"/>
      <c r="H200" s="583"/>
      <c r="M200" s="584">
        <f t="shared" si="15"/>
        <v>0</v>
      </c>
      <c r="N200" s="584">
        <f t="shared" si="16"/>
        <v>0</v>
      </c>
      <c r="O200" s="584">
        <f t="shared" si="17"/>
        <v>0</v>
      </c>
      <c r="P200" s="584">
        <f t="shared" si="18"/>
        <v>0</v>
      </c>
    </row>
    <row r="201" spans="2:16" ht="15.75" hidden="1" customHeight="1">
      <c r="B201" s="1246" t="str">
        <f t="shared" si="19"/>
        <v/>
      </c>
      <c r="C201" s="496">
        <f>Import!D199</f>
        <v>0</v>
      </c>
      <c r="D201" s="862">
        <f>Import!G199</f>
        <v>0</v>
      </c>
      <c r="E201" s="497">
        <f>Import!F199</f>
        <v>0</v>
      </c>
      <c r="F201" s="498">
        <f>Import!E199</f>
        <v>0</v>
      </c>
      <c r="G201" s="242"/>
      <c r="H201" s="583"/>
      <c r="M201" s="584">
        <f t="shared" si="15"/>
        <v>0</v>
      </c>
      <c r="N201" s="584">
        <f t="shared" si="16"/>
        <v>0</v>
      </c>
      <c r="O201" s="584">
        <f t="shared" si="17"/>
        <v>0</v>
      </c>
      <c r="P201" s="584">
        <f t="shared" si="18"/>
        <v>0</v>
      </c>
    </row>
    <row r="202" spans="2:16" ht="15.75" hidden="1" customHeight="1">
      <c r="B202" s="1246" t="str">
        <f t="shared" si="19"/>
        <v/>
      </c>
      <c r="C202" s="496">
        <f>Import!D200</f>
        <v>0</v>
      </c>
      <c r="D202" s="862">
        <f>Import!G200</f>
        <v>0</v>
      </c>
      <c r="E202" s="497">
        <f>Import!F200</f>
        <v>0</v>
      </c>
      <c r="F202" s="498">
        <f>Import!E200</f>
        <v>0</v>
      </c>
      <c r="G202" s="242"/>
      <c r="H202" s="583"/>
      <c r="M202" s="584">
        <f t="shared" si="15"/>
        <v>0</v>
      </c>
      <c r="N202" s="584">
        <f t="shared" si="16"/>
        <v>0</v>
      </c>
      <c r="O202" s="584">
        <f t="shared" si="17"/>
        <v>0</v>
      </c>
      <c r="P202" s="584">
        <f t="shared" si="18"/>
        <v>0</v>
      </c>
    </row>
    <row r="203" spans="2:16" ht="15.75" hidden="1" customHeight="1">
      <c r="B203" s="1246" t="str">
        <f t="shared" si="19"/>
        <v/>
      </c>
      <c r="C203" s="496">
        <f>Import!D201</f>
        <v>0</v>
      </c>
      <c r="D203" s="862">
        <f>Import!G201</f>
        <v>0</v>
      </c>
      <c r="E203" s="497">
        <f>Import!F201</f>
        <v>0</v>
      </c>
      <c r="F203" s="498">
        <f>Import!E201</f>
        <v>0</v>
      </c>
      <c r="G203" s="242"/>
      <c r="H203" s="583"/>
      <c r="M203" s="584">
        <f t="shared" si="15"/>
        <v>0</v>
      </c>
      <c r="N203" s="584">
        <f t="shared" si="16"/>
        <v>0</v>
      </c>
      <c r="O203" s="584">
        <f t="shared" si="17"/>
        <v>0</v>
      </c>
      <c r="P203" s="584">
        <f t="shared" si="18"/>
        <v>0</v>
      </c>
    </row>
    <row r="204" spans="2:16" ht="15.75" hidden="1" customHeight="1">
      <c r="B204" s="1246" t="str">
        <f t="shared" si="19"/>
        <v/>
      </c>
      <c r="C204" s="496">
        <f>Import!D202</f>
        <v>0</v>
      </c>
      <c r="D204" s="862">
        <f>Import!G202</f>
        <v>0</v>
      </c>
      <c r="E204" s="497">
        <f>Import!F202</f>
        <v>0</v>
      </c>
      <c r="F204" s="498">
        <f>Import!E202</f>
        <v>0</v>
      </c>
      <c r="G204" s="242"/>
      <c r="H204" s="583"/>
      <c r="M204" s="584">
        <f t="shared" si="15"/>
        <v>0</v>
      </c>
      <c r="N204" s="584">
        <f t="shared" si="16"/>
        <v>0</v>
      </c>
      <c r="O204" s="584">
        <f t="shared" si="17"/>
        <v>0</v>
      </c>
      <c r="P204" s="584">
        <f t="shared" si="18"/>
        <v>0</v>
      </c>
    </row>
    <row r="205" spans="2:16" ht="15.75" hidden="1" customHeight="1">
      <c r="B205" s="1246" t="str">
        <f t="shared" si="19"/>
        <v/>
      </c>
      <c r="C205" s="496">
        <f>Import!D203</f>
        <v>0</v>
      </c>
      <c r="D205" s="862">
        <f>Import!G203</f>
        <v>0</v>
      </c>
      <c r="E205" s="497">
        <f>Import!F203</f>
        <v>0</v>
      </c>
      <c r="F205" s="498">
        <f>Import!E203</f>
        <v>0</v>
      </c>
      <c r="G205" s="242"/>
      <c r="H205" s="583"/>
      <c r="M205" s="584">
        <f t="shared" si="15"/>
        <v>0</v>
      </c>
      <c r="N205" s="584">
        <f t="shared" si="16"/>
        <v>0</v>
      </c>
      <c r="O205" s="584">
        <f t="shared" si="17"/>
        <v>0</v>
      </c>
      <c r="P205" s="584">
        <f t="shared" si="18"/>
        <v>0</v>
      </c>
    </row>
    <row r="206" spans="2:16" ht="15.75" hidden="1" customHeight="1">
      <c r="B206" s="1246" t="str">
        <f t="shared" si="19"/>
        <v/>
      </c>
      <c r="C206" s="496">
        <f>Import!D204</f>
        <v>0</v>
      </c>
      <c r="D206" s="862">
        <f>Import!G204</f>
        <v>0</v>
      </c>
      <c r="E206" s="497">
        <f>Import!F204</f>
        <v>0</v>
      </c>
      <c r="F206" s="498">
        <f>Import!E204</f>
        <v>0</v>
      </c>
      <c r="G206" s="242"/>
      <c r="H206" s="583"/>
      <c r="M206" s="584">
        <f t="shared" si="15"/>
        <v>0</v>
      </c>
      <c r="N206" s="584">
        <f t="shared" si="16"/>
        <v>0</v>
      </c>
      <c r="O206" s="584">
        <f t="shared" si="17"/>
        <v>0</v>
      </c>
      <c r="P206" s="584">
        <f t="shared" si="18"/>
        <v>0</v>
      </c>
    </row>
    <row r="207" spans="2:16" ht="15.75" hidden="1" customHeight="1">
      <c r="B207" s="1246" t="str">
        <f t="shared" si="19"/>
        <v/>
      </c>
      <c r="C207" s="496">
        <f>Import!D205</f>
        <v>0</v>
      </c>
      <c r="D207" s="862">
        <f>Import!G205</f>
        <v>0</v>
      </c>
      <c r="E207" s="497">
        <f>Import!F205</f>
        <v>0</v>
      </c>
      <c r="F207" s="498">
        <f>Import!E205</f>
        <v>0</v>
      </c>
      <c r="G207" s="242"/>
      <c r="H207" s="583"/>
      <c r="M207" s="584">
        <f t="shared" si="15"/>
        <v>0</v>
      </c>
      <c r="N207" s="584">
        <f t="shared" si="16"/>
        <v>0</v>
      </c>
      <c r="O207" s="584">
        <f t="shared" si="17"/>
        <v>0</v>
      </c>
      <c r="P207" s="584">
        <f t="shared" si="18"/>
        <v>0</v>
      </c>
    </row>
    <row r="208" spans="2:16" ht="15.75" hidden="1" customHeight="1">
      <c r="B208" s="1246" t="str">
        <f t="shared" si="19"/>
        <v/>
      </c>
      <c r="C208" s="496">
        <f>Import!D206</f>
        <v>0</v>
      </c>
      <c r="D208" s="862">
        <f>Import!G206</f>
        <v>0</v>
      </c>
      <c r="E208" s="497">
        <f>Import!F206</f>
        <v>0</v>
      </c>
      <c r="F208" s="498">
        <f>Import!E206</f>
        <v>0</v>
      </c>
      <c r="G208" s="242"/>
      <c r="H208" s="583"/>
      <c r="M208" s="584">
        <f t="shared" si="15"/>
        <v>0</v>
      </c>
      <c r="N208" s="584">
        <f t="shared" si="16"/>
        <v>0</v>
      </c>
      <c r="O208" s="584">
        <f t="shared" si="17"/>
        <v>0</v>
      </c>
      <c r="P208" s="584">
        <f t="shared" si="18"/>
        <v>0</v>
      </c>
    </row>
    <row r="209" spans="2:16" ht="15.75" hidden="1" customHeight="1">
      <c r="B209" s="1246" t="str">
        <f t="shared" si="19"/>
        <v/>
      </c>
      <c r="C209" s="496">
        <f>Import!D207</f>
        <v>0</v>
      </c>
      <c r="D209" s="862">
        <f>Import!G207</f>
        <v>0</v>
      </c>
      <c r="E209" s="497">
        <f>Import!F207</f>
        <v>0</v>
      </c>
      <c r="F209" s="498">
        <f>Import!E207</f>
        <v>0</v>
      </c>
      <c r="G209" s="242"/>
      <c r="H209" s="583"/>
      <c r="M209" s="584">
        <f t="shared" si="15"/>
        <v>0</v>
      </c>
      <c r="N209" s="584">
        <f t="shared" si="16"/>
        <v>0</v>
      </c>
      <c r="O209" s="584">
        <f t="shared" si="17"/>
        <v>0</v>
      </c>
      <c r="P209" s="584">
        <f t="shared" si="18"/>
        <v>0</v>
      </c>
    </row>
    <row r="210" spans="2:16" ht="15.75" hidden="1" customHeight="1">
      <c r="B210" s="1246" t="str">
        <f t="shared" si="19"/>
        <v/>
      </c>
      <c r="C210" s="496">
        <f>Import!D208</f>
        <v>0</v>
      </c>
      <c r="D210" s="862">
        <f>Import!G208</f>
        <v>0</v>
      </c>
      <c r="E210" s="497">
        <f>Import!F208</f>
        <v>0</v>
      </c>
      <c r="F210" s="498">
        <f>Import!E208</f>
        <v>0</v>
      </c>
      <c r="G210" s="242"/>
      <c r="H210" s="583"/>
      <c r="M210" s="584">
        <f t="shared" si="15"/>
        <v>0</v>
      </c>
      <c r="N210" s="584">
        <f t="shared" si="16"/>
        <v>0</v>
      </c>
      <c r="O210" s="584">
        <f t="shared" si="17"/>
        <v>0</v>
      </c>
      <c r="P210" s="584">
        <f t="shared" si="18"/>
        <v>0</v>
      </c>
    </row>
    <row r="211" spans="2:16" ht="15.75" hidden="1" customHeight="1">
      <c r="B211" s="1246" t="str">
        <f t="shared" si="19"/>
        <v/>
      </c>
      <c r="C211" s="496">
        <f>Import!D209</f>
        <v>0</v>
      </c>
      <c r="D211" s="862">
        <f>Import!G209</f>
        <v>0</v>
      </c>
      <c r="E211" s="497">
        <f>Import!F209</f>
        <v>0</v>
      </c>
      <c r="F211" s="498">
        <f>Import!E209</f>
        <v>0</v>
      </c>
      <c r="G211" s="242"/>
      <c r="H211" s="583"/>
      <c r="M211" s="584">
        <f t="shared" si="15"/>
        <v>0</v>
      </c>
      <c r="N211" s="584">
        <f t="shared" si="16"/>
        <v>0</v>
      </c>
      <c r="O211" s="584">
        <f t="shared" si="17"/>
        <v>0</v>
      </c>
      <c r="P211" s="584">
        <f t="shared" si="18"/>
        <v>0</v>
      </c>
    </row>
    <row r="212" spans="2:16" ht="15.75" hidden="1" customHeight="1">
      <c r="B212" s="1246" t="str">
        <f t="shared" si="19"/>
        <v/>
      </c>
      <c r="C212" s="496">
        <f>Import!D210</f>
        <v>0</v>
      </c>
      <c r="D212" s="862">
        <f>Import!G210</f>
        <v>0</v>
      </c>
      <c r="E212" s="497">
        <f>Import!F210</f>
        <v>0</v>
      </c>
      <c r="F212" s="498">
        <f>Import!E210</f>
        <v>0</v>
      </c>
      <c r="G212" s="242"/>
      <c r="H212" s="583"/>
      <c r="M212" s="584">
        <f t="shared" si="15"/>
        <v>0</v>
      </c>
      <c r="N212" s="584">
        <f t="shared" si="16"/>
        <v>0</v>
      </c>
      <c r="O212" s="584">
        <f t="shared" si="17"/>
        <v>0</v>
      </c>
      <c r="P212" s="584">
        <f t="shared" si="18"/>
        <v>0</v>
      </c>
    </row>
    <row r="213" spans="2:16" ht="15.75" hidden="1" customHeight="1">
      <c r="B213" s="1246" t="str">
        <f t="shared" si="19"/>
        <v/>
      </c>
      <c r="C213" s="496">
        <f>Import!D211</f>
        <v>0</v>
      </c>
      <c r="D213" s="862">
        <f>Import!G211</f>
        <v>0</v>
      </c>
      <c r="E213" s="497">
        <f>Import!F211</f>
        <v>0</v>
      </c>
      <c r="F213" s="498">
        <f>Import!E211</f>
        <v>0</v>
      </c>
      <c r="G213" s="242"/>
      <c r="H213" s="583"/>
      <c r="M213" s="584">
        <f t="shared" si="15"/>
        <v>0</v>
      </c>
      <c r="N213" s="584">
        <f t="shared" si="16"/>
        <v>0</v>
      </c>
      <c r="O213" s="584">
        <f t="shared" si="17"/>
        <v>0</v>
      </c>
      <c r="P213" s="584">
        <f t="shared" si="18"/>
        <v>0</v>
      </c>
    </row>
    <row r="214" spans="2:16" ht="15.75" hidden="1" customHeight="1">
      <c r="B214" s="1246" t="str">
        <f t="shared" si="19"/>
        <v/>
      </c>
      <c r="C214" s="496">
        <f>Import!D212</f>
        <v>0</v>
      </c>
      <c r="D214" s="862">
        <f>Import!G212</f>
        <v>0</v>
      </c>
      <c r="E214" s="497">
        <f>Import!F212</f>
        <v>0</v>
      </c>
      <c r="F214" s="498">
        <f>Import!E212</f>
        <v>0</v>
      </c>
      <c r="G214" s="242"/>
      <c r="H214" s="583"/>
      <c r="M214" s="584">
        <f t="shared" si="15"/>
        <v>0</v>
      </c>
      <c r="N214" s="584">
        <f t="shared" si="16"/>
        <v>0</v>
      </c>
      <c r="O214" s="584">
        <f t="shared" si="17"/>
        <v>0</v>
      </c>
      <c r="P214" s="584">
        <f t="shared" si="18"/>
        <v>0</v>
      </c>
    </row>
    <row r="215" spans="2:16" ht="15.75" hidden="1" customHeight="1">
      <c r="B215" s="1246" t="str">
        <f t="shared" si="19"/>
        <v/>
      </c>
      <c r="C215" s="496">
        <f>Import!D213</f>
        <v>0</v>
      </c>
      <c r="D215" s="862">
        <f>Import!G213</f>
        <v>0</v>
      </c>
      <c r="E215" s="497">
        <f>Import!F213</f>
        <v>0</v>
      </c>
      <c r="F215" s="498">
        <f>Import!E213</f>
        <v>0</v>
      </c>
      <c r="G215" s="242"/>
      <c r="H215" s="583"/>
      <c r="M215" s="584">
        <f t="shared" si="15"/>
        <v>0</v>
      </c>
      <c r="N215" s="584">
        <f t="shared" si="16"/>
        <v>0</v>
      </c>
      <c r="O215" s="584">
        <f t="shared" si="17"/>
        <v>0</v>
      </c>
      <c r="P215" s="584">
        <f t="shared" si="18"/>
        <v>0</v>
      </c>
    </row>
    <row r="216" spans="2:16" ht="15.75" hidden="1" customHeight="1">
      <c r="B216" s="1246" t="str">
        <f t="shared" si="19"/>
        <v/>
      </c>
      <c r="C216" s="496">
        <f>Import!D214</f>
        <v>0</v>
      </c>
      <c r="D216" s="862">
        <f>Import!G214</f>
        <v>0</v>
      </c>
      <c r="E216" s="497">
        <f>Import!F214</f>
        <v>0</v>
      </c>
      <c r="F216" s="498">
        <f>Import!E214</f>
        <v>0</v>
      </c>
      <c r="G216" s="242"/>
      <c r="H216" s="583"/>
      <c r="M216" s="584">
        <f t="shared" si="15"/>
        <v>0</v>
      </c>
      <c r="N216" s="584">
        <f t="shared" si="16"/>
        <v>0</v>
      </c>
      <c r="O216" s="584">
        <f t="shared" si="17"/>
        <v>0</v>
      </c>
      <c r="P216" s="584">
        <f t="shared" si="18"/>
        <v>0</v>
      </c>
    </row>
    <row r="217" spans="2:16" ht="15.75" hidden="1" customHeight="1">
      <c r="B217" s="1246" t="str">
        <f t="shared" si="19"/>
        <v/>
      </c>
      <c r="C217" s="496">
        <f>Import!D215</f>
        <v>0</v>
      </c>
      <c r="D217" s="862">
        <f>Import!G215</f>
        <v>0</v>
      </c>
      <c r="E217" s="497">
        <f>Import!F215</f>
        <v>0</v>
      </c>
      <c r="F217" s="498">
        <f>Import!E215</f>
        <v>0</v>
      </c>
      <c r="G217" s="242"/>
      <c r="H217" s="583"/>
      <c r="M217" s="584">
        <f t="shared" si="15"/>
        <v>0</v>
      </c>
      <c r="N217" s="584">
        <f t="shared" si="16"/>
        <v>0</v>
      </c>
      <c r="O217" s="584">
        <f t="shared" si="17"/>
        <v>0</v>
      </c>
      <c r="P217" s="584">
        <f t="shared" si="18"/>
        <v>0</v>
      </c>
    </row>
    <row r="218" spans="2:16" ht="15.75" hidden="1" customHeight="1">
      <c r="B218" s="1246" t="str">
        <f t="shared" si="19"/>
        <v/>
      </c>
      <c r="C218" s="496">
        <f>Import!D216</f>
        <v>0</v>
      </c>
      <c r="D218" s="862">
        <f>Import!G216</f>
        <v>0</v>
      </c>
      <c r="E218" s="497">
        <f>Import!F216</f>
        <v>0</v>
      </c>
      <c r="F218" s="498">
        <f>Import!E216</f>
        <v>0</v>
      </c>
      <c r="G218" s="242"/>
      <c r="H218" s="583"/>
      <c r="M218" s="584">
        <f t="shared" si="15"/>
        <v>0</v>
      </c>
      <c r="N218" s="584">
        <f t="shared" si="16"/>
        <v>0</v>
      </c>
      <c r="O218" s="584">
        <f t="shared" si="17"/>
        <v>0</v>
      </c>
      <c r="P218" s="584">
        <f t="shared" si="18"/>
        <v>0</v>
      </c>
    </row>
    <row r="219" spans="2:16" ht="15.75" hidden="1" customHeight="1">
      <c r="B219" s="1246" t="str">
        <f t="shared" si="19"/>
        <v/>
      </c>
      <c r="C219" s="496">
        <f>Import!D217</f>
        <v>0</v>
      </c>
      <c r="D219" s="862">
        <f>Import!G217</f>
        <v>0</v>
      </c>
      <c r="E219" s="497">
        <f>Import!F217</f>
        <v>0</v>
      </c>
      <c r="F219" s="498">
        <f>Import!E217</f>
        <v>0</v>
      </c>
      <c r="G219" s="242"/>
      <c r="H219" s="583"/>
      <c r="M219" s="584">
        <f t="shared" si="15"/>
        <v>0</v>
      </c>
      <c r="N219" s="584">
        <f t="shared" si="16"/>
        <v>0</v>
      </c>
      <c r="O219" s="584">
        <f t="shared" si="17"/>
        <v>0</v>
      </c>
      <c r="P219" s="584">
        <f t="shared" si="18"/>
        <v>0</v>
      </c>
    </row>
    <row r="220" spans="2:16" ht="15.75" hidden="1" customHeight="1">
      <c r="B220" s="1246" t="str">
        <f t="shared" si="19"/>
        <v/>
      </c>
      <c r="C220" s="496">
        <f>Import!D218</f>
        <v>0</v>
      </c>
      <c r="D220" s="862">
        <f>Import!G218</f>
        <v>0</v>
      </c>
      <c r="E220" s="497">
        <f>Import!F218</f>
        <v>0</v>
      </c>
      <c r="F220" s="498">
        <f>Import!E218</f>
        <v>0</v>
      </c>
      <c r="G220" s="242"/>
      <c r="H220" s="583"/>
      <c r="M220" s="584">
        <f t="shared" si="15"/>
        <v>0</v>
      </c>
      <c r="N220" s="584">
        <f t="shared" si="16"/>
        <v>0</v>
      </c>
      <c r="O220" s="584">
        <f t="shared" si="17"/>
        <v>0</v>
      </c>
      <c r="P220" s="584">
        <f t="shared" si="18"/>
        <v>0</v>
      </c>
    </row>
    <row r="221" spans="2:16" ht="15.75" hidden="1" customHeight="1">
      <c r="B221" s="1246" t="str">
        <f t="shared" si="19"/>
        <v/>
      </c>
      <c r="C221" s="496">
        <f>Import!D219</f>
        <v>0</v>
      </c>
      <c r="D221" s="862">
        <f>Import!G219</f>
        <v>0</v>
      </c>
      <c r="E221" s="497">
        <f>Import!F219</f>
        <v>0</v>
      </c>
      <c r="F221" s="498">
        <f>Import!E219</f>
        <v>0</v>
      </c>
      <c r="G221" s="242"/>
      <c r="H221" s="583"/>
      <c r="M221" s="584">
        <f t="shared" si="15"/>
        <v>0</v>
      </c>
      <c r="N221" s="584">
        <f t="shared" si="16"/>
        <v>0</v>
      </c>
      <c r="O221" s="584">
        <f t="shared" si="17"/>
        <v>0</v>
      </c>
      <c r="P221" s="584">
        <f t="shared" si="18"/>
        <v>0</v>
      </c>
    </row>
    <row r="222" spans="2:16" ht="15.75" hidden="1" customHeight="1">
      <c r="B222" s="1246" t="str">
        <f t="shared" si="19"/>
        <v/>
      </c>
      <c r="C222" s="496">
        <f>Import!D220</f>
        <v>0</v>
      </c>
      <c r="D222" s="862">
        <f>Import!G220</f>
        <v>0</v>
      </c>
      <c r="E222" s="497">
        <f>Import!F220</f>
        <v>0</v>
      </c>
      <c r="F222" s="498">
        <f>Import!E220</f>
        <v>0</v>
      </c>
      <c r="G222" s="242"/>
      <c r="H222" s="583"/>
      <c r="M222" s="584">
        <f t="shared" si="15"/>
        <v>0</v>
      </c>
      <c r="N222" s="584">
        <f t="shared" si="16"/>
        <v>0</v>
      </c>
      <c r="O222" s="584">
        <f t="shared" si="17"/>
        <v>0</v>
      </c>
      <c r="P222" s="584">
        <f t="shared" si="18"/>
        <v>0</v>
      </c>
    </row>
    <row r="223" spans="2:16" ht="15.75" hidden="1" customHeight="1">
      <c r="B223" s="1246" t="str">
        <f t="shared" si="19"/>
        <v/>
      </c>
      <c r="C223" s="496">
        <f>Import!D221</f>
        <v>0</v>
      </c>
      <c r="D223" s="862">
        <f>Import!G221</f>
        <v>0</v>
      </c>
      <c r="E223" s="497">
        <f>Import!F221</f>
        <v>0</v>
      </c>
      <c r="F223" s="498">
        <f>Import!E221</f>
        <v>0</v>
      </c>
      <c r="G223" s="242"/>
      <c r="H223" s="583"/>
      <c r="M223" s="584">
        <f t="shared" si="15"/>
        <v>0</v>
      </c>
      <c r="N223" s="584">
        <f t="shared" si="16"/>
        <v>0</v>
      </c>
      <c r="O223" s="584">
        <f t="shared" si="17"/>
        <v>0</v>
      </c>
      <c r="P223" s="584">
        <f t="shared" si="18"/>
        <v>0</v>
      </c>
    </row>
    <row r="224" spans="2:16" ht="15.75" hidden="1" customHeight="1">
      <c r="B224" s="1246" t="str">
        <f t="shared" si="19"/>
        <v/>
      </c>
      <c r="C224" s="496">
        <f>Import!D222</f>
        <v>0</v>
      </c>
      <c r="D224" s="862">
        <f>Import!G222</f>
        <v>0</v>
      </c>
      <c r="E224" s="497">
        <f>Import!F222</f>
        <v>0</v>
      </c>
      <c r="F224" s="498">
        <f>Import!E222</f>
        <v>0</v>
      </c>
      <c r="G224" s="242"/>
      <c r="H224" s="583"/>
      <c r="M224" s="584">
        <f t="shared" si="15"/>
        <v>0</v>
      </c>
      <c r="N224" s="584">
        <f t="shared" si="16"/>
        <v>0</v>
      </c>
      <c r="O224" s="584">
        <f t="shared" si="17"/>
        <v>0</v>
      </c>
      <c r="P224" s="584">
        <f t="shared" si="18"/>
        <v>0</v>
      </c>
    </row>
    <row r="225" spans="2:16" ht="15.75" hidden="1" customHeight="1">
      <c r="B225" s="1246" t="str">
        <f t="shared" si="19"/>
        <v/>
      </c>
      <c r="C225" s="496">
        <f>Import!D223</f>
        <v>0</v>
      </c>
      <c r="D225" s="862">
        <f>Import!G223</f>
        <v>0</v>
      </c>
      <c r="E225" s="497">
        <f>Import!F223</f>
        <v>0</v>
      </c>
      <c r="F225" s="498">
        <f>Import!E223</f>
        <v>0</v>
      </c>
      <c r="G225" s="242"/>
      <c r="H225" s="583"/>
      <c r="M225" s="584">
        <f t="shared" si="15"/>
        <v>0</v>
      </c>
      <c r="N225" s="584">
        <f t="shared" si="16"/>
        <v>0</v>
      </c>
      <c r="O225" s="584">
        <f t="shared" si="17"/>
        <v>0</v>
      </c>
      <c r="P225" s="584">
        <f t="shared" si="18"/>
        <v>0</v>
      </c>
    </row>
    <row r="226" spans="2:16" ht="15.75" hidden="1" customHeight="1">
      <c r="B226" s="1246" t="str">
        <f t="shared" si="19"/>
        <v/>
      </c>
      <c r="C226" s="496">
        <f>Import!D224</f>
        <v>0</v>
      </c>
      <c r="D226" s="862">
        <f>Import!G224</f>
        <v>0</v>
      </c>
      <c r="E226" s="497">
        <f>Import!F224</f>
        <v>0</v>
      </c>
      <c r="F226" s="498">
        <f>Import!E224</f>
        <v>0</v>
      </c>
      <c r="G226" s="242"/>
      <c r="H226" s="583"/>
      <c r="M226" s="584">
        <f t="shared" si="15"/>
        <v>0</v>
      </c>
      <c r="N226" s="584">
        <f t="shared" si="16"/>
        <v>0</v>
      </c>
      <c r="O226" s="584">
        <f t="shared" si="17"/>
        <v>0</v>
      </c>
      <c r="P226" s="584">
        <f t="shared" si="18"/>
        <v>0</v>
      </c>
    </row>
    <row r="227" spans="2:16" ht="15.75" hidden="1" customHeight="1">
      <c r="B227" s="1246" t="str">
        <f t="shared" si="19"/>
        <v/>
      </c>
      <c r="C227" s="496">
        <f>Import!D225</f>
        <v>0</v>
      </c>
      <c r="D227" s="862">
        <f>Import!G225</f>
        <v>0</v>
      </c>
      <c r="E227" s="497">
        <f>Import!F225</f>
        <v>0</v>
      </c>
      <c r="F227" s="498">
        <f>Import!E225</f>
        <v>0</v>
      </c>
      <c r="G227" s="242"/>
      <c r="H227" s="583"/>
      <c r="M227" s="584">
        <f t="shared" si="15"/>
        <v>0</v>
      </c>
      <c r="N227" s="584">
        <f t="shared" si="16"/>
        <v>0</v>
      </c>
      <c r="O227" s="584">
        <f t="shared" si="17"/>
        <v>0</v>
      </c>
      <c r="P227" s="584">
        <f t="shared" si="18"/>
        <v>0</v>
      </c>
    </row>
    <row r="228" spans="2:16" ht="15.75" hidden="1" customHeight="1">
      <c r="B228" s="1246" t="str">
        <f t="shared" si="19"/>
        <v/>
      </c>
      <c r="C228" s="496">
        <f>Import!D226</f>
        <v>0</v>
      </c>
      <c r="D228" s="862">
        <f>Import!G226</f>
        <v>0</v>
      </c>
      <c r="E228" s="497">
        <f>Import!F226</f>
        <v>0</v>
      </c>
      <c r="F228" s="498">
        <f>Import!E226</f>
        <v>0</v>
      </c>
      <c r="G228" s="242"/>
      <c r="H228" s="583"/>
      <c r="M228" s="584">
        <f t="shared" si="15"/>
        <v>0</v>
      </c>
      <c r="N228" s="584">
        <f t="shared" si="16"/>
        <v>0</v>
      </c>
      <c r="O228" s="584">
        <f t="shared" si="17"/>
        <v>0</v>
      </c>
      <c r="P228" s="584">
        <f t="shared" si="18"/>
        <v>0</v>
      </c>
    </row>
    <row r="229" spans="2:16" ht="15.75" hidden="1" customHeight="1">
      <c r="B229" s="1246" t="str">
        <f t="shared" si="19"/>
        <v/>
      </c>
      <c r="C229" s="496">
        <f>Import!D227</f>
        <v>0</v>
      </c>
      <c r="D229" s="862">
        <f>Import!G227</f>
        <v>0</v>
      </c>
      <c r="E229" s="497">
        <f>Import!F227</f>
        <v>0</v>
      </c>
      <c r="F229" s="498">
        <f>Import!E227</f>
        <v>0</v>
      </c>
      <c r="G229" s="242"/>
      <c r="H229" s="583"/>
      <c r="M229" s="584">
        <f t="shared" si="15"/>
        <v>0</v>
      </c>
      <c r="N229" s="584">
        <f t="shared" si="16"/>
        <v>0</v>
      </c>
      <c r="O229" s="584">
        <f t="shared" si="17"/>
        <v>0</v>
      </c>
      <c r="P229" s="584">
        <f t="shared" si="18"/>
        <v>0</v>
      </c>
    </row>
    <row r="230" spans="2:16" ht="15.75" hidden="1" customHeight="1">
      <c r="B230" s="1246" t="str">
        <f t="shared" si="19"/>
        <v/>
      </c>
      <c r="C230" s="496">
        <f>Import!D228</f>
        <v>0</v>
      </c>
      <c r="D230" s="862">
        <f>Import!G228</f>
        <v>0</v>
      </c>
      <c r="E230" s="497">
        <f>Import!F228</f>
        <v>0</v>
      </c>
      <c r="F230" s="498">
        <f>Import!E228</f>
        <v>0</v>
      </c>
      <c r="G230" s="242"/>
      <c r="H230" s="583"/>
      <c r="M230" s="584">
        <f t="shared" si="15"/>
        <v>0</v>
      </c>
      <c r="N230" s="584">
        <f t="shared" si="16"/>
        <v>0</v>
      </c>
      <c r="O230" s="584">
        <f t="shared" si="17"/>
        <v>0</v>
      </c>
      <c r="P230" s="584">
        <f t="shared" si="18"/>
        <v>0</v>
      </c>
    </row>
    <row r="231" spans="2:16" ht="15.75" hidden="1" customHeight="1">
      <c r="B231" s="1246" t="str">
        <f t="shared" si="19"/>
        <v/>
      </c>
      <c r="C231" s="496">
        <f>Import!D229</f>
        <v>0</v>
      </c>
      <c r="D231" s="862">
        <f>Import!G229</f>
        <v>0</v>
      </c>
      <c r="E231" s="497">
        <f>Import!F229</f>
        <v>0</v>
      </c>
      <c r="F231" s="498">
        <f>Import!E229</f>
        <v>0</v>
      </c>
      <c r="G231" s="242"/>
      <c r="H231" s="583"/>
      <c r="M231" s="584">
        <f t="shared" si="15"/>
        <v>0</v>
      </c>
      <c r="N231" s="584">
        <f t="shared" si="16"/>
        <v>0</v>
      </c>
      <c r="O231" s="584">
        <f t="shared" si="17"/>
        <v>0</v>
      </c>
      <c r="P231" s="584">
        <f t="shared" si="18"/>
        <v>0</v>
      </c>
    </row>
    <row r="232" spans="2:16" ht="15.75" hidden="1" customHeight="1">
      <c r="B232" s="1246" t="str">
        <f t="shared" si="19"/>
        <v/>
      </c>
      <c r="C232" s="496">
        <f>Import!D230</f>
        <v>0</v>
      </c>
      <c r="D232" s="862">
        <f>Import!G230</f>
        <v>0</v>
      </c>
      <c r="E232" s="497">
        <f>Import!F230</f>
        <v>0</v>
      </c>
      <c r="F232" s="498">
        <f>Import!E230</f>
        <v>0</v>
      </c>
      <c r="G232" s="242"/>
      <c r="H232" s="583"/>
      <c r="M232" s="584">
        <f t="shared" si="15"/>
        <v>0</v>
      </c>
      <c r="N232" s="584">
        <f t="shared" si="16"/>
        <v>0</v>
      </c>
      <c r="O232" s="584">
        <f t="shared" si="17"/>
        <v>0</v>
      </c>
      <c r="P232" s="584">
        <f t="shared" si="18"/>
        <v>0</v>
      </c>
    </row>
    <row r="233" spans="2:16" ht="15.75" hidden="1" customHeight="1">
      <c r="B233" s="1246" t="str">
        <f t="shared" si="19"/>
        <v/>
      </c>
      <c r="C233" s="496">
        <f>Import!D231</f>
        <v>0</v>
      </c>
      <c r="D233" s="862">
        <f>Import!G231</f>
        <v>0</v>
      </c>
      <c r="E233" s="497">
        <f>Import!F231</f>
        <v>0</v>
      </c>
      <c r="F233" s="498">
        <f>Import!E231</f>
        <v>0</v>
      </c>
      <c r="G233" s="242"/>
      <c r="H233" s="583"/>
      <c r="M233" s="584">
        <f t="shared" si="15"/>
        <v>0</v>
      </c>
      <c r="N233" s="584">
        <f t="shared" si="16"/>
        <v>0</v>
      </c>
      <c r="O233" s="584">
        <f t="shared" si="17"/>
        <v>0</v>
      </c>
      <c r="P233" s="584">
        <f t="shared" si="18"/>
        <v>0</v>
      </c>
    </row>
    <row r="234" spans="2:16" ht="15.75" hidden="1" customHeight="1">
      <c r="B234" s="1246" t="str">
        <f t="shared" si="19"/>
        <v/>
      </c>
      <c r="C234" s="496">
        <f>Import!D232</f>
        <v>0</v>
      </c>
      <c r="D234" s="862">
        <f>Import!G232</f>
        <v>0</v>
      </c>
      <c r="E234" s="497">
        <f>Import!F232</f>
        <v>0</v>
      </c>
      <c r="F234" s="498">
        <f>Import!E232</f>
        <v>0</v>
      </c>
      <c r="G234" s="242"/>
      <c r="H234" s="583"/>
      <c r="M234" s="584">
        <f t="shared" si="15"/>
        <v>0</v>
      </c>
      <c r="N234" s="584">
        <f t="shared" si="16"/>
        <v>0</v>
      </c>
      <c r="O234" s="584">
        <f t="shared" si="17"/>
        <v>0</v>
      </c>
      <c r="P234" s="584">
        <f t="shared" si="18"/>
        <v>0</v>
      </c>
    </row>
    <row r="235" spans="2:16" ht="15.75" hidden="1" customHeight="1">
      <c r="B235" s="1246" t="str">
        <f t="shared" si="19"/>
        <v/>
      </c>
      <c r="C235" s="496">
        <f>Import!D233</f>
        <v>0</v>
      </c>
      <c r="D235" s="862">
        <f>Import!G233</f>
        <v>0</v>
      </c>
      <c r="E235" s="497">
        <f>Import!F233</f>
        <v>0</v>
      </c>
      <c r="F235" s="498">
        <f>Import!E233</f>
        <v>0</v>
      </c>
      <c r="G235" s="242"/>
      <c r="H235" s="583"/>
      <c r="M235" s="584">
        <f t="shared" si="15"/>
        <v>0</v>
      </c>
      <c r="N235" s="584">
        <f t="shared" si="16"/>
        <v>0</v>
      </c>
      <c r="O235" s="584">
        <f t="shared" si="17"/>
        <v>0</v>
      </c>
      <c r="P235" s="584">
        <f t="shared" si="18"/>
        <v>0</v>
      </c>
    </row>
    <row r="236" spans="2:16" ht="15.75" hidden="1" customHeight="1">
      <c r="B236" s="1246" t="str">
        <f t="shared" si="19"/>
        <v/>
      </c>
      <c r="C236" s="496">
        <f>Import!D234</f>
        <v>0</v>
      </c>
      <c r="D236" s="862">
        <f>Import!G234</f>
        <v>0</v>
      </c>
      <c r="E236" s="497">
        <f>Import!F234</f>
        <v>0</v>
      </c>
      <c r="F236" s="498">
        <f>Import!E234</f>
        <v>0</v>
      </c>
      <c r="G236" s="242"/>
      <c r="H236" s="583"/>
      <c r="M236" s="584">
        <f t="shared" si="15"/>
        <v>0</v>
      </c>
      <c r="N236" s="584">
        <f t="shared" si="16"/>
        <v>0</v>
      </c>
      <c r="O236" s="584">
        <f t="shared" si="17"/>
        <v>0</v>
      </c>
      <c r="P236" s="584">
        <f t="shared" si="18"/>
        <v>0</v>
      </c>
    </row>
    <row r="237" spans="2:16" ht="15.75" hidden="1" customHeight="1">
      <c r="B237" s="1246" t="str">
        <f t="shared" si="19"/>
        <v/>
      </c>
      <c r="C237" s="496">
        <f>Import!D235</f>
        <v>0</v>
      </c>
      <c r="D237" s="862">
        <f>Import!G235</f>
        <v>0</v>
      </c>
      <c r="E237" s="497">
        <f>Import!F235</f>
        <v>0</v>
      </c>
      <c r="F237" s="498">
        <f>Import!E235</f>
        <v>0</v>
      </c>
      <c r="G237" s="242"/>
      <c r="H237" s="583"/>
      <c r="M237" s="584">
        <f t="shared" si="15"/>
        <v>0</v>
      </c>
      <c r="N237" s="584">
        <f t="shared" si="16"/>
        <v>0</v>
      </c>
      <c r="O237" s="584">
        <f t="shared" si="17"/>
        <v>0</v>
      </c>
      <c r="P237" s="584">
        <f t="shared" si="18"/>
        <v>0</v>
      </c>
    </row>
    <row r="238" spans="2:16" ht="15.75" hidden="1" customHeight="1">
      <c r="B238" s="1246" t="str">
        <f t="shared" si="19"/>
        <v/>
      </c>
      <c r="C238" s="496">
        <f>Import!D236</f>
        <v>0</v>
      </c>
      <c r="D238" s="862">
        <f>Import!G236</f>
        <v>0</v>
      </c>
      <c r="E238" s="497">
        <f>Import!F236</f>
        <v>0</v>
      </c>
      <c r="F238" s="498">
        <f>Import!E236</f>
        <v>0</v>
      </c>
      <c r="G238" s="242"/>
      <c r="H238" s="583"/>
      <c r="M238" s="584">
        <f t="shared" si="15"/>
        <v>0</v>
      </c>
      <c r="N238" s="584">
        <f t="shared" si="16"/>
        <v>0</v>
      </c>
      <c r="O238" s="584">
        <f t="shared" si="17"/>
        <v>0</v>
      </c>
      <c r="P238" s="584">
        <f t="shared" si="18"/>
        <v>0</v>
      </c>
    </row>
    <row r="239" spans="2:16" ht="15.75" hidden="1" customHeight="1">
      <c r="B239" s="1246" t="str">
        <f t="shared" si="19"/>
        <v/>
      </c>
      <c r="C239" s="496">
        <f>Import!D237</f>
        <v>0</v>
      </c>
      <c r="D239" s="862">
        <f>Import!G237</f>
        <v>0</v>
      </c>
      <c r="E239" s="497">
        <f>Import!F237</f>
        <v>0</v>
      </c>
      <c r="F239" s="498">
        <f>Import!E237</f>
        <v>0</v>
      </c>
      <c r="G239" s="242"/>
      <c r="H239" s="583"/>
      <c r="M239" s="584">
        <f t="shared" si="15"/>
        <v>0</v>
      </c>
      <c r="N239" s="584">
        <f t="shared" si="16"/>
        <v>0</v>
      </c>
      <c r="O239" s="584">
        <f t="shared" si="17"/>
        <v>0</v>
      </c>
      <c r="P239" s="584">
        <f t="shared" si="18"/>
        <v>0</v>
      </c>
    </row>
    <row r="240" spans="2:16" ht="15.75" hidden="1" customHeight="1">
      <c r="B240" s="1246" t="str">
        <f t="shared" si="19"/>
        <v/>
      </c>
      <c r="C240" s="496">
        <f>Import!D238</f>
        <v>0</v>
      </c>
      <c r="D240" s="862">
        <f>Import!G238</f>
        <v>0</v>
      </c>
      <c r="E240" s="497">
        <f>Import!F238</f>
        <v>0</v>
      </c>
      <c r="F240" s="498">
        <f>Import!E238</f>
        <v>0</v>
      </c>
      <c r="G240" s="242"/>
      <c r="H240" s="583"/>
      <c r="M240" s="584">
        <f t="shared" si="15"/>
        <v>0</v>
      </c>
      <c r="N240" s="584">
        <f t="shared" si="16"/>
        <v>0</v>
      </c>
      <c r="O240" s="584">
        <f t="shared" si="17"/>
        <v>0</v>
      </c>
      <c r="P240" s="584">
        <f t="shared" si="18"/>
        <v>0</v>
      </c>
    </row>
    <row r="241" spans="2:16" ht="15.75" hidden="1" customHeight="1">
      <c r="B241" s="1246" t="str">
        <f t="shared" si="19"/>
        <v/>
      </c>
      <c r="C241" s="496">
        <f>Import!D239</f>
        <v>0</v>
      </c>
      <c r="D241" s="862">
        <f>Import!G239</f>
        <v>0</v>
      </c>
      <c r="E241" s="497">
        <f>Import!F239</f>
        <v>0</v>
      </c>
      <c r="F241" s="498">
        <f>Import!E239</f>
        <v>0</v>
      </c>
      <c r="G241" s="242"/>
      <c r="H241" s="583"/>
      <c r="M241" s="584">
        <f t="shared" si="15"/>
        <v>0</v>
      </c>
      <c r="N241" s="584">
        <f t="shared" si="16"/>
        <v>0</v>
      </c>
      <c r="O241" s="584">
        <f t="shared" si="17"/>
        <v>0</v>
      </c>
      <c r="P241" s="584">
        <f t="shared" si="18"/>
        <v>0</v>
      </c>
    </row>
    <row r="242" spans="2:16" ht="15.75" hidden="1" customHeight="1">
      <c r="B242" s="1246" t="str">
        <f t="shared" si="19"/>
        <v/>
      </c>
      <c r="C242" s="496">
        <f>Import!D240</f>
        <v>0</v>
      </c>
      <c r="D242" s="862">
        <f>Import!G240</f>
        <v>0</v>
      </c>
      <c r="E242" s="497">
        <f>Import!F240</f>
        <v>0</v>
      </c>
      <c r="F242" s="498">
        <f>Import!E240</f>
        <v>0</v>
      </c>
      <c r="G242" s="242"/>
      <c r="H242" s="583"/>
      <c r="M242" s="584">
        <f t="shared" si="15"/>
        <v>0</v>
      </c>
      <c r="N242" s="584">
        <f t="shared" si="16"/>
        <v>0</v>
      </c>
      <c r="O242" s="584">
        <f t="shared" si="17"/>
        <v>0</v>
      </c>
      <c r="P242" s="584">
        <f t="shared" si="18"/>
        <v>0</v>
      </c>
    </row>
    <row r="243" spans="2:16" ht="15.75" hidden="1" customHeight="1">
      <c r="B243" s="1246" t="str">
        <f t="shared" si="19"/>
        <v/>
      </c>
      <c r="C243" s="496">
        <f>Import!D241</f>
        <v>0</v>
      </c>
      <c r="D243" s="862">
        <f>Import!G241</f>
        <v>0</v>
      </c>
      <c r="E243" s="497">
        <f>Import!F241</f>
        <v>0</v>
      </c>
      <c r="F243" s="498">
        <f>Import!E241</f>
        <v>0</v>
      </c>
      <c r="G243" s="242"/>
      <c r="H243" s="583"/>
      <c r="M243" s="584">
        <f t="shared" si="15"/>
        <v>0</v>
      </c>
      <c r="N243" s="584">
        <f t="shared" si="16"/>
        <v>0</v>
      </c>
      <c r="O243" s="584">
        <f t="shared" si="17"/>
        <v>0</v>
      </c>
      <c r="P243" s="584">
        <f t="shared" si="18"/>
        <v>0</v>
      </c>
    </row>
    <row r="244" spans="2:16" ht="15.75" hidden="1" customHeight="1">
      <c r="B244" s="1246" t="str">
        <f t="shared" si="19"/>
        <v/>
      </c>
      <c r="C244" s="496">
        <f>Import!D242</f>
        <v>0</v>
      </c>
      <c r="D244" s="862">
        <f>Import!G242</f>
        <v>0</v>
      </c>
      <c r="E244" s="497">
        <f>Import!F242</f>
        <v>0</v>
      </c>
      <c r="F244" s="498">
        <f>Import!E242</f>
        <v>0</v>
      </c>
      <c r="G244" s="242"/>
      <c r="H244" s="583"/>
      <c r="M244" s="584">
        <f t="shared" si="15"/>
        <v>0</v>
      </c>
      <c r="N244" s="584">
        <f t="shared" si="16"/>
        <v>0</v>
      </c>
      <c r="O244" s="584">
        <f t="shared" si="17"/>
        <v>0</v>
      </c>
      <c r="P244" s="584">
        <f t="shared" si="18"/>
        <v>0</v>
      </c>
    </row>
    <row r="245" spans="2:16" ht="15.75" hidden="1" customHeight="1">
      <c r="B245" s="1246" t="str">
        <f t="shared" si="19"/>
        <v/>
      </c>
      <c r="C245" s="496">
        <f>Import!D243</f>
        <v>0</v>
      </c>
      <c r="D245" s="862">
        <f>Import!G243</f>
        <v>0</v>
      </c>
      <c r="E245" s="497">
        <f>Import!F243</f>
        <v>0</v>
      </c>
      <c r="F245" s="498">
        <f>Import!E243</f>
        <v>0</v>
      </c>
      <c r="G245" s="242"/>
      <c r="H245" s="583"/>
      <c r="M245" s="584">
        <f t="shared" si="15"/>
        <v>0</v>
      </c>
      <c r="N245" s="584">
        <f t="shared" si="16"/>
        <v>0</v>
      </c>
      <c r="O245" s="584">
        <f t="shared" si="17"/>
        <v>0</v>
      </c>
      <c r="P245" s="584">
        <f t="shared" si="18"/>
        <v>0</v>
      </c>
    </row>
    <row r="246" spans="2:16" ht="15.75" hidden="1" customHeight="1">
      <c r="B246" s="1246" t="str">
        <f t="shared" si="19"/>
        <v/>
      </c>
      <c r="C246" s="496">
        <f>Import!D244</f>
        <v>0</v>
      </c>
      <c r="D246" s="862">
        <f>Import!G244</f>
        <v>0</v>
      </c>
      <c r="E246" s="497">
        <f>Import!F244</f>
        <v>0</v>
      </c>
      <c r="F246" s="498">
        <f>Import!E244</f>
        <v>0</v>
      </c>
      <c r="G246" s="242"/>
      <c r="H246" s="583"/>
      <c r="M246" s="584">
        <f t="shared" si="15"/>
        <v>0</v>
      </c>
      <c r="N246" s="584">
        <f t="shared" si="16"/>
        <v>0</v>
      </c>
      <c r="O246" s="584">
        <f t="shared" si="17"/>
        <v>0</v>
      </c>
      <c r="P246" s="584">
        <f t="shared" si="18"/>
        <v>0</v>
      </c>
    </row>
    <row r="247" spans="2:16" ht="15.75" hidden="1" customHeight="1">
      <c r="B247" s="1246" t="str">
        <f t="shared" si="19"/>
        <v/>
      </c>
      <c r="C247" s="496">
        <f>Import!D245</f>
        <v>0</v>
      </c>
      <c r="D247" s="862">
        <f>Import!G245</f>
        <v>0</v>
      </c>
      <c r="E247" s="497">
        <f>Import!F245</f>
        <v>0</v>
      </c>
      <c r="F247" s="498">
        <f>Import!E245</f>
        <v>0</v>
      </c>
      <c r="G247" s="242"/>
      <c r="H247" s="583"/>
      <c r="M247" s="584">
        <f t="shared" si="15"/>
        <v>0</v>
      </c>
      <c r="N247" s="584">
        <f t="shared" si="16"/>
        <v>0</v>
      </c>
      <c r="O247" s="584">
        <f t="shared" si="17"/>
        <v>0</v>
      </c>
      <c r="P247" s="584">
        <f t="shared" si="18"/>
        <v>0</v>
      </c>
    </row>
    <row r="248" spans="2:16" ht="15.75" hidden="1" customHeight="1">
      <c r="B248" s="1246" t="str">
        <f t="shared" si="19"/>
        <v/>
      </c>
      <c r="C248" s="496">
        <f>Import!D246</f>
        <v>0</v>
      </c>
      <c r="D248" s="862">
        <f>Import!G246</f>
        <v>0</v>
      </c>
      <c r="E248" s="497">
        <f>Import!F246</f>
        <v>0</v>
      </c>
      <c r="F248" s="498">
        <f>Import!E246</f>
        <v>0</v>
      </c>
      <c r="G248" s="242"/>
      <c r="H248" s="583"/>
      <c r="M248" s="584">
        <f t="shared" si="15"/>
        <v>0</v>
      </c>
      <c r="N248" s="584">
        <f t="shared" si="16"/>
        <v>0</v>
      </c>
      <c r="O248" s="584">
        <f t="shared" si="17"/>
        <v>0</v>
      </c>
      <c r="P248" s="584">
        <f t="shared" si="18"/>
        <v>0</v>
      </c>
    </row>
    <row r="249" spans="2:16" ht="15.75" hidden="1" customHeight="1">
      <c r="B249" s="1246" t="str">
        <f t="shared" si="19"/>
        <v/>
      </c>
      <c r="C249" s="496">
        <f>Import!D247</f>
        <v>0</v>
      </c>
      <c r="D249" s="862">
        <f>Import!G247</f>
        <v>0</v>
      </c>
      <c r="E249" s="497">
        <f>Import!F247</f>
        <v>0</v>
      </c>
      <c r="F249" s="498">
        <f>Import!E247</f>
        <v>0</v>
      </c>
      <c r="G249" s="242"/>
      <c r="H249" s="583"/>
      <c r="M249" s="584">
        <f t="shared" si="15"/>
        <v>0</v>
      </c>
      <c r="N249" s="584">
        <f t="shared" si="16"/>
        <v>0</v>
      </c>
      <c r="O249" s="584">
        <f t="shared" si="17"/>
        <v>0</v>
      </c>
      <c r="P249" s="584">
        <f t="shared" si="18"/>
        <v>0</v>
      </c>
    </row>
    <row r="250" spans="2:16" ht="15.75" hidden="1" customHeight="1">
      <c r="B250" s="1246" t="str">
        <f t="shared" si="19"/>
        <v/>
      </c>
      <c r="C250" s="496">
        <f>Import!D248</f>
        <v>0</v>
      </c>
      <c r="D250" s="862">
        <f>Import!G248</f>
        <v>0</v>
      </c>
      <c r="E250" s="497">
        <f>Import!F248</f>
        <v>0</v>
      </c>
      <c r="F250" s="498">
        <f>Import!E248</f>
        <v>0</v>
      </c>
      <c r="G250" s="242"/>
      <c r="H250" s="583"/>
      <c r="M250" s="584">
        <f t="shared" si="15"/>
        <v>0</v>
      </c>
      <c r="N250" s="584">
        <f t="shared" si="16"/>
        <v>0</v>
      </c>
      <c r="O250" s="584">
        <f t="shared" si="17"/>
        <v>0</v>
      </c>
      <c r="P250" s="584">
        <f t="shared" si="18"/>
        <v>0</v>
      </c>
    </row>
    <row r="251" spans="2:16" ht="15.75" hidden="1" customHeight="1">
      <c r="B251" s="1246" t="str">
        <f t="shared" si="19"/>
        <v/>
      </c>
      <c r="C251" s="496">
        <f>Import!D249</f>
        <v>0</v>
      </c>
      <c r="D251" s="862">
        <f>Import!G249</f>
        <v>0</v>
      </c>
      <c r="E251" s="497">
        <f>Import!F249</f>
        <v>0</v>
      </c>
      <c r="F251" s="498">
        <f>Import!E249</f>
        <v>0</v>
      </c>
      <c r="G251" s="242"/>
      <c r="H251" s="583"/>
      <c r="M251" s="584">
        <f t="shared" si="15"/>
        <v>0</v>
      </c>
      <c r="N251" s="584">
        <f t="shared" si="16"/>
        <v>0</v>
      </c>
      <c r="O251" s="584">
        <f t="shared" si="17"/>
        <v>0</v>
      </c>
      <c r="P251" s="584">
        <f t="shared" si="18"/>
        <v>0</v>
      </c>
    </row>
    <row r="252" spans="2:16" ht="15.75" hidden="1" customHeight="1">
      <c r="B252" s="1246" t="str">
        <f t="shared" si="19"/>
        <v/>
      </c>
      <c r="C252" s="496">
        <f>Import!D250</f>
        <v>0</v>
      </c>
      <c r="D252" s="862">
        <f>Import!G250</f>
        <v>0</v>
      </c>
      <c r="E252" s="497">
        <f>Import!F250</f>
        <v>0</v>
      </c>
      <c r="F252" s="498">
        <f>Import!E250</f>
        <v>0</v>
      </c>
      <c r="G252" s="242"/>
      <c r="H252" s="583"/>
      <c r="M252" s="584">
        <f t="shared" si="15"/>
        <v>0</v>
      </c>
      <c r="N252" s="584">
        <f t="shared" si="16"/>
        <v>0</v>
      </c>
      <c r="O252" s="584">
        <f t="shared" si="17"/>
        <v>0</v>
      </c>
      <c r="P252" s="584">
        <f t="shared" si="18"/>
        <v>0</v>
      </c>
    </row>
    <row r="253" spans="2:16" ht="15.75" hidden="1" customHeight="1">
      <c r="B253" s="1246" t="str">
        <f t="shared" si="19"/>
        <v/>
      </c>
      <c r="C253" s="496">
        <f>Import!D251</f>
        <v>0</v>
      </c>
      <c r="D253" s="862">
        <f>Import!G251</f>
        <v>0</v>
      </c>
      <c r="E253" s="497">
        <f>Import!F251</f>
        <v>0</v>
      </c>
      <c r="F253" s="498">
        <f>Import!E251</f>
        <v>0</v>
      </c>
      <c r="G253" s="242"/>
      <c r="H253" s="583"/>
      <c r="M253" s="584">
        <f t="shared" si="15"/>
        <v>0</v>
      </c>
      <c r="N253" s="584">
        <f t="shared" si="16"/>
        <v>0</v>
      </c>
      <c r="O253" s="584">
        <f t="shared" si="17"/>
        <v>0</v>
      </c>
      <c r="P253" s="584">
        <f t="shared" si="18"/>
        <v>0</v>
      </c>
    </row>
    <row r="254" spans="2:16" ht="15.75" hidden="1" customHeight="1">
      <c r="B254" s="1246" t="str">
        <f t="shared" si="19"/>
        <v/>
      </c>
      <c r="C254" s="496">
        <f>Import!D252</f>
        <v>0</v>
      </c>
      <c r="D254" s="862">
        <f>Import!G252</f>
        <v>0</v>
      </c>
      <c r="E254" s="497">
        <f>Import!F252</f>
        <v>0</v>
      </c>
      <c r="F254" s="498">
        <f>Import!E252</f>
        <v>0</v>
      </c>
      <c r="G254" s="242"/>
      <c r="H254" s="583"/>
      <c r="M254" s="584">
        <f t="shared" si="15"/>
        <v>0</v>
      </c>
      <c r="N254" s="584">
        <f t="shared" si="16"/>
        <v>0</v>
      </c>
      <c r="O254" s="584">
        <f t="shared" si="17"/>
        <v>0</v>
      </c>
      <c r="P254" s="584">
        <f t="shared" si="18"/>
        <v>0</v>
      </c>
    </row>
    <row r="255" spans="2:16" ht="15.75" hidden="1" customHeight="1">
      <c r="B255" s="1246" t="str">
        <f t="shared" si="19"/>
        <v/>
      </c>
      <c r="C255" s="496">
        <f>Import!D253</f>
        <v>0</v>
      </c>
      <c r="D255" s="862">
        <f>Import!G253</f>
        <v>0</v>
      </c>
      <c r="E255" s="497">
        <f>Import!F253</f>
        <v>0</v>
      </c>
      <c r="F255" s="498">
        <f>Import!E253</f>
        <v>0</v>
      </c>
      <c r="G255" s="242"/>
      <c r="H255" s="583"/>
      <c r="M255" s="584">
        <f t="shared" si="15"/>
        <v>0</v>
      </c>
      <c r="N255" s="584">
        <f t="shared" si="16"/>
        <v>0</v>
      </c>
      <c r="O255" s="584">
        <f t="shared" si="17"/>
        <v>0</v>
      </c>
      <c r="P255" s="584">
        <f t="shared" si="18"/>
        <v>0</v>
      </c>
    </row>
    <row r="256" spans="2:16" ht="15.75" hidden="1" customHeight="1">
      <c r="B256" s="1246" t="str">
        <f t="shared" si="19"/>
        <v/>
      </c>
      <c r="C256" s="496">
        <f>Import!D254</f>
        <v>0</v>
      </c>
      <c r="D256" s="862">
        <f>Import!G254</f>
        <v>0</v>
      </c>
      <c r="E256" s="497">
        <f>Import!F254</f>
        <v>0</v>
      </c>
      <c r="F256" s="498">
        <f>Import!E254</f>
        <v>0</v>
      </c>
      <c r="G256" s="242"/>
      <c r="H256" s="583"/>
      <c r="M256" s="584">
        <f t="shared" si="15"/>
        <v>0</v>
      </c>
      <c r="N256" s="584">
        <f t="shared" si="16"/>
        <v>0</v>
      </c>
      <c r="O256" s="584">
        <f t="shared" si="17"/>
        <v>0</v>
      </c>
      <c r="P256" s="584">
        <f t="shared" si="18"/>
        <v>0</v>
      </c>
    </row>
    <row r="257" spans="2:16" ht="15.75" hidden="1" customHeight="1">
      <c r="B257" s="1246" t="str">
        <f t="shared" si="19"/>
        <v/>
      </c>
      <c r="C257" s="496">
        <f>Import!D255</f>
        <v>0</v>
      </c>
      <c r="D257" s="862">
        <f>Import!G255</f>
        <v>0</v>
      </c>
      <c r="E257" s="497">
        <f>Import!F255</f>
        <v>0</v>
      </c>
      <c r="F257" s="498">
        <f>Import!E255</f>
        <v>0</v>
      </c>
      <c r="G257" s="242"/>
      <c r="H257" s="583"/>
      <c r="M257" s="584">
        <f t="shared" si="15"/>
        <v>0</v>
      </c>
      <c r="N257" s="584">
        <f t="shared" si="16"/>
        <v>0</v>
      </c>
      <c r="O257" s="584">
        <f t="shared" si="17"/>
        <v>0</v>
      </c>
      <c r="P257" s="584">
        <f t="shared" si="18"/>
        <v>0</v>
      </c>
    </row>
    <row r="258" spans="2:16" ht="15.75" hidden="1" customHeight="1">
      <c r="B258" s="1246" t="str">
        <f t="shared" si="19"/>
        <v/>
      </c>
      <c r="C258" s="496">
        <f>Import!D256</f>
        <v>0</v>
      </c>
      <c r="D258" s="862">
        <f>Import!G256</f>
        <v>0</v>
      </c>
      <c r="E258" s="497">
        <f>Import!F256</f>
        <v>0</v>
      </c>
      <c r="F258" s="498">
        <f>Import!E256</f>
        <v>0</v>
      </c>
      <c r="G258" s="242"/>
      <c r="H258" s="583"/>
      <c r="M258" s="584">
        <f t="shared" si="15"/>
        <v>0</v>
      </c>
      <c r="N258" s="584">
        <f t="shared" si="16"/>
        <v>0</v>
      </c>
      <c r="O258" s="584">
        <f t="shared" si="17"/>
        <v>0</v>
      </c>
      <c r="P258" s="584">
        <f t="shared" si="18"/>
        <v>0</v>
      </c>
    </row>
    <row r="259" spans="2:16" ht="15.75" hidden="1" customHeight="1">
      <c r="B259" s="1246" t="str">
        <f t="shared" si="19"/>
        <v/>
      </c>
      <c r="C259" s="496">
        <f>Import!D257</f>
        <v>0</v>
      </c>
      <c r="D259" s="862">
        <f>Import!G257</f>
        <v>0</v>
      </c>
      <c r="E259" s="497">
        <f>Import!F257</f>
        <v>0</v>
      </c>
      <c r="F259" s="498">
        <f>Import!E257</f>
        <v>0</v>
      </c>
      <c r="G259" s="242"/>
      <c r="H259" s="583"/>
      <c r="M259" s="584">
        <f t="shared" si="15"/>
        <v>0</v>
      </c>
      <c r="N259" s="584">
        <f t="shared" si="16"/>
        <v>0</v>
      </c>
      <c r="O259" s="584">
        <f t="shared" si="17"/>
        <v>0</v>
      </c>
      <c r="P259" s="584">
        <f t="shared" si="18"/>
        <v>0</v>
      </c>
    </row>
    <row r="260" spans="2:16" ht="15.75" hidden="1" customHeight="1">
      <c r="B260" s="1246" t="str">
        <f t="shared" si="19"/>
        <v/>
      </c>
      <c r="C260" s="496">
        <f>Import!D258</f>
        <v>0</v>
      </c>
      <c r="D260" s="862">
        <f>Import!G258</f>
        <v>0</v>
      </c>
      <c r="E260" s="497">
        <f>Import!F258</f>
        <v>0</v>
      </c>
      <c r="F260" s="498">
        <f>Import!E258</f>
        <v>0</v>
      </c>
      <c r="G260" s="242"/>
      <c r="H260" s="583"/>
      <c r="M260" s="584">
        <f t="shared" si="15"/>
        <v>0</v>
      </c>
      <c r="N260" s="584">
        <f t="shared" si="16"/>
        <v>0</v>
      </c>
      <c r="O260" s="584">
        <f t="shared" si="17"/>
        <v>0</v>
      </c>
      <c r="P260" s="584">
        <f t="shared" si="18"/>
        <v>0</v>
      </c>
    </row>
    <row r="261" spans="2:16" ht="15.75" hidden="1" customHeight="1">
      <c r="B261" s="1246" t="str">
        <f t="shared" si="19"/>
        <v/>
      </c>
      <c r="C261" s="496">
        <f>Import!D259</f>
        <v>0</v>
      </c>
      <c r="D261" s="862">
        <f>Import!G259</f>
        <v>0</v>
      </c>
      <c r="E261" s="497">
        <f>Import!F259</f>
        <v>0</v>
      </c>
      <c r="F261" s="498">
        <f>Import!E259</f>
        <v>0</v>
      </c>
      <c r="G261" s="242"/>
      <c r="H261" s="583"/>
      <c r="M261" s="584">
        <f t="shared" si="15"/>
        <v>0</v>
      </c>
      <c r="N261" s="584">
        <f t="shared" si="16"/>
        <v>0</v>
      </c>
      <c r="O261" s="584">
        <f t="shared" si="17"/>
        <v>0</v>
      </c>
      <c r="P261" s="584">
        <f t="shared" si="18"/>
        <v>0</v>
      </c>
    </row>
    <row r="262" spans="2:16" ht="15.75" hidden="1" customHeight="1">
      <c r="B262" s="1246" t="str">
        <f t="shared" si="19"/>
        <v/>
      </c>
      <c r="C262" s="496">
        <f>Import!D260</f>
        <v>0</v>
      </c>
      <c r="D262" s="862">
        <f>Import!G260</f>
        <v>0</v>
      </c>
      <c r="E262" s="497">
        <f>Import!F260</f>
        <v>0</v>
      </c>
      <c r="F262" s="498">
        <f>Import!E260</f>
        <v>0</v>
      </c>
      <c r="G262" s="242"/>
      <c r="H262" s="583"/>
      <c r="M262" s="584">
        <f t="shared" ref="M262:M325" si="20">IF(G262=L$6,E262,0)</f>
        <v>0</v>
      </c>
      <c r="N262" s="584">
        <f t="shared" ref="N262:N325" si="21">IF(G262=L$7,E262,0)</f>
        <v>0</v>
      </c>
      <c r="O262" s="584">
        <f t="shared" ref="O262:O325" si="22">IF(G262=L$8,E262,0)</f>
        <v>0</v>
      </c>
      <c r="P262" s="584">
        <f t="shared" ref="P262:P325" si="23">IF(G262=L$9,E262,0)</f>
        <v>0</v>
      </c>
    </row>
    <row r="263" spans="2:16" ht="15.75" hidden="1" customHeight="1">
      <c r="B263" s="1246" t="str">
        <f t="shared" ref="B263:B326" si="24">IF(F263&gt;0,"Wypełnione","")</f>
        <v/>
      </c>
      <c r="C263" s="496">
        <f>Import!D261</f>
        <v>0</v>
      </c>
      <c r="D263" s="862">
        <f>Import!G261</f>
        <v>0</v>
      </c>
      <c r="E263" s="497">
        <f>Import!F261</f>
        <v>0</v>
      </c>
      <c r="F263" s="498">
        <f>Import!E261</f>
        <v>0</v>
      </c>
      <c r="G263" s="242"/>
      <c r="H263" s="583"/>
      <c r="M263" s="584">
        <f t="shared" si="20"/>
        <v>0</v>
      </c>
      <c r="N263" s="584">
        <f t="shared" si="21"/>
        <v>0</v>
      </c>
      <c r="O263" s="584">
        <f t="shared" si="22"/>
        <v>0</v>
      </c>
      <c r="P263" s="584">
        <f t="shared" si="23"/>
        <v>0</v>
      </c>
    </row>
    <row r="264" spans="2:16" ht="15.75" hidden="1" customHeight="1">
      <c r="B264" s="1246" t="str">
        <f t="shared" si="24"/>
        <v/>
      </c>
      <c r="C264" s="496">
        <f>Import!D262</f>
        <v>0</v>
      </c>
      <c r="D264" s="862">
        <f>Import!G262</f>
        <v>0</v>
      </c>
      <c r="E264" s="497">
        <f>Import!F262</f>
        <v>0</v>
      </c>
      <c r="F264" s="498">
        <f>Import!E262</f>
        <v>0</v>
      </c>
      <c r="G264" s="242"/>
      <c r="H264" s="583"/>
      <c r="M264" s="584">
        <f t="shared" si="20"/>
        <v>0</v>
      </c>
      <c r="N264" s="584">
        <f t="shared" si="21"/>
        <v>0</v>
      </c>
      <c r="O264" s="584">
        <f t="shared" si="22"/>
        <v>0</v>
      </c>
      <c r="P264" s="584">
        <f t="shared" si="23"/>
        <v>0</v>
      </c>
    </row>
    <row r="265" spans="2:16" ht="15.75" hidden="1" customHeight="1">
      <c r="B265" s="1246" t="str">
        <f t="shared" si="24"/>
        <v/>
      </c>
      <c r="C265" s="496">
        <f>Import!D263</f>
        <v>0</v>
      </c>
      <c r="D265" s="862">
        <f>Import!G263</f>
        <v>0</v>
      </c>
      <c r="E265" s="497">
        <f>Import!F263</f>
        <v>0</v>
      </c>
      <c r="F265" s="498">
        <f>Import!E263</f>
        <v>0</v>
      </c>
      <c r="G265" s="242"/>
      <c r="H265" s="583"/>
      <c r="M265" s="584">
        <f t="shared" si="20"/>
        <v>0</v>
      </c>
      <c r="N265" s="584">
        <f t="shared" si="21"/>
        <v>0</v>
      </c>
      <c r="O265" s="584">
        <f t="shared" si="22"/>
        <v>0</v>
      </c>
      <c r="P265" s="584">
        <f t="shared" si="23"/>
        <v>0</v>
      </c>
    </row>
    <row r="266" spans="2:16" ht="15.75" hidden="1" customHeight="1">
      <c r="B266" s="1246" t="str">
        <f t="shared" si="24"/>
        <v/>
      </c>
      <c r="C266" s="496">
        <f>Import!D264</f>
        <v>0</v>
      </c>
      <c r="D266" s="862">
        <f>Import!G264</f>
        <v>0</v>
      </c>
      <c r="E266" s="497">
        <f>Import!F264</f>
        <v>0</v>
      </c>
      <c r="F266" s="498">
        <f>Import!E264</f>
        <v>0</v>
      </c>
      <c r="G266" s="242"/>
      <c r="H266" s="583"/>
      <c r="M266" s="584">
        <f t="shared" si="20"/>
        <v>0</v>
      </c>
      <c r="N266" s="584">
        <f t="shared" si="21"/>
        <v>0</v>
      </c>
      <c r="O266" s="584">
        <f t="shared" si="22"/>
        <v>0</v>
      </c>
      <c r="P266" s="584">
        <f t="shared" si="23"/>
        <v>0</v>
      </c>
    </row>
    <row r="267" spans="2:16" ht="15.75" hidden="1" customHeight="1">
      <c r="B267" s="1246" t="str">
        <f t="shared" si="24"/>
        <v/>
      </c>
      <c r="C267" s="496">
        <f>Import!D265</f>
        <v>0</v>
      </c>
      <c r="D267" s="862">
        <f>Import!G265</f>
        <v>0</v>
      </c>
      <c r="E267" s="497">
        <f>Import!F265</f>
        <v>0</v>
      </c>
      <c r="F267" s="498">
        <f>Import!E265</f>
        <v>0</v>
      </c>
      <c r="G267" s="242"/>
      <c r="H267" s="583"/>
      <c r="M267" s="584">
        <f t="shared" si="20"/>
        <v>0</v>
      </c>
      <c r="N267" s="584">
        <f t="shared" si="21"/>
        <v>0</v>
      </c>
      <c r="O267" s="584">
        <f t="shared" si="22"/>
        <v>0</v>
      </c>
      <c r="P267" s="584">
        <f t="shared" si="23"/>
        <v>0</v>
      </c>
    </row>
    <row r="268" spans="2:16" ht="15.75" hidden="1" customHeight="1">
      <c r="B268" s="1246" t="str">
        <f t="shared" si="24"/>
        <v/>
      </c>
      <c r="C268" s="496">
        <f>Import!D266</f>
        <v>0</v>
      </c>
      <c r="D268" s="862">
        <f>Import!G266</f>
        <v>0</v>
      </c>
      <c r="E268" s="497">
        <f>Import!F266</f>
        <v>0</v>
      </c>
      <c r="F268" s="498">
        <f>Import!E266</f>
        <v>0</v>
      </c>
      <c r="G268" s="242"/>
      <c r="H268" s="583"/>
      <c r="M268" s="584">
        <f t="shared" si="20"/>
        <v>0</v>
      </c>
      <c r="N268" s="584">
        <f t="shared" si="21"/>
        <v>0</v>
      </c>
      <c r="O268" s="584">
        <f t="shared" si="22"/>
        <v>0</v>
      </c>
      <c r="P268" s="584">
        <f t="shared" si="23"/>
        <v>0</v>
      </c>
    </row>
    <row r="269" spans="2:16" ht="15.75" hidden="1" customHeight="1">
      <c r="B269" s="1246" t="str">
        <f t="shared" si="24"/>
        <v/>
      </c>
      <c r="C269" s="496">
        <f>Import!D267</f>
        <v>0</v>
      </c>
      <c r="D269" s="862">
        <f>Import!G267</f>
        <v>0</v>
      </c>
      <c r="E269" s="497">
        <f>Import!F267</f>
        <v>0</v>
      </c>
      <c r="F269" s="498">
        <f>Import!E267</f>
        <v>0</v>
      </c>
      <c r="G269" s="242"/>
      <c r="H269" s="583"/>
      <c r="M269" s="584">
        <f t="shared" si="20"/>
        <v>0</v>
      </c>
      <c r="N269" s="584">
        <f t="shared" si="21"/>
        <v>0</v>
      </c>
      <c r="O269" s="584">
        <f t="shared" si="22"/>
        <v>0</v>
      </c>
      <c r="P269" s="584">
        <f t="shared" si="23"/>
        <v>0</v>
      </c>
    </row>
    <row r="270" spans="2:16" ht="15.75" hidden="1" customHeight="1">
      <c r="B270" s="1246" t="str">
        <f t="shared" si="24"/>
        <v/>
      </c>
      <c r="C270" s="496">
        <f>Import!D268</f>
        <v>0</v>
      </c>
      <c r="D270" s="862">
        <f>Import!G268</f>
        <v>0</v>
      </c>
      <c r="E270" s="497">
        <f>Import!F268</f>
        <v>0</v>
      </c>
      <c r="F270" s="498">
        <f>Import!E268</f>
        <v>0</v>
      </c>
      <c r="G270" s="242"/>
      <c r="H270" s="583"/>
      <c r="M270" s="584">
        <f t="shared" si="20"/>
        <v>0</v>
      </c>
      <c r="N270" s="584">
        <f t="shared" si="21"/>
        <v>0</v>
      </c>
      <c r="O270" s="584">
        <f t="shared" si="22"/>
        <v>0</v>
      </c>
      <c r="P270" s="584">
        <f t="shared" si="23"/>
        <v>0</v>
      </c>
    </row>
    <row r="271" spans="2:16" ht="15.75" hidden="1" customHeight="1">
      <c r="B271" s="1246" t="str">
        <f t="shared" si="24"/>
        <v/>
      </c>
      <c r="C271" s="496">
        <f>Import!D269</f>
        <v>0</v>
      </c>
      <c r="D271" s="862">
        <f>Import!G269</f>
        <v>0</v>
      </c>
      <c r="E271" s="497">
        <f>Import!F269</f>
        <v>0</v>
      </c>
      <c r="F271" s="498">
        <f>Import!E269</f>
        <v>0</v>
      </c>
      <c r="G271" s="242"/>
      <c r="H271" s="583"/>
      <c r="M271" s="584">
        <f t="shared" si="20"/>
        <v>0</v>
      </c>
      <c r="N271" s="584">
        <f t="shared" si="21"/>
        <v>0</v>
      </c>
      <c r="O271" s="584">
        <f t="shared" si="22"/>
        <v>0</v>
      </c>
      <c r="P271" s="584">
        <f t="shared" si="23"/>
        <v>0</v>
      </c>
    </row>
    <row r="272" spans="2:16" ht="15.75" hidden="1" customHeight="1">
      <c r="B272" s="1246" t="str">
        <f t="shared" si="24"/>
        <v/>
      </c>
      <c r="C272" s="496">
        <f>Import!D270</f>
        <v>0</v>
      </c>
      <c r="D272" s="862">
        <f>Import!G270</f>
        <v>0</v>
      </c>
      <c r="E272" s="497">
        <f>Import!F270</f>
        <v>0</v>
      </c>
      <c r="F272" s="498">
        <f>Import!E270</f>
        <v>0</v>
      </c>
      <c r="G272" s="242"/>
      <c r="H272" s="583"/>
      <c r="M272" s="584">
        <f t="shared" si="20"/>
        <v>0</v>
      </c>
      <c r="N272" s="584">
        <f t="shared" si="21"/>
        <v>0</v>
      </c>
      <c r="O272" s="584">
        <f t="shared" si="22"/>
        <v>0</v>
      </c>
      <c r="P272" s="584">
        <f t="shared" si="23"/>
        <v>0</v>
      </c>
    </row>
    <row r="273" spans="2:16" ht="15.75" hidden="1" customHeight="1">
      <c r="B273" s="1246" t="str">
        <f t="shared" si="24"/>
        <v/>
      </c>
      <c r="C273" s="496">
        <f>Import!D271</f>
        <v>0</v>
      </c>
      <c r="D273" s="862">
        <f>Import!G271</f>
        <v>0</v>
      </c>
      <c r="E273" s="497">
        <f>Import!F271</f>
        <v>0</v>
      </c>
      <c r="F273" s="498">
        <f>Import!E271</f>
        <v>0</v>
      </c>
      <c r="G273" s="242"/>
      <c r="H273" s="583"/>
      <c r="M273" s="584">
        <f t="shared" si="20"/>
        <v>0</v>
      </c>
      <c r="N273" s="584">
        <f t="shared" si="21"/>
        <v>0</v>
      </c>
      <c r="O273" s="584">
        <f t="shared" si="22"/>
        <v>0</v>
      </c>
      <c r="P273" s="584">
        <f t="shared" si="23"/>
        <v>0</v>
      </c>
    </row>
    <row r="274" spans="2:16" ht="15.75" hidden="1" customHeight="1">
      <c r="B274" s="1246" t="str">
        <f t="shared" si="24"/>
        <v/>
      </c>
      <c r="C274" s="496">
        <f>Import!D272</f>
        <v>0</v>
      </c>
      <c r="D274" s="862">
        <f>Import!G272</f>
        <v>0</v>
      </c>
      <c r="E274" s="497">
        <f>Import!F272</f>
        <v>0</v>
      </c>
      <c r="F274" s="498">
        <f>Import!E272</f>
        <v>0</v>
      </c>
      <c r="G274" s="242"/>
      <c r="H274" s="583"/>
      <c r="M274" s="584">
        <f t="shared" si="20"/>
        <v>0</v>
      </c>
      <c r="N274" s="584">
        <f t="shared" si="21"/>
        <v>0</v>
      </c>
      <c r="O274" s="584">
        <f t="shared" si="22"/>
        <v>0</v>
      </c>
      <c r="P274" s="584">
        <f t="shared" si="23"/>
        <v>0</v>
      </c>
    </row>
    <row r="275" spans="2:16" ht="15.75" hidden="1" customHeight="1">
      <c r="B275" s="1246" t="str">
        <f t="shared" si="24"/>
        <v/>
      </c>
      <c r="C275" s="496">
        <f>Import!D273</f>
        <v>0</v>
      </c>
      <c r="D275" s="862">
        <f>Import!G273</f>
        <v>0</v>
      </c>
      <c r="E275" s="497">
        <f>Import!F273</f>
        <v>0</v>
      </c>
      <c r="F275" s="498">
        <f>Import!E273</f>
        <v>0</v>
      </c>
      <c r="G275" s="242"/>
      <c r="H275" s="583"/>
      <c r="M275" s="584">
        <f t="shared" si="20"/>
        <v>0</v>
      </c>
      <c r="N275" s="584">
        <f t="shared" si="21"/>
        <v>0</v>
      </c>
      <c r="O275" s="584">
        <f t="shared" si="22"/>
        <v>0</v>
      </c>
      <c r="P275" s="584">
        <f t="shared" si="23"/>
        <v>0</v>
      </c>
    </row>
    <row r="276" spans="2:16" ht="15.75" hidden="1" customHeight="1">
      <c r="B276" s="1246" t="str">
        <f t="shared" si="24"/>
        <v/>
      </c>
      <c r="C276" s="496">
        <f>Import!D274</f>
        <v>0</v>
      </c>
      <c r="D276" s="862">
        <f>Import!G274</f>
        <v>0</v>
      </c>
      <c r="E276" s="497">
        <f>Import!F274</f>
        <v>0</v>
      </c>
      <c r="F276" s="498">
        <f>Import!E274</f>
        <v>0</v>
      </c>
      <c r="G276" s="242"/>
      <c r="H276" s="583"/>
      <c r="M276" s="584">
        <f t="shared" si="20"/>
        <v>0</v>
      </c>
      <c r="N276" s="584">
        <f t="shared" si="21"/>
        <v>0</v>
      </c>
      <c r="O276" s="584">
        <f t="shared" si="22"/>
        <v>0</v>
      </c>
      <c r="P276" s="584">
        <f t="shared" si="23"/>
        <v>0</v>
      </c>
    </row>
    <row r="277" spans="2:16" ht="15.75" hidden="1" customHeight="1">
      <c r="B277" s="1246" t="str">
        <f t="shared" si="24"/>
        <v/>
      </c>
      <c r="C277" s="496">
        <f>Import!D275</f>
        <v>0</v>
      </c>
      <c r="D277" s="862">
        <f>Import!G275</f>
        <v>0</v>
      </c>
      <c r="E277" s="497">
        <f>Import!F275</f>
        <v>0</v>
      </c>
      <c r="F277" s="498">
        <f>Import!E275</f>
        <v>0</v>
      </c>
      <c r="G277" s="242"/>
      <c r="H277" s="583"/>
      <c r="M277" s="584">
        <f t="shared" si="20"/>
        <v>0</v>
      </c>
      <c r="N277" s="584">
        <f t="shared" si="21"/>
        <v>0</v>
      </c>
      <c r="O277" s="584">
        <f t="shared" si="22"/>
        <v>0</v>
      </c>
      <c r="P277" s="584">
        <f t="shared" si="23"/>
        <v>0</v>
      </c>
    </row>
    <row r="278" spans="2:16" ht="15.75" hidden="1" customHeight="1">
      <c r="B278" s="1246" t="str">
        <f t="shared" si="24"/>
        <v/>
      </c>
      <c r="C278" s="496">
        <f>Import!D276</f>
        <v>0</v>
      </c>
      <c r="D278" s="862">
        <f>Import!G276</f>
        <v>0</v>
      </c>
      <c r="E278" s="497">
        <f>Import!F276</f>
        <v>0</v>
      </c>
      <c r="F278" s="498">
        <f>Import!E276</f>
        <v>0</v>
      </c>
      <c r="G278" s="242"/>
      <c r="H278" s="583"/>
      <c r="M278" s="584">
        <f t="shared" si="20"/>
        <v>0</v>
      </c>
      <c r="N278" s="584">
        <f t="shared" si="21"/>
        <v>0</v>
      </c>
      <c r="O278" s="584">
        <f t="shared" si="22"/>
        <v>0</v>
      </c>
      <c r="P278" s="584">
        <f t="shared" si="23"/>
        <v>0</v>
      </c>
    </row>
    <row r="279" spans="2:16" ht="15.75" hidden="1" customHeight="1">
      <c r="B279" s="1246" t="str">
        <f t="shared" si="24"/>
        <v/>
      </c>
      <c r="C279" s="496">
        <f>Import!D277</f>
        <v>0</v>
      </c>
      <c r="D279" s="862">
        <f>Import!G277</f>
        <v>0</v>
      </c>
      <c r="E279" s="497">
        <f>Import!F277</f>
        <v>0</v>
      </c>
      <c r="F279" s="498">
        <f>Import!E277</f>
        <v>0</v>
      </c>
      <c r="G279" s="242"/>
      <c r="H279" s="583"/>
      <c r="M279" s="584">
        <f t="shared" si="20"/>
        <v>0</v>
      </c>
      <c r="N279" s="584">
        <f t="shared" si="21"/>
        <v>0</v>
      </c>
      <c r="O279" s="584">
        <f t="shared" si="22"/>
        <v>0</v>
      </c>
      <c r="P279" s="584">
        <f t="shared" si="23"/>
        <v>0</v>
      </c>
    </row>
    <row r="280" spans="2:16" ht="15.75" hidden="1" customHeight="1">
      <c r="B280" s="1246" t="str">
        <f t="shared" si="24"/>
        <v/>
      </c>
      <c r="C280" s="496">
        <f>Import!D278</f>
        <v>0</v>
      </c>
      <c r="D280" s="862">
        <f>Import!G278</f>
        <v>0</v>
      </c>
      <c r="E280" s="497">
        <f>Import!F278</f>
        <v>0</v>
      </c>
      <c r="F280" s="498">
        <f>Import!E278</f>
        <v>0</v>
      </c>
      <c r="G280" s="242"/>
      <c r="H280" s="583"/>
      <c r="M280" s="584">
        <f t="shared" si="20"/>
        <v>0</v>
      </c>
      <c r="N280" s="584">
        <f t="shared" si="21"/>
        <v>0</v>
      </c>
      <c r="O280" s="584">
        <f t="shared" si="22"/>
        <v>0</v>
      </c>
      <c r="P280" s="584">
        <f t="shared" si="23"/>
        <v>0</v>
      </c>
    </row>
    <row r="281" spans="2:16" ht="15.75" hidden="1" customHeight="1">
      <c r="B281" s="1246" t="str">
        <f t="shared" si="24"/>
        <v/>
      </c>
      <c r="C281" s="496">
        <f>Import!D279</f>
        <v>0</v>
      </c>
      <c r="D281" s="862">
        <f>Import!G279</f>
        <v>0</v>
      </c>
      <c r="E281" s="497">
        <f>Import!F279</f>
        <v>0</v>
      </c>
      <c r="F281" s="498">
        <f>Import!E279</f>
        <v>0</v>
      </c>
      <c r="G281" s="242"/>
      <c r="H281" s="583"/>
      <c r="M281" s="584">
        <f t="shared" si="20"/>
        <v>0</v>
      </c>
      <c r="N281" s="584">
        <f t="shared" si="21"/>
        <v>0</v>
      </c>
      <c r="O281" s="584">
        <f t="shared" si="22"/>
        <v>0</v>
      </c>
      <c r="P281" s="584">
        <f t="shared" si="23"/>
        <v>0</v>
      </c>
    </row>
    <row r="282" spans="2:16" ht="15.75" hidden="1" customHeight="1">
      <c r="B282" s="1246" t="str">
        <f t="shared" si="24"/>
        <v/>
      </c>
      <c r="C282" s="496">
        <f>Import!D280</f>
        <v>0</v>
      </c>
      <c r="D282" s="862">
        <f>Import!G280</f>
        <v>0</v>
      </c>
      <c r="E282" s="497">
        <f>Import!F280</f>
        <v>0</v>
      </c>
      <c r="F282" s="498">
        <f>Import!E280</f>
        <v>0</v>
      </c>
      <c r="G282" s="242"/>
      <c r="H282" s="583"/>
      <c r="M282" s="584">
        <f t="shared" si="20"/>
        <v>0</v>
      </c>
      <c r="N282" s="584">
        <f t="shared" si="21"/>
        <v>0</v>
      </c>
      <c r="O282" s="584">
        <f t="shared" si="22"/>
        <v>0</v>
      </c>
      <c r="P282" s="584">
        <f t="shared" si="23"/>
        <v>0</v>
      </c>
    </row>
    <row r="283" spans="2:16" ht="15.75" hidden="1" customHeight="1">
      <c r="B283" s="1246" t="str">
        <f t="shared" si="24"/>
        <v/>
      </c>
      <c r="C283" s="496">
        <f>Import!D281</f>
        <v>0</v>
      </c>
      <c r="D283" s="862">
        <f>Import!G281</f>
        <v>0</v>
      </c>
      <c r="E283" s="497">
        <f>Import!F281</f>
        <v>0</v>
      </c>
      <c r="F283" s="498">
        <f>Import!E281</f>
        <v>0</v>
      </c>
      <c r="G283" s="242"/>
      <c r="H283" s="583"/>
      <c r="M283" s="584">
        <f t="shared" si="20"/>
        <v>0</v>
      </c>
      <c r="N283" s="584">
        <f t="shared" si="21"/>
        <v>0</v>
      </c>
      <c r="O283" s="584">
        <f t="shared" si="22"/>
        <v>0</v>
      </c>
      <c r="P283" s="584">
        <f t="shared" si="23"/>
        <v>0</v>
      </c>
    </row>
    <row r="284" spans="2:16" ht="15.75" hidden="1" customHeight="1">
      <c r="B284" s="1246" t="str">
        <f t="shared" si="24"/>
        <v/>
      </c>
      <c r="C284" s="496">
        <f>Import!D282</f>
        <v>0</v>
      </c>
      <c r="D284" s="862">
        <f>Import!G282</f>
        <v>0</v>
      </c>
      <c r="E284" s="497">
        <f>Import!F282</f>
        <v>0</v>
      </c>
      <c r="F284" s="498">
        <f>Import!E282</f>
        <v>0</v>
      </c>
      <c r="G284" s="242"/>
      <c r="H284" s="583"/>
      <c r="M284" s="584">
        <f t="shared" si="20"/>
        <v>0</v>
      </c>
      <c r="N284" s="584">
        <f t="shared" si="21"/>
        <v>0</v>
      </c>
      <c r="O284" s="584">
        <f t="shared" si="22"/>
        <v>0</v>
      </c>
      <c r="P284" s="584">
        <f t="shared" si="23"/>
        <v>0</v>
      </c>
    </row>
    <row r="285" spans="2:16" ht="15.75" hidden="1" customHeight="1">
      <c r="B285" s="1246" t="str">
        <f t="shared" si="24"/>
        <v/>
      </c>
      <c r="C285" s="496">
        <f>Import!D283</f>
        <v>0</v>
      </c>
      <c r="D285" s="862">
        <f>Import!G283</f>
        <v>0</v>
      </c>
      <c r="E285" s="497">
        <f>Import!F283</f>
        <v>0</v>
      </c>
      <c r="F285" s="498">
        <f>Import!E283</f>
        <v>0</v>
      </c>
      <c r="G285" s="242"/>
      <c r="H285" s="583"/>
      <c r="M285" s="584">
        <f t="shared" si="20"/>
        <v>0</v>
      </c>
      <c r="N285" s="584">
        <f t="shared" si="21"/>
        <v>0</v>
      </c>
      <c r="O285" s="584">
        <f t="shared" si="22"/>
        <v>0</v>
      </c>
      <c r="P285" s="584">
        <f t="shared" si="23"/>
        <v>0</v>
      </c>
    </row>
    <row r="286" spans="2:16" ht="15.75" hidden="1" customHeight="1">
      <c r="B286" s="1246" t="str">
        <f t="shared" si="24"/>
        <v/>
      </c>
      <c r="C286" s="496">
        <f>Import!D284</f>
        <v>0</v>
      </c>
      <c r="D286" s="862">
        <f>Import!G284</f>
        <v>0</v>
      </c>
      <c r="E286" s="497">
        <f>Import!F284</f>
        <v>0</v>
      </c>
      <c r="F286" s="498">
        <f>Import!E284</f>
        <v>0</v>
      </c>
      <c r="G286" s="242"/>
      <c r="H286" s="583"/>
      <c r="M286" s="584">
        <f t="shared" si="20"/>
        <v>0</v>
      </c>
      <c r="N286" s="584">
        <f t="shared" si="21"/>
        <v>0</v>
      </c>
      <c r="O286" s="584">
        <f t="shared" si="22"/>
        <v>0</v>
      </c>
      <c r="P286" s="584">
        <f t="shared" si="23"/>
        <v>0</v>
      </c>
    </row>
    <row r="287" spans="2:16" ht="15.75" hidden="1" customHeight="1">
      <c r="B287" s="1246" t="str">
        <f t="shared" si="24"/>
        <v/>
      </c>
      <c r="C287" s="496">
        <f>Import!D285</f>
        <v>0</v>
      </c>
      <c r="D287" s="862">
        <f>Import!G285</f>
        <v>0</v>
      </c>
      <c r="E287" s="497">
        <f>Import!F285</f>
        <v>0</v>
      </c>
      <c r="F287" s="498">
        <f>Import!E285</f>
        <v>0</v>
      </c>
      <c r="G287" s="242"/>
      <c r="H287" s="583"/>
      <c r="M287" s="584">
        <f t="shared" si="20"/>
        <v>0</v>
      </c>
      <c r="N287" s="584">
        <f t="shared" si="21"/>
        <v>0</v>
      </c>
      <c r="O287" s="584">
        <f t="shared" si="22"/>
        <v>0</v>
      </c>
      <c r="P287" s="584">
        <f t="shared" si="23"/>
        <v>0</v>
      </c>
    </row>
    <row r="288" spans="2:16" ht="15.75" hidden="1" customHeight="1">
      <c r="B288" s="1246" t="str">
        <f t="shared" si="24"/>
        <v/>
      </c>
      <c r="C288" s="496">
        <f>Import!D286</f>
        <v>0</v>
      </c>
      <c r="D288" s="862">
        <f>Import!G286</f>
        <v>0</v>
      </c>
      <c r="E288" s="497">
        <f>Import!F286</f>
        <v>0</v>
      </c>
      <c r="F288" s="498">
        <f>Import!E286</f>
        <v>0</v>
      </c>
      <c r="G288" s="242"/>
      <c r="H288" s="583"/>
      <c r="M288" s="584">
        <f t="shared" si="20"/>
        <v>0</v>
      </c>
      <c r="N288" s="584">
        <f t="shared" si="21"/>
        <v>0</v>
      </c>
      <c r="O288" s="584">
        <f t="shared" si="22"/>
        <v>0</v>
      </c>
      <c r="P288" s="584">
        <f t="shared" si="23"/>
        <v>0</v>
      </c>
    </row>
    <row r="289" spans="2:16" ht="15.75" hidden="1" customHeight="1">
      <c r="B289" s="1246" t="str">
        <f t="shared" si="24"/>
        <v/>
      </c>
      <c r="C289" s="496">
        <f>Import!D287</f>
        <v>0</v>
      </c>
      <c r="D289" s="862">
        <f>Import!G287</f>
        <v>0</v>
      </c>
      <c r="E289" s="497">
        <f>Import!F287</f>
        <v>0</v>
      </c>
      <c r="F289" s="498">
        <f>Import!E287</f>
        <v>0</v>
      </c>
      <c r="G289" s="242"/>
      <c r="H289" s="583"/>
      <c r="M289" s="584">
        <f t="shared" si="20"/>
        <v>0</v>
      </c>
      <c r="N289" s="584">
        <f t="shared" si="21"/>
        <v>0</v>
      </c>
      <c r="O289" s="584">
        <f t="shared" si="22"/>
        <v>0</v>
      </c>
      <c r="P289" s="584">
        <f t="shared" si="23"/>
        <v>0</v>
      </c>
    </row>
    <row r="290" spans="2:16" ht="15.75" hidden="1" customHeight="1">
      <c r="B290" s="1246" t="str">
        <f t="shared" si="24"/>
        <v/>
      </c>
      <c r="C290" s="496">
        <f>Import!D288</f>
        <v>0</v>
      </c>
      <c r="D290" s="862">
        <f>Import!G288</f>
        <v>0</v>
      </c>
      <c r="E290" s="497">
        <f>Import!F288</f>
        <v>0</v>
      </c>
      <c r="F290" s="498">
        <f>Import!E288</f>
        <v>0</v>
      </c>
      <c r="G290" s="242"/>
      <c r="H290" s="583"/>
      <c r="M290" s="584">
        <f t="shared" si="20"/>
        <v>0</v>
      </c>
      <c r="N290" s="584">
        <f t="shared" si="21"/>
        <v>0</v>
      </c>
      <c r="O290" s="584">
        <f t="shared" si="22"/>
        <v>0</v>
      </c>
      <c r="P290" s="584">
        <f t="shared" si="23"/>
        <v>0</v>
      </c>
    </row>
    <row r="291" spans="2:16" ht="15.75" hidden="1" customHeight="1">
      <c r="B291" s="1246" t="str">
        <f t="shared" si="24"/>
        <v/>
      </c>
      <c r="C291" s="496">
        <f>Import!D289</f>
        <v>0</v>
      </c>
      <c r="D291" s="862">
        <f>Import!G289</f>
        <v>0</v>
      </c>
      <c r="E291" s="497">
        <f>Import!F289</f>
        <v>0</v>
      </c>
      <c r="F291" s="498">
        <f>Import!E289</f>
        <v>0</v>
      </c>
      <c r="G291" s="242"/>
      <c r="H291" s="583"/>
      <c r="M291" s="584">
        <f t="shared" si="20"/>
        <v>0</v>
      </c>
      <c r="N291" s="584">
        <f t="shared" si="21"/>
        <v>0</v>
      </c>
      <c r="O291" s="584">
        <f t="shared" si="22"/>
        <v>0</v>
      </c>
      <c r="P291" s="584">
        <f t="shared" si="23"/>
        <v>0</v>
      </c>
    </row>
    <row r="292" spans="2:16" ht="15.75" hidden="1" customHeight="1">
      <c r="B292" s="1246" t="str">
        <f t="shared" si="24"/>
        <v/>
      </c>
      <c r="C292" s="496">
        <f>Import!D290</f>
        <v>0</v>
      </c>
      <c r="D292" s="862">
        <f>Import!G290</f>
        <v>0</v>
      </c>
      <c r="E292" s="497">
        <f>Import!F290</f>
        <v>0</v>
      </c>
      <c r="F292" s="498">
        <f>Import!E290</f>
        <v>0</v>
      </c>
      <c r="G292" s="242"/>
      <c r="H292" s="583"/>
      <c r="M292" s="584">
        <f t="shared" si="20"/>
        <v>0</v>
      </c>
      <c r="N292" s="584">
        <f t="shared" si="21"/>
        <v>0</v>
      </c>
      <c r="O292" s="584">
        <f t="shared" si="22"/>
        <v>0</v>
      </c>
      <c r="P292" s="584">
        <f t="shared" si="23"/>
        <v>0</v>
      </c>
    </row>
    <row r="293" spans="2:16" ht="15.75" hidden="1" customHeight="1">
      <c r="B293" s="1246" t="str">
        <f t="shared" si="24"/>
        <v/>
      </c>
      <c r="C293" s="496">
        <f>Import!D291</f>
        <v>0</v>
      </c>
      <c r="D293" s="862">
        <f>Import!G291</f>
        <v>0</v>
      </c>
      <c r="E293" s="497">
        <f>Import!F291</f>
        <v>0</v>
      </c>
      <c r="F293" s="498">
        <f>Import!E291</f>
        <v>0</v>
      </c>
      <c r="G293" s="242"/>
      <c r="H293" s="583"/>
      <c r="M293" s="584">
        <f t="shared" si="20"/>
        <v>0</v>
      </c>
      <c r="N293" s="584">
        <f t="shared" si="21"/>
        <v>0</v>
      </c>
      <c r="O293" s="584">
        <f t="shared" si="22"/>
        <v>0</v>
      </c>
      <c r="P293" s="584">
        <f t="shared" si="23"/>
        <v>0</v>
      </c>
    </row>
    <row r="294" spans="2:16" ht="15.75" hidden="1" customHeight="1">
      <c r="B294" s="1246" t="str">
        <f t="shared" si="24"/>
        <v/>
      </c>
      <c r="C294" s="496">
        <f>Import!D292</f>
        <v>0</v>
      </c>
      <c r="D294" s="862">
        <f>Import!G292</f>
        <v>0</v>
      </c>
      <c r="E294" s="497">
        <f>Import!F292</f>
        <v>0</v>
      </c>
      <c r="F294" s="498">
        <f>Import!E292</f>
        <v>0</v>
      </c>
      <c r="G294" s="242"/>
      <c r="H294" s="583"/>
      <c r="M294" s="584">
        <f t="shared" si="20"/>
        <v>0</v>
      </c>
      <c r="N294" s="584">
        <f t="shared" si="21"/>
        <v>0</v>
      </c>
      <c r="O294" s="584">
        <f t="shared" si="22"/>
        <v>0</v>
      </c>
      <c r="P294" s="584">
        <f t="shared" si="23"/>
        <v>0</v>
      </c>
    </row>
    <row r="295" spans="2:16" ht="15.75" hidden="1" customHeight="1">
      <c r="B295" s="1246" t="str">
        <f t="shared" si="24"/>
        <v/>
      </c>
      <c r="C295" s="496">
        <f>Import!D293</f>
        <v>0</v>
      </c>
      <c r="D295" s="862">
        <f>Import!G293</f>
        <v>0</v>
      </c>
      <c r="E295" s="497">
        <f>Import!F293</f>
        <v>0</v>
      </c>
      <c r="F295" s="498">
        <f>Import!E293</f>
        <v>0</v>
      </c>
      <c r="G295" s="242"/>
      <c r="H295" s="583"/>
      <c r="M295" s="584">
        <f t="shared" si="20"/>
        <v>0</v>
      </c>
      <c r="N295" s="584">
        <f t="shared" si="21"/>
        <v>0</v>
      </c>
      <c r="O295" s="584">
        <f t="shared" si="22"/>
        <v>0</v>
      </c>
      <c r="P295" s="584">
        <f t="shared" si="23"/>
        <v>0</v>
      </c>
    </row>
    <row r="296" spans="2:16" ht="15.75" hidden="1" customHeight="1">
      <c r="B296" s="1246" t="str">
        <f t="shared" si="24"/>
        <v/>
      </c>
      <c r="C296" s="496">
        <f>Import!D294</f>
        <v>0</v>
      </c>
      <c r="D296" s="862">
        <f>Import!G294</f>
        <v>0</v>
      </c>
      <c r="E296" s="497">
        <f>Import!F294</f>
        <v>0</v>
      </c>
      <c r="F296" s="498">
        <f>Import!E294</f>
        <v>0</v>
      </c>
      <c r="G296" s="242"/>
      <c r="H296" s="583"/>
      <c r="M296" s="584">
        <f t="shared" si="20"/>
        <v>0</v>
      </c>
      <c r="N296" s="584">
        <f t="shared" si="21"/>
        <v>0</v>
      </c>
      <c r="O296" s="584">
        <f t="shared" si="22"/>
        <v>0</v>
      </c>
      <c r="P296" s="584">
        <f t="shared" si="23"/>
        <v>0</v>
      </c>
    </row>
    <row r="297" spans="2:16" ht="15.75" hidden="1" customHeight="1">
      <c r="B297" s="1246" t="str">
        <f t="shared" si="24"/>
        <v/>
      </c>
      <c r="C297" s="496">
        <f>Import!D295</f>
        <v>0</v>
      </c>
      <c r="D297" s="862">
        <f>Import!G295</f>
        <v>0</v>
      </c>
      <c r="E297" s="497">
        <f>Import!F295</f>
        <v>0</v>
      </c>
      <c r="F297" s="498">
        <f>Import!E295</f>
        <v>0</v>
      </c>
      <c r="G297" s="242"/>
      <c r="H297" s="583"/>
      <c r="M297" s="584">
        <f t="shared" si="20"/>
        <v>0</v>
      </c>
      <c r="N297" s="584">
        <f t="shared" si="21"/>
        <v>0</v>
      </c>
      <c r="O297" s="584">
        <f t="shared" si="22"/>
        <v>0</v>
      </c>
      <c r="P297" s="584">
        <f t="shared" si="23"/>
        <v>0</v>
      </c>
    </row>
    <row r="298" spans="2:16" ht="15.75" hidden="1" customHeight="1">
      <c r="B298" s="1246" t="str">
        <f t="shared" si="24"/>
        <v/>
      </c>
      <c r="C298" s="496">
        <f>Import!D296</f>
        <v>0</v>
      </c>
      <c r="D298" s="862">
        <f>Import!G296</f>
        <v>0</v>
      </c>
      <c r="E298" s="497">
        <f>Import!F296</f>
        <v>0</v>
      </c>
      <c r="F298" s="498">
        <f>Import!E296</f>
        <v>0</v>
      </c>
      <c r="G298" s="242"/>
      <c r="H298" s="583"/>
      <c r="M298" s="584">
        <f t="shared" si="20"/>
        <v>0</v>
      </c>
      <c r="N298" s="584">
        <f t="shared" si="21"/>
        <v>0</v>
      </c>
      <c r="O298" s="584">
        <f t="shared" si="22"/>
        <v>0</v>
      </c>
      <c r="P298" s="584">
        <f t="shared" si="23"/>
        <v>0</v>
      </c>
    </row>
    <row r="299" spans="2:16" ht="15.75" hidden="1" customHeight="1">
      <c r="B299" s="1246" t="str">
        <f t="shared" si="24"/>
        <v/>
      </c>
      <c r="C299" s="496">
        <f>Import!D297</f>
        <v>0</v>
      </c>
      <c r="D299" s="862">
        <f>Import!G297</f>
        <v>0</v>
      </c>
      <c r="E299" s="497">
        <f>Import!F297</f>
        <v>0</v>
      </c>
      <c r="F299" s="498">
        <f>Import!E297</f>
        <v>0</v>
      </c>
      <c r="G299" s="242"/>
      <c r="H299" s="583"/>
      <c r="M299" s="584">
        <f t="shared" si="20"/>
        <v>0</v>
      </c>
      <c r="N299" s="584">
        <f t="shared" si="21"/>
        <v>0</v>
      </c>
      <c r="O299" s="584">
        <f t="shared" si="22"/>
        <v>0</v>
      </c>
      <c r="P299" s="584">
        <f t="shared" si="23"/>
        <v>0</v>
      </c>
    </row>
    <row r="300" spans="2:16" ht="15.75" hidden="1" customHeight="1">
      <c r="B300" s="1246" t="str">
        <f t="shared" si="24"/>
        <v/>
      </c>
      <c r="C300" s="496">
        <f>Import!D298</f>
        <v>0</v>
      </c>
      <c r="D300" s="862">
        <f>Import!G298</f>
        <v>0</v>
      </c>
      <c r="E300" s="497">
        <f>Import!F298</f>
        <v>0</v>
      </c>
      <c r="F300" s="498">
        <f>Import!E298</f>
        <v>0</v>
      </c>
      <c r="G300" s="242"/>
      <c r="H300" s="583"/>
      <c r="M300" s="584">
        <f t="shared" si="20"/>
        <v>0</v>
      </c>
      <c r="N300" s="584">
        <f t="shared" si="21"/>
        <v>0</v>
      </c>
      <c r="O300" s="584">
        <f t="shared" si="22"/>
        <v>0</v>
      </c>
      <c r="P300" s="584">
        <f t="shared" si="23"/>
        <v>0</v>
      </c>
    </row>
    <row r="301" spans="2:16" ht="15.75" hidden="1" customHeight="1">
      <c r="B301" s="1246" t="str">
        <f t="shared" si="24"/>
        <v/>
      </c>
      <c r="C301" s="496">
        <f>Import!D299</f>
        <v>0</v>
      </c>
      <c r="D301" s="862">
        <f>Import!G299</f>
        <v>0</v>
      </c>
      <c r="E301" s="497">
        <f>Import!F299</f>
        <v>0</v>
      </c>
      <c r="F301" s="498">
        <f>Import!E299</f>
        <v>0</v>
      </c>
      <c r="G301" s="242"/>
      <c r="H301" s="583"/>
      <c r="M301" s="584">
        <f t="shared" si="20"/>
        <v>0</v>
      </c>
      <c r="N301" s="584">
        <f t="shared" si="21"/>
        <v>0</v>
      </c>
      <c r="O301" s="584">
        <f t="shared" si="22"/>
        <v>0</v>
      </c>
      <c r="P301" s="584">
        <f t="shared" si="23"/>
        <v>0</v>
      </c>
    </row>
    <row r="302" spans="2:16" ht="15.75" hidden="1" customHeight="1">
      <c r="B302" s="1246" t="str">
        <f t="shared" si="24"/>
        <v/>
      </c>
      <c r="C302" s="496">
        <f>Import!D300</f>
        <v>0</v>
      </c>
      <c r="D302" s="862">
        <f>Import!G300</f>
        <v>0</v>
      </c>
      <c r="E302" s="497">
        <f>Import!F300</f>
        <v>0</v>
      </c>
      <c r="F302" s="498">
        <f>Import!E300</f>
        <v>0</v>
      </c>
      <c r="G302" s="242"/>
      <c r="H302" s="583"/>
      <c r="M302" s="584">
        <f t="shared" si="20"/>
        <v>0</v>
      </c>
      <c r="N302" s="584">
        <f t="shared" si="21"/>
        <v>0</v>
      </c>
      <c r="O302" s="584">
        <f t="shared" si="22"/>
        <v>0</v>
      </c>
      <c r="P302" s="584">
        <f t="shared" si="23"/>
        <v>0</v>
      </c>
    </row>
    <row r="303" spans="2:16" ht="15.75" hidden="1" customHeight="1">
      <c r="B303" s="1246" t="str">
        <f t="shared" si="24"/>
        <v/>
      </c>
      <c r="C303" s="496">
        <f>Import!D301</f>
        <v>0</v>
      </c>
      <c r="D303" s="862">
        <f>Import!G301</f>
        <v>0</v>
      </c>
      <c r="E303" s="497">
        <f>Import!F301</f>
        <v>0</v>
      </c>
      <c r="F303" s="498">
        <f>Import!E301</f>
        <v>0</v>
      </c>
      <c r="G303" s="242"/>
      <c r="H303" s="583"/>
      <c r="M303" s="584">
        <f t="shared" si="20"/>
        <v>0</v>
      </c>
      <c r="N303" s="584">
        <f t="shared" si="21"/>
        <v>0</v>
      </c>
      <c r="O303" s="584">
        <f t="shared" si="22"/>
        <v>0</v>
      </c>
      <c r="P303" s="584">
        <f t="shared" si="23"/>
        <v>0</v>
      </c>
    </row>
    <row r="304" spans="2:16" ht="15.75" hidden="1" customHeight="1">
      <c r="B304" s="1246" t="str">
        <f t="shared" si="24"/>
        <v/>
      </c>
      <c r="C304" s="496">
        <f>Import!D302</f>
        <v>0</v>
      </c>
      <c r="D304" s="862">
        <f>Import!G302</f>
        <v>0</v>
      </c>
      <c r="E304" s="497">
        <f>Import!F302</f>
        <v>0</v>
      </c>
      <c r="F304" s="498">
        <f>Import!E302</f>
        <v>0</v>
      </c>
      <c r="G304" s="242"/>
      <c r="H304" s="583"/>
      <c r="M304" s="584">
        <f t="shared" si="20"/>
        <v>0</v>
      </c>
      <c r="N304" s="584">
        <f t="shared" si="21"/>
        <v>0</v>
      </c>
      <c r="O304" s="584">
        <f t="shared" si="22"/>
        <v>0</v>
      </c>
      <c r="P304" s="584">
        <f t="shared" si="23"/>
        <v>0</v>
      </c>
    </row>
    <row r="305" spans="2:16" ht="15.75" hidden="1" customHeight="1">
      <c r="B305" s="1246" t="str">
        <f t="shared" si="24"/>
        <v/>
      </c>
      <c r="C305" s="496">
        <f>Import!D303</f>
        <v>0</v>
      </c>
      <c r="D305" s="862">
        <f>Import!G303</f>
        <v>0</v>
      </c>
      <c r="E305" s="497">
        <f>Import!F303</f>
        <v>0</v>
      </c>
      <c r="F305" s="498">
        <f>Import!E303</f>
        <v>0</v>
      </c>
      <c r="G305" s="242"/>
      <c r="H305" s="583"/>
      <c r="M305" s="584">
        <f t="shared" si="20"/>
        <v>0</v>
      </c>
      <c r="N305" s="584">
        <f t="shared" si="21"/>
        <v>0</v>
      </c>
      <c r="O305" s="584">
        <f t="shared" si="22"/>
        <v>0</v>
      </c>
      <c r="P305" s="584">
        <f t="shared" si="23"/>
        <v>0</v>
      </c>
    </row>
    <row r="306" spans="2:16" ht="15.75" hidden="1" customHeight="1">
      <c r="B306" s="1246" t="str">
        <f t="shared" si="24"/>
        <v/>
      </c>
      <c r="C306" s="496">
        <f>Import!D304</f>
        <v>0</v>
      </c>
      <c r="D306" s="862">
        <f>Import!G304</f>
        <v>0</v>
      </c>
      <c r="E306" s="497">
        <f>Import!F304</f>
        <v>0</v>
      </c>
      <c r="F306" s="498">
        <f>Import!E304</f>
        <v>0</v>
      </c>
      <c r="G306" s="242"/>
      <c r="H306" s="583"/>
      <c r="M306" s="584">
        <f t="shared" si="20"/>
        <v>0</v>
      </c>
      <c r="N306" s="584">
        <f t="shared" si="21"/>
        <v>0</v>
      </c>
      <c r="O306" s="584">
        <f t="shared" si="22"/>
        <v>0</v>
      </c>
      <c r="P306" s="584">
        <f t="shared" si="23"/>
        <v>0</v>
      </c>
    </row>
    <row r="307" spans="2:16" ht="15.75" hidden="1" customHeight="1">
      <c r="B307" s="1246" t="str">
        <f t="shared" si="24"/>
        <v/>
      </c>
      <c r="C307" s="496">
        <f>Import!D305</f>
        <v>0</v>
      </c>
      <c r="D307" s="862">
        <f>Import!G305</f>
        <v>0</v>
      </c>
      <c r="E307" s="497">
        <f>Import!F305</f>
        <v>0</v>
      </c>
      <c r="F307" s="498">
        <f>Import!E305</f>
        <v>0</v>
      </c>
      <c r="G307" s="242"/>
      <c r="H307" s="583"/>
      <c r="M307" s="584">
        <f t="shared" si="20"/>
        <v>0</v>
      </c>
      <c r="N307" s="584">
        <f t="shared" si="21"/>
        <v>0</v>
      </c>
      <c r="O307" s="584">
        <f t="shared" si="22"/>
        <v>0</v>
      </c>
      <c r="P307" s="584">
        <f t="shared" si="23"/>
        <v>0</v>
      </c>
    </row>
    <row r="308" spans="2:16" ht="15.75" hidden="1" customHeight="1">
      <c r="B308" s="1246" t="str">
        <f t="shared" si="24"/>
        <v/>
      </c>
      <c r="C308" s="496">
        <f>Import!D306</f>
        <v>0</v>
      </c>
      <c r="D308" s="862">
        <f>Import!G306</f>
        <v>0</v>
      </c>
      <c r="E308" s="497">
        <f>Import!F306</f>
        <v>0</v>
      </c>
      <c r="F308" s="498">
        <f>Import!E306</f>
        <v>0</v>
      </c>
      <c r="G308" s="242"/>
      <c r="H308" s="583"/>
      <c r="M308" s="584">
        <f t="shared" si="20"/>
        <v>0</v>
      </c>
      <c r="N308" s="584">
        <f t="shared" si="21"/>
        <v>0</v>
      </c>
      <c r="O308" s="584">
        <f t="shared" si="22"/>
        <v>0</v>
      </c>
      <c r="P308" s="584">
        <f t="shared" si="23"/>
        <v>0</v>
      </c>
    </row>
    <row r="309" spans="2:16" ht="15.75" hidden="1" customHeight="1">
      <c r="B309" s="1246" t="str">
        <f t="shared" si="24"/>
        <v/>
      </c>
      <c r="C309" s="496">
        <f>Import!D307</f>
        <v>0</v>
      </c>
      <c r="D309" s="862">
        <f>Import!G307</f>
        <v>0</v>
      </c>
      <c r="E309" s="497">
        <f>Import!F307</f>
        <v>0</v>
      </c>
      <c r="F309" s="498">
        <f>Import!E307</f>
        <v>0</v>
      </c>
      <c r="G309" s="242"/>
      <c r="H309" s="583"/>
      <c r="M309" s="584">
        <f t="shared" si="20"/>
        <v>0</v>
      </c>
      <c r="N309" s="584">
        <f t="shared" si="21"/>
        <v>0</v>
      </c>
      <c r="O309" s="584">
        <f t="shared" si="22"/>
        <v>0</v>
      </c>
      <c r="P309" s="584">
        <f t="shared" si="23"/>
        <v>0</v>
      </c>
    </row>
    <row r="310" spans="2:16" ht="15.75" hidden="1" customHeight="1">
      <c r="B310" s="1246" t="str">
        <f t="shared" si="24"/>
        <v/>
      </c>
      <c r="C310" s="496">
        <f>Import!D308</f>
        <v>0</v>
      </c>
      <c r="D310" s="862">
        <f>Import!G308</f>
        <v>0</v>
      </c>
      <c r="E310" s="497">
        <f>Import!F308</f>
        <v>0</v>
      </c>
      <c r="F310" s="498">
        <f>Import!E308</f>
        <v>0</v>
      </c>
      <c r="G310" s="242"/>
      <c r="H310" s="583"/>
      <c r="M310" s="584">
        <f t="shared" si="20"/>
        <v>0</v>
      </c>
      <c r="N310" s="584">
        <f t="shared" si="21"/>
        <v>0</v>
      </c>
      <c r="O310" s="584">
        <f t="shared" si="22"/>
        <v>0</v>
      </c>
      <c r="P310" s="584">
        <f t="shared" si="23"/>
        <v>0</v>
      </c>
    </row>
    <row r="311" spans="2:16" ht="15.75" hidden="1" customHeight="1">
      <c r="B311" s="1246" t="str">
        <f t="shared" si="24"/>
        <v/>
      </c>
      <c r="C311" s="496">
        <f>Import!D309</f>
        <v>0</v>
      </c>
      <c r="D311" s="862">
        <f>Import!G309</f>
        <v>0</v>
      </c>
      <c r="E311" s="497">
        <f>Import!F309</f>
        <v>0</v>
      </c>
      <c r="F311" s="498">
        <f>Import!E309</f>
        <v>0</v>
      </c>
      <c r="G311" s="242"/>
      <c r="H311" s="583"/>
      <c r="M311" s="584">
        <f t="shared" si="20"/>
        <v>0</v>
      </c>
      <c r="N311" s="584">
        <f t="shared" si="21"/>
        <v>0</v>
      </c>
      <c r="O311" s="584">
        <f t="shared" si="22"/>
        <v>0</v>
      </c>
      <c r="P311" s="584">
        <f t="shared" si="23"/>
        <v>0</v>
      </c>
    </row>
    <row r="312" spans="2:16" ht="15.75" hidden="1" customHeight="1">
      <c r="B312" s="1246" t="str">
        <f t="shared" si="24"/>
        <v/>
      </c>
      <c r="C312" s="496">
        <f>Import!D310</f>
        <v>0</v>
      </c>
      <c r="D312" s="862">
        <f>Import!G310</f>
        <v>0</v>
      </c>
      <c r="E312" s="497">
        <f>Import!F310</f>
        <v>0</v>
      </c>
      <c r="F312" s="498">
        <f>Import!E310</f>
        <v>0</v>
      </c>
      <c r="G312" s="242"/>
      <c r="H312" s="583"/>
      <c r="M312" s="584">
        <f t="shared" si="20"/>
        <v>0</v>
      </c>
      <c r="N312" s="584">
        <f t="shared" si="21"/>
        <v>0</v>
      </c>
      <c r="O312" s="584">
        <f t="shared" si="22"/>
        <v>0</v>
      </c>
      <c r="P312" s="584">
        <f t="shared" si="23"/>
        <v>0</v>
      </c>
    </row>
    <row r="313" spans="2:16" ht="15.75" hidden="1" customHeight="1">
      <c r="B313" s="1246" t="str">
        <f t="shared" si="24"/>
        <v/>
      </c>
      <c r="C313" s="496">
        <f>Import!D311</f>
        <v>0</v>
      </c>
      <c r="D313" s="862">
        <f>Import!G311</f>
        <v>0</v>
      </c>
      <c r="E313" s="497">
        <f>Import!F311</f>
        <v>0</v>
      </c>
      <c r="F313" s="498">
        <f>Import!E311</f>
        <v>0</v>
      </c>
      <c r="G313" s="242"/>
      <c r="H313" s="583"/>
      <c r="M313" s="584">
        <f t="shared" si="20"/>
        <v>0</v>
      </c>
      <c r="N313" s="584">
        <f t="shared" si="21"/>
        <v>0</v>
      </c>
      <c r="O313" s="584">
        <f t="shared" si="22"/>
        <v>0</v>
      </c>
      <c r="P313" s="584">
        <f t="shared" si="23"/>
        <v>0</v>
      </c>
    </row>
    <row r="314" spans="2:16" ht="15.75" hidden="1" customHeight="1">
      <c r="B314" s="1246" t="str">
        <f t="shared" si="24"/>
        <v/>
      </c>
      <c r="C314" s="496">
        <f>Import!D312</f>
        <v>0</v>
      </c>
      <c r="D314" s="862">
        <f>Import!G312</f>
        <v>0</v>
      </c>
      <c r="E314" s="497">
        <f>Import!F312</f>
        <v>0</v>
      </c>
      <c r="F314" s="498">
        <f>Import!E312</f>
        <v>0</v>
      </c>
      <c r="G314" s="242"/>
      <c r="H314" s="583"/>
      <c r="M314" s="584">
        <f t="shared" si="20"/>
        <v>0</v>
      </c>
      <c r="N314" s="584">
        <f t="shared" si="21"/>
        <v>0</v>
      </c>
      <c r="O314" s="584">
        <f t="shared" si="22"/>
        <v>0</v>
      </c>
      <c r="P314" s="584">
        <f t="shared" si="23"/>
        <v>0</v>
      </c>
    </row>
    <row r="315" spans="2:16" ht="15.75" hidden="1" customHeight="1">
      <c r="B315" s="1246" t="str">
        <f t="shared" si="24"/>
        <v/>
      </c>
      <c r="C315" s="496">
        <f>Import!D313</f>
        <v>0</v>
      </c>
      <c r="D315" s="862">
        <f>Import!G313</f>
        <v>0</v>
      </c>
      <c r="E315" s="497">
        <f>Import!F313</f>
        <v>0</v>
      </c>
      <c r="F315" s="498">
        <f>Import!E313</f>
        <v>0</v>
      </c>
      <c r="G315" s="242"/>
      <c r="H315" s="583"/>
      <c r="M315" s="584">
        <f t="shared" si="20"/>
        <v>0</v>
      </c>
      <c r="N315" s="584">
        <f t="shared" si="21"/>
        <v>0</v>
      </c>
      <c r="O315" s="584">
        <f t="shared" si="22"/>
        <v>0</v>
      </c>
      <c r="P315" s="584">
        <f t="shared" si="23"/>
        <v>0</v>
      </c>
    </row>
    <row r="316" spans="2:16" ht="15.75" hidden="1" customHeight="1">
      <c r="B316" s="1246" t="str">
        <f t="shared" si="24"/>
        <v/>
      </c>
      <c r="C316" s="496">
        <f>Import!D314</f>
        <v>0</v>
      </c>
      <c r="D316" s="862">
        <f>Import!G314</f>
        <v>0</v>
      </c>
      <c r="E316" s="497">
        <f>Import!F314</f>
        <v>0</v>
      </c>
      <c r="F316" s="498">
        <f>Import!E314</f>
        <v>0</v>
      </c>
      <c r="G316" s="242"/>
      <c r="H316" s="583"/>
      <c r="M316" s="584">
        <f t="shared" si="20"/>
        <v>0</v>
      </c>
      <c r="N316" s="584">
        <f t="shared" si="21"/>
        <v>0</v>
      </c>
      <c r="O316" s="584">
        <f t="shared" si="22"/>
        <v>0</v>
      </c>
      <c r="P316" s="584">
        <f t="shared" si="23"/>
        <v>0</v>
      </c>
    </row>
    <row r="317" spans="2:16" ht="15.75" hidden="1" customHeight="1">
      <c r="B317" s="1246" t="str">
        <f t="shared" si="24"/>
        <v/>
      </c>
      <c r="C317" s="496">
        <f>Import!D315</f>
        <v>0</v>
      </c>
      <c r="D317" s="862">
        <f>Import!G315</f>
        <v>0</v>
      </c>
      <c r="E317" s="497">
        <f>Import!F315</f>
        <v>0</v>
      </c>
      <c r="F317" s="498">
        <f>Import!E315</f>
        <v>0</v>
      </c>
      <c r="G317" s="242"/>
      <c r="H317" s="583"/>
      <c r="M317" s="584">
        <f t="shared" si="20"/>
        <v>0</v>
      </c>
      <c r="N317" s="584">
        <f t="shared" si="21"/>
        <v>0</v>
      </c>
      <c r="O317" s="584">
        <f t="shared" si="22"/>
        <v>0</v>
      </c>
      <c r="P317" s="584">
        <f t="shared" si="23"/>
        <v>0</v>
      </c>
    </row>
    <row r="318" spans="2:16" ht="15.75" hidden="1" customHeight="1">
      <c r="B318" s="1246" t="str">
        <f t="shared" si="24"/>
        <v/>
      </c>
      <c r="C318" s="496">
        <f>Import!D316</f>
        <v>0</v>
      </c>
      <c r="D318" s="862">
        <f>Import!G316</f>
        <v>0</v>
      </c>
      <c r="E318" s="497">
        <f>Import!F316</f>
        <v>0</v>
      </c>
      <c r="F318" s="498">
        <f>Import!E316</f>
        <v>0</v>
      </c>
      <c r="G318" s="242"/>
      <c r="H318" s="583"/>
      <c r="M318" s="584">
        <f t="shared" si="20"/>
        <v>0</v>
      </c>
      <c r="N318" s="584">
        <f t="shared" si="21"/>
        <v>0</v>
      </c>
      <c r="O318" s="584">
        <f t="shared" si="22"/>
        <v>0</v>
      </c>
      <c r="P318" s="584">
        <f t="shared" si="23"/>
        <v>0</v>
      </c>
    </row>
    <row r="319" spans="2:16" ht="15.75" hidden="1" customHeight="1">
      <c r="B319" s="1246" t="str">
        <f t="shared" si="24"/>
        <v/>
      </c>
      <c r="C319" s="496">
        <f>Import!D317</f>
        <v>0</v>
      </c>
      <c r="D319" s="862">
        <f>Import!G317</f>
        <v>0</v>
      </c>
      <c r="E319" s="497">
        <f>Import!F317</f>
        <v>0</v>
      </c>
      <c r="F319" s="498">
        <f>Import!E317</f>
        <v>0</v>
      </c>
      <c r="G319" s="242"/>
      <c r="H319" s="583"/>
      <c r="M319" s="584">
        <f t="shared" si="20"/>
        <v>0</v>
      </c>
      <c r="N319" s="584">
        <f t="shared" si="21"/>
        <v>0</v>
      </c>
      <c r="O319" s="584">
        <f t="shared" si="22"/>
        <v>0</v>
      </c>
      <c r="P319" s="584">
        <f t="shared" si="23"/>
        <v>0</v>
      </c>
    </row>
    <row r="320" spans="2:16" ht="15.75" hidden="1" customHeight="1">
      <c r="B320" s="1246" t="str">
        <f t="shared" si="24"/>
        <v/>
      </c>
      <c r="C320" s="496">
        <f>Import!D318</f>
        <v>0</v>
      </c>
      <c r="D320" s="862">
        <f>Import!G318</f>
        <v>0</v>
      </c>
      <c r="E320" s="497">
        <f>Import!F318</f>
        <v>0</v>
      </c>
      <c r="F320" s="498">
        <f>Import!E318</f>
        <v>0</v>
      </c>
      <c r="G320" s="242"/>
      <c r="H320" s="583"/>
      <c r="M320" s="584">
        <f t="shared" si="20"/>
        <v>0</v>
      </c>
      <c r="N320" s="584">
        <f t="shared" si="21"/>
        <v>0</v>
      </c>
      <c r="O320" s="584">
        <f t="shared" si="22"/>
        <v>0</v>
      </c>
      <c r="P320" s="584">
        <f t="shared" si="23"/>
        <v>0</v>
      </c>
    </row>
    <row r="321" spans="2:16" ht="15.75" hidden="1" customHeight="1">
      <c r="B321" s="1246" t="str">
        <f t="shared" si="24"/>
        <v/>
      </c>
      <c r="C321" s="496">
        <f>Import!D319</f>
        <v>0</v>
      </c>
      <c r="D321" s="862">
        <f>Import!G319</f>
        <v>0</v>
      </c>
      <c r="E321" s="497">
        <f>Import!F319</f>
        <v>0</v>
      </c>
      <c r="F321" s="498">
        <f>Import!E319</f>
        <v>0</v>
      </c>
      <c r="G321" s="242"/>
      <c r="H321" s="583"/>
      <c r="M321" s="584">
        <f t="shared" si="20"/>
        <v>0</v>
      </c>
      <c r="N321" s="584">
        <f t="shared" si="21"/>
        <v>0</v>
      </c>
      <c r="O321" s="584">
        <f t="shared" si="22"/>
        <v>0</v>
      </c>
      <c r="P321" s="584">
        <f t="shared" si="23"/>
        <v>0</v>
      </c>
    </row>
    <row r="322" spans="2:16" ht="15.75" hidden="1" customHeight="1">
      <c r="B322" s="1246" t="str">
        <f t="shared" si="24"/>
        <v/>
      </c>
      <c r="C322" s="496">
        <f>Import!D320</f>
        <v>0</v>
      </c>
      <c r="D322" s="862">
        <f>Import!G320</f>
        <v>0</v>
      </c>
      <c r="E322" s="497">
        <f>Import!F320</f>
        <v>0</v>
      </c>
      <c r="F322" s="498">
        <f>Import!E320</f>
        <v>0</v>
      </c>
      <c r="G322" s="242"/>
      <c r="H322" s="583"/>
      <c r="M322" s="584">
        <f t="shared" si="20"/>
        <v>0</v>
      </c>
      <c r="N322" s="584">
        <f t="shared" si="21"/>
        <v>0</v>
      </c>
      <c r="O322" s="584">
        <f t="shared" si="22"/>
        <v>0</v>
      </c>
      <c r="P322" s="584">
        <f t="shared" si="23"/>
        <v>0</v>
      </c>
    </row>
    <row r="323" spans="2:16" ht="15.75" hidden="1" customHeight="1">
      <c r="B323" s="1246" t="str">
        <f t="shared" si="24"/>
        <v/>
      </c>
      <c r="C323" s="496">
        <f>Import!D321</f>
        <v>0</v>
      </c>
      <c r="D323" s="862">
        <f>Import!G321</f>
        <v>0</v>
      </c>
      <c r="E323" s="497">
        <f>Import!F321</f>
        <v>0</v>
      </c>
      <c r="F323" s="498">
        <f>Import!E321</f>
        <v>0</v>
      </c>
      <c r="G323" s="242"/>
      <c r="H323" s="583"/>
      <c r="M323" s="584">
        <f t="shared" si="20"/>
        <v>0</v>
      </c>
      <c r="N323" s="584">
        <f t="shared" si="21"/>
        <v>0</v>
      </c>
      <c r="O323" s="584">
        <f t="shared" si="22"/>
        <v>0</v>
      </c>
      <c r="P323" s="584">
        <f t="shared" si="23"/>
        <v>0</v>
      </c>
    </row>
    <row r="324" spans="2:16" ht="15.75" hidden="1" customHeight="1">
      <c r="B324" s="1246" t="str">
        <f t="shared" si="24"/>
        <v/>
      </c>
      <c r="C324" s="496">
        <f>Import!D322</f>
        <v>0</v>
      </c>
      <c r="D324" s="862">
        <f>Import!G322</f>
        <v>0</v>
      </c>
      <c r="E324" s="497">
        <f>Import!F322</f>
        <v>0</v>
      </c>
      <c r="F324" s="498">
        <f>Import!E322</f>
        <v>0</v>
      </c>
      <c r="G324" s="242"/>
      <c r="H324" s="583"/>
      <c r="M324" s="584">
        <f t="shared" si="20"/>
        <v>0</v>
      </c>
      <c r="N324" s="584">
        <f t="shared" si="21"/>
        <v>0</v>
      </c>
      <c r="O324" s="584">
        <f t="shared" si="22"/>
        <v>0</v>
      </c>
      <c r="P324" s="584">
        <f t="shared" si="23"/>
        <v>0</v>
      </c>
    </row>
    <row r="325" spans="2:16" ht="15.75" hidden="1" customHeight="1">
      <c r="B325" s="1246" t="str">
        <f t="shared" si="24"/>
        <v/>
      </c>
      <c r="C325" s="496">
        <f>Import!D323</f>
        <v>0</v>
      </c>
      <c r="D325" s="862">
        <f>Import!G323</f>
        <v>0</v>
      </c>
      <c r="E325" s="497">
        <f>Import!F323</f>
        <v>0</v>
      </c>
      <c r="F325" s="498">
        <f>Import!E323</f>
        <v>0</v>
      </c>
      <c r="G325" s="242"/>
      <c r="H325" s="583"/>
      <c r="M325" s="584">
        <f t="shared" si="20"/>
        <v>0</v>
      </c>
      <c r="N325" s="584">
        <f t="shared" si="21"/>
        <v>0</v>
      </c>
      <c r="O325" s="584">
        <f t="shared" si="22"/>
        <v>0</v>
      </c>
      <c r="P325" s="584">
        <f t="shared" si="23"/>
        <v>0</v>
      </c>
    </row>
    <row r="326" spans="2:16" ht="15.75" hidden="1" customHeight="1">
      <c r="B326" s="1246" t="str">
        <f t="shared" si="24"/>
        <v/>
      </c>
      <c r="C326" s="496">
        <f>Import!D324</f>
        <v>0</v>
      </c>
      <c r="D326" s="862">
        <f>Import!G324</f>
        <v>0</v>
      </c>
      <c r="E326" s="497">
        <f>Import!F324</f>
        <v>0</v>
      </c>
      <c r="F326" s="498">
        <f>Import!E324</f>
        <v>0</v>
      </c>
      <c r="G326" s="242"/>
      <c r="H326" s="583"/>
      <c r="M326" s="584">
        <f t="shared" ref="M326:M389" si="25">IF(G326=L$6,E326,0)</f>
        <v>0</v>
      </c>
      <c r="N326" s="584">
        <f t="shared" ref="N326:N389" si="26">IF(G326=L$7,E326,0)</f>
        <v>0</v>
      </c>
      <c r="O326" s="584">
        <f t="shared" ref="O326:O389" si="27">IF(G326=L$8,E326,0)</f>
        <v>0</v>
      </c>
      <c r="P326" s="584">
        <f t="shared" ref="P326:P389" si="28">IF(G326=L$9,E326,0)</f>
        <v>0</v>
      </c>
    </row>
    <row r="327" spans="2:16" ht="15.75" hidden="1" customHeight="1">
      <c r="B327" s="1246" t="str">
        <f t="shared" ref="B327:B390" si="29">IF(F327&gt;0,"Wypełnione","")</f>
        <v/>
      </c>
      <c r="C327" s="496">
        <f>Import!D325</f>
        <v>0</v>
      </c>
      <c r="D327" s="862">
        <f>Import!G325</f>
        <v>0</v>
      </c>
      <c r="E327" s="497">
        <f>Import!F325</f>
        <v>0</v>
      </c>
      <c r="F327" s="498">
        <f>Import!E325</f>
        <v>0</v>
      </c>
      <c r="G327" s="242"/>
      <c r="H327" s="583"/>
      <c r="M327" s="584">
        <f t="shared" si="25"/>
        <v>0</v>
      </c>
      <c r="N327" s="584">
        <f t="shared" si="26"/>
        <v>0</v>
      </c>
      <c r="O327" s="584">
        <f t="shared" si="27"/>
        <v>0</v>
      </c>
      <c r="P327" s="584">
        <f t="shared" si="28"/>
        <v>0</v>
      </c>
    </row>
    <row r="328" spans="2:16" ht="15.75" hidden="1" customHeight="1">
      <c r="B328" s="1246" t="str">
        <f t="shared" si="29"/>
        <v/>
      </c>
      <c r="C328" s="496">
        <f>Import!D326</f>
        <v>0</v>
      </c>
      <c r="D328" s="862">
        <f>Import!G326</f>
        <v>0</v>
      </c>
      <c r="E328" s="497">
        <f>Import!F326</f>
        <v>0</v>
      </c>
      <c r="F328" s="498">
        <f>Import!E326</f>
        <v>0</v>
      </c>
      <c r="G328" s="242"/>
      <c r="H328" s="583"/>
      <c r="M328" s="584">
        <f t="shared" si="25"/>
        <v>0</v>
      </c>
      <c r="N328" s="584">
        <f t="shared" si="26"/>
        <v>0</v>
      </c>
      <c r="O328" s="584">
        <f t="shared" si="27"/>
        <v>0</v>
      </c>
      <c r="P328" s="584">
        <f t="shared" si="28"/>
        <v>0</v>
      </c>
    </row>
    <row r="329" spans="2:16" ht="15.75" hidden="1" customHeight="1">
      <c r="B329" s="1246" t="str">
        <f t="shared" si="29"/>
        <v/>
      </c>
      <c r="C329" s="496">
        <f>Import!D327</f>
        <v>0</v>
      </c>
      <c r="D329" s="862">
        <f>Import!G327</f>
        <v>0</v>
      </c>
      <c r="E329" s="497">
        <f>Import!F327</f>
        <v>0</v>
      </c>
      <c r="F329" s="498">
        <f>Import!E327</f>
        <v>0</v>
      </c>
      <c r="G329" s="242"/>
      <c r="H329" s="583"/>
      <c r="M329" s="584">
        <f t="shared" si="25"/>
        <v>0</v>
      </c>
      <c r="N329" s="584">
        <f t="shared" si="26"/>
        <v>0</v>
      </c>
      <c r="O329" s="584">
        <f t="shared" si="27"/>
        <v>0</v>
      </c>
      <c r="P329" s="584">
        <f t="shared" si="28"/>
        <v>0</v>
      </c>
    </row>
    <row r="330" spans="2:16" ht="15.75" hidden="1" customHeight="1">
      <c r="B330" s="1246" t="str">
        <f t="shared" si="29"/>
        <v/>
      </c>
      <c r="C330" s="496">
        <f>Import!D328</f>
        <v>0</v>
      </c>
      <c r="D330" s="862">
        <f>Import!G328</f>
        <v>0</v>
      </c>
      <c r="E330" s="497">
        <f>Import!F328</f>
        <v>0</v>
      </c>
      <c r="F330" s="498">
        <f>Import!E328</f>
        <v>0</v>
      </c>
      <c r="G330" s="242"/>
      <c r="H330" s="583"/>
      <c r="M330" s="584">
        <f t="shared" si="25"/>
        <v>0</v>
      </c>
      <c r="N330" s="584">
        <f t="shared" si="26"/>
        <v>0</v>
      </c>
      <c r="O330" s="584">
        <f t="shared" si="27"/>
        <v>0</v>
      </c>
      <c r="P330" s="584">
        <f t="shared" si="28"/>
        <v>0</v>
      </c>
    </row>
    <row r="331" spans="2:16" ht="15.75" hidden="1" customHeight="1">
      <c r="B331" s="1246" t="str">
        <f t="shared" si="29"/>
        <v/>
      </c>
      <c r="C331" s="496">
        <f>Import!D329</f>
        <v>0</v>
      </c>
      <c r="D331" s="862">
        <f>Import!G329</f>
        <v>0</v>
      </c>
      <c r="E331" s="497">
        <f>Import!F329</f>
        <v>0</v>
      </c>
      <c r="F331" s="498">
        <f>Import!E329</f>
        <v>0</v>
      </c>
      <c r="G331" s="242"/>
      <c r="H331" s="583"/>
      <c r="M331" s="584">
        <f t="shared" si="25"/>
        <v>0</v>
      </c>
      <c r="N331" s="584">
        <f t="shared" si="26"/>
        <v>0</v>
      </c>
      <c r="O331" s="584">
        <f t="shared" si="27"/>
        <v>0</v>
      </c>
      <c r="P331" s="584">
        <f t="shared" si="28"/>
        <v>0</v>
      </c>
    </row>
    <row r="332" spans="2:16" ht="15.75" hidden="1" customHeight="1">
      <c r="B332" s="1246" t="str">
        <f t="shared" si="29"/>
        <v/>
      </c>
      <c r="C332" s="496">
        <f>Import!D330</f>
        <v>0</v>
      </c>
      <c r="D332" s="862">
        <f>Import!G330</f>
        <v>0</v>
      </c>
      <c r="E332" s="497">
        <f>Import!F330</f>
        <v>0</v>
      </c>
      <c r="F332" s="498">
        <f>Import!E330</f>
        <v>0</v>
      </c>
      <c r="G332" s="242"/>
      <c r="H332" s="583"/>
      <c r="M332" s="584">
        <f t="shared" si="25"/>
        <v>0</v>
      </c>
      <c r="N332" s="584">
        <f t="shared" si="26"/>
        <v>0</v>
      </c>
      <c r="O332" s="584">
        <f t="shared" si="27"/>
        <v>0</v>
      </c>
      <c r="P332" s="584">
        <f t="shared" si="28"/>
        <v>0</v>
      </c>
    </row>
    <row r="333" spans="2:16" ht="15.75" hidden="1" customHeight="1">
      <c r="B333" s="1246" t="str">
        <f t="shared" si="29"/>
        <v/>
      </c>
      <c r="C333" s="496">
        <f>Import!D331</f>
        <v>0</v>
      </c>
      <c r="D333" s="862">
        <f>Import!G331</f>
        <v>0</v>
      </c>
      <c r="E333" s="497">
        <f>Import!F331</f>
        <v>0</v>
      </c>
      <c r="F333" s="498">
        <f>Import!E331</f>
        <v>0</v>
      </c>
      <c r="G333" s="242"/>
      <c r="H333" s="583"/>
      <c r="M333" s="584">
        <f t="shared" si="25"/>
        <v>0</v>
      </c>
      <c r="N333" s="584">
        <f t="shared" si="26"/>
        <v>0</v>
      </c>
      <c r="O333" s="584">
        <f t="shared" si="27"/>
        <v>0</v>
      </c>
      <c r="P333" s="584">
        <f t="shared" si="28"/>
        <v>0</v>
      </c>
    </row>
    <row r="334" spans="2:16" ht="15.75" hidden="1" customHeight="1">
      <c r="B334" s="1246" t="str">
        <f t="shared" si="29"/>
        <v/>
      </c>
      <c r="C334" s="496">
        <f>Import!D332</f>
        <v>0</v>
      </c>
      <c r="D334" s="862">
        <f>Import!G332</f>
        <v>0</v>
      </c>
      <c r="E334" s="497">
        <f>Import!F332</f>
        <v>0</v>
      </c>
      <c r="F334" s="498">
        <f>Import!E332</f>
        <v>0</v>
      </c>
      <c r="G334" s="242"/>
      <c r="H334" s="583"/>
      <c r="M334" s="584">
        <f t="shared" si="25"/>
        <v>0</v>
      </c>
      <c r="N334" s="584">
        <f t="shared" si="26"/>
        <v>0</v>
      </c>
      <c r="O334" s="584">
        <f t="shared" si="27"/>
        <v>0</v>
      </c>
      <c r="P334" s="584">
        <f t="shared" si="28"/>
        <v>0</v>
      </c>
    </row>
    <row r="335" spans="2:16" ht="15.75" hidden="1" customHeight="1">
      <c r="B335" s="1246" t="str">
        <f t="shared" si="29"/>
        <v/>
      </c>
      <c r="C335" s="496">
        <f>Import!D333</f>
        <v>0</v>
      </c>
      <c r="D335" s="862">
        <f>Import!G333</f>
        <v>0</v>
      </c>
      <c r="E335" s="497">
        <f>Import!F333</f>
        <v>0</v>
      </c>
      <c r="F335" s="498">
        <f>Import!E333</f>
        <v>0</v>
      </c>
      <c r="G335" s="242"/>
      <c r="H335" s="583"/>
      <c r="M335" s="584">
        <f t="shared" si="25"/>
        <v>0</v>
      </c>
      <c r="N335" s="584">
        <f t="shared" si="26"/>
        <v>0</v>
      </c>
      <c r="O335" s="584">
        <f t="shared" si="27"/>
        <v>0</v>
      </c>
      <c r="P335" s="584">
        <f t="shared" si="28"/>
        <v>0</v>
      </c>
    </row>
    <row r="336" spans="2:16" ht="15.75" hidden="1" customHeight="1">
      <c r="B336" s="1246" t="str">
        <f t="shared" si="29"/>
        <v/>
      </c>
      <c r="C336" s="496">
        <f>Import!D334</f>
        <v>0</v>
      </c>
      <c r="D336" s="862">
        <f>Import!G334</f>
        <v>0</v>
      </c>
      <c r="E336" s="497">
        <f>Import!F334</f>
        <v>0</v>
      </c>
      <c r="F336" s="498">
        <f>Import!E334</f>
        <v>0</v>
      </c>
      <c r="G336" s="242"/>
      <c r="H336" s="583"/>
      <c r="M336" s="584">
        <f t="shared" si="25"/>
        <v>0</v>
      </c>
      <c r="N336" s="584">
        <f t="shared" si="26"/>
        <v>0</v>
      </c>
      <c r="O336" s="584">
        <f t="shared" si="27"/>
        <v>0</v>
      </c>
      <c r="P336" s="584">
        <f t="shared" si="28"/>
        <v>0</v>
      </c>
    </row>
    <row r="337" spans="2:16" ht="15.75" hidden="1" customHeight="1">
      <c r="B337" s="1246" t="str">
        <f t="shared" si="29"/>
        <v/>
      </c>
      <c r="C337" s="496">
        <f>Import!D335</f>
        <v>0</v>
      </c>
      <c r="D337" s="862">
        <f>Import!G335</f>
        <v>0</v>
      </c>
      <c r="E337" s="497">
        <f>Import!F335</f>
        <v>0</v>
      </c>
      <c r="F337" s="498">
        <f>Import!E335</f>
        <v>0</v>
      </c>
      <c r="G337" s="242"/>
      <c r="H337" s="583"/>
      <c r="M337" s="584">
        <f t="shared" si="25"/>
        <v>0</v>
      </c>
      <c r="N337" s="584">
        <f t="shared" si="26"/>
        <v>0</v>
      </c>
      <c r="O337" s="584">
        <f t="shared" si="27"/>
        <v>0</v>
      </c>
      <c r="P337" s="584">
        <f t="shared" si="28"/>
        <v>0</v>
      </c>
    </row>
    <row r="338" spans="2:16" ht="15.75" hidden="1" customHeight="1">
      <c r="B338" s="1246" t="str">
        <f t="shared" si="29"/>
        <v/>
      </c>
      <c r="C338" s="496">
        <f>Import!D336</f>
        <v>0</v>
      </c>
      <c r="D338" s="862">
        <f>Import!G336</f>
        <v>0</v>
      </c>
      <c r="E338" s="497">
        <f>Import!F336</f>
        <v>0</v>
      </c>
      <c r="F338" s="498">
        <f>Import!E336</f>
        <v>0</v>
      </c>
      <c r="G338" s="242"/>
      <c r="H338" s="583"/>
      <c r="M338" s="584">
        <f t="shared" si="25"/>
        <v>0</v>
      </c>
      <c r="N338" s="584">
        <f t="shared" si="26"/>
        <v>0</v>
      </c>
      <c r="O338" s="584">
        <f t="shared" si="27"/>
        <v>0</v>
      </c>
      <c r="P338" s="584">
        <f t="shared" si="28"/>
        <v>0</v>
      </c>
    </row>
    <row r="339" spans="2:16" ht="15.75" hidden="1" customHeight="1">
      <c r="B339" s="1246" t="str">
        <f t="shared" si="29"/>
        <v/>
      </c>
      <c r="C339" s="496">
        <f>Import!D337</f>
        <v>0</v>
      </c>
      <c r="D339" s="862">
        <f>Import!G337</f>
        <v>0</v>
      </c>
      <c r="E339" s="497">
        <f>Import!F337</f>
        <v>0</v>
      </c>
      <c r="F339" s="498">
        <f>Import!E337</f>
        <v>0</v>
      </c>
      <c r="G339" s="242"/>
      <c r="H339" s="583"/>
      <c r="M339" s="584">
        <f t="shared" si="25"/>
        <v>0</v>
      </c>
      <c r="N339" s="584">
        <f t="shared" si="26"/>
        <v>0</v>
      </c>
      <c r="O339" s="584">
        <f t="shared" si="27"/>
        <v>0</v>
      </c>
      <c r="P339" s="584">
        <f t="shared" si="28"/>
        <v>0</v>
      </c>
    </row>
    <row r="340" spans="2:16" ht="15.75" hidden="1" customHeight="1">
      <c r="B340" s="1246" t="str">
        <f t="shared" si="29"/>
        <v/>
      </c>
      <c r="C340" s="496">
        <f>Import!D338</f>
        <v>0</v>
      </c>
      <c r="D340" s="862">
        <f>Import!G338</f>
        <v>0</v>
      </c>
      <c r="E340" s="497">
        <f>Import!F338</f>
        <v>0</v>
      </c>
      <c r="F340" s="498">
        <f>Import!E338</f>
        <v>0</v>
      </c>
      <c r="G340" s="242"/>
      <c r="H340" s="583"/>
      <c r="M340" s="584">
        <f t="shared" si="25"/>
        <v>0</v>
      </c>
      <c r="N340" s="584">
        <f t="shared" si="26"/>
        <v>0</v>
      </c>
      <c r="O340" s="584">
        <f t="shared" si="27"/>
        <v>0</v>
      </c>
      <c r="P340" s="584">
        <f t="shared" si="28"/>
        <v>0</v>
      </c>
    </row>
    <row r="341" spans="2:16" ht="15.75" hidden="1" customHeight="1">
      <c r="B341" s="1246" t="str">
        <f t="shared" si="29"/>
        <v/>
      </c>
      <c r="C341" s="496">
        <f>Import!D339</f>
        <v>0</v>
      </c>
      <c r="D341" s="862">
        <f>Import!G339</f>
        <v>0</v>
      </c>
      <c r="E341" s="497">
        <f>Import!F339</f>
        <v>0</v>
      </c>
      <c r="F341" s="498">
        <f>Import!E339</f>
        <v>0</v>
      </c>
      <c r="G341" s="242"/>
      <c r="H341" s="583"/>
      <c r="M341" s="584">
        <f t="shared" si="25"/>
        <v>0</v>
      </c>
      <c r="N341" s="584">
        <f t="shared" si="26"/>
        <v>0</v>
      </c>
      <c r="O341" s="584">
        <f t="shared" si="27"/>
        <v>0</v>
      </c>
      <c r="P341" s="584">
        <f t="shared" si="28"/>
        <v>0</v>
      </c>
    </row>
    <row r="342" spans="2:16" ht="15.75" hidden="1" customHeight="1">
      <c r="B342" s="1246" t="str">
        <f t="shared" si="29"/>
        <v/>
      </c>
      <c r="C342" s="496">
        <f>Import!D340</f>
        <v>0</v>
      </c>
      <c r="D342" s="862">
        <f>Import!G340</f>
        <v>0</v>
      </c>
      <c r="E342" s="497">
        <f>Import!F340</f>
        <v>0</v>
      </c>
      <c r="F342" s="498">
        <f>Import!E340</f>
        <v>0</v>
      </c>
      <c r="G342" s="242"/>
      <c r="H342" s="583"/>
      <c r="M342" s="584">
        <f t="shared" si="25"/>
        <v>0</v>
      </c>
      <c r="N342" s="584">
        <f t="shared" si="26"/>
        <v>0</v>
      </c>
      <c r="O342" s="584">
        <f t="shared" si="27"/>
        <v>0</v>
      </c>
      <c r="P342" s="584">
        <f t="shared" si="28"/>
        <v>0</v>
      </c>
    </row>
    <row r="343" spans="2:16" ht="15.75" hidden="1" customHeight="1">
      <c r="B343" s="1246" t="str">
        <f t="shared" si="29"/>
        <v/>
      </c>
      <c r="C343" s="496">
        <f>Import!D341</f>
        <v>0</v>
      </c>
      <c r="D343" s="862">
        <f>Import!G341</f>
        <v>0</v>
      </c>
      <c r="E343" s="497">
        <f>Import!F341</f>
        <v>0</v>
      </c>
      <c r="F343" s="498">
        <f>Import!E341</f>
        <v>0</v>
      </c>
      <c r="G343" s="242"/>
      <c r="H343" s="583"/>
      <c r="M343" s="584">
        <f t="shared" si="25"/>
        <v>0</v>
      </c>
      <c r="N343" s="584">
        <f t="shared" si="26"/>
        <v>0</v>
      </c>
      <c r="O343" s="584">
        <f t="shared" si="27"/>
        <v>0</v>
      </c>
      <c r="P343" s="584">
        <f t="shared" si="28"/>
        <v>0</v>
      </c>
    </row>
    <row r="344" spans="2:16" ht="15.75" hidden="1" customHeight="1">
      <c r="B344" s="1246" t="str">
        <f t="shared" si="29"/>
        <v/>
      </c>
      <c r="C344" s="496">
        <f>Import!D342</f>
        <v>0</v>
      </c>
      <c r="D344" s="862">
        <f>Import!G342</f>
        <v>0</v>
      </c>
      <c r="E344" s="497">
        <f>Import!F342</f>
        <v>0</v>
      </c>
      <c r="F344" s="498">
        <f>Import!E342</f>
        <v>0</v>
      </c>
      <c r="G344" s="242"/>
      <c r="H344" s="583"/>
      <c r="M344" s="584">
        <f t="shared" si="25"/>
        <v>0</v>
      </c>
      <c r="N344" s="584">
        <f t="shared" si="26"/>
        <v>0</v>
      </c>
      <c r="O344" s="584">
        <f t="shared" si="27"/>
        <v>0</v>
      </c>
      <c r="P344" s="584">
        <f t="shared" si="28"/>
        <v>0</v>
      </c>
    </row>
    <row r="345" spans="2:16" ht="15.75" hidden="1" customHeight="1">
      <c r="B345" s="1246" t="str">
        <f t="shared" si="29"/>
        <v/>
      </c>
      <c r="C345" s="496">
        <f>Import!D343</f>
        <v>0</v>
      </c>
      <c r="D345" s="862">
        <f>Import!G343</f>
        <v>0</v>
      </c>
      <c r="E345" s="497">
        <f>Import!F343</f>
        <v>0</v>
      </c>
      <c r="F345" s="498">
        <f>Import!E343</f>
        <v>0</v>
      </c>
      <c r="G345" s="242"/>
      <c r="H345" s="583"/>
      <c r="M345" s="584">
        <f t="shared" si="25"/>
        <v>0</v>
      </c>
      <c r="N345" s="584">
        <f t="shared" si="26"/>
        <v>0</v>
      </c>
      <c r="O345" s="584">
        <f t="shared" si="27"/>
        <v>0</v>
      </c>
      <c r="P345" s="584">
        <f t="shared" si="28"/>
        <v>0</v>
      </c>
    </row>
    <row r="346" spans="2:16" ht="15.75" hidden="1" customHeight="1">
      <c r="B346" s="1246" t="str">
        <f t="shared" si="29"/>
        <v/>
      </c>
      <c r="C346" s="496">
        <f>Import!D344</f>
        <v>0</v>
      </c>
      <c r="D346" s="862">
        <f>Import!G344</f>
        <v>0</v>
      </c>
      <c r="E346" s="497">
        <f>Import!F344</f>
        <v>0</v>
      </c>
      <c r="F346" s="498">
        <f>Import!E344</f>
        <v>0</v>
      </c>
      <c r="G346" s="242"/>
      <c r="H346" s="583"/>
      <c r="M346" s="584">
        <f t="shared" si="25"/>
        <v>0</v>
      </c>
      <c r="N346" s="584">
        <f t="shared" si="26"/>
        <v>0</v>
      </c>
      <c r="O346" s="584">
        <f t="shared" si="27"/>
        <v>0</v>
      </c>
      <c r="P346" s="584">
        <f t="shared" si="28"/>
        <v>0</v>
      </c>
    </row>
    <row r="347" spans="2:16" ht="15.75" hidden="1" customHeight="1">
      <c r="B347" s="1246" t="str">
        <f t="shared" si="29"/>
        <v/>
      </c>
      <c r="C347" s="496">
        <f>Import!D345</f>
        <v>0</v>
      </c>
      <c r="D347" s="862">
        <f>Import!G345</f>
        <v>0</v>
      </c>
      <c r="E347" s="497">
        <f>Import!F345</f>
        <v>0</v>
      </c>
      <c r="F347" s="498">
        <f>Import!E345</f>
        <v>0</v>
      </c>
      <c r="G347" s="242"/>
      <c r="H347" s="583"/>
      <c r="M347" s="584">
        <f t="shared" si="25"/>
        <v>0</v>
      </c>
      <c r="N347" s="584">
        <f t="shared" si="26"/>
        <v>0</v>
      </c>
      <c r="O347" s="584">
        <f t="shared" si="27"/>
        <v>0</v>
      </c>
      <c r="P347" s="584">
        <f t="shared" si="28"/>
        <v>0</v>
      </c>
    </row>
    <row r="348" spans="2:16" ht="15.75" hidden="1" customHeight="1">
      <c r="B348" s="1246" t="str">
        <f t="shared" si="29"/>
        <v/>
      </c>
      <c r="C348" s="496">
        <f>Import!D346</f>
        <v>0</v>
      </c>
      <c r="D348" s="862">
        <f>Import!G346</f>
        <v>0</v>
      </c>
      <c r="E348" s="497">
        <f>Import!F346</f>
        <v>0</v>
      </c>
      <c r="F348" s="498">
        <f>Import!E346</f>
        <v>0</v>
      </c>
      <c r="G348" s="242"/>
      <c r="H348" s="583"/>
      <c r="M348" s="584">
        <f t="shared" si="25"/>
        <v>0</v>
      </c>
      <c r="N348" s="584">
        <f t="shared" si="26"/>
        <v>0</v>
      </c>
      <c r="O348" s="584">
        <f t="shared" si="27"/>
        <v>0</v>
      </c>
      <c r="P348" s="584">
        <f t="shared" si="28"/>
        <v>0</v>
      </c>
    </row>
    <row r="349" spans="2:16" ht="15.75" hidden="1" customHeight="1">
      <c r="B349" s="1246" t="str">
        <f t="shared" si="29"/>
        <v/>
      </c>
      <c r="C349" s="496">
        <f>Import!D347</f>
        <v>0</v>
      </c>
      <c r="D349" s="862">
        <f>Import!G347</f>
        <v>0</v>
      </c>
      <c r="E349" s="497">
        <f>Import!F347</f>
        <v>0</v>
      </c>
      <c r="F349" s="498">
        <f>Import!E347</f>
        <v>0</v>
      </c>
      <c r="G349" s="242"/>
      <c r="H349" s="583"/>
      <c r="M349" s="584">
        <f t="shared" si="25"/>
        <v>0</v>
      </c>
      <c r="N349" s="584">
        <f t="shared" si="26"/>
        <v>0</v>
      </c>
      <c r="O349" s="584">
        <f t="shared" si="27"/>
        <v>0</v>
      </c>
      <c r="P349" s="584">
        <f t="shared" si="28"/>
        <v>0</v>
      </c>
    </row>
    <row r="350" spans="2:16" ht="15.75" hidden="1" customHeight="1">
      <c r="B350" s="1246" t="str">
        <f t="shared" si="29"/>
        <v/>
      </c>
      <c r="C350" s="496">
        <f>Import!D348</f>
        <v>0</v>
      </c>
      <c r="D350" s="862">
        <f>Import!G348</f>
        <v>0</v>
      </c>
      <c r="E350" s="497">
        <f>Import!F348</f>
        <v>0</v>
      </c>
      <c r="F350" s="498">
        <f>Import!E348</f>
        <v>0</v>
      </c>
      <c r="G350" s="242"/>
      <c r="H350" s="583"/>
      <c r="M350" s="584">
        <f t="shared" si="25"/>
        <v>0</v>
      </c>
      <c r="N350" s="584">
        <f t="shared" si="26"/>
        <v>0</v>
      </c>
      <c r="O350" s="584">
        <f t="shared" si="27"/>
        <v>0</v>
      </c>
      <c r="P350" s="584">
        <f t="shared" si="28"/>
        <v>0</v>
      </c>
    </row>
    <row r="351" spans="2:16" ht="15.75" hidden="1" customHeight="1">
      <c r="B351" s="1246" t="str">
        <f t="shared" si="29"/>
        <v/>
      </c>
      <c r="C351" s="496">
        <f>Import!D349</f>
        <v>0</v>
      </c>
      <c r="D351" s="862">
        <f>Import!G349</f>
        <v>0</v>
      </c>
      <c r="E351" s="497">
        <f>Import!F349</f>
        <v>0</v>
      </c>
      <c r="F351" s="498">
        <f>Import!E349</f>
        <v>0</v>
      </c>
      <c r="G351" s="242"/>
      <c r="H351" s="583"/>
      <c r="M351" s="584">
        <f t="shared" si="25"/>
        <v>0</v>
      </c>
      <c r="N351" s="584">
        <f t="shared" si="26"/>
        <v>0</v>
      </c>
      <c r="O351" s="584">
        <f t="shared" si="27"/>
        <v>0</v>
      </c>
      <c r="P351" s="584">
        <f t="shared" si="28"/>
        <v>0</v>
      </c>
    </row>
    <row r="352" spans="2:16" ht="15.75" hidden="1" customHeight="1">
      <c r="B352" s="1246" t="str">
        <f t="shared" si="29"/>
        <v/>
      </c>
      <c r="C352" s="496">
        <f>Import!D350</f>
        <v>0</v>
      </c>
      <c r="D352" s="862">
        <f>Import!G350</f>
        <v>0</v>
      </c>
      <c r="E352" s="497">
        <f>Import!F350</f>
        <v>0</v>
      </c>
      <c r="F352" s="498">
        <f>Import!E350</f>
        <v>0</v>
      </c>
      <c r="G352" s="242"/>
      <c r="H352" s="583"/>
      <c r="M352" s="584">
        <f t="shared" si="25"/>
        <v>0</v>
      </c>
      <c r="N352" s="584">
        <f t="shared" si="26"/>
        <v>0</v>
      </c>
      <c r="O352" s="584">
        <f t="shared" si="27"/>
        <v>0</v>
      </c>
      <c r="P352" s="584">
        <f t="shared" si="28"/>
        <v>0</v>
      </c>
    </row>
    <row r="353" spans="2:16" ht="15.75" hidden="1" customHeight="1">
      <c r="B353" s="1246" t="str">
        <f t="shared" si="29"/>
        <v/>
      </c>
      <c r="C353" s="496">
        <f>Import!D351</f>
        <v>0</v>
      </c>
      <c r="D353" s="862">
        <f>Import!G351</f>
        <v>0</v>
      </c>
      <c r="E353" s="497">
        <f>Import!F351</f>
        <v>0</v>
      </c>
      <c r="F353" s="498">
        <f>Import!E351</f>
        <v>0</v>
      </c>
      <c r="G353" s="242"/>
      <c r="H353" s="583"/>
      <c r="M353" s="584">
        <f t="shared" si="25"/>
        <v>0</v>
      </c>
      <c r="N353" s="584">
        <f t="shared" si="26"/>
        <v>0</v>
      </c>
      <c r="O353" s="584">
        <f t="shared" si="27"/>
        <v>0</v>
      </c>
      <c r="P353" s="584">
        <f t="shared" si="28"/>
        <v>0</v>
      </c>
    </row>
    <row r="354" spans="2:16" ht="15.75" hidden="1" customHeight="1">
      <c r="B354" s="1246" t="str">
        <f t="shared" si="29"/>
        <v/>
      </c>
      <c r="C354" s="496">
        <f>Import!D352</f>
        <v>0</v>
      </c>
      <c r="D354" s="862">
        <f>Import!G352</f>
        <v>0</v>
      </c>
      <c r="E354" s="497">
        <f>Import!F352</f>
        <v>0</v>
      </c>
      <c r="F354" s="498">
        <f>Import!E352</f>
        <v>0</v>
      </c>
      <c r="G354" s="242"/>
      <c r="H354" s="583"/>
      <c r="M354" s="584">
        <f t="shared" si="25"/>
        <v>0</v>
      </c>
      <c r="N354" s="584">
        <f t="shared" si="26"/>
        <v>0</v>
      </c>
      <c r="O354" s="584">
        <f t="shared" si="27"/>
        <v>0</v>
      </c>
      <c r="P354" s="584">
        <f t="shared" si="28"/>
        <v>0</v>
      </c>
    </row>
    <row r="355" spans="2:16" ht="15.75" hidden="1" customHeight="1">
      <c r="B355" s="1246" t="str">
        <f t="shared" si="29"/>
        <v/>
      </c>
      <c r="C355" s="496">
        <f>Import!D353</f>
        <v>0</v>
      </c>
      <c r="D355" s="862">
        <f>Import!G353</f>
        <v>0</v>
      </c>
      <c r="E355" s="497">
        <f>Import!F353</f>
        <v>0</v>
      </c>
      <c r="F355" s="498">
        <f>Import!E353</f>
        <v>0</v>
      </c>
      <c r="G355" s="242"/>
      <c r="H355" s="583"/>
      <c r="M355" s="584">
        <f t="shared" si="25"/>
        <v>0</v>
      </c>
      <c r="N355" s="584">
        <f t="shared" si="26"/>
        <v>0</v>
      </c>
      <c r="O355" s="584">
        <f t="shared" si="27"/>
        <v>0</v>
      </c>
      <c r="P355" s="584">
        <f t="shared" si="28"/>
        <v>0</v>
      </c>
    </row>
    <row r="356" spans="2:16" ht="15.75" hidden="1" customHeight="1">
      <c r="B356" s="1246" t="str">
        <f t="shared" si="29"/>
        <v/>
      </c>
      <c r="C356" s="496">
        <f>Import!D354</f>
        <v>0</v>
      </c>
      <c r="D356" s="862">
        <f>Import!G354</f>
        <v>0</v>
      </c>
      <c r="E356" s="497">
        <f>Import!F354</f>
        <v>0</v>
      </c>
      <c r="F356" s="498">
        <f>Import!E354</f>
        <v>0</v>
      </c>
      <c r="G356" s="242"/>
      <c r="H356" s="583"/>
      <c r="M356" s="584">
        <f t="shared" si="25"/>
        <v>0</v>
      </c>
      <c r="N356" s="584">
        <f t="shared" si="26"/>
        <v>0</v>
      </c>
      <c r="O356" s="584">
        <f t="shared" si="27"/>
        <v>0</v>
      </c>
      <c r="P356" s="584">
        <f t="shared" si="28"/>
        <v>0</v>
      </c>
    </row>
    <row r="357" spans="2:16" ht="15.75" hidden="1" customHeight="1">
      <c r="B357" s="1246" t="str">
        <f t="shared" si="29"/>
        <v/>
      </c>
      <c r="C357" s="496">
        <f>Import!D355</f>
        <v>0</v>
      </c>
      <c r="D357" s="862">
        <f>Import!G355</f>
        <v>0</v>
      </c>
      <c r="E357" s="497">
        <f>Import!F355</f>
        <v>0</v>
      </c>
      <c r="F357" s="498">
        <f>Import!E355</f>
        <v>0</v>
      </c>
      <c r="G357" s="242"/>
      <c r="H357" s="583"/>
      <c r="M357" s="584">
        <f t="shared" si="25"/>
        <v>0</v>
      </c>
      <c r="N357" s="584">
        <f t="shared" si="26"/>
        <v>0</v>
      </c>
      <c r="O357" s="584">
        <f t="shared" si="27"/>
        <v>0</v>
      </c>
      <c r="P357" s="584">
        <f t="shared" si="28"/>
        <v>0</v>
      </c>
    </row>
    <row r="358" spans="2:16" ht="15.75" hidden="1" customHeight="1">
      <c r="B358" s="1246" t="str">
        <f t="shared" si="29"/>
        <v/>
      </c>
      <c r="C358" s="496">
        <f>Import!D356</f>
        <v>0</v>
      </c>
      <c r="D358" s="862">
        <f>Import!G356</f>
        <v>0</v>
      </c>
      <c r="E358" s="497">
        <f>Import!F356</f>
        <v>0</v>
      </c>
      <c r="F358" s="498">
        <f>Import!E356</f>
        <v>0</v>
      </c>
      <c r="G358" s="242"/>
      <c r="H358" s="583"/>
      <c r="M358" s="584">
        <f t="shared" si="25"/>
        <v>0</v>
      </c>
      <c r="N358" s="584">
        <f t="shared" si="26"/>
        <v>0</v>
      </c>
      <c r="O358" s="584">
        <f t="shared" si="27"/>
        <v>0</v>
      </c>
      <c r="P358" s="584">
        <f t="shared" si="28"/>
        <v>0</v>
      </c>
    </row>
    <row r="359" spans="2:16" ht="15.75" hidden="1" customHeight="1">
      <c r="B359" s="1246" t="str">
        <f t="shared" si="29"/>
        <v/>
      </c>
      <c r="C359" s="496">
        <f>Import!D357</f>
        <v>0</v>
      </c>
      <c r="D359" s="862">
        <f>Import!G357</f>
        <v>0</v>
      </c>
      <c r="E359" s="497">
        <f>Import!F357</f>
        <v>0</v>
      </c>
      <c r="F359" s="498">
        <f>Import!E357</f>
        <v>0</v>
      </c>
      <c r="G359" s="242"/>
      <c r="H359" s="583"/>
      <c r="M359" s="584">
        <f t="shared" si="25"/>
        <v>0</v>
      </c>
      <c r="N359" s="584">
        <f t="shared" si="26"/>
        <v>0</v>
      </c>
      <c r="O359" s="584">
        <f t="shared" si="27"/>
        <v>0</v>
      </c>
      <c r="P359" s="584">
        <f t="shared" si="28"/>
        <v>0</v>
      </c>
    </row>
    <row r="360" spans="2:16" ht="15.75" hidden="1" customHeight="1">
      <c r="B360" s="1246" t="str">
        <f t="shared" si="29"/>
        <v/>
      </c>
      <c r="C360" s="496">
        <f>Import!D358</f>
        <v>0</v>
      </c>
      <c r="D360" s="862">
        <f>Import!G358</f>
        <v>0</v>
      </c>
      <c r="E360" s="497">
        <f>Import!F358</f>
        <v>0</v>
      </c>
      <c r="F360" s="498">
        <f>Import!E358</f>
        <v>0</v>
      </c>
      <c r="G360" s="242"/>
      <c r="H360" s="583"/>
      <c r="M360" s="584">
        <f t="shared" si="25"/>
        <v>0</v>
      </c>
      <c r="N360" s="584">
        <f t="shared" si="26"/>
        <v>0</v>
      </c>
      <c r="O360" s="584">
        <f t="shared" si="27"/>
        <v>0</v>
      </c>
      <c r="P360" s="584">
        <f t="shared" si="28"/>
        <v>0</v>
      </c>
    </row>
    <row r="361" spans="2:16" ht="15.75" hidden="1" customHeight="1">
      <c r="B361" s="1246" t="str">
        <f t="shared" si="29"/>
        <v/>
      </c>
      <c r="C361" s="496">
        <f>Import!D359</f>
        <v>0</v>
      </c>
      <c r="D361" s="862">
        <f>Import!G359</f>
        <v>0</v>
      </c>
      <c r="E361" s="497">
        <f>Import!F359</f>
        <v>0</v>
      </c>
      <c r="F361" s="498">
        <f>Import!E359</f>
        <v>0</v>
      </c>
      <c r="G361" s="242"/>
      <c r="H361" s="583"/>
      <c r="M361" s="584">
        <f t="shared" si="25"/>
        <v>0</v>
      </c>
      <c r="N361" s="584">
        <f t="shared" si="26"/>
        <v>0</v>
      </c>
      <c r="O361" s="584">
        <f t="shared" si="27"/>
        <v>0</v>
      </c>
      <c r="P361" s="584">
        <f t="shared" si="28"/>
        <v>0</v>
      </c>
    </row>
    <row r="362" spans="2:16" ht="15.75" hidden="1" customHeight="1">
      <c r="B362" s="1246" t="str">
        <f t="shared" si="29"/>
        <v/>
      </c>
      <c r="C362" s="496">
        <f>Import!D360</f>
        <v>0</v>
      </c>
      <c r="D362" s="862">
        <f>Import!G360</f>
        <v>0</v>
      </c>
      <c r="E362" s="497">
        <f>Import!F360</f>
        <v>0</v>
      </c>
      <c r="F362" s="498">
        <f>Import!E360</f>
        <v>0</v>
      </c>
      <c r="G362" s="242"/>
      <c r="H362" s="583"/>
      <c r="M362" s="584">
        <f t="shared" si="25"/>
        <v>0</v>
      </c>
      <c r="N362" s="584">
        <f t="shared" si="26"/>
        <v>0</v>
      </c>
      <c r="O362" s="584">
        <f t="shared" si="27"/>
        <v>0</v>
      </c>
      <c r="P362" s="584">
        <f t="shared" si="28"/>
        <v>0</v>
      </c>
    </row>
    <row r="363" spans="2:16" ht="15.75" hidden="1" customHeight="1">
      <c r="B363" s="1246" t="str">
        <f t="shared" si="29"/>
        <v/>
      </c>
      <c r="C363" s="496">
        <f>Import!D361</f>
        <v>0</v>
      </c>
      <c r="D363" s="862">
        <f>Import!G361</f>
        <v>0</v>
      </c>
      <c r="E363" s="497">
        <f>Import!F361</f>
        <v>0</v>
      </c>
      <c r="F363" s="498">
        <f>Import!E361</f>
        <v>0</v>
      </c>
      <c r="G363" s="242"/>
      <c r="H363" s="583"/>
      <c r="M363" s="584">
        <f t="shared" si="25"/>
        <v>0</v>
      </c>
      <c r="N363" s="584">
        <f t="shared" si="26"/>
        <v>0</v>
      </c>
      <c r="O363" s="584">
        <f t="shared" si="27"/>
        <v>0</v>
      </c>
      <c r="P363" s="584">
        <f t="shared" si="28"/>
        <v>0</v>
      </c>
    </row>
    <row r="364" spans="2:16" ht="15.75" hidden="1" customHeight="1">
      <c r="B364" s="1246" t="str">
        <f t="shared" si="29"/>
        <v/>
      </c>
      <c r="C364" s="496">
        <f>Import!D362</f>
        <v>0</v>
      </c>
      <c r="D364" s="862">
        <f>Import!G362</f>
        <v>0</v>
      </c>
      <c r="E364" s="497">
        <f>Import!F362</f>
        <v>0</v>
      </c>
      <c r="F364" s="498">
        <f>Import!E362</f>
        <v>0</v>
      </c>
      <c r="G364" s="242"/>
      <c r="H364" s="583"/>
      <c r="M364" s="584">
        <f t="shared" si="25"/>
        <v>0</v>
      </c>
      <c r="N364" s="584">
        <f t="shared" si="26"/>
        <v>0</v>
      </c>
      <c r="O364" s="584">
        <f t="shared" si="27"/>
        <v>0</v>
      </c>
      <c r="P364" s="584">
        <f t="shared" si="28"/>
        <v>0</v>
      </c>
    </row>
    <row r="365" spans="2:16" ht="15.75" hidden="1" customHeight="1">
      <c r="B365" s="1246" t="str">
        <f t="shared" si="29"/>
        <v/>
      </c>
      <c r="C365" s="496">
        <f>Import!D363</f>
        <v>0</v>
      </c>
      <c r="D365" s="862">
        <f>Import!G363</f>
        <v>0</v>
      </c>
      <c r="E365" s="497">
        <f>Import!F363</f>
        <v>0</v>
      </c>
      <c r="F365" s="498">
        <f>Import!E363</f>
        <v>0</v>
      </c>
      <c r="G365" s="242"/>
      <c r="H365" s="583"/>
      <c r="M365" s="584">
        <f t="shared" si="25"/>
        <v>0</v>
      </c>
      <c r="N365" s="584">
        <f t="shared" si="26"/>
        <v>0</v>
      </c>
      <c r="O365" s="584">
        <f t="shared" si="27"/>
        <v>0</v>
      </c>
      <c r="P365" s="584">
        <f t="shared" si="28"/>
        <v>0</v>
      </c>
    </row>
    <row r="366" spans="2:16" ht="15.75" hidden="1" customHeight="1">
      <c r="B366" s="1246" t="str">
        <f t="shared" si="29"/>
        <v/>
      </c>
      <c r="C366" s="496">
        <f>Import!D364</f>
        <v>0</v>
      </c>
      <c r="D366" s="862">
        <f>Import!G364</f>
        <v>0</v>
      </c>
      <c r="E366" s="497">
        <f>Import!F364</f>
        <v>0</v>
      </c>
      <c r="F366" s="498">
        <f>Import!E364</f>
        <v>0</v>
      </c>
      <c r="G366" s="242"/>
      <c r="H366" s="583"/>
      <c r="M366" s="584">
        <f t="shared" si="25"/>
        <v>0</v>
      </c>
      <c r="N366" s="584">
        <f t="shared" si="26"/>
        <v>0</v>
      </c>
      <c r="O366" s="584">
        <f t="shared" si="27"/>
        <v>0</v>
      </c>
      <c r="P366" s="584">
        <f t="shared" si="28"/>
        <v>0</v>
      </c>
    </row>
    <row r="367" spans="2:16" ht="15.75" hidden="1" customHeight="1">
      <c r="B367" s="1246" t="str">
        <f t="shared" si="29"/>
        <v/>
      </c>
      <c r="C367" s="496">
        <f>Import!D365</f>
        <v>0</v>
      </c>
      <c r="D367" s="862">
        <f>Import!G365</f>
        <v>0</v>
      </c>
      <c r="E367" s="497">
        <f>Import!F365</f>
        <v>0</v>
      </c>
      <c r="F367" s="498">
        <f>Import!E365</f>
        <v>0</v>
      </c>
      <c r="G367" s="242"/>
      <c r="H367" s="583"/>
      <c r="M367" s="584">
        <f t="shared" si="25"/>
        <v>0</v>
      </c>
      <c r="N367" s="584">
        <f t="shared" si="26"/>
        <v>0</v>
      </c>
      <c r="O367" s="584">
        <f t="shared" si="27"/>
        <v>0</v>
      </c>
      <c r="P367" s="584">
        <f t="shared" si="28"/>
        <v>0</v>
      </c>
    </row>
    <row r="368" spans="2:16" ht="15.75" hidden="1" customHeight="1">
      <c r="B368" s="1246" t="str">
        <f t="shared" si="29"/>
        <v/>
      </c>
      <c r="C368" s="496">
        <f>Import!D366</f>
        <v>0</v>
      </c>
      <c r="D368" s="862">
        <f>Import!G366</f>
        <v>0</v>
      </c>
      <c r="E368" s="497">
        <f>Import!F366</f>
        <v>0</v>
      </c>
      <c r="F368" s="498">
        <f>Import!E366</f>
        <v>0</v>
      </c>
      <c r="G368" s="242"/>
      <c r="H368" s="583"/>
      <c r="M368" s="584">
        <f t="shared" si="25"/>
        <v>0</v>
      </c>
      <c r="N368" s="584">
        <f t="shared" si="26"/>
        <v>0</v>
      </c>
      <c r="O368" s="584">
        <f t="shared" si="27"/>
        <v>0</v>
      </c>
      <c r="P368" s="584">
        <f t="shared" si="28"/>
        <v>0</v>
      </c>
    </row>
    <row r="369" spans="2:16" ht="15.75" hidden="1" customHeight="1">
      <c r="B369" s="1246" t="str">
        <f t="shared" si="29"/>
        <v/>
      </c>
      <c r="C369" s="496">
        <f>Import!D367</f>
        <v>0</v>
      </c>
      <c r="D369" s="862">
        <f>Import!G367</f>
        <v>0</v>
      </c>
      <c r="E369" s="497">
        <f>Import!F367</f>
        <v>0</v>
      </c>
      <c r="F369" s="498">
        <f>Import!E367</f>
        <v>0</v>
      </c>
      <c r="G369" s="242"/>
      <c r="H369" s="583"/>
      <c r="M369" s="584">
        <f t="shared" si="25"/>
        <v>0</v>
      </c>
      <c r="N369" s="584">
        <f t="shared" si="26"/>
        <v>0</v>
      </c>
      <c r="O369" s="584">
        <f t="shared" si="27"/>
        <v>0</v>
      </c>
      <c r="P369" s="584">
        <f t="shared" si="28"/>
        <v>0</v>
      </c>
    </row>
    <row r="370" spans="2:16" ht="15.75" hidden="1" customHeight="1">
      <c r="B370" s="1246" t="str">
        <f t="shared" si="29"/>
        <v/>
      </c>
      <c r="C370" s="496">
        <f>Import!D368</f>
        <v>0</v>
      </c>
      <c r="D370" s="862">
        <f>Import!G368</f>
        <v>0</v>
      </c>
      <c r="E370" s="497">
        <f>Import!F368</f>
        <v>0</v>
      </c>
      <c r="F370" s="498">
        <f>Import!E368</f>
        <v>0</v>
      </c>
      <c r="G370" s="242"/>
      <c r="H370" s="583"/>
      <c r="M370" s="584">
        <f t="shared" si="25"/>
        <v>0</v>
      </c>
      <c r="N370" s="584">
        <f t="shared" si="26"/>
        <v>0</v>
      </c>
      <c r="O370" s="584">
        <f t="shared" si="27"/>
        <v>0</v>
      </c>
      <c r="P370" s="584">
        <f t="shared" si="28"/>
        <v>0</v>
      </c>
    </row>
    <row r="371" spans="2:16" ht="15.75" hidden="1" customHeight="1">
      <c r="B371" s="1246" t="str">
        <f t="shared" si="29"/>
        <v/>
      </c>
      <c r="C371" s="496">
        <f>Import!D369</f>
        <v>0</v>
      </c>
      <c r="D371" s="862">
        <f>Import!G369</f>
        <v>0</v>
      </c>
      <c r="E371" s="497">
        <f>Import!F369</f>
        <v>0</v>
      </c>
      <c r="F371" s="498">
        <f>Import!E369</f>
        <v>0</v>
      </c>
      <c r="G371" s="242"/>
      <c r="H371" s="583"/>
      <c r="M371" s="584">
        <f t="shared" si="25"/>
        <v>0</v>
      </c>
      <c r="N371" s="584">
        <f t="shared" si="26"/>
        <v>0</v>
      </c>
      <c r="O371" s="584">
        <f t="shared" si="27"/>
        <v>0</v>
      </c>
      <c r="P371" s="584">
        <f t="shared" si="28"/>
        <v>0</v>
      </c>
    </row>
    <row r="372" spans="2:16" ht="15.75" hidden="1" customHeight="1">
      <c r="B372" s="1246" t="str">
        <f t="shared" si="29"/>
        <v/>
      </c>
      <c r="C372" s="496">
        <f>Import!D370</f>
        <v>0</v>
      </c>
      <c r="D372" s="862">
        <f>Import!G370</f>
        <v>0</v>
      </c>
      <c r="E372" s="497">
        <f>Import!F370</f>
        <v>0</v>
      </c>
      <c r="F372" s="498">
        <f>Import!E370</f>
        <v>0</v>
      </c>
      <c r="G372" s="242"/>
      <c r="H372" s="583"/>
      <c r="M372" s="584">
        <f t="shared" si="25"/>
        <v>0</v>
      </c>
      <c r="N372" s="584">
        <f t="shared" si="26"/>
        <v>0</v>
      </c>
      <c r="O372" s="584">
        <f t="shared" si="27"/>
        <v>0</v>
      </c>
      <c r="P372" s="584">
        <f t="shared" si="28"/>
        <v>0</v>
      </c>
    </row>
    <row r="373" spans="2:16" ht="15.75" hidden="1" customHeight="1">
      <c r="B373" s="1246" t="str">
        <f t="shared" si="29"/>
        <v/>
      </c>
      <c r="C373" s="496">
        <f>Import!D371</f>
        <v>0</v>
      </c>
      <c r="D373" s="862">
        <f>Import!G371</f>
        <v>0</v>
      </c>
      <c r="E373" s="497">
        <f>Import!F371</f>
        <v>0</v>
      </c>
      <c r="F373" s="498">
        <f>Import!E371</f>
        <v>0</v>
      </c>
      <c r="G373" s="242"/>
      <c r="H373" s="583"/>
      <c r="M373" s="584">
        <f t="shared" si="25"/>
        <v>0</v>
      </c>
      <c r="N373" s="584">
        <f t="shared" si="26"/>
        <v>0</v>
      </c>
      <c r="O373" s="584">
        <f t="shared" si="27"/>
        <v>0</v>
      </c>
      <c r="P373" s="584">
        <f t="shared" si="28"/>
        <v>0</v>
      </c>
    </row>
    <row r="374" spans="2:16" ht="15.75" hidden="1" customHeight="1">
      <c r="B374" s="1246" t="str">
        <f t="shared" si="29"/>
        <v/>
      </c>
      <c r="C374" s="496">
        <f>Import!D372</f>
        <v>0</v>
      </c>
      <c r="D374" s="862">
        <f>Import!G372</f>
        <v>0</v>
      </c>
      <c r="E374" s="497">
        <f>Import!F372</f>
        <v>0</v>
      </c>
      <c r="F374" s="498">
        <f>Import!E372</f>
        <v>0</v>
      </c>
      <c r="G374" s="242"/>
      <c r="H374" s="583"/>
      <c r="M374" s="584">
        <f t="shared" si="25"/>
        <v>0</v>
      </c>
      <c r="N374" s="584">
        <f t="shared" si="26"/>
        <v>0</v>
      </c>
      <c r="O374" s="584">
        <f t="shared" si="27"/>
        <v>0</v>
      </c>
      <c r="P374" s="584">
        <f t="shared" si="28"/>
        <v>0</v>
      </c>
    </row>
    <row r="375" spans="2:16" ht="15.75" hidden="1" customHeight="1">
      <c r="B375" s="1246" t="str">
        <f t="shared" si="29"/>
        <v/>
      </c>
      <c r="C375" s="496">
        <f>Import!D373</f>
        <v>0</v>
      </c>
      <c r="D375" s="862">
        <f>Import!G373</f>
        <v>0</v>
      </c>
      <c r="E375" s="497">
        <f>Import!F373</f>
        <v>0</v>
      </c>
      <c r="F375" s="498">
        <f>Import!E373</f>
        <v>0</v>
      </c>
      <c r="G375" s="242"/>
      <c r="H375" s="583"/>
      <c r="M375" s="584">
        <f t="shared" si="25"/>
        <v>0</v>
      </c>
      <c r="N375" s="584">
        <f t="shared" si="26"/>
        <v>0</v>
      </c>
      <c r="O375" s="584">
        <f t="shared" si="27"/>
        <v>0</v>
      </c>
      <c r="P375" s="584">
        <f t="shared" si="28"/>
        <v>0</v>
      </c>
    </row>
    <row r="376" spans="2:16" ht="15.75" hidden="1" customHeight="1">
      <c r="B376" s="1246" t="str">
        <f t="shared" si="29"/>
        <v/>
      </c>
      <c r="C376" s="496">
        <f>Import!D374</f>
        <v>0</v>
      </c>
      <c r="D376" s="862">
        <f>Import!G374</f>
        <v>0</v>
      </c>
      <c r="E376" s="497">
        <f>Import!F374</f>
        <v>0</v>
      </c>
      <c r="F376" s="498">
        <f>Import!E374</f>
        <v>0</v>
      </c>
      <c r="G376" s="242"/>
      <c r="H376" s="583"/>
      <c r="M376" s="584">
        <f t="shared" si="25"/>
        <v>0</v>
      </c>
      <c r="N376" s="584">
        <f t="shared" si="26"/>
        <v>0</v>
      </c>
      <c r="O376" s="584">
        <f t="shared" si="27"/>
        <v>0</v>
      </c>
      <c r="P376" s="584">
        <f t="shared" si="28"/>
        <v>0</v>
      </c>
    </row>
    <row r="377" spans="2:16" ht="15.75" hidden="1" customHeight="1">
      <c r="B377" s="1246" t="str">
        <f t="shared" si="29"/>
        <v/>
      </c>
      <c r="C377" s="496">
        <f>Import!D375</f>
        <v>0</v>
      </c>
      <c r="D377" s="862">
        <f>Import!G375</f>
        <v>0</v>
      </c>
      <c r="E377" s="497">
        <f>Import!F375</f>
        <v>0</v>
      </c>
      <c r="F377" s="498">
        <f>Import!E375</f>
        <v>0</v>
      </c>
      <c r="G377" s="242"/>
      <c r="H377" s="583"/>
      <c r="M377" s="584">
        <f t="shared" si="25"/>
        <v>0</v>
      </c>
      <c r="N377" s="584">
        <f t="shared" si="26"/>
        <v>0</v>
      </c>
      <c r="O377" s="584">
        <f t="shared" si="27"/>
        <v>0</v>
      </c>
      <c r="P377" s="584">
        <f t="shared" si="28"/>
        <v>0</v>
      </c>
    </row>
    <row r="378" spans="2:16" ht="15.75" hidden="1" customHeight="1">
      <c r="B378" s="1246" t="str">
        <f t="shared" si="29"/>
        <v/>
      </c>
      <c r="C378" s="496">
        <f>Import!D376</f>
        <v>0</v>
      </c>
      <c r="D378" s="862">
        <f>Import!G376</f>
        <v>0</v>
      </c>
      <c r="E378" s="497">
        <f>Import!F376</f>
        <v>0</v>
      </c>
      <c r="F378" s="498">
        <f>Import!E376</f>
        <v>0</v>
      </c>
      <c r="G378" s="242"/>
      <c r="H378" s="583"/>
      <c r="M378" s="584">
        <f t="shared" si="25"/>
        <v>0</v>
      </c>
      <c r="N378" s="584">
        <f t="shared" si="26"/>
        <v>0</v>
      </c>
      <c r="O378" s="584">
        <f t="shared" si="27"/>
        <v>0</v>
      </c>
      <c r="P378" s="584">
        <f t="shared" si="28"/>
        <v>0</v>
      </c>
    </row>
    <row r="379" spans="2:16" ht="15.75" hidden="1" customHeight="1">
      <c r="B379" s="1246" t="str">
        <f t="shared" si="29"/>
        <v/>
      </c>
      <c r="C379" s="496">
        <f>Import!D377</f>
        <v>0</v>
      </c>
      <c r="D379" s="862">
        <f>Import!G377</f>
        <v>0</v>
      </c>
      <c r="E379" s="497">
        <f>Import!F377</f>
        <v>0</v>
      </c>
      <c r="F379" s="498">
        <f>Import!E377</f>
        <v>0</v>
      </c>
      <c r="G379" s="242"/>
      <c r="H379" s="583"/>
      <c r="M379" s="584">
        <f t="shared" si="25"/>
        <v>0</v>
      </c>
      <c r="N379" s="584">
        <f t="shared" si="26"/>
        <v>0</v>
      </c>
      <c r="O379" s="584">
        <f t="shared" si="27"/>
        <v>0</v>
      </c>
      <c r="P379" s="584">
        <f t="shared" si="28"/>
        <v>0</v>
      </c>
    </row>
    <row r="380" spans="2:16" ht="15.75" hidden="1" customHeight="1">
      <c r="B380" s="1246" t="str">
        <f t="shared" si="29"/>
        <v/>
      </c>
      <c r="C380" s="496">
        <f>Import!D378</f>
        <v>0</v>
      </c>
      <c r="D380" s="862">
        <f>Import!G378</f>
        <v>0</v>
      </c>
      <c r="E380" s="497">
        <f>Import!F378</f>
        <v>0</v>
      </c>
      <c r="F380" s="498">
        <f>Import!E378</f>
        <v>0</v>
      </c>
      <c r="G380" s="242"/>
      <c r="H380" s="583"/>
      <c r="M380" s="584">
        <f t="shared" si="25"/>
        <v>0</v>
      </c>
      <c r="N380" s="584">
        <f t="shared" si="26"/>
        <v>0</v>
      </c>
      <c r="O380" s="584">
        <f t="shared" si="27"/>
        <v>0</v>
      </c>
      <c r="P380" s="584">
        <f t="shared" si="28"/>
        <v>0</v>
      </c>
    </row>
    <row r="381" spans="2:16" ht="15.75" hidden="1" customHeight="1">
      <c r="B381" s="1246" t="str">
        <f t="shared" si="29"/>
        <v/>
      </c>
      <c r="C381" s="496">
        <f>Import!D379</f>
        <v>0</v>
      </c>
      <c r="D381" s="862">
        <f>Import!G379</f>
        <v>0</v>
      </c>
      <c r="E381" s="497">
        <f>Import!F379</f>
        <v>0</v>
      </c>
      <c r="F381" s="498">
        <f>Import!E379</f>
        <v>0</v>
      </c>
      <c r="G381" s="242"/>
      <c r="H381" s="583"/>
      <c r="M381" s="584">
        <f t="shared" si="25"/>
        <v>0</v>
      </c>
      <c r="N381" s="584">
        <f t="shared" si="26"/>
        <v>0</v>
      </c>
      <c r="O381" s="584">
        <f t="shared" si="27"/>
        <v>0</v>
      </c>
      <c r="P381" s="584">
        <f t="shared" si="28"/>
        <v>0</v>
      </c>
    </row>
    <row r="382" spans="2:16" ht="15.75" hidden="1" customHeight="1">
      <c r="B382" s="1246" t="str">
        <f t="shared" si="29"/>
        <v/>
      </c>
      <c r="C382" s="496">
        <f>Import!D380</f>
        <v>0</v>
      </c>
      <c r="D382" s="862">
        <f>Import!G380</f>
        <v>0</v>
      </c>
      <c r="E382" s="497">
        <f>Import!F380</f>
        <v>0</v>
      </c>
      <c r="F382" s="498">
        <f>Import!E380</f>
        <v>0</v>
      </c>
      <c r="G382" s="242"/>
      <c r="H382" s="583"/>
      <c r="M382" s="584">
        <f t="shared" si="25"/>
        <v>0</v>
      </c>
      <c r="N382" s="584">
        <f t="shared" si="26"/>
        <v>0</v>
      </c>
      <c r="O382" s="584">
        <f t="shared" si="27"/>
        <v>0</v>
      </c>
      <c r="P382" s="584">
        <f t="shared" si="28"/>
        <v>0</v>
      </c>
    </row>
    <row r="383" spans="2:16" ht="15.75" hidden="1" customHeight="1">
      <c r="B383" s="1246" t="str">
        <f t="shared" si="29"/>
        <v/>
      </c>
      <c r="C383" s="496">
        <f>Import!D381</f>
        <v>0</v>
      </c>
      <c r="D383" s="862">
        <f>Import!G381</f>
        <v>0</v>
      </c>
      <c r="E383" s="497">
        <f>Import!F381</f>
        <v>0</v>
      </c>
      <c r="F383" s="498">
        <f>Import!E381</f>
        <v>0</v>
      </c>
      <c r="G383" s="242"/>
      <c r="H383" s="583"/>
      <c r="M383" s="584">
        <f t="shared" si="25"/>
        <v>0</v>
      </c>
      <c r="N383" s="584">
        <f t="shared" si="26"/>
        <v>0</v>
      </c>
      <c r="O383" s="584">
        <f t="shared" si="27"/>
        <v>0</v>
      </c>
      <c r="P383" s="584">
        <f t="shared" si="28"/>
        <v>0</v>
      </c>
    </row>
    <row r="384" spans="2:16" ht="15.75" hidden="1" customHeight="1">
      <c r="B384" s="1246" t="str">
        <f t="shared" si="29"/>
        <v/>
      </c>
      <c r="C384" s="496">
        <f>Import!D382</f>
        <v>0</v>
      </c>
      <c r="D384" s="862">
        <f>Import!G382</f>
        <v>0</v>
      </c>
      <c r="E384" s="497">
        <f>Import!F382</f>
        <v>0</v>
      </c>
      <c r="F384" s="498">
        <f>Import!E382</f>
        <v>0</v>
      </c>
      <c r="G384" s="242"/>
      <c r="H384" s="583"/>
      <c r="M384" s="584">
        <f t="shared" si="25"/>
        <v>0</v>
      </c>
      <c r="N384" s="584">
        <f t="shared" si="26"/>
        <v>0</v>
      </c>
      <c r="O384" s="584">
        <f t="shared" si="27"/>
        <v>0</v>
      </c>
      <c r="P384" s="584">
        <f t="shared" si="28"/>
        <v>0</v>
      </c>
    </row>
    <row r="385" spans="2:16" ht="15.75" hidden="1" customHeight="1">
      <c r="B385" s="1246" t="str">
        <f t="shared" si="29"/>
        <v/>
      </c>
      <c r="C385" s="496">
        <f>Import!D383</f>
        <v>0</v>
      </c>
      <c r="D385" s="862">
        <f>Import!G383</f>
        <v>0</v>
      </c>
      <c r="E385" s="497">
        <f>Import!F383</f>
        <v>0</v>
      </c>
      <c r="F385" s="498">
        <f>Import!E383</f>
        <v>0</v>
      </c>
      <c r="G385" s="242"/>
      <c r="H385" s="583"/>
      <c r="M385" s="584">
        <f t="shared" si="25"/>
        <v>0</v>
      </c>
      <c r="N385" s="584">
        <f t="shared" si="26"/>
        <v>0</v>
      </c>
      <c r="O385" s="584">
        <f t="shared" si="27"/>
        <v>0</v>
      </c>
      <c r="P385" s="584">
        <f t="shared" si="28"/>
        <v>0</v>
      </c>
    </row>
    <row r="386" spans="2:16" ht="15.75" hidden="1" customHeight="1">
      <c r="B386" s="1246" t="str">
        <f t="shared" si="29"/>
        <v/>
      </c>
      <c r="C386" s="496">
        <f>Import!D384</f>
        <v>0</v>
      </c>
      <c r="D386" s="862">
        <f>Import!G384</f>
        <v>0</v>
      </c>
      <c r="E386" s="497">
        <f>Import!F384</f>
        <v>0</v>
      </c>
      <c r="F386" s="498">
        <f>Import!E384</f>
        <v>0</v>
      </c>
      <c r="G386" s="242"/>
      <c r="H386" s="583"/>
      <c r="M386" s="584">
        <f t="shared" si="25"/>
        <v>0</v>
      </c>
      <c r="N386" s="584">
        <f t="shared" si="26"/>
        <v>0</v>
      </c>
      <c r="O386" s="584">
        <f t="shared" si="27"/>
        <v>0</v>
      </c>
      <c r="P386" s="584">
        <f t="shared" si="28"/>
        <v>0</v>
      </c>
    </row>
    <row r="387" spans="2:16" ht="15.75" hidden="1" customHeight="1">
      <c r="B387" s="1246" t="str">
        <f t="shared" si="29"/>
        <v/>
      </c>
      <c r="C387" s="496">
        <f>Import!D385</f>
        <v>0</v>
      </c>
      <c r="D387" s="862">
        <f>Import!G385</f>
        <v>0</v>
      </c>
      <c r="E387" s="497">
        <f>Import!F385</f>
        <v>0</v>
      </c>
      <c r="F387" s="498">
        <f>Import!E385</f>
        <v>0</v>
      </c>
      <c r="G387" s="242"/>
      <c r="H387" s="583"/>
      <c r="M387" s="584">
        <f t="shared" si="25"/>
        <v>0</v>
      </c>
      <c r="N387" s="584">
        <f t="shared" si="26"/>
        <v>0</v>
      </c>
      <c r="O387" s="584">
        <f t="shared" si="27"/>
        <v>0</v>
      </c>
      <c r="P387" s="584">
        <f t="shared" si="28"/>
        <v>0</v>
      </c>
    </row>
    <row r="388" spans="2:16" ht="15.75" hidden="1" customHeight="1">
      <c r="B388" s="1246" t="str">
        <f t="shared" si="29"/>
        <v/>
      </c>
      <c r="C388" s="496">
        <f>Import!D386</f>
        <v>0</v>
      </c>
      <c r="D388" s="862">
        <f>Import!G386</f>
        <v>0</v>
      </c>
      <c r="E388" s="497">
        <f>Import!F386</f>
        <v>0</v>
      </c>
      <c r="F388" s="498">
        <f>Import!E386</f>
        <v>0</v>
      </c>
      <c r="G388" s="242"/>
      <c r="H388" s="583"/>
      <c r="M388" s="584">
        <f t="shared" si="25"/>
        <v>0</v>
      </c>
      <c r="N388" s="584">
        <f t="shared" si="26"/>
        <v>0</v>
      </c>
      <c r="O388" s="584">
        <f t="shared" si="27"/>
        <v>0</v>
      </c>
      <c r="P388" s="584">
        <f t="shared" si="28"/>
        <v>0</v>
      </c>
    </row>
    <row r="389" spans="2:16" ht="15.75" hidden="1" customHeight="1">
      <c r="B389" s="1246" t="str">
        <f t="shared" si="29"/>
        <v/>
      </c>
      <c r="C389" s="496">
        <f>Import!D387</f>
        <v>0</v>
      </c>
      <c r="D389" s="862">
        <f>Import!G387</f>
        <v>0</v>
      </c>
      <c r="E389" s="497">
        <f>Import!F387</f>
        <v>0</v>
      </c>
      <c r="F389" s="498">
        <f>Import!E387</f>
        <v>0</v>
      </c>
      <c r="G389" s="242"/>
      <c r="H389" s="583"/>
      <c r="M389" s="584">
        <f t="shared" si="25"/>
        <v>0</v>
      </c>
      <c r="N389" s="584">
        <f t="shared" si="26"/>
        <v>0</v>
      </c>
      <c r="O389" s="584">
        <f t="shared" si="27"/>
        <v>0</v>
      </c>
      <c r="P389" s="584">
        <f t="shared" si="28"/>
        <v>0</v>
      </c>
    </row>
    <row r="390" spans="2:16" ht="15.75" hidden="1" customHeight="1">
      <c r="B390" s="1246" t="str">
        <f t="shared" si="29"/>
        <v/>
      </c>
      <c r="C390" s="496">
        <f>Import!D388</f>
        <v>0</v>
      </c>
      <c r="D390" s="862">
        <f>Import!G388</f>
        <v>0</v>
      </c>
      <c r="E390" s="497">
        <f>Import!F388</f>
        <v>0</v>
      </c>
      <c r="F390" s="498">
        <f>Import!E388</f>
        <v>0</v>
      </c>
      <c r="G390" s="242"/>
      <c r="H390" s="583"/>
      <c r="M390" s="584">
        <f>IF(G390=L$6,E390,0)</f>
        <v>0</v>
      </c>
      <c r="N390" s="584">
        <f>IF(G390=L$7,E390,0)</f>
        <v>0</v>
      </c>
      <c r="O390" s="584">
        <f>IF(G390=L$8,E390,0)</f>
        <v>0</v>
      </c>
      <c r="P390" s="584">
        <f>IF(G390=L$9,E390,0)</f>
        <v>0</v>
      </c>
    </row>
    <row r="391" spans="2:16" ht="15.75" hidden="1" customHeight="1">
      <c r="B391" s="1246" t="str">
        <f>IF(F391&gt;0,"Wypełnione","")</f>
        <v/>
      </c>
      <c r="C391" s="496">
        <f>Import!D389</f>
        <v>0</v>
      </c>
      <c r="D391" s="862">
        <f>Import!G389</f>
        <v>0</v>
      </c>
      <c r="E391" s="497">
        <f>Import!F389</f>
        <v>0</v>
      </c>
      <c r="F391" s="498">
        <f>Import!E389</f>
        <v>0</v>
      </c>
      <c r="G391" s="242"/>
      <c r="H391" s="583"/>
      <c r="M391" s="584">
        <f>IF(G391=L$6,E391,0)</f>
        <v>0</v>
      </c>
      <c r="N391" s="584">
        <f>IF(G391=L$7,E391,0)</f>
        <v>0</v>
      </c>
      <c r="O391" s="584">
        <f>IF(G391=L$8,E391,0)</f>
        <v>0</v>
      </c>
      <c r="P391" s="584">
        <f>IF(G391=L$9,E391,0)</f>
        <v>0</v>
      </c>
    </row>
    <row r="392" spans="2:16" ht="15.75" hidden="1" customHeight="1">
      <c r="B392" s="1246" t="str">
        <f>IF(F392&gt;0,"Wypełnione","")</f>
        <v/>
      </c>
      <c r="C392" s="496">
        <f>Import!D390</f>
        <v>0</v>
      </c>
      <c r="D392" s="862">
        <f>Import!G390</f>
        <v>0</v>
      </c>
      <c r="E392" s="497">
        <f>Import!F390</f>
        <v>0</v>
      </c>
      <c r="F392" s="498">
        <f>Import!E390</f>
        <v>0</v>
      </c>
      <c r="G392" s="242"/>
      <c r="H392" s="583"/>
      <c r="M392" s="584">
        <f>IF(G392=L$6,E392,0)</f>
        <v>0</v>
      </c>
      <c r="N392" s="584">
        <f>IF(G392=L$7,E392,0)</f>
        <v>0</v>
      </c>
      <c r="O392" s="584">
        <f>IF(G392=L$8,E392,0)</f>
        <v>0</v>
      </c>
      <c r="P392" s="584">
        <f>IF(G392=L$9,E392,0)</f>
        <v>0</v>
      </c>
    </row>
    <row r="393" spans="2:16" ht="15.75" hidden="1" customHeight="1">
      <c r="B393" s="1246" t="str">
        <f>IF(F393&gt;0,"Wypełnione","")</f>
        <v/>
      </c>
      <c r="C393" s="496">
        <f>Import!D391</f>
        <v>0</v>
      </c>
      <c r="D393" s="862">
        <f>Import!G391</f>
        <v>0</v>
      </c>
      <c r="E393" s="497">
        <f>Import!F391</f>
        <v>0</v>
      </c>
      <c r="F393" s="498">
        <f>Import!E391</f>
        <v>0</v>
      </c>
      <c r="G393" s="242"/>
      <c r="H393" s="583"/>
      <c r="M393" s="584">
        <f>IF(G393=L$6,E393,0)</f>
        <v>0</v>
      </c>
      <c r="N393" s="584">
        <f>IF(G393=L$7,E393,0)</f>
        <v>0</v>
      </c>
      <c r="O393" s="584">
        <f>IF(G393=L$8,E393,0)</f>
        <v>0</v>
      </c>
      <c r="P393" s="584">
        <f>IF(G393=L$9,E393,0)</f>
        <v>0</v>
      </c>
    </row>
    <row r="394" spans="2:16" ht="15.75" hidden="1" customHeight="1">
      <c r="B394" s="1246" t="str">
        <f>IF(F394&gt;0,"Wypełnione","")</f>
        <v/>
      </c>
      <c r="C394" s="496">
        <f>Import!D392</f>
        <v>0</v>
      </c>
      <c r="D394" s="862">
        <f>Import!G392</f>
        <v>0</v>
      </c>
      <c r="E394" s="497">
        <f>Import!F392</f>
        <v>0</v>
      </c>
      <c r="F394" s="498">
        <f>Import!E392</f>
        <v>0</v>
      </c>
      <c r="G394" s="242"/>
      <c r="H394" s="583"/>
      <c r="M394" s="584">
        <f>IF(G394=L$6,E394,0)</f>
        <v>0</v>
      </c>
      <c r="N394" s="584">
        <f>IF(G394=L$7,E394,0)</f>
        <v>0</v>
      </c>
      <c r="O394" s="584">
        <f>IF(G394=L$8,E394,0)</f>
        <v>0</v>
      </c>
      <c r="P394" s="584">
        <f>IF(G394=L$9,E394,0)</f>
        <v>0</v>
      </c>
    </row>
    <row r="395" spans="2:16" ht="15.75" hidden="1" customHeight="1">
      <c r="B395" s="1246" t="str">
        <f t="shared" ref="B395:B458" si="30">IF(F395&gt;0,"Wypełnione","")</f>
        <v/>
      </c>
      <c r="C395" s="496">
        <f>Import!D393</f>
        <v>0</v>
      </c>
      <c r="D395" s="862">
        <f>Import!G393</f>
        <v>0</v>
      </c>
      <c r="E395" s="497">
        <f>Import!F393</f>
        <v>0</v>
      </c>
      <c r="F395" s="498">
        <f>Import!E393</f>
        <v>0</v>
      </c>
      <c r="G395" s="242"/>
      <c r="H395" s="583"/>
      <c r="M395" s="584">
        <f t="shared" ref="M395:M458" si="31">IF(G395=L$6,E395,0)</f>
        <v>0</v>
      </c>
      <c r="N395" s="584">
        <f t="shared" ref="N395:N458" si="32">IF(G395=L$7,E395,0)</f>
        <v>0</v>
      </c>
      <c r="O395" s="584">
        <f t="shared" ref="O395:O458" si="33">IF(G395=L$8,E395,0)</f>
        <v>0</v>
      </c>
      <c r="P395" s="584">
        <f t="shared" ref="P395:P458" si="34">IF(G395=L$9,E395,0)</f>
        <v>0</v>
      </c>
    </row>
    <row r="396" spans="2:16" ht="15.75" hidden="1" customHeight="1">
      <c r="B396" s="1246" t="str">
        <f t="shared" si="30"/>
        <v/>
      </c>
      <c r="C396" s="496">
        <f>Import!D394</f>
        <v>0</v>
      </c>
      <c r="D396" s="862">
        <f>Import!G394</f>
        <v>0</v>
      </c>
      <c r="E396" s="497">
        <f>Import!F394</f>
        <v>0</v>
      </c>
      <c r="F396" s="498">
        <f>Import!E394</f>
        <v>0</v>
      </c>
      <c r="G396" s="242"/>
      <c r="H396" s="583"/>
      <c r="M396" s="584">
        <f t="shared" si="31"/>
        <v>0</v>
      </c>
      <c r="N396" s="584">
        <f t="shared" si="32"/>
        <v>0</v>
      </c>
      <c r="O396" s="584">
        <f t="shared" si="33"/>
        <v>0</v>
      </c>
      <c r="P396" s="584">
        <f t="shared" si="34"/>
        <v>0</v>
      </c>
    </row>
    <row r="397" spans="2:16" ht="15.75" hidden="1" customHeight="1">
      <c r="B397" s="1246" t="str">
        <f t="shared" si="30"/>
        <v/>
      </c>
      <c r="C397" s="496">
        <f>Import!D395</f>
        <v>0</v>
      </c>
      <c r="D397" s="862">
        <f>Import!G395</f>
        <v>0</v>
      </c>
      <c r="E397" s="497">
        <f>Import!F395</f>
        <v>0</v>
      </c>
      <c r="F397" s="498">
        <f>Import!E395</f>
        <v>0</v>
      </c>
      <c r="G397" s="242"/>
      <c r="H397" s="583"/>
      <c r="M397" s="584">
        <f t="shared" si="31"/>
        <v>0</v>
      </c>
      <c r="N397" s="584">
        <f t="shared" si="32"/>
        <v>0</v>
      </c>
      <c r="O397" s="584">
        <f t="shared" si="33"/>
        <v>0</v>
      </c>
      <c r="P397" s="584">
        <f t="shared" si="34"/>
        <v>0</v>
      </c>
    </row>
    <row r="398" spans="2:16" ht="15.75" hidden="1" customHeight="1">
      <c r="B398" s="1246" t="str">
        <f t="shared" si="30"/>
        <v/>
      </c>
      <c r="C398" s="496">
        <f>Import!D396</f>
        <v>0</v>
      </c>
      <c r="D398" s="862">
        <f>Import!G396</f>
        <v>0</v>
      </c>
      <c r="E398" s="497">
        <f>Import!F396</f>
        <v>0</v>
      </c>
      <c r="F398" s="498">
        <f>Import!E396</f>
        <v>0</v>
      </c>
      <c r="G398" s="242"/>
      <c r="H398" s="583"/>
      <c r="M398" s="584">
        <f t="shared" si="31"/>
        <v>0</v>
      </c>
      <c r="N398" s="584">
        <f t="shared" si="32"/>
        <v>0</v>
      </c>
      <c r="O398" s="584">
        <f t="shared" si="33"/>
        <v>0</v>
      </c>
      <c r="P398" s="584">
        <f t="shared" si="34"/>
        <v>0</v>
      </c>
    </row>
    <row r="399" spans="2:16" ht="15.75" hidden="1" customHeight="1">
      <c r="B399" s="1246" t="str">
        <f t="shared" si="30"/>
        <v/>
      </c>
      <c r="C399" s="496">
        <f>Import!D397</f>
        <v>0</v>
      </c>
      <c r="D399" s="862">
        <f>Import!G397</f>
        <v>0</v>
      </c>
      <c r="E399" s="497">
        <f>Import!F397</f>
        <v>0</v>
      </c>
      <c r="F399" s="498">
        <f>Import!E397</f>
        <v>0</v>
      </c>
      <c r="G399" s="242"/>
      <c r="H399" s="583"/>
      <c r="M399" s="584">
        <f t="shared" si="31"/>
        <v>0</v>
      </c>
      <c r="N399" s="584">
        <f t="shared" si="32"/>
        <v>0</v>
      </c>
      <c r="O399" s="584">
        <f t="shared" si="33"/>
        <v>0</v>
      </c>
      <c r="P399" s="584">
        <f t="shared" si="34"/>
        <v>0</v>
      </c>
    </row>
    <row r="400" spans="2:16" ht="15.75" hidden="1" customHeight="1">
      <c r="B400" s="1246" t="str">
        <f t="shared" si="30"/>
        <v/>
      </c>
      <c r="C400" s="496">
        <f>Import!D398</f>
        <v>0</v>
      </c>
      <c r="D400" s="862">
        <f>Import!G398</f>
        <v>0</v>
      </c>
      <c r="E400" s="497">
        <f>Import!F398</f>
        <v>0</v>
      </c>
      <c r="F400" s="498">
        <f>Import!E398</f>
        <v>0</v>
      </c>
      <c r="G400" s="242"/>
      <c r="H400" s="583"/>
      <c r="M400" s="584">
        <f t="shared" si="31"/>
        <v>0</v>
      </c>
      <c r="N400" s="584">
        <f t="shared" si="32"/>
        <v>0</v>
      </c>
      <c r="O400" s="584">
        <f t="shared" si="33"/>
        <v>0</v>
      </c>
      <c r="P400" s="584">
        <f t="shared" si="34"/>
        <v>0</v>
      </c>
    </row>
    <row r="401" spans="2:16" ht="15.75" hidden="1" customHeight="1">
      <c r="B401" s="1246" t="str">
        <f t="shared" si="30"/>
        <v/>
      </c>
      <c r="C401" s="496">
        <f>Import!D399</f>
        <v>0</v>
      </c>
      <c r="D401" s="862">
        <f>Import!G399</f>
        <v>0</v>
      </c>
      <c r="E401" s="497">
        <f>Import!F399</f>
        <v>0</v>
      </c>
      <c r="F401" s="498">
        <f>Import!E399</f>
        <v>0</v>
      </c>
      <c r="G401" s="242"/>
      <c r="H401" s="583"/>
      <c r="M401" s="584">
        <f t="shared" si="31"/>
        <v>0</v>
      </c>
      <c r="N401" s="584">
        <f t="shared" si="32"/>
        <v>0</v>
      </c>
      <c r="O401" s="584">
        <f t="shared" si="33"/>
        <v>0</v>
      </c>
      <c r="P401" s="584">
        <f t="shared" si="34"/>
        <v>0</v>
      </c>
    </row>
    <row r="402" spans="2:16" ht="15.75" hidden="1" customHeight="1">
      <c r="B402" s="1246" t="str">
        <f t="shared" si="30"/>
        <v/>
      </c>
      <c r="C402" s="496">
        <f>Import!D400</f>
        <v>0</v>
      </c>
      <c r="D402" s="862">
        <f>Import!G400</f>
        <v>0</v>
      </c>
      <c r="E402" s="497">
        <f>Import!F400</f>
        <v>0</v>
      </c>
      <c r="F402" s="498">
        <f>Import!E400</f>
        <v>0</v>
      </c>
      <c r="G402" s="242"/>
      <c r="H402" s="583"/>
      <c r="M402" s="584">
        <f t="shared" si="31"/>
        <v>0</v>
      </c>
      <c r="N402" s="584">
        <f t="shared" si="32"/>
        <v>0</v>
      </c>
      <c r="O402" s="584">
        <f t="shared" si="33"/>
        <v>0</v>
      </c>
      <c r="P402" s="584">
        <f t="shared" si="34"/>
        <v>0</v>
      </c>
    </row>
    <row r="403" spans="2:16" ht="15.75" hidden="1" customHeight="1">
      <c r="B403" s="1246" t="str">
        <f t="shared" si="30"/>
        <v/>
      </c>
      <c r="C403" s="496">
        <f>Import!D401</f>
        <v>0</v>
      </c>
      <c r="D403" s="862">
        <f>Import!G401</f>
        <v>0</v>
      </c>
      <c r="E403" s="497">
        <f>Import!F401</f>
        <v>0</v>
      </c>
      <c r="F403" s="498">
        <f>Import!E401</f>
        <v>0</v>
      </c>
      <c r="G403" s="242"/>
      <c r="H403" s="583"/>
      <c r="M403" s="584">
        <f t="shared" si="31"/>
        <v>0</v>
      </c>
      <c r="N403" s="584">
        <f t="shared" si="32"/>
        <v>0</v>
      </c>
      <c r="O403" s="584">
        <f t="shared" si="33"/>
        <v>0</v>
      </c>
      <c r="P403" s="584">
        <f t="shared" si="34"/>
        <v>0</v>
      </c>
    </row>
    <row r="404" spans="2:16" ht="15.75" hidden="1" customHeight="1">
      <c r="B404" s="1246" t="str">
        <f t="shared" si="30"/>
        <v/>
      </c>
      <c r="C404" s="496">
        <f>Import!D402</f>
        <v>0</v>
      </c>
      <c r="D404" s="862">
        <f>Import!G402</f>
        <v>0</v>
      </c>
      <c r="E404" s="497">
        <f>Import!F402</f>
        <v>0</v>
      </c>
      <c r="F404" s="498">
        <f>Import!E402</f>
        <v>0</v>
      </c>
      <c r="G404" s="242"/>
      <c r="H404" s="583"/>
      <c r="M404" s="584">
        <f t="shared" si="31"/>
        <v>0</v>
      </c>
      <c r="N404" s="584">
        <f t="shared" si="32"/>
        <v>0</v>
      </c>
      <c r="O404" s="584">
        <f t="shared" si="33"/>
        <v>0</v>
      </c>
      <c r="P404" s="584">
        <f t="shared" si="34"/>
        <v>0</v>
      </c>
    </row>
    <row r="405" spans="2:16" ht="15.75" hidden="1" customHeight="1">
      <c r="B405" s="1246" t="str">
        <f t="shared" si="30"/>
        <v/>
      </c>
      <c r="C405" s="496">
        <f>Import!D403</f>
        <v>0</v>
      </c>
      <c r="D405" s="862">
        <f>Import!G403</f>
        <v>0</v>
      </c>
      <c r="E405" s="497">
        <f>Import!F403</f>
        <v>0</v>
      </c>
      <c r="F405" s="498">
        <f>Import!E403</f>
        <v>0</v>
      </c>
      <c r="G405" s="242"/>
      <c r="H405" s="583"/>
      <c r="M405" s="584">
        <f t="shared" si="31"/>
        <v>0</v>
      </c>
      <c r="N405" s="584">
        <f t="shared" si="32"/>
        <v>0</v>
      </c>
      <c r="O405" s="584">
        <f t="shared" si="33"/>
        <v>0</v>
      </c>
      <c r="P405" s="584">
        <f t="shared" si="34"/>
        <v>0</v>
      </c>
    </row>
    <row r="406" spans="2:16" ht="15.75" hidden="1" customHeight="1">
      <c r="B406" s="1246" t="str">
        <f t="shared" si="30"/>
        <v/>
      </c>
      <c r="C406" s="496">
        <f>Import!D404</f>
        <v>0</v>
      </c>
      <c r="D406" s="862">
        <f>Import!G404</f>
        <v>0</v>
      </c>
      <c r="E406" s="497">
        <f>Import!F404</f>
        <v>0</v>
      </c>
      <c r="F406" s="498">
        <f>Import!E404</f>
        <v>0</v>
      </c>
      <c r="G406" s="242"/>
      <c r="H406" s="583"/>
      <c r="M406" s="584">
        <f t="shared" si="31"/>
        <v>0</v>
      </c>
      <c r="N406" s="584">
        <f t="shared" si="32"/>
        <v>0</v>
      </c>
      <c r="O406" s="584">
        <f t="shared" si="33"/>
        <v>0</v>
      </c>
      <c r="P406" s="584">
        <f t="shared" si="34"/>
        <v>0</v>
      </c>
    </row>
    <row r="407" spans="2:16" ht="15.75" hidden="1" customHeight="1">
      <c r="B407" s="1246" t="str">
        <f t="shared" si="30"/>
        <v/>
      </c>
      <c r="C407" s="496">
        <f>Import!D405</f>
        <v>0</v>
      </c>
      <c r="D407" s="862">
        <f>Import!G405</f>
        <v>0</v>
      </c>
      <c r="E407" s="497">
        <f>Import!F405</f>
        <v>0</v>
      </c>
      <c r="F407" s="498">
        <f>Import!E405</f>
        <v>0</v>
      </c>
      <c r="G407" s="242"/>
      <c r="H407" s="583"/>
      <c r="M407" s="584">
        <f t="shared" si="31"/>
        <v>0</v>
      </c>
      <c r="N407" s="584">
        <f t="shared" si="32"/>
        <v>0</v>
      </c>
      <c r="O407" s="584">
        <f t="shared" si="33"/>
        <v>0</v>
      </c>
      <c r="P407" s="584">
        <f t="shared" si="34"/>
        <v>0</v>
      </c>
    </row>
    <row r="408" spans="2:16" ht="15.75" hidden="1" customHeight="1">
      <c r="B408" s="1246" t="str">
        <f t="shared" si="30"/>
        <v/>
      </c>
      <c r="C408" s="496">
        <f>Import!D406</f>
        <v>0</v>
      </c>
      <c r="D408" s="862">
        <f>Import!G406</f>
        <v>0</v>
      </c>
      <c r="E408" s="497">
        <f>Import!F406</f>
        <v>0</v>
      </c>
      <c r="F408" s="498">
        <f>Import!E406</f>
        <v>0</v>
      </c>
      <c r="G408" s="242"/>
      <c r="H408" s="583"/>
      <c r="M408" s="584">
        <f t="shared" si="31"/>
        <v>0</v>
      </c>
      <c r="N408" s="584">
        <f t="shared" si="32"/>
        <v>0</v>
      </c>
      <c r="O408" s="584">
        <f t="shared" si="33"/>
        <v>0</v>
      </c>
      <c r="P408" s="584">
        <f t="shared" si="34"/>
        <v>0</v>
      </c>
    </row>
    <row r="409" spans="2:16" ht="15.75" hidden="1" customHeight="1">
      <c r="B409" s="1246" t="str">
        <f t="shared" si="30"/>
        <v/>
      </c>
      <c r="C409" s="496">
        <f>Import!D407</f>
        <v>0</v>
      </c>
      <c r="D409" s="862">
        <f>Import!G407</f>
        <v>0</v>
      </c>
      <c r="E409" s="497">
        <f>Import!F407</f>
        <v>0</v>
      </c>
      <c r="F409" s="498">
        <f>Import!E407</f>
        <v>0</v>
      </c>
      <c r="G409" s="242"/>
      <c r="H409" s="583"/>
      <c r="M409" s="584">
        <f t="shared" si="31"/>
        <v>0</v>
      </c>
      <c r="N409" s="584">
        <f t="shared" si="32"/>
        <v>0</v>
      </c>
      <c r="O409" s="584">
        <f t="shared" si="33"/>
        <v>0</v>
      </c>
      <c r="P409" s="584">
        <f t="shared" si="34"/>
        <v>0</v>
      </c>
    </row>
    <row r="410" spans="2:16" ht="15.75" hidden="1" customHeight="1">
      <c r="B410" s="1246" t="str">
        <f t="shared" si="30"/>
        <v/>
      </c>
      <c r="C410" s="496">
        <f>Import!D408</f>
        <v>0</v>
      </c>
      <c r="D410" s="862">
        <f>Import!G408</f>
        <v>0</v>
      </c>
      <c r="E410" s="497">
        <f>Import!F408</f>
        <v>0</v>
      </c>
      <c r="F410" s="498">
        <f>Import!E408</f>
        <v>0</v>
      </c>
      <c r="G410" s="242"/>
      <c r="H410" s="583"/>
      <c r="M410" s="584">
        <f t="shared" si="31"/>
        <v>0</v>
      </c>
      <c r="N410" s="584">
        <f t="shared" si="32"/>
        <v>0</v>
      </c>
      <c r="O410" s="584">
        <f t="shared" si="33"/>
        <v>0</v>
      </c>
      <c r="P410" s="584">
        <f t="shared" si="34"/>
        <v>0</v>
      </c>
    </row>
    <row r="411" spans="2:16" ht="15.75" hidden="1" customHeight="1">
      <c r="B411" s="1246" t="str">
        <f t="shared" si="30"/>
        <v/>
      </c>
      <c r="C411" s="496">
        <f>Import!D409</f>
        <v>0</v>
      </c>
      <c r="D411" s="862">
        <f>Import!G409</f>
        <v>0</v>
      </c>
      <c r="E411" s="497">
        <f>Import!F409</f>
        <v>0</v>
      </c>
      <c r="F411" s="498">
        <f>Import!E409</f>
        <v>0</v>
      </c>
      <c r="G411" s="242"/>
      <c r="H411" s="583"/>
      <c r="M411" s="584">
        <f t="shared" si="31"/>
        <v>0</v>
      </c>
      <c r="N411" s="584">
        <f t="shared" si="32"/>
        <v>0</v>
      </c>
      <c r="O411" s="584">
        <f t="shared" si="33"/>
        <v>0</v>
      </c>
      <c r="P411" s="584">
        <f t="shared" si="34"/>
        <v>0</v>
      </c>
    </row>
    <row r="412" spans="2:16" ht="15.75" hidden="1" customHeight="1">
      <c r="B412" s="1246" t="str">
        <f t="shared" si="30"/>
        <v/>
      </c>
      <c r="C412" s="496">
        <f>Import!D410</f>
        <v>0</v>
      </c>
      <c r="D412" s="862">
        <f>Import!G410</f>
        <v>0</v>
      </c>
      <c r="E412" s="497">
        <f>Import!F410</f>
        <v>0</v>
      </c>
      <c r="F412" s="498">
        <f>Import!E410</f>
        <v>0</v>
      </c>
      <c r="G412" s="242"/>
      <c r="H412" s="583"/>
      <c r="M412" s="584">
        <f t="shared" si="31"/>
        <v>0</v>
      </c>
      <c r="N412" s="584">
        <f t="shared" si="32"/>
        <v>0</v>
      </c>
      <c r="O412" s="584">
        <f t="shared" si="33"/>
        <v>0</v>
      </c>
      <c r="P412" s="584">
        <f t="shared" si="34"/>
        <v>0</v>
      </c>
    </row>
    <row r="413" spans="2:16" ht="15.75" hidden="1" customHeight="1">
      <c r="B413" s="1246" t="str">
        <f t="shared" si="30"/>
        <v/>
      </c>
      <c r="C413" s="496">
        <f>Import!D411</f>
        <v>0</v>
      </c>
      <c r="D413" s="862">
        <f>Import!G411</f>
        <v>0</v>
      </c>
      <c r="E413" s="497">
        <f>Import!F411</f>
        <v>0</v>
      </c>
      <c r="F413" s="498">
        <f>Import!E411</f>
        <v>0</v>
      </c>
      <c r="G413" s="242"/>
      <c r="H413" s="583"/>
      <c r="M413" s="584">
        <f t="shared" si="31"/>
        <v>0</v>
      </c>
      <c r="N413" s="584">
        <f t="shared" si="32"/>
        <v>0</v>
      </c>
      <c r="O413" s="584">
        <f t="shared" si="33"/>
        <v>0</v>
      </c>
      <c r="P413" s="584">
        <f t="shared" si="34"/>
        <v>0</v>
      </c>
    </row>
    <row r="414" spans="2:16" ht="15.75" hidden="1" customHeight="1">
      <c r="B414" s="1246" t="str">
        <f t="shared" si="30"/>
        <v/>
      </c>
      <c r="C414" s="496">
        <f>Import!D412</f>
        <v>0</v>
      </c>
      <c r="D414" s="862">
        <f>Import!G412</f>
        <v>0</v>
      </c>
      <c r="E414" s="497">
        <f>Import!F412</f>
        <v>0</v>
      </c>
      <c r="F414" s="498">
        <f>Import!E412</f>
        <v>0</v>
      </c>
      <c r="G414" s="242"/>
      <c r="H414" s="583"/>
      <c r="M414" s="584">
        <f t="shared" si="31"/>
        <v>0</v>
      </c>
      <c r="N414" s="584">
        <f t="shared" si="32"/>
        <v>0</v>
      </c>
      <c r="O414" s="584">
        <f t="shared" si="33"/>
        <v>0</v>
      </c>
      <c r="P414" s="584">
        <f t="shared" si="34"/>
        <v>0</v>
      </c>
    </row>
    <row r="415" spans="2:16" ht="15.75" hidden="1" customHeight="1">
      <c r="B415" s="1246" t="str">
        <f t="shared" si="30"/>
        <v/>
      </c>
      <c r="C415" s="496">
        <f>Import!D413</f>
        <v>0</v>
      </c>
      <c r="D415" s="862">
        <f>Import!G413</f>
        <v>0</v>
      </c>
      <c r="E415" s="497">
        <f>Import!F413</f>
        <v>0</v>
      </c>
      <c r="F415" s="498">
        <f>Import!E413</f>
        <v>0</v>
      </c>
      <c r="G415" s="242"/>
      <c r="H415" s="583"/>
      <c r="M415" s="584">
        <f t="shared" si="31"/>
        <v>0</v>
      </c>
      <c r="N415" s="584">
        <f t="shared" si="32"/>
        <v>0</v>
      </c>
      <c r="O415" s="584">
        <f t="shared" si="33"/>
        <v>0</v>
      </c>
      <c r="P415" s="584">
        <f t="shared" si="34"/>
        <v>0</v>
      </c>
    </row>
    <row r="416" spans="2:16" ht="15.75" hidden="1" customHeight="1">
      <c r="B416" s="1246" t="str">
        <f t="shared" si="30"/>
        <v/>
      </c>
      <c r="C416" s="496">
        <f>Import!D414</f>
        <v>0</v>
      </c>
      <c r="D416" s="862">
        <f>Import!G414</f>
        <v>0</v>
      </c>
      <c r="E416" s="497">
        <f>Import!F414</f>
        <v>0</v>
      </c>
      <c r="F416" s="498">
        <f>Import!E414</f>
        <v>0</v>
      </c>
      <c r="G416" s="242"/>
      <c r="H416" s="583"/>
      <c r="M416" s="584">
        <f t="shared" si="31"/>
        <v>0</v>
      </c>
      <c r="N416" s="584">
        <f t="shared" si="32"/>
        <v>0</v>
      </c>
      <c r="O416" s="584">
        <f t="shared" si="33"/>
        <v>0</v>
      </c>
      <c r="P416" s="584">
        <f t="shared" si="34"/>
        <v>0</v>
      </c>
    </row>
    <row r="417" spans="2:16" ht="15.75" hidden="1" customHeight="1">
      <c r="B417" s="1246" t="str">
        <f t="shared" si="30"/>
        <v/>
      </c>
      <c r="C417" s="496">
        <f>Import!D415</f>
        <v>0</v>
      </c>
      <c r="D417" s="862">
        <f>Import!G415</f>
        <v>0</v>
      </c>
      <c r="E417" s="497">
        <f>Import!F415</f>
        <v>0</v>
      </c>
      <c r="F417" s="498">
        <f>Import!E415</f>
        <v>0</v>
      </c>
      <c r="G417" s="242"/>
      <c r="H417" s="583"/>
      <c r="M417" s="584">
        <f t="shared" si="31"/>
        <v>0</v>
      </c>
      <c r="N417" s="584">
        <f t="shared" si="32"/>
        <v>0</v>
      </c>
      <c r="O417" s="584">
        <f t="shared" si="33"/>
        <v>0</v>
      </c>
      <c r="P417" s="584">
        <f t="shared" si="34"/>
        <v>0</v>
      </c>
    </row>
    <row r="418" spans="2:16" ht="15.75" hidden="1" customHeight="1">
      <c r="B418" s="1246" t="str">
        <f t="shared" si="30"/>
        <v/>
      </c>
      <c r="C418" s="496">
        <f>Import!D416</f>
        <v>0</v>
      </c>
      <c r="D418" s="862">
        <f>Import!G416</f>
        <v>0</v>
      </c>
      <c r="E418" s="497">
        <f>Import!F416</f>
        <v>0</v>
      </c>
      <c r="F418" s="498">
        <f>Import!E416</f>
        <v>0</v>
      </c>
      <c r="G418" s="242"/>
      <c r="H418" s="583"/>
      <c r="M418" s="584">
        <f t="shared" si="31"/>
        <v>0</v>
      </c>
      <c r="N418" s="584">
        <f t="shared" si="32"/>
        <v>0</v>
      </c>
      <c r="O418" s="584">
        <f t="shared" si="33"/>
        <v>0</v>
      </c>
      <c r="P418" s="584">
        <f t="shared" si="34"/>
        <v>0</v>
      </c>
    </row>
    <row r="419" spans="2:16" ht="15.75" hidden="1" customHeight="1">
      <c r="B419" s="1246" t="str">
        <f t="shared" si="30"/>
        <v/>
      </c>
      <c r="C419" s="496">
        <f>Import!D417</f>
        <v>0</v>
      </c>
      <c r="D419" s="862">
        <f>Import!G417</f>
        <v>0</v>
      </c>
      <c r="E419" s="497">
        <f>Import!F417</f>
        <v>0</v>
      </c>
      <c r="F419" s="498">
        <f>Import!E417</f>
        <v>0</v>
      </c>
      <c r="G419" s="242"/>
      <c r="H419" s="583"/>
      <c r="M419" s="584">
        <f t="shared" si="31"/>
        <v>0</v>
      </c>
      <c r="N419" s="584">
        <f t="shared" si="32"/>
        <v>0</v>
      </c>
      <c r="O419" s="584">
        <f t="shared" si="33"/>
        <v>0</v>
      </c>
      <c r="P419" s="584">
        <f t="shared" si="34"/>
        <v>0</v>
      </c>
    </row>
    <row r="420" spans="2:16" ht="15.75" hidden="1" customHeight="1">
      <c r="B420" s="1246" t="str">
        <f t="shared" si="30"/>
        <v/>
      </c>
      <c r="C420" s="496">
        <f>Import!D418</f>
        <v>0</v>
      </c>
      <c r="D420" s="862">
        <f>Import!G418</f>
        <v>0</v>
      </c>
      <c r="E420" s="497">
        <f>Import!F418</f>
        <v>0</v>
      </c>
      <c r="F420" s="498">
        <f>Import!E418</f>
        <v>0</v>
      </c>
      <c r="G420" s="242"/>
      <c r="H420" s="583"/>
      <c r="M420" s="584">
        <f t="shared" si="31"/>
        <v>0</v>
      </c>
      <c r="N420" s="584">
        <f t="shared" si="32"/>
        <v>0</v>
      </c>
      <c r="O420" s="584">
        <f t="shared" si="33"/>
        <v>0</v>
      </c>
      <c r="P420" s="584">
        <f t="shared" si="34"/>
        <v>0</v>
      </c>
    </row>
    <row r="421" spans="2:16" ht="15.75" hidden="1" customHeight="1">
      <c r="B421" s="1246" t="str">
        <f t="shared" si="30"/>
        <v/>
      </c>
      <c r="C421" s="496">
        <f>Import!D419</f>
        <v>0</v>
      </c>
      <c r="D421" s="862">
        <f>Import!G419</f>
        <v>0</v>
      </c>
      <c r="E421" s="497">
        <f>Import!F419</f>
        <v>0</v>
      </c>
      <c r="F421" s="498">
        <f>Import!E419</f>
        <v>0</v>
      </c>
      <c r="G421" s="242"/>
      <c r="H421" s="583"/>
      <c r="M421" s="584">
        <f t="shared" si="31"/>
        <v>0</v>
      </c>
      <c r="N421" s="584">
        <f t="shared" si="32"/>
        <v>0</v>
      </c>
      <c r="O421" s="584">
        <f t="shared" si="33"/>
        <v>0</v>
      </c>
      <c r="P421" s="584">
        <f t="shared" si="34"/>
        <v>0</v>
      </c>
    </row>
    <row r="422" spans="2:16" ht="15.75" hidden="1" customHeight="1">
      <c r="B422" s="1246" t="str">
        <f t="shared" si="30"/>
        <v/>
      </c>
      <c r="C422" s="496">
        <f>Import!D420</f>
        <v>0</v>
      </c>
      <c r="D422" s="862">
        <f>Import!G420</f>
        <v>0</v>
      </c>
      <c r="E422" s="497">
        <f>Import!F420</f>
        <v>0</v>
      </c>
      <c r="F422" s="498">
        <f>Import!E420</f>
        <v>0</v>
      </c>
      <c r="G422" s="242"/>
      <c r="H422" s="583"/>
      <c r="M422" s="584">
        <f t="shared" si="31"/>
        <v>0</v>
      </c>
      <c r="N422" s="584">
        <f t="shared" si="32"/>
        <v>0</v>
      </c>
      <c r="O422" s="584">
        <f t="shared" si="33"/>
        <v>0</v>
      </c>
      <c r="P422" s="584">
        <f t="shared" si="34"/>
        <v>0</v>
      </c>
    </row>
    <row r="423" spans="2:16" ht="15.75" hidden="1" customHeight="1">
      <c r="B423" s="1246" t="str">
        <f t="shared" si="30"/>
        <v/>
      </c>
      <c r="C423" s="496">
        <f>Import!D421</f>
        <v>0</v>
      </c>
      <c r="D423" s="862">
        <f>Import!G421</f>
        <v>0</v>
      </c>
      <c r="E423" s="497">
        <f>Import!F421</f>
        <v>0</v>
      </c>
      <c r="F423" s="498">
        <f>Import!E421</f>
        <v>0</v>
      </c>
      <c r="G423" s="242"/>
      <c r="H423" s="583"/>
      <c r="M423" s="584">
        <f t="shared" si="31"/>
        <v>0</v>
      </c>
      <c r="N423" s="584">
        <f t="shared" si="32"/>
        <v>0</v>
      </c>
      <c r="O423" s="584">
        <f t="shared" si="33"/>
        <v>0</v>
      </c>
      <c r="P423" s="584">
        <f t="shared" si="34"/>
        <v>0</v>
      </c>
    </row>
    <row r="424" spans="2:16" ht="15.75" hidden="1" customHeight="1">
      <c r="B424" s="1246" t="str">
        <f t="shared" si="30"/>
        <v/>
      </c>
      <c r="C424" s="496">
        <f>Import!D422</f>
        <v>0</v>
      </c>
      <c r="D424" s="862">
        <f>Import!G422</f>
        <v>0</v>
      </c>
      <c r="E424" s="497">
        <f>Import!F422</f>
        <v>0</v>
      </c>
      <c r="F424" s="498">
        <f>Import!E422</f>
        <v>0</v>
      </c>
      <c r="G424" s="242"/>
      <c r="H424" s="583"/>
      <c r="M424" s="584">
        <f t="shared" si="31"/>
        <v>0</v>
      </c>
      <c r="N424" s="584">
        <f t="shared" si="32"/>
        <v>0</v>
      </c>
      <c r="O424" s="584">
        <f t="shared" si="33"/>
        <v>0</v>
      </c>
      <c r="P424" s="584">
        <f t="shared" si="34"/>
        <v>0</v>
      </c>
    </row>
    <row r="425" spans="2:16" ht="15.75" hidden="1" customHeight="1">
      <c r="B425" s="1246" t="str">
        <f t="shared" si="30"/>
        <v/>
      </c>
      <c r="C425" s="496">
        <f>Import!D423</f>
        <v>0</v>
      </c>
      <c r="D425" s="862">
        <f>Import!G423</f>
        <v>0</v>
      </c>
      <c r="E425" s="497">
        <f>Import!F423</f>
        <v>0</v>
      </c>
      <c r="F425" s="498">
        <f>Import!E423</f>
        <v>0</v>
      </c>
      <c r="G425" s="242"/>
      <c r="H425" s="583"/>
      <c r="M425" s="584">
        <f t="shared" si="31"/>
        <v>0</v>
      </c>
      <c r="N425" s="584">
        <f t="shared" si="32"/>
        <v>0</v>
      </c>
      <c r="O425" s="584">
        <f t="shared" si="33"/>
        <v>0</v>
      </c>
      <c r="P425" s="584">
        <f t="shared" si="34"/>
        <v>0</v>
      </c>
    </row>
    <row r="426" spans="2:16" ht="15.75" hidden="1" customHeight="1">
      <c r="B426" s="1246" t="str">
        <f t="shared" si="30"/>
        <v/>
      </c>
      <c r="C426" s="496">
        <f>Import!D424</f>
        <v>0</v>
      </c>
      <c r="D426" s="862">
        <f>Import!G424</f>
        <v>0</v>
      </c>
      <c r="E426" s="497">
        <f>Import!F424</f>
        <v>0</v>
      </c>
      <c r="F426" s="498">
        <f>Import!E424</f>
        <v>0</v>
      </c>
      <c r="G426" s="242"/>
      <c r="H426" s="583"/>
      <c r="M426" s="584">
        <f t="shared" si="31"/>
        <v>0</v>
      </c>
      <c r="N426" s="584">
        <f t="shared" si="32"/>
        <v>0</v>
      </c>
      <c r="O426" s="584">
        <f t="shared" si="33"/>
        <v>0</v>
      </c>
      <c r="P426" s="584">
        <f t="shared" si="34"/>
        <v>0</v>
      </c>
    </row>
    <row r="427" spans="2:16" ht="15.75" hidden="1" customHeight="1">
      <c r="B427" s="1246" t="str">
        <f t="shared" si="30"/>
        <v/>
      </c>
      <c r="C427" s="496">
        <f>Import!D425</f>
        <v>0</v>
      </c>
      <c r="D427" s="862">
        <f>Import!G425</f>
        <v>0</v>
      </c>
      <c r="E427" s="497">
        <f>Import!F425</f>
        <v>0</v>
      </c>
      <c r="F427" s="498">
        <f>Import!E425</f>
        <v>0</v>
      </c>
      <c r="G427" s="242"/>
      <c r="H427" s="583"/>
      <c r="M427" s="584">
        <f t="shared" si="31"/>
        <v>0</v>
      </c>
      <c r="N427" s="584">
        <f t="shared" si="32"/>
        <v>0</v>
      </c>
      <c r="O427" s="584">
        <f t="shared" si="33"/>
        <v>0</v>
      </c>
      <c r="P427" s="584">
        <f t="shared" si="34"/>
        <v>0</v>
      </c>
    </row>
    <row r="428" spans="2:16" ht="15.75" hidden="1" customHeight="1">
      <c r="B428" s="1246" t="str">
        <f t="shared" si="30"/>
        <v/>
      </c>
      <c r="C428" s="496">
        <f>Import!D426</f>
        <v>0</v>
      </c>
      <c r="D428" s="862">
        <f>Import!G426</f>
        <v>0</v>
      </c>
      <c r="E428" s="497">
        <f>Import!F426</f>
        <v>0</v>
      </c>
      <c r="F428" s="498">
        <f>Import!E426</f>
        <v>0</v>
      </c>
      <c r="G428" s="242"/>
      <c r="H428" s="583"/>
      <c r="M428" s="584">
        <f t="shared" si="31"/>
        <v>0</v>
      </c>
      <c r="N428" s="584">
        <f t="shared" si="32"/>
        <v>0</v>
      </c>
      <c r="O428" s="584">
        <f t="shared" si="33"/>
        <v>0</v>
      </c>
      <c r="P428" s="584">
        <f t="shared" si="34"/>
        <v>0</v>
      </c>
    </row>
    <row r="429" spans="2:16" ht="15.75" hidden="1" customHeight="1">
      <c r="B429" s="1246" t="str">
        <f t="shared" si="30"/>
        <v/>
      </c>
      <c r="C429" s="496">
        <f>Import!D427</f>
        <v>0</v>
      </c>
      <c r="D429" s="862">
        <f>Import!G427</f>
        <v>0</v>
      </c>
      <c r="E429" s="497">
        <f>Import!F427</f>
        <v>0</v>
      </c>
      <c r="F429" s="498">
        <f>Import!E427</f>
        <v>0</v>
      </c>
      <c r="G429" s="242"/>
      <c r="H429" s="583"/>
      <c r="M429" s="584">
        <f t="shared" si="31"/>
        <v>0</v>
      </c>
      <c r="N429" s="584">
        <f t="shared" si="32"/>
        <v>0</v>
      </c>
      <c r="O429" s="584">
        <f t="shared" si="33"/>
        <v>0</v>
      </c>
      <c r="P429" s="584">
        <f t="shared" si="34"/>
        <v>0</v>
      </c>
    </row>
    <row r="430" spans="2:16" ht="15.75" hidden="1" customHeight="1">
      <c r="B430" s="1246" t="str">
        <f t="shared" si="30"/>
        <v/>
      </c>
      <c r="C430" s="496">
        <f>Import!D428</f>
        <v>0</v>
      </c>
      <c r="D430" s="862">
        <f>Import!G428</f>
        <v>0</v>
      </c>
      <c r="E430" s="497">
        <f>Import!F428</f>
        <v>0</v>
      </c>
      <c r="F430" s="498">
        <f>Import!E428</f>
        <v>0</v>
      </c>
      <c r="G430" s="242"/>
      <c r="H430" s="583"/>
      <c r="M430" s="584">
        <f t="shared" si="31"/>
        <v>0</v>
      </c>
      <c r="N430" s="584">
        <f t="shared" si="32"/>
        <v>0</v>
      </c>
      <c r="O430" s="584">
        <f t="shared" si="33"/>
        <v>0</v>
      </c>
      <c r="P430" s="584">
        <f t="shared" si="34"/>
        <v>0</v>
      </c>
    </row>
    <row r="431" spans="2:16" ht="15.75" hidden="1" customHeight="1">
      <c r="B431" s="1246" t="str">
        <f t="shared" si="30"/>
        <v/>
      </c>
      <c r="C431" s="496">
        <f>Import!D429</f>
        <v>0</v>
      </c>
      <c r="D431" s="862">
        <f>Import!G429</f>
        <v>0</v>
      </c>
      <c r="E431" s="497">
        <f>Import!F429</f>
        <v>0</v>
      </c>
      <c r="F431" s="498">
        <f>Import!E429</f>
        <v>0</v>
      </c>
      <c r="G431" s="242"/>
      <c r="H431" s="583"/>
      <c r="M431" s="584">
        <f t="shared" si="31"/>
        <v>0</v>
      </c>
      <c r="N431" s="584">
        <f t="shared" si="32"/>
        <v>0</v>
      </c>
      <c r="O431" s="584">
        <f t="shared" si="33"/>
        <v>0</v>
      </c>
      <c r="P431" s="584">
        <f t="shared" si="34"/>
        <v>0</v>
      </c>
    </row>
    <row r="432" spans="2:16" ht="15.75" hidden="1" customHeight="1">
      <c r="B432" s="1246" t="str">
        <f t="shared" si="30"/>
        <v/>
      </c>
      <c r="C432" s="496">
        <f>Import!D430</f>
        <v>0</v>
      </c>
      <c r="D432" s="862">
        <f>Import!G430</f>
        <v>0</v>
      </c>
      <c r="E432" s="497">
        <f>Import!F430</f>
        <v>0</v>
      </c>
      <c r="F432" s="498">
        <f>Import!E430</f>
        <v>0</v>
      </c>
      <c r="G432" s="242"/>
      <c r="H432" s="583"/>
      <c r="M432" s="584">
        <f t="shared" si="31"/>
        <v>0</v>
      </c>
      <c r="N432" s="584">
        <f t="shared" si="32"/>
        <v>0</v>
      </c>
      <c r="O432" s="584">
        <f t="shared" si="33"/>
        <v>0</v>
      </c>
      <c r="P432" s="584">
        <f t="shared" si="34"/>
        <v>0</v>
      </c>
    </row>
    <row r="433" spans="2:16" ht="15.75" hidden="1" customHeight="1">
      <c r="B433" s="1246" t="str">
        <f t="shared" si="30"/>
        <v/>
      </c>
      <c r="C433" s="496">
        <f>Import!D431</f>
        <v>0</v>
      </c>
      <c r="D433" s="862">
        <f>Import!G431</f>
        <v>0</v>
      </c>
      <c r="E433" s="497">
        <f>Import!F431</f>
        <v>0</v>
      </c>
      <c r="F433" s="498">
        <f>Import!E431</f>
        <v>0</v>
      </c>
      <c r="G433" s="242"/>
      <c r="H433" s="583"/>
      <c r="M433" s="584">
        <f t="shared" si="31"/>
        <v>0</v>
      </c>
      <c r="N433" s="584">
        <f t="shared" si="32"/>
        <v>0</v>
      </c>
      <c r="O433" s="584">
        <f t="shared" si="33"/>
        <v>0</v>
      </c>
      <c r="P433" s="584">
        <f t="shared" si="34"/>
        <v>0</v>
      </c>
    </row>
    <row r="434" spans="2:16" ht="15.75" hidden="1" customHeight="1">
      <c r="B434" s="1246" t="str">
        <f t="shared" si="30"/>
        <v/>
      </c>
      <c r="C434" s="496">
        <f>Import!D432</f>
        <v>0</v>
      </c>
      <c r="D434" s="862">
        <f>Import!G432</f>
        <v>0</v>
      </c>
      <c r="E434" s="497">
        <f>Import!F432</f>
        <v>0</v>
      </c>
      <c r="F434" s="498">
        <f>Import!E432</f>
        <v>0</v>
      </c>
      <c r="G434" s="242"/>
      <c r="H434" s="583"/>
      <c r="M434" s="584">
        <f t="shared" si="31"/>
        <v>0</v>
      </c>
      <c r="N434" s="584">
        <f t="shared" si="32"/>
        <v>0</v>
      </c>
      <c r="O434" s="584">
        <f t="shared" si="33"/>
        <v>0</v>
      </c>
      <c r="P434" s="584">
        <f t="shared" si="34"/>
        <v>0</v>
      </c>
    </row>
    <row r="435" spans="2:16" ht="15.75" hidden="1" customHeight="1">
      <c r="B435" s="1246" t="str">
        <f t="shared" si="30"/>
        <v/>
      </c>
      <c r="C435" s="496">
        <f>Import!D433</f>
        <v>0</v>
      </c>
      <c r="D435" s="862">
        <f>Import!G433</f>
        <v>0</v>
      </c>
      <c r="E435" s="497">
        <f>Import!F433</f>
        <v>0</v>
      </c>
      <c r="F435" s="498">
        <f>Import!E433</f>
        <v>0</v>
      </c>
      <c r="G435" s="242"/>
      <c r="H435" s="583"/>
      <c r="M435" s="584">
        <f t="shared" si="31"/>
        <v>0</v>
      </c>
      <c r="N435" s="584">
        <f t="shared" si="32"/>
        <v>0</v>
      </c>
      <c r="O435" s="584">
        <f t="shared" si="33"/>
        <v>0</v>
      </c>
      <c r="P435" s="584">
        <f t="shared" si="34"/>
        <v>0</v>
      </c>
    </row>
    <row r="436" spans="2:16" ht="15.75" hidden="1" customHeight="1">
      <c r="B436" s="1246" t="str">
        <f t="shared" si="30"/>
        <v/>
      </c>
      <c r="C436" s="496">
        <f>Import!D434</f>
        <v>0</v>
      </c>
      <c r="D436" s="862">
        <f>Import!G434</f>
        <v>0</v>
      </c>
      <c r="E436" s="497">
        <f>Import!F434</f>
        <v>0</v>
      </c>
      <c r="F436" s="498">
        <f>Import!E434</f>
        <v>0</v>
      </c>
      <c r="G436" s="242"/>
      <c r="H436" s="583"/>
      <c r="M436" s="584">
        <f t="shared" si="31"/>
        <v>0</v>
      </c>
      <c r="N436" s="584">
        <f t="shared" si="32"/>
        <v>0</v>
      </c>
      <c r="O436" s="584">
        <f t="shared" si="33"/>
        <v>0</v>
      </c>
      <c r="P436" s="584">
        <f t="shared" si="34"/>
        <v>0</v>
      </c>
    </row>
    <row r="437" spans="2:16" ht="15.75" hidden="1" customHeight="1">
      <c r="B437" s="1246" t="str">
        <f t="shared" si="30"/>
        <v/>
      </c>
      <c r="C437" s="496">
        <f>Import!D435</f>
        <v>0</v>
      </c>
      <c r="D437" s="862">
        <f>Import!G435</f>
        <v>0</v>
      </c>
      <c r="E437" s="497">
        <f>Import!F435</f>
        <v>0</v>
      </c>
      <c r="F437" s="498">
        <f>Import!E435</f>
        <v>0</v>
      </c>
      <c r="G437" s="242"/>
      <c r="H437" s="583"/>
      <c r="M437" s="584">
        <f t="shared" si="31"/>
        <v>0</v>
      </c>
      <c r="N437" s="584">
        <f t="shared" si="32"/>
        <v>0</v>
      </c>
      <c r="O437" s="584">
        <f t="shared" si="33"/>
        <v>0</v>
      </c>
      <c r="P437" s="584">
        <f t="shared" si="34"/>
        <v>0</v>
      </c>
    </row>
    <row r="438" spans="2:16" ht="15.75" hidden="1" customHeight="1">
      <c r="B438" s="1246" t="str">
        <f t="shared" si="30"/>
        <v/>
      </c>
      <c r="C438" s="496">
        <f>Import!D436</f>
        <v>0</v>
      </c>
      <c r="D438" s="862">
        <f>Import!G436</f>
        <v>0</v>
      </c>
      <c r="E438" s="497">
        <f>Import!F436</f>
        <v>0</v>
      </c>
      <c r="F438" s="498">
        <f>Import!E436</f>
        <v>0</v>
      </c>
      <c r="G438" s="242"/>
      <c r="H438" s="583"/>
      <c r="M438" s="584">
        <f t="shared" si="31"/>
        <v>0</v>
      </c>
      <c r="N438" s="584">
        <f t="shared" si="32"/>
        <v>0</v>
      </c>
      <c r="O438" s="584">
        <f t="shared" si="33"/>
        <v>0</v>
      </c>
      <c r="P438" s="584">
        <f t="shared" si="34"/>
        <v>0</v>
      </c>
    </row>
    <row r="439" spans="2:16" ht="15.75" hidden="1" customHeight="1">
      <c r="B439" s="1246" t="str">
        <f t="shared" si="30"/>
        <v/>
      </c>
      <c r="C439" s="496">
        <f>Import!D437</f>
        <v>0</v>
      </c>
      <c r="D439" s="862">
        <f>Import!G437</f>
        <v>0</v>
      </c>
      <c r="E439" s="497">
        <f>Import!F437</f>
        <v>0</v>
      </c>
      <c r="F439" s="498">
        <f>Import!E437</f>
        <v>0</v>
      </c>
      <c r="G439" s="242"/>
      <c r="H439" s="583"/>
      <c r="M439" s="584">
        <f t="shared" si="31"/>
        <v>0</v>
      </c>
      <c r="N439" s="584">
        <f t="shared" si="32"/>
        <v>0</v>
      </c>
      <c r="O439" s="584">
        <f t="shared" si="33"/>
        <v>0</v>
      </c>
      <c r="P439" s="584">
        <f t="shared" si="34"/>
        <v>0</v>
      </c>
    </row>
    <row r="440" spans="2:16" ht="15.75" hidden="1" customHeight="1">
      <c r="B440" s="1246" t="str">
        <f t="shared" si="30"/>
        <v/>
      </c>
      <c r="C440" s="496">
        <f>Import!D438</f>
        <v>0</v>
      </c>
      <c r="D440" s="862">
        <f>Import!G438</f>
        <v>0</v>
      </c>
      <c r="E440" s="497">
        <f>Import!F438</f>
        <v>0</v>
      </c>
      <c r="F440" s="498">
        <f>Import!E438</f>
        <v>0</v>
      </c>
      <c r="G440" s="242"/>
      <c r="H440" s="583"/>
      <c r="M440" s="584">
        <f t="shared" si="31"/>
        <v>0</v>
      </c>
      <c r="N440" s="584">
        <f t="shared" si="32"/>
        <v>0</v>
      </c>
      <c r="O440" s="584">
        <f t="shared" si="33"/>
        <v>0</v>
      </c>
      <c r="P440" s="584">
        <f t="shared" si="34"/>
        <v>0</v>
      </c>
    </row>
    <row r="441" spans="2:16" ht="15.75" hidden="1" customHeight="1">
      <c r="B441" s="1246" t="str">
        <f t="shared" si="30"/>
        <v/>
      </c>
      <c r="C441" s="496">
        <f>Import!D439</f>
        <v>0</v>
      </c>
      <c r="D441" s="862">
        <f>Import!G439</f>
        <v>0</v>
      </c>
      <c r="E441" s="497">
        <f>Import!F439</f>
        <v>0</v>
      </c>
      <c r="F441" s="498">
        <f>Import!E439</f>
        <v>0</v>
      </c>
      <c r="G441" s="242"/>
      <c r="H441" s="583"/>
      <c r="M441" s="584">
        <f t="shared" si="31"/>
        <v>0</v>
      </c>
      <c r="N441" s="584">
        <f t="shared" si="32"/>
        <v>0</v>
      </c>
      <c r="O441" s="584">
        <f t="shared" si="33"/>
        <v>0</v>
      </c>
      <c r="P441" s="584">
        <f t="shared" si="34"/>
        <v>0</v>
      </c>
    </row>
    <row r="442" spans="2:16" ht="15.75" hidden="1" customHeight="1">
      <c r="B442" s="1246" t="str">
        <f t="shared" si="30"/>
        <v/>
      </c>
      <c r="C442" s="496">
        <f>Import!D440</f>
        <v>0</v>
      </c>
      <c r="D442" s="862">
        <f>Import!G440</f>
        <v>0</v>
      </c>
      <c r="E442" s="497">
        <f>Import!F440</f>
        <v>0</v>
      </c>
      <c r="F442" s="498">
        <f>Import!E440</f>
        <v>0</v>
      </c>
      <c r="G442" s="242"/>
      <c r="H442" s="583"/>
      <c r="M442" s="584">
        <f t="shared" si="31"/>
        <v>0</v>
      </c>
      <c r="N442" s="584">
        <f t="shared" si="32"/>
        <v>0</v>
      </c>
      <c r="O442" s="584">
        <f t="shared" si="33"/>
        <v>0</v>
      </c>
      <c r="P442" s="584">
        <f t="shared" si="34"/>
        <v>0</v>
      </c>
    </row>
    <row r="443" spans="2:16" ht="15.75" hidden="1" customHeight="1">
      <c r="B443" s="1246" t="str">
        <f t="shared" si="30"/>
        <v/>
      </c>
      <c r="C443" s="496">
        <f>Import!D441</f>
        <v>0</v>
      </c>
      <c r="D443" s="862">
        <f>Import!G441</f>
        <v>0</v>
      </c>
      <c r="E443" s="497">
        <f>Import!F441</f>
        <v>0</v>
      </c>
      <c r="F443" s="498">
        <f>Import!E441</f>
        <v>0</v>
      </c>
      <c r="G443" s="242"/>
      <c r="H443" s="583"/>
      <c r="M443" s="584">
        <f t="shared" si="31"/>
        <v>0</v>
      </c>
      <c r="N443" s="584">
        <f t="shared" si="32"/>
        <v>0</v>
      </c>
      <c r="O443" s="584">
        <f t="shared" si="33"/>
        <v>0</v>
      </c>
      <c r="P443" s="584">
        <f t="shared" si="34"/>
        <v>0</v>
      </c>
    </row>
    <row r="444" spans="2:16" ht="15.75" hidden="1" customHeight="1">
      <c r="B444" s="1246" t="str">
        <f t="shared" si="30"/>
        <v/>
      </c>
      <c r="C444" s="496">
        <f>Import!D442</f>
        <v>0</v>
      </c>
      <c r="D444" s="862">
        <f>Import!G442</f>
        <v>0</v>
      </c>
      <c r="E444" s="497">
        <f>Import!F442</f>
        <v>0</v>
      </c>
      <c r="F444" s="498">
        <f>Import!E442</f>
        <v>0</v>
      </c>
      <c r="G444" s="242"/>
      <c r="H444" s="583"/>
      <c r="M444" s="584">
        <f t="shared" si="31"/>
        <v>0</v>
      </c>
      <c r="N444" s="584">
        <f t="shared" si="32"/>
        <v>0</v>
      </c>
      <c r="O444" s="584">
        <f t="shared" si="33"/>
        <v>0</v>
      </c>
      <c r="P444" s="584">
        <f t="shared" si="34"/>
        <v>0</v>
      </c>
    </row>
    <row r="445" spans="2:16" ht="15.75" hidden="1" customHeight="1">
      <c r="B445" s="1246" t="str">
        <f t="shared" si="30"/>
        <v/>
      </c>
      <c r="C445" s="496">
        <f>Import!D443</f>
        <v>0</v>
      </c>
      <c r="D445" s="862">
        <f>Import!G443</f>
        <v>0</v>
      </c>
      <c r="E445" s="497">
        <f>Import!F443</f>
        <v>0</v>
      </c>
      <c r="F445" s="498">
        <f>Import!E443</f>
        <v>0</v>
      </c>
      <c r="G445" s="242"/>
      <c r="H445" s="583"/>
      <c r="M445" s="584">
        <f t="shared" si="31"/>
        <v>0</v>
      </c>
      <c r="N445" s="584">
        <f t="shared" si="32"/>
        <v>0</v>
      </c>
      <c r="O445" s="584">
        <f t="shared" si="33"/>
        <v>0</v>
      </c>
      <c r="P445" s="584">
        <f t="shared" si="34"/>
        <v>0</v>
      </c>
    </row>
    <row r="446" spans="2:16" ht="15.75" hidden="1" customHeight="1">
      <c r="B446" s="1246" t="str">
        <f t="shared" si="30"/>
        <v/>
      </c>
      <c r="C446" s="496">
        <f>Import!D444</f>
        <v>0</v>
      </c>
      <c r="D446" s="862">
        <f>Import!G444</f>
        <v>0</v>
      </c>
      <c r="E446" s="497">
        <f>Import!F444</f>
        <v>0</v>
      </c>
      <c r="F446" s="498">
        <f>Import!E444</f>
        <v>0</v>
      </c>
      <c r="G446" s="242"/>
      <c r="H446" s="583"/>
      <c r="M446" s="584">
        <f t="shared" si="31"/>
        <v>0</v>
      </c>
      <c r="N446" s="584">
        <f t="shared" si="32"/>
        <v>0</v>
      </c>
      <c r="O446" s="584">
        <f t="shared" si="33"/>
        <v>0</v>
      </c>
      <c r="P446" s="584">
        <f t="shared" si="34"/>
        <v>0</v>
      </c>
    </row>
    <row r="447" spans="2:16" ht="15.75" hidden="1" customHeight="1">
      <c r="B447" s="1246" t="str">
        <f t="shared" si="30"/>
        <v/>
      </c>
      <c r="C447" s="496">
        <f>Import!D445</f>
        <v>0</v>
      </c>
      <c r="D447" s="862">
        <f>Import!G445</f>
        <v>0</v>
      </c>
      <c r="E447" s="497">
        <f>Import!F445</f>
        <v>0</v>
      </c>
      <c r="F447" s="498">
        <f>Import!E445</f>
        <v>0</v>
      </c>
      <c r="G447" s="242"/>
      <c r="H447" s="583"/>
      <c r="M447" s="584">
        <f t="shared" si="31"/>
        <v>0</v>
      </c>
      <c r="N447" s="584">
        <f t="shared" si="32"/>
        <v>0</v>
      </c>
      <c r="O447" s="584">
        <f t="shared" si="33"/>
        <v>0</v>
      </c>
      <c r="P447" s="584">
        <f t="shared" si="34"/>
        <v>0</v>
      </c>
    </row>
    <row r="448" spans="2:16" ht="15.75" hidden="1" customHeight="1">
      <c r="B448" s="1246" t="str">
        <f t="shared" si="30"/>
        <v/>
      </c>
      <c r="C448" s="496">
        <f>Import!D446</f>
        <v>0</v>
      </c>
      <c r="D448" s="862">
        <f>Import!G446</f>
        <v>0</v>
      </c>
      <c r="E448" s="497">
        <f>Import!F446</f>
        <v>0</v>
      </c>
      <c r="F448" s="498">
        <f>Import!E446</f>
        <v>0</v>
      </c>
      <c r="G448" s="242"/>
      <c r="H448" s="583"/>
      <c r="M448" s="584">
        <f t="shared" si="31"/>
        <v>0</v>
      </c>
      <c r="N448" s="584">
        <f t="shared" si="32"/>
        <v>0</v>
      </c>
      <c r="O448" s="584">
        <f t="shared" si="33"/>
        <v>0</v>
      </c>
      <c r="P448" s="584">
        <f t="shared" si="34"/>
        <v>0</v>
      </c>
    </row>
    <row r="449" spans="2:16" ht="15.75" hidden="1" customHeight="1">
      <c r="B449" s="1246" t="str">
        <f t="shared" si="30"/>
        <v/>
      </c>
      <c r="C449" s="496">
        <f>Import!D447</f>
        <v>0</v>
      </c>
      <c r="D449" s="862">
        <f>Import!G447</f>
        <v>0</v>
      </c>
      <c r="E449" s="497">
        <f>Import!F447</f>
        <v>0</v>
      </c>
      <c r="F449" s="498">
        <f>Import!E447</f>
        <v>0</v>
      </c>
      <c r="G449" s="242"/>
      <c r="H449" s="583"/>
      <c r="M449" s="584">
        <f t="shared" si="31"/>
        <v>0</v>
      </c>
      <c r="N449" s="584">
        <f t="shared" si="32"/>
        <v>0</v>
      </c>
      <c r="O449" s="584">
        <f t="shared" si="33"/>
        <v>0</v>
      </c>
      <c r="P449" s="584">
        <f t="shared" si="34"/>
        <v>0</v>
      </c>
    </row>
    <row r="450" spans="2:16" ht="15.75" hidden="1" customHeight="1">
      <c r="B450" s="1246" t="str">
        <f t="shared" si="30"/>
        <v/>
      </c>
      <c r="C450" s="496">
        <f>Import!D448</f>
        <v>0</v>
      </c>
      <c r="D450" s="862">
        <f>Import!G448</f>
        <v>0</v>
      </c>
      <c r="E450" s="497">
        <f>Import!F448</f>
        <v>0</v>
      </c>
      <c r="F450" s="498">
        <f>Import!E448</f>
        <v>0</v>
      </c>
      <c r="G450" s="242"/>
      <c r="H450" s="583"/>
      <c r="M450" s="584">
        <f t="shared" si="31"/>
        <v>0</v>
      </c>
      <c r="N450" s="584">
        <f t="shared" si="32"/>
        <v>0</v>
      </c>
      <c r="O450" s="584">
        <f t="shared" si="33"/>
        <v>0</v>
      </c>
      <c r="P450" s="584">
        <f t="shared" si="34"/>
        <v>0</v>
      </c>
    </row>
    <row r="451" spans="2:16" ht="15.75" hidden="1" customHeight="1">
      <c r="B451" s="1246" t="str">
        <f t="shared" si="30"/>
        <v/>
      </c>
      <c r="C451" s="496">
        <f>Import!D449</f>
        <v>0</v>
      </c>
      <c r="D451" s="862">
        <f>Import!G449</f>
        <v>0</v>
      </c>
      <c r="E451" s="497">
        <f>Import!F449</f>
        <v>0</v>
      </c>
      <c r="F451" s="498">
        <f>Import!E449</f>
        <v>0</v>
      </c>
      <c r="G451" s="242"/>
      <c r="H451" s="583"/>
      <c r="M451" s="584">
        <f t="shared" si="31"/>
        <v>0</v>
      </c>
      <c r="N451" s="584">
        <f t="shared" si="32"/>
        <v>0</v>
      </c>
      <c r="O451" s="584">
        <f t="shared" si="33"/>
        <v>0</v>
      </c>
      <c r="P451" s="584">
        <f t="shared" si="34"/>
        <v>0</v>
      </c>
    </row>
    <row r="452" spans="2:16" ht="15.75" hidden="1" customHeight="1">
      <c r="B452" s="1246" t="str">
        <f t="shared" si="30"/>
        <v/>
      </c>
      <c r="C452" s="496">
        <f>Import!D450</f>
        <v>0</v>
      </c>
      <c r="D452" s="862">
        <f>Import!G450</f>
        <v>0</v>
      </c>
      <c r="E452" s="497">
        <f>Import!F450</f>
        <v>0</v>
      </c>
      <c r="F452" s="498">
        <f>Import!E450</f>
        <v>0</v>
      </c>
      <c r="G452" s="242"/>
      <c r="H452" s="583"/>
      <c r="M452" s="584">
        <f t="shared" si="31"/>
        <v>0</v>
      </c>
      <c r="N452" s="584">
        <f t="shared" si="32"/>
        <v>0</v>
      </c>
      <c r="O452" s="584">
        <f t="shared" si="33"/>
        <v>0</v>
      </c>
      <c r="P452" s="584">
        <f t="shared" si="34"/>
        <v>0</v>
      </c>
    </row>
    <row r="453" spans="2:16" ht="15.75" hidden="1" customHeight="1">
      <c r="B453" s="1246" t="str">
        <f t="shared" si="30"/>
        <v/>
      </c>
      <c r="C453" s="496">
        <f>Import!D451</f>
        <v>0</v>
      </c>
      <c r="D453" s="862">
        <f>Import!G451</f>
        <v>0</v>
      </c>
      <c r="E453" s="497">
        <f>Import!F451</f>
        <v>0</v>
      </c>
      <c r="F453" s="498">
        <f>Import!E451</f>
        <v>0</v>
      </c>
      <c r="G453" s="242"/>
      <c r="H453" s="583"/>
      <c r="M453" s="584">
        <f t="shared" si="31"/>
        <v>0</v>
      </c>
      <c r="N453" s="584">
        <f t="shared" si="32"/>
        <v>0</v>
      </c>
      <c r="O453" s="584">
        <f t="shared" si="33"/>
        <v>0</v>
      </c>
      <c r="P453" s="584">
        <f t="shared" si="34"/>
        <v>0</v>
      </c>
    </row>
    <row r="454" spans="2:16" ht="15.75" hidden="1" customHeight="1">
      <c r="B454" s="1246" t="str">
        <f t="shared" si="30"/>
        <v/>
      </c>
      <c r="C454" s="496">
        <f>Import!D452</f>
        <v>0</v>
      </c>
      <c r="D454" s="862">
        <f>Import!G452</f>
        <v>0</v>
      </c>
      <c r="E454" s="497">
        <f>Import!F452</f>
        <v>0</v>
      </c>
      <c r="F454" s="498">
        <f>Import!E452</f>
        <v>0</v>
      </c>
      <c r="G454" s="242"/>
      <c r="H454" s="583"/>
      <c r="M454" s="584">
        <f t="shared" si="31"/>
        <v>0</v>
      </c>
      <c r="N454" s="584">
        <f t="shared" si="32"/>
        <v>0</v>
      </c>
      <c r="O454" s="584">
        <f t="shared" si="33"/>
        <v>0</v>
      </c>
      <c r="P454" s="584">
        <f t="shared" si="34"/>
        <v>0</v>
      </c>
    </row>
    <row r="455" spans="2:16" ht="15.75" hidden="1" customHeight="1">
      <c r="B455" s="1246" t="str">
        <f t="shared" si="30"/>
        <v/>
      </c>
      <c r="C455" s="496">
        <f>Import!D453</f>
        <v>0</v>
      </c>
      <c r="D455" s="862">
        <f>Import!G453</f>
        <v>0</v>
      </c>
      <c r="E455" s="497">
        <f>Import!F453</f>
        <v>0</v>
      </c>
      <c r="F455" s="498">
        <f>Import!E453</f>
        <v>0</v>
      </c>
      <c r="G455" s="242"/>
      <c r="H455" s="583"/>
      <c r="M455" s="584">
        <f t="shared" si="31"/>
        <v>0</v>
      </c>
      <c r="N455" s="584">
        <f t="shared" si="32"/>
        <v>0</v>
      </c>
      <c r="O455" s="584">
        <f t="shared" si="33"/>
        <v>0</v>
      </c>
      <c r="P455" s="584">
        <f t="shared" si="34"/>
        <v>0</v>
      </c>
    </row>
    <row r="456" spans="2:16" ht="15.75" hidden="1" customHeight="1">
      <c r="B456" s="1246" t="str">
        <f t="shared" si="30"/>
        <v/>
      </c>
      <c r="C456" s="496">
        <f>Import!D454</f>
        <v>0</v>
      </c>
      <c r="D456" s="862">
        <f>Import!G454</f>
        <v>0</v>
      </c>
      <c r="E456" s="497">
        <f>Import!F454</f>
        <v>0</v>
      </c>
      <c r="F456" s="498">
        <f>Import!E454</f>
        <v>0</v>
      </c>
      <c r="G456" s="242"/>
      <c r="H456" s="583"/>
      <c r="M456" s="584">
        <f t="shared" si="31"/>
        <v>0</v>
      </c>
      <c r="N456" s="584">
        <f t="shared" si="32"/>
        <v>0</v>
      </c>
      <c r="O456" s="584">
        <f t="shared" si="33"/>
        <v>0</v>
      </c>
      <c r="P456" s="584">
        <f t="shared" si="34"/>
        <v>0</v>
      </c>
    </row>
    <row r="457" spans="2:16" ht="15.75" hidden="1" customHeight="1">
      <c r="B457" s="1246" t="str">
        <f t="shared" si="30"/>
        <v/>
      </c>
      <c r="C457" s="496">
        <f>Import!D455</f>
        <v>0</v>
      </c>
      <c r="D457" s="862">
        <f>Import!G455</f>
        <v>0</v>
      </c>
      <c r="E457" s="497">
        <f>Import!F455</f>
        <v>0</v>
      </c>
      <c r="F457" s="498">
        <f>Import!E455</f>
        <v>0</v>
      </c>
      <c r="G457" s="242"/>
      <c r="H457" s="583"/>
      <c r="M457" s="584">
        <f t="shared" si="31"/>
        <v>0</v>
      </c>
      <c r="N457" s="584">
        <f t="shared" si="32"/>
        <v>0</v>
      </c>
      <c r="O457" s="584">
        <f t="shared" si="33"/>
        <v>0</v>
      </c>
      <c r="P457" s="584">
        <f t="shared" si="34"/>
        <v>0</v>
      </c>
    </row>
    <row r="458" spans="2:16" ht="15.75" hidden="1" customHeight="1">
      <c r="B458" s="1246" t="str">
        <f t="shared" si="30"/>
        <v/>
      </c>
      <c r="C458" s="496">
        <f>Import!D456</f>
        <v>0</v>
      </c>
      <c r="D458" s="862">
        <f>Import!G456</f>
        <v>0</v>
      </c>
      <c r="E458" s="497">
        <f>Import!F456</f>
        <v>0</v>
      </c>
      <c r="F458" s="498">
        <f>Import!E456</f>
        <v>0</v>
      </c>
      <c r="G458" s="242"/>
      <c r="H458" s="583"/>
      <c r="M458" s="584">
        <f t="shared" si="31"/>
        <v>0</v>
      </c>
      <c r="N458" s="584">
        <f t="shared" si="32"/>
        <v>0</v>
      </c>
      <c r="O458" s="584">
        <f t="shared" si="33"/>
        <v>0</v>
      </c>
      <c r="P458" s="584">
        <f t="shared" si="34"/>
        <v>0</v>
      </c>
    </row>
    <row r="459" spans="2:16" ht="15.75" hidden="1" customHeight="1">
      <c r="B459" s="1246" t="str">
        <f t="shared" ref="B459:B522" si="35">IF(F459&gt;0,"Wypełnione","")</f>
        <v/>
      </c>
      <c r="C459" s="496">
        <f>Import!D457</f>
        <v>0</v>
      </c>
      <c r="D459" s="862">
        <f>Import!G457</f>
        <v>0</v>
      </c>
      <c r="E459" s="497">
        <f>Import!F457</f>
        <v>0</v>
      </c>
      <c r="F459" s="498">
        <f>Import!E457</f>
        <v>0</v>
      </c>
      <c r="G459" s="242"/>
      <c r="H459" s="583"/>
      <c r="M459" s="584">
        <f t="shared" ref="M459:M522" si="36">IF(G459=L$6,E459,0)</f>
        <v>0</v>
      </c>
      <c r="N459" s="584">
        <f t="shared" ref="N459:N522" si="37">IF(G459=L$7,E459,0)</f>
        <v>0</v>
      </c>
      <c r="O459" s="584">
        <f t="shared" ref="O459:O522" si="38">IF(G459=L$8,E459,0)</f>
        <v>0</v>
      </c>
      <c r="P459" s="584">
        <f t="shared" ref="P459:P522" si="39">IF(G459=L$9,E459,0)</f>
        <v>0</v>
      </c>
    </row>
    <row r="460" spans="2:16" ht="15.75" hidden="1" customHeight="1">
      <c r="B460" s="1246" t="str">
        <f t="shared" si="35"/>
        <v/>
      </c>
      <c r="C460" s="496">
        <f>Import!D458</f>
        <v>0</v>
      </c>
      <c r="D460" s="862">
        <f>Import!G458</f>
        <v>0</v>
      </c>
      <c r="E460" s="497">
        <f>Import!F458</f>
        <v>0</v>
      </c>
      <c r="F460" s="498">
        <f>Import!E458</f>
        <v>0</v>
      </c>
      <c r="G460" s="242"/>
      <c r="H460" s="583"/>
      <c r="M460" s="584">
        <f t="shared" si="36"/>
        <v>0</v>
      </c>
      <c r="N460" s="584">
        <f t="shared" si="37"/>
        <v>0</v>
      </c>
      <c r="O460" s="584">
        <f t="shared" si="38"/>
        <v>0</v>
      </c>
      <c r="P460" s="584">
        <f t="shared" si="39"/>
        <v>0</v>
      </c>
    </row>
    <row r="461" spans="2:16" ht="15.75" hidden="1" customHeight="1">
      <c r="B461" s="1246" t="str">
        <f t="shared" si="35"/>
        <v/>
      </c>
      <c r="C461" s="496">
        <f>Import!D459</f>
        <v>0</v>
      </c>
      <c r="D461" s="862">
        <f>Import!G459</f>
        <v>0</v>
      </c>
      <c r="E461" s="497">
        <f>Import!F459</f>
        <v>0</v>
      </c>
      <c r="F461" s="498">
        <f>Import!E459</f>
        <v>0</v>
      </c>
      <c r="G461" s="242"/>
      <c r="H461" s="583"/>
      <c r="M461" s="584">
        <f t="shared" si="36"/>
        <v>0</v>
      </c>
      <c r="N461" s="584">
        <f t="shared" si="37"/>
        <v>0</v>
      </c>
      <c r="O461" s="584">
        <f t="shared" si="38"/>
        <v>0</v>
      </c>
      <c r="P461" s="584">
        <f t="shared" si="39"/>
        <v>0</v>
      </c>
    </row>
    <row r="462" spans="2:16" ht="15.75" hidden="1" customHeight="1">
      <c r="B462" s="1246" t="str">
        <f t="shared" si="35"/>
        <v/>
      </c>
      <c r="C462" s="496">
        <f>Import!D460</f>
        <v>0</v>
      </c>
      <c r="D462" s="862">
        <f>Import!G460</f>
        <v>0</v>
      </c>
      <c r="E462" s="497">
        <f>Import!F460</f>
        <v>0</v>
      </c>
      <c r="F462" s="498">
        <f>Import!E460</f>
        <v>0</v>
      </c>
      <c r="G462" s="242"/>
      <c r="H462" s="583"/>
      <c r="M462" s="584">
        <f t="shared" si="36"/>
        <v>0</v>
      </c>
      <c r="N462" s="584">
        <f t="shared" si="37"/>
        <v>0</v>
      </c>
      <c r="O462" s="584">
        <f t="shared" si="38"/>
        <v>0</v>
      </c>
      <c r="P462" s="584">
        <f t="shared" si="39"/>
        <v>0</v>
      </c>
    </row>
    <row r="463" spans="2:16" ht="15.75" hidden="1" customHeight="1">
      <c r="B463" s="1246" t="str">
        <f t="shared" si="35"/>
        <v/>
      </c>
      <c r="C463" s="496">
        <f>Import!D461</f>
        <v>0</v>
      </c>
      <c r="D463" s="862">
        <f>Import!G461</f>
        <v>0</v>
      </c>
      <c r="E463" s="497">
        <f>Import!F461</f>
        <v>0</v>
      </c>
      <c r="F463" s="498">
        <f>Import!E461</f>
        <v>0</v>
      </c>
      <c r="G463" s="242"/>
      <c r="H463" s="583"/>
      <c r="M463" s="584">
        <f t="shared" si="36"/>
        <v>0</v>
      </c>
      <c r="N463" s="584">
        <f t="shared" si="37"/>
        <v>0</v>
      </c>
      <c r="O463" s="584">
        <f t="shared" si="38"/>
        <v>0</v>
      </c>
      <c r="P463" s="584">
        <f t="shared" si="39"/>
        <v>0</v>
      </c>
    </row>
    <row r="464" spans="2:16" ht="15.75" hidden="1" customHeight="1">
      <c r="B464" s="1246" t="str">
        <f t="shared" si="35"/>
        <v/>
      </c>
      <c r="C464" s="496">
        <f>Import!D462</f>
        <v>0</v>
      </c>
      <c r="D464" s="862">
        <f>Import!G462</f>
        <v>0</v>
      </c>
      <c r="E464" s="497">
        <f>Import!F462</f>
        <v>0</v>
      </c>
      <c r="F464" s="498">
        <f>Import!E462</f>
        <v>0</v>
      </c>
      <c r="G464" s="242"/>
      <c r="H464" s="583"/>
      <c r="M464" s="584">
        <f t="shared" si="36"/>
        <v>0</v>
      </c>
      <c r="N464" s="584">
        <f t="shared" si="37"/>
        <v>0</v>
      </c>
      <c r="O464" s="584">
        <f t="shared" si="38"/>
        <v>0</v>
      </c>
      <c r="P464" s="584">
        <f t="shared" si="39"/>
        <v>0</v>
      </c>
    </row>
    <row r="465" spans="2:16" ht="15.75" hidden="1" customHeight="1">
      <c r="B465" s="1246" t="str">
        <f t="shared" si="35"/>
        <v/>
      </c>
      <c r="C465" s="496">
        <f>Import!D463</f>
        <v>0</v>
      </c>
      <c r="D465" s="862">
        <f>Import!G463</f>
        <v>0</v>
      </c>
      <c r="E465" s="497">
        <f>Import!F463</f>
        <v>0</v>
      </c>
      <c r="F465" s="498">
        <f>Import!E463</f>
        <v>0</v>
      </c>
      <c r="G465" s="242"/>
      <c r="H465" s="583"/>
      <c r="M465" s="584">
        <f t="shared" si="36"/>
        <v>0</v>
      </c>
      <c r="N465" s="584">
        <f t="shared" si="37"/>
        <v>0</v>
      </c>
      <c r="O465" s="584">
        <f t="shared" si="38"/>
        <v>0</v>
      </c>
      <c r="P465" s="584">
        <f t="shared" si="39"/>
        <v>0</v>
      </c>
    </row>
    <row r="466" spans="2:16" ht="15.75" hidden="1" customHeight="1">
      <c r="B466" s="1246" t="str">
        <f t="shared" si="35"/>
        <v/>
      </c>
      <c r="C466" s="496">
        <f>Import!D464</f>
        <v>0</v>
      </c>
      <c r="D466" s="862">
        <f>Import!G464</f>
        <v>0</v>
      </c>
      <c r="E466" s="497">
        <f>Import!F464</f>
        <v>0</v>
      </c>
      <c r="F466" s="498">
        <f>Import!E464</f>
        <v>0</v>
      </c>
      <c r="G466" s="242"/>
      <c r="H466" s="583"/>
      <c r="M466" s="584">
        <f t="shared" si="36"/>
        <v>0</v>
      </c>
      <c r="N466" s="584">
        <f t="shared" si="37"/>
        <v>0</v>
      </c>
      <c r="O466" s="584">
        <f t="shared" si="38"/>
        <v>0</v>
      </c>
      <c r="P466" s="584">
        <f t="shared" si="39"/>
        <v>0</v>
      </c>
    </row>
    <row r="467" spans="2:16" ht="15.75" hidden="1" customHeight="1">
      <c r="B467" s="1246" t="str">
        <f t="shared" si="35"/>
        <v/>
      </c>
      <c r="C467" s="496">
        <f>Import!D465</f>
        <v>0</v>
      </c>
      <c r="D467" s="862">
        <f>Import!G465</f>
        <v>0</v>
      </c>
      <c r="E467" s="497">
        <f>Import!F465</f>
        <v>0</v>
      </c>
      <c r="F467" s="498">
        <f>Import!E465</f>
        <v>0</v>
      </c>
      <c r="G467" s="242"/>
      <c r="H467" s="583"/>
      <c r="M467" s="584">
        <f t="shared" si="36"/>
        <v>0</v>
      </c>
      <c r="N467" s="584">
        <f t="shared" si="37"/>
        <v>0</v>
      </c>
      <c r="O467" s="584">
        <f t="shared" si="38"/>
        <v>0</v>
      </c>
      <c r="P467" s="584">
        <f t="shared" si="39"/>
        <v>0</v>
      </c>
    </row>
    <row r="468" spans="2:16" ht="15.75" hidden="1" customHeight="1">
      <c r="B468" s="1246" t="str">
        <f t="shared" si="35"/>
        <v/>
      </c>
      <c r="C468" s="496">
        <f>Import!D466</f>
        <v>0</v>
      </c>
      <c r="D468" s="862">
        <f>Import!G466</f>
        <v>0</v>
      </c>
      <c r="E468" s="497">
        <f>Import!F466</f>
        <v>0</v>
      </c>
      <c r="F468" s="498">
        <f>Import!E466</f>
        <v>0</v>
      </c>
      <c r="G468" s="242"/>
      <c r="H468" s="583"/>
      <c r="M468" s="584">
        <f t="shared" si="36"/>
        <v>0</v>
      </c>
      <c r="N468" s="584">
        <f t="shared" si="37"/>
        <v>0</v>
      </c>
      <c r="O468" s="584">
        <f t="shared" si="38"/>
        <v>0</v>
      </c>
      <c r="P468" s="584">
        <f t="shared" si="39"/>
        <v>0</v>
      </c>
    </row>
    <row r="469" spans="2:16" ht="15.75" hidden="1" customHeight="1">
      <c r="B469" s="1246" t="str">
        <f t="shared" si="35"/>
        <v/>
      </c>
      <c r="C469" s="496">
        <f>Import!D467</f>
        <v>0</v>
      </c>
      <c r="D469" s="862">
        <f>Import!G467</f>
        <v>0</v>
      </c>
      <c r="E469" s="497">
        <f>Import!F467</f>
        <v>0</v>
      </c>
      <c r="F469" s="498">
        <f>Import!E467</f>
        <v>0</v>
      </c>
      <c r="G469" s="242"/>
      <c r="H469" s="583"/>
      <c r="M469" s="584">
        <f t="shared" si="36"/>
        <v>0</v>
      </c>
      <c r="N469" s="584">
        <f t="shared" si="37"/>
        <v>0</v>
      </c>
      <c r="O469" s="584">
        <f t="shared" si="38"/>
        <v>0</v>
      </c>
      <c r="P469" s="584">
        <f t="shared" si="39"/>
        <v>0</v>
      </c>
    </row>
    <row r="470" spans="2:16" ht="15.75" hidden="1" customHeight="1">
      <c r="B470" s="1246" t="str">
        <f t="shared" si="35"/>
        <v/>
      </c>
      <c r="C470" s="496">
        <f>Import!D468</f>
        <v>0</v>
      </c>
      <c r="D470" s="862">
        <f>Import!G468</f>
        <v>0</v>
      </c>
      <c r="E470" s="497">
        <f>Import!F468</f>
        <v>0</v>
      </c>
      <c r="F470" s="498">
        <f>Import!E468</f>
        <v>0</v>
      </c>
      <c r="G470" s="242"/>
      <c r="H470" s="583"/>
      <c r="M470" s="584">
        <f t="shared" si="36"/>
        <v>0</v>
      </c>
      <c r="N470" s="584">
        <f t="shared" si="37"/>
        <v>0</v>
      </c>
      <c r="O470" s="584">
        <f t="shared" si="38"/>
        <v>0</v>
      </c>
      <c r="P470" s="584">
        <f t="shared" si="39"/>
        <v>0</v>
      </c>
    </row>
    <row r="471" spans="2:16" ht="15.75" hidden="1" customHeight="1">
      <c r="B471" s="1246" t="str">
        <f t="shared" si="35"/>
        <v/>
      </c>
      <c r="C471" s="496">
        <f>Import!D469</f>
        <v>0</v>
      </c>
      <c r="D471" s="862">
        <f>Import!G469</f>
        <v>0</v>
      </c>
      <c r="E471" s="497">
        <f>Import!F469</f>
        <v>0</v>
      </c>
      <c r="F471" s="498">
        <f>Import!E469</f>
        <v>0</v>
      </c>
      <c r="G471" s="242"/>
      <c r="H471" s="583"/>
      <c r="M471" s="584">
        <f t="shared" si="36"/>
        <v>0</v>
      </c>
      <c r="N471" s="584">
        <f t="shared" si="37"/>
        <v>0</v>
      </c>
      <c r="O471" s="584">
        <f t="shared" si="38"/>
        <v>0</v>
      </c>
      <c r="P471" s="584">
        <f t="shared" si="39"/>
        <v>0</v>
      </c>
    </row>
    <row r="472" spans="2:16" ht="15.75" hidden="1" customHeight="1">
      <c r="B472" s="1246" t="str">
        <f t="shared" si="35"/>
        <v/>
      </c>
      <c r="C472" s="496">
        <f>Import!D470</f>
        <v>0</v>
      </c>
      <c r="D472" s="862">
        <f>Import!G470</f>
        <v>0</v>
      </c>
      <c r="E472" s="497">
        <f>Import!F470</f>
        <v>0</v>
      </c>
      <c r="F472" s="498">
        <f>Import!E470</f>
        <v>0</v>
      </c>
      <c r="G472" s="242"/>
      <c r="H472" s="583"/>
      <c r="M472" s="584">
        <f t="shared" si="36"/>
        <v>0</v>
      </c>
      <c r="N472" s="584">
        <f t="shared" si="37"/>
        <v>0</v>
      </c>
      <c r="O472" s="584">
        <f t="shared" si="38"/>
        <v>0</v>
      </c>
      <c r="P472" s="584">
        <f t="shared" si="39"/>
        <v>0</v>
      </c>
    </row>
    <row r="473" spans="2:16" ht="15.75" hidden="1" customHeight="1">
      <c r="B473" s="1246" t="str">
        <f t="shared" si="35"/>
        <v/>
      </c>
      <c r="C473" s="496">
        <f>Import!D471</f>
        <v>0</v>
      </c>
      <c r="D473" s="862">
        <f>Import!G471</f>
        <v>0</v>
      </c>
      <c r="E473" s="497">
        <f>Import!F471</f>
        <v>0</v>
      </c>
      <c r="F473" s="498">
        <f>Import!E471</f>
        <v>0</v>
      </c>
      <c r="G473" s="242"/>
      <c r="H473" s="583"/>
      <c r="M473" s="584">
        <f t="shared" si="36"/>
        <v>0</v>
      </c>
      <c r="N473" s="584">
        <f t="shared" si="37"/>
        <v>0</v>
      </c>
      <c r="O473" s="584">
        <f t="shared" si="38"/>
        <v>0</v>
      </c>
      <c r="P473" s="584">
        <f t="shared" si="39"/>
        <v>0</v>
      </c>
    </row>
    <row r="474" spans="2:16" ht="15.75" hidden="1" customHeight="1">
      <c r="B474" s="1246" t="str">
        <f t="shared" si="35"/>
        <v/>
      </c>
      <c r="C474" s="496">
        <f>Import!D472</f>
        <v>0</v>
      </c>
      <c r="D474" s="862">
        <f>Import!G472</f>
        <v>0</v>
      </c>
      <c r="E474" s="497">
        <f>Import!F472</f>
        <v>0</v>
      </c>
      <c r="F474" s="498">
        <f>Import!E472</f>
        <v>0</v>
      </c>
      <c r="G474" s="242"/>
      <c r="H474" s="583"/>
      <c r="M474" s="584">
        <f t="shared" si="36"/>
        <v>0</v>
      </c>
      <c r="N474" s="584">
        <f t="shared" si="37"/>
        <v>0</v>
      </c>
      <c r="O474" s="584">
        <f t="shared" si="38"/>
        <v>0</v>
      </c>
      <c r="P474" s="584">
        <f t="shared" si="39"/>
        <v>0</v>
      </c>
    </row>
    <row r="475" spans="2:16" ht="15.75" hidden="1" customHeight="1">
      <c r="B475" s="1246" t="str">
        <f t="shared" si="35"/>
        <v/>
      </c>
      <c r="C475" s="496">
        <f>Import!D473</f>
        <v>0</v>
      </c>
      <c r="D475" s="862">
        <f>Import!G473</f>
        <v>0</v>
      </c>
      <c r="E475" s="497">
        <f>Import!F473</f>
        <v>0</v>
      </c>
      <c r="F475" s="498">
        <f>Import!E473</f>
        <v>0</v>
      </c>
      <c r="G475" s="242"/>
      <c r="H475" s="583"/>
      <c r="M475" s="584">
        <f t="shared" si="36"/>
        <v>0</v>
      </c>
      <c r="N475" s="584">
        <f t="shared" si="37"/>
        <v>0</v>
      </c>
      <c r="O475" s="584">
        <f t="shared" si="38"/>
        <v>0</v>
      </c>
      <c r="P475" s="584">
        <f t="shared" si="39"/>
        <v>0</v>
      </c>
    </row>
    <row r="476" spans="2:16" ht="15.75" hidden="1" customHeight="1">
      <c r="B476" s="1246" t="str">
        <f t="shared" si="35"/>
        <v/>
      </c>
      <c r="C476" s="496">
        <f>Import!D474</f>
        <v>0</v>
      </c>
      <c r="D476" s="862">
        <f>Import!G474</f>
        <v>0</v>
      </c>
      <c r="E476" s="497">
        <f>Import!F474</f>
        <v>0</v>
      </c>
      <c r="F476" s="498">
        <f>Import!E474</f>
        <v>0</v>
      </c>
      <c r="G476" s="242"/>
      <c r="H476" s="583"/>
      <c r="M476" s="584">
        <f t="shared" si="36"/>
        <v>0</v>
      </c>
      <c r="N476" s="584">
        <f t="shared" si="37"/>
        <v>0</v>
      </c>
      <c r="O476" s="584">
        <f t="shared" si="38"/>
        <v>0</v>
      </c>
      <c r="P476" s="584">
        <f t="shared" si="39"/>
        <v>0</v>
      </c>
    </row>
    <row r="477" spans="2:16" ht="15.75" hidden="1" customHeight="1">
      <c r="B477" s="1246" t="str">
        <f t="shared" si="35"/>
        <v/>
      </c>
      <c r="C477" s="496">
        <f>Import!D475</f>
        <v>0</v>
      </c>
      <c r="D477" s="862">
        <f>Import!G475</f>
        <v>0</v>
      </c>
      <c r="E477" s="497">
        <f>Import!F475</f>
        <v>0</v>
      </c>
      <c r="F477" s="498">
        <f>Import!E475</f>
        <v>0</v>
      </c>
      <c r="G477" s="242"/>
      <c r="H477" s="583"/>
      <c r="M477" s="584">
        <f t="shared" si="36"/>
        <v>0</v>
      </c>
      <c r="N477" s="584">
        <f t="shared" si="37"/>
        <v>0</v>
      </c>
      <c r="O477" s="584">
        <f t="shared" si="38"/>
        <v>0</v>
      </c>
      <c r="P477" s="584">
        <f t="shared" si="39"/>
        <v>0</v>
      </c>
    </row>
    <row r="478" spans="2:16" ht="15.75" hidden="1" customHeight="1">
      <c r="B478" s="1246" t="str">
        <f t="shared" si="35"/>
        <v/>
      </c>
      <c r="C478" s="496">
        <f>Import!D476</f>
        <v>0</v>
      </c>
      <c r="D478" s="862">
        <f>Import!G476</f>
        <v>0</v>
      </c>
      <c r="E478" s="497">
        <f>Import!F476</f>
        <v>0</v>
      </c>
      <c r="F478" s="498">
        <f>Import!E476</f>
        <v>0</v>
      </c>
      <c r="G478" s="242"/>
      <c r="H478" s="583"/>
      <c r="M478" s="584">
        <f t="shared" si="36"/>
        <v>0</v>
      </c>
      <c r="N478" s="584">
        <f t="shared" si="37"/>
        <v>0</v>
      </c>
      <c r="O478" s="584">
        <f t="shared" si="38"/>
        <v>0</v>
      </c>
      <c r="P478" s="584">
        <f t="shared" si="39"/>
        <v>0</v>
      </c>
    </row>
    <row r="479" spans="2:16" ht="15.75" hidden="1" customHeight="1">
      <c r="B479" s="1246" t="str">
        <f t="shared" si="35"/>
        <v/>
      </c>
      <c r="C479" s="496">
        <f>Import!D477</f>
        <v>0</v>
      </c>
      <c r="D479" s="862">
        <f>Import!G477</f>
        <v>0</v>
      </c>
      <c r="E479" s="497">
        <f>Import!F477</f>
        <v>0</v>
      </c>
      <c r="F479" s="498">
        <f>Import!E477</f>
        <v>0</v>
      </c>
      <c r="G479" s="242"/>
      <c r="H479" s="583"/>
      <c r="M479" s="584">
        <f t="shared" si="36"/>
        <v>0</v>
      </c>
      <c r="N479" s="584">
        <f t="shared" si="37"/>
        <v>0</v>
      </c>
      <c r="O479" s="584">
        <f t="shared" si="38"/>
        <v>0</v>
      </c>
      <c r="P479" s="584">
        <f t="shared" si="39"/>
        <v>0</v>
      </c>
    </row>
    <row r="480" spans="2:16" ht="15.75" hidden="1" customHeight="1">
      <c r="B480" s="1246" t="str">
        <f t="shared" si="35"/>
        <v/>
      </c>
      <c r="C480" s="496">
        <f>Import!D478</f>
        <v>0</v>
      </c>
      <c r="D480" s="862">
        <f>Import!G478</f>
        <v>0</v>
      </c>
      <c r="E480" s="497">
        <f>Import!F478</f>
        <v>0</v>
      </c>
      <c r="F480" s="498">
        <f>Import!E478</f>
        <v>0</v>
      </c>
      <c r="G480" s="242"/>
      <c r="H480" s="583"/>
      <c r="M480" s="584">
        <f t="shared" si="36"/>
        <v>0</v>
      </c>
      <c r="N480" s="584">
        <f t="shared" si="37"/>
        <v>0</v>
      </c>
      <c r="O480" s="584">
        <f t="shared" si="38"/>
        <v>0</v>
      </c>
      <c r="P480" s="584">
        <f t="shared" si="39"/>
        <v>0</v>
      </c>
    </row>
    <row r="481" spans="2:16" ht="15.75" hidden="1" customHeight="1">
      <c r="B481" s="1246" t="str">
        <f t="shared" si="35"/>
        <v/>
      </c>
      <c r="C481" s="496">
        <f>Import!D479</f>
        <v>0</v>
      </c>
      <c r="D481" s="862">
        <f>Import!G479</f>
        <v>0</v>
      </c>
      <c r="E481" s="497">
        <f>Import!F479</f>
        <v>0</v>
      </c>
      <c r="F481" s="498">
        <f>Import!E479</f>
        <v>0</v>
      </c>
      <c r="G481" s="242"/>
      <c r="H481" s="583"/>
      <c r="M481" s="584">
        <f t="shared" si="36"/>
        <v>0</v>
      </c>
      <c r="N481" s="584">
        <f t="shared" si="37"/>
        <v>0</v>
      </c>
      <c r="O481" s="584">
        <f t="shared" si="38"/>
        <v>0</v>
      </c>
      <c r="P481" s="584">
        <f t="shared" si="39"/>
        <v>0</v>
      </c>
    </row>
    <row r="482" spans="2:16" ht="15.75" hidden="1" customHeight="1">
      <c r="B482" s="1246" t="str">
        <f t="shared" si="35"/>
        <v/>
      </c>
      <c r="C482" s="496">
        <f>Import!D480</f>
        <v>0</v>
      </c>
      <c r="D482" s="862">
        <f>Import!G480</f>
        <v>0</v>
      </c>
      <c r="E482" s="497">
        <f>Import!F480</f>
        <v>0</v>
      </c>
      <c r="F482" s="498">
        <f>Import!E480</f>
        <v>0</v>
      </c>
      <c r="G482" s="242"/>
      <c r="H482" s="583"/>
      <c r="M482" s="584">
        <f t="shared" si="36"/>
        <v>0</v>
      </c>
      <c r="N482" s="584">
        <f t="shared" si="37"/>
        <v>0</v>
      </c>
      <c r="O482" s="584">
        <f t="shared" si="38"/>
        <v>0</v>
      </c>
      <c r="P482" s="584">
        <f t="shared" si="39"/>
        <v>0</v>
      </c>
    </row>
    <row r="483" spans="2:16" ht="15.75" hidden="1" customHeight="1">
      <c r="B483" s="1246" t="str">
        <f t="shared" si="35"/>
        <v/>
      </c>
      <c r="C483" s="496">
        <f>Import!D481</f>
        <v>0</v>
      </c>
      <c r="D483" s="862">
        <f>Import!G481</f>
        <v>0</v>
      </c>
      <c r="E483" s="497">
        <f>Import!F481</f>
        <v>0</v>
      </c>
      <c r="F483" s="498">
        <f>Import!E481</f>
        <v>0</v>
      </c>
      <c r="G483" s="242"/>
      <c r="H483" s="583"/>
      <c r="M483" s="584">
        <f t="shared" si="36"/>
        <v>0</v>
      </c>
      <c r="N483" s="584">
        <f t="shared" si="37"/>
        <v>0</v>
      </c>
      <c r="O483" s="584">
        <f t="shared" si="38"/>
        <v>0</v>
      </c>
      <c r="P483" s="584">
        <f t="shared" si="39"/>
        <v>0</v>
      </c>
    </row>
    <row r="484" spans="2:16" ht="15.75" hidden="1" customHeight="1">
      <c r="B484" s="1246" t="str">
        <f t="shared" si="35"/>
        <v/>
      </c>
      <c r="C484" s="496">
        <f>Import!D482</f>
        <v>0</v>
      </c>
      <c r="D484" s="862">
        <f>Import!G482</f>
        <v>0</v>
      </c>
      <c r="E484" s="497">
        <f>Import!F482</f>
        <v>0</v>
      </c>
      <c r="F484" s="498">
        <f>Import!E482</f>
        <v>0</v>
      </c>
      <c r="G484" s="242"/>
      <c r="H484" s="583"/>
      <c r="M484" s="584">
        <f t="shared" si="36"/>
        <v>0</v>
      </c>
      <c r="N484" s="584">
        <f t="shared" si="37"/>
        <v>0</v>
      </c>
      <c r="O484" s="584">
        <f t="shared" si="38"/>
        <v>0</v>
      </c>
      <c r="P484" s="584">
        <f t="shared" si="39"/>
        <v>0</v>
      </c>
    </row>
    <row r="485" spans="2:16" ht="15.75" hidden="1" customHeight="1">
      <c r="B485" s="1246" t="str">
        <f t="shared" si="35"/>
        <v/>
      </c>
      <c r="C485" s="496">
        <f>Import!D483</f>
        <v>0</v>
      </c>
      <c r="D485" s="862">
        <f>Import!G483</f>
        <v>0</v>
      </c>
      <c r="E485" s="497">
        <f>Import!F483</f>
        <v>0</v>
      </c>
      <c r="F485" s="498">
        <f>Import!E483</f>
        <v>0</v>
      </c>
      <c r="G485" s="242"/>
      <c r="H485" s="583"/>
      <c r="M485" s="584">
        <f t="shared" si="36"/>
        <v>0</v>
      </c>
      <c r="N485" s="584">
        <f t="shared" si="37"/>
        <v>0</v>
      </c>
      <c r="O485" s="584">
        <f t="shared" si="38"/>
        <v>0</v>
      </c>
      <c r="P485" s="584">
        <f t="shared" si="39"/>
        <v>0</v>
      </c>
    </row>
    <row r="486" spans="2:16" ht="15.75" hidden="1" customHeight="1">
      <c r="B486" s="1246" t="str">
        <f t="shared" si="35"/>
        <v/>
      </c>
      <c r="C486" s="496">
        <f>Import!D484</f>
        <v>0</v>
      </c>
      <c r="D486" s="862">
        <f>Import!G484</f>
        <v>0</v>
      </c>
      <c r="E486" s="497">
        <f>Import!F484</f>
        <v>0</v>
      </c>
      <c r="F486" s="498">
        <f>Import!E484</f>
        <v>0</v>
      </c>
      <c r="G486" s="242"/>
      <c r="H486" s="583"/>
      <c r="M486" s="584">
        <f t="shared" si="36"/>
        <v>0</v>
      </c>
      <c r="N486" s="584">
        <f t="shared" si="37"/>
        <v>0</v>
      </c>
      <c r="O486" s="584">
        <f t="shared" si="38"/>
        <v>0</v>
      </c>
      <c r="P486" s="584">
        <f t="shared" si="39"/>
        <v>0</v>
      </c>
    </row>
    <row r="487" spans="2:16" ht="15.75" hidden="1" customHeight="1">
      <c r="B487" s="1246" t="str">
        <f t="shared" si="35"/>
        <v/>
      </c>
      <c r="C487" s="496">
        <f>Import!D485</f>
        <v>0</v>
      </c>
      <c r="D487" s="862">
        <f>Import!G485</f>
        <v>0</v>
      </c>
      <c r="E487" s="497">
        <f>Import!F485</f>
        <v>0</v>
      </c>
      <c r="F487" s="498">
        <f>Import!E485</f>
        <v>0</v>
      </c>
      <c r="G487" s="242"/>
      <c r="H487" s="583"/>
      <c r="M487" s="584">
        <f t="shared" si="36"/>
        <v>0</v>
      </c>
      <c r="N487" s="584">
        <f t="shared" si="37"/>
        <v>0</v>
      </c>
      <c r="O487" s="584">
        <f t="shared" si="38"/>
        <v>0</v>
      </c>
      <c r="P487" s="584">
        <f t="shared" si="39"/>
        <v>0</v>
      </c>
    </row>
    <row r="488" spans="2:16" ht="15.75" hidden="1" customHeight="1">
      <c r="B488" s="1246" t="str">
        <f t="shared" si="35"/>
        <v/>
      </c>
      <c r="C488" s="496">
        <f>Import!D486</f>
        <v>0</v>
      </c>
      <c r="D488" s="862">
        <f>Import!G486</f>
        <v>0</v>
      </c>
      <c r="E488" s="497">
        <f>Import!F486</f>
        <v>0</v>
      </c>
      <c r="F488" s="498">
        <f>Import!E486</f>
        <v>0</v>
      </c>
      <c r="G488" s="242"/>
      <c r="H488" s="583"/>
      <c r="M488" s="584">
        <f t="shared" si="36"/>
        <v>0</v>
      </c>
      <c r="N488" s="584">
        <f t="shared" si="37"/>
        <v>0</v>
      </c>
      <c r="O488" s="584">
        <f t="shared" si="38"/>
        <v>0</v>
      </c>
      <c r="P488" s="584">
        <f t="shared" si="39"/>
        <v>0</v>
      </c>
    </row>
    <row r="489" spans="2:16" ht="15.75" hidden="1" customHeight="1">
      <c r="B489" s="1246" t="str">
        <f t="shared" si="35"/>
        <v/>
      </c>
      <c r="C489" s="496">
        <f>Import!D487</f>
        <v>0</v>
      </c>
      <c r="D489" s="862">
        <f>Import!G487</f>
        <v>0</v>
      </c>
      <c r="E489" s="497">
        <f>Import!F487</f>
        <v>0</v>
      </c>
      <c r="F489" s="498">
        <f>Import!E487</f>
        <v>0</v>
      </c>
      <c r="G489" s="242"/>
      <c r="H489" s="583"/>
      <c r="M489" s="584">
        <f t="shared" si="36"/>
        <v>0</v>
      </c>
      <c r="N489" s="584">
        <f t="shared" si="37"/>
        <v>0</v>
      </c>
      <c r="O489" s="584">
        <f t="shared" si="38"/>
        <v>0</v>
      </c>
      <c r="P489" s="584">
        <f t="shared" si="39"/>
        <v>0</v>
      </c>
    </row>
    <row r="490" spans="2:16" ht="15.75" hidden="1" customHeight="1">
      <c r="B490" s="1246" t="str">
        <f t="shared" si="35"/>
        <v/>
      </c>
      <c r="C490" s="496">
        <f>Import!D488</f>
        <v>0</v>
      </c>
      <c r="D490" s="862">
        <f>Import!G488</f>
        <v>0</v>
      </c>
      <c r="E490" s="497">
        <f>Import!F488</f>
        <v>0</v>
      </c>
      <c r="F490" s="498">
        <f>Import!E488</f>
        <v>0</v>
      </c>
      <c r="G490" s="242"/>
      <c r="H490" s="583"/>
      <c r="M490" s="584">
        <f t="shared" si="36"/>
        <v>0</v>
      </c>
      <c r="N490" s="584">
        <f t="shared" si="37"/>
        <v>0</v>
      </c>
      <c r="O490" s="584">
        <f t="shared" si="38"/>
        <v>0</v>
      </c>
      <c r="P490" s="584">
        <f t="shared" si="39"/>
        <v>0</v>
      </c>
    </row>
    <row r="491" spans="2:16" ht="15.75" hidden="1" customHeight="1">
      <c r="B491" s="1246" t="str">
        <f t="shared" si="35"/>
        <v/>
      </c>
      <c r="C491" s="496">
        <f>Import!D489</f>
        <v>0</v>
      </c>
      <c r="D491" s="862">
        <f>Import!G489</f>
        <v>0</v>
      </c>
      <c r="E491" s="497">
        <f>Import!F489</f>
        <v>0</v>
      </c>
      <c r="F491" s="498">
        <f>Import!E489</f>
        <v>0</v>
      </c>
      <c r="G491" s="242"/>
      <c r="H491" s="583"/>
      <c r="M491" s="584">
        <f t="shared" si="36"/>
        <v>0</v>
      </c>
      <c r="N491" s="584">
        <f t="shared" si="37"/>
        <v>0</v>
      </c>
      <c r="O491" s="584">
        <f t="shared" si="38"/>
        <v>0</v>
      </c>
      <c r="P491" s="584">
        <f t="shared" si="39"/>
        <v>0</v>
      </c>
    </row>
    <row r="492" spans="2:16" ht="15.75" hidden="1" customHeight="1">
      <c r="B492" s="1246" t="str">
        <f t="shared" si="35"/>
        <v/>
      </c>
      <c r="C492" s="496">
        <f>Import!D490</f>
        <v>0</v>
      </c>
      <c r="D492" s="862">
        <f>Import!G490</f>
        <v>0</v>
      </c>
      <c r="E492" s="497">
        <f>Import!F490</f>
        <v>0</v>
      </c>
      <c r="F492" s="498">
        <f>Import!E490</f>
        <v>0</v>
      </c>
      <c r="G492" s="242"/>
      <c r="H492" s="583"/>
      <c r="M492" s="584">
        <f t="shared" si="36"/>
        <v>0</v>
      </c>
      <c r="N492" s="584">
        <f t="shared" si="37"/>
        <v>0</v>
      </c>
      <c r="O492" s="584">
        <f t="shared" si="38"/>
        <v>0</v>
      </c>
      <c r="P492" s="584">
        <f t="shared" si="39"/>
        <v>0</v>
      </c>
    </row>
    <row r="493" spans="2:16" ht="15.75" hidden="1" customHeight="1">
      <c r="B493" s="1246" t="str">
        <f t="shared" si="35"/>
        <v/>
      </c>
      <c r="C493" s="496">
        <f>Import!D491</f>
        <v>0</v>
      </c>
      <c r="D493" s="862">
        <f>Import!G491</f>
        <v>0</v>
      </c>
      <c r="E493" s="497">
        <f>Import!F491</f>
        <v>0</v>
      </c>
      <c r="F493" s="498">
        <f>Import!E491</f>
        <v>0</v>
      </c>
      <c r="G493" s="242"/>
      <c r="H493" s="583"/>
      <c r="M493" s="584">
        <f t="shared" si="36"/>
        <v>0</v>
      </c>
      <c r="N493" s="584">
        <f t="shared" si="37"/>
        <v>0</v>
      </c>
      <c r="O493" s="584">
        <f t="shared" si="38"/>
        <v>0</v>
      </c>
      <c r="P493" s="584">
        <f t="shared" si="39"/>
        <v>0</v>
      </c>
    </row>
    <row r="494" spans="2:16" ht="15.75" hidden="1" customHeight="1">
      <c r="B494" s="1246" t="str">
        <f t="shared" si="35"/>
        <v/>
      </c>
      <c r="C494" s="496">
        <f>Import!D492</f>
        <v>0</v>
      </c>
      <c r="D494" s="862">
        <f>Import!G492</f>
        <v>0</v>
      </c>
      <c r="E494" s="497">
        <f>Import!F492</f>
        <v>0</v>
      </c>
      <c r="F494" s="498">
        <f>Import!E492</f>
        <v>0</v>
      </c>
      <c r="G494" s="242"/>
      <c r="H494" s="583"/>
      <c r="M494" s="584">
        <f t="shared" si="36"/>
        <v>0</v>
      </c>
      <c r="N494" s="584">
        <f t="shared" si="37"/>
        <v>0</v>
      </c>
      <c r="O494" s="584">
        <f t="shared" si="38"/>
        <v>0</v>
      </c>
      <c r="P494" s="584">
        <f t="shared" si="39"/>
        <v>0</v>
      </c>
    </row>
    <row r="495" spans="2:16" ht="15.75" hidden="1" customHeight="1">
      <c r="B495" s="1246" t="str">
        <f t="shared" si="35"/>
        <v/>
      </c>
      <c r="C495" s="496">
        <f>Import!D493</f>
        <v>0</v>
      </c>
      <c r="D495" s="862">
        <f>Import!G493</f>
        <v>0</v>
      </c>
      <c r="E495" s="497">
        <f>Import!F493</f>
        <v>0</v>
      </c>
      <c r="F495" s="498">
        <f>Import!E493</f>
        <v>0</v>
      </c>
      <c r="G495" s="242"/>
      <c r="H495" s="583"/>
      <c r="M495" s="584">
        <f t="shared" si="36"/>
        <v>0</v>
      </c>
      <c r="N495" s="584">
        <f t="shared" si="37"/>
        <v>0</v>
      </c>
      <c r="O495" s="584">
        <f t="shared" si="38"/>
        <v>0</v>
      </c>
      <c r="P495" s="584">
        <f t="shared" si="39"/>
        <v>0</v>
      </c>
    </row>
    <row r="496" spans="2:16" ht="15.75" hidden="1" customHeight="1">
      <c r="B496" s="1246" t="str">
        <f t="shared" si="35"/>
        <v/>
      </c>
      <c r="C496" s="496">
        <f>Import!D494</f>
        <v>0</v>
      </c>
      <c r="D496" s="862">
        <f>Import!G494</f>
        <v>0</v>
      </c>
      <c r="E496" s="497">
        <f>Import!F494</f>
        <v>0</v>
      </c>
      <c r="F496" s="498">
        <f>Import!E494</f>
        <v>0</v>
      </c>
      <c r="G496" s="242"/>
      <c r="H496" s="583"/>
      <c r="M496" s="584">
        <f t="shared" si="36"/>
        <v>0</v>
      </c>
      <c r="N496" s="584">
        <f t="shared" si="37"/>
        <v>0</v>
      </c>
      <c r="O496" s="584">
        <f t="shared" si="38"/>
        <v>0</v>
      </c>
      <c r="P496" s="584">
        <f t="shared" si="39"/>
        <v>0</v>
      </c>
    </row>
    <row r="497" spans="2:16" ht="15.75" hidden="1" customHeight="1">
      <c r="B497" s="1246" t="str">
        <f t="shared" si="35"/>
        <v/>
      </c>
      <c r="C497" s="496">
        <f>Import!D495</f>
        <v>0</v>
      </c>
      <c r="D497" s="862">
        <f>Import!G495</f>
        <v>0</v>
      </c>
      <c r="E497" s="497">
        <f>Import!F495</f>
        <v>0</v>
      </c>
      <c r="F497" s="498">
        <f>Import!E495</f>
        <v>0</v>
      </c>
      <c r="G497" s="242"/>
      <c r="H497" s="583"/>
      <c r="M497" s="584">
        <f t="shared" si="36"/>
        <v>0</v>
      </c>
      <c r="N497" s="584">
        <f t="shared" si="37"/>
        <v>0</v>
      </c>
      <c r="O497" s="584">
        <f t="shared" si="38"/>
        <v>0</v>
      </c>
      <c r="P497" s="584">
        <f t="shared" si="39"/>
        <v>0</v>
      </c>
    </row>
    <row r="498" spans="2:16" ht="15.75" hidden="1" customHeight="1">
      <c r="B498" s="1246" t="str">
        <f t="shared" si="35"/>
        <v/>
      </c>
      <c r="C498" s="496">
        <f>Import!D496</f>
        <v>0</v>
      </c>
      <c r="D498" s="862">
        <f>Import!G496</f>
        <v>0</v>
      </c>
      <c r="E498" s="497">
        <f>Import!F496</f>
        <v>0</v>
      </c>
      <c r="F498" s="498">
        <f>Import!E496</f>
        <v>0</v>
      </c>
      <c r="G498" s="242"/>
      <c r="H498" s="583"/>
      <c r="M498" s="584">
        <f t="shared" si="36"/>
        <v>0</v>
      </c>
      <c r="N498" s="584">
        <f t="shared" si="37"/>
        <v>0</v>
      </c>
      <c r="O498" s="584">
        <f t="shared" si="38"/>
        <v>0</v>
      </c>
      <c r="P498" s="584">
        <f t="shared" si="39"/>
        <v>0</v>
      </c>
    </row>
    <row r="499" spans="2:16" ht="15.75" hidden="1" customHeight="1">
      <c r="B499" s="1246" t="str">
        <f t="shared" si="35"/>
        <v/>
      </c>
      <c r="C499" s="496">
        <f>Import!D497</f>
        <v>0</v>
      </c>
      <c r="D499" s="862">
        <f>Import!G497</f>
        <v>0</v>
      </c>
      <c r="E499" s="497">
        <f>Import!F497</f>
        <v>0</v>
      </c>
      <c r="F499" s="498">
        <f>Import!E497</f>
        <v>0</v>
      </c>
      <c r="G499" s="242"/>
      <c r="H499" s="583"/>
      <c r="M499" s="584">
        <f t="shared" si="36"/>
        <v>0</v>
      </c>
      <c r="N499" s="584">
        <f t="shared" si="37"/>
        <v>0</v>
      </c>
      <c r="O499" s="584">
        <f t="shared" si="38"/>
        <v>0</v>
      </c>
      <c r="P499" s="584">
        <f t="shared" si="39"/>
        <v>0</v>
      </c>
    </row>
    <row r="500" spans="2:16" ht="15.75" hidden="1" customHeight="1">
      <c r="B500" s="1246" t="str">
        <f t="shared" si="35"/>
        <v/>
      </c>
      <c r="C500" s="496">
        <f>Import!D498</f>
        <v>0</v>
      </c>
      <c r="D500" s="862">
        <f>Import!G498</f>
        <v>0</v>
      </c>
      <c r="E500" s="497">
        <f>Import!F498</f>
        <v>0</v>
      </c>
      <c r="F500" s="498">
        <f>Import!E498</f>
        <v>0</v>
      </c>
      <c r="G500" s="242"/>
      <c r="H500" s="583"/>
      <c r="M500" s="584">
        <f t="shared" si="36"/>
        <v>0</v>
      </c>
      <c r="N500" s="584">
        <f t="shared" si="37"/>
        <v>0</v>
      </c>
      <c r="O500" s="584">
        <f t="shared" si="38"/>
        <v>0</v>
      </c>
      <c r="P500" s="584">
        <f t="shared" si="39"/>
        <v>0</v>
      </c>
    </row>
    <row r="501" spans="2:16" ht="15.75" hidden="1" customHeight="1">
      <c r="B501" s="1246" t="str">
        <f t="shared" si="35"/>
        <v/>
      </c>
      <c r="C501" s="496">
        <f>Import!D499</f>
        <v>0</v>
      </c>
      <c r="D501" s="862">
        <f>Import!G499</f>
        <v>0</v>
      </c>
      <c r="E501" s="497">
        <f>Import!F499</f>
        <v>0</v>
      </c>
      <c r="F501" s="498">
        <f>Import!E499</f>
        <v>0</v>
      </c>
      <c r="G501" s="242"/>
      <c r="H501" s="583"/>
      <c r="M501" s="584">
        <f t="shared" si="36"/>
        <v>0</v>
      </c>
      <c r="N501" s="584">
        <f t="shared" si="37"/>
        <v>0</v>
      </c>
      <c r="O501" s="584">
        <f t="shared" si="38"/>
        <v>0</v>
      </c>
      <c r="P501" s="584">
        <f t="shared" si="39"/>
        <v>0</v>
      </c>
    </row>
    <row r="502" spans="2:16" ht="15.75" hidden="1" customHeight="1">
      <c r="B502" s="1246" t="str">
        <f t="shared" si="35"/>
        <v/>
      </c>
      <c r="C502" s="496">
        <f>Import!D500</f>
        <v>0</v>
      </c>
      <c r="D502" s="862">
        <f>Import!G500</f>
        <v>0</v>
      </c>
      <c r="E502" s="497">
        <f>Import!F500</f>
        <v>0</v>
      </c>
      <c r="F502" s="498">
        <f>Import!E500</f>
        <v>0</v>
      </c>
      <c r="G502" s="242"/>
      <c r="H502" s="583"/>
      <c r="M502" s="584">
        <f t="shared" si="36"/>
        <v>0</v>
      </c>
      <c r="N502" s="584">
        <f t="shared" si="37"/>
        <v>0</v>
      </c>
      <c r="O502" s="584">
        <f t="shared" si="38"/>
        <v>0</v>
      </c>
      <c r="P502" s="584">
        <f t="shared" si="39"/>
        <v>0</v>
      </c>
    </row>
    <row r="503" spans="2:16" ht="15.75" hidden="1" customHeight="1">
      <c r="B503" s="1246" t="str">
        <f t="shared" si="35"/>
        <v/>
      </c>
      <c r="C503" s="496">
        <f>Import!D501</f>
        <v>0</v>
      </c>
      <c r="D503" s="862">
        <f>Import!G501</f>
        <v>0</v>
      </c>
      <c r="E503" s="497">
        <f>Import!F501</f>
        <v>0</v>
      </c>
      <c r="F503" s="498">
        <f>Import!E501</f>
        <v>0</v>
      </c>
      <c r="G503" s="242"/>
      <c r="H503" s="583"/>
      <c r="M503" s="584">
        <f t="shared" si="36"/>
        <v>0</v>
      </c>
      <c r="N503" s="584">
        <f t="shared" si="37"/>
        <v>0</v>
      </c>
      <c r="O503" s="584">
        <f t="shared" si="38"/>
        <v>0</v>
      </c>
      <c r="P503" s="584">
        <f t="shared" si="39"/>
        <v>0</v>
      </c>
    </row>
    <row r="504" spans="2:16" ht="15.75" hidden="1" customHeight="1">
      <c r="B504" s="1246" t="str">
        <f t="shared" si="35"/>
        <v/>
      </c>
      <c r="C504" s="496">
        <f>Import!D502</f>
        <v>0</v>
      </c>
      <c r="D504" s="862">
        <f>Import!G502</f>
        <v>0</v>
      </c>
      <c r="E504" s="497">
        <f>Import!F502</f>
        <v>0</v>
      </c>
      <c r="F504" s="498">
        <f>Import!E502</f>
        <v>0</v>
      </c>
      <c r="G504" s="242"/>
      <c r="H504" s="583"/>
      <c r="M504" s="584">
        <f t="shared" si="36"/>
        <v>0</v>
      </c>
      <c r="N504" s="584">
        <f t="shared" si="37"/>
        <v>0</v>
      </c>
      <c r="O504" s="584">
        <f t="shared" si="38"/>
        <v>0</v>
      </c>
      <c r="P504" s="584">
        <f t="shared" si="39"/>
        <v>0</v>
      </c>
    </row>
    <row r="505" spans="2:16" ht="15.75" hidden="1" customHeight="1">
      <c r="B505" s="1246" t="str">
        <f t="shared" si="35"/>
        <v/>
      </c>
      <c r="C505" s="496">
        <f>Import!D503</f>
        <v>0</v>
      </c>
      <c r="D505" s="862">
        <f>Import!G503</f>
        <v>0</v>
      </c>
      <c r="E505" s="497">
        <f>Import!F503</f>
        <v>0</v>
      </c>
      <c r="F505" s="498">
        <f>Import!E503</f>
        <v>0</v>
      </c>
      <c r="G505" s="242"/>
      <c r="H505" s="583"/>
      <c r="M505" s="584">
        <f t="shared" si="36"/>
        <v>0</v>
      </c>
      <c r="N505" s="584">
        <f t="shared" si="37"/>
        <v>0</v>
      </c>
      <c r="O505" s="584">
        <f t="shared" si="38"/>
        <v>0</v>
      </c>
      <c r="P505" s="584">
        <f t="shared" si="39"/>
        <v>0</v>
      </c>
    </row>
    <row r="506" spans="2:16" ht="15.75" hidden="1" customHeight="1">
      <c r="B506" s="1246" t="str">
        <f t="shared" si="35"/>
        <v/>
      </c>
      <c r="C506" s="496">
        <f>Import!D504</f>
        <v>0</v>
      </c>
      <c r="D506" s="862">
        <f>Import!G504</f>
        <v>0</v>
      </c>
      <c r="E506" s="497">
        <f>Import!F504</f>
        <v>0</v>
      </c>
      <c r="F506" s="498">
        <f>Import!E504</f>
        <v>0</v>
      </c>
      <c r="G506" s="242"/>
      <c r="H506" s="583"/>
      <c r="M506" s="584">
        <f t="shared" si="36"/>
        <v>0</v>
      </c>
      <c r="N506" s="584">
        <f t="shared" si="37"/>
        <v>0</v>
      </c>
      <c r="O506" s="584">
        <f t="shared" si="38"/>
        <v>0</v>
      </c>
      <c r="P506" s="584">
        <f t="shared" si="39"/>
        <v>0</v>
      </c>
    </row>
    <row r="507" spans="2:16" ht="15.75" hidden="1" customHeight="1">
      <c r="B507" s="1246" t="str">
        <f t="shared" si="35"/>
        <v/>
      </c>
      <c r="C507" s="496">
        <f>Import!D505</f>
        <v>0</v>
      </c>
      <c r="D507" s="862">
        <f>Import!G505</f>
        <v>0</v>
      </c>
      <c r="E507" s="497">
        <f>Import!F505</f>
        <v>0</v>
      </c>
      <c r="F507" s="498">
        <f>Import!E505</f>
        <v>0</v>
      </c>
      <c r="G507" s="242"/>
      <c r="H507" s="583"/>
      <c r="M507" s="584">
        <f t="shared" si="36"/>
        <v>0</v>
      </c>
      <c r="N507" s="584">
        <f t="shared" si="37"/>
        <v>0</v>
      </c>
      <c r="O507" s="584">
        <f t="shared" si="38"/>
        <v>0</v>
      </c>
      <c r="P507" s="584">
        <f t="shared" si="39"/>
        <v>0</v>
      </c>
    </row>
    <row r="508" spans="2:16" ht="15.75" hidden="1" customHeight="1">
      <c r="B508" s="1246" t="str">
        <f t="shared" si="35"/>
        <v/>
      </c>
      <c r="C508" s="496">
        <f>Import!D506</f>
        <v>0</v>
      </c>
      <c r="D508" s="862">
        <f>Import!G506</f>
        <v>0</v>
      </c>
      <c r="E508" s="497">
        <f>Import!F506</f>
        <v>0</v>
      </c>
      <c r="F508" s="498">
        <f>Import!E506</f>
        <v>0</v>
      </c>
      <c r="G508" s="242"/>
      <c r="H508" s="583"/>
      <c r="M508" s="584">
        <f t="shared" si="36"/>
        <v>0</v>
      </c>
      <c r="N508" s="584">
        <f t="shared" si="37"/>
        <v>0</v>
      </c>
      <c r="O508" s="584">
        <f t="shared" si="38"/>
        <v>0</v>
      </c>
      <c r="P508" s="584">
        <f t="shared" si="39"/>
        <v>0</v>
      </c>
    </row>
    <row r="509" spans="2:16" ht="15.75" hidden="1" customHeight="1">
      <c r="B509" s="1246" t="str">
        <f t="shared" si="35"/>
        <v/>
      </c>
      <c r="C509" s="496">
        <f>Import!D507</f>
        <v>0</v>
      </c>
      <c r="D509" s="862">
        <f>Import!G507</f>
        <v>0</v>
      </c>
      <c r="E509" s="497">
        <f>Import!F507</f>
        <v>0</v>
      </c>
      <c r="F509" s="498">
        <f>Import!E507</f>
        <v>0</v>
      </c>
      <c r="G509" s="242"/>
      <c r="H509" s="583"/>
      <c r="M509" s="584">
        <f t="shared" si="36"/>
        <v>0</v>
      </c>
      <c r="N509" s="584">
        <f t="shared" si="37"/>
        <v>0</v>
      </c>
      <c r="O509" s="584">
        <f t="shared" si="38"/>
        <v>0</v>
      </c>
      <c r="P509" s="584">
        <f t="shared" si="39"/>
        <v>0</v>
      </c>
    </row>
    <row r="510" spans="2:16" ht="15.75" hidden="1" customHeight="1">
      <c r="B510" s="1246" t="str">
        <f t="shared" si="35"/>
        <v/>
      </c>
      <c r="C510" s="496">
        <f>Import!D508</f>
        <v>0</v>
      </c>
      <c r="D510" s="862">
        <f>Import!G508</f>
        <v>0</v>
      </c>
      <c r="E510" s="497">
        <f>Import!F508</f>
        <v>0</v>
      </c>
      <c r="F510" s="498">
        <f>Import!E508</f>
        <v>0</v>
      </c>
      <c r="G510" s="242"/>
      <c r="H510" s="583"/>
      <c r="M510" s="584">
        <f t="shared" si="36"/>
        <v>0</v>
      </c>
      <c r="N510" s="584">
        <f t="shared" si="37"/>
        <v>0</v>
      </c>
      <c r="O510" s="584">
        <f t="shared" si="38"/>
        <v>0</v>
      </c>
      <c r="P510" s="584">
        <f t="shared" si="39"/>
        <v>0</v>
      </c>
    </row>
    <row r="511" spans="2:16" ht="15.75" hidden="1" customHeight="1">
      <c r="B511" s="1246" t="str">
        <f t="shared" si="35"/>
        <v/>
      </c>
      <c r="C511" s="496">
        <f>Import!D509</f>
        <v>0</v>
      </c>
      <c r="D511" s="862">
        <f>Import!G509</f>
        <v>0</v>
      </c>
      <c r="E511" s="497">
        <f>Import!F509</f>
        <v>0</v>
      </c>
      <c r="F511" s="498">
        <f>Import!E509</f>
        <v>0</v>
      </c>
      <c r="G511" s="242"/>
      <c r="H511" s="583"/>
      <c r="M511" s="584">
        <f t="shared" si="36"/>
        <v>0</v>
      </c>
      <c r="N511" s="584">
        <f t="shared" si="37"/>
        <v>0</v>
      </c>
      <c r="O511" s="584">
        <f t="shared" si="38"/>
        <v>0</v>
      </c>
      <c r="P511" s="584">
        <f t="shared" si="39"/>
        <v>0</v>
      </c>
    </row>
    <row r="512" spans="2:16" ht="15.75" hidden="1" customHeight="1">
      <c r="B512" s="1246" t="str">
        <f t="shared" si="35"/>
        <v/>
      </c>
      <c r="C512" s="496">
        <f>Import!D510</f>
        <v>0</v>
      </c>
      <c r="D512" s="862">
        <f>Import!G510</f>
        <v>0</v>
      </c>
      <c r="E512" s="497">
        <f>Import!F510</f>
        <v>0</v>
      </c>
      <c r="F512" s="498">
        <f>Import!E510</f>
        <v>0</v>
      </c>
      <c r="G512" s="242"/>
      <c r="H512" s="583"/>
      <c r="M512" s="584">
        <f t="shared" si="36"/>
        <v>0</v>
      </c>
      <c r="N512" s="584">
        <f t="shared" si="37"/>
        <v>0</v>
      </c>
      <c r="O512" s="584">
        <f t="shared" si="38"/>
        <v>0</v>
      </c>
      <c r="P512" s="584">
        <f t="shared" si="39"/>
        <v>0</v>
      </c>
    </row>
    <row r="513" spans="2:16" ht="15.75" hidden="1" customHeight="1">
      <c r="B513" s="1246" t="str">
        <f t="shared" si="35"/>
        <v/>
      </c>
      <c r="C513" s="496">
        <f>Import!D511</f>
        <v>0</v>
      </c>
      <c r="D513" s="862">
        <f>Import!G511</f>
        <v>0</v>
      </c>
      <c r="E513" s="497">
        <f>Import!F511</f>
        <v>0</v>
      </c>
      <c r="F513" s="498">
        <f>Import!E511</f>
        <v>0</v>
      </c>
      <c r="G513" s="242"/>
      <c r="H513" s="583"/>
      <c r="M513" s="584">
        <f t="shared" si="36"/>
        <v>0</v>
      </c>
      <c r="N513" s="584">
        <f t="shared" si="37"/>
        <v>0</v>
      </c>
      <c r="O513" s="584">
        <f t="shared" si="38"/>
        <v>0</v>
      </c>
      <c r="P513" s="584">
        <f t="shared" si="39"/>
        <v>0</v>
      </c>
    </row>
    <row r="514" spans="2:16" ht="15.75" hidden="1" customHeight="1">
      <c r="B514" s="1246" t="str">
        <f t="shared" si="35"/>
        <v/>
      </c>
      <c r="C514" s="496">
        <f>Import!D512</f>
        <v>0</v>
      </c>
      <c r="D514" s="862">
        <f>Import!G512</f>
        <v>0</v>
      </c>
      <c r="E514" s="497">
        <f>Import!F512</f>
        <v>0</v>
      </c>
      <c r="F514" s="498">
        <f>Import!E512</f>
        <v>0</v>
      </c>
      <c r="G514" s="242"/>
      <c r="H514" s="583"/>
      <c r="M514" s="584">
        <f t="shared" si="36"/>
        <v>0</v>
      </c>
      <c r="N514" s="584">
        <f t="shared" si="37"/>
        <v>0</v>
      </c>
      <c r="O514" s="584">
        <f t="shared" si="38"/>
        <v>0</v>
      </c>
      <c r="P514" s="584">
        <f t="shared" si="39"/>
        <v>0</v>
      </c>
    </row>
    <row r="515" spans="2:16" ht="15.75" hidden="1" customHeight="1">
      <c r="B515" s="1246" t="str">
        <f t="shared" si="35"/>
        <v/>
      </c>
      <c r="C515" s="496">
        <f>Import!D513</f>
        <v>0</v>
      </c>
      <c r="D515" s="862">
        <f>Import!G513</f>
        <v>0</v>
      </c>
      <c r="E515" s="497">
        <f>Import!F513</f>
        <v>0</v>
      </c>
      <c r="F515" s="498">
        <f>Import!E513</f>
        <v>0</v>
      </c>
      <c r="G515" s="242"/>
      <c r="H515" s="583"/>
      <c r="M515" s="584">
        <f t="shared" si="36"/>
        <v>0</v>
      </c>
      <c r="N515" s="584">
        <f t="shared" si="37"/>
        <v>0</v>
      </c>
      <c r="O515" s="584">
        <f t="shared" si="38"/>
        <v>0</v>
      </c>
      <c r="P515" s="584">
        <f t="shared" si="39"/>
        <v>0</v>
      </c>
    </row>
    <row r="516" spans="2:16" ht="15.75" hidden="1" customHeight="1">
      <c r="B516" s="1246" t="str">
        <f t="shared" si="35"/>
        <v/>
      </c>
      <c r="C516" s="496">
        <f>Import!D514</f>
        <v>0</v>
      </c>
      <c r="D516" s="862">
        <f>Import!G514</f>
        <v>0</v>
      </c>
      <c r="E516" s="497">
        <f>Import!F514</f>
        <v>0</v>
      </c>
      <c r="F516" s="498">
        <f>Import!E514</f>
        <v>0</v>
      </c>
      <c r="G516" s="242"/>
      <c r="H516" s="583"/>
      <c r="M516" s="584">
        <f t="shared" si="36"/>
        <v>0</v>
      </c>
      <c r="N516" s="584">
        <f t="shared" si="37"/>
        <v>0</v>
      </c>
      <c r="O516" s="584">
        <f t="shared" si="38"/>
        <v>0</v>
      </c>
      <c r="P516" s="584">
        <f t="shared" si="39"/>
        <v>0</v>
      </c>
    </row>
    <row r="517" spans="2:16" ht="15.75" hidden="1" customHeight="1">
      <c r="B517" s="1246" t="str">
        <f t="shared" si="35"/>
        <v/>
      </c>
      <c r="C517" s="496">
        <f>Import!D515</f>
        <v>0</v>
      </c>
      <c r="D517" s="862">
        <f>Import!G515</f>
        <v>0</v>
      </c>
      <c r="E517" s="497">
        <f>Import!F515</f>
        <v>0</v>
      </c>
      <c r="F517" s="498">
        <f>Import!E515</f>
        <v>0</v>
      </c>
      <c r="G517" s="242"/>
      <c r="H517" s="583"/>
      <c r="M517" s="584">
        <f t="shared" si="36"/>
        <v>0</v>
      </c>
      <c r="N517" s="584">
        <f t="shared" si="37"/>
        <v>0</v>
      </c>
      <c r="O517" s="584">
        <f t="shared" si="38"/>
        <v>0</v>
      </c>
      <c r="P517" s="584">
        <f t="shared" si="39"/>
        <v>0</v>
      </c>
    </row>
    <row r="518" spans="2:16" ht="15.75" hidden="1" customHeight="1">
      <c r="B518" s="1246" t="str">
        <f t="shared" si="35"/>
        <v/>
      </c>
      <c r="C518" s="496">
        <f>Import!D516</f>
        <v>0</v>
      </c>
      <c r="D518" s="862">
        <f>Import!G516</f>
        <v>0</v>
      </c>
      <c r="E518" s="497">
        <f>Import!F516</f>
        <v>0</v>
      </c>
      <c r="F518" s="498">
        <f>Import!E516</f>
        <v>0</v>
      </c>
      <c r="G518" s="242"/>
      <c r="H518" s="583"/>
      <c r="M518" s="584">
        <f t="shared" si="36"/>
        <v>0</v>
      </c>
      <c r="N518" s="584">
        <f t="shared" si="37"/>
        <v>0</v>
      </c>
      <c r="O518" s="584">
        <f t="shared" si="38"/>
        <v>0</v>
      </c>
      <c r="P518" s="584">
        <f t="shared" si="39"/>
        <v>0</v>
      </c>
    </row>
    <row r="519" spans="2:16" ht="15.75" hidden="1" customHeight="1">
      <c r="B519" s="1246" t="str">
        <f t="shared" si="35"/>
        <v/>
      </c>
      <c r="C519" s="496">
        <f>Import!D517</f>
        <v>0</v>
      </c>
      <c r="D519" s="862">
        <f>Import!G517</f>
        <v>0</v>
      </c>
      <c r="E519" s="497">
        <f>Import!F517</f>
        <v>0</v>
      </c>
      <c r="F519" s="498">
        <f>Import!E517</f>
        <v>0</v>
      </c>
      <c r="G519" s="242"/>
      <c r="H519" s="583"/>
      <c r="M519" s="584">
        <f t="shared" si="36"/>
        <v>0</v>
      </c>
      <c r="N519" s="584">
        <f t="shared" si="37"/>
        <v>0</v>
      </c>
      <c r="O519" s="584">
        <f t="shared" si="38"/>
        <v>0</v>
      </c>
      <c r="P519" s="584">
        <f t="shared" si="39"/>
        <v>0</v>
      </c>
    </row>
    <row r="520" spans="2:16" ht="15.75" hidden="1" customHeight="1">
      <c r="B520" s="1246" t="str">
        <f t="shared" si="35"/>
        <v/>
      </c>
      <c r="C520" s="496">
        <f>Import!D518</f>
        <v>0</v>
      </c>
      <c r="D520" s="862">
        <f>Import!G518</f>
        <v>0</v>
      </c>
      <c r="E520" s="497">
        <f>Import!F518</f>
        <v>0</v>
      </c>
      <c r="F520" s="498">
        <f>Import!E518</f>
        <v>0</v>
      </c>
      <c r="G520" s="242"/>
      <c r="H520" s="583"/>
      <c r="M520" s="584">
        <f t="shared" si="36"/>
        <v>0</v>
      </c>
      <c r="N520" s="584">
        <f t="shared" si="37"/>
        <v>0</v>
      </c>
      <c r="O520" s="584">
        <f t="shared" si="38"/>
        <v>0</v>
      </c>
      <c r="P520" s="584">
        <f t="shared" si="39"/>
        <v>0</v>
      </c>
    </row>
    <row r="521" spans="2:16" ht="15.75" hidden="1" customHeight="1">
      <c r="B521" s="1246" t="str">
        <f t="shared" si="35"/>
        <v/>
      </c>
      <c r="C521" s="496">
        <f>Import!D519</f>
        <v>0</v>
      </c>
      <c r="D521" s="862">
        <f>Import!G519</f>
        <v>0</v>
      </c>
      <c r="E521" s="497">
        <f>Import!F519</f>
        <v>0</v>
      </c>
      <c r="F521" s="498">
        <f>Import!E519</f>
        <v>0</v>
      </c>
      <c r="G521" s="242"/>
      <c r="H521" s="583"/>
      <c r="M521" s="584">
        <f t="shared" si="36"/>
        <v>0</v>
      </c>
      <c r="N521" s="584">
        <f t="shared" si="37"/>
        <v>0</v>
      </c>
      <c r="O521" s="584">
        <f t="shared" si="38"/>
        <v>0</v>
      </c>
      <c r="P521" s="584">
        <f t="shared" si="39"/>
        <v>0</v>
      </c>
    </row>
    <row r="522" spans="2:16" ht="15.75" hidden="1" customHeight="1">
      <c r="B522" s="1246" t="str">
        <f t="shared" si="35"/>
        <v/>
      </c>
      <c r="C522" s="496">
        <f>Import!D520</f>
        <v>0</v>
      </c>
      <c r="D522" s="862">
        <f>Import!G520</f>
        <v>0</v>
      </c>
      <c r="E522" s="497">
        <f>Import!F520</f>
        <v>0</v>
      </c>
      <c r="F522" s="498">
        <f>Import!E520</f>
        <v>0</v>
      </c>
      <c r="G522" s="242"/>
      <c r="H522" s="583"/>
      <c r="M522" s="584">
        <f t="shared" si="36"/>
        <v>0</v>
      </c>
      <c r="N522" s="584">
        <f t="shared" si="37"/>
        <v>0</v>
      </c>
      <c r="O522" s="584">
        <f t="shared" si="38"/>
        <v>0</v>
      </c>
      <c r="P522" s="584">
        <f t="shared" si="39"/>
        <v>0</v>
      </c>
    </row>
    <row r="523" spans="2:16" ht="15.75" hidden="1" customHeight="1">
      <c r="B523" s="1246" t="str">
        <f t="shared" ref="B523:B586" si="40">IF(F523&gt;0,"Wypełnione","")</f>
        <v/>
      </c>
      <c r="C523" s="496">
        <f>Import!D521</f>
        <v>0</v>
      </c>
      <c r="D523" s="862">
        <f>Import!G521</f>
        <v>0</v>
      </c>
      <c r="E523" s="497">
        <f>Import!F521</f>
        <v>0</v>
      </c>
      <c r="F523" s="498">
        <f>Import!E521</f>
        <v>0</v>
      </c>
      <c r="G523" s="242"/>
      <c r="H523" s="583"/>
      <c r="M523" s="584">
        <f t="shared" ref="M523:M586" si="41">IF(G523=L$6,E523,0)</f>
        <v>0</v>
      </c>
      <c r="N523" s="584">
        <f t="shared" ref="N523:N586" si="42">IF(G523=L$7,E523,0)</f>
        <v>0</v>
      </c>
      <c r="O523" s="584">
        <f t="shared" ref="O523:O586" si="43">IF(G523=L$8,E523,0)</f>
        <v>0</v>
      </c>
      <c r="P523" s="584">
        <f t="shared" ref="P523:P586" si="44">IF(G523=L$9,E523,0)</f>
        <v>0</v>
      </c>
    </row>
    <row r="524" spans="2:16" ht="15.75" hidden="1" customHeight="1">
      <c r="B524" s="1246" t="str">
        <f t="shared" si="40"/>
        <v/>
      </c>
      <c r="C524" s="496">
        <f>Import!D522</f>
        <v>0</v>
      </c>
      <c r="D524" s="862">
        <f>Import!G522</f>
        <v>0</v>
      </c>
      <c r="E524" s="497">
        <f>Import!F522</f>
        <v>0</v>
      </c>
      <c r="F524" s="498">
        <f>Import!E522</f>
        <v>0</v>
      </c>
      <c r="G524" s="242"/>
      <c r="H524" s="583"/>
      <c r="M524" s="584">
        <f t="shared" si="41"/>
        <v>0</v>
      </c>
      <c r="N524" s="584">
        <f t="shared" si="42"/>
        <v>0</v>
      </c>
      <c r="O524" s="584">
        <f t="shared" si="43"/>
        <v>0</v>
      </c>
      <c r="P524" s="584">
        <f t="shared" si="44"/>
        <v>0</v>
      </c>
    </row>
    <row r="525" spans="2:16" ht="15.75" hidden="1" customHeight="1">
      <c r="B525" s="1246" t="str">
        <f t="shared" si="40"/>
        <v/>
      </c>
      <c r="C525" s="496">
        <f>Import!D523</f>
        <v>0</v>
      </c>
      <c r="D525" s="862">
        <f>Import!G523</f>
        <v>0</v>
      </c>
      <c r="E525" s="497">
        <f>Import!F523</f>
        <v>0</v>
      </c>
      <c r="F525" s="498">
        <f>Import!E523</f>
        <v>0</v>
      </c>
      <c r="G525" s="242"/>
      <c r="H525" s="583"/>
      <c r="M525" s="584">
        <f t="shared" si="41"/>
        <v>0</v>
      </c>
      <c r="N525" s="584">
        <f t="shared" si="42"/>
        <v>0</v>
      </c>
      <c r="O525" s="584">
        <f t="shared" si="43"/>
        <v>0</v>
      </c>
      <c r="P525" s="584">
        <f t="shared" si="44"/>
        <v>0</v>
      </c>
    </row>
    <row r="526" spans="2:16" ht="15.75" hidden="1" customHeight="1">
      <c r="B526" s="1246" t="str">
        <f t="shared" si="40"/>
        <v/>
      </c>
      <c r="C526" s="496">
        <f>Import!D524</f>
        <v>0</v>
      </c>
      <c r="D526" s="862">
        <f>Import!G524</f>
        <v>0</v>
      </c>
      <c r="E526" s="497">
        <f>Import!F524</f>
        <v>0</v>
      </c>
      <c r="F526" s="498">
        <f>Import!E524</f>
        <v>0</v>
      </c>
      <c r="G526" s="242"/>
      <c r="H526" s="583"/>
      <c r="M526" s="584">
        <f t="shared" si="41"/>
        <v>0</v>
      </c>
      <c r="N526" s="584">
        <f t="shared" si="42"/>
        <v>0</v>
      </c>
      <c r="O526" s="584">
        <f t="shared" si="43"/>
        <v>0</v>
      </c>
      <c r="P526" s="584">
        <f t="shared" si="44"/>
        <v>0</v>
      </c>
    </row>
    <row r="527" spans="2:16" ht="15.75" hidden="1" customHeight="1">
      <c r="B527" s="1246" t="str">
        <f t="shared" si="40"/>
        <v/>
      </c>
      <c r="C527" s="496">
        <f>Import!D525</f>
        <v>0</v>
      </c>
      <c r="D527" s="862">
        <f>Import!G525</f>
        <v>0</v>
      </c>
      <c r="E527" s="497">
        <f>Import!F525</f>
        <v>0</v>
      </c>
      <c r="F527" s="498">
        <f>Import!E525</f>
        <v>0</v>
      </c>
      <c r="G527" s="242"/>
      <c r="H527" s="583"/>
      <c r="M527" s="584">
        <f t="shared" si="41"/>
        <v>0</v>
      </c>
      <c r="N527" s="584">
        <f t="shared" si="42"/>
        <v>0</v>
      </c>
      <c r="O527" s="584">
        <f t="shared" si="43"/>
        <v>0</v>
      </c>
      <c r="P527" s="584">
        <f t="shared" si="44"/>
        <v>0</v>
      </c>
    </row>
    <row r="528" spans="2:16" ht="15.75" hidden="1" customHeight="1">
      <c r="B528" s="1246" t="str">
        <f t="shared" si="40"/>
        <v/>
      </c>
      <c r="C528" s="496">
        <f>Import!D526</f>
        <v>0</v>
      </c>
      <c r="D528" s="862">
        <f>Import!G526</f>
        <v>0</v>
      </c>
      <c r="E528" s="497">
        <f>Import!F526</f>
        <v>0</v>
      </c>
      <c r="F528" s="498">
        <f>Import!E526</f>
        <v>0</v>
      </c>
      <c r="G528" s="242"/>
      <c r="H528" s="583"/>
      <c r="M528" s="584">
        <f t="shared" si="41"/>
        <v>0</v>
      </c>
      <c r="N528" s="584">
        <f t="shared" si="42"/>
        <v>0</v>
      </c>
      <c r="O528" s="584">
        <f t="shared" si="43"/>
        <v>0</v>
      </c>
      <c r="P528" s="584">
        <f t="shared" si="44"/>
        <v>0</v>
      </c>
    </row>
    <row r="529" spans="2:16" ht="15.75" hidden="1" customHeight="1">
      <c r="B529" s="1246" t="str">
        <f t="shared" si="40"/>
        <v/>
      </c>
      <c r="C529" s="496">
        <f>Import!D527</f>
        <v>0</v>
      </c>
      <c r="D529" s="862">
        <f>Import!G527</f>
        <v>0</v>
      </c>
      <c r="E529" s="497">
        <f>Import!F527</f>
        <v>0</v>
      </c>
      <c r="F529" s="498">
        <f>Import!E527</f>
        <v>0</v>
      </c>
      <c r="G529" s="242"/>
      <c r="H529" s="583"/>
      <c r="M529" s="584">
        <f t="shared" si="41"/>
        <v>0</v>
      </c>
      <c r="N529" s="584">
        <f t="shared" si="42"/>
        <v>0</v>
      </c>
      <c r="O529" s="584">
        <f t="shared" si="43"/>
        <v>0</v>
      </c>
      <c r="P529" s="584">
        <f t="shared" si="44"/>
        <v>0</v>
      </c>
    </row>
    <row r="530" spans="2:16" ht="15.75" hidden="1" customHeight="1">
      <c r="B530" s="1246" t="str">
        <f t="shared" si="40"/>
        <v/>
      </c>
      <c r="C530" s="496">
        <f>Import!D528</f>
        <v>0</v>
      </c>
      <c r="D530" s="862">
        <f>Import!G528</f>
        <v>0</v>
      </c>
      <c r="E530" s="497">
        <f>Import!F528</f>
        <v>0</v>
      </c>
      <c r="F530" s="498">
        <f>Import!E528</f>
        <v>0</v>
      </c>
      <c r="G530" s="242"/>
      <c r="H530" s="583"/>
      <c r="M530" s="584">
        <f t="shared" si="41"/>
        <v>0</v>
      </c>
      <c r="N530" s="584">
        <f t="shared" si="42"/>
        <v>0</v>
      </c>
      <c r="O530" s="584">
        <f t="shared" si="43"/>
        <v>0</v>
      </c>
      <c r="P530" s="584">
        <f t="shared" si="44"/>
        <v>0</v>
      </c>
    </row>
    <row r="531" spans="2:16" ht="15.75" hidden="1" customHeight="1">
      <c r="B531" s="1246" t="str">
        <f t="shared" si="40"/>
        <v/>
      </c>
      <c r="C531" s="496">
        <f>Import!D529</f>
        <v>0</v>
      </c>
      <c r="D531" s="862">
        <f>Import!G529</f>
        <v>0</v>
      </c>
      <c r="E531" s="497">
        <f>Import!F529</f>
        <v>0</v>
      </c>
      <c r="F531" s="498">
        <f>Import!E529</f>
        <v>0</v>
      </c>
      <c r="G531" s="242"/>
      <c r="H531" s="583"/>
      <c r="M531" s="584">
        <f t="shared" si="41"/>
        <v>0</v>
      </c>
      <c r="N531" s="584">
        <f t="shared" si="42"/>
        <v>0</v>
      </c>
      <c r="O531" s="584">
        <f t="shared" si="43"/>
        <v>0</v>
      </c>
      <c r="P531" s="584">
        <f t="shared" si="44"/>
        <v>0</v>
      </c>
    </row>
    <row r="532" spans="2:16" ht="15.75" hidden="1" customHeight="1">
      <c r="B532" s="1246" t="str">
        <f t="shared" si="40"/>
        <v/>
      </c>
      <c r="C532" s="496">
        <f>Import!D530</f>
        <v>0</v>
      </c>
      <c r="D532" s="862">
        <f>Import!G530</f>
        <v>0</v>
      </c>
      <c r="E532" s="497">
        <f>Import!F530</f>
        <v>0</v>
      </c>
      <c r="F532" s="498">
        <f>Import!E530</f>
        <v>0</v>
      </c>
      <c r="G532" s="242"/>
      <c r="H532" s="583"/>
      <c r="M532" s="584">
        <f t="shared" si="41"/>
        <v>0</v>
      </c>
      <c r="N532" s="584">
        <f t="shared" si="42"/>
        <v>0</v>
      </c>
      <c r="O532" s="584">
        <f t="shared" si="43"/>
        <v>0</v>
      </c>
      <c r="P532" s="584">
        <f t="shared" si="44"/>
        <v>0</v>
      </c>
    </row>
    <row r="533" spans="2:16" ht="15.75" hidden="1" customHeight="1">
      <c r="B533" s="1246" t="str">
        <f t="shared" si="40"/>
        <v/>
      </c>
      <c r="C533" s="496">
        <f>Import!D531</f>
        <v>0</v>
      </c>
      <c r="D533" s="862">
        <f>Import!G531</f>
        <v>0</v>
      </c>
      <c r="E533" s="497">
        <f>Import!F531</f>
        <v>0</v>
      </c>
      <c r="F533" s="498">
        <f>Import!E531</f>
        <v>0</v>
      </c>
      <c r="G533" s="242"/>
      <c r="H533" s="583"/>
      <c r="M533" s="584">
        <f t="shared" si="41"/>
        <v>0</v>
      </c>
      <c r="N533" s="584">
        <f t="shared" si="42"/>
        <v>0</v>
      </c>
      <c r="O533" s="584">
        <f t="shared" si="43"/>
        <v>0</v>
      </c>
      <c r="P533" s="584">
        <f t="shared" si="44"/>
        <v>0</v>
      </c>
    </row>
    <row r="534" spans="2:16" ht="15.75" hidden="1" customHeight="1">
      <c r="B534" s="1246" t="str">
        <f t="shared" si="40"/>
        <v/>
      </c>
      <c r="C534" s="496">
        <f>Import!D532</f>
        <v>0</v>
      </c>
      <c r="D534" s="862">
        <f>Import!G532</f>
        <v>0</v>
      </c>
      <c r="E534" s="497">
        <f>Import!F532</f>
        <v>0</v>
      </c>
      <c r="F534" s="498">
        <f>Import!E532</f>
        <v>0</v>
      </c>
      <c r="G534" s="242"/>
      <c r="H534" s="583"/>
      <c r="M534" s="584">
        <f t="shared" si="41"/>
        <v>0</v>
      </c>
      <c r="N534" s="584">
        <f t="shared" si="42"/>
        <v>0</v>
      </c>
      <c r="O534" s="584">
        <f t="shared" si="43"/>
        <v>0</v>
      </c>
      <c r="P534" s="584">
        <f t="shared" si="44"/>
        <v>0</v>
      </c>
    </row>
    <row r="535" spans="2:16" ht="15.75" hidden="1" customHeight="1">
      <c r="B535" s="1246" t="str">
        <f t="shared" si="40"/>
        <v/>
      </c>
      <c r="C535" s="496">
        <f>Import!D533</f>
        <v>0</v>
      </c>
      <c r="D535" s="862">
        <f>Import!G533</f>
        <v>0</v>
      </c>
      <c r="E535" s="497">
        <f>Import!F533</f>
        <v>0</v>
      </c>
      <c r="F535" s="498">
        <f>Import!E533</f>
        <v>0</v>
      </c>
      <c r="G535" s="242"/>
      <c r="H535" s="583"/>
      <c r="M535" s="584">
        <f t="shared" si="41"/>
        <v>0</v>
      </c>
      <c r="N535" s="584">
        <f t="shared" si="42"/>
        <v>0</v>
      </c>
      <c r="O535" s="584">
        <f t="shared" si="43"/>
        <v>0</v>
      </c>
      <c r="P535" s="584">
        <f t="shared" si="44"/>
        <v>0</v>
      </c>
    </row>
    <row r="536" spans="2:16" ht="15.75" hidden="1" customHeight="1">
      <c r="B536" s="1246" t="str">
        <f t="shared" si="40"/>
        <v/>
      </c>
      <c r="C536" s="496">
        <f>Import!D534</f>
        <v>0</v>
      </c>
      <c r="D536" s="862">
        <f>Import!G534</f>
        <v>0</v>
      </c>
      <c r="E536" s="497">
        <f>Import!F534</f>
        <v>0</v>
      </c>
      <c r="F536" s="498">
        <f>Import!E534</f>
        <v>0</v>
      </c>
      <c r="G536" s="242"/>
      <c r="H536" s="583"/>
      <c r="M536" s="584">
        <f t="shared" si="41"/>
        <v>0</v>
      </c>
      <c r="N536" s="584">
        <f t="shared" si="42"/>
        <v>0</v>
      </c>
      <c r="O536" s="584">
        <f t="shared" si="43"/>
        <v>0</v>
      </c>
      <c r="P536" s="584">
        <f t="shared" si="44"/>
        <v>0</v>
      </c>
    </row>
    <row r="537" spans="2:16" ht="15.75" hidden="1" customHeight="1">
      <c r="B537" s="1246" t="str">
        <f t="shared" si="40"/>
        <v/>
      </c>
      <c r="C537" s="496">
        <f>Import!D535</f>
        <v>0</v>
      </c>
      <c r="D537" s="862">
        <f>Import!G535</f>
        <v>0</v>
      </c>
      <c r="E537" s="497">
        <f>Import!F535</f>
        <v>0</v>
      </c>
      <c r="F537" s="498">
        <f>Import!E535</f>
        <v>0</v>
      </c>
      <c r="G537" s="242"/>
      <c r="H537" s="583"/>
      <c r="M537" s="584">
        <f t="shared" si="41"/>
        <v>0</v>
      </c>
      <c r="N537" s="584">
        <f t="shared" si="42"/>
        <v>0</v>
      </c>
      <c r="O537" s="584">
        <f t="shared" si="43"/>
        <v>0</v>
      </c>
      <c r="P537" s="584">
        <f t="shared" si="44"/>
        <v>0</v>
      </c>
    </row>
    <row r="538" spans="2:16" ht="15.75" hidden="1" customHeight="1">
      <c r="B538" s="1246" t="str">
        <f t="shared" si="40"/>
        <v/>
      </c>
      <c r="C538" s="496">
        <f>Import!D536</f>
        <v>0</v>
      </c>
      <c r="D538" s="862">
        <f>Import!G536</f>
        <v>0</v>
      </c>
      <c r="E538" s="497">
        <f>Import!F536</f>
        <v>0</v>
      </c>
      <c r="F538" s="498">
        <f>Import!E536</f>
        <v>0</v>
      </c>
      <c r="G538" s="242"/>
      <c r="H538" s="583"/>
      <c r="M538" s="584">
        <f t="shared" si="41"/>
        <v>0</v>
      </c>
      <c r="N538" s="584">
        <f t="shared" si="42"/>
        <v>0</v>
      </c>
      <c r="O538" s="584">
        <f t="shared" si="43"/>
        <v>0</v>
      </c>
      <c r="P538" s="584">
        <f t="shared" si="44"/>
        <v>0</v>
      </c>
    </row>
    <row r="539" spans="2:16" ht="15.75" hidden="1" customHeight="1">
      <c r="B539" s="1246" t="str">
        <f t="shared" si="40"/>
        <v/>
      </c>
      <c r="C539" s="496">
        <f>Import!D537</f>
        <v>0</v>
      </c>
      <c r="D539" s="862">
        <f>Import!G537</f>
        <v>0</v>
      </c>
      <c r="E539" s="497">
        <f>Import!F537</f>
        <v>0</v>
      </c>
      <c r="F539" s="498">
        <f>Import!E537</f>
        <v>0</v>
      </c>
      <c r="G539" s="242"/>
      <c r="H539" s="583"/>
      <c r="M539" s="584">
        <f t="shared" si="41"/>
        <v>0</v>
      </c>
      <c r="N539" s="584">
        <f t="shared" si="42"/>
        <v>0</v>
      </c>
      <c r="O539" s="584">
        <f t="shared" si="43"/>
        <v>0</v>
      </c>
      <c r="P539" s="584">
        <f t="shared" si="44"/>
        <v>0</v>
      </c>
    </row>
    <row r="540" spans="2:16" ht="15.75" hidden="1" customHeight="1">
      <c r="B540" s="1246" t="str">
        <f t="shared" si="40"/>
        <v/>
      </c>
      <c r="C540" s="496">
        <f>Import!D538</f>
        <v>0</v>
      </c>
      <c r="D540" s="862">
        <f>Import!G538</f>
        <v>0</v>
      </c>
      <c r="E540" s="497">
        <f>Import!F538</f>
        <v>0</v>
      </c>
      <c r="F540" s="498">
        <f>Import!E538</f>
        <v>0</v>
      </c>
      <c r="G540" s="242"/>
      <c r="H540" s="583"/>
      <c r="M540" s="584">
        <f t="shared" si="41"/>
        <v>0</v>
      </c>
      <c r="N540" s="584">
        <f t="shared" si="42"/>
        <v>0</v>
      </c>
      <c r="O540" s="584">
        <f t="shared" si="43"/>
        <v>0</v>
      </c>
      <c r="P540" s="584">
        <f t="shared" si="44"/>
        <v>0</v>
      </c>
    </row>
    <row r="541" spans="2:16" ht="15.75" hidden="1" customHeight="1">
      <c r="B541" s="1246" t="str">
        <f t="shared" si="40"/>
        <v/>
      </c>
      <c r="C541" s="496">
        <f>Import!D539</f>
        <v>0</v>
      </c>
      <c r="D541" s="862">
        <f>Import!G539</f>
        <v>0</v>
      </c>
      <c r="E541" s="497">
        <f>Import!F539</f>
        <v>0</v>
      </c>
      <c r="F541" s="498">
        <f>Import!E539</f>
        <v>0</v>
      </c>
      <c r="G541" s="242"/>
      <c r="H541" s="583"/>
      <c r="M541" s="584">
        <f t="shared" si="41"/>
        <v>0</v>
      </c>
      <c r="N541" s="584">
        <f t="shared" si="42"/>
        <v>0</v>
      </c>
      <c r="O541" s="584">
        <f t="shared" si="43"/>
        <v>0</v>
      </c>
      <c r="P541" s="584">
        <f t="shared" si="44"/>
        <v>0</v>
      </c>
    </row>
    <row r="542" spans="2:16" ht="15.75" hidden="1" customHeight="1">
      <c r="B542" s="1246" t="str">
        <f t="shared" si="40"/>
        <v/>
      </c>
      <c r="C542" s="496">
        <f>Import!D540</f>
        <v>0</v>
      </c>
      <c r="D542" s="862">
        <f>Import!G540</f>
        <v>0</v>
      </c>
      <c r="E542" s="497">
        <f>Import!F540</f>
        <v>0</v>
      </c>
      <c r="F542" s="498">
        <f>Import!E540</f>
        <v>0</v>
      </c>
      <c r="G542" s="242"/>
      <c r="H542" s="583"/>
      <c r="M542" s="584">
        <f t="shared" si="41"/>
        <v>0</v>
      </c>
      <c r="N542" s="584">
        <f t="shared" si="42"/>
        <v>0</v>
      </c>
      <c r="O542" s="584">
        <f t="shared" si="43"/>
        <v>0</v>
      </c>
      <c r="P542" s="584">
        <f t="shared" si="44"/>
        <v>0</v>
      </c>
    </row>
    <row r="543" spans="2:16" ht="15.75" hidden="1" customHeight="1">
      <c r="B543" s="1246" t="str">
        <f t="shared" si="40"/>
        <v/>
      </c>
      <c r="C543" s="496">
        <f>Import!D541</f>
        <v>0</v>
      </c>
      <c r="D543" s="862">
        <f>Import!G541</f>
        <v>0</v>
      </c>
      <c r="E543" s="497">
        <f>Import!F541</f>
        <v>0</v>
      </c>
      <c r="F543" s="498">
        <f>Import!E541</f>
        <v>0</v>
      </c>
      <c r="G543" s="242"/>
      <c r="H543" s="583"/>
      <c r="M543" s="584">
        <f t="shared" si="41"/>
        <v>0</v>
      </c>
      <c r="N543" s="584">
        <f t="shared" si="42"/>
        <v>0</v>
      </c>
      <c r="O543" s="584">
        <f t="shared" si="43"/>
        <v>0</v>
      </c>
      <c r="P543" s="584">
        <f t="shared" si="44"/>
        <v>0</v>
      </c>
    </row>
    <row r="544" spans="2:16" ht="15.75" hidden="1" customHeight="1">
      <c r="B544" s="1246" t="str">
        <f t="shared" si="40"/>
        <v/>
      </c>
      <c r="C544" s="496">
        <f>Import!D542</f>
        <v>0</v>
      </c>
      <c r="D544" s="862">
        <f>Import!G542</f>
        <v>0</v>
      </c>
      <c r="E544" s="497">
        <f>Import!F542</f>
        <v>0</v>
      </c>
      <c r="F544" s="498">
        <f>Import!E542</f>
        <v>0</v>
      </c>
      <c r="G544" s="242"/>
      <c r="H544" s="583"/>
      <c r="M544" s="584">
        <f t="shared" si="41"/>
        <v>0</v>
      </c>
      <c r="N544" s="584">
        <f t="shared" si="42"/>
        <v>0</v>
      </c>
      <c r="O544" s="584">
        <f t="shared" si="43"/>
        <v>0</v>
      </c>
      <c r="P544" s="584">
        <f t="shared" si="44"/>
        <v>0</v>
      </c>
    </row>
    <row r="545" spans="2:16" ht="15.75" hidden="1" customHeight="1">
      <c r="B545" s="1246" t="str">
        <f t="shared" si="40"/>
        <v/>
      </c>
      <c r="C545" s="496">
        <f>Import!D543</f>
        <v>0</v>
      </c>
      <c r="D545" s="862">
        <f>Import!G543</f>
        <v>0</v>
      </c>
      <c r="E545" s="497">
        <f>Import!F543</f>
        <v>0</v>
      </c>
      <c r="F545" s="498">
        <f>Import!E543</f>
        <v>0</v>
      </c>
      <c r="G545" s="242"/>
      <c r="H545" s="583"/>
      <c r="M545" s="584">
        <f t="shared" si="41"/>
        <v>0</v>
      </c>
      <c r="N545" s="584">
        <f t="shared" si="42"/>
        <v>0</v>
      </c>
      <c r="O545" s="584">
        <f t="shared" si="43"/>
        <v>0</v>
      </c>
      <c r="P545" s="584">
        <f t="shared" si="44"/>
        <v>0</v>
      </c>
    </row>
    <row r="546" spans="2:16" ht="15.75" hidden="1" customHeight="1">
      <c r="B546" s="1246" t="str">
        <f t="shared" si="40"/>
        <v/>
      </c>
      <c r="C546" s="496">
        <f>Import!D544</f>
        <v>0</v>
      </c>
      <c r="D546" s="862">
        <f>Import!G544</f>
        <v>0</v>
      </c>
      <c r="E546" s="497">
        <f>Import!F544</f>
        <v>0</v>
      </c>
      <c r="F546" s="498">
        <f>Import!E544</f>
        <v>0</v>
      </c>
      <c r="G546" s="242"/>
      <c r="H546" s="583"/>
      <c r="M546" s="584">
        <f t="shared" si="41"/>
        <v>0</v>
      </c>
      <c r="N546" s="584">
        <f t="shared" si="42"/>
        <v>0</v>
      </c>
      <c r="O546" s="584">
        <f t="shared" si="43"/>
        <v>0</v>
      </c>
      <c r="P546" s="584">
        <f t="shared" si="44"/>
        <v>0</v>
      </c>
    </row>
    <row r="547" spans="2:16" ht="15.75" hidden="1" customHeight="1">
      <c r="B547" s="1246" t="str">
        <f t="shared" si="40"/>
        <v/>
      </c>
      <c r="C547" s="496">
        <f>Import!D545</f>
        <v>0</v>
      </c>
      <c r="D547" s="862">
        <f>Import!G545</f>
        <v>0</v>
      </c>
      <c r="E547" s="497">
        <f>Import!F545</f>
        <v>0</v>
      </c>
      <c r="F547" s="498">
        <f>Import!E545</f>
        <v>0</v>
      </c>
      <c r="G547" s="242"/>
      <c r="H547" s="583"/>
      <c r="M547" s="584">
        <f t="shared" si="41"/>
        <v>0</v>
      </c>
      <c r="N547" s="584">
        <f t="shared" si="42"/>
        <v>0</v>
      </c>
      <c r="O547" s="584">
        <f t="shared" si="43"/>
        <v>0</v>
      </c>
      <c r="P547" s="584">
        <f t="shared" si="44"/>
        <v>0</v>
      </c>
    </row>
    <row r="548" spans="2:16" ht="15.75" hidden="1" customHeight="1">
      <c r="B548" s="1246" t="str">
        <f t="shared" si="40"/>
        <v/>
      </c>
      <c r="C548" s="496">
        <f>Import!D546</f>
        <v>0</v>
      </c>
      <c r="D548" s="862">
        <f>Import!G546</f>
        <v>0</v>
      </c>
      <c r="E548" s="497">
        <f>Import!F546</f>
        <v>0</v>
      </c>
      <c r="F548" s="498">
        <f>Import!E546</f>
        <v>0</v>
      </c>
      <c r="G548" s="242"/>
      <c r="H548" s="583"/>
      <c r="M548" s="584">
        <f t="shared" si="41"/>
        <v>0</v>
      </c>
      <c r="N548" s="584">
        <f t="shared" si="42"/>
        <v>0</v>
      </c>
      <c r="O548" s="584">
        <f t="shared" si="43"/>
        <v>0</v>
      </c>
      <c r="P548" s="584">
        <f t="shared" si="44"/>
        <v>0</v>
      </c>
    </row>
    <row r="549" spans="2:16" ht="15.75" hidden="1" customHeight="1">
      <c r="B549" s="1246" t="str">
        <f t="shared" si="40"/>
        <v/>
      </c>
      <c r="C549" s="496">
        <f>Import!D547</f>
        <v>0</v>
      </c>
      <c r="D549" s="862">
        <f>Import!G547</f>
        <v>0</v>
      </c>
      <c r="E549" s="497">
        <f>Import!F547</f>
        <v>0</v>
      </c>
      <c r="F549" s="498">
        <f>Import!E547</f>
        <v>0</v>
      </c>
      <c r="G549" s="242"/>
      <c r="H549" s="583"/>
      <c r="M549" s="584">
        <f t="shared" si="41"/>
        <v>0</v>
      </c>
      <c r="N549" s="584">
        <f t="shared" si="42"/>
        <v>0</v>
      </c>
      <c r="O549" s="584">
        <f t="shared" si="43"/>
        <v>0</v>
      </c>
      <c r="P549" s="584">
        <f t="shared" si="44"/>
        <v>0</v>
      </c>
    </row>
    <row r="550" spans="2:16" ht="15.75" hidden="1" customHeight="1">
      <c r="B550" s="1246" t="str">
        <f t="shared" si="40"/>
        <v/>
      </c>
      <c r="C550" s="496">
        <f>Import!D548</f>
        <v>0</v>
      </c>
      <c r="D550" s="862">
        <f>Import!G548</f>
        <v>0</v>
      </c>
      <c r="E550" s="497">
        <f>Import!F548</f>
        <v>0</v>
      </c>
      <c r="F550" s="498">
        <f>Import!E548</f>
        <v>0</v>
      </c>
      <c r="G550" s="242"/>
      <c r="H550" s="583"/>
      <c r="M550" s="584">
        <f t="shared" si="41"/>
        <v>0</v>
      </c>
      <c r="N550" s="584">
        <f t="shared" si="42"/>
        <v>0</v>
      </c>
      <c r="O550" s="584">
        <f t="shared" si="43"/>
        <v>0</v>
      </c>
      <c r="P550" s="584">
        <f t="shared" si="44"/>
        <v>0</v>
      </c>
    </row>
    <row r="551" spans="2:16" ht="15.75" hidden="1" customHeight="1">
      <c r="B551" s="1246" t="str">
        <f t="shared" si="40"/>
        <v/>
      </c>
      <c r="C551" s="496">
        <f>Import!D549</f>
        <v>0</v>
      </c>
      <c r="D551" s="862">
        <f>Import!G549</f>
        <v>0</v>
      </c>
      <c r="E551" s="497">
        <f>Import!F549</f>
        <v>0</v>
      </c>
      <c r="F551" s="498">
        <f>Import!E549</f>
        <v>0</v>
      </c>
      <c r="G551" s="242"/>
      <c r="H551" s="583"/>
      <c r="M551" s="584">
        <f t="shared" si="41"/>
        <v>0</v>
      </c>
      <c r="N551" s="584">
        <f t="shared" si="42"/>
        <v>0</v>
      </c>
      <c r="O551" s="584">
        <f t="shared" si="43"/>
        <v>0</v>
      </c>
      <c r="P551" s="584">
        <f t="shared" si="44"/>
        <v>0</v>
      </c>
    </row>
    <row r="552" spans="2:16" ht="15.75" hidden="1" customHeight="1">
      <c r="B552" s="1246" t="str">
        <f t="shared" si="40"/>
        <v/>
      </c>
      <c r="C552" s="496">
        <f>Import!D550</f>
        <v>0</v>
      </c>
      <c r="D552" s="862">
        <f>Import!G550</f>
        <v>0</v>
      </c>
      <c r="E552" s="497">
        <f>Import!F550</f>
        <v>0</v>
      </c>
      <c r="F552" s="498">
        <f>Import!E550</f>
        <v>0</v>
      </c>
      <c r="G552" s="242"/>
      <c r="H552" s="583"/>
      <c r="M552" s="584">
        <f t="shared" si="41"/>
        <v>0</v>
      </c>
      <c r="N552" s="584">
        <f t="shared" si="42"/>
        <v>0</v>
      </c>
      <c r="O552" s="584">
        <f t="shared" si="43"/>
        <v>0</v>
      </c>
      <c r="P552" s="584">
        <f t="shared" si="44"/>
        <v>0</v>
      </c>
    </row>
    <row r="553" spans="2:16" ht="15.75" hidden="1" customHeight="1">
      <c r="B553" s="1246" t="str">
        <f t="shared" si="40"/>
        <v/>
      </c>
      <c r="C553" s="496">
        <f>Import!D551</f>
        <v>0</v>
      </c>
      <c r="D553" s="862">
        <f>Import!G551</f>
        <v>0</v>
      </c>
      <c r="E553" s="497">
        <f>Import!F551</f>
        <v>0</v>
      </c>
      <c r="F553" s="498">
        <f>Import!E551</f>
        <v>0</v>
      </c>
      <c r="G553" s="242"/>
      <c r="H553" s="583"/>
      <c r="M553" s="584">
        <f t="shared" si="41"/>
        <v>0</v>
      </c>
      <c r="N553" s="584">
        <f t="shared" si="42"/>
        <v>0</v>
      </c>
      <c r="O553" s="584">
        <f t="shared" si="43"/>
        <v>0</v>
      </c>
      <c r="P553" s="584">
        <f t="shared" si="44"/>
        <v>0</v>
      </c>
    </row>
    <row r="554" spans="2:16" ht="15.75" hidden="1" customHeight="1">
      <c r="B554" s="1246" t="str">
        <f t="shared" si="40"/>
        <v/>
      </c>
      <c r="C554" s="496">
        <f>Import!D552</f>
        <v>0</v>
      </c>
      <c r="D554" s="862">
        <f>Import!G552</f>
        <v>0</v>
      </c>
      <c r="E554" s="497">
        <f>Import!F552</f>
        <v>0</v>
      </c>
      <c r="F554" s="498">
        <f>Import!E552</f>
        <v>0</v>
      </c>
      <c r="G554" s="242"/>
      <c r="H554" s="583"/>
      <c r="M554" s="584">
        <f t="shared" si="41"/>
        <v>0</v>
      </c>
      <c r="N554" s="584">
        <f t="shared" si="42"/>
        <v>0</v>
      </c>
      <c r="O554" s="584">
        <f t="shared" si="43"/>
        <v>0</v>
      </c>
      <c r="P554" s="584">
        <f t="shared" si="44"/>
        <v>0</v>
      </c>
    </row>
    <row r="555" spans="2:16" ht="15.75" hidden="1" customHeight="1">
      <c r="B555" s="1246" t="str">
        <f t="shared" si="40"/>
        <v/>
      </c>
      <c r="C555" s="496">
        <f>Import!D553</f>
        <v>0</v>
      </c>
      <c r="D555" s="862">
        <f>Import!G553</f>
        <v>0</v>
      </c>
      <c r="E555" s="497">
        <f>Import!F553</f>
        <v>0</v>
      </c>
      <c r="F555" s="498">
        <f>Import!E553</f>
        <v>0</v>
      </c>
      <c r="G555" s="242"/>
      <c r="H555" s="583"/>
      <c r="M555" s="584">
        <f t="shared" si="41"/>
        <v>0</v>
      </c>
      <c r="N555" s="584">
        <f t="shared" si="42"/>
        <v>0</v>
      </c>
      <c r="O555" s="584">
        <f t="shared" si="43"/>
        <v>0</v>
      </c>
      <c r="P555" s="584">
        <f t="shared" si="44"/>
        <v>0</v>
      </c>
    </row>
    <row r="556" spans="2:16" ht="15.75" hidden="1" customHeight="1">
      <c r="B556" s="1246" t="str">
        <f t="shared" si="40"/>
        <v/>
      </c>
      <c r="C556" s="496">
        <f>Import!D554</f>
        <v>0</v>
      </c>
      <c r="D556" s="862">
        <f>Import!G554</f>
        <v>0</v>
      </c>
      <c r="E556" s="497">
        <f>Import!F554</f>
        <v>0</v>
      </c>
      <c r="F556" s="498">
        <f>Import!E554</f>
        <v>0</v>
      </c>
      <c r="G556" s="242"/>
      <c r="H556" s="583"/>
      <c r="M556" s="584">
        <f t="shared" si="41"/>
        <v>0</v>
      </c>
      <c r="N556" s="584">
        <f t="shared" si="42"/>
        <v>0</v>
      </c>
      <c r="O556" s="584">
        <f t="shared" si="43"/>
        <v>0</v>
      </c>
      <c r="P556" s="584">
        <f t="shared" si="44"/>
        <v>0</v>
      </c>
    </row>
    <row r="557" spans="2:16" ht="15.75" hidden="1" customHeight="1">
      <c r="B557" s="1246" t="str">
        <f t="shared" si="40"/>
        <v/>
      </c>
      <c r="C557" s="496">
        <f>Import!D555</f>
        <v>0</v>
      </c>
      <c r="D557" s="862">
        <f>Import!G555</f>
        <v>0</v>
      </c>
      <c r="E557" s="497">
        <f>Import!F555</f>
        <v>0</v>
      </c>
      <c r="F557" s="498">
        <f>Import!E555</f>
        <v>0</v>
      </c>
      <c r="G557" s="242"/>
      <c r="H557" s="583"/>
      <c r="M557" s="584">
        <f t="shared" si="41"/>
        <v>0</v>
      </c>
      <c r="N557" s="584">
        <f t="shared" si="42"/>
        <v>0</v>
      </c>
      <c r="O557" s="584">
        <f t="shared" si="43"/>
        <v>0</v>
      </c>
      <c r="P557" s="584">
        <f t="shared" si="44"/>
        <v>0</v>
      </c>
    </row>
    <row r="558" spans="2:16" ht="15.75" hidden="1" customHeight="1">
      <c r="B558" s="1246" t="str">
        <f t="shared" si="40"/>
        <v/>
      </c>
      <c r="C558" s="496">
        <f>Import!D556</f>
        <v>0</v>
      </c>
      <c r="D558" s="862">
        <f>Import!G556</f>
        <v>0</v>
      </c>
      <c r="E558" s="497">
        <f>Import!F556</f>
        <v>0</v>
      </c>
      <c r="F558" s="498">
        <f>Import!E556</f>
        <v>0</v>
      </c>
      <c r="G558" s="242"/>
      <c r="H558" s="583"/>
      <c r="M558" s="584">
        <f t="shared" si="41"/>
        <v>0</v>
      </c>
      <c r="N558" s="584">
        <f t="shared" si="42"/>
        <v>0</v>
      </c>
      <c r="O558" s="584">
        <f t="shared" si="43"/>
        <v>0</v>
      </c>
      <c r="P558" s="584">
        <f t="shared" si="44"/>
        <v>0</v>
      </c>
    </row>
    <row r="559" spans="2:16" ht="15.75" hidden="1" customHeight="1">
      <c r="B559" s="1246" t="str">
        <f t="shared" si="40"/>
        <v/>
      </c>
      <c r="C559" s="496">
        <f>Import!D557</f>
        <v>0</v>
      </c>
      <c r="D559" s="862">
        <f>Import!G557</f>
        <v>0</v>
      </c>
      <c r="E559" s="497">
        <f>Import!F557</f>
        <v>0</v>
      </c>
      <c r="F559" s="498">
        <f>Import!E557</f>
        <v>0</v>
      </c>
      <c r="G559" s="242"/>
      <c r="H559" s="583"/>
      <c r="M559" s="584">
        <f t="shared" si="41"/>
        <v>0</v>
      </c>
      <c r="N559" s="584">
        <f t="shared" si="42"/>
        <v>0</v>
      </c>
      <c r="O559" s="584">
        <f t="shared" si="43"/>
        <v>0</v>
      </c>
      <c r="P559" s="584">
        <f t="shared" si="44"/>
        <v>0</v>
      </c>
    </row>
    <row r="560" spans="2:16" ht="15.75" hidden="1" customHeight="1">
      <c r="B560" s="1246" t="str">
        <f t="shared" si="40"/>
        <v/>
      </c>
      <c r="C560" s="496">
        <f>Import!D558</f>
        <v>0</v>
      </c>
      <c r="D560" s="862">
        <f>Import!G558</f>
        <v>0</v>
      </c>
      <c r="E560" s="497">
        <f>Import!F558</f>
        <v>0</v>
      </c>
      <c r="F560" s="498">
        <f>Import!E558</f>
        <v>0</v>
      </c>
      <c r="G560" s="242"/>
      <c r="H560" s="583"/>
      <c r="M560" s="584">
        <f t="shared" si="41"/>
        <v>0</v>
      </c>
      <c r="N560" s="584">
        <f t="shared" si="42"/>
        <v>0</v>
      </c>
      <c r="O560" s="584">
        <f t="shared" si="43"/>
        <v>0</v>
      </c>
      <c r="P560" s="584">
        <f t="shared" si="44"/>
        <v>0</v>
      </c>
    </row>
    <row r="561" spans="2:16" ht="15.75" hidden="1" customHeight="1">
      <c r="B561" s="1246" t="str">
        <f t="shared" si="40"/>
        <v/>
      </c>
      <c r="C561" s="496">
        <f>Import!D559</f>
        <v>0</v>
      </c>
      <c r="D561" s="862">
        <f>Import!G559</f>
        <v>0</v>
      </c>
      <c r="E561" s="497">
        <f>Import!F559</f>
        <v>0</v>
      </c>
      <c r="F561" s="498">
        <f>Import!E559</f>
        <v>0</v>
      </c>
      <c r="G561" s="242"/>
      <c r="H561" s="583"/>
      <c r="M561" s="584">
        <f t="shared" si="41"/>
        <v>0</v>
      </c>
      <c r="N561" s="584">
        <f t="shared" si="42"/>
        <v>0</v>
      </c>
      <c r="O561" s="584">
        <f t="shared" si="43"/>
        <v>0</v>
      </c>
      <c r="P561" s="584">
        <f t="shared" si="44"/>
        <v>0</v>
      </c>
    </row>
    <row r="562" spans="2:16" ht="15.75" hidden="1" customHeight="1">
      <c r="B562" s="1246" t="str">
        <f t="shared" si="40"/>
        <v/>
      </c>
      <c r="C562" s="496">
        <f>Import!D560</f>
        <v>0</v>
      </c>
      <c r="D562" s="862">
        <f>Import!G560</f>
        <v>0</v>
      </c>
      <c r="E562" s="497">
        <f>Import!F560</f>
        <v>0</v>
      </c>
      <c r="F562" s="498">
        <f>Import!E560</f>
        <v>0</v>
      </c>
      <c r="G562" s="242"/>
      <c r="H562" s="583"/>
      <c r="M562" s="584">
        <f t="shared" si="41"/>
        <v>0</v>
      </c>
      <c r="N562" s="584">
        <f t="shared" si="42"/>
        <v>0</v>
      </c>
      <c r="O562" s="584">
        <f t="shared" si="43"/>
        <v>0</v>
      </c>
      <c r="P562" s="584">
        <f t="shared" si="44"/>
        <v>0</v>
      </c>
    </row>
    <row r="563" spans="2:16" ht="15.75" hidden="1" customHeight="1">
      <c r="B563" s="1246" t="str">
        <f t="shared" si="40"/>
        <v/>
      </c>
      <c r="C563" s="496">
        <f>Import!D561</f>
        <v>0</v>
      </c>
      <c r="D563" s="862">
        <f>Import!G561</f>
        <v>0</v>
      </c>
      <c r="E563" s="497">
        <f>Import!F561</f>
        <v>0</v>
      </c>
      <c r="F563" s="498">
        <f>Import!E561</f>
        <v>0</v>
      </c>
      <c r="G563" s="242"/>
      <c r="H563" s="583"/>
      <c r="M563" s="584">
        <f t="shared" si="41"/>
        <v>0</v>
      </c>
      <c r="N563" s="584">
        <f t="shared" si="42"/>
        <v>0</v>
      </c>
      <c r="O563" s="584">
        <f t="shared" si="43"/>
        <v>0</v>
      </c>
      <c r="P563" s="584">
        <f t="shared" si="44"/>
        <v>0</v>
      </c>
    </row>
    <row r="564" spans="2:16" ht="15.75" hidden="1" customHeight="1">
      <c r="B564" s="1246" t="str">
        <f t="shared" si="40"/>
        <v/>
      </c>
      <c r="C564" s="496">
        <f>Import!D562</f>
        <v>0</v>
      </c>
      <c r="D564" s="862">
        <f>Import!G562</f>
        <v>0</v>
      </c>
      <c r="E564" s="497">
        <f>Import!F562</f>
        <v>0</v>
      </c>
      <c r="F564" s="498">
        <f>Import!E562</f>
        <v>0</v>
      </c>
      <c r="G564" s="242"/>
      <c r="H564" s="583"/>
      <c r="M564" s="584">
        <f t="shared" si="41"/>
        <v>0</v>
      </c>
      <c r="N564" s="584">
        <f t="shared" si="42"/>
        <v>0</v>
      </c>
      <c r="O564" s="584">
        <f t="shared" si="43"/>
        <v>0</v>
      </c>
      <c r="P564" s="584">
        <f t="shared" si="44"/>
        <v>0</v>
      </c>
    </row>
    <row r="565" spans="2:16" ht="15.75" hidden="1" customHeight="1">
      <c r="B565" s="1246" t="str">
        <f t="shared" si="40"/>
        <v/>
      </c>
      <c r="C565" s="496">
        <f>Import!D563</f>
        <v>0</v>
      </c>
      <c r="D565" s="862">
        <f>Import!G563</f>
        <v>0</v>
      </c>
      <c r="E565" s="497">
        <f>Import!F563</f>
        <v>0</v>
      </c>
      <c r="F565" s="498">
        <f>Import!E563</f>
        <v>0</v>
      </c>
      <c r="G565" s="242"/>
      <c r="H565" s="583"/>
      <c r="M565" s="584">
        <f t="shared" si="41"/>
        <v>0</v>
      </c>
      <c r="N565" s="584">
        <f t="shared" si="42"/>
        <v>0</v>
      </c>
      <c r="O565" s="584">
        <f t="shared" si="43"/>
        <v>0</v>
      </c>
      <c r="P565" s="584">
        <f t="shared" si="44"/>
        <v>0</v>
      </c>
    </row>
    <row r="566" spans="2:16" ht="15.75" hidden="1" customHeight="1">
      <c r="B566" s="1246" t="str">
        <f t="shared" si="40"/>
        <v/>
      </c>
      <c r="C566" s="496">
        <f>Import!D564</f>
        <v>0</v>
      </c>
      <c r="D566" s="862">
        <f>Import!G564</f>
        <v>0</v>
      </c>
      <c r="E566" s="497">
        <f>Import!F564</f>
        <v>0</v>
      </c>
      <c r="F566" s="498">
        <f>Import!E564</f>
        <v>0</v>
      </c>
      <c r="G566" s="242"/>
      <c r="H566" s="583"/>
      <c r="M566" s="584">
        <f t="shared" si="41"/>
        <v>0</v>
      </c>
      <c r="N566" s="584">
        <f t="shared" si="42"/>
        <v>0</v>
      </c>
      <c r="O566" s="584">
        <f t="shared" si="43"/>
        <v>0</v>
      </c>
      <c r="P566" s="584">
        <f t="shared" si="44"/>
        <v>0</v>
      </c>
    </row>
    <row r="567" spans="2:16" ht="15.75" hidden="1" customHeight="1">
      <c r="B567" s="1246" t="str">
        <f t="shared" si="40"/>
        <v/>
      </c>
      <c r="C567" s="496">
        <f>Import!D565</f>
        <v>0</v>
      </c>
      <c r="D567" s="862">
        <f>Import!G565</f>
        <v>0</v>
      </c>
      <c r="E567" s="497">
        <f>Import!F565</f>
        <v>0</v>
      </c>
      <c r="F567" s="498">
        <f>Import!E565</f>
        <v>0</v>
      </c>
      <c r="G567" s="242"/>
      <c r="H567" s="583"/>
      <c r="M567" s="584">
        <f t="shared" si="41"/>
        <v>0</v>
      </c>
      <c r="N567" s="584">
        <f t="shared" si="42"/>
        <v>0</v>
      </c>
      <c r="O567" s="584">
        <f t="shared" si="43"/>
        <v>0</v>
      </c>
      <c r="P567" s="584">
        <f t="shared" si="44"/>
        <v>0</v>
      </c>
    </row>
    <row r="568" spans="2:16" ht="15.75" hidden="1" customHeight="1">
      <c r="B568" s="1246" t="str">
        <f t="shared" si="40"/>
        <v/>
      </c>
      <c r="C568" s="496">
        <f>Import!D566</f>
        <v>0</v>
      </c>
      <c r="D568" s="862">
        <f>Import!G566</f>
        <v>0</v>
      </c>
      <c r="E568" s="497">
        <f>Import!F566</f>
        <v>0</v>
      </c>
      <c r="F568" s="498">
        <f>Import!E566</f>
        <v>0</v>
      </c>
      <c r="G568" s="242"/>
      <c r="H568" s="583"/>
      <c r="M568" s="584">
        <f t="shared" si="41"/>
        <v>0</v>
      </c>
      <c r="N568" s="584">
        <f t="shared" si="42"/>
        <v>0</v>
      </c>
      <c r="O568" s="584">
        <f t="shared" si="43"/>
        <v>0</v>
      </c>
      <c r="P568" s="584">
        <f t="shared" si="44"/>
        <v>0</v>
      </c>
    </row>
    <row r="569" spans="2:16" ht="15.75" hidden="1" customHeight="1">
      <c r="B569" s="1246" t="str">
        <f t="shared" si="40"/>
        <v/>
      </c>
      <c r="C569" s="496">
        <f>Import!D567</f>
        <v>0</v>
      </c>
      <c r="D569" s="862">
        <f>Import!G567</f>
        <v>0</v>
      </c>
      <c r="E569" s="497">
        <f>Import!F567</f>
        <v>0</v>
      </c>
      <c r="F569" s="498">
        <f>Import!E567</f>
        <v>0</v>
      </c>
      <c r="G569" s="242"/>
      <c r="H569" s="583"/>
      <c r="M569" s="584">
        <f t="shared" si="41"/>
        <v>0</v>
      </c>
      <c r="N569" s="584">
        <f t="shared" si="42"/>
        <v>0</v>
      </c>
      <c r="O569" s="584">
        <f t="shared" si="43"/>
        <v>0</v>
      </c>
      <c r="P569" s="584">
        <f t="shared" si="44"/>
        <v>0</v>
      </c>
    </row>
    <row r="570" spans="2:16" ht="15.75" hidden="1" customHeight="1">
      <c r="B570" s="1246" t="str">
        <f t="shared" si="40"/>
        <v/>
      </c>
      <c r="C570" s="496">
        <f>Import!D568</f>
        <v>0</v>
      </c>
      <c r="D570" s="862">
        <f>Import!G568</f>
        <v>0</v>
      </c>
      <c r="E570" s="497">
        <f>Import!F568</f>
        <v>0</v>
      </c>
      <c r="F570" s="498">
        <f>Import!E568</f>
        <v>0</v>
      </c>
      <c r="G570" s="242"/>
      <c r="H570" s="583"/>
      <c r="M570" s="584">
        <f t="shared" si="41"/>
        <v>0</v>
      </c>
      <c r="N570" s="584">
        <f t="shared" si="42"/>
        <v>0</v>
      </c>
      <c r="O570" s="584">
        <f t="shared" si="43"/>
        <v>0</v>
      </c>
      <c r="P570" s="584">
        <f t="shared" si="44"/>
        <v>0</v>
      </c>
    </row>
    <row r="571" spans="2:16" ht="15.75" hidden="1" customHeight="1">
      <c r="B571" s="1246" t="str">
        <f t="shared" si="40"/>
        <v/>
      </c>
      <c r="C571" s="496">
        <f>Import!D569</f>
        <v>0</v>
      </c>
      <c r="D571" s="862">
        <f>Import!G569</f>
        <v>0</v>
      </c>
      <c r="E571" s="497">
        <f>Import!F569</f>
        <v>0</v>
      </c>
      <c r="F571" s="498">
        <f>Import!E569</f>
        <v>0</v>
      </c>
      <c r="G571" s="242"/>
      <c r="H571" s="583"/>
      <c r="M571" s="584">
        <f t="shared" si="41"/>
        <v>0</v>
      </c>
      <c r="N571" s="584">
        <f t="shared" si="42"/>
        <v>0</v>
      </c>
      <c r="O571" s="584">
        <f t="shared" si="43"/>
        <v>0</v>
      </c>
      <c r="P571" s="584">
        <f t="shared" si="44"/>
        <v>0</v>
      </c>
    </row>
    <row r="572" spans="2:16" ht="15.75" hidden="1" customHeight="1">
      <c r="B572" s="1246" t="str">
        <f t="shared" si="40"/>
        <v/>
      </c>
      <c r="C572" s="496">
        <f>Import!D570</f>
        <v>0</v>
      </c>
      <c r="D572" s="862">
        <f>Import!G570</f>
        <v>0</v>
      </c>
      <c r="E572" s="497">
        <f>Import!F570</f>
        <v>0</v>
      </c>
      <c r="F572" s="498">
        <f>Import!E570</f>
        <v>0</v>
      </c>
      <c r="G572" s="242"/>
      <c r="H572" s="583"/>
      <c r="M572" s="584">
        <f t="shared" si="41"/>
        <v>0</v>
      </c>
      <c r="N572" s="584">
        <f t="shared" si="42"/>
        <v>0</v>
      </c>
      <c r="O572" s="584">
        <f t="shared" si="43"/>
        <v>0</v>
      </c>
      <c r="P572" s="584">
        <f t="shared" si="44"/>
        <v>0</v>
      </c>
    </row>
    <row r="573" spans="2:16" ht="15.75" hidden="1" customHeight="1">
      <c r="B573" s="1246" t="str">
        <f t="shared" si="40"/>
        <v/>
      </c>
      <c r="C573" s="496">
        <f>Import!D571</f>
        <v>0</v>
      </c>
      <c r="D573" s="862">
        <f>Import!G571</f>
        <v>0</v>
      </c>
      <c r="E573" s="497">
        <f>Import!F571</f>
        <v>0</v>
      </c>
      <c r="F573" s="498">
        <f>Import!E571</f>
        <v>0</v>
      </c>
      <c r="G573" s="242"/>
      <c r="H573" s="583"/>
      <c r="M573" s="584">
        <f t="shared" si="41"/>
        <v>0</v>
      </c>
      <c r="N573" s="584">
        <f t="shared" si="42"/>
        <v>0</v>
      </c>
      <c r="O573" s="584">
        <f t="shared" si="43"/>
        <v>0</v>
      </c>
      <c r="P573" s="584">
        <f t="shared" si="44"/>
        <v>0</v>
      </c>
    </row>
    <row r="574" spans="2:16" ht="15.75" hidden="1" customHeight="1">
      <c r="B574" s="1246" t="str">
        <f t="shared" si="40"/>
        <v/>
      </c>
      <c r="C574" s="496">
        <f>Import!D572</f>
        <v>0</v>
      </c>
      <c r="D574" s="862">
        <f>Import!G572</f>
        <v>0</v>
      </c>
      <c r="E574" s="497">
        <f>Import!F572</f>
        <v>0</v>
      </c>
      <c r="F574" s="498">
        <f>Import!E572</f>
        <v>0</v>
      </c>
      <c r="G574" s="242"/>
      <c r="H574" s="583"/>
      <c r="M574" s="584">
        <f t="shared" si="41"/>
        <v>0</v>
      </c>
      <c r="N574" s="584">
        <f t="shared" si="42"/>
        <v>0</v>
      </c>
      <c r="O574" s="584">
        <f t="shared" si="43"/>
        <v>0</v>
      </c>
      <c r="P574" s="584">
        <f t="shared" si="44"/>
        <v>0</v>
      </c>
    </row>
    <row r="575" spans="2:16" ht="15.75" hidden="1" customHeight="1">
      <c r="B575" s="1246" t="str">
        <f t="shared" si="40"/>
        <v/>
      </c>
      <c r="C575" s="496">
        <f>Import!D573</f>
        <v>0</v>
      </c>
      <c r="D575" s="862">
        <f>Import!G573</f>
        <v>0</v>
      </c>
      <c r="E575" s="497">
        <f>Import!F573</f>
        <v>0</v>
      </c>
      <c r="F575" s="498">
        <f>Import!E573</f>
        <v>0</v>
      </c>
      <c r="G575" s="242"/>
      <c r="H575" s="583"/>
      <c r="M575" s="584">
        <f t="shared" si="41"/>
        <v>0</v>
      </c>
      <c r="N575" s="584">
        <f t="shared" si="42"/>
        <v>0</v>
      </c>
      <c r="O575" s="584">
        <f t="shared" si="43"/>
        <v>0</v>
      </c>
      <c r="P575" s="584">
        <f t="shared" si="44"/>
        <v>0</v>
      </c>
    </row>
    <row r="576" spans="2:16" ht="15.75" hidden="1" customHeight="1">
      <c r="B576" s="1246" t="str">
        <f t="shared" si="40"/>
        <v/>
      </c>
      <c r="C576" s="496">
        <f>Import!D574</f>
        <v>0</v>
      </c>
      <c r="D576" s="862">
        <f>Import!G574</f>
        <v>0</v>
      </c>
      <c r="E576" s="497">
        <f>Import!F574</f>
        <v>0</v>
      </c>
      <c r="F576" s="498">
        <f>Import!E574</f>
        <v>0</v>
      </c>
      <c r="G576" s="242"/>
      <c r="H576" s="583"/>
      <c r="M576" s="584">
        <f t="shared" si="41"/>
        <v>0</v>
      </c>
      <c r="N576" s="584">
        <f t="shared" si="42"/>
        <v>0</v>
      </c>
      <c r="O576" s="584">
        <f t="shared" si="43"/>
        <v>0</v>
      </c>
      <c r="P576" s="584">
        <f t="shared" si="44"/>
        <v>0</v>
      </c>
    </row>
    <row r="577" spans="2:16" ht="15.75" hidden="1" customHeight="1">
      <c r="B577" s="1246" t="str">
        <f t="shared" si="40"/>
        <v/>
      </c>
      <c r="C577" s="496">
        <f>Import!D575</f>
        <v>0</v>
      </c>
      <c r="D577" s="862">
        <f>Import!G575</f>
        <v>0</v>
      </c>
      <c r="E577" s="497">
        <f>Import!F575</f>
        <v>0</v>
      </c>
      <c r="F577" s="498">
        <f>Import!E575</f>
        <v>0</v>
      </c>
      <c r="G577" s="242"/>
      <c r="H577" s="583"/>
      <c r="M577" s="584">
        <f t="shared" si="41"/>
        <v>0</v>
      </c>
      <c r="N577" s="584">
        <f t="shared" si="42"/>
        <v>0</v>
      </c>
      <c r="O577" s="584">
        <f t="shared" si="43"/>
        <v>0</v>
      </c>
      <c r="P577" s="584">
        <f t="shared" si="44"/>
        <v>0</v>
      </c>
    </row>
    <row r="578" spans="2:16" ht="15.75" hidden="1" customHeight="1">
      <c r="B578" s="1246" t="str">
        <f t="shared" si="40"/>
        <v/>
      </c>
      <c r="C578" s="496">
        <f>Import!D576</f>
        <v>0</v>
      </c>
      <c r="D578" s="862">
        <f>Import!G576</f>
        <v>0</v>
      </c>
      <c r="E578" s="497">
        <f>Import!F576</f>
        <v>0</v>
      </c>
      <c r="F578" s="498">
        <f>Import!E576</f>
        <v>0</v>
      </c>
      <c r="G578" s="242"/>
      <c r="H578" s="583"/>
      <c r="M578" s="584">
        <f t="shared" si="41"/>
        <v>0</v>
      </c>
      <c r="N578" s="584">
        <f t="shared" si="42"/>
        <v>0</v>
      </c>
      <c r="O578" s="584">
        <f t="shared" si="43"/>
        <v>0</v>
      </c>
      <c r="P578" s="584">
        <f t="shared" si="44"/>
        <v>0</v>
      </c>
    </row>
    <row r="579" spans="2:16" ht="15.75" hidden="1" customHeight="1">
      <c r="B579" s="1246" t="str">
        <f t="shared" si="40"/>
        <v/>
      </c>
      <c r="C579" s="496">
        <f>Import!D577</f>
        <v>0</v>
      </c>
      <c r="D579" s="862">
        <f>Import!G577</f>
        <v>0</v>
      </c>
      <c r="E579" s="497">
        <f>Import!F577</f>
        <v>0</v>
      </c>
      <c r="F579" s="498">
        <f>Import!E577</f>
        <v>0</v>
      </c>
      <c r="G579" s="242"/>
      <c r="H579" s="583"/>
      <c r="M579" s="584">
        <f t="shared" si="41"/>
        <v>0</v>
      </c>
      <c r="N579" s="584">
        <f t="shared" si="42"/>
        <v>0</v>
      </c>
      <c r="O579" s="584">
        <f t="shared" si="43"/>
        <v>0</v>
      </c>
      <c r="P579" s="584">
        <f t="shared" si="44"/>
        <v>0</v>
      </c>
    </row>
    <row r="580" spans="2:16" ht="15.75" hidden="1" customHeight="1">
      <c r="B580" s="1246" t="str">
        <f t="shared" si="40"/>
        <v/>
      </c>
      <c r="C580" s="496">
        <f>Import!D578</f>
        <v>0</v>
      </c>
      <c r="D580" s="862">
        <f>Import!G578</f>
        <v>0</v>
      </c>
      <c r="E580" s="497">
        <f>Import!F578</f>
        <v>0</v>
      </c>
      <c r="F580" s="498">
        <f>Import!E578</f>
        <v>0</v>
      </c>
      <c r="G580" s="242"/>
      <c r="H580" s="583"/>
      <c r="M580" s="584">
        <f t="shared" si="41"/>
        <v>0</v>
      </c>
      <c r="N580" s="584">
        <f t="shared" si="42"/>
        <v>0</v>
      </c>
      <c r="O580" s="584">
        <f t="shared" si="43"/>
        <v>0</v>
      </c>
      <c r="P580" s="584">
        <f t="shared" si="44"/>
        <v>0</v>
      </c>
    </row>
    <row r="581" spans="2:16" ht="15.75" hidden="1" customHeight="1">
      <c r="B581" s="1246" t="str">
        <f t="shared" si="40"/>
        <v/>
      </c>
      <c r="C581" s="496">
        <f>Import!D579</f>
        <v>0</v>
      </c>
      <c r="D581" s="862">
        <f>Import!G579</f>
        <v>0</v>
      </c>
      <c r="E581" s="497">
        <f>Import!F579</f>
        <v>0</v>
      </c>
      <c r="F581" s="498">
        <f>Import!E579</f>
        <v>0</v>
      </c>
      <c r="G581" s="242"/>
      <c r="H581" s="583"/>
      <c r="M581" s="584">
        <f t="shared" si="41"/>
        <v>0</v>
      </c>
      <c r="N581" s="584">
        <f t="shared" si="42"/>
        <v>0</v>
      </c>
      <c r="O581" s="584">
        <f t="shared" si="43"/>
        <v>0</v>
      </c>
      <c r="P581" s="584">
        <f t="shared" si="44"/>
        <v>0</v>
      </c>
    </row>
    <row r="582" spans="2:16" ht="15.75" hidden="1" customHeight="1">
      <c r="B582" s="1246" t="str">
        <f t="shared" si="40"/>
        <v/>
      </c>
      <c r="C582" s="496">
        <f>Import!D580</f>
        <v>0</v>
      </c>
      <c r="D582" s="862">
        <f>Import!G580</f>
        <v>0</v>
      </c>
      <c r="E582" s="497">
        <f>Import!F580</f>
        <v>0</v>
      </c>
      <c r="F582" s="498">
        <f>Import!E580</f>
        <v>0</v>
      </c>
      <c r="G582" s="242"/>
      <c r="H582" s="583"/>
      <c r="M582" s="584">
        <f t="shared" si="41"/>
        <v>0</v>
      </c>
      <c r="N582" s="584">
        <f t="shared" si="42"/>
        <v>0</v>
      </c>
      <c r="O582" s="584">
        <f t="shared" si="43"/>
        <v>0</v>
      </c>
      <c r="P582" s="584">
        <f t="shared" si="44"/>
        <v>0</v>
      </c>
    </row>
    <row r="583" spans="2:16" ht="15.75" hidden="1" customHeight="1">
      <c r="B583" s="1246" t="str">
        <f t="shared" si="40"/>
        <v/>
      </c>
      <c r="C583" s="496">
        <f>Import!D581</f>
        <v>0</v>
      </c>
      <c r="D583" s="862">
        <f>Import!G581</f>
        <v>0</v>
      </c>
      <c r="E583" s="497">
        <f>Import!F581</f>
        <v>0</v>
      </c>
      <c r="F583" s="498">
        <f>Import!E581</f>
        <v>0</v>
      </c>
      <c r="G583" s="242"/>
      <c r="H583" s="583"/>
      <c r="M583" s="584">
        <f t="shared" si="41"/>
        <v>0</v>
      </c>
      <c r="N583" s="584">
        <f t="shared" si="42"/>
        <v>0</v>
      </c>
      <c r="O583" s="584">
        <f t="shared" si="43"/>
        <v>0</v>
      </c>
      <c r="P583" s="584">
        <f t="shared" si="44"/>
        <v>0</v>
      </c>
    </row>
    <row r="584" spans="2:16" ht="15.75" hidden="1" customHeight="1">
      <c r="B584" s="1246" t="str">
        <f t="shared" si="40"/>
        <v/>
      </c>
      <c r="C584" s="496">
        <f>Import!D582</f>
        <v>0</v>
      </c>
      <c r="D584" s="862">
        <f>Import!G582</f>
        <v>0</v>
      </c>
      <c r="E584" s="497">
        <f>Import!F582</f>
        <v>0</v>
      </c>
      <c r="F584" s="498">
        <f>Import!E582</f>
        <v>0</v>
      </c>
      <c r="G584" s="242"/>
      <c r="H584" s="583"/>
      <c r="M584" s="584">
        <f t="shared" si="41"/>
        <v>0</v>
      </c>
      <c r="N584" s="584">
        <f t="shared" si="42"/>
        <v>0</v>
      </c>
      <c r="O584" s="584">
        <f t="shared" si="43"/>
        <v>0</v>
      </c>
      <c r="P584" s="584">
        <f t="shared" si="44"/>
        <v>0</v>
      </c>
    </row>
    <row r="585" spans="2:16" ht="15.75" hidden="1" customHeight="1">
      <c r="B585" s="1246" t="str">
        <f t="shared" si="40"/>
        <v/>
      </c>
      <c r="C585" s="496">
        <f>Import!D583</f>
        <v>0</v>
      </c>
      <c r="D585" s="862">
        <f>Import!G583</f>
        <v>0</v>
      </c>
      <c r="E585" s="497">
        <f>Import!F583</f>
        <v>0</v>
      </c>
      <c r="F585" s="498">
        <f>Import!E583</f>
        <v>0</v>
      </c>
      <c r="G585" s="242"/>
      <c r="H585" s="583"/>
      <c r="M585" s="584">
        <f t="shared" si="41"/>
        <v>0</v>
      </c>
      <c r="N585" s="584">
        <f t="shared" si="42"/>
        <v>0</v>
      </c>
      <c r="O585" s="584">
        <f t="shared" si="43"/>
        <v>0</v>
      </c>
      <c r="P585" s="584">
        <f t="shared" si="44"/>
        <v>0</v>
      </c>
    </row>
    <row r="586" spans="2:16" ht="15.75" hidden="1" customHeight="1">
      <c r="B586" s="1246" t="str">
        <f t="shared" si="40"/>
        <v/>
      </c>
      <c r="C586" s="496">
        <f>Import!D584</f>
        <v>0</v>
      </c>
      <c r="D586" s="862">
        <f>Import!G584</f>
        <v>0</v>
      </c>
      <c r="E586" s="497">
        <f>Import!F584</f>
        <v>0</v>
      </c>
      <c r="F586" s="498">
        <f>Import!E584</f>
        <v>0</v>
      </c>
      <c r="G586" s="242"/>
      <c r="H586" s="583"/>
      <c r="M586" s="584">
        <f t="shared" si="41"/>
        <v>0</v>
      </c>
      <c r="N586" s="584">
        <f t="shared" si="42"/>
        <v>0</v>
      </c>
      <c r="O586" s="584">
        <f t="shared" si="43"/>
        <v>0</v>
      </c>
      <c r="P586" s="584">
        <f t="shared" si="44"/>
        <v>0</v>
      </c>
    </row>
    <row r="587" spans="2:16" ht="15.75" hidden="1" customHeight="1">
      <c r="B587" s="1246" t="str">
        <f t="shared" ref="B587:B650" si="45">IF(F587&gt;0,"Wypełnione","")</f>
        <v/>
      </c>
      <c r="C587" s="496">
        <f>Import!D585</f>
        <v>0</v>
      </c>
      <c r="D587" s="862">
        <f>Import!G585</f>
        <v>0</v>
      </c>
      <c r="E587" s="497">
        <f>Import!F585</f>
        <v>0</v>
      </c>
      <c r="F587" s="498">
        <f>Import!E585</f>
        <v>0</v>
      </c>
      <c r="G587" s="242"/>
      <c r="H587" s="583"/>
      <c r="M587" s="584">
        <f t="shared" ref="M587:M650" si="46">IF(G587=L$6,E587,0)</f>
        <v>0</v>
      </c>
      <c r="N587" s="584">
        <f t="shared" ref="N587:N650" si="47">IF(G587=L$7,E587,0)</f>
        <v>0</v>
      </c>
      <c r="O587" s="584">
        <f t="shared" ref="O587:O650" si="48">IF(G587=L$8,E587,0)</f>
        <v>0</v>
      </c>
      <c r="P587" s="584">
        <f t="shared" ref="P587:P650" si="49">IF(G587=L$9,E587,0)</f>
        <v>0</v>
      </c>
    </row>
    <row r="588" spans="2:16" ht="15.75" hidden="1" customHeight="1">
      <c r="B588" s="1246" t="str">
        <f t="shared" si="45"/>
        <v/>
      </c>
      <c r="C588" s="496">
        <f>Import!D586</f>
        <v>0</v>
      </c>
      <c r="D588" s="862">
        <f>Import!G586</f>
        <v>0</v>
      </c>
      <c r="E588" s="497">
        <f>Import!F586</f>
        <v>0</v>
      </c>
      <c r="F588" s="498">
        <f>Import!E586</f>
        <v>0</v>
      </c>
      <c r="G588" s="242"/>
      <c r="H588" s="583"/>
      <c r="M588" s="584">
        <f t="shared" si="46"/>
        <v>0</v>
      </c>
      <c r="N588" s="584">
        <f t="shared" si="47"/>
        <v>0</v>
      </c>
      <c r="O588" s="584">
        <f t="shared" si="48"/>
        <v>0</v>
      </c>
      <c r="P588" s="584">
        <f t="shared" si="49"/>
        <v>0</v>
      </c>
    </row>
    <row r="589" spans="2:16" ht="15.75" hidden="1" customHeight="1">
      <c r="B589" s="1246" t="str">
        <f t="shared" si="45"/>
        <v/>
      </c>
      <c r="C589" s="496">
        <f>Import!D587</f>
        <v>0</v>
      </c>
      <c r="D589" s="862">
        <f>Import!G587</f>
        <v>0</v>
      </c>
      <c r="E589" s="497">
        <f>Import!F587</f>
        <v>0</v>
      </c>
      <c r="F589" s="498">
        <f>Import!E587</f>
        <v>0</v>
      </c>
      <c r="G589" s="242"/>
      <c r="H589" s="583"/>
      <c r="M589" s="584">
        <f t="shared" si="46"/>
        <v>0</v>
      </c>
      <c r="N589" s="584">
        <f t="shared" si="47"/>
        <v>0</v>
      </c>
      <c r="O589" s="584">
        <f t="shared" si="48"/>
        <v>0</v>
      </c>
      <c r="P589" s="584">
        <f t="shared" si="49"/>
        <v>0</v>
      </c>
    </row>
    <row r="590" spans="2:16" ht="15.75" hidden="1" customHeight="1">
      <c r="B590" s="1246" t="str">
        <f t="shared" si="45"/>
        <v/>
      </c>
      <c r="C590" s="496">
        <f>Import!D588</f>
        <v>0</v>
      </c>
      <c r="D590" s="862">
        <f>Import!G588</f>
        <v>0</v>
      </c>
      <c r="E590" s="497">
        <f>Import!F588</f>
        <v>0</v>
      </c>
      <c r="F590" s="498">
        <f>Import!E588</f>
        <v>0</v>
      </c>
      <c r="G590" s="242"/>
      <c r="H590" s="583"/>
      <c r="M590" s="584">
        <f t="shared" si="46"/>
        <v>0</v>
      </c>
      <c r="N590" s="584">
        <f t="shared" si="47"/>
        <v>0</v>
      </c>
      <c r="O590" s="584">
        <f t="shared" si="48"/>
        <v>0</v>
      </c>
      <c r="P590" s="584">
        <f t="shared" si="49"/>
        <v>0</v>
      </c>
    </row>
    <row r="591" spans="2:16" ht="15.75" hidden="1" customHeight="1">
      <c r="B591" s="1246" t="str">
        <f t="shared" si="45"/>
        <v/>
      </c>
      <c r="C591" s="496">
        <f>Import!D589</f>
        <v>0</v>
      </c>
      <c r="D591" s="862">
        <f>Import!G589</f>
        <v>0</v>
      </c>
      <c r="E591" s="497">
        <f>Import!F589</f>
        <v>0</v>
      </c>
      <c r="F591" s="498">
        <f>Import!E589</f>
        <v>0</v>
      </c>
      <c r="G591" s="242"/>
      <c r="H591" s="583"/>
      <c r="M591" s="584">
        <f t="shared" si="46"/>
        <v>0</v>
      </c>
      <c r="N591" s="584">
        <f t="shared" si="47"/>
        <v>0</v>
      </c>
      <c r="O591" s="584">
        <f t="shared" si="48"/>
        <v>0</v>
      </c>
      <c r="P591" s="584">
        <f t="shared" si="49"/>
        <v>0</v>
      </c>
    </row>
    <row r="592" spans="2:16" ht="15.75" hidden="1" customHeight="1">
      <c r="B592" s="1246" t="str">
        <f t="shared" si="45"/>
        <v/>
      </c>
      <c r="C592" s="496">
        <f>Import!D590</f>
        <v>0</v>
      </c>
      <c r="D592" s="862">
        <f>Import!G590</f>
        <v>0</v>
      </c>
      <c r="E592" s="497">
        <f>Import!F590</f>
        <v>0</v>
      </c>
      <c r="F592" s="498">
        <f>Import!E590</f>
        <v>0</v>
      </c>
      <c r="G592" s="242"/>
      <c r="H592" s="583"/>
      <c r="M592" s="584">
        <f t="shared" si="46"/>
        <v>0</v>
      </c>
      <c r="N592" s="584">
        <f t="shared" si="47"/>
        <v>0</v>
      </c>
      <c r="O592" s="584">
        <f t="shared" si="48"/>
        <v>0</v>
      </c>
      <c r="P592" s="584">
        <f t="shared" si="49"/>
        <v>0</v>
      </c>
    </row>
    <row r="593" spans="2:16" ht="15.75" hidden="1" customHeight="1">
      <c r="B593" s="1246" t="str">
        <f t="shared" si="45"/>
        <v/>
      </c>
      <c r="C593" s="496">
        <f>Import!D591</f>
        <v>0</v>
      </c>
      <c r="D593" s="862">
        <f>Import!G591</f>
        <v>0</v>
      </c>
      <c r="E593" s="497">
        <f>Import!F591</f>
        <v>0</v>
      </c>
      <c r="F593" s="498">
        <f>Import!E591</f>
        <v>0</v>
      </c>
      <c r="G593" s="242"/>
      <c r="H593" s="583"/>
      <c r="M593" s="584">
        <f t="shared" si="46"/>
        <v>0</v>
      </c>
      <c r="N593" s="584">
        <f t="shared" si="47"/>
        <v>0</v>
      </c>
      <c r="O593" s="584">
        <f t="shared" si="48"/>
        <v>0</v>
      </c>
      <c r="P593" s="584">
        <f t="shared" si="49"/>
        <v>0</v>
      </c>
    </row>
    <row r="594" spans="2:16" ht="15.75" hidden="1" customHeight="1">
      <c r="B594" s="1246" t="str">
        <f t="shared" si="45"/>
        <v/>
      </c>
      <c r="C594" s="496">
        <f>Import!D592</f>
        <v>0</v>
      </c>
      <c r="D594" s="862">
        <f>Import!G592</f>
        <v>0</v>
      </c>
      <c r="E594" s="497">
        <f>Import!F592</f>
        <v>0</v>
      </c>
      <c r="F594" s="498">
        <f>Import!E592</f>
        <v>0</v>
      </c>
      <c r="G594" s="242"/>
      <c r="H594" s="583"/>
      <c r="M594" s="584">
        <f t="shared" si="46"/>
        <v>0</v>
      </c>
      <c r="N594" s="584">
        <f t="shared" si="47"/>
        <v>0</v>
      </c>
      <c r="O594" s="584">
        <f t="shared" si="48"/>
        <v>0</v>
      </c>
      <c r="P594" s="584">
        <f t="shared" si="49"/>
        <v>0</v>
      </c>
    </row>
    <row r="595" spans="2:16" ht="15.75" hidden="1" customHeight="1">
      <c r="B595" s="1246" t="str">
        <f t="shared" si="45"/>
        <v/>
      </c>
      <c r="C595" s="496">
        <f>Import!D593</f>
        <v>0</v>
      </c>
      <c r="D595" s="862">
        <f>Import!G593</f>
        <v>0</v>
      </c>
      <c r="E595" s="497">
        <f>Import!F593</f>
        <v>0</v>
      </c>
      <c r="F595" s="498">
        <f>Import!E593</f>
        <v>0</v>
      </c>
      <c r="G595" s="242"/>
      <c r="H595" s="583"/>
      <c r="M595" s="584">
        <f t="shared" si="46"/>
        <v>0</v>
      </c>
      <c r="N595" s="584">
        <f t="shared" si="47"/>
        <v>0</v>
      </c>
      <c r="O595" s="584">
        <f t="shared" si="48"/>
        <v>0</v>
      </c>
      <c r="P595" s="584">
        <f t="shared" si="49"/>
        <v>0</v>
      </c>
    </row>
    <row r="596" spans="2:16" ht="15.75" hidden="1" customHeight="1">
      <c r="B596" s="1246" t="str">
        <f t="shared" si="45"/>
        <v/>
      </c>
      <c r="C596" s="496">
        <f>Import!D594</f>
        <v>0</v>
      </c>
      <c r="D596" s="862">
        <f>Import!G594</f>
        <v>0</v>
      </c>
      <c r="E596" s="497">
        <f>Import!F594</f>
        <v>0</v>
      </c>
      <c r="F596" s="498">
        <f>Import!E594</f>
        <v>0</v>
      </c>
      <c r="G596" s="242"/>
      <c r="H596" s="583"/>
      <c r="M596" s="584">
        <f t="shared" si="46"/>
        <v>0</v>
      </c>
      <c r="N596" s="584">
        <f t="shared" si="47"/>
        <v>0</v>
      </c>
      <c r="O596" s="584">
        <f t="shared" si="48"/>
        <v>0</v>
      </c>
      <c r="P596" s="584">
        <f t="shared" si="49"/>
        <v>0</v>
      </c>
    </row>
    <row r="597" spans="2:16" ht="15.75" hidden="1" customHeight="1">
      <c r="B597" s="1246" t="str">
        <f t="shared" si="45"/>
        <v/>
      </c>
      <c r="C597" s="496">
        <f>Import!D595</f>
        <v>0</v>
      </c>
      <c r="D597" s="862">
        <f>Import!G595</f>
        <v>0</v>
      </c>
      <c r="E597" s="497">
        <f>Import!F595</f>
        <v>0</v>
      </c>
      <c r="F597" s="498">
        <f>Import!E595</f>
        <v>0</v>
      </c>
      <c r="G597" s="242"/>
      <c r="H597" s="583"/>
      <c r="M597" s="584">
        <f t="shared" si="46"/>
        <v>0</v>
      </c>
      <c r="N597" s="584">
        <f t="shared" si="47"/>
        <v>0</v>
      </c>
      <c r="O597" s="584">
        <f t="shared" si="48"/>
        <v>0</v>
      </c>
      <c r="P597" s="584">
        <f t="shared" si="49"/>
        <v>0</v>
      </c>
    </row>
    <row r="598" spans="2:16" ht="15.75" hidden="1" customHeight="1">
      <c r="B598" s="1246" t="str">
        <f t="shared" si="45"/>
        <v/>
      </c>
      <c r="C598" s="496">
        <f>Import!D596</f>
        <v>0</v>
      </c>
      <c r="D598" s="862">
        <f>Import!G596</f>
        <v>0</v>
      </c>
      <c r="E598" s="497">
        <f>Import!F596</f>
        <v>0</v>
      </c>
      <c r="F598" s="498">
        <f>Import!E596</f>
        <v>0</v>
      </c>
      <c r="G598" s="242"/>
      <c r="H598" s="583"/>
      <c r="M598" s="584">
        <f t="shared" si="46"/>
        <v>0</v>
      </c>
      <c r="N598" s="584">
        <f t="shared" si="47"/>
        <v>0</v>
      </c>
      <c r="O598" s="584">
        <f t="shared" si="48"/>
        <v>0</v>
      </c>
      <c r="P598" s="584">
        <f t="shared" si="49"/>
        <v>0</v>
      </c>
    </row>
    <row r="599" spans="2:16" ht="15.75" hidden="1" customHeight="1">
      <c r="B599" s="1246" t="str">
        <f t="shared" si="45"/>
        <v/>
      </c>
      <c r="C599" s="496">
        <f>Import!D597</f>
        <v>0</v>
      </c>
      <c r="D599" s="862">
        <f>Import!G597</f>
        <v>0</v>
      </c>
      <c r="E599" s="497">
        <f>Import!F597</f>
        <v>0</v>
      </c>
      <c r="F599" s="498">
        <f>Import!E597</f>
        <v>0</v>
      </c>
      <c r="G599" s="242"/>
      <c r="H599" s="583"/>
      <c r="M599" s="584">
        <f t="shared" si="46"/>
        <v>0</v>
      </c>
      <c r="N599" s="584">
        <f t="shared" si="47"/>
        <v>0</v>
      </c>
      <c r="O599" s="584">
        <f t="shared" si="48"/>
        <v>0</v>
      </c>
      <c r="P599" s="584">
        <f t="shared" si="49"/>
        <v>0</v>
      </c>
    </row>
    <row r="600" spans="2:16" ht="15.75" hidden="1" customHeight="1">
      <c r="B600" s="1246" t="str">
        <f t="shared" si="45"/>
        <v/>
      </c>
      <c r="C600" s="496">
        <f>Import!D598</f>
        <v>0</v>
      </c>
      <c r="D600" s="862">
        <f>Import!G598</f>
        <v>0</v>
      </c>
      <c r="E600" s="497">
        <f>Import!F598</f>
        <v>0</v>
      </c>
      <c r="F600" s="498">
        <f>Import!E598</f>
        <v>0</v>
      </c>
      <c r="G600" s="242"/>
      <c r="H600" s="583"/>
      <c r="M600" s="584">
        <f t="shared" si="46"/>
        <v>0</v>
      </c>
      <c r="N600" s="584">
        <f t="shared" si="47"/>
        <v>0</v>
      </c>
      <c r="O600" s="584">
        <f t="shared" si="48"/>
        <v>0</v>
      </c>
      <c r="P600" s="584">
        <f t="shared" si="49"/>
        <v>0</v>
      </c>
    </row>
    <row r="601" spans="2:16" ht="15.75" hidden="1" customHeight="1">
      <c r="B601" s="1246" t="str">
        <f t="shared" si="45"/>
        <v/>
      </c>
      <c r="C601" s="496">
        <f>Import!D599</f>
        <v>0</v>
      </c>
      <c r="D601" s="862">
        <f>Import!G599</f>
        <v>0</v>
      </c>
      <c r="E601" s="497">
        <f>Import!F599</f>
        <v>0</v>
      </c>
      <c r="F601" s="498">
        <f>Import!E599</f>
        <v>0</v>
      </c>
      <c r="G601" s="242"/>
      <c r="H601" s="583"/>
      <c r="M601" s="584">
        <f t="shared" si="46"/>
        <v>0</v>
      </c>
      <c r="N601" s="584">
        <f t="shared" si="47"/>
        <v>0</v>
      </c>
      <c r="O601" s="584">
        <f t="shared" si="48"/>
        <v>0</v>
      </c>
      <c r="P601" s="584">
        <f t="shared" si="49"/>
        <v>0</v>
      </c>
    </row>
    <row r="602" spans="2:16" ht="15.75" hidden="1" customHeight="1">
      <c r="B602" s="1246" t="str">
        <f t="shared" si="45"/>
        <v/>
      </c>
      <c r="C602" s="496">
        <f>Import!D600</f>
        <v>0</v>
      </c>
      <c r="D602" s="862">
        <f>Import!G600</f>
        <v>0</v>
      </c>
      <c r="E602" s="497">
        <f>Import!F600</f>
        <v>0</v>
      </c>
      <c r="F602" s="498">
        <f>Import!E600</f>
        <v>0</v>
      </c>
      <c r="G602" s="242"/>
      <c r="H602" s="583"/>
      <c r="M602" s="584">
        <f t="shared" si="46"/>
        <v>0</v>
      </c>
      <c r="N602" s="584">
        <f t="shared" si="47"/>
        <v>0</v>
      </c>
      <c r="O602" s="584">
        <f t="shared" si="48"/>
        <v>0</v>
      </c>
      <c r="P602" s="584">
        <f t="shared" si="49"/>
        <v>0</v>
      </c>
    </row>
    <row r="603" spans="2:16" ht="15.75" hidden="1" customHeight="1">
      <c r="B603" s="1246" t="str">
        <f t="shared" si="45"/>
        <v/>
      </c>
      <c r="C603" s="496">
        <f>Import!D601</f>
        <v>0</v>
      </c>
      <c r="D603" s="862">
        <f>Import!G601</f>
        <v>0</v>
      </c>
      <c r="E603" s="497">
        <f>Import!F601</f>
        <v>0</v>
      </c>
      <c r="F603" s="498">
        <f>Import!E601</f>
        <v>0</v>
      </c>
      <c r="G603" s="242"/>
      <c r="H603" s="583"/>
      <c r="M603" s="584">
        <f t="shared" si="46"/>
        <v>0</v>
      </c>
      <c r="N603" s="584">
        <f t="shared" si="47"/>
        <v>0</v>
      </c>
      <c r="O603" s="584">
        <f t="shared" si="48"/>
        <v>0</v>
      </c>
      <c r="P603" s="584">
        <f t="shared" si="49"/>
        <v>0</v>
      </c>
    </row>
    <row r="604" spans="2:16" ht="15.75" hidden="1" customHeight="1">
      <c r="B604" s="1246" t="str">
        <f t="shared" si="45"/>
        <v/>
      </c>
      <c r="C604" s="496">
        <f>Import!D602</f>
        <v>0</v>
      </c>
      <c r="D604" s="862">
        <f>Import!G602</f>
        <v>0</v>
      </c>
      <c r="E604" s="497">
        <f>Import!F602</f>
        <v>0</v>
      </c>
      <c r="F604" s="498">
        <f>Import!E602</f>
        <v>0</v>
      </c>
      <c r="G604" s="242"/>
      <c r="H604" s="583"/>
      <c r="M604" s="584">
        <f t="shared" si="46"/>
        <v>0</v>
      </c>
      <c r="N604" s="584">
        <f t="shared" si="47"/>
        <v>0</v>
      </c>
      <c r="O604" s="584">
        <f t="shared" si="48"/>
        <v>0</v>
      </c>
      <c r="P604" s="584">
        <f t="shared" si="49"/>
        <v>0</v>
      </c>
    </row>
    <row r="605" spans="2:16" ht="15.75" hidden="1" customHeight="1">
      <c r="B605" s="1246" t="str">
        <f t="shared" si="45"/>
        <v/>
      </c>
      <c r="C605" s="496">
        <f>Import!D603</f>
        <v>0</v>
      </c>
      <c r="D605" s="862">
        <f>Import!G603</f>
        <v>0</v>
      </c>
      <c r="E605" s="497">
        <f>Import!F603</f>
        <v>0</v>
      </c>
      <c r="F605" s="498">
        <f>Import!E603</f>
        <v>0</v>
      </c>
      <c r="G605" s="242"/>
      <c r="H605" s="583"/>
      <c r="M605" s="584">
        <f t="shared" si="46"/>
        <v>0</v>
      </c>
      <c r="N605" s="584">
        <f t="shared" si="47"/>
        <v>0</v>
      </c>
      <c r="O605" s="584">
        <f t="shared" si="48"/>
        <v>0</v>
      </c>
      <c r="P605" s="584">
        <f t="shared" si="49"/>
        <v>0</v>
      </c>
    </row>
    <row r="606" spans="2:16" ht="15.75" hidden="1" customHeight="1">
      <c r="B606" s="1246" t="str">
        <f t="shared" si="45"/>
        <v/>
      </c>
      <c r="C606" s="496">
        <f>Import!D604</f>
        <v>0</v>
      </c>
      <c r="D606" s="862">
        <f>Import!G604</f>
        <v>0</v>
      </c>
      <c r="E606" s="497">
        <f>Import!F604</f>
        <v>0</v>
      </c>
      <c r="F606" s="498">
        <f>Import!E604</f>
        <v>0</v>
      </c>
      <c r="G606" s="242"/>
      <c r="H606" s="583"/>
      <c r="M606" s="584">
        <f t="shared" si="46"/>
        <v>0</v>
      </c>
      <c r="N606" s="584">
        <f t="shared" si="47"/>
        <v>0</v>
      </c>
      <c r="O606" s="584">
        <f t="shared" si="48"/>
        <v>0</v>
      </c>
      <c r="P606" s="584">
        <f t="shared" si="49"/>
        <v>0</v>
      </c>
    </row>
    <row r="607" spans="2:16" ht="15.75" hidden="1" customHeight="1">
      <c r="B607" s="1246" t="str">
        <f t="shared" si="45"/>
        <v/>
      </c>
      <c r="C607" s="496">
        <f>Import!D605</f>
        <v>0</v>
      </c>
      <c r="D607" s="862">
        <f>Import!G605</f>
        <v>0</v>
      </c>
      <c r="E607" s="497">
        <f>Import!F605</f>
        <v>0</v>
      </c>
      <c r="F607" s="498">
        <f>Import!E605</f>
        <v>0</v>
      </c>
      <c r="G607" s="242"/>
      <c r="H607" s="583"/>
      <c r="M607" s="584">
        <f t="shared" si="46"/>
        <v>0</v>
      </c>
      <c r="N607" s="584">
        <f t="shared" si="47"/>
        <v>0</v>
      </c>
      <c r="O607" s="584">
        <f t="shared" si="48"/>
        <v>0</v>
      </c>
      <c r="P607" s="584">
        <f t="shared" si="49"/>
        <v>0</v>
      </c>
    </row>
    <row r="608" spans="2:16" ht="15.75" hidden="1" customHeight="1">
      <c r="B608" s="1246" t="str">
        <f t="shared" si="45"/>
        <v/>
      </c>
      <c r="C608" s="496">
        <f>Import!D606</f>
        <v>0</v>
      </c>
      <c r="D608" s="862">
        <f>Import!G606</f>
        <v>0</v>
      </c>
      <c r="E608" s="497">
        <f>Import!F606</f>
        <v>0</v>
      </c>
      <c r="F608" s="498">
        <f>Import!E606</f>
        <v>0</v>
      </c>
      <c r="G608" s="242"/>
      <c r="H608" s="583"/>
      <c r="M608" s="584">
        <f t="shared" si="46"/>
        <v>0</v>
      </c>
      <c r="N608" s="584">
        <f t="shared" si="47"/>
        <v>0</v>
      </c>
      <c r="O608" s="584">
        <f t="shared" si="48"/>
        <v>0</v>
      </c>
      <c r="P608" s="584">
        <f t="shared" si="49"/>
        <v>0</v>
      </c>
    </row>
    <row r="609" spans="2:16" ht="15.75" hidden="1" customHeight="1">
      <c r="B609" s="1246" t="str">
        <f t="shared" si="45"/>
        <v/>
      </c>
      <c r="C609" s="496">
        <f>Import!D607</f>
        <v>0</v>
      </c>
      <c r="D609" s="862">
        <f>Import!G607</f>
        <v>0</v>
      </c>
      <c r="E609" s="497">
        <f>Import!F607</f>
        <v>0</v>
      </c>
      <c r="F609" s="498">
        <f>Import!E607</f>
        <v>0</v>
      </c>
      <c r="G609" s="242"/>
      <c r="H609" s="583"/>
      <c r="M609" s="584">
        <f t="shared" si="46"/>
        <v>0</v>
      </c>
      <c r="N609" s="584">
        <f t="shared" si="47"/>
        <v>0</v>
      </c>
      <c r="O609" s="584">
        <f t="shared" si="48"/>
        <v>0</v>
      </c>
      <c r="P609" s="584">
        <f t="shared" si="49"/>
        <v>0</v>
      </c>
    </row>
    <row r="610" spans="2:16" ht="15.75" hidden="1" customHeight="1">
      <c r="B610" s="1246" t="str">
        <f t="shared" si="45"/>
        <v/>
      </c>
      <c r="C610" s="496">
        <f>Import!D608</f>
        <v>0</v>
      </c>
      <c r="D610" s="862">
        <f>Import!G608</f>
        <v>0</v>
      </c>
      <c r="E610" s="497">
        <f>Import!F608</f>
        <v>0</v>
      </c>
      <c r="F610" s="498">
        <f>Import!E608</f>
        <v>0</v>
      </c>
      <c r="G610" s="242"/>
      <c r="H610" s="583"/>
      <c r="M610" s="584">
        <f t="shared" si="46"/>
        <v>0</v>
      </c>
      <c r="N610" s="584">
        <f t="shared" si="47"/>
        <v>0</v>
      </c>
      <c r="O610" s="584">
        <f t="shared" si="48"/>
        <v>0</v>
      </c>
      <c r="P610" s="584">
        <f t="shared" si="49"/>
        <v>0</v>
      </c>
    </row>
    <row r="611" spans="2:16" ht="15.75" hidden="1" customHeight="1">
      <c r="B611" s="1246" t="str">
        <f t="shared" si="45"/>
        <v/>
      </c>
      <c r="C611" s="496">
        <f>Import!D609</f>
        <v>0</v>
      </c>
      <c r="D611" s="862">
        <f>Import!G609</f>
        <v>0</v>
      </c>
      <c r="E611" s="497">
        <f>Import!F609</f>
        <v>0</v>
      </c>
      <c r="F611" s="498">
        <f>Import!E609</f>
        <v>0</v>
      </c>
      <c r="G611" s="242"/>
      <c r="H611" s="583"/>
      <c r="M611" s="584">
        <f t="shared" si="46"/>
        <v>0</v>
      </c>
      <c r="N611" s="584">
        <f t="shared" si="47"/>
        <v>0</v>
      </c>
      <c r="O611" s="584">
        <f t="shared" si="48"/>
        <v>0</v>
      </c>
      <c r="P611" s="584">
        <f t="shared" si="49"/>
        <v>0</v>
      </c>
    </row>
    <row r="612" spans="2:16" ht="15.75" hidden="1" customHeight="1">
      <c r="B612" s="1246" t="str">
        <f t="shared" si="45"/>
        <v/>
      </c>
      <c r="C612" s="496">
        <f>Import!D610</f>
        <v>0</v>
      </c>
      <c r="D612" s="862">
        <f>Import!G610</f>
        <v>0</v>
      </c>
      <c r="E612" s="497">
        <f>Import!F610</f>
        <v>0</v>
      </c>
      <c r="F612" s="498">
        <f>Import!E610</f>
        <v>0</v>
      </c>
      <c r="G612" s="242"/>
      <c r="H612" s="583"/>
      <c r="M612" s="584">
        <f t="shared" si="46"/>
        <v>0</v>
      </c>
      <c r="N612" s="584">
        <f t="shared" si="47"/>
        <v>0</v>
      </c>
      <c r="O612" s="584">
        <f t="shared" si="48"/>
        <v>0</v>
      </c>
      <c r="P612" s="584">
        <f t="shared" si="49"/>
        <v>0</v>
      </c>
    </row>
    <row r="613" spans="2:16" ht="15.75" hidden="1" customHeight="1">
      <c r="B613" s="1246" t="str">
        <f t="shared" si="45"/>
        <v/>
      </c>
      <c r="C613" s="496">
        <f>Import!D611</f>
        <v>0</v>
      </c>
      <c r="D613" s="862">
        <f>Import!G611</f>
        <v>0</v>
      </c>
      <c r="E613" s="497">
        <f>Import!F611</f>
        <v>0</v>
      </c>
      <c r="F613" s="498">
        <f>Import!E611</f>
        <v>0</v>
      </c>
      <c r="G613" s="242"/>
      <c r="H613" s="583"/>
      <c r="M613" s="584">
        <f t="shared" si="46"/>
        <v>0</v>
      </c>
      <c r="N613" s="584">
        <f t="shared" si="47"/>
        <v>0</v>
      </c>
      <c r="O613" s="584">
        <f t="shared" si="48"/>
        <v>0</v>
      </c>
      <c r="P613" s="584">
        <f t="shared" si="49"/>
        <v>0</v>
      </c>
    </row>
    <row r="614" spans="2:16" ht="15.75" hidden="1" customHeight="1">
      <c r="B614" s="1246" t="str">
        <f t="shared" si="45"/>
        <v/>
      </c>
      <c r="C614" s="496">
        <f>Import!D612</f>
        <v>0</v>
      </c>
      <c r="D614" s="862">
        <f>Import!G612</f>
        <v>0</v>
      </c>
      <c r="E614" s="497">
        <f>Import!F612</f>
        <v>0</v>
      </c>
      <c r="F614" s="498">
        <f>Import!E612</f>
        <v>0</v>
      </c>
      <c r="G614" s="242"/>
      <c r="H614" s="583"/>
      <c r="M614" s="584">
        <f t="shared" si="46"/>
        <v>0</v>
      </c>
      <c r="N614" s="584">
        <f t="shared" si="47"/>
        <v>0</v>
      </c>
      <c r="O614" s="584">
        <f t="shared" si="48"/>
        <v>0</v>
      </c>
      <c r="P614" s="584">
        <f t="shared" si="49"/>
        <v>0</v>
      </c>
    </row>
    <row r="615" spans="2:16" ht="15.75" hidden="1" customHeight="1">
      <c r="B615" s="1246" t="str">
        <f t="shared" si="45"/>
        <v/>
      </c>
      <c r="C615" s="496">
        <f>Import!D613</f>
        <v>0</v>
      </c>
      <c r="D615" s="862">
        <f>Import!G613</f>
        <v>0</v>
      </c>
      <c r="E615" s="497">
        <f>Import!F613</f>
        <v>0</v>
      </c>
      <c r="F615" s="498">
        <f>Import!E613</f>
        <v>0</v>
      </c>
      <c r="G615" s="242"/>
      <c r="H615" s="583"/>
      <c r="M615" s="584">
        <f t="shared" si="46"/>
        <v>0</v>
      </c>
      <c r="N615" s="584">
        <f t="shared" si="47"/>
        <v>0</v>
      </c>
      <c r="O615" s="584">
        <f t="shared" si="48"/>
        <v>0</v>
      </c>
      <c r="P615" s="584">
        <f t="shared" si="49"/>
        <v>0</v>
      </c>
    </row>
    <row r="616" spans="2:16" ht="15.75" hidden="1" customHeight="1">
      <c r="B616" s="1246" t="str">
        <f t="shared" si="45"/>
        <v/>
      </c>
      <c r="C616" s="496">
        <f>Import!D614</f>
        <v>0</v>
      </c>
      <c r="D616" s="862">
        <f>Import!G614</f>
        <v>0</v>
      </c>
      <c r="E616" s="497">
        <f>Import!F614</f>
        <v>0</v>
      </c>
      <c r="F616" s="498">
        <f>Import!E614</f>
        <v>0</v>
      </c>
      <c r="G616" s="242"/>
      <c r="H616" s="583"/>
      <c r="M616" s="584">
        <f t="shared" si="46"/>
        <v>0</v>
      </c>
      <c r="N616" s="584">
        <f t="shared" si="47"/>
        <v>0</v>
      </c>
      <c r="O616" s="584">
        <f t="shared" si="48"/>
        <v>0</v>
      </c>
      <c r="P616" s="584">
        <f t="shared" si="49"/>
        <v>0</v>
      </c>
    </row>
    <row r="617" spans="2:16" ht="15.75" hidden="1" customHeight="1">
      <c r="B617" s="1246" t="str">
        <f t="shared" si="45"/>
        <v/>
      </c>
      <c r="C617" s="496">
        <f>Import!D615</f>
        <v>0</v>
      </c>
      <c r="D617" s="862">
        <f>Import!G615</f>
        <v>0</v>
      </c>
      <c r="E617" s="497">
        <f>Import!F615</f>
        <v>0</v>
      </c>
      <c r="F617" s="498">
        <f>Import!E615</f>
        <v>0</v>
      </c>
      <c r="G617" s="242"/>
      <c r="H617" s="583"/>
      <c r="M617" s="584">
        <f t="shared" si="46"/>
        <v>0</v>
      </c>
      <c r="N617" s="584">
        <f t="shared" si="47"/>
        <v>0</v>
      </c>
      <c r="O617" s="584">
        <f t="shared" si="48"/>
        <v>0</v>
      </c>
      <c r="P617" s="584">
        <f t="shared" si="49"/>
        <v>0</v>
      </c>
    </row>
    <row r="618" spans="2:16" ht="15.75" hidden="1" customHeight="1">
      <c r="B618" s="1246" t="str">
        <f t="shared" si="45"/>
        <v/>
      </c>
      <c r="C618" s="496">
        <f>Import!D616</f>
        <v>0</v>
      </c>
      <c r="D618" s="862">
        <f>Import!G616</f>
        <v>0</v>
      </c>
      <c r="E618" s="497">
        <f>Import!F616</f>
        <v>0</v>
      </c>
      <c r="F618" s="498">
        <f>Import!E616</f>
        <v>0</v>
      </c>
      <c r="G618" s="242"/>
      <c r="H618" s="583"/>
      <c r="M618" s="584">
        <f t="shared" si="46"/>
        <v>0</v>
      </c>
      <c r="N618" s="584">
        <f t="shared" si="47"/>
        <v>0</v>
      </c>
      <c r="O618" s="584">
        <f t="shared" si="48"/>
        <v>0</v>
      </c>
      <c r="P618" s="584">
        <f t="shared" si="49"/>
        <v>0</v>
      </c>
    </row>
    <row r="619" spans="2:16" ht="15.75" hidden="1" customHeight="1">
      <c r="B619" s="1246" t="str">
        <f t="shared" si="45"/>
        <v/>
      </c>
      <c r="C619" s="496">
        <f>Import!D617</f>
        <v>0</v>
      </c>
      <c r="D619" s="862">
        <f>Import!G617</f>
        <v>0</v>
      </c>
      <c r="E619" s="497">
        <f>Import!F617</f>
        <v>0</v>
      </c>
      <c r="F619" s="498">
        <f>Import!E617</f>
        <v>0</v>
      </c>
      <c r="G619" s="242"/>
      <c r="H619" s="583"/>
      <c r="M619" s="584">
        <f t="shared" si="46"/>
        <v>0</v>
      </c>
      <c r="N619" s="584">
        <f t="shared" si="47"/>
        <v>0</v>
      </c>
      <c r="O619" s="584">
        <f t="shared" si="48"/>
        <v>0</v>
      </c>
      <c r="P619" s="584">
        <f t="shared" si="49"/>
        <v>0</v>
      </c>
    </row>
    <row r="620" spans="2:16" ht="15.75" hidden="1" customHeight="1">
      <c r="B620" s="1246" t="str">
        <f t="shared" si="45"/>
        <v/>
      </c>
      <c r="C620" s="496">
        <f>Import!D618</f>
        <v>0</v>
      </c>
      <c r="D620" s="862">
        <f>Import!G618</f>
        <v>0</v>
      </c>
      <c r="E620" s="497">
        <f>Import!F618</f>
        <v>0</v>
      </c>
      <c r="F620" s="498">
        <f>Import!E618</f>
        <v>0</v>
      </c>
      <c r="G620" s="242"/>
      <c r="H620" s="583"/>
      <c r="M620" s="584">
        <f t="shared" si="46"/>
        <v>0</v>
      </c>
      <c r="N620" s="584">
        <f t="shared" si="47"/>
        <v>0</v>
      </c>
      <c r="O620" s="584">
        <f t="shared" si="48"/>
        <v>0</v>
      </c>
      <c r="P620" s="584">
        <f t="shared" si="49"/>
        <v>0</v>
      </c>
    </row>
    <row r="621" spans="2:16" ht="15.75" hidden="1" customHeight="1">
      <c r="B621" s="1246" t="str">
        <f t="shared" si="45"/>
        <v/>
      </c>
      <c r="C621" s="496">
        <f>Import!D619</f>
        <v>0</v>
      </c>
      <c r="D621" s="862">
        <f>Import!G619</f>
        <v>0</v>
      </c>
      <c r="E621" s="497">
        <f>Import!F619</f>
        <v>0</v>
      </c>
      <c r="F621" s="498">
        <f>Import!E619</f>
        <v>0</v>
      </c>
      <c r="G621" s="242"/>
      <c r="H621" s="583"/>
      <c r="M621" s="584">
        <f t="shared" si="46"/>
        <v>0</v>
      </c>
      <c r="N621" s="584">
        <f t="shared" si="47"/>
        <v>0</v>
      </c>
      <c r="O621" s="584">
        <f t="shared" si="48"/>
        <v>0</v>
      </c>
      <c r="P621" s="584">
        <f t="shared" si="49"/>
        <v>0</v>
      </c>
    </row>
    <row r="622" spans="2:16" ht="15.75" hidden="1" customHeight="1">
      <c r="B622" s="1246" t="str">
        <f t="shared" si="45"/>
        <v/>
      </c>
      <c r="C622" s="496">
        <f>Import!D620</f>
        <v>0</v>
      </c>
      <c r="D622" s="862">
        <f>Import!G620</f>
        <v>0</v>
      </c>
      <c r="E622" s="497">
        <f>Import!F620</f>
        <v>0</v>
      </c>
      <c r="F622" s="498">
        <f>Import!E620</f>
        <v>0</v>
      </c>
      <c r="G622" s="242"/>
      <c r="H622" s="583"/>
      <c r="M622" s="584">
        <f t="shared" si="46"/>
        <v>0</v>
      </c>
      <c r="N622" s="584">
        <f t="shared" si="47"/>
        <v>0</v>
      </c>
      <c r="O622" s="584">
        <f t="shared" si="48"/>
        <v>0</v>
      </c>
      <c r="P622" s="584">
        <f t="shared" si="49"/>
        <v>0</v>
      </c>
    </row>
    <row r="623" spans="2:16" ht="15.75" hidden="1" customHeight="1">
      <c r="B623" s="1246" t="str">
        <f t="shared" si="45"/>
        <v/>
      </c>
      <c r="C623" s="496">
        <f>Import!D621</f>
        <v>0</v>
      </c>
      <c r="D623" s="862">
        <f>Import!G621</f>
        <v>0</v>
      </c>
      <c r="E623" s="497">
        <f>Import!F621</f>
        <v>0</v>
      </c>
      <c r="F623" s="498">
        <f>Import!E621</f>
        <v>0</v>
      </c>
      <c r="G623" s="242"/>
      <c r="H623" s="583"/>
      <c r="M623" s="584">
        <f t="shared" si="46"/>
        <v>0</v>
      </c>
      <c r="N623" s="584">
        <f t="shared" si="47"/>
        <v>0</v>
      </c>
      <c r="O623" s="584">
        <f t="shared" si="48"/>
        <v>0</v>
      </c>
      <c r="P623" s="584">
        <f t="shared" si="49"/>
        <v>0</v>
      </c>
    </row>
    <row r="624" spans="2:16" ht="15.75" hidden="1" customHeight="1">
      <c r="B624" s="1246" t="str">
        <f t="shared" si="45"/>
        <v/>
      </c>
      <c r="C624" s="496">
        <f>Import!D622</f>
        <v>0</v>
      </c>
      <c r="D624" s="862">
        <f>Import!G622</f>
        <v>0</v>
      </c>
      <c r="E624" s="497">
        <f>Import!F622</f>
        <v>0</v>
      </c>
      <c r="F624" s="498">
        <f>Import!E622</f>
        <v>0</v>
      </c>
      <c r="G624" s="242"/>
      <c r="H624" s="583"/>
      <c r="M624" s="584">
        <f t="shared" si="46"/>
        <v>0</v>
      </c>
      <c r="N624" s="584">
        <f t="shared" si="47"/>
        <v>0</v>
      </c>
      <c r="O624" s="584">
        <f t="shared" si="48"/>
        <v>0</v>
      </c>
      <c r="P624" s="584">
        <f t="shared" si="49"/>
        <v>0</v>
      </c>
    </row>
    <row r="625" spans="2:16" ht="15.75" hidden="1" customHeight="1">
      <c r="B625" s="1246" t="str">
        <f t="shared" si="45"/>
        <v/>
      </c>
      <c r="C625" s="496">
        <f>Import!D623</f>
        <v>0</v>
      </c>
      <c r="D625" s="862">
        <f>Import!G623</f>
        <v>0</v>
      </c>
      <c r="E625" s="497">
        <f>Import!F623</f>
        <v>0</v>
      </c>
      <c r="F625" s="498">
        <f>Import!E623</f>
        <v>0</v>
      </c>
      <c r="G625" s="242"/>
      <c r="H625" s="583"/>
      <c r="M625" s="584">
        <f t="shared" si="46"/>
        <v>0</v>
      </c>
      <c r="N625" s="584">
        <f t="shared" si="47"/>
        <v>0</v>
      </c>
      <c r="O625" s="584">
        <f t="shared" si="48"/>
        <v>0</v>
      </c>
      <c r="P625" s="584">
        <f t="shared" si="49"/>
        <v>0</v>
      </c>
    </row>
    <row r="626" spans="2:16" ht="15.75" hidden="1" customHeight="1">
      <c r="B626" s="1246" t="str">
        <f t="shared" si="45"/>
        <v/>
      </c>
      <c r="C626" s="496">
        <f>Import!D624</f>
        <v>0</v>
      </c>
      <c r="D626" s="862">
        <f>Import!G624</f>
        <v>0</v>
      </c>
      <c r="E626" s="497">
        <f>Import!F624</f>
        <v>0</v>
      </c>
      <c r="F626" s="498">
        <f>Import!E624</f>
        <v>0</v>
      </c>
      <c r="G626" s="242"/>
      <c r="H626" s="583"/>
      <c r="M626" s="584">
        <f t="shared" si="46"/>
        <v>0</v>
      </c>
      <c r="N626" s="584">
        <f t="shared" si="47"/>
        <v>0</v>
      </c>
      <c r="O626" s="584">
        <f t="shared" si="48"/>
        <v>0</v>
      </c>
      <c r="P626" s="584">
        <f t="shared" si="49"/>
        <v>0</v>
      </c>
    </row>
    <row r="627" spans="2:16" ht="15.75" hidden="1" customHeight="1">
      <c r="B627" s="1246" t="str">
        <f t="shared" si="45"/>
        <v/>
      </c>
      <c r="C627" s="496">
        <f>Import!D625</f>
        <v>0</v>
      </c>
      <c r="D627" s="862">
        <f>Import!G625</f>
        <v>0</v>
      </c>
      <c r="E627" s="497">
        <f>Import!F625</f>
        <v>0</v>
      </c>
      <c r="F627" s="498">
        <f>Import!E625</f>
        <v>0</v>
      </c>
      <c r="G627" s="242"/>
      <c r="H627" s="583"/>
      <c r="M627" s="584">
        <f t="shared" si="46"/>
        <v>0</v>
      </c>
      <c r="N627" s="584">
        <f t="shared" si="47"/>
        <v>0</v>
      </c>
      <c r="O627" s="584">
        <f t="shared" si="48"/>
        <v>0</v>
      </c>
      <c r="P627" s="584">
        <f t="shared" si="49"/>
        <v>0</v>
      </c>
    </row>
    <row r="628" spans="2:16" ht="15.75" hidden="1" customHeight="1">
      <c r="B628" s="1246" t="str">
        <f t="shared" si="45"/>
        <v/>
      </c>
      <c r="C628" s="496">
        <f>Import!D626</f>
        <v>0</v>
      </c>
      <c r="D628" s="862">
        <f>Import!G626</f>
        <v>0</v>
      </c>
      <c r="E628" s="497">
        <f>Import!F626</f>
        <v>0</v>
      </c>
      <c r="F628" s="498">
        <f>Import!E626</f>
        <v>0</v>
      </c>
      <c r="G628" s="242"/>
      <c r="H628" s="583"/>
      <c r="M628" s="584">
        <f t="shared" si="46"/>
        <v>0</v>
      </c>
      <c r="N628" s="584">
        <f t="shared" si="47"/>
        <v>0</v>
      </c>
      <c r="O628" s="584">
        <f t="shared" si="48"/>
        <v>0</v>
      </c>
      <c r="P628" s="584">
        <f t="shared" si="49"/>
        <v>0</v>
      </c>
    </row>
    <row r="629" spans="2:16" ht="15.75" hidden="1" customHeight="1">
      <c r="B629" s="1246" t="str">
        <f t="shared" si="45"/>
        <v/>
      </c>
      <c r="C629" s="496">
        <f>Import!D627</f>
        <v>0</v>
      </c>
      <c r="D629" s="862">
        <f>Import!G627</f>
        <v>0</v>
      </c>
      <c r="E629" s="497">
        <f>Import!F627</f>
        <v>0</v>
      </c>
      <c r="F629" s="498">
        <f>Import!E627</f>
        <v>0</v>
      </c>
      <c r="G629" s="242"/>
      <c r="H629" s="583"/>
      <c r="M629" s="584">
        <f t="shared" si="46"/>
        <v>0</v>
      </c>
      <c r="N629" s="584">
        <f t="shared" si="47"/>
        <v>0</v>
      </c>
      <c r="O629" s="584">
        <f t="shared" si="48"/>
        <v>0</v>
      </c>
      <c r="P629" s="584">
        <f t="shared" si="49"/>
        <v>0</v>
      </c>
    </row>
    <row r="630" spans="2:16" ht="15.75" hidden="1" customHeight="1">
      <c r="B630" s="1246" t="str">
        <f t="shared" si="45"/>
        <v/>
      </c>
      <c r="C630" s="496">
        <f>Import!D628</f>
        <v>0</v>
      </c>
      <c r="D630" s="862">
        <f>Import!G628</f>
        <v>0</v>
      </c>
      <c r="E630" s="497">
        <f>Import!F628</f>
        <v>0</v>
      </c>
      <c r="F630" s="498">
        <f>Import!E628</f>
        <v>0</v>
      </c>
      <c r="G630" s="242"/>
      <c r="H630" s="583"/>
      <c r="M630" s="584">
        <f t="shared" si="46"/>
        <v>0</v>
      </c>
      <c r="N630" s="584">
        <f t="shared" si="47"/>
        <v>0</v>
      </c>
      <c r="O630" s="584">
        <f t="shared" si="48"/>
        <v>0</v>
      </c>
      <c r="P630" s="584">
        <f t="shared" si="49"/>
        <v>0</v>
      </c>
    </row>
    <row r="631" spans="2:16" ht="15.75" hidden="1" customHeight="1">
      <c r="B631" s="1246" t="str">
        <f t="shared" si="45"/>
        <v/>
      </c>
      <c r="C631" s="496">
        <f>Import!D629</f>
        <v>0</v>
      </c>
      <c r="D631" s="862">
        <f>Import!G629</f>
        <v>0</v>
      </c>
      <c r="E631" s="497">
        <f>Import!F629</f>
        <v>0</v>
      </c>
      <c r="F631" s="498">
        <f>Import!E629</f>
        <v>0</v>
      </c>
      <c r="G631" s="242"/>
      <c r="H631" s="583"/>
      <c r="M631" s="584">
        <f t="shared" si="46"/>
        <v>0</v>
      </c>
      <c r="N631" s="584">
        <f t="shared" si="47"/>
        <v>0</v>
      </c>
      <c r="O631" s="584">
        <f t="shared" si="48"/>
        <v>0</v>
      </c>
      <c r="P631" s="584">
        <f t="shared" si="49"/>
        <v>0</v>
      </c>
    </row>
    <row r="632" spans="2:16" ht="15.75" hidden="1" customHeight="1">
      <c r="B632" s="1246" t="str">
        <f t="shared" si="45"/>
        <v/>
      </c>
      <c r="C632" s="496">
        <f>Import!D630</f>
        <v>0</v>
      </c>
      <c r="D632" s="862">
        <f>Import!G630</f>
        <v>0</v>
      </c>
      <c r="E632" s="497">
        <f>Import!F630</f>
        <v>0</v>
      </c>
      <c r="F632" s="498">
        <f>Import!E630</f>
        <v>0</v>
      </c>
      <c r="G632" s="242"/>
      <c r="H632" s="583"/>
      <c r="M632" s="584">
        <f t="shared" si="46"/>
        <v>0</v>
      </c>
      <c r="N632" s="584">
        <f t="shared" si="47"/>
        <v>0</v>
      </c>
      <c r="O632" s="584">
        <f t="shared" si="48"/>
        <v>0</v>
      </c>
      <c r="P632" s="584">
        <f t="shared" si="49"/>
        <v>0</v>
      </c>
    </row>
    <row r="633" spans="2:16" ht="15.75" hidden="1" customHeight="1">
      <c r="B633" s="1246" t="str">
        <f t="shared" si="45"/>
        <v/>
      </c>
      <c r="C633" s="496">
        <f>Import!D631</f>
        <v>0</v>
      </c>
      <c r="D633" s="862">
        <f>Import!G631</f>
        <v>0</v>
      </c>
      <c r="E633" s="497">
        <f>Import!F631</f>
        <v>0</v>
      </c>
      <c r="F633" s="498">
        <f>Import!E631</f>
        <v>0</v>
      </c>
      <c r="G633" s="242"/>
      <c r="H633" s="583"/>
      <c r="M633" s="584">
        <f t="shared" si="46"/>
        <v>0</v>
      </c>
      <c r="N633" s="584">
        <f t="shared" si="47"/>
        <v>0</v>
      </c>
      <c r="O633" s="584">
        <f t="shared" si="48"/>
        <v>0</v>
      </c>
      <c r="P633" s="584">
        <f t="shared" si="49"/>
        <v>0</v>
      </c>
    </row>
    <row r="634" spans="2:16" ht="15.75" hidden="1" customHeight="1">
      <c r="B634" s="1246" t="str">
        <f t="shared" si="45"/>
        <v/>
      </c>
      <c r="C634" s="496">
        <f>Import!D632</f>
        <v>0</v>
      </c>
      <c r="D634" s="862">
        <f>Import!G632</f>
        <v>0</v>
      </c>
      <c r="E634" s="497">
        <f>Import!F632</f>
        <v>0</v>
      </c>
      <c r="F634" s="498">
        <f>Import!E632</f>
        <v>0</v>
      </c>
      <c r="G634" s="242"/>
      <c r="H634" s="583"/>
      <c r="M634" s="584">
        <f t="shared" si="46"/>
        <v>0</v>
      </c>
      <c r="N634" s="584">
        <f t="shared" si="47"/>
        <v>0</v>
      </c>
      <c r="O634" s="584">
        <f t="shared" si="48"/>
        <v>0</v>
      </c>
      <c r="P634" s="584">
        <f t="shared" si="49"/>
        <v>0</v>
      </c>
    </row>
    <row r="635" spans="2:16" ht="15.75" hidden="1" customHeight="1">
      <c r="B635" s="1246" t="str">
        <f t="shared" si="45"/>
        <v/>
      </c>
      <c r="C635" s="496">
        <f>Import!D633</f>
        <v>0</v>
      </c>
      <c r="D635" s="862">
        <f>Import!G633</f>
        <v>0</v>
      </c>
      <c r="E635" s="497">
        <f>Import!F633</f>
        <v>0</v>
      </c>
      <c r="F635" s="498">
        <f>Import!E633</f>
        <v>0</v>
      </c>
      <c r="G635" s="242"/>
      <c r="H635" s="583"/>
      <c r="M635" s="584">
        <f t="shared" si="46"/>
        <v>0</v>
      </c>
      <c r="N635" s="584">
        <f t="shared" si="47"/>
        <v>0</v>
      </c>
      <c r="O635" s="584">
        <f t="shared" si="48"/>
        <v>0</v>
      </c>
      <c r="P635" s="584">
        <f t="shared" si="49"/>
        <v>0</v>
      </c>
    </row>
    <row r="636" spans="2:16" ht="15.75" hidden="1" customHeight="1">
      <c r="B636" s="1246" t="str">
        <f t="shared" si="45"/>
        <v/>
      </c>
      <c r="C636" s="496">
        <f>Import!D634</f>
        <v>0</v>
      </c>
      <c r="D636" s="862">
        <f>Import!G634</f>
        <v>0</v>
      </c>
      <c r="E636" s="497">
        <f>Import!F634</f>
        <v>0</v>
      </c>
      <c r="F636" s="498">
        <f>Import!E634</f>
        <v>0</v>
      </c>
      <c r="G636" s="242"/>
      <c r="H636" s="583"/>
      <c r="M636" s="584">
        <f t="shared" si="46"/>
        <v>0</v>
      </c>
      <c r="N636" s="584">
        <f t="shared" si="47"/>
        <v>0</v>
      </c>
      <c r="O636" s="584">
        <f t="shared" si="48"/>
        <v>0</v>
      </c>
      <c r="P636" s="584">
        <f t="shared" si="49"/>
        <v>0</v>
      </c>
    </row>
    <row r="637" spans="2:16" ht="15.75" hidden="1" customHeight="1">
      <c r="B637" s="1246" t="str">
        <f t="shared" si="45"/>
        <v/>
      </c>
      <c r="C637" s="496">
        <f>Import!D635</f>
        <v>0</v>
      </c>
      <c r="D637" s="862">
        <f>Import!G635</f>
        <v>0</v>
      </c>
      <c r="E637" s="497">
        <f>Import!F635</f>
        <v>0</v>
      </c>
      <c r="F637" s="498">
        <f>Import!E635</f>
        <v>0</v>
      </c>
      <c r="G637" s="242"/>
      <c r="H637" s="583"/>
      <c r="M637" s="584">
        <f t="shared" si="46"/>
        <v>0</v>
      </c>
      <c r="N637" s="584">
        <f t="shared" si="47"/>
        <v>0</v>
      </c>
      <c r="O637" s="584">
        <f t="shared" si="48"/>
        <v>0</v>
      </c>
      <c r="P637" s="584">
        <f t="shared" si="49"/>
        <v>0</v>
      </c>
    </row>
    <row r="638" spans="2:16" ht="15.75" hidden="1" customHeight="1">
      <c r="B638" s="1246" t="str">
        <f t="shared" si="45"/>
        <v/>
      </c>
      <c r="C638" s="496">
        <f>Import!D636</f>
        <v>0</v>
      </c>
      <c r="D638" s="862">
        <f>Import!G636</f>
        <v>0</v>
      </c>
      <c r="E638" s="497">
        <f>Import!F636</f>
        <v>0</v>
      </c>
      <c r="F638" s="498">
        <f>Import!E636</f>
        <v>0</v>
      </c>
      <c r="G638" s="242"/>
      <c r="H638" s="583"/>
      <c r="M638" s="584">
        <f t="shared" si="46"/>
        <v>0</v>
      </c>
      <c r="N638" s="584">
        <f t="shared" si="47"/>
        <v>0</v>
      </c>
      <c r="O638" s="584">
        <f t="shared" si="48"/>
        <v>0</v>
      </c>
      <c r="P638" s="584">
        <f t="shared" si="49"/>
        <v>0</v>
      </c>
    </row>
    <row r="639" spans="2:16" ht="15.75" hidden="1" customHeight="1">
      <c r="B639" s="1246" t="str">
        <f t="shared" si="45"/>
        <v/>
      </c>
      <c r="C639" s="496">
        <f>Import!D637</f>
        <v>0</v>
      </c>
      <c r="D639" s="862">
        <f>Import!G637</f>
        <v>0</v>
      </c>
      <c r="E639" s="497">
        <f>Import!F637</f>
        <v>0</v>
      </c>
      <c r="F639" s="498">
        <f>Import!E637</f>
        <v>0</v>
      </c>
      <c r="G639" s="242"/>
      <c r="H639" s="583"/>
      <c r="M639" s="584">
        <f t="shared" si="46"/>
        <v>0</v>
      </c>
      <c r="N639" s="584">
        <f t="shared" si="47"/>
        <v>0</v>
      </c>
      <c r="O639" s="584">
        <f t="shared" si="48"/>
        <v>0</v>
      </c>
      <c r="P639" s="584">
        <f t="shared" si="49"/>
        <v>0</v>
      </c>
    </row>
    <row r="640" spans="2:16" ht="15.75" hidden="1" customHeight="1">
      <c r="B640" s="1246" t="str">
        <f t="shared" si="45"/>
        <v/>
      </c>
      <c r="C640" s="496">
        <f>Import!D638</f>
        <v>0</v>
      </c>
      <c r="D640" s="862">
        <f>Import!G638</f>
        <v>0</v>
      </c>
      <c r="E640" s="497">
        <f>Import!F638</f>
        <v>0</v>
      </c>
      <c r="F640" s="498">
        <f>Import!E638</f>
        <v>0</v>
      </c>
      <c r="G640" s="242"/>
      <c r="H640" s="583"/>
      <c r="M640" s="584">
        <f t="shared" si="46"/>
        <v>0</v>
      </c>
      <c r="N640" s="584">
        <f t="shared" si="47"/>
        <v>0</v>
      </c>
      <c r="O640" s="584">
        <f t="shared" si="48"/>
        <v>0</v>
      </c>
      <c r="P640" s="584">
        <f t="shared" si="49"/>
        <v>0</v>
      </c>
    </row>
    <row r="641" spans="2:16" ht="15.75" hidden="1" customHeight="1">
      <c r="B641" s="1246" t="str">
        <f t="shared" si="45"/>
        <v/>
      </c>
      <c r="C641" s="496">
        <f>Import!D639</f>
        <v>0</v>
      </c>
      <c r="D641" s="862">
        <f>Import!G639</f>
        <v>0</v>
      </c>
      <c r="E641" s="497">
        <f>Import!F639</f>
        <v>0</v>
      </c>
      <c r="F641" s="498">
        <f>Import!E639</f>
        <v>0</v>
      </c>
      <c r="G641" s="242"/>
      <c r="H641" s="583"/>
      <c r="M641" s="584">
        <f t="shared" si="46"/>
        <v>0</v>
      </c>
      <c r="N641" s="584">
        <f t="shared" si="47"/>
        <v>0</v>
      </c>
      <c r="O641" s="584">
        <f t="shared" si="48"/>
        <v>0</v>
      </c>
      <c r="P641" s="584">
        <f t="shared" si="49"/>
        <v>0</v>
      </c>
    </row>
    <row r="642" spans="2:16" ht="15.75" hidden="1" customHeight="1">
      <c r="B642" s="1246" t="str">
        <f t="shared" si="45"/>
        <v/>
      </c>
      <c r="C642" s="496">
        <f>Import!D640</f>
        <v>0</v>
      </c>
      <c r="D642" s="862">
        <f>Import!G640</f>
        <v>0</v>
      </c>
      <c r="E642" s="497">
        <f>Import!F640</f>
        <v>0</v>
      </c>
      <c r="F642" s="498">
        <f>Import!E640</f>
        <v>0</v>
      </c>
      <c r="G642" s="242"/>
      <c r="H642" s="583"/>
      <c r="M642" s="584">
        <f t="shared" si="46"/>
        <v>0</v>
      </c>
      <c r="N642" s="584">
        <f t="shared" si="47"/>
        <v>0</v>
      </c>
      <c r="O642" s="584">
        <f t="shared" si="48"/>
        <v>0</v>
      </c>
      <c r="P642" s="584">
        <f t="shared" si="49"/>
        <v>0</v>
      </c>
    </row>
    <row r="643" spans="2:16" ht="15.75" hidden="1" customHeight="1">
      <c r="B643" s="1246" t="str">
        <f t="shared" si="45"/>
        <v/>
      </c>
      <c r="C643" s="496">
        <f>Import!D641</f>
        <v>0</v>
      </c>
      <c r="D643" s="862">
        <f>Import!G641</f>
        <v>0</v>
      </c>
      <c r="E643" s="497">
        <f>Import!F641</f>
        <v>0</v>
      </c>
      <c r="F643" s="498">
        <f>Import!E641</f>
        <v>0</v>
      </c>
      <c r="G643" s="242"/>
      <c r="H643" s="583"/>
      <c r="M643" s="584">
        <f t="shared" si="46"/>
        <v>0</v>
      </c>
      <c r="N643" s="584">
        <f t="shared" si="47"/>
        <v>0</v>
      </c>
      <c r="O643" s="584">
        <f t="shared" si="48"/>
        <v>0</v>
      </c>
      <c r="P643" s="584">
        <f t="shared" si="49"/>
        <v>0</v>
      </c>
    </row>
    <row r="644" spans="2:16" ht="15.75" hidden="1" customHeight="1">
      <c r="B644" s="1246" t="str">
        <f t="shared" si="45"/>
        <v/>
      </c>
      <c r="C644" s="496">
        <f>Import!D642</f>
        <v>0</v>
      </c>
      <c r="D644" s="862">
        <f>Import!G642</f>
        <v>0</v>
      </c>
      <c r="E644" s="497">
        <f>Import!F642</f>
        <v>0</v>
      </c>
      <c r="F644" s="498">
        <f>Import!E642</f>
        <v>0</v>
      </c>
      <c r="G644" s="242"/>
      <c r="H644" s="583"/>
      <c r="M644" s="584">
        <f t="shared" si="46"/>
        <v>0</v>
      </c>
      <c r="N644" s="584">
        <f t="shared" si="47"/>
        <v>0</v>
      </c>
      <c r="O644" s="584">
        <f t="shared" si="48"/>
        <v>0</v>
      </c>
      <c r="P644" s="584">
        <f t="shared" si="49"/>
        <v>0</v>
      </c>
    </row>
    <row r="645" spans="2:16" ht="15.75" hidden="1" customHeight="1">
      <c r="B645" s="1246" t="str">
        <f t="shared" si="45"/>
        <v/>
      </c>
      <c r="C645" s="496">
        <f>Import!D643</f>
        <v>0</v>
      </c>
      <c r="D645" s="862">
        <f>Import!G643</f>
        <v>0</v>
      </c>
      <c r="E645" s="497">
        <f>Import!F643</f>
        <v>0</v>
      </c>
      <c r="F645" s="498">
        <f>Import!E643</f>
        <v>0</v>
      </c>
      <c r="G645" s="242"/>
      <c r="H645" s="583"/>
      <c r="M645" s="584">
        <f t="shared" si="46"/>
        <v>0</v>
      </c>
      <c r="N645" s="584">
        <f t="shared" si="47"/>
        <v>0</v>
      </c>
      <c r="O645" s="584">
        <f t="shared" si="48"/>
        <v>0</v>
      </c>
      <c r="P645" s="584">
        <f t="shared" si="49"/>
        <v>0</v>
      </c>
    </row>
    <row r="646" spans="2:16" ht="15.75" hidden="1" customHeight="1">
      <c r="B646" s="1246" t="str">
        <f t="shared" si="45"/>
        <v/>
      </c>
      <c r="C646" s="496">
        <f>Import!D644</f>
        <v>0</v>
      </c>
      <c r="D646" s="862">
        <f>Import!G644</f>
        <v>0</v>
      </c>
      <c r="E646" s="497">
        <f>Import!F644</f>
        <v>0</v>
      </c>
      <c r="F646" s="498">
        <f>Import!E644</f>
        <v>0</v>
      </c>
      <c r="G646" s="242"/>
      <c r="H646" s="583"/>
      <c r="M646" s="584">
        <f t="shared" si="46"/>
        <v>0</v>
      </c>
      <c r="N646" s="584">
        <f t="shared" si="47"/>
        <v>0</v>
      </c>
      <c r="O646" s="584">
        <f t="shared" si="48"/>
        <v>0</v>
      </c>
      <c r="P646" s="584">
        <f t="shared" si="49"/>
        <v>0</v>
      </c>
    </row>
    <row r="647" spans="2:16" ht="15.75" hidden="1" customHeight="1">
      <c r="B647" s="1246" t="str">
        <f t="shared" si="45"/>
        <v/>
      </c>
      <c r="C647" s="496">
        <f>Import!D645</f>
        <v>0</v>
      </c>
      <c r="D647" s="862">
        <f>Import!G645</f>
        <v>0</v>
      </c>
      <c r="E647" s="497">
        <f>Import!F645</f>
        <v>0</v>
      </c>
      <c r="F647" s="498">
        <f>Import!E645</f>
        <v>0</v>
      </c>
      <c r="G647" s="242"/>
      <c r="H647" s="583"/>
      <c r="M647" s="584">
        <f t="shared" si="46"/>
        <v>0</v>
      </c>
      <c r="N647" s="584">
        <f t="shared" si="47"/>
        <v>0</v>
      </c>
      <c r="O647" s="584">
        <f t="shared" si="48"/>
        <v>0</v>
      </c>
      <c r="P647" s="584">
        <f t="shared" si="49"/>
        <v>0</v>
      </c>
    </row>
    <row r="648" spans="2:16" ht="15.75" hidden="1" customHeight="1">
      <c r="B648" s="1246" t="str">
        <f t="shared" si="45"/>
        <v/>
      </c>
      <c r="C648" s="496">
        <f>Import!D646</f>
        <v>0</v>
      </c>
      <c r="D648" s="862">
        <f>Import!G646</f>
        <v>0</v>
      </c>
      <c r="E648" s="497">
        <f>Import!F646</f>
        <v>0</v>
      </c>
      <c r="F648" s="498">
        <f>Import!E646</f>
        <v>0</v>
      </c>
      <c r="G648" s="242"/>
      <c r="H648" s="583"/>
      <c r="M648" s="584">
        <f t="shared" si="46"/>
        <v>0</v>
      </c>
      <c r="N648" s="584">
        <f t="shared" si="47"/>
        <v>0</v>
      </c>
      <c r="O648" s="584">
        <f t="shared" si="48"/>
        <v>0</v>
      </c>
      <c r="P648" s="584">
        <f t="shared" si="49"/>
        <v>0</v>
      </c>
    </row>
    <row r="649" spans="2:16" ht="15.75" hidden="1" customHeight="1">
      <c r="B649" s="1246" t="str">
        <f t="shared" si="45"/>
        <v/>
      </c>
      <c r="C649" s="496">
        <f>Import!D647</f>
        <v>0</v>
      </c>
      <c r="D649" s="862">
        <f>Import!G647</f>
        <v>0</v>
      </c>
      <c r="E649" s="497">
        <f>Import!F647</f>
        <v>0</v>
      </c>
      <c r="F649" s="498">
        <f>Import!E647</f>
        <v>0</v>
      </c>
      <c r="G649" s="242"/>
      <c r="H649" s="583"/>
      <c r="M649" s="584">
        <f t="shared" si="46"/>
        <v>0</v>
      </c>
      <c r="N649" s="584">
        <f t="shared" si="47"/>
        <v>0</v>
      </c>
      <c r="O649" s="584">
        <f t="shared" si="48"/>
        <v>0</v>
      </c>
      <c r="P649" s="584">
        <f t="shared" si="49"/>
        <v>0</v>
      </c>
    </row>
    <row r="650" spans="2:16" ht="15.75" hidden="1" customHeight="1">
      <c r="B650" s="1246" t="str">
        <f t="shared" si="45"/>
        <v/>
      </c>
      <c r="C650" s="496">
        <f>Import!D648</f>
        <v>0</v>
      </c>
      <c r="D650" s="862">
        <f>Import!G648</f>
        <v>0</v>
      </c>
      <c r="E650" s="497">
        <f>Import!F648</f>
        <v>0</v>
      </c>
      <c r="F650" s="498">
        <f>Import!E648</f>
        <v>0</v>
      </c>
      <c r="G650" s="242"/>
      <c r="H650" s="583"/>
      <c r="M650" s="584">
        <f t="shared" si="46"/>
        <v>0</v>
      </c>
      <c r="N650" s="584">
        <f t="shared" si="47"/>
        <v>0</v>
      </c>
      <c r="O650" s="584">
        <f t="shared" si="48"/>
        <v>0</v>
      </c>
      <c r="P650" s="584">
        <f t="shared" si="49"/>
        <v>0</v>
      </c>
    </row>
    <row r="651" spans="2:16" ht="15.75" hidden="1" customHeight="1">
      <c r="B651" s="1246" t="str">
        <f t="shared" ref="B651:B705" si="50">IF(F651&gt;0,"Wypełnione","")</f>
        <v/>
      </c>
      <c r="C651" s="496">
        <f>Import!D649</f>
        <v>0</v>
      </c>
      <c r="D651" s="862">
        <f>Import!G649</f>
        <v>0</v>
      </c>
      <c r="E651" s="497">
        <f>Import!F649</f>
        <v>0</v>
      </c>
      <c r="F651" s="498">
        <f>Import!E649</f>
        <v>0</v>
      </c>
      <c r="G651" s="242"/>
      <c r="H651" s="583"/>
      <c r="M651" s="584">
        <f t="shared" ref="M651:M705" si="51">IF(G651=L$6,E651,0)</f>
        <v>0</v>
      </c>
      <c r="N651" s="584">
        <f t="shared" ref="N651:N705" si="52">IF(G651=L$7,E651,0)</f>
        <v>0</v>
      </c>
      <c r="O651" s="584">
        <f t="shared" ref="O651:O705" si="53">IF(G651=L$8,E651,0)</f>
        <v>0</v>
      </c>
      <c r="P651" s="584">
        <f t="shared" ref="P651:P705" si="54">IF(G651=L$9,E651,0)</f>
        <v>0</v>
      </c>
    </row>
    <row r="652" spans="2:16" ht="15.75" hidden="1" customHeight="1">
      <c r="B652" s="1246" t="str">
        <f t="shared" si="50"/>
        <v/>
      </c>
      <c r="C652" s="496">
        <f>Import!D650</f>
        <v>0</v>
      </c>
      <c r="D652" s="862">
        <f>Import!G650</f>
        <v>0</v>
      </c>
      <c r="E652" s="497">
        <f>Import!F650</f>
        <v>0</v>
      </c>
      <c r="F652" s="498">
        <f>Import!E650</f>
        <v>0</v>
      </c>
      <c r="G652" s="242"/>
      <c r="H652" s="583"/>
      <c r="M652" s="584">
        <f t="shared" si="51"/>
        <v>0</v>
      </c>
      <c r="N652" s="584">
        <f t="shared" si="52"/>
        <v>0</v>
      </c>
      <c r="O652" s="584">
        <f t="shared" si="53"/>
        <v>0</v>
      </c>
      <c r="P652" s="584">
        <f t="shared" si="54"/>
        <v>0</v>
      </c>
    </row>
    <row r="653" spans="2:16" ht="15.75" hidden="1" customHeight="1">
      <c r="B653" s="1246" t="str">
        <f t="shared" si="50"/>
        <v/>
      </c>
      <c r="C653" s="496">
        <f>Import!D651</f>
        <v>0</v>
      </c>
      <c r="D653" s="862">
        <f>Import!G651</f>
        <v>0</v>
      </c>
      <c r="E653" s="497">
        <f>Import!F651</f>
        <v>0</v>
      </c>
      <c r="F653" s="498">
        <f>Import!E651</f>
        <v>0</v>
      </c>
      <c r="G653" s="242"/>
      <c r="H653" s="583"/>
      <c r="M653" s="584">
        <f t="shared" si="51"/>
        <v>0</v>
      </c>
      <c r="N653" s="584">
        <f t="shared" si="52"/>
        <v>0</v>
      </c>
      <c r="O653" s="584">
        <f t="shared" si="53"/>
        <v>0</v>
      </c>
      <c r="P653" s="584">
        <f t="shared" si="54"/>
        <v>0</v>
      </c>
    </row>
    <row r="654" spans="2:16" ht="15.75" hidden="1" customHeight="1">
      <c r="B654" s="1246" t="str">
        <f t="shared" si="50"/>
        <v/>
      </c>
      <c r="C654" s="496">
        <f>Import!D652</f>
        <v>0</v>
      </c>
      <c r="D654" s="862">
        <f>Import!G652</f>
        <v>0</v>
      </c>
      <c r="E654" s="497">
        <f>Import!F652</f>
        <v>0</v>
      </c>
      <c r="F654" s="498">
        <f>Import!E652</f>
        <v>0</v>
      </c>
      <c r="G654" s="242"/>
      <c r="H654" s="583"/>
      <c r="M654" s="584">
        <f t="shared" si="51"/>
        <v>0</v>
      </c>
      <c r="N654" s="584">
        <f t="shared" si="52"/>
        <v>0</v>
      </c>
      <c r="O654" s="584">
        <f t="shared" si="53"/>
        <v>0</v>
      </c>
      <c r="P654" s="584">
        <f t="shared" si="54"/>
        <v>0</v>
      </c>
    </row>
    <row r="655" spans="2:16" ht="15.75" hidden="1" customHeight="1">
      <c r="B655" s="1246" t="str">
        <f t="shared" si="50"/>
        <v/>
      </c>
      <c r="C655" s="496">
        <f>Import!D653</f>
        <v>0</v>
      </c>
      <c r="D655" s="862">
        <f>Import!G653</f>
        <v>0</v>
      </c>
      <c r="E655" s="497">
        <f>Import!F653</f>
        <v>0</v>
      </c>
      <c r="F655" s="498">
        <f>Import!E653</f>
        <v>0</v>
      </c>
      <c r="G655" s="242"/>
      <c r="H655" s="583"/>
      <c r="M655" s="584">
        <f t="shared" si="51"/>
        <v>0</v>
      </c>
      <c r="N655" s="584">
        <f t="shared" si="52"/>
        <v>0</v>
      </c>
      <c r="O655" s="584">
        <f t="shared" si="53"/>
        <v>0</v>
      </c>
      <c r="P655" s="584">
        <f t="shared" si="54"/>
        <v>0</v>
      </c>
    </row>
    <row r="656" spans="2:16" ht="15.75" hidden="1" customHeight="1">
      <c r="B656" s="1246" t="str">
        <f t="shared" si="50"/>
        <v/>
      </c>
      <c r="C656" s="496">
        <f>Import!D654</f>
        <v>0</v>
      </c>
      <c r="D656" s="862">
        <f>Import!G654</f>
        <v>0</v>
      </c>
      <c r="E656" s="497">
        <f>Import!F654</f>
        <v>0</v>
      </c>
      <c r="F656" s="498">
        <f>Import!E654</f>
        <v>0</v>
      </c>
      <c r="G656" s="242"/>
      <c r="H656" s="583"/>
      <c r="M656" s="584">
        <f t="shared" si="51"/>
        <v>0</v>
      </c>
      <c r="N656" s="584">
        <f t="shared" si="52"/>
        <v>0</v>
      </c>
      <c r="O656" s="584">
        <f t="shared" si="53"/>
        <v>0</v>
      </c>
      <c r="P656" s="584">
        <f t="shared" si="54"/>
        <v>0</v>
      </c>
    </row>
    <row r="657" spans="2:16" ht="15.75" hidden="1" customHeight="1">
      <c r="B657" s="1246" t="str">
        <f t="shared" si="50"/>
        <v/>
      </c>
      <c r="C657" s="496">
        <f>Import!D655</f>
        <v>0</v>
      </c>
      <c r="D657" s="862">
        <f>Import!G655</f>
        <v>0</v>
      </c>
      <c r="E657" s="497">
        <f>Import!F655</f>
        <v>0</v>
      </c>
      <c r="F657" s="498">
        <f>Import!E655</f>
        <v>0</v>
      </c>
      <c r="G657" s="242"/>
      <c r="H657" s="583"/>
      <c r="M657" s="584">
        <f t="shared" si="51"/>
        <v>0</v>
      </c>
      <c r="N657" s="584">
        <f t="shared" si="52"/>
        <v>0</v>
      </c>
      <c r="O657" s="584">
        <f t="shared" si="53"/>
        <v>0</v>
      </c>
      <c r="P657" s="584">
        <f t="shared" si="54"/>
        <v>0</v>
      </c>
    </row>
    <row r="658" spans="2:16" ht="15.75" hidden="1" customHeight="1">
      <c r="B658" s="1246" t="str">
        <f t="shared" si="50"/>
        <v/>
      </c>
      <c r="C658" s="496">
        <f>Import!D656</f>
        <v>0</v>
      </c>
      <c r="D658" s="862">
        <f>Import!G656</f>
        <v>0</v>
      </c>
      <c r="E658" s="497">
        <f>Import!F656</f>
        <v>0</v>
      </c>
      <c r="F658" s="498">
        <f>Import!E656</f>
        <v>0</v>
      </c>
      <c r="G658" s="242"/>
      <c r="H658" s="583"/>
      <c r="M658" s="584">
        <f t="shared" si="51"/>
        <v>0</v>
      </c>
      <c r="N658" s="584">
        <f t="shared" si="52"/>
        <v>0</v>
      </c>
      <c r="O658" s="584">
        <f t="shared" si="53"/>
        <v>0</v>
      </c>
      <c r="P658" s="584">
        <f t="shared" si="54"/>
        <v>0</v>
      </c>
    </row>
    <row r="659" spans="2:16" ht="15.75" hidden="1" customHeight="1">
      <c r="B659" s="1246" t="str">
        <f t="shared" si="50"/>
        <v/>
      </c>
      <c r="C659" s="496">
        <f>Import!D657</f>
        <v>0</v>
      </c>
      <c r="D659" s="862">
        <f>Import!G657</f>
        <v>0</v>
      </c>
      <c r="E659" s="497">
        <f>Import!F657</f>
        <v>0</v>
      </c>
      <c r="F659" s="498">
        <f>Import!E657</f>
        <v>0</v>
      </c>
      <c r="G659" s="242"/>
      <c r="H659" s="583"/>
      <c r="M659" s="584">
        <f t="shared" si="51"/>
        <v>0</v>
      </c>
      <c r="N659" s="584">
        <f t="shared" si="52"/>
        <v>0</v>
      </c>
      <c r="O659" s="584">
        <f t="shared" si="53"/>
        <v>0</v>
      </c>
      <c r="P659" s="584">
        <f t="shared" si="54"/>
        <v>0</v>
      </c>
    </row>
    <row r="660" spans="2:16" ht="15.75" hidden="1" customHeight="1">
      <c r="B660" s="1246" t="str">
        <f t="shared" si="50"/>
        <v/>
      </c>
      <c r="C660" s="496">
        <f>Import!D658</f>
        <v>0</v>
      </c>
      <c r="D660" s="862">
        <f>Import!G658</f>
        <v>0</v>
      </c>
      <c r="E660" s="497">
        <f>Import!F658</f>
        <v>0</v>
      </c>
      <c r="F660" s="498">
        <f>Import!E658</f>
        <v>0</v>
      </c>
      <c r="G660" s="242"/>
      <c r="H660" s="583"/>
      <c r="M660" s="584">
        <f t="shared" si="51"/>
        <v>0</v>
      </c>
      <c r="N660" s="584">
        <f t="shared" si="52"/>
        <v>0</v>
      </c>
      <c r="O660" s="584">
        <f t="shared" si="53"/>
        <v>0</v>
      </c>
      <c r="P660" s="584">
        <f t="shared" si="54"/>
        <v>0</v>
      </c>
    </row>
    <row r="661" spans="2:16" ht="15.75" hidden="1" customHeight="1">
      <c r="B661" s="1246" t="str">
        <f t="shared" si="50"/>
        <v/>
      </c>
      <c r="C661" s="496">
        <f>Import!D659</f>
        <v>0</v>
      </c>
      <c r="D661" s="862">
        <f>Import!G659</f>
        <v>0</v>
      </c>
      <c r="E661" s="497">
        <f>Import!F659</f>
        <v>0</v>
      </c>
      <c r="F661" s="498">
        <f>Import!E659</f>
        <v>0</v>
      </c>
      <c r="G661" s="242"/>
      <c r="H661" s="583"/>
      <c r="M661" s="584">
        <f t="shared" si="51"/>
        <v>0</v>
      </c>
      <c r="N661" s="584">
        <f t="shared" si="52"/>
        <v>0</v>
      </c>
      <c r="O661" s="584">
        <f t="shared" si="53"/>
        <v>0</v>
      </c>
      <c r="P661" s="584">
        <f t="shared" si="54"/>
        <v>0</v>
      </c>
    </row>
    <row r="662" spans="2:16" ht="15.75" hidden="1" customHeight="1">
      <c r="B662" s="1246" t="str">
        <f t="shared" si="50"/>
        <v/>
      </c>
      <c r="C662" s="496">
        <f>Import!D660</f>
        <v>0</v>
      </c>
      <c r="D662" s="862">
        <f>Import!G660</f>
        <v>0</v>
      </c>
      <c r="E662" s="497">
        <f>Import!F660</f>
        <v>0</v>
      </c>
      <c r="F662" s="498">
        <f>Import!E660</f>
        <v>0</v>
      </c>
      <c r="G662" s="242"/>
      <c r="H662" s="583"/>
      <c r="M662" s="584">
        <f t="shared" si="51"/>
        <v>0</v>
      </c>
      <c r="N662" s="584">
        <f t="shared" si="52"/>
        <v>0</v>
      </c>
      <c r="O662" s="584">
        <f t="shared" si="53"/>
        <v>0</v>
      </c>
      <c r="P662" s="584">
        <f t="shared" si="54"/>
        <v>0</v>
      </c>
    </row>
    <row r="663" spans="2:16" ht="15.75" hidden="1" customHeight="1">
      <c r="B663" s="1246" t="str">
        <f t="shared" si="50"/>
        <v/>
      </c>
      <c r="C663" s="496">
        <f>Import!D661</f>
        <v>0</v>
      </c>
      <c r="D663" s="862">
        <f>Import!G661</f>
        <v>0</v>
      </c>
      <c r="E663" s="497">
        <f>Import!F661</f>
        <v>0</v>
      </c>
      <c r="F663" s="498">
        <f>Import!E661</f>
        <v>0</v>
      </c>
      <c r="G663" s="242"/>
      <c r="H663" s="583"/>
      <c r="M663" s="584">
        <f t="shared" si="51"/>
        <v>0</v>
      </c>
      <c r="N663" s="584">
        <f t="shared" si="52"/>
        <v>0</v>
      </c>
      <c r="O663" s="584">
        <f t="shared" si="53"/>
        <v>0</v>
      </c>
      <c r="P663" s="584">
        <f t="shared" si="54"/>
        <v>0</v>
      </c>
    </row>
    <row r="664" spans="2:16" ht="15.75" hidden="1" customHeight="1">
      <c r="B664" s="1246" t="str">
        <f t="shared" si="50"/>
        <v/>
      </c>
      <c r="C664" s="496">
        <f>Import!D662</f>
        <v>0</v>
      </c>
      <c r="D664" s="862">
        <f>Import!G662</f>
        <v>0</v>
      </c>
      <c r="E664" s="497">
        <f>Import!F662</f>
        <v>0</v>
      </c>
      <c r="F664" s="498">
        <f>Import!E662</f>
        <v>0</v>
      </c>
      <c r="G664" s="242"/>
      <c r="H664" s="583"/>
      <c r="M664" s="584">
        <f t="shared" si="51"/>
        <v>0</v>
      </c>
      <c r="N664" s="584">
        <f t="shared" si="52"/>
        <v>0</v>
      </c>
      <c r="O664" s="584">
        <f t="shared" si="53"/>
        <v>0</v>
      </c>
      <c r="P664" s="584">
        <f t="shared" si="54"/>
        <v>0</v>
      </c>
    </row>
    <row r="665" spans="2:16" ht="15.75" hidden="1" customHeight="1">
      <c r="B665" s="1246" t="str">
        <f t="shared" si="50"/>
        <v/>
      </c>
      <c r="C665" s="496">
        <f>Import!D663</f>
        <v>0</v>
      </c>
      <c r="D665" s="862">
        <f>Import!G663</f>
        <v>0</v>
      </c>
      <c r="E665" s="497">
        <f>Import!F663</f>
        <v>0</v>
      </c>
      <c r="F665" s="498">
        <f>Import!E663</f>
        <v>0</v>
      </c>
      <c r="G665" s="242"/>
      <c r="H665" s="583"/>
      <c r="M665" s="584">
        <f t="shared" si="51"/>
        <v>0</v>
      </c>
      <c r="N665" s="584">
        <f t="shared" si="52"/>
        <v>0</v>
      </c>
      <c r="O665" s="584">
        <f t="shared" si="53"/>
        <v>0</v>
      </c>
      <c r="P665" s="584">
        <f t="shared" si="54"/>
        <v>0</v>
      </c>
    </row>
    <row r="666" spans="2:16" ht="15.75" hidden="1" customHeight="1">
      <c r="B666" s="1246" t="str">
        <f t="shared" si="50"/>
        <v/>
      </c>
      <c r="C666" s="496">
        <f>Import!D664</f>
        <v>0</v>
      </c>
      <c r="D666" s="862">
        <f>Import!G664</f>
        <v>0</v>
      </c>
      <c r="E666" s="497">
        <f>Import!F664</f>
        <v>0</v>
      </c>
      <c r="F666" s="498">
        <f>Import!E664</f>
        <v>0</v>
      </c>
      <c r="G666" s="242"/>
      <c r="H666" s="583"/>
      <c r="M666" s="584">
        <f t="shared" si="51"/>
        <v>0</v>
      </c>
      <c r="N666" s="584">
        <f t="shared" si="52"/>
        <v>0</v>
      </c>
      <c r="O666" s="584">
        <f t="shared" si="53"/>
        <v>0</v>
      </c>
      <c r="P666" s="584">
        <f t="shared" si="54"/>
        <v>0</v>
      </c>
    </row>
    <row r="667" spans="2:16" ht="15.75" hidden="1" customHeight="1">
      <c r="B667" s="1246" t="str">
        <f t="shared" si="50"/>
        <v/>
      </c>
      <c r="C667" s="496">
        <f>Import!D665</f>
        <v>0</v>
      </c>
      <c r="D667" s="862">
        <f>Import!G665</f>
        <v>0</v>
      </c>
      <c r="E667" s="497">
        <f>Import!F665</f>
        <v>0</v>
      </c>
      <c r="F667" s="498">
        <f>Import!E665</f>
        <v>0</v>
      </c>
      <c r="G667" s="242"/>
      <c r="H667" s="583"/>
      <c r="M667" s="584">
        <f t="shared" si="51"/>
        <v>0</v>
      </c>
      <c r="N667" s="584">
        <f t="shared" si="52"/>
        <v>0</v>
      </c>
      <c r="O667" s="584">
        <f t="shared" si="53"/>
        <v>0</v>
      </c>
      <c r="P667" s="584">
        <f t="shared" si="54"/>
        <v>0</v>
      </c>
    </row>
    <row r="668" spans="2:16" ht="15.75" hidden="1" customHeight="1">
      <c r="B668" s="1246" t="str">
        <f t="shared" si="50"/>
        <v/>
      </c>
      <c r="C668" s="496">
        <f>Import!D666</f>
        <v>0</v>
      </c>
      <c r="D668" s="862">
        <f>Import!G666</f>
        <v>0</v>
      </c>
      <c r="E668" s="497">
        <f>Import!F666</f>
        <v>0</v>
      </c>
      <c r="F668" s="498">
        <f>Import!E666</f>
        <v>0</v>
      </c>
      <c r="G668" s="242"/>
      <c r="H668" s="583"/>
      <c r="M668" s="584">
        <f t="shared" si="51"/>
        <v>0</v>
      </c>
      <c r="N668" s="584">
        <f t="shared" si="52"/>
        <v>0</v>
      </c>
      <c r="O668" s="584">
        <f t="shared" si="53"/>
        <v>0</v>
      </c>
      <c r="P668" s="584">
        <f t="shared" si="54"/>
        <v>0</v>
      </c>
    </row>
    <row r="669" spans="2:16" ht="15.75" hidden="1" customHeight="1">
      <c r="B669" s="1246" t="str">
        <f t="shared" si="50"/>
        <v/>
      </c>
      <c r="C669" s="496">
        <f>Import!D667</f>
        <v>0</v>
      </c>
      <c r="D669" s="862">
        <f>Import!G667</f>
        <v>0</v>
      </c>
      <c r="E669" s="497">
        <f>Import!F667</f>
        <v>0</v>
      </c>
      <c r="F669" s="498">
        <f>Import!E667</f>
        <v>0</v>
      </c>
      <c r="G669" s="242"/>
      <c r="H669" s="583"/>
      <c r="M669" s="584">
        <f t="shared" si="51"/>
        <v>0</v>
      </c>
      <c r="N669" s="584">
        <f t="shared" si="52"/>
        <v>0</v>
      </c>
      <c r="O669" s="584">
        <f t="shared" si="53"/>
        <v>0</v>
      </c>
      <c r="P669" s="584">
        <f t="shared" si="54"/>
        <v>0</v>
      </c>
    </row>
    <row r="670" spans="2:16" ht="15.75" hidden="1" customHeight="1">
      <c r="B670" s="1246" t="str">
        <f t="shared" si="50"/>
        <v/>
      </c>
      <c r="C670" s="496">
        <f>Import!D668</f>
        <v>0</v>
      </c>
      <c r="D670" s="862">
        <f>Import!G668</f>
        <v>0</v>
      </c>
      <c r="E670" s="497">
        <f>Import!F668</f>
        <v>0</v>
      </c>
      <c r="F670" s="498">
        <f>Import!E668</f>
        <v>0</v>
      </c>
      <c r="G670" s="242"/>
      <c r="H670" s="583"/>
      <c r="M670" s="584">
        <f t="shared" si="51"/>
        <v>0</v>
      </c>
      <c r="N670" s="584">
        <f t="shared" si="52"/>
        <v>0</v>
      </c>
      <c r="O670" s="584">
        <f t="shared" si="53"/>
        <v>0</v>
      </c>
      <c r="P670" s="584">
        <f t="shared" si="54"/>
        <v>0</v>
      </c>
    </row>
    <row r="671" spans="2:16" ht="15.75" hidden="1" customHeight="1">
      <c r="B671" s="1246" t="str">
        <f t="shared" si="50"/>
        <v/>
      </c>
      <c r="C671" s="496">
        <f>Import!D669</f>
        <v>0</v>
      </c>
      <c r="D671" s="862">
        <f>Import!G669</f>
        <v>0</v>
      </c>
      <c r="E671" s="497">
        <f>Import!F669</f>
        <v>0</v>
      </c>
      <c r="F671" s="498">
        <f>Import!E669</f>
        <v>0</v>
      </c>
      <c r="G671" s="242"/>
      <c r="H671" s="583"/>
      <c r="M671" s="584">
        <f t="shared" si="51"/>
        <v>0</v>
      </c>
      <c r="N671" s="584">
        <f t="shared" si="52"/>
        <v>0</v>
      </c>
      <c r="O671" s="584">
        <f t="shared" si="53"/>
        <v>0</v>
      </c>
      <c r="P671" s="584">
        <f t="shared" si="54"/>
        <v>0</v>
      </c>
    </row>
    <row r="672" spans="2:16" ht="15.75" hidden="1" customHeight="1">
      <c r="B672" s="1246" t="str">
        <f t="shared" si="50"/>
        <v/>
      </c>
      <c r="C672" s="496">
        <f>Import!D670</f>
        <v>0</v>
      </c>
      <c r="D672" s="862">
        <f>Import!G670</f>
        <v>0</v>
      </c>
      <c r="E672" s="497">
        <f>Import!F670</f>
        <v>0</v>
      </c>
      <c r="F672" s="498">
        <f>Import!E670</f>
        <v>0</v>
      </c>
      <c r="G672" s="242"/>
      <c r="H672" s="583"/>
      <c r="M672" s="584">
        <f t="shared" si="51"/>
        <v>0</v>
      </c>
      <c r="N672" s="584">
        <f t="shared" si="52"/>
        <v>0</v>
      </c>
      <c r="O672" s="584">
        <f t="shared" si="53"/>
        <v>0</v>
      </c>
      <c r="P672" s="584">
        <f t="shared" si="54"/>
        <v>0</v>
      </c>
    </row>
    <row r="673" spans="2:16" ht="15.75" hidden="1" customHeight="1">
      <c r="B673" s="1246" t="str">
        <f t="shared" si="50"/>
        <v/>
      </c>
      <c r="C673" s="496">
        <f>Import!D671</f>
        <v>0</v>
      </c>
      <c r="D673" s="862">
        <f>Import!G671</f>
        <v>0</v>
      </c>
      <c r="E673" s="497">
        <f>Import!F671</f>
        <v>0</v>
      </c>
      <c r="F673" s="498">
        <f>Import!E671</f>
        <v>0</v>
      </c>
      <c r="G673" s="242"/>
      <c r="H673" s="583"/>
      <c r="M673" s="584">
        <f t="shared" si="51"/>
        <v>0</v>
      </c>
      <c r="N673" s="584">
        <f t="shared" si="52"/>
        <v>0</v>
      </c>
      <c r="O673" s="584">
        <f t="shared" si="53"/>
        <v>0</v>
      </c>
      <c r="P673" s="584">
        <f t="shared" si="54"/>
        <v>0</v>
      </c>
    </row>
    <row r="674" spans="2:16" ht="15.75" hidden="1" customHeight="1">
      <c r="B674" s="1246" t="str">
        <f t="shared" si="50"/>
        <v/>
      </c>
      <c r="C674" s="496">
        <f>Import!D672</f>
        <v>0</v>
      </c>
      <c r="D674" s="862">
        <f>Import!G672</f>
        <v>0</v>
      </c>
      <c r="E674" s="497">
        <f>Import!F672</f>
        <v>0</v>
      </c>
      <c r="F674" s="498">
        <f>Import!E672</f>
        <v>0</v>
      </c>
      <c r="G674" s="242"/>
      <c r="H674" s="583"/>
      <c r="M674" s="584">
        <f t="shared" si="51"/>
        <v>0</v>
      </c>
      <c r="N674" s="584">
        <f t="shared" si="52"/>
        <v>0</v>
      </c>
      <c r="O674" s="584">
        <f t="shared" si="53"/>
        <v>0</v>
      </c>
      <c r="P674" s="584">
        <f t="shared" si="54"/>
        <v>0</v>
      </c>
    </row>
    <row r="675" spans="2:16" ht="15.75" hidden="1" customHeight="1">
      <c r="B675" s="1246" t="str">
        <f t="shared" si="50"/>
        <v/>
      </c>
      <c r="C675" s="496">
        <f>Import!D673</f>
        <v>0</v>
      </c>
      <c r="D675" s="862">
        <f>Import!G673</f>
        <v>0</v>
      </c>
      <c r="E675" s="497">
        <f>Import!F673</f>
        <v>0</v>
      </c>
      <c r="F675" s="498">
        <f>Import!E673</f>
        <v>0</v>
      </c>
      <c r="G675" s="242"/>
      <c r="H675" s="583"/>
      <c r="M675" s="584">
        <f t="shared" si="51"/>
        <v>0</v>
      </c>
      <c r="N675" s="584">
        <f t="shared" si="52"/>
        <v>0</v>
      </c>
      <c r="O675" s="584">
        <f t="shared" si="53"/>
        <v>0</v>
      </c>
      <c r="P675" s="584">
        <f t="shared" si="54"/>
        <v>0</v>
      </c>
    </row>
    <row r="676" spans="2:16" ht="15.75" hidden="1" customHeight="1">
      <c r="B676" s="1246" t="str">
        <f t="shared" si="50"/>
        <v/>
      </c>
      <c r="C676" s="496">
        <f>Import!D674</f>
        <v>0</v>
      </c>
      <c r="D676" s="862">
        <f>Import!G674</f>
        <v>0</v>
      </c>
      <c r="E676" s="497">
        <f>Import!F674</f>
        <v>0</v>
      </c>
      <c r="F676" s="498">
        <f>Import!E674</f>
        <v>0</v>
      </c>
      <c r="G676" s="242"/>
      <c r="H676" s="583"/>
      <c r="M676" s="584">
        <f t="shared" si="51"/>
        <v>0</v>
      </c>
      <c r="N676" s="584">
        <f t="shared" si="52"/>
        <v>0</v>
      </c>
      <c r="O676" s="584">
        <f t="shared" si="53"/>
        <v>0</v>
      </c>
      <c r="P676" s="584">
        <f t="shared" si="54"/>
        <v>0</v>
      </c>
    </row>
    <row r="677" spans="2:16" ht="15.75" hidden="1" customHeight="1">
      <c r="B677" s="1246" t="str">
        <f t="shared" si="50"/>
        <v/>
      </c>
      <c r="C677" s="496">
        <f>Import!D675</f>
        <v>0</v>
      </c>
      <c r="D677" s="862">
        <f>Import!G675</f>
        <v>0</v>
      </c>
      <c r="E677" s="497">
        <f>Import!F675</f>
        <v>0</v>
      </c>
      <c r="F677" s="498">
        <f>Import!E675</f>
        <v>0</v>
      </c>
      <c r="G677" s="242"/>
      <c r="H677" s="583"/>
      <c r="M677" s="584">
        <f t="shared" si="51"/>
        <v>0</v>
      </c>
      <c r="N677" s="584">
        <f t="shared" si="52"/>
        <v>0</v>
      </c>
      <c r="O677" s="584">
        <f t="shared" si="53"/>
        <v>0</v>
      </c>
      <c r="P677" s="584">
        <f t="shared" si="54"/>
        <v>0</v>
      </c>
    </row>
    <row r="678" spans="2:16" ht="15.75" hidden="1" customHeight="1">
      <c r="B678" s="1246" t="str">
        <f t="shared" si="50"/>
        <v/>
      </c>
      <c r="C678" s="496">
        <f>Import!D676</f>
        <v>0</v>
      </c>
      <c r="D678" s="862">
        <f>Import!G676</f>
        <v>0</v>
      </c>
      <c r="E678" s="497">
        <f>Import!F676</f>
        <v>0</v>
      </c>
      <c r="F678" s="498">
        <f>Import!E676</f>
        <v>0</v>
      </c>
      <c r="G678" s="242"/>
      <c r="H678" s="583"/>
      <c r="M678" s="584">
        <f t="shared" si="51"/>
        <v>0</v>
      </c>
      <c r="N678" s="584">
        <f t="shared" si="52"/>
        <v>0</v>
      </c>
      <c r="O678" s="584">
        <f t="shared" si="53"/>
        <v>0</v>
      </c>
      <c r="P678" s="584">
        <f t="shared" si="54"/>
        <v>0</v>
      </c>
    </row>
    <row r="679" spans="2:16" ht="15.75" hidden="1" customHeight="1">
      <c r="B679" s="1246" t="str">
        <f t="shared" si="50"/>
        <v/>
      </c>
      <c r="C679" s="496">
        <f>Import!D677</f>
        <v>0</v>
      </c>
      <c r="D679" s="862">
        <f>Import!G677</f>
        <v>0</v>
      </c>
      <c r="E679" s="497">
        <f>Import!F677</f>
        <v>0</v>
      </c>
      <c r="F679" s="498">
        <f>Import!E677</f>
        <v>0</v>
      </c>
      <c r="G679" s="242"/>
      <c r="H679" s="583"/>
      <c r="M679" s="584">
        <f t="shared" si="51"/>
        <v>0</v>
      </c>
      <c r="N679" s="584">
        <f t="shared" si="52"/>
        <v>0</v>
      </c>
      <c r="O679" s="584">
        <f t="shared" si="53"/>
        <v>0</v>
      </c>
      <c r="P679" s="584">
        <f t="shared" si="54"/>
        <v>0</v>
      </c>
    </row>
    <row r="680" spans="2:16" ht="15.75" hidden="1" customHeight="1">
      <c r="B680" s="1246" t="str">
        <f t="shared" si="50"/>
        <v/>
      </c>
      <c r="C680" s="496">
        <f>Import!D678</f>
        <v>0</v>
      </c>
      <c r="D680" s="862">
        <f>Import!G678</f>
        <v>0</v>
      </c>
      <c r="E680" s="497">
        <f>Import!F678</f>
        <v>0</v>
      </c>
      <c r="F680" s="498">
        <f>Import!E678</f>
        <v>0</v>
      </c>
      <c r="G680" s="242"/>
      <c r="H680" s="583"/>
      <c r="M680" s="584">
        <f t="shared" si="51"/>
        <v>0</v>
      </c>
      <c r="N680" s="584">
        <f t="shared" si="52"/>
        <v>0</v>
      </c>
      <c r="O680" s="584">
        <f t="shared" si="53"/>
        <v>0</v>
      </c>
      <c r="P680" s="584">
        <f t="shared" si="54"/>
        <v>0</v>
      </c>
    </row>
    <row r="681" spans="2:16" ht="15.75" hidden="1" customHeight="1">
      <c r="B681" s="1246" t="str">
        <f t="shared" si="50"/>
        <v/>
      </c>
      <c r="C681" s="496">
        <f>Import!D679</f>
        <v>0</v>
      </c>
      <c r="D681" s="862">
        <f>Import!G679</f>
        <v>0</v>
      </c>
      <c r="E681" s="497">
        <f>Import!F679</f>
        <v>0</v>
      </c>
      <c r="F681" s="498">
        <f>Import!E679</f>
        <v>0</v>
      </c>
      <c r="G681" s="242"/>
      <c r="H681" s="583"/>
      <c r="M681" s="584">
        <f t="shared" si="51"/>
        <v>0</v>
      </c>
      <c r="N681" s="584">
        <f t="shared" si="52"/>
        <v>0</v>
      </c>
      <c r="O681" s="584">
        <f t="shared" si="53"/>
        <v>0</v>
      </c>
      <c r="P681" s="584">
        <f t="shared" si="54"/>
        <v>0</v>
      </c>
    </row>
    <row r="682" spans="2:16" ht="15.75" hidden="1" customHeight="1">
      <c r="B682" s="1246" t="str">
        <f t="shared" si="50"/>
        <v/>
      </c>
      <c r="C682" s="496">
        <f>Import!D680</f>
        <v>0</v>
      </c>
      <c r="D682" s="862">
        <f>Import!G680</f>
        <v>0</v>
      </c>
      <c r="E682" s="497">
        <f>Import!F680</f>
        <v>0</v>
      </c>
      <c r="F682" s="498">
        <f>Import!E680</f>
        <v>0</v>
      </c>
      <c r="G682" s="242"/>
      <c r="H682" s="583"/>
      <c r="M682" s="584">
        <f t="shared" si="51"/>
        <v>0</v>
      </c>
      <c r="N682" s="584">
        <f t="shared" si="52"/>
        <v>0</v>
      </c>
      <c r="O682" s="584">
        <f t="shared" si="53"/>
        <v>0</v>
      </c>
      <c r="P682" s="584">
        <f t="shared" si="54"/>
        <v>0</v>
      </c>
    </row>
    <row r="683" spans="2:16" ht="15.75" hidden="1" customHeight="1">
      <c r="B683" s="1246" t="str">
        <f t="shared" si="50"/>
        <v/>
      </c>
      <c r="C683" s="496">
        <f>Import!D681</f>
        <v>0</v>
      </c>
      <c r="D683" s="862">
        <f>Import!G681</f>
        <v>0</v>
      </c>
      <c r="E683" s="497">
        <f>Import!F681</f>
        <v>0</v>
      </c>
      <c r="F683" s="498">
        <f>Import!E681</f>
        <v>0</v>
      </c>
      <c r="G683" s="242"/>
      <c r="H683" s="583"/>
      <c r="M683" s="584">
        <f t="shared" si="51"/>
        <v>0</v>
      </c>
      <c r="N683" s="584">
        <f t="shared" si="52"/>
        <v>0</v>
      </c>
      <c r="O683" s="584">
        <f t="shared" si="53"/>
        <v>0</v>
      </c>
      <c r="P683" s="584">
        <f t="shared" si="54"/>
        <v>0</v>
      </c>
    </row>
    <row r="684" spans="2:16" ht="15.75" hidden="1" customHeight="1">
      <c r="B684" s="1246" t="str">
        <f t="shared" si="50"/>
        <v/>
      </c>
      <c r="C684" s="496">
        <f>Import!D682</f>
        <v>0</v>
      </c>
      <c r="D684" s="862">
        <f>Import!G682</f>
        <v>0</v>
      </c>
      <c r="E684" s="497">
        <f>Import!F682</f>
        <v>0</v>
      </c>
      <c r="F684" s="498">
        <f>Import!E682</f>
        <v>0</v>
      </c>
      <c r="G684" s="242"/>
      <c r="H684" s="583"/>
      <c r="M684" s="584">
        <f t="shared" si="51"/>
        <v>0</v>
      </c>
      <c r="N684" s="584">
        <f t="shared" si="52"/>
        <v>0</v>
      </c>
      <c r="O684" s="584">
        <f t="shared" si="53"/>
        <v>0</v>
      </c>
      <c r="P684" s="584">
        <f t="shared" si="54"/>
        <v>0</v>
      </c>
    </row>
    <row r="685" spans="2:16" ht="15.75" hidden="1" customHeight="1">
      <c r="B685" s="1246" t="str">
        <f t="shared" si="50"/>
        <v/>
      </c>
      <c r="C685" s="496">
        <f>Import!D683</f>
        <v>0</v>
      </c>
      <c r="D685" s="862">
        <f>Import!G683</f>
        <v>0</v>
      </c>
      <c r="E685" s="497">
        <f>Import!F683</f>
        <v>0</v>
      </c>
      <c r="F685" s="498">
        <f>Import!E683</f>
        <v>0</v>
      </c>
      <c r="G685" s="242"/>
      <c r="H685" s="583"/>
      <c r="M685" s="584">
        <f t="shared" si="51"/>
        <v>0</v>
      </c>
      <c r="N685" s="584">
        <f t="shared" si="52"/>
        <v>0</v>
      </c>
      <c r="O685" s="584">
        <f t="shared" si="53"/>
        <v>0</v>
      </c>
      <c r="P685" s="584">
        <f t="shared" si="54"/>
        <v>0</v>
      </c>
    </row>
    <row r="686" spans="2:16" ht="15.75" hidden="1" customHeight="1">
      <c r="B686" s="1246" t="str">
        <f t="shared" si="50"/>
        <v/>
      </c>
      <c r="C686" s="496">
        <f>Import!D684</f>
        <v>0</v>
      </c>
      <c r="D686" s="862">
        <f>Import!G684</f>
        <v>0</v>
      </c>
      <c r="E686" s="497">
        <f>Import!F684</f>
        <v>0</v>
      </c>
      <c r="F686" s="498">
        <f>Import!E684</f>
        <v>0</v>
      </c>
      <c r="G686" s="242"/>
      <c r="H686" s="583"/>
      <c r="M686" s="584">
        <f t="shared" si="51"/>
        <v>0</v>
      </c>
      <c r="N686" s="584">
        <f t="shared" si="52"/>
        <v>0</v>
      </c>
      <c r="O686" s="584">
        <f t="shared" si="53"/>
        <v>0</v>
      </c>
      <c r="P686" s="584">
        <f t="shared" si="54"/>
        <v>0</v>
      </c>
    </row>
    <row r="687" spans="2:16" ht="15.75" hidden="1" customHeight="1">
      <c r="B687" s="1246" t="str">
        <f t="shared" si="50"/>
        <v/>
      </c>
      <c r="C687" s="496">
        <f>Import!D685</f>
        <v>0</v>
      </c>
      <c r="D687" s="862">
        <f>Import!G685</f>
        <v>0</v>
      </c>
      <c r="E687" s="497">
        <f>Import!F685</f>
        <v>0</v>
      </c>
      <c r="F687" s="498">
        <f>Import!E685</f>
        <v>0</v>
      </c>
      <c r="G687" s="242"/>
      <c r="H687" s="583"/>
      <c r="M687" s="584">
        <f t="shared" si="51"/>
        <v>0</v>
      </c>
      <c r="N687" s="584">
        <f t="shared" si="52"/>
        <v>0</v>
      </c>
      <c r="O687" s="584">
        <f t="shared" si="53"/>
        <v>0</v>
      </c>
      <c r="P687" s="584">
        <f t="shared" si="54"/>
        <v>0</v>
      </c>
    </row>
    <row r="688" spans="2:16" ht="15.75" hidden="1" customHeight="1">
      <c r="B688" s="1246" t="str">
        <f t="shared" si="50"/>
        <v/>
      </c>
      <c r="C688" s="496">
        <f>Import!D686</f>
        <v>0</v>
      </c>
      <c r="D688" s="862">
        <f>Import!G686</f>
        <v>0</v>
      </c>
      <c r="E688" s="497">
        <f>Import!F686</f>
        <v>0</v>
      </c>
      <c r="F688" s="498">
        <f>Import!E686</f>
        <v>0</v>
      </c>
      <c r="G688" s="242"/>
      <c r="H688" s="583"/>
      <c r="M688" s="584">
        <f t="shared" si="51"/>
        <v>0</v>
      </c>
      <c r="N688" s="584">
        <f t="shared" si="52"/>
        <v>0</v>
      </c>
      <c r="O688" s="584">
        <f t="shared" si="53"/>
        <v>0</v>
      </c>
      <c r="P688" s="584">
        <f t="shared" si="54"/>
        <v>0</v>
      </c>
    </row>
    <row r="689" spans="2:16" ht="15.75" hidden="1" customHeight="1">
      <c r="B689" s="1246" t="str">
        <f t="shared" si="50"/>
        <v/>
      </c>
      <c r="C689" s="496">
        <f>Import!D687</f>
        <v>0</v>
      </c>
      <c r="D689" s="862">
        <f>Import!G687</f>
        <v>0</v>
      </c>
      <c r="E689" s="497">
        <f>Import!F687</f>
        <v>0</v>
      </c>
      <c r="F689" s="498">
        <f>Import!E687</f>
        <v>0</v>
      </c>
      <c r="G689" s="242"/>
      <c r="H689" s="583"/>
      <c r="M689" s="584">
        <f t="shared" si="51"/>
        <v>0</v>
      </c>
      <c r="N689" s="584">
        <f t="shared" si="52"/>
        <v>0</v>
      </c>
      <c r="O689" s="584">
        <f t="shared" si="53"/>
        <v>0</v>
      </c>
      <c r="P689" s="584">
        <f t="shared" si="54"/>
        <v>0</v>
      </c>
    </row>
    <row r="690" spans="2:16" ht="15.75" hidden="1" customHeight="1">
      <c r="B690" s="1246" t="str">
        <f t="shared" si="50"/>
        <v/>
      </c>
      <c r="C690" s="496">
        <f>Import!D688</f>
        <v>0</v>
      </c>
      <c r="D690" s="862">
        <f>Import!G688</f>
        <v>0</v>
      </c>
      <c r="E690" s="497">
        <f>Import!F688</f>
        <v>0</v>
      </c>
      <c r="F690" s="498">
        <f>Import!E688</f>
        <v>0</v>
      </c>
      <c r="G690" s="242"/>
      <c r="H690" s="583"/>
      <c r="M690" s="584">
        <f t="shared" si="51"/>
        <v>0</v>
      </c>
      <c r="N690" s="584">
        <f t="shared" si="52"/>
        <v>0</v>
      </c>
      <c r="O690" s="584">
        <f t="shared" si="53"/>
        <v>0</v>
      </c>
      <c r="P690" s="584">
        <f t="shared" si="54"/>
        <v>0</v>
      </c>
    </row>
    <row r="691" spans="2:16" ht="15.75" hidden="1" customHeight="1">
      <c r="B691" s="1246" t="str">
        <f t="shared" si="50"/>
        <v/>
      </c>
      <c r="C691" s="496">
        <f>Import!D689</f>
        <v>0</v>
      </c>
      <c r="D691" s="862">
        <f>Import!G689</f>
        <v>0</v>
      </c>
      <c r="E691" s="497">
        <f>Import!F689</f>
        <v>0</v>
      </c>
      <c r="F691" s="498">
        <f>Import!E689</f>
        <v>0</v>
      </c>
      <c r="G691" s="242"/>
      <c r="H691" s="583"/>
      <c r="M691" s="584">
        <f t="shared" si="51"/>
        <v>0</v>
      </c>
      <c r="N691" s="584">
        <f t="shared" si="52"/>
        <v>0</v>
      </c>
      <c r="O691" s="584">
        <f t="shared" si="53"/>
        <v>0</v>
      </c>
      <c r="P691" s="584">
        <f t="shared" si="54"/>
        <v>0</v>
      </c>
    </row>
    <row r="692" spans="2:16" ht="15.75" hidden="1" customHeight="1">
      <c r="B692" s="1246" t="str">
        <f t="shared" si="50"/>
        <v/>
      </c>
      <c r="C692" s="496">
        <f>Import!D690</f>
        <v>0</v>
      </c>
      <c r="D692" s="862">
        <f>Import!G690</f>
        <v>0</v>
      </c>
      <c r="E692" s="497">
        <f>Import!F690</f>
        <v>0</v>
      </c>
      <c r="F692" s="498">
        <f>Import!E690</f>
        <v>0</v>
      </c>
      <c r="G692" s="242"/>
      <c r="H692" s="583"/>
      <c r="M692" s="584">
        <f t="shared" si="51"/>
        <v>0</v>
      </c>
      <c r="N692" s="584">
        <f t="shared" si="52"/>
        <v>0</v>
      </c>
      <c r="O692" s="584">
        <f t="shared" si="53"/>
        <v>0</v>
      </c>
      <c r="P692" s="584">
        <f t="shared" si="54"/>
        <v>0</v>
      </c>
    </row>
    <row r="693" spans="2:16" ht="15.75" hidden="1" customHeight="1">
      <c r="B693" s="1246" t="str">
        <f t="shared" si="50"/>
        <v/>
      </c>
      <c r="C693" s="496">
        <f>Import!D691</f>
        <v>0</v>
      </c>
      <c r="D693" s="862">
        <f>Import!G691</f>
        <v>0</v>
      </c>
      <c r="E693" s="497">
        <f>Import!F691</f>
        <v>0</v>
      </c>
      <c r="F693" s="498">
        <f>Import!E691</f>
        <v>0</v>
      </c>
      <c r="G693" s="242"/>
      <c r="H693" s="583"/>
      <c r="M693" s="584">
        <f t="shared" si="51"/>
        <v>0</v>
      </c>
      <c r="N693" s="584">
        <f t="shared" si="52"/>
        <v>0</v>
      </c>
      <c r="O693" s="584">
        <f t="shared" si="53"/>
        <v>0</v>
      </c>
      <c r="P693" s="584">
        <f t="shared" si="54"/>
        <v>0</v>
      </c>
    </row>
    <row r="694" spans="2:16" ht="15.75" hidden="1" customHeight="1">
      <c r="B694" s="1246" t="str">
        <f t="shared" si="50"/>
        <v/>
      </c>
      <c r="C694" s="496">
        <f>Import!D692</f>
        <v>0</v>
      </c>
      <c r="D694" s="862">
        <f>Import!G692</f>
        <v>0</v>
      </c>
      <c r="E694" s="497">
        <f>Import!F692</f>
        <v>0</v>
      </c>
      <c r="F694" s="498">
        <f>Import!E692</f>
        <v>0</v>
      </c>
      <c r="G694" s="242"/>
      <c r="H694" s="583"/>
      <c r="M694" s="584">
        <f t="shared" si="51"/>
        <v>0</v>
      </c>
      <c r="N694" s="584">
        <f t="shared" si="52"/>
        <v>0</v>
      </c>
      <c r="O694" s="584">
        <f t="shared" si="53"/>
        <v>0</v>
      </c>
      <c r="P694" s="584">
        <f t="shared" si="54"/>
        <v>0</v>
      </c>
    </row>
    <row r="695" spans="2:16" ht="15.75" hidden="1" customHeight="1">
      <c r="B695" s="1246" t="str">
        <f t="shared" si="50"/>
        <v/>
      </c>
      <c r="C695" s="496">
        <f>Import!D693</f>
        <v>0</v>
      </c>
      <c r="D695" s="862">
        <f>Import!G693</f>
        <v>0</v>
      </c>
      <c r="E695" s="497">
        <f>Import!F693</f>
        <v>0</v>
      </c>
      <c r="F695" s="498">
        <f>Import!E693</f>
        <v>0</v>
      </c>
      <c r="G695" s="242"/>
      <c r="H695" s="583"/>
      <c r="M695" s="584">
        <f t="shared" si="51"/>
        <v>0</v>
      </c>
      <c r="N695" s="584">
        <f t="shared" si="52"/>
        <v>0</v>
      </c>
      <c r="O695" s="584">
        <f t="shared" si="53"/>
        <v>0</v>
      </c>
      <c r="P695" s="584">
        <f t="shared" si="54"/>
        <v>0</v>
      </c>
    </row>
    <row r="696" spans="2:16" ht="15.75" hidden="1" customHeight="1">
      <c r="B696" s="1246" t="str">
        <f t="shared" si="50"/>
        <v/>
      </c>
      <c r="C696" s="496">
        <f>Import!D694</f>
        <v>0</v>
      </c>
      <c r="D696" s="862">
        <f>Import!G694</f>
        <v>0</v>
      </c>
      <c r="E696" s="497">
        <f>Import!F694</f>
        <v>0</v>
      </c>
      <c r="F696" s="498">
        <f>Import!E694</f>
        <v>0</v>
      </c>
      <c r="G696" s="242"/>
      <c r="H696" s="583"/>
      <c r="M696" s="584">
        <f t="shared" si="51"/>
        <v>0</v>
      </c>
      <c r="N696" s="584">
        <f t="shared" si="52"/>
        <v>0</v>
      </c>
      <c r="O696" s="584">
        <f t="shared" si="53"/>
        <v>0</v>
      </c>
      <c r="P696" s="584">
        <f t="shared" si="54"/>
        <v>0</v>
      </c>
    </row>
    <row r="697" spans="2:16" ht="15.75" hidden="1" customHeight="1">
      <c r="B697" s="1246" t="str">
        <f t="shared" si="50"/>
        <v/>
      </c>
      <c r="C697" s="496">
        <f>Import!D695</f>
        <v>0</v>
      </c>
      <c r="D697" s="862">
        <f>Import!G695</f>
        <v>0</v>
      </c>
      <c r="E697" s="497">
        <f>Import!F695</f>
        <v>0</v>
      </c>
      <c r="F697" s="498">
        <f>Import!E695</f>
        <v>0</v>
      </c>
      <c r="G697" s="242"/>
      <c r="H697" s="583"/>
      <c r="M697" s="584">
        <f t="shared" si="51"/>
        <v>0</v>
      </c>
      <c r="N697" s="584">
        <f t="shared" si="52"/>
        <v>0</v>
      </c>
      <c r="O697" s="584">
        <f t="shared" si="53"/>
        <v>0</v>
      </c>
      <c r="P697" s="584">
        <f t="shared" si="54"/>
        <v>0</v>
      </c>
    </row>
    <row r="698" spans="2:16" ht="15.75" hidden="1" customHeight="1">
      <c r="B698" s="1246" t="str">
        <f t="shared" si="50"/>
        <v/>
      </c>
      <c r="C698" s="496">
        <f>Import!D696</f>
        <v>0</v>
      </c>
      <c r="D698" s="862">
        <f>Import!G696</f>
        <v>0</v>
      </c>
      <c r="E698" s="497">
        <f>Import!F696</f>
        <v>0</v>
      </c>
      <c r="F698" s="498">
        <f>Import!E696</f>
        <v>0</v>
      </c>
      <c r="G698" s="242"/>
      <c r="H698" s="583"/>
      <c r="M698" s="584">
        <f t="shared" si="51"/>
        <v>0</v>
      </c>
      <c r="N698" s="584">
        <f t="shared" si="52"/>
        <v>0</v>
      </c>
      <c r="O698" s="584">
        <f t="shared" si="53"/>
        <v>0</v>
      </c>
      <c r="P698" s="584">
        <f t="shared" si="54"/>
        <v>0</v>
      </c>
    </row>
    <row r="699" spans="2:16" ht="15.75" hidden="1" customHeight="1">
      <c r="B699" s="1246" t="str">
        <f t="shared" si="50"/>
        <v/>
      </c>
      <c r="C699" s="496">
        <f>Import!D697</f>
        <v>0</v>
      </c>
      <c r="D699" s="862">
        <f>Import!G697</f>
        <v>0</v>
      </c>
      <c r="E699" s="497">
        <f>Import!F697</f>
        <v>0</v>
      </c>
      <c r="F699" s="498">
        <f>Import!E697</f>
        <v>0</v>
      </c>
      <c r="G699" s="242"/>
      <c r="H699" s="583"/>
      <c r="M699" s="584">
        <f t="shared" si="51"/>
        <v>0</v>
      </c>
      <c r="N699" s="584">
        <f t="shared" si="52"/>
        <v>0</v>
      </c>
      <c r="O699" s="584">
        <f t="shared" si="53"/>
        <v>0</v>
      </c>
      <c r="P699" s="584">
        <f t="shared" si="54"/>
        <v>0</v>
      </c>
    </row>
    <row r="700" spans="2:16" ht="15.75" hidden="1" customHeight="1">
      <c r="B700" s="1246" t="str">
        <f t="shared" si="50"/>
        <v/>
      </c>
      <c r="C700" s="496">
        <f>Import!D698</f>
        <v>0</v>
      </c>
      <c r="D700" s="862">
        <f>Import!G698</f>
        <v>0</v>
      </c>
      <c r="E700" s="497">
        <f>Import!F698</f>
        <v>0</v>
      </c>
      <c r="F700" s="498">
        <f>Import!E698</f>
        <v>0</v>
      </c>
      <c r="G700" s="242"/>
      <c r="H700" s="583"/>
      <c r="M700" s="584">
        <f t="shared" si="51"/>
        <v>0</v>
      </c>
      <c r="N700" s="584">
        <f t="shared" si="52"/>
        <v>0</v>
      </c>
      <c r="O700" s="584">
        <f t="shared" si="53"/>
        <v>0</v>
      </c>
      <c r="P700" s="584">
        <f t="shared" si="54"/>
        <v>0</v>
      </c>
    </row>
    <row r="701" spans="2:16" ht="15.75" hidden="1" customHeight="1">
      <c r="B701" s="1246" t="str">
        <f t="shared" si="50"/>
        <v/>
      </c>
      <c r="C701" s="496">
        <f>Import!D699</f>
        <v>0</v>
      </c>
      <c r="D701" s="862">
        <f>Import!G699</f>
        <v>0</v>
      </c>
      <c r="E701" s="497">
        <f>Import!F699</f>
        <v>0</v>
      </c>
      <c r="F701" s="498">
        <f>Import!E699</f>
        <v>0</v>
      </c>
      <c r="G701" s="242"/>
      <c r="H701" s="583"/>
      <c r="M701" s="584">
        <f t="shared" si="51"/>
        <v>0</v>
      </c>
      <c r="N701" s="584">
        <f t="shared" si="52"/>
        <v>0</v>
      </c>
      <c r="O701" s="584">
        <f t="shared" si="53"/>
        <v>0</v>
      </c>
      <c r="P701" s="584">
        <f t="shared" si="54"/>
        <v>0</v>
      </c>
    </row>
    <row r="702" spans="2:16" ht="15.75" hidden="1" customHeight="1">
      <c r="B702" s="1246" t="str">
        <f t="shared" si="50"/>
        <v/>
      </c>
      <c r="C702" s="496">
        <f>Import!D700</f>
        <v>0</v>
      </c>
      <c r="D702" s="862">
        <f>Import!G700</f>
        <v>0</v>
      </c>
      <c r="E702" s="497">
        <f>Import!F700</f>
        <v>0</v>
      </c>
      <c r="F702" s="498">
        <f>Import!E700</f>
        <v>0</v>
      </c>
      <c r="G702" s="242"/>
      <c r="H702" s="583"/>
      <c r="M702" s="584">
        <f t="shared" si="51"/>
        <v>0</v>
      </c>
      <c r="N702" s="584">
        <f t="shared" si="52"/>
        <v>0</v>
      </c>
      <c r="O702" s="584">
        <f t="shared" si="53"/>
        <v>0</v>
      </c>
      <c r="P702" s="584">
        <f t="shared" si="54"/>
        <v>0</v>
      </c>
    </row>
    <row r="703" spans="2:16" ht="15.75" hidden="1" customHeight="1">
      <c r="B703" s="1246" t="str">
        <f t="shared" si="50"/>
        <v/>
      </c>
      <c r="C703" s="496">
        <f>Import!D701</f>
        <v>0</v>
      </c>
      <c r="D703" s="862">
        <f>Import!G701</f>
        <v>0</v>
      </c>
      <c r="E703" s="497">
        <f>Import!F701</f>
        <v>0</v>
      </c>
      <c r="F703" s="498">
        <f>Import!E701</f>
        <v>0</v>
      </c>
      <c r="G703" s="242"/>
      <c r="H703" s="583"/>
      <c r="M703" s="584">
        <f t="shared" si="51"/>
        <v>0</v>
      </c>
      <c r="N703" s="584">
        <f t="shared" si="52"/>
        <v>0</v>
      </c>
      <c r="O703" s="584">
        <f t="shared" si="53"/>
        <v>0</v>
      </c>
      <c r="P703" s="584">
        <f t="shared" si="54"/>
        <v>0</v>
      </c>
    </row>
    <row r="704" spans="2:16" ht="15.75" hidden="1" customHeight="1">
      <c r="B704" s="1246" t="str">
        <f t="shared" si="50"/>
        <v/>
      </c>
      <c r="C704" s="496">
        <f>Import!D702</f>
        <v>0</v>
      </c>
      <c r="D704" s="862">
        <f>Import!G702</f>
        <v>0</v>
      </c>
      <c r="E704" s="497">
        <f>Import!F702</f>
        <v>0</v>
      </c>
      <c r="F704" s="498">
        <f>Import!E702</f>
        <v>0</v>
      </c>
      <c r="G704" s="242"/>
      <c r="H704" s="583"/>
      <c r="M704" s="584">
        <f t="shared" si="51"/>
        <v>0</v>
      </c>
      <c r="N704" s="584">
        <f t="shared" si="52"/>
        <v>0</v>
      </c>
      <c r="O704" s="584">
        <f t="shared" si="53"/>
        <v>0</v>
      </c>
      <c r="P704" s="584">
        <f t="shared" si="54"/>
        <v>0</v>
      </c>
    </row>
    <row r="705" spans="2:16" ht="15.75" hidden="1" customHeight="1" thickBot="1">
      <c r="B705" s="1246" t="str">
        <f t="shared" si="50"/>
        <v/>
      </c>
      <c r="C705" s="496">
        <f>Import!D703</f>
        <v>0</v>
      </c>
      <c r="D705" s="862">
        <f>Import!G703</f>
        <v>0</v>
      </c>
      <c r="E705" s="497">
        <f>Import!F703</f>
        <v>0</v>
      </c>
      <c r="F705" s="498">
        <f>Import!E703</f>
        <v>0</v>
      </c>
      <c r="G705" s="242"/>
      <c r="H705" s="583"/>
      <c r="M705" s="584">
        <f t="shared" si="51"/>
        <v>0</v>
      </c>
      <c r="N705" s="584">
        <f t="shared" si="52"/>
        <v>0</v>
      </c>
      <c r="O705" s="584">
        <f t="shared" si="53"/>
        <v>0</v>
      </c>
      <c r="P705" s="584">
        <f t="shared" si="54"/>
        <v>0</v>
      </c>
    </row>
    <row r="706" spans="2:16" ht="18" customHeight="1" thickBot="1">
      <c r="B706" s="1246" t="s">
        <v>49</v>
      </c>
      <c r="C706" s="1909" t="s">
        <v>859</v>
      </c>
      <c r="D706" s="1910"/>
      <c r="E706" s="586">
        <f>SUM(E6:E705)</f>
        <v>0</v>
      </c>
      <c r="F706" s="585" t="s">
        <v>1543</v>
      </c>
      <c r="G706" s="586">
        <f>M706</f>
        <v>0</v>
      </c>
      <c r="H706" s="587"/>
      <c r="M706" s="1244">
        <f>SUM(M6:M705)</f>
        <v>0</v>
      </c>
      <c r="N706" s="1244">
        <f>SUM(N6:N705)</f>
        <v>0</v>
      </c>
      <c r="O706" s="1244">
        <f>SUM(O6:O705)</f>
        <v>0</v>
      </c>
      <c r="P706" s="1244">
        <f>SUM(P6:P705)</f>
        <v>0</v>
      </c>
    </row>
    <row r="707" spans="2:16" ht="18" customHeight="1" thickBot="1">
      <c r="B707" s="1246" t="s">
        <v>49</v>
      </c>
      <c r="C707" s="588" t="s">
        <v>1648</v>
      </c>
      <c r="F707" s="585" t="s">
        <v>1544</v>
      </c>
      <c r="G707" s="586">
        <f>N706</f>
        <v>0</v>
      </c>
    </row>
    <row r="708" spans="2:16" ht="18" customHeight="1" thickBot="1">
      <c r="B708" s="1246" t="s">
        <v>49</v>
      </c>
      <c r="C708" s="588" t="s">
        <v>1649</v>
      </c>
      <c r="F708" s="585" t="s">
        <v>1545</v>
      </c>
      <c r="G708" s="586">
        <f>O706</f>
        <v>0</v>
      </c>
    </row>
    <row r="709" spans="2:16" ht="18" customHeight="1" thickBot="1">
      <c r="B709" s="1246" t="s">
        <v>49</v>
      </c>
      <c r="C709" s="588" t="s">
        <v>1650</v>
      </c>
      <c r="F709" s="585" t="s">
        <v>41</v>
      </c>
      <c r="G709" s="586">
        <f>P706</f>
        <v>0</v>
      </c>
    </row>
    <row r="710" spans="2:16" ht="6.75" customHeight="1">
      <c r="B710" s="1247"/>
    </row>
    <row r="711" spans="2:16" ht="20.25" customHeight="1">
      <c r="B711" s="1247"/>
      <c r="C711" s="589" t="s">
        <v>1227</v>
      </c>
      <c r="E711" s="589"/>
      <c r="F711" s="590"/>
      <c r="G711" s="591"/>
    </row>
    <row r="715" spans="2:16" hidden="1"/>
    <row r="716" spans="2:16" hidden="1"/>
    <row r="717" spans="2:16" hidden="1"/>
    <row r="718" spans="2:16" ht="36" hidden="1" customHeight="1">
      <c r="C718" s="390" t="s">
        <v>648</v>
      </c>
      <c r="D718" s="390" t="str">
        <f>"Zasiew w "&amp;'Og s1'!K8&amp;" r."</f>
        <v>Zasiew w 2014 r.</v>
      </c>
      <c r="E718" s="390" t="s">
        <v>719</v>
      </c>
      <c r="F718" s="390" t="s">
        <v>649</v>
      </c>
      <c r="G718" s="390" t="s">
        <v>317</v>
      </c>
      <c r="H718" s="390" t="str">
        <f>"Zasiew w "&amp;'Og s1'!K8-1</f>
        <v>Zasiew w 2013</v>
      </c>
    </row>
    <row r="719" spans="2:16" hidden="1">
      <c r="C719" s="592">
        <f t="shared" ref="C719:H719" si="55">C6</f>
        <v>0</v>
      </c>
      <c r="D719" s="593">
        <f t="shared" si="55"/>
        <v>0</v>
      </c>
      <c r="E719" s="592">
        <f t="shared" si="55"/>
        <v>0</v>
      </c>
      <c r="F719" s="592">
        <f t="shared" si="55"/>
        <v>0</v>
      </c>
      <c r="G719" s="592">
        <f t="shared" si="55"/>
        <v>0</v>
      </c>
      <c r="H719" s="592">
        <f t="shared" si="55"/>
        <v>0</v>
      </c>
    </row>
    <row r="720" spans="2:16" hidden="1">
      <c r="C720" s="592"/>
      <c r="D720" s="593"/>
      <c r="E720" s="592"/>
      <c r="F720" s="592"/>
      <c r="G720" s="592"/>
      <c r="H720" s="592"/>
    </row>
    <row r="721" spans="3:8" hidden="1">
      <c r="C721" s="592">
        <f t="shared" ref="C721:H721" si="56">C7</f>
        <v>0</v>
      </c>
      <c r="D721" s="593">
        <f t="shared" si="56"/>
        <v>0</v>
      </c>
      <c r="E721" s="592">
        <f t="shared" si="56"/>
        <v>0</v>
      </c>
      <c r="F721" s="592">
        <f t="shared" si="56"/>
        <v>0</v>
      </c>
      <c r="G721" s="592">
        <f t="shared" si="56"/>
        <v>0</v>
      </c>
      <c r="H721" s="592">
        <f t="shared" si="56"/>
        <v>0</v>
      </c>
    </row>
    <row r="722" spans="3:8" hidden="1">
      <c r="C722" s="592"/>
      <c r="D722" s="593"/>
      <c r="E722" s="592"/>
      <c r="F722" s="592"/>
      <c r="G722" s="592"/>
      <c r="H722" s="592"/>
    </row>
    <row r="723" spans="3:8" hidden="1">
      <c r="C723" s="592">
        <f t="shared" ref="C723:H723" si="57">C8</f>
        <v>0</v>
      </c>
      <c r="D723" s="593">
        <f t="shared" si="57"/>
        <v>0</v>
      </c>
      <c r="E723" s="592">
        <f t="shared" si="57"/>
        <v>0</v>
      </c>
      <c r="F723" s="592">
        <f t="shared" si="57"/>
        <v>0</v>
      </c>
      <c r="G723" s="592">
        <f t="shared" si="57"/>
        <v>0</v>
      </c>
      <c r="H723" s="592">
        <f t="shared" si="57"/>
        <v>0</v>
      </c>
    </row>
    <row r="724" spans="3:8" hidden="1">
      <c r="C724" s="592"/>
      <c r="D724" s="593"/>
      <c r="E724" s="592"/>
      <c r="F724" s="592"/>
      <c r="G724" s="592"/>
      <c r="H724" s="592"/>
    </row>
    <row r="725" spans="3:8" hidden="1">
      <c r="C725" s="592">
        <f t="shared" ref="C725:H725" si="58">C9</f>
        <v>0</v>
      </c>
      <c r="D725" s="593">
        <f t="shared" si="58"/>
        <v>0</v>
      </c>
      <c r="E725" s="592">
        <f t="shared" si="58"/>
        <v>0</v>
      </c>
      <c r="F725" s="592">
        <f t="shared" si="58"/>
        <v>0</v>
      </c>
      <c r="G725" s="592">
        <f t="shared" si="58"/>
        <v>0</v>
      </c>
      <c r="H725" s="592">
        <f t="shared" si="58"/>
        <v>0</v>
      </c>
    </row>
    <row r="726" spans="3:8" hidden="1">
      <c r="C726" s="592"/>
      <c r="D726" s="593"/>
      <c r="E726" s="592"/>
      <c r="F726" s="592"/>
      <c r="G726" s="592"/>
      <c r="H726" s="592"/>
    </row>
    <row r="727" spans="3:8" hidden="1">
      <c r="C727" s="592">
        <f t="shared" ref="C727:H727" si="59">C10</f>
        <v>0</v>
      </c>
      <c r="D727" s="593">
        <f t="shared" si="59"/>
        <v>0</v>
      </c>
      <c r="E727" s="592">
        <f t="shared" si="59"/>
        <v>0</v>
      </c>
      <c r="F727" s="592">
        <f t="shared" si="59"/>
        <v>0</v>
      </c>
      <c r="G727" s="592">
        <f t="shared" si="59"/>
        <v>0</v>
      </c>
      <c r="H727" s="592">
        <f t="shared" si="59"/>
        <v>0</v>
      </c>
    </row>
    <row r="728" spans="3:8" hidden="1">
      <c r="C728" s="592"/>
      <c r="D728" s="593"/>
      <c r="E728" s="592"/>
      <c r="F728" s="592"/>
      <c r="G728" s="592"/>
      <c r="H728" s="592"/>
    </row>
    <row r="729" spans="3:8" hidden="1">
      <c r="C729" s="592">
        <f t="shared" ref="C729:H729" si="60">C11</f>
        <v>0</v>
      </c>
      <c r="D729" s="593">
        <f t="shared" si="60"/>
        <v>0</v>
      </c>
      <c r="E729" s="592">
        <f t="shared" si="60"/>
        <v>0</v>
      </c>
      <c r="F729" s="592">
        <f t="shared" si="60"/>
        <v>0</v>
      </c>
      <c r="G729" s="592">
        <f t="shared" si="60"/>
        <v>0</v>
      </c>
      <c r="H729" s="592">
        <f t="shared" si="60"/>
        <v>0</v>
      </c>
    </row>
    <row r="730" spans="3:8" hidden="1">
      <c r="C730" s="592"/>
      <c r="D730" s="593"/>
      <c r="E730" s="592"/>
      <c r="F730" s="592"/>
      <c r="G730" s="592"/>
      <c r="H730" s="592"/>
    </row>
    <row r="731" spans="3:8" hidden="1">
      <c r="C731" s="592">
        <f t="shared" ref="C731:H731" si="61">C12</f>
        <v>0</v>
      </c>
      <c r="D731" s="593">
        <f t="shared" si="61"/>
        <v>0</v>
      </c>
      <c r="E731" s="592">
        <f t="shared" si="61"/>
        <v>0</v>
      </c>
      <c r="F731" s="592">
        <f t="shared" si="61"/>
        <v>0</v>
      </c>
      <c r="G731" s="592">
        <f t="shared" si="61"/>
        <v>0</v>
      </c>
      <c r="H731" s="592">
        <f t="shared" si="61"/>
        <v>0</v>
      </c>
    </row>
    <row r="732" spans="3:8" hidden="1">
      <c r="C732" s="592"/>
      <c r="D732" s="593"/>
      <c r="E732" s="592"/>
      <c r="F732" s="592"/>
      <c r="G732" s="592"/>
      <c r="H732" s="592"/>
    </row>
    <row r="733" spans="3:8" hidden="1">
      <c r="C733" s="592">
        <f t="shared" ref="C733:H733" si="62">C13</f>
        <v>0</v>
      </c>
      <c r="D733" s="593">
        <f t="shared" si="62"/>
        <v>0</v>
      </c>
      <c r="E733" s="592">
        <f t="shared" si="62"/>
        <v>0</v>
      </c>
      <c r="F733" s="592">
        <f t="shared" si="62"/>
        <v>0</v>
      </c>
      <c r="G733" s="592">
        <f t="shared" si="62"/>
        <v>0</v>
      </c>
      <c r="H733" s="592">
        <f t="shared" si="62"/>
        <v>0</v>
      </c>
    </row>
    <row r="734" spans="3:8" hidden="1">
      <c r="C734" s="592"/>
      <c r="D734" s="593"/>
      <c r="E734" s="592"/>
      <c r="F734" s="592"/>
      <c r="G734" s="592"/>
      <c r="H734" s="592"/>
    </row>
    <row r="735" spans="3:8" hidden="1">
      <c r="C735" s="592">
        <f t="shared" ref="C735:H735" si="63">C14</f>
        <v>0</v>
      </c>
      <c r="D735" s="593">
        <f t="shared" si="63"/>
        <v>0</v>
      </c>
      <c r="E735" s="592">
        <f t="shared" si="63"/>
        <v>0</v>
      </c>
      <c r="F735" s="592">
        <f t="shared" si="63"/>
        <v>0</v>
      </c>
      <c r="G735" s="592">
        <f t="shared" si="63"/>
        <v>0</v>
      </c>
      <c r="H735" s="592">
        <f t="shared" si="63"/>
        <v>0</v>
      </c>
    </row>
    <row r="736" spans="3:8" hidden="1">
      <c r="C736" s="592"/>
      <c r="D736" s="593"/>
      <c r="E736" s="592"/>
      <c r="F736" s="592"/>
      <c r="G736" s="592"/>
      <c r="H736" s="592"/>
    </row>
    <row r="737" spans="3:8" hidden="1">
      <c r="C737" s="592">
        <f t="shared" ref="C737:H737" si="64">C15</f>
        <v>0</v>
      </c>
      <c r="D737" s="593">
        <f t="shared" si="64"/>
        <v>0</v>
      </c>
      <c r="E737" s="592">
        <f t="shared" si="64"/>
        <v>0</v>
      </c>
      <c r="F737" s="592">
        <f t="shared" si="64"/>
        <v>0</v>
      </c>
      <c r="G737" s="592">
        <f t="shared" si="64"/>
        <v>0</v>
      </c>
      <c r="H737" s="592">
        <f t="shared" si="64"/>
        <v>0</v>
      </c>
    </row>
    <row r="738" spans="3:8" hidden="1">
      <c r="C738" s="592"/>
      <c r="D738" s="593"/>
      <c r="E738" s="592"/>
      <c r="F738" s="592"/>
      <c r="G738" s="592"/>
      <c r="H738" s="592"/>
    </row>
    <row r="739" spans="3:8" hidden="1">
      <c r="C739" s="592">
        <f t="shared" ref="C739:H739" si="65">C16</f>
        <v>0</v>
      </c>
      <c r="D739" s="593">
        <f t="shared" si="65"/>
        <v>0</v>
      </c>
      <c r="E739" s="592">
        <f t="shared" si="65"/>
        <v>0</v>
      </c>
      <c r="F739" s="592">
        <f t="shared" si="65"/>
        <v>0</v>
      </c>
      <c r="G739" s="592">
        <f t="shared" si="65"/>
        <v>0</v>
      </c>
      <c r="H739" s="592">
        <f t="shared" si="65"/>
        <v>0</v>
      </c>
    </row>
    <row r="740" spans="3:8" hidden="1">
      <c r="C740" s="592"/>
      <c r="D740" s="593"/>
      <c r="E740" s="592"/>
      <c r="F740" s="592"/>
      <c r="G740" s="592"/>
      <c r="H740" s="592"/>
    </row>
    <row r="741" spans="3:8" hidden="1">
      <c r="C741" s="592">
        <f t="shared" ref="C741:H741" si="66">C17</f>
        <v>0</v>
      </c>
      <c r="D741" s="593">
        <f t="shared" si="66"/>
        <v>0</v>
      </c>
      <c r="E741" s="592">
        <f t="shared" si="66"/>
        <v>0</v>
      </c>
      <c r="F741" s="592">
        <f t="shared" si="66"/>
        <v>0</v>
      </c>
      <c r="G741" s="592">
        <f t="shared" si="66"/>
        <v>0</v>
      </c>
      <c r="H741" s="592">
        <f t="shared" si="66"/>
        <v>0</v>
      </c>
    </row>
    <row r="742" spans="3:8" hidden="1">
      <c r="C742" s="592"/>
      <c r="D742" s="593"/>
      <c r="E742" s="592"/>
      <c r="F742" s="592"/>
      <c r="G742" s="592"/>
      <c r="H742" s="592"/>
    </row>
    <row r="743" spans="3:8" hidden="1">
      <c r="C743" s="592">
        <f t="shared" ref="C743:H743" si="67">C18</f>
        <v>0</v>
      </c>
      <c r="D743" s="593">
        <f t="shared" si="67"/>
        <v>0</v>
      </c>
      <c r="E743" s="592">
        <f t="shared" si="67"/>
        <v>0</v>
      </c>
      <c r="F743" s="592">
        <f t="shared" si="67"/>
        <v>0</v>
      </c>
      <c r="G743" s="592">
        <f t="shared" si="67"/>
        <v>0</v>
      </c>
      <c r="H743" s="592">
        <f t="shared" si="67"/>
        <v>0</v>
      </c>
    </row>
    <row r="744" spans="3:8" hidden="1">
      <c r="C744" s="592"/>
      <c r="D744" s="593"/>
      <c r="E744" s="592"/>
      <c r="F744" s="592"/>
      <c r="G744" s="592"/>
      <c r="H744" s="592"/>
    </row>
    <row r="745" spans="3:8" hidden="1">
      <c r="C745" s="592">
        <f t="shared" ref="C745:H745" si="68">C19</f>
        <v>0</v>
      </c>
      <c r="D745" s="593">
        <f t="shared" si="68"/>
        <v>0</v>
      </c>
      <c r="E745" s="592">
        <f t="shared" si="68"/>
        <v>0</v>
      </c>
      <c r="F745" s="592">
        <f t="shared" si="68"/>
        <v>0</v>
      </c>
      <c r="G745" s="592">
        <f t="shared" si="68"/>
        <v>0</v>
      </c>
      <c r="H745" s="592">
        <f t="shared" si="68"/>
        <v>0</v>
      </c>
    </row>
    <row r="746" spans="3:8" hidden="1">
      <c r="C746" s="592"/>
      <c r="D746" s="593"/>
      <c r="E746" s="592"/>
      <c r="F746" s="592"/>
      <c r="G746" s="592"/>
      <c r="H746" s="592"/>
    </row>
    <row r="747" spans="3:8" hidden="1">
      <c r="C747" s="592">
        <f t="shared" ref="C747:H747" si="69">C20</f>
        <v>0</v>
      </c>
      <c r="D747" s="593">
        <f t="shared" si="69"/>
        <v>0</v>
      </c>
      <c r="E747" s="592">
        <f t="shared" si="69"/>
        <v>0</v>
      </c>
      <c r="F747" s="592">
        <f t="shared" si="69"/>
        <v>0</v>
      </c>
      <c r="G747" s="592">
        <f t="shared" si="69"/>
        <v>0</v>
      </c>
      <c r="H747" s="592">
        <f t="shared" si="69"/>
        <v>0</v>
      </c>
    </row>
    <row r="748" spans="3:8" hidden="1">
      <c r="C748" s="592"/>
      <c r="D748" s="593"/>
      <c r="E748" s="592"/>
      <c r="F748" s="592"/>
      <c r="G748" s="592"/>
      <c r="H748" s="592"/>
    </row>
    <row r="749" spans="3:8" hidden="1">
      <c r="C749" s="592">
        <f t="shared" ref="C749:H749" si="70">C21</f>
        <v>0</v>
      </c>
      <c r="D749" s="593">
        <f t="shared" si="70"/>
        <v>0</v>
      </c>
      <c r="E749" s="592">
        <f t="shared" si="70"/>
        <v>0</v>
      </c>
      <c r="F749" s="592">
        <f t="shared" si="70"/>
        <v>0</v>
      </c>
      <c r="G749" s="592">
        <f t="shared" si="70"/>
        <v>0</v>
      </c>
      <c r="H749" s="592">
        <f t="shared" si="70"/>
        <v>0</v>
      </c>
    </row>
    <row r="750" spans="3:8" hidden="1">
      <c r="C750" s="592"/>
      <c r="D750" s="593"/>
      <c r="E750" s="592"/>
      <c r="F750" s="592"/>
      <c r="G750" s="592"/>
      <c r="H750" s="592"/>
    </row>
    <row r="751" spans="3:8" hidden="1">
      <c r="C751" s="592">
        <f t="shared" ref="C751:H751" si="71">C22</f>
        <v>0</v>
      </c>
      <c r="D751" s="593">
        <f t="shared" si="71"/>
        <v>0</v>
      </c>
      <c r="E751" s="592">
        <f t="shared" si="71"/>
        <v>0</v>
      </c>
      <c r="F751" s="592">
        <f t="shared" si="71"/>
        <v>0</v>
      </c>
      <c r="G751" s="592">
        <f t="shared" si="71"/>
        <v>0</v>
      </c>
      <c r="H751" s="592">
        <f t="shared" si="71"/>
        <v>0</v>
      </c>
    </row>
    <row r="752" spans="3:8" hidden="1">
      <c r="C752" s="592"/>
      <c r="D752" s="593"/>
      <c r="E752" s="592"/>
      <c r="F752" s="592"/>
      <c r="G752" s="592"/>
      <c r="H752" s="592"/>
    </row>
    <row r="753" spans="3:8" hidden="1">
      <c r="C753" s="592">
        <f t="shared" ref="C753:H753" si="72">C23</f>
        <v>0</v>
      </c>
      <c r="D753" s="593">
        <f t="shared" si="72"/>
        <v>0</v>
      </c>
      <c r="E753" s="592">
        <f t="shared" si="72"/>
        <v>0</v>
      </c>
      <c r="F753" s="592">
        <f t="shared" si="72"/>
        <v>0</v>
      </c>
      <c r="G753" s="592">
        <f t="shared" si="72"/>
        <v>0</v>
      </c>
      <c r="H753" s="592">
        <f t="shared" si="72"/>
        <v>0</v>
      </c>
    </row>
    <row r="754" spans="3:8" hidden="1">
      <c r="C754" s="592"/>
      <c r="D754" s="593"/>
      <c r="E754" s="592"/>
      <c r="F754" s="592"/>
      <c r="G754" s="592"/>
      <c r="H754" s="592"/>
    </row>
    <row r="755" spans="3:8" hidden="1">
      <c r="C755" s="592">
        <f t="shared" ref="C755:H755" si="73">C24</f>
        <v>0</v>
      </c>
      <c r="D755" s="593">
        <f t="shared" si="73"/>
        <v>0</v>
      </c>
      <c r="E755" s="592">
        <f t="shared" si="73"/>
        <v>0</v>
      </c>
      <c r="F755" s="592">
        <f t="shared" si="73"/>
        <v>0</v>
      </c>
      <c r="G755" s="592">
        <f t="shared" si="73"/>
        <v>0</v>
      </c>
      <c r="H755" s="592">
        <f t="shared" si="73"/>
        <v>0</v>
      </c>
    </row>
    <row r="756" spans="3:8" hidden="1">
      <c r="C756" s="592"/>
      <c r="D756" s="593"/>
      <c r="E756" s="592"/>
      <c r="F756" s="592"/>
      <c r="G756" s="592"/>
      <c r="H756" s="592"/>
    </row>
    <row r="757" spans="3:8" hidden="1">
      <c r="C757" s="592">
        <f t="shared" ref="C757:H757" si="74">C25</f>
        <v>0</v>
      </c>
      <c r="D757" s="593">
        <f t="shared" si="74"/>
        <v>0</v>
      </c>
      <c r="E757" s="592">
        <f t="shared" si="74"/>
        <v>0</v>
      </c>
      <c r="F757" s="592">
        <f t="shared" si="74"/>
        <v>0</v>
      </c>
      <c r="G757" s="592">
        <f t="shared" si="74"/>
        <v>0</v>
      </c>
      <c r="H757" s="592">
        <f t="shared" si="74"/>
        <v>0</v>
      </c>
    </row>
    <row r="758" spans="3:8" hidden="1">
      <c r="C758" s="592"/>
      <c r="D758" s="593"/>
      <c r="E758" s="592"/>
      <c r="F758" s="592"/>
      <c r="G758" s="592"/>
      <c r="H758" s="592"/>
    </row>
    <row r="759" spans="3:8" hidden="1">
      <c r="C759" s="592">
        <f t="shared" ref="C759:H759" si="75">C26</f>
        <v>0</v>
      </c>
      <c r="D759" s="593">
        <f t="shared" si="75"/>
        <v>0</v>
      </c>
      <c r="E759" s="592">
        <f t="shared" si="75"/>
        <v>0</v>
      </c>
      <c r="F759" s="592">
        <f t="shared" si="75"/>
        <v>0</v>
      </c>
      <c r="G759" s="592">
        <f t="shared" si="75"/>
        <v>0</v>
      </c>
      <c r="H759" s="592">
        <f t="shared" si="75"/>
        <v>0</v>
      </c>
    </row>
    <row r="760" spans="3:8" hidden="1">
      <c r="C760" s="592"/>
      <c r="D760" s="593"/>
      <c r="E760" s="592"/>
      <c r="F760" s="592"/>
      <c r="G760" s="592"/>
      <c r="H760" s="592"/>
    </row>
    <row r="761" spans="3:8" hidden="1">
      <c r="C761" s="592">
        <f t="shared" ref="C761:H761" si="76">C27</f>
        <v>0</v>
      </c>
      <c r="D761" s="593">
        <f t="shared" si="76"/>
        <v>0</v>
      </c>
      <c r="E761" s="592">
        <f t="shared" si="76"/>
        <v>0</v>
      </c>
      <c r="F761" s="592">
        <f t="shared" si="76"/>
        <v>0</v>
      </c>
      <c r="G761" s="592">
        <f t="shared" si="76"/>
        <v>0</v>
      </c>
      <c r="H761" s="592">
        <f t="shared" si="76"/>
        <v>0</v>
      </c>
    </row>
    <row r="762" spans="3:8" hidden="1">
      <c r="C762" s="592"/>
      <c r="D762" s="593"/>
      <c r="E762" s="592"/>
      <c r="F762" s="592"/>
      <c r="G762" s="592"/>
      <c r="H762" s="592"/>
    </row>
    <row r="763" spans="3:8" hidden="1">
      <c r="C763" s="592">
        <f t="shared" ref="C763:H763" si="77">C28</f>
        <v>0</v>
      </c>
      <c r="D763" s="593">
        <f t="shared" si="77"/>
        <v>0</v>
      </c>
      <c r="E763" s="592">
        <f t="shared" si="77"/>
        <v>0</v>
      </c>
      <c r="F763" s="592">
        <f t="shared" si="77"/>
        <v>0</v>
      </c>
      <c r="G763" s="592">
        <f t="shared" si="77"/>
        <v>0</v>
      </c>
      <c r="H763" s="592">
        <f t="shared" si="77"/>
        <v>0</v>
      </c>
    </row>
    <row r="764" spans="3:8" hidden="1">
      <c r="C764" s="592"/>
      <c r="D764" s="593"/>
      <c r="E764" s="592"/>
      <c r="F764" s="592"/>
      <c r="G764" s="592"/>
      <c r="H764" s="592"/>
    </row>
    <row r="765" spans="3:8" hidden="1">
      <c r="C765" s="592">
        <f t="shared" ref="C765:H765" si="78">C29</f>
        <v>0</v>
      </c>
      <c r="D765" s="593">
        <f t="shared" si="78"/>
        <v>0</v>
      </c>
      <c r="E765" s="592">
        <f t="shared" si="78"/>
        <v>0</v>
      </c>
      <c r="F765" s="592">
        <f t="shared" si="78"/>
        <v>0</v>
      </c>
      <c r="G765" s="592">
        <f t="shared" si="78"/>
        <v>0</v>
      </c>
      <c r="H765" s="592">
        <f t="shared" si="78"/>
        <v>0</v>
      </c>
    </row>
    <row r="766" spans="3:8" hidden="1">
      <c r="C766" s="592"/>
      <c r="D766" s="593"/>
      <c r="E766" s="592"/>
      <c r="F766" s="592"/>
      <c r="G766" s="592"/>
      <c r="H766" s="592"/>
    </row>
    <row r="767" spans="3:8" hidden="1">
      <c r="C767" s="592">
        <f t="shared" ref="C767:H767" si="79">C30</f>
        <v>0</v>
      </c>
      <c r="D767" s="593">
        <f t="shared" si="79"/>
        <v>0</v>
      </c>
      <c r="E767" s="592">
        <f t="shared" si="79"/>
        <v>0</v>
      </c>
      <c r="F767" s="592">
        <f t="shared" si="79"/>
        <v>0</v>
      </c>
      <c r="G767" s="592">
        <f t="shared" si="79"/>
        <v>0</v>
      </c>
      <c r="H767" s="592">
        <f t="shared" si="79"/>
        <v>0</v>
      </c>
    </row>
    <row r="768" spans="3:8" hidden="1">
      <c r="C768" s="592"/>
      <c r="D768" s="593"/>
      <c r="E768" s="592"/>
      <c r="F768" s="592"/>
      <c r="G768" s="592"/>
      <c r="H768" s="592"/>
    </row>
    <row r="769" spans="3:8" hidden="1">
      <c r="C769" s="592">
        <f t="shared" ref="C769:H769" si="80">C31</f>
        <v>0</v>
      </c>
      <c r="D769" s="593">
        <f t="shared" si="80"/>
        <v>0</v>
      </c>
      <c r="E769" s="592">
        <f t="shared" si="80"/>
        <v>0</v>
      </c>
      <c r="F769" s="592">
        <f t="shared" si="80"/>
        <v>0</v>
      </c>
      <c r="G769" s="592">
        <f t="shared" si="80"/>
        <v>0</v>
      </c>
      <c r="H769" s="592">
        <f t="shared" si="80"/>
        <v>0</v>
      </c>
    </row>
    <row r="770" spans="3:8" hidden="1">
      <c r="C770" s="592"/>
      <c r="D770" s="593"/>
      <c r="E770" s="592"/>
      <c r="F770" s="592"/>
      <c r="G770" s="592"/>
      <c r="H770" s="592"/>
    </row>
    <row r="771" spans="3:8" hidden="1">
      <c r="C771" s="592">
        <f t="shared" ref="C771:H771" si="81">C32</f>
        <v>0</v>
      </c>
      <c r="D771" s="593">
        <f t="shared" si="81"/>
        <v>0</v>
      </c>
      <c r="E771" s="592">
        <f t="shared" si="81"/>
        <v>0</v>
      </c>
      <c r="F771" s="592">
        <f t="shared" si="81"/>
        <v>0</v>
      </c>
      <c r="G771" s="592">
        <f t="shared" si="81"/>
        <v>0</v>
      </c>
      <c r="H771" s="592">
        <f t="shared" si="81"/>
        <v>0</v>
      </c>
    </row>
    <row r="772" spans="3:8" hidden="1">
      <c r="C772" s="592"/>
      <c r="D772" s="593"/>
      <c r="E772" s="592"/>
      <c r="F772" s="592"/>
      <c r="G772" s="592"/>
      <c r="H772" s="592"/>
    </row>
    <row r="773" spans="3:8" hidden="1">
      <c r="C773" s="592">
        <f t="shared" ref="C773:H773" si="82">C33</f>
        <v>0</v>
      </c>
      <c r="D773" s="593">
        <f t="shared" si="82"/>
        <v>0</v>
      </c>
      <c r="E773" s="592">
        <f t="shared" si="82"/>
        <v>0</v>
      </c>
      <c r="F773" s="592">
        <f t="shared" si="82"/>
        <v>0</v>
      </c>
      <c r="G773" s="592">
        <f t="shared" si="82"/>
        <v>0</v>
      </c>
      <c r="H773" s="592">
        <f t="shared" si="82"/>
        <v>0</v>
      </c>
    </row>
    <row r="774" spans="3:8" hidden="1">
      <c r="C774" s="592"/>
      <c r="D774" s="593"/>
      <c r="E774" s="592"/>
      <c r="F774" s="592"/>
      <c r="G774" s="592"/>
      <c r="H774" s="592"/>
    </row>
    <row r="775" spans="3:8" hidden="1">
      <c r="C775" s="592">
        <f t="shared" ref="C775:H775" si="83">C34</f>
        <v>0</v>
      </c>
      <c r="D775" s="593">
        <f t="shared" si="83"/>
        <v>0</v>
      </c>
      <c r="E775" s="592">
        <f t="shared" si="83"/>
        <v>0</v>
      </c>
      <c r="F775" s="592">
        <f t="shared" si="83"/>
        <v>0</v>
      </c>
      <c r="G775" s="592">
        <f t="shared" si="83"/>
        <v>0</v>
      </c>
      <c r="H775" s="592">
        <f t="shared" si="83"/>
        <v>0</v>
      </c>
    </row>
    <row r="776" spans="3:8" hidden="1">
      <c r="C776" s="592"/>
      <c r="D776" s="593"/>
      <c r="E776" s="592"/>
      <c r="F776" s="592"/>
      <c r="G776" s="592"/>
      <c r="H776" s="592"/>
    </row>
    <row r="777" spans="3:8" hidden="1">
      <c r="C777" s="592">
        <f t="shared" ref="C777:H777" si="84">C35</f>
        <v>0</v>
      </c>
      <c r="D777" s="593">
        <f t="shared" si="84"/>
        <v>0</v>
      </c>
      <c r="E777" s="592">
        <f t="shared" si="84"/>
        <v>0</v>
      </c>
      <c r="F777" s="592">
        <f t="shared" si="84"/>
        <v>0</v>
      </c>
      <c r="G777" s="592">
        <f t="shared" si="84"/>
        <v>0</v>
      </c>
      <c r="H777" s="592">
        <f t="shared" si="84"/>
        <v>0</v>
      </c>
    </row>
    <row r="778" spans="3:8" hidden="1">
      <c r="C778" s="592"/>
      <c r="D778" s="593"/>
      <c r="E778" s="592"/>
      <c r="F778" s="592"/>
      <c r="G778" s="592"/>
      <c r="H778" s="592"/>
    </row>
    <row r="779" spans="3:8" hidden="1">
      <c r="C779" s="592">
        <f t="shared" ref="C779:H779" si="85">C36</f>
        <v>0</v>
      </c>
      <c r="D779" s="593">
        <f t="shared" si="85"/>
        <v>0</v>
      </c>
      <c r="E779" s="592">
        <f t="shared" si="85"/>
        <v>0</v>
      </c>
      <c r="F779" s="592">
        <f t="shared" si="85"/>
        <v>0</v>
      </c>
      <c r="G779" s="592">
        <f t="shared" si="85"/>
        <v>0</v>
      </c>
      <c r="H779" s="592">
        <f t="shared" si="85"/>
        <v>0</v>
      </c>
    </row>
    <row r="780" spans="3:8" hidden="1">
      <c r="C780" s="592"/>
      <c r="D780" s="593"/>
      <c r="E780" s="592"/>
      <c r="F780" s="592"/>
      <c r="G780" s="592"/>
      <c r="H780" s="592"/>
    </row>
    <row r="781" spans="3:8" hidden="1">
      <c r="C781" s="592">
        <f t="shared" ref="C781:H781" si="86">C37</f>
        <v>0</v>
      </c>
      <c r="D781" s="593">
        <f t="shared" si="86"/>
        <v>0</v>
      </c>
      <c r="E781" s="592">
        <f t="shared" si="86"/>
        <v>0</v>
      </c>
      <c r="F781" s="592">
        <f t="shared" si="86"/>
        <v>0</v>
      </c>
      <c r="G781" s="592">
        <f t="shared" si="86"/>
        <v>0</v>
      </c>
      <c r="H781" s="592">
        <f t="shared" si="86"/>
        <v>0</v>
      </c>
    </row>
    <row r="782" spans="3:8" hidden="1">
      <c r="C782" s="592"/>
      <c r="D782" s="593"/>
      <c r="E782" s="592"/>
      <c r="F782" s="592"/>
      <c r="G782" s="592"/>
      <c r="H782" s="592"/>
    </row>
    <row r="783" spans="3:8" hidden="1">
      <c r="C783" s="592">
        <f t="shared" ref="C783:H783" si="87">C38</f>
        <v>0</v>
      </c>
      <c r="D783" s="593">
        <f t="shared" si="87"/>
        <v>0</v>
      </c>
      <c r="E783" s="592">
        <f t="shared" si="87"/>
        <v>0</v>
      </c>
      <c r="F783" s="592">
        <f t="shared" si="87"/>
        <v>0</v>
      </c>
      <c r="G783" s="592">
        <f t="shared" si="87"/>
        <v>0</v>
      </c>
      <c r="H783" s="592">
        <f t="shared" si="87"/>
        <v>0</v>
      </c>
    </row>
    <row r="784" spans="3:8" hidden="1">
      <c r="C784" s="592"/>
      <c r="D784" s="593"/>
      <c r="E784" s="592"/>
      <c r="F784" s="592"/>
      <c r="G784" s="592"/>
      <c r="H784" s="592"/>
    </row>
    <row r="785" spans="3:8" hidden="1">
      <c r="C785" s="592">
        <f t="shared" ref="C785:H785" si="88">C39</f>
        <v>0</v>
      </c>
      <c r="D785" s="593">
        <f t="shared" si="88"/>
        <v>0</v>
      </c>
      <c r="E785" s="592">
        <f t="shared" si="88"/>
        <v>0</v>
      </c>
      <c r="F785" s="592">
        <f t="shared" si="88"/>
        <v>0</v>
      </c>
      <c r="G785" s="592">
        <f t="shared" si="88"/>
        <v>0</v>
      </c>
      <c r="H785" s="592">
        <f t="shared" si="88"/>
        <v>0</v>
      </c>
    </row>
    <row r="786" spans="3:8" hidden="1">
      <c r="C786" s="592"/>
      <c r="D786" s="593"/>
      <c r="E786" s="592"/>
      <c r="F786" s="592"/>
      <c r="G786" s="592"/>
      <c r="H786" s="592"/>
    </row>
    <row r="787" spans="3:8" hidden="1">
      <c r="C787" s="592">
        <f t="shared" ref="C787:H787" si="89">C40</f>
        <v>0</v>
      </c>
      <c r="D787" s="593">
        <f t="shared" si="89"/>
        <v>0</v>
      </c>
      <c r="E787" s="592">
        <f t="shared" si="89"/>
        <v>0</v>
      </c>
      <c r="F787" s="592">
        <f t="shared" si="89"/>
        <v>0</v>
      </c>
      <c r="G787" s="592">
        <f t="shared" si="89"/>
        <v>0</v>
      </c>
      <c r="H787" s="592">
        <f t="shared" si="89"/>
        <v>0</v>
      </c>
    </row>
    <row r="788" spans="3:8" hidden="1">
      <c r="C788" s="592"/>
      <c r="D788" s="593"/>
      <c r="E788" s="592"/>
      <c r="F788" s="592"/>
      <c r="G788" s="592"/>
      <c r="H788" s="592"/>
    </row>
    <row r="789" spans="3:8" hidden="1">
      <c r="C789" s="592">
        <f t="shared" ref="C789:H789" si="90">C41</f>
        <v>0</v>
      </c>
      <c r="D789" s="593">
        <f t="shared" si="90"/>
        <v>0</v>
      </c>
      <c r="E789" s="592">
        <f t="shared" si="90"/>
        <v>0</v>
      </c>
      <c r="F789" s="592">
        <f t="shared" si="90"/>
        <v>0</v>
      </c>
      <c r="G789" s="592">
        <f t="shared" si="90"/>
        <v>0</v>
      </c>
      <c r="H789" s="592">
        <f t="shared" si="90"/>
        <v>0</v>
      </c>
    </row>
    <row r="790" spans="3:8" hidden="1">
      <c r="C790" s="592"/>
      <c r="D790" s="593"/>
      <c r="E790" s="592"/>
      <c r="F790" s="592"/>
      <c r="G790" s="592"/>
      <c r="H790" s="592"/>
    </row>
    <row r="791" spans="3:8" hidden="1">
      <c r="C791" s="592">
        <f t="shared" ref="C791:H791" si="91">C42</f>
        <v>0</v>
      </c>
      <c r="D791" s="593">
        <f t="shared" si="91"/>
        <v>0</v>
      </c>
      <c r="E791" s="592">
        <f t="shared" si="91"/>
        <v>0</v>
      </c>
      <c r="F791" s="592">
        <f t="shared" si="91"/>
        <v>0</v>
      </c>
      <c r="G791" s="592">
        <f t="shared" si="91"/>
        <v>0</v>
      </c>
      <c r="H791" s="592">
        <f t="shared" si="91"/>
        <v>0</v>
      </c>
    </row>
    <row r="792" spans="3:8" hidden="1">
      <c r="C792" s="592"/>
      <c r="D792" s="593"/>
      <c r="E792" s="592"/>
      <c r="F792" s="592"/>
      <c r="G792" s="592"/>
      <c r="H792" s="592"/>
    </row>
    <row r="793" spans="3:8" hidden="1">
      <c r="C793" s="592">
        <f t="shared" ref="C793:H793" si="92">C43</f>
        <v>0</v>
      </c>
      <c r="D793" s="593">
        <f t="shared" si="92"/>
        <v>0</v>
      </c>
      <c r="E793" s="592">
        <f t="shared" si="92"/>
        <v>0</v>
      </c>
      <c r="F793" s="592">
        <f t="shared" si="92"/>
        <v>0</v>
      </c>
      <c r="G793" s="592">
        <f t="shared" si="92"/>
        <v>0</v>
      </c>
      <c r="H793" s="592">
        <f t="shared" si="92"/>
        <v>0</v>
      </c>
    </row>
    <row r="794" spans="3:8" hidden="1">
      <c r="C794" s="592"/>
      <c r="D794" s="593"/>
      <c r="E794" s="592"/>
      <c r="F794" s="592"/>
      <c r="G794" s="592"/>
      <c r="H794" s="592"/>
    </row>
    <row r="795" spans="3:8" hidden="1">
      <c r="C795" s="592">
        <f t="shared" ref="C795:H795" si="93">C44</f>
        <v>0</v>
      </c>
      <c r="D795" s="593">
        <f t="shared" si="93"/>
        <v>0</v>
      </c>
      <c r="E795" s="592">
        <f t="shared" si="93"/>
        <v>0</v>
      </c>
      <c r="F795" s="592">
        <f t="shared" si="93"/>
        <v>0</v>
      </c>
      <c r="G795" s="592">
        <f t="shared" si="93"/>
        <v>0</v>
      </c>
      <c r="H795" s="592">
        <f t="shared" si="93"/>
        <v>0</v>
      </c>
    </row>
    <row r="796" spans="3:8" hidden="1">
      <c r="C796" s="592"/>
      <c r="D796" s="593"/>
      <c r="E796" s="592"/>
      <c r="F796" s="592"/>
      <c r="G796" s="592"/>
      <c r="H796" s="592"/>
    </row>
    <row r="797" spans="3:8" hidden="1">
      <c r="C797" s="592">
        <f t="shared" ref="C797:H797" si="94">C45</f>
        <v>0</v>
      </c>
      <c r="D797" s="593">
        <f t="shared" si="94"/>
        <v>0</v>
      </c>
      <c r="E797" s="592">
        <f t="shared" si="94"/>
        <v>0</v>
      </c>
      <c r="F797" s="592">
        <f t="shared" si="94"/>
        <v>0</v>
      </c>
      <c r="G797" s="592">
        <f t="shared" si="94"/>
        <v>0</v>
      </c>
      <c r="H797" s="592">
        <f t="shared" si="94"/>
        <v>0</v>
      </c>
    </row>
    <row r="798" spans="3:8" hidden="1">
      <c r="C798" s="592"/>
      <c r="D798" s="593"/>
      <c r="E798" s="592"/>
      <c r="F798" s="592"/>
      <c r="G798" s="592"/>
      <c r="H798" s="592"/>
    </row>
    <row r="799" spans="3:8" hidden="1">
      <c r="C799" s="592">
        <f t="shared" ref="C799:H799" si="95">C46</f>
        <v>0</v>
      </c>
      <c r="D799" s="593">
        <f t="shared" si="95"/>
        <v>0</v>
      </c>
      <c r="E799" s="592">
        <f t="shared" si="95"/>
        <v>0</v>
      </c>
      <c r="F799" s="592">
        <f t="shared" si="95"/>
        <v>0</v>
      </c>
      <c r="G799" s="592">
        <f t="shared" si="95"/>
        <v>0</v>
      </c>
      <c r="H799" s="592">
        <f t="shared" si="95"/>
        <v>0</v>
      </c>
    </row>
    <row r="800" spans="3:8" hidden="1">
      <c r="C800" s="592"/>
      <c r="D800" s="593"/>
      <c r="E800" s="592"/>
      <c r="F800" s="592"/>
      <c r="G800" s="592"/>
      <c r="H800" s="592"/>
    </row>
    <row r="801" spans="3:8" hidden="1">
      <c r="C801" s="592">
        <f t="shared" ref="C801:H801" si="96">C47</f>
        <v>0</v>
      </c>
      <c r="D801" s="593">
        <f t="shared" si="96"/>
        <v>0</v>
      </c>
      <c r="E801" s="592">
        <f t="shared" si="96"/>
        <v>0</v>
      </c>
      <c r="F801" s="592">
        <f t="shared" si="96"/>
        <v>0</v>
      </c>
      <c r="G801" s="592">
        <f t="shared" si="96"/>
        <v>0</v>
      </c>
      <c r="H801" s="592">
        <f t="shared" si="96"/>
        <v>0</v>
      </c>
    </row>
    <row r="802" spans="3:8" hidden="1">
      <c r="C802" s="592"/>
      <c r="D802" s="593"/>
      <c r="E802" s="592"/>
      <c r="F802" s="592"/>
      <c r="G802" s="592"/>
      <c r="H802" s="592"/>
    </row>
    <row r="803" spans="3:8" hidden="1">
      <c r="C803" s="592">
        <f t="shared" ref="C803:H803" si="97">C48</f>
        <v>0</v>
      </c>
      <c r="D803" s="593">
        <f t="shared" si="97"/>
        <v>0</v>
      </c>
      <c r="E803" s="592">
        <f t="shared" si="97"/>
        <v>0</v>
      </c>
      <c r="F803" s="592">
        <f t="shared" si="97"/>
        <v>0</v>
      </c>
      <c r="G803" s="592">
        <f t="shared" si="97"/>
        <v>0</v>
      </c>
      <c r="H803" s="592">
        <f t="shared" si="97"/>
        <v>0</v>
      </c>
    </row>
    <row r="804" spans="3:8" hidden="1">
      <c r="C804" s="592"/>
      <c r="D804" s="593"/>
      <c r="E804" s="592"/>
      <c r="F804" s="592"/>
      <c r="G804" s="592"/>
      <c r="H804" s="592"/>
    </row>
    <row r="805" spans="3:8" hidden="1">
      <c r="C805" s="592">
        <f t="shared" ref="C805:H805" si="98">C49</f>
        <v>0</v>
      </c>
      <c r="D805" s="593">
        <f t="shared" si="98"/>
        <v>0</v>
      </c>
      <c r="E805" s="592">
        <f t="shared" si="98"/>
        <v>0</v>
      </c>
      <c r="F805" s="592">
        <f t="shared" si="98"/>
        <v>0</v>
      </c>
      <c r="G805" s="592">
        <f t="shared" si="98"/>
        <v>0</v>
      </c>
      <c r="H805" s="592">
        <f t="shared" si="98"/>
        <v>0</v>
      </c>
    </row>
    <row r="806" spans="3:8" hidden="1">
      <c r="C806" s="592"/>
      <c r="D806" s="593"/>
      <c r="E806" s="592"/>
      <c r="F806" s="592"/>
      <c r="G806" s="592"/>
      <c r="H806" s="592"/>
    </row>
    <row r="807" spans="3:8" hidden="1">
      <c r="C807" s="592">
        <f t="shared" ref="C807:H807" si="99">C50</f>
        <v>0</v>
      </c>
      <c r="D807" s="593">
        <f t="shared" si="99"/>
        <v>0</v>
      </c>
      <c r="E807" s="592">
        <f t="shared" si="99"/>
        <v>0</v>
      </c>
      <c r="F807" s="592">
        <f t="shared" si="99"/>
        <v>0</v>
      </c>
      <c r="G807" s="592">
        <f t="shared" si="99"/>
        <v>0</v>
      </c>
      <c r="H807" s="592">
        <f t="shared" si="99"/>
        <v>0</v>
      </c>
    </row>
    <row r="808" spans="3:8" hidden="1">
      <c r="C808" s="592"/>
      <c r="D808" s="593"/>
      <c r="E808" s="592"/>
      <c r="F808" s="592"/>
      <c r="G808" s="592"/>
      <c r="H808" s="592"/>
    </row>
    <row r="809" spans="3:8" hidden="1">
      <c r="C809" s="592">
        <f t="shared" ref="C809:H809" si="100">C51</f>
        <v>0</v>
      </c>
      <c r="D809" s="593">
        <f t="shared" si="100"/>
        <v>0</v>
      </c>
      <c r="E809" s="592">
        <f t="shared" si="100"/>
        <v>0</v>
      </c>
      <c r="F809" s="592">
        <f t="shared" si="100"/>
        <v>0</v>
      </c>
      <c r="G809" s="592">
        <f t="shared" si="100"/>
        <v>0</v>
      </c>
      <c r="H809" s="592">
        <f t="shared" si="100"/>
        <v>0</v>
      </c>
    </row>
    <row r="810" spans="3:8" hidden="1">
      <c r="C810" s="592"/>
      <c r="D810" s="593"/>
      <c r="E810" s="592"/>
      <c r="F810" s="592"/>
      <c r="G810" s="592"/>
      <c r="H810" s="592"/>
    </row>
    <row r="811" spans="3:8" hidden="1">
      <c r="C811" s="592">
        <f t="shared" ref="C811:H811" si="101">C52</f>
        <v>0</v>
      </c>
      <c r="D811" s="593">
        <f t="shared" si="101"/>
        <v>0</v>
      </c>
      <c r="E811" s="592">
        <f t="shared" si="101"/>
        <v>0</v>
      </c>
      <c r="F811" s="592">
        <f t="shared" si="101"/>
        <v>0</v>
      </c>
      <c r="G811" s="592">
        <f t="shared" si="101"/>
        <v>0</v>
      </c>
      <c r="H811" s="592">
        <f t="shared" si="101"/>
        <v>0</v>
      </c>
    </row>
    <row r="812" spans="3:8" hidden="1">
      <c r="C812" s="592"/>
      <c r="D812" s="593"/>
      <c r="E812" s="592"/>
      <c r="F812" s="592"/>
      <c r="G812" s="592"/>
      <c r="H812" s="592"/>
    </row>
    <row r="813" spans="3:8" hidden="1">
      <c r="C813" s="592">
        <f t="shared" ref="C813:H813" si="102">C53</f>
        <v>0</v>
      </c>
      <c r="D813" s="593">
        <f t="shared" si="102"/>
        <v>0</v>
      </c>
      <c r="E813" s="592">
        <f t="shared" si="102"/>
        <v>0</v>
      </c>
      <c r="F813" s="592">
        <f t="shared" si="102"/>
        <v>0</v>
      </c>
      <c r="G813" s="592">
        <f t="shared" si="102"/>
        <v>0</v>
      </c>
      <c r="H813" s="592">
        <f t="shared" si="102"/>
        <v>0</v>
      </c>
    </row>
    <row r="814" spans="3:8" hidden="1">
      <c r="C814" s="592"/>
      <c r="D814" s="593"/>
      <c r="E814" s="592"/>
      <c r="F814" s="592"/>
      <c r="G814" s="592"/>
      <c r="H814" s="592"/>
    </row>
    <row r="815" spans="3:8" hidden="1">
      <c r="C815" s="592">
        <f t="shared" ref="C815:H815" si="103">C54</f>
        <v>0</v>
      </c>
      <c r="D815" s="593">
        <f t="shared" si="103"/>
        <v>0</v>
      </c>
      <c r="E815" s="592">
        <f t="shared" si="103"/>
        <v>0</v>
      </c>
      <c r="F815" s="592">
        <f t="shared" si="103"/>
        <v>0</v>
      </c>
      <c r="G815" s="592">
        <f t="shared" si="103"/>
        <v>0</v>
      </c>
      <c r="H815" s="592">
        <f t="shared" si="103"/>
        <v>0</v>
      </c>
    </row>
    <row r="816" spans="3:8" hidden="1">
      <c r="C816" s="592"/>
      <c r="D816" s="593"/>
      <c r="E816" s="592"/>
      <c r="F816" s="592"/>
      <c r="G816" s="592"/>
      <c r="H816" s="592"/>
    </row>
    <row r="817" spans="3:8" hidden="1">
      <c r="C817" s="592">
        <f t="shared" ref="C817:H817" si="104">C55</f>
        <v>0</v>
      </c>
      <c r="D817" s="593">
        <f t="shared" si="104"/>
        <v>0</v>
      </c>
      <c r="E817" s="592">
        <f t="shared" si="104"/>
        <v>0</v>
      </c>
      <c r="F817" s="592">
        <f t="shared" si="104"/>
        <v>0</v>
      </c>
      <c r="G817" s="592">
        <f t="shared" si="104"/>
        <v>0</v>
      </c>
      <c r="H817" s="592">
        <f t="shared" si="104"/>
        <v>0</v>
      </c>
    </row>
    <row r="818" spans="3:8" hidden="1">
      <c r="C818" s="592"/>
      <c r="D818" s="593"/>
      <c r="E818" s="592"/>
      <c r="F818" s="592"/>
      <c r="G818" s="592"/>
      <c r="H818" s="592"/>
    </row>
    <row r="819" spans="3:8" hidden="1">
      <c r="C819" s="592">
        <f t="shared" ref="C819:H819" si="105">C56</f>
        <v>0</v>
      </c>
      <c r="D819" s="593">
        <f t="shared" si="105"/>
        <v>0</v>
      </c>
      <c r="E819" s="592">
        <f t="shared" si="105"/>
        <v>0</v>
      </c>
      <c r="F819" s="592">
        <f t="shared" si="105"/>
        <v>0</v>
      </c>
      <c r="G819" s="592">
        <f t="shared" si="105"/>
        <v>0</v>
      </c>
      <c r="H819" s="592">
        <f t="shared" si="105"/>
        <v>0</v>
      </c>
    </row>
    <row r="820" spans="3:8" hidden="1">
      <c r="C820" s="592"/>
      <c r="D820" s="593"/>
      <c r="E820" s="592"/>
      <c r="F820" s="592"/>
      <c r="G820" s="592"/>
      <c r="H820" s="592"/>
    </row>
    <row r="821" spans="3:8" hidden="1">
      <c r="C821" s="592">
        <f t="shared" ref="C821:H821" si="106">C57</f>
        <v>0</v>
      </c>
      <c r="D821" s="593">
        <f t="shared" si="106"/>
        <v>0</v>
      </c>
      <c r="E821" s="592">
        <f t="shared" si="106"/>
        <v>0</v>
      </c>
      <c r="F821" s="592">
        <f t="shared" si="106"/>
        <v>0</v>
      </c>
      <c r="G821" s="592">
        <f t="shared" si="106"/>
        <v>0</v>
      </c>
      <c r="H821" s="592">
        <f t="shared" si="106"/>
        <v>0</v>
      </c>
    </row>
    <row r="822" spans="3:8" hidden="1">
      <c r="C822" s="592"/>
      <c r="D822" s="593"/>
      <c r="E822" s="592"/>
      <c r="F822" s="592"/>
      <c r="G822" s="592"/>
      <c r="H822" s="592"/>
    </row>
    <row r="823" spans="3:8" hidden="1">
      <c r="C823" s="592">
        <f t="shared" ref="C823:H823" si="107">C58</f>
        <v>0</v>
      </c>
      <c r="D823" s="593">
        <f t="shared" si="107"/>
        <v>0</v>
      </c>
      <c r="E823" s="592">
        <f t="shared" si="107"/>
        <v>0</v>
      </c>
      <c r="F823" s="592">
        <f t="shared" si="107"/>
        <v>0</v>
      </c>
      <c r="G823" s="592">
        <f t="shared" si="107"/>
        <v>0</v>
      </c>
      <c r="H823" s="592">
        <f t="shared" si="107"/>
        <v>0</v>
      </c>
    </row>
    <row r="824" spans="3:8" hidden="1">
      <c r="C824" s="592"/>
      <c r="D824" s="593"/>
      <c r="E824" s="592"/>
      <c r="F824" s="592"/>
      <c r="G824" s="592"/>
      <c r="H824" s="592"/>
    </row>
    <row r="825" spans="3:8" hidden="1">
      <c r="C825" s="592">
        <f t="shared" ref="C825:H825" si="108">C59</f>
        <v>0</v>
      </c>
      <c r="D825" s="593">
        <f t="shared" si="108"/>
        <v>0</v>
      </c>
      <c r="E825" s="592">
        <f t="shared" si="108"/>
        <v>0</v>
      </c>
      <c r="F825" s="592">
        <f t="shared" si="108"/>
        <v>0</v>
      </c>
      <c r="G825" s="592">
        <f t="shared" si="108"/>
        <v>0</v>
      </c>
      <c r="H825" s="592">
        <f t="shared" si="108"/>
        <v>0</v>
      </c>
    </row>
    <row r="826" spans="3:8" hidden="1">
      <c r="C826" s="592"/>
      <c r="D826" s="593"/>
      <c r="E826" s="592"/>
      <c r="F826" s="592"/>
      <c r="G826" s="592"/>
      <c r="H826" s="592"/>
    </row>
    <row r="827" spans="3:8" hidden="1">
      <c r="C827" s="592">
        <f t="shared" ref="C827:H827" si="109">C60</f>
        <v>0</v>
      </c>
      <c r="D827" s="593">
        <f t="shared" si="109"/>
        <v>0</v>
      </c>
      <c r="E827" s="592">
        <f t="shared" si="109"/>
        <v>0</v>
      </c>
      <c r="F827" s="592">
        <f t="shared" si="109"/>
        <v>0</v>
      </c>
      <c r="G827" s="592">
        <f t="shared" si="109"/>
        <v>0</v>
      </c>
      <c r="H827" s="592">
        <f t="shared" si="109"/>
        <v>0</v>
      </c>
    </row>
    <row r="828" spans="3:8" hidden="1">
      <c r="C828" s="592"/>
      <c r="D828" s="593"/>
      <c r="E828" s="592"/>
      <c r="F828" s="592"/>
      <c r="G828" s="592"/>
      <c r="H828" s="592"/>
    </row>
    <row r="829" spans="3:8" hidden="1">
      <c r="C829" s="592">
        <f t="shared" ref="C829:H829" si="110">C61</f>
        <v>0</v>
      </c>
      <c r="D829" s="593">
        <f t="shared" si="110"/>
        <v>0</v>
      </c>
      <c r="E829" s="592">
        <f t="shared" si="110"/>
        <v>0</v>
      </c>
      <c r="F829" s="592">
        <f t="shared" si="110"/>
        <v>0</v>
      </c>
      <c r="G829" s="592">
        <f t="shared" si="110"/>
        <v>0</v>
      </c>
      <c r="H829" s="592">
        <f t="shared" si="110"/>
        <v>0</v>
      </c>
    </row>
    <row r="830" spans="3:8" hidden="1">
      <c r="C830" s="592"/>
      <c r="D830" s="593"/>
      <c r="E830" s="592"/>
      <c r="F830" s="592"/>
      <c r="G830" s="592"/>
      <c r="H830" s="592"/>
    </row>
    <row r="831" spans="3:8" hidden="1">
      <c r="C831" s="592">
        <f t="shared" ref="C831:H831" si="111">C62</f>
        <v>0</v>
      </c>
      <c r="D831" s="593">
        <f t="shared" si="111"/>
        <v>0</v>
      </c>
      <c r="E831" s="592">
        <f t="shared" si="111"/>
        <v>0</v>
      </c>
      <c r="F831" s="592">
        <f t="shared" si="111"/>
        <v>0</v>
      </c>
      <c r="G831" s="592">
        <f t="shared" si="111"/>
        <v>0</v>
      </c>
      <c r="H831" s="592">
        <f t="shared" si="111"/>
        <v>0</v>
      </c>
    </row>
    <row r="832" spans="3:8" hidden="1">
      <c r="C832" s="592"/>
      <c r="D832" s="593"/>
      <c r="E832" s="592"/>
      <c r="F832" s="592"/>
      <c r="G832" s="592"/>
      <c r="H832" s="592"/>
    </row>
    <row r="833" spans="3:8" hidden="1">
      <c r="C833" s="592">
        <f t="shared" ref="C833:H833" si="112">C63</f>
        <v>0</v>
      </c>
      <c r="D833" s="593">
        <f t="shared" si="112"/>
        <v>0</v>
      </c>
      <c r="E833" s="592">
        <f t="shared" si="112"/>
        <v>0</v>
      </c>
      <c r="F833" s="592">
        <f t="shared" si="112"/>
        <v>0</v>
      </c>
      <c r="G833" s="592">
        <f t="shared" si="112"/>
        <v>0</v>
      </c>
      <c r="H833" s="592">
        <f t="shared" si="112"/>
        <v>0</v>
      </c>
    </row>
    <row r="834" spans="3:8" hidden="1">
      <c r="C834" s="592"/>
      <c r="D834" s="593"/>
      <c r="E834" s="592"/>
      <c r="F834" s="592"/>
      <c r="G834" s="592"/>
      <c r="H834" s="592"/>
    </row>
    <row r="835" spans="3:8" hidden="1">
      <c r="C835" s="592">
        <f t="shared" ref="C835:H835" si="113">C64</f>
        <v>0</v>
      </c>
      <c r="D835" s="593">
        <f t="shared" si="113"/>
        <v>0</v>
      </c>
      <c r="E835" s="592">
        <f t="shared" si="113"/>
        <v>0</v>
      </c>
      <c r="F835" s="592">
        <f t="shared" si="113"/>
        <v>0</v>
      </c>
      <c r="G835" s="592">
        <f t="shared" si="113"/>
        <v>0</v>
      </c>
      <c r="H835" s="592">
        <f t="shared" si="113"/>
        <v>0</v>
      </c>
    </row>
    <row r="836" spans="3:8" hidden="1">
      <c r="C836" s="592"/>
      <c r="D836" s="593"/>
      <c r="E836" s="592"/>
      <c r="F836" s="592"/>
      <c r="G836" s="592"/>
      <c r="H836" s="592"/>
    </row>
    <row r="837" spans="3:8" hidden="1">
      <c r="C837" s="592">
        <f t="shared" ref="C837:H837" si="114">C65</f>
        <v>0</v>
      </c>
      <c r="D837" s="593">
        <f t="shared" si="114"/>
        <v>0</v>
      </c>
      <c r="E837" s="592">
        <f t="shared" si="114"/>
        <v>0</v>
      </c>
      <c r="F837" s="592">
        <f t="shared" si="114"/>
        <v>0</v>
      </c>
      <c r="G837" s="592">
        <f t="shared" si="114"/>
        <v>0</v>
      </c>
      <c r="H837" s="592">
        <f t="shared" si="114"/>
        <v>0</v>
      </c>
    </row>
    <row r="838" spans="3:8" hidden="1">
      <c r="C838" s="592"/>
      <c r="D838" s="593"/>
      <c r="E838" s="592"/>
      <c r="F838" s="592"/>
      <c r="G838" s="592"/>
      <c r="H838" s="592"/>
    </row>
    <row r="839" spans="3:8" hidden="1">
      <c r="C839" s="592">
        <f t="shared" ref="C839:H839" si="115">C66</f>
        <v>0</v>
      </c>
      <c r="D839" s="593">
        <f t="shared" si="115"/>
        <v>0</v>
      </c>
      <c r="E839" s="592">
        <f t="shared" si="115"/>
        <v>0</v>
      </c>
      <c r="F839" s="592">
        <f t="shared" si="115"/>
        <v>0</v>
      </c>
      <c r="G839" s="592">
        <f t="shared" si="115"/>
        <v>0</v>
      </c>
      <c r="H839" s="592">
        <f t="shared" si="115"/>
        <v>0</v>
      </c>
    </row>
    <row r="840" spans="3:8" hidden="1">
      <c r="C840" s="592"/>
      <c r="D840" s="593"/>
      <c r="E840" s="592"/>
      <c r="F840" s="592"/>
      <c r="G840" s="592"/>
      <c r="H840" s="592"/>
    </row>
    <row r="841" spans="3:8" hidden="1">
      <c r="C841" s="592">
        <f t="shared" ref="C841:H841" si="116">C67</f>
        <v>0</v>
      </c>
      <c r="D841" s="593">
        <f t="shared" si="116"/>
        <v>0</v>
      </c>
      <c r="E841" s="592">
        <f t="shared" si="116"/>
        <v>0</v>
      </c>
      <c r="F841" s="592">
        <f t="shared" si="116"/>
        <v>0</v>
      </c>
      <c r="G841" s="592">
        <f t="shared" si="116"/>
        <v>0</v>
      </c>
      <c r="H841" s="592">
        <f t="shared" si="116"/>
        <v>0</v>
      </c>
    </row>
    <row r="842" spans="3:8" hidden="1">
      <c r="C842" s="592"/>
      <c r="D842" s="593"/>
      <c r="E842" s="592"/>
      <c r="F842" s="592"/>
      <c r="G842" s="592"/>
      <c r="H842" s="592"/>
    </row>
    <row r="843" spans="3:8" hidden="1">
      <c r="C843" s="592">
        <f t="shared" ref="C843:H843" si="117">C68</f>
        <v>0</v>
      </c>
      <c r="D843" s="593">
        <f t="shared" si="117"/>
        <v>0</v>
      </c>
      <c r="E843" s="592">
        <f t="shared" si="117"/>
        <v>0</v>
      </c>
      <c r="F843" s="592">
        <f t="shared" si="117"/>
        <v>0</v>
      </c>
      <c r="G843" s="592">
        <f t="shared" si="117"/>
        <v>0</v>
      </c>
      <c r="H843" s="592">
        <f t="shared" si="117"/>
        <v>0</v>
      </c>
    </row>
    <row r="844" spans="3:8" hidden="1">
      <c r="C844" s="592"/>
      <c r="D844" s="593"/>
      <c r="E844" s="592"/>
      <c r="F844" s="592"/>
      <c r="G844" s="592"/>
      <c r="H844" s="592"/>
    </row>
    <row r="845" spans="3:8" hidden="1">
      <c r="C845" s="592">
        <f t="shared" ref="C845:H845" si="118">C69</f>
        <v>0</v>
      </c>
      <c r="D845" s="593">
        <f t="shared" si="118"/>
        <v>0</v>
      </c>
      <c r="E845" s="592">
        <f t="shared" si="118"/>
        <v>0</v>
      </c>
      <c r="F845" s="592">
        <f t="shared" si="118"/>
        <v>0</v>
      </c>
      <c r="G845" s="592">
        <f t="shared" si="118"/>
        <v>0</v>
      </c>
      <c r="H845" s="592">
        <f t="shared" si="118"/>
        <v>0</v>
      </c>
    </row>
    <row r="846" spans="3:8" hidden="1">
      <c r="C846" s="592"/>
      <c r="D846" s="593"/>
      <c r="E846" s="592"/>
      <c r="F846" s="592"/>
      <c r="G846" s="592"/>
      <c r="H846" s="592"/>
    </row>
    <row r="847" spans="3:8" hidden="1">
      <c r="C847" s="592">
        <f t="shared" ref="C847:H847" si="119">C70</f>
        <v>0</v>
      </c>
      <c r="D847" s="593">
        <f t="shared" si="119"/>
        <v>0</v>
      </c>
      <c r="E847" s="592">
        <f t="shared" si="119"/>
        <v>0</v>
      </c>
      <c r="F847" s="592">
        <f t="shared" si="119"/>
        <v>0</v>
      </c>
      <c r="G847" s="592">
        <f t="shared" si="119"/>
        <v>0</v>
      </c>
      <c r="H847" s="592">
        <f t="shared" si="119"/>
        <v>0</v>
      </c>
    </row>
    <row r="848" spans="3:8" hidden="1">
      <c r="C848" s="592"/>
      <c r="D848" s="593"/>
      <c r="E848" s="592"/>
      <c r="F848" s="592"/>
      <c r="G848" s="592"/>
      <c r="H848" s="592"/>
    </row>
    <row r="849" spans="3:8" hidden="1">
      <c r="C849" s="592">
        <f t="shared" ref="C849:H849" si="120">C71</f>
        <v>0</v>
      </c>
      <c r="D849" s="593">
        <f t="shared" si="120"/>
        <v>0</v>
      </c>
      <c r="E849" s="592">
        <f t="shared" si="120"/>
        <v>0</v>
      </c>
      <c r="F849" s="592">
        <f t="shared" si="120"/>
        <v>0</v>
      </c>
      <c r="G849" s="592">
        <f t="shared" si="120"/>
        <v>0</v>
      </c>
      <c r="H849" s="592">
        <f t="shared" si="120"/>
        <v>0</v>
      </c>
    </row>
    <row r="850" spans="3:8" hidden="1">
      <c r="C850" s="592"/>
      <c r="D850" s="593"/>
      <c r="E850" s="592"/>
      <c r="F850" s="592"/>
      <c r="G850" s="592"/>
      <c r="H850" s="592"/>
    </row>
    <row r="851" spans="3:8" hidden="1">
      <c r="C851" s="592">
        <f t="shared" ref="C851:H851" si="121">C72</f>
        <v>0</v>
      </c>
      <c r="D851" s="593">
        <f t="shared" si="121"/>
        <v>0</v>
      </c>
      <c r="E851" s="592">
        <f t="shared" si="121"/>
        <v>0</v>
      </c>
      <c r="F851" s="592">
        <f t="shared" si="121"/>
        <v>0</v>
      </c>
      <c r="G851" s="592">
        <f t="shared" si="121"/>
        <v>0</v>
      </c>
      <c r="H851" s="592">
        <f t="shared" si="121"/>
        <v>0</v>
      </c>
    </row>
    <row r="852" spans="3:8" hidden="1">
      <c r="C852" s="592"/>
      <c r="D852" s="593"/>
      <c r="E852" s="592"/>
      <c r="F852" s="592"/>
      <c r="G852" s="592"/>
      <c r="H852" s="592"/>
    </row>
    <row r="853" spans="3:8" hidden="1">
      <c r="C853" s="592">
        <f t="shared" ref="C853:H853" si="122">C73</f>
        <v>0</v>
      </c>
      <c r="D853" s="593">
        <f t="shared" si="122"/>
        <v>0</v>
      </c>
      <c r="E853" s="592">
        <f t="shared" si="122"/>
        <v>0</v>
      </c>
      <c r="F853" s="592">
        <f t="shared" si="122"/>
        <v>0</v>
      </c>
      <c r="G853" s="592">
        <f t="shared" si="122"/>
        <v>0</v>
      </c>
      <c r="H853" s="592">
        <f t="shared" si="122"/>
        <v>0</v>
      </c>
    </row>
    <row r="854" spans="3:8" hidden="1">
      <c r="C854" s="592"/>
      <c r="D854" s="593"/>
      <c r="E854" s="592"/>
      <c r="F854" s="592"/>
      <c r="G854" s="592"/>
      <c r="H854" s="592"/>
    </row>
    <row r="855" spans="3:8" hidden="1">
      <c r="C855" s="592">
        <f t="shared" ref="C855:H855" si="123">C74</f>
        <v>0</v>
      </c>
      <c r="D855" s="593">
        <f t="shared" si="123"/>
        <v>0</v>
      </c>
      <c r="E855" s="592">
        <f t="shared" si="123"/>
        <v>0</v>
      </c>
      <c r="F855" s="592">
        <f t="shared" si="123"/>
        <v>0</v>
      </c>
      <c r="G855" s="592">
        <f t="shared" si="123"/>
        <v>0</v>
      </c>
      <c r="H855" s="592">
        <f t="shared" si="123"/>
        <v>0</v>
      </c>
    </row>
    <row r="856" spans="3:8" hidden="1">
      <c r="C856" s="592"/>
      <c r="D856" s="593"/>
      <c r="E856" s="592"/>
      <c r="F856" s="592"/>
      <c r="G856" s="592"/>
      <c r="H856" s="592"/>
    </row>
    <row r="857" spans="3:8" hidden="1">
      <c r="C857" s="592">
        <f t="shared" ref="C857:H857" si="124">C75</f>
        <v>0</v>
      </c>
      <c r="D857" s="593">
        <f t="shared" si="124"/>
        <v>0</v>
      </c>
      <c r="E857" s="592">
        <f t="shared" si="124"/>
        <v>0</v>
      </c>
      <c r="F857" s="592">
        <f t="shared" si="124"/>
        <v>0</v>
      </c>
      <c r="G857" s="592">
        <f t="shared" si="124"/>
        <v>0</v>
      </c>
      <c r="H857" s="592">
        <f t="shared" si="124"/>
        <v>0</v>
      </c>
    </row>
    <row r="858" spans="3:8" hidden="1">
      <c r="C858" s="592"/>
      <c r="D858" s="593"/>
      <c r="E858" s="592"/>
      <c r="F858" s="592"/>
      <c r="G858" s="592"/>
      <c r="H858" s="592"/>
    </row>
    <row r="859" spans="3:8" hidden="1">
      <c r="C859" s="592">
        <f t="shared" ref="C859:H859" si="125">C76</f>
        <v>0</v>
      </c>
      <c r="D859" s="593">
        <f t="shared" si="125"/>
        <v>0</v>
      </c>
      <c r="E859" s="592">
        <f t="shared" si="125"/>
        <v>0</v>
      </c>
      <c r="F859" s="592">
        <f t="shared" si="125"/>
        <v>0</v>
      </c>
      <c r="G859" s="592">
        <f t="shared" si="125"/>
        <v>0</v>
      </c>
      <c r="H859" s="592">
        <f t="shared" si="125"/>
        <v>0</v>
      </c>
    </row>
    <row r="860" spans="3:8" hidden="1">
      <c r="C860" s="592"/>
      <c r="D860" s="593"/>
      <c r="E860" s="592"/>
      <c r="F860" s="592"/>
      <c r="G860" s="592"/>
      <c r="H860" s="592"/>
    </row>
    <row r="861" spans="3:8" hidden="1">
      <c r="C861" s="592">
        <f t="shared" ref="C861:H861" si="126">C77</f>
        <v>0</v>
      </c>
      <c r="D861" s="593">
        <f t="shared" si="126"/>
        <v>0</v>
      </c>
      <c r="E861" s="592">
        <f t="shared" si="126"/>
        <v>0</v>
      </c>
      <c r="F861" s="592">
        <f t="shared" si="126"/>
        <v>0</v>
      </c>
      <c r="G861" s="592">
        <f t="shared" si="126"/>
        <v>0</v>
      </c>
      <c r="H861" s="592">
        <f t="shared" si="126"/>
        <v>0</v>
      </c>
    </row>
    <row r="862" spans="3:8" hidden="1">
      <c r="C862" s="592"/>
      <c r="D862" s="593"/>
      <c r="E862" s="592"/>
      <c r="F862" s="592"/>
      <c r="G862" s="592"/>
      <c r="H862" s="592"/>
    </row>
    <row r="863" spans="3:8" hidden="1">
      <c r="C863" s="592">
        <f t="shared" ref="C863:H863" si="127">C78</f>
        <v>0</v>
      </c>
      <c r="D863" s="593">
        <f t="shared" si="127"/>
        <v>0</v>
      </c>
      <c r="E863" s="592">
        <f t="shared" si="127"/>
        <v>0</v>
      </c>
      <c r="F863" s="592">
        <f t="shared" si="127"/>
        <v>0</v>
      </c>
      <c r="G863" s="592">
        <f t="shared" si="127"/>
        <v>0</v>
      </c>
      <c r="H863" s="592">
        <f t="shared" si="127"/>
        <v>0</v>
      </c>
    </row>
    <row r="864" spans="3:8" hidden="1">
      <c r="C864" s="592"/>
      <c r="D864" s="593"/>
      <c r="E864" s="592"/>
      <c r="F864" s="592"/>
      <c r="G864" s="592"/>
      <c r="H864" s="592"/>
    </row>
    <row r="865" spans="3:8" hidden="1">
      <c r="C865" s="592">
        <f t="shared" ref="C865:H865" si="128">C79</f>
        <v>0</v>
      </c>
      <c r="D865" s="593">
        <f t="shared" si="128"/>
        <v>0</v>
      </c>
      <c r="E865" s="592">
        <f t="shared" si="128"/>
        <v>0</v>
      </c>
      <c r="F865" s="592">
        <f t="shared" si="128"/>
        <v>0</v>
      </c>
      <c r="G865" s="592">
        <f t="shared" si="128"/>
        <v>0</v>
      </c>
      <c r="H865" s="592">
        <f t="shared" si="128"/>
        <v>0</v>
      </c>
    </row>
    <row r="866" spans="3:8" hidden="1">
      <c r="C866" s="592"/>
      <c r="D866" s="593"/>
      <c r="E866" s="592"/>
      <c r="F866" s="592"/>
      <c r="G866" s="592"/>
      <c r="H866" s="592"/>
    </row>
    <row r="867" spans="3:8" hidden="1">
      <c r="C867" s="592">
        <f t="shared" ref="C867:H867" si="129">C80</f>
        <v>0</v>
      </c>
      <c r="D867" s="593">
        <f t="shared" si="129"/>
        <v>0</v>
      </c>
      <c r="E867" s="592">
        <f t="shared" si="129"/>
        <v>0</v>
      </c>
      <c r="F867" s="592">
        <f t="shared" si="129"/>
        <v>0</v>
      </c>
      <c r="G867" s="592">
        <f t="shared" si="129"/>
        <v>0</v>
      </c>
      <c r="H867" s="592">
        <f t="shared" si="129"/>
        <v>0</v>
      </c>
    </row>
    <row r="868" spans="3:8" hidden="1">
      <c r="C868" s="592"/>
      <c r="D868" s="593"/>
      <c r="E868" s="592"/>
      <c r="F868" s="592"/>
      <c r="G868" s="592"/>
      <c r="H868" s="592"/>
    </row>
    <row r="869" spans="3:8" hidden="1">
      <c r="C869" s="592">
        <f t="shared" ref="C869:H869" si="130">C81</f>
        <v>0</v>
      </c>
      <c r="D869" s="593">
        <f t="shared" si="130"/>
        <v>0</v>
      </c>
      <c r="E869" s="592">
        <f t="shared" si="130"/>
        <v>0</v>
      </c>
      <c r="F869" s="592">
        <f t="shared" si="130"/>
        <v>0</v>
      </c>
      <c r="G869" s="592">
        <f t="shared" si="130"/>
        <v>0</v>
      </c>
      <c r="H869" s="592">
        <f t="shared" si="130"/>
        <v>0</v>
      </c>
    </row>
    <row r="870" spans="3:8" hidden="1">
      <c r="C870" s="592"/>
      <c r="D870" s="593"/>
      <c r="E870" s="592"/>
      <c r="F870" s="592"/>
      <c r="G870" s="592"/>
      <c r="H870" s="592"/>
    </row>
    <row r="871" spans="3:8" hidden="1">
      <c r="C871" s="592">
        <f t="shared" ref="C871:H871" si="131">C82</f>
        <v>0</v>
      </c>
      <c r="D871" s="593">
        <f t="shared" si="131"/>
        <v>0</v>
      </c>
      <c r="E871" s="592">
        <f t="shared" si="131"/>
        <v>0</v>
      </c>
      <c r="F871" s="592">
        <f t="shared" si="131"/>
        <v>0</v>
      </c>
      <c r="G871" s="592">
        <f t="shared" si="131"/>
        <v>0</v>
      </c>
      <c r="H871" s="592">
        <f t="shared" si="131"/>
        <v>0</v>
      </c>
    </row>
    <row r="872" spans="3:8" hidden="1">
      <c r="C872" s="592"/>
      <c r="D872" s="593"/>
      <c r="E872" s="592"/>
      <c r="F872" s="592"/>
      <c r="G872" s="592"/>
      <c r="H872" s="592"/>
    </row>
    <row r="873" spans="3:8" hidden="1">
      <c r="C873" s="592">
        <f t="shared" ref="C873:H873" si="132">C83</f>
        <v>0</v>
      </c>
      <c r="D873" s="593">
        <f t="shared" si="132"/>
        <v>0</v>
      </c>
      <c r="E873" s="592">
        <f t="shared" si="132"/>
        <v>0</v>
      </c>
      <c r="F873" s="592">
        <f t="shared" si="132"/>
        <v>0</v>
      </c>
      <c r="G873" s="592">
        <f t="shared" si="132"/>
        <v>0</v>
      </c>
      <c r="H873" s="592">
        <f t="shared" si="132"/>
        <v>0</v>
      </c>
    </row>
    <row r="874" spans="3:8" hidden="1">
      <c r="C874" s="592"/>
      <c r="D874" s="593"/>
      <c r="E874" s="592"/>
      <c r="F874" s="592"/>
      <c r="G874" s="592"/>
      <c r="H874" s="592"/>
    </row>
    <row r="875" spans="3:8" hidden="1">
      <c r="C875" s="592">
        <f t="shared" ref="C875:H875" si="133">C84</f>
        <v>0</v>
      </c>
      <c r="D875" s="593">
        <f t="shared" si="133"/>
        <v>0</v>
      </c>
      <c r="E875" s="592">
        <f t="shared" si="133"/>
        <v>0</v>
      </c>
      <c r="F875" s="592">
        <f t="shared" si="133"/>
        <v>0</v>
      </c>
      <c r="G875" s="592">
        <f t="shared" si="133"/>
        <v>0</v>
      </c>
      <c r="H875" s="592">
        <f t="shared" si="133"/>
        <v>0</v>
      </c>
    </row>
    <row r="876" spans="3:8" hidden="1">
      <c r="C876" s="592"/>
      <c r="D876" s="593"/>
      <c r="E876" s="592"/>
      <c r="F876" s="592"/>
      <c r="G876" s="592"/>
      <c r="H876" s="592"/>
    </row>
    <row r="877" spans="3:8" hidden="1">
      <c r="C877" s="592">
        <f t="shared" ref="C877:H877" si="134">C85</f>
        <v>0</v>
      </c>
      <c r="D877" s="593">
        <f t="shared" si="134"/>
        <v>0</v>
      </c>
      <c r="E877" s="592">
        <f t="shared" si="134"/>
        <v>0</v>
      </c>
      <c r="F877" s="592">
        <f t="shared" si="134"/>
        <v>0</v>
      </c>
      <c r="G877" s="592">
        <f t="shared" si="134"/>
        <v>0</v>
      </c>
      <c r="H877" s="592">
        <f t="shared" si="134"/>
        <v>0</v>
      </c>
    </row>
    <row r="878" spans="3:8" hidden="1">
      <c r="C878" s="592"/>
      <c r="D878" s="593"/>
      <c r="E878" s="592"/>
      <c r="F878" s="592"/>
      <c r="G878" s="592"/>
      <c r="H878" s="592"/>
    </row>
    <row r="879" spans="3:8" hidden="1">
      <c r="C879" s="592">
        <f t="shared" ref="C879:H879" si="135">C86</f>
        <v>0</v>
      </c>
      <c r="D879" s="593">
        <f t="shared" si="135"/>
        <v>0</v>
      </c>
      <c r="E879" s="592">
        <f t="shared" si="135"/>
        <v>0</v>
      </c>
      <c r="F879" s="592">
        <f t="shared" si="135"/>
        <v>0</v>
      </c>
      <c r="G879" s="592">
        <f t="shared" si="135"/>
        <v>0</v>
      </c>
      <c r="H879" s="592">
        <f t="shared" si="135"/>
        <v>0</v>
      </c>
    </row>
    <row r="880" spans="3:8" hidden="1">
      <c r="C880" s="592"/>
      <c r="D880" s="593"/>
      <c r="E880" s="592"/>
      <c r="F880" s="592"/>
      <c r="G880" s="592"/>
      <c r="H880" s="592"/>
    </row>
    <row r="881" spans="3:8" hidden="1">
      <c r="C881" s="592">
        <f t="shared" ref="C881:H881" si="136">C87</f>
        <v>0</v>
      </c>
      <c r="D881" s="593">
        <f t="shared" si="136"/>
        <v>0</v>
      </c>
      <c r="E881" s="592">
        <f t="shared" si="136"/>
        <v>0</v>
      </c>
      <c r="F881" s="592">
        <f t="shared" si="136"/>
        <v>0</v>
      </c>
      <c r="G881" s="592">
        <f t="shared" si="136"/>
        <v>0</v>
      </c>
      <c r="H881" s="592">
        <f t="shared" si="136"/>
        <v>0</v>
      </c>
    </row>
    <row r="882" spans="3:8" hidden="1">
      <c r="C882" s="592"/>
      <c r="D882" s="593"/>
      <c r="E882" s="592"/>
      <c r="F882" s="592"/>
      <c r="G882" s="592"/>
      <c r="H882" s="592"/>
    </row>
    <row r="883" spans="3:8" hidden="1">
      <c r="C883" s="592">
        <f t="shared" ref="C883:H883" si="137">C88</f>
        <v>0</v>
      </c>
      <c r="D883" s="593">
        <f t="shared" si="137"/>
        <v>0</v>
      </c>
      <c r="E883" s="592">
        <f t="shared" si="137"/>
        <v>0</v>
      </c>
      <c r="F883" s="592">
        <f t="shared" si="137"/>
        <v>0</v>
      </c>
      <c r="G883" s="592">
        <f t="shared" si="137"/>
        <v>0</v>
      </c>
      <c r="H883" s="592">
        <f t="shared" si="137"/>
        <v>0</v>
      </c>
    </row>
    <row r="884" spans="3:8" hidden="1">
      <c r="C884" s="592"/>
      <c r="D884" s="593"/>
      <c r="E884" s="592"/>
      <c r="F884" s="592"/>
      <c r="G884" s="592"/>
      <c r="H884" s="592"/>
    </row>
    <row r="885" spans="3:8" hidden="1">
      <c r="C885" s="592">
        <f t="shared" ref="C885:H885" si="138">C89</f>
        <v>0</v>
      </c>
      <c r="D885" s="593">
        <f t="shared" si="138"/>
        <v>0</v>
      </c>
      <c r="E885" s="592">
        <f t="shared" si="138"/>
        <v>0</v>
      </c>
      <c r="F885" s="592">
        <f t="shared" si="138"/>
        <v>0</v>
      </c>
      <c r="G885" s="592">
        <f t="shared" si="138"/>
        <v>0</v>
      </c>
      <c r="H885" s="592">
        <f t="shared" si="138"/>
        <v>0</v>
      </c>
    </row>
    <row r="886" spans="3:8" hidden="1">
      <c r="C886" s="592"/>
      <c r="D886" s="593"/>
      <c r="E886" s="592"/>
      <c r="F886" s="592"/>
      <c r="G886" s="592"/>
      <c r="H886" s="592"/>
    </row>
    <row r="887" spans="3:8" hidden="1">
      <c r="C887" s="592">
        <f t="shared" ref="C887:H887" si="139">C90</f>
        <v>0</v>
      </c>
      <c r="D887" s="593">
        <f t="shared" si="139"/>
        <v>0</v>
      </c>
      <c r="E887" s="592">
        <f t="shared" si="139"/>
        <v>0</v>
      </c>
      <c r="F887" s="592">
        <f t="shared" si="139"/>
        <v>0</v>
      </c>
      <c r="G887" s="592">
        <f t="shared" si="139"/>
        <v>0</v>
      </c>
      <c r="H887" s="592">
        <f t="shared" si="139"/>
        <v>0</v>
      </c>
    </row>
    <row r="888" spans="3:8" hidden="1">
      <c r="C888" s="592"/>
      <c r="D888" s="593"/>
      <c r="E888" s="592"/>
      <c r="F888" s="592"/>
      <c r="G888" s="592"/>
      <c r="H888" s="592"/>
    </row>
    <row r="889" spans="3:8" hidden="1">
      <c r="C889" s="592">
        <f t="shared" ref="C889:H889" si="140">C91</f>
        <v>0</v>
      </c>
      <c r="D889" s="593">
        <f t="shared" si="140"/>
        <v>0</v>
      </c>
      <c r="E889" s="592">
        <f t="shared" si="140"/>
        <v>0</v>
      </c>
      <c r="F889" s="592">
        <f t="shared" si="140"/>
        <v>0</v>
      </c>
      <c r="G889" s="592">
        <f t="shared" si="140"/>
        <v>0</v>
      </c>
      <c r="H889" s="592">
        <f t="shared" si="140"/>
        <v>0</v>
      </c>
    </row>
    <row r="890" spans="3:8" hidden="1">
      <c r="C890" s="592"/>
      <c r="D890" s="593"/>
      <c r="E890" s="592"/>
      <c r="F890" s="592"/>
      <c r="G890" s="592"/>
      <c r="H890" s="592"/>
    </row>
    <row r="891" spans="3:8" hidden="1">
      <c r="C891" s="592">
        <f t="shared" ref="C891:H891" si="141">C92</f>
        <v>0</v>
      </c>
      <c r="D891" s="593">
        <f t="shared" si="141"/>
        <v>0</v>
      </c>
      <c r="E891" s="592">
        <f t="shared" si="141"/>
        <v>0</v>
      </c>
      <c r="F891" s="592">
        <f t="shared" si="141"/>
        <v>0</v>
      </c>
      <c r="G891" s="592">
        <f t="shared" si="141"/>
        <v>0</v>
      </c>
      <c r="H891" s="592">
        <f t="shared" si="141"/>
        <v>0</v>
      </c>
    </row>
    <row r="892" spans="3:8" hidden="1">
      <c r="C892" s="592"/>
      <c r="D892" s="593"/>
      <c r="E892" s="592"/>
      <c r="F892" s="592"/>
      <c r="G892" s="592"/>
      <c r="H892" s="592"/>
    </row>
    <row r="893" spans="3:8" hidden="1">
      <c r="C893" s="592">
        <f t="shared" ref="C893:H893" si="142">C93</f>
        <v>0</v>
      </c>
      <c r="D893" s="593">
        <f t="shared" si="142"/>
        <v>0</v>
      </c>
      <c r="E893" s="592">
        <f t="shared" si="142"/>
        <v>0</v>
      </c>
      <c r="F893" s="592">
        <f t="shared" si="142"/>
        <v>0</v>
      </c>
      <c r="G893" s="592">
        <f t="shared" si="142"/>
        <v>0</v>
      </c>
      <c r="H893" s="592">
        <f t="shared" si="142"/>
        <v>0</v>
      </c>
    </row>
    <row r="894" spans="3:8" hidden="1">
      <c r="C894" s="592"/>
      <c r="D894" s="593"/>
      <c r="E894" s="592"/>
      <c r="F894" s="592"/>
      <c r="G894" s="592"/>
      <c r="H894" s="592"/>
    </row>
    <row r="895" spans="3:8" hidden="1">
      <c r="C895" s="592">
        <f t="shared" ref="C895:H895" si="143">C94</f>
        <v>0</v>
      </c>
      <c r="D895" s="593">
        <f t="shared" si="143"/>
        <v>0</v>
      </c>
      <c r="E895" s="592">
        <f t="shared" si="143"/>
        <v>0</v>
      </c>
      <c r="F895" s="592">
        <f t="shared" si="143"/>
        <v>0</v>
      </c>
      <c r="G895" s="592">
        <f t="shared" si="143"/>
        <v>0</v>
      </c>
      <c r="H895" s="592">
        <f t="shared" si="143"/>
        <v>0</v>
      </c>
    </row>
    <row r="896" spans="3:8" hidden="1">
      <c r="C896" s="592"/>
      <c r="D896" s="593"/>
      <c r="E896" s="592"/>
      <c r="F896" s="592"/>
      <c r="G896" s="592"/>
      <c r="H896" s="592"/>
    </row>
    <row r="897" spans="3:8" hidden="1">
      <c r="C897" s="592">
        <f t="shared" ref="C897:H897" si="144">C95</f>
        <v>0</v>
      </c>
      <c r="D897" s="593">
        <f t="shared" si="144"/>
        <v>0</v>
      </c>
      <c r="E897" s="592">
        <f t="shared" si="144"/>
        <v>0</v>
      </c>
      <c r="F897" s="592">
        <f t="shared" si="144"/>
        <v>0</v>
      </c>
      <c r="G897" s="592">
        <f t="shared" si="144"/>
        <v>0</v>
      </c>
      <c r="H897" s="592">
        <f t="shared" si="144"/>
        <v>0</v>
      </c>
    </row>
    <row r="898" spans="3:8" hidden="1">
      <c r="C898" s="592"/>
      <c r="D898" s="593"/>
      <c r="E898" s="592"/>
      <c r="F898" s="592"/>
      <c r="G898" s="592"/>
      <c r="H898" s="592"/>
    </row>
    <row r="899" spans="3:8" hidden="1">
      <c r="C899" s="592">
        <f t="shared" ref="C899:H899" si="145">C96</f>
        <v>0</v>
      </c>
      <c r="D899" s="593">
        <f t="shared" si="145"/>
        <v>0</v>
      </c>
      <c r="E899" s="592">
        <f t="shared" si="145"/>
        <v>0</v>
      </c>
      <c r="F899" s="592">
        <f t="shared" si="145"/>
        <v>0</v>
      </c>
      <c r="G899" s="592">
        <f t="shared" si="145"/>
        <v>0</v>
      </c>
      <c r="H899" s="592">
        <f t="shared" si="145"/>
        <v>0</v>
      </c>
    </row>
    <row r="900" spans="3:8" hidden="1">
      <c r="C900" s="592"/>
      <c r="D900" s="593"/>
      <c r="E900" s="592"/>
      <c r="F900" s="592"/>
      <c r="G900" s="592"/>
      <c r="H900" s="592"/>
    </row>
    <row r="901" spans="3:8" hidden="1">
      <c r="C901" s="592">
        <f t="shared" ref="C901:H901" si="146">C97</f>
        <v>0</v>
      </c>
      <c r="D901" s="593">
        <f t="shared" si="146"/>
        <v>0</v>
      </c>
      <c r="E901" s="592">
        <f t="shared" si="146"/>
        <v>0</v>
      </c>
      <c r="F901" s="592">
        <f t="shared" si="146"/>
        <v>0</v>
      </c>
      <c r="G901" s="592">
        <f t="shared" si="146"/>
        <v>0</v>
      </c>
      <c r="H901" s="592">
        <f t="shared" si="146"/>
        <v>0</v>
      </c>
    </row>
    <row r="902" spans="3:8" hidden="1">
      <c r="C902" s="592"/>
      <c r="D902" s="593"/>
      <c r="E902" s="592"/>
      <c r="F902" s="592"/>
      <c r="G902" s="592"/>
      <c r="H902" s="592"/>
    </row>
    <row r="903" spans="3:8" hidden="1">
      <c r="C903" s="592">
        <f t="shared" ref="C903:H903" si="147">C98</f>
        <v>0</v>
      </c>
      <c r="D903" s="593">
        <f t="shared" si="147"/>
        <v>0</v>
      </c>
      <c r="E903" s="592">
        <f t="shared" si="147"/>
        <v>0</v>
      </c>
      <c r="F903" s="592">
        <f t="shared" si="147"/>
        <v>0</v>
      </c>
      <c r="G903" s="592">
        <f t="shared" si="147"/>
        <v>0</v>
      </c>
      <c r="H903" s="592">
        <f t="shared" si="147"/>
        <v>0</v>
      </c>
    </row>
    <row r="904" spans="3:8" hidden="1">
      <c r="C904" s="592"/>
      <c r="D904" s="593"/>
      <c r="E904" s="592"/>
      <c r="F904" s="592"/>
      <c r="G904" s="592"/>
      <c r="H904" s="592"/>
    </row>
    <row r="905" spans="3:8" hidden="1">
      <c r="C905" s="592">
        <f t="shared" ref="C905:H905" si="148">C99</f>
        <v>0</v>
      </c>
      <c r="D905" s="593">
        <f t="shared" si="148"/>
        <v>0</v>
      </c>
      <c r="E905" s="592">
        <f t="shared" si="148"/>
        <v>0</v>
      </c>
      <c r="F905" s="592">
        <f t="shared" si="148"/>
        <v>0</v>
      </c>
      <c r="G905" s="592">
        <f t="shared" si="148"/>
        <v>0</v>
      </c>
      <c r="H905" s="592">
        <f t="shared" si="148"/>
        <v>0</v>
      </c>
    </row>
    <row r="906" spans="3:8" hidden="1">
      <c r="C906" s="592"/>
      <c r="D906" s="593"/>
      <c r="E906" s="592"/>
      <c r="F906" s="592"/>
      <c r="G906" s="592"/>
      <c r="H906" s="592"/>
    </row>
    <row r="907" spans="3:8" hidden="1">
      <c r="C907" s="592">
        <f t="shared" ref="C907:H907" si="149">C100</f>
        <v>0</v>
      </c>
      <c r="D907" s="593">
        <f t="shared" si="149"/>
        <v>0</v>
      </c>
      <c r="E907" s="592">
        <f t="shared" si="149"/>
        <v>0</v>
      </c>
      <c r="F907" s="592">
        <f t="shared" si="149"/>
        <v>0</v>
      </c>
      <c r="G907" s="592">
        <f t="shared" si="149"/>
        <v>0</v>
      </c>
      <c r="H907" s="592">
        <f t="shared" si="149"/>
        <v>0</v>
      </c>
    </row>
    <row r="908" spans="3:8" hidden="1">
      <c r="C908" s="592"/>
      <c r="D908" s="593"/>
      <c r="E908" s="592"/>
      <c r="F908" s="592"/>
      <c r="G908" s="592"/>
      <c r="H908" s="592"/>
    </row>
    <row r="909" spans="3:8" hidden="1">
      <c r="C909" s="592">
        <f t="shared" ref="C909:H909" si="150">C101</f>
        <v>0</v>
      </c>
      <c r="D909" s="593">
        <f t="shared" si="150"/>
        <v>0</v>
      </c>
      <c r="E909" s="592">
        <f t="shared" si="150"/>
        <v>0</v>
      </c>
      <c r="F909" s="592">
        <f t="shared" si="150"/>
        <v>0</v>
      </c>
      <c r="G909" s="592">
        <f t="shared" si="150"/>
        <v>0</v>
      </c>
      <c r="H909" s="592">
        <f t="shared" si="150"/>
        <v>0</v>
      </c>
    </row>
    <row r="910" spans="3:8" hidden="1">
      <c r="C910" s="592"/>
      <c r="D910" s="593"/>
      <c r="E910" s="592"/>
      <c r="F910" s="592"/>
      <c r="G910" s="592"/>
      <c r="H910" s="592"/>
    </row>
    <row r="911" spans="3:8" hidden="1">
      <c r="C911" s="592">
        <f t="shared" ref="C911:H911" si="151">C102</f>
        <v>0</v>
      </c>
      <c r="D911" s="593">
        <f t="shared" si="151"/>
        <v>0</v>
      </c>
      <c r="E911" s="592">
        <f t="shared" si="151"/>
        <v>0</v>
      </c>
      <c r="F911" s="592">
        <f t="shared" si="151"/>
        <v>0</v>
      </c>
      <c r="G911" s="592">
        <f t="shared" si="151"/>
        <v>0</v>
      </c>
      <c r="H911" s="592">
        <f t="shared" si="151"/>
        <v>0</v>
      </c>
    </row>
    <row r="912" spans="3:8" hidden="1">
      <c r="C912" s="592"/>
      <c r="D912" s="593"/>
      <c r="E912" s="592"/>
      <c r="F912" s="592"/>
      <c r="G912" s="592"/>
      <c r="H912" s="592"/>
    </row>
    <row r="913" spans="3:8" hidden="1">
      <c r="C913" s="592">
        <f t="shared" ref="C913:H913" si="152">C103</f>
        <v>0</v>
      </c>
      <c r="D913" s="593">
        <f t="shared" si="152"/>
        <v>0</v>
      </c>
      <c r="E913" s="592">
        <f t="shared" si="152"/>
        <v>0</v>
      </c>
      <c r="F913" s="592">
        <f t="shared" si="152"/>
        <v>0</v>
      </c>
      <c r="G913" s="592">
        <f t="shared" si="152"/>
        <v>0</v>
      </c>
      <c r="H913" s="592">
        <f t="shared" si="152"/>
        <v>0</v>
      </c>
    </row>
    <row r="914" spans="3:8" hidden="1">
      <c r="C914" s="592"/>
      <c r="D914" s="593"/>
      <c r="E914" s="592"/>
      <c r="F914" s="592"/>
      <c r="G914" s="592"/>
      <c r="H914" s="592"/>
    </row>
    <row r="915" spans="3:8" hidden="1">
      <c r="C915" s="592">
        <f t="shared" ref="C915:H915" si="153">C104</f>
        <v>0</v>
      </c>
      <c r="D915" s="593">
        <f t="shared" si="153"/>
        <v>0</v>
      </c>
      <c r="E915" s="592">
        <f t="shared" si="153"/>
        <v>0</v>
      </c>
      <c r="F915" s="592">
        <f t="shared" si="153"/>
        <v>0</v>
      </c>
      <c r="G915" s="592">
        <f t="shared" si="153"/>
        <v>0</v>
      </c>
      <c r="H915" s="592">
        <f t="shared" si="153"/>
        <v>0</v>
      </c>
    </row>
    <row r="916" spans="3:8" hidden="1">
      <c r="C916" s="592"/>
      <c r="D916" s="593"/>
      <c r="E916" s="592"/>
      <c r="F916" s="592"/>
      <c r="G916" s="592"/>
      <c r="H916" s="592"/>
    </row>
    <row r="917" spans="3:8" hidden="1">
      <c r="C917" s="592">
        <f t="shared" ref="C917:H917" si="154">C105</f>
        <v>0</v>
      </c>
      <c r="D917" s="593">
        <f t="shared" si="154"/>
        <v>0</v>
      </c>
      <c r="E917" s="592">
        <f t="shared" si="154"/>
        <v>0</v>
      </c>
      <c r="F917" s="592">
        <f t="shared" si="154"/>
        <v>0</v>
      </c>
      <c r="G917" s="592">
        <f t="shared" si="154"/>
        <v>0</v>
      </c>
      <c r="H917" s="592">
        <f t="shared" si="154"/>
        <v>0</v>
      </c>
    </row>
    <row r="918" spans="3:8" hidden="1">
      <c r="C918" s="592"/>
      <c r="D918" s="593"/>
      <c r="E918" s="592"/>
      <c r="F918" s="592"/>
      <c r="G918" s="592"/>
      <c r="H918" s="592"/>
    </row>
    <row r="919" spans="3:8" hidden="1">
      <c r="C919" s="592">
        <f t="shared" ref="C919:H919" si="155">C106</f>
        <v>0</v>
      </c>
      <c r="D919" s="593">
        <f t="shared" si="155"/>
        <v>0</v>
      </c>
      <c r="E919" s="592">
        <f t="shared" si="155"/>
        <v>0</v>
      </c>
      <c r="F919" s="592">
        <f t="shared" si="155"/>
        <v>0</v>
      </c>
      <c r="G919" s="592">
        <f t="shared" si="155"/>
        <v>0</v>
      </c>
      <c r="H919" s="592">
        <f t="shared" si="155"/>
        <v>0</v>
      </c>
    </row>
    <row r="920" spans="3:8" hidden="1">
      <c r="C920" s="592"/>
      <c r="D920" s="593"/>
      <c r="E920" s="592"/>
      <c r="F920" s="592"/>
      <c r="G920" s="592"/>
      <c r="H920" s="592"/>
    </row>
    <row r="921" spans="3:8" hidden="1">
      <c r="C921" s="592">
        <f t="shared" ref="C921:H921" si="156">C107</f>
        <v>0</v>
      </c>
      <c r="D921" s="593">
        <f t="shared" si="156"/>
        <v>0</v>
      </c>
      <c r="E921" s="592">
        <f t="shared" si="156"/>
        <v>0</v>
      </c>
      <c r="F921" s="592">
        <f t="shared" si="156"/>
        <v>0</v>
      </c>
      <c r="G921" s="592">
        <f t="shared" si="156"/>
        <v>0</v>
      </c>
      <c r="H921" s="592">
        <f t="shared" si="156"/>
        <v>0</v>
      </c>
    </row>
    <row r="922" spans="3:8" hidden="1">
      <c r="C922" s="592"/>
      <c r="D922" s="593"/>
      <c r="E922" s="592"/>
      <c r="F922" s="592"/>
      <c r="G922" s="592"/>
      <c r="H922" s="592"/>
    </row>
    <row r="923" spans="3:8" hidden="1">
      <c r="C923" s="592">
        <f t="shared" ref="C923:H923" si="157">C108</f>
        <v>0</v>
      </c>
      <c r="D923" s="593">
        <f t="shared" si="157"/>
        <v>0</v>
      </c>
      <c r="E923" s="592">
        <f t="shared" si="157"/>
        <v>0</v>
      </c>
      <c r="F923" s="592">
        <f t="shared" si="157"/>
        <v>0</v>
      </c>
      <c r="G923" s="592">
        <f t="shared" si="157"/>
        <v>0</v>
      </c>
      <c r="H923" s="592">
        <f t="shared" si="157"/>
        <v>0</v>
      </c>
    </row>
    <row r="924" spans="3:8" hidden="1">
      <c r="C924" s="592"/>
      <c r="D924" s="593"/>
      <c r="E924" s="592"/>
      <c r="F924" s="592"/>
      <c r="G924" s="592"/>
      <c r="H924" s="592"/>
    </row>
    <row r="925" spans="3:8" hidden="1">
      <c r="C925" s="592">
        <f t="shared" ref="C925:H925" si="158">C109</f>
        <v>0</v>
      </c>
      <c r="D925" s="593">
        <f t="shared" si="158"/>
        <v>0</v>
      </c>
      <c r="E925" s="592">
        <f t="shared" si="158"/>
        <v>0</v>
      </c>
      <c r="F925" s="592">
        <f t="shared" si="158"/>
        <v>0</v>
      </c>
      <c r="G925" s="592">
        <f t="shared" si="158"/>
        <v>0</v>
      </c>
      <c r="H925" s="592">
        <f t="shared" si="158"/>
        <v>0</v>
      </c>
    </row>
    <row r="926" spans="3:8" hidden="1">
      <c r="C926" s="592"/>
      <c r="D926" s="593"/>
      <c r="E926" s="592"/>
      <c r="F926" s="592"/>
      <c r="G926" s="592"/>
      <c r="H926" s="592"/>
    </row>
    <row r="927" spans="3:8" hidden="1">
      <c r="C927" s="592">
        <f t="shared" ref="C927:H927" si="159">C110</f>
        <v>0</v>
      </c>
      <c r="D927" s="593">
        <f t="shared" si="159"/>
        <v>0</v>
      </c>
      <c r="E927" s="592">
        <f t="shared" si="159"/>
        <v>0</v>
      </c>
      <c r="F927" s="592">
        <f t="shared" si="159"/>
        <v>0</v>
      </c>
      <c r="G927" s="592">
        <f t="shared" si="159"/>
        <v>0</v>
      </c>
      <c r="H927" s="592">
        <f t="shared" si="159"/>
        <v>0</v>
      </c>
    </row>
    <row r="928" spans="3:8" hidden="1">
      <c r="C928" s="592"/>
      <c r="D928" s="593"/>
      <c r="E928" s="592"/>
      <c r="F928" s="592"/>
      <c r="G928" s="592"/>
      <c r="H928" s="592"/>
    </row>
    <row r="929" spans="3:8" hidden="1">
      <c r="C929" s="592">
        <f t="shared" ref="C929:H929" si="160">C111</f>
        <v>0</v>
      </c>
      <c r="D929" s="593">
        <f t="shared" si="160"/>
        <v>0</v>
      </c>
      <c r="E929" s="592">
        <f t="shared" si="160"/>
        <v>0</v>
      </c>
      <c r="F929" s="592">
        <f t="shared" si="160"/>
        <v>0</v>
      </c>
      <c r="G929" s="592">
        <f t="shared" si="160"/>
        <v>0</v>
      </c>
      <c r="H929" s="592">
        <f t="shared" si="160"/>
        <v>0</v>
      </c>
    </row>
    <row r="930" spans="3:8" hidden="1">
      <c r="C930" s="592"/>
      <c r="D930" s="593"/>
      <c r="E930" s="592"/>
      <c r="F930" s="592"/>
      <c r="G930" s="592"/>
      <c r="H930" s="592"/>
    </row>
    <row r="931" spans="3:8" hidden="1">
      <c r="C931" s="592">
        <f t="shared" ref="C931:H931" si="161">C112</f>
        <v>0</v>
      </c>
      <c r="D931" s="593">
        <f t="shared" si="161"/>
        <v>0</v>
      </c>
      <c r="E931" s="592">
        <f t="shared" si="161"/>
        <v>0</v>
      </c>
      <c r="F931" s="592">
        <f t="shared" si="161"/>
        <v>0</v>
      </c>
      <c r="G931" s="592">
        <f t="shared" si="161"/>
        <v>0</v>
      </c>
      <c r="H931" s="592">
        <f t="shared" si="161"/>
        <v>0</v>
      </c>
    </row>
    <row r="932" spans="3:8" hidden="1">
      <c r="C932" s="592"/>
      <c r="D932" s="593"/>
      <c r="E932" s="592"/>
      <c r="F932" s="592"/>
      <c r="G932" s="592"/>
      <c r="H932" s="592"/>
    </row>
    <row r="933" spans="3:8" hidden="1">
      <c r="C933" s="592">
        <f t="shared" ref="C933:H933" si="162">C113</f>
        <v>0</v>
      </c>
      <c r="D933" s="593">
        <f t="shared" si="162"/>
        <v>0</v>
      </c>
      <c r="E933" s="592">
        <f t="shared" si="162"/>
        <v>0</v>
      </c>
      <c r="F933" s="592">
        <f t="shared" si="162"/>
        <v>0</v>
      </c>
      <c r="G933" s="592">
        <f t="shared" si="162"/>
        <v>0</v>
      </c>
      <c r="H933" s="592">
        <f t="shared" si="162"/>
        <v>0</v>
      </c>
    </row>
    <row r="934" spans="3:8" hidden="1">
      <c r="C934" s="592"/>
      <c r="D934" s="593"/>
      <c r="E934" s="592"/>
      <c r="F934" s="592"/>
      <c r="G934" s="592"/>
      <c r="H934" s="592"/>
    </row>
    <row r="935" spans="3:8" hidden="1">
      <c r="C935" s="592">
        <f t="shared" ref="C935:H935" si="163">C114</f>
        <v>0</v>
      </c>
      <c r="D935" s="593">
        <f t="shared" si="163"/>
        <v>0</v>
      </c>
      <c r="E935" s="592">
        <f t="shared" si="163"/>
        <v>0</v>
      </c>
      <c r="F935" s="592">
        <f t="shared" si="163"/>
        <v>0</v>
      </c>
      <c r="G935" s="592">
        <f t="shared" si="163"/>
        <v>0</v>
      </c>
      <c r="H935" s="592">
        <f t="shared" si="163"/>
        <v>0</v>
      </c>
    </row>
    <row r="936" spans="3:8" hidden="1">
      <c r="C936" s="592"/>
      <c r="D936" s="593"/>
      <c r="E936" s="592"/>
      <c r="F936" s="592"/>
      <c r="G936" s="592"/>
      <c r="H936" s="592"/>
    </row>
    <row r="937" spans="3:8" hidden="1">
      <c r="C937" s="592">
        <f t="shared" ref="C937:H937" si="164">C115</f>
        <v>0</v>
      </c>
      <c r="D937" s="593">
        <f t="shared" si="164"/>
        <v>0</v>
      </c>
      <c r="E937" s="592">
        <f t="shared" si="164"/>
        <v>0</v>
      </c>
      <c r="F937" s="592">
        <f t="shared" si="164"/>
        <v>0</v>
      </c>
      <c r="G937" s="592">
        <f t="shared" si="164"/>
        <v>0</v>
      </c>
      <c r="H937" s="592">
        <f t="shared" si="164"/>
        <v>0</v>
      </c>
    </row>
    <row r="938" spans="3:8" hidden="1">
      <c r="C938" s="592"/>
      <c r="D938" s="593"/>
      <c r="E938" s="592"/>
      <c r="F938" s="592"/>
      <c r="G938" s="592"/>
      <c r="H938" s="592"/>
    </row>
    <row r="939" spans="3:8" hidden="1">
      <c r="C939" s="592">
        <f t="shared" ref="C939:H939" si="165">C116</f>
        <v>0</v>
      </c>
      <c r="D939" s="593">
        <f t="shared" si="165"/>
        <v>0</v>
      </c>
      <c r="E939" s="592">
        <f t="shared" si="165"/>
        <v>0</v>
      </c>
      <c r="F939" s="592">
        <f t="shared" si="165"/>
        <v>0</v>
      </c>
      <c r="G939" s="592">
        <f t="shared" si="165"/>
        <v>0</v>
      </c>
      <c r="H939" s="592">
        <f t="shared" si="165"/>
        <v>0</v>
      </c>
    </row>
    <row r="940" spans="3:8" hidden="1">
      <c r="C940" s="592"/>
      <c r="D940" s="593"/>
      <c r="E940" s="592"/>
      <c r="F940" s="592"/>
      <c r="G940" s="592"/>
      <c r="H940" s="592"/>
    </row>
    <row r="941" spans="3:8" hidden="1">
      <c r="C941" s="592">
        <f t="shared" ref="C941:H941" si="166">C117</f>
        <v>0</v>
      </c>
      <c r="D941" s="593">
        <f t="shared" si="166"/>
        <v>0</v>
      </c>
      <c r="E941" s="592">
        <f t="shared" si="166"/>
        <v>0</v>
      </c>
      <c r="F941" s="592">
        <f t="shared" si="166"/>
        <v>0</v>
      </c>
      <c r="G941" s="592">
        <f t="shared" si="166"/>
        <v>0</v>
      </c>
      <c r="H941" s="592">
        <f t="shared" si="166"/>
        <v>0</v>
      </c>
    </row>
    <row r="942" spans="3:8" hidden="1">
      <c r="C942" s="592"/>
      <c r="D942" s="593"/>
      <c r="E942" s="592"/>
      <c r="F942" s="592"/>
      <c r="G942" s="592"/>
      <c r="H942" s="592"/>
    </row>
    <row r="943" spans="3:8" hidden="1">
      <c r="C943" s="592">
        <f t="shared" ref="C943:H943" si="167">C118</f>
        <v>0</v>
      </c>
      <c r="D943" s="593">
        <f t="shared" si="167"/>
        <v>0</v>
      </c>
      <c r="E943" s="592">
        <f t="shared" si="167"/>
        <v>0</v>
      </c>
      <c r="F943" s="592">
        <f t="shared" si="167"/>
        <v>0</v>
      </c>
      <c r="G943" s="592">
        <f t="shared" si="167"/>
        <v>0</v>
      </c>
      <c r="H943" s="592">
        <f t="shared" si="167"/>
        <v>0</v>
      </c>
    </row>
    <row r="944" spans="3:8" hidden="1">
      <c r="C944" s="592"/>
      <c r="D944" s="593"/>
      <c r="E944" s="592"/>
      <c r="F944" s="592"/>
      <c r="G944" s="592"/>
      <c r="H944" s="592"/>
    </row>
    <row r="945" spans="3:8" hidden="1">
      <c r="C945" s="592">
        <f t="shared" ref="C945:H945" si="168">C119</f>
        <v>0</v>
      </c>
      <c r="D945" s="593">
        <f t="shared" si="168"/>
        <v>0</v>
      </c>
      <c r="E945" s="592">
        <f t="shared" si="168"/>
        <v>0</v>
      </c>
      <c r="F945" s="592">
        <f t="shared" si="168"/>
        <v>0</v>
      </c>
      <c r="G945" s="592">
        <f t="shared" si="168"/>
        <v>0</v>
      </c>
      <c r="H945" s="592">
        <f t="shared" si="168"/>
        <v>0</v>
      </c>
    </row>
    <row r="946" spans="3:8" hidden="1">
      <c r="C946" s="592"/>
      <c r="D946" s="593"/>
      <c r="E946" s="592"/>
      <c r="F946" s="592"/>
      <c r="G946" s="592"/>
      <c r="H946" s="592"/>
    </row>
    <row r="947" spans="3:8" hidden="1">
      <c r="C947" s="592">
        <f t="shared" ref="C947:H947" si="169">C120</f>
        <v>0</v>
      </c>
      <c r="D947" s="593">
        <f t="shared" si="169"/>
        <v>0</v>
      </c>
      <c r="E947" s="592">
        <f t="shared" si="169"/>
        <v>0</v>
      </c>
      <c r="F947" s="592">
        <f t="shared" si="169"/>
        <v>0</v>
      </c>
      <c r="G947" s="592">
        <f t="shared" si="169"/>
        <v>0</v>
      </c>
      <c r="H947" s="592">
        <f t="shared" si="169"/>
        <v>0</v>
      </c>
    </row>
    <row r="948" spans="3:8" hidden="1">
      <c r="C948" s="592"/>
      <c r="D948" s="593"/>
      <c r="E948" s="592"/>
      <c r="F948" s="592"/>
      <c r="G948" s="592"/>
      <c r="H948" s="592"/>
    </row>
    <row r="949" spans="3:8" hidden="1">
      <c r="C949" s="592">
        <f t="shared" ref="C949:H949" si="170">C121</f>
        <v>0</v>
      </c>
      <c r="D949" s="593">
        <f t="shared" si="170"/>
        <v>0</v>
      </c>
      <c r="E949" s="592">
        <f t="shared" si="170"/>
        <v>0</v>
      </c>
      <c r="F949" s="592">
        <f t="shared" si="170"/>
        <v>0</v>
      </c>
      <c r="G949" s="592">
        <f t="shared" si="170"/>
        <v>0</v>
      </c>
      <c r="H949" s="592">
        <f t="shared" si="170"/>
        <v>0</v>
      </c>
    </row>
    <row r="950" spans="3:8" hidden="1">
      <c r="C950" s="592"/>
      <c r="D950" s="593"/>
      <c r="E950" s="592"/>
      <c r="F950" s="592"/>
      <c r="G950" s="592"/>
      <c r="H950" s="592"/>
    </row>
    <row r="951" spans="3:8" hidden="1">
      <c r="C951" s="592">
        <f t="shared" ref="C951:H951" si="171">C122</f>
        <v>0</v>
      </c>
      <c r="D951" s="593">
        <f t="shared" si="171"/>
        <v>0</v>
      </c>
      <c r="E951" s="592">
        <f t="shared" si="171"/>
        <v>0</v>
      </c>
      <c r="F951" s="592">
        <f t="shared" si="171"/>
        <v>0</v>
      </c>
      <c r="G951" s="592">
        <f t="shared" si="171"/>
        <v>0</v>
      </c>
      <c r="H951" s="592">
        <f t="shared" si="171"/>
        <v>0</v>
      </c>
    </row>
    <row r="952" spans="3:8" hidden="1">
      <c r="C952" s="592"/>
      <c r="D952" s="593"/>
      <c r="E952" s="592"/>
      <c r="F952" s="592"/>
      <c r="G952" s="592"/>
      <c r="H952" s="592"/>
    </row>
    <row r="953" spans="3:8" hidden="1">
      <c r="C953" s="592">
        <f t="shared" ref="C953:H953" si="172">C123</f>
        <v>0</v>
      </c>
      <c r="D953" s="593">
        <f t="shared" si="172"/>
        <v>0</v>
      </c>
      <c r="E953" s="592">
        <f t="shared" si="172"/>
        <v>0</v>
      </c>
      <c r="F953" s="592">
        <f t="shared" si="172"/>
        <v>0</v>
      </c>
      <c r="G953" s="592">
        <f t="shared" si="172"/>
        <v>0</v>
      </c>
      <c r="H953" s="592">
        <f t="shared" si="172"/>
        <v>0</v>
      </c>
    </row>
    <row r="954" spans="3:8" hidden="1">
      <c r="C954" s="592"/>
      <c r="D954" s="593"/>
      <c r="E954" s="592"/>
      <c r="F954" s="592"/>
      <c r="G954" s="592"/>
      <c r="H954" s="592"/>
    </row>
    <row r="955" spans="3:8" hidden="1">
      <c r="C955" s="592">
        <f t="shared" ref="C955:H955" si="173">C124</f>
        <v>0</v>
      </c>
      <c r="D955" s="593">
        <f t="shared" si="173"/>
        <v>0</v>
      </c>
      <c r="E955" s="592">
        <f t="shared" si="173"/>
        <v>0</v>
      </c>
      <c r="F955" s="592">
        <f t="shared" si="173"/>
        <v>0</v>
      </c>
      <c r="G955" s="592">
        <f t="shared" si="173"/>
        <v>0</v>
      </c>
      <c r="H955" s="592">
        <f t="shared" si="173"/>
        <v>0</v>
      </c>
    </row>
    <row r="956" spans="3:8" hidden="1">
      <c r="C956" s="592"/>
      <c r="D956" s="593"/>
      <c r="E956" s="592"/>
      <c r="F956" s="592"/>
      <c r="G956" s="592"/>
      <c r="H956" s="592"/>
    </row>
    <row r="957" spans="3:8" hidden="1">
      <c r="C957" s="592">
        <f t="shared" ref="C957:H957" si="174">C125</f>
        <v>0</v>
      </c>
      <c r="D957" s="593">
        <f t="shared" si="174"/>
        <v>0</v>
      </c>
      <c r="E957" s="592">
        <f t="shared" si="174"/>
        <v>0</v>
      </c>
      <c r="F957" s="592">
        <f t="shared" si="174"/>
        <v>0</v>
      </c>
      <c r="G957" s="592">
        <f t="shared" si="174"/>
        <v>0</v>
      </c>
      <c r="H957" s="592">
        <f t="shared" si="174"/>
        <v>0</v>
      </c>
    </row>
    <row r="958" spans="3:8" hidden="1">
      <c r="C958" s="592"/>
      <c r="D958" s="593"/>
      <c r="E958" s="592"/>
      <c r="F958" s="592"/>
      <c r="G958" s="592"/>
      <c r="H958" s="592"/>
    </row>
    <row r="959" spans="3:8" hidden="1">
      <c r="C959" s="592">
        <f t="shared" ref="C959:H959" si="175">C126</f>
        <v>0</v>
      </c>
      <c r="D959" s="593">
        <f t="shared" si="175"/>
        <v>0</v>
      </c>
      <c r="E959" s="592">
        <f t="shared" si="175"/>
        <v>0</v>
      </c>
      <c r="F959" s="592">
        <f t="shared" si="175"/>
        <v>0</v>
      </c>
      <c r="G959" s="592">
        <f t="shared" si="175"/>
        <v>0</v>
      </c>
      <c r="H959" s="592">
        <f t="shared" si="175"/>
        <v>0</v>
      </c>
    </row>
    <row r="960" spans="3:8" hidden="1">
      <c r="C960" s="592"/>
      <c r="D960" s="593"/>
      <c r="E960" s="592"/>
      <c r="F960" s="592"/>
      <c r="G960" s="592"/>
      <c r="H960" s="592"/>
    </row>
    <row r="961" spans="3:8" hidden="1">
      <c r="C961" s="592">
        <f t="shared" ref="C961:H961" si="176">C127</f>
        <v>0</v>
      </c>
      <c r="D961" s="593">
        <f t="shared" si="176"/>
        <v>0</v>
      </c>
      <c r="E961" s="592">
        <f t="shared" si="176"/>
        <v>0</v>
      </c>
      <c r="F961" s="592">
        <f t="shared" si="176"/>
        <v>0</v>
      </c>
      <c r="G961" s="592">
        <f t="shared" si="176"/>
        <v>0</v>
      </c>
      <c r="H961" s="592">
        <f t="shared" si="176"/>
        <v>0</v>
      </c>
    </row>
    <row r="962" spans="3:8" hidden="1">
      <c r="C962" s="592"/>
      <c r="D962" s="593"/>
      <c r="E962" s="592"/>
      <c r="F962" s="592"/>
      <c r="G962" s="592"/>
      <c r="H962" s="592"/>
    </row>
    <row r="963" spans="3:8" hidden="1">
      <c r="C963" s="592">
        <f t="shared" ref="C963:H963" si="177">C128</f>
        <v>0</v>
      </c>
      <c r="D963" s="593">
        <f t="shared" si="177"/>
        <v>0</v>
      </c>
      <c r="E963" s="592">
        <f t="shared" si="177"/>
        <v>0</v>
      </c>
      <c r="F963" s="592">
        <f t="shared" si="177"/>
        <v>0</v>
      </c>
      <c r="G963" s="592">
        <f t="shared" si="177"/>
        <v>0</v>
      </c>
      <c r="H963" s="592">
        <f t="shared" si="177"/>
        <v>0</v>
      </c>
    </row>
    <row r="964" spans="3:8" hidden="1">
      <c r="C964" s="592"/>
      <c r="D964" s="593"/>
      <c r="E964" s="592"/>
      <c r="F964" s="592"/>
      <c r="G964" s="592"/>
      <c r="H964" s="592"/>
    </row>
    <row r="965" spans="3:8" hidden="1">
      <c r="C965" s="592">
        <f t="shared" ref="C965:H965" si="178">C129</f>
        <v>0</v>
      </c>
      <c r="D965" s="593">
        <f t="shared" si="178"/>
        <v>0</v>
      </c>
      <c r="E965" s="592">
        <f t="shared" si="178"/>
        <v>0</v>
      </c>
      <c r="F965" s="592">
        <f t="shared" si="178"/>
        <v>0</v>
      </c>
      <c r="G965" s="592">
        <f t="shared" si="178"/>
        <v>0</v>
      </c>
      <c r="H965" s="592">
        <f t="shared" si="178"/>
        <v>0</v>
      </c>
    </row>
    <row r="966" spans="3:8" hidden="1">
      <c r="C966" s="592"/>
      <c r="D966" s="593"/>
      <c r="E966" s="592"/>
      <c r="F966" s="592"/>
      <c r="G966" s="592"/>
      <c r="H966" s="592"/>
    </row>
    <row r="967" spans="3:8" hidden="1">
      <c r="C967" s="592">
        <f t="shared" ref="C967:H967" si="179">C130</f>
        <v>0</v>
      </c>
      <c r="D967" s="593">
        <f t="shared" si="179"/>
        <v>0</v>
      </c>
      <c r="E967" s="592">
        <f t="shared" si="179"/>
        <v>0</v>
      </c>
      <c r="F967" s="592">
        <f t="shared" si="179"/>
        <v>0</v>
      </c>
      <c r="G967" s="592">
        <f t="shared" si="179"/>
        <v>0</v>
      </c>
      <c r="H967" s="592">
        <f t="shared" si="179"/>
        <v>0</v>
      </c>
    </row>
    <row r="968" spans="3:8" hidden="1">
      <c r="C968" s="592"/>
      <c r="D968" s="593"/>
      <c r="E968" s="592"/>
      <c r="F968" s="592"/>
      <c r="G968" s="592"/>
      <c r="H968" s="592"/>
    </row>
    <row r="969" spans="3:8" hidden="1">
      <c r="C969" s="592">
        <f t="shared" ref="C969:H969" si="180">C131</f>
        <v>0</v>
      </c>
      <c r="D969" s="593">
        <f t="shared" si="180"/>
        <v>0</v>
      </c>
      <c r="E969" s="592">
        <f t="shared" si="180"/>
        <v>0</v>
      </c>
      <c r="F969" s="592">
        <f t="shared" si="180"/>
        <v>0</v>
      </c>
      <c r="G969" s="592">
        <f t="shared" si="180"/>
        <v>0</v>
      </c>
      <c r="H969" s="592">
        <f t="shared" si="180"/>
        <v>0</v>
      </c>
    </row>
    <row r="970" spans="3:8" hidden="1">
      <c r="C970" s="592"/>
      <c r="D970" s="593"/>
      <c r="E970" s="592"/>
      <c r="F970" s="592"/>
      <c r="G970" s="592"/>
      <c r="H970" s="592"/>
    </row>
    <row r="971" spans="3:8" hidden="1">
      <c r="C971" s="592">
        <f t="shared" ref="C971:H971" si="181">C132</f>
        <v>0</v>
      </c>
      <c r="D971" s="593">
        <f t="shared" si="181"/>
        <v>0</v>
      </c>
      <c r="E971" s="592">
        <f t="shared" si="181"/>
        <v>0</v>
      </c>
      <c r="F971" s="592">
        <f t="shared" si="181"/>
        <v>0</v>
      </c>
      <c r="G971" s="592">
        <f t="shared" si="181"/>
        <v>0</v>
      </c>
      <c r="H971" s="592">
        <f t="shared" si="181"/>
        <v>0</v>
      </c>
    </row>
    <row r="972" spans="3:8" hidden="1">
      <c r="C972" s="592"/>
      <c r="D972" s="593"/>
      <c r="E972" s="592"/>
      <c r="F972" s="592"/>
      <c r="G972" s="592"/>
      <c r="H972" s="592"/>
    </row>
    <row r="973" spans="3:8" hidden="1">
      <c r="C973" s="592">
        <f t="shared" ref="C973:H973" si="182">C133</f>
        <v>0</v>
      </c>
      <c r="D973" s="593">
        <f t="shared" si="182"/>
        <v>0</v>
      </c>
      <c r="E973" s="592">
        <f t="shared" si="182"/>
        <v>0</v>
      </c>
      <c r="F973" s="592">
        <f t="shared" si="182"/>
        <v>0</v>
      </c>
      <c r="G973" s="592">
        <f t="shared" si="182"/>
        <v>0</v>
      </c>
      <c r="H973" s="592">
        <f t="shared" si="182"/>
        <v>0</v>
      </c>
    </row>
    <row r="974" spans="3:8" hidden="1">
      <c r="C974" s="592"/>
      <c r="D974" s="593"/>
      <c r="E974" s="592"/>
      <c r="F974" s="592"/>
      <c r="G974" s="592"/>
      <c r="H974" s="592"/>
    </row>
    <row r="975" spans="3:8" hidden="1">
      <c r="C975" s="592">
        <f t="shared" ref="C975:H975" si="183">C134</f>
        <v>0</v>
      </c>
      <c r="D975" s="593">
        <f t="shared" si="183"/>
        <v>0</v>
      </c>
      <c r="E975" s="592">
        <f t="shared" si="183"/>
        <v>0</v>
      </c>
      <c r="F975" s="592">
        <f t="shared" si="183"/>
        <v>0</v>
      </c>
      <c r="G975" s="592">
        <f t="shared" si="183"/>
        <v>0</v>
      </c>
      <c r="H975" s="592">
        <f t="shared" si="183"/>
        <v>0</v>
      </c>
    </row>
    <row r="976" spans="3:8" hidden="1">
      <c r="C976" s="592"/>
      <c r="D976" s="593"/>
      <c r="E976" s="592"/>
      <c r="F976" s="592"/>
      <c r="G976" s="592"/>
      <c r="H976" s="592"/>
    </row>
    <row r="977" spans="3:8" hidden="1">
      <c r="C977" s="592">
        <f t="shared" ref="C977:H977" si="184">C135</f>
        <v>0</v>
      </c>
      <c r="D977" s="593">
        <f t="shared" si="184"/>
        <v>0</v>
      </c>
      <c r="E977" s="592">
        <f t="shared" si="184"/>
        <v>0</v>
      </c>
      <c r="F977" s="592">
        <f t="shared" si="184"/>
        <v>0</v>
      </c>
      <c r="G977" s="592">
        <f t="shared" si="184"/>
        <v>0</v>
      </c>
      <c r="H977" s="592">
        <f t="shared" si="184"/>
        <v>0</v>
      </c>
    </row>
    <row r="978" spans="3:8" hidden="1">
      <c r="C978" s="592"/>
      <c r="D978" s="593"/>
      <c r="E978" s="592"/>
      <c r="F978" s="592"/>
      <c r="G978" s="592"/>
      <c r="H978" s="592"/>
    </row>
    <row r="979" spans="3:8" hidden="1">
      <c r="C979" s="592">
        <f t="shared" ref="C979:H979" si="185">C136</f>
        <v>0</v>
      </c>
      <c r="D979" s="593">
        <f t="shared" si="185"/>
        <v>0</v>
      </c>
      <c r="E979" s="592">
        <f t="shared" si="185"/>
        <v>0</v>
      </c>
      <c r="F979" s="592">
        <f t="shared" si="185"/>
        <v>0</v>
      </c>
      <c r="G979" s="592">
        <f t="shared" si="185"/>
        <v>0</v>
      </c>
      <c r="H979" s="592">
        <f t="shared" si="185"/>
        <v>0</v>
      </c>
    </row>
    <row r="980" spans="3:8" hidden="1">
      <c r="C980" s="592"/>
      <c r="D980" s="593"/>
      <c r="E980" s="592"/>
      <c r="F980" s="592"/>
      <c r="G980" s="592"/>
      <c r="H980" s="592"/>
    </row>
    <row r="981" spans="3:8" hidden="1">
      <c r="C981" s="592">
        <f t="shared" ref="C981:H981" si="186">C137</f>
        <v>0</v>
      </c>
      <c r="D981" s="593">
        <f t="shared" si="186"/>
        <v>0</v>
      </c>
      <c r="E981" s="592">
        <f t="shared" si="186"/>
        <v>0</v>
      </c>
      <c r="F981" s="592">
        <f t="shared" si="186"/>
        <v>0</v>
      </c>
      <c r="G981" s="592">
        <f t="shared" si="186"/>
        <v>0</v>
      </c>
      <c r="H981" s="592">
        <f t="shared" si="186"/>
        <v>0</v>
      </c>
    </row>
    <row r="982" spans="3:8" hidden="1">
      <c r="C982" s="592"/>
      <c r="D982" s="593"/>
      <c r="E982" s="592"/>
      <c r="F982" s="592"/>
      <c r="G982" s="592"/>
      <c r="H982" s="592"/>
    </row>
    <row r="983" spans="3:8" hidden="1">
      <c r="C983" s="592">
        <f t="shared" ref="C983:H983" si="187">C138</f>
        <v>0</v>
      </c>
      <c r="D983" s="593">
        <f t="shared" si="187"/>
        <v>0</v>
      </c>
      <c r="E983" s="592">
        <f t="shared" si="187"/>
        <v>0</v>
      </c>
      <c r="F983" s="592">
        <f t="shared" si="187"/>
        <v>0</v>
      </c>
      <c r="G983" s="592">
        <f t="shared" si="187"/>
        <v>0</v>
      </c>
      <c r="H983" s="592">
        <f t="shared" si="187"/>
        <v>0</v>
      </c>
    </row>
    <row r="984" spans="3:8" hidden="1">
      <c r="C984" s="592"/>
      <c r="D984" s="593"/>
      <c r="E984" s="592"/>
      <c r="F984" s="592"/>
      <c r="G984" s="592"/>
      <c r="H984" s="592"/>
    </row>
    <row r="985" spans="3:8" hidden="1">
      <c r="C985" s="592">
        <f t="shared" ref="C985:H985" si="188">C139</f>
        <v>0</v>
      </c>
      <c r="D985" s="593">
        <f t="shared" si="188"/>
        <v>0</v>
      </c>
      <c r="E985" s="592">
        <f t="shared" si="188"/>
        <v>0</v>
      </c>
      <c r="F985" s="592">
        <f t="shared" si="188"/>
        <v>0</v>
      </c>
      <c r="G985" s="592">
        <f t="shared" si="188"/>
        <v>0</v>
      </c>
      <c r="H985" s="592">
        <f t="shared" si="188"/>
        <v>0</v>
      </c>
    </row>
    <row r="986" spans="3:8" hidden="1">
      <c r="C986" s="592"/>
      <c r="D986" s="593"/>
      <c r="E986" s="592"/>
      <c r="F986" s="592"/>
      <c r="G986" s="592"/>
      <c r="H986" s="592"/>
    </row>
    <row r="987" spans="3:8" hidden="1">
      <c r="C987" s="592">
        <f t="shared" ref="C987:H987" si="189">C140</f>
        <v>0</v>
      </c>
      <c r="D987" s="593">
        <f t="shared" si="189"/>
        <v>0</v>
      </c>
      <c r="E987" s="592">
        <f t="shared" si="189"/>
        <v>0</v>
      </c>
      <c r="F987" s="592">
        <f t="shared" si="189"/>
        <v>0</v>
      </c>
      <c r="G987" s="592">
        <f t="shared" si="189"/>
        <v>0</v>
      </c>
      <c r="H987" s="592">
        <f t="shared" si="189"/>
        <v>0</v>
      </c>
    </row>
    <row r="988" spans="3:8" hidden="1">
      <c r="C988" s="592"/>
      <c r="D988" s="593"/>
      <c r="E988" s="592"/>
      <c r="F988" s="592"/>
      <c r="G988" s="592"/>
      <c r="H988" s="592"/>
    </row>
    <row r="989" spans="3:8" hidden="1">
      <c r="C989" s="592">
        <f t="shared" ref="C989:H989" si="190">C141</f>
        <v>0</v>
      </c>
      <c r="D989" s="593">
        <f t="shared" si="190"/>
        <v>0</v>
      </c>
      <c r="E989" s="592">
        <f t="shared" si="190"/>
        <v>0</v>
      </c>
      <c r="F989" s="592">
        <f t="shared" si="190"/>
        <v>0</v>
      </c>
      <c r="G989" s="592">
        <f t="shared" si="190"/>
        <v>0</v>
      </c>
      <c r="H989" s="592">
        <f t="shared" si="190"/>
        <v>0</v>
      </c>
    </row>
    <row r="990" spans="3:8" hidden="1">
      <c r="C990" s="592"/>
      <c r="D990" s="593"/>
      <c r="E990" s="592"/>
      <c r="F990" s="592"/>
      <c r="G990" s="592"/>
      <c r="H990" s="592"/>
    </row>
    <row r="991" spans="3:8" hidden="1">
      <c r="C991" s="592">
        <f t="shared" ref="C991:H991" si="191">C142</f>
        <v>0</v>
      </c>
      <c r="D991" s="593">
        <f t="shared" si="191"/>
        <v>0</v>
      </c>
      <c r="E991" s="592">
        <f t="shared" si="191"/>
        <v>0</v>
      </c>
      <c r="F991" s="592">
        <f t="shared" si="191"/>
        <v>0</v>
      </c>
      <c r="G991" s="592">
        <f t="shared" si="191"/>
        <v>0</v>
      </c>
      <c r="H991" s="592">
        <f t="shared" si="191"/>
        <v>0</v>
      </c>
    </row>
    <row r="992" spans="3:8" hidden="1">
      <c r="C992" s="592"/>
      <c r="D992" s="593"/>
      <c r="E992" s="592"/>
      <c r="F992" s="592"/>
      <c r="G992" s="592"/>
      <c r="H992" s="592"/>
    </row>
    <row r="993" spans="3:8" hidden="1">
      <c r="C993" s="592">
        <f t="shared" ref="C993:H993" si="192">C143</f>
        <v>0</v>
      </c>
      <c r="D993" s="593">
        <f t="shared" si="192"/>
        <v>0</v>
      </c>
      <c r="E993" s="592">
        <f t="shared" si="192"/>
        <v>0</v>
      </c>
      <c r="F993" s="592">
        <f t="shared" si="192"/>
        <v>0</v>
      </c>
      <c r="G993" s="592">
        <f t="shared" si="192"/>
        <v>0</v>
      </c>
      <c r="H993" s="592">
        <f t="shared" si="192"/>
        <v>0</v>
      </c>
    </row>
    <row r="994" spans="3:8" hidden="1">
      <c r="C994" s="592"/>
      <c r="D994" s="593"/>
      <c r="E994" s="592"/>
      <c r="F994" s="592"/>
      <c r="G994" s="592"/>
      <c r="H994" s="592"/>
    </row>
    <row r="995" spans="3:8" hidden="1">
      <c r="C995" s="592">
        <f t="shared" ref="C995:H995" si="193">C144</f>
        <v>0</v>
      </c>
      <c r="D995" s="593">
        <f t="shared" si="193"/>
        <v>0</v>
      </c>
      <c r="E995" s="592">
        <f t="shared" si="193"/>
        <v>0</v>
      </c>
      <c r="F995" s="592">
        <f t="shared" si="193"/>
        <v>0</v>
      </c>
      <c r="G995" s="592">
        <f t="shared" si="193"/>
        <v>0</v>
      </c>
      <c r="H995" s="592">
        <f t="shared" si="193"/>
        <v>0</v>
      </c>
    </row>
    <row r="996" spans="3:8" hidden="1">
      <c r="C996" s="592"/>
      <c r="D996" s="593"/>
      <c r="E996" s="592"/>
      <c r="F996" s="592"/>
      <c r="G996" s="592"/>
      <c r="H996" s="592"/>
    </row>
    <row r="997" spans="3:8" hidden="1">
      <c r="C997" s="592">
        <f t="shared" ref="C997:H997" si="194">C145</f>
        <v>0</v>
      </c>
      <c r="D997" s="593">
        <f t="shared" si="194"/>
        <v>0</v>
      </c>
      <c r="E997" s="592">
        <f t="shared" si="194"/>
        <v>0</v>
      </c>
      <c r="F997" s="592">
        <f t="shared" si="194"/>
        <v>0</v>
      </c>
      <c r="G997" s="592">
        <f t="shared" si="194"/>
        <v>0</v>
      </c>
      <c r="H997" s="592">
        <f t="shared" si="194"/>
        <v>0</v>
      </c>
    </row>
    <row r="998" spans="3:8" hidden="1">
      <c r="C998" s="592"/>
      <c r="D998" s="593"/>
      <c r="E998" s="592"/>
      <c r="F998" s="592"/>
      <c r="G998" s="592"/>
      <c r="H998" s="592"/>
    </row>
    <row r="999" spans="3:8" hidden="1">
      <c r="C999" s="592">
        <f t="shared" ref="C999:H999" si="195">C146</f>
        <v>0</v>
      </c>
      <c r="D999" s="593">
        <f t="shared" si="195"/>
        <v>0</v>
      </c>
      <c r="E999" s="592">
        <f t="shared" si="195"/>
        <v>0</v>
      </c>
      <c r="F999" s="592">
        <f t="shared" si="195"/>
        <v>0</v>
      </c>
      <c r="G999" s="592">
        <f t="shared" si="195"/>
        <v>0</v>
      </c>
      <c r="H999" s="592">
        <f t="shared" si="195"/>
        <v>0</v>
      </c>
    </row>
    <row r="1000" spans="3:8" hidden="1">
      <c r="C1000" s="592"/>
      <c r="D1000" s="593"/>
      <c r="E1000" s="592"/>
      <c r="F1000" s="592"/>
      <c r="G1000" s="592"/>
      <c r="H1000" s="592"/>
    </row>
    <row r="1001" spans="3:8" hidden="1">
      <c r="C1001" s="592">
        <f t="shared" ref="C1001:H1001" si="196">C147</f>
        <v>0</v>
      </c>
      <c r="D1001" s="593">
        <f t="shared" si="196"/>
        <v>0</v>
      </c>
      <c r="E1001" s="592">
        <f t="shared" si="196"/>
        <v>0</v>
      </c>
      <c r="F1001" s="592">
        <f t="shared" si="196"/>
        <v>0</v>
      </c>
      <c r="G1001" s="592">
        <f t="shared" si="196"/>
        <v>0</v>
      </c>
      <c r="H1001" s="592">
        <f t="shared" si="196"/>
        <v>0</v>
      </c>
    </row>
    <row r="1002" spans="3:8" hidden="1">
      <c r="C1002" s="592"/>
      <c r="D1002" s="593"/>
      <c r="E1002" s="592"/>
      <c r="F1002" s="592"/>
      <c r="G1002" s="592"/>
      <c r="H1002" s="592"/>
    </row>
    <row r="1003" spans="3:8" hidden="1">
      <c r="C1003" s="592">
        <f t="shared" ref="C1003:H1003" si="197">C148</f>
        <v>0</v>
      </c>
      <c r="D1003" s="593">
        <f t="shared" si="197"/>
        <v>0</v>
      </c>
      <c r="E1003" s="592">
        <f t="shared" si="197"/>
        <v>0</v>
      </c>
      <c r="F1003" s="592">
        <f t="shared" si="197"/>
        <v>0</v>
      </c>
      <c r="G1003" s="592">
        <f t="shared" si="197"/>
        <v>0</v>
      </c>
      <c r="H1003" s="592">
        <f t="shared" si="197"/>
        <v>0</v>
      </c>
    </row>
    <row r="1004" spans="3:8" hidden="1">
      <c r="C1004" s="592"/>
      <c r="D1004" s="593"/>
      <c r="E1004" s="592"/>
      <c r="F1004" s="592"/>
      <c r="G1004" s="592"/>
      <c r="H1004" s="592"/>
    </row>
    <row r="1005" spans="3:8" hidden="1">
      <c r="C1005" s="592">
        <f t="shared" ref="C1005:H1005" si="198">C149</f>
        <v>0</v>
      </c>
      <c r="D1005" s="593">
        <f t="shared" si="198"/>
        <v>0</v>
      </c>
      <c r="E1005" s="592">
        <f t="shared" si="198"/>
        <v>0</v>
      </c>
      <c r="F1005" s="592">
        <f t="shared" si="198"/>
        <v>0</v>
      </c>
      <c r="G1005" s="592">
        <f t="shared" si="198"/>
        <v>0</v>
      </c>
      <c r="H1005" s="592">
        <f t="shared" si="198"/>
        <v>0</v>
      </c>
    </row>
    <row r="1006" spans="3:8" hidden="1">
      <c r="C1006" s="592"/>
      <c r="D1006" s="593"/>
      <c r="E1006" s="592"/>
      <c r="F1006" s="592"/>
      <c r="G1006" s="592"/>
      <c r="H1006" s="592"/>
    </row>
    <row r="1007" spans="3:8" hidden="1">
      <c r="C1007" s="592">
        <f t="shared" ref="C1007:H1007" si="199">C150</f>
        <v>0</v>
      </c>
      <c r="D1007" s="593">
        <f t="shared" si="199"/>
        <v>0</v>
      </c>
      <c r="E1007" s="592">
        <f t="shared" si="199"/>
        <v>0</v>
      </c>
      <c r="F1007" s="592">
        <f t="shared" si="199"/>
        <v>0</v>
      </c>
      <c r="G1007" s="592">
        <f t="shared" si="199"/>
        <v>0</v>
      </c>
      <c r="H1007" s="592">
        <f t="shared" si="199"/>
        <v>0</v>
      </c>
    </row>
    <row r="1008" spans="3:8" hidden="1">
      <c r="C1008" s="592"/>
      <c r="D1008" s="593"/>
      <c r="E1008" s="592"/>
      <c r="F1008" s="592"/>
      <c r="G1008" s="592"/>
      <c r="H1008" s="592"/>
    </row>
    <row r="1009" spans="3:8" hidden="1">
      <c r="C1009" s="592">
        <f t="shared" ref="C1009:H1009" si="200">C151</f>
        <v>0</v>
      </c>
      <c r="D1009" s="593">
        <f t="shared" si="200"/>
        <v>0</v>
      </c>
      <c r="E1009" s="592">
        <f t="shared" si="200"/>
        <v>0</v>
      </c>
      <c r="F1009" s="592">
        <f t="shared" si="200"/>
        <v>0</v>
      </c>
      <c r="G1009" s="592">
        <f t="shared" si="200"/>
        <v>0</v>
      </c>
      <c r="H1009" s="592">
        <f t="shared" si="200"/>
        <v>0</v>
      </c>
    </row>
    <row r="1010" spans="3:8" hidden="1">
      <c r="C1010" s="592"/>
      <c r="D1010" s="593"/>
      <c r="E1010" s="592"/>
      <c r="F1010" s="592"/>
      <c r="G1010" s="592"/>
      <c r="H1010" s="592"/>
    </row>
    <row r="1011" spans="3:8" hidden="1">
      <c r="C1011" s="592">
        <f t="shared" ref="C1011:H1011" si="201">C152</f>
        <v>0</v>
      </c>
      <c r="D1011" s="593">
        <f t="shared" si="201"/>
        <v>0</v>
      </c>
      <c r="E1011" s="592">
        <f t="shared" si="201"/>
        <v>0</v>
      </c>
      <c r="F1011" s="592">
        <f t="shared" si="201"/>
        <v>0</v>
      </c>
      <c r="G1011" s="592">
        <f t="shared" si="201"/>
        <v>0</v>
      </c>
      <c r="H1011" s="592">
        <f t="shared" si="201"/>
        <v>0</v>
      </c>
    </row>
    <row r="1012" spans="3:8" hidden="1">
      <c r="C1012" s="592"/>
      <c r="D1012" s="593"/>
      <c r="E1012" s="592"/>
      <c r="F1012" s="592"/>
      <c r="G1012" s="592"/>
      <c r="H1012" s="592"/>
    </row>
    <row r="1013" spans="3:8" hidden="1">
      <c r="C1013" s="592">
        <f t="shared" ref="C1013:H1013" si="202">C153</f>
        <v>0</v>
      </c>
      <c r="D1013" s="593">
        <f t="shared" si="202"/>
        <v>0</v>
      </c>
      <c r="E1013" s="592">
        <f t="shared" si="202"/>
        <v>0</v>
      </c>
      <c r="F1013" s="592">
        <f t="shared" si="202"/>
        <v>0</v>
      </c>
      <c r="G1013" s="592">
        <f t="shared" si="202"/>
        <v>0</v>
      </c>
      <c r="H1013" s="592">
        <f t="shared" si="202"/>
        <v>0</v>
      </c>
    </row>
    <row r="1014" spans="3:8" hidden="1">
      <c r="C1014" s="592"/>
      <c r="D1014" s="593"/>
      <c r="E1014" s="592"/>
      <c r="F1014" s="592"/>
      <c r="G1014" s="592"/>
      <c r="H1014" s="592"/>
    </row>
    <row r="1015" spans="3:8" hidden="1">
      <c r="C1015" s="592">
        <f t="shared" ref="C1015:H1015" si="203">C154</f>
        <v>0</v>
      </c>
      <c r="D1015" s="593">
        <f t="shared" si="203"/>
        <v>0</v>
      </c>
      <c r="E1015" s="592">
        <f t="shared" si="203"/>
        <v>0</v>
      </c>
      <c r="F1015" s="592">
        <f t="shared" si="203"/>
        <v>0</v>
      </c>
      <c r="G1015" s="592">
        <f t="shared" si="203"/>
        <v>0</v>
      </c>
      <c r="H1015" s="592">
        <f t="shared" si="203"/>
        <v>0</v>
      </c>
    </row>
    <row r="1016" spans="3:8" hidden="1">
      <c r="C1016" s="592"/>
      <c r="D1016" s="593"/>
      <c r="E1016" s="592"/>
      <c r="F1016" s="592"/>
      <c r="G1016" s="592"/>
      <c r="H1016" s="592"/>
    </row>
    <row r="1017" spans="3:8" hidden="1">
      <c r="C1017" s="592">
        <f t="shared" ref="C1017:H1017" si="204">C155</f>
        <v>0</v>
      </c>
      <c r="D1017" s="593">
        <f t="shared" si="204"/>
        <v>0</v>
      </c>
      <c r="E1017" s="592">
        <f t="shared" si="204"/>
        <v>0</v>
      </c>
      <c r="F1017" s="592">
        <f t="shared" si="204"/>
        <v>0</v>
      </c>
      <c r="G1017" s="592">
        <f t="shared" si="204"/>
        <v>0</v>
      </c>
      <c r="H1017" s="592">
        <f t="shared" si="204"/>
        <v>0</v>
      </c>
    </row>
    <row r="1018" spans="3:8" hidden="1">
      <c r="C1018" s="592"/>
      <c r="D1018" s="593"/>
      <c r="E1018" s="592"/>
      <c r="F1018" s="592"/>
      <c r="G1018" s="592"/>
      <c r="H1018" s="592"/>
    </row>
    <row r="1019" spans="3:8" hidden="1">
      <c r="C1019" s="592">
        <f t="shared" ref="C1019:H1019" si="205">C156</f>
        <v>0</v>
      </c>
      <c r="D1019" s="593">
        <f t="shared" si="205"/>
        <v>0</v>
      </c>
      <c r="E1019" s="592">
        <f t="shared" si="205"/>
        <v>0</v>
      </c>
      <c r="F1019" s="592">
        <f t="shared" si="205"/>
        <v>0</v>
      </c>
      <c r="G1019" s="592">
        <f t="shared" si="205"/>
        <v>0</v>
      </c>
      <c r="H1019" s="592">
        <f t="shared" si="205"/>
        <v>0</v>
      </c>
    </row>
    <row r="1020" spans="3:8" hidden="1">
      <c r="C1020" s="592"/>
      <c r="D1020" s="593"/>
      <c r="E1020" s="592"/>
      <c r="F1020" s="592"/>
      <c r="G1020" s="592"/>
      <c r="H1020" s="592"/>
    </row>
    <row r="1021" spans="3:8" hidden="1">
      <c r="C1021" s="592">
        <f t="shared" ref="C1021:H1021" si="206">C157</f>
        <v>0</v>
      </c>
      <c r="D1021" s="593">
        <f t="shared" si="206"/>
        <v>0</v>
      </c>
      <c r="E1021" s="592">
        <f t="shared" si="206"/>
        <v>0</v>
      </c>
      <c r="F1021" s="592">
        <f t="shared" si="206"/>
        <v>0</v>
      </c>
      <c r="G1021" s="592">
        <f t="shared" si="206"/>
        <v>0</v>
      </c>
      <c r="H1021" s="592">
        <f t="shared" si="206"/>
        <v>0</v>
      </c>
    </row>
    <row r="1022" spans="3:8" hidden="1">
      <c r="C1022" s="592"/>
      <c r="D1022" s="593"/>
      <c r="E1022" s="592"/>
      <c r="F1022" s="592"/>
      <c r="G1022" s="592"/>
      <c r="H1022" s="592"/>
    </row>
    <row r="1023" spans="3:8" hidden="1">
      <c r="C1023" s="592">
        <f t="shared" ref="C1023:H1023" si="207">C158</f>
        <v>0</v>
      </c>
      <c r="D1023" s="593">
        <f t="shared" si="207"/>
        <v>0</v>
      </c>
      <c r="E1023" s="592">
        <f t="shared" si="207"/>
        <v>0</v>
      </c>
      <c r="F1023" s="592">
        <f t="shared" si="207"/>
        <v>0</v>
      </c>
      <c r="G1023" s="592">
        <f t="shared" si="207"/>
        <v>0</v>
      </c>
      <c r="H1023" s="592">
        <f t="shared" si="207"/>
        <v>0</v>
      </c>
    </row>
    <row r="1024" spans="3:8" hidden="1">
      <c r="C1024" s="592"/>
      <c r="D1024" s="593"/>
      <c r="E1024" s="592"/>
      <c r="F1024" s="592"/>
      <c r="G1024" s="592"/>
      <c r="H1024" s="592"/>
    </row>
    <row r="1025" spans="3:8" hidden="1">
      <c r="C1025" s="592">
        <f t="shared" ref="C1025:H1025" si="208">C159</f>
        <v>0</v>
      </c>
      <c r="D1025" s="593">
        <f t="shared" si="208"/>
        <v>0</v>
      </c>
      <c r="E1025" s="592">
        <f t="shared" si="208"/>
        <v>0</v>
      </c>
      <c r="F1025" s="592">
        <f t="shared" si="208"/>
        <v>0</v>
      </c>
      <c r="G1025" s="592">
        <f t="shared" si="208"/>
        <v>0</v>
      </c>
      <c r="H1025" s="592">
        <f t="shared" si="208"/>
        <v>0</v>
      </c>
    </row>
    <row r="1026" spans="3:8" hidden="1">
      <c r="C1026" s="592"/>
      <c r="D1026" s="593"/>
      <c r="E1026" s="592"/>
      <c r="F1026" s="592"/>
      <c r="G1026" s="592"/>
      <c r="H1026" s="592"/>
    </row>
    <row r="1027" spans="3:8" hidden="1">
      <c r="C1027" s="592">
        <f t="shared" ref="C1027:H1027" si="209">C160</f>
        <v>0</v>
      </c>
      <c r="D1027" s="593">
        <f t="shared" si="209"/>
        <v>0</v>
      </c>
      <c r="E1027" s="592">
        <f t="shared" si="209"/>
        <v>0</v>
      </c>
      <c r="F1027" s="592">
        <f t="shared" si="209"/>
        <v>0</v>
      </c>
      <c r="G1027" s="592">
        <f t="shared" si="209"/>
        <v>0</v>
      </c>
      <c r="H1027" s="592">
        <f t="shared" si="209"/>
        <v>0</v>
      </c>
    </row>
    <row r="1028" spans="3:8" hidden="1">
      <c r="C1028" s="592"/>
      <c r="D1028" s="593"/>
      <c r="E1028" s="592"/>
      <c r="F1028" s="592"/>
      <c r="G1028" s="592"/>
      <c r="H1028" s="592"/>
    </row>
    <row r="1029" spans="3:8" hidden="1">
      <c r="C1029" s="592">
        <f t="shared" ref="C1029:H1029" si="210">C161</f>
        <v>0</v>
      </c>
      <c r="D1029" s="593">
        <f t="shared" si="210"/>
        <v>0</v>
      </c>
      <c r="E1029" s="592">
        <f t="shared" si="210"/>
        <v>0</v>
      </c>
      <c r="F1029" s="592">
        <f t="shared" si="210"/>
        <v>0</v>
      </c>
      <c r="G1029" s="592">
        <f t="shared" si="210"/>
        <v>0</v>
      </c>
      <c r="H1029" s="592">
        <f t="shared" si="210"/>
        <v>0</v>
      </c>
    </row>
    <row r="1030" spans="3:8" hidden="1">
      <c r="C1030" s="592"/>
      <c r="D1030" s="593"/>
      <c r="E1030" s="592"/>
      <c r="F1030" s="592"/>
      <c r="G1030" s="592"/>
      <c r="H1030" s="592"/>
    </row>
    <row r="1031" spans="3:8" hidden="1">
      <c r="C1031" s="592">
        <f t="shared" ref="C1031:H1031" si="211">C162</f>
        <v>0</v>
      </c>
      <c r="D1031" s="593">
        <f t="shared" si="211"/>
        <v>0</v>
      </c>
      <c r="E1031" s="592">
        <f t="shared" si="211"/>
        <v>0</v>
      </c>
      <c r="F1031" s="592">
        <f t="shared" si="211"/>
        <v>0</v>
      </c>
      <c r="G1031" s="592">
        <f t="shared" si="211"/>
        <v>0</v>
      </c>
      <c r="H1031" s="592">
        <f t="shared" si="211"/>
        <v>0</v>
      </c>
    </row>
    <row r="1032" spans="3:8" hidden="1">
      <c r="C1032" s="592"/>
      <c r="D1032" s="593"/>
      <c r="E1032" s="592"/>
      <c r="F1032" s="592"/>
      <c r="G1032" s="592"/>
      <c r="H1032" s="592"/>
    </row>
    <row r="1033" spans="3:8" hidden="1">
      <c r="C1033" s="592">
        <f t="shared" ref="C1033:H1033" si="212">C163</f>
        <v>0</v>
      </c>
      <c r="D1033" s="593">
        <f t="shared" si="212"/>
        <v>0</v>
      </c>
      <c r="E1033" s="592">
        <f t="shared" si="212"/>
        <v>0</v>
      </c>
      <c r="F1033" s="592">
        <f t="shared" si="212"/>
        <v>0</v>
      </c>
      <c r="G1033" s="592">
        <f t="shared" si="212"/>
        <v>0</v>
      </c>
      <c r="H1033" s="592">
        <f t="shared" si="212"/>
        <v>0</v>
      </c>
    </row>
    <row r="1034" spans="3:8" hidden="1">
      <c r="C1034" s="592"/>
      <c r="D1034" s="593"/>
      <c r="E1034" s="592"/>
      <c r="F1034" s="592"/>
      <c r="G1034" s="592"/>
      <c r="H1034" s="592"/>
    </row>
    <row r="1035" spans="3:8" hidden="1">
      <c r="C1035" s="592">
        <f t="shared" ref="C1035:H1035" si="213">C164</f>
        <v>0</v>
      </c>
      <c r="D1035" s="593">
        <f t="shared" si="213"/>
        <v>0</v>
      </c>
      <c r="E1035" s="592">
        <f t="shared" si="213"/>
        <v>0</v>
      </c>
      <c r="F1035" s="592">
        <f t="shared" si="213"/>
        <v>0</v>
      </c>
      <c r="G1035" s="592">
        <f t="shared" si="213"/>
        <v>0</v>
      </c>
      <c r="H1035" s="592">
        <f t="shared" si="213"/>
        <v>0</v>
      </c>
    </row>
    <row r="1036" spans="3:8" hidden="1">
      <c r="C1036" s="592"/>
      <c r="D1036" s="593"/>
      <c r="E1036" s="592"/>
      <c r="F1036" s="592"/>
      <c r="G1036" s="592"/>
      <c r="H1036" s="592"/>
    </row>
    <row r="1037" spans="3:8" hidden="1">
      <c r="C1037" s="592">
        <f t="shared" ref="C1037:H1037" si="214">C165</f>
        <v>0</v>
      </c>
      <c r="D1037" s="593">
        <f t="shared" si="214"/>
        <v>0</v>
      </c>
      <c r="E1037" s="592">
        <f t="shared" si="214"/>
        <v>0</v>
      </c>
      <c r="F1037" s="592">
        <f t="shared" si="214"/>
        <v>0</v>
      </c>
      <c r="G1037" s="592">
        <f t="shared" si="214"/>
        <v>0</v>
      </c>
      <c r="H1037" s="592">
        <f t="shared" si="214"/>
        <v>0</v>
      </c>
    </row>
    <row r="1038" spans="3:8" hidden="1">
      <c r="C1038" s="592"/>
      <c r="D1038" s="593"/>
      <c r="E1038" s="592"/>
      <c r="F1038" s="592"/>
      <c r="G1038" s="592"/>
      <c r="H1038" s="592"/>
    </row>
    <row r="1039" spans="3:8" hidden="1">
      <c r="C1039" s="592">
        <f t="shared" ref="C1039:H1039" si="215">C166</f>
        <v>0</v>
      </c>
      <c r="D1039" s="593">
        <f t="shared" si="215"/>
        <v>0</v>
      </c>
      <c r="E1039" s="592">
        <f t="shared" si="215"/>
        <v>0</v>
      </c>
      <c r="F1039" s="592">
        <f t="shared" si="215"/>
        <v>0</v>
      </c>
      <c r="G1039" s="592">
        <f t="shared" si="215"/>
        <v>0</v>
      </c>
      <c r="H1039" s="592">
        <f t="shared" si="215"/>
        <v>0</v>
      </c>
    </row>
    <row r="1040" spans="3:8" hidden="1">
      <c r="C1040" s="592"/>
      <c r="D1040" s="593"/>
      <c r="E1040" s="592"/>
      <c r="F1040" s="592"/>
      <c r="G1040" s="592"/>
      <c r="H1040" s="592"/>
    </row>
    <row r="1041" spans="3:8" hidden="1">
      <c r="C1041" s="592">
        <f t="shared" ref="C1041:H1041" si="216">C167</f>
        <v>0</v>
      </c>
      <c r="D1041" s="593">
        <f t="shared" si="216"/>
        <v>0</v>
      </c>
      <c r="E1041" s="592">
        <f t="shared" si="216"/>
        <v>0</v>
      </c>
      <c r="F1041" s="592">
        <f t="shared" si="216"/>
        <v>0</v>
      </c>
      <c r="G1041" s="592">
        <f t="shared" si="216"/>
        <v>0</v>
      </c>
      <c r="H1041" s="592">
        <f t="shared" si="216"/>
        <v>0</v>
      </c>
    </row>
    <row r="1042" spans="3:8" hidden="1">
      <c r="C1042" s="592"/>
      <c r="D1042" s="593"/>
      <c r="E1042" s="592"/>
      <c r="F1042" s="592"/>
      <c r="G1042" s="592"/>
      <c r="H1042" s="592"/>
    </row>
    <row r="1043" spans="3:8" hidden="1">
      <c r="C1043" s="592">
        <f t="shared" ref="C1043:H1043" si="217">C168</f>
        <v>0</v>
      </c>
      <c r="D1043" s="593">
        <f t="shared" si="217"/>
        <v>0</v>
      </c>
      <c r="E1043" s="592">
        <f t="shared" si="217"/>
        <v>0</v>
      </c>
      <c r="F1043" s="592">
        <f t="shared" si="217"/>
        <v>0</v>
      </c>
      <c r="G1043" s="592">
        <f t="shared" si="217"/>
        <v>0</v>
      </c>
      <c r="H1043" s="592">
        <f t="shared" si="217"/>
        <v>0</v>
      </c>
    </row>
    <row r="1044" spans="3:8" hidden="1">
      <c r="C1044" s="592"/>
      <c r="D1044" s="593"/>
      <c r="E1044" s="592"/>
      <c r="F1044" s="592"/>
      <c r="G1044" s="592"/>
      <c r="H1044" s="592"/>
    </row>
    <row r="1045" spans="3:8" hidden="1">
      <c r="C1045" s="592">
        <f t="shared" ref="C1045:H1045" si="218">C169</f>
        <v>0</v>
      </c>
      <c r="D1045" s="593">
        <f t="shared" si="218"/>
        <v>0</v>
      </c>
      <c r="E1045" s="592">
        <f t="shared" si="218"/>
        <v>0</v>
      </c>
      <c r="F1045" s="592">
        <f t="shared" si="218"/>
        <v>0</v>
      </c>
      <c r="G1045" s="592">
        <f t="shared" si="218"/>
        <v>0</v>
      </c>
      <c r="H1045" s="592">
        <f t="shared" si="218"/>
        <v>0</v>
      </c>
    </row>
    <row r="1046" spans="3:8" hidden="1">
      <c r="C1046" s="592"/>
      <c r="D1046" s="593"/>
      <c r="E1046" s="592"/>
      <c r="F1046" s="592"/>
      <c r="G1046" s="592"/>
      <c r="H1046" s="592"/>
    </row>
    <row r="1047" spans="3:8" hidden="1">
      <c r="C1047" s="592">
        <f t="shared" ref="C1047:H1047" si="219">C170</f>
        <v>0</v>
      </c>
      <c r="D1047" s="593">
        <f t="shared" si="219"/>
        <v>0</v>
      </c>
      <c r="E1047" s="592">
        <f t="shared" si="219"/>
        <v>0</v>
      </c>
      <c r="F1047" s="592">
        <f t="shared" si="219"/>
        <v>0</v>
      </c>
      <c r="G1047" s="592">
        <f t="shared" si="219"/>
        <v>0</v>
      </c>
      <c r="H1047" s="592">
        <f t="shared" si="219"/>
        <v>0</v>
      </c>
    </row>
    <row r="1048" spans="3:8" hidden="1">
      <c r="C1048" s="592"/>
      <c r="D1048" s="593"/>
      <c r="E1048" s="592"/>
      <c r="F1048" s="592"/>
      <c r="G1048" s="592"/>
      <c r="H1048" s="592"/>
    </row>
    <row r="1049" spans="3:8" hidden="1">
      <c r="C1049" s="592">
        <f t="shared" ref="C1049:H1049" si="220">C171</f>
        <v>0</v>
      </c>
      <c r="D1049" s="593">
        <f t="shared" si="220"/>
        <v>0</v>
      </c>
      <c r="E1049" s="592">
        <f t="shared" si="220"/>
        <v>0</v>
      </c>
      <c r="F1049" s="592">
        <f t="shared" si="220"/>
        <v>0</v>
      </c>
      <c r="G1049" s="592">
        <f t="shared" si="220"/>
        <v>0</v>
      </c>
      <c r="H1049" s="592">
        <f t="shared" si="220"/>
        <v>0</v>
      </c>
    </row>
    <row r="1050" spans="3:8" hidden="1">
      <c r="C1050" s="592"/>
      <c r="D1050" s="593"/>
      <c r="E1050" s="592"/>
      <c r="F1050" s="592"/>
      <c r="G1050" s="592"/>
      <c r="H1050" s="592"/>
    </row>
    <row r="1051" spans="3:8" hidden="1">
      <c r="C1051" s="592">
        <f t="shared" ref="C1051:H1051" si="221">C172</f>
        <v>0</v>
      </c>
      <c r="D1051" s="593">
        <f t="shared" si="221"/>
        <v>0</v>
      </c>
      <c r="E1051" s="592">
        <f t="shared" si="221"/>
        <v>0</v>
      </c>
      <c r="F1051" s="592">
        <f t="shared" si="221"/>
        <v>0</v>
      </c>
      <c r="G1051" s="592">
        <f t="shared" si="221"/>
        <v>0</v>
      </c>
      <c r="H1051" s="592">
        <f t="shared" si="221"/>
        <v>0</v>
      </c>
    </row>
    <row r="1052" spans="3:8" hidden="1">
      <c r="C1052" s="592"/>
      <c r="D1052" s="593"/>
      <c r="E1052" s="592"/>
      <c r="F1052" s="592"/>
      <c r="G1052" s="592"/>
      <c r="H1052" s="592"/>
    </row>
    <row r="1053" spans="3:8" hidden="1">
      <c r="C1053" s="592">
        <f t="shared" ref="C1053:H1053" si="222">C173</f>
        <v>0</v>
      </c>
      <c r="D1053" s="593">
        <f t="shared" si="222"/>
        <v>0</v>
      </c>
      <c r="E1053" s="592">
        <f t="shared" si="222"/>
        <v>0</v>
      </c>
      <c r="F1053" s="592">
        <f t="shared" si="222"/>
        <v>0</v>
      </c>
      <c r="G1053" s="592">
        <f t="shared" si="222"/>
        <v>0</v>
      </c>
      <c r="H1053" s="592">
        <f t="shared" si="222"/>
        <v>0</v>
      </c>
    </row>
    <row r="1054" spans="3:8" hidden="1">
      <c r="C1054" s="592"/>
      <c r="D1054" s="593"/>
      <c r="E1054" s="592"/>
      <c r="F1054" s="592"/>
      <c r="G1054" s="592"/>
      <c r="H1054" s="592"/>
    </row>
    <row r="1055" spans="3:8" hidden="1">
      <c r="C1055" s="592">
        <f t="shared" ref="C1055:H1055" si="223">C174</f>
        <v>0</v>
      </c>
      <c r="D1055" s="593">
        <f t="shared" si="223"/>
        <v>0</v>
      </c>
      <c r="E1055" s="592">
        <f t="shared" si="223"/>
        <v>0</v>
      </c>
      <c r="F1055" s="592">
        <f t="shared" si="223"/>
        <v>0</v>
      </c>
      <c r="G1055" s="592">
        <f t="shared" si="223"/>
        <v>0</v>
      </c>
      <c r="H1055" s="592">
        <f t="shared" si="223"/>
        <v>0</v>
      </c>
    </row>
    <row r="1056" spans="3:8" hidden="1">
      <c r="C1056" s="592"/>
      <c r="D1056" s="593"/>
      <c r="E1056" s="592"/>
      <c r="F1056" s="592"/>
      <c r="G1056" s="592"/>
      <c r="H1056" s="592"/>
    </row>
    <row r="1057" spans="3:8" hidden="1">
      <c r="C1057" s="592">
        <f t="shared" ref="C1057:H1057" si="224">C175</f>
        <v>0</v>
      </c>
      <c r="D1057" s="593">
        <f t="shared" si="224"/>
        <v>0</v>
      </c>
      <c r="E1057" s="592">
        <f t="shared" si="224"/>
        <v>0</v>
      </c>
      <c r="F1057" s="592">
        <f t="shared" si="224"/>
        <v>0</v>
      </c>
      <c r="G1057" s="592">
        <f t="shared" si="224"/>
        <v>0</v>
      </c>
      <c r="H1057" s="592">
        <f t="shared" si="224"/>
        <v>0</v>
      </c>
    </row>
    <row r="1058" spans="3:8" hidden="1">
      <c r="C1058" s="592"/>
      <c r="D1058" s="593"/>
      <c r="E1058" s="592"/>
      <c r="F1058" s="592"/>
      <c r="G1058" s="592"/>
      <c r="H1058" s="592"/>
    </row>
    <row r="1059" spans="3:8" hidden="1">
      <c r="C1059" s="592">
        <f t="shared" ref="C1059:H1059" si="225">C176</f>
        <v>0</v>
      </c>
      <c r="D1059" s="593">
        <f t="shared" si="225"/>
        <v>0</v>
      </c>
      <c r="E1059" s="592">
        <f t="shared" si="225"/>
        <v>0</v>
      </c>
      <c r="F1059" s="592">
        <f t="shared" si="225"/>
        <v>0</v>
      </c>
      <c r="G1059" s="592">
        <f t="shared" si="225"/>
        <v>0</v>
      </c>
      <c r="H1059" s="592">
        <f t="shared" si="225"/>
        <v>0</v>
      </c>
    </row>
    <row r="1060" spans="3:8" hidden="1">
      <c r="C1060" s="592"/>
      <c r="D1060" s="593"/>
      <c r="E1060" s="592"/>
      <c r="F1060" s="592"/>
      <c r="G1060" s="592"/>
      <c r="H1060" s="592"/>
    </row>
    <row r="1061" spans="3:8" hidden="1">
      <c r="C1061" s="592">
        <f t="shared" ref="C1061:H1061" si="226">C177</f>
        <v>0</v>
      </c>
      <c r="D1061" s="593">
        <f t="shared" si="226"/>
        <v>0</v>
      </c>
      <c r="E1061" s="592">
        <f t="shared" si="226"/>
        <v>0</v>
      </c>
      <c r="F1061" s="592">
        <f t="shared" si="226"/>
        <v>0</v>
      </c>
      <c r="G1061" s="592">
        <f t="shared" si="226"/>
        <v>0</v>
      </c>
      <c r="H1061" s="592">
        <f t="shared" si="226"/>
        <v>0</v>
      </c>
    </row>
    <row r="1062" spans="3:8" hidden="1">
      <c r="C1062" s="592"/>
      <c r="D1062" s="593"/>
      <c r="E1062" s="592"/>
      <c r="F1062" s="592"/>
      <c r="G1062" s="592"/>
      <c r="H1062" s="592"/>
    </row>
    <row r="1063" spans="3:8" hidden="1">
      <c r="C1063" s="592">
        <f t="shared" ref="C1063:H1063" si="227">C178</f>
        <v>0</v>
      </c>
      <c r="D1063" s="593">
        <f t="shared" si="227"/>
        <v>0</v>
      </c>
      <c r="E1063" s="592">
        <f t="shared" si="227"/>
        <v>0</v>
      </c>
      <c r="F1063" s="592">
        <f t="shared" si="227"/>
        <v>0</v>
      </c>
      <c r="G1063" s="592">
        <f t="shared" si="227"/>
        <v>0</v>
      </c>
      <c r="H1063" s="592">
        <f t="shared" si="227"/>
        <v>0</v>
      </c>
    </row>
    <row r="1064" spans="3:8" hidden="1">
      <c r="C1064" s="592"/>
      <c r="D1064" s="593"/>
      <c r="E1064" s="592"/>
      <c r="F1064" s="592"/>
      <c r="G1064" s="592"/>
      <c r="H1064" s="592"/>
    </row>
    <row r="1065" spans="3:8" hidden="1">
      <c r="C1065" s="592">
        <f t="shared" ref="C1065:H1065" si="228">C179</f>
        <v>0</v>
      </c>
      <c r="D1065" s="593">
        <f t="shared" si="228"/>
        <v>0</v>
      </c>
      <c r="E1065" s="592">
        <f t="shared" si="228"/>
        <v>0</v>
      </c>
      <c r="F1065" s="592">
        <f t="shared" si="228"/>
        <v>0</v>
      </c>
      <c r="G1065" s="592">
        <f t="shared" si="228"/>
        <v>0</v>
      </c>
      <c r="H1065" s="592">
        <f t="shared" si="228"/>
        <v>0</v>
      </c>
    </row>
    <row r="1066" spans="3:8" hidden="1">
      <c r="C1066" s="592"/>
      <c r="D1066" s="593"/>
      <c r="E1066" s="592"/>
      <c r="F1066" s="592"/>
      <c r="G1066" s="592"/>
      <c r="H1066" s="592"/>
    </row>
    <row r="1067" spans="3:8" hidden="1">
      <c r="C1067" s="592">
        <f t="shared" ref="C1067:H1067" si="229">C180</f>
        <v>0</v>
      </c>
      <c r="D1067" s="593">
        <f t="shared" si="229"/>
        <v>0</v>
      </c>
      <c r="E1067" s="592">
        <f t="shared" si="229"/>
        <v>0</v>
      </c>
      <c r="F1067" s="592">
        <f t="shared" si="229"/>
        <v>0</v>
      </c>
      <c r="G1067" s="592">
        <f t="shared" si="229"/>
        <v>0</v>
      </c>
      <c r="H1067" s="592">
        <f t="shared" si="229"/>
        <v>0</v>
      </c>
    </row>
    <row r="1068" spans="3:8" hidden="1">
      <c r="C1068" s="592"/>
      <c r="D1068" s="593"/>
      <c r="E1068" s="592"/>
      <c r="F1068" s="592"/>
      <c r="G1068" s="592"/>
      <c r="H1068" s="592"/>
    </row>
    <row r="1069" spans="3:8" hidden="1">
      <c r="C1069" s="592">
        <f t="shared" ref="C1069:H1069" si="230">C181</f>
        <v>0</v>
      </c>
      <c r="D1069" s="593">
        <f t="shared" si="230"/>
        <v>0</v>
      </c>
      <c r="E1069" s="592">
        <f t="shared" si="230"/>
        <v>0</v>
      </c>
      <c r="F1069" s="592">
        <f t="shared" si="230"/>
        <v>0</v>
      </c>
      <c r="G1069" s="592">
        <f t="shared" si="230"/>
        <v>0</v>
      </c>
      <c r="H1069" s="592">
        <f t="shared" si="230"/>
        <v>0</v>
      </c>
    </row>
    <row r="1070" spans="3:8" hidden="1">
      <c r="C1070" s="592"/>
      <c r="D1070" s="593"/>
      <c r="E1070" s="592"/>
      <c r="F1070" s="592"/>
      <c r="G1070" s="592"/>
      <c r="H1070" s="592"/>
    </row>
    <row r="1071" spans="3:8" hidden="1">
      <c r="C1071" s="592">
        <f t="shared" ref="C1071:H1071" si="231">C182</f>
        <v>0</v>
      </c>
      <c r="D1071" s="593">
        <f t="shared" si="231"/>
        <v>0</v>
      </c>
      <c r="E1071" s="592">
        <f t="shared" si="231"/>
        <v>0</v>
      </c>
      <c r="F1071" s="592">
        <f t="shared" si="231"/>
        <v>0</v>
      </c>
      <c r="G1071" s="592">
        <f t="shared" si="231"/>
        <v>0</v>
      </c>
      <c r="H1071" s="592">
        <f t="shared" si="231"/>
        <v>0</v>
      </c>
    </row>
    <row r="1072" spans="3:8" hidden="1">
      <c r="C1072" s="592"/>
      <c r="D1072" s="593"/>
      <c r="E1072" s="592"/>
      <c r="F1072" s="592"/>
      <c r="G1072" s="592"/>
      <c r="H1072" s="592"/>
    </row>
    <row r="1073" spans="3:8" hidden="1">
      <c r="C1073" s="592">
        <f t="shared" ref="C1073:H1073" si="232">C183</f>
        <v>0</v>
      </c>
      <c r="D1073" s="593">
        <f t="shared" si="232"/>
        <v>0</v>
      </c>
      <c r="E1073" s="592">
        <f t="shared" si="232"/>
        <v>0</v>
      </c>
      <c r="F1073" s="592">
        <f t="shared" si="232"/>
        <v>0</v>
      </c>
      <c r="G1073" s="592">
        <f t="shared" si="232"/>
        <v>0</v>
      </c>
      <c r="H1073" s="592">
        <f t="shared" si="232"/>
        <v>0</v>
      </c>
    </row>
    <row r="1074" spans="3:8" hidden="1">
      <c r="C1074" s="592"/>
      <c r="D1074" s="593"/>
      <c r="E1074" s="592"/>
      <c r="F1074" s="592"/>
      <c r="G1074" s="592"/>
      <c r="H1074" s="592"/>
    </row>
    <row r="1075" spans="3:8" hidden="1">
      <c r="C1075" s="592">
        <f t="shared" ref="C1075:H1075" si="233">C184</f>
        <v>0</v>
      </c>
      <c r="D1075" s="593">
        <f t="shared" si="233"/>
        <v>0</v>
      </c>
      <c r="E1075" s="592">
        <f t="shared" si="233"/>
        <v>0</v>
      </c>
      <c r="F1075" s="592">
        <f t="shared" si="233"/>
        <v>0</v>
      </c>
      <c r="G1075" s="592">
        <f t="shared" si="233"/>
        <v>0</v>
      </c>
      <c r="H1075" s="592">
        <f t="shared" si="233"/>
        <v>0</v>
      </c>
    </row>
    <row r="1076" spans="3:8" hidden="1">
      <c r="C1076" s="592"/>
      <c r="D1076" s="593"/>
      <c r="E1076" s="592"/>
      <c r="F1076" s="592"/>
      <c r="G1076" s="592"/>
      <c r="H1076" s="592"/>
    </row>
    <row r="1077" spans="3:8" hidden="1">
      <c r="C1077" s="592">
        <f t="shared" ref="C1077:H1077" si="234">C185</f>
        <v>0</v>
      </c>
      <c r="D1077" s="593">
        <f t="shared" si="234"/>
        <v>0</v>
      </c>
      <c r="E1077" s="592">
        <f t="shared" si="234"/>
        <v>0</v>
      </c>
      <c r="F1077" s="592">
        <f t="shared" si="234"/>
        <v>0</v>
      </c>
      <c r="G1077" s="592">
        <f t="shared" si="234"/>
        <v>0</v>
      </c>
      <c r="H1077" s="592">
        <f t="shared" si="234"/>
        <v>0</v>
      </c>
    </row>
    <row r="1078" spans="3:8" hidden="1">
      <c r="C1078" s="592"/>
      <c r="D1078" s="593"/>
      <c r="E1078" s="592"/>
      <c r="F1078" s="592"/>
      <c r="G1078" s="592"/>
      <c r="H1078" s="592"/>
    </row>
    <row r="1079" spans="3:8" hidden="1">
      <c r="C1079" s="592">
        <f t="shared" ref="C1079:H1079" si="235">C186</f>
        <v>0</v>
      </c>
      <c r="D1079" s="593">
        <f t="shared" si="235"/>
        <v>0</v>
      </c>
      <c r="E1079" s="592">
        <f t="shared" si="235"/>
        <v>0</v>
      </c>
      <c r="F1079" s="592">
        <f t="shared" si="235"/>
        <v>0</v>
      </c>
      <c r="G1079" s="592">
        <f t="shared" si="235"/>
        <v>0</v>
      </c>
      <c r="H1079" s="592">
        <f t="shared" si="235"/>
        <v>0</v>
      </c>
    </row>
    <row r="1080" spans="3:8" hidden="1">
      <c r="C1080" s="592"/>
      <c r="D1080" s="593"/>
      <c r="E1080" s="592"/>
      <c r="F1080" s="592"/>
      <c r="G1080" s="592"/>
      <c r="H1080" s="592"/>
    </row>
    <row r="1081" spans="3:8" hidden="1">
      <c r="C1081" s="592">
        <f t="shared" ref="C1081:H1081" si="236">C187</f>
        <v>0</v>
      </c>
      <c r="D1081" s="593">
        <f t="shared" si="236"/>
        <v>0</v>
      </c>
      <c r="E1081" s="592">
        <f t="shared" si="236"/>
        <v>0</v>
      </c>
      <c r="F1081" s="592">
        <f t="shared" si="236"/>
        <v>0</v>
      </c>
      <c r="G1081" s="592">
        <f t="shared" si="236"/>
        <v>0</v>
      </c>
      <c r="H1081" s="592">
        <f t="shared" si="236"/>
        <v>0</v>
      </c>
    </row>
    <row r="1082" spans="3:8" hidden="1">
      <c r="C1082" s="592"/>
      <c r="D1082" s="593"/>
      <c r="E1082" s="592"/>
      <c r="F1082" s="592"/>
      <c r="G1082" s="592"/>
      <c r="H1082" s="592"/>
    </row>
    <row r="1083" spans="3:8" hidden="1">
      <c r="C1083" s="592">
        <f t="shared" ref="C1083:H1083" si="237">C188</f>
        <v>0</v>
      </c>
      <c r="D1083" s="593">
        <f t="shared" si="237"/>
        <v>0</v>
      </c>
      <c r="E1083" s="592">
        <f t="shared" si="237"/>
        <v>0</v>
      </c>
      <c r="F1083" s="592">
        <f t="shared" si="237"/>
        <v>0</v>
      </c>
      <c r="G1083" s="592">
        <f t="shared" si="237"/>
        <v>0</v>
      </c>
      <c r="H1083" s="592">
        <f t="shared" si="237"/>
        <v>0</v>
      </c>
    </row>
    <row r="1084" spans="3:8" hidden="1">
      <c r="C1084" s="592"/>
      <c r="D1084" s="593"/>
      <c r="E1084" s="592"/>
      <c r="F1084" s="592"/>
      <c r="G1084" s="592"/>
      <c r="H1084" s="592"/>
    </row>
    <row r="1085" spans="3:8" hidden="1">
      <c r="C1085" s="592">
        <f t="shared" ref="C1085:H1085" si="238">C189</f>
        <v>0</v>
      </c>
      <c r="D1085" s="593">
        <f t="shared" si="238"/>
        <v>0</v>
      </c>
      <c r="E1085" s="592">
        <f t="shared" si="238"/>
        <v>0</v>
      </c>
      <c r="F1085" s="592">
        <f t="shared" si="238"/>
        <v>0</v>
      </c>
      <c r="G1085" s="592">
        <f t="shared" si="238"/>
        <v>0</v>
      </c>
      <c r="H1085" s="592">
        <f t="shared" si="238"/>
        <v>0</v>
      </c>
    </row>
    <row r="1086" spans="3:8" hidden="1">
      <c r="C1086" s="592"/>
      <c r="D1086" s="593"/>
      <c r="E1086" s="592"/>
      <c r="F1086" s="592"/>
      <c r="G1086" s="592"/>
      <c r="H1086" s="592"/>
    </row>
    <row r="1087" spans="3:8" hidden="1">
      <c r="C1087" s="592">
        <f t="shared" ref="C1087:H1087" si="239">C190</f>
        <v>0</v>
      </c>
      <c r="D1087" s="593">
        <f t="shared" si="239"/>
        <v>0</v>
      </c>
      <c r="E1087" s="592">
        <f t="shared" si="239"/>
        <v>0</v>
      </c>
      <c r="F1087" s="592">
        <f t="shared" si="239"/>
        <v>0</v>
      </c>
      <c r="G1087" s="592">
        <f t="shared" si="239"/>
        <v>0</v>
      </c>
      <c r="H1087" s="592">
        <f t="shared" si="239"/>
        <v>0</v>
      </c>
    </row>
    <row r="1088" spans="3:8" hidden="1">
      <c r="C1088" s="592"/>
      <c r="D1088" s="593"/>
      <c r="E1088" s="592"/>
      <c r="F1088" s="592"/>
      <c r="G1088" s="592"/>
      <c r="H1088" s="592"/>
    </row>
    <row r="1089" spans="3:8" hidden="1">
      <c r="C1089" s="592">
        <f t="shared" ref="C1089:H1089" si="240">C191</f>
        <v>0</v>
      </c>
      <c r="D1089" s="593">
        <f t="shared" si="240"/>
        <v>0</v>
      </c>
      <c r="E1089" s="592">
        <f t="shared" si="240"/>
        <v>0</v>
      </c>
      <c r="F1089" s="592">
        <f t="shared" si="240"/>
        <v>0</v>
      </c>
      <c r="G1089" s="592">
        <f t="shared" si="240"/>
        <v>0</v>
      </c>
      <c r="H1089" s="592">
        <f t="shared" si="240"/>
        <v>0</v>
      </c>
    </row>
    <row r="1090" spans="3:8" hidden="1">
      <c r="C1090" s="592"/>
      <c r="D1090" s="593"/>
      <c r="E1090" s="592"/>
      <c r="F1090" s="592"/>
      <c r="G1090" s="592"/>
      <c r="H1090" s="592"/>
    </row>
    <row r="1091" spans="3:8" hidden="1">
      <c r="C1091" s="592">
        <f t="shared" ref="C1091:H1091" si="241">C192</f>
        <v>0</v>
      </c>
      <c r="D1091" s="593">
        <f t="shared" si="241"/>
        <v>0</v>
      </c>
      <c r="E1091" s="592">
        <f t="shared" si="241"/>
        <v>0</v>
      </c>
      <c r="F1091" s="592">
        <f t="shared" si="241"/>
        <v>0</v>
      </c>
      <c r="G1091" s="592">
        <f t="shared" si="241"/>
        <v>0</v>
      </c>
      <c r="H1091" s="592">
        <f t="shared" si="241"/>
        <v>0</v>
      </c>
    </row>
    <row r="1092" spans="3:8" hidden="1">
      <c r="C1092" s="592"/>
      <c r="D1092" s="593"/>
      <c r="E1092" s="592"/>
      <c r="F1092" s="592"/>
      <c r="G1092" s="592"/>
      <c r="H1092" s="592"/>
    </row>
    <row r="1093" spans="3:8" hidden="1">
      <c r="C1093" s="592">
        <f t="shared" ref="C1093:H1093" si="242">C193</f>
        <v>0</v>
      </c>
      <c r="D1093" s="593">
        <f t="shared" si="242"/>
        <v>0</v>
      </c>
      <c r="E1093" s="592">
        <f t="shared" si="242"/>
        <v>0</v>
      </c>
      <c r="F1093" s="592">
        <f t="shared" si="242"/>
        <v>0</v>
      </c>
      <c r="G1093" s="592">
        <f t="shared" si="242"/>
        <v>0</v>
      </c>
      <c r="H1093" s="592">
        <f t="shared" si="242"/>
        <v>0</v>
      </c>
    </row>
    <row r="1094" spans="3:8" hidden="1">
      <c r="C1094" s="592"/>
      <c r="D1094" s="593"/>
      <c r="E1094" s="592"/>
      <c r="F1094" s="592"/>
      <c r="G1094" s="592"/>
      <c r="H1094" s="592"/>
    </row>
    <row r="1095" spans="3:8" hidden="1">
      <c r="C1095" s="592">
        <f t="shared" ref="C1095:H1095" si="243">C194</f>
        <v>0</v>
      </c>
      <c r="D1095" s="593">
        <f t="shared" si="243"/>
        <v>0</v>
      </c>
      <c r="E1095" s="592">
        <f t="shared" si="243"/>
        <v>0</v>
      </c>
      <c r="F1095" s="592">
        <f t="shared" si="243"/>
        <v>0</v>
      </c>
      <c r="G1095" s="592">
        <f t="shared" si="243"/>
        <v>0</v>
      </c>
      <c r="H1095" s="592">
        <f t="shared" si="243"/>
        <v>0</v>
      </c>
    </row>
    <row r="1096" spans="3:8" hidden="1">
      <c r="C1096" s="592"/>
      <c r="D1096" s="593"/>
      <c r="E1096" s="592"/>
      <c r="F1096" s="592"/>
      <c r="G1096" s="592"/>
      <c r="H1096" s="592"/>
    </row>
    <row r="1097" spans="3:8" hidden="1">
      <c r="C1097" s="592">
        <f t="shared" ref="C1097:H1097" si="244">C195</f>
        <v>0</v>
      </c>
      <c r="D1097" s="593">
        <f t="shared" si="244"/>
        <v>0</v>
      </c>
      <c r="E1097" s="592">
        <f t="shared" si="244"/>
        <v>0</v>
      </c>
      <c r="F1097" s="592">
        <f t="shared" si="244"/>
        <v>0</v>
      </c>
      <c r="G1097" s="592">
        <f t="shared" si="244"/>
        <v>0</v>
      </c>
      <c r="H1097" s="592">
        <f t="shared" si="244"/>
        <v>0</v>
      </c>
    </row>
    <row r="1098" spans="3:8" hidden="1">
      <c r="C1098" s="592"/>
      <c r="D1098" s="593"/>
      <c r="E1098" s="592"/>
      <c r="F1098" s="592"/>
      <c r="G1098" s="592"/>
      <c r="H1098" s="592"/>
    </row>
    <row r="1099" spans="3:8" hidden="1">
      <c r="C1099" s="592">
        <f t="shared" ref="C1099:H1099" si="245">C196</f>
        <v>0</v>
      </c>
      <c r="D1099" s="593">
        <f t="shared" si="245"/>
        <v>0</v>
      </c>
      <c r="E1099" s="592">
        <f t="shared" si="245"/>
        <v>0</v>
      </c>
      <c r="F1099" s="592">
        <f t="shared" si="245"/>
        <v>0</v>
      </c>
      <c r="G1099" s="592">
        <f t="shared" si="245"/>
        <v>0</v>
      </c>
      <c r="H1099" s="592">
        <f t="shared" si="245"/>
        <v>0</v>
      </c>
    </row>
    <row r="1100" spans="3:8" hidden="1">
      <c r="C1100" s="592"/>
      <c r="D1100" s="593"/>
      <c r="E1100" s="592"/>
      <c r="F1100" s="592"/>
      <c r="G1100" s="592"/>
      <c r="H1100" s="592"/>
    </row>
    <row r="1101" spans="3:8" hidden="1">
      <c r="C1101" s="592">
        <f t="shared" ref="C1101:H1101" si="246">C197</f>
        <v>0</v>
      </c>
      <c r="D1101" s="593">
        <f t="shared" si="246"/>
        <v>0</v>
      </c>
      <c r="E1101" s="592">
        <f t="shared" si="246"/>
        <v>0</v>
      </c>
      <c r="F1101" s="592">
        <f t="shared" si="246"/>
        <v>0</v>
      </c>
      <c r="G1101" s="592">
        <f t="shared" si="246"/>
        <v>0</v>
      </c>
      <c r="H1101" s="592">
        <f t="shared" si="246"/>
        <v>0</v>
      </c>
    </row>
    <row r="1102" spans="3:8" hidden="1">
      <c r="C1102" s="592"/>
      <c r="D1102" s="593"/>
      <c r="E1102" s="592"/>
      <c r="F1102" s="592"/>
      <c r="G1102" s="592"/>
      <c r="H1102" s="592"/>
    </row>
    <row r="1103" spans="3:8" hidden="1">
      <c r="C1103" s="592">
        <f t="shared" ref="C1103:H1103" si="247">C198</f>
        <v>0</v>
      </c>
      <c r="D1103" s="593">
        <f t="shared" si="247"/>
        <v>0</v>
      </c>
      <c r="E1103" s="592">
        <f t="shared" si="247"/>
        <v>0</v>
      </c>
      <c r="F1103" s="592">
        <f t="shared" si="247"/>
        <v>0</v>
      </c>
      <c r="G1103" s="592">
        <f t="shared" si="247"/>
        <v>0</v>
      </c>
      <c r="H1103" s="592">
        <f t="shared" si="247"/>
        <v>0</v>
      </c>
    </row>
    <row r="1104" spans="3:8" hidden="1">
      <c r="C1104" s="592"/>
      <c r="D1104" s="593"/>
      <c r="E1104" s="592"/>
      <c r="F1104" s="592"/>
      <c r="G1104" s="592"/>
      <c r="H1104" s="592"/>
    </row>
    <row r="1105" spans="3:8" hidden="1">
      <c r="C1105" s="592">
        <f t="shared" ref="C1105:H1105" si="248">C199</f>
        <v>0</v>
      </c>
      <c r="D1105" s="593">
        <f t="shared" si="248"/>
        <v>0</v>
      </c>
      <c r="E1105" s="592">
        <f t="shared" si="248"/>
        <v>0</v>
      </c>
      <c r="F1105" s="592">
        <f t="shared" si="248"/>
        <v>0</v>
      </c>
      <c r="G1105" s="592">
        <f t="shared" si="248"/>
        <v>0</v>
      </c>
      <c r="H1105" s="592">
        <f t="shared" si="248"/>
        <v>0</v>
      </c>
    </row>
    <row r="1106" spans="3:8" hidden="1">
      <c r="C1106" s="592"/>
      <c r="D1106" s="593"/>
      <c r="E1106" s="592"/>
      <c r="F1106" s="592"/>
      <c r="G1106" s="592"/>
      <c r="H1106" s="592"/>
    </row>
    <row r="1107" spans="3:8" hidden="1">
      <c r="C1107" s="592">
        <f t="shared" ref="C1107:H1107" si="249">C200</f>
        <v>0</v>
      </c>
      <c r="D1107" s="593">
        <f t="shared" si="249"/>
        <v>0</v>
      </c>
      <c r="E1107" s="592">
        <f t="shared" si="249"/>
        <v>0</v>
      </c>
      <c r="F1107" s="592">
        <f t="shared" si="249"/>
        <v>0</v>
      </c>
      <c r="G1107" s="592">
        <f t="shared" si="249"/>
        <v>0</v>
      </c>
      <c r="H1107" s="592">
        <f t="shared" si="249"/>
        <v>0</v>
      </c>
    </row>
    <row r="1108" spans="3:8" hidden="1">
      <c r="C1108" s="592"/>
      <c r="D1108" s="593"/>
      <c r="E1108" s="592"/>
      <c r="F1108" s="592"/>
      <c r="G1108" s="592"/>
      <c r="H1108" s="592"/>
    </row>
    <row r="1109" spans="3:8" hidden="1">
      <c r="C1109" s="592">
        <f t="shared" ref="C1109:H1109" si="250">C201</f>
        <v>0</v>
      </c>
      <c r="D1109" s="593">
        <f t="shared" si="250"/>
        <v>0</v>
      </c>
      <c r="E1109" s="592">
        <f t="shared" si="250"/>
        <v>0</v>
      </c>
      <c r="F1109" s="592">
        <f t="shared" si="250"/>
        <v>0</v>
      </c>
      <c r="G1109" s="592">
        <f t="shared" si="250"/>
        <v>0</v>
      </c>
      <c r="H1109" s="592">
        <f t="shared" si="250"/>
        <v>0</v>
      </c>
    </row>
    <row r="1110" spans="3:8" hidden="1">
      <c r="C1110" s="592"/>
      <c r="D1110" s="593"/>
      <c r="E1110" s="592"/>
      <c r="F1110" s="592"/>
      <c r="G1110" s="592"/>
      <c r="H1110" s="592"/>
    </row>
    <row r="1111" spans="3:8" hidden="1">
      <c r="C1111" s="592">
        <f t="shared" ref="C1111:H1111" si="251">C202</f>
        <v>0</v>
      </c>
      <c r="D1111" s="593">
        <f t="shared" si="251"/>
        <v>0</v>
      </c>
      <c r="E1111" s="592">
        <f t="shared" si="251"/>
        <v>0</v>
      </c>
      <c r="F1111" s="592">
        <f t="shared" si="251"/>
        <v>0</v>
      </c>
      <c r="G1111" s="592">
        <f t="shared" si="251"/>
        <v>0</v>
      </c>
      <c r="H1111" s="592">
        <f t="shared" si="251"/>
        <v>0</v>
      </c>
    </row>
    <row r="1112" spans="3:8" hidden="1">
      <c r="C1112" s="592"/>
      <c r="D1112" s="593"/>
      <c r="E1112" s="592"/>
      <c r="F1112" s="592"/>
      <c r="G1112" s="592"/>
      <c r="H1112" s="592"/>
    </row>
    <row r="1113" spans="3:8" hidden="1">
      <c r="C1113" s="592">
        <f t="shared" ref="C1113:H1113" si="252">C203</f>
        <v>0</v>
      </c>
      <c r="D1113" s="593">
        <f t="shared" si="252"/>
        <v>0</v>
      </c>
      <c r="E1113" s="592">
        <f t="shared" si="252"/>
        <v>0</v>
      </c>
      <c r="F1113" s="592">
        <f t="shared" si="252"/>
        <v>0</v>
      </c>
      <c r="G1113" s="592">
        <f t="shared" si="252"/>
        <v>0</v>
      </c>
      <c r="H1113" s="592">
        <f t="shared" si="252"/>
        <v>0</v>
      </c>
    </row>
    <row r="1114" spans="3:8" hidden="1">
      <c r="C1114" s="592"/>
      <c r="D1114" s="593"/>
      <c r="E1114" s="592"/>
      <c r="F1114" s="592"/>
      <c r="G1114" s="592"/>
      <c r="H1114" s="592"/>
    </row>
    <row r="1115" spans="3:8" hidden="1">
      <c r="C1115" s="592">
        <f t="shared" ref="C1115:H1115" si="253">C204</f>
        <v>0</v>
      </c>
      <c r="D1115" s="593">
        <f t="shared" si="253"/>
        <v>0</v>
      </c>
      <c r="E1115" s="592">
        <f t="shared" si="253"/>
        <v>0</v>
      </c>
      <c r="F1115" s="592">
        <f t="shared" si="253"/>
        <v>0</v>
      </c>
      <c r="G1115" s="592">
        <f t="shared" si="253"/>
        <v>0</v>
      </c>
      <c r="H1115" s="592">
        <f t="shared" si="253"/>
        <v>0</v>
      </c>
    </row>
    <row r="1116" spans="3:8" hidden="1">
      <c r="C1116" s="592"/>
      <c r="D1116" s="593"/>
      <c r="E1116" s="592"/>
      <c r="F1116" s="592"/>
      <c r="G1116" s="592"/>
      <c r="H1116" s="592"/>
    </row>
    <row r="1117" spans="3:8" hidden="1">
      <c r="C1117" s="592">
        <f t="shared" ref="C1117:H1117" si="254">C205</f>
        <v>0</v>
      </c>
      <c r="D1117" s="593">
        <f t="shared" si="254"/>
        <v>0</v>
      </c>
      <c r="E1117" s="592">
        <f t="shared" si="254"/>
        <v>0</v>
      </c>
      <c r="F1117" s="592">
        <f t="shared" si="254"/>
        <v>0</v>
      </c>
      <c r="G1117" s="592">
        <f t="shared" si="254"/>
        <v>0</v>
      </c>
      <c r="H1117" s="592">
        <f t="shared" si="254"/>
        <v>0</v>
      </c>
    </row>
    <row r="1118" spans="3:8" hidden="1">
      <c r="C1118" s="592"/>
      <c r="D1118" s="593"/>
      <c r="E1118" s="592"/>
      <c r="F1118" s="592"/>
      <c r="G1118" s="592"/>
      <c r="H1118" s="592"/>
    </row>
    <row r="1119" spans="3:8" hidden="1">
      <c r="C1119" s="592">
        <f t="shared" ref="C1119:H1119" si="255">C206</f>
        <v>0</v>
      </c>
      <c r="D1119" s="593">
        <f t="shared" si="255"/>
        <v>0</v>
      </c>
      <c r="E1119" s="592">
        <f t="shared" si="255"/>
        <v>0</v>
      </c>
      <c r="F1119" s="592">
        <f t="shared" si="255"/>
        <v>0</v>
      </c>
      <c r="G1119" s="592">
        <f t="shared" si="255"/>
        <v>0</v>
      </c>
      <c r="H1119" s="592">
        <f t="shared" si="255"/>
        <v>0</v>
      </c>
    </row>
    <row r="1120" spans="3:8" hidden="1">
      <c r="C1120" s="592"/>
      <c r="D1120" s="593"/>
      <c r="E1120" s="592"/>
      <c r="F1120" s="592"/>
      <c r="G1120" s="592"/>
      <c r="H1120" s="592"/>
    </row>
    <row r="1121" spans="3:8" hidden="1">
      <c r="C1121" s="592">
        <f t="shared" ref="C1121:H1121" si="256">C207</f>
        <v>0</v>
      </c>
      <c r="D1121" s="593">
        <f t="shared" si="256"/>
        <v>0</v>
      </c>
      <c r="E1121" s="592">
        <f t="shared" si="256"/>
        <v>0</v>
      </c>
      <c r="F1121" s="592">
        <f t="shared" si="256"/>
        <v>0</v>
      </c>
      <c r="G1121" s="592">
        <f t="shared" si="256"/>
        <v>0</v>
      </c>
      <c r="H1121" s="592">
        <f t="shared" si="256"/>
        <v>0</v>
      </c>
    </row>
    <row r="1122" spans="3:8" hidden="1">
      <c r="C1122" s="592"/>
      <c r="D1122" s="593"/>
      <c r="E1122" s="592"/>
      <c r="F1122" s="592"/>
      <c r="G1122" s="592"/>
      <c r="H1122" s="592"/>
    </row>
    <row r="1123" spans="3:8" hidden="1">
      <c r="C1123" s="592">
        <f t="shared" ref="C1123:H1123" si="257">C208</f>
        <v>0</v>
      </c>
      <c r="D1123" s="593">
        <f t="shared" si="257"/>
        <v>0</v>
      </c>
      <c r="E1123" s="592">
        <f t="shared" si="257"/>
        <v>0</v>
      </c>
      <c r="F1123" s="592">
        <f t="shared" si="257"/>
        <v>0</v>
      </c>
      <c r="G1123" s="592">
        <f t="shared" si="257"/>
        <v>0</v>
      </c>
      <c r="H1123" s="592">
        <f t="shared" si="257"/>
        <v>0</v>
      </c>
    </row>
    <row r="1124" spans="3:8" hidden="1">
      <c r="C1124" s="592"/>
      <c r="D1124" s="593"/>
      <c r="E1124" s="592"/>
      <c r="F1124" s="592"/>
      <c r="G1124" s="592"/>
      <c r="H1124" s="592"/>
    </row>
    <row r="1125" spans="3:8" hidden="1">
      <c r="C1125" s="592">
        <f t="shared" ref="C1125:H1125" si="258">C209</f>
        <v>0</v>
      </c>
      <c r="D1125" s="593">
        <f t="shared" si="258"/>
        <v>0</v>
      </c>
      <c r="E1125" s="592">
        <f t="shared" si="258"/>
        <v>0</v>
      </c>
      <c r="F1125" s="592">
        <f t="shared" si="258"/>
        <v>0</v>
      </c>
      <c r="G1125" s="592">
        <f t="shared" si="258"/>
        <v>0</v>
      </c>
      <c r="H1125" s="592">
        <f t="shared" si="258"/>
        <v>0</v>
      </c>
    </row>
    <row r="1126" spans="3:8" hidden="1">
      <c r="C1126" s="592"/>
      <c r="D1126" s="593"/>
      <c r="E1126" s="592"/>
      <c r="F1126" s="592"/>
      <c r="G1126" s="592"/>
      <c r="H1126" s="592"/>
    </row>
    <row r="1127" spans="3:8" hidden="1">
      <c r="C1127" s="592">
        <f t="shared" ref="C1127:H1127" si="259">C210</f>
        <v>0</v>
      </c>
      <c r="D1127" s="593">
        <f t="shared" si="259"/>
        <v>0</v>
      </c>
      <c r="E1127" s="592">
        <f t="shared" si="259"/>
        <v>0</v>
      </c>
      <c r="F1127" s="592">
        <f t="shared" si="259"/>
        <v>0</v>
      </c>
      <c r="G1127" s="592">
        <f t="shared" si="259"/>
        <v>0</v>
      </c>
      <c r="H1127" s="592">
        <f t="shared" si="259"/>
        <v>0</v>
      </c>
    </row>
    <row r="1128" spans="3:8" hidden="1">
      <c r="C1128" s="592"/>
      <c r="D1128" s="593"/>
      <c r="E1128" s="592"/>
      <c r="F1128" s="592"/>
      <c r="G1128" s="592"/>
      <c r="H1128" s="592"/>
    </row>
    <row r="1129" spans="3:8" hidden="1">
      <c r="C1129" s="592">
        <f t="shared" ref="C1129:H1129" si="260">C211</f>
        <v>0</v>
      </c>
      <c r="D1129" s="593">
        <f t="shared" si="260"/>
        <v>0</v>
      </c>
      <c r="E1129" s="592">
        <f t="shared" si="260"/>
        <v>0</v>
      </c>
      <c r="F1129" s="592">
        <f t="shared" si="260"/>
        <v>0</v>
      </c>
      <c r="G1129" s="592">
        <f t="shared" si="260"/>
        <v>0</v>
      </c>
      <c r="H1129" s="592">
        <f t="shared" si="260"/>
        <v>0</v>
      </c>
    </row>
    <row r="1130" spans="3:8" hidden="1">
      <c r="C1130" s="592"/>
      <c r="D1130" s="593"/>
      <c r="E1130" s="592"/>
      <c r="F1130" s="592"/>
      <c r="G1130" s="592"/>
      <c r="H1130" s="592"/>
    </row>
    <row r="1131" spans="3:8" hidden="1">
      <c r="C1131" s="592">
        <f t="shared" ref="C1131:H1131" si="261">C212</f>
        <v>0</v>
      </c>
      <c r="D1131" s="593">
        <f t="shared" si="261"/>
        <v>0</v>
      </c>
      <c r="E1131" s="592">
        <f t="shared" si="261"/>
        <v>0</v>
      </c>
      <c r="F1131" s="592">
        <f t="shared" si="261"/>
        <v>0</v>
      </c>
      <c r="G1131" s="592">
        <f t="shared" si="261"/>
        <v>0</v>
      </c>
      <c r="H1131" s="592">
        <f t="shared" si="261"/>
        <v>0</v>
      </c>
    </row>
    <row r="1132" spans="3:8" hidden="1">
      <c r="C1132" s="592"/>
      <c r="D1132" s="593"/>
      <c r="E1132" s="592"/>
      <c r="F1132" s="592"/>
      <c r="G1132" s="592"/>
      <c r="H1132" s="592"/>
    </row>
    <row r="1133" spans="3:8" hidden="1">
      <c r="C1133" s="592">
        <f t="shared" ref="C1133:H1133" si="262">C213</f>
        <v>0</v>
      </c>
      <c r="D1133" s="593">
        <f t="shared" si="262"/>
        <v>0</v>
      </c>
      <c r="E1133" s="592">
        <f t="shared" si="262"/>
        <v>0</v>
      </c>
      <c r="F1133" s="592">
        <f t="shared" si="262"/>
        <v>0</v>
      </c>
      <c r="G1133" s="592">
        <f t="shared" si="262"/>
        <v>0</v>
      </c>
      <c r="H1133" s="592">
        <f t="shared" si="262"/>
        <v>0</v>
      </c>
    </row>
    <row r="1134" spans="3:8" hidden="1">
      <c r="C1134" s="592"/>
      <c r="D1134" s="593"/>
      <c r="E1134" s="592"/>
      <c r="F1134" s="592"/>
      <c r="G1134" s="592"/>
      <c r="H1134" s="592"/>
    </row>
    <row r="1135" spans="3:8" hidden="1">
      <c r="C1135" s="592">
        <f t="shared" ref="C1135:H1135" si="263">C214</f>
        <v>0</v>
      </c>
      <c r="D1135" s="593">
        <f t="shared" si="263"/>
        <v>0</v>
      </c>
      <c r="E1135" s="592">
        <f t="shared" si="263"/>
        <v>0</v>
      </c>
      <c r="F1135" s="592">
        <f t="shared" si="263"/>
        <v>0</v>
      </c>
      <c r="G1135" s="592">
        <f t="shared" si="263"/>
        <v>0</v>
      </c>
      <c r="H1135" s="592">
        <f t="shared" si="263"/>
        <v>0</v>
      </c>
    </row>
    <row r="1136" spans="3:8" hidden="1">
      <c r="C1136" s="592"/>
      <c r="D1136" s="593"/>
      <c r="E1136" s="592"/>
      <c r="F1136" s="592"/>
      <c r="G1136" s="592"/>
      <c r="H1136" s="592"/>
    </row>
    <row r="1137" spans="3:8" hidden="1">
      <c r="C1137" s="592">
        <f t="shared" ref="C1137:H1137" si="264">C215</f>
        <v>0</v>
      </c>
      <c r="D1137" s="593">
        <f t="shared" si="264"/>
        <v>0</v>
      </c>
      <c r="E1137" s="592">
        <f t="shared" si="264"/>
        <v>0</v>
      </c>
      <c r="F1137" s="592">
        <f t="shared" si="264"/>
        <v>0</v>
      </c>
      <c r="G1137" s="592">
        <f t="shared" si="264"/>
        <v>0</v>
      </c>
      <c r="H1137" s="592">
        <f t="shared" si="264"/>
        <v>0</v>
      </c>
    </row>
    <row r="1138" spans="3:8" hidden="1">
      <c r="C1138" s="592"/>
      <c r="D1138" s="593"/>
      <c r="E1138" s="592"/>
      <c r="F1138" s="592"/>
      <c r="G1138" s="592"/>
      <c r="H1138" s="592"/>
    </row>
    <row r="1139" spans="3:8" hidden="1">
      <c r="C1139" s="592">
        <f t="shared" ref="C1139:H1139" si="265">C216</f>
        <v>0</v>
      </c>
      <c r="D1139" s="593">
        <f t="shared" si="265"/>
        <v>0</v>
      </c>
      <c r="E1139" s="592">
        <f t="shared" si="265"/>
        <v>0</v>
      </c>
      <c r="F1139" s="592">
        <f t="shared" si="265"/>
        <v>0</v>
      </c>
      <c r="G1139" s="592">
        <f t="shared" si="265"/>
        <v>0</v>
      </c>
      <c r="H1139" s="592">
        <f t="shared" si="265"/>
        <v>0</v>
      </c>
    </row>
    <row r="1140" spans="3:8" hidden="1">
      <c r="C1140" s="592"/>
      <c r="D1140" s="593"/>
      <c r="E1140" s="592"/>
      <c r="F1140" s="592"/>
      <c r="G1140" s="592"/>
      <c r="H1140" s="592"/>
    </row>
    <row r="1141" spans="3:8" hidden="1">
      <c r="C1141" s="592">
        <f t="shared" ref="C1141:H1141" si="266">C217</f>
        <v>0</v>
      </c>
      <c r="D1141" s="593">
        <f t="shared" si="266"/>
        <v>0</v>
      </c>
      <c r="E1141" s="592">
        <f t="shared" si="266"/>
        <v>0</v>
      </c>
      <c r="F1141" s="592">
        <f t="shared" si="266"/>
        <v>0</v>
      </c>
      <c r="G1141" s="592">
        <f t="shared" si="266"/>
        <v>0</v>
      </c>
      <c r="H1141" s="592">
        <f t="shared" si="266"/>
        <v>0</v>
      </c>
    </row>
    <row r="1142" spans="3:8" hidden="1">
      <c r="C1142" s="592"/>
      <c r="D1142" s="593"/>
      <c r="E1142" s="592"/>
      <c r="F1142" s="592"/>
      <c r="G1142" s="592"/>
      <c r="H1142" s="592"/>
    </row>
    <row r="1143" spans="3:8" hidden="1">
      <c r="C1143" s="592">
        <f t="shared" ref="C1143:H1143" si="267">C218</f>
        <v>0</v>
      </c>
      <c r="D1143" s="593">
        <f t="shared" si="267"/>
        <v>0</v>
      </c>
      <c r="E1143" s="592">
        <f t="shared" si="267"/>
        <v>0</v>
      </c>
      <c r="F1143" s="592">
        <f t="shared" si="267"/>
        <v>0</v>
      </c>
      <c r="G1143" s="592">
        <f t="shared" si="267"/>
        <v>0</v>
      </c>
      <c r="H1143" s="592">
        <f t="shared" si="267"/>
        <v>0</v>
      </c>
    </row>
    <row r="1144" spans="3:8" hidden="1">
      <c r="C1144" s="592"/>
      <c r="D1144" s="593"/>
      <c r="E1144" s="592"/>
      <c r="F1144" s="592"/>
      <c r="G1144" s="592"/>
      <c r="H1144" s="592"/>
    </row>
    <row r="1145" spans="3:8" hidden="1">
      <c r="C1145" s="592">
        <f t="shared" ref="C1145:H1145" si="268">C219</f>
        <v>0</v>
      </c>
      <c r="D1145" s="593">
        <f t="shared" si="268"/>
        <v>0</v>
      </c>
      <c r="E1145" s="592">
        <f t="shared" si="268"/>
        <v>0</v>
      </c>
      <c r="F1145" s="592">
        <f t="shared" si="268"/>
        <v>0</v>
      </c>
      <c r="G1145" s="592">
        <f t="shared" si="268"/>
        <v>0</v>
      </c>
      <c r="H1145" s="592">
        <f t="shared" si="268"/>
        <v>0</v>
      </c>
    </row>
    <row r="1146" spans="3:8" hidden="1">
      <c r="C1146" s="592"/>
      <c r="D1146" s="593"/>
      <c r="E1146" s="592"/>
      <c r="F1146" s="592"/>
      <c r="G1146" s="592"/>
      <c r="H1146" s="592"/>
    </row>
    <row r="1147" spans="3:8" hidden="1">
      <c r="C1147" s="592">
        <f t="shared" ref="C1147:H1147" si="269">C220</f>
        <v>0</v>
      </c>
      <c r="D1147" s="593">
        <f t="shared" si="269"/>
        <v>0</v>
      </c>
      <c r="E1147" s="592">
        <f t="shared" si="269"/>
        <v>0</v>
      </c>
      <c r="F1147" s="592">
        <f t="shared" si="269"/>
        <v>0</v>
      </c>
      <c r="G1147" s="592">
        <f t="shared" si="269"/>
        <v>0</v>
      </c>
      <c r="H1147" s="592">
        <f t="shared" si="269"/>
        <v>0</v>
      </c>
    </row>
    <row r="1148" spans="3:8" hidden="1">
      <c r="C1148" s="592"/>
      <c r="D1148" s="593"/>
      <c r="E1148" s="592"/>
      <c r="F1148" s="592"/>
      <c r="G1148" s="592"/>
      <c r="H1148" s="592"/>
    </row>
    <row r="1149" spans="3:8" hidden="1">
      <c r="C1149" s="592">
        <f t="shared" ref="C1149:H1149" si="270">C221</f>
        <v>0</v>
      </c>
      <c r="D1149" s="593">
        <f t="shared" si="270"/>
        <v>0</v>
      </c>
      <c r="E1149" s="592">
        <f t="shared" si="270"/>
        <v>0</v>
      </c>
      <c r="F1149" s="592">
        <f t="shared" si="270"/>
        <v>0</v>
      </c>
      <c r="G1149" s="592">
        <f t="shared" si="270"/>
        <v>0</v>
      </c>
      <c r="H1149" s="592">
        <f t="shared" si="270"/>
        <v>0</v>
      </c>
    </row>
    <row r="1150" spans="3:8" hidden="1">
      <c r="C1150" s="592"/>
      <c r="D1150" s="593"/>
      <c r="E1150" s="592"/>
      <c r="F1150" s="592"/>
      <c r="G1150" s="592"/>
      <c r="H1150" s="592"/>
    </row>
    <row r="1151" spans="3:8" hidden="1">
      <c r="C1151" s="592">
        <f t="shared" ref="C1151:H1151" si="271">C222</f>
        <v>0</v>
      </c>
      <c r="D1151" s="593">
        <f t="shared" si="271"/>
        <v>0</v>
      </c>
      <c r="E1151" s="592">
        <f t="shared" si="271"/>
        <v>0</v>
      </c>
      <c r="F1151" s="592">
        <f t="shared" si="271"/>
        <v>0</v>
      </c>
      <c r="G1151" s="592">
        <f t="shared" si="271"/>
        <v>0</v>
      </c>
      <c r="H1151" s="592">
        <f t="shared" si="271"/>
        <v>0</v>
      </c>
    </row>
    <row r="1152" spans="3:8" hidden="1">
      <c r="C1152" s="592"/>
      <c r="D1152" s="593"/>
      <c r="E1152" s="592"/>
      <c r="F1152" s="592"/>
      <c r="G1152" s="592"/>
      <c r="H1152" s="592"/>
    </row>
    <row r="1153" spans="3:8" hidden="1">
      <c r="C1153" s="592">
        <f t="shared" ref="C1153:H1153" si="272">C223</f>
        <v>0</v>
      </c>
      <c r="D1153" s="593">
        <f t="shared" si="272"/>
        <v>0</v>
      </c>
      <c r="E1153" s="592">
        <f t="shared" si="272"/>
        <v>0</v>
      </c>
      <c r="F1153" s="592">
        <f t="shared" si="272"/>
        <v>0</v>
      </c>
      <c r="G1153" s="592">
        <f t="shared" si="272"/>
        <v>0</v>
      </c>
      <c r="H1153" s="592">
        <f t="shared" si="272"/>
        <v>0</v>
      </c>
    </row>
    <row r="1154" spans="3:8" hidden="1">
      <c r="C1154" s="592"/>
      <c r="D1154" s="593"/>
      <c r="E1154" s="592"/>
      <c r="F1154" s="592"/>
      <c r="G1154" s="592"/>
      <c r="H1154" s="592"/>
    </row>
    <row r="1155" spans="3:8" hidden="1">
      <c r="C1155" s="592">
        <f t="shared" ref="C1155:H1155" si="273">C224</f>
        <v>0</v>
      </c>
      <c r="D1155" s="593">
        <f t="shared" si="273"/>
        <v>0</v>
      </c>
      <c r="E1155" s="592">
        <f t="shared" si="273"/>
        <v>0</v>
      </c>
      <c r="F1155" s="592">
        <f t="shared" si="273"/>
        <v>0</v>
      </c>
      <c r="G1155" s="592">
        <f t="shared" si="273"/>
        <v>0</v>
      </c>
      <c r="H1155" s="592">
        <f t="shared" si="273"/>
        <v>0</v>
      </c>
    </row>
    <row r="1156" spans="3:8" hidden="1">
      <c r="C1156" s="592"/>
      <c r="D1156" s="593"/>
      <c r="E1156" s="592"/>
      <c r="F1156" s="592"/>
      <c r="G1156" s="592"/>
      <c r="H1156" s="592"/>
    </row>
    <row r="1157" spans="3:8" hidden="1">
      <c r="C1157" s="592">
        <f t="shared" ref="C1157:H1157" si="274">C225</f>
        <v>0</v>
      </c>
      <c r="D1157" s="593">
        <f t="shared" si="274"/>
        <v>0</v>
      </c>
      <c r="E1157" s="592">
        <f t="shared" si="274"/>
        <v>0</v>
      </c>
      <c r="F1157" s="592">
        <f t="shared" si="274"/>
        <v>0</v>
      </c>
      <c r="G1157" s="592">
        <f t="shared" si="274"/>
        <v>0</v>
      </c>
      <c r="H1157" s="592">
        <f t="shared" si="274"/>
        <v>0</v>
      </c>
    </row>
    <row r="1158" spans="3:8" hidden="1">
      <c r="C1158" s="592"/>
      <c r="D1158" s="593"/>
      <c r="E1158" s="592"/>
      <c r="F1158" s="592"/>
      <c r="G1158" s="592"/>
      <c r="H1158" s="592"/>
    </row>
    <row r="1159" spans="3:8" hidden="1">
      <c r="C1159" s="592">
        <f t="shared" ref="C1159:H1159" si="275">C226</f>
        <v>0</v>
      </c>
      <c r="D1159" s="593">
        <f t="shared" si="275"/>
        <v>0</v>
      </c>
      <c r="E1159" s="592">
        <f t="shared" si="275"/>
        <v>0</v>
      </c>
      <c r="F1159" s="592">
        <f t="shared" si="275"/>
        <v>0</v>
      </c>
      <c r="G1159" s="592">
        <f t="shared" si="275"/>
        <v>0</v>
      </c>
      <c r="H1159" s="592">
        <f t="shared" si="275"/>
        <v>0</v>
      </c>
    </row>
    <row r="1160" spans="3:8" hidden="1">
      <c r="C1160" s="592"/>
      <c r="D1160" s="593"/>
      <c r="E1160" s="592"/>
      <c r="F1160" s="592"/>
      <c r="G1160" s="592"/>
      <c r="H1160" s="592"/>
    </row>
    <row r="1161" spans="3:8" hidden="1">
      <c r="C1161" s="592">
        <f t="shared" ref="C1161:H1161" si="276">C227</f>
        <v>0</v>
      </c>
      <c r="D1161" s="593">
        <f t="shared" si="276"/>
        <v>0</v>
      </c>
      <c r="E1161" s="592">
        <f t="shared" si="276"/>
        <v>0</v>
      </c>
      <c r="F1161" s="592">
        <f t="shared" si="276"/>
        <v>0</v>
      </c>
      <c r="G1161" s="592">
        <f t="shared" si="276"/>
        <v>0</v>
      </c>
      <c r="H1161" s="592">
        <f t="shared" si="276"/>
        <v>0</v>
      </c>
    </row>
    <row r="1162" spans="3:8" hidden="1">
      <c r="C1162" s="592"/>
      <c r="D1162" s="593"/>
      <c r="E1162" s="592"/>
      <c r="F1162" s="592"/>
      <c r="G1162" s="592"/>
      <c r="H1162" s="592"/>
    </row>
    <row r="1163" spans="3:8" hidden="1">
      <c r="C1163" s="592">
        <f t="shared" ref="C1163:H1163" si="277">C228</f>
        <v>0</v>
      </c>
      <c r="D1163" s="593">
        <f t="shared" si="277"/>
        <v>0</v>
      </c>
      <c r="E1163" s="592">
        <f t="shared" si="277"/>
        <v>0</v>
      </c>
      <c r="F1163" s="592">
        <f t="shared" si="277"/>
        <v>0</v>
      </c>
      <c r="G1163" s="592">
        <f t="shared" si="277"/>
        <v>0</v>
      </c>
      <c r="H1163" s="592">
        <f t="shared" si="277"/>
        <v>0</v>
      </c>
    </row>
    <row r="1164" spans="3:8" hidden="1">
      <c r="C1164" s="592"/>
      <c r="D1164" s="593"/>
      <c r="E1164" s="592"/>
      <c r="F1164" s="592"/>
      <c r="G1164" s="592"/>
      <c r="H1164" s="592"/>
    </row>
    <row r="1165" spans="3:8" hidden="1">
      <c r="C1165" s="592">
        <f t="shared" ref="C1165:H1165" si="278">C229</f>
        <v>0</v>
      </c>
      <c r="D1165" s="593">
        <f t="shared" si="278"/>
        <v>0</v>
      </c>
      <c r="E1165" s="592">
        <f t="shared" si="278"/>
        <v>0</v>
      </c>
      <c r="F1165" s="592">
        <f t="shared" si="278"/>
        <v>0</v>
      </c>
      <c r="G1165" s="592">
        <f t="shared" si="278"/>
        <v>0</v>
      </c>
      <c r="H1165" s="592">
        <f t="shared" si="278"/>
        <v>0</v>
      </c>
    </row>
    <row r="1166" spans="3:8" hidden="1">
      <c r="C1166" s="592"/>
      <c r="D1166" s="593"/>
      <c r="E1166" s="592"/>
      <c r="F1166" s="592"/>
      <c r="G1166" s="592"/>
      <c r="H1166" s="592"/>
    </row>
    <row r="1167" spans="3:8" hidden="1">
      <c r="C1167" s="592">
        <f t="shared" ref="C1167:H1167" si="279">C230</f>
        <v>0</v>
      </c>
      <c r="D1167" s="593">
        <f t="shared" si="279"/>
        <v>0</v>
      </c>
      <c r="E1167" s="592">
        <f t="shared" si="279"/>
        <v>0</v>
      </c>
      <c r="F1167" s="592">
        <f t="shared" si="279"/>
        <v>0</v>
      </c>
      <c r="G1167" s="592">
        <f t="shared" si="279"/>
        <v>0</v>
      </c>
      <c r="H1167" s="592">
        <f t="shared" si="279"/>
        <v>0</v>
      </c>
    </row>
    <row r="1168" spans="3:8" hidden="1">
      <c r="C1168" s="592"/>
      <c r="D1168" s="593"/>
      <c r="E1168" s="592"/>
      <c r="F1168" s="592"/>
      <c r="G1168" s="592"/>
      <c r="H1168" s="592"/>
    </row>
    <row r="1169" spans="3:8" hidden="1">
      <c r="C1169" s="592">
        <f t="shared" ref="C1169:H1169" si="280">C231</f>
        <v>0</v>
      </c>
      <c r="D1169" s="593">
        <f t="shared" si="280"/>
        <v>0</v>
      </c>
      <c r="E1169" s="592">
        <f t="shared" si="280"/>
        <v>0</v>
      </c>
      <c r="F1169" s="592">
        <f t="shared" si="280"/>
        <v>0</v>
      </c>
      <c r="G1169" s="592">
        <f t="shared" si="280"/>
        <v>0</v>
      </c>
      <c r="H1169" s="592">
        <f t="shared" si="280"/>
        <v>0</v>
      </c>
    </row>
    <row r="1170" spans="3:8" hidden="1">
      <c r="C1170" s="592"/>
      <c r="D1170" s="593"/>
      <c r="E1170" s="592"/>
      <c r="F1170" s="592"/>
      <c r="G1170" s="592"/>
      <c r="H1170" s="592"/>
    </row>
    <row r="1171" spans="3:8" hidden="1">
      <c r="C1171" s="592">
        <f t="shared" ref="C1171:H1171" si="281">C232</f>
        <v>0</v>
      </c>
      <c r="D1171" s="593">
        <f t="shared" si="281"/>
        <v>0</v>
      </c>
      <c r="E1171" s="592">
        <f t="shared" si="281"/>
        <v>0</v>
      </c>
      <c r="F1171" s="592">
        <f t="shared" si="281"/>
        <v>0</v>
      </c>
      <c r="G1171" s="592">
        <f t="shared" si="281"/>
        <v>0</v>
      </c>
      <c r="H1171" s="592">
        <f t="shared" si="281"/>
        <v>0</v>
      </c>
    </row>
    <row r="1172" spans="3:8" hidden="1">
      <c r="C1172" s="592"/>
      <c r="D1172" s="593"/>
      <c r="E1172" s="592"/>
      <c r="F1172" s="592"/>
      <c r="G1172" s="592"/>
      <c r="H1172" s="592"/>
    </row>
    <row r="1173" spans="3:8" hidden="1">
      <c r="C1173" s="592">
        <f t="shared" ref="C1173:H1173" si="282">C233</f>
        <v>0</v>
      </c>
      <c r="D1173" s="593">
        <f t="shared" si="282"/>
        <v>0</v>
      </c>
      <c r="E1173" s="592">
        <f t="shared" si="282"/>
        <v>0</v>
      </c>
      <c r="F1173" s="592">
        <f t="shared" si="282"/>
        <v>0</v>
      </c>
      <c r="G1173" s="592">
        <f t="shared" si="282"/>
        <v>0</v>
      </c>
      <c r="H1173" s="592">
        <f t="shared" si="282"/>
        <v>0</v>
      </c>
    </row>
    <row r="1174" spans="3:8" hidden="1">
      <c r="C1174" s="592"/>
      <c r="D1174" s="593"/>
      <c r="E1174" s="592"/>
      <c r="F1174" s="592"/>
      <c r="G1174" s="592"/>
      <c r="H1174" s="592"/>
    </row>
    <row r="1175" spans="3:8" hidden="1">
      <c r="C1175" s="592">
        <f t="shared" ref="C1175:H1175" si="283">C234</f>
        <v>0</v>
      </c>
      <c r="D1175" s="593">
        <f t="shared" si="283"/>
        <v>0</v>
      </c>
      <c r="E1175" s="592">
        <f t="shared" si="283"/>
        <v>0</v>
      </c>
      <c r="F1175" s="592">
        <f t="shared" si="283"/>
        <v>0</v>
      </c>
      <c r="G1175" s="592">
        <f t="shared" si="283"/>
        <v>0</v>
      </c>
      <c r="H1175" s="592">
        <f t="shared" si="283"/>
        <v>0</v>
      </c>
    </row>
    <row r="1176" spans="3:8" hidden="1">
      <c r="C1176" s="592"/>
      <c r="D1176" s="593"/>
      <c r="E1176" s="592"/>
      <c r="F1176" s="592"/>
      <c r="G1176" s="592"/>
      <c r="H1176" s="592"/>
    </row>
    <row r="1177" spans="3:8" hidden="1">
      <c r="C1177" s="592">
        <f t="shared" ref="C1177:H1177" si="284">C235</f>
        <v>0</v>
      </c>
      <c r="D1177" s="593">
        <f t="shared" si="284"/>
        <v>0</v>
      </c>
      <c r="E1177" s="592">
        <f t="shared" si="284"/>
        <v>0</v>
      </c>
      <c r="F1177" s="592">
        <f t="shared" si="284"/>
        <v>0</v>
      </c>
      <c r="G1177" s="592">
        <f t="shared" si="284"/>
        <v>0</v>
      </c>
      <c r="H1177" s="592">
        <f t="shared" si="284"/>
        <v>0</v>
      </c>
    </row>
    <row r="1178" spans="3:8" hidden="1">
      <c r="C1178" s="592"/>
      <c r="D1178" s="593"/>
      <c r="E1178" s="592"/>
      <c r="F1178" s="592"/>
      <c r="G1178" s="592"/>
      <c r="H1178" s="592"/>
    </row>
    <row r="1179" spans="3:8" hidden="1">
      <c r="C1179" s="592">
        <f t="shared" ref="C1179:H1179" si="285">C236</f>
        <v>0</v>
      </c>
      <c r="D1179" s="593">
        <f t="shared" si="285"/>
        <v>0</v>
      </c>
      <c r="E1179" s="592">
        <f t="shared" si="285"/>
        <v>0</v>
      </c>
      <c r="F1179" s="592">
        <f t="shared" si="285"/>
        <v>0</v>
      </c>
      <c r="G1179" s="592">
        <f t="shared" si="285"/>
        <v>0</v>
      </c>
      <c r="H1179" s="592">
        <f t="shared" si="285"/>
        <v>0</v>
      </c>
    </row>
    <row r="1180" spans="3:8" hidden="1">
      <c r="C1180" s="592"/>
      <c r="D1180" s="593"/>
      <c r="E1180" s="592"/>
      <c r="F1180" s="592"/>
      <c r="G1180" s="592"/>
      <c r="H1180" s="592"/>
    </row>
    <row r="1181" spans="3:8" hidden="1">
      <c r="C1181" s="592">
        <f t="shared" ref="C1181:H1181" si="286">C237</f>
        <v>0</v>
      </c>
      <c r="D1181" s="593">
        <f t="shared" si="286"/>
        <v>0</v>
      </c>
      <c r="E1181" s="592">
        <f t="shared" si="286"/>
        <v>0</v>
      </c>
      <c r="F1181" s="592">
        <f t="shared" si="286"/>
        <v>0</v>
      </c>
      <c r="G1181" s="592">
        <f t="shared" si="286"/>
        <v>0</v>
      </c>
      <c r="H1181" s="592">
        <f t="shared" si="286"/>
        <v>0</v>
      </c>
    </row>
    <row r="1182" spans="3:8" hidden="1">
      <c r="C1182" s="592"/>
      <c r="D1182" s="593"/>
      <c r="E1182" s="592"/>
      <c r="F1182" s="592"/>
      <c r="G1182" s="592"/>
      <c r="H1182" s="592"/>
    </row>
    <row r="1183" spans="3:8" hidden="1">
      <c r="C1183" s="592">
        <f t="shared" ref="C1183:H1183" si="287">C238</f>
        <v>0</v>
      </c>
      <c r="D1183" s="593">
        <f t="shared" si="287"/>
        <v>0</v>
      </c>
      <c r="E1183" s="592">
        <f t="shared" si="287"/>
        <v>0</v>
      </c>
      <c r="F1183" s="592">
        <f t="shared" si="287"/>
        <v>0</v>
      </c>
      <c r="G1183" s="592">
        <f t="shared" si="287"/>
        <v>0</v>
      </c>
      <c r="H1183" s="592">
        <f t="shared" si="287"/>
        <v>0</v>
      </c>
    </row>
    <row r="1184" spans="3:8" hidden="1">
      <c r="C1184" s="592"/>
      <c r="D1184" s="593"/>
      <c r="E1184" s="592"/>
      <c r="F1184" s="592"/>
      <c r="G1184" s="592"/>
      <c r="H1184" s="592"/>
    </row>
    <row r="1185" spans="3:8" hidden="1">
      <c r="C1185" s="592">
        <f t="shared" ref="C1185:H1185" si="288">C239</f>
        <v>0</v>
      </c>
      <c r="D1185" s="593">
        <f t="shared" si="288"/>
        <v>0</v>
      </c>
      <c r="E1185" s="592">
        <f t="shared" si="288"/>
        <v>0</v>
      </c>
      <c r="F1185" s="592">
        <f t="shared" si="288"/>
        <v>0</v>
      </c>
      <c r="G1185" s="592">
        <f t="shared" si="288"/>
        <v>0</v>
      </c>
      <c r="H1185" s="592">
        <f t="shared" si="288"/>
        <v>0</v>
      </c>
    </row>
    <row r="1186" spans="3:8" hidden="1">
      <c r="C1186" s="592"/>
      <c r="D1186" s="593"/>
      <c r="E1186" s="592"/>
      <c r="F1186" s="592"/>
      <c r="G1186" s="592"/>
      <c r="H1186" s="592"/>
    </row>
    <row r="1187" spans="3:8" hidden="1">
      <c r="C1187" s="592">
        <f t="shared" ref="C1187:H1187" si="289">C240</f>
        <v>0</v>
      </c>
      <c r="D1187" s="593">
        <f t="shared" si="289"/>
        <v>0</v>
      </c>
      <c r="E1187" s="592">
        <f t="shared" si="289"/>
        <v>0</v>
      </c>
      <c r="F1187" s="592">
        <f t="shared" si="289"/>
        <v>0</v>
      </c>
      <c r="G1187" s="592">
        <f t="shared" si="289"/>
        <v>0</v>
      </c>
      <c r="H1187" s="592">
        <f t="shared" si="289"/>
        <v>0</v>
      </c>
    </row>
    <row r="1188" spans="3:8" hidden="1">
      <c r="C1188" s="592"/>
      <c r="D1188" s="593"/>
      <c r="E1188" s="592"/>
      <c r="F1188" s="592"/>
      <c r="G1188" s="592"/>
      <c r="H1188" s="592"/>
    </row>
    <row r="1189" spans="3:8" hidden="1">
      <c r="C1189" s="592">
        <f t="shared" ref="C1189:H1189" si="290">C241</f>
        <v>0</v>
      </c>
      <c r="D1189" s="593">
        <f t="shared" si="290"/>
        <v>0</v>
      </c>
      <c r="E1189" s="592">
        <f t="shared" si="290"/>
        <v>0</v>
      </c>
      <c r="F1189" s="592">
        <f t="shared" si="290"/>
        <v>0</v>
      </c>
      <c r="G1189" s="592">
        <f t="shared" si="290"/>
        <v>0</v>
      </c>
      <c r="H1189" s="592">
        <f t="shared" si="290"/>
        <v>0</v>
      </c>
    </row>
    <row r="1190" spans="3:8" hidden="1">
      <c r="C1190" s="592"/>
      <c r="D1190" s="593"/>
      <c r="E1190" s="592"/>
      <c r="F1190" s="592"/>
      <c r="G1190" s="592"/>
      <c r="H1190" s="592"/>
    </row>
    <row r="1191" spans="3:8" hidden="1">
      <c r="C1191" s="592">
        <f t="shared" ref="C1191:H1191" si="291">C242</f>
        <v>0</v>
      </c>
      <c r="D1191" s="593">
        <f t="shared" si="291"/>
        <v>0</v>
      </c>
      <c r="E1191" s="592">
        <f t="shared" si="291"/>
        <v>0</v>
      </c>
      <c r="F1191" s="592">
        <f t="shared" si="291"/>
        <v>0</v>
      </c>
      <c r="G1191" s="592">
        <f t="shared" si="291"/>
        <v>0</v>
      </c>
      <c r="H1191" s="592">
        <f t="shared" si="291"/>
        <v>0</v>
      </c>
    </row>
    <row r="1192" spans="3:8" hidden="1">
      <c r="C1192" s="592"/>
      <c r="D1192" s="593"/>
      <c r="E1192" s="592"/>
      <c r="F1192" s="592"/>
      <c r="G1192" s="592"/>
      <c r="H1192" s="592"/>
    </row>
    <row r="1193" spans="3:8" hidden="1">
      <c r="C1193" s="592">
        <f t="shared" ref="C1193:H1193" si="292">C243</f>
        <v>0</v>
      </c>
      <c r="D1193" s="593">
        <f t="shared" si="292"/>
        <v>0</v>
      </c>
      <c r="E1193" s="592">
        <f t="shared" si="292"/>
        <v>0</v>
      </c>
      <c r="F1193" s="592">
        <f t="shared" si="292"/>
        <v>0</v>
      </c>
      <c r="G1193" s="592">
        <f t="shared" si="292"/>
        <v>0</v>
      </c>
      <c r="H1193" s="592">
        <f t="shared" si="292"/>
        <v>0</v>
      </c>
    </row>
    <row r="1194" spans="3:8" hidden="1">
      <c r="C1194" s="592"/>
      <c r="D1194" s="593"/>
      <c r="E1194" s="592"/>
      <c r="F1194" s="592"/>
      <c r="G1194" s="592"/>
      <c r="H1194" s="592"/>
    </row>
    <row r="1195" spans="3:8" hidden="1">
      <c r="C1195" s="592">
        <f t="shared" ref="C1195:H1195" si="293">C244</f>
        <v>0</v>
      </c>
      <c r="D1195" s="593">
        <f t="shared" si="293"/>
        <v>0</v>
      </c>
      <c r="E1195" s="592">
        <f t="shared" si="293"/>
        <v>0</v>
      </c>
      <c r="F1195" s="592">
        <f t="shared" si="293"/>
        <v>0</v>
      </c>
      <c r="G1195" s="592">
        <f t="shared" si="293"/>
        <v>0</v>
      </c>
      <c r="H1195" s="592">
        <f t="shared" si="293"/>
        <v>0</v>
      </c>
    </row>
    <row r="1196" spans="3:8" hidden="1">
      <c r="C1196" s="592"/>
      <c r="D1196" s="593"/>
      <c r="E1196" s="592"/>
      <c r="F1196" s="592"/>
      <c r="G1196" s="592"/>
      <c r="H1196" s="592"/>
    </row>
    <row r="1197" spans="3:8" hidden="1">
      <c r="C1197" s="592">
        <f t="shared" ref="C1197:H1197" si="294">C245</f>
        <v>0</v>
      </c>
      <c r="D1197" s="593">
        <f t="shared" si="294"/>
        <v>0</v>
      </c>
      <c r="E1197" s="592">
        <f t="shared" si="294"/>
        <v>0</v>
      </c>
      <c r="F1197" s="592">
        <f t="shared" si="294"/>
        <v>0</v>
      </c>
      <c r="G1197" s="592">
        <f t="shared" si="294"/>
        <v>0</v>
      </c>
      <c r="H1197" s="592">
        <f t="shared" si="294"/>
        <v>0</v>
      </c>
    </row>
    <row r="1198" spans="3:8" hidden="1">
      <c r="C1198" s="592"/>
      <c r="D1198" s="593"/>
      <c r="E1198" s="592"/>
      <c r="F1198" s="592"/>
      <c r="G1198" s="592"/>
      <c r="H1198" s="592"/>
    </row>
    <row r="1199" spans="3:8" hidden="1">
      <c r="C1199" s="592">
        <f t="shared" ref="C1199:H1199" si="295">C246</f>
        <v>0</v>
      </c>
      <c r="D1199" s="593">
        <f t="shared" si="295"/>
        <v>0</v>
      </c>
      <c r="E1199" s="592">
        <f t="shared" si="295"/>
        <v>0</v>
      </c>
      <c r="F1199" s="592">
        <f t="shared" si="295"/>
        <v>0</v>
      </c>
      <c r="G1199" s="592">
        <f t="shared" si="295"/>
        <v>0</v>
      </c>
      <c r="H1199" s="592">
        <f t="shared" si="295"/>
        <v>0</v>
      </c>
    </row>
    <row r="1200" spans="3:8" hidden="1">
      <c r="C1200" s="592"/>
      <c r="D1200" s="593"/>
      <c r="E1200" s="592"/>
      <c r="F1200" s="592"/>
      <c r="G1200" s="592"/>
      <c r="H1200" s="592"/>
    </row>
    <row r="1201" spans="3:8" hidden="1">
      <c r="C1201" s="592">
        <f t="shared" ref="C1201:H1201" si="296">C247</f>
        <v>0</v>
      </c>
      <c r="D1201" s="593">
        <f t="shared" si="296"/>
        <v>0</v>
      </c>
      <c r="E1201" s="592">
        <f t="shared" si="296"/>
        <v>0</v>
      </c>
      <c r="F1201" s="592">
        <f t="shared" si="296"/>
        <v>0</v>
      </c>
      <c r="G1201" s="592">
        <f t="shared" si="296"/>
        <v>0</v>
      </c>
      <c r="H1201" s="592">
        <f t="shared" si="296"/>
        <v>0</v>
      </c>
    </row>
    <row r="1202" spans="3:8" hidden="1">
      <c r="C1202" s="592"/>
      <c r="D1202" s="593"/>
      <c r="E1202" s="592"/>
      <c r="F1202" s="592"/>
      <c r="G1202" s="592"/>
      <c r="H1202" s="592"/>
    </row>
    <row r="1203" spans="3:8" hidden="1">
      <c r="C1203" s="592">
        <f t="shared" ref="C1203:H1203" si="297">C248</f>
        <v>0</v>
      </c>
      <c r="D1203" s="593">
        <f t="shared" si="297"/>
        <v>0</v>
      </c>
      <c r="E1203" s="592">
        <f t="shared" si="297"/>
        <v>0</v>
      </c>
      <c r="F1203" s="592">
        <f t="shared" si="297"/>
        <v>0</v>
      </c>
      <c r="G1203" s="592">
        <f t="shared" si="297"/>
        <v>0</v>
      </c>
      <c r="H1203" s="592">
        <f t="shared" si="297"/>
        <v>0</v>
      </c>
    </row>
    <row r="1204" spans="3:8" hidden="1">
      <c r="C1204" s="592"/>
      <c r="D1204" s="593"/>
      <c r="E1204" s="592"/>
      <c r="F1204" s="592"/>
      <c r="G1204" s="592"/>
      <c r="H1204" s="592"/>
    </row>
    <row r="1205" spans="3:8" hidden="1">
      <c r="C1205" s="592">
        <f t="shared" ref="C1205:H1205" si="298">C249</f>
        <v>0</v>
      </c>
      <c r="D1205" s="593">
        <f t="shared" si="298"/>
        <v>0</v>
      </c>
      <c r="E1205" s="592">
        <f t="shared" si="298"/>
        <v>0</v>
      </c>
      <c r="F1205" s="592">
        <f t="shared" si="298"/>
        <v>0</v>
      </c>
      <c r="G1205" s="592">
        <f t="shared" si="298"/>
        <v>0</v>
      </c>
      <c r="H1205" s="592">
        <f t="shared" si="298"/>
        <v>0</v>
      </c>
    </row>
    <row r="1206" spans="3:8" hidden="1">
      <c r="C1206" s="592"/>
      <c r="D1206" s="593"/>
      <c r="E1206" s="592"/>
      <c r="F1206" s="592"/>
      <c r="G1206" s="592"/>
      <c r="H1206" s="592"/>
    </row>
    <row r="1207" spans="3:8" hidden="1">
      <c r="C1207" s="592">
        <f t="shared" ref="C1207:H1207" si="299">C250</f>
        <v>0</v>
      </c>
      <c r="D1207" s="593">
        <f t="shared" si="299"/>
        <v>0</v>
      </c>
      <c r="E1207" s="592">
        <f t="shared" si="299"/>
        <v>0</v>
      </c>
      <c r="F1207" s="592">
        <f t="shared" si="299"/>
        <v>0</v>
      </c>
      <c r="G1207" s="592">
        <f t="shared" si="299"/>
        <v>0</v>
      </c>
      <c r="H1207" s="592">
        <f t="shared" si="299"/>
        <v>0</v>
      </c>
    </row>
    <row r="1208" spans="3:8" hidden="1">
      <c r="C1208" s="592"/>
      <c r="D1208" s="593"/>
      <c r="E1208" s="592"/>
      <c r="F1208" s="592"/>
      <c r="G1208" s="592"/>
      <c r="H1208" s="592"/>
    </row>
    <row r="1209" spans="3:8" hidden="1">
      <c r="C1209" s="592">
        <f t="shared" ref="C1209:H1209" si="300">C251</f>
        <v>0</v>
      </c>
      <c r="D1209" s="593">
        <f t="shared" si="300"/>
        <v>0</v>
      </c>
      <c r="E1209" s="592">
        <f t="shared" si="300"/>
        <v>0</v>
      </c>
      <c r="F1209" s="592">
        <f t="shared" si="300"/>
        <v>0</v>
      </c>
      <c r="G1209" s="592">
        <f t="shared" si="300"/>
        <v>0</v>
      </c>
      <c r="H1209" s="592">
        <f t="shared" si="300"/>
        <v>0</v>
      </c>
    </row>
    <row r="1210" spans="3:8" hidden="1">
      <c r="C1210" s="592"/>
      <c r="D1210" s="593"/>
      <c r="E1210" s="592"/>
      <c r="F1210" s="592"/>
      <c r="G1210" s="592"/>
      <c r="H1210" s="592"/>
    </row>
    <row r="1211" spans="3:8" hidden="1">
      <c r="C1211" s="592">
        <f t="shared" ref="C1211:H1211" si="301">C252</f>
        <v>0</v>
      </c>
      <c r="D1211" s="593">
        <f t="shared" si="301"/>
        <v>0</v>
      </c>
      <c r="E1211" s="592">
        <f t="shared" si="301"/>
        <v>0</v>
      </c>
      <c r="F1211" s="592">
        <f t="shared" si="301"/>
        <v>0</v>
      </c>
      <c r="G1211" s="592">
        <f t="shared" si="301"/>
        <v>0</v>
      </c>
      <c r="H1211" s="592">
        <f t="shared" si="301"/>
        <v>0</v>
      </c>
    </row>
    <row r="1212" spans="3:8" hidden="1">
      <c r="C1212" s="592"/>
      <c r="D1212" s="593"/>
      <c r="E1212" s="592"/>
      <c r="F1212" s="592"/>
      <c r="G1212" s="592"/>
      <c r="H1212" s="592"/>
    </row>
    <row r="1213" spans="3:8" hidden="1">
      <c r="C1213" s="592">
        <f t="shared" ref="C1213:H1213" si="302">C253</f>
        <v>0</v>
      </c>
      <c r="D1213" s="593">
        <f t="shared" si="302"/>
        <v>0</v>
      </c>
      <c r="E1213" s="592">
        <f t="shared" si="302"/>
        <v>0</v>
      </c>
      <c r="F1213" s="592">
        <f t="shared" si="302"/>
        <v>0</v>
      </c>
      <c r="G1213" s="592">
        <f t="shared" si="302"/>
        <v>0</v>
      </c>
      <c r="H1213" s="592">
        <f t="shared" si="302"/>
        <v>0</v>
      </c>
    </row>
    <row r="1214" spans="3:8" hidden="1">
      <c r="C1214" s="592"/>
      <c r="D1214" s="593"/>
      <c r="E1214" s="592"/>
      <c r="F1214" s="592"/>
      <c r="G1214" s="592"/>
      <c r="H1214" s="592"/>
    </row>
    <row r="1215" spans="3:8" hidden="1">
      <c r="C1215" s="592">
        <f t="shared" ref="C1215:H1215" si="303">C254</f>
        <v>0</v>
      </c>
      <c r="D1215" s="593">
        <f t="shared" si="303"/>
        <v>0</v>
      </c>
      <c r="E1215" s="592">
        <f t="shared" si="303"/>
        <v>0</v>
      </c>
      <c r="F1215" s="592">
        <f t="shared" si="303"/>
        <v>0</v>
      </c>
      <c r="G1215" s="592">
        <f t="shared" si="303"/>
        <v>0</v>
      </c>
      <c r="H1215" s="592">
        <f t="shared" si="303"/>
        <v>0</v>
      </c>
    </row>
    <row r="1216" spans="3:8" hidden="1">
      <c r="C1216" s="592"/>
      <c r="D1216" s="593"/>
      <c r="E1216" s="592"/>
      <c r="F1216" s="592"/>
      <c r="G1216" s="592"/>
      <c r="H1216" s="592"/>
    </row>
    <row r="1217" spans="3:8" hidden="1">
      <c r="C1217" s="592">
        <f t="shared" ref="C1217:H1217" si="304">C255</f>
        <v>0</v>
      </c>
      <c r="D1217" s="593">
        <f t="shared" si="304"/>
        <v>0</v>
      </c>
      <c r="E1217" s="592">
        <f t="shared" si="304"/>
        <v>0</v>
      </c>
      <c r="F1217" s="592">
        <f t="shared" si="304"/>
        <v>0</v>
      </c>
      <c r="G1217" s="592">
        <f t="shared" si="304"/>
        <v>0</v>
      </c>
      <c r="H1217" s="592">
        <f t="shared" si="304"/>
        <v>0</v>
      </c>
    </row>
    <row r="1218" spans="3:8" hidden="1">
      <c r="C1218" s="592"/>
      <c r="D1218" s="593"/>
      <c r="E1218" s="592"/>
      <c r="F1218" s="592"/>
      <c r="G1218" s="592"/>
      <c r="H1218" s="592"/>
    </row>
    <row r="1219" spans="3:8" hidden="1">
      <c r="C1219" s="592">
        <f t="shared" ref="C1219:H1219" si="305">C256</f>
        <v>0</v>
      </c>
      <c r="D1219" s="593">
        <f t="shared" si="305"/>
        <v>0</v>
      </c>
      <c r="E1219" s="592">
        <f t="shared" si="305"/>
        <v>0</v>
      </c>
      <c r="F1219" s="592">
        <f t="shared" si="305"/>
        <v>0</v>
      </c>
      <c r="G1219" s="592">
        <f t="shared" si="305"/>
        <v>0</v>
      </c>
      <c r="H1219" s="592">
        <f t="shared" si="305"/>
        <v>0</v>
      </c>
    </row>
    <row r="1220" spans="3:8" hidden="1">
      <c r="C1220" s="592"/>
      <c r="D1220" s="593"/>
      <c r="E1220" s="592"/>
      <c r="F1220" s="592"/>
      <c r="G1220" s="592"/>
      <c r="H1220" s="592"/>
    </row>
    <row r="1221" spans="3:8" hidden="1">
      <c r="C1221" s="592">
        <f t="shared" ref="C1221:H1221" si="306">C257</f>
        <v>0</v>
      </c>
      <c r="D1221" s="593">
        <f t="shared" si="306"/>
        <v>0</v>
      </c>
      <c r="E1221" s="592">
        <f t="shared" si="306"/>
        <v>0</v>
      </c>
      <c r="F1221" s="592">
        <f t="shared" si="306"/>
        <v>0</v>
      </c>
      <c r="G1221" s="592">
        <f t="shared" si="306"/>
        <v>0</v>
      </c>
      <c r="H1221" s="592">
        <f t="shared" si="306"/>
        <v>0</v>
      </c>
    </row>
    <row r="1222" spans="3:8" hidden="1">
      <c r="C1222" s="592"/>
      <c r="D1222" s="593"/>
      <c r="E1222" s="592"/>
      <c r="F1222" s="592"/>
      <c r="G1222" s="592"/>
      <c r="H1222" s="592"/>
    </row>
    <row r="1223" spans="3:8" hidden="1">
      <c r="C1223" s="592">
        <f t="shared" ref="C1223:H1223" si="307">C258</f>
        <v>0</v>
      </c>
      <c r="D1223" s="593">
        <f t="shared" si="307"/>
        <v>0</v>
      </c>
      <c r="E1223" s="592">
        <f t="shared" si="307"/>
        <v>0</v>
      </c>
      <c r="F1223" s="592">
        <f t="shared" si="307"/>
        <v>0</v>
      </c>
      <c r="G1223" s="592">
        <f t="shared" si="307"/>
        <v>0</v>
      </c>
      <c r="H1223" s="592">
        <f t="shared" si="307"/>
        <v>0</v>
      </c>
    </row>
    <row r="1224" spans="3:8" hidden="1">
      <c r="C1224" s="592"/>
      <c r="D1224" s="593"/>
      <c r="E1224" s="592"/>
      <c r="F1224" s="592"/>
      <c r="G1224" s="592"/>
      <c r="H1224" s="592"/>
    </row>
    <row r="1225" spans="3:8" hidden="1">
      <c r="C1225" s="592">
        <f t="shared" ref="C1225:H1225" si="308">C259</f>
        <v>0</v>
      </c>
      <c r="D1225" s="593">
        <f t="shared" si="308"/>
        <v>0</v>
      </c>
      <c r="E1225" s="592">
        <f t="shared" si="308"/>
        <v>0</v>
      </c>
      <c r="F1225" s="592">
        <f t="shared" si="308"/>
        <v>0</v>
      </c>
      <c r="G1225" s="592">
        <f t="shared" si="308"/>
        <v>0</v>
      </c>
      <c r="H1225" s="592">
        <f t="shared" si="308"/>
        <v>0</v>
      </c>
    </row>
    <row r="1226" spans="3:8" hidden="1">
      <c r="C1226" s="592"/>
      <c r="D1226" s="593"/>
      <c r="E1226" s="592"/>
      <c r="F1226" s="592"/>
      <c r="G1226" s="592"/>
      <c r="H1226" s="592"/>
    </row>
    <row r="1227" spans="3:8" hidden="1">
      <c r="C1227" s="592">
        <f t="shared" ref="C1227:H1227" si="309">C260</f>
        <v>0</v>
      </c>
      <c r="D1227" s="593">
        <f t="shared" si="309"/>
        <v>0</v>
      </c>
      <c r="E1227" s="592">
        <f t="shared" si="309"/>
        <v>0</v>
      </c>
      <c r="F1227" s="592">
        <f t="shared" si="309"/>
        <v>0</v>
      </c>
      <c r="G1227" s="592">
        <f t="shared" si="309"/>
        <v>0</v>
      </c>
      <c r="H1227" s="592">
        <f t="shared" si="309"/>
        <v>0</v>
      </c>
    </row>
    <row r="1228" spans="3:8" hidden="1">
      <c r="C1228" s="592"/>
      <c r="D1228" s="593"/>
      <c r="E1228" s="592"/>
      <c r="F1228" s="592"/>
      <c r="G1228" s="592"/>
      <c r="H1228" s="592"/>
    </row>
    <row r="1229" spans="3:8" hidden="1">
      <c r="C1229" s="592">
        <f t="shared" ref="C1229:H1229" si="310">C261</f>
        <v>0</v>
      </c>
      <c r="D1229" s="593">
        <f t="shared" si="310"/>
        <v>0</v>
      </c>
      <c r="E1229" s="592">
        <f t="shared" si="310"/>
        <v>0</v>
      </c>
      <c r="F1229" s="592">
        <f t="shared" si="310"/>
        <v>0</v>
      </c>
      <c r="G1229" s="592">
        <f t="shared" si="310"/>
        <v>0</v>
      </c>
      <c r="H1229" s="592">
        <f t="shared" si="310"/>
        <v>0</v>
      </c>
    </row>
    <row r="1230" spans="3:8" hidden="1">
      <c r="C1230" s="592"/>
      <c r="D1230" s="593"/>
      <c r="E1230" s="592"/>
      <c r="F1230" s="592"/>
      <c r="G1230" s="592"/>
      <c r="H1230" s="592"/>
    </row>
    <row r="1231" spans="3:8" hidden="1">
      <c r="C1231" s="592">
        <f t="shared" ref="C1231:H1231" si="311">C262</f>
        <v>0</v>
      </c>
      <c r="D1231" s="593">
        <f t="shared" si="311"/>
        <v>0</v>
      </c>
      <c r="E1231" s="592">
        <f t="shared" si="311"/>
        <v>0</v>
      </c>
      <c r="F1231" s="592">
        <f t="shared" si="311"/>
        <v>0</v>
      </c>
      <c r="G1231" s="592">
        <f t="shared" si="311"/>
        <v>0</v>
      </c>
      <c r="H1231" s="592">
        <f t="shared" si="311"/>
        <v>0</v>
      </c>
    </row>
    <row r="1232" spans="3:8" hidden="1">
      <c r="C1232" s="592"/>
      <c r="D1232" s="593"/>
      <c r="E1232" s="592"/>
      <c r="F1232" s="592"/>
      <c r="G1232" s="592"/>
      <c r="H1232" s="592"/>
    </row>
    <row r="1233" spans="3:8" hidden="1">
      <c r="C1233" s="592">
        <f t="shared" ref="C1233:H1233" si="312">C263</f>
        <v>0</v>
      </c>
      <c r="D1233" s="593">
        <f t="shared" si="312"/>
        <v>0</v>
      </c>
      <c r="E1233" s="592">
        <f t="shared" si="312"/>
        <v>0</v>
      </c>
      <c r="F1233" s="592">
        <f t="shared" si="312"/>
        <v>0</v>
      </c>
      <c r="G1233" s="592">
        <f t="shared" si="312"/>
        <v>0</v>
      </c>
      <c r="H1233" s="592">
        <f t="shared" si="312"/>
        <v>0</v>
      </c>
    </row>
    <row r="1234" spans="3:8" hidden="1">
      <c r="C1234" s="592"/>
      <c r="D1234" s="593"/>
      <c r="E1234" s="592"/>
      <c r="F1234" s="592"/>
      <c r="G1234" s="592"/>
      <c r="H1234" s="592"/>
    </row>
    <row r="1235" spans="3:8" hidden="1">
      <c r="C1235" s="592">
        <f t="shared" ref="C1235:H1235" si="313">C264</f>
        <v>0</v>
      </c>
      <c r="D1235" s="593">
        <f t="shared" si="313"/>
        <v>0</v>
      </c>
      <c r="E1235" s="592">
        <f t="shared" si="313"/>
        <v>0</v>
      </c>
      <c r="F1235" s="592">
        <f t="shared" si="313"/>
        <v>0</v>
      </c>
      <c r="G1235" s="592">
        <f t="shared" si="313"/>
        <v>0</v>
      </c>
      <c r="H1235" s="592">
        <f t="shared" si="313"/>
        <v>0</v>
      </c>
    </row>
    <row r="1236" spans="3:8" hidden="1">
      <c r="C1236" s="592"/>
      <c r="D1236" s="593"/>
      <c r="E1236" s="592"/>
      <c r="F1236" s="592"/>
      <c r="G1236" s="592"/>
      <c r="H1236" s="592"/>
    </row>
    <row r="1237" spans="3:8" hidden="1">
      <c r="C1237" s="592">
        <f t="shared" ref="C1237:H1237" si="314">C265</f>
        <v>0</v>
      </c>
      <c r="D1237" s="593">
        <f t="shared" si="314"/>
        <v>0</v>
      </c>
      <c r="E1237" s="592">
        <f t="shared" si="314"/>
        <v>0</v>
      </c>
      <c r="F1237" s="592">
        <f t="shared" si="314"/>
        <v>0</v>
      </c>
      <c r="G1237" s="592">
        <f t="shared" si="314"/>
        <v>0</v>
      </c>
      <c r="H1237" s="592">
        <f t="shared" si="314"/>
        <v>0</v>
      </c>
    </row>
    <row r="1238" spans="3:8" hidden="1">
      <c r="C1238" s="592"/>
      <c r="D1238" s="593"/>
      <c r="E1238" s="592"/>
      <c r="F1238" s="592"/>
      <c r="G1238" s="592"/>
      <c r="H1238" s="592"/>
    </row>
    <row r="1239" spans="3:8" hidden="1">
      <c r="C1239" s="592">
        <f t="shared" ref="C1239:H1239" si="315">C266</f>
        <v>0</v>
      </c>
      <c r="D1239" s="593">
        <f t="shared" si="315"/>
        <v>0</v>
      </c>
      <c r="E1239" s="592">
        <f t="shared" si="315"/>
        <v>0</v>
      </c>
      <c r="F1239" s="592">
        <f t="shared" si="315"/>
        <v>0</v>
      </c>
      <c r="G1239" s="592">
        <f t="shared" si="315"/>
        <v>0</v>
      </c>
      <c r="H1239" s="592">
        <f t="shared" si="315"/>
        <v>0</v>
      </c>
    </row>
    <row r="1240" spans="3:8" hidden="1">
      <c r="C1240" s="592"/>
      <c r="D1240" s="593"/>
      <c r="E1240" s="592"/>
      <c r="F1240" s="592"/>
      <c r="G1240" s="592"/>
      <c r="H1240" s="592"/>
    </row>
    <row r="1241" spans="3:8" hidden="1">
      <c r="C1241" s="592">
        <f t="shared" ref="C1241:H1241" si="316">C267</f>
        <v>0</v>
      </c>
      <c r="D1241" s="593">
        <f t="shared" si="316"/>
        <v>0</v>
      </c>
      <c r="E1241" s="592">
        <f t="shared" si="316"/>
        <v>0</v>
      </c>
      <c r="F1241" s="592">
        <f t="shared" si="316"/>
        <v>0</v>
      </c>
      <c r="G1241" s="592">
        <f t="shared" si="316"/>
        <v>0</v>
      </c>
      <c r="H1241" s="592">
        <f t="shared" si="316"/>
        <v>0</v>
      </c>
    </row>
    <row r="1242" spans="3:8" hidden="1">
      <c r="C1242" s="592"/>
      <c r="D1242" s="593"/>
      <c r="E1242" s="592"/>
      <c r="F1242" s="592"/>
      <c r="G1242" s="592"/>
      <c r="H1242" s="592"/>
    </row>
    <row r="1243" spans="3:8" hidden="1">
      <c r="C1243" s="592">
        <f t="shared" ref="C1243:H1243" si="317">C268</f>
        <v>0</v>
      </c>
      <c r="D1243" s="593">
        <f t="shared" si="317"/>
        <v>0</v>
      </c>
      <c r="E1243" s="592">
        <f t="shared" si="317"/>
        <v>0</v>
      </c>
      <c r="F1243" s="592">
        <f t="shared" si="317"/>
        <v>0</v>
      </c>
      <c r="G1243" s="592">
        <f t="shared" si="317"/>
        <v>0</v>
      </c>
      <c r="H1243" s="592">
        <f t="shared" si="317"/>
        <v>0</v>
      </c>
    </row>
    <row r="1244" spans="3:8" hidden="1">
      <c r="C1244" s="592"/>
      <c r="D1244" s="593"/>
      <c r="E1244" s="592"/>
      <c r="F1244" s="592"/>
      <c r="G1244" s="592"/>
      <c r="H1244" s="592"/>
    </row>
    <row r="1245" spans="3:8" hidden="1">
      <c r="C1245" s="592">
        <f t="shared" ref="C1245:H1245" si="318">C269</f>
        <v>0</v>
      </c>
      <c r="D1245" s="593">
        <f t="shared" si="318"/>
        <v>0</v>
      </c>
      <c r="E1245" s="592">
        <f t="shared" si="318"/>
        <v>0</v>
      </c>
      <c r="F1245" s="592">
        <f t="shared" si="318"/>
        <v>0</v>
      </c>
      <c r="G1245" s="592">
        <f t="shared" si="318"/>
        <v>0</v>
      </c>
      <c r="H1245" s="592">
        <f t="shared" si="318"/>
        <v>0</v>
      </c>
    </row>
    <row r="1246" spans="3:8" hidden="1">
      <c r="C1246" s="592"/>
      <c r="D1246" s="593"/>
      <c r="E1246" s="592"/>
      <c r="F1246" s="592"/>
      <c r="G1246" s="592"/>
      <c r="H1246" s="592"/>
    </row>
    <row r="1247" spans="3:8" hidden="1">
      <c r="C1247" s="592">
        <f t="shared" ref="C1247:H1247" si="319">C270</f>
        <v>0</v>
      </c>
      <c r="D1247" s="593">
        <f t="shared" si="319"/>
        <v>0</v>
      </c>
      <c r="E1247" s="592">
        <f t="shared" si="319"/>
        <v>0</v>
      </c>
      <c r="F1247" s="592">
        <f t="shared" si="319"/>
        <v>0</v>
      </c>
      <c r="G1247" s="592">
        <f t="shared" si="319"/>
        <v>0</v>
      </c>
      <c r="H1247" s="592">
        <f t="shared" si="319"/>
        <v>0</v>
      </c>
    </row>
    <row r="1248" spans="3:8" hidden="1">
      <c r="C1248" s="592"/>
      <c r="D1248" s="593"/>
      <c r="E1248" s="592"/>
      <c r="F1248" s="592"/>
      <c r="G1248" s="592"/>
      <c r="H1248" s="592"/>
    </row>
    <row r="1249" spans="3:8" hidden="1">
      <c r="C1249" s="592">
        <f t="shared" ref="C1249:H1249" si="320">C271</f>
        <v>0</v>
      </c>
      <c r="D1249" s="593">
        <f t="shared" si="320"/>
        <v>0</v>
      </c>
      <c r="E1249" s="592">
        <f t="shared" si="320"/>
        <v>0</v>
      </c>
      <c r="F1249" s="592">
        <f t="shared" si="320"/>
        <v>0</v>
      </c>
      <c r="G1249" s="592">
        <f t="shared" si="320"/>
        <v>0</v>
      </c>
      <c r="H1249" s="592">
        <f t="shared" si="320"/>
        <v>0</v>
      </c>
    </row>
    <row r="1250" spans="3:8" hidden="1">
      <c r="C1250" s="592"/>
      <c r="D1250" s="593"/>
      <c r="E1250" s="592"/>
      <c r="F1250" s="592"/>
      <c r="G1250" s="592"/>
      <c r="H1250" s="592"/>
    </row>
    <row r="1251" spans="3:8" hidden="1">
      <c r="C1251" s="592">
        <f t="shared" ref="C1251:H1251" si="321">C272</f>
        <v>0</v>
      </c>
      <c r="D1251" s="593">
        <f t="shared" si="321"/>
        <v>0</v>
      </c>
      <c r="E1251" s="592">
        <f t="shared" si="321"/>
        <v>0</v>
      </c>
      <c r="F1251" s="592">
        <f t="shared" si="321"/>
        <v>0</v>
      </c>
      <c r="G1251" s="592">
        <f t="shared" si="321"/>
        <v>0</v>
      </c>
      <c r="H1251" s="592">
        <f t="shared" si="321"/>
        <v>0</v>
      </c>
    </row>
    <row r="1252" spans="3:8" hidden="1">
      <c r="C1252" s="592"/>
      <c r="D1252" s="593"/>
      <c r="E1252" s="592"/>
      <c r="F1252" s="592"/>
      <c r="G1252" s="592"/>
      <c r="H1252" s="592"/>
    </row>
    <row r="1253" spans="3:8" hidden="1">
      <c r="C1253" s="592">
        <f t="shared" ref="C1253:H1253" si="322">C273</f>
        <v>0</v>
      </c>
      <c r="D1253" s="593">
        <f t="shared" si="322"/>
        <v>0</v>
      </c>
      <c r="E1253" s="592">
        <f t="shared" si="322"/>
        <v>0</v>
      </c>
      <c r="F1253" s="592">
        <f t="shared" si="322"/>
        <v>0</v>
      </c>
      <c r="G1253" s="592">
        <f t="shared" si="322"/>
        <v>0</v>
      </c>
      <c r="H1253" s="592">
        <f t="shared" si="322"/>
        <v>0</v>
      </c>
    </row>
    <row r="1254" spans="3:8" hidden="1">
      <c r="C1254" s="592"/>
      <c r="D1254" s="593"/>
      <c r="E1254" s="592"/>
      <c r="F1254" s="592"/>
      <c r="G1254" s="592"/>
      <c r="H1254" s="592"/>
    </row>
    <row r="1255" spans="3:8" hidden="1">
      <c r="C1255" s="592">
        <f t="shared" ref="C1255:H1255" si="323">C274</f>
        <v>0</v>
      </c>
      <c r="D1255" s="593">
        <f t="shared" si="323"/>
        <v>0</v>
      </c>
      <c r="E1255" s="592">
        <f t="shared" si="323"/>
        <v>0</v>
      </c>
      <c r="F1255" s="592">
        <f t="shared" si="323"/>
        <v>0</v>
      </c>
      <c r="G1255" s="592">
        <f t="shared" si="323"/>
        <v>0</v>
      </c>
      <c r="H1255" s="592">
        <f t="shared" si="323"/>
        <v>0</v>
      </c>
    </row>
    <row r="1256" spans="3:8" hidden="1">
      <c r="C1256" s="592"/>
      <c r="D1256" s="593"/>
      <c r="E1256" s="592"/>
      <c r="F1256" s="592"/>
      <c r="G1256" s="592"/>
      <c r="H1256" s="592"/>
    </row>
    <row r="1257" spans="3:8" hidden="1">
      <c r="C1257" s="592">
        <f t="shared" ref="C1257:H1257" si="324">C275</f>
        <v>0</v>
      </c>
      <c r="D1257" s="593">
        <f t="shared" si="324"/>
        <v>0</v>
      </c>
      <c r="E1257" s="592">
        <f t="shared" si="324"/>
        <v>0</v>
      </c>
      <c r="F1257" s="592">
        <f t="shared" si="324"/>
        <v>0</v>
      </c>
      <c r="G1257" s="592">
        <f t="shared" si="324"/>
        <v>0</v>
      </c>
      <c r="H1257" s="592">
        <f t="shared" si="324"/>
        <v>0</v>
      </c>
    </row>
    <row r="1258" spans="3:8" hidden="1">
      <c r="C1258" s="592"/>
      <c r="D1258" s="593"/>
      <c r="E1258" s="592"/>
      <c r="F1258" s="592"/>
      <c r="G1258" s="592"/>
      <c r="H1258" s="592"/>
    </row>
    <row r="1259" spans="3:8" hidden="1">
      <c r="C1259" s="592">
        <f t="shared" ref="C1259:H1259" si="325">C276</f>
        <v>0</v>
      </c>
      <c r="D1259" s="593">
        <f t="shared" si="325"/>
        <v>0</v>
      </c>
      <c r="E1259" s="592">
        <f t="shared" si="325"/>
        <v>0</v>
      </c>
      <c r="F1259" s="592">
        <f t="shared" si="325"/>
        <v>0</v>
      </c>
      <c r="G1259" s="592">
        <f t="shared" si="325"/>
        <v>0</v>
      </c>
      <c r="H1259" s="592">
        <f t="shared" si="325"/>
        <v>0</v>
      </c>
    </row>
    <row r="1260" spans="3:8" hidden="1">
      <c r="C1260" s="592"/>
      <c r="D1260" s="593"/>
      <c r="E1260" s="592"/>
      <c r="F1260" s="592"/>
      <c r="G1260" s="592"/>
      <c r="H1260" s="592"/>
    </row>
    <row r="1261" spans="3:8" hidden="1">
      <c r="C1261" s="592">
        <f t="shared" ref="C1261:H1261" si="326">C277</f>
        <v>0</v>
      </c>
      <c r="D1261" s="593">
        <f t="shared" si="326"/>
        <v>0</v>
      </c>
      <c r="E1261" s="592">
        <f t="shared" si="326"/>
        <v>0</v>
      </c>
      <c r="F1261" s="592">
        <f t="shared" si="326"/>
        <v>0</v>
      </c>
      <c r="G1261" s="592">
        <f t="shared" si="326"/>
        <v>0</v>
      </c>
      <c r="H1261" s="592">
        <f t="shared" si="326"/>
        <v>0</v>
      </c>
    </row>
    <row r="1262" spans="3:8" hidden="1">
      <c r="C1262" s="592"/>
      <c r="D1262" s="593"/>
      <c r="E1262" s="592"/>
      <c r="F1262" s="592"/>
      <c r="G1262" s="592"/>
      <c r="H1262" s="592"/>
    </row>
    <row r="1263" spans="3:8" hidden="1">
      <c r="C1263" s="592">
        <f t="shared" ref="C1263:H1263" si="327">C278</f>
        <v>0</v>
      </c>
      <c r="D1263" s="593">
        <f t="shared" si="327"/>
        <v>0</v>
      </c>
      <c r="E1263" s="592">
        <f t="shared" si="327"/>
        <v>0</v>
      </c>
      <c r="F1263" s="592">
        <f t="shared" si="327"/>
        <v>0</v>
      </c>
      <c r="G1263" s="592">
        <f t="shared" si="327"/>
        <v>0</v>
      </c>
      <c r="H1263" s="592">
        <f t="shared" si="327"/>
        <v>0</v>
      </c>
    </row>
    <row r="1264" spans="3:8" hidden="1">
      <c r="C1264" s="592"/>
      <c r="D1264" s="593"/>
      <c r="E1264" s="592"/>
      <c r="F1264" s="592"/>
      <c r="G1264" s="592"/>
      <c r="H1264" s="592"/>
    </row>
    <row r="1265" spans="3:8" hidden="1">
      <c r="C1265" s="592">
        <f t="shared" ref="C1265:H1265" si="328">C279</f>
        <v>0</v>
      </c>
      <c r="D1265" s="593">
        <f t="shared" si="328"/>
        <v>0</v>
      </c>
      <c r="E1265" s="592">
        <f t="shared" si="328"/>
        <v>0</v>
      </c>
      <c r="F1265" s="592">
        <f t="shared" si="328"/>
        <v>0</v>
      </c>
      <c r="G1265" s="592">
        <f t="shared" si="328"/>
        <v>0</v>
      </c>
      <c r="H1265" s="592">
        <f t="shared" si="328"/>
        <v>0</v>
      </c>
    </row>
    <row r="1266" spans="3:8" hidden="1">
      <c r="C1266" s="592"/>
      <c r="D1266" s="593"/>
      <c r="E1266" s="592"/>
      <c r="F1266" s="592"/>
      <c r="G1266" s="592"/>
      <c r="H1266" s="592"/>
    </row>
    <row r="1267" spans="3:8" hidden="1">
      <c r="C1267" s="592">
        <f t="shared" ref="C1267:H1267" si="329">C280</f>
        <v>0</v>
      </c>
      <c r="D1267" s="593">
        <f t="shared" si="329"/>
        <v>0</v>
      </c>
      <c r="E1267" s="592">
        <f t="shared" si="329"/>
        <v>0</v>
      </c>
      <c r="F1267" s="592">
        <f t="shared" si="329"/>
        <v>0</v>
      </c>
      <c r="G1267" s="592">
        <f t="shared" si="329"/>
        <v>0</v>
      </c>
      <c r="H1267" s="592">
        <f t="shared" si="329"/>
        <v>0</v>
      </c>
    </row>
    <row r="1268" spans="3:8" hidden="1">
      <c r="C1268" s="592"/>
      <c r="D1268" s="593"/>
      <c r="E1268" s="592"/>
      <c r="F1268" s="592"/>
      <c r="G1268" s="592"/>
      <c r="H1268" s="592"/>
    </row>
    <row r="1269" spans="3:8" hidden="1">
      <c r="C1269" s="592">
        <f t="shared" ref="C1269:H1269" si="330">C281</f>
        <v>0</v>
      </c>
      <c r="D1269" s="593">
        <f t="shared" si="330"/>
        <v>0</v>
      </c>
      <c r="E1269" s="592">
        <f t="shared" si="330"/>
        <v>0</v>
      </c>
      <c r="F1269" s="592">
        <f t="shared" si="330"/>
        <v>0</v>
      </c>
      <c r="G1269" s="592">
        <f t="shared" si="330"/>
        <v>0</v>
      </c>
      <c r="H1269" s="592">
        <f t="shared" si="330"/>
        <v>0</v>
      </c>
    </row>
    <row r="1270" spans="3:8" hidden="1">
      <c r="C1270" s="592"/>
      <c r="D1270" s="593"/>
      <c r="E1270" s="592"/>
      <c r="F1270" s="592"/>
      <c r="G1270" s="592"/>
      <c r="H1270" s="592"/>
    </row>
    <row r="1271" spans="3:8" hidden="1">
      <c r="C1271" s="592">
        <f t="shared" ref="C1271:H1271" si="331">C282</f>
        <v>0</v>
      </c>
      <c r="D1271" s="593">
        <f t="shared" si="331"/>
        <v>0</v>
      </c>
      <c r="E1271" s="592">
        <f t="shared" si="331"/>
        <v>0</v>
      </c>
      <c r="F1271" s="592">
        <f t="shared" si="331"/>
        <v>0</v>
      </c>
      <c r="G1271" s="592">
        <f t="shared" si="331"/>
        <v>0</v>
      </c>
      <c r="H1271" s="592">
        <f t="shared" si="331"/>
        <v>0</v>
      </c>
    </row>
    <row r="1272" spans="3:8" hidden="1">
      <c r="C1272" s="592"/>
      <c r="D1272" s="593"/>
      <c r="E1272" s="592"/>
      <c r="F1272" s="592"/>
      <c r="G1272" s="592"/>
      <c r="H1272" s="592"/>
    </row>
    <row r="1273" spans="3:8" hidden="1">
      <c r="C1273" s="592">
        <f t="shared" ref="C1273:H1273" si="332">C283</f>
        <v>0</v>
      </c>
      <c r="D1273" s="593">
        <f t="shared" si="332"/>
        <v>0</v>
      </c>
      <c r="E1273" s="592">
        <f t="shared" si="332"/>
        <v>0</v>
      </c>
      <c r="F1273" s="592">
        <f t="shared" si="332"/>
        <v>0</v>
      </c>
      <c r="G1273" s="592">
        <f t="shared" si="332"/>
        <v>0</v>
      </c>
      <c r="H1273" s="592">
        <f t="shared" si="332"/>
        <v>0</v>
      </c>
    </row>
    <row r="1274" spans="3:8" hidden="1">
      <c r="C1274" s="592"/>
      <c r="D1274" s="593"/>
      <c r="E1274" s="592"/>
      <c r="F1274" s="592"/>
      <c r="G1274" s="592"/>
      <c r="H1274" s="592"/>
    </row>
    <row r="1275" spans="3:8" hidden="1">
      <c r="C1275" s="592">
        <f t="shared" ref="C1275:H1275" si="333">C284</f>
        <v>0</v>
      </c>
      <c r="D1275" s="593">
        <f t="shared" si="333"/>
        <v>0</v>
      </c>
      <c r="E1275" s="592">
        <f t="shared" si="333"/>
        <v>0</v>
      </c>
      <c r="F1275" s="592">
        <f t="shared" si="333"/>
        <v>0</v>
      </c>
      <c r="G1275" s="592">
        <f t="shared" si="333"/>
        <v>0</v>
      </c>
      <c r="H1275" s="592">
        <f t="shared" si="333"/>
        <v>0</v>
      </c>
    </row>
    <row r="1276" spans="3:8" hidden="1">
      <c r="C1276" s="592"/>
      <c r="D1276" s="593"/>
      <c r="E1276" s="592"/>
      <c r="F1276" s="592"/>
      <c r="G1276" s="592"/>
      <c r="H1276" s="592"/>
    </row>
    <row r="1277" spans="3:8" hidden="1">
      <c r="C1277" s="592">
        <f t="shared" ref="C1277:H1277" si="334">C285</f>
        <v>0</v>
      </c>
      <c r="D1277" s="593">
        <f t="shared" si="334"/>
        <v>0</v>
      </c>
      <c r="E1277" s="592">
        <f t="shared" si="334"/>
        <v>0</v>
      </c>
      <c r="F1277" s="592">
        <f t="shared" si="334"/>
        <v>0</v>
      </c>
      <c r="G1277" s="592">
        <f t="shared" si="334"/>
        <v>0</v>
      </c>
      <c r="H1277" s="592">
        <f t="shared" si="334"/>
        <v>0</v>
      </c>
    </row>
    <row r="1278" spans="3:8" hidden="1">
      <c r="C1278" s="592"/>
      <c r="D1278" s="593"/>
      <c r="E1278" s="592"/>
      <c r="F1278" s="592"/>
      <c r="G1278" s="592"/>
      <c r="H1278" s="592"/>
    </row>
    <row r="1279" spans="3:8" hidden="1">
      <c r="C1279" s="592">
        <f t="shared" ref="C1279:H1279" si="335">C286</f>
        <v>0</v>
      </c>
      <c r="D1279" s="593">
        <f t="shared" si="335"/>
        <v>0</v>
      </c>
      <c r="E1279" s="592">
        <f t="shared" si="335"/>
        <v>0</v>
      </c>
      <c r="F1279" s="592">
        <f t="shared" si="335"/>
        <v>0</v>
      </c>
      <c r="G1279" s="592">
        <f t="shared" si="335"/>
        <v>0</v>
      </c>
      <c r="H1279" s="592">
        <f t="shared" si="335"/>
        <v>0</v>
      </c>
    </row>
    <row r="1280" spans="3:8" hidden="1">
      <c r="C1280" s="592"/>
      <c r="D1280" s="593"/>
      <c r="E1280" s="592"/>
      <c r="F1280" s="592"/>
      <c r="G1280" s="592"/>
      <c r="H1280" s="592"/>
    </row>
    <row r="1281" spans="3:8" hidden="1">
      <c r="C1281" s="592">
        <f t="shared" ref="C1281:H1281" si="336">C287</f>
        <v>0</v>
      </c>
      <c r="D1281" s="593">
        <f t="shared" si="336"/>
        <v>0</v>
      </c>
      <c r="E1281" s="592">
        <f t="shared" si="336"/>
        <v>0</v>
      </c>
      <c r="F1281" s="592">
        <f t="shared" si="336"/>
        <v>0</v>
      </c>
      <c r="G1281" s="592">
        <f t="shared" si="336"/>
        <v>0</v>
      </c>
      <c r="H1281" s="592">
        <f t="shared" si="336"/>
        <v>0</v>
      </c>
    </row>
    <row r="1282" spans="3:8" hidden="1">
      <c r="C1282" s="592"/>
      <c r="D1282" s="593"/>
      <c r="E1282" s="592"/>
      <c r="F1282" s="592"/>
      <c r="G1282" s="592"/>
      <c r="H1282" s="592"/>
    </row>
    <row r="1283" spans="3:8" hidden="1">
      <c r="C1283" s="592">
        <f t="shared" ref="C1283:H1283" si="337">C288</f>
        <v>0</v>
      </c>
      <c r="D1283" s="593">
        <f t="shared" si="337"/>
        <v>0</v>
      </c>
      <c r="E1283" s="592">
        <f t="shared" si="337"/>
        <v>0</v>
      </c>
      <c r="F1283" s="592">
        <f t="shared" si="337"/>
        <v>0</v>
      </c>
      <c r="G1283" s="592">
        <f t="shared" si="337"/>
        <v>0</v>
      </c>
      <c r="H1283" s="592">
        <f t="shared" si="337"/>
        <v>0</v>
      </c>
    </row>
    <row r="1284" spans="3:8" hidden="1">
      <c r="C1284" s="592"/>
      <c r="D1284" s="593"/>
      <c r="E1284" s="592"/>
      <c r="F1284" s="592"/>
      <c r="G1284" s="592"/>
      <c r="H1284" s="592"/>
    </row>
    <row r="1285" spans="3:8" hidden="1">
      <c r="C1285" s="592">
        <f t="shared" ref="C1285:H1285" si="338">C289</f>
        <v>0</v>
      </c>
      <c r="D1285" s="593">
        <f t="shared" si="338"/>
        <v>0</v>
      </c>
      <c r="E1285" s="592">
        <f t="shared" si="338"/>
        <v>0</v>
      </c>
      <c r="F1285" s="592">
        <f t="shared" si="338"/>
        <v>0</v>
      </c>
      <c r="G1285" s="592">
        <f t="shared" si="338"/>
        <v>0</v>
      </c>
      <c r="H1285" s="592">
        <f t="shared" si="338"/>
        <v>0</v>
      </c>
    </row>
    <row r="1286" spans="3:8" hidden="1">
      <c r="C1286" s="592"/>
      <c r="D1286" s="593"/>
      <c r="E1286" s="592"/>
      <c r="F1286" s="592"/>
      <c r="G1286" s="592"/>
      <c r="H1286" s="592"/>
    </row>
    <row r="1287" spans="3:8" hidden="1">
      <c r="C1287" s="592">
        <f t="shared" ref="C1287:H1287" si="339">C290</f>
        <v>0</v>
      </c>
      <c r="D1287" s="593">
        <f t="shared" si="339"/>
        <v>0</v>
      </c>
      <c r="E1287" s="592">
        <f t="shared" si="339"/>
        <v>0</v>
      </c>
      <c r="F1287" s="592">
        <f t="shared" si="339"/>
        <v>0</v>
      </c>
      <c r="G1287" s="592">
        <f t="shared" si="339"/>
        <v>0</v>
      </c>
      <c r="H1287" s="592">
        <f t="shared" si="339"/>
        <v>0</v>
      </c>
    </row>
    <row r="1288" spans="3:8" hidden="1">
      <c r="C1288" s="592"/>
      <c r="D1288" s="593"/>
      <c r="E1288" s="592"/>
      <c r="F1288" s="592"/>
      <c r="G1288" s="592"/>
      <c r="H1288" s="592"/>
    </row>
    <row r="1289" spans="3:8" hidden="1">
      <c r="C1289" s="592">
        <f t="shared" ref="C1289:H1289" si="340">C291</f>
        <v>0</v>
      </c>
      <c r="D1289" s="593">
        <f t="shared" si="340"/>
        <v>0</v>
      </c>
      <c r="E1289" s="592">
        <f t="shared" si="340"/>
        <v>0</v>
      </c>
      <c r="F1289" s="592">
        <f t="shared" si="340"/>
        <v>0</v>
      </c>
      <c r="G1289" s="592">
        <f t="shared" si="340"/>
        <v>0</v>
      </c>
      <c r="H1289" s="592">
        <f t="shared" si="340"/>
        <v>0</v>
      </c>
    </row>
    <row r="1290" spans="3:8" hidden="1">
      <c r="C1290" s="592"/>
      <c r="D1290" s="593"/>
      <c r="E1290" s="592"/>
      <c r="F1290" s="592"/>
      <c r="G1290" s="592"/>
      <c r="H1290" s="592"/>
    </row>
    <row r="1291" spans="3:8" hidden="1">
      <c r="C1291" s="592">
        <f t="shared" ref="C1291:H1291" si="341">C292</f>
        <v>0</v>
      </c>
      <c r="D1291" s="593">
        <f t="shared" si="341"/>
        <v>0</v>
      </c>
      <c r="E1291" s="592">
        <f t="shared" si="341"/>
        <v>0</v>
      </c>
      <c r="F1291" s="592">
        <f t="shared" si="341"/>
        <v>0</v>
      </c>
      <c r="G1291" s="592">
        <f t="shared" si="341"/>
        <v>0</v>
      </c>
      <c r="H1291" s="592">
        <f t="shared" si="341"/>
        <v>0</v>
      </c>
    </row>
    <row r="1292" spans="3:8" hidden="1">
      <c r="C1292" s="592"/>
      <c r="D1292" s="593"/>
      <c r="E1292" s="592"/>
      <c r="F1292" s="592"/>
      <c r="G1292" s="592"/>
      <c r="H1292" s="592"/>
    </row>
    <row r="1293" spans="3:8" hidden="1">
      <c r="C1293" s="592">
        <f t="shared" ref="C1293:H1293" si="342">C293</f>
        <v>0</v>
      </c>
      <c r="D1293" s="593">
        <f t="shared" si="342"/>
        <v>0</v>
      </c>
      <c r="E1293" s="592">
        <f t="shared" si="342"/>
        <v>0</v>
      </c>
      <c r="F1293" s="592">
        <f t="shared" si="342"/>
        <v>0</v>
      </c>
      <c r="G1293" s="592">
        <f t="shared" si="342"/>
        <v>0</v>
      </c>
      <c r="H1293" s="592">
        <f t="shared" si="342"/>
        <v>0</v>
      </c>
    </row>
    <row r="1294" spans="3:8" hidden="1">
      <c r="C1294" s="592"/>
      <c r="D1294" s="593"/>
      <c r="E1294" s="592"/>
      <c r="F1294" s="592"/>
      <c r="G1294" s="592"/>
      <c r="H1294" s="592"/>
    </row>
    <row r="1295" spans="3:8" hidden="1">
      <c r="C1295" s="592">
        <f t="shared" ref="C1295:H1295" si="343">C294</f>
        <v>0</v>
      </c>
      <c r="D1295" s="593">
        <f t="shared" si="343"/>
        <v>0</v>
      </c>
      <c r="E1295" s="592">
        <f t="shared" si="343"/>
        <v>0</v>
      </c>
      <c r="F1295" s="592">
        <f t="shared" si="343"/>
        <v>0</v>
      </c>
      <c r="G1295" s="592">
        <f t="shared" si="343"/>
        <v>0</v>
      </c>
      <c r="H1295" s="592">
        <f t="shared" si="343"/>
        <v>0</v>
      </c>
    </row>
    <row r="1296" spans="3:8" hidden="1">
      <c r="C1296" s="592"/>
      <c r="D1296" s="593"/>
      <c r="E1296" s="592"/>
      <c r="F1296" s="592"/>
      <c r="G1296" s="592"/>
      <c r="H1296" s="592"/>
    </row>
    <row r="1297" spans="3:8" hidden="1">
      <c r="C1297" s="592">
        <f t="shared" ref="C1297:H1297" si="344">C295</f>
        <v>0</v>
      </c>
      <c r="D1297" s="593">
        <f t="shared" si="344"/>
        <v>0</v>
      </c>
      <c r="E1297" s="592">
        <f t="shared" si="344"/>
        <v>0</v>
      </c>
      <c r="F1297" s="592">
        <f t="shared" si="344"/>
        <v>0</v>
      </c>
      <c r="G1297" s="592">
        <f t="shared" si="344"/>
        <v>0</v>
      </c>
      <c r="H1297" s="592">
        <f t="shared" si="344"/>
        <v>0</v>
      </c>
    </row>
    <row r="1298" spans="3:8" hidden="1">
      <c r="C1298" s="592"/>
      <c r="D1298" s="593"/>
      <c r="E1298" s="592"/>
      <c r="F1298" s="592"/>
      <c r="G1298" s="592"/>
      <c r="H1298" s="592"/>
    </row>
    <row r="1299" spans="3:8" hidden="1">
      <c r="C1299" s="592">
        <f t="shared" ref="C1299:H1299" si="345">C296</f>
        <v>0</v>
      </c>
      <c r="D1299" s="593">
        <f t="shared" si="345"/>
        <v>0</v>
      </c>
      <c r="E1299" s="592">
        <f t="shared" si="345"/>
        <v>0</v>
      </c>
      <c r="F1299" s="592">
        <f t="shared" si="345"/>
        <v>0</v>
      </c>
      <c r="G1299" s="592">
        <f t="shared" si="345"/>
        <v>0</v>
      </c>
      <c r="H1299" s="592">
        <f t="shared" si="345"/>
        <v>0</v>
      </c>
    </row>
    <row r="1300" spans="3:8" hidden="1">
      <c r="C1300" s="592"/>
      <c r="D1300" s="593"/>
      <c r="E1300" s="592"/>
      <c r="F1300" s="592"/>
      <c r="G1300" s="592"/>
      <c r="H1300" s="592"/>
    </row>
    <row r="1301" spans="3:8" hidden="1">
      <c r="C1301" s="592">
        <f t="shared" ref="C1301:H1301" si="346">C297</f>
        <v>0</v>
      </c>
      <c r="D1301" s="593">
        <f t="shared" si="346"/>
        <v>0</v>
      </c>
      <c r="E1301" s="592">
        <f t="shared" si="346"/>
        <v>0</v>
      </c>
      <c r="F1301" s="592">
        <f t="shared" si="346"/>
        <v>0</v>
      </c>
      <c r="G1301" s="592">
        <f t="shared" si="346"/>
        <v>0</v>
      </c>
      <c r="H1301" s="592">
        <f t="shared" si="346"/>
        <v>0</v>
      </c>
    </row>
    <row r="1302" spans="3:8" hidden="1">
      <c r="C1302" s="592"/>
      <c r="D1302" s="593"/>
      <c r="E1302" s="592"/>
      <c r="F1302" s="592"/>
      <c r="G1302" s="592"/>
      <c r="H1302" s="592"/>
    </row>
    <row r="1303" spans="3:8" hidden="1">
      <c r="C1303" s="592">
        <f t="shared" ref="C1303:H1303" si="347">C298</f>
        <v>0</v>
      </c>
      <c r="D1303" s="593">
        <f t="shared" si="347"/>
        <v>0</v>
      </c>
      <c r="E1303" s="592">
        <f t="shared" si="347"/>
        <v>0</v>
      </c>
      <c r="F1303" s="592">
        <f t="shared" si="347"/>
        <v>0</v>
      </c>
      <c r="G1303" s="592">
        <f t="shared" si="347"/>
        <v>0</v>
      </c>
      <c r="H1303" s="592">
        <f t="shared" si="347"/>
        <v>0</v>
      </c>
    </row>
    <row r="1304" spans="3:8" hidden="1">
      <c r="C1304" s="592"/>
      <c r="D1304" s="593"/>
      <c r="E1304" s="592"/>
      <c r="F1304" s="592"/>
      <c r="G1304" s="592"/>
      <c r="H1304" s="592"/>
    </row>
    <row r="1305" spans="3:8" hidden="1">
      <c r="C1305" s="592">
        <f t="shared" ref="C1305:H1305" si="348">C299</f>
        <v>0</v>
      </c>
      <c r="D1305" s="593">
        <f t="shared" si="348"/>
        <v>0</v>
      </c>
      <c r="E1305" s="592">
        <f t="shared" si="348"/>
        <v>0</v>
      </c>
      <c r="F1305" s="592">
        <f t="shared" si="348"/>
        <v>0</v>
      </c>
      <c r="G1305" s="592">
        <f t="shared" si="348"/>
        <v>0</v>
      </c>
      <c r="H1305" s="592">
        <f t="shared" si="348"/>
        <v>0</v>
      </c>
    </row>
    <row r="1306" spans="3:8" hidden="1">
      <c r="C1306" s="592"/>
      <c r="D1306" s="593"/>
      <c r="E1306" s="592"/>
      <c r="F1306" s="592"/>
      <c r="G1306" s="592"/>
      <c r="H1306" s="592"/>
    </row>
    <row r="1307" spans="3:8" hidden="1">
      <c r="C1307" s="592">
        <f t="shared" ref="C1307:H1307" si="349">C300</f>
        <v>0</v>
      </c>
      <c r="D1307" s="593">
        <f t="shared" si="349"/>
        <v>0</v>
      </c>
      <c r="E1307" s="592">
        <f t="shared" si="349"/>
        <v>0</v>
      </c>
      <c r="F1307" s="592">
        <f t="shared" si="349"/>
        <v>0</v>
      </c>
      <c r="G1307" s="592">
        <f t="shared" si="349"/>
        <v>0</v>
      </c>
      <c r="H1307" s="592">
        <f t="shared" si="349"/>
        <v>0</v>
      </c>
    </row>
    <row r="1308" spans="3:8" hidden="1">
      <c r="C1308" s="592"/>
      <c r="D1308" s="593"/>
      <c r="E1308" s="592"/>
      <c r="F1308" s="592"/>
      <c r="G1308" s="592"/>
      <c r="H1308" s="592"/>
    </row>
    <row r="1309" spans="3:8" hidden="1">
      <c r="C1309" s="592">
        <f t="shared" ref="C1309:H1309" si="350">C301</f>
        <v>0</v>
      </c>
      <c r="D1309" s="593">
        <f t="shared" si="350"/>
        <v>0</v>
      </c>
      <c r="E1309" s="592">
        <f t="shared" si="350"/>
        <v>0</v>
      </c>
      <c r="F1309" s="592">
        <f t="shared" si="350"/>
        <v>0</v>
      </c>
      <c r="G1309" s="592">
        <f t="shared" si="350"/>
        <v>0</v>
      </c>
      <c r="H1309" s="592">
        <f t="shared" si="350"/>
        <v>0</v>
      </c>
    </row>
    <row r="1310" spans="3:8" hidden="1">
      <c r="C1310" s="592"/>
      <c r="D1310" s="593"/>
      <c r="E1310" s="592"/>
      <c r="F1310" s="592"/>
      <c r="G1310" s="592"/>
      <c r="H1310" s="592"/>
    </row>
    <row r="1311" spans="3:8" hidden="1">
      <c r="C1311" s="592">
        <f t="shared" ref="C1311:H1311" si="351">C302</f>
        <v>0</v>
      </c>
      <c r="D1311" s="593">
        <f t="shared" si="351"/>
        <v>0</v>
      </c>
      <c r="E1311" s="592">
        <f t="shared" si="351"/>
        <v>0</v>
      </c>
      <c r="F1311" s="592">
        <f t="shared" si="351"/>
        <v>0</v>
      </c>
      <c r="G1311" s="592">
        <f t="shared" si="351"/>
        <v>0</v>
      </c>
      <c r="H1311" s="592">
        <f t="shared" si="351"/>
        <v>0</v>
      </c>
    </row>
    <row r="1312" spans="3:8" hidden="1">
      <c r="C1312" s="592"/>
      <c r="D1312" s="593"/>
      <c r="E1312" s="592"/>
      <c r="F1312" s="592"/>
      <c r="G1312" s="592"/>
      <c r="H1312" s="592"/>
    </row>
    <row r="1313" spans="3:8" hidden="1">
      <c r="C1313" s="592">
        <f t="shared" ref="C1313:H1313" si="352">C303</f>
        <v>0</v>
      </c>
      <c r="D1313" s="593">
        <f t="shared" si="352"/>
        <v>0</v>
      </c>
      <c r="E1313" s="592">
        <f t="shared" si="352"/>
        <v>0</v>
      </c>
      <c r="F1313" s="592">
        <f t="shared" si="352"/>
        <v>0</v>
      </c>
      <c r="G1313" s="592">
        <f t="shared" si="352"/>
        <v>0</v>
      </c>
      <c r="H1313" s="592">
        <f t="shared" si="352"/>
        <v>0</v>
      </c>
    </row>
    <row r="1314" spans="3:8" hidden="1">
      <c r="C1314" s="592"/>
      <c r="D1314" s="593"/>
      <c r="E1314" s="592"/>
      <c r="F1314" s="592"/>
      <c r="G1314" s="592"/>
      <c r="H1314" s="592"/>
    </row>
    <row r="1315" spans="3:8" hidden="1">
      <c r="C1315" s="592">
        <f t="shared" ref="C1315:H1315" si="353">C304</f>
        <v>0</v>
      </c>
      <c r="D1315" s="593">
        <f t="shared" si="353"/>
        <v>0</v>
      </c>
      <c r="E1315" s="592">
        <f t="shared" si="353"/>
        <v>0</v>
      </c>
      <c r="F1315" s="592">
        <f t="shared" si="353"/>
        <v>0</v>
      </c>
      <c r="G1315" s="592">
        <f t="shared" si="353"/>
        <v>0</v>
      </c>
      <c r="H1315" s="592">
        <f t="shared" si="353"/>
        <v>0</v>
      </c>
    </row>
    <row r="1316" spans="3:8" hidden="1">
      <c r="C1316" s="592"/>
      <c r="D1316" s="593"/>
      <c r="E1316" s="592"/>
      <c r="F1316" s="592"/>
      <c r="G1316" s="592"/>
      <c r="H1316" s="592"/>
    </row>
    <row r="1317" spans="3:8" hidden="1">
      <c r="C1317" s="592">
        <f t="shared" ref="C1317:H1317" si="354">C305</f>
        <v>0</v>
      </c>
      <c r="D1317" s="593">
        <f t="shared" si="354"/>
        <v>0</v>
      </c>
      <c r="E1317" s="592">
        <f t="shared" si="354"/>
        <v>0</v>
      </c>
      <c r="F1317" s="592">
        <f t="shared" si="354"/>
        <v>0</v>
      </c>
      <c r="G1317" s="592">
        <f t="shared" si="354"/>
        <v>0</v>
      </c>
      <c r="H1317" s="592">
        <f t="shared" si="354"/>
        <v>0</v>
      </c>
    </row>
    <row r="1318" spans="3:8" hidden="1">
      <c r="C1318" s="592"/>
      <c r="D1318" s="593"/>
      <c r="E1318" s="592"/>
      <c r="F1318" s="592"/>
      <c r="G1318" s="592"/>
      <c r="H1318" s="592"/>
    </row>
    <row r="1319" spans="3:8" hidden="1">
      <c r="C1319" s="592">
        <f t="shared" ref="C1319:H1319" si="355">C306</f>
        <v>0</v>
      </c>
      <c r="D1319" s="593">
        <f t="shared" si="355"/>
        <v>0</v>
      </c>
      <c r="E1319" s="592">
        <f t="shared" si="355"/>
        <v>0</v>
      </c>
      <c r="F1319" s="592">
        <f t="shared" si="355"/>
        <v>0</v>
      </c>
      <c r="G1319" s="592">
        <f t="shared" si="355"/>
        <v>0</v>
      </c>
      <c r="H1319" s="592">
        <f t="shared" si="355"/>
        <v>0</v>
      </c>
    </row>
    <row r="1320" spans="3:8" hidden="1">
      <c r="C1320" s="592"/>
      <c r="D1320" s="593"/>
      <c r="E1320" s="592"/>
      <c r="F1320" s="592"/>
      <c r="G1320" s="592"/>
      <c r="H1320" s="592"/>
    </row>
    <row r="1321" spans="3:8" hidden="1">
      <c r="C1321" s="592">
        <f t="shared" ref="C1321:H1321" si="356">C307</f>
        <v>0</v>
      </c>
      <c r="D1321" s="593">
        <f t="shared" si="356"/>
        <v>0</v>
      </c>
      <c r="E1321" s="592">
        <f t="shared" si="356"/>
        <v>0</v>
      </c>
      <c r="F1321" s="592">
        <f t="shared" si="356"/>
        <v>0</v>
      </c>
      <c r="G1321" s="592">
        <f t="shared" si="356"/>
        <v>0</v>
      </c>
      <c r="H1321" s="592">
        <f t="shared" si="356"/>
        <v>0</v>
      </c>
    </row>
    <row r="1322" spans="3:8" hidden="1">
      <c r="C1322" s="592"/>
      <c r="D1322" s="593"/>
      <c r="E1322" s="592"/>
      <c r="F1322" s="592"/>
      <c r="G1322" s="592"/>
      <c r="H1322" s="592"/>
    </row>
    <row r="1323" spans="3:8" hidden="1">
      <c r="C1323" s="592">
        <f t="shared" ref="C1323:H1323" si="357">C308</f>
        <v>0</v>
      </c>
      <c r="D1323" s="593">
        <f t="shared" si="357"/>
        <v>0</v>
      </c>
      <c r="E1323" s="592">
        <f t="shared" si="357"/>
        <v>0</v>
      </c>
      <c r="F1323" s="592">
        <f t="shared" si="357"/>
        <v>0</v>
      </c>
      <c r="G1323" s="592">
        <f t="shared" si="357"/>
        <v>0</v>
      </c>
      <c r="H1323" s="592">
        <f t="shared" si="357"/>
        <v>0</v>
      </c>
    </row>
    <row r="1324" spans="3:8" hidden="1">
      <c r="C1324" s="592"/>
      <c r="D1324" s="593"/>
      <c r="E1324" s="592"/>
      <c r="F1324" s="592"/>
      <c r="G1324" s="592"/>
      <c r="H1324" s="592"/>
    </row>
    <row r="1325" spans="3:8" hidden="1">
      <c r="C1325" s="592">
        <f t="shared" ref="C1325:H1325" si="358">C309</f>
        <v>0</v>
      </c>
      <c r="D1325" s="593">
        <f t="shared" si="358"/>
        <v>0</v>
      </c>
      <c r="E1325" s="592">
        <f t="shared" si="358"/>
        <v>0</v>
      </c>
      <c r="F1325" s="592">
        <f t="shared" si="358"/>
        <v>0</v>
      </c>
      <c r="G1325" s="592">
        <f t="shared" si="358"/>
        <v>0</v>
      </c>
      <c r="H1325" s="592">
        <f t="shared" si="358"/>
        <v>0</v>
      </c>
    </row>
    <row r="1326" spans="3:8" hidden="1">
      <c r="C1326" s="592"/>
      <c r="D1326" s="593"/>
      <c r="E1326" s="592"/>
      <c r="F1326" s="592"/>
      <c r="G1326" s="592"/>
      <c r="H1326" s="592"/>
    </row>
    <row r="1327" spans="3:8" hidden="1">
      <c r="C1327" s="592">
        <f t="shared" ref="C1327:H1327" si="359">C310</f>
        <v>0</v>
      </c>
      <c r="D1327" s="593">
        <f t="shared" si="359"/>
        <v>0</v>
      </c>
      <c r="E1327" s="592">
        <f t="shared" si="359"/>
        <v>0</v>
      </c>
      <c r="F1327" s="592">
        <f t="shared" si="359"/>
        <v>0</v>
      </c>
      <c r="G1327" s="592">
        <f t="shared" si="359"/>
        <v>0</v>
      </c>
      <c r="H1327" s="592">
        <f t="shared" si="359"/>
        <v>0</v>
      </c>
    </row>
    <row r="1328" spans="3:8" hidden="1">
      <c r="C1328" s="592"/>
      <c r="D1328" s="593"/>
      <c r="E1328" s="592"/>
      <c r="F1328" s="592"/>
      <c r="G1328" s="592"/>
      <c r="H1328" s="592"/>
    </row>
    <row r="1329" spans="3:8" hidden="1">
      <c r="C1329" s="592">
        <f t="shared" ref="C1329:H1329" si="360">C311</f>
        <v>0</v>
      </c>
      <c r="D1329" s="593">
        <f t="shared" si="360"/>
        <v>0</v>
      </c>
      <c r="E1329" s="592">
        <f t="shared" si="360"/>
        <v>0</v>
      </c>
      <c r="F1329" s="592">
        <f t="shared" si="360"/>
        <v>0</v>
      </c>
      <c r="G1329" s="592">
        <f t="shared" si="360"/>
        <v>0</v>
      </c>
      <c r="H1329" s="592">
        <f t="shared" si="360"/>
        <v>0</v>
      </c>
    </row>
    <row r="1330" spans="3:8" hidden="1">
      <c r="C1330" s="592"/>
      <c r="D1330" s="593"/>
      <c r="E1330" s="592"/>
      <c r="F1330" s="592"/>
      <c r="G1330" s="592"/>
      <c r="H1330" s="592"/>
    </row>
    <row r="1331" spans="3:8" hidden="1">
      <c r="C1331" s="592">
        <f t="shared" ref="C1331:H1331" si="361">C312</f>
        <v>0</v>
      </c>
      <c r="D1331" s="593">
        <f t="shared" si="361"/>
        <v>0</v>
      </c>
      <c r="E1331" s="592">
        <f t="shared" si="361"/>
        <v>0</v>
      </c>
      <c r="F1331" s="592">
        <f t="shared" si="361"/>
        <v>0</v>
      </c>
      <c r="G1331" s="592">
        <f t="shared" si="361"/>
        <v>0</v>
      </c>
      <c r="H1331" s="592">
        <f t="shared" si="361"/>
        <v>0</v>
      </c>
    </row>
    <row r="1332" spans="3:8" hidden="1">
      <c r="C1332" s="592"/>
      <c r="D1332" s="593"/>
      <c r="E1332" s="592"/>
      <c r="F1332" s="592"/>
      <c r="G1332" s="592"/>
      <c r="H1332" s="592"/>
    </row>
    <row r="1333" spans="3:8" hidden="1">
      <c r="C1333" s="592">
        <f t="shared" ref="C1333:H1333" si="362">C313</f>
        <v>0</v>
      </c>
      <c r="D1333" s="593">
        <f t="shared" si="362"/>
        <v>0</v>
      </c>
      <c r="E1333" s="592">
        <f t="shared" si="362"/>
        <v>0</v>
      </c>
      <c r="F1333" s="592">
        <f t="shared" si="362"/>
        <v>0</v>
      </c>
      <c r="G1333" s="592">
        <f t="shared" si="362"/>
        <v>0</v>
      </c>
      <c r="H1333" s="592">
        <f t="shared" si="362"/>
        <v>0</v>
      </c>
    </row>
    <row r="1334" spans="3:8" hidden="1">
      <c r="C1334" s="592"/>
      <c r="D1334" s="593"/>
      <c r="E1334" s="592"/>
      <c r="F1334" s="592"/>
      <c r="G1334" s="592"/>
      <c r="H1334" s="592"/>
    </row>
    <row r="1335" spans="3:8" hidden="1">
      <c r="C1335" s="592">
        <f t="shared" ref="C1335:H1335" si="363">C314</f>
        <v>0</v>
      </c>
      <c r="D1335" s="593">
        <f t="shared" si="363"/>
        <v>0</v>
      </c>
      <c r="E1335" s="592">
        <f t="shared" si="363"/>
        <v>0</v>
      </c>
      <c r="F1335" s="592">
        <f t="shared" si="363"/>
        <v>0</v>
      </c>
      <c r="G1335" s="592">
        <f t="shared" si="363"/>
        <v>0</v>
      </c>
      <c r="H1335" s="592">
        <f t="shared" si="363"/>
        <v>0</v>
      </c>
    </row>
    <row r="1336" spans="3:8" hidden="1">
      <c r="C1336" s="592"/>
      <c r="D1336" s="593"/>
      <c r="E1336" s="592"/>
      <c r="F1336" s="592"/>
      <c r="G1336" s="592"/>
      <c r="H1336" s="592"/>
    </row>
    <row r="1337" spans="3:8" hidden="1">
      <c r="C1337" s="592">
        <f t="shared" ref="C1337:H1337" si="364">C315</f>
        <v>0</v>
      </c>
      <c r="D1337" s="593">
        <f t="shared" si="364"/>
        <v>0</v>
      </c>
      <c r="E1337" s="592">
        <f t="shared" si="364"/>
        <v>0</v>
      </c>
      <c r="F1337" s="592">
        <f t="shared" si="364"/>
        <v>0</v>
      </c>
      <c r="G1337" s="592">
        <f t="shared" si="364"/>
        <v>0</v>
      </c>
      <c r="H1337" s="592">
        <f t="shared" si="364"/>
        <v>0</v>
      </c>
    </row>
    <row r="1338" spans="3:8" hidden="1">
      <c r="C1338" s="592"/>
      <c r="D1338" s="593"/>
      <c r="E1338" s="592"/>
      <c r="F1338" s="592"/>
      <c r="G1338" s="592"/>
      <c r="H1338" s="592"/>
    </row>
    <row r="1339" spans="3:8" hidden="1">
      <c r="C1339" s="592">
        <f t="shared" ref="C1339:H1339" si="365">C316</f>
        <v>0</v>
      </c>
      <c r="D1339" s="593">
        <f t="shared" si="365"/>
        <v>0</v>
      </c>
      <c r="E1339" s="592">
        <f t="shared" si="365"/>
        <v>0</v>
      </c>
      <c r="F1339" s="592">
        <f t="shared" si="365"/>
        <v>0</v>
      </c>
      <c r="G1339" s="592">
        <f t="shared" si="365"/>
        <v>0</v>
      </c>
      <c r="H1339" s="592">
        <f t="shared" si="365"/>
        <v>0</v>
      </c>
    </row>
    <row r="1340" spans="3:8" hidden="1">
      <c r="C1340" s="592"/>
      <c r="D1340" s="593"/>
      <c r="E1340" s="592"/>
      <c r="F1340" s="592"/>
      <c r="G1340" s="592"/>
      <c r="H1340" s="592"/>
    </row>
    <row r="1341" spans="3:8" hidden="1">
      <c r="C1341" s="592">
        <f t="shared" ref="C1341:H1341" si="366">C317</f>
        <v>0</v>
      </c>
      <c r="D1341" s="593">
        <f t="shared" si="366"/>
        <v>0</v>
      </c>
      <c r="E1341" s="592">
        <f t="shared" si="366"/>
        <v>0</v>
      </c>
      <c r="F1341" s="592">
        <f t="shared" si="366"/>
        <v>0</v>
      </c>
      <c r="G1341" s="592">
        <f t="shared" si="366"/>
        <v>0</v>
      </c>
      <c r="H1341" s="592">
        <f t="shared" si="366"/>
        <v>0</v>
      </c>
    </row>
    <row r="1342" spans="3:8" hidden="1">
      <c r="C1342" s="592"/>
      <c r="D1342" s="593"/>
      <c r="E1342" s="592"/>
      <c r="F1342" s="592"/>
      <c r="G1342" s="592"/>
      <c r="H1342" s="592"/>
    </row>
    <row r="1343" spans="3:8" hidden="1">
      <c r="C1343" s="592">
        <f t="shared" ref="C1343:H1343" si="367">C318</f>
        <v>0</v>
      </c>
      <c r="D1343" s="593">
        <f t="shared" si="367"/>
        <v>0</v>
      </c>
      <c r="E1343" s="592">
        <f t="shared" si="367"/>
        <v>0</v>
      </c>
      <c r="F1343" s="592">
        <f t="shared" si="367"/>
        <v>0</v>
      </c>
      <c r="G1343" s="592">
        <f t="shared" si="367"/>
        <v>0</v>
      </c>
      <c r="H1343" s="592">
        <f t="shared" si="367"/>
        <v>0</v>
      </c>
    </row>
    <row r="1344" spans="3:8" hidden="1">
      <c r="C1344" s="592"/>
      <c r="D1344" s="593"/>
      <c r="E1344" s="592"/>
      <c r="F1344" s="592"/>
      <c r="G1344" s="592"/>
      <c r="H1344" s="592"/>
    </row>
    <row r="1345" spans="3:8" hidden="1">
      <c r="C1345" s="592">
        <f t="shared" ref="C1345:H1345" si="368">C319</f>
        <v>0</v>
      </c>
      <c r="D1345" s="593">
        <f t="shared" si="368"/>
        <v>0</v>
      </c>
      <c r="E1345" s="592">
        <f t="shared" si="368"/>
        <v>0</v>
      </c>
      <c r="F1345" s="592">
        <f t="shared" si="368"/>
        <v>0</v>
      </c>
      <c r="G1345" s="592">
        <f t="shared" si="368"/>
        <v>0</v>
      </c>
      <c r="H1345" s="592">
        <f t="shared" si="368"/>
        <v>0</v>
      </c>
    </row>
    <row r="1346" spans="3:8" hidden="1">
      <c r="C1346" s="592"/>
      <c r="D1346" s="593"/>
      <c r="E1346" s="592"/>
      <c r="F1346" s="592"/>
      <c r="G1346" s="592"/>
      <c r="H1346" s="592"/>
    </row>
    <row r="1347" spans="3:8" hidden="1">
      <c r="C1347" s="592">
        <f t="shared" ref="C1347:H1347" si="369">C320</f>
        <v>0</v>
      </c>
      <c r="D1347" s="593">
        <f t="shared" si="369"/>
        <v>0</v>
      </c>
      <c r="E1347" s="592">
        <f t="shared" si="369"/>
        <v>0</v>
      </c>
      <c r="F1347" s="592">
        <f t="shared" si="369"/>
        <v>0</v>
      </c>
      <c r="G1347" s="592">
        <f t="shared" si="369"/>
        <v>0</v>
      </c>
      <c r="H1347" s="592">
        <f t="shared" si="369"/>
        <v>0</v>
      </c>
    </row>
    <row r="1348" spans="3:8" hidden="1">
      <c r="C1348" s="592"/>
      <c r="D1348" s="593"/>
      <c r="E1348" s="592"/>
      <c r="F1348" s="592"/>
      <c r="G1348" s="592"/>
      <c r="H1348" s="592"/>
    </row>
    <row r="1349" spans="3:8" hidden="1">
      <c r="C1349" s="592">
        <f t="shared" ref="C1349:H1349" si="370">C321</f>
        <v>0</v>
      </c>
      <c r="D1349" s="593">
        <f t="shared" si="370"/>
        <v>0</v>
      </c>
      <c r="E1349" s="592">
        <f t="shared" si="370"/>
        <v>0</v>
      </c>
      <c r="F1349" s="592">
        <f t="shared" si="370"/>
        <v>0</v>
      </c>
      <c r="G1349" s="592">
        <f t="shared" si="370"/>
        <v>0</v>
      </c>
      <c r="H1349" s="592">
        <f t="shared" si="370"/>
        <v>0</v>
      </c>
    </row>
    <row r="1350" spans="3:8" hidden="1">
      <c r="C1350" s="592"/>
      <c r="D1350" s="593"/>
      <c r="E1350" s="592"/>
      <c r="F1350" s="592"/>
      <c r="G1350" s="592"/>
      <c r="H1350" s="592"/>
    </row>
    <row r="1351" spans="3:8" hidden="1">
      <c r="C1351" s="592">
        <f t="shared" ref="C1351:H1351" si="371">C322</f>
        <v>0</v>
      </c>
      <c r="D1351" s="593">
        <f t="shared" si="371"/>
        <v>0</v>
      </c>
      <c r="E1351" s="592">
        <f t="shared" si="371"/>
        <v>0</v>
      </c>
      <c r="F1351" s="592">
        <f t="shared" si="371"/>
        <v>0</v>
      </c>
      <c r="G1351" s="592">
        <f t="shared" si="371"/>
        <v>0</v>
      </c>
      <c r="H1351" s="592">
        <f t="shared" si="371"/>
        <v>0</v>
      </c>
    </row>
    <row r="1352" spans="3:8" hidden="1">
      <c r="C1352" s="592"/>
      <c r="D1352" s="593"/>
      <c r="E1352" s="592"/>
      <c r="F1352" s="592"/>
      <c r="G1352" s="592"/>
      <c r="H1352" s="592"/>
    </row>
    <row r="1353" spans="3:8" hidden="1">
      <c r="C1353" s="592">
        <f t="shared" ref="C1353:H1353" si="372">C323</f>
        <v>0</v>
      </c>
      <c r="D1353" s="593">
        <f t="shared" si="372"/>
        <v>0</v>
      </c>
      <c r="E1353" s="592">
        <f t="shared" si="372"/>
        <v>0</v>
      </c>
      <c r="F1353" s="592">
        <f t="shared" si="372"/>
        <v>0</v>
      </c>
      <c r="G1353" s="592">
        <f t="shared" si="372"/>
        <v>0</v>
      </c>
      <c r="H1353" s="592">
        <f t="shared" si="372"/>
        <v>0</v>
      </c>
    </row>
    <row r="1354" spans="3:8" hidden="1">
      <c r="C1354" s="592"/>
      <c r="D1354" s="593"/>
      <c r="E1354" s="592"/>
      <c r="F1354" s="592"/>
      <c r="G1354" s="592"/>
      <c r="H1354" s="592"/>
    </row>
    <row r="1355" spans="3:8" hidden="1">
      <c r="C1355" s="592">
        <f t="shared" ref="C1355:H1355" si="373">C324</f>
        <v>0</v>
      </c>
      <c r="D1355" s="593">
        <f t="shared" si="373"/>
        <v>0</v>
      </c>
      <c r="E1355" s="592">
        <f t="shared" si="373"/>
        <v>0</v>
      </c>
      <c r="F1355" s="592">
        <f t="shared" si="373"/>
        <v>0</v>
      </c>
      <c r="G1355" s="592">
        <f t="shared" si="373"/>
        <v>0</v>
      </c>
      <c r="H1355" s="592">
        <f t="shared" si="373"/>
        <v>0</v>
      </c>
    </row>
    <row r="1356" spans="3:8" hidden="1">
      <c r="C1356" s="592"/>
      <c r="D1356" s="593"/>
      <c r="E1356" s="592"/>
      <c r="F1356" s="592"/>
      <c r="G1356" s="592"/>
      <c r="H1356" s="592"/>
    </row>
    <row r="1357" spans="3:8" hidden="1">
      <c r="C1357" s="592">
        <f t="shared" ref="C1357:H1357" si="374">C325</f>
        <v>0</v>
      </c>
      <c r="D1357" s="593">
        <f t="shared" si="374"/>
        <v>0</v>
      </c>
      <c r="E1357" s="592">
        <f t="shared" si="374"/>
        <v>0</v>
      </c>
      <c r="F1357" s="592">
        <f t="shared" si="374"/>
        <v>0</v>
      </c>
      <c r="G1357" s="592">
        <f t="shared" si="374"/>
        <v>0</v>
      </c>
      <c r="H1357" s="592">
        <f t="shared" si="374"/>
        <v>0</v>
      </c>
    </row>
    <row r="1358" spans="3:8" hidden="1">
      <c r="C1358" s="592"/>
      <c r="D1358" s="593"/>
      <c r="E1358" s="592"/>
      <c r="F1358" s="592"/>
      <c r="G1358" s="592"/>
      <c r="H1358" s="592"/>
    </row>
    <row r="1359" spans="3:8" hidden="1">
      <c r="C1359" s="592">
        <f t="shared" ref="C1359:H1359" si="375">C326</f>
        <v>0</v>
      </c>
      <c r="D1359" s="593">
        <f t="shared" si="375"/>
        <v>0</v>
      </c>
      <c r="E1359" s="592">
        <f t="shared" si="375"/>
        <v>0</v>
      </c>
      <c r="F1359" s="592">
        <f t="shared" si="375"/>
        <v>0</v>
      </c>
      <c r="G1359" s="592">
        <f t="shared" si="375"/>
        <v>0</v>
      </c>
      <c r="H1359" s="592">
        <f t="shared" si="375"/>
        <v>0</v>
      </c>
    </row>
    <row r="1360" spans="3:8" hidden="1">
      <c r="C1360" s="592"/>
      <c r="D1360" s="593"/>
      <c r="E1360" s="592"/>
      <c r="F1360" s="592"/>
      <c r="G1360" s="592"/>
      <c r="H1360" s="592"/>
    </row>
    <row r="1361" spans="3:8" hidden="1">
      <c r="C1361" s="592">
        <f t="shared" ref="C1361:H1361" si="376">C327</f>
        <v>0</v>
      </c>
      <c r="D1361" s="593">
        <f t="shared" si="376"/>
        <v>0</v>
      </c>
      <c r="E1361" s="592">
        <f t="shared" si="376"/>
        <v>0</v>
      </c>
      <c r="F1361" s="592">
        <f t="shared" si="376"/>
        <v>0</v>
      </c>
      <c r="G1361" s="592">
        <f t="shared" si="376"/>
        <v>0</v>
      </c>
      <c r="H1361" s="592">
        <f t="shared" si="376"/>
        <v>0</v>
      </c>
    </row>
    <row r="1362" spans="3:8" hidden="1">
      <c r="C1362" s="592"/>
      <c r="D1362" s="593"/>
      <c r="E1362" s="592"/>
      <c r="F1362" s="592"/>
      <c r="G1362" s="592"/>
      <c r="H1362" s="592"/>
    </row>
    <row r="1363" spans="3:8" hidden="1">
      <c r="C1363" s="592">
        <f t="shared" ref="C1363:H1363" si="377">C328</f>
        <v>0</v>
      </c>
      <c r="D1363" s="593">
        <f t="shared" si="377"/>
        <v>0</v>
      </c>
      <c r="E1363" s="592">
        <f t="shared" si="377"/>
        <v>0</v>
      </c>
      <c r="F1363" s="592">
        <f t="shared" si="377"/>
        <v>0</v>
      </c>
      <c r="G1363" s="592">
        <f t="shared" si="377"/>
        <v>0</v>
      </c>
      <c r="H1363" s="592">
        <f t="shared" si="377"/>
        <v>0</v>
      </c>
    </row>
    <row r="1364" spans="3:8" hidden="1">
      <c r="C1364" s="592"/>
      <c r="D1364" s="593"/>
      <c r="E1364" s="592"/>
      <c r="F1364" s="592"/>
      <c r="G1364" s="592"/>
      <c r="H1364" s="592"/>
    </row>
    <row r="1365" spans="3:8" hidden="1">
      <c r="C1365" s="592">
        <f t="shared" ref="C1365:H1365" si="378">C329</f>
        <v>0</v>
      </c>
      <c r="D1365" s="593">
        <f t="shared" si="378"/>
        <v>0</v>
      </c>
      <c r="E1365" s="592">
        <f t="shared" si="378"/>
        <v>0</v>
      </c>
      <c r="F1365" s="592">
        <f t="shared" si="378"/>
        <v>0</v>
      </c>
      <c r="G1365" s="592">
        <f t="shared" si="378"/>
        <v>0</v>
      </c>
      <c r="H1365" s="592">
        <f t="shared" si="378"/>
        <v>0</v>
      </c>
    </row>
    <row r="1366" spans="3:8" hidden="1">
      <c r="C1366" s="592"/>
      <c r="D1366" s="593"/>
      <c r="E1366" s="592"/>
      <c r="F1366" s="592"/>
      <c r="G1366" s="592"/>
      <c r="H1366" s="592"/>
    </row>
    <row r="1367" spans="3:8" hidden="1">
      <c r="C1367" s="592">
        <f t="shared" ref="C1367:H1367" si="379">C330</f>
        <v>0</v>
      </c>
      <c r="D1367" s="593">
        <f t="shared" si="379"/>
        <v>0</v>
      </c>
      <c r="E1367" s="592">
        <f t="shared" si="379"/>
        <v>0</v>
      </c>
      <c r="F1367" s="592">
        <f t="shared" si="379"/>
        <v>0</v>
      </c>
      <c r="G1367" s="592">
        <f t="shared" si="379"/>
        <v>0</v>
      </c>
      <c r="H1367" s="592">
        <f t="shared" si="379"/>
        <v>0</v>
      </c>
    </row>
    <row r="1368" spans="3:8" hidden="1">
      <c r="C1368" s="592"/>
      <c r="D1368" s="593"/>
      <c r="E1368" s="592"/>
      <c r="F1368" s="592"/>
      <c r="G1368" s="592"/>
      <c r="H1368" s="592"/>
    </row>
    <row r="1369" spans="3:8" hidden="1">
      <c r="C1369" s="592">
        <f t="shared" ref="C1369:H1369" si="380">C331</f>
        <v>0</v>
      </c>
      <c r="D1369" s="593">
        <f t="shared" si="380"/>
        <v>0</v>
      </c>
      <c r="E1369" s="592">
        <f t="shared" si="380"/>
        <v>0</v>
      </c>
      <c r="F1369" s="592">
        <f t="shared" si="380"/>
        <v>0</v>
      </c>
      <c r="G1369" s="592">
        <f t="shared" si="380"/>
        <v>0</v>
      </c>
      <c r="H1369" s="592">
        <f t="shared" si="380"/>
        <v>0</v>
      </c>
    </row>
    <row r="1370" spans="3:8" hidden="1">
      <c r="C1370" s="592"/>
      <c r="D1370" s="593"/>
      <c r="E1370" s="592"/>
      <c r="F1370" s="592"/>
      <c r="G1370" s="592"/>
      <c r="H1370" s="592"/>
    </row>
    <row r="1371" spans="3:8" hidden="1">
      <c r="C1371" s="592">
        <f t="shared" ref="C1371:H1371" si="381">C332</f>
        <v>0</v>
      </c>
      <c r="D1371" s="593">
        <f t="shared" si="381"/>
        <v>0</v>
      </c>
      <c r="E1371" s="592">
        <f t="shared" si="381"/>
        <v>0</v>
      </c>
      <c r="F1371" s="592">
        <f t="shared" si="381"/>
        <v>0</v>
      </c>
      <c r="G1371" s="592">
        <f t="shared" si="381"/>
        <v>0</v>
      </c>
      <c r="H1371" s="592">
        <f t="shared" si="381"/>
        <v>0</v>
      </c>
    </row>
    <row r="1372" spans="3:8" hidden="1">
      <c r="C1372" s="592"/>
      <c r="D1372" s="593"/>
      <c r="E1372" s="592"/>
      <c r="F1372" s="592"/>
      <c r="G1372" s="592"/>
      <c r="H1372" s="592"/>
    </row>
    <row r="1373" spans="3:8" hidden="1">
      <c r="C1373" s="592">
        <f t="shared" ref="C1373:H1373" si="382">C333</f>
        <v>0</v>
      </c>
      <c r="D1373" s="593">
        <f t="shared" si="382"/>
        <v>0</v>
      </c>
      <c r="E1373" s="592">
        <f t="shared" si="382"/>
        <v>0</v>
      </c>
      <c r="F1373" s="592">
        <f t="shared" si="382"/>
        <v>0</v>
      </c>
      <c r="G1373" s="592">
        <f t="shared" si="382"/>
        <v>0</v>
      </c>
      <c r="H1373" s="592">
        <f t="shared" si="382"/>
        <v>0</v>
      </c>
    </row>
    <row r="1374" spans="3:8" hidden="1">
      <c r="C1374" s="592"/>
      <c r="D1374" s="593"/>
      <c r="E1374" s="592"/>
      <c r="F1374" s="592"/>
      <c r="G1374" s="592"/>
      <c r="H1374" s="592"/>
    </row>
    <row r="1375" spans="3:8" hidden="1">
      <c r="C1375" s="592">
        <f t="shared" ref="C1375:H1375" si="383">C334</f>
        <v>0</v>
      </c>
      <c r="D1375" s="593">
        <f t="shared" si="383"/>
        <v>0</v>
      </c>
      <c r="E1375" s="592">
        <f t="shared" si="383"/>
        <v>0</v>
      </c>
      <c r="F1375" s="592">
        <f t="shared" si="383"/>
        <v>0</v>
      </c>
      <c r="G1375" s="592">
        <f t="shared" si="383"/>
        <v>0</v>
      </c>
      <c r="H1375" s="592">
        <f t="shared" si="383"/>
        <v>0</v>
      </c>
    </row>
    <row r="1376" spans="3:8" hidden="1">
      <c r="C1376" s="592"/>
      <c r="D1376" s="593"/>
      <c r="E1376" s="592"/>
      <c r="F1376" s="592"/>
      <c r="G1376" s="592"/>
      <c r="H1376" s="592"/>
    </row>
    <row r="1377" spans="3:8" hidden="1">
      <c r="C1377" s="592">
        <f t="shared" ref="C1377:H1377" si="384">C335</f>
        <v>0</v>
      </c>
      <c r="D1377" s="593">
        <f t="shared" si="384"/>
        <v>0</v>
      </c>
      <c r="E1377" s="592">
        <f t="shared" si="384"/>
        <v>0</v>
      </c>
      <c r="F1377" s="592">
        <f t="shared" si="384"/>
        <v>0</v>
      </c>
      <c r="G1377" s="592">
        <f t="shared" si="384"/>
        <v>0</v>
      </c>
      <c r="H1377" s="592">
        <f t="shared" si="384"/>
        <v>0</v>
      </c>
    </row>
    <row r="1378" spans="3:8" hidden="1">
      <c r="C1378" s="592"/>
      <c r="D1378" s="593"/>
      <c r="E1378" s="592"/>
      <c r="F1378" s="592"/>
      <c r="G1378" s="592"/>
      <c r="H1378" s="592"/>
    </row>
    <row r="1379" spans="3:8" hidden="1">
      <c r="C1379" s="592">
        <f t="shared" ref="C1379:H1379" si="385">C336</f>
        <v>0</v>
      </c>
      <c r="D1379" s="593">
        <f t="shared" si="385"/>
        <v>0</v>
      </c>
      <c r="E1379" s="592">
        <f t="shared" si="385"/>
        <v>0</v>
      </c>
      <c r="F1379" s="592">
        <f t="shared" si="385"/>
        <v>0</v>
      </c>
      <c r="G1379" s="592">
        <f t="shared" si="385"/>
        <v>0</v>
      </c>
      <c r="H1379" s="592">
        <f t="shared" si="385"/>
        <v>0</v>
      </c>
    </row>
    <row r="1380" spans="3:8" hidden="1">
      <c r="C1380" s="592"/>
      <c r="D1380" s="593"/>
      <c r="E1380" s="592"/>
      <c r="F1380" s="592"/>
      <c r="G1380" s="592"/>
      <c r="H1380" s="592"/>
    </row>
    <row r="1381" spans="3:8" hidden="1">
      <c r="C1381" s="592">
        <f t="shared" ref="C1381:H1381" si="386">C337</f>
        <v>0</v>
      </c>
      <c r="D1381" s="593">
        <f t="shared" si="386"/>
        <v>0</v>
      </c>
      <c r="E1381" s="592">
        <f t="shared" si="386"/>
        <v>0</v>
      </c>
      <c r="F1381" s="592">
        <f t="shared" si="386"/>
        <v>0</v>
      </c>
      <c r="G1381" s="592">
        <f t="shared" si="386"/>
        <v>0</v>
      </c>
      <c r="H1381" s="592">
        <f t="shared" si="386"/>
        <v>0</v>
      </c>
    </row>
    <row r="1382" spans="3:8" hidden="1">
      <c r="C1382" s="592"/>
      <c r="D1382" s="593"/>
      <c r="E1382" s="592"/>
      <c r="F1382" s="592"/>
      <c r="G1382" s="592"/>
      <c r="H1382" s="592"/>
    </row>
    <row r="1383" spans="3:8" hidden="1">
      <c r="C1383" s="592">
        <f t="shared" ref="C1383:H1383" si="387">C338</f>
        <v>0</v>
      </c>
      <c r="D1383" s="593">
        <f t="shared" si="387"/>
        <v>0</v>
      </c>
      <c r="E1383" s="592">
        <f t="shared" si="387"/>
        <v>0</v>
      </c>
      <c r="F1383" s="592">
        <f t="shared" si="387"/>
        <v>0</v>
      </c>
      <c r="G1383" s="592">
        <f t="shared" si="387"/>
        <v>0</v>
      </c>
      <c r="H1383" s="592">
        <f t="shared" si="387"/>
        <v>0</v>
      </c>
    </row>
    <row r="1384" spans="3:8" hidden="1">
      <c r="C1384" s="592"/>
      <c r="D1384" s="593"/>
      <c r="E1384" s="592"/>
      <c r="F1384" s="592"/>
      <c r="G1384" s="592"/>
      <c r="H1384" s="592"/>
    </row>
    <row r="1385" spans="3:8" hidden="1">
      <c r="C1385" s="592">
        <f t="shared" ref="C1385:H1385" si="388">C339</f>
        <v>0</v>
      </c>
      <c r="D1385" s="593">
        <f t="shared" si="388"/>
        <v>0</v>
      </c>
      <c r="E1385" s="592">
        <f t="shared" si="388"/>
        <v>0</v>
      </c>
      <c r="F1385" s="592">
        <f t="shared" si="388"/>
        <v>0</v>
      </c>
      <c r="G1385" s="592">
        <f t="shared" si="388"/>
        <v>0</v>
      </c>
      <c r="H1385" s="592">
        <f t="shared" si="388"/>
        <v>0</v>
      </c>
    </row>
    <row r="1386" spans="3:8" hidden="1">
      <c r="C1386" s="592"/>
      <c r="D1386" s="593"/>
      <c r="E1386" s="592"/>
      <c r="F1386" s="592"/>
      <c r="G1386" s="592"/>
      <c r="H1386" s="592"/>
    </row>
    <row r="1387" spans="3:8" hidden="1">
      <c r="C1387" s="592">
        <f t="shared" ref="C1387:H1387" si="389">C340</f>
        <v>0</v>
      </c>
      <c r="D1387" s="593">
        <f t="shared" si="389"/>
        <v>0</v>
      </c>
      <c r="E1387" s="592">
        <f t="shared" si="389"/>
        <v>0</v>
      </c>
      <c r="F1387" s="592">
        <f t="shared" si="389"/>
        <v>0</v>
      </c>
      <c r="G1387" s="592">
        <f t="shared" si="389"/>
        <v>0</v>
      </c>
      <c r="H1387" s="592">
        <f t="shared" si="389"/>
        <v>0</v>
      </c>
    </row>
    <row r="1388" spans="3:8" hidden="1">
      <c r="C1388" s="592"/>
      <c r="D1388" s="593"/>
      <c r="E1388" s="592"/>
      <c r="F1388" s="592"/>
      <c r="G1388" s="592"/>
      <c r="H1388" s="592"/>
    </row>
    <row r="1389" spans="3:8" hidden="1">
      <c r="C1389" s="592">
        <f t="shared" ref="C1389:H1389" si="390">C341</f>
        <v>0</v>
      </c>
      <c r="D1389" s="593">
        <f t="shared" si="390"/>
        <v>0</v>
      </c>
      <c r="E1389" s="592">
        <f t="shared" si="390"/>
        <v>0</v>
      </c>
      <c r="F1389" s="592">
        <f t="shared" si="390"/>
        <v>0</v>
      </c>
      <c r="G1389" s="592">
        <f t="shared" si="390"/>
        <v>0</v>
      </c>
      <c r="H1389" s="592">
        <f t="shared" si="390"/>
        <v>0</v>
      </c>
    </row>
    <row r="1390" spans="3:8" hidden="1">
      <c r="C1390" s="592"/>
      <c r="D1390" s="593"/>
      <c r="E1390" s="592"/>
      <c r="F1390" s="592"/>
      <c r="G1390" s="592"/>
      <c r="H1390" s="592"/>
    </row>
    <row r="1391" spans="3:8" hidden="1">
      <c r="C1391" s="592">
        <f t="shared" ref="C1391:H1391" si="391">C342</f>
        <v>0</v>
      </c>
      <c r="D1391" s="593">
        <f t="shared" si="391"/>
        <v>0</v>
      </c>
      <c r="E1391" s="592">
        <f t="shared" si="391"/>
        <v>0</v>
      </c>
      <c r="F1391" s="592">
        <f t="shared" si="391"/>
        <v>0</v>
      </c>
      <c r="G1391" s="592">
        <f t="shared" si="391"/>
        <v>0</v>
      </c>
      <c r="H1391" s="592">
        <f t="shared" si="391"/>
        <v>0</v>
      </c>
    </row>
    <row r="1392" spans="3:8" hidden="1">
      <c r="C1392" s="592"/>
      <c r="D1392" s="593"/>
      <c r="E1392" s="592"/>
      <c r="F1392" s="592"/>
      <c r="G1392" s="592"/>
      <c r="H1392" s="592"/>
    </row>
    <row r="1393" spans="3:8" hidden="1">
      <c r="C1393" s="592">
        <f t="shared" ref="C1393:H1393" si="392">C343</f>
        <v>0</v>
      </c>
      <c r="D1393" s="593">
        <f t="shared" si="392"/>
        <v>0</v>
      </c>
      <c r="E1393" s="592">
        <f t="shared" si="392"/>
        <v>0</v>
      </c>
      <c r="F1393" s="592">
        <f t="shared" si="392"/>
        <v>0</v>
      </c>
      <c r="G1393" s="592">
        <f t="shared" si="392"/>
        <v>0</v>
      </c>
      <c r="H1393" s="592">
        <f t="shared" si="392"/>
        <v>0</v>
      </c>
    </row>
    <row r="1394" spans="3:8" hidden="1">
      <c r="C1394" s="592"/>
      <c r="D1394" s="593"/>
      <c r="E1394" s="592"/>
      <c r="F1394" s="592"/>
      <c r="G1394" s="592"/>
      <c r="H1394" s="592"/>
    </row>
    <row r="1395" spans="3:8" hidden="1">
      <c r="C1395" s="592">
        <f t="shared" ref="C1395:H1395" si="393">C344</f>
        <v>0</v>
      </c>
      <c r="D1395" s="593">
        <f t="shared" si="393"/>
        <v>0</v>
      </c>
      <c r="E1395" s="592">
        <f t="shared" si="393"/>
        <v>0</v>
      </c>
      <c r="F1395" s="592">
        <f t="shared" si="393"/>
        <v>0</v>
      </c>
      <c r="G1395" s="592">
        <f t="shared" si="393"/>
        <v>0</v>
      </c>
      <c r="H1395" s="592">
        <f t="shared" si="393"/>
        <v>0</v>
      </c>
    </row>
    <row r="1396" spans="3:8" hidden="1">
      <c r="C1396" s="592"/>
      <c r="D1396" s="593"/>
      <c r="E1396" s="592"/>
      <c r="F1396" s="592"/>
      <c r="G1396" s="592"/>
      <c r="H1396" s="592"/>
    </row>
    <row r="1397" spans="3:8" hidden="1">
      <c r="C1397" s="592">
        <f t="shared" ref="C1397:H1397" si="394">C345</f>
        <v>0</v>
      </c>
      <c r="D1397" s="593">
        <f t="shared" si="394"/>
        <v>0</v>
      </c>
      <c r="E1397" s="592">
        <f t="shared" si="394"/>
        <v>0</v>
      </c>
      <c r="F1397" s="592">
        <f t="shared" si="394"/>
        <v>0</v>
      </c>
      <c r="G1397" s="592">
        <f t="shared" si="394"/>
        <v>0</v>
      </c>
      <c r="H1397" s="592">
        <f t="shared" si="394"/>
        <v>0</v>
      </c>
    </row>
    <row r="1398" spans="3:8" hidden="1">
      <c r="C1398" s="592"/>
      <c r="D1398" s="593"/>
      <c r="E1398" s="592"/>
      <c r="F1398" s="592"/>
      <c r="G1398" s="592"/>
      <c r="H1398" s="592"/>
    </row>
    <row r="1399" spans="3:8" hidden="1">
      <c r="C1399" s="592">
        <f t="shared" ref="C1399:H1399" si="395">C346</f>
        <v>0</v>
      </c>
      <c r="D1399" s="593">
        <f t="shared" si="395"/>
        <v>0</v>
      </c>
      <c r="E1399" s="592">
        <f t="shared" si="395"/>
        <v>0</v>
      </c>
      <c r="F1399" s="592">
        <f t="shared" si="395"/>
        <v>0</v>
      </c>
      <c r="G1399" s="592">
        <f t="shared" si="395"/>
        <v>0</v>
      </c>
      <c r="H1399" s="592">
        <f t="shared" si="395"/>
        <v>0</v>
      </c>
    </row>
    <row r="1400" spans="3:8" hidden="1">
      <c r="C1400" s="592"/>
      <c r="D1400" s="593"/>
      <c r="E1400" s="592"/>
      <c r="F1400" s="592"/>
      <c r="G1400" s="592"/>
      <c r="H1400" s="592"/>
    </row>
    <row r="1401" spans="3:8" hidden="1">
      <c r="C1401" s="592">
        <f t="shared" ref="C1401:H1401" si="396">C347</f>
        <v>0</v>
      </c>
      <c r="D1401" s="593">
        <f t="shared" si="396"/>
        <v>0</v>
      </c>
      <c r="E1401" s="592">
        <f t="shared" si="396"/>
        <v>0</v>
      </c>
      <c r="F1401" s="592">
        <f t="shared" si="396"/>
        <v>0</v>
      </c>
      <c r="G1401" s="592">
        <f t="shared" si="396"/>
        <v>0</v>
      </c>
      <c r="H1401" s="592">
        <f t="shared" si="396"/>
        <v>0</v>
      </c>
    </row>
    <row r="1402" spans="3:8" hidden="1">
      <c r="C1402" s="592"/>
      <c r="D1402" s="593"/>
      <c r="E1402" s="592"/>
      <c r="F1402" s="592"/>
      <c r="G1402" s="592"/>
      <c r="H1402" s="592"/>
    </row>
    <row r="1403" spans="3:8" hidden="1">
      <c r="C1403" s="592">
        <f t="shared" ref="C1403:H1403" si="397">C348</f>
        <v>0</v>
      </c>
      <c r="D1403" s="593">
        <f t="shared" si="397"/>
        <v>0</v>
      </c>
      <c r="E1403" s="592">
        <f t="shared" si="397"/>
        <v>0</v>
      </c>
      <c r="F1403" s="592">
        <f t="shared" si="397"/>
        <v>0</v>
      </c>
      <c r="G1403" s="592">
        <f t="shared" si="397"/>
        <v>0</v>
      </c>
      <c r="H1403" s="592">
        <f t="shared" si="397"/>
        <v>0</v>
      </c>
    </row>
    <row r="1404" spans="3:8" hidden="1">
      <c r="C1404" s="592"/>
      <c r="D1404" s="593"/>
      <c r="E1404" s="592"/>
      <c r="F1404" s="592"/>
      <c r="G1404" s="592"/>
      <c r="H1404" s="592"/>
    </row>
    <row r="1405" spans="3:8" hidden="1">
      <c r="C1405" s="592">
        <f t="shared" ref="C1405:H1405" si="398">C349</f>
        <v>0</v>
      </c>
      <c r="D1405" s="593">
        <f t="shared" si="398"/>
        <v>0</v>
      </c>
      <c r="E1405" s="592">
        <f t="shared" si="398"/>
        <v>0</v>
      </c>
      <c r="F1405" s="592">
        <f t="shared" si="398"/>
        <v>0</v>
      </c>
      <c r="G1405" s="592">
        <f t="shared" si="398"/>
        <v>0</v>
      </c>
      <c r="H1405" s="592">
        <f t="shared" si="398"/>
        <v>0</v>
      </c>
    </row>
    <row r="1406" spans="3:8" hidden="1">
      <c r="C1406" s="592"/>
      <c r="D1406" s="593"/>
      <c r="E1406" s="592"/>
      <c r="F1406" s="592"/>
      <c r="G1406" s="592"/>
      <c r="H1406" s="592"/>
    </row>
    <row r="1407" spans="3:8" hidden="1">
      <c r="C1407" s="592">
        <f t="shared" ref="C1407:H1407" si="399">C350</f>
        <v>0</v>
      </c>
      <c r="D1407" s="593">
        <f t="shared" si="399"/>
        <v>0</v>
      </c>
      <c r="E1407" s="592">
        <f t="shared" si="399"/>
        <v>0</v>
      </c>
      <c r="F1407" s="592">
        <f t="shared" si="399"/>
        <v>0</v>
      </c>
      <c r="G1407" s="592">
        <f t="shared" si="399"/>
        <v>0</v>
      </c>
      <c r="H1407" s="592">
        <f t="shared" si="399"/>
        <v>0</v>
      </c>
    </row>
    <row r="1408" spans="3:8" hidden="1">
      <c r="C1408" s="592"/>
      <c r="D1408" s="593"/>
      <c r="E1408" s="592"/>
      <c r="F1408" s="592"/>
      <c r="G1408" s="592"/>
      <c r="H1408" s="592"/>
    </row>
    <row r="1409" spans="3:8" hidden="1">
      <c r="C1409" s="592">
        <f t="shared" ref="C1409:H1409" si="400">C351</f>
        <v>0</v>
      </c>
      <c r="D1409" s="593">
        <f t="shared" si="400"/>
        <v>0</v>
      </c>
      <c r="E1409" s="592">
        <f t="shared" si="400"/>
        <v>0</v>
      </c>
      <c r="F1409" s="592">
        <f t="shared" si="400"/>
        <v>0</v>
      </c>
      <c r="G1409" s="592">
        <f t="shared" si="400"/>
        <v>0</v>
      </c>
      <c r="H1409" s="592">
        <f t="shared" si="400"/>
        <v>0</v>
      </c>
    </row>
    <row r="1410" spans="3:8" hidden="1">
      <c r="C1410" s="592"/>
      <c r="D1410" s="593"/>
      <c r="E1410" s="592"/>
      <c r="F1410" s="592"/>
      <c r="G1410" s="592"/>
      <c r="H1410" s="592"/>
    </row>
    <row r="1411" spans="3:8" hidden="1">
      <c r="C1411" s="592">
        <f t="shared" ref="C1411:H1411" si="401">C352</f>
        <v>0</v>
      </c>
      <c r="D1411" s="593">
        <f t="shared" si="401"/>
        <v>0</v>
      </c>
      <c r="E1411" s="592">
        <f t="shared" si="401"/>
        <v>0</v>
      </c>
      <c r="F1411" s="592">
        <f t="shared" si="401"/>
        <v>0</v>
      </c>
      <c r="G1411" s="592">
        <f t="shared" si="401"/>
        <v>0</v>
      </c>
      <c r="H1411" s="592">
        <f t="shared" si="401"/>
        <v>0</v>
      </c>
    </row>
    <row r="1412" spans="3:8" hidden="1">
      <c r="C1412" s="592"/>
      <c r="D1412" s="593"/>
      <c r="E1412" s="592"/>
      <c r="F1412" s="592"/>
      <c r="G1412" s="592"/>
      <c r="H1412" s="592"/>
    </row>
    <row r="1413" spans="3:8" hidden="1">
      <c r="C1413" s="592">
        <f t="shared" ref="C1413:H1413" si="402">C353</f>
        <v>0</v>
      </c>
      <c r="D1413" s="593">
        <f t="shared" si="402"/>
        <v>0</v>
      </c>
      <c r="E1413" s="592">
        <f t="shared" si="402"/>
        <v>0</v>
      </c>
      <c r="F1413" s="592">
        <f t="shared" si="402"/>
        <v>0</v>
      </c>
      <c r="G1413" s="592">
        <f t="shared" si="402"/>
        <v>0</v>
      </c>
      <c r="H1413" s="592">
        <f t="shared" si="402"/>
        <v>0</v>
      </c>
    </row>
    <row r="1414" spans="3:8" hidden="1">
      <c r="C1414" s="592"/>
      <c r="D1414" s="593"/>
      <c r="E1414" s="592"/>
      <c r="F1414" s="592"/>
      <c r="G1414" s="592"/>
      <c r="H1414" s="592"/>
    </row>
    <row r="1415" spans="3:8" hidden="1">
      <c r="C1415" s="592">
        <f t="shared" ref="C1415:H1415" si="403">C354</f>
        <v>0</v>
      </c>
      <c r="D1415" s="593">
        <f t="shared" si="403"/>
        <v>0</v>
      </c>
      <c r="E1415" s="592">
        <f t="shared" si="403"/>
        <v>0</v>
      </c>
      <c r="F1415" s="592">
        <f t="shared" si="403"/>
        <v>0</v>
      </c>
      <c r="G1415" s="592">
        <f t="shared" si="403"/>
        <v>0</v>
      </c>
      <c r="H1415" s="592">
        <f t="shared" si="403"/>
        <v>0</v>
      </c>
    </row>
    <row r="1416" spans="3:8" hidden="1">
      <c r="C1416" s="592"/>
      <c r="D1416" s="593"/>
      <c r="E1416" s="592"/>
      <c r="F1416" s="592"/>
      <c r="G1416" s="592"/>
      <c r="H1416" s="592"/>
    </row>
    <row r="1417" spans="3:8" hidden="1">
      <c r="C1417" s="592">
        <f t="shared" ref="C1417:H1417" si="404">C355</f>
        <v>0</v>
      </c>
      <c r="D1417" s="593">
        <f t="shared" si="404"/>
        <v>0</v>
      </c>
      <c r="E1417" s="592">
        <f t="shared" si="404"/>
        <v>0</v>
      </c>
      <c r="F1417" s="592">
        <f t="shared" si="404"/>
        <v>0</v>
      </c>
      <c r="G1417" s="592">
        <f t="shared" si="404"/>
        <v>0</v>
      </c>
      <c r="H1417" s="592">
        <f t="shared" si="404"/>
        <v>0</v>
      </c>
    </row>
    <row r="1418" spans="3:8" hidden="1">
      <c r="C1418" s="592"/>
      <c r="D1418" s="593"/>
      <c r="E1418" s="592"/>
      <c r="F1418" s="592"/>
      <c r="G1418" s="592"/>
      <c r="H1418" s="592"/>
    </row>
    <row r="1419" spans="3:8" hidden="1">
      <c r="C1419" s="592">
        <f t="shared" ref="C1419:H1419" si="405">C356</f>
        <v>0</v>
      </c>
      <c r="D1419" s="593">
        <f t="shared" si="405"/>
        <v>0</v>
      </c>
      <c r="E1419" s="592">
        <f t="shared" si="405"/>
        <v>0</v>
      </c>
      <c r="F1419" s="592">
        <f t="shared" si="405"/>
        <v>0</v>
      </c>
      <c r="G1419" s="592">
        <f t="shared" si="405"/>
        <v>0</v>
      </c>
      <c r="H1419" s="592">
        <f t="shared" si="405"/>
        <v>0</v>
      </c>
    </row>
    <row r="1420" spans="3:8" hidden="1">
      <c r="C1420" s="592"/>
      <c r="D1420" s="593"/>
      <c r="E1420" s="592"/>
      <c r="F1420" s="592"/>
      <c r="G1420" s="592"/>
      <c r="H1420" s="592"/>
    </row>
    <row r="1421" spans="3:8" hidden="1">
      <c r="C1421" s="592">
        <f t="shared" ref="C1421:H1421" si="406">C357</f>
        <v>0</v>
      </c>
      <c r="D1421" s="593">
        <f t="shared" si="406"/>
        <v>0</v>
      </c>
      <c r="E1421" s="592">
        <f t="shared" si="406"/>
        <v>0</v>
      </c>
      <c r="F1421" s="592">
        <f t="shared" si="406"/>
        <v>0</v>
      </c>
      <c r="G1421" s="592">
        <f t="shared" si="406"/>
        <v>0</v>
      </c>
      <c r="H1421" s="592">
        <f t="shared" si="406"/>
        <v>0</v>
      </c>
    </row>
    <row r="1422" spans="3:8" hidden="1">
      <c r="C1422" s="592"/>
      <c r="D1422" s="593"/>
      <c r="E1422" s="592"/>
      <c r="F1422" s="592"/>
      <c r="G1422" s="592"/>
      <c r="H1422" s="592"/>
    </row>
    <row r="1423" spans="3:8" hidden="1">
      <c r="C1423" s="592">
        <f t="shared" ref="C1423:H1423" si="407">C358</f>
        <v>0</v>
      </c>
      <c r="D1423" s="593">
        <f t="shared" si="407"/>
        <v>0</v>
      </c>
      <c r="E1423" s="592">
        <f t="shared" si="407"/>
        <v>0</v>
      </c>
      <c r="F1423" s="592">
        <f t="shared" si="407"/>
        <v>0</v>
      </c>
      <c r="G1423" s="592">
        <f t="shared" si="407"/>
        <v>0</v>
      </c>
      <c r="H1423" s="592">
        <f t="shared" si="407"/>
        <v>0</v>
      </c>
    </row>
    <row r="1424" spans="3:8" hidden="1">
      <c r="C1424" s="592"/>
      <c r="D1424" s="593"/>
      <c r="E1424" s="592"/>
      <c r="F1424" s="592"/>
      <c r="G1424" s="592"/>
      <c r="H1424" s="592"/>
    </row>
    <row r="1425" spans="3:8" hidden="1">
      <c r="C1425" s="592">
        <f t="shared" ref="C1425:H1425" si="408">C359</f>
        <v>0</v>
      </c>
      <c r="D1425" s="593">
        <f t="shared" si="408"/>
        <v>0</v>
      </c>
      <c r="E1425" s="592">
        <f t="shared" si="408"/>
        <v>0</v>
      </c>
      <c r="F1425" s="592">
        <f t="shared" si="408"/>
        <v>0</v>
      </c>
      <c r="G1425" s="592">
        <f t="shared" si="408"/>
        <v>0</v>
      </c>
      <c r="H1425" s="592">
        <f t="shared" si="408"/>
        <v>0</v>
      </c>
    </row>
    <row r="1426" spans="3:8" hidden="1">
      <c r="C1426" s="592"/>
      <c r="D1426" s="593"/>
      <c r="E1426" s="592"/>
      <c r="F1426" s="592"/>
      <c r="G1426" s="592"/>
      <c r="H1426" s="592"/>
    </row>
    <row r="1427" spans="3:8" hidden="1">
      <c r="C1427" s="592">
        <f t="shared" ref="C1427:H1427" si="409">C360</f>
        <v>0</v>
      </c>
      <c r="D1427" s="593">
        <f t="shared" si="409"/>
        <v>0</v>
      </c>
      <c r="E1427" s="592">
        <f t="shared" si="409"/>
        <v>0</v>
      </c>
      <c r="F1427" s="592">
        <f t="shared" si="409"/>
        <v>0</v>
      </c>
      <c r="G1427" s="592">
        <f t="shared" si="409"/>
        <v>0</v>
      </c>
      <c r="H1427" s="592">
        <f t="shared" si="409"/>
        <v>0</v>
      </c>
    </row>
    <row r="1428" spans="3:8" hidden="1">
      <c r="C1428" s="592"/>
      <c r="D1428" s="593"/>
      <c r="E1428" s="592"/>
      <c r="F1428" s="592"/>
      <c r="G1428" s="592"/>
      <c r="H1428" s="592"/>
    </row>
    <row r="1429" spans="3:8" hidden="1">
      <c r="C1429" s="592">
        <f t="shared" ref="C1429:H1429" si="410">C361</f>
        <v>0</v>
      </c>
      <c r="D1429" s="593">
        <f t="shared" si="410"/>
        <v>0</v>
      </c>
      <c r="E1429" s="592">
        <f t="shared" si="410"/>
        <v>0</v>
      </c>
      <c r="F1429" s="592">
        <f t="shared" si="410"/>
        <v>0</v>
      </c>
      <c r="G1429" s="592">
        <f t="shared" si="410"/>
        <v>0</v>
      </c>
      <c r="H1429" s="592">
        <f t="shared" si="410"/>
        <v>0</v>
      </c>
    </row>
    <row r="1430" spans="3:8" hidden="1">
      <c r="C1430" s="592"/>
      <c r="D1430" s="593"/>
      <c r="E1430" s="592"/>
      <c r="F1430" s="592"/>
      <c r="G1430" s="592"/>
      <c r="H1430" s="592"/>
    </row>
    <row r="1431" spans="3:8" hidden="1">
      <c r="C1431" s="592">
        <f t="shared" ref="C1431:H1431" si="411">C362</f>
        <v>0</v>
      </c>
      <c r="D1431" s="593">
        <f t="shared" si="411"/>
        <v>0</v>
      </c>
      <c r="E1431" s="592">
        <f t="shared" si="411"/>
        <v>0</v>
      </c>
      <c r="F1431" s="592">
        <f t="shared" si="411"/>
        <v>0</v>
      </c>
      <c r="G1431" s="592">
        <f t="shared" si="411"/>
        <v>0</v>
      </c>
      <c r="H1431" s="592">
        <f t="shared" si="411"/>
        <v>0</v>
      </c>
    </row>
    <row r="1432" spans="3:8" hidden="1">
      <c r="C1432" s="592"/>
      <c r="D1432" s="593"/>
      <c r="E1432" s="592"/>
      <c r="F1432" s="592"/>
      <c r="G1432" s="592"/>
      <c r="H1432" s="592"/>
    </row>
    <row r="1433" spans="3:8" hidden="1">
      <c r="C1433" s="592">
        <f t="shared" ref="C1433:H1433" si="412">C363</f>
        <v>0</v>
      </c>
      <c r="D1433" s="593">
        <f t="shared" si="412"/>
        <v>0</v>
      </c>
      <c r="E1433" s="592">
        <f t="shared" si="412"/>
        <v>0</v>
      </c>
      <c r="F1433" s="592">
        <f t="shared" si="412"/>
        <v>0</v>
      </c>
      <c r="G1433" s="592">
        <f t="shared" si="412"/>
        <v>0</v>
      </c>
      <c r="H1433" s="592">
        <f t="shared" si="412"/>
        <v>0</v>
      </c>
    </row>
    <row r="1434" spans="3:8" hidden="1">
      <c r="C1434" s="592"/>
      <c r="D1434" s="593"/>
      <c r="E1434" s="592"/>
      <c r="F1434" s="592"/>
      <c r="G1434" s="592"/>
      <c r="H1434" s="592"/>
    </row>
    <row r="1435" spans="3:8" hidden="1">
      <c r="C1435" s="592">
        <f t="shared" ref="C1435:H1435" si="413">C364</f>
        <v>0</v>
      </c>
      <c r="D1435" s="593">
        <f t="shared" si="413"/>
        <v>0</v>
      </c>
      <c r="E1435" s="592">
        <f t="shared" si="413"/>
        <v>0</v>
      </c>
      <c r="F1435" s="592">
        <f t="shared" si="413"/>
        <v>0</v>
      </c>
      <c r="G1435" s="592">
        <f t="shared" si="413"/>
        <v>0</v>
      </c>
      <c r="H1435" s="592">
        <f t="shared" si="413"/>
        <v>0</v>
      </c>
    </row>
    <row r="1436" spans="3:8" hidden="1">
      <c r="C1436" s="592"/>
      <c r="D1436" s="593"/>
      <c r="E1436" s="592"/>
      <c r="F1436" s="592"/>
      <c r="G1436" s="592"/>
      <c r="H1436" s="592"/>
    </row>
    <row r="1437" spans="3:8" hidden="1">
      <c r="C1437" s="592">
        <f t="shared" ref="C1437:H1437" si="414">C365</f>
        <v>0</v>
      </c>
      <c r="D1437" s="593">
        <f t="shared" si="414"/>
        <v>0</v>
      </c>
      <c r="E1437" s="592">
        <f t="shared" si="414"/>
        <v>0</v>
      </c>
      <c r="F1437" s="592">
        <f t="shared" si="414"/>
        <v>0</v>
      </c>
      <c r="G1437" s="592">
        <f t="shared" si="414"/>
        <v>0</v>
      </c>
      <c r="H1437" s="592">
        <f t="shared" si="414"/>
        <v>0</v>
      </c>
    </row>
    <row r="1438" spans="3:8" hidden="1">
      <c r="C1438" s="592"/>
      <c r="D1438" s="593"/>
      <c r="E1438" s="592"/>
      <c r="F1438" s="592"/>
      <c r="G1438" s="592"/>
      <c r="H1438" s="592"/>
    </row>
    <row r="1439" spans="3:8" hidden="1">
      <c r="C1439" s="592">
        <f t="shared" ref="C1439:H1439" si="415">C366</f>
        <v>0</v>
      </c>
      <c r="D1439" s="593">
        <f t="shared" si="415"/>
        <v>0</v>
      </c>
      <c r="E1439" s="592">
        <f t="shared" si="415"/>
        <v>0</v>
      </c>
      <c r="F1439" s="592">
        <f t="shared" si="415"/>
        <v>0</v>
      </c>
      <c r="G1439" s="592">
        <f t="shared" si="415"/>
        <v>0</v>
      </c>
      <c r="H1439" s="592">
        <f t="shared" si="415"/>
        <v>0</v>
      </c>
    </row>
    <row r="1440" spans="3:8" hidden="1">
      <c r="C1440" s="592"/>
      <c r="D1440" s="593"/>
      <c r="E1440" s="592"/>
      <c r="F1440" s="592"/>
      <c r="G1440" s="592"/>
      <c r="H1440" s="592"/>
    </row>
    <row r="1441" spans="3:8" hidden="1">
      <c r="C1441" s="592">
        <f t="shared" ref="C1441:H1441" si="416">C367</f>
        <v>0</v>
      </c>
      <c r="D1441" s="593">
        <f t="shared" si="416"/>
        <v>0</v>
      </c>
      <c r="E1441" s="592">
        <f t="shared" si="416"/>
        <v>0</v>
      </c>
      <c r="F1441" s="592">
        <f t="shared" si="416"/>
        <v>0</v>
      </c>
      <c r="G1441" s="592">
        <f t="shared" si="416"/>
        <v>0</v>
      </c>
      <c r="H1441" s="592">
        <f t="shared" si="416"/>
        <v>0</v>
      </c>
    </row>
    <row r="1442" spans="3:8" hidden="1">
      <c r="C1442" s="592"/>
      <c r="D1442" s="593"/>
      <c r="E1442" s="592"/>
      <c r="F1442" s="592"/>
      <c r="G1442" s="592"/>
      <c r="H1442" s="592"/>
    </row>
    <row r="1443" spans="3:8" hidden="1">
      <c r="C1443" s="592">
        <f t="shared" ref="C1443:H1443" si="417">C368</f>
        <v>0</v>
      </c>
      <c r="D1443" s="593">
        <f t="shared" si="417"/>
        <v>0</v>
      </c>
      <c r="E1443" s="592">
        <f t="shared" si="417"/>
        <v>0</v>
      </c>
      <c r="F1443" s="592">
        <f t="shared" si="417"/>
        <v>0</v>
      </c>
      <c r="G1443" s="592">
        <f t="shared" si="417"/>
        <v>0</v>
      </c>
      <c r="H1443" s="592">
        <f t="shared" si="417"/>
        <v>0</v>
      </c>
    </row>
    <row r="1444" spans="3:8" hidden="1">
      <c r="C1444" s="592"/>
      <c r="D1444" s="593"/>
      <c r="E1444" s="592"/>
      <c r="F1444" s="592"/>
      <c r="G1444" s="592"/>
      <c r="H1444" s="592"/>
    </row>
    <row r="1445" spans="3:8" hidden="1">
      <c r="C1445" s="592">
        <f t="shared" ref="C1445:H1445" si="418">C369</f>
        <v>0</v>
      </c>
      <c r="D1445" s="593">
        <f t="shared" si="418"/>
        <v>0</v>
      </c>
      <c r="E1445" s="592">
        <f t="shared" si="418"/>
        <v>0</v>
      </c>
      <c r="F1445" s="592">
        <f t="shared" si="418"/>
        <v>0</v>
      </c>
      <c r="G1445" s="592">
        <f t="shared" si="418"/>
        <v>0</v>
      </c>
      <c r="H1445" s="592">
        <f t="shared" si="418"/>
        <v>0</v>
      </c>
    </row>
    <row r="1446" spans="3:8" hidden="1">
      <c r="C1446" s="592"/>
      <c r="D1446" s="593"/>
      <c r="E1446" s="592"/>
      <c r="F1446" s="592"/>
      <c r="G1446" s="592"/>
      <c r="H1446" s="592"/>
    </row>
    <row r="1447" spans="3:8" hidden="1">
      <c r="C1447" s="592">
        <f t="shared" ref="C1447:H1447" si="419">C370</f>
        <v>0</v>
      </c>
      <c r="D1447" s="593">
        <f t="shared" si="419"/>
        <v>0</v>
      </c>
      <c r="E1447" s="592">
        <f t="shared" si="419"/>
        <v>0</v>
      </c>
      <c r="F1447" s="592">
        <f t="shared" si="419"/>
        <v>0</v>
      </c>
      <c r="G1447" s="592">
        <f t="shared" si="419"/>
        <v>0</v>
      </c>
      <c r="H1447" s="592">
        <f t="shared" si="419"/>
        <v>0</v>
      </c>
    </row>
    <row r="1448" spans="3:8" hidden="1">
      <c r="C1448" s="592"/>
      <c r="D1448" s="593"/>
      <c r="E1448" s="592"/>
      <c r="F1448" s="592"/>
      <c r="G1448" s="592"/>
      <c r="H1448" s="592"/>
    </row>
    <row r="1449" spans="3:8" hidden="1">
      <c r="C1449" s="592">
        <f t="shared" ref="C1449:H1449" si="420">C371</f>
        <v>0</v>
      </c>
      <c r="D1449" s="593">
        <f t="shared" si="420"/>
        <v>0</v>
      </c>
      <c r="E1449" s="592">
        <f t="shared" si="420"/>
        <v>0</v>
      </c>
      <c r="F1449" s="592">
        <f t="shared" si="420"/>
        <v>0</v>
      </c>
      <c r="G1449" s="592">
        <f t="shared" si="420"/>
        <v>0</v>
      </c>
      <c r="H1449" s="592">
        <f t="shared" si="420"/>
        <v>0</v>
      </c>
    </row>
    <row r="1450" spans="3:8" hidden="1">
      <c r="C1450" s="592"/>
      <c r="D1450" s="593"/>
      <c r="E1450" s="592"/>
      <c r="F1450" s="592"/>
      <c r="G1450" s="592"/>
      <c r="H1450" s="592"/>
    </row>
    <row r="1451" spans="3:8" hidden="1">
      <c r="C1451" s="592">
        <f t="shared" ref="C1451:H1451" si="421">C372</f>
        <v>0</v>
      </c>
      <c r="D1451" s="593">
        <f t="shared" si="421"/>
        <v>0</v>
      </c>
      <c r="E1451" s="592">
        <f t="shared" si="421"/>
        <v>0</v>
      </c>
      <c r="F1451" s="592">
        <f t="shared" si="421"/>
        <v>0</v>
      </c>
      <c r="G1451" s="592">
        <f t="shared" si="421"/>
        <v>0</v>
      </c>
      <c r="H1451" s="592">
        <f t="shared" si="421"/>
        <v>0</v>
      </c>
    </row>
    <row r="1452" spans="3:8" hidden="1">
      <c r="C1452" s="592"/>
      <c r="D1452" s="593"/>
      <c r="E1452" s="592"/>
      <c r="F1452" s="592"/>
      <c r="G1452" s="592"/>
      <c r="H1452" s="592"/>
    </row>
    <row r="1453" spans="3:8" hidden="1">
      <c r="C1453" s="592">
        <f t="shared" ref="C1453:H1453" si="422">C373</f>
        <v>0</v>
      </c>
      <c r="D1453" s="593">
        <f t="shared" si="422"/>
        <v>0</v>
      </c>
      <c r="E1453" s="592">
        <f t="shared" si="422"/>
        <v>0</v>
      </c>
      <c r="F1453" s="592">
        <f t="shared" si="422"/>
        <v>0</v>
      </c>
      <c r="G1453" s="592">
        <f t="shared" si="422"/>
        <v>0</v>
      </c>
      <c r="H1453" s="592">
        <f t="shared" si="422"/>
        <v>0</v>
      </c>
    </row>
    <row r="1454" spans="3:8" hidden="1">
      <c r="C1454" s="592"/>
      <c r="D1454" s="593"/>
      <c r="E1454" s="592"/>
      <c r="F1454" s="592"/>
      <c r="G1454" s="592"/>
      <c r="H1454" s="592"/>
    </row>
    <row r="1455" spans="3:8" hidden="1">
      <c r="C1455" s="592">
        <f t="shared" ref="C1455:H1455" si="423">C374</f>
        <v>0</v>
      </c>
      <c r="D1455" s="593">
        <f t="shared" si="423"/>
        <v>0</v>
      </c>
      <c r="E1455" s="592">
        <f t="shared" si="423"/>
        <v>0</v>
      </c>
      <c r="F1455" s="592">
        <f t="shared" si="423"/>
        <v>0</v>
      </c>
      <c r="G1455" s="592">
        <f t="shared" si="423"/>
        <v>0</v>
      </c>
      <c r="H1455" s="592">
        <f t="shared" si="423"/>
        <v>0</v>
      </c>
    </row>
    <row r="1456" spans="3:8" hidden="1">
      <c r="C1456" s="592"/>
      <c r="D1456" s="593"/>
      <c r="E1456" s="592"/>
      <c r="F1456" s="592"/>
      <c r="G1456" s="592"/>
      <c r="H1456" s="592"/>
    </row>
    <row r="1457" spans="3:8" hidden="1">
      <c r="C1457" s="592">
        <f t="shared" ref="C1457:H1457" si="424">C375</f>
        <v>0</v>
      </c>
      <c r="D1457" s="593">
        <f t="shared" si="424"/>
        <v>0</v>
      </c>
      <c r="E1457" s="592">
        <f t="shared" si="424"/>
        <v>0</v>
      </c>
      <c r="F1457" s="592">
        <f t="shared" si="424"/>
        <v>0</v>
      </c>
      <c r="G1457" s="592">
        <f t="shared" si="424"/>
        <v>0</v>
      </c>
      <c r="H1457" s="592">
        <f t="shared" si="424"/>
        <v>0</v>
      </c>
    </row>
    <row r="1458" spans="3:8" hidden="1">
      <c r="C1458" s="592"/>
      <c r="D1458" s="593"/>
      <c r="E1458" s="592"/>
      <c r="F1458" s="592"/>
      <c r="G1458" s="592"/>
      <c r="H1458" s="592"/>
    </row>
    <row r="1459" spans="3:8" hidden="1">
      <c r="C1459" s="592">
        <f t="shared" ref="C1459:H1459" si="425">C376</f>
        <v>0</v>
      </c>
      <c r="D1459" s="593">
        <f t="shared" si="425"/>
        <v>0</v>
      </c>
      <c r="E1459" s="592">
        <f t="shared" si="425"/>
        <v>0</v>
      </c>
      <c r="F1459" s="592">
        <f t="shared" si="425"/>
        <v>0</v>
      </c>
      <c r="G1459" s="592">
        <f t="shared" si="425"/>
        <v>0</v>
      </c>
      <c r="H1459" s="592">
        <f t="shared" si="425"/>
        <v>0</v>
      </c>
    </row>
    <row r="1460" spans="3:8" hidden="1">
      <c r="C1460" s="592"/>
      <c r="D1460" s="593"/>
      <c r="E1460" s="592"/>
      <c r="F1460" s="592"/>
      <c r="G1460" s="592"/>
      <c r="H1460" s="592"/>
    </row>
    <row r="1461" spans="3:8" hidden="1">
      <c r="C1461" s="592">
        <f t="shared" ref="C1461:H1461" si="426">C377</f>
        <v>0</v>
      </c>
      <c r="D1461" s="593">
        <f t="shared" si="426"/>
        <v>0</v>
      </c>
      <c r="E1461" s="592">
        <f t="shared" si="426"/>
        <v>0</v>
      </c>
      <c r="F1461" s="592">
        <f t="shared" si="426"/>
        <v>0</v>
      </c>
      <c r="G1461" s="592">
        <f t="shared" si="426"/>
        <v>0</v>
      </c>
      <c r="H1461" s="592">
        <f t="shared" si="426"/>
        <v>0</v>
      </c>
    </row>
    <row r="1462" spans="3:8" hidden="1">
      <c r="C1462" s="592"/>
      <c r="D1462" s="593"/>
      <c r="E1462" s="592"/>
      <c r="F1462" s="592"/>
      <c r="G1462" s="592"/>
      <c r="H1462" s="592"/>
    </row>
    <row r="1463" spans="3:8" hidden="1">
      <c r="C1463" s="592">
        <f t="shared" ref="C1463:H1463" si="427">C378</f>
        <v>0</v>
      </c>
      <c r="D1463" s="593">
        <f t="shared" si="427"/>
        <v>0</v>
      </c>
      <c r="E1463" s="592">
        <f t="shared" si="427"/>
        <v>0</v>
      </c>
      <c r="F1463" s="592">
        <f t="shared" si="427"/>
        <v>0</v>
      </c>
      <c r="G1463" s="592">
        <f t="shared" si="427"/>
        <v>0</v>
      </c>
      <c r="H1463" s="592">
        <f t="shared" si="427"/>
        <v>0</v>
      </c>
    </row>
    <row r="1464" spans="3:8" hidden="1">
      <c r="C1464" s="592"/>
      <c r="D1464" s="593"/>
      <c r="E1464" s="592"/>
      <c r="F1464" s="592"/>
      <c r="G1464" s="592"/>
      <c r="H1464" s="592"/>
    </row>
    <row r="1465" spans="3:8" hidden="1">
      <c r="C1465" s="592">
        <f t="shared" ref="C1465:H1465" si="428">C379</f>
        <v>0</v>
      </c>
      <c r="D1465" s="593">
        <f t="shared" si="428"/>
        <v>0</v>
      </c>
      <c r="E1465" s="592">
        <f t="shared" si="428"/>
        <v>0</v>
      </c>
      <c r="F1465" s="592">
        <f t="shared" si="428"/>
        <v>0</v>
      </c>
      <c r="G1465" s="592">
        <f t="shared" si="428"/>
        <v>0</v>
      </c>
      <c r="H1465" s="592">
        <f t="shared" si="428"/>
        <v>0</v>
      </c>
    </row>
    <row r="1466" spans="3:8" hidden="1">
      <c r="C1466" s="592"/>
      <c r="D1466" s="593"/>
      <c r="E1466" s="592"/>
      <c r="F1466" s="592"/>
      <c r="G1466" s="592"/>
      <c r="H1466" s="592"/>
    </row>
    <row r="1467" spans="3:8" hidden="1">
      <c r="C1467" s="592">
        <f t="shared" ref="C1467:H1467" si="429">C380</f>
        <v>0</v>
      </c>
      <c r="D1467" s="593">
        <f t="shared" si="429"/>
        <v>0</v>
      </c>
      <c r="E1467" s="592">
        <f t="shared" si="429"/>
        <v>0</v>
      </c>
      <c r="F1467" s="592">
        <f t="shared" si="429"/>
        <v>0</v>
      </c>
      <c r="G1467" s="592">
        <f t="shared" si="429"/>
        <v>0</v>
      </c>
      <c r="H1467" s="592">
        <f t="shared" si="429"/>
        <v>0</v>
      </c>
    </row>
    <row r="1468" spans="3:8" hidden="1">
      <c r="C1468" s="592"/>
      <c r="D1468" s="593"/>
      <c r="E1468" s="592"/>
      <c r="F1468" s="592"/>
      <c r="G1468" s="592"/>
      <c r="H1468" s="592"/>
    </row>
    <row r="1469" spans="3:8" hidden="1">
      <c r="C1469" s="592">
        <f t="shared" ref="C1469:H1469" si="430">C381</f>
        <v>0</v>
      </c>
      <c r="D1469" s="593">
        <f t="shared" si="430"/>
        <v>0</v>
      </c>
      <c r="E1469" s="592">
        <f t="shared" si="430"/>
        <v>0</v>
      </c>
      <c r="F1469" s="592">
        <f t="shared" si="430"/>
        <v>0</v>
      </c>
      <c r="G1469" s="592">
        <f t="shared" si="430"/>
        <v>0</v>
      </c>
      <c r="H1469" s="592">
        <f t="shared" si="430"/>
        <v>0</v>
      </c>
    </row>
    <row r="1470" spans="3:8" hidden="1">
      <c r="C1470" s="592"/>
      <c r="D1470" s="593"/>
      <c r="E1470" s="592"/>
      <c r="F1470" s="592"/>
      <c r="G1470" s="592"/>
      <c r="H1470" s="592"/>
    </row>
    <row r="1471" spans="3:8" hidden="1">
      <c r="C1471" s="592">
        <f t="shared" ref="C1471:H1471" si="431">C382</f>
        <v>0</v>
      </c>
      <c r="D1471" s="593">
        <f t="shared" si="431"/>
        <v>0</v>
      </c>
      <c r="E1471" s="592">
        <f t="shared" si="431"/>
        <v>0</v>
      </c>
      <c r="F1471" s="592">
        <f t="shared" si="431"/>
        <v>0</v>
      </c>
      <c r="G1471" s="592">
        <f t="shared" si="431"/>
        <v>0</v>
      </c>
      <c r="H1471" s="592">
        <f t="shared" si="431"/>
        <v>0</v>
      </c>
    </row>
    <row r="1472" spans="3:8" hidden="1">
      <c r="C1472" s="592"/>
      <c r="D1472" s="593"/>
      <c r="E1472" s="592"/>
      <c r="F1472" s="592"/>
      <c r="G1472" s="592"/>
      <c r="H1472" s="592"/>
    </row>
    <row r="1473" spans="3:8" hidden="1">
      <c r="C1473" s="592">
        <f t="shared" ref="C1473:H1473" si="432">C383</f>
        <v>0</v>
      </c>
      <c r="D1473" s="593">
        <f t="shared" si="432"/>
        <v>0</v>
      </c>
      <c r="E1473" s="592">
        <f t="shared" si="432"/>
        <v>0</v>
      </c>
      <c r="F1473" s="592">
        <f t="shared" si="432"/>
        <v>0</v>
      </c>
      <c r="G1473" s="592">
        <f t="shared" si="432"/>
        <v>0</v>
      </c>
      <c r="H1473" s="592">
        <f t="shared" si="432"/>
        <v>0</v>
      </c>
    </row>
    <row r="1474" spans="3:8" hidden="1">
      <c r="C1474" s="592"/>
      <c r="D1474" s="593"/>
      <c r="E1474" s="592"/>
      <c r="F1474" s="592"/>
      <c r="G1474" s="592"/>
      <c r="H1474" s="592"/>
    </row>
    <row r="1475" spans="3:8" hidden="1">
      <c r="C1475" s="592">
        <f t="shared" ref="C1475:H1475" si="433">C384</f>
        <v>0</v>
      </c>
      <c r="D1475" s="593">
        <f t="shared" si="433"/>
        <v>0</v>
      </c>
      <c r="E1475" s="592">
        <f t="shared" si="433"/>
        <v>0</v>
      </c>
      <c r="F1475" s="592">
        <f t="shared" si="433"/>
        <v>0</v>
      </c>
      <c r="G1475" s="592">
        <f t="shared" si="433"/>
        <v>0</v>
      </c>
      <c r="H1475" s="592">
        <f t="shared" si="433"/>
        <v>0</v>
      </c>
    </row>
    <row r="1476" spans="3:8" hidden="1">
      <c r="C1476" s="592"/>
      <c r="D1476" s="593"/>
      <c r="E1476" s="592"/>
      <c r="F1476" s="592"/>
      <c r="G1476" s="592"/>
      <c r="H1476" s="592"/>
    </row>
    <row r="1477" spans="3:8" hidden="1">
      <c r="C1477" s="592">
        <f t="shared" ref="C1477:H1477" si="434">C385</f>
        <v>0</v>
      </c>
      <c r="D1477" s="593">
        <f t="shared" si="434"/>
        <v>0</v>
      </c>
      <c r="E1477" s="592">
        <f t="shared" si="434"/>
        <v>0</v>
      </c>
      <c r="F1477" s="592">
        <f t="shared" si="434"/>
        <v>0</v>
      </c>
      <c r="G1477" s="592">
        <f t="shared" si="434"/>
        <v>0</v>
      </c>
      <c r="H1477" s="592">
        <f t="shared" si="434"/>
        <v>0</v>
      </c>
    </row>
    <row r="1478" spans="3:8" hidden="1">
      <c r="C1478" s="592"/>
      <c r="D1478" s="593"/>
      <c r="E1478" s="592"/>
      <c r="F1478" s="592"/>
      <c r="G1478" s="592"/>
      <c r="H1478" s="592"/>
    </row>
    <row r="1479" spans="3:8" hidden="1">
      <c r="C1479" s="592">
        <f t="shared" ref="C1479:H1479" si="435">C386</f>
        <v>0</v>
      </c>
      <c r="D1479" s="593">
        <f t="shared" si="435"/>
        <v>0</v>
      </c>
      <c r="E1479" s="592">
        <f t="shared" si="435"/>
        <v>0</v>
      </c>
      <c r="F1479" s="592">
        <f t="shared" si="435"/>
        <v>0</v>
      </c>
      <c r="G1479" s="592">
        <f t="shared" si="435"/>
        <v>0</v>
      </c>
      <c r="H1479" s="592">
        <f t="shared" si="435"/>
        <v>0</v>
      </c>
    </row>
    <row r="1480" spans="3:8" hidden="1">
      <c r="C1480" s="592"/>
      <c r="D1480" s="593"/>
      <c r="E1480" s="592"/>
      <c r="F1480" s="592"/>
      <c r="G1480" s="592"/>
      <c r="H1480" s="592"/>
    </row>
    <row r="1481" spans="3:8" hidden="1">
      <c r="C1481" s="592">
        <f t="shared" ref="C1481:H1481" si="436">C387</f>
        <v>0</v>
      </c>
      <c r="D1481" s="593">
        <f t="shared" si="436"/>
        <v>0</v>
      </c>
      <c r="E1481" s="592">
        <f t="shared" si="436"/>
        <v>0</v>
      </c>
      <c r="F1481" s="592">
        <f t="shared" si="436"/>
        <v>0</v>
      </c>
      <c r="G1481" s="592">
        <f t="shared" si="436"/>
        <v>0</v>
      </c>
      <c r="H1481" s="592">
        <f t="shared" si="436"/>
        <v>0</v>
      </c>
    </row>
    <row r="1482" spans="3:8" hidden="1">
      <c r="C1482" s="592"/>
      <c r="D1482" s="593"/>
      <c r="E1482" s="592"/>
      <c r="F1482" s="592"/>
      <c r="G1482" s="592"/>
      <c r="H1482" s="592"/>
    </row>
    <row r="1483" spans="3:8" hidden="1">
      <c r="C1483" s="592">
        <f t="shared" ref="C1483:H1483" si="437">C388</f>
        <v>0</v>
      </c>
      <c r="D1483" s="593">
        <f t="shared" si="437"/>
        <v>0</v>
      </c>
      <c r="E1483" s="592">
        <f t="shared" si="437"/>
        <v>0</v>
      </c>
      <c r="F1483" s="592">
        <f t="shared" si="437"/>
        <v>0</v>
      </c>
      <c r="G1483" s="592">
        <f t="shared" si="437"/>
        <v>0</v>
      </c>
      <c r="H1483" s="592">
        <f t="shared" si="437"/>
        <v>0</v>
      </c>
    </row>
    <row r="1484" spans="3:8" hidden="1">
      <c r="C1484" s="592"/>
      <c r="D1484" s="593"/>
      <c r="E1484" s="592"/>
      <c r="F1484" s="592"/>
      <c r="G1484" s="592"/>
      <c r="H1484" s="592"/>
    </row>
    <row r="1485" spans="3:8" hidden="1">
      <c r="C1485" s="592">
        <f t="shared" ref="C1485:H1485" si="438">C389</f>
        <v>0</v>
      </c>
      <c r="D1485" s="593">
        <f t="shared" si="438"/>
        <v>0</v>
      </c>
      <c r="E1485" s="592">
        <f t="shared" si="438"/>
        <v>0</v>
      </c>
      <c r="F1485" s="592">
        <f t="shared" si="438"/>
        <v>0</v>
      </c>
      <c r="G1485" s="592">
        <f t="shared" si="438"/>
        <v>0</v>
      </c>
      <c r="H1485" s="592">
        <f t="shared" si="438"/>
        <v>0</v>
      </c>
    </row>
    <row r="1486" spans="3:8" hidden="1">
      <c r="C1486" s="592"/>
      <c r="D1486" s="593"/>
      <c r="E1486" s="592"/>
      <c r="F1486" s="592"/>
      <c r="G1486" s="592"/>
      <c r="H1486" s="592"/>
    </row>
    <row r="1487" spans="3:8" hidden="1">
      <c r="C1487" s="592">
        <f t="shared" ref="C1487:H1487" si="439">C390</f>
        <v>0</v>
      </c>
      <c r="D1487" s="593">
        <f t="shared" si="439"/>
        <v>0</v>
      </c>
      <c r="E1487" s="592">
        <f t="shared" si="439"/>
        <v>0</v>
      </c>
      <c r="F1487" s="592">
        <f t="shared" si="439"/>
        <v>0</v>
      </c>
      <c r="G1487" s="592">
        <f t="shared" si="439"/>
        <v>0</v>
      </c>
      <c r="H1487" s="592">
        <f t="shared" si="439"/>
        <v>0</v>
      </c>
    </row>
    <row r="1488" spans="3:8" hidden="1">
      <c r="C1488" s="592"/>
      <c r="D1488" s="593"/>
      <c r="E1488" s="592"/>
      <c r="F1488" s="592"/>
      <c r="G1488" s="592"/>
      <c r="H1488" s="592"/>
    </row>
    <row r="1489" spans="3:8" hidden="1">
      <c r="C1489" s="592">
        <f t="shared" ref="C1489:H1489" si="440">C391</f>
        <v>0</v>
      </c>
      <c r="D1489" s="593">
        <f t="shared" si="440"/>
        <v>0</v>
      </c>
      <c r="E1489" s="592">
        <f t="shared" si="440"/>
        <v>0</v>
      </c>
      <c r="F1489" s="592">
        <f t="shared" si="440"/>
        <v>0</v>
      </c>
      <c r="G1489" s="592">
        <f t="shared" si="440"/>
        <v>0</v>
      </c>
      <c r="H1489" s="592">
        <f t="shared" si="440"/>
        <v>0</v>
      </c>
    </row>
    <row r="1490" spans="3:8" hidden="1">
      <c r="C1490" s="592"/>
      <c r="D1490" s="593"/>
      <c r="E1490" s="592"/>
      <c r="F1490" s="592"/>
      <c r="G1490" s="592"/>
      <c r="H1490" s="592"/>
    </row>
    <row r="1491" spans="3:8" hidden="1">
      <c r="C1491" s="592">
        <f t="shared" ref="C1491:H1491" si="441">C392</f>
        <v>0</v>
      </c>
      <c r="D1491" s="593">
        <f t="shared" si="441"/>
        <v>0</v>
      </c>
      <c r="E1491" s="592">
        <f t="shared" si="441"/>
        <v>0</v>
      </c>
      <c r="F1491" s="592">
        <f t="shared" si="441"/>
        <v>0</v>
      </c>
      <c r="G1491" s="592">
        <f t="shared" si="441"/>
        <v>0</v>
      </c>
      <c r="H1491" s="592">
        <f t="shared" si="441"/>
        <v>0</v>
      </c>
    </row>
    <row r="1492" spans="3:8" hidden="1">
      <c r="C1492" s="592"/>
      <c r="D1492" s="593"/>
      <c r="E1492" s="592"/>
      <c r="F1492" s="592"/>
      <c r="G1492" s="592"/>
      <c r="H1492" s="592"/>
    </row>
    <row r="1493" spans="3:8" hidden="1">
      <c r="C1493" s="592">
        <f t="shared" ref="C1493:H1493" si="442">C393</f>
        <v>0</v>
      </c>
      <c r="D1493" s="593">
        <f t="shared" si="442"/>
        <v>0</v>
      </c>
      <c r="E1493" s="592">
        <f t="shared" si="442"/>
        <v>0</v>
      </c>
      <c r="F1493" s="592">
        <f t="shared" si="442"/>
        <v>0</v>
      </c>
      <c r="G1493" s="592">
        <f t="shared" si="442"/>
        <v>0</v>
      </c>
      <c r="H1493" s="592">
        <f t="shared" si="442"/>
        <v>0</v>
      </c>
    </row>
    <row r="1494" spans="3:8" hidden="1">
      <c r="C1494" s="592"/>
      <c r="D1494" s="593"/>
      <c r="E1494" s="592"/>
      <c r="F1494" s="592"/>
      <c r="G1494" s="592"/>
      <c r="H1494" s="592"/>
    </row>
    <row r="1495" spans="3:8" hidden="1">
      <c r="C1495" s="592">
        <f t="shared" ref="C1495:H1495" si="443">C394</f>
        <v>0</v>
      </c>
      <c r="D1495" s="593">
        <f t="shared" si="443"/>
        <v>0</v>
      </c>
      <c r="E1495" s="592">
        <f t="shared" si="443"/>
        <v>0</v>
      </c>
      <c r="F1495" s="592">
        <f t="shared" si="443"/>
        <v>0</v>
      </c>
      <c r="G1495" s="592">
        <f t="shared" si="443"/>
        <v>0</v>
      </c>
      <c r="H1495" s="592">
        <f t="shared" si="443"/>
        <v>0</v>
      </c>
    </row>
    <row r="1496" spans="3:8" hidden="1">
      <c r="C1496" s="592"/>
      <c r="D1496" s="593"/>
      <c r="E1496" s="592"/>
      <c r="F1496" s="592"/>
      <c r="G1496" s="592"/>
      <c r="H1496" s="592"/>
    </row>
    <row r="1497" spans="3:8" hidden="1">
      <c r="C1497" s="592">
        <f t="shared" ref="C1497:H1497" si="444">C395</f>
        <v>0</v>
      </c>
      <c r="D1497" s="593">
        <f t="shared" si="444"/>
        <v>0</v>
      </c>
      <c r="E1497" s="592">
        <f t="shared" si="444"/>
        <v>0</v>
      </c>
      <c r="F1497" s="592">
        <f t="shared" si="444"/>
        <v>0</v>
      </c>
      <c r="G1497" s="592">
        <f t="shared" si="444"/>
        <v>0</v>
      </c>
      <c r="H1497" s="592">
        <f t="shared" si="444"/>
        <v>0</v>
      </c>
    </row>
    <row r="1498" spans="3:8" hidden="1">
      <c r="C1498" s="592"/>
      <c r="D1498" s="593"/>
      <c r="E1498" s="592"/>
      <c r="F1498" s="592"/>
      <c r="G1498" s="592"/>
      <c r="H1498" s="592"/>
    </row>
    <row r="1499" spans="3:8" hidden="1">
      <c r="C1499" s="592">
        <f t="shared" ref="C1499:H1499" si="445">C396</f>
        <v>0</v>
      </c>
      <c r="D1499" s="593">
        <f t="shared" si="445"/>
        <v>0</v>
      </c>
      <c r="E1499" s="592">
        <f t="shared" si="445"/>
        <v>0</v>
      </c>
      <c r="F1499" s="592">
        <f t="shared" si="445"/>
        <v>0</v>
      </c>
      <c r="G1499" s="592">
        <f t="shared" si="445"/>
        <v>0</v>
      </c>
      <c r="H1499" s="592">
        <f t="shared" si="445"/>
        <v>0</v>
      </c>
    </row>
    <row r="1500" spans="3:8" hidden="1">
      <c r="C1500" s="592"/>
      <c r="D1500" s="593"/>
      <c r="E1500" s="592"/>
      <c r="F1500" s="592"/>
      <c r="G1500" s="592"/>
      <c r="H1500" s="592"/>
    </row>
    <row r="1501" spans="3:8" hidden="1">
      <c r="C1501" s="592">
        <f t="shared" ref="C1501:H1501" si="446">C397</f>
        <v>0</v>
      </c>
      <c r="D1501" s="593">
        <f t="shared" si="446"/>
        <v>0</v>
      </c>
      <c r="E1501" s="592">
        <f t="shared" si="446"/>
        <v>0</v>
      </c>
      <c r="F1501" s="592">
        <f t="shared" si="446"/>
        <v>0</v>
      </c>
      <c r="G1501" s="592">
        <f t="shared" si="446"/>
        <v>0</v>
      </c>
      <c r="H1501" s="592">
        <f t="shared" si="446"/>
        <v>0</v>
      </c>
    </row>
    <row r="1502" spans="3:8" hidden="1">
      <c r="C1502" s="592"/>
      <c r="D1502" s="593"/>
      <c r="E1502" s="592"/>
      <c r="F1502" s="592"/>
      <c r="G1502" s="592"/>
      <c r="H1502" s="592"/>
    </row>
    <row r="1503" spans="3:8" hidden="1">
      <c r="C1503" s="592">
        <f t="shared" ref="C1503:H1503" si="447">C398</f>
        <v>0</v>
      </c>
      <c r="D1503" s="593">
        <f t="shared" si="447"/>
        <v>0</v>
      </c>
      <c r="E1503" s="592">
        <f t="shared" si="447"/>
        <v>0</v>
      </c>
      <c r="F1503" s="592">
        <f t="shared" si="447"/>
        <v>0</v>
      </c>
      <c r="G1503" s="592">
        <f t="shared" si="447"/>
        <v>0</v>
      </c>
      <c r="H1503" s="592">
        <f t="shared" si="447"/>
        <v>0</v>
      </c>
    </row>
    <row r="1504" spans="3:8" hidden="1">
      <c r="C1504" s="592"/>
      <c r="D1504" s="593"/>
      <c r="E1504" s="592"/>
      <c r="F1504" s="592"/>
      <c r="G1504" s="592"/>
      <c r="H1504" s="592"/>
    </row>
    <row r="1505" spans="3:8" hidden="1">
      <c r="C1505" s="592">
        <f t="shared" ref="C1505:H1505" si="448">C399</f>
        <v>0</v>
      </c>
      <c r="D1505" s="593">
        <f t="shared" si="448"/>
        <v>0</v>
      </c>
      <c r="E1505" s="592">
        <f t="shared" si="448"/>
        <v>0</v>
      </c>
      <c r="F1505" s="592">
        <f t="shared" si="448"/>
        <v>0</v>
      </c>
      <c r="G1505" s="592">
        <f t="shared" si="448"/>
        <v>0</v>
      </c>
      <c r="H1505" s="592">
        <f t="shared" si="448"/>
        <v>0</v>
      </c>
    </row>
    <row r="1506" spans="3:8" hidden="1">
      <c r="C1506" s="592"/>
      <c r="D1506" s="593"/>
      <c r="E1506" s="592"/>
      <c r="F1506" s="592"/>
      <c r="G1506" s="592"/>
      <c r="H1506" s="592"/>
    </row>
    <row r="1507" spans="3:8" hidden="1">
      <c r="C1507" s="592">
        <f t="shared" ref="C1507:H1507" si="449">C400</f>
        <v>0</v>
      </c>
      <c r="D1507" s="593">
        <f t="shared" si="449"/>
        <v>0</v>
      </c>
      <c r="E1507" s="592">
        <f t="shared" si="449"/>
        <v>0</v>
      </c>
      <c r="F1507" s="592">
        <f t="shared" si="449"/>
        <v>0</v>
      </c>
      <c r="G1507" s="592">
        <f t="shared" si="449"/>
        <v>0</v>
      </c>
      <c r="H1507" s="592">
        <f t="shared" si="449"/>
        <v>0</v>
      </c>
    </row>
    <row r="1508" spans="3:8" hidden="1">
      <c r="C1508" s="592"/>
      <c r="D1508" s="593"/>
      <c r="E1508" s="592"/>
      <c r="F1508" s="592"/>
      <c r="G1508" s="592"/>
      <c r="H1508" s="592"/>
    </row>
    <row r="1509" spans="3:8" hidden="1">
      <c r="C1509" s="592">
        <f t="shared" ref="C1509:H1509" si="450">C401</f>
        <v>0</v>
      </c>
      <c r="D1509" s="593">
        <f t="shared" si="450"/>
        <v>0</v>
      </c>
      <c r="E1509" s="592">
        <f t="shared" si="450"/>
        <v>0</v>
      </c>
      <c r="F1509" s="592">
        <f t="shared" si="450"/>
        <v>0</v>
      </c>
      <c r="G1509" s="592">
        <f t="shared" si="450"/>
        <v>0</v>
      </c>
      <c r="H1509" s="592">
        <f t="shared" si="450"/>
        <v>0</v>
      </c>
    </row>
    <row r="1510" spans="3:8" hidden="1">
      <c r="C1510" s="592"/>
      <c r="D1510" s="593"/>
      <c r="E1510" s="592"/>
      <c r="F1510" s="592"/>
      <c r="G1510" s="592"/>
      <c r="H1510" s="592"/>
    </row>
    <row r="1511" spans="3:8" hidden="1">
      <c r="C1511" s="592">
        <f t="shared" ref="C1511:H1511" si="451">C402</f>
        <v>0</v>
      </c>
      <c r="D1511" s="593">
        <f t="shared" si="451"/>
        <v>0</v>
      </c>
      <c r="E1511" s="592">
        <f t="shared" si="451"/>
        <v>0</v>
      </c>
      <c r="F1511" s="592">
        <f t="shared" si="451"/>
        <v>0</v>
      </c>
      <c r="G1511" s="592">
        <f t="shared" si="451"/>
        <v>0</v>
      </c>
      <c r="H1511" s="592">
        <f t="shared" si="451"/>
        <v>0</v>
      </c>
    </row>
    <row r="1512" spans="3:8" hidden="1">
      <c r="C1512" s="592"/>
      <c r="D1512" s="593"/>
      <c r="E1512" s="592"/>
      <c r="F1512" s="592"/>
      <c r="G1512" s="592"/>
      <c r="H1512" s="592"/>
    </row>
    <row r="1513" spans="3:8" hidden="1">
      <c r="C1513" s="592">
        <f t="shared" ref="C1513:H1513" si="452">C403</f>
        <v>0</v>
      </c>
      <c r="D1513" s="593">
        <f t="shared" si="452"/>
        <v>0</v>
      </c>
      <c r="E1513" s="592">
        <f t="shared" si="452"/>
        <v>0</v>
      </c>
      <c r="F1513" s="592">
        <f t="shared" si="452"/>
        <v>0</v>
      </c>
      <c r="G1513" s="592">
        <f t="shared" si="452"/>
        <v>0</v>
      </c>
      <c r="H1513" s="592">
        <f t="shared" si="452"/>
        <v>0</v>
      </c>
    </row>
    <row r="1514" spans="3:8" hidden="1">
      <c r="C1514" s="592"/>
      <c r="D1514" s="593"/>
      <c r="E1514" s="592"/>
      <c r="F1514" s="592"/>
      <c r="G1514" s="592"/>
      <c r="H1514" s="592"/>
    </row>
    <row r="1515" spans="3:8" hidden="1">
      <c r="C1515" s="592">
        <f t="shared" ref="C1515:H1515" si="453">C404</f>
        <v>0</v>
      </c>
      <c r="D1515" s="593">
        <f t="shared" si="453"/>
        <v>0</v>
      </c>
      <c r="E1515" s="592">
        <f t="shared" si="453"/>
        <v>0</v>
      </c>
      <c r="F1515" s="592">
        <f t="shared" si="453"/>
        <v>0</v>
      </c>
      <c r="G1515" s="592">
        <f t="shared" si="453"/>
        <v>0</v>
      </c>
      <c r="H1515" s="592">
        <f t="shared" si="453"/>
        <v>0</v>
      </c>
    </row>
    <row r="1516" spans="3:8" hidden="1">
      <c r="C1516" s="592"/>
      <c r="D1516" s="593"/>
      <c r="E1516" s="592"/>
      <c r="F1516" s="592"/>
      <c r="G1516" s="592"/>
      <c r="H1516" s="592"/>
    </row>
    <row r="1517" spans="3:8" hidden="1">
      <c r="C1517" s="592">
        <f t="shared" ref="C1517:H1517" si="454">C405</f>
        <v>0</v>
      </c>
      <c r="D1517" s="593">
        <f t="shared" si="454"/>
        <v>0</v>
      </c>
      <c r="E1517" s="592">
        <f t="shared" si="454"/>
        <v>0</v>
      </c>
      <c r="F1517" s="592">
        <f t="shared" si="454"/>
        <v>0</v>
      </c>
      <c r="G1517" s="592">
        <f t="shared" si="454"/>
        <v>0</v>
      </c>
      <c r="H1517" s="592">
        <f t="shared" si="454"/>
        <v>0</v>
      </c>
    </row>
    <row r="1518" spans="3:8" hidden="1">
      <c r="C1518" s="592"/>
      <c r="D1518" s="593"/>
      <c r="E1518" s="592"/>
      <c r="F1518" s="592"/>
      <c r="G1518" s="592"/>
      <c r="H1518" s="592"/>
    </row>
    <row r="1519" spans="3:8" hidden="1">
      <c r="C1519" s="592">
        <f t="shared" ref="C1519:H1519" si="455">C406</f>
        <v>0</v>
      </c>
      <c r="D1519" s="593">
        <f t="shared" si="455"/>
        <v>0</v>
      </c>
      <c r="E1519" s="592">
        <f t="shared" si="455"/>
        <v>0</v>
      </c>
      <c r="F1519" s="592">
        <f t="shared" si="455"/>
        <v>0</v>
      </c>
      <c r="G1519" s="592">
        <f t="shared" si="455"/>
        <v>0</v>
      </c>
      <c r="H1519" s="592">
        <f t="shared" si="455"/>
        <v>0</v>
      </c>
    </row>
    <row r="1520" spans="3:8" hidden="1">
      <c r="C1520" s="592"/>
      <c r="D1520" s="593"/>
      <c r="E1520" s="592"/>
      <c r="F1520" s="592"/>
      <c r="G1520" s="592"/>
      <c r="H1520" s="592"/>
    </row>
    <row r="1521" spans="3:8" hidden="1">
      <c r="C1521" s="592">
        <f t="shared" ref="C1521:H1521" si="456">C407</f>
        <v>0</v>
      </c>
      <c r="D1521" s="593">
        <f t="shared" si="456"/>
        <v>0</v>
      </c>
      <c r="E1521" s="592">
        <f t="shared" si="456"/>
        <v>0</v>
      </c>
      <c r="F1521" s="592">
        <f t="shared" si="456"/>
        <v>0</v>
      </c>
      <c r="G1521" s="592">
        <f t="shared" si="456"/>
        <v>0</v>
      </c>
      <c r="H1521" s="592">
        <f t="shared" si="456"/>
        <v>0</v>
      </c>
    </row>
    <row r="1522" spans="3:8" hidden="1">
      <c r="C1522" s="592"/>
      <c r="D1522" s="593"/>
      <c r="E1522" s="592"/>
      <c r="F1522" s="592"/>
      <c r="G1522" s="592"/>
      <c r="H1522" s="592"/>
    </row>
    <row r="1523" spans="3:8" hidden="1">
      <c r="C1523" s="592">
        <f t="shared" ref="C1523:H1523" si="457">C408</f>
        <v>0</v>
      </c>
      <c r="D1523" s="593">
        <f t="shared" si="457"/>
        <v>0</v>
      </c>
      <c r="E1523" s="592">
        <f t="shared" si="457"/>
        <v>0</v>
      </c>
      <c r="F1523" s="592">
        <f t="shared" si="457"/>
        <v>0</v>
      </c>
      <c r="G1523" s="592">
        <f t="shared" si="457"/>
        <v>0</v>
      </c>
      <c r="H1523" s="592">
        <f t="shared" si="457"/>
        <v>0</v>
      </c>
    </row>
    <row r="1524" spans="3:8" hidden="1">
      <c r="C1524" s="592"/>
      <c r="D1524" s="593"/>
      <c r="E1524" s="592"/>
      <c r="F1524" s="592"/>
      <c r="G1524" s="592"/>
      <c r="H1524" s="592"/>
    </row>
    <row r="1525" spans="3:8" hidden="1">
      <c r="C1525" s="592">
        <f t="shared" ref="C1525:H1525" si="458">C409</f>
        <v>0</v>
      </c>
      <c r="D1525" s="593">
        <f t="shared" si="458"/>
        <v>0</v>
      </c>
      <c r="E1525" s="592">
        <f t="shared" si="458"/>
        <v>0</v>
      </c>
      <c r="F1525" s="592">
        <f t="shared" si="458"/>
        <v>0</v>
      </c>
      <c r="G1525" s="592">
        <f t="shared" si="458"/>
        <v>0</v>
      </c>
      <c r="H1525" s="592">
        <f t="shared" si="458"/>
        <v>0</v>
      </c>
    </row>
    <row r="1526" spans="3:8" hidden="1">
      <c r="C1526" s="592"/>
      <c r="D1526" s="593"/>
      <c r="E1526" s="592"/>
      <c r="F1526" s="592"/>
      <c r="G1526" s="592"/>
      <c r="H1526" s="592"/>
    </row>
    <row r="1527" spans="3:8" hidden="1">
      <c r="C1527" s="592">
        <f t="shared" ref="C1527:H1527" si="459">C410</f>
        <v>0</v>
      </c>
      <c r="D1527" s="593">
        <f t="shared" si="459"/>
        <v>0</v>
      </c>
      <c r="E1527" s="592">
        <f t="shared" si="459"/>
        <v>0</v>
      </c>
      <c r="F1527" s="592">
        <f t="shared" si="459"/>
        <v>0</v>
      </c>
      <c r="G1527" s="592">
        <f t="shared" si="459"/>
        <v>0</v>
      </c>
      <c r="H1527" s="592">
        <f t="shared" si="459"/>
        <v>0</v>
      </c>
    </row>
    <row r="1528" spans="3:8" hidden="1">
      <c r="C1528" s="592"/>
      <c r="D1528" s="593"/>
      <c r="E1528" s="592"/>
      <c r="F1528" s="592"/>
      <c r="G1528" s="592"/>
      <c r="H1528" s="592"/>
    </row>
    <row r="1529" spans="3:8" hidden="1">
      <c r="C1529" s="592">
        <f t="shared" ref="C1529:H1529" si="460">C411</f>
        <v>0</v>
      </c>
      <c r="D1529" s="593">
        <f t="shared" si="460"/>
        <v>0</v>
      </c>
      <c r="E1529" s="592">
        <f t="shared" si="460"/>
        <v>0</v>
      </c>
      <c r="F1529" s="592">
        <f t="shared" si="460"/>
        <v>0</v>
      </c>
      <c r="G1529" s="592">
        <f t="shared" si="460"/>
        <v>0</v>
      </c>
      <c r="H1529" s="592">
        <f t="shared" si="460"/>
        <v>0</v>
      </c>
    </row>
    <row r="1530" spans="3:8" hidden="1">
      <c r="C1530" s="592"/>
      <c r="D1530" s="593"/>
      <c r="E1530" s="592"/>
      <c r="F1530" s="592"/>
      <c r="G1530" s="592"/>
      <c r="H1530" s="592"/>
    </row>
    <row r="1531" spans="3:8" hidden="1">
      <c r="C1531" s="592">
        <f t="shared" ref="C1531:H1531" si="461">C412</f>
        <v>0</v>
      </c>
      <c r="D1531" s="593">
        <f t="shared" si="461"/>
        <v>0</v>
      </c>
      <c r="E1531" s="592">
        <f t="shared" si="461"/>
        <v>0</v>
      </c>
      <c r="F1531" s="592">
        <f t="shared" si="461"/>
        <v>0</v>
      </c>
      <c r="G1531" s="592">
        <f t="shared" si="461"/>
        <v>0</v>
      </c>
      <c r="H1531" s="592">
        <f t="shared" si="461"/>
        <v>0</v>
      </c>
    </row>
    <row r="1532" spans="3:8" hidden="1">
      <c r="C1532" s="592"/>
      <c r="D1532" s="593"/>
      <c r="E1532" s="592"/>
      <c r="F1532" s="592"/>
      <c r="G1532" s="592"/>
      <c r="H1532" s="592"/>
    </row>
    <row r="1533" spans="3:8" hidden="1">
      <c r="C1533" s="592">
        <f t="shared" ref="C1533:H1533" si="462">C413</f>
        <v>0</v>
      </c>
      <c r="D1533" s="593">
        <f t="shared" si="462"/>
        <v>0</v>
      </c>
      <c r="E1533" s="592">
        <f t="shared" si="462"/>
        <v>0</v>
      </c>
      <c r="F1533" s="592">
        <f t="shared" si="462"/>
        <v>0</v>
      </c>
      <c r="G1533" s="592">
        <f t="shared" si="462"/>
        <v>0</v>
      </c>
      <c r="H1533" s="592">
        <f t="shared" si="462"/>
        <v>0</v>
      </c>
    </row>
    <row r="1534" spans="3:8" hidden="1">
      <c r="C1534" s="592"/>
      <c r="D1534" s="593"/>
      <c r="E1534" s="592"/>
      <c r="F1534" s="592"/>
      <c r="G1534" s="592"/>
      <c r="H1534" s="592"/>
    </row>
    <row r="1535" spans="3:8" hidden="1">
      <c r="C1535" s="592">
        <f t="shared" ref="C1535:H1535" si="463">C414</f>
        <v>0</v>
      </c>
      <c r="D1535" s="593">
        <f t="shared" si="463"/>
        <v>0</v>
      </c>
      <c r="E1535" s="592">
        <f t="shared" si="463"/>
        <v>0</v>
      </c>
      <c r="F1535" s="592">
        <f t="shared" si="463"/>
        <v>0</v>
      </c>
      <c r="G1535" s="592">
        <f t="shared" si="463"/>
        <v>0</v>
      </c>
      <c r="H1535" s="592">
        <f t="shared" si="463"/>
        <v>0</v>
      </c>
    </row>
    <row r="1536" spans="3:8" hidden="1">
      <c r="C1536" s="592"/>
      <c r="D1536" s="593"/>
      <c r="E1536" s="592"/>
      <c r="F1536" s="592"/>
      <c r="G1536" s="592"/>
      <c r="H1536" s="592"/>
    </row>
    <row r="1537" spans="3:8" hidden="1">
      <c r="C1537" s="592">
        <f t="shared" ref="C1537:H1537" si="464">C415</f>
        <v>0</v>
      </c>
      <c r="D1537" s="593">
        <f t="shared" si="464"/>
        <v>0</v>
      </c>
      <c r="E1537" s="592">
        <f t="shared" si="464"/>
        <v>0</v>
      </c>
      <c r="F1537" s="592">
        <f t="shared" si="464"/>
        <v>0</v>
      </c>
      <c r="G1537" s="592">
        <f t="shared" si="464"/>
        <v>0</v>
      </c>
      <c r="H1537" s="592">
        <f t="shared" si="464"/>
        <v>0</v>
      </c>
    </row>
    <row r="1538" spans="3:8" hidden="1">
      <c r="C1538" s="592"/>
      <c r="D1538" s="593"/>
      <c r="E1538" s="592"/>
      <c r="F1538" s="592"/>
      <c r="G1538" s="592"/>
      <c r="H1538" s="592"/>
    </row>
    <row r="1539" spans="3:8" hidden="1">
      <c r="C1539" s="592">
        <f t="shared" ref="C1539:H1539" si="465">C416</f>
        <v>0</v>
      </c>
      <c r="D1539" s="593">
        <f t="shared" si="465"/>
        <v>0</v>
      </c>
      <c r="E1539" s="592">
        <f t="shared" si="465"/>
        <v>0</v>
      </c>
      <c r="F1539" s="592">
        <f t="shared" si="465"/>
        <v>0</v>
      </c>
      <c r="G1539" s="592">
        <f t="shared" si="465"/>
        <v>0</v>
      </c>
      <c r="H1539" s="592">
        <f t="shared" si="465"/>
        <v>0</v>
      </c>
    </row>
    <row r="1540" spans="3:8" hidden="1">
      <c r="C1540" s="592"/>
      <c r="D1540" s="593"/>
      <c r="E1540" s="592"/>
      <c r="F1540" s="592"/>
      <c r="G1540" s="592"/>
      <c r="H1540" s="592"/>
    </row>
    <row r="1541" spans="3:8" hidden="1">
      <c r="C1541" s="592">
        <f t="shared" ref="C1541:H1541" si="466">C417</f>
        <v>0</v>
      </c>
      <c r="D1541" s="593">
        <f t="shared" si="466"/>
        <v>0</v>
      </c>
      <c r="E1541" s="592">
        <f t="shared" si="466"/>
        <v>0</v>
      </c>
      <c r="F1541" s="592">
        <f t="shared" si="466"/>
        <v>0</v>
      </c>
      <c r="G1541" s="592">
        <f t="shared" si="466"/>
        <v>0</v>
      </c>
      <c r="H1541" s="592">
        <f t="shared" si="466"/>
        <v>0</v>
      </c>
    </row>
    <row r="1542" spans="3:8" hidden="1">
      <c r="C1542" s="592"/>
      <c r="D1542" s="593"/>
      <c r="E1542" s="592"/>
      <c r="F1542" s="592"/>
      <c r="G1542" s="592"/>
      <c r="H1542" s="592"/>
    </row>
    <row r="1543" spans="3:8" hidden="1">
      <c r="C1543" s="592">
        <f t="shared" ref="C1543:H1543" si="467">C418</f>
        <v>0</v>
      </c>
      <c r="D1543" s="593">
        <f t="shared" si="467"/>
        <v>0</v>
      </c>
      <c r="E1543" s="592">
        <f t="shared" si="467"/>
        <v>0</v>
      </c>
      <c r="F1543" s="592">
        <f t="shared" si="467"/>
        <v>0</v>
      </c>
      <c r="G1543" s="592">
        <f t="shared" si="467"/>
        <v>0</v>
      </c>
      <c r="H1543" s="592">
        <f t="shared" si="467"/>
        <v>0</v>
      </c>
    </row>
    <row r="1544" spans="3:8" hidden="1">
      <c r="C1544" s="592"/>
      <c r="D1544" s="593"/>
      <c r="E1544" s="592"/>
      <c r="F1544" s="592"/>
      <c r="G1544" s="592"/>
      <c r="H1544" s="592"/>
    </row>
    <row r="1545" spans="3:8" hidden="1">
      <c r="C1545" s="592">
        <f t="shared" ref="C1545:H1545" si="468">C419</f>
        <v>0</v>
      </c>
      <c r="D1545" s="593">
        <f t="shared" si="468"/>
        <v>0</v>
      </c>
      <c r="E1545" s="592">
        <f t="shared" si="468"/>
        <v>0</v>
      </c>
      <c r="F1545" s="592">
        <f t="shared" si="468"/>
        <v>0</v>
      </c>
      <c r="G1545" s="592">
        <f t="shared" si="468"/>
        <v>0</v>
      </c>
      <c r="H1545" s="592">
        <f t="shared" si="468"/>
        <v>0</v>
      </c>
    </row>
    <row r="1546" spans="3:8" hidden="1">
      <c r="C1546" s="592"/>
      <c r="D1546" s="593"/>
      <c r="E1546" s="592"/>
      <c r="F1546" s="592"/>
      <c r="G1546" s="592"/>
      <c r="H1546" s="592"/>
    </row>
    <row r="1547" spans="3:8" hidden="1">
      <c r="C1547" s="592">
        <f t="shared" ref="C1547:H1547" si="469">C420</f>
        <v>0</v>
      </c>
      <c r="D1547" s="593">
        <f t="shared" si="469"/>
        <v>0</v>
      </c>
      <c r="E1547" s="592">
        <f t="shared" si="469"/>
        <v>0</v>
      </c>
      <c r="F1547" s="592">
        <f t="shared" si="469"/>
        <v>0</v>
      </c>
      <c r="G1547" s="592">
        <f t="shared" si="469"/>
        <v>0</v>
      </c>
      <c r="H1547" s="592">
        <f t="shared" si="469"/>
        <v>0</v>
      </c>
    </row>
    <row r="1548" spans="3:8" hidden="1">
      <c r="C1548" s="592"/>
      <c r="D1548" s="593"/>
      <c r="E1548" s="592"/>
      <c r="F1548" s="592"/>
      <c r="G1548" s="592"/>
      <c r="H1548" s="592"/>
    </row>
    <row r="1549" spans="3:8" hidden="1">
      <c r="C1549" s="592">
        <f t="shared" ref="C1549:H1549" si="470">C421</f>
        <v>0</v>
      </c>
      <c r="D1549" s="593">
        <f t="shared" si="470"/>
        <v>0</v>
      </c>
      <c r="E1549" s="592">
        <f t="shared" si="470"/>
        <v>0</v>
      </c>
      <c r="F1549" s="592">
        <f t="shared" si="470"/>
        <v>0</v>
      </c>
      <c r="G1549" s="592">
        <f t="shared" si="470"/>
        <v>0</v>
      </c>
      <c r="H1549" s="592">
        <f t="shared" si="470"/>
        <v>0</v>
      </c>
    </row>
    <row r="1550" spans="3:8" hidden="1">
      <c r="C1550" s="592"/>
      <c r="D1550" s="593"/>
      <c r="E1550" s="592"/>
      <c r="F1550" s="592"/>
      <c r="G1550" s="592"/>
      <c r="H1550" s="592"/>
    </row>
    <row r="1551" spans="3:8" hidden="1">
      <c r="C1551" s="592">
        <f t="shared" ref="C1551:H1551" si="471">C422</f>
        <v>0</v>
      </c>
      <c r="D1551" s="593">
        <f t="shared" si="471"/>
        <v>0</v>
      </c>
      <c r="E1551" s="592">
        <f t="shared" si="471"/>
        <v>0</v>
      </c>
      <c r="F1551" s="592">
        <f t="shared" si="471"/>
        <v>0</v>
      </c>
      <c r="G1551" s="592">
        <f t="shared" si="471"/>
        <v>0</v>
      </c>
      <c r="H1551" s="592">
        <f t="shared" si="471"/>
        <v>0</v>
      </c>
    </row>
    <row r="1552" spans="3:8" hidden="1">
      <c r="C1552" s="592"/>
      <c r="D1552" s="593"/>
      <c r="E1552" s="592"/>
      <c r="F1552" s="592"/>
      <c r="G1552" s="592"/>
      <c r="H1552" s="592"/>
    </row>
    <row r="1553" spans="3:8" hidden="1">
      <c r="C1553" s="592">
        <f t="shared" ref="C1553:H1553" si="472">C423</f>
        <v>0</v>
      </c>
      <c r="D1553" s="593">
        <f t="shared" si="472"/>
        <v>0</v>
      </c>
      <c r="E1553" s="592">
        <f t="shared" si="472"/>
        <v>0</v>
      </c>
      <c r="F1553" s="592">
        <f t="shared" si="472"/>
        <v>0</v>
      </c>
      <c r="G1553" s="592">
        <f t="shared" si="472"/>
        <v>0</v>
      </c>
      <c r="H1553" s="592">
        <f t="shared" si="472"/>
        <v>0</v>
      </c>
    </row>
    <row r="1554" spans="3:8" hidden="1">
      <c r="C1554" s="592"/>
      <c r="D1554" s="593"/>
      <c r="E1554" s="592"/>
      <c r="F1554" s="592"/>
      <c r="G1554" s="592"/>
      <c r="H1554" s="592"/>
    </row>
    <row r="1555" spans="3:8" hidden="1">
      <c r="C1555" s="592">
        <f t="shared" ref="C1555:H1555" si="473">C424</f>
        <v>0</v>
      </c>
      <c r="D1555" s="593">
        <f t="shared" si="473"/>
        <v>0</v>
      </c>
      <c r="E1555" s="592">
        <f t="shared" si="473"/>
        <v>0</v>
      </c>
      <c r="F1555" s="592">
        <f t="shared" si="473"/>
        <v>0</v>
      </c>
      <c r="G1555" s="592">
        <f t="shared" si="473"/>
        <v>0</v>
      </c>
      <c r="H1555" s="592">
        <f t="shared" si="473"/>
        <v>0</v>
      </c>
    </row>
    <row r="1556" spans="3:8" hidden="1">
      <c r="C1556" s="592"/>
      <c r="D1556" s="593"/>
      <c r="E1556" s="592"/>
      <c r="F1556" s="592"/>
      <c r="G1556" s="592"/>
      <c r="H1556" s="592"/>
    </row>
    <row r="1557" spans="3:8" hidden="1">
      <c r="C1557" s="592">
        <f t="shared" ref="C1557:H1557" si="474">C425</f>
        <v>0</v>
      </c>
      <c r="D1557" s="593">
        <f t="shared" si="474"/>
        <v>0</v>
      </c>
      <c r="E1557" s="592">
        <f t="shared" si="474"/>
        <v>0</v>
      </c>
      <c r="F1557" s="592">
        <f t="shared" si="474"/>
        <v>0</v>
      </c>
      <c r="G1557" s="592">
        <f t="shared" si="474"/>
        <v>0</v>
      </c>
      <c r="H1557" s="592">
        <f t="shared" si="474"/>
        <v>0</v>
      </c>
    </row>
    <row r="1558" spans="3:8" hidden="1">
      <c r="C1558" s="592"/>
      <c r="D1558" s="593"/>
      <c r="E1558" s="592"/>
      <c r="F1558" s="592"/>
      <c r="G1558" s="592"/>
      <c r="H1558" s="592"/>
    </row>
    <row r="1559" spans="3:8" hidden="1">
      <c r="C1559" s="592">
        <f t="shared" ref="C1559:H1559" si="475">C426</f>
        <v>0</v>
      </c>
      <c r="D1559" s="593">
        <f t="shared" si="475"/>
        <v>0</v>
      </c>
      <c r="E1559" s="592">
        <f t="shared" si="475"/>
        <v>0</v>
      </c>
      <c r="F1559" s="592">
        <f t="shared" si="475"/>
        <v>0</v>
      </c>
      <c r="G1559" s="592">
        <f t="shared" si="475"/>
        <v>0</v>
      </c>
      <c r="H1559" s="592">
        <f t="shared" si="475"/>
        <v>0</v>
      </c>
    </row>
    <row r="1560" spans="3:8" hidden="1">
      <c r="C1560" s="592"/>
      <c r="D1560" s="593"/>
      <c r="E1560" s="592"/>
      <c r="F1560" s="592"/>
      <c r="G1560" s="592"/>
      <c r="H1560" s="592"/>
    </row>
    <row r="1561" spans="3:8" hidden="1">
      <c r="C1561" s="592">
        <f t="shared" ref="C1561:H1561" si="476">C427</f>
        <v>0</v>
      </c>
      <c r="D1561" s="593">
        <f t="shared" si="476"/>
        <v>0</v>
      </c>
      <c r="E1561" s="592">
        <f t="shared" si="476"/>
        <v>0</v>
      </c>
      <c r="F1561" s="592">
        <f t="shared" si="476"/>
        <v>0</v>
      </c>
      <c r="G1561" s="592">
        <f t="shared" si="476"/>
        <v>0</v>
      </c>
      <c r="H1561" s="592">
        <f t="shared" si="476"/>
        <v>0</v>
      </c>
    </row>
    <row r="1562" spans="3:8" hidden="1">
      <c r="C1562" s="592"/>
      <c r="D1562" s="593"/>
      <c r="E1562" s="592"/>
      <c r="F1562" s="592"/>
      <c r="G1562" s="592"/>
      <c r="H1562" s="592"/>
    </row>
    <row r="1563" spans="3:8" hidden="1">
      <c r="C1563" s="592">
        <f t="shared" ref="C1563:H1563" si="477">C428</f>
        <v>0</v>
      </c>
      <c r="D1563" s="593">
        <f t="shared" si="477"/>
        <v>0</v>
      </c>
      <c r="E1563" s="592">
        <f t="shared" si="477"/>
        <v>0</v>
      </c>
      <c r="F1563" s="592">
        <f t="shared" si="477"/>
        <v>0</v>
      </c>
      <c r="G1563" s="592">
        <f t="shared" si="477"/>
        <v>0</v>
      </c>
      <c r="H1563" s="592">
        <f t="shared" si="477"/>
        <v>0</v>
      </c>
    </row>
    <row r="1564" spans="3:8" hidden="1">
      <c r="C1564" s="592"/>
      <c r="D1564" s="593"/>
      <c r="E1564" s="592"/>
      <c r="F1564" s="592"/>
      <c r="G1564" s="592"/>
      <c r="H1564" s="592"/>
    </row>
    <row r="1565" spans="3:8" hidden="1">
      <c r="C1565" s="592">
        <f t="shared" ref="C1565:H1565" si="478">C429</f>
        <v>0</v>
      </c>
      <c r="D1565" s="593">
        <f t="shared" si="478"/>
        <v>0</v>
      </c>
      <c r="E1565" s="592">
        <f t="shared" si="478"/>
        <v>0</v>
      </c>
      <c r="F1565" s="592">
        <f t="shared" si="478"/>
        <v>0</v>
      </c>
      <c r="G1565" s="592">
        <f t="shared" si="478"/>
        <v>0</v>
      </c>
      <c r="H1565" s="592">
        <f t="shared" si="478"/>
        <v>0</v>
      </c>
    </row>
    <row r="1566" spans="3:8" hidden="1">
      <c r="C1566" s="592"/>
      <c r="D1566" s="593"/>
      <c r="E1566" s="592"/>
      <c r="F1566" s="592"/>
      <c r="G1566" s="592"/>
      <c r="H1566" s="592"/>
    </row>
    <row r="1567" spans="3:8" hidden="1">
      <c r="C1567" s="592">
        <f t="shared" ref="C1567:H1567" si="479">C430</f>
        <v>0</v>
      </c>
      <c r="D1567" s="593">
        <f t="shared" si="479"/>
        <v>0</v>
      </c>
      <c r="E1567" s="592">
        <f t="shared" si="479"/>
        <v>0</v>
      </c>
      <c r="F1567" s="592">
        <f t="shared" si="479"/>
        <v>0</v>
      </c>
      <c r="G1567" s="592">
        <f t="shared" si="479"/>
        <v>0</v>
      </c>
      <c r="H1567" s="592">
        <f t="shared" si="479"/>
        <v>0</v>
      </c>
    </row>
    <row r="1568" spans="3:8" hidden="1">
      <c r="C1568" s="592"/>
      <c r="D1568" s="593"/>
      <c r="E1568" s="592"/>
      <c r="F1568" s="592"/>
      <c r="G1568" s="592"/>
      <c r="H1568" s="592"/>
    </row>
    <row r="1569" spans="3:8" hidden="1">
      <c r="C1569" s="592">
        <f t="shared" ref="C1569:H1569" si="480">C431</f>
        <v>0</v>
      </c>
      <c r="D1569" s="593">
        <f t="shared" si="480"/>
        <v>0</v>
      </c>
      <c r="E1569" s="592">
        <f t="shared" si="480"/>
        <v>0</v>
      </c>
      <c r="F1569" s="592">
        <f t="shared" si="480"/>
        <v>0</v>
      </c>
      <c r="G1569" s="592">
        <f t="shared" si="480"/>
        <v>0</v>
      </c>
      <c r="H1569" s="592">
        <f t="shared" si="480"/>
        <v>0</v>
      </c>
    </row>
    <row r="1570" spans="3:8" hidden="1">
      <c r="C1570" s="592"/>
      <c r="D1570" s="593"/>
      <c r="E1570" s="592"/>
      <c r="F1570" s="592"/>
      <c r="G1570" s="592"/>
      <c r="H1570" s="592"/>
    </row>
    <row r="1571" spans="3:8" hidden="1">
      <c r="C1571" s="592">
        <f t="shared" ref="C1571:H1571" si="481">C432</f>
        <v>0</v>
      </c>
      <c r="D1571" s="593">
        <f t="shared" si="481"/>
        <v>0</v>
      </c>
      <c r="E1571" s="592">
        <f t="shared" si="481"/>
        <v>0</v>
      </c>
      <c r="F1571" s="592">
        <f t="shared" si="481"/>
        <v>0</v>
      </c>
      <c r="G1571" s="592">
        <f t="shared" si="481"/>
        <v>0</v>
      </c>
      <c r="H1571" s="592">
        <f t="shared" si="481"/>
        <v>0</v>
      </c>
    </row>
    <row r="1572" spans="3:8" hidden="1">
      <c r="C1572" s="592"/>
      <c r="D1572" s="593"/>
      <c r="E1572" s="592"/>
      <c r="F1572" s="592"/>
      <c r="G1572" s="592"/>
      <c r="H1572" s="592"/>
    </row>
    <row r="1573" spans="3:8" hidden="1">
      <c r="C1573" s="592">
        <f t="shared" ref="C1573:H1573" si="482">C433</f>
        <v>0</v>
      </c>
      <c r="D1573" s="593">
        <f t="shared" si="482"/>
        <v>0</v>
      </c>
      <c r="E1573" s="592">
        <f t="shared" si="482"/>
        <v>0</v>
      </c>
      <c r="F1573" s="592">
        <f t="shared" si="482"/>
        <v>0</v>
      </c>
      <c r="G1573" s="592">
        <f t="shared" si="482"/>
        <v>0</v>
      </c>
      <c r="H1573" s="592">
        <f t="shared" si="482"/>
        <v>0</v>
      </c>
    </row>
    <row r="1574" spans="3:8" hidden="1">
      <c r="C1574" s="592"/>
      <c r="D1574" s="593"/>
      <c r="E1574" s="592"/>
      <c r="F1574" s="592"/>
      <c r="G1574" s="592"/>
      <c r="H1574" s="592"/>
    </row>
    <row r="1575" spans="3:8" hidden="1">
      <c r="C1575" s="592">
        <f t="shared" ref="C1575:H1575" si="483">C434</f>
        <v>0</v>
      </c>
      <c r="D1575" s="593">
        <f t="shared" si="483"/>
        <v>0</v>
      </c>
      <c r="E1575" s="592">
        <f t="shared" si="483"/>
        <v>0</v>
      </c>
      <c r="F1575" s="592">
        <f t="shared" si="483"/>
        <v>0</v>
      </c>
      <c r="G1575" s="592">
        <f t="shared" si="483"/>
        <v>0</v>
      </c>
      <c r="H1575" s="592">
        <f t="shared" si="483"/>
        <v>0</v>
      </c>
    </row>
    <row r="1576" spans="3:8" hidden="1">
      <c r="C1576" s="592"/>
      <c r="D1576" s="593"/>
      <c r="E1576" s="592"/>
      <c r="F1576" s="592"/>
      <c r="G1576" s="592"/>
      <c r="H1576" s="592"/>
    </row>
    <row r="1577" spans="3:8" hidden="1">
      <c r="C1577" s="592">
        <f t="shared" ref="C1577:H1577" si="484">C435</f>
        <v>0</v>
      </c>
      <c r="D1577" s="593">
        <f t="shared" si="484"/>
        <v>0</v>
      </c>
      <c r="E1577" s="592">
        <f t="shared" si="484"/>
        <v>0</v>
      </c>
      <c r="F1577" s="592">
        <f t="shared" si="484"/>
        <v>0</v>
      </c>
      <c r="G1577" s="592">
        <f t="shared" si="484"/>
        <v>0</v>
      </c>
      <c r="H1577" s="592">
        <f t="shared" si="484"/>
        <v>0</v>
      </c>
    </row>
    <row r="1578" spans="3:8" hidden="1">
      <c r="C1578" s="592"/>
      <c r="D1578" s="593"/>
      <c r="E1578" s="592"/>
      <c r="F1578" s="592"/>
      <c r="G1578" s="592"/>
      <c r="H1578" s="592"/>
    </row>
    <row r="1579" spans="3:8" hidden="1">
      <c r="C1579" s="592">
        <f t="shared" ref="C1579:H1579" si="485">C436</f>
        <v>0</v>
      </c>
      <c r="D1579" s="593">
        <f t="shared" si="485"/>
        <v>0</v>
      </c>
      <c r="E1579" s="592">
        <f t="shared" si="485"/>
        <v>0</v>
      </c>
      <c r="F1579" s="592">
        <f t="shared" si="485"/>
        <v>0</v>
      </c>
      <c r="G1579" s="592">
        <f t="shared" si="485"/>
        <v>0</v>
      </c>
      <c r="H1579" s="592">
        <f t="shared" si="485"/>
        <v>0</v>
      </c>
    </row>
    <row r="1580" spans="3:8" hidden="1">
      <c r="C1580" s="592"/>
      <c r="D1580" s="593"/>
      <c r="E1580" s="592"/>
      <c r="F1580" s="592"/>
      <c r="G1580" s="592"/>
      <c r="H1580" s="592"/>
    </row>
    <row r="1581" spans="3:8" hidden="1">
      <c r="C1581" s="592">
        <f t="shared" ref="C1581:H1581" si="486">C437</f>
        <v>0</v>
      </c>
      <c r="D1581" s="593">
        <f t="shared" si="486"/>
        <v>0</v>
      </c>
      <c r="E1581" s="592">
        <f t="shared" si="486"/>
        <v>0</v>
      </c>
      <c r="F1581" s="592">
        <f t="shared" si="486"/>
        <v>0</v>
      </c>
      <c r="G1581" s="592">
        <f t="shared" si="486"/>
        <v>0</v>
      </c>
      <c r="H1581" s="592">
        <f t="shared" si="486"/>
        <v>0</v>
      </c>
    </row>
    <row r="1582" spans="3:8" hidden="1">
      <c r="C1582" s="592"/>
      <c r="D1582" s="593"/>
      <c r="E1582" s="592"/>
      <c r="F1582" s="592"/>
      <c r="G1582" s="592"/>
      <c r="H1582" s="592"/>
    </row>
    <row r="1583" spans="3:8" hidden="1">
      <c r="C1583" s="592">
        <f t="shared" ref="C1583:H1583" si="487">C438</f>
        <v>0</v>
      </c>
      <c r="D1583" s="593">
        <f t="shared" si="487"/>
        <v>0</v>
      </c>
      <c r="E1583" s="592">
        <f t="shared" si="487"/>
        <v>0</v>
      </c>
      <c r="F1583" s="592">
        <f t="shared" si="487"/>
        <v>0</v>
      </c>
      <c r="G1583" s="592">
        <f t="shared" si="487"/>
        <v>0</v>
      </c>
      <c r="H1583" s="592">
        <f t="shared" si="487"/>
        <v>0</v>
      </c>
    </row>
    <row r="1584" spans="3:8" hidden="1">
      <c r="C1584" s="592"/>
      <c r="D1584" s="593"/>
      <c r="E1584" s="592"/>
      <c r="F1584" s="592"/>
      <c r="G1584" s="592"/>
      <c r="H1584" s="592"/>
    </row>
    <row r="1585" spans="3:8" hidden="1">
      <c r="C1585" s="592">
        <f t="shared" ref="C1585:H1585" si="488">C439</f>
        <v>0</v>
      </c>
      <c r="D1585" s="593">
        <f t="shared" si="488"/>
        <v>0</v>
      </c>
      <c r="E1585" s="592">
        <f t="shared" si="488"/>
        <v>0</v>
      </c>
      <c r="F1585" s="592">
        <f t="shared" si="488"/>
        <v>0</v>
      </c>
      <c r="G1585" s="592">
        <f t="shared" si="488"/>
        <v>0</v>
      </c>
      <c r="H1585" s="592">
        <f t="shared" si="488"/>
        <v>0</v>
      </c>
    </row>
    <row r="1586" spans="3:8" hidden="1">
      <c r="C1586" s="592"/>
      <c r="D1586" s="593"/>
      <c r="E1586" s="592"/>
      <c r="F1586" s="592"/>
      <c r="G1586" s="592"/>
      <c r="H1586" s="592"/>
    </row>
    <row r="1587" spans="3:8" hidden="1">
      <c r="C1587" s="592">
        <f t="shared" ref="C1587:H1587" si="489">C440</f>
        <v>0</v>
      </c>
      <c r="D1587" s="593">
        <f t="shared" si="489"/>
        <v>0</v>
      </c>
      <c r="E1587" s="592">
        <f t="shared" si="489"/>
        <v>0</v>
      </c>
      <c r="F1587" s="592">
        <f t="shared" si="489"/>
        <v>0</v>
      </c>
      <c r="G1587" s="592">
        <f t="shared" si="489"/>
        <v>0</v>
      </c>
      <c r="H1587" s="592">
        <f t="shared" si="489"/>
        <v>0</v>
      </c>
    </row>
    <row r="1588" spans="3:8" hidden="1">
      <c r="C1588" s="592"/>
      <c r="D1588" s="593"/>
      <c r="E1588" s="592"/>
      <c r="F1588" s="592"/>
      <c r="G1588" s="592"/>
      <c r="H1588" s="592"/>
    </row>
    <row r="1589" spans="3:8" hidden="1">
      <c r="C1589" s="592">
        <f t="shared" ref="C1589:H1589" si="490">C441</f>
        <v>0</v>
      </c>
      <c r="D1589" s="593">
        <f t="shared" si="490"/>
        <v>0</v>
      </c>
      <c r="E1589" s="592">
        <f t="shared" si="490"/>
        <v>0</v>
      </c>
      <c r="F1589" s="592">
        <f t="shared" si="490"/>
        <v>0</v>
      </c>
      <c r="G1589" s="592">
        <f t="shared" si="490"/>
        <v>0</v>
      </c>
      <c r="H1589" s="592">
        <f t="shared" si="490"/>
        <v>0</v>
      </c>
    </row>
    <row r="1590" spans="3:8" hidden="1">
      <c r="C1590" s="592"/>
      <c r="D1590" s="593"/>
      <c r="E1590" s="592"/>
      <c r="F1590" s="592"/>
      <c r="G1590" s="592"/>
      <c r="H1590" s="592"/>
    </row>
    <row r="1591" spans="3:8" hidden="1">
      <c r="C1591" s="592">
        <f t="shared" ref="C1591:H1591" si="491">C442</f>
        <v>0</v>
      </c>
      <c r="D1591" s="593">
        <f t="shared" si="491"/>
        <v>0</v>
      </c>
      <c r="E1591" s="592">
        <f t="shared" si="491"/>
        <v>0</v>
      </c>
      <c r="F1591" s="592">
        <f t="shared" si="491"/>
        <v>0</v>
      </c>
      <c r="G1591" s="592">
        <f t="shared" si="491"/>
        <v>0</v>
      </c>
      <c r="H1591" s="592">
        <f t="shared" si="491"/>
        <v>0</v>
      </c>
    </row>
    <row r="1592" spans="3:8" hidden="1">
      <c r="C1592" s="592"/>
      <c r="D1592" s="593"/>
      <c r="E1592" s="592"/>
      <c r="F1592" s="592"/>
      <c r="G1592" s="592"/>
      <c r="H1592" s="592"/>
    </row>
    <row r="1593" spans="3:8" hidden="1">
      <c r="C1593" s="592">
        <f t="shared" ref="C1593:H1593" si="492">C443</f>
        <v>0</v>
      </c>
      <c r="D1593" s="593">
        <f t="shared" si="492"/>
        <v>0</v>
      </c>
      <c r="E1593" s="592">
        <f t="shared" si="492"/>
        <v>0</v>
      </c>
      <c r="F1593" s="592">
        <f t="shared" si="492"/>
        <v>0</v>
      </c>
      <c r="G1593" s="592">
        <f t="shared" si="492"/>
        <v>0</v>
      </c>
      <c r="H1593" s="592">
        <f t="shared" si="492"/>
        <v>0</v>
      </c>
    </row>
    <row r="1594" spans="3:8" hidden="1">
      <c r="C1594" s="592"/>
      <c r="D1594" s="593"/>
      <c r="E1594" s="592"/>
      <c r="F1594" s="592"/>
      <c r="G1594" s="592"/>
      <c r="H1594" s="592"/>
    </row>
    <row r="1595" spans="3:8" hidden="1">
      <c r="C1595" s="592">
        <f t="shared" ref="C1595:H1595" si="493">C444</f>
        <v>0</v>
      </c>
      <c r="D1595" s="593">
        <f t="shared" si="493"/>
        <v>0</v>
      </c>
      <c r="E1595" s="592">
        <f t="shared" si="493"/>
        <v>0</v>
      </c>
      <c r="F1595" s="592">
        <f t="shared" si="493"/>
        <v>0</v>
      </c>
      <c r="G1595" s="592">
        <f t="shared" si="493"/>
        <v>0</v>
      </c>
      <c r="H1595" s="592">
        <f t="shared" si="493"/>
        <v>0</v>
      </c>
    </row>
    <row r="1596" spans="3:8" hidden="1">
      <c r="C1596" s="592"/>
      <c r="D1596" s="593"/>
      <c r="E1596" s="592"/>
      <c r="F1596" s="592"/>
      <c r="G1596" s="592"/>
      <c r="H1596" s="592"/>
    </row>
    <row r="1597" spans="3:8" hidden="1">
      <c r="C1597" s="592">
        <f t="shared" ref="C1597:H1597" si="494">C445</f>
        <v>0</v>
      </c>
      <c r="D1597" s="593">
        <f t="shared" si="494"/>
        <v>0</v>
      </c>
      <c r="E1597" s="592">
        <f t="shared" si="494"/>
        <v>0</v>
      </c>
      <c r="F1597" s="592">
        <f t="shared" si="494"/>
        <v>0</v>
      </c>
      <c r="G1597" s="592">
        <f t="shared" si="494"/>
        <v>0</v>
      </c>
      <c r="H1597" s="592">
        <f t="shared" si="494"/>
        <v>0</v>
      </c>
    </row>
    <row r="1598" spans="3:8" hidden="1">
      <c r="C1598" s="592"/>
      <c r="D1598" s="593"/>
      <c r="E1598" s="592"/>
      <c r="F1598" s="592"/>
      <c r="G1598" s="592"/>
      <c r="H1598" s="592"/>
    </row>
    <row r="1599" spans="3:8" hidden="1">
      <c r="C1599" s="592">
        <f t="shared" ref="C1599:H1599" si="495">C446</f>
        <v>0</v>
      </c>
      <c r="D1599" s="593">
        <f t="shared" si="495"/>
        <v>0</v>
      </c>
      <c r="E1599" s="592">
        <f t="shared" si="495"/>
        <v>0</v>
      </c>
      <c r="F1599" s="592">
        <f t="shared" si="495"/>
        <v>0</v>
      </c>
      <c r="G1599" s="592">
        <f t="shared" si="495"/>
        <v>0</v>
      </c>
      <c r="H1599" s="592">
        <f t="shared" si="495"/>
        <v>0</v>
      </c>
    </row>
    <row r="1600" spans="3:8" hidden="1">
      <c r="C1600" s="592"/>
      <c r="D1600" s="593"/>
      <c r="E1600" s="592"/>
      <c r="F1600" s="592"/>
      <c r="G1600" s="592"/>
      <c r="H1600" s="592"/>
    </row>
    <row r="1601" spans="3:8" hidden="1">
      <c r="C1601" s="592">
        <f t="shared" ref="C1601:H1601" si="496">C447</f>
        <v>0</v>
      </c>
      <c r="D1601" s="593">
        <f t="shared" si="496"/>
        <v>0</v>
      </c>
      <c r="E1601" s="592">
        <f t="shared" si="496"/>
        <v>0</v>
      </c>
      <c r="F1601" s="592">
        <f t="shared" si="496"/>
        <v>0</v>
      </c>
      <c r="G1601" s="592">
        <f t="shared" si="496"/>
        <v>0</v>
      </c>
      <c r="H1601" s="592">
        <f t="shared" si="496"/>
        <v>0</v>
      </c>
    </row>
    <row r="1602" spans="3:8" hidden="1">
      <c r="C1602" s="592"/>
      <c r="D1602" s="593"/>
      <c r="E1602" s="592"/>
      <c r="F1602" s="592"/>
      <c r="G1602" s="592"/>
      <c r="H1602" s="592"/>
    </row>
    <row r="1603" spans="3:8" hidden="1">
      <c r="C1603" s="592">
        <f t="shared" ref="C1603:H1603" si="497">C448</f>
        <v>0</v>
      </c>
      <c r="D1603" s="593">
        <f t="shared" si="497"/>
        <v>0</v>
      </c>
      <c r="E1603" s="592">
        <f t="shared" si="497"/>
        <v>0</v>
      </c>
      <c r="F1603" s="592">
        <f t="shared" si="497"/>
        <v>0</v>
      </c>
      <c r="G1603" s="592">
        <f t="shared" si="497"/>
        <v>0</v>
      </c>
      <c r="H1603" s="592">
        <f t="shared" si="497"/>
        <v>0</v>
      </c>
    </row>
    <row r="1604" spans="3:8" hidden="1">
      <c r="C1604" s="592"/>
      <c r="D1604" s="593"/>
      <c r="E1604" s="592"/>
      <c r="F1604" s="592"/>
      <c r="G1604" s="592"/>
      <c r="H1604" s="592"/>
    </row>
    <row r="1605" spans="3:8" hidden="1">
      <c r="C1605" s="592">
        <f t="shared" ref="C1605:H1605" si="498">C449</f>
        <v>0</v>
      </c>
      <c r="D1605" s="593">
        <f t="shared" si="498"/>
        <v>0</v>
      </c>
      <c r="E1605" s="592">
        <f t="shared" si="498"/>
        <v>0</v>
      </c>
      <c r="F1605" s="592">
        <f t="shared" si="498"/>
        <v>0</v>
      </c>
      <c r="G1605" s="592">
        <f t="shared" si="498"/>
        <v>0</v>
      </c>
      <c r="H1605" s="592">
        <f t="shared" si="498"/>
        <v>0</v>
      </c>
    </row>
    <row r="1606" spans="3:8" hidden="1">
      <c r="C1606" s="592"/>
      <c r="D1606" s="593"/>
      <c r="E1606" s="592"/>
      <c r="F1606" s="592"/>
      <c r="G1606" s="592"/>
      <c r="H1606" s="592"/>
    </row>
    <row r="1607" spans="3:8" hidden="1">
      <c r="C1607" s="592">
        <f t="shared" ref="C1607:H1607" si="499">C450</f>
        <v>0</v>
      </c>
      <c r="D1607" s="593">
        <f t="shared" si="499"/>
        <v>0</v>
      </c>
      <c r="E1607" s="592">
        <f t="shared" si="499"/>
        <v>0</v>
      </c>
      <c r="F1607" s="592">
        <f t="shared" si="499"/>
        <v>0</v>
      </c>
      <c r="G1607" s="592">
        <f t="shared" si="499"/>
        <v>0</v>
      </c>
      <c r="H1607" s="592">
        <f t="shared" si="499"/>
        <v>0</v>
      </c>
    </row>
    <row r="1608" spans="3:8" hidden="1">
      <c r="C1608" s="592"/>
      <c r="D1608" s="593"/>
      <c r="E1608" s="592"/>
      <c r="F1608" s="592"/>
      <c r="G1608" s="592"/>
      <c r="H1608" s="592"/>
    </row>
    <row r="1609" spans="3:8" hidden="1">
      <c r="C1609" s="592">
        <f t="shared" ref="C1609:H1609" si="500">C451</f>
        <v>0</v>
      </c>
      <c r="D1609" s="593">
        <f t="shared" si="500"/>
        <v>0</v>
      </c>
      <c r="E1609" s="592">
        <f t="shared" si="500"/>
        <v>0</v>
      </c>
      <c r="F1609" s="592">
        <f t="shared" si="500"/>
        <v>0</v>
      </c>
      <c r="G1609" s="592">
        <f t="shared" si="500"/>
        <v>0</v>
      </c>
      <c r="H1609" s="592">
        <f t="shared" si="500"/>
        <v>0</v>
      </c>
    </row>
    <row r="1610" spans="3:8" hidden="1">
      <c r="C1610" s="592"/>
      <c r="D1610" s="593"/>
      <c r="E1610" s="592"/>
      <c r="F1610" s="592"/>
      <c r="G1610" s="592"/>
      <c r="H1610" s="592"/>
    </row>
    <row r="1611" spans="3:8" hidden="1">
      <c r="C1611" s="592">
        <f t="shared" ref="C1611:H1611" si="501">C452</f>
        <v>0</v>
      </c>
      <c r="D1611" s="593">
        <f t="shared" si="501"/>
        <v>0</v>
      </c>
      <c r="E1611" s="592">
        <f t="shared" si="501"/>
        <v>0</v>
      </c>
      <c r="F1611" s="592">
        <f t="shared" si="501"/>
        <v>0</v>
      </c>
      <c r="G1611" s="592">
        <f t="shared" si="501"/>
        <v>0</v>
      </c>
      <c r="H1611" s="592">
        <f t="shared" si="501"/>
        <v>0</v>
      </c>
    </row>
    <row r="1612" spans="3:8" hidden="1">
      <c r="C1612" s="592"/>
      <c r="D1612" s="593"/>
      <c r="E1612" s="592"/>
      <c r="F1612" s="592"/>
      <c r="G1612" s="592"/>
      <c r="H1612" s="592"/>
    </row>
    <row r="1613" spans="3:8" hidden="1">
      <c r="C1613" s="592">
        <f t="shared" ref="C1613:H1613" si="502">C453</f>
        <v>0</v>
      </c>
      <c r="D1613" s="593">
        <f t="shared" si="502"/>
        <v>0</v>
      </c>
      <c r="E1613" s="592">
        <f t="shared" si="502"/>
        <v>0</v>
      </c>
      <c r="F1613" s="592">
        <f t="shared" si="502"/>
        <v>0</v>
      </c>
      <c r="G1613" s="592">
        <f t="shared" si="502"/>
        <v>0</v>
      </c>
      <c r="H1613" s="592">
        <f t="shared" si="502"/>
        <v>0</v>
      </c>
    </row>
    <row r="1614" spans="3:8" hidden="1">
      <c r="C1614" s="592"/>
      <c r="D1614" s="593"/>
      <c r="E1614" s="592"/>
      <c r="F1614" s="592"/>
      <c r="G1614" s="592"/>
      <c r="H1614" s="592"/>
    </row>
    <row r="1615" spans="3:8" hidden="1">
      <c r="C1615" s="592">
        <f t="shared" ref="C1615:H1615" si="503">C454</f>
        <v>0</v>
      </c>
      <c r="D1615" s="593">
        <f t="shared" si="503"/>
        <v>0</v>
      </c>
      <c r="E1615" s="592">
        <f t="shared" si="503"/>
        <v>0</v>
      </c>
      <c r="F1615" s="592">
        <f t="shared" si="503"/>
        <v>0</v>
      </c>
      <c r="G1615" s="592">
        <f t="shared" si="503"/>
        <v>0</v>
      </c>
      <c r="H1615" s="592">
        <f t="shared" si="503"/>
        <v>0</v>
      </c>
    </row>
    <row r="1616" spans="3:8" hidden="1">
      <c r="C1616" s="592"/>
      <c r="D1616" s="593"/>
      <c r="E1616" s="592"/>
      <c r="F1616" s="592"/>
      <c r="G1616" s="592"/>
      <c r="H1616" s="592"/>
    </row>
    <row r="1617" spans="3:8" hidden="1">
      <c r="C1617" s="592">
        <f t="shared" ref="C1617:H1617" si="504">C455</f>
        <v>0</v>
      </c>
      <c r="D1617" s="593">
        <f t="shared" si="504"/>
        <v>0</v>
      </c>
      <c r="E1617" s="592">
        <f t="shared" si="504"/>
        <v>0</v>
      </c>
      <c r="F1617" s="592">
        <f t="shared" si="504"/>
        <v>0</v>
      </c>
      <c r="G1617" s="592">
        <f t="shared" si="504"/>
        <v>0</v>
      </c>
      <c r="H1617" s="592">
        <f t="shared" si="504"/>
        <v>0</v>
      </c>
    </row>
    <row r="1618" spans="3:8" hidden="1">
      <c r="C1618" s="592"/>
      <c r="D1618" s="593"/>
      <c r="E1618" s="592"/>
      <c r="F1618" s="592"/>
      <c r="G1618" s="592"/>
      <c r="H1618" s="592"/>
    </row>
    <row r="1619" spans="3:8" hidden="1">
      <c r="C1619" s="592">
        <f t="shared" ref="C1619:H1619" si="505">C456</f>
        <v>0</v>
      </c>
      <c r="D1619" s="593">
        <f t="shared" si="505"/>
        <v>0</v>
      </c>
      <c r="E1619" s="592">
        <f t="shared" si="505"/>
        <v>0</v>
      </c>
      <c r="F1619" s="592">
        <f t="shared" si="505"/>
        <v>0</v>
      </c>
      <c r="G1619" s="592">
        <f t="shared" si="505"/>
        <v>0</v>
      </c>
      <c r="H1619" s="592">
        <f t="shared" si="505"/>
        <v>0</v>
      </c>
    </row>
    <row r="1620" spans="3:8" hidden="1">
      <c r="C1620" s="592"/>
      <c r="D1620" s="593"/>
      <c r="E1620" s="592"/>
      <c r="F1620" s="592"/>
      <c r="G1620" s="592"/>
      <c r="H1620" s="592"/>
    </row>
    <row r="1621" spans="3:8" hidden="1">
      <c r="C1621" s="592">
        <f t="shared" ref="C1621:H1621" si="506">C457</f>
        <v>0</v>
      </c>
      <c r="D1621" s="593">
        <f t="shared" si="506"/>
        <v>0</v>
      </c>
      <c r="E1621" s="592">
        <f t="shared" si="506"/>
        <v>0</v>
      </c>
      <c r="F1621" s="592">
        <f t="shared" si="506"/>
        <v>0</v>
      </c>
      <c r="G1621" s="592">
        <f t="shared" si="506"/>
        <v>0</v>
      </c>
      <c r="H1621" s="592">
        <f t="shared" si="506"/>
        <v>0</v>
      </c>
    </row>
    <row r="1622" spans="3:8" hidden="1">
      <c r="C1622" s="592"/>
      <c r="D1622" s="593"/>
      <c r="E1622" s="592"/>
      <c r="F1622" s="592"/>
      <c r="G1622" s="592"/>
      <c r="H1622" s="592"/>
    </row>
    <row r="1623" spans="3:8" hidden="1">
      <c r="C1623" s="592">
        <f t="shared" ref="C1623:H1623" si="507">C458</f>
        <v>0</v>
      </c>
      <c r="D1623" s="593">
        <f t="shared" si="507"/>
        <v>0</v>
      </c>
      <c r="E1623" s="592">
        <f t="shared" si="507"/>
        <v>0</v>
      </c>
      <c r="F1623" s="592">
        <f t="shared" si="507"/>
        <v>0</v>
      </c>
      <c r="G1623" s="592">
        <f t="shared" si="507"/>
        <v>0</v>
      </c>
      <c r="H1623" s="592">
        <f t="shared" si="507"/>
        <v>0</v>
      </c>
    </row>
    <row r="1624" spans="3:8" hidden="1">
      <c r="C1624" s="592"/>
      <c r="D1624" s="593"/>
      <c r="E1624" s="592"/>
      <c r="F1624" s="592"/>
      <c r="G1624" s="592"/>
      <c r="H1624" s="592"/>
    </row>
    <row r="1625" spans="3:8" hidden="1">
      <c r="C1625" s="592">
        <f t="shared" ref="C1625:H1625" si="508">C459</f>
        <v>0</v>
      </c>
      <c r="D1625" s="593">
        <f t="shared" si="508"/>
        <v>0</v>
      </c>
      <c r="E1625" s="592">
        <f t="shared" si="508"/>
        <v>0</v>
      </c>
      <c r="F1625" s="592">
        <f t="shared" si="508"/>
        <v>0</v>
      </c>
      <c r="G1625" s="592">
        <f t="shared" si="508"/>
        <v>0</v>
      </c>
      <c r="H1625" s="592">
        <f t="shared" si="508"/>
        <v>0</v>
      </c>
    </row>
    <row r="1626" spans="3:8" hidden="1">
      <c r="C1626" s="592"/>
      <c r="D1626" s="593"/>
      <c r="E1626" s="592"/>
      <c r="F1626" s="592"/>
      <c r="G1626" s="592"/>
      <c r="H1626" s="592"/>
    </row>
    <row r="1627" spans="3:8" hidden="1">
      <c r="C1627" s="592">
        <f t="shared" ref="C1627:H1627" si="509">C460</f>
        <v>0</v>
      </c>
      <c r="D1627" s="593">
        <f t="shared" si="509"/>
        <v>0</v>
      </c>
      <c r="E1627" s="592">
        <f t="shared" si="509"/>
        <v>0</v>
      </c>
      <c r="F1627" s="592">
        <f t="shared" si="509"/>
        <v>0</v>
      </c>
      <c r="G1627" s="592">
        <f t="shared" si="509"/>
        <v>0</v>
      </c>
      <c r="H1627" s="592">
        <f t="shared" si="509"/>
        <v>0</v>
      </c>
    </row>
    <row r="1628" spans="3:8" hidden="1">
      <c r="C1628" s="592"/>
      <c r="D1628" s="593"/>
      <c r="E1628" s="592"/>
      <c r="F1628" s="592"/>
      <c r="G1628" s="592"/>
      <c r="H1628" s="592"/>
    </row>
    <row r="1629" spans="3:8" hidden="1">
      <c r="C1629" s="592">
        <f t="shared" ref="C1629:H1629" si="510">C461</f>
        <v>0</v>
      </c>
      <c r="D1629" s="593">
        <f t="shared" si="510"/>
        <v>0</v>
      </c>
      <c r="E1629" s="592">
        <f t="shared" si="510"/>
        <v>0</v>
      </c>
      <c r="F1629" s="592">
        <f t="shared" si="510"/>
        <v>0</v>
      </c>
      <c r="G1629" s="592">
        <f t="shared" si="510"/>
        <v>0</v>
      </c>
      <c r="H1629" s="592">
        <f t="shared" si="510"/>
        <v>0</v>
      </c>
    </row>
    <row r="1630" spans="3:8" hidden="1">
      <c r="C1630" s="592"/>
      <c r="D1630" s="593"/>
      <c r="E1630" s="592"/>
      <c r="F1630" s="592"/>
      <c r="G1630" s="592"/>
      <c r="H1630" s="592"/>
    </row>
    <row r="1631" spans="3:8" hidden="1">
      <c r="C1631" s="592">
        <f t="shared" ref="C1631:H1631" si="511">C462</f>
        <v>0</v>
      </c>
      <c r="D1631" s="593">
        <f t="shared" si="511"/>
        <v>0</v>
      </c>
      <c r="E1631" s="592">
        <f t="shared" si="511"/>
        <v>0</v>
      </c>
      <c r="F1631" s="592">
        <f t="shared" si="511"/>
        <v>0</v>
      </c>
      <c r="G1631" s="592">
        <f t="shared" si="511"/>
        <v>0</v>
      </c>
      <c r="H1631" s="592">
        <f t="shared" si="511"/>
        <v>0</v>
      </c>
    </row>
    <row r="1632" spans="3:8" hidden="1">
      <c r="C1632" s="592"/>
      <c r="D1632" s="593"/>
      <c r="E1632" s="592"/>
      <c r="F1632" s="592"/>
      <c r="G1632" s="592"/>
      <c r="H1632" s="592"/>
    </row>
    <row r="1633" spans="3:8" hidden="1">
      <c r="C1633" s="592">
        <f t="shared" ref="C1633:H1633" si="512">C463</f>
        <v>0</v>
      </c>
      <c r="D1633" s="593">
        <f t="shared" si="512"/>
        <v>0</v>
      </c>
      <c r="E1633" s="592">
        <f t="shared" si="512"/>
        <v>0</v>
      </c>
      <c r="F1633" s="592">
        <f t="shared" si="512"/>
        <v>0</v>
      </c>
      <c r="G1633" s="592">
        <f t="shared" si="512"/>
        <v>0</v>
      </c>
      <c r="H1633" s="592">
        <f t="shared" si="512"/>
        <v>0</v>
      </c>
    </row>
    <row r="1634" spans="3:8" hidden="1">
      <c r="C1634" s="592"/>
      <c r="D1634" s="593"/>
      <c r="E1634" s="592"/>
      <c r="F1634" s="592"/>
      <c r="G1634" s="592"/>
      <c r="H1634" s="592"/>
    </row>
    <row r="1635" spans="3:8" hidden="1">
      <c r="C1635" s="592">
        <f t="shared" ref="C1635:H1635" si="513">C464</f>
        <v>0</v>
      </c>
      <c r="D1635" s="593">
        <f t="shared" si="513"/>
        <v>0</v>
      </c>
      <c r="E1635" s="592">
        <f t="shared" si="513"/>
        <v>0</v>
      </c>
      <c r="F1635" s="592">
        <f t="shared" si="513"/>
        <v>0</v>
      </c>
      <c r="G1635" s="592">
        <f t="shared" si="513"/>
        <v>0</v>
      </c>
      <c r="H1635" s="592">
        <f t="shared" si="513"/>
        <v>0</v>
      </c>
    </row>
    <row r="1636" spans="3:8" hidden="1">
      <c r="C1636" s="592"/>
      <c r="D1636" s="593"/>
      <c r="E1636" s="592"/>
      <c r="F1636" s="592"/>
      <c r="G1636" s="592"/>
      <c r="H1636" s="592"/>
    </row>
    <row r="1637" spans="3:8" hidden="1">
      <c r="C1637" s="592">
        <f t="shared" ref="C1637:H1637" si="514">C465</f>
        <v>0</v>
      </c>
      <c r="D1637" s="593">
        <f t="shared" si="514"/>
        <v>0</v>
      </c>
      <c r="E1637" s="592">
        <f t="shared" si="514"/>
        <v>0</v>
      </c>
      <c r="F1637" s="592">
        <f t="shared" si="514"/>
        <v>0</v>
      </c>
      <c r="G1637" s="592">
        <f t="shared" si="514"/>
        <v>0</v>
      </c>
      <c r="H1637" s="592">
        <f t="shared" si="514"/>
        <v>0</v>
      </c>
    </row>
    <row r="1638" spans="3:8" hidden="1">
      <c r="C1638" s="592"/>
      <c r="D1638" s="593"/>
      <c r="E1638" s="592"/>
      <c r="F1638" s="592"/>
      <c r="G1638" s="592"/>
      <c r="H1638" s="592"/>
    </row>
    <row r="1639" spans="3:8" hidden="1">
      <c r="C1639" s="592">
        <f t="shared" ref="C1639:H1639" si="515">C466</f>
        <v>0</v>
      </c>
      <c r="D1639" s="593">
        <f t="shared" si="515"/>
        <v>0</v>
      </c>
      <c r="E1639" s="592">
        <f t="shared" si="515"/>
        <v>0</v>
      </c>
      <c r="F1639" s="592">
        <f t="shared" si="515"/>
        <v>0</v>
      </c>
      <c r="G1639" s="592">
        <f t="shared" si="515"/>
        <v>0</v>
      </c>
      <c r="H1639" s="592">
        <f t="shared" si="515"/>
        <v>0</v>
      </c>
    </row>
    <row r="1640" spans="3:8" hidden="1">
      <c r="C1640" s="592"/>
      <c r="D1640" s="593"/>
      <c r="E1640" s="592"/>
      <c r="F1640" s="592"/>
      <c r="G1640" s="592"/>
      <c r="H1640" s="592"/>
    </row>
    <row r="1641" spans="3:8" hidden="1">
      <c r="C1641" s="592">
        <f t="shared" ref="C1641:H1641" si="516">C467</f>
        <v>0</v>
      </c>
      <c r="D1641" s="593">
        <f t="shared" si="516"/>
        <v>0</v>
      </c>
      <c r="E1641" s="592">
        <f t="shared" si="516"/>
        <v>0</v>
      </c>
      <c r="F1641" s="592">
        <f t="shared" si="516"/>
        <v>0</v>
      </c>
      <c r="G1641" s="592">
        <f t="shared" si="516"/>
        <v>0</v>
      </c>
      <c r="H1641" s="592">
        <f t="shared" si="516"/>
        <v>0</v>
      </c>
    </row>
    <row r="1642" spans="3:8" hidden="1">
      <c r="C1642" s="592"/>
      <c r="D1642" s="593"/>
      <c r="E1642" s="592"/>
      <c r="F1642" s="592"/>
      <c r="G1642" s="592"/>
      <c r="H1642" s="592"/>
    </row>
    <row r="1643" spans="3:8" hidden="1">
      <c r="C1643" s="592">
        <f t="shared" ref="C1643:H1643" si="517">C468</f>
        <v>0</v>
      </c>
      <c r="D1643" s="593">
        <f t="shared" si="517"/>
        <v>0</v>
      </c>
      <c r="E1643" s="592">
        <f t="shared" si="517"/>
        <v>0</v>
      </c>
      <c r="F1643" s="592">
        <f t="shared" si="517"/>
        <v>0</v>
      </c>
      <c r="G1643" s="592">
        <f t="shared" si="517"/>
        <v>0</v>
      </c>
      <c r="H1643" s="592">
        <f t="shared" si="517"/>
        <v>0</v>
      </c>
    </row>
    <row r="1644" spans="3:8" hidden="1">
      <c r="C1644" s="592"/>
      <c r="D1644" s="593"/>
      <c r="E1644" s="592"/>
      <c r="F1644" s="592"/>
      <c r="G1644" s="592"/>
      <c r="H1644" s="592"/>
    </row>
    <row r="1645" spans="3:8" hidden="1">
      <c r="C1645" s="592">
        <f t="shared" ref="C1645:H1645" si="518">C469</f>
        <v>0</v>
      </c>
      <c r="D1645" s="593">
        <f t="shared" si="518"/>
        <v>0</v>
      </c>
      <c r="E1645" s="592">
        <f t="shared" si="518"/>
        <v>0</v>
      </c>
      <c r="F1645" s="592">
        <f t="shared" si="518"/>
        <v>0</v>
      </c>
      <c r="G1645" s="592">
        <f t="shared" si="518"/>
        <v>0</v>
      </c>
      <c r="H1645" s="592">
        <f t="shared" si="518"/>
        <v>0</v>
      </c>
    </row>
    <row r="1646" spans="3:8" hidden="1">
      <c r="C1646" s="592"/>
      <c r="D1646" s="593"/>
      <c r="E1646" s="592"/>
      <c r="F1646" s="592"/>
      <c r="G1646" s="592"/>
      <c r="H1646" s="592"/>
    </row>
    <row r="1647" spans="3:8" hidden="1">
      <c r="C1647" s="592">
        <f t="shared" ref="C1647:H1647" si="519">C470</f>
        <v>0</v>
      </c>
      <c r="D1647" s="593">
        <f t="shared" si="519"/>
        <v>0</v>
      </c>
      <c r="E1647" s="592">
        <f t="shared" si="519"/>
        <v>0</v>
      </c>
      <c r="F1647" s="592">
        <f t="shared" si="519"/>
        <v>0</v>
      </c>
      <c r="G1647" s="592">
        <f t="shared" si="519"/>
        <v>0</v>
      </c>
      <c r="H1647" s="592">
        <f t="shared" si="519"/>
        <v>0</v>
      </c>
    </row>
    <row r="1648" spans="3:8" hidden="1">
      <c r="C1648" s="592"/>
      <c r="D1648" s="593"/>
      <c r="E1648" s="592"/>
      <c r="F1648" s="592"/>
      <c r="G1648" s="592"/>
      <c r="H1648" s="592"/>
    </row>
    <row r="1649" spans="3:8" hidden="1">
      <c r="C1649" s="592">
        <f t="shared" ref="C1649:H1649" si="520">C471</f>
        <v>0</v>
      </c>
      <c r="D1649" s="593">
        <f t="shared" si="520"/>
        <v>0</v>
      </c>
      <c r="E1649" s="592">
        <f t="shared" si="520"/>
        <v>0</v>
      </c>
      <c r="F1649" s="592">
        <f t="shared" si="520"/>
        <v>0</v>
      </c>
      <c r="G1649" s="592">
        <f t="shared" si="520"/>
        <v>0</v>
      </c>
      <c r="H1649" s="592">
        <f t="shared" si="520"/>
        <v>0</v>
      </c>
    </row>
    <row r="1650" spans="3:8" hidden="1">
      <c r="C1650" s="592"/>
      <c r="D1650" s="593"/>
      <c r="E1650" s="592"/>
      <c r="F1650" s="592"/>
      <c r="G1650" s="592"/>
      <c r="H1650" s="592"/>
    </row>
    <row r="1651" spans="3:8" hidden="1">
      <c r="C1651" s="592">
        <f t="shared" ref="C1651:H1651" si="521">C472</f>
        <v>0</v>
      </c>
      <c r="D1651" s="593">
        <f t="shared" si="521"/>
        <v>0</v>
      </c>
      <c r="E1651" s="592">
        <f t="shared" si="521"/>
        <v>0</v>
      </c>
      <c r="F1651" s="592">
        <f t="shared" si="521"/>
        <v>0</v>
      </c>
      <c r="G1651" s="592">
        <f t="shared" si="521"/>
        <v>0</v>
      </c>
      <c r="H1651" s="592">
        <f t="shared" si="521"/>
        <v>0</v>
      </c>
    </row>
    <row r="1652" spans="3:8" hidden="1">
      <c r="C1652" s="592"/>
      <c r="D1652" s="593"/>
      <c r="E1652" s="592"/>
      <c r="F1652" s="592"/>
      <c r="G1652" s="592"/>
      <c r="H1652" s="592"/>
    </row>
    <row r="1653" spans="3:8" hidden="1">
      <c r="C1653" s="592">
        <f t="shared" ref="C1653:H1653" si="522">C473</f>
        <v>0</v>
      </c>
      <c r="D1653" s="593">
        <f t="shared" si="522"/>
        <v>0</v>
      </c>
      <c r="E1653" s="592">
        <f t="shared" si="522"/>
        <v>0</v>
      </c>
      <c r="F1653" s="592">
        <f t="shared" si="522"/>
        <v>0</v>
      </c>
      <c r="G1653" s="592">
        <f t="shared" si="522"/>
        <v>0</v>
      </c>
      <c r="H1653" s="592">
        <f t="shared" si="522"/>
        <v>0</v>
      </c>
    </row>
    <row r="1654" spans="3:8" hidden="1">
      <c r="C1654" s="592"/>
      <c r="D1654" s="593"/>
      <c r="E1654" s="592"/>
      <c r="F1654" s="592"/>
      <c r="G1654" s="592"/>
      <c r="H1654" s="592"/>
    </row>
    <row r="1655" spans="3:8" hidden="1">
      <c r="C1655" s="592">
        <f t="shared" ref="C1655:H1655" si="523">C474</f>
        <v>0</v>
      </c>
      <c r="D1655" s="593">
        <f t="shared" si="523"/>
        <v>0</v>
      </c>
      <c r="E1655" s="592">
        <f t="shared" si="523"/>
        <v>0</v>
      </c>
      <c r="F1655" s="592">
        <f t="shared" si="523"/>
        <v>0</v>
      </c>
      <c r="G1655" s="592">
        <f t="shared" si="523"/>
        <v>0</v>
      </c>
      <c r="H1655" s="592">
        <f t="shared" si="523"/>
        <v>0</v>
      </c>
    </row>
    <row r="1656" spans="3:8" hidden="1">
      <c r="C1656" s="592"/>
      <c r="D1656" s="593"/>
      <c r="E1656" s="592"/>
      <c r="F1656" s="592"/>
      <c r="G1656" s="592"/>
      <c r="H1656" s="592"/>
    </row>
    <row r="1657" spans="3:8" hidden="1">
      <c r="C1657" s="592">
        <f t="shared" ref="C1657:H1657" si="524">C475</f>
        <v>0</v>
      </c>
      <c r="D1657" s="593">
        <f t="shared" si="524"/>
        <v>0</v>
      </c>
      <c r="E1657" s="592">
        <f t="shared" si="524"/>
        <v>0</v>
      </c>
      <c r="F1657" s="592">
        <f t="shared" si="524"/>
        <v>0</v>
      </c>
      <c r="G1657" s="592">
        <f t="shared" si="524"/>
        <v>0</v>
      </c>
      <c r="H1657" s="592">
        <f t="shared" si="524"/>
        <v>0</v>
      </c>
    </row>
    <row r="1658" spans="3:8" hidden="1">
      <c r="C1658" s="592"/>
      <c r="D1658" s="593"/>
      <c r="E1658" s="592"/>
      <c r="F1658" s="592"/>
      <c r="G1658" s="592"/>
      <c r="H1658" s="592"/>
    </row>
    <row r="1659" spans="3:8" hidden="1">
      <c r="C1659" s="592">
        <f t="shared" ref="C1659:H1659" si="525">C476</f>
        <v>0</v>
      </c>
      <c r="D1659" s="593">
        <f t="shared" si="525"/>
        <v>0</v>
      </c>
      <c r="E1659" s="592">
        <f t="shared" si="525"/>
        <v>0</v>
      </c>
      <c r="F1659" s="592">
        <f t="shared" si="525"/>
        <v>0</v>
      </c>
      <c r="G1659" s="592">
        <f t="shared" si="525"/>
        <v>0</v>
      </c>
      <c r="H1659" s="592">
        <f t="shared" si="525"/>
        <v>0</v>
      </c>
    </row>
    <row r="1660" spans="3:8" hidden="1">
      <c r="C1660" s="592"/>
      <c r="D1660" s="593"/>
      <c r="E1660" s="592"/>
      <c r="F1660" s="592"/>
      <c r="G1660" s="592"/>
      <c r="H1660" s="592"/>
    </row>
    <row r="1661" spans="3:8" hidden="1">
      <c r="C1661" s="592">
        <f t="shared" ref="C1661:H1661" si="526">C477</f>
        <v>0</v>
      </c>
      <c r="D1661" s="593">
        <f t="shared" si="526"/>
        <v>0</v>
      </c>
      <c r="E1661" s="592">
        <f t="shared" si="526"/>
        <v>0</v>
      </c>
      <c r="F1661" s="592">
        <f t="shared" si="526"/>
        <v>0</v>
      </c>
      <c r="G1661" s="592">
        <f t="shared" si="526"/>
        <v>0</v>
      </c>
      <c r="H1661" s="592">
        <f t="shared" si="526"/>
        <v>0</v>
      </c>
    </row>
    <row r="1662" spans="3:8" hidden="1">
      <c r="C1662" s="592"/>
      <c r="D1662" s="593"/>
      <c r="E1662" s="592"/>
      <c r="F1662" s="592"/>
      <c r="G1662" s="592"/>
      <c r="H1662" s="592"/>
    </row>
    <row r="1663" spans="3:8" hidden="1">
      <c r="C1663" s="592">
        <f t="shared" ref="C1663:H1663" si="527">C478</f>
        <v>0</v>
      </c>
      <c r="D1663" s="593">
        <f t="shared" si="527"/>
        <v>0</v>
      </c>
      <c r="E1663" s="592">
        <f t="shared" si="527"/>
        <v>0</v>
      </c>
      <c r="F1663" s="592">
        <f t="shared" si="527"/>
        <v>0</v>
      </c>
      <c r="G1663" s="592">
        <f t="shared" si="527"/>
        <v>0</v>
      </c>
      <c r="H1663" s="592">
        <f t="shared" si="527"/>
        <v>0</v>
      </c>
    </row>
    <row r="1664" spans="3:8" hidden="1">
      <c r="C1664" s="592"/>
      <c r="D1664" s="593"/>
      <c r="E1664" s="592"/>
      <c r="F1664" s="592"/>
      <c r="G1664" s="592"/>
      <c r="H1664" s="592"/>
    </row>
    <row r="1665" spans="3:8" hidden="1">
      <c r="C1665" s="592">
        <f t="shared" ref="C1665:H1665" si="528">C479</f>
        <v>0</v>
      </c>
      <c r="D1665" s="593">
        <f t="shared" si="528"/>
        <v>0</v>
      </c>
      <c r="E1665" s="592">
        <f t="shared" si="528"/>
        <v>0</v>
      </c>
      <c r="F1665" s="592">
        <f t="shared" si="528"/>
        <v>0</v>
      </c>
      <c r="G1665" s="592">
        <f t="shared" si="528"/>
        <v>0</v>
      </c>
      <c r="H1665" s="592">
        <f t="shared" si="528"/>
        <v>0</v>
      </c>
    </row>
    <row r="1666" spans="3:8" hidden="1">
      <c r="C1666" s="592"/>
      <c r="D1666" s="593"/>
      <c r="E1666" s="592"/>
      <c r="F1666" s="592"/>
      <c r="G1666" s="592"/>
      <c r="H1666" s="592"/>
    </row>
    <row r="1667" spans="3:8" hidden="1">
      <c r="C1667" s="592">
        <f t="shared" ref="C1667:H1667" si="529">C480</f>
        <v>0</v>
      </c>
      <c r="D1667" s="593">
        <f t="shared" si="529"/>
        <v>0</v>
      </c>
      <c r="E1667" s="592">
        <f t="shared" si="529"/>
        <v>0</v>
      </c>
      <c r="F1667" s="592">
        <f t="shared" si="529"/>
        <v>0</v>
      </c>
      <c r="G1667" s="592">
        <f t="shared" si="529"/>
        <v>0</v>
      </c>
      <c r="H1667" s="592">
        <f t="shared" si="529"/>
        <v>0</v>
      </c>
    </row>
    <row r="1668" spans="3:8" hidden="1">
      <c r="C1668" s="592"/>
      <c r="D1668" s="593"/>
      <c r="E1668" s="592"/>
      <c r="F1668" s="592"/>
      <c r="G1668" s="592"/>
      <c r="H1668" s="592"/>
    </row>
    <row r="1669" spans="3:8" hidden="1">
      <c r="C1669" s="592">
        <f t="shared" ref="C1669:H1669" si="530">C481</f>
        <v>0</v>
      </c>
      <c r="D1669" s="593">
        <f t="shared" si="530"/>
        <v>0</v>
      </c>
      <c r="E1669" s="592">
        <f t="shared" si="530"/>
        <v>0</v>
      </c>
      <c r="F1669" s="592">
        <f t="shared" si="530"/>
        <v>0</v>
      </c>
      <c r="G1669" s="592">
        <f t="shared" si="530"/>
        <v>0</v>
      </c>
      <c r="H1669" s="592">
        <f t="shared" si="530"/>
        <v>0</v>
      </c>
    </row>
    <row r="1670" spans="3:8" hidden="1">
      <c r="C1670" s="592"/>
      <c r="D1670" s="593"/>
      <c r="E1670" s="592"/>
      <c r="F1670" s="592"/>
      <c r="G1670" s="592"/>
      <c r="H1670" s="592"/>
    </row>
    <row r="1671" spans="3:8" hidden="1">
      <c r="C1671" s="592">
        <f t="shared" ref="C1671:H1671" si="531">C482</f>
        <v>0</v>
      </c>
      <c r="D1671" s="593">
        <f t="shared" si="531"/>
        <v>0</v>
      </c>
      <c r="E1671" s="592">
        <f t="shared" si="531"/>
        <v>0</v>
      </c>
      <c r="F1671" s="592">
        <f t="shared" si="531"/>
        <v>0</v>
      </c>
      <c r="G1671" s="592">
        <f t="shared" si="531"/>
        <v>0</v>
      </c>
      <c r="H1671" s="592">
        <f t="shared" si="531"/>
        <v>0</v>
      </c>
    </row>
    <row r="1672" spans="3:8" hidden="1">
      <c r="C1672" s="592"/>
      <c r="D1672" s="593"/>
      <c r="E1672" s="592"/>
      <c r="F1672" s="592"/>
      <c r="G1672" s="592"/>
      <c r="H1672" s="592"/>
    </row>
    <row r="1673" spans="3:8" hidden="1">
      <c r="C1673" s="592">
        <f t="shared" ref="C1673:H1673" si="532">C483</f>
        <v>0</v>
      </c>
      <c r="D1673" s="593">
        <f t="shared" si="532"/>
        <v>0</v>
      </c>
      <c r="E1673" s="592">
        <f t="shared" si="532"/>
        <v>0</v>
      </c>
      <c r="F1673" s="592">
        <f t="shared" si="532"/>
        <v>0</v>
      </c>
      <c r="G1673" s="592">
        <f t="shared" si="532"/>
        <v>0</v>
      </c>
      <c r="H1673" s="592">
        <f t="shared" si="532"/>
        <v>0</v>
      </c>
    </row>
    <row r="1674" spans="3:8" hidden="1">
      <c r="C1674" s="592"/>
      <c r="D1674" s="593"/>
      <c r="E1674" s="592"/>
      <c r="F1674" s="592"/>
      <c r="G1674" s="592"/>
      <c r="H1674" s="592"/>
    </row>
    <row r="1675" spans="3:8" hidden="1">
      <c r="C1675" s="592">
        <f t="shared" ref="C1675:H1675" si="533">C484</f>
        <v>0</v>
      </c>
      <c r="D1675" s="593">
        <f t="shared" si="533"/>
        <v>0</v>
      </c>
      <c r="E1675" s="592">
        <f t="shared" si="533"/>
        <v>0</v>
      </c>
      <c r="F1675" s="592">
        <f t="shared" si="533"/>
        <v>0</v>
      </c>
      <c r="G1675" s="592">
        <f t="shared" si="533"/>
        <v>0</v>
      </c>
      <c r="H1675" s="592">
        <f t="shared" si="533"/>
        <v>0</v>
      </c>
    </row>
    <row r="1676" spans="3:8" hidden="1">
      <c r="C1676" s="592"/>
      <c r="D1676" s="593"/>
      <c r="E1676" s="592"/>
      <c r="F1676" s="592"/>
      <c r="G1676" s="592"/>
      <c r="H1676" s="592"/>
    </row>
    <row r="1677" spans="3:8" hidden="1">
      <c r="C1677" s="592">
        <f t="shared" ref="C1677:H1677" si="534">C485</f>
        <v>0</v>
      </c>
      <c r="D1677" s="593">
        <f t="shared" si="534"/>
        <v>0</v>
      </c>
      <c r="E1677" s="592">
        <f t="shared" si="534"/>
        <v>0</v>
      </c>
      <c r="F1677" s="592">
        <f t="shared" si="534"/>
        <v>0</v>
      </c>
      <c r="G1677" s="592">
        <f t="shared" si="534"/>
        <v>0</v>
      </c>
      <c r="H1677" s="592">
        <f t="shared" si="534"/>
        <v>0</v>
      </c>
    </row>
    <row r="1678" spans="3:8" hidden="1">
      <c r="C1678" s="592"/>
      <c r="D1678" s="593"/>
      <c r="E1678" s="592"/>
      <c r="F1678" s="592"/>
      <c r="G1678" s="592"/>
      <c r="H1678" s="592"/>
    </row>
    <row r="1679" spans="3:8" hidden="1">
      <c r="C1679" s="592">
        <f t="shared" ref="C1679:H1679" si="535">C486</f>
        <v>0</v>
      </c>
      <c r="D1679" s="593">
        <f t="shared" si="535"/>
        <v>0</v>
      </c>
      <c r="E1679" s="592">
        <f t="shared" si="535"/>
        <v>0</v>
      </c>
      <c r="F1679" s="592">
        <f t="shared" si="535"/>
        <v>0</v>
      </c>
      <c r="G1679" s="592">
        <f t="shared" si="535"/>
        <v>0</v>
      </c>
      <c r="H1679" s="592">
        <f t="shared" si="535"/>
        <v>0</v>
      </c>
    </row>
    <row r="1680" spans="3:8" hidden="1">
      <c r="C1680" s="592"/>
      <c r="D1680" s="593"/>
      <c r="E1680" s="592"/>
      <c r="F1680" s="592"/>
      <c r="G1680" s="592"/>
      <c r="H1680" s="592"/>
    </row>
    <row r="1681" spans="3:8" hidden="1">
      <c r="C1681" s="592">
        <f t="shared" ref="C1681:H1681" si="536">C487</f>
        <v>0</v>
      </c>
      <c r="D1681" s="593">
        <f t="shared" si="536"/>
        <v>0</v>
      </c>
      <c r="E1681" s="592">
        <f t="shared" si="536"/>
        <v>0</v>
      </c>
      <c r="F1681" s="592">
        <f t="shared" si="536"/>
        <v>0</v>
      </c>
      <c r="G1681" s="592">
        <f t="shared" si="536"/>
        <v>0</v>
      </c>
      <c r="H1681" s="592">
        <f t="shared" si="536"/>
        <v>0</v>
      </c>
    </row>
    <row r="1682" spans="3:8" hidden="1">
      <c r="C1682" s="592"/>
      <c r="D1682" s="593"/>
      <c r="E1682" s="592"/>
      <c r="F1682" s="592"/>
      <c r="G1682" s="592"/>
      <c r="H1682" s="592"/>
    </row>
    <row r="1683" spans="3:8" hidden="1">
      <c r="C1683" s="592">
        <f t="shared" ref="C1683:H1683" si="537">C488</f>
        <v>0</v>
      </c>
      <c r="D1683" s="593">
        <f t="shared" si="537"/>
        <v>0</v>
      </c>
      <c r="E1683" s="592">
        <f t="shared" si="537"/>
        <v>0</v>
      </c>
      <c r="F1683" s="592">
        <f t="shared" si="537"/>
        <v>0</v>
      </c>
      <c r="G1683" s="592">
        <f t="shared" si="537"/>
        <v>0</v>
      </c>
      <c r="H1683" s="592">
        <f t="shared" si="537"/>
        <v>0</v>
      </c>
    </row>
    <row r="1684" spans="3:8" hidden="1">
      <c r="C1684" s="592"/>
      <c r="D1684" s="593"/>
      <c r="E1684" s="592"/>
      <c r="F1684" s="592"/>
      <c r="G1684" s="592"/>
      <c r="H1684" s="592"/>
    </row>
    <row r="1685" spans="3:8" hidden="1">
      <c r="C1685" s="592">
        <f t="shared" ref="C1685:H1685" si="538">C489</f>
        <v>0</v>
      </c>
      <c r="D1685" s="593">
        <f t="shared" si="538"/>
        <v>0</v>
      </c>
      <c r="E1685" s="592">
        <f t="shared" si="538"/>
        <v>0</v>
      </c>
      <c r="F1685" s="592">
        <f t="shared" si="538"/>
        <v>0</v>
      </c>
      <c r="G1685" s="592">
        <f t="shared" si="538"/>
        <v>0</v>
      </c>
      <c r="H1685" s="592">
        <f t="shared" si="538"/>
        <v>0</v>
      </c>
    </row>
    <row r="1686" spans="3:8" hidden="1">
      <c r="C1686" s="592"/>
      <c r="D1686" s="593"/>
      <c r="E1686" s="592"/>
      <c r="F1686" s="592"/>
      <c r="G1686" s="592"/>
      <c r="H1686" s="592"/>
    </row>
    <row r="1687" spans="3:8" hidden="1">
      <c r="C1687" s="592">
        <f t="shared" ref="C1687:H1687" si="539">C490</f>
        <v>0</v>
      </c>
      <c r="D1687" s="593">
        <f t="shared" si="539"/>
        <v>0</v>
      </c>
      <c r="E1687" s="592">
        <f t="shared" si="539"/>
        <v>0</v>
      </c>
      <c r="F1687" s="592">
        <f t="shared" si="539"/>
        <v>0</v>
      </c>
      <c r="G1687" s="592">
        <f t="shared" si="539"/>
        <v>0</v>
      </c>
      <c r="H1687" s="592">
        <f t="shared" si="539"/>
        <v>0</v>
      </c>
    </row>
    <row r="1688" spans="3:8" hidden="1">
      <c r="C1688" s="592"/>
      <c r="D1688" s="593"/>
      <c r="E1688" s="592"/>
      <c r="F1688" s="592"/>
      <c r="G1688" s="592"/>
      <c r="H1688" s="592"/>
    </row>
    <row r="1689" spans="3:8" hidden="1">
      <c r="C1689" s="592">
        <f t="shared" ref="C1689:H1689" si="540">C491</f>
        <v>0</v>
      </c>
      <c r="D1689" s="593">
        <f t="shared" si="540"/>
        <v>0</v>
      </c>
      <c r="E1689" s="592">
        <f t="shared" si="540"/>
        <v>0</v>
      </c>
      <c r="F1689" s="592">
        <f t="shared" si="540"/>
        <v>0</v>
      </c>
      <c r="G1689" s="592">
        <f t="shared" si="540"/>
        <v>0</v>
      </c>
      <c r="H1689" s="592">
        <f t="shared" si="540"/>
        <v>0</v>
      </c>
    </row>
    <row r="1690" spans="3:8" hidden="1">
      <c r="C1690" s="592"/>
      <c r="D1690" s="593"/>
      <c r="E1690" s="592"/>
      <c r="F1690" s="592"/>
      <c r="G1690" s="592"/>
      <c r="H1690" s="592"/>
    </row>
    <row r="1691" spans="3:8" hidden="1">
      <c r="C1691" s="592">
        <f t="shared" ref="C1691:H1691" si="541">C492</f>
        <v>0</v>
      </c>
      <c r="D1691" s="593">
        <f t="shared" si="541"/>
        <v>0</v>
      </c>
      <c r="E1691" s="592">
        <f t="shared" si="541"/>
        <v>0</v>
      </c>
      <c r="F1691" s="592">
        <f t="shared" si="541"/>
        <v>0</v>
      </c>
      <c r="G1691" s="592">
        <f t="shared" si="541"/>
        <v>0</v>
      </c>
      <c r="H1691" s="592">
        <f t="shared" si="541"/>
        <v>0</v>
      </c>
    </row>
    <row r="1692" spans="3:8" hidden="1">
      <c r="C1692" s="592"/>
      <c r="D1692" s="593"/>
      <c r="E1692" s="592"/>
      <c r="F1692" s="592"/>
      <c r="G1692" s="592"/>
      <c r="H1692" s="592"/>
    </row>
    <row r="1693" spans="3:8" hidden="1">
      <c r="C1693" s="592">
        <f t="shared" ref="C1693:H1693" si="542">C493</f>
        <v>0</v>
      </c>
      <c r="D1693" s="593">
        <f t="shared" si="542"/>
        <v>0</v>
      </c>
      <c r="E1693" s="592">
        <f t="shared" si="542"/>
        <v>0</v>
      </c>
      <c r="F1693" s="592">
        <f t="shared" si="542"/>
        <v>0</v>
      </c>
      <c r="G1693" s="592">
        <f t="shared" si="542"/>
        <v>0</v>
      </c>
      <c r="H1693" s="592">
        <f t="shared" si="542"/>
        <v>0</v>
      </c>
    </row>
    <row r="1694" spans="3:8" hidden="1">
      <c r="C1694" s="592"/>
      <c r="D1694" s="593"/>
      <c r="E1694" s="592"/>
      <c r="F1694" s="592"/>
      <c r="G1694" s="592"/>
      <c r="H1694" s="592"/>
    </row>
    <row r="1695" spans="3:8" hidden="1">
      <c r="C1695" s="592">
        <f t="shared" ref="C1695:H1695" si="543">C494</f>
        <v>0</v>
      </c>
      <c r="D1695" s="593">
        <f t="shared" si="543"/>
        <v>0</v>
      </c>
      <c r="E1695" s="592">
        <f t="shared" si="543"/>
        <v>0</v>
      </c>
      <c r="F1695" s="592">
        <f t="shared" si="543"/>
        <v>0</v>
      </c>
      <c r="G1695" s="592">
        <f t="shared" si="543"/>
        <v>0</v>
      </c>
      <c r="H1695" s="592">
        <f t="shared" si="543"/>
        <v>0</v>
      </c>
    </row>
    <row r="1696" spans="3:8" hidden="1">
      <c r="C1696" s="592"/>
      <c r="D1696" s="593"/>
      <c r="E1696" s="592"/>
      <c r="F1696" s="592"/>
      <c r="G1696" s="592"/>
      <c r="H1696" s="592"/>
    </row>
    <row r="1697" spans="3:8" hidden="1">
      <c r="C1697" s="592">
        <f t="shared" ref="C1697:H1697" si="544">C495</f>
        <v>0</v>
      </c>
      <c r="D1697" s="593">
        <f t="shared" si="544"/>
        <v>0</v>
      </c>
      <c r="E1697" s="592">
        <f t="shared" si="544"/>
        <v>0</v>
      </c>
      <c r="F1697" s="592">
        <f t="shared" si="544"/>
        <v>0</v>
      </c>
      <c r="G1697" s="592">
        <f t="shared" si="544"/>
        <v>0</v>
      </c>
      <c r="H1697" s="592">
        <f t="shared" si="544"/>
        <v>0</v>
      </c>
    </row>
    <row r="1698" spans="3:8" hidden="1">
      <c r="C1698" s="592"/>
      <c r="D1698" s="593"/>
      <c r="E1698" s="592"/>
      <c r="F1698" s="592"/>
      <c r="G1698" s="592"/>
      <c r="H1698" s="592"/>
    </row>
    <row r="1699" spans="3:8" hidden="1">
      <c r="C1699" s="592">
        <f t="shared" ref="C1699:H1699" si="545">C496</f>
        <v>0</v>
      </c>
      <c r="D1699" s="593">
        <f t="shared" si="545"/>
        <v>0</v>
      </c>
      <c r="E1699" s="592">
        <f t="shared" si="545"/>
        <v>0</v>
      </c>
      <c r="F1699" s="592">
        <f t="shared" si="545"/>
        <v>0</v>
      </c>
      <c r="G1699" s="592">
        <f t="shared" si="545"/>
        <v>0</v>
      </c>
      <c r="H1699" s="592">
        <f t="shared" si="545"/>
        <v>0</v>
      </c>
    </row>
    <row r="1700" spans="3:8" hidden="1">
      <c r="C1700" s="592"/>
      <c r="D1700" s="593"/>
      <c r="E1700" s="592"/>
      <c r="F1700" s="592"/>
      <c r="G1700" s="592"/>
      <c r="H1700" s="592"/>
    </row>
    <row r="1701" spans="3:8" hidden="1">
      <c r="C1701" s="592">
        <f t="shared" ref="C1701:H1701" si="546">C497</f>
        <v>0</v>
      </c>
      <c r="D1701" s="593">
        <f t="shared" si="546"/>
        <v>0</v>
      </c>
      <c r="E1701" s="592">
        <f t="shared" si="546"/>
        <v>0</v>
      </c>
      <c r="F1701" s="592">
        <f t="shared" si="546"/>
        <v>0</v>
      </c>
      <c r="G1701" s="592">
        <f t="shared" si="546"/>
        <v>0</v>
      </c>
      <c r="H1701" s="592">
        <f t="shared" si="546"/>
        <v>0</v>
      </c>
    </row>
    <row r="1702" spans="3:8" hidden="1">
      <c r="C1702" s="592"/>
      <c r="D1702" s="593"/>
      <c r="E1702" s="592"/>
      <c r="F1702" s="592"/>
      <c r="G1702" s="592"/>
      <c r="H1702" s="592"/>
    </row>
    <row r="1703" spans="3:8" hidden="1">
      <c r="C1703" s="592">
        <f t="shared" ref="C1703:H1703" si="547">C498</f>
        <v>0</v>
      </c>
      <c r="D1703" s="593">
        <f t="shared" si="547"/>
        <v>0</v>
      </c>
      <c r="E1703" s="592">
        <f t="shared" si="547"/>
        <v>0</v>
      </c>
      <c r="F1703" s="592">
        <f t="shared" si="547"/>
        <v>0</v>
      </c>
      <c r="G1703" s="592">
        <f t="shared" si="547"/>
        <v>0</v>
      </c>
      <c r="H1703" s="592">
        <f t="shared" si="547"/>
        <v>0</v>
      </c>
    </row>
    <row r="1704" spans="3:8" hidden="1">
      <c r="C1704" s="592"/>
      <c r="D1704" s="593"/>
      <c r="E1704" s="592"/>
      <c r="F1704" s="592"/>
      <c r="G1704" s="592"/>
      <c r="H1704" s="592"/>
    </row>
    <row r="1705" spans="3:8" hidden="1">
      <c r="C1705" s="592">
        <f t="shared" ref="C1705:H1705" si="548">C499</f>
        <v>0</v>
      </c>
      <c r="D1705" s="593">
        <f t="shared" si="548"/>
        <v>0</v>
      </c>
      <c r="E1705" s="592">
        <f t="shared" si="548"/>
        <v>0</v>
      </c>
      <c r="F1705" s="592">
        <f t="shared" si="548"/>
        <v>0</v>
      </c>
      <c r="G1705" s="592">
        <f t="shared" si="548"/>
        <v>0</v>
      </c>
      <c r="H1705" s="592">
        <f t="shared" si="548"/>
        <v>0</v>
      </c>
    </row>
    <row r="1706" spans="3:8" hidden="1">
      <c r="C1706" s="592"/>
      <c r="D1706" s="593"/>
      <c r="E1706" s="592"/>
      <c r="F1706" s="592"/>
      <c r="G1706" s="592"/>
      <c r="H1706" s="592"/>
    </row>
    <row r="1707" spans="3:8" hidden="1">
      <c r="C1707" s="592">
        <f t="shared" ref="C1707:H1707" si="549">C500</f>
        <v>0</v>
      </c>
      <c r="D1707" s="593">
        <f t="shared" si="549"/>
        <v>0</v>
      </c>
      <c r="E1707" s="592">
        <f t="shared" si="549"/>
        <v>0</v>
      </c>
      <c r="F1707" s="592">
        <f t="shared" si="549"/>
        <v>0</v>
      </c>
      <c r="G1707" s="592">
        <f t="shared" si="549"/>
        <v>0</v>
      </c>
      <c r="H1707" s="592">
        <f t="shared" si="549"/>
        <v>0</v>
      </c>
    </row>
    <row r="1708" spans="3:8" hidden="1">
      <c r="C1708" s="592"/>
      <c r="D1708" s="593"/>
      <c r="E1708" s="592"/>
      <c r="F1708" s="592"/>
      <c r="G1708" s="592"/>
      <c r="H1708" s="592"/>
    </row>
    <row r="1709" spans="3:8" hidden="1">
      <c r="C1709" s="592">
        <f t="shared" ref="C1709:H1709" si="550">C501</f>
        <v>0</v>
      </c>
      <c r="D1709" s="593">
        <f t="shared" si="550"/>
        <v>0</v>
      </c>
      <c r="E1709" s="592">
        <f t="shared" si="550"/>
        <v>0</v>
      </c>
      <c r="F1709" s="592">
        <f t="shared" si="550"/>
        <v>0</v>
      </c>
      <c r="G1709" s="592">
        <f t="shared" si="550"/>
        <v>0</v>
      </c>
      <c r="H1709" s="592">
        <f t="shared" si="550"/>
        <v>0</v>
      </c>
    </row>
    <row r="1710" spans="3:8" hidden="1">
      <c r="C1710" s="592"/>
      <c r="D1710" s="593"/>
      <c r="E1710" s="592"/>
      <c r="F1710" s="592"/>
      <c r="G1710" s="592"/>
      <c r="H1710" s="592"/>
    </row>
    <row r="1711" spans="3:8" hidden="1">
      <c r="C1711" s="592">
        <f t="shared" ref="C1711:H1711" si="551">C502</f>
        <v>0</v>
      </c>
      <c r="D1711" s="593">
        <f t="shared" si="551"/>
        <v>0</v>
      </c>
      <c r="E1711" s="592">
        <f t="shared" si="551"/>
        <v>0</v>
      </c>
      <c r="F1711" s="592">
        <f t="shared" si="551"/>
        <v>0</v>
      </c>
      <c r="G1711" s="592">
        <f t="shared" si="551"/>
        <v>0</v>
      </c>
      <c r="H1711" s="592">
        <f t="shared" si="551"/>
        <v>0</v>
      </c>
    </row>
    <row r="1712" spans="3:8" hidden="1">
      <c r="C1712" s="592"/>
      <c r="D1712" s="593"/>
      <c r="E1712" s="592"/>
      <c r="F1712" s="592"/>
      <c r="G1712" s="592"/>
      <c r="H1712" s="592"/>
    </row>
    <row r="1713" spans="3:8" hidden="1">
      <c r="C1713" s="592">
        <f t="shared" ref="C1713:H1713" si="552">C503</f>
        <v>0</v>
      </c>
      <c r="D1713" s="593">
        <f t="shared" si="552"/>
        <v>0</v>
      </c>
      <c r="E1713" s="592">
        <f t="shared" si="552"/>
        <v>0</v>
      </c>
      <c r="F1713" s="592">
        <f t="shared" si="552"/>
        <v>0</v>
      </c>
      <c r="G1713" s="592">
        <f t="shared" si="552"/>
        <v>0</v>
      </c>
      <c r="H1713" s="592">
        <f t="shared" si="552"/>
        <v>0</v>
      </c>
    </row>
    <row r="1714" spans="3:8" hidden="1">
      <c r="C1714" s="592"/>
      <c r="D1714" s="593"/>
      <c r="E1714" s="592"/>
      <c r="F1714" s="592"/>
      <c r="G1714" s="592"/>
      <c r="H1714" s="592"/>
    </row>
    <row r="1715" spans="3:8" hidden="1">
      <c r="C1715" s="592">
        <f t="shared" ref="C1715:H1715" si="553">C504</f>
        <v>0</v>
      </c>
      <c r="D1715" s="593">
        <f t="shared" si="553"/>
        <v>0</v>
      </c>
      <c r="E1715" s="592">
        <f t="shared" si="553"/>
        <v>0</v>
      </c>
      <c r="F1715" s="592">
        <f t="shared" si="553"/>
        <v>0</v>
      </c>
      <c r="G1715" s="592">
        <f t="shared" si="553"/>
        <v>0</v>
      </c>
      <c r="H1715" s="592">
        <f t="shared" si="553"/>
        <v>0</v>
      </c>
    </row>
    <row r="1716" spans="3:8" hidden="1">
      <c r="C1716" s="592"/>
      <c r="D1716" s="593"/>
      <c r="E1716" s="592"/>
      <c r="F1716" s="592"/>
      <c r="G1716" s="592"/>
      <c r="H1716" s="592"/>
    </row>
    <row r="1717" spans="3:8" hidden="1">
      <c r="C1717" s="592">
        <f t="shared" ref="C1717:H1717" si="554">C505</f>
        <v>0</v>
      </c>
      <c r="D1717" s="593">
        <f t="shared" si="554"/>
        <v>0</v>
      </c>
      <c r="E1717" s="592">
        <f t="shared" si="554"/>
        <v>0</v>
      </c>
      <c r="F1717" s="592">
        <f t="shared" si="554"/>
        <v>0</v>
      </c>
      <c r="G1717" s="592">
        <f t="shared" si="554"/>
        <v>0</v>
      </c>
      <c r="H1717" s="592">
        <f t="shared" si="554"/>
        <v>0</v>
      </c>
    </row>
    <row r="1718" spans="3:8" hidden="1">
      <c r="C1718" s="592"/>
      <c r="D1718" s="593"/>
      <c r="E1718" s="592"/>
      <c r="F1718" s="592"/>
      <c r="G1718" s="592"/>
      <c r="H1718" s="592"/>
    </row>
    <row r="1719" spans="3:8" hidden="1">
      <c r="C1719" s="592">
        <f t="shared" ref="C1719:H1719" si="555">C506</f>
        <v>0</v>
      </c>
      <c r="D1719" s="593">
        <f t="shared" si="555"/>
        <v>0</v>
      </c>
      <c r="E1719" s="592">
        <f t="shared" si="555"/>
        <v>0</v>
      </c>
      <c r="F1719" s="592">
        <f t="shared" si="555"/>
        <v>0</v>
      </c>
      <c r="G1719" s="592">
        <f t="shared" si="555"/>
        <v>0</v>
      </c>
      <c r="H1719" s="592">
        <f t="shared" si="555"/>
        <v>0</v>
      </c>
    </row>
    <row r="1720" spans="3:8" hidden="1">
      <c r="C1720" s="592"/>
      <c r="D1720" s="593"/>
      <c r="E1720" s="592"/>
      <c r="F1720" s="592"/>
      <c r="G1720" s="592"/>
      <c r="H1720" s="592"/>
    </row>
    <row r="1721" spans="3:8" hidden="1">
      <c r="C1721" s="592">
        <f t="shared" ref="C1721:H1721" si="556">C507</f>
        <v>0</v>
      </c>
      <c r="D1721" s="593">
        <f t="shared" si="556"/>
        <v>0</v>
      </c>
      <c r="E1721" s="592">
        <f t="shared" si="556"/>
        <v>0</v>
      </c>
      <c r="F1721" s="592">
        <f t="shared" si="556"/>
        <v>0</v>
      </c>
      <c r="G1721" s="592">
        <f t="shared" si="556"/>
        <v>0</v>
      </c>
      <c r="H1721" s="592">
        <f t="shared" si="556"/>
        <v>0</v>
      </c>
    </row>
    <row r="1722" spans="3:8" hidden="1">
      <c r="C1722" s="592"/>
      <c r="D1722" s="593"/>
      <c r="E1722" s="592"/>
      <c r="F1722" s="592"/>
      <c r="G1722" s="592"/>
      <c r="H1722" s="592"/>
    </row>
    <row r="1723" spans="3:8" hidden="1">
      <c r="C1723" s="592">
        <f t="shared" ref="C1723:H1723" si="557">C508</f>
        <v>0</v>
      </c>
      <c r="D1723" s="593">
        <f t="shared" si="557"/>
        <v>0</v>
      </c>
      <c r="E1723" s="592">
        <f t="shared" si="557"/>
        <v>0</v>
      </c>
      <c r="F1723" s="592">
        <f t="shared" si="557"/>
        <v>0</v>
      </c>
      <c r="G1723" s="592">
        <f t="shared" si="557"/>
        <v>0</v>
      </c>
      <c r="H1723" s="592">
        <f t="shared" si="557"/>
        <v>0</v>
      </c>
    </row>
    <row r="1724" spans="3:8" hidden="1">
      <c r="C1724" s="592"/>
      <c r="D1724" s="593"/>
      <c r="E1724" s="592"/>
      <c r="F1724" s="592"/>
      <c r="G1724" s="592"/>
      <c r="H1724" s="592"/>
    </row>
    <row r="1725" spans="3:8" hidden="1">
      <c r="C1725" s="592">
        <f t="shared" ref="C1725:H1725" si="558">C509</f>
        <v>0</v>
      </c>
      <c r="D1725" s="593">
        <f t="shared" si="558"/>
        <v>0</v>
      </c>
      <c r="E1725" s="592">
        <f t="shared" si="558"/>
        <v>0</v>
      </c>
      <c r="F1725" s="592">
        <f t="shared" si="558"/>
        <v>0</v>
      </c>
      <c r="G1725" s="592">
        <f t="shared" si="558"/>
        <v>0</v>
      </c>
      <c r="H1725" s="592">
        <f t="shared" si="558"/>
        <v>0</v>
      </c>
    </row>
    <row r="1726" spans="3:8" hidden="1">
      <c r="C1726" s="592"/>
      <c r="D1726" s="593"/>
      <c r="E1726" s="592"/>
      <c r="F1726" s="592"/>
      <c r="G1726" s="592"/>
      <c r="H1726" s="592"/>
    </row>
    <row r="1727" spans="3:8" hidden="1">
      <c r="C1727" s="592">
        <f t="shared" ref="C1727:H1727" si="559">C510</f>
        <v>0</v>
      </c>
      <c r="D1727" s="593">
        <f t="shared" si="559"/>
        <v>0</v>
      </c>
      <c r="E1727" s="592">
        <f t="shared" si="559"/>
        <v>0</v>
      </c>
      <c r="F1727" s="592">
        <f t="shared" si="559"/>
        <v>0</v>
      </c>
      <c r="G1727" s="592">
        <f t="shared" si="559"/>
        <v>0</v>
      </c>
      <c r="H1727" s="592">
        <f t="shared" si="559"/>
        <v>0</v>
      </c>
    </row>
    <row r="1728" spans="3:8" hidden="1">
      <c r="C1728" s="592"/>
      <c r="D1728" s="593"/>
      <c r="E1728" s="592"/>
      <c r="F1728" s="592"/>
      <c r="G1728" s="592"/>
      <c r="H1728" s="592"/>
    </row>
    <row r="1729" spans="3:8" hidden="1">
      <c r="C1729" s="592">
        <f t="shared" ref="C1729:H1729" si="560">C511</f>
        <v>0</v>
      </c>
      <c r="D1729" s="593">
        <f t="shared" si="560"/>
        <v>0</v>
      </c>
      <c r="E1729" s="592">
        <f t="shared" si="560"/>
        <v>0</v>
      </c>
      <c r="F1729" s="592">
        <f t="shared" si="560"/>
        <v>0</v>
      </c>
      <c r="G1729" s="592">
        <f t="shared" si="560"/>
        <v>0</v>
      </c>
      <c r="H1729" s="592">
        <f t="shared" si="560"/>
        <v>0</v>
      </c>
    </row>
    <row r="1730" spans="3:8" hidden="1">
      <c r="C1730" s="592"/>
      <c r="D1730" s="593"/>
      <c r="E1730" s="592"/>
      <c r="F1730" s="592"/>
      <c r="G1730" s="592"/>
      <c r="H1730" s="592"/>
    </row>
    <row r="1731" spans="3:8" hidden="1">
      <c r="C1731" s="592">
        <f t="shared" ref="C1731:H1731" si="561">C512</f>
        <v>0</v>
      </c>
      <c r="D1731" s="593">
        <f t="shared" si="561"/>
        <v>0</v>
      </c>
      <c r="E1731" s="592">
        <f t="shared" si="561"/>
        <v>0</v>
      </c>
      <c r="F1731" s="592">
        <f t="shared" si="561"/>
        <v>0</v>
      </c>
      <c r="G1731" s="592">
        <f t="shared" si="561"/>
        <v>0</v>
      </c>
      <c r="H1731" s="592">
        <f t="shared" si="561"/>
        <v>0</v>
      </c>
    </row>
    <row r="1732" spans="3:8" hidden="1">
      <c r="C1732" s="592"/>
      <c r="D1732" s="593"/>
      <c r="E1732" s="592"/>
      <c r="F1732" s="592"/>
      <c r="G1732" s="592"/>
      <c r="H1732" s="592"/>
    </row>
    <row r="1733" spans="3:8" hidden="1">
      <c r="C1733" s="592">
        <f t="shared" ref="C1733:H1733" si="562">C513</f>
        <v>0</v>
      </c>
      <c r="D1733" s="593">
        <f t="shared" si="562"/>
        <v>0</v>
      </c>
      <c r="E1733" s="592">
        <f t="shared" si="562"/>
        <v>0</v>
      </c>
      <c r="F1733" s="592">
        <f t="shared" si="562"/>
        <v>0</v>
      </c>
      <c r="G1733" s="592">
        <f t="shared" si="562"/>
        <v>0</v>
      </c>
      <c r="H1733" s="592">
        <f t="shared" si="562"/>
        <v>0</v>
      </c>
    </row>
    <row r="1734" spans="3:8" hidden="1">
      <c r="C1734" s="592"/>
      <c r="D1734" s="593"/>
      <c r="E1734" s="592"/>
      <c r="F1734" s="592"/>
      <c r="G1734" s="592"/>
      <c r="H1734" s="592"/>
    </row>
    <row r="1735" spans="3:8" hidden="1">
      <c r="C1735" s="592">
        <f t="shared" ref="C1735:H1735" si="563">C514</f>
        <v>0</v>
      </c>
      <c r="D1735" s="593">
        <f t="shared" si="563"/>
        <v>0</v>
      </c>
      <c r="E1735" s="592">
        <f t="shared" si="563"/>
        <v>0</v>
      </c>
      <c r="F1735" s="592">
        <f t="shared" si="563"/>
        <v>0</v>
      </c>
      <c r="G1735" s="592">
        <f t="shared" si="563"/>
        <v>0</v>
      </c>
      <c r="H1735" s="592">
        <f t="shared" si="563"/>
        <v>0</v>
      </c>
    </row>
    <row r="1736" spans="3:8" hidden="1">
      <c r="C1736" s="592"/>
      <c r="D1736" s="593"/>
      <c r="E1736" s="592"/>
      <c r="F1736" s="592"/>
      <c r="G1736" s="592"/>
      <c r="H1736" s="592"/>
    </row>
    <row r="1737" spans="3:8" hidden="1">
      <c r="C1737" s="592">
        <f t="shared" ref="C1737:H1737" si="564">C515</f>
        <v>0</v>
      </c>
      <c r="D1737" s="593">
        <f t="shared" si="564"/>
        <v>0</v>
      </c>
      <c r="E1737" s="592">
        <f t="shared" si="564"/>
        <v>0</v>
      </c>
      <c r="F1737" s="592">
        <f t="shared" si="564"/>
        <v>0</v>
      </c>
      <c r="G1737" s="592">
        <f t="shared" si="564"/>
        <v>0</v>
      </c>
      <c r="H1737" s="592">
        <f t="shared" si="564"/>
        <v>0</v>
      </c>
    </row>
    <row r="1738" spans="3:8" hidden="1">
      <c r="C1738" s="592"/>
      <c r="D1738" s="593"/>
      <c r="E1738" s="592"/>
      <c r="F1738" s="592"/>
      <c r="G1738" s="592"/>
      <c r="H1738" s="592"/>
    </row>
    <row r="1739" spans="3:8" hidden="1">
      <c r="C1739" s="592">
        <f t="shared" ref="C1739:H1739" si="565">C516</f>
        <v>0</v>
      </c>
      <c r="D1739" s="593">
        <f t="shared" si="565"/>
        <v>0</v>
      </c>
      <c r="E1739" s="592">
        <f t="shared" si="565"/>
        <v>0</v>
      </c>
      <c r="F1739" s="592">
        <f t="shared" si="565"/>
        <v>0</v>
      </c>
      <c r="G1739" s="592">
        <f t="shared" si="565"/>
        <v>0</v>
      </c>
      <c r="H1739" s="592">
        <f t="shared" si="565"/>
        <v>0</v>
      </c>
    </row>
    <row r="1740" spans="3:8" hidden="1">
      <c r="C1740" s="592"/>
      <c r="D1740" s="593"/>
      <c r="E1740" s="592"/>
      <c r="F1740" s="592"/>
      <c r="G1740" s="592"/>
      <c r="H1740" s="592"/>
    </row>
    <row r="1741" spans="3:8" hidden="1">
      <c r="C1741" s="592">
        <f t="shared" ref="C1741:H1741" si="566">C517</f>
        <v>0</v>
      </c>
      <c r="D1741" s="593">
        <f t="shared" si="566"/>
        <v>0</v>
      </c>
      <c r="E1741" s="592">
        <f t="shared" si="566"/>
        <v>0</v>
      </c>
      <c r="F1741" s="592">
        <f t="shared" si="566"/>
        <v>0</v>
      </c>
      <c r="G1741" s="592">
        <f t="shared" si="566"/>
        <v>0</v>
      </c>
      <c r="H1741" s="592">
        <f t="shared" si="566"/>
        <v>0</v>
      </c>
    </row>
    <row r="1742" spans="3:8" hidden="1">
      <c r="C1742" s="592"/>
      <c r="D1742" s="593"/>
      <c r="E1742" s="592"/>
      <c r="F1742" s="592"/>
      <c r="G1742" s="592"/>
      <c r="H1742" s="592"/>
    </row>
    <row r="1743" spans="3:8" hidden="1">
      <c r="C1743" s="592">
        <f t="shared" ref="C1743:H1743" si="567">C518</f>
        <v>0</v>
      </c>
      <c r="D1743" s="593">
        <f t="shared" si="567"/>
        <v>0</v>
      </c>
      <c r="E1743" s="592">
        <f t="shared" si="567"/>
        <v>0</v>
      </c>
      <c r="F1743" s="592">
        <f t="shared" si="567"/>
        <v>0</v>
      </c>
      <c r="G1743" s="592">
        <f t="shared" si="567"/>
        <v>0</v>
      </c>
      <c r="H1743" s="592">
        <f t="shared" si="567"/>
        <v>0</v>
      </c>
    </row>
    <row r="1744" spans="3:8" hidden="1">
      <c r="C1744" s="592"/>
      <c r="D1744" s="593"/>
      <c r="E1744" s="592"/>
      <c r="F1744" s="592"/>
      <c r="G1744" s="592"/>
      <c r="H1744" s="592"/>
    </row>
    <row r="1745" spans="3:8" hidden="1">
      <c r="C1745" s="592">
        <f t="shared" ref="C1745:H1745" si="568">C519</f>
        <v>0</v>
      </c>
      <c r="D1745" s="593">
        <f t="shared" si="568"/>
        <v>0</v>
      </c>
      <c r="E1745" s="592">
        <f t="shared" si="568"/>
        <v>0</v>
      </c>
      <c r="F1745" s="592">
        <f t="shared" si="568"/>
        <v>0</v>
      </c>
      <c r="G1745" s="592">
        <f t="shared" si="568"/>
        <v>0</v>
      </c>
      <c r="H1745" s="592">
        <f t="shared" si="568"/>
        <v>0</v>
      </c>
    </row>
    <row r="1746" spans="3:8" hidden="1">
      <c r="C1746" s="592"/>
      <c r="D1746" s="593"/>
      <c r="E1746" s="592"/>
      <c r="F1746" s="592"/>
      <c r="G1746" s="592"/>
      <c r="H1746" s="592"/>
    </row>
    <row r="1747" spans="3:8" hidden="1">
      <c r="C1747" s="592">
        <f t="shared" ref="C1747:H1747" si="569">C520</f>
        <v>0</v>
      </c>
      <c r="D1747" s="593">
        <f t="shared" si="569"/>
        <v>0</v>
      </c>
      <c r="E1747" s="592">
        <f t="shared" si="569"/>
        <v>0</v>
      </c>
      <c r="F1747" s="592">
        <f t="shared" si="569"/>
        <v>0</v>
      </c>
      <c r="G1747" s="592">
        <f t="shared" si="569"/>
        <v>0</v>
      </c>
      <c r="H1747" s="592">
        <f t="shared" si="569"/>
        <v>0</v>
      </c>
    </row>
    <row r="1748" spans="3:8" hidden="1">
      <c r="C1748" s="592"/>
      <c r="D1748" s="593"/>
      <c r="E1748" s="592"/>
      <c r="F1748" s="592"/>
      <c r="G1748" s="592"/>
      <c r="H1748" s="592"/>
    </row>
    <row r="1749" spans="3:8" hidden="1">
      <c r="C1749" s="592">
        <f t="shared" ref="C1749:H1749" si="570">C521</f>
        <v>0</v>
      </c>
      <c r="D1749" s="593">
        <f t="shared" si="570"/>
        <v>0</v>
      </c>
      <c r="E1749" s="592">
        <f t="shared" si="570"/>
        <v>0</v>
      </c>
      <c r="F1749" s="592">
        <f t="shared" si="570"/>
        <v>0</v>
      </c>
      <c r="G1749" s="592">
        <f t="shared" si="570"/>
        <v>0</v>
      </c>
      <c r="H1749" s="592">
        <f t="shared" si="570"/>
        <v>0</v>
      </c>
    </row>
    <row r="1750" spans="3:8" hidden="1">
      <c r="C1750" s="592"/>
      <c r="D1750" s="593"/>
      <c r="E1750" s="592"/>
      <c r="F1750" s="592"/>
      <c r="G1750" s="592"/>
      <c r="H1750" s="592"/>
    </row>
    <row r="1751" spans="3:8" hidden="1">
      <c r="C1751" s="592">
        <f t="shared" ref="C1751:H1751" si="571">C522</f>
        <v>0</v>
      </c>
      <c r="D1751" s="593">
        <f t="shared" si="571"/>
        <v>0</v>
      </c>
      <c r="E1751" s="592">
        <f t="shared" si="571"/>
        <v>0</v>
      </c>
      <c r="F1751" s="592">
        <f t="shared" si="571"/>
        <v>0</v>
      </c>
      <c r="G1751" s="592">
        <f t="shared" si="571"/>
        <v>0</v>
      </c>
      <c r="H1751" s="592">
        <f t="shared" si="571"/>
        <v>0</v>
      </c>
    </row>
    <row r="1752" spans="3:8" hidden="1">
      <c r="C1752" s="592"/>
      <c r="D1752" s="593"/>
      <c r="E1752" s="592"/>
      <c r="F1752" s="592"/>
      <c r="G1752" s="592"/>
      <c r="H1752" s="592"/>
    </row>
    <row r="1753" spans="3:8" hidden="1">
      <c r="C1753" s="592">
        <f t="shared" ref="C1753:H1753" si="572">C523</f>
        <v>0</v>
      </c>
      <c r="D1753" s="593">
        <f t="shared" si="572"/>
        <v>0</v>
      </c>
      <c r="E1753" s="592">
        <f t="shared" si="572"/>
        <v>0</v>
      </c>
      <c r="F1753" s="592">
        <f t="shared" si="572"/>
        <v>0</v>
      </c>
      <c r="G1753" s="592">
        <f t="shared" si="572"/>
        <v>0</v>
      </c>
      <c r="H1753" s="592">
        <f t="shared" si="572"/>
        <v>0</v>
      </c>
    </row>
    <row r="1754" spans="3:8" hidden="1">
      <c r="C1754" s="592"/>
      <c r="D1754" s="593"/>
      <c r="E1754" s="592"/>
      <c r="F1754" s="592"/>
      <c r="G1754" s="592"/>
      <c r="H1754" s="592"/>
    </row>
    <row r="1755" spans="3:8" hidden="1">
      <c r="C1755" s="592">
        <f t="shared" ref="C1755:H1755" si="573">C524</f>
        <v>0</v>
      </c>
      <c r="D1755" s="593">
        <f t="shared" si="573"/>
        <v>0</v>
      </c>
      <c r="E1755" s="592">
        <f t="shared" si="573"/>
        <v>0</v>
      </c>
      <c r="F1755" s="592">
        <f t="shared" si="573"/>
        <v>0</v>
      </c>
      <c r="G1755" s="592">
        <f t="shared" si="573"/>
        <v>0</v>
      </c>
      <c r="H1755" s="592">
        <f t="shared" si="573"/>
        <v>0</v>
      </c>
    </row>
    <row r="1756" spans="3:8" hidden="1">
      <c r="C1756" s="592"/>
      <c r="D1756" s="593"/>
      <c r="E1756" s="592"/>
      <c r="F1756" s="592"/>
      <c r="G1756" s="592"/>
      <c r="H1756" s="592"/>
    </row>
    <row r="1757" spans="3:8" hidden="1">
      <c r="C1757" s="592">
        <f t="shared" ref="C1757:H1757" si="574">C525</f>
        <v>0</v>
      </c>
      <c r="D1757" s="593">
        <f t="shared" si="574"/>
        <v>0</v>
      </c>
      <c r="E1757" s="592">
        <f t="shared" si="574"/>
        <v>0</v>
      </c>
      <c r="F1757" s="592">
        <f t="shared" si="574"/>
        <v>0</v>
      </c>
      <c r="G1757" s="592">
        <f t="shared" si="574"/>
        <v>0</v>
      </c>
      <c r="H1757" s="592">
        <f t="shared" si="574"/>
        <v>0</v>
      </c>
    </row>
    <row r="1758" spans="3:8" hidden="1">
      <c r="C1758" s="592"/>
      <c r="D1758" s="593"/>
      <c r="E1758" s="592"/>
      <c r="F1758" s="592"/>
      <c r="G1758" s="592"/>
      <c r="H1758" s="592"/>
    </row>
    <row r="1759" spans="3:8" hidden="1">
      <c r="C1759" s="592">
        <f t="shared" ref="C1759:H1759" si="575">C526</f>
        <v>0</v>
      </c>
      <c r="D1759" s="593">
        <f t="shared" si="575"/>
        <v>0</v>
      </c>
      <c r="E1759" s="592">
        <f t="shared" si="575"/>
        <v>0</v>
      </c>
      <c r="F1759" s="592">
        <f t="shared" si="575"/>
        <v>0</v>
      </c>
      <c r="G1759" s="592">
        <f t="shared" si="575"/>
        <v>0</v>
      </c>
      <c r="H1759" s="592">
        <f t="shared" si="575"/>
        <v>0</v>
      </c>
    </row>
    <row r="1760" spans="3:8" hidden="1">
      <c r="C1760" s="592"/>
      <c r="D1760" s="593"/>
      <c r="E1760" s="592"/>
      <c r="F1760" s="592"/>
      <c r="G1760" s="592"/>
      <c r="H1760" s="592"/>
    </row>
    <row r="1761" spans="3:8" hidden="1">
      <c r="C1761" s="592">
        <f t="shared" ref="C1761:H1761" si="576">C527</f>
        <v>0</v>
      </c>
      <c r="D1761" s="593">
        <f t="shared" si="576"/>
        <v>0</v>
      </c>
      <c r="E1761" s="592">
        <f t="shared" si="576"/>
        <v>0</v>
      </c>
      <c r="F1761" s="592">
        <f t="shared" si="576"/>
        <v>0</v>
      </c>
      <c r="G1761" s="592">
        <f t="shared" si="576"/>
        <v>0</v>
      </c>
      <c r="H1761" s="592">
        <f t="shared" si="576"/>
        <v>0</v>
      </c>
    </row>
    <row r="1762" spans="3:8" hidden="1">
      <c r="C1762" s="592"/>
      <c r="D1762" s="593"/>
      <c r="E1762" s="592"/>
      <c r="F1762" s="592"/>
      <c r="G1762" s="592"/>
      <c r="H1762" s="592"/>
    </row>
    <row r="1763" spans="3:8" hidden="1">
      <c r="C1763" s="592">
        <f t="shared" ref="C1763:H1763" si="577">C528</f>
        <v>0</v>
      </c>
      <c r="D1763" s="593">
        <f t="shared" si="577"/>
        <v>0</v>
      </c>
      <c r="E1763" s="592">
        <f t="shared" si="577"/>
        <v>0</v>
      </c>
      <c r="F1763" s="592">
        <f t="shared" si="577"/>
        <v>0</v>
      </c>
      <c r="G1763" s="592">
        <f t="shared" si="577"/>
        <v>0</v>
      </c>
      <c r="H1763" s="592">
        <f t="shared" si="577"/>
        <v>0</v>
      </c>
    </row>
    <row r="1764" spans="3:8" hidden="1">
      <c r="C1764" s="592"/>
      <c r="D1764" s="593"/>
      <c r="E1764" s="592"/>
      <c r="F1764" s="592"/>
      <c r="G1764" s="592"/>
      <c r="H1764" s="592"/>
    </row>
    <row r="1765" spans="3:8" hidden="1">
      <c r="C1765" s="592">
        <f t="shared" ref="C1765:H1765" si="578">C529</f>
        <v>0</v>
      </c>
      <c r="D1765" s="593">
        <f t="shared" si="578"/>
        <v>0</v>
      </c>
      <c r="E1765" s="592">
        <f t="shared" si="578"/>
        <v>0</v>
      </c>
      <c r="F1765" s="592">
        <f t="shared" si="578"/>
        <v>0</v>
      </c>
      <c r="G1765" s="592">
        <f t="shared" si="578"/>
        <v>0</v>
      </c>
      <c r="H1765" s="592">
        <f t="shared" si="578"/>
        <v>0</v>
      </c>
    </row>
    <row r="1766" spans="3:8" hidden="1">
      <c r="C1766" s="592"/>
      <c r="D1766" s="593"/>
      <c r="E1766" s="592"/>
      <c r="F1766" s="592"/>
      <c r="G1766" s="592"/>
      <c r="H1766" s="592"/>
    </row>
    <row r="1767" spans="3:8" hidden="1">
      <c r="C1767" s="592">
        <f t="shared" ref="C1767:H1767" si="579">C530</f>
        <v>0</v>
      </c>
      <c r="D1767" s="593">
        <f t="shared" si="579"/>
        <v>0</v>
      </c>
      <c r="E1767" s="592">
        <f t="shared" si="579"/>
        <v>0</v>
      </c>
      <c r="F1767" s="592">
        <f t="shared" si="579"/>
        <v>0</v>
      </c>
      <c r="G1767" s="592">
        <f t="shared" si="579"/>
        <v>0</v>
      </c>
      <c r="H1767" s="592">
        <f t="shared" si="579"/>
        <v>0</v>
      </c>
    </row>
    <row r="1768" spans="3:8" hidden="1">
      <c r="C1768" s="592"/>
      <c r="D1768" s="593"/>
      <c r="E1768" s="592"/>
      <c r="F1768" s="592"/>
      <c r="G1768" s="592"/>
      <c r="H1768" s="592"/>
    </row>
    <row r="1769" spans="3:8" hidden="1">
      <c r="C1769" s="592">
        <f t="shared" ref="C1769:H1769" si="580">C531</f>
        <v>0</v>
      </c>
      <c r="D1769" s="593">
        <f t="shared" si="580"/>
        <v>0</v>
      </c>
      <c r="E1769" s="592">
        <f t="shared" si="580"/>
        <v>0</v>
      </c>
      <c r="F1769" s="592">
        <f t="shared" si="580"/>
        <v>0</v>
      </c>
      <c r="G1769" s="592">
        <f t="shared" si="580"/>
        <v>0</v>
      </c>
      <c r="H1769" s="592">
        <f t="shared" si="580"/>
        <v>0</v>
      </c>
    </row>
    <row r="1770" spans="3:8" hidden="1">
      <c r="C1770" s="592"/>
      <c r="D1770" s="593"/>
      <c r="E1770" s="592"/>
      <c r="F1770" s="592"/>
      <c r="G1770" s="592"/>
      <c r="H1770" s="592"/>
    </row>
    <row r="1771" spans="3:8" hidden="1">
      <c r="C1771" s="592">
        <f t="shared" ref="C1771:H1771" si="581">C532</f>
        <v>0</v>
      </c>
      <c r="D1771" s="593">
        <f t="shared" si="581"/>
        <v>0</v>
      </c>
      <c r="E1771" s="592">
        <f t="shared" si="581"/>
        <v>0</v>
      </c>
      <c r="F1771" s="592">
        <f t="shared" si="581"/>
        <v>0</v>
      </c>
      <c r="G1771" s="592">
        <f t="shared" si="581"/>
        <v>0</v>
      </c>
      <c r="H1771" s="592">
        <f t="shared" si="581"/>
        <v>0</v>
      </c>
    </row>
    <row r="1772" spans="3:8" hidden="1">
      <c r="C1772" s="592"/>
      <c r="D1772" s="593"/>
      <c r="E1772" s="592"/>
      <c r="F1772" s="592"/>
      <c r="G1772" s="592"/>
      <c r="H1772" s="592"/>
    </row>
    <row r="1773" spans="3:8" hidden="1">
      <c r="C1773" s="592">
        <f t="shared" ref="C1773:H1773" si="582">C533</f>
        <v>0</v>
      </c>
      <c r="D1773" s="593">
        <f t="shared" si="582"/>
        <v>0</v>
      </c>
      <c r="E1773" s="592">
        <f t="shared" si="582"/>
        <v>0</v>
      </c>
      <c r="F1773" s="592">
        <f t="shared" si="582"/>
        <v>0</v>
      </c>
      <c r="G1773" s="592">
        <f t="shared" si="582"/>
        <v>0</v>
      </c>
      <c r="H1773" s="592">
        <f t="shared" si="582"/>
        <v>0</v>
      </c>
    </row>
    <row r="1774" spans="3:8" hidden="1">
      <c r="C1774" s="592"/>
      <c r="D1774" s="593"/>
      <c r="E1774" s="592"/>
      <c r="F1774" s="592"/>
      <c r="G1774" s="592"/>
      <c r="H1774" s="592"/>
    </row>
    <row r="1775" spans="3:8" hidden="1">
      <c r="C1775" s="592">
        <f t="shared" ref="C1775:H1775" si="583">C534</f>
        <v>0</v>
      </c>
      <c r="D1775" s="593">
        <f t="shared" si="583"/>
        <v>0</v>
      </c>
      <c r="E1775" s="592">
        <f t="shared" si="583"/>
        <v>0</v>
      </c>
      <c r="F1775" s="592">
        <f t="shared" si="583"/>
        <v>0</v>
      </c>
      <c r="G1775" s="592">
        <f t="shared" si="583"/>
        <v>0</v>
      </c>
      <c r="H1775" s="592">
        <f t="shared" si="583"/>
        <v>0</v>
      </c>
    </row>
    <row r="1776" spans="3:8" hidden="1">
      <c r="C1776" s="592"/>
      <c r="D1776" s="593"/>
      <c r="E1776" s="592"/>
      <c r="F1776" s="592"/>
      <c r="G1776" s="592"/>
      <c r="H1776" s="592"/>
    </row>
    <row r="1777" spans="3:8" hidden="1">
      <c r="C1777" s="592">
        <f t="shared" ref="C1777:H1777" si="584">C535</f>
        <v>0</v>
      </c>
      <c r="D1777" s="593">
        <f t="shared" si="584"/>
        <v>0</v>
      </c>
      <c r="E1777" s="592">
        <f t="shared" si="584"/>
        <v>0</v>
      </c>
      <c r="F1777" s="592">
        <f t="shared" si="584"/>
        <v>0</v>
      </c>
      <c r="G1777" s="592">
        <f t="shared" si="584"/>
        <v>0</v>
      </c>
      <c r="H1777" s="592">
        <f t="shared" si="584"/>
        <v>0</v>
      </c>
    </row>
    <row r="1778" spans="3:8" hidden="1">
      <c r="C1778" s="592"/>
      <c r="D1778" s="593"/>
      <c r="E1778" s="592"/>
      <c r="F1778" s="592"/>
      <c r="G1778" s="592"/>
      <c r="H1778" s="592"/>
    </row>
    <row r="1779" spans="3:8" hidden="1">
      <c r="C1779" s="592">
        <f t="shared" ref="C1779:H1779" si="585">C536</f>
        <v>0</v>
      </c>
      <c r="D1779" s="593">
        <f t="shared" si="585"/>
        <v>0</v>
      </c>
      <c r="E1779" s="592">
        <f t="shared" si="585"/>
        <v>0</v>
      </c>
      <c r="F1779" s="592">
        <f t="shared" si="585"/>
        <v>0</v>
      </c>
      <c r="G1779" s="592">
        <f t="shared" si="585"/>
        <v>0</v>
      </c>
      <c r="H1779" s="592">
        <f t="shared" si="585"/>
        <v>0</v>
      </c>
    </row>
    <row r="1780" spans="3:8" hidden="1">
      <c r="C1780" s="592"/>
      <c r="D1780" s="593"/>
      <c r="E1780" s="592"/>
      <c r="F1780" s="592"/>
      <c r="G1780" s="592"/>
      <c r="H1780" s="592"/>
    </row>
    <row r="1781" spans="3:8" hidden="1">
      <c r="C1781" s="592">
        <f t="shared" ref="C1781:H1781" si="586">C537</f>
        <v>0</v>
      </c>
      <c r="D1781" s="593">
        <f t="shared" si="586"/>
        <v>0</v>
      </c>
      <c r="E1781" s="592">
        <f t="shared" si="586"/>
        <v>0</v>
      </c>
      <c r="F1781" s="592">
        <f t="shared" si="586"/>
        <v>0</v>
      </c>
      <c r="G1781" s="592">
        <f t="shared" si="586"/>
        <v>0</v>
      </c>
      <c r="H1781" s="592">
        <f t="shared" si="586"/>
        <v>0</v>
      </c>
    </row>
    <row r="1782" spans="3:8" hidden="1">
      <c r="C1782" s="592"/>
      <c r="D1782" s="593"/>
      <c r="E1782" s="592"/>
      <c r="F1782" s="592"/>
      <c r="G1782" s="592"/>
      <c r="H1782" s="592"/>
    </row>
    <row r="1783" spans="3:8" hidden="1">
      <c r="C1783" s="592">
        <f t="shared" ref="C1783:H1783" si="587">C538</f>
        <v>0</v>
      </c>
      <c r="D1783" s="593">
        <f t="shared" si="587"/>
        <v>0</v>
      </c>
      <c r="E1783" s="592">
        <f t="shared" si="587"/>
        <v>0</v>
      </c>
      <c r="F1783" s="592">
        <f t="shared" si="587"/>
        <v>0</v>
      </c>
      <c r="G1783" s="592">
        <f t="shared" si="587"/>
        <v>0</v>
      </c>
      <c r="H1783" s="592">
        <f t="shared" si="587"/>
        <v>0</v>
      </c>
    </row>
    <row r="1784" spans="3:8" hidden="1">
      <c r="C1784" s="592"/>
      <c r="D1784" s="593"/>
      <c r="E1784" s="592"/>
      <c r="F1784" s="592"/>
      <c r="G1784" s="592"/>
      <c r="H1784" s="592"/>
    </row>
    <row r="1785" spans="3:8" hidden="1">
      <c r="C1785" s="592">
        <f t="shared" ref="C1785:H1785" si="588">C539</f>
        <v>0</v>
      </c>
      <c r="D1785" s="593">
        <f t="shared" si="588"/>
        <v>0</v>
      </c>
      <c r="E1785" s="592">
        <f t="shared" si="588"/>
        <v>0</v>
      </c>
      <c r="F1785" s="592">
        <f t="shared" si="588"/>
        <v>0</v>
      </c>
      <c r="G1785" s="592">
        <f t="shared" si="588"/>
        <v>0</v>
      </c>
      <c r="H1785" s="592">
        <f t="shared" si="588"/>
        <v>0</v>
      </c>
    </row>
    <row r="1786" spans="3:8" hidden="1">
      <c r="C1786" s="592"/>
      <c r="D1786" s="593"/>
      <c r="E1786" s="592"/>
      <c r="F1786" s="592"/>
      <c r="G1786" s="592"/>
      <c r="H1786" s="592"/>
    </row>
    <row r="1787" spans="3:8" hidden="1">
      <c r="C1787" s="592">
        <f t="shared" ref="C1787:H1787" si="589">C540</f>
        <v>0</v>
      </c>
      <c r="D1787" s="593">
        <f t="shared" si="589"/>
        <v>0</v>
      </c>
      <c r="E1787" s="592">
        <f t="shared" si="589"/>
        <v>0</v>
      </c>
      <c r="F1787" s="592">
        <f t="shared" si="589"/>
        <v>0</v>
      </c>
      <c r="G1787" s="592">
        <f t="shared" si="589"/>
        <v>0</v>
      </c>
      <c r="H1787" s="592">
        <f t="shared" si="589"/>
        <v>0</v>
      </c>
    </row>
    <row r="1788" spans="3:8" hidden="1">
      <c r="C1788" s="592"/>
      <c r="D1788" s="593"/>
      <c r="E1788" s="592"/>
      <c r="F1788" s="592"/>
      <c r="G1788" s="592"/>
      <c r="H1788" s="592"/>
    </row>
    <row r="1789" spans="3:8" hidden="1">
      <c r="C1789" s="592">
        <f t="shared" ref="C1789:H1789" si="590">C541</f>
        <v>0</v>
      </c>
      <c r="D1789" s="593">
        <f t="shared" si="590"/>
        <v>0</v>
      </c>
      <c r="E1789" s="592">
        <f t="shared" si="590"/>
        <v>0</v>
      </c>
      <c r="F1789" s="592">
        <f t="shared" si="590"/>
        <v>0</v>
      </c>
      <c r="G1789" s="592">
        <f t="shared" si="590"/>
        <v>0</v>
      </c>
      <c r="H1789" s="592">
        <f t="shared" si="590"/>
        <v>0</v>
      </c>
    </row>
    <row r="1790" spans="3:8" hidden="1">
      <c r="C1790" s="592"/>
      <c r="D1790" s="593"/>
      <c r="E1790" s="592"/>
      <c r="F1790" s="592"/>
      <c r="G1790" s="592"/>
      <c r="H1790" s="592"/>
    </row>
    <row r="1791" spans="3:8" hidden="1">
      <c r="C1791" s="592">
        <f t="shared" ref="C1791:H1791" si="591">C542</f>
        <v>0</v>
      </c>
      <c r="D1791" s="593">
        <f t="shared" si="591"/>
        <v>0</v>
      </c>
      <c r="E1791" s="592">
        <f t="shared" si="591"/>
        <v>0</v>
      </c>
      <c r="F1791" s="592">
        <f t="shared" si="591"/>
        <v>0</v>
      </c>
      <c r="G1791" s="592">
        <f t="shared" si="591"/>
        <v>0</v>
      </c>
      <c r="H1791" s="592">
        <f t="shared" si="591"/>
        <v>0</v>
      </c>
    </row>
    <row r="1792" spans="3:8" hidden="1">
      <c r="C1792" s="592"/>
      <c r="D1792" s="593"/>
      <c r="E1792" s="592"/>
      <c r="F1792" s="592"/>
      <c r="G1792" s="592"/>
      <c r="H1792" s="592"/>
    </row>
    <row r="1793" spans="3:8" hidden="1">
      <c r="C1793" s="592">
        <f t="shared" ref="C1793:H1793" si="592">C543</f>
        <v>0</v>
      </c>
      <c r="D1793" s="593">
        <f t="shared" si="592"/>
        <v>0</v>
      </c>
      <c r="E1793" s="592">
        <f t="shared" si="592"/>
        <v>0</v>
      </c>
      <c r="F1793" s="592">
        <f t="shared" si="592"/>
        <v>0</v>
      </c>
      <c r="G1793" s="592">
        <f t="shared" si="592"/>
        <v>0</v>
      </c>
      <c r="H1793" s="592">
        <f t="shared" si="592"/>
        <v>0</v>
      </c>
    </row>
    <row r="1794" spans="3:8" hidden="1">
      <c r="C1794" s="592"/>
      <c r="D1794" s="593"/>
      <c r="E1794" s="592"/>
      <c r="F1794" s="592"/>
      <c r="G1794" s="592"/>
      <c r="H1794" s="592"/>
    </row>
    <row r="1795" spans="3:8" hidden="1">
      <c r="C1795" s="592">
        <f t="shared" ref="C1795:H1795" si="593">C544</f>
        <v>0</v>
      </c>
      <c r="D1795" s="593">
        <f t="shared" si="593"/>
        <v>0</v>
      </c>
      <c r="E1795" s="592">
        <f t="shared" si="593"/>
        <v>0</v>
      </c>
      <c r="F1795" s="592">
        <f t="shared" si="593"/>
        <v>0</v>
      </c>
      <c r="G1795" s="592">
        <f t="shared" si="593"/>
        <v>0</v>
      </c>
      <c r="H1795" s="592">
        <f t="shared" si="593"/>
        <v>0</v>
      </c>
    </row>
    <row r="1796" spans="3:8" hidden="1">
      <c r="C1796" s="592"/>
      <c r="D1796" s="593"/>
      <c r="E1796" s="592"/>
      <c r="F1796" s="592"/>
      <c r="G1796" s="592"/>
      <c r="H1796" s="592"/>
    </row>
    <row r="1797" spans="3:8" hidden="1">
      <c r="C1797" s="592">
        <f t="shared" ref="C1797:H1797" si="594">C545</f>
        <v>0</v>
      </c>
      <c r="D1797" s="593">
        <f t="shared" si="594"/>
        <v>0</v>
      </c>
      <c r="E1797" s="592">
        <f t="shared" si="594"/>
        <v>0</v>
      </c>
      <c r="F1797" s="592">
        <f t="shared" si="594"/>
        <v>0</v>
      </c>
      <c r="G1797" s="592">
        <f t="shared" si="594"/>
        <v>0</v>
      </c>
      <c r="H1797" s="592">
        <f t="shared" si="594"/>
        <v>0</v>
      </c>
    </row>
    <row r="1798" spans="3:8" hidden="1">
      <c r="C1798" s="592"/>
      <c r="D1798" s="593"/>
      <c r="E1798" s="592"/>
      <c r="F1798" s="592"/>
      <c r="G1798" s="592"/>
      <c r="H1798" s="592"/>
    </row>
    <row r="1799" spans="3:8" hidden="1">
      <c r="C1799" s="592">
        <f t="shared" ref="C1799:H1799" si="595">C546</f>
        <v>0</v>
      </c>
      <c r="D1799" s="593">
        <f t="shared" si="595"/>
        <v>0</v>
      </c>
      <c r="E1799" s="592">
        <f t="shared" si="595"/>
        <v>0</v>
      </c>
      <c r="F1799" s="592">
        <f t="shared" si="595"/>
        <v>0</v>
      </c>
      <c r="G1799" s="592">
        <f t="shared" si="595"/>
        <v>0</v>
      </c>
      <c r="H1799" s="592">
        <f t="shared" si="595"/>
        <v>0</v>
      </c>
    </row>
    <row r="1800" spans="3:8" hidden="1">
      <c r="C1800" s="592"/>
      <c r="D1800" s="593"/>
      <c r="E1800" s="592"/>
      <c r="F1800" s="592"/>
      <c r="G1800" s="592"/>
      <c r="H1800" s="592"/>
    </row>
    <row r="1801" spans="3:8" hidden="1">
      <c r="C1801" s="592">
        <f t="shared" ref="C1801:H1801" si="596">C547</f>
        <v>0</v>
      </c>
      <c r="D1801" s="593">
        <f t="shared" si="596"/>
        <v>0</v>
      </c>
      <c r="E1801" s="592">
        <f t="shared" si="596"/>
        <v>0</v>
      </c>
      <c r="F1801" s="592">
        <f t="shared" si="596"/>
        <v>0</v>
      </c>
      <c r="G1801" s="592">
        <f t="shared" si="596"/>
        <v>0</v>
      </c>
      <c r="H1801" s="592">
        <f t="shared" si="596"/>
        <v>0</v>
      </c>
    </row>
    <row r="1802" spans="3:8" hidden="1">
      <c r="C1802" s="592"/>
      <c r="D1802" s="593"/>
      <c r="E1802" s="592"/>
      <c r="F1802" s="592"/>
      <c r="G1802" s="592"/>
      <c r="H1802" s="592"/>
    </row>
    <row r="1803" spans="3:8" hidden="1">
      <c r="C1803" s="592">
        <f t="shared" ref="C1803:H1803" si="597">C548</f>
        <v>0</v>
      </c>
      <c r="D1803" s="593">
        <f t="shared" si="597"/>
        <v>0</v>
      </c>
      <c r="E1803" s="592">
        <f t="shared" si="597"/>
        <v>0</v>
      </c>
      <c r="F1803" s="592">
        <f t="shared" si="597"/>
        <v>0</v>
      </c>
      <c r="G1803" s="592">
        <f t="shared" si="597"/>
        <v>0</v>
      </c>
      <c r="H1803" s="592">
        <f t="shared" si="597"/>
        <v>0</v>
      </c>
    </row>
    <row r="1804" spans="3:8" hidden="1">
      <c r="C1804" s="592"/>
      <c r="D1804" s="593"/>
      <c r="E1804" s="592"/>
      <c r="F1804" s="592"/>
      <c r="G1804" s="592"/>
      <c r="H1804" s="592"/>
    </row>
    <row r="1805" spans="3:8" hidden="1">
      <c r="C1805" s="592">
        <f t="shared" ref="C1805:H1805" si="598">C549</f>
        <v>0</v>
      </c>
      <c r="D1805" s="593">
        <f t="shared" si="598"/>
        <v>0</v>
      </c>
      <c r="E1805" s="592">
        <f t="shared" si="598"/>
        <v>0</v>
      </c>
      <c r="F1805" s="592">
        <f t="shared" si="598"/>
        <v>0</v>
      </c>
      <c r="G1805" s="592">
        <f t="shared" si="598"/>
        <v>0</v>
      </c>
      <c r="H1805" s="592">
        <f t="shared" si="598"/>
        <v>0</v>
      </c>
    </row>
    <row r="1806" spans="3:8" hidden="1">
      <c r="C1806" s="592"/>
      <c r="D1806" s="593"/>
      <c r="E1806" s="592"/>
      <c r="F1806" s="592"/>
      <c r="G1806" s="592"/>
      <c r="H1806" s="592"/>
    </row>
    <row r="1807" spans="3:8" hidden="1">
      <c r="C1807" s="592">
        <f t="shared" ref="C1807:H1807" si="599">C550</f>
        <v>0</v>
      </c>
      <c r="D1807" s="593">
        <f t="shared" si="599"/>
        <v>0</v>
      </c>
      <c r="E1807" s="592">
        <f t="shared" si="599"/>
        <v>0</v>
      </c>
      <c r="F1807" s="592">
        <f t="shared" si="599"/>
        <v>0</v>
      </c>
      <c r="G1807" s="592">
        <f t="shared" si="599"/>
        <v>0</v>
      </c>
      <c r="H1807" s="592">
        <f t="shared" si="599"/>
        <v>0</v>
      </c>
    </row>
    <row r="1808" spans="3:8" hidden="1">
      <c r="C1808" s="592"/>
      <c r="D1808" s="593"/>
      <c r="E1808" s="592"/>
      <c r="F1808" s="592"/>
      <c r="G1808" s="592"/>
      <c r="H1808" s="592"/>
    </row>
    <row r="1809" spans="3:8" hidden="1">
      <c r="C1809" s="592">
        <f t="shared" ref="C1809:H1809" si="600">C551</f>
        <v>0</v>
      </c>
      <c r="D1809" s="593">
        <f t="shared" si="600"/>
        <v>0</v>
      </c>
      <c r="E1809" s="592">
        <f t="shared" si="600"/>
        <v>0</v>
      </c>
      <c r="F1809" s="592">
        <f t="shared" si="600"/>
        <v>0</v>
      </c>
      <c r="G1809" s="592">
        <f t="shared" si="600"/>
        <v>0</v>
      </c>
      <c r="H1809" s="592">
        <f t="shared" si="600"/>
        <v>0</v>
      </c>
    </row>
    <row r="1810" spans="3:8" hidden="1">
      <c r="C1810" s="592"/>
      <c r="D1810" s="593"/>
      <c r="E1810" s="592"/>
      <c r="F1810" s="592"/>
      <c r="G1810" s="592"/>
      <c r="H1810" s="592"/>
    </row>
    <row r="1811" spans="3:8" hidden="1">
      <c r="C1811" s="592">
        <f t="shared" ref="C1811:H1811" si="601">C552</f>
        <v>0</v>
      </c>
      <c r="D1811" s="593">
        <f t="shared" si="601"/>
        <v>0</v>
      </c>
      <c r="E1811" s="592">
        <f t="shared" si="601"/>
        <v>0</v>
      </c>
      <c r="F1811" s="592">
        <f t="shared" si="601"/>
        <v>0</v>
      </c>
      <c r="G1811" s="592">
        <f t="shared" si="601"/>
        <v>0</v>
      </c>
      <c r="H1811" s="592">
        <f t="shared" si="601"/>
        <v>0</v>
      </c>
    </row>
    <row r="1812" spans="3:8" hidden="1">
      <c r="C1812" s="592"/>
      <c r="D1812" s="593"/>
      <c r="E1812" s="592"/>
      <c r="F1812" s="592"/>
      <c r="G1812" s="592"/>
      <c r="H1812" s="592"/>
    </row>
    <row r="1813" spans="3:8" hidden="1">
      <c r="C1813" s="592">
        <f t="shared" ref="C1813:H1813" si="602">C553</f>
        <v>0</v>
      </c>
      <c r="D1813" s="593">
        <f t="shared" si="602"/>
        <v>0</v>
      </c>
      <c r="E1813" s="592">
        <f t="shared" si="602"/>
        <v>0</v>
      </c>
      <c r="F1813" s="592">
        <f t="shared" si="602"/>
        <v>0</v>
      </c>
      <c r="G1813" s="592">
        <f t="shared" si="602"/>
        <v>0</v>
      </c>
      <c r="H1813" s="592">
        <f t="shared" si="602"/>
        <v>0</v>
      </c>
    </row>
    <row r="1814" spans="3:8" hidden="1">
      <c r="C1814" s="592"/>
      <c r="D1814" s="593"/>
      <c r="E1814" s="592"/>
      <c r="F1814" s="592"/>
      <c r="G1814" s="592"/>
      <c r="H1814" s="592"/>
    </row>
    <row r="1815" spans="3:8" hidden="1">
      <c r="C1815" s="592">
        <f t="shared" ref="C1815:H1815" si="603">C554</f>
        <v>0</v>
      </c>
      <c r="D1815" s="593">
        <f t="shared" si="603"/>
        <v>0</v>
      </c>
      <c r="E1815" s="592">
        <f t="shared" si="603"/>
        <v>0</v>
      </c>
      <c r="F1815" s="592">
        <f t="shared" si="603"/>
        <v>0</v>
      </c>
      <c r="G1815" s="592">
        <f t="shared" si="603"/>
        <v>0</v>
      </c>
      <c r="H1815" s="592">
        <f t="shared" si="603"/>
        <v>0</v>
      </c>
    </row>
    <row r="1816" spans="3:8" hidden="1">
      <c r="C1816" s="592"/>
      <c r="D1816" s="593"/>
      <c r="E1816" s="592"/>
      <c r="F1816" s="592"/>
      <c r="G1816" s="592"/>
      <c r="H1816" s="592"/>
    </row>
    <row r="1817" spans="3:8" hidden="1">
      <c r="C1817" s="592">
        <f t="shared" ref="C1817:H1817" si="604">C555</f>
        <v>0</v>
      </c>
      <c r="D1817" s="593">
        <f t="shared" si="604"/>
        <v>0</v>
      </c>
      <c r="E1817" s="592">
        <f t="shared" si="604"/>
        <v>0</v>
      </c>
      <c r="F1817" s="592">
        <f t="shared" si="604"/>
        <v>0</v>
      </c>
      <c r="G1817" s="592">
        <f t="shared" si="604"/>
        <v>0</v>
      </c>
      <c r="H1817" s="592">
        <f t="shared" si="604"/>
        <v>0</v>
      </c>
    </row>
    <row r="1818" spans="3:8" hidden="1">
      <c r="C1818" s="592"/>
      <c r="D1818" s="593"/>
      <c r="E1818" s="592"/>
      <c r="F1818" s="592"/>
      <c r="G1818" s="592"/>
      <c r="H1818" s="592"/>
    </row>
    <row r="1819" spans="3:8" hidden="1">
      <c r="C1819" s="592">
        <f t="shared" ref="C1819:H1819" si="605">C556</f>
        <v>0</v>
      </c>
      <c r="D1819" s="593">
        <f t="shared" si="605"/>
        <v>0</v>
      </c>
      <c r="E1819" s="592">
        <f t="shared" si="605"/>
        <v>0</v>
      </c>
      <c r="F1819" s="592">
        <f t="shared" si="605"/>
        <v>0</v>
      </c>
      <c r="G1819" s="592">
        <f t="shared" si="605"/>
        <v>0</v>
      </c>
      <c r="H1819" s="592">
        <f t="shared" si="605"/>
        <v>0</v>
      </c>
    </row>
    <row r="1820" spans="3:8" hidden="1">
      <c r="C1820" s="592"/>
      <c r="D1820" s="593"/>
      <c r="E1820" s="592"/>
      <c r="F1820" s="592"/>
      <c r="G1820" s="592"/>
      <c r="H1820" s="592"/>
    </row>
    <row r="1821" spans="3:8" hidden="1">
      <c r="C1821" s="592">
        <f t="shared" ref="C1821:H1821" si="606">C557</f>
        <v>0</v>
      </c>
      <c r="D1821" s="593">
        <f t="shared" si="606"/>
        <v>0</v>
      </c>
      <c r="E1821" s="592">
        <f t="shared" si="606"/>
        <v>0</v>
      </c>
      <c r="F1821" s="592">
        <f t="shared" si="606"/>
        <v>0</v>
      </c>
      <c r="G1821" s="592">
        <f t="shared" si="606"/>
        <v>0</v>
      </c>
      <c r="H1821" s="592">
        <f t="shared" si="606"/>
        <v>0</v>
      </c>
    </row>
    <row r="1822" spans="3:8" hidden="1">
      <c r="C1822" s="592"/>
      <c r="D1822" s="593"/>
      <c r="E1822" s="592"/>
      <c r="F1822" s="592"/>
      <c r="G1822" s="592"/>
      <c r="H1822" s="592"/>
    </row>
    <row r="1823" spans="3:8" hidden="1">
      <c r="C1823" s="592">
        <f t="shared" ref="C1823:H1823" si="607">C558</f>
        <v>0</v>
      </c>
      <c r="D1823" s="593">
        <f t="shared" si="607"/>
        <v>0</v>
      </c>
      <c r="E1823" s="592">
        <f t="shared" si="607"/>
        <v>0</v>
      </c>
      <c r="F1823" s="592">
        <f t="shared" si="607"/>
        <v>0</v>
      </c>
      <c r="G1823" s="592">
        <f t="shared" si="607"/>
        <v>0</v>
      </c>
      <c r="H1823" s="592">
        <f t="shared" si="607"/>
        <v>0</v>
      </c>
    </row>
    <row r="1824" spans="3:8" hidden="1">
      <c r="C1824" s="592"/>
      <c r="D1824" s="593"/>
      <c r="E1824" s="592"/>
      <c r="F1824" s="592"/>
      <c r="G1824" s="592"/>
      <c r="H1824" s="592"/>
    </row>
    <row r="1825" spans="3:8" hidden="1">
      <c r="C1825" s="592">
        <f t="shared" ref="C1825:H1825" si="608">C559</f>
        <v>0</v>
      </c>
      <c r="D1825" s="593">
        <f t="shared" si="608"/>
        <v>0</v>
      </c>
      <c r="E1825" s="592">
        <f t="shared" si="608"/>
        <v>0</v>
      </c>
      <c r="F1825" s="592">
        <f t="shared" si="608"/>
        <v>0</v>
      </c>
      <c r="G1825" s="592">
        <f t="shared" si="608"/>
        <v>0</v>
      </c>
      <c r="H1825" s="592">
        <f t="shared" si="608"/>
        <v>0</v>
      </c>
    </row>
    <row r="1826" spans="3:8" hidden="1">
      <c r="C1826" s="592"/>
      <c r="D1826" s="593"/>
      <c r="E1826" s="592"/>
      <c r="F1826" s="592"/>
      <c r="G1826" s="592"/>
      <c r="H1826" s="592"/>
    </row>
    <row r="1827" spans="3:8" hidden="1">
      <c r="C1827" s="592">
        <f t="shared" ref="C1827:H1827" si="609">C560</f>
        <v>0</v>
      </c>
      <c r="D1827" s="593">
        <f t="shared" si="609"/>
        <v>0</v>
      </c>
      <c r="E1827" s="592">
        <f t="shared" si="609"/>
        <v>0</v>
      </c>
      <c r="F1827" s="592">
        <f t="shared" si="609"/>
        <v>0</v>
      </c>
      <c r="G1827" s="592">
        <f t="shared" si="609"/>
        <v>0</v>
      </c>
      <c r="H1827" s="592">
        <f t="shared" si="609"/>
        <v>0</v>
      </c>
    </row>
    <row r="1828" spans="3:8" hidden="1">
      <c r="C1828" s="592"/>
      <c r="D1828" s="593"/>
      <c r="E1828" s="592"/>
      <c r="F1828" s="592"/>
      <c r="G1828" s="592"/>
      <c r="H1828" s="592"/>
    </row>
    <row r="1829" spans="3:8" hidden="1">
      <c r="C1829" s="592">
        <f t="shared" ref="C1829:H1829" si="610">C561</f>
        <v>0</v>
      </c>
      <c r="D1829" s="593">
        <f t="shared" si="610"/>
        <v>0</v>
      </c>
      <c r="E1829" s="592">
        <f t="shared" si="610"/>
        <v>0</v>
      </c>
      <c r="F1829" s="592">
        <f t="shared" si="610"/>
        <v>0</v>
      </c>
      <c r="G1829" s="592">
        <f t="shared" si="610"/>
        <v>0</v>
      </c>
      <c r="H1829" s="592">
        <f t="shared" si="610"/>
        <v>0</v>
      </c>
    </row>
    <row r="1830" spans="3:8" hidden="1">
      <c r="C1830" s="592"/>
      <c r="D1830" s="593"/>
      <c r="E1830" s="592"/>
      <c r="F1830" s="592"/>
      <c r="G1830" s="592"/>
      <c r="H1830" s="592"/>
    </row>
    <row r="1831" spans="3:8" hidden="1">
      <c r="C1831" s="592">
        <f t="shared" ref="C1831:H1831" si="611">C562</f>
        <v>0</v>
      </c>
      <c r="D1831" s="593">
        <f t="shared" si="611"/>
        <v>0</v>
      </c>
      <c r="E1831" s="592">
        <f t="shared" si="611"/>
        <v>0</v>
      </c>
      <c r="F1831" s="592">
        <f t="shared" si="611"/>
        <v>0</v>
      </c>
      <c r="G1831" s="592">
        <f t="shared" si="611"/>
        <v>0</v>
      </c>
      <c r="H1831" s="592">
        <f t="shared" si="611"/>
        <v>0</v>
      </c>
    </row>
    <row r="1832" spans="3:8" hidden="1">
      <c r="C1832" s="592"/>
      <c r="D1832" s="593"/>
      <c r="E1832" s="592"/>
      <c r="F1832" s="592"/>
      <c r="G1832" s="592"/>
      <c r="H1832" s="592"/>
    </row>
    <row r="1833" spans="3:8" hidden="1">
      <c r="C1833" s="592">
        <f t="shared" ref="C1833:H1833" si="612">C563</f>
        <v>0</v>
      </c>
      <c r="D1833" s="593">
        <f t="shared" si="612"/>
        <v>0</v>
      </c>
      <c r="E1833" s="592">
        <f t="shared" si="612"/>
        <v>0</v>
      </c>
      <c r="F1833" s="592">
        <f t="shared" si="612"/>
        <v>0</v>
      </c>
      <c r="G1833" s="592">
        <f t="shared" si="612"/>
        <v>0</v>
      </c>
      <c r="H1833" s="592">
        <f t="shared" si="612"/>
        <v>0</v>
      </c>
    </row>
    <row r="1834" spans="3:8" hidden="1">
      <c r="C1834" s="592"/>
      <c r="D1834" s="593"/>
      <c r="E1834" s="592"/>
      <c r="F1834" s="592"/>
      <c r="G1834" s="592"/>
      <c r="H1834" s="592"/>
    </row>
    <row r="1835" spans="3:8" hidden="1">
      <c r="C1835" s="592">
        <f t="shared" ref="C1835:H1835" si="613">C564</f>
        <v>0</v>
      </c>
      <c r="D1835" s="593">
        <f t="shared" si="613"/>
        <v>0</v>
      </c>
      <c r="E1835" s="592">
        <f t="shared" si="613"/>
        <v>0</v>
      </c>
      <c r="F1835" s="592">
        <f t="shared" si="613"/>
        <v>0</v>
      </c>
      <c r="G1835" s="592">
        <f t="shared" si="613"/>
        <v>0</v>
      </c>
      <c r="H1835" s="592">
        <f t="shared" si="613"/>
        <v>0</v>
      </c>
    </row>
    <row r="1836" spans="3:8" hidden="1">
      <c r="C1836" s="592"/>
      <c r="D1836" s="593"/>
      <c r="E1836" s="592"/>
      <c r="F1836" s="592"/>
      <c r="G1836" s="592"/>
      <c r="H1836" s="592"/>
    </row>
    <row r="1837" spans="3:8" hidden="1">
      <c r="C1837" s="592">
        <f t="shared" ref="C1837:H1837" si="614">C565</f>
        <v>0</v>
      </c>
      <c r="D1837" s="593">
        <f t="shared" si="614"/>
        <v>0</v>
      </c>
      <c r="E1837" s="592">
        <f t="shared" si="614"/>
        <v>0</v>
      </c>
      <c r="F1837" s="592">
        <f t="shared" si="614"/>
        <v>0</v>
      </c>
      <c r="G1837" s="592">
        <f t="shared" si="614"/>
        <v>0</v>
      </c>
      <c r="H1837" s="592">
        <f t="shared" si="614"/>
        <v>0</v>
      </c>
    </row>
    <row r="1838" spans="3:8" hidden="1">
      <c r="C1838" s="592"/>
      <c r="D1838" s="593"/>
      <c r="E1838" s="592"/>
      <c r="F1838" s="592"/>
      <c r="G1838" s="592"/>
      <c r="H1838" s="592"/>
    </row>
    <row r="1839" spans="3:8" hidden="1">
      <c r="C1839" s="592">
        <f t="shared" ref="C1839:H1839" si="615">C566</f>
        <v>0</v>
      </c>
      <c r="D1839" s="593">
        <f t="shared" si="615"/>
        <v>0</v>
      </c>
      <c r="E1839" s="592">
        <f t="shared" si="615"/>
        <v>0</v>
      </c>
      <c r="F1839" s="592">
        <f t="shared" si="615"/>
        <v>0</v>
      </c>
      <c r="G1839" s="592">
        <f t="shared" si="615"/>
        <v>0</v>
      </c>
      <c r="H1839" s="592">
        <f t="shared" si="615"/>
        <v>0</v>
      </c>
    </row>
    <row r="1840" spans="3:8" hidden="1">
      <c r="C1840" s="592"/>
      <c r="D1840" s="593"/>
      <c r="E1840" s="592"/>
      <c r="F1840" s="592"/>
      <c r="G1840" s="592"/>
      <c r="H1840" s="592"/>
    </row>
    <row r="1841" spans="3:8" hidden="1">
      <c r="C1841" s="592">
        <f t="shared" ref="C1841:H1841" si="616">C567</f>
        <v>0</v>
      </c>
      <c r="D1841" s="593">
        <f t="shared" si="616"/>
        <v>0</v>
      </c>
      <c r="E1841" s="592">
        <f t="shared" si="616"/>
        <v>0</v>
      </c>
      <c r="F1841" s="592">
        <f t="shared" si="616"/>
        <v>0</v>
      </c>
      <c r="G1841" s="592">
        <f t="shared" si="616"/>
        <v>0</v>
      </c>
      <c r="H1841" s="592">
        <f t="shared" si="616"/>
        <v>0</v>
      </c>
    </row>
    <row r="1842" spans="3:8" hidden="1">
      <c r="C1842" s="592"/>
      <c r="D1842" s="593"/>
      <c r="E1842" s="592"/>
      <c r="F1842" s="592"/>
      <c r="G1842" s="592"/>
      <c r="H1842" s="592"/>
    </row>
    <row r="1843" spans="3:8" hidden="1">
      <c r="C1843" s="592">
        <f t="shared" ref="C1843:H1843" si="617">C568</f>
        <v>0</v>
      </c>
      <c r="D1843" s="593">
        <f t="shared" si="617"/>
        <v>0</v>
      </c>
      <c r="E1843" s="592">
        <f t="shared" si="617"/>
        <v>0</v>
      </c>
      <c r="F1843" s="592">
        <f t="shared" si="617"/>
        <v>0</v>
      </c>
      <c r="G1843" s="592">
        <f t="shared" si="617"/>
        <v>0</v>
      </c>
      <c r="H1843" s="592">
        <f t="shared" si="617"/>
        <v>0</v>
      </c>
    </row>
    <row r="1844" spans="3:8" hidden="1">
      <c r="C1844" s="592"/>
      <c r="D1844" s="593"/>
      <c r="E1844" s="592"/>
      <c r="F1844" s="592"/>
      <c r="G1844" s="592"/>
      <c r="H1844" s="592"/>
    </row>
    <row r="1845" spans="3:8" hidden="1">
      <c r="C1845" s="592">
        <f t="shared" ref="C1845:H1845" si="618">C569</f>
        <v>0</v>
      </c>
      <c r="D1845" s="593">
        <f t="shared" si="618"/>
        <v>0</v>
      </c>
      <c r="E1845" s="592">
        <f t="shared" si="618"/>
        <v>0</v>
      </c>
      <c r="F1845" s="592">
        <f t="shared" si="618"/>
        <v>0</v>
      </c>
      <c r="G1845" s="592">
        <f t="shared" si="618"/>
        <v>0</v>
      </c>
      <c r="H1845" s="592">
        <f t="shared" si="618"/>
        <v>0</v>
      </c>
    </row>
    <row r="1846" spans="3:8" hidden="1">
      <c r="C1846" s="592"/>
      <c r="D1846" s="593"/>
      <c r="E1846" s="592"/>
      <c r="F1846" s="592"/>
      <c r="G1846" s="592"/>
      <c r="H1846" s="592"/>
    </row>
    <row r="1847" spans="3:8" hidden="1">
      <c r="C1847" s="592">
        <f t="shared" ref="C1847:H1847" si="619">C570</f>
        <v>0</v>
      </c>
      <c r="D1847" s="593">
        <f t="shared" si="619"/>
        <v>0</v>
      </c>
      <c r="E1847" s="592">
        <f t="shared" si="619"/>
        <v>0</v>
      </c>
      <c r="F1847" s="592">
        <f t="shared" si="619"/>
        <v>0</v>
      </c>
      <c r="G1847" s="592">
        <f t="shared" si="619"/>
        <v>0</v>
      </c>
      <c r="H1847" s="592">
        <f t="shared" si="619"/>
        <v>0</v>
      </c>
    </row>
    <row r="1848" spans="3:8" hidden="1">
      <c r="C1848" s="592"/>
      <c r="D1848" s="593"/>
      <c r="E1848" s="592"/>
      <c r="F1848" s="592"/>
      <c r="G1848" s="592"/>
      <c r="H1848" s="592"/>
    </row>
    <row r="1849" spans="3:8" hidden="1">
      <c r="C1849" s="592">
        <f t="shared" ref="C1849:H1849" si="620">C571</f>
        <v>0</v>
      </c>
      <c r="D1849" s="593">
        <f t="shared" si="620"/>
        <v>0</v>
      </c>
      <c r="E1849" s="592">
        <f t="shared" si="620"/>
        <v>0</v>
      </c>
      <c r="F1849" s="592">
        <f t="shared" si="620"/>
        <v>0</v>
      </c>
      <c r="G1849" s="592">
        <f t="shared" si="620"/>
        <v>0</v>
      </c>
      <c r="H1849" s="592">
        <f t="shared" si="620"/>
        <v>0</v>
      </c>
    </row>
    <row r="1850" spans="3:8" hidden="1">
      <c r="C1850" s="592"/>
      <c r="D1850" s="593"/>
      <c r="E1850" s="592"/>
      <c r="F1850" s="592"/>
      <c r="G1850" s="592"/>
      <c r="H1850" s="592"/>
    </row>
    <row r="1851" spans="3:8" hidden="1">
      <c r="C1851" s="592">
        <f t="shared" ref="C1851:H1851" si="621">C572</f>
        <v>0</v>
      </c>
      <c r="D1851" s="593">
        <f t="shared" si="621"/>
        <v>0</v>
      </c>
      <c r="E1851" s="592">
        <f t="shared" si="621"/>
        <v>0</v>
      </c>
      <c r="F1851" s="592">
        <f t="shared" si="621"/>
        <v>0</v>
      </c>
      <c r="G1851" s="592">
        <f t="shared" si="621"/>
        <v>0</v>
      </c>
      <c r="H1851" s="592">
        <f t="shared" si="621"/>
        <v>0</v>
      </c>
    </row>
    <row r="1852" spans="3:8" hidden="1">
      <c r="C1852" s="592"/>
      <c r="D1852" s="593"/>
      <c r="E1852" s="592"/>
      <c r="F1852" s="592"/>
      <c r="G1852" s="592"/>
      <c r="H1852" s="592"/>
    </row>
    <row r="1853" spans="3:8" hidden="1">
      <c r="C1853" s="592">
        <f t="shared" ref="C1853:H1853" si="622">C573</f>
        <v>0</v>
      </c>
      <c r="D1853" s="593">
        <f t="shared" si="622"/>
        <v>0</v>
      </c>
      <c r="E1853" s="592">
        <f t="shared" si="622"/>
        <v>0</v>
      </c>
      <c r="F1853" s="592">
        <f t="shared" si="622"/>
        <v>0</v>
      </c>
      <c r="G1853" s="592">
        <f t="shared" si="622"/>
        <v>0</v>
      </c>
      <c r="H1853" s="592">
        <f t="shared" si="622"/>
        <v>0</v>
      </c>
    </row>
    <row r="1854" spans="3:8" hidden="1">
      <c r="C1854" s="592"/>
      <c r="D1854" s="593"/>
      <c r="E1854" s="592"/>
      <c r="F1854" s="592"/>
      <c r="G1854" s="592"/>
      <c r="H1854" s="592"/>
    </row>
    <row r="1855" spans="3:8" hidden="1">
      <c r="C1855" s="592">
        <f t="shared" ref="C1855:H1855" si="623">C574</f>
        <v>0</v>
      </c>
      <c r="D1855" s="593">
        <f t="shared" si="623"/>
        <v>0</v>
      </c>
      <c r="E1855" s="592">
        <f t="shared" si="623"/>
        <v>0</v>
      </c>
      <c r="F1855" s="592">
        <f t="shared" si="623"/>
        <v>0</v>
      </c>
      <c r="G1855" s="592">
        <f t="shared" si="623"/>
        <v>0</v>
      </c>
      <c r="H1855" s="592">
        <f t="shared" si="623"/>
        <v>0</v>
      </c>
    </row>
    <row r="1856" spans="3:8" hidden="1">
      <c r="C1856" s="592"/>
      <c r="D1856" s="593"/>
      <c r="E1856" s="592"/>
      <c r="F1856" s="592"/>
      <c r="G1856" s="592"/>
      <c r="H1856" s="592"/>
    </row>
    <row r="1857" spans="3:8" hidden="1">
      <c r="C1857" s="592">
        <f t="shared" ref="C1857:H1857" si="624">C575</f>
        <v>0</v>
      </c>
      <c r="D1857" s="593">
        <f t="shared" si="624"/>
        <v>0</v>
      </c>
      <c r="E1857" s="592">
        <f t="shared" si="624"/>
        <v>0</v>
      </c>
      <c r="F1857" s="592">
        <f t="shared" si="624"/>
        <v>0</v>
      </c>
      <c r="G1857" s="592">
        <f t="shared" si="624"/>
        <v>0</v>
      </c>
      <c r="H1857" s="592">
        <f t="shared" si="624"/>
        <v>0</v>
      </c>
    </row>
    <row r="1858" spans="3:8" hidden="1">
      <c r="C1858" s="592"/>
      <c r="D1858" s="593"/>
      <c r="E1858" s="592"/>
      <c r="F1858" s="592"/>
      <c r="G1858" s="592"/>
      <c r="H1858" s="592"/>
    </row>
    <row r="1859" spans="3:8" hidden="1">
      <c r="C1859" s="592">
        <f t="shared" ref="C1859:H1859" si="625">C576</f>
        <v>0</v>
      </c>
      <c r="D1859" s="593">
        <f t="shared" si="625"/>
        <v>0</v>
      </c>
      <c r="E1859" s="592">
        <f t="shared" si="625"/>
        <v>0</v>
      </c>
      <c r="F1859" s="592">
        <f t="shared" si="625"/>
        <v>0</v>
      </c>
      <c r="G1859" s="592">
        <f t="shared" si="625"/>
        <v>0</v>
      </c>
      <c r="H1859" s="592">
        <f t="shared" si="625"/>
        <v>0</v>
      </c>
    </row>
    <row r="1860" spans="3:8" hidden="1">
      <c r="C1860" s="592"/>
      <c r="D1860" s="593"/>
      <c r="E1860" s="592"/>
      <c r="F1860" s="592"/>
      <c r="G1860" s="592"/>
      <c r="H1860" s="592"/>
    </row>
    <row r="1861" spans="3:8" hidden="1">
      <c r="C1861" s="592">
        <f t="shared" ref="C1861:H1861" si="626">C577</f>
        <v>0</v>
      </c>
      <c r="D1861" s="593">
        <f t="shared" si="626"/>
        <v>0</v>
      </c>
      <c r="E1861" s="592">
        <f t="shared" si="626"/>
        <v>0</v>
      </c>
      <c r="F1861" s="592">
        <f t="shared" si="626"/>
        <v>0</v>
      </c>
      <c r="G1861" s="592">
        <f t="shared" si="626"/>
        <v>0</v>
      </c>
      <c r="H1861" s="592">
        <f t="shared" si="626"/>
        <v>0</v>
      </c>
    </row>
    <row r="1862" spans="3:8" hidden="1">
      <c r="C1862" s="592"/>
      <c r="D1862" s="593"/>
      <c r="E1862" s="592"/>
      <c r="F1862" s="592"/>
      <c r="G1862" s="592"/>
      <c r="H1862" s="592"/>
    </row>
    <row r="1863" spans="3:8" hidden="1">
      <c r="C1863" s="592">
        <f t="shared" ref="C1863:H1863" si="627">C578</f>
        <v>0</v>
      </c>
      <c r="D1863" s="593">
        <f t="shared" si="627"/>
        <v>0</v>
      </c>
      <c r="E1863" s="592">
        <f t="shared" si="627"/>
        <v>0</v>
      </c>
      <c r="F1863" s="592">
        <f t="shared" si="627"/>
        <v>0</v>
      </c>
      <c r="G1863" s="592">
        <f t="shared" si="627"/>
        <v>0</v>
      </c>
      <c r="H1863" s="592">
        <f t="shared" si="627"/>
        <v>0</v>
      </c>
    </row>
    <row r="1864" spans="3:8" hidden="1">
      <c r="C1864" s="592"/>
      <c r="D1864" s="593"/>
      <c r="E1864" s="592"/>
      <c r="F1864" s="592"/>
      <c r="G1864" s="592"/>
      <c r="H1864" s="592"/>
    </row>
    <row r="1865" spans="3:8" hidden="1">
      <c r="C1865" s="592">
        <f t="shared" ref="C1865:H1865" si="628">C579</f>
        <v>0</v>
      </c>
      <c r="D1865" s="593">
        <f t="shared" si="628"/>
        <v>0</v>
      </c>
      <c r="E1865" s="592">
        <f t="shared" si="628"/>
        <v>0</v>
      </c>
      <c r="F1865" s="592">
        <f t="shared" si="628"/>
        <v>0</v>
      </c>
      <c r="G1865" s="592">
        <f t="shared" si="628"/>
        <v>0</v>
      </c>
      <c r="H1865" s="592">
        <f t="shared" si="628"/>
        <v>0</v>
      </c>
    </row>
    <row r="1866" spans="3:8" hidden="1">
      <c r="C1866" s="592"/>
      <c r="D1866" s="593"/>
      <c r="E1866" s="592"/>
      <c r="F1866" s="592"/>
      <c r="G1866" s="592"/>
      <c r="H1866" s="592"/>
    </row>
    <row r="1867" spans="3:8" hidden="1">
      <c r="C1867" s="592">
        <f t="shared" ref="C1867:H1867" si="629">C580</f>
        <v>0</v>
      </c>
      <c r="D1867" s="593">
        <f t="shared" si="629"/>
        <v>0</v>
      </c>
      <c r="E1867" s="592">
        <f t="shared" si="629"/>
        <v>0</v>
      </c>
      <c r="F1867" s="592">
        <f t="shared" si="629"/>
        <v>0</v>
      </c>
      <c r="G1867" s="592">
        <f t="shared" si="629"/>
        <v>0</v>
      </c>
      <c r="H1867" s="592">
        <f t="shared" si="629"/>
        <v>0</v>
      </c>
    </row>
    <row r="1868" spans="3:8" hidden="1">
      <c r="C1868" s="592"/>
      <c r="D1868" s="593"/>
      <c r="E1868" s="592"/>
      <c r="F1868" s="592"/>
      <c r="G1868" s="592"/>
      <c r="H1868" s="592"/>
    </row>
    <row r="1869" spans="3:8" hidden="1">
      <c r="C1869" s="592">
        <f t="shared" ref="C1869:H1869" si="630">C581</f>
        <v>0</v>
      </c>
      <c r="D1869" s="593">
        <f t="shared" si="630"/>
        <v>0</v>
      </c>
      <c r="E1869" s="592">
        <f t="shared" si="630"/>
        <v>0</v>
      </c>
      <c r="F1869" s="592">
        <f t="shared" si="630"/>
        <v>0</v>
      </c>
      <c r="G1869" s="592">
        <f t="shared" si="630"/>
        <v>0</v>
      </c>
      <c r="H1869" s="592">
        <f t="shared" si="630"/>
        <v>0</v>
      </c>
    </row>
    <row r="1870" spans="3:8" hidden="1">
      <c r="C1870" s="592"/>
      <c r="D1870" s="593"/>
      <c r="E1870" s="592"/>
      <c r="F1870" s="592"/>
      <c r="G1870" s="592"/>
      <c r="H1870" s="592"/>
    </row>
    <row r="1871" spans="3:8" hidden="1">
      <c r="C1871" s="592">
        <f t="shared" ref="C1871:H1871" si="631">C582</f>
        <v>0</v>
      </c>
      <c r="D1871" s="593">
        <f t="shared" si="631"/>
        <v>0</v>
      </c>
      <c r="E1871" s="592">
        <f t="shared" si="631"/>
        <v>0</v>
      </c>
      <c r="F1871" s="592">
        <f t="shared" si="631"/>
        <v>0</v>
      </c>
      <c r="G1871" s="592">
        <f t="shared" si="631"/>
        <v>0</v>
      </c>
      <c r="H1871" s="592">
        <f t="shared" si="631"/>
        <v>0</v>
      </c>
    </row>
    <row r="1872" spans="3:8" hidden="1">
      <c r="C1872" s="592"/>
      <c r="D1872" s="593"/>
      <c r="E1872" s="592"/>
      <c r="F1872" s="592"/>
      <c r="G1872" s="592"/>
      <c r="H1872" s="592"/>
    </row>
    <row r="1873" spans="3:8" hidden="1">
      <c r="C1873" s="592">
        <f t="shared" ref="C1873:H1873" si="632">C583</f>
        <v>0</v>
      </c>
      <c r="D1873" s="593">
        <f t="shared" si="632"/>
        <v>0</v>
      </c>
      <c r="E1873" s="592">
        <f t="shared" si="632"/>
        <v>0</v>
      </c>
      <c r="F1873" s="592">
        <f t="shared" si="632"/>
        <v>0</v>
      </c>
      <c r="G1873" s="592">
        <f t="shared" si="632"/>
        <v>0</v>
      </c>
      <c r="H1873" s="592">
        <f t="shared" si="632"/>
        <v>0</v>
      </c>
    </row>
    <row r="1874" spans="3:8" hidden="1">
      <c r="C1874" s="592"/>
      <c r="D1874" s="593"/>
      <c r="E1874" s="592"/>
      <c r="F1874" s="592"/>
      <c r="G1874" s="592"/>
      <c r="H1874" s="592"/>
    </row>
    <row r="1875" spans="3:8" hidden="1">
      <c r="C1875" s="592">
        <f t="shared" ref="C1875:H1875" si="633">C584</f>
        <v>0</v>
      </c>
      <c r="D1875" s="593">
        <f t="shared" si="633"/>
        <v>0</v>
      </c>
      <c r="E1875" s="592">
        <f t="shared" si="633"/>
        <v>0</v>
      </c>
      <c r="F1875" s="592">
        <f t="shared" si="633"/>
        <v>0</v>
      </c>
      <c r="G1875" s="592">
        <f t="shared" si="633"/>
        <v>0</v>
      </c>
      <c r="H1875" s="592">
        <f t="shared" si="633"/>
        <v>0</v>
      </c>
    </row>
    <row r="1876" spans="3:8" hidden="1">
      <c r="C1876" s="592"/>
      <c r="D1876" s="593"/>
      <c r="E1876" s="592"/>
      <c r="F1876" s="592"/>
      <c r="G1876" s="592"/>
      <c r="H1876" s="592"/>
    </row>
    <row r="1877" spans="3:8" hidden="1">
      <c r="C1877" s="592">
        <f t="shared" ref="C1877:H1877" si="634">C585</f>
        <v>0</v>
      </c>
      <c r="D1877" s="593">
        <f t="shared" si="634"/>
        <v>0</v>
      </c>
      <c r="E1877" s="592">
        <f t="shared" si="634"/>
        <v>0</v>
      </c>
      <c r="F1877" s="592">
        <f t="shared" si="634"/>
        <v>0</v>
      </c>
      <c r="G1877" s="592">
        <f t="shared" si="634"/>
        <v>0</v>
      </c>
      <c r="H1877" s="592">
        <f t="shared" si="634"/>
        <v>0</v>
      </c>
    </row>
    <row r="1878" spans="3:8" hidden="1">
      <c r="C1878" s="592"/>
      <c r="D1878" s="593"/>
      <c r="E1878" s="592"/>
      <c r="F1878" s="592"/>
      <c r="G1878" s="592"/>
      <c r="H1878" s="592"/>
    </row>
    <row r="1879" spans="3:8" hidden="1">
      <c r="C1879" s="592">
        <f t="shared" ref="C1879:H1879" si="635">C586</f>
        <v>0</v>
      </c>
      <c r="D1879" s="593">
        <f t="shared" si="635"/>
        <v>0</v>
      </c>
      <c r="E1879" s="592">
        <f t="shared" si="635"/>
        <v>0</v>
      </c>
      <c r="F1879" s="592">
        <f t="shared" si="635"/>
        <v>0</v>
      </c>
      <c r="G1879" s="592">
        <f t="shared" si="635"/>
        <v>0</v>
      </c>
      <c r="H1879" s="592">
        <f t="shared" si="635"/>
        <v>0</v>
      </c>
    </row>
    <row r="1880" spans="3:8" hidden="1">
      <c r="C1880" s="592"/>
      <c r="D1880" s="593"/>
      <c r="E1880" s="592"/>
      <c r="F1880" s="592"/>
      <c r="G1880" s="592"/>
      <c r="H1880" s="592"/>
    </row>
    <row r="1881" spans="3:8" hidden="1">
      <c r="C1881" s="592">
        <f t="shared" ref="C1881:H1881" si="636">C587</f>
        <v>0</v>
      </c>
      <c r="D1881" s="593">
        <f t="shared" si="636"/>
        <v>0</v>
      </c>
      <c r="E1881" s="592">
        <f t="shared" si="636"/>
        <v>0</v>
      </c>
      <c r="F1881" s="592">
        <f t="shared" si="636"/>
        <v>0</v>
      </c>
      <c r="G1881" s="592">
        <f t="shared" si="636"/>
        <v>0</v>
      </c>
      <c r="H1881" s="592">
        <f t="shared" si="636"/>
        <v>0</v>
      </c>
    </row>
    <row r="1882" spans="3:8" hidden="1">
      <c r="C1882" s="592"/>
      <c r="D1882" s="593"/>
      <c r="E1882" s="592"/>
      <c r="F1882" s="592"/>
      <c r="G1882" s="592"/>
      <c r="H1882" s="592"/>
    </row>
    <row r="1883" spans="3:8" hidden="1">
      <c r="C1883" s="592">
        <f t="shared" ref="C1883:H1883" si="637">C588</f>
        <v>0</v>
      </c>
      <c r="D1883" s="593">
        <f t="shared" si="637"/>
        <v>0</v>
      </c>
      <c r="E1883" s="592">
        <f t="shared" si="637"/>
        <v>0</v>
      </c>
      <c r="F1883" s="592">
        <f t="shared" si="637"/>
        <v>0</v>
      </c>
      <c r="G1883" s="592">
        <f t="shared" si="637"/>
        <v>0</v>
      </c>
      <c r="H1883" s="592">
        <f t="shared" si="637"/>
        <v>0</v>
      </c>
    </row>
    <row r="1884" spans="3:8" hidden="1">
      <c r="C1884" s="592"/>
      <c r="D1884" s="593"/>
      <c r="E1884" s="592"/>
      <c r="F1884" s="592"/>
      <c r="G1884" s="592"/>
      <c r="H1884" s="592"/>
    </row>
    <row r="1885" spans="3:8" hidden="1">
      <c r="C1885" s="592">
        <f t="shared" ref="C1885:H1885" si="638">C589</f>
        <v>0</v>
      </c>
      <c r="D1885" s="593">
        <f t="shared" si="638"/>
        <v>0</v>
      </c>
      <c r="E1885" s="592">
        <f t="shared" si="638"/>
        <v>0</v>
      </c>
      <c r="F1885" s="592">
        <f t="shared" si="638"/>
        <v>0</v>
      </c>
      <c r="G1885" s="592">
        <f t="shared" si="638"/>
        <v>0</v>
      </c>
      <c r="H1885" s="592">
        <f t="shared" si="638"/>
        <v>0</v>
      </c>
    </row>
    <row r="1886" spans="3:8" hidden="1">
      <c r="C1886" s="592"/>
      <c r="D1886" s="593"/>
      <c r="E1886" s="592"/>
      <c r="F1886" s="592"/>
      <c r="G1886" s="592"/>
      <c r="H1886" s="592"/>
    </row>
    <row r="1887" spans="3:8" hidden="1">
      <c r="C1887" s="592">
        <f t="shared" ref="C1887:H1887" si="639">C590</f>
        <v>0</v>
      </c>
      <c r="D1887" s="593">
        <f t="shared" si="639"/>
        <v>0</v>
      </c>
      <c r="E1887" s="592">
        <f t="shared" si="639"/>
        <v>0</v>
      </c>
      <c r="F1887" s="592">
        <f t="shared" si="639"/>
        <v>0</v>
      </c>
      <c r="G1887" s="592">
        <f t="shared" si="639"/>
        <v>0</v>
      </c>
      <c r="H1887" s="592">
        <f t="shared" si="639"/>
        <v>0</v>
      </c>
    </row>
    <row r="1888" spans="3:8" hidden="1">
      <c r="C1888" s="592"/>
      <c r="D1888" s="593"/>
      <c r="E1888" s="592"/>
      <c r="F1888" s="592"/>
      <c r="G1888" s="592"/>
      <c r="H1888" s="592"/>
    </row>
    <row r="1889" spans="3:8" hidden="1">
      <c r="C1889" s="592">
        <f t="shared" ref="C1889:H1889" si="640">C591</f>
        <v>0</v>
      </c>
      <c r="D1889" s="593">
        <f t="shared" si="640"/>
        <v>0</v>
      </c>
      <c r="E1889" s="592">
        <f t="shared" si="640"/>
        <v>0</v>
      </c>
      <c r="F1889" s="592">
        <f t="shared" si="640"/>
        <v>0</v>
      </c>
      <c r="G1889" s="592">
        <f t="shared" si="640"/>
        <v>0</v>
      </c>
      <c r="H1889" s="592">
        <f t="shared" si="640"/>
        <v>0</v>
      </c>
    </row>
    <row r="1890" spans="3:8" hidden="1">
      <c r="C1890" s="592"/>
      <c r="D1890" s="593"/>
      <c r="E1890" s="592"/>
      <c r="F1890" s="592"/>
      <c r="G1890" s="592"/>
      <c r="H1890" s="592"/>
    </row>
    <row r="1891" spans="3:8" hidden="1">
      <c r="C1891" s="592">
        <f t="shared" ref="C1891:H1891" si="641">C592</f>
        <v>0</v>
      </c>
      <c r="D1891" s="593">
        <f t="shared" si="641"/>
        <v>0</v>
      </c>
      <c r="E1891" s="592">
        <f t="shared" si="641"/>
        <v>0</v>
      </c>
      <c r="F1891" s="592">
        <f t="shared" si="641"/>
        <v>0</v>
      </c>
      <c r="G1891" s="592">
        <f t="shared" si="641"/>
        <v>0</v>
      </c>
      <c r="H1891" s="592">
        <f t="shared" si="641"/>
        <v>0</v>
      </c>
    </row>
    <row r="1892" spans="3:8" hidden="1">
      <c r="C1892" s="592"/>
      <c r="D1892" s="593"/>
      <c r="E1892" s="592"/>
      <c r="F1892" s="592"/>
      <c r="G1892" s="592"/>
      <c r="H1892" s="592"/>
    </row>
    <row r="1893" spans="3:8" hidden="1">
      <c r="C1893" s="592">
        <f t="shared" ref="C1893:H1893" si="642">C593</f>
        <v>0</v>
      </c>
      <c r="D1893" s="593">
        <f t="shared" si="642"/>
        <v>0</v>
      </c>
      <c r="E1893" s="592">
        <f t="shared" si="642"/>
        <v>0</v>
      </c>
      <c r="F1893" s="592">
        <f t="shared" si="642"/>
        <v>0</v>
      </c>
      <c r="G1893" s="592">
        <f t="shared" si="642"/>
        <v>0</v>
      </c>
      <c r="H1893" s="592">
        <f t="shared" si="642"/>
        <v>0</v>
      </c>
    </row>
    <row r="1894" spans="3:8" hidden="1">
      <c r="C1894" s="592"/>
      <c r="D1894" s="593"/>
      <c r="E1894" s="592"/>
      <c r="F1894" s="592"/>
      <c r="G1894" s="592"/>
      <c r="H1894" s="592"/>
    </row>
    <row r="1895" spans="3:8" hidden="1">
      <c r="C1895" s="592">
        <f t="shared" ref="C1895:H1895" si="643">C594</f>
        <v>0</v>
      </c>
      <c r="D1895" s="593">
        <f t="shared" si="643"/>
        <v>0</v>
      </c>
      <c r="E1895" s="592">
        <f t="shared" si="643"/>
        <v>0</v>
      </c>
      <c r="F1895" s="592">
        <f t="shared" si="643"/>
        <v>0</v>
      </c>
      <c r="G1895" s="592">
        <f t="shared" si="643"/>
        <v>0</v>
      </c>
      <c r="H1895" s="592">
        <f t="shared" si="643"/>
        <v>0</v>
      </c>
    </row>
    <row r="1896" spans="3:8" hidden="1">
      <c r="C1896" s="592"/>
      <c r="D1896" s="593"/>
      <c r="E1896" s="592"/>
      <c r="F1896" s="592"/>
      <c r="G1896" s="592"/>
      <c r="H1896" s="592"/>
    </row>
    <row r="1897" spans="3:8" hidden="1">
      <c r="C1897" s="592">
        <f t="shared" ref="C1897:H1897" si="644">C595</f>
        <v>0</v>
      </c>
      <c r="D1897" s="593">
        <f t="shared" si="644"/>
        <v>0</v>
      </c>
      <c r="E1897" s="592">
        <f t="shared" si="644"/>
        <v>0</v>
      </c>
      <c r="F1897" s="592">
        <f t="shared" si="644"/>
        <v>0</v>
      </c>
      <c r="G1897" s="592">
        <f t="shared" si="644"/>
        <v>0</v>
      </c>
      <c r="H1897" s="592">
        <f t="shared" si="644"/>
        <v>0</v>
      </c>
    </row>
    <row r="1898" spans="3:8" hidden="1">
      <c r="C1898" s="592"/>
      <c r="D1898" s="593"/>
      <c r="E1898" s="592"/>
      <c r="F1898" s="592"/>
      <c r="G1898" s="592"/>
      <c r="H1898" s="592"/>
    </row>
    <row r="1899" spans="3:8" hidden="1">
      <c r="C1899" s="592">
        <f t="shared" ref="C1899:H1899" si="645">C596</f>
        <v>0</v>
      </c>
      <c r="D1899" s="593">
        <f t="shared" si="645"/>
        <v>0</v>
      </c>
      <c r="E1899" s="592">
        <f t="shared" si="645"/>
        <v>0</v>
      </c>
      <c r="F1899" s="592">
        <f t="shared" si="645"/>
        <v>0</v>
      </c>
      <c r="G1899" s="592">
        <f t="shared" si="645"/>
        <v>0</v>
      </c>
      <c r="H1899" s="592">
        <f t="shared" si="645"/>
        <v>0</v>
      </c>
    </row>
    <row r="1900" spans="3:8" hidden="1">
      <c r="C1900" s="592"/>
      <c r="D1900" s="593"/>
      <c r="E1900" s="592"/>
      <c r="F1900" s="592"/>
      <c r="G1900" s="592"/>
      <c r="H1900" s="592"/>
    </row>
    <row r="1901" spans="3:8" hidden="1">
      <c r="C1901" s="592">
        <f t="shared" ref="C1901:H1901" si="646">C597</f>
        <v>0</v>
      </c>
      <c r="D1901" s="593">
        <f t="shared" si="646"/>
        <v>0</v>
      </c>
      <c r="E1901" s="592">
        <f t="shared" si="646"/>
        <v>0</v>
      </c>
      <c r="F1901" s="592">
        <f t="shared" si="646"/>
        <v>0</v>
      </c>
      <c r="G1901" s="592">
        <f t="shared" si="646"/>
        <v>0</v>
      </c>
      <c r="H1901" s="592">
        <f t="shared" si="646"/>
        <v>0</v>
      </c>
    </row>
    <row r="1902" spans="3:8" hidden="1">
      <c r="C1902" s="592"/>
      <c r="D1902" s="593"/>
      <c r="E1902" s="592"/>
      <c r="F1902" s="592"/>
      <c r="G1902" s="592"/>
      <c r="H1902" s="592"/>
    </row>
    <row r="1903" spans="3:8" hidden="1">
      <c r="C1903" s="592">
        <f t="shared" ref="C1903:H1903" si="647">C598</f>
        <v>0</v>
      </c>
      <c r="D1903" s="593">
        <f t="shared" si="647"/>
        <v>0</v>
      </c>
      <c r="E1903" s="592">
        <f t="shared" si="647"/>
        <v>0</v>
      </c>
      <c r="F1903" s="592">
        <f t="shared" si="647"/>
        <v>0</v>
      </c>
      <c r="G1903" s="592">
        <f t="shared" si="647"/>
        <v>0</v>
      </c>
      <c r="H1903" s="592">
        <f t="shared" si="647"/>
        <v>0</v>
      </c>
    </row>
    <row r="1904" spans="3:8" hidden="1">
      <c r="C1904" s="592"/>
      <c r="D1904" s="593"/>
      <c r="E1904" s="592"/>
      <c r="F1904" s="592"/>
      <c r="G1904" s="592"/>
      <c r="H1904" s="592"/>
    </row>
    <row r="1905" spans="3:8" hidden="1">
      <c r="C1905" s="592">
        <f t="shared" ref="C1905:H1905" si="648">C599</f>
        <v>0</v>
      </c>
      <c r="D1905" s="593">
        <f t="shared" si="648"/>
        <v>0</v>
      </c>
      <c r="E1905" s="592">
        <f t="shared" si="648"/>
        <v>0</v>
      </c>
      <c r="F1905" s="592">
        <f t="shared" si="648"/>
        <v>0</v>
      </c>
      <c r="G1905" s="592">
        <f t="shared" si="648"/>
        <v>0</v>
      </c>
      <c r="H1905" s="592">
        <f t="shared" si="648"/>
        <v>0</v>
      </c>
    </row>
    <row r="1906" spans="3:8" hidden="1">
      <c r="C1906" s="592"/>
      <c r="D1906" s="593"/>
      <c r="E1906" s="592"/>
      <c r="F1906" s="592"/>
      <c r="G1906" s="592"/>
      <c r="H1906" s="592"/>
    </row>
    <row r="1907" spans="3:8" hidden="1">
      <c r="C1907" s="592">
        <f t="shared" ref="C1907:H1907" si="649">C600</f>
        <v>0</v>
      </c>
      <c r="D1907" s="593">
        <f t="shared" si="649"/>
        <v>0</v>
      </c>
      <c r="E1907" s="592">
        <f t="shared" si="649"/>
        <v>0</v>
      </c>
      <c r="F1907" s="592">
        <f t="shared" si="649"/>
        <v>0</v>
      </c>
      <c r="G1907" s="592">
        <f t="shared" si="649"/>
        <v>0</v>
      </c>
      <c r="H1907" s="592">
        <f t="shared" si="649"/>
        <v>0</v>
      </c>
    </row>
    <row r="1908" spans="3:8" hidden="1">
      <c r="C1908" s="592"/>
      <c r="D1908" s="593"/>
      <c r="E1908" s="592"/>
      <c r="F1908" s="592"/>
      <c r="G1908" s="592"/>
      <c r="H1908" s="592"/>
    </row>
    <row r="1909" spans="3:8" hidden="1">
      <c r="C1909" s="592">
        <f t="shared" ref="C1909:H1909" si="650">C601</f>
        <v>0</v>
      </c>
      <c r="D1909" s="593">
        <f t="shared" si="650"/>
        <v>0</v>
      </c>
      <c r="E1909" s="592">
        <f t="shared" si="650"/>
        <v>0</v>
      </c>
      <c r="F1909" s="592">
        <f t="shared" si="650"/>
        <v>0</v>
      </c>
      <c r="G1909" s="592">
        <f t="shared" si="650"/>
        <v>0</v>
      </c>
      <c r="H1909" s="592">
        <f t="shared" si="650"/>
        <v>0</v>
      </c>
    </row>
    <row r="1910" spans="3:8" hidden="1">
      <c r="C1910" s="592"/>
      <c r="D1910" s="593"/>
      <c r="E1910" s="592"/>
      <c r="F1910" s="592"/>
      <c r="G1910" s="592"/>
      <c r="H1910" s="592"/>
    </row>
    <row r="1911" spans="3:8" hidden="1">
      <c r="C1911" s="592">
        <f t="shared" ref="C1911:H1911" si="651">C602</f>
        <v>0</v>
      </c>
      <c r="D1911" s="593">
        <f t="shared" si="651"/>
        <v>0</v>
      </c>
      <c r="E1911" s="592">
        <f t="shared" si="651"/>
        <v>0</v>
      </c>
      <c r="F1911" s="592">
        <f t="shared" si="651"/>
        <v>0</v>
      </c>
      <c r="G1911" s="592">
        <f t="shared" si="651"/>
        <v>0</v>
      </c>
      <c r="H1911" s="592">
        <f t="shared" si="651"/>
        <v>0</v>
      </c>
    </row>
    <row r="1912" spans="3:8" hidden="1">
      <c r="C1912" s="592"/>
      <c r="D1912" s="593"/>
      <c r="E1912" s="592"/>
      <c r="F1912" s="592"/>
      <c r="G1912" s="592"/>
      <c r="H1912" s="592"/>
    </row>
    <row r="1913" spans="3:8" hidden="1">
      <c r="C1913" s="592">
        <f t="shared" ref="C1913:H1913" si="652">C603</f>
        <v>0</v>
      </c>
      <c r="D1913" s="593">
        <f t="shared" si="652"/>
        <v>0</v>
      </c>
      <c r="E1913" s="592">
        <f t="shared" si="652"/>
        <v>0</v>
      </c>
      <c r="F1913" s="592">
        <f t="shared" si="652"/>
        <v>0</v>
      </c>
      <c r="G1913" s="592">
        <f t="shared" si="652"/>
        <v>0</v>
      </c>
      <c r="H1913" s="592">
        <f t="shared" si="652"/>
        <v>0</v>
      </c>
    </row>
    <row r="1914" spans="3:8" hidden="1">
      <c r="C1914" s="592"/>
      <c r="D1914" s="593"/>
      <c r="E1914" s="592"/>
      <c r="F1914" s="592"/>
      <c r="G1914" s="592"/>
      <c r="H1914" s="592"/>
    </row>
    <row r="1915" spans="3:8" hidden="1">
      <c r="C1915" s="592">
        <f t="shared" ref="C1915:H1915" si="653">C604</f>
        <v>0</v>
      </c>
      <c r="D1915" s="593">
        <f t="shared" si="653"/>
        <v>0</v>
      </c>
      <c r="E1915" s="592">
        <f t="shared" si="653"/>
        <v>0</v>
      </c>
      <c r="F1915" s="592">
        <f t="shared" si="653"/>
        <v>0</v>
      </c>
      <c r="G1915" s="592">
        <f t="shared" si="653"/>
        <v>0</v>
      </c>
      <c r="H1915" s="592">
        <f t="shared" si="653"/>
        <v>0</v>
      </c>
    </row>
    <row r="1916" spans="3:8" hidden="1">
      <c r="C1916" s="592"/>
      <c r="D1916" s="593"/>
      <c r="E1916" s="592"/>
      <c r="F1916" s="592"/>
      <c r="G1916" s="592"/>
      <c r="H1916" s="592"/>
    </row>
    <row r="1917" spans="3:8" hidden="1">
      <c r="C1917" s="592">
        <f t="shared" ref="C1917:H1917" si="654">C605</f>
        <v>0</v>
      </c>
      <c r="D1917" s="593">
        <f t="shared" si="654"/>
        <v>0</v>
      </c>
      <c r="E1917" s="592">
        <f t="shared" si="654"/>
        <v>0</v>
      </c>
      <c r="F1917" s="592">
        <f t="shared" si="654"/>
        <v>0</v>
      </c>
      <c r="G1917" s="592">
        <f t="shared" si="654"/>
        <v>0</v>
      </c>
      <c r="H1917" s="592">
        <f t="shared" si="654"/>
        <v>0</v>
      </c>
    </row>
    <row r="1918" spans="3:8" hidden="1">
      <c r="C1918" s="592"/>
      <c r="D1918" s="593"/>
      <c r="E1918" s="592"/>
      <c r="F1918" s="592"/>
      <c r="G1918" s="592"/>
      <c r="H1918" s="592"/>
    </row>
    <row r="1919" spans="3:8" hidden="1">
      <c r="C1919" s="592">
        <f t="shared" ref="C1919:H1919" si="655">C606</f>
        <v>0</v>
      </c>
      <c r="D1919" s="593">
        <f t="shared" si="655"/>
        <v>0</v>
      </c>
      <c r="E1919" s="592">
        <f t="shared" si="655"/>
        <v>0</v>
      </c>
      <c r="F1919" s="592">
        <f t="shared" si="655"/>
        <v>0</v>
      </c>
      <c r="G1919" s="592">
        <f t="shared" si="655"/>
        <v>0</v>
      </c>
      <c r="H1919" s="592">
        <f t="shared" si="655"/>
        <v>0</v>
      </c>
    </row>
    <row r="1920" spans="3:8" hidden="1">
      <c r="C1920" s="592"/>
      <c r="D1920" s="593"/>
      <c r="E1920" s="592"/>
      <c r="F1920" s="592"/>
      <c r="G1920" s="592"/>
      <c r="H1920" s="592"/>
    </row>
    <row r="1921" spans="3:8" hidden="1">
      <c r="C1921" s="592">
        <f t="shared" ref="C1921:H1921" si="656">C607</f>
        <v>0</v>
      </c>
      <c r="D1921" s="593">
        <f t="shared" si="656"/>
        <v>0</v>
      </c>
      <c r="E1921" s="592">
        <f t="shared" si="656"/>
        <v>0</v>
      </c>
      <c r="F1921" s="592">
        <f t="shared" si="656"/>
        <v>0</v>
      </c>
      <c r="G1921" s="592">
        <f t="shared" si="656"/>
        <v>0</v>
      </c>
      <c r="H1921" s="592">
        <f t="shared" si="656"/>
        <v>0</v>
      </c>
    </row>
    <row r="1922" spans="3:8" hidden="1">
      <c r="C1922" s="592"/>
      <c r="D1922" s="593"/>
      <c r="E1922" s="592"/>
      <c r="F1922" s="592"/>
      <c r="G1922" s="592"/>
      <c r="H1922" s="592"/>
    </row>
    <row r="1923" spans="3:8" hidden="1">
      <c r="C1923" s="592">
        <f t="shared" ref="C1923:H1923" si="657">C608</f>
        <v>0</v>
      </c>
      <c r="D1923" s="593">
        <f t="shared" si="657"/>
        <v>0</v>
      </c>
      <c r="E1923" s="592">
        <f t="shared" si="657"/>
        <v>0</v>
      </c>
      <c r="F1923" s="592">
        <f t="shared" si="657"/>
        <v>0</v>
      </c>
      <c r="G1923" s="592">
        <f t="shared" si="657"/>
        <v>0</v>
      </c>
      <c r="H1923" s="592">
        <f t="shared" si="657"/>
        <v>0</v>
      </c>
    </row>
    <row r="1924" spans="3:8" hidden="1">
      <c r="C1924" s="592"/>
      <c r="D1924" s="593"/>
      <c r="E1924" s="592"/>
      <c r="F1924" s="592"/>
      <c r="G1924" s="592"/>
      <c r="H1924" s="592"/>
    </row>
    <row r="1925" spans="3:8" hidden="1">
      <c r="C1925" s="592">
        <f t="shared" ref="C1925:H1925" si="658">C609</f>
        <v>0</v>
      </c>
      <c r="D1925" s="593">
        <f t="shared" si="658"/>
        <v>0</v>
      </c>
      <c r="E1925" s="592">
        <f t="shared" si="658"/>
        <v>0</v>
      </c>
      <c r="F1925" s="592">
        <f t="shared" si="658"/>
        <v>0</v>
      </c>
      <c r="G1925" s="592">
        <f t="shared" si="658"/>
        <v>0</v>
      </c>
      <c r="H1925" s="592">
        <f t="shared" si="658"/>
        <v>0</v>
      </c>
    </row>
    <row r="1926" spans="3:8" hidden="1">
      <c r="C1926" s="592"/>
      <c r="D1926" s="593"/>
      <c r="E1926" s="592"/>
      <c r="F1926" s="592"/>
      <c r="G1926" s="592"/>
      <c r="H1926" s="592"/>
    </row>
    <row r="1927" spans="3:8" hidden="1">
      <c r="C1927" s="592">
        <f t="shared" ref="C1927:H1927" si="659">C610</f>
        <v>0</v>
      </c>
      <c r="D1927" s="593">
        <f t="shared" si="659"/>
        <v>0</v>
      </c>
      <c r="E1927" s="592">
        <f t="shared" si="659"/>
        <v>0</v>
      </c>
      <c r="F1927" s="592">
        <f t="shared" si="659"/>
        <v>0</v>
      </c>
      <c r="G1927" s="592">
        <f t="shared" si="659"/>
        <v>0</v>
      </c>
      <c r="H1927" s="592">
        <f t="shared" si="659"/>
        <v>0</v>
      </c>
    </row>
    <row r="1928" spans="3:8" hidden="1">
      <c r="C1928" s="592"/>
      <c r="D1928" s="593"/>
      <c r="E1928" s="592"/>
      <c r="F1928" s="592"/>
      <c r="G1928" s="592"/>
      <c r="H1928" s="592"/>
    </row>
    <row r="1929" spans="3:8" hidden="1">
      <c r="C1929" s="592">
        <f t="shared" ref="C1929:H1929" si="660">C611</f>
        <v>0</v>
      </c>
      <c r="D1929" s="593">
        <f t="shared" si="660"/>
        <v>0</v>
      </c>
      <c r="E1929" s="592">
        <f t="shared" si="660"/>
        <v>0</v>
      </c>
      <c r="F1929" s="592">
        <f t="shared" si="660"/>
        <v>0</v>
      </c>
      <c r="G1929" s="592">
        <f t="shared" si="660"/>
        <v>0</v>
      </c>
      <c r="H1929" s="592">
        <f t="shared" si="660"/>
        <v>0</v>
      </c>
    </row>
    <row r="1930" spans="3:8" hidden="1">
      <c r="C1930" s="592"/>
      <c r="D1930" s="593"/>
      <c r="E1930" s="592"/>
      <c r="F1930" s="592"/>
      <c r="G1930" s="592"/>
      <c r="H1930" s="592"/>
    </row>
    <row r="1931" spans="3:8" hidden="1">
      <c r="C1931" s="592">
        <f t="shared" ref="C1931:H1931" si="661">C612</f>
        <v>0</v>
      </c>
      <c r="D1931" s="593">
        <f t="shared" si="661"/>
        <v>0</v>
      </c>
      <c r="E1931" s="592">
        <f t="shared" si="661"/>
        <v>0</v>
      </c>
      <c r="F1931" s="592">
        <f t="shared" si="661"/>
        <v>0</v>
      </c>
      <c r="G1931" s="592">
        <f t="shared" si="661"/>
        <v>0</v>
      </c>
      <c r="H1931" s="592">
        <f t="shared" si="661"/>
        <v>0</v>
      </c>
    </row>
    <row r="1932" spans="3:8" hidden="1">
      <c r="C1932" s="592"/>
      <c r="D1932" s="593"/>
      <c r="E1932" s="592"/>
      <c r="F1932" s="592"/>
      <c r="G1932" s="592"/>
      <c r="H1932" s="592"/>
    </row>
    <row r="1933" spans="3:8" hidden="1">
      <c r="C1933" s="592">
        <f t="shared" ref="C1933:H1933" si="662">C613</f>
        <v>0</v>
      </c>
      <c r="D1933" s="593">
        <f t="shared" si="662"/>
        <v>0</v>
      </c>
      <c r="E1933" s="592">
        <f t="shared" si="662"/>
        <v>0</v>
      </c>
      <c r="F1933" s="592">
        <f t="shared" si="662"/>
        <v>0</v>
      </c>
      <c r="G1933" s="592">
        <f t="shared" si="662"/>
        <v>0</v>
      </c>
      <c r="H1933" s="592">
        <f t="shared" si="662"/>
        <v>0</v>
      </c>
    </row>
    <row r="1934" spans="3:8" hidden="1">
      <c r="C1934" s="592"/>
      <c r="D1934" s="593"/>
      <c r="E1934" s="592"/>
      <c r="F1934" s="592"/>
      <c r="G1934" s="592"/>
      <c r="H1934" s="592"/>
    </row>
    <row r="1935" spans="3:8" hidden="1">
      <c r="C1935" s="592">
        <f t="shared" ref="C1935:H1935" si="663">C614</f>
        <v>0</v>
      </c>
      <c r="D1935" s="593">
        <f t="shared" si="663"/>
        <v>0</v>
      </c>
      <c r="E1935" s="592">
        <f t="shared" si="663"/>
        <v>0</v>
      </c>
      <c r="F1935" s="592">
        <f t="shared" si="663"/>
        <v>0</v>
      </c>
      <c r="G1935" s="592">
        <f t="shared" si="663"/>
        <v>0</v>
      </c>
      <c r="H1935" s="592">
        <f t="shared" si="663"/>
        <v>0</v>
      </c>
    </row>
    <row r="1936" spans="3:8" hidden="1">
      <c r="C1936" s="592"/>
      <c r="D1936" s="593"/>
      <c r="E1936" s="592"/>
      <c r="F1936" s="592"/>
      <c r="G1936" s="592"/>
      <c r="H1936" s="592"/>
    </row>
    <row r="1937" spans="3:8" hidden="1">
      <c r="C1937" s="592">
        <f t="shared" ref="C1937:H1937" si="664">C615</f>
        <v>0</v>
      </c>
      <c r="D1937" s="593">
        <f t="shared" si="664"/>
        <v>0</v>
      </c>
      <c r="E1937" s="592">
        <f t="shared" si="664"/>
        <v>0</v>
      </c>
      <c r="F1937" s="592">
        <f t="shared" si="664"/>
        <v>0</v>
      </c>
      <c r="G1937" s="592">
        <f t="shared" si="664"/>
        <v>0</v>
      </c>
      <c r="H1937" s="592">
        <f t="shared" si="664"/>
        <v>0</v>
      </c>
    </row>
    <row r="1938" spans="3:8" hidden="1">
      <c r="C1938" s="592"/>
      <c r="D1938" s="593"/>
      <c r="E1938" s="592"/>
      <c r="F1938" s="592"/>
      <c r="G1938" s="592"/>
      <c r="H1938" s="592"/>
    </row>
    <row r="1939" spans="3:8" hidden="1">
      <c r="C1939" s="592">
        <f t="shared" ref="C1939:H1939" si="665">C616</f>
        <v>0</v>
      </c>
      <c r="D1939" s="593">
        <f t="shared" si="665"/>
        <v>0</v>
      </c>
      <c r="E1939" s="592">
        <f t="shared" si="665"/>
        <v>0</v>
      </c>
      <c r="F1939" s="592">
        <f t="shared" si="665"/>
        <v>0</v>
      </c>
      <c r="G1939" s="592">
        <f t="shared" si="665"/>
        <v>0</v>
      </c>
      <c r="H1939" s="592">
        <f t="shared" si="665"/>
        <v>0</v>
      </c>
    </row>
    <row r="1940" spans="3:8" hidden="1">
      <c r="C1940" s="592"/>
      <c r="D1940" s="593"/>
      <c r="E1940" s="592"/>
      <c r="F1940" s="592"/>
      <c r="G1940" s="592"/>
      <c r="H1940" s="592"/>
    </row>
    <row r="1941" spans="3:8" hidden="1">
      <c r="C1941" s="592">
        <f t="shared" ref="C1941:H1941" si="666">C617</f>
        <v>0</v>
      </c>
      <c r="D1941" s="593">
        <f t="shared" si="666"/>
        <v>0</v>
      </c>
      <c r="E1941" s="592">
        <f t="shared" si="666"/>
        <v>0</v>
      </c>
      <c r="F1941" s="592">
        <f t="shared" si="666"/>
        <v>0</v>
      </c>
      <c r="G1941" s="592">
        <f t="shared" si="666"/>
        <v>0</v>
      </c>
      <c r="H1941" s="592">
        <f t="shared" si="666"/>
        <v>0</v>
      </c>
    </row>
    <row r="1942" spans="3:8" hidden="1">
      <c r="C1942" s="592"/>
      <c r="D1942" s="593"/>
      <c r="E1942" s="592"/>
      <c r="F1942" s="592"/>
      <c r="G1942" s="592"/>
      <c r="H1942" s="592"/>
    </row>
    <row r="1943" spans="3:8" hidden="1">
      <c r="C1943" s="592">
        <f t="shared" ref="C1943:H1943" si="667">C618</f>
        <v>0</v>
      </c>
      <c r="D1943" s="593">
        <f t="shared" si="667"/>
        <v>0</v>
      </c>
      <c r="E1943" s="592">
        <f t="shared" si="667"/>
        <v>0</v>
      </c>
      <c r="F1943" s="592">
        <f t="shared" si="667"/>
        <v>0</v>
      </c>
      <c r="G1943" s="592">
        <f t="shared" si="667"/>
        <v>0</v>
      </c>
      <c r="H1943" s="592">
        <f t="shared" si="667"/>
        <v>0</v>
      </c>
    </row>
    <row r="1944" spans="3:8" hidden="1">
      <c r="C1944" s="592"/>
      <c r="D1944" s="593"/>
      <c r="E1944" s="592"/>
      <c r="F1944" s="592"/>
      <c r="G1944" s="592"/>
      <c r="H1944" s="592"/>
    </row>
    <row r="1945" spans="3:8" hidden="1">
      <c r="C1945" s="592">
        <f t="shared" ref="C1945:H1945" si="668">C619</f>
        <v>0</v>
      </c>
      <c r="D1945" s="593">
        <f t="shared" si="668"/>
        <v>0</v>
      </c>
      <c r="E1945" s="592">
        <f t="shared" si="668"/>
        <v>0</v>
      </c>
      <c r="F1945" s="592">
        <f t="shared" si="668"/>
        <v>0</v>
      </c>
      <c r="G1945" s="592">
        <f t="shared" si="668"/>
        <v>0</v>
      </c>
      <c r="H1945" s="592">
        <f t="shared" si="668"/>
        <v>0</v>
      </c>
    </row>
    <row r="1946" spans="3:8" hidden="1">
      <c r="C1946" s="592"/>
      <c r="D1946" s="593"/>
      <c r="E1946" s="592"/>
      <c r="F1946" s="592"/>
      <c r="G1946" s="592"/>
      <c r="H1946" s="592"/>
    </row>
    <row r="1947" spans="3:8" hidden="1">
      <c r="C1947" s="592">
        <f t="shared" ref="C1947:H1947" si="669">C620</f>
        <v>0</v>
      </c>
      <c r="D1947" s="593">
        <f t="shared" si="669"/>
        <v>0</v>
      </c>
      <c r="E1947" s="592">
        <f t="shared" si="669"/>
        <v>0</v>
      </c>
      <c r="F1947" s="592">
        <f t="shared" si="669"/>
        <v>0</v>
      </c>
      <c r="G1947" s="592">
        <f t="shared" si="669"/>
        <v>0</v>
      </c>
      <c r="H1947" s="592">
        <f t="shared" si="669"/>
        <v>0</v>
      </c>
    </row>
    <row r="1948" spans="3:8" hidden="1">
      <c r="C1948" s="592"/>
      <c r="D1948" s="593"/>
      <c r="E1948" s="592"/>
      <c r="F1948" s="592"/>
      <c r="G1948" s="592"/>
      <c r="H1948" s="592"/>
    </row>
    <row r="1949" spans="3:8" hidden="1">
      <c r="C1949" s="592">
        <f t="shared" ref="C1949:H1949" si="670">C621</f>
        <v>0</v>
      </c>
      <c r="D1949" s="593">
        <f t="shared" si="670"/>
        <v>0</v>
      </c>
      <c r="E1949" s="592">
        <f t="shared" si="670"/>
        <v>0</v>
      </c>
      <c r="F1949" s="592">
        <f t="shared" si="670"/>
        <v>0</v>
      </c>
      <c r="G1949" s="592">
        <f t="shared" si="670"/>
        <v>0</v>
      </c>
      <c r="H1949" s="592">
        <f t="shared" si="670"/>
        <v>0</v>
      </c>
    </row>
    <row r="1950" spans="3:8" hidden="1">
      <c r="C1950" s="592"/>
      <c r="D1950" s="593"/>
      <c r="E1950" s="592"/>
      <c r="F1950" s="592"/>
      <c r="G1950" s="592"/>
      <c r="H1950" s="592"/>
    </row>
    <row r="1951" spans="3:8" hidden="1">
      <c r="C1951" s="592">
        <f t="shared" ref="C1951:H1951" si="671">C622</f>
        <v>0</v>
      </c>
      <c r="D1951" s="593">
        <f t="shared" si="671"/>
        <v>0</v>
      </c>
      <c r="E1951" s="592">
        <f t="shared" si="671"/>
        <v>0</v>
      </c>
      <c r="F1951" s="592">
        <f t="shared" si="671"/>
        <v>0</v>
      </c>
      <c r="G1951" s="592">
        <f t="shared" si="671"/>
        <v>0</v>
      </c>
      <c r="H1951" s="592">
        <f t="shared" si="671"/>
        <v>0</v>
      </c>
    </row>
    <row r="1952" spans="3:8" hidden="1">
      <c r="C1952" s="592"/>
      <c r="D1952" s="593"/>
      <c r="E1952" s="592"/>
      <c r="F1952" s="592"/>
      <c r="G1952" s="592"/>
      <c r="H1952" s="592"/>
    </row>
    <row r="1953" spans="3:8" hidden="1">
      <c r="C1953" s="592">
        <f t="shared" ref="C1953:H1953" si="672">C623</f>
        <v>0</v>
      </c>
      <c r="D1953" s="593">
        <f t="shared" si="672"/>
        <v>0</v>
      </c>
      <c r="E1953" s="592">
        <f t="shared" si="672"/>
        <v>0</v>
      </c>
      <c r="F1953" s="592">
        <f t="shared" si="672"/>
        <v>0</v>
      </c>
      <c r="G1953" s="592">
        <f t="shared" si="672"/>
        <v>0</v>
      </c>
      <c r="H1953" s="592">
        <f t="shared" si="672"/>
        <v>0</v>
      </c>
    </row>
    <row r="1954" spans="3:8" hidden="1">
      <c r="C1954" s="592"/>
      <c r="D1954" s="593"/>
      <c r="E1954" s="592"/>
      <c r="F1954" s="592"/>
      <c r="G1954" s="592"/>
      <c r="H1954" s="592"/>
    </row>
    <row r="1955" spans="3:8" hidden="1">
      <c r="C1955" s="592">
        <f t="shared" ref="C1955:H1955" si="673">C624</f>
        <v>0</v>
      </c>
      <c r="D1955" s="593">
        <f t="shared" si="673"/>
        <v>0</v>
      </c>
      <c r="E1955" s="592">
        <f t="shared" si="673"/>
        <v>0</v>
      </c>
      <c r="F1955" s="592">
        <f t="shared" si="673"/>
        <v>0</v>
      </c>
      <c r="G1955" s="592">
        <f t="shared" si="673"/>
        <v>0</v>
      </c>
      <c r="H1955" s="592">
        <f t="shared" si="673"/>
        <v>0</v>
      </c>
    </row>
    <row r="1956" spans="3:8" hidden="1">
      <c r="C1956" s="592"/>
      <c r="D1956" s="593"/>
      <c r="E1956" s="592"/>
      <c r="F1956" s="592"/>
      <c r="G1956" s="592"/>
      <c r="H1956" s="592"/>
    </row>
    <row r="1957" spans="3:8" hidden="1">
      <c r="C1957" s="592">
        <f t="shared" ref="C1957:H1957" si="674">C625</f>
        <v>0</v>
      </c>
      <c r="D1957" s="593">
        <f t="shared" si="674"/>
        <v>0</v>
      </c>
      <c r="E1957" s="592">
        <f t="shared" si="674"/>
        <v>0</v>
      </c>
      <c r="F1957" s="592">
        <f t="shared" si="674"/>
        <v>0</v>
      </c>
      <c r="G1957" s="592">
        <f t="shared" si="674"/>
        <v>0</v>
      </c>
      <c r="H1957" s="592">
        <f t="shared" si="674"/>
        <v>0</v>
      </c>
    </row>
    <row r="1958" spans="3:8" hidden="1">
      <c r="C1958" s="592"/>
      <c r="D1958" s="593"/>
      <c r="E1958" s="592"/>
      <c r="F1958" s="592"/>
      <c r="G1958" s="592"/>
      <c r="H1958" s="592"/>
    </row>
    <row r="1959" spans="3:8" hidden="1">
      <c r="C1959" s="592">
        <f t="shared" ref="C1959:H1959" si="675">C626</f>
        <v>0</v>
      </c>
      <c r="D1959" s="593">
        <f t="shared" si="675"/>
        <v>0</v>
      </c>
      <c r="E1959" s="592">
        <f t="shared" si="675"/>
        <v>0</v>
      </c>
      <c r="F1959" s="592">
        <f t="shared" si="675"/>
        <v>0</v>
      </c>
      <c r="G1959" s="592">
        <f t="shared" si="675"/>
        <v>0</v>
      </c>
      <c r="H1959" s="592">
        <f t="shared" si="675"/>
        <v>0</v>
      </c>
    </row>
    <row r="1960" spans="3:8" hidden="1">
      <c r="C1960" s="592"/>
      <c r="D1960" s="593"/>
      <c r="E1960" s="592"/>
      <c r="F1960" s="592"/>
      <c r="G1960" s="592"/>
      <c r="H1960" s="592"/>
    </row>
    <row r="1961" spans="3:8" hidden="1">
      <c r="C1961" s="592">
        <f t="shared" ref="C1961:H1961" si="676">C627</f>
        <v>0</v>
      </c>
      <c r="D1961" s="593">
        <f t="shared" si="676"/>
        <v>0</v>
      </c>
      <c r="E1961" s="592">
        <f t="shared" si="676"/>
        <v>0</v>
      </c>
      <c r="F1961" s="592">
        <f t="shared" si="676"/>
        <v>0</v>
      </c>
      <c r="G1961" s="592">
        <f t="shared" si="676"/>
        <v>0</v>
      </c>
      <c r="H1961" s="592">
        <f t="shared" si="676"/>
        <v>0</v>
      </c>
    </row>
    <row r="1962" spans="3:8" hidden="1">
      <c r="C1962" s="592"/>
      <c r="D1962" s="593"/>
      <c r="E1962" s="592"/>
      <c r="F1962" s="592"/>
      <c r="G1962" s="592"/>
      <c r="H1962" s="592"/>
    </row>
    <row r="1963" spans="3:8" hidden="1">
      <c r="C1963" s="592">
        <f t="shared" ref="C1963:H1963" si="677">C628</f>
        <v>0</v>
      </c>
      <c r="D1963" s="593">
        <f t="shared" si="677"/>
        <v>0</v>
      </c>
      <c r="E1963" s="592">
        <f t="shared" si="677"/>
        <v>0</v>
      </c>
      <c r="F1963" s="592">
        <f t="shared" si="677"/>
        <v>0</v>
      </c>
      <c r="G1963" s="592">
        <f t="shared" si="677"/>
        <v>0</v>
      </c>
      <c r="H1963" s="592">
        <f t="shared" si="677"/>
        <v>0</v>
      </c>
    </row>
    <row r="1964" spans="3:8" hidden="1">
      <c r="C1964" s="592"/>
      <c r="D1964" s="593"/>
      <c r="E1964" s="592"/>
      <c r="F1964" s="592"/>
      <c r="G1964" s="592"/>
      <c r="H1964" s="592"/>
    </row>
    <row r="1965" spans="3:8" hidden="1">
      <c r="C1965" s="592">
        <f t="shared" ref="C1965:H1965" si="678">C629</f>
        <v>0</v>
      </c>
      <c r="D1965" s="593">
        <f t="shared" si="678"/>
        <v>0</v>
      </c>
      <c r="E1965" s="592">
        <f t="shared" si="678"/>
        <v>0</v>
      </c>
      <c r="F1965" s="592">
        <f t="shared" si="678"/>
        <v>0</v>
      </c>
      <c r="G1965" s="592">
        <f t="shared" si="678"/>
        <v>0</v>
      </c>
      <c r="H1965" s="592">
        <f t="shared" si="678"/>
        <v>0</v>
      </c>
    </row>
    <row r="1966" spans="3:8" hidden="1">
      <c r="C1966" s="592"/>
      <c r="D1966" s="593"/>
      <c r="E1966" s="592"/>
      <c r="F1966" s="592"/>
      <c r="G1966" s="592"/>
      <c r="H1966" s="592"/>
    </row>
    <row r="1967" spans="3:8" hidden="1">
      <c r="C1967" s="592">
        <f t="shared" ref="C1967:H1967" si="679">C630</f>
        <v>0</v>
      </c>
      <c r="D1967" s="593">
        <f t="shared" si="679"/>
        <v>0</v>
      </c>
      <c r="E1967" s="592">
        <f t="shared" si="679"/>
        <v>0</v>
      </c>
      <c r="F1967" s="592">
        <f t="shared" si="679"/>
        <v>0</v>
      </c>
      <c r="G1967" s="592">
        <f t="shared" si="679"/>
        <v>0</v>
      </c>
      <c r="H1967" s="592">
        <f t="shared" si="679"/>
        <v>0</v>
      </c>
    </row>
    <row r="1968" spans="3:8" hidden="1">
      <c r="C1968" s="592"/>
      <c r="D1968" s="593"/>
      <c r="E1968" s="592"/>
      <c r="F1968" s="592"/>
      <c r="G1968" s="592"/>
      <c r="H1968" s="592"/>
    </row>
    <row r="1969" spans="3:8" hidden="1">
      <c r="C1969" s="592">
        <f t="shared" ref="C1969:H1969" si="680">C631</f>
        <v>0</v>
      </c>
      <c r="D1969" s="593">
        <f t="shared" si="680"/>
        <v>0</v>
      </c>
      <c r="E1969" s="592">
        <f t="shared" si="680"/>
        <v>0</v>
      </c>
      <c r="F1969" s="592">
        <f t="shared" si="680"/>
        <v>0</v>
      </c>
      <c r="G1969" s="592">
        <f t="shared" si="680"/>
        <v>0</v>
      </c>
      <c r="H1969" s="592">
        <f t="shared" si="680"/>
        <v>0</v>
      </c>
    </row>
    <row r="1970" spans="3:8" hidden="1">
      <c r="C1970" s="592"/>
      <c r="D1970" s="593"/>
      <c r="E1970" s="592"/>
      <c r="F1970" s="592"/>
      <c r="G1970" s="592"/>
      <c r="H1970" s="592"/>
    </row>
    <row r="1971" spans="3:8" hidden="1">
      <c r="C1971" s="592">
        <f t="shared" ref="C1971:H1971" si="681">C632</f>
        <v>0</v>
      </c>
      <c r="D1971" s="593">
        <f t="shared" si="681"/>
        <v>0</v>
      </c>
      <c r="E1971" s="592">
        <f t="shared" si="681"/>
        <v>0</v>
      </c>
      <c r="F1971" s="592">
        <f t="shared" si="681"/>
        <v>0</v>
      </c>
      <c r="G1971" s="592">
        <f t="shared" si="681"/>
        <v>0</v>
      </c>
      <c r="H1971" s="592">
        <f t="shared" si="681"/>
        <v>0</v>
      </c>
    </row>
    <row r="1972" spans="3:8" hidden="1">
      <c r="C1972" s="592"/>
      <c r="D1972" s="593"/>
      <c r="E1972" s="592"/>
      <c r="F1972" s="592"/>
      <c r="G1972" s="592"/>
      <c r="H1972" s="592"/>
    </row>
    <row r="1973" spans="3:8" hidden="1">
      <c r="C1973" s="592">
        <f t="shared" ref="C1973:H1973" si="682">C633</f>
        <v>0</v>
      </c>
      <c r="D1973" s="593">
        <f t="shared" si="682"/>
        <v>0</v>
      </c>
      <c r="E1973" s="592">
        <f t="shared" si="682"/>
        <v>0</v>
      </c>
      <c r="F1973" s="592">
        <f t="shared" si="682"/>
        <v>0</v>
      </c>
      <c r="G1973" s="592">
        <f t="shared" si="682"/>
        <v>0</v>
      </c>
      <c r="H1973" s="592">
        <f t="shared" si="682"/>
        <v>0</v>
      </c>
    </row>
    <row r="1974" spans="3:8" hidden="1">
      <c r="C1974" s="592"/>
      <c r="D1974" s="593"/>
      <c r="E1974" s="592"/>
      <c r="F1974" s="592"/>
      <c r="G1974" s="592"/>
      <c r="H1974" s="592"/>
    </row>
    <row r="1975" spans="3:8" hidden="1">
      <c r="C1975" s="592">
        <f t="shared" ref="C1975:H1975" si="683">C634</f>
        <v>0</v>
      </c>
      <c r="D1975" s="593">
        <f t="shared" si="683"/>
        <v>0</v>
      </c>
      <c r="E1975" s="592">
        <f t="shared" si="683"/>
        <v>0</v>
      </c>
      <c r="F1975" s="592">
        <f t="shared" si="683"/>
        <v>0</v>
      </c>
      <c r="G1975" s="592">
        <f t="shared" si="683"/>
        <v>0</v>
      </c>
      <c r="H1975" s="592">
        <f t="shared" si="683"/>
        <v>0</v>
      </c>
    </row>
    <row r="1976" spans="3:8" hidden="1">
      <c r="C1976" s="592"/>
      <c r="D1976" s="593"/>
      <c r="E1976" s="592"/>
      <c r="F1976" s="592"/>
      <c r="G1976" s="592"/>
      <c r="H1976" s="592"/>
    </row>
    <row r="1977" spans="3:8" hidden="1">
      <c r="C1977" s="592">
        <f t="shared" ref="C1977:H1977" si="684">C635</f>
        <v>0</v>
      </c>
      <c r="D1977" s="593">
        <f t="shared" si="684"/>
        <v>0</v>
      </c>
      <c r="E1977" s="592">
        <f t="shared" si="684"/>
        <v>0</v>
      </c>
      <c r="F1977" s="592">
        <f t="shared" si="684"/>
        <v>0</v>
      </c>
      <c r="G1977" s="592">
        <f t="shared" si="684"/>
        <v>0</v>
      </c>
      <c r="H1977" s="592">
        <f t="shared" si="684"/>
        <v>0</v>
      </c>
    </row>
    <row r="1978" spans="3:8" hidden="1">
      <c r="C1978" s="592"/>
      <c r="D1978" s="593"/>
      <c r="E1978" s="592"/>
      <c r="F1978" s="592"/>
      <c r="G1978" s="592"/>
      <c r="H1978" s="592"/>
    </row>
    <row r="1979" spans="3:8" hidden="1">
      <c r="C1979" s="592">
        <f t="shared" ref="C1979:H1979" si="685">C636</f>
        <v>0</v>
      </c>
      <c r="D1979" s="593">
        <f t="shared" si="685"/>
        <v>0</v>
      </c>
      <c r="E1979" s="592">
        <f t="shared" si="685"/>
        <v>0</v>
      </c>
      <c r="F1979" s="592">
        <f t="shared" si="685"/>
        <v>0</v>
      </c>
      <c r="G1979" s="592">
        <f t="shared" si="685"/>
        <v>0</v>
      </c>
      <c r="H1979" s="592">
        <f t="shared" si="685"/>
        <v>0</v>
      </c>
    </row>
    <row r="1980" spans="3:8" hidden="1">
      <c r="C1980" s="592"/>
      <c r="D1980" s="593"/>
      <c r="E1980" s="592"/>
      <c r="F1980" s="592"/>
      <c r="G1980" s="592"/>
      <c r="H1980" s="592"/>
    </row>
    <row r="1981" spans="3:8" hidden="1">
      <c r="C1981" s="592">
        <f t="shared" ref="C1981:H1981" si="686">C637</f>
        <v>0</v>
      </c>
      <c r="D1981" s="593">
        <f t="shared" si="686"/>
        <v>0</v>
      </c>
      <c r="E1981" s="592">
        <f t="shared" si="686"/>
        <v>0</v>
      </c>
      <c r="F1981" s="592">
        <f t="shared" si="686"/>
        <v>0</v>
      </c>
      <c r="G1981" s="592">
        <f t="shared" si="686"/>
        <v>0</v>
      </c>
      <c r="H1981" s="592">
        <f t="shared" si="686"/>
        <v>0</v>
      </c>
    </row>
    <row r="1982" spans="3:8" hidden="1">
      <c r="C1982" s="592"/>
      <c r="D1982" s="593"/>
      <c r="E1982" s="592"/>
      <c r="F1982" s="592"/>
      <c r="G1982" s="592"/>
      <c r="H1982" s="592"/>
    </row>
    <row r="1983" spans="3:8" hidden="1">
      <c r="C1983" s="592">
        <f t="shared" ref="C1983:H1983" si="687">C638</f>
        <v>0</v>
      </c>
      <c r="D1983" s="593">
        <f t="shared" si="687"/>
        <v>0</v>
      </c>
      <c r="E1983" s="592">
        <f t="shared" si="687"/>
        <v>0</v>
      </c>
      <c r="F1983" s="592">
        <f t="shared" si="687"/>
        <v>0</v>
      </c>
      <c r="G1983" s="592">
        <f t="shared" si="687"/>
        <v>0</v>
      </c>
      <c r="H1983" s="592">
        <f t="shared" si="687"/>
        <v>0</v>
      </c>
    </row>
    <row r="1984" spans="3:8" hidden="1">
      <c r="C1984" s="592"/>
      <c r="D1984" s="593"/>
      <c r="E1984" s="592"/>
      <c r="F1984" s="592"/>
      <c r="G1984" s="592"/>
      <c r="H1984" s="592"/>
    </row>
    <row r="1985" spans="3:8" hidden="1">
      <c r="C1985" s="592">
        <f t="shared" ref="C1985:H1985" si="688">C639</f>
        <v>0</v>
      </c>
      <c r="D1985" s="593">
        <f t="shared" si="688"/>
        <v>0</v>
      </c>
      <c r="E1985" s="592">
        <f t="shared" si="688"/>
        <v>0</v>
      </c>
      <c r="F1985" s="592">
        <f t="shared" si="688"/>
        <v>0</v>
      </c>
      <c r="G1985" s="592">
        <f t="shared" si="688"/>
        <v>0</v>
      </c>
      <c r="H1985" s="592">
        <f t="shared" si="688"/>
        <v>0</v>
      </c>
    </row>
    <row r="1986" spans="3:8" hidden="1">
      <c r="C1986" s="592"/>
      <c r="D1986" s="593"/>
      <c r="E1986" s="592"/>
      <c r="F1986" s="592"/>
      <c r="G1986" s="592"/>
      <c r="H1986" s="592"/>
    </row>
    <row r="1987" spans="3:8" hidden="1">
      <c r="C1987" s="592">
        <f t="shared" ref="C1987:H1987" si="689">C640</f>
        <v>0</v>
      </c>
      <c r="D1987" s="593">
        <f t="shared" si="689"/>
        <v>0</v>
      </c>
      <c r="E1987" s="592">
        <f t="shared" si="689"/>
        <v>0</v>
      </c>
      <c r="F1987" s="592">
        <f t="shared" si="689"/>
        <v>0</v>
      </c>
      <c r="G1987" s="592">
        <f t="shared" si="689"/>
        <v>0</v>
      </c>
      <c r="H1987" s="592">
        <f t="shared" si="689"/>
        <v>0</v>
      </c>
    </row>
    <row r="1988" spans="3:8" hidden="1">
      <c r="C1988" s="592"/>
      <c r="D1988" s="593"/>
      <c r="E1988" s="592"/>
      <c r="F1988" s="592"/>
      <c r="G1988" s="592"/>
      <c r="H1988" s="592"/>
    </row>
    <row r="1989" spans="3:8" hidden="1">
      <c r="C1989" s="592">
        <f t="shared" ref="C1989:H1989" si="690">C641</f>
        <v>0</v>
      </c>
      <c r="D1989" s="593">
        <f t="shared" si="690"/>
        <v>0</v>
      </c>
      <c r="E1989" s="592">
        <f t="shared" si="690"/>
        <v>0</v>
      </c>
      <c r="F1989" s="592">
        <f t="shared" si="690"/>
        <v>0</v>
      </c>
      <c r="G1989" s="592">
        <f t="shared" si="690"/>
        <v>0</v>
      </c>
      <c r="H1989" s="592">
        <f t="shared" si="690"/>
        <v>0</v>
      </c>
    </row>
    <row r="1990" spans="3:8" hidden="1">
      <c r="C1990" s="592"/>
      <c r="D1990" s="593"/>
      <c r="E1990" s="592"/>
      <c r="F1990" s="592"/>
      <c r="G1990" s="592"/>
      <c r="H1990" s="592"/>
    </row>
    <row r="1991" spans="3:8" hidden="1">
      <c r="C1991" s="592">
        <f t="shared" ref="C1991:H1991" si="691">C642</f>
        <v>0</v>
      </c>
      <c r="D1991" s="593">
        <f t="shared" si="691"/>
        <v>0</v>
      </c>
      <c r="E1991" s="592">
        <f t="shared" si="691"/>
        <v>0</v>
      </c>
      <c r="F1991" s="592">
        <f t="shared" si="691"/>
        <v>0</v>
      </c>
      <c r="G1991" s="592">
        <f t="shared" si="691"/>
        <v>0</v>
      </c>
      <c r="H1991" s="592">
        <f t="shared" si="691"/>
        <v>0</v>
      </c>
    </row>
    <row r="1992" spans="3:8" hidden="1">
      <c r="C1992" s="592"/>
      <c r="D1992" s="593"/>
      <c r="E1992" s="592"/>
      <c r="F1992" s="592"/>
      <c r="G1992" s="592"/>
      <c r="H1992" s="592"/>
    </row>
    <row r="1993" spans="3:8" hidden="1">
      <c r="C1993" s="592">
        <f t="shared" ref="C1993:H1993" si="692">C643</f>
        <v>0</v>
      </c>
      <c r="D1993" s="593">
        <f t="shared" si="692"/>
        <v>0</v>
      </c>
      <c r="E1993" s="592">
        <f t="shared" si="692"/>
        <v>0</v>
      </c>
      <c r="F1993" s="592">
        <f t="shared" si="692"/>
        <v>0</v>
      </c>
      <c r="G1993" s="592">
        <f t="shared" si="692"/>
        <v>0</v>
      </c>
      <c r="H1993" s="592">
        <f t="shared" si="692"/>
        <v>0</v>
      </c>
    </row>
    <row r="1994" spans="3:8" hidden="1">
      <c r="C1994" s="592"/>
      <c r="D1994" s="593"/>
      <c r="E1994" s="592"/>
      <c r="F1994" s="592"/>
      <c r="G1994" s="592"/>
      <c r="H1994" s="592"/>
    </row>
    <row r="1995" spans="3:8" hidden="1">
      <c r="C1995" s="592">
        <f t="shared" ref="C1995:H1995" si="693">C644</f>
        <v>0</v>
      </c>
      <c r="D1995" s="593">
        <f t="shared" si="693"/>
        <v>0</v>
      </c>
      <c r="E1995" s="592">
        <f t="shared" si="693"/>
        <v>0</v>
      </c>
      <c r="F1995" s="592">
        <f t="shared" si="693"/>
        <v>0</v>
      </c>
      <c r="G1995" s="592">
        <f t="shared" si="693"/>
        <v>0</v>
      </c>
      <c r="H1995" s="592">
        <f t="shared" si="693"/>
        <v>0</v>
      </c>
    </row>
    <row r="1996" spans="3:8" hidden="1">
      <c r="C1996" s="592"/>
      <c r="D1996" s="593"/>
      <c r="E1996" s="592"/>
      <c r="F1996" s="592"/>
      <c r="G1996" s="592"/>
      <c r="H1996" s="592"/>
    </row>
    <row r="1997" spans="3:8" hidden="1">
      <c r="C1997" s="592">
        <f t="shared" ref="C1997:H1997" si="694">C645</f>
        <v>0</v>
      </c>
      <c r="D1997" s="593">
        <f t="shared" si="694"/>
        <v>0</v>
      </c>
      <c r="E1997" s="592">
        <f t="shared" si="694"/>
        <v>0</v>
      </c>
      <c r="F1997" s="592">
        <f t="shared" si="694"/>
        <v>0</v>
      </c>
      <c r="G1997" s="592">
        <f t="shared" si="694"/>
        <v>0</v>
      </c>
      <c r="H1997" s="592">
        <f t="shared" si="694"/>
        <v>0</v>
      </c>
    </row>
    <row r="1998" spans="3:8" hidden="1">
      <c r="C1998" s="592"/>
      <c r="D1998" s="593"/>
      <c r="E1998" s="592"/>
      <c r="F1998" s="592"/>
      <c r="G1998" s="592"/>
      <c r="H1998" s="592"/>
    </row>
    <row r="1999" spans="3:8" hidden="1">
      <c r="C1999" s="592">
        <f t="shared" ref="C1999:H1999" si="695">C646</f>
        <v>0</v>
      </c>
      <c r="D1999" s="593">
        <f t="shared" si="695"/>
        <v>0</v>
      </c>
      <c r="E1999" s="592">
        <f t="shared" si="695"/>
        <v>0</v>
      </c>
      <c r="F1999" s="592">
        <f t="shared" si="695"/>
        <v>0</v>
      </c>
      <c r="G1999" s="592">
        <f t="shared" si="695"/>
        <v>0</v>
      </c>
      <c r="H1999" s="592">
        <f t="shared" si="695"/>
        <v>0</v>
      </c>
    </row>
    <row r="2000" spans="3:8" hidden="1">
      <c r="C2000" s="592"/>
      <c r="D2000" s="593"/>
      <c r="E2000" s="592"/>
      <c r="F2000" s="592"/>
      <c r="G2000" s="592"/>
      <c r="H2000" s="592"/>
    </row>
    <row r="2001" spans="3:8" hidden="1">
      <c r="C2001" s="592">
        <f t="shared" ref="C2001:H2001" si="696">C647</f>
        <v>0</v>
      </c>
      <c r="D2001" s="593">
        <f t="shared" si="696"/>
        <v>0</v>
      </c>
      <c r="E2001" s="592">
        <f t="shared" si="696"/>
        <v>0</v>
      </c>
      <c r="F2001" s="592">
        <f t="shared" si="696"/>
        <v>0</v>
      </c>
      <c r="G2001" s="592">
        <f t="shared" si="696"/>
        <v>0</v>
      </c>
      <c r="H2001" s="592">
        <f t="shared" si="696"/>
        <v>0</v>
      </c>
    </row>
    <row r="2002" spans="3:8" hidden="1">
      <c r="C2002" s="592"/>
      <c r="D2002" s="593"/>
      <c r="E2002" s="592"/>
      <c r="F2002" s="592"/>
      <c r="G2002" s="592"/>
      <c r="H2002" s="592"/>
    </row>
    <row r="2003" spans="3:8" hidden="1">
      <c r="C2003" s="592">
        <f t="shared" ref="C2003:H2003" si="697">C648</f>
        <v>0</v>
      </c>
      <c r="D2003" s="593">
        <f t="shared" si="697"/>
        <v>0</v>
      </c>
      <c r="E2003" s="592">
        <f t="shared" si="697"/>
        <v>0</v>
      </c>
      <c r="F2003" s="592">
        <f t="shared" si="697"/>
        <v>0</v>
      </c>
      <c r="G2003" s="592">
        <f t="shared" si="697"/>
        <v>0</v>
      </c>
      <c r="H2003" s="592">
        <f t="shared" si="697"/>
        <v>0</v>
      </c>
    </row>
    <row r="2004" spans="3:8" hidden="1">
      <c r="C2004" s="592"/>
      <c r="D2004" s="593"/>
      <c r="E2004" s="592"/>
      <c r="F2004" s="592"/>
      <c r="G2004" s="592"/>
      <c r="H2004" s="592"/>
    </row>
    <row r="2005" spans="3:8" hidden="1">
      <c r="C2005" s="592">
        <f t="shared" ref="C2005:H2005" si="698">C649</f>
        <v>0</v>
      </c>
      <c r="D2005" s="593">
        <f t="shared" si="698"/>
        <v>0</v>
      </c>
      <c r="E2005" s="592">
        <f t="shared" si="698"/>
        <v>0</v>
      </c>
      <c r="F2005" s="592">
        <f t="shared" si="698"/>
        <v>0</v>
      </c>
      <c r="G2005" s="592">
        <f t="shared" si="698"/>
        <v>0</v>
      </c>
      <c r="H2005" s="592">
        <f t="shared" si="698"/>
        <v>0</v>
      </c>
    </row>
    <row r="2006" spans="3:8" hidden="1">
      <c r="C2006" s="592"/>
      <c r="D2006" s="593"/>
      <c r="E2006" s="592"/>
      <c r="F2006" s="592"/>
      <c r="G2006" s="592"/>
      <c r="H2006" s="592"/>
    </row>
    <row r="2007" spans="3:8" hidden="1">
      <c r="C2007" s="592">
        <f t="shared" ref="C2007:H2007" si="699">C650</f>
        <v>0</v>
      </c>
      <c r="D2007" s="593">
        <f t="shared" si="699"/>
        <v>0</v>
      </c>
      <c r="E2007" s="592">
        <f t="shared" si="699"/>
        <v>0</v>
      </c>
      <c r="F2007" s="592">
        <f t="shared" si="699"/>
        <v>0</v>
      </c>
      <c r="G2007" s="592">
        <f t="shared" si="699"/>
        <v>0</v>
      </c>
      <c r="H2007" s="592">
        <f t="shared" si="699"/>
        <v>0</v>
      </c>
    </row>
    <row r="2008" spans="3:8" hidden="1">
      <c r="C2008" s="592"/>
      <c r="D2008" s="593"/>
      <c r="E2008" s="592"/>
      <c r="F2008" s="592"/>
      <c r="G2008" s="592"/>
      <c r="H2008" s="592"/>
    </row>
    <row r="2009" spans="3:8" hidden="1">
      <c r="C2009" s="592">
        <f t="shared" ref="C2009:H2009" si="700">C651</f>
        <v>0</v>
      </c>
      <c r="D2009" s="593">
        <f t="shared" si="700"/>
        <v>0</v>
      </c>
      <c r="E2009" s="592">
        <f t="shared" si="700"/>
        <v>0</v>
      </c>
      <c r="F2009" s="592">
        <f t="shared" si="700"/>
        <v>0</v>
      </c>
      <c r="G2009" s="592">
        <f t="shared" si="700"/>
        <v>0</v>
      </c>
      <c r="H2009" s="592">
        <f t="shared" si="700"/>
        <v>0</v>
      </c>
    </row>
    <row r="2010" spans="3:8" hidden="1">
      <c r="C2010" s="592"/>
      <c r="D2010" s="593"/>
      <c r="E2010" s="592"/>
      <c r="F2010" s="592"/>
      <c r="G2010" s="592"/>
      <c r="H2010" s="592"/>
    </row>
    <row r="2011" spans="3:8" hidden="1">
      <c r="C2011" s="592">
        <f t="shared" ref="C2011:H2011" si="701">C652</f>
        <v>0</v>
      </c>
      <c r="D2011" s="593">
        <f t="shared" si="701"/>
        <v>0</v>
      </c>
      <c r="E2011" s="592">
        <f t="shared" si="701"/>
        <v>0</v>
      </c>
      <c r="F2011" s="592">
        <f t="shared" si="701"/>
        <v>0</v>
      </c>
      <c r="G2011" s="592">
        <f t="shared" si="701"/>
        <v>0</v>
      </c>
      <c r="H2011" s="592">
        <f t="shared" si="701"/>
        <v>0</v>
      </c>
    </row>
    <row r="2012" spans="3:8" hidden="1">
      <c r="C2012" s="592"/>
      <c r="D2012" s="593"/>
      <c r="E2012" s="592"/>
      <c r="F2012" s="592"/>
      <c r="G2012" s="592"/>
      <c r="H2012" s="592"/>
    </row>
    <row r="2013" spans="3:8" hidden="1">
      <c r="C2013" s="592">
        <f t="shared" ref="C2013:H2013" si="702">C653</f>
        <v>0</v>
      </c>
      <c r="D2013" s="593">
        <f t="shared" si="702"/>
        <v>0</v>
      </c>
      <c r="E2013" s="592">
        <f t="shared" si="702"/>
        <v>0</v>
      </c>
      <c r="F2013" s="592">
        <f t="shared" si="702"/>
        <v>0</v>
      </c>
      <c r="G2013" s="592">
        <f t="shared" si="702"/>
        <v>0</v>
      </c>
      <c r="H2013" s="592">
        <f t="shared" si="702"/>
        <v>0</v>
      </c>
    </row>
    <row r="2014" spans="3:8" hidden="1">
      <c r="C2014" s="592"/>
      <c r="D2014" s="593"/>
      <c r="E2014" s="592"/>
      <c r="F2014" s="592"/>
      <c r="G2014" s="592"/>
      <c r="H2014" s="592"/>
    </row>
    <row r="2015" spans="3:8" hidden="1">
      <c r="C2015" s="592">
        <f t="shared" ref="C2015:H2015" si="703">C654</f>
        <v>0</v>
      </c>
      <c r="D2015" s="593">
        <f t="shared" si="703"/>
        <v>0</v>
      </c>
      <c r="E2015" s="592">
        <f t="shared" si="703"/>
        <v>0</v>
      </c>
      <c r="F2015" s="592">
        <f t="shared" si="703"/>
        <v>0</v>
      </c>
      <c r="G2015" s="592">
        <f t="shared" si="703"/>
        <v>0</v>
      </c>
      <c r="H2015" s="592">
        <f t="shared" si="703"/>
        <v>0</v>
      </c>
    </row>
    <row r="2016" spans="3:8" hidden="1">
      <c r="C2016" s="592"/>
      <c r="D2016" s="593"/>
      <c r="E2016" s="592"/>
      <c r="F2016" s="592"/>
      <c r="G2016" s="592"/>
      <c r="H2016" s="592"/>
    </row>
    <row r="2017" spans="3:8" hidden="1">
      <c r="C2017" s="592">
        <f t="shared" ref="C2017:H2017" si="704">C655</f>
        <v>0</v>
      </c>
      <c r="D2017" s="593">
        <f t="shared" si="704"/>
        <v>0</v>
      </c>
      <c r="E2017" s="592">
        <f t="shared" si="704"/>
        <v>0</v>
      </c>
      <c r="F2017" s="592">
        <f t="shared" si="704"/>
        <v>0</v>
      </c>
      <c r="G2017" s="592">
        <f t="shared" si="704"/>
        <v>0</v>
      </c>
      <c r="H2017" s="592">
        <f t="shared" si="704"/>
        <v>0</v>
      </c>
    </row>
    <row r="2018" spans="3:8" hidden="1">
      <c r="C2018" s="592"/>
      <c r="D2018" s="593"/>
      <c r="E2018" s="592"/>
      <c r="F2018" s="592"/>
      <c r="G2018" s="592"/>
      <c r="H2018" s="592"/>
    </row>
    <row r="2019" spans="3:8" hidden="1">
      <c r="C2019" s="592">
        <f t="shared" ref="C2019:H2019" si="705">C656</f>
        <v>0</v>
      </c>
      <c r="D2019" s="593">
        <f t="shared" si="705"/>
        <v>0</v>
      </c>
      <c r="E2019" s="592">
        <f t="shared" si="705"/>
        <v>0</v>
      </c>
      <c r="F2019" s="592">
        <f t="shared" si="705"/>
        <v>0</v>
      </c>
      <c r="G2019" s="592">
        <f t="shared" si="705"/>
        <v>0</v>
      </c>
      <c r="H2019" s="592">
        <f t="shared" si="705"/>
        <v>0</v>
      </c>
    </row>
    <row r="2020" spans="3:8" hidden="1">
      <c r="C2020" s="592"/>
      <c r="D2020" s="593"/>
      <c r="E2020" s="592"/>
      <c r="F2020" s="592"/>
      <c r="G2020" s="592"/>
      <c r="H2020" s="592"/>
    </row>
    <row r="2021" spans="3:8" hidden="1">
      <c r="C2021" s="592">
        <f t="shared" ref="C2021:H2021" si="706">C657</f>
        <v>0</v>
      </c>
      <c r="D2021" s="593">
        <f t="shared" si="706"/>
        <v>0</v>
      </c>
      <c r="E2021" s="592">
        <f t="shared" si="706"/>
        <v>0</v>
      </c>
      <c r="F2021" s="592">
        <f t="shared" si="706"/>
        <v>0</v>
      </c>
      <c r="G2021" s="592">
        <f t="shared" si="706"/>
        <v>0</v>
      </c>
      <c r="H2021" s="592">
        <f t="shared" si="706"/>
        <v>0</v>
      </c>
    </row>
    <row r="2022" spans="3:8" hidden="1">
      <c r="C2022" s="592"/>
      <c r="D2022" s="593"/>
      <c r="E2022" s="592"/>
      <c r="F2022" s="592"/>
      <c r="G2022" s="592"/>
      <c r="H2022" s="592"/>
    </row>
    <row r="2023" spans="3:8" hidden="1">
      <c r="C2023" s="592">
        <f t="shared" ref="C2023:H2023" si="707">C658</f>
        <v>0</v>
      </c>
      <c r="D2023" s="593">
        <f t="shared" si="707"/>
        <v>0</v>
      </c>
      <c r="E2023" s="592">
        <f t="shared" si="707"/>
        <v>0</v>
      </c>
      <c r="F2023" s="592">
        <f t="shared" si="707"/>
        <v>0</v>
      </c>
      <c r="G2023" s="592">
        <f t="shared" si="707"/>
        <v>0</v>
      </c>
      <c r="H2023" s="592">
        <f t="shared" si="707"/>
        <v>0</v>
      </c>
    </row>
    <row r="2024" spans="3:8" hidden="1">
      <c r="C2024" s="592"/>
      <c r="D2024" s="593"/>
      <c r="E2024" s="592"/>
      <c r="F2024" s="592"/>
      <c r="G2024" s="592"/>
      <c r="H2024" s="592"/>
    </row>
    <row r="2025" spans="3:8" hidden="1">
      <c r="C2025" s="592">
        <f t="shared" ref="C2025:H2025" si="708">C659</f>
        <v>0</v>
      </c>
      <c r="D2025" s="593">
        <f t="shared" si="708"/>
        <v>0</v>
      </c>
      <c r="E2025" s="592">
        <f t="shared" si="708"/>
        <v>0</v>
      </c>
      <c r="F2025" s="592">
        <f t="shared" si="708"/>
        <v>0</v>
      </c>
      <c r="G2025" s="592">
        <f t="shared" si="708"/>
        <v>0</v>
      </c>
      <c r="H2025" s="592">
        <f t="shared" si="708"/>
        <v>0</v>
      </c>
    </row>
    <row r="2026" spans="3:8" hidden="1">
      <c r="C2026" s="592"/>
      <c r="D2026" s="593"/>
      <c r="E2026" s="592"/>
      <c r="F2026" s="592"/>
      <c r="G2026" s="592"/>
      <c r="H2026" s="592"/>
    </row>
    <row r="2027" spans="3:8" hidden="1">
      <c r="C2027" s="592">
        <f t="shared" ref="C2027:H2027" si="709">C660</f>
        <v>0</v>
      </c>
      <c r="D2027" s="593">
        <f t="shared" si="709"/>
        <v>0</v>
      </c>
      <c r="E2027" s="592">
        <f t="shared" si="709"/>
        <v>0</v>
      </c>
      <c r="F2027" s="592">
        <f t="shared" si="709"/>
        <v>0</v>
      </c>
      <c r="G2027" s="592">
        <f t="shared" si="709"/>
        <v>0</v>
      </c>
      <c r="H2027" s="592">
        <f t="shared" si="709"/>
        <v>0</v>
      </c>
    </row>
    <row r="2028" spans="3:8" hidden="1">
      <c r="C2028" s="592"/>
      <c r="D2028" s="593"/>
      <c r="E2028" s="592"/>
      <c r="F2028" s="592"/>
      <c r="G2028" s="592"/>
      <c r="H2028" s="592"/>
    </row>
    <row r="2029" spans="3:8" hidden="1">
      <c r="C2029" s="592">
        <f t="shared" ref="C2029:H2029" si="710">C661</f>
        <v>0</v>
      </c>
      <c r="D2029" s="593">
        <f t="shared" si="710"/>
        <v>0</v>
      </c>
      <c r="E2029" s="592">
        <f t="shared" si="710"/>
        <v>0</v>
      </c>
      <c r="F2029" s="592">
        <f t="shared" si="710"/>
        <v>0</v>
      </c>
      <c r="G2029" s="592">
        <f t="shared" si="710"/>
        <v>0</v>
      </c>
      <c r="H2029" s="592">
        <f t="shared" si="710"/>
        <v>0</v>
      </c>
    </row>
    <row r="2030" spans="3:8" hidden="1">
      <c r="C2030" s="592"/>
      <c r="D2030" s="593"/>
      <c r="E2030" s="592"/>
      <c r="F2030" s="592"/>
      <c r="G2030" s="592"/>
      <c r="H2030" s="592"/>
    </row>
    <row r="2031" spans="3:8" hidden="1">
      <c r="C2031" s="592">
        <f t="shared" ref="C2031:H2031" si="711">C662</f>
        <v>0</v>
      </c>
      <c r="D2031" s="593">
        <f t="shared" si="711"/>
        <v>0</v>
      </c>
      <c r="E2031" s="592">
        <f t="shared" si="711"/>
        <v>0</v>
      </c>
      <c r="F2031" s="592">
        <f t="shared" si="711"/>
        <v>0</v>
      </c>
      <c r="G2031" s="592">
        <f t="shared" si="711"/>
        <v>0</v>
      </c>
      <c r="H2031" s="592">
        <f t="shared" si="711"/>
        <v>0</v>
      </c>
    </row>
    <row r="2032" spans="3:8" hidden="1">
      <c r="C2032" s="592"/>
      <c r="D2032" s="593"/>
      <c r="E2032" s="592"/>
      <c r="F2032" s="592"/>
      <c r="G2032" s="592"/>
      <c r="H2032" s="592"/>
    </row>
    <row r="2033" spans="3:8" hidden="1">
      <c r="C2033" s="592">
        <f t="shared" ref="C2033:H2033" si="712">C663</f>
        <v>0</v>
      </c>
      <c r="D2033" s="593">
        <f t="shared" si="712"/>
        <v>0</v>
      </c>
      <c r="E2033" s="592">
        <f t="shared" si="712"/>
        <v>0</v>
      </c>
      <c r="F2033" s="592">
        <f t="shared" si="712"/>
        <v>0</v>
      </c>
      <c r="G2033" s="592">
        <f t="shared" si="712"/>
        <v>0</v>
      </c>
      <c r="H2033" s="592">
        <f t="shared" si="712"/>
        <v>0</v>
      </c>
    </row>
    <row r="2034" spans="3:8" hidden="1">
      <c r="C2034" s="592"/>
      <c r="D2034" s="593"/>
      <c r="E2034" s="592"/>
      <c r="F2034" s="592"/>
      <c r="G2034" s="592"/>
      <c r="H2034" s="592"/>
    </row>
    <row r="2035" spans="3:8" hidden="1">
      <c r="C2035" s="592">
        <f t="shared" ref="C2035:H2035" si="713">C664</f>
        <v>0</v>
      </c>
      <c r="D2035" s="593">
        <f t="shared" si="713"/>
        <v>0</v>
      </c>
      <c r="E2035" s="592">
        <f t="shared" si="713"/>
        <v>0</v>
      </c>
      <c r="F2035" s="592">
        <f t="shared" si="713"/>
        <v>0</v>
      </c>
      <c r="G2035" s="592">
        <f t="shared" si="713"/>
        <v>0</v>
      </c>
      <c r="H2035" s="592">
        <f t="shared" si="713"/>
        <v>0</v>
      </c>
    </row>
    <row r="2036" spans="3:8" hidden="1">
      <c r="C2036" s="592"/>
      <c r="D2036" s="593"/>
      <c r="E2036" s="592"/>
      <c r="F2036" s="592"/>
      <c r="G2036" s="592"/>
      <c r="H2036" s="592"/>
    </row>
    <row r="2037" spans="3:8" hidden="1">
      <c r="C2037" s="592">
        <f t="shared" ref="C2037:H2037" si="714">C665</f>
        <v>0</v>
      </c>
      <c r="D2037" s="593">
        <f t="shared" si="714"/>
        <v>0</v>
      </c>
      <c r="E2037" s="592">
        <f t="shared" si="714"/>
        <v>0</v>
      </c>
      <c r="F2037" s="592">
        <f t="shared" si="714"/>
        <v>0</v>
      </c>
      <c r="G2037" s="592">
        <f t="shared" si="714"/>
        <v>0</v>
      </c>
      <c r="H2037" s="592">
        <f t="shared" si="714"/>
        <v>0</v>
      </c>
    </row>
    <row r="2038" spans="3:8" hidden="1">
      <c r="C2038" s="592"/>
      <c r="D2038" s="593"/>
      <c r="E2038" s="592"/>
      <c r="F2038" s="592"/>
      <c r="G2038" s="592"/>
      <c r="H2038" s="592"/>
    </row>
    <row r="2039" spans="3:8" hidden="1">
      <c r="C2039" s="592">
        <f t="shared" ref="C2039:H2039" si="715">C666</f>
        <v>0</v>
      </c>
      <c r="D2039" s="593">
        <f t="shared" si="715"/>
        <v>0</v>
      </c>
      <c r="E2039" s="592">
        <f t="shared" si="715"/>
        <v>0</v>
      </c>
      <c r="F2039" s="592">
        <f t="shared" si="715"/>
        <v>0</v>
      </c>
      <c r="G2039" s="592">
        <f t="shared" si="715"/>
        <v>0</v>
      </c>
      <c r="H2039" s="592">
        <f t="shared" si="715"/>
        <v>0</v>
      </c>
    </row>
    <row r="2040" spans="3:8" hidden="1">
      <c r="C2040" s="592"/>
      <c r="D2040" s="593"/>
      <c r="E2040" s="592"/>
      <c r="F2040" s="592"/>
      <c r="G2040" s="592"/>
      <c r="H2040" s="592"/>
    </row>
    <row r="2041" spans="3:8" hidden="1">
      <c r="C2041" s="592">
        <f t="shared" ref="C2041:H2041" si="716">C667</f>
        <v>0</v>
      </c>
      <c r="D2041" s="593">
        <f t="shared" si="716"/>
        <v>0</v>
      </c>
      <c r="E2041" s="592">
        <f t="shared" si="716"/>
        <v>0</v>
      </c>
      <c r="F2041" s="592">
        <f t="shared" si="716"/>
        <v>0</v>
      </c>
      <c r="G2041" s="592">
        <f t="shared" si="716"/>
        <v>0</v>
      </c>
      <c r="H2041" s="592">
        <f t="shared" si="716"/>
        <v>0</v>
      </c>
    </row>
    <row r="2042" spans="3:8" hidden="1">
      <c r="C2042" s="592"/>
      <c r="D2042" s="593"/>
      <c r="E2042" s="592"/>
      <c r="F2042" s="592"/>
      <c r="G2042" s="592"/>
      <c r="H2042" s="592"/>
    </row>
    <row r="2043" spans="3:8" hidden="1">
      <c r="C2043" s="592">
        <f t="shared" ref="C2043:H2043" si="717">C668</f>
        <v>0</v>
      </c>
      <c r="D2043" s="593">
        <f t="shared" si="717"/>
        <v>0</v>
      </c>
      <c r="E2043" s="592">
        <f t="shared" si="717"/>
        <v>0</v>
      </c>
      <c r="F2043" s="592">
        <f t="shared" si="717"/>
        <v>0</v>
      </c>
      <c r="G2043" s="592">
        <f t="shared" si="717"/>
        <v>0</v>
      </c>
      <c r="H2043" s="592">
        <f t="shared" si="717"/>
        <v>0</v>
      </c>
    </row>
    <row r="2044" spans="3:8" hidden="1">
      <c r="C2044" s="592"/>
      <c r="D2044" s="593"/>
      <c r="E2044" s="592"/>
      <c r="F2044" s="592"/>
      <c r="G2044" s="592"/>
      <c r="H2044" s="592"/>
    </row>
    <row r="2045" spans="3:8" hidden="1">
      <c r="C2045" s="592">
        <f t="shared" ref="C2045:H2045" si="718">C669</f>
        <v>0</v>
      </c>
      <c r="D2045" s="593">
        <f t="shared" si="718"/>
        <v>0</v>
      </c>
      <c r="E2045" s="592">
        <f t="shared" si="718"/>
        <v>0</v>
      </c>
      <c r="F2045" s="592">
        <f t="shared" si="718"/>
        <v>0</v>
      </c>
      <c r="G2045" s="592">
        <f t="shared" si="718"/>
        <v>0</v>
      </c>
      <c r="H2045" s="592">
        <f t="shared" si="718"/>
        <v>0</v>
      </c>
    </row>
    <row r="2046" spans="3:8" hidden="1">
      <c r="C2046" s="592"/>
      <c r="D2046" s="593"/>
      <c r="E2046" s="592"/>
      <c r="F2046" s="592"/>
      <c r="G2046" s="592"/>
      <c r="H2046" s="592"/>
    </row>
    <row r="2047" spans="3:8" hidden="1">
      <c r="C2047" s="592">
        <f t="shared" ref="C2047:H2047" si="719">C670</f>
        <v>0</v>
      </c>
      <c r="D2047" s="593">
        <f t="shared" si="719"/>
        <v>0</v>
      </c>
      <c r="E2047" s="592">
        <f t="shared" si="719"/>
        <v>0</v>
      </c>
      <c r="F2047" s="592">
        <f t="shared" si="719"/>
        <v>0</v>
      </c>
      <c r="G2047" s="592">
        <f t="shared" si="719"/>
        <v>0</v>
      </c>
      <c r="H2047" s="592">
        <f t="shared" si="719"/>
        <v>0</v>
      </c>
    </row>
    <row r="2048" spans="3:8" hidden="1">
      <c r="C2048" s="592"/>
      <c r="D2048" s="593"/>
      <c r="E2048" s="592"/>
      <c r="F2048" s="592"/>
      <c r="G2048" s="592"/>
      <c r="H2048" s="592"/>
    </row>
    <row r="2049" spans="3:8" hidden="1">
      <c r="C2049" s="592">
        <f t="shared" ref="C2049:H2049" si="720">C671</f>
        <v>0</v>
      </c>
      <c r="D2049" s="593">
        <f t="shared" si="720"/>
        <v>0</v>
      </c>
      <c r="E2049" s="592">
        <f t="shared" si="720"/>
        <v>0</v>
      </c>
      <c r="F2049" s="592">
        <f t="shared" si="720"/>
        <v>0</v>
      </c>
      <c r="G2049" s="592">
        <f t="shared" si="720"/>
        <v>0</v>
      </c>
      <c r="H2049" s="592">
        <f t="shared" si="720"/>
        <v>0</v>
      </c>
    </row>
    <row r="2050" spans="3:8" hidden="1">
      <c r="C2050" s="592"/>
      <c r="D2050" s="593"/>
      <c r="E2050" s="592"/>
      <c r="F2050" s="592"/>
      <c r="G2050" s="592"/>
      <c r="H2050" s="592"/>
    </row>
    <row r="2051" spans="3:8" hidden="1">
      <c r="C2051" s="592">
        <f t="shared" ref="C2051:H2051" si="721">C672</f>
        <v>0</v>
      </c>
      <c r="D2051" s="593">
        <f t="shared" si="721"/>
        <v>0</v>
      </c>
      <c r="E2051" s="592">
        <f t="shared" si="721"/>
        <v>0</v>
      </c>
      <c r="F2051" s="592">
        <f t="shared" si="721"/>
        <v>0</v>
      </c>
      <c r="G2051" s="592">
        <f t="shared" si="721"/>
        <v>0</v>
      </c>
      <c r="H2051" s="592">
        <f t="shared" si="721"/>
        <v>0</v>
      </c>
    </row>
    <row r="2052" spans="3:8" hidden="1">
      <c r="C2052" s="592"/>
      <c r="D2052" s="593"/>
      <c r="E2052" s="592"/>
      <c r="F2052" s="592"/>
      <c r="G2052" s="592"/>
      <c r="H2052" s="592"/>
    </row>
    <row r="2053" spans="3:8" hidden="1">
      <c r="C2053" s="592">
        <f t="shared" ref="C2053:H2053" si="722">C673</f>
        <v>0</v>
      </c>
      <c r="D2053" s="593">
        <f t="shared" si="722"/>
        <v>0</v>
      </c>
      <c r="E2053" s="592">
        <f t="shared" si="722"/>
        <v>0</v>
      </c>
      <c r="F2053" s="592">
        <f t="shared" si="722"/>
        <v>0</v>
      </c>
      <c r="G2053" s="592">
        <f t="shared" si="722"/>
        <v>0</v>
      </c>
      <c r="H2053" s="592">
        <f t="shared" si="722"/>
        <v>0</v>
      </c>
    </row>
    <row r="2054" spans="3:8" hidden="1">
      <c r="C2054" s="592"/>
      <c r="D2054" s="593"/>
      <c r="E2054" s="592"/>
      <c r="F2054" s="592"/>
      <c r="G2054" s="592"/>
      <c r="H2054" s="592"/>
    </row>
    <row r="2055" spans="3:8" hidden="1">
      <c r="C2055" s="592">
        <f t="shared" ref="C2055:H2055" si="723">C674</f>
        <v>0</v>
      </c>
      <c r="D2055" s="593">
        <f t="shared" si="723"/>
        <v>0</v>
      </c>
      <c r="E2055" s="592">
        <f t="shared" si="723"/>
        <v>0</v>
      </c>
      <c r="F2055" s="592">
        <f t="shared" si="723"/>
        <v>0</v>
      </c>
      <c r="G2055" s="592">
        <f t="shared" si="723"/>
        <v>0</v>
      </c>
      <c r="H2055" s="592">
        <f t="shared" si="723"/>
        <v>0</v>
      </c>
    </row>
    <row r="2056" spans="3:8" hidden="1">
      <c r="C2056" s="592"/>
      <c r="D2056" s="593"/>
      <c r="E2056" s="592"/>
      <c r="F2056" s="592"/>
      <c r="G2056" s="592"/>
      <c r="H2056" s="592"/>
    </row>
    <row r="2057" spans="3:8" hidden="1">
      <c r="C2057" s="592">
        <f t="shared" ref="C2057:H2057" si="724">C675</f>
        <v>0</v>
      </c>
      <c r="D2057" s="593">
        <f t="shared" si="724"/>
        <v>0</v>
      </c>
      <c r="E2057" s="592">
        <f t="shared" si="724"/>
        <v>0</v>
      </c>
      <c r="F2057" s="592">
        <f t="shared" si="724"/>
        <v>0</v>
      </c>
      <c r="G2057" s="592">
        <f t="shared" si="724"/>
        <v>0</v>
      </c>
      <c r="H2057" s="592">
        <f t="shared" si="724"/>
        <v>0</v>
      </c>
    </row>
    <row r="2058" spans="3:8" hidden="1">
      <c r="C2058" s="592"/>
      <c r="D2058" s="593"/>
      <c r="E2058" s="592"/>
      <c r="F2058" s="592"/>
      <c r="G2058" s="592"/>
      <c r="H2058" s="592"/>
    </row>
    <row r="2059" spans="3:8" hidden="1">
      <c r="C2059" s="592">
        <f t="shared" ref="C2059:H2059" si="725">C676</f>
        <v>0</v>
      </c>
      <c r="D2059" s="593">
        <f t="shared" si="725"/>
        <v>0</v>
      </c>
      <c r="E2059" s="592">
        <f t="shared" si="725"/>
        <v>0</v>
      </c>
      <c r="F2059" s="592">
        <f t="shared" si="725"/>
        <v>0</v>
      </c>
      <c r="G2059" s="592">
        <f t="shared" si="725"/>
        <v>0</v>
      </c>
      <c r="H2059" s="592">
        <f t="shared" si="725"/>
        <v>0</v>
      </c>
    </row>
    <row r="2060" spans="3:8" hidden="1">
      <c r="C2060" s="592"/>
      <c r="D2060" s="593"/>
      <c r="E2060" s="592"/>
      <c r="F2060" s="592"/>
      <c r="G2060" s="592"/>
      <c r="H2060" s="592"/>
    </row>
    <row r="2061" spans="3:8" hidden="1">
      <c r="C2061" s="592">
        <f t="shared" ref="C2061:H2061" si="726">C677</f>
        <v>0</v>
      </c>
      <c r="D2061" s="593">
        <f t="shared" si="726"/>
        <v>0</v>
      </c>
      <c r="E2061" s="592">
        <f t="shared" si="726"/>
        <v>0</v>
      </c>
      <c r="F2061" s="592">
        <f t="shared" si="726"/>
        <v>0</v>
      </c>
      <c r="G2061" s="592">
        <f t="shared" si="726"/>
        <v>0</v>
      </c>
      <c r="H2061" s="592">
        <f t="shared" si="726"/>
        <v>0</v>
      </c>
    </row>
    <row r="2062" spans="3:8" hidden="1">
      <c r="C2062" s="592"/>
      <c r="D2062" s="593"/>
      <c r="E2062" s="592"/>
      <c r="F2062" s="592"/>
      <c r="G2062" s="592"/>
      <c r="H2062" s="592"/>
    </row>
    <row r="2063" spans="3:8" hidden="1">
      <c r="C2063" s="592">
        <f t="shared" ref="C2063:H2063" si="727">C678</f>
        <v>0</v>
      </c>
      <c r="D2063" s="593">
        <f t="shared" si="727"/>
        <v>0</v>
      </c>
      <c r="E2063" s="592">
        <f t="shared" si="727"/>
        <v>0</v>
      </c>
      <c r="F2063" s="592">
        <f t="shared" si="727"/>
        <v>0</v>
      </c>
      <c r="G2063" s="592">
        <f t="shared" si="727"/>
        <v>0</v>
      </c>
      <c r="H2063" s="592">
        <f t="shared" si="727"/>
        <v>0</v>
      </c>
    </row>
    <row r="2064" spans="3:8" hidden="1">
      <c r="C2064" s="592"/>
      <c r="D2064" s="593"/>
      <c r="E2064" s="592"/>
      <c r="F2064" s="592"/>
      <c r="G2064" s="592"/>
      <c r="H2064" s="592"/>
    </row>
    <row r="2065" spans="3:8" hidden="1">
      <c r="C2065" s="592">
        <f t="shared" ref="C2065:H2065" si="728">C679</f>
        <v>0</v>
      </c>
      <c r="D2065" s="593">
        <f t="shared" si="728"/>
        <v>0</v>
      </c>
      <c r="E2065" s="592">
        <f t="shared" si="728"/>
        <v>0</v>
      </c>
      <c r="F2065" s="592">
        <f t="shared" si="728"/>
        <v>0</v>
      </c>
      <c r="G2065" s="592">
        <f t="shared" si="728"/>
        <v>0</v>
      </c>
      <c r="H2065" s="592">
        <f t="shared" si="728"/>
        <v>0</v>
      </c>
    </row>
    <row r="2066" spans="3:8" hidden="1">
      <c r="C2066" s="592"/>
      <c r="D2066" s="593"/>
      <c r="E2066" s="592"/>
      <c r="F2066" s="592"/>
      <c r="G2066" s="592"/>
      <c r="H2066" s="592"/>
    </row>
    <row r="2067" spans="3:8" hidden="1">
      <c r="C2067" s="592">
        <f t="shared" ref="C2067:H2067" si="729">C680</f>
        <v>0</v>
      </c>
      <c r="D2067" s="593">
        <f t="shared" si="729"/>
        <v>0</v>
      </c>
      <c r="E2067" s="592">
        <f t="shared" si="729"/>
        <v>0</v>
      </c>
      <c r="F2067" s="592">
        <f t="shared" si="729"/>
        <v>0</v>
      </c>
      <c r="G2067" s="592">
        <f t="shared" si="729"/>
        <v>0</v>
      </c>
      <c r="H2067" s="592">
        <f t="shared" si="729"/>
        <v>0</v>
      </c>
    </row>
    <row r="2068" spans="3:8" hidden="1">
      <c r="C2068" s="592"/>
      <c r="D2068" s="593"/>
      <c r="E2068" s="592"/>
      <c r="F2068" s="592"/>
      <c r="G2068" s="592"/>
      <c r="H2068" s="592"/>
    </row>
    <row r="2069" spans="3:8" hidden="1">
      <c r="C2069" s="592">
        <f t="shared" ref="C2069:H2069" si="730">C681</f>
        <v>0</v>
      </c>
      <c r="D2069" s="593">
        <f t="shared" si="730"/>
        <v>0</v>
      </c>
      <c r="E2069" s="592">
        <f t="shared" si="730"/>
        <v>0</v>
      </c>
      <c r="F2069" s="592">
        <f t="shared" si="730"/>
        <v>0</v>
      </c>
      <c r="G2069" s="592">
        <f t="shared" si="730"/>
        <v>0</v>
      </c>
      <c r="H2069" s="592">
        <f t="shared" si="730"/>
        <v>0</v>
      </c>
    </row>
    <row r="2070" spans="3:8" hidden="1">
      <c r="C2070" s="592"/>
      <c r="D2070" s="593"/>
      <c r="E2070" s="592"/>
      <c r="F2070" s="592"/>
      <c r="G2070" s="592"/>
      <c r="H2070" s="592"/>
    </row>
    <row r="2071" spans="3:8" hidden="1">
      <c r="C2071" s="592">
        <f t="shared" ref="C2071:H2071" si="731">C682</f>
        <v>0</v>
      </c>
      <c r="D2071" s="593">
        <f t="shared" si="731"/>
        <v>0</v>
      </c>
      <c r="E2071" s="592">
        <f t="shared" si="731"/>
        <v>0</v>
      </c>
      <c r="F2071" s="592">
        <f t="shared" si="731"/>
        <v>0</v>
      </c>
      <c r="G2071" s="592">
        <f t="shared" si="731"/>
        <v>0</v>
      </c>
      <c r="H2071" s="592">
        <f t="shared" si="731"/>
        <v>0</v>
      </c>
    </row>
    <row r="2072" spans="3:8" hidden="1">
      <c r="C2072" s="592"/>
      <c r="D2072" s="593"/>
      <c r="E2072" s="592"/>
      <c r="F2072" s="592"/>
      <c r="G2072" s="592"/>
      <c r="H2072" s="592"/>
    </row>
    <row r="2073" spans="3:8" hidden="1">
      <c r="C2073" s="592">
        <f t="shared" ref="C2073:H2073" si="732">C683</f>
        <v>0</v>
      </c>
      <c r="D2073" s="593">
        <f t="shared" si="732"/>
        <v>0</v>
      </c>
      <c r="E2073" s="592">
        <f t="shared" si="732"/>
        <v>0</v>
      </c>
      <c r="F2073" s="592">
        <f t="shared" si="732"/>
        <v>0</v>
      </c>
      <c r="G2073" s="592">
        <f t="shared" si="732"/>
        <v>0</v>
      </c>
      <c r="H2073" s="592">
        <f t="shared" si="732"/>
        <v>0</v>
      </c>
    </row>
    <row r="2074" spans="3:8" hidden="1">
      <c r="C2074" s="592"/>
      <c r="D2074" s="593"/>
      <c r="E2074" s="592"/>
      <c r="F2074" s="592"/>
      <c r="G2074" s="592"/>
      <c r="H2074" s="592"/>
    </row>
    <row r="2075" spans="3:8" hidden="1">
      <c r="C2075" s="592">
        <f t="shared" ref="C2075:H2075" si="733">C684</f>
        <v>0</v>
      </c>
      <c r="D2075" s="593">
        <f t="shared" si="733"/>
        <v>0</v>
      </c>
      <c r="E2075" s="592">
        <f t="shared" si="733"/>
        <v>0</v>
      </c>
      <c r="F2075" s="592">
        <f t="shared" si="733"/>
        <v>0</v>
      </c>
      <c r="G2075" s="592">
        <f t="shared" si="733"/>
        <v>0</v>
      </c>
      <c r="H2075" s="592">
        <f t="shared" si="733"/>
        <v>0</v>
      </c>
    </row>
    <row r="2076" spans="3:8" hidden="1">
      <c r="C2076" s="592"/>
      <c r="D2076" s="593"/>
      <c r="E2076" s="592"/>
      <c r="F2076" s="592"/>
      <c r="G2076" s="592"/>
      <c r="H2076" s="592"/>
    </row>
    <row r="2077" spans="3:8" hidden="1">
      <c r="C2077" s="592">
        <f t="shared" ref="C2077:H2077" si="734">C685</f>
        <v>0</v>
      </c>
      <c r="D2077" s="593">
        <f t="shared" si="734"/>
        <v>0</v>
      </c>
      <c r="E2077" s="592">
        <f t="shared" si="734"/>
        <v>0</v>
      </c>
      <c r="F2077" s="592">
        <f t="shared" si="734"/>
        <v>0</v>
      </c>
      <c r="G2077" s="592">
        <f t="shared" si="734"/>
        <v>0</v>
      </c>
      <c r="H2077" s="592">
        <f t="shared" si="734"/>
        <v>0</v>
      </c>
    </row>
    <row r="2078" spans="3:8" hidden="1">
      <c r="C2078" s="592"/>
      <c r="D2078" s="593"/>
      <c r="E2078" s="592"/>
      <c r="F2078" s="592"/>
      <c r="G2078" s="592"/>
      <c r="H2078" s="592"/>
    </row>
    <row r="2079" spans="3:8" hidden="1">
      <c r="C2079" s="592">
        <f t="shared" ref="C2079:H2079" si="735">C686</f>
        <v>0</v>
      </c>
      <c r="D2079" s="593">
        <f t="shared" si="735"/>
        <v>0</v>
      </c>
      <c r="E2079" s="592">
        <f t="shared" si="735"/>
        <v>0</v>
      </c>
      <c r="F2079" s="592">
        <f t="shared" si="735"/>
        <v>0</v>
      </c>
      <c r="G2079" s="592">
        <f t="shared" si="735"/>
        <v>0</v>
      </c>
      <c r="H2079" s="592">
        <f t="shared" si="735"/>
        <v>0</v>
      </c>
    </row>
    <row r="2080" spans="3:8" hidden="1">
      <c r="C2080" s="592"/>
      <c r="D2080" s="593"/>
      <c r="E2080" s="592"/>
      <c r="F2080" s="592"/>
      <c r="G2080" s="592"/>
      <c r="H2080" s="592"/>
    </row>
    <row r="2081" spans="3:8" hidden="1">
      <c r="C2081" s="592">
        <f t="shared" ref="C2081:H2081" si="736">C687</f>
        <v>0</v>
      </c>
      <c r="D2081" s="593">
        <f t="shared" si="736"/>
        <v>0</v>
      </c>
      <c r="E2081" s="592">
        <f t="shared" si="736"/>
        <v>0</v>
      </c>
      <c r="F2081" s="592">
        <f t="shared" si="736"/>
        <v>0</v>
      </c>
      <c r="G2081" s="592">
        <f t="shared" si="736"/>
        <v>0</v>
      </c>
      <c r="H2081" s="592">
        <f t="shared" si="736"/>
        <v>0</v>
      </c>
    </row>
    <row r="2082" spans="3:8" hidden="1">
      <c r="C2082" s="592"/>
      <c r="D2082" s="593"/>
      <c r="E2082" s="592"/>
      <c r="F2082" s="592"/>
      <c r="G2082" s="592"/>
      <c r="H2082" s="592"/>
    </row>
    <row r="2083" spans="3:8" hidden="1">
      <c r="C2083" s="592">
        <f t="shared" ref="C2083:H2083" si="737">C688</f>
        <v>0</v>
      </c>
      <c r="D2083" s="593">
        <f t="shared" si="737"/>
        <v>0</v>
      </c>
      <c r="E2083" s="592">
        <f t="shared" si="737"/>
        <v>0</v>
      </c>
      <c r="F2083" s="592">
        <f t="shared" si="737"/>
        <v>0</v>
      </c>
      <c r="G2083" s="592">
        <f t="shared" si="737"/>
        <v>0</v>
      </c>
      <c r="H2083" s="592">
        <f t="shared" si="737"/>
        <v>0</v>
      </c>
    </row>
    <row r="2084" spans="3:8" hidden="1">
      <c r="C2084" s="592"/>
      <c r="D2084" s="593"/>
      <c r="E2084" s="592"/>
      <c r="F2084" s="592"/>
      <c r="G2084" s="592"/>
      <c r="H2084" s="592"/>
    </row>
    <row r="2085" spans="3:8" hidden="1">
      <c r="C2085" s="592">
        <f t="shared" ref="C2085:H2085" si="738">C689</f>
        <v>0</v>
      </c>
      <c r="D2085" s="593">
        <f t="shared" si="738"/>
        <v>0</v>
      </c>
      <c r="E2085" s="592">
        <f t="shared" si="738"/>
        <v>0</v>
      </c>
      <c r="F2085" s="592">
        <f t="shared" si="738"/>
        <v>0</v>
      </c>
      <c r="G2085" s="592">
        <f t="shared" si="738"/>
        <v>0</v>
      </c>
      <c r="H2085" s="592">
        <f t="shared" si="738"/>
        <v>0</v>
      </c>
    </row>
    <row r="2086" spans="3:8" hidden="1">
      <c r="C2086" s="592"/>
      <c r="D2086" s="593"/>
      <c r="E2086" s="592"/>
      <c r="F2086" s="592"/>
      <c r="G2086" s="592"/>
      <c r="H2086" s="592"/>
    </row>
    <row r="2087" spans="3:8" hidden="1">
      <c r="C2087" s="592">
        <f t="shared" ref="C2087:H2087" si="739">C690</f>
        <v>0</v>
      </c>
      <c r="D2087" s="593">
        <f t="shared" si="739"/>
        <v>0</v>
      </c>
      <c r="E2087" s="592">
        <f t="shared" si="739"/>
        <v>0</v>
      </c>
      <c r="F2087" s="592">
        <f t="shared" si="739"/>
        <v>0</v>
      </c>
      <c r="G2087" s="592">
        <f t="shared" si="739"/>
        <v>0</v>
      </c>
      <c r="H2087" s="592">
        <f t="shared" si="739"/>
        <v>0</v>
      </c>
    </row>
    <row r="2088" spans="3:8" hidden="1">
      <c r="C2088" s="592"/>
      <c r="D2088" s="593"/>
      <c r="E2088" s="592"/>
      <c r="F2088" s="592"/>
      <c r="G2088" s="592"/>
      <c r="H2088" s="592"/>
    </row>
    <row r="2089" spans="3:8" hidden="1">
      <c r="C2089" s="592">
        <f t="shared" ref="C2089:H2089" si="740">C691</f>
        <v>0</v>
      </c>
      <c r="D2089" s="593">
        <f t="shared" si="740"/>
        <v>0</v>
      </c>
      <c r="E2089" s="592">
        <f t="shared" si="740"/>
        <v>0</v>
      </c>
      <c r="F2089" s="592">
        <f t="shared" si="740"/>
        <v>0</v>
      </c>
      <c r="G2089" s="592">
        <f t="shared" si="740"/>
        <v>0</v>
      </c>
      <c r="H2089" s="592">
        <f t="shared" si="740"/>
        <v>0</v>
      </c>
    </row>
    <row r="2090" spans="3:8" hidden="1">
      <c r="C2090" s="592"/>
      <c r="D2090" s="593"/>
      <c r="E2090" s="592"/>
      <c r="F2090" s="592"/>
      <c r="G2090" s="592"/>
      <c r="H2090" s="592"/>
    </row>
    <row r="2091" spans="3:8" hidden="1">
      <c r="C2091" s="592">
        <f t="shared" ref="C2091:H2091" si="741">C692</f>
        <v>0</v>
      </c>
      <c r="D2091" s="593">
        <f t="shared" si="741"/>
        <v>0</v>
      </c>
      <c r="E2091" s="592">
        <f t="shared" si="741"/>
        <v>0</v>
      </c>
      <c r="F2091" s="592">
        <f t="shared" si="741"/>
        <v>0</v>
      </c>
      <c r="G2091" s="592">
        <f t="shared" si="741"/>
        <v>0</v>
      </c>
      <c r="H2091" s="592">
        <f t="shared" si="741"/>
        <v>0</v>
      </c>
    </row>
    <row r="2092" spans="3:8" hidden="1">
      <c r="C2092" s="592"/>
      <c r="D2092" s="593"/>
      <c r="E2092" s="592"/>
      <c r="F2092" s="592"/>
      <c r="G2092" s="592"/>
      <c r="H2092" s="592"/>
    </row>
    <row r="2093" spans="3:8" hidden="1">
      <c r="C2093" s="592">
        <f t="shared" ref="C2093:H2093" si="742">C693</f>
        <v>0</v>
      </c>
      <c r="D2093" s="593">
        <f t="shared" si="742"/>
        <v>0</v>
      </c>
      <c r="E2093" s="592">
        <f t="shared" si="742"/>
        <v>0</v>
      </c>
      <c r="F2093" s="592">
        <f t="shared" si="742"/>
        <v>0</v>
      </c>
      <c r="G2093" s="592">
        <f t="shared" si="742"/>
        <v>0</v>
      </c>
      <c r="H2093" s="592">
        <f t="shared" si="742"/>
        <v>0</v>
      </c>
    </row>
    <row r="2094" spans="3:8" hidden="1">
      <c r="C2094" s="592"/>
      <c r="D2094" s="593"/>
      <c r="E2094" s="592"/>
      <c r="F2094" s="592"/>
      <c r="G2094" s="592"/>
      <c r="H2094" s="592"/>
    </row>
    <row r="2095" spans="3:8" hidden="1">
      <c r="C2095" s="592">
        <f t="shared" ref="C2095:H2095" si="743">C694</f>
        <v>0</v>
      </c>
      <c r="D2095" s="593">
        <f t="shared" si="743"/>
        <v>0</v>
      </c>
      <c r="E2095" s="592">
        <f t="shared" si="743"/>
        <v>0</v>
      </c>
      <c r="F2095" s="592">
        <f t="shared" si="743"/>
        <v>0</v>
      </c>
      <c r="G2095" s="592">
        <f t="shared" si="743"/>
        <v>0</v>
      </c>
      <c r="H2095" s="592">
        <f t="shared" si="743"/>
        <v>0</v>
      </c>
    </row>
    <row r="2096" spans="3:8" hidden="1">
      <c r="C2096" s="592"/>
      <c r="D2096" s="593"/>
      <c r="E2096" s="592"/>
      <c r="F2096" s="592"/>
      <c r="G2096" s="592"/>
      <c r="H2096" s="592"/>
    </row>
    <row r="2097" spans="3:8" hidden="1">
      <c r="C2097" s="592">
        <f t="shared" ref="C2097:H2097" si="744">C695</f>
        <v>0</v>
      </c>
      <c r="D2097" s="593">
        <f t="shared" si="744"/>
        <v>0</v>
      </c>
      <c r="E2097" s="592">
        <f t="shared" si="744"/>
        <v>0</v>
      </c>
      <c r="F2097" s="592">
        <f t="shared" si="744"/>
        <v>0</v>
      </c>
      <c r="G2097" s="592">
        <f t="shared" si="744"/>
        <v>0</v>
      </c>
      <c r="H2097" s="592">
        <f t="shared" si="744"/>
        <v>0</v>
      </c>
    </row>
    <row r="2098" spans="3:8" hidden="1">
      <c r="C2098" s="592"/>
      <c r="D2098" s="593"/>
      <c r="E2098" s="592"/>
      <c r="F2098" s="592"/>
      <c r="G2098" s="592"/>
      <c r="H2098" s="592"/>
    </row>
    <row r="2099" spans="3:8" hidden="1">
      <c r="C2099" s="592">
        <f t="shared" ref="C2099:H2099" si="745">C696</f>
        <v>0</v>
      </c>
      <c r="D2099" s="593">
        <f t="shared" si="745"/>
        <v>0</v>
      </c>
      <c r="E2099" s="592">
        <f t="shared" si="745"/>
        <v>0</v>
      </c>
      <c r="F2099" s="592">
        <f t="shared" si="745"/>
        <v>0</v>
      </c>
      <c r="G2099" s="592">
        <f t="shared" si="745"/>
        <v>0</v>
      </c>
      <c r="H2099" s="592">
        <f t="shared" si="745"/>
        <v>0</v>
      </c>
    </row>
    <row r="2100" spans="3:8" hidden="1">
      <c r="C2100" s="592"/>
      <c r="D2100" s="593"/>
      <c r="E2100" s="592"/>
      <c r="F2100" s="592"/>
      <c r="G2100" s="592"/>
      <c r="H2100" s="592"/>
    </row>
    <row r="2101" spans="3:8" hidden="1">
      <c r="C2101" s="592">
        <f t="shared" ref="C2101:H2101" si="746">C697</f>
        <v>0</v>
      </c>
      <c r="D2101" s="593">
        <f t="shared" si="746"/>
        <v>0</v>
      </c>
      <c r="E2101" s="592">
        <f t="shared" si="746"/>
        <v>0</v>
      </c>
      <c r="F2101" s="592">
        <f t="shared" si="746"/>
        <v>0</v>
      </c>
      <c r="G2101" s="592">
        <f t="shared" si="746"/>
        <v>0</v>
      </c>
      <c r="H2101" s="592">
        <f t="shared" si="746"/>
        <v>0</v>
      </c>
    </row>
    <row r="2102" spans="3:8" hidden="1">
      <c r="C2102" s="592"/>
      <c r="D2102" s="593"/>
      <c r="E2102" s="592"/>
      <c r="F2102" s="592"/>
      <c r="G2102" s="592"/>
      <c r="H2102" s="592"/>
    </row>
    <row r="2103" spans="3:8" hidden="1">
      <c r="C2103" s="592">
        <f t="shared" ref="C2103:H2103" si="747">C698</f>
        <v>0</v>
      </c>
      <c r="D2103" s="593">
        <f t="shared" si="747"/>
        <v>0</v>
      </c>
      <c r="E2103" s="592">
        <f t="shared" si="747"/>
        <v>0</v>
      </c>
      <c r="F2103" s="592">
        <f t="shared" si="747"/>
        <v>0</v>
      </c>
      <c r="G2103" s="592">
        <f t="shared" si="747"/>
        <v>0</v>
      </c>
      <c r="H2103" s="592">
        <f t="shared" si="747"/>
        <v>0</v>
      </c>
    </row>
    <row r="2104" spans="3:8" hidden="1">
      <c r="C2104" s="592"/>
      <c r="D2104" s="593"/>
      <c r="E2104" s="592"/>
      <c r="F2104" s="592"/>
      <c r="G2104" s="592"/>
      <c r="H2104" s="592"/>
    </row>
    <row r="2105" spans="3:8" hidden="1">
      <c r="C2105" s="592">
        <f t="shared" ref="C2105:H2105" si="748">C699</f>
        <v>0</v>
      </c>
      <c r="D2105" s="593">
        <f t="shared" si="748"/>
        <v>0</v>
      </c>
      <c r="E2105" s="592">
        <f t="shared" si="748"/>
        <v>0</v>
      </c>
      <c r="F2105" s="592">
        <f t="shared" si="748"/>
        <v>0</v>
      </c>
      <c r="G2105" s="592">
        <f t="shared" si="748"/>
        <v>0</v>
      </c>
      <c r="H2105" s="592">
        <f t="shared" si="748"/>
        <v>0</v>
      </c>
    </row>
    <row r="2106" spans="3:8" hidden="1">
      <c r="C2106" s="592"/>
      <c r="D2106" s="593"/>
      <c r="E2106" s="592"/>
      <c r="F2106" s="592"/>
      <c r="G2106" s="592"/>
      <c r="H2106" s="592"/>
    </row>
    <row r="2107" spans="3:8" hidden="1">
      <c r="C2107" s="592">
        <f t="shared" ref="C2107:H2107" si="749">C700</f>
        <v>0</v>
      </c>
      <c r="D2107" s="593">
        <f t="shared" si="749"/>
        <v>0</v>
      </c>
      <c r="E2107" s="592">
        <f t="shared" si="749"/>
        <v>0</v>
      </c>
      <c r="F2107" s="592">
        <f t="shared" si="749"/>
        <v>0</v>
      </c>
      <c r="G2107" s="592">
        <f t="shared" si="749"/>
        <v>0</v>
      </c>
      <c r="H2107" s="592">
        <f t="shared" si="749"/>
        <v>0</v>
      </c>
    </row>
    <row r="2108" spans="3:8" hidden="1">
      <c r="C2108" s="592"/>
      <c r="D2108" s="593"/>
      <c r="E2108" s="592"/>
      <c r="F2108" s="592"/>
      <c r="G2108" s="592"/>
      <c r="H2108" s="592"/>
    </row>
    <row r="2109" spans="3:8" hidden="1">
      <c r="C2109" s="592">
        <f t="shared" ref="C2109:H2109" si="750">C701</f>
        <v>0</v>
      </c>
      <c r="D2109" s="593">
        <f t="shared" si="750"/>
        <v>0</v>
      </c>
      <c r="E2109" s="592">
        <f t="shared" si="750"/>
        <v>0</v>
      </c>
      <c r="F2109" s="592">
        <f t="shared" si="750"/>
        <v>0</v>
      </c>
      <c r="G2109" s="592">
        <f t="shared" si="750"/>
        <v>0</v>
      </c>
      <c r="H2109" s="592">
        <f t="shared" si="750"/>
        <v>0</v>
      </c>
    </row>
    <row r="2110" spans="3:8" hidden="1">
      <c r="C2110" s="592"/>
      <c r="D2110" s="593"/>
      <c r="E2110" s="592"/>
      <c r="F2110" s="592"/>
      <c r="G2110" s="592"/>
      <c r="H2110" s="592"/>
    </row>
    <row r="2111" spans="3:8" hidden="1">
      <c r="C2111" s="592">
        <f t="shared" ref="C2111:H2111" si="751">C702</f>
        <v>0</v>
      </c>
      <c r="D2111" s="593">
        <f t="shared" si="751"/>
        <v>0</v>
      </c>
      <c r="E2111" s="592">
        <f t="shared" si="751"/>
        <v>0</v>
      </c>
      <c r="F2111" s="592">
        <f t="shared" si="751"/>
        <v>0</v>
      </c>
      <c r="G2111" s="592">
        <f t="shared" si="751"/>
        <v>0</v>
      </c>
      <c r="H2111" s="592">
        <f t="shared" si="751"/>
        <v>0</v>
      </c>
    </row>
    <row r="2112" spans="3:8" hidden="1">
      <c r="C2112" s="592"/>
      <c r="D2112" s="593"/>
      <c r="E2112" s="592"/>
      <c r="F2112" s="592"/>
      <c r="G2112" s="592"/>
      <c r="H2112" s="592"/>
    </row>
    <row r="2113" spans="3:8" hidden="1">
      <c r="C2113" s="592">
        <f t="shared" ref="C2113:H2113" si="752">C703</f>
        <v>0</v>
      </c>
      <c r="D2113" s="593">
        <f t="shared" si="752"/>
        <v>0</v>
      </c>
      <c r="E2113" s="592">
        <f t="shared" si="752"/>
        <v>0</v>
      </c>
      <c r="F2113" s="592">
        <f t="shared" si="752"/>
        <v>0</v>
      </c>
      <c r="G2113" s="592">
        <f t="shared" si="752"/>
        <v>0</v>
      </c>
      <c r="H2113" s="592">
        <f t="shared" si="752"/>
        <v>0</v>
      </c>
    </row>
    <row r="2114" spans="3:8" hidden="1">
      <c r="C2114" s="592"/>
      <c r="D2114" s="593"/>
      <c r="E2114" s="592"/>
      <c r="F2114" s="592"/>
      <c r="G2114" s="592"/>
      <c r="H2114" s="592"/>
    </row>
    <row r="2115" spans="3:8" hidden="1">
      <c r="C2115" s="592">
        <f t="shared" ref="C2115:H2115" si="753">C704</f>
        <v>0</v>
      </c>
      <c r="D2115" s="593">
        <f t="shared" si="753"/>
        <v>0</v>
      </c>
      <c r="E2115" s="592">
        <f t="shared" si="753"/>
        <v>0</v>
      </c>
      <c r="F2115" s="592">
        <f t="shared" si="753"/>
        <v>0</v>
      </c>
      <c r="G2115" s="592">
        <f t="shared" si="753"/>
        <v>0</v>
      </c>
      <c r="H2115" s="592">
        <f t="shared" si="753"/>
        <v>0</v>
      </c>
    </row>
    <row r="2116" spans="3:8" hidden="1">
      <c r="C2116" s="592"/>
      <c r="D2116" s="593"/>
      <c r="E2116" s="592"/>
      <c r="F2116" s="592"/>
      <c r="G2116" s="592"/>
      <c r="H2116" s="592"/>
    </row>
    <row r="2117" spans="3:8" hidden="1">
      <c r="C2117" s="592">
        <f t="shared" ref="C2117:H2117" si="754">C705</f>
        <v>0</v>
      </c>
      <c r="D2117" s="593">
        <f t="shared" si="754"/>
        <v>0</v>
      </c>
      <c r="E2117" s="592">
        <f t="shared" si="754"/>
        <v>0</v>
      </c>
      <c r="F2117" s="592">
        <f t="shared" si="754"/>
        <v>0</v>
      </c>
      <c r="G2117" s="592">
        <f t="shared" si="754"/>
        <v>0</v>
      </c>
      <c r="H2117" s="592">
        <f t="shared" si="754"/>
        <v>0</v>
      </c>
    </row>
    <row r="2118" spans="3:8" hidden="1">
      <c r="C2118" s="1245"/>
      <c r="D2118" s="1245"/>
      <c r="E2118" s="1245"/>
      <c r="F2118" s="1245"/>
      <c r="G2118" s="1245"/>
      <c r="H2118" s="1245"/>
    </row>
    <row r="2119" spans="3:8" hidden="1"/>
    <row r="2120" spans="3:8" hidden="1"/>
    <row r="2121" spans="3:8" hidden="1"/>
  </sheetData>
  <sheetProtection sheet="1" objects="1" scenarios="1" formatCells="0" formatRows="0" autoFilter="0"/>
  <autoFilter ref="A5:B709"/>
  <mergeCells count="2">
    <mergeCell ref="C706:D706"/>
    <mergeCell ref="B2:B4"/>
  </mergeCells>
  <phoneticPr fontId="8" type="noConversion"/>
  <dataValidations count="5">
    <dataValidation type="decimal" allowBlank="1" showInputMessage="1" showErrorMessage="1" errorTitle="Plan Rolnośrodowiskowy" error="Jeśli już musisz, to wpisz liczbę." sqref="E6:E705">
      <formula1>0</formula1>
      <formula2>9999999999999</formula2>
    </dataValidation>
    <dataValidation allowBlank="1" sqref="F6:F705"/>
    <dataValidation allowBlank="1" showInputMessage="1" sqref="C6:C705"/>
    <dataValidation type="list" allowBlank="1" showErrorMessage="1" errorTitle="Plan Rolnośrodowiskowy" error="Wybierz z listy. Masz do wyobru tylko: trwałe użytki zielone, grunty orne, sady oraz inne. " sqref="G6:G705">
      <formula1>$L$5:$L$9</formula1>
    </dataValidation>
    <dataValidation allowBlank="1" showErrorMessage="1" sqref="D6:D705"/>
  </dataValidations>
  <printOptions horizontalCentered="1"/>
  <pageMargins left="0.32" right="0.26" top="0.52" bottom="0.74" header="0.24"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11.xml><?xml version="1.0" encoding="utf-8"?>
<worksheet xmlns="http://schemas.openxmlformats.org/spreadsheetml/2006/main" xmlns:r="http://schemas.openxmlformats.org/officeDocument/2006/relationships">
  <sheetPr>
    <tabColor indexed="10"/>
  </sheetPr>
  <dimension ref="A1:AC296"/>
  <sheetViews>
    <sheetView showZeros="0" topLeftCell="B1" workbookViewId="0">
      <selection activeCell="G5" sqref="G5"/>
    </sheetView>
  </sheetViews>
  <sheetFormatPr defaultRowHeight="12.75"/>
  <cols>
    <col min="1" max="1" width="4.42578125" style="27" hidden="1" customWidth="1"/>
    <col min="2" max="2" width="7.5703125" style="27" customWidth="1"/>
    <col min="3" max="3" width="6.28515625" style="27" customWidth="1"/>
    <col min="4" max="4" width="69.5703125" style="27" customWidth="1"/>
    <col min="5" max="5" width="12.140625" style="27" customWidth="1"/>
    <col min="6" max="6" width="12.5703125" style="27" customWidth="1"/>
    <col min="7" max="7" width="13.5703125" style="27" customWidth="1"/>
    <col min="8" max="8" width="37.42578125" style="27" customWidth="1"/>
    <col min="9" max="9" width="13" style="27" hidden="1" customWidth="1"/>
    <col min="10" max="10" width="18.28515625" style="27" hidden="1" customWidth="1"/>
    <col min="11" max="11" width="12.28515625" style="27" hidden="1" customWidth="1"/>
    <col min="12" max="12" width="11" style="27" hidden="1" customWidth="1"/>
    <col min="13" max="13" width="12" style="27" hidden="1" customWidth="1"/>
    <col min="14" max="14" width="13" style="27" hidden="1" customWidth="1"/>
    <col min="15" max="17" width="9.140625" style="27" hidden="1" customWidth="1"/>
    <col min="18" max="18" width="9.140625" style="27" customWidth="1"/>
    <col min="19" max="16384" width="9.140625" style="27"/>
  </cols>
  <sheetData>
    <row r="1" spans="2:29" ht="6.75" customHeight="1">
      <c r="B1" s="1911" t="s">
        <v>1615</v>
      </c>
      <c r="C1" s="47"/>
      <c r="D1" s="47"/>
      <c r="E1" s="47"/>
      <c r="F1" s="47"/>
      <c r="G1" s="47"/>
      <c r="H1" s="47"/>
      <c r="I1" s="47"/>
      <c r="J1" s="47"/>
      <c r="K1" s="47"/>
      <c r="L1" s="47"/>
      <c r="R1" s="47"/>
      <c r="S1" s="47"/>
      <c r="T1" s="47"/>
      <c r="U1" s="47"/>
      <c r="V1" s="47"/>
      <c r="W1" s="47"/>
      <c r="X1" s="47"/>
      <c r="Y1" s="47"/>
      <c r="Z1" s="47"/>
      <c r="AA1" s="47"/>
      <c r="AB1" s="47"/>
      <c r="AC1" s="47"/>
    </row>
    <row r="2" spans="2:29" ht="15">
      <c r="B2" s="1911"/>
      <c r="C2" s="187" t="s">
        <v>1106</v>
      </c>
      <c r="D2" s="51"/>
      <c r="E2" s="1219"/>
      <c r="F2" s="1219"/>
      <c r="G2" s="1219"/>
      <c r="H2" s="47"/>
      <c r="I2" s="1219"/>
      <c r="J2" s="47"/>
      <c r="K2" s="47"/>
      <c r="L2" s="47"/>
      <c r="M2" s="27" t="s">
        <v>2738</v>
      </c>
      <c r="R2" s="47"/>
      <c r="S2" s="47"/>
      <c r="T2" s="47"/>
      <c r="U2" s="47"/>
      <c r="V2" s="47"/>
      <c r="W2" s="47"/>
      <c r="X2" s="47"/>
      <c r="Y2" s="47"/>
      <c r="Z2" s="47"/>
      <c r="AA2" s="47"/>
      <c r="AB2" s="47"/>
      <c r="AC2" s="47"/>
    </row>
    <row r="3" spans="2:29" ht="12.75" customHeight="1">
      <c r="B3" s="1911"/>
      <c r="C3" s="467" t="s">
        <v>163</v>
      </c>
      <c r="D3" s="467"/>
      <c r="E3" s="467"/>
      <c r="F3" s="467"/>
      <c r="G3" s="284"/>
      <c r="H3" s="47"/>
      <c r="I3" s="1753"/>
      <c r="J3" s="47"/>
      <c r="K3" s="1753" t="s">
        <v>2739</v>
      </c>
      <c r="M3" s="1754">
        <f>'Og s1'!K8</f>
        <v>2014</v>
      </c>
      <c r="R3" s="47"/>
      <c r="S3" s="292" t="s">
        <v>547</v>
      </c>
      <c r="T3" s="47"/>
      <c r="U3" s="47"/>
      <c r="V3" s="47"/>
      <c r="W3" s="47"/>
      <c r="X3" s="47"/>
      <c r="Y3" s="47"/>
      <c r="Z3" s="47"/>
      <c r="AA3" s="47"/>
      <c r="AB3" s="47"/>
      <c r="AC3" s="47"/>
    </row>
    <row r="4" spans="2:29" s="46" customFormat="1" ht="6" customHeight="1" thickBot="1">
      <c r="B4" s="1911"/>
      <c r="C4" s="1219"/>
      <c r="D4" s="1219"/>
      <c r="E4" s="1219"/>
      <c r="F4" s="1219"/>
      <c r="G4" s="1219"/>
      <c r="H4" s="47"/>
      <c r="I4" s="1219"/>
      <c r="J4" s="1219"/>
      <c r="K4" s="1219"/>
      <c r="P4" s="27"/>
      <c r="Q4" s="27"/>
      <c r="R4" s="47"/>
      <c r="S4" s="47"/>
      <c r="T4" s="1219"/>
      <c r="U4" s="1219"/>
      <c r="V4" s="1219"/>
      <c r="W4" s="1219"/>
      <c r="X4" s="1219"/>
      <c r="Y4" s="1219"/>
      <c r="Z4" s="1219"/>
      <c r="AA4" s="1219"/>
      <c r="AB4" s="1219"/>
      <c r="AC4" s="1219"/>
    </row>
    <row r="5" spans="2:29" ht="65.25" customHeight="1">
      <c r="B5" s="1058" t="s">
        <v>80</v>
      </c>
      <c r="C5" s="882" t="str">
        <f>"Rok "&amp;M$3</f>
        <v>Rok 2014</v>
      </c>
      <c r="D5" s="202" t="s">
        <v>1147</v>
      </c>
      <c r="E5" s="202" t="s">
        <v>2852</v>
      </c>
      <c r="F5" s="216" t="s">
        <v>2740</v>
      </c>
      <c r="G5" s="1805" t="s">
        <v>559</v>
      </c>
      <c r="H5" s="366"/>
      <c r="I5" s="1755" t="s">
        <v>2741</v>
      </c>
      <c r="J5" s="1933" t="str">
        <f>IF(F6&gt;100,"Zmniejszenie płatności w pakiecie 1.1 z powodu degresywności.  Wartość obliczyła się sama ;-).  Dokładne rozliczenie - ostatni arkusz.","")</f>
        <v/>
      </c>
      <c r="K5" s="290" t="s">
        <v>286</v>
      </c>
      <c r="L5" s="27" t="s">
        <v>2565</v>
      </c>
      <c r="O5" s="27" t="s">
        <v>2742</v>
      </c>
      <c r="R5" s="47"/>
      <c r="S5" s="1756"/>
      <c r="T5" s="330"/>
      <c r="U5" s="330"/>
      <c r="V5" s="330"/>
      <c r="W5" s="330"/>
      <c r="X5" s="331"/>
      <c r="Y5" s="47"/>
      <c r="Z5" s="47"/>
      <c r="AA5" s="47"/>
      <c r="AB5" s="47"/>
      <c r="AC5" s="47"/>
    </row>
    <row r="6" spans="2:29" ht="15" customHeight="1">
      <c r="B6" s="1757" t="str">
        <f>IF(F6&gt;0,"Wypełnione","")</f>
        <v/>
      </c>
      <c r="C6" s="1934">
        <f>'Og s1'!K8</f>
        <v>2014</v>
      </c>
      <c r="D6" s="1220" t="s">
        <v>427</v>
      </c>
      <c r="E6" s="1221">
        <v>360</v>
      </c>
      <c r="F6" s="953"/>
      <c r="G6" s="1807">
        <f>Degresywność_2014!AB4</f>
        <v>0</v>
      </c>
      <c r="H6" s="366"/>
      <c r="I6" s="1758"/>
      <c r="J6" s="1933"/>
      <c r="K6" s="291">
        <f>Import!U4</f>
        <v>0</v>
      </c>
      <c r="L6" s="1759">
        <f>G6-K6</f>
        <v>0</v>
      </c>
      <c r="M6" s="47"/>
      <c r="N6" s="47"/>
      <c r="O6" s="47"/>
      <c r="R6" s="47"/>
      <c r="S6" s="332"/>
      <c r="T6" s="333"/>
      <c r="U6" s="333"/>
      <c r="V6" s="333"/>
      <c r="W6" s="333"/>
      <c r="X6" s="334"/>
      <c r="Y6" s="47"/>
      <c r="Z6" s="47"/>
      <c r="AA6" s="47"/>
      <c r="AB6" s="47"/>
      <c r="AC6" s="47"/>
    </row>
    <row r="7" spans="2:29" ht="15" customHeight="1">
      <c r="B7" s="1757" t="str">
        <f t="shared" ref="B7:B59" si="0">IF(F7&gt;0,"Wypełnione","")</f>
        <v/>
      </c>
      <c r="C7" s="1935"/>
      <c r="D7" s="1222" t="s">
        <v>76</v>
      </c>
      <c r="E7" s="1223">
        <v>790</v>
      </c>
      <c r="F7" s="953"/>
      <c r="G7" s="1808">
        <f>Degresywność_2014!AB5</f>
        <v>0</v>
      </c>
      <c r="H7" s="366"/>
      <c r="I7" s="1758"/>
      <c r="J7" s="1936" t="str">
        <f>IF(SUM(F7:F18)&gt;100,"Zmniejszenie płatności z powodu degresywności.   Wartości obliczyły się automatycznie.   Dokładne rozliczenie - ostatni arkusz.","")</f>
        <v/>
      </c>
      <c r="K7" s="291">
        <f>Import!U5</f>
        <v>0</v>
      </c>
      <c r="L7" s="1759">
        <f t="shared" ref="L7:L55" si="1">G7-K7</f>
        <v>0</v>
      </c>
      <c r="R7" s="47"/>
      <c r="S7" s="332"/>
      <c r="T7" s="333"/>
      <c r="U7" s="494">
        <f>SUM(F7:F18)</f>
        <v>0</v>
      </c>
      <c r="V7" s="333"/>
      <c r="W7" s="333"/>
      <c r="X7" s="334"/>
      <c r="Y7" s="47"/>
      <c r="Z7" s="47"/>
      <c r="AA7" s="47"/>
      <c r="AB7" s="47"/>
      <c r="AC7" s="47"/>
    </row>
    <row r="8" spans="2:29" ht="15" customHeight="1">
      <c r="B8" s="1757" t="str">
        <f t="shared" si="0"/>
        <v/>
      </c>
      <c r="C8" s="1935"/>
      <c r="D8" s="1224" t="s">
        <v>428</v>
      </c>
      <c r="E8" s="1225">
        <v>840</v>
      </c>
      <c r="F8" s="953"/>
      <c r="G8" s="1808">
        <f>Degresywność_2014!AB6</f>
        <v>0</v>
      </c>
      <c r="H8" s="366"/>
      <c r="I8" s="1758"/>
      <c r="J8" s="1936"/>
      <c r="K8" s="291">
        <f>Import!U6</f>
        <v>0</v>
      </c>
      <c r="L8" s="1759">
        <f t="shared" si="1"/>
        <v>0</v>
      </c>
      <c r="O8" s="1761"/>
      <c r="R8" s="47"/>
      <c r="S8" s="332"/>
      <c r="T8" s="333"/>
      <c r="U8" s="333"/>
      <c r="V8" s="333"/>
      <c r="W8" s="333"/>
      <c r="X8" s="334"/>
      <c r="Y8" s="47"/>
      <c r="Z8" s="47"/>
      <c r="AA8" s="47"/>
      <c r="AB8" s="47"/>
      <c r="AC8" s="47"/>
    </row>
    <row r="9" spans="2:29" ht="15" customHeight="1">
      <c r="B9" s="1757" t="str">
        <f t="shared" si="0"/>
        <v/>
      </c>
      <c r="C9" s="1935"/>
      <c r="D9" s="1222" t="s">
        <v>77</v>
      </c>
      <c r="E9" s="1223">
        <v>260</v>
      </c>
      <c r="F9" s="953"/>
      <c r="G9" s="1808">
        <f>Degresywność_2014!AB8</f>
        <v>0</v>
      </c>
      <c r="H9" s="366"/>
      <c r="I9" s="1758"/>
      <c r="J9" s="1936"/>
      <c r="K9" s="291">
        <f>Import!U7</f>
        <v>0</v>
      </c>
      <c r="L9" s="1759">
        <f t="shared" si="1"/>
        <v>0</v>
      </c>
      <c r="R9" s="47"/>
      <c r="S9" s="332"/>
      <c r="T9" s="333"/>
      <c r="U9" s="333"/>
      <c r="V9" s="333"/>
      <c r="W9" s="333"/>
      <c r="X9" s="334"/>
      <c r="Y9" s="47"/>
      <c r="Z9" s="47"/>
      <c r="AA9" s="47"/>
      <c r="AB9" s="47"/>
      <c r="AC9" s="47"/>
    </row>
    <row r="10" spans="2:29" ht="15" customHeight="1">
      <c r="B10" s="1757" t="str">
        <f t="shared" si="0"/>
        <v/>
      </c>
      <c r="C10" s="1935"/>
      <c r="D10" s="1224" t="s">
        <v>429</v>
      </c>
      <c r="E10" s="1225">
        <v>330</v>
      </c>
      <c r="F10" s="953"/>
      <c r="G10" s="1808">
        <f>Degresywność_2014!AB9</f>
        <v>0</v>
      </c>
      <c r="H10" s="366"/>
      <c r="I10" s="1758"/>
      <c r="J10" s="1936"/>
      <c r="K10" s="291">
        <f>Import!U8</f>
        <v>0</v>
      </c>
      <c r="L10" s="1759">
        <f t="shared" si="1"/>
        <v>0</v>
      </c>
      <c r="R10" s="47"/>
      <c r="S10" s="332"/>
      <c r="T10" s="333"/>
      <c r="U10" s="333"/>
      <c r="V10" s="333"/>
      <c r="W10" s="333"/>
      <c r="X10" s="334"/>
      <c r="Y10" s="47"/>
      <c r="Z10" s="47"/>
      <c r="AA10" s="47"/>
      <c r="AB10" s="47"/>
      <c r="AC10" s="47"/>
    </row>
    <row r="11" spans="2:29" ht="15" customHeight="1">
      <c r="B11" s="1757" t="str">
        <f t="shared" si="0"/>
        <v/>
      </c>
      <c r="C11" s="1935"/>
      <c r="D11" s="1222" t="s">
        <v>78</v>
      </c>
      <c r="E11" s="1223">
        <v>1300</v>
      </c>
      <c r="F11" s="953"/>
      <c r="G11" s="1808">
        <f>Degresywność_2014!AB11</f>
        <v>0</v>
      </c>
      <c r="H11" s="366"/>
      <c r="I11" s="1758"/>
      <c r="J11" s="1936"/>
      <c r="K11" s="291">
        <f>Import!U9</f>
        <v>0</v>
      </c>
      <c r="L11" s="1759">
        <f t="shared" si="1"/>
        <v>0</v>
      </c>
      <c r="M11" s="27" t="s">
        <v>2743</v>
      </c>
      <c r="R11" s="47"/>
      <c r="S11" s="332"/>
      <c r="T11" s="333"/>
      <c r="U11" s="333"/>
      <c r="V11" s="333"/>
      <c r="W11" s="333"/>
      <c r="X11" s="334"/>
      <c r="Y11" s="47"/>
      <c r="Z11" s="47"/>
      <c r="AA11" s="47"/>
      <c r="AB11" s="47"/>
      <c r="AC11" s="47"/>
    </row>
    <row r="12" spans="2:29" ht="15" customHeight="1">
      <c r="B12" s="1757" t="str">
        <f t="shared" si="0"/>
        <v/>
      </c>
      <c r="C12" s="1935"/>
      <c r="D12" s="1224" t="s">
        <v>720</v>
      </c>
      <c r="E12" s="1225">
        <v>1550</v>
      </c>
      <c r="F12" s="953"/>
      <c r="G12" s="1808">
        <f>Degresywność_2014!AB12</f>
        <v>0</v>
      </c>
      <c r="H12" s="366"/>
      <c r="I12" s="1758"/>
      <c r="J12" s="1936"/>
      <c r="K12" s="291">
        <f>Import!U10</f>
        <v>0</v>
      </c>
      <c r="L12" s="1759">
        <f t="shared" si="1"/>
        <v>0</v>
      </c>
      <c r="M12" s="1762">
        <f>SUM(F7:F18)</f>
        <v>0</v>
      </c>
      <c r="R12" s="47"/>
      <c r="S12" s="332"/>
      <c r="T12" s="333"/>
      <c r="U12" s="333"/>
      <c r="V12" s="333"/>
      <c r="W12" s="333"/>
      <c r="X12" s="334"/>
      <c r="Y12" s="47"/>
      <c r="Z12" s="47"/>
      <c r="AA12" s="47"/>
      <c r="AB12" s="47"/>
      <c r="AC12" s="47"/>
    </row>
    <row r="13" spans="2:29" ht="15" customHeight="1">
      <c r="B13" s="1757" t="str">
        <f t="shared" si="0"/>
        <v/>
      </c>
      <c r="C13" s="1935"/>
      <c r="D13" s="1222" t="s">
        <v>79</v>
      </c>
      <c r="E13" s="1223">
        <v>1050</v>
      </c>
      <c r="F13" s="953"/>
      <c r="G13" s="1808">
        <f>Degresywność_2014!AB14</f>
        <v>0</v>
      </c>
      <c r="H13" s="366"/>
      <c r="I13" s="1758"/>
      <c r="J13" s="1936"/>
      <c r="K13" s="291">
        <f>Import!U11</f>
        <v>0</v>
      </c>
      <c r="L13" s="1759">
        <f t="shared" si="1"/>
        <v>0</v>
      </c>
      <c r="R13" s="47"/>
      <c r="S13" s="332"/>
      <c r="T13" s="333"/>
      <c r="U13" s="333"/>
      <c r="V13" s="333"/>
      <c r="W13" s="333"/>
      <c r="X13" s="334"/>
      <c r="Y13" s="47"/>
      <c r="Z13" s="47"/>
      <c r="AA13" s="47"/>
      <c r="AB13" s="47"/>
      <c r="AC13" s="47"/>
    </row>
    <row r="14" spans="2:29" ht="15" customHeight="1">
      <c r="B14" s="1757" t="str">
        <f t="shared" si="0"/>
        <v/>
      </c>
      <c r="C14" s="1935"/>
      <c r="D14" s="1224" t="s">
        <v>721</v>
      </c>
      <c r="E14" s="1225">
        <v>1150</v>
      </c>
      <c r="F14" s="953"/>
      <c r="G14" s="1808">
        <f>Degresywność_2014!AB15</f>
        <v>0</v>
      </c>
      <c r="H14" s="366"/>
      <c r="I14" s="1758"/>
      <c r="J14" s="1936"/>
      <c r="K14" s="291">
        <f>Import!U12</f>
        <v>0</v>
      </c>
      <c r="L14" s="1759">
        <f t="shared" si="1"/>
        <v>0</v>
      </c>
      <c r="R14" s="47"/>
      <c r="S14" s="332"/>
      <c r="T14" s="333"/>
      <c r="U14" s="333"/>
      <c r="V14" s="333"/>
      <c r="W14" s="333"/>
      <c r="X14" s="334"/>
      <c r="Y14" s="47"/>
      <c r="Z14" s="47"/>
      <c r="AA14" s="47"/>
      <c r="AB14" s="47"/>
      <c r="AC14" s="47"/>
    </row>
    <row r="15" spans="2:29" ht="15" customHeight="1">
      <c r="B15" s="1757" t="str">
        <f t="shared" si="0"/>
        <v/>
      </c>
      <c r="C15" s="1935"/>
      <c r="D15" s="1222" t="s">
        <v>2835</v>
      </c>
      <c r="E15" s="1223">
        <v>1540</v>
      </c>
      <c r="F15" s="953"/>
      <c r="G15" s="1808">
        <f>Degresywność_2014!AB17</f>
        <v>0</v>
      </c>
      <c r="H15" s="366"/>
      <c r="I15" s="1758"/>
      <c r="J15" s="1936"/>
      <c r="K15" s="291">
        <f>Import!U13</f>
        <v>0</v>
      </c>
      <c r="L15" s="1759">
        <f t="shared" si="1"/>
        <v>0</v>
      </c>
      <c r="R15" s="47"/>
      <c r="S15" s="332"/>
      <c r="T15" s="333"/>
      <c r="U15" s="333"/>
      <c r="V15" s="333"/>
      <c r="W15" s="333"/>
      <c r="X15" s="334"/>
      <c r="Y15" s="47"/>
      <c r="Z15" s="47"/>
      <c r="AA15" s="47"/>
      <c r="AB15" s="47"/>
      <c r="AC15" s="47"/>
    </row>
    <row r="16" spans="2:29" ht="15" customHeight="1">
      <c r="B16" s="1757" t="str">
        <f t="shared" si="0"/>
        <v/>
      </c>
      <c r="C16" s="1935"/>
      <c r="D16" s="1224" t="s">
        <v>2836</v>
      </c>
      <c r="E16" s="1225">
        <v>1800</v>
      </c>
      <c r="F16" s="953"/>
      <c r="G16" s="1808">
        <f>Degresywność_2014!AB18</f>
        <v>0</v>
      </c>
      <c r="H16" s="366"/>
      <c r="I16" s="1758"/>
      <c r="J16" s="1936"/>
      <c r="K16" s="291">
        <f>Import!U14</f>
        <v>0</v>
      </c>
      <c r="L16" s="1759">
        <f t="shared" si="1"/>
        <v>0</v>
      </c>
      <c r="R16" s="47"/>
      <c r="S16" s="332"/>
      <c r="T16" s="333"/>
      <c r="U16" s="333"/>
      <c r="V16" s="333"/>
      <c r="W16" s="333"/>
      <c r="X16" s="334"/>
      <c r="Y16" s="47"/>
      <c r="Z16" s="47"/>
      <c r="AA16" s="47"/>
      <c r="AB16" s="47"/>
      <c r="AC16" s="47"/>
    </row>
    <row r="17" spans="2:29" ht="15" customHeight="1">
      <c r="B17" s="1757" t="str">
        <f t="shared" si="0"/>
        <v/>
      </c>
      <c r="C17" s="1935"/>
      <c r="D17" s="1222" t="s">
        <v>2837</v>
      </c>
      <c r="E17" s="1223">
        <v>650</v>
      </c>
      <c r="F17" s="953"/>
      <c r="G17" s="1808">
        <f>Degresywność_2014!AB20</f>
        <v>0</v>
      </c>
      <c r="H17" s="366"/>
      <c r="I17" s="1758"/>
      <c r="J17" s="1936"/>
      <c r="K17" s="291">
        <f>Import!U15</f>
        <v>0</v>
      </c>
      <c r="L17" s="1759">
        <f t="shared" si="1"/>
        <v>0</v>
      </c>
      <c r="R17" s="47"/>
      <c r="S17" s="332"/>
      <c r="T17" s="333"/>
      <c r="U17" s="333"/>
      <c r="V17" s="333"/>
      <c r="W17" s="333"/>
      <c r="X17" s="334"/>
      <c r="Y17" s="47"/>
      <c r="Z17" s="47"/>
      <c r="AA17" s="47"/>
      <c r="AB17" s="47"/>
      <c r="AC17" s="47"/>
    </row>
    <row r="18" spans="2:29" ht="15" customHeight="1">
      <c r="B18" s="1757" t="str">
        <f t="shared" si="0"/>
        <v/>
      </c>
      <c r="C18" s="1935"/>
      <c r="D18" s="1224" t="s">
        <v>2838</v>
      </c>
      <c r="E18" s="1225">
        <v>800</v>
      </c>
      <c r="F18" s="953"/>
      <c r="G18" s="1808">
        <f>Degresywność_2014!AB21</f>
        <v>0</v>
      </c>
      <c r="H18" s="366"/>
      <c r="I18" s="1758"/>
      <c r="J18" s="1936"/>
      <c r="K18" s="291">
        <f>Import!U16</f>
        <v>0</v>
      </c>
      <c r="L18" s="1759">
        <f t="shared" si="1"/>
        <v>0</v>
      </c>
      <c r="R18" s="47"/>
      <c r="S18" s="332"/>
      <c r="T18" s="333"/>
      <c r="U18" s="333"/>
      <c r="V18" s="333"/>
      <c r="W18" s="333"/>
      <c r="X18" s="334"/>
      <c r="Y18" s="47"/>
      <c r="Z18" s="47"/>
      <c r="AA18" s="47"/>
      <c r="AB18" s="47"/>
      <c r="AC18" s="47"/>
    </row>
    <row r="19" spans="2:29" ht="15" customHeight="1">
      <c r="B19" s="1757" t="str">
        <f t="shared" si="0"/>
        <v/>
      </c>
      <c r="C19" s="1935"/>
      <c r="D19" s="1226"/>
      <c r="E19" s="1227"/>
      <c r="F19" s="953"/>
      <c r="G19" s="1809"/>
      <c r="H19" s="366"/>
      <c r="I19" s="1758"/>
      <c r="J19" s="1760"/>
      <c r="K19" s="291">
        <f>Import!U17</f>
        <v>0</v>
      </c>
      <c r="L19" s="1759">
        <f t="shared" si="1"/>
        <v>0</v>
      </c>
      <c r="R19" s="47"/>
      <c r="S19" s="332"/>
      <c r="T19" s="333"/>
      <c r="U19" s="333"/>
      <c r="V19" s="333"/>
      <c r="W19" s="333"/>
      <c r="X19" s="334"/>
      <c r="Y19" s="47"/>
      <c r="Z19" s="47"/>
      <c r="AA19" s="47"/>
      <c r="AB19" s="47"/>
      <c r="AC19" s="47"/>
    </row>
    <row r="20" spans="2:29" ht="15" customHeight="1">
      <c r="B20" s="1757" t="str">
        <f t="shared" si="0"/>
        <v/>
      </c>
      <c r="C20" s="1935"/>
      <c r="D20" s="1763" t="s">
        <v>2736</v>
      </c>
      <c r="E20" s="1764">
        <v>500</v>
      </c>
      <c r="F20" s="953"/>
      <c r="G20" s="1810">
        <f>E20*F20</f>
        <v>0</v>
      </c>
      <c r="H20" s="1806" t="s">
        <v>2857</v>
      </c>
      <c r="I20" s="1758"/>
      <c r="J20" s="1933" t="str">
        <f>IF(F19&gt;10,"Zmniejszenie płatności w pakiecie 3.1.1 z powodu degresywności.  Wartość obliczyła się samodzielnie. Dokładne rozliczenie - ostatni arkusz.","")</f>
        <v/>
      </c>
      <c r="K20" s="291">
        <f>Import!U18</f>
        <v>0</v>
      </c>
      <c r="L20" s="1759">
        <f t="shared" si="1"/>
        <v>0</v>
      </c>
      <c r="M20" s="47"/>
      <c r="N20" s="47"/>
      <c r="O20" s="47"/>
      <c r="R20" s="47"/>
      <c r="S20" s="332"/>
      <c r="T20" s="333"/>
      <c r="U20" s="333"/>
      <c r="V20" s="333"/>
      <c r="W20" s="333"/>
      <c r="X20" s="334"/>
      <c r="Y20" s="47"/>
      <c r="Z20" s="47"/>
      <c r="AA20" s="47"/>
      <c r="AB20" s="47"/>
      <c r="AC20" s="47"/>
    </row>
    <row r="21" spans="2:29" ht="15" customHeight="1">
      <c r="B21" s="1757" t="str">
        <f t="shared" si="0"/>
        <v/>
      </c>
      <c r="C21" s="1935"/>
      <c r="D21" s="1232" t="s">
        <v>2737</v>
      </c>
      <c r="E21" s="1223">
        <v>1200</v>
      </c>
      <c r="F21" s="953"/>
      <c r="G21" s="1810">
        <f>E21*F21</f>
        <v>0</v>
      </c>
      <c r="H21" s="1806" t="s">
        <v>2856</v>
      </c>
      <c r="I21" s="1765"/>
      <c r="J21" s="1933"/>
      <c r="K21" s="291">
        <f>Import!U19</f>
        <v>0</v>
      </c>
      <c r="L21" s="1759">
        <f t="shared" si="1"/>
        <v>0</v>
      </c>
      <c r="R21" s="47"/>
      <c r="S21" s="332"/>
      <c r="T21" s="333"/>
      <c r="U21" s="333"/>
      <c r="V21" s="333"/>
      <c r="W21" s="333"/>
      <c r="X21" s="334"/>
      <c r="Y21" s="47"/>
      <c r="Z21" s="47"/>
      <c r="AA21" s="47"/>
      <c r="AB21" s="47"/>
      <c r="AC21" s="47"/>
    </row>
    <row r="22" spans="2:29" ht="15" customHeight="1">
      <c r="B22" s="1757" t="str">
        <f t="shared" si="0"/>
        <v/>
      </c>
      <c r="C22" s="1935"/>
      <c r="D22" s="1232" t="s">
        <v>722</v>
      </c>
      <c r="E22" s="1223">
        <v>1200</v>
      </c>
      <c r="F22" s="953"/>
      <c r="G22" s="1811">
        <f>Degresywność_2014!AB23</f>
        <v>0</v>
      </c>
      <c r="H22" s="366"/>
      <c r="I22" s="1765"/>
      <c r="J22" s="1933"/>
      <c r="K22" s="291">
        <f>Import!U20</f>
        <v>0</v>
      </c>
      <c r="L22" s="1759">
        <f t="shared" si="1"/>
        <v>0</v>
      </c>
      <c r="R22" s="47"/>
      <c r="S22" s="332"/>
      <c r="T22" s="333"/>
      <c r="U22" s="333"/>
      <c r="V22" s="333"/>
      <c r="W22" s="333"/>
      <c r="X22" s="334"/>
      <c r="Y22" s="47"/>
      <c r="Z22" s="47"/>
      <c r="AA22" s="47"/>
      <c r="AB22" s="47"/>
      <c r="AC22" s="47"/>
    </row>
    <row r="23" spans="2:29" ht="15" customHeight="1">
      <c r="B23" s="1757" t="str">
        <f t="shared" si="0"/>
        <v/>
      </c>
      <c r="C23" s="1935"/>
      <c r="D23" s="1232" t="s">
        <v>17</v>
      </c>
      <c r="E23" s="1223">
        <v>800</v>
      </c>
      <c r="F23" s="953"/>
      <c r="G23" s="1811">
        <f>Degresywność_2014!AB24</f>
        <v>0</v>
      </c>
      <c r="H23" s="366"/>
      <c r="I23" s="1765"/>
      <c r="J23" s="1933"/>
      <c r="K23" s="291">
        <f>Import!U21</f>
        <v>0</v>
      </c>
      <c r="L23" s="1759">
        <f t="shared" si="1"/>
        <v>0</v>
      </c>
      <c r="R23" s="47"/>
      <c r="S23" s="332"/>
      <c r="T23" s="333"/>
      <c r="U23" s="333"/>
      <c r="V23" s="333"/>
      <c r="W23" s="333"/>
      <c r="X23" s="334"/>
      <c r="Y23" s="47"/>
      <c r="Z23" s="47"/>
      <c r="AA23" s="47"/>
      <c r="AB23" s="47"/>
      <c r="AC23" s="47"/>
    </row>
    <row r="24" spans="2:29" ht="15" customHeight="1">
      <c r="B24" s="1757" t="str">
        <f t="shared" si="0"/>
        <v/>
      </c>
      <c r="C24" s="1935"/>
      <c r="D24" s="1232" t="s">
        <v>18</v>
      </c>
      <c r="E24" s="1223">
        <v>1200</v>
      </c>
      <c r="F24" s="953"/>
      <c r="G24" s="1811">
        <f>Degresywność_2014!AB25</f>
        <v>0</v>
      </c>
      <c r="H24" s="366"/>
      <c r="I24" s="1765"/>
      <c r="J24" s="1933"/>
      <c r="K24" s="291">
        <f>Import!U22</f>
        <v>0</v>
      </c>
      <c r="L24" s="1759">
        <f t="shared" si="1"/>
        <v>0</v>
      </c>
      <c r="R24" s="47"/>
      <c r="S24" s="332"/>
      <c r="T24" s="333"/>
      <c r="U24" s="333"/>
      <c r="V24" s="333"/>
      <c r="W24" s="333"/>
      <c r="X24" s="334"/>
      <c r="Y24" s="47"/>
      <c r="Z24" s="47"/>
      <c r="AA24" s="47"/>
      <c r="AB24" s="47"/>
      <c r="AC24" s="47"/>
    </row>
    <row r="25" spans="2:29" ht="15" customHeight="1">
      <c r="B25" s="1757" t="str">
        <f t="shared" si="0"/>
        <v/>
      </c>
      <c r="C25" s="1935"/>
      <c r="D25" s="1232" t="s">
        <v>19</v>
      </c>
      <c r="E25" s="1223">
        <v>1200</v>
      </c>
      <c r="F25" s="953"/>
      <c r="G25" s="1811">
        <f>Degresywność_2014!AB26</f>
        <v>0</v>
      </c>
      <c r="H25" s="366"/>
      <c r="I25" s="1765"/>
      <c r="J25" s="1933"/>
      <c r="K25" s="291">
        <f>Import!U23</f>
        <v>0</v>
      </c>
      <c r="L25" s="1759">
        <f t="shared" si="1"/>
        <v>0</v>
      </c>
      <c r="R25" s="47"/>
      <c r="S25" s="332"/>
      <c r="T25" s="333"/>
      <c r="U25" s="333"/>
      <c r="V25" s="333"/>
      <c r="W25" s="333"/>
      <c r="X25" s="334"/>
      <c r="Y25" s="47"/>
      <c r="Z25" s="47"/>
      <c r="AA25" s="47"/>
      <c r="AB25" s="47"/>
      <c r="AC25" s="47"/>
    </row>
    <row r="26" spans="2:29" ht="15" customHeight="1">
      <c r="B26" s="1757" t="str">
        <f t="shared" si="0"/>
        <v/>
      </c>
      <c r="C26" s="1935"/>
      <c r="D26" s="1232" t="s">
        <v>20</v>
      </c>
      <c r="E26" s="1223">
        <v>800</v>
      </c>
      <c r="F26" s="953"/>
      <c r="G26" s="1811">
        <f>Degresywność_2014!AB27</f>
        <v>0</v>
      </c>
      <c r="H26" s="366"/>
      <c r="I26" s="1765"/>
      <c r="J26" s="47"/>
      <c r="K26" s="291">
        <f>Import!U24</f>
        <v>0</v>
      </c>
      <c r="L26" s="1759">
        <f t="shared" si="1"/>
        <v>0</v>
      </c>
      <c r="R26" s="47"/>
      <c r="S26" s="332"/>
      <c r="T26" s="333"/>
      <c r="U26" s="333"/>
      <c r="V26" s="333"/>
      <c r="W26" s="333"/>
      <c r="X26" s="334"/>
      <c r="Y26" s="47"/>
      <c r="Z26" s="47"/>
      <c r="AA26" s="47"/>
      <c r="AB26" s="47"/>
      <c r="AC26" s="47"/>
    </row>
    <row r="27" spans="2:29" ht="15" customHeight="1">
      <c r="B27" s="1757" t="str">
        <f t="shared" si="0"/>
        <v/>
      </c>
      <c r="C27" s="1935"/>
      <c r="D27" s="1232" t="s">
        <v>21</v>
      </c>
      <c r="E27" s="1223">
        <v>800</v>
      </c>
      <c r="F27" s="953"/>
      <c r="G27" s="1811">
        <f>Degresywność_2014!AB28</f>
        <v>0</v>
      </c>
      <c r="H27" s="366"/>
      <c r="I27" s="1765"/>
      <c r="J27" s="47"/>
      <c r="K27" s="291">
        <f>Import!U25</f>
        <v>0</v>
      </c>
      <c r="L27" s="1759">
        <f t="shared" si="1"/>
        <v>0</v>
      </c>
      <c r="R27" s="47"/>
      <c r="S27" s="332"/>
      <c r="T27" s="333"/>
      <c r="U27" s="333"/>
      <c r="V27" s="333"/>
      <c r="W27" s="333"/>
      <c r="X27" s="334"/>
      <c r="Y27" s="47"/>
      <c r="Z27" s="47"/>
      <c r="AA27" s="47"/>
      <c r="AB27" s="47"/>
      <c r="AC27" s="47"/>
    </row>
    <row r="28" spans="2:29" ht="15" customHeight="1">
      <c r="B28" s="1757" t="str">
        <f t="shared" si="0"/>
        <v/>
      </c>
      <c r="C28" s="1935"/>
      <c r="D28" s="1232" t="s">
        <v>22</v>
      </c>
      <c r="E28" s="1223">
        <v>800</v>
      </c>
      <c r="F28" s="953"/>
      <c r="G28" s="1811">
        <f>Degresywność_2014!AB29</f>
        <v>0</v>
      </c>
      <c r="H28" s="47"/>
      <c r="I28" s="1765"/>
      <c r="J28" s="47"/>
      <c r="K28" s="291">
        <f>Import!U26</f>
        <v>0</v>
      </c>
      <c r="L28" s="1759">
        <f t="shared" si="1"/>
        <v>0</v>
      </c>
      <c r="R28" s="47"/>
      <c r="S28" s="332"/>
      <c r="T28" s="333"/>
      <c r="U28" s="333"/>
      <c r="V28" s="333"/>
      <c r="W28" s="333"/>
      <c r="X28" s="334"/>
      <c r="Y28" s="47"/>
      <c r="Z28" s="47"/>
      <c r="AA28" s="47"/>
      <c r="AB28" s="47"/>
      <c r="AC28" s="47"/>
    </row>
    <row r="29" spans="2:29" ht="15" customHeight="1">
      <c r="B29" s="1757" t="str">
        <f t="shared" si="0"/>
        <v/>
      </c>
      <c r="C29" s="1935"/>
      <c r="D29" s="1232" t="s">
        <v>23</v>
      </c>
      <c r="E29" s="1223">
        <v>1190</v>
      </c>
      <c r="F29" s="953"/>
      <c r="G29" s="1811">
        <f>Degresywność_2014!AB30</f>
        <v>0</v>
      </c>
      <c r="H29" s="47"/>
      <c r="I29" s="1765"/>
      <c r="J29" s="47"/>
      <c r="K29" s="291">
        <f>Import!U27</f>
        <v>0</v>
      </c>
      <c r="L29" s="1759">
        <f t="shared" si="1"/>
        <v>0</v>
      </c>
      <c r="R29" s="47"/>
      <c r="S29" s="332"/>
      <c r="T29" s="333"/>
      <c r="U29" s="333"/>
      <c r="V29" s="333"/>
      <c r="W29" s="333"/>
      <c r="X29" s="334"/>
      <c r="Y29" s="47"/>
      <c r="Z29" s="47"/>
      <c r="AA29" s="47"/>
      <c r="AB29" s="47"/>
      <c r="AC29" s="47"/>
    </row>
    <row r="30" spans="2:29" ht="15" customHeight="1">
      <c r="B30" s="1757" t="str">
        <f t="shared" si="0"/>
        <v/>
      </c>
      <c r="C30" s="1935"/>
      <c r="D30" s="1232" t="s">
        <v>24</v>
      </c>
      <c r="E30" s="1223">
        <v>550</v>
      </c>
      <c r="F30" s="953"/>
      <c r="G30" s="1811">
        <f>Degresywność_2014!AB31</f>
        <v>0</v>
      </c>
      <c r="H30" s="47"/>
      <c r="I30" s="1765"/>
      <c r="J30" s="47"/>
      <c r="K30" s="1782">
        <f>Import!U28</f>
        <v>0</v>
      </c>
      <c r="L30" s="1759">
        <f t="shared" si="1"/>
        <v>0</v>
      </c>
      <c r="R30" s="47"/>
      <c r="S30" s="332"/>
      <c r="T30" s="333"/>
      <c r="U30" s="333"/>
      <c r="V30" s="333"/>
      <c r="W30" s="333"/>
      <c r="X30" s="334"/>
      <c r="Y30" s="47"/>
      <c r="Z30" s="47"/>
      <c r="AA30" s="47"/>
      <c r="AB30" s="47"/>
      <c r="AC30" s="47"/>
    </row>
    <row r="31" spans="2:29" ht="15" customHeight="1">
      <c r="B31" s="1757" t="str">
        <f t="shared" si="0"/>
        <v/>
      </c>
      <c r="C31" s="1935"/>
      <c r="D31" s="1926" t="s">
        <v>261</v>
      </c>
      <c r="E31" s="1927"/>
      <c r="F31" s="1228"/>
      <c r="G31" s="1811">
        <f>F31</f>
        <v>0</v>
      </c>
      <c r="H31" s="47"/>
      <c r="I31" s="1765"/>
      <c r="J31" s="47"/>
      <c r="K31" s="291"/>
      <c r="L31" s="1759">
        <f t="shared" si="1"/>
        <v>0</v>
      </c>
      <c r="R31" s="47"/>
      <c r="S31" s="332"/>
      <c r="T31" s="333"/>
      <c r="U31" s="333"/>
      <c r="V31" s="333"/>
      <c r="W31" s="333"/>
      <c r="X31" s="334"/>
      <c r="Y31" s="47"/>
      <c r="Z31" s="47"/>
      <c r="AA31" s="47"/>
      <c r="AB31" s="47"/>
      <c r="AC31" s="47"/>
    </row>
    <row r="32" spans="2:29" ht="15" customHeight="1">
      <c r="B32" s="1757" t="str">
        <f t="shared" si="0"/>
        <v/>
      </c>
      <c r="C32" s="1935"/>
      <c r="D32" s="1226" t="s">
        <v>25</v>
      </c>
      <c r="E32" s="1227">
        <v>1370</v>
      </c>
      <c r="F32" s="953"/>
      <c r="G32" s="1812">
        <f>Degresywność_2014!AB32</f>
        <v>0</v>
      </c>
      <c r="H32" s="47"/>
      <c r="I32" s="1765"/>
      <c r="J32" s="47"/>
      <c r="K32" s="291">
        <f>Import!U30</f>
        <v>0</v>
      </c>
      <c r="L32" s="1759">
        <f t="shared" si="1"/>
        <v>0</v>
      </c>
      <c r="R32" s="47"/>
      <c r="S32" s="332"/>
      <c r="T32" s="333"/>
      <c r="U32" s="333"/>
      <c r="V32" s="333"/>
      <c r="W32" s="333"/>
      <c r="X32" s="334"/>
      <c r="Y32" s="47"/>
      <c r="Z32" s="47"/>
      <c r="AA32" s="47"/>
      <c r="AB32" s="47"/>
      <c r="AC32" s="47"/>
    </row>
    <row r="33" spans="2:29" ht="15" customHeight="1">
      <c r="B33" s="1757" t="str">
        <f t="shared" si="0"/>
        <v/>
      </c>
      <c r="C33" s="1935"/>
      <c r="D33" s="1226" t="s">
        <v>26</v>
      </c>
      <c r="E33" s="1227">
        <v>1390</v>
      </c>
      <c r="F33" s="953"/>
      <c r="G33" s="1812">
        <f>Degresywność_2014!AB33</f>
        <v>0</v>
      </c>
      <c r="H33" s="47"/>
      <c r="I33" s="1765"/>
      <c r="J33" s="47"/>
      <c r="K33" s="291">
        <f>Import!U31</f>
        <v>0</v>
      </c>
      <c r="L33" s="1759">
        <f t="shared" si="1"/>
        <v>0</v>
      </c>
      <c r="R33" s="47"/>
      <c r="S33" s="332"/>
      <c r="T33" s="333"/>
      <c r="U33" s="333"/>
      <c r="V33" s="333"/>
      <c r="W33" s="333"/>
      <c r="X33" s="334"/>
      <c r="Y33" s="47"/>
      <c r="Z33" s="47"/>
      <c r="AA33" s="47"/>
      <c r="AB33" s="47"/>
      <c r="AC33" s="47"/>
    </row>
    <row r="34" spans="2:29" ht="15" customHeight="1">
      <c r="B34" s="1757" t="str">
        <f t="shared" si="0"/>
        <v/>
      </c>
      <c r="C34" s="1935"/>
      <c r="D34" s="1226" t="s">
        <v>816</v>
      </c>
      <c r="E34" s="1227">
        <v>910</v>
      </c>
      <c r="F34" s="953"/>
      <c r="G34" s="1812">
        <f>Degresywność_2014!AB34</f>
        <v>0</v>
      </c>
      <c r="H34" s="47"/>
      <c r="I34" s="1765"/>
      <c r="J34" s="47"/>
      <c r="K34" s="291">
        <f>Import!U32</f>
        <v>0</v>
      </c>
      <c r="L34" s="1759">
        <f t="shared" si="1"/>
        <v>0</v>
      </c>
      <c r="R34" s="47"/>
      <c r="S34" s="332"/>
      <c r="T34" s="333"/>
      <c r="U34" s="333"/>
      <c r="V34" s="333"/>
      <c r="W34" s="333"/>
      <c r="X34" s="334"/>
      <c r="Y34" s="47"/>
      <c r="Z34" s="47"/>
      <c r="AA34" s="47"/>
      <c r="AB34" s="47"/>
      <c r="AC34" s="47"/>
    </row>
    <row r="35" spans="2:29" ht="15" customHeight="1">
      <c r="B35" s="1757" t="str">
        <f t="shared" si="0"/>
        <v/>
      </c>
      <c r="C35" s="1935"/>
      <c r="D35" s="1226" t="s">
        <v>817</v>
      </c>
      <c r="E35" s="1227">
        <v>1390</v>
      </c>
      <c r="F35" s="953"/>
      <c r="G35" s="1812">
        <f>Degresywność_2014!AB35</f>
        <v>0</v>
      </c>
      <c r="H35" s="47"/>
      <c r="I35" s="1765"/>
      <c r="J35" s="47"/>
      <c r="K35" s="291">
        <f>Import!U33</f>
        <v>0</v>
      </c>
      <c r="L35" s="1759">
        <f t="shared" si="1"/>
        <v>0</v>
      </c>
      <c r="R35" s="47"/>
      <c r="S35" s="332"/>
      <c r="T35" s="333"/>
      <c r="U35" s="333"/>
      <c r="V35" s="333"/>
      <c r="W35" s="333"/>
      <c r="X35" s="334"/>
      <c r="Y35" s="47"/>
      <c r="Z35" s="47"/>
      <c r="AA35" s="47"/>
      <c r="AB35" s="47"/>
      <c r="AC35" s="47"/>
    </row>
    <row r="36" spans="2:29" ht="15" customHeight="1">
      <c r="B36" s="1757" t="str">
        <f t="shared" si="0"/>
        <v/>
      </c>
      <c r="C36" s="1935"/>
      <c r="D36" s="1226" t="s">
        <v>75</v>
      </c>
      <c r="E36" s="1227">
        <v>1380</v>
      </c>
      <c r="F36" s="953"/>
      <c r="G36" s="1812">
        <f>Degresywność_2014!AB36</f>
        <v>0</v>
      </c>
      <c r="H36" s="47"/>
      <c r="I36" s="1765"/>
      <c r="J36" s="47"/>
      <c r="K36" s="291">
        <f>Import!U34</f>
        <v>0</v>
      </c>
      <c r="L36" s="1759">
        <f t="shared" si="1"/>
        <v>0</v>
      </c>
      <c r="R36" s="47"/>
      <c r="S36" s="332"/>
      <c r="T36" s="333"/>
      <c r="U36" s="333"/>
      <c r="V36" s="333"/>
      <c r="W36" s="333"/>
      <c r="X36" s="334"/>
      <c r="Y36" s="47"/>
      <c r="Z36" s="47"/>
      <c r="AA36" s="47"/>
      <c r="AB36" s="47"/>
      <c r="AC36" s="47"/>
    </row>
    <row r="37" spans="2:29" ht="15" customHeight="1">
      <c r="B37" s="1757" t="str">
        <f t="shared" si="0"/>
        <v/>
      </c>
      <c r="C37" s="1935"/>
      <c r="D37" s="1226" t="s">
        <v>571</v>
      </c>
      <c r="E37" s="1227">
        <v>840</v>
      </c>
      <c r="F37" s="953"/>
      <c r="G37" s="1812">
        <f>Degresywność_2014!AB37</f>
        <v>0</v>
      </c>
      <c r="H37" s="47"/>
      <c r="I37" s="1765"/>
      <c r="J37" s="47"/>
      <c r="K37" s="291">
        <f>Import!U35</f>
        <v>0</v>
      </c>
      <c r="L37" s="1759">
        <f t="shared" si="1"/>
        <v>0</v>
      </c>
      <c r="R37" s="47"/>
      <c r="S37" s="332"/>
      <c r="T37" s="333"/>
      <c r="U37" s="333"/>
      <c r="V37" s="333"/>
      <c r="W37" s="333"/>
      <c r="X37" s="334"/>
      <c r="Y37" s="47"/>
      <c r="Z37" s="47"/>
      <c r="AA37" s="47"/>
      <c r="AB37" s="47"/>
      <c r="AC37" s="47"/>
    </row>
    <row r="38" spans="2:29" ht="15" customHeight="1">
      <c r="B38" s="1757" t="str">
        <f t="shared" si="0"/>
        <v/>
      </c>
      <c r="C38" s="1935"/>
      <c r="D38" s="1226" t="s">
        <v>572</v>
      </c>
      <c r="E38" s="1227">
        <v>840</v>
      </c>
      <c r="F38" s="953"/>
      <c r="G38" s="1812">
        <f>Degresywność_2014!AB38</f>
        <v>0</v>
      </c>
      <c r="H38" s="47"/>
      <c r="I38" s="1765"/>
      <c r="J38" s="47"/>
      <c r="K38" s="291">
        <f>Import!U36</f>
        <v>0</v>
      </c>
      <c r="L38" s="1759">
        <f t="shared" si="1"/>
        <v>0</v>
      </c>
      <c r="R38" s="47"/>
      <c r="S38" s="332"/>
      <c r="T38" s="333"/>
      <c r="U38" s="333"/>
      <c r="V38" s="333"/>
      <c r="W38" s="333"/>
      <c r="X38" s="334"/>
      <c r="Y38" s="47"/>
      <c r="Z38" s="47"/>
      <c r="AA38" s="47"/>
      <c r="AB38" s="47"/>
      <c r="AC38" s="47"/>
    </row>
    <row r="39" spans="2:29" ht="15" customHeight="1">
      <c r="B39" s="1757" t="str">
        <f t="shared" si="0"/>
        <v/>
      </c>
      <c r="C39" s="1935"/>
      <c r="D39" s="1226" t="s">
        <v>573</v>
      </c>
      <c r="E39" s="1227">
        <v>870</v>
      </c>
      <c r="F39" s="953"/>
      <c r="G39" s="1812">
        <f>Degresywność_2014!AB39</f>
        <v>0</v>
      </c>
      <c r="H39" s="47"/>
      <c r="I39" s="1765"/>
      <c r="J39" s="47"/>
      <c r="K39" s="291">
        <f>Import!U37</f>
        <v>0</v>
      </c>
      <c r="L39" s="1759">
        <f t="shared" si="1"/>
        <v>0</v>
      </c>
      <c r="R39" s="47"/>
      <c r="S39" s="332"/>
      <c r="T39" s="333"/>
      <c r="U39" s="333"/>
      <c r="V39" s="333"/>
      <c r="W39" s="333"/>
      <c r="X39" s="334"/>
      <c r="Y39" s="47"/>
      <c r="Z39" s="47"/>
      <c r="AA39" s="47"/>
      <c r="AB39" s="47"/>
      <c r="AC39" s="47"/>
    </row>
    <row r="40" spans="2:29" ht="15" customHeight="1" thickBot="1">
      <c r="B40" s="1757" t="str">
        <f t="shared" si="0"/>
        <v/>
      </c>
      <c r="C40" s="1935"/>
      <c r="D40" s="1226" t="s">
        <v>574</v>
      </c>
      <c r="E40" s="1227">
        <v>1190</v>
      </c>
      <c r="F40" s="953"/>
      <c r="G40" s="1812">
        <f>Degresywność_2014!AB40</f>
        <v>0</v>
      </c>
      <c r="H40" s="47"/>
      <c r="I40" s="1765"/>
      <c r="J40" s="47"/>
      <c r="K40" s="291">
        <f>Import!U38</f>
        <v>0</v>
      </c>
      <c r="L40" s="1759">
        <f t="shared" si="1"/>
        <v>0</v>
      </c>
      <c r="R40" s="47"/>
      <c r="S40" s="332"/>
      <c r="T40" s="333"/>
      <c r="U40" s="333"/>
      <c r="V40" s="333"/>
      <c r="W40" s="333"/>
      <c r="X40" s="334"/>
      <c r="Y40" s="47"/>
      <c r="Z40" s="47"/>
      <c r="AA40" s="47"/>
      <c r="AB40" s="47"/>
      <c r="AC40" s="47"/>
    </row>
    <row r="41" spans="2:29" ht="15" customHeight="1">
      <c r="B41" s="1757" t="str">
        <f t="shared" si="0"/>
        <v/>
      </c>
      <c r="C41" s="1935"/>
      <c r="D41" s="1226" t="s">
        <v>575</v>
      </c>
      <c r="E41" s="1227">
        <v>550</v>
      </c>
      <c r="F41" s="953"/>
      <c r="G41" s="1812">
        <f>Degresywność_2014!AB41</f>
        <v>0</v>
      </c>
      <c r="H41" s="47"/>
      <c r="I41" s="1765"/>
      <c r="J41" s="47"/>
      <c r="K41" s="291">
        <f>Import!U39</f>
        <v>0</v>
      </c>
      <c r="L41" s="1759">
        <f t="shared" si="1"/>
        <v>0</v>
      </c>
      <c r="R41" s="47"/>
      <c r="S41" s="1928" t="s">
        <v>1254</v>
      </c>
      <c r="T41" s="332"/>
      <c r="U41" s="333"/>
      <c r="V41" s="333"/>
      <c r="W41" s="333"/>
      <c r="X41" s="334"/>
      <c r="Y41" s="47"/>
      <c r="Z41" s="47"/>
      <c r="AA41" s="47"/>
      <c r="AB41" s="47"/>
      <c r="AC41" s="47"/>
    </row>
    <row r="42" spans="2:29" ht="15" customHeight="1">
      <c r="B42" s="1757" t="str">
        <f t="shared" si="0"/>
        <v/>
      </c>
      <c r="C42" s="1935"/>
      <c r="D42" s="1222" t="s">
        <v>576</v>
      </c>
      <c r="E42" s="1223">
        <v>570</v>
      </c>
      <c r="F42" s="953"/>
      <c r="G42" s="1811">
        <f>Degresywność_2014!AB42</f>
        <v>0</v>
      </c>
      <c r="H42" s="47"/>
      <c r="I42" s="1765"/>
      <c r="J42" s="47"/>
      <c r="K42" s="291">
        <f>Import!U40</f>
        <v>0</v>
      </c>
      <c r="L42" s="1759">
        <f t="shared" si="1"/>
        <v>0</v>
      </c>
      <c r="R42" s="47"/>
      <c r="S42" s="1929"/>
      <c r="T42" s="332"/>
      <c r="U42" s="333"/>
      <c r="V42" s="333"/>
      <c r="W42" s="333"/>
      <c r="X42" s="334"/>
      <c r="Y42" s="47"/>
      <c r="Z42" s="47"/>
      <c r="AA42" s="47"/>
      <c r="AB42" s="47"/>
      <c r="AC42" s="47"/>
    </row>
    <row r="43" spans="2:29" ht="15" customHeight="1">
      <c r="B43" s="1757" t="str">
        <f t="shared" si="0"/>
        <v/>
      </c>
      <c r="C43" s="1935"/>
      <c r="D43" s="1222" t="s">
        <v>52</v>
      </c>
      <c r="E43" s="1223">
        <v>800</v>
      </c>
      <c r="F43" s="953"/>
      <c r="G43" s="1811">
        <f>Degresywność_2014!AB43</f>
        <v>0</v>
      </c>
      <c r="H43" s="47"/>
      <c r="I43" s="1765"/>
      <c r="J43" s="47"/>
      <c r="K43" s="291">
        <f>Import!U41</f>
        <v>0</v>
      </c>
      <c r="L43" s="1759">
        <f t="shared" si="1"/>
        <v>0</v>
      </c>
      <c r="R43" s="47"/>
      <c r="S43" s="1929"/>
      <c r="T43" s="332"/>
      <c r="U43" s="333"/>
      <c r="V43" s="333"/>
      <c r="W43" s="333"/>
      <c r="X43" s="334"/>
      <c r="Y43" s="47"/>
      <c r="Z43" s="47"/>
      <c r="AA43" s="47"/>
      <c r="AB43" s="47"/>
      <c r="AC43" s="47"/>
    </row>
    <row r="44" spans="2:29" ht="15" customHeight="1">
      <c r="B44" s="1757" t="str">
        <f t="shared" si="0"/>
        <v/>
      </c>
      <c r="C44" s="1935"/>
      <c r="D44" s="1222" t="s">
        <v>1074</v>
      </c>
      <c r="E44" s="1223">
        <v>4700</v>
      </c>
      <c r="F44" s="953"/>
      <c r="G44" s="1811">
        <f>Degresywność_2014!AB44</f>
        <v>0</v>
      </c>
      <c r="H44" s="47"/>
      <c r="I44" s="1765"/>
      <c r="J44" s="47"/>
      <c r="K44" s="291">
        <f>Import!U42</f>
        <v>0</v>
      </c>
      <c r="L44" s="1759">
        <f t="shared" si="1"/>
        <v>0</v>
      </c>
      <c r="R44" s="47"/>
      <c r="S44" s="1929"/>
      <c r="T44" s="332"/>
      <c r="U44" s="333"/>
      <c r="V44" s="333"/>
      <c r="W44" s="333"/>
      <c r="X44" s="334"/>
      <c r="Y44" s="47"/>
      <c r="Z44" s="47"/>
      <c r="AA44" s="47"/>
      <c r="AB44" s="47"/>
      <c r="AC44" s="47"/>
    </row>
    <row r="45" spans="2:29" ht="15" customHeight="1">
      <c r="B45" s="1757" t="str">
        <f t="shared" si="0"/>
        <v/>
      </c>
      <c r="C45" s="1935"/>
      <c r="D45" s="1222" t="s">
        <v>994</v>
      </c>
      <c r="E45" s="1223">
        <v>2100</v>
      </c>
      <c r="F45" s="953"/>
      <c r="G45" s="1811">
        <f>Degresywność_2014!AB45</f>
        <v>0</v>
      </c>
      <c r="H45" s="47"/>
      <c r="I45" s="1765"/>
      <c r="J45" s="47"/>
      <c r="K45" s="291">
        <f>Import!U43</f>
        <v>0</v>
      </c>
      <c r="L45" s="1759">
        <f t="shared" si="1"/>
        <v>0</v>
      </c>
      <c r="R45" s="47"/>
      <c r="S45" s="1929"/>
      <c r="T45" s="332"/>
      <c r="U45" s="333"/>
      <c r="V45" s="333"/>
      <c r="W45" s="333"/>
      <c r="X45" s="334"/>
      <c r="Y45" s="47"/>
      <c r="Z45" s="47"/>
      <c r="AA45" s="47"/>
      <c r="AB45" s="47"/>
      <c r="AC45" s="47"/>
    </row>
    <row r="46" spans="2:29" ht="15" customHeight="1">
      <c r="B46" s="1757" t="str">
        <f t="shared" si="0"/>
        <v/>
      </c>
      <c r="C46" s="1935"/>
      <c r="D46" s="1220" t="s">
        <v>1569</v>
      </c>
      <c r="E46" s="1221">
        <v>1140</v>
      </c>
      <c r="F46" s="1229"/>
      <c r="G46" s="1813">
        <f>E46*F46</f>
        <v>0</v>
      </c>
      <c r="H46" s="47"/>
      <c r="I46" s="1765"/>
      <c r="J46" s="47"/>
      <c r="K46" s="291">
        <f>Import!U44</f>
        <v>0</v>
      </c>
      <c r="L46" s="1759">
        <f t="shared" si="1"/>
        <v>0</v>
      </c>
      <c r="R46" s="47"/>
      <c r="S46" s="1929"/>
      <c r="T46" s="332"/>
      <c r="U46" s="333"/>
      <c r="V46" s="333"/>
      <c r="W46" s="333"/>
      <c r="X46" s="334"/>
      <c r="Y46" s="47"/>
      <c r="Z46" s="47"/>
      <c r="AA46" s="47"/>
      <c r="AB46" s="47"/>
      <c r="AC46" s="47"/>
    </row>
    <row r="47" spans="2:29" ht="15" customHeight="1">
      <c r="B47" s="1757" t="str">
        <f t="shared" si="0"/>
        <v/>
      </c>
      <c r="C47" s="1935"/>
      <c r="D47" s="1220" t="s">
        <v>1570</v>
      </c>
      <c r="E47" s="1221">
        <v>1500</v>
      </c>
      <c r="F47" s="1229"/>
      <c r="G47" s="1813">
        <f>E47*F47</f>
        <v>0</v>
      </c>
      <c r="H47" s="47"/>
      <c r="I47" s="1765"/>
      <c r="J47" s="1930" t="str">
        <f>IF(SUM(F50:F54)&gt;100,"Zmniejszenie płatności z powodu degresywności.  Wartości obliczyły się samodzielnie. Możesz sprawdzić rozliczenie - ostatni arkusz.","")</f>
        <v/>
      </c>
      <c r="K47" s="291">
        <f>Import!U45</f>
        <v>0</v>
      </c>
      <c r="L47" s="1759">
        <f t="shared" si="1"/>
        <v>0</v>
      </c>
      <c r="R47" s="47"/>
      <c r="S47" s="1929"/>
      <c r="T47" s="332"/>
      <c r="U47" s="333"/>
      <c r="V47" s="333"/>
      <c r="W47" s="333"/>
      <c r="X47" s="334"/>
      <c r="Y47" s="47"/>
      <c r="Z47" s="47"/>
      <c r="AA47" s="47"/>
      <c r="AB47" s="47"/>
      <c r="AC47" s="47"/>
    </row>
    <row r="48" spans="2:29" ht="15" customHeight="1" thickBot="1">
      <c r="B48" s="1757" t="str">
        <f t="shared" si="0"/>
        <v/>
      </c>
      <c r="C48" s="1935"/>
      <c r="D48" s="1220" t="s">
        <v>1571</v>
      </c>
      <c r="E48" s="1221">
        <v>320</v>
      </c>
      <c r="F48" s="1229"/>
      <c r="G48" s="1813">
        <f>E48*F48</f>
        <v>0</v>
      </c>
      <c r="H48" s="47"/>
      <c r="I48" s="1765"/>
      <c r="J48" s="1930"/>
      <c r="K48" s="291">
        <f>Import!U46</f>
        <v>0</v>
      </c>
      <c r="L48" s="1759">
        <f t="shared" si="1"/>
        <v>0</v>
      </c>
      <c r="R48" s="47"/>
      <c r="S48" s="1929"/>
      <c r="T48" s="332"/>
      <c r="U48" s="333"/>
      <c r="V48" s="333"/>
      <c r="W48" s="333"/>
      <c r="X48" s="334"/>
      <c r="Y48" s="47"/>
      <c r="Z48" s="47"/>
      <c r="AA48" s="47"/>
      <c r="AB48" s="47"/>
      <c r="AC48" s="47"/>
    </row>
    <row r="49" spans="2:29" ht="15" customHeight="1">
      <c r="B49" s="1757" t="str">
        <f t="shared" si="0"/>
        <v/>
      </c>
      <c r="C49" s="1935"/>
      <c r="D49" s="1220" t="s">
        <v>1572</v>
      </c>
      <c r="E49" s="1221">
        <v>570</v>
      </c>
      <c r="F49" s="1229"/>
      <c r="G49" s="1813">
        <f>E49*F49</f>
        <v>0</v>
      </c>
      <c r="H49" s="47"/>
      <c r="I49" s="1765"/>
      <c r="J49" s="1930"/>
      <c r="K49" s="291">
        <f>Import!U47</f>
        <v>0</v>
      </c>
      <c r="L49" s="1759">
        <f t="shared" si="1"/>
        <v>0</v>
      </c>
      <c r="M49" s="1766"/>
      <c r="N49" s="1766"/>
      <c r="O49" s="1766"/>
      <c r="R49" s="47"/>
      <c r="S49" s="341">
        <f>C6</f>
        <v>2014</v>
      </c>
      <c r="T49" s="342" t="s">
        <v>998</v>
      </c>
      <c r="U49" s="333"/>
      <c r="V49" s="333"/>
      <c r="W49" s="333"/>
      <c r="X49" s="334"/>
      <c r="Y49" s="47"/>
      <c r="Z49" s="47"/>
      <c r="AA49" s="47"/>
      <c r="AB49" s="47"/>
      <c r="AC49" s="47"/>
    </row>
    <row r="50" spans="2:29" ht="15" customHeight="1">
      <c r="B50" s="1757" t="str">
        <f t="shared" si="0"/>
        <v/>
      </c>
      <c r="C50" s="1935"/>
      <c r="D50" s="1230" t="s">
        <v>1234</v>
      </c>
      <c r="E50" s="1231">
        <v>330</v>
      </c>
      <c r="F50" s="953">
        <f t="shared" ref="F50:F55" si="2">S50</f>
        <v>0</v>
      </c>
      <c r="G50" s="1814">
        <f>Degresywność_2014!AB46</f>
        <v>0</v>
      </c>
      <c r="H50" s="47"/>
      <c r="I50" s="1767"/>
      <c r="J50" s="1930"/>
      <c r="K50" s="291">
        <f>Import!U48</f>
        <v>0</v>
      </c>
      <c r="L50" s="1759">
        <f t="shared" si="1"/>
        <v>0</v>
      </c>
      <c r="M50" s="1766"/>
      <c r="N50" s="1766"/>
      <c r="O50" s="1766"/>
      <c r="R50" s="47"/>
      <c r="S50" s="520">
        <f>'Pak8 s2'!G1410</f>
        <v>0</v>
      </c>
      <c r="T50" s="338">
        <f t="shared" ref="T50:T55" si="3">F50-S50</f>
        <v>0</v>
      </c>
      <c r="U50" s="333"/>
      <c r="V50" s="333"/>
      <c r="W50" s="333"/>
      <c r="X50" s="334"/>
      <c r="Y50" s="47"/>
      <c r="Z50" s="47"/>
      <c r="AA50" s="47"/>
      <c r="AB50" s="47"/>
      <c r="AC50" s="47"/>
    </row>
    <row r="51" spans="2:29" ht="15" customHeight="1">
      <c r="B51" s="1757" t="str">
        <f t="shared" si="0"/>
        <v/>
      </c>
      <c r="C51" s="1935"/>
      <c r="D51" s="1222" t="s">
        <v>1237</v>
      </c>
      <c r="E51" s="1223">
        <v>458</v>
      </c>
      <c r="F51" s="953">
        <f t="shared" si="2"/>
        <v>0</v>
      </c>
      <c r="G51" s="1815">
        <f>Degresywność_2014!AB47</f>
        <v>0</v>
      </c>
      <c r="H51" s="47"/>
      <c r="I51" s="1767"/>
      <c r="J51" s="1930"/>
      <c r="K51" s="291">
        <f>Import!U60</f>
        <v>0</v>
      </c>
      <c r="L51" s="1759">
        <f t="shared" si="1"/>
        <v>0</v>
      </c>
      <c r="M51" s="1766"/>
      <c r="N51" s="1766"/>
      <c r="O51" s="1766"/>
      <c r="R51" s="47"/>
      <c r="S51" s="520">
        <f>'Pak8 s2'!G1411</f>
        <v>0</v>
      </c>
      <c r="T51" s="338">
        <f t="shared" si="3"/>
        <v>0</v>
      </c>
      <c r="U51" s="333"/>
      <c r="V51" s="333"/>
      <c r="W51" s="333"/>
      <c r="X51" s="334"/>
      <c r="Y51" s="47"/>
      <c r="Z51" s="47"/>
      <c r="AA51" s="47"/>
      <c r="AB51" s="47"/>
      <c r="AC51" s="47"/>
    </row>
    <row r="52" spans="2:29" ht="15" customHeight="1">
      <c r="B52" s="1757" t="str">
        <f t="shared" si="0"/>
        <v/>
      </c>
      <c r="C52" s="1935"/>
      <c r="D52" s="1230" t="s">
        <v>1235</v>
      </c>
      <c r="E52" s="1231">
        <v>420</v>
      </c>
      <c r="F52" s="953">
        <f t="shared" si="2"/>
        <v>0</v>
      </c>
      <c r="G52" s="1814">
        <f>Degresywność_2014!AB48</f>
        <v>0</v>
      </c>
      <c r="H52" s="47"/>
      <c r="I52" s="1767"/>
      <c r="J52" s="1930"/>
      <c r="K52" s="291">
        <f>Import!U49</f>
        <v>0</v>
      </c>
      <c r="L52" s="1759">
        <f t="shared" si="1"/>
        <v>0</v>
      </c>
      <c r="M52" s="27" t="s">
        <v>2743</v>
      </c>
      <c r="N52" s="1766"/>
      <c r="O52" s="1766"/>
      <c r="R52" s="47"/>
      <c r="S52" s="520">
        <f>'Pak8 s2'!G1412</f>
        <v>0</v>
      </c>
      <c r="T52" s="338">
        <f t="shared" si="3"/>
        <v>0</v>
      </c>
      <c r="U52" s="333"/>
      <c r="V52" s="333"/>
      <c r="W52" s="333"/>
      <c r="X52" s="334"/>
      <c r="Y52" s="47"/>
      <c r="Z52" s="47"/>
      <c r="AA52" s="47"/>
      <c r="AB52" s="47"/>
      <c r="AC52" s="47"/>
    </row>
    <row r="53" spans="2:29" ht="15" customHeight="1">
      <c r="B53" s="1757" t="str">
        <f t="shared" si="0"/>
        <v/>
      </c>
      <c r="C53" s="1935"/>
      <c r="D53" s="1222" t="s">
        <v>1238</v>
      </c>
      <c r="E53" s="1223">
        <v>750</v>
      </c>
      <c r="F53" s="953">
        <f t="shared" si="2"/>
        <v>0</v>
      </c>
      <c r="G53" s="1815">
        <f>Degresywność_2014!AB49</f>
        <v>0</v>
      </c>
      <c r="H53" s="47"/>
      <c r="I53" s="1767"/>
      <c r="J53" s="1930"/>
      <c r="K53" s="291">
        <f>Import!U61</f>
        <v>0</v>
      </c>
      <c r="L53" s="1759">
        <f t="shared" si="1"/>
        <v>0</v>
      </c>
      <c r="N53" s="1766"/>
      <c r="O53" s="1766"/>
      <c r="R53" s="47"/>
      <c r="S53" s="520">
        <f>'Pak8 s2'!G1413</f>
        <v>0</v>
      </c>
      <c r="T53" s="338">
        <f t="shared" si="3"/>
        <v>0</v>
      </c>
      <c r="U53" s="333"/>
      <c r="V53" s="333"/>
      <c r="W53" s="333"/>
      <c r="X53" s="334"/>
      <c r="Y53" s="47"/>
      <c r="Z53" s="47"/>
      <c r="AA53" s="47"/>
      <c r="AB53" s="47"/>
      <c r="AC53" s="47"/>
    </row>
    <row r="54" spans="2:29" ht="15" customHeight="1">
      <c r="B54" s="1757" t="str">
        <f t="shared" si="0"/>
        <v/>
      </c>
      <c r="C54" s="1935"/>
      <c r="D54" s="1230" t="s">
        <v>1236</v>
      </c>
      <c r="E54" s="1231">
        <v>400</v>
      </c>
      <c r="F54" s="953">
        <f t="shared" si="2"/>
        <v>0</v>
      </c>
      <c r="G54" s="1814">
        <f>Degresywność_2014!AB50</f>
        <v>0</v>
      </c>
      <c r="H54" s="47"/>
      <c r="I54" s="1767"/>
      <c r="J54" s="1930"/>
      <c r="K54" s="291">
        <f>Import!U50</f>
        <v>0</v>
      </c>
      <c r="L54" s="1759">
        <f t="shared" si="1"/>
        <v>0</v>
      </c>
      <c r="M54" s="1762">
        <f>SUM(F50:F55)</f>
        <v>0</v>
      </c>
      <c r="R54" s="47"/>
      <c r="S54" s="520">
        <f>'Pak8 s2'!G1414</f>
        <v>0</v>
      </c>
      <c r="T54" s="338">
        <f t="shared" si="3"/>
        <v>0</v>
      </c>
      <c r="U54" s="333"/>
      <c r="V54" s="333"/>
      <c r="W54" s="333"/>
      <c r="X54" s="334"/>
      <c r="Y54" s="47"/>
      <c r="Z54" s="47"/>
      <c r="AA54" s="47"/>
      <c r="AB54" s="47"/>
      <c r="AC54" s="47"/>
    </row>
    <row r="55" spans="2:29" ht="15" customHeight="1" thickBot="1">
      <c r="B55" s="1757" t="str">
        <f t="shared" si="0"/>
        <v/>
      </c>
      <c r="C55" s="1935"/>
      <c r="D55" s="1222" t="s">
        <v>1239</v>
      </c>
      <c r="E55" s="1223">
        <v>690</v>
      </c>
      <c r="F55" s="953">
        <f t="shared" si="2"/>
        <v>0</v>
      </c>
      <c r="G55" s="1815">
        <f>Degresywność_2014!AB51</f>
        <v>0</v>
      </c>
      <c r="H55" s="47"/>
      <c r="I55" s="1767"/>
      <c r="J55" s="1930"/>
      <c r="K55" s="291">
        <f>Import!U62</f>
        <v>0</v>
      </c>
      <c r="L55" s="1759">
        <f t="shared" si="1"/>
        <v>0</v>
      </c>
      <c r="M55" s="1762"/>
      <c r="R55" s="47"/>
      <c r="S55" s="520">
        <f>'Pak8 s2'!G1415</f>
        <v>0</v>
      </c>
      <c r="T55" s="339">
        <f t="shared" si="3"/>
        <v>0</v>
      </c>
      <c r="U55" s="333"/>
      <c r="V55" s="333"/>
      <c r="W55" s="333"/>
      <c r="X55" s="334"/>
      <c r="Y55" s="47"/>
      <c r="Z55" s="47"/>
      <c r="AA55" s="47"/>
      <c r="AB55" s="47"/>
      <c r="AC55" s="47"/>
    </row>
    <row r="56" spans="2:29" ht="15" hidden="1" customHeight="1">
      <c r="B56" s="1757"/>
      <c r="C56" s="1935"/>
      <c r="D56" s="1232"/>
      <c r="E56" s="1233"/>
      <c r="F56" s="1234"/>
      <c r="G56" s="1816"/>
      <c r="H56" s="47"/>
      <c r="I56" s="1768"/>
      <c r="J56" s="1769"/>
      <c r="K56" s="1770"/>
      <c r="M56" s="1762"/>
      <c r="R56" s="47"/>
      <c r="S56" s="462"/>
      <c r="T56" s="463"/>
      <c r="U56" s="333"/>
      <c r="V56" s="333"/>
      <c r="W56" s="333"/>
      <c r="X56" s="334"/>
      <c r="Y56" s="47"/>
      <c r="Z56" s="47"/>
      <c r="AA56" s="47"/>
      <c r="AB56" s="47"/>
      <c r="AC56" s="47"/>
    </row>
    <row r="57" spans="2:29" ht="15" hidden="1" customHeight="1">
      <c r="B57" s="1757"/>
      <c r="C57" s="1935"/>
      <c r="D57" s="1232"/>
      <c r="E57" s="1233"/>
      <c r="F57" s="1234"/>
      <c r="G57" s="1816"/>
      <c r="H57" s="47"/>
      <c r="I57" s="1768"/>
      <c r="J57" s="1769"/>
      <c r="K57" s="1770"/>
      <c r="M57" s="1762"/>
      <c r="R57" s="47"/>
      <c r="S57" s="462"/>
      <c r="T57" s="463"/>
      <c r="U57" s="333"/>
      <c r="V57" s="333"/>
      <c r="W57" s="333"/>
      <c r="X57" s="334"/>
      <c r="Y57" s="47"/>
      <c r="Z57" s="47"/>
      <c r="AA57" s="47"/>
      <c r="AB57" s="47"/>
      <c r="AC57" s="47"/>
    </row>
    <row r="58" spans="2:29" ht="15" customHeight="1">
      <c r="B58" s="1757" t="str">
        <f t="shared" si="0"/>
        <v/>
      </c>
      <c r="C58" s="1935"/>
      <c r="D58" s="1232" t="s">
        <v>186</v>
      </c>
      <c r="E58" s="1233">
        <v>12.7</v>
      </c>
      <c r="F58" s="1234"/>
      <c r="G58" s="1816">
        <f>E58*F58/100</f>
        <v>0</v>
      </c>
      <c r="H58" s="47"/>
      <c r="I58" s="1768"/>
      <c r="J58" s="1769"/>
      <c r="K58" s="1770"/>
      <c r="M58" s="1762"/>
      <c r="R58" s="47"/>
      <c r="S58" s="462"/>
      <c r="T58" s="463"/>
      <c r="U58" s="333"/>
      <c r="V58" s="333"/>
      <c r="W58" s="333"/>
      <c r="X58" s="334"/>
      <c r="Y58" s="47"/>
      <c r="Z58" s="47"/>
      <c r="AA58" s="47"/>
      <c r="AB58" s="47"/>
      <c r="AC58" s="47"/>
    </row>
    <row r="59" spans="2:29" ht="15" customHeight="1" thickBot="1">
      <c r="B59" s="1757" t="str">
        <f t="shared" si="0"/>
        <v/>
      </c>
      <c r="C59" s="1935"/>
      <c r="D59" s="1235" t="s">
        <v>187</v>
      </c>
      <c r="E59" s="1236">
        <v>31.7</v>
      </c>
      <c r="F59" s="1237"/>
      <c r="G59" s="1816">
        <f>E59*F59/100</f>
        <v>0</v>
      </c>
      <c r="H59" s="47"/>
      <c r="I59" s="1768"/>
      <c r="J59" s="1769"/>
      <c r="K59" s="1770"/>
      <c r="M59" s="1762"/>
      <c r="R59" s="47"/>
      <c r="S59" s="462"/>
      <c r="T59" s="463"/>
      <c r="U59" s="333"/>
      <c r="V59" s="333"/>
      <c r="W59" s="333"/>
      <c r="X59" s="334"/>
      <c r="Y59" s="47"/>
      <c r="Z59" s="47"/>
      <c r="AA59" s="47"/>
      <c r="AB59" s="47"/>
      <c r="AC59" s="47"/>
    </row>
    <row r="60" spans="2:29" s="19" customFormat="1" ht="21" customHeight="1" thickBot="1">
      <c r="B60" s="1771" t="s">
        <v>49</v>
      </c>
      <c r="C60" s="1912" t="str">
        <f>"Szacunkowa płatność dla gospodarstwa za  "&amp;M3&amp;" rok           RAZEM:"</f>
        <v>Szacunkowa płatność dla gospodarstwa za  2014 rok           RAZEM:</v>
      </c>
      <c r="D60" s="1913"/>
      <c r="E60" s="1913"/>
      <c r="F60" s="1914"/>
      <c r="G60" s="350">
        <f>SUM(G6:G59)</f>
        <v>0</v>
      </c>
      <c r="H60" s="47"/>
      <c r="I60" s="288"/>
      <c r="J60" s="51"/>
      <c r="K60" s="51"/>
      <c r="L60" s="51"/>
      <c r="P60" s="27"/>
      <c r="Q60" s="27"/>
      <c r="R60" s="47"/>
      <c r="S60" s="332"/>
      <c r="T60" s="333"/>
      <c r="U60" s="333"/>
      <c r="V60" s="333"/>
      <c r="W60" s="333"/>
      <c r="X60" s="334"/>
      <c r="Y60" s="51"/>
      <c r="Z60" s="51"/>
      <c r="AA60" s="51"/>
      <c r="AB60" s="51"/>
      <c r="AC60" s="51"/>
    </row>
    <row r="61" spans="2:29" ht="11.25" customHeight="1">
      <c r="B61" s="1771" t="s">
        <v>49</v>
      </c>
      <c r="C61" s="47"/>
      <c r="D61" s="47"/>
      <c r="E61" s="47"/>
      <c r="F61" s="47"/>
      <c r="G61" s="47"/>
      <c r="H61" s="47"/>
      <c r="I61" s="47"/>
      <c r="J61" s="47"/>
      <c r="K61" s="47"/>
      <c r="L61" s="47"/>
      <c r="R61" s="47"/>
      <c r="S61" s="332"/>
      <c r="T61" s="333"/>
      <c r="U61" s="333"/>
      <c r="V61" s="333"/>
      <c r="W61" s="333"/>
      <c r="X61" s="334"/>
      <c r="Y61" s="47"/>
      <c r="Z61" s="47"/>
      <c r="AA61" s="47"/>
      <c r="AB61" s="47"/>
      <c r="AC61" s="47"/>
    </row>
    <row r="62" spans="2:29" ht="16.5" customHeight="1">
      <c r="B62" s="1772"/>
      <c r="C62" s="47"/>
      <c r="D62" s="47"/>
      <c r="E62" s="47"/>
      <c r="F62" s="47"/>
      <c r="G62" s="47"/>
      <c r="H62" s="47"/>
      <c r="I62" s="47"/>
      <c r="J62" s="47"/>
      <c r="K62" s="47"/>
      <c r="L62" s="47"/>
      <c r="R62" s="47"/>
      <c r="S62" s="332"/>
      <c r="T62" s="333"/>
      <c r="U62" s="333"/>
      <c r="V62" s="333"/>
      <c r="W62" s="333"/>
      <c r="X62" s="334"/>
      <c r="Y62" s="47"/>
      <c r="Z62" s="47"/>
      <c r="AA62" s="47"/>
      <c r="AB62" s="47"/>
      <c r="AC62" s="47"/>
    </row>
    <row r="63" spans="2:29" ht="16.5" customHeight="1">
      <c r="B63" s="1772">
        <f>F63</f>
        <v>0</v>
      </c>
      <c r="C63" s="47"/>
      <c r="D63" s="47"/>
      <c r="E63" s="47"/>
      <c r="F63" s="47"/>
      <c r="G63" s="47"/>
      <c r="H63" s="47"/>
      <c r="I63" s="47"/>
      <c r="J63" s="47"/>
      <c r="K63" s="47"/>
      <c r="L63" s="47"/>
      <c r="R63" s="47"/>
      <c r="S63" s="332"/>
      <c r="T63" s="333"/>
      <c r="U63" s="333"/>
      <c r="V63" s="333"/>
      <c r="W63" s="333"/>
      <c r="X63" s="334"/>
      <c r="Y63" s="47"/>
      <c r="Z63" s="47"/>
      <c r="AA63" s="47"/>
      <c r="AB63" s="47"/>
      <c r="AC63" s="47"/>
    </row>
    <row r="64" spans="2:29" ht="16.5" customHeight="1" thickBot="1">
      <c r="B64" s="1772">
        <f>F64</f>
        <v>0</v>
      </c>
      <c r="C64" s="47"/>
      <c r="D64" s="47"/>
      <c r="E64" s="47"/>
      <c r="F64" s="47"/>
      <c r="G64" s="47"/>
      <c r="H64" s="47"/>
      <c r="I64" s="47"/>
      <c r="J64" s="47"/>
      <c r="K64" s="47"/>
      <c r="L64" s="47"/>
      <c r="R64" s="47"/>
      <c r="S64" s="332"/>
      <c r="T64" s="333"/>
      <c r="U64" s="333"/>
      <c r="V64" s="333"/>
      <c r="W64" s="333"/>
      <c r="X64" s="334"/>
      <c r="Y64" s="47"/>
      <c r="Z64" s="47"/>
      <c r="AA64" s="47"/>
      <c r="AB64" s="47"/>
      <c r="AC64" s="47"/>
    </row>
    <row r="65" spans="2:29" ht="65.25" customHeight="1" thickBot="1">
      <c r="B65" s="1757" t="str">
        <f t="shared" ref="B65:B119" si="4">IF(F65&gt;0,"Wypełnione","")</f>
        <v>Wypełnione</v>
      </c>
      <c r="C65" s="202" t="str">
        <f>"Rok "&amp;M$3+1</f>
        <v>Rok 2015</v>
      </c>
      <c r="D65" s="202" t="s">
        <v>1148</v>
      </c>
      <c r="E65" s="202" t="str">
        <f>E5</f>
        <v>Stawka jednostkowa zł  za
(ha / szt.
100 mb.)</v>
      </c>
      <c r="F65" s="216" t="str">
        <f>F5</f>
        <v>Ilość w (ha / szt. mb.) do których przysługuje dopłata w określonej wysokości *</v>
      </c>
      <c r="G65" s="202" t="str">
        <f>G5</f>
        <v>Szacunkowa płatność za wariant za rok</v>
      </c>
      <c r="H65" s="47"/>
      <c r="I65" s="1773"/>
      <c r="J65" s="329" t="str">
        <f>IF(M65&gt;0,"Zmniejszenie płatności z powodu degresywności. Oblicz i wpisz wartość samodzielnie.","")</f>
        <v/>
      </c>
      <c r="K65" s="47"/>
      <c r="L65" s="47"/>
      <c r="M65" s="1774">
        <f>IF(F66=F6,0,1)*O65</f>
        <v>0</v>
      </c>
      <c r="O65" s="1775">
        <f>IF(F66&gt;100,1,0)</f>
        <v>0</v>
      </c>
      <c r="P65" s="27" t="s">
        <v>2744</v>
      </c>
      <c r="R65" s="47"/>
      <c r="S65" s="332"/>
      <c r="T65" s="333"/>
      <c r="U65" s="333"/>
      <c r="V65" s="333"/>
      <c r="W65" s="333"/>
      <c r="X65" s="334"/>
      <c r="Y65" s="47"/>
      <c r="Z65" s="47"/>
      <c r="AA65" s="47"/>
      <c r="AB65" s="47"/>
      <c r="AC65" s="47"/>
    </row>
    <row r="66" spans="2:29" ht="15" customHeight="1" thickBot="1">
      <c r="B66" s="1757" t="str">
        <f t="shared" si="4"/>
        <v/>
      </c>
      <c r="C66" s="1931">
        <f>C6+1</f>
        <v>2015</v>
      </c>
      <c r="D66" s="1220" t="str">
        <f t="shared" ref="D66:G81" si="5">D6</f>
        <v>1.1. Zrównoważony system gospodarowania</v>
      </c>
      <c r="E66" s="1221">
        <f t="shared" si="5"/>
        <v>360</v>
      </c>
      <c r="F66" s="953">
        <f t="shared" si="5"/>
        <v>0</v>
      </c>
      <c r="G66" s="1817">
        <f>G6</f>
        <v>0</v>
      </c>
      <c r="H66" s="1806" t="s">
        <v>2853</v>
      </c>
      <c r="I66" s="1773"/>
      <c r="J66" s="329"/>
      <c r="K66" s="47"/>
      <c r="L66" s="47"/>
      <c r="M66" s="47" t="s">
        <v>2745</v>
      </c>
      <c r="N66" s="47" t="s">
        <v>2746</v>
      </c>
      <c r="O66" s="47" t="s">
        <v>2747</v>
      </c>
      <c r="R66" s="47"/>
      <c r="S66" s="332"/>
      <c r="T66" s="333"/>
      <c r="U66" s="333"/>
      <c r="V66" s="333"/>
      <c r="W66" s="333"/>
      <c r="X66" s="334"/>
      <c r="Y66" s="47"/>
      <c r="Z66" s="47"/>
      <c r="AA66" s="47"/>
      <c r="AB66" s="47"/>
      <c r="AC66" s="47"/>
    </row>
    <row r="67" spans="2:29" ht="15" customHeight="1" thickBot="1">
      <c r="B67" s="1757" t="str">
        <f t="shared" si="4"/>
        <v/>
      </c>
      <c r="C67" s="1932"/>
      <c r="D67" s="1222" t="str">
        <f t="shared" si="5"/>
        <v>2.1. Uprawy rolnicze (dla których zakończono okres przestawiania)</v>
      </c>
      <c r="E67" s="1223">
        <f t="shared" si="5"/>
        <v>790</v>
      </c>
      <c r="F67" s="953">
        <f t="shared" si="5"/>
        <v>0</v>
      </c>
      <c r="G67" s="1818">
        <f t="shared" si="5"/>
        <v>0</v>
      </c>
      <c r="H67" s="1806" t="s">
        <v>2854</v>
      </c>
      <c r="I67" s="1773"/>
      <c r="J67" s="327" t="str">
        <f>IF(O67&gt;100,"Zmniejszenie płatności z powodu degresywności. Oblicz i wpisz wartości samodzielnie.","")</f>
        <v/>
      </c>
      <c r="K67" s="47"/>
      <c r="M67" s="1776">
        <f t="shared" ref="M67:M78" si="6">IF(F67=F7,0,1)</f>
        <v>0</v>
      </c>
      <c r="N67" s="1777">
        <f>IF(SUM(M67:M78)&gt;0,1,0)*P67</f>
        <v>0</v>
      </c>
      <c r="O67" s="1778">
        <f>L72*N67</f>
        <v>0</v>
      </c>
      <c r="P67" s="1775">
        <f>IF(L72&gt;100,1,0)</f>
        <v>0</v>
      </c>
      <c r="R67" s="47"/>
      <c r="S67" s="332"/>
      <c r="T67" s="333"/>
      <c r="U67" s="494">
        <f>SUM(F67:F78)</f>
        <v>0</v>
      </c>
      <c r="V67" s="333"/>
      <c r="W67" s="333"/>
      <c r="X67" s="334"/>
      <c r="Y67" s="47"/>
      <c r="Z67" s="47"/>
      <c r="AA67" s="47"/>
      <c r="AB67" s="47"/>
      <c r="AC67" s="47"/>
    </row>
    <row r="68" spans="2:29" ht="15" customHeight="1">
      <c r="B68" s="1757" t="str">
        <f t="shared" si="4"/>
        <v/>
      </c>
      <c r="C68" s="1932"/>
      <c r="D68" s="1224" t="str">
        <f t="shared" si="5"/>
        <v>2.2. Uprawy rolnicze (w okresie przestawiania)</v>
      </c>
      <c r="E68" s="1225">
        <f t="shared" si="5"/>
        <v>840</v>
      </c>
      <c r="F68" s="953">
        <f t="shared" si="5"/>
        <v>0</v>
      </c>
      <c r="G68" s="1818">
        <f t="shared" si="5"/>
        <v>0</v>
      </c>
      <c r="H68" s="1806" t="s">
        <v>2855</v>
      </c>
      <c r="I68" s="1773"/>
      <c r="J68" s="327"/>
      <c r="K68" s="47"/>
      <c r="M68" s="1779">
        <f t="shared" si="6"/>
        <v>0</v>
      </c>
      <c r="N68" s="1761"/>
      <c r="R68" s="47"/>
      <c r="S68" s="332"/>
      <c r="T68" s="333"/>
      <c r="U68" s="333"/>
      <c r="V68" s="333"/>
      <c r="W68" s="333"/>
      <c r="X68" s="334"/>
      <c r="Y68" s="47"/>
      <c r="Z68" s="47"/>
      <c r="AA68" s="47"/>
      <c r="AB68" s="47"/>
      <c r="AC68" s="47"/>
    </row>
    <row r="69" spans="2:29" ht="15" customHeight="1">
      <c r="B69" s="1757" t="str">
        <f t="shared" si="4"/>
        <v/>
      </c>
      <c r="C69" s="1932"/>
      <c r="D69" s="1222" t="str">
        <f t="shared" si="5"/>
        <v>2.3. Trwałe użytki zielone (dla których zakończono okres przestawiania)</v>
      </c>
      <c r="E69" s="1223">
        <f t="shared" si="5"/>
        <v>260</v>
      </c>
      <c r="F69" s="953">
        <f t="shared" si="5"/>
        <v>0</v>
      </c>
      <c r="G69" s="1818">
        <f t="shared" si="5"/>
        <v>0</v>
      </c>
      <c r="H69" s="47"/>
      <c r="I69" s="1773"/>
      <c r="J69" s="327"/>
      <c r="K69" s="47"/>
      <c r="M69" s="1779">
        <f t="shared" si="6"/>
        <v>0</v>
      </c>
      <c r="R69" s="47"/>
      <c r="S69" s="332"/>
      <c r="T69" s="333"/>
      <c r="U69" s="333"/>
      <c r="V69" s="333"/>
      <c r="W69" s="333"/>
      <c r="X69" s="334"/>
      <c r="Y69" s="47"/>
      <c r="Z69" s="47"/>
      <c r="AA69" s="47"/>
      <c r="AB69" s="47"/>
      <c r="AC69" s="47"/>
    </row>
    <row r="70" spans="2:29" ht="15" customHeight="1">
      <c r="B70" s="1757" t="str">
        <f t="shared" si="4"/>
        <v/>
      </c>
      <c r="C70" s="1932"/>
      <c r="D70" s="1224" t="str">
        <f t="shared" si="5"/>
        <v>2.4. Trwałe użytki zielone (w okresie przestawiania)</v>
      </c>
      <c r="E70" s="1225">
        <f t="shared" si="5"/>
        <v>330</v>
      </c>
      <c r="F70" s="953">
        <f t="shared" si="5"/>
        <v>0</v>
      </c>
      <c r="G70" s="1818">
        <f t="shared" si="5"/>
        <v>0</v>
      </c>
      <c r="H70" s="47"/>
      <c r="I70" s="1773"/>
      <c r="J70" s="327"/>
      <c r="K70" s="47"/>
      <c r="M70" s="1779">
        <f t="shared" si="6"/>
        <v>0</v>
      </c>
      <c r="R70" s="47"/>
      <c r="S70" s="332"/>
      <c r="T70" s="333"/>
      <c r="U70" s="333"/>
      <c r="V70" s="333"/>
      <c r="W70" s="333"/>
      <c r="X70" s="334"/>
      <c r="Y70" s="47"/>
      <c r="Z70" s="47"/>
      <c r="AA70" s="47"/>
      <c r="AB70" s="47"/>
      <c r="AC70" s="47"/>
    </row>
    <row r="71" spans="2:29" ht="15" customHeight="1">
      <c r="B71" s="1757" t="str">
        <f t="shared" si="4"/>
        <v/>
      </c>
      <c r="C71" s="1932"/>
      <c r="D71" s="1222" t="str">
        <f t="shared" si="5"/>
        <v>2.5. Uprawy warzywne (dla których zakończono okres przestawiania)</v>
      </c>
      <c r="E71" s="1223">
        <f t="shared" si="5"/>
        <v>1300</v>
      </c>
      <c r="F71" s="953">
        <f t="shared" si="5"/>
        <v>0</v>
      </c>
      <c r="G71" s="1818">
        <f t="shared" si="5"/>
        <v>0</v>
      </c>
      <c r="H71" s="47"/>
      <c r="I71" s="1773"/>
      <c r="J71" s="327"/>
      <c r="K71" s="327"/>
      <c r="M71" s="1779">
        <f t="shared" si="6"/>
        <v>0</v>
      </c>
      <c r="R71" s="47"/>
      <c r="S71" s="332"/>
      <c r="T71" s="333"/>
      <c r="U71" s="333"/>
      <c r="V71" s="333"/>
      <c r="W71" s="333"/>
      <c r="X71" s="334"/>
      <c r="Y71" s="47"/>
      <c r="Z71" s="47"/>
      <c r="AA71" s="47"/>
      <c r="AB71" s="47"/>
      <c r="AC71" s="47"/>
    </row>
    <row r="72" spans="2:29" ht="15" customHeight="1">
      <c r="B72" s="1757" t="str">
        <f t="shared" si="4"/>
        <v/>
      </c>
      <c r="C72" s="1932"/>
      <c r="D72" s="1224" t="str">
        <f t="shared" si="5"/>
        <v>2.6. Uprawy warzywne (w okresie przestawiania)</v>
      </c>
      <c r="E72" s="1225">
        <f t="shared" si="5"/>
        <v>1550</v>
      </c>
      <c r="F72" s="953">
        <f t="shared" si="5"/>
        <v>0</v>
      </c>
      <c r="G72" s="1818">
        <f t="shared" si="5"/>
        <v>0</v>
      </c>
      <c r="H72" s="47"/>
      <c r="I72" s="1773"/>
      <c r="J72" s="327"/>
      <c r="K72" s="327"/>
      <c r="L72" s="1762">
        <f>SUM(F67:F78)</f>
        <v>0</v>
      </c>
      <c r="M72" s="1779">
        <f t="shared" si="6"/>
        <v>0</v>
      </c>
      <c r="R72" s="47"/>
      <c r="S72" s="332"/>
      <c r="T72" s="333"/>
      <c r="U72" s="333"/>
      <c r="V72" s="333"/>
      <c r="W72" s="333"/>
      <c r="X72" s="334"/>
      <c r="Y72" s="47"/>
      <c r="Z72" s="47"/>
      <c r="AA72" s="47"/>
      <c r="AB72" s="47"/>
      <c r="AC72" s="47"/>
    </row>
    <row r="73" spans="2:29" ht="15" customHeight="1">
      <c r="B73" s="1757" t="str">
        <f t="shared" si="4"/>
        <v/>
      </c>
      <c r="C73" s="1932"/>
      <c r="D73" s="1222" t="str">
        <f t="shared" si="5"/>
        <v>2.7. Uprawy zielarskie (dla których zakończono okres przestawiania)</v>
      </c>
      <c r="E73" s="1223">
        <f t="shared" si="5"/>
        <v>1050</v>
      </c>
      <c r="F73" s="953">
        <f t="shared" si="5"/>
        <v>0</v>
      </c>
      <c r="G73" s="1818">
        <f t="shared" si="5"/>
        <v>0</v>
      </c>
      <c r="H73" s="47"/>
      <c r="I73" s="1773"/>
      <c r="J73" s="327"/>
      <c r="K73" s="327"/>
      <c r="M73" s="1779">
        <f t="shared" si="6"/>
        <v>0</v>
      </c>
      <c r="R73" s="47"/>
      <c r="S73" s="332"/>
      <c r="T73" s="333"/>
      <c r="U73" s="333"/>
      <c r="V73" s="333"/>
      <c r="W73" s="333"/>
      <c r="X73" s="334"/>
      <c r="Y73" s="47"/>
      <c r="Z73" s="47"/>
      <c r="AA73" s="47"/>
      <c r="AB73" s="47"/>
      <c r="AC73" s="47"/>
    </row>
    <row r="74" spans="2:29" ht="15" customHeight="1">
      <c r="B74" s="1757" t="str">
        <f t="shared" si="4"/>
        <v/>
      </c>
      <c r="C74" s="1932"/>
      <c r="D74" s="1224" t="str">
        <f t="shared" si="5"/>
        <v>2.8. Uprawy zielarskie (w okresie przestawiania)</v>
      </c>
      <c r="E74" s="1225">
        <f t="shared" si="5"/>
        <v>1150</v>
      </c>
      <c r="F74" s="953">
        <f t="shared" si="5"/>
        <v>0</v>
      </c>
      <c r="G74" s="1818">
        <f t="shared" si="5"/>
        <v>0</v>
      </c>
      <c r="H74" s="47"/>
      <c r="I74" s="1773"/>
      <c r="J74" s="327"/>
      <c r="K74" s="327"/>
      <c r="M74" s="1779">
        <f t="shared" si="6"/>
        <v>0</v>
      </c>
      <c r="R74" s="47"/>
      <c r="S74" s="332"/>
      <c r="T74" s="333"/>
      <c r="U74" s="333"/>
      <c r="V74" s="333"/>
      <c r="W74" s="333"/>
      <c r="X74" s="334"/>
      <c r="Y74" s="47"/>
      <c r="Z74" s="47"/>
      <c r="AA74" s="47"/>
      <c r="AB74" s="47"/>
      <c r="AC74" s="47"/>
    </row>
    <row r="75" spans="2:29" ht="15" customHeight="1">
      <c r="B75" s="1757"/>
      <c r="C75" s="1932"/>
      <c r="D75" s="1222" t="str">
        <f t="shared" ref="D75:G78" si="7">D15</f>
        <v xml:space="preserve">2.9. Uprawy sadownicze i jagodowe (dla których zakończono okres przestawiania) </v>
      </c>
      <c r="E75" s="1223">
        <f t="shared" si="7"/>
        <v>1540</v>
      </c>
      <c r="F75" s="953">
        <f t="shared" si="7"/>
        <v>0</v>
      </c>
      <c r="G75" s="1818">
        <f t="shared" si="7"/>
        <v>0</v>
      </c>
      <c r="H75" s="47"/>
      <c r="I75" s="1773"/>
      <c r="J75" s="327"/>
      <c r="K75" s="327"/>
      <c r="M75" s="1779">
        <f t="shared" si="6"/>
        <v>0</v>
      </c>
      <c r="R75" s="47"/>
      <c r="S75" s="332"/>
      <c r="T75" s="333"/>
      <c r="U75" s="333"/>
      <c r="V75" s="333"/>
      <c r="W75" s="333"/>
      <c r="X75" s="334"/>
      <c r="Y75" s="47"/>
      <c r="Z75" s="47"/>
      <c r="AA75" s="47"/>
      <c r="AB75" s="47"/>
      <c r="AC75" s="47"/>
    </row>
    <row r="76" spans="2:29" ht="15" customHeight="1">
      <c r="B76" s="1757"/>
      <c r="C76" s="1932"/>
      <c r="D76" s="1224" t="str">
        <f t="shared" si="7"/>
        <v xml:space="preserve">2.10.Uprawy sadownicze i jagodowe (w okresie przestawiania) </v>
      </c>
      <c r="E76" s="1225">
        <f t="shared" si="7"/>
        <v>1800</v>
      </c>
      <c r="F76" s="953">
        <f t="shared" si="7"/>
        <v>0</v>
      </c>
      <c r="G76" s="1818">
        <f t="shared" si="7"/>
        <v>0</v>
      </c>
      <c r="H76" s="47"/>
      <c r="I76" s="1773"/>
      <c r="J76" s="327"/>
      <c r="K76" s="327"/>
      <c r="M76" s="1779">
        <f t="shared" si="6"/>
        <v>0</v>
      </c>
      <c r="R76" s="47"/>
      <c r="S76" s="332"/>
      <c r="T76" s="333"/>
      <c r="U76" s="333"/>
      <c r="V76" s="333"/>
      <c r="W76" s="333"/>
      <c r="X76" s="334"/>
      <c r="Y76" s="47"/>
      <c r="Z76" s="47"/>
      <c r="AA76" s="47"/>
      <c r="AB76" s="47"/>
      <c r="AC76" s="47"/>
    </row>
    <row r="77" spans="2:29" ht="15" customHeight="1">
      <c r="B77" s="1757"/>
      <c r="C77" s="1932"/>
      <c r="D77" s="1222" t="str">
        <f t="shared" si="7"/>
        <v>2.11. Pozostałe uprawy sadownicze i jagodowe (dla których zakończono okres przestawiania)</v>
      </c>
      <c r="E77" s="1223">
        <f t="shared" si="7"/>
        <v>650</v>
      </c>
      <c r="F77" s="953">
        <f t="shared" si="7"/>
        <v>0</v>
      </c>
      <c r="G77" s="1818">
        <f t="shared" si="7"/>
        <v>0</v>
      </c>
      <c r="H77" s="47"/>
      <c r="I77" s="1773"/>
      <c r="J77" s="327"/>
      <c r="K77" s="327"/>
      <c r="M77" s="1779">
        <f t="shared" si="6"/>
        <v>0</v>
      </c>
      <c r="R77" s="47"/>
      <c r="S77" s="332"/>
      <c r="T77" s="333"/>
      <c r="U77" s="333"/>
      <c r="V77" s="333"/>
      <c r="W77" s="333"/>
      <c r="X77" s="334"/>
      <c r="Y77" s="47"/>
      <c r="Z77" s="47"/>
      <c r="AA77" s="47"/>
      <c r="AB77" s="47"/>
      <c r="AC77" s="47"/>
    </row>
    <row r="78" spans="2:29" ht="15" customHeight="1">
      <c r="B78" s="1757"/>
      <c r="C78" s="1932"/>
      <c r="D78" s="1224" t="str">
        <f t="shared" si="7"/>
        <v>2.12. Pozostałe uprawy sadownicze i jagodowe (w okresie przestawiania)</v>
      </c>
      <c r="E78" s="1225">
        <f t="shared" si="7"/>
        <v>800</v>
      </c>
      <c r="F78" s="953">
        <f t="shared" si="7"/>
        <v>0</v>
      </c>
      <c r="G78" s="1818">
        <f t="shared" si="7"/>
        <v>0</v>
      </c>
      <c r="H78" s="47"/>
      <c r="I78" s="1773"/>
      <c r="J78" s="327"/>
      <c r="K78" s="327"/>
      <c r="M78" s="1779">
        <f t="shared" si="6"/>
        <v>0</v>
      </c>
      <c r="R78" s="47"/>
      <c r="S78" s="332"/>
      <c r="T78" s="333"/>
      <c r="U78" s="333"/>
      <c r="V78" s="333"/>
      <c r="W78" s="333"/>
      <c r="X78" s="334"/>
      <c r="Y78" s="47"/>
      <c r="Z78" s="47"/>
      <c r="AA78" s="47"/>
      <c r="AB78" s="47"/>
      <c r="AC78" s="47"/>
    </row>
    <row r="79" spans="2:29" ht="15" customHeight="1" thickBot="1">
      <c r="B79" s="1757"/>
      <c r="C79" s="1932"/>
      <c r="D79" s="1226"/>
      <c r="E79" s="1227"/>
      <c r="F79" s="953"/>
      <c r="G79" s="1819"/>
      <c r="H79" s="47"/>
      <c r="I79" s="1773"/>
      <c r="J79" s="327"/>
      <c r="K79" s="327"/>
      <c r="M79" s="1779"/>
      <c r="R79" s="47"/>
      <c r="S79" s="332"/>
      <c r="T79" s="333"/>
      <c r="U79" s="333"/>
      <c r="V79" s="333"/>
      <c r="W79" s="333"/>
      <c r="X79" s="334"/>
      <c r="Y79" s="47"/>
      <c r="Z79" s="47"/>
      <c r="AA79" s="47"/>
      <c r="AB79" s="47"/>
      <c r="AC79" s="47"/>
    </row>
    <row r="80" spans="2:29" ht="15" customHeight="1" thickBot="1">
      <c r="B80" s="1757" t="str">
        <f t="shared" si="4"/>
        <v/>
      </c>
      <c r="C80" s="1932"/>
      <c r="D80" s="1763" t="str">
        <f t="shared" si="5"/>
        <v>3.1.2. Ekstensywna gospodarka na łąkach i pastwiskach na obszarach Natura 2000</v>
      </c>
      <c r="E80" s="1764">
        <f t="shared" si="5"/>
        <v>500</v>
      </c>
      <c r="F80" s="953">
        <f>F20</f>
        <v>0</v>
      </c>
      <c r="G80" s="1824">
        <f>G20</f>
        <v>0</v>
      </c>
      <c r="H80" s="1806" t="s">
        <v>2857</v>
      </c>
      <c r="I80" s="1773"/>
      <c r="J80" s="1916" t="str">
        <f>IF(M80&gt;0,"Zmniejszenie płatności z powodu degresywności. Sprawdź i wpisz wartość samodzielnie.","")</f>
        <v/>
      </c>
      <c r="K80" s="329"/>
      <c r="L80" s="47"/>
      <c r="M80" s="1774">
        <f>ROUND(IF(F79=F19,0,1)*O80,0)</f>
        <v>0</v>
      </c>
      <c r="N80" s="47"/>
      <c r="O80" s="1775">
        <f>IF(F79&gt;10,1,0)</f>
        <v>0</v>
      </c>
      <c r="R80" s="47"/>
      <c r="S80" s="332"/>
      <c r="T80" s="333"/>
      <c r="U80" s="333"/>
      <c r="V80" s="333"/>
      <c r="W80" s="333"/>
      <c r="X80" s="334"/>
      <c r="Y80" s="47"/>
      <c r="Z80" s="47"/>
      <c r="AA80" s="47"/>
      <c r="AB80" s="47"/>
      <c r="AC80" s="47"/>
    </row>
    <row r="81" spans="2:29" ht="15" customHeight="1">
      <c r="B81" s="1757" t="str">
        <f t="shared" si="4"/>
        <v/>
      </c>
      <c r="C81" s="1932"/>
      <c r="D81" s="1222" t="str">
        <f t="shared" si="5"/>
        <v>4.1. Ochrona siedlisk lęgowych ptaków</v>
      </c>
      <c r="E81" s="1223">
        <f t="shared" si="5"/>
        <v>1200</v>
      </c>
      <c r="F81" s="953">
        <f t="shared" si="5"/>
        <v>0</v>
      </c>
      <c r="G81" s="1825">
        <f t="shared" si="5"/>
        <v>0</v>
      </c>
      <c r="H81" s="1806" t="s">
        <v>2856</v>
      </c>
      <c r="I81" s="1773"/>
      <c r="J81" s="1916"/>
      <c r="K81" s="329"/>
      <c r="R81" s="47"/>
      <c r="S81" s="332"/>
      <c r="T81" s="333"/>
      <c r="U81" s="333"/>
      <c r="V81" s="333"/>
      <c r="W81" s="333"/>
      <c r="X81" s="334"/>
      <c r="Y81" s="47"/>
      <c r="Z81" s="47"/>
      <c r="AA81" s="47"/>
      <c r="AB81" s="47"/>
      <c r="AC81" s="47"/>
    </row>
    <row r="82" spans="2:29" ht="15" customHeight="1">
      <c r="B82" s="1757" t="str">
        <f t="shared" si="4"/>
        <v/>
      </c>
      <c r="C82" s="1932"/>
      <c r="D82" s="1222" t="str">
        <f t="shared" ref="D82:G90" si="8">D22</f>
        <v xml:space="preserve">4.2. Mechowiska </v>
      </c>
      <c r="E82" s="1223">
        <f t="shared" si="8"/>
        <v>1200</v>
      </c>
      <c r="F82" s="953">
        <f t="shared" si="8"/>
        <v>0</v>
      </c>
      <c r="G82" s="1811">
        <f t="shared" si="8"/>
        <v>0</v>
      </c>
      <c r="H82" s="47"/>
      <c r="I82" s="1773"/>
      <c r="J82" s="1916"/>
      <c r="K82" s="329"/>
      <c r="R82" s="47"/>
      <c r="S82" s="332"/>
      <c r="T82" s="333"/>
      <c r="U82" s="333"/>
      <c r="V82" s="333"/>
      <c r="W82" s="333"/>
      <c r="X82" s="334"/>
      <c r="Y82" s="47"/>
      <c r="Z82" s="47"/>
      <c r="AA82" s="47"/>
      <c r="AB82" s="47"/>
      <c r="AC82" s="47"/>
    </row>
    <row r="83" spans="2:29" ht="15" customHeight="1">
      <c r="B83" s="1757" t="str">
        <f t="shared" si="4"/>
        <v/>
      </c>
      <c r="C83" s="1932"/>
      <c r="D83" s="1222" t="str">
        <f t="shared" si="8"/>
        <v>4.3. Szuwary wielkoturzycowe</v>
      </c>
      <c r="E83" s="1223">
        <f t="shared" si="8"/>
        <v>800</v>
      </c>
      <c r="F83" s="953">
        <f t="shared" si="8"/>
        <v>0</v>
      </c>
      <c r="G83" s="1811">
        <f t="shared" si="8"/>
        <v>0</v>
      </c>
      <c r="H83" s="47"/>
      <c r="I83" s="1773"/>
      <c r="J83" s="1916"/>
      <c r="K83" s="329"/>
      <c r="R83" s="47"/>
      <c r="S83" s="332"/>
      <c r="T83" s="333"/>
      <c r="U83" s="333"/>
      <c r="V83" s="333"/>
      <c r="W83" s="333"/>
      <c r="X83" s="334"/>
      <c r="Y83" s="47"/>
      <c r="Z83" s="47"/>
      <c r="AA83" s="47"/>
      <c r="AB83" s="47"/>
      <c r="AC83" s="47"/>
    </row>
    <row r="84" spans="2:29" ht="15" customHeight="1">
      <c r="B84" s="1757" t="str">
        <f t="shared" si="4"/>
        <v/>
      </c>
      <c r="C84" s="1932"/>
      <c r="D84" s="1222" t="str">
        <f t="shared" si="8"/>
        <v>4.4. Łąki trzęślicowe i selernicowe</v>
      </c>
      <c r="E84" s="1223">
        <f t="shared" si="8"/>
        <v>1200</v>
      </c>
      <c r="F84" s="953">
        <f t="shared" si="8"/>
        <v>0</v>
      </c>
      <c r="G84" s="1811">
        <f t="shared" si="8"/>
        <v>0</v>
      </c>
      <c r="H84" s="47"/>
      <c r="I84" s="328"/>
      <c r="J84" s="47"/>
      <c r="K84" s="47"/>
      <c r="R84" s="47"/>
      <c r="S84" s="332"/>
      <c r="T84" s="333"/>
      <c r="U84" s="333"/>
      <c r="V84" s="333"/>
      <c r="W84" s="333"/>
      <c r="X84" s="334"/>
      <c r="Y84" s="47"/>
      <c r="Z84" s="47"/>
      <c r="AA84" s="47"/>
      <c r="AB84" s="47"/>
      <c r="AC84" s="47"/>
    </row>
    <row r="85" spans="2:29" ht="15" customHeight="1">
      <c r="B85" s="1757" t="str">
        <f t="shared" si="4"/>
        <v/>
      </c>
      <c r="C85" s="1932"/>
      <c r="D85" s="1222" t="str">
        <f t="shared" si="8"/>
        <v>4.5. Murawy ciepłolubne</v>
      </c>
      <c r="E85" s="1223">
        <f t="shared" si="8"/>
        <v>1200</v>
      </c>
      <c r="F85" s="953">
        <f t="shared" si="8"/>
        <v>0</v>
      </c>
      <c r="G85" s="1811">
        <f t="shared" si="8"/>
        <v>0</v>
      </c>
      <c r="H85" s="47"/>
      <c r="I85" s="328"/>
      <c r="J85" s="47"/>
      <c r="K85" s="47"/>
      <c r="R85" s="47"/>
      <c r="S85" s="332"/>
      <c r="T85" s="333"/>
      <c r="U85" s="333"/>
      <c r="V85" s="333"/>
      <c r="W85" s="333"/>
      <c r="X85" s="334"/>
      <c r="Y85" s="47"/>
      <c r="Z85" s="47"/>
      <c r="AA85" s="47"/>
      <c r="AB85" s="47"/>
      <c r="AC85" s="47"/>
    </row>
    <row r="86" spans="2:29" ht="15" customHeight="1">
      <c r="B86" s="1757" t="str">
        <f t="shared" si="4"/>
        <v/>
      </c>
      <c r="C86" s="1932"/>
      <c r="D86" s="1222" t="str">
        <f t="shared" si="8"/>
        <v xml:space="preserve">4.6. Półnaturalne łąki wilgotne </v>
      </c>
      <c r="E86" s="1223">
        <f t="shared" si="8"/>
        <v>800</v>
      </c>
      <c r="F86" s="953">
        <f t="shared" si="8"/>
        <v>0</v>
      </c>
      <c r="G86" s="1811">
        <f t="shared" si="8"/>
        <v>0</v>
      </c>
      <c r="H86" s="47"/>
      <c r="I86" s="328"/>
      <c r="J86" s="47"/>
      <c r="K86" s="47"/>
      <c r="R86" s="47"/>
      <c r="S86" s="332"/>
      <c r="T86" s="333"/>
      <c r="U86" s="333"/>
      <c r="V86" s="333"/>
      <c r="W86" s="333"/>
      <c r="X86" s="334"/>
      <c r="Y86" s="47"/>
      <c r="Z86" s="47"/>
      <c r="AA86" s="47"/>
      <c r="AB86" s="47"/>
      <c r="AC86" s="47"/>
    </row>
    <row r="87" spans="2:29" ht="15" customHeight="1">
      <c r="B87" s="1757" t="str">
        <f t="shared" si="4"/>
        <v/>
      </c>
      <c r="C87" s="1932"/>
      <c r="D87" s="1222" t="str">
        <f t="shared" si="8"/>
        <v>4.7. Półnaturalne łąki świeże</v>
      </c>
      <c r="E87" s="1223">
        <f t="shared" si="8"/>
        <v>800</v>
      </c>
      <c r="F87" s="953">
        <f t="shared" si="8"/>
        <v>0</v>
      </c>
      <c r="G87" s="1811">
        <f t="shared" si="8"/>
        <v>0</v>
      </c>
      <c r="H87" s="47"/>
      <c r="I87" s="328"/>
      <c r="J87" s="47"/>
      <c r="K87" s="47"/>
      <c r="R87" s="47"/>
      <c r="S87" s="332"/>
      <c r="T87" s="333"/>
      <c r="U87" s="333"/>
      <c r="V87" s="333"/>
      <c r="W87" s="333"/>
      <c r="X87" s="334"/>
      <c r="Y87" s="47"/>
      <c r="Z87" s="47"/>
      <c r="AA87" s="47"/>
      <c r="AB87" s="47"/>
      <c r="AC87" s="47"/>
    </row>
    <row r="88" spans="2:29" ht="15" customHeight="1">
      <c r="B88" s="1757" t="str">
        <f t="shared" si="4"/>
        <v/>
      </c>
      <c r="C88" s="1932"/>
      <c r="D88" s="1222" t="str">
        <f t="shared" si="8"/>
        <v>4.8. Bogate gatunkowo murawy bliźniczkowe</v>
      </c>
      <c r="E88" s="1223">
        <f t="shared" si="8"/>
        <v>800</v>
      </c>
      <c r="F88" s="953">
        <f t="shared" si="8"/>
        <v>0</v>
      </c>
      <c r="G88" s="1811">
        <f t="shared" si="8"/>
        <v>0</v>
      </c>
      <c r="H88" s="47"/>
      <c r="I88" s="328"/>
      <c r="J88" s="47"/>
      <c r="K88" s="47"/>
      <c r="R88" s="47"/>
      <c r="S88" s="332"/>
      <c r="T88" s="333"/>
      <c r="U88" s="333"/>
      <c r="V88" s="333"/>
      <c r="W88" s="333"/>
      <c r="X88" s="334"/>
      <c r="Y88" s="47"/>
      <c r="Z88" s="47"/>
      <c r="AA88" s="47"/>
      <c r="AB88" s="47"/>
      <c r="AC88" s="47"/>
    </row>
    <row r="89" spans="2:29" ht="15" customHeight="1">
      <c r="B89" s="1757" t="str">
        <f t="shared" si="4"/>
        <v/>
      </c>
      <c r="C89" s="1932"/>
      <c r="D89" s="1222" t="str">
        <f t="shared" si="8"/>
        <v>4.9. Słonorośla</v>
      </c>
      <c r="E89" s="1223">
        <f t="shared" si="8"/>
        <v>1190</v>
      </c>
      <c r="F89" s="953">
        <f t="shared" si="8"/>
        <v>0</v>
      </c>
      <c r="G89" s="1811">
        <f t="shared" si="8"/>
        <v>0</v>
      </c>
      <c r="H89" s="47"/>
      <c r="I89" s="328"/>
      <c r="J89" s="47"/>
      <c r="K89" s="47"/>
      <c r="R89" s="47"/>
      <c r="S89" s="332"/>
      <c r="T89" s="333"/>
      <c r="U89" s="333"/>
      <c r="V89" s="333"/>
      <c r="W89" s="333"/>
      <c r="X89" s="334"/>
      <c r="Y89" s="47"/>
      <c r="Z89" s="47"/>
      <c r="AA89" s="47"/>
      <c r="AB89" s="47"/>
      <c r="AC89" s="47"/>
    </row>
    <row r="90" spans="2:29" ht="15" customHeight="1">
      <c r="B90" s="1757" t="str">
        <f t="shared" si="4"/>
        <v/>
      </c>
      <c r="C90" s="1932"/>
      <c r="D90" s="1222" t="str">
        <f t="shared" si="8"/>
        <v>4.10. Użytki przyrodnicze</v>
      </c>
      <c r="E90" s="1223">
        <f t="shared" si="8"/>
        <v>550</v>
      </c>
      <c r="F90" s="953">
        <f t="shared" si="8"/>
        <v>0</v>
      </c>
      <c r="G90" s="1811">
        <f t="shared" si="8"/>
        <v>0</v>
      </c>
      <c r="H90" s="47"/>
      <c r="I90" s="328"/>
      <c r="J90" s="47"/>
      <c r="K90" s="47"/>
      <c r="R90" s="47"/>
      <c r="S90" s="332"/>
      <c r="T90" s="333"/>
      <c r="U90" s="333"/>
      <c r="V90" s="333"/>
      <c r="W90" s="333"/>
      <c r="X90" s="334"/>
      <c r="Y90" s="47"/>
      <c r="Z90" s="47"/>
      <c r="AA90" s="47"/>
      <c r="AB90" s="47"/>
      <c r="AC90" s="47"/>
    </row>
    <row r="91" spans="2:29" ht="15" customHeight="1">
      <c r="B91" s="1757" t="str">
        <f t="shared" si="4"/>
        <v/>
      </c>
      <c r="C91" s="1932"/>
      <c r="D91" s="1926" t="s">
        <v>261</v>
      </c>
      <c r="E91" s="1927"/>
      <c r="F91" s="1228"/>
      <c r="G91" s="1811">
        <f>F91</f>
        <v>0</v>
      </c>
      <c r="H91" s="47"/>
      <c r="I91" s="328"/>
      <c r="J91" s="47"/>
      <c r="K91" s="47"/>
      <c r="R91" s="47"/>
      <c r="S91" s="332"/>
      <c r="T91" s="333"/>
      <c r="U91" s="333"/>
      <c r="V91" s="333"/>
      <c r="W91" s="333"/>
      <c r="X91" s="334"/>
      <c r="Y91" s="47"/>
      <c r="Z91" s="47"/>
      <c r="AA91" s="47"/>
      <c r="AB91" s="47"/>
      <c r="AC91" s="47"/>
    </row>
    <row r="92" spans="2:29" ht="15" customHeight="1">
      <c r="B92" s="1757" t="str">
        <f t="shared" si="4"/>
        <v/>
      </c>
      <c r="C92" s="1932"/>
      <c r="D92" s="1226" t="str">
        <f t="shared" ref="D92:G107" si="9">D32</f>
        <v>5.1. Ochrona siedlisk lęgowych ptaków</v>
      </c>
      <c r="E92" s="1227">
        <f t="shared" si="9"/>
        <v>1370</v>
      </c>
      <c r="F92" s="953">
        <f t="shared" si="9"/>
        <v>0</v>
      </c>
      <c r="G92" s="1812">
        <f t="shared" si="9"/>
        <v>0</v>
      </c>
      <c r="H92" s="47"/>
      <c r="I92" s="328"/>
      <c r="J92" s="47"/>
      <c r="K92" s="47"/>
      <c r="R92" s="47"/>
      <c r="S92" s="332"/>
      <c r="T92" s="333"/>
      <c r="U92" s="333"/>
      <c r="V92" s="333"/>
      <c r="W92" s="333"/>
      <c r="X92" s="334"/>
      <c r="Y92" s="47"/>
      <c r="Z92" s="47"/>
      <c r="AA92" s="47"/>
      <c r="AB92" s="47"/>
      <c r="AC92" s="47"/>
    </row>
    <row r="93" spans="2:29" ht="15" customHeight="1">
      <c r="B93" s="1757" t="str">
        <f t="shared" si="4"/>
        <v/>
      </c>
      <c r="C93" s="1932"/>
      <c r="D93" s="1226" t="str">
        <f t="shared" si="9"/>
        <v xml:space="preserve">5.2. Mechowiska </v>
      </c>
      <c r="E93" s="1227">
        <f t="shared" si="9"/>
        <v>1390</v>
      </c>
      <c r="F93" s="953">
        <f t="shared" si="9"/>
        <v>0</v>
      </c>
      <c r="G93" s="1812">
        <f t="shared" si="9"/>
        <v>0</v>
      </c>
      <c r="H93" s="47"/>
      <c r="I93" s="328"/>
      <c r="J93" s="47"/>
      <c r="K93" s="47"/>
      <c r="R93" s="47"/>
      <c r="S93" s="332"/>
      <c r="T93" s="333"/>
      <c r="U93" s="333"/>
      <c r="V93" s="333"/>
      <c r="W93" s="333"/>
      <c r="X93" s="334"/>
      <c r="Y93" s="47"/>
      <c r="Z93" s="47"/>
      <c r="AA93" s="47"/>
      <c r="AB93" s="47"/>
      <c r="AC93" s="47"/>
    </row>
    <row r="94" spans="2:29" ht="15" customHeight="1">
      <c r="B94" s="1757" t="str">
        <f t="shared" si="4"/>
        <v/>
      </c>
      <c r="C94" s="1932"/>
      <c r="D94" s="1226" t="str">
        <f t="shared" si="9"/>
        <v>5.3. Szuwary wielkoturzycowe</v>
      </c>
      <c r="E94" s="1227">
        <f t="shared" si="9"/>
        <v>910</v>
      </c>
      <c r="F94" s="953">
        <f t="shared" si="9"/>
        <v>0</v>
      </c>
      <c r="G94" s="1812">
        <f t="shared" si="9"/>
        <v>0</v>
      </c>
      <c r="H94" s="47"/>
      <c r="I94" s="328"/>
      <c r="J94" s="47"/>
      <c r="K94" s="47"/>
      <c r="R94" s="47"/>
      <c r="S94" s="332"/>
      <c r="T94" s="333"/>
      <c r="U94" s="333"/>
      <c r="V94" s="333"/>
      <c r="W94" s="333"/>
      <c r="X94" s="334"/>
      <c r="Y94" s="47"/>
      <c r="Z94" s="47"/>
      <c r="AA94" s="47"/>
      <c r="AB94" s="47"/>
      <c r="AC94" s="47"/>
    </row>
    <row r="95" spans="2:29" ht="15" customHeight="1">
      <c r="B95" s="1757" t="str">
        <f t="shared" si="4"/>
        <v/>
      </c>
      <c r="C95" s="1932"/>
      <c r="D95" s="1226" t="str">
        <f t="shared" si="9"/>
        <v>5.4. Łąki trzęślicowe i selernicowe</v>
      </c>
      <c r="E95" s="1227">
        <f t="shared" si="9"/>
        <v>1390</v>
      </c>
      <c r="F95" s="953">
        <f t="shared" si="9"/>
        <v>0</v>
      </c>
      <c r="G95" s="1812">
        <f t="shared" si="9"/>
        <v>0</v>
      </c>
      <c r="H95" s="47"/>
      <c r="I95" s="328"/>
      <c r="J95" s="47"/>
      <c r="K95" s="47"/>
      <c r="R95" s="47"/>
      <c r="S95" s="332"/>
      <c r="T95" s="333"/>
      <c r="U95" s="333"/>
      <c r="V95" s="333"/>
      <c r="W95" s="333"/>
      <c r="X95" s="334"/>
      <c r="Y95" s="47"/>
      <c r="Z95" s="47"/>
      <c r="AA95" s="47"/>
      <c r="AB95" s="47"/>
      <c r="AC95" s="47"/>
    </row>
    <row r="96" spans="2:29" ht="15" customHeight="1">
      <c r="B96" s="1757" t="str">
        <f t="shared" si="4"/>
        <v/>
      </c>
      <c r="C96" s="1932"/>
      <c r="D96" s="1226" t="str">
        <f t="shared" si="9"/>
        <v>5.5. Murawy ciepłolubne</v>
      </c>
      <c r="E96" s="1227">
        <f t="shared" si="9"/>
        <v>1380</v>
      </c>
      <c r="F96" s="953">
        <f t="shared" si="9"/>
        <v>0</v>
      </c>
      <c r="G96" s="1812">
        <f t="shared" si="9"/>
        <v>0</v>
      </c>
      <c r="H96" s="47"/>
      <c r="I96" s="328"/>
      <c r="J96" s="47"/>
      <c r="K96" s="47"/>
      <c r="R96" s="47"/>
      <c r="S96" s="332"/>
      <c r="T96" s="333"/>
      <c r="U96" s="333"/>
      <c r="V96" s="333"/>
      <c r="W96" s="333"/>
      <c r="X96" s="334"/>
      <c r="Y96" s="47"/>
      <c r="Z96" s="47"/>
      <c r="AA96" s="47"/>
      <c r="AB96" s="47"/>
      <c r="AC96" s="47"/>
    </row>
    <row r="97" spans="2:29" ht="15" customHeight="1">
      <c r="B97" s="1757" t="str">
        <f t="shared" si="4"/>
        <v/>
      </c>
      <c r="C97" s="1932"/>
      <c r="D97" s="1226" t="str">
        <f t="shared" si="9"/>
        <v xml:space="preserve">5.6. Półnaturalne łąki wilgotne </v>
      </c>
      <c r="E97" s="1227">
        <f t="shared" si="9"/>
        <v>840</v>
      </c>
      <c r="F97" s="953">
        <f t="shared" si="9"/>
        <v>0</v>
      </c>
      <c r="G97" s="1812">
        <f t="shared" si="9"/>
        <v>0</v>
      </c>
      <c r="H97" s="47"/>
      <c r="I97" s="328"/>
      <c r="J97" s="47"/>
      <c r="K97" s="47"/>
      <c r="R97" s="47"/>
      <c r="S97" s="332"/>
      <c r="T97" s="333"/>
      <c r="U97" s="333"/>
      <c r="V97" s="333"/>
      <c r="W97" s="333"/>
      <c r="X97" s="334"/>
      <c r="Y97" s="47"/>
      <c r="Z97" s="47"/>
      <c r="AA97" s="47"/>
      <c r="AB97" s="47"/>
      <c r="AC97" s="47"/>
    </row>
    <row r="98" spans="2:29" ht="15" customHeight="1">
      <c r="B98" s="1757" t="str">
        <f t="shared" si="4"/>
        <v/>
      </c>
      <c r="C98" s="1932"/>
      <c r="D98" s="1226" t="str">
        <f t="shared" si="9"/>
        <v>5.7. Półnaturalne łąki świeże</v>
      </c>
      <c r="E98" s="1227">
        <f t="shared" si="9"/>
        <v>840</v>
      </c>
      <c r="F98" s="953">
        <f t="shared" si="9"/>
        <v>0</v>
      </c>
      <c r="G98" s="1812">
        <f t="shared" si="9"/>
        <v>0</v>
      </c>
      <c r="H98" s="47"/>
      <c r="I98" s="328"/>
      <c r="J98" s="47"/>
      <c r="K98" s="47"/>
      <c r="R98" s="47"/>
      <c r="S98" s="332"/>
      <c r="T98" s="333"/>
      <c r="U98" s="333"/>
      <c r="V98" s="333"/>
      <c r="W98" s="333"/>
      <c r="X98" s="334"/>
      <c r="Y98" s="47"/>
      <c r="Z98" s="47"/>
      <c r="AA98" s="47"/>
      <c r="AB98" s="47"/>
      <c r="AC98" s="47"/>
    </row>
    <row r="99" spans="2:29" ht="15" customHeight="1">
      <c r="B99" s="1757" t="str">
        <f t="shared" si="4"/>
        <v/>
      </c>
      <c r="C99" s="1932"/>
      <c r="D99" s="1226" t="str">
        <f t="shared" si="9"/>
        <v>5.8. Bogate gatunkowo murawy bliźniczkowe</v>
      </c>
      <c r="E99" s="1227">
        <f t="shared" si="9"/>
        <v>870</v>
      </c>
      <c r="F99" s="953">
        <f t="shared" si="9"/>
        <v>0</v>
      </c>
      <c r="G99" s="1812">
        <f t="shared" si="9"/>
        <v>0</v>
      </c>
      <c r="H99" s="47"/>
      <c r="I99" s="328"/>
      <c r="J99" s="47"/>
      <c r="K99" s="47"/>
      <c r="R99" s="47"/>
      <c r="S99" s="332"/>
      <c r="T99" s="333"/>
      <c r="U99" s="333"/>
      <c r="V99" s="333"/>
      <c r="W99" s="333"/>
      <c r="X99" s="334"/>
      <c r="Y99" s="47"/>
      <c r="Z99" s="47"/>
      <c r="AA99" s="47"/>
      <c r="AB99" s="47"/>
      <c r="AC99" s="47"/>
    </row>
    <row r="100" spans="2:29" ht="15" customHeight="1">
      <c r="B100" s="1757" t="str">
        <f t="shared" si="4"/>
        <v/>
      </c>
      <c r="C100" s="1932"/>
      <c r="D100" s="1226" t="str">
        <f t="shared" si="9"/>
        <v>5.9. Słonorośla</v>
      </c>
      <c r="E100" s="1227">
        <f t="shared" si="9"/>
        <v>1190</v>
      </c>
      <c r="F100" s="953">
        <f t="shared" si="9"/>
        <v>0</v>
      </c>
      <c r="G100" s="1812">
        <f t="shared" si="9"/>
        <v>0</v>
      </c>
      <c r="H100" s="47"/>
      <c r="I100" s="328"/>
      <c r="J100" s="47"/>
      <c r="K100" s="47"/>
      <c r="R100" s="47"/>
      <c r="S100" s="332"/>
      <c r="T100" s="333"/>
      <c r="U100" s="333"/>
      <c r="V100" s="333"/>
      <c r="W100" s="333"/>
      <c r="X100" s="334"/>
      <c r="Y100" s="47"/>
      <c r="Z100" s="47"/>
      <c r="AA100" s="47"/>
      <c r="AB100" s="47"/>
      <c r="AC100" s="47"/>
    </row>
    <row r="101" spans="2:29" ht="15" customHeight="1">
      <c r="B101" s="1757" t="str">
        <f t="shared" si="4"/>
        <v/>
      </c>
      <c r="C101" s="1932"/>
      <c r="D101" s="1226" t="str">
        <f t="shared" si="9"/>
        <v>5.10. Użytki przyrodnicze</v>
      </c>
      <c r="E101" s="1227">
        <f t="shared" si="9"/>
        <v>550</v>
      </c>
      <c r="F101" s="953">
        <f t="shared" si="9"/>
        <v>0</v>
      </c>
      <c r="G101" s="1812">
        <f t="shared" si="9"/>
        <v>0</v>
      </c>
      <c r="H101" s="47"/>
      <c r="I101" s="328"/>
      <c r="J101" s="47"/>
      <c r="K101" s="47"/>
      <c r="R101" s="1920" t="s">
        <v>1254</v>
      </c>
      <c r="S101" s="332"/>
      <c r="T101" s="333"/>
      <c r="U101" s="333"/>
      <c r="V101" s="333"/>
      <c r="W101" s="333"/>
      <c r="X101" s="334"/>
      <c r="Y101" s="47"/>
      <c r="Z101" s="47"/>
      <c r="AA101" s="47"/>
      <c r="AB101" s="47"/>
      <c r="AC101" s="47"/>
    </row>
    <row r="102" spans="2:29" ht="15" customHeight="1">
      <c r="B102" s="1757" t="str">
        <f t="shared" si="4"/>
        <v/>
      </c>
      <c r="C102" s="1932"/>
      <c r="D102" s="1222" t="str">
        <f t="shared" si="9"/>
        <v>6.1. Produkcja towarowa lokalnych odmian roślin uprawnych</v>
      </c>
      <c r="E102" s="1223">
        <f t="shared" si="9"/>
        <v>570</v>
      </c>
      <c r="F102" s="953">
        <f t="shared" si="9"/>
        <v>0</v>
      </c>
      <c r="G102" s="1811">
        <f>G42</f>
        <v>0</v>
      </c>
      <c r="H102" s="47"/>
      <c r="I102" s="328"/>
      <c r="J102" s="47"/>
      <c r="K102" s="47"/>
      <c r="R102" s="1920"/>
      <c r="S102" s="332"/>
      <c r="T102" s="333"/>
      <c r="U102" s="333"/>
      <c r="V102" s="333"/>
      <c r="W102" s="333"/>
      <c r="X102" s="334"/>
      <c r="Y102" s="47"/>
      <c r="Z102" s="47"/>
      <c r="AA102" s="47"/>
      <c r="AB102" s="47"/>
      <c r="AC102" s="47"/>
    </row>
    <row r="103" spans="2:29" ht="15" customHeight="1">
      <c r="B103" s="1757" t="str">
        <f t="shared" si="4"/>
        <v/>
      </c>
      <c r="C103" s="1932"/>
      <c r="D103" s="1222" t="str">
        <f t="shared" si="9"/>
        <v>6.2. Produkcja nasienna towarowa lokalnych odmian roślin uprawnych</v>
      </c>
      <c r="E103" s="1223">
        <f t="shared" si="9"/>
        <v>800</v>
      </c>
      <c r="F103" s="953">
        <f t="shared" si="9"/>
        <v>0</v>
      </c>
      <c r="G103" s="1811">
        <f>G43</f>
        <v>0</v>
      </c>
      <c r="H103" s="47"/>
      <c r="I103" s="328"/>
      <c r="J103" s="47"/>
      <c r="K103" s="47"/>
      <c r="R103" s="1920"/>
      <c r="S103" s="332"/>
      <c r="T103" s="333"/>
      <c r="U103" s="333"/>
      <c r="V103" s="333"/>
      <c r="W103" s="333"/>
      <c r="X103" s="334"/>
      <c r="Y103" s="47"/>
      <c r="Z103" s="47"/>
      <c r="AA103" s="47"/>
      <c r="AB103" s="47"/>
      <c r="AC103" s="47"/>
    </row>
    <row r="104" spans="2:29" ht="15" customHeight="1">
      <c r="B104" s="1757" t="str">
        <f t="shared" si="4"/>
        <v/>
      </c>
      <c r="C104" s="1932"/>
      <c r="D104" s="1222" t="str">
        <f t="shared" si="9"/>
        <v>6.3. Produkcja nasienna na zlecenie banku genów</v>
      </c>
      <c r="E104" s="1223">
        <f t="shared" si="9"/>
        <v>4700</v>
      </c>
      <c r="F104" s="953">
        <f t="shared" si="9"/>
        <v>0</v>
      </c>
      <c r="G104" s="1811">
        <f>G44</f>
        <v>0</v>
      </c>
      <c r="H104" s="47"/>
      <c r="I104" s="328"/>
      <c r="J104" s="47"/>
      <c r="K104" s="47"/>
      <c r="R104" s="1920"/>
      <c r="S104" s="332"/>
      <c r="T104" s="333"/>
      <c r="U104" s="333"/>
      <c r="V104" s="333"/>
      <c r="W104" s="333"/>
      <c r="X104" s="334"/>
      <c r="Y104" s="47"/>
      <c r="Z104" s="47"/>
      <c r="AA104" s="47"/>
      <c r="AB104" s="47"/>
      <c r="AC104" s="47"/>
    </row>
    <row r="105" spans="2:29" ht="15" customHeight="1">
      <c r="B105" s="1757" t="str">
        <f t="shared" si="4"/>
        <v/>
      </c>
      <c r="C105" s="1932"/>
      <c r="D105" s="1222" t="str">
        <f t="shared" si="9"/>
        <v>6.4. Sady tradycyjne</v>
      </c>
      <c r="E105" s="1223">
        <f t="shared" si="9"/>
        <v>2100</v>
      </c>
      <c r="F105" s="953">
        <f>F45</f>
        <v>0</v>
      </c>
      <c r="G105" s="1811">
        <f>G45</f>
        <v>0</v>
      </c>
      <c r="H105" s="47"/>
      <c r="I105" s="328"/>
      <c r="J105" s="47"/>
      <c r="K105" s="47"/>
      <c r="R105" s="1920"/>
      <c r="S105" s="332"/>
      <c r="T105" s="333"/>
      <c r="U105" s="333"/>
      <c r="V105" s="333"/>
      <c r="W105" s="333"/>
      <c r="X105" s="334"/>
      <c r="Y105" s="47"/>
      <c r="Z105" s="47"/>
      <c r="AA105" s="47"/>
      <c r="AB105" s="47"/>
      <c r="AC105" s="47"/>
    </row>
    <row r="106" spans="2:29" ht="15" customHeight="1">
      <c r="B106" s="1757" t="str">
        <f t="shared" si="4"/>
        <v/>
      </c>
      <c r="C106" s="1932"/>
      <c r="D106" s="1220" t="str">
        <f t="shared" si="9"/>
        <v>7.1. Zachowanie lokalnych ras bydła</v>
      </c>
      <c r="E106" s="1221">
        <f t="shared" si="9"/>
        <v>1140</v>
      </c>
      <c r="F106" s="1229">
        <f t="shared" si="9"/>
        <v>0</v>
      </c>
      <c r="G106" s="1813">
        <f t="shared" ref="G106:G115" si="10">E106*F106</f>
        <v>0</v>
      </c>
      <c r="H106" s="47"/>
      <c r="I106" s="328"/>
      <c r="J106" s="47"/>
      <c r="K106" s="47"/>
      <c r="R106" s="1920"/>
      <c r="S106" s="332"/>
      <c r="T106" s="333"/>
      <c r="U106" s="333"/>
      <c r="V106" s="333"/>
      <c r="W106" s="333"/>
      <c r="X106" s="334"/>
      <c r="Y106" s="47"/>
      <c r="Z106" s="47"/>
      <c r="AA106" s="47"/>
      <c r="AB106" s="47"/>
      <c r="AC106" s="47"/>
    </row>
    <row r="107" spans="2:29" ht="15" customHeight="1">
      <c r="B107" s="1757" t="str">
        <f t="shared" si="4"/>
        <v/>
      </c>
      <c r="C107" s="1932"/>
      <c r="D107" s="1220" t="str">
        <f t="shared" si="9"/>
        <v>7.2. Zachowanie lokalnych ras koni</v>
      </c>
      <c r="E107" s="1221">
        <f t="shared" si="9"/>
        <v>1500</v>
      </c>
      <c r="F107" s="1229">
        <f t="shared" si="9"/>
        <v>0</v>
      </c>
      <c r="G107" s="1813">
        <f t="shared" si="10"/>
        <v>0</v>
      </c>
      <c r="H107" s="47"/>
      <c r="I107" s="328"/>
      <c r="J107" s="1921" t="str">
        <f>IF(O109&gt;100,"Zmniejszenie płatności z powodu degresywności. Oblicz i wpisz wartość samodzielnie.","")</f>
        <v/>
      </c>
      <c r="K107" s="47"/>
      <c r="R107" s="1920"/>
      <c r="S107" s="332"/>
      <c r="T107" s="333"/>
      <c r="U107" s="333"/>
      <c r="V107" s="333"/>
      <c r="W107" s="333"/>
      <c r="X107" s="334"/>
      <c r="Y107" s="47"/>
      <c r="Z107" s="47"/>
      <c r="AA107" s="47"/>
      <c r="AB107" s="47"/>
      <c r="AC107" s="47"/>
    </row>
    <row r="108" spans="2:29" ht="15" customHeight="1" thickBot="1">
      <c r="B108" s="1757" t="str">
        <f t="shared" si="4"/>
        <v/>
      </c>
      <c r="C108" s="1932"/>
      <c r="D108" s="1220" t="str">
        <f t="shared" ref="D108:F115" si="11">D48</f>
        <v>7.3. Zachowanie lokalnych ras owiec</v>
      </c>
      <c r="E108" s="1221">
        <f t="shared" si="11"/>
        <v>320</v>
      </c>
      <c r="F108" s="1229">
        <f t="shared" si="11"/>
        <v>0</v>
      </c>
      <c r="G108" s="1813">
        <f t="shared" si="10"/>
        <v>0</v>
      </c>
      <c r="H108" s="47"/>
      <c r="I108" s="328"/>
      <c r="J108" s="1921"/>
      <c r="K108" s="47"/>
      <c r="M108" s="47" t="s">
        <v>2745</v>
      </c>
      <c r="N108" s="47" t="s">
        <v>2746</v>
      </c>
      <c r="O108" s="47" t="s">
        <v>2747</v>
      </c>
      <c r="R108" s="1920"/>
      <c r="S108" s="332"/>
      <c r="T108" s="333"/>
      <c r="U108" s="333"/>
      <c r="V108" s="333"/>
      <c r="W108" s="333"/>
      <c r="X108" s="334"/>
      <c r="Y108" s="47"/>
      <c r="Z108" s="47"/>
      <c r="AA108" s="47"/>
      <c r="AB108" s="47"/>
      <c r="AC108" s="47"/>
    </row>
    <row r="109" spans="2:29" ht="15" customHeight="1" thickBot="1">
      <c r="B109" s="1757" t="str">
        <f t="shared" si="4"/>
        <v/>
      </c>
      <c r="C109" s="1932"/>
      <c r="D109" s="1220" t="str">
        <f t="shared" si="11"/>
        <v>7.4. Zachowanie lokalnych ras świń</v>
      </c>
      <c r="E109" s="1221">
        <f t="shared" si="11"/>
        <v>570</v>
      </c>
      <c r="F109" s="1229">
        <f t="shared" si="11"/>
        <v>0</v>
      </c>
      <c r="G109" s="1813">
        <f t="shared" si="10"/>
        <v>0</v>
      </c>
      <c r="H109" s="47"/>
      <c r="I109" s="328"/>
      <c r="J109" s="1921"/>
      <c r="K109" s="47"/>
      <c r="L109" s="1766"/>
      <c r="M109" s="1776">
        <f>IF(F110=F50,0,1)</f>
        <v>0</v>
      </c>
      <c r="N109" s="1777">
        <f>IF(SUM(M109:M112)&gt;0,1,0)*P109</f>
        <v>0</v>
      </c>
      <c r="O109" s="1778">
        <f>L114*N109</f>
        <v>0</v>
      </c>
      <c r="P109" s="1775">
        <f>IF(L114&gt;100,1,0)</f>
        <v>0</v>
      </c>
      <c r="R109" s="340">
        <f>C66</f>
        <v>2015</v>
      </c>
      <c r="S109" s="332"/>
      <c r="T109" s="333"/>
      <c r="U109" s="333"/>
      <c r="V109" s="333"/>
      <c r="W109" s="333"/>
      <c r="X109" s="334"/>
      <c r="Y109" s="47"/>
      <c r="Z109" s="47"/>
      <c r="AA109" s="47"/>
      <c r="AB109" s="47"/>
      <c r="AC109" s="47"/>
    </row>
    <row r="110" spans="2:29" ht="15" customHeight="1" thickBot="1">
      <c r="B110" s="1757" t="str">
        <f t="shared" si="4"/>
        <v/>
      </c>
      <c r="C110" s="1932"/>
      <c r="D110" s="1222" t="str">
        <f t="shared" si="11"/>
        <v>8.1.1. Wsiewki poplonowe</v>
      </c>
      <c r="E110" s="1223">
        <f t="shared" si="11"/>
        <v>330</v>
      </c>
      <c r="F110" s="1240">
        <f t="shared" ref="F110:F115" si="12">R110</f>
        <v>0</v>
      </c>
      <c r="G110" s="1820">
        <f t="shared" si="10"/>
        <v>0</v>
      </c>
      <c r="H110" s="47"/>
      <c r="I110" s="328"/>
      <c r="J110" s="1921"/>
      <c r="K110" s="47"/>
      <c r="L110" s="1766"/>
      <c r="M110" s="1776">
        <f>IF(F112=F52,0,1)</f>
        <v>0</v>
      </c>
      <c r="N110" s="1761"/>
      <c r="R110" s="519">
        <f>'Pak8 s2'!I1410</f>
        <v>0</v>
      </c>
      <c r="S110" s="332"/>
      <c r="T110" s="333"/>
      <c r="U110" s="333"/>
      <c r="V110" s="333"/>
      <c r="W110" s="333"/>
      <c r="X110" s="334"/>
      <c r="Y110" s="47"/>
      <c r="Z110" s="47"/>
      <c r="AA110" s="47"/>
      <c r="AB110" s="47"/>
      <c r="AC110" s="47"/>
    </row>
    <row r="111" spans="2:29" ht="15" customHeight="1" thickBot="1">
      <c r="B111" s="1757" t="str">
        <f t="shared" si="4"/>
        <v/>
      </c>
      <c r="C111" s="1932"/>
      <c r="D111" s="1222" t="str">
        <f t="shared" si="11"/>
        <v>8.1.2. Wsiewki poplonowe - na obszarach zagrożonych erozją</v>
      </c>
      <c r="E111" s="1223">
        <f t="shared" si="11"/>
        <v>458</v>
      </c>
      <c r="F111" s="1240">
        <f t="shared" si="12"/>
        <v>0</v>
      </c>
      <c r="G111" s="1820">
        <f t="shared" si="10"/>
        <v>0</v>
      </c>
      <c r="H111" s="47"/>
      <c r="I111" s="328"/>
      <c r="J111" s="1921"/>
      <c r="K111" s="47"/>
      <c r="L111" s="1766"/>
      <c r="M111" s="1776"/>
      <c r="N111" s="1761"/>
      <c r="R111" s="519">
        <f>'Pak8 s2'!I1411</f>
        <v>0</v>
      </c>
      <c r="S111" s="332"/>
      <c r="T111" s="333"/>
      <c r="U111" s="333"/>
      <c r="V111" s="333"/>
      <c r="W111" s="333"/>
      <c r="X111" s="334"/>
      <c r="Y111" s="47"/>
      <c r="Z111" s="47"/>
      <c r="AA111" s="47"/>
      <c r="AB111" s="47"/>
      <c r="AC111" s="47"/>
    </row>
    <row r="112" spans="2:29" ht="15" customHeight="1" thickBot="1">
      <c r="B112" s="1757" t="str">
        <f t="shared" si="4"/>
        <v/>
      </c>
      <c r="C112" s="1932"/>
      <c r="D112" s="1222" t="str">
        <f t="shared" si="11"/>
        <v>8.2.1. Międzyplon ozimy</v>
      </c>
      <c r="E112" s="1223">
        <f t="shared" si="11"/>
        <v>420</v>
      </c>
      <c r="F112" s="1240">
        <f t="shared" si="12"/>
        <v>0</v>
      </c>
      <c r="G112" s="1820">
        <f t="shared" si="10"/>
        <v>0</v>
      </c>
      <c r="H112" s="47"/>
      <c r="I112" s="328"/>
      <c r="J112" s="1921"/>
      <c r="K112" s="47"/>
      <c r="L112" s="1766"/>
      <c r="M112" s="1781">
        <f>IF(F114=F54,0,1)</f>
        <v>0</v>
      </c>
      <c r="R112" s="519">
        <f>'Pak8 s2'!I1412</f>
        <v>0</v>
      </c>
      <c r="S112" s="332"/>
      <c r="T112" s="333"/>
      <c r="U112" s="333"/>
      <c r="V112" s="333"/>
      <c r="W112" s="333"/>
      <c r="X112" s="334"/>
      <c r="Y112" s="47"/>
      <c r="Z112" s="47"/>
      <c r="AA112" s="47"/>
      <c r="AB112" s="47"/>
      <c r="AC112" s="47"/>
    </row>
    <row r="113" spans="2:29" ht="15" customHeight="1">
      <c r="B113" s="1757" t="str">
        <f t="shared" si="4"/>
        <v/>
      </c>
      <c r="C113" s="1932"/>
      <c r="D113" s="1222" t="str">
        <f t="shared" si="11"/>
        <v>8.2.2. Międzyplon ozimy - na obszarach zagrożonych erozją</v>
      </c>
      <c r="E113" s="1223">
        <f t="shared" si="11"/>
        <v>750</v>
      </c>
      <c r="F113" s="1240">
        <f t="shared" si="12"/>
        <v>0</v>
      </c>
      <c r="G113" s="1820">
        <f t="shared" si="10"/>
        <v>0</v>
      </c>
      <c r="H113" s="47"/>
      <c r="I113" s="328"/>
      <c r="J113" s="1921"/>
      <c r="K113" s="47"/>
      <c r="L113" s="1766"/>
      <c r="M113" s="299"/>
      <c r="R113" s="519">
        <f>'Pak8 s2'!I1413</f>
        <v>0</v>
      </c>
      <c r="S113" s="332"/>
      <c r="T113" s="333"/>
      <c r="U113" s="333"/>
      <c r="V113" s="333"/>
      <c r="W113" s="333"/>
      <c r="X113" s="334"/>
      <c r="Y113" s="47"/>
      <c r="Z113" s="47"/>
      <c r="AA113" s="47"/>
      <c r="AB113" s="47"/>
      <c r="AC113" s="47"/>
    </row>
    <row r="114" spans="2:29" ht="15" customHeight="1">
      <c r="B114" s="1757" t="str">
        <f t="shared" si="4"/>
        <v/>
      </c>
      <c r="C114" s="1932"/>
      <c r="D114" s="1222" t="str">
        <f t="shared" si="11"/>
        <v>8.3.1. Międzyplon ścierniskowy</v>
      </c>
      <c r="E114" s="1223">
        <f t="shared" si="11"/>
        <v>400</v>
      </c>
      <c r="F114" s="1240">
        <f t="shared" si="12"/>
        <v>0</v>
      </c>
      <c r="G114" s="1820">
        <f t="shared" si="10"/>
        <v>0</v>
      </c>
      <c r="H114" s="47"/>
      <c r="I114" s="328"/>
      <c r="J114" s="1921"/>
      <c r="K114" s="326"/>
      <c r="L114" s="1762">
        <f>SUM(F110:F115)</f>
        <v>0</v>
      </c>
      <c r="R114" s="519">
        <f>'Pak8 s2'!I1414</f>
        <v>0</v>
      </c>
      <c r="S114" s="332"/>
      <c r="T114" s="333"/>
      <c r="U114" s="333"/>
      <c r="V114" s="333"/>
      <c r="W114" s="333"/>
      <c r="X114" s="334"/>
      <c r="Y114" s="47"/>
      <c r="Z114" s="47"/>
      <c r="AA114" s="47"/>
      <c r="AB114" s="47"/>
      <c r="AC114" s="47"/>
    </row>
    <row r="115" spans="2:29" ht="15" customHeight="1">
      <c r="B115" s="1757" t="str">
        <f t="shared" si="4"/>
        <v/>
      </c>
      <c r="C115" s="1932"/>
      <c r="D115" s="1222" t="str">
        <f t="shared" si="11"/>
        <v>8.3.2. Międzyplon ścierniskowy - na obszarach zagrożonych erozją</v>
      </c>
      <c r="E115" s="1223">
        <f t="shared" si="11"/>
        <v>690</v>
      </c>
      <c r="F115" s="1240">
        <f t="shared" si="12"/>
        <v>0</v>
      </c>
      <c r="G115" s="1820">
        <f t="shared" si="10"/>
        <v>0</v>
      </c>
      <c r="H115" s="47"/>
      <c r="I115" s="328"/>
      <c r="J115" s="326"/>
      <c r="K115" s="326"/>
      <c r="L115" s="1762"/>
      <c r="R115" s="519">
        <f>'Pak8 s2'!I1415</f>
        <v>0</v>
      </c>
      <c r="S115" s="332"/>
      <c r="T115" s="333"/>
      <c r="U115" s="333"/>
      <c r="V115" s="333"/>
      <c r="W115" s="333"/>
      <c r="X115" s="334"/>
      <c r="Y115" s="47"/>
      <c r="Z115" s="47"/>
      <c r="AA115" s="47"/>
      <c r="AB115" s="47"/>
      <c r="AC115" s="47"/>
    </row>
    <row r="116" spans="2:29" ht="15" hidden="1" customHeight="1">
      <c r="B116" s="1757"/>
      <c r="C116" s="1932"/>
      <c r="D116" s="1232"/>
      <c r="E116" s="1233"/>
      <c r="F116" s="1234"/>
      <c r="G116" s="1816"/>
      <c r="H116" s="47"/>
      <c r="I116" s="328"/>
      <c r="J116" s="326"/>
      <c r="K116" s="326"/>
      <c r="L116" s="1762"/>
      <c r="R116" s="930"/>
      <c r="S116" s="332"/>
      <c r="T116" s="333"/>
      <c r="U116" s="333"/>
      <c r="V116" s="333"/>
      <c r="W116" s="333"/>
      <c r="X116" s="334"/>
      <c r="Y116" s="47"/>
      <c r="Z116" s="47"/>
      <c r="AA116" s="47"/>
      <c r="AB116" s="47"/>
      <c r="AC116" s="47"/>
    </row>
    <row r="117" spans="2:29" ht="15" hidden="1" customHeight="1">
      <c r="B117" s="1757"/>
      <c r="C117" s="1932"/>
      <c r="D117" s="1232"/>
      <c r="E117" s="1233"/>
      <c r="F117" s="1234"/>
      <c r="G117" s="1816"/>
      <c r="H117" s="47"/>
      <c r="I117" s="328"/>
      <c r="J117" s="326"/>
      <c r="K117" s="326"/>
      <c r="L117" s="1762"/>
      <c r="R117" s="930"/>
      <c r="S117" s="332"/>
      <c r="T117" s="333"/>
      <c r="U117" s="333"/>
      <c r="V117" s="333"/>
      <c r="W117" s="333"/>
      <c r="X117" s="334"/>
      <c r="Y117" s="47"/>
      <c r="Z117" s="47"/>
      <c r="AA117" s="47"/>
      <c r="AB117" s="47"/>
      <c r="AC117" s="47"/>
    </row>
    <row r="118" spans="2:29" ht="15" customHeight="1">
      <c r="B118" s="1757" t="str">
        <f t="shared" si="4"/>
        <v/>
      </c>
      <c r="C118" s="1932"/>
      <c r="D118" s="1232" t="str">
        <f t="shared" ref="D118:F119" si="13">D58</f>
        <v>9.3. Utrzymanie 2-metrowych miedz śródpolnych</v>
      </c>
      <c r="E118" s="1233">
        <f t="shared" si="13"/>
        <v>12.7</v>
      </c>
      <c r="F118" s="1234">
        <f t="shared" si="13"/>
        <v>0</v>
      </c>
      <c r="G118" s="1816">
        <f>E118*F118/100</f>
        <v>0</v>
      </c>
      <c r="H118" s="47"/>
      <c r="I118" s="328"/>
      <c r="J118" s="326"/>
      <c r="K118" s="326"/>
      <c r="L118" s="1762"/>
      <c r="R118" s="930"/>
      <c r="S118" s="332"/>
      <c r="T118" s="333"/>
      <c r="U118" s="333"/>
      <c r="V118" s="333"/>
      <c r="W118" s="333"/>
      <c r="X118" s="334"/>
      <c r="Y118" s="47"/>
      <c r="Z118" s="47"/>
      <c r="AA118" s="47"/>
      <c r="AB118" s="47"/>
      <c r="AC118" s="47"/>
    </row>
    <row r="119" spans="2:29" ht="15" customHeight="1" thickBot="1">
      <c r="B119" s="1757" t="str">
        <f t="shared" si="4"/>
        <v/>
      </c>
      <c r="C119" s="1932"/>
      <c r="D119" s="1232" t="str">
        <f t="shared" si="13"/>
        <v>9.4. Utrzymanie 5-metrowych miedz śródpolnych</v>
      </c>
      <c r="E119" s="1233">
        <f t="shared" si="13"/>
        <v>31.7</v>
      </c>
      <c r="F119" s="1237">
        <f t="shared" si="13"/>
        <v>0</v>
      </c>
      <c r="G119" s="1816">
        <f>E119*F119/100</f>
        <v>0</v>
      </c>
      <c r="H119" s="47"/>
      <c r="I119" s="328"/>
      <c r="J119" s="326"/>
      <c r="K119" s="326"/>
      <c r="L119" s="1762"/>
      <c r="R119" s="930"/>
      <c r="S119" s="332"/>
      <c r="T119" s="333"/>
      <c r="U119" s="333"/>
      <c r="V119" s="333"/>
      <c r="W119" s="333"/>
      <c r="X119" s="334"/>
      <c r="Y119" s="47"/>
      <c r="Z119" s="47"/>
      <c r="AA119" s="47"/>
      <c r="AB119" s="47"/>
      <c r="AC119" s="47"/>
    </row>
    <row r="120" spans="2:29" s="19" customFormat="1" ht="21" customHeight="1" thickBot="1">
      <c r="B120" s="1771" t="s">
        <v>49</v>
      </c>
      <c r="C120" s="1912" t="str">
        <f>"Szacunkowa płatność dla gospodarstwa za  "&amp;M3+1&amp;" rok           RAZEM:"</f>
        <v>Szacunkowa płatność dla gospodarstwa za  2015 rok           RAZEM:</v>
      </c>
      <c r="D120" s="1913"/>
      <c r="E120" s="1913"/>
      <c r="F120" s="1914"/>
      <c r="G120" s="1821">
        <f>SUM(G66:G119)</f>
        <v>0</v>
      </c>
      <c r="H120" s="47"/>
      <c r="I120" s="288"/>
      <c r="J120" s="47"/>
      <c r="K120" s="47"/>
      <c r="L120" s="27"/>
      <c r="M120" s="27"/>
      <c r="N120" s="27"/>
      <c r="O120" s="27"/>
      <c r="P120" s="27"/>
      <c r="R120" s="51"/>
      <c r="S120" s="332"/>
      <c r="T120" s="333"/>
      <c r="U120" s="333"/>
      <c r="V120" s="333"/>
      <c r="W120" s="333"/>
      <c r="X120" s="334"/>
      <c r="Y120" s="51"/>
      <c r="Z120" s="51"/>
      <c r="AA120" s="51"/>
      <c r="AB120" s="51"/>
      <c r="AC120" s="51"/>
    </row>
    <row r="121" spans="2:29" ht="11.25" customHeight="1">
      <c r="B121" s="1771" t="s">
        <v>49</v>
      </c>
      <c r="C121" s="47"/>
      <c r="D121" s="47"/>
      <c r="E121" s="47"/>
      <c r="F121" s="47"/>
      <c r="G121" s="1822"/>
      <c r="H121" s="47"/>
      <c r="I121" s="47"/>
      <c r="J121" s="47"/>
      <c r="K121" s="47"/>
      <c r="L121" s="47"/>
      <c r="R121" s="47"/>
      <c r="S121" s="332"/>
      <c r="T121" s="333"/>
      <c r="U121" s="333"/>
      <c r="V121" s="333"/>
      <c r="W121" s="333"/>
      <c r="X121" s="334"/>
      <c r="Y121" s="47"/>
      <c r="Z121" s="47"/>
      <c r="AA121" s="47"/>
      <c r="AB121" s="47"/>
      <c r="AC121" s="47"/>
    </row>
    <row r="122" spans="2:29" ht="9.75" customHeight="1">
      <c r="B122" s="1772">
        <f>F122</f>
        <v>0</v>
      </c>
      <c r="C122" s="47"/>
      <c r="D122" s="47"/>
      <c r="E122" s="47"/>
      <c r="F122" s="47"/>
      <c r="G122" s="1822"/>
      <c r="H122" s="47"/>
      <c r="I122" s="47"/>
      <c r="J122" s="47"/>
      <c r="K122" s="47"/>
      <c r="L122" s="47"/>
      <c r="R122" s="47"/>
      <c r="S122" s="332"/>
      <c r="T122" s="333"/>
      <c r="U122" s="333"/>
      <c r="V122" s="333"/>
      <c r="W122" s="333"/>
      <c r="X122" s="334"/>
      <c r="Y122" s="47"/>
      <c r="Z122" s="47"/>
      <c r="AA122" s="47"/>
      <c r="AB122" s="47"/>
      <c r="AC122" s="47"/>
    </row>
    <row r="123" spans="2:29" ht="9.75" customHeight="1">
      <c r="B123" s="1772">
        <f>F123</f>
        <v>0</v>
      </c>
      <c r="C123" s="47"/>
      <c r="D123" s="47"/>
      <c r="E123" s="47"/>
      <c r="F123" s="47"/>
      <c r="G123" s="1822"/>
      <c r="H123" s="47"/>
      <c r="I123" s="47"/>
      <c r="J123" s="47"/>
      <c r="K123" s="47"/>
      <c r="L123" s="47"/>
      <c r="R123" s="47"/>
      <c r="S123" s="332"/>
      <c r="T123" s="333"/>
      <c r="U123" s="333"/>
      <c r="V123" s="333"/>
      <c r="W123" s="333"/>
      <c r="X123" s="334"/>
      <c r="Y123" s="47"/>
      <c r="Z123" s="47"/>
      <c r="AA123" s="47"/>
      <c r="AB123" s="47"/>
      <c r="AC123" s="47"/>
    </row>
    <row r="124" spans="2:29" ht="9.75" customHeight="1" thickBot="1">
      <c r="B124" s="1772">
        <f>F124</f>
        <v>0</v>
      </c>
      <c r="C124" s="47"/>
      <c r="D124" s="47"/>
      <c r="E124" s="47"/>
      <c r="F124" s="47"/>
      <c r="G124" s="1822"/>
      <c r="H124" s="47"/>
      <c r="I124" s="47"/>
      <c r="J124" s="47"/>
      <c r="K124" s="47"/>
      <c r="L124" s="47"/>
      <c r="R124" s="47"/>
      <c r="S124" s="332"/>
      <c r="T124" s="333"/>
      <c r="U124" s="333"/>
      <c r="V124" s="333"/>
      <c r="W124" s="333"/>
      <c r="X124" s="334"/>
      <c r="Y124" s="47"/>
      <c r="Z124" s="47"/>
      <c r="AA124" s="47"/>
      <c r="AB124" s="47"/>
      <c r="AC124" s="47"/>
    </row>
    <row r="125" spans="2:29" ht="65.25" customHeight="1" thickBot="1">
      <c r="B125" s="1757" t="str">
        <f t="shared" ref="B125:B175" si="14">IF(F125&gt;0,"Wypełnione","")</f>
        <v>Wypełnione</v>
      </c>
      <c r="C125" s="202" t="str">
        <f>"Rok "&amp;M$3+2</f>
        <v>Rok 2016</v>
      </c>
      <c r="D125" s="202" t="s">
        <v>1149</v>
      </c>
      <c r="E125" s="202" t="str">
        <f>E65</f>
        <v>Stawka jednostkowa zł  za
(ha / szt.
100 mb.)</v>
      </c>
      <c r="F125" s="216" t="str">
        <f>F65</f>
        <v>Ilość w (ha / szt. mb.) do których przysługuje dopłata w określonej wysokości *</v>
      </c>
      <c r="G125" s="1823" t="str">
        <f>G65</f>
        <v>Szacunkowa płatność za wariant za rok</v>
      </c>
      <c r="H125" s="47"/>
      <c r="I125" s="328"/>
      <c r="J125" s="1916" t="str">
        <f>IF(M125&gt;0,"Zmniejszenie płatności z powodu degresywności. Oblicz i wpisz wartość samodzielnie.","")</f>
        <v/>
      </c>
      <c r="K125" s="47"/>
      <c r="L125" s="47"/>
      <c r="M125" s="1774">
        <f>IF(F126=F66,0,1)*O125</f>
        <v>0</v>
      </c>
      <c r="O125" s="1775">
        <f>IF(F126&gt;100,1,0)</f>
        <v>0</v>
      </c>
      <c r="P125" s="27" t="s">
        <v>2748</v>
      </c>
      <c r="R125" s="47"/>
      <c r="S125" s="332"/>
      <c r="T125" s="333"/>
      <c r="U125" s="333"/>
      <c r="V125" s="333"/>
      <c r="W125" s="333"/>
      <c r="X125" s="334"/>
      <c r="Y125" s="47"/>
      <c r="Z125" s="47"/>
      <c r="AA125" s="47"/>
      <c r="AB125" s="47"/>
      <c r="AC125" s="47"/>
    </row>
    <row r="126" spans="2:29" ht="15" customHeight="1" thickBot="1">
      <c r="B126" s="1757" t="str">
        <f t="shared" si="14"/>
        <v/>
      </c>
      <c r="C126" s="1924">
        <f>C66+1</f>
        <v>2016</v>
      </c>
      <c r="D126" s="1220" t="str">
        <f t="shared" ref="D126:F127" si="15">D66</f>
        <v>1.1. Zrównoważony system gospodarowania</v>
      </c>
      <c r="E126" s="1221">
        <f t="shared" si="15"/>
        <v>360</v>
      </c>
      <c r="F126" s="953">
        <f t="shared" si="15"/>
        <v>0</v>
      </c>
      <c r="G126" s="1817">
        <f>G66</f>
        <v>0</v>
      </c>
      <c r="H126" s="1806" t="s">
        <v>2853</v>
      </c>
      <c r="I126" s="328"/>
      <c r="J126" s="1916"/>
      <c r="K126" s="47"/>
      <c r="L126" s="47"/>
      <c r="M126" s="47" t="s">
        <v>2745</v>
      </c>
      <c r="N126" s="47" t="s">
        <v>2746</v>
      </c>
      <c r="O126" s="47" t="s">
        <v>2747</v>
      </c>
      <c r="R126" s="47"/>
      <c r="S126" s="332"/>
      <c r="T126" s="333"/>
      <c r="U126" s="333"/>
      <c r="V126" s="333"/>
      <c r="W126" s="333"/>
      <c r="X126" s="334"/>
      <c r="Y126" s="47"/>
      <c r="Z126" s="47"/>
      <c r="AA126" s="47"/>
      <c r="AB126" s="47"/>
      <c r="AC126" s="47"/>
    </row>
    <row r="127" spans="2:29" ht="15" customHeight="1" thickBot="1">
      <c r="B127" s="1757" t="str">
        <f t="shared" si="14"/>
        <v/>
      </c>
      <c r="C127" s="1925"/>
      <c r="D127" s="1222" t="str">
        <f t="shared" si="15"/>
        <v>2.1. Uprawy rolnicze (dla których zakończono okres przestawiania)</v>
      </c>
      <c r="E127" s="1223">
        <f t="shared" si="15"/>
        <v>790</v>
      </c>
      <c r="F127" s="953">
        <f>F68+F67</f>
        <v>0</v>
      </c>
      <c r="G127" s="1818">
        <f>G67+G68</f>
        <v>0</v>
      </c>
      <c r="H127" s="1806" t="s">
        <v>2854</v>
      </c>
      <c r="I127" s="328"/>
      <c r="J127" s="1919" t="str">
        <f>IF(O127&gt;100,"Zmniejszenie płatności z powodu degresywności. Oblicz i wpisz wartości samodzielnie.","")</f>
        <v/>
      </c>
      <c r="K127" s="47"/>
      <c r="M127" s="1776">
        <f>IF(F127=F67,0,1)</f>
        <v>0</v>
      </c>
      <c r="N127" s="1777">
        <f>IF(SUM(M127:M134)&gt;0,1,0)*P127</f>
        <v>0</v>
      </c>
      <c r="O127" s="1778">
        <f>L129*N127</f>
        <v>0</v>
      </c>
      <c r="P127" s="1775">
        <f>IF(L129&gt;100,1,0)</f>
        <v>0</v>
      </c>
      <c r="R127" s="47"/>
      <c r="S127" s="332"/>
      <c r="T127" s="333"/>
      <c r="U127" s="494">
        <f>SUM(F127:F134)</f>
        <v>0</v>
      </c>
      <c r="V127" s="333"/>
      <c r="W127" s="333"/>
      <c r="X127" s="334"/>
      <c r="Y127" s="47"/>
      <c r="Z127" s="47"/>
      <c r="AA127" s="47"/>
      <c r="AB127" s="47"/>
      <c r="AC127" s="47"/>
    </row>
    <row r="128" spans="2:29" ht="15" customHeight="1" thickBot="1">
      <c r="B128" s="1757" t="str">
        <f t="shared" si="14"/>
        <v/>
      </c>
      <c r="C128" s="1925"/>
      <c r="D128" s="1222" t="str">
        <f>D69</f>
        <v>2.3. Trwałe użytki zielone (dla których zakończono okres przestawiania)</v>
      </c>
      <c r="E128" s="1223">
        <f>E69</f>
        <v>260</v>
      </c>
      <c r="F128" s="953">
        <f>F70+F69</f>
        <v>0</v>
      </c>
      <c r="G128" s="1818">
        <f>G69+G70</f>
        <v>0</v>
      </c>
      <c r="H128" s="1806" t="s">
        <v>2855</v>
      </c>
      <c r="I128" s="328"/>
      <c r="J128" s="1919"/>
      <c r="K128" s="47"/>
      <c r="M128" s="1776">
        <f>IF(F128=F69,0,1)</f>
        <v>0</v>
      </c>
      <c r="R128" s="47"/>
      <c r="S128" s="332"/>
      <c r="T128" s="333"/>
      <c r="U128" s="333"/>
      <c r="V128" s="333"/>
      <c r="W128" s="333"/>
      <c r="X128" s="334"/>
      <c r="Y128" s="47"/>
      <c r="Z128" s="47"/>
      <c r="AA128" s="47"/>
      <c r="AB128" s="47"/>
      <c r="AC128" s="47"/>
    </row>
    <row r="129" spans="2:29" ht="15" customHeight="1" thickBot="1">
      <c r="B129" s="1757" t="str">
        <f t="shared" si="14"/>
        <v/>
      </c>
      <c r="C129" s="1925"/>
      <c r="D129" s="1222" t="str">
        <f>D71</f>
        <v>2.5. Uprawy warzywne (dla których zakończono okres przestawiania)</v>
      </c>
      <c r="E129" s="1223">
        <f>E71</f>
        <v>1300</v>
      </c>
      <c r="F129" s="953">
        <f>F72+F71</f>
        <v>0</v>
      </c>
      <c r="G129" s="1818">
        <f>G71+G72</f>
        <v>0</v>
      </c>
      <c r="H129" s="47"/>
      <c r="I129" s="328"/>
      <c r="J129" s="1919"/>
      <c r="K129" s="327"/>
      <c r="L129" s="1762">
        <f>SUM(F127:F134)</f>
        <v>0</v>
      </c>
      <c r="M129" s="1776">
        <f>IF(F129=F71,0,1)</f>
        <v>0</v>
      </c>
      <c r="R129" s="47"/>
      <c r="S129" s="332"/>
      <c r="T129" s="333"/>
      <c r="U129" s="333"/>
      <c r="V129" s="333"/>
      <c r="W129" s="333"/>
      <c r="X129" s="334"/>
      <c r="Y129" s="47"/>
      <c r="Z129" s="47"/>
      <c r="AA129" s="47"/>
      <c r="AB129" s="47"/>
      <c r="AC129" s="47"/>
    </row>
    <row r="130" spans="2:29" ht="15" customHeight="1" thickBot="1">
      <c r="B130" s="1757" t="str">
        <f t="shared" si="14"/>
        <v/>
      </c>
      <c r="C130" s="1925"/>
      <c r="D130" s="1222" t="str">
        <f>D73</f>
        <v>2.7. Uprawy zielarskie (dla których zakończono okres przestawiania)</v>
      </c>
      <c r="E130" s="1223">
        <f>E73</f>
        <v>1050</v>
      </c>
      <c r="F130" s="953">
        <f>F74+F73</f>
        <v>0</v>
      </c>
      <c r="G130" s="1818">
        <f>G74+G73</f>
        <v>0</v>
      </c>
      <c r="H130" s="47"/>
      <c r="I130" s="328"/>
      <c r="J130" s="1919"/>
      <c r="K130" s="327"/>
      <c r="M130" s="1776">
        <f>IF(F130=F73,0,1)</f>
        <v>0</v>
      </c>
      <c r="R130" s="47"/>
      <c r="S130" s="332"/>
      <c r="T130" s="333"/>
      <c r="U130" s="333"/>
      <c r="V130" s="333"/>
      <c r="W130" s="333"/>
      <c r="X130" s="334"/>
      <c r="Y130" s="47"/>
      <c r="Z130" s="47"/>
      <c r="AA130" s="47"/>
      <c r="AB130" s="47"/>
      <c r="AC130" s="47"/>
    </row>
    <row r="131" spans="2:29" ht="15" customHeight="1" thickBot="1">
      <c r="B131" s="1757"/>
      <c r="C131" s="1925"/>
      <c r="D131" s="1222" t="str">
        <f t="shared" ref="D131:F134" si="16">D75</f>
        <v xml:space="preserve">2.9. Uprawy sadownicze i jagodowe (dla których zakończono okres przestawiania) </v>
      </c>
      <c r="E131" s="1223">
        <f t="shared" si="16"/>
        <v>1540</v>
      </c>
      <c r="F131" s="953">
        <f>F75</f>
        <v>0</v>
      </c>
      <c r="G131" s="1818">
        <f>G75</f>
        <v>0</v>
      </c>
      <c r="H131" s="47"/>
      <c r="I131" s="328"/>
      <c r="J131" s="1919"/>
      <c r="K131" s="327"/>
      <c r="M131" s="1776">
        <f>IF(F131=F75,0,1)</f>
        <v>0</v>
      </c>
      <c r="R131" s="47"/>
      <c r="S131" s="332"/>
      <c r="T131" s="333"/>
      <c r="U131" s="333"/>
      <c r="V131" s="333"/>
      <c r="W131" s="333"/>
      <c r="X131" s="334"/>
      <c r="Y131" s="47"/>
      <c r="Z131" s="47"/>
      <c r="AA131" s="47"/>
      <c r="AB131" s="47"/>
      <c r="AC131" s="47"/>
    </row>
    <row r="132" spans="2:29" ht="15" customHeight="1" thickBot="1">
      <c r="B132" s="1757"/>
      <c r="C132" s="1925"/>
      <c r="D132" s="1224" t="str">
        <f t="shared" si="16"/>
        <v xml:space="preserve">2.10.Uprawy sadownicze i jagodowe (w okresie przestawiania) </v>
      </c>
      <c r="E132" s="1225">
        <f t="shared" si="16"/>
        <v>1800</v>
      </c>
      <c r="F132" s="953">
        <f t="shared" si="16"/>
        <v>0</v>
      </c>
      <c r="G132" s="1818">
        <f>G76</f>
        <v>0</v>
      </c>
      <c r="H132" s="47"/>
      <c r="I132" s="328"/>
      <c r="J132" s="1919"/>
      <c r="K132" s="327"/>
      <c r="M132" s="1776">
        <f>IF(F132=F76,0,1)</f>
        <v>0</v>
      </c>
      <c r="R132" s="47"/>
      <c r="S132" s="332"/>
      <c r="T132" s="333"/>
      <c r="U132" s="333"/>
      <c r="V132" s="333"/>
      <c r="W132" s="333"/>
      <c r="X132" s="334"/>
      <c r="Y132" s="47"/>
      <c r="Z132" s="47"/>
      <c r="AA132" s="47"/>
      <c r="AB132" s="47"/>
      <c r="AC132" s="47"/>
    </row>
    <row r="133" spans="2:29" ht="15" customHeight="1" thickBot="1">
      <c r="B133" s="1757"/>
      <c r="C133" s="1925"/>
      <c r="D133" s="1222" t="str">
        <f t="shared" si="16"/>
        <v>2.11. Pozostałe uprawy sadownicze i jagodowe (dla których zakończono okres przestawiania)</v>
      </c>
      <c r="E133" s="1223">
        <f t="shared" si="16"/>
        <v>650</v>
      </c>
      <c r="F133" s="953">
        <f t="shared" si="16"/>
        <v>0</v>
      </c>
      <c r="G133" s="1818">
        <f>G77</f>
        <v>0</v>
      </c>
      <c r="H133" s="47"/>
      <c r="I133" s="328"/>
      <c r="J133" s="1919"/>
      <c r="K133" s="327"/>
      <c r="M133" s="1776">
        <f>IF(F133=F77,0,1)</f>
        <v>0</v>
      </c>
      <c r="R133" s="47"/>
      <c r="S133" s="332"/>
      <c r="T133" s="333"/>
      <c r="U133" s="333"/>
      <c r="V133" s="333"/>
      <c r="W133" s="333"/>
      <c r="X133" s="334"/>
      <c r="Y133" s="47"/>
      <c r="Z133" s="47"/>
      <c r="AA133" s="47"/>
      <c r="AB133" s="47"/>
      <c r="AC133" s="47"/>
    </row>
    <row r="134" spans="2:29" ht="15" customHeight="1" thickBot="1">
      <c r="B134" s="1757"/>
      <c r="C134" s="1925"/>
      <c r="D134" s="1224" t="str">
        <f t="shared" si="16"/>
        <v>2.12. Pozostałe uprawy sadownicze i jagodowe (w okresie przestawiania)</v>
      </c>
      <c r="E134" s="1225">
        <f t="shared" si="16"/>
        <v>800</v>
      </c>
      <c r="F134" s="953">
        <f t="shared" si="16"/>
        <v>0</v>
      </c>
      <c r="G134" s="1818">
        <f>G78</f>
        <v>0</v>
      </c>
      <c r="H134" s="47"/>
      <c r="I134" s="328"/>
      <c r="J134" s="1919"/>
      <c r="K134" s="327"/>
      <c r="M134" s="1776">
        <f>IF(F134=F78,0,1)</f>
        <v>0</v>
      </c>
      <c r="R134" s="47"/>
      <c r="S134" s="332"/>
      <c r="T134" s="333"/>
      <c r="U134" s="333"/>
      <c r="V134" s="333"/>
      <c r="W134" s="333"/>
      <c r="X134" s="334"/>
      <c r="Y134" s="47"/>
      <c r="Z134" s="47"/>
      <c r="AA134" s="47"/>
      <c r="AB134" s="47"/>
      <c r="AC134" s="47"/>
    </row>
    <row r="135" spans="2:29" ht="15" customHeight="1" thickBot="1">
      <c r="B135" s="1757"/>
      <c r="C135" s="1925"/>
      <c r="D135" s="1226"/>
      <c r="E135" s="1227"/>
      <c r="F135" s="953"/>
      <c r="G135" s="1819"/>
      <c r="H135" s="47"/>
      <c r="I135" s="328"/>
      <c r="J135" s="327"/>
      <c r="K135" s="327"/>
      <c r="M135" s="1776"/>
      <c r="R135" s="47"/>
      <c r="S135" s="332"/>
      <c r="T135" s="333"/>
      <c r="U135" s="333"/>
      <c r="V135" s="333"/>
      <c r="W135" s="333"/>
      <c r="X135" s="334"/>
      <c r="Y135" s="47"/>
      <c r="Z135" s="47"/>
      <c r="AA135" s="47"/>
      <c r="AB135" s="47"/>
      <c r="AC135" s="47"/>
    </row>
    <row r="136" spans="2:29" ht="15" customHeight="1" thickBot="1">
      <c r="B136" s="1757" t="str">
        <f t="shared" si="14"/>
        <v/>
      </c>
      <c r="C136" s="1925"/>
      <c r="D136" s="1763" t="str">
        <f>D80</f>
        <v>3.1.2. Ekstensywna gospodarka na łąkach i pastwiskach na obszarach Natura 2000</v>
      </c>
      <c r="E136" s="1764">
        <f>E80</f>
        <v>500</v>
      </c>
      <c r="F136" s="953">
        <f>F80</f>
        <v>0</v>
      </c>
      <c r="G136" s="1819">
        <f>G80</f>
        <v>0</v>
      </c>
      <c r="H136" s="1806" t="s">
        <v>2857</v>
      </c>
      <c r="I136" s="328"/>
      <c r="J136" s="1916" t="str">
        <f>IF(M136&gt;0,"Zmniejszenie płatności z powodu degresywności. Sprawdź i wpisz wartość samodzielnie.","")</f>
        <v/>
      </c>
      <c r="K136" s="329"/>
      <c r="L136" s="47"/>
      <c r="M136" s="1774">
        <f>IF(F135=F79,0,1)*O136</f>
        <v>0</v>
      </c>
      <c r="N136" s="47"/>
      <c r="O136" s="1775">
        <f>IF(F135&gt;10,1,0)</f>
        <v>0</v>
      </c>
      <c r="R136" s="47"/>
      <c r="S136" s="332"/>
      <c r="T136" s="333"/>
      <c r="U136" s="333"/>
      <c r="V136" s="333"/>
      <c r="W136" s="333"/>
      <c r="X136" s="334"/>
      <c r="Y136" s="47"/>
      <c r="Z136" s="47"/>
      <c r="AA136" s="47"/>
      <c r="AB136" s="47"/>
      <c r="AC136" s="47"/>
    </row>
    <row r="137" spans="2:29" ht="15" customHeight="1">
      <c r="B137" s="1757" t="str">
        <f t="shared" si="14"/>
        <v/>
      </c>
      <c r="C137" s="1925"/>
      <c r="D137" s="1222" t="str">
        <f t="shared" ref="D137:G146" si="17">D81</f>
        <v>4.1. Ochrona siedlisk lęgowych ptaków</v>
      </c>
      <c r="E137" s="1223">
        <f t="shared" si="17"/>
        <v>1200</v>
      </c>
      <c r="F137" s="953">
        <f t="shared" si="17"/>
        <v>0</v>
      </c>
      <c r="G137" s="1811">
        <f t="shared" si="17"/>
        <v>0</v>
      </c>
      <c r="H137" s="1806" t="s">
        <v>2856</v>
      </c>
      <c r="I137" s="328"/>
      <c r="J137" s="1916"/>
      <c r="K137" s="329"/>
      <c r="R137" s="47"/>
      <c r="S137" s="332"/>
      <c r="T137" s="333"/>
      <c r="U137" s="333"/>
      <c r="V137" s="333"/>
      <c r="W137" s="333"/>
      <c r="X137" s="334"/>
      <c r="Y137" s="47"/>
      <c r="Z137" s="47"/>
      <c r="AA137" s="47"/>
      <c r="AB137" s="47"/>
      <c r="AC137" s="47"/>
    </row>
    <row r="138" spans="2:29" ht="15" customHeight="1">
      <c r="B138" s="1757" t="str">
        <f t="shared" si="14"/>
        <v/>
      </c>
      <c r="C138" s="1925"/>
      <c r="D138" s="1222" t="str">
        <f t="shared" si="17"/>
        <v xml:space="preserve">4.2. Mechowiska </v>
      </c>
      <c r="E138" s="1223">
        <f t="shared" si="17"/>
        <v>1200</v>
      </c>
      <c r="F138" s="953">
        <f t="shared" si="17"/>
        <v>0</v>
      </c>
      <c r="G138" s="1811">
        <f t="shared" si="17"/>
        <v>0</v>
      </c>
      <c r="H138" s="47"/>
      <c r="I138" s="328"/>
      <c r="J138" s="1916"/>
      <c r="K138" s="329"/>
      <c r="R138" s="47"/>
      <c r="S138" s="332"/>
      <c r="T138" s="333"/>
      <c r="U138" s="333"/>
      <c r="V138" s="333"/>
      <c r="W138" s="333"/>
      <c r="X138" s="334"/>
      <c r="Y138" s="47"/>
      <c r="Z138" s="47"/>
      <c r="AA138" s="47"/>
      <c r="AB138" s="47"/>
      <c r="AC138" s="47"/>
    </row>
    <row r="139" spans="2:29" ht="15" customHeight="1">
      <c r="B139" s="1757" t="str">
        <f t="shared" si="14"/>
        <v/>
      </c>
      <c r="C139" s="1925"/>
      <c r="D139" s="1222" t="str">
        <f t="shared" si="17"/>
        <v>4.3. Szuwary wielkoturzycowe</v>
      </c>
      <c r="E139" s="1223">
        <f t="shared" si="17"/>
        <v>800</v>
      </c>
      <c r="F139" s="953">
        <f t="shared" si="17"/>
        <v>0</v>
      </c>
      <c r="G139" s="1811">
        <f t="shared" si="17"/>
        <v>0</v>
      </c>
      <c r="H139" s="47"/>
      <c r="I139" s="328"/>
      <c r="J139" s="1916"/>
      <c r="K139" s="329"/>
      <c r="R139" s="47"/>
      <c r="S139" s="332"/>
      <c r="T139" s="333"/>
      <c r="U139" s="333"/>
      <c r="V139" s="333"/>
      <c r="W139" s="333"/>
      <c r="X139" s="334"/>
      <c r="Y139" s="47"/>
      <c r="Z139" s="47"/>
      <c r="AA139" s="47"/>
      <c r="AB139" s="47"/>
      <c r="AC139" s="47"/>
    </row>
    <row r="140" spans="2:29" ht="15" customHeight="1">
      <c r="B140" s="1757" t="str">
        <f t="shared" si="14"/>
        <v/>
      </c>
      <c r="C140" s="1925"/>
      <c r="D140" s="1222" t="str">
        <f t="shared" si="17"/>
        <v>4.4. Łąki trzęślicowe i selernicowe</v>
      </c>
      <c r="E140" s="1223">
        <f t="shared" si="17"/>
        <v>1200</v>
      </c>
      <c r="F140" s="953">
        <f t="shared" si="17"/>
        <v>0</v>
      </c>
      <c r="G140" s="1811">
        <f t="shared" si="17"/>
        <v>0</v>
      </c>
      <c r="H140" s="47"/>
      <c r="I140" s="328"/>
      <c r="J140" s="47"/>
      <c r="K140" s="47"/>
      <c r="R140" s="47"/>
      <c r="S140" s="332"/>
      <c r="T140" s="333"/>
      <c r="U140" s="333"/>
      <c r="V140" s="333"/>
      <c r="W140" s="333"/>
      <c r="X140" s="334"/>
      <c r="Y140" s="47"/>
      <c r="Z140" s="47"/>
      <c r="AA140" s="47"/>
      <c r="AB140" s="47"/>
      <c r="AC140" s="47"/>
    </row>
    <row r="141" spans="2:29" ht="15" customHeight="1">
      <c r="B141" s="1757" t="str">
        <f t="shared" si="14"/>
        <v/>
      </c>
      <c r="C141" s="1925"/>
      <c r="D141" s="1222" t="str">
        <f t="shared" si="17"/>
        <v>4.5. Murawy ciepłolubne</v>
      </c>
      <c r="E141" s="1223">
        <f t="shared" si="17"/>
        <v>1200</v>
      </c>
      <c r="F141" s="953">
        <f t="shared" si="17"/>
        <v>0</v>
      </c>
      <c r="G141" s="1811">
        <f t="shared" si="17"/>
        <v>0</v>
      </c>
      <c r="H141" s="47"/>
      <c r="I141" s="328"/>
      <c r="J141" s="47"/>
      <c r="K141" s="47"/>
      <c r="R141" s="47"/>
      <c r="S141" s="332"/>
      <c r="T141" s="333"/>
      <c r="U141" s="333"/>
      <c r="V141" s="333"/>
      <c r="W141" s="333"/>
      <c r="X141" s="334"/>
      <c r="Y141" s="47"/>
      <c r="Z141" s="47"/>
      <c r="AA141" s="47"/>
      <c r="AB141" s="47"/>
      <c r="AC141" s="47"/>
    </row>
    <row r="142" spans="2:29" ht="15" customHeight="1">
      <c r="B142" s="1757" t="str">
        <f t="shared" si="14"/>
        <v/>
      </c>
      <c r="C142" s="1925"/>
      <c r="D142" s="1222" t="str">
        <f t="shared" si="17"/>
        <v xml:space="preserve">4.6. Półnaturalne łąki wilgotne </v>
      </c>
      <c r="E142" s="1223">
        <f t="shared" si="17"/>
        <v>800</v>
      </c>
      <c r="F142" s="953">
        <f t="shared" si="17"/>
        <v>0</v>
      </c>
      <c r="G142" s="1811">
        <f t="shared" si="17"/>
        <v>0</v>
      </c>
      <c r="H142" s="47"/>
      <c r="I142" s="328"/>
      <c r="J142" s="47"/>
      <c r="K142" s="47"/>
      <c r="R142" s="47"/>
      <c r="S142" s="332"/>
      <c r="T142" s="333"/>
      <c r="U142" s="333"/>
      <c r="V142" s="333"/>
      <c r="W142" s="333"/>
      <c r="X142" s="334"/>
      <c r="Y142" s="47"/>
      <c r="Z142" s="47"/>
      <c r="AA142" s="47"/>
      <c r="AB142" s="47"/>
      <c r="AC142" s="47"/>
    </row>
    <row r="143" spans="2:29" ht="15" customHeight="1">
      <c r="B143" s="1757" t="str">
        <f t="shared" si="14"/>
        <v/>
      </c>
      <c r="C143" s="1925"/>
      <c r="D143" s="1222" t="str">
        <f t="shared" si="17"/>
        <v>4.7. Półnaturalne łąki świeże</v>
      </c>
      <c r="E143" s="1223">
        <f t="shared" si="17"/>
        <v>800</v>
      </c>
      <c r="F143" s="953">
        <f t="shared" si="17"/>
        <v>0</v>
      </c>
      <c r="G143" s="1811">
        <f t="shared" si="17"/>
        <v>0</v>
      </c>
      <c r="H143" s="47"/>
      <c r="I143" s="328"/>
      <c r="J143" s="47"/>
      <c r="K143" s="47"/>
      <c r="R143" s="47"/>
      <c r="S143" s="332"/>
      <c r="T143" s="333"/>
      <c r="U143" s="333"/>
      <c r="V143" s="333"/>
      <c r="W143" s="333"/>
      <c r="X143" s="334"/>
      <c r="Y143" s="47"/>
      <c r="Z143" s="47"/>
      <c r="AA143" s="47"/>
      <c r="AB143" s="47"/>
      <c r="AC143" s="47"/>
    </row>
    <row r="144" spans="2:29" ht="15" customHeight="1">
      <c r="B144" s="1757" t="str">
        <f t="shared" si="14"/>
        <v/>
      </c>
      <c r="C144" s="1925"/>
      <c r="D144" s="1222" t="str">
        <f t="shared" si="17"/>
        <v>4.8. Bogate gatunkowo murawy bliźniczkowe</v>
      </c>
      <c r="E144" s="1223">
        <f t="shared" si="17"/>
        <v>800</v>
      </c>
      <c r="F144" s="953">
        <f t="shared" si="17"/>
        <v>0</v>
      </c>
      <c r="G144" s="1811">
        <f t="shared" si="17"/>
        <v>0</v>
      </c>
      <c r="H144" s="47"/>
      <c r="I144" s="328"/>
      <c r="J144" s="47"/>
      <c r="K144" s="47"/>
      <c r="R144" s="47"/>
      <c r="S144" s="332"/>
      <c r="T144" s="333"/>
      <c r="U144" s="333"/>
      <c r="V144" s="333"/>
      <c r="W144" s="333"/>
      <c r="X144" s="334"/>
      <c r="Y144" s="47"/>
      <c r="Z144" s="47"/>
      <c r="AA144" s="47"/>
      <c r="AB144" s="47"/>
      <c r="AC144" s="47"/>
    </row>
    <row r="145" spans="2:29" ht="15" customHeight="1">
      <c r="B145" s="1757" t="str">
        <f t="shared" si="14"/>
        <v/>
      </c>
      <c r="C145" s="1925"/>
      <c r="D145" s="1222" t="str">
        <f t="shared" si="17"/>
        <v>4.9. Słonorośla</v>
      </c>
      <c r="E145" s="1223">
        <f t="shared" si="17"/>
        <v>1190</v>
      </c>
      <c r="F145" s="953">
        <f t="shared" si="17"/>
        <v>0</v>
      </c>
      <c r="G145" s="1811">
        <f t="shared" si="17"/>
        <v>0</v>
      </c>
      <c r="H145" s="47"/>
      <c r="I145" s="328"/>
      <c r="J145" s="47"/>
      <c r="K145" s="47"/>
      <c r="R145" s="47"/>
      <c r="S145" s="332"/>
      <c r="T145" s="333"/>
      <c r="U145" s="333"/>
      <c r="V145" s="333"/>
      <c r="W145" s="333"/>
      <c r="X145" s="334"/>
      <c r="Y145" s="47"/>
      <c r="Z145" s="47"/>
      <c r="AA145" s="47"/>
      <c r="AB145" s="47"/>
      <c r="AC145" s="47"/>
    </row>
    <row r="146" spans="2:29" ht="15" customHeight="1">
      <c r="B146" s="1757" t="str">
        <f t="shared" si="14"/>
        <v/>
      </c>
      <c r="C146" s="1925"/>
      <c r="D146" s="1222" t="str">
        <f t="shared" si="17"/>
        <v>4.10. Użytki przyrodnicze</v>
      </c>
      <c r="E146" s="1223">
        <f t="shared" si="17"/>
        <v>550</v>
      </c>
      <c r="F146" s="953">
        <f t="shared" si="17"/>
        <v>0</v>
      </c>
      <c r="G146" s="1811">
        <f t="shared" si="17"/>
        <v>0</v>
      </c>
      <c r="H146" s="47"/>
      <c r="I146" s="328"/>
      <c r="J146" s="47"/>
      <c r="K146" s="47"/>
      <c r="R146" s="47"/>
      <c r="S146" s="332"/>
      <c r="T146" s="333"/>
      <c r="U146" s="333"/>
      <c r="V146" s="333"/>
      <c r="W146" s="333"/>
      <c r="X146" s="334"/>
      <c r="Y146" s="47"/>
      <c r="Z146" s="47"/>
      <c r="AA146" s="47"/>
      <c r="AB146" s="47"/>
      <c r="AC146" s="47"/>
    </row>
    <row r="147" spans="2:29" ht="15" customHeight="1">
      <c r="B147" s="1757" t="str">
        <f t="shared" si="14"/>
        <v/>
      </c>
      <c r="C147" s="1925"/>
      <c r="D147" s="1926" t="s">
        <v>261</v>
      </c>
      <c r="E147" s="1927"/>
      <c r="F147" s="1228"/>
      <c r="G147" s="1811">
        <f>F147</f>
        <v>0</v>
      </c>
      <c r="H147" s="47"/>
      <c r="I147" s="328"/>
      <c r="J147" s="47"/>
      <c r="K147" s="47"/>
      <c r="R147" s="47"/>
      <c r="S147" s="332"/>
      <c r="T147" s="333"/>
      <c r="U147" s="333"/>
      <c r="V147" s="333"/>
      <c r="W147" s="333"/>
      <c r="X147" s="334"/>
      <c r="Y147" s="47"/>
      <c r="Z147" s="47"/>
      <c r="AA147" s="47"/>
      <c r="AB147" s="47"/>
      <c r="AC147" s="47"/>
    </row>
    <row r="148" spans="2:29" ht="15" customHeight="1">
      <c r="B148" s="1757" t="str">
        <f t="shared" si="14"/>
        <v/>
      </c>
      <c r="C148" s="1925"/>
      <c r="D148" s="1226" t="str">
        <f t="shared" ref="D148:G163" si="18">D92</f>
        <v>5.1. Ochrona siedlisk lęgowych ptaków</v>
      </c>
      <c r="E148" s="1227">
        <f t="shared" si="18"/>
        <v>1370</v>
      </c>
      <c r="F148" s="953">
        <f t="shared" si="18"/>
        <v>0</v>
      </c>
      <c r="G148" s="1812">
        <f t="shared" si="18"/>
        <v>0</v>
      </c>
      <c r="H148" s="47"/>
      <c r="I148" s="328"/>
      <c r="J148" s="47"/>
      <c r="K148" s="47"/>
      <c r="R148" s="47"/>
      <c r="S148" s="332"/>
      <c r="T148" s="333"/>
      <c r="U148" s="333"/>
      <c r="V148" s="333"/>
      <c r="W148" s="333"/>
      <c r="X148" s="334"/>
      <c r="Y148" s="47"/>
      <c r="Z148" s="47"/>
      <c r="AA148" s="47"/>
      <c r="AB148" s="47"/>
      <c r="AC148" s="47"/>
    </row>
    <row r="149" spans="2:29" ht="15" customHeight="1">
      <c r="B149" s="1757" t="str">
        <f t="shared" si="14"/>
        <v/>
      </c>
      <c r="C149" s="1925"/>
      <c r="D149" s="1226" t="str">
        <f t="shared" si="18"/>
        <v xml:space="preserve">5.2. Mechowiska </v>
      </c>
      <c r="E149" s="1227">
        <f t="shared" si="18"/>
        <v>1390</v>
      </c>
      <c r="F149" s="953">
        <f t="shared" si="18"/>
        <v>0</v>
      </c>
      <c r="G149" s="1812">
        <f t="shared" si="18"/>
        <v>0</v>
      </c>
      <c r="H149" s="47"/>
      <c r="I149" s="328"/>
      <c r="J149" s="47"/>
      <c r="K149" s="47"/>
      <c r="R149" s="47"/>
      <c r="S149" s="332"/>
      <c r="T149" s="333"/>
      <c r="U149" s="333"/>
      <c r="V149" s="333"/>
      <c r="W149" s="333"/>
      <c r="X149" s="334"/>
      <c r="Y149" s="47"/>
      <c r="Z149" s="47"/>
      <c r="AA149" s="47"/>
      <c r="AB149" s="47"/>
      <c r="AC149" s="47"/>
    </row>
    <row r="150" spans="2:29" ht="15" customHeight="1">
      <c r="B150" s="1757" t="str">
        <f t="shared" si="14"/>
        <v/>
      </c>
      <c r="C150" s="1925"/>
      <c r="D150" s="1226" t="str">
        <f t="shared" si="18"/>
        <v>5.3. Szuwary wielkoturzycowe</v>
      </c>
      <c r="E150" s="1227">
        <f t="shared" si="18"/>
        <v>910</v>
      </c>
      <c r="F150" s="953">
        <f t="shared" si="18"/>
        <v>0</v>
      </c>
      <c r="G150" s="1812">
        <f t="shared" si="18"/>
        <v>0</v>
      </c>
      <c r="H150" s="47"/>
      <c r="I150" s="328"/>
      <c r="J150" s="47"/>
      <c r="K150" s="47"/>
      <c r="R150" s="47"/>
      <c r="S150" s="332"/>
      <c r="T150" s="333"/>
      <c r="U150" s="333"/>
      <c r="V150" s="333"/>
      <c r="W150" s="333"/>
      <c r="X150" s="334"/>
      <c r="Y150" s="47"/>
      <c r="Z150" s="47"/>
      <c r="AA150" s="47"/>
      <c r="AB150" s="47"/>
      <c r="AC150" s="47"/>
    </row>
    <row r="151" spans="2:29" ht="15" customHeight="1">
      <c r="B151" s="1757" t="str">
        <f t="shared" si="14"/>
        <v/>
      </c>
      <c r="C151" s="1925"/>
      <c r="D151" s="1226" t="str">
        <f t="shared" si="18"/>
        <v>5.4. Łąki trzęślicowe i selernicowe</v>
      </c>
      <c r="E151" s="1227">
        <f t="shared" si="18"/>
        <v>1390</v>
      </c>
      <c r="F151" s="953">
        <f t="shared" si="18"/>
        <v>0</v>
      </c>
      <c r="G151" s="1812">
        <f t="shared" si="18"/>
        <v>0</v>
      </c>
      <c r="H151" s="47"/>
      <c r="I151" s="328"/>
      <c r="J151" s="47"/>
      <c r="K151" s="47"/>
      <c r="R151" s="47"/>
      <c r="S151" s="332"/>
      <c r="T151" s="333"/>
      <c r="U151" s="333"/>
      <c r="V151" s="333"/>
      <c r="W151" s="333"/>
      <c r="X151" s="334"/>
      <c r="Y151" s="47"/>
      <c r="Z151" s="47"/>
      <c r="AA151" s="47"/>
      <c r="AB151" s="47"/>
      <c r="AC151" s="47"/>
    </row>
    <row r="152" spans="2:29" ht="15" customHeight="1">
      <c r="B152" s="1757" t="str">
        <f t="shared" si="14"/>
        <v/>
      </c>
      <c r="C152" s="1925"/>
      <c r="D152" s="1226" t="str">
        <f t="shared" si="18"/>
        <v>5.5. Murawy ciepłolubne</v>
      </c>
      <c r="E152" s="1227">
        <f t="shared" si="18"/>
        <v>1380</v>
      </c>
      <c r="F152" s="953">
        <f t="shared" si="18"/>
        <v>0</v>
      </c>
      <c r="G152" s="1812">
        <f t="shared" si="18"/>
        <v>0</v>
      </c>
      <c r="H152" s="47"/>
      <c r="I152" s="328"/>
      <c r="J152" s="47"/>
      <c r="K152" s="47"/>
      <c r="R152" s="47"/>
      <c r="S152" s="332"/>
      <c r="T152" s="333"/>
      <c r="U152" s="333"/>
      <c r="V152" s="333"/>
      <c r="W152" s="333"/>
      <c r="X152" s="334"/>
      <c r="Y152" s="47"/>
      <c r="Z152" s="47"/>
      <c r="AA152" s="47"/>
      <c r="AB152" s="47"/>
      <c r="AC152" s="47"/>
    </row>
    <row r="153" spans="2:29" ht="15" customHeight="1">
      <c r="B153" s="1757" t="str">
        <f t="shared" si="14"/>
        <v/>
      </c>
      <c r="C153" s="1925"/>
      <c r="D153" s="1226" t="str">
        <f t="shared" si="18"/>
        <v xml:space="preserve">5.6. Półnaturalne łąki wilgotne </v>
      </c>
      <c r="E153" s="1227">
        <f t="shared" si="18"/>
        <v>840</v>
      </c>
      <c r="F153" s="953">
        <f t="shared" si="18"/>
        <v>0</v>
      </c>
      <c r="G153" s="1812">
        <f t="shared" si="18"/>
        <v>0</v>
      </c>
      <c r="H153" s="47"/>
      <c r="I153" s="328"/>
      <c r="J153" s="47"/>
      <c r="K153" s="47"/>
      <c r="R153" s="47"/>
      <c r="S153" s="332"/>
      <c r="T153" s="333"/>
      <c r="U153" s="333"/>
      <c r="V153" s="333"/>
      <c r="W153" s="333"/>
      <c r="X153" s="334"/>
      <c r="Y153" s="47"/>
      <c r="Z153" s="47"/>
      <c r="AA153" s="47"/>
      <c r="AB153" s="47"/>
      <c r="AC153" s="47"/>
    </row>
    <row r="154" spans="2:29" ht="15" customHeight="1">
      <c r="B154" s="1757" t="str">
        <f t="shared" si="14"/>
        <v/>
      </c>
      <c r="C154" s="1925"/>
      <c r="D154" s="1226" t="str">
        <f t="shared" si="18"/>
        <v>5.7. Półnaturalne łąki świeże</v>
      </c>
      <c r="E154" s="1227">
        <f t="shared" si="18"/>
        <v>840</v>
      </c>
      <c r="F154" s="953">
        <f t="shared" si="18"/>
        <v>0</v>
      </c>
      <c r="G154" s="1812">
        <f t="shared" si="18"/>
        <v>0</v>
      </c>
      <c r="H154" s="47"/>
      <c r="I154" s="328"/>
      <c r="J154" s="47"/>
      <c r="K154" s="47"/>
      <c r="R154" s="47"/>
      <c r="S154" s="332"/>
      <c r="T154" s="333"/>
      <c r="U154" s="333"/>
      <c r="V154" s="333"/>
      <c r="W154" s="333"/>
      <c r="X154" s="334"/>
      <c r="Y154" s="47"/>
      <c r="Z154" s="47"/>
      <c r="AA154" s="47"/>
      <c r="AB154" s="47"/>
      <c r="AC154" s="47"/>
    </row>
    <row r="155" spans="2:29" ht="15" customHeight="1">
      <c r="B155" s="1757" t="str">
        <f t="shared" si="14"/>
        <v/>
      </c>
      <c r="C155" s="1925"/>
      <c r="D155" s="1226" t="str">
        <f t="shared" si="18"/>
        <v>5.8. Bogate gatunkowo murawy bliźniczkowe</v>
      </c>
      <c r="E155" s="1227">
        <f t="shared" si="18"/>
        <v>870</v>
      </c>
      <c r="F155" s="953">
        <f t="shared" si="18"/>
        <v>0</v>
      </c>
      <c r="G155" s="1812">
        <f t="shared" si="18"/>
        <v>0</v>
      </c>
      <c r="H155" s="47"/>
      <c r="I155" s="328"/>
      <c r="J155" s="47"/>
      <c r="K155" s="47"/>
      <c r="R155" s="47"/>
      <c r="S155" s="332"/>
      <c r="T155" s="333"/>
      <c r="U155" s="333"/>
      <c r="V155" s="333"/>
      <c r="W155" s="333"/>
      <c r="X155" s="334"/>
      <c r="Y155" s="47"/>
      <c r="Z155" s="47"/>
      <c r="AA155" s="47"/>
      <c r="AB155" s="47"/>
      <c r="AC155" s="47"/>
    </row>
    <row r="156" spans="2:29" ht="15" customHeight="1">
      <c r="B156" s="1757" t="str">
        <f t="shared" si="14"/>
        <v/>
      </c>
      <c r="C156" s="1925"/>
      <c r="D156" s="1226" t="str">
        <f t="shared" si="18"/>
        <v>5.9. Słonorośla</v>
      </c>
      <c r="E156" s="1227">
        <f t="shared" si="18"/>
        <v>1190</v>
      </c>
      <c r="F156" s="953">
        <f t="shared" si="18"/>
        <v>0</v>
      </c>
      <c r="G156" s="1812">
        <f t="shared" si="18"/>
        <v>0</v>
      </c>
      <c r="H156" s="47"/>
      <c r="I156" s="328"/>
      <c r="J156" s="47"/>
      <c r="K156" s="47"/>
      <c r="R156" s="47"/>
      <c r="S156" s="332"/>
      <c r="T156" s="333"/>
      <c r="U156" s="333"/>
      <c r="V156" s="333"/>
      <c r="W156" s="333"/>
      <c r="X156" s="334"/>
      <c r="Y156" s="47"/>
      <c r="Z156" s="47"/>
      <c r="AA156" s="47"/>
      <c r="AB156" s="47"/>
      <c r="AC156" s="47"/>
    </row>
    <row r="157" spans="2:29" ht="15" customHeight="1">
      <c r="B157" s="1757" t="str">
        <f t="shared" si="14"/>
        <v/>
      </c>
      <c r="C157" s="1925"/>
      <c r="D157" s="1226" t="str">
        <f t="shared" si="18"/>
        <v>5.10. Użytki przyrodnicze</v>
      </c>
      <c r="E157" s="1227">
        <f t="shared" si="18"/>
        <v>550</v>
      </c>
      <c r="F157" s="953">
        <f t="shared" si="18"/>
        <v>0</v>
      </c>
      <c r="G157" s="1812">
        <f t="shared" si="18"/>
        <v>0</v>
      </c>
      <c r="H157" s="47"/>
      <c r="I157" s="328"/>
      <c r="J157" s="47"/>
      <c r="K157" s="47"/>
      <c r="R157" s="1920" t="s">
        <v>1254</v>
      </c>
      <c r="S157" s="332"/>
      <c r="T157" s="333"/>
      <c r="U157" s="333"/>
      <c r="V157" s="333"/>
      <c r="W157" s="333"/>
      <c r="X157" s="334"/>
      <c r="Y157" s="47"/>
      <c r="Z157" s="47"/>
      <c r="AA157" s="47"/>
      <c r="AB157" s="47"/>
      <c r="AC157" s="47"/>
    </row>
    <row r="158" spans="2:29" ht="15" customHeight="1">
      <c r="B158" s="1757" t="str">
        <f t="shared" si="14"/>
        <v/>
      </c>
      <c r="C158" s="1925"/>
      <c r="D158" s="1222" t="str">
        <f t="shared" si="18"/>
        <v>6.1. Produkcja towarowa lokalnych odmian roślin uprawnych</v>
      </c>
      <c r="E158" s="1223">
        <f t="shared" si="18"/>
        <v>570</v>
      </c>
      <c r="F158" s="953">
        <f t="shared" si="18"/>
        <v>0</v>
      </c>
      <c r="G158" s="1811">
        <f t="shared" si="18"/>
        <v>0</v>
      </c>
      <c r="H158" s="47"/>
      <c r="I158" s="328"/>
      <c r="J158" s="47"/>
      <c r="K158" s="47"/>
      <c r="R158" s="1920"/>
      <c r="S158" s="332"/>
      <c r="T158" s="333"/>
      <c r="U158" s="333"/>
      <c r="V158" s="333"/>
      <c r="W158" s="333"/>
      <c r="X158" s="334"/>
      <c r="Y158" s="47"/>
      <c r="Z158" s="47"/>
      <c r="AA158" s="47"/>
      <c r="AB158" s="47"/>
      <c r="AC158" s="47"/>
    </row>
    <row r="159" spans="2:29" ht="15" customHeight="1">
      <c r="B159" s="1757" t="str">
        <f t="shared" si="14"/>
        <v/>
      </c>
      <c r="C159" s="1925"/>
      <c r="D159" s="1222" t="str">
        <f t="shared" si="18"/>
        <v>6.2. Produkcja nasienna towarowa lokalnych odmian roślin uprawnych</v>
      </c>
      <c r="E159" s="1223">
        <f t="shared" si="18"/>
        <v>800</v>
      </c>
      <c r="F159" s="953">
        <f t="shared" si="18"/>
        <v>0</v>
      </c>
      <c r="G159" s="1811">
        <f t="shared" si="18"/>
        <v>0</v>
      </c>
      <c r="H159" s="47"/>
      <c r="I159" s="328"/>
      <c r="J159" s="47"/>
      <c r="K159" s="47"/>
      <c r="R159" s="1920"/>
      <c r="S159" s="332"/>
      <c r="T159" s="333"/>
      <c r="U159" s="333"/>
      <c r="V159" s="333"/>
      <c r="W159" s="333"/>
      <c r="X159" s="334"/>
      <c r="Y159" s="47"/>
      <c r="Z159" s="47"/>
      <c r="AA159" s="47"/>
      <c r="AB159" s="47"/>
      <c r="AC159" s="47"/>
    </row>
    <row r="160" spans="2:29" ht="15" customHeight="1">
      <c r="B160" s="1757" t="str">
        <f t="shared" si="14"/>
        <v/>
      </c>
      <c r="C160" s="1925"/>
      <c r="D160" s="1222" t="str">
        <f t="shared" si="18"/>
        <v>6.3. Produkcja nasienna na zlecenie banku genów</v>
      </c>
      <c r="E160" s="1223">
        <f t="shared" si="18"/>
        <v>4700</v>
      </c>
      <c r="F160" s="953">
        <f t="shared" si="18"/>
        <v>0</v>
      </c>
      <c r="G160" s="1811">
        <f t="shared" si="18"/>
        <v>0</v>
      </c>
      <c r="H160" s="47"/>
      <c r="I160" s="328"/>
      <c r="J160" s="47"/>
      <c r="K160" s="47"/>
      <c r="R160" s="1920"/>
      <c r="S160" s="332"/>
      <c r="T160" s="333"/>
      <c r="U160" s="333"/>
      <c r="V160" s="333"/>
      <c r="W160" s="333"/>
      <c r="X160" s="334"/>
      <c r="Y160" s="47"/>
      <c r="Z160" s="47"/>
      <c r="AA160" s="47"/>
      <c r="AB160" s="47"/>
      <c r="AC160" s="47"/>
    </row>
    <row r="161" spans="2:29" ht="15" customHeight="1">
      <c r="B161" s="1757" t="str">
        <f t="shared" si="14"/>
        <v/>
      </c>
      <c r="C161" s="1925"/>
      <c r="D161" s="1222" t="str">
        <f t="shared" si="18"/>
        <v>6.4. Sady tradycyjne</v>
      </c>
      <c r="E161" s="1223">
        <f t="shared" si="18"/>
        <v>2100</v>
      </c>
      <c r="F161" s="953">
        <f>F105</f>
        <v>0</v>
      </c>
      <c r="G161" s="1811">
        <f>G105</f>
        <v>0</v>
      </c>
      <c r="H161" s="47"/>
      <c r="I161" s="328"/>
      <c r="J161" s="47"/>
      <c r="K161" s="47"/>
      <c r="R161" s="1920"/>
      <c r="S161" s="332"/>
      <c r="T161" s="333"/>
      <c r="U161" s="333"/>
      <c r="V161" s="333"/>
      <c r="W161" s="333"/>
      <c r="X161" s="334"/>
      <c r="Y161" s="47"/>
      <c r="Z161" s="47"/>
      <c r="AA161" s="47"/>
      <c r="AB161" s="47"/>
      <c r="AC161" s="47"/>
    </row>
    <row r="162" spans="2:29" ht="15" customHeight="1">
      <c r="B162" s="1757" t="str">
        <f t="shared" si="14"/>
        <v/>
      </c>
      <c r="C162" s="1925"/>
      <c r="D162" s="1220" t="str">
        <f t="shared" si="18"/>
        <v>7.1. Zachowanie lokalnych ras bydła</v>
      </c>
      <c r="E162" s="1221">
        <f t="shared" si="18"/>
        <v>1140</v>
      </c>
      <c r="F162" s="1229">
        <f t="shared" si="18"/>
        <v>0</v>
      </c>
      <c r="G162" s="1813">
        <f t="shared" ref="G162:G171" si="19">E162*F162</f>
        <v>0</v>
      </c>
      <c r="H162" s="47"/>
      <c r="I162" s="328"/>
      <c r="J162" s="47"/>
      <c r="K162" s="47"/>
      <c r="R162" s="1920"/>
      <c r="S162" s="332"/>
      <c r="T162" s="333"/>
      <c r="U162" s="333"/>
      <c r="V162" s="333"/>
      <c r="W162" s="333"/>
      <c r="X162" s="334"/>
      <c r="Y162" s="47"/>
      <c r="Z162" s="47"/>
      <c r="AA162" s="47"/>
      <c r="AB162" s="47"/>
      <c r="AC162" s="47"/>
    </row>
    <row r="163" spans="2:29" ht="15" customHeight="1">
      <c r="B163" s="1757" t="str">
        <f t="shared" si="14"/>
        <v/>
      </c>
      <c r="C163" s="1925"/>
      <c r="D163" s="1220" t="str">
        <f t="shared" si="18"/>
        <v>7.2. Zachowanie lokalnych ras koni</v>
      </c>
      <c r="E163" s="1221">
        <f t="shared" si="18"/>
        <v>1500</v>
      </c>
      <c r="F163" s="1229">
        <f t="shared" si="18"/>
        <v>0</v>
      </c>
      <c r="G163" s="1813">
        <f t="shared" si="19"/>
        <v>0</v>
      </c>
      <c r="H163" s="47"/>
      <c r="I163" s="328"/>
      <c r="J163" s="1921" t="str">
        <f>IF(O165&gt;100,"Zmniejszenie płatności z powodu degresywności. Oblicz i wpisz wartość samodzielnie.","")</f>
        <v/>
      </c>
      <c r="K163" s="47"/>
      <c r="R163" s="1920"/>
      <c r="S163" s="332"/>
      <c r="T163" s="333"/>
      <c r="U163" s="333"/>
      <c r="V163" s="333"/>
      <c r="W163" s="333"/>
      <c r="X163" s="334"/>
      <c r="Y163" s="47"/>
      <c r="Z163" s="47"/>
      <c r="AA163" s="47"/>
      <c r="AB163" s="47"/>
      <c r="AC163" s="47"/>
    </row>
    <row r="164" spans="2:29" ht="15" customHeight="1" thickBot="1">
      <c r="B164" s="1757" t="str">
        <f t="shared" si="14"/>
        <v/>
      </c>
      <c r="C164" s="1925"/>
      <c r="D164" s="1220" t="str">
        <f t="shared" ref="D164:F171" si="20">D108</f>
        <v>7.3. Zachowanie lokalnych ras owiec</v>
      </c>
      <c r="E164" s="1221">
        <f t="shared" si="20"/>
        <v>320</v>
      </c>
      <c r="F164" s="1229">
        <f t="shared" si="20"/>
        <v>0</v>
      </c>
      <c r="G164" s="1813">
        <f t="shared" si="19"/>
        <v>0</v>
      </c>
      <c r="H164" s="47"/>
      <c r="I164" s="328"/>
      <c r="J164" s="1921"/>
      <c r="K164" s="47"/>
      <c r="M164" s="47" t="s">
        <v>2745</v>
      </c>
      <c r="N164" s="47" t="s">
        <v>2746</v>
      </c>
      <c r="O164" s="47" t="s">
        <v>2747</v>
      </c>
      <c r="R164" s="1920"/>
      <c r="S164" s="332"/>
      <c r="T164" s="333"/>
      <c r="U164" s="333"/>
      <c r="V164" s="333"/>
      <c r="W164" s="333"/>
      <c r="X164" s="334"/>
      <c r="Y164" s="47"/>
      <c r="Z164" s="47"/>
      <c r="AA164" s="47"/>
      <c r="AB164" s="47"/>
      <c r="AC164" s="47"/>
    </row>
    <row r="165" spans="2:29" ht="15" customHeight="1" thickBot="1">
      <c r="B165" s="1757" t="str">
        <f t="shared" si="14"/>
        <v/>
      </c>
      <c r="C165" s="1925"/>
      <c r="D165" s="1220" t="str">
        <f t="shared" si="20"/>
        <v>7.4. Zachowanie lokalnych ras świń</v>
      </c>
      <c r="E165" s="1221">
        <f t="shared" si="20"/>
        <v>570</v>
      </c>
      <c r="F165" s="1229">
        <f t="shared" si="20"/>
        <v>0</v>
      </c>
      <c r="G165" s="1813">
        <f t="shared" si="19"/>
        <v>0</v>
      </c>
      <c r="H165" s="47"/>
      <c r="I165" s="328"/>
      <c r="J165" s="1921"/>
      <c r="K165" s="47"/>
      <c r="L165" s="1766"/>
      <c r="M165" s="1776">
        <f>IF(F166=F110,0,1)</f>
        <v>0</v>
      </c>
      <c r="N165" s="1777">
        <f>IF(SUM(M165:M168)&gt;0,1,0)*P165</f>
        <v>0</v>
      </c>
      <c r="O165" s="1778">
        <f>L170*N165</f>
        <v>0</v>
      </c>
      <c r="P165" s="1775">
        <f>IF(L170&gt;100,1,0)</f>
        <v>0</v>
      </c>
      <c r="R165" s="340">
        <f>C126</f>
        <v>2016</v>
      </c>
      <c r="S165" s="332"/>
      <c r="T165" s="333"/>
      <c r="U165" s="333"/>
      <c r="V165" s="333"/>
      <c r="W165" s="333"/>
      <c r="X165" s="334"/>
      <c r="Y165" s="47"/>
      <c r="Z165" s="47"/>
      <c r="AA165" s="47"/>
      <c r="AB165" s="47"/>
      <c r="AC165" s="47"/>
    </row>
    <row r="166" spans="2:29" ht="15" customHeight="1" thickBot="1">
      <c r="B166" s="1757" t="str">
        <f t="shared" si="14"/>
        <v/>
      </c>
      <c r="C166" s="1925"/>
      <c r="D166" s="1222" t="str">
        <f t="shared" si="20"/>
        <v>8.1.1. Wsiewki poplonowe</v>
      </c>
      <c r="E166" s="1223">
        <f t="shared" si="20"/>
        <v>330</v>
      </c>
      <c r="F166" s="1240">
        <f t="shared" ref="F166:F171" si="21">R166</f>
        <v>0</v>
      </c>
      <c r="G166" s="1820">
        <f t="shared" si="19"/>
        <v>0</v>
      </c>
      <c r="H166" s="47"/>
      <c r="I166" s="328"/>
      <c r="J166" s="1921"/>
      <c r="K166" s="47"/>
      <c r="L166" s="1766"/>
      <c r="M166" s="1776">
        <f>IF(F168=F112,0,1)</f>
        <v>0</v>
      </c>
      <c r="N166" s="1761"/>
      <c r="R166" s="519">
        <f>'Pak8 s2'!K1410</f>
        <v>0</v>
      </c>
      <c r="S166" s="332"/>
      <c r="T166" s="333"/>
      <c r="U166" s="333"/>
      <c r="V166" s="333"/>
      <c r="W166" s="333"/>
      <c r="X166" s="334"/>
      <c r="Y166" s="47"/>
      <c r="Z166" s="47"/>
      <c r="AA166" s="47"/>
      <c r="AB166" s="47"/>
      <c r="AC166" s="47"/>
    </row>
    <row r="167" spans="2:29" ht="15" customHeight="1" thickBot="1">
      <c r="B167" s="1757" t="str">
        <f t="shared" si="14"/>
        <v/>
      </c>
      <c r="C167" s="1925"/>
      <c r="D167" s="1222" t="str">
        <f t="shared" si="20"/>
        <v>8.1.2. Wsiewki poplonowe - na obszarach zagrożonych erozją</v>
      </c>
      <c r="E167" s="1223">
        <f t="shared" si="20"/>
        <v>458</v>
      </c>
      <c r="F167" s="1240">
        <f t="shared" si="21"/>
        <v>0</v>
      </c>
      <c r="G167" s="1820">
        <f t="shared" si="19"/>
        <v>0</v>
      </c>
      <c r="H167" s="47"/>
      <c r="I167" s="328"/>
      <c r="J167" s="1921"/>
      <c r="K167" s="47"/>
      <c r="L167" s="1766"/>
      <c r="M167" s="1776"/>
      <c r="N167" s="1761"/>
      <c r="R167" s="519">
        <f>'Pak8 s2'!K1411</f>
        <v>0</v>
      </c>
      <c r="S167" s="332"/>
      <c r="T167" s="333"/>
      <c r="U167" s="333"/>
      <c r="V167" s="333"/>
      <c r="W167" s="333"/>
      <c r="X167" s="334"/>
      <c r="Y167" s="47"/>
      <c r="Z167" s="47"/>
      <c r="AA167" s="47"/>
      <c r="AB167" s="47"/>
      <c r="AC167" s="47"/>
    </row>
    <row r="168" spans="2:29" ht="15" customHeight="1" thickBot="1">
      <c r="B168" s="1757" t="str">
        <f t="shared" si="14"/>
        <v/>
      </c>
      <c r="C168" s="1925"/>
      <c r="D168" s="1222" t="str">
        <f t="shared" si="20"/>
        <v>8.2.1. Międzyplon ozimy</v>
      </c>
      <c r="E168" s="1223">
        <f t="shared" si="20"/>
        <v>420</v>
      </c>
      <c r="F168" s="1240">
        <f t="shared" si="21"/>
        <v>0</v>
      </c>
      <c r="G168" s="1820">
        <f t="shared" si="19"/>
        <v>0</v>
      </c>
      <c r="H168" s="47"/>
      <c r="I168" s="328"/>
      <c r="J168" s="1921"/>
      <c r="K168" s="47"/>
      <c r="L168" s="1766"/>
      <c r="M168" s="1781">
        <f>IF(F170=F114,0,1)</f>
        <v>0</v>
      </c>
      <c r="P168" s="19"/>
      <c r="Q168" s="19"/>
      <c r="R168" s="519">
        <f>'Pak8 s2'!K1412</f>
        <v>0</v>
      </c>
      <c r="S168" s="332"/>
      <c r="T168" s="333"/>
      <c r="U168" s="333"/>
      <c r="V168" s="333"/>
      <c r="W168" s="333"/>
      <c r="X168" s="334"/>
      <c r="Y168" s="47"/>
      <c r="Z168" s="47"/>
      <c r="AA168" s="47"/>
      <c r="AB168" s="47"/>
      <c r="AC168" s="47"/>
    </row>
    <row r="169" spans="2:29" ht="15" customHeight="1">
      <c r="B169" s="1757" t="str">
        <f t="shared" si="14"/>
        <v/>
      </c>
      <c r="C169" s="1925"/>
      <c r="D169" s="1222" t="str">
        <f t="shared" si="20"/>
        <v>8.2.2. Międzyplon ozimy - na obszarach zagrożonych erozją</v>
      </c>
      <c r="E169" s="1223">
        <f t="shared" si="20"/>
        <v>750</v>
      </c>
      <c r="F169" s="1240">
        <f t="shared" si="21"/>
        <v>0</v>
      </c>
      <c r="G169" s="1820">
        <f t="shared" si="19"/>
        <v>0</v>
      </c>
      <c r="H169" s="47"/>
      <c r="I169" s="328"/>
      <c r="J169" s="1921"/>
      <c r="K169" s="47"/>
      <c r="L169" s="1766"/>
      <c r="M169" s="299"/>
      <c r="P169" s="19"/>
      <c r="Q169" s="19"/>
      <c r="R169" s="519">
        <f>'Pak8 s2'!K1413</f>
        <v>0</v>
      </c>
      <c r="S169" s="332"/>
      <c r="T169" s="333"/>
      <c r="U169" s="333"/>
      <c r="V169" s="333"/>
      <c r="W169" s="333"/>
      <c r="X169" s="334"/>
      <c r="Y169" s="47"/>
      <c r="Z169" s="47"/>
      <c r="AA169" s="47"/>
      <c r="AB169" s="47"/>
      <c r="AC169" s="47"/>
    </row>
    <row r="170" spans="2:29" ht="15" customHeight="1">
      <c r="B170" s="1757" t="str">
        <f t="shared" si="14"/>
        <v/>
      </c>
      <c r="C170" s="1925"/>
      <c r="D170" s="1222" t="str">
        <f t="shared" si="20"/>
        <v>8.3.1. Międzyplon ścierniskowy</v>
      </c>
      <c r="E170" s="1223">
        <f t="shared" si="20"/>
        <v>400</v>
      </c>
      <c r="F170" s="1240">
        <f t="shared" si="21"/>
        <v>0</v>
      </c>
      <c r="G170" s="1820">
        <f t="shared" si="19"/>
        <v>0</v>
      </c>
      <c r="H170" s="47"/>
      <c r="I170" s="328"/>
      <c r="J170" s="1921"/>
      <c r="K170" s="326"/>
      <c r="L170" s="1762">
        <f>SUM(F166:F171)</f>
        <v>0</v>
      </c>
      <c r="P170" s="19"/>
      <c r="Q170" s="19"/>
      <c r="R170" s="519">
        <f>'Pak8 s2'!K1414</f>
        <v>0</v>
      </c>
      <c r="S170" s="332"/>
      <c r="T170" s="333"/>
      <c r="U170" s="333"/>
      <c r="V170" s="333"/>
      <c r="W170" s="333"/>
      <c r="X170" s="334"/>
      <c r="Y170" s="47"/>
      <c r="Z170" s="47"/>
      <c r="AA170" s="47"/>
      <c r="AB170" s="47"/>
      <c r="AC170" s="47"/>
    </row>
    <row r="171" spans="2:29" ht="15" customHeight="1">
      <c r="B171" s="1757" t="str">
        <f t="shared" si="14"/>
        <v/>
      </c>
      <c r="C171" s="1925"/>
      <c r="D171" s="1222" t="str">
        <f t="shared" si="20"/>
        <v>8.3.2. Międzyplon ścierniskowy - na obszarach zagrożonych erozją</v>
      </c>
      <c r="E171" s="1223">
        <f t="shared" si="20"/>
        <v>690</v>
      </c>
      <c r="F171" s="1240">
        <f t="shared" si="21"/>
        <v>0</v>
      </c>
      <c r="G171" s="1820">
        <f t="shared" si="19"/>
        <v>0</v>
      </c>
      <c r="H171" s="47"/>
      <c r="I171" s="328"/>
      <c r="J171" s="326"/>
      <c r="K171" s="326"/>
      <c r="L171" s="1762"/>
      <c r="P171" s="19"/>
      <c r="Q171" s="19"/>
      <c r="R171" s="519">
        <f>'Pak8 s2'!K1415</f>
        <v>0</v>
      </c>
      <c r="S171" s="332"/>
      <c r="T171" s="333"/>
      <c r="U171" s="333"/>
      <c r="V171" s="333"/>
      <c r="W171" s="333"/>
      <c r="X171" s="334"/>
      <c r="Y171" s="47"/>
      <c r="Z171" s="47"/>
      <c r="AA171" s="47"/>
      <c r="AB171" s="47"/>
      <c r="AC171" s="47"/>
    </row>
    <row r="172" spans="2:29" ht="15" hidden="1" customHeight="1">
      <c r="B172" s="1757"/>
      <c r="C172" s="1925"/>
      <c r="D172" s="1232"/>
      <c r="E172" s="1233"/>
      <c r="F172" s="1234"/>
      <c r="G172" s="1816"/>
      <c r="H172" s="47"/>
      <c r="I172" s="328"/>
      <c r="J172" s="326"/>
      <c r="K172" s="326"/>
      <c r="L172" s="1762"/>
      <c r="P172" s="19"/>
      <c r="Q172" s="19"/>
      <c r="R172" s="930"/>
      <c r="S172" s="332"/>
      <c r="T172" s="333"/>
      <c r="U172" s="333"/>
      <c r="V172" s="333"/>
      <c r="W172" s="333"/>
      <c r="X172" s="334"/>
      <c r="Y172" s="47"/>
      <c r="Z172" s="47"/>
      <c r="AA172" s="47"/>
      <c r="AB172" s="47"/>
      <c r="AC172" s="47"/>
    </row>
    <row r="173" spans="2:29" ht="15" hidden="1" customHeight="1">
      <c r="B173" s="1757"/>
      <c r="C173" s="1925"/>
      <c r="D173" s="1232"/>
      <c r="E173" s="1233"/>
      <c r="F173" s="1234"/>
      <c r="G173" s="1816"/>
      <c r="H173" s="47"/>
      <c r="I173" s="328"/>
      <c r="J173" s="326"/>
      <c r="K173" s="326"/>
      <c r="L173" s="1762"/>
      <c r="P173" s="19"/>
      <c r="Q173" s="19"/>
      <c r="R173" s="930"/>
      <c r="S173" s="332"/>
      <c r="T173" s="333"/>
      <c r="U173" s="333"/>
      <c r="V173" s="333"/>
      <c r="W173" s="333"/>
      <c r="X173" s="334"/>
      <c r="Y173" s="47"/>
      <c r="Z173" s="47"/>
      <c r="AA173" s="47"/>
      <c r="AB173" s="47"/>
      <c r="AC173" s="47"/>
    </row>
    <row r="174" spans="2:29" ht="15" customHeight="1">
      <c r="B174" s="1757" t="str">
        <f t="shared" si="14"/>
        <v/>
      </c>
      <c r="C174" s="1925"/>
      <c r="D174" s="1232" t="str">
        <f t="shared" ref="D174:F175" si="22">D118</f>
        <v>9.3. Utrzymanie 2-metrowych miedz śródpolnych</v>
      </c>
      <c r="E174" s="1233">
        <f t="shared" si="22"/>
        <v>12.7</v>
      </c>
      <c r="F174" s="1234">
        <f t="shared" si="22"/>
        <v>0</v>
      </c>
      <c r="G174" s="1816">
        <f>E174*F174/100</f>
        <v>0</v>
      </c>
      <c r="H174" s="47"/>
      <c r="I174" s="328"/>
      <c r="J174" s="326"/>
      <c r="K174" s="326"/>
      <c r="L174" s="1762"/>
      <c r="P174" s="19"/>
      <c r="Q174" s="19"/>
      <c r="R174" s="930"/>
      <c r="S174" s="332"/>
      <c r="T174" s="333"/>
      <c r="U174" s="333"/>
      <c r="V174" s="333"/>
      <c r="W174" s="333"/>
      <c r="X174" s="334"/>
      <c r="Y174" s="47"/>
      <c r="Z174" s="47"/>
      <c r="AA174" s="47"/>
      <c r="AB174" s="47"/>
      <c r="AC174" s="47"/>
    </row>
    <row r="175" spans="2:29" ht="15" customHeight="1" thickBot="1">
      <c r="B175" s="1757" t="str">
        <f t="shared" si="14"/>
        <v/>
      </c>
      <c r="C175" s="1925"/>
      <c r="D175" s="1232" t="str">
        <f t="shared" si="22"/>
        <v>9.4. Utrzymanie 5-metrowych miedz śródpolnych</v>
      </c>
      <c r="E175" s="1233">
        <f t="shared" si="22"/>
        <v>31.7</v>
      </c>
      <c r="F175" s="1237">
        <f t="shared" si="22"/>
        <v>0</v>
      </c>
      <c r="G175" s="1816">
        <f>E175*F175/100</f>
        <v>0</v>
      </c>
      <c r="H175" s="47"/>
      <c r="I175" s="328"/>
      <c r="J175" s="326"/>
      <c r="K175" s="326"/>
      <c r="L175" s="1762"/>
      <c r="P175" s="19"/>
      <c r="Q175" s="19"/>
      <c r="R175" s="930"/>
      <c r="S175" s="332"/>
      <c r="T175" s="333"/>
      <c r="U175" s="333"/>
      <c r="V175" s="333"/>
      <c r="W175" s="333"/>
      <c r="X175" s="334"/>
      <c r="Y175" s="47"/>
      <c r="Z175" s="47"/>
      <c r="AA175" s="47"/>
      <c r="AB175" s="47"/>
      <c r="AC175" s="47"/>
    </row>
    <row r="176" spans="2:29" s="19" customFormat="1" ht="21" customHeight="1" thickBot="1">
      <c r="B176" s="1771" t="s">
        <v>49</v>
      </c>
      <c r="C176" s="1912" t="str">
        <f>"Szacunkowa płatność dla gospodarstwa za  "&amp;M3+2&amp;" rok           RAZEM:"</f>
        <v>Szacunkowa płatność dla gospodarstwa za  2016 rok           RAZEM:</v>
      </c>
      <c r="D176" s="1913"/>
      <c r="E176" s="1913"/>
      <c r="F176" s="1914"/>
      <c r="G176" s="1821">
        <f>SUM(G126:G175)</f>
        <v>0</v>
      </c>
      <c r="H176" s="47"/>
      <c r="I176" s="288"/>
      <c r="J176" s="47"/>
      <c r="K176" s="47"/>
      <c r="L176" s="27"/>
      <c r="M176" s="27"/>
      <c r="N176" s="27"/>
      <c r="O176" s="27"/>
      <c r="P176" s="27"/>
      <c r="Q176" s="27"/>
      <c r="R176" s="47"/>
      <c r="S176" s="332"/>
      <c r="T176" s="333"/>
      <c r="U176" s="333"/>
      <c r="V176" s="333"/>
      <c r="W176" s="333"/>
      <c r="X176" s="334"/>
      <c r="Y176" s="51"/>
      <c r="Z176" s="51"/>
      <c r="AA176" s="51"/>
      <c r="AB176" s="51"/>
      <c r="AC176" s="51"/>
    </row>
    <row r="177" spans="2:29" ht="11.25" customHeight="1">
      <c r="B177" s="1771" t="s">
        <v>49</v>
      </c>
      <c r="C177" s="47"/>
      <c r="D177" s="47"/>
      <c r="E177" s="47"/>
      <c r="F177" s="47"/>
      <c r="G177" s="1822"/>
      <c r="H177" s="47"/>
      <c r="I177" s="47"/>
      <c r="J177" s="47"/>
      <c r="K177" s="47"/>
      <c r="L177" s="47"/>
      <c r="R177" s="47"/>
      <c r="S177" s="332"/>
      <c r="T177" s="333"/>
      <c r="U177" s="333"/>
      <c r="V177" s="333"/>
      <c r="W177" s="333"/>
      <c r="X177" s="334"/>
      <c r="Y177" s="47"/>
      <c r="Z177" s="47"/>
      <c r="AA177" s="47"/>
      <c r="AB177" s="47"/>
      <c r="AC177" s="47"/>
    </row>
    <row r="178" spans="2:29" ht="9" customHeight="1">
      <c r="B178" s="1772">
        <f>F178</f>
        <v>0</v>
      </c>
      <c r="C178" s="47"/>
      <c r="D178" s="47"/>
      <c r="E178" s="47"/>
      <c r="F178" s="47"/>
      <c r="G178" s="1822"/>
      <c r="H178" s="47"/>
      <c r="I178" s="47"/>
      <c r="J178" s="47"/>
      <c r="K178" s="47"/>
      <c r="L178" s="47"/>
      <c r="R178" s="47"/>
      <c r="S178" s="332"/>
      <c r="T178" s="333"/>
      <c r="U178" s="333"/>
      <c r="V178" s="333"/>
      <c r="W178" s="333"/>
      <c r="X178" s="334"/>
      <c r="Y178" s="47"/>
      <c r="Z178" s="47"/>
      <c r="AA178" s="47"/>
      <c r="AB178" s="47"/>
      <c r="AC178" s="47"/>
    </row>
    <row r="179" spans="2:29" ht="9" customHeight="1">
      <c r="B179" s="1772">
        <f>F179</f>
        <v>0</v>
      </c>
      <c r="C179" s="47"/>
      <c r="D179" s="47"/>
      <c r="E179" s="47"/>
      <c r="F179" s="47"/>
      <c r="G179" s="1822"/>
      <c r="H179" s="47"/>
      <c r="I179" s="47"/>
      <c r="J179" s="47"/>
      <c r="K179" s="47"/>
      <c r="L179" s="47"/>
      <c r="R179" s="47"/>
      <c r="S179" s="332"/>
      <c r="T179" s="333"/>
      <c r="U179" s="333"/>
      <c r="V179" s="333"/>
      <c r="W179" s="333"/>
      <c r="X179" s="334"/>
      <c r="Y179" s="47"/>
      <c r="Z179" s="47"/>
      <c r="AA179" s="47"/>
      <c r="AB179" s="47"/>
      <c r="AC179" s="47"/>
    </row>
    <row r="180" spans="2:29" ht="9" customHeight="1" thickBot="1">
      <c r="B180" s="1772">
        <f>F180</f>
        <v>0</v>
      </c>
      <c r="C180" s="47"/>
      <c r="D180" s="47"/>
      <c r="E180" s="47"/>
      <c r="F180" s="47"/>
      <c r="G180" s="1822"/>
      <c r="H180" s="47"/>
      <c r="I180" s="47"/>
      <c r="J180" s="47"/>
      <c r="K180" s="47"/>
      <c r="L180" s="47"/>
      <c r="R180" s="47"/>
      <c r="S180" s="332"/>
      <c r="T180" s="333"/>
      <c r="U180" s="333"/>
      <c r="V180" s="333"/>
      <c r="W180" s="333"/>
      <c r="X180" s="334"/>
      <c r="Y180" s="47"/>
      <c r="Z180" s="47"/>
      <c r="AA180" s="47"/>
      <c r="AB180" s="47"/>
      <c r="AC180" s="47"/>
    </row>
    <row r="181" spans="2:29" ht="65.25" customHeight="1" thickBot="1">
      <c r="B181" s="1757" t="str">
        <f t="shared" ref="B181:B228" si="23">IF(F181&gt;0,"Wypełnione","")</f>
        <v>Wypełnione</v>
      </c>
      <c r="C181" s="202" t="str">
        <f>"Rok "&amp;M$3+3</f>
        <v>Rok 2017</v>
      </c>
      <c r="D181" s="202" t="s">
        <v>1150</v>
      </c>
      <c r="E181" s="202" t="str">
        <f>E125</f>
        <v>Stawka jednostkowa zł  za
(ha / szt.
100 mb.)</v>
      </c>
      <c r="F181" s="216" t="str">
        <f>F125</f>
        <v>Ilość w (ha / szt. mb.) do których przysługuje dopłata w określonej wysokości *</v>
      </c>
      <c r="G181" s="1823" t="str">
        <f>G125</f>
        <v>Szacunkowa płatność za wariant za rok</v>
      </c>
      <c r="H181" s="47"/>
      <c r="I181" s="328"/>
      <c r="J181" s="1916" t="str">
        <f>IF(M181&gt;0,"Zmniejszenie płatności z powodu degresywności. Oblicz i wpisz wartość samodzielnie.","")</f>
        <v/>
      </c>
      <c r="K181" s="47"/>
      <c r="L181" s="47"/>
      <c r="M181" s="1774">
        <f>IF(F182=F126,0,1)*O181</f>
        <v>0</v>
      </c>
      <c r="O181" s="1775">
        <f>IF(F182&gt;100,1,0)</f>
        <v>0</v>
      </c>
      <c r="P181" s="27" t="s">
        <v>2749</v>
      </c>
      <c r="R181" s="47"/>
      <c r="S181" s="332"/>
      <c r="T181" s="333"/>
      <c r="U181" s="333"/>
      <c r="V181" s="333"/>
      <c r="W181" s="333"/>
      <c r="X181" s="334"/>
      <c r="Y181" s="47"/>
      <c r="Z181" s="47"/>
      <c r="AA181" s="47"/>
      <c r="AB181" s="47"/>
      <c r="AC181" s="47"/>
    </row>
    <row r="182" spans="2:29" ht="15" customHeight="1" thickBot="1">
      <c r="B182" s="1757" t="str">
        <f t="shared" si="23"/>
        <v/>
      </c>
      <c r="C182" s="1922">
        <f>C126+1</f>
        <v>2017</v>
      </c>
      <c r="D182" s="1220" t="str">
        <f t="shared" ref="D182:G186" si="24">D126</f>
        <v>1.1. Zrównoważony system gospodarowania</v>
      </c>
      <c r="E182" s="1221">
        <f t="shared" si="24"/>
        <v>360</v>
      </c>
      <c r="F182" s="953">
        <f t="shared" si="24"/>
        <v>0</v>
      </c>
      <c r="G182" s="1817">
        <f>G126</f>
        <v>0</v>
      </c>
      <c r="H182" s="1806" t="s">
        <v>2853</v>
      </c>
      <c r="I182" s="328"/>
      <c r="J182" s="1916"/>
      <c r="K182" s="47"/>
      <c r="L182" s="47"/>
      <c r="M182" s="47" t="s">
        <v>2745</v>
      </c>
      <c r="N182" s="47" t="s">
        <v>2746</v>
      </c>
      <c r="O182" s="47" t="s">
        <v>2747</v>
      </c>
      <c r="R182" s="47"/>
      <c r="S182" s="332"/>
      <c r="T182" s="333"/>
      <c r="U182" s="333"/>
      <c r="V182" s="333"/>
      <c r="W182" s="333"/>
      <c r="X182" s="334"/>
      <c r="Y182" s="47"/>
      <c r="Z182" s="47"/>
      <c r="AA182" s="47"/>
      <c r="AB182" s="47"/>
      <c r="AC182" s="47"/>
    </row>
    <row r="183" spans="2:29" ht="15" customHeight="1" thickBot="1">
      <c r="B183" s="1757" t="str">
        <f t="shared" si="23"/>
        <v/>
      </c>
      <c r="C183" s="1923"/>
      <c r="D183" s="1222" t="str">
        <f t="shared" si="24"/>
        <v>2.1. Uprawy rolnicze (dla których zakończono okres przestawiania)</v>
      </c>
      <c r="E183" s="1223">
        <f t="shared" si="24"/>
        <v>790</v>
      </c>
      <c r="F183" s="953">
        <f t="shared" si="24"/>
        <v>0</v>
      </c>
      <c r="G183" s="1818">
        <f t="shared" si="24"/>
        <v>0</v>
      </c>
      <c r="H183" s="1806" t="s">
        <v>2854</v>
      </c>
      <c r="I183" s="328"/>
      <c r="J183" s="1919" t="str">
        <f>IF(O183&gt;100,"Zmniejszenie płatności z powodu degresywności. Oblicz i wpisz wartości samodzielnie.","")</f>
        <v/>
      </c>
      <c r="K183" s="47"/>
      <c r="M183" s="1776">
        <f>IF(F183=F127,0,1)</f>
        <v>0</v>
      </c>
      <c r="N183" s="1777">
        <f>IF(SUM(M183:M188)&gt;0,1,0)*P183</f>
        <v>0</v>
      </c>
      <c r="O183" s="1778">
        <f>L185*N183</f>
        <v>0</v>
      </c>
      <c r="P183" s="1775">
        <f>IF(L185&gt;100,1,0)</f>
        <v>0</v>
      </c>
      <c r="R183" s="47"/>
      <c r="S183" s="332"/>
      <c r="T183" s="333"/>
      <c r="U183" s="494">
        <f>SUM(F183:F188)</f>
        <v>0</v>
      </c>
      <c r="V183" s="333"/>
      <c r="W183" s="333"/>
      <c r="X183" s="334"/>
      <c r="Y183" s="47"/>
      <c r="Z183" s="47"/>
      <c r="AA183" s="47"/>
      <c r="AB183" s="47"/>
      <c r="AC183" s="47"/>
    </row>
    <row r="184" spans="2:29" ht="15" customHeight="1" thickBot="1">
      <c r="B184" s="1757" t="str">
        <f t="shared" si="23"/>
        <v/>
      </c>
      <c r="C184" s="1923"/>
      <c r="D184" s="1222" t="str">
        <f t="shared" si="24"/>
        <v>2.3. Trwałe użytki zielone (dla których zakończono okres przestawiania)</v>
      </c>
      <c r="E184" s="1223">
        <f t="shared" si="24"/>
        <v>260</v>
      </c>
      <c r="F184" s="953">
        <f t="shared" si="24"/>
        <v>0</v>
      </c>
      <c r="G184" s="1818">
        <f t="shared" si="24"/>
        <v>0</v>
      </c>
      <c r="H184" s="1806" t="s">
        <v>2855</v>
      </c>
      <c r="I184" s="328"/>
      <c r="J184" s="1919"/>
      <c r="K184" s="47"/>
      <c r="M184" s="1776">
        <f>IF(F184=F128,0,1)</f>
        <v>0</v>
      </c>
      <c r="R184" s="47"/>
      <c r="S184" s="332"/>
      <c r="T184" s="333"/>
      <c r="U184" s="333"/>
      <c r="V184" s="333"/>
      <c r="W184" s="333"/>
      <c r="X184" s="334"/>
      <c r="Y184" s="47"/>
      <c r="Z184" s="47"/>
      <c r="AA184" s="47"/>
      <c r="AB184" s="47"/>
      <c r="AC184" s="47"/>
    </row>
    <row r="185" spans="2:29" ht="15" customHeight="1" thickBot="1">
      <c r="B185" s="1757" t="str">
        <f t="shared" si="23"/>
        <v/>
      </c>
      <c r="C185" s="1923"/>
      <c r="D185" s="1222" t="str">
        <f t="shared" si="24"/>
        <v>2.5. Uprawy warzywne (dla których zakończono okres przestawiania)</v>
      </c>
      <c r="E185" s="1223">
        <f t="shared" si="24"/>
        <v>1300</v>
      </c>
      <c r="F185" s="953">
        <f t="shared" si="24"/>
        <v>0</v>
      </c>
      <c r="G185" s="1818">
        <f t="shared" si="24"/>
        <v>0</v>
      </c>
      <c r="H185" s="47"/>
      <c r="I185" s="328"/>
      <c r="J185" s="1919"/>
      <c r="K185" s="47"/>
      <c r="L185" s="1762">
        <f>SUM(F183:F188)</f>
        <v>0</v>
      </c>
      <c r="M185" s="1776">
        <f>IF(F185=F129,0,1)</f>
        <v>0</v>
      </c>
      <c r="R185" s="47"/>
      <c r="S185" s="332"/>
      <c r="T185" s="333"/>
      <c r="U185" s="333"/>
      <c r="V185" s="333"/>
      <c r="W185" s="333"/>
      <c r="X185" s="334"/>
      <c r="Y185" s="47"/>
      <c r="Z185" s="47"/>
      <c r="AA185" s="47"/>
      <c r="AB185" s="47"/>
      <c r="AC185" s="47"/>
    </row>
    <row r="186" spans="2:29" ht="15" customHeight="1" thickBot="1">
      <c r="B186" s="1757" t="str">
        <f t="shared" si="23"/>
        <v/>
      </c>
      <c r="C186" s="1923"/>
      <c r="D186" s="1222" t="str">
        <f t="shared" si="24"/>
        <v>2.7. Uprawy zielarskie (dla których zakończono okres przestawiania)</v>
      </c>
      <c r="E186" s="1223">
        <f t="shared" si="24"/>
        <v>1050</v>
      </c>
      <c r="F186" s="953">
        <f t="shared" si="24"/>
        <v>0</v>
      </c>
      <c r="G186" s="1818">
        <f t="shared" si="24"/>
        <v>0</v>
      </c>
      <c r="H186" s="47"/>
      <c r="I186" s="328"/>
      <c r="J186" s="1919"/>
      <c r="K186" s="327"/>
      <c r="M186" s="1776">
        <f>IF(F186=F130,0,1)</f>
        <v>0</v>
      </c>
      <c r="R186" s="47"/>
      <c r="S186" s="332"/>
      <c r="T186" s="333"/>
      <c r="U186" s="333"/>
      <c r="V186" s="333"/>
      <c r="W186" s="333"/>
      <c r="X186" s="334"/>
      <c r="Y186" s="47"/>
      <c r="Z186" s="47"/>
      <c r="AA186" s="47"/>
      <c r="AB186" s="47"/>
      <c r="AC186" s="47"/>
    </row>
    <row r="187" spans="2:29" ht="15" customHeight="1" thickBot="1">
      <c r="B187" s="1757" t="str">
        <f t="shared" si="23"/>
        <v/>
      </c>
      <c r="C187" s="1923"/>
      <c r="D187" s="1222" t="str">
        <f>D131</f>
        <v xml:space="preserve">2.9. Uprawy sadownicze i jagodowe (dla których zakończono okres przestawiania) </v>
      </c>
      <c r="E187" s="1223">
        <f>E131</f>
        <v>1540</v>
      </c>
      <c r="F187" s="953">
        <f>F131+F132</f>
        <v>0</v>
      </c>
      <c r="G187" s="1818">
        <f>G131+G132</f>
        <v>0</v>
      </c>
      <c r="H187" s="47"/>
      <c r="I187" s="328"/>
      <c r="J187" s="1919"/>
      <c r="K187" s="327"/>
      <c r="M187" s="1776">
        <f>IF(F187=F131,0,1)</f>
        <v>0</v>
      </c>
      <c r="R187" s="47"/>
      <c r="S187" s="332"/>
      <c r="T187" s="333"/>
      <c r="U187" s="333"/>
      <c r="V187" s="333"/>
      <c r="W187" s="333"/>
      <c r="X187" s="334"/>
      <c r="Y187" s="47"/>
      <c r="Z187" s="47"/>
      <c r="AA187" s="47"/>
      <c r="AB187" s="47"/>
      <c r="AC187" s="47"/>
    </row>
    <row r="188" spans="2:29" ht="15" customHeight="1" thickBot="1">
      <c r="B188" s="1757" t="str">
        <f t="shared" si="23"/>
        <v/>
      </c>
      <c r="C188" s="1923"/>
      <c r="D188" s="1222" t="str">
        <f>D133</f>
        <v>2.11. Pozostałe uprawy sadownicze i jagodowe (dla których zakończono okres przestawiania)</v>
      </c>
      <c r="E188" s="1223">
        <f>E133</f>
        <v>650</v>
      </c>
      <c r="F188" s="953">
        <f>F133+F134</f>
        <v>0</v>
      </c>
      <c r="G188" s="1818">
        <f>G133+G134</f>
        <v>0</v>
      </c>
      <c r="H188" s="47"/>
      <c r="I188" s="328"/>
      <c r="J188" s="1919"/>
      <c r="K188" s="327"/>
      <c r="M188" s="1776">
        <f>IF(F188=F133,0,1)</f>
        <v>0</v>
      </c>
      <c r="R188" s="47"/>
      <c r="S188" s="332"/>
      <c r="T188" s="333"/>
      <c r="U188" s="333"/>
      <c r="V188" s="333"/>
      <c r="W188" s="333"/>
      <c r="X188" s="334"/>
      <c r="Y188" s="47"/>
      <c r="Z188" s="47"/>
      <c r="AA188" s="47"/>
      <c r="AB188" s="47"/>
      <c r="AC188" s="47"/>
    </row>
    <row r="189" spans="2:29" ht="15" customHeight="1" thickBot="1">
      <c r="B189" s="1757"/>
      <c r="C189" s="1923"/>
      <c r="D189" s="1226"/>
      <c r="E189" s="1227"/>
      <c r="F189" s="953"/>
      <c r="G189" s="1819"/>
      <c r="H189" s="47"/>
      <c r="I189" s="328"/>
      <c r="J189" s="327"/>
      <c r="K189" s="327"/>
      <c r="M189" s="1776"/>
      <c r="R189" s="47"/>
      <c r="S189" s="332"/>
      <c r="T189" s="333"/>
      <c r="U189" s="333"/>
      <c r="V189" s="333"/>
      <c r="W189" s="333"/>
      <c r="X189" s="334"/>
      <c r="Y189" s="47"/>
      <c r="Z189" s="47"/>
      <c r="AA189" s="47"/>
      <c r="AB189" s="47"/>
      <c r="AC189" s="47"/>
    </row>
    <row r="190" spans="2:29" ht="15" customHeight="1" thickBot="1">
      <c r="B190" s="1757" t="str">
        <f t="shared" si="23"/>
        <v/>
      </c>
      <c r="C190" s="1923"/>
      <c r="D190" s="1763" t="str">
        <f>D136</f>
        <v>3.1.2. Ekstensywna gospodarka na łąkach i pastwiskach na obszarach Natura 2000</v>
      </c>
      <c r="E190" s="1764">
        <f>E136</f>
        <v>500</v>
      </c>
      <c r="F190" s="953">
        <f>F136</f>
        <v>0</v>
      </c>
      <c r="G190" s="1819">
        <f>G136</f>
        <v>0</v>
      </c>
      <c r="H190" s="1806" t="s">
        <v>2857</v>
      </c>
      <c r="I190" s="328"/>
      <c r="J190" s="1916" t="str">
        <f>IF(M190&gt;0,"Zmniejszenie płatności z powodu degresywności. Sprawdź i wpisz wartość samodzielnie.","")</f>
        <v/>
      </c>
      <c r="K190" s="329"/>
      <c r="L190" s="47"/>
      <c r="M190" s="1774">
        <f>IF(F189=F135,0,1)*O190</f>
        <v>0</v>
      </c>
      <c r="N190" s="47"/>
      <c r="O190" s="1775">
        <f>IF(F189&gt;10,1,0)</f>
        <v>0</v>
      </c>
      <c r="R190" s="47"/>
      <c r="S190" s="332"/>
      <c r="T190" s="333"/>
      <c r="U190" s="333"/>
      <c r="V190" s="333"/>
      <c r="W190" s="333"/>
      <c r="X190" s="334"/>
      <c r="Y190" s="47"/>
      <c r="Z190" s="47"/>
      <c r="AA190" s="47"/>
      <c r="AB190" s="47"/>
      <c r="AC190" s="47"/>
    </row>
    <row r="191" spans="2:29" ht="15" customHeight="1">
      <c r="B191" s="1757" t="str">
        <f t="shared" si="23"/>
        <v/>
      </c>
      <c r="C191" s="1923"/>
      <c r="D191" s="1222" t="str">
        <f t="shared" ref="D191:G200" si="25">D137</f>
        <v>4.1. Ochrona siedlisk lęgowych ptaków</v>
      </c>
      <c r="E191" s="1223">
        <f t="shared" si="25"/>
        <v>1200</v>
      </c>
      <c r="F191" s="953">
        <f t="shared" si="25"/>
        <v>0</v>
      </c>
      <c r="G191" s="1811">
        <f t="shared" si="25"/>
        <v>0</v>
      </c>
      <c r="H191" s="1806" t="s">
        <v>2856</v>
      </c>
      <c r="I191" s="328"/>
      <c r="J191" s="1916"/>
      <c r="K191" s="329"/>
      <c r="R191" s="47"/>
      <c r="S191" s="332"/>
      <c r="T191" s="333"/>
      <c r="U191" s="333"/>
      <c r="V191" s="333"/>
      <c r="W191" s="333"/>
      <c r="X191" s="334"/>
      <c r="Y191" s="47"/>
      <c r="Z191" s="47"/>
      <c r="AA191" s="47"/>
      <c r="AB191" s="47"/>
      <c r="AC191" s="47"/>
    </row>
    <row r="192" spans="2:29" ht="15" customHeight="1">
      <c r="B192" s="1757" t="str">
        <f t="shared" si="23"/>
        <v/>
      </c>
      <c r="C192" s="1923"/>
      <c r="D192" s="1222" t="str">
        <f t="shared" si="25"/>
        <v xml:space="preserve">4.2. Mechowiska </v>
      </c>
      <c r="E192" s="1223">
        <f t="shared" si="25"/>
        <v>1200</v>
      </c>
      <c r="F192" s="953">
        <f t="shared" si="25"/>
        <v>0</v>
      </c>
      <c r="G192" s="1811">
        <f t="shared" si="25"/>
        <v>0</v>
      </c>
      <c r="H192" s="47"/>
      <c r="I192" s="328"/>
      <c r="J192" s="1916"/>
      <c r="K192" s="329"/>
      <c r="R192" s="47"/>
      <c r="S192" s="332"/>
      <c r="T192" s="333"/>
      <c r="U192" s="333"/>
      <c r="V192" s="333"/>
      <c r="W192" s="333"/>
      <c r="X192" s="334"/>
      <c r="Y192" s="47"/>
      <c r="Z192" s="47"/>
      <c r="AA192" s="47"/>
      <c r="AB192" s="47"/>
      <c r="AC192" s="47"/>
    </row>
    <row r="193" spans="2:29" ht="15" customHeight="1">
      <c r="B193" s="1757" t="str">
        <f t="shared" si="23"/>
        <v/>
      </c>
      <c r="C193" s="1923"/>
      <c r="D193" s="1222" t="str">
        <f t="shared" si="25"/>
        <v>4.3. Szuwary wielkoturzycowe</v>
      </c>
      <c r="E193" s="1223">
        <f t="shared" si="25"/>
        <v>800</v>
      </c>
      <c r="F193" s="953">
        <f t="shared" si="25"/>
        <v>0</v>
      </c>
      <c r="G193" s="1811">
        <f t="shared" si="25"/>
        <v>0</v>
      </c>
      <c r="H193" s="47"/>
      <c r="I193" s="328"/>
      <c r="J193" s="1916"/>
      <c r="K193" s="329"/>
      <c r="R193" s="47"/>
      <c r="S193" s="332"/>
      <c r="T193" s="333"/>
      <c r="U193" s="333"/>
      <c r="V193" s="333"/>
      <c r="W193" s="333"/>
      <c r="X193" s="334"/>
      <c r="Y193" s="47"/>
      <c r="Z193" s="47"/>
      <c r="AA193" s="47"/>
      <c r="AB193" s="47"/>
      <c r="AC193" s="47"/>
    </row>
    <row r="194" spans="2:29" ht="15" customHeight="1">
      <c r="B194" s="1757" t="str">
        <f t="shared" si="23"/>
        <v/>
      </c>
      <c r="C194" s="1923"/>
      <c r="D194" s="1222" t="str">
        <f t="shared" si="25"/>
        <v>4.4. Łąki trzęślicowe i selernicowe</v>
      </c>
      <c r="E194" s="1223">
        <f t="shared" si="25"/>
        <v>1200</v>
      </c>
      <c r="F194" s="953">
        <f t="shared" si="25"/>
        <v>0</v>
      </c>
      <c r="G194" s="1811">
        <f t="shared" si="25"/>
        <v>0</v>
      </c>
      <c r="H194" s="47"/>
      <c r="I194" s="328"/>
      <c r="J194" s="47"/>
      <c r="K194" s="47"/>
      <c r="R194" s="47"/>
      <c r="S194" s="332"/>
      <c r="T194" s="333"/>
      <c r="U194" s="333"/>
      <c r="V194" s="333"/>
      <c r="W194" s="333"/>
      <c r="X194" s="334"/>
      <c r="Y194" s="47"/>
      <c r="Z194" s="47"/>
      <c r="AA194" s="47"/>
      <c r="AB194" s="47"/>
      <c r="AC194" s="47"/>
    </row>
    <row r="195" spans="2:29" ht="15" customHeight="1">
      <c r="B195" s="1757" t="str">
        <f t="shared" si="23"/>
        <v/>
      </c>
      <c r="C195" s="1923"/>
      <c r="D195" s="1222" t="str">
        <f t="shared" si="25"/>
        <v>4.5. Murawy ciepłolubne</v>
      </c>
      <c r="E195" s="1223">
        <f t="shared" si="25"/>
        <v>1200</v>
      </c>
      <c r="F195" s="953">
        <f t="shared" si="25"/>
        <v>0</v>
      </c>
      <c r="G195" s="1811">
        <f t="shared" si="25"/>
        <v>0</v>
      </c>
      <c r="H195" s="47"/>
      <c r="I195" s="328"/>
      <c r="J195" s="47"/>
      <c r="K195" s="47"/>
      <c r="R195" s="47"/>
      <c r="S195" s="332"/>
      <c r="T195" s="333"/>
      <c r="U195" s="333"/>
      <c r="V195" s="333"/>
      <c r="W195" s="333"/>
      <c r="X195" s="334"/>
      <c r="Y195" s="47"/>
      <c r="Z195" s="47"/>
      <c r="AA195" s="47"/>
      <c r="AB195" s="47"/>
      <c r="AC195" s="47"/>
    </row>
    <row r="196" spans="2:29" ht="15" customHeight="1">
      <c r="B196" s="1757" t="str">
        <f t="shared" si="23"/>
        <v/>
      </c>
      <c r="C196" s="1923"/>
      <c r="D196" s="1222" t="str">
        <f t="shared" si="25"/>
        <v xml:space="preserve">4.6. Półnaturalne łąki wilgotne </v>
      </c>
      <c r="E196" s="1223">
        <f t="shared" si="25"/>
        <v>800</v>
      </c>
      <c r="F196" s="953">
        <f t="shared" si="25"/>
        <v>0</v>
      </c>
      <c r="G196" s="1811">
        <f t="shared" si="25"/>
        <v>0</v>
      </c>
      <c r="H196" s="47"/>
      <c r="I196" s="328"/>
      <c r="J196" s="47"/>
      <c r="K196" s="47"/>
      <c r="R196" s="47"/>
      <c r="S196" s="332"/>
      <c r="T196" s="333"/>
      <c r="U196" s="333"/>
      <c r="V196" s="333"/>
      <c r="W196" s="333"/>
      <c r="X196" s="334"/>
      <c r="Y196" s="47"/>
      <c r="Z196" s="47"/>
      <c r="AA196" s="47"/>
      <c r="AB196" s="47"/>
      <c r="AC196" s="47"/>
    </row>
    <row r="197" spans="2:29" ht="15" customHeight="1">
      <c r="B197" s="1757" t="str">
        <f t="shared" si="23"/>
        <v/>
      </c>
      <c r="C197" s="1923"/>
      <c r="D197" s="1222" t="str">
        <f t="shared" si="25"/>
        <v>4.7. Półnaturalne łąki świeże</v>
      </c>
      <c r="E197" s="1223">
        <f t="shared" si="25"/>
        <v>800</v>
      </c>
      <c r="F197" s="953">
        <f t="shared" si="25"/>
        <v>0</v>
      </c>
      <c r="G197" s="1811">
        <f t="shared" si="25"/>
        <v>0</v>
      </c>
      <c r="H197" s="47"/>
      <c r="I197" s="328"/>
      <c r="J197" s="47"/>
      <c r="K197" s="47"/>
      <c r="R197" s="47"/>
      <c r="S197" s="332"/>
      <c r="T197" s="333"/>
      <c r="U197" s="333"/>
      <c r="V197" s="333"/>
      <c r="W197" s="333"/>
      <c r="X197" s="334"/>
      <c r="Y197" s="47"/>
      <c r="Z197" s="47"/>
      <c r="AA197" s="47"/>
      <c r="AB197" s="47"/>
      <c r="AC197" s="47"/>
    </row>
    <row r="198" spans="2:29" ht="15" customHeight="1">
      <c r="B198" s="1757" t="str">
        <f t="shared" si="23"/>
        <v/>
      </c>
      <c r="C198" s="1923"/>
      <c r="D198" s="1222" t="str">
        <f t="shared" si="25"/>
        <v>4.8. Bogate gatunkowo murawy bliźniczkowe</v>
      </c>
      <c r="E198" s="1223">
        <f t="shared" si="25"/>
        <v>800</v>
      </c>
      <c r="F198" s="953">
        <f t="shared" si="25"/>
        <v>0</v>
      </c>
      <c r="G198" s="1811">
        <f t="shared" si="25"/>
        <v>0</v>
      </c>
      <c r="H198" s="47"/>
      <c r="I198" s="328"/>
      <c r="J198" s="47"/>
      <c r="K198" s="47"/>
      <c r="R198" s="47"/>
      <c r="S198" s="332"/>
      <c r="T198" s="333"/>
      <c r="U198" s="333"/>
      <c r="V198" s="333"/>
      <c r="W198" s="333"/>
      <c r="X198" s="334"/>
      <c r="Y198" s="47"/>
      <c r="Z198" s="47"/>
      <c r="AA198" s="47"/>
      <c r="AB198" s="47"/>
      <c r="AC198" s="47"/>
    </row>
    <row r="199" spans="2:29" ht="15" customHeight="1">
      <c r="B199" s="1757" t="str">
        <f t="shared" si="23"/>
        <v/>
      </c>
      <c r="C199" s="1923"/>
      <c r="D199" s="1222" t="str">
        <f t="shared" si="25"/>
        <v>4.9. Słonorośla</v>
      </c>
      <c r="E199" s="1223">
        <f t="shared" si="25"/>
        <v>1190</v>
      </c>
      <c r="F199" s="953">
        <f t="shared" si="25"/>
        <v>0</v>
      </c>
      <c r="G199" s="1811">
        <f t="shared" si="25"/>
        <v>0</v>
      </c>
      <c r="H199" s="47"/>
      <c r="I199" s="328"/>
      <c r="J199" s="47"/>
      <c r="K199" s="47"/>
      <c r="R199" s="47"/>
      <c r="S199" s="332"/>
      <c r="T199" s="333"/>
      <c r="U199" s="333"/>
      <c r="V199" s="333"/>
      <c r="W199" s="333"/>
      <c r="X199" s="334"/>
      <c r="Y199" s="47"/>
      <c r="Z199" s="47"/>
      <c r="AA199" s="47"/>
      <c r="AB199" s="47"/>
      <c r="AC199" s="47"/>
    </row>
    <row r="200" spans="2:29" ht="15" customHeight="1">
      <c r="B200" s="1757" t="str">
        <f t="shared" si="23"/>
        <v/>
      </c>
      <c r="C200" s="1923"/>
      <c r="D200" s="1222" t="str">
        <f t="shared" si="25"/>
        <v>4.10. Użytki przyrodnicze</v>
      </c>
      <c r="E200" s="1223">
        <f t="shared" si="25"/>
        <v>550</v>
      </c>
      <c r="F200" s="953">
        <f t="shared" si="25"/>
        <v>0</v>
      </c>
      <c r="G200" s="1811">
        <f t="shared" si="25"/>
        <v>0</v>
      </c>
      <c r="H200" s="47"/>
      <c r="I200" s="328"/>
      <c r="J200" s="47"/>
      <c r="K200" s="47"/>
      <c r="R200" s="47"/>
      <c r="S200" s="332"/>
      <c r="T200" s="333"/>
      <c r="U200" s="333"/>
      <c r="V200" s="333"/>
      <c r="W200" s="333"/>
      <c r="X200" s="334"/>
      <c r="Y200" s="47"/>
      <c r="Z200" s="47"/>
      <c r="AA200" s="47"/>
      <c r="AB200" s="47"/>
      <c r="AC200" s="47"/>
    </row>
    <row r="201" spans="2:29" ht="15" customHeight="1">
      <c r="B201" s="1757" t="str">
        <f t="shared" si="23"/>
        <v/>
      </c>
      <c r="C201" s="1923"/>
      <c r="D201" s="1226" t="str">
        <f t="shared" ref="D201:G216" si="26">D148</f>
        <v>5.1. Ochrona siedlisk lęgowych ptaków</v>
      </c>
      <c r="E201" s="1227">
        <f t="shared" si="26"/>
        <v>1370</v>
      </c>
      <c r="F201" s="953">
        <f t="shared" si="26"/>
        <v>0</v>
      </c>
      <c r="G201" s="1812">
        <f>G148</f>
        <v>0</v>
      </c>
      <c r="H201" s="47"/>
      <c r="I201" s="328"/>
      <c r="J201" s="47"/>
      <c r="K201" s="47"/>
      <c r="R201" s="47"/>
      <c r="S201" s="332"/>
      <c r="T201" s="333"/>
      <c r="U201" s="333"/>
      <c r="V201" s="333"/>
      <c r="W201" s="333"/>
      <c r="X201" s="334"/>
      <c r="Y201" s="47"/>
      <c r="Z201" s="47"/>
      <c r="AA201" s="47"/>
      <c r="AB201" s="47"/>
      <c r="AC201" s="47"/>
    </row>
    <row r="202" spans="2:29" ht="15" customHeight="1">
      <c r="B202" s="1757" t="str">
        <f t="shared" si="23"/>
        <v/>
      </c>
      <c r="C202" s="1923"/>
      <c r="D202" s="1226" t="str">
        <f t="shared" si="26"/>
        <v xml:space="preserve">5.2. Mechowiska </v>
      </c>
      <c r="E202" s="1227">
        <f t="shared" si="26"/>
        <v>1390</v>
      </c>
      <c r="F202" s="953">
        <f t="shared" si="26"/>
        <v>0</v>
      </c>
      <c r="G202" s="1812">
        <f t="shared" si="26"/>
        <v>0</v>
      </c>
      <c r="H202" s="47"/>
      <c r="I202" s="328"/>
      <c r="J202" s="47"/>
      <c r="K202" s="47"/>
      <c r="R202" s="47"/>
      <c r="S202" s="332"/>
      <c r="T202" s="333"/>
      <c r="U202" s="333"/>
      <c r="V202" s="333"/>
      <c r="W202" s="333"/>
      <c r="X202" s="334"/>
      <c r="Y202" s="47"/>
      <c r="Z202" s="47"/>
      <c r="AA202" s="47"/>
      <c r="AB202" s="47"/>
      <c r="AC202" s="47"/>
    </row>
    <row r="203" spans="2:29" ht="15" customHeight="1">
      <c r="B203" s="1757" t="str">
        <f t="shared" si="23"/>
        <v/>
      </c>
      <c r="C203" s="1923"/>
      <c r="D203" s="1226" t="str">
        <f t="shared" si="26"/>
        <v>5.3. Szuwary wielkoturzycowe</v>
      </c>
      <c r="E203" s="1227">
        <f t="shared" si="26"/>
        <v>910</v>
      </c>
      <c r="F203" s="953">
        <f t="shared" si="26"/>
        <v>0</v>
      </c>
      <c r="G203" s="1812">
        <f t="shared" si="26"/>
        <v>0</v>
      </c>
      <c r="H203" s="47"/>
      <c r="I203" s="328"/>
      <c r="J203" s="47"/>
      <c r="K203" s="47"/>
      <c r="R203" s="47"/>
      <c r="S203" s="332"/>
      <c r="T203" s="333"/>
      <c r="U203" s="333"/>
      <c r="V203" s="333"/>
      <c r="W203" s="333"/>
      <c r="X203" s="334"/>
      <c r="Y203" s="47"/>
      <c r="Z203" s="47"/>
      <c r="AA203" s="47"/>
      <c r="AB203" s="47"/>
      <c r="AC203" s="47"/>
    </row>
    <row r="204" spans="2:29" ht="15" customHeight="1">
      <c r="B204" s="1757" t="str">
        <f t="shared" si="23"/>
        <v/>
      </c>
      <c r="C204" s="1923"/>
      <c r="D204" s="1226" t="str">
        <f t="shared" si="26"/>
        <v>5.4. Łąki trzęślicowe i selernicowe</v>
      </c>
      <c r="E204" s="1227">
        <f t="shared" si="26"/>
        <v>1390</v>
      </c>
      <c r="F204" s="953">
        <f t="shared" si="26"/>
        <v>0</v>
      </c>
      <c r="G204" s="1812">
        <f t="shared" si="26"/>
        <v>0</v>
      </c>
      <c r="H204" s="47"/>
      <c r="I204" s="328"/>
      <c r="J204" s="47"/>
      <c r="K204" s="47"/>
      <c r="R204" s="47"/>
      <c r="S204" s="332"/>
      <c r="T204" s="333"/>
      <c r="U204" s="333"/>
      <c r="V204" s="333"/>
      <c r="W204" s="333"/>
      <c r="X204" s="334"/>
      <c r="Y204" s="47"/>
      <c r="Z204" s="47"/>
      <c r="AA204" s="47"/>
      <c r="AB204" s="47"/>
      <c r="AC204" s="47"/>
    </row>
    <row r="205" spans="2:29" ht="15" customHeight="1">
      <c r="B205" s="1757" t="str">
        <f t="shared" si="23"/>
        <v/>
      </c>
      <c r="C205" s="1923"/>
      <c r="D205" s="1226" t="str">
        <f t="shared" si="26"/>
        <v>5.5. Murawy ciepłolubne</v>
      </c>
      <c r="E205" s="1227">
        <f t="shared" si="26"/>
        <v>1380</v>
      </c>
      <c r="F205" s="953">
        <f t="shared" si="26"/>
        <v>0</v>
      </c>
      <c r="G205" s="1812">
        <f t="shared" si="26"/>
        <v>0</v>
      </c>
      <c r="H205" s="47"/>
      <c r="I205" s="328"/>
      <c r="J205" s="47"/>
      <c r="K205" s="47"/>
      <c r="R205" s="47"/>
      <c r="S205" s="332"/>
      <c r="T205" s="333"/>
      <c r="U205" s="333"/>
      <c r="V205" s="333"/>
      <c r="W205" s="333"/>
      <c r="X205" s="334"/>
      <c r="Y205" s="47"/>
      <c r="Z205" s="47"/>
      <c r="AA205" s="47"/>
      <c r="AB205" s="47"/>
      <c r="AC205" s="47"/>
    </row>
    <row r="206" spans="2:29" ht="15" customHeight="1">
      <c r="B206" s="1757" t="str">
        <f t="shared" si="23"/>
        <v/>
      </c>
      <c r="C206" s="1923"/>
      <c r="D206" s="1226" t="str">
        <f t="shared" si="26"/>
        <v xml:space="preserve">5.6. Półnaturalne łąki wilgotne </v>
      </c>
      <c r="E206" s="1227">
        <f t="shared" si="26"/>
        <v>840</v>
      </c>
      <c r="F206" s="953">
        <f t="shared" si="26"/>
        <v>0</v>
      </c>
      <c r="G206" s="1812">
        <f t="shared" si="26"/>
        <v>0</v>
      </c>
      <c r="H206" s="47"/>
      <c r="I206" s="328"/>
      <c r="J206" s="47"/>
      <c r="K206" s="47"/>
      <c r="R206" s="47"/>
      <c r="S206" s="332"/>
      <c r="T206" s="333"/>
      <c r="U206" s="333"/>
      <c r="V206" s="333"/>
      <c r="W206" s="333"/>
      <c r="X206" s="334"/>
      <c r="Y206" s="47"/>
      <c r="Z206" s="47"/>
      <c r="AA206" s="47"/>
      <c r="AB206" s="47"/>
      <c r="AC206" s="47"/>
    </row>
    <row r="207" spans="2:29" ht="15" customHeight="1">
      <c r="B207" s="1757" t="str">
        <f t="shared" si="23"/>
        <v/>
      </c>
      <c r="C207" s="1923"/>
      <c r="D207" s="1226" t="str">
        <f t="shared" si="26"/>
        <v>5.7. Półnaturalne łąki świeże</v>
      </c>
      <c r="E207" s="1227">
        <f t="shared" si="26"/>
        <v>840</v>
      </c>
      <c r="F207" s="953">
        <f t="shared" si="26"/>
        <v>0</v>
      </c>
      <c r="G207" s="1812">
        <f t="shared" si="26"/>
        <v>0</v>
      </c>
      <c r="H207" s="47"/>
      <c r="I207" s="328"/>
      <c r="J207" s="47"/>
      <c r="K207" s="47"/>
      <c r="R207" s="47"/>
      <c r="S207" s="332"/>
      <c r="T207" s="333"/>
      <c r="U207" s="333"/>
      <c r="V207" s="333"/>
      <c r="W207" s="333"/>
      <c r="X207" s="334"/>
      <c r="Y207" s="47"/>
      <c r="Z207" s="47"/>
      <c r="AA207" s="47"/>
      <c r="AB207" s="47"/>
      <c r="AC207" s="47"/>
    </row>
    <row r="208" spans="2:29" ht="15" customHeight="1">
      <c r="B208" s="1757" t="str">
        <f t="shared" si="23"/>
        <v/>
      </c>
      <c r="C208" s="1923"/>
      <c r="D208" s="1226" t="str">
        <f t="shared" si="26"/>
        <v>5.8. Bogate gatunkowo murawy bliźniczkowe</v>
      </c>
      <c r="E208" s="1227">
        <f t="shared" si="26"/>
        <v>870</v>
      </c>
      <c r="F208" s="953">
        <f t="shared" si="26"/>
        <v>0</v>
      </c>
      <c r="G208" s="1812">
        <f t="shared" si="26"/>
        <v>0</v>
      </c>
      <c r="H208" s="47"/>
      <c r="I208" s="328"/>
      <c r="J208" s="47"/>
      <c r="K208" s="47"/>
      <c r="R208" s="47"/>
      <c r="S208" s="332"/>
      <c r="T208" s="333"/>
      <c r="U208" s="333"/>
      <c r="V208" s="333"/>
      <c r="W208" s="333"/>
      <c r="X208" s="334"/>
      <c r="Y208" s="47"/>
      <c r="Z208" s="47"/>
      <c r="AA208" s="47"/>
      <c r="AB208" s="47"/>
      <c r="AC208" s="47"/>
    </row>
    <row r="209" spans="2:29" ht="15" customHeight="1">
      <c r="B209" s="1757" t="str">
        <f t="shared" si="23"/>
        <v/>
      </c>
      <c r="C209" s="1923"/>
      <c r="D209" s="1226" t="str">
        <f t="shared" si="26"/>
        <v>5.9. Słonorośla</v>
      </c>
      <c r="E209" s="1227">
        <f t="shared" si="26"/>
        <v>1190</v>
      </c>
      <c r="F209" s="953">
        <f t="shared" si="26"/>
        <v>0</v>
      </c>
      <c r="G209" s="1812">
        <f t="shared" si="26"/>
        <v>0</v>
      </c>
      <c r="H209" s="47"/>
      <c r="I209" s="328"/>
      <c r="J209" s="47"/>
      <c r="K209" s="47"/>
      <c r="R209" s="47"/>
      <c r="S209" s="332"/>
      <c r="T209" s="333"/>
      <c r="U209" s="333"/>
      <c r="V209" s="333"/>
      <c r="W209" s="333"/>
      <c r="X209" s="334"/>
      <c r="Y209" s="47"/>
      <c r="Z209" s="47"/>
      <c r="AA209" s="47"/>
      <c r="AB209" s="47"/>
      <c r="AC209" s="47"/>
    </row>
    <row r="210" spans="2:29" ht="15" customHeight="1">
      <c r="B210" s="1757" t="str">
        <f t="shared" si="23"/>
        <v/>
      </c>
      <c r="C210" s="1923"/>
      <c r="D210" s="1226" t="str">
        <f t="shared" si="26"/>
        <v>5.10. Użytki przyrodnicze</v>
      </c>
      <c r="E210" s="1227">
        <f t="shared" si="26"/>
        <v>550</v>
      </c>
      <c r="F210" s="953">
        <f t="shared" si="26"/>
        <v>0</v>
      </c>
      <c r="G210" s="1812">
        <f t="shared" si="26"/>
        <v>0</v>
      </c>
      <c r="H210" s="47"/>
      <c r="I210" s="328"/>
      <c r="J210" s="47"/>
      <c r="K210" s="47"/>
      <c r="R210" s="1920" t="s">
        <v>1254</v>
      </c>
      <c r="S210" s="332"/>
      <c r="T210" s="333"/>
      <c r="U210" s="333"/>
      <c r="V210" s="333"/>
      <c r="W210" s="333"/>
      <c r="X210" s="334"/>
      <c r="Y210" s="47"/>
      <c r="Z210" s="47"/>
      <c r="AA210" s="47"/>
      <c r="AB210" s="47"/>
      <c r="AC210" s="47"/>
    </row>
    <row r="211" spans="2:29" ht="15" customHeight="1">
      <c r="B211" s="1757" t="str">
        <f t="shared" si="23"/>
        <v/>
      </c>
      <c r="C211" s="1923"/>
      <c r="D211" s="1222" t="str">
        <f t="shared" si="26"/>
        <v>6.1. Produkcja towarowa lokalnych odmian roślin uprawnych</v>
      </c>
      <c r="E211" s="1223">
        <f t="shared" si="26"/>
        <v>570</v>
      </c>
      <c r="F211" s="953">
        <f t="shared" si="26"/>
        <v>0</v>
      </c>
      <c r="G211" s="1811">
        <f t="shared" si="26"/>
        <v>0</v>
      </c>
      <c r="H211" s="47"/>
      <c r="I211" s="328"/>
      <c r="J211" s="47"/>
      <c r="K211" s="47"/>
      <c r="R211" s="1920"/>
      <c r="S211" s="332"/>
      <c r="T211" s="333"/>
      <c r="U211" s="333"/>
      <c r="V211" s="333"/>
      <c r="W211" s="333"/>
      <c r="X211" s="334"/>
      <c r="Y211" s="47"/>
      <c r="Z211" s="47"/>
      <c r="AA211" s="47"/>
      <c r="AB211" s="47"/>
      <c r="AC211" s="47"/>
    </row>
    <row r="212" spans="2:29" ht="15" customHeight="1">
      <c r="B212" s="1757" t="str">
        <f t="shared" si="23"/>
        <v/>
      </c>
      <c r="C212" s="1923"/>
      <c r="D212" s="1222" t="str">
        <f t="shared" si="26"/>
        <v>6.2. Produkcja nasienna towarowa lokalnych odmian roślin uprawnych</v>
      </c>
      <c r="E212" s="1223">
        <f t="shared" si="26"/>
        <v>800</v>
      </c>
      <c r="F212" s="953">
        <f t="shared" si="26"/>
        <v>0</v>
      </c>
      <c r="G212" s="1811">
        <f t="shared" si="26"/>
        <v>0</v>
      </c>
      <c r="H212" s="47"/>
      <c r="I212" s="328"/>
      <c r="J212" s="47"/>
      <c r="K212" s="47"/>
      <c r="R212" s="1920"/>
      <c r="S212" s="332"/>
      <c r="T212" s="333"/>
      <c r="U212" s="333"/>
      <c r="V212" s="333"/>
      <c r="W212" s="333"/>
      <c r="X212" s="334"/>
      <c r="Y212" s="47"/>
      <c r="Z212" s="47"/>
      <c r="AA212" s="47"/>
      <c r="AB212" s="47"/>
      <c r="AC212" s="47"/>
    </row>
    <row r="213" spans="2:29" ht="15" customHeight="1">
      <c r="B213" s="1757" t="str">
        <f t="shared" si="23"/>
        <v/>
      </c>
      <c r="C213" s="1923"/>
      <c r="D213" s="1222" t="str">
        <f t="shared" si="26"/>
        <v>6.3. Produkcja nasienna na zlecenie banku genów</v>
      </c>
      <c r="E213" s="1223">
        <f t="shared" si="26"/>
        <v>4700</v>
      </c>
      <c r="F213" s="953">
        <f t="shared" si="26"/>
        <v>0</v>
      </c>
      <c r="G213" s="1811">
        <f t="shared" si="26"/>
        <v>0</v>
      </c>
      <c r="H213" s="47"/>
      <c r="I213" s="328"/>
      <c r="J213" s="47"/>
      <c r="K213" s="47"/>
      <c r="R213" s="1920"/>
      <c r="S213" s="332"/>
      <c r="T213" s="333"/>
      <c r="U213" s="333"/>
      <c r="V213" s="333"/>
      <c r="W213" s="333"/>
      <c r="X213" s="334"/>
      <c r="Y213" s="47"/>
      <c r="Z213" s="47"/>
      <c r="AA213" s="47"/>
      <c r="AB213" s="47"/>
      <c r="AC213" s="47"/>
    </row>
    <row r="214" spans="2:29" ht="15" customHeight="1">
      <c r="B214" s="1757" t="str">
        <f t="shared" si="23"/>
        <v/>
      </c>
      <c r="C214" s="1923"/>
      <c r="D214" s="1222" t="str">
        <f t="shared" si="26"/>
        <v>6.4. Sady tradycyjne</v>
      </c>
      <c r="E214" s="1223">
        <f t="shared" si="26"/>
        <v>2100</v>
      </c>
      <c r="F214" s="953">
        <f>F161</f>
        <v>0</v>
      </c>
      <c r="G214" s="1811">
        <f>G161</f>
        <v>0</v>
      </c>
      <c r="H214" s="47"/>
      <c r="I214" s="328"/>
      <c r="J214" s="47"/>
      <c r="K214" s="47"/>
      <c r="R214" s="1920"/>
      <c r="S214" s="332"/>
      <c r="T214" s="333"/>
      <c r="U214" s="333"/>
      <c r="V214" s="333"/>
      <c r="W214" s="333"/>
      <c r="X214" s="334"/>
      <c r="Y214" s="47"/>
      <c r="Z214" s="47"/>
      <c r="AA214" s="47"/>
      <c r="AB214" s="47"/>
      <c r="AC214" s="47"/>
    </row>
    <row r="215" spans="2:29" ht="15" customHeight="1">
      <c r="B215" s="1757" t="str">
        <f t="shared" si="23"/>
        <v/>
      </c>
      <c r="C215" s="1923"/>
      <c r="D215" s="1220" t="str">
        <f t="shared" si="26"/>
        <v>7.1. Zachowanie lokalnych ras bydła</v>
      </c>
      <c r="E215" s="1221">
        <f t="shared" si="26"/>
        <v>1140</v>
      </c>
      <c r="F215" s="1229">
        <f t="shared" si="26"/>
        <v>0</v>
      </c>
      <c r="G215" s="1813">
        <f t="shared" ref="G215:G224" si="27">E215*F215</f>
        <v>0</v>
      </c>
      <c r="H215" s="47"/>
      <c r="I215" s="328"/>
      <c r="J215" s="47"/>
      <c r="K215" s="47"/>
      <c r="R215" s="1920"/>
      <c r="S215" s="332"/>
      <c r="T215" s="333"/>
      <c r="U215" s="333"/>
      <c r="V215" s="333"/>
      <c r="W215" s="333"/>
      <c r="X215" s="334"/>
      <c r="Y215" s="47"/>
      <c r="Z215" s="47"/>
      <c r="AA215" s="47"/>
      <c r="AB215" s="47"/>
      <c r="AC215" s="47"/>
    </row>
    <row r="216" spans="2:29" ht="15" customHeight="1">
      <c r="B216" s="1757" t="str">
        <f t="shared" si="23"/>
        <v/>
      </c>
      <c r="C216" s="1923"/>
      <c r="D216" s="1220" t="str">
        <f t="shared" si="26"/>
        <v>7.2. Zachowanie lokalnych ras koni</v>
      </c>
      <c r="E216" s="1221">
        <f t="shared" si="26"/>
        <v>1500</v>
      </c>
      <c r="F216" s="1229">
        <f t="shared" si="26"/>
        <v>0</v>
      </c>
      <c r="G216" s="1813">
        <f t="shared" si="27"/>
        <v>0</v>
      </c>
      <c r="H216" s="47"/>
      <c r="I216" s="328"/>
      <c r="J216" s="1921" t="str">
        <f>IF(O218&gt;100,"Zmniejszenie płatności z powodu degresywności. Oblicz i wpisz wartość samodzielnie.","")</f>
        <v/>
      </c>
      <c r="K216" s="47"/>
      <c r="R216" s="1920"/>
      <c r="S216" s="332"/>
      <c r="T216" s="333"/>
      <c r="U216" s="333"/>
      <c r="V216" s="333"/>
      <c r="W216" s="333"/>
      <c r="X216" s="334"/>
      <c r="Y216" s="47"/>
      <c r="Z216" s="47"/>
      <c r="AA216" s="47"/>
      <c r="AB216" s="47"/>
      <c r="AC216" s="47"/>
    </row>
    <row r="217" spans="2:29" ht="15" customHeight="1" thickBot="1">
      <c r="B217" s="1757" t="str">
        <f t="shared" si="23"/>
        <v/>
      </c>
      <c r="C217" s="1923"/>
      <c r="D217" s="1220" t="str">
        <f t="shared" ref="D217:F224" si="28">D164</f>
        <v>7.3. Zachowanie lokalnych ras owiec</v>
      </c>
      <c r="E217" s="1221">
        <f t="shared" si="28"/>
        <v>320</v>
      </c>
      <c r="F217" s="1229">
        <f t="shared" si="28"/>
        <v>0</v>
      </c>
      <c r="G217" s="1813">
        <f t="shared" si="27"/>
        <v>0</v>
      </c>
      <c r="H217" s="47"/>
      <c r="I217" s="328"/>
      <c r="J217" s="1921"/>
      <c r="K217" s="47"/>
      <c r="M217" s="47" t="s">
        <v>2745</v>
      </c>
      <c r="N217" s="47" t="s">
        <v>2746</v>
      </c>
      <c r="O217" s="47" t="s">
        <v>2747</v>
      </c>
      <c r="R217" s="1920"/>
      <c r="S217" s="332"/>
      <c r="T217" s="333"/>
      <c r="U217" s="333"/>
      <c r="V217" s="333"/>
      <c r="W217" s="333"/>
      <c r="X217" s="334"/>
      <c r="Y217" s="47"/>
      <c r="Z217" s="47"/>
      <c r="AA217" s="47"/>
      <c r="AB217" s="47"/>
      <c r="AC217" s="47"/>
    </row>
    <row r="218" spans="2:29" ht="15" customHeight="1" thickBot="1">
      <c r="B218" s="1757" t="str">
        <f t="shared" si="23"/>
        <v/>
      </c>
      <c r="C218" s="1923"/>
      <c r="D218" s="1220" t="str">
        <f t="shared" si="28"/>
        <v>7.4. Zachowanie lokalnych ras świń</v>
      </c>
      <c r="E218" s="1221">
        <f t="shared" si="28"/>
        <v>570</v>
      </c>
      <c r="F218" s="1229">
        <f t="shared" si="28"/>
        <v>0</v>
      </c>
      <c r="G218" s="1813">
        <f t="shared" si="27"/>
        <v>0</v>
      </c>
      <c r="H218" s="47"/>
      <c r="I218" s="328"/>
      <c r="J218" s="1921"/>
      <c r="K218" s="47"/>
      <c r="L218" s="1766"/>
      <c r="M218" s="1776">
        <f>IF(F219=F166,0,1)</f>
        <v>0</v>
      </c>
      <c r="N218" s="1777">
        <f>IF(SUM(M218:M221)&gt;0,1,0)*P218</f>
        <v>0</v>
      </c>
      <c r="O218" s="1778">
        <f>L223*N218</f>
        <v>0</v>
      </c>
      <c r="P218" s="1775">
        <f>IF(L223&gt;100,1,0)</f>
        <v>0</v>
      </c>
      <c r="R218" s="340">
        <f>C182</f>
        <v>2017</v>
      </c>
      <c r="S218" s="332"/>
      <c r="T218" s="333"/>
      <c r="U218" s="333"/>
      <c r="V218" s="333"/>
      <c r="W218" s="333"/>
      <c r="X218" s="334"/>
      <c r="Y218" s="47"/>
      <c r="Z218" s="47"/>
      <c r="AA218" s="47"/>
      <c r="AB218" s="47"/>
      <c r="AC218" s="47"/>
    </row>
    <row r="219" spans="2:29" ht="15" customHeight="1" thickBot="1">
      <c r="B219" s="1757" t="str">
        <f t="shared" si="23"/>
        <v/>
      </c>
      <c r="C219" s="1923"/>
      <c r="D219" s="1222" t="str">
        <f t="shared" si="28"/>
        <v>8.1.1. Wsiewki poplonowe</v>
      </c>
      <c r="E219" s="1223">
        <f t="shared" si="28"/>
        <v>330</v>
      </c>
      <c r="F219" s="1240">
        <f t="shared" ref="F219:F224" si="29">R219</f>
        <v>0</v>
      </c>
      <c r="G219" s="1820">
        <f t="shared" si="27"/>
        <v>0</v>
      </c>
      <c r="H219" s="47"/>
      <c r="I219" s="328"/>
      <c r="J219" s="1921"/>
      <c r="K219" s="47"/>
      <c r="L219" s="1766"/>
      <c r="M219" s="1776">
        <f>IF(F221=F168,0,1)</f>
        <v>0</v>
      </c>
      <c r="N219" s="1761"/>
      <c r="R219" s="519">
        <f>'Pak8 s2'!M1410</f>
        <v>0</v>
      </c>
      <c r="S219" s="332"/>
      <c r="T219" s="333"/>
      <c r="U219" s="333"/>
      <c r="V219" s="333"/>
      <c r="W219" s="333"/>
      <c r="X219" s="334"/>
      <c r="Y219" s="47"/>
      <c r="Z219" s="47"/>
      <c r="AA219" s="47"/>
      <c r="AB219" s="47"/>
      <c r="AC219" s="47"/>
    </row>
    <row r="220" spans="2:29" ht="15" customHeight="1" thickBot="1">
      <c r="B220" s="1757" t="str">
        <f t="shared" si="23"/>
        <v/>
      </c>
      <c r="C220" s="1923"/>
      <c r="D220" s="1222" t="str">
        <f t="shared" si="28"/>
        <v>8.1.2. Wsiewki poplonowe - na obszarach zagrożonych erozją</v>
      </c>
      <c r="E220" s="1223">
        <f t="shared" si="28"/>
        <v>458</v>
      </c>
      <c r="F220" s="1240">
        <f t="shared" si="29"/>
        <v>0</v>
      </c>
      <c r="G220" s="1820">
        <f t="shared" si="27"/>
        <v>0</v>
      </c>
      <c r="H220" s="47"/>
      <c r="I220" s="328"/>
      <c r="J220" s="1921"/>
      <c r="K220" s="47"/>
      <c r="L220" s="1766"/>
      <c r="M220" s="1776"/>
      <c r="N220" s="1761"/>
      <c r="R220" s="519">
        <f>'Pak8 s2'!M1411</f>
        <v>0</v>
      </c>
      <c r="S220" s="332"/>
      <c r="T220" s="333"/>
      <c r="U220" s="333"/>
      <c r="V220" s="333"/>
      <c r="W220" s="333"/>
      <c r="X220" s="334"/>
      <c r="Y220" s="47"/>
      <c r="Z220" s="47"/>
      <c r="AA220" s="47"/>
      <c r="AB220" s="47"/>
      <c r="AC220" s="47"/>
    </row>
    <row r="221" spans="2:29" ht="15" customHeight="1" thickBot="1">
      <c r="B221" s="1757" t="str">
        <f t="shared" si="23"/>
        <v/>
      </c>
      <c r="C221" s="1923"/>
      <c r="D221" s="1222" t="str">
        <f t="shared" si="28"/>
        <v>8.2.1. Międzyplon ozimy</v>
      </c>
      <c r="E221" s="1223">
        <f t="shared" si="28"/>
        <v>420</v>
      </c>
      <c r="F221" s="1240">
        <f t="shared" si="29"/>
        <v>0</v>
      </c>
      <c r="G221" s="1820">
        <f t="shared" si="27"/>
        <v>0</v>
      </c>
      <c r="H221" s="47"/>
      <c r="I221" s="328"/>
      <c r="J221" s="1921"/>
      <c r="K221" s="47"/>
      <c r="L221" s="1766"/>
      <c r="M221" s="1781">
        <f>IF(F223=F170,0,1)</f>
        <v>0</v>
      </c>
      <c r="P221" s="19"/>
      <c r="Q221" s="19"/>
      <c r="R221" s="519">
        <f>'Pak8 s2'!M1412</f>
        <v>0</v>
      </c>
      <c r="S221" s="332"/>
      <c r="T221" s="333"/>
      <c r="U221" s="333"/>
      <c r="V221" s="333"/>
      <c r="W221" s="333"/>
      <c r="X221" s="334"/>
      <c r="Y221" s="47"/>
      <c r="Z221" s="47"/>
      <c r="AA221" s="47"/>
      <c r="AB221" s="47"/>
      <c r="AC221" s="47"/>
    </row>
    <row r="222" spans="2:29" ht="15" customHeight="1">
      <c r="B222" s="1757" t="str">
        <f t="shared" si="23"/>
        <v/>
      </c>
      <c r="C222" s="1923"/>
      <c r="D222" s="1222" t="str">
        <f t="shared" si="28"/>
        <v>8.2.2. Międzyplon ozimy - na obszarach zagrożonych erozją</v>
      </c>
      <c r="E222" s="1223">
        <f t="shared" si="28"/>
        <v>750</v>
      </c>
      <c r="F222" s="1240">
        <f t="shared" si="29"/>
        <v>0</v>
      </c>
      <c r="G222" s="1820">
        <f t="shared" si="27"/>
        <v>0</v>
      </c>
      <c r="H222" s="47"/>
      <c r="I222" s="328"/>
      <c r="J222" s="1921"/>
      <c r="K222" s="47"/>
      <c r="L222" s="1766"/>
      <c r="M222" s="299"/>
      <c r="P222" s="19"/>
      <c r="Q222" s="19"/>
      <c r="R222" s="519">
        <f>'Pak8 s2'!M1413</f>
        <v>0</v>
      </c>
      <c r="S222" s="332"/>
      <c r="T222" s="333"/>
      <c r="U222" s="333"/>
      <c r="V222" s="333"/>
      <c r="W222" s="333"/>
      <c r="X222" s="334"/>
      <c r="Y222" s="47"/>
      <c r="Z222" s="47"/>
      <c r="AA222" s="47"/>
      <c r="AB222" s="47"/>
      <c r="AC222" s="47"/>
    </row>
    <row r="223" spans="2:29" ht="15" customHeight="1">
      <c r="B223" s="1757" t="str">
        <f t="shared" si="23"/>
        <v/>
      </c>
      <c r="C223" s="1923"/>
      <c r="D223" s="1222" t="str">
        <f t="shared" si="28"/>
        <v>8.3.1. Międzyplon ścierniskowy</v>
      </c>
      <c r="E223" s="1223">
        <f t="shared" si="28"/>
        <v>400</v>
      </c>
      <c r="F223" s="1240">
        <f t="shared" si="29"/>
        <v>0</v>
      </c>
      <c r="G223" s="1820">
        <f t="shared" si="27"/>
        <v>0</v>
      </c>
      <c r="H223" s="47"/>
      <c r="I223" s="328"/>
      <c r="J223" s="1921"/>
      <c r="K223" s="47"/>
      <c r="L223" s="1762">
        <f>SUM(F219:F224)</f>
        <v>0</v>
      </c>
      <c r="P223" s="19"/>
      <c r="Q223" s="19"/>
      <c r="R223" s="519">
        <f>'Pak8 s2'!M1414</f>
        <v>0</v>
      </c>
      <c r="S223" s="332"/>
      <c r="T223" s="333"/>
      <c r="U223" s="333"/>
      <c r="V223" s="333"/>
      <c r="W223" s="333"/>
      <c r="X223" s="334"/>
      <c r="Y223" s="47"/>
      <c r="Z223" s="47"/>
      <c r="AA223" s="47"/>
      <c r="AB223" s="47"/>
      <c r="AC223" s="47"/>
    </row>
    <row r="224" spans="2:29" ht="15" customHeight="1">
      <c r="B224" s="1757" t="str">
        <f t="shared" si="23"/>
        <v/>
      </c>
      <c r="C224" s="1923"/>
      <c r="D224" s="1222" t="str">
        <f t="shared" si="28"/>
        <v>8.3.2. Międzyplon ścierniskowy - na obszarach zagrożonych erozją</v>
      </c>
      <c r="E224" s="1223">
        <f t="shared" si="28"/>
        <v>690</v>
      </c>
      <c r="F224" s="1240">
        <f t="shared" si="29"/>
        <v>0</v>
      </c>
      <c r="G224" s="1820">
        <f t="shared" si="27"/>
        <v>0</v>
      </c>
      <c r="H224" s="47"/>
      <c r="I224" s="328"/>
      <c r="J224" s="326"/>
      <c r="K224" s="47"/>
      <c r="L224" s="1762"/>
      <c r="P224" s="19"/>
      <c r="Q224" s="19"/>
      <c r="R224" s="519">
        <f>'Pak8 s2'!M1415</f>
        <v>0</v>
      </c>
      <c r="S224" s="332"/>
      <c r="T224" s="333"/>
      <c r="U224" s="333"/>
      <c r="V224" s="333"/>
      <c r="W224" s="333"/>
      <c r="X224" s="334"/>
      <c r="Y224" s="47"/>
      <c r="Z224" s="47"/>
      <c r="AA224" s="47"/>
      <c r="AB224" s="47"/>
      <c r="AC224" s="47"/>
    </row>
    <row r="225" spans="2:29" ht="15" hidden="1" customHeight="1">
      <c r="B225" s="1757"/>
      <c r="C225" s="1923"/>
      <c r="D225" s="1232"/>
      <c r="E225" s="1233"/>
      <c r="F225" s="1234"/>
      <c r="G225" s="1816"/>
      <c r="H225" s="47"/>
      <c r="I225" s="328"/>
      <c r="J225" s="326"/>
      <c r="K225" s="47"/>
      <c r="L225" s="1762"/>
      <c r="P225" s="19"/>
      <c r="Q225" s="19"/>
      <c r="R225" s="930"/>
      <c r="S225" s="332"/>
      <c r="T225" s="333"/>
      <c r="U225" s="333"/>
      <c r="V225" s="333"/>
      <c r="W225" s="333"/>
      <c r="X225" s="334"/>
      <c r="Y225" s="47"/>
      <c r="Z225" s="47"/>
      <c r="AA225" s="47"/>
      <c r="AB225" s="47"/>
      <c r="AC225" s="47"/>
    </row>
    <row r="226" spans="2:29" ht="15" hidden="1" customHeight="1">
      <c r="B226" s="1757"/>
      <c r="C226" s="1923"/>
      <c r="D226" s="1232"/>
      <c r="E226" s="1233"/>
      <c r="F226" s="1234"/>
      <c r="G226" s="1816"/>
      <c r="H226" s="47"/>
      <c r="I226" s="328"/>
      <c r="J226" s="326"/>
      <c r="K226" s="47"/>
      <c r="L226" s="1762"/>
      <c r="P226" s="19"/>
      <c r="Q226" s="19"/>
      <c r="R226" s="930"/>
      <c r="S226" s="332"/>
      <c r="T226" s="333"/>
      <c r="U226" s="333"/>
      <c r="V226" s="333"/>
      <c r="W226" s="333"/>
      <c r="X226" s="334"/>
      <c r="Y226" s="47"/>
      <c r="Z226" s="47"/>
      <c r="AA226" s="47"/>
      <c r="AB226" s="47"/>
      <c r="AC226" s="47"/>
    </row>
    <row r="227" spans="2:29" ht="15" customHeight="1">
      <c r="B227" s="1757" t="str">
        <f t="shared" si="23"/>
        <v/>
      </c>
      <c r="C227" s="1923"/>
      <c r="D227" s="1232" t="str">
        <f t="shared" ref="D227:F228" si="30">D174</f>
        <v>9.3. Utrzymanie 2-metrowych miedz śródpolnych</v>
      </c>
      <c r="E227" s="1233">
        <f t="shared" si="30"/>
        <v>12.7</v>
      </c>
      <c r="F227" s="1234">
        <f t="shared" si="30"/>
        <v>0</v>
      </c>
      <c r="G227" s="1816">
        <f>E227*F227/100</f>
        <v>0</v>
      </c>
      <c r="H227" s="47"/>
      <c r="I227" s="328"/>
      <c r="J227" s="326"/>
      <c r="K227" s="47"/>
      <c r="L227" s="1762"/>
      <c r="P227" s="19"/>
      <c r="Q227" s="19"/>
      <c r="R227" s="930"/>
      <c r="S227" s="332"/>
      <c r="T227" s="333"/>
      <c r="U227" s="333"/>
      <c r="V227" s="333"/>
      <c r="W227" s="333"/>
      <c r="X227" s="334"/>
      <c r="Y227" s="47"/>
      <c r="Z227" s="47"/>
      <c r="AA227" s="47"/>
      <c r="AB227" s="47"/>
      <c r="AC227" s="47"/>
    </row>
    <row r="228" spans="2:29" ht="15" customHeight="1" thickBot="1">
      <c r="B228" s="1757" t="str">
        <f t="shared" si="23"/>
        <v/>
      </c>
      <c r="C228" s="1923"/>
      <c r="D228" s="1232" t="str">
        <f t="shared" si="30"/>
        <v>9.4. Utrzymanie 5-metrowych miedz śródpolnych</v>
      </c>
      <c r="E228" s="1233">
        <f t="shared" si="30"/>
        <v>31.7</v>
      </c>
      <c r="F228" s="1237">
        <f t="shared" si="30"/>
        <v>0</v>
      </c>
      <c r="G228" s="1816">
        <f>E228*F228/100</f>
        <v>0</v>
      </c>
      <c r="H228" s="47"/>
      <c r="I228" s="328"/>
      <c r="J228" s="326"/>
      <c r="K228" s="47"/>
      <c r="L228" s="1762"/>
      <c r="P228" s="19"/>
      <c r="Q228" s="19"/>
      <c r="R228" s="930"/>
      <c r="S228" s="332"/>
      <c r="T228" s="333"/>
      <c r="U228" s="333"/>
      <c r="V228" s="333"/>
      <c r="W228" s="333"/>
      <c r="X228" s="334"/>
      <c r="Y228" s="47"/>
      <c r="Z228" s="47"/>
      <c r="AA228" s="47"/>
      <c r="AB228" s="47"/>
      <c r="AC228" s="47"/>
    </row>
    <row r="229" spans="2:29" s="19" customFormat="1" ht="21" customHeight="1" thickBot="1">
      <c r="B229" s="1771" t="s">
        <v>49</v>
      </c>
      <c r="C229" s="1912" t="str">
        <f>"Szacunkowa płatność dla gospodarstwa za  "&amp;M3+3&amp;" rok           RAZEM:"</f>
        <v>Szacunkowa płatność dla gospodarstwa za  2017 rok           RAZEM:</v>
      </c>
      <c r="D229" s="1913"/>
      <c r="E229" s="1913"/>
      <c r="F229" s="1914"/>
      <c r="G229" s="1821">
        <f>SUM(G182:G228)</f>
        <v>0</v>
      </c>
      <c r="H229" s="47"/>
      <c r="I229" s="288"/>
      <c r="J229" s="47"/>
      <c r="K229" s="47"/>
      <c r="L229" s="27"/>
      <c r="M229" s="27"/>
      <c r="N229" s="27"/>
      <c r="O229" s="27"/>
      <c r="P229" s="27"/>
      <c r="Q229" s="27"/>
      <c r="R229" s="47"/>
      <c r="S229" s="332"/>
      <c r="T229" s="333"/>
      <c r="U229" s="333"/>
      <c r="V229" s="333"/>
      <c r="W229" s="333"/>
      <c r="X229" s="334"/>
      <c r="Y229" s="51"/>
      <c r="Z229" s="51"/>
      <c r="AA229" s="51"/>
      <c r="AB229" s="51"/>
      <c r="AC229" s="51"/>
    </row>
    <row r="230" spans="2:29" ht="11.25" customHeight="1">
      <c r="B230" s="1771" t="s">
        <v>49</v>
      </c>
      <c r="C230" s="47"/>
      <c r="D230" s="47"/>
      <c r="E230" s="47"/>
      <c r="F230" s="47"/>
      <c r="G230" s="47"/>
      <c r="H230" s="47"/>
      <c r="I230" s="47"/>
      <c r="J230" s="47"/>
      <c r="K230" s="47"/>
      <c r="L230" s="47"/>
      <c r="R230" s="47"/>
      <c r="S230" s="332"/>
      <c r="T230" s="333"/>
      <c r="U230" s="333"/>
      <c r="V230" s="333"/>
      <c r="W230" s="333"/>
      <c r="X230" s="334"/>
      <c r="Y230" s="47"/>
      <c r="Z230" s="47"/>
      <c r="AA230" s="47"/>
      <c r="AB230" s="47"/>
      <c r="AC230" s="47"/>
    </row>
    <row r="231" spans="2:29" ht="5.25" customHeight="1">
      <c r="B231" s="1772"/>
      <c r="C231" s="47"/>
      <c r="D231" s="47"/>
      <c r="E231" s="47"/>
      <c r="F231" s="47"/>
      <c r="G231" s="47"/>
      <c r="H231" s="47"/>
      <c r="I231" s="47"/>
      <c r="J231" s="47"/>
      <c r="K231" s="47"/>
      <c r="L231" s="47"/>
      <c r="R231" s="47"/>
      <c r="S231" s="332"/>
      <c r="T231" s="333"/>
      <c r="U231" s="333"/>
      <c r="V231" s="333"/>
      <c r="W231" s="333"/>
      <c r="X231" s="334"/>
      <c r="Y231" s="47"/>
      <c r="Z231" s="47"/>
      <c r="AA231" s="47"/>
      <c r="AB231" s="47"/>
      <c r="AC231" s="47"/>
    </row>
    <row r="232" spans="2:29" ht="5.25" customHeight="1">
      <c r="B232" s="1772">
        <f>F232</f>
        <v>0</v>
      </c>
      <c r="C232" s="47"/>
      <c r="D232" s="47"/>
      <c r="E232" s="47"/>
      <c r="F232" s="47"/>
      <c r="G232" s="47"/>
      <c r="H232" s="47"/>
      <c r="I232" s="47"/>
      <c r="J232" s="47"/>
      <c r="K232" s="47"/>
      <c r="L232" s="47"/>
      <c r="R232" s="47"/>
      <c r="S232" s="332"/>
      <c r="T232" s="333"/>
      <c r="U232" s="333"/>
      <c r="V232" s="333"/>
      <c r="W232" s="333"/>
      <c r="X232" s="334"/>
      <c r="Y232" s="47"/>
      <c r="Z232" s="47"/>
      <c r="AA232" s="47"/>
      <c r="AB232" s="47"/>
      <c r="AC232" s="47"/>
    </row>
    <row r="233" spans="2:29" ht="5.25" customHeight="1">
      <c r="B233" s="1772">
        <f>F233</f>
        <v>0</v>
      </c>
      <c r="C233" s="47"/>
      <c r="D233" s="47"/>
      <c r="E233" s="47"/>
      <c r="F233" s="47"/>
      <c r="G233" s="47"/>
      <c r="H233" s="47"/>
      <c r="I233" s="47"/>
      <c r="J233" s="47"/>
      <c r="K233" s="47"/>
      <c r="L233" s="47"/>
      <c r="R233" s="47"/>
      <c r="S233" s="332"/>
      <c r="T233" s="333"/>
      <c r="U233" s="333"/>
      <c r="V233" s="333"/>
      <c r="W233" s="333"/>
      <c r="X233" s="334"/>
      <c r="Y233" s="47"/>
      <c r="Z233" s="47"/>
      <c r="AA233" s="47"/>
      <c r="AB233" s="47"/>
      <c r="AC233" s="47"/>
    </row>
    <row r="234" spans="2:29" ht="5.25" customHeight="1">
      <c r="B234" s="1772">
        <f>F234</f>
        <v>0</v>
      </c>
      <c r="C234" s="47"/>
      <c r="D234" s="47"/>
      <c r="E234" s="47"/>
      <c r="F234" s="47"/>
      <c r="G234" s="47"/>
      <c r="H234" s="47"/>
      <c r="I234" s="47"/>
      <c r="J234" s="47"/>
      <c r="K234" s="47"/>
      <c r="L234" s="47"/>
      <c r="R234" s="47"/>
      <c r="S234" s="332"/>
      <c r="T234" s="333"/>
      <c r="U234" s="333"/>
      <c r="V234" s="333"/>
      <c r="W234" s="333"/>
      <c r="X234" s="334"/>
      <c r="Y234" s="47"/>
      <c r="Z234" s="47"/>
      <c r="AA234" s="47"/>
      <c r="AB234" s="47"/>
      <c r="AC234" s="47"/>
    </row>
    <row r="235" spans="2:29" ht="5.25" customHeight="1">
      <c r="B235" s="1772">
        <f>F235</f>
        <v>0</v>
      </c>
      <c r="C235" s="47"/>
      <c r="D235" s="47"/>
      <c r="E235" s="47"/>
      <c r="F235" s="47"/>
      <c r="G235" s="47"/>
      <c r="H235" s="47"/>
      <c r="I235" s="47"/>
      <c r="J235" s="47"/>
      <c r="K235" s="47"/>
      <c r="L235" s="47"/>
      <c r="R235" s="47"/>
      <c r="S235" s="332"/>
      <c r="T235" s="333"/>
      <c r="U235" s="333"/>
      <c r="V235" s="333"/>
      <c r="W235" s="333"/>
      <c r="X235" s="334"/>
      <c r="Y235" s="47"/>
      <c r="Z235" s="47"/>
      <c r="AA235" s="47"/>
      <c r="AB235" s="47"/>
      <c r="AC235" s="47"/>
    </row>
    <row r="236" spans="2:29" ht="5.25" customHeight="1" thickBot="1">
      <c r="B236" s="1772">
        <f>F236</f>
        <v>0</v>
      </c>
      <c r="C236" s="47"/>
      <c r="D236" s="47"/>
      <c r="E236" s="47"/>
      <c r="F236" s="47"/>
      <c r="G236" s="47"/>
      <c r="H236" s="47"/>
      <c r="I236" s="47"/>
      <c r="J236" s="47"/>
      <c r="K236" s="47"/>
      <c r="L236" s="47"/>
      <c r="R236" s="47"/>
      <c r="S236" s="332"/>
      <c r="T236" s="333"/>
      <c r="U236" s="333"/>
      <c r="V236" s="333"/>
      <c r="W236" s="333"/>
      <c r="X236" s="334"/>
      <c r="Y236" s="47"/>
      <c r="Z236" s="47"/>
      <c r="AA236" s="47"/>
      <c r="AB236" s="47"/>
      <c r="AC236" s="47"/>
    </row>
    <row r="237" spans="2:29" ht="65.25" customHeight="1" thickBot="1">
      <c r="B237" s="1757" t="str">
        <f t="shared" ref="B237:B284" si="31">IF(F237&gt;0,"Wypełnione","")</f>
        <v>Wypełnione</v>
      </c>
      <c r="C237" s="202" t="str">
        <f>"Rok "&amp;M$3+4</f>
        <v>Rok 2018</v>
      </c>
      <c r="D237" s="202" t="s">
        <v>1151</v>
      </c>
      <c r="E237" s="202" t="str">
        <f>E181</f>
        <v>Stawka jednostkowa zł  za
(ha / szt.
100 mb.)</v>
      </c>
      <c r="F237" s="216" t="str">
        <f>F181</f>
        <v>Ilość w (ha / szt. mb.) do których przysługuje dopłata w określonej wysokości *</v>
      </c>
      <c r="G237" s="202" t="str">
        <f>G181</f>
        <v>Szacunkowa płatność za wariant za rok</v>
      </c>
      <c r="H237" s="47"/>
      <c r="I237" s="328"/>
      <c r="J237" s="1916" t="str">
        <f>IF(M237&gt;0,"Zmniejszenie płatności z powodu degresywności. Oblicz i wpisz wartość samodzielnie.","")</f>
        <v/>
      </c>
      <c r="K237" s="47"/>
      <c r="L237" s="47"/>
      <c r="M237" s="1774">
        <f>IF(F238=F182,0,1)*O237</f>
        <v>0</v>
      </c>
      <c r="O237" s="1775">
        <f>IF(F238&gt;100,1,0)</f>
        <v>0</v>
      </c>
      <c r="P237" s="27" t="s">
        <v>2750</v>
      </c>
      <c r="R237" s="47"/>
      <c r="S237" s="332"/>
      <c r="T237" s="333"/>
      <c r="U237" s="333"/>
      <c r="V237" s="333"/>
      <c r="W237" s="333"/>
      <c r="X237" s="334"/>
      <c r="Y237" s="47"/>
      <c r="Z237" s="47"/>
      <c r="AA237" s="47"/>
      <c r="AB237" s="47"/>
      <c r="AC237" s="47"/>
    </row>
    <row r="238" spans="2:29" ht="15" customHeight="1" thickBot="1">
      <c r="B238" s="1757" t="str">
        <f t="shared" si="31"/>
        <v/>
      </c>
      <c r="C238" s="1917">
        <f>C182+1</f>
        <v>2018</v>
      </c>
      <c r="D238" s="1220" t="str">
        <f t="shared" ref="D238:G242" si="32">D182</f>
        <v>1.1. Zrównoważony system gospodarowania</v>
      </c>
      <c r="E238" s="1221">
        <f t="shared" si="32"/>
        <v>360</v>
      </c>
      <c r="F238" s="953">
        <f t="shared" si="32"/>
        <v>0</v>
      </c>
      <c r="G238" s="1238">
        <f>G182</f>
        <v>0</v>
      </c>
      <c r="H238" s="1806" t="s">
        <v>2853</v>
      </c>
      <c r="I238" s="328"/>
      <c r="J238" s="1916"/>
      <c r="K238" s="47"/>
      <c r="L238" s="47"/>
      <c r="M238" s="47" t="s">
        <v>2745</v>
      </c>
      <c r="N238" s="47" t="s">
        <v>2746</v>
      </c>
      <c r="O238" s="47" t="s">
        <v>2747</v>
      </c>
      <c r="R238" s="47"/>
      <c r="S238" s="332"/>
      <c r="T238" s="333"/>
      <c r="U238" s="333"/>
      <c r="V238" s="333"/>
      <c r="W238" s="333"/>
      <c r="X238" s="334"/>
      <c r="Y238" s="47"/>
      <c r="Z238" s="47"/>
      <c r="AA238" s="47"/>
      <c r="AB238" s="47"/>
      <c r="AC238" s="47"/>
    </row>
    <row r="239" spans="2:29" ht="15" customHeight="1" thickBot="1">
      <c r="B239" s="1757" t="str">
        <f t="shared" si="31"/>
        <v/>
      </c>
      <c r="C239" s="1918"/>
      <c r="D239" s="1222" t="str">
        <f t="shared" si="32"/>
        <v>2.1. Uprawy rolnicze (dla których zakończono okres przestawiania)</v>
      </c>
      <c r="E239" s="1223">
        <f t="shared" si="32"/>
        <v>790</v>
      </c>
      <c r="F239" s="953">
        <f t="shared" si="32"/>
        <v>0</v>
      </c>
      <c r="G239" s="1239">
        <f t="shared" si="32"/>
        <v>0</v>
      </c>
      <c r="H239" s="1806" t="s">
        <v>2854</v>
      </c>
      <c r="I239" s="328"/>
      <c r="J239" s="1919" t="str">
        <f>IF(O239&gt;100,"Zmniejszenie płatności z powodu degresywności. Oblicz i wpisz wartości samodzielnie.","")</f>
        <v/>
      </c>
      <c r="K239" s="47"/>
      <c r="M239" s="1776">
        <f t="shared" ref="M239:M244" si="33">IF(F239=F183,0,1)</f>
        <v>0</v>
      </c>
      <c r="N239" s="1777">
        <f>IF(SUM(M239:M244)&gt;0,1,0)*P239</f>
        <v>0</v>
      </c>
      <c r="O239" s="1778">
        <f>L241*N239</f>
        <v>0</v>
      </c>
      <c r="P239" s="1775">
        <f>IF(L241&gt;100,1,0)</f>
        <v>0</v>
      </c>
      <c r="R239" s="47"/>
      <c r="S239" s="332"/>
      <c r="T239" s="333"/>
      <c r="U239" s="494">
        <f>SUM(F239:F244)</f>
        <v>0</v>
      </c>
      <c r="V239" s="333"/>
      <c r="W239" s="333"/>
      <c r="X239" s="334"/>
      <c r="Y239" s="47"/>
      <c r="Z239" s="47"/>
      <c r="AA239" s="47"/>
      <c r="AB239" s="47"/>
      <c r="AC239" s="47"/>
    </row>
    <row r="240" spans="2:29" ht="15" customHeight="1" thickBot="1">
      <c r="B240" s="1757" t="str">
        <f t="shared" si="31"/>
        <v/>
      </c>
      <c r="C240" s="1918"/>
      <c r="D240" s="1222" t="str">
        <f t="shared" si="32"/>
        <v>2.3. Trwałe użytki zielone (dla których zakończono okres przestawiania)</v>
      </c>
      <c r="E240" s="1223">
        <f t="shared" si="32"/>
        <v>260</v>
      </c>
      <c r="F240" s="953">
        <f t="shared" si="32"/>
        <v>0</v>
      </c>
      <c r="G240" s="1239">
        <f t="shared" si="32"/>
        <v>0</v>
      </c>
      <c r="H240" s="1806" t="s">
        <v>2855</v>
      </c>
      <c r="I240" s="328"/>
      <c r="J240" s="1919"/>
      <c r="K240" s="47"/>
      <c r="M240" s="1776">
        <f t="shared" si="33"/>
        <v>0</v>
      </c>
      <c r="R240" s="47"/>
      <c r="S240" s="332"/>
      <c r="T240" s="333"/>
      <c r="U240" s="333"/>
      <c r="V240" s="333"/>
      <c r="W240" s="333"/>
      <c r="X240" s="334"/>
      <c r="Y240" s="47"/>
      <c r="Z240" s="47"/>
      <c r="AA240" s="47"/>
      <c r="AB240" s="47"/>
      <c r="AC240" s="47"/>
    </row>
    <row r="241" spans="2:29" ht="15" customHeight="1" thickBot="1">
      <c r="B241" s="1757" t="str">
        <f t="shared" si="31"/>
        <v/>
      </c>
      <c r="C241" s="1918"/>
      <c r="D241" s="1222" t="str">
        <f t="shared" si="32"/>
        <v>2.5. Uprawy warzywne (dla których zakończono okres przestawiania)</v>
      </c>
      <c r="E241" s="1223">
        <f t="shared" si="32"/>
        <v>1300</v>
      </c>
      <c r="F241" s="953">
        <f>F185</f>
        <v>0</v>
      </c>
      <c r="G241" s="1239">
        <f>G185</f>
        <v>0</v>
      </c>
      <c r="H241" s="47"/>
      <c r="I241" s="328"/>
      <c r="J241" s="1919"/>
      <c r="K241" s="47"/>
      <c r="L241" s="1762">
        <f>SUM(F239:F244)</f>
        <v>0</v>
      </c>
      <c r="M241" s="1776">
        <f t="shared" si="33"/>
        <v>0</v>
      </c>
      <c r="R241" s="47"/>
      <c r="S241" s="332"/>
      <c r="T241" s="333"/>
      <c r="U241" s="333"/>
      <c r="V241" s="333"/>
      <c r="W241" s="333"/>
      <c r="X241" s="334"/>
      <c r="Y241" s="47"/>
      <c r="Z241" s="47"/>
      <c r="AA241" s="47"/>
      <c r="AB241" s="47"/>
      <c r="AC241" s="47"/>
    </row>
    <row r="242" spans="2:29" ht="15" customHeight="1" thickBot="1">
      <c r="B242" s="1757" t="str">
        <f t="shared" si="31"/>
        <v/>
      </c>
      <c r="C242" s="1918"/>
      <c r="D242" s="1222" t="str">
        <f t="shared" si="32"/>
        <v>2.7. Uprawy zielarskie (dla których zakończono okres przestawiania)</v>
      </c>
      <c r="E242" s="1223">
        <f t="shared" si="32"/>
        <v>1050</v>
      </c>
      <c r="F242" s="953">
        <f t="shared" si="32"/>
        <v>0</v>
      </c>
      <c r="G242" s="1239">
        <f>G186</f>
        <v>0</v>
      </c>
      <c r="H242" s="47"/>
      <c r="I242" s="328"/>
      <c r="J242" s="1919"/>
      <c r="K242" s="327"/>
      <c r="M242" s="1776">
        <f t="shared" si="33"/>
        <v>0</v>
      </c>
      <c r="R242" s="47"/>
      <c r="S242" s="332"/>
      <c r="T242" s="333"/>
      <c r="U242" s="333"/>
      <c r="V242" s="333"/>
      <c r="W242" s="333"/>
      <c r="X242" s="334"/>
      <c r="Y242" s="47"/>
      <c r="Z242" s="47"/>
      <c r="AA242" s="47"/>
      <c r="AB242" s="47"/>
      <c r="AC242" s="47"/>
    </row>
    <row r="243" spans="2:29" ht="15" customHeight="1" thickBot="1">
      <c r="B243" s="1757" t="str">
        <f t="shared" si="31"/>
        <v/>
      </c>
      <c r="C243" s="1918"/>
      <c r="D243" s="1222" t="str">
        <f t="shared" ref="D243:F244" si="34">D187</f>
        <v xml:space="preserve">2.9. Uprawy sadownicze i jagodowe (dla których zakończono okres przestawiania) </v>
      </c>
      <c r="E243" s="1223">
        <f t="shared" si="34"/>
        <v>1540</v>
      </c>
      <c r="F243" s="953">
        <f t="shared" si="34"/>
        <v>0</v>
      </c>
      <c r="G243" s="1239">
        <f>G187</f>
        <v>0</v>
      </c>
      <c r="H243" s="47"/>
      <c r="I243" s="328"/>
      <c r="J243" s="1919"/>
      <c r="K243" s="327"/>
      <c r="M243" s="1776">
        <f t="shared" si="33"/>
        <v>0</v>
      </c>
      <c r="R243" s="47"/>
      <c r="S243" s="332"/>
      <c r="T243" s="333"/>
      <c r="U243" s="333"/>
      <c r="V243" s="333"/>
      <c r="W243" s="333"/>
      <c r="X243" s="334"/>
      <c r="Y243" s="47"/>
      <c r="Z243" s="47"/>
      <c r="AA243" s="47"/>
      <c r="AB243" s="47"/>
      <c r="AC243" s="47"/>
    </row>
    <row r="244" spans="2:29" ht="15" customHeight="1" thickBot="1">
      <c r="B244" s="1757"/>
      <c r="C244" s="1918"/>
      <c r="D244" s="1222" t="str">
        <f t="shared" si="34"/>
        <v>2.11. Pozostałe uprawy sadownicze i jagodowe (dla których zakończono okres przestawiania)</v>
      </c>
      <c r="E244" s="1223">
        <f t="shared" si="34"/>
        <v>650</v>
      </c>
      <c r="F244" s="953">
        <f t="shared" si="34"/>
        <v>0</v>
      </c>
      <c r="G244" s="1239">
        <f>G188</f>
        <v>0</v>
      </c>
      <c r="H244" s="47"/>
      <c r="I244" s="328"/>
      <c r="J244" s="1919"/>
      <c r="K244" s="327"/>
      <c r="M244" s="1776">
        <f t="shared" si="33"/>
        <v>0</v>
      </c>
      <c r="R244" s="47"/>
      <c r="S244" s="332"/>
      <c r="T244" s="333"/>
      <c r="U244" s="333"/>
      <c r="V244" s="333"/>
      <c r="W244" s="333"/>
      <c r="X244" s="334"/>
      <c r="Y244" s="47"/>
      <c r="Z244" s="47"/>
      <c r="AA244" s="47"/>
      <c r="AB244" s="47"/>
      <c r="AC244" s="47"/>
    </row>
    <row r="245" spans="2:29" ht="15" customHeight="1" thickBot="1">
      <c r="B245" s="1757"/>
      <c r="C245" s="1918"/>
      <c r="D245" s="1226"/>
      <c r="E245" s="1227"/>
      <c r="F245" s="953"/>
      <c r="G245" s="1780"/>
      <c r="H245" s="47"/>
      <c r="I245" s="328"/>
      <c r="J245" s="327"/>
      <c r="K245" s="327"/>
      <c r="M245" s="1776"/>
      <c r="R245" s="47"/>
      <c r="S245" s="332"/>
      <c r="T245" s="333"/>
      <c r="U245" s="333"/>
      <c r="V245" s="333"/>
      <c r="W245" s="333"/>
      <c r="X245" s="334"/>
      <c r="Y245" s="47"/>
      <c r="Z245" s="47"/>
      <c r="AA245" s="47"/>
      <c r="AB245" s="47"/>
      <c r="AC245" s="47"/>
    </row>
    <row r="246" spans="2:29" ht="15" customHeight="1" thickBot="1">
      <c r="B246" s="1757" t="str">
        <f t="shared" si="31"/>
        <v/>
      </c>
      <c r="C246" s="1918"/>
      <c r="D246" s="1763" t="str">
        <f>D190</f>
        <v>3.1.2. Ekstensywna gospodarka na łąkach i pastwiskach na obszarach Natura 2000</v>
      </c>
      <c r="E246" s="1764">
        <f>E190</f>
        <v>500</v>
      </c>
      <c r="F246" s="953">
        <f>F190</f>
        <v>0</v>
      </c>
      <c r="G246" s="1780">
        <f t="shared" ref="G246:G270" si="35">G190</f>
        <v>0</v>
      </c>
      <c r="H246" s="1806" t="s">
        <v>2857</v>
      </c>
      <c r="I246" s="328"/>
      <c r="J246" s="1916" t="str">
        <f>IF(M246&gt;0,"Zmniejszenie płatności z powodu degresywności. Sprawdź i wpisz wartość samodzielnie.","")</f>
        <v/>
      </c>
      <c r="K246" s="329"/>
      <c r="L246" s="47"/>
      <c r="M246" s="1774">
        <f>IF(F245=F189,0,1)*O246</f>
        <v>0</v>
      </c>
      <c r="N246" s="47"/>
      <c r="O246" s="1775">
        <f>IF(F245&gt;10,1,0)</f>
        <v>0</v>
      </c>
      <c r="R246" s="47"/>
      <c r="S246" s="332"/>
      <c r="T246" s="333"/>
      <c r="U246" s="333"/>
      <c r="V246" s="333"/>
      <c r="W246" s="333"/>
      <c r="X246" s="334"/>
      <c r="Y246" s="47"/>
      <c r="Z246" s="47"/>
      <c r="AA246" s="47"/>
      <c r="AB246" s="47"/>
      <c r="AC246" s="47"/>
    </row>
    <row r="247" spans="2:29" ht="15" customHeight="1">
      <c r="B247" s="1757" t="str">
        <f t="shared" si="31"/>
        <v/>
      </c>
      <c r="C247" s="1918"/>
      <c r="D247" s="1222" t="str">
        <f t="shared" ref="D247:F262" si="36">D191</f>
        <v>4.1. Ochrona siedlisk lęgowych ptaków</v>
      </c>
      <c r="E247" s="1223">
        <f t="shared" si="36"/>
        <v>1200</v>
      </c>
      <c r="F247" s="953">
        <f t="shared" si="36"/>
        <v>0</v>
      </c>
      <c r="G247" s="1223">
        <f t="shared" si="35"/>
        <v>0</v>
      </c>
      <c r="H247" s="1806" t="s">
        <v>2856</v>
      </c>
      <c r="I247" s="328"/>
      <c r="J247" s="1916"/>
      <c r="K247" s="329"/>
      <c r="R247" s="47"/>
      <c r="S247" s="332"/>
      <c r="T247" s="333"/>
      <c r="U247" s="333"/>
      <c r="V247" s="333"/>
      <c r="W247" s="333"/>
      <c r="X247" s="334"/>
      <c r="Y247" s="47"/>
      <c r="Z247" s="47"/>
      <c r="AA247" s="47"/>
      <c r="AB247" s="47"/>
      <c r="AC247" s="47"/>
    </row>
    <row r="248" spans="2:29" ht="15" customHeight="1">
      <c r="B248" s="1757" t="str">
        <f t="shared" si="31"/>
        <v/>
      </c>
      <c r="C248" s="1918"/>
      <c r="D248" s="1222" t="str">
        <f t="shared" si="36"/>
        <v xml:space="preserve">4.2. Mechowiska </v>
      </c>
      <c r="E248" s="1223">
        <f t="shared" si="36"/>
        <v>1200</v>
      </c>
      <c r="F248" s="953">
        <f t="shared" si="36"/>
        <v>0</v>
      </c>
      <c r="G248" s="1223">
        <f t="shared" si="35"/>
        <v>0</v>
      </c>
      <c r="H248" s="47"/>
      <c r="I248" s="328"/>
      <c r="J248" s="1916"/>
      <c r="K248" s="329"/>
      <c r="R248" s="47"/>
      <c r="S248" s="332"/>
      <c r="T248" s="333"/>
      <c r="U248" s="333"/>
      <c r="V248" s="333"/>
      <c r="W248" s="333"/>
      <c r="X248" s="334"/>
      <c r="Y248" s="47"/>
      <c r="Z248" s="47"/>
      <c r="AA248" s="47"/>
      <c r="AB248" s="47"/>
      <c r="AC248" s="47"/>
    </row>
    <row r="249" spans="2:29" ht="15" customHeight="1">
      <c r="B249" s="1757" t="str">
        <f t="shared" si="31"/>
        <v/>
      </c>
      <c r="C249" s="1918"/>
      <c r="D249" s="1222" t="str">
        <f t="shared" si="36"/>
        <v>4.3. Szuwary wielkoturzycowe</v>
      </c>
      <c r="E249" s="1223">
        <f t="shared" si="36"/>
        <v>800</v>
      </c>
      <c r="F249" s="953">
        <f t="shared" si="36"/>
        <v>0</v>
      </c>
      <c r="G249" s="1223">
        <f t="shared" si="35"/>
        <v>0</v>
      </c>
      <c r="H249" s="47"/>
      <c r="I249" s="328"/>
      <c r="J249" s="1916"/>
      <c r="K249" s="329"/>
      <c r="R249" s="47"/>
      <c r="S249" s="332"/>
      <c r="T249" s="333"/>
      <c r="U249" s="333"/>
      <c r="V249" s="333"/>
      <c r="W249" s="333"/>
      <c r="X249" s="334"/>
      <c r="Y249" s="47"/>
      <c r="Z249" s="47"/>
      <c r="AA249" s="47"/>
      <c r="AB249" s="47"/>
      <c r="AC249" s="47"/>
    </row>
    <row r="250" spans="2:29" ht="15" customHeight="1">
      <c r="B250" s="1757" t="str">
        <f t="shared" si="31"/>
        <v/>
      </c>
      <c r="C250" s="1918"/>
      <c r="D250" s="1222" t="str">
        <f t="shared" si="36"/>
        <v>4.4. Łąki trzęślicowe i selernicowe</v>
      </c>
      <c r="E250" s="1223">
        <f t="shared" si="36"/>
        <v>1200</v>
      </c>
      <c r="F250" s="953">
        <f t="shared" si="36"/>
        <v>0</v>
      </c>
      <c r="G250" s="1223">
        <f t="shared" si="35"/>
        <v>0</v>
      </c>
      <c r="H250" s="47"/>
      <c r="I250" s="328"/>
      <c r="J250" s="47"/>
      <c r="K250" s="47"/>
      <c r="R250" s="47"/>
      <c r="S250" s="332"/>
      <c r="T250" s="333"/>
      <c r="U250" s="333"/>
      <c r="V250" s="333"/>
      <c r="W250" s="333"/>
      <c r="X250" s="334"/>
      <c r="Y250" s="47"/>
      <c r="Z250" s="47"/>
      <c r="AA250" s="47"/>
      <c r="AB250" s="47"/>
      <c r="AC250" s="47"/>
    </row>
    <row r="251" spans="2:29" ht="15" customHeight="1">
      <c r="B251" s="1757" t="str">
        <f t="shared" si="31"/>
        <v/>
      </c>
      <c r="C251" s="1918"/>
      <c r="D251" s="1222" t="str">
        <f t="shared" si="36"/>
        <v>4.5. Murawy ciepłolubne</v>
      </c>
      <c r="E251" s="1223">
        <f t="shared" si="36"/>
        <v>1200</v>
      </c>
      <c r="F251" s="953">
        <f t="shared" si="36"/>
        <v>0</v>
      </c>
      <c r="G251" s="1223">
        <f t="shared" si="35"/>
        <v>0</v>
      </c>
      <c r="H251" s="47"/>
      <c r="I251" s="328"/>
      <c r="J251" s="47"/>
      <c r="K251" s="47"/>
      <c r="R251" s="47"/>
      <c r="S251" s="332"/>
      <c r="T251" s="333"/>
      <c r="U251" s="333"/>
      <c r="V251" s="333"/>
      <c r="W251" s="333"/>
      <c r="X251" s="334"/>
      <c r="Y251" s="47"/>
      <c r="Z251" s="47"/>
      <c r="AA251" s="47"/>
      <c r="AB251" s="47"/>
      <c r="AC251" s="47"/>
    </row>
    <row r="252" spans="2:29" ht="15" customHeight="1">
      <c r="B252" s="1757" t="str">
        <f t="shared" si="31"/>
        <v/>
      </c>
      <c r="C252" s="1918"/>
      <c r="D252" s="1222" t="str">
        <f t="shared" si="36"/>
        <v xml:space="preserve">4.6. Półnaturalne łąki wilgotne </v>
      </c>
      <c r="E252" s="1223">
        <f t="shared" si="36"/>
        <v>800</v>
      </c>
      <c r="F252" s="953">
        <f t="shared" si="36"/>
        <v>0</v>
      </c>
      <c r="G252" s="1223">
        <f t="shared" si="35"/>
        <v>0</v>
      </c>
      <c r="H252" s="47"/>
      <c r="I252" s="328"/>
      <c r="J252" s="47"/>
      <c r="K252" s="47"/>
      <c r="R252" s="47"/>
      <c r="S252" s="332"/>
      <c r="T252" s="333"/>
      <c r="U252" s="333"/>
      <c r="V252" s="333"/>
      <c r="W252" s="333"/>
      <c r="X252" s="334"/>
      <c r="Y252" s="47"/>
      <c r="Z252" s="47"/>
      <c r="AA252" s="47"/>
      <c r="AB252" s="47"/>
      <c r="AC252" s="47"/>
    </row>
    <row r="253" spans="2:29" ht="15" customHeight="1">
      <c r="B253" s="1757" t="str">
        <f t="shared" si="31"/>
        <v/>
      </c>
      <c r="C253" s="1918"/>
      <c r="D253" s="1222" t="str">
        <f t="shared" si="36"/>
        <v>4.7. Półnaturalne łąki świeże</v>
      </c>
      <c r="E253" s="1223">
        <f t="shared" si="36"/>
        <v>800</v>
      </c>
      <c r="F253" s="953">
        <f t="shared" si="36"/>
        <v>0</v>
      </c>
      <c r="G253" s="1223">
        <f t="shared" si="35"/>
        <v>0</v>
      </c>
      <c r="H253" s="47"/>
      <c r="I253" s="328"/>
      <c r="J253" s="47"/>
      <c r="K253" s="47"/>
      <c r="R253" s="47"/>
      <c r="S253" s="332"/>
      <c r="T253" s="333"/>
      <c r="U253" s="333"/>
      <c r="V253" s="333"/>
      <c r="W253" s="333"/>
      <c r="X253" s="334"/>
      <c r="Y253" s="47"/>
      <c r="Z253" s="47"/>
      <c r="AA253" s="47"/>
      <c r="AB253" s="47"/>
      <c r="AC253" s="47"/>
    </row>
    <row r="254" spans="2:29" ht="15" customHeight="1">
      <c r="B254" s="1757" t="str">
        <f t="shared" si="31"/>
        <v/>
      </c>
      <c r="C254" s="1918"/>
      <c r="D254" s="1222" t="str">
        <f t="shared" si="36"/>
        <v>4.8. Bogate gatunkowo murawy bliźniczkowe</v>
      </c>
      <c r="E254" s="1223">
        <f t="shared" si="36"/>
        <v>800</v>
      </c>
      <c r="F254" s="953">
        <f t="shared" si="36"/>
        <v>0</v>
      </c>
      <c r="G254" s="1223">
        <f t="shared" si="35"/>
        <v>0</v>
      </c>
      <c r="H254" s="47"/>
      <c r="I254" s="328"/>
      <c r="J254" s="47"/>
      <c r="K254" s="47"/>
      <c r="R254" s="47"/>
      <c r="S254" s="332"/>
      <c r="T254" s="333"/>
      <c r="U254" s="333"/>
      <c r="V254" s="333"/>
      <c r="W254" s="333"/>
      <c r="X254" s="334"/>
      <c r="Y254" s="47"/>
      <c r="Z254" s="47"/>
      <c r="AA254" s="47"/>
      <c r="AB254" s="47"/>
      <c r="AC254" s="47"/>
    </row>
    <row r="255" spans="2:29" ht="15" customHeight="1">
      <c r="B255" s="1757" t="str">
        <f t="shared" si="31"/>
        <v/>
      </c>
      <c r="C255" s="1918"/>
      <c r="D255" s="1222" t="str">
        <f t="shared" si="36"/>
        <v>4.9. Słonorośla</v>
      </c>
      <c r="E255" s="1223">
        <f t="shared" si="36"/>
        <v>1190</v>
      </c>
      <c r="F255" s="953">
        <f t="shared" si="36"/>
        <v>0</v>
      </c>
      <c r="G255" s="1223">
        <f t="shared" si="35"/>
        <v>0</v>
      </c>
      <c r="H255" s="47"/>
      <c r="I255" s="328"/>
      <c r="J255" s="47"/>
      <c r="K255" s="47"/>
      <c r="R255" s="47"/>
      <c r="S255" s="332"/>
      <c r="T255" s="333"/>
      <c r="U255" s="333"/>
      <c r="V255" s="333"/>
      <c r="W255" s="333"/>
      <c r="X255" s="334"/>
      <c r="Y255" s="47"/>
      <c r="Z255" s="47"/>
      <c r="AA255" s="47"/>
      <c r="AB255" s="47"/>
      <c r="AC255" s="47"/>
    </row>
    <row r="256" spans="2:29" ht="15" customHeight="1">
      <c r="B256" s="1757" t="str">
        <f t="shared" si="31"/>
        <v/>
      </c>
      <c r="C256" s="1918"/>
      <c r="D256" s="1222" t="str">
        <f t="shared" si="36"/>
        <v>4.10. Użytki przyrodnicze</v>
      </c>
      <c r="E256" s="1223">
        <f t="shared" si="36"/>
        <v>550</v>
      </c>
      <c r="F256" s="953">
        <f t="shared" si="36"/>
        <v>0</v>
      </c>
      <c r="G256" s="1223">
        <f t="shared" si="35"/>
        <v>0</v>
      </c>
      <c r="H256" s="47"/>
      <c r="I256" s="328"/>
      <c r="J256" s="47"/>
      <c r="K256" s="47"/>
      <c r="R256" s="47"/>
      <c r="S256" s="332"/>
      <c r="T256" s="333"/>
      <c r="U256" s="333"/>
      <c r="V256" s="333"/>
      <c r="W256" s="333"/>
      <c r="X256" s="334"/>
      <c r="Y256" s="47"/>
      <c r="Z256" s="47"/>
      <c r="AA256" s="47"/>
      <c r="AB256" s="47"/>
      <c r="AC256" s="47"/>
    </row>
    <row r="257" spans="2:29" ht="15" customHeight="1">
      <c r="B257" s="1757" t="str">
        <f t="shared" si="31"/>
        <v/>
      </c>
      <c r="C257" s="1918"/>
      <c r="D257" s="1226" t="str">
        <f t="shared" si="36"/>
        <v>5.1. Ochrona siedlisk lęgowych ptaków</v>
      </c>
      <c r="E257" s="1227">
        <f t="shared" si="36"/>
        <v>1370</v>
      </c>
      <c r="F257" s="953">
        <f t="shared" si="36"/>
        <v>0</v>
      </c>
      <c r="G257" s="1227">
        <f t="shared" si="35"/>
        <v>0</v>
      </c>
      <c r="H257" s="47"/>
      <c r="I257" s="328"/>
      <c r="J257" s="47"/>
      <c r="K257" s="47"/>
      <c r="R257" s="47"/>
      <c r="S257" s="332"/>
      <c r="T257" s="333"/>
      <c r="U257" s="333"/>
      <c r="V257" s="333"/>
      <c r="W257" s="333"/>
      <c r="X257" s="334"/>
      <c r="Y257" s="47"/>
      <c r="Z257" s="47"/>
      <c r="AA257" s="47"/>
      <c r="AB257" s="47"/>
      <c r="AC257" s="47"/>
    </row>
    <row r="258" spans="2:29" ht="15" customHeight="1">
      <c r="B258" s="1757" t="str">
        <f t="shared" si="31"/>
        <v/>
      </c>
      <c r="C258" s="1918"/>
      <c r="D258" s="1226" t="str">
        <f t="shared" si="36"/>
        <v xml:space="preserve">5.2. Mechowiska </v>
      </c>
      <c r="E258" s="1227">
        <f t="shared" si="36"/>
        <v>1390</v>
      </c>
      <c r="F258" s="953">
        <f t="shared" si="36"/>
        <v>0</v>
      </c>
      <c r="G258" s="1227">
        <f t="shared" si="35"/>
        <v>0</v>
      </c>
      <c r="H258" s="47"/>
      <c r="I258" s="328"/>
      <c r="J258" s="47"/>
      <c r="K258" s="47"/>
      <c r="R258" s="47"/>
      <c r="S258" s="332"/>
      <c r="T258" s="333"/>
      <c r="U258" s="333"/>
      <c r="V258" s="333"/>
      <c r="W258" s="333"/>
      <c r="X258" s="334"/>
      <c r="Y258" s="47"/>
      <c r="Z258" s="47"/>
      <c r="AA258" s="47"/>
      <c r="AB258" s="47"/>
      <c r="AC258" s="47"/>
    </row>
    <row r="259" spans="2:29" ht="15" customHeight="1">
      <c r="B259" s="1757" t="str">
        <f t="shared" si="31"/>
        <v/>
      </c>
      <c r="C259" s="1918"/>
      <c r="D259" s="1226" t="str">
        <f t="shared" si="36"/>
        <v>5.3. Szuwary wielkoturzycowe</v>
      </c>
      <c r="E259" s="1227">
        <f t="shared" si="36"/>
        <v>910</v>
      </c>
      <c r="F259" s="953">
        <f t="shared" si="36"/>
        <v>0</v>
      </c>
      <c r="G259" s="1227">
        <f t="shared" si="35"/>
        <v>0</v>
      </c>
      <c r="H259" s="47"/>
      <c r="I259" s="328"/>
      <c r="J259" s="47"/>
      <c r="K259" s="47"/>
      <c r="R259" s="47"/>
      <c r="S259" s="332"/>
      <c r="T259" s="333"/>
      <c r="U259" s="333"/>
      <c r="V259" s="333"/>
      <c r="W259" s="333"/>
      <c r="X259" s="334"/>
      <c r="Y259" s="47"/>
      <c r="Z259" s="47"/>
      <c r="AA259" s="47"/>
      <c r="AB259" s="47"/>
      <c r="AC259" s="47"/>
    </row>
    <row r="260" spans="2:29" ht="15" customHeight="1">
      <c r="B260" s="1757" t="str">
        <f t="shared" si="31"/>
        <v/>
      </c>
      <c r="C260" s="1918"/>
      <c r="D260" s="1226" t="str">
        <f t="shared" si="36"/>
        <v>5.4. Łąki trzęślicowe i selernicowe</v>
      </c>
      <c r="E260" s="1227">
        <f t="shared" si="36"/>
        <v>1390</v>
      </c>
      <c r="F260" s="953">
        <f t="shared" si="36"/>
        <v>0</v>
      </c>
      <c r="G260" s="1227">
        <f t="shared" si="35"/>
        <v>0</v>
      </c>
      <c r="H260" s="47"/>
      <c r="I260" s="328"/>
      <c r="J260" s="47"/>
      <c r="K260" s="47"/>
      <c r="R260" s="47"/>
      <c r="S260" s="332"/>
      <c r="T260" s="333"/>
      <c r="U260" s="333"/>
      <c r="V260" s="333"/>
      <c r="W260" s="333"/>
      <c r="X260" s="334"/>
      <c r="Y260" s="47"/>
      <c r="Z260" s="47"/>
      <c r="AA260" s="47"/>
      <c r="AB260" s="47"/>
      <c r="AC260" s="47"/>
    </row>
    <row r="261" spans="2:29" ht="15" customHeight="1">
      <c r="B261" s="1757" t="str">
        <f t="shared" si="31"/>
        <v/>
      </c>
      <c r="C261" s="1918"/>
      <c r="D261" s="1226" t="str">
        <f t="shared" si="36"/>
        <v>5.5. Murawy ciepłolubne</v>
      </c>
      <c r="E261" s="1227">
        <f t="shared" si="36"/>
        <v>1380</v>
      </c>
      <c r="F261" s="953">
        <f t="shared" si="36"/>
        <v>0</v>
      </c>
      <c r="G261" s="1227">
        <f t="shared" si="35"/>
        <v>0</v>
      </c>
      <c r="H261" s="47"/>
      <c r="I261" s="328"/>
      <c r="J261" s="47"/>
      <c r="K261" s="47"/>
      <c r="R261" s="47"/>
      <c r="S261" s="332"/>
      <c r="T261" s="333"/>
      <c r="U261" s="333"/>
      <c r="V261" s="333"/>
      <c r="W261" s="333"/>
      <c r="X261" s="334"/>
      <c r="Y261" s="47"/>
      <c r="Z261" s="47"/>
      <c r="AA261" s="47"/>
      <c r="AB261" s="47"/>
      <c r="AC261" s="47"/>
    </row>
    <row r="262" spans="2:29" ht="15" customHeight="1">
      <c r="B262" s="1757" t="str">
        <f t="shared" si="31"/>
        <v/>
      </c>
      <c r="C262" s="1918"/>
      <c r="D262" s="1226" t="str">
        <f t="shared" si="36"/>
        <v xml:space="preserve">5.6. Półnaturalne łąki wilgotne </v>
      </c>
      <c r="E262" s="1227">
        <f t="shared" si="36"/>
        <v>840</v>
      </c>
      <c r="F262" s="953">
        <f t="shared" si="36"/>
        <v>0</v>
      </c>
      <c r="G262" s="1227">
        <f t="shared" si="35"/>
        <v>0</v>
      </c>
      <c r="H262" s="47"/>
      <c r="I262" s="328"/>
      <c r="J262" s="47"/>
      <c r="K262" s="47"/>
      <c r="R262" s="47"/>
      <c r="S262" s="332"/>
      <c r="T262" s="333"/>
      <c r="U262" s="333"/>
      <c r="V262" s="333"/>
      <c r="W262" s="333"/>
      <c r="X262" s="334"/>
      <c r="Y262" s="47"/>
      <c r="Z262" s="47"/>
      <c r="AA262" s="47"/>
      <c r="AB262" s="47"/>
      <c r="AC262" s="47"/>
    </row>
    <row r="263" spans="2:29" ht="15" customHeight="1">
      <c r="B263" s="1757" t="str">
        <f t="shared" si="31"/>
        <v/>
      </c>
      <c r="C263" s="1918"/>
      <c r="D263" s="1226" t="str">
        <f t="shared" ref="D263:F278" si="37">D207</f>
        <v>5.7. Półnaturalne łąki świeże</v>
      </c>
      <c r="E263" s="1227">
        <f t="shared" si="37"/>
        <v>840</v>
      </c>
      <c r="F263" s="953">
        <f t="shared" si="37"/>
        <v>0</v>
      </c>
      <c r="G263" s="1227">
        <f t="shared" si="35"/>
        <v>0</v>
      </c>
      <c r="H263" s="47"/>
      <c r="I263" s="328"/>
      <c r="J263" s="47"/>
      <c r="K263" s="47"/>
      <c r="R263" s="47"/>
      <c r="S263" s="332"/>
      <c r="T263" s="333"/>
      <c r="U263" s="333"/>
      <c r="V263" s="333"/>
      <c r="W263" s="333"/>
      <c r="X263" s="334"/>
      <c r="Y263" s="47"/>
      <c r="Z263" s="47"/>
      <c r="AA263" s="47"/>
      <c r="AB263" s="47"/>
      <c r="AC263" s="47"/>
    </row>
    <row r="264" spans="2:29" ht="15" customHeight="1">
      <c r="B264" s="1757" t="str">
        <f t="shared" si="31"/>
        <v/>
      </c>
      <c r="C264" s="1918"/>
      <c r="D264" s="1226" t="str">
        <f t="shared" si="37"/>
        <v>5.8. Bogate gatunkowo murawy bliźniczkowe</v>
      </c>
      <c r="E264" s="1227">
        <f t="shared" si="37"/>
        <v>870</v>
      </c>
      <c r="F264" s="953">
        <f t="shared" si="37"/>
        <v>0</v>
      </c>
      <c r="G264" s="1227">
        <f t="shared" si="35"/>
        <v>0</v>
      </c>
      <c r="H264" s="47"/>
      <c r="I264" s="328"/>
      <c r="J264" s="47"/>
      <c r="K264" s="47"/>
      <c r="R264" s="47"/>
      <c r="S264" s="332"/>
      <c r="T264" s="333"/>
      <c r="U264" s="333"/>
      <c r="V264" s="333"/>
      <c r="W264" s="333"/>
      <c r="X264" s="334"/>
      <c r="Y264" s="47"/>
      <c r="Z264" s="47"/>
      <c r="AA264" s="47"/>
      <c r="AB264" s="47"/>
      <c r="AC264" s="47"/>
    </row>
    <row r="265" spans="2:29" ht="15" customHeight="1">
      <c r="B265" s="1757" t="str">
        <f t="shared" si="31"/>
        <v/>
      </c>
      <c r="C265" s="1918"/>
      <c r="D265" s="1226" t="str">
        <f t="shared" si="37"/>
        <v>5.9. Słonorośla</v>
      </c>
      <c r="E265" s="1227">
        <f t="shared" si="37"/>
        <v>1190</v>
      </c>
      <c r="F265" s="953">
        <f t="shared" si="37"/>
        <v>0</v>
      </c>
      <c r="G265" s="1227">
        <f t="shared" si="35"/>
        <v>0</v>
      </c>
      <c r="H265" s="47"/>
      <c r="I265" s="328"/>
      <c r="J265" s="47"/>
      <c r="K265" s="47"/>
      <c r="R265" s="47"/>
      <c r="S265" s="332"/>
      <c r="T265" s="333"/>
      <c r="U265" s="333"/>
      <c r="V265" s="333"/>
      <c r="W265" s="333"/>
      <c r="X265" s="334"/>
      <c r="Y265" s="47"/>
      <c r="Z265" s="47"/>
      <c r="AA265" s="47"/>
      <c r="AB265" s="47"/>
      <c r="AC265" s="47"/>
    </row>
    <row r="266" spans="2:29" ht="15" customHeight="1">
      <c r="B266" s="1757" t="str">
        <f t="shared" si="31"/>
        <v/>
      </c>
      <c r="C266" s="1918"/>
      <c r="D266" s="1226" t="str">
        <f t="shared" si="37"/>
        <v>5.10. Użytki przyrodnicze</v>
      </c>
      <c r="E266" s="1227">
        <f t="shared" si="37"/>
        <v>550</v>
      </c>
      <c r="F266" s="953">
        <f t="shared" si="37"/>
        <v>0</v>
      </c>
      <c r="G266" s="1227">
        <f t="shared" si="35"/>
        <v>0</v>
      </c>
      <c r="H266" s="47"/>
      <c r="I266" s="328"/>
      <c r="J266" s="47"/>
      <c r="K266" s="47"/>
      <c r="R266" s="1920" t="s">
        <v>1254</v>
      </c>
      <c r="S266" s="332"/>
      <c r="T266" s="333"/>
      <c r="U266" s="333"/>
      <c r="V266" s="333"/>
      <c r="W266" s="333"/>
      <c r="X266" s="334"/>
      <c r="Y266" s="47"/>
      <c r="Z266" s="47"/>
      <c r="AA266" s="47"/>
      <c r="AB266" s="47"/>
      <c r="AC266" s="47"/>
    </row>
    <row r="267" spans="2:29" ht="15" customHeight="1">
      <c r="B267" s="1757" t="str">
        <f t="shared" si="31"/>
        <v/>
      </c>
      <c r="C267" s="1918"/>
      <c r="D267" s="1222" t="str">
        <f t="shared" si="37"/>
        <v>6.1. Produkcja towarowa lokalnych odmian roślin uprawnych</v>
      </c>
      <c r="E267" s="1223">
        <f t="shared" si="37"/>
        <v>570</v>
      </c>
      <c r="F267" s="953">
        <f t="shared" si="37"/>
        <v>0</v>
      </c>
      <c r="G267" s="1223">
        <f t="shared" si="35"/>
        <v>0</v>
      </c>
      <c r="H267" s="47"/>
      <c r="I267" s="328"/>
      <c r="J267" s="47"/>
      <c r="K267" s="47"/>
      <c r="R267" s="1920"/>
      <c r="S267" s="332"/>
      <c r="T267" s="333"/>
      <c r="U267" s="333"/>
      <c r="V267" s="333"/>
      <c r="W267" s="333"/>
      <c r="X267" s="334"/>
      <c r="Y267" s="47"/>
      <c r="Z267" s="47"/>
      <c r="AA267" s="47"/>
      <c r="AB267" s="47"/>
      <c r="AC267" s="47"/>
    </row>
    <row r="268" spans="2:29" ht="15" customHeight="1">
      <c r="B268" s="1757" t="str">
        <f t="shared" si="31"/>
        <v/>
      </c>
      <c r="C268" s="1918"/>
      <c r="D268" s="1222" t="str">
        <f t="shared" si="37"/>
        <v>6.2. Produkcja nasienna towarowa lokalnych odmian roślin uprawnych</v>
      </c>
      <c r="E268" s="1223">
        <f t="shared" si="37"/>
        <v>800</v>
      </c>
      <c r="F268" s="953">
        <f t="shared" si="37"/>
        <v>0</v>
      </c>
      <c r="G268" s="1223">
        <f t="shared" si="35"/>
        <v>0</v>
      </c>
      <c r="H268" s="47"/>
      <c r="I268" s="328"/>
      <c r="J268" s="47"/>
      <c r="K268" s="47"/>
      <c r="R268" s="1920"/>
      <c r="S268" s="332"/>
      <c r="T268" s="333"/>
      <c r="U268" s="333"/>
      <c r="V268" s="333"/>
      <c r="W268" s="333"/>
      <c r="X268" s="334"/>
      <c r="Y268" s="47"/>
      <c r="Z268" s="47"/>
      <c r="AA268" s="47"/>
      <c r="AB268" s="47"/>
      <c r="AC268" s="47"/>
    </row>
    <row r="269" spans="2:29" ht="15" customHeight="1">
      <c r="B269" s="1757" t="str">
        <f t="shared" si="31"/>
        <v/>
      </c>
      <c r="C269" s="1918"/>
      <c r="D269" s="1222" t="str">
        <f t="shared" si="37"/>
        <v>6.3. Produkcja nasienna na zlecenie banku genów</v>
      </c>
      <c r="E269" s="1223">
        <f t="shared" si="37"/>
        <v>4700</v>
      </c>
      <c r="F269" s="953">
        <f t="shared" si="37"/>
        <v>0</v>
      </c>
      <c r="G269" s="1223">
        <f t="shared" si="35"/>
        <v>0</v>
      </c>
      <c r="H269" s="47"/>
      <c r="I269" s="328"/>
      <c r="J269" s="47"/>
      <c r="K269" s="47"/>
      <c r="R269" s="1920"/>
      <c r="S269" s="332"/>
      <c r="T269" s="333"/>
      <c r="U269" s="333"/>
      <c r="V269" s="333"/>
      <c r="W269" s="333"/>
      <c r="X269" s="334"/>
      <c r="Y269" s="47"/>
      <c r="Z269" s="47"/>
      <c r="AA269" s="47"/>
      <c r="AB269" s="47"/>
      <c r="AC269" s="47"/>
    </row>
    <row r="270" spans="2:29" ht="15" customHeight="1">
      <c r="B270" s="1757" t="str">
        <f t="shared" si="31"/>
        <v/>
      </c>
      <c r="C270" s="1918"/>
      <c r="D270" s="1222" t="str">
        <f t="shared" si="37"/>
        <v>6.4. Sady tradycyjne</v>
      </c>
      <c r="E270" s="1223">
        <f t="shared" si="37"/>
        <v>2100</v>
      </c>
      <c r="F270" s="953">
        <f>F214</f>
        <v>0</v>
      </c>
      <c r="G270" s="1223">
        <f t="shared" si="35"/>
        <v>0</v>
      </c>
      <c r="H270" s="47"/>
      <c r="I270" s="328"/>
      <c r="J270" s="47"/>
      <c r="K270" s="47"/>
      <c r="R270" s="1920"/>
      <c r="S270" s="332"/>
      <c r="T270" s="333"/>
      <c r="U270" s="333"/>
      <c r="V270" s="333"/>
      <c r="W270" s="333"/>
      <c r="X270" s="334"/>
      <c r="Y270" s="47"/>
      <c r="Z270" s="47"/>
      <c r="AA270" s="47"/>
      <c r="AB270" s="47"/>
      <c r="AC270" s="47"/>
    </row>
    <row r="271" spans="2:29" ht="15" customHeight="1">
      <c r="B271" s="1757" t="str">
        <f t="shared" si="31"/>
        <v/>
      </c>
      <c r="C271" s="1918"/>
      <c r="D271" s="1220" t="str">
        <f t="shared" si="37"/>
        <v>7.1. Zachowanie lokalnych ras bydła</v>
      </c>
      <c r="E271" s="1221">
        <f t="shared" si="37"/>
        <v>1140</v>
      </c>
      <c r="F271" s="1229">
        <f t="shared" si="37"/>
        <v>0</v>
      </c>
      <c r="G271" s="1221">
        <f t="shared" ref="G271:G280" si="38">E271*F271</f>
        <v>0</v>
      </c>
      <c r="H271" s="47"/>
      <c r="I271" s="328"/>
      <c r="J271" s="47"/>
      <c r="K271" s="47"/>
      <c r="R271" s="1920"/>
      <c r="S271" s="332"/>
      <c r="T271" s="333"/>
      <c r="U271" s="333"/>
      <c r="V271" s="333"/>
      <c r="W271" s="333"/>
      <c r="X271" s="334"/>
      <c r="Y271" s="47"/>
      <c r="Z271" s="47"/>
      <c r="AA271" s="47"/>
      <c r="AB271" s="47"/>
      <c r="AC271" s="47"/>
    </row>
    <row r="272" spans="2:29" ht="15" customHeight="1">
      <c r="B272" s="1757" t="str">
        <f t="shared" si="31"/>
        <v/>
      </c>
      <c r="C272" s="1918"/>
      <c r="D272" s="1220" t="str">
        <f t="shared" si="37"/>
        <v>7.2. Zachowanie lokalnych ras koni</v>
      </c>
      <c r="E272" s="1221">
        <f t="shared" si="37"/>
        <v>1500</v>
      </c>
      <c r="F272" s="1229">
        <f>F216</f>
        <v>0</v>
      </c>
      <c r="G272" s="1221">
        <f t="shared" si="38"/>
        <v>0</v>
      </c>
      <c r="H272" s="47"/>
      <c r="I272" s="328"/>
      <c r="J272" s="1921" t="str">
        <f>IF(O274&gt;100,"Zmniejszenie płatności z powodu degresywności. Oblicz i wpisz wartość samodzielnie.","")</f>
        <v/>
      </c>
      <c r="K272" s="47"/>
      <c r="R272" s="1920"/>
      <c r="S272" s="332"/>
      <c r="T272" s="333"/>
      <c r="U272" s="333"/>
      <c r="V272" s="333"/>
      <c r="W272" s="333"/>
      <c r="X272" s="334"/>
      <c r="Y272" s="47"/>
      <c r="Z272" s="47"/>
      <c r="AA272" s="47"/>
      <c r="AB272" s="47"/>
      <c r="AC272" s="47"/>
    </row>
    <row r="273" spans="2:29" ht="15" customHeight="1" thickBot="1">
      <c r="B273" s="1757" t="str">
        <f t="shared" si="31"/>
        <v/>
      </c>
      <c r="C273" s="1918"/>
      <c r="D273" s="1220" t="str">
        <f t="shared" si="37"/>
        <v>7.3. Zachowanie lokalnych ras owiec</v>
      </c>
      <c r="E273" s="1221">
        <f t="shared" si="37"/>
        <v>320</v>
      </c>
      <c r="F273" s="1229">
        <f>F217</f>
        <v>0</v>
      </c>
      <c r="G273" s="1221">
        <f t="shared" si="38"/>
        <v>0</v>
      </c>
      <c r="H273" s="47"/>
      <c r="I273" s="328"/>
      <c r="J273" s="1921"/>
      <c r="K273" s="47"/>
      <c r="M273" s="47" t="s">
        <v>2745</v>
      </c>
      <c r="N273" s="47" t="s">
        <v>2746</v>
      </c>
      <c r="O273" s="47" t="s">
        <v>2747</v>
      </c>
      <c r="R273" s="1920"/>
      <c r="S273" s="332"/>
      <c r="T273" s="333"/>
      <c r="U273" s="333"/>
      <c r="V273" s="333"/>
      <c r="W273" s="333"/>
      <c r="X273" s="334"/>
      <c r="Y273" s="47"/>
      <c r="Z273" s="47"/>
      <c r="AA273" s="47"/>
      <c r="AB273" s="47"/>
      <c r="AC273" s="47"/>
    </row>
    <row r="274" spans="2:29" ht="15" customHeight="1" thickBot="1">
      <c r="B274" s="1757" t="str">
        <f t="shared" si="31"/>
        <v/>
      </c>
      <c r="C274" s="1918"/>
      <c r="D274" s="1220" t="str">
        <f t="shared" si="37"/>
        <v>7.4. Zachowanie lokalnych ras świń</v>
      </c>
      <c r="E274" s="1221">
        <f t="shared" si="37"/>
        <v>570</v>
      </c>
      <c r="F274" s="1229">
        <f>F218</f>
        <v>0</v>
      </c>
      <c r="G274" s="1221">
        <f t="shared" si="38"/>
        <v>0</v>
      </c>
      <c r="H274" s="47"/>
      <c r="I274" s="328"/>
      <c r="J274" s="1921"/>
      <c r="K274" s="47"/>
      <c r="L274" s="1766"/>
      <c r="M274" s="1776">
        <f>IF(F275=F219,0,1)</f>
        <v>0</v>
      </c>
      <c r="N274" s="1777">
        <f>IF(SUM(M274:M277)&gt;0,1,0)*P274</f>
        <v>0</v>
      </c>
      <c r="O274" s="1778">
        <f>L279*N274</f>
        <v>0</v>
      </c>
      <c r="P274" s="1775">
        <f>IF(L279&gt;100,1,0)</f>
        <v>0</v>
      </c>
      <c r="R274" s="340">
        <f>C238</f>
        <v>2018</v>
      </c>
      <c r="S274" s="332"/>
      <c r="T274" s="333"/>
      <c r="U274" s="333"/>
      <c r="V274" s="333"/>
      <c r="W274" s="333"/>
      <c r="X274" s="334"/>
      <c r="Y274" s="47"/>
      <c r="Z274" s="47"/>
      <c r="AA274" s="47"/>
      <c r="AB274" s="47"/>
      <c r="AC274" s="47"/>
    </row>
    <row r="275" spans="2:29" ht="15" customHeight="1" thickBot="1">
      <c r="B275" s="1757" t="str">
        <f t="shared" si="31"/>
        <v/>
      </c>
      <c r="C275" s="1918"/>
      <c r="D275" s="1222" t="str">
        <f t="shared" si="37"/>
        <v>8.1.1. Wsiewki poplonowe</v>
      </c>
      <c r="E275" s="1223">
        <f t="shared" si="37"/>
        <v>330</v>
      </c>
      <c r="F275" s="1240">
        <f t="shared" ref="F275:F280" si="39">R275</f>
        <v>0</v>
      </c>
      <c r="G275" s="1241">
        <f t="shared" si="38"/>
        <v>0</v>
      </c>
      <c r="H275" s="47"/>
      <c r="I275" s="328"/>
      <c r="J275" s="1921"/>
      <c r="K275" s="47"/>
      <c r="L275" s="1766"/>
      <c r="M275" s="1776">
        <f>IF(F277=F221,0,1)</f>
        <v>0</v>
      </c>
      <c r="N275" s="1761"/>
      <c r="R275" s="519">
        <f>'Pak8 s2'!O1410</f>
        <v>0</v>
      </c>
      <c r="S275" s="332"/>
      <c r="T275" s="333"/>
      <c r="U275" s="333"/>
      <c r="V275" s="333"/>
      <c r="W275" s="333"/>
      <c r="X275" s="334"/>
      <c r="Y275" s="47"/>
      <c r="Z275" s="47"/>
      <c r="AA275" s="47"/>
      <c r="AB275" s="47"/>
      <c r="AC275" s="47"/>
    </row>
    <row r="276" spans="2:29" ht="15" customHeight="1" thickBot="1">
      <c r="B276" s="1757" t="str">
        <f t="shared" si="31"/>
        <v/>
      </c>
      <c r="C276" s="1918"/>
      <c r="D276" s="1222" t="str">
        <f t="shared" si="37"/>
        <v>8.1.2. Wsiewki poplonowe - na obszarach zagrożonych erozją</v>
      </c>
      <c r="E276" s="1223">
        <f t="shared" si="37"/>
        <v>458</v>
      </c>
      <c r="F276" s="1240">
        <f t="shared" si="39"/>
        <v>0</v>
      </c>
      <c r="G276" s="1241">
        <f t="shared" si="38"/>
        <v>0</v>
      </c>
      <c r="H276" s="47"/>
      <c r="I276" s="328"/>
      <c r="J276" s="1921"/>
      <c r="K276" s="47"/>
      <c r="L276" s="1766"/>
      <c r="M276" s="1776"/>
      <c r="N276" s="1761"/>
      <c r="R276" s="519">
        <f>'Pak8 s2'!O1411</f>
        <v>0</v>
      </c>
      <c r="S276" s="332"/>
      <c r="T276" s="333"/>
      <c r="U276" s="333"/>
      <c r="V276" s="333"/>
      <c r="W276" s="333"/>
      <c r="X276" s="334"/>
      <c r="Y276" s="47"/>
      <c r="Z276" s="47"/>
      <c r="AA276" s="47"/>
      <c r="AB276" s="47"/>
      <c r="AC276" s="47"/>
    </row>
    <row r="277" spans="2:29" ht="15" customHeight="1" thickBot="1">
      <c r="B277" s="1757" t="str">
        <f t="shared" si="31"/>
        <v/>
      </c>
      <c r="C277" s="1918"/>
      <c r="D277" s="1222" t="str">
        <f t="shared" si="37"/>
        <v>8.2.1. Międzyplon ozimy</v>
      </c>
      <c r="E277" s="1223">
        <f t="shared" si="37"/>
        <v>420</v>
      </c>
      <c r="F277" s="1240">
        <f t="shared" si="39"/>
        <v>0</v>
      </c>
      <c r="G277" s="1241">
        <f t="shared" si="38"/>
        <v>0</v>
      </c>
      <c r="H277" s="47"/>
      <c r="I277" s="328"/>
      <c r="J277" s="1921"/>
      <c r="K277" s="47"/>
      <c r="L277" s="1766"/>
      <c r="M277" s="1781">
        <f>IF(F279=F223,0,1)</f>
        <v>0</v>
      </c>
      <c r="P277" s="19"/>
      <c r="R277" s="519">
        <f>'Pak8 s2'!O1412</f>
        <v>0</v>
      </c>
      <c r="S277" s="332"/>
      <c r="T277" s="333"/>
      <c r="U277" s="333"/>
      <c r="V277" s="333"/>
      <c r="W277" s="333"/>
      <c r="X277" s="334"/>
      <c r="Y277" s="47"/>
      <c r="Z277" s="47"/>
      <c r="AA277" s="47"/>
      <c r="AB277" s="47"/>
      <c r="AC277" s="47"/>
    </row>
    <row r="278" spans="2:29" ht="15" customHeight="1">
      <c r="B278" s="1757" t="str">
        <f t="shared" si="31"/>
        <v/>
      </c>
      <c r="C278" s="1918"/>
      <c r="D278" s="1222" t="str">
        <f t="shared" si="37"/>
        <v>8.2.2. Międzyplon ozimy - na obszarach zagrożonych erozją</v>
      </c>
      <c r="E278" s="1223">
        <f t="shared" si="37"/>
        <v>750</v>
      </c>
      <c r="F278" s="1240">
        <f t="shared" si="39"/>
        <v>0</v>
      </c>
      <c r="G278" s="1241">
        <f t="shared" si="38"/>
        <v>0</v>
      </c>
      <c r="H278" s="47"/>
      <c r="I278" s="328"/>
      <c r="J278" s="1921"/>
      <c r="K278" s="47"/>
      <c r="L278" s="1766"/>
      <c r="M278" s="299"/>
      <c r="P278" s="19"/>
      <c r="R278" s="519">
        <f>'Pak8 s2'!O1413</f>
        <v>0</v>
      </c>
      <c r="S278" s="332"/>
      <c r="T278" s="333"/>
      <c r="U278" s="333"/>
      <c r="V278" s="333"/>
      <c r="W278" s="333"/>
      <c r="X278" s="334"/>
      <c r="Y278" s="47"/>
      <c r="Z278" s="47"/>
      <c r="AA278" s="47"/>
      <c r="AB278" s="47"/>
      <c r="AC278" s="47"/>
    </row>
    <row r="279" spans="2:29" ht="15" customHeight="1">
      <c r="B279" s="1757" t="str">
        <f t="shared" si="31"/>
        <v/>
      </c>
      <c r="C279" s="1918"/>
      <c r="D279" s="1222" t="str">
        <f>D223</f>
        <v>8.3.1. Międzyplon ścierniskowy</v>
      </c>
      <c r="E279" s="1223">
        <f>E223</f>
        <v>400</v>
      </c>
      <c r="F279" s="1240">
        <f t="shared" si="39"/>
        <v>0</v>
      </c>
      <c r="G279" s="1241">
        <f t="shared" si="38"/>
        <v>0</v>
      </c>
      <c r="H279" s="47"/>
      <c r="I279" s="328"/>
      <c r="J279" s="1921"/>
      <c r="K279" s="47"/>
      <c r="L279" s="1762">
        <f>SUM(F275:F280)</f>
        <v>0</v>
      </c>
      <c r="P279" s="19"/>
      <c r="Q279" s="19"/>
      <c r="R279" s="519">
        <f>'Pak8 s2'!O1414</f>
        <v>0</v>
      </c>
      <c r="S279" s="332"/>
      <c r="T279" s="333"/>
      <c r="U279" s="333"/>
      <c r="V279" s="333"/>
      <c r="W279" s="333"/>
      <c r="X279" s="334"/>
      <c r="Y279" s="47"/>
      <c r="Z279" s="47"/>
      <c r="AA279" s="47"/>
      <c r="AB279" s="47"/>
      <c r="AC279" s="47"/>
    </row>
    <row r="280" spans="2:29" ht="15" customHeight="1">
      <c r="B280" s="1757" t="str">
        <f t="shared" si="31"/>
        <v/>
      </c>
      <c r="C280" s="1918"/>
      <c r="D280" s="1222" t="str">
        <f>D224</f>
        <v>8.3.2. Międzyplon ścierniskowy - na obszarach zagrożonych erozją</v>
      </c>
      <c r="E280" s="1223">
        <f>E224</f>
        <v>690</v>
      </c>
      <c r="F280" s="1240">
        <f t="shared" si="39"/>
        <v>0</v>
      </c>
      <c r="G280" s="1241">
        <f t="shared" si="38"/>
        <v>0</v>
      </c>
      <c r="H280" s="47"/>
      <c r="I280" s="328"/>
      <c r="J280" s="326"/>
      <c r="K280" s="47"/>
      <c r="L280" s="1762"/>
      <c r="P280" s="19"/>
      <c r="Q280" s="19"/>
      <c r="R280" s="519">
        <f>'Pak8 s2'!O1415</f>
        <v>0</v>
      </c>
      <c r="S280" s="332"/>
      <c r="T280" s="333"/>
      <c r="U280" s="333"/>
      <c r="V280" s="333"/>
      <c r="W280" s="333"/>
      <c r="X280" s="334"/>
      <c r="Y280" s="47"/>
      <c r="Z280" s="47"/>
      <c r="AA280" s="47"/>
      <c r="AB280" s="47"/>
      <c r="AC280" s="47"/>
    </row>
    <row r="281" spans="2:29" ht="15" hidden="1" customHeight="1">
      <c r="B281" s="1757"/>
      <c r="C281" s="1918"/>
      <c r="D281" s="1232"/>
      <c r="E281" s="1233"/>
      <c r="F281" s="1234"/>
      <c r="G281" s="1233"/>
      <c r="H281" s="47"/>
      <c r="I281" s="328"/>
      <c r="J281" s="326"/>
      <c r="K281" s="47"/>
      <c r="L281" s="1762"/>
      <c r="P281" s="19"/>
      <c r="Q281" s="19"/>
      <c r="R281" s="519">
        <f>'Pak8 s2'!O1416</f>
        <v>0</v>
      </c>
      <c r="S281" s="332"/>
      <c r="T281" s="333"/>
      <c r="U281" s="333"/>
      <c r="V281" s="333"/>
      <c r="W281" s="333"/>
      <c r="X281" s="334"/>
      <c r="Y281" s="47"/>
      <c r="Z281" s="47"/>
      <c r="AA281" s="47"/>
      <c r="AB281" s="47"/>
      <c r="AC281" s="47"/>
    </row>
    <row r="282" spans="2:29" ht="15" hidden="1" customHeight="1">
      <c r="B282" s="1757"/>
      <c r="C282" s="1918"/>
      <c r="D282" s="1232"/>
      <c r="E282" s="1233"/>
      <c r="F282" s="1234"/>
      <c r="G282" s="1233"/>
      <c r="H282" s="47"/>
      <c r="I282" s="328"/>
      <c r="J282" s="326"/>
      <c r="K282" s="47"/>
      <c r="L282" s="1762"/>
      <c r="P282" s="19"/>
      <c r="Q282" s="19"/>
      <c r="R282" s="519">
        <f>'Pak8 s2'!O1417</f>
        <v>0</v>
      </c>
      <c r="S282" s="332"/>
      <c r="T282" s="333"/>
      <c r="U282" s="333"/>
      <c r="V282" s="333"/>
      <c r="W282" s="333"/>
      <c r="X282" s="334"/>
      <c r="Y282" s="47"/>
      <c r="Z282" s="47"/>
      <c r="AA282" s="47"/>
      <c r="AB282" s="47"/>
      <c r="AC282" s="47"/>
    </row>
    <row r="283" spans="2:29" ht="15" customHeight="1">
      <c r="B283" s="1757" t="str">
        <f t="shared" si="31"/>
        <v/>
      </c>
      <c r="C283" s="1918"/>
      <c r="D283" s="1232" t="str">
        <f t="shared" ref="D283:F284" si="40">D227</f>
        <v>9.3. Utrzymanie 2-metrowych miedz śródpolnych</v>
      </c>
      <c r="E283" s="1233">
        <f t="shared" si="40"/>
        <v>12.7</v>
      </c>
      <c r="F283" s="1234">
        <f t="shared" si="40"/>
        <v>0</v>
      </c>
      <c r="G283" s="1816">
        <f>E283*F283/100</f>
        <v>0</v>
      </c>
      <c r="H283" s="47"/>
      <c r="I283" s="328"/>
      <c r="J283" s="326"/>
      <c r="K283" s="47"/>
      <c r="L283" s="1762"/>
      <c r="P283" s="19"/>
      <c r="Q283" s="19"/>
      <c r="R283" s="930"/>
      <c r="S283" s="332"/>
      <c r="T283" s="333"/>
      <c r="U283" s="333"/>
      <c r="V283" s="333"/>
      <c r="W283" s="333"/>
      <c r="X283" s="334"/>
      <c r="Y283" s="47"/>
      <c r="Z283" s="47"/>
      <c r="AA283" s="47"/>
      <c r="AB283" s="47"/>
      <c r="AC283" s="47"/>
    </row>
    <row r="284" spans="2:29" ht="15" customHeight="1" thickBot="1">
      <c r="B284" s="1757" t="str">
        <f t="shared" si="31"/>
        <v/>
      </c>
      <c r="C284" s="1918"/>
      <c r="D284" s="1232" t="str">
        <f t="shared" si="40"/>
        <v>9.4. Utrzymanie 5-metrowych miedz śródpolnych</v>
      </c>
      <c r="E284" s="1233">
        <f t="shared" si="40"/>
        <v>31.7</v>
      </c>
      <c r="F284" s="1237">
        <f t="shared" si="40"/>
        <v>0</v>
      </c>
      <c r="G284" s="1816">
        <f>E284*F284/100</f>
        <v>0</v>
      </c>
      <c r="H284" s="47"/>
      <c r="I284" s="328"/>
      <c r="J284" s="326"/>
      <c r="K284" s="47"/>
      <c r="L284" s="1762"/>
      <c r="P284" s="19"/>
      <c r="Q284" s="19"/>
      <c r="R284" s="930"/>
      <c r="S284" s="332"/>
      <c r="T284" s="333"/>
      <c r="U284" s="333"/>
      <c r="V284" s="333"/>
      <c r="W284" s="333"/>
      <c r="X284" s="334"/>
      <c r="Y284" s="47"/>
      <c r="Z284" s="47"/>
      <c r="AA284" s="47"/>
      <c r="AB284" s="47"/>
      <c r="AC284" s="47"/>
    </row>
    <row r="285" spans="2:29" s="19" customFormat="1" ht="21" customHeight="1" thickBot="1">
      <c r="B285" s="1771" t="s">
        <v>49</v>
      </c>
      <c r="C285" s="1912" t="str">
        <f>"Szacunkowa płatność dla gospodarstwa za  "&amp;M3+4&amp;" rok           RAZEM:"</f>
        <v>Szacunkowa płatność dla gospodarstwa za  2018 rok           RAZEM:</v>
      </c>
      <c r="D285" s="1913"/>
      <c r="E285" s="1913"/>
      <c r="F285" s="1914"/>
      <c r="G285" s="351">
        <f>SUM(G238:G284)</f>
        <v>0</v>
      </c>
      <c r="H285" s="47"/>
      <c r="I285" s="288"/>
      <c r="J285" s="47"/>
      <c r="K285" s="47"/>
      <c r="L285" s="27"/>
      <c r="M285" s="27"/>
      <c r="N285" s="27"/>
      <c r="O285" s="27"/>
      <c r="P285" s="27"/>
      <c r="Q285" s="215"/>
      <c r="R285" s="188"/>
      <c r="S285" s="332"/>
      <c r="T285" s="333"/>
      <c r="U285" s="333"/>
      <c r="V285" s="333"/>
      <c r="W285" s="333"/>
      <c r="X285" s="334"/>
      <c r="Y285" s="51"/>
      <c r="Z285" s="51"/>
      <c r="AA285" s="51"/>
      <c r="AB285" s="51"/>
      <c r="AC285" s="51"/>
    </row>
    <row r="286" spans="2:29" ht="27.75" customHeight="1" thickBot="1">
      <c r="B286" s="1771" t="s">
        <v>49</v>
      </c>
      <c r="C286" s="1912" t="s">
        <v>1265</v>
      </c>
      <c r="D286" s="1913"/>
      <c r="E286" s="1913"/>
      <c r="F286" s="1913"/>
      <c r="G286" s="352">
        <f>G60+G120+G176+G229+G285</f>
        <v>0</v>
      </c>
      <c r="H286" s="47"/>
      <c r="I286" s="289"/>
      <c r="J286" s="47"/>
      <c r="K286" s="47"/>
      <c r="L286" s="47"/>
      <c r="R286" s="47"/>
      <c r="S286" s="335"/>
      <c r="T286" s="336"/>
      <c r="U286" s="336"/>
      <c r="V286" s="336"/>
      <c r="W286" s="336"/>
      <c r="X286" s="337"/>
      <c r="Y286" s="47"/>
      <c r="Z286" s="47"/>
      <c r="AA286" s="47"/>
      <c r="AB286" s="47"/>
      <c r="AC286" s="47"/>
    </row>
    <row r="287" spans="2:29" s="215" customFormat="1" ht="11.25" customHeight="1">
      <c r="B287" s="1771" t="s">
        <v>49</v>
      </c>
      <c r="C287" s="1915" t="s">
        <v>522</v>
      </c>
      <c r="D287" s="1915"/>
      <c r="E287" s="283"/>
      <c r="F287" s="283"/>
      <c r="G287" s="283"/>
      <c r="H287" s="47"/>
      <c r="I287" s="283"/>
      <c r="J287" s="47"/>
      <c r="K287" s="47"/>
      <c r="L287" s="47"/>
      <c r="M287" s="27"/>
      <c r="N287" s="27"/>
      <c r="O287" s="27"/>
      <c r="P287" s="27"/>
      <c r="Q287" s="27"/>
      <c r="R287" s="47"/>
      <c r="S287" s="188"/>
      <c r="T287" s="188"/>
      <c r="U287" s="188"/>
      <c r="V287" s="188"/>
      <c r="W287" s="188"/>
      <c r="X287" s="188"/>
      <c r="Y287" s="188"/>
      <c r="Z287" s="188"/>
      <c r="AA287" s="188"/>
      <c r="AB287" s="188"/>
      <c r="AC287" s="188"/>
    </row>
    <row r="288" spans="2:29" ht="14.25" customHeight="1">
      <c r="B288" s="1771" t="s">
        <v>49</v>
      </c>
      <c r="C288" s="217" t="s">
        <v>2751</v>
      </c>
      <c r="D288" s="218"/>
      <c r="E288" s="218"/>
      <c r="F288" s="218"/>
      <c r="G288" s="218"/>
      <c r="H288" s="47"/>
      <c r="I288" s="218"/>
      <c r="J288" s="47"/>
      <c r="K288" s="47"/>
      <c r="L288" s="47"/>
      <c r="R288" s="47"/>
      <c r="S288" s="47"/>
      <c r="T288" s="47"/>
      <c r="U288" s="47"/>
      <c r="V288" s="47"/>
      <c r="W288" s="47"/>
      <c r="X288" s="47"/>
      <c r="Y288" s="47"/>
      <c r="Z288" s="47"/>
      <c r="AA288" s="47"/>
      <c r="AB288" s="47"/>
      <c r="AC288" s="47"/>
    </row>
    <row r="289" spans="2:29" ht="10.5" customHeight="1">
      <c r="B289" s="1771" t="s">
        <v>49</v>
      </c>
      <c r="C289" s="217" t="s">
        <v>1091</v>
      </c>
      <c r="D289" s="239"/>
      <c r="E289" s="239"/>
      <c r="F289" s="239"/>
      <c r="G289" s="239"/>
      <c r="H289" s="47"/>
      <c r="I289" s="239"/>
      <c r="J289" s="47"/>
      <c r="K289" s="47"/>
      <c r="L289" s="47"/>
      <c r="R289" s="47"/>
      <c r="S289" s="47"/>
      <c r="T289" s="47"/>
      <c r="U289" s="47"/>
      <c r="V289" s="47"/>
      <c r="W289" s="47"/>
      <c r="X289" s="47"/>
      <c r="Y289" s="47"/>
      <c r="Z289" s="47"/>
      <c r="AA289" s="47"/>
      <c r="AB289" s="47"/>
      <c r="AC289" s="47"/>
    </row>
    <row r="290" spans="2:29">
      <c r="B290" s="1771" t="s">
        <v>49</v>
      </c>
      <c r="C290" s="217" t="s">
        <v>1564</v>
      </c>
      <c r="D290" s="47"/>
      <c r="E290" s="47"/>
      <c r="F290" s="47"/>
      <c r="G290" s="47"/>
      <c r="H290" s="47"/>
      <c r="I290" s="47"/>
      <c r="J290" s="47"/>
      <c r="K290" s="47"/>
      <c r="L290" s="47"/>
      <c r="R290" s="47"/>
      <c r="S290" s="47"/>
      <c r="T290" s="47"/>
      <c r="U290" s="47"/>
      <c r="V290" s="47"/>
      <c r="W290" s="47"/>
      <c r="X290" s="47"/>
      <c r="Y290" s="47"/>
      <c r="Z290" s="47"/>
      <c r="AA290" s="47"/>
      <c r="AB290" s="47"/>
      <c r="AC290" s="47"/>
    </row>
    <row r="291" spans="2:29">
      <c r="B291" s="1771" t="s">
        <v>49</v>
      </c>
      <c r="C291" s="217" t="s">
        <v>1565</v>
      </c>
      <c r="D291" s="47"/>
      <c r="E291" s="47"/>
      <c r="F291" s="47"/>
      <c r="G291" s="47"/>
      <c r="H291" s="47"/>
      <c r="I291" s="47"/>
      <c r="J291" s="47"/>
      <c r="K291" s="47"/>
      <c r="L291" s="47"/>
      <c r="R291" s="47"/>
      <c r="S291" s="47"/>
      <c r="T291" s="47"/>
      <c r="U291" s="47"/>
      <c r="V291" s="47"/>
      <c r="W291" s="47"/>
      <c r="X291" s="47"/>
      <c r="Y291" s="47"/>
      <c r="Z291" s="47"/>
      <c r="AA291" s="47"/>
      <c r="AB291" s="47"/>
      <c r="AC291" s="47"/>
    </row>
    <row r="292" spans="2:29">
      <c r="B292" s="47"/>
      <c r="C292" s="47"/>
      <c r="D292" s="47"/>
      <c r="E292" s="47"/>
      <c r="F292" s="47"/>
      <c r="G292" s="47"/>
      <c r="H292" s="47"/>
      <c r="I292" s="47"/>
      <c r="J292" s="47"/>
      <c r="K292" s="47"/>
      <c r="R292" s="47"/>
      <c r="S292" s="47"/>
      <c r="T292" s="47"/>
      <c r="U292" s="47"/>
      <c r="V292" s="47"/>
      <c r="W292" s="47"/>
      <c r="X292" s="47"/>
      <c r="Y292" s="47"/>
      <c r="Z292" s="47"/>
      <c r="AA292" s="47"/>
      <c r="AB292" s="47"/>
      <c r="AC292" s="47"/>
    </row>
    <row r="293" spans="2:29">
      <c r="B293" s="47"/>
      <c r="C293" s="47"/>
      <c r="D293" s="47"/>
      <c r="E293" s="47"/>
      <c r="F293" s="47"/>
      <c r="G293" s="47"/>
      <c r="H293" s="47"/>
      <c r="I293" s="47"/>
      <c r="J293" s="47"/>
      <c r="K293" s="47"/>
      <c r="R293" s="47"/>
      <c r="S293" s="47"/>
      <c r="T293" s="47"/>
      <c r="U293" s="47"/>
      <c r="V293" s="47"/>
      <c r="W293" s="47"/>
      <c r="X293" s="47"/>
      <c r="Y293" s="47"/>
      <c r="Z293" s="47"/>
      <c r="AA293" s="47"/>
      <c r="AB293" s="47"/>
      <c r="AC293" s="47"/>
    </row>
    <row r="294" spans="2:29">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row>
    <row r="295" spans="2:29">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row>
    <row r="296" spans="2:29">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row>
  </sheetData>
  <sheetProtection sheet="1" objects="1" scenarios="1" formatCells="0" formatRows="0" autoFilter="0"/>
  <autoFilter ref="A5:B291"/>
  <mergeCells count="39">
    <mergeCell ref="B1:B4"/>
    <mergeCell ref="J5:J6"/>
    <mergeCell ref="C6:C59"/>
    <mergeCell ref="J7:J18"/>
    <mergeCell ref="J20:J25"/>
    <mergeCell ref="D31:E31"/>
    <mergeCell ref="S41:S48"/>
    <mergeCell ref="J47:J55"/>
    <mergeCell ref="C60:F60"/>
    <mergeCell ref="C66:C119"/>
    <mergeCell ref="J80:J83"/>
    <mergeCell ref="D91:E91"/>
    <mergeCell ref="R101:R108"/>
    <mergeCell ref="J107:J114"/>
    <mergeCell ref="J216:J223"/>
    <mergeCell ref="C120:F120"/>
    <mergeCell ref="J125:J126"/>
    <mergeCell ref="C126:C175"/>
    <mergeCell ref="J127:J134"/>
    <mergeCell ref="J136:J139"/>
    <mergeCell ref="D147:E147"/>
    <mergeCell ref="R266:R273"/>
    <mergeCell ref="J272:J279"/>
    <mergeCell ref="R157:R164"/>
    <mergeCell ref="J163:J170"/>
    <mergeCell ref="C176:F176"/>
    <mergeCell ref="J181:J182"/>
    <mergeCell ref="C182:C228"/>
    <mergeCell ref="J183:J188"/>
    <mergeCell ref="J190:J193"/>
    <mergeCell ref="R210:R217"/>
    <mergeCell ref="C285:F285"/>
    <mergeCell ref="C286:F286"/>
    <mergeCell ref="C287:D287"/>
    <mergeCell ref="C229:F229"/>
    <mergeCell ref="J237:J238"/>
    <mergeCell ref="C238:C284"/>
    <mergeCell ref="J239:J244"/>
    <mergeCell ref="J246:J249"/>
  </mergeCells>
  <conditionalFormatting sqref="G238 G66 G126 G182">
    <cfRule type="expression" dxfId="218" priority="1" stopIfTrue="1">
      <formula>F66&gt;100</formula>
    </cfRule>
  </conditionalFormatting>
  <conditionalFormatting sqref="G79:G80 G135:G136 G189:G190 G245:G246">
    <cfRule type="expression" dxfId="217" priority="2" stopIfTrue="1">
      <formula>F79&gt;10</formula>
    </cfRule>
  </conditionalFormatting>
  <conditionalFormatting sqref="G67:G78 G127:G134 G183:G188 G239:G244">
    <cfRule type="expression" dxfId="216" priority="3" stopIfTrue="1">
      <formula>L$72&gt;100</formula>
    </cfRule>
  </conditionalFormatting>
  <conditionalFormatting sqref="J125 J65 J181 J237">
    <cfRule type="expression" dxfId="215" priority="4" stopIfTrue="1">
      <formula>$M65&gt;0</formula>
    </cfRule>
  </conditionalFormatting>
  <conditionalFormatting sqref="J239 J67">
    <cfRule type="expression" dxfId="214" priority="5" stopIfTrue="1">
      <formula>$N67&gt;0</formula>
    </cfRule>
  </conditionalFormatting>
  <conditionalFormatting sqref="G6">
    <cfRule type="expression" dxfId="213" priority="6" stopIfTrue="1">
      <formula>F6&gt;100</formula>
    </cfRule>
  </conditionalFormatting>
  <conditionalFormatting sqref="G7:G18">
    <cfRule type="expression" dxfId="212" priority="7" stopIfTrue="1">
      <formula>M$12&gt;100</formula>
    </cfRule>
  </conditionalFormatting>
  <conditionalFormatting sqref="G19:G20">
    <cfRule type="expression" dxfId="211" priority="8" stopIfTrue="1">
      <formula>F19&gt;10</formula>
    </cfRule>
  </conditionalFormatting>
  <conditionalFormatting sqref="J80:K80 J136:K136 J190:K190 J246:K246">
    <cfRule type="expression" dxfId="210" priority="9" stopIfTrue="1">
      <formula>M80&gt;0</formula>
    </cfRule>
  </conditionalFormatting>
  <conditionalFormatting sqref="J107 J163 J216 J272">
    <cfRule type="expression" dxfId="209" priority="10" stopIfTrue="1">
      <formula>N109&gt;0</formula>
    </cfRule>
  </conditionalFormatting>
  <conditionalFormatting sqref="J183:J189 J127:J135">
    <cfRule type="expression" dxfId="208" priority="11" stopIfTrue="1">
      <formula>$N127&gt;0</formula>
    </cfRule>
  </conditionalFormatting>
  <conditionalFormatting sqref="G50:G55">
    <cfRule type="expression" dxfId="207" priority="12" stopIfTrue="1">
      <formula>M$54&gt;100</formula>
    </cfRule>
  </conditionalFormatting>
  <conditionalFormatting sqref="G110:G115">
    <cfRule type="expression" dxfId="206" priority="13" stopIfTrue="1">
      <formula>L$114&gt;100</formula>
    </cfRule>
  </conditionalFormatting>
  <conditionalFormatting sqref="G166:G171">
    <cfRule type="expression" dxfId="205" priority="14" stopIfTrue="1">
      <formula>L$170&gt;100</formula>
    </cfRule>
  </conditionalFormatting>
  <conditionalFormatting sqref="G219:G224">
    <cfRule type="expression" dxfId="204" priority="15" stopIfTrue="1">
      <formula>L$223&gt;100</formula>
    </cfRule>
  </conditionalFormatting>
  <conditionalFormatting sqref="G275:G280">
    <cfRule type="expression" dxfId="203" priority="16" stopIfTrue="1">
      <formula>L$279&gt;100</formula>
    </cfRule>
  </conditionalFormatting>
  <conditionalFormatting sqref="J47">
    <cfRule type="expression" dxfId="202" priority="17" stopIfTrue="1">
      <formula>$M$54&gt;100</formula>
    </cfRule>
  </conditionalFormatting>
  <conditionalFormatting sqref="J5:J6">
    <cfRule type="expression" dxfId="201" priority="18" stopIfTrue="1">
      <formula>$F$6&gt;100</formula>
    </cfRule>
  </conditionalFormatting>
  <conditionalFormatting sqref="J7:J19">
    <cfRule type="expression" dxfId="200" priority="19" stopIfTrue="1">
      <formula>$M$12&gt;100</formula>
    </cfRule>
  </conditionalFormatting>
  <conditionalFormatting sqref="J20:J25">
    <cfRule type="expression" dxfId="199" priority="20" stopIfTrue="1">
      <formula>$F$20&gt;10</formula>
    </cfRule>
  </conditionalFormatting>
  <dataValidations count="13">
    <dataValidation type="decimal" errorStyle="warning" allowBlank="1" sqref="F45 F105 F161 F214 F270">
      <formula1>0</formula1>
      <formula2>999999999999999000</formula2>
    </dataValidation>
    <dataValidation type="decimal" allowBlank="1" showInputMessage="1" showErrorMessage="1" errorTitle="Plan Rolnośrodowiskowy" error="Wpisz liczbę." prompt="Może najpierw wypełnij arkusz &quot;Pak8 s2&quot;?" sqref="F50:F55">
      <formula1>0</formula1>
      <formula2>999999999999</formula2>
    </dataValidation>
    <dataValidation type="decimal" allowBlank="1" showErrorMessage="1" errorTitle="Plan Rolnośrodowiskowy" error="Ilość loch (macior) musi się zmieścić w przedziale od 3 do 100 szt. Przeczytaj komunikat po lewej." sqref="F274 F165 F218 F49 F109">
      <formula1>3</formula1>
      <formula2>100</formula2>
    </dataValidation>
    <dataValidation type="decimal" allowBlank="1" showErrorMessage="1" errorTitle="Plan Rolnośrodowiskowy" error="Minimum 5 matek owczych rasy Olkuskiej lub minimum 10 matek owczych pozostałych ras. ;-)" sqref="F273 F164 F217 F48 F108">
      <formula1>5</formula1>
      <formula2>999999999999</formula2>
    </dataValidation>
    <dataValidation type="decimal" allowBlank="1" showErrorMessage="1" errorTitle="Plan Rolnośrodowiskowy" error="Minimum 2 klacze. Przeczytaj komentarz po lewej ;-)" sqref="F272 F163 F216 F47 F107">
      <formula1>2</formula1>
      <formula2>999999999999</formula2>
    </dataValidation>
    <dataValidation type="decimal" allowBlank="1" showErrorMessage="1" errorTitle="Plan Rolnośrodowiskowy" error="Minimum 0,50 ha. Przeczytaj komentarz po lewej. ;-)" sqref="F268 F159 F212 F43 F103">
      <formula1>0.5</formula1>
      <formula2>999999999999</formula2>
    </dataValidation>
    <dataValidation type="decimal" errorStyle="warning" allowBlank="1" showErrorMessage="1" errorTitle="Plan Rolnośrodowiskowy" error="Minimum 0,15 ha. ;-)" sqref="F267 F158 F211 F42 F102">
      <formula1>0.15</formula1>
      <formula2>999999999999</formula2>
    </dataValidation>
    <dataValidation type="decimal" allowBlank="1" showErrorMessage="1" errorTitle="Plan Rolnośrodowiskowy" error="Minimum 4 korowy ;-)" sqref="F271 F162 F215 F46 F106">
      <formula1>4</formula1>
      <formula2>999999999999</formula2>
    </dataValidation>
    <dataValidation type="decimal" errorStyle="warning" allowBlank="1" showErrorMessage="1" errorTitle="Plan Rolnośrodowiskowy" error="Płatność do pakietu 6.3 przysługuje do powierzchni nie większej niż 0,30 ha!" sqref="F269 F160 F213 F44 F104">
      <formula1>0</formula1>
      <formula2>0.3</formula2>
    </dataValidation>
    <dataValidation type="decimal" errorStyle="warning" allowBlank="1" showErrorMessage="1" errorTitle="Plan Rolnośrodowiskowy" error="Płatność przysługuje tylko do 5,00 hektarów." sqref="F256 F266 F146 F157 F210 F200 F30 F41 F90 F101">
      <formula1>0</formula1>
      <formula2>5</formula2>
    </dataValidation>
    <dataValidation type="decimal" allowBlank="1" showInputMessage="1" showErrorMessage="1" errorTitle="Plan Rolnośrodowiskowy" error="Wpisz liczbę." prompt="Wypełnij arkusz &quot;Pak8 s2&quot;.      Wtedy dane pojawią się również tutaj." sqref="F275:F280 F166:F171 F219:F224 F110:F115">
      <formula1>0</formula1>
      <formula2>999999999999</formula2>
    </dataValidation>
    <dataValidation type="decimal" allowBlank="1" showInputMessage="1" prompt="Komórki niechronione. Wpisywać dane tylko w przypadku błędnej degresywności." sqref="G275:G280 G66:G80 G166:G171 G126:G136 G219:G224 G182:G190 G238:G246 G110:G115">
      <formula1>0</formula1>
      <formula2>99999999999</formula2>
    </dataValidation>
    <dataValidation type="decimal" allowBlank="1" showErrorMessage="1" errorTitle="Plan Rolnośrodowiskowy" error="Wpisz liczbę." sqref="F257:F265 F281:F284 F172:F175 F147:F156 F66:F89 F182:F199 F201:F209 F225:F228 F56:F59 F31:F40 F6:F29 F116:F119 F91:F100 F126:F145 F238:F255">
      <formula1>0</formula1>
      <formula2>999999999999</formula2>
    </dataValidation>
  </dataValidations>
  <printOptions horizontalCentered="1"/>
  <pageMargins left="0.38" right="0.13" top="0.46" bottom="0.54" header="0.23" footer="0.26"/>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2.xml><?xml version="1.0" encoding="utf-8"?>
<worksheet xmlns="http://schemas.openxmlformats.org/spreadsheetml/2006/main" xmlns:r="http://schemas.openxmlformats.org/officeDocument/2006/relationships">
  <sheetPr>
    <tabColor rgb="FFFFFF00"/>
  </sheetPr>
  <dimension ref="A1:BC265"/>
  <sheetViews>
    <sheetView workbookViewId="0">
      <pane xSplit="2" ySplit="12" topLeftCell="C13" activePane="bottomRight" state="frozen"/>
      <selection activeCell="H18" sqref="H18"/>
      <selection pane="topRight" activeCell="H18" sqref="H18"/>
      <selection pane="bottomLeft" activeCell="H18" sqref="H18"/>
      <selection pane="bottomRight" activeCell="A22" sqref="A22"/>
    </sheetView>
  </sheetViews>
  <sheetFormatPr defaultRowHeight="15"/>
  <cols>
    <col min="1" max="1" width="13.140625" style="1258" customWidth="1"/>
    <col min="2" max="2" width="7.140625" style="1258" customWidth="1"/>
    <col min="3" max="3" width="16.140625" style="1258" customWidth="1"/>
    <col min="4" max="4" width="12" style="1258" customWidth="1"/>
    <col min="5" max="5" width="17.85546875" style="1258" customWidth="1"/>
    <col min="6" max="6" width="10.5703125" style="1258" customWidth="1"/>
    <col min="7" max="8" width="11.5703125" style="1258" customWidth="1"/>
    <col min="9" max="9" width="11" style="1258" customWidth="1"/>
    <col min="10" max="24" width="9.5703125" style="1258" customWidth="1"/>
    <col min="25" max="28" width="11.5703125" style="1258" customWidth="1"/>
    <col min="29" max="42" width="10.5703125" style="1258" customWidth="1"/>
    <col min="43" max="48" width="9.140625" style="1258"/>
    <col min="49" max="49" width="19.140625" style="1258" customWidth="1"/>
    <col min="50" max="16384" width="9.140625" style="1258"/>
  </cols>
  <sheetData>
    <row r="1" spans="1:55">
      <c r="I1" s="1259" t="str">
        <f t="shared" ref="I1:L2" si="0">Y11</f>
        <v>ogółem</v>
      </c>
      <c r="J1" s="1259" t="str">
        <f t="shared" si="0"/>
        <v>_15/0</v>
      </c>
      <c r="K1" s="1259" t="str">
        <f t="shared" si="0"/>
        <v>_15/15</v>
      </c>
      <c r="L1" s="1259" t="str">
        <f t="shared" si="0"/>
        <v>_10/10</v>
      </c>
    </row>
    <row r="2" spans="1:55" ht="15.75" thickBot="1">
      <c r="H2" s="1260" t="s">
        <v>2535</v>
      </c>
      <c r="I2" s="1261">
        <f t="shared" si="0"/>
        <v>0</v>
      </c>
      <c r="J2" s="1262">
        <f t="shared" si="0"/>
        <v>0</v>
      </c>
      <c r="K2" s="1262">
        <f t="shared" si="0"/>
        <v>0</v>
      </c>
      <c r="L2" s="1262">
        <f t="shared" si="0"/>
        <v>0</v>
      </c>
    </row>
    <row r="3" spans="1:55" ht="21.75" thickBot="1">
      <c r="A3" s="1263">
        <v>2</v>
      </c>
      <c r="B3" s="1264" t="s">
        <v>2536</v>
      </c>
      <c r="C3" s="1265">
        <f>C14+C15+C16</f>
        <v>0</v>
      </c>
      <c r="D3" s="1265">
        <f>C3+C4+C5+C6</f>
        <v>0</v>
      </c>
      <c r="E3" s="1258" t="s">
        <v>2537</v>
      </c>
      <c r="F3" s="1266">
        <f>C17+C18+C19</f>
        <v>0</v>
      </c>
      <c r="G3" s="1267">
        <f>IF(F3&gt;15,20,0)</f>
        <v>0</v>
      </c>
      <c r="H3" s="1260" t="s">
        <v>2538</v>
      </c>
      <c r="I3" s="1268">
        <f>MAX(J3:L6)</f>
        <v>15</v>
      </c>
      <c r="J3" s="1269">
        <f>IF(AND($I$2=J2,$D$3=$C$12),15,0)</f>
        <v>15</v>
      </c>
      <c r="K3" s="1270">
        <f>IF(AND($I$2=K2,$D$3=$C$12),15,0)</f>
        <v>15</v>
      </c>
      <c r="L3" s="1271">
        <f>IF(AND($I$2=L2,$D$3=$C$12),10,0)</f>
        <v>10</v>
      </c>
      <c r="N3" s="1258" t="s">
        <v>2539</v>
      </c>
      <c r="AA3" s="1272">
        <f>IF(AND((C3+C7+C8)&gt;20,(C3+C7)&lt;10,C8&gt;10,Q11&gt;0),4,0)</f>
        <v>0</v>
      </c>
      <c r="AB3" s="1272">
        <f>IF(AND(C9=0,(C3+C8)&lt;=20,C8&gt;10,C7=0,C3&lt;10,U12&gt;=V12),3,0)</f>
        <v>0</v>
      </c>
      <c r="AC3" s="1272">
        <f>IF(AND(C3&lt;=10,C8&lt;=10),1,0)</f>
        <v>1</v>
      </c>
      <c r="AD3" s="1273">
        <f>IF(AND(C8&lt;=10,C3&gt;10),1,0)</f>
        <v>0</v>
      </c>
      <c r="AE3" s="1274">
        <f>IF(AND(C3&gt;0,C8&gt;10,C9&gt;0,U12&gt;=V12),3,0)</f>
        <v>0</v>
      </c>
      <c r="AF3" s="1272">
        <f>IF(AND(C8&gt;0,C5&gt;0,Q11&gt;0),2,0)</f>
        <v>0</v>
      </c>
      <c r="AG3" s="1275"/>
      <c r="AH3" s="1276"/>
      <c r="AI3" s="1277" t="s">
        <v>2540</v>
      </c>
      <c r="AJ3" s="1277" t="s">
        <v>2541</v>
      </c>
      <c r="AK3" s="1277" t="s">
        <v>2542</v>
      </c>
      <c r="AL3" s="1278" t="s">
        <v>2543</v>
      </c>
    </row>
    <row r="4" spans="1:55" ht="15.75" thickBot="1">
      <c r="A4" s="1263">
        <v>2</v>
      </c>
      <c r="B4" s="1264" t="s">
        <v>2544</v>
      </c>
      <c r="C4" s="1265">
        <f>C17+C18+C19</f>
        <v>0</v>
      </c>
      <c r="E4" s="1260" t="s">
        <v>2545</v>
      </c>
      <c r="F4" s="1266">
        <f>C20+C21+C22</f>
        <v>0</v>
      </c>
      <c r="G4" s="1267">
        <f>IF(F4&gt;15,30,0)</f>
        <v>0</v>
      </c>
      <c r="J4" s="1279">
        <f>IF(AND($I$2=J2,$D$3=$C$12-$C$9),15,0)</f>
        <v>15</v>
      </c>
      <c r="K4" s="1280">
        <f>IF(AND($I$2=K2,$D$3=$C$12-$C$9),15,0)</f>
        <v>15</v>
      </c>
      <c r="L4" s="1281">
        <f>IF(AND($I$2=L2,$D$3=$C$12-$C$9),10,0)</f>
        <v>10</v>
      </c>
      <c r="AA4" s="1272">
        <f>IF(AND(C3=0,C8&gt;0,C9&gt;0),1,0)</f>
        <v>0</v>
      </c>
      <c r="AB4" s="1272">
        <f>IF(AND(C3=0,C7&gt;10,C8&gt;10,U12&gt;=V12),3,0)</f>
        <v>0</v>
      </c>
      <c r="AC4" s="1272">
        <f>IF(AND(C8&gt;10,(C3+C7)&gt;=10,C8&gt;(C3+C7),Q11&gt;0),2,0)</f>
        <v>0</v>
      </c>
      <c r="AD4" s="1272">
        <f>IF(AND(C8=0,Q11&gt;0),3,0)</f>
        <v>0</v>
      </c>
      <c r="AE4" s="1272">
        <f>IF(AND(C7&gt;0,C8&gt;10,Q11&gt;0),3,0)</f>
        <v>0</v>
      </c>
      <c r="AH4" s="1282"/>
      <c r="AI4" s="1283">
        <f>C13</f>
        <v>0</v>
      </c>
      <c r="AJ4" s="1283">
        <f>SUM(C32:C40)</f>
        <v>0</v>
      </c>
      <c r="AK4" s="1283">
        <f>SUM(C41:C50)</f>
        <v>0</v>
      </c>
      <c r="AL4" s="1284">
        <f>SUM(C55:C60)</f>
        <v>0</v>
      </c>
      <c r="AN4" s="1285">
        <f>N7+O7+P7+Q7</f>
        <v>0</v>
      </c>
    </row>
    <row r="5" spans="1:55" ht="16.5" thickBot="1">
      <c r="A5" s="1263">
        <v>2</v>
      </c>
      <c r="B5" s="1264" t="s">
        <v>2546</v>
      </c>
      <c r="C5" s="1265">
        <f>C20+C21+C22</f>
        <v>0</v>
      </c>
      <c r="E5" s="1258" t="s">
        <v>2547</v>
      </c>
      <c r="F5" s="1266">
        <f>C23+C24+C25+C26+C27+C28+C29+C30+C31</f>
        <v>0</v>
      </c>
      <c r="G5" s="1267">
        <f>IF(F5&gt;10,20,0)</f>
        <v>0</v>
      </c>
      <c r="H5" s="1286">
        <f>ROUND(MAX(H13:H60),2)</f>
        <v>0</v>
      </c>
      <c r="I5" s="1287">
        <f>IF(D3=0,0,I3)</f>
        <v>0</v>
      </c>
      <c r="J5" s="1279">
        <f>IF(AND($I$2=J2,$D$3=$C$12-$C$10),15,0)</f>
        <v>15</v>
      </c>
      <c r="K5" s="1280">
        <f>IF(AND($I$2=K2,$D$3=$C$12-$C$10),15,0)</f>
        <v>15</v>
      </c>
      <c r="L5" s="1281">
        <f>IF(AND($I$2=L2,$D$3=$C$12-$C$10),10,0)</f>
        <v>10</v>
      </c>
      <c r="M5" s="1288">
        <f>MAX(M12:M60)</f>
        <v>0</v>
      </c>
      <c r="N5" s="1289">
        <f>IF(D3=0,0,I3)</f>
        <v>0</v>
      </c>
      <c r="AH5" s="1290">
        <f>SUM(AI5:AL5)</f>
        <v>0</v>
      </c>
      <c r="AI5" s="1291">
        <f>IF(AI4&gt;0,1,0)</f>
        <v>0</v>
      </c>
      <c r="AJ5" s="1291">
        <f>IF(AJ4&gt;0,1,0)</f>
        <v>0</v>
      </c>
      <c r="AK5" s="1291">
        <f>IF(AK4&gt;0,1,0)</f>
        <v>0</v>
      </c>
      <c r="AL5" s="1292">
        <f>IF(AL4&gt;0,1,0)</f>
        <v>0</v>
      </c>
    </row>
    <row r="6" spans="1:55" ht="15.75" thickBot="1">
      <c r="A6" s="1263">
        <v>2</v>
      </c>
      <c r="B6" s="1264" t="s">
        <v>2548</v>
      </c>
      <c r="C6" s="1265">
        <f>C23+C24+C25+C26+C27+C28+C29+C30+C31</f>
        <v>0</v>
      </c>
      <c r="J6" s="1279">
        <f>IF(AC9&gt;=2,20,0)</f>
        <v>0</v>
      </c>
      <c r="K6" s="1293"/>
      <c r="L6" s="1294"/>
      <c r="AH6" s="1290"/>
      <c r="AI6" s="1291"/>
      <c r="AJ6" s="1291"/>
      <c r="AK6" s="1291"/>
      <c r="AL6" s="1295"/>
    </row>
    <row r="7" spans="1:55" ht="15.75" thickBot="1">
      <c r="A7" s="1263"/>
      <c r="B7" s="1296" t="s">
        <v>2549</v>
      </c>
      <c r="C7" s="1265">
        <f>C13+C51+C52+C54</f>
        <v>0</v>
      </c>
      <c r="H7" s="1297">
        <f>IF(AND(SUM(C14:C22)=0,SUM(C14:C31)=C12),-10,0)</f>
        <v>-10</v>
      </c>
    </row>
    <row r="8" spans="1:55" ht="15.75" thickBot="1">
      <c r="A8" s="1263"/>
      <c r="B8" s="1296" t="s">
        <v>2550</v>
      </c>
      <c r="C8" s="1265">
        <f>C32+C33+C34+C35+C36+C37+C38+C39+C41+C42+C43+C44+C45+C46+C47+C48+C49+C55+C56+C57+C58+C59+C60</f>
        <v>0</v>
      </c>
      <c r="H8" s="1297">
        <f>IF(AND(SUM(C14:C16)=0,SUM(C17:C22)&gt;0,SUM(C14:C31)=C12),-5,0)</f>
        <v>0</v>
      </c>
    </row>
    <row r="9" spans="1:55" ht="20.25" customHeight="1" thickTop="1" thickBot="1">
      <c r="A9" s="1298" t="s">
        <v>2551</v>
      </c>
      <c r="B9" s="1296" t="s">
        <v>2552</v>
      </c>
      <c r="C9" s="1265">
        <f>C40+C50</f>
        <v>0</v>
      </c>
      <c r="D9" s="1296" t="s">
        <v>2553</v>
      </c>
      <c r="E9" s="1299">
        <f>MIN(E13:E60)</f>
        <v>0</v>
      </c>
      <c r="F9" s="1299">
        <f>MIN(F13:F60)</f>
        <v>0</v>
      </c>
      <c r="G9" s="1296"/>
      <c r="H9" s="1300">
        <f>IF(AND(D3&gt;=D14,C6&gt;20),D14,IF(C14&gt;0,D14,0))+H7+H8</f>
        <v>-10</v>
      </c>
      <c r="I9" s="1296"/>
      <c r="J9" s="1274" t="s">
        <v>2554</v>
      </c>
      <c r="K9" s="1274" t="s">
        <v>2555</v>
      </c>
      <c r="L9" s="1296" t="s">
        <v>2556</v>
      </c>
      <c r="M9" s="1288">
        <f>MAX(M5:N5)</f>
        <v>0</v>
      </c>
      <c r="O9" s="1941" t="s">
        <v>2557</v>
      </c>
      <c r="P9" s="1942"/>
      <c r="Q9" s="1301"/>
      <c r="R9" s="1301"/>
      <c r="S9" s="1942"/>
      <c r="T9" s="1942"/>
      <c r="U9" s="1942"/>
      <c r="V9" s="1942"/>
      <c r="W9" s="1942"/>
      <c r="X9" s="1942"/>
      <c r="Y9" s="1302"/>
      <c r="Z9" s="1302"/>
      <c r="AA9" s="1302"/>
      <c r="AB9" s="1302"/>
      <c r="AC9" s="1303">
        <f>SUM(AC10:AN10)</f>
        <v>0</v>
      </c>
      <c r="AD9" s="1304"/>
      <c r="AE9" s="1304" t="s">
        <v>2558</v>
      </c>
      <c r="AF9" s="1304"/>
      <c r="AG9" s="1304"/>
      <c r="AH9" s="1304"/>
      <c r="AI9" s="1304"/>
      <c r="AJ9" s="1304"/>
      <c r="AK9" s="1304"/>
      <c r="AL9" s="1304"/>
      <c r="AM9" s="1304"/>
      <c r="AN9" s="1304"/>
      <c r="AO9" s="1302"/>
      <c r="AP9" s="1302"/>
      <c r="AQ9" s="1943">
        <f>AQ12+AR12</f>
        <v>0</v>
      </c>
      <c r="AR9" s="1944"/>
      <c r="AW9" s="1305" t="s">
        <v>2559</v>
      </c>
      <c r="AX9" s="1945">
        <f>AW12+BB12</f>
        <v>0</v>
      </c>
      <c r="AY9" s="1943"/>
      <c r="AZ9" s="1943"/>
      <c r="BA9" s="1946"/>
      <c r="BB9" s="1305" t="s">
        <v>2560</v>
      </c>
    </row>
    <row r="10" spans="1:55" ht="21" customHeight="1" thickBot="1">
      <c r="B10" s="1306" t="s">
        <v>2561</v>
      </c>
      <c r="C10" s="1265">
        <f>C53</f>
        <v>0</v>
      </c>
      <c r="G10" s="1299">
        <f>ROUND(MAX(G13:G63),2)</f>
        <v>0</v>
      </c>
      <c r="H10" s="1299">
        <f>MAX(H5:I5)</f>
        <v>0</v>
      </c>
      <c r="J10" s="1307">
        <f>MAX(J13:J60)</f>
        <v>0</v>
      </c>
      <c r="K10" s="1286">
        <f>MAX(K13:K60)</f>
        <v>0</v>
      </c>
      <c r="N10" s="1308">
        <f>MAX(N13:N60)</f>
        <v>0</v>
      </c>
      <c r="O10" s="1309"/>
      <c r="P10" s="1302"/>
      <c r="Q10" s="1302"/>
      <c r="R10" s="1302"/>
      <c r="S10" s="1302"/>
      <c r="T10" s="1302"/>
      <c r="U10" s="1302"/>
      <c r="V10" s="1302"/>
      <c r="W10" s="1302"/>
      <c r="X10" s="1302"/>
      <c r="Y10" s="1302" t="s">
        <v>2562</v>
      </c>
      <c r="Z10" s="1302" t="s">
        <v>2562</v>
      </c>
      <c r="AC10" s="1274">
        <f>IF(AC12&gt;0,1,0)</f>
        <v>0</v>
      </c>
      <c r="AD10" s="1274">
        <f t="shared" ref="AD10:AN10" si="1">IF(AD12&gt;0,1,0)</f>
        <v>0</v>
      </c>
      <c r="AE10" s="1274">
        <f t="shared" si="1"/>
        <v>0</v>
      </c>
      <c r="AF10" s="1274">
        <f t="shared" si="1"/>
        <v>0</v>
      </c>
      <c r="AG10" s="1274">
        <f t="shared" si="1"/>
        <v>0</v>
      </c>
      <c r="AH10" s="1274">
        <f t="shared" si="1"/>
        <v>0</v>
      </c>
      <c r="AI10" s="1274">
        <f t="shared" si="1"/>
        <v>0</v>
      </c>
      <c r="AJ10" s="1274">
        <f t="shared" si="1"/>
        <v>0</v>
      </c>
      <c r="AK10" s="1274">
        <f t="shared" si="1"/>
        <v>0</v>
      </c>
      <c r="AL10" s="1274">
        <f t="shared" si="1"/>
        <v>0</v>
      </c>
      <c r="AM10" s="1274">
        <f t="shared" si="1"/>
        <v>0</v>
      </c>
      <c r="AN10" s="1274">
        <f t="shared" si="1"/>
        <v>0</v>
      </c>
      <c r="AO10" s="1302"/>
      <c r="AP10" s="1302"/>
      <c r="AQ10" s="1258" t="s">
        <v>2563</v>
      </c>
      <c r="AR10" s="1258" t="s">
        <v>2563</v>
      </c>
      <c r="AW10" s="1310" t="s">
        <v>2564</v>
      </c>
      <c r="BB10" s="1311"/>
      <c r="BC10" s="1312" t="s">
        <v>2565</v>
      </c>
    </row>
    <row r="11" spans="1:55" ht="15.75" thickBot="1">
      <c r="C11" s="1313"/>
      <c r="H11" s="1258" t="s">
        <v>2566</v>
      </c>
      <c r="N11" s="1258" t="s">
        <v>2567</v>
      </c>
      <c r="O11" s="1940">
        <f>O12+P12</f>
        <v>0</v>
      </c>
      <c r="P11" s="1940"/>
      <c r="Q11" s="1315"/>
      <c r="R11" s="1314"/>
      <c r="S11" s="1940" t="s">
        <v>2539</v>
      </c>
      <c r="T11" s="1940"/>
      <c r="U11" s="1940"/>
      <c r="V11" s="1940"/>
      <c r="W11" s="1940"/>
      <c r="X11" s="1940"/>
      <c r="Y11" s="1302" t="s">
        <v>2568</v>
      </c>
      <c r="Z11" s="1302" t="s">
        <v>2569</v>
      </c>
      <c r="AA11" s="1302" t="s">
        <v>2570</v>
      </c>
      <c r="AB11" s="1302" t="s">
        <v>2571</v>
      </c>
      <c r="AC11" s="1302" t="s">
        <v>164</v>
      </c>
      <c r="AD11" s="1302" t="s">
        <v>2572</v>
      </c>
      <c r="AE11" s="1302" t="s">
        <v>934</v>
      </c>
      <c r="AF11" s="1302" t="s">
        <v>2573</v>
      </c>
      <c r="AG11" s="1302" t="s">
        <v>936</v>
      </c>
      <c r="AH11" s="1302" t="s">
        <v>2574</v>
      </c>
      <c r="AI11" s="1302" t="s">
        <v>1178</v>
      </c>
      <c r="AJ11" s="1302" t="s">
        <v>2575</v>
      </c>
      <c r="AK11" s="1302" t="s">
        <v>1180</v>
      </c>
      <c r="AL11" s="1302" t="s">
        <v>2576</v>
      </c>
      <c r="AM11" s="1302" t="s">
        <v>1913</v>
      </c>
      <c r="AN11" s="1302" t="s">
        <v>2577</v>
      </c>
      <c r="AO11" s="1302"/>
      <c r="AP11" s="1302"/>
      <c r="AQ11" s="1316">
        <v>1</v>
      </c>
      <c r="AR11" s="1316">
        <v>0.5</v>
      </c>
      <c r="AW11" s="1311"/>
      <c r="BB11" s="1311"/>
      <c r="BC11" s="1312"/>
    </row>
    <row r="12" spans="1:55" ht="15.75" thickBot="1">
      <c r="A12" s="1317">
        <f>SUM(A13:A60)</f>
        <v>0</v>
      </c>
      <c r="C12" s="1317">
        <f>SUM(C13:C60)</f>
        <v>0</v>
      </c>
      <c r="G12" s="1317">
        <f>SUM(G13:G60)</f>
        <v>0</v>
      </c>
      <c r="H12" s="1317">
        <f>SUM(H13:H60)</f>
        <v>0</v>
      </c>
      <c r="M12" s="1318">
        <f>IF(AND(D3&gt;0,C12&gt;D3),D14,0)</f>
        <v>0</v>
      </c>
      <c r="N12" s="1319">
        <f>SUM(N13:N60)</f>
        <v>0</v>
      </c>
      <c r="O12" s="1320">
        <f>SUM(O13:O60)</f>
        <v>0</v>
      </c>
      <c r="P12" s="1321">
        <f>SUM(P13:P60)</f>
        <v>0</v>
      </c>
      <c r="Q12" s="1321"/>
      <c r="R12" s="1321"/>
      <c r="S12" s="1322">
        <f>MAX(S13:S60)</f>
        <v>0</v>
      </c>
      <c r="T12" s="1317"/>
      <c r="U12" s="1322"/>
      <c r="V12" s="1317"/>
      <c r="W12" s="1323"/>
      <c r="X12" s="1324"/>
      <c r="Y12" s="1325">
        <f t="shared" ref="Y12:AN12" si="2">SUM(Y13:Y60)</f>
        <v>0</v>
      </c>
      <c r="Z12" s="1325">
        <f t="shared" si="2"/>
        <v>0</v>
      </c>
      <c r="AA12" s="1325">
        <f t="shared" si="2"/>
        <v>0</v>
      </c>
      <c r="AB12" s="1325">
        <f t="shared" si="2"/>
        <v>0</v>
      </c>
      <c r="AC12" s="1326">
        <f t="shared" si="2"/>
        <v>0</v>
      </c>
      <c r="AD12" s="1325">
        <f t="shared" si="2"/>
        <v>0</v>
      </c>
      <c r="AE12" s="1326">
        <f t="shared" si="2"/>
        <v>0</v>
      </c>
      <c r="AF12" s="1325">
        <f t="shared" si="2"/>
        <v>0</v>
      </c>
      <c r="AG12" s="1326">
        <f t="shared" si="2"/>
        <v>0</v>
      </c>
      <c r="AH12" s="1325">
        <f t="shared" si="2"/>
        <v>0</v>
      </c>
      <c r="AI12" s="1326">
        <f t="shared" si="2"/>
        <v>0</v>
      </c>
      <c r="AJ12" s="1325">
        <f t="shared" si="2"/>
        <v>0</v>
      </c>
      <c r="AK12" s="1326">
        <f t="shared" si="2"/>
        <v>0</v>
      </c>
      <c r="AL12" s="1325">
        <f t="shared" si="2"/>
        <v>0</v>
      </c>
      <c r="AM12" s="1326">
        <f t="shared" si="2"/>
        <v>0</v>
      </c>
      <c r="AN12" s="1325">
        <f t="shared" si="2"/>
        <v>0</v>
      </c>
      <c r="AO12" s="1302"/>
      <c r="AP12" s="1302"/>
      <c r="AQ12" s="1317">
        <f>SUM(AQ13:AQ60)</f>
        <v>0</v>
      </c>
      <c r="AR12" s="1317">
        <f>SUM(AR13:AR60)</f>
        <v>0</v>
      </c>
      <c r="AW12" s="1327">
        <f>SUM(AW13:AW60)</f>
        <v>0</v>
      </c>
      <c r="BB12" s="1327">
        <f>SUM(BB13:BB60)</f>
        <v>0</v>
      </c>
      <c r="BC12" s="1327">
        <f>SUM(BC13:BC60)</f>
        <v>0</v>
      </c>
    </row>
    <row r="13" spans="1:55" ht="16.5" thickTop="1" thickBot="1">
      <c r="A13" s="1328">
        <f>'Og s3b'!F6</f>
        <v>0</v>
      </c>
      <c r="B13" s="1329" t="s">
        <v>2528</v>
      </c>
      <c r="C13" s="1328">
        <f t="shared" ref="C13:C60" si="3">IF(A13&gt;(D13+I13),(D13+I13),A13)</f>
        <v>0</v>
      </c>
      <c r="D13" s="1330">
        <v>20</v>
      </c>
      <c r="E13" s="1331" t="str">
        <f>IF(C13&gt;D13,D13,"-")</f>
        <v>-</v>
      </c>
      <c r="F13" s="1332" t="str">
        <f>IF(C13&gt;0,D13,"-")</f>
        <v>-</v>
      </c>
      <c r="G13" s="1331">
        <f t="shared" ref="G13:G22" si="4">IF(C13&gt;D13,D13,0)</f>
        <v>0</v>
      </c>
      <c r="H13" s="1332">
        <f t="shared" ref="H13:H60" si="5">IF(C13&gt;0,D13,0)</f>
        <v>0</v>
      </c>
      <c r="I13" s="1330"/>
      <c r="J13" s="1333"/>
      <c r="K13" s="1318">
        <f>C13</f>
        <v>0</v>
      </c>
      <c r="L13" s="1333">
        <f t="shared" ref="L13:L60" si="6">D13+I13</f>
        <v>20</v>
      </c>
      <c r="M13" s="1333">
        <f t="shared" ref="M13:M60" si="7">IF(C13=0,0,L13)</f>
        <v>0</v>
      </c>
      <c r="N13" s="1334">
        <f t="shared" ref="N13:N60" si="8">IF(C13&gt;0,I13,0)</f>
        <v>0</v>
      </c>
      <c r="O13" s="1309">
        <f>N166</f>
        <v>0</v>
      </c>
      <c r="P13" s="1302">
        <f>N217</f>
        <v>0</v>
      </c>
      <c r="Q13" s="1335"/>
      <c r="R13" s="1302"/>
      <c r="S13" s="1336">
        <f>IF(C13&gt;0,D13,0)</f>
        <v>0</v>
      </c>
      <c r="T13" s="1336"/>
      <c r="U13" s="1337"/>
      <c r="V13" s="1337"/>
      <c r="W13" s="1314"/>
      <c r="X13" s="1314"/>
      <c r="Y13" s="1338"/>
      <c r="Z13" s="1338"/>
      <c r="AA13" s="1338"/>
      <c r="AB13" s="1338"/>
      <c r="AC13" s="1332">
        <f>C14</f>
        <v>0</v>
      </c>
      <c r="AD13" s="1332">
        <f>C15</f>
        <v>0</v>
      </c>
      <c r="AE13" s="1332">
        <f>C17</f>
        <v>0</v>
      </c>
      <c r="AF13" s="1332">
        <f>C18</f>
        <v>0</v>
      </c>
      <c r="AG13" s="1304">
        <f>C20</f>
        <v>0</v>
      </c>
      <c r="AH13" s="1304">
        <f>C21</f>
        <v>0</v>
      </c>
      <c r="AI13" s="1332">
        <f>C23</f>
        <v>0</v>
      </c>
      <c r="AJ13" s="1332">
        <f>C24</f>
        <v>0</v>
      </c>
      <c r="AK13" s="1304">
        <f>C26</f>
        <v>0</v>
      </c>
      <c r="AL13" s="1304">
        <f>C27</f>
        <v>0</v>
      </c>
      <c r="AM13" s="1332">
        <f>C29</f>
        <v>0</v>
      </c>
      <c r="AN13" s="1332">
        <f>C30</f>
        <v>0</v>
      </c>
      <c r="AO13" s="1302"/>
      <c r="AP13" s="1302"/>
      <c r="AQ13" s="1302">
        <f t="shared" ref="AQ13:AR60" si="9">O13</f>
        <v>0</v>
      </c>
      <c r="AR13" s="1302">
        <f t="shared" si="9"/>
        <v>0</v>
      </c>
      <c r="AS13" s="1339">
        <f t="shared" ref="AS13:AS60" si="10">AQ13</f>
        <v>0</v>
      </c>
      <c r="AT13" s="1340">
        <f t="shared" ref="AT13:AT60" si="11">AS13*100</f>
        <v>0</v>
      </c>
      <c r="AU13" s="1341">
        <f t="shared" ref="AU13:AU60" si="12">TRUNC(AT13)</f>
        <v>0</v>
      </c>
      <c r="AV13" s="1340">
        <f t="shared" ref="AV13:AV60" si="13">AU13/100</f>
        <v>0</v>
      </c>
      <c r="AW13" s="1342">
        <f>AV13</f>
        <v>0</v>
      </c>
      <c r="AX13" s="1339">
        <f t="shared" ref="AX13:AX60" si="14">AR13</f>
        <v>0</v>
      </c>
      <c r="AY13" s="1340">
        <f t="shared" ref="AY13:AY60" si="15">AX13*100</f>
        <v>0</v>
      </c>
      <c r="AZ13" s="1341">
        <f t="shared" ref="AZ13:AZ60" si="16">TRUNC(AY13)</f>
        <v>0</v>
      </c>
      <c r="BA13" s="1340">
        <f t="shared" ref="BA13:BA60" si="17">AZ13/100</f>
        <v>0</v>
      </c>
      <c r="BB13" s="1343">
        <f>BA13</f>
        <v>0</v>
      </c>
      <c r="BC13" s="1344">
        <f t="shared" ref="BC13:BC60" si="18">AW13+BB13</f>
        <v>0</v>
      </c>
    </row>
    <row r="14" spans="1:55" ht="16.5" thickTop="1" thickBot="1">
      <c r="A14" s="1328">
        <f>'Og s3b'!F7</f>
        <v>0</v>
      </c>
      <c r="B14" s="1345" t="s">
        <v>164</v>
      </c>
      <c r="C14" s="1328">
        <f t="shared" si="3"/>
        <v>0</v>
      </c>
      <c r="D14" s="1346">
        <v>20</v>
      </c>
      <c r="E14" s="1331" t="str">
        <f t="shared" ref="E14:E31" si="19">IF(C14&gt;D14,D14,"-")</f>
        <v>-</v>
      </c>
      <c r="F14" s="1332" t="str">
        <f t="shared" ref="F14:F60" si="20">IF(C14&gt;0,D14,"-")</f>
        <v>-</v>
      </c>
      <c r="G14" s="1347">
        <f>IF(OR(SUM(C14:C16)&gt;10,(C14&gt;D14)),D14,0)</f>
        <v>0</v>
      </c>
      <c r="H14" s="1300">
        <f>IF(H9&lt;0,0,H9)</f>
        <v>0</v>
      </c>
      <c r="I14" s="1346">
        <v>10</v>
      </c>
      <c r="J14" s="1348"/>
      <c r="K14" s="1318"/>
      <c r="L14" s="1333">
        <f t="shared" si="6"/>
        <v>30</v>
      </c>
      <c r="M14" s="1333">
        <f t="shared" si="7"/>
        <v>0</v>
      </c>
      <c r="N14" s="1334">
        <f t="shared" si="8"/>
        <v>0</v>
      </c>
      <c r="O14" s="1309">
        <f t="shared" ref="O14:O60" si="21">N167</f>
        <v>0</v>
      </c>
      <c r="P14" s="1302">
        <f t="shared" ref="P14:P60" si="22">N218</f>
        <v>0</v>
      </c>
      <c r="Q14" s="1335"/>
      <c r="R14" s="1302"/>
      <c r="S14" s="1336">
        <f>IF((C14+C15+C16)&gt;0,D14,0)</f>
        <v>0</v>
      </c>
      <c r="T14" s="1336"/>
      <c r="U14" s="1337"/>
      <c r="V14" s="1337"/>
      <c r="W14" s="1314"/>
      <c r="X14" s="1314"/>
      <c r="Y14" s="1338">
        <f>IF(C14&gt;0,1,0)</f>
        <v>0</v>
      </c>
      <c r="Z14" s="1338"/>
      <c r="AA14" s="1338"/>
      <c r="AB14" s="1338"/>
      <c r="AC14" s="1332"/>
      <c r="AD14" s="1332">
        <f>C16</f>
        <v>0</v>
      </c>
      <c r="AE14" s="1332"/>
      <c r="AF14" s="1332">
        <f>C19</f>
        <v>0</v>
      </c>
      <c r="AG14" s="1304"/>
      <c r="AH14" s="1304">
        <f>C22</f>
        <v>0</v>
      </c>
      <c r="AI14" s="1332"/>
      <c r="AJ14" s="1332">
        <f>C25</f>
        <v>0</v>
      </c>
      <c r="AK14" s="1304"/>
      <c r="AL14" s="1304">
        <f>C28</f>
        <v>0</v>
      </c>
      <c r="AM14" s="1332"/>
      <c r="AN14" s="1332">
        <f>C31</f>
        <v>0</v>
      </c>
      <c r="AO14" s="1302"/>
      <c r="AP14" s="1302"/>
      <c r="AQ14" s="1302">
        <f t="shared" si="9"/>
        <v>0</v>
      </c>
      <c r="AR14" s="1302">
        <f t="shared" si="9"/>
        <v>0</v>
      </c>
      <c r="AS14" s="1339">
        <f t="shared" si="10"/>
        <v>0</v>
      </c>
      <c r="AT14" s="1340">
        <f t="shared" si="11"/>
        <v>0</v>
      </c>
      <c r="AU14" s="1341">
        <f t="shared" si="12"/>
        <v>0</v>
      </c>
      <c r="AV14" s="1340">
        <f t="shared" si="13"/>
        <v>0</v>
      </c>
      <c r="AW14" s="1342">
        <f t="shared" ref="AW14:AW60" si="23">AV14</f>
        <v>0</v>
      </c>
      <c r="AX14" s="1339">
        <f t="shared" si="14"/>
        <v>0</v>
      </c>
      <c r="AY14" s="1340">
        <f t="shared" si="15"/>
        <v>0</v>
      </c>
      <c r="AZ14" s="1341">
        <f t="shared" si="16"/>
        <v>0</v>
      </c>
      <c r="BA14" s="1340">
        <f t="shared" si="17"/>
        <v>0</v>
      </c>
      <c r="BB14" s="1343">
        <f t="shared" ref="BB14:BB60" si="24">BA14</f>
        <v>0</v>
      </c>
      <c r="BC14" s="1344">
        <f t="shared" si="18"/>
        <v>0</v>
      </c>
    </row>
    <row r="15" spans="1:55" ht="16.5" thickTop="1" thickBot="1">
      <c r="A15" s="1328">
        <f>'Og s3b'!F8</f>
        <v>0</v>
      </c>
      <c r="B15" s="1349" t="s">
        <v>165</v>
      </c>
      <c r="C15" s="1328">
        <f>IF((A15+A16)&gt;(D15+I15),(D15+I15),(A15+A16))</f>
        <v>0</v>
      </c>
      <c r="D15" s="1350">
        <v>20</v>
      </c>
      <c r="E15" s="1331" t="str">
        <f t="shared" si="19"/>
        <v>-</v>
      </c>
      <c r="F15" s="1332" t="str">
        <f t="shared" si="20"/>
        <v>-</v>
      </c>
      <c r="G15" s="1331">
        <f t="shared" si="4"/>
        <v>0</v>
      </c>
      <c r="H15" s="1332">
        <f t="shared" si="5"/>
        <v>0</v>
      </c>
      <c r="I15" s="1350">
        <v>10</v>
      </c>
      <c r="J15" s="1348"/>
      <c r="K15" s="1318"/>
      <c r="L15" s="1333">
        <f t="shared" si="6"/>
        <v>30</v>
      </c>
      <c r="M15" s="1333">
        <f t="shared" si="7"/>
        <v>0</v>
      </c>
      <c r="N15" s="1334">
        <f t="shared" si="8"/>
        <v>0</v>
      </c>
      <c r="O15" s="1309">
        <f t="shared" si="21"/>
        <v>0</v>
      </c>
      <c r="P15" s="1302">
        <f t="shared" si="22"/>
        <v>0</v>
      </c>
      <c r="Q15" s="1335"/>
      <c r="R15" s="1302"/>
      <c r="S15" s="1336"/>
      <c r="T15" s="1336"/>
      <c r="U15" s="1337"/>
      <c r="V15" s="1337"/>
      <c r="W15" s="1314"/>
      <c r="X15" s="1314"/>
      <c r="Y15" s="1338">
        <f t="shared" ref="Y15:Y31" si="25">IF(C15&gt;0,1,0)</f>
        <v>0</v>
      </c>
      <c r="Z15" s="1338"/>
      <c r="AA15" s="1338"/>
      <c r="AB15" s="1338"/>
      <c r="AC15" s="1332"/>
      <c r="AD15" s="1332"/>
      <c r="AE15" s="1332"/>
      <c r="AF15" s="1332"/>
      <c r="AG15" s="1304"/>
      <c r="AH15" s="1304"/>
      <c r="AI15" s="1332"/>
      <c r="AJ15" s="1332"/>
      <c r="AK15" s="1304"/>
      <c r="AL15" s="1304"/>
      <c r="AM15" s="1332"/>
      <c r="AN15" s="1332"/>
      <c r="AO15" s="1302"/>
      <c r="AP15" s="1302"/>
      <c r="AQ15" s="1302">
        <f t="shared" si="9"/>
        <v>0</v>
      </c>
      <c r="AR15" s="1302">
        <f t="shared" si="9"/>
        <v>0</v>
      </c>
      <c r="AS15" s="1339">
        <f t="shared" si="10"/>
        <v>0</v>
      </c>
      <c r="AT15" s="1340">
        <f t="shared" si="11"/>
        <v>0</v>
      </c>
      <c r="AU15" s="1341">
        <f t="shared" si="12"/>
        <v>0</v>
      </c>
      <c r="AV15" s="1340">
        <f t="shared" si="13"/>
        <v>0</v>
      </c>
      <c r="AW15" s="1342">
        <f t="shared" si="23"/>
        <v>0</v>
      </c>
      <c r="AX15" s="1339">
        <f t="shared" si="14"/>
        <v>0</v>
      </c>
      <c r="AY15" s="1340">
        <f t="shared" si="15"/>
        <v>0</v>
      </c>
      <c r="AZ15" s="1341">
        <f t="shared" si="16"/>
        <v>0</v>
      </c>
      <c r="BA15" s="1340">
        <f t="shared" si="17"/>
        <v>0</v>
      </c>
      <c r="BB15" s="1343">
        <f t="shared" si="24"/>
        <v>0</v>
      </c>
      <c r="BC15" s="1344">
        <f t="shared" si="18"/>
        <v>0</v>
      </c>
    </row>
    <row r="16" spans="1:55" ht="16.5" thickTop="1" thickBot="1">
      <c r="A16" s="1328"/>
      <c r="B16" s="1351" t="s">
        <v>2529</v>
      </c>
      <c r="C16" s="1328"/>
      <c r="D16" s="1350">
        <v>20</v>
      </c>
      <c r="E16" s="1331" t="str">
        <f t="shared" si="19"/>
        <v>-</v>
      </c>
      <c r="F16" s="1332" t="str">
        <f t="shared" si="20"/>
        <v>-</v>
      </c>
      <c r="G16" s="1331">
        <f t="shared" si="4"/>
        <v>0</v>
      </c>
      <c r="H16" s="1332">
        <f t="shared" si="5"/>
        <v>0</v>
      </c>
      <c r="I16" s="1350">
        <v>10</v>
      </c>
      <c r="J16" s="1352"/>
      <c r="K16" s="1318"/>
      <c r="L16" s="1333">
        <f t="shared" si="6"/>
        <v>30</v>
      </c>
      <c r="M16" s="1333">
        <f t="shared" si="7"/>
        <v>0</v>
      </c>
      <c r="N16" s="1334">
        <f t="shared" si="8"/>
        <v>0</v>
      </c>
      <c r="O16" s="1309">
        <f t="shared" si="21"/>
        <v>0</v>
      </c>
      <c r="P16" s="1302">
        <f t="shared" si="22"/>
        <v>0</v>
      </c>
      <c r="Q16" s="1335"/>
      <c r="R16" s="1302"/>
      <c r="S16" s="1336"/>
      <c r="T16" s="1336"/>
      <c r="U16" s="1337"/>
      <c r="V16" s="1337"/>
      <c r="W16" s="1314"/>
      <c r="X16" s="1314"/>
      <c r="Y16" s="1338">
        <f t="shared" si="25"/>
        <v>0</v>
      </c>
      <c r="Z16" s="1338"/>
      <c r="AA16" s="1338"/>
      <c r="AB16" s="1338"/>
      <c r="AC16" s="1332"/>
      <c r="AD16" s="1332"/>
      <c r="AE16" s="1332"/>
      <c r="AF16" s="1332"/>
      <c r="AG16" s="1304"/>
      <c r="AH16" s="1304"/>
      <c r="AI16" s="1332"/>
      <c r="AJ16" s="1332"/>
      <c r="AK16" s="1304"/>
      <c r="AL16" s="1304"/>
      <c r="AM16" s="1332"/>
      <c r="AN16" s="1332"/>
      <c r="AO16" s="1302"/>
      <c r="AP16" s="1302"/>
      <c r="AQ16" s="1302">
        <f t="shared" si="9"/>
        <v>0</v>
      </c>
      <c r="AR16" s="1302">
        <f t="shared" si="9"/>
        <v>0</v>
      </c>
      <c r="AS16" s="1339">
        <f>AQ16</f>
        <v>0</v>
      </c>
      <c r="AT16" s="1340">
        <f>AS16*100</f>
        <v>0</v>
      </c>
      <c r="AU16" s="1341">
        <f>TRUNC(AT16)</f>
        <v>0</v>
      </c>
      <c r="AV16" s="1340">
        <f>AU16/100</f>
        <v>0</v>
      </c>
      <c r="AW16" s="1342">
        <f>AV16</f>
        <v>0</v>
      </c>
      <c r="AX16" s="1339">
        <f>AR16</f>
        <v>0</v>
      </c>
      <c r="AY16" s="1340">
        <f>AX16*100</f>
        <v>0</v>
      </c>
      <c r="AZ16" s="1341">
        <f>TRUNC(AY16)</f>
        <v>0</v>
      </c>
      <c r="BA16" s="1340">
        <f>AZ16/100</f>
        <v>0</v>
      </c>
      <c r="BB16" s="1343">
        <f>BA16</f>
        <v>0</v>
      </c>
      <c r="BC16" s="1344">
        <f>AW16+BB16</f>
        <v>0</v>
      </c>
    </row>
    <row r="17" spans="1:55" ht="16.5" thickTop="1" thickBot="1">
      <c r="A17" s="1328">
        <f>'Og s3b'!F9</f>
        <v>0</v>
      </c>
      <c r="B17" s="1353" t="s">
        <v>934</v>
      </c>
      <c r="C17" s="1328">
        <f t="shared" si="3"/>
        <v>0</v>
      </c>
      <c r="D17" s="1354">
        <v>15</v>
      </c>
      <c r="E17" s="1331" t="str">
        <f t="shared" si="19"/>
        <v>-</v>
      </c>
      <c r="F17" s="1332" t="str">
        <f t="shared" si="20"/>
        <v>-</v>
      </c>
      <c r="G17" s="1347">
        <f>IF(OR(SUM(C17:C22)&gt;10,(C17&gt;D17)),D17,0)</f>
        <v>0</v>
      </c>
      <c r="H17" s="1332">
        <f t="shared" si="5"/>
        <v>0</v>
      </c>
      <c r="I17" s="1354"/>
      <c r="J17" s="1355"/>
      <c r="K17" s="1318"/>
      <c r="L17" s="1333">
        <f t="shared" si="6"/>
        <v>15</v>
      </c>
      <c r="M17" s="1333">
        <f t="shared" si="7"/>
        <v>0</v>
      </c>
      <c r="N17" s="1334">
        <f t="shared" si="8"/>
        <v>0</v>
      </c>
      <c r="O17" s="1309">
        <f t="shared" si="21"/>
        <v>0</v>
      </c>
      <c r="P17" s="1302">
        <f t="shared" si="22"/>
        <v>0</v>
      </c>
      <c r="Q17" s="1335"/>
      <c r="R17" s="1302"/>
      <c r="S17" s="1336">
        <f>IF((C17+C18+C19)&gt;0,D17,0)</f>
        <v>0</v>
      </c>
      <c r="T17" s="1336"/>
      <c r="U17" s="1337"/>
      <c r="V17" s="1337"/>
      <c r="W17" s="1314"/>
      <c r="X17" s="1314"/>
      <c r="Y17" s="1338">
        <f t="shared" si="25"/>
        <v>0</v>
      </c>
      <c r="Z17" s="1338">
        <f>IF(C17&gt;0,1,0)</f>
        <v>0</v>
      </c>
      <c r="AA17" s="1338"/>
      <c r="AB17" s="1338"/>
      <c r="AC17" s="1332"/>
      <c r="AD17" s="1332"/>
      <c r="AE17" s="1332"/>
      <c r="AF17" s="1332"/>
      <c r="AG17" s="1304"/>
      <c r="AH17" s="1304"/>
      <c r="AI17" s="1332"/>
      <c r="AJ17" s="1332"/>
      <c r="AK17" s="1304"/>
      <c r="AL17" s="1304"/>
      <c r="AM17" s="1332"/>
      <c r="AN17" s="1332"/>
      <c r="AO17" s="1302"/>
      <c r="AP17" s="1302"/>
      <c r="AQ17" s="1302">
        <f t="shared" si="9"/>
        <v>0</v>
      </c>
      <c r="AR17" s="1302">
        <f t="shared" si="9"/>
        <v>0</v>
      </c>
      <c r="AS17" s="1339">
        <f t="shared" si="10"/>
        <v>0</v>
      </c>
      <c r="AT17" s="1340">
        <f t="shared" si="11"/>
        <v>0</v>
      </c>
      <c r="AU17" s="1341">
        <f t="shared" si="12"/>
        <v>0</v>
      </c>
      <c r="AV17" s="1340">
        <f t="shared" si="13"/>
        <v>0</v>
      </c>
      <c r="AW17" s="1342">
        <f t="shared" si="23"/>
        <v>0</v>
      </c>
      <c r="AX17" s="1339">
        <f t="shared" si="14"/>
        <v>0</v>
      </c>
      <c r="AY17" s="1340">
        <f t="shared" si="15"/>
        <v>0</v>
      </c>
      <c r="AZ17" s="1341">
        <f t="shared" si="16"/>
        <v>0</v>
      </c>
      <c r="BA17" s="1340">
        <f t="shared" si="17"/>
        <v>0</v>
      </c>
      <c r="BB17" s="1343">
        <f t="shared" si="24"/>
        <v>0</v>
      </c>
      <c r="BC17" s="1344">
        <f t="shared" si="18"/>
        <v>0</v>
      </c>
    </row>
    <row r="18" spans="1:55" ht="16.5" thickTop="1" thickBot="1">
      <c r="A18" s="1328">
        <f>'Og s3b'!F10</f>
        <v>0</v>
      </c>
      <c r="B18" s="1353" t="s">
        <v>935</v>
      </c>
      <c r="C18" s="1328">
        <f>IF((A18+A19)&gt;(D18+I18),(D18+I18),(A18+A19))</f>
        <v>0</v>
      </c>
      <c r="D18" s="1354">
        <v>15</v>
      </c>
      <c r="E18" s="1331" t="str">
        <f t="shared" si="19"/>
        <v>-</v>
      </c>
      <c r="F18" s="1332" t="str">
        <f t="shared" si="20"/>
        <v>-</v>
      </c>
      <c r="G18" s="1331">
        <f t="shared" si="4"/>
        <v>0</v>
      </c>
      <c r="H18" s="1332">
        <f t="shared" si="5"/>
        <v>0</v>
      </c>
      <c r="I18" s="1354"/>
      <c r="J18" s="1355"/>
      <c r="K18" s="1318"/>
      <c r="L18" s="1333">
        <f t="shared" si="6"/>
        <v>15</v>
      </c>
      <c r="M18" s="1333">
        <f t="shared" si="7"/>
        <v>0</v>
      </c>
      <c r="N18" s="1334">
        <f t="shared" si="8"/>
        <v>0</v>
      </c>
      <c r="O18" s="1309">
        <f t="shared" si="21"/>
        <v>0</v>
      </c>
      <c r="P18" s="1302">
        <f t="shared" si="22"/>
        <v>0</v>
      </c>
      <c r="Q18" s="1335"/>
      <c r="R18" s="1302"/>
      <c r="S18" s="1336"/>
      <c r="T18" s="1336"/>
      <c r="U18" s="1337"/>
      <c r="V18" s="1337"/>
      <c r="W18" s="1314"/>
      <c r="X18" s="1314"/>
      <c r="Y18" s="1338">
        <f t="shared" si="25"/>
        <v>0</v>
      </c>
      <c r="Z18" s="1338">
        <f>IF(C18&gt;0,1,0)</f>
        <v>0</v>
      </c>
      <c r="AA18" s="1338"/>
      <c r="AB18" s="1338"/>
      <c r="AC18" s="1332"/>
      <c r="AD18" s="1332"/>
      <c r="AE18" s="1332"/>
      <c r="AF18" s="1332"/>
      <c r="AG18" s="1304"/>
      <c r="AH18" s="1304"/>
      <c r="AI18" s="1332"/>
      <c r="AJ18" s="1332"/>
      <c r="AK18" s="1304"/>
      <c r="AL18" s="1304"/>
      <c r="AM18" s="1332"/>
      <c r="AN18" s="1332"/>
      <c r="AO18" s="1302"/>
      <c r="AP18" s="1302"/>
      <c r="AQ18" s="1302">
        <f t="shared" si="9"/>
        <v>0</v>
      </c>
      <c r="AR18" s="1302">
        <f t="shared" si="9"/>
        <v>0</v>
      </c>
      <c r="AS18" s="1339">
        <f t="shared" si="10"/>
        <v>0</v>
      </c>
      <c r="AT18" s="1340">
        <f t="shared" si="11"/>
        <v>0</v>
      </c>
      <c r="AU18" s="1341">
        <f t="shared" si="12"/>
        <v>0</v>
      </c>
      <c r="AV18" s="1340">
        <f t="shared" si="13"/>
        <v>0</v>
      </c>
      <c r="AW18" s="1342">
        <f t="shared" si="23"/>
        <v>0</v>
      </c>
      <c r="AX18" s="1339">
        <f t="shared" si="14"/>
        <v>0</v>
      </c>
      <c r="AY18" s="1340">
        <f t="shared" si="15"/>
        <v>0</v>
      </c>
      <c r="AZ18" s="1341">
        <f t="shared" si="16"/>
        <v>0</v>
      </c>
      <c r="BA18" s="1340">
        <f t="shared" si="17"/>
        <v>0</v>
      </c>
      <c r="BB18" s="1343">
        <f t="shared" si="24"/>
        <v>0</v>
      </c>
      <c r="BC18" s="1344">
        <f t="shared" si="18"/>
        <v>0</v>
      </c>
    </row>
    <row r="19" spans="1:55" ht="16.5" thickTop="1" thickBot="1">
      <c r="A19" s="1328"/>
      <c r="B19" s="1356" t="s">
        <v>2530</v>
      </c>
      <c r="C19" s="1328"/>
      <c r="D19" s="1354">
        <v>15</v>
      </c>
      <c r="E19" s="1331" t="str">
        <f t="shared" si="19"/>
        <v>-</v>
      </c>
      <c r="F19" s="1332" t="str">
        <f t="shared" si="20"/>
        <v>-</v>
      </c>
      <c r="G19" s="1331">
        <f t="shared" si="4"/>
        <v>0</v>
      </c>
      <c r="H19" s="1332">
        <f t="shared" si="5"/>
        <v>0</v>
      </c>
      <c r="I19" s="1354"/>
      <c r="J19" s="1355"/>
      <c r="K19" s="1318"/>
      <c r="L19" s="1333">
        <f t="shared" si="6"/>
        <v>15</v>
      </c>
      <c r="M19" s="1333">
        <f t="shared" si="7"/>
        <v>0</v>
      </c>
      <c r="N19" s="1334">
        <f t="shared" si="8"/>
        <v>0</v>
      </c>
      <c r="O19" s="1309">
        <f t="shared" si="21"/>
        <v>0</v>
      </c>
      <c r="P19" s="1302">
        <f t="shared" si="22"/>
        <v>0</v>
      </c>
      <c r="Q19" s="1335"/>
      <c r="R19" s="1302"/>
      <c r="S19" s="1336"/>
      <c r="T19" s="1336"/>
      <c r="U19" s="1337"/>
      <c r="V19" s="1337"/>
      <c r="W19" s="1314"/>
      <c r="X19" s="1314"/>
      <c r="Y19" s="1338">
        <f t="shared" si="25"/>
        <v>0</v>
      </c>
      <c r="Z19" s="1338">
        <f>IF(C19&gt;0,1,0)</f>
        <v>0</v>
      </c>
      <c r="AA19" s="1338"/>
      <c r="AB19" s="1338"/>
      <c r="AC19" s="1332"/>
      <c r="AD19" s="1332"/>
      <c r="AE19" s="1332"/>
      <c r="AF19" s="1332"/>
      <c r="AG19" s="1304"/>
      <c r="AH19" s="1304"/>
      <c r="AI19" s="1332"/>
      <c r="AJ19" s="1332"/>
      <c r="AK19" s="1304"/>
      <c r="AL19" s="1304"/>
      <c r="AM19" s="1332"/>
      <c r="AN19" s="1332"/>
      <c r="AO19" s="1302"/>
      <c r="AP19" s="1302"/>
      <c r="AQ19" s="1302">
        <f t="shared" si="9"/>
        <v>0</v>
      </c>
      <c r="AR19" s="1302">
        <f t="shared" si="9"/>
        <v>0</v>
      </c>
      <c r="AS19" s="1339">
        <f>AQ19</f>
        <v>0</v>
      </c>
      <c r="AT19" s="1340">
        <f>AS19*100</f>
        <v>0</v>
      </c>
      <c r="AU19" s="1341">
        <f>TRUNC(AT19)</f>
        <v>0</v>
      </c>
      <c r="AV19" s="1340">
        <f>AU19/100</f>
        <v>0</v>
      </c>
      <c r="AW19" s="1342">
        <f>AV19</f>
        <v>0</v>
      </c>
      <c r="AX19" s="1339">
        <f>AR19</f>
        <v>0</v>
      </c>
      <c r="AY19" s="1340">
        <f>AX19*100</f>
        <v>0</v>
      </c>
      <c r="AZ19" s="1341">
        <f>TRUNC(AY19)</f>
        <v>0</v>
      </c>
      <c r="BA19" s="1340">
        <f>AZ19/100</f>
        <v>0</v>
      </c>
      <c r="BB19" s="1343">
        <f>BA19</f>
        <v>0</v>
      </c>
      <c r="BC19" s="1344">
        <f>AW19+BB19</f>
        <v>0</v>
      </c>
    </row>
    <row r="20" spans="1:55" ht="16.5" thickTop="1" thickBot="1">
      <c r="A20" s="1328">
        <f>'Og s3b'!F11</f>
        <v>0</v>
      </c>
      <c r="B20" s="1349" t="s">
        <v>936</v>
      </c>
      <c r="C20" s="1328">
        <f t="shared" si="3"/>
        <v>0</v>
      </c>
      <c r="D20" s="1350">
        <v>15</v>
      </c>
      <c r="E20" s="1331" t="str">
        <f t="shared" si="19"/>
        <v>-</v>
      </c>
      <c r="F20" s="1332" t="str">
        <f t="shared" si="20"/>
        <v>-</v>
      </c>
      <c r="G20" s="1331">
        <f t="shared" si="4"/>
        <v>0</v>
      </c>
      <c r="H20" s="1332">
        <f t="shared" si="5"/>
        <v>0</v>
      </c>
      <c r="I20" s="1350">
        <v>15</v>
      </c>
      <c r="J20" s="1348"/>
      <c r="K20" s="1318"/>
      <c r="L20" s="1333">
        <f t="shared" si="6"/>
        <v>30</v>
      </c>
      <c r="M20" s="1333">
        <f t="shared" si="7"/>
        <v>0</v>
      </c>
      <c r="N20" s="1334">
        <f t="shared" si="8"/>
        <v>0</v>
      </c>
      <c r="O20" s="1309">
        <f t="shared" si="21"/>
        <v>0</v>
      </c>
      <c r="P20" s="1302">
        <f t="shared" si="22"/>
        <v>0</v>
      </c>
      <c r="Q20" s="1335"/>
      <c r="R20" s="1302"/>
      <c r="S20" s="1336">
        <f>IF((C20+C21+C22)&gt;0,D20,0)</f>
        <v>0</v>
      </c>
      <c r="T20" s="1336"/>
      <c r="U20" s="1337"/>
      <c r="V20" s="1337"/>
      <c r="W20" s="1314"/>
      <c r="X20" s="1314"/>
      <c r="Y20" s="1338">
        <f t="shared" si="25"/>
        <v>0</v>
      </c>
      <c r="Z20" s="1338"/>
      <c r="AA20" s="1338">
        <f>IF(C20&gt;0,1,0)</f>
        <v>0</v>
      </c>
      <c r="AB20" s="1338"/>
      <c r="AC20" s="1332"/>
      <c r="AD20" s="1332"/>
      <c r="AE20" s="1332"/>
      <c r="AF20" s="1332"/>
      <c r="AG20" s="1304"/>
      <c r="AH20" s="1304"/>
      <c r="AI20" s="1332"/>
      <c r="AJ20" s="1332"/>
      <c r="AK20" s="1304"/>
      <c r="AL20" s="1304"/>
      <c r="AM20" s="1332"/>
      <c r="AN20" s="1332"/>
      <c r="AO20" s="1302"/>
      <c r="AP20" s="1302"/>
      <c r="AQ20" s="1302">
        <f t="shared" si="9"/>
        <v>0</v>
      </c>
      <c r="AR20" s="1302">
        <f t="shared" si="9"/>
        <v>0</v>
      </c>
      <c r="AS20" s="1339">
        <f t="shared" si="10"/>
        <v>0</v>
      </c>
      <c r="AT20" s="1340">
        <f t="shared" si="11"/>
        <v>0</v>
      </c>
      <c r="AU20" s="1341">
        <f t="shared" si="12"/>
        <v>0</v>
      </c>
      <c r="AV20" s="1340">
        <f t="shared" si="13"/>
        <v>0</v>
      </c>
      <c r="AW20" s="1342">
        <f t="shared" si="23"/>
        <v>0</v>
      </c>
      <c r="AX20" s="1339">
        <f t="shared" si="14"/>
        <v>0</v>
      </c>
      <c r="AY20" s="1340">
        <f t="shared" si="15"/>
        <v>0</v>
      </c>
      <c r="AZ20" s="1341">
        <f t="shared" si="16"/>
        <v>0</v>
      </c>
      <c r="BA20" s="1340">
        <f t="shared" si="17"/>
        <v>0</v>
      </c>
      <c r="BB20" s="1343">
        <f t="shared" si="24"/>
        <v>0</v>
      </c>
      <c r="BC20" s="1344">
        <f t="shared" si="18"/>
        <v>0</v>
      </c>
    </row>
    <row r="21" spans="1:55" ht="16.5" thickTop="1" thickBot="1">
      <c r="A21" s="1328">
        <f>'Og s3b'!F12</f>
        <v>0</v>
      </c>
      <c r="B21" s="1349" t="s">
        <v>937</v>
      </c>
      <c r="C21" s="1328">
        <f>IF((A21+A22)&gt;(D21+I21),(D21+I21),(A21+A22))</f>
        <v>0</v>
      </c>
      <c r="D21" s="1350">
        <v>15</v>
      </c>
      <c r="E21" s="1331" t="str">
        <f t="shared" si="19"/>
        <v>-</v>
      </c>
      <c r="F21" s="1332" t="str">
        <f t="shared" si="20"/>
        <v>-</v>
      </c>
      <c r="G21" s="1331">
        <f t="shared" si="4"/>
        <v>0</v>
      </c>
      <c r="H21" s="1332">
        <f t="shared" si="5"/>
        <v>0</v>
      </c>
      <c r="I21" s="1350">
        <v>15</v>
      </c>
      <c r="J21" s="1348"/>
      <c r="K21" s="1318"/>
      <c r="L21" s="1333">
        <f t="shared" si="6"/>
        <v>30</v>
      </c>
      <c r="M21" s="1333">
        <f t="shared" si="7"/>
        <v>0</v>
      </c>
      <c r="N21" s="1334">
        <f t="shared" si="8"/>
        <v>0</v>
      </c>
      <c r="O21" s="1309">
        <f t="shared" si="21"/>
        <v>0</v>
      </c>
      <c r="P21" s="1302">
        <f t="shared" si="22"/>
        <v>0</v>
      </c>
      <c r="Q21" s="1335"/>
      <c r="R21" s="1302"/>
      <c r="S21" s="1336"/>
      <c r="T21" s="1336"/>
      <c r="U21" s="1337"/>
      <c r="V21" s="1337"/>
      <c r="W21" s="1314"/>
      <c r="X21" s="1314"/>
      <c r="Y21" s="1338">
        <f t="shared" si="25"/>
        <v>0</v>
      </c>
      <c r="Z21" s="1338"/>
      <c r="AA21" s="1338">
        <f>IF(C21&gt;0,1,0)</f>
        <v>0</v>
      </c>
      <c r="AB21" s="1338"/>
      <c r="AC21" s="1332"/>
      <c r="AD21" s="1332"/>
      <c r="AE21" s="1332"/>
      <c r="AF21" s="1332"/>
      <c r="AG21" s="1304"/>
      <c r="AH21" s="1304"/>
      <c r="AI21" s="1332"/>
      <c r="AJ21" s="1332"/>
      <c r="AK21" s="1304"/>
      <c r="AL21" s="1304"/>
      <c r="AM21" s="1332"/>
      <c r="AN21" s="1332"/>
      <c r="AO21" s="1302"/>
      <c r="AP21" s="1302"/>
      <c r="AQ21" s="1302">
        <f t="shared" si="9"/>
        <v>0</v>
      </c>
      <c r="AR21" s="1302">
        <f t="shared" si="9"/>
        <v>0</v>
      </c>
      <c r="AS21" s="1339">
        <f t="shared" si="10"/>
        <v>0</v>
      </c>
      <c r="AT21" s="1340">
        <f t="shared" si="11"/>
        <v>0</v>
      </c>
      <c r="AU21" s="1341">
        <f t="shared" si="12"/>
        <v>0</v>
      </c>
      <c r="AV21" s="1340">
        <f t="shared" si="13"/>
        <v>0</v>
      </c>
      <c r="AW21" s="1342">
        <f t="shared" si="23"/>
        <v>0</v>
      </c>
      <c r="AX21" s="1339">
        <f t="shared" si="14"/>
        <v>0</v>
      </c>
      <c r="AY21" s="1340">
        <f t="shared" si="15"/>
        <v>0</v>
      </c>
      <c r="AZ21" s="1341">
        <f t="shared" si="16"/>
        <v>0</v>
      </c>
      <c r="BA21" s="1340">
        <f t="shared" si="17"/>
        <v>0</v>
      </c>
      <c r="BB21" s="1343">
        <f t="shared" si="24"/>
        <v>0</v>
      </c>
      <c r="BC21" s="1344">
        <f t="shared" si="18"/>
        <v>0</v>
      </c>
    </row>
    <row r="22" spans="1:55" ht="16.5" thickTop="1" thickBot="1">
      <c r="A22" s="1328"/>
      <c r="B22" s="1351" t="s">
        <v>2531</v>
      </c>
      <c r="C22" s="1328"/>
      <c r="D22" s="1350">
        <v>15</v>
      </c>
      <c r="E22" s="1331" t="str">
        <f t="shared" si="19"/>
        <v>-</v>
      </c>
      <c r="F22" s="1332" t="str">
        <f t="shared" si="20"/>
        <v>-</v>
      </c>
      <c r="G22" s="1331">
        <f t="shared" si="4"/>
        <v>0</v>
      </c>
      <c r="H22" s="1332">
        <f t="shared" si="5"/>
        <v>0</v>
      </c>
      <c r="I22" s="1350">
        <v>15</v>
      </c>
      <c r="J22" s="1348"/>
      <c r="K22" s="1318"/>
      <c r="L22" s="1333">
        <f t="shared" si="6"/>
        <v>30</v>
      </c>
      <c r="M22" s="1333">
        <f t="shared" si="7"/>
        <v>0</v>
      </c>
      <c r="N22" s="1334">
        <f t="shared" si="8"/>
        <v>0</v>
      </c>
      <c r="O22" s="1309">
        <f t="shared" si="21"/>
        <v>0</v>
      </c>
      <c r="P22" s="1302">
        <f t="shared" si="22"/>
        <v>0</v>
      </c>
      <c r="Q22" s="1335"/>
      <c r="R22" s="1302"/>
      <c r="S22" s="1336"/>
      <c r="T22" s="1336"/>
      <c r="U22" s="1337"/>
      <c r="V22" s="1337"/>
      <c r="W22" s="1314"/>
      <c r="X22" s="1314"/>
      <c r="Y22" s="1338">
        <f t="shared" si="25"/>
        <v>0</v>
      </c>
      <c r="Z22" s="1338"/>
      <c r="AA22" s="1338">
        <f>IF(C22&gt;0,1,0)</f>
        <v>0</v>
      </c>
      <c r="AB22" s="1338"/>
      <c r="AC22" s="1332"/>
      <c r="AD22" s="1332"/>
      <c r="AE22" s="1332"/>
      <c r="AF22" s="1332"/>
      <c r="AG22" s="1304"/>
      <c r="AH22" s="1304"/>
      <c r="AI22" s="1332"/>
      <c r="AJ22" s="1332"/>
      <c r="AK22" s="1304"/>
      <c r="AL22" s="1304"/>
      <c r="AM22" s="1332"/>
      <c r="AN22" s="1332"/>
      <c r="AO22" s="1302"/>
      <c r="AP22" s="1302"/>
      <c r="AQ22" s="1302">
        <f t="shared" si="9"/>
        <v>0</v>
      </c>
      <c r="AR22" s="1302">
        <f t="shared" si="9"/>
        <v>0</v>
      </c>
      <c r="AS22" s="1339">
        <f>AQ22</f>
        <v>0</v>
      </c>
      <c r="AT22" s="1340">
        <f>AS22*100</f>
        <v>0</v>
      </c>
      <c r="AU22" s="1341">
        <f>TRUNC(AT22)</f>
        <v>0</v>
      </c>
      <c r="AV22" s="1340">
        <f>AU22/100</f>
        <v>0</v>
      </c>
      <c r="AW22" s="1342">
        <f>AV22</f>
        <v>0</v>
      </c>
      <c r="AX22" s="1339">
        <f>AR22</f>
        <v>0</v>
      </c>
      <c r="AY22" s="1340">
        <f>AX22*100</f>
        <v>0</v>
      </c>
      <c r="AZ22" s="1341">
        <f>TRUNC(AY22)</f>
        <v>0</v>
      </c>
      <c r="BA22" s="1340">
        <f>AZ22/100</f>
        <v>0</v>
      </c>
      <c r="BB22" s="1343">
        <f>BA22</f>
        <v>0</v>
      </c>
      <c r="BC22" s="1344">
        <f>AW22+BB22</f>
        <v>0</v>
      </c>
    </row>
    <row r="23" spans="1:55" ht="16.5" thickTop="1" thickBot="1">
      <c r="A23" s="1328">
        <f>'Og s3b'!F13</f>
        <v>0</v>
      </c>
      <c r="B23" s="1353" t="s">
        <v>1178</v>
      </c>
      <c r="C23" s="1328">
        <f t="shared" si="3"/>
        <v>0</v>
      </c>
      <c r="D23" s="1354">
        <v>10</v>
      </c>
      <c r="E23" s="1347" t="str">
        <f>IF(OR(SUM(C23:C31)&gt;10,(C23&gt;D23)),D23,"-")</f>
        <v>-</v>
      </c>
      <c r="F23" s="1332" t="str">
        <f t="shared" si="20"/>
        <v>-</v>
      </c>
      <c r="G23" s="1347">
        <f>IF(OR(SUM(C23:C31)&gt;10,(C23&gt;D23)),D23,0)</f>
        <v>0</v>
      </c>
      <c r="H23" s="1332">
        <f t="shared" si="5"/>
        <v>0</v>
      </c>
      <c r="I23" s="1354"/>
      <c r="J23" s="1355"/>
      <c r="K23" s="1318"/>
      <c r="L23" s="1333">
        <f t="shared" si="6"/>
        <v>10</v>
      </c>
      <c r="M23" s="1333">
        <f t="shared" si="7"/>
        <v>0</v>
      </c>
      <c r="N23" s="1334">
        <f t="shared" si="8"/>
        <v>0</v>
      </c>
      <c r="O23" s="1309">
        <f t="shared" si="21"/>
        <v>0</v>
      </c>
      <c r="P23" s="1302">
        <f t="shared" si="22"/>
        <v>0</v>
      </c>
      <c r="Q23" s="1335"/>
      <c r="R23" s="1302"/>
      <c r="S23" s="1336">
        <f>IF((C23+C24+C25)&gt;0,D23,0)</f>
        <v>0</v>
      </c>
      <c r="T23" s="1336"/>
      <c r="U23" s="1337"/>
      <c r="V23" s="1337"/>
      <c r="W23" s="1314"/>
      <c r="X23" s="1314"/>
      <c r="Y23" s="1338">
        <f t="shared" si="25"/>
        <v>0</v>
      </c>
      <c r="Z23" s="1338"/>
      <c r="AA23" s="1338"/>
      <c r="AB23" s="1338">
        <f t="shared" ref="AB23:AB31" si="26">IF(C23&gt;0,1,0)</f>
        <v>0</v>
      </c>
      <c r="AC23" s="1332"/>
      <c r="AD23" s="1332"/>
      <c r="AE23" s="1332"/>
      <c r="AF23" s="1332"/>
      <c r="AG23" s="1304"/>
      <c r="AH23" s="1304"/>
      <c r="AI23" s="1332"/>
      <c r="AJ23" s="1332"/>
      <c r="AK23" s="1304"/>
      <c r="AL23" s="1304"/>
      <c r="AM23" s="1332"/>
      <c r="AN23" s="1332"/>
      <c r="AO23" s="1302"/>
      <c r="AP23" s="1302"/>
      <c r="AQ23" s="1302">
        <f t="shared" si="9"/>
        <v>0</v>
      </c>
      <c r="AR23" s="1302">
        <f t="shared" si="9"/>
        <v>0</v>
      </c>
      <c r="AS23" s="1339">
        <f t="shared" si="10"/>
        <v>0</v>
      </c>
      <c r="AT23" s="1340">
        <f t="shared" si="11"/>
        <v>0</v>
      </c>
      <c r="AU23" s="1341">
        <f t="shared" si="12"/>
        <v>0</v>
      </c>
      <c r="AV23" s="1340">
        <f t="shared" si="13"/>
        <v>0</v>
      </c>
      <c r="AW23" s="1342">
        <f t="shared" si="23"/>
        <v>0</v>
      </c>
      <c r="AX23" s="1339">
        <f t="shared" si="14"/>
        <v>0</v>
      </c>
      <c r="AY23" s="1340">
        <f t="shared" si="15"/>
        <v>0</v>
      </c>
      <c r="AZ23" s="1341">
        <f t="shared" si="16"/>
        <v>0</v>
      </c>
      <c r="BA23" s="1340">
        <f t="shared" si="17"/>
        <v>0</v>
      </c>
      <c r="BB23" s="1343">
        <f t="shared" si="24"/>
        <v>0</v>
      </c>
      <c r="BC23" s="1344">
        <f t="shared" si="18"/>
        <v>0</v>
      </c>
    </row>
    <row r="24" spans="1:55" ht="16.5" thickTop="1" thickBot="1">
      <c r="A24" s="1328">
        <f>'Og s3b'!F14</f>
        <v>0</v>
      </c>
      <c r="B24" s="1357" t="s">
        <v>1179</v>
      </c>
      <c r="C24" s="1328">
        <f>IF((A24+A25)&gt;(D24+I24),(D24+I24),(A24+A25))</f>
        <v>0</v>
      </c>
      <c r="D24" s="1354">
        <v>10</v>
      </c>
      <c r="E24" s="1331" t="str">
        <f t="shared" si="19"/>
        <v>-</v>
      </c>
      <c r="F24" s="1332" t="str">
        <f t="shared" si="20"/>
        <v>-</v>
      </c>
      <c r="G24" s="1331">
        <f t="shared" ref="G24:G31" si="27">IF(C24&gt;D24,D24,0)</f>
        <v>0</v>
      </c>
      <c r="H24" s="1332">
        <f t="shared" si="5"/>
        <v>0</v>
      </c>
      <c r="I24" s="1354"/>
      <c r="J24" s="1355"/>
      <c r="K24" s="1318"/>
      <c r="L24" s="1333">
        <f t="shared" si="6"/>
        <v>10</v>
      </c>
      <c r="M24" s="1333">
        <f t="shared" si="7"/>
        <v>0</v>
      </c>
      <c r="N24" s="1334">
        <f t="shared" si="8"/>
        <v>0</v>
      </c>
      <c r="O24" s="1309">
        <f t="shared" si="21"/>
        <v>0</v>
      </c>
      <c r="P24" s="1302">
        <f t="shared" si="22"/>
        <v>0</v>
      </c>
      <c r="Q24" s="1335"/>
      <c r="R24" s="1302"/>
      <c r="S24" s="1336"/>
      <c r="T24" s="1336"/>
      <c r="U24" s="1337"/>
      <c r="V24" s="1337"/>
      <c r="W24" s="1314"/>
      <c r="X24" s="1314"/>
      <c r="Y24" s="1338">
        <f t="shared" si="25"/>
        <v>0</v>
      </c>
      <c r="Z24" s="1338"/>
      <c r="AA24" s="1338"/>
      <c r="AB24" s="1338">
        <f t="shared" si="26"/>
        <v>0</v>
      </c>
      <c r="AC24" s="1332"/>
      <c r="AD24" s="1332"/>
      <c r="AE24" s="1332"/>
      <c r="AF24" s="1332"/>
      <c r="AG24" s="1304"/>
      <c r="AH24" s="1304"/>
      <c r="AI24" s="1332"/>
      <c r="AJ24" s="1332"/>
      <c r="AK24" s="1304"/>
      <c r="AL24" s="1304"/>
      <c r="AM24" s="1332"/>
      <c r="AN24" s="1332"/>
      <c r="AO24" s="1302"/>
      <c r="AP24" s="1302"/>
      <c r="AQ24" s="1302">
        <f t="shared" si="9"/>
        <v>0</v>
      </c>
      <c r="AR24" s="1302">
        <f t="shared" si="9"/>
        <v>0</v>
      </c>
      <c r="AS24" s="1339">
        <f t="shared" si="10"/>
        <v>0</v>
      </c>
      <c r="AT24" s="1340">
        <f t="shared" si="11"/>
        <v>0</v>
      </c>
      <c r="AU24" s="1341">
        <f t="shared" si="12"/>
        <v>0</v>
      </c>
      <c r="AV24" s="1340">
        <f t="shared" si="13"/>
        <v>0</v>
      </c>
      <c r="AW24" s="1342">
        <f t="shared" si="23"/>
        <v>0</v>
      </c>
      <c r="AX24" s="1339">
        <f t="shared" si="14"/>
        <v>0</v>
      </c>
      <c r="AY24" s="1340">
        <f t="shared" si="15"/>
        <v>0</v>
      </c>
      <c r="AZ24" s="1341">
        <f t="shared" si="16"/>
        <v>0</v>
      </c>
      <c r="BA24" s="1340">
        <f t="shared" si="17"/>
        <v>0</v>
      </c>
      <c r="BB24" s="1343">
        <f t="shared" si="24"/>
        <v>0</v>
      </c>
      <c r="BC24" s="1344">
        <f t="shared" si="18"/>
        <v>0</v>
      </c>
    </row>
    <row r="25" spans="1:55" ht="16.5" thickTop="1" thickBot="1">
      <c r="A25" s="1328"/>
      <c r="B25" s="1358" t="s">
        <v>2532</v>
      </c>
      <c r="C25" s="1328"/>
      <c r="D25" s="1354">
        <v>10</v>
      </c>
      <c r="E25" s="1331" t="str">
        <f t="shared" si="19"/>
        <v>-</v>
      </c>
      <c r="F25" s="1332" t="str">
        <f t="shared" si="20"/>
        <v>-</v>
      </c>
      <c r="G25" s="1331">
        <f t="shared" si="27"/>
        <v>0</v>
      </c>
      <c r="H25" s="1332">
        <f t="shared" si="5"/>
        <v>0</v>
      </c>
      <c r="I25" s="1354"/>
      <c r="J25" s="1355"/>
      <c r="K25" s="1318"/>
      <c r="L25" s="1333">
        <f t="shared" si="6"/>
        <v>10</v>
      </c>
      <c r="M25" s="1333">
        <f t="shared" si="7"/>
        <v>0</v>
      </c>
      <c r="N25" s="1334">
        <f t="shared" si="8"/>
        <v>0</v>
      </c>
      <c r="O25" s="1309">
        <f t="shared" si="21"/>
        <v>0</v>
      </c>
      <c r="P25" s="1302">
        <f t="shared" si="22"/>
        <v>0</v>
      </c>
      <c r="Q25" s="1335"/>
      <c r="R25" s="1302"/>
      <c r="S25" s="1336"/>
      <c r="T25" s="1336"/>
      <c r="U25" s="1337"/>
      <c r="V25" s="1337"/>
      <c r="W25" s="1314"/>
      <c r="X25" s="1314"/>
      <c r="Y25" s="1338">
        <f t="shared" si="25"/>
        <v>0</v>
      </c>
      <c r="Z25" s="1338"/>
      <c r="AA25" s="1338"/>
      <c r="AB25" s="1338">
        <f t="shared" si="26"/>
        <v>0</v>
      </c>
      <c r="AC25" s="1332"/>
      <c r="AD25" s="1332"/>
      <c r="AE25" s="1332"/>
      <c r="AF25" s="1332"/>
      <c r="AG25" s="1304"/>
      <c r="AH25" s="1304"/>
      <c r="AI25" s="1332"/>
      <c r="AJ25" s="1332"/>
      <c r="AK25" s="1304"/>
      <c r="AL25" s="1304"/>
      <c r="AM25" s="1332"/>
      <c r="AN25" s="1332"/>
      <c r="AO25" s="1302"/>
      <c r="AP25" s="1302"/>
      <c r="AQ25" s="1302">
        <f t="shared" si="9"/>
        <v>0</v>
      </c>
      <c r="AR25" s="1302">
        <f t="shared" si="9"/>
        <v>0</v>
      </c>
      <c r="AS25" s="1339">
        <f>AQ25</f>
        <v>0</v>
      </c>
      <c r="AT25" s="1340">
        <f>AS25*100</f>
        <v>0</v>
      </c>
      <c r="AU25" s="1341">
        <f>TRUNC(AT25)</f>
        <v>0</v>
      </c>
      <c r="AV25" s="1340">
        <f>AU25/100</f>
        <v>0</v>
      </c>
      <c r="AW25" s="1342">
        <f>AV25</f>
        <v>0</v>
      </c>
      <c r="AX25" s="1339">
        <f>AR25</f>
        <v>0</v>
      </c>
      <c r="AY25" s="1340">
        <f>AX25*100</f>
        <v>0</v>
      </c>
      <c r="AZ25" s="1341">
        <f>TRUNC(AY25)</f>
        <v>0</v>
      </c>
      <c r="BA25" s="1340">
        <f>AZ25/100</f>
        <v>0</v>
      </c>
      <c r="BB25" s="1343">
        <f>BA25</f>
        <v>0</v>
      </c>
      <c r="BC25" s="1344">
        <f>AW25+BB25</f>
        <v>0</v>
      </c>
    </row>
    <row r="26" spans="1:55" ht="16.5" thickTop="1" thickBot="1">
      <c r="A26" s="1328">
        <f>'Og s3b'!F15</f>
        <v>0</v>
      </c>
      <c r="B26" s="1359" t="s">
        <v>1180</v>
      </c>
      <c r="C26" s="1328">
        <f t="shared" si="3"/>
        <v>0</v>
      </c>
      <c r="D26" s="1350">
        <v>10</v>
      </c>
      <c r="E26" s="1331" t="str">
        <f t="shared" si="19"/>
        <v>-</v>
      </c>
      <c r="F26" s="1332" t="str">
        <f t="shared" si="20"/>
        <v>-</v>
      </c>
      <c r="G26" s="1331">
        <f t="shared" si="27"/>
        <v>0</v>
      </c>
      <c r="H26" s="1332">
        <f t="shared" si="5"/>
        <v>0</v>
      </c>
      <c r="I26" s="1350"/>
      <c r="J26" s="1348"/>
      <c r="K26" s="1318"/>
      <c r="L26" s="1333">
        <f t="shared" si="6"/>
        <v>10</v>
      </c>
      <c r="M26" s="1333">
        <f t="shared" si="7"/>
        <v>0</v>
      </c>
      <c r="N26" s="1334">
        <f t="shared" si="8"/>
        <v>0</v>
      </c>
      <c r="O26" s="1309">
        <f t="shared" si="21"/>
        <v>0</v>
      </c>
      <c r="P26" s="1302">
        <f t="shared" si="22"/>
        <v>0</v>
      </c>
      <c r="Q26" s="1335"/>
      <c r="R26" s="1302"/>
      <c r="S26" s="1336">
        <f>IF((C26+C27+C28)&gt;0,D26,0)</f>
        <v>0</v>
      </c>
      <c r="T26" s="1336"/>
      <c r="U26" s="1337"/>
      <c r="V26" s="1337"/>
      <c r="W26" s="1314"/>
      <c r="X26" s="1314"/>
      <c r="Y26" s="1338">
        <f t="shared" si="25"/>
        <v>0</v>
      </c>
      <c r="Z26" s="1338"/>
      <c r="AA26" s="1338"/>
      <c r="AB26" s="1338">
        <f t="shared" si="26"/>
        <v>0</v>
      </c>
      <c r="AC26" s="1332"/>
      <c r="AD26" s="1332"/>
      <c r="AE26" s="1332"/>
      <c r="AF26" s="1332"/>
      <c r="AG26" s="1304"/>
      <c r="AH26" s="1304"/>
      <c r="AI26" s="1332"/>
      <c r="AJ26" s="1332"/>
      <c r="AK26" s="1304"/>
      <c r="AL26" s="1304"/>
      <c r="AM26" s="1332"/>
      <c r="AN26" s="1332"/>
      <c r="AO26" s="1302"/>
      <c r="AP26" s="1302"/>
      <c r="AQ26" s="1302">
        <f t="shared" si="9"/>
        <v>0</v>
      </c>
      <c r="AR26" s="1302">
        <f t="shared" si="9"/>
        <v>0</v>
      </c>
      <c r="AS26" s="1339">
        <f t="shared" si="10"/>
        <v>0</v>
      </c>
      <c r="AT26" s="1340">
        <f t="shared" si="11"/>
        <v>0</v>
      </c>
      <c r="AU26" s="1341">
        <f t="shared" si="12"/>
        <v>0</v>
      </c>
      <c r="AV26" s="1340">
        <f t="shared" si="13"/>
        <v>0</v>
      </c>
      <c r="AW26" s="1342">
        <f t="shared" si="23"/>
        <v>0</v>
      </c>
      <c r="AX26" s="1339">
        <f t="shared" si="14"/>
        <v>0</v>
      </c>
      <c r="AY26" s="1340">
        <f t="shared" si="15"/>
        <v>0</v>
      </c>
      <c r="AZ26" s="1341">
        <f t="shared" si="16"/>
        <v>0</v>
      </c>
      <c r="BA26" s="1340">
        <f t="shared" si="17"/>
        <v>0</v>
      </c>
      <c r="BB26" s="1343">
        <f t="shared" si="24"/>
        <v>0</v>
      </c>
      <c r="BC26" s="1344">
        <f t="shared" si="18"/>
        <v>0</v>
      </c>
    </row>
    <row r="27" spans="1:55" ht="16.5" thickTop="1" thickBot="1">
      <c r="A27" s="1328">
        <f>'Og s3b'!F16</f>
        <v>0</v>
      </c>
      <c r="B27" s="1359" t="s">
        <v>1181</v>
      </c>
      <c r="C27" s="1328">
        <f>IF((A27+A28)&gt;(D27+I27),(D27+I27),(A27+A28))</f>
        <v>0</v>
      </c>
      <c r="D27" s="1350">
        <v>10</v>
      </c>
      <c r="E27" s="1331" t="str">
        <f t="shared" si="19"/>
        <v>-</v>
      </c>
      <c r="F27" s="1332" t="str">
        <f t="shared" si="20"/>
        <v>-</v>
      </c>
      <c r="G27" s="1331">
        <f t="shared" si="27"/>
        <v>0</v>
      </c>
      <c r="H27" s="1332">
        <f t="shared" si="5"/>
        <v>0</v>
      </c>
      <c r="I27" s="1350"/>
      <c r="J27" s="1348"/>
      <c r="K27" s="1318"/>
      <c r="L27" s="1333">
        <f t="shared" si="6"/>
        <v>10</v>
      </c>
      <c r="M27" s="1333">
        <f t="shared" si="7"/>
        <v>0</v>
      </c>
      <c r="N27" s="1334">
        <f t="shared" si="8"/>
        <v>0</v>
      </c>
      <c r="O27" s="1309">
        <f t="shared" si="21"/>
        <v>0</v>
      </c>
      <c r="P27" s="1302">
        <f t="shared" si="22"/>
        <v>0</v>
      </c>
      <c r="Q27" s="1335"/>
      <c r="R27" s="1302"/>
      <c r="S27" s="1336"/>
      <c r="T27" s="1336"/>
      <c r="U27" s="1337"/>
      <c r="V27" s="1337"/>
      <c r="W27" s="1314"/>
      <c r="X27" s="1314"/>
      <c r="Y27" s="1338">
        <f t="shared" si="25"/>
        <v>0</v>
      </c>
      <c r="Z27" s="1338"/>
      <c r="AA27" s="1338"/>
      <c r="AB27" s="1338">
        <f t="shared" si="26"/>
        <v>0</v>
      </c>
      <c r="AC27" s="1332"/>
      <c r="AD27" s="1332"/>
      <c r="AE27" s="1332"/>
      <c r="AF27" s="1332"/>
      <c r="AG27" s="1304"/>
      <c r="AH27" s="1304"/>
      <c r="AI27" s="1332"/>
      <c r="AJ27" s="1332"/>
      <c r="AK27" s="1304"/>
      <c r="AL27" s="1304"/>
      <c r="AM27" s="1332"/>
      <c r="AN27" s="1332"/>
      <c r="AO27" s="1302"/>
      <c r="AP27" s="1302"/>
      <c r="AQ27" s="1302">
        <f t="shared" si="9"/>
        <v>0</v>
      </c>
      <c r="AR27" s="1302">
        <f t="shared" si="9"/>
        <v>0</v>
      </c>
      <c r="AS27" s="1339">
        <f t="shared" si="10"/>
        <v>0</v>
      </c>
      <c r="AT27" s="1340">
        <f t="shared" si="11"/>
        <v>0</v>
      </c>
      <c r="AU27" s="1341">
        <f t="shared" si="12"/>
        <v>0</v>
      </c>
      <c r="AV27" s="1340">
        <f t="shared" si="13"/>
        <v>0</v>
      </c>
      <c r="AW27" s="1342">
        <f t="shared" si="23"/>
        <v>0</v>
      </c>
      <c r="AX27" s="1339">
        <f t="shared" si="14"/>
        <v>0</v>
      </c>
      <c r="AY27" s="1340">
        <f t="shared" si="15"/>
        <v>0</v>
      </c>
      <c r="AZ27" s="1341">
        <f t="shared" si="16"/>
        <v>0</v>
      </c>
      <c r="BA27" s="1340">
        <f t="shared" si="17"/>
        <v>0</v>
      </c>
      <c r="BB27" s="1343">
        <f t="shared" si="24"/>
        <v>0</v>
      </c>
      <c r="BC27" s="1344">
        <f t="shared" si="18"/>
        <v>0</v>
      </c>
    </row>
    <row r="28" spans="1:55" ht="16.5" thickTop="1" thickBot="1">
      <c r="A28" s="1328"/>
      <c r="B28" s="1360" t="s">
        <v>2533</v>
      </c>
      <c r="C28" s="1328"/>
      <c r="D28" s="1350">
        <v>10</v>
      </c>
      <c r="E28" s="1331" t="str">
        <f t="shared" si="19"/>
        <v>-</v>
      </c>
      <c r="F28" s="1332" t="str">
        <f t="shared" si="20"/>
        <v>-</v>
      </c>
      <c r="G28" s="1331">
        <f t="shared" si="27"/>
        <v>0</v>
      </c>
      <c r="H28" s="1332">
        <f t="shared" si="5"/>
        <v>0</v>
      </c>
      <c r="I28" s="1350"/>
      <c r="J28" s="1348"/>
      <c r="K28" s="1318"/>
      <c r="L28" s="1333">
        <f t="shared" si="6"/>
        <v>10</v>
      </c>
      <c r="M28" s="1333">
        <f t="shared" si="7"/>
        <v>0</v>
      </c>
      <c r="N28" s="1334">
        <f t="shared" si="8"/>
        <v>0</v>
      </c>
      <c r="O28" s="1309">
        <f t="shared" si="21"/>
        <v>0</v>
      </c>
      <c r="P28" s="1302">
        <f t="shared" si="22"/>
        <v>0</v>
      </c>
      <c r="Q28" s="1335"/>
      <c r="R28" s="1302"/>
      <c r="S28" s="1336"/>
      <c r="T28" s="1336"/>
      <c r="U28" s="1337"/>
      <c r="V28" s="1337"/>
      <c r="W28" s="1314"/>
      <c r="X28" s="1314"/>
      <c r="Y28" s="1338">
        <f t="shared" si="25"/>
        <v>0</v>
      </c>
      <c r="Z28" s="1338"/>
      <c r="AA28" s="1338"/>
      <c r="AB28" s="1338">
        <f t="shared" si="26"/>
        <v>0</v>
      </c>
      <c r="AC28" s="1332"/>
      <c r="AD28" s="1332"/>
      <c r="AE28" s="1332"/>
      <c r="AF28" s="1332"/>
      <c r="AG28" s="1304"/>
      <c r="AH28" s="1304"/>
      <c r="AI28" s="1332"/>
      <c r="AJ28" s="1332"/>
      <c r="AK28" s="1304"/>
      <c r="AL28" s="1304"/>
      <c r="AM28" s="1332"/>
      <c r="AN28" s="1332"/>
      <c r="AO28" s="1302"/>
      <c r="AP28" s="1302"/>
      <c r="AQ28" s="1302">
        <f t="shared" si="9"/>
        <v>0</v>
      </c>
      <c r="AR28" s="1302">
        <f t="shared" si="9"/>
        <v>0</v>
      </c>
      <c r="AS28" s="1339">
        <f>AQ28</f>
        <v>0</v>
      </c>
      <c r="AT28" s="1340">
        <f>AS28*100</f>
        <v>0</v>
      </c>
      <c r="AU28" s="1341">
        <f>TRUNC(AT28)</f>
        <v>0</v>
      </c>
      <c r="AV28" s="1340">
        <f>AU28/100</f>
        <v>0</v>
      </c>
      <c r="AW28" s="1342">
        <f>AV28</f>
        <v>0</v>
      </c>
      <c r="AX28" s="1339">
        <f>AR28</f>
        <v>0</v>
      </c>
      <c r="AY28" s="1340">
        <f>AX28*100</f>
        <v>0</v>
      </c>
      <c r="AZ28" s="1341">
        <f>TRUNC(AY28)</f>
        <v>0</v>
      </c>
      <c r="BA28" s="1340">
        <f>AZ28/100</f>
        <v>0</v>
      </c>
      <c r="BB28" s="1343">
        <f>BA28</f>
        <v>0</v>
      </c>
      <c r="BC28" s="1344">
        <f>AW28+BB28</f>
        <v>0</v>
      </c>
    </row>
    <row r="29" spans="1:55" ht="16.5" thickTop="1" thickBot="1">
      <c r="A29" s="1328">
        <f>'Og s3b'!F17</f>
        <v>0</v>
      </c>
      <c r="B29" s="1359" t="s">
        <v>1913</v>
      </c>
      <c r="C29" s="1328">
        <f t="shared" si="3"/>
        <v>0</v>
      </c>
      <c r="D29" s="1350">
        <v>10</v>
      </c>
      <c r="E29" s="1331" t="str">
        <f t="shared" si="19"/>
        <v>-</v>
      </c>
      <c r="F29" s="1332" t="str">
        <f t="shared" si="20"/>
        <v>-</v>
      </c>
      <c r="G29" s="1331">
        <f t="shared" si="27"/>
        <v>0</v>
      </c>
      <c r="H29" s="1332">
        <f t="shared" si="5"/>
        <v>0</v>
      </c>
      <c r="I29" s="1350"/>
      <c r="J29" s="1348"/>
      <c r="K29" s="1318"/>
      <c r="L29" s="1333">
        <f t="shared" si="6"/>
        <v>10</v>
      </c>
      <c r="M29" s="1333">
        <f t="shared" si="7"/>
        <v>0</v>
      </c>
      <c r="N29" s="1334">
        <f t="shared" si="8"/>
        <v>0</v>
      </c>
      <c r="O29" s="1309">
        <f t="shared" si="21"/>
        <v>0</v>
      </c>
      <c r="P29" s="1302">
        <f t="shared" si="22"/>
        <v>0</v>
      </c>
      <c r="Q29" s="1335"/>
      <c r="R29" s="1302"/>
      <c r="S29" s="1336">
        <f>IF((C29+C30+C31)&gt;0,D29,0)</f>
        <v>0</v>
      </c>
      <c r="T29" s="1336"/>
      <c r="U29" s="1337"/>
      <c r="V29" s="1337"/>
      <c r="W29" s="1314"/>
      <c r="X29" s="1314"/>
      <c r="Y29" s="1338">
        <f t="shared" si="25"/>
        <v>0</v>
      </c>
      <c r="Z29" s="1338"/>
      <c r="AA29" s="1338"/>
      <c r="AB29" s="1338">
        <f t="shared" si="26"/>
        <v>0</v>
      </c>
      <c r="AC29" s="1332"/>
      <c r="AD29" s="1332"/>
      <c r="AE29" s="1332"/>
      <c r="AF29" s="1332"/>
      <c r="AG29" s="1304"/>
      <c r="AH29" s="1304"/>
      <c r="AI29" s="1332"/>
      <c r="AJ29" s="1332"/>
      <c r="AK29" s="1304"/>
      <c r="AL29" s="1304"/>
      <c r="AM29" s="1332"/>
      <c r="AN29" s="1332"/>
      <c r="AO29" s="1302"/>
      <c r="AP29" s="1302"/>
      <c r="AQ29" s="1302">
        <f t="shared" si="9"/>
        <v>0</v>
      </c>
      <c r="AR29" s="1302">
        <f t="shared" si="9"/>
        <v>0</v>
      </c>
      <c r="AS29" s="1339">
        <f t="shared" si="10"/>
        <v>0</v>
      </c>
      <c r="AT29" s="1340">
        <f t="shared" si="11"/>
        <v>0</v>
      </c>
      <c r="AU29" s="1341">
        <f t="shared" si="12"/>
        <v>0</v>
      </c>
      <c r="AV29" s="1340">
        <f t="shared" si="13"/>
        <v>0</v>
      </c>
      <c r="AW29" s="1342">
        <f t="shared" si="23"/>
        <v>0</v>
      </c>
      <c r="AX29" s="1339">
        <f t="shared" si="14"/>
        <v>0</v>
      </c>
      <c r="AY29" s="1340">
        <f t="shared" si="15"/>
        <v>0</v>
      </c>
      <c r="AZ29" s="1341">
        <f t="shared" si="16"/>
        <v>0</v>
      </c>
      <c r="BA29" s="1340">
        <f t="shared" si="17"/>
        <v>0</v>
      </c>
      <c r="BB29" s="1343">
        <f t="shared" si="24"/>
        <v>0</v>
      </c>
      <c r="BC29" s="1344">
        <f t="shared" si="18"/>
        <v>0</v>
      </c>
    </row>
    <row r="30" spans="1:55" ht="16.5" thickTop="1" thickBot="1">
      <c r="A30" s="1328">
        <f>'Og s3b'!F18</f>
        <v>0</v>
      </c>
      <c r="B30" s="1361" t="s">
        <v>1914</v>
      </c>
      <c r="C30" s="1328">
        <f>IF((A30+A31)&gt;(D30+I30),(D30+I30),(A30+A31))</f>
        <v>0</v>
      </c>
      <c r="D30" s="1350">
        <v>10</v>
      </c>
      <c r="E30" s="1331" t="str">
        <f t="shared" si="19"/>
        <v>-</v>
      </c>
      <c r="F30" s="1332" t="str">
        <f t="shared" si="20"/>
        <v>-</v>
      </c>
      <c r="G30" s="1331">
        <f t="shared" si="27"/>
        <v>0</v>
      </c>
      <c r="H30" s="1332">
        <f t="shared" si="5"/>
        <v>0</v>
      </c>
      <c r="I30" s="1350"/>
      <c r="J30" s="1348"/>
      <c r="K30" s="1318"/>
      <c r="L30" s="1333">
        <f t="shared" si="6"/>
        <v>10</v>
      </c>
      <c r="M30" s="1333">
        <f t="shared" si="7"/>
        <v>0</v>
      </c>
      <c r="N30" s="1334">
        <f t="shared" si="8"/>
        <v>0</v>
      </c>
      <c r="O30" s="1309">
        <f t="shared" si="21"/>
        <v>0</v>
      </c>
      <c r="P30" s="1302">
        <f t="shared" si="22"/>
        <v>0</v>
      </c>
      <c r="Q30" s="1335"/>
      <c r="R30" s="1302"/>
      <c r="S30" s="1336"/>
      <c r="T30" s="1336"/>
      <c r="U30" s="1337"/>
      <c r="V30" s="1337"/>
      <c r="W30" s="1314"/>
      <c r="X30" s="1314"/>
      <c r="Y30" s="1338">
        <f t="shared" si="25"/>
        <v>0</v>
      </c>
      <c r="Z30" s="1338"/>
      <c r="AA30" s="1338"/>
      <c r="AB30" s="1338">
        <f t="shared" si="26"/>
        <v>0</v>
      </c>
      <c r="AC30" s="1332"/>
      <c r="AD30" s="1332"/>
      <c r="AE30" s="1332"/>
      <c r="AF30" s="1332"/>
      <c r="AG30" s="1304"/>
      <c r="AH30" s="1304"/>
      <c r="AI30" s="1332"/>
      <c r="AJ30" s="1332"/>
      <c r="AK30" s="1304"/>
      <c r="AL30" s="1304"/>
      <c r="AM30" s="1332"/>
      <c r="AN30" s="1332"/>
      <c r="AO30" s="1302"/>
      <c r="AP30" s="1302"/>
      <c r="AQ30" s="1302">
        <f t="shared" si="9"/>
        <v>0</v>
      </c>
      <c r="AR30" s="1302">
        <f t="shared" si="9"/>
        <v>0</v>
      </c>
      <c r="AS30" s="1339">
        <f t="shared" si="10"/>
        <v>0</v>
      </c>
      <c r="AT30" s="1340">
        <f t="shared" si="11"/>
        <v>0</v>
      </c>
      <c r="AU30" s="1341">
        <f t="shared" si="12"/>
        <v>0</v>
      </c>
      <c r="AV30" s="1340">
        <f t="shared" si="13"/>
        <v>0</v>
      </c>
      <c r="AW30" s="1342">
        <f t="shared" si="23"/>
        <v>0</v>
      </c>
      <c r="AX30" s="1339">
        <f t="shared" si="14"/>
        <v>0</v>
      </c>
      <c r="AY30" s="1340">
        <f t="shared" si="15"/>
        <v>0</v>
      </c>
      <c r="AZ30" s="1341">
        <f t="shared" si="16"/>
        <v>0</v>
      </c>
      <c r="BA30" s="1340">
        <f t="shared" si="17"/>
        <v>0</v>
      </c>
      <c r="BB30" s="1343">
        <f t="shared" si="24"/>
        <v>0</v>
      </c>
      <c r="BC30" s="1344">
        <f t="shared" si="18"/>
        <v>0</v>
      </c>
    </row>
    <row r="31" spans="1:55" ht="16.5" thickTop="1" thickBot="1">
      <c r="A31" s="1328"/>
      <c r="B31" s="1362" t="s">
        <v>2534</v>
      </c>
      <c r="C31" s="1328"/>
      <c r="D31" s="1363">
        <v>10</v>
      </c>
      <c r="E31" s="1331" t="str">
        <f t="shared" si="19"/>
        <v>-</v>
      </c>
      <c r="F31" s="1332" t="str">
        <f t="shared" si="20"/>
        <v>-</v>
      </c>
      <c r="G31" s="1331">
        <f t="shared" si="27"/>
        <v>0</v>
      </c>
      <c r="H31" s="1332">
        <f t="shared" si="5"/>
        <v>0</v>
      </c>
      <c r="I31" s="1363"/>
      <c r="J31" s="1348"/>
      <c r="K31" s="1318"/>
      <c r="L31" s="1333">
        <f t="shared" si="6"/>
        <v>10</v>
      </c>
      <c r="M31" s="1333">
        <f t="shared" si="7"/>
        <v>0</v>
      </c>
      <c r="N31" s="1334">
        <f t="shared" si="8"/>
        <v>0</v>
      </c>
      <c r="O31" s="1309">
        <f t="shared" si="21"/>
        <v>0</v>
      </c>
      <c r="P31" s="1302">
        <f t="shared" si="22"/>
        <v>0</v>
      </c>
      <c r="Q31" s="1335"/>
      <c r="R31" s="1302"/>
      <c r="S31" s="1336"/>
      <c r="T31" s="1336"/>
      <c r="U31" s="1337"/>
      <c r="V31" s="1337"/>
      <c r="W31" s="1314"/>
      <c r="X31" s="1314"/>
      <c r="Y31" s="1338">
        <f t="shared" si="25"/>
        <v>0</v>
      </c>
      <c r="Z31" s="1338"/>
      <c r="AA31" s="1338"/>
      <c r="AB31" s="1338">
        <f t="shared" si="26"/>
        <v>0</v>
      </c>
      <c r="AC31" s="1332"/>
      <c r="AD31" s="1332"/>
      <c r="AE31" s="1332"/>
      <c r="AF31" s="1332"/>
      <c r="AG31" s="1304"/>
      <c r="AH31" s="1304"/>
      <c r="AI31" s="1332"/>
      <c r="AJ31" s="1332"/>
      <c r="AK31" s="1304"/>
      <c r="AL31" s="1304"/>
      <c r="AM31" s="1332"/>
      <c r="AN31" s="1332"/>
      <c r="AO31" s="1302"/>
      <c r="AP31" s="1302"/>
      <c r="AQ31" s="1302">
        <f t="shared" si="9"/>
        <v>0</v>
      </c>
      <c r="AR31" s="1302">
        <f t="shared" si="9"/>
        <v>0</v>
      </c>
      <c r="AS31" s="1339">
        <f>AQ31</f>
        <v>0</v>
      </c>
      <c r="AT31" s="1340">
        <f>AS31*100</f>
        <v>0</v>
      </c>
      <c r="AU31" s="1341">
        <f>TRUNC(AT31)</f>
        <v>0</v>
      </c>
      <c r="AV31" s="1340">
        <f>AU31/100</f>
        <v>0</v>
      </c>
      <c r="AW31" s="1342">
        <f>AV31</f>
        <v>0</v>
      </c>
      <c r="AX31" s="1339">
        <f>AR31</f>
        <v>0</v>
      </c>
      <c r="AY31" s="1340">
        <f>AX31*100</f>
        <v>0</v>
      </c>
      <c r="AZ31" s="1341">
        <f>TRUNC(AY31)</f>
        <v>0</v>
      </c>
      <c r="BA31" s="1340">
        <f>AZ31/100</f>
        <v>0</v>
      </c>
      <c r="BB31" s="1343">
        <f>BA31</f>
        <v>0</v>
      </c>
      <c r="BC31" s="1344">
        <f>AW31+BB31</f>
        <v>0</v>
      </c>
    </row>
    <row r="32" spans="1:55" ht="16.5" thickTop="1" thickBot="1">
      <c r="A32" s="1328">
        <f>'Og s3b'!F21</f>
        <v>0</v>
      </c>
      <c r="B32" s="1364" t="s">
        <v>1619</v>
      </c>
      <c r="C32" s="1328">
        <f t="shared" si="3"/>
        <v>0</v>
      </c>
      <c r="D32" s="1365">
        <v>10</v>
      </c>
      <c r="E32" s="1347" t="str">
        <f>IF(OR(SUM(C32:C39)&gt;10,(C32&gt;D32)),D32,"-")</f>
        <v>-</v>
      </c>
      <c r="F32" s="1332" t="str">
        <f t="shared" si="20"/>
        <v>-</v>
      </c>
      <c r="G32" s="1347">
        <f>IF(OR(SUM(C32:C39)&gt;10,(C32&gt;D32)),D32,0)</f>
        <v>0</v>
      </c>
      <c r="H32" s="1332">
        <f t="shared" si="5"/>
        <v>0</v>
      </c>
      <c r="I32" s="1365">
        <v>10</v>
      </c>
      <c r="J32" s="1333"/>
      <c r="K32" s="1318">
        <f t="shared" ref="K32:K50" si="28">C32</f>
        <v>0</v>
      </c>
      <c r="L32" s="1333">
        <f t="shared" si="6"/>
        <v>20</v>
      </c>
      <c r="M32" s="1333">
        <f t="shared" si="7"/>
        <v>0</v>
      </c>
      <c r="N32" s="1334">
        <f t="shared" si="8"/>
        <v>0</v>
      </c>
      <c r="O32" s="1309">
        <f t="shared" si="21"/>
        <v>0</v>
      </c>
      <c r="P32" s="1302">
        <f t="shared" si="22"/>
        <v>0</v>
      </c>
      <c r="Q32" s="1335"/>
      <c r="R32" s="1302"/>
      <c r="S32" s="1336">
        <f>IF((C32+C33+C34+C35+C36+C37+C38+C39)&gt;0,D32,0)</f>
        <v>0</v>
      </c>
      <c r="T32" s="1336"/>
      <c r="U32" s="1337"/>
      <c r="V32" s="1337"/>
      <c r="W32" s="1314"/>
      <c r="X32" s="1314"/>
      <c r="Y32" s="1338"/>
      <c r="Z32" s="1338"/>
      <c r="AA32" s="1338"/>
      <c r="AB32" s="1338"/>
      <c r="AC32" s="1332"/>
      <c r="AD32" s="1332"/>
      <c r="AE32" s="1332"/>
      <c r="AF32" s="1332"/>
      <c r="AG32" s="1304"/>
      <c r="AH32" s="1304"/>
      <c r="AI32" s="1332"/>
      <c r="AJ32" s="1332"/>
      <c r="AK32" s="1304"/>
      <c r="AL32" s="1304"/>
      <c r="AM32" s="1332"/>
      <c r="AN32" s="1332"/>
      <c r="AO32" s="1302"/>
      <c r="AP32" s="1302"/>
      <c r="AQ32" s="1302">
        <f t="shared" si="9"/>
        <v>0</v>
      </c>
      <c r="AR32" s="1302">
        <f t="shared" si="9"/>
        <v>0</v>
      </c>
      <c r="AS32" s="1339">
        <f t="shared" si="10"/>
        <v>0</v>
      </c>
      <c r="AT32" s="1340">
        <f t="shared" si="11"/>
        <v>0</v>
      </c>
      <c r="AU32" s="1341">
        <f t="shared" si="12"/>
        <v>0</v>
      </c>
      <c r="AV32" s="1340">
        <f t="shared" si="13"/>
        <v>0</v>
      </c>
      <c r="AW32" s="1342">
        <f t="shared" si="23"/>
        <v>0</v>
      </c>
      <c r="AX32" s="1339">
        <f t="shared" si="14"/>
        <v>0</v>
      </c>
      <c r="AY32" s="1340">
        <f t="shared" si="15"/>
        <v>0</v>
      </c>
      <c r="AZ32" s="1341">
        <f t="shared" si="16"/>
        <v>0</v>
      </c>
      <c r="BA32" s="1340">
        <f t="shared" si="17"/>
        <v>0</v>
      </c>
      <c r="BB32" s="1343">
        <f t="shared" si="24"/>
        <v>0</v>
      </c>
      <c r="BC32" s="1344">
        <f t="shared" si="18"/>
        <v>0</v>
      </c>
    </row>
    <row r="33" spans="1:55" ht="16.5" thickTop="1" thickBot="1">
      <c r="A33" s="1328">
        <f>'Og s3b'!F22</f>
        <v>0</v>
      </c>
      <c r="B33" s="1366" t="s">
        <v>1620</v>
      </c>
      <c r="C33" s="1328">
        <f t="shared" si="3"/>
        <v>0</v>
      </c>
      <c r="D33" s="1367">
        <v>10</v>
      </c>
      <c r="E33" s="1331" t="str">
        <f>IF(C33&gt;D33,D33,"-")</f>
        <v>-</v>
      </c>
      <c r="F33" s="1332" t="str">
        <f t="shared" si="20"/>
        <v>-</v>
      </c>
      <c r="G33" s="1331">
        <f>IF(C33&gt;D33,D33,0)</f>
        <v>0</v>
      </c>
      <c r="H33" s="1332">
        <f t="shared" si="5"/>
        <v>0</v>
      </c>
      <c r="I33" s="1367">
        <v>10</v>
      </c>
      <c r="J33" s="1333"/>
      <c r="K33" s="1318">
        <f t="shared" si="28"/>
        <v>0</v>
      </c>
      <c r="L33" s="1333">
        <f t="shared" si="6"/>
        <v>20</v>
      </c>
      <c r="M33" s="1333">
        <f t="shared" si="7"/>
        <v>0</v>
      </c>
      <c r="N33" s="1334">
        <f t="shared" si="8"/>
        <v>0</v>
      </c>
      <c r="O33" s="1309">
        <f t="shared" si="21"/>
        <v>0</v>
      </c>
      <c r="P33" s="1302">
        <f t="shared" si="22"/>
        <v>0</v>
      </c>
      <c r="Q33" s="1335"/>
      <c r="R33" s="1302"/>
      <c r="S33" s="1336"/>
      <c r="T33" s="1336"/>
      <c r="U33" s="1337"/>
      <c r="V33" s="1337"/>
      <c r="W33" s="1314"/>
      <c r="X33" s="1314"/>
      <c r="Y33" s="1338"/>
      <c r="Z33" s="1338"/>
      <c r="AA33" s="1338"/>
      <c r="AB33" s="1338"/>
      <c r="AC33" s="1332"/>
      <c r="AD33" s="1332"/>
      <c r="AE33" s="1332"/>
      <c r="AF33" s="1332"/>
      <c r="AG33" s="1304"/>
      <c r="AH33" s="1304"/>
      <c r="AI33" s="1332"/>
      <c r="AJ33" s="1332"/>
      <c r="AK33" s="1304"/>
      <c r="AL33" s="1304"/>
      <c r="AM33" s="1332"/>
      <c r="AN33" s="1332"/>
      <c r="AO33" s="1302"/>
      <c r="AP33" s="1302"/>
      <c r="AQ33" s="1302">
        <f t="shared" si="9"/>
        <v>0</v>
      </c>
      <c r="AR33" s="1302">
        <f t="shared" si="9"/>
        <v>0</v>
      </c>
      <c r="AS33" s="1339">
        <f t="shared" si="10"/>
        <v>0</v>
      </c>
      <c r="AT33" s="1340">
        <f t="shared" si="11"/>
        <v>0</v>
      </c>
      <c r="AU33" s="1341">
        <f t="shared" si="12"/>
        <v>0</v>
      </c>
      <c r="AV33" s="1340">
        <f t="shared" si="13"/>
        <v>0</v>
      </c>
      <c r="AW33" s="1342">
        <f t="shared" si="23"/>
        <v>0</v>
      </c>
      <c r="AX33" s="1339">
        <f t="shared" si="14"/>
        <v>0</v>
      </c>
      <c r="AY33" s="1340">
        <f t="shared" si="15"/>
        <v>0</v>
      </c>
      <c r="AZ33" s="1341">
        <f t="shared" si="16"/>
        <v>0</v>
      </c>
      <c r="BA33" s="1340">
        <f t="shared" si="17"/>
        <v>0</v>
      </c>
      <c r="BB33" s="1343">
        <f t="shared" si="24"/>
        <v>0</v>
      </c>
      <c r="BC33" s="1344">
        <f t="shared" si="18"/>
        <v>0</v>
      </c>
    </row>
    <row r="34" spans="1:55" ht="16.5" thickTop="1" thickBot="1">
      <c r="A34" s="1328">
        <f>'Og s3b'!F23</f>
        <v>0</v>
      </c>
      <c r="B34" s="1366" t="s">
        <v>1621</v>
      </c>
      <c r="C34" s="1328">
        <f t="shared" si="3"/>
        <v>0</v>
      </c>
      <c r="D34" s="1367">
        <v>10</v>
      </c>
      <c r="E34" s="1331" t="str">
        <f t="shared" ref="E34:E40" si="29">IF(C34&gt;D34,D34,"-")</f>
        <v>-</v>
      </c>
      <c r="F34" s="1332" t="str">
        <f t="shared" si="20"/>
        <v>-</v>
      </c>
      <c r="G34" s="1331">
        <f t="shared" ref="G34:G40" si="30">IF(C34&gt;D34,D34,0)</f>
        <v>0</v>
      </c>
      <c r="H34" s="1332">
        <f t="shared" si="5"/>
        <v>0</v>
      </c>
      <c r="I34" s="1367">
        <v>10</v>
      </c>
      <c r="J34" s="1333"/>
      <c r="K34" s="1318">
        <f t="shared" si="28"/>
        <v>0</v>
      </c>
      <c r="L34" s="1333">
        <f t="shared" si="6"/>
        <v>20</v>
      </c>
      <c r="M34" s="1333">
        <f t="shared" si="7"/>
        <v>0</v>
      </c>
      <c r="N34" s="1334">
        <f t="shared" si="8"/>
        <v>0</v>
      </c>
      <c r="O34" s="1309">
        <f t="shared" si="21"/>
        <v>0</v>
      </c>
      <c r="P34" s="1302">
        <f t="shared" si="22"/>
        <v>0</v>
      </c>
      <c r="Q34" s="1335"/>
      <c r="R34" s="1302"/>
      <c r="S34" s="1336"/>
      <c r="T34" s="1336"/>
      <c r="U34" s="1337"/>
      <c r="V34" s="1337"/>
      <c r="W34" s="1314"/>
      <c r="X34" s="1314"/>
      <c r="Y34" s="1338"/>
      <c r="Z34" s="1338"/>
      <c r="AA34" s="1338"/>
      <c r="AB34" s="1338"/>
      <c r="AC34" s="1332"/>
      <c r="AD34" s="1332"/>
      <c r="AE34" s="1332"/>
      <c r="AF34" s="1332"/>
      <c r="AG34" s="1304"/>
      <c r="AH34" s="1304"/>
      <c r="AI34" s="1332"/>
      <c r="AJ34" s="1332"/>
      <c r="AK34" s="1304"/>
      <c r="AL34" s="1304"/>
      <c r="AM34" s="1332"/>
      <c r="AN34" s="1332"/>
      <c r="AO34" s="1302"/>
      <c r="AP34" s="1302"/>
      <c r="AQ34" s="1302">
        <f t="shared" si="9"/>
        <v>0</v>
      </c>
      <c r="AR34" s="1302">
        <f t="shared" si="9"/>
        <v>0</v>
      </c>
      <c r="AS34" s="1339">
        <f t="shared" si="10"/>
        <v>0</v>
      </c>
      <c r="AT34" s="1340">
        <f t="shared" si="11"/>
        <v>0</v>
      </c>
      <c r="AU34" s="1341">
        <f t="shared" si="12"/>
        <v>0</v>
      </c>
      <c r="AV34" s="1340">
        <f t="shared" si="13"/>
        <v>0</v>
      </c>
      <c r="AW34" s="1342">
        <f t="shared" si="23"/>
        <v>0</v>
      </c>
      <c r="AX34" s="1339">
        <f t="shared" si="14"/>
        <v>0</v>
      </c>
      <c r="AY34" s="1340">
        <f t="shared" si="15"/>
        <v>0</v>
      </c>
      <c r="AZ34" s="1341">
        <f t="shared" si="16"/>
        <v>0</v>
      </c>
      <c r="BA34" s="1340">
        <f t="shared" si="17"/>
        <v>0</v>
      </c>
      <c r="BB34" s="1343">
        <f t="shared" si="24"/>
        <v>0</v>
      </c>
      <c r="BC34" s="1344">
        <f t="shared" si="18"/>
        <v>0</v>
      </c>
    </row>
    <row r="35" spans="1:55" ht="16.5" thickTop="1" thickBot="1">
      <c r="A35" s="1328">
        <f>'Og s3b'!F24</f>
        <v>0</v>
      </c>
      <c r="B35" s="1366" t="s">
        <v>1622</v>
      </c>
      <c r="C35" s="1328">
        <f t="shared" si="3"/>
        <v>0</v>
      </c>
      <c r="D35" s="1367">
        <v>10</v>
      </c>
      <c r="E35" s="1331" t="str">
        <f t="shared" si="29"/>
        <v>-</v>
      </c>
      <c r="F35" s="1332" t="str">
        <f t="shared" si="20"/>
        <v>-</v>
      </c>
      <c r="G35" s="1331">
        <f t="shared" si="30"/>
        <v>0</v>
      </c>
      <c r="H35" s="1332">
        <f t="shared" si="5"/>
        <v>0</v>
      </c>
      <c r="I35" s="1367">
        <v>10</v>
      </c>
      <c r="J35" s="1333"/>
      <c r="K35" s="1318">
        <f t="shared" si="28"/>
        <v>0</v>
      </c>
      <c r="L35" s="1333">
        <f t="shared" si="6"/>
        <v>20</v>
      </c>
      <c r="M35" s="1333">
        <f t="shared" si="7"/>
        <v>0</v>
      </c>
      <c r="N35" s="1334">
        <f t="shared" si="8"/>
        <v>0</v>
      </c>
      <c r="O35" s="1309">
        <f t="shared" si="21"/>
        <v>0</v>
      </c>
      <c r="P35" s="1302">
        <f t="shared" si="22"/>
        <v>0</v>
      </c>
      <c r="Q35" s="1335"/>
      <c r="R35" s="1302"/>
      <c r="S35" s="1336"/>
      <c r="T35" s="1336"/>
      <c r="U35" s="1337"/>
      <c r="V35" s="1337"/>
      <c r="W35" s="1314"/>
      <c r="X35" s="1314"/>
      <c r="Y35" s="1338"/>
      <c r="Z35" s="1338"/>
      <c r="AA35" s="1338"/>
      <c r="AB35" s="1338"/>
      <c r="AC35" s="1332"/>
      <c r="AD35" s="1332"/>
      <c r="AE35" s="1332"/>
      <c r="AF35" s="1332"/>
      <c r="AG35" s="1304"/>
      <c r="AH35" s="1304"/>
      <c r="AI35" s="1332"/>
      <c r="AJ35" s="1332"/>
      <c r="AK35" s="1304"/>
      <c r="AL35" s="1304"/>
      <c r="AM35" s="1332"/>
      <c r="AN35" s="1332"/>
      <c r="AO35" s="1302"/>
      <c r="AP35" s="1302"/>
      <c r="AQ35" s="1302">
        <f t="shared" si="9"/>
        <v>0</v>
      </c>
      <c r="AR35" s="1302">
        <f t="shared" si="9"/>
        <v>0</v>
      </c>
      <c r="AS35" s="1339">
        <f t="shared" si="10"/>
        <v>0</v>
      </c>
      <c r="AT35" s="1340">
        <f t="shared" si="11"/>
        <v>0</v>
      </c>
      <c r="AU35" s="1341">
        <f t="shared" si="12"/>
        <v>0</v>
      </c>
      <c r="AV35" s="1340">
        <f t="shared" si="13"/>
        <v>0</v>
      </c>
      <c r="AW35" s="1342">
        <f t="shared" si="23"/>
        <v>0</v>
      </c>
      <c r="AX35" s="1339">
        <f t="shared" si="14"/>
        <v>0</v>
      </c>
      <c r="AY35" s="1340">
        <f t="shared" si="15"/>
        <v>0</v>
      </c>
      <c r="AZ35" s="1341">
        <f t="shared" si="16"/>
        <v>0</v>
      </c>
      <c r="BA35" s="1340">
        <f t="shared" si="17"/>
        <v>0</v>
      </c>
      <c r="BB35" s="1343">
        <f t="shared" si="24"/>
        <v>0</v>
      </c>
      <c r="BC35" s="1344">
        <f t="shared" si="18"/>
        <v>0</v>
      </c>
    </row>
    <row r="36" spans="1:55" ht="16.5" thickTop="1" thickBot="1">
      <c r="A36" s="1328">
        <f>'Og s3b'!F25</f>
        <v>0</v>
      </c>
      <c r="B36" s="1366" t="s">
        <v>1623</v>
      </c>
      <c r="C36" s="1328">
        <f t="shared" si="3"/>
        <v>0</v>
      </c>
      <c r="D36" s="1367">
        <v>10</v>
      </c>
      <c r="E36" s="1331" t="str">
        <f t="shared" si="29"/>
        <v>-</v>
      </c>
      <c r="F36" s="1332" t="str">
        <f t="shared" si="20"/>
        <v>-</v>
      </c>
      <c r="G36" s="1331">
        <f t="shared" si="30"/>
        <v>0</v>
      </c>
      <c r="H36" s="1332">
        <f t="shared" si="5"/>
        <v>0</v>
      </c>
      <c r="I36" s="1367">
        <v>10</v>
      </c>
      <c r="J36" s="1333"/>
      <c r="K36" s="1318">
        <f t="shared" si="28"/>
        <v>0</v>
      </c>
      <c r="L36" s="1333">
        <f t="shared" si="6"/>
        <v>20</v>
      </c>
      <c r="M36" s="1333">
        <f t="shared" si="7"/>
        <v>0</v>
      </c>
      <c r="N36" s="1334">
        <f t="shared" si="8"/>
        <v>0</v>
      </c>
      <c r="O36" s="1309">
        <f t="shared" si="21"/>
        <v>0</v>
      </c>
      <c r="P36" s="1302">
        <f t="shared" si="22"/>
        <v>0</v>
      </c>
      <c r="Q36" s="1335"/>
      <c r="R36" s="1302"/>
      <c r="S36" s="1336"/>
      <c r="T36" s="1336"/>
      <c r="U36" s="1337"/>
      <c r="V36" s="1337"/>
      <c r="W36" s="1314"/>
      <c r="X36" s="1314"/>
      <c r="Y36" s="1338"/>
      <c r="Z36" s="1338"/>
      <c r="AA36" s="1338"/>
      <c r="AB36" s="1338"/>
      <c r="AC36" s="1332"/>
      <c r="AD36" s="1332"/>
      <c r="AE36" s="1332"/>
      <c r="AF36" s="1332"/>
      <c r="AG36" s="1304"/>
      <c r="AH36" s="1304"/>
      <c r="AI36" s="1332"/>
      <c r="AJ36" s="1332"/>
      <c r="AK36" s="1304"/>
      <c r="AL36" s="1304"/>
      <c r="AM36" s="1332"/>
      <c r="AN36" s="1332"/>
      <c r="AO36" s="1302"/>
      <c r="AP36" s="1302"/>
      <c r="AQ36" s="1302">
        <f t="shared" si="9"/>
        <v>0</v>
      </c>
      <c r="AR36" s="1302">
        <f t="shared" si="9"/>
        <v>0</v>
      </c>
      <c r="AS36" s="1339">
        <f t="shared" si="10"/>
        <v>0</v>
      </c>
      <c r="AT36" s="1340">
        <f t="shared" si="11"/>
        <v>0</v>
      </c>
      <c r="AU36" s="1341">
        <f t="shared" si="12"/>
        <v>0</v>
      </c>
      <c r="AV36" s="1340">
        <f t="shared" si="13"/>
        <v>0</v>
      </c>
      <c r="AW36" s="1342">
        <f t="shared" si="23"/>
        <v>0</v>
      </c>
      <c r="AX36" s="1339">
        <f t="shared" si="14"/>
        <v>0</v>
      </c>
      <c r="AY36" s="1340">
        <f t="shared" si="15"/>
        <v>0</v>
      </c>
      <c r="AZ36" s="1341">
        <f t="shared" si="16"/>
        <v>0</v>
      </c>
      <c r="BA36" s="1340">
        <f t="shared" si="17"/>
        <v>0</v>
      </c>
      <c r="BB36" s="1343">
        <f t="shared" si="24"/>
        <v>0</v>
      </c>
      <c r="BC36" s="1344">
        <f t="shared" si="18"/>
        <v>0</v>
      </c>
    </row>
    <row r="37" spans="1:55" ht="16.5" thickTop="1" thickBot="1">
      <c r="A37" s="1328">
        <f>'Og s3b'!F26</f>
        <v>0</v>
      </c>
      <c r="B37" s="1366" t="s">
        <v>1624</v>
      </c>
      <c r="C37" s="1328">
        <f t="shared" si="3"/>
        <v>0</v>
      </c>
      <c r="D37" s="1367">
        <v>10</v>
      </c>
      <c r="E37" s="1331" t="str">
        <f t="shared" si="29"/>
        <v>-</v>
      </c>
      <c r="F37" s="1332" t="str">
        <f t="shared" si="20"/>
        <v>-</v>
      </c>
      <c r="G37" s="1331">
        <f t="shared" si="30"/>
        <v>0</v>
      </c>
      <c r="H37" s="1332">
        <f t="shared" si="5"/>
        <v>0</v>
      </c>
      <c r="I37" s="1367">
        <v>10</v>
      </c>
      <c r="J37" s="1333"/>
      <c r="K37" s="1318">
        <f t="shared" si="28"/>
        <v>0</v>
      </c>
      <c r="L37" s="1333">
        <f t="shared" si="6"/>
        <v>20</v>
      </c>
      <c r="M37" s="1333">
        <f t="shared" si="7"/>
        <v>0</v>
      </c>
      <c r="N37" s="1334">
        <f t="shared" si="8"/>
        <v>0</v>
      </c>
      <c r="O37" s="1309">
        <f t="shared" si="21"/>
        <v>0</v>
      </c>
      <c r="P37" s="1302">
        <f t="shared" si="22"/>
        <v>0</v>
      </c>
      <c r="Q37" s="1335"/>
      <c r="R37" s="1302"/>
      <c r="S37" s="1336"/>
      <c r="T37" s="1336"/>
      <c r="U37" s="1337"/>
      <c r="V37" s="1337"/>
      <c r="W37" s="1314"/>
      <c r="X37" s="1314"/>
      <c r="Y37" s="1338"/>
      <c r="Z37" s="1338"/>
      <c r="AA37" s="1338"/>
      <c r="AB37" s="1338"/>
      <c r="AC37" s="1332"/>
      <c r="AD37" s="1332"/>
      <c r="AE37" s="1332"/>
      <c r="AF37" s="1332"/>
      <c r="AG37" s="1304"/>
      <c r="AH37" s="1304"/>
      <c r="AI37" s="1332"/>
      <c r="AJ37" s="1332"/>
      <c r="AK37" s="1304"/>
      <c r="AL37" s="1304"/>
      <c r="AM37" s="1332"/>
      <c r="AN37" s="1332"/>
      <c r="AO37" s="1302"/>
      <c r="AP37" s="1302"/>
      <c r="AQ37" s="1302">
        <f t="shared" si="9"/>
        <v>0</v>
      </c>
      <c r="AR37" s="1302">
        <f t="shared" si="9"/>
        <v>0</v>
      </c>
      <c r="AS37" s="1339">
        <f t="shared" si="10"/>
        <v>0</v>
      </c>
      <c r="AT37" s="1340">
        <f t="shared" si="11"/>
        <v>0</v>
      </c>
      <c r="AU37" s="1341">
        <f t="shared" si="12"/>
        <v>0</v>
      </c>
      <c r="AV37" s="1340">
        <f t="shared" si="13"/>
        <v>0</v>
      </c>
      <c r="AW37" s="1342">
        <f t="shared" si="23"/>
        <v>0</v>
      </c>
      <c r="AX37" s="1339">
        <f t="shared" si="14"/>
        <v>0</v>
      </c>
      <c r="AY37" s="1340">
        <f t="shared" si="15"/>
        <v>0</v>
      </c>
      <c r="AZ37" s="1341">
        <f t="shared" si="16"/>
        <v>0</v>
      </c>
      <c r="BA37" s="1340">
        <f t="shared" si="17"/>
        <v>0</v>
      </c>
      <c r="BB37" s="1343">
        <f t="shared" si="24"/>
        <v>0</v>
      </c>
      <c r="BC37" s="1344">
        <f t="shared" si="18"/>
        <v>0</v>
      </c>
    </row>
    <row r="38" spans="1:55" ht="16.5" thickTop="1" thickBot="1">
      <c r="A38" s="1328">
        <f>'Og s3b'!F27</f>
        <v>0</v>
      </c>
      <c r="B38" s="1366" t="s">
        <v>1625</v>
      </c>
      <c r="C38" s="1328">
        <f t="shared" si="3"/>
        <v>0</v>
      </c>
      <c r="D38" s="1367">
        <v>10</v>
      </c>
      <c r="E38" s="1331" t="str">
        <f t="shared" si="29"/>
        <v>-</v>
      </c>
      <c r="F38" s="1332" t="str">
        <f t="shared" si="20"/>
        <v>-</v>
      </c>
      <c r="G38" s="1331">
        <f t="shared" si="30"/>
        <v>0</v>
      </c>
      <c r="H38" s="1332">
        <f t="shared" si="5"/>
        <v>0</v>
      </c>
      <c r="I38" s="1367">
        <v>10</v>
      </c>
      <c r="J38" s="1333"/>
      <c r="K38" s="1318">
        <f t="shared" si="28"/>
        <v>0</v>
      </c>
      <c r="L38" s="1333">
        <f t="shared" si="6"/>
        <v>20</v>
      </c>
      <c r="M38" s="1333">
        <f t="shared" si="7"/>
        <v>0</v>
      </c>
      <c r="N38" s="1334">
        <f t="shared" si="8"/>
        <v>0</v>
      </c>
      <c r="O38" s="1309">
        <f t="shared" si="21"/>
        <v>0</v>
      </c>
      <c r="P38" s="1302">
        <f t="shared" si="22"/>
        <v>0</v>
      </c>
      <c r="Q38" s="1335"/>
      <c r="R38" s="1302"/>
      <c r="S38" s="1336"/>
      <c r="T38" s="1336"/>
      <c r="U38" s="1337"/>
      <c r="V38" s="1337"/>
      <c r="W38" s="1314"/>
      <c r="X38" s="1314"/>
      <c r="Y38" s="1338"/>
      <c r="Z38" s="1338"/>
      <c r="AA38" s="1338"/>
      <c r="AB38" s="1338"/>
      <c r="AC38" s="1332"/>
      <c r="AD38" s="1332"/>
      <c r="AE38" s="1332"/>
      <c r="AF38" s="1332"/>
      <c r="AG38" s="1304"/>
      <c r="AH38" s="1304"/>
      <c r="AI38" s="1332"/>
      <c r="AJ38" s="1332"/>
      <c r="AK38" s="1304"/>
      <c r="AL38" s="1304"/>
      <c r="AM38" s="1332"/>
      <c r="AN38" s="1332"/>
      <c r="AO38" s="1302"/>
      <c r="AP38" s="1302"/>
      <c r="AQ38" s="1302">
        <f t="shared" si="9"/>
        <v>0</v>
      </c>
      <c r="AR38" s="1302">
        <f t="shared" si="9"/>
        <v>0</v>
      </c>
      <c r="AS38" s="1339">
        <f t="shared" si="10"/>
        <v>0</v>
      </c>
      <c r="AT38" s="1340">
        <f t="shared" si="11"/>
        <v>0</v>
      </c>
      <c r="AU38" s="1341">
        <f t="shared" si="12"/>
        <v>0</v>
      </c>
      <c r="AV38" s="1340">
        <f t="shared" si="13"/>
        <v>0</v>
      </c>
      <c r="AW38" s="1342">
        <f t="shared" si="23"/>
        <v>0</v>
      </c>
      <c r="AX38" s="1339">
        <f t="shared" si="14"/>
        <v>0</v>
      </c>
      <c r="AY38" s="1340">
        <f t="shared" si="15"/>
        <v>0</v>
      </c>
      <c r="AZ38" s="1341">
        <f t="shared" si="16"/>
        <v>0</v>
      </c>
      <c r="BA38" s="1340">
        <f t="shared" si="17"/>
        <v>0</v>
      </c>
      <c r="BB38" s="1343">
        <f t="shared" si="24"/>
        <v>0</v>
      </c>
      <c r="BC38" s="1344">
        <f t="shared" si="18"/>
        <v>0</v>
      </c>
    </row>
    <row r="39" spans="1:55" ht="16.5" thickTop="1" thickBot="1">
      <c r="A39" s="1328">
        <f>'Og s3b'!F28</f>
        <v>0</v>
      </c>
      <c r="B39" s="1366" t="s">
        <v>1626</v>
      </c>
      <c r="C39" s="1328">
        <f t="shared" si="3"/>
        <v>0</v>
      </c>
      <c r="D39" s="1367">
        <v>10</v>
      </c>
      <c r="E39" s="1331" t="str">
        <f t="shared" si="29"/>
        <v>-</v>
      </c>
      <c r="F39" s="1332" t="str">
        <f t="shared" si="20"/>
        <v>-</v>
      </c>
      <c r="G39" s="1331">
        <f t="shared" si="30"/>
        <v>0</v>
      </c>
      <c r="H39" s="1332">
        <f t="shared" si="5"/>
        <v>0</v>
      </c>
      <c r="I39" s="1367">
        <v>10</v>
      </c>
      <c r="J39" s="1333"/>
      <c r="K39" s="1318">
        <f t="shared" si="28"/>
        <v>0</v>
      </c>
      <c r="L39" s="1333">
        <f t="shared" si="6"/>
        <v>20</v>
      </c>
      <c r="M39" s="1333">
        <f t="shared" si="7"/>
        <v>0</v>
      </c>
      <c r="N39" s="1334">
        <f t="shared" si="8"/>
        <v>0</v>
      </c>
      <c r="O39" s="1309">
        <f t="shared" si="21"/>
        <v>0</v>
      </c>
      <c r="P39" s="1302">
        <f t="shared" si="22"/>
        <v>0</v>
      </c>
      <c r="Q39" s="1335"/>
      <c r="R39" s="1302"/>
      <c r="S39" s="1336"/>
      <c r="T39" s="1336"/>
      <c r="U39" s="1337"/>
      <c r="V39" s="1337"/>
      <c r="W39" s="1314"/>
      <c r="X39" s="1314"/>
      <c r="Y39" s="1338"/>
      <c r="Z39" s="1338"/>
      <c r="AA39" s="1338"/>
      <c r="AB39" s="1338"/>
      <c r="AC39" s="1332"/>
      <c r="AD39" s="1332"/>
      <c r="AE39" s="1332"/>
      <c r="AF39" s="1332"/>
      <c r="AG39" s="1304"/>
      <c r="AH39" s="1304"/>
      <c r="AI39" s="1332"/>
      <c r="AJ39" s="1332"/>
      <c r="AK39" s="1304"/>
      <c r="AL39" s="1304"/>
      <c r="AM39" s="1332"/>
      <c r="AN39" s="1332"/>
      <c r="AO39" s="1302"/>
      <c r="AP39" s="1302"/>
      <c r="AQ39" s="1302">
        <f t="shared" si="9"/>
        <v>0</v>
      </c>
      <c r="AR39" s="1302">
        <f t="shared" si="9"/>
        <v>0</v>
      </c>
      <c r="AS39" s="1339">
        <f t="shared" si="10"/>
        <v>0</v>
      </c>
      <c r="AT39" s="1340">
        <f t="shared" si="11"/>
        <v>0</v>
      </c>
      <c r="AU39" s="1341">
        <f t="shared" si="12"/>
        <v>0</v>
      </c>
      <c r="AV39" s="1340">
        <f t="shared" si="13"/>
        <v>0</v>
      </c>
      <c r="AW39" s="1342">
        <f t="shared" si="23"/>
        <v>0</v>
      </c>
      <c r="AX39" s="1339">
        <f t="shared" si="14"/>
        <v>0</v>
      </c>
      <c r="AY39" s="1340">
        <f t="shared" si="15"/>
        <v>0</v>
      </c>
      <c r="AZ39" s="1341">
        <f t="shared" si="16"/>
        <v>0</v>
      </c>
      <c r="BA39" s="1340">
        <f t="shared" si="17"/>
        <v>0</v>
      </c>
      <c r="BB39" s="1343">
        <f t="shared" si="24"/>
        <v>0</v>
      </c>
      <c r="BC39" s="1344">
        <f t="shared" si="18"/>
        <v>0</v>
      </c>
    </row>
    <row r="40" spans="1:55" ht="16.5" thickTop="1" thickBot="1">
      <c r="A40" s="1328">
        <f>'Og s3b'!F29</f>
        <v>0</v>
      </c>
      <c r="B40" s="1368" t="s">
        <v>1627</v>
      </c>
      <c r="C40" s="1328">
        <f t="shared" si="3"/>
        <v>0</v>
      </c>
      <c r="D40" s="1330">
        <v>5</v>
      </c>
      <c r="E40" s="1331" t="str">
        <f t="shared" si="29"/>
        <v>-</v>
      </c>
      <c r="F40" s="1332" t="str">
        <f t="shared" si="20"/>
        <v>-</v>
      </c>
      <c r="G40" s="1331">
        <f t="shared" si="30"/>
        <v>0</v>
      </c>
      <c r="H40" s="1332">
        <f t="shared" si="5"/>
        <v>0</v>
      </c>
      <c r="I40" s="1330"/>
      <c r="J40" s="1333"/>
      <c r="K40" s="1318">
        <f t="shared" si="28"/>
        <v>0</v>
      </c>
      <c r="L40" s="1333">
        <f t="shared" si="6"/>
        <v>5</v>
      </c>
      <c r="M40" s="1333">
        <f t="shared" si="7"/>
        <v>0</v>
      </c>
      <c r="N40" s="1334">
        <f t="shared" si="8"/>
        <v>0</v>
      </c>
      <c r="O40" s="1309">
        <f t="shared" si="21"/>
        <v>0</v>
      </c>
      <c r="P40" s="1302">
        <f t="shared" si="22"/>
        <v>0</v>
      </c>
      <c r="Q40" s="1335"/>
      <c r="R40" s="1302"/>
      <c r="S40" s="1336">
        <f>IF(C40&gt;0,D40,0)</f>
        <v>0</v>
      </c>
      <c r="T40" s="1336"/>
      <c r="U40" s="1337"/>
      <c r="V40" s="1337"/>
      <c r="W40" s="1314"/>
      <c r="X40" s="1314"/>
      <c r="Y40" s="1338"/>
      <c r="Z40" s="1338"/>
      <c r="AA40" s="1338"/>
      <c r="AB40" s="1338"/>
      <c r="AC40" s="1332"/>
      <c r="AD40" s="1332"/>
      <c r="AE40" s="1332"/>
      <c r="AF40" s="1332"/>
      <c r="AG40" s="1304"/>
      <c r="AH40" s="1304"/>
      <c r="AI40" s="1332"/>
      <c r="AJ40" s="1332"/>
      <c r="AK40" s="1304"/>
      <c r="AL40" s="1304"/>
      <c r="AM40" s="1332"/>
      <c r="AN40" s="1332"/>
      <c r="AO40" s="1302"/>
      <c r="AP40" s="1302"/>
      <c r="AQ40" s="1302">
        <f t="shared" si="9"/>
        <v>0</v>
      </c>
      <c r="AR40" s="1302">
        <f t="shared" si="9"/>
        <v>0</v>
      </c>
      <c r="AS40" s="1339">
        <f t="shared" si="10"/>
        <v>0</v>
      </c>
      <c r="AT40" s="1340">
        <f t="shared" si="11"/>
        <v>0</v>
      </c>
      <c r="AU40" s="1341">
        <f t="shared" si="12"/>
        <v>0</v>
      </c>
      <c r="AV40" s="1340">
        <f t="shared" si="13"/>
        <v>0</v>
      </c>
      <c r="AW40" s="1342">
        <f t="shared" si="23"/>
        <v>0</v>
      </c>
      <c r="AX40" s="1339">
        <f t="shared" si="14"/>
        <v>0</v>
      </c>
      <c r="AY40" s="1340">
        <f t="shared" si="15"/>
        <v>0</v>
      </c>
      <c r="AZ40" s="1341">
        <f t="shared" si="16"/>
        <v>0</v>
      </c>
      <c r="BA40" s="1340">
        <f t="shared" si="17"/>
        <v>0</v>
      </c>
      <c r="BB40" s="1343">
        <f t="shared" si="24"/>
        <v>0</v>
      </c>
      <c r="BC40" s="1344">
        <f t="shared" si="18"/>
        <v>0</v>
      </c>
    </row>
    <row r="41" spans="1:55" ht="16.5" thickTop="1" thickBot="1">
      <c r="A41" s="1328">
        <f>'Og s3b'!F32</f>
        <v>0</v>
      </c>
      <c r="B41" s="1369" t="s">
        <v>1628</v>
      </c>
      <c r="C41" s="1328">
        <f t="shared" si="3"/>
        <v>0</v>
      </c>
      <c r="D41" s="1370">
        <v>10</v>
      </c>
      <c r="E41" s="1347" t="str">
        <f>IF(OR(SUM(C41:C49)&gt;10,(C41&gt;D41)),D41,"-")</f>
        <v>-</v>
      </c>
      <c r="F41" s="1332" t="str">
        <f t="shared" si="20"/>
        <v>-</v>
      </c>
      <c r="G41" s="1347">
        <f>IF(OR(SUM(C41:C49)&gt;10,(C41&gt;D41)),D41,0)</f>
        <v>0</v>
      </c>
      <c r="H41" s="1332">
        <f t="shared" si="5"/>
        <v>0</v>
      </c>
      <c r="I41" s="1370">
        <v>10</v>
      </c>
      <c r="J41" s="1371"/>
      <c r="K41" s="1318">
        <f t="shared" si="28"/>
        <v>0</v>
      </c>
      <c r="L41" s="1333">
        <f t="shared" si="6"/>
        <v>20</v>
      </c>
      <c r="M41" s="1333">
        <f t="shared" si="7"/>
        <v>0</v>
      </c>
      <c r="N41" s="1334">
        <f t="shared" si="8"/>
        <v>0</v>
      </c>
      <c r="O41" s="1309">
        <f t="shared" si="21"/>
        <v>0</v>
      </c>
      <c r="P41" s="1302">
        <f t="shared" si="22"/>
        <v>0</v>
      </c>
      <c r="Q41" s="1335"/>
      <c r="R41" s="1302"/>
      <c r="S41" s="1336">
        <f>IF((C41+C42+C43+C44+C45+C46+C47+C48+C49)&gt;0,D41,0)</f>
        <v>0</v>
      </c>
      <c r="T41" s="1336"/>
      <c r="U41" s="1337"/>
      <c r="V41" s="1337"/>
      <c r="W41" s="1314"/>
      <c r="X41" s="1314"/>
      <c r="Y41" s="1338"/>
      <c r="Z41" s="1338"/>
      <c r="AA41" s="1338"/>
      <c r="AB41" s="1338"/>
      <c r="AC41" s="1332"/>
      <c r="AD41" s="1332"/>
      <c r="AE41" s="1332"/>
      <c r="AF41" s="1332"/>
      <c r="AG41" s="1304"/>
      <c r="AH41" s="1304"/>
      <c r="AI41" s="1332"/>
      <c r="AJ41" s="1332"/>
      <c r="AK41" s="1304"/>
      <c r="AL41" s="1304"/>
      <c r="AM41" s="1332"/>
      <c r="AN41" s="1332"/>
      <c r="AO41" s="1302"/>
      <c r="AP41" s="1302"/>
      <c r="AQ41" s="1302">
        <f t="shared" si="9"/>
        <v>0</v>
      </c>
      <c r="AR41" s="1302">
        <f t="shared" si="9"/>
        <v>0</v>
      </c>
      <c r="AS41" s="1339">
        <f t="shared" si="10"/>
        <v>0</v>
      </c>
      <c r="AT41" s="1340">
        <f t="shared" si="11"/>
        <v>0</v>
      </c>
      <c r="AU41" s="1341">
        <f t="shared" si="12"/>
        <v>0</v>
      </c>
      <c r="AV41" s="1340">
        <f t="shared" si="13"/>
        <v>0</v>
      </c>
      <c r="AW41" s="1342">
        <f t="shared" si="23"/>
        <v>0</v>
      </c>
      <c r="AX41" s="1339">
        <f t="shared" si="14"/>
        <v>0</v>
      </c>
      <c r="AY41" s="1340">
        <f t="shared" si="15"/>
        <v>0</v>
      </c>
      <c r="AZ41" s="1341">
        <f t="shared" si="16"/>
        <v>0</v>
      </c>
      <c r="BA41" s="1340">
        <f t="shared" si="17"/>
        <v>0</v>
      </c>
      <c r="BB41" s="1343">
        <f t="shared" si="24"/>
        <v>0</v>
      </c>
      <c r="BC41" s="1344">
        <f t="shared" si="18"/>
        <v>0</v>
      </c>
    </row>
    <row r="42" spans="1:55" ht="16.5" thickTop="1" thickBot="1">
      <c r="A42" s="1328">
        <f>'Og s3b'!F33</f>
        <v>0</v>
      </c>
      <c r="B42" s="1372" t="s">
        <v>1629</v>
      </c>
      <c r="C42" s="1328">
        <f t="shared" si="3"/>
        <v>0</v>
      </c>
      <c r="D42" s="1373">
        <v>10</v>
      </c>
      <c r="E42" s="1331" t="str">
        <f>IF(C42&gt;D42,D42,"-")</f>
        <v>-</v>
      </c>
      <c r="F42" s="1332" t="str">
        <f t="shared" si="20"/>
        <v>-</v>
      </c>
      <c r="G42" s="1331">
        <f>IF(C42&gt;D42,D42,0)</f>
        <v>0</v>
      </c>
      <c r="H42" s="1332">
        <f t="shared" si="5"/>
        <v>0</v>
      </c>
      <c r="I42" s="1373">
        <v>10</v>
      </c>
      <c r="J42" s="1371"/>
      <c r="K42" s="1318">
        <f t="shared" si="28"/>
        <v>0</v>
      </c>
      <c r="L42" s="1333">
        <f t="shared" si="6"/>
        <v>20</v>
      </c>
      <c r="M42" s="1333">
        <f t="shared" si="7"/>
        <v>0</v>
      </c>
      <c r="N42" s="1334">
        <f t="shared" si="8"/>
        <v>0</v>
      </c>
      <c r="O42" s="1309">
        <f t="shared" si="21"/>
        <v>0</v>
      </c>
      <c r="P42" s="1302">
        <f t="shared" si="22"/>
        <v>0</v>
      </c>
      <c r="Q42" s="1335"/>
      <c r="R42" s="1302"/>
      <c r="S42" s="1336"/>
      <c r="T42" s="1336"/>
      <c r="U42" s="1337"/>
      <c r="V42" s="1337"/>
      <c r="W42" s="1314"/>
      <c r="X42" s="1314"/>
      <c r="Y42" s="1338"/>
      <c r="Z42" s="1338"/>
      <c r="AA42" s="1338"/>
      <c r="AB42" s="1338"/>
      <c r="AC42" s="1332"/>
      <c r="AD42" s="1332"/>
      <c r="AE42" s="1332"/>
      <c r="AF42" s="1332"/>
      <c r="AG42" s="1304"/>
      <c r="AH42" s="1304"/>
      <c r="AI42" s="1332"/>
      <c r="AJ42" s="1332"/>
      <c r="AK42" s="1304"/>
      <c r="AL42" s="1304"/>
      <c r="AM42" s="1332"/>
      <c r="AN42" s="1332"/>
      <c r="AO42" s="1302"/>
      <c r="AP42" s="1302"/>
      <c r="AQ42" s="1302">
        <f t="shared" si="9"/>
        <v>0</v>
      </c>
      <c r="AR42" s="1302">
        <f t="shared" si="9"/>
        <v>0</v>
      </c>
      <c r="AS42" s="1339">
        <f t="shared" si="10"/>
        <v>0</v>
      </c>
      <c r="AT42" s="1340">
        <f t="shared" si="11"/>
        <v>0</v>
      </c>
      <c r="AU42" s="1341">
        <f t="shared" si="12"/>
        <v>0</v>
      </c>
      <c r="AV42" s="1340">
        <f t="shared" si="13"/>
        <v>0</v>
      </c>
      <c r="AW42" s="1342">
        <f t="shared" si="23"/>
        <v>0</v>
      </c>
      <c r="AX42" s="1339">
        <f t="shared" si="14"/>
        <v>0</v>
      </c>
      <c r="AY42" s="1340">
        <f t="shared" si="15"/>
        <v>0</v>
      </c>
      <c r="AZ42" s="1341">
        <f t="shared" si="16"/>
        <v>0</v>
      </c>
      <c r="BA42" s="1340">
        <f t="shared" si="17"/>
        <v>0</v>
      </c>
      <c r="BB42" s="1343">
        <f t="shared" si="24"/>
        <v>0</v>
      </c>
      <c r="BC42" s="1344">
        <f t="shared" si="18"/>
        <v>0</v>
      </c>
    </row>
    <row r="43" spans="1:55" ht="16.5" thickTop="1" thickBot="1">
      <c r="A43" s="1328">
        <f>'Og s3b'!F34</f>
        <v>0</v>
      </c>
      <c r="B43" s="1372" t="s">
        <v>1630</v>
      </c>
      <c r="C43" s="1328">
        <f t="shared" si="3"/>
        <v>0</v>
      </c>
      <c r="D43" s="1373">
        <v>10</v>
      </c>
      <c r="E43" s="1331" t="str">
        <f t="shared" ref="E43:E52" si="31">IF(C43&gt;D43,D43,"-")</f>
        <v>-</v>
      </c>
      <c r="F43" s="1332" t="str">
        <f t="shared" si="20"/>
        <v>-</v>
      </c>
      <c r="G43" s="1331">
        <f t="shared" ref="G43:G54" si="32">IF(C43&gt;D43,D43,0)</f>
        <v>0</v>
      </c>
      <c r="H43" s="1332">
        <f t="shared" si="5"/>
        <v>0</v>
      </c>
      <c r="I43" s="1373">
        <v>10</v>
      </c>
      <c r="J43" s="1371"/>
      <c r="K43" s="1318">
        <f t="shared" si="28"/>
        <v>0</v>
      </c>
      <c r="L43" s="1333">
        <f t="shared" si="6"/>
        <v>20</v>
      </c>
      <c r="M43" s="1333">
        <f t="shared" si="7"/>
        <v>0</v>
      </c>
      <c r="N43" s="1334">
        <f t="shared" si="8"/>
        <v>0</v>
      </c>
      <c r="O43" s="1309">
        <f t="shared" si="21"/>
        <v>0</v>
      </c>
      <c r="P43" s="1302">
        <f t="shared" si="22"/>
        <v>0</v>
      </c>
      <c r="Q43" s="1335"/>
      <c r="R43" s="1302"/>
      <c r="S43" s="1336"/>
      <c r="T43" s="1336"/>
      <c r="U43" s="1337"/>
      <c r="V43" s="1337"/>
      <c r="W43" s="1314"/>
      <c r="X43" s="1314"/>
      <c r="Y43" s="1338"/>
      <c r="Z43" s="1338"/>
      <c r="AA43" s="1338"/>
      <c r="AB43" s="1338"/>
      <c r="AC43" s="1332"/>
      <c r="AD43" s="1332"/>
      <c r="AE43" s="1332"/>
      <c r="AF43" s="1332"/>
      <c r="AG43" s="1304"/>
      <c r="AH43" s="1304"/>
      <c r="AI43" s="1332"/>
      <c r="AJ43" s="1332"/>
      <c r="AK43" s="1304"/>
      <c r="AL43" s="1304"/>
      <c r="AM43" s="1332"/>
      <c r="AN43" s="1332"/>
      <c r="AO43" s="1302"/>
      <c r="AP43" s="1302"/>
      <c r="AQ43" s="1302">
        <f t="shared" si="9"/>
        <v>0</v>
      </c>
      <c r="AR43" s="1302">
        <f t="shared" si="9"/>
        <v>0</v>
      </c>
      <c r="AS43" s="1339">
        <f t="shared" si="10"/>
        <v>0</v>
      </c>
      <c r="AT43" s="1340">
        <f t="shared" si="11"/>
        <v>0</v>
      </c>
      <c r="AU43" s="1341">
        <f t="shared" si="12"/>
        <v>0</v>
      </c>
      <c r="AV43" s="1340">
        <f t="shared" si="13"/>
        <v>0</v>
      </c>
      <c r="AW43" s="1342">
        <f t="shared" si="23"/>
        <v>0</v>
      </c>
      <c r="AX43" s="1339">
        <f t="shared" si="14"/>
        <v>0</v>
      </c>
      <c r="AY43" s="1340">
        <f t="shared" si="15"/>
        <v>0</v>
      </c>
      <c r="AZ43" s="1341">
        <f t="shared" si="16"/>
        <v>0</v>
      </c>
      <c r="BA43" s="1340">
        <f t="shared" si="17"/>
        <v>0</v>
      </c>
      <c r="BB43" s="1343">
        <f t="shared" si="24"/>
        <v>0</v>
      </c>
      <c r="BC43" s="1344">
        <f t="shared" si="18"/>
        <v>0</v>
      </c>
    </row>
    <row r="44" spans="1:55" ht="16.5" thickTop="1" thickBot="1">
      <c r="A44" s="1328">
        <f>'Og s3b'!F35</f>
        <v>0</v>
      </c>
      <c r="B44" s="1372" t="s">
        <v>1631</v>
      </c>
      <c r="C44" s="1328">
        <f t="shared" si="3"/>
        <v>0</v>
      </c>
      <c r="D44" s="1373">
        <v>10</v>
      </c>
      <c r="E44" s="1331" t="str">
        <f t="shared" si="31"/>
        <v>-</v>
      </c>
      <c r="F44" s="1332" t="str">
        <f t="shared" si="20"/>
        <v>-</v>
      </c>
      <c r="G44" s="1331">
        <f t="shared" si="32"/>
        <v>0</v>
      </c>
      <c r="H44" s="1332">
        <f t="shared" si="5"/>
        <v>0</v>
      </c>
      <c r="I44" s="1373">
        <v>10</v>
      </c>
      <c r="J44" s="1371"/>
      <c r="K44" s="1318">
        <f t="shared" si="28"/>
        <v>0</v>
      </c>
      <c r="L44" s="1333">
        <f t="shared" si="6"/>
        <v>20</v>
      </c>
      <c r="M44" s="1333">
        <f t="shared" si="7"/>
        <v>0</v>
      </c>
      <c r="N44" s="1334">
        <f t="shared" si="8"/>
        <v>0</v>
      </c>
      <c r="O44" s="1309">
        <f t="shared" si="21"/>
        <v>0</v>
      </c>
      <c r="P44" s="1302">
        <f t="shared" si="22"/>
        <v>0</v>
      </c>
      <c r="Q44" s="1335"/>
      <c r="R44" s="1302"/>
      <c r="S44" s="1336"/>
      <c r="T44" s="1336"/>
      <c r="U44" s="1337"/>
      <c r="V44" s="1337"/>
      <c r="W44" s="1314"/>
      <c r="X44" s="1314"/>
      <c r="Y44" s="1338"/>
      <c r="Z44" s="1338"/>
      <c r="AA44" s="1338"/>
      <c r="AB44" s="1338"/>
      <c r="AC44" s="1332"/>
      <c r="AD44" s="1332"/>
      <c r="AE44" s="1332"/>
      <c r="AF44" s="1332"/>
      <c r="AG44" s="1304"/>
      <c r="AH44" s="1304"/>
      <c r="AI44" s="1332"/>
      <c r="AJ44" s="1332"/>
      <c r="AK44" s="1304"/>
      <c r="AL44" s="1304"/>
      <c r="AM44" s="1332"/>
      <c r="AN44" s="1332"/>
      <c r="AO44" s="1302"/>
      <c r="AP44" s="1302"/>
      <c r="AQ44" s="1302">
        <f t="shared" si="9"/>
        <v>0</v>
      </c>
      <c r="AR44" s="1302">
        <f t="shared" si="9"/>
        <v>0</v>
      </c>
      <c r="AS44" s="1339">
        <f t="shared" si="10"/>
        <v>0</v>
      </c>
      <c r="AT44" s="1340">
        <f t="shared" si="11"/>
        <v>0</v>
      </c>
      <c r="AU44" s="1341">
        <f t="shared" si="12"/>
        <v>0</v>
      </c>
      <c r="AV44" s="1340">
        <f t="shared" si="13"/>
        <v>0</v>
      </c>
      <c r="AW44" s="1342">
        <f t="shared" si="23"/>
        <v>0</v>
      </c>
      <c r="AX44" s="1339">
        <f t="shared" si="14"/>
        <v>0</v>
      </c>
      <c r="AY44" s="1340">
        <f t="shared" si="15"/>
        <v>0</v>
      </c>
      <c r="AZ44" s="1341">
        <f t="shared" si="16"/>
        <v>0</v>
      </c>
      <c r="BA44" s="1340">
        <f t="shared" si="17"/>
        <v>0</v>
      </c>
      <c r="BB44" s="1343">
        <f t="shared" si="24"/>
        <v>0</v>
      </c>
      <c r="BC44" s="1344">
        <f t="shared" si="18"/>
        <v>0</v>
      </c>
    </row>
    <row r="45" spans="1:55" ht="16.5" thickTop="1" thickBot="1">
      <c r="A45" s="1328">
        <f>'Og s3b'!F36</f>
        <v>0</v>
      </c>
      <c r="B45" s="1372" t="s">
        <v>1632</v>
      </c>
      <c r="C45" s="1328">
        <f t="shared" si="3"/>
        <v>0</v>
      </c>
      <c r="D45" s="1373">
        <v>10</v>
      </c>
      <c r="E45" s="1331" t="str">
        <f t="shared" si="31"/>
        <v>-</v>
      </c>
      <c r="F45" s="1332" t="str">
        <f t="shared" si="20"/>
        <v>-</v>
      </c>
      <c r="G45" s="1331">
        <f t="shared" si="32"/>
        <v>0</v>
      </c>
      <c r="H45" s="1332">
        <f t="shared" si="5"/>
        <v>0</v>
      </c>
      <c r="I45" s="1373">
        <v>10</v>
      </c>
      <c r="J45" s="1371"/>
      <c r="K45" s="1318">
        <f t="shared" si="28"/>
        <v>0</v>
      </c>
      <c r="L45" s="1333">
        <f t="shared" si="6"/>
        <v>20</v>
      </c>
      <c r="M45" s="1333">
        <f t="shared" si="7"/>
        <v>0</v>
      </c>
      <c r="N45" s="1334">
        <f t="shared" si="8"/>
        <v>0</v>
      </c>
      <c r="O45" s="1309">
        <f t="shared" si="21"/>
        <v>0</v>
      </c>
      <c r="P45" s="1302">
        <f t="shared" si="22"/>
        <v>0</v>
      </c>
      <c r="Q45" s="1335"/>
      <c r="R45" s="1302"/>
      <c r="S45" s="1336"/>
      <c r="T45" s="1336"/>
      <c r="U45" s="1337"/>
      <c r="V45" s="1337"/>
      <c r="W45" s="1314"/>
      <c r="X45" s="1314"/>
      <c r="Y45" s="1338"/>
      <c r="Z45" s="1338"/>
      <c r="AA45" s="1338"/>
      <c r="AB45" s="1338"/>
      <c r="AC45" s="1332"/>
      <c r="AD45" s="1332"/>
      <c r="AE45" s="1332"/>
      <c r="AF45" s="1332"/>
      <c r="AG45" s="1304"/>
      <c r="AH45" s="1304"/>
      <c r="AI45" s="1332"/>
      <c r="AJ45" s="1332"/>
      <c r="AK45" s="1304"/>
      <c r="AL45" s="1304"/>
      <c r="AM45" s="1332"/>
      <c r="AN45" s="1332"/>
      <c r="AO45" s="1302"/>
      <c r="AP45" s="1302"/>
      <c r="AQ45" s="1302">
        <f t="shared" si="9"/>
        <v>0</v>
      </c>
      <c r="AR45" s="1302">
        <f t="shared" si="9"/>
        <v>0</v>
      </c>
      <c r="AS45" s="1339">
        <f t="shared" si="10"/>
        <v>0</v>
      </c>
      <c r="AT45" s="1340">
        <f t="shared" si="11"/>
        <v>0</v>
      </c>
      <c r="AU45" s="1341">
        <f t="shared" si="12"/>
        <v>0</v>
      </c>
      <c r="AV45" s="1340">
        <f t="shared" si="13"/>
        <v>0</v>
      </c>
      <c r="AW45" s="1342">
        <f t="shared" si="23"/>
        <v>0</v>
      </c>
      <c r="AX45" s="1339">
        <f t="shared" si="14"/>
        <v>0</v>
      </c>
      <c r="AY45" s="1340">
        <f t="shared" si="15"/>
        <v>0</v>
      </c>
      <c r="AZ45" s="1341">
        <f t="shared" si="16"/>
        <v>0</v>
      </c>
      <c r="BA45" s="1340">
        <f t="shared" si="17"/>
        <v>0</v>
      </c>
      <c r="BB45" s="1343">
        <f t="shared" si="24"/>
        <v>0</v>
      </c>
      <c r="BC45" s="1344">
        <f t="shared" si="18"/>
        <v>0</v>
      </c>
    </row>
    <row r="46" spans="1:55" ht="16.5" thickTop="1" thickBot="1">
      <c r="A46" s="1328">
        <f>'Og s3b'!F37</f>
        <v>0</v>
      </c>
      <c r="B46" s="1372" t="s">
        <v>1633</v>
      </c>
      <c r="C46" s="1328">
        <f t="shared" si="3"/>
        <v>0</v>
      </c>
      <c r="D46" s="1373">
        <v>10</v>
      </c>
      <c r="E46" s="1331" t="str">
        <f t="shared" si="31"/>
        <v>-</v>
      </c>
      <c r="F46" s="1332" t="str">
        <f t="shared" si="20"/>
        <v>-</v>
      </c>
      <c r="G46" s="1331">
        <f t="shared" si="32"/>
        <v>0</v>
      </c>
      <c r="H46" s="1332">
        <f t="shared" si="5"/>
        <v>0</v>
      </c>
      <c r="I46" s="1373">
        <v>10</v>
      </c>
      <c r="J46" s="1371"/>
      <c r="K46" s="1318">
        <f t="shared" si="28"/>
        <v>0</v>
      </c>
      <c r="L46" s="1333">
        <f t="shared" si="6"/>
        <v>20</v>
      </c>
      <c r="M46" s="1333">
        <f t="shared" si="7"/>
        <v>0</v>
      </c>
      <c r="N46" s="1334">
        <f t="shared" si="8"/>
        <v>0</v>
      </c>
      <c r="O46" s="1309">
        <f t="shared" si="21"/>
        <v>0</v>
      </c>
      <c r="P46" s="1302">
        <f t="shared" si="22"/>
        <v>0</v>
      </c>
      <c r="Q46" s="1335"/>
      <c r="R46" s="1302"/>
      <c r="S46" s="1336"/>
      <c r="T46" s="1336"/>
      <c r="U46" s="1337"/>
      <c r="V46" s="1337"/>
      <c r="W46" s="1314"/>
      <c r="X46" s="1314"/>
      <c r="Y46" s="1338"/>
      <c r="Z46" s="1338"/>
      <c r="AA46" s="1338"/>
      <c r="AB46" s="1338"/>
      <c r="AC46" s="1332"/>
      <c r="AD46" s="1332"/>
      <c r="AE46" s="1332"/>
      <c r="AF46" s="1332"/>
      <c r="AG46" s="1304"/>
      <c r="AH46" s="1304"/>
      <c r="AI46" s="1332"/>
      <c r="AJ46" s="1332"/>
      <c r="AK46" s="1304"/>
      <c r="AL46" s="1304"/>
      <c r="AM46" s="1332"/>
      <c r="AN46" s="1332"/>
      <c r="AO46" s="1302"/>
      <c r="AP46" s="1302"/>
      <c r="AQ46" s="1302">
        <f t="shared" si="9"/>
        <v>0</v>
      </c>
      <c r="AR46" s="1302">
        <f t="shared" si="9"/>
        <v>0</v>
      </c>
      <c r="AS46" s="1339">
        <f t="shared" si="10"/>
        <v>0</v>
      </c>
      <c r="AT46" s="1340">
        <f t="shared" si="11"/>
        <v>0</v>
      </c>
      <c r="AU46" s="1341">
        <f t="shared" si="12"/>
        <v>0</v>
      </c>
      <c r="AV46" s="1340">
        <f t="shared" si="13"/>
        <v>0</v>
      </c>
      <c r="AW46" s="1342">
        <f t="shared" si="23"/>
        <v>0</v>
      </c>
      <c r="AX46" s="1339">
        <f t="shared" si="14"/>
        <v>0</v>
      </c>
      <c r="AY46" s="1340">
        <f t="shared" si="15"/>
        <v>0</v>
      </c>
      <c r="AZ46" s="1341">
        <f t="shared" si="16"/>
        <v>0</v>
      </c>
      <c r="BA46" s="1340">
        <f t="shared" si="17"/>
        <v>0</v>
      </c>
      <c r="BB46" s="1343">
        <f t="shared" si="24"/>
        <v>0</v>
      </c>
      <c r="BC46" s="1344">
        <f t="shared" si="18"/>
        <v>0</v>
      </c>
    </row>
    <row r="47" spans="1:55" ht="16.5" thickTop="1" thickBot="1">
      <c r="A47" s="1328">
        <f>'Og s3b'!F38</f>
        <v>0</v>
      </c>
      <c r="B47" s="1372" t="s">
        <v>1634</v>
      </c>
      <c r="C47" s="1328">
        <f t="shared" si="3"/>
        <v>0</v>
      </c>
      <c r="D47" s="1373">
        <v>10</v>
      </c>
      <c r="E47" s="1331" t="str">
        <f t="shared" si="31"/>
        <v>-</v>
      </c>
      <c r="F47" s="1332" t="str">
        <f t="shared" si="20"/>
        <v>-</v>
      </c>
      <c r="G47" s="1331">
        <f t="shared" si="32"/>
        <v>0</v>
      </c>
      <c r="H47" s="1332">
        <f t="shared" si="5"/>
        <v>0</v>
      </c>
      <c r="I47" s="1373">
        <v>10</v>
      </c>
      <c r="J47" s="1371"/>
      <c r="K47" s="1318">
        <f t="shared" si="28"/>
        <v>0</v>
      </c>
      <c r="L47" s="1333">
        <f t="shared" si="6"/>
        <v>20</v>
      </c>
      <c r="M47" s="1333">
        <f t="shared" si="7"/>
        <v>0</v>
      </c>
      <c r="N47" s="1334">
        <f t="shared" si="8"/>
        <v>0</v>
      </c>
      <c r="O47" s="1309">
        <f t="shared" si="21"/>
        <v>0</v>
      </c>
      <c r="P47" s="1302">
        <f t="shared" si="22"/>
        <v>0</v>
      </c>
      <c r="Q47" s="1335"/>
      <c r="R47" s="1302"/>
      <c r="S47" s="1336"/>
      <c r="T47" s="1336"/>
      <c r="U47" s="1337"/>
      <c r="V47" s="1337"/>
      <c r="W47" s="1314"/>
      <c r="X47" s="1314"/>
      <c r="Y47" s="1338"/>
      <c r="Z47" s="1338"/>
      <c r="AA47" s="1338"/>
      <c r="AB47" s="1338"/>
      <c r="AC47" s="1332"/>
      <c r="AD47" s="1332"/>
      <c r="AE47" s="1332"/>
      <c r="AF47" s="1332"/>
      <c r="AG47" s="1304"/>
      <c r="AH47" s="1304"/>
      <c r="AI47" s="1332"/>
      <c r="AJ47" s="1332"/>
      <c r="AK47" s="1304"/>
      <c r="AL47" s="1304"/>
      <c r="AM47" s="1332"/>
      <c r="AN47" s="1332"/>
      <c r="AO47" s="1302"/>
      <c r="AP47" s="1302"/>
      <c r="AQ47" s="1302">
        <f t="shared" si="9"/>
        <v>0</v>
      </c>
      <c r="AR47" s="1302">
        <f t="shared" si="9"/>
        <v>0</v>
      </c>
      <c r="AS47" s="1339">
        <f t="shared" si="10"/>
        <v>0</v>
      </c>
      <c r="AT47" s="1340">
        <f t="shared" si="11"/>
        <v>0</v>
      </c>
      <c r="AU47" s="1341">
        <f t="shared" si="12"/>
        <v>0</v>
      </c>
      <c r="AV47" s="1340">
        <f t="shared" si="13"/>
        <v>0</v>
      </c>
      <c r="AW47" s="1342">
        <f t="shared" si="23"/>
        <v>0</v>
      </c>
      <c r="AX47" s="1339">
        <f t="shared" si="14"/>
        <v>0</v>
      </c>
      <c r="AY47" s="1340">
        <f t="shared" si="15"/>
        <v>0</v>
      </c>
      <c r="AZ47" s="1341">
        <f t="shared" si="16"/>
        <v>0</v>
      </c>
      <c r="BA47" s="1340">
        <f t="shared" si="17"/>
        <v>0</v>
      </c>
      <c r="BB47" s="1343">
        <f t="shared" si="24"/>
        <v>0</v>
      </c>
      <c r="BC47" s="1344">
        <f t="shared" si="18"/>
        <v>0</v>
      </c>
    </row>
    <row r="48" spans="1:55" ht="16.5" thickTop="1" thickBot="1">
      <c r="A48" s="1328">
        <f>'Og s3b'!F39</f>
        <v>0</v>
      </c>
      <c r="B48" s="1372" t="s">
        <v>1635</v>
      </c>
      <c r="C48" s="1328">
        <f t="shared" si="3"/>
        <v>0</v>
      </c>
      <c r="D48" s="1373">
        <v>10</v>
      </c>
      <c r="E48" s="1331" t="str">
        <f t="shared" si="31"/>
        <v>-</v>
      </c>
      <c r="F48" s="1332" t="str">
        <f t="shared" si="20"/>
        <v>-</v>
      </c>
      <c r="G48" s="1331">
        <f t="shared" si="32"/>
        <v>0</v>
      </c>
      <c r="H48" s="1332">
        <f t="shared" si="5"/>
        <v>0</v>
      </c>
      <c r="I48" s="1373">
        <v>10</v>
      </c>
      <c r="J48" s="1371"/>
      <c r="K48" s="1318">
        <f t="shared" si="28"/>
        <v>0</v>
      </c>
      <c r="L48" s="1333">
        <f t="shared" si="6"/>
        <v>20</v>
      </c>
      <c r="M48" s="1333">
        <f t="shared" si="7"/>
        <v>0</v>
      </c>
      <c r="N48" s="1334">
        <f t="shared" si="8"/>
        <v>0</v>
      </c>
      <c r="O48" s="1309">
        <f t="shared" si="21"/>
        <v>0</v>
      </c>
      <c r="P48" s="1302">
        <f t="shared" si="22"/>
        <v>0</v>
      </c>
      <c r="Q48" s="1335"/>
      <c r="R48" s="1302"/>
      <c r="S48" s="1336"/>
      <c r="T48" s="1336"/>
      <c r="U48" s="1337"/>
      <c r="V48" s="1337"/>
      <c r="W48" s="1314"/>
      <c r="X48" s="1314"/>
      <c r="Y48" s="1338"/>
      <c r="Z48" s="1338"/>
      <c r="AA48" s="1338"/>
      <c r="AB48" s="1338"/>
      <c r="AC48" s="1332"/>
      <c r="AD48" s="1332"/>
      <c r="AE48" s="1332"/>
      <c r="AF48" s="1332"/>
      <c r="AG48" s="1304"/>
      <c r="AH48" s="1304"/>
      <c r="AI48" s="1332"/>
      <c r="AJ48" s="1332"/>
      <c r="AK48" s="1304"/>
      <c r="AL48" s="1304"/>
      <c r="AM48" s="1332"/>
      <c r="AN48" s="1332"/>
      <c r="AO48" s="1302"/>
      <c r="AP48" s="1302"/>
      <c r="AQ48" s="1302">
        <f t="shared" si="9"/>
        <v>0</v>
      </c>
      <c r="AR48" s="1302">
        <f t="shared" si="9"/>
        <v>0</v>
      </c>
      <c r="AS48" s="1339">
        <f t="shared" si="10"/>
        <v>0</v>
      </c>
      <c r="AT48" s="1340">
        <f t="shared" si="11"/>
        <v>0</v>
      </c>
      <c r="AU48" s="1341">
        <f t="shared" si="12"/>
        <v>0</v>
      </c>
      <c r="AV48" s="1340">
        <f t="shared" si="13"/>
        <v>0</v>
      </c>
      <c r="AW48" s="1342">
        <f t="shared" si="23"/>
        <v>0</v>
      </c>
      <c r="AX48" s="1339">
        <f t="shared" si="14"/>
        <v>0</v>
      </c>
      <c r="AY48" s="1340">
        <f t="shared" si="15"/>
        <v>0</v>
      </c>
      <c r="AZ48" s="1341">
        <f t="shared" si="16"/>
        <v>0</v>
      </c>
      <c r="BA48" s="1340">
        <f t="shared" si="17"/>
        <v>0</v>
      </c>
      <c r="BB48" s="1343">
        <f t="shared" si="24"/>
        <v>0</v>
      </c>
      <c r="BC48" s="1344">
        <f t="shared" si="18"/>
        <v>0</v>
      </c>
    </row>
    <row r="49" spans="1:55" ht="16.5" thickTop="1" thickBot="1">
      <c r="A49" s="1328">
        <f>'Og s3b'!F40</f>
        <v>0</v>
      </c>
      <c r="B49" s="1372" t="s">
        <v>1636</v>
      </c>
      <c r="C49" s="1328">
        <f t="shared" si="3"/>
        <v>0</v>
      </c>
      <c r="D49" s="1373">
        <v>10</v>
      </c>
      <c r="E49" s="1331" t="str">
        <f t="shared" si="31"/>
        <v>-</v>
      </c>
      <c r="F49" s="1332" t="str">
        <f t="shared" si="20"/>
        <v>-</v>
      </c>
      <c r="G49" s="1331">
        <f t="shared" si="32"/>
        <v>0</v>
      </c>
      <c r="H49" s="1332">
        <f t="shared" si="5"/>
        <v>0</v>
      </c>
      <c r="I49" s="1373">
        <v>10</v>
      </c>
      <c r="J49" s="1371"/>
      <c r="K49" s="1318">
        <f t="shared" si="28"/>
        <v>0</v>
      </c>
      <c r="L49" s="1333">
        <f t="shared" si="6"/>
        <v>20</v>
      </c>
      <c r="M49" s="1333">
        <f t="shared" si="7"/>
        <v>0</v>
      </c>
      <c r="N49" s="1334">
        <f t="shared" si="8"/>
        <v>0</v>
      </c>
      <c r="O49" s="1309">
        <f t="shared" si="21"/>
        <v>0</v>
      </c>
      <c r="P49" s="1302">
        <f t="shared" si="22"/>
        <v>0</v>
      </c>
      <c r="Q49" s="1335"/>
      <c r="R49" s="1302"/>
      <c r="S49" s="1336"/>
      <c r="T49" s="1336"/>
      <c r="U49" s="1337"/>
      <c r="V49" s="1337"/>
      <c r="W49" s="1314"/>
      <c r="X49" s="1314"/>
      <c r="Y49" s="1338"/>
      <c r="Z49" s="1338"/>
      <c r="AA49" s="1338"/>
      <c r="AB49" s="1338"/>
      <c r="AC49" s="1332"/>
      <c r="AD49" s="1332"/>
      <c r="AE49" s="1332"/>
      <c r="AF49" s="1332"/>
      <c r="AG49" s="1304"/>
      <c r="AH49" s="1304"/>
      <c r="AI49" s="1332"/>
      <c r="AJ49" s="1332"/>
      <c r="AK49" s="1304"/>
      <c r="AL49" s="1304"/>
      <c r="AM49" s="1332"/>
      <c r="AN49" s="1332"/>
      <c r="AO49" s="1302"/>
      <c r="AP49" s="1302"/>
      <c r="AQ49" s="1302">
        <f t="shared" si="9"/>
        <v>0</v>
      </c>
      <c r="AR49" s="1302">
        <f t="shared" si="9"/>
        <v>0</v>
      </c>
      <c r="AS49" s="1339">
        <f t="shared" si="10"/>
        <v>0</v>
      </c>
      <c r="AT49" s="1340">
        <f t="shared" si="11"/>
        <v>0</v>
      </c>
      <c r="AU49" s="1341">
        <f t="shared" si="12"/>
        <v>0</v>
      </c>
      <c r="AV49" s="1340">
        <f t="shared" si="13"/>
        <v>0</v>
      </c>
      <c r="AW49" s="1342">
        <f t="shared" si="23"/>
        <v>0</v>
      </c>
      <c r="AX49" s="1339">
        <f t="shared" si="14"/>
        <v>0</v>
      </c>
      <c r="AY49" s="1340">
        <f t="shared" si="15"/>
        <v>0</v>
      </c>
      <c r="AZ49" s="1341">
        <f t="shared" si="16"/>
        <v>0</v>
      </c>
      <c r="BA49" s="1340">
        <f t="shared" si="17"/>
        <v>0</v>
      </c>
      <c r="BB49" s="1343">
        <f t="shared" si="24"/>
        <v>0</v>
      </c>
      <c r="BC49" s="1344">
        <f t="shared" si="18"/>
        <v>0</v>
      </c>
    </row>
    <row r="50" spans="1:55" ht="16.5" thickTop="1" thickBot="1">
      <c r="A50" s="1328">
        <f>'Og s3b'!F41</f>
        <v>0</v>
      </c>
      <c r="B50" s="1374" t="s">
        <v>1637</v>
      </c>
      <c r="C50" s="1328">
        <f t="shared" si="3"/>
        <v>0</v>
      </c>
      <c r="D50" s="1375">
        <v>5</v>
      </c>
      <c r="E50" s="1331" t="str">
        <f t="shared" si="31"/>
        <v>-</v>
      </c>
      <c r="F50" s="1332" t="str">
        <f t="shared" si="20"/>
        <v>-</v>
      </c>
      <c r="G50" s="1331">
        <f t="shared" si="32"/>
        <v>0</v>
      </c>
      <c r="H50" s="1332">
        <f t="shared" si="5"/>
        <v>0</v>
      </c>
      <c r="I50" s="1375"/>
      <c r="J50" s="1371"/>
      <c r="K50" s="1318">
        <f t="shared" si="28"/>
        <v>0</v>
      </c>
      <c r="L50" s="1333">
        <f t="shared" si="6"/>
        <v>5</v>
      </c>
      <c r="M50" s="1333">
        <f t="shared" si="7"/>
        <v>0</v>
      </c>
      <c r="N50" s="1334">
        <f t="shared" si="8"/>
        <v>0</v>
      </c>
      <c r="O50" s="1309">
        <f t="shared" si="21"/>
        <v>0</v>
      </c>
      <c r="P50" s="1302">
        <f t="shared" si="22"/>
        <v>0</v>
      </c>
      <c r="Q50" s="1335"/>
      <c r="R50" s="1302"/>
      <c r="S50" s="1336">
        <f>IF(C50&gt;0,D50,0)</f>
        <v>0</v>
      </c>
      <c r="T50" s="1336"/>
      <c r="U50" s="1337"/>
      <c r="V50" s="1337"/>
      <c r="W50" s="1314"/>
      <c r="X50" s="1314"/>
      <c r="Y50" s="1338"/>
      <c r="Z50" s="1338"/>
      <c r="AA50" s="1338"/>
      <c r="AB50" s="1338"/>
      <c r="AC50" s="1332"/>
      <c r="AD50" s="1332"/>
      <c r="AE50" s="1332"/>
      <c r="AF50" s="1332"/>
      <c r="AG50" s="1304"/>
      <c r="AH50" s="1304"/>
      <c r="AI50" s="1332"/>
      <c r="AJ50" s="1332"/>
      <c r="AK50" s="1304"/>
      <c r="AL50" s="1304"/>
      <c r="AM50" s="1332"/>
      <c r="AN50" s="1332"/>
      <c r="AO50" s="1302"/>
      <c r="AP50" s="1302"/>
      <c r="AQ50" s="1302">
        <f t="shared" si="9"/>
        <v>0</v>
      </c>
      <c r="AR50" s="1302">
        <f t="shared" si="9"/>
        <v>0</v>
      </c>
      <c r="AS50" s="1339">
        <f t="shared" si="10"/>
        <v>0</v>
      </c>
      <c r="AT50" s="1340">
        <f t="shared" si="11"/>
        <v>0</v>
      </c>
      <c r="AU50" s="1341">
        <f t="shared" si="12"/>
        <v>0</v>
      </c>
      <c r="AV50" s="1340">
        <f t="shared" si="13"/>
        <v>0</v>
      </c>
      <c r="AW50" s="1342">
        <f t="shared" si="23"/>
        <v>0</v>
      </c>
      <c r="AX50" s="1339">
        <f t="shared" si="14"/>
        <v>0</v>
      </c>
      <c r="AY50" s="1340">
        <f t="shared" si="15"/>
        <v>0</v>
      </c>
      <c r="AZ50" s="1341">
        <f t="shared" si="16"/>
        <v>0</v>
      </c>
      <c r="BA50" s="1340">
        <f t="shared" si="17"/>
        <v>0</v>
      </c>
      <c r="BB50" s="1343">
        <f t="shared" si="24"/>
        <v>0</v>
      </c>
      <c r="BC50" s="1344">
        <f t="shared" si="18"/>
        <v>0</v>
      </c>
    </row>
    <row r="51" spans="1:55" ht="16.5" thickTop="1" thickBot="1">
      <c r="A51" s="1328">
        <f>'Og s3b'!F42</f>
        <v>0</v>
      </c>
      <c r="B51" s="1376" t="s">
        <v>901</v>
      </c>
      <c r="C51" s="1328">
        <f t="shared" si="3"/>
        <v>0</v>
      </c>
      <c r="D51" s="1377">
        <v>20</v>
      </c>
      <c r="E51" s="1331" t="str">
        <f t="shared" si="31"/>
        <v>-</v>
      </c>
      <c r="F51" s="1332" t="str">
        <f t="shared" si="20"/>
        <v>-</v>
      </c>
      <c r="G51" s="1347">
        <f>IF(OR(SUM(C51:C54)&gt;10,(C51&gt;D51)),D51,0)</f>
        <v>0</v>
      </c>
      <c r="H51" s="1332">
        <f t="shared" si="5"/>
        <v>0</v>
      </c>
      <c r="I51" s="1377"/>
      <c r="J51" s="1378">
        <f>IF(C51&lt;10,0,C51)</f>
        <v>0</v>
      </c>
      <c r="K51" s="1318"/>
      <c r="L51" s="1333">
        <f t="shared" si="6"/>
        <v>20</v>
      </c>
      <c r="M51" s="1333">
        <f t="shared" si="7"/>
        <v>0</v>
      </c>
      <c r="N51" s="1334">
        <f t="shared" si="8"/>
        <v>0</v>
      </c>
      <c r="O51" s="1309">
        <f t="shared" si="21"/>
        <v>0</v>
      </c>
      <c r="P51" s="1302">
        <f t="shared" si="22"/>
        <v>0</v>
      </c>
      <c r="Q51" s="1335"/>
      <c r="R51" s="1302"/>
      <c r="S51" s="1336">
        <f>IF((C51+C52+C54)&gt;0,D51,0)</f>
        <v>0</v>
      </c>
      <c r="T51" s="1336"/>
      <c r="U51" s="1337"/>
      <c r="V51" s="1337"/>
      <c r="W51" s="1314"/>
      <c r="X51" s="1314"/>
      <c r="Y51" s="1338"/>
      <c r="Z51" s="1338"/>
      <c r="AA51" s="1338"/>
      <c r="AB51" s="1338"/>
      <c r="AC51" s="1332"/>
      <c r="AD51" s="1332"/>
      <c r="AE51" s="1332"/>
      <c r="AF51" s="1332"/>
      <c r="AG51" s="1304"/>
      <c r="AH51" s="1304"/>
      <c r="AI51" s="1332"/>
      <c r="AJ51" s="1332"/>
      <c r="AK51" s="1304"/>
      <c r="AL51" s="1304"/>
      <c r="AM51" s="1332"/>
      <c r="AN51" s="1332"/>
      <c r="AO51" s="1302"/>
      <c r="AP51" s="1302"/>
      <c r="AQ51" s="1302">
        <f t="shared" si="9"/>
        <v>0</v>
      </c>
      <c r="AR51" s="1302">
        <f t="shared" si="9"/>
        <v>0</v>
      </c>
      <c r="AS51" s="1339">
        <f t="shared" si="10"/>
        <v>0</v>
      </c>
      <c r="AT51" s="1340">
        <f t="shared" si="11"/>
        <v>0</v>
      </c>
      <c r="AU51" s="1341">
        <f t="shared" si="12"/>
        <v>0</v>
      </c>
      <c r="AV51" s="1340">
        <f t="shared" si="13"/>
        <v>0</v>
      </c>
      <c r="AW51" s="1342">
        <f t="shared" si="23"/>
        <v>0</v>
      </c>
      <c r="AX51" s="1339">
        <f t="shared" si="14"/>
        <v>0</v>
      </c>
      <c r="AY51" s="1340">
        <f t="shared" si="15"/>
        <v>0</v>
      </c>
      <c r="AZ51" s="1341">
        <f t="shared" si="16"/>
        <v>0</v>
      </c>
      <c r="BA51" s="1340">
        <f t="shared" si="17"/>
        <v>0</v>
      </c>
      <c r="BB51" s="1343">
        <f t="shared" si="24"/>
        <v>0</v>
      </c>
      <c r="BC51" s="1344">
        <f t="shared" si="18"/>
        <v>0</v>
      </c>
    </row>
    <row r="52" spans="1:55" ht="16.5" thickTop="1" thickBot="1">
      <c r="A52" s="1328">
        <f>'Og s3b'!F43</f>
        <v>0</v>
      </c>
      <c r="B52" s="1379" t="s">
        <v>902</v>
      </c>
      <c r="C52" s="1328">
        <f t="shared" si="3"/>
        <v>0</v>
      </c>
      <c r="D52" s="1380">
        <v>20</v>
      </c>
      <c r="E52" s="1331" t="str">
        <f t="shared" si="31"/>
        <v>-</v>
      </c>
      <c r="F52" s="1332" t="str">
        <f t="shared" si="20"/>
        <v>-</v>
      </c>
      <c r="G52" s="1331">
        <f t="shared" si="32"/>
        <v>0</v>
      </c>
      <c r="H52" s="1332">
        <f t="shared" si="5"/>
        <v>0</v>
      </c>
      <c r="I52" s="1380"/>
      <c r="J52" s="1378">
        <f>IF(C52&lt;10,0,C52)</f>
        <v>0</v>
      </c>
      <c r="K52" s="1318"/>
      <c r="L52" s="1333">
        <f t="shared" si="6"/>
        <v>20</v>
      </c>
      <c r="M52" s="1333">
        <f t="shared" si="7"/>
        <v>0</v>
      </c>
      <c r="N52" s="1334">
        <f t="shared" si="8"/>
        <v>0</v>
      </c>
      <c r="O52" s="1309">
        <f t="shared" si="21"/>
        <v>0</v>
      </c>
      <c r="P52" s="1302">
        <f t="shared" si="22"/>
        <v>0</v>
      </c>
      <c r="Q52" s="1335"/>
      <c r="R52" s="1302"/>
      <c r="S52" s="1336"/>
      <c r="T52" s="1336"/>
      <c r="U52" s="1337"/>
      <c r="V52" s="1337"/>
      <c r="W52" s="1314"/>
      <c r="X52" s="1314"/>
      <c r="Y52" s="1338"/>
      <c r="Z52" s="1338"/>
      <c r="AA52" s="1338"/>
      <c r="AB52" s="1338"/>
      <c r="AC52" s="1332"/>
      <c r="AD52" s="1332"/>
      <c r="AE52" s="1332"/>
      <c r="AF52" s="1332"/>
      <c r="AG52" s="1304"/>
      <c r="AH52" s="1304"/>
      <c r="AI52" s="1332"/>
      <c r="AJ52" s="1332"/>
      <c r="AK52" s="1304"/>
      <c r="AL52" s="1304"/>
      <c r="AM52" s="1332"/>
      <c r="AN52" s="1332"/>
      <c r="AO52" s="1302"/>
      <c r="AP52" s="1302"/>
      <c r="AQ52" s="1302">
        <f t="shared" si="9"/>
        <v>0</v>
      </c>
      <c r="AR52" s="1302">
        <f t="shared" si="9"/>
        <v>0</v>
      </c>
      <c r="AS52" s="1339">
        <f t="shared" si="10"/>
        <v>0</v>
      </c>
      <c r="AT52" s="1340">
        <f t="shared" si="11"/>
        <v>0</v>
      </c>
      <c r="AU52" s="1341">
        <f t="shared" si="12"/>
        <v>0</v>
      </c>
      <c r="AV52" s="1340">
        <f t="shared" si="13"/>
        <v>0</v>
      </c>
      <c r="AW52" s="1342">
        <f t="shared" si="23"/>
        <v>0</v>
      </c>
      <c r="AX52" s="1339">
        <f t="shared" si="14"/>
        <v>0</v>
      </c>
      <c r="AY52" s="1340">
        <f t="shared" si="15"/>
        <v>0</v>
      </c>
      <c r="AZ52" s="1341">
        <f t="shared" si="16"/>
        <v>0</v>
      </c>
      <c r="BA52" s="1340">
        <f t="shared" si="17"/>
        <v>0</v>
      </c>
      <c r="BB52" s="1343">
        <f t="shared" si="24"/>
        <v>0</v>
      </c>
      <c r="BC52" s="1344">
        <f t="shared" si="18"/>
        <v>0</v>
      </c>
    </row>
    <row r="53" spans="1:55" ht="16.5" thickTop="1" thickBot="1">
      <c r="A53" s="1328">
        <f>'Og s3b'!F44</f>
        <v>0</v>
      </c>
      <c r="B53" s="1379" t="s">
        <v>1126</v>
      </c>
      <c r="C53" s="1328">
        <f t="shared" si="3"/>
        <v>0</v>
      </c>
      <c r="D53" s="1380">
        <v>0.3</v>
      </c>
      <c r="E53" s="1381" t="s">
        <v>2578</v>
      </c>
      <c r="F53" s="1332" t="str">
        <f t="shared" si="20"/>
        <v>-</v>
      </c>
      <c r="G53" s="1331">
        <f t="shared" si="32"/>
        <v>0</v>
      </c>
      <c r="H53" s="1332">
        <f t="shared" si="5"/>
        <v>0</v>
      </c>
      <c r="I53" s="1380"/>
      <c r="J53" s="1378"/>
      <c r="K53" s="1318"/>
      <c r="L53" s="1333">
        <f t="shared" si="6"/>
        <v>0.3</v>
      </c>
      <c r="M53" s="1333">
        <f t="shared" si="7"/>
        <v>0</v>
      </c>
      <c r="N53" s="1334">
        <f t="shared" si="8"/>
        <v>0</v>
      </c>
      <c r="O53" s="1309">
        <f t="shared" si="21"/>
        <v>0</v>
      </c>
      <c r="P53" s="1302">
        <f t="shared" si="22"/>
        <v>0</v>
      </c>
      <c r="Q53" s="1335"/>
      <c r="R53" s="1302"/>
      <c r="S53" s="1336">
        <f>IF(C53&gt;0,D53,0)</f>
        <v>0</v>
      </c>
      <c r="T53" s="1336"/>
      <c r="U53" s="1337"/>
      <c r="V53" s="1337"/>
      <c r="W53" s="1314"/>
      <c r="X53" s="1314"/>
      <c r="Y53" s="1338"/>
      <c r="Z53" s="1338"/>
      <c r="AA53" s="1338"/>
      <c r="AB53" s="1338"/>
      <c r="AC53" s="1332"/>
      <c r="AD53" s="1332"/>
      <c r="AE53" s="1332"/>
      <c r="AF53" s="1332"/>
      <c r="AG53" s="1304"/>
      <c r="AH53" s="1304"/>
      <c r="AI53" s="1332"/>
      <c r="AJ53" s="1332"/>
      <c r="AK53" s="1304"/>
      <c r="AL53" s="1304"/>
      <c r="AM53" s="1332"/>
      <c r="AN53" s="1332"/>
      <c r="AO53" s="1302"/>
      <c r="AP53" s="1302"/>
      <c r="AQ53" s="1302">
        <f t="shared" si="9"/>
        <v>0</v>
      </c>
      <c r="AR53" s="1302">
        <f t="shared" si="9"/>
        <v>0</v>
      </c>
      <c r="AS53" s="1339">
        <f t="shared" si="10"/>
        <v>0</v>
      </c>
      <c r="AT53" s="1340">
        <f t="shared" si="11"/>
        <v>0</v>
      </c>
      <c r="AU53" s="1341">
        <f t="shared" si="12"/>
        <v>0</v>
      </c>
      <c r="AV53" s="1340">
        <f t="shared" si="13"/>
        <v>0</v>
      </c>
      <c r="AW53" s="1342">
        <f t="shared" si="23"/>
        <v>0</v>
      </c>
      <c r="AX53" s="1339">
        <f t="shared" si="14"/>
        <v>0</v>
      </c>
      <c r="AY53" s="1340">
        <f t="shared" si="15"/>
        <v>0</v>
      </c>
      <c r="AZ53" s="1341">
        <f t="shared" si="16"/>
        <v>0</v>
      </c>
      <c r="BA53" s="1340">
        <f t="shared" si="17"/>
        <v>0</v>
      </c>
      <c r="BB53" s="1343">
        <f t="shared" si="24"/>
        <v>0</v>
      </c>
      <c r="BC53" s="1344">
        <f t="shared" si="18"/>
        <v>0</v>
      </c>
    </row>
    <row r="54" spans="1:55" ht="16.5" thickTop="1" thickBot="1">
      <c r="A54" s="1328">
        <f>'Og s3b'!F45</f>
        <v>0</v>
      </c>
      <c r="B54" s="1382" t="s">
        <v>40</v>
      </c>
      <c r="C54" s="1328">
        <f t="shared" si="3"/>
        <v>0</v>
      </c>
      <c r="D54" s="1383">
        <v>20</v>
      </c>
      <c r="E54" s="1331" t="str">
        <f>IF(C54&gt;D54,D54,"-")</f>
        <v>-</v>
      </c>
      <c r="F54" s="1332" t="str">
        <f t="shared" si="20"/>
        <v>-</v>
      </c>
      <c r="G54" s="1331">
        <f t="shared" si="32"/>
        <v>0</v>
      </c>
      <c r="H54" s="1332">
        <f t="shared" si="5"/>
        <v>0</v>
      </c>
      <c r="I54" s="1383"/>
      <c r="J54" s="1378">
        <f>IF(C54&lt;10,0,C54)</f>
        <v>0</v>
      </c>
      <c r="K54" s="1318"/>
      <c r="L54" s="1333">
        <f t="shared" si="6"/>
        <v>20</v>
      </c>
      <c r="M54" s="1333">
        <f t="shared" si="7"/>
        <v>0</v>
      </c>
      <c r="N54" s="1334">
        <f t="shared" si="8"/>
        <v>0</v>
      </c>
      <c r="O54" s="1309">
        <f t="shared" si="21"/>
        <v>0</v>
      </c>
      <c r="P54" s="1302">
        <f t="shared" si="22"/>
        <v>0</v>
      </c>
      <c r="Q54" s="1335"/>
      <c r="R54" s="1302"/>
      <c r="S54" s="1336"/>
      <c r="T54" s="1336"/>
      <c r="U54" s="1337"/>
      <c r="V54" s="1337"/>
      <c r="W54" s="1314"/>
      <c r="X54" s="1314"/>
      <c r="Y54" s="1338"/>
      <c r="Z54" s="1338"/>
      <c r="AA54" s="1338"/>
      <c r="AB54" s="1338"/>
      <c r="AC54" s="1332"/>
      <c r="AD54" s="1332"/>
      <c r="AE54" s="1332"/>
      <c r="AF54" s="1332"/>
      <c r="AG54" s="1304"/>
      <c r="AH54" s="1304"/>
      <c r="AI54" s="1332"/>
      <c r="AJ54" s="1332"/>
      <c r="AK54" s="1304"/>
      <c r="AL54" s="1304"/>
      <c r="AM54" s="1332"/>
      <c r="AN54" s="1332"/>
      <c r="AO54" s="1302"/>
      <c r="AP54" s="1302"/>
      <c r="AQ54" s="1302">
        <f t="shared" si="9"/>
        <v>0</v>
      </c>
      <c r="AR54" s="1302">
        <f t="shared" si="9"/>
        <v>0</v>
      </c>
      <c r="AS54" s="1339">
        <f t="shared" si="10"/>
        <v>0</v>
      </c>
      <c r="AT54" s="1340">
        <f t="shared" si="11"/>
        <v>0</v>
      </c>
      <c r="AU54" s="1341">
        <f t="shared" si="12"/>
        <v>0</v>
      </c>
      <c r="AV54" s="1340">
        <f t="shared" si="13"/>
        <v>0</v>
      </c>
      <c r="AW54" s="1342">
        <f t="shared" si="23"/>
        <v>0</v>
      </c>
      <c r="AX54" s="1339">
        <f t="shared" si="14"/>
        <v>0</v>
      </c>
      <c r="AY54" s="1340">
        <f t="shared" si="15"/>
        <v>0</v>
      </c>
      <c r="AZ54" s="1341">
        <f t="shared" si="16"/>
        <v>0</v>
      </c>
      <c r="BA54" s="1340">
        <f t="shared" si="17"/>
        <v>0</v>
      </c>
      <c r="BB54" s="1343">
        <f t="shared" si="24"/>
        <v>0</v>
      </c>
      <c r="BC54" s="1344">
        <f t="shared" si="18"/>
        <v>0</v>
      </c>
    </row>
    <row r="55" spans="1:55" ht="16.5" thickTop="1" thickBot="1">
      <c r="A55" s="1328">
        <f>'Og s3b'!F50</f>
        <v>0</v>
      </c>
      <c r="B55" s="1384" t="s">
        <v>1240</v>
      </c>
      <c r="C55" s="1328">
        <f t="shared" si="3"/>
        <v>0</v>
      </c>
      <c r="D55" s="1365">
        <v>10</v>
      </c>
      <c r="E55" s="1347" t="str">
        <f>IF(OR(SUM(C55:C60)&gt;10,(C55&gt;D55)),D55,"-")</f>
        <v>-</v>
      </c>
      <c r="F55" s="1332" t="str">
        <f t="shared" si="20"/>
        <v>-</v>
      </c>
      <c r="G55" s="1347">
        <f>IF(OR(SUM(C55:C60)&gt;10,(C55&gt;D55)),D55,0)</f>
        <v>0</v>
      </c>
      <c r="H55" s="1332">
        <f t="shared" si="5"/>
        <v>0</v>
      </c>
      <c r="I55" s="1365">
        <v>10</v>
      </c>
      <c r="J55" s="1333"/>
      <c r="K55" s="1318">
        <f t="shared" ref="K55:K60" si="33">C55</f>
        <v>0</v>
      </c>
      <c r="L55" s="1333">
        <f t="shared" si="6"/>
        <v>20</v>
      </c>
      <c r="M55" s="1333">
        <f t="shared" si="7"/>
        <v>0</v>
      </c>
      <c r="N55" s="1334">
        <f t="shared" si="8"/>
        <v>0</v>
      </c>
      <c r="O55" s="1309">
        <f t="shared" si="21"/>
        <v>0</v>
      </c>
      <c r="P55" s="1302">
        <f t="shared" si="22"/>
        <v>0</v>
      </c>
      <c r="Q55" s="1335"/>
      <c r="R55" s="1302"/>
      <c r="S55" s="1336">
        <f>IF((C55+C56+C57+C58+C59+C60)&gt;0,D55,0)</f>
        <v>0</v>
      </c>
      <c r="T55" s="1336"/>
      <c r="U55" s="1337"/>
      <c r="V55" s="1337"/>
      <c r="W55" s="1314"/>
      <c r="X55" s="1314"/>
      <c r="Y55" s="1338"/>
      <c r="Z55" s="1338"/>
      <c r="AA55" s="1338"/>
      <c r="AB55" s="1338"/>
      <c r="AC55" s="1332"/>
      <c r="AD55" s="1332"/>
      <c r="AE55" s="1332"/>
      <c r="AF55" s="1332"/>
      <c r="AG55" s="1304"/>
      <c r="AH55" s="1304"/>
      <c r="AI55" s="1332"/>
      <c r="AJ55" s="1332"/>
      <c r="AK55" s="1304"/>
      <c r="AL55" s="1304"/>
      <c r="AM55" s="1332"/>
      <c r="AN55" s="1332"/>
      <c r="AO55" s="1302"/>
      <c r="AP55" s="1302"/>
      <c r="AQ55" s="1302">
        <f t="shared" si="9"/>
        <v>0</v>
      </c>
      <c r="AR55" s="1302">
        <f t="shared" si="9"/>
        <v>0</v>
      </c>
      <c r="AS55" s="1339">
        <f t="shared" si="10"/>
        <v>0</v>
      </c>
      <c r="AT55" s="1340">
        <f t="shared" si="11"/>
        <v>0</v>
      </c>
      <c r="AU55" s="1341">
        <f t="shared" si="12"/>
        <v>0</v>
      </c>
      <c r="AV55" s="1340">
        <f t="shared" si="13"/>
        <v>0</v>
      </c>
      <c r="AW55" s="1342">
        <f t="shared" si="23"/>
        <v>0</v>
      </c>
      <c r="AX55" s="1339">
        <f t="shared" si="14"/>
        <v>0</v>
      </c>
      <c r="AY55" s="1340">
        <f t="shared" si="15"/>
        <v>0</v>
      </c>
      <c r="AZ55" s="1341">
        <f t="shared" si="16"/>
        <v>0</v>
      </c>
      <c r="BA55" s="1340">
        <f t="shared" si="17"/>
        <v>0</v>
      </c>
      <c r="BB55" s="1343">
        <f t="shared" si="24"/>
        <v>0</v>
      </c>
      <c r="BC55" s="1344">
        <f t="shared" si="18"/>
        <v>0</v>
      </c>
    </row>
    <row r="56" spans="1:55" ht="16.5" thickTop="1" thickBot="1">
      <c r="A56" s="1328">
        <f>'Og s3b'!F51</f>
        <v>0</v>
      </c>
      <c r="B56" s="1385" t="s">
        <v>1241</v>
      </c>
      <c r="C56" s="1328">
        <f t="shared" si="3"/>
        <v>0</v>
      </c>
      <c r="D56" s="1367">
        <v>10</v>
      </c>
      <c r="E56" s="1331" t="str">
        <f>IF(C56&gt;D56,D56,"-")</f>
        <v>-</v>
      </c>
      <c r="F56" s="1332" t="str">
        <f t="shared" si="20"/>
        <v>-</v>
      </c>
      <c r="G56" s="1331">
        <f>IF(C56&gt;D56,D56,0)</f>
        <v>0</v>
      </c>
      <c r="H56" s="1332">
        <f t="shared" si="5"/>
        <v>0</v>
      </c>
      <c r="I56" s="1367">
        <v>10</v>
      </c>
      <c r="J56" s="1333"/>
      <c r="K56" s="1318">
        <f t="shared" si="33"/>
        <v>0</v>
      </c>
      <c r="L56" s="1333">
        <f t="shared" si="6"/>
        <v>20</v>
      </c>
      <c r="M56" s="1333">
        <f t="shared" si="7"/>
        <v>0</v>
      </c>
      <c r="N56" s="1334">
        <f t="shared" si="8"/>
        <v>0</v>
      </c>
      <c r="O56" s="1309">
        <f t="shared" si="21"/>
        <v>0</v>
      </c>
      <c r="P56" s="1302">
        <f t="shared" si="22"/>
        <v>0</v>
      </c>
      <c r="Q56" s="1335"/>
      <c r="R56" s="1302"/>
      <c r="S56" s="1336"/>
      <c r="T56" s="1336"/>
      <c r="U56" s="1337"/>
      <c r="V56" s="1337"/>
      <c r="W56" s="1314"/>
      <c r="X56" s="1314"/>
      <c r="Y56" s="1338"/>
      <c r="Z56" s="1338"/>
      <c r="AA56" s="1338"/>
      <c r="AB56" s="1338"/>
      <c r="AC56" s="1332"/>
      <c r="AD56" s="1332"/>
      <c r="AE56" s="1332"/>
      <c r="AF56" s="1332"/>
      <c r="AG56" s="1304"/>
      <c r="AH56" s="1304"/>
      <c r="AI56" s="1332"/>
      <c r="AJ56" s="1332"/>
      <c r="AK56" s="1304"/>
      <c r="AL56" s="1304"/>
      <c r="AM56" s="1332"/>
      <c r="AN56" s="1332"/>
      <c r="AO56" s="1302"/>
      <c r="AP56" s="1302"/>
      <c r="AQ56" s="1302">
        <f t="shared" si="9"/>
        <v>0</v>
      </c>
      <c r="AR56" s="1302">
        <f t="shared" si="9"/>
        <v>0</v>
      </c>
      <c r="AS56" s="1339">
        <f t="shared" si="10"/>
        <v>0</v>
      </c>
      <c r="AT56" s="1340">
        <f t="shared" si="11"/>
        <v>0</v>
      </c>
      <c r="AU56" s="1341">
        <f t="shared" si="12"/>
        <v>0</v>
      </c>
      <c r="AV56" s="1340">
        <f t="shared" si="13"/>
        <v>0</v>
      </c>
      <c r="AW56" s="1342">
        <f t="shared" si="23"/>
        <v>0</v>
      </c>
      <c r="AX56" s="1339">
        <f t="shared" si="14"/>
        <v>0</v>
      </c>
      <c r="AY56" s="1340">
        <f t="shared" si="15"/>
        <v>0</v>
      </c>
      <c r="AZ56" s="1341">
        <f t="shared" si="16"/>
        <v>0</v>
      </c>
      <c r="BA56" s="1340">
        <f t="shared" si="17"/>
        <v>0</v>
      </c>
      <c r="BB56" s="1343">
        <f t="shared" si="24"/>
        <v>0</v>
      </c>
      <c r="BC56" s="1344">
        <f t="shared" si="18"/>
        <v>0</v>
      </c>
    </row>
    <row r="57" spans="1:55" ht="16.5" thickTop="1" thickBot="1">
      <c r="A57" s="1328">
        <f>'Og s3b'!F52</f>
        <v>0</v>
      </c>
      <c r="B57" s="1385" t="s">
        <v>1242</v>
      </c>
      <c r="C57" s="1328">
        <f t="shared" si="3"/>
        <v>0</v>
      </c>
      <c r="D57" s="1367">
        <v>10</v>
      </c>
      <c r="E57" s="1331" t="str">
        <f>IF(C57&gt;D57,D57,"-")</f>
        <v>-</v>
      </c>
      <c r="F57" s="1332" t="str">
        <f t="shared" si="20"/>
        <v>-</v>
      </c>
      <c r="G57" s="1331">
        <f>IF(C57&gt;D57,D57,0)</f>
        <v>0</v>
      </c>
      <c r="H57" s="1332">
        <f t="shared" si="5"/>
        <v>0</v>
      </c>
      <c r="I57" s="1367">
        <v>10</v>
      </c>
      <c r="J57" s="1333"/>
      <c r="K57" s="1318">
        <f t="shared" si="33"/>
        <v>0</v>
      </c>
      <c r="L57" s="1333">
        <f t="shared" si="6"/>
        <v>20</v>
      </c>
      <c r="M57" s="1333">
        <f t="shared" si="7"/>
        <v>0</v>
      </c>
      <c r="N57" s="1334">
        <f t="shared" si="8"/>
        <v>0</v>
      </c>
      <c r="O57" s="1309">
        <f t="shared" si="21"/>
        <v>0</v>
      </c>
      <c r="P57" s="1302">
        <f t="shared" si="22"/>
        <v>0</v>
      </c>
      <c r="Q57" s="1335"/>
      <c r="R57" s="1302"/>
      <c r="S57" s="1336"/>
      <c r="T57" s="1336"/>
      <c r="U57" s="1337"/>
      <c r="V57" s="1337"/>
      <c r="W57" s="1314"/>
      <c r="X57" s="1314"/>
      <c r="Y57" s="1338"/>
      <c r="Z57" s="1338"/>
      <c r="AA57" s="1338"/>
      <c r="AB57" s="1338"/>
      <c r="AC57" s="1332"/>
      <c r="AD57" s="1332"/>
      <c r="AE57" s="1332"/>
      <c r="AF57" s="1332"/>
      <c r="AG57" s="1304"/>
      <c r="AH57" s="1304"/>
      <c r="AI57" s="1332"/>
      <c r="AJ57" s="1332"/>
      <c r="AK57" s="1304"/>
      <c r="AL57" s="1304"/>
      <c r="AM57" s="1332"/>
      <c r="AN57" s="1332"/>
      <c r="AO57" s="1302"/>
      <c r="AP57" s="1302"/>
      <c r="AQ57" s="1302">
        <f t="shared" si="9"/>
        <v>0</v>
      </c>
      <c r="AR57" s="1302">
        <f t="shared" si="9"/>
        <v>0</v>
      </c>
      <c r="AS57" s="1339">
        <f t="shared" si="10"/>
        <v>0</v>
      </c>
      <c r="AT57" s="1340">
        <f t="shared" si="11"/>
        <v>0</v>
      </c>
      <c r="AU57" s="1341">
        <f t="shared" si="12"/>
        <v>0</v>
      </c>
      <c r="AV57" s="1340">
        <f t="shared" si="13"/>
        <v>0</v>
      </c>
      <c r="AW57" s="1342">
        <f t="shared" si="23"/>
        <v>0</v>
      </c>
      <c r="AX57" s="1339">
        <f t="shared" si="14"/>
        <v>0</v>
      </c>
      <c r="AY57" s="1340">
        <f t="shared" si="15"/>
        <v>0</v>
      </c>
      <c r="AZ57" s="1341">
        <f t="shared" si="16"/>
        <v>0</v>
      </c>
      <c r="BA57" s="1340">
        <f t="shared" si="17"/>
        <v>0</v>
      </c>
      <c r="BB57" s="1343">
        <f t="shared" si="24"/>
        <v>0</v>
      </c>
      <c r="BC57" s="1344">
        <f t="shared" si="18"/>
        <v>0</v>
      </c>
    </row>
    <row r="58" spans="1:55" ht="16.5" thickTop="1" thickBot="1">
      <c r="A58" s="1328">
        <f>'Og s3b'!F53</f>
        <v>0</v>
      </c>
      <c r="B58" s="1385" t="s">
        <v>1243</v>
      </c>
      <c r="C58" s="1328">
        <f t="shared" si="3"/>
        <v>0</v>
      </c>
      <c r="D58" s="1367">
        <v>10</v>
      </c>
      <c r="E58" s="1331" t="str">
        <f>IF(C58&gt;D58,D58,"-")</f>
        <v>-</v>
      </c>
      <c r="F58" s="1332" t="str">
        <f t="shared" si="20"/>
        <v>-</v>
      </c>
      <c r="G58" s="1331">
        <f>IF(C58&gt;D58,D58,0)</f>
        <v>0</v>
      </c>
      <c r="H58" s="1332">
        <f t="shared" si="5"/>
        <v>0</v>
      </c>
      <c r="I58" s="1367">
        <v>10</v>
      </c>
      <c r="J58" s="1333"/>
      <c r="K58" s="1318">
        <f t="shared" si="33"/>
        <v>0</v>
      </c>
      <c r="L58" s="1333">
        <f t="shared" si="6"/>
        <v>20</v>
      </c>
      <c r="M58" s="1333">
        <f t="shared" si="7"/>
        <v>0</v>
      </c>
      <c r="N58" s="1334">
        <f t="shared" si="8"/>
        <v>0</v>
      </c>
      <c r="O58" s="1309">
        <f t="shared" si="21"/>
        <v>0</v>
      </c>
      <c r="P58" s="1302">
        <f t="shared" si="22"/>
        <v>0</v>
      </c>
      <c r="Q58" s="1335"/>
      <c r="R58" s="1302"/>
      <c r="S58" s="1336"/>
      <c r="T58" s="1336"/>
      <c r="U58" s="1337"/>
      <c r="V58" s="1337"/>
      <c r="W58" s="1314"/>
      <c r="X58" s="1314"/>
      <c r="Y58" s="1338"/>
      <c r="Z58" s="1338"/>
      <c r="AA58" s="1338"/>
      <c r="AB58" s="1338"/>
      <c r="AC58" s="1332"/>
      <c r="AD58" s="1332"/>
      <c r="AE58" s="1332"/>
      <c r="AF58" s="1332"/>
      <c r="AG58" s="1304"/>
      <c r="AH58" s="1304"/>
      <c r="AI58" s="1332"/>
      <c r="AJ58" s="1332"/>
      <c r="AK58" s="1304"/>
      <c r="AL58" s="1304"/>
      <c r="AM58" s="1332"/>
      <c r="AN58" s="1332"/>
      <c r="AO58" s="1302"/>
      <c r="AP58" s="1302"/>
      <c r="AQ58" s="1302">
        <f t="shared" si="9"/>
        <v>0</v>
      </c>
      <c r="AR58" s="1302">
        <f t="shared" si="9"/>
        <v>0</v>
      </c>
      <c r="AS58" s="1339">
        <f t="shared" si="10"/>
        <v>0</v>
      </c>
      <c r="AT58" s="1340">
        <f t="shared" si="11"/>
        <v>0</v>
      </c>
      <c r="AU58" s="1341">
        <f t="shared" si="12"/>
        <v>0</v>
      </c>
      <c r="AV58" s="1340">
        <f t="shared" si="13"/>
        <v>0</v>
      </c>
      <c r="AW58" s="1342">
        <f t="shared" si="23"/>
        <v>0</v>
      </c>
      <c r="AX58" s="1339">
        <f t="shared" si="14"/>
        <v>0</v>
      </c>
      <c r="AY58" s="1340">
        <f t="shared" si="15"/>
        <v>0</v>
      </c>
      <c r="AZ58" s="1341">
        <f t="shared" si="16"/>
        <v>0</v>
      </c>
      <c r="BA58" s="1340">
        <f t="shared" si="17"/>
        <v>0</v>
      </c>
      <c r="BB58" s="1343">
        <f t="shared" si="24"/>
        <v>0</v>
      </c>
      <c r="BC58" s="1344">
        <f t="shared" si="18"/>
        <v>0</v>
      </c>
    </row>
    <row r="59" spans="1:55" ht="16.5" thickTop="1" thickBot="1">
      <c r="A59" s="1328">
        <f>'Og s3b'!F54</f>
        <v>0</v>
      </c>
      <c r="B59" s="1385" t="s">
        <v>1244</v>
      </c>
      <c r="C59" s="1328">
        <f t="shared" si="3"/>
        <v>0</v>
      </c>
      <c r="D59" s="1367">
        <v>10</v>
      </c>
      <c r="E59" s="1331" t="str">
        <f>IF(C59&gt;D59,D59,"-")</f>
        <v>-</v>
      </c>
      <c r="F59" s="1332" t="str">
        <f t="shared" si="20"/>
        <v>-</v>
      </c>
      <c r="G59" s="1331">
        <f>IF(C59&gt;D59,D59,0)</f>
        <v>0</v>
      </c>
      <c r="H59" s="1332">
        <f t="shared" si="5"/>
        <v>0</v>
      </c>
      <c r="I59" s="1367">
        <v>10</v>
      </c>
      <c r="J59" s="1333"/>
      <c r="K59" s="1318">
        <f t="shared" si="33"/>
        <v>0</v>
      </c>
      <c r="L59" s="1333">
        <f t="shared" si="6"/>
        <v>20</v>
      </c>
      <c r="M59" s="1333">
        <f t="shared" si="7"/>
        <v>0</v>
      </c>
      <c r="N59" s="1334">
        <f t="shared" si="8"/>
        <v>0</v>
      </c>
      <c r="O59" s="1309">
        <f t="shared" si="21"/>
        <v>0</v>
      </c>
      <c r="P59" s="1302">
        <f t="shared" si="22"/>
        <v>0</v>
      </c>
      <c r="Q59" s="1335"/>
      <c r="R59" s="1302"/>
      <c r="S59" s="1336"/>
      <c r="T59" s="1336"/>
      <c r="U59" s="1337"/>
      <c r="V59" s="1337"/>
      <c r="W59" s="1314"/>
      <c r="X59" s="1314"/>
      <c r="Y59" s="1338"/>
      <c r="Z59" s="1338"/>
      <c r="AA59" s="1338"/>
      <c r="AB59" s="1338"/>
      <c r="AC59" s="1332"/>
      <c r="AD59" s="1332"/>
      <c r="AE59" s="1332"/>
      <c r="AF59" s="1332"/>
      <c r="AG59" s="1304"/>
      <c r="AH59" s="1304"/>
      <c r="AI59" s="1332"/>
      <c r="AJ59" s="1332"/>
      <c r="AK59" s="1304"/>
      <c r="AL59" s="1304"/>
      <c r="AM59" s="1332"/>
      <c r="AN59" s="1332"/>
      <c r="AO59" s="1302"/>
      <c r="AP59" s="1302"/>
      <c r="AQ59" s="1302">
        <f t="shared" si="9"/>
        <v>0</v>
      </c>
      <c r="AR59" s="1302">
        <f t="shared" si="9"/>
        <v>0</v>
      </c>
      <c r="AS59" s="1339">
        <f t="shared" si="10"/>
        <v>0</v>
      </c>
      <c r="AT59" s="1340">
        <f t="shared" si="11"/>
        <v>0</v>
      </c>
      <c r="AU59" s="1341">
        <f t="shared" si="12"/>
        <v>0</v>
      </c>
      <c r="AV59" s="1340">
        <f t="shared" si="13"/>
        <v>0</v>
      </c>
      <c r="AW59" s="1342">
        <f t="shared" si="23"/>
        <v>0</v>
      </c>
      <c r="AX59" s="1339">
        <f t="shared" si="14"/>
        <v>0</v>
      </c>
      <c r="AY59" s="1340">
        <f t="shared" si="15"/>
        <v>0</v>
      </c>
      <c r="AZ59" s="1341">
        <f t="shared" si="16"/>
        <v>0</v>
      </c>
      <c r="BA59" s="1340">
        <f t="shared" si="17"/>
        <v>0</v>
      </c>
      <c r="BB59" s="1343">
        <f t="shared" si="24"/>
        <v>0</v>
      </c>
      <c r="BC59" s="1344">
        <f t="shared" si="18"/>
        <v>0</v>
      </c>
    </row>
    <row r="60" spans="1:55" ht="16.5" thickTop="1" thickBot="1">
      <c r="A60" s="1328">
        <f>'Og s3b'!F55</f>
        <v>0</v>
      </c>
      <c r="B60" s="1385" t="s">
        <v>1245</v>
      </c>
      <c r="C60" s="1328">
        <f t="shared" si="3"/>
        <v>0</v>
      </c>
      <c r="D60" s="1367">
        <v>10</v>
      </c>
      <c r="E60" s="1331" t="str">
        <f>IF(C60&gt;D60,D60,"-")</f>
        <v>-</v>
      </c>
      <c r="F60" s="1332" t="str">
        <f t="shared" si="20"/>
        <v>-</v>
      </c>
      <c r="G60" s="1331">
        <f>IF(C60&gt;D60,D60,0)</f>
        <v>0</v>
      </c>
      <c r="H60" s="1332">
        <f t="shared" si="5"/>
        <v>0</v>
      </c>
      <c r="I60" s="1367">
        <v>10</v>
      </c>
      <c r="J60" s="1333"/>
      <c r="K60" s="1318">
        <f t="shared" si="33"/>
        <v>0</v>
      </c>
      <c r="L60" s="1333">
        <f t="shared" si="6"/>
        <v>20</v>
      </c>
      <c r="M60" s="1333">
        <f t="shared" si="7"/>
        <v>0</v>
      </c>
      <c r="N60" s="1334">
        <f t="shared" si="8"/>
        <v>0</v>
      </c>
      <c r="O60" s="1309">
        <f t="shared" si="21"/>
        <v>0</v>
      </c>
      <c r="P60" s="1302">
        <f t="shared" si="22"/>
        <v>0</v>
      </c>
      <c r="Q60" s="1335"/>
      <c r="R60" s="1302"/>
      <c r="S60" s="1336"/>
      <c r="T60" s="1336"/>
      <c r="U60" s="1337"/>
      <c r="V60" s="1337"/>
      <c r="W60" s="1314"/>
      <c r="X60" s="1314"/>
      <c r="Y60" s="1338"/>
      <c r="Z60" s="1338"/>
      <c r="AA60" s="1338"/>
      <c r="AB60" s="1338"/>
      <c r="AC60" s="1332"/>
      <c r="AD60" s="1332"/>
      <c r="AE60" s="1332"/>
      <c r="AF60" s="1332"/>
      <c r="AG60" s="1304"/>
      <c r="AH60" s="1304"/>
      <c r="AI60" s="1332"/>
      <c r="AJ60" s="1332"/>
      <c r="AK60" s="1304"/>
      <c r="AL60" s="1304"/>
      <c r="AM60" s="1332"/>
      <c r="AN60" s="1332"/>
      <c r="AO60" s="1302"/>
      <c r="AP60" s="1302"/>
      <c r="AQ60" s="1302">
        <f t="shared" si="9"/>
        <v>0</v>
      </c>
      <c r="AR60" s="1302">
        <f t="shared" si="9"/>
        <v>0</v>
      </c>
      <c r="AS60" s="1339">
        <f t="shared" si="10"/>
        <v>0</v>
      </c>
      <c r="AT60" s="1340">
        <f t="shared" si="11"/>
        <v>0</v>
      </c>
      <c r="AU60" s="1341">
        <f t="shared" si="12"/>
        <v>0</v>
      </c>
      <c r="AV60" s="1340">
        <f t="shared" si="13"/>
        <v>0</v>
      </c>
      <c r="AW60" s="1342">
        <f t="shared" si="23"/>
        <v>0</v>
      </c>
      <c r="AX60" s="1339">
        <f t="shared" si="14"/>
        <v>0</v>
      </c>
      <c r="AY60" s="1340">
        <f t="shared" si="15"/>
        <v>0</v>
      </c>
      <c r="AZ60" s="1341">
        <f t="shared" si="16"/>
        <v>0</v>
      </c>
      <c r="BA60" s="1340">
        <f t="shared" si="17"/>
        <v>0</v>
      </c>
      <c r="BB60" s="1343">
        <f t="shared" si="24"/>
        <v>0</v>
      </c>
      <c r="BC60" s="1344">
        <f t="shared" si="18"/>
        <v>0</v>
      </c>
    </row>
    <row r="61" spans="1:55" ht="15.75" thickBot="1">
      <c r="E61" s="1258" t="s">
        <v>2579</v>
      </c>
      <c r="F61" s="1386">
        <f>IF(AND(SUM(C14:C31)&gt;10,SUM(C14:C22)=0),10,IF(AND(SUM(C14:C31)&gt;15,(C14+C15+C16+C23+C24+C25+C26+C27+C28+C29+C30+C31)=0),15,IF(AND(SUM(C14:C31)&gt;20,SUM(C17:C31)=0),20,SUM(C14:C31))))</f>
        <v>0</v>
      </c>
      <c r="G61" s="1331">
        <f>IF(F61=10,10,IF(F61=15,15,IF(F61&gt;20,20,IF(AND(F61&gt;15,(C14+C15+C16)=0,(C17+C18+C19+C20+C21+C22)&gt;0),15,0))))</f>
        <v>0</v>
      </c>
      <c r="O61" s="1387">
        <f>SUM(O13:O60)</f>
        <v>0</v>
      </c>
      <c r="P61" s="1388">
        <f>SUM(P13:P60)</f>
        <v>0</v>
      </c>
      <c r="Q61" s="1388"/>
      <c r="R61" s="1388"/>
      <c r="S61" s="1388"/>
      <c r="T61" s="1388"/>
      <c r="U61" s="1388"/>
      <c r="V61" s="1388"/>
      <c r="W61" s="1388"/>
      <c r="X61" s="1388"/>
      <c r="Y61" s="1389">
        <f t="shared" ref="Y61:AN61" si="34">SUM(Y13:Y60)</f>
        <v>0</v>
      </c>
      <c r="Z61" s="1389">
        <f t="shared" si="34"/>
        <v>0</v>
      </c>
      <c r="AA61" s="1389">
        <f t="shared" si="34"/>
        <v>0</v>
      </c>
      <c r="AB61" s="1389">
        <f t="shared" si="34"/>
        <v>0</v>
      </c>
      <c r="AC61" s="1389">
        <f t="shared" si="34"/>
        <v>0</v>
      </c>
      <c r="AD61" s="1389">
        <f t="shared" si="34"/>
        <v>0</v>
      </c>
      <c r="AE61" s="1389">
        <f t="shared" si="34"/>
        <v>0</v>
      </c>
      <c r="AF61" s="1389">
        <f t="shared" si="34"/>
        <v>0</v>
      </c>
      <c r="AG61" s="1389">
        <f t="shared" si="34"/>
        <v>0</v>
      </c>
      <c r="AH61" s="1389">
        <f t="shared" si="34"/>
        <v>0</v>
      </c>
      <c r="AI61" s="1389">
        <f t="shared" si="34"/>
        <v>0</v>
      </c>
      <c r="AJ61" s="1389">
        <f t="shared" si="34"/>
        <v>0</v>
      </c>
      <c r="AK61" s="1389">
        <f t="shared" si="34"/>
        <v>0</v>
      </c>
      <c r="AL61" s="1389">
        <f t="shared" si="34"/>
        <v>0</v>
      </c>
      <c r="AM61" s="1389">
        <f t="shared" si="34"/>
        <v>0</v>
      </c>
      <c r="AN61" s="1389">
        <f t="shared" si="34"/>
        <v>0</v>
      </c>
      <c r="AO61" s="1302"/>
      <c r="AP61" s="1302"/>
      <c r="AQ61" s="1388">
        <f>SUM(AQ13:AQ60)</f>
        <v>0</v>
      </c>
      <c r="AR61" s="1388">
        <f>SUM(AR13:AR60)</f>
        <v>0</v>
      </c>
      <c r="AW61" s="1327">
        <f>SUM(AW13:AW60)</f>
        <v>0</v>
      </c>
      <c r="BB61" s="1390">
        <f>SUM(BB13:BB60)</f>
        <v>0</v>
      </c>
      <c r="BC61" s="1327">
        <f>SUM(BC13:BC60)</f>
        <v>0</v>
      </c>
    </row>
    <row r="62" spans="1:55" ht="15.75" thickBot="1">
      <c r="B62" s="1258" t="s">
        <v>2580</v>
      </c>
      <c r="C62" s="1391">
        <f>H12+N12</f>
        <v>0</v>
      </c>
      <c r="E62" s="1258" t="s">
        <v>2541</v>
      </c>
      <c r="F62" s="1392">
        <f>SUM(C14:C31)</f>
        <v>0</v>
      </c>
      <c r="G62" s="1393">
        <f>IF(SUM(C32:C40)&gt;10,10,0)</f>
        <v>0</v>
      </c>
      <c r="O62" s="1394">
        <f>ROUND(O61,2)</f>
        <v>0</v>
      </c>
      <c r="P62" s="1394">
        <f>ROUND(P61,2)</f>
        <v>0</v>
      </c>
      <c r="Q62" s="1395"/>
      <c r="R62" s="1395"/>
      <c r="AC62" s="1394"/>
      <c r="AD62" s="1394"/>
      <c r="AE62" s="1394"/>
      <c r="AF62" s="1394"/>
      <c r="AO62" s="1302"/>
      <c r="AP62" s="1302"/>
    </row>
    <row r="63" spans="1:55">
      <c r="B63" s="1258" t="s">
        <v>2581</v>
      </c>
      <c r="C63" s="1314">
        <f>IF(J64&lt;C62,J64,C62)</f>
        <v>0</v>
      </c>
      <c r="E63" s="1258" t="s">
        <v>2542</v>
      </c>
      <c r="G63" s="1396">
        <f>IF(SUM(C41:C50)&gt;10,10,0)</f>
        <v>0</v>
      </c>
      <c r="L63" s="1258" t="s">
        <v>2582</v>
      </c>
      <c r="P63" s="1397" t="s">
        <v>2583</v>
      </c>
      <c r="Q63" s="1397"/>
      <c r="R63" s="1397"/>
      <c r="S63" s="1336"/>
      <c r="AO63" s="1302"/>
      <c r="AP63" s="1302"/>
    </row>
    <row r="64" spans="1:55" ht="15.75" thickBot="1">
      <c r="A64" s="1398">
        <f>SUM(A65:A112)</f>
        <v>0</v>
      </c>
      <c r="H64" s="1258" t="s">
        <v>2584</v>
      </c>
      <c r="J64" s="1398">
        <f>SUM(J65:J112)</f>
        <v>0</v>
      </c>
      <c r="L64" s="1399">
        <f>MAX(L65:L112)</f>
        <v>0</v>
      </c>
      <c r="AO64" s="1302"/>
      <c r="AP64" s="1302"/>
    </row>
    <row r="65" spans="1:42" ht="15.75" thickBot="1">
      <c r="A65" s="1400">
        <f>C13</f>
        <v>0</v>
      </c>
      <c r="B65" s="1329" t="s">
        <v>2528</v>
      </c>
      <c r="C65" s="1314">
        <f t="shared" ref="C65:C112" si="35">IF(C13&gt;H13+N13,H13+N13,C13)</f>
        <v>0</v>
      </c>
      <c r="D65" s="1274" t="s">
        <v>2585</v>
      </c>
      <c r="E65" s="1314">
        <f>C$63</f>
        <v>0</v>
      </c>
      <c r="F65" s="1274" t="s">
        <v>2586</v>
      </c>
      <c r="G65" s="1401">
        <f>IF(E65=0,0,C65/E65)</f>
        <v>0</v>
      </c>
      <c r="H65" s="1402">
        <f t="shared" ref="H65:H112" si="36">D13+I13</f>
        <v>20</v>
      </c>
      <c r="I65" s="1403">
        <f>C13</f>
        <v>0</v>
      </c>
      <c r="J65" s="1404">
        <f>IF(I65&gt;=H65,H65,I65)</f>
        <v>0</v>
      </c>
      <c r="L65" s="1405" t="str">
        <f>IF(C65&gt;0,D13,"-")</f>
        <v>-</v>
      </c>
      <c r="N65" s="1406"/>
      <c r="O65" s="1406"/>
      <c r="P65" s="1406"/>
      <c r="Q65" s="1406"/>
      <c r="AO65" s="1302"/>
      <c r="AP65" s="1302"/>
    </row>
    <row r="66" spans="1:42" ht="16.5" thickTop="1" thickBot="1">
      <c r="A66" s="1400">
        <f t="shared" ref="A66:A112" si="37">C14</f>
        <v>0</v>
      </c>
      <c r="B66" s="1345" t="s">
        <v>164</v>
      </c>
      <c r="C66" s="1314">
        <f t="shared" si="35"/>
        <v>0</v>
      </c>
      <c r="D66" s="1274" t="s">
        <v>2585</v>
      </c>
      <c r="E66" s="1314">
        <f t="shared" ref="E66:E112" si="38">C$63</f>
        <v>0</v>
      </c>
      <c r="F66" s="1274" t="s">
        <v>2586</v>
      </c>
      <c r="G66" s="1401">
        <f t="shared" ref="G66:G112" si="39">IF(E66=0,0,C66/E66)</f>
        <v>0</v>
      </c>
      <c r="H66" s="1402">
        <f t="shared" si="36"/>
        <v>30</v>
      </c>
      <c r="I66" s="1403">
        <f t="shared" ref="I66:I112" si="40">C14</f>
        <v>0</v>
      </c>
      <c r="J66" s="1404">
        <f t="shared" ref="J66:J112" si="41">IF(I66&gt;=H66,H66,I66)</f>
        <v>0</v>
      </c>
      <c r="L66" s="1405" t="str">
        <f t="shared" ref="L66:L112" si="42">IF(C66&gt;0,D14,"-")</f>
        <v>-</v>
      </c>
      <c r="N66" s="1406"/>
      <c r="O66" s="1406"/>
      <c r="P66" s="1406"/>
      <c r="Q66" s="1406"/>
      <c r="R66" s="1406"/>
      <c r="S66" s="1406"/>
      <c r="AO66" s="1302"/>
      <c r="AP66" s="1302"/>
    </row>
    <row r="67" spans="1:42" ht="15.75" thickBot="1">
      <c r="A67" s="1400">
        <f t="shared" si="37"/>
        <v>0</v>
      </c>
      <c r="B67" s="1349" t="s">
        <v>165</v>
      </c>
      <c r="C67" s="1314">
        <f t="shared" si="35"/>
        <v>0</v>
      </c>
      <c r="D67" s="1274" t="s">
        <v>2585</v>
      </c>
      <c r="E67" s="1314">
        <f t="shared" si="38"/>
        <v>0</v>
      </c>
      <c r="F67" s="1274" t="s">
        <v>2586</v>
      </c>
      <c r="G67" s="1401">
        <f t="shared" si="39"/>
        <v>0</v>
      </c>
      <c r="H67" s="1402">
        <f t="shared" si="36"/>
        <v>30</v>
      </c>
      <c r="I67" s="1403">
        <f t="shared" si="40"/>
        <v>0</v>
      </c>
      <c r="J67" s="1404">
        <f t="shared" si="41"/>
        <v>0</v>
      </c>
      <c r="L67" s="1405" t="str">
        <f t="shared" si="42"/>
        <v>-</v>
      </c>
      <c r="N67" s="1406"/>
      <c r="O67" s="1406"/>
      <c r="P67" s="1406"/>
      <c r="Q67" s="1406"/>
      <c r="R67" s="1406"/>
      <c r="S67" s="1406"/>
      <c r="AO67" s="1302"/>
      <c r="AP67" s="1302"/>
    </row>
    <row r="68" spans="1:42" ht="15.75" thickBot="1">
      <c r="A68" s="1400">
        <f t="shared" si="37"/>
        <v>0</v>
      </c>
      <c r="B68" s="1351" t="s">
        <v>2529</v>
      </c>
      <c r="C68" s="1314">
        <f t="shared" si="35"/>
        <v>0</v>
      </c>
      <c r="D68" s="1274" t="s">
        <v>2585</v>
      </c>
      <c r="E68" s="1314">
        <f t="shared" si="38"/>
        <v>0</v>
      </c>
      <c r="F68" s="1274" t="s">
        <v>2586</v>
      </c>
      <c r="G68" s="1401">
        <f t="shared" si="39"/>
        <v>0</v>
      </c>
      <c r="H68" s="1402">
        <f t="shared" si="36"/>
        <v>30</v>
      </c>
      <c r="I68" s="1403">
        <f t="shared" si="40"/>
        <v>0</v>
      </c>
      <c r="J68" s="1404">
        <f t="shared" si="41"/>
        <v>0</v>
      </c>
      <c r="L68" s="1405" t="str">
        <f t="shared" si="42"/>
        <v>-</v>
      </c>
      <c r="N68" s="1406"/>
      <c r="O68" s="1406"/>
      <c r="P68" s="1406"/>
      <c r="Q68" s="1406"/>
      <c r="R68" s="1406"/>
      <c r="S68" s="1406"/>
      <c r="AO68" s="1302"/>
      <c r="AP68" s="1302"/>
    </row>
    <row r="69" spans="1:42" ht="15.75" thickBot="1">
      <c r="A69" s="1400">
        <f t="shared" si="37"/>
        <v>0</v>
      </c>
      <c r="B69" s="1353" t="s">
        <v>934</v>
      </c>
      <c r="C69" s="1314">
        <f t="shared" si="35"/>
        <v>0</v>
      </c>
      <c r="D69" s="1274" t="s">
        <v>2585</v>
      </c>
      <c r="E69" s="1314">
        <f t="shared" si="38"/>
        <v>0</v>
      </c>
      <c r="F69" s="1274" t="s">
        <v>2586</v>
      </c>
      <c r="G69" s="1401">
        <f t="shared" si="39"/>
        <v>0</v>
      </c>
      <c r="H69" s="1402">
        <f t="shared" si="36"/>
        <v>15</v>
      </c>
      <c r="I69" s="1403">
        <f t="shared" si="40"/>
        <v>0</v>
      </c>
      <c r="J69" s="1404">
        <f t="shared" si="41"/>
        <v>0</v>
      </c>
      <c r="L69" s="1405" t="str">
        <f t="shared" si="42"/>
        <v>-</v>
      </c>
      <c r="N69" s="1406"/>
      <c r="O69" s="1406"/>
      <c r="P69" s="1406"/>
      <c r="Q69" s="1406"/>
      <c r="R69" s="1406"/>
      <c r="S69" s="1406"/>
      <c r="AO69" s="1302"/>
      <c r="AP69" s="1302"/>
    </row>
    <row r="70" spans="1:42" ht="15.75" thickBot="1">
      <c r="A70" s="1400">
        <f t="shared" si="37"/>
        <v>0</v>
      </c>
      <c r="B70" s="1353" t="s">
        <v>935</v>
      </c>
      <c r="C70" s="1314">
        <f t="shared" si="35"/>
        <v>0</v>
      </c>
      <c r="D70" s="1274" t="s">
        <v>2585</v>
      </c>
      <c r="E70" s="1314">
        <f t="shared" si="38"/>
        <v>0</v>
      </c>
      <c r="F70" s="1274" t="s">
        <v>2586</v>
      </c>
      <c r="G70" s="1401">
        <f t="shared" si="39"/>
        <v>0</v>
      </c>
      <c r="H70" s="1402">
        <f t="shared" si="36"/>
        <v>15</v>
      </c>
      <c r="I70" s="1403">
        <f t="shared" si="40"/>
        <v>0</v>
      </c>
      <c r="J70" s="1404">
        <f t="shared" si="41"/>
        <v>0</v>
      </c>
      <c r="L70" s="1405" t="str">
        <f t="shared" si="42"/>
        <v>-</v>
      </c>
      <c r="N70" s="1406"/>
      <c r="O70" s="1406"/>
      <c r="P70" s="1406"/>
      <c r="Q70" s="1406"/>
      <c r="R70" s="1406"/>
      <c r="S70" s="1406"/>
      <c r="AO70" s="1302"/>
      <c r="AP70" s="1302"/>
    </row>
    <row r="71" spans="1:42" ht="15.75" thickBot="1">
      <c r="A71" s="1400">
        <f t="shared" si="37"/>
        <v>0</v>
      </c>
      <c r="B71" s="1356" t="s">
        <v>2530</v>
      </c>
      <c r="C71" s="1314">
        <f t="shared" si="35"/>
        <v>0</v>
      </c>
      <c r="D71" s="1274" t="s">
        <v>2585</v>
      </c>
      <c r="E71" s="1314">
        <f t="shared" si="38"/>
        <v>0</v>
      </c>
      <c r="F71" s="1274" t="s">
        <v>2586</v>
      </c>
      <c r="G71" s="1401">
        <f t="shared" si="39"/>
        <v>0</v>
      </c>
      <c r="H71" s="1402">
        <f t="shared" si="36"/>
        <v>15</v>
      </c>
      <c r="I71" s="1403">
        <f t="shared" si="40"/>
        <v>0</v>
      </c>
      <c r="J71" s="1404">
        <f t="shared" si="41"/>
        <v>0</v>
      </c>
      <c r="L71" s="1405" t="str">
        <f t="shared" si="42"/>
        <v>-</v>
      </c>
      <c r="N71" s="1406"/>
      <c r="O71" s="1406"/>
      <c r="P71" s="1406"/>
      <c r="Q71" s="1406"/>
      <c r="R71" s="1406"/>
      <c r="S71" s="1406"/>
      <c r="AO71" s="1302"/>
      <c r="AP71" s="1302"/>
    </row>
    <row r="72" spans="1:42" ht="15.75" thickBot="1">
      <c r="A72" s="1400">
        <f t="shared" si="37"/>
        <v>0</v>
      </c>
      <c r="B72" s="1349" t="s">
        <v>936</v>
      </c>
      <c r="C72" s="1314">
        <f t="shared" si="35"/>
        <v>0</v>
      </c>
      <c r="D72" s="1274" t="s">
        <v>2585</v>
      </c>
      <c r="E72" s="1314">
        <f t="shared" si="38"/>
        <v>0</v>
      </c>
      <c r="F72" s="1274" t="s">
        <v>2586</v>
      </c>
      <c r="G72" s="1401">
        <f t="shared" si="39"/>
        <v>0</v>
      </c>
      <c r="H72" s="1402">
        <f t="shared" si="36"/>
        <v>30</v>
      </c>
      <c r="I72" s="1403">
        <f t="shared" si="40"/>
        <v>0</v>
      </c>
      <c r="J72" s="1404">
        <f t="shared" si="41"/>
        <v>0</v>
      </c>
      <c r="L72" s="1405" t="str">
        <f t="shared" si="42"/>
        <v>-</v>
      </c>
      <c r="N72" s="1406"/>
      <c r="O72" s="1406"/>
      <c r="P72" s="1406"/>
      <c r="Q72" s="1406"/>
      <c r="R72" s="1406"/>
      <c r="S72" s="1406"/>
      <c r="AO72" s="1302"/>
      <c r="AP72" s="1302"/>
    </row>
    <row r="73" spans="1:42" ht="15.75" thickBot="1">
      <c r="A73" s="1400">
        <f t="shared" si="37"/>
        <v>0</v>
      </c>
      <c r="B73" s="1349" t="s">
        <v>937</v>
      </c>
      <c r="C73" s="1314">
        <f t="shared" si="35"/>
        <v>0</v>
      </c>
      <c r="D73" s="1274" t="s">
        <v>2585</v>
      </c>
      <c r="E73" s="1314">
        <f t="shared" si="38"/>
        <v>0</v>
      </c>
      <c r="F73" s="1274" t="s">
        <v>2586</v>
      </c>
      <c r="G73" s="1401">
        <f t="shared" si="39"/>
        <v>0</v>
      </c>
      <c r="H73" s="1402">
        <f t="shared" si="36"/>
        <v>30</v>
      </c>
      <c r="I73" s="1403">
        <f t="shared" si="40"/>
        <v>0</v>
      </c>
      <c r="J73" s="1404">
        <f t="shared" si="41"/>
        <v>0</v>
      </c>
      <c r="L73" s="1405" t="str">
        <f t="shared" si="42"/>
        <v>-</v>
      </c>
      <c r="N73" s="1406"/>
      <c r="O73" s="1406"/>
      <c r="P73" s="1406"/>
      <c r="Q73" s="1406"/>
      <c r="R73" s="1406"/>
      <c r="S73" s="1406"/>
      <c r="AO73" s="1302"/>
      <c r="AP73" s="1302"/>
    </row>
    <row r="74" spans="1:42" ht="15.75" thickBot="1">
      <c r="A74" s="1400">
        <f t="shared" si="37"/>
        <v>0</v>
      </c>
      <c r="B74" s="1351" t="s">
        <v>2531</v>
      </c>
      <c r="C74" s="1314">
        <f t="shared" si="35"/>
        <v>0</v>
      </c>
      <c r="D74" s="1274" t="s">
        <v>2585</v>
      </c>
      <c r="E74" s="1314">
        <f t="shared" si="38"/>
        <v>0</v>
      </c>
      <c r="F74" s="1274" t="s">
        <v>2586</v>
      </c>
      <c r="G74" s="1401">
        <f t="shared" si="39"/>
        <v>0</v>
      </c>
      <c r="H74" s="1402">
        <f t="shared" si="36"/>
        <v>30</v>
      </c>
      <c r="I74" s="1403">
        <f t="shared" si="40"/>
        <v>0</v>
      </c>
      <c r="J74" s="1404">
        <f t="shared" si="41"/>
        <v>0</v>
      </c>
      <c r="L74" s="1405" t="str">
        <f t="shared" si="42"/>
        <v>-</v>
      </c>
      <c r="N74" s="1406"/>
      <c r="O74" s="1406"/>
      <c r="P74" s="1406"/>
      <c r="Q74" s="1406"/>
      <c r="R74" s="1406"/>
      <c r="S74" s="1406"/>
    </row>
    <row r="75" spans="1:42" ht="15.75" thickBot="1">
      <c r="A75" s="1400">
        <f t="shared" si="37"/>
        <v>0</v>
      </c>
      <c r="B75" s="1353" t="s">
        <v>1178</v>
      </c>
      <c r="C75" s="1314">
        <f t="shared" si="35"/>
        <v>0</v>
      </c>
      <c r="D75" s="1274" t="s">
        <v>2585</v>
      </c>
      <c r="E75" s="1314">
        <f t="shared" si="38"/>
        <v>0</v>
      </c>
      <c r="F75" s="1274" t="s">
        <v>2586</v>
      </c>
      <c r="G75" s="1401">
        <f t="shared" si="39"/>
        <v>0</v>
      </c>
      <c r="H75" s="1402">
        <f t="shared" si="36"/>
        <v>10</v>
      </c>
      <c r="I75" s="1403">
        <f t="shared" si="40"/>
        <v>0</v>
      </c>
      <c r="J75" s="1404">
        <f t="shared" si="41"/>
        <v>0</v>
      </c>
      <c r="L75" s="1405" t="str">
        <f t="shared" si="42"/>
        <v>-</v>
      </c>
      <c r="N75" s="1406"/>
      <c r="O75" s="1406"/>
      <c r="P75" s="1406"/>
      <c r="Q75" s="1406"/>
      <c r="R75" s="1406"/>
      <c r="S75" s="1406"/>
    </row>
    <row r="76" spans="1:42" ht="15.75" thickBot="1">
      <c r="A76" s="1400">
        <f t="shared" si="37"/>
        <v>0</v>
      </c>
      <c r="B76" s="1357" t="s">
        <v>1179</v>
      </c>
      <c r="C76" s="1314">
        <f t="shared" si="35"/>
        <v>0</v>
      </c>
      <c r="D76" s="1274" t="s">
        <v>2585</v>
      </c>
      <c r="E76" s="1314">
        <f t="shared" si="38"/>
        <v>0</v>
      </c>
      <c r="F76" s="1274" t="s">
        <v>2586</v>
      </c>
      <c r="G76" s="1401">
        <f t="shared" si="39"/>
        <v>0</v>
      </c>
      <c r="H76" s="1402">
        <f t="shared" si="36"/>
        <v>10</v>
      </c>
      <c r="I76" s="1403">
        <f t="shared" si="40"/>
        <v>0</v>
      </c>
      <c r="J76" s="1404">
        <f t="shared" si="41"/>
        <v>0</v>
      </c>
      <c r="L76" s="1405" t="str">
        <f t="shared" si="42"/>
        <v>-</v>
      </c>
      <c r="N76" s="1406"/>
      <c r="O76" s="1406"/>
      <c r="P76" s="1406"/>
      <c r="Q76" s="1406"/>
      <c r="R76" s="1406"/>
      <c r="S76" s="1406"/>
    </row>
    <row r="77" spans="1:42" ht="15.75" thickBot="1">
      <c r="A77" s="1400">
        <f t="shared" si="37"/>
        <v>0</v>
      </c>
      <c r="B77" s="1358" t="s">
        <v>2532</v>
      </c>
      <c r="C77" s="1314">
        <f t="shared" si="35"/>
        <v>0</v>
      </c>
      <c r="D77" s="1274" t="s">
        <v>2585</v>
      </c>
      <c r="E77" s="1314">
        <f t="shared" si="38"/>
        <v>0</v>
      </c>
      <c r="F77" s="1274" t="s">
        <v>2586</v>
      </c>
      <c r="G77" s="1401">
        <f t="shared" si="39"/>
        <v>0</v>
      </c>
      <c r="H77" s="1402">
        <f t="shared" si="36"/>
        <v>10</v>
      </c>
      <c r="I77" s="1403">
        <f t="shared" si="40"/>
        <v>0</v>
      </c>
      <c r="J77" s="1404">
        <f t="shared" si="41"/>
        <v>0</v>
      </c>
      <c r="L77" s="1405" t="str">
        <f t="shared" si="42"/>
        <v>-</v>
      </c>
      <c r="N77" s="1406"/>
      <c r="O77" s="1406"/>
      <c r="P77" s="1406"/>
      <c r="Q77" s="1406"/>
      <c r="R77" s="1406"/>
      <c r="S77" s="1406"/>
    </row>
    <row r="78" spans="1:42" ht="15.75" thickBot="1">
      <c r="A78" s="1400">
        <f t="shared" si="37"/>
        <v>0</v>
      </c>
      <c r="B78" s="1359" t="s">
        <v>1180</v>
      </c>
      <c r="C78" s="1314">
        <f t="shared" si="35"/>
        <v>0</v>
      </c>
      <c r="D78" s="1274" t="s">
        <v>2585</v>
      </c>
      <c r="E78" s="1314">
        <f t="shared" si="38"/>
        <v>0</v>
      </c>
      <c r="F78" s="1274" t="s">
        <v>2586</v>
      </c>
      <c r="G78" s="1401">
        <f t="shared" si="39"/>
        <v>0</v>
      </c>
      <c r="H78" s="1402">
        <f t="shared" si="36"/>
        <v>10</v>
      </c>
      <c r="I78" s="1403">
        <f t="shared" si="40"/>
        <v>0</v>
      </c>
      <c r="J78" s="1404">
        <f t="shared" si="41"/>
        <v>0</v>
      </c>
      <c r="L78" s="1405" t="str">
        <f t="shared" si="42"/>
        <v>-</v>
      </c>
      <c r="N78" s="1406"/>
      <c r="O78" s="1406"/>
      <c r="P78" s="1406"/>
      <c r="Q78" s="1406"/>
      <c r="R78" s="1406"/>
      <c r="S78" s="1406"/>
    </row>
    <row r="79" spans="1:42" ht="15.75" thickBot="1">
      <c r="A79" s="1400">
        <f t="shared" si="37"/>
        <v>0</v>
      </c>
      <c r="B79" s="1359" t="s">
        <v>1181</v>
      </c>
      <c r="C79" s="1314">
        <f t="shared" si="35"/>
        <v>0</v>
      </c>
      <c r="D79" s="1274" t="s">
        <v>2585</v>
      </c>
      <c r="E79" s="1314">
        <f t="shared" si="38"/>
        <v>0</v>
      </c>
      <c r="F79" s="1274" t="s">
        <v>2586</v>
      </c>
      <c r="G79" s="1401">
        <f t="shared" si="39"/>
        <v>0</v>
      </c>
      <c r="H79" s="1402">
        <f t="shared" si="36"/>
        <v>10</v>
      </c>
      <c r="I79" s="1403">
        <f t="shared" si="40"/>
        <v>0</v>
      </c>
      <c r="J79" s="1404">
        <f t="shared" si="41"/>
        <v>0</v>
      </c>
      <c r="L79" s="1405" t="str">
        <f t="shared" si="42"/>
        <v>-</v>
      </c>
      <c r="N79" s="1406"/>
      <c r="O79" s="1406"/>
      <c r="P79" s="1406"/>
      <c r="Q79" s="1406"/>
      <c r="R79" s="1406"/>
      <c r="S79" s="1406"/>
    </row>
    <row r="80" spans="1:42" ht="15.75" thickBot="1">
      <c r="A80" s="1400">
        <f t="shared" si="37"/>
        <v>0</v>
      </c>
      <c r="B80" s="1360" t="s">
        <v>2533</v>
      </c>
      <c r="C80" s="1314">
        <f t="shared" si="35"/>
        <v>0</v>
      </c>
      <c r="D80" s="1274" t="s">
        <v>2585</v>
      </c>
      <c r="E80" s="1314">
        <f t="shared" si="38"/>
        <v>0</v>
      </c>
      <c r="F80" s="1274" t="s">
        <v>2586</v>
      </c>
      <c r="G80" s="1401">
        <f t="shared" si="39"/>
        <v>0</v>
      </c>
      <c r="H80" s="1402">
        <f t="shared" si="36"/>
        <v>10</v>
      </c>
      <c r="I80" s="1403">
        <f t="shared" si="40"/>
        <v>0</v>
      </c>
      <c r="J80" s="1404">
        <f t="shared" si="41"/>
        <v>0</v>
      </c>
      <c r="L80" s="1405" t="str">
        <f t="shared" si="42"/>
        <v>-</v>
      </c>
      <c r="N80" s="1406"/>
      <c r="O80" s="1406"/>
      <c r="P80" s="1406"/>
      <c r="Q80" s="1406"/>
      <c r="R80" s="1406"/>
      <c r="S80" s="1406"/>
    </row>
    <row r="81" spans="1:19" ht="15.75" thickBot="1">
      <c r="A81" s="1400">
        <f t="shared" si="37"/>
        <v>0</v>
      </c>
      <c r="B81" s="1359" t="s">
        <v>1913</v>
      </c>
      <c r="C81" s="1314">
        <f t="shared" si="35"/>
        <v>0</v>
      </c>
      <c r="D81" s="1274" t="s">
        <v>2585</v>
      </c>
      <c r="E81" s="1314">
        <f t="shared" si="38"/>
        <v>0</v>
      </c>
      <c r="F81" s="1274" t="s">
        <v>2586</v>
      </c>
      <c r="G81" s="1401">
        <f t="shared" si="39"/>
        <v>0</v>
      </c>
      <c r="H81" s="1402">
        <f t="shared" si="36"/>
        <v>10</v>
      </c>
      <c r="I81" s="1403">
        <f t="shared" si="40"/>
        <v>0</v>
      </c>
      <c r="J81" s="1404">
        <f t="shared" si="41"/>
        <v>0</v>
      </c>
      <c r="L81" s="1405" t="str">
        <f t="shared" si="42"/>
        <v>-</v>
      </c>
      <c r="N81" s="1406"/>
      <c r="O81" s="1406"/>
      <c r="P81" s="1406"/>
      <c r="Q81" s="1406"/>
      <c r="R81" s="1406"/>
      <c r="S81" s="1406"/>
    </row>
    <row r="82" spans="1:19" ht="15.75" thickBot="1">
      <c r="A82" s="1400">
        <f t="shared" si="37"/>
        <v>0</v>
      </c>
      <c r="B82" s="1361" t="s">
        <v>1914</v>
      </c>
      <c r="C82" s="1314">
        <f t="shared" si="35"/>
        <v>0</v>
      </c>
      <c r="D82" s="1274" t="s">
        <v>2585</v>
      </c>
      <c r="E82" s="1314">
        <f t="shared" si="38"/>
        <v>0</v>
      </c>
      <c r="F82" s="1274" t="s">
        <v>2586</v>
      </c>
      <c r="G82" s="1401">
        <f t="shared" si="39"/>
        <v>0</v>
      </c>
      <c r="H82" s="1402">
        <f t="shared" si="36"/>
        <v>10</v>
      </c>
      <c r="I82" s="1403">
        <f t="shared" si="40"/>
        <v>0</v>
      </c>
      <c r="J82" s="1404">
        <f t="shared" si="41"/>
        <v>0</v>
      </c>
      <c r="L82" s="1405" t="str">
        <f t="shared" si="42"/>
        <v>-</v>
      </c>
      <c r="N82" s="1406"/>
      <c r="O82" s="1406"/>
      <c r="P82" s="1406"/>
      <c r="Q82" s="1406"/>
      <c r="R82" s="1406"/>
      <c r="S82" s="1406"/>
    </row>
    <row r="83" spans="1:19" ht="15.75" thickBot="1">
      <c r="A83" s="1400">
        <f t="shared" si="37"/>
        <v>0</v>
      </c>
      <c r="B83" s="1362" t="s">
        <v>2534</v>
      </c>
      <c r="C83" s="1314">
        <f t="shared" si="35"/>
        <v>0</v>
      </c>
      <c r="D83" s="1274" t="s">
        <v>2585</v>
      </c>
      <c r="E83" s="1314">
        <f t="shared" si="38"/>
        <v>0</v>
      </c>
      <c r="F83" s="1274" t="s">
        <v>2586</v>
      </c>
      <c r="G83" s="1401">
        <f t="shared" si="39"/>
        <v>0</v>
      </c>
      <c r="H83" s="1402">
        <f t="shared" si="36"/>
        <v>10</v>
      </c>
      <c r="I83" s="1403">
        <f t="shared" si="40"/>
        <v>0</v>
      </c>
      <c r="J83" s="1404">
        <f t="shared" si="41"/>
        <v>0</v>
      </c>
      <c r="L83" s="1405" t="str">
        <f t="shared" si="42"/>
        <v>-</v>
      </c>
      <c r="N83" s="1406"/>
      <c r="O83" s="1406"/>
      <c r="P83" s="1406"/>
      <c r="Q83" s="1406"/>
      <c r="R83" s="1406"/>
      <c r="S83" s="1406"/>
    </row>
    <row r="84" spans="1:19" ht="16.5" thickTop="1" thickBot="1">
      <c r="A84" s="1400">
        <f t="shared" si="37"/>
        <v>0</v>
      </c>
      <c r="B84" s="1364" t="s">
        <v>1619</v>
      </c>
      <c r="C84" s="1314">
        <f t="shared" si="35"/>
        <v>0</v>
      </c>
      <c r="D84" s="1274" t="s">
        <v>2585</v>
      </c>
      <c r="E84" s="1314">
        <f t="shared" si="38"/>
        <v>0</v>
      </c>
      <c r="F84" s="1274" t="s">
        <v>2586</v>
      </c>
      <c r="G84" s="1401">
        <f t="shared" si="39"/>
        <v>0</v>
      </c>
      <c r="H84" s="1402">
        <f t="shared" si="36"/>
        <v>20</v>
      </c>
      <c r="I84" s="1403">
        <f t="shared" si="40"/>
        <v>0</v>
      </c>
      <c r="J84" s="1404">
        <f t="shared" si="41"/>
        <v>0</v>
      </c>
      <c r="L84" s="1405" t="str">
        <f t="shared" si="42"/>
        <v>-</v>
      </c>
      <c r="N84" s="1406"/>
      <c r="O84" s="1406"/>
      <c r="P84" s="1406"/>
      <c r="Q84" s="1406"/>
      <c r="R84" s="1406"/>
      <c r="S84" s="1406"/>
    </row>
    <row r="85" spans="1:19" ht="15.75" thickBot="1">
      <c r="A85" s="1400">
        <f t="shared" si="37"/>
        <v>0</v>
      </c>
      <c r="B85" s="1366" t="s">
        <v>1620</v>
      </c>
      <c r="C85" s="1314">
        <f t="shared" si="35"/>
        <v>0</v>
      </c>
      <c r="D85" s="1274" t="s">
        <v>2585</v>
      </c>
      <c r="E85" s="1314">
        <f t="shared" si="38"/>
        <v>0</v>
      </c>
      <c r="F85" s="1274" t="s">
        <v>2586</v>
      </c>
      <c r="G85" s="1401">
        <f t="shared" si="39"/>
        <v>0</v>
      </c>
      <c r="H85" s="1402">
        <f t="shared" si="36"/>
        <v>20</v>
      </c>
      <c r="I85" s="1403">
        <f t="shared" si="40"/>
        <v>0</v>
      </c>
      <c r="J85" s="1404">
        <f t="shared" si="41"/>
        <v>0</v>
      </c>
      <c r="L85" s="1405" t="str">
        <f t="shared" si="42"/>
        <v>-</v>
      </c>
      <c r="N85" s="1406"/>
      <c r="O85" s="1406"/>
      <c r="P85" s="1406"/>
      <c r="Q85" s="1406"/>
      <c r="R85" s="1406"/>
      <c r="S85" s="1406"/>
    </row>
    <row r="86" spans="1:19" ht="15.75" thickBot="1">
      <c r="A86" s="1400">
        <f t="shared" si="37"/>
        <v>0</v>
      </c>
      <c r="B86" s="1366" t="s">
        <v>1621</v>
      </c>
      <c r="C86" s="1314">
        <f t="shared" si="35"/>
        <v>0</v>
      </c>
      <c r="D86" s="1274" t="s">
        <v>2585</v>
      </c>
      <c r="E86" s="1314">
        <f t="shared" si="38"/>
        <v>0</v>
      </c>
      <c r="F86" s="1274" t="s">
        <v>2586</v>
      </c>
      <c r="G86" s="1401">
        <f t="shared" si="39"/>
        <v>0</v>
      </c>
      <c r="H86" s="1402">
        <f t="shared" si="36"/>
        <v>20</v>
      </c>
      <c r="I86" s="1403">
        <f t="shared" si="40"/>
        <v>0</v>
      </c>
      <c r="J86" s="1404">
        <f t="shared" si="41"/>
        <v>0</v>
      </c>
      <c r="L86" s="1405" t="str">
        <f t="shared" si="42"/>
        <v>-</v>
      </c>
      <c r="N86" s="1406"/>
      <c r="O86" s="1406"/>
      <c r="P86" s="1406"/>
      <c r="Q86" s="1406"/>
      <c r="R86" s="1406"/>
      <c r="S86" s="1406"/>
    </row>
    <row r="87" spans="1:19" ht="15.75" thickBot="1">
      <c r="A87" s="1400">
        <f t="shared" si="37"/>
        <v>0</v>
      </c>
      <c r="B87" s="1366" t="s">
        <v>1622</v>
      </c>
      <c r="C87" s="1314">
        <f t="shared" si="35"/>
        <v>0</v>
      </c>
      <c r="D87" s="1274" t="s">
        <v>2585</v>
      </c>
      <c r="E87" s="1314">
        <f t="shared" si="38"/>
        <v>0</v>
      </c>
      <c r="F87" s="1274" t="s">
        <v>2586</v>
      </c>
      <c r="G87" s="1401">
        <f t="shared" si="39"/>
        <v>0</v>
      </c>
      <c r="H87" s="1402">
        <f t="shared" si="36"/>
        <v>20</v>
      </c>
      <c r="I87" s="1403">
        <f t="shared" si="40"/>
        <v>0</v>
      </c>
      <c r="J87" s="1404">
        <f t="shared" si="41"/>
        <v>0</v>
      </c>
      <c r="L87" s="1405" t="str">
        <f t="shared" si="42"/>
        <v>-</v>
      </c>
      <c r="N87" s="1406"/>
      <c r="O87" s="1406"/>
      <c r="P87" s="1406"/>
      <c r="Q87" s="1406"/>
      <c r="R87" s="1406"/>
      <c r="S87" s="1406"/>
    </row>
    <row r="88" spans="1:19" ht="15.75" thickBot="1">
      <c r="A88" s="1400">
        <f t="shared" si="37"/>
        <v>0</v>
      </c>
      <c r="B88" s="1366" t="s">
        <v>1623</v>
      </c>
      <c r="C88" s="1314">
        <f t="shared" si="35"/>
        <v>0</v>
      </c>
      <c r="D88" s="1274" t="s">
        <v>2585</v>
      </c>
      <c r="E88" s="1314">
        <f t="shared" si="38"/>
        <v>0</v>
      </c>
      <c r="F88" s="1274" t="s">
        <v>2586</v>
      </c>
      <c r="G88" s="1401">
        <f t="shared" si="39"/>
        <v>0</v>
      </c>
      <c r="H88" s="1402">
        <f t="shared" si="36"/>
        <v>20</v>
      </c>
      <c r="I88" s="1403">
        <f t="shared" si="40"/>
        <v>0</v>
      </c>
      <c r="J88" s="1404">
        <f t="shared" si="41"/>
        <v>0</v>
      </c>
      <c r="L88" s="1405" t="str">
        <f t="shared" si="42"/>
        <v>-</v>
      </c>
      <c r="N88" s="1406"/>
      <c r="O88" s="1406"/>
      <c r="P88" s="1406"/>
      <c r="Q88" s="1406"/>
      <c r="R88" s="1406"/>
      <c r="S88" s="1406"/>
    </row>
    <row r="89" spans="1:19" ht="15.75" thickBot="1">
      <c r="A89" s="1400">
        <f t="shared" si="37"/>
        <v>0</v>
      </c>
      <c r="B89" s="1366" t="s">
        <v>1624</v>
      </c>
      <c r="C89" s="1314">
        <f t="shared" si="35"/>
        <v>0</v>
      </c>
      <c r="D89" s="1274" t="s">
        <v>2585</v>
      </c>
      <c r="E89" s="1314">
        <f t="shared" si="38"/>
        <v>0</v>
      </c>
      <c r="F89" s="1274" t="s">
        <v>2586</v>
      </c>
      <c r="G89" s="1401">
        <f t="shared" si="39"/>
        <v>0</v>
      </c>
      <c r="H89" s="1402">
        <f t="shared" si="36"/>
        <v>20</v>
      </c>
      <c r="I89" s="1403">
        <f t="shared" si="40"/>
        <v>0</v>
      </c>
      <c r="J89" s="1404">
        <f t="shared" si="41"/>
        <v>0</v>
      </c>
      <c r="L89" s="1405" t="str">
        <f t="shared" si="42"/>
        <v>-</v>
      </c>
      <c r="N89" s="1406"/>
      <c r="O89" s="1406"/>
      <c r="P89" s="1406"/>
      <c r="Q89" s="1406"/>
      <c r="R89" s="1406"/>
      <c r="S89" s="1406"/>
    </row>
    <row r="90" spans="1:19" ht="15.75" thickBot="1">
      <c r="A90" s="1400">
        <f t="shared" si="37"/>
        <v>0</v>
      </c>
      <c r="B90" s="1366" t="s">
        <v>1625</v>
      </c>
      <c r="C90" s="1314">
        <f t="shared" si="35"/>
        <v>0</v>
      </c>
      <c r="D90" s="1274" t="s">
        <v>2585</v>
      </c>
      <c r="E90" s="1314">
        <f t="shared" si="38"/>
        <v>0</v>
      </c>
      <c r="F90" s="1274" t="s">
        <v>2586</v>
      </c>
      <c r="G90" s="1401">
        <f t="shared" si="39"/>
        <v>0</v>
      </c>
      <c r="H90" s="1402">
        <f t="shared" si="36"/>
        <v>20</v>
      </c>
      <c r="I90" s="1403">
        <f t="shared" si="40"/>
        <v>0</v>
      </c>
      <c r="J90" s="1404">
        <f t="shared" si="41"/>
        <v>0</v>
      </c>
      <c r="L90" s="1405" t="str">
        <f t="shared" si="42"/>
        <v>-</v>
      </c>
      <c r="N90" s="1406"/>
      <c r="O90" s="1406"/>
      <c r="P90" s="1406"/>
      <c r="Q90" s="1406"/>
      <c r="R90" s="1406"/>
      <c r="S90" s="1406"/>
    </row>
    <row r="91" spans="1:19" ht="15.75" thickBot="1">
      <c r="A91" s="1400">
        <f t="shared" si="37"/>
        <v>0</v>
      </c>
      <c r="B91" s="1366" t="s">
        <v>1626</v>
      </c>
      <c r="C91" s="1314">
        <f t="shared" si="35"/>
        <v>0</v>
      </c>
      <c r="D91" s="1274" t="s">
        <v>2585</v>
      </c>
      <c r="E91" s="1314">
        <f t="shared" si="38"/>
        <v>0</v>
      </c>
      <c r="F91" s="1274" t="s">
        <v>2586</v>
      </c>
      <c r="G91" s="1401">
        <f t="shared" si="39"/>
        <v>0</v>
      </c>
      <c r="H91" s="1402">
        <f t="shared" si="36"/>
        <v>20</v>
      </c>
      <c r="I91" s="1403">
        <f t="shared" si="40"/>
        <v>0</v>
      </c>
      <c r="J91" s="1404">
        <f t="shared" si="41"/>
        <v>0</v>
      </c>
      <c r="L91" s="1405" t="str">
        <f t="shared" si="42"/>
        <v>-</v>
      </c>
      <c r="N91" s="1406"/>
      <c r="O91" s="1406"/>
      <c r="P91" s="1406"/>
      <c r="Q91" s="1406"/>
      <c r="R91" s="1406"/>
      <c r="S91" s="1406"/>
    </row>
    <row r="92" spans="1:19" ht="15.75" thickBot="1">
      <c r="A92" s="1400">
        <f t="shared" si="37"/>
        <v>0</v>
      </c>
      <c r="B92" s="1368" t="s">
        <v>1627</v>
      </c>
      <c r="C92" s="1314">
        <f t="shared" si="35"/>
        <v>0</v>
      </c>
      <c r="D92" s="1274" t="s">
        <v>2585</v>
      </c>
      <c r="E92" s="1314">
        <f t="shared" si="38"/>
        <v>0</v>
      </c>
      <c r="F92" s="1274" t="s">
        <v>2586</v>
      </c>
      <c r="G92" s="1401">
        <f t="shared" si="39"/>
        <v>0</v>
      </c>
      <c r="H92" s="1402">
        <f t="shared" si="36"/>
        <v>5</v>
      </c>
      <c r="I92" s="1403">
        <f t="shared" si="40"/>
        <v>0</v>
      </c>
      <c r="J92" s="1404">
        <f t="shared" si="41"/>
        <v>0</v>
      </c>
      <c r="L92" s="1405" t="str">
        <f t="shared" si="42"/>
        <v>-</v>
      </c>
      <c r="N92" s="1406"/>
      <c r="O92" s="1406"/>
      <c r="P92" s="1406"/>
      <c r="Q92" s="1406"/>
      <c r="R92" s="1406"/>
      <c r="S92" s="1406"/>
    </row>
    <row r="93" spans="1:19" ht="16.5" thickTop="1" thickBot="1">
      <c r="A93" s="1400">
        <f t="shared" si="37"/>
        <v>0</v>
      </c>
      <c r="B93" s="1369" t="s">
        <v>1628</v>
      </c>
      <c r="C93" s="1314">
        <f t="shared" si="35"/>
        <v>0</v>
      </c>
      <c r="D93" s="1274" t="s">
        <v>2585</v>
      </c>
      <c r="E93" s="1314">
        <f t="shared" si="38"/>
        <v>0</v>
      </c>
      <c r="F93" s="1274" t="s">
        <v>2586</v>
      </c>
      <c r="G93" s="1401">
        <f t="shared" si="39"/>
        <v>0</v>
      </c>
      <c r="H93" s="1402">
        <f t="shared" si="36"/>
        <v>20</v>
      </c>
      <c r="I93" s="1403">
        <f t="shared" si="40"/>
        <v>0</v>
      </c>
      <c r="J93" s="1404">
        <f t="shared" si="41"/>
        <v>0</v>
      </c>
      <c r="L93" s="1405" t="str">
        <f t="shared" si="42"/>
        <v>-</v>
      </c>
      <c r="N93" s="1406"/>
      <c r="O93" s="1406"/>
      <c r="P93" s="1406"/>
      <c r="Q93" s="1406"/>
      <c r="R93" s="1406"/>
      <c r="S93" s="1406"/>
    </row>
    <row r="94" spans="1:19" ht="15.75" thickBot="1">
      <c r="A94" s="1400">
        <f t="shared" si="37"/>
        <v>0</v>
      </c>
      <c r="B94" s="1372" t="s">
        <v>1629</v>
      </c>
      <c r="C94" s="1314">
        <f t="shared" si="35"/>
        <v>0</v>
      </c>
      <c r="D94" s="1274" t="s">
        <v>2585</v>
      </c>
      <c r="E94" s="1314">
        <f t="shared" si="38"/>
        <v>0</v>
      </c>
      <c r="F94" s="1274" t="s">
        <v>2586</v>
      </c>
      <c r="G94" s="1401">
        <f t="shared" si="39"/>
        <v>0</v>
      </c>
      <c r="H94" s="1402">
        <f t="shared" si="36"/>
        <v>20</v>
      </c>
      <c r="I94" s="1403">
        <f t="shared" si="40"/>
        <v>0</v>
      </c>
      <c r="J94" s="1404">
        <f t="shared" si="41"/>
        <v>0</v>
      </c>
      <c r="L94" s="1405" t="str">
        <f t="shared" si="42"/>
        <v>-</v>
      </c>
      <c r="N94" s="1406"/>
      <c r="O94" s="1406"/>
      <c r="P94" s="1406"/>
      <c r="Q94" s="1406"/>
      <c r="R94" s="1406"/>
      <c r="S94" s="1406"/>
    </row>
    <row r="95" spans="1:19" ht="15.75" thickBot="1">
      <c r="A95" s="1400">
        <f t="shared" si="37"/>
        <v>0</v>
      </c>
      <c r="B95" s="1372" t="s">
        <v>1630</v>
      </c>
      <c r="C95" s="1314">
        <f t="shared" si="35"/>
        <v>0</v>
      </c>
      <c r="D95" s="1274" t="s">
        <v>2585</v>
      </c>
      <c r="E95" s="1314">
        <f t="shared" si="38"/>
        <v>0</v>
      </c>
      <c r="F95" s="1274" t="s">
        <v>2586</v>
      </c>
      <c r="G95" s="1401">
        <f t="shared" si="39"/>
        <v>0</v>
      </c>
      <c r="H95" s="1402">
        <f t="shared" si="36"/>
        <v>20</v>
      </c>
      <c r="I95" s="1403">
        <f t="shared" si="40"/>
        <v>0</v>
      </c>
      <c r="J95" s="1404">
        <f t="shared" si="41"/>
        <v>0</v>
      </c>
      <c r="L95" s="1405" t="str">
        <f t="shared" si="42"/>
        <v>-</v>
      </c>
      <c r="N95" s="1406"/>
      <c r="O95" s="1406"/>
      <c r="P95" s="1406"/>
      <c r="Q95" s="1406"/>
      <c r="R95" s="1406"/>
      <c r="S95" s="1406"/>
    </row>
    <row r="96" spans="1:19" ht="15.75" thickBot="1">
      <c r="A96" s="1400">
        <f t="shared" si="37"/>
        <v>0</v>
      </c>
      <c r="B96" s="1372" t="s">
        <v>1631</v>
      </c>
      <c r="C96" s="1314">
        <f t="shared" si="35"/>
        <v>0</v>
      </c>
      <c r="D96" s="1274" t="s">
        <v>2585</v>
      </c>
      <c r="E96" s="1314">
        <f t="shared" si="38"/>
        <v>0</v>
      </c>
      <c r="F96" s="1274" t="s">
        <v>2586</v>
      </c>
      <c r="G96" s="1401">
        <f t="shared" si="39"/>
        <v>0</v>
      </c>
      <c r="H96" s="1402">
        <f t="shared" si="36"/>
        <v>20</v>
      </c>
      <c r="I96" s="1403">
        <f t="shared" si="40"/>
        <v>0</v>
      </c>
      <c r="J96" s="1404">
        <f t="shared" si="41"/>
        <v>0</v>
      </c>
      <c r="L96" s="1405" t="str">
        <f t="shared" si="42"/>
        <v>-</v>
      </c>
      <c r="N96" s="1406"/>
      <c r="O96" s="1406"/>
      <c r="P96" s="1406"/>
      <c r="Q96" s="1406"/>
      <c r="R96" s="1406"/>
      <c r="S96" s="1406"/>
    </row>
    <row r="97" spans="1:19" ht="15.75" thickBot="1">
      <c r="A97" s="1400">
        <f t="shared" si="37"/>
        <v>0</v>
      </c>
      <c r="B97" s="1372" t="s">
        <v>1632</v>
      </c>
      <c r="C97" s="1314">
        <f t="shared" si="35"/>
        <v>0</v>
      </c>
      <c r="D97" s="1274" t="s">
        <v>2585</v>
      </c>
      <c r="E97" s="1314">
        <f t="shared" si="38"/>
        <v>0</v>
      </c>
      <c r="F97" s="1274" t="s">
        <v>2586</v>
      </c>
      <c r="G97" s="1401">
        <f t="shared" si="39"/>
        <v>0</v>
      </c>
      <c r="H97" s="1402">
        <f t="shared" si="36"/>
        <v>20</v>
      </c>
      <c r="I97" s="1403">
        <f t="shared" si="40"/>
        <v>0</v>
      </c>
      <c r="J97" s="1404">
        <f t="shared" si="41"/>
        <v>0</v>
      </c>
      <c r="L97" s="1405" t="str">
        <f t="shared" si="42"/>
        <v>-</v>
      </c>
      <c r="N97" s="1406"/>
      <c r="O97" s="1406"/>
      <c r="P97" s="1406"/>
      <c r="Q97" s="1406"/>
      <c r="R97" s="1406"/>
      <c r="S97" s="1406"/>
    </row>
    <row r="98" spans="1:19" ht="15.75" thickBot="1">
      <c r="A98" s="1400">
        <f t="shared" si="37"/>
        <v>0</v>
      </c>
      <c r="B98" s="1372" t="s">
        <v>1633</v>
      </c>
      <c r="C98" s="1314">
        <f t="shared" si="35"/>
        <v>0</v>
      </c>
      <c r="D98" s="1274" t="s">
        <v>2585</v>
      </c>
      <c r="E98" s="1314">
        <f t="shared" si="38"/>
        <v>0</v>
      </c>
      <c r="F98" s="1274" t="s">
        <v>2586</v>
      </c>
      <c r="G98" s="1401">
        <f t="shared" si="39"/>
        <v>0</v>
      </c>
      <c r="H98" s="1402">
        <f t="shared" si="36"/>
        <v>20</v>
      </c>
      <c r="I98" s="1403">
        <f t="shared" si="40"/>
        <v>0</v>
      </c>
      <c r="J98" s="1404">
        <f t="shared" si="41"/>
        <v>0</v>
      </c>
      <c r="L98" s="1405" t="str">
        <f t="shared" si="42"/>
        <v>-</v>
      </c>
      <c r="N98" s="1406"/>
      <c r="O98" s="1406"/>
      <c r="P98" s="1406"/>
      <c r="Q98" s="1406"/>
      <c r="R98" s="1406"/>
      <c r="S98" s="1406"/>
    </row>
    <row r="99" spans="1:19" ht="15.75" thickBot="1">
      <c r="A99" s="1400">
        <f t="shared" si="37"/>
        <v>0</v>
      </c>
      <c r="B99" s="1372" t="s">
        <v>1634</v>
      </c>
      <c r="C99" s="1314">
        <f t="shared" si="35"/>
        <v>0</v>
      </c>
      <c r="D99" s="1274" t="s">
        <v>2585</v>
      </c>
      <c r="E99" s="1314">
        <f t="shared" si="38"/>
        <v>0</v>
      </c>
      <c r="F99" s="1274" t="s">
        <v>2586</v>
      </c>
      <c r="G99" s="1401">
        <f t="shared" si="39"/>
        <v>0</v>
      </c>
      <c r="H99" s="1402">
        <f t="shared" si="36"/>
        <v>20</v>
      </c>
      <c r="I99" s="1403">
        <f t="shared" si="40"/>
        <v>0</v>
      </c>
      <c r="J99" s="1404">
        <f t="shared" si="41"/>
        <v>0</v>
      </c>
      <c r="L99" s="1405" t="str">
        <f t="shared" si="42"/>
        <v>-</v>
      </c>
      <c r="N99" s="1406"/>
      <c r="O99" s="1406"/>
      <c r="P99" s="1406"/>
      <c r="Q99" s="1406"/>
      <c r="R99" s="1406"/>
      <c r="S99" s="1406"/>
    </row>
    <row r="100" spans="1:19" ht="15.75" thickBot="1">
      <c r="A100" s="1400">
        <f t="shared" si="37"/>
        <v>0</v>
      </c>
      <c r="B100" s="1372" t="s">
        <v>1635</v>
      </c>
      <c r="C100" s="1314">
        <f t="shared" si="35"/>
        <v>0</v>
      </c>
      <c r="D100" s="1274" t="s">
        <v>2585</v>
      </c>
      <c r="E100" s="1314">
        <f t="shared" si="38"/>
        <v>0</v>
      </c>
      <c r="F100" s="1274" t="s">
        <v>2586</v>
      </c>
      <c r="G100" s="1401">
        <f t="shared" si="39"/>
        <v>0</v>
      </c>
      <c r="H100" s="1402">
        <f t="shared" si="36"/>
        <v>20</v>
      </c>
      <c r="I100" s="1403">
        <f t="shared" si="40"/>
        <v>0</v>
      </c>
      <c r="J100" s="1404">
        <f t="shared" si="41"/>
        <v>0</v>
      </c>
      <c r="L100" s="1405" t="str">
        <f t="shared" si="42"/>
        <v>-</v>
      </c>
      <c r="N100" s="1406"/>
      <c r="O100" s="1406"/>
      <c r="P100" s="1406"/>
      <c r="Q100" s="1406"/>
      <c r="R100" s="1406"/>
      <c r="S100" s="1406"/>
    </row>
    <row r="101" spans="1:19" ht="15.75" thickBot="1">
      <c r="A101" s="1400">
        <f t="shared" si="37"/>
        <v>0</v>
      </c>
      <c r="B101" s="1372" t="s">
        <v>1636</v>
      </c>
      <c r="C101" s="1314">
        <f t="shared" si="35"/>
        <v>0</v>
      </c>
      <c r="D101" s="1274" t="s">
        <v>2585</v>
      </c>
      <c r="E101" s="1314">
        <f t="shared" si="38"/>
        <v>0</v>
      </c>
      <c r="F101" s="1274" t="s">
        <v>2586</v>
      </c>
      <c r="G101" s="1401">
        <f t="shared" si="39"/>
        <v>0</v>
      </c>
      <c r="H101" s="1402">
        <f t="shared" si="36"/>
        <v>20</v>
      </c>
      <c r="I101" s="1403">
        <f t="shared" si="40"/>
        <v>0</v>
      </c>
      <c r="J101" s="1404">
        <f t="shared" si="41"/>
        <v>0</v>
      </c>
      <c r="L101" s="1405" t="str">
        <f t="shared" si="42"/>
        <v>-</v>
      </c>
      <c r="N101" s="1406"/>
      <c r="O101" s="1406"/>
      <c r="P101" s="1406"/>
      <c r="Q101" s="1406"/>
      <c r="R101" s="1406"/>
      <c r="S101" s="1406"/>
    </row>
    <row r="102" spans="1:19" ht="15.75" thickBot="1">
      <c r="A102" s="1400">
        <f t="shared" si="37"/>
        <v>0</v>
      </c>
      <c r="B102" s="1374" t="s">
        <v>1637</v>
      </c>
      <c r="C102" s="1314">
        <f t="shared" si="35"/>
        <v>0</v>
      </c>
      <c r="D102" s="1274" t="s">
        <v>2585</v>
      </c>
      <c r="E102" s="1314">
        <f t="shared" si="38"/>
        <v>0</v>
      </c>
      <c r="F102" s="1274" t="s">
        <v>2586</v>
      </c>
      <c r="G102" s="1401">
        <f t="shared" si="39"/>
        <v>0</v>
      </c>
      <c r="H102" s="1402">
        <f t="shared" si="36"/>
        <v>5</v>
      </c>
      <c r="I102" s="1403">
        <f t="shared" si="40"/>
        <v>0</v>
      </c>
      <c r="J102" s="1404">
        <f t="shared" si="41"/>
        <v>0</v>
      </c>
      <c r="L102" s="1405" t="str">
        <f t="shared" si="42"/>
        <v>-</v>
      </c>
      <c r="N102" s="1406"/>
      <c r="O102" s="1406"/>
      <c r="P102" s="1406"/>
      <c r="Q102" s="1406"/>
      <c r="R102" s="1406"/>
      <c r="S102" s="1406"/>
    </row>
    <row r="103" spans="1:19" ht="16.5" thickTop="1" thickBot="1">
      <c r="A103" s="1400">
        <f t="shared" si="37"/>
        <v>0</v>
      </c>
      <c r="B103" s="1376" t="s">
        <v>901</v>
      </c>
      <c r="C103" s="1314">
        <f t="shared" si="35"/>
        <v>0</v>
      </c>
      <c r="D103" s="1274" t="s">
        <v>2585</v>
      </c>
      <c r="E103" s="1314">
        <f t="shared" si="38"/>
        <v>0</v>
      </c>
      <c r="F103" s="1274" t="s">
        <v>2586</v>
      </c>
      <c r="G103" s="1401">
        <f t="shared" si="39"/>
        <v>0</v>
      </c>
      <c r="H103" s="1402">
        <f t="shared" si="36"/>
        <v>20</v>
      </c>
      <c r="I103" s="1403">
        <f t="shared" si="40"/>
        <v>0</v>
      </c>
      <c r="J103" s="1404">
        <f t="shared" si="41"/>
        <v>0</v>
      </c>
      <c r="L103" s="1405" t="str">
        <f t="shared" si="42"/>
        <v>-</v>
      </c>
      <c r="N103" s="1406"/>
      <c r="O103" s="1406"/>
      <c r="P103" s="1406"/>
      <c r="Q103" s="1406"/>
      <c r="R103" s="1406"/>
      <c r="S103" s="1406"/>
    </row>
    <row r="104" spans="1:19" ht="15.75" thickBot="1">
      <c r="A104" s="1400">
        <f t="shared" si="37"/>
        <v>0</v>
      </c>
      <c r="B104" s="1379" t="s">
        <v>902</v>
      </c>
      <c r="C104" s="1314">
        <f t="shared" si="35"/>
        <v>0</v>
      </c>
      <c r="D104" s="1274" t="s">
        <v>2585</v>
      </c>
      <c r="E104" s="1314">
        <f t="shared" si="38"/>
        <v>0</v>
      </c>
      <c r="F104" s="1274" t="s">
        <v>2586</v>
      </c>
      <c r="G104" s="1401">
        <f t="shared" si="39"/>
        <v>0</v>
      </c>
      <c r="H104" s="1402">
        <f t="shared" si="36"/>
        <v>20</v>
      </c>
      <c r="I104" s="1403">
        <f t="shared" si="40"/>
        <v>0</v>
      </c>
      <c r="J104" s="1404">
        <f t="shared" si="41"/>
        <v>0</v>
      </c>
      <c r="L104" s="1405" t="str">
        <f t="shared" si="42"/>
        <v>-</v>
      </c>
      <c r="N104" s="1406"/>
      <c r="O104" s="1406"/>
      <c r="P104" s="1406"/>
      <c r="Q104" s="1406"/>
      <c r="R104" s="1406"/>
      <c r="S104" s="1406"/>
    </row>
    <row r="105" spans="1:19" ht="15.75" thickBot="1">
      <c r="A105" s="1400">
        <f t="shared" si="37"/>
        <v>0</v>
      </c>
      <c r="B105" s="1379" t="s">
        <v>1126</v>
      </c>
      <c r="C105" s="1314">
        <f t="shared" si="35"/>
        <v>0</v>
      </c>
      <c r="D105" s="1274" t="s">
        <v>2585</v>
      </c>
      <c r="E105" s="1314">
        <f t="shared" si="38"/>
        <v>0</v>
      </c>
      <c r="F105" s="1274" t="s">
        <v>2586</v>
      </c>
      <c r="G105" s="1401">
        <f t="shared" si="39"/>
        <v>0</v>
      </c>
      <c r="H105" s="1402">
        <f t="shared" si="36"/>
        <v>0.3</v>
      </c>
      <c r="I105" s="1403">
        <f t="shared" si="40"/>
        <v>0</v>
      </c>
      <c r="J105" s="1404">
        <f t="shared" si="41"/>
        <v>0</v>
      </c>
      <c r="L105" s="1405" t="str">
        <f t="shared" si="42"/>
        <v>-</v>
      </c>
      <c r="N105" s="1406"/>
      <c r="O105" s="1406"/>
      <c r="P105" s="1406"/>
      <c r="Q105" s="1406"/>
      <c r="R105" s="1406"/>
      <c r="S105" s="1406"/>
    </row>
    <row r="106" spans="1:19" ht="15.75" thickBot="1">
      <c r="A106" s="1400">
        <f t="shared" si="37"/>
        <v>0</v>
      </c>
      <c r="B106" s="1382" t="s">
        <v>40</v>
      </c>
      <c r="C106" s="1314">
        <f t="shared" si="35"/>
        <v>0</v>
      </c>
      <c r="D106" s="1274" t="s">
        <v>2585</v>
      </c>
      <c r="E106" s="1314">
        <f t="shared" si="38"/>
        <v>0</v>
      </c>
      <c r="F106" s="1274" t="s">
        <v>2586</v>
      </c>
      <c r="G106" s="1401">
        <f t="shared" si="39"/>
        <v>0</v>
      </c>
      <c r="H106" s="1402">
        <f t="shared" si="36"/>
        <v>20</v>
      </c>
      <c r="I106" s="1403">
        <f t="shared" si="40"/>
        <v>0</v>
      </c>
      <c r="J106" s="1404">
        <f t="shared" si="41"/>
        <v>0</v>
      </c>
      <c r="L106" s="1405" t="str">
        <f t="shared" si="42"/>
        <v>-</v>
      </c>
      <c r="N106" s="1406"/>
      <c r="O106" s="1406"/>
      <c r="P106" s="1406"/>
      <c r="Q106" s="1406"/>
      <c r="R106" s="1406"/>
      <c r="S106" s="1406"/>
    </row>
    <row r="107" spans="1:19" ht="16.5" thickTop="1" thickBot="1">
      <c r="A107" s="1400">
        <f t="shared" si="37"/>
        <v>0</v>
      </c>
      <c r="B107" s="1384" t="s">
        <v>1240</v>
      </c>
      <c r="C107" s="1314">
        <f t="shared" si="35"/>
        <v>0</v>
      </c>
      <c r="D107" s="1274" t="s">
        <v>2585</v>
      </c>
      <c r="E107" s="1314">
        <f t="shared" si="38"/>
        <v>0</v>
      </c>
      <c r="F107" s="1274" t="s">
        <v>2586</v>
      </c>
      <c r="G107" s="1401">
        <f t="shared" si="39"/>
        <v>0</v>
      </c>
      <c r="H107" s="1402">
        <f t="shared" si="36"/>
        <v>20</v>
      </c>
      <c r="I107" s="1403">
        <f t="shared" si="40"/>
        <v>0</v>
      </c>
      <c r="J107" s="1404">
        <f t="shared" si="41"/>
        <v>0</v>
      </c>
      <c r="L107" s="1405" t="str">
        <f t="shared" si="42"/>
        <v>-</v>
      </c>
      <c r="N107" s="1406"/>
      <c r="O107" s="1406"/>
      <c r="P107" s="1406"/>
      <c r="Q107" s="1406"/>
      <c r="R107" s="1406"/>
      <c r="S107" s="1406"/>
    </row>
    <row r="108" spans="1:19" ht="15.75" thickBot="1">
      <c r="A108" s="1400">
        <f t="shared" si="37"/>
        <v>0</v>
      </c>
      <c r="B108" s="1385" t="s">
        <v>1241</v>
      </c>
      <c r="C108" s="1314">
        <f t="shared" si="35"/>
        <v>0</v>
      </c>
      <c r="D108" s="1274" t="s">
        <v>2585</v>
      </c>
      <c r="E108" s="1314">
        <f t="shared" si="38"/>
        <v>0</v>
      </c>
      <c r="F108" s="1274" t="s">
        <v>2586</v>
      </c>
      <c r="G108" s="1401">
        <f t="shared" si="39"/>
        <v>0</v>
      </c>
      <c r="H108" s="1402">
        <f t="shared" si="36"/>
        <v>20</v>
      </c>
      <c r="I108" s="1403">
        <f t="shared" si="40"/>
        <v>0</v>
      </c>
      <c r="J108" s="1404">
        <f t="shared" si="41"/>
        <v>0</v>
      </c>
      <c r="L108" s="1405" t="str">
        <f t="shared" si="42"/>
        <v>-</v>
      </c>
      <c r="N108" s="1406"/>
      <c r="O108" s="1406"/>
      <c r="P108" s="1406"/>
      <c r="Q108" s="1406"/>
      <c r="R108" s="1406"/>
      <c r="S108" s="1406"/>
    </row>
    <row r="109" spans="1:19" ht="15.75" thickBot="1">
      <c r="A109" s="1400">
        <f t="shared" si="37"/>
        <v>0</v>
      </c>
      <c r="B109" s="1385" t="s">
        <v>1242</v>
      </c>
      <c r="C109" s="1314">
        <f t="shared" si="35"/>
        <v>0</v>
      </c>
      <c r="D109" s="1274" t="s">
        <v>2585</v>
      </c>
      <c r="E109" s="1314">
        <f t="shared" si="38"/>
        <v>0</v>
      </c>
      <c r="F109" s="1274" t="s">
        <v>2586</v>
      </c>
      <c r="G109" s="1401">
        <f t="shared" si="39"/>
        <v>0</v>
      </c>
      <c r="H109" s="1402">
        <f t="shared" si="36"/>
        <v>20</v>
      </c>
      <c r="I109" s="1403">
        <f t="shared" si="40"/>
        <v>0</v>
      </c>
      <c r="J109" s="1404">
        <f t="shared" si="41"/>
        <v>0</v>
      </c>
      <c r="L109" s="1405" t="str">
        <f t="shared" si="42"/>
        <v>-</v>
      </c>
      <c r="N109" s="1406"/>
      <c r="O109" s="1406"/>
      <c r="P109" s="1406"/>
      <c r="Q109" s="1406"/>
      <c r="R109" s="1406"/>
      <c r="S109" s="1406"/>
    </row>
    <row r="110" spans="1:19" ht="15.75" thickBot="1">
      <c r="A110" s="1400">
        <f t="shared" si="37"/>
        <v>0</v>
      </c>
      <c r="B110" s="1385" t="s">
        <v>1243</v>
      </c>
      <c r="C110" s="1314">
        <f t="shared" si="35"/>
        <v>0</v>
      </c>
      <c r="D110" s="1274" t="s">
        <v>2585</v>
      </c>
      <c r="E110" s="1314">
        <f t="shared" si="38"/>
        <v>0</v>
      </c>
      <c r="F110" s="1274" t="s">
        <v>2586</v>
      </c>
      <c r="G110" s="1401">
        <f t="shared" si="39"/>
        <v>0</v>
      </c>
      <c r="H110" s="1402">
        <f t="shared" si="36"/>
        <v>20</v>
      </c>
      <c r="I110" s="1403">
        <f t="shared" si="40"/>
        <v>0</v>
      </c>
      <c r="J110" s="1404">
        <f t="shared" si="41"/>
        <v>0</v>
      </c>
      <c r="L110" s="1405" t="str">
        <f t="shared" si="42"/>
        <v>-</v>
      </c>
      <c r="N110" s="1406"/>
      <c r="O110" s="1406"/>
      <c r="P110" s="1406"/>
      <c r="Q110" s="1406"/>
      <c r="R110" s="1406"/>
      <c r="S110" s="1406"/>
    </row>
    <row r="111" spans="1:19" ht="15.75" thickBot="1">
      <c r="A111" s="1400">
        <f t="shared" si="37"/>
        <v>0</v>
      </c>
      <c r="B111" s="1385" t="s">
        <v>1244</v>
      </c>
      <c r="C111" s="1314">
        <f t="shared" si="35"/>
        <v>0</v>
      </c>
      <c r="D111" s="1274" t="s">
        <v>2585</v>
      </c>
      <c r="E111" s="1314">
        <f t="shared" si="38"/>
        <v>0</v>
      </c>
      <c r="F111" s="1274" t="s">
        <v>2586</v>
      </c>
      <c r="G111" s="1401">
        <f t="shared" si="39"/>
        <v>0</v>
      </c>
      <c r="H111" s="1402">
        <f t="shared" si="36"/>
        <v>20</v>
      </c>
      <c r="I111" s="1403">
        <f t="shared" si="40"/>
        <v>0</v>
      </c>
      <c r="J111" s="1404">
        <f t="shared" si="41"/>
        <v>0</v>
      </c>
      <c r="L111" s="1405" t="str">
        <f t="shared" si="42"/>
        <v>-</v>
      </c>
      <c r="N111" s="1406"/>
      <c r="O111" s="1406"/>
      <c r="P111" s="1406"/>
      <c r="Q111" s="1406"/>
      <c r="R111" s="1406"/>
      <c r="S111" s="1406"/>
    </row>
    <row r="112" spans="1:19">
      <c r="A112" s="1400">
        <f t="shared" si="37"/>
        <v>0</v>
      </c>
      <c r="B112" s="1385" t="s">
        <v>1245</v>
      </c>
      <c r="C112" s="1314">
        <f t="shared" si="35"/>
        <v>0</v>
      </c>
      <c r="D112" s="1274" t="s">
        <v>2585</v>
      </c>
      <c r="E112" s="1314">
        <f t="shared" si="38"/>
        <v>0</v>
      </c>
      <c r="F112" s="1274" t="s">
        <v>2586</v>
      </c>
      <c r="G112" s="1401">
        <f t="shared" si="39"/>
        <v>0</v>
      </c>
      <c r="H112" s="1402">
        <f t="shared" si="36"/>
        <v>20</v>
      </c>
      <c r="I112" s="1403">
        <f t="shared" si="40"/>
        <v>0</v>
      </c>
      <c r="J112" s="1404">
        <f t="shared" si="41"/>
        <v>0</v>
      </c>
      <c r="L112" s="1405" t="str">
        <f t="shared" si="42"/>
        <v>-</v>
      </c>
      <c r="N112" s="1406"/>
      <c r="O112" s="1406"/>
      <c r="P112" s="1406"/>
      <c r="Q112" s="1406"/>
      <c r="R112" s="1406"/>
      <c r="S112" s="1406"/>
    </row>
    <row r="113" spans="1:20">
      <c r="N113" s="1407"/>
      <c r="O113" s="1407"/>
      <c r="P113" s="1407"/>
      <c r="Q113" s="1407"/>
      <c r="R113" s="1407"/>
      <c r="S113" s="1407"/>
    </row>
    <row r="114" spans="1:20">
      <c r="B114" s="1258" t="s">
        <v>2587</v>
      </c>
      <c r="G114" s="1408">
        <v>1</v>
      </c>
      <c r="H114" s="1302"/>
      <c r="K114" s="1258" t="s">
        <v>2582</v>
      </c>
      <c r="T114" s="1408"/>
    </row>
    <row r="115" spans="1:20" ht="15.75" thickBot="1">
      <c r="A115" s="1400">
        <f>C13</f>
        <v>0</v>
      </c>
      <c r="B115" s="1329" t="s">
        <v>2528</v>
      </c>
      <c r="C115" s="1314">
        <f>IF(M9&gt;I115,I115,M9)</f>
        <v>0</v>
      </c>
      <c r="D115" s="1274" t="s">
        <v>2588</v>
      </c>
      <c r="E115" s="1401">
        <f>G65</f>
        <v>0</v>
      </c>
      <c r="F115" s="1274" t="s">
        <v>2586</v>
      </c>
      <c r="G115" s="1314">
        <f>C115*E115</f>
        <v>0</v>
      </c>
      <c r="H115" s="1302"/>
      <c r="I115" s="1314">
        <f>IF((H$10+N$10)&gt;C$12,C$12,(H$10+N$10))</f>
        <v>0</v>
      </c>
      <c r="J115" s="1409"/>
      <c r="K115" s="1409"/>
      <c r="L115" s="1410">
        <f>L64</f>
        <v>0</v>
      </c>
      <c r="M115" s="1409"/>
      <c r="O115" s="1329"/>
      <c r="P115" s="1314"/>
      <c r="Q115" s="1274"/>
      <c r="R115" s="1401"/>
      <c r="S115" s="1274"/>
      <c r="T115" s="1314"/>
    </row>
    <row r="116" spans="1:20" ht="15.75" thickTop="1">
      <c r="A116" s="1400">
        <f t="shared" ref="A116:A162" si="43">C14</f>
        <v>0</v>
      </c>
      <c r="B116" s="1345" t="s">
        <v>164</v>
      </c>
      <c r="C116" s="1314">
        <f>C115</f>
        <v>0</v>
      </c>
      <c r="D116" s="1274" t="s">
        <v>2588</v>
      </c>
      <c r="E116" s="1401">
        <f t="shared" ref="E116:E162" si="44">G66</f>
        <v>0</v>
      </c>
      <c r="F116" s="1274" t="s">
        <v>2586</v>
      </c>
      <c r="G116" s="1314">
        <f t="shared" ref="G116:G162" si="45">C116*E116</f>
        <v>0</v>
      </c>
      <c r="H116" s="1302"/>
      <c r="L116" s="1410">
        <f>L115</f>
        <v>0</v>
      </c>
      <c r="O116" s="1345"/>
      <c r="P116" s="1314"/>
      <c r="Q116" s="1274"/>
      <c r="R116" s="1401"/>
      <c r="S116" s="1274"/>
      <c r="T116" s="1314"/>
    </row>
    <row r="117" spans="1:20">
      <c r="A117" s="1400">
        <f t="shared" si="43"/>
        <v>0</v>
      </c>
      <c r="B117" s="1349" t="s">
        <v>165</v>
      </c>
      <c r="C117" s="1314">
        <f t="shared" ref="C117:C162" si="46">C116</f>
        <v>0</v>
      </c>
      <c r="D117" s="1274" t="s">
        <v>2588</v>
      </c>
      <c r="E117" s="1401">
        <f t="shared" si="44"/>
        <v>0</v>
      </c>
      <c r="F117" s="1274" t="s">
        <v>2586</v>
      </c>
      <c r="G117" s="1314">
        <f t="shared" si="45"/>
        <v>0</v>
      </c>
      <c r="H117" s="1302"/>
      <c r="L117" s="1410">
        <f t="shared" ref="L117:L162" si="47">L116</f>
        <v>0</v>
      </c>
      <c r="O117" s="1349"/>
      <c r="P117" s="1314"/>
      <c r="Q117" s="1274"/>
      <c r="R117" s="1401"/>
      <c r="S117" s="1274"/>
      <c r="T117" s="1314"/>
    </row>
    <row r="118" spans="1:20">
      <c r="A118" s="1400">
        <f t="shared" si="43"/>
        <v>0</v>
      </c>
      <c r="B118" s="1351" t="s">
        <v>2529</v>
      </c>
      <c r="C118" s="1314">
        <f t="shared" si="46"/>
        <v>0</v>
      </c>
      <c r="D118" s="1274" t="s">
        <v>2588</v>
      </c>
      <c r="E118" s="1401">
        <f t="shared" si="44"/>
        <v>0</v>
      </c>
      <c r="F118" s="1274" t="s">
        <v>2586</v>
      </c>
      <c r="G118" s="1314">
        <f t="shared" si="45"/>
        <v>0</v>
      </c>
      <c r="H118" s="1302"/>
      <c r="L118" s="1410">
        <f t="shared" si="47"/>
        <v>0</v>
      </c>
      <c r="O118" s="1351"/>
      <c r="P118" s="1314"/>
      <c r="Q118" s="1274"/>
      <c r="R118" s="1401"/>
      <c r="S118" s="1274"/>
      <c r="T118" s="1314"/>
    </row>
    <row r="119" spans="1:20">
      <c r="A119" s="1400">
        <f t="shared" si="43"/>
        <v>0</v>
      </c>
      <c r="B119" s="1353" t="s">
        <v>934</v>
      </c>
      <c r="C119" s="1314">
        <f t="shared" si="46"/>
        <v>0</v>
      </c>
      <c r="D119" s="1274" t="s">
        <v>2588</v>
      </c>
      <c r="E119" s="1401">
        <f t="shared" si="44"/>
        <v>0</v>
      </c>
      <c r="F119" s="1274" t="s">
        <v>2586</v>
      </c>
      <c r="G119" s="1314">
        <f t="shared" si="45"/>
        <v>0</v>
      </c>
      <c r="H119" s="1302"/>
      <c r="L119" s="1410">
        <f t="shared" si="47"/>
        <v>0</v>
      </c>
      <c r="O119" s="1353"/>
      <c r="P119" s="1314"/>
      <c r="Q119" s="1274"/>
      <c r="R119" s="1401"/>
      <c r="S119" s="1274"/>
      <c r="T119" s="1314"/>
    </row>
    <row r="120" spans="1:20">
      <c r="A120" s="1400">
        <f t="shared" si="43"/>
        <v>0</v>
      </c>
      <c r="B120" s="1353" t="s">
        <v>935</v>
      </c>
      <c r="C120" s="1314">
        <f t="shared" si="46"/>
        <v>0</v>
      </c>
      <c r="D120" s="1274" t="s">
        <v>2588</v>
      </c>
      <c r="E120" s="1401">
        <f t="shared" si="44"/>
        <v>0</v>
      </c>
      <c r="F120" s="1274" t="s">
        <v>2586</v>
      </c>
      <c r="G120" s="1314">
        <f t="shared" si="45"/>
        <v>0</v>
      </c>
      <c r="H120" s="1302"/>
      <c r="L120" s="1410">
        <f t="shared" si="47"/>
        <v>0</v>
      </c>
      <c r="O120" s="1353"/>
      <c r="P120" s="1314"/>
      <c r="Q120" s="1274"/>
      <c r="R120" s="1401"/>
      <c r="S120" s="1274"/>
      <c r="T120" s="1314"/>
    </row>
    <row r="121" spans="1:20">
      <c r="A121" s="1400">
        <f t="shared" si="43"/>
        <v>0</v>
      </c>
      <c r="B121" s="1356" t="s">
        <v>2530</v>
      </c>
      <c r="C121" s="1314">
        <f t="shared" si="46"/>
        <v>0</v>
      </c>
      <c r="D121" s="1274" t="s">
        <v>2588</v>
      </c>
      <c r="E121" s="1401">
        <f t="shared" si="44"/>
        <v>0</v>
      </c>
      <c r="F121" s="1274" t="s">
        <v>2586</v>
      </c>
      <c r="G121" s="1314">
        <f t="shared" si="45"/>
        <v>0</v>
      </c>
      <c r="H121" s="1302"/>
      <c r="L121" s="1410">
        <f t="shared" si="47"/>
        <v>0</v>
      </c>
      <c r="O121" s="1356"/>
      <c r="P121" s="1314"/>
      <c r="Q121" s="1274"/>
      <c r="R121" s="1401"/>
      <c r="S121" s="1274"/>
      <c r="T121" s="1314"/>
    </row>
    <row r="122" spans="1:20">
      <c r="A122" s="1400">
        <f t="shared" si="43"/>
        <v>0</v>
      </c>
      <c r="B122" s="1349" t="s">
        <v>936</v>
      </c>
      <c r="C122" s="1314">
        <f t="shared" si="46"/>
        <v>0</v>
      </c>
      <c r="D122" s="1274" t="s">
        <v>2588</v>
      </c>
      <c r="E122" s="1401">
        <f t="shared" si="44"/>
        <v>0</v>
      </c>
      <c r="F122" s="1274" t="s">
        <v>2586</v>
      </c>
      <c r="G122" s="1314">
        <f t="shared" si="45"/>
        <v>0</v>
      </c>
      <c r="H122" s="1302"/>
      <c r="L122" s="1410">
        <f t="shared" si="47"/>
        <v>0</v>
      </c>
      <c r="O122" s="1349"/>
      <c r="P122" s="1314"/>
      <c r="Q122" s="1274"/>
      <c r="R122" s="1401"/>
      <c r="S122" s="1274"/>
      <c r="T122" s="1314"/>
    </row>
    <row r="123" spans="1:20">
      <c r="A123" s="1400">
        <f t="shared" si="43"/>
        <v>0</v>
      </c>
      <c r="B123" s="1349" t="s">
        <v>937</v>
      </c>
      <c r="C123" s="1314">
        <f t="shared" si="46"/>
        <v>0</v>
      </c>
      <c r="D123" s="1274" t="s">
        <v>2588</v>
      </c>
      <c r="E123" s="1401">
        <f t="shared" si="44"/>
        <v>0</v>
      </c>
      <c r="F123" s="1274" t="s">
        <v>2586</v>
      </c>
      <c r="G123" s="1314">
        <f t="shared" si="45"/>
        <v>0</v>
      </c>
      <c r="H123" s="1302"/>
      <c r="L123" s="1410">
        <f t="shared" si="47"/>
        <v>0</v>
      </c>
      <c r="O123" s="1349"/>
      <c r="P123" s="1314"/>
      <c r="Q123" s="1274"/>
      <c r="R123" s="1401"/>
      <c r="S123" s="1274"/>
      <c r="T123" s="1314"/>
    </row>
    <row r="124" spans="1:20">
      <c r="A124" s="1400">
        <f t="shared" si="43"/>
        <v>0</v>
      </c>
      <c r="B124" s="1351" t="s">
        <v>2531</v>
      </c>
      <c r="C124" s="1314">
        <f t="shared" si="46"/>
        <v>0</v>
      </c>
      <c r="D124" s="1274" t="s">
        <v>2588</v>
      </c>
      <c r="E124" s="1401">
        <f t="shared" si="44"/>
        <v>0</v>
      </c>
      <c r="F124" s="1274" t="s">
        <v>2586</v>
      </c>
      <c r="G124" s="1314">
        <f t="shared" si="45"/>
        <v>0</v>
      </c>
      <c r="H124" s="1302"/>
      <c r="L124" s="1410">
        <f t="shared" si="47"/>
        <v>0</v>
      </c>
      <c r="O124" s="1351"/>
      <c r="P124" s="1314"/>
      <c r="Q124" s="1274"/>
      <c r="R124" s="1401"/>
      <c r="S124" s="1274"/>
      <c r="T124" s="1314"/>
    </row>
    <row r="125" spans="1:20">
      <c r="A125" s="1400">
        <f t="shared" si="43"/>
        <v>0</v>
      </c>
      <c r="B125" s="1353" t="s">
        <v>1178</v>
      </c>
      <c r="C125" s="1314">
        <f t="shared" si="46"/>
        <v>0</v>
      </c>
      <c r="D125" s="1274" t="s">
        <v>2588</v>
      </c>
      <c r="E125" s="1401">
        <f t="shared" si="44"/>
        <v>0</v>
      </c>
      <c r="F125" s="1274" t="s">
        <v>2586</v>
      </c>
      <c r="G125" s="1314">
        <f t="shared" si="45"/>
        <v>0</v>
      </c>
      <c r="H125" s="1302"/>
      <c r="L125" s="1410">
        <f t="shared" si="47"/>
        <v>0</v>
      </c>
      <c r="O125" s="1353"/>
      <c r="P125" s="1314"/>
      <c r="Q125" s="1274"/>
      <c r="R125" s="1401"/>
      <c r="S125" s="1274"/>
      <c r="T125" s="1314"/>
    </row>
    <row r="126" spans="1:20">
      <c r="A126" s="1400">
        <f t="shared" si="43"/>
        <v>0</v>
      </c>
      <c r="B126" s="1357" t="s">
        <v>1179</v>
      </c>
      <c r="C126" s="1314">
        <f t="shared" si="46"/>
        <v>0</v>
      </c>
      <c r="D126" s="1274" t="s">
        <v>2588</v>
      </c>
      <c r="E126" s="1401">
        <f t="shared" si="44"/>
        <v>0</v>
      </c>
      <c r="F126" s="1274" t="s">
        <v>2586</v>
      </c>
      <c r="G126" s="1314">
        <f t="shared" si="45"/>
        <v>0</v>
      </c>
      <c r="H126" s="1302"/>
      <c r="L126" s="1410">
        <f t="shared" si="47"/>
        <v>0</v>
      </c>
      <c r="O126" s="1357"/>
      <c r="P126" s="1314"/>
      <c r="Q126" s="1274"/>
      <c r="R126" s="1401"/>
      <c r="S126" s="1274"/>
      <c r="T126" s="1314"/>
    </row>
    <row r="127" spans="1:20">
      <c r="A127" s="1400">
        <f t="shared" si="43"/>
        <v>0</v>
      </c>
      <c r="B127" s="1358" t="s">
        <v>2532</v>
      </c>
      <c r="C127" s="1314">
        <f t="shared" si="46"/>
        <v>0</v>
      </c>
      <c r="D127" s="1274" t="s">
        <v>2588</v>
      </c>
      <c r="E127" s="1401">
        <f t="shared" si="44"/>
        <v>0</v>
      </c>
      <c r="F127" s="1274" t="s">
        <v>2586</v>
      </c>
      <c r="G127" s="1314">
        <f t="shared" si="45"/>
        <v>0</v>
      </c>
      <c r="H127" s="1302"/>
      <c r="L127" s="1410">
        <f t="shared" si="47"/>
        <v>0</v>
      </c>
      <c r="O127" s="1358"/>
      <c r="P127" s="1314"/>
      <c r="Q127" s="1274"/>
      <c r="R127" s="1401"/>
      <c r="S127" s="1274"/>
      <c r="T127" s="1314"/>
    </row>
    <row r="128" spans="1:20">
      <c r="A128" s="1400">
        <f t="shared" si="43"/>
        <v>0</v>
      </c>
      <c r="B128" s="1359" t="s">
        <v>1180</v>
      </c>
      <c r="C128" s="1314">
        <f t="shared" si="46"/>
        <v>0</v>
      </c>
      <c r="D128" s="1274" t="s">
        <v>2588</v>
      </c>
      <c r="E128" s="1401">
        <f t="shared" si="44"/>
        <v>0</v>
      </c>
      <c r="F128" s="1274" t="s">
        <v>2586</v>
      </c>
      <c r="G128" s="1314">
        <f t="shared" si="45"/>
        <v>0</v>
      </c>
      <c r="H128" s="1302"/>
      <c r="L128" s="1410">
        <f t="shared" si="47"/>
        <v>0</v>
      </c>
      <c r="O128" s="1359"/>
      <c r="P128" s="1314"/>
      <c r="Q128" s="1274"/>
      <c r="R128" s="1401"/>
      <c r="S128" s="1274"/>
      <c r="T128" s="1314"/>
    </row>
    <row r="129" spans="1:20">
      <c r="A129" s="1400">
        <f t="shared" si="43"/>
        <v>0</v>
      </c>
      <c r="B129" s="1359" t="s">
        <v>1181</v>
      </c>
      <c r="C129" s="1314">
        <f t="shared" si="46"/>
        <v>0</v>
      </c>
      <c r="D129" s="1274" t="s">
        <v>2588</v>
      </c>
      <c r="E129" s="1401">
        <f t="shared" si="44"/>
        <v>0</v>
      </c>
      <c r="F129" s="1274" t="s">
        <v>2586</v>
      </c>
      <c r="G129" s="1314">
        <f t="shared" si="45"/>
        <v>0</v>
      </c>
      <c r="H129" s="1302"/>
      <c r="L129" s="1410">
        <f t="shared" si="47"/>
        <v>0</v>
      </c>
      <c r="O129" s="1359"/>
      <c r="P129" s="1314"/>
      <c r="Q129" s="1274"/>
      <c r="R129" s="1401"/>
      <c r="S129" s="1274"/>
      <c r="T129" s="1314"/>
    </row>
    <row r="130" spans="1:20">
      <c r="A130" s="1400">
        <f t="shared" si="43"/>
        <v>0</v>
      </c>
      <c r="B130" s="1360" t="s">
        <v>2533</v>
      </c>
      <c r="C130" s="1314">
        <f t="shared" si="46"/>
        <v>0</v>
      </c>
      <c r="D130" s="1274" t="s">
        <v>2588</v>
      </c>
      <c r="E130" s="1401">
        <f t="shared" si="44"/>
        <v>0</v>
      </c>
      <c r="F130" s="1274" t="s">
        <v>2586</v>
      </c>
      <c r="G130" s="1314">
        <f t="shared" si="45"/>
        <v>0</v>
      </c>
      <c r="H130" s="1302"/>
      <c r="L130" s="1410">
        <f t="shared" si="47"/>
        <v>0</v>
      </c>
      <c r="O130" s="1360"/>
      <c r="P130" s="1314"/>
      <c r="Q130" s="1274"/>
      <c r="R130" s="1401"/>
      <c r="S130" s="1274"/>
      <c r="T130" s="1314"/>
    </row>
    <row r="131" spans="1:20">
      <c r="A131" s="1400">
        <f t="shared" si="43"/>
        <v>0</v>
      </c>
      <c r="B131" s="1359" t="s">
        <v>1913</v>
      </c>
      <c r="C131" s="1314">
        <f t="shared" si="46"/>
        <v>0</v>
      </c>
      <c r="D131" s="1274" t="s">
        <v>2588</v>
      </c>
      <c r="E131" s="1401">
        <f t="shared" si="44"/>
        <v>0</v>
      </c>
      <c r="F131" s="1274" t="s">
        <v>2586</v>
      </c>
      <c r="G131" s="1314">
        <f t="shared" si="45"/>
        <v>0</v>
      </c>
      <c r="H131" s="1302"/>
      <c r="L131" s="1410">
        <f t="shared" si="47"/>
        <v>0</v>
      </c>
      <c r="O131" s="1359"/>
      <c r="P131" s="1314"/>
      <c r="Q131" s="1274"/>
      <c r="R131" s="1401"/>
      <c r="S131" s="1274"/>
      <c r="T131" s="1314"/>
    </row>
    <row r="132" spans="1:20">
      <c r="A132" s="1400">
        <f t="shared" si="43"/>
        <v>0</v>
      </c>
      <c r="B132" s="1361" t="s">
        <v>1914</v>
      </c>
      <c r="C132" s="1314">
        <f t="shared" si="46"/>
        <v>0</v>
      </c>
      <c r="D132" s="1274" t="s">
        <v>2588</v>
      </c>
      <c r="E132" s="1401">
        <f t="shared" si="44"/>
        <v>0</v>
      </c>
      <c r="F132" s="1274" t="s">
        <v>2586</v>
      </c>
      <c r="G132" s="1314">
        <f t="shared" si="45"/>
        <v>0</v>
      </c>
      <c r="H132" s="1302"/>
      <c r="L132" s="1410">
        <f t="shared" si="47"/>
        <v>0</v>
      </c>
      <c r="O132" s="1361"/>
      <c r="P132" s="1314"/>
      <c r="Q132" s="1274"/>
      <c r="R132" s="1401"/>
      <c r="S132" s="1274"/>
      <c r="T132" s="1314"/>
    </row>
    <row r="133" spans="1:20" ht="15.75" thickBot="1">
      <c r="A133" s="1400">
        <f t="shared" si="43"/>
        <v>0</v>
      </c>
      <c r="B133" s="1362" t="s">
        <v>2534</v>
      </c>
      <c r="C133" s="1314">
        <f t="shared" si="46"/>
        <v>0</v>
      </c>
      <c r="D133" s="1274" t="s">
        <v>2588</v>
      </c>
      <c r="E133" s="1401">
        <f t="shared" si="44"/>
        <v>0</v>
      </c>
      <c r="F133" s="1274" t="s">
        <v>2586</v>
      </c>
      <c r="G133" s="1314">
        <f t="shared" si="45"/>
        <v>0</v>
      </c>
      <c r="H133" s="1302"/>
      <c r="L133" s="1410">
        <f t="shared" si="47"/>
        <v>0</v>
      </c>
      <c r="O133" s="1362"/>
      <c r="P133" s="1314"/>
      <c r="Q133" s="1274"/>
      <c r="R133" s="1401"/>
      <c r="S133" s="1274"/>
      <c r="T133" s="1314"/>
    </row>
    <row r="134" spans="1:20" ht="15.75" thickTop="1">
      <c r="A134" s="1400">
        <f t="shared" si="43"/>
        <v>0</v>
      </c>
      <c r="B134" s="1364" t="s">
        <v>1619</v>
      </c>
      <c r="C134" s="1314">
        <f t="shared" si="46"/>
        <v>0</v>
      </c>
      <c r="D134" s="1274" t="s">
        <v>2588</v>
      </c>
      <c r="E134" s="1401">
        <f t="shared" si="44"/>
        <v>0</v>
      </c>
      <c r="F134" s="1274" t="s">
        <v>2586</v>
      </c>
      <c r="G134" s="1314">
        <f t="shared" si="45"/>
        <v>0</v>
      </c>
      <c r="H134" s="1302"/>
      <c r="L134" s="1410">
        <f t="shared" si="47"/>
        <v>0</v>
      </c>
      <c r="O134" s="1364"/>
      <c r="P134" s="1314"/>
      <c r="Q134" s="1274"/>
      <c r="R134" s="1401"/>
      <c r="S134" s="1274"/>
      <c r="T134" s="1314"/>
    </row>
    <row r="135" spans="1:20">
      <c r="A135" s="1400">
        <f t="shared" si="43"/>
        <v>0</v>
      </c>
      <c r="B135" s="1366" t="s">
        <v>1620</v>
      </c>
      <c r="C135" s="1314">
        <f t="shared" si="46"/>
        <v>0</v>
      </c>
      <c r="D135" s="1274" t="s">
        <v>2588</v>
      </c>
      <c r="E135" s="1401">
        <f t="shared" si="44"/>
        <v>0</v>
      </c>
      <c r="F135" s="1274" t="s">
        <v>2586</v>
      </c>
      <c r="G135" s="1314">
        <f t="shared" si="45"/>
        <v>0</v>
      </c>
      <c r="H135" s="1302"/>
      <c r="L135" s="1410">
        <f t="shared" si="47"/>
        <v>0</v>
      </c>
      <c r="O135" s="1366"/>
      <c r="P135" s="1314"/>
      <c r="Q135" s="1274"/>
      <c r="R135" s="1401"/>
      <c r="S135" s="1274"/>
      <c r="T135" s="1314"/>
    </row>
    <row r="136" spans="1:20">
      <c r="A136" s="1400">
        <f t="shared" si="43"/>
        <v>0</v>
      </c>
      <c r="B136" s="1366" t="s">
        <v>1621</v>
      </c>
      <c r="C136" s="1314">
        <f t="shared" si="46"/>
        <v>0</v>
      </c>
      <c r="D136" s="1274" t="s">
        <v>2588</v>
      </c>
      <c r="E136" s="1401">
        <f t="shared" si="44"/>
        <v>0</v>
      </c>
      <c r="F136" s="1274" t="s">
        <v>2586</v>
      </c>
      <c r="G136" s="1314">
        <f t="shared" si="45"/>
        <v>0</v>
      </c>
      <c r="H136" s="1302"/>
      <c r="L136" s="1410">
        <f t="shared" si="47"/>
        <v>0</v>
      </c>
      <c r="O136" s="1366"/>
      <c r="P136" s="1314"/>
      <c r="Q136" s="1274"/>
      <c r="R136" s="1401"/>
      <c r="S136" s="1274"/>
      <c r="T136" s="1314"/>
    </row>
    <row r="137" spans="1:20">
      <c r="A137" s="1400">
        <f t="shared" si="43"/>
        <v>0</v>
      </c>
      <c r="B137" s="1366" t="s">
        <v>1622</v>
      </c>
      <c r="C137" s="1314">
        <f t="shared" si="46"/>
        <v>0</v>
      </c>
      <c r="D137" s="1274" t="s">
        <v>2588</v>
      </c>
      <c r="E137" s="1401">
        <f t="shared" si="44"/>
        <v>0</v>
      </c>
      <c r="F137" s="1274" t="s">
        <v>2586</v>
      </c>
      <c r="G137" s="1314">
        <f t="shared" si="45"/>
        <v>0</v>
      </c>
      <c r="H137" s="1302"/>
      <c r="L137" s="1410">
        <f t="shared" si="47"/>
        <v>0</v>
      </c>
      <c r="O137" s="1366"/>
      <c r="P137" s="1314"/>
      <c r="Q137" s="1274"/>
      <c r="R137" s="1401"/>
      <c r="S137" s="1274"/>
      <c r="T137" s="1314"/>
    </row>
    <row r="138" spans="1:20">
      <c r="A138" s="1400">
        <f t="shared" si="43"/>
        <v>0</v>
      </c>
      <c r="B138" s="1366" t="s">
        <v>1623</v>
      </c>
      <c r="C138" s="1314">
        <f t="shared" si="46"/>
        <v>0</v>
      </c>
      <c r="D138" s="1274" t="s">
        <v>2588</v>
      </c>
      <c r="E138" s="1401">
        <f t="shared" si="44"/>
        <v>0</v>
      </c>
      <c r="F138" s="1274" t="s">
        <v>2586</v>
      </c>
      <c r="G138" s="1314">
        <f t="shared" si="45"/>
        <v>0</v>
      </c>
      <c r="H138" s="1302"/>
      <c r="L138" s="1410">
        <f t="shared" si="47"/>
        <v>0</v>
      </c>
      <c r="O138" s="1366"/>
      <c r="P138" s="1314"/>
      <c r="Q138" s="1274"/>
      <c r="R138" s="1401"/>
      <c r="S138" s="1274"/>
      <c r="T138" s="1314"/>
    </row>
    <row r="139" spans="1:20">
      <c r="A139" s="1400">
        <f t="shared" si="43"/>
        <v>0</v>
      </c>
      <c r="B139" s="1366" t="s">
        <v>1624</v>
      </c>
      <c r="C139" s="1314">
        <f t="shared" si="46"/>
        <v>0</v>
      </c>
      <c r="D139" s="1274" t="s">
        <v>2588</v>
      </c>
      <c r="E139" s="1401">
        <f t="shared" si="44"/>
        <v>0</v>
      </c>
      <c r="F139" s="1274" t="s">
        <v>2586</v>
      </c>
      <c r="G139" s="1314">
        <f t="shared" si="45"/>
        <v>0</v>
      </c>
      <c r="H139" s="1302"/>
      <c r="L139" s="1410">
        <f t="shared" si="47"/>
        <v>0</v>
      </c>
      <c r="O139" s="1366"/>
      <c r="P139" s="1314"/>
      <c r="Q139" s="1274"/>
      <c r="R139" s="1401"/>
      <c r="S139" s="1274"/>
      <c r="T139" s="1314"/>
    </row>
    <row r="140" spans="1:20">
      <c r="A140" s="1400">
        <f t="shared" si="43"/>
        <v>0</v>
      </c>
      <c r="B140" s="1366" t="s">
        <v>1625</v>
      </c>
      <c r="C140" s="1314">
        <f t="shared" si="46"/>
        <v>0</v>
      </c>
      <c r="D140" s="1274" t="s">
        <v>2588</v>
      </c>
      <c r="E140" s="1401">
        <f t="shared" si="44"/>
        <v>0</v>
      </c>
      <c r="F140" s="1274" t="s">
        <v>2586</v>
      </c>
      <c r="G140" s="1314">
        <f t="shared" si="45"/>
        <v>0</v>
      </c>
      <c r="H140" s="1302"/>
      <c r="L140" s="1410">
        <f t="shared" si="47"/>
        <v>0</v>
      </c>
      <c r="O140" s="1366"/>
      <c r="P140" s="1314"/>
      <c r="Q140" s="1274"/>
      <c r="R140" s="1401"/>
      <c r="S140" s="1274"/>
      <c r="T140" s="1314"/>
    </row>
    <row r="141" spans="1:20">
      <c r="A141" s="1400">
        <f t="shared" si="43"/>
        <v>0</v>
      </c>
      <c r="B141" s="1366" t="s">
        <v>1626</v>
      </c>
      <c r="C141" s="1314">
        <f t="shared" si="46"/>
        <v>0</v>
      </c>
      <c r="D141" s="1274" t="s">
        <v>2588</v>
      </c>
      <c r="E141" s="1401">
        <f t="shared" si="44"/>
        <v>0</v>
      </c>
      <c r="F141" s="1274" t="s">
        <v>2586</v>
      </c>
      <c r="G141" s="1314">
        <f t="shared" si="45"/>
        <v>0</v>
      </c>
      <c r="H141" s="1302"/>
      <c r="L141" s="1410">
        <f t="shared" si="47"/>
        <v>0</v>
      </c>
      <c r="O141" s="1366"/>
      <c r="P141" s="1314"/>
      <c r="Q141" s="1274"/>
      <c r="R141" s="1401"/>
      <c r="S141" s="1274"/>
      <c r="T141" s="1314"/>
    </row>
    <row r="142" spans="1:20" ht="15.75" thickBot="1">
      <c r="A142" s="1400">
        <f t="shared" si="43"/>
        <v>0</v>
      </c>
      <c r="B142" s="1368" t="s">
        <v>1627</v>
      </c>
      <c r="C142" s="1314">
        <f t="shared" si="46"/>
        <v>0</v>
      </c>
      <c r="D142" s="1274" t="s">
        <v>2588</v>
      </c>
      <c r="E142" s="1401">
        <f t="shared" si="44"/>
        <v>0</v>
      </c>
      <c r="F142" s="1274" t="s">
        <v>2586</v>
      </c>
      <c r="G142" s="1314">
        <f t="shared" si="45"/>
        <v>0</v>
      </c>
      <c r="H142" s="1302"/>
      <c r="L142" s="1410">
        <f t="shared" si="47"/>
        <v>0</v>
      </c>
      <c r="O142" s="1368"/>
      <c r="P142" s="1314"/>
      <c r="Q142" s="1274"/>
      <c r="R142" s="1401"/>
      <c r="S142" s="1274"/>
      <c r="T142" s="1314"/>
    </row>
    <row r="143" spans="1:20" ht="15.75" thickTop="1">
      <c r="A143" s="1400">
        <f t="shared" si="43"/>
        <v>0</v>
      </c>
      <c r="B143" s="1369" t="s">
        <v>1628</v>
      </c>
      <c r="C143" s="1314">
        <f t="shared" si="46"/>
        <v>0</v>
      </c>
      <c r="D143" s="1274" t="s">
        <v>2588</v>
      </c>
      <c r="E143" s="1401">
        <f t="shared" si="44"/>
        <v>0</v>
      </c>
      <c r="F143" s="1274" t="s">
        <v>2586</v>
      </c>
      <c r="G143" s="1314">
        <f t="shared" si="45"/>
        <v>0</v>
      </c>
      <c r="H143" s="1302"/>
      <c r="L143" s="1410">
        <f t="shared" si="47"/>
        <v>0</v>
      </c>
      <c r="O143" s="1369"/>
      <c r="P143" s="1314"/>
      <c r="Q143" s="1274"/>
      <c r="R143" s="1401"/>
      <c r="S143" s="1274"/>
      <c r="T143" s="1314"/>
    </row>
    <row r="144" spans="1:20">
      <c r="A144" s="1400">
        <f t="shared" si="43"/>
        <v>0</v>
      </c>
      <c r="B144" s="1372" t="s">
        <v>1629</v>
      </c>
      <c r="C144" s="1314">
        <f t="shared" si="46"/>
        <v>0</v>
      </c>
      <c r="D144" s="1274" t="s">
        <v>2588</v>
      </c>
      <c r="E144" s="1401">
        <f t="shared" si="44"/>
        <v>0</v>
      </c>
      <c r="F144" s="1274" t="s">
        <v>2586</v>
      </c>
      <c r="G144" s="1314">
        <f t="shared" si="45"/>
        <v>0</v>
      </c>
      <c r="H144" s="1302"/>
      <c r="L144" s="1410">
        <f t="shared" si="47"/>
        <v>0</v>
      </c>
      <c r="O144" s="1372"/>
      <c r="P144" s="1314"/>
      <c r="Q144" s="1274"/>
      <c r="R144" s="1401"/>
      <c r="S144" s="1274"/>
      <c r="T144" s="1314"/>
    </row>
    <row r="145" spans="1:20">
      <c r="A145" s="1400">
        <f t="shared" si="43"/>
        <v>0</v>
      </c>
      <c r="B145" s="1372" t="s">
        <v>1630</v>
      </c>
      <c r="C145" s="1314">
        <f t="shared" si="46"/>
        <v>0</v>
      </c>
      <c r="D145" s="1274" t="s">
        <v>2588</v>
      </c>
      <c r="E145" s="1401">
        <f t="shared" si="44"/>
        <v>0</v>
      </c>
      <c r="F145" s="1274" t="s">
        <v>2586</v>
      </c>
      <c r="G145" s="1314">
        <f t="shared" si="45"/>
        <v>0</v>
      </c>
      <c r="H145" s="1302"/>
      <c r="L145" s="1410">
        <f t="shared" si="47"/>
        <v>0</v>
      </c>
      <c r="O145" s="1372"/>
      <c r="P145" s="1314"/>
      <c r="Q145" s="1274"/>
      <c r="R145" s="1401"/>
      <c r="S145" s="1274"/>
      <c r="T145" s="1314"/>
    </row>
    <row r="146" spans="1:20">
      <c r="A146" s="1400">
        <f t="shared" si="43"/>
        <v>0</v>
      </c>
      <c r="B146" s="1372" t="s">
        <v>1631</v>
      </c>
      <c r="C146" s="1314">
        <f t="shared" si="46"/>
        <v>0</v>
      </c>
      <c r="D146" s="1274" t="s">
        <v>2588</v>
      </c>
      <c r="E146" s="1401">
        <f t="shared" si="44"/>
        <v>0</v>
      </c>
      <c r="F146" s="1274" t="s">
        <v>2586</v>
      </c>
      <c r="G146" s="1314">
        <f t="shared" si="45"/>
        <v>0</v>
      </c>
      <c r="H146" s="1302"/>
      <c r="L146" s="1410">
        <f t="shared" si="47"/>
        <v>0</v>
      </c>
      <c r="O146" s="1372"/>
      <c r="P146" s="1314"/>
      <c r="Q146" s="1274"/>
      <c r="R146" s="1401"/>
      <c r="S146" s="1274"/>
      <c r="T146" s="1314"/>
    </row>
    <row r="147" spans="1:20">
      <c r="A147" s="1400">
        <f t="shared" si="43"/>
        <v>0</v>
      </c>
      <c r="B147" s="1372" t="s">
        <v>1632</v>
      </c>
      <c r="C147" s="1314">
        <f t="shared" si="46"/>
        <v>0</v>
      </c>
      <c r="D147" s="1274" t="s">
        <v>2588</v>
      </c>
      <c r="E147" s="1401">
        <f t="shared" si="44"/>
        <v>0</v>
      </c>
      <c r="F147" s="1274" t="s">
        <v>2586</v>
      </c>
      <c r="G147" s="1314">
        <f t="shared" si="45"/>
        <v>0</v>
      </c>
      <c r="H147" s="1302"/>
      <c r="L147" s="1410">
        <f t="shared" si="47"/>
        <v>0</v>
      </c>
      <c r="O147" s="1372"/>
      <c r="P147" s="1314"/>
      <c r="Q147" s="1274"/>
      <c r="R147" s="1401"/>
      <c r="S147" s="1274"/>
      <c r="T147" s="1314"/>
    </row>
    <row r="148" spans="1:20">
      <c r="A148" s="1400">
        <f t="shared" si="43"/>
        <v>0</v>
      </c>
      <c r="B148" s="1372" t="s">
        <v>1633</v>
      </c>
      <c r="C148" s="1314">
        <f t="shared" si="46"/>
        <v>0</v>
      </c>
      <c r="D148" s="1274" t="s">
        <v>2588</v>
      </c>
      <c r="E148" s="1401">
        <f t="shared" si="44"/>
        <v>0</v>
      </c>
      <c r="F148" s="1274" t="s">
        <v>2586</v>
      </c>
      <c r="G148" s="1314">
        <f t="shared" si="45"/>
        <v>0</v>
      </c>
      <c r="H148" s="1302"/>
      <c r="L148" s="1410">
        <f t="shared" si="47"/>
        <v>0</v>
      </c>
      <c r="O148" s="1372"/>
      <c r="P148" s="1314"/>
      <c r="Q148" s="1274"/>
      <c r="R148" s="1401"/>
      <c r="S148" s="1274"/>
      <c r="T148" s="1314"/>
    </row>
    <row r="149" spans="1:20">
      <c r="A149" s="1400">
        <f t="shared" si="43"/>
        <v>0</v>
      </c>
      <c r="B149" s="1372" t="s">
        <v>1634</v>
      </c>
      <c r="C149" s="1314">
        <f t="shared" si="46"/>
        <v>0</v>
      </c>
      <c r="D149" s="1274" t="s">
        <v>2588</v>
      </c>
      <c r="E149" s="1401">
        <f t="shared" si="44"/>
        <v>0</v>
      </c>
      <c r="F149" s="1274" t="s">
        <v>2586</v>
      </c>
      <c r="G149" s="1314">
        <f t="shared" si="45"/>
        <v>0</v>
      </c>
      <c r="H149" s="1302"/>
      <c r="L149" s="1410">
        <f t="shared" si="47"/>
        <v>0</v>
      </c>
      <c r="O149" s="1372"/>
      <c r="P149" s="1314"/>
      <c r="Q149" s="1274"/>
      <c r="R149" s="1401"/>
      <c r="S149" s="1274"/>
      <c r="T149" s="1314"/>
    </row>
    <row r="150" spans="1:20">
      <c r="A150" s="1400">
        <f t="shared" si="43"/>
        <v>0</v>
      </c>
      <c r="B150" s="1372" t="s">
        <v>1635</v>
      </c>
      <c r="C150" s="1314">
        <f t="shared" si="46"/>
        <v>0</v>
      </c>
      <c r="D150" s="1274" t="s">
        <v>2588</v>
      </c>
      <c r="E150" s="1401">
        <f t="shared" si="44"/>
        <v>0</v>
      </c>
      <c r="F150" s="1274" t="s">
        <v>2586</v>
      </c>
      <c r="G150" s="1314">
        <f t="shared" si="45"/>
        <v>0</v>
      </c>
      <c r="H150" s="1302"/>
      <c r="L150" s="1410">
        <f t="shared" si="47"/>
        <v>0</v>
      </c>
      <c r="O150" s="1372"/>
      <c r="P150" s="1314"/>
      <c r="Q150" s="1274"/>
      <c r="R150" s="1401"/>
      <c r="S150" s="1274"/>
      <c r="T150" s="1314"/>
    </row>
    <row r="151" spans="1:20">
      <c r="A151" s="1400">
        <f t="shared" si="43"/>
        <v>0</v>
      </c>
      <c r="B151" s="1372" t="s">
        <v>1636</v>
      </c>
      <c r="C151" s="1314">
        <f t="shared" si="46"/>
        <v>0</v>
      </c>
      <c r="D151" s="1274" t="s">
        <v>2588</v>
      </c>
      <c r="E151" s="1401">
        <f t="shared" si="44"/>
        <v>0</v>
      </c>
      <c r="F151" s="1274" t="s">
        <v>2586</v>
      </c>
      <c r="G151" s="1314">
        <f t="shared" si="45"/>
        <v>0</v>
      </c>
      <c r="H151" s="1302"/>
      <c r="L151" s="1410">
        <f t="shared" si="47"/>
        <v>0</v>
      </c>
      <c r="O151" s="1372"/>
      <c r="P151" s="1314"/>
      <c r="Q151" s="1274"/>
      <c r="R151" s="1401"/>
      <c r="S151" s="1274"/>
      <c r="T151" s="1314"/>
    </row>
    <row r="152" spans="1:20" ht="15.75" thickBot="1">
      <c r="A152" s="1400">
        <f t="shared" si="43"/>
        <v>0</v>
      </c>
      <c r="B152" s="1374" t="s">
        <v>1637</v>
      </c>
      <c r="C152" s="1314">
        <f t="shared" si="46"/>
        <v>0</v>
      </c>
      <c r="D152" s="1274" t="s">
        <v>2588</v>
      </c>
      <c r="E152" s="1401">
        <f t="shared" si="44"/>
        <v>0</v>
      </c>
      <c r="F152" s="1274" t="s">
        <v>2586</v>
      </c>
      <c r="G152" s="1314">
        <f t="shared" si="45"/>
        <v>0</v>
      </c>
      <c r="H152" s="1302"/>
      <c r="L152" s="1410">
        <f t="shared" si="47"/>
        <v>0</v>
      </c>
      <c r="O152" s="1374"/>
      <c r="P152" s="1314"/>
      <c r="Q152" s="1274"/>
      <c r="R152" s="1401"/>
      <c r="S152" s="1274"/>
      <c r="T152" s="1314"/>
    </row>
    <row r="153" spans="1:20" ht="15.75" thickTop="1">
      <c r="A153" s="1400">
        <f t="shared" si="43"/>
        <v>0</v>
      </c>
      <c r="B153" s="1376" t="s">
        <v>901</v>
      </c>
      <c r="C153" s="1314">
        <f t="shared" si="46"/>
        <v>0</v>
      </c>
      <c r="D153" s="1274" t="s">
        <v>2588</v>
      </c>
      <c r="E153" s="1401">
        <f t="shared" si="44"/>
        <v>0</v>
      </c>
      <c r="F153" s="1274" t="s">
        <v>2586</v>
      </c>
      <c r="G153" s="1314">
        <f t="shared" si="45"/>
        <v>0</v>
      </c>
      <c r="H153" s="1302"/>
      <c r="L153" s="1410">
        <f t="shared" si="47"/>
        <v>0</v>
      </c>
      <c r="O153" s="1376"/>
      <c r="P153" s="1314"/>
      <c r="Q153" s="1274"/>
      <c r="R153" s="1401"/>
      <c r="S153" s="1274"/>
      <c r="T153" s="1314"/>
    </row>
    <row r="154" spans="1:20">
      <c r="A154" s="1400">
        <f t="shared" si="43"/>
        <v>0</v>
      </c>
      <c r="B154" s="1379" t="s">
        <v>902</v>
      </c>
      <c r="C154" s="1314">
        <f t="shared" si="46"/>
        <v>0</v>
      </c>
      <c r="D154" s="1274" t="s">
        <v>2588</v>
      </c>
      <c r="E154" s="1401">
        <f t="shared" si="44"/>
        <v>0</v>
      </c>
      <c r="F154" s="1274" t="s">
        <v>2586</v>
      </c>
      <c r="G154" s="1314">
        <f t="shared" si="45"/>
        <v>0</v>
      </c>
      <c r="H154" s="1302"/>
      <c r="L154" s="1410">
        <f t="shared" si="47"/>
        <v>0</v>
      </c>
      <c r="O154" s="1379"/>
      <c r="P154" s="1314"/>
      <c r="Q154" s="1274"/>
      <c r="R154" s="1401"/>
      <c r="S154" s="1274"/>
      <c r="T154" s="1314"/>
    </row>
    <row r="155" spans="1:20">
      <c r="A155" s="1400">
        <f t="shared" si="43"/>
        <v>0</v>
      </c>
      <c r="B155" s="1379" t="s">
        <v>1126</v>
      </c>
      <c r="C155" s="1314">
        <f t="shared" si="46"/>
        <v>0</v>
      </c>
      <c r="D155" s="1274" t="s">
        <v>2588</v>
      </c>
      <c r="E155" s="1401">
        <f t="shared" si="44"/>
        <v>0</v>
      </c>
      <c r="F155" s="1274" t="s">
        <v>2586</v>
      </c>
      <c r="G155" s="1314">
        <f t="shared" si="45"/>
        <v>0</v>
      </c>
      <c r="H155" s="1302"/>
      <c r="L155" s="1410">
        <f t="shared" si="47"/>
        <v>0</v>
      </c>
      <c r="O155" s="1379"/>
      <c r="P155" s="1314"/>
      <c r="Q155" s="1274"/>
      <c r="R155" s="1401"/>
      <c r="S155" s="1274"/>
      <c r="T155" s="1314"/>
    </row>
    <row r="156" spans="1:20" ht="15.75" thickBot="1">
      <c r="A156" s="1400">
        <f t="shared" si="43"/>
        <v>0</v>
      </c>
      <c r="B156" s="1382" t="s">
        <v>40</v>
      </c>
      <c r="C156" s="1314">
        <f t="shared" si="46"/>
        <v>0</v>
      </c>
      <c r="D156" s="1274" t="s">
        <v>2588</v>
      </c>
      <c r="E156" s="1401">
        <f t="shared" si="44"/>
        <v>0</v>
      </c>
      <c r="F156" s="1274" t="s">
        <v>2586</v>
      </c>
      <c r="G156" s="1314">
        <f t="shared" si="45"/>
        <v>0</v>
      </c>
      <c r="H156" s="1302"/>
      <c r="L156" s="1410">
        <f t="shared" si="47"/>
        <v>0</v>
      </c>
      <c r="O156" s="1382"/>
      <c r="P156" s="1314"/>
      <c r="Q156" s="1274"/>
      <c r="R156" s="1401"/>
      <c r="S156" s="1274"/>
      <c r="T156" s="1314"/>
    </row>
    <row r="157" spans="1:20" ht="15.75" thickTop="1">
      <c r="A157" s="1400">
        <f t="shared" si="43"/>
        <v>0</v>
      </c>
      <c r="B157" s="1384" t="s">
        <v>1240</v>
      </c>
      <c r="C157" s="1314">
        <f t="shared" si="46"/>
        <v>0</v>
      </c>
      <c r="D157" s="1274" t="s">
        <v>2588</v>
      </c>
      <c r="E157" s="1401">
        <f t="shared" si="44"/>
        <v>0</v>
      </c>
      <c r="F157" s="1274" t="s">
        <v>2586</v>
      </c>
      <c r="G157" s="1314">
        <f t="shared" si="45"/>
        <v>0</v>
      </c>
      <c r="H157" s="1302"/>
      <c r="L157" s="1410">
        <f t="shared" si="47"/>
        <v>0</v>
      </c>
      <c r="O157" s="1384"/>
      <c r="P157" s="1314"/>
      <c r="Q157" s="1274"/>
      <c r="R157" s="1401"/>
      <c r="S157" s="1274"/>
      <c r="T157" s="1314"/>
    </row>
    <row r="158" spans="1:20">
      <c r="A158" s="1400">
        <f t="shared" si="43"/>
        <v>0</v>
      </c>
      <c r="B158" s="1385" t="s">
        <v>1241</v>
      </c>
      <c r="C158" s="1314">
        <f t="shared" si="46"/>
        <v>0</v>
      </c>
      <c r="D158" s="1274" t="s">
        <v>2588</v>
      </c>
      <c r="E158" s="1401">
        <f t="shared" si="44"/>
        <v>0</v>
      </c>
      <c r="F158" s="1274" t="s">
        <v>2586</v>
      </c>
      <c r="G158" s="1314">
        <f t="shared" si="45"/>
        <v>0</v>
      </c>
      <c r="H158" s="1302"/>
      <c r="L158" s="1410">
        <f t="shared" si="47"/>
        <v>0</v>
      </c>
      <c r="O158" s="1385"/>
      <c r="P158" s="1314"/>
      <c r="Q158" s="1274"/>
      <c r="R158" s="1401"/>
      <c r="S158" s="1274"/>
      <c r="T158" s="1314"/>
    </row>
    <row r="159" spans="1:20">
      <c r="A159" s="1400">
        <f t="shared" si="43"/>
        <v>0</v>
      </c>
      <c r="B159" s="1385" t="s">
        <v>1242</v>
      </c>
      <c r="C159" s="1314">
        <f t="shared" si="46"/>
        <v>0</v>
      </c>
      <c r="D159" s="1274" t="s">
        <v>2588</v>
      </c>
      <c r="E159" s="1401">
        <f t="shared" si="44"/>
        <v>0</v>
      </c>
      <c r="F159" s="1274" t="s">
        <v>2586</v>
      </c>
      <c r="G159" s="1314">
        <f t="shared" si="45"/>
        <v>0</v>
      </c>
      <c r="H159" s="1302"/>
      <c r="L159" s="1410">
        <f t="shared" si="47"/>
        <v>0</v>
      </c>
      <c r="O159" s="1385"/>
      <c r="P159" s="1314"/>
      <c r="Q159" s="1274"/>
      <c r="R159" s="1401"/>
      <c r="S159" s="1274"/>
      <c r="T159" s="1314"/>
    </row>
    <row r="160" spans="1:20">
      <c r="A160" s="1400">
        <f t="shared" si="43"/>
        <v>0</v>
      </c>
      <c r="B160" s="1385" t="s">
        <v>1243</v>
      </c>
      <c r="C160" s="1314">
        <f t="shared" si="46"/>
        <v>0</v>
      </c>
      <c r="D160" s="1274" t="s">
        <v>2588</v>
      </c>
      <c r="E160" s="1401">
        <f t="shared" si="44"/>
        <v>0</v>
      </c>
      <c r="F160" s="1274" t="s">
        <v>2586</v>
      </c>
      <c r="G160" s="1314">
        <f t="shared" si="45"/>
        <v>0</v>
      </c>
      <c r="H160" s="1302"/>
      <c r="L160" s="1410">
        <f t="shared" si="47"/>
        <v>0</v>
      </c>
      <c r="O160" s="1385"/>
      <c r="P160" s="1314"/>
      <c r="Q160" s="1274"/>
      <c r="R160" s="1401"/>
      <c r="S160" s="1274"/>
      <c r="T160" s="1314"/>
    </row>
    <row r="161" spans="1:37">
      <c r="A161" s="1400">
        <f t="shared" si="43"/>
        <v>0</v>
      </c>
      <c r="B161" s="1385" t="s">
        <v>1244</v>
      </c>
      <c r="C161" s="1314">
        <f t="shared" si="46"/>
        <v>0</v>
      </c>
      <c r="D161" s="1274" t="s">
        <v>2588</v>
      </c>
      <c r="E161" s="1401">
        <f t="shared" si="44"/>
        <v>0</v>
      </c>
      <c r="F161" s="1274" t="s">
        <v>2586</v>
      </c>
      <c r="G161" s="1314">
        <f t="shared" si="45"/>
        <v>0</v>
      </c>
      <c r="H161" s="1302"/>
      <c r="L161" s="1410">
        <f t="shared" si="47"/>
        <v>0</v>
      </c>
      <c r="O161" s="1385"/>
      <c r="P161" s="1314"/>
      <c r="Q161" s="1274"/>
      <c r="R161" s="1401"/>
      <c r="S161" s="1274"/>
      <c r="T161" s="1314"/>
    </row>
    <row r="162" spans="1:37">
      <c r="A162" s="1400">
        <f t="shared" si="43"/>
        <v>0</v>
      </c>
      <c r="B162" s="1385" t="s">
        <v>1245</v>
      </c>
      <c r="C162" s="1314">
        <f t="shared" si="46"/>
        <v>0</v>
      </c>
      <c r="D162" s="1274" t="s">
        <v>2588</v>
      </c>
      <c r="E162" s="1401">
        <f t="shared" si="44"/>
        <v>0</v>
      </c>
      <c r="F162" s="1274" t="s">
        <v>2586</v>
      </c>
      <c r="G162" s="1314">
        <f t="shared" si="45"/>
        <v>0</v>
      </c>
      <c r="H162" s="1302"/>
      <c r="L162" s="1410">
        <f t="shared" si="47"/>
        <v>0</v>
      </c>
      <c r="O162" s="1385"/>
      <c r="P162" s="1314"/>
      <c r="Q162" s="1274"/>
      <c r="R162" s="1401"/>
      <c r="S162" s="1274"/>
      <c r="T162" s="1314"/>
    </row>
    <row r="163" spans="1:37" ht="15.75" thickBot="1">
      <c r="G163" s="1400">
        <f>SUM(G115:G162)</f>
        <v>0</v>
      </c>
      <c r="T163" s="1400"/>
    </row>
    <row r="164" spans="1:37" ht="15.75" thickBot="1">
      <c r="B164" s="1260" t="s">
        <v>2589</v>
      </c>
      <c r="C164" s="1328">
        <f>S12</f>
        <v>0</v>
      </c>
      <c r="E164" s="1409"/>
      <c r="F164" s="1409"/>
      <c r="G164" s="1409"/>
      <c r="H164" s="1409"/>
      <c r="J164" s="1409"/>
      <c r="K164" s="1328"/>
      <c r="L164" s="1409"/>
      <c r="M164" s="1409"/>
      <c r="N164" s="1409"/>
      <c r="O164" s="1409"/>
      <c r="P164" s="1409"/>
      <c r="Q164" s="1409"/>
      <c r="S164" s="1409"/>
      <c r="T164" s="1328"/>
      <c r="U164" s="1409"/>
      <c r="V164" s="1409"/>
      <c r="W164" s="1409"/>
      <c r="X164" s="1409"/>
      <c r="Y164" s="1409"/>
      <c r="Z164" s="1409"/>
      <c r="AB164" s="1411"/>
      <c r="AC164" s="1328"/>
      <c r="AD164" s="1411"/>
      <c r="AE164" s="1411"/>
      <c r="AF164" s="1411"/>
      <c r="AG164" s="1411"/>
      <c r="AH164" s="1411"/>
      <c r="AI164" s="1411"/>
    </row>
    <row r="165" spans="1:37" ht="15.75" thickBot="1">
      <c r="A165" s="1258" t="s">
        <v>2590</v>
      </c>
      <c r="B165" s="1258" t="s">
        <v>2591</v>
      </c>
      <c r="G165" s="1316">
        <v>1</v>
      </c>
      <c r="H165" s="1316" t="s">
        <v>2592</v>
      </c>
      <c r="J165" s="1329" t="s">
        <v>843</v>
      </c>
      <c r="K165" s="1314" t="s">
        <v>998</v>
      </c>
      <c r="L165" s="1274" t="s">
        <v>2593</v>
      </c>
      <c r="M165" s="1401" t="s">
        <v>2594</v>
      </c>
      <c r="N165" s="1258" t="s">
        <v>2595</v>
      </c>
      <c r="O165" s="1412" t="s">
        <v>2565</v>
      </c>
      <c r="P165" s="1316"/>
      <c r="X165" s="1316"/>
      <c r="Y165" s="1316"/>
      <c r="AG165" s="1316"/>
      <c r="AH165" s="1316"/>
    </row>
    <row r="166" spans="1:37" ht="16.5" thickTop="1" thickBot="1">
      <c r="A166" s="1400">
        <f>D13</f>
        <v>20</v>
      </c>
      <c r="B166" s="1329" t="s">
        <v>2528</v>
      </c>
      <c r="C166" s="1314">
        <f>C$164</f>
        <v>0</v>
      </c>
      <c r="D166" s="1274" t="s">
        <v>2588</v>
      </c>
      <c r="E166" s="1401">
        <f>G65</f>
        <v>0</v>
      </c>
      <c r="F166" s="1274" t="s">
        <v>2586</v>
      </c>
      <c r="G166" s="1314">
        <f>C166*E166</f>
        <v>0</v>
      </c>
      <c r="H166" s="1302">
        <f t="shared" ref="H166:H213" si="48">IF(I166&gt;A166,A166,I166)</f>
        <v>0</v>
      </c>
      <c r="I166" s="1304">
        <f>IF(G217&lt;0,G166+G217,G166)</f>
        <v>0</v>
      </c>
      <c r="J166" s="1329"/>
      <c r="K166" s="1314"/>
      <c r="L166" s="1274"/>
      <c r="M166" s="1401"/>
      <c r="N166" s="1259">
        <f>H166</f>
        <v>0</v>
      </c>
      <c r="O166" s="1314"/>
      <c r="P166" s="1302"/>
      <c r="S166" s="1329"/>
      <c r="T166" s="1314"/>
      <c r="U166" s="1274"/>
      <c r="V166" s="1401"/>
      <c r="W166" s="1274"/>
      <c r="X166" s="1314"/>
      <c r="Y166" s="1302"/>
      <c r="AB166" s="1329"/>
      <c r="AC166" s="1314"/>
      <c r="AD166" s="1274"/>
      <c r="AE166" s="1401"/>
      <c r="AF166" s="1274"/>
      <c r="AG166" s="1314"/>
      <c r="AH166" s="1302"/>
      <c r="AI166" s="1411"/>
      <c r="AJ166" s="1400"/>
      <c r="AK166" s="1285"/>
    </row>
    <row r="167" spans="1:37" ht="15.75" thickTop="1">
      <c r="A167" s="1400">
        <f t="shared" ref="A167:A213" si="49">D14</f>
        <v>20</v>
      </c>
      <c r="B167" s="1345" t="s">
        <v>164</v>
      </c>
      <c r="C167" s="1314">
        <f t="shared" ref="C167:C213" si="50">C$164</f>
        <v>0</v>
      </c>
      <c r="D167" s="1274" t="s">
        <v>2588</v>
      </c>
      <c r="E167" s="1401">
        <f t="shared" ref="E167:E213" si="51">G66</f>
        <v>0</v>
      </c>
      <c r="F167" s="1274" t="s">
        <v>2586</v>
      </c>
      <c r="G167" s="1314">
        <f t="shared" ref="G167:G213" si="52">C167*E167</f>
        <v>0</v>
      </c>
      <c r="H167" s="1302">
        <f t="shared" si="48"/>
        <v>0</v>
      </c>
      <c r="I167" s="1304">
        <f>IF(G218&lt;0,G167+G218,G167)</f>
        <v>0</v>
      </c>
      <c r="J167" s="1937">
        <f>H168+H169</f>
        <v>0</v>
      </c>
      <c r="K167" s="1314"/>
      <c r="M167" s="1401"/>
      <c r="N167" s="1259">
        <f t="shared" ref="N167:N213" si="53">H167</f>
        <v>0</v>
      </c>
      <c r="P167" s="1302"/>
      <c r="S167" s="1345"/>
      <c r="T167" s="1314"/>
      <c r="U167" s="1274"/>
      <c r="V167" s="1401"/>
      <c r="W167" s="1274"/>
      <c r="X167" s="1314"/>
      <c r="Y167" s="1302"/>
      <c r="AB167" s="1345"/>
      <c r="AC167" s="1314"/>
      <c r="AD167" s="1274"/>
      <c r="AE167" s="1401"/>
      <c r="AF167" s="1274"/>
      <c r="AG167" s="1314"/>
      <c r="AH167" s="1302"/>
      <c r="AI167" s="1411"/>
      <c r="AJ167" s="1400"/>
      <c r="AK167" s="1285"/>
    </row>
    <row r="168" spans="1:37">
      <c r="A168" s="1400">
        <f t="shared" si="49"/>
        <v>20</v>
      </c>
      <c r="B168" s="1349" t="s">
        <v>165</v>
      </c>
      <c r="C168" s="1314">
        <f t="shared" si="50"/>
        <v>0</v>
      </c>
      <c r="D168" s="1274" t="s">
        <v>2588</v>
      </c>
      <c r="E168" s="1401">
        <f t="shared" si="51"/>
        <v>0</v>
      </c>
      <c r="F168" s="1274" t="s">
        <v>2586</v>
      </c>
      <c r="G168" s="1314">
        <f t="shared" si="52"/>
        <v>0</v>
      </c>
      <c r="H168" s="1302">
        <f t="shared" si="48"/>
        <v>0</v>
      </c>
      <c r="I168" s="1304">
        <f t="shared" ref="I168:I213" si="54">IF(G219&lt;0,G168+G219,G168)</f>
        <v>0</v>
      </c>
      <c r="J168" s="1938"/>
      <c r="K168" s="1314">
        <f>IF(A15&gt;D15,D15,A15)</f>
        <v>0</v>
      </c>
      <c r="L168" s="1413">
        <f>IF((K168+K169)&lt;=0,0,K168/(K168+K169))</f>
        <v>0</v>
      </c>
      <c r="M168" s="1401">
        <f>H$168*L168</f>
        <v>0</v>
      </c>
      <c r="N168" s="1414">
        <f>M168</f>
        <v>0</v>
      </c>
      <c r="O168" s="1314">
        <f>M168+M169</f>
        <v>0</v>
      </c>
      <c r="P168" s="1302"/>
      <c r="S168" s="1349"/>
      <c r="T168" s="1314"/>
      <c r="U168" s="1274"/>
      <c r="V168" s="1401"/>
      <c r="W168" s="1274"/>
      <c r="X168" s="1314"/>
      <c r="Y168" s="1302"/>
      <c r="AB168" s="1349"/>
      <c r="AC168" s="1314"/>
      <c r="AD168" s="1274"/>
      <c r="AE168" s="1401"/>
      <c r="AF168" s="1274"/>
      <c r="AG168" s="1314"/>
      <c r="AH168" s="1302"/>
      <c r="AI168" s="1411"/>
      <c r="AJ168" s="1400"/>
      <c r="AK168" s="1285"/>
    </row>
    <row r="169" spans="1:37">
      <c r="A169" s="1400">
        <f t="shared" si="49"/>
        <v>20</v>
      </c>
      <c r="B169" s="1351" t="s">
        <v>2529</v>
      </c>
      <c r="C169" s="1314">
        <f t="shared" si="50"/>
        <v>0</v>
      </c>
      <c r="D169" s="1274" t="s">
        <v>2588</v>
      </c>
      <c r="E169" s="1401">
        <f t="shared" si="51"/>
        <v>0</v>
      </c>
      <c r="F169" s="1274" t="s">
        <v>2586</v>
      </c>
      <c r="G169" s="1314">
        <f t="shared" si="52"/>
        <v>0</v>
      </c>
      <c r="H169" s="1302">
        <f t="shared" si="48"/>
        <v>0</v>
      </c>
      <c r="I169" s="1304">
        <f t="shared" si="54"/>
        <v>0</v>
      </c>
      <c r="J169" s="1939"/>
      <c r="K169" s="1314">
        <f>IF(A16&gt;D16,D16,A16)</f>
        <v>0</v>
      </c>
      <c r="L169" s="1413">
        <f>IF((K168+K169)&lt;=0,0,K169/(K168+K169))</f>
        <v>0</v>
      </c>
      <c r="M169" s="1401">
        <f>H$168*L169</f>
        <v>0</v>
      </c>
      <c r="N169" s="1414">
        <f>M169</f>
        <v>0</v>
      </c>
      <c r="O169" s="1314"/>
      <c r="P169" s="1302"/>
      <c r="S169" s="1349"/>
      <c r="T169" s="1314"/>
      <c r="U169" s="1274"/>
      <c r="V169" s="1401"/>
      <c r="W169" s="1274"/>
      <c r="X169" s="1314"/>
      <c r="Y169" s="1302"/>
      <c r="AB169" s="1349"/>
      <c r="AC169" s="1314"/>
      <c r="AD169" s="1274"/>
      <c r="AE169" s="1401"/>
      <c r="AF169" s="1274"/>
      <c r="AG169" s="1314"/>
      <c r="AH169" s="1302"/>
      <c r="AI169" s="1411"/>
      <c r="AJ169" s="1400"/>
      <c r="AK169" s="1285"/>
    </row>
    <row r="170" spans="1:37">
      <c r="A170" s="1400">
        <f t="shared" si="49"/>
        <v>15</v>
      </c>
      <c r="B170" s="1353" t="s">
        <v>934</v>
      </c>
      <c r="C170" s="1314">
        <f t="shared" si="50"/>
        <v>0</v>
      </c>
      <c r="D170" s="1274" t="s">
        <v>2588</v>
      </c>
      <c r="E170" s="1401">
        <f t="shared" si="51"/>
        <v>0</v>
      </c>
      <c r="F170" s="1274" t="s">
        <v>2586</v>
      </c>
      <c r="G170" s="1314">
        <f t="shared" si="52"/>
        <v>0</v>
      </c>
      <c r="H170" s="1302">
        <f t="shared" si="48"/>
        <v>0</v>
      </c>
      <c r="I170" s="1304">
        <f t="shared" si="54"/>
        <v>0</v>
      </c>
      <c r="J170" s="1937">
        <f>H171+H172</f>
        <v>0</v>
      </c>
      <c r="K170" s="1314"/>
      <c r="M170" s="1401"/>
      <c r="N170" s="1259">
        <f t="shared" si="53"/>
        <v>0</v>
      </c>
      <c r="P170" s="1302"/>
      <c r="S170" s="1353"/>
      <c r="T170" s="1314"/>
      <c r="U170" s="1274"/>
      <c r="V170" s="1401"/>
      <c r="W170" s="1274"/>
      <c r="X170" s="1314"/>
      <c r="Y170" s="1302"/>
      <c r="AB170" s="1353"/>
      <c r="AC170" s="1314"/>
      <c r="AD170" s="1274"/>
      <c r="AE170" s="1401"/>
      <c r="AF170" s="1274"/>
      <c r="AG170" s="1314"/>
      <c r="AH170" s="1302"/>
      <c r="AI170" s="1411"/>
      <c r="AJ170" s="1400"/>
      <c r="AK170" s="1285"/>
    </row>
    <row r="171" spans="1:37">
      <c r="A171" s="1400">
        <f t="shared" si="49"/>
        <v>15</v>
      </c>
      <c r="B171" s="1353" t="s">
        <v>935</v>
      </c>
      <c r="C171" s="1314">
        <f t="shared" si="50"/>
        <v>0</v>
      </c>
      <c r="D171" s="1274" t="s">
        <v>2588</v>
      </c>
      <c r="E171" s="1401">
        <f t="shared" si="51"/>
        <v>0</v>
      </c>
      <c r="F171" s="1274" t="s">
        <v>2586</v>
      </c>
      <c r="G171" s="1314">
        <f t="shared" si="52"/>
        <v>0</v>
      </c>
      <c r="H171" s="1302">
        <f t="shared" si="48"/>
        <v>0</v>
      </c>
      <c r="I171" s="1304">
        <f t="shared" si="54"/>
        <v>0</v>
      </c>
      <c r="J171" s="1938"/>
      <c r="K171" s="1314">
        <f>IF(A18&gt;D18,D18,A18)</f>
        <v>0</v>
      </c>
      <c r="L171" s="1413">
        <f>IF((K171+K172)&lt;=0,0,K171/(K171+K172))</f>
        <v>0</v>
      </c>
      <c r="M171" s="1401">
        <f>H$171*L171</f>
        <v>0</v>
      </c>
      <c r="N171" s="1414">
        <f>M171</f>
        <v>0</v>
      </c>
      <c r="O171" s="1314">
        <f>M171+M172</f>
        <v>0</v>
      </c>
      <c r="P171" s="1302"/>
      <c r="S171" s="1353"/>
      <c r="T171" s="1314"/>
      <c r="U171" s="1274"/>
      <c r="V171" s="1401"/>
      <c r="W171" s="1274"/>
      <c r="X171" s="1314"/>
      <c r="Y171" s="1302"/>
      <c r="AB171" s="1353"/>
      <c r="AC171" s="1314"/>
      <c r="AD171" s="1274"/>
      <c r="AE171" s="1401"/>
      <c r="AF171" s="1274"/>
      <c r="AG171" s="1314"/>
      <c r="AH171" s="1302"/>
      <c r="AI171" s="1411"/>
      <c r="AJ171" s="1400"/>
      <c r="AK171" s="1285"/>
    </row>
    <row r="172" spans="1:37">
      <c r="A172" s="1400">
        <f t="shared" si="49"/>
        <v>15</v>
      </c>
      <c r="B172" s="1356" t="s">
        <v>2530</v>
      </c>
      <c r="C172" s="1314">
        <f t="shared" si="50"/>
        <v>0</v>
      </c>
      <c r="D172" s="1274" t="s">
        <v>2588</v>
      </c>
      <c r="E172" s="1401">
        <f t="shared" si="51"/>
        <v>0</v>
      </c>
      <c r="F172" s="1274" t="s">
        <v>2586</v>
      </c>
      <c r="G172" s="1314">
        <f t="shared" si="52"/>
        <v>0</v>
      </c>
      <c r="H172" s="1302">
        <f t="shared" si="48"/>
        <v>0</v>
      </c>
      <c r="I172" s="1304">
        <f t="shared" si="54"/>
        <v>0</v>
      </c>
      <c r="J172" s="1939"/>
      <c r="K172" s="1314">
        <f>IF(A19&gt;D19,D19,A19)</f>
        <v>0</v>
      </c>
      <c r="L172" s="1413">
        <f>IF((K171+K172)&lt;=0,0,K172/(K171+K172))</f>
        <v>0</v>
      </c>
      <c r="M172" s="1401">
        <f>H$171*L172</f>
        <v>0</v>
      </c>
      <c r="N172" s="1414">
        <f>M172</f>
        <v>0</v>
      </c>
      <c r="O172" s="1314"/>
      <c r="P172" s="1302"/>
      <c r="S172" s="1353"/>
      <c r="T172" s="1314"/>
      <c r="U172" s="1274"/>
      <c r="V172" s="1401"/>
      <c r="W172" s="1274"/>
      <c r="X172" s="1314"/>
      <c r="Y172" s="1302"/>
      <c r="AB172" s="1353"/>
      <c r="AC172" s="1314"/>
      <c r="AD172" s="1274"/>
      <c r="AE172" s="1401"/>
      <c r="AF172" s="1274"/>
      <c r="AG172" s="1314"/>
      <c r="AH172" s="1302"/>
      <c r="AI172" s="1411"/>
      <c r="AJ172" s="1400"/>
      <c r="AK172" s="1285"/>
    </row>
    <row r="173" spans="1:37">
      <c r="A173" s="1400">
        <f t="shared" si="49"/>
        <v>15</v>
      </c>
      <c r="B173" s="1349" t="s">
        <v>936</v>
      </c>
      <c r="C173" s="1314">
        <f t="shared" si="50"/>
        <v>0</v>
      </c>
      <c r="D173" s="1274" t="s">
        <v>2588</v>
      </c>
      <c r="E173" s="1401">
        <f t="shared" si="51"/>
        <v>0</v>
      </c>
      <c r="F173" s="1274" t="s">
        <v>2586</v>
      </c>
      <c r="G173" s="1314">
        <f t="shared" si="52"/>
        <v>0</v>
      </c>
      <c r="H173" s="1302">
        <f t="shared" si="48"/>
        <v>0</v>
      </c>
      <c r="I173" s="1304">
        <f t="shared" si="54"/>
        <v>0</v>
      </c>
      <c r="J173" s="1937">
        <f>H174+H175</f>
        <v>0</v>
      </c>
      <c r="K173" s="1314"/>
      <c r="M173" s="1401"/>
      <c r="N173" s="1259">
        <f t="shared" si="53"/>
        <v>0</v>
      </c>
      <c r="P173" s="1302"/>
      <c r="S173" s="1349"/>
      <c r="T173" s="1314"/>
      <c r="U173" s="1274"/>
      <c r="V173" s="1401"/>
      <c r="W173" s="1274"/>
      <c r="X173" s="1314"/>
      <c r="Y173" s="1302"/>
      <c r="AB173" s="1349"/>
      <c r="AC173" s="1314"/>
      <c r="AD173" s="1274"/>
      <c r="AE173" s="1401"/>
      <c r="AF173" s="1274"/>
      <c r="AG173" s="1314"/>
      <c r="AH173" s="1302"/>
      <c r="AI173" s="1411"/>
      <c r="AJ173" s="1400"/>
      <c r="AK173" s="1285"/>
    </row>
    <row r="174" spans="1:37">
      <c r="A174" s="1400">
        <f t="shared" si="49"/>
        <v>15</v>
      </c>
      <c r="B174" s="1349" t="s">
        <v>937</v>
      </c>
      <c r="C174" s="1314">
        <f t="shared" si="50"/>
        <v>0</v>
      </c>
      <c r="D174" s="1274" t="s">
        <v>2588</v>
      </c>
      <c r="E174" s="1401">
        <f t="shared" si="51"/>
        <v>0</v>
      </c>
      <c r="F174" s="1274" t="s">
        <v>2586</v>
      </c>
      <c r="G174" s="1314">
        <f t="shared" si="52"/>
        <v>0</v>
      </c>
      <c r="H174" s="1302">
        <f t="shared" si="48"/>
        <v>0</v>
      </c>
      <c r="I174" s="1304">
        <f t="shared" si="54"/>
        <v>0</v>
      </c>
      <c r="J174" s="1938"/>
      <c r="K174" s="1314">
        <f>IF(A21&gt;D21,D21,A21)</f>
        <v>0</v>
      </c>
      <c r="L174" s="1413">
        <f>IF((K174+K175)&lt;=0,0,K174/(K174+K175))</f>
        <v>0</v>
      </c>
      <c r="M174" s="1401">
        <f>H$174*L174</f>
        <v>0</v>
      </c>
      <c r="N174" s="1414">
        <f>M174</f>
        <v>0</v>
      </c>
      <c r="O174" s="1314">
        <f>M174+M175</f>
        <v>0</v>
      </c>
      <c r="P174" s="1302"/>
      <c r="S174" s="1349"/>
      <c r="T174" s="1314"/>
      <c r="U174" s="1274"/>
      <c r="V174" s="1401"/>
      <c r="W174" s="1274"/>
      <c r="X174" s="1314"/>
      <c r="Y174" s="1302"/>
      <c r="AB174" s="1349"/>
      <c r="AC174" s="1314"/>
      <c r="AD174" s="1274"/>
      <c r="AE174" s="1401"/>
      <c r="AF174" s="1274"/>
      <c r="AG174" s="1314"/>
      <c r="AH174" s="1302"/>
      <c r="AI174" s="1411"/>
      <c r="AJ174" s="1400"/>
      <c r="AK174" s="1285"/>
    </row>
    <row r="175" spans="1:37">
      <c r="A175" s="1400">
        <f t="shared" si="49"/>
        <v>15</v>
      </c>
      <c r="B175" s="1351" t="s">
        <v>2531</v>
      </c>
      <c r="C175" s="1314">
        <f t="shared" si="50"/>
        <v>0</v>
      </c>
      <c r="D175" s="1274" t="s">
        <v>2588</v>
      </c>
      <c r="E175" s="1401">
        <f t="shared" si="51"/>
        <v>0</v>
      </c>
      <c r="F175" s="1274" t="s">
        <v>2586</v>
      </c>
      <c r="G175" s="1314">
        <f t="shared" si="52"/>
        <v>0</v>
      </c>
      <c r="H175" s="1302">
        <f t="shared" si="48"/>
        <v>0</v>
      </c>
      <c r="I175" s="1304">
        <f t="shared" si="54"/>
        <v>0</v>
      </c>
      <c r="J175" s="1939"/>
      <c r="K175" s="1314">
        <f>IF(A22&gt;D22,D22,A22)</f>
        <v>0</v>
      </c>
      <c r="L175" s="1413">
        <f>IF((K174+K175)&lt;=0,0,K175/(K174+K175))</f>
        <v>0</v>
      </c>
      <c r="M175" s="1401">
        <f>H$174*L175</f>
        <v>0</v>
      </c>
      <c r="N175" s="1414">
        <f>M175</f>
        <v>0</v>
      </c>
      <c r="O175" s="1314"/>
      <c r="P175" s="1302"/>
      <c r="S175" s="1349"/>
      <c r="T175" s="1314"/>
      <c r="U175" s="1274"/>
      <c r="V175" s="1401"/>
      <c r="W175" s="1274"/>
      <c r="X175" s="1314"/>
      <c r="Y175" s="1302"/>
      <c r="AB175" s="1349"/>
      <c r="AC175" s="1314"/>
      <c r="AD175" s="1274"/>
      <c r="AE175" s="1401"/>
      <c r="AF175" s="1274"/>
      <c r="AG175" s="1314"/>
      <c r="AH175" s="1302"/>
      <c r="AI175" s="1411"/>
      <c r="AJ175" s="1400"/>
      <c r="AK175" s="1285"/>
    </row>
    <row r="176" spans="1:37">
      <c r="A176" s="1400">
        <f t="shared" si="49"/>
        <v>10</v>
      </c>
      <c r="B176" s="1353" t="s">
        <v>1178</v>
      </c>
      <c r="C176" s="1314">
        <f t="shared" si="50"/>
        <v>0</v>
      </c>
      <c r="D176" s="1274" t="s">
        <v>2588</v>
      </c>
      <c r="E176" s="1401">
        <f t="shared" si="51"/>
        <v>0</v>
      </c>
      <c r="F176" s="1274" t="s">
        <v>2586</v>
      </c>
      <c r="G176" s="1314">
        <f t="shared" si="52"/>
        <v>0</v>
      </c>
      <c r="H176" s="1302">
        <f t="shared" si="48"/>
        <v>0</v>
      </c>
      <c r="I176" s="1304">
        <f t="shared" si="54"/>
        <v>0</v>
      </c>
      <c r="J176" s="1937">
        <f>H177+H178</f>
        <v>0</v>
      </c>
      <c r="K176" s="1314"/>
      <c r="M176" s="1401"/>
      <c r="N176" s="1259">
        <f t="shared" si="53"/>
        <v>0</v>
      </c>
      <c r="P176" s="1302"/>
      <c r="S176" s="1353"/>
      <c r="T176" s="1314"/>
      <c r="U176" s="1274"/>
      <c r="V176" s="1401"/>
      <c r="W176" s="1274"/>
      <c r="X176" s="1314"/>
      <c r="Y176" s="1302"/>
      <c r="AB176" s="1353"/>
      <c r="AC176" s="1314"/>
      <c r="AD176" s="1274"/>
      <c r="AE176" s="1401"/>
      <c r="AF176" s="1274"/>
      <c r="AG176" s="1314"/>
      <c r="AH176" s="1302"/>
      <c r="AI176" s="1411"/>
      <c r="AJ176" s="1400"/>
      <c r="AK176" s="1285"/>
    </row>
    <row r="177" spans="1:37">
      <c r="A177" s="1400">
        <f t="shared" si="49"/>
        <v>10</v>
      </c>
      <c r="B177" s="1357" t="s">
        <v>1179</v>
      </c>
      <c r="C177" s="1314">
        <f t="shared" si="50"/>
        <v>0</v>
      </c>
      <c r="D177" s="1274" t="s">
        <v>2588</v>
      </c>
      <c r="E177" s="1401">
        <f t="shared" si="51"/>
        <v>0</v>
      </c>
      <c r="F177" s="1274" t="s">
        <v>2586</v>
      </c>
      <c r="G177" s="1314">
        <f t="shared" si="52"/>
        <v>0</v>
      </c>
      <c r="H177" s="1302">
        <f t="shared" si="48"/>
        <v>0</v>
      </c>
      <c r="I177" s="1304">
        <f t="shared" si="54"/>
        <v>0</v>
      </c>
      <c r="J177" s="1938"/>
      <c r="K177" s="1314">
        <f>IF(A24&gt;D24,D24,A24)</f>
        <v>0</v>
      </c>
      <c r="L177" s="1413">
        <f>IF((K177+K178)&lt;=0,0,K177/(K177+K178))</f>
        <v>0</v>
      </c>
      <c r="M177" s="1401">
        <f>H$177*L177</f>
        <v>0</v>
      </c>
      <c r="N177" s="1414">
        <f>M177</f>
        <v>0</v>
      </c>
      <c r="O177" s="1314">
        <f>M177+M178</f>
        <v>0</v>
      </c>
      <c r="P177" s="1302"/>
      <c r="S177" s="1357"/>
      <c r="T177" s="1314"/>
      <c r="U177" s="1274"/>
      <c r="V177" s="1401"/>
      <c r="W177" s="1274"/>
      <c r="X177" s="1314"/>
      <c r="Y177" s="1302"/>
      <c r="AB177" s="1357"/>
      <c r="AC177" s="1314"/>
      <c r="AD177" s="1274"/>
      <c r="AE177" s="1401"/>
      <c r="AF177" s="1274"/>
      <c r="AG177" s="1314"/>
      <c r="AH177" s="1302"/>
      <c r="AI177" s="1411"/>
      <c r="AJ177" s="1400"/>
      <c r="AK177" s="1285"/>
    </row>
    <row r="178" spans="1:37">
      <c r="A178" s="1400">
        <f t="shared" si="49"/>
        <v>10</v>
      </c>
      <c r="B178" s="1358" t="s">
        <v>2532</v>
      </c>
      <c r="C178" s="1314">
        <f t="shared" si="50"/>
        <v>0</v>
      </c>
      <c r="D178" s="1274" t="s">
        <v>2588</v>
      </c>
      <c r="E178" s="1401">
        <f t="shared" si="51"/>
        <v>0</v>
      </c>
      <c r="F178" s="1274" t="s">
        <v>2586</v>
      </c>
      <c r="G178" s="1314">
        <f t="shared" si="52"/>
        <v>0</v>
      </c>
      <c r="H178" s="1302">
        <f t="shared" si="48"/>
        <v>0</v>
      </c>
      <c r="I178" s="1304">
        <f t="shared" si="54"/>
        <v>0</v>
      </c>
      <c r="J178" s="1939"/>
      <c r="K178" s="1314">
        <f>IF(A25&gt;D25,D25,A25)</f>
        <v>0</v>
      </c>
      <c r="L178" s="1413">
        <f>IF((K177+K178)&lt;=0,0,K178/(K177+K178))</f>
        <v>0</v>
      </c>
      <c r="M178" s="1401">
        <f>H$177*L178</f>
        <v>0</v>
      </c>
      <c r="N178" s="1414">
        <f>M178</f>
        <v>0</v>
      </c>
      <c r="O178" s="1314"/>
      <c r="P178" s="1302"/>
      <c r="S178" s="1357"/>
      <c r="T178" s="1314"/>
      <c r="U178" s="1274"/>
      <c r="V178" s="1401"/>
      <c r="W178" s="1274"/>
      <c r="X178" s="1314"/>
      <c r="Y178" s="1302"/>
      <c r="AB178" s="1357"/>
      <c r="AC178" s="1314"/>
      <c r="AD178" s="1274"/>
      <c r="AE178" s="1401"/>
      <c r="AF178" s="1274"/>
      <c r="AG178" s="1314"/>
      <c r="AH178" s="1302"/>
      <c r="AI178" s="1411"/>
      <c r="AJ178" s="1400"/>
      <c r="AK178" s="1285"/>
    </row>
    <row r="179" spans="1:37">
      <c r="A179" s="1400">
        <f t="shared" si="49"/>
        <v>10</v>
      </c>
      <c r="B179" s="1359" t="s">
        <v>1180</v>
      </c>
      <c r="C179" s="1314">
        <f t="shared" si="50"/>
        <v>0</v>
      </c>
      <c r="D179" s="1274" t="s">
        <v>2588</v>
      </c>
      <c r="E179" s="1401">
        <f t="shared" si="51"/>
        <v>0</v>
      </c>
      <c r="F179" s="1274" t="s">
        <v>2586</v>
      </c>
      <c r="G179" s="1314">
        <f t="shared" si="52"/>
        <v>0</v>
      </c>
      <c r="H179" s="1302">
        <f t="shared" si="48"/>
        <v>0</v>
      </c>
      <c r="I179" s="1304">
        <f t="shared" si="54"/>
        <v>0</v>
      </c>
      <c r="J179" s="1937">
        <f>H180+H181</f>
        <v>0</v>
      </c>
      <c r="K179" s="1314"/>
      <c r="M179" s="1401"/>
      <c r="N179" s="1259">
        <f t="shared" si="53"/>
        <v>0</v>
      </c>
      <c r="P179" s="1302"/>
      <c r="S179" s="1359"/>
      <c r="T179" s="1314"/>
      <c r="U179" s="1274"/>
      <c r="V179" s="1401"/>
      <c r="W179" s="1274"/>
      <c r="X179" s="1314"/>
      <c r="Y179" s="1302"/>
      <c r="AB179" s="1359"/>
      <c r="AC179" s="1314"/>
      <c r="AD179" s="1274"/>
      <c r="AE179" s="1401"/>
      <c r="AF179" s="1274"/>
      <c r="AG179" s="1314"/>
      <c r="AH179" s="1302"/>
      <c r="AI179" s="1411"/>
      <c r="AJ179" s="1400"/>
      <c r="AK179" s="1285"/>
    </row>
    <row r="180" spans="1:37">
      <c r="A180" s="1400">
        <f t="shared" si="49"/>
        <v>10</v>
      </c>
      <c r="B180" s="1359" t="s">
        <v>1181</v>
      </c>
      <c r="C180" s="1314">
        <f t="shared" si="50"/>
        <v>0</v>
      </c>
      <c r="D180" s="1274" t="s">
        <v>2588</v>
      </c>
      <c r="E180" s="1401">
        <f t="shared" si="51"/>
        <v>0</v>
      </c>
      <c r="F180" s="1274" t="s">
        <v>2586</v>
      </c>
      <c r="G180" s="1314">
        <f t="shared" si="52"/>
        <v>0</v>
      </c>
      <c r="H180" s="1302">
        <f t="shared" si="48"/>
        <v>0</v>
      </c>
      <c r="I180" s="1304">
        <f t="shared" si="54"/>
        <v>0</v>
      </c>
      <c r="J180" s="1938"/>
      <c r="K180" s="1314">
        <f>IF(A27&gt;D27,D27,A27)</f>
        <v>0</v>
      </c>
      <c r="L180" s="1413">
        <f>IF((K180+K181)&lt;=0,0,K180/(K180+K181))</f>
        <v>0</v>
      </c>
      <c r="M180" s="1401">
        <f>H$180*L180</f>
        <v>0</v>
      </c>
      <c r="N180" s="1414">
        <f>M180</f>
        <v>0</v>
      </c>
      <c r="O180" s="1314">
        <f>M180+M181</f>
        <v>0</v>
      </c>
      <c r="P180" s="1302"/>
      <c r="S180" s="1359"/>
      <c r="T180" s="1314"/>
      <c r="U180" s="1274"/>
      <c r="V180" s="1401"/>
      <c r="W180" s="1274"/>
      <c r="X180" s="1314"/>
      <c r="Y180" s="1302"/>
      <c r="AB180" s="1359"/>
      <c r="AC180" s="1314"/>
      <c r="AD180" s="1274"/>
      <c r="AE180" s="1401"/>
      <c r="AF180" s="1274"/>
      <c r="AG180" s="1314"/>
      <c r="AH180" s="1302"/>
      <c r="AI180" s="1411"/>
      <c r="AJ180" s="1400"/>
      <c r="AK180" s="1285"/>
    </row>
    <row r="181" spans="1:37">
      <c r="A181" s="1400">
        <f t="shared" si="49"/>
        <v>10</v>
      </c>
      <c r="B181" s="1360" t="s">
        <v>2533</v>
      </c>
      <c r="C181" s="1314">
        <f t="shared" si="50"/>
        <v>0</v>
      </c>
      <c r="D181" s="1274" t="s">
        <v>2588</v>
      </c>
      <c r="E181" s="1401">
        <f t="shared" si="51"/>
        <v>0</v>
      </c>
      <c r="F181" s="1274" t="s">
        <v>2586</v>
      </c>
      <c r="G181" s="1314">
        <f t="shared" si="52"/>
        <v>0</v>
      </c>
      <c r="H181" s="1302">
        <f t="shared" si="48"/>
        <v>0</v>
      </c>
      <c r="I181" s="1304">
        <f t="shared" si="54"/>
        <v>0</v>
      </c>
      <c r="J181" s="1939"/>
      <c r="K181" s="1314">
        <f>IF(A28&gt;D28,D28,A28)</f>
        <v>0</v>
      </c>
      <c r="L181" s="1413">
        <f>IF((K180+K181)&lt;=0,0,K181/(K180+K181))</f>
        <v>0</v>
      </c>
      <c r="M181" s="1401">
        <f>H$180*L181</f>
        <v>0</v>
      </c>
      <c r="N181" s="1414">
        <f>M181</f>
        <v>0</v>
      </c>
      <c r="O181" s="1314"/>
      <c r="P181" s="1302"/>
      <c r="S181" s="1359"/>
      <c r="T181" s="1314"/>
      <c r="U181" s="1274"/>
      <c r="V181" s="1401"/>
      <c r="W181" s="1274"/>
      <c r="X181" s="1314"/>
      <c r="Y181" s="1302"/>
      <c r="AB181" s="1359"/>
      <c r="AC181" s="1314"/>
      <c r="AD181" s="1274"/>
      <c r="AE181" s="1401"/>
      <c r="AF181" s="1274"/>
      <c r="AG181" s="1314"/>
      <c r="AH181" s="1302"/>
      <c r="AI181" s="1411"/>
      <c r="AJ181" s="1400"/>
      <c r="AK181" s="1285"/>
    </row>
    <row r="182" spans="1:37">
      <c r="A182" s="1400">
        <f t="shared" si="49"/>
        <v>10</v>
      </c>
      <c r="B182" s="1359" t="s">
        <v>1913</v>
      </c>
      <c r="C182" s="1314">
        <f t="shared" si="50"/>
        <v>0</v>
      </c>
      <c r="D182" s="1274" t="s">
        <v>2588</v>
      </c>
      <c r="E182" s="1401">
        <f t="shared" si="51"/>
        <v>0</v>
      </c>
      <c r="F182" s="1274" t="s">
        <v>2586</v>
      </c>
      <c r="G182" s="1314">
        <f t="shared" si="52"/>
        <v>0</v>
      </c>
      <c r="H182" s="1302">
        <f t="shared" si="48"/>
        <v>0</v>
      </c>
      <c r="I182" s="1304">
        <f t="shared" si="54"/>
        <v>0</v>
      </c>
      <c r="J182" s="1937">
        <f>H183+H184</f>
        <v>0</v>
      </c>
      <c r="K182" s="1314"/>
      <c r="M182" s="1401"/>
      <c r="N182" s="1259">
        <f t="shared" si="53"/>
        <v>0</v>
      </c>
      <c r="P182" s="1302"/>
      <c r="S182" s="1359"/>
      <c r="T182" s="1314"/>
      <c r="U182" s="1274"/>
      <c r="V182" s="1401"/>
      <c r="W182" s="1274"/>
      <c r="X182" s="1314"/>
      <c r="Y182" s="1302"/>
      <c r="AB182" s="1359"/>
      <c r="AC182" s="1314"/>
      <c r="AD182" s="1274"/>
      <c r="AE182" s="1401"/>
      <c r="AF182" s="1274"/>
      <c r="AG182" s="1314"/>
      <c r="AH182" s="1302"/>
      <c r="AI182" s="1411"/>
      <c r="AJ182" s="1400"/>
      <c r="AK182" s="1285"/>
    </row>
    <row r="183" spans="1:37" ht="15.75" thickBot="1">
      <c r="A183" s="1400">
        <f t="shared" si="49"/>
        <v>10</v>
      </c>
      <c r="B183" s="1361" t="s">
        <v>1914</v>
      </c>
      <c r="C183" s="1314">
        <f t="shared" si="50"/>
        <v>0</v>
      </c>
      <c r="D183" s="1274" t="s">
        <v>2588</v>
      </c>
      <c r="E183" s="1401">
        <f t="shared" si="51"/>
        <v>0</v>
      </c>
      <c r="F183" s="1274" t="s">
        <v>2586</v>
      </c>
      <c r="G183" s="1314">
        <f t="shared" si="52"/>
        <v>0</v>
      </c>
      <c r="H183" s="1302">
        <f t="shared" si="48"/>
        <v>0</v>
      </c>
      <c r="I183" s="1304">
        <f t="shared" si="54"/>
        <v>0</v>
      </c>
      <c r="J183" s="1938"/>
      <c r="K183" s="1314">
        <f>IF(A30&gt;D30,D30,A30)</f>
        <v>0</v>
      </c>
      <c r="L183" s="1413">
        <f>IF((K183+K184)&lt;=0,0,K183/(K183+K184))</f>
        <v>0</v>
      </c>
      <c r="M183" s="1401">
        <f>H$183*L183</f>
        <v>0</v>
      </c>
      <c r="N183" s="1414">
        <f>M183</f>
        <v>0</v>
      </c>
      <c r="O183" s="1314">
        <f>M183+M184</f>
        <v>0</v>
      </c>
      <c r="P183" s="1302"/>
      <c r="S183" s="1415"/>
      <c r="T183" s="1314"/>
      <c r="U183" s="1274"/>
      <c r="V183" s="1401"/>
      <c r="W183" s="1274"/>
      <c r="X183" s="1314"/>
      <c r="Y183" s="1302"/>
      <c r="AB183" s="1415"/>
      <c r="AC183" s="1314"/>
      <c r="AD183" s="1274"/>
      <c r="AE183" s="1401"/>
      <c r="AF183" s="1274"/>
      <c r="AG183" s="1314"/>
      <c r="AH183" s="1302"/>
      <c r="AI183" s="1411"/>
      <c r="AJ183" s="1400"/>
      <c r="AK183" s="1285"/>
    </row>
    <row r="184" spans="1:37" ht="16.5" thickTop="1" thickBot="1">
      <c r="A184" s="1400">
        <f t="shared" si="49"/>
        <v>10</v>
      </c>
      <c r="B184" s="1362" t="s">
        <v>2534</v>
      </c>
      <c r="C184" s="1314">
        <f t="shared" si="50"/>
        <v>0</v>
      </c>
      <c r="D184" s="1274" t="s">
        <v>2588</v>
      </c>
      <c r="E184" s="1401">
        <f t="shared" si="51"/>
        <v>0</v>
      </c>
      <c r="F184" s="1274" t="s">
        <v>2586</v>
      </c>
      <c r="G184" s="1314">
        <f t="shared" si="52"/>
        <v>0</v>
      </c>
      <c r="H184" s="1302">
        <f t="shared" si="48"/>
        <v>0</v>
      </c>
      <c r="I184" s="1304">
        <f t="shared" si="54"/>
        <v>0</v>
      </c>
      <c r="J184" s="1939"/>
      <c r="K184" s="1314">
        <f>IF(A31&gt;D31,D31,A31)</f>
        <v>0</v>
      </c>
      <c r="L184" s="1413">
        <f>IF((K183+K184)&lt;=0,0,K184/(K183+K184))</f>
        <v>0</v>
      </c>
      <c r="M184" s="1401">
        <f>H$183*L184</f>
        <v>0</v>
      </c>
      <c r="N184" s="1414">
        <f>M184</f>
        <v>0</v>
      </c>
      <c r="O184" s="1314"/>
      <c r="P184" s="1302"/>
      <c r="S184" s="1415"/>
      <c r="T184" s="1314"/>
      <c r="U184" s="1274"/>
      <c r="V184" s="1401"/>
      <c r="W184" s="1274"/>
      <c r="X184" s="1314"/>
      <c r="Y184" s="1302"/>
      <c r="AB184" s="1415"/>
      <c r="AC184" s="1314"/>
      <c r="AD184" s="1274"/>
      <c r="AE184" s="1401"/>
      <c r="AF184" s="1274"/>
      <c r="AG184" s="1314"/>
      <c r="AH184" s="1302"/>
      <c r="AI184" s="1411"/>
      <c r="AJ184" s="1400"/>
      <c r="AK184" s="1285"/>
    </row>
    <row r="185" spans="1:37" ht="15.75" thickTop="1">
      <c r="A185" s="1400">
        <f t="shared" si="49"/>
        <v>10</v>
      </c>
      <c r="B185" s="1364" t="s">
        <v>1619</v>
      </c>
      <c r="C185" s="1314">
        <f t="shared" si="50"/>
        <v>0</v>
      </c>
      <c r="D185" s="1274" t="s">
        <v>2588</v>
      </c>
      <c r="E185" s="1401">
        <f t="shared" si="51"/>
        <v>0</v>
      </c>
      <c r="F185" s="1274" t="s">
        <v>2586</v>
      </c>
      <c r="G185" s="1314">
        <f t="shared" si="52"/>
        <v>0</v>
      </c>
      <c r="H185" s="1302">
        <f t="shared" si="48"/>
        <v>0</v>
      </c>
      <c r="I185" s="1304">
        <f t="shared" si="54"/>
        <v>0</v>
      </c>
      <c r="J185" s="1364"/>
      <c r="K185" s="1314"/>
      <c r="L185" s="1274"/>
      <c r="M185" s="1401"/>
      <c r="N185" s="1259">
        <f t="shared" si="53"/>
        <v>0</v>
      </c>
      <c r="O185" s="1314"/>
      <c r="P185" s="1302"/>
      <c r="S185" s="1364"/>
      <c r="T185" s="1314"/>
      <c r="U185" s="1274"/>
      <c r="V185" s="1401"/>
      <c r="W185" s="1274"/>
      <c r="X185" s="1314"/>
      <c r="Y185" s="1302"/>
      <c r="AB185" s="1364"/>
      <c r="AC185" s="1314"/>
      <c r="AD185" s="1274"/>
      <c r="AE185" s="1401"/>
      <c r="AF185" s="1274"/>
      <c r="AG185" s="1314"/>
      <c r="AH185" s="1302"/>
      <c r="AI185" s="1411"/>
      <c r="AJ185" s="1400"/>
      <c r="AK185" s="1285"/>
    </row>
    <row r="186" spans="1:37">
      <c r="A186" s="1400">
        <f t="shared" si="49"/>
        <v>10</v>
      </c>
      <c r="B186" s="1366" t="s">
        <v>1620</v>
      </c>
      <c r="C186" s="1314">
        <f t="shared" si="50"/>
        <v>0</v>
      </c>
      <c r="D186" s="1274" t="s">
        <v>2588</v>
      </c>
      <c r="E186" s="1401">
        <f t="shared" si="51"/>
        <v>0</v>
      </c>
      <c r="F186" s="1274" t="s">
        <v>2586</v>
      </c>
      <c r="G186" s="1314">
        <f t="shared" si="52"/>
        <v>0</v>
      </c>
      <c r="H186" s="1302">
        <f t="shared" si="48"/>
        <v>0</v>
      </c>
      <c r="I186" s="1304">
        <f t="shared" si="54"/>
        <v>0</v>
      </c>
      <c r="J186" s="1366"/>
      <c r="K186" s="1314"/>
      <c r="L186" s="1274"/>
      <c r="M186" s="1401"/>
      <c r="N186" s="1259">
        <f t="shared" si="53"/>
        <v>0</v>
      </c>
      <c r="O186" s="1314"/>
      <c r="P186" s="1302"/>
      <c r="S186" s="1366"/>
      <c r="T186" s="1314"/>
      <c r="U186" s="1274"/>
      <c r="V186" s="1401"/>
      <c r="W186" s="1274"/>
      <c r="X186" s="1314"/>
      <c r="Y186" s="1302"/>
      <c r="AB186" s="1366"/>
      <c r="AC186" s="1314"/>
      <c r="AD186" s="1274"/>
      <c r="AE186" s="1401"/>
      <c r="AF186" s="1274"/>
      <c r="AG186" s="1314"/>
      <c r="AH186" s="1302"/>
      <c r="AI186" s="1411"/>
      <c r="AJ186" s="1400"/>
      <c r="AK186" s="1285"/>
    </row>
    <row r="187" spans="1:37">
      <c r="A187" s="1400">
        <f t="shared" si="49"/>
        <v>10</v>
      </c>
      <c r="B187" s="1366" t="s">
        <v>1621</v>
      </c>
      <c r="C187" s="1314">
        <f t="shared" si="50"/>
        <v>0</v>
      </c>
      <c r="D187" s="1274" t="s">
        <v>2588</v>
      </c>
      <c r="E187" s="1401">
        <f t="shared" si="51"/>
        <v>0</v>
      </c>
      <c r="F187" s="1274" t="s">
        <v>2586</v>
      </c>
      <c r="G187" s="1314">
        <f t="shared" si="52"/>
        <v>0</v>
      </c>
      <c r="H187" s="1302">
        <f t="shared" si="48"/>
        <v>0</v>
      </c>
      <c r="I187" s="1304">
        <f t="shared" si="54"/>
        <v>0</v>
      </c>
      <c r="J187" s="1366"/>
      <c r="K187" s="1314"/>
      <c r="L187" s="1274"/>
      <c r="M187" s="1401"/>
      <c r="N187" s="1259">
        <f t="shared" si="53"/>
        <v>0</v>
      </c>
      <c r="O187" s="1314"/>
      <c r="P187" s="1302"/>
      <c r="S187" s="1366"/>
      <c r="T187" s="1314"/>
      <c r="U187" s="1274"/>
      <c r="V187" s="1401"/>
      <c r="W187" s="1274"/>
      <c r="X187" s="1314"/>
      <c r="Y187" s="1302"/>
      <c r="AB187" s="1366"/>
      <c r="AC187" s="1314"/>
      <c r="AD187" s="1274"/>
      <c r="AE187" s="1401"/>
      <c r="AF187" s="1274"/>
      <c r="AG187" s="1314"/>
      <c r="AH187" s="1302"/>
      <c r="AI187" s="1411"/>
      <c r="AJ187" s="1400"/>
      <c r="AK187" s="1285"/>
    </row>
    <row r="188" spans="1:37">
      <c r="A188" s="1400">
        <f t="shared" si="49"/>
        <v>10</v>
      </c>
      <c r="B188" s="1366" t="s">
        <v>1622</v>
      </c>
      <c r="C188" s="1314">
        <f t="shared" si="50"/>
        <v>0</v>
      </c>
      <c r="D188" s="1274" t="s">
        <v>2588</v>
      </c>
      <c r="E188" s="1401">
        <f t="shared" si="51"/>
        <v>0</v>
      </c>
      <c r="F188" s="1274" t="s">
        <v>2586</v>
      </c>
      <c r="G188" s="1314">
        <f t="shared" si="52"/>
        <v>0</v>
      </c>
      <c r="H188" s="1302">
        <f t="shared" si="48"/>
        <v>0</v>
      </c>
      <c r="I188" s="1304">
        <f t="shared" si="54"/>
        <v>0</v>
      </c>
      <c r="J188" s="1366"/>
      <c r="K188" s="1314"/>
      <c r="L188" s="1274"/>
      <c r="M188" s="1401"/>
      <c r="N188" s="1259">
        <f t="shared" si="53"/>
        <v>0</v>
      </c>
      <c r="O188" s="1314"/>
      <c r="P188" s="1302"/>
      <c r="S188" s="1366"/>
      <c r="T188" s="1314"/>
      <c r="U188" s="1274"/>
      <c r="V188" s="1401"/>
      <c r="W188" s="1274"/>
      <c r="X188" s="1314"/>
      <c r="Y188" s="1302"/>
      <c r="AB188" s="1366"/>
      <c r="AC188" s="1314"/>
      <c r="AD188" s="1274"/>
      <c r="AE188" s="1401"/>
      <c r="AF188" s="1274"/>
      <c r="AG188" s="1314"/>
      <c r="AH188" s="1302"/>
      <c r="AI188" s="1411"/>
      <c r="AJ188" s="1400"/>
      <c r="AK188" s="1285"/>
    </row>
    <row r="189" spans="1:37">
      <c r="A189" s="1400">
        <f t="shared" si="49"/>
        <v>10</v>
      </c>
      <c r="B189" s="1366" t="s">
        <v>1623</v>
      </c>
      <c r="C189" s="1314">
        <f t="shared" si="50"/>
        <v>0</v>
      </c>
      <c r="D189" s="1274" t="s">
        <v>2588</v>
      </c>
      <c r="E189" s="1401">
        <f t="shared" si="51"/>
        <v>0</v>
      </c>
      <c r="F189" s="1274" t="s">
        <v>2586</v>
      </c>
      <c r="G189" s="1314">
        <f t="shared" si="52"/>
        <v>0</v>
      </c>
      <c r="H189" s="1302">
        <f t="shared" si="48"/>
        <v>0</v>
      </c>
      <c r="I189" s="1304">
        <f t="shared" si="54"/>
        <v>0</v>
      </c>
      <c r="J189" s="1366"/>
      <c r="K189" s="1314"/>
      <c r="L189" s="1274"/>
      <c r="M189" s="1401"/>
      <c r="N189" s="1259">
        <f t="shared" si="53"/>
        <v>0</v>
      </c>
      <c r="O189" s="1314"/>
      <c r="P189" s="1302"/>
      <c r="S189" s="1366"/>
      <c r="T189" s="1314"/>
      <c r="U189" s="1274"/>
      <c r="V189" s="1401"/>
      <c r="W189" s="1274"/>
      <c r="X189" s="1314"/>
      <c r="Y189" s="1302"/>
      <c r="AB189" s="1366"/>
      <c r="AC189" s="1314"/>
      <c r="AD189" s="1274"/>
      <c r="AE189" s="1401"/>
      <c r="AF189" s="1274"/>
      <c r="AG189" s="1314"/>
      <c r="AH189" s="1302"/>
      <c r="AI189" s="1411"/>
      <c r="AJ189" s="1400"/>
      <c r="AK189" s="1285"/>
    </row>
    <row r="190" spans="1:37">
      <c r="A190" s="1400">
        <f t="shared" si="49"/>
        <v>10</v>
      </c>
      <c r="B190" s="1366" t="s">
        <v>1624</v>
      </c>
      <c r="C190" s="1314">
        <f t="shared" si="50"/>
        <v>0</v>
      </c>
      <c r="D190" s="1274" t="s">
        <v>2588</v>
      </c>
      <c r="E190" s="1401">
        <f t="shared" si="51"/>
        <v>0</v>
      </c>
      <c r="F190" s="1274" t="s">
        <v>2586</v>
      </c>
      <c r="G190" s="1314">
        <f t="shared" si="52"/>
        <v>0</v>
      </c>
      <c r="H190" s="1302">
        <f t="shared" si="48"/>
        <v>0</v>
      </c>
      <c r="I190" s="1304">
        <f t="shared" si="54"/>
        <v>0</v>
      </c>
      <c r="J190" s="1366"/>
      <c r="K190" s="1314"/>
      <c r="L190" s="1274"/>
      <c r="M190" s="1401"/>
      <c r="N190" s="1259">
        <f t="shared" si="53"/>
        <v>0</v>
      </c>
      <c r="O190" s="1314"/>
      <c r="P190" s="1302"/>
      <c r="S190" s="1366"/>
      <c r="T190" s="1314"/>
      <c r="U190" s="1274"/>
      <c r="V190" s="1401"/>
      <c r="W190" s="1274"/>
      <c r="X190" s="1314"/>
      <c r="Y190" s="1302"/>
      <c r="AB190" s="1366"/>
      <c r="AC190" s="1314"/>
      <c r="AD190" s="1274"/>
      <c r="AE190" s="1401"/>
      <c r="AF190" s="1274"/>
      <c r="AG190" s="1314"/>
      <c r="AH190" s="1302"/>
      <c r="AI190" s="1411"/>
      <c r="AJ190" s="1400"/>
      <c r="AK190" s="1285"/>
    </row>
    <row r="191" spans="1:37">
      <c r="A191" s="1400">
        <f t="shared" si="49"/>
        <v>10</v>
      </c>
      <c r="B191" s="1366" t="s">
        <v>1625</v>
      </c>
      <c r="C191" s="1314">
        <f t="shared" si="50"/>
        <v>0</v>
      </c>
      <c r="D191" s="1274" t="s">
        <v>2588</v>
      </c>
      <c r="E191" s="1401">
        <f t="shared" si="51"/>
        <v>0</v>
      </c>
      <c r="F191" s="1274" t="s">
        <v>2586</v>
      </c>
      <c r="G191" s="1314">
        <f t="shared" si="52"/>
        <v>0</v>
      </c>
      <c r="H191" s="1302">
        <f t="shared" si="48"/>
        <v>0</v>
      </c>
      <c r="I191" s="1304">
        <f t="shared" si="54"/>
        <v>0</v>
      </c>
      <c r="J191" s="1366"/>
      <c r="K191" s="1314"/>
      <c r="L191" s="1274"/>
      <c r="M191" s="1401"/>
      <c r="N191" s="1259">
        <f t="shared" si="53"/>
        <v>0</v>
      </c>
      <c r="O191" s="1314"/>
      <c r="P191" s="1302"/>
      <c r="S191" s="1366"/>
      <c r="T191" s="1314"/>
      <c r="U191" s="1274"/>
      <c r="V191" s="1401"/>
      <c r="W191" s="1274"/>
      <c r="X191" s="1314"/>
      <c r="Y191" s="1302"/>
      <c r="AB191" s="1366"/>
      <c r="AC191" s="1314"/>
      <c r="AD191" s="1274"/>
      <c r="AE191" s="1401"/>
      <c r="AF191" s="1274"/>
      <c r="AG191" s="1314"/>
      <c r="AH191" s="1302"/>
      <c r="AI191" s="1411"/>
      <c r="AJ191" s="1400"/>
      <c r="AK191" s="1285"/>
    </row>
    <row r="192" spans="1:37">
      <c r="A192" s="1400">
        <f t="shared" si="49"/>
        <v>10</v>
      </c>
      <c r="B192" s="1366" t="s">
        <v>1626</v>
      </c>
      <c r="C192" s="1314">
        <f t="shared" si="50"/>
        <v>0</v>
      </c>
      <c r="D192" s="1274" t="s">
        <v>2588</v>
      </c>
      <c r="E192" s="1401">
        <f t="shared" si="51"/>
        <v>0</v>
      </c>
      <c r="F192" s="1274" t="s">
        <v>2586</v>
      </c>
      <c r="G192" s="1314">
        <f t="shared" si="52"/>
        <v>0</v>
      </c>
      <c r="H192" s="1302">
        <f t="shared" si="48"/>
        <v>0</v>
      </c>
      <c r="I192" s="1304">
        <f t="shared" si="54"/>
        <v>0</v>
      </c>
      <c r="J192" s="1366"/>
      <c r="K192" s="1314"/>
      <c r="L192" s="1274"/>
      <c r="M192" s="1401"/>
      <c r="N192" s="1259">
        <f t="shared" si="53"/>
        <v>0</v>
      </c>
      <c r="O192" s="1314"/>
      <c r="P192" s="1302"/>
      <c r="S192" s="1366"/>
      <c r="T192" s="1314"/>
      <c r="U192" s="1274"/>
      <c r="V192" s="1401"/>
      <c r="W192" s="1274"/>
      <c r="X192" s="1314"/>
      <c r="Y192" s="1302"/>
      <c r="AB192" s="1366"/>
      <c r="AC192" s="1314"/>
      <c r="AD192" s="1274"/>
      <c r="AE192" s="1401"/>
      <c r="AF192" s="1274"/>
      <c r="AG192" s="1314"/>
      <c r="AH192" s="1302"/>
      <c r="AI192" s="1411"/>
      <c r="AJ192" s="1400"/>
      <c r="AK192" s="1285"/>
    </row>
    <row r="193" spans="1:37" ht="15.75" thickBot="1">
      <c r="A193" s="1400">
        <f t="shared" si="49"/>
        <v>5</v>
      </c>
      <c r="B193" s="1368" t="s">
        <v>1627</v>
      </c>
      <c r="C193" s="1314">
        <f t="shared" si="50"/>
        <v>0</v>
      </c>
      <c r="D193" s="1274" t="s">
        <v>2588</v>
      </c>
      <c r="E193" s="1401">
        <f t="shared" si="51"/>
        <v>0</v>
      </c>
      <c r="F193" s="1274" t="s">
        <v>2586</v>
      </c>
      <c r="G193" s="1314">
        <f t="shared" si="52"/>
        <v>0</v>
      </c>
      <c r="H193" s="1302">
        <f t="shared" si="48"/>
        <v>0</v>
      </c>
      <c r="I193" s="1304">
        <f t="shared" si="54"/>
        <v>0</v>
      </c>
      <c r="J193" s="1368"/>
      <c r="K193" s="1314"/>
      <c r="L193" s="1274"/>
      <c r="M193" s="1401"/>
      <c r="N193" s="1259">
        <f t="shared" si="53"/>
        <v>0</v>
      </c>
      <c r="O193" s="1314"/>
      <c r="P193" s="1302"/>
      <c r="S193" s="1368"/>
      <c r="T193" s="1314"/>
      <c r="U193" s="1274"/>
      <c r="V193" s="1401"/>
      <c r="W193" s="1274"/>
      <c r="X193" s="1314"/>
      <c r="Y193" s="1302"/>
      <c r="AB193" s="1368"/>
      <c r="AC193" s="1314"/>
      <c r="AD193" s="1274"/>
      <c r="AE193" s="1401"/>
      <c r="AF193" s="1274"/>
      <c r="AG193" s="1314"/>
      <c r="AH193" s="1302"/>
      <c r="AI193" s="1411"/>
      <c r="AJ193" s="1400"/>
      <c r="AK193" s="1285"/>
    </row>
    <row r="194" spans="1:37" ht="15.75" thickTop="1">
      <c r="A194" s="1400">
        <f t="shared" si="49"/>
        <v>10</v>
      </c>
      <c r="B194" s="1369" t="s">
        <v>1628</v>
      </c>
      <c r="C194" s="1314">
        <f t="shared" si="50"/>
        <v>0</v>
      </c>
      <c r="D194" s="1274" t="s">
        <v>2588</v>
      </c>
      <c r="E194" s="1401">
        <f t="shared" si="51"/>
        <v>0</v>
      </c>
      <c r="F194" s="1274" t="s">
        <v>2586</v>
      </c>
      <c r="G194" s="1314">
        <f t="shared" si="52"/>
        <v>0</v>
      </c>
      <c r="H194" s="1302">
        <f t="shared" si="48"/>
        <v>0</v>
      </c>
      <c r="I194" s="1304">
        <f t="shared" si="54"/>
        <v>0</v>
      </c>
      <c r="J194" s="1369"/>
      <c r="K194" s="1314"/>
      <c r="L194" s="1274"/>
      <c r="M194" s="1401"/>
      <c r="N194" s="1259">
        <f t="shared" si="53"/>
        <v>0</v>
      </c>
      <c r="O194" s="1314"/>
      <c r="P194" s="1302"/>
      <c r="S194" s="1369"/>
      <c r="T194" s="1314"/>
      <c r="U194" s="1274"/>
      <c r="V194" s="1401"/>
      <c r="W194" s="1274"/>
      <c r="X194" s="1314"/>
      <c r="Y194" s="1302"/>
      <c r="AB194" s="1369"/>
      <c r="AC194" s="1314"/>
      <c r="AD194" s="1274"/>
      <c r="AE194" s="1401"/>
      <c r="AF194" s="1274"/>
      <c r="AG194" s="1314"/>
      <c r="AH194" s="1302"/>
      <c r="AI194" s="1411"/>
      <c r="AJ194" s="1400"/>
      <c r="AK194" s="1285"/>
    </row>
    <row r="195" spans="1:37">
      <c r="A195" s="1400">
        <f t="shared" si="49"/>
        <v>10</v>
      </c>
      <c r="B195" s="1372" t="s">
        <v>1629</v>
      </c>
      <c r="C195" s="1314">
        <f t="shared" si="50"/>
        <v>0</v>
      </c>
      <c r="D195" s="1274" t="s">
        <v>2588</v>
      </c>
      <c r="E195" s="1401">
        <f t="shared" si="51"/>
        <v>0</v>
      </c>
      <c r="F195" s="1274" t="s">
        <v>2586</v>
      </c>
      <c r="G195" s="1314">
        <f t="shared" si="52"/>
        <v>0</v>
      </c>
      <c r="H195" s="1302">
        <f t="shared" si="48"/>
        <v>0</v>
      </c>
      <c r="I195" s="1304">
        <f t="shared" si="54"/>
        <v>0</v>
      </c>
      <c r="J195" s="1372"/>
      <c r="K195" s="1314"/>
      <c r="L195" s="1274"/>
      <c r="M195" s="1401"/>
      <c r="N195" s="1259">
        <f t="shared" si="53"/>
        <v>0</v>
      </c>
      <c r="O195" s="1314"/>
      <c r="P195" s="1302"/>
      <c r="S195" s="1372"/>
      <c r="T195" s="1314"/>
      <c r="U195" s="1274"/>
      <c r="V195" s="1401"/>
      <c r="W195" s="1274"/>
      <c r="X195" s="1314"/>
      <c r="Y195" s="1302"/>
      <c r="AB195" s="1372"/>
      <c r="AC195" s="1314"/>
      <c r="AD195" s="1274"/>
      <c r="AE195" s="1401"/>
      <c r="AF195" s="1274"/>
      <c r="AG195" s="1314"/>
      <c r="AH195" s="1302"/>
      <c r="AI195" s="1411"/>
      <c r="AJ195" s="1400"/>
      <c r="AK195" s="1285"/>
    </row>
    <row r="196" spans="1:37">
      <c r="A196" s="1400">
        <f t="shared" si="49"/>
        <v>10</v>
      </c>
      <c r="B196" s="1372" t="s">
        <v>1630</v>
      </c>
      <c r="C196" s="1314">
        <f t="shared" si="50"/>
        <v>0</v>
      </c>
      <c r="D196" s="1274" t="s">
        <v>2588</v>
      </c>
      <c r="E196" s="1401">
        <f t="shared" si="51"/>
        <v>0</v>
      </c>
      <c r="F196" s="1274" t="s">
        <v>2586</v>
      </c>
      <c r="G196" s="1314">
        <f t="shared" si="52"/>
        <v>0</v>
      </c>
      <c r="H196" s="1302">
        <f t="shared" si="48"/>
        <v>0</v>
      </c>
      <c r="I196" s="1304">
        <f t="shared" si="54"/>
        <v>0</v>
      </c>
      <c r="J196" s="1372"/>
      <c r="K196" s="1314"/>
      <c r="L196" s="1274"/>
      <c r="M196" s="1401"/>
      <c r="N196" s="1259">
        <f t="shared" si="53"/>
        <v>0</v>
      </c>
      <c r="O196" s="1314"/>
      <c r="P196" s="1302"/>
      <c r="S196" s="1372"/>
      <c r="T196" s="1314"/>
      <c r="U196" s="1274"/>
      <c r="V196" s="1401"/>
      <c r="W196" s="1274"/>
      <c r="X196" s="1314"/>
      <c r="Y196" s="1302"/>
      <c r="AB196" s="1372"/>
      <c r="AC196" s="1314"/>
      <c r="AD196" s="1274"/>
      <c r="AE196" s="1401"/>
      <c r="AF196" s="1274"/>
      <c r="AG196" s="1314"/>
      <c r="AH196" s="1302"/>
      <c r="AI196" s="1411"/>
      <c r="AJ196" s="1400"/>
      <c r="AK196" s="1285"/>
    </row>
    <row r="197" spans="1:37">
      <c r="A197" s="1400">
        <f t="shared" si="49"/>
        <v>10</v>
      </c>
      <c r="B197" s="1372" t="s">
        <v>1631</v>
      </c>
      <c r="C197" s="1314">
        <f t="shared" si="50"/>
        <v>0</v>
      </c>
      <c r="D197" s="1274" t="s">
        <v>2588</v>
      </c>
      <c r="E197" s="1401">
        <f t="shared" si="51"/>
        <v>0</v>
      </c>
      <c r="F197" s="1274" t="s">
        <v>2586</v>
      </c>
      <c r="G197" s="1314">
        <f t="shared" si="52"/>
        <v>0</v>
      </c>
      <c r="H197" s="1302">
        <f t="shared" si="48"/>
        <v>0</v>
      </c>
      <c r="I197" s="1304">
        <f t="shared" si="54"/>
        <v>0</v>
      </c>
      <c r="J197" s="1372"/>
      <c r="K197" s="1314"/>
      <c r="L197" s="1274"/>
      <c r="M197" s="1401"/>
      <c r="N197" s="1259">
        <f t="shared" si="53"/>
        <v>0</v>
      </c>
      <c r="O197" s="1314"/>
      <c r="P197" s="1302"/>
      <c r="S197" s="1372"/>
      <c r="T197" s="1314"/>
      <c r="U197" s="1274"/>
      <c r="V197" s="1401"/>
      <c r="W197" s="1274"/>
      <c r="X197" s="1314"/>
      <c r="Y197" s="1302"/>
      <c r="AB197" s="1372"/>
      <c r="AC197" s="1314"/>
      <c r="AD197" s="1274"/>
      <c r="AE197" s="1401"/>
      <c r="AF197" s="1274"/>
      <c r="AG197" s="1314"/>
      <c r="AH197" s="1302"/>
      <c r="AI197" s="1411"/>
      <c r="AJ197" s="1400"/>
      <c r="AK197" s="1285"/>
    </row>
    <row r="198" spans="1:37">
      <c r="A198" s="1400">
        <f t="shared" si="49"/>
        <v>10</v>
      </c>
      <c r="B198" s="1372" t="s">
        <v>1632</v>
      </c>
      <c r="C198" s="1314">
        <f t="shared" si="50"/>
        <v>0</v>
      </c>
      <c r="D198" s="1274" t="s">
        <v>2588</v>
      </c>
      <c r="E198" s="1401">
        <f t="shared" si="51"/>
        <v>0</v>
      </c>
      <c r="F198" s="1274" t="s">
        <v>2586</v>
      </c>
      <c r="G198" s="1314">
        <f t="shared" si="52"/>
        <v>0</v>
      </c>
      <c r="H198" s="1302">
        <f t="shared" si="48"/>
        <v>0</v>
      </c>
      <c r="I198" s="1304">
        <f t="shared" si="54"/>
        <v>0</v>
      </c>
      <c r="J198" s="1372"/>
      <c r="K198" s="1314"/>
      <c r="L198" s="1274"/>
      <c r="M198" s="1401"/>
      <c r="N198" s="1259">
        <f t="shared" si="53"/>
        <v>0</v>
      </c>
      <c r="O198" s="1314"/>
      <c r="P198" s="1302"/>
      <c r="S198" s="1372"/>
      <c r="T198" s="1314"/>
      <c r="U198" s="1274"/>
      <c r="V198" s="1401"/>
      <c r="W198" s="1274"/>
      <c r="X198" s="1314"/>
      <c r="Y198" s="1302"/>
      <c r="AB198" s="1372"/>
      <c r="AC198" s="1314"/>
      <c r="AD198" s="1274"/>
      <c r="AE198" s="1401"/>
      <c r="AF198" s="1274"/>
      <c r="AG198" s="1314"/>
      <c r="AH198" s="1302"/>
      <c r="AI198" s="1411"/>
      <c r="AJ198" s="1400"/>
      <c r="AK198" s="1285"/>
    </row>
    <row r="199" spans="1:37">
      <c r="A199" s="1400">
        <f t="shared" si="49"/>
        <v>10</v>
      </c>
      <c r="B199" s="1372" t="s">
        <v>1633</v>
      </c>
      <c r="C199" s="1314">
        <f t="shared" si="50"/>
        <v>0</v>
      </c>
      <c r="D199" s="1274" t="s">
        <v>2588</v>
      </c>
      <c r="E199" s="1401">
        <f t="shared" si="51"/>
        <v>0</v>
      </c>
      <c r="F199" s="1274" t="s">
        <v>2586</v>
      </c>
      <c r="G199" s="1314">
        <f t="shared" si="52"/>
        <v>0</v>
      </c>
      <c r="H199" s="1302">
        <f t="shared" si="48"/>
        <v>0</v>
      </c>
      <c r="I199" s="1304">
        <f t="shared" si="54"/>
        <v>0</v>
      </c>
      <c r="J199" s="1372"/>
      <c r="K199" s="1314"/>
      <c r="L199" s="1274"/>
      <c r="M199" s="1401"/>
      <c r="N199" s="1259">
        <f t="shared" si="53"/>
        <v>0</v>
      </c>
      <c r="O199" s="1314"/>
      <c r="P199" s="1302"/>
      <c r="S199" s="1372"/>
      <c r="T199" s="1314"/>
      <c r="U199" s="1274"/>
      <c r="V199" s="1401"/>
      <c r="W199" s="1274"/>
      <c r="X199" s="1314"/>
      <c r="Y199" s="1302"/>
      <c r="AB199" s="1372"/>
      <c r="AC199" s="1314"/>
      <c r="AD199" s="1274"/>
      <c r="AE199" s="1401"/>
      <c r="AF199" s="1274"/>
      <c r="AG199" s="1314"/>
      <c r="AH199" s="1302"/>
      <c r="AI199" s="1411"/>
      <c r="AJ199" s="1400"/>
      <c r="AK199" s="1285"/>
    </row>
    <row r="200" spans="1:37">
      <c r="A200" s="1400">
        <f t="shared" si="49"/>
        <v>10</v>
      </c>
      <c r="B200" s="1372" t="s">
        <v>1634</v>
      </c>
      <c r="C200" s="1314">
        <f t="shared" si="50"/>
        <v>0</v>
      </c>
      <c r="D200" s="1274" t="s">
        <v>2588</v>
      </c>
      <c r="E200" s="1401">
        <f t="shared" si="51"/>
        <v>0</v>
      </c>
      <c r="F200" s="1274" t="s">
        <v>2586</v>
      </c>
      <c r="G200" s="1314">
        <f t="shared" si="52"/>
        <v>0</v>
      </c>
      <c r="H200" s="1302">
        <f t="shared" si="48"/>
        <v>0</v>
      </c>
      <c r="I200" s="1304">
        <f t="shared" si="54"/>
        <v>0</v>
      </c>
      <c r="J200" s="1372"/>
      <c r="K200" s="1314"/>
      <c r="L200" s="1274"/>
      <c r="M200" s="1401"/>
      <c r="N200" s="1259">
        <f t="shared" si="53"/>
        <v>0</v>
      </c>
      <c r="O200" s="1314"/>
      <c r="P200" s="1302"/>
      <c r="S200" s="1372"/>
      <c r="T200" s="1314"/>
      <c r="U200" s="1274"/>
      <c r="V200" s="1401"/>
      <c r="W200" s="1274"/>
      <c r="X200" s="1314"/>
      <c r="Y200" s="1302"/>
      <c r="AB200" s="1372"/>
      <c r="AC200" s="1314"/>
      <c r="AD200" s="1274"/>
      <c r="AE200" s="1401"/>
      <c r="AF200" s="1274"/>
      <c r="AG200" s="1314"/>
      <c r="AH200" s="1302"/>
      <c r="AI200" s="1411"/>
      <c r="AJ200" s="1400"/>
      <c r="AK200" s="1285"/>
    </row>
    <row r="201" spans="1:37">
      <c r="A201" s="1400">
        <f t="shared" si="49"/>
        <v>10</v>
      </c>
      <c r="B201" s="1372" t="s">
        <v>1635</v>
      </c>
      <c r="C201" s="1314">
        <f t="shared" si="50"/>
        <v>0</v>
      </c>
      <c r="D201" s="1274" t="s">
        <v>2588</v>
      </c>
      <c r="E201" s="1401">
        <f t="shared" si="51"/>
        <v>0</v>
      </c>
      <c r="F201" s="1274" t="s">
        <v>2586</v>
      </c>
      <c r="G201" s="1314">
        <f t="shared" si="52"/>
        <v>0</v>
      </c>
      <c r="H201" s="1302">
        <f t="shared" si="48"/>
        <v>0</v>
      </c>
      <c r="I201" s="1304">
        <f t="shared" si="54"/>
        <v>0</v>
      </c>
      <c r="J201" s="1372"/>
      <c r="K201" s="1314"/>
      <c r="L201" s="1274"/>
      <c r="M201" s="1401"/>
      <c r="N201" s="1259">
        <f t="shared" si="53"/>
        <v>0</v>
      </c>
      <c r="O201" s="1314"/>
      <c r="P201" s="1302"/>
      <c r="S201" s="1372"/>
      <c r="T201" s="1314"/>
      <c r="U201" s="1274"/>
      <c r="V201" s="1401"/>
      <c r="W201" s="1274"/>
      <c r="X201" s="1314"/>
      <c r="Y201" s="1302"/>
      <c r="AB201" s="1372"/>
      <c r="AC201" s="1314"/>
      <c r="AD201" s="1274"/>
      <c r="AE201" s="1401"/>
      <c r="AF201" s="1274"/>
      <c r="AG201" s="1314"/>
      <c r="AH201" s="1302"/>
      <c r="AI201" s="1411"/>
      <c r="AJ201" s="1400"/>
      <c r="AK201" s="1285"/>
    </row>
    <row r="202" spans="1:37">
      <c r="A202" s="1400">
        <f t="shared" si="49"/>
        <v>10</v>
      </c>
      <c r="B202" s="1372" t="s">
        <v>1636</v>
      </c>
      <c r="C202" s="1314">
        <f t="shared" si="50"/>
        <v>0</v>
      </c>
      <c r="D202" s="1274" t="s">
        <v>2588</v>
      </c>
      <c r="E202" s="1401">
        <f t="shared" si="51"/>
        <v>0</v>
      </c>
      <c r="F202" s="1274" t="s">
        <v>2586</v>
      </c>
      <c r="G202" s="1314">
        <f t="shared" si="52"/>
        <v>0</v>
      </c>
      <c r="H202" s="1302">
        <f t="shared" si="48"/>
        <v>0</v>
      </c>
      <c r="I202" s="1304">
        <f t="shared" si="54"/>
        <v>0</v>
      </c>
      <c r="J202" s="1372"/>
      <c r="K202" s="1314"/>
      <c r="L202" s="1274"/>
      <c r="M202" s="1401"/>
      <c r="N202" s="1259">
        <f t="shared" si="53"/>
        <v>0</v>
      </c>
      <c r="O202" s="1314"/>
      <c r="P202" s="1302"/>
      <c r="S202" s="1372"/>
      <c r="T202" s="1314"/>
      <c r="U202" s="1274"/>
      <c r="V202" s="1401"/>
      <c r="W202" s="1274"/>
      <c r="X202" s="1314"/>
      <c r="Y202" s="1302"/>
      <c r="AB202" s="1372"/>
      <c r="AC202" s="1314"/>
      <c r="AD202" s="1274"/>
      <c r="AE202" s="1401"/>
      <c r="AF202" s="1274"/>
      <c r="AG202" s="1314"/>
      <c r="AH202" s="1302"/>
      <c r="AI202" s="1411"/>
      <c r="AJ202" s="1400"/>
      <c r="AK202" s="1285"/>
    </row>
    <row r="203" spans="1:37" ht="15.75" thickBot="1">
      <c r="A203" s="1400">
        <f t="shared" si="49"/>
        <v>5</v>
      </c>
      <c r="B203" s="1374" t="s">
        <v>1637</v>
      </c>
      <c r="C203" s="1314">
        <f t="shared" si="50"/>
        <v>0</v>
      </c>
      <c r="D203" s="1274" t="s">
        <v>2588</v>
      </c>
      <c r="E203" s="1401">
        <f t="shared" si="51"/>
        <v>0</v>
      </c>
      <c r="F203" s="1274" t="s">
        <v>2586</v>
      </c>
      <c r="G203" s="1314">
        <f t="shared" si="52"/>
        <v>0</v>
      </c>
      <c r="H203" s="1302">
        <f t="shared" si="48"/>
        <v>0</v>
      </c>
      <c r="I203" s="1304">
        <f t="shared" si="54"/>
        <v>0</v>
      </c>
      <c r="J203" s="1374"/>
      <c r="K203" s="1314"/>
      <c r="L203" s="1274"/>
      <c r="M203" s="1401"/>
      <c r="N203" s="1259">
        <f t="shared" si="53"/>
        <v>0</v>
      </c>
      <c r="O203" s="1314"/>
      <c r="P203" s="1302"/>
      <c r="S203" s="1374"/>
      <c r="T203" s="1314"/>
      <c r="U203" s="1274"/>
      <c r="V203" s="1401"/>
      <c r="W203" s="1274"/>
      <c r="X203" s="1314"/>
      <c r="Y203" s="1302"/>
      <c r="AB203" s="1374"/>
      <c r="AC203" s="1314"/>
      <c r="AD203" s="1274"/>
      <c r="AE203" s="1401"/>
      <c r="AF203" s="1274"/>
      <c r="AG203" s="1314"/>
      <c r="AH203" s="1302"/>
      <c r="AI203" s="1411"/>
      <c r="AJ203" s="1400"/>
      <c r="AK203" s="1285"/>
    </row>
    <row r="204" spans="1:37" ht="15.75" thickTop="1">
      <c r="A204" s="1400">
        <f t="shared" si="49"/>
        <v>20</v>
      </c>
      <c r="B204" s="1376" t="s">
        <v>901</v>
      </c>
      <c r="C204" s="1314">
        <f t="shared" si="50"/>
        <v>0</v>
      </c>
      <c r="D204" s="1274" t="s">
        <v>2588</v>
      </c>
      <c r="E204" s="1401">
        <f t="shared" si="51"/>
        <v>0</v>
      </c>
      <c r="F204" s="1274" t="s">
        <v>2586</v>
      </c>
      <c r="G204" s="1314">
        <f t="shared" si="52"/>
        <v>0</v>
      </c>
      <c r="H204" s="1302">
        <f t="shared" si="48"/>
        <v>0</v>
      </c>
      <c r="I204" s="1304">
        <f t="shared" si="54"/>
        <v>0</v>
      </c>
      <c r="J204" s="1376"/>
      <c r="K204" s="1314"/>
      <c r="L204" s="1274"/>
      <c r="M204" s="1401"/>
      <c r="N204" s="1259">
        <f t="shared" si="53"/>
        <v>0</v>
      </c>
      <c r="O204" s="1314"/>
      <c r="P204" s="1302"/>
      <c r="S204" s="1376"/>
      <c r="T204" s="1314"/>
      <c r="U204" s="1274"/>
      <c r="V204" s="1401"/>
      <c r="W204" s="1274"/>
      <c r="X204" s="1314"/>
      <c r="Y204" s="1302"/>
      <c r="AB204" s="1376"/>
      <c r="AC204" s="1314"/>
      <c r="AD204" s="1274"/>
      <c r="AE204" s="1401"/>
      <c r="AF204" s="1274"/>
      <c r="AG204" s="1314"/>
      <c r="AH204" s="1302"/>
      <c r="AI204" s="1411"/>
      <c r="AJ204" s="1400"/>
      <c r="AK204" s="1285"/>
    </row>
    <row r="205" spans="1:37">
      <c r="A205" s="1400">
        <f t="shared" si="49"/>
        <v>20</v>
      </c>
      <c r="B205" s="1379" t="s">
        <v>902</v>
      </c>
      <c r="C205" s="1314">
        <f t="shared" si="50"/>
        <v>0</v>
      </c>
      <c r="D205" s="1274" t="s">
        <v>2588</v>
      </c>
      <c r="E205" s="1401">
        <f t="shared" si="51"/>
        <v>0</v>
      </c>
      <c r="F205" s="1274" t="s">
        <v>2586</v>
      </c>
      <c r="G205" s="1314">
        <f t="shared" si="52"/>
        <v>0</v>
      </c>
      <c r="H205" s="1302">
        <f t="shared" si="48"/>
        <v>0</v>
      </c>
      <c r="I205" s="1304">
        <f t="shared" si="54"/>
        <v>0</v>
      </c>
      <c r="J205" s="1379"/>
      <c r="K205" s="1314"/>
      <c r="L205" s="1274"/>
      <c r="M205" s="1401"/>
      <c r="N205" s="1259">
        <f t="shared" si="53"/>
        <v>0</v>
      </c>
      <c r="O205" s="1314"/>
      <c r="P205" s="1302"/>
      <c r="S205" s="1379"/>
      <c r="T205" s="1314"/>
      <c r="U205" s="1274"/>
      <c r="V205" s="1401"/>
      <c r="W205" s="1274"/>
      <c r="X205" s="1314"/>
      <c r="Y205" s="1302"/>
      <c r="AB205" s="1379"/>
      <c r="AC205" s="1314"/>
      <c r="AD205" s="1274"/>
      <c r="AE205" s="1401"/>
      <c r="AF205" s="1274"/>
      <c r="AG205" s="1314"/>
      <c r="AH205" s="1302"/>
      <c r="AI205" s="1411"/>
      <c r="AJ205" s="1400"/>
      <c r="AK205" s="1285"/>
    </row>
    <row r="206" spans="1:37">
      <c r="A206" s="1400">
        <f t="shared" si="49"/>
        <v>0.3</v>
      </c>
      <c r="B206" s="1379" t="s">
        <v>1126</v>
      </c>
      <c r="C206" s="1314">
        <f t="shared" si="50"/>
        <v>0</v>
      </c>
      <c r="D206" s="1274" t="s">
        <v>2588</v>
      </c>
      <c r="E206" s="1401">
        <f t="shared" si="51"/>
        <v>0</v>
      </c>
      <c r="F206" s="1274" t="s">
        <v>2586</v>
      </c>
      <c r="G206" s="1314">
        <f t="shared" si="52"/>
        <v>0</v>
      </c>
      <c r="H206" s="1302">
        <f t="shared" si="48"/>
        <v>0</v>
      </c>
      <c r="I206" s="1304">
        <f t="shared" si="54"/>
        <v>0</v>
      </c>
      <c r="J206" s="1379"/>
      <c r="K206" s="1314"/>
      <c r="L206" s="1274"/>
      <c r="M206" s="1401"/>
      <c r="N206" s="1259">
        <f t="shared" si="53"/>
        <v>0</v>
      </c>
      <c r="O206" s="1314"/>
      <c r="P206" s="1302"/>
      <c r="S206" s="1379"/>
      <c r="T206" s="1314"/>
      <c r="U206" s="1274"/>
      <c r="V206" s="1401"/>
      <c r="W206" s="1274"/>
      <c r="X206" s="1314"/>
      <c r="Y206" s="1302"/>
      <c r="AB206" s="1379"/>
      <c r="AC206" s="1314"/>
      <c r="AD206" s="1274"/>
      <c r="AE206" s="1401"/>
      <c r="AF206" s="1274"/>
      <c r="AG206" s="1314"/>
      <c r="AH206" s="1302"/>
      <c r="AI206" s="1411"/>
      <c r="AJ206" s="1400"/>
      <c r="AK206" s="1285"/>
    </row>
    <row r="207" spans="1:37" ht="15.75" thickBot="1">
      <c r="A207" s="1400">
        <f t="shared" si="49"/>
        <v>20</v>
      </c>
      <c r="B207" s="1382" t="s">
        <v>40</v>
      </c>
      <c r="C207" s="1314">
        <f t="shared" si="50"/>
        <v>0</v>
      </c>
      <c r="D207" s="1274" t="s">
        <v>2588</v>
      </c>
      <c r="E207" s="1401">
        <f t="shared" si="51"/>
        <v>0</v>
      </c>
      <c r="F207" s="1274" t="s">
        <v>2586</v>
      </c>
      <c r="G207" s="1314">
        <f t="shared" si="52"/>
        <v>0</v>
      </c>
      <c r="H207" s="1302">
        <f t="shared" si="48"/>
        <v>0</v>
      </c>
      <c r="I207" s="1304">
        <f t="shared" si="54"/>
        <v>0</v>
      </c>
      <c r="J207" s="1382"/>
      <c r="K207" s="1314"/>
      <c r="L207" s="1274"/>
      <c r="M207" s="1401"/>
      <c r="N207" s="1259">
        <f t="shared" si="53"/>
        <v>0</v>
      </c>
      <c r="O207" s="1314"/>
      <c r="P207" s="1302"/>
      <c r="S207" s="1382"/>
      <c r="T207" s="1314"/>
      <c r="U207" s="1274"/>
      <c r="V207" s="1401"/>
      <c r="W207" s="1274"/>
      <c r="X207" s="1314"/>
      <c r="Y207" s="1302"/>
      <c r="AB207" s="1382"/>
      <c r="AC207" s="1314"/>
      <c r="AD207" s="1274"/>
      <c r="AE207" s="1401"/>
      <c r="AF207" s="1274"/>
      <c r="AG207" s="1314"/>
      <c r="AH207" s="1302"/>
      <c r="AI207" s="1411"/>
      <c r="AJ207" s="1400"/>
      <c r="AK207" s="1285"/>
    </row>
    <row r="208" spans="1:37" ht="15.75" thickTop="1">
      <c r="A208" s="1400">
        <f t="shared" si="49"/>
        <v>10</v>
      </c>
      <c r="B208" s="1384" t="s">
        <v>1240</v>
      </c>
      <c r="C208" s="1314">
        <f t="shared" si="50"/>
        <v>0</v>
      </c>
      <c r="D208" s="1274" t="s">
        <v>2588</v>
      </c>
      <c r="E208" s="1401">
        <f t="shared" si="51"/>
        <v>0</v>
      </c>
      <c r="F208" s="1274" t="s">
        <v>2586</v>
      </c>
      <c r="G208" s="1314">
        <f t="shared" si="52"/>
        <v>0</v>
      </c>
      <c r="H208" s="1302">
        <f t="shared" si="48"/>
        <v>0</v>
      </c>
      <c r="I208" s="1304">
        <f t="shared" si="54"/>
        <v>0</v>
      </c>
      <c r="J208" s="1384"/>
      <c r="K208" s="1314"/>
      <c r="L208" s="1274"/>
      <c r="M208" s="1401"/>
      <c r="N208" s="1259">
        <f t="shared" si="53"/>
        <v>0</v>
      </c>
      <c r="O208" s="1314"/>
      <c r="P208" s="1302"/>
      <c r="S208" s="1384"/>
      <c r="T208" s="1314"/>
      <c r="U208" s="1274"/>
      <c r="V208" s="1401"/>
      <c r="W208" s="1274"/>
      <c r="X208" s="1314"/>
      <c r="Y208" s="1302"/>
      <c r="AB208" s="1384"/>
      <c r="AC208" s="1314"/>
      <c r="AD208" s="1274"/>
      <c r="AE208" s="1401"/>
      <c r="AF208" s="1274"/>
      <c r="AG208" s="1314"/>
      <c r="AH208" s="1302"/>
      <c r="AI208" s="1411"/>
      <c r="AJ208" s="1400"/>
      <c r="AK208" s="1285"/>
    </row>
    <row r="209" spans="1:37">
      <c r="A209" s="1400">
        <f t="shared" si="49"/>
        <v>10</v>
      </c>
      <c r="B209" s="1385" t="s">
        <v>1241</v>
      </c>
      <c r="C209" s="1314">
        <f t="shared" si="50"/>
        <v>0</v>
      </c>
      <c r="D209" s="1274" t="s">
        <v>2588</v>
      </c>
      <c r="E209" s="1401">
        <f t="shared" si="51"/>
        <v>0</v>
      </c>
      <c r="F209" s="1274" t="s">
        <v>2586</v>
      </c>
      <c r="G209" s="1314">
        <f t="shared" si="52"/>
        <v>0</v>
      </c>
      <c r="H209" s="1302">
        <f t="shared" si="48"/>
        <v>0</v>
      </c>
      <c r="I209" s="1304">
        <f t="shared" si="54"/>
        <v>0</v>
      </c>
      <c r="J209" s="1385"/>
      <c r="K209" s="1314"/>
      <c r="L209" s="1274"/>
      <c r="M209" s="1401"/>
      <c r="N209" s="1259">
        <f t="shared" si="53"/>
        <v>0</v>
      </c>
      <c r="O209" s="1314"/>
      <c r="P209" s="1302"/>
      <c r="S209" s="1385"/>
      <c r="T209" s="1314"/>
      <c r="U209" s="1274"/>
      <c r="V209" s="1401"/>
      <c r="W209" s="1274"/>
      <c r="X209" s="1314"/>
      <c r="Y209" s="1302"/>
      <c r="AB209" s="1385"/>
      <c r="AC209" s="1314"/>
      <c r="AD209" s="1274"/>
      <c r="AE209" s="1401"/>
      <c r="AF209" s="1274"/>
      <c r="AG209" s="1314"/>
      <c r="AH209" s="1302"/>
      <c r="AI209" s="1411"/>
      <c r="AJ209" s="1400"/>
      <c r="AK209" s="1285"/>
    </row>
    <row r="210" spans="1:37">
      <c r="A210" s="1400">
        <f t="shared" si="49"/>
        <v>10</v>
      </c>
      <c r="B210" s="1385" t="s">
        <v>1242</v>
      </c>
      <c r="C210" s="1314">
        <f t="shared" si="50"/>
        <v>0</v>
      </c>
      <c r="D210" s="1274" t="s">
        <v>2588</v>
      </c>
      <c r="E210" s="1401">
        <f t="shared" si="51"/>
        <v>0</v>
      </c>
      <c r="F210" s="1274" t="s">
        <v>2586</v>
      </c>
      <c r="G210" s="1314">
        <f t="shared" si="52"/>
        <v>0</v>
      </c>
      <c r="H210" s="1302">
        <f t="shared" si="48"/>
        <v>0</v>
      </c>
      <c r="I210" s="1304">
        <f t="shared" si="54"/>
        <v>0</v>
      </c>
      <c r="J210" s="1385"/>
      <c r="K210" s="1314"/>
      <c r="L210" s="1274"/>
      <c r="M210" s="1401"/>
      <c r="N210" s="1259">
        <f t="shared" si="53"/>
        <v>0</v>
      </c>
      <c r="O210" s="1314"/>
      <c r="P210" s="1302"/>
      <c r="S210" s="1385"/>
      <c r="T210" s="1314"/>
      <c r="U210" s="1274"/>
      <c r="V210" s="1401"/>
      <c r="W210" s="1274"/>
      <c r="X210" s="1314"/>
      <c r="Y210" s="1302"/>
      <c r="AB210" s="1385"/>
      <c r="AC210" s="1314"/>
      <c r="AD210" s="1274"/>
      <c r="AE210" s="1401"/>
      <c r="AF210" s="1274"/>
      <c r="AG210" s="1314"/>
      <c r="AH210" s="1302"/>
      <c r="AI210" s="1411"/>
      <c r="AJ210" s="1400"/>
      <c r="AK210" s="1285"/>
    </row>
    <row r="211" spans="1:37">
      <c r="A211" s="1400">
        <f t="shared" si="49"/>
        <v>10</v>
      </c>
      <c r="B211" s="1385" t="s">
        <v>1243</v>
      </c>
      <c r="C211" s="1314">
        <f t="shared" si="50"/>
        <v>0</v>
      </c>
      <c r="D211" s="1274" t="s">
        <v>2588</v>
      </c>
      <c r="E211" s="1401">
        <f t="shared" si="51"/>
        <v>0</v>
      </c>
      <c r="F211" s="1274" t="s">
        <v>2586</v>
      </c>
      <c r="G211" s="1314">
        <f t="shared" si="52"/>
        <v>0</v>
      </c>
      <c r="H211" s="1302">
        <f t="shared" si="48"/>
        <v>0</v>
      </c>
      <c r="I211" s="1304">
        <f t="shared" si="54"/>
        <v>0</v>
      </c>
      <c r="J211" s="1385"/>
      <c r="K211" s="1314"/>
      <c r="L211" s="1274"/>
      <c r="M211" s="1401"/>
      <c r="N211" s="1259">
        <f t="shared" si="53"/>
        <v>0</v>
      </c>
      <c r="O211" s="1314"/>
      <c r="P211" s="1302"/>
      <c r="S211" s="1385"/>
      <c r="T211" s="1314"/>
      <c r="U211" s="1274"/>
      <c r="V211" s="1401"/>
      <c r="W211" s="1274"/>
      <c r="X211" s="1314"/>
      <c r="Y211" s="1302"/>
      <c r="AB211" s="1385"/>
      <c r="AC211" s="1314"/>
      <c r="AD211" s="1274"/>
      <c r="AE211" s="1401"/>
      <c r="AF211" s="1274"/>
      <c r="AG211" s="1314"/>
      <c r="AH211" s="1302"/>
      <c r="AI211" s="1411"/>
      <c r="AJ211" s="1400"/>
      <c r="AK211" s="1285"/>
    </row>
    <row r="212" spans="1:37">
      <c r="A212" s="1400">
        <f t="shared" si="49"/>
        <v>10</v>
      </c>
      <c r="B212" s="1385" t="s">
        <v>1244</v>
      </c>
      <c r="C212" s="1314">
        <f t="shared" si="50"/>
        <v>0</v>
      </c>
      <c r="D212" s="1274" t="s">
        <v>2588</v>
      </c>
      <c r="E212" s="1401">
        <f t="shared" si="51"/>
        <v>0</v>
      </c>
      <c r="F212" s="1274" t="s">
        <v>2586</v>
      </c>
      <c r="G212" s="1314">
        <f t="shared" si="52"/>
        <v>0</v>
      </c>
      <c r="H212" s="1302">
        <f t="shared" si="48"/>
        <v>0</v>
      </c>
      <c r="I212" s="1304">
        <f t="shared" si="54"/>
        <v>0</v>
      </c>
      <c r="J212" s="1385"/>
      <c r="K212" s="1314"/>
      <c r="L212" s="1274"/>
      <c r="M212" s="1401"/>
      <c r="N212" s="1259">
        <f t="shared" si="53"/>
        <v>0</v>
      </c>
      <c r="O212" s="1314"/>
      <c r="P212" s="1302"/>
      <c r="S212" s="1385"/>
      <c r="T212" s="1314"/>
      <c r="U212" s="1274"/>
      <c r="V212" s="1401"/>
      <c r="W212" s="1274"/>
      <c r="X212" s="1314"/>
      <c r="Y212" s="1302"/>
      <c r="AB212" s="1385"/>
      <c r="AC212" s="1314"/>
      <c r="AD212" s="1274"/>
      <c r="AE212" s="1401"/>
      <c r="AF212" s="1274"/>
      <c r="AG212" s="1314"/>
      <c r="AH212" s="1302"/>
      <c r="AI212" s="1411"/>
      <c r="AJ212" s="1400"/>
      <c r="AK212" s="1285"/>
    </row>
    <row r="213" spans="1:37" ht="15.75" thickBot="1">
      <c r="A213" s="1400">
        <f t="shared" si="49"/>
        <v>10</v>
      </c>
      <c r="B213" s="1385" t="s">
        <v>1245</v>
      </c>
      <c r="C213" s="1314">
        <f t="shared" si="50"/>
        <v>0</v>
      </c>
      <c r="D213" s="1274" t="s">
        <v>2588</v>
      </c>
      <c r="E213" s="1401">
        <f t="shared" si="51"/>
        <v>0</v>
      </c>
      <c r="F213" s="1274" t="s">
        <v>2586</v>
      </c>
      <c r="G213" s="1314">
        <f t="shared" si="52"/>
        <v>0</v>
      </c>
      <c r="H213" s="1302">
        <f t="shared" si="48"/>
        <v>0</v>
      </c>
      <c r="I213" s="1304">
        <f t="shared" si="54"/>
        <v>0</v>
      </c>
      <c r="J213" s="1385"/>
      <c r="K213" s="1314"/>
      <c r="L213" s="1274"/>
      <c r="M213" s="1401"/>
      <c r="N213" s="1259">
        <f t="shared" si="53"/>
        <v>0</v>
      </c>
      <c r="O213" s="1314"/>
      <c r="P213" s="1302"/>
      <c r="S213" s="1385"/>
      <c r="T213" s="1314"/>
      <c r="U213" s="1274"/>
      <c r="V213" s="1401"/>
      <c r="W213" s="1274"/>
      <c r="X213" s="1314"/>
      <c r="Y213" s="1302"/>
      <c r="AB213" s="1385"/>
      <c r="AC213" s="1314"/>
      <c r="AD213" s="1274"/>
      <c r="AE213" s="1401"/>
      <c r="AF213" s="1274"/>
      <c r="AG213" s="1314"/>
      <c r="AH213" s="1302"/>
      <c r="AI213" s="1411"/>
      <c r="AJ213" s="1400"/>
      <c r="AK213" s="1285"/>
    </row>
    <row r="214" spans="1:37" ht="15.75" thickBot="1">
      <c r="H214" s="1317">
        <f>SUM(H166:H213)</f>
        <v>0</v>
      </c>
      <c r="I214" s="1317">
        <f>SUM(I166:I213)</f>
        <v>0</v>
      </c>
      <c r="N214" s="1317">
        <f>SUM(N166:N213)</f>
        <v>0</v>
      </c>
      <c r="P214" s="1317"/>
      <c r="Y214" s="1317"/>
      <c r="AH214" s="1317"/>
    </row>
    <row r="215" spans="1:37">
      <c r="B215" s="1260" t="s">
        <v>2596</v>
      </c>
      <c r="F215" s="1258">
        <f>I214*3/4</f>
        <v>0</v>
      </c>
      <c r="G215" s="1408"/>
      <c r="H215" s="1408"/>
      <c r="J215" s="1409"/>
      <c r="K215" s="1409"/>
      <c r="L215" s="1409"/>
      <c r="M215" s="1409"/>
      <c r="N215" s="1409"/>
      <c r="O215" s="1409"/>
      <c r="P215" s="1409"/>
      <c r="Q215" s="1409"/>
      <c r="S215" s="1409"/>
      <c r="T215" s="1409"/>
      <c r="U215" s="1409"/>
      <c r="V215" s="1409"/>
      <c r="W215" s="1409"/>
      <c r="X215" s="1409"/>
      <c r="Y215" s="1409"/>
      <c r="Z215" s="1409"/>
      <c r="AB215" s="1411"/>
      <c r="AC215" s="1411"/>
      <c r="AD215" s="1411"/>
      <c r="AE215" s="1411"/>
      <c r="AF215" s="1411"/>
      <c r="AG215" s="1411"/>
      <c r="AH215" s="1411"/>
      <c r="AI215" s="1411"/>
    </row>
    <row r="216" spans="1:37">
      <c r="B216" s="1258" t="s">
        <v>2597</v>
      </c>
      <c r="G216" s="1316">
        <v>0.5</v>
      </c>
      <c r="H216" s="1316" t="s">
        <v>2592</v>
      </c>
      <c r="N216" s="1258" t="s">
        <v>2595</v>
      </c>
      <c r="O216" s="1316"/>
      <c r="P216" s="1316"/>
      <c r="X216" s="1316"/>
      <c r="Y216" s="1316"/>
      <c r="AG216" s="1316"/>
      <c r="AH216" s="1316"/>
    </row>
    <row r="217" spans="1:37" ht="16.5" thickBot="1">
      <c r="A217" s="1400">
        <f>C13</f>
        <v>0</v>
      </c>
      <c r="B217" s="1329" t="s">
        <v>2528</v>
      </c>
      <c r="C217" s="1314">
        <f>G115</f>
        <v>0</v>
      </c>
      <c r="D217" s="1416" t="s">
        <v>68</v>
      </c>
      <c r="E217" s="1314">
        <f>G166</f>
        <v>0</v>
      </c>
      <c r="F217" s="1274" t="s">
        <v>2586</v>
      </c>
      <c r="G217" s="1314">
        <f>C217-E217</f>
        <v>0</v>
      </c>
      <c r="H217" s="1302">
        <f>IF(G217&lt;0,0,G217)+I217</f>
        <v>0</v>
      </c>
      <c r="I217" s="1417">
        <f>I166-H166</f>
        <v>0</v>
      </c>
      <c r="J217" s="1329"/>
      <c r="K217" s="1314"/>
      <c r="L217" s="1274"/>
      <c r="M217" s="1314"/>
      <c r="N217" s="1259">
        <f>H217</f>
        <v>0</v>
      </c>
      <c r="O217" s="1314"/>
      <c r="P217" s="1302"/>
      <c r="Q217" s="1418"/>
      <c r="S217" s="1329"/>
      <c r="T217" s="1314"/>
      <c r="U217" s="1274"/>
      <c r="V217" s="1314"/>
      <c r="W217" s="1274"/>
      <c r="X217" s="1314"/>
      <c r="Y217" s="1302"/>
      <c r="AB217" s="1329"/>
      <c r="AC217" s="1314"/>
      <c r="AD217" s="1274"/>
      <c r="AE217" s="1314"/>
      <c r="AF217" s="1274"/>
      <c r="AG217" s="1314"/>
      <c r="AH217" s="1302"/>
    </row>
    <row r="218" spans="1:37" ht="16.5" thickTop="1">
      <c r="A218" s="1400">
        <f t="shared" ref="A218:A264" si="55">C14</f>
        <v>0</v>
      </c>
      <c r="B218" s="1345" t="s">
        <v>164</v>
      </c>
      <c r="C218" s="1314">
        <f t="shared" ref="C218:C264" si="56">G116</f>
        <v>0</v>
      </c>
      <c r="D218" s="1416" t="s">
        <v>68</v>
      </c>
      <c r="E218" s="1314">
        <f t="shared" ref="E218:E264" si="57">G167</f>
        <v>0</v>
      </c>
      <c r="F218" s="1274" t="s">
        <v>2586</v>
      </c>
      <c r="G218" s="1314">
        <f t="shared" ref="G218:G264" si="58">C218-E218</f>
        <v>0</v>
      </c>
      <c r="H218" s="1302">
        <f t="shared" ref="H218:H264" si="59">IF(G218&lt;0,0,G218)+I218</f>
        <v>0</v>
      </c>
      <c r="I218" s="1417">
        <f t="shared" ref="I218:I264" si="60">I167-H167</f>
        <v>0</v>
      </c>
      <c r="J218" s="1937">
        <f>H219+H220</f>
        <v>0</v>
      </c>
      <c r="K218" s="1314"/>
      <c r="M218" s="1401"/>
      <c r="N218" s="1259">
        <f t="shared" ref="N218:N264" si="61">H218</f>
        <v>0</v>
      </c>
      <c r="P218" s="1302"/>
      <c r="S218" s="1345"/>
      <c r="T218" s="1314"/>
      <c r="U218" s="1274"/>
      <c r="V218" s="1314"/>
      <c r="W218" s="1274"/>
      <c r="X218" s="1314"/>
      <c r="Y218" s="1302"/>
      <c r="AB218" s="1345"/>
      <c r="AC218" s="1314"/>
      <c r="AD218" s="1274"/>
      <c r="AE218" s="1314"/>
      <c r="AF218" s="1274"/>
      <c r="AG218" s="1314"/>
      <c r="AH218" s="1302"/>
    </row>
    <row r="219" spans="1:37" ht="15.75">
      <c r="A219" s="1400">
        <f t="shared" si="55"/>
        <v>0</v>
      </c>
      <c r="B219" s="1349" t="s">
        <v>165</v>
      </c>
      <c r="C219" s="1314">
        <f t="shared" si="56"/>
        <v>0</v>
      </c>
      <c r="D219" s="1416" t="s">
        <v>68</v>
      </c>
      <c r="E219" s="1314">
        <f t="shared" si="57"/>
        <v>0</v>
      </c>
      <c r="F219" s="1274" t="s">
        <v>2586</v>
      </c>
      <c r="G219" s="1314">
        <f t="shared" si="58"/>
        <v>0</v>
      </c>
      <c r="H219" s="1302">
        <f t="shared" si="59"/>
        <v>0</v>
      </c>
      <c r="I219" s="1417">
        <f t="shared" si="60"/>
        <v>0</v>
      </c>
      <c r="J219" s="1938"/>
      <c r="K219" s="1314">
        <f>IF(A66&gt;D66,D66,A66)</f>
        <v>0</v>
      </c>
      <c r="L219" s="1413">
        <f>L168</f>
        <v>0</v>
      </c>
      <c r="M219" s="1401">
        <f>H$219*L219</f>
        <v>0</v>
      </c>
      <c r="N219" s="1414">
        <f>M219</f>
        <v>0</v>
      </c>
      <c r="O219" s="1314">
        <f>M219+M220</f>
        <v>0</v>
      </c>
      <c r="P219" s="1302"/>
      <c r="S219" s="1349"/>
      <c r="T219" s="1314"/>
      <c r="U219" s="1274"/>
      <c r="V219" s="1314"/>
      <c r="W219" s="1274"/>
      <c r="X219" s="1314"/>
      <c r="Y219" s="1302"/>
      <c r="AB219" s="1349"/>
      <c r="AC219" s="1314"/>
      <c r="AD219" s="1274"/>
      <c r="AE219" s="1314"/>
      <c r="AF219" s="1274"/>
      <c r="AG219" s="1314"/>
      <c r="AH219" s="1302"/>
    </row>
    <row r="220" spans="1:37" ht="15.75">
      <c r="A220" s="1400">
        <f t="shared" si="55"/>
        <v>0</v>
      </c>
      <c r="B220" s="1351" t="s">
        <v>2529</v>
      </c>
      <c r="C220" s="1314">
        <f t="shared" si="56"/>
        <v>0</v>
      </c>
      <c r="D220" s="1416" t="s">
        <v>68</v>
      </c>
      <c r="E220" s="1314">
        <f t="shared" si="57"/>
        <v>0</v>
      </c>
      <c r="F220" s="1274" t="s">
        <v>2586</v>
      </c>
      <c r="G220" s="1314">
        <f t="shared" si="58"/>
        <v>0</v>
      </c>
      <c r="H220" s="1302">
        <f t="shared" si="59"/>
        <v>0</v>
      </c>
      <c r="I220" s="1417">
        <f t="shared" si="60"/>
        <v>0</v>
      </c>
      <c r="J220" s="1939"/>
      <c r="K220" s="1314">
        <f>IF(A67&gt;D67,D67,A67)</f>
        <v>0</v>
      </c>
      <c r="L220" s="1413">
        <f t="shared" ref="L220:L235" si="62">L169</f>
        <v>0</v>
      </c>
      <c r="M220" s="1401">
        <f>H$219*L220</f>
        <v>0</v>
      </c>
      <c r="N220" s="1414">
        <f>M220</f>
        <v>0</v>
      </c>
      <c r="O220" s="1314"/>
      <c r="P220" s="1302"/>
      <c r="S220" s="1349"/>
      <c r="T220" s="1314"/>
      <c r="U220" s="1274"/>
      <c r="V220" s="1314"/>
      <c r="W220" s="1274"/>
      <c r="X220" s="1314"/>
      <c r="Y220" s="1302"/>
      <c r="AB220" s="1349"/>
      <c r="AC220" s="1314"/>
      <c r="AD220" s="1274"/>
      <c r="AE220" s="1314"/>
      <c r="AF220" s="1274"/>
      <c r="AG220" s="1314"/>
      <c r="AH220" s="1302"/>
    </row>
    <row r="221" spans="1:37" ht="15.75">
      <c r="A221" s="1400">
        <f t="shared" si="55"/>
        <v>0</v>
      </c>
      <c r="B221" s="1353" t="s">
        <v>934</v>
      </c>
      <c r="C221" s="1314">
        <f t="shared" si="56"/>
        <v>0</v>
      </c>
      <c r="D221" s="1416" t="s">
        <v>68</v>
      </c>
      <c r="E221" s="1314">
        <f t="shared" si="57"/>
        <v>0</v>
      </c>
      <c r="F221" s="1274" t="s">
        <v>2586</v>
      </c>
      <c r="G221" s="1314">
        <f t="shared" si="58"/>
        <v>0</v>
      </c>
      <c r="H221" s="1302">
        <f t="shared" si="59"/>
        <v>0</v>
      </c>
      <c r="I221" s="1417">
        <f t="shared" si="60"/>
        <v>0</v>
      </c>
      <c r="J221" s="1937">
        <f>H222+H223</f>
        <v>0</v>
      </c>
      <c r="K221" s="1314"/>
      <c r="M221" s="1401"/>
      <c r="N221" s="1259">
        <f t="shared" si="61"/>
        <v>0</v>
      </c>
      <c r="P221" s="1302"/>
      <c r="S221" s="1353"/>
      <c r="T221" s="1314"/>
      <c r="U221" s="1274"/>
      <c r="V221" s="1314"/>
      <c r="W221" s="1274"/>
      <c r="X221" s="1314"/>
      <c r="Y221" s="1302"/>
      <c r="AB221" s="1353"/>
      <c r="AC221" s="1314"/>
      <c r="AD221" s="1274"/>
      <c r="AE221" s="1314"/>
      <c r="AF221" s="1274"/>
      <c r="AG221" s="1314"/>
      <c r="AH221" s="1302"/>
    </row>
    <row r="222" spans="1:37" ht="15.75">
      <c r="A222" s="1400">
        <f t="shared" si="55"/>
        <v>0</v>
      </c>
      <c r="B222" s="1353" t="s">
        <v>935</v>
      </c>
      <c r="C222" s="1314">
        <f t="shared" si="56"/>
        <v>0</v>
      </c>
      <c r="D222" s="1416" t="s">
        <v>68</v>
      </c>
      <c r="E222" s="1314">
        <f t="shared" si="57"/>
        <v>0</v>
      </c>
      <c r="F222" s="1274" t="s">
        <v>2586</v>
      </c>
      <c r="G222" s="1314">
        <f t="shared" si="58"/>
        <v>0</v>
      </c>
      <c r="H222" s="1302">
        <f t="shared" si="59"/>
        <v>0</v>
      </c>
      <c r="I222" s="1417">
        <f t="shared" si="60"/>
        <v>0</v>
      </c>
      <c r="J222" s="1938"/>
      <c r="K222" s="1314">
        <f>IF(A69&gt;D69,D69,A69)</f>
        <v>0</v>
      </c>
      <c r="L222" s="1413">
        <f t="shared" si="62"/>
        <v>0</v>
      </c>
      <c r="M222" s="1401">
        <f>H$222*L222</f>
        <v>0</v>
      </c>
      <c r="N222" s="1414">
        <f>M222</f>
        <v>0</v>
      </c>
      <c r="O222" s="1314">
        <f>M222+M223</f>
        <v>0</v>
      </c>
      <c r="P222" s="1302"/>
      <c r="S222" s="1353"/>
      <c r="T222" s="1314"/>
      <c r="U222" s="1274"/>
      <c r="V222" s="1314"/>
      <c r="W222" s="1274"/>
      <c r="X222" s="1314"/>
      <c r="Y222" s="1302"/>
      <c r="AB222" s="1353"/>
      <c r="AC222" s="1314"/>
      <c r="AD222" s="1274"/>
      <c r="AE222" s="1314"/>
      <c r="AF222" s="1274"/>
      <c r="AG222" s="1314"/>
      <c r="AH222" s="1302"/>
    </row>
    <row r="223" spans="1:37" ht="15.75">
      <c r="A223" s="1400">
        <f t="shared" si="55"/>
        <v>0</v>
      </c>
      <c r="B223" s="1356" t="s">
        <v>2530</v>
      </c>
      <c r="C223" s="1314">
        <f t="shared" si="56"/>
        <v>0</v>
      </c>
      <c r="D223" s="1416" t="s">
        <v>68</v>
      </c>
      <c r="E223" s="1314">
        <f t="shared" si="57"/>
        <v>0</v>
      </c>
      <c r="F223" s="1274" t="s">
        <v>2586</v>
      </c>
      <c r="G223" s="1314">
        <f t="shared" si="58"/>
        <v>0</v>
      </c>
      <c r="H223" s="1302">
        <f t="shared" si="59"/>
        <v>0</v>
      </c>
      <c r="I223" s="1417">
        <f t="shared" si="60"/>
        <v>0</v>
      </c>
      <c r="J223" s="1939"/>
      <c r="K223" s="1314">
        <f>IF(A70&gt;D70,D70,A70)</f>
        <v>0</v>
      </c>
      <c r="L223" s="1413">
        <f t="shared" si="62"/>
        <v>0</v>
      </c>
      <c r="M223" s="1401">
        <f>H$222*L223</f>
        <v>0</v>
      </c>
      <c r="N223" s="1414">
        <f>M223</f>
        <v>0</v>
      </c>
      <c r="O223" s="1314"/>
      <c r="P223" s="1302"/>
      <c r="S223" s="1353"/>
      <c r="T223" s="1314"/>
      <c r="U223" s="1274"/>
      <c r="V223" s="1314"/>
      <c r="W223" s="1274"/>
      <c r="X223" s="1314"/>
      <c r="Y223" s="1302"/>
      <c r="AB223" s="1353"/>
      <c r="AC223" s="1314"/>
      <c r="AD223" s="1274"/>
      <c r="AE223" s="1314"/>
      <c r="AF223" s="1274"/>
      <c r="AG223" s="1314"/>
      <c r="AH223" s="1302"/>
    </row>
    <row r="224" spans="1:37" ht="15.75">
      <c r="A224" s="1400">
        <f t="shared" si="55"/>
        <v>0</v>
      </c>
      <c r="B224" s="1349" t="s">
        <v>936</v>
      </c>
      <c r="C224" s="1314">
        <f t="shared" si="56"/>
        <v>0</v>
      </c>
      <c r="D224" s="1416" t="s">
        <v>68</v>
      </c>
      <c r="E224" s="1314">
        <f t="shared" si="57"/>
        <v>0</v>
      </c>
      <c r="F224" s="1274" t="s">
        <v>2586</v>
      </c>
      <c r="G224" s="1314">
        <f t="shared" si="58"/>
        <v>0</v>
      </c>
      <c r="H224" s="1302">
        <f t="shared" si="59"/>
        <v>0</v>
      </c>
      <c r="I224" s="1417">
        <f t="shared" si="60"/>
        <v>0</v>
      </c>
      <c r="J224" s="1937">
        <f>H225+H226</f>
        <v>0</v>
      </c>
      <c r="K224" s="1314"/>
      <c r="M224" s="1401"/>
      <c r="N224" s="1259">
        <f t="shared" si="61"/>
        <v>0</v>
      </c>
      <c r="P224" s="1302"/>
      <c r="S224" s="1349"/>
      <c r="T224" s="1314"/>
      <c r="U224" s="1274"/>
      <c r="V224" s="1314"/>
      <c r="W224" s="1274"/>
      <c r="X224" s="1314"/>
      <c r="Y224" s="1302"/>
      <c r="AB224" s="1349"/>
      <c r="AC224" s="1314"/>
      <c r="AD224" s="1274"/>
      <c r="AE224" s="1314"/>
      <c r="AF224" s="1274"/>
      <c r="AG224" s="1314"/>
      <c r="AH224" s="1302"/>
    </row>
    <row r="225" spans="1:34" ht="15.75">
      <c r="A225" s="1400">
        <f t="shared" si="55"/>
        <v>0</v>
      </c>
      <c r="B225" s="1349" t="s">
        <v>937</v>
      </c>
      <c r="C225" s="1314">
        <f t="shared" si="56"/>
        <v>0</v>
      </c>
      <c r="D225" s="1416" t="s">
        <v>68</v>
      </c>
      <c r="E225" s="1314">
        <f t="shared" si="57"/>
        <v>0</v>
      </c>
      <c r="F225" s="1274" t="s">
        <v>2586</v>
      </c>
      <c r="G225" s="1314">
        <f t="shared" si="58"/>
        <v>0</v>
      </c>
      <c r="H225" s="1302">
        <f t="shared" si="59"/>
        <v>0</v>
      </c>
      <c r="I225" s="1417">
        <f t="shared" si="60"/>
        <v>0</v>
      </c>
      <c r="J225" s="1938"/>
      <c r="K225" s="1314">
        <f>IF(A72&gt;D72,D72,A72)</f>
        <v>0</v>
      </c>
      <c r="L225" s="1413">
        <f t="shared" si="62"/>
        <v>0</v>
      </c>
      <c r="M225" s="1401">
        <f>H$225*L225</f>
        <v>0</v>
      </c>
      <c r="N225" s="1414">
        <f>M225</f>
        <v>0</v>
      </c>
      <c r="O225" s="1314">
        <f>M225+M226</f>
        <v>0</v>
      </c>
      <c r="P225" s="1302"/>
      <c r="S225" s="1349"/>
      <c r="T225" s="1314"/>
      <c r="U225" s="1274"/>
      <c r="V225" s="1314"/>
      <c r="W225" s="1274"/>
      <c r="X225" s="1314"/>
      <c r="Y225" s="1302"/>
      <c r="AB225" s="1349"/>
      <c r="AC225" s="1314"/>
      <c r="AD225" s="1274"/>
      <c r="AE225" s="1314"/>
      <c r="AF225" s="1274"/>
      <c r="AG225" s="1314"/>
      <c r="AH225" s="1302"/>
    </row>
    <row r="226" spans="1:34" ht="15.75">
      <c r="A226" s="1400">
        <f t="shared" si="55"/>
        <v>0</v>
      </c>
      <c r="B226" s="1351" t="s">
        <v>2531</v>
      </c>
      <c r="C226" s="1314">
        <f t="shared" si="56"/>
        <v>0</v>
      </c>
      <c r="D226" s="1416" t="s">
        <v>68</v>
      </c>
      <c r="E226" s="1314">
        <f t="shared" si="57"/>
        <v>0</v>
      </c>
      <c r="F226" s="1274" t="s">
        <v>2586</v>
      </c>
      <c r="G226" s="1314">
        <f t="shared" si="58"/>
        <v>0</v>
      </c>
      <c r="H226" s="1302">
        <f t="shared" si="59"/>
        <v>0</v>
      </c>
      <c r="I226" s="1417">
        <f t="shared" si="60"/>
        <v>0</v>
      </c>
      <c r="J226" s="1939"/>
      <c r="K226" s="1314">
        <f>IF(A73&gt;D73,D73,A73)</f>
        <v>0</v>
      </c>
      <c r="L226" s="1413">
        <f t="shared" si="62"/>
        <v>0</v>
      </c>
      <c r="M226" s="1401">
        <f>H$225*L226</f>
        <v>0</v>
      </c>
      <c r="N226" s="1414">
        <f>M226</f>
        <v>0</v>
      </c>
      <c r="O226" s="1314"/>
      <c r="P226" s="1302"/>
      <c r="S226" s="1349"/>
      <c r="T226" s="1314"/>
      <c r="U226" s="1274"/>
      <c r="V226" s="1314"/>
      <c r="W226" s="1274"/>
      <c r="X226" s="1314"/>
      <c r="Y226" s="1302"/>
      <c r="AB226" s="1349"/>
      <c r="AC226" s="1314"/>
      <c r="AD226" s="1274"/>
      <c r="AE226" s="1314"/>
      <c r="AF226" s="1274"/>
      <c r="AG226" s="1314"/>
      <c r="AH226" s="1302"/>
    </row>
    <row r="227" spans="1:34" ht="15.75">
      <c r="A227" s="1400">
        <f t="shared" si="55"/>
        <v>0</v>
      </c>
      <c r="B227" s="1353" t="s">
        <v>1178</v>
      </c>
      <c r="C227" s="1314">
        <f t="shared" si="56"/>
        <v>0</v>
      </c>
      <c r="D227" s="1416" t="s">
        <v>68</v>
      </c>
      <c r="E227" s="1314">
        <f t="shared" si="57"/>
        <v>0</v>
      </c>
      <c r="F227" s="1274" t="s">
        <v>2586</v>
      </c>
      <c r="G227" s="1314">
        <f t="shared" si="58"/>
        <v>0</v>
      </c>
      <c r="H227" s="1302">
        <f t="shared" si="59"/>
        <v>0</v>
      </c>
      <c r="I227" s="1417">
        <f t="shared" si="60"/>
        <v>0</v>
      </c>
      <c r="J227" s="1937">
        <f>H228+H229</f>
        <v>0</v>
      </c>
      <c r="K227" s="1314"/>
      <c r="M227" s="1401"/>
      <c r="N227" s="1259">
        <f t="shared" si="61"/>
        <v>0</v>
      </c>
      <c r="P227" s="1302"/>
      <c r="S227" s="1353"/>
      <c r="T227" s="1314"/>
      <c r="U227" s="1274"/>
      <c r="V227" s="1314"/>
      <c r="W227" s="1274"/>
      <c r="X227" s="1314"/>
      <c r="Y227" s="1302"/>
      <c r="AB227" s="1353"/>
      <c r="AC227" s="1314"/>
      <c r="AD227" s="1274"/>
      <c r="AE227" s="1314"/>
      <c r="AF227" s="1274"/>
      <c r="AG227" s="1314"/>
      <c r="AH227" s="1302"/>
    </row>
    <row r="228" spans="1:34" ht="15.75">
      <c r="A228" s="1400">
        <f t="shared" si="55"/>
        <v>0</v>
      </c>
      <c r="B228" s="1357" t="s">
        <v>1179</v>
      </c>
      <c r="C228" s="1314">
        <f t="shared" si="56"/>
        <v>0</v>
      </c>
      <c r="D228" s="1416" t="s">
        <v>68</v>
      </c>
      <c r="E228" s="1314">
        <f t="shared" si="57"/>
        <v>0</v>
      </c>
      <c r="F228" s="1274" t="s">
        <v>2586</v>
      </c>
      <c r="G228" s="1314">
        <f t="shared" si="58"/>
        <v>0</v>
      </c>
      <c r="H228" s="1302">
        <f t="shared" si="59"/>
        <v>0</v>
      </c>
      <c r="I228" s="1417">
        <f t="shared" si="60"/>
        <v>0</v>
      </c>
      <c r="J228" s="1938"/>
      <c r="K228" s="1314">
        <f>IF(A75&gt;D75,D75,A75)</f>
        <v>0</v>
      </c>
      <c r="L228" s="1413">
        <f t="shared" si="62"/>
        <v>0</v>
      </c>
      <c r="M228" s="1401">
        <f>H$228*L228</f>
        <v>0</v>
      </c>
      <c r="N228" s="1414">
        <f>M228</f>
        <v>0</v>
      </c>
      <c r="O228" s="1314">
        <f>M228+M229</f>
        <v>0</v>
      </c>
      <c r="P228" s="1302"/>
      <c r="S228" s="1357"/>
      <c r="T228" s="1314"/>
      <c r="U228" s="1274"/>
      <c r="V228" s="1314"/>
      <c r="W228" s="1274"/>
      <c r="X228" s="1314"/>
      <c r="Y228" s="1302"/>
      <c r="AB228" s="1357"/>
      <c r="AC228" s="1314"/>
      <c r="AD228" s="1274"/>
      <c r="AE228" s="1314"/>
      <c r="AF228" s="1274"/>
      <c r="AG228" s="1314"/>
      <c r="AH228" s="1302"/>
    </row>
    <row r="229" spans="1:34" ht="15.75">
      <c r="A229" s="1400">
        <f t="shared" si="55"/>
        <v>0</v>
      </c>
      <c r="B229" s="1358" t="s">
        <v>2532</v>
      </c>
      <c r="C229" s="1314">
        <f t="shared" si="56"/>
        <v>0</v>
      </c>
      <c r="D229" s="1416" t="s">
        <v>68</v>
      </c>
      <c r="E229" s="1314">
        <f t="shared" si="57"/>
        <v>0</v>
      </c>
      <c r="F229" s="1274" t="s">
        <v>2586</v>
      </c>
      <c r="G229" s="1314">
        <f t="shared" si="58"/>
        <v>0</v>
      </c>
      <c r="H229" s="1302">
        <f t="shared" si="59"/>
        <v>0</v>
      </c>
      <c r="I229" s="1417">
        <f t="shared" si="60"/>
        <v>0</v>
      </c>
      <c r="J229" s="1939"/>
      <c r="K229" s="1314">
        <f>IF(A76&gt;D76,D76,A76)</f>
        <v>0</v>
      </c>
      <c r="L229" s="1413">
        <f t="shared" si="62"/>
        <v>0</v>
      </c>
      <c r="M229" s="1401">
        <f>H$228*L229</f>
        <v>0</v>
      </c>
      <c r="N229" s="1414">
        <f>M229</f>
        <v>0</v>
      </c>
      <c r="O229" s="1314"/>
      <c r="P229" s="1302"/>
      <c r="S229" s="1357"/>
      <c r="T229" s="1314"/>
      <c r="U229" s="1274"/>
      <c r="V229" s="1314"/>
      <c r="W229" s="1274"/>
      <c r="X229" s="1314"/>
      <c r="Y229" s="1302"/>
      <c r="AB229" s="1357"/>
      <c r="AC229" s="1314"/>
      <c r="AD229" s="1274"/>
      <c r="AE229" s="1314"/>
      <c r="AF229" s="1274"/>
      <c r="AG229" s="1314"/>
      <c r="AH229" s="1302"/>
    </row>
    <row r="230" spans="1:34" ht="15.75">
      <c r="A230" s="1400">
        <f t="shared" si="55"/>
        <v>0</v>
      </c>
      <c r="B230" s="1359" t="s">
        <v>1180</v>
      </c>
      <c r="C230" s="1314">
        <f t="shared" si="56"/>
        <v>0</v>
      </c>
      <c r="D230" s="1416" t="s">
        <v>68</v>
      </c>
      <c r="E230" s="1314">
        <f t="shared" si="57"/>
        <v>0</v>
      </c>
      <c r="F230" s="1274" t="s">
        <v>2586</v>
      </c>
      <c r="G230" s="1314">
        <f t="shared" si="58"/>
        <v>0</v>
      </c>
      <c r="H230" s="1302">
        <f t="shared" si="59"/>
        <v>0</v>
      </c>
      <c r="I230" s="1417">
        <f t="shared" si="60"/>
        <v>0</v>
      </c>
      <c r="J230" s="1937">
        <f>H231+H232</f>
        <v>0</v>
      </c>
      <c r="K230" s="1314"/>
      <c r="M230" s="1401"/>
      <c r="N230" s="1259">
        <f t="shared" si="61"/>
        <v>0</v>
      </c>
      <c r="P230" s="1302"/>
      <c r="S230" s="1359"/>
      <c r="T230" s="1314"/>
      <c r="U230" s="1274"/>
      <c r="V230" s="1314"/>
      <c r="W230" s="1274"/>
      <c r="X230" s="1314"/>
      <c r="Y230" s="1302"/>
      <c r="AB230" s="1359"/>
      <c r="AC230" s="1314"/>
      <c r="AD230" s="1274"/>
      <c r="AE230" s="1314"/>
      <c r="AF230" s="1274"/>
      <c r="AG230" s="1314"/>
      <c r="AH230" s="1302"/>
    </row>
    <row r="231" spans="1:34" ht="15.75">
      <c r="A231" s="1400">
        <f t="shared" si="55"/>
        <v>0</v>
      </c>
      <c r="B231" s="1359" t="s">
        <v>1181</v>
      </c>
      <c r="C231" s="1314">
        <f t="shared" si="56"/>
        <v>0</v>
      </c>
      <c r="D231" s="1416" t="s">
        <v>68</v>
      </c>
      <c r="E231" s="1314">
        <f t="shared" si="57"/>
        <v>0</v>
      </c>
      <c r="F231" s="1274" t="s">
        <v>2586</v>
      </c>
      <c r="G231" s="1314">
        <f t="shared" si="58"/>
        <v>0</v>
      </c>
      <c r="H231" s="1302">
        <f t="shared" si="59"/>
        <v>0</v>
      </c>
      <c r="I231" s="1417">
        <f t="shared" si="60"/>
        <v>0</v>
      </c>
      <c r="J231" s="1938"/>
      <c r="K231" s="1314">
        <f>IF(A78&gt;D78,D78,A78)</f>
        <v>0</v>
      </c>
      <c r="L231" s="1413">
        <f t="shared" si="62"/>
        <v>0</v>
      </c>
      <c r="M231" s="1401">
        <f>H$231*L231</f>
        <v>0</v>
      </c>
      <c r="N231" s="1414">
        <f>M231</f>
        <v>0</v>
      </c>
      <c r="O231" s="1314">
        <f>M231+M232</f>
        <v>0</v>
      </c>
      <c r="P231" s="1302"/>
      <c r="S231" s="1359"/>
      <c r="T231" s="1314"/>
      <c r="U231" s="1274"/>
      <c r="V231" s="1314"/>
      <c r="W231" s="1274"/>
      <c r="X231" s="1314"/>
      <c r="Y231" s="1302"/>
      <c r="AB231" s="1359"/>
      <c r="AC231" s="1314"/>
      <c r="AD231" s="1274"/>
      <c r="AE231" s="1314"/>
      <c r="AF231" s="1274"/>
      <c r="AG231" s="1314"/>
      <c r="AH231" s="1302"/>
    </row>
    <row r="232" spans="1:34" ht="15.75">
      <c r="A232" s="1400">
        <f t="shared" si="55"/>
        <v>0</v>
      </c>
      <c r="B232" s="1360" t="s">
        <v>2533</v>
      </c>
      <c r="C232" s="1314">
        <f t="shared" si="56"/>
        <v>0</v>
      </c>
      <c r="D232" s="1416" t="s">
        <v>68</v>
      </c>
      <c r="E232" s="1314">
        <f t="shared" si="57"/>
        <v>0</v>
      </c>
      <c r="F232" s="1274" t="s">
        <v>2586</v>
      </c>
      <c r="G232" s="1314">
        <f t="shared" si="58"/>
        <v>0</v>
      </c>
      <c r="H232" s="1302">
        <f t="shared" si="59"/>
        <v>0</v>
      </c>
      <c r="I232" s="1417">
        <f t="shared" si="60"/>
        <v>0</v>
      </c>
      <c r="J232" s="1939"/>
      <c r="K232" s="1314">
        <f>IF(A79&gt;D79,D79,A79)</f>
        <v>0</v>
      </c>
      <c r="L232" s="1413">
        <f t="shared" si="62"/>
        <v>0</v>
      </c>
      <c r="M232" s="1401">
        <f>H$231*L232</f>
        <v>0</v>
      </c>
      <c r="N232" s="1414">
        <f>M232</f>
        <v>0</v>
      </c>
      <c r="O232" s="1314"/>
      <c r="P232" s="1302"/>
      <c r="S232" s="1359"/>
      <c r="T232" s="1314"/>
      <c r="U232" s="1274"/>
      <c r="V232" s="1314"/>
      <c r="W232" s="1274"/>
      <c r="X232" s="1314"/>
      <c r="Y232" s="1302"/>
      <c r="AB232" s="1359"/>
      <c r="AC232" s="1314"/>
      <c r="AD232" s="1274"/>
      <c r="AE232" s="1314"/>
      <c r="AF232" s="1274"/>
      <c r="AG232" s="1314"/>
      <c r="AH232" s="1302"/>
    </row>
    <row r="233" spans="1:34" ht="15.75">
      <c r="A233" s="1400">
        <f t="shared" si="55"/>
        <v>0</v>
      </c>
      <c r="B233" s="1359" t="s">
        <v>1913</v>
      </c>
      <c r="C233" s="1314">
        <f t="shared" si="56"/>
        <v>0</v>
      </c>
      <c r="D233" s="1416" t="s">
        <v>68</v>
      </c>
      <c r="E233" s="1314">
        <f t="shared" si="57"/>
        <v>0</v>
      </c>
      <c r="F233" s="1274" t="s">
        <v>2586</v>
      </c>
      <c r="G233" s="1314">
        <f t="shared" si="58"/>
        <v>0</v>
      </c>
      <c r="H233" s="1302">
        <f t="shared" si="59"/>
        <v>0</v>
      </c>
      <c r="I233" s="1417">
        <f t="shared" si="60"/>
        <v>0</v>
      </c>
      <c r="J233" s="1937">
        <f>H234+H235</f>
        <v>0</v>
      </c>
      <c r="K233" s="1314"/>
      <c r="M233" s="1401"/>
      <c r="N233" s="1259">
        <f t="shared" si="61"/>
        <v>0</v>
      </c>
      <c r="P233" s="1302"/>
      <c r="S233" s="1359"/>
      <c r="T233" s="1314"/>
      <c r="U233" s="1274"/>
      <c r="V233" s="1314"/>
      <c r="W233" s="1274"/>
      <c r="X233" s="1314"/>
      <c r="Y233" s="1302"/>
      <c r="AB233" s="1359"/>
      <c r="AC233" s="1314"/>
      <c r="AD233" s="1274"/>
      <c r="AE233" s="1314"/>
      <c r="AF233" s="1274"/>
      <c r="AG233" s="1314"/>
      <c r="AH233" s="1302"/>
    </row>
    <row r="234" spans="1:34" ht="16.5" thickBot="1">
      <c r="A234" s="1400">
        <f t="shared" si="55"/>
        <v>0</v>
      </c>
      <c r="B234" s="1361" t="s">
        <v>1914</v>
      </c>
      <c r="C234" s="1314">
        <f t="shared" si="56"/>
        <v>0</v>
      </c>
      <c r="D234" s="1416" t="s">
        <v>68</v>
      </c>
      <c r="E234" s="1314">
        <f t="shared" si="57"/>
        <v>0</v>
      </c>
      <c r="F234" s="1274" t="s">
        <v>2586</v>
      </c>
      <c r="G234" s="1314">
        <f t="shared" si="58"/>
        <v>0</v>
      </c>
      <c r="H234" s="1302">
        <f t="shared" si="59"/>
        <v>0</v>
      </c>
      <c r="I234" s="1417">
        <f t="shared" si="60"/>
        <v>0</v>
      </c>
      <c r="J234" s="1938"/>
      <c r="K234" s="1314">
        <f>IF(A81&gt;D81,D81,A81)</f>
        <v>0</v>
      </c>
      <c r="L234" s="1413">
        <f t="shared" si="62"/>
        <v>0</v>
      </c>
      <c r="M234" s="1401">
        <f>H$234*L234</f>
        <v>0</v>
      </c>
      <c r="N234" s="1414">
        <f>M234</f>
        <v>0</v>
      </c>
      <c r="O234" s="1314">
        <f>M234+M235</f>
        <v>0</v>
      </c>
      <c r="P234" s="1302"/>
      <c r="S234" s="1415"/>
      <c r="T234" s="1314"/>
      <c r="U234" s="1274"/>
      <c r="V234" s="1314"/>
      <c r="W234" s="1274"/>
      <c r="X234" s="1314"/>
      <c r="Y234" s="1302"/>
      <c r="AB234" s="1415"/>
      <c r="AC234" s="1314"/>
      <c r="AD234" s="1274"/>
      <c r="AE234" s="1314"/>
      <c r="AF234" s="1274"/>
      <c r="AG234" s="1314"/>
      <c r="AH234" s="1302"/>
    </row>
    <row r="235" spans="1:34" ht="17.25" thickTop="1" thickBot="1">
      <c r="A235" s="1400">
        <f t="shared" si="55"/>
        <v>0</v>
      </c>
      <c r="B235" s="1362" t="s">
        <v>2534</v>
      </c>
      <c r="C235" s="1314">
        <f t="shared" si="56"/>
        <v>0</v>
      </c>
      <c r="D235" s="1416" t="s">
        <v>68</v>
      </c>
      <c r="E235" s="1314">
        <f t="shared" si="57"/>
        <v>0</v>
      </c>
      <c r="F235" s="1274" t="s">
        <v>2586</v>
      </c>
      <c r="G235" s="1314">
        <f t="shared" si="58"/>
        <v>0</v>
      </c>
      <c r="H235" s="1302">
        <f t="shared" si="59"/>
        <v>0</v>
      </c>
      <c r="I235" s="1417">
        <f t="shared" si="60"/>
        <v>0</v>
      </c>
      <c r="J235" s="1939"/>
      <c r="K235" s="1314">
        <f>IF(A82&gt;D82,D82,A82)</f>
        <v>0</v>
      </c>
      <c r="L235" s="1413">
        <f t="shared" si="62"/>
        <v>0</v>
      </c>
      <c r="M235" s="1401">
        <f>H$234*L235</f>
        <v>0</v>
      </c>
      <c r="N235" s="1414">
        <f>M235</f>
        <v>0</v>
      </c>
      <c r="O235" s="1314"/>
      <c r="P235" s="1302"/>
      <c r="S235" s="1415"/>
      <c r="T235" s="1314"/>
      <c r="U235" s="1274"/>
      <c r="V235" s="1314"/>
      <c r="W235" s="1274"/>
      <c r="X235" s="1314"/>
      <c r="Y235" s="1302"/>
      <c r="AB235" s="1415"/>
      <c r="AC235" s="1314"/>
      <c r="AD235" s="1274"/>
      <c r="AE235" s="1314"/>
      <c r="AF235" s="1274"/>
      <c r="AG235" s="1314"/>
      <c r="AH235" s="1302"/>
    </row>
    <row r="236" spans="1:34" ht="16.5" thickTop="1">
      <c r="A236" s="1400">
        <f t="shared" si="55"/>
        <v>0</v>
      </c>
      <c r="B236" s="1364" t="s">
        <v>1619</v>
      </c>
      <c r="C236" s="1314">
        <f t="shared" si="56"/>
        <v>0</v>
      </c>
      <c r="D236" s="1416" t="s">
        <v>68</v>
      </c>
      <c r="E236" s="1314">
        <f t="shared" si="57"/>
        <v>0</v>
      </c>
      <c r="F236" s="1274" t="s">
        <v>2586</v>
      </c>
      <c r="G236" s="1314">
        <f t="shared" si="58"/>
        <v>0</v>
      </c>
      <c r="H236" s="1302">
        <f t="shared" si="59"/>
        <v>0</v>
      </c>
      <c r="I236" s="1417">
        <f t="shared" si="60"/>
        <v>0</v>
      </c>
      <c r="J236" s="1364"/>
      <c r="K236" s="1314"/>
      <c r="L236" s="1274"/>
      <c r="M236" s="1314"/>
      <c r="N236" s="1259">
        <f t="shared" si="61"/>
        <v>0</v>
      </c>
      <c r="O236" s="1314"/>
      <c r="P236" s="1302"/>
      <c r="S236" s="1364"/>
      <c r="T236" s="1314"/>
      <c r="U236" s="1274"/>
      <c r="V236" s="1314"/>
      <c r="W236" s="1274"/>
      <c r="X236" s="1314"/>
      <c r="Y236" s="1302"/>
      <c r="AB236" s="1364"/>
      <c r="AC236" s="1314"/>
      <c r="AD236" s="1274"/>
      <c r="AE236" s="1314"/>
      <c r="AF236" s="1274"/>
      <c r="AG236" s="1314"/>
      <c r="AH236" s="1302"/>
    </row>
    <row r="237" spans="1:34" ht="15.75">
      <c r="A237" s="1400">
        <f t="shared" si="55"/>
        <v>0</v>
      </c>
      <c r="B237" s="1366" t="s">
        <v>1620</v>
      </c>
      <c r="C237" s="1314">
        <f t="shared" si="56"/>
        <v>0</v>
      </c>
      <c r="D237" s="1416" t="s">
        <v>68</v>
      </c>
      <c r="E237" s="1314">
        <f t="shared" si="57"/>
        <v>0</v>
      </c>
      <c r="F237" s="1274" t="s">
        <v>2586</v>
      </c>
      <c r="G237" s="1314">
        <f t="shared" si="58"/>
        <v>0</v>
      </c>
      <c r="H237" s="1302">
        <f t="shared" si="59"/>
        <v>0</v>
      </c>
      <c r="I237" s="1417">
        <f t="shared" si="60"/>
        <v>0</v>
      </c>
      <c r="J237" s="1366"/>
      <c r="K237" s="1314"/>
      <c r="L237" s="1274"/>
      <c r="M237" s="1314"/>
      <c r="N237" s="1259">
        <f t="shared" si="61"/>
        <v>0</v>
      </c>
      <c r="O237" s="1314"/>
      <c r="P237" s="1302"/>
      <c r="S237" s="1366"/>
      <c r="T237" s="1314"/>
      <c r="U237" s="1274"/>
      <c r="V237" s="1314"/>
      <c r="W237" s="1274"/>
      <c r="X237" s="1314"/>
      <c r="Y237" s="1302"/>
      <c r="AB237" s="1366"/>
      <c r="AC237" s="1314"/>
      <c r="AD237" s="1274"/>
      <c r="AE237" s="1314"/>
      <c r="AF237" s="1274"/>
      <c r="AG237" s="1314"/>
      <c r="AH237" s="1302"/>
    </row>
    <row r="238" spans="1:34" ht="15.75">
      <c r="A238" s="1400">
        <f t="shared" si="55"/>
        <v>0</v>
      </c>
      <c r="B238" s="1366" t="s">
        <v>1621</v>
      </c>
      <c r="C238" s="1314">
        <f t="shared" si="56"/>
        <v>0</v>
      </c>
      <c r="D238" s="1416" t="s">
        <v>68</v>
      </c>
      <c r="E238" s="1314">
        <f t="shared" si="57"/>
        <v>0</v>
      </c>
      <c r="F238" s="1274" t="s">
        <v>2586</v>
      </c>
      <c r="G238" s="1314">
        <f t="shared" si="58"/>
        <v>0</v>
      </c>
      <c r="H238" s="1302">
        <f t="shared" si="59"/>
        <v>0</v>
      </c>
      <c r="I238" s="1417">
        <f t="shared" si="60"/>
        <v>0</v>
      </c>
      <c r="J238" s="1366"/>
      <c r="K238" s="1314"/>
      <c r="L238" s="1274"/>
      <c r="M238" s="1314"/>
      <c r="N238" s="1259">
        <f t="shared" si="61"/>
        <v>0</v>
      </c>
      <c r="O238" s="1314"/>
      <c r="P238" s="1302"/>
      <c r="S238" s="1366"/>
      <c r="T238" s="1314"/>
      <c r="U238" s="1274"/>
      <c r="V238" s="1314"/>
      <c r="W238" s="1274"/>
      <c r="X238" s="1314"/>
      <c r="Y238" s="1302"/>
      <c r="AB238" s="1366"/>
      <c r="AC238" s="1314"/>
      <c r="AD238" s="1274"/>
      <c r="AE238" s="1314"/>
      <c r="AF238" s="1274"/>
      <c r="AG238" s="1314"/>
      <c r="AH238" s="1302"/>
    </row>
    <row r="239" spans="1:34" ht="15.75">
      <c r="A239" s="1400">
        <f t="shared" si="55"/>
        <v>0</v>
      </c>
      <c r="B239" s="1366" t="s">
        <v>1622</v>
      </c>
      <c r="C239" s="1314">
        <f t="shared" si="56"/>
        <v>0</v>
      </c>
      <c r="D239" s="1416" t="s">
        <v>68</v>
      </c>
      <c r="E239" s="1314">
        <f t="shared" si="57"/>
        <v>0</v>
      </c>
      <c r="F239" s="1274" t="s">
        <v>2586</v>
      </c>
      <c r="G239" s="1314">
        <f t="shared" si="58"/>
        <v>0</v>
      </c>
      <c r="H239" s="1302">
        <f t="shared" si="59"/>
        <v>0</v>
      </c>
      <c r="I239" s="1417">
        <f t="shared" si="60"/>
        <v>0</v>
      </c>
      <c r="J239" s="1366"/>
      <c r="K239" s="1314"/>
      <c r="L239" s="1274"/>
      <c r="M239" s="1314"/>
      <c r="N239" s="1259">
        <f t="shared" si="61"/>
        <v>0</v>
      </c>
      <c r="O239" s="1314"/>
      <c r="P239" s="1302"/>
      <c r="S239" s="1366"/>
      <c r="T239" s="1314"/>
      <c r="U239" s="1274"/>
      <c r="V239" s="1314"/>
      <c r="W239" s="1274"/>
      <c r="X239" s="1314"/>
      <c r="Y239" s="1302"/>
      <c r="AB239" s="1366"/>
      <c r="AC239" s="1314"/>
      <c r="AD239" s="1274"/>
      <c r="AE239" s="1314"/>
      <c r="AF239" s="1274"/>
      <c r="AG239" s="1314"/>
      <c r="AH239" s="1302"/>
    </row>
    <row r="240" spans="1:34" ht="15.75">
      <c r="A240" s="1400">
        <f t="shared" si="55"/>
        <v>0</v>
      </c>
      <c r="B240" s="1366" t="s">
        <v>1623</v>
      </c>
      <c r="C240" s="1314">
        <f t="shared" si="56"/>
        <v>0</v>
      </c>
      <c r="D240" s="1416" t="s">
        <v>68</v>
      </c>
      <c r="E240" s="1314">
        <f t="shared" si="57"/>
        <v>0</v>
      </c>
      <c r="F240" s="1274" t="s">
        <v>2586</v>
      </c>
      <c r="G240" s="1314">
        <f t="shared" si="58"/>
        <v>0</v>
      </c>
      <c r="H240" s="1302">
        <f t="shared" si="59"/>
        <v>0</v>
      </c>
      <c r="I240" s="1417">
        <f t="shared" si="60"/>
        <v>0</v>
      </c>
      <c r="J240" s="1366"/>
      <c r="K240" s="1314"/>
      <c r="L240" s="1274"/>
      <c r="M240" s="1314"/>
      <c r="N240" s="1259">
        <f t="shared" si="61"/>
        <v>0</v>
      </c>
      <c r="O240" s="1314"/>
      <c r="P240" s="1302"/>
      <c r="S240" s="1366"/>
      <c r="T240" s="1314"/>
      <c r="U240" s="1274"/>
      <c r="V240" s="1314"/>
      <c r="W240" s="1274"/>
      <c r="X240" s="1314"/>
      <c r="Y240" s="1302"/>
      <c r="AB240" s="1366"/>
      <c r="AC240" s="1314"/>
      <c r="AD240" s="1274"/>
      <c r="AE240" s="1314"/>
      <c r="AF240" s="1274"/>
      <c r="AG240" s="1314"/>
      <c r="AH240" s="1302"/>
    </row>
    <row r="241" spans="1:34" ht="15.75">
      <c r="A241" s="1400">
        <f t="shared" si="55"/>
        <v>0</v>
      </c>
      <c r="B241" s="1366" t="s">
        <v>1624</v>
      </c>
      <c r="C241" s="1314">
        <f t="shared" si="56"/>
        <v>0</v>
      </c>
      <c r="D241" s="1416" t="s">
        <v>68</v>
      </c>
      <c r="E241" s="1314">
        <f t="shared" si="57"/>
        <v>0</v>
      </c>
      <c r="F241" s="1274" t="s">
        <v>2586</v>
      </c>
      <c r="G241" s="1314">
        <f t="shared" si="58"/>
        <v>0</v>
      </c>
      <c r="H241" s="1302">
        <f t="shared" si="59"/>
        <v>0</v>
      </c>
      <c r="I241" s="1417">
        <f t="shared" si="60"/>
        <v>0</v>
      </c>
      <c r="J241" s="1366"/>
      <c r="K241" s="1314"/>
      <c r="L241" s="1274"/>
      <c r="M241" s="1314"/>
      <c r="N241" s="1259">
        <f t="shared" si="61"/>
        <v>0</v>
      </c>
      <c r="O241" s="1314"/>
      <c r="P241" s="1302"/>
      <c r="S241" s="1366"/>
      <c r="T241" s="1314"/>
      <c r="U241" s="1274"/>
      <c r="V241" s="1314"/>
      <c r="W241" s="1274"/>
      <c r="X241" s="1314"/>
      <c r="Y241" s="1302"/>
      <c r="AB241" s="1366"/>
      <c r="AC241" s="1314"/>
      <c r="AD241" s="1274"/>
      <c r="AE241" s="1314"/>
      <c r="AF241" s="1274"/>
      <c r="AG241" s="1314"/>
      <c r="AH241" s="1302"/>
    </row>
    <row r="242" spans="1:34" ht="15.75">
      <c r="A242" s="1400">
        <f t="shared" si="55"/>
        <v>0</v>
      </c>
      <c r="B242" s="1366" t="s">
        <v>1625</v>
      </c>
      <c r="C242" s="1314">
        <f t="shared" si="56"/>
        <v>0</v>
      </c>
      <c r="D242" s="1416" t="s">
        <v>68</v>
      </c>
      <c r="E242" s="1314">
        <f t="shared" si="57"/>
        <v>0</v>
      </c>
      <c r="F242" s="1274" t="s">
        <v>2586</v>
      </c>
      <c r="G242" s="1314">
        <f t="shared" si="58"/>
        <v>0</v>
      </c>
      <c r="H242" s="1302">
        <f t="shared" si="59"/>
        <v>0</v>
      </c>
      <c r="I242" s="1417">
        <f t="shared" si="60"/>
        <v>0</v>
      </c>
      <c r="J242" s="1366"/>
      <c r="K242" s="1314"/>
      <c r="L242" s="1274"/>
      <c r="M242" s="1314"/>
      <c r="N242" s="1259">
        <f t="shared" si="61"/>
        <v>0</v>
      </c>
      <c r="O242" s="1314"/>
      <c r="P242" s="1302"/>
      <c r="S242" s="1366"/>
      <c r="T242" s="1314"/>
      <c r="U242" s="1274"/>
      <c r="V242" s="1314"/>
      <c r="W242" s="1274"/>
      <c r="X242" s="1314"/>
      <c r="Y242" s="1302"/>
      <c r="AB242" s="1366"/>
      <c r="AC242" s="1314"/>
      <c r="AD242" s="1274"/>
      <c r="AE242" s="1314"/>
      <c r="AF242" s="1274"/>
      <c r="AG242" s="1314"/>
      <c r="AH242" s="1302"/>
    </row>
    <row r="243" spans="1:34" ht="15.75">
      <c r="A243" s="1400">
        <f t="shared" si="55"/>
        <v>0</v>
      </c>
      <c r="B243" s="1366" t="s">
        <v>1626</v>
      </c>
      <c r="C243" s="1314">
        <f t="shared" si="56"/>
        <v>0</v>
      </c>
      <c r="D243" s="1416" t="s">
        <v>68</v>
      </c>
      <c r="E243" s="1314">
        <f t="shared" si="57"/>
        <v>0</v>
      </c>
      <c r="F243" s="1274" t="s">
        <v>2586</v>
      </c>
      <c r="G243" s="1314">
        <f t="shared" si="58"/>
        <v>0</v>
      </c>
      <c r="H243" s="1302">
        <f t="shared" si="59"/>
        <v>0</v>
      </c>
      <c r="I243" s="1417">
        <f t="shared" si="60"/>
        <v>0</v>
      </c>
      <c r="J243" s="1366"/>
      <c r="K243" s="1314"/>
      <c r="L243" s="1274"/>
      <c r="M243" s="1314"/>
      <c r="N243" s="1259">
        <f t="shared" si="61"/>
        <v>0</v>
      </c>
      <c r="O243" s="1314"/>
      <c r="P243" s="1302"/>
      <c r="S243" s="1366"/>
      <c r="T243" s="1314"/>
      <c r="U243" s="1274"/>
      <c r="V243" s="1314"/>
      <c r="W243" s="1274"/>
      <c r="X243" s="1314"/>
      <c r="Y243" s="1302"/>
      <c r="AB243" s="1366"/>
      <c r="AC243" s="1314"/>
      <c r="AD243" s="1274"/>
      <c r="AE243" s="1314"/>
      <c r="AF243" s="1274"/>
      <c r="AG243" s="1314"/>
      <c r="AH243" s="1302"/>
    </row>
    <row r="244" spans="1:34" ht="16.5" thickBot="1">
      <c r="A244" s="1400">
        <f t="shared" si="55"/>
        <v>0</v>
      </c>
      <c r="B244" s="1368" t="s">
        <v>1627</v>
      </c>
      <c r="C244" s="1314">
        <f t="shared" si="56"/>
        <v>0</v>
      </c>
      <c r="D244" s="1416" t="s">
        <v>68</v>
      </c>
      <c r="E244" s="1314">
        <f t="shared" si="57"/>
        <v>0</v>
      </c>
      <c r="F244" s="1274" t="s">
        <v>2586</v>
      </c>
      <c r="G244" s="1314">
        <f t="shared" si="58"/>
        <v>0</v>
      </c>
      <c r="H244" s="1302">
        <f t="shared" si="59"/>
        <v>0</v>
      </c>
      <c r="I244" s="1417">
        <f t="shared" si="60"/>
        <v>0</v>
      </c>
      <c r="J244" s="1368"/>
      <c r="K244" s="1314"/>
      <c r="L244" s="1274"/>
      <c r="M244" s="1314"/>
      <c r="N244" s="1259">
        <f t="shared" si="61"/>
        <v>0</v>
      </c>
      <c r="O244" s="1314"/>
      <c r="P244" s="1302"/>
      <c r="S244" s="1368"/>
      <c r="T244" s="1314"/>
      <c r="U244" s="1274"/>
      <c r="V244" s="1314"/>
      <c r="W244" s="1274"/>
      <c r="X244" s="1314"/>
      <c r="Y244" s="1302"/>
      <c r="AB244" s="1368"/>
      <c r="AC244" s="1314"/>
      <c r="AD244" s="1274"/>
      <c r="AE244" s="1314"/>
      <c r="AF244" s="1274"/>
      <c r="AG244" s="1314"/>
      <c r="AH244" s="1302"/>
    </row>
    <row r="245" spans="1:34" ht="16.5" thickTop="1">
      <c r="A245" s="1400">
        <f t="shared" si="55"/>
        <v>0</v>
      </c>
      <c r="B245" s="1369" t="s">
        <v>1628</v>
      </c>
      <c r="C245" s="1314">
        <f t="shared" si="56"/>
        <v>0</v>
      </c>
      <c r="D245" s="1416" t="s">
        <v>68</v>
      </c>
      <c r="E245" s="1314">
        <f t="shared" si="57"/>
        <v>0</v>
      </c>
      <c r="F245" s="1274" t="s">
        <v>2586</v>
      </c>
      <c r="G245" s="1314">
        <f t="shared" si="58"/>
        <v>0</v>
      </c>
      <c r="H245" s="1302">
        <f t="shared" si="59"/>
        <v>0</v>
      </c>
      <c r="I245" s="1417">
        <f t="shared" si="60"/>
        <v>0</v>
      </c>
      <c r="J245" s="1369"/>
      <c r="K245" s="1314"/>
      <c r="L245" s="1274"/>
      <c r="M245" s="1314"/>
      <c r="N245" s="1259">
        <f t="shared" si="61"/>
        <v>0</v>
      </c>
      <c r="O245" s="1314"/>
      <c r="P245" s="1302"/>
      <c r="S245" s="1369"/>
      <c r="T245" s="1314"/>
      <c r="U245" s="1274"/>
      <c r="V245" s="1314"/>
      <c r="W245" s="1274"/>
      <c r="X245" s="1314"/>
      <c r="Y245" s="1302"/>
      <c r="AB245" s="1369"/>
      <c r="AC245" s="1314"/>
      <c r="AD245" s="1274"/>
      <c r="AE245" s="1314"/>
      <c r="AF245" s="1274"/>
      <c r="AG245" s="1314"/>
      <c r="AH245" s="1302"/>
    </row>
    <row r="246" spans="1:34" ht="15.75">
      <c r="A246" s="1400">
        <f t="shared" si="55"/>
        <v>0</v>
      </c>
      <c r="B246" s="1372" t="s">
        <v>1629</v>
      </c>
      <c r="C246" s="1314">
        <f t="shared" si="56"/>
        <v>0</v>
      </c>
      <c r="D246" s="1416" t="s">
        <v>68</v>
      </c>
      <c r="E246" s="1314">
        <f t="shared" si="57"/>
        <v>0</v>
      </c>
      <c r="F246" s="1274" t="s">
        <v>2586</v>
      </c>
      <c r="G246" s="1314">
        <f t="shared" si="58"/>
        <v>0</v>
      </c>
      <c r="H246" s="1302">
        <f t="shared" si="59"/>
        <v>0</v>
      </c>
      <c r="I246" s="1417">
        <f t="shared" si="60"/>
        <v>0</v>
      </c>
      <c r="J246" s="1372"/>
      <c r="K246" s="1314"/>
      <c r="L246" s="1274"/>
      <c r="M246" s="1314"/>
      <c r="N246" s="1259">
        <f t="shared" si="61"/>
        <v>0</v>
      </c>
      <c r="O246" s="1314"/>
      <c r="P246" s="1302"/>
      <c r="S246" s="1372"/>
      <c r="T246" s="1314"/>
      <c r="U246" s="1274"/>
      <c r="V246" s="1314"/>
      <c r="W246" s="1274"/>
      <c r="X246" s="1314"/>
      <c r="Y246" s="1302"/>
      <c r="AB246" s="1372"/>
      <c r="AC246" s="1314"/>
      <c r="AD246" s="1274"/>
      <c r="AE246" s="1314"/>
      <c r="AF246" s="1274"/>
      <c r="AG246" s="1314"/>
      <c r="AH246" s="1302"/>
    </row>
    <row r="247" spans="1:34" ht="15.75">
      <c r="A247" s="1400">
        <f t="shared" si="55"/>
        <v>0</v>
      </c>
      <c r="B247" s="1372" t="s">
        <v>1630</v>
      </c>
      <c r="C247" s="1314">
        <f t="shared" si="56"/>
        <v>0</v>
      </c>
      <c r="D247" s="1416" t="s">
        <v>68</v>
      </c>
      <c r="E247" s="1314">
        <f t="shared" si="57"/>
        <v>0</v>
      </c>
      <c r="F247" s="1274" t="s">
        <v>2586</v>
      </c>
      <c r="G247" s="1314">
        <f t="shared" si="58"/>
        <v>0</v>
      </c>
      <c r="H247" s="1302">
        <f t="shared" si="59"/>
        <v>0</v>
      </c>
      <c r="I247" s="1417">
        <f t="shared" si="60"/>
        <v>0</v>
      </c>
      <c r="J247" s="1372"/>
      <c r="K247" s="1314"/>
      <c r="L247" s="1274"/>
      <c r="M247" s="1314"/>
      <c r="N247" s="1259">
        <f t="shared" si="61"/>
        <v>0</v>
      </c>
      <c r="O247" s="1314"/>
      <c r="P247" s="1302"/>
      <c r="S247" s="1372"/>
      <c r="T247" s="1314"/>
      <c r="U247" s="1274"/>
      <c r="V247" s="1314"/>
      <c r="W247" s="1274"/>
      <c r="X247" s="1314"/>
      <c r="Y247" s="1302"/>
      <c r="AB247" s="1372"/>
      <c r="AC247" s="1314"/>
      <c r="AD247" s="1274"/>
      <c r="AE247" s="1314"/>
      <c r="AF247" s="1274"/>
      <c r="AG247" s="1314"/>
      <c r="AH247" s="1302"/>
    </row>
    <row r="248" spans="1:34" ht="15.75">
      <c r="A248" s="1400">
        <f t="shared" si="55"/>
        <v>0</v>
      </c>
      <c r="B248" s="1372" t="s">
        <v>1631</v>
      </c>
      <c r="C248" s="1314">
        <f t="shared" si="56"/>
        <v>0</v>
      </c>
      <c r="D248" s="1416" t="s">
        <v>68</v>
      </c>
      <c r="E248" s="1314">
        <f t="shared" si="57"/>
        <v>0</v>
      </c>
      <c r="F248" s="1274" t="s">
        <v>2586</v>
      </c>
      <c r="G248" s="1314">
        <f t="shared" si="58"/>
        <v>0</v>
      </c>
      <c r="H248" s="1302">
        <f t="shared" si="59"/>
        <v>0</v>
      </c>
      <c r="I248" s="1417">
        <f t="shared" si="60"/>
        <v>0</v>
      </c>
      <c r="J248" s="1372"/>
      <c r="K248" s="1314"/>
      <c r="L248" s="1274"/>
      <c r="M248" s="1314"/>
      <c r="N248" s="1259">
        <f t="shared" si="61"/>
        <v>0</v>
      </c>
      <c r="O248" s="1314"/>
      <c r="P248" s="1302"/>
      <c r="S248" s="1372"/>
      <c r="T248" s="1314"/>
      <c r="U248" s="1274"/>
      <c r="V248" s="1314"/>
      <c r="W248" s="1274"/>
      <c r="X248" s="1314"/>
      <c r="Y248" s="1302"/>
      <c r="AB248" s="1372"/>
      <c r="AC248" s="1314"/>
      <c r="AD248" s="1274"/>
      <c r="AE248" s="1314"/>
      <c r="AF248" s="1274"/>
      <c r="AG248" s="1314"/>
      <c r="AH248" s="1302"/>
    </row>
    <row r="249" spans="1:34" ht="15.75">
      <c r="A249" s="1400">
        <f t="shared" si="55"/>
        <v>0</v>
      </c>
      <c r="B249" s="1372" t="s">
        <v>1632</v>
      </c>
      <c r="C249" s="1314">
        <f t="shared" si="56"/>
        <v>0</v>
      </c>
      <c r="D249" s="1416" t="s">
        <v>68</v>
      </c>
      <c r="E249" s="1314">
        <f t="shared" si="57"/>
        <v>0</v>
      </c>
      <c r="F249" s="1274" t="s">
        <v>2586</v>
      </c>
      <c r="G249" s="1314">
        <f t="shared" si="58"/>
        <v>0</v>
      </c>
      <c r="H249" s="1302">
        <f t="shared" si="59"/>
        <v>0</v>
      </c>
      <c r="I249" s="1417">
        <f t="shared" si="60"/>
        <v>0</v>
      </c>
      <c r="J249" s="1372"/>
      <c r="K249" s="1314"/>
      <c r="L249" s="1274"/>
      <c r="M249" s="1314"/>
      <c r="N249" s="1259">
        <f t="shared" si="61"/>
        <v>0</v>
      </c>
      <c r="O249" s="1314"/>
      <c r="P249" s="1302"/>
      <c r="S249" s="1372"/>
      <c r="T249" s="1314"/>
      <c r="U249" s="1274"/>
      <c r="V249" s="1314"/>
      <c r="W249" s="1274"/>
      <c r="X249" s="1314"/>
      <c r="Y249" s="1302"/>
      <c r="AB249" s="1372"/>
      <c r="AC249" s="1314"/>
      <c r="AD249" s="1274"/>
      <c r="AE249" s="1314"/>
      <c r="AF249" s="1274"/>
      <c r="AG249" s="1314"/>
      <c r="AH249" s="1302"/>
    </row>
    <row r="250" spans="1:34" ht="15.75">
      <c r="A250" s="1400">
        <f t="shared" si="55"/>
        <v>0</v>
      </c>
      <c r="B250" s="1372" t="s">
        <v>1633</v>
      </c>
      <c r="C250" s="1314">
        <f t="shared" si="56"/>
        <v>0</v>
      </c>
      <c r="D250" s="1416" t="s">
        <v>68</v>
      </c>
      <c r="E250" s="1314">
        <f t="shared" si="57"/>
        <v>0</v>
      </c>
      <c r="F250" s="1274" t="s">
        <v>2586</v>
      </c>
      <c r="G250" s="1314">
        <f t="shared" si="58"/>
        <v>0</v>
      </c>
      <c r="H250" s="1302">
        <f t="shared" si="59"/>
        <v>0</v>
      </c>
      <c r="I250" s="1417">
        <f t="shared" si="60"/>
        <v>0</v>
      </c>
      <c r="J250" s="1372"/>
      <c r="K250" s="1314"/>
      <c r="L250" s="1274"/>
      <c r="M250" s="1314"/>
      <c r="N250" s="1259">
        <f t="shared" si="61"/>
        <v>0</v>
      </c>
      <c r="O250" s="1314"/>
      <c r="P250" s="1302"/>
      <c r="S250" s="1372"/>
      <c r="T250" s="1314"/>
      <c r="U250" s="1274"/>
      <c r="V250" s="1314"/>
      <c r="W250" s="1274"/>
      <c r="X250" s="1314"/>
      <c r="Y250" s="1302"/>
      <c r="AB250" s="1372"/>
      <c r="AC250" s="1314"/>
      <c r="AD250" s="1274"/>
      <c r="AE250" s="1314"/>
      <c r="AF250" s="1274"/>
      <c r="AG250" s="1314"/>
      <c r="AH250" s="1302"/>
    </row>
    <row r="251" spans="1:34" ht="15.75">
      <c r="A251" s="1400">
        <f t="shared" si="55"/>
        <v>0</v>
      </c>
      <c r="B251" s="1372" t="s">
        <v>1634</v>
      </c>
      <c r="C251" s="1314">
        <f t="shared" si="56"/>
        <v>0</v>
      </c>
      <c r="D251" s="1416" t="s">
        <v>68</v>
      </c>
      <c r="E251" s="1314">
        <f t="shared" si="57"/>
        <v>0</v>
      </c>
      <c r="F251" s="1274" t="s">
        <v>2586</v>
      </c>
      <c r="G251" s="1314">
        <f t="shared" si="58"/>
        <v>0</v>
      </c>
      <c r="H251" s="1302">
        <f t="shared" si="59"/>
        <v>0</v>
      </c>
      <c r="I251" s="1417">
        <f t="shared" si="60"/>
        <v>0</v>
      </c>
      <c r="J251" s="1372"/>
      <c r="K251" s="1314"/>
      <c r="L251" s="1274"/>
      <c r="M251" s="1314"/>
      <c r="N251" s="1259">
        <f t="shared" si="61"/>
        <v>0</v>
      </c>
      <c r="O251" s="1314"/>
      <c r="P251" s="1302"/>
      <c r="S251" s="1372"/>
      <c r="T251" s="1314"/>
      <c r="U251" s="1274"/>
      <c r="V251" s="1314"/>
      <c r="W251" s="1274"/>
      <c r="X251" s="1314"/>
      <c r="Y251" s="1302"/>
      <c r="AB251" s="1372"/>
      <c r="AC251" s="1314"/>
      <c r="AD251" s="1274"/>
      <c r="AE251" s="1314"/>
      <c r="AF251" s="1274"/>
      <c r="AG251" s="1314"/>
      <c r="AH251" s="1302"/>
    </row>
    <row r="252" spans="1:34" ht="15.75">
      <c r="A252" s="1400">
        <f t="shared" si="55"/>
        <v>0</v>
      </c>
      <c r="B252" s="1372" t="s">
        <v>1635</v>
      </c>
      <c r="C252" s="1314">
        <f t="shared" si="56"/>
        <v>0</v>
      </c>
      <c r="D252" s="1416" t="s">
        <v>68</v>
      </c>
      <c r="E252" s="1314">
        <f t="shared" si="57"/>
        <v>0</v>
      </c>
      <c r="F252" s="1274" t="s">
        <v>2586</v>
      </c>
      <c r="G252" s="1314">
        <f t="shared" si="58"/>
        <v>0</v>
      </c>
      <c r="H252" s="1302">
        <f t="shared" si="59"/>
        <v>0</v>
      </c>
      <c r="I252" s="1417">
        <f t="shared" si="60"/>
        <v>0</v>
      </c>
      <c r="J252" s="1372"/>
      <c r="K252" s="1314"/>
      <c r="L252" s="1274"/>
      <c r="M252" s="1314"/>
      <c r="N252" s="1259">
        <f t="shared" si="61"/>
        <v>0</v>
      </c>
      <c r="O252" s="1314"/>
      <c r="P252" s="1302"/>
      <c r="S252" s="1372"/>
      <c r="T252" s="1314"/>
      <c r="U252" s="1274"/>
      <c r="V252" s="1314"/>
      <c r="W252" s="1274"/>
      <c r="X252" s="1314"/>
      <c r="Y252" s="1302"/>
      <c r="AB252" s="1372"/>
      <c r="AC252" s="1314"/>
      <c r="AD252" s="1274"/>
      <c r="AE252" s="1314"/>
      <c r="AF252" s="1274"/>
      <c r="AG252" s="1314"/>
      <c r="AH252" s="1302"/>
    </row>
    <row r="253" spans="1:34" ht="15.75">
      <c r="A253" s="1400">
        <f t="shared" si="55"/>
        <v>0</v>
      </c>
      <c r="B253" s="1372" t="s">
        <v>1636</v>
      </c>
      <c r="C253" s="1314">
        <f t="shared" si="56"/>
        <v>0</v>
      </c>
      <c r="D253" s="1416" t="s">
        <v>68</v>
      </c>
      <c r="E253" s="1314">
        <f t="shared" si="57"/>
        <v>0</v>
      </c>
      <c r="F253" s="1274" t="s">
        <v>2586</v>
      </c>
      <c r="G253" s="1314">
        <f t="shared" si="58"/>
        <v>0</v>
      </c>
      <c r="H253" s="1302">
        <f t="shared" si="59"/>
        <v>0</v>
      </c>
      <c r="I253" s="1417">
        <f t="shared" si="60"/>
        <v>0</v>
      </c>
      <c r="J253" s="1372"/>
      <c r="K253" s="1314"/>
      <c r="L253" s="1274"/>
      <c r="M253" s="1314"/>
      <c r="N253" s="1259">
        <f t="shared" si="61"/>
        <v>0</v>
      </c>
      <c r="O253" s="1314"/>
      <c r="P253" s="1302"/>
      <c r="S253" s="1372"/>
      <c r="T253" s="1314"/>
      <c r="U253" s="1274"/>
      <c r="V253" s="1314"/>
      <c r="W253" s="1274"/>
      <c r="X253" s="1314"/>
      <c r="Y253" s="1302"/>
      <c r="AB253" s="1372"/>
      <c r="AC253" s="1314"/>
      <c r="AD253" s="1274"/>
      <c r="AE253" s="1314"/>
      <c r="AF253" s="1274"/>
      <c r="AG253" s="1314"/>
      <c r="AH253" s="1302"/>
    </row>
    <row r="254" spans="1:34" ht="16.5" thickBot="1">
      <c r="A254" s="1400">
        <f t="shared" si="55"/>
        <v>0</v>
      </c>
      <c r="B254" s="1374" t="s">
        <v>1637</v>
      </c>
      <c r="C254" s="1314">
        <f t="shared" si="56"/>
        <v>0</v>
      </c>
      <c r="D254" s="1416" t="s">
        <v>68</v>
      </c>
      <c r="E254" s="1314">
        <f t="shared" si="57"/>
        <v>0</v>
      </c>
      <c r="F254" s="1274" t="s">
        <v>2586</v>
      </c>
      <c r="G254" s="1314">
        <f t="shared" si="58"/>
        <v>0</v>
      </c>
      <c r="H254" s="1302">
        <f t="shared" si="59"/>
        <v>0</v>
      </c>
      <c r="I254" s="1417">
        <f t="shared" si="60"/>
        <v>0</v>
      </c>
      <c r="J254" s="1374"/>
      <c r="K254" s="1314"/>
      <c r="L254" s="1274"/>
      <c r="M254" s="1314"/>
      <c r="N254" s="1259">
        <f t="shared" si="61"/>
        <v>0</v>
      </c>
      <c r="O254" s="1314"/>
      <c r="P254" s="1302"/>
      <c r="S254" s="1374"/>
      <c r="T254" s="1314"/>
      <c r="U254" s="1274"/>
      <c r="V254" s="1314"/>
      <c r="W254" s="1274"/>
      <c r="X254" s="1314"/>
      <c r="Y254" s="1302"/>
      <c r="AB254" s="1374"/>
      <c r="AC254" s="1314"/>
      <c r="AD254" s="1274"/>
      <c r="AE254" s="1314"/>
      <c r="AF254" s="1274"/>
      <c r="AG254" s="1314"/>
      <c r="AH254" s="1302"/>
    </row>
    <row r="255" spans="1:34" ht="16.5" thickTop="1">
      <c r="A255" s="1400">
        <f t="shared" si="55"/>
        <v>0</v>
      </c>
      <c r="B255" s="1376" t="s">
        <v>901</v>
      </c>
      <c r="C255" s="1314">
        <f t="shared" si="56"/>
        <v>0</v>
      </c>
      <c r="D255" s="1416" t="s">
        <v>68</v>
      </c>
      <c r="E255" s="1314">
        <f t="shared" si="57"/>
        <v>0</v>
      </c>
      <c r="F255" s="1274" t="s">
        <v>2586</v>
      </c>
      <c r="G255" s="1314">
        <f t="shared" si="58"/>
        <v>0</v>
      </c>
      <c r="H255" s="1302">
        <f t="shared" si="59"/>
        <v>0</v>
      </c>
      <c r="I255" s="1417">
        <f t="shared" si="60"/>
        <v>0</v>
      </c>
      <c r="J255" s="1376"/>
      <c r="K255" s="1314"/>
      <c r="L255" s="1274"/>
      <c r="M255" s="1314"/>
      <c r="N255" s="1259">
        <f t="shared" si="61"/>
        <v>0</v>
      </c>
      <c r="O255" s="1314"/>
      <c r="P255" s="1302"/>
      <c r="S255" s="1376"/>
      <c r="T255" s="1314"/>
      <c r="U255" s="1274"/>
      <c r="V255" s="1314"/>
      <c r="W255" s="1274"/>
      <c r="X255" s="1314"/>
      <c r="Y255" s="1302"/>
      <c r="AB255" s="1376"/>
      <c r="AC255" s="1314"/>
      <c r="AD255" s="1274"/>
      <c r="AE255" s="1314"/>
      <c r="AF255" s="1274"/>
      <c r="AG255" s="1314"/>
      <c r="AH255" s="1302"/>
    </row>
    <row r="256" spans="1:34" ht="15.75">
      <c r="A256" s="1400">
        <f t="shared" si="55"/>
        <v>0</v>
      </c>
      <c r="B256" s="1379" t="s">
        <v>902</v>
      </c>
      <c r="C256" s="1314">
        <f t="shared" si="56"/>
        <v>0</v>
      </c>
      <c r="D256" s="1416" t="s">
        <v>68</v>
      </c>
      <c r="E256" s="1314">
        <f t="shared" si="57"/>
        <v>0</v>
      </c>
      <c r="F256" s="1274" t="s">
        <v>2586</v>
      </c>
      <c r="G256" s="1314">
        <f t="shared" si="58"/>
        <v>0</v>
      </c>
      <c r="H256" s="1302">
        <f t="shared" si="59"/>
        <v>0</v>
      </c>
      <c r="I256" s="1417">
        <f t="shared" si="60"/>
        <v>0</v>
      </c>
      <c r="J256" s="1379"/>
      <c r="K256" s="1314"/>
      <c r="L256" s="1274"/>
      <c r="M256" s="1314"/>
      <c r="N256" s="1259">
        <f t="shared" si="61"/>
        <v>0</v>
      </c>
      <c r="O256" s="1314"/>
      <c r="P256" s="1302"/>
      <c r="S256" s="1379"/>
      <c r="T256" s="1314"/>
      <c r="U256" s="1274"/>
      <c r="V256" s="1314"/>
      <c r="W256" s="1274"/>
      <c r="X256" s="1314"/>
      <c r="Y256" s="1302"/>
      <c r="AB256" s="1379"/>
      <c r="AC256" s="1314"/>
      <c r="AD256" s="1274"/>
      <c r="AE256" s="1314"/>
      <c r="AF256" s="1274"/>
      <c r="AG256" s="1314"/>
      <c r="AH256" s="1302"/>
    </row>
    <row r="257" spans="1:34" ht="15.75">
      <c r="A257" s="1400">
        <f t="shared" si="55"/>
        <v>0</v>
      </c>
      <c r="B257" s="1379" t="s">
        <v>1126</v>
      </c>
      <c r="C257" s="1314">
        <f t="shared" si="56"/>
        <v>0</v>
      </c>
      <c r="D257" s="1416" t="s">
        <v>68</v>
      </c>
      <c r="E257" s="1314">
        <f t="shared" si="57"/>
        <v>0</v>
      </c>
      <c r="F257" s="1274" t="s">
        <v>2586</v>
      </c>
      <c r="G257" s="1314">
        <f t="shared" si="58"/>
        <v>0</v>
      </c>
      <c r="H257" s="1302">
        <f t="shared" si="59"/>
        <v>0</v>
      </c>
      <c r="I257" s="1417">
        <f t="shared" si="60"/>
        <v>0</v>
      </c>
      <c r="J257" s="1379"/>
      <c r="K257" s="1314"/>
      <c r="L257" s="1274"/>
      <c r="M257" s="1314"/>
      <c r="N257" s="1259">
        <f t="shared" si="61"/>
        <v>0</v>
      </c>
      <c r="O257" s="1314"/>
      <c r="P257" s="1302"/>
      <c r="S257" s="1379"/>
      <c r="T257" s="1314"/>
      <c r="U257" s="1274"/>
      <c r="V257" s="1314"/>
      <c r="W257" s="1274"/>
      <c r="X257" s="1314"/>
      <c r="Y257" s="1302"/>
      <c r="AB257" s="1379"/>
      <c r="AC257" s="1314"/>
      <c r="AD257" s="1274"/>
      <c r="AE257" s="1314"/>
      <c r="AF257" s="1274"/>
      <c r="AG257" s="1314"/>
      <c r="AH257" s="1302"/>
    </row>
    <row r="258" spans="1:34" ht="16.5" thickBot="1">
      <c r="A258" s="1400">
        <f t="shared" si="55"/>
        <v>0</v>
      </c>
      <c r="B258" s="1382" t="s">
        <v>40</v>
      </c>
      <c r="C258" s="1314">
        <f t="shared" si="56"/>
        <v>0</v>
      </c>
      <c r="D258" s="1416" t="s">
        <v>68</v>
      </c>
      <c r="E258" s="1314">
        <f t="shared" si="57"/>
        <v>0</v>
      </c>
      <c r="F258" s="1274" t="s">
        <v>2586</v>
      </c>
      <c r="G258" s="1314">
        <f t="shared" si="58"/>
        <v>0</v>
      </c>
      <c r="H258" s="1302">
        <f t="shared" si="59"/>
        <v>0</v>
      </c>
      <c r="I258" s="1417">
        <f t="shared" si="60"/>
        <v>0</v>
      </c>
      <c r="J258" s="1382"/>
      <c r="K258" s="1314"/>
      <c r="L258" s="1274"/>
      <c r="M258" s="1314"/>
      <c r="N258" s="1259">
        <f t="shared" si="61"/>
        <v>0</v>
      </c>
      <c r="O258" s="1314"/>
      <c r="P258" s="1302"/>
      <c r="S258" s="1382"/>
      <c r="T258" s="1314"/>
      <c r="U258" s="1274"/>
      <c r="V258" s="1314"/>
      <c r="W258" s="1274"/>
      <c r="X258" s="1314"/>
      <c r="Y258" s="1302"/>
      <c r="AB258" s="1382"/>
      <c r="AC258" s="1314"/>
      <c r="AD258" s="1274"/>
      <c r="AE258" s="1314"/>
      <c r="AF258" s="1274"/>
      <c r="AG258" s="1314"/>
      <c r="AH258" s="1302"/>
    </row>
    <row r="259" spans="1:34" ht="16.5" thickTop="1">
      <c r="A259" s="1400">
        <f t="shared" si="55"/>
        <v>0</v>
      </c>
      <c r="B259" s="1384" t="s">
        <v>1240</v>
      </c>
      <c r="C259" s="1314">
        <f t="shared" si="56"/>
        <v>0</v>
      </c>
      <c r="D259" s="1416" t="s">
        <v>68</v>
      </c>
      <c r="E259" s="1314">
        <f t="shared" si="57"/>
        <v>0</v>
      </c>
      <c r="F259" s="1274" t="s">
        <v>2586</v>
      </c>
      <c r="G259" s="1314">
        <f t="shared" si="58"/>
        <v>0</v>
      </c>
      <c r="H259" s="1302">
        <f t="shared" si="59"/>
        <v>0</v>
      </c>
      <c r="I259" s="1417">
        <f t="shared" si="60"/>
        <v>0</v>
      </c>
      <c r="J259" s="1384"/>
      <c r="K259" s="1314"/>
      <c r="L259" s="1274"/>
      <c r="M259" s="1314"/>
      <c r="N259" s="1259">
        <f t="shared" si="61"/>
        <v>0</v>
      </c>
      <c r="O259" s="1314"/>
      <c r="P259" s="1302"/>
      <c r="S259" s="1384"/>
      <c r="T259" s="1314"/>
      <c r="U259" s="1274"/>
      <c r="V259" s="1314"/>
      <c r="W259" s="1274"/>
      <c r="X259" s="1314"/>
      <c r="Y259" s="1302"/>
      <c r="AB259" s="1384"/>
      <c r="AC259" s="1314"/>
      <c r="AD259" s="1274"/>
      <c r="AE259" s="1314"/>
      <c r="AF259" s="1274"/>
      <c r="AG259" s="1314"/>
      <c r="AH259" s="1302"/>
    </row>
    <row r="260" spans="1:34" ht="15.75">
      <c r="A260" s="1400">
        <f t="shared" si="55"/>
        <v>0</v>
      </c>
      <c r="B260" s="1385" t="s">
        <v>1241</v>
      </c>
      <c r="C260" s="1314">
        <f t="shared" si="56"/>
        <v>0</v>
      </c>
      <c r="D260" s="1416" t="s">
        <v>68</v>
      </c>
      <c r="E260" s="1314">
        <f t="shared" si="57"/>
        <v>0</v>
      </c>
      <c r="F260" s="1274" t="s">
        <v>2586</v>
      </c>
      <c r="G260" s="1314">
        <f t="shared" si="58"/>
        <v>0</v>
      </c>
      <c r="H260" s="1302">
        <f t="shared" si="59"/>
        <v>0</v>
      </c>
      <c r="I260" s="1417">
        <f t="shared" si="60"/>
        <v>0</v>
      </c>
      <c r="J260" s="1385"/>
      <c r="K260" s="1314"/>
      <c r="L260" s="1274"/>
      <c r="M260" s="1314"/>
      <c r="N260" s="1259">
        <f t="shared" si="61"/>
        <v>0</v>
      </c>
      <c r="O260" s="1314"/>
      <c r="P260" s="1302"/>
      <c r="S260" s="1385"/>
      <c r="T260" s="1314"/>
      <c r="U260" s="1274"/>
      <c r="V260" s="1314"/>
      <c r="W260" s="1274"/>
      <c r="X260" s="1314"/>
      <c r="Y260" s="1302"/>
      <c r="AB260" s="1385"/>
      <c r="AC260" s="1314"/>
      <c r="AD260" s="1274"/>
      <c r="AE260" s="1314"/>
      <c r="AF260" s="1274"/>
      <c r="AG260" s="1314"/>
      <c r="AH260" s="1302"/>
    </row>
    <row r="261" spans="1:34" ht="15.75">
      <c r="A261" s="1400">
        <f t="shared" si="55"/>
        <v>0</v>
      </c>
      <c r="B261" s="1385" t="s">
        <v>1242</v>
      </c>
      <c r="C261" s="1314">
        <f t="shared" si="56"/>
        <v>0</v>
      </c>
      <c r="D261" s="1416" t="s">
        <v>68</v>
      </c>
      <c r="E261" s="1314">
        <f t="shared" si="57"/>
        <v>0</v>
      </c>
      <c r="F261" s="1274" t="s">
        <v>2586</v>
      </c>
      <c r="G261" s="1314">
        <f t="shared" si="58"/>
        <v>0</v>
      </c>
      <c r="H261" s="1302">
        <f t="shared" si="59"/>
        <v>0</v>
      </c>
      <c r="I261" s="1417">
        <f t="shared" si="60"/>
        <v>0</v>
      </c>
      <c r="J261" s="1385"/>
      <c r="K261" s="1314"/>
      <c r="L261" s="1274"/>
      <c r="M261" s="1314"/>
      <c r="N261" s="1259">
        <f t="shared" si="61"/>
        <v>0</v>
      </c>
      <c r="O261" s="1314"/>
      <c r="P261" s="1302"/>
      <c r="S261" s="1385"/>
      <c r="T261" s="1314"/>
      <c r="U261" s="1274"/>
      <c r="V261" s="1314"/>
      <c r="W261" s="1274"/>
      <c r="X261" s="1314"/>
      <c r="Y261" s="1302"/>
      <c r="AB261" s="1385"/>
      <c r="AC261" s="1314"/>
      <c r="AD261" s="1274"/>
      <c r="AE261" s="1314"/>
      <c r="AF261" s="1274"/>
      <c r="AG261" s="1314"/>
      <c r="AH261" s="1302"/>
    </row>
    <row r="262" spans="1:34" ht="15.75">
      <c r="A262" s="1400">
        <f t="shared" si="55"/>
        <v>0</v>
      </c>
      <c r="B262" s="1385" t="s">
        <v>1243</v>
      </c>
      <c r="C262" s="1314">
        <f t="shared" si="56"/>
        <v>0</v>
      </c>
      <c r="D262" s="1416" t="s">
        <v>68</v>
      </c>
      <c r="E262" s="1314">
        <f t="shared" si="57"/>
        <v>0</v>
      </c>
      <c r="F262" s="1274" t="s">
        <v>2586</v>
      </c>
      <c r="G262" s="1314">
        <f t="shared" si="58"/>
        <v>0</v>
      </c>
      <c r="H262" s="1302">
        <f t="shared" si="59"/>
        <v>0</v>
      </c>
      <c r="I262" s="1417">
        <f t="shared" si="60"/>
        <v>0</v>
      </c>
      <c r="J262" s="1385"/>
      <c r="K262" s="1314"/>
      <c r="L262" s="1274"/>
      <c r="M262" s="1314"/>
      <c r="N262" s="1259">
        <f t="shared" si="61"/>
        <v>0</v>
      </c>
      <c r="O262" s="1314"/>
      <c r="P262" s="1302"/>
      <c r="S262" s="1385"/>
      <c r="T262" s="1314"/>
      <c r="U262" s="1274"/>
      <c r="V262" s="1314"/>
      <c r="W262" s="1274"/>
      <c r="X262" s="1314"/>
      <c r="Y262" s="1302"/>
      <c r="AB262" s="1385"/>
      <c r="AC262" s="1314"/>
      <c r="AD262" s="1274"/>
      <c r="AE262" s="1314"/>
      <c r="AF262" s="1274"/>
      <c r="AG262" s="1314"/>
      <c r="AH262" s="1302"/>
    </row>
    <row r="263" spans="1:34" ht="15.75">
      <c r="A263" s="1400">
        <f t="shared" si="55"/>
        <v>0</v>
      </c>
      <c r="B263" s="1385" t="s">
        <v>1244</v>
      </c>
      <c r="C263" s="1314">
        <f t="shared" si="56"/>
        <v>0</v>
      </c>
      <c r="D263" s="1416" t="s">
        <v>68</v>
      </c>
      <c r="E263" s="1314">
        <f t="shared" si="57"/>
        <v>0</v>
      </c>
      <c r="F263" s="1274" t="s">
        <v>2586</v>
      </c>
      <c r="G263" s="1314">
        <f t="shared" si="58"/>
        <v>0</v>
      </c>
      <c r="H263" s="1302">
        <f t="shared" si="59"/>
        <v>0</v>
      </c>
      <c r="I263" s="1417">
        <f t="shared" si="60"/>
        <v>0</v>
      </c>
      <c r="J263" s="1385"/>
      <c r="K263" s="1314"/>
      <c r="L263" s="1274"/>
      <c r="M263" s="1314"/>
      <c r="N263" s="1259">
        <f t="shared" si="61"/>
        <v>0</v>
      </c>
      <c r="O263" s="1314"/>
      <c r="P263" s="1302"/>
      <c r="S263" s="1385"/>
      <c r="T263" s="1314"/>
      <c r="U263" s="1274"/>
      <c r="V263" s="1314"/>
      <c r="W263" s="1274"/>
      <c r="X263" s="1314"/>
      <c r="Y263" s="1302"/>
      <c r="AB263" s="1385"/>
      <c r="AC263" s="1314"/>
      <c r="AD263" s="1274"/>
      <c r="AE263" s="1314"/>
      <c r="AF263" s="1274"/>
      <c r="AG263" s="1314"/>
      <c r="AH263" s="1302"/>
    </row>
    <row r="264" spans="1:34" ht="16.5" thickBot="1">
      <c r="A264" s="1400">
        <f t="shared" si="55"/>
        <v>0</v>
      </c>
      <c r="B264" s="1385" t="s">
        <v>1245</v>
      </c>
      <c r="C264" s="1314">
        <f t="shared" si="56"/>
        <v>0</v>
      </c>
      <c r="D264" s="1416" t="s">
        <v>68</v>
      </c>
      <c r="E264" s="1314">
        <f t="shared" si="57"/>
        <v>0</v>
      </c>
      <c r="F264" s="1274" t="s">
        <v>2586</v>
      </c>
      <c r="G264" s="1314">
        <f t="shared" si="58"/>
        <v>0</v>
      </c>
      <c r="H264" s="1302">
        <f t="shared" si="59"/>
        <v>0</v>
      </c>
      <c r="I264" s="1417">
        <f t="shared" si="60"/>
        <v>0</v>
      </c>
      <c r="J264" s="1385"/>
      <c r="K264" s="1314"/>
      <c r="L264" s="1274"/>
      <c r="M264" s="1314"/>
      <c r="N264" s="1259">
        <f t="shared" si="61"/>
        <v>0</v>
      </c>
      <c r="O264" s="1314"/>
      <c r="P264" s="1302"/>
      <c r="S264" s="1385"/>
      <c r="T264" s="1314"/>
      <c r="U264" s="1274"/>
      <c r="V264" s="1314"/>
      <c r="W264" s="1274"/>
      <c r="X264" s="1314"/>
      <c r="Y264" s="1302"/>
      <c r="AB264" s="1385"/>
      <c r="AC264" s="1314"/>
      <c r="AD264" s="1274"/>
      <c r="AE264" s="1314"/>
      <c r="AF264" s="1274"/>
      <c r="AG264" s="1314"/>
      <c r="AH264" s="1302"/>
    </row>
    <row r="265" spans="1:34" ht="15.75" thickBot="1">
      <c r="H265" s="1317">
        <f>SUM(H217:H264)</f>
        <v>0</v>
      </c>
      <c r="I265" s="1317">
        <f>SUM(I217:I264)</f>
        <v>0</v>
      </c>
      <c r="P265" s="1317"/>
      <c r="Y265" s="1317"/>
      <c r="AH265" s="1317"/>
    </row>
  </sheetData>
  <mergeCells count="22">
    <mergeCell ref="O9:P9"/>
    <mergeCell ref="S9:T9"/>
    <mergeCell ref="U9:V9"/>
    <mergeCell ref="W9:X9"/>
    <mergeCell ref="AQ9:AR9"/>
    <mergeCell ref="AX9:BA9"/>
    <mergeCell ref="O11:P11"/>
    <mergeCell ref="S11:T11"/>
    <mergeCell ref="U11:V11"/>
    <mergeCell ref="W11:X11"/>
    <mergeCell ref="J167:J169"/>
    <mergeCell ref="J170:J172"/>
    <mergeCell ref="J224:J226"/>
    <mergeCell ref="J227:J229"/>
    <mergeCell ref="J230:J232"/>
    <mergeCell ref="J233:J235"/>
    <mergeCell ref="J173:J175"/>
    <mergeCell ref="J176:J178"/>
    <mergeCell ref="J179:J181"/>
    <mergeCell ref="J182:J184"/>
    <mergeCell ref="J218:J220"/>
    <mergeCell ref="J221:J22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enableFormatConditionsCalculation="0">
    <tabColor indexed="10"/>
  </sheetPr>
  <dimension ref="B1:H56"/>
  <sheetViews>
    <sheetView showGridLines="0" showZeros="0" topLeftCell="A16" workbookViewId="0">
      <selection activeCell="C57" sqref="C57"/>
    </sheetView>
  </sheetViews>
  <sheetFormatPr defaultRowHeight="12.75"/>
  <cols>
    <col min="1" max="1" width="1.140625" style="2" customWidth="1"/>
    <col min="2" max="2" width="28.28515625" style="2" customWidth="1"/>
    <col min="3" max="3" width="20.140625" style="2" customWidth="1"/>
    <col min="4" max="5" width="12.5703125" style="2" customWidth="1"/>
    <col min="6" max="6" width="39.42578125" style="2" customWidth="1"/>
    <col min="7" max="7" width="1" style="2" customWidth="1"/>
    <col min="8" max="8" width="1.28515625" style="2" customWidth="1"/>
    <col min="9" max="14" width="2" style="2" customWidth="1"/>
    <col min="15" max="16384" width="9.140625" style="2"/>
  </cols>
  <sheetData>
    <row r="1" spans="2:8" s="3" customFormat="1" ht="19.5" customHeight="1">
      <c r="B1" s="594" t="s">
        <v>205</v>
      </c>
    </row>
    <row r="2" spans="2:8" ht="3" customHeight="1"/>
    <row r="3" spans="2:8" ht="4.5" customHeight="1"/>
    <row r="4" spans="2:8" s="3" customFormat="1" ht="15" customHeight="1">
      <c r="B4" s="595" t="s">
        <v>206</v>
      </c>
    </row>
    <row r="5" spans="2:8" ht="51" customHeight="1">
      <c r="B5" s="596" t="s">
        <v>1152</v>
      </c>
      <c r="C5" s="1949"/>
      <c r="D5" s="1949"/>
      <c r="E5" s="1949"/>
      <c r="F5" s="1949"/>
      <c r="G5" s="1949"/>
      <c r="H5" s="1949"/>
    </row>
    <row r="6" spans="2:8" ht="42" customHeight="1">
      <c r="B6" s="596" t="s">
        <v>1298</v>
      </c>
      <c r="C6" s="1949"/>
      <c r="D6" s="1949"/>
      <c r="E6" s="1949"/>
      <c r="F6" s="1949"/>
      <c r="G6" s="1949"/>
      <c r="H6" s="1949"/>
    </row>
    <row r="7" spans="2:8" ht="42" customHeight="1">
      <c r="B7" s="596" t="s">
        <v>1299</v>
      </c>
      <c r="C7" s="1949"/>
      <c r="D7" s="1949"/>
      <c r="E7" s="1949"/>
      <c r="F7" s="1949"/>
      <c r="G7" s="1949"/>
      <c r="H7" s="1949"/>
    </row>
    <row r="8" spans="2:8" ht="53.25" customHeight="1">
      <c r="B8" s="596" t="s">
        <v>1300</v>
      </c>
      <c r="C8" s="1949"/>
      <c r="D8" s="1949"/>
      <c r="E8" s="1949"/>
      <c r="F8" s="1949"/>
      <c r="G8" s="1949"/>
      <c r="H8" s="1949"/>
    </row>
    <row r="9" spans="2:8" ht="42" customHeight="1">
      <c r="B9" s="596" t="s">
        <v>609</v>
      </c>
      <c r="C9" s="1949"/>
      <c r="D9" s="1949"/>
      <c r="E9" s="1949"/>
      <c r="F9" s="1949"/>
      <c r="G9" s="1949"/>
      <c r="H9" s="1949"/>
    </row>
    <row r="10" spans="2:8" ht="42" customHeight="1">
      <c r="B10" s="596" t="s">
        <v>1301</v>
      </c>
      <c r="C10" s="1949"/>
      <c r="D10" s="1949"/>
      <c r="E10" s="1949"/>
      <c r="F10" s="1949"/>
      <c r="G10" s="1949"/>
      <c r="H10" s="1949"/>
    </row>
    <row r="11" spans="2:8" ht="9" customHeight="1"/>
    <row r="12" spans="2:8" ht="21" customHeight="1">
      <c r="B12" s="597" t="s">
        <v>610</v>
      </c>
      <c r="D12" s="598"/>
      <c r="E12" s="598"/>
      <c r="F12" s="598"/>
      <c r="G12" s="598"/>
      <c r="H12" s="598"/>
    </row>
    <row r="13" spans="2:8" ht="21" customHeight="1">
      <c r="B13" s="599" t="s">
        <v>611</v>
      </c>
      <c r="D13" s="600"/>
      <c r="E13" s="600"/>
      <c r="F13" s="600"/>
      <c r="G13" s="600"/>
      <c r="H13" s="600"/>
    </row>
    <row r="14" spans="2:8" ht="6.75" customHeight="1">
      <c r="C14" s="601"/>
      <c r="D14" s="600"/>
      <c r="E14" s="600"/>
      <c r="F14" s="600"/>
      <c r="G14" s="600"/>
      <c r="H14" s="600"/>
    </row>
    <row r="15" spans="2:8" ht="27.75" customHeight="1">
      <c r="B15" s="602" t="s">
        <v>612</v>
      </c>
      <c r="D15" s="600"/>
      <c r="E15" s="600"/>
      <c r="F15" s="600"/>
      <c r="G15" s="600"/>
      <c r="H15" s="600"/>
    </row>
    <row r="16" spans="2:8" s="191" customFormat="1" ht="27" customHeight="1">
      <c r="B16" s="603" t="s">
        <v>613</v>
      </c>
      <c r="D16" s="604"/>
      <c r="E16" s="605"/>
      <c r="F16" s="605"/>
      <c r="G16" s="606"/>
      <c r="H16" s="606"/>
    </row>
    <row r="17" spans="2:8" ht="6.75" customHeight="1">
      <c r="B17" s="607"/>
      <c r="D17" s="608"/>
      <c r="E17" s="609"/>
      <c r="F17" s="609"/>
      <c r="G17" s="600"/>
      <c r="H17" s="600"/>
    </row>
    <row r="18" spans="2:8" ht="39.75" customHeight="1">
      <c r="B18" s="1950" t="s">
        <v>1153</v>
      </c>
      <c r="C18" s="1950"/>
      <c r="D18" s="611" t="s">
        <v>1566</v>
      </c>
      <c r="E18" s="612" t="s">
        <v>1110</v>
      </c>
      <c r="F18" s="612" t="s">
        <v>35</v>
      </c>
      <c r="G18" s="600"/>
      <c r="H18" s="600"/>
    </row>
    <row r="19" spans="2:8" ht="26.25" customHeight="1">
      <c r="B19" s="1948" t="s">
        <v>1111</v>
      </c>
      <c r="C19" s="1948"/>
      <c r="D19" s="532"/>
      <c r="E19" s="532"/>
      <c r="F19" s="532"/>
      <c r="G19" s="600"/>
      <c r="H19" s="600"/>
    </row>
    <row r="20" spans="2:8" ht="26.25" customHeight="1">
      <c r="B20" s="1948" t="s">
        <v>1112</v>
      </c>
      <c r="C20" s="1948"/>
      <c r="D20" s="532"/>
      <c r="E20" s="532"/>
      <c r="F20" s="532"/>
      <c r="G20" s="600"/>
      <c r="H20" s="600"/>
    </row>
    <row r="21" spans="2:8" ht="26.25" customHeight="1">
      <c r="B21" s="1948" t="s">
        <v>1113</v>
      </c>
      <c r="C21" s="1948"/>
      <c r="D21" s="532"/>
      <c r="E21" s="532"/>
      <c r="F21" s="532"/>
      <c r="G21" s="600"/>
      <c r="H21" s="600"/>
    </row>
    <row r="22" spans="2:8" ht="26.25" customHeight="1">
      <c r="B22" s="1948" t="s">
        <v>1114</v>
      </c>
      <c r="C22" s="1948"/>
      <c r="D22" s="532"/>
      <c r="E22" s="532"/>
      <c r="F22" s="532"/>
      <c r="G22" s="600"/>
      <c r="H22" s="600"/>
    </row>
    <row r="23" spans="2:8" ht="26.25" customHeight="1">
      <c r="B23" s="1948" t="s">
        <v>240</v>
      </c>
      <c r="C23" s="1948"/>
      <c r="D23" s="532"/>
      <c r="E23" s="532"/>
      <c r="F23" s="532"/>
      <c r="G23" s="600"/>
      <c r="H23" s="600"/>
    </row>
    <row r="24" spans="2:8" ht="26.25" customHeight="1">
      <c r="B24" s="1948" t="s">
        <v>241</v>
      </c>
      <c r="C24" s="1948"/>
      <c r="D24" s="532"/>
      <c r="E24" s="532"/>
      <c r="F24" s="532"/>
      <c r="G24" s="600"/>
      <c r="H24" s="600"/>
    </row>
    <row r="25" spans="2:8" ht="26.25" customHeight="1">
      <c r="B25" s="1948" t="s">
        <v>242</v>
      </c>
      <c r="C25" s="1948"/>
      <c r="D25" s="532"/>
      <c r="E25" s="532"/>
      <c r="F25" s="532"/>
      <c r="G25" s="600"/>
      <c r="H25" s="600"/>
    </row>
    <row r="26" spans="2:8" ht="26.25" customHeight="1">
      <c r="B26" s="1948" t="s">
        <v>243</v>
      </c>
      <c r="C26" s="1948"/>
      <c r="D26" s="532"/>
      <c r="E26" s="532"/>
      <c r="F26" s="532"/>
      <c r="G26" s="600"/>
      <c r="H26" s="600"/>
    </row>
    <row r="27" spans="2:8" ht="26.25" customHeight="1">
      <c r="B27" s="1948" t="s">
        <v>244</v>
      </c>
      <c r="C27" s="1948"/>
      <c r="D27" s="532"/>
      <c r="E27" s="532"/>
      <c r="F27" s="532"/>
      <c r="G27" s="600"/>
      <c r="H27" s="600"/>
    </row>
    <row r="28" spans="2:8" ht="26.25" customHeight="1">
      <c r="B28" s="1948" t="s">
        <v>245</v>
      </c>
      <c r="C28" s="1948"/>
      <c r="D28" s="532"/>
      <c r="E28" s="532"/>
      <c r="F28" s="532"/>
      <c r="G28" s="600"/>
      <c r="H28" s="600"/>
    </row>
    <row r="29" spans="2:8" ht="26.25" customHeight="1">
      <c r="B29" s="1948" t="s">
        <v>246</v>
      </c>
      <c r="C29" s="1948"/>
      <c r="D29" s="532"/>
      <c r="E29" s="532"/>
      <c r="F29" s="532"/>
      <c r="G29" s="600"/>
      <c r="H29" s="600"/>
    </row>
    <row r="30" spans="2:8" ht="26.25" customHeight="1">
      <c r="B30" s="1951" t="s">
        <v>1054</v>
      </c>
      <c r="C30" s="1951"/>
      <c r="D30" s="532"/>
      <c r="E30" s="532"/>
      <c r="F30" s="532"/>
      <c r="G30" s="600"/>
      <c r="H30" s="600"/>
    </row>
    <row r="32" spans="2:8" ht="46.5" customHeight="1">
      <c r="B32" s="1947" t="s">
        <v>584</v>
      </c>
      <c r="C32" s="1947"/>
      <c r="D32" s="1947"/>
      <c r="E32" s="1947"/>
      <c r="F32" s="1947"/>
      <c r="G32" s="1947"/>
      <c r="H32" s="1947"/>
    </row>
    <row r="33" spans="2:8" ht="50.25" hidden="1" customHeight="1">
      <c r="B33" s="1947"/>
      <c r="C33" s="1947"/>
      <c r="D33" s="1947"/>
      <c r="E33" s="1947"/>
      <c r="F33" s="1947"/>
      <c r="G33" s="1947"/>
      <c r="H33" s="1947"/>
    </row>
    <row r="34" spans="2:8" ht="63.75" customHeight="1">
      <c r="B34" s="1947" t="s">
        <v>650</v>
      </c>
      <c r="C34" s="1947"/>
      <c r="D34" s="1947"/>
      <c r="E34" s="1947"/>
      <c r="F34" s="1947"/>
      <c r="G34" s="1947"/>
      <c r="H34" s="1947"/>
    </row>
    <row r="35" spans="2:8" ht="9" hidden="1" customHeight="1">
      <c r="B35" s="613"/>
      <c r="C35" s="613"/>
      <c r="D35" s="613"/>
      <c r="E35" s="613"/>
      <c r="F35" s="613"/>
      <c r="G35" s="613"/>
      <c r="H35" s="613"/>
    </row>
    <row r="36" spans="2:8" ht="9" hidden="1" customHeight="1">
      <c r="B36" s="613"/>
      <c r="C36" s="613"/>
      <c r="D36" s="613"/>
      <c r="E36" s="613"/>
      <c r="F36" s="613"/>
      <c r="G36" s="613"/>
      <c r="H36" s="613"/>
    </row>
    <row r="37" spans="2:8" ht="9" hidden="1" customHeight="1">
      <c r="B37" s="613"/>
      <c r="C37" s="613"/>
      <c r="D37" s="613"/>
      <c r="E37" s="613"/>
      <c r="F37" s="613"/>
      <c r="G37" s="613"/>
      <c r="H37" s="613"/>
    </row>
    <row r="38" spans="2:8" ht="9" hidden="1" customHeight="1">
      <c r="B38" s="613"/>
      <c r="C38" s="613"/>
      <c r="D38" s="613"/>
      <c r="E38" s="613"/>
      <c r="F38" s="613"/>
      <c r="G38" s="613"/>
      <c r="H38" s="613"/>
    </row>
    <row r="39" spans="2:8" ht="9" hidden="1" customHeight="1">
      <c r="B39" s="613"/>
      <c r="C39" s="613"/>
      <c r="D39" s="613"/>
      <c r="E39" s="613"/>
      <c r="F39" s="613"/>
      <c r="G39" s="613"/>
      <c r="H39" s="613"/>
    </row>
    <row r="40" spans="2:8" ht="9" hidden="1" customHeight="1">
      <c r="B40" s="613"/>
      <c r="C40" s="613"/>
      <c r="D40" s="613"/>
      <c r="E40" s="613"/>
      <c r="F40" s="613"/>
      <c r="G40" s="613"/>
      <c r="H40" s="613"/>
    </row>
    <row r="41" spans="2:8" ht="9" hidden="1" customHeight="1">
      <c r="B41" s="613"/>
      <c r="C41" s="613"/>
      <c r="D41" s="613"/>
      <c r="E41" s="613"/>
      <c r="F41" s="613"/>
      <c r="G41" s="613"/>
      <c r="H41" s="613"/>
    </row>
    <row r="42" spans="2:8" ht="5.25" hidden="1" customHeight="1">
      <c r="B42" s="613"/>
      <c r="C42" s="613"/>
      <c r="D42" s="613"/>
      <c r="E42" s="613"/>
      <c r="F42" s="613"/>
      <c r="G42" s="613"/>
      <c r="H42" s="613"/>
    </row>
    <row r="43" spans="2:8" ht="15" hidden="1" customHeight="1">
      <c r="B43" s="614"/>
      <c r="C43" s="613"/>
      <c r="D43" s="613"/>
      <c r="E43" s="613"/>
      <c r="F43" s="613"/>
      <c r="G43" s="613"/>
      <c r="H43" s="613"/>
    </row>
    <row r="44" spans="2:8" ht="15" hidden="1" customHeight="1">
      <c r="B44" s="614"/>
      <c r="C44" s="613"/>
      <c r="D44" s="613"/>
      <c r="E44" s="613"/>
      <c r="F44" s="613"/>
      <c r="G44" s="613"/>
      <c r="H44" s="613"/>
    </row>
    <row r="45" spans="2:8" ht="15" hidden="1" customHeight="1">
      <c r="B45" s="614"/>
      <c r="C45" s="613"/>
      <c r="D45" s="613"/>
      <c r="E45" s="613"/>
      <c r="F45" s="613"/>
      <c r="G45" s="613"/>
      <c r="H45" s="613"/>
    </row>
    <row r="46" spans="2:8" ht="8.25" hidden="1" customHeight="1">
      <c r="B46" s="614"/>
      <c r="C46" s="613"/>
      <c r="D46" s="613"/>
      <c r="E46" s="613"/>
      <c r="F46" s="613"/>
      <c r="G46" s="613"/>
      <c r="H46" s="613"/>
    </row>
    <row r="47" spans="2:8" ht="8.25" hidden="1" customHeight="1">
      <c r="B47" s="614"/>
      <c r="C47" s="613"/>
      <c r="D47" s="613"/>
      <c r="E47" s="613"/>
      <c r="F47" s="613"/>
      <c r="G47" s="613"/>
      <c r="H47" s="613"/>
    </row>
    <row r="48" spans="2:8" ht="8.25" hidden="1" customHeight="1">
      <c r="B48" s="614"/>
      <c r="C48" s="613"/>
      <c r="D48" s="613"/>
      <c r="E48" s="613"/>
      <c r="F48" s="613"/>
      <c r="G48" s="613"/>
      <c r="H48" s="613"/>
    </row>
    <row r="49" spans="2:8" ht="8.25" hidden="1" customHeight="1">
      <c r="B49" s="614"/>
      <c r="C49" s="613"/>
      <c r="D49" s="613"/>
      <c r="E49" s="613"/>
      <c r="F49" s="613"/>
      <c r="G49" s="613"/>
      <c r="H49" s="613"/>
    </row>
    <row r="50" spans="2:8" ht="8.25" hidden="1" customHeight="1">
      <c r="B50" s="614"/>
      <c r="C50" s="613"/>
      <c r="D50" s="613"/>
      <c r="E50" s="613"/>
      <c r="F50" s="613"/>
      <c r="G50" s="613"/>
      <c r="H50" s="613"/>
    </row>
    <row r="51" spans="2:8" ht="8.25" hidden="1" customHeight="1">
      <c r="B51" s="614"/>
      <c r="C51" s="613"/>
      <c r="D51" s="613"/>
      <c r="E51" s="613"/>
      <c r="F51" s="613"/>
      <c r="G51" s="613"/>
      <c r="H51" s="613"/>
    </row>
    <row r="52" spans="2:8" ht="8.25" hidden="1" customHeight="1">
      <c r="B52" s="614"/>
      <c r="C52" s="613"/>
      <c r="D52" s="613"/>
      <c r="E52" s="613"/>
      <c r="F52" s="613"/>
      <c r="G52" s="613"/>
      <c r="H52" s="613"/>
    </row>
    <row r="53" spans="2:8" ht="8.25" hidden="1" customHeight="1">
      <c r="B53" s="613"/>
      <c r="C53" s="613"/>
      <c r="D53" s="613"/>
      <c r="E53" s="613"/>
      <c r="F53" s="613"/>
      <c r="G53" s="613"/>
      <c r="H53" s="613"/>
    </row>
    <row r="54" spans="2:8" ht="8.25" hidden="1" customHeight="1">
      <c r="B54" s="613"/>
      <c r="C54" s="613"/>
      <c r="D54" s="613"/>
      <c r="E54" s="613"/>
      <c r="F54" s="613"/>
      <c r="G54" s="613"/>
      <c r="H54" s="613"/>
    </row>
    <row r="55" spans="2:8">
      <c r="C55" s="615"/>
    </row>
    <row r="56" spans="2:8">
      <c r="C56" s="615"/>
    </row>
  </sheetData>
  <sheetProtection formatCells="0" formatRows="0" autoFilter="0"/>
  <mergeCells count="22">
    <mergeCell ref="B20:C20"/>
    <mergeCell ref="B28:C28"/>
    <mergeCell ref="B33:H33"/>
    <mergeCell ref="B18:C18"/>
    <mergeCell ref="B19:C19"/>
    <mergeCell ref="B27:C27"/>
    <mergeCell ref="B30:C30"/>
    <mergeCell ref="B32:H32"/>
    <mergeCell ref="B21:C21"/>
    <mergeCell ref="B22:C22"/>
    <mergeCell ref="C5:H5"/>
    <mergeCell ref="C6:H6"/>
    <mergeCell ref="C10:H10"/>
    <mergeCell ref="C7:H7"/>
    <mergeCell ref="C8:H8"/>
    <mergeCell ref="C9:H9"/>
    <mergeCell ref="B34:H34"/>
    <mergeCell ref="B29:C29"/>
    <mergeCell ref="B23:C23"/>
    <mergeCell ref="B24:C24"/>
    <mergeCell ref="B26:C26"/>
    <mergeCell ref="B25:C25"/>
  </mergeCells>
  <phoneticPr fontId="8" type="noConversion"/>
  <printOptions horizontalCentered="1"/>
  <pageMargins left="0.5" right="0.34" top="0.42" bottom="0.71" header="0.22" footer="0.5"/>
  <pageSetup paperSize="9" scale="80" orientation="portrait" blackAndWhite="1" horizontalDpi="4294967295" verticalDpi="0" r:id="rId1"/>
  <headerFooter alignWithMargins="0">
    <oddHeader>&amp;CPLAN DZIAŁALNOŚCI ROLNOŚRODOWISKOWEJ</oddHeader>
    <oddFooter>&amp;C&amp;8&amp;A (str. &amp;P z &amp;N)&amp;R&amp;8Podpis doradcy .........................</oddFooter>
  </headerFooter>
  <drawing r:id="rId2"/>
  <legacyDrawing r:id="rId3"/>
</worksheet>
</file>

<file path=xl/worksheets/sheet14.xml><?xml version="1.0" encoding="utf-8"?>
<worksheet xmlns="http://schemas.openxmlformats.org/spreadsheetml/2006/main" xmlns:r="http://schemas.openxmlformats.org/officeDocument/2006/relationships">
  <sheetPr enableFormatConditionsCalculation="0">
    <tabColor indexed="10"/>
  </sheetPr>
  <dimension ref="A1:AK323"/>
  <sheetViews>
    <sheetView showGridLines="0" showZeros="0" workbookViewId="0">
      <selection activeCell="F4" sqref="F4:G4"/>
    </sheetView>
  </sheetViews>
  <sheetFormatPr defaultRowHeight="12.75"/>
  <cols>
    <col min="1" max="2" width="1.140625" style="2" customWidth="1"/>
    <col min="3" max="3" width="3" style="2" customWidth="1"/>
    <col min="4" max="4" width="3.7109375" style="2" customWidth="1"/>
    <col min="5" max="5" width="33.140625" style="2" customWidth="1"/>
    <col min="6" max="7" width="31" style="2" customWidth="1"/>
    <col min="8" max="8" width="1.85546875" style="2" customWidth="1"/>
    <col min="9" max="9" width="6.5703125" style="2" hidden="1" customWidth="1"/>
    <col min="10" max="10" width="8.140625" style="2" hidden="1" customWidth="1"/>
    <col min="11" max="11" width="6" style="2" hidden="1" customWidth="1"/>
    <col min="12" max="12" width="2.42578125" style="2" hidden="1" customWidth="1"/>
    <col min="13" max="15" width="9.140625" style="2" hidden="1" customWidth="1"/>
    <col min="16" max="16" width="10" style="2" hidden="1" customWidth="1"/>
    <col min="17" max="31" width="9.140625" style="2" hidden="1" customWidth="1"/>
    <col min="32" max="37" width="0" style="2" hidden="1" customWidth="1"/>
    <col min="38" max="16384" width="9.140625" style="2"/>
  </cols>
  <sheetData>
    <row r="1" spans="1:37" ht="15">
      <c r="A1" s="3"/>
      <c r="B1" s="3"/>
      <c r="C1" s="616"/>
      <c r="D1" s="617"/>
      <c r="E1" s="617"/>
      <c r="F1" s="617"/>
      <c r="G1" s="618"/>
    </row>
    <row r="2" spans="1:37" ht="39" customHeight="1">
      <c r="C2" s="619" t="s">
        <v>1568</v>
      </c>
      <c r="D2" s="1976" t="s">
        <v>1070</v>
      </c>
      <c r="E2" s="1976"/>
      <c r="F2" s="1976"/>
      <c r="G2" s="1976"/>
      <c r="M2" s="2" t="s">
        <v>508</v>
      </c>
      <c r="R2" s="2" t="s">
        <v>151</v>
      </c>
    </row>
    <row r="3" spans="1:37" ht="20.25" customHeight="1">
      <c r="C3" s="620"/>
      <c r="D3" s="598"/>
      <c r="E3" s="598"/>
      <c r="F3" s="598"/>
      <c r="G3" s="598"/>
      <c r="L3" s="2">
        <v>1</v>
      </c>
      <c r="M3" s="2" t="s">
        <v>1015</v>
      </c>
      <c r="R3" s="5" t="s">
        <v>1046</v>
      </c>
    </row>
    <row r="4" spans="1:37" ht="15.75" customHeight="1">
      <c r="C4" s="469" t="str">
        <f>IF(I4=0,"","x")</f>
        <v/>
      </c>
      <c r="D4" s="1977" t="s">
        <v>1121</v>
      </c>
      <c r="E4" s="1975"/>
      <c r="F4" s="1970"/>
      <c r="G4" s="1978"/>
      <c r="I4" s="622">
        <f>SUM(J4:K4)</f>
        <v>0</v>
      </c>
      <c r="J4" s="610" t="str">
        <f>IF(F4="Nie występuje.",-1,"")</f>
        <v/>
      </c>
      <c r="K4" s="610" t="str">
        <f>IF(F4&gt;"",1,"")</f>
        <v/>
      </c>
      <c r="L4" s="482">
        <f>L3+1</f>
        <v>2</v>
      </c>
      <c r="M4" s="2" t="s">
        <v>1048</v>
      </c>
      <c r="P4" s="2">
        <v>1</v>
      </c>
      <c r="Q4" s="2">
        <v>0</v>
      </c>
      <c r="R4" s="2" t="s">
        <v>844</v>
      </c>
      <c r="AF4" s="2" t="s">
        <v>1118</v>
      </c>
    </row>
    <row r="5" spans="1:37" ht="14.25">
      <c r="C5" s="623"/>
      <c r="D5" s="624"/>
      <c r="E5" s="625"/>
      <c r="F5" s="623"/>
      <c r="G5" s="617"/>
      <c r="L5" s="482">
        <f t="shared" ref="L5:L25" si="0">L4+1</f>
        <v>3</v>
      </c>
      <c r="M5" s="2" t="s">
        <v>1016</v>
      </c>
      <c r="Q5" s="2">
        <f>Q4+1</f>
        <v>1</v>
      </c>
      <c r="R5" s="2" t="s">
        <v>764</v>
      </c>
      <c r="AF5" s="1968" t="s">
        <v>1117</v>
      </c>
      <c r="AG5" s="1968"/>
      <c r="AH5" s="1968"/>
      <c r="AI5" s="1968"/>
      <c r="AJ5" s="1968"/>
      <c r="AK5" s="1968"/>
    </row>
    <row r="6" spans="1:37" ht="15.75" customHeight="1">
      <c r="C6" s="469" t="str">
        <f>IF(I6=0,"","x")</f>
        <v/>
      </c>
      <c r="D6" s="1979" t="s">
        <v>1122</v>
      </c>
      <c r="E6" s="1980"/>
      <c r="F6" s="1970"/>
      <c r="G6" s="1978"/>
      <c r="I6" s="622">
        <f>SUM(J6:K6)</f>
        <v>0</v>
      </c>
      <c r="J6" s="610" t="str">
        <f>IF(F6="Nie występuje.",-1,"")</f>
        <v/>
      </c>
      <c r="K6" s="610" t="str">
        <f>IF(F6&gt;"",1,"")</f>
        <v/>
      </c>
      <c r="L6" s="482">
        <f t="shared" si="0"/>
        <v>4</v>
      </c>
      <c r="M6" s="2" t="s">
        <v>1049</v>
      </c>
      <c r="Q6" s="2">
        <f>Q5+1</f>
        <v>2</v>
      </c>
      <c r="R6" s="2" t="s">
        <v>765</v>
      </c>
      <c r="AF6" s="2" t="s">
        <v>1499</v>
      </c>
    </row>
    <row r="7" spans="1:37" ht="14.25">
      <c r="C7" s="623"/>
      <c r="D7" s="624"/>
      <c r="E7" s="625"/>
      <c r="F7" s="623"/>
      <c r="G7" s="617"/>
      <c r="L7" s="482">
        <f t="shared" si="0"/>
        <v>5</v>
      </c>
      <c r="M7" s="2" t="s">
        <v>1050</v>
      </c>
      <c r="Q7" s="2">
        <f t="shared" ref="Q7:Q111" si="1">Q6+1</f>
        <v>3</v>
      </c>
      <c r="R7" s="2" t="s">
        <v>152</v>
      </c>
      <c r="V7" s="2" t="s">
        <v>551</v>
      </c>
      <c r="AF7" s="1968" t="s">
        <v>1500</v>
      </c>
      <c r="AG7" s="1968"/>
      <c r="AH7" s="1968"/>
      <c r="AI7" s="1968"/>
      <c r="AJ7" s="1968"/>
      <c r="AK7" s="1968"/>
    </row>
    <row r="8" spans="1:37" ht="15.75" customHeight="1">
      <c r="C8" s="469" t="str">
        <f>IF(I8=0,"","x")</f>
        <v/>
      </c>
      <c r="D8" s="1974" t="s">
        <v>409</v>
      </c>
      <c r="E8" s="1975"/>
      <c r="F8" s="956"/>
      <c r="G8" s="957"/>
      <c r="I8" s="622">
        <f>SUM(J8:K8)</f>
        <v>0</v>
      </c>
      <c r="J8" s="610" t="str">
        <f>IF(F8="Nie występuje.",-1,"")</f>
        <v/>
      </c>
      <c r="K8" s="610" t="str">
        <f>IF(F8&gt;"",1,"")</f>
        <v/>
      </c>
      <c r="L8" s="482">
        <f t="shared" si="0"/>
        <v>6</v>
      </c>
      <c r="M8" s="2" t="s">
        <v>1051</v>
      </c>
      <c r="Q8" s="2">
        <f t="shared" si="1"/>
        <v>4</v>
      </c>
      <c r="R8" s="2" t="s">
        <v>552</v>
      </c>
      <c r="AF8" s="191" t="s">
        <v>1069</v>
      </c>
      <c r="AG8" s="190"/>
      <c r="AH8" s="190"/>
      <c r="AI8" s="190"/>
      <c r="AJ8" s="190"/>
    </row>
    <row r="9" spans="1:37" ht="15" customHeight="1">
      <c r="A9" s="3"/>
      <c r="B9" s="3"/>
      <c r="C9" s="623"/>
      <c r="D9" s="624"/>
      <c r="E9" s="625"/>
      <c r="F9" s="3"/>
      <c r="G9" s="617"/>
      <c r="L9" s="482">
        <f t="shared" si="0"/>
        <v>7</v>
      </c>
      <c r="M9" s="2" t="s">
        <v>1052</v>
      </c>
      <c r="Q9" s="2">
        <f t="shared" si="1"/>
        <v>5</v>
      </c>
      <c r="R9" s="2" t="s">
        <v>553</v>
      </c>
      <c r="AF9" s="1968" t="s">
        <v>1068</v>
      </c>
      <c r="AG9" s="1968"/>
      <c r="AH9" s="1968"/>
      <c r="AI9" s="1968"/>
      <c r="AJ9" s="1968"/>
      <c r="AK9" s="1968"/>
    </row>
    <row r="10" spans="1:37" ht="15.75" customHeight="1">
      <c r="C10" s="469" t="str">
        <f>IF(I10=0,"","x")</f>
        <v/>
      </c>
      <c r="D10" s="1969" t="s">
        <v>410</v>
      </c>
      <c r="E10" s="1973"/>
      <c r="F10" s="1970"/>
      <c r="G10" s="1970"/>
      <c r="I10" s="622">
        <f>SUM(J10:K10)</f>
        <v>0</v>
      </c>
      <c r="J10" s="610" t="str">
        <f>IF(F10="Nie występuje.",-1,"")</f>
        <v/>
      </c>
      <c r="K10" s="610" t="str">
        <f>IF(F10&gt;"",1,"")</f>
        <v/>
      </c>
      <c r="L10" s="482">
        <f t="shared" si="0"/>
        <v>8</v>
      </c>
      <c r="M10" s="2" t="s">
        <v>1053</v>
      </c>
      <c r="Q10" s="2">
        <f t="shared" si="1"/>
        <v>6</v>
      </c>
      <c r="R10" s="2" t="s">
        <v>554</v>
      </c>
      <c r="AF10" s="190"/>
      <c r="AG10" s="190"/>
      <c r="AH10" s="190"/>
      <c r="AI10" s="190"/>
      <c r="AJ10" s="190"/>
    </row>
    <row r="11" spans="1:37">
      <c r="C11" s="623"/>
      <c r="D11" s="1971" t="s">
        <v>652</v>
      </c>
      <c r="E11" s="1972"/>
      <c r="F11" s="1970"/>
      <c r="G11" s="1970"/>
      <c r="L11" s="482">
        <f t="shared" si="0"/>
        <v>9</v>
      </c>
      <c r="M11" s="2" t="s">
        <v>745</v>
      </c>
      <c r="Q11" s="2">
        <f t="shared" si="1"/>
        <v>7</v>
      </c>
      <c r="R11" s="2" t="s">
        <v>555</v>
      </c>
      <c r="AF11" s="190"/>
      <c r="AG11" s="190"/>
      <c r="AH11" s="190"/>
      <c r="AI11" s="190"/>
      <c r="AJ11" s="190"/>
    </row>
    <row r="12" spans="1:37" ht="9" customHeight="1">
      <c r="C12" s="623"/>
      <c r="D12" s="624"/>
      <c r="E12" s="625"/>
      <c r="F12" s="623"/>
      <c r="G12" s="617"/>
      <c r="L12" s="482">
        <f t="shared" si="0"/>
        <v>10</v>
      </c>
      <c r="M12" s="2" t="s">
        <v>746</v>
      </c>
      <c r="Q12" s="2">
        <f t="shared" si="1"/>
        <v>8</v>
      </c>
      <c r="R12" s="2" t="s">
        <v>121</v>
      </c>
    </row>
    <row r="13" spans="1:37" ht="15.75" customHeight="1">
      <c r="C13" s="469" t="str">
        <f>IF(I13=0,"","x")</f>
        <v/>
      </c>
      <c r="D13" s="1954" t="s">
        <v>1107</v>
      </c>
      <c r="E13" s="1955"/>
      <c r="F13" s="1970"/>
      <c r="G13" s="1970"/>
      <c r="I13" s="622">
        <f>SUM(J13:K13)</f>
        <v>0</v>
      </c>
      <c r="J13" s="610" t="str">
        <f>IF(F13="Nie występuje.",-1,"")</f>
        <v/>
      </c>
      <c r="K13" s="610" t="str">
        <f>IF(F13&gt;"",1,"")</f>
        <v/>
      </c>
      <c r="L13" s="482">
        <f t="shared" si="0"/>
        <v>11</v>
      </c>
      <c r="M13" s="2" t="s">
        <v>747</v>
      </c>
      <c r="Q13" s="2">
        <f t="shared" si="1"/>
        <v>9</v>
      </c>
      <c r="R13" s="2" t="s">
        <v>122</v>
      </c>
      <c r="AF13" s="191" t="s">
        <v>37</v>
      </c>
      <c r="AG13" s="190"/>
      <c r="AH13" s="190"/>
      <c r="AI13" s="190"/>
      <c r="AJ13" s="190"/>
    </row>
    <row r="14" spans="1:37" ht="28.5" customHeight="1" thickBot="1">
      <c r="C14" s="623"/>
      <c r="D14" s="1969" t="s">
        <v>879</v>
      </c>
      <c r="E14" s="1955"/>
      <c r="F14" s="1970"/>
      <c r="G14" s="1970"/>
      <c r="L14" s="482">
        <f t="shared" si="0"/>
        <v>12</v>
      </c>
      <c r="M14" s="2" t="s">
        <v>748</v>
      </c>
      <c r="Q14" s="2">
        <f t="shared" si="1"/>
        <v>10</v>
      </c>
      <c r="R14" s="2" t="s">
        <v>123</v>
      </c>
      <c r="AF14" s="1967" t="s">
        <v>36</v>
      </c>
      <c r="AG14" s="1967"/>
      <c r="AH14" s="1967"/>
      <c r="AI14" s="1967"/>
      <c r="AJ14" s="1967"/>
      <c r="AK14" s="1967"/>
    </row>
    <row r="15" spans="1:37" ht="19.5" customHeight="1">
      <c r="F15" s="954" t="s">
        <v>105</v>
      </c>
      <c r="G15" s="955" t="s">
        <v>106</v>
      </c>
      <c r="J15" s="630"/>
      <c r="L15" s="482">
        <f t="shared" si="0"/>
        <v>13</v>
      </c>
      <c r="M15" s="2" t="s">
        <v>749</v>
      </c>
      <c r="Q15" s="2">
        <f t="shared" si="1"/>
        <v>11</v>
      </c>
      <c r="R15" s="2" t="s">
        <v>124</v>
      </c>
    </row>
    <row r="16" spans="1:37" ht="15.75" customHeight="1" thickBot="1">
      <c r="C16" s="469" t="str">
        <f>IF(I17=0,"","x")</f>
        <v/>
      </c>
      <c r="D16" s="1954" t="s">
        <v>104</v>
      </c>
      <c r="E16" s="1955"/>
      <c r="F16" s="956"/>
      <c r="G16" s="956"/>
      <c r="J16" s="632" t="s">
        <v>508</v>
      </c>
      <c r="L16" s="482">
        <f t="shared" si="0"/>
        <v>14</v>
      </c>
      <c r="M16" s="2" t="s">
        <v>750</v>
      </c>
      <c r="Q16" s="2">
        <f t="shared" si="1"/>
        <v>12</v>
      </c>
      <c r="R16" s="2" t="s">
        <v>125</v>
      </c>
    </row>
    <row r="17" spans="1:33" s="6" customFormat="1" ht="15.75" customHeight="1">
      <c r="A17" s="631"/>
      <c r="B17" s="631"/>
      <c r="C17" s="631"/>
      <c r="D17" s="631"/>
      <c r="E17" s="631"/>
      <c r="F17" s="956"/>
      <c r="G17" s="956"/>
      <c r="I17" s="622">
        <f>SUM(J17:K17)</f>
        <v>0</v>
      </c>
      <c r="J17" s="610" t="str">
        <f>IF(F16="Nie występuje.",-1,"")</f>
        <v/>
      </c>
      <c r="K17" s="610" t="str">
        <f>IF(F16&gt;"",1,"")</f>
        <v/>
      </c>
      <c r="L17" s="482">
        <f t="shared" si="0"/>
        <v>15</v>
      </c>
      <c r="M17" s="2" t="s">
        <v>751</v>
      </c>
      <c r="Q17" s="2">
        <f t="shared" si="1"/>
        <v>13</v>
      </c>
      <c r="R17" s="2" t="s">
        <v>844</v>
      </c>
    </row>
    <row r="18" spans="1:33" s="6" customFormat="1" ht="13.5" customHeight="1">
      <c r="A18" s="631"/>
      <c r="B18" s="631"/>
      <c r="C18" s="631"/>
      <c r="D18" s="631"/>
      <c r="E18" s="631"/>
      <c r="F18" s="956"/>
      <c r="G18" s="956"/>
      <c r="L18" s="482">
        <f t="shared" si="0"/>
        <v>16</v>
      </c>
      <c r="M18" s="2" t="s">
        <v>752</v>
      </c>
      <c r="Q18" s="2">
        <f t="shared" si="1"/>
        <v>14</v>
      </c>
      <c r="R18" s="2" t="s">
        <v>844</v>
      </c>
    </row>
    <row r="19" spans="1:33" ht="13.5" customHeight="1">
      <c r="A19" s="631"/>
      <c r="B19" s="631"/>
      <c r="C19" s="631"/>
      <c r="D19" s="631"/>
      <c r="E19" s="631"/>
      <c r="F19" s="956"/>
      <c r="G19" s="956"/>
      <c r="L19" s="482">
        <f t="shared" si="0"/>
        <v>17</v>
      </c>
      <c r="M19" s="2" t="s">
        <v>753</v>
      </c>
      <c r="Q19" s="2">
        <f t="shared" si="1"/>
        <v>15</v>
      </c>
      <c r="R19" s="2" t="s">
        <v>844</v>
      </c>
      <c r="S19" s="6"/>
      <c r="T19" s="6"/>
      <c r="U19" s="6"/>
      <c r="V19" s="6"/>
    </row>
    <row r="20" spans="1:33" ht="14.25">
      <c r="A20" s="631"/>
      <c r="B20" s="631"/>
      <c r="C20" s="631"/>
      <c r="D20" s="631"/>
      <c r="E20" s="631"/>
      <c r="F20" s="956"/>
      <c r="G20" s="956"/>
      <c r="L20" s="482">
        <f t="shared" si="0"/>
        <v>18</v>
      </c>
      <c r="M20" s="2" t="s">
        <v>758</v>
      </c>
      <c r="Q20" s="2">
        <f t="shared" si="1"/>
        <v>16</v>
      </c>
      <c r="R20" s="2" t="s">
        <v>844</v>
      </c>
      <c r="S20" s="6"/>
      <c r="T20" s="6"/>
      <c r="U20" s="6"/>
      <c r="V20" s="6"/>
    </row>
    <row r="21" spans="1:33" ht="14.25">
      <c r="A21" s="631"/>
      <c r="B21" s="631"/>
      <c r="C21" s="631"/>
      <c r="D21" s="631"/>
      <c r="E21" s="631"/>
      <c r="F21" s="956"/>
      <c r="G21" s="956"/>
      <c r="L21" s="482">
        <f t="shared" si="0"/>
        <v>19</v>
      </c>
      <c r="M21" s="2" t="s">
        <v>759</v>
      </c>
      <c r="Q21" s="2">
        <f t="shared" si="1"/>
        <v>17</v>
      </c>
      <c r="R21" s="2" t="s">
        <v>844</v>
      </c>
      <c r="S21" s="6"/>
      <c r="T21" s="6"/>
      <c r="U21" s="6"/>
      <c r="V21" s="6"/>
    </row>
    <row r="22" spans="1:33" ht="14.25">
      <c r="A22" s="631"/>
      <c r="B22" s="631"/>
      <c r="C22" s="631"/>
      <c r="D22" s="631"/>
      <c r="E22" s="631"/>
      <c r="F22" s="956"/>
      <c r="G22" s="956"/>
      <c r="L22" s="482">
        <f t="shared" si="0"/>
        <v>20</v>
      </c>
      <c r="M22" s="2" t="s">
        <v>760</v>
      </c>
      <c r="S22" s="6"/>
      <c r="T22" s="6"/>
      <c r="U22" s="6"/>
      <c r="V22" s="6"/>
    </row>
    <row r="23" spans="1:33" ht="12" customHeight="1">
      <c r="C23" s="1961" t="s">
        <v>651</v>
      </c>
      <c r="D23" s="1962"/>
      <c r="E23" s="1962"/>
      <c r="F23" s="631"/>
      <c r="G23" s="631"/>
      <c r="L23" s="482">
        <f t="shared" si="0"/>
        <v>21</v>
      </c>
      <c r="M23" s="2" t="s">
        <v>761</v>
      </c>
      <c r="R23" s="5" t="s">
        <v>153</v>
      </c>
      <c r="S23" s="6"/>
      <c r="T23" s="6"/>
      <c r="U23" s="6"/>
      <c r="V23" s="6"/>
    </row>
    <row r="24" spans="1:33" ht="22.5" customHeight="1">
      <c r="C24" s="633" t="s">
        <v>880</v>
      </c>
      <c r="D24" s="1957" t="s">
        <v>881</v>
      </c>
      <c r="E24" s="1957"/>
      <c r="F24" s="1957"/>
      <c r="G24" s="1957"/>
      <c r="L24" s="482">
        <f t="shared" si="0"/>
        <v>22</v>
      </c>
      <c r="M24" s="2" t="s">
        <v>762</v>
      </c>
      <c r="P24" s="2">
        <v>2</v>
      </c>
      <c r="Q24" s="2">
        <v>0</v>
      </c>
      <c r="R24" s="2" t="s">
        <v>844</v>
      </c>
      <c r="S24" s="6"/>
      <c r="T24" s="6"/>
      <c r="U24" s="6"/>
      <c r="V24" s="6"/>
    </row>
    <row r="25" spans="1:33" ht="17.25" customHeight="1">
      <c r="C25" s="6"/>
      <c r="D25" s="1952" t="s">
        <v>882</v>
      </c>
      <c r="E25" s="1953"/>
      <c r="F25" s="1953"/>
      <c r="G25" s="1953"/>
      <c r="L25" s="482">
        <f t="shared" si="0"/>
        <v>23</v>
      </c>
      <c r="M25" s="2" t="s">
        <v>763</v>
      </c>
      <c r="Q25" s="2">
        <f t="shared" si="1"/>
        <v>1</v>
      </c>
      <c r="R25" s="2" t="s">
        <v>126</v>
      </c>
    </row>
    <row r="26" spans="1:33" ht="10.5" customHeight="1" thickBot="1">
      <c r="A26" s="3"/>
      <c r="B26" s="3"/>
      <c r="C26" s="634"/>
      <c r="Q26" s="2">
        <f t="shared" si="1"/>
        <v>2</v>
      </c>
      <c r="R26" s="2" t="s">
        <v>127</v>
      </c>
    </row>
    <row r="27" spans="1:33" ht="34.5" customHeight="1" thickBot="1">
      <c r="C27" s="1958" t="s">
        <v>883</v>
      </c>
      <c r="D27" s="1959"/>
      <c r="E27" s="1960"/>
      <c r="F27" s="635" t="s">
        <v>1154</v>
      </c>
      <c r="G27" s="636" t="s">
        <v>884</v>
      </c>
    </row>
    <row r="28" spans="1:33" ht="34.5" customHeight="1">
      <c r="C28" s="1965" t="s">
        <v>885</v>
      </c>
      <c r="D28" s="1965"/>
      <c r="E28" s="1965"/>
      <c r="F28" s="316">
        <f>'Og s3a'!G707</f>
        <v>0</v>
      </c>
      <c r="G28" s="317"/>
      <c r="Q28" s="2">
        <f>Q26+1</f>
        <v>3</v>
      </c>
      <c r="R28" s="2" t="s">
        <v>128</v>
      </c>
    </row>
    <row r="29" spans="1:33" ht="34.5" customHeight="1">
      <c r="C29" s="1966" t="s">
        <v>886</v>
      </c>
      <c r="D29" s="1966"/>
      <c r="E29" s="1966"/>
      <c r="F29" s="243">
        <f>'Og s3a'!G706</f>
        <v>0</v>
      </c>
      <c r="G29" s="531"/>
      <c r="Q29" s="2">
        <f t="shared" si="1"/>
        <v>4</v>
      </c>
      <c r="R29" s="2" t="s">
        <v>129</v>
      </c>
    </row>
    <row r="30" spans="1:33" ht="34.5" customHeight="1">
      <c r="C30" s="1966" t="s">
        <v>887</v>
      </c>
      <c r="D30" s="1966"/>
      <c r="E30" s="1966"/>
      <c r="F30" s="243">
        <f>'Og s3a'!G708</f>
        <v>0</v>
      </c>
      <c r="G30" s="531"/>
      <c r="Q30" s="2">
        <f t="shared" si="1"/>
        <v>5</v>
      </c>
      <c r="R30" s="2" t="s">
        <v>130</v>
      </c>
      <c r="AG30" s="626" t="s">
        <v>860</v>
      </c>
    </row>
    <row r="31" spans="1:33" ht="34.5" customHeight="1" thickBot="1">
      <c r="C31" s="1956" t="s">
        <v>877</v>
      </c>
      <c r="D31" s="1956"/>
      <c r="E31" s="1956"/>
      <c r="F31" s="312">
        <f>'Og s3a'!G709</f>
        <v>0</v>
      </c>
      <c r="G31" s="313"/>
    </row>
    <row r="32" spans="1:33" ht="34.5" customHeight="1" thickBot="1">
      <c r="C32" s="1963" t="s">
        <v>888</v>
      </c>
      <c r="D32" s="1964"/>
      <c r="E32" s="1964"/>
      <c r="F32" s="637">
        <f>SUM(F28:F31)</f>
        <v>0</v>
      </c>
      <c r="G32" s="314"/>
      <c r="O32" s="468"/>
      <c r="Q32" s="2">
        <f>Q30+1</f>
        <v>6</v>
      </c>
      <c r="R32" s="2" t="s">
        <v>131</v>
      </c>
    </row>
    <row r="33" spans="3:18" ht="34.5" customHeight="1" thickBot="1">
      <c r="C33" s="1956" t="s">
        <v>825</v>
      </c>
      <c r="D33" s="1956"/>
      <c r="E33" s="1956"/>
      <c r="F33" s="315"/>
      <c r="G33" s="313"/>
      <c r="L33" s="13"/>
      <c r="M33" s="638">
        <f>'Og s1'!AD8</f>
        <v>0</v>
      </c>
      <c r="N33" s="14"/>
      <c r="O33" s="15"/>
      <c r="Q33" s="2">
        <f t="shared" si="1"/>
        <v>7</v>
      </c>
      <c r="R33" s="2" t="s">
        <v>132</v>
      </c>
    </row>
    <row r="34" spans="3:18" ht="34.5" customHeight="1">
      <c r="C34" s="1956" t="s">
        <v>878</v>
      </c>
      <c r="D34" s="1956"/>
      <c r="E34" s="1956"/>
      <c r="F34" s="315"/>
      <c r="G34" s="313"/>
      <c r="L34" s="639">
        <v>0</v>
      </c>
      <c r="M34" s="617" t="str">
        <f>IF($M$33=1,R4,IF($M$33=2,R24,IF($M$33=3,R46,IF($M$33=4,R66,IF($M$33=5,R86,IF($M$33=6,R106,IF($M$33=7,R126,IF($M$33=8,R146,""))))))))</f>
        <v/>
      </c>
      <c r="N34" s="617" t="str">
        <f>IF($M$33=9,R166,IF($M$33=10,R186,IF($M$33=11,R206,IF($M$33=12,R226,IF($M$33=13,R246,IF($M$33=14,R266,IF($M$33=15,R286,IF($M$33=16,R306,""))))))))</f>
        <v/>
      </c>
      <c r="O34" s="640" t="str">
        <f>M34&amp;N34</f>
        <v/>
      </c>
      <c r="Q34" s="2">
        <f t="shared" si="1"/>
        <v>8</v>
      </c>
      <c r="R34" s="2" t="s">
        <v>133</v>
      </c>
    </row>
    <row r="35" spans="3:18" ht="34.5" customHeight="1" thickBot="1">
      <c r="C35" s="1956" t="s">
        <v>826</v>
      </c>
      <c r="D35" s="1956"/>
      <c r="E35" s="1956"/>
      <c r="F35" s="315"/>
      <c r="G35" s="313"/>
      <c r="Q35" s="2">
        <f t="shared" si="1"/>
        <v>9</v>
      </c>
      <c r="R35" s="2" t="s">
        <v>134</v>
      </c>
    </row>
    <row r="36" spans="3:18" ht="34.5" customHeight="1" thickBot="1">
      <c r="C36" s="1963" t="s">
        <v>889</v>
      </c>
      <c r="D36" s="1964"/>
      <c r="E36" s="1964"/>
      <c r="F36" s="637">
        <f>SUM(F32:F35)</f>
        <v>0</v>
      </c>
      <c r="G36" s="314"/>
      <c r="O36" s="2" t="s">
        <v>508</v>
      </c>
      <c r="Q36" s="2">
        <f t="shared" si="1"/>
        <v>10</v>
      </c>
      <c r="R36" s="2" t="s">
        <v>844</v>
      </c>
    </row>
    <row r="37" spans="3:18">
      <c r="L37" s="639">
        <f>L34+1</f>
        <v>1</v>
      </c>
      <c r="M37" s="617" t="str">
        <f>IF($M$33=1,R5,IF($M$33=2,R25,IF($M$33=3,R47,IF($M$33=4,R67,IF($M$33=5,R87,IF($M$33=6,R107,IF($M$33=7,R127,IF($M$33=8,R147,""))))))))</f>
        <v/>
      </c>
      <c r="N37" s="617" t="str">
        <f t="shared" ref="N37:N53" si="2">IF($M$33=9,R167,IF($M$33=10,R187,IF($M$33=11,R207,IF($M$33=12,R227,IF($M$33=13,R247,IF($M$33=14,R267,IF($M$33=15,R287,IF($M$33=16,R307,""))))))))</f>
        <v/>
      </c>
      <c r="O37" s="640" t="str">
        <f t="shared" ref="O37:O53" si="3">M37&amp;N37</f>
        <v/>
      </c>
      <c r="Q37" s="2">
        <f t="shared" si="1"/>
        <v>11</v>
      </c>
      <c r="R37" s="2" t="s">
        <v>844</v>
      </c>
    </row>
    <row r="38" spans="3:18">
      <c r="L38" s="639">
        <f t="shared" ref="L38:L53" si="4">L37+1</f>
        <v>2</v>
      </c>
      <c r="M38" s="617" t="str">
        <f>IF($M$33=1,R6,IF($M$33=2,R26,IF($M$33=3,R48,IF($M$33=4,R68,IF($M$33=5,R88,IF($M$33=6,R108,IF($M$33=7,R128,IF($M$33=8,R148,""))))))))</f>
        <v/>
      </c>
      <c r="N38" s="617" t="str">
        <f t="shared" si="2"/>
        <v/>
      </c>
      <c r="O38" s="640" t="str">
        <f t="shared" si="3"/>
        <v/>
      </c>
      <c r="Q38" s="2">
        <f t="shared" si="1"/>
        <v>12</v>
      </c>
      <c r="R38" s="2" t="s">
        <v>844</v>
      </c>
    </row>
    <row r="39" spans="3:18">
      <c r="L39" s="639">
        <f t="shared" si="4"/>
        <v>3</v>
      </c>
      <c r="M39" s="617" t="str">
        <f>IF($M$33=1,R7,IF($M$33=2,R28,IF($M$33=3,R49,IF($M$33=4,R69,IF($M$33=5,R89,IF($M$33=6,R109,IF($M$33=7,R129,IF($M$33=8,R149,""))))))))</f>
        <v/>
      </c>
      <c r="N39" s="617" t="str">
        <f t="shared" si="2"/>
        <v/>
      </c>
      <c r="O39" s="640" t="str">
        <f t="shared" si="3"/>
        <v/>
      </c>
      <c r="Q39" s="2">
        <f t="shared" si="1"/>
        <v>13</v>
      </c>
      <c r="R39" s="2" t="s">
        <v>844</v>
      </c>
    </row>
    <row r="40" spans="3:18">
      <c r="L40" s="639">
        <f t="shared" si="4"/>
        <v>4</v>
      </c>
      <c r="M40" s="617" t="str">
        <f>IF($M$33=1,R8,IF($M$33=2,R29,IF($M$33=3,R50,IF($M$33=4,R70,IF($M$33=5,R90,IF($M$33=6,R110,IF($M$33=7,R130,IF($M$33=8,R150,""))))))))</f>
        <v/>
      </c>
      <c r="N40" s="617" t="str">
        <f t="shared" si="2"/>
        <v/>
      </c>
      <c r="O40" s="640" t="str">
        <f t="shared" si="3"/>
        <v/>
      </c>
      <c r="Q40" s="2">
        <f t="shared" si="1"/>
        <v>14</v>
      </c>
      <c r="R40" s="2" t="s">
        <v>844</v>
      </c>
    </row>
    <row r="41" spans="3:18">
      <c r="L41" s="639">
        <f t="shared" si="4"/>
        <v>5</v>
      </c>
      <c r="M41" s="617" t="str">
        <f>IF($M$33=1,R9,IF($M$33=2,R30,IF($M$33=3,R51,IF($M$33=4,R71,IF($M$33=5,R91,IF($M$33=6,R111,IF($M$33=7,R131,IF($M$33=8,R151,""))))))))</f>
        <v/>
      </c>
      <c r="N41" s="617" t="str">
        <f t="shared" si="2"/>
        <v/>
      </c>
      <c r="O41" s="640" t="str">
        <f t="shared" si="3"/>
        <v/>
      </c>
      <c r="Q41" s="2">
        <f t="shared" si="1"/>
        <v>15</v>
      </c>
      <c r="R41" s="2" t="s">
        <v>844</v>
      </c>
    </row>
    <row r="42" spans="3:18">
      <c r="L42" s="639">
        <f t="shared" si="4"/>
        <v>6</v>
      </c>
      <c r="M42" s="617" t="str">
        <f t="shared" ref="M42:M53" si="5">IF($M$33=1,R10,IF($M$33=2,R32,IF($M$33=3,R52,IF($M$33=4,R72,IF($M$33=5,R92,IF($M$33=6,R112,IF($M$33=7,R132,IF($M$33=8,R152,""))))))))</f>
        <v/>
      </c>
      <c r="N42" s="617" t="str">
        <f t="shared" si="2"/>
        <v/>
      </c>
      <c r="O42" s="640" t="str">
        <f t="shared" si="3"/>
        <v/>
      </c>
      <c r="Q42" s="2">
        <f t="shared" si="1"/>
        <v>16</v>
      </c>
      <c r="R42" s="2" t="s">
        <v>844</v>
      </c>
    </row>
    <row r="43" spans="3:18">
      <c r="L43" s="639">
        <f t="shared" si="4"/>
        <v>7</v>
      </c>
      <c r="M43" s="617" t="str">
        <f t="shared" si="5"/>
        <v/>
      </c>
      <c r="N43" s="617" t="str">
        <f t="shared" si="2"/>
        <v/>
      </c>
      <c r="O43" s="640" t="str">
        <f t="shared" si="3"/>
        <v/>
      </c>
      <c r="Q43" s="2">
        <f t="shared" si="1"/>
        <v>17</v>
      </c>
      <c r="R43" s="2" t="s">
        <v>844</v>
      </c>
    </row>
    <row r="44" spans="3:18">
      <c r="L44" s="639">
        <f t="shared" si="4"/>
        <v>8</v>
      </c>
      <c r="M44" s="617" t="str">
        <f t="shared" si="5"/>
        <v/>
      </c>
      <c r="N44" s="617" t="str">
        <f t="shared" si="2"/>
        <v/>
      </c>
      <c r="O44" s="640" t="str">
        <f t="shared" si="3"/>
        <v/>
      </c>
    </row>
    <row r="45" spans="3:18">
      <c r="L45" s="639">
        <f t="shared" si="4"/>
        <v>9</v>
      </c>
      <c r="M45" s="617" t="str">
        <f t="shared" si="5"/>
        <v/>
      </c>
      <c r="N45" s="617" t="str">
        <f t="shared" si="2"/>
        <v/>
      </c>
      <c r="O45" s="640" t="str">
        <f t="shared" si="3"/>
        <v/>
      </c>
      <c r="R45" s="5" t="s">
        <v>154</v>
      </c>
    </row>
    <row r="46" spans="3:18">
      <c r="L46" s="639">
        <f t="shared" si="4"/>
        <v>10</v>
      </c>
      <c r="M46" s="617" t="str">
        <f t="shared" si="5"/>
        <v/>
      </c>
      <c r="N46" s="617" t="str">
        <f t="shared" si="2"/>
        <v/>
      </c>
      <c r="O46" s="640" t="str">
        <f t="shared" si="3"/>
        <v/>
      </c>
      <c r="P46" s="2">
        <v>3</v>
      </c>
      <c r="Q46" s="2">
        <v>0</v>
      </c>
      <c r="R46" s="2" t="s">
        <v>844</v>
      </c>
    </row>
    <row r="47" spans="3:18">
      <c r="L47" s="639">
        <f t="shared" si="4"/>
        <v>11</v>
      </c>
      <c r="M47" s="617" t="str">
        <f t="shared" si="5"/>
        <v/>
      </c>
      <c r="N47" s="617" t="str">
        <f t="shared" si="2"/>
        <v/>
      </c>
      <c r="O47" s="640" t="str">
        <f t="shared" si="3"/>
        <v/>
      </c>
      <c r="Q47" s="2">
        <f t="shared" si="1"/>
        <v>1</v>
      </c>
      <c r="R47" s="2" t="s">
        <v>135</v>
      </c>
    </row>
    <row r="48" spans="3:18">
      <c r="L48" s="639">
        <f t="shared" si="4"/>
        <v>12</v>
      </c>
      <c r="M48" s="617" t="str">
        <f t="shared" si="5"/>
        <v/>
      </c>
      <c r="N48" s="617" t="str">
        <f t="shared" si="2"/>
        <v/>
      </c>
      <c r="O48" s="640" t="str">
        <f t="shared" si="3"/>
        <v/>
      </c>
      <c r="Q48" s="2">
        <f t="shared" si="1"/>
        <v>2</v>
      </c>
      <c r="R48" s="2" t="s">
        <v>136</v>
      </c>
    </row>
    <row r="49" spans="12:18">
      <c r="L49" s="639">
        <f t="shared" si="4"/>
        <v>13</v>
      </c>
      <c r="M49" s="617" t="str">
        <f t="shared" si="5"/>
        <v/>
      </c>
      <c r="N49" s="617" t="str">
        <f t="shared" si="2"/>
        <v/>
      </c>
      <c r="O49" s="640" t="str">
        <f t="shared" si="3"/>
        <v/>
      </c>
      <c r="Q49" s="2">
        <f t="shared" si="1"/>
        <v>3</v>
      </c>
      <c r="R49" s="2" t="s">
        <v>137</v>
      </c>
    </row>
    <row r="50" spans="12:18">
      <c r="L50" s="639">
        <f t="shared" si="4"/>
        <v>14</v>
      </c>
      <c r="M50" s="617" t="str">
        <f t="shared" si="5"/>
        <v/>
      </c>
      <c r="N50" s="617" t="str">
        <f t="shared" si="2"/>
        <v/>
      </c>
      <c r="O50" s="640" t="str">
        <f t="shared" si="3"/>
        <v/>
      </c>
      <c r="Q50" s="2">
        <f t="shared" si="1"/>
        <v>4</v>
      </c>
      <c r="R50" s="2" t="s">
        <v>138</v>
      </c>
    </row>
    <row r="51" spans="12:18">
      <c r="L51" s="639">
        <f t="shared" si="4"/>
        <v>15</v>
      </c>
      <c r="M51" s="617" t="str">
        <f t="shared" si="5"/>
        <v/>
      </c>
      <c r="N51" s="617" t="str">
        <f t="shared" si="2"/>
        <v/>
      </c>
      <c r="O51" s="640" t="str">
        <f t="shared" si="3"/>
        <v/>
      </c>
      <c r="Q51" s="2">
        <f t="shared" si="1"/>
        <v>5</v>
      </c>
      <c r="R51" s="2" t="s">
        <v>139</v>
      </c>
    </row>
    <row r="52" spans="12:18">
      <c r="L52" s="639">
        <f t="shared" si="4"/>
        <v>16</v>
      </c>
      <c r="M52" s="617" t="str">
        <f t="shared" si="5"/>
        <v/>
      </c>
      <c r="N52" s="617" t="str">
        <f t="shared" si="2"/>
        <v/>
      </c>
      <c r="O52" s="640" t="str">
        <f t="shared" si="3"/>
        <v/>
      </c>
      <c r="Q52" s="2">
        <f t="shared" si="1"/>
        <v>6</v>
      </c>
      <c r="R52" s="2" t="s">
        <v>140</v>
      </c>
    </row>
    <row r="53" spans="12:18" ht="13.5" thickBot="1">
      <c r="L53" s="641">
        <f t="shared" si="4"/>
        <v>17</v>
      </c>
      <c r="M53" s="642" t="str">
        <f t="shared" si="5"/>
        <v/>
      </c>
      <c r="N53" s="642" t="str">
        <f t="shared" si="2"/>
        <v/>
      </c>
      <c r="O53" s="643" t="str">
        <f t="shared" si="3"/>
        <v/>
      </c>
      <c r="Q53" s="2">
        <f t="shared" si="1"/>
        <v>7</v>
      </c>
      <c r="R53" s="2" t="s">
        <v>1310</v>
      </c>
    </row>
    <row r="54" spans="12:18">
      <c r="Q54" s="2">
        <f t="shared" si="1"/>
        <v>8</v>
      </c>
      <c r="R54" s="2" t="s">
        <v>1311</v>
      </c>
    </row>
    <row r="55" spans="12:18">
      <c r="Q55" s="2">
        <f t="shared" si="1"/>
        <v>9</v>
      </c>
      <c r="R55" s="2" t="s">
        <v>1312</v>
      </c>
    </row>
    <row r="56" spans="12:18">
      <c r="Q56" s="2">
        <f t="shared" si="1"/>
        <v>10</v>
      </c>
      <c r="R56" s="2" t="s">
        <v>1313</v>
      </c>
    </row>
    <row r="57" spans="12:18">
      <c r="Q57" s="2">
        <f t="shared" si="1"/>
        <v>11</v>
      </c>
      <c r="R57" s="2" t="s">
        <v>1314</v>
      </c>
    </row>
    <row r="58" spans="12:18">
      <c r="Q58" s="2">
        <f t="shared" si="1"/>
        <v>12</v>
      </c>
      <c r="R58" s="2" t="s">
        <v>1315</v>
      </c>
    </row>
    <row r="59" spans="12:18">
      <c r="Q59" s="2">
        <f t="shared" si="1"/>
        <v>13</v>
      </c>
      <c r="R59" s="2" t="s">
        <v>1316</v>
      </c>
    </row>
    <row r="60" spans="12:18">
      <c r="Q60" s="2">
        <f t="shared" si="1"/>
        <v>14</v>
      </c>
      <c r="R60" s="2" t="s">
        <v>1317</v>
      </c>
    </row>
    <row r="61" spans="12:18">
      <c r="Q61" s="2">
        <f t="shared" si="1"/>
        <v>15</v>
      </c>
      <c r="R61" s="2" t="s">
        <v>1318</v>
      </c>
    </row>
    <row r="62" spans="12:18">
      <c r="Q62" s="2">
        <f t="shared" si="1"/>
        <v>16</v>
      </c>
      <c r="R62" s="2" t="s">
        <v>1319</v>
      </c>
    </row>
    <row r="63" spans="12:18">
      <c r="Q63" s="2">
        <f t="shared" si="1"/>
        <v>17</v>
      </c>
      <c r="R63" s="2" t="s">
        <v>1320</v>
      </c>
    </row>
    <row r="65" spans="16:18">
      <c r="R65" s="5" t="s">
        <v>155</v>
      </c>
    </row>
    <row r="66" spans="16:18">
      <c r="P66" s="2">
        <v>4</v>
      </c>
      <c r="Q66" s="2">
        <v>0</v>
      </c>
      <c r="R66" s="2" t="s">
        <v>844</v>
      </c>
    </row>
    <row r="67" spans="16:18">
      <c r="Q67" s="2">
        <f t="shared" ref="Q67:Q72" si="6">Q66+1</f>
        <v>1</v>
      </c>
      <c r="R67" s="2" t="s">
        <v>1321</v>
      </c>
    </row>
    <row r="68" spans="16:18">
      <c r="Q68" s="2">
        <f t="shared" si="6"/>
        <v>2</v>
      </c>
      <c r="R68" s="2" t="s">
        <v>1322</v>
      </c>
    </row>
    <row r="69" spans="16:18">
      <c r="Q69" s="2">
        <f t="shared" si="6"/>
        <v>3</v>
      </c>
      <c r="R69" s="2" t="s">
        <v>1323</v>
      </c>
    </row>
    <row r="70" spans="16:18">
      <c r="Q70" s="2">
        <f t="shared" si="6"/>
        <v>4</v>
      </c>
      <c r="R70" s="2" t="s">
        <v>1324</v>
      </c>
    </row>
    <row r="71" spans="16:18">
      <c r="Q71" s="2">
        <f t="shared" si="6"/>
        <v>5</v>
      </c>
      <c r="R71" s="2" t="s">
        <v>1325</v>
      </c>
    </row>
    <row r="72" spans="16:18">
      <c r="Q72" s="2">
        <f t="shared" si="6"/>
        <v>6</v>
      </c>
      <c r="R72" s="2" t="s">
        <v>1326</v>
      </c>
    </row>
    <row r="73" spans="16:18">
      <c r="Q73" s="2">
        <f t="shared" ref="Q73:Q83" si="7">Q72+1</f>
        <v>7</v>
      </c>
      <c r="R73" s="2" t="s">
        <v>0</v>
      </c>
    </row>
    <row r="74" spans="16:18">
      <c r="Q74" s="2">
        <f t="shared" si="7"/>
        <v>8</v>
      </c>
      <c r="R74" s="2" t="s">
        <v>150</v>
      </c>
    </row>
    <row r="75" spans="16:18">
      <c r="Q75" s="2">
        <f t="shared" si="7"/>
        <v>9</v>
      </c>
      <c r="R75" s="2" t="s">
        <v>844</v>
      </c>
    </row>
    <row r="76" spans="16:18">
      <c r="Q76" s="2">
        <f t="shared" si="7"/>
        <v>10</v>
      </c>
      <c r="R76" s="2" t="s">
        <v>844</v>
      </c>
    </row>
    <row r="77" spans="16:18">
      <c r="Q77" s="2">
        <f t="shared" si="7"/>
        <v>11</v>
      </c>
      <c r="R77" s="2" t="s">
        <v>844</v>
      </c>
    </row>
    <row r="78" spans="16:18">
      <c r="Q78" s="2">
        <f t="shared" si="7"/>
        <v>12</v>
      </c>
      <c r="R78" s="2" t="s">
        <v>844</v>
      </c>
    </row>
    <row r="79" spans="16:18">
      <c r="Q79" s="2">
        <f t="shared" si="7"/>
        <v>13</v>
      </c>
      <c r="R79" s="2" t="s">
        <v>844</v>
      </c>
    </row>
    <row r="80" spans="16:18">
      <c r="Q80" s="2">
        <f t="shared" si="7"/>
        <v>14</v>
      </c>
      <c r="R80" s="2" t="s">
        <v>844</v>
      </c>
    </row>
    <row r="81" spans="16:18">
      <c r="Q81" s="2">
        <f t="shared" si="7"/>
        <v>15</v>
      </c>
      <c r="R81" s="2" t="s">
        <v>844</v>
      </c>
    </row>
    <row r="82" spans="16:18">
      <c r="Q82" s="2">
        <f t="shared" si="7"/>
        <v>16</v>
      </c>
      <c r="R82" s="2" t="s">
        <v>844</v>
      </c>
    </row>
    <row r="83" spans="16:18">
      <c r="Q83" s="2">
        <f t="shared" si="7"/>
        <v>17</v>
      </c>
      <c r="R83" s="2" t="s">
        <v>844</v>
      </c>
    </row>
    <row r="85" spans="16:18">
      <c r="R85" s="5" t="s">
        <v>156</v>
      </c>
    </row>
    <row r="86" spans="16:18">
      <c r="P86" s="2">
        <v>5</v>
      </c>
      <c r="Q86" s="2">
        <v>0</v>
      </c>
      <c r="R86" s="5" t="s">
        <v>844</v>
      </c>
    </row>
    <row r="87" spans="16:18">
      <c r="Q87" s="2">
        <f>Q85+1</f>
        <v>1</v>
      </c>
      <c r="R87" s="2" t="s">
        <v>1327</v>
      </c>
    </row>
    <row r="88" spans="16:18">
      <c r="Q88" s="2">
        <f t="shared" si="1"/>
        <v>2</v>
      </c>
      <c r="R88" s="2" t="s">
        <v>1328</v>
      </c>
    </row>
    <row r="89" spans="16:18">
      <c r="Q89" s="2">
        <f t="shared" si="1"/>
        <v>3</v>
      </c>
      <c r="R89" s="2" t="s">
        <v>1347</v>
      </c>
    </row>
    <row r="90" spans="16:18">
      <c r="Q90" s="2">
        <f t="shared" si="1"/>
        <v>4</v>
      </c>
      <c r="R90" s="2" t="s">
        <v>1348</v>
      </c>
    </row>
    <row r="91" spans="16:18">
      <c r="Q91" s="2">
        <f t="shared" si="1"/>
        <v>5</v>
      </c>
      <c r="R91" s="2" t="s">
        <v>1349</v>
      </c>
    </row>
    <row r="92" spans="16:18">
      <c r="Q92" s="2">
        <f t="shared" si="1"/>
        <v>6</v>
      </c>
      <c r="R92" s="2" t="s">
        <v>1350</v>
      </c>
    </row>
    <row r="93" spans="16:18">
      <c r="Q93" s="2">
        <f t="shared" si="1"/>
        <v>7</v>
      </c>
      <c r="R93" s="2" t="s">
        <v>1351</v>
      </c>
    </row>
    <row r="94" spans="16:18">
      <c r="Q94" s="2">
        <f t="shared" si="1"/>
        <v>8</v>
      </c>
      <c r="R94" s="2" t="s">
        <v>844</v>
      </c>
    </row>
    <row r="95" spans="16:18">
      <c r="Q95" s="2">
        <f t="shared" si="1"/>
        <v>9</v>
      </c>
      <c r="R95" s="2" t="s">
        <v>844</v>
      </c>
    </row>
    <row r="96" spans="16:18">
      <c r="Q96" s="2">
        <f t="shared" si="1"/>
        <v>10</v>
      </c>
      <c r="R96" s="2" t="s">
        <v>844</v>
      </c>
    </row>
    <row r="97" spans="16:18">
      <c r="Q97" s="2">
        <f t="shared" si="1"/>
        <v>11</v>
      </c>
      <c r="R97" s="2" t="s">
        <v>844</v>
      </c>
    </row>
    <row r="98" spans="16:18">
      <c r="Q98" s="2">
        <f t="shared" si="1"/>
        <v>12</v>
      </c>
      <c r="R98" s="2" t="s">
        <v>844</v>
      </c>
    </row>
    <row r="99" spans="16:18">
      <c r="Q99" s="2">
        <f t="shared" si="1"/>
        <v>13</v>
      </c>
      <c r="R99" s="2" t="s">
        <v>844</v>
      </c>
    </row>
    <row r="100" spans="16:18">
      <c r="Q100" s="2">
        <f t="shared" si="1"/>
        <v>14</v>
      </c>
      <c r="R100" s="2" t="s">
        <v>844</v>
      </c>
    </row>
    <row r="101" spans="16:18">
      <c r="Q101" s="2">
        <f t="shared" si="1"/>
        <v>15</v>
      </c>
      <c r="R101" s="2" t="s">
        <v>844</v>
      </c>
    </row>
    <row r="102" spans="16:18">
      <c r="Q102" s="2">
        <f t="shared" si="1"/>
        <v>16</v>
      </c>
      <c r="R102" s="2" t="s">
        <v>844</v>
      </c>
    </row>
    <row r="103" spans="16:18">
      <c r="Q103" s="2">
        <f t="shared" si="1"/>
        <v>17</v>
      </c>
      <c r="R103" s="2" t="s">
        <v>844</v>
      </c>
    </row>
    <row r="105" spans="16:18">
      <c r="R105" s="5" t="s">
        <v>157</v>
      </c>
    </row>
    <row r="106" spans="16:18">
      <c r="P106" s="2">
        <v>6</v>
      </c>
      <c r="Q106" s="2">
        <v>0</v>
      </c>
      <c r="R106" s="2" t="s">
        <v>844</v>
      </c>
    </row>
    <row r="107" spans="16:18">
      <c r="Q107" s="2">
        <f t="shared" si="1"/>
        <v>1</v>
      </c>
      <c r="R107" s="2" t="s">
        <v>1352</v>
      </c>
    </row>
    <row r="108" spans="16:18">
      <c r="Q108" s="2">
        <f t="shared" si="1"/>
        <v>2</v>
      </c>
      <c r="R108" s="2" t="s">
        <v>1353</v>
      </c>
    </row>
    <row r="109" spans="16:18">
      <c r="Q109" s="2">
        <f t="shared" si="1"/>
        <v>3</v>
      </c>
      <c r="R109" s="2" t="s">
        <v>1444</v>
      </c>
    </row>
    <row r="110" spans="16:18">
      <c r="Q110" s="2">
        <f t="shared" si="1"/>
        <v>4</v>
      </c>
      <c r="R110" s="2" t="s">
        <v>1445</v>
      </c>
    </row>
    <row r="111" spans="16:18">
      <c r="Q111" s="2">
        <f t="shared" si="1"/>
        <v>5</v>
      </c>
      <c r="R111" s="2" t="s">
        <v>1446</v>
      </c>
    </row>
    <row r="112" spans="16:18">
      <c r="Q112" s="2">
        <f t="shared" ref="Q112:Q256" si="8">Q111+1</f>
        <v>6</v>
      </c>
      <c r="R112" s="2" t="s">
        <v>1447</v>
      </c>
    </row>
    <row r="113" spans="16:18">
      <c r="Q113" s="2">
        <f t="shared" si="8"/>
        <v>7</v>
      </c>
      <c r="R113" s="2" t="s">
        <v>1448</v>
      </c>
    </row>
    <row r="114" spans="16:18">
      <c r="Q114" s="2">
        <f t="shared" si="8"/>
        <v>8</v>
      </c>
      <c r="R114" s="2" t="s">
        <v>792</v>
      </c>
    </row>
    <row r="115" spans="16:18">
      <c r="Q115" s="2">
        <f t="shared" si="8"/>
        <v>9</v>
      </c>
      <c r="R115" s="2" t="s">
        <v>793</v>
      </c>
    </row>
    <row r="116" spans="16:18">
      <c r="Q116" s="2">
        <f t="shared" si="8"/>
        <v>10</v>
      </c>
      <c r="R116" s="2" t="s">
        <v>1030</v>
      </c>
    </row>
    <row r="117" spans="16:18">
      <c r="Q117" s="2">
        <f t="shared" si="8"/>
        <v>11</v>
      </c>
      <c r="R117" s="2" t="s">
        <v>1158</v>
      </c>
    </row>
    <row r="118" spans="16:18">
      <c r="Q118" s="2">
        <f t="shared" si="8"/>
        <v>12</v>
      </c>
      <c r="R118" s="2" t="s">
        <v>844</v>
      </c>
    </row>
    <row r="119" spans="16:18">
      <c r="Q119" s="2">
        <f t="shared" si="8"/>
        <v>13</v>
      </c>
      <c r="R119" s="2" t="s">
        <v>844</v>
      </c>
    </row>
    <row r="120" spans="16:18">
      <c r="Q120" s="2">
        <f t="shared" si="8"/>
        <v>14</v>
      </c>
      <c r="R120" s="2" t="s">
        <v>844</v>
      </c>
    </row>
    <row r="121" spans="16:18">
      <c r="Q121" s="2">
        <f t="shared" si="8"/>
        <v>15</v>
      </c>
      <c r="R121" s="2" t="s">
        <v>844</v>
      </c>
    </row>
    <row r="122" spans="16:18">
      <c r="Q122" s="2">
        <f t="shared" si="8"/>
        <v>16</v>
      </c>
      <c r="R122" s="2" t="s">
        <v>844</v>
      </c>
    </row>
    <row r="123" spans="16:18">
      <c r="Q123" s="2">
        <f t="shared" si="8"/>
        <v>17</v>
      </c>
      <c r="R123" s="2" t="s">
        <v>844</v>
      </c>
    </row>
    <row r="125" spans="16:18">
      <c r="R125" s="5" t="s">
        <v>158</v>
      </c>
    </row>
    <row r="126" spans="16:18">
      <c r="P126" s="2">
        <v>7</v>
      </c>
      <c r="Q126" s="2">
        <v>0</v>
      </c>
      <c r="R126" s="2" t="s">
        <v>844</v>
      </c>
    </row>
    <row r="127" spans="16:18">
      <c r="Q127" s="2">
        <f t="shared" si="8"/>
        <v>1</v>
      </c>
      <c r="R127" s="2" t="s">
        <v>1327</v>
      </c>
    </row>
    <row r="128" spans="16:18">
      <c r="Q128" s="2">
        <f t="shared" si="8"/>
        <v>2</v>
      </c>
      <c r="R128" s="2" t="s">
        <v>794</v>
      </c>
    </row>
    <row r="129" spans="17:18">
      <c r="Q129" s="2">
        <f t="shared" si="8"/>
        <v>3</v>
      </c>
      <c r="R129" s="2" t="s">
        <v>795</v>
      </c>
    </row>
    <row r="130" spans="17:18">
      <c r="Q130" s="2">
        <f t="shared" si="8"/>
        <v>4</v>
      </c>
      <c r="R130" s="2" t="s">
        <v>129</v>
      </c>
    </row>
    <row r="131" spans="17:18">
      <c r="Q131" s="2">
        <f t="shared" si="8"/>
        <v>5</v>
      </c>
      <c r="R131" s="2" t="s">
        <v>128</v>
      </c>
    </row>
    <row r="132" spans="17:18">
      <c r="Q132" s="2">
        <f t="shared" si="8"/>
        <v>6</v>
      </c>
      <c r="R132" s="2" t="s">
        <v>796</v>
      </c>
    </row>
    <row r="133" spans="17:18">
      <c r="Q133" s="2">
        <f t="shared" si="8"/>
        <v>7</v>
      </c>
      <c r="R133" s="2" t="s">
        <v>797</v>
      </c>
    </row>
    <row r="134" spans="17:18">
      <c r="Q134" s="2">
        <f t="shared" si="8"/>
        <v>8</v>
      </c>
      <c r="R134" s="2" t="s">
        <v>798</v>
      </c>
    </row>
    <row r="135" spans="17:18">
      <c r="Q135" s="2">
        <f t="shared" si="8"/>
        <v>9</v>
      </c>
      <c r="R135" s="2" t="s">
        <v>1311</v>
      </c>
    </row>
    <row r="136" spans="17:18">
      <c r="Q136" s="2">
        <f t="shared" si="8"/>
        <v>10</v>
      </c>
      <c r="R136" s="2" t="s">
        <v>844</v>
      </c>
    </row>
    <row r="137" spans="17:18">
      <c r="Q137" s="2">
        <f t="shared" si="8"/>
        <v>11</v>
      </c>
      <c r="R137" s="2" t="s">
        <v>844</v>
      </c>
    </row>
    <row r="138" spans="17:18">
      <c r="Q138" s="2">
        <f t="shared" si="8"/>
        <v>12</v>
      </c>
      <c r="R138" s="2" t="s">
        <v>844</v>
      </c>
    </row>
    <row r="139" spans="17:18">
      <c r="Q139" s="2">
        <f t="shared" si="8"/>
        <v>13</v>
      </c>
      <c r="R139" s="2" t="s">
        <v>844</v>
      </c>
    </row>
    <row r="140" spans="17:18">
      <c r="Q140" s="2">
        <f t="shared" si="8"/>
        <v>14</v>
      </c>
      <c r="R140" s="2" t="s">
        <v>844</v>
      </c>
    </row>
    <row r="141" spans="17:18">
      <c r="Q141" s="2">
        <f t="shared" si="8"/>
        <v>15</v>
      </c>
      <c r="R141" s="2" t="s">
        <v>844</v>
      </c>
    </row>
    <row r="142" spans="17:18">
      <c r="Q142" s="2">
        <f t="shared" si="8"/>
        <v>16</v>
      </c>
      <c r="R142" s="2" t="s">
        <v>844</v>
      </c>
    </row>
    <row r="143" spans="17:18">
      <c r="Q143" s="2">
        <f t="shared" si="8"/>
        <v>17</v>
      </c>
      <c r="R143" s="2" t="s">
        <v>844</v>
      </c>
    </row>
    <row r="145" spans="16:18">
      <c r="R145" s="5" t="s">
        <v>159</v>
      </c>
    </row>
    <row r="146" spans="16:18">
      <c r="P146" s="2">
        <v>8</v>
      </c>
      <c r="Q146" s="2">
        <v>0</v>
      </c>
      <c r="R146" s="2" t="s">
        <v>844</v>
      </c>
    </row>
    <row r="147" spans="16:18">
      <c r="Q147" s="2">
        <f t="shared" si="8"/>
        <v>1</v>
      </c>
      <c r="R147" s="2" t="s">
        <v>799</v>
      </c>
    </row>
    <row r="148" spans="16:18">
      <c r="Q148" s="2">
        <f t="shared" si="8"/>
        <v>2</v>
      </c>
      <c r="R148" s="2" t="s">
        <v>800</v>
      </c>
    </row>
    <row r="149" spans="16:18">
      <c r="Q149" s="2">
        <f t="shared" si="8"/>
        <v>3</v>
      </c>
      <c r="R149" s="2" t="s">
        <v>917</v>
      </c>
    </row>
    <row r="150" spans="16:18">
      <c r="Q150" s="2">
        <f t="shared" si="8"/>
        <v>4</v>
      </c>
      <c r="R150" s="2" t="s">
        <v>1496</v>
      </c>
    </row>
    <row r="151" spans="16:18">
      <c r="Q151" s="2">
        <f t="shared" si="8"/>
        <v>5</v>
      </c>
      <c r="R151" s="2" t="s">
        <v>844</v>
      </c>
    </row>
    <row r="152" spans="16:18">
      <c r="Q152" s="2">
        <f t="shared" si="8"/>
        <v>6</v>
      </c>
      <c r="R152" s="2" t="s">
        <v>844</v>
      </c>
    </row>
    <row r="153" spans="16:18">
      <c r="Q153" s="2">
        <f t="shared" si="8"/>
        <v>7</v>
      </c>
      <c r="R153" s="2" t="s">
        <v>844</v>
      </c>
    </row>
    <row r="154" spans="16:18">
      <c r="Q154" s="2">
        <f t="shared" si="8"/>
        <v>8</v>
      </c>
      <c r="R154" s="2" t="s">
        <v>844</v>
      </c>
    </row>
    <row r="155" spans="16:18">
      <c r="Q155" s="2">
        <f t="shared" si="8"/>
        <v>9</v>
      </c>
      <c r="R155" s="2" t="s">
        <v>844</v>
      </c>
    </row>
    <row r="156" spans="16:18">
      <c r="Q156" s="2">
        <f t="shared" si="8"/>
        <v>10</v>
      </c>
      <c r="R156" s="2" t="s">
        <v>844</v>
      </c>
    </row>
    <row r="157" spans="16:18">
      <c r="Q157" s="2">
        <f t="shared" si="8"/>
        <v>11</v>
      </c>
      <c r="R157" s="2" t="s">
        <v>844</v>
      </c>
    </row>
    <row r="158" spans="16:18">
      <c r="Q158" s="2">
        <f t="shared" si="8"/>
        <v>12</v>
      </c>
      <c r="R158" s="2" t="s">
        <v>844</v>
      </c>
    </row>
    <row r="159" spans="16:18">
      <c r="Q159" s="2">
        <f t="shared" si="8"/>
        <v>13</v>
      </c>
      <c r="R159" s="2" t="s">
        <v>844</v>
      </c>
    </row>
    <row r="160" spans="16:18">
      <c r="Q160" s="2">
        <f t="shared" si="8"/>
        <v>14</v>
      </c>
      <c r="R160" s="2" t="s">
        <v>844</v>
      </c>
    </row>
    <row r="161" spans="16:18">
      <c r="Q161" s="2">
        <f t="shared" si="8"/>
        <v>15</v>
      </c>
      <c r="R161" s="2" t="s">
        <v>844</v>
      </c>
    </row>
    <row r="162" spans="16:18">
      <c r="Q162" s="2">
        <f t="shared" si="8"/>
        <v>16</v>
      </c>
      <c r="R162" s="2" t="s">
        <v>844</v>
      </c>
    </row>
    <row r="163" spans="16:18">
      <c r="Q163" s="2">
        <f t="shared" si="8"/>
        <v>17</v>
      </c>
      <c r="R163" s="2" t="s">
        <v>844</v>
      </c>
    </row>
    <row r="165" spans="16:18">
      <c r="R165" s="5" t="s">
        <v>160</v>
      </c>
    </row>
    <row r="166" spans="16:18">
      <c r="P166" s="2">
        <v>9</v>
      </c>
      <c r="Q166" s="2">
        <v>0</v>
      </c>
      <c r="R166" s="2" t="s">
        <v>844</v>
      </c>
    </row>
    <row r="167" spans="16:18">
      <c r="Q167" s="2">
        <f t="shared" si="8"/>
        <v>1</v>
      </c>
      <c r="R167" s="2" t="s">
        <v>918</v>
      </c>
    </row>
    <row r="168" spans="16:18">
      <c r="Q168" s="2">
        <f t="shared" si="8"/>
        <v>2</v>
      </c>
      <c r="R168" s="2" t="s">
        <v>919</v>
      </c>
    </row>
    <row r="169" spans="16:18">
      <c r="Q169" s="2">
        <f t="shared" si="8"/>
        <v>3</v>
      </c>
      <c r="R169" s="2" t="s">
        <v>1183</v>
      </c>
    </row>
    <row r="170" spans="16:18">
      <c r="Q170" s="2">
        <f t="shared" si="8"/>
        <v>4</v>
      </c>
      <c r="R170" s="2" t="s">
        <v>1184</v>
      </c>
    </row>
    <row r="171" spans="16:18">
      <c r="Q171" s="2">
        <f t="shared" si="8"/>
        <v>5</v>
      </c>
      <c r="R171" s="2" t="s">
        <v>1185</v>
      </c>
    </row>
    <row r="172" spans="16:18">
      <c r="Q172" s="2">
        <f t="shared" si="8"/>
        <v>6</v>
      </c>
      <c r="R172" s="2" t="s">
        <v>1497</v>
      </c>
    </row>
    <row r="173" spans="16:18">
      <c r="Q173" s="2">
        <f t="shared" si="8"/>
        <v>7</v>
      </c>
      <c r="R173" s="2" t="s">
        <v>801</v>
      </c>
    </row>
    <row r="174" spans="16:18">
      <c r="Q174" s="2">
        <f t="shared" si="8"/>
        <v>8</v>
      </c>
      <c r="R174" s="2" t="s">
        <v>1446</v>
      </c>
    </row>
    <row r="175" spans="16:18">
      <c r="Q175" s="2">
        <f t="shared" si="8"/>
        <v>9</v>
      </c>
      <c r="R175" s="2" t="s">
        <v>1315</v>
      </c>
    </row>
    <row r="176" spans="16:18">
      <c r="Q176" s="2">
        <f t="shared" si="8"/>
        <v>10</v>
      </c>
      <c r="R176" s="2" t="s">
        <v>1313</v>
      </c>
    </row>
    <row r="177" spans="16:18">
      <c r="Q177" s="2">
        <f t="shared" si="8"/>
        <v>11</v>
      </c>
      <c r="R177" s="2" t="s">
        <v>844</v>
      </c>
    </row>
    <row r="178" spans="16:18">
      <c r="Q178" s="2">
        <f t="shared" si="8"/>
        <v>12</v>
      </c>
      <c r="R178" s="2" t="s">
        <v>844</v>
      </c>
    </row>
    <row r="179" spans="16:18">
      <c r="Q179" s="2">
        <f t="shared" si="8"/>
        <v>13</v>
      </c>
      <c r="R179" s="2" t="s">
        <v>844</v>
      </c>
    </row>
    <row r="180" spans="16:18">
      <c r="Q180" s="2">
        <f t="shared" si="8"/>
        <v>14</v>
      </c>
      <c r="R180" s="2" t="s">
        <v>844</v>
      </c>
    </row>
    <row r="181" spans="16:18">
      <c r="Q181" s="2">
        <f t="shared" si="8"/>
        <v>15</v>
      </c>
      <c r="R181" s="2" t="s">
        <v>844</v>
      </c>
    </row>
    <row r="182" spans="16:18">
      <c r="Q182" s="2">
        <f t="shared" si="8"/>
        <v>16</v>
      </c>
      <c r="R182" s="2" t="s">
        <v>844</v>
      </c>
    </row>
    <row r="183" spans="16:18">
      <c r="Q183" s="2">
        <f t="shared" si="8"/>
        <v>17</v>
      </c>
      <c r="R183" s="2" t="s">
        <v>844</v>
      </c>
    </row>
    <row r="185" spans="16:18">
      <c r="R185" s="5" t="s">
        <v>161</v>
      </c>
    </row>
    <row r="186" spans="16:18">
      <c r="P186" s="2">
        <v>10</v>
      </c>
      <c r="Q186" s="2">
        <v>0</v>
      </c>
      <c r="R186" s="2" t="s">
        <v>844</v>
      </c>
    </row>
    <row r="187" spans="16:18">
      <c r="Q187" s="2">
        <f t="shared" si="8"/>
        <v>1</v>
      </c>
      <c r="R187" s="2" t="s">
        <v>802</v>
      </c>
    </row>
    <row r="188" spans="16:18">
      <c r="Q188" s="2">
        <f t="shared" si="8"/>
        <v>2</v>
      </c>
      <c r="R188" s="2" t="s">
        <v>803</v>
      </c>
    </row>
    <row r="189" spans="16:18">
      <c r="Q189" s="2">
        <f t="shared" si="8"/>
        <v>3</v>
      </c>
      <c r="R189" s="2" t="s">
        <v>1452</v>
      </c>
    </row>
    <row r="190" spans="16:18">
      <c r="Q190" s="2">
        <f t="shared" si="8"/>
        <v>4</v>
      </c>
      <c r="R190" s="2" t="s">
        <v>1453</v>
      </c>
    </row>
    <row r="191" spans="16:18">
      <c r="Q191" s="2">
        <f t="shared" si="8"/>
        <v>5</v>
      </c>
      <c r="R191" s="2" t="s">
        <v>844</v>
      </c>
    </row>
    <row r="192" spans="16:18">
      <c r="Q192" s="2">
        <f t="shared" si="8"/>
        <v>6</v>
      </c>
      <c r="R192" s="2" t="s">
        <v>844</v>
      </c>
    </row>
    <row r="193" spans="16:18">
      <c r="Q193" s="2">
        <f t="shared" si="8"/>
        <v>7</v>
      </c>
      <c r="R193" s="2" t="s">
        <v>844</v>
      </c>
    </row>
    <row r="194" spans="16:18">
      <c r="Q194" s="2">
        <f t="shared" si="8"/>
        <v>8</v>
      </c>
      <c r="R194" s="2" t="s">
        <v>844</v>
      </c>
    </row>
    <row r="195" spans="16:18">
      <c r="Q195" s="2">
        <f t="shared" si="8"/>
        <v>9</v>
      </c>
      <c r="R195" s="2" t="s">
        <v>844</v>
      </c>
    </row>
    <row r="196" spans="16:18">
      <c r="Q196" s="2">
        <f t="shared" si="8"/>
        <v>10</v>
      </c>
      <c r="R196" s="2" t="s">
        <v>844</v>
      </c>
    </row>
    <row r="197" spans="16:18">
      <c r="Q197" s="2">
        <f t="shared" si="8"/>
        <v>11</v>
      </c>
      <c r="R197" s="2" t="s">
        <v>844</v>
      </c>
    </row>
    <row r="198" spans="16:18">
      <c r="Q198" s="2">
        <f t="shared" si="8"/>
        <v>12</v>
      </c>
      <c r="R198" s="2" t="s">
        <v>844</v>
      </c>
    </row>
    <row r="199" spans="16:18">
      <c r="Q199" s="2">
        <f t="shared" si="8"/>
        <v>13</v>
      </c>
      <c r="R199" s="2" t="s">
        <v>844</v>
      </c>
    </row>
    <row r="200" spans="16:18">
      <c r="Q200" s="2">
        <f t="shared" si="8"/>
        <v>14</v>
      </c>
      <c r="R200" s="2" t="s">
        <v>844</v>
      </c>
    </row>
    <row r="201" spans="16:18">
      <c r="Q201" s="2">
        <f t="shared" si="8"/>
        <v>15</v>
      </c>
      <c r="R201" s="2" t="s">
        <v>844</v>
      </c>
    </row>
    <row r="202" spans="16:18">
      <c r="Q202" s="2">
        <f t="shared" si="8"/>
        <v>16</v>
      </c>
      <c r="R202" s="2" t="s">
        <v>844</v>
      </c>
    </row>
    <row r="203" spans="16:18">
      <c r="Q203" s="2">
        <f t="shared" si="8"/>
        <v>17</v>
      </c>
      <c r="R203" s="2" t="s">
        <v>844</v>
      </c>
    </row>
    <row r="205" spans="16:18">
      <c r="R205" s="5" t="s">
        <v>162</v>
      </c>
    </row>
    <row r="206" spans="16:18">
      <c r="P206" s="2">
        <v>11</v>
      </c>
      <c r="Q206" s="2">
        <v>0</v>
      </c>
      <c r="R206" s="2" t="s">
        <v>844</v>
      </c>
    </row>
    <row r="207" spans="16:18">
      <c r="Q207" s="2">
        <f t="shared" si="8"/>
        <v>1</v>
      </c>
      <c r="R207" s="2" t="s">
        <v>1454</v>
      </c>
    </row>
    <row r="208" spans="16:18">
      <c r="Q208" s="2">
        <f t="shared" si="8"/>
        <v>2</v>
      </c>
      <c r="R208" s="2" t="s">
        <v>1455</v>
      </c>
    </row>
    <row r="209" spans="17:18">
      <c r="Q209" s="2">
        <f t="shared" si="8"/>
        <v>3</v>
      </c>
      <c r="R209" s="2" t="s">
        <v>1021</v>
      </c>
    </row>
    <row r="210" spans="17:18">
      <c r="Q210" s="2">
        <f t="shared" si="8"/>
        <v>4</v>
      </c>
      <c r="R210" s="2" t="s">
        <v>1022</v>
      </c>
    </row>
    <row r="211" spans="17:18">
      <c r="Q211" s="2">
        <f t="shared" si="8"/>
        <v>5</v>
      </c>
      <c r="R211" s="2" t="s">
        <v>1023</v>
      </c>
    </row>
    <row r="212" spans="17:18">
      <c r="Q212" s="2">
        <f t="shared" si="8"/>
        <v>6</v>
      </c>
      <c r="R212" s="2" t="s">
        <v>1024</v>
      </c>
    </row>
    <row r="213" spans="17:18">
      <c r="Q213" s="2">
        <f t="shared" si="8"/>
        <v>7</v>
      </c>
      <c r="R213" s="2" t="s">
        <v>1025</v>
      </c>
    </row>
    <row r="214" spans="17:18">
      <c r="Q214" s="2">
        <f t="shared" si="8"/>
        <v>8</v>
      </c>
      <c r="R214" s="2" t="s">
        <v>844</v>
      </c>
    </row>
    <row r="215" spans="17:18">
      <c r="Q215" s="2">
        <f t="shared" si="8"/>
        <v>9</v>
      </c>
      <c r="R215" s="2" t="s">
        <v>844</v>
      </c>
    </row>
    <row r="216" spans="17:18">
      <c r="Q216" s="2">
        <f t="shared" si="8"/>
        <v>10</v>
      </c>
      <c r="R216" s="2" t="s">
        <v>844</v>
      </c>
    </row>
    <row r="217" spans="17:18">
      <c r="Q217" s="2">
        <f t="shared" si="8"/>
        <v>11</v>
      </c>
      <c r="R217" s="2" t="s">
        <v>844</v>
      </c>
    </row>
    <row r="218" spans="17:18">
      <c r="Q218" s="2">
        <f t="shared" si="8"/>
        <v>12</v>
      </c>
      <c r="R218" s="2" t="s">
        <v>844</v>
      </c>
    </row>
    <row r="219" spans="17:18">
      <c r="Q219" s="2">
        <f t="shared" si="8"/>
        <v>13</v>
      </c>
      <c r="R219" s="2" t="s">
        <v>844</v>
      </c>
    </row>
    <row r="220" spans="17:18">
      <c r="Q220" s="2">
        <f t="shared" si="8"/>
        <v>14</v>
      </c>
      <c r="R220" s="2" t="s">
        <v>844</v>
      </c>
    </row>
    <row r="221" spans="17:18">
      <c r="Q221" s="2">
        <f t="shared" si="8"/>
        <v>15</v>
      </c>
      <c r="R221" s="2" t="s">
        <v>844</v>
      </c>
    </row>
    <row r="222" spans="17:18">
      <c r="Q222" s="2">
        <f t="shared" si="8"/>
        <v>16</v>
      </c>
      <c r="R222" s="2" t="s">
        <v>844</v>
      </c>
    </row>
    <row r="223" spans="17:18">
      <c r="Q223" s="2">
        <f t="shared" si="8"/>
        <v>17</v>
      </c>
      <c r="R223" s="2" t="s">
        <v>844</v>
      </c>
    </row>
    <row r="225" spans="16:18">
      <c r="R225" s="5" t="s">
        <v>1041</v>
      </c>
    </row>
    <row r="226" spans="16:18">
      <c r="P226" s="2">
        <v>12</v>
      </c>
      <c r="Q226" s="2">
        <v>0</v>
      </c>
      <c r="R226" s="2" t="s">
        <v>844</v>
      </c>
    </row>
    <row r="227" spans="16:18">
      <c r="Q227" s="2">
        <f t="shared" si="8"/>
        <v>1</v>
      </c>
      <c r="R227" s="2" t="s">
        <v>1026</v>
      </c>
    </row>
    <row r="228" spans="16:18">
      <c r="Q228" s="2">
        <f t="shared" si="8"/>
        <v>2</v>
      </c>
      <c r="R228" s="2" t="s">
        <v>1027</v>
      </c>
    </row>
    <row r="229" spans="16:18">
      <c r="Q229" s="2">
        <f t="shared" si="8"/>
        <v>3</v>
      </c>
      <c r="R229" s="2" t="s">
        <v>1028</v>
      </c>
    </row>
    <row r="230" spans="16:18">
      <c r="Q230" s="2">
        <f t="shared" si="8"/>
        <v>4</v>
      </c>
      <c r="R230" s="2" t="s">
        <v>1029</v>
      </c>
    </row>
    <row r="231" spans="16:18">
      <c r="Q231" s="2">
        <f t="shared" si="8"/>
        <v>5</v>
      </c>
      <c r="R231" s="2" t="s">
        <v>1030</v>
      </c>
    </row>
    <row r="232" spans="16:18">
      <c r="Q232" s="2">
        <f t="shared" si="8"/>
        <v>6</v>
      </c>
      <c r="R232" s="2" t="s">
        <v>1031</v>
      </c>
    </row>
    <row r="233" spans="16:18">
      <c r="Q233" s="2">
        <f t="shared" si="8"/>
        <v>7</v>
      </c>
      <c r="R233" s="2" t="s">
        <v>1496</v>
      </c>
    </row>
    <row r="234" spans="16:18">
      <c r="Q234" s="2">
        <f t="shared" si="8"/>
        <v>8</v>
      </c>
      <c r="R234" s="2" t="s">
        <v>1032</v>
      </c>
    </row>
    <row r="235" spans="16:18">
      <c r="Q235" s="2">
        <f t="shared" si="8"/>
        <v>9</v>
      </c>
      <c r="R235" s="2" t="s">
        <v>844</v>
      </c>
    </row>
    <row r="236" spans="16:18">
      <c r="Q236" s="2">
        <f t="shared" si="8"/>
        <v>10</v>
      </c>
      <c r="R236" s="2" t="s">
        <v>844</v>
      </c>
    </row>
    <row r="237" spans="16:18">
      <c r="Q237" s="2">
        <f t="shared" si="8"/>
        <v>11</v>
      </c>
      <c r="R237" s="2" t="s">
        <v>844</v>
      </c>
    </row>
    <row r="238" spans="16:18">
      <c r="Q238" s="2">
        <f t="shared" si="8"/>
        <v>12</v>
      </c>
      <c r="R238" s="2" t="s">
        <v>844</v>
      </c>
    </row>
    <row r="239" spans="16:18">
      <c r="Q239" s="2">
        <f t="shared" si="8"/>
        <v>13</v>
      </c>
      <c r="R239" s="2" t="s">
        <v>844</v>
      </c>
    </row>
    <row r="240" spans="16:18">
      <c r="Q240" s="2">
        <f t="shared" si="8"/>
        <v>14</v>
      </c>
      <c r="R240" s="2" t="s">
        <v>844</v>
      </c>
    </row>
    <row r="241" spans="16:18">
      <c r="Q241" s="2">
        <f t="shared" si="8"/>
        <v>15</v>
      </c>
      <c r="R241" s="2" t="s">
        <v>844</v>
      </c>
    </row>
    <row r="242" spans="16:18">
      <c r="Q242" s="2">
        <f t="shared" si="8"/>
        <v>16</v>
      </c>
      <c r="R242" s="2" t="s">
        <v>844</v>
      </c>
    </row>
    <row r="243" spans="16:18">
      <c r="Q243" s="2">
        <f t="shared" si="8"/>
        <v>17</v>
      </c>
      <c r="R243" s="2" t="s">
        <v>844</v>
      </c>
    </row>
    <row r="245" spans="16:18">
      <c r="R245" s="5" t="s">
        <v>1042</v>
      </c>
    </row>
    <row r="246" spans="16:18">
      <c r="P246" s="2">
        <v>13</v>
      </c>
      <c r="Q246" s="2">
        <v>0</v>
      </c>
      <c r="R246" s="2" t="s">
        <v>844</v>
      </c>
    </row>
    <row r="247" spans="16:18">
      <c r="Q247" s="2">
        <f t="shared" si="8"/>
        <v>1</v>
      </c>
      <c r="R247" s="2" t="s">
        <v>1033</v>
      </c>
    </row>
    <row r="248" spans="16:18">
      <c r="Q248" s="2">
        <f t="shared" si="8"/>
        <v>2</v>
      </c>
      <c r="R248" s="2" t="s">
        <v>1034</v>
      </c>
    </row>
    <row r="249" spans="16:18">
      <c r="Q249" s="2">
        <f t="shared" si="8"/>
        <v>3</v>
      </c>
      <c r="R249" s="2" t="s">
        <v>1035</v>
      </c>
    </row>
    <row r="250" spans="16:18">
      <c r="Q250" s="2">
        <f t="shared" si="8"/>
        <v>4</v>
      </c>
      <c r="R250" s="2" t="s">
        <v>1036</v>
      </c>
    </row>
    <row r="251" spans="16:18">
      <c r="Q251" s="2">
        <f t="shared" si="8"/>
        <v>5</v>
      </c>
      <c r="R251" s="2" t="s">
        <v>1099</v>
      </c>
    </row>
    <row r="252" spans="16:18">
      <c r="Q252" s="2">
        <f t="shared" si="8"/>
        <v>6</v>
      </c>
      <c r="R252" s="2" t="s">
        <v>1351</v>
      </c>
    </row>
    <row r="253" spans="16:18">
      <c r="Q253" s="2">
        <f t="shared" si="8"/>
        <v>7</v>
      </c>
      <c r="R253" s="2" t="s">
        <v>1100</v>
      </c>
    </row>
    <row r="254" spans="16:18">
      <c r="Q254" s="2">
        <f t="shared" si="8"/>
        <v>8</v>
      </c>
      <c r="R254" s="2" t="s">
        <v>1101</v>
      </c>
    </row>
    <row r="255" spans="16:18">
      <c r="Q255" s="2">
        <f t="shared" si="8"/>
        <v>9</v>
      </c>
      <c r="R255" s="2" t="s">
        <v>1102</v>
      </c>
    </row>
    <row r="256" spans="16:18">
      <c r="Q256" s="2">
        <f t="shared" si="8"/>
        <v>10</v>
      </c>
      <c r="R256" s="2" t="s">
        <v>844</v>
      </c>
    </row>
    <row r="257" spans="16:18">
      <c r="Q257" s="2">
        <f t="shared" ref="Q257:Q263" si="9">Q256+1</f>
        <v>11</v>
      </c>
      <c r="R257" s="2" t="s">
        <v>844</v>
      </c>
    </row>
    <row r="258" spans="16:18">
      <c r="Q258" s="2">
        <f t="shared" si="9"/>
        <v>12</v>
      </c>
      <c r="R258" s="2" t="s">
        <v>844</v>
      </c>
    </row>
    <row r="259" spans="16:18">
      <c r="Q259" s="2">
        <f t="shared" si="9"/>
        <v>13</v>
      </c>
      <c r="R259" s="2" t="s">
        <v>844</v>
      </c>
    </row>
    <row r="260" spans="16:18">
      <c r="Q260" s="2">
        <f t="shared" si="9"/>
        <v>14</v>
      </c>
      <c r="R260" s="2" t="s">
        <v>844</v>
      </c>
    </row>
    <row r="261" spans="16:18">
      <c r="Q261" s="2">
        <f t="shared" si="9"/>
        <v>15</v>
      </c>
      <c r="R261" s="2" t="s">
        <v>844</v>
      </c>
    </row>
    <row r="262" spans="16:18">
      <c r="Q262" s="2">
        <f t="shared" si="9"/>
        <v>16</v>
      </c>
      <c r="R262" s="2" t="s">
        <v>844</v>
      </c>
    </row>
    <row r="263" spans="16:18">
      <c r="Q263" s="2">
        <f t="shared" si="9"/>
        <v>17</v>
      </c>
      <c r="R263" s="2" t="s">
        <v>844</v>
      </c>
    </row>
    <row r="265" spans="16:18">
      <c r="R265" s="5" t="s">
        <v>1043</v>
      </c>
    </row>
    <row r="266" spans="16:18">
      <c r="P266" s="2">
        <v>14</v>
      </c>
      <c r="Q266" s="2">
        <v>0</v>
      </c>
      <c r="R266" s="2" t="s">
        <v>844</v>
      </c>
    </row>
    <row r="267" spans="16:18">
      <c r="Q267" s="2">
        <f t="shared" ref="Q267:Q323" si="10">Q266+1</f>
        <v>1</v>
      </c>
      <c r="R267" s="2" t="s">
        <v>126</v>
      </c>
    </row>
    <row r="268" spans="16:18">
      <c r="Q268" s="2">
        <f t="shared" si="10"/>
        <v>2</v>
      </c>
      <c r="R268" s="2" t="s">
        <v>128</v>
      </c>
    </row>
    <row r="269" spans="16:18">
      <c r="Q269" s="2">
        <f t="shared" si="10"/>
        <v>3</v>
      </c>
      <c r="R269" s="2" t="s">
        <v>1103</v>
      </c>
    </row>
    <row r="270" spans="16:18">
      <c r="Q270" s="2">
        <f t="shared" si="10"/>
        <v>4</v>
      </c>
      <c r="R270" s="2" t="s">
        <v>1104</v>
      </c>
    </row>
    <row r="271" spans="16:18">
      <c r="Q271" s="2">
        <f t="shared" si="10"/>
        <v>5</v>
      </c>
      <c r="R271" s="2" t="s">
        <v>1105</v>
      </c>
    </row>
    <row r="272" spans="16:18">
      <c r="Q272" s="2">
        <f t="shared" si="10"/>
        <v>6</v>
      </c>
      <c r="R272" s="2" t="s">
        <v>1119</v>
      </c>
    </row>
    <row r="273" spans="16:18">
      <c r="Q273" s="2">
        <f t="shared" si="10"/>
        <v>7</v>
      </c>
      <c r="R273" s="2" t="s">
        <v>1120</v>
      </c>
    </row>
    <row r="274" spans="16:18">
      <c r="Q274" s="2">
        <f t="shared" si="10"/>
        <v>8</v>
      </c>
      <c r="R274" s="2" t="s">
        <v>283</v>
      </c>
    </row>
    <row r="275" spans="16:18">
      <c r="Q275" s="2">
        <f t="shared" si="10"/>
        <v>9</v>
      </c>
      <c r="R275" s="2" t="s">
        <v>844</v>
      </c>
    </row>
    <row r="276" spans="16:18">
      <c r="Q276" s="2">
        <f t="shared" si="10"/>
        <v>10</v>
      </c>
      <c r="R276" s="2" t="s">
        <v>844</v>
      </c>
    </row>
    <row r="277" spans="16:18">
      <c r="Q277" s="2">
        <f t="shared" si="10"/>
        <v>11</v>
      </c>
      <c r="R277" s="2" t="s">
        <v>844</v>
      </c>
    </row>
    <row r="278" spans="16:18">
      <c r="Q278" s="2">
        <f t="shared" si="10"/>
        <v>12</v>
      </c>
      <c r="R278" s="2" t="s">
        <v>844</v>
      </c>
    </row>
    <row r="279" spans="16:18">
      <c r="Q279" s="2">
        <f t="shared" si="10"/>
        <v>13</v>
      </c>
      <c r="R279" s="2" t="s">
        <v>844</v>
      </c>
    </row>
    <row r="280" spans="16:18">
      <c r="Q280" s="2">
        <f t="shared" si="10"/>
        <v>14</v>
      </c>
      <c r="R280" s="2" t="s">
        <v>844</v>
      </c>
    </row>
    <row r="281" spans="16:18">
      <c r="Q281" s="2">
        <f t="shared" si="10"/>
        <v>15</v>
      </c>
      <c r="R281" s="2" t="s">
        <v>844</v>
      </c>
    </row>
    <row r="282" spans="16:18">
      <c r="Q282" s="2">
        <f t="shared" si="10"/>
        <v>16</v>
      </c>
      <c r="R282" s="2" t="s">
        <v>844</v>
      </c>
    </row>
    <row r="283" spans="16:18">
      <c r="Q283" s="2">
        <f t="shared" si="10"/>
        <v>17</v>
      </c>
      <c r="R283" s="2" t="s">
        <v>844</v>
      </c>
    </row>
    <row r="285" spans="16:18">
      <c r="R285" s="5" t="s">
        <v>1044</v>
      </c>
    </row>
    <row r="286" spans="16:18">
      <c r="P286" s="2">
        <v>15</v>
      </c>
      <c r="Q286" s="2">
        <v>0</v>
      </c>
      <c r="R286" s="2" t="s">
        <v>844</v>
      </c>
    </row>
    <row r="287" spans="16:18">
      <c r="Q287" s="2">
        <f t="shared" si="10"/>
        <v>1</v>
      </c>
      <c r="R287" s="2" t="s">
        <v>284</v>
      </c>
    </row>
    <row r="288" spans="16:18">
      <c r="Q288" s="2">
        <f t="shared" si="10"/>
        <v>2</v>
      </c>
      <c r="R288" s="2" t="s">
        <v>285</v>
      </c>
    </row>
    <row r="289" spans="17:18">
      <c r="Q289" s="2">
        <f t="shared" si="10"/>
        <v>3</v>
      </c>
      <c r="R289" s="2" t="s">
        <v>152</v>
      </c>
    </row>
    <row r="290" spans="17:18">
      <c r="Q290" s="2">
        <f t="shared" si="10"/>
        <v>4</v>
      </c>
      <c r="R290" s="2" t="s">
        <v>1343</v>
      </c>
    </row>
    <row r="291" spans="17:18">
      <c r="Q291" s="2">
        <f t="shared" si="10"/>
        <v>5</v>
      </c>
      <c r="R291" s="2" t="s">
        <v>1344</v>
      </c>
    </row>
    <row r="292" spans="17:18">
      <c r="Q292" s="2">
        <f t="shared" si="10"/>
        <v>6</v>
      </c>
      <c r="R292" s="2" t="s">
        <v>1345</v>
      </c>
    </row>
    <row r="293" spans="17:18">
      <c r="Q293" s="2">
        <f t="shared" si="10"/>
        <v>7</v>
      </c>
      <c r="R293" s="2" t="s">
        <v>1346</v>
      </c>
    </row>
    <row r="294" spans="17:18">
      <c r="Q294" s="2">
        <f t="shared" si="10"/>
        <v>8</v>
      </c>
      <c r="R294" s="2" t="s">
        <v>141</v>
      </c>
    </row>
    <row r="295" spans="17:18">
      <c r="Q295" s="2">
        <f t="shared" si="10"/>
        <v>9</v>
      </c>
      <c r="R295" s="2" t="s">
        <v>1326</v>
      </c>
    </row>
    <row r="296" spans="17:18">
      <c r="Q296" s="2">
        <f t="shared" si="10"/>
        <v>10</v>
      </c>
      <c r="R296" s="2" t="s">
        <v>142</v>
      </c>
    </row>
    <row r="297" spans="17:18">
      <c r="Q297" s="2">
        <f t="shared" si="10"/>
        <v>11</v>
      </c>
      <c r="R297" s="2" t="s">
        <v>143</v>
      </c>
    </row>
    <row r="298" spans="17:18">
      <c r="Q298" s="2">
        <f t="shared" si="10"/>
        <v>12</v>
      </c>
      <c r="R298" s="2" t="s">
        <v>144</v>
      </c>
    </row>
    <row r="299" spans="17:18">
      <c r="Q299" s="2">
        <f t="shared" si="10"/>
        <v>13</v>
      </c>
      <c r="R299" s="2" t="s">
        <v>844</v>
      </c>
    </row>
    <row r="300" spans="17:18">
      <c r="Q300" s="2">
        <f t="shared" si="10"/>
        <v>14</v>
      </c>
      <c r="R300" s="2" t="s">
        <v>844</v>
      </c>
    </row>
    <row r="301" spans="17:18">
      <c r="Q301" s="2">
        <f t="shared" si="10"/>
        <v>15</v>
      </c>
      <c r="R301" s="2" t="s">
        <v>844</v>
      </c>
    </row>
    <row r="302" spans="17:18">
      <c r="Q302" s="2">
        <f t="shared" si="10"/>
        <v>16</v>
      </c>
      <c r="R302" s="2" t="s">
        <v>844</v>
      </c>
    </row>
    <row r="303" spans="17:18">
      <c r="Q303" s="2">
        <f t="shared" si="10"/>
        <v>17</v>
      </c>
      <c r="R303" s="2" t="s">
        <v>844</v>
      </c>
    </row>
    <row r="305" spans="16:18">
      <c r="R305" s="5" t="s">
        <v>1045</v>
      </c>
    </row>
    <row r="306" spans="16:18">
      <c r="P306" s="2">
        <v>16</v>
      </c>
      <c r="Q306" s="2">
        <v>0</v>
      </c>
      <c r="R306" s="2" t="s">
        <v>844</v>
      </c>
    </row>
    <row r="307" spans="16:18">
      <c r="Q307" s="2">
        <f t="shared" si="10"/>
        <v>1</v>
      </c>
      <c r="R307" s="2" t="s">
        <v>1498</v>
      </c>
    </row>
    <row r="308" spans="16:18">
      <c r="Q308" s="2">
        <f t="shared" si="10"/>
        <v>2</v>
      </c>
      <c r="R308" s="2" t="s">
        <v>145</v>
      </c>
    </row>
    <row r="309" spans="16:18">
      <c r="Q309" s="2">
        <f t="shared" si="10"/>
        <v>3</v>
      </c>
      <c r="R309" s="2" t="s">
        <v>146</v>
      </c>
    </row>
    <row r="310" spans="16:18">
      <c r="Q310" s="2">
        <f t="shared" si="10"/>
        <v>4</v>
      </c>
      <c r="R310" s="2" t="s">
        <v>147</v>
      </c>
    </row>
    <row r="311" spans="16:18">
      <c r="Q311" s="2">
        <f t="shared" si="10"/>
        <v>5</v>
      </c>
      <c r="R311" s="2" t="s">
        <v>148</v>
      </c>
    </row>
    <row r="312" spans="16:18">
      <c r="Q312" s="2">
        <f t="shared" si="10"/>
        <v>6</v>
      </c>
      <c r="R312" s="2" t="s">
        <v>149</v>
      </c>
    </row>
    <row r="313" spans="16:18">
      <c r="Q313" s="2">
        <f t="shared" si="10"/>
        <v>7</v>
      </c>
      <c r="R313" s="2" t="s">
        <v>150</v>
      </c>
    </row>
    <row r="314" spans="16:18">
      <c r="Q314" s="2">
        <f t="shared" si="10"/>
        <v>8</v>
      </c>
      <c r="R314" s="2" t="s">
        <v>844</v>
      </c>
    </row>
    <row r="315" spans="16:18">
      <c r="Q315" s="2">
        <f t="shared" si="10"/>
        <v>9</v>
      </c>
      <c r="R315" s="2" t="s">
        <v>844</v>
      </c>
    </row>
    <row r="316" spans="16:18">
      <c r="Q316" s="2">
        <f t="shared" si="10"/>
        <v>10</v>
      </c>
      <c r="R316" s="2" t="s">
        <v>844</v>
      </c>
    </row>
    <row r="317" spans="16:18">
      <c r="Q317" s="2">
        <f t="shared" si="10"/>
        <v>11</v>
      </c>
      <c r="R317" s="2" t="s">
        <v>844</v>
      </c>
    </row>
    <row r="318" spans="16:18">
      <c r="Q318" s="2">
        <f t="shared" si="10"/>
        <v>12</v>
      </c>
      <c r="R318" s="2" t="s">
        <v>844</v>
      </c>
    </row>
    <row r="319" spans="16:18">
      <c r="Q319" s="2">
        <f t="shared" si="10"/>
        <v>13</v>
      </c>
      <c r="R319" s="2" t="s">
        <v>844</v>
      </c>
    </row>
    <row r="320" spans="16:18">
      <c r="Q320" s="2">
        <f t="shared" si="10"/>
        <v>14</v>
      </c>
      <c r="R320" s="2" t="s">
        <v>844</v>
      </c>
    </row>
    <row r="321" spans="17:18">
      <c r="Q321" s="2">
        <f t="shared" si="10"/>
        <v>15</v>
      </c>
      <c r="R321" s="2" t="s">
        <v>844</v>
      </c>
    </row>
    <row r="322" spans="17:18">
      <c r="Q322" s="2">
        <f t="shared" si="10"/>
        <v>16</v>
      </c>
      <c r="R322" s="2" t="s">
        <v>844</v>
      </c>
    </row>
    <row r="323" spans="17:18">
      <c r="Q323" s="2">
        <f t="shared" si="10"/>
        <v>17</v>
      </c>
      <c r="R323" s="2" t="s">
        <v>844</v>
      </c>
    </row>
  </sheetData>
  <sheetProtection sheet="1" objects="1" scenarios="1" formatCells="0" formatRows="0" autoFilter="0"/>
  <mergeCells count="30">
    <mergeCell ref="AF5:AK5"/>
    <mergeCell ref="D2:G2"/>
    <mergeCell ref="D4:E4"/>
    <mergeCell ref="F4:G4"/>
    <mergeCell ref="D6:E6"/>
    <mergeCell ref="F6:G6"/>
    <mergeCell ref="AF14:AK14"/>
    <mergeCell ref="AF9:AK9"/>
    <mergeCell ref="D14:E14"/>
    <mergeCell ref="AF7:AK7"/>
    <mergeCell ref="F13:G14"/>
    <mergeCell ref="D11:E11"/>
    <mergeCell ref="F10:G11"/>
    <mergeCell ref="D10:E10"/>
    <mergeCell ref="D8:E8"/>
    <mergeCell ref="C36:E36"/>
    <mergeCell ref="C28:E28"/>
    <mergeCell ref="C29:E29"/>
    <mergeCell ref="C30:E30"/>
    <mergeCell ref="C32:E32"/>
    <mergeCell ref="C34:E34"/>
    <mergeCell ref="C35:E35"/>
    <mergeCell ref="D25:G25"/>
    <mergeCell ref="D13:E13"/>
    <mergeCell ref="C31:E31"/>
    <mergeCell ref="C33:E33"/>
    <mergeCell ref="D24:G24"/>
    <mergeCell ref="D16:E16"/>
    <mergeCell ref="C27:E27"/>
    <mergeCell ref="C23:E23"/>
  </mergeCells>
  <phoneticPr fontId="8" type="noConversion"/>
  <dataValidations count="6">
    <dataValidation type="list" errorStyle="warning" allowBlank="1" showInputMessage="1" showErrorMessage="1" errorTitle="Plan Rolnośrodowiskowy" error="Wybierz z listy. Tylko 23 Parki Narodowe._x000a_Jeśli w gospodarstwie nie ma Parku Narodowego, wybierz: Nie występuje._x000a_" prompt="Wybierz z listy." sqref="F4:G4">
      <formula1>$M$1:$M$25</formula1>
    </dataValidation>
    <dataValidation type="decimal" allowBlank="1" showErrorMessage="1" errorTitle="Plan Rolnośrodowiskowy" error="Wpisz liczbę." sqref="F33:F35">
      <formula1>0</formula1>
      <formula2>99999999999</formula2>
    </dataValidation>
    <dataValidation allowBlank="1" showInputMessage="1" prompt="Wpisz tekst - &quot;X&quot; sam się pojawi :-)" sqref="C4:E14 C16:E16"/>
    <dataValidation type="decimal" allowBlank="1" showInputMessage="1" showErrorMessage="1" errorTitle="Plan Rolnośrodowiskowy" error="Jeśli wypełniona jest tabela Og s3a, to powierzchnia wpisze się sama. Jeśli koniecznie chcesz tu coś wpiasać, to jednak wpisz liczbę." prompt="Wypełnij tabelę ze strony Og s3a" sqref="F28:F31">
      <formula1>0</formula1>
      <formula2>99999999999</formula2>
    </dataValidation>
    <dataValidation type="list" errorStyle="warning" allowBlank="1" showInputMessage="1" showErrorMessage="1" errorTitle="Plan Rolnośrodowiskowy" error="Wybierz z listy. Lista się nie pojawi, jeżeli nie będzie wybrane województwo na pierwszej stronie planu._x000a_Jeżeli Parków Krajobrazowych nie ma wybierz: Nie występuje." prompt="Najpierw wpisz województwo na arkuszu &quot;Og s1&quot;.                         Jeżeli jest to już zrobione to wybierz z listy lub wyczyść komórkę." sqref="F6:G6">
      <formula1>$O$35:$O$53</formula1>
    </dataValidation>
    <dataValidation type="list" allowBlank="1" showInputMessage="1" sqref="F16 F13:G14 F10:G11 F8">
      <formula1>$J$15:$J$16</formula1>
    </dataValidation>
  </dataValidations>
  <hyperlinks>
    <hyperlink ref="AF9" r:id="rId1"/>
    <hyperlink ref="AF14" r:id="rId2"/>
    <hyperlink ref="AG30" r:id="rId3"/>
    <hyperlink ref="AF7" r:id="rId4"/>
    <hyperlink ref="AF5" r:id="rId5"/>
  </hyperlinks>
  <printOptions horizontalCentered="1"/>
  <pageMargins left="0.74803149606299213" right="0.48" top="0.83" bottom="0.83" header="0.51181102362204722" footer="0.51181102362204722"/>
  <pageSetup paperSize="9" scale="80" orientation="portrait" blackAndWhite="1" horizontalDpi="4294967295" r:id="rId6"/>
  <headerFooter alignWithMargins="0">
    <oddHeader>&amp;CPLAN DZIAŁALNOŚCI ROLNOŚRODOWISKOWEJ</oddHeader>
    <oddFooter>&amp;C&amp;8&amp;A (str. &amp;P z &amp;N)&amp;R&amp;8Podpis doradcy .........................</oddFooter>
  </headerFooter>
  <legacyDrawing r:id="rId7"/>
</worksheet>
</file>

<file path=xl/worksheets/sheet15.xml><?xml version="1.0" encoding="utf-8"?>
<worksheet xmlns="http://schemas.openxmlformats.org/spreadsheetml/2006/main" xmlns:r="http://schemas.openxmlformats.org/officeDocument/2006/relationships">
  <sheetPr enableFormatConditionsCalculation="0">
    <tabColor indexed="10"/>
  </sheetPr>
  <dimension ref="A1:AH85"/>
  <sheetViews>
    <sheetView showZeros="0" workbookViewId="0">
      <selection activeCell="J7" sqref="J7"/>
    </sheetView>
  </sheetViews>
  <sheetFormatPr defaultRowHeight="12.75"/>
  <cols>
    <col min="1" max="2" width="1.140625" style="2" customWidth="1"/>
    <col min="3" max="3" width="36.7109375" style="2" customWidth="1"/>
    <col min="4" max="5" width="14.7109375" style="2" customWidth="1"/>
    <col min="6" max="6" width="21.85546875" style="2" customWidth="1"/>
    <col min="7" max="7" width="1.5703125" style="2" customWidth="1"/>
    <col min="8" max="9" width="5.85546875" style="2" customWidth="1"/>
    <col min="10" max="21" width="4.85546875" style="2" customWidth="1"/>
    <col min="22" max="22" width="33.5703125" style="2" customWidth="1"/>
    <col min="23" max="26" width="9.140625" style="2"/>
    <col min="27" max="33" width="9.140625" style="2" hidden="1" customWidth="1"/>
    <col min="34" max="38" width="0" style="2" hidden="1" customWidth="1"/>
    <col min="39" max="16384" width="9.140625" style="2"/>
  </cols>
  <sheetData>
    <row r="1" spans="1:34" ht="15" customHeight="1">
      <c r="A1" s="7"/>
      <c r="B1" s="28"/>
      <c r="C1" s="2006" t="s">
        <v>1253</v>
      </c>
      <c r="D1" s="2006"/>
      <c r="E1" s="2006"/>
      <c r="F1" s="2006"/>
      <c r="G1" s="253"/>
      <c r="H1" s="7"/>
      <c r="I1" s="7"/>
      <c r="J1" s="7"/>
      <c r="K1" s="7"/>
      <c r="L1" s="7"/>
      <c r="M1" s="7"/>
      <c r="N1" s="7"/>
      <c r="O1" s="7"/>
      <c r="P1" s="7"/>
      <c r="Q1" s="7"/>
      <c r="R1" s="7"/>
      <c r="S1" s="7"/>
      <c r="T1" s="7"/>
      <c r="U1" s="7"/>
      <c r="V1" s="7"/>
      <c r="W1" s="7"/>
      <c r="X1" s="7"/>
      <c r="Y1" s="7"/>
      <c r="Z1" s="7"/>
    </row>
    <row r="2" spans="1:34" ht="37.5" customHeight="1">
      <c r="A2" s="7"/>
      <c r="B2" s="2010" t="s">
        <v>1653</v>
      </c>
      <c r="C2" s="2010"/>
      <c r="D2" s="2010"/>
      <c r="E2" s="2010"/>
      <c r="F2" s="2010"/>
      <c r="G2" s="254"/>
      <c r="H2" s="365"/>
      <c r="I2" s="7"/>
      <c r="J2" s="7"/>
      <c r="K2" s="7"/>
      <c r="L2" s="7"/>
      <c r="M2" s="7"/>
      <c r="N2" s="7"/>
      <c r="O2" s="7"/>
      <c r="P2" s="7"/>
      <c r="Q2" s="7"/>
      <c r="R2" s="7"/>
      <c r="S2" s="7"/>
      <c r="T2" s="7"/>
      <c r="U2" s="7"/>
      <c r="V2" s="7"/>
      <c r="W2" s="7"/>
      <c r="X2" s="7"/>
      <c r="Y2" s="7"/>
      <c r="Z2" s="7"/>
    </row>
    <row r="3" spans="1:34" ht="29.25" customHeight="1">
      <c r="A3" s="7"/>
      <c r="B3" s="28"/>
      <c r="C3" s="2007" t="s">
        <v>933</v>
      </c>
      <c r="D3" s="2008"/>
      <c r="E3" s="2008"/>
      <c r="F3" s="2008"/>
      <c r="G3" s="255"/>
      <c r="H3" s="7"/>
      <c r="I3" s="7"/>
      <c r="J3" s="1994" t="s">
        <v>1017</v>
      </c>
      <c r="K3" s="1994"/>
      <c r="L3" s="1994"/>
      <c r="M3" s="1994"/>
      <c r="N3" s="1994"/>
      <c r="O3" s="1994"/>
      <c r="P3" s="1994"/>
      <c r="Q3" s="1994"/>
      <c r="R3" s="1994"/>
      <c r="S3" s="1994"/>
      <c r="T3" s="1994"/>
      <c r="U3" s="1994"/>
      <c r="V3" s="7"/>
      <c r="W3" s="7"/>
      <c r="X3" s="7"/>
      <c r="Y3" s="7"/>
      <c r="Z3" s="7"/>
    </row>
    <row r="4" spans="1:34" ht="12" customHeight="1">
      <c r="A4" s="7"/>
      <c r="B4" s="7"/>
      <c r="C4" s="7"/>
      <c r="D4" s="7"/>
      <c r="E4" s="7"/>
      <c r="F4" s="7"/>
      <c r="G4" s="1"/>
      <c r="H4" s="7"/>
      <c r="I4" s="7"/>
      <c r="J4" s="1995" t="s">
        <v>846</v>
      </c>
      <c r="K4" s="1995"/>
      <c r="L4" s="1995"/>
      <c r="M4" s="1995"/>
      <c r="N4" s="1995"/>
      <c r="O4" s="1995"/>
      <c r="P4" s="1995"/>
      <c r="Q4" s="1995"/>
      <c r="R4" s="1995"/>
      <c r="S4" s="1995"/>
      <c r="T4" s="1995"/>
      <c r="U4" s="1995"/>
      <c r="V4" s="7"/>
      <c r="W4" s="7"/>
      <c r="X4" s="7"/>
      <c r="Y4" s="7"/>
      <c r="Z4" s="7"/>
    </row>
    <row r="5" spans="1:34" ht="47.25" customHeight="1">
      <c r="A5" s="7"/>
      <c r="B5" s="367"/>
      <c r="C5" s="29" t="s">
        <v>890</v>
      </c>
      <c r="D5" s="29" t="s">
        <v>891</v>
      </c>
      <c r="E5" s="29" t="s">
        <v>892</v>
      </c>
      <c r="F5" s="29" t="s">
        <v>893</v>
      </c>
      <c r="G5" s="256"/>
      <c r="H5" s="1990" t="s">
        <v>182</v>
      </c>
      <c r="I5" s="1991"/>
      <c r="J5" s="1987" t="s">
        <v>1280</v>
      </c>
      <c r="K5" s="1984" t="s">
        <v>1281</v>
      </c>
      <c r="L5" s="1984" t="s">
        <v>1282</v>
      </c>
      <c r="M5" s="1984" t="s">
        <v>1274</v>
      </c>
      <c r="N5" s="1984" t="s">
        <v>810</v>
      </c>
      <c r="O5" s="1984" t="s">
        <v>811</v>
      </c>
      <c r="P5" s="1984" t="s">
        <v>812</v>
      </c>
      <c r="Q5" s="1984" t="s">
        <v>813</v>
      </c>
      <c r="R5" s="1984" t="s">
        <v>814</v>
      </c>
      <c r="S5" s="1984" t="s">
        <v>815</v>
      </c>
      <c r="T5" s="1984" t="s">
        <v>180</v>
      </c>
      <c r="U5" s="1983" t="s">
        <v>181</v>
      </c>
      <c r="V5" s="7"/>
      <c r="W5" s="7"/>
      <c r="X5" s="7"/>
      <c r="Y5" s="7"/>
      <c r="Z5" s="7"/>
      <c r="AA5" s="2" t="s">
        <v>909</v>
      </c>
      <c r="AG5" s="2" t="s">
        <v>1885</v>
      </c>
      <c r="AH5" s="2" t="s">
        <v>1886</v>
      </c>
    </row>
    <row r="6" spans="1:34">
      <c r="A6" s="7"/>
      <c r="B6" s="7"/>
      <c r="C6" s="368" t="s">
        <v>894</v>
      </c>
      <c r="D6" s="368" t="s">
        <v>895</v>
      </c>
      <c r="E6" s="368" t="s">
        <v>896</v>
      </c>
      <c r="F6" s="368" t="s">
        <v>897</v>
      </c>
      <c r="G6" s="257"/>
      <c r="H6" s="1992"/>
      <c r="I6" s="1993"/>
      <c r="J6" s="1987"/>
      <c r="K6" s="1984"/>
      <c r="L6" s="1984"/>
      <c r="M6" s="1984"/>
      <c r="N6" s="1984"/>
      <c r="O6" s="1984"/>
      <c r="P6" s="1984"/>
      <c r="Q6" s="1984"/>
      <c r="R6" s="1984"/>
      <c r="S6" s="1984"/>
      <c r="T6" s="1984"/>
      <c r="U6" s="1983"/>
      <c r="V6" s="7"/>
      <c r="W6" s="7"/>
      <c r="X6" s="7"/>
      <c r="Y6" s="7"/>
      <c r="Z6" s="7"/>
      <c r="AA6" s="2" t="s">
        <v>910</v>
      </c>
      <c r="AC6" s="2" t="s">
        <v>911</v>
      </c>
      <c r="AD6" s="2" t="s">
        <v>912</v>
      </c>
    </row>
    <row r="7" spans="1:34" ht="15" customHeight="1">
      <c r="A7" s="7"/>
      <c r="B7" s="7"/>
      <c r="C7" s="245" t="s">
        <v>898</v>
      </c>
      <c r="D7" s="270">
        <f>H7</f>
        <v>0</v>
      </c>
      <c r="E7" s="249">
        <v>1.2</v>
      </c>
      <c r="F7" s="264">
        <f t="shared" ref="F7:F45" si="0">D7*E7</f>
        <v>0</v>
      </c>
      <c r="G7" s="258"/>
      <c r="H7" s="1985">
        <f>SUM(J7:U7)/12</f>
        <v>0</v>
      </c>
      <c r="I7" s="1986"/>
      <c r="J7" s="262"/>
      <c r="K7" s="262"/>
      <c r="L7" s="262"/>
      <c r="M7" s="262"/>
      <c r="N7" s="262"/>
      <c r="O7" s="262"/>
      <c r="P7" s="262"/>
      <c r="Q7" s="262"/>
      <c r="R7" s="262"/>
      <c r="S7" s="262"/>
      <c r="T7" s="262"/>
      <c r="U7" s="263"/>
      <c r="V7" s="300" t="s">
        <v>898</v>
      </c>
      <c r="W7" s="7"/>
      <c r="X7" s="7"/>
      <c r="Y7" s="7"/>
      <c r="Z7" s="7"/>
      <c r="AA7" s="9">
        <v>5</v>
      </c>
      <c r="AC7" s="1076">
        <f>D7*E7</f>
        <v>0</v>
      </c>
      <c r="AD7" s="1078">
        <f>AC7*AA7</f>
        <v>0</v>
      </c>
      <c r="AG7" s="1118">
        <f>Import!C158+1-1</f>
        <v>0</v>
      </c>
      <c r="AH7" s="2" t="s">
        <v>898</v>
      </c>
    </row>
    <row r="8" spans="1:34" ht="15" customHeight="1">
      <c r="A8" s="7"/>
      <c r="B8" s="7"/>
      <c r="C8" s="245" t="s">
        <v>899</v>
      </c>
      <c r="D8" s="270">
        <f t="shared" ref="D8:D45" si="1">H8</f>
        <v>0</v>
      </c>
      <c r="E8" s="249">
        <v>1.2</v>
      </c>
      <c r="F8" s="264">
        <f t="shared" si="0"/>
        <v>0</v>
      </c>
      <c r="G8" s="258"/>
      <c r="H8" s="1985">
        <f t="shared" ref="H8:H45" si="2">SUM(J8:U8)/12</f>
        <v>0</v>
      </c>
      <c r="I8" s="1986"/>
      <c r="J8" s="262"/>
      <c r="K8" s="262"/>
      <c r="L8" s="262"/>
      <c r="M8" s="262"/>
      <c r="N8" s="262"/>
      <c r="O8" s="262"/>
      <c r="P8" s="262"/>
      <c r="Q8" s="262"/>
      <c r="R8" s="262"/>
      <c r="S8" s="262"/>
      <c r="T8" s="262"/>
      <c r="U8" s="263"/>
      <c r="V8" s="300" t="s">
        <v>899</v>
      </c>
      <c r="W8" s="7"/>
      <c r="X8" s="7"/>
      <c r="Y8" s="7"/>
      <c r="Z8" s="7"/>
      <c r="AA8" s="9">
        <v>5</v>
      </c>
      <c r="AC8" s="1076">
        <f t="shared" ref="AC8:AC45" si="3">D8*E8</f>
        <v>0</v>
      </c>
      <c r="AD8" s="1078">
        <f t="shared" ref="AD8:AD45" si="4">AC8*AA8</f>
        <v>0</v>
      </c>
      <c r="AG8" s="1118">
        <f>Import!C159+1-1</f>
        <v>0</v>
      </c>
      <c r="AH8" s="2" t="s">
        <v>899</v>
      </c>
    </row>
    <row r="9" spans="1:34" ht="15" customHeight="1">
      <c r="A9" s="7"/>
      <c r="B9" s="7"/>
      <c r="C9" s="245" t="s">
        <v>1579</v>
      </c>
      <c r="D9" s="270">
        <f t="shared" si="1"/>
        <v>0</v>
      </c>
      <c r="E9" s="249">
        <v>0.6</v>
      </c>
      <c r="F9" s="264">
        <f t="shared" si="0"/>
        <v>0</v>
      </c>
      <c r="G9" s="258"/>
      <c r="H9" s="1985">
        <f t="shared" si="2"/>
        <v>0</v>
      </c>
      <c r="I9" s="1986"/>
      <c r="J9" s="262"/>
      <c r="K9" s="262"/>
      <c r="L9" s="262"/>
      <c r="M9" s="262"/>
      <c r="N9" s="262"/>
      <c r="O9" s="262"/>
      <c r="P9" s="262"/>
      <c r="Q9" s="262"/>
      <c r="R9" s="262"/>
      <c r="S9" s="262"/>
      <c r="T9" s="262"/>
      <c r="U9" s="263"/>
      <c r="V9" s="300" t="s">
        <v>1579</v>
      </c>
      <c r="W9" s="7"/>
      <c r="X9" s="7"/>
      <c r="Y9" s="7"/>
      <c r="Z9" s="7"/>
      <c r="AA9" s="9">
        <v>5</v>
      </c>
      <c r="AC9" s="1076">
        <f t="shared" si="3"/>
        <v>0</v>
      </c>
      <c r="AD9" s="1078">
        <f t="shared" si="4"/>
        <v>0</v>
      </c>
      <c r="AG9" s="1118">
        <f>Import!C160+1-1</f>
        <v>0</v>
      </c>
      <c r="AH9" s="2" t="s">
        <v>1887</v>
      </c>
    </row>
    <row r="10" spans="1:34" ht="15" customHeight="1">
      <c r="A10" s="7"/>
      <c r="B10" s="7"/>
      <c r="C10" s="245" t="s">
        <v>1580</v>
      </c>
      <c r="D10" s="270">
        <f t="shared" si="1"/>
        <v>0</v>
      </c>
      <c r="E10" s="249">
        <v>1</v>
      </c>
      <c r="F10" s="264">
        <f t="shared" si="0"/>
        <v>0</v>
      </c>
      <c r="G10" s="258"/>
      <c r="H10" s="1985">
        <f t="shared" si="2"/>
        <v>0</v>
      </c>
      <c r="I10" s="1986"/>
      <c r="J10" s="262"/>
      <c r="K10" s="262"/>
      <c r="L10" s="262"/>
      <c r="M10" s="262"/>
      <c r="N10" s="262"/>
      <c r="O10" s="262"/>
      <c r="P10" s="262"/>
      <c r="Q10" s="262"/>
      <c r="R10" s="262"/>
      <c r="S10" s="262"/>
      <c r="T10" s="262"/>
      <c r="U10" s="263"/>
      <c r="V10" s="300" t="s">
        <v>1580</v>
      </c>
      <c r="W10" s="7"/>
      <c r="X10" s="7"/>
      <c r="Y10" s="7"/>
      <c r="Z10" s="7"/>
      <c r="AA10" s="9">
        <v>5</v>
      </c>
      <c r="AC10" s="1076">
        <f t="shared" si="3"/>
        <v>0</v>
      </c>
      <c r="AD10" s="1078">
        <f t="shared" si="4"/>
        <v>0</v>
      </c>
      <c r="AG10" s="1118">
        <f>Import!C161+1-1</f>
        <v>0</v>
      </c>
      <c r="AH10" s="2" t="s">
        <v>1580</v>
      </c>
    </row>
    <row r="11" spans="1:34" ht="15" customHeight="1">
      <c r="A11" s="7"/>
      <c r="B11" s="7"/>
      <c r="C11" s="245" t="s">
        <v>1581</v>
      </c>
      <c r="D11" s="270">
        <f t="shared" si="1"/>
        <v>0</v>
      </c>
      <c r="E11" s="249">
        <v>0.8</v>
      </c>
      <c r="F11" s="264">
        <f t="shared" si="0"/>
        <v>0</v>
      </c>
      <c r="G11" s="258"/>
      <c r="H11" s="1985">
        <f t="shared" si="2"/>
        <v>0</v>
      </c>
      <c r="I11" s="1986"/>
      <c r="J11" s="262"/>
      <c r="K11" s="262"/>
      <c r="L11" s="262"/>
      <c r="M11" s="262"/>
      <c r="N11" s="262"/>
      <c r="O11" s="262"/>
      <c r="P11" s="262"/>
      <c r="Q11" s="262"/>
      <c r="R11" s="262"/>
      <c r="S11" s="262"/>
      <c r="T11" s="262"/>
      <c r="U11" s="263"/>
      <c r="V11" s="300" t="s">
        <v>1581</v>
      </c>
      <c r="W11" s="7"/>
      <c r="X11" s="7"/>
      <c r="Y11" s="7"/>
      <c r="Z11" s="7"/>
      <c r="AA11" s="9">
        <v>5</v>
      </c>
      <c r="AC11" s="1076">
        <f t="shared" si="3"/>
        <v>0</v>
      </c>
      <c r="AD11" s="1078">
        <f t="shared" si="4"/>
        <v>0</v>
      </c>
      <c r="AG11" s="1118">
        <f>Import!C162+1-1</f>
        <v>0</v>
      </c>
      <c r="AH11" s="2" t="s">
        <v>1581</v>
      </c>
    </row>
    <row r="12" spans="1:34" ht="15" customHeight="1">
      <c r="A12" s="7"/>
      <c r="B12" s="7"/>
      <c r="C12" s="245" t="s">
        <v>845</v>
      </c>
      <c r="D12" s="270">
        <f t="shared" si="1"/>
        <v>0</v>
      </c>
      <c r="E12" s="249">
        <v>0.5</v>
      </c>
      <c r="F12" s="264">
        <f t="shared" si="0"/>
        <v>0</v>
      </c>
      <c r="G12" s="258"/>
      <c r="H12" s="1985">
        <f t="shared" si="2"/>
        <v>0</v>
      </c>
      <c r="I12" s="1986"/>
      <c r="J12" s="262"/>
      <c r="K12" s="262"/>
      <c r="L12" s="262"/>
      <c r="M12" s="262"/>
      <c r="N12" s="262"/>
      <c r="O12" s="262"/>
      <c r="P12" s="262"/>
      <c r="Q12" s="262"/>
      <c r="R12" s="262"/>
      <c r="S12" s="262"/>
      <c r="T12" s="262"/>
      <c r="U12" s="262"/>
      <c r="V12" s="300" t="s">
        <v>845</v>
      </c>
      <c r="W12" s="7"/>
      <c r="X12" s="7"/>
      <c r="Y12" s="7"/>
      <c r="Z12" s="7"/>
      <c r="AA12" s="9">
        <v>5</v>
      </c>
      <c r="AC12" s="1076">
        <f t="shared" si="3"/>
        <v>0</v>
      </c>
      <c r="AD12" s="1078">
        <f t="shared" si="4"/>
        <v>0</v>
      </c>
      <c r="AG12" s="1118">
        <f>Import!C163+1-1</f>
        <v>0</v>
      </c>
      <c r="AH12" s="2" t="s">
        <v>1888</v>
      </c>
    </row>
    <row r="13" spans="1:34" ht="15" customHeight="1">
      <c r="A13" s="7"/>
      <c r="B13" s="7"/>
      <c r="C13" s="245" t="s">
        <v>1582</v>
      </c>
      <c r="D13" s="270">
        <f t="shared" si="1"/>
        <v>0</v>
      </c>
      <c r="E13" s="249">
        <v>0.3</v>
      </c>
      <c r="F13" s="264">
        <f t="shared" si="0"/>
        <v>0</v>
      </c>
      <c r="G13" s="258"/>
      <c r="H13" s="1985">
        <f t="shared" si="2"/>
        <v>0</v>
      </c>
      <c r="I13" s="1986"/>
      <c r="J13" s="262"/>
      <c r="K13" s="262"/>
      <c r="L13" s="262"/>
      <c r="M13" s="262"/>
      <c r="N13" s="262"/>
      <c r="O13" s="262"/>
      <c r="P13" s="262"/>
      <c r="Q13" s="262"/>
      <c r="R13" s="262"/>
      <c r="S13" s="262"/>
      <c r="T13" s="262"/>
      <c r="U13" s="262"/>
      <c r="V13" s="300" t="s">
        <v>1582</v>
      </c>
      <c r="W13" s="7"/>
      <c r="X13" s="7"/>
      <c r="Y13" s="7"/>
      <c r="Z13" s="7"/>
      <c r="AA13" s="9">
        <v>5</v>
      </c>
      <c r="AC13" s="1076">
        <f t="shared" si="3"/>
        <v>0</v>
      </c>
      <c r="AD13" s="1078">
        <f t="shared" si="4"/>
        <v>0</v>
      </c>
      <c r="AG13" s="1118">
        <f>Import!C164+1-1</f>
        <v>0</v>
      </c>
      <c r="AH13" s="2" t="s">
        <v>1889</v>
      </c>
    </row>
    <row r="14" spans="1:34" ht="15" customHeight="1">
      <c r="A14" s="7"/>
      <c r="B14" s="7"/>
      <c r="C14" s="246" t="s">
        <v>1583</v>
      </c>
      <c r="D14" s="270">
        <f t="shared" si="1"/>
        <v>0</v>
      </c>
      <c r="E14" s="250">
        <v>1.4</v>
      </c>
      <c r="F14" s="265">
        <f t="shared" si="0"/>
        <v>0</v>
      </c>
      <c r="G14" s="258"/>
      <c r="H14" s="1981">
        <f t="shared" si="2"/>
        <v>0</v>
      </c>
      <c r="I14" s="1982"/>
      <c r="J14" s="262"/>
      <c r="K14" s="262"/>
      <c r="L14" s="262"/>
      <c r="M14" s="262"/>
      <c r="N14" s="262"/>
      <c r="O14" s="262"/>
      <c r="P14" s="262"/>
      <c r="Q14" s="262"/>
      <c r="R14" s="262"/>
      <c r="S14" s="262"/>
      <c r="T14" s="262"/>
      <c r="U14" s="262"/>
      <c r="V14" s="301" t="s">
        <v>1583</v>
      </c>
      <c r="W14" s="7"/>
      <c r="X14" s="7"/>
      <c r="Y14" s="7"/>
      <c r="Z14" s="7"/>
      <c r="AA14" s="2">
        <v>15</v>
      </c>
      <c r="AC14" s="1076">
        <f t="shared" si="3"/>
        <v>0</v>
      </c>
      <c r="AD14" s="1078">
        <f t="shared" si="4"/>
        <v>0</v>
      </c>
      <c r="AG14" s="1118">
        <f>Import!C165+1-1</f>
        <v>0</v>
      </c>
      <c r="AH14" s="2" t="s">
        <v>1583</v>
      </c>
    </row>
    <row r="15" spans="1:34" ht="15" customHeight="1">
      <c r="A15" s="7"/>
      <c r="B15" s="7"/>
      <c r="C15" s="246" t="s">
        <v>1584</v>
      </c>
      <c r="D15" s="270">
        <f t="shared" si="1"/>
        <v>0</v>
      </c>
      <c r="E15" s="250">
        <v>1</v>
      </c>
      <c r="F15" s="265">
        <f t="shared" si="0"/>
        <v>0</v>
      </c>
      <c r="G15" s="258"/>
      <c r="H15" s="1981">
        <f t="shared" si="2"/>
        <v>0</v>
      </c>
      <c r="I15" s="1982"/>
      <c r="J15" s="262"/>
      <c r="K15" s="262"/>
      <c r="L15" s="262"/>
      <c r="M15" s="262"/>
      <c r="N15" s="262"/>
      <c r="O15" s="262"/>
      <c r="P15" s="262"/>
      <c r="Q15" s="262"/>
      <c r="R15" s="262"/>
      <c r="S15" s="262"/>
      <c r="T15" s="262"/>
      <c r="U15" s="263"/>
      <c r="V15" s="301" t="s">
        <v>1584</v>
      </c>
      <c r="W15" s="7"/>
      <c r="X15" s="7"/>
      <c r="Y15" s="7"/>
      <c r="Z15" s="7"/>
      <c r="AA15" s="2">
        <v>15</v>
      </c>
      <c r="AC15" s="1076">
        <f t="shared" si="3"/>
        <v>0</v>
      </c>
      <c r="AD15" s="1078">
        <f t="shared" si="4"/>
        <v>0</v>
      </c>
      <c r="AG15" s="1118">
        <f>Import!C166+1-1</f>
        <v>0</v>
      </c>
      <c r="AH15" s="2" t="s">
        <v>1584</v>
      </c>
    </row>
    <row r="16" spans="1:34" ht="15" customHeight="1">
      <c r="A16" s="7"/>
      <c r="B16" s="7"/>
      <c r="C16" s="246" t="s">
        <v>1585</v>
      </c>
      <c r="D16" s="270">
        <f t="shared" si="1"/>
        <v>0</v>
      </c>
      <c r="E16" s="250">
        <v>1</v>
      </c>
      <c r="F16" s="265">
        <f t="shared" si="0"/>
        <v>0</v>
      </c>
      <c r="G16" s="258"/>
      <c r="H16" s="1981">
        <f t="shared" si="2"/>
        <v>0</v>
      </c>
      <c r="I16" s="1982"/>
      <c r="J16" s="262"/>
      <c r="K16" s="262"/>
      <c r="L16" s="262"/>
      <c r="M16" s="262"/>
      <c r="N16" s="262"/>
      <c r="O16" s="262"/>
      <c r="P16" s="262"/>
      <c r="Q16" s="262"/>
      <c r="R16" s="262"/>
      <c r="S16" s="262"/>
      <c r="T16" s="262"/>
      <c r="U16" s="263"/>
      <c r="V16" s="301" t="s">
        <v>1585</v>
      </c>
      <c r="W16" s="7"/>
      <c r="X16" s="7"/>
      <c r="Y16" s="7"/>
      <c r="Z16" s="7"/>
      <c r="AA16" s="2">
        <v>15</v>
      </c>
      <c r="AC16" s="1076">
        <f t="shared" si="3"/>
        <v>0</v>
      </c>
      <c r="AD16" s="1078">
        <f t="shared" si="4"/>
        <v>0</v>
      </c>
      <c r="AG16" s="1118">
        <f>Import!C167+1-1</f>
        <v>0</v>
      </c>
      <c r="AH16" s="2" t="s">
        <v>1585</v>
      </c>
    </row>
    <row r="17" spans="1:34" ht="15" customHeight="1">
      <c r="A17" s="7"/>
      <c r="B17" s="7"/>
      <c r="C17" s="246" t="s">
        <v>1586</v>
      </c>
      <c r="D17" s="270">
        <f t="shared" si="1"/>
        <v>0</v>
      </c>
      <c r="E17" s="250">
        <v>0.8</v>
      </c>
      <c r="F17" s="265">
        <f t="shared" si="0"/>
        <v>0</v>
      </c>
      <c r="G17" s="258"/>
      <c r="H17" s="1981">
        <f t="shared" si="2"/>
        <v>0</v>
      </c>
      <c r="I17" s="1982"/>
      <c r="J17" s="262"/>
      <c r="K17" s="262"/>
      <c r="L17" s="262"/>
      <c r="M17" s="262"/>
      <c r="N17" s="262"/>
      <c r="O17" s="262"/>
      <c r="P17" s="262"/>
      <c r="Q17" s="262"/>
      <c r="R17" s="262"/>
      <c r="S17" s="262"/>
      <c r="T17" s="262"/>
      <c r="U17" s="263"/>
      <c r="V17" s="301" t="s">
        <v>1586</v>
      </c>
      <c r="W17" s="7"/>
      <c r="X17" s="7"/>
      <c r="Y17" s="7"/>
      <c r="Z17" s="7"/>
      <c r="AA17" s="2">
        <v>15</v>
      </c>
      <c r="AC17" s="1076">
        <f t="shared" si="3"/>
        <v>0</v>
      </c>
      <c r="AD17" s="1078">
        <f t="shared" si="4"/>
        <v>0</v>
      </c>
      <c r="AG17" s="1118">
        <f>Import!C168+1-1</f>
        <v>0</v>
      </c>
      <c r="AH17" s="2" t="s">
        <v>1586</v>
      </c>
    </row>
    <row r="18" spans="1:34" ht="15" customHeight="1">
      <c r="A18" s="7"/>
      <c r="B18" s="7"/>
      <c r="C18" s="246" t="s">
        <v>1587</v>
      </c>
      <c r="D18" s="270">
        <f t="shared" si="1"/>
        <v>0</v>
      </c>
      <c r="E18" s="250">
        <v>0.3</v>
      </c>
      <c r="F18" s="265">
        <f t="shared" si="0"/>
        <v>0</v>
      </c>
      <c r="G18" s="258"/>
      <c r="H18" s="1981">
        <f t="shared" si="2"/>
        <v>0</v>
      </c>
      <c r="I18" s="1982"/>
      <c r="J18" s="262"/>
      <c r="K18" s="262"/>
      <c r="L18" s="262"/>
      <c r="M18" s="262"/>
      <c r="N18" s="262"/>
      <c r="O18" s="262"/>
      <c r="P18" s="262"/>
      <c r="Q18" s="262"/>
      <c r="R18" s="262"/>
      <c r="S18" s="262"/>
      <c r="T18" s="262"/>
      <c r="U18" s="263"/>
      <c r="V18" s="301" t="s">
        <v>1587</v>
      </c>
      <c r="W18" s="7"/>
      <c r="X18" s="7"/>
      <c r="Y18" s="7"/>
      <c r="Z18" s="7"/>
      <c r="AA18" s="2">
        <v>15</v>
      </c>
      <c r="AC18" s="1076">
        <f t="shared" si="3"/>
        <v>0</v>
      </c>
      <c r="AD18" s="1078">
        <f t="shared" si="4"/>
        <v>0</v>
      </c>
      <c r="AG18" s="1118">
        <f>Import!C169+1-1</f>
        <v>0</v>
      </c>
      <c r="AH18" s="2" t="s">
        <v>1890</v>
      </c>
    </row>
    <row r="19" spans="1:34" ht="15" customHeight="1">
      <c r="A19" s="7"/>
      <c r="B19" s="7"/>
      <c r="C19" s="246" t="s">
        <v>1588</v>
      </c>
      <c r="D19" s="270">
        <f t="shared" si="1"/>
        <v>0</v>
      </c>
      <c r="E19" s="250">
        <v>0.15</v>
      </c>
      <c r="F19" s="265">
        <f t="shared" si="0"/>
        <v>0</v>
      </c>
      <c r="G19" s="258"/>
      <c r="H19" s="1981">
        <f t="shared" si="2"/>
        <v>0</v>
      </c>
      <c r="I19" s="1982"/>
      <c r="J19" s="262"/>
      <c r="K19" s="262"/>
      <c r="L19" s="262"/>
      <c r="M19" s="262"/>
      <c r="N19" s="262"/>
      <c r="O19" s="262"/>
      <c r="P19" s="262"/>
      <c r="Q19" s="262"/>
      <c r="R19" s="262"/>
      <c r="S19" s="262"/>
      <c r="T19" s="262"/>
      <c r="U19" s="263"/>
      <c r="V19" s="301" t="s">
        <v>1588</v>
      </c>
      <c r="W19" s="7"/>
      <c r="X19" s="7"/>
      <c r="Y19" s="7"/>
      <c r="Z19" s="7"/>
      <c r="AA19" s="2">
        <v>15</v>
      </c>
      <c r="AC19" s="1076">
        <f t="shared" si="3"/>
        <v>0</v>
      </c>
      <c r="AD19" s="1078">
        <f t="shared" si="4"/>
        <v>0</v>
      </c>
      <c r="AG19" s="1118">
        <f>Import!C170+1-1</f>
        <v>0</v>
      </c>
      <c r="AH19" s="2" t="s">
        <v>1891</v>
      </c>
    </row>
    <row r="20" spans="1:34" ht="15" customHeight="1">
      <c r="A20" s="7"/>
      <c r="B20" s="7"/>
      <c r="C20" s="34" t="s">
        <v>1589</v>
      </c>
      <c r="D20" s="270">
        <f t="shared" si="1"/>
        <v>0</v>
      </c>
      <c r="E20" s="35">
        <v>0.15</v>
      </c>
      <c r="F20" s="266">
        <f t="shared" si="0"/>
        <v>0</v>
      </c>
      <c r="G20" s="258"/>
      <c r="H20" s="1996">
        <f t="shared" si="2"/>
        <v>0</v>
      </c>
      <c r="I20" s="1997"/>
      <c r="J20" s="262"/>
      <c r="K20" s="262"/>
      <c r="L20" s="262"/>
      <c r="M20" s="262"/>
      <c r="N20" s="262"/>
      <c r="O20" s="262"/>
      <c r="P20" s="262"/>
      <c r="Q20" s="262"/>
      <c r="R20" s="262"/>
      <c r="S20" s="262"/>
      <c r="T20" s="262"/>
      <c r="U20" s="263"/>
      <c r="V20" s="302" t="s">
        <v>1589</v>
      </c>
      <c r="W20" s="7"/>
      <c r="X20" s="7"/>
      <c r="Y20" s="7"/>
      <c r="Z20" s="7"/>
      <c r="AA20" s="11">
        <v>17</v>
      </c>
      <c r="AC20" s="1076">
        <f t="shared" si="3"/>
        <v>0</v>
      </c>
      <c r="AD20" s="1078">
        <f t="shared" si="4"/>
        <v>0</v>
      </c>
      <c r="AG20" s="1118">
        <f>Import!C171+1-1</f>
        <v>0</v>
      </c>
      <c r="AH20" s="2" t="s">
        <v>1589</v>
      </c>
    </row>
    <row r="21" spans="1:34" ht="15" customHeight="1">
      <c r="A21" s="7"/>
      <c r="B21" s="7"/>
      <c r="C21" s="34" t="s">
        <v>1590</v>
      </c>
      <c r="D21" s="270">
        <f t="shared" si="1"/>
        <v>0</v>
      </c>
      <c r="E21" s="35">
        <v>0.28999999999999998</v>
      </c>
      <c r="F21" s="266">
        <f t="shared" si="0"/>
        <v>0</v>
      </c>
      <c r="G21" s="258"/>
      <c r="H21" s="1996">
        <f t="shared" si="2"/>
        <v>0</v>
      </c>
      <c r="I21" s="1997"/>
      <c r="J21" s="262"/>
      <c r="K21" s="262"/>
      <c r="L21" s="262"/>
      <c r="M21" s="262"/>
      <c r="N21" s="262"/>
      <c r="O21" s="262"/>
      <c r="P21" s="262"/>
      <c r="Q21" s="262"/>
      <c r="R21" s="262"/>
      <c r="S21" s="262"/>
      <c r="T21" s="262"/>
      <c r="U21" s="263"/>
      <c r="V21" s="302" t="s">
        <v>1590</v>
      </c>
      <c r="W21" s="7"/>
      <c r="X21" s="7"/>
      <c r="Y21" s="7"/>
      <c r="Z21" s="7"/>
      <c r="AA21" s="11">
        <v>17</v>
      </c>
      <c r="AC21" s="1076">
        <f t="shared" si="3"/>
        <v>0</v>
      </c>
      <c r="AD21" s="1078">
        <f t="shared" si="4"/>
        <v>0</v>
      </c>
      <c r="AG21" s="1118">
        <f>Import!C172+1-1</f>
        <v>0</v>
      </c>
      <c r="AH21" s="2" t="s">
        <v>1590</v>
      </c>
    </row>
    <row r="22" spans="1:34" ht="15" customHeight="1">
      <c r="A22" s="7"/>
      <c r="B22" s="7"/>
      <c r="C22" s="34" t="s">
        <v>1591</v>
      </c>
      <c r="D22" s="270">
        <f t="shared" si="1"/>
        <v>0</v>
      </c>
      <c r="E22" s="35">
        <v>0.12</v>
      </c>
      <c r="F22" s="266">
        <f t="shared" si="0"/>
        <v>0</v>
      </c>
      <c r="G22" s="258"/>
      <c r="H22" s="1996">
        <f t="shared" si="2"/>
        <v>0</v>
      </c>
      <c r="I22" s="1997"/>
      <c r="J22" s="262"/>
      <c r="K22" s="262"/>
      <c r="L22" s="262"/>
      <c r="M22" s="262"/>
      <c r="N22" s="262"/>
      <c r="O22" s="262"/>
      <c r="P22" s="262"/>
      <c r="Q22" s="262"/>
      <c r="R22" s="262"/>
      <c r="S22" s="262"/>
      <c r="T22" s="262"/>
      <c r="U22" s="263"/>
      <c r="V22" s="302" t="s">
        <v>1591</v>
      </c>
      <c r="W22" s="7"/>
      <c r="X22" s="7"/>
      <c r="Y22" s="7"/>
      <c r="Z22" s="7"/>
      <c r="AA22" s="11">
        <v>17</v>
      </c>
      <c r="AC22" s="1076">
        <f t="shared" si="3"/>
        <v>0</v>
      </c>
      <c r="AD22" s="1078">
        <f t="shared" si="4"/>
        <v>0</v>
      </c>
      <c r="AG22" s="1118">
        <f>Import!C173+1-1</f>
        <v>0</v>
      </c>
      <c r="AH22" s="2" t="s">
        <v>1591</v>
      </c>
    </row>
    <row r="23" spans="1:34" ht="15" customHeight="1">
      <c r="A23" s="7"/>
      <c r="B23" s="7"/>
      <c r="C23" s="247" t="s">
        <v>1592</v>
      </c>
      <c r="D23" s="270">
        <f t="shared" si="1"/>
        <v>0</v>
      </c>
      <c r="E23" s="251">
        <v>0.4</v>
      </c>
      <c r="F23" s="267">
        <f t="shared" si="0"/>
        <v>0</v>
      </c>
      <c r="G23" s="258"/>
      <c r="H23" s="1988">
        <f t="shared" si="2"/>
        <v>0</v>
      </c>
      <c r="I23" s="1989"/>
      <c r="J23" s="262"/>
      <c r="K23" s="262"/>
      <c r="L23" s="262"/>
      <c r="M23" s="262"/>
      <c r="N23" s="262"/>
      <c r="O23" s="262"/>
      <c r="P23" s="262"/>
      <c r="Q23" s="262"/>
      <c r="R23" s="262"/>
      <c r="S23" s="262"/>
      <c r="T23" s="262"/>
      <c r="U23" s="263"/>
      <c r="V23" s="303" t="s">
        <v>1592</v>
      </c>
      <c r="W23" s="7"/>
      <c r="X23" s="7"/>
      <c r="Y23" s="7"/>
      <c r="Z23" s="7"/>
      <c r="AA23" s="2">
        <v>15</v>
      </c>
      <c r="AC23" s="1076">
        <f t="shared" si="3"/>
        <v>0</v>
      </c>
      <c r="AD23" s="1078">
        <f t="shared" si="4"/>
        <v>0</v>
      </c>
      <c r="AG23" s="1118">
        <f>Import!C174+1-1</f>
        <v>0</v>
      </c>
      <c r="AH23" s="2" t="s">
        <v>1592</v>
      </c>
    </row>
    <row r="24" spans="1:34" ht="15" customHeight="1">
      <c r="A24" s="7"/>
      <c r="B24" s="7"/>
      <c r="C24" s="247" t="s">
        <v>818</v>
      </c>
      <c r="D24" s="270">
        <f t="shared" si="1"/>
        <v>0</v>
      </c>
      <c r="E24" s="251">
        <v>0.35</v>
      </c>
      <c r="F24" s="267">
        <f t="shared" si="0"/>
        <v>0</v>
      </c>
      <c r="G24" s="258"/>
      <c r="H24" s="1988">
        <f t="shared" si="2"/>
        <v>0</v>
      </c>
      <c r="I24" s="1989"/>
      <c r="J24" s="262"/>
      <c r="K24" s="262"/>
      <c r="L24" s="262"/>
      <c r="M24" s="262"/>
      <c r="N24" s="262"/>
      <c r="O24" s="262"/>
      <c r="P24" s="262"/>
      <c r="Q24" s="262"/>
      <c r="R24" s="262"/>
      <c r="S24" s="262"/>
      <c r="T24" s="262"/>
      <c r="U24" s="263"/>
      <c r="V24" s="303" t="s">
        <v>818</v>
      </c>
      <c r="W24" s="7"/>
      <c r="X24" s="7"/>
      <c r="Y24" s="7"/>
      <c r="Z24" s="7"/>
      <c r="AA24" s="2">
        <v>15</v>
      </c>
      <c r="AC24" s="1076">
        <f t="shared" si="3"/>
        <v>0</v>
      </c>
      <c r="AD24" s="1078">
        <f t="shared" si="4"/>
        <v>0</v>
      </c>
      <c r="AG24" s="1118">
        <f>Import!C175+1-1</f>
        <v>0</v>
      </c>
      <c r="AH24" s="2" t="s">
        <v>818</v>
      </c>
    </row>
    <row r="25" spans="1:34" ht="15" customHeight="1">
      <c r="A25" s="7"/>
      <c r="B25" s="7"/>
      <c r="C25" s="247" t="s">
        <v>819</v>
      </c>
      <c r="D25" s="270">
        <f t="shared" si="1"/>
        <v>0</v>
      </c>
      <c r="E25" s="251">
        <v>7.0000000000000007E-2</v>
      </c>
      <c r="F25" s="267">
        <f t="shared" si="0"/>
        <v>0</v>
      </c>
      <c r="G25" s="258"/>
      <c r="H25" s="1988">
        <f t="shared" si="2"/>
        <v>0</v>
      </c>
      <c r="I25" s="1989"/>
      <c r="J25" s="262"/>
      <c r="K25" s="262"/>
      <c r="L25" s="262"/>
      <c r="M25" s="262"/>
      <c r="N25" s="262"/>
      <c r="O25" s="262"/>
      <c r="P25" s="262"/>
      <c r="Q25" s="262"/>
      <c r="R25" s="262"/>
      <c r="S25" s="262"/>
      <c r="T25" s="262"/>
      <c r="U25" s="263"/>
      <c r="V25" s="303" t="s">
        <v>819</v>
      </c>
      <c r="W25" s="7"/>
      <c r="X25" s="7"/>
      <c r="Y25" s="7"/>
      <c r="Z25" s="7"/>
      <c r="AA25" s="2">
        <v>15</v>
      </c>
      <c r="AC25" s="1076">
        <f t="shared" si="3"/>
        <v>0</v>
      </c>
      <c r="AD25" s="1078">
        <f t="shared" si="4"/>
        <v>0</v>
      </c>
      <c r="AG25" s="1118">
        <f>Import!C176+1-1</f>
        <v>0</v>
      </c>
      <c r="AH25" s="2" t="s">
        <v>1892</v>
      </c>
    </row>
    <row r="26" spans="1:34" ht="15" customHeight="1">
      <c r="A26" s="7"/>
      <c r="B26" s="7"/>
      <c r="C26" s="247" t="s">
        <v>820</v>
      </c>
      <c r="D26" s="270">
        <f t="shared" si="1"/>
        <v>0</v>
      </c>
      <c r="E26" s="251">
        <v>0.02</v>
      </c>
      <c r="F26" s="267">
        <f t="shared" si="0"/>
        <v>0</v>
      </c>
      <c r="G26" s="258"/>
      <c r="H26" s="1988">
        <f t="shared" si="2"/>
        <v>0</v>
      </c>
      <c r="I26" s="1989"/>
      <c r="J26" s="262"/>
      <c r="K26" s="262"/>
      <c r="L26" s="262"/>
      <c r="M26" s="262"/>
      <c r="N26" s="262"/>
      <c r="O26" s="262"/>
      <c r="P26" s="262"/>
      <c r="Q26" s="262"/>
      <c r="R26" s="262"/>
      <c r="S26" s="262"/>
      <c r="T26" s="262"/>
      <c r="U26" s="263"/>
      <c r="V26" s="303" t="s">
        <v>820</v>
      </c>
      <c r="W26" s="7"/>
      <c r="X26" s="7"/>
      <c r="Y26" s="7"/>
      <c r="Z26" s="7"/>
      <c r="AA26" s="2">
        <v>15</v>
      </c>
      <c r="AC26" s="1076">
        <f t="shared" si="3"/>
        <v>0</v>
      </c>
      <c r="AD26" s="1078">
        <f t="shared" si="4"/>
        <v>0</v>
      </c>
      <c r="AG26" s="1118">
        <f>Import!C177+1-1</f>
        <v>0</v>
      </c>
      <c r="AH26" s="2" t="s">
        <v>820</v>
      </c>
    </row>
    <row r="27" spans="1:34" ht="15" customHeight="1">
      <c r="A27" s="7"/>
      <c r="B27" s="7"/>
      <c r="C27" s="247" t="s">
        <v>821</v>
      </c>
      <c r="D27" s="270">
        <f t="shared" si="1"/>
        <v>0</v>
      </c>
      <c r="E27" s="251">
        <v>0.14000000000000001</v>
      </c>
      <c r="F27" s="267">
        <f t="shared" si="0"/>
        <v>0</v>
      </c>
      <c r="G27" s="258"/>
      <c r="H27" s="1988">
        <f t="shared" si="2"/>
        <v>0</v>
      </c>
      <c r="I27" s="1989"/>
      <c r="J27" s="262"/>
      <c r="K27" s="262"/>
      <c r="L27" s="262"/>
      <c r="M27" s="262"/>
      <c r="N27" s="262"/>
      <c r="O27" s="262"/>
      <c r="P27" s="262"/>
      <c r="Q27" s="262"/>
      <c r="R27" s="262"/>
      <c r="S27" s="262"/>
      <c r="T27" s="262"/>
      <c r="U27" s="263"/>
      <c r="V27" s="303" t="s">
        <v>821</v>
      </c>
      <c r="W27" s="7"/>
      <c r="X27" s="7"/>
      <c r="Y27" s="7"/>
      <c r="Z27" s="7"/>
      <c r="AA27" s="2">
        <v>15</v>
      </c>
      <c r="AC27" s="1076">
        <f t="shared" si="3"/>
        <v>0</v>
      </c>
      <c r="AD27" s="1078">
        <f t="shared" si="4"/>
        <v>0</v>
      </c>
      <c r="AG27" s="1118">
        <f>Import!C178+1-1</f>
        <v>0</v>
      </c>
      <c r="AH27" s="2" t="s">
        <v>821</v>
      </c>
    </row>
    <row r="28" spans="1:34" ht="15" customHeight="1">
      <c r="A28" s="7"/>
      <c r="B28" s="7"/>
      <c r="C28" s="248" t="s">
        <v>822</v>
      </c>
      <c r="D28" s="270">
        <f t="shared" si="1"/>
        <v>0</v>
      </c>
      <c r="E28" s="252">
        <v>0.12</v>
      </c>
      <c r="F28" s="268">
        <f t="shared" si="0"/>
        <v>0</v>
      </c>
      <c r="G28" s="258"/>
      <c r="H28" s="1998">
        <f t="shared" si="2"/>
        <v>0</v>
      </c>
      <c r="I28" s="1999"/>
      <c r="J28" s="262"/>
      <c r="K28" s="262"/>
      <c r="L28" s="262"/>
      <c r="M28" s="262"/>
      <c r="N28" s="262"/>
      <c r="O28" s="262"/>
      <c r="P28" s="262"/>
      <c r="Q28" s="262"/>
      <c r="R28" s="262"/>
      <c r="S28" s="262"/>
      <c r="T28" s="262"/>
      <c r="U28" s="263"/>
      <c r="V28" s="304" t="s">
        <v>822</v>
      </c>
      <c r="W28" s="7"/>
      <c r="X28" s="7"/>
      <c r="Y28" s="7"/>
      <c r="Z28" s="7"/>
      <c r="AA28" s="10">
        <v>17</v>
      </c>
      <c r="AC28" s="1076">
        <f t="shared" si="3"/>
        <v>0</v>
      </c>
      <c r="AD28" s="1078">
        <f t="shared" si="4"/>
        <v>0</v>
      </c>
      <c r="AG28" s="1118">
        <f>Import!C179+1-1</f>
        <v>0</v>
      </c>
      <c r="AH28" s="2" t="s">
        <v>525</v>
      </c>
    </row>
    <row r="29" spans="1:34" ht="15" customHeight="1">
      <c r="A29" s="7"/>
      <c r="B29" s="7"/>
      <c r="C29" s="248" t="s">
        <v>523</v>
      </c>
      <c r="D29" s="270">
        <f t="shared" si="1"/>
        <v>0</v>
      </c>
      <c r="E29" s="252">
        <v>0.1</v>
      </c>
      <c r="F29" s="268">
        <f t="shared" si="0"/>
        <v>0</v>
      </c>
      <c r="G29" s="258"/>
      <c r="H29" s="1998">
        <f t="shared" si="2"/>
        <v>0</v>
      </c>
      <c r="I29" s="1999"/>
      <c r="J29" s="262"/>
      <c r="K29" s="262"/>
      <c r="L29" s="262"/>
      <c r="M29" s="262"/>
      <c r="N29" s="262"/>
      <c r="O29" s="262"/>
      <c r="P29" s="262"/>
      <c r="Q29" s="262"/>
      <c r="R29" s="262"/>
      <c r="S29" s="262"/>
      <c r="T29" s="262"/>
      <c r="U29" s="263"/>
      <c r="V29" s="304" t="s">
        <v>523</v>
      </c>
      <c r="W29" s="7"/>
      <c r="X29" s="7"/>
      <c r="Y29" s="7"/>
      <c r="Z29" s="7"/>
      <c r="AA29" s="10">
        <v>17</v>
      </c>
      <c r="AC29" s="1076">
        <f t="shared" si="3"/>
        <v>0</v>
      </c>
      <c r="AD29" s="1078">
        <f t="shared" si="4"/>
        <v>0</v>
      </c>
      <c r="AG29" s="1118">
        <f>Import!C180+1-1</f>
        <v>0</v>
      </c>
      <c r="AH29" s="2" t="s">
        <v>1893</v>
      </c>
    </row>
    <row r="30" spans="1:34" ht="15" customHeight="1">
      <c r="A30" s="7"/>
      <c r="B30" s="7"/>
      <c r="C30" s="248" t="s">
        <v>524</v>
      </c>
      <c r="D30" s="270">
        <f t="shared" si="1"/>
        <v>0</v>
      </c>
      <c r="E30" s="252">
        <v>0.05</v>
      </c>
      <c r="F30" s="268">
        <f t="shared" si="0"/>
        <v>0</v>
      </c>
      <c r="G30" s="258"/>
      <c r="H30" s="1998">
        <f t="shared" si="2"/>
        <v>0</v>
      </c>
      <c r="I30" s="1999"/>
      <c r="J30" s="262"/>
      <c r="K30" s="262"/>
      <c r="L30" s="262"/>
      <c r="M30" s="262"/>
      <c r="N30" s="262"/>
      <c r="O30" s="262"/>
      <c r="P30" s="262"/>
      <c r="Q30" s="262"/>
      <c r="R30" s="262"/>
      <c r="S30" s="262"/>
      <c r="T30" s="262"/>
      <c r="U30" s="263"/>
      <c r="V30" s="304" t="s">
        <v>524</v>
      </c>
      <c r="W30" s="7"/>
      <c r="X30" s="7"/>
      <c r="Y30" s="7"/>
      <c r="Z30" s="7"/>
      <c r="AA30" s="10">
        <v>17</v>
      </c>
      <c r="AC30" s="1076">
        <f t="shared" si="3"/>
        <v>0</v>
      </c>
      <c r="AD30" s="1078">
        <f t="shared" si="4"/>
        <v>0</v>
      </c>
      <c r="AG30" s="1118">
        <f>Import!C181+1-1</f>
        <v>0</v>
      </c>
      <c r="AH30" s="2" t="s">
        <v>527</v>
      </c>
    </row>
    <row r="31" spans="1:34" ht="15" customHeight="1">
      <c r="A31" s="7"/>
      <c r="B31" s="7"/>
      <c r="C31" s="248" t="s">
        <v>525</v>
      </c>
      <c r="D31" s="270">
        <f t="shared" si="1"/>
        <v>0</v>
      </c>
      <c r="E31" s="252">
        <v>0.08</v>
      </c>
      <c r="F31" s="268">
        <f t="shared" si="0"/>
        <v>0</v>
      </c>
      <c r="G31" s="258"/>
      <c r="H31" s="1998">
        <f t="shared" si="2"/>
        <v>0</v>
      </c>
      <c r="I31" s="1999"/>
      <c r="J31" s="262"/>
      <c r="K31" s="262"/>
      <c r="L31" s="262"/>
      <c r="M31" s="262"/>
      <c r="N31" s="262"/>
      <c r="O31" s="262"/>
      <c r="P31" s="262"/>
      <c r="Q31" s="262"/>
      <c r="R31" s="262"/>
      <c r="S31" s="262"/>
      <c r="T31" s="262"/>
      <c r="U31" s="263"/>
      <c r="V31" s="304" t="s">
        <v>525</v>
      </c>
      <c r="W31" s="7"/>
      <c r="X31" s="7"/>
      <c r="Y31" s="7"/>
      <c r="Z31" s="7"/>
      <c r="AA31" s="10">
        <v>17</v>
      </c>
      <c r="AC31" s="1076">
        <f t="shared" si="3"/>
        <v>0</v>
      </c>
      <c r="AD31" s="1078">
        <f t="shared" si="4"/>
        <v>0</v>
      </c>
      <c r="AG31" s="1118">
        <f>Import!C182+1-1</f>
        <v>0</v>
      </c>
      <c r="AH31" s="2" t="s">
        <v>528</v>
      </c>
    </row>
    <row r="32" spans="1:34" ht="15" customHeight="1">
      <c r="A32" s="7"/>
      <c r="B32" s="7"/>
      <c r="C32" s="248" t="s">
        <v>526</v>
      </c>
      <c r="D32" s="270">
        <f t="shared" si="1"/>
        <v>0</v>
      </c>
      <c r="E32" s="252">
        <v>0.1</v>
      </c>
      <c r="F32" s="268">
        <f t="shared" si="0"/>
        <v>0</v>
      </c>
      <c r="G32" s="258"/>
      <c r="H32" s="1998">
        <f t="shared" si="2"/>
        <v>0</v>
      </c>
      <c r="I32" s="1999"/>
      <c r="J32" s="262"/>
      <c r="K32" s="262"/>
      <c r="L32" s="262"/>
      <c r="M32" s="262"/>
      <c r="N32" s="262"/>
      <c r="O32" s="262"/>
      <c r="P32" s="262"/>
      <c r="Q32" s="262"/>
      <c r="R32" s="262"/>
      <c r="S32" s="262"/>
      <c r="T32" s="262"/>
      <c r="U32" s="263"/>
      <c r="V32" s="304" t="s">
        <v>526</v>
      </c>
      <c r="W32" s="7"/>
      <c r="X32" s="7"/>
      <c r="Y32" s="7"/>
      <c r="Z32" s="7"/>
      <c r="AA32" s="10">
        <v>17</v>
      </c>
      <c r="AC32" s="1076">
        <f t="shared" si="3"/>
        <v>0</v>
      </c>
      <c r="AD32" s="1078">
        <f t="shared" si="4"/>
        <v>0</v>
      </c>
      <c r="AG32" s="1118">
        <f>Import!C183+1-1</f>
        <v>0</v>
      </c>
      <c r="AH32" s="2" t="s">
        <v>529</v>
      </c>
    </row>
    <row r="33" spans="1:34" ht="15" customHeight="1">
      <c r="A33" s="7"/>
      <c r="B33" s="7"/>
      <c r="C33" s="34" t="s">
        <v>527</v>
      </c>
      <c r="D33" s="270">
        <f t="shared" si="1"/>
        <v>0</v>
      </c>
      <c r="E33" s="35">
        <v>1.4999999999999999E-2</v>
      </c>
      <c r="F33" s="266">
        <f t="shared" si="0"/>
        <v>0</v>
      </c>
      <c r="G33" s="258"/>
      <c r="H33" s="1996">
        <f t="shared" si="2"/>
        <v>0</v>
      </c>
      <c r="I33" s="1997"/>
      <c r="J33" s="262"/>
      <c r="K33" s="262"/>
      <c r="L33" s="262"/>
      <c r="M33" s="262"/>
      <c r="N33" s="262"/>
      <c r="O33" s="262"/>
      <c r="P33" s="262"/>
      <c r="Q33" s="262"/>
      <c r="R33" s="262"/>
      <c r="S33" s="262"/>
      <c r="T33" s="262"/>
      <c r="U33" s="263"/>
      <c r="V33" s="302" t="s">
        <v>527</v>
      </c>
      <c r="W33" s="7"/>
      <c r="X33" s="7"/>
      <c r="Y33" s="7"/>
      <c r="Z33" s="7"/>
      <c r="AA33" s="2">
        <v>15</v>
      </c>
      <c r="AC33" s="1076">
        <f t="shared" si="3"/>
        <v>0</v>
      </c>
      <c r="AD33" s="1078">
        <f t="shared" si="4"/>
        <v>0</v>
      </c>
      <c r="AG33" s="1118">
        <f>Import!C184+1-1</f>
        <v>0</v>
      </c>
      <c r="AH33" s="2" t="s">
        <v>530</v>
      </c>
    </row>
    <row r="34" spans="1:34" ht="15" customHeight="1">
      <c r="A34" s="7"/>
      <c r="B34" s="7"/>
      <c r="C34" s="34" t="s">
        <v>528</v>
      </c>
      <c r="D34" s="270">
        <f t="shared" si="1"/>
        <v>0</v>
      </c>
      <c r="E34" s="35">
        <v>2.5000000000000001E-3</v>
      </c>
      <c r="F34" s="266">
        <f t="shared" si="0"/>
        <v>0</v>
      </c>
      <c r="G34" s="258"/>
      <c r="H34" s="1996">
        <f t="shared" si="2"/>
        <v>0</v>
      </c>
      <c r="I34" s="1997"/>
      <c r="J34" s="262"/>
      <c r="K34" s="262"/>
      <c r="L34" s="262"/>
      <c r="M34" s="262"/>
      <c r="N34" s="262"/>
      <c r="O34" s="262"/>
      <c r="P34" s="262"/>
      <c r="Q34" s="262"/>
      <c r="R34" s="262"/>
      <c r="S34" s="262"/>
      <c r="T34" s="262"/>
      <c r="U34" s="263"/>
      <c r="V34" s="302" t="s">
        <v>528</v>
      </c>
      <c r="W34" s="7"/>
      <c r="X34" s="7"/>
      <c r="Y34" s="7"/>
      <c r="Z34" s="7"/>
      <c r="AA34" s="2">
        <v>15</v>
      </c>
      <c r="AC34" s="1076">
        <f t="shared" si="3"/>
        <v>0</v>
      </c>
      <c r="AD34" s="1078">
        <f t="shared" si="4"/>
        <v>0</v>
      </c>
      <c r="AG34" s="1118">
        <f>Import!C185+1-1</f>
        <v>0</v>
      </c>
      <c r="AH34" s="2" t="s">
        <v>531</v>
      </c>
    </row>
    <row r="35" spans="1:34" ht="15" customHeight="1">
      <c r="A35" s="7"/>
      <c r="B35" s="7"/>
      <c r="C35" s="34" t="s">
        <v>529</v>
      </c>
      <c r="D35" s="270">
        <f t="shared" si="1"/>
        <v>0</v>
      </c>
      <c r="E35" s="35">
        <v>7.0000000000000001E-3</v>
      </c>
      <c r="F35" s="266">
        <f t="shared" si="0"/>
        <v>0</v>
      </c>
      <c r="G35" s="258"/>
      <c r="H35" s="1996">
        <f t="shared" si="2"/>
        <v>0</v>
      </c>
      <c r="I35" s="1997"/>
      <c r="J35" s="262"/>
      <c r="K35" s="262"/>
      <c r="L35" s="262"/>
      <c r="M35" s="262"/>
      <c r="N35" s="262"/>
      <c r="O35" s="262"/>
      <c r="P35" s="262"/>
      <c r="Q35" s="262"/>
      <c r="R35" s="262"/>
      <c r="S35" s="262"/>
      <c r="T35" s="262"/>
      <c r="U35" s="263"/>
      <c r="V35" s="302" t="s">
        <v>529</v>
      </c>
      <c r="W35" s="7"/>
      <c r="X35" s="7"/>
      <c r="Y35" s="7"/>
      <c r="Z35" s="7"/>
      <c r="AA35" s="2">
        <v>15</v>
      </c>
      <c r="AC35" s="1076">
        <f t="shared" si="3"/>
        <v>0</v>
      </c>
      <c r="AD35" s="1078">
        <f t="shared" si="4"/>
        <v>0</v>
      </c>
      <c r="AG35" s="1118">
        <f>Import!C186+1-1</f>
        <v>0</v>
      </c>
      <c r="AH35" s="2" t="s">
        <v>532</v>
      </c>
    </row>
    <row r="36" spans="1:34" ht="15" customHeight="1">
      <c r="A36" s="7"/>
      <c r="B36" s="7"/>
      <c r="C36" s="34" t="s">
        <v>530</v>
      </c>
      <c r="D36" s="270">
        <f t="shared" si="1"/>
        <v>0</v>
      </c>
      <c r="E36" s="35">
        <v>1E-3</v>
      </c>
      <c r="F36" s="266">
        <f t="shared" si="0"/>
        <v>0</v>
      </c>
      <c r="G36" s="258"/>
      <c r="H36" s="1996">
        <f t="shared" si="2"/>
        <v>0</v>
      </c>
      <c r="I36" s="1997"/>
      <c r="J36" s="262"/>
      <c r="K36" s="262"/>
      <c r="L36" s="262"/>
      <c r="M36" s="262"/>
      <c r="N36" s="262"/>
      <c r="O36" s="262"/>
      <c r="P36" s="262"/>
      <c r="Q36" s="262"/>
      <c r="R36" s="262"/>
      <c r="S36" s="262"/>
      <c r="T36" s="262"/>
      <c r="U36" s="263"/>
      <c r="V36" s="302" t="s">
        <v>530</v>
      </c>
      <c r="W36" s="7"/>
      <c r="X36" s="7"/>
      <c r="Y36" s="7"/>
      <c r="Z36" s="7"/>
      <c r="AA36" s="2">
        <v>15</v>
      </c>
      <c r="AC36" s="1076">
        <f t="shared" si="3"/>
        <v>0</v>
      </c>
      <c r="AD36" s="1078">
        <f t="shared" si="4"/>
        <v>0</v>
      </c>
      <c r="AG36" s="1118">
        <f>Import!C187+1-1</f>
        <v>0</v>
      </c>
      <c r="AH36" s="2" t="s">
        <v>533</v>
      </c>
    </row>
    <row r="37" spans="1:34" ht="15" customHeight="1">
      <c r="A37" s="7"/>
      <c r="B37" s="7"/>
      <c r="C37" s="34" t="s">
        <v>531</v>
      </c>
      <c r="D37" s="270">
        <f t="shared" si="1"/>
        <v>0</v>
      </c>
      <c r="E37" s="35">
        <v>4.0000000000000001E-3</v>
      </c>
      <c r="F37" s="266">
        <f t="shared" si="0"/>
        <v>0</v>
      </c>
      <c r="G37" s="258"/>
      <c r="H37" s="1996">
        <f t="shared" si="2"/>
        <v>0</v>
      </c>
      <c r="I37" s="1997"/>
      <c r="J37" s="262"/>
      <c r="K37" s="262"/>
      <c r="L37" s="262"/>
      <c r="M37" s="262"/>
      <c r="N37" s="262"/>
      <c r="O37" s="262"/>
      <c r="P37" s="262"/>
      <c r="Q37" s="262"/>
      <c r="R37" s="262"/>
      <c r="S37" s="262"/>
      <c r="T37" s="262"/>
      <c r="U37" s="263"/>
      <c r="V37" s="302" t="s">
        <v>531</v>
      </c>
      <c r="W37" s="7"/>
      <c r="X37" s="7"/>
      <c r="Y37" s="7"/>
      <c r="Z37" s="7"/>
      <c r="AA37" s="2">
        <v>21</v>
      </c>
      <c r="AC37" s="1076">
        <f t="shared" si="3"/>
        <v>0</v>
      </c>
      <c r="AD37" s="1078">
        <f t="shared" si="4"/>
        <v>0</v>
      </c>
      <c r="AG37" s="1118">
        <f>Import!C188+1-1</f>
        <v>0</v>
      </c>
      <c r="AH37" s="2" t="s">
        <v>1894</v>
      </c>
    </row>
    <row r="38" spans="1:34" ht="15" customHeight="1">
      <c r="A38" s="7"/>
      <c r="B38" s="7"/>
      <c r="C38" s="34" t="s">
        <v>532</v>
      </c>
      <c r="D38" s="270">
        <f t="shared" si="1"/>
        <v>0</v>
      </c>
      <c r="E38" s="35">
        <v>8.0000000000000002E-3</v>
      </c>
      <c r="F38" s="266">
        <f t="shared" si="0"/>
        <v>0</v>
      </c>
      <c r="G38" s="258"/>
      <c r="H38" s="1996">
        <f t="shared" si="2"/>
        <v>0</v>
      </c>
      <c r="I38" s="1997"/>
      <c r="J38" s="262"/>
      <c r="K38" s="262"/>
      <c r="L38" s="262"/>
      <c r="M38" s="262"/>
      <c r="N38" s="262"/>
      <c r="O38" s="262"/>
      <c r="P38" s="262"/>
      <c r="Q38" s="262"/>
      <c r="R38" s="262"/>
      <c r="S38" s="262"/>
      <c r="T38" s="262"/>
      <c r="U38" s="263"/>
      <c r="V38" s="302" t="s">
        <v>532</v>
      </c>
      <c r="W38" s="7"/>
      <c r="X38" s="7"/>
      <c r="Y38" s="7"/>
      <c r="Z38" s="7"/>
      <c r="AA38" s="2">
        <v>21</v>
      </c>
      <c r="AC38" s="1076">
        <f t="shared" si="3"/>
        <v>0</v>
      </c>
      <c r="AD38" s="1078">
        <f t="shared" si="4"/>
        <v>0</v>
      </c>
      <c r="AG38" s="1118">
        <f>Import!C189+1-1</f>
        <v>0</v>
      </c>
      <c r="AH38" s="2" t="s">
        <v>1895</v>
      </c>
    </row>
    <row r="39" spans="1:34" ht="15" customHeight="1">
      <c r="A39" s="7"/>
      <c r="B39" s="7"/>
      <c r="C39" s="34" t="s">
        <v>533</v>
      </c>
      <c r="D39" s="270">
        <f t="shared" si="1"/>
        <v>0</v>
      </c>
      <c r="E39" s="35">
        <v>2.4E-2</v>
      </c>
      <c r="F39" s="266">
        <f t="shared" si="0"/>
        <v>0</v>
      </c>
      <c r="G39" s="258"/>
      <c r="H39" s="1996">
        <f t="shared" si="2"/>
        <v>0</v>
      </c>
      <c r="I39" s="1997"/>
      <c r="J39" s="262"/>
      <c r="K39" s="262"/>
      <c r="L39" s="262"/>
      <c r="M39" s="262"/>
      <c r="N39" s="262"/>
      <c r="O39" s="262"/>
      <c r="P39" s="262"/>
      <c r="Q39" s="262"/>
      <c r="R39" s="262"/>
      <c r="S39" s="262"/>
      <c r="T39" s="262"/>
      <c r="U39" s="263"/>
      <c r="V39" s="302" t="s">
        <v>533</v>
      </c>
      <c r="W39" s="7"/>
      <c r="X39" s="7"/>
      <c r="Y39" s="7"/>
      <c r="Z39" s="7"/>
      <c r="AA39" s="2">
        <v>21</v>
      </c>
      <c r="AC39" s="1076">
        <f t="shared" si="3"/>
        <v>0</v>
      </c>
      <c r="AD39" s="1078">
        <f t="shared" si="4"/>
        <v>0</v>
      </c>
      <c r="AG39" s="1118">
        <f>Import!C190+1-1</f>
        <v>0</v>
      </c>
      <c r="AH39" s="2" t="s">
        <v>1896</v>
      </c>
    </row>
    <row r="40" spans="1:34" ht="15" customHeight="1">
      <c r="A40" s="7"/>
      <c r="B40" s="7"/>
      <c r="C40" s="34" t="s">
        <v>534</v>
      </c>
      <c r="D40" s="270">
        <f t="shared" si="1"/>
        <v>0</v>
      </c>
      <c r="E40" s="35">
        <v>0.2</v>
      </c>
      <c r="F40" s="266">
        <f t="shared" si="0"/>
        <v>0</v>
      </c>
      <c r="G40" s="258"/>
      <c r="H40" s="1996">
        <f t="shared" si="2"/>
        <v>0</v>
      </c>
      <c r="I40" s="1997"/>
      <c r="J40" s="262"/>
      <c r="K40" s="262"/>
      <c r="L40" s="262"/>
      <c r="M40" s="262"/>
      <c r="N40" s="262"/>
      <c r="O40" s="262"/>
      <c r="P40" s="262"/>
      <c r="Q40" s="262"/>
      <c r="R40" s="262"/>
      <c r="S40" s="262"/>
      <c r="T40" s="262"/>
      <c r="U40" s="263"/>
      <c r="V40" s="302" t="s">
        <v>534</v>
      </c>
      <c r="W40" s="7"/>
      <c r="X40" s="7"/>
      <c r="Y40" s="7"/>
      <c r="Z40" s="7"/>
      <c r="AA40" s="2">
        <v>21</v>
      </c>
      <c r="AC40" s="1076">
        <f t="shared" si="3"/>
        <v>0</v>
      </c>
      <c r="AD40" s="1078">
        <f t="shared" si="4"/>
        <v>0</v>
      </c>
      <c r="AG40" s="1118">
        <f>Import!C191+1-1</f>
        <v>0</v>
      </c>
      <c r="AH40" s="2" t="s">
        <v>534</v>
      </c>
    </row>
    <row r="41" spans="1:34" ht="15" customHeight="1">
      <c r="A41" s="7"/>
      <c r="B41" s="7"/>
      <c r="C41" s="34" t="s">
        <v>535</v>
      </c>
      <c r="D41" s="270">
        <f t="shared" si="1"/>
        <v>0</v>
      </c>
      <c r="E41" s="35">
        <v>3.0000000000000001E-3</v>
      </c>
      <c r="F41" s="266">
        <f t="shared" si="0"/>
        <v>0</v>
      </c>
      <c r="G41" s="258"/>
      <c r="H41" s="1996">
        <f t="shared" si="2"/>
        <v>0</v>
      </c>
      <c r="I41" s="1997"/>
      <c r="J41" s="262"/>
      <c r="K41" s="262"/>
      <c r="L41" s="262"/>
      <c r="M41" s="262"/>
      <c r="N41" s="262"/>
      <c r="O41" s="262"/>
      <c r="P41" s="262"/>
      <c r="Q41" s="262"/>
      <c r="R41" s="262"/>
      <c r="S41" s="262"/>
      <c r="T41" s="262"/>
      <c r="U41" s="263"/>
      <c r="V41" s="302" t="s">
        <v>535</v>
      </c>
      <c r="W41" s="7"/>
      <c r="X41" s="7"/>
      <c r="Y41" s="7"/>
      <c r="Z41" s="7"/>
      <c r="AA41" s="2">
        <v>21</v>
      </c>
      <c r="AC41" s="1076">
        <f t="shared" si="3"/>
        <v>0</v>
      </c>
      <c r="AD41" s="1078">
        <f t="shared" si="4"/>
        <v>0</v>
      </c>
      <c r="AG41" s="1118">
        <f>Import!C192+1-1</f>
        <v>0</v>
      </c>
      <c r="AH41" s="2" t="s">
        <v>535</v>
      </c>
    </row>
    <row r="42" spans="1:34" ht="15" customHeight="1">
      <c r="A42" s="7"/>
      <c r="B42" s="7"/>
      <c r="C42" s="34" t="s">
        <v>536</v>
      </c>
      <c r="D42" s="270">
        <f t="shared" si="1"/>
        <v>0</v>
      </c>
      <c r="E42" s="35">
        <v>2.9999999999999997E-4</v>
      </c>
      <c r="F42" s="266">
        <f t="shared" si="0"/>
        <v>0</v>
      </c>
      <c r="G42" s="258"/>
      <c r="H42" s="1996">
        <f t="shared" si="2"/>
        <v>0</v>
      </c>
      <c r="I42" s="1997"/>
      <c r="J42" s="262"/>
      <c r="K42" s="262"/>
      <c r="L42" s="262"/>
      <c r="M42" s="262"/>
      <c r="N42" s="262"/>
      <c r="O42" s="262"/>
      <c r="P42" s="262"/>
      <c r="Q42" s="262"/>
      <c r="R42" s="262"/>
      <c r="S42" s="262"/>
      <c r="T42" s="262"/>
      <c r="U42" s="263"/>
      <c r="V42" s="302" t="s">
        <v>536</v>
      </c>
      <c r="W42" s="7"/>
      <c r="X42" s="7"/>
      <c r="Y42" s="7"/>
      <c r="Z42" s="7"/>
      <c r="AA42" s="2">
        <v>21</v>
      </c>
      <c r="AC42" s="1076">
        <f t="shared" si="3"/>
        <v>0</v>
      </c>
      <c r="AD42" s="1078">
        <f t="shared" si="4"/>
        <v>0</v>
      </c>
      <c r="AG42" s="1118">
        <f>Import!C193+1-1</f>
        <v>0</v>
      </c>
      <c r="AH42" s="2" t="s">
        <v>536</v>
      </c>
    </row>
    <row r="43" spans="1:34" ht="15" customHeight="1">
      <c r="A43" s="7"/>
      <c r="B43" s="7"/>
      <c r="C43" s="34" t="s">
        <v>537</v>
      </c>
      <c r="D43" s="270">
        <f t="shared" si="1"/>
        <v>0</v>
      </c>
      <c r="E43" s="35">
        <v>2E-3</v>
      </c>
      <c r="F43" s="266">
        <f t="shared" si="0"/>
        <v>0</v>
      </c>
      <c r="G43" s="258"/>
      <c r="H43" s="1996">
        <f t="shared" si="2"/>
        <v>0</v>
      </c>
      <c r="I43" s="1997"/>
      <c r="J43" s="262"/>
      <c r="K43" s="262"/>
      <c r="L43" s="262"/>
      <c r="M43" s="262"/>
      <c r="N43" s="262"/>
      <c r="O43" s="262"/>
      <c r="P43" s="262"/>
      <c r="Q43" s="262"/>
      <c r="R43" s="262"/>
      <c r="S43" s="262"/>
      <c r="T43" s="262"/>
      <c r="U43" s="263"/>
      <c r="V43" s="302" t="s">
        <v>537</v>
      </c>
      <c r="W43" s="7"/>
      <c r="X43" s="7"/>
      <c r="Y43" s="7"/>
      <c r="Z43" s="7"/>
      <c r="AA43" s="2">
        <v>21</v>
      </c>
      <c r="AC43" s="1076">
        <f t="shared" si="3"/>
        <v>0</v>
      </c>
      <c r="AD43" s="1078">
        <f t="shared" si="4"/>
        <v>0</v>
      </c>
      <c r="AG43" s="1118">
        <f>Import!C194+1-1</f>
        <v>0</v>
      </c>
      <c r="AH43" s="2" t="s">
        <v>537</v>
      </c>
    </row>
    <row r="44" spans="1:34" ht="15" customHeight="1">
      <c r="A44" s="7"/>
      <c r="B44" s="7"/>
      <c r="C44" s="34" t="s">
        <v>538</v>
      </c>
      <c r="D44" s="270">
        <f t="shared" si="1"/>
        <v>0</v>
      </c>
      <c r="E44" s="35">
        <v>0.05</v>
      </c>
      <c r="F44" s="266">
        <f t="shared" si="0"/>
        <v>0</v>
      </c>
      <c r="G44" s="258"/>
      <c r="H44" s="1996">
        <f t="shared" si="2"/>
        <v>0</v>
      </c>
      <c r="I44" s="1997"/>
      <c r="J44" s="262"/>
      <c r="K44" s="262"/>
      <c r="L44" s="262"/>
      <c r="M44" s="262"/>
      <c r="N44" s="262"/>
      <c r="O44" s="262"/>
      <c r="P44" s="262"/>
      <c r="Q44" s="262"/>
      <c r="R44" s="262"/>
      <c r="S44" s="262"/>
      <c r="T44" s="262"/>
      <c r="U44" s="263"/>
      <c r="V44" s="302" t="s">
        <v>538</v>
      </c>
      <c r="W44" s="7"/>
      <c r="X44" s="7"/>
      <c r="Y44" s="7"/>
      <c r="Z44" s="7"/>
      <c r="AA44" s="2">
        <v>17</v>
      </c>
      <c r="AC44" s="1076">
        <f t="shared" si="3"/>
        <v>0</v>
      </c>
      <c r="AD44" s="1078">
        <f t="shared" si="4"/>
        <v>0</v>
      </c>
      <c r="AG44" s="1118">
        <f>Import!C195+1-1</f>
        <v>0</v>
      </c>
      <c r="AH44" s="2" t="s">
        <v>538</v>
      </c>
    </row>
    <row r="45" spans="1:34" ht="15" customHeight="1">
      <c r="A45" s="7"/>
      <c r="B45" s="7"/>
      <c r="C45" s="34" t="s">
        <v>539</v>
      </c>
      <c r="D45" s="270">
        <f t="shared" si="1"/>
        <v>0</v>
      </c>
      <c r="E45" s="35">
        <v>7.0000000000000001E-3</v>
      </c>
      <c r="F45" s="266">
        <f t="shared" si="0"/>
        <v>0</v>
      </c>
      <c r="G45" s="258"/>
      <c r="H45" s="1996">
        <f t="shared" si="2"/>
        <v>0</v>
      </c>
      <c r="I45" s="1997"/>
      <c r="J45" s="262"/>
      <c r="K45" s="262"/>
      <c r="L45" s="262"/>
      <c r="M45" s="262"/>
      <c r="N45" s="262"/>
      <c r="O45" s="262"/>
      <c r="P45" s="262"/>
      <c r="Q45" s="262"/>
      <c r="R45" s="262"/>
      <c r="S45" s="262"/>
      <c r="T45" s="262"/>
      <c r="U45" s="263"/>
      <c r="V45" s="302" t="s">
        <v>539</v>
      </c>
      <c r="W45" s="7"/>
      <c r="X45" s="7"/>
      <c r="Y45" s="7"/>
      <c r="Z45" s="7"/>
      <c r="AA45" s="2">
        <v>15</v>
      </c>
      <c r="AC45" s="1076">
        <f t="shared" si="3"/>
        <v>0</v>
      </c>
      <c r="AD45" s="1078">
        <f t="shared" si="4"/>
        <v>0</v>
      </c>
      <c r="AG45" s="1118">
        <f>Import!C196+1-1</f>
        <v>0</v>
      </c>
      <c r="AH45" s="2" t="s">
        <v>539</v>
      </c>
    </row>
    <row r="46" spans="1:34" ht="26.25" customHeight="1">
      <c r="A46" s="7"/>
      <c r="B46" s="7"/>
      <c r="C46" s="36" t="s">
        <v>183</v>
      </c>
      <c r="D46" s="39">
        <f>IF(D68&gt;0,D68&amp;" szt. / "&amp;E68&amp;" kg.",)</f>
        <v>0</v>
      </c>
      <c r="E46" s="37">
        <v>1</v>
      </c>
      <c r="F46" s="269">
        <f>H68</f>
        <v>0</v>
      </c>
      <c r="G46" s="259"/>
      <c r="H46" s="7"/>
      <c r="I46" s="7"/>
      <c r="J46" s="7"/>
      <c r="K46" s="7"/>
      <c r="L46" s="7"/>
      <c r="M46" s="7"/>
      <c r="N46" s="7"/>
      <c r="O46" s="7"/>
      <c r="P46" s="7"/>
      <c r="Q46" s="7"/>
      <c r="R46" s="7"/>
      <c r="S46" s="7"/>
      <c r="T46" s="7"/>
      <c r="U46" s="7"/>
      <c r="V46" s="7"/>
      <c r="W46" s="7"/>
      <c r="X46" s="7"/>
      <c r="Y46" s="7"/>
      <c r="Z46" s="7"/>
      <c r="AB46" s="2" t="s">
        <v>294</v>
      </c>
      <c r="AC46" s="1077">
        <f>SUM(AC7:AC45)</f>
        <v>0</v>
      </c>
      <c r="AD46" s="1079">
        <f>SUM(AD7:AD45)</f>
        <v>0</v>
      </c>
      <c r="AE46" s="308">
        <f>ROUND(AD46,0)</f>
        <v>0</v>
      </c>
      <c r="AF46" s="308" t="s">
        <v>913</v>
      </c>
      <c r="AG46" s="1118">
        <f>Import!C197+1-1</f>
        <v>0</v>
      </c>
      <c r="AH46" s="2" t="s">
        <v>1897</v>
      </c>
    </row>
    <row r="47" spans="1:34" ht="16.5" customHeight="1">
      <c r="A47" s="7"/>
      <c r="B47" s="7"/>
      <c r="C47" s="2011"/>
      <c r="D47" s="7"/>
      <c r="E47" s="29" t="s">
        <v>540</v>
      </c>
      <c r="F47" s="377">
        <f>SUM(F7:F46)</f>
        <v>0</v>
      </c>
      <c r="G47" s="256"/>
      <c r="H47" s="7"/>
      <c r="I47" s="7"/>
      <c r="J47" s="7"/>
      <c r="K47" s="7"/>
      <c r="L47" s="7"/>
      <c r="M47" s="7"/>
      <c r="N47" s="7"/>
      <c r="O47" s="7"/>
      <c r="P47" s="7"/>
      <c r="Q47" s="7"/>
      <c r="R47" s="7"/>
      <c r="S47" s="7"/>
      <c r="T47" s="7"/>
      <c r="U47" s="7"/>
      <c r="V47" s="7"/>
      <c r="W47" s="7"/>
      <c r="X47" s="7"/>
      <c r="Y47" s="7"/>
      <c r="Z47" s="7"/>
    </row>
    <row r="48" spans="1:34" ht="38.25">
      <c r="A48" s="7"/>
      <c r="B48" s="7"/>
      <c r="C48" s="2012"/>
      <c r="D48" s="7"/>
      <c r="E48" s="368" t="s">
        <v>541</v>
      </c>
      <c r="F48" s="377">
        <f>IF('Og s5'!F32=0,0,SUM(F7:F46)/'Og s5'!F32)</f>
        <v>0</v>
      </c>
      <c r="G48" s="260"/>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1"/>
      <c r="H49" s="7"/>
      <c r="I49" s="7"/>
      <c r="J49" s="7"/>
      <c r="K49" s="7"/>
      <c r="L49" s="7"/>
      <c r="M49" s="7"/>
      <c r="N49" s="7"/>
      <c r="O49" s="7"/>
      <c r="P49" s="7"/>
      <c r="Q49" s="7"/>
      <c r="R49" s="7"/>
      <c r="S49" s="7"/>
      <c r="T49" s="7"/>
      <c r="U49" s="7"/>
      <c r="V49" s="7"/>
      <c r="W49" s="7"/>
      <c r="X49" s="7"/>
      <c r="Y49" s="7"/>
      <c r="Z49" s="7"/>
    </row>
    <row r="50" spans="1:26" ht="31.5" customHeight="1">
      <c r="A50" s="7"/>
      <c r="B50" s="7"/>
      <c r="C50" s="2009" t="s">
        <v>856</v>
      </c>
      <c r="D50" s="2009"/>
      <c r="E50" s="2009"/>
      <c r="F50" s="2009"/>
      <c r="G50" s="261"/>
      <c r="H50" s="376"/>
      <c r="I50" s="7"/>
      <c r="J50" s="7"/>
      <c r="K50" s="7"/>
      <c r="L50" s="7"/>
      <c r="M50" s="7"/>
      <c r="N50" s="7"/>
      <c r="O50" s="7"/>
      <c r="P50" s="7"/>
      <c r="Q50" s="7"/>
      <c r="R50" s="7"/>
      <c r="S50" s="7"/>
      <c r="T50" s="7"/>
      <c r="U50" s="7"/>
      <c r="V50" s="7"/>
      <c r="W50" s="7"/>
      <c r="X50" s="7"/>
      <c r="Y50" s="7"/>
      <c r="Z50" s="7"/>
    </row>
    <row r="51" spans="1:26">
      <c r="A51" s="7"/>
      <c r="B51" s="7"/>
      <c r="C51" s="7"/>
      <c r="D51" s="7"/>
      <c r="E51" s="7"/>
      <c r="F51" s="7"/>
      <c r="G51" s="1"/>
      <c r="H51" s="7"/>
      <c r="I51" s="7"/>
      <c r="J51" s="7"/>
      <c r="K51" s="7"/>
      <c r="L51" s="7"/>
      <c r="M51" s="7"/>
      <c r="N51" s="7"/>
      <c r="O51" s="7"/>
      <c r="P51" s="7"/>
      <c r="Q51" s="7"/>
      <c r="R51" s="7"/>
      <c r="S51" s="7"/>
      <c r="T51" s="7"/>
      <c r="U51" s="7"/>
      <c r="V51" s="7"/>
      <c r="W51" s="7"/>
      <c r="X51" s="7"/>
      <c r="Y51" s="7"/>
      <c r="Z51" s="7"/>
    </row>
    <row r="52" spans="1:26">
      <c r="A52" s="7"/>
      <c r="B52" s="7"/>
      <c r="C52" s="47"/>
      <c r="D52" s="47"/>
      <c r="E52" s="47"/>
      <c r="F52" s="47"/>
      <c r="G52" s="16"/>
      <c r="H52" s="47"/>
      <c r="I52" s="47"/>
      <c r="J52" s="7"/>
      <c r="K52" s="7"/>
      <c r="L52" s="7"/>
      <c r="M52" s="7"/>
      <c r="N52" s="7"/>
      <c r="O52" s="7"/>
      <c r="P52" s="7"/>
      <c r="Q52" s="7"/>
      <c r="R52" s="7"/>
      <c r="S52" s="7"/>
      <c r="T52" s="7"/>
      <c r="U52" s="7"/>
      <c r="V52" s="7"/>
      <c r="W52" s="7"/>
      <c r="X52" s="7"/>
      <c r="Y52" s="7"/>
      <c r="Z52" s="7"/>
    </row>
    <row r="53" spans="1:26">
      <c r="A53" s="7"/>
      <c r="B53" s="7"/>
      <c r="C53" s="47"/>
      <c r="D53" s="2005" t="s">
        <v>464</v>
      </c>
      <c r="E53" s="2005" t="s">
        <v>463</v>
      </c>
      <c r="F53" s="47"/>
      <c r="G53" s="16"/>
      <c r="H53" s="47"/>
      <c r="I53" s="47"/>
      <c r="J53" s="7"/>
      <c r="K53" s="7"/>
      <c r="L53" s="7"/>
      <c r="M53" s="7"/>
      <c r="N53" s="7"/>
      <c r="O53" s="7"/>
      <c r="P53" s="7"/>
      <c r="Q53" s="7"/>
      <c r="R53" s="7"/>
      <c r="S53" s="7"/>
      <c r="T53" s="7"/>
      <c r="U53" s="7"/>
      <c r="V53" s="7"/>
      <c r="W53" s="7"/>
      <c r="X53" s="7"/>
      <c r="Y53" s="7"/>
      <c r="Z53" s="7"/>
    </row>
    <row r="54" spans="1:26">
      <c r="A54" s="7"/>
      <c r="B54" s="7"/>
      <c r="C54" s="47"/>
      <c r="D54" s="2005"/>
      <c r="E54" s="2005"/>
      <c r="F54" s="47"/>
      <c r="G54" s="16"/>
      <c r="H54" s="47"/>
      <c r="I54" s="47"/>
      <c r="J54" s="7"/>
      <c r="K54" s="7"/>
      <c r="L54" s="7"/>
      <c r="M54" s="7"/>
      <c r="N54" s="7"/>
      <c r="O54" s="7"/>
      <c r="P54" s="7"/>
      <c r="Q54" s="7"/>
      <c r="R54" s="7"/>
      <c r="S54" s="7"/>
      <c r="T54" s="7"/>
      <c r="U54" s="7"/>
      <c r="V54" s="7"/>
      <c r="W54" s="7"/>
      <c r="X54" s="7"/>
      <c r="Y54" s="7"/>
      <c r="Z54" s="7"/>
    </row>
    <row r="55" spans="1:26">
      <c r="A55" s="7"/>
      <c r="B55" s="7"/>
      <c r="C55" s="47"/>
      <c r="D55" s="2005"/>
      <c r="E55" s="2005"/>
      <c r="F55" s="47"/>
      <c r="G55" s="16"/>
      <c r="H55" s="47"/>
      <c r="I55" s="47"/>
      <c r="J55" s="7"/>
      <c r="K55" s="7"/>
      <c r="L55" s="7"/>
      <c r="M55" s="7"/>
      <c r="N55" s="7"/>
      <c r="O55" s="7"/>
      <c r="P55" s="7"/>
      <c r="Q55" s="7"/>
      <c r="R55" s="7"/>
      <c r="S55" s="7"/>
      <c r="T55" s="7"/>
      <c r="U55" s="7"/>
      <c r="V55" s="7"/>
      <c r="W55" s="7"/>
      <c r="X55" s="7"/>
      <c r="Y55" s="7"/>
      <c r="Z55" s="7"/>
    </row>
    <row r="56" spans="1:26">
      <c r="A56" s="7"/>
      <c r="B56" s="7"/>
      <c r="C56" s="47"/>
      <c r="D56" s="2005"/>
      <c r="E56" s="2005"/>
      <c r="F56" s="47"/>
      <c r="G56" s="16"/>
      <c r="H56" s="47"/>
      <c r="I56" s="47"/>
      <c r="J56" s="7"/>
      <c r="K56" s="7"/>
      <c r="L56" s="7"/>
      <c r="M56" s="7"/>
      <c r="N56" s="7"/>
      <c r="O56" s="7"/>
      <c r="P56" s="7"/>
      <c r="Q56" s="7"/>
      <c r="R56" s="7"/>
      <c r="S56" s="7"/>
      <c r="T56" s="7"/>
      <c r="U56" s="7"/>
      <c r="V56" s="7"/>
      <c r="W56" s="7"/>
      <c r="X56" s="7"/>
      <c r="Y56" s="7"/>
      <c r="Z56" s="7"/>
    </row>
    <row r="57" spans="1:26">
      <c r="A57" s="7"/>
      <c r="B57" s="7"/>
      <c r="C57" s="47"/>
      <c r="D57" s="2005"/>
      <c r="E57" s="2005"/>
      <c r="F57" s="47"/>
      <c r="G57" s="16"/>
      <c r="H57" s="47"/>
      <c r="I57" s="47"/>
      <c r="J57" s="7"/>
      <c r="K57" s="7"/>
      <c r="L57" s="7"/>
      <c r="M57" s="7"/>
      <c r="N57" s="7"/>
      <c r="O57" s="7"/>
      <c r="P57" s="7"/>
      <c r="Q57" s="7"/>
      <c r="R57" s="7"/>
      <c r="S57" s="7"/>
      <c r="T57" s="7"/>
      <c r="U57" s="7"/>
      <c r="V57" s="7"/>
      <c r="W57" s="7"/>
      <c r="X57" s="7"/>
      <c r="Y57" s="7"/>
      <c r="Z57" s="7"/>
    </row>
    <row r="58" spans="1:26">
      <c r="A58" s="7"/>
      <c r="B58" s="7"/>
      <c r="C58" s="47"/>
      <c r="D58" s="2005"/>
      <c r="E58" s="2005"/>
      <c r="F58" s="47"/>
      <c r="G58" s="16"/>
      <c r="H58" s="47"/>
      <c r="I58" s="47"/>
      <c r="J58" s="7"/>
      <c r="K58" s="7"/>
      <c r="L58" s="7"/>
      <c r="M58" s="7"/>
      <c r="N58" s="7"/>
      <c r="O58" s="7"/>
      <c r="P58" s="7"/>
      <c r="Q58" s="7"/>
      <c r="R58" s="7"/>
      <c r="S58" s="7"/>
      <c r="T58" s="7"/>
      <c r="U58" s="7"/>
      <c r="V58" s="7"/>
      <c r="W58" s="7"/>
      <c r="X58" s="7"/>
      <c r="Y58" s="7"/>
      <c r="Z58" s="7"/>
    </row>
    <row r="59" spans="1:26">
      <c r="A59" s="7"/>
      <c r="B59" s="7"/>
      <c r="C59" s="47"/>
      <c r="D59" s="2005"/>
      <c r="E59" s="2005"/>
      <c r="F59" s="47"/>
      <c r="G59" s="16"/>
      <c r="H59" s="47"/>
      <c r="I59" s="47"/>
      <c r="J59" s="7"/>
      <c r="K59" s="7"/>
      <c r="L59" s="7"/>
      <c r="M59" s="7"/>
      <c r="N59" s="7"/>
      <c r="O59" s="7"/>
      <c r="P59" s="7"/>
      <c r="Q59" s="7"/>
      <c r="R59" s="7"/>
      <c r="S59" s="7"/>
      <c r="T59" s="7"/>
      <c r="U59" s="7"/>
      <c r="V59" s="7"/>
      <c r="W59" s="7"/>
      <c r="X59" s="7"/>
      <c r="Y59" s="7"/>
      <c r="Z59" s="7"/>
    </row>
    <row r="60" spans="1:26">
      <c r="A60" s="7"/>
      <c r="B60" s="7"/>
      <c r="C60" s="47"/>
      <c r="D60" s="2005"/>
      <c r="E60" s="2005"/>
      <c r="F60" s="47"/>
      <c r="G60" s="16"/>
      <c r="H60" s="47"/>
      <c r="I60" s="47"/>
      <c r="J60" s="7"/>
      <c r="K60" s="7"/>
      <c r="L60" s="7"/>
      <c r="M60" s="7"/>
      <c r="N60" s="7"/>
      <c r="O60" s="7"/>
      <c r="P60" s="7"/>
      <c r="Q60" s="7"/>
      <c r="R60" s="7"/>
      <c r="S60" s="7"/>
      <c r="T60" s="7"/>
      <c r="U60" s="7"/>
      <c r="V60" s="7"/>
      <c r="W60" s="7"/>
      <c r="X60" s="7"/>
      <c r="Y60" s="7"/>
      <c r="Z60" s="7"/>
    </row>
    <row r="61" spans="1:26">
      <c r="A61" s="7"/>
      <c r="B61" s="7"/>
      <c r="C61" s="47"/>
      <c r="D61" s="2005"/>
      <c r="E61" s="2005"/>
      <c r="F61" s="47"/>
      <c r="G61" s="16"/>
      <c r="H61" s="47"/>
      <c r="I61" s="47"/>
      <c r="J61" s="7"/>
      <c r="K61" s="7"/>
      <c r="L61" s="7"/>
      <c r="M61" s="7"/>
      <c r="N61" s="7"/>
      <c r="O61" s="7"/>
      <c r="P61" s="7"/>
      <c r="Q61" s="7"/>
      <c r="R61" s="7"/>
      <c r="S61" s="7"/>
      <c r="T61" s="7"/>
      <c r="U61" s="7"/>
      <c r="V61" s="7"/>
      <c r="W61" s="7"/>
      <c r="X61" s="7"/>
      <c r="Y61" s="7"/>
      <c r="Z61" s="7"/>
    </row>
    <row r="62" spans="1:26">
      <c r="A62" s="7"/>
      <c r="B62" s="7"/>
      <c r="C62" s="47"/>
      <c r="D62" s="2005"/>
      <c r="E62" s="2005"/>
      <c r="F62" s="47"/>
      <c r="G62" s="16"/>
      <c r="H62" s="47"/>
      <c r="I62" s="47"/>
      <c r="J62" s="7"/>
      <c r="K62" s="7"/>
      <c r="L62" s="7"/>
      <c r="M62" s="7"/>
      <c r="N62" s="7"/>
      <c r="O62" s="7"/>
      <c r="P62" s="7"/>
      <c r="Q62" s="7"/>
      <c r="R62" s="7"/>
      <c r="S62" s="7"/>
      <c r="T62" s="7"/>
      <c r="U62" s="7"/>
      <c r="V62" s="7"/>
      <c r="W62" s="7"/>
      <c r="X62" s="7"/>
      <c r="Y62" s="7"/>
      <c r="Z62" s="7"/>
    </row>
    <row r="63" spans="1:26">
      <c r="A63" s="7"/>
      <c r="B63" s="7"/>
      <c r="C63" s="47"/>
      <c r="D63" s="2005"/>
      <c r="E63" s="2005"/>
      <c r="F63" s="47"/>
      <c r="G63" s="16"/>
      <c r="H63" s="47"/>
      <c r="I63" s="47"/>
      <c r="J63" s="7"/>
      <c r="K63" s="7"/>
      <c r="L63" s="7"/>
      <c r="M63" s="7"/>
      <c r="N63" s="7"/>
      <c r="O63" s="7"/>
      <c r="P63" s="7"/>
      <c r="Q63" s="7"/>
      <c r="R63" s="7"/>
      <c r="S63" s="7"/>
      <c r="T63" s="7"/>
      <c r="U63" s="7"/>
      <c r="V63" s="7"/>
      <c r="W63" s="7"/>
      <c r="X63" s="7"/>
      <c r="Y63" s="7"/>
      <c r="Z63" s="7"/>
    </row>
    <row r="64" spans="1:26">
      <c r="A64" s="7"/>
      <c r="B64" s="7"/>
      <c r="C64" s="47"/>
      <c r="D64" s="2005"/>
      <c r="E64" s="2005"/>
      <c r="F64" s="47"/>
      <c r="G64" s="16"/>
      <c r="H64" s="47"/>
      <c r="I64" s="47"/>
      <c r="J64" s="7"/>
      <c r="K64" s="7"/>
      <c r="L64" s="7"/>
      <c r="M64" s="7"/>
      <c r="N64" s="7"/>
      <c r="O64" s="7"/>
      <c r="P64" s="7"/>
      <c r="Q64" s="7"/>
      <c r="R64" s="7"/>
      <c r="S64" s="7"/>
      <c r="T64" s="7"/>
      <c r="U64" s="7"/>
      <c r="V64" s="7"/>
      <c r="W64" s="7"/>
      <c r="X64" s="7"/>
      <c r="Y64" s="7"/>
      <c r="Z64" s="7"/>
    </row>
    <row r="65" spans="1:26">
      <c r="A65" s="7"/>
      <c r="B65" s="7"/>
      <c r="C65" s="47"/>
      <c r="D65" s="2005"/>
      <c r="E65" s="2005"/>
      <c r="F65" s="47"/>
      <c r="G65" s="16"/>
      <c r="H65" s="47"/>
      <c r="I65" s="47"/>
      <c r="J65" s="7"/>
      <c r="K65" s="7"/>
      <c r="L65" s="7"/>
      <c r="M65" s="7"/>
      <c r="N65" s="7"/>
      <c r="O65" s="7"/>
      <c r="P65" s="7"/>
      <c r="Q65" s="7"/>
      <c r="R65" s="7"/>
      <c r="S65" s="7"/>
      <c r="T65" s="7"/>
      <c r="U65" s="7"/>
      <c r="V65" s="7"/>
      <c r="W65" s="7"/>
      <c r="X65" s="7"/>
      <c r="Y65" s="7"/>
      <c r="Z65" s="7"/>
    </row>
    <row r="66" spans="1:26">
      <c r="A66" s="7"/>
      <c r="B66" s="7"/>
      <c r="C66" s="47"/>
      <c r="D66" s="2005"/>
      <c r="E66" s="2005"/>
      <c r="F66" s="47"/>
      <c r="G66" s="30"/>
      <c r="H66" s="30"/>
      <c r="I66" s="11"/>
      <c r="J66" s="11"/>
      <c r="K66" s="30"/>
      <c r="L66" s="11"/>
      <c r="M66" s="7"/>
      <c r="N66" s="7"/>
      <c r="O66" s="7"/>
      <c r="P66" s="7"/>
      <c r="Q66" s="7"/>
      <c r="R66" s="7"/>
      <c r="S66" s="7"/>
      <c r="T66" s="7"/>
      <c r="U66" s="7"/>
      <c r="V66" s="7"/>
      <c r="W66" s="7"/>
      <c r="X66" s="7"/>
      <c r="Y66" s="7"/>
      <c r="Z66" s="7"/>
    </row>
    <row r="67" spans="1:26">
      <c r="A67" s="7"/>
      <c r="B67" s="7"/>
      <c r="C67" s="47"/>
      <c r="D67" s="2005"/>
      <c r="E67" s="2005"/>
      <c r="F67" s="47"/>
      <c r="G67" s="30"/>
      <c r="H67" s="30"/>
      <c r="I67" s="11"/>
      <c r="J67" s="11"/>
      <c r="K67" s="30"/>
      <c r="L67" s="11"/>
      <c r="M67" s="7"/>
      <c r="N67" s="7"/>
      <c r="O67" s="7"/>
      <c r="P67" s="7"/>
      <c r="Q67" s="7"/>
      <c r="R67" s="7"/>
      <c r="S67" s="7"/>
      <c r="T67" s="7"/>
      <c r="U67" s="7"/>
      <c r="V67" s="7"/>
      <c r="W67" s="7"/>
      <c r="X67" s="7"/>
      <c r="Y67" s="7"/>
      <c r="Z67" s="7"/>
    </row>
    <row r="68" spans="1:26" ht="27" customHeight="1" thickBot="1">
      <c r="A68" s="7"/>
      <c r="B68" s="7"/>
      <c r="C68" s="47"/>
      <c r="D68" s="279"/>
      <c r="E68" s="280"/>
      <c r="F68" s="371">
        <f>E68*0.001*2</f>
        <v>0</v>
      </c>
      <c r="G68" s="244"/>
      <c r="H68" s="2001">
        <f>D68*F68</f>
        <v>0</v>
      </c>
      <c r="I68" s="2002"/>
      <c r="J68" s="2003"/>
      <c r="K68" s="31" t="s">
        <v>465</v>
      </c>
      <c r="L68" s="11"/>
      <c r="M68" s="7"/>
      <c r="N68" s="7"/>
      <c r="O68" s="7"/>
      <c r="P68" s="7"/>
      <c r="Q68" s="7"/>
      <c r="R68" s="7"/>
      <c r="S68" s="7"/>
      <c r="T68" s="7"/>
      <c r="U68" s="7"/>
      <c r="V68" s="7"/>
      <c r="W68" s="7"/>
      <c r="X68" s="7"/>
      <c r="Y68" s="7"/>
      <c r="Z68" s="7"/>
    </row>
    <row r="69" spans="1:26">
      <c r="A69" s="7"/>
      <c r="B69" s="7"/>
      <c r="C69" s="369" t="s">
        <v>1071</v>
      </c>
      <c r="D69" s="369">
        <v>10</v>
      </c>
      <c r="E69" s="374">
        <v>1</v>
      </c>
      <c r="F69" s="372">
        <f>E69*0.001*2</f>
        <v>2E-3</v>
      </c>
      <c r="G69" s="38"/>
      <c r="H69" s="2004">
        <f>D69*F69</f>
        <v>0.02</v>
      </c>
      <c r="I69" s="2004"/>
      <c r="J69" s="2004"/>
      <c r="K69" s="30"/>
      <c r="L69" s="11"/>
      <c r="M69" s="7"/>
      <c r="N69" s="7"/>
      <c r="O69" s="7"/>
      <c r="P69" s="7"/>
      <c r="Q69" s="7"/>
      <c r="R69" s="7"/>
      <c r="S69" s="7"/>
      <c r="T69" s="7"/>
      <c r="U69" s="7"/>
      <c r="V69" s="7"/>
      <c r="W69" s="7"/>
      <c r="X69" s="7"/>
      <c r="Y69" s="7"/>
      <c r="Z69" s="7"/>
    </row>
    <row r="70" spans="1:26">
      <c r="A70" s="7"/>
      <c r="B70" s="7"/>
      <c r="C70" s="370" t="s">
        <v>1072</v>
      </c>
      <c r="D70" s="370">
        <v>1</v>
      </c>
      <c r="E70" s="375">
        <v>5000</v>
      </c>
      <c r="F70" s="373">
        <f>E70*0.001*2</f>
        <v>10</v>
      </c>
      <c r="G70" s="32"/>
      <c r="H70" s="2000">
        <f>D70*F70</f>
        <v>10</v>
      </c>
      <c r="I70" s="2000"/>
      <c r="J70" s="2000"/>
      <c r="K70" s="30"/>
      <c r="L70" s="11"/>
      <c r="M70" s="7"/>
      <c r="N70" s="7"/>
      <c r="O70" s="7"/>
      <c r="P70" s="7"/>
      <c r="Q70" s="7"/>
      <c r="R70" s="7"/>
      <c r="S70" s="7"/>
      <c r="T70" s="7"/>
      <c r="U70" s="7"/>
      <c r="V70" s="7"/>
      <c r="W70" s="7"/>
      <c r="X70" s="7"/>
      <c r="Y70" s="7"/>
      <c r="Z70" s="7"/>
    </row>
    <row r="71" spans="1:26">
      <c r="A71" s="7"/>
      <c r="B71" s="7"/>
      <c r="C71" s="7"/>
      <c r="D71" s="7"/>
      <c r="E71" s="7"/>
      <c r="F71" s="7"/>
      <c r="G71" s="1"/>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1"/>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1"/>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1"/>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1"/>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1"/>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1"/>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1"/>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1"/>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1"/>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1"/>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1"/>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1"/>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1"/>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1"/>
      <c r="H85" s="7"/>
      <c r="I85" s="7"/>
      <c r="J85" s="7"/>
      <c r="K85" s="7"/>
      <c r="L85" s="7"/>
      <c r="M85" s="7"/>
      <c r="N85" s="7"/>
      <c r="O85" s="7"/>
      <c r="P85" s="7"/>
      <c r="Q85" s="7"/>
      <c r="R85" s="7"/>
      <c r="S85" s="7"/>
      <c r="T85" s="7"/>
      <c r="U85" s="7"/>
      <c r="V85" s="7"/>
      <c r="W85" s="7"/>
      <c r="X85" s="7"/>
      <c r="Y85" s="7"/>
      <c r="Z85" s="7"/>
    </row>
  </sheetData>
  <sheetProtection sheet="1" objects="1" scenarios="1" formatCells="0" formatRows="0" autoFilter="0"/>
  <mergeCells count="64">
    <mergeCell ref="D53:D67"/>
    <mergeCell ref="E53:E67"/>
    <mergeCell ref="C1:F1"/>
    <mergeCell ref="C3:F3"/>
    <mergeCell ref="C50:F50"/>
    <mergeCell ref="B2:F2"/>
    <mergeCell ref="C47:C48"/>
    <mergeCell ref="H42:I42"/>
    <mergeCell ref="H41:I41"/>
    <mergeCell ref="H40:I40"/>
    <mergeCell ref="H22:I22"/>
    <mergeCell ref="H23:I23"/>
    <mergeCell ref="H39:I39"/>
    <mergeCell ref="H31:I31"/>
    <mergeCell ref="H28:I28"/>
    <mergeCell ref="H24:I24"/>
    <mergeCell ref="H29:I29"/>
    <mergeCell ref="H16:I16"/>
    <mergeCell ref="H21:I21"/>
    <mergeCell ref="H70:J70"/>
    <mergeCell ref="H44:I44"/>
    <mergeCell ref="H45:I45"/>
    <mergeCell ref="H68:J68"/>
    <mergeCell ref="H69:J69"/>
    <mergeCell ref="H43:I43"/>
    <mergeCell ref="H37:I37"/>
    <mergeCell ref="H38:I38"/>
    <mergeCell ref="H19:I19"/>
    <mergeCell ref="H26:I26"/>
    <mergeCell ref="H20:I20"/>
    <mergeCell ref="H36:I36"/>
    <mergeCell ref="H34:I34"/>
    <mergeCell ref="H35:I35"/>
    <mergeCell ref="H27:I27"/>
    <mergeCell ref="H32:I32"/>
    <mergeCell ref="H33:I33"/>
    <mergeCell ref="H30:I30"/>
    <mergeCell ref="J3:U3"/>
    <mergeCell ref="H18:I18"/>
    <mergeCell ref="S5:S6"/>
    <mergeCell ref="L5:L6"/>
    <mergeCell ref="M5:M6"/>
    <mergeCell ref="H15:I15"/>
    <mergeCell ref="H17:I17"/>
    <mergeCell ref="N5:N6"/>
    <mergeCell ref="J4:U4"/>
    <mergeCell ref="H8:I8"/>
    <mergeCell ref="H25:I25"/>
    <mergeCell ref="Q5:Q6"/>
    <mergeCell ref="R5:R6"/>
    <mergeCell ref="O5:O6"/>
    <mergeCell ref="H11:I11"/>
    <mergeCell ref="P5:P6"/>
    <mergeCell ref="K5:K6"/>
    <mergeCell ref="H7:I7"/>
    <mergeCell ref="H5:I6"/>
    <mergeCell ref="H9:I9"/>
    <mergeCell ref="H14:I14"/>
    <mergeCell ref="U5:U6"/>
    <mergeCell ref="T5:T6"/>
    <mergeCell ref="H10:I10"/>
    <mergeCell ref="J5:J6"/>
    <mergeCell ref="H12:I12"/>
    <mergeCell ref="H13:I13"/>
  </mergeCells>
  <phoneticPr fontId="8" type="noConversion"/>
  <dataValidations count="4">
    <dataValidation type="whole" allowBlank="1" showErrorMessage="1" errorTitle="Plan Rolnośrodowiskowy" error="Podaj zwierzęta w pełnych sztukach. Nie dziel ich na części." sqref="D68">
      <formula1>0</formula1>
      <formula2>9999</formula2>
    </dataValidation>
    <dataValidation type="decimal" allowBlank="1" showErrorMessage="1" errorTitle="Plan Rolnośrodowiskowy" error="Wpisz masę ciała zwierzęcia w kg." sqref="E68">
      <formula1>0</formula1>
      <formula2>99999</formula2>
    </dataValidation>
    <dataValidation type="decimal" allowBlank="1" showInputMessage="1" showErrorMessage="1" errorTitle="Plan Rolnośrodowiskowy" error="Wpisz liczbę." prompt="Lepiej wpisać ilość zwierząt w kolejnych miesiącach - tabela po prawej." sqref="D7:D45">
      <formula1>0</formula1>
      <formula2>999999999999</formula2>
    </dataValidation>
    <dataValidation type="decimal" allowBlank="1" showErrorMessage="1" errorTitle="Plan Rolnośrodowiskowy" error="Wpisz  liczbę zwierząt." sqref="J7:U45">
      <formula1>0</formula1>
      <formula2>9999999999999990</formula2>
    </dataValidation>
  </dataValidations>
  <hyperlinks>
    <hyperlink ref="D46" location="'Og s6'!D68" tooltip="Kliknij!" display="'Og s6'!D68"/>
  </hyperlink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6.xml><?xml version="1.0" encoding="utf-8"?>
<worksheet xmlns="http://schemas.openxmlformats.org/spreadsheetml/2006/main" xmlns:r="http://schemas.openxmlformats.org/officeDocument/2006/relationships">
  <sheetPr>
    <tabColor indexed="10"/>
  </sheetPr>
  <dimension ref="A1:BG36"/>
  <sheetViews>
    <sheetView showGridLines="0" zoomScaleNormal="100" workbookViewId="0">
      <selection activeCell="C38" sqref="C38"/>
    </sheetView>
  </sheetViews>
  <sheetFormatPr defaultColWidth="1.85546875" defaultRowHeight="12.75"/>
  <cols>
    <col min="1" max="1" width="0.85546875" style="2" customWidth="1"/>
    <col min="2" max="2" width="6.85546875" style="2" customWidth="1"/>
    <col min="3" max="3" width="4.42578125" style="2" customWidth="1"/>
    <col min="4" max="4" width="39.28515625" style="2" customWidth="1"/>
    <col min="5" max="5" width="30.28515625" style="2" customWidth="1"/>
    <col min="6" max="6" width="19.85546875" style="2" customWidth="1"/>
    <col min="7" max="7" width="8.42578125" style="2" customWidth="1"/>
    <col min="8" max="8" width="10.5703125" style="2" customWidth="1"/>
    <col min="9" max="9" width="5.42578125" style="2" customWidth="1"/>
    <col min="10" max="10" width="2.42578125" style="2" customWidth="1"/>
    <col min="11" max="15" width="1.42578125" style="2" customWidth="1"/>
    <col min="16" max="21" width="3.5703125" style="2" customWidth="1"/>
    <col min="22" max="84" width="4.5703125" style="2" customWidth="1"/>
    <col min="85" max="16384" width="1.85546875" style="2"/>
  </cols>
  <sheetData>
    <row r="1" spans="1:59" s="5" customFormat="1" ht="23.25" customHeight="1">
      <c r="A1" s="595"/>
      <c r="B1" s="644" t="s">
        <v>542</v>
      </c>
      <c r="C1" s="645" t="s">
        <v>543</v>
      </c>
      <c r="D1" s="645"/>
      <c r="E1" s="646"/>
      <c r="F1" s="646"/>
      <c r="G1" s="646"/>
      <c r="H1" s="646"/>
      <c r="I1" s="646"/>
      <c r="J1" s="646"/>
      <c r="K1" s="646"/>
      <c r="L1" s="646"/>
      <c r="M1" s="646"/>
      <c r="N1" s="646"/>
      <c r="O1" s="646"/>
      <c r="P1" s="646"/>
      <c r="Q1" s="646"/>
      <c r="R1" s="646"/>
      <c r="S1" s="646"/>
      <c r="T1" s="646"/>
      <c r="U1" s="646"/>
      <c r="V1" s="646"/>
      <c r="W1" s="646"/>
      <c r="X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5" customHeight="1">
      <c r="A2" s="651"/>
      <c r="B2" s="647"/>
      <c r="C2" s="648"/>
      <c r="D2" s="648"/>
      <c r="E2" s="627"/>
      <c r="F2" s="627"/>
      <c r="G2" s="627"/>
      <c r="H2" s="627"/>
      <c r="I2" s="627"/>
      <c r="J2" s="627"/>
      <c r="K2" s="627"/>
      <c r="L2" s="627"/>
      <c r="M2" s="627"/>
      <c r="N2" s="627"/>
      <c r="O2" s="627"/>
      <c r="P2" s="627"/>
      <c r="Q2" s="627"/>
      <c r="R2" s="627"/>
      <c r="S2" s="627"/>
      <c r="T2" s="627"/>
      <c r="U2" s="627"/>
      <c r="V2" s="627"/>
      <c r="W2" s="627"/>
      <c r="Y2" s="5"/>
    </row>
    <row r="3" spans="1:59" ht="15" customHeight="1">
      <c r="A3" s="651"/>
      <c r="B3" s="647" t="s">
        <v>544</v>
      </c>
      <c r="C3" s="648" t="s">
        <v>1139</v>
      </c>
      <c r="D3" s="648"/>
      <c r="E3" s="649"/>
      <c r="F3" s="649"/>
      <c r="G3" s="649"/>
      <c r="H3" s="649"/>
      <c r="I3" s="649"/>
      <c r="J3" s="649"/>
      <c r="K3" s="649"/>
      <c r="L3" s="649"/>
      <c r="M3" s="649"/>
      <c r="N3" s="649"/>
      <c r="O3" s="649"/>
      <c r="P3" s="649"/>
      <c r="Q3" s="649"/>
      <c r="R3" s="649"/>
      <c r="S3" s="649"/>
      <c r="T3" s="649"/>
      <c r="U3" s="649"/>
      <c r="V3" s="649"/>
      <c r="W3" s="627"/>
      <c r="Y3" s="5"/>
    </row>
    <row r="4" spans="1:59" ht="15" customHeight="1">
      <c r="A4" s="651"/>
      <c r="B4" s="647" t="s">
        <v>545</v>
      </c>
      <c r="C4" s="648" t="s">
        <v>2773</v>
      </c>
      <c r="D4" s="648"/>
      <c r="E4" s="649"/>
      <c r="F4" s="649"/>
      <c r="G4" s="649"/>
      <c r="H4" s="649"/>
      <c r="I4" s="649"/>
      <c r="J4" s="649"/>
      <c r="K4" s="649"/>
      <c r="L4" s="649"/>
      <c r="M4" s="649"/>
      <c r="N4" s="649"/>
      <c r="O4" s="649"/>
      <c r="P4" s="649"/>
      <c r="Q4" s="649"/>
      <c r="R4" s="649"/>
      <c r="S4" s="649"/>
      <c r="T4" s="649"/>
      <c r="U4" s="649"/>
      <c r="V4" s="649"/>
      <c r="W4" s="627"/>
      <c r="Y4" s="5"/>
    </row>
    <row r="5" spans="1:59" ht="15" customHeight="1">
      <c r="A5" s="651"/>
      <c r="B5" s="647"/>
      <c r="C5" s="1783" t="s">
        <v>2774</v>
      </c>
      <c r="D5" s="648"/>
      <c r="E5" s="627"/>
      <c r="F5" s="627"/>
      <c r="G5" s="627"/>
      <c r="H5" s="627"/>
      <c r="I5" s="649"/>
      <c r="J5" s="649"/>
      <c r="K5" s="649"/>
      <c r="L5" s="649"/>
      <c r="M5" s="649"/>
      <c r="N5" s="649"/>
      <c r="O5" s="649"/>
      <c r="P5" s="649"/>
      <c r="Q5" s="649"/>
      <c r="R5" s="649"/>
      <c r="S5" s="649"/>
      <c r="T5" s="649"/>
      <c r="U5" s="649"/>
      <c r="V5" s="649"/>
      <c r="W5" s="627"/>
      <c r="Y5" s="5"/>
    </row>
    <row r="6" spans="1:59" ht="15" customHeight="1">
      <c r="A6" s="651"/>
      <c r="B6" s="647"/>
      <c r="C6" s="648"/>
      <c r="D6" s="648"/>
      <c r="E6" s="627"/>
      <c r="F6" s="627"/>
      <c r="G6" s="627"/>
      <c r="H6" s="627"/>
      <c r="I6" s="649"/>
      <c r="J6" s="649"/>
      <c r="K6" s="649"/>
      <c r="L6" s="649"/>
      <c r="M6" s="649"/>
      <c r="N6" s="649"/>
      <c r="O6" s="649"/>
      <c r="P6" s="649"/>
      <c r="Q6" s="649"/>
      <c r="R6" s="649"/>
      <c r="S6" s="649"/>
      <c r="T6" s="649"/>
      <c r="U6" s="649"/>
      <c r="V6" s="649"/>
      <c r="W6" s="627"/>
      <c r="Y6" s="5"/>
    </row>
    <row r="7" spans="1:59" ht="15" customHeight="1">
      <c r="A7" s="651"/>
      <c r="B7" s="647" t="s">
        <v>546</v>
      </c>
      <c r="C7" s="648" t="s">
        <v>1182</v>
      </c>
      <c r="D7" s="648"/>
      <c r="E7" s="627"/>
      <c r="F7" s="627"/>
      <c r="G7" s="627"/>
      <c r="H7" s="627"/>
      <c r="I7" s="649"/>
      <c r="J7" s="649"/>
      <c r="K7" s="649"/>
      <c r="L7" s="649"/>
      <c r="M7" s="649"/>
      <c r="N7" s="649"/>
      <c r="O7" s="649"/>
      <c r="P7" s="649"/>
      <c r="Q7" s="649"/>
      <c r="R7" s="649"/>
      <c r="S7" s="649"/>
      <c r="T7" s="649"/>
      <c r="U7" s="649"/>
      <c r="V7" s="649"/>
      <c r="W7" s="627"/>
      <c r="Y7" s="5"/>
    </row>
    <row r="8" spans="1:59" ht="15" customHeight="1">
      <c r="A8" s="651"/>
      <c r="B8" s="647"/>
      <c r="C8" s="648" t="s">
        <v>1138</v>
      </c>
      <c r="D8" s="648"/>
      <c r="E8" s="649"/>
      <c r="F8" s="649"/>
      <c r="G8" s="649"/>
      <c r="H8" s="649"/>
      <c r="I8" s="649"/>
      <c r="J8" s="649"/>
      <c r="K8" s="649"/>
      <c r="L8" s="649"/>
      <c r="M8" s="649"/>
      <c r="N8" s="649"/>
      <c r="O8" s="649"/>
      <c r="P8" s="649"/>
      <c r="Q8" s="649"/>
      <c r="R8" s="649"/>
      <c r="S8" s="649"/>
      <c r="T8" s="649"/>
      <c r="U8" s="649"/>
      <c r="V8" s="649"/>
      <c r="W8" s="627"/>
      <c r="Y8" s="5"/>
    </row>
    <row r="9" spans="1:59" ht="6" customHeight="1">
      <c r="I9" s="649"/>
      <c r="J9" s="649"/>
      <c r="K9" s="649"/>
      <c r="L9" s="649"/>
      <c r="M9" s="649"/>
      <c r="N9" s="649"/>
      <c r="O9" s="649"/>
      <c r="P9" s="649"/>
      <c r="Q9" s="649"/>
      <c r="R9" s="649"/>
      <c r="S9" s="649"/>
      <c r="T9" s="649"/>
      <c r="U9" s="649"/>
      <c r="V9" s="649"/>
      <c r="W9" s="627"/>
      <c r="Y9" s="5"/>
    </row>
    <row r="10" spans="1:59" ht="12.75" customHeight="1">
      <c r="A10" s="651"/>
      <c r="B10" s="628"/>
      <c r="C10" s="628"/>
      <c r="D10" s="628"/>
      <c r="E10" s="628"/>
      <c r="F10" s="628"/>
      <c r="G10" s="628"/>
      <c r="H10" s="628"/>
      <c r="I10" s="649"/>
      <c r="J10" s="649"/>
      <c r="K10" s="649"/>
      <c r="L10" s="649"/>
      <c r="M10" s="649"/>
      <c r="N10" s="649"/>
      <c r="O10" s="649"/>
      <c r="P10" s="649"/>
      <c r="Q10" s="649"/>
      <c r="R10" s="649"/>
      <c r="S10" s="649"/>
      <c r="T10" s="649"/>
      <c r="U10" s="649"/>
      <c r="V10" s="649"/>
      <c r="W10" s="627"/>
    </row>
    <row r="11" spans="1:59" ht="14.25" customHeight="1">
      <c r="A11" s="651"/>
      <c r="B11" s="627" t="s">
        <v>871</v>
      </c>
      <c r="C11" s="2014" t="s">
        <v>872</v>
      </c>
      <c r="D11" s="2014"/>
      <c r="E11" s="2014"/>
      <c r="F11" s="2014"/>
      <c r="G11" s="2014"/>
      <c r="H11" s="621"/>
      <c r="I11" s="649"/>
      <c r="J11" s="649"/>
      <c r="K11" s="649"/>
      <c r="L11" s="649"/>
      <c r="M11" s="649"/>
      <c r="N11" s="649"/>
      <c r="O11" s="649"/>
      <c r="P11" s="649"/>
      <c r="Q11" s="649"/>
      <c r="R11" s="649"/>
      <c r="S11" s="649"/>
      <c r="T11" s="649"/>
      <c r="U11" s="649"/>
      <c r="V11" s="649"/>
      <c r="W11" s="627"/>
    </row>
    <row r="12" spans="1:59" ht="6.75" customHeight="1">
      <c r="A12" s="651"/>
      <c r="B12" s="627"/>
      <c r="C12" s="651"/>
      <c r="D12" s="651"/>
      <c r="E12" s="651"/>
      <c r="F12" s="651"/>
      <c r="G12" s="651"/>
      <c r="H12" s="651"/>
      <c r="I12" s="649"/>
      <c r="J12" s="649"/>
      <c r="K12" s="649"/>
      <c r="L12" s="649"/>
      <c r="M12" s="649"/>
      <c r="N12" s="649"/>
      <c r="O12" s="649"/>
      <c r="P12" s="649"/>
      <c r="Q12" s="649"/>
      <c r="R12" s="649"/>
      <c r="S12" s="649"/>
      <c r="T12" s="649"/>
      <c r="U12" s="649"/>
      <c r="V12" s="649"/>
      <c r="W12" s="627"/>
    </row>
    <row r="13" spans="1:59" ht="36" customHeight="1">
      <c r="C13" s="2015" t="s">
        <v>2775</v>
      </c>
      <c r="D13" s="2015"/>
      <c r="E13" s="2015"/>
      <c r="F13" s="2015"/>
      <c r="G13" s="2015"/>
      <c r="H13" s="2015"/>
      <c r="I13" s="649"/>
      <c r="J13" s="649"/>
      <c r="K13" s="649"/>
      <c r="L13" s="649"/>
      <c r="M13" s="649"/>
      <c r="N13" s="649"/>
      <c r="O13" s="649"/>
      <c r="P13" s="649"/>
      <c r="Q13" s="649"/>
      <c r="R13" s="649"/>
      <c r="S13" s="649"/>
      <c r="T13" s="649"/>
      <c r="U13" s="649"/>
      <c r="V13" s="649"/>
      <c r="W13" s="627"/>
    </row>
    <row r="14" spans="1:59" ht="16.5" customHeight="1">
      <c r="A14" s="651"/>
      <c r="C14" s="627" t="s">
        <v>2776</v>
      </c>
      <c r="D14" s="627"/>
      <c r="E14" s="627"/>
      <c r="F14" s="627"/>
      <c r="G14" s="627"/>
      <c r="H14" s="627"/>
      <c r="I14" s="649"/>
      <c r="J14" s="649"/>
      <c r="K14" s="649"/>
      <c r="L14" s="649"/>
      <c r="M14" s="649"/>
      <c r="N14" s="649"/>
      <c r="O14" s="649"/>
      <c r="P14" s="649"/>
      <c r="Q14" s="649"/>
      <c r="R14" s="649"/>
      <c r="S14" s="649"/>
      <c r="T14" s="649"/>
      <c r="U14" s="649"/>
      <c r="V14" s="649"/>
      <c r="W14" s="627"/>
    </row>
    <row r="15" spans="1:59" ht="16.5" customHeight="1">
      <c r="A15" s="651"/>
      <c r="C15" s="627" t="s">
        <v>2777</v>
      </c>
      <c r="D15" s="627"/>
      <c r="E15" s="627"/>
      <c r="F15" s="627"/>
      <c r="G15" s="627"/>
      <c r="H15" s="627"/>
      <c r="I15" s="649"/>
      <c r="J15" s="649"/>
      <c r="K15" s="649"/>
      <c r="L15" s="649"/>
      <c r="M15" s="649"/>
      <c r="N15" s="649"/>
      <c r="O15" s="649"/>
      <c r="P15" s="649"/>
      <c r="Q15" s="649"/>
      <c r="R15" s="649"/>
      <c r="S15" s="649"/>
      <c r="T15" s="649"/>
      <c r="U15" s="649"/>
      <c r="V15" s="649"/>
      <c r="W15" s="627"/>
    </row>
    <row r="16" spans="1:59" ht="16.5" customHeight="1">
      <c r="A16" s="651"/>
      <c r="B16" s="652" t="s">
        <v>873</v>
      </c>
      <c r="C16" s="627"/>
      <c r="D16" s="627"/>
      <c r="E16" s="627"/>
      <c r="F16" s="627"/>
      <c r="G16" s="627"/>
      <c r="H16" s="627"/>
      <c r="I16" s="649"/>
      <c r="J16" s="649"/>
      <c r="K16" s="649"/>
      <c r="L16" s="649"/>
      <c r="M16" s="649"/>
      <c r="N16" s="649"/>
      <c r="O16" s="649"/>
      <c r="P16" s="649"/>
      <c r="Q16" s="649"/>
      <c r="R16" s="649"/>
      <c r="S16" s="649"/>
      <c r="T16" s="649"/>
      <c r="U16" s="649"/>
      <c r="V16" s="649"/>
      <c r="W16" s="627"/>
    </row>
    <row r="17" spans="2:7" ht="66" customHeight="1">
      <c r="C17" s="2016" t="s">
        <v>2778</v>
      </c>
      <c r="D17" s="2016"/>
      <c r="E17" s="2016"/>
      <c r="F17" s="2016"/>
      <c r="G17" s="2016"/>
    </row>
    <row r="18" spans="2:7" ht="3" customHeight="1"/>
    <row r="19" spans="2:7" ht="2.25" customHeight="1"/>
    <row r="20" spans="2:7" ht="18" customHeight="1">
      <c r="B20" s="652" t="s">
        <v>202</v>
      </c>
      <c r="C20" s="997"/>
      <c r="D20" s="997"/>
    </row>
    <row r="21" spans="2:7" ht="3.75" customHeight="1"/>
    <row r="22" spans="2:7" ht="31.5" customHeight="1">
      <c r="B22" s="1116" t="s">
        <v>805</v>
      </c>
      <c r="C22" s="2026" t="s">
        <v>1833</v>
      </c>
      <c r="D22" s="2027"/>
      <c r="E22" s="2027"/>
      <c r="F22" s="2028"/>
    </row>
    <row r="23" spans="2:7" ht="24" customHeight="1">
      <c r="B23" s="2017">
        <v>1</v>
      </c>
      <c r="C23" s="2020" t="s">
        <v>1834</v>
      </c>
      <c r="D23" s="2021"/>
      <c r="E23" s="2021"/>
      <c r="F23" s="2022"/>
    </row>
    <row r="24" spans="2:7" ht="47.25" customHeight="1">
      <c r="B24" s="2018"/>
      <c r="C24" s="1117" t="s">
        <v>1177</v>
      </c>
      <c r="D24" s="2020" t="s">
        <v>1871</v>
      </c>
      <c r="E24" s="2021"/>
      <c r="F24" s="2022"/>
    </row>
    <row r="25" spans="2:7" ht="105" customHeight="1">
      <c r="B25" s="2018"/>
      <c r="C25" s="1117" t="s">
        <v>806</v>
      </c>
      <c r="D25" s="2020" t="s">
        <v>1872</v>
      </c>
      <c r="E25" s="2021"/>
      <c r="F25" s="2022"/>
    </row>
    <row r="26" spans="2:7" ht="30" customHeight="1">
      <c r="B26" s="2019"/>
      <c r="C26" s="2023" t="s">
        <v>1873</v>
      </c>
      <c r="D26" s="2024"/>
      <c r="E26" s="2024"/>
      <c r="F26" s="2025"/>
    </row>
    <row r="27" spans="2:7" ht="15" customHeight="1">
      <c r="B27" s="2017">
        <v>2</v>
      </c>
      <c r="C27" s="2023" t="s">
        <v>1835</v>
      </c>
      <c r="D27" s="2024"/>
      <c r="E27" s="2024"/>
      <c r="F27" s="2025"/>
    </row>
    <row r="28" spans="2:7" ht="46.5" customHeight="1">
      <c r="B28" s="2018"/>
      <c r="C28" s="1117" t="s">
        <v>1177</v>
      </c>
      <c r="D28" s="2020" t="s">
        <v>1836</v>
      </c>
      <c r="E28" s="2021"/>
      <c r="F28" s="2022"/>
    </row>
    <row r="29" spans="2:7" ht="63" customHeight="1">
      <c r="B29" s="2018"/>
      <c r="C29" s="1117" t="s">
        <v>806</v>
      </c>
      <c r="D29" s="2020" t="s">
        <v>1837</v>
      </c>
      <c r="E29" s="2021"/>
      <c r="F29" s="2022"/>
    </row>
    <row r="30" spans="2:7" ht="32.25" customHeight="1">
      <c r="B30" s="2018"/>
      <c r="C30" s="1117" t="s">
        <v>807</v>
      </c>
      <c r="D30" s="2020" t="s">
        <v>1838</v>
      </c>
      <c r="E30" s="2021"/>
      <c r="F30" s="2022"/>
    </row>
    <row r="31" spans="2:7" ht="21.75" customHeight="1">
      <c r="B31" s="2019"/>
      <c r="C31" s="2020" t="s">
        <v>1839</v>
      </c>
      <c r="D31" s="2021"/>
      <c r="E31" s="2021"/>
      <c r="F31" s="2022"/>
    </row>
    <row r="32" spans="2:7" ht="15" customHeight="1">
      <c r="B32" s="2017">
        <v>3</v>
      </c>
      <c r="C32" s="2013" t="s">
        <v>1874</v>
      </c>
      <c r="D32" s="2013"/>
      <c r="E32" s="2013"/>
      <c r="F32" s="2013"/>
    </row>
    <row r="33" spans="2:6" ht="71.25" customHeight="1">
      <c r="B33" s="2018"/>
      <c r="C33" s="1117" t="s">
        <v>1177</v>
      </c>
      <c r="D33" s="2020" t="s">
        <v>1840</v>
      </c>
      <c r="E33" s="2021"/>
      <c r="F33" s="2022"/>
    </row>
    <row r="34" spans="2:6" ht="48" customHeight="1">
      <c r="B34" s="2018"/>
      <c r="C34" s="1117" t="s">
        <v>806</v>
      </c>
      <c r="D34" s="2020" t="s">
        <v>1841</v>
      </c>
      <c r="E34" s="2021"/>
      <c r="F34" s="2022"/>
    </row>
    <row r="35" spans="2:6" ht="32.25" customHeight="1">
      <c r="B35" s="2019"/>
      <c r="C35" s="2013" t="s">
        <v>1875</v>
      </c>
      <c r="D35" s="2013"/>
      <c r="E35" s="2013"/>
      <c r="F35" s="2013"/>
    </row>
    <row r="36" spans="2:6" ht="5.25" customHeight="1"/>
  </sheetData>
  <sheetProtection formatCells="0" formatRows="0" autoFilter="0"/>
  <mergeCells count="20">
    <mergeCell ref="C35:F35"/>
    <mergeCell ref="C27:F27"/>
    <mergeCell ref="D28:F28"/>
    <mergeCell ref="D29:F29"/>
    <mergeCell ref="D34:F34"/>
    <mergeCell ref="B27:B31"/>
    <mergeCell ref="B32:B35"/>
    <mergeCell ref="D30:F30"/>
    <mergeCell ref="C31:F31"/>
    <mergeCell ref="D33:F33"/>
    <mergeCell ref="C32:F32"/>
    <mergeCell ref="C11:G11"/>
    <mergeCell ref="C13:H13"/>
    <mergeCell ref="C17:G17"/>
    <mergeCell ref="B23:B26"/>
    <mergeCell ref="C23:F23"/>
    <mergeCell ref="D24:F24"/>
    <mergeCell ref="D25:F25"/>
    <mergeCell ref="C26:F26"/>
    <mergeCell ref="C22:F22"/>
  </mergeCells>
  <printOptions horizontalCentered="1"/>
  <pageMargins left="0.39" right="0.23" top="0.73" bottom="0.7" header="0.46" footer="0.38"/>
  <pageSetup paperSize="9" scale="75"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17.xml><?xml version="1.0" encoding="utf-8"?>
<worksheet xmlns="http://schemas.openxmlformats.org/spreadsheetml/2006/main" xmlns:r="http://schemas.openxmlformats.org/officeDocument/2006/relationships">
  <sheetPr enableFormatConditionsCalculation="0">
    <tabColor indexed="13"/>
  </sheetPr>
  <dimension ref="A1:W48"/>
  <sheetViews>
    <sheetView showGridLines="0" showZeros="0" workbookViewId="0">
      <selection activeCell="C25" sqref="C25:K25"/>
    </sheetView>
  </sheetViews>
  <sheetFormatPr defaultRowHeight="12.75"/>
  <cols>
    <col min="1" max="1" width="0.85546875" style="2" customWidth="1"/>
    <col min="2" max="2" width="2.85546875" style="2" customWidth="1"/>
    <col min="3" max="3" width="6.85546875" style="2" customWidth="1"/>
    <col min="4" max="5" width="7.7109375" style="2" customWidth="1"/>
    <col min="6" max="6" width="14.5703125" style="2" customWidth="1"/>
    <col min="7" max="7" width="10.7109375" style="2" customWidth="1"/>
    <col min="8" max="8" width="14.5703125" style="2" customWidth="1"/>
    <col min="9" max="9" width="15" style="2" customWidth="1"/>
    <col min="10" max="10" width="10.140625" style="2" customWidth="1"/>
    <col min="11" max="11" width="5.28515625" style="2" customWidth="1"/>
    <col min="12" max="13" width="7.85546875" style="2" customWidth="1"/>
    <col min="14" max="14" width="3.5703125" style="2" customWidth="1"/>
    <col min="15" max="15" width="3" style="2" customWidth="1"/>
    <col min="16" max="16" width="2" style="2" customWidth="1"/>
    <col min="17" max="18" width="1.28515625" style="2" customWidth="1"/>
    <col min="19" max="19" width="2.28515625" style="2" customWidth="1"/>
    <col min="20" max="20" width="6.5703125" style="2" customWidth="1"/>
    <col min="21" max="21" width="4.85546875" style="2" hidden="1" customWidth="1"/>
    <col min="22" max="23" width="0" style="2" hidden="1" customWidth="1"/>
    <col min="24" max="16384" width="9.140625" style="2"/>
  </cols>
  <sheetData>
    <row r="1" spans="1:22" ht="6.75" customHeight="1"/>
    <row r="2" spans="1:22" ht="22.5" customHeight="1">
      <c r="C2" s="2036"/>
      <c r="D2" s="2036"/>
      <c r="F2" s="594" t="s">
        <v>184</v>
      </c>
    </row>
    <row r="3" spans="1:22">
      <c r="C3" s="2037"/>
      <c r="D3" s="2037"/>
      <c r="E3" s="2037"/>
      <c r="F3" s="2037"/>
      <c r="G3" s="2037"/>
      <c r="H3" s="2037"/>
      <c r="I3" s="2037"/>
      <c r="J3" s="2037"/>
      <c r="K3" s="2037"/>
    </row>
    <row r="4" spans="1:22" ht="21" customHeight="1">
      <c r="A4" s="2038" t="s">
        <v>1172</v>
      </c>
      <c r="B4" s="2039"/>
      <c r="C4" s="2039"/>
      <c r="D4" s="2039"/>
      <c r="E4" s="2039"/>
      <c r="F4" s="2039"/>
      <c r="G4" s="2039"/>
      <c r="H4" s="2039"/>
      <c r="I4" s="2039"/>
      <c r="J4" s="2039"/>
      <c r="K4" s="2039"/>
      <c r="L4" s="191"/>
      <c r="M4" s="191"/>
      <c r="N4" s="191"/>
      <c r="O4" s="191"/>
      <c r="P4" s="191"/>
      <c r="Q4" s="191"/>
    </row>
    <row r="5" spans="1:22" ht="8.25" customHeight="1">
      <c r="A5" s="654"/>
      <c r="B5" s="2038" t="s">
        <v>1173</v>
      </c>
      <c r="C5" s="2040"/>
      <c r="D5" s="2040"/>
      <c r="E5" s="2040"/>
      <c r="F5" s="2040"/>
      <c r="G5" s="2040"/>
      <c r="H5" s="2040"/>
      <c r="I5" s="2040"/>
      <c r="J5" s="2040"/>
      <c r="K5" s="2040"/>
    </row>
    <row r="6" spans="1:22" ht="9.75" customHeight="1" thickBot="1">
      <c r="A6" s="654"/>
      <c r="B6" s="2040"/>
      <c r="C6" s="2040"/>
      <c r="D6" s="2040"/>
      <c r="E6" s="2040"/>
      <c r="F6" s="2040"/>
      <c r="G6" s="2040"/>
      <c r="H6" s="2040"/>
      <c r="I6" s="2040"/>
      <c r="J6" s="2040"/>
      <c r="K6" s="2040"/>
    </row>
    <row r="7" spans="1:22" ht="20.25" customHeight="1" thickBot="1">
      <c r="B7" s="190"/>
      <c r="C7" s="190"/>
      <c r="D7" s="190"/>
      <c r="E7" s="190"/>
      <c r="F7" s="190"/>
      <c r="G7" s="190"/>
      <c r="H7" s="190"/>
      <c r="I7" s="190"/>
      <c r="J7" s="190"/>
      <c r="K7" s="190"/>
      <c r="V7" s="1088">
        <f>IF(V8=TRUE,1,0)</f>
        <v>0</v>
      </c>
    </row>
    <row r="8" spans="1:22" ht="20.25" customHeight="1">
      <c r="B8" s="652" t="s">
        <v>1665</v>
      </c>
      <c r="D8" s="190"/>
      <c r="E8" s="190"/>
      <c r="F8" s="190"/>
      <c r="G8" s="190"/>
      <c r="H8" s="190"/>
      <c r="K8" s="190"/>
      <c r="O8" s="1080"/>
      <c r="P8" s="1080"/>
      <c r="V8" s="1081" t="b">
        <v>0</v>
      </c>
    </row>
    <row r="9" spans="1:22" ht="20.25" customHeight="1">
      <c r="B9" s="652"/>
      <c r="D9" s="190"/>
      <c r="F9" s="959" t="s">
        <v>107</v>
      </c>
      <c r="G9" s="960" t="str">
        <f>IF(V8=TRUE,"X","")</f>
        <v/>
      </c>
      <c r="H9" s="961" t="s">
        <v>108</v>
      </c>
      <c r="I9" s="960" t="str">
        <f>IF(V8=FALSE,"X","")</f>
        <v>X</v>
      </c>
      <c r="J9" s="1087"/>
      <c r="K9" s="190"/>
      <c r="O9" s="1080"/>
      <c r="P9" s="1080"/>
      <c r="V9" s="1081"/>
    </row>
    <row r="10" spans="1:22" ht="20.25" customHeight="1">
      <c r="B10" s="652" t="s">
        <v>1666</v>
      </c>
      <c r="C10" s="190"/>
      <c r="D10" s="190"/>
      <c r="E10" s="190"/>
      <c r="F10" s="190"/>
      <c r="G10" s="190"/>
      <c r="H10" s="190"/>
      <c r="I10" s="190"/>
      <c r="J10" s="190"/>
      <c r="K10" s="190"/>
      <c r="V10" s="1084">
        <f>Import!C132</f>
        <v>0</v>
      </c>
    </row>
    <row r="11" spans="1:22" ht="20.25" customHeight="1">
      <c r="B11" s="652"/>
      <c r="C11" s="190"/>
      <c r="D11" s="190"/>
      <c r="E11" s="190"/>
      <c r="F11" s="2030"/>
      <c r="G11" s="2031"/>
      <c r="H11" s="190"/>
      <c r="I11" s="190"/>
      <c r="J11" s="190"/>
      <c r="K11" s="190"/>
      <c r="L11" s="1089"/>
      <c r="M11" s="1089"/>
      <c r="V11" s="1089"/>
    </row>
    <row r="12" spans="1:22" ht="20.25" hidden="1" customHeight="1">
      <c r="B12" s="1127"/>
      <c r="C12" s="190"/>
      <c r="D12" s="190"/>
      <c r="E12" s="190"/>
      <c r="F12" s="190"/>
      <c r="G12" s="190"/>
      <c r="H12" s="190"/>
      <c r="I12" s="190"/>
      <c r="J12" s="190"/>
      <c r="K12" s="190"/>
    </row>
    <row r="13" spans="1:22" ht="20.25" hidden="1" customHeight="1">
      <c r="B13" s="1127"/>
      <c r="C13" s="190"/>
      <c r="D13" s="190"/>
      <c r="E13" s="190"/>
      <c r="F13" s="190"/>
      <c r="G13" s="190"/>
      <c r="H13" s="190"/>
      <c r="I13" s="190"/>
      <c r="J13" s="190"/>
      <c r="K13" s="190"/>
    </row>
    <row r="14" spans="1:22" ht="6" customHeight="1">
      <c r="B14" s="1082"/>
      <c r="C14" s="190"/>
      <c r="D14" s="190"/>
      <c r="E14" s="190"/>
      <c r="F14" s="190"/>
      <c r="G14" s="190"/>
      <c r="H14" s="190"/>
      <c r="I14" s="190"/>
      <c r="J14" s="190"/>
      <c r="K14" s="190"/>
      <c r="M14" s="3"/>
      <c r="N14" s="3"/>
      <c r="O14" s="3"/>
      <c r="P14" s="3"/>
    </row>
    <row r="15" spans="1:22" ht="6" customHeight="1">
      <c r="B15" s="190"/>
      <c r="C15" s="190"/>
      <c r="D15" s="190"/>
      <c r="E15" s="190"/>
      <c r="F15" s="190"/>
      <c r="G15" s="190"/>
      <c r="H15" s="190"/>
      <c r="I15" s="190"/>
      <c r="J15" s="190"/>
      <c r="K15" s="190"/>
      <c r="M15" s="3"/>
      <c r="N15" s="3"/>
      <c r="O15" s="3"/>
      <c r="P15" s="3"/>
    </row>
    <row r="16" spans="1:22" ht="6" customHeight="1">
      <c r="B16" s="190"/>
      <c r="C16" s="190"/>
      <c r="D16" s="190"/>
      <c r="E16" s="190"/>
      <c r="F16" s="190"/>
      <c r="G16" s="190"/>
      <c r="H16" s="190"/>
      <c r="I16" s="190"/>
      <c r="J16" s="190"/>
      <c r="K16" s="190"/>
      <c r="M16" s="3"/>
      <c r="N16" s="3"/>
      <c r="O16" s="3"/>
      <c r="P16" s="3"/>
    </row>
    <row r="17" spans="2:21" s="3" customFormat="1" ht="20.25" customHeight="1">
      <c r="B17" s="2032" t="s">
        <v>1174</v>
      </c>
      <c r="C17" s="1980"/>
      <c r="D17" s="1980"/>
      <c r="E17" s="1980"/>
      <c r="F17" s="1980"/>
      <c r="G17" s="1980"/>
      <c r="H17" s="1980"/>
    </row>
    <row r="18" spans="2:21" s="3" customFormat="1" ht="15.75">
      <c r="C18" s="594"/>
    </row>
    <row r="19" spans="2:21" s="3" customFormat="1" ht="15.75">
      <c r="B19" s="2032" t="s">
        <v>1175</v>
      </c>
      <c r="C19" s="1980"/>
      <c r="D19" s="1980"/>
      <c r="E19" s="1980"/>
      <c r="F19" s="1980"/>
      <c r="G19" s="1980"/>
      <c r="H19" s="1980"/>
      <c r="I19" s="1980"/>
      <c r="J19" s="1980"/>
    </row>
    <row r="20" spans="2:21" s="3" customFormat="1" ht="11.25" customHeight="1">
      <c r="C20" s="655"/>
      <c r="D20" s="191"/>
      <c r="E20" s="191"/>
      <c r="F20" s="191"/>
      <c r="G20" s="191"/>
      <c r="H20" s="191"/>
      <c r="I20" s="191"/>
      <c r="J20" s="191"/>
    </row>
    <row r="21" spans="2:21" s="3" customFormat="1" ht="15.75">
      <c r="B21" s="2032" t="s">
        <v>1176</v>
      </c>
      <c r="C21" s="1980"/>
      <c r="D21" s="1980"/>
      <c r="E21" s="1980"/>
      <c r="F21" s="1980"/>
      <c r="G21" s="1980"/>
      <c r="H21" s="1980"/>
      <c r="I21" s="1980"/>
      <c r="J21" s="1980"/>
    </row>
    <row r="22" spans="2:21" s="3" customFormat="1" ht="12.75" customHeight="1">
      <c r="C22" s="2033"/>
      <c r="D22" s="2033"/>
      <c r="E22" s="2033"/>
      <c r="F22" s="2033"/>
      <c r="G22" s="2033"/>
      <c r="H22" s="2033"/>
      <c r="I22" s="2033"/>
      <c r="J22" s="2033"/>
      <c r="K22" s="2033"/>
    </row>
    <row r="23" spans="2:21" s="3" customFormat="1" ht="30.75" customHeight="1">
      <c r="B23" s="656" t="s">
        <v>1177</v>
      </c>
      <c r="C23" s="1947" t="s">
        <v>1676</v>
      </c>
      <c r="D23" s="2029"/>
      <c r="E23" s="2029"/>
      <c r="F23" s="2029"/>
      <c r="G23" s="2029"/>
      <c r="H23" s="2029"/>
      <c r="I23" s="2029"/>
      <c r="J23" s="2029"/>
      <c r="K23" s="2029"/>
      <c r="L23" s="1086"/>
    </row>
    <row r="24" spans="2:21" s="3" customFormat="1" ht="6.75" customHeight="1">
      <c r="C24" s="657"/>
      <c r="D24" s="658"/>
      <c r="E24" s="658"/>
      <c r="F24" s="658"/>
      <c r="G24" s="659"/>
      <c r="H24" s="660"/>
      <c r="I24" s="658"/>
      <c r="J24" s="658"/>
      <c r="K24" s="658"/>
    </row>
    <row r="25" spans="2:21" s="3" customFormat="1" ht="112.5" customHeight="1">
      <c r="B25" s="656" t="s">
        <v>806</v>
      </c>
      <c r="C25" s="1947" t="s">
        <v>2858</v>
      </c>
      <c r="D25" s="2029"/>
      <c r="E25" s="2029"/>
      <c r="F25" s="2029"/>
      <c r="G25" s="2029"/>
      <c r="H25" s="2029"/>
      <c r="I25" s="2029"/>
      <c r="J25" s="2029"/>
      <c r="K25" s="2029"/>
      <c r="M25" s="613"/>
      <c r="N25" s="614"/>
      <c r="O25" s="614"/>
      <c r="P25" s="614"/>
      <c r="Q25" s="614"/>
      <c r="R25" s="614"/>
      <c r="S25" s="614"/>
      <c r="T25" s="614"/>
      <c r="U25" s="614"/>
    </row>
    <row r="26" spans="2:21" s="3" customFormat="1" ht="7.5" customHeight="1">
      <c r="C26" s="661"/>
      <c r="D26" s="662"/>
      <c r="E26" s="662"/>
      <c r="F26" s="662"/>
      <c r="G26" s="662"/>
      <c r="H26" s="662"/>
      <c r="I26" s="662"/>
      <c r="J26" s="662"/>
      <c r="K26" s="662"/>
    </row>
    <row r="27" spans="2:21" s="3" customFormat="1" ht="48" customHeight="1">
      <c r="B27" s="656" t="s">
        <v>807</v>
      </c>
      <c r="C27" s="1947" t="s">
        <v>1672</v>
      </c>
      <c r="D27" s="2029"/>
      <c r="E27" s="2029"/>
      <c r="F27" s="2029"/>
      <c r="G27" s="2029"/>
      <c r="H27" s="2029"/>
      <c r="I27" s="2029"/>
      <c r="J27" s="2029"/>
      <c r="K27" s="2029"/>
      <c r="M27" s="613"/>
      <c r="N27" s="614"/>
      <c r="O27" s="614"/>
      <c r="P27" s="614"/>
      <c r="Q27" s="614"/>
      <c r="R27" s="614"/>
      <c r="S27" s="614"/>
      <c r="T27" s="614"/>
      <c r="U27" s="614"/>
    </row>
    <row r="28" spans="2:21" s="4" customFormat="1" ht="9.75" customHeight="1">
      <c r="B28" s="656"/>
      <c r="C28" s="614"/>
      <c r="D28" s="614"/>
      <c r="E28" s="614"/>
      <c r="F28" s="614"/>
      <c r="G28" s="614"/>
      <c r="H28" s="614"/>
      <c r="I28" s="614"/>
      <c r="J28" s="614"/>
      <c r="K28" s="614"/>
      <c r="T28" s="3"/>
    </row>
    <row r="29" spans="2:21" s="3" customFormat="1" ht="60" customHeight="1">
      <c r="B29" s="656" t="s">
        <v>445</v>
      </c>
      <c r="C29" s="1947" t="s">
        <v>1668</v>
      </c>
      <c r="D29" s="2029"/>
      <c r="E29" s="2029"/>
      <c r="F29" s="2029"/>
      <c r="G29" s="2029"/>
      <c r="H29" s="2029"/>
      <c r="I29" s="2029"/>
      <c r="J29" s="2029"/>
      <c r="K29" s="2029"/>
      <c r="M29" s="613"/>
      <c r="N29" s="614"/>
      <c r="O29" s="614"/>
      <c r="P29" s="614"/>
      <c r="Q29" s="614"/>
      <c r="R29" s="614"/>
      <c r="S29" s="614"/>
      <c r="T29" s="614"/>
      <c r="U29" s="614"/>
    </row>
    <row r="30" spans="2:21" s="3" customFormat="1" ht="43.5" hidden="1" customHeight="1">
      <c r="B30" s="656"/>
      <c r="C30" s="2034"/>
      <c r="D30" s="2035"/>
      <c r="E30" s="2035"/>
      <c r="F30" s="2035"/>
      <c r="G30" s="2035"/>
      <c r="H30" s="2035"/>
      <c r="I30" s="2035"/>
      <c r="J30" s="2035"/>
      <c r="K30" s="2035"/>
      <c r="M30" s="613"/>
      <c r="N30" s="614"/>
      <c r="O30" s="614"/>
      <c r="P30" s="614"/>
      <c r="Q30" s="614"/>
      <c r="R30" s="614"/>
      <c r="S30" s="614"/>
      <c r="T30" s="614"/>
      <c r="U30" s="614"/>
    </row>
    <row r="31" spans="2:21" s="3" customFormat="1" ht="9.75" customHeight="1">
      <c r="B31" s="656"/>
      <c r="C31" s="613"/>
      <c r="D31" s="614"/>
      <c r="E31" s="614"/>
      <c r="F31" s="614"/>
      <c r="G31" s="614"/>
      <c r="H31" s="614"/>
      <c r="I31" s="614"/>
      <c r="J31" s="614"/>
      <c r="K31" s="614"/>
    </row>
    <row r="32" spans="2:21" s="3" customFormat="1" ht="32.25" customHeight="1">
      <c r="B32" s="656" t="s">
        <v>446</v>
      </c>
      <c r="C32" s="1947" t="s">
        <v>1669</v>
      </c>
      <c r="D32" s="2029"/>
      <c r="E32" s="2029"/>
      <c r="F32" s="2029"/>
      <c r="G32" s="2029"/>
      <c r="H32" s="2029"/>
      <c r="I32" s="2029"/>
      <c r="J32" s="2029"/>
      <c r="K32" s="2029"/>
      <c r="M32" s="613"/>
      <c r="N32" s="614"/>
      <c r="O32" s="614"/>
      <c r="P32" s="614"/>
      <c r="Q32" s="614"/>
      <c r="R32" s="614"/>
      <c r="S32" s="614"/>
      <c r="T32" s="614"/>
      <c r="U32" s="614"/>
    </row>
    <row r="33" spans="2:23" s="3" customFormat="1" ht="19.5" customHeight="1">
      <c r="B33" s="656" t="s">
        <v>1192</v>
      </c>
      <c r="C33" s="614" t="s">
        <v>1670</v>
      </c>
      <c r="D33" s="614"/>
      <c r="E33" s="614"/>
      <c r="F33" s="614"/>
      <c r="G33" s="614"/>
      <c r="H33" s="614"/>
      <c r="I33" s="614"/>
      <c r="J33" s="614"/>
      <c r="K33" s="614"/>
      <c r="M33" s="613"/>
      <c r="N33" s="614"/>
      <c r="O33" s="614"/>
      <c r="P33" s="614"/>
      <c r="Q33" s="614"/>
      <c r="R33" s="614"/>
      <c r="S33" s="614"/>
      <c r="T33" s="614"/>
      <c r="U33" s="614"/>
    </row>
    <row r="34" spans="2:23" s="3" customFormat="1" ht="19.5" customHeight="1">
      <c r="B34" s="656" t="s">
        <v>1199</v>
      </c>
      <c r="C34" s="614" t="s">
        <v>1671</v>
      </c>
      <c r="D34" s="614"/>
      <c r="E34" s="614"/>
      <c r="F34" s="614"/>
      <c r="G34" s="614"/>
      <c r="H34" s="614"/>
      <c r="I34" s="614"/>
      <c r="J34" s="614"/>
      <c r="K34" s="614"/>
      <c r="M34" s="613"/>
      <c r="N34" s="614"/>
      <c r="O34" s="614"/>
      <c r="P34" s="614"/>
      <c r="Q34" s="614"/>
      <c r="R34" s="614"/>
      <c r="S34" s="614"/>
      <c r="T34" s="614"/>
      <c r="U34" s="614"/>
    </row>
    <row r="35" spans="2:23" s="3" customFormat="1" ht="78.75" customHeight="1">
      <c r="B35" s="656"/>
      <c r="C35" s="1947" t="s">
        <v>1882</v>
      </c>
      <c r="D35" s="2029"/>
      <c r="E35" s="2029"/>
      <c r="F35" s="2029"/>
      <c r="G35" s="2029"/>
      <c r="H35" s="2029"/>
      <c r="I35" s="2029"/>
      <c r="J35" s="2029"/>
      <c r="K35" s="2029"/>
      <c r="M35" s="613"/>
      <c r="N35" s="614"/>
      <c r="O35" s="614"/>
      <c r="P35" s="614"/>
      <c r="Q35" s="614"/>
      <c r="R35" s="614"/>
      <c r="S35" s="614"/>
      <c r="T35" s="614"/>
      <c r="U35" s="614"/>
    </row>
    <row r="36" spans="2:23" s="3" customFormat="1" ht="8.25" customHeight="1">
      <c r="B36" s="656"/>
      <c r="C36" s="613"/>
      <c r="D36" s="614"/>
      <c r="E36" s="614"/>
      <c r="F36" s="614"/>
      <c r="G36" s="614"/>
      <c r="H36" s="614"/>
      <c r="I36" s="614"/>
      <c r="J36" s="614"/>
      <c r="K36" s="614"/>
    </row>
    <row r="37" spans="2:23" s="4" customFormat="1" ht="17.25" customHeight="1">
      <c r="B37" s="656" t="s">
        <v>1460</v>
      </c>
      <c r="C37" s="1947" t="s">
        <v>220</v>
      </c>
      <c r="D37" s="1947"/>
      <c r="E37" s="1947"/>
      <c r="F37" s="1947"/>
      <c r="G37" s="1947"/>
      <c r="H37" s="1947"/>
      <c r="I37" s="1947"/>
      <c r="J37" s="1947"/>
      <c r="K37" s="1947"/>
      <c r="L37" s="3"/>
      <c r="T37" s="3"/>
      <c r="W37" s="3"/>
    </row>
    <row r="38" spans="2:23" s="4" customFormat="1" ht="13.5" customHeight="1">
      <c r="B38" s="656"/>
      <c r="C38" s="613"/>
      <c r="D38" s="613"/>
      <c r="E38" s="613"/>
      <c r="F38" s="613"/>
      <c r="G38" s="613"/>
      <c r="H38" s="613"/>
      <c r="I38" s="613"/>
      <c r="J38" s="613"/>
      <c r="K38" s="613"/>
      <c r="L38" s="3"/>
      <c r="T38" s="3"/>
      <c r="W38" s="3"/>
    </row>
    <row r="39" spans="2:23" s="4" customFormat="1" ht="13.5" customHeight="1">
      <c r="B39" s="656"/>
      <c r="C39" s="614" t="s">
        <v>699</v>
      </c>
      <c r="D39" s="613"/>
      <c r="E39" s="613"/>
      <c r="F39" s="613"/>
      <c r="G39" s="613"/>
      <c r="H39" s="613"/>
      <c r="I39" s="613"/>
      <c r="J39" s="613"/>
      <c r="K39" s="613"/>
      <c r="T39" s="3"/>
      <c r="W39" s="3"/>
    </row>
    <row r="40" spans="2:23" s="4" customFormat="1" ht="26.25" customHeight="1">
      <c r="B40" s="656"/>
      <c r="C40" s="2041"/>
      <c r="D40" s="2042"/>
      <c r="E40" s="2042"/>
      <c r="F40" s="2042"/>
      <c r="G40" s="2042"/>
      <c r="H40" s="2042"/>
      <c r="I40" s="2042"/>
      <c r="J40" s="2043"/>
      <c r="K40" s="613"/>
      <c r="T40" s="3"/>
      <c r="W40" s="3"/>
    </row>
    <row r="41" spans="2:23" s="4" customFormat="1" ht="26.25" customHeight="1">
      <c r="B41" s="656"/>
      <c r="C41" s="2044"/>
      <c r="D41" s="2045"/>
      <c r="E41" s="2045"/>
      <c r="F41" s="2045"/>
      <c r="G41" s="2045"/>
      <c r="H41" s="2045"/>
      <c r="I41" s="2045"/>
      <c r="J41" s="2046"/>
      <c r="K41" s="613"/>
      <c r="T41" s="3"/>
      <c r="W41" s="3"/>
    </row>
    <row r="42" spans="2:23" s="4" customFormat="1" ht="26.25" customHeight="1">
      <c r="B42" s="656"/>
      <c r="C42" s="2044"/>
      <c r="D42" s="2045"/>
      <c r="E42" s="2045"/>
      <c r="F42" s="2045"/>
      <c r="G42" s="2045"/>
      <c r="H42" s="2045"/>
      <c r="I42" s="2045"/>
      <c r="J42" s="2046"/>
      <c r="K42" s="613"/>
      <c r="T42" s="3"/>
      <c r="W42" s="3"/>
    </row>
    <row r="43" spans="2:23" s="4" customFormat="1" ht="26.25" customHeight="1">
      <c r="B43" s="656"/>
      <c r="C43" s="2044"/>
      <c r="D43" s="2045"/>
      <c r="E43" s="2045"/>
      <c r="F43" s="2045"/>
      <c r="G43" s="2045"/>
      <c r="H43" s="2045"/>
      <c r="I43" s="2045"/>
      <c r="J43" s="2046"/>
      <c r="K43" s="613"/>
      <c r="T43" s="3"/>
      <c r="W43" s="3"/>
    </row>
    <row r="44" spans="2:23" s="4" customFormat="1" ht="26.25" customHeight="1">
      <c r="B44" s="656"/>
      <c r="C44" s="2044"/>
      <c r="D44" s="2045"/>
      <c r="E44" s="2045"/>
      <c r="F44" s="2045"/>
      <c r="G44" s="2045"/>
      <c r="H44" s="2045"/>
      <c r="I44" s="2045"/>
      <c r="J44" s="2046"/>
      <c r="K44" s="613"/>
      <c r="T44" s="3"/>
      <c r="W44" s="3"/>
    </row>
    <row r="45" spans="2:23" s="4" customFormat="1" ht="26.25" customHeight="1">
      <c r="B45" s="656"/>
      <c r="C45" s="2044"/>
      <c r="D45" s="2045"/>
      <c r="E45" s="2045"/>
      <c r="F45" s="2045"/>
      <c r="G45" s="2045"/>
      <c r="H45" s="2045"/>
      <c r="I45" s="2045"/>
      <c r="J45" s="2046"/>
      <c r="K45" s="613"/>
      <c r="T45" s="3"/>
      <c r="W45" s="3"/>
    </row>
    <row r="46" spans="2:23" s="4" customFormat="1" ht="26.25" customHeight="1">
      <c r="B46" s="656"/>
      <c r="C46" s="2044"/>
      <c r="D46" s="2045"/>
      <c r="E46" s="2045"/>
      <c r="F46" s="2045"/>
      <c r="G46" s="2045"/>
      <c r="H46" s="2045"/>
      <c r="I46" s="2045"/>
      <c r="J46" s="2046"/>
      <c r="K46" s="613"/>
      <c r="T46" s="3"/>
      <c r="W46" s="3"/>
    </row>
    <row r="47" spans="2:23" s="4" customFormat="1" ht="26.25" customHeight="1">
      <c r="B47" s="656"/>
      <c r="C47" s="2047"/>
      <c r="D47" s="2048"/>
      <c r="E47" s="2048"/>
      <c r="F47" s="2048"/>
      <c r="G47" s="2048"/>
      <c r="H47" s="2048"/>
      <c r="I47" s="2048"/>
      <c r="J47" s="2049"/>
      <c r="K47" s="613"/>
      <c r="T47" s="3"/>
      <c r="W47" s="3"/>
    </row>
    <row r="48" spans="2:23" s="4" customFormat="1" ht="8.25" customHeight="1">
      <c r="B48" s="656"/>
      <c r="C48" s="664"/>
      <c r="D48" s="664"/>
      <c r="E48" s="664"/>
      <c r="F48" s="664"/>
      <c r="G48" s="664"/>
      <c r="H48" s="664"/>
      <c r="I48" s="664"/>
      <c r="J48" s="664"/>
      <c r="K48" s="664"/>
      <c r="T48" s="3"/>
      <c r="W48" s="3"/>
    </row>
  </sheetData>
  <sheetProtection sheet="1" formatCells="0" formatRows="0" autoFilter="0"/>
  <mergeCells count="18">
    <mergeCell ref="C2:D2"/>
    <mergeCell ref="C3:K3"/>
    <mergeCell ref="A4:K4"/>
    <mergeCell ref="B5:K6"/>
    <mergeCell ref="C40:J47"/>
    <mergeCell ref="C27:K27"/>
    <mergeCell ref="C29:K29"/>
    <mergeCell ref="C32:K32"/>
    <mergeCell ref="C37:K37"/>
    <mergeCell ref="C25:K25"/>
    <mergeCell ref="C35:K35"/>
    <mergeCell ref="F11:G11"/>
    <mergeCell ref="B17:H17"/>
    <mergeCell ref="B19:J19"/>
    <mergeCell ref="B21:J21"/>
    <mergeCell ref="C22:K22"/>
    <mergeCell ref="C23:K23"/>
    <mergeCell ref="C30:K30"/>
  </mergeCells>
  <phoneticPr fontId="8" type="noConversion"/>
  <conditionalFormatting sqref="L11:M11 F11:G11">
    <cfRule type="expression" dxfId="198" priority="127" stopIfTrue="1">
      <formula>AND($F$11&gt;100,$V$7=1)</formula>
    </cfRule>
  </conditionalFormatting>
  <conditionalFormatting sqref="V10:V11">
    <cfRule type="expression" dxfId="197" priority="129" stopIfTrue="1">
      <formula>$F$11&gt;100</formula>
    </cfRule>
  </conditionalFormatting>
  <printOptions horizontalCentered="1"/>
  <pageMargins left="0.35433070866141736" right="0.23622047244094491" top="0.55118110236220474" bottom="0.74803149606299213" header="0.27559055118110237"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8.xml><?xml version="1.0" encoding="utf-8"?>
<worksheet xmlns="http://schemas.openxmlformats.org/spreadsheetml/2006/main" xmlns:r="http://schemas.openxmlformats.org/officeDocument/2006/relationships">
  <sheetPr enableFormatConditionsCalculation="0">
    <tabColor indexed="13"/>
  </sheetPr>
  <dimension ref="A1:AB1426"/>
  <sheetViews>
    <sheetView showZeros="0" workbookViewId="0">
      <pane ySplit="7" topLeftCell="A8" activePane="bottomLeft" state="frozen"/>
      <selection activeCell="D17" sqref="D17"/>
      <selection pane="bottomLeft" activeCell="H8" sqref="H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21" customHeight="1">
      <c r="A1" s="1911" t="s">
        <v>1615</v>
      </c>
      <c r="B1" s="380"/>
      <c r="C1" s="388" t="s">
        <v>548</v>
      </c>
      <c r="D1" s="381"/>
      <c r="E1" s="381"/>
      <c r="F1" s="381"/>
      <c r="G1" s="381"/>
      <c r="H1" s="381"/>
      <c r="I1" s="381"/>
      <c r="J1" s="381"/>
      <c r="K1" s="381"/>
      <c r="L1" s="347"/>
      <c r="M1" s="347"/>
      <c r="N1" s="238"/>
      <c r="O1" s="238"/>
      <c r="P1" s="238"/>
      <c r="Q1" s="347"/>
      <c r="R1" s="347"/>
      <c r="S1" s="33"/>
      <c r="T1" s="347"/>
      <c r="U1" s="347"/>
      <c r="V1" s="347"/>
      <c r="W1" s="347"/>
      <c r="X1" s="347"/>
      <c r="Y1" s="347"/>
      <c r="Z1" s="347"/>
      <c r="AA1" s="347"/>
      <c r="AB1" s="347"/>
    </row>
    <row r="2" spans="1:28" s="4" customFormat="1" ht="15" customHeight="1">
      <c r="A2" s="1911"/>
      <c r="B2" s="380"/>
      <c r="C2" s="388" t="s">
        <v>315</v>
      </c>
      <c r="D2" s="394"/>
      <c r="E2" s="394"/>
      <c r="F2" s="394"/>
      <c r="G2" s="394"/>
      <c r="H2" s="394"/>
      <c r="I2" s="394"/>
      <c r="J2" s="394"/>
      <c r="K2" s="394"/>
      <c r="L2" s="347"/>
      <c r="M2" s="347"/>
      <c r="N2" s="238"/>
      <c r="O2" s="238"/>
      <c r="P2" s="238"/>
      <c r="Q2" s="347"/>
      <c r="R2" s="347"/>
      <c r="S2" s="33"/>
      <c r="T2" s="347"/>
      <c r="U2" s="347"/>
      <c r="V2" s="347"/>
      <c r="W2" s="347"/>
      <c r="X2" s="347"/>
      <c r="Y2" s="347"/>
      <c r="Z2" s="347"/>
      <c r="AA2" s="347"/>
      <c r="AB2" s="347"/>
    </row>
    <row r="3" spans="1:28" ht="15" customHeight="1">
      <c r="A3" s="1911"/>
      <c r="B3" s="40"/>
      <c r="C3" s="388" t="s">
        <v>316</v>
      </c>
      <c r="D3" s="388"/>
      <c r="E3" s="388"/>
      <c r="F3" s="388"/>
      <c r="G3" s="388"/>
      <c r="H3" s="388"/>
      <c r="I3" s="388"/>
      <c r="J3" s="388"/>
      <c r="K3" s="466"/>
      <c r="L3" s="378"/>
      <c r="M3" s="11"/>
      <c r="N3" s="238"/>
      <c r="O3" s="238"/>
      <c r="P3" s="238"/>
      <c r="Q3" s="11"/>
      <c r="R3" s="11"/>
      <c r="S3" s="33"/>
      <c r="T3" s="11"/>
      <c r="U3" s="11"/>
      <c r="V3" s="11"/>
      <c r="W3" s="11"/>
      <c r="X3" s="11"/>
      <c r="Y3" s="11"/>
      <c r="Z3" s="11"/>
      <c r="AA3" s="11"/>
      <c r="AB3" s="11"/>
    </row>
    <row r="4" spans="1:28" s="3" customFormat="1" ht="5.25" customHeight="1">
      <c r="A4" s="1911"/>
      <c r="B4" s="33"/>
      <c r="C4" s="386"/>
      <c r="D4" s="386"/>
      <c r="E4" s="389"/>
      <c r="F4" s="386"/>
      <c r="G4" s="386"/>
      <c r="H4" s="386"/>
      <c r="I4" s="386"/>
      <c r="J4" s="386"/>
      <c r="K4" s="386"/>
      <c r="L4" s="33"/>
      <c r="M4" s="33"/>
      <c r="N4" s="238"/>
      <c r="O4" s="238"/>
      <c r="P4" s="238"/>
      <c r="Q4" s="33"/>
      <c r="R4" s="33"/>
      <c r="S4" s="33"/>
      <c r="T4" s="33"/>
      <c r="U4" s="33"/>
      <c r="V4" s="33"/>
      <c r="W4" s="33"/>
      <c r="X4" s="33"/>
      <c r="Y4" s="33"/>
      <c r="Z4" s="33"/>
      <c r="AA4" s="33"/>
      <c r="AB4" s="33"/>
    </row>
    <row r="5" spans="1:28" ht="21.75" customHeight="1">
      <c r="A5" s="2054" t="s">
        <v>80</v>
      </c>
      <c r="B5" s="11"/>
      <c r="C5" s="2055" t="s">
        <v>1110</v>
      </c>
      <c r="D5" s="2055" t="s">
        <v>1285</v>
      </c>
      <c r="E5" s="2055" t="s">
        <v>222</v>
      </c>
      <c r="F5" s="2061" t="s">
        <v>1166</v>
      </c>
      <c r="G5" s="2062"/>
      <c r="H5" s="2062"/>
      <c r="I5" s="2062"/>
      <c r="J5" s="2062"/>
      <c r="K5" s="2063"/>
      <c r="L5" s="11"/>
      <c r="M5" s="11"/>
      <c r="N5" s="238"/>
      <c r="O5" s="238"/>
      <c r="P5" s="238"/>
      <c r="Q5" s="11"/>
      <c r="R5" s="11"/>
      <c r="S5" s="33"/>
      <c r="T5" s="11"/>
      <c r="U5" s="11"/>
      <c r="V5" s="11"/>
      <c r="W5" s="11"/>
      <c r="X5" s="11"/>
      <c r="Y5" s="11"/>
      <c r="Z5" s="11"/>
      <c r="AA5" s="11"/>
      <c r="AB5" s="11"/>
    </row>
    <row r="6" spans="1:28" ht="24.75" customHeight="1">
      <c r="A6" s="2054"/>
      <c r="C6" s="2056"/>
      <c r="D6" s="2056"/>
      <c r="E6" s="2056"/>
      <c r="F6" s="2064" t="str">
        <f>"Rok poprzedzający - "&amp;G7-1</f>
        <v>Rok poprzedzający - 2013</v>
      </c>
      <c r="G6" s="382" t="s">
        <v>293</v>
      </c>
      <c r="H6" s="382" t="s">
        <v>293</v>
      </c>
      <c r="I6" s="382" t="s">
        <v>293</v>
      </c>
      <c r="J6" s="382" t="s">
        <v>293</v>
      </c>
      <c r="K6" s="382" t="s">
        <v>293</v>
      </c>
      <c r="L6" s="11"/>
      <c r="M6" s="11"/>
      <c r="N6" s="2059" t="s">
        <v>1155</v>
      </c>
      <c r="O6" s="45" t="s">
        <v>1156</v>
      </c>
      <c r="P6" s="401" t="s">
        <v>1156</v>
      </c>
      <c r="Q6" s="11"/>
      <c r="R6" s="2058" t="s">
        <v>700</v>
      </c>
      <c r="S6" s="2058"/>
      <c r="T6" s="2058"/>
      <c r="U6" s="11"/>
      <c r="V6" s="11"/>
      <c r="W6" s="11"/>
      <c r="X6" s="11"/>
      <c r="Y6" s="11"/>
      <c r="Z6" s="11"/>
      <c r="AA6" s="11"/>
      <c r="AB6" s="11"/>
    </row>
    <row r="7" spans="1:28" ht="22.5" customHeight="1">
      <c r="A7" s="952"/>
      <c r="B7" s="11"/>
      <c r="C7" s="2057"/>
      <c r="D7" s="2057"/>
      <c r="E7" s="2057"/>
      <c r="F7" s="2065"/>
      <c r="G7" s="383">
        <f>'Og s1'!K8</f>
        <v>2014</v>
      </c>
      <c r="H7" s="383">
        <f>G7+1</f>
        <v>2015</v>
      </c>
      <c r="I7" s="383">
        <f>H7+1</f>
        <v>2016</v>
      </c>
      <c r="J7" s="383">
        <f>I7+1</f>
        <v>2017</v>
      </c>
      <c r="K7" s="383">
        <f>J7+1</f>
        <v>2018</v>
      </c>
      <c r="L7" s="11"/>
      <c r="M7" s="11"/>
      <c r="N7" s="2060"/>
      <c r="O7" s="44">
        <f>G7-1</f>
        <v>2013</v>
      </c>
      <c r="P7" s="400">
        <f>G7</f>
        <v>2014</v>
      </c>
      <c r="Q7" s="11"/>
      <c r="R7" s="306"/>
      <c r="S7" s="306"/>
      <c r="T7" s="306"/>
      <c r="U7" s="11"/>
      <c r="V7" s="11"/>
      <c r="W7" s="11"/>
      <c r="X7" s="11"/>
      <c r="Y7" s="11"/>
      <c r="Z7" s="11"/>
      <c r="AA7" s="11"/>
      <c r="AB7" s="11"/>
    </row>
    <row r="8" spans="1:28" ht="24.75" customHeight="1">
      <c r="A8" s="1256" t="str">
        <f>IF(E8&gt;0,"Wypełnione","")</f>
        <v/>
      </c>
      <c r="C8" s="2050">
        <f>'Og s3a'!C719</f>
        <v>0</v>
      </c>
      <c r="D8" s="2052">
        <f>'Og s3a'!E719</f>
        <v>0</v>
      </c>
      <c r="E8" s="2050">
        <f>'Og s3a'!F719</f>
        <v>0</v>
      </c>
      <c r="F8" s="395">
        <f>O8</f>
        <v>0</v>
      </c>
      <c r="G8" s="395">
        <f>P8</f>
        <v>0</v>
      </c>
      <c r="H8" s="236">
        <f>'Pak8 s2'!I10</f>
        <v>0</v>
      </c>
      <c r="I8" s="236">
        <f>'Pak8 s2'!K10</f>
        <v>0</v>
      </c>
      <c r="J8" s="236">
        <f>'Pak8 s2'!M10</f>
        <v>0</v>
      </c>
      <c r="K8" s="236">
        <f>'Pak8 s2'!O10</f>
        <v>0</v>
      </c>
      <c r="L8" s="11"/>
      <c r="M8" s="11"/>
      <c r="N8" s="396">
        <f>'Og s3a'!G719</f>
        <v>0</v>
      </c>
      <c r="O8" s="237">
        <f>'Og s3a'!H719</f>
        <v>0</v>
      </c>
      <c r="P8" s="398">
        <f>'Og s3a'!D719</f>
        <v>0</v>
      </c>
      <c r="Q8" s="11"/>
      <c r="R8" s="306"/>
      <c r="S8" s="306"/>
      <c r="T8" s="306"/>
      <c r="U8" s="11"/>
      <c r="V8" s="11"/>
      <c r="W8" s="11"/>
      <c r="X8" s="11"/>
      <c r="Y8" s="11"/>
      <c r="Z8" s="11"/>
      <c r="AA8" s="11"/>
      <c r="AB8" s="11"/>
    </row>
    <row r="9" spans="1:28" ht="14.25" customHeight="1">
      <c r="A9" s="1256" t="str">
        <f>A8</f>
        <v/>
      </c>
      <c r="B9" s="11"/>
      <c r="C9" s="2051"/>
      <c r="D9" s="2053"/>
      <c r="E9" s="2051"/>
      <c r="F9" s="234"/>
      <c r="G9" s="234">
        <f>'Pak8 s2'!G11</f>
        <v>0</v>
      </c>
      <c r="H9" s="234">
        <f>'Pak8 s2'!I11</f>
        <v>0</v>
      </c>
      <c r="I9" s="234">
        <f>'Pak8 s2'!K11</f>
        <v>0</v>
      </c>
      <c r="J9" s="234">
        <f>'Pak8 s2'!M11</f>
        <v>0</v>
      </c>
      <c r="K9" s="234">
        <f>'Pak8 s2'!O11</f>
        <v>0</v>
      </c>
      <c r="L9" s="11"/>
      <c r="M9" s="11"/>
      <c r="N9" s="397"/>
      <c r="O9" s="233"/>
      <c r="P9" s="399"/>
      <c r="Q9" s="11"/>
      <c r="R9" s="306"/>
      <c r="S9" s="306"/>
      <c r="T9" s="306"/>
      <c r="U9" s="11"/>
      <c r="V9" s="11"/>
      <c r="W9" s="11"/>
      <c r="X9" s="11"/>
      <c r="Y9" s="11"/>
      <c r="Z9" s="11"/>
      <c r="AA9" s="11"/>
      <c r="AB9" s="11"/>
    </row>
    <row r="10" spans="1:28" ht="24.75" customHeight="1">
      <c r="A10" s="1256" t="str">
        <f>IF(E10&gt;0,"Wypełnione","")</f>
        <v/>
      </c>
      <c r="B10" s="11"/>
      <c r="C10" s="2050">
        <f>'Og s3a'!C721</f>
        <v>0</v>
      </c>
      <c r="D10" s="2052">
        <f>'Og s3a'!E721</f>
        <v>0</v>
      </c>
      <c r="E10" s="2050">
        <f>'Og s3a'!F721</f>
        <v>0</v>
      </c>
      <c r="F10" s="395">
        <f>O10</f>
        <v>0</v>
      </c>
      <c r="G10" s="395">
        <f>P10</f>
        <v>0</v>
      </c>
      <c r="H10" s="236">
        <f>'Pak8 s2'!I12</f>
        <v>0</v>
      </c>
      <c r="I10" s="236">
        <f>'Pak8 s2'!K12</f>
        <v>0</v>
      </c>
      <c r="J10" s="236">
        <f>'Pak8 s2'!M12</f>
        <v>0</v>
      </c>
      <c r="K10" s="236">
        <f>'Pak8 s2'!O12</f>
        <v>0</v>
      </c>
      <c r="L10" s="11"/>
      <c r="M10" s="11"/>
      <c r="N10" s="396">
        <f>'Og s3a'!G721</f>
        <v>0</v>
      </c>
      <c r="O10" s="237">
        <f>'Og s3a'!H721</f>
        <v>0</v>
      </c>
      <c r="P10" s="398">
        <f>'Og s3a'!D721</f>
        <v>0</v>
      </c>
      <c r="Q10" s="11"/>
      <c r="R10" s="306"/>
      <c r="S10" s="306"/>
      <c r="T10" s="306"/>
      <c r="U10" s="11"/>
      <c r="V10" s="11"/>
      <c r="W10" s="11"/>
      <c r="X10" s="11"/>
      <c r="Y10" s="11"/>
      <c r="Z10" s="11"/>
      <c r="AA10" s="11"/>
      <c r="AB10" s="11"/>
    </row>
    <row r="11" spans="1:28" ht="14.25" customHeight="1">
      <c r="A11" s="1256" t="str">
        <f>A10</f>
        <v/>
      </c>
      <c r="B11" s="11"/>
      <c r="C11" s="2051"/>
      <c r="D11" s="2053"/>
      <c r="E11" s="2051"/>
      <c r="F11" s="234"/>
      <c r="G11" s="234">
        <f>'Pak8 s2'!G13</f>
        <v>0</v>
      </c>
      <c r="H11" s="234">
        <f>'Pak8 s2'!I13</f>
        <v>0</v>
      </c>
      <c r="I11" s="234">
        <f>'Pak8 s2'!K13</f>
        <v>0</v>
      </c>
      <c r="J11" s="234">
        <f>'Pak8 s2'!M13</f>
        <v>0</v>
      </c>
      <c r="K11" s="234">
        <f>'Pak8 s2'!O13</f>
        <v>0</v>
      </c>
      <c r="L11" s="11"/>
      <c r="M11" s="11"/>
      <c r="N11" s="397"/>
      <c r="O11" s="233"/>
      <c r="P11" s="399"/>
      <c r="Q11" s="11"/>
      <c r="R11" s="306"/>
      <c r="S11" s="306"/>
      <c r="T11" s="306"/>
      <c r="U11" s="11"/>
      <c r="V11" s="11"/>
      <c r="W11" s="11"/>
      <c r="X11" s="11"/>
      <c r="Y11" s="11"/>
      <c r="Z11" s="11"/>
      <c r="AA11" s="11"/>
      <c r="AB11" s="11"/>
    </row>
    <row r="12" spans="1:28" ht="24.75" customHeight="1">
      <c r="A12" s="1256" t="str">
        <f>IF(E12&gt;0,"Wypełnione","")</f>
        <v/>
      </c>
      <c r="B12" s="11"/>
      <c r="C12" s="2050">
        <f>'Og s3a'!C723</f>
        <v>0</v>
      </c>
      <c r="D12" s="2052">
        <f>'Og s3a'!E723</f>
        <v>0</v>
      </c>
      <c r="E12" s="2050">
        <f>'Og s3a'!F723</f>
        <v>0</v>
      </c>
      <c r="F12" s="395">
        <f>O12</f>
        <v>0</v>
      </c>
      <c r="G12" s="395">
        <f>P12</f>
        <v>0</v>
      </c>
      <c r="H12" s="236">
        <f>'Pak8 s2'!I14</f>
        <v>0</v>
      </c>
      <c r="I12" s="236">
        <f>'Pak8 s2'!K14</f>
        <v>0</v>
      </c>
      <c r="J12" s="236">
        <f>'Pak8 s2'!M14</f>
        <v>0</v>
      </c>
      <c r="K12" s="236">
        <f>'Pak8 s2'!O14</f>
        <v>0</v>
      </c>
      <c r="L12" s="11"/>
      <c r="M12" s="11"/>
      <c r="N12" s="396">
        <f>'Og s3a'!G723</f>
        <v>0</v>
      </c>
      <c r="O12" s="237">
        <f>'Og s3a'!H723</f>
        <v>0</v>
      </c>
      <c r="P12" s="398">
        <f>'Og s3a'!D723</f>
        <v>0</v>
      </c>
      <c r="Q12" s="11"/>
      <c r="R12" s="306"/>
      <c r="S12" s="306"/>
      <c r="T12" s="306"/>
      <c r="U12" s="11"/>
      <c r="V12" s="11"/>
      <c r="W12" s="11"/>
      <c r="X12" s="11"/>
      <c r="Y12" s="11"/>
      <c r="Z12" s="11"/>
      <c r="AA12" s="11"/>
      <c r="AB12" s="11"/>
    </row>
    <row r="13" spans="1:28" ht="14.25" customHeight="1">
      <c r="A13" s="1256" t="str">
        <f>A12</f>
        <v/>
      </c>
      <c r="B13" s="11"/>
      <c r="C13" s="2051"/>
      <c r="D13" s="2053"/>
      <c r="E13" s="2051"/>
      <c r="F13" s="234"/>
      <c r="G13" s="234">
        <f>'Pak8 s2'!G15</f>
        <v>0</v>
      </c>
      <c r="H13" s="234">
        <f>'Pak8 s2'!I15</f>
        <v>0</v>
      </c>
      <c r="I13" s="234">
        <f>'Pak8 s2'!K15</f>
        <v>0</v>
      </c>
      <c r="J13" s="234">
        <f>'Pak8 s2'!M15</f>
        <v>0</v>
      </c>
      <c r="K13" s="234">
        <f>'Pak8 s2'!O15</f>
        <v>0</v>
      </c>
      <c r="L13" s="11"/>
      <c r="M13" s="11"/>
      <c r="N13" s="397"/>
      <c r="O13" s="233"/>
      <c r="P13" s="399"/>
      <c r="Q13" s="11"/>
      <c r="R13" s="306"/>
      <c r="S13" s="306"/>
      <c r="T13" s="306"/>
      <c r="U13" s="11"/>
      <c r="V13" s="11"/>
      <c r="W13" s="11"/>
      <c r="X13" s="11"/>
      <c r="Y13" s="11"/>
      <c r="Z13" s="11"/>
      <c r="AA13" s="11"/>
      <c r="AB13" s="11"/>
    </row>
    <row r="14" spans="1:28" ht="24.75" customHeight="1">
      <c r="A14" s="1256" t="str">
        <f>IF(E14&gt;0,"Wypełnione","")</f>
        <v/>
      </c>
      <c r="B14" s="11"/>
      <c r="C14" s="2050">
        <f>'Og s3a'!C725</f>
        <v>0</v>
      </c>
      <c r="D14" s="2052">
        <f>'Og s3a'!E725</f>
        <v>0</v>
      </c>
      <c r="E14" s="2050">
        <f>'Og s3a'!F725</f>
        <v>0</v>
      </c>
      <c r="F14" s="395">
        <f>O14</f>
        <v>0</v>
      </c>
      <c r="G14" s="395">
        <f>P14</f>
        <v>0</v>
      </c>
      <c r="H14" s="236">
        <f>'Pak8 s2'!I16</f>
        <v>0</v>
      </c>
      <c r="I14" s="236">
        <f>'Pak8 s2'!K16</f>
        <v>0</v>
      </c>
      <c r="J14" s="236">
        <f>'Pak8 s2'!M16</f>
        <v>0</v>
      </c>
      <c r="K14" s="236">
        <f>'Pak8 s2'!O16</f>
        <v>0</v>
      </c>
      <c r="L14" s="11"/>
      <c r="M14" s="11"/>
      <c r="N14" s="396">
        <f>'Og s3a'!G725</f>
        <v>0</v>
      </c>
      <c r="O14" s="237">
        <f>'Og s3a'!H725</f>
        <v>0</v>
      </c>
      <c r="P14" s="398">
        <f>'Og s3a'!D725</f>
        <v>0</v>
      </c>
      <c r="Q14" s="11"/>
      <c r="R14" s="306"/>
      <c r="S14" s="306"/>
      <c r="T14" s="306"/>
      <c r="U14" s="11"/>
      <c r="V14" s="11"/>
      <c r="W14" s="11"/>
      <c r="X14" s="11"/>
      <c r="Y14" s="11"/>
      <c r="Z14" s="11"/>
      <c r="AA14" s="11"/>
      <c r="AB14" s="11"/>
    </row>
    <row r="15" spans="1:28" ht="14.25" customHeight="1">
      <c r="A15" s="1256" t="str">
        <f>A14</f>
        <v/>
      </c>
      <c r="B15" s="11"/>
      <c r="C15" s="2051"/>
      <c r="D15" s="2053"/>
      <c r="E15" s="2051"/>
      <c r="F15" s="234"/>
      <c r="G15" s="234">
        <f>'Pak8 s2'!G17</f>
        <v>0</v>
      </c>
      <c r="H15" s="234">
        <f>'Pak8 s2'!I17</f>
        <v>0</v>
      </c>
      <c r="I15" s="234">
        <f>'Pak8 s2'!K17</f>
        <v>0</v>
      </c>
      <c r="J15" s="234">
        <f>'Pak8 s2'!M17</f>
        <v>0</v>
      </c>
      <c r="K15" s="234">
        <f>'Pak8 s2'!O17</f>
        <v>0</v>
      </c>
      <c r="L15" s="11"/>
      <c r="M15" s="11"/>
      <c r="N15" s="397"/>
      <c r="O15" s="233"/>
      <c r="P15" s="399"/>
      <c r="Q15" s="11"/>
      <c r="R15" s="306"/>
      <c r="S15" s="306"/>
      <c r="T15" s="306"/>
      <c r="U15" s="11"/>
      <c r="V15" s="11"/>
      <c r="W15" s="11"/>
      <c r="X15" s="11"/>
      <c r="Y15" s="11"/>
      <c r="Z15" s="11"/>
      <c r="AA15" s="11"/>
      <c r="AB15" s="11"/>
    </row>
    <row r="16" spans="1:28" ht="24.75" customHeight="1">
      <c r="A16" s="1256" t="str">
        <f>IF(E16&gt;0,"Wypełnione","")</f>
        <v/>
      </c>
      <c r="B16" s="11"/>
      <c r="C16" s="2050">
        <f>'Og s3a'!C727</f>
        <v>0</v>
      </c>
      <c r="D16" s="2052">
        <f>'Og s3a'!E727</f>
        <v>0</v>
      </c>
      <c r="E16" s="2050">
        <f>'Og s3a'!F727</f>
        <v>0</v>
      </c>
      <c r="F16" s="395">
        <f>O16</f>
        <v>0</v>
      </c>
      <c r="G16" s="395">
        <f>P16</f>
        <v>0</v>
      </c>
      <c r="H16" s="236">
        <f>'Pak8 s2'!I18</f>
        <v>0</v>
      </c>
      <c r="I16" s="236">
        <f>'Pak8 s2'!K18</f>
        <v>0</v>
      </c>
      <c r="J16" s="236">
        <f>'Pak8 s2'!M18</f>
        <v>0</v>
      </c>
      <c r="K16" s="236">
        <f>'Pak8 s2'!O18</f>
        <v>0</v>
      </c>
      <c r="L16" s="11"/>
      <c r="M16" s="11"/>
      <c r="N16" s="396">
        <f>'Og s3a'!G727</f>
        <v>0</v>
      </c>
      <c r="O16" s="237">
        <f>'Og s3a'!H727</f>
        <v>0</v>
      </c>
      <c r="P16" s="398">
        <f>'Og s3a'!D727</f>
        <v>0</v>
      </c>
      <c r="Q16" s="11"/>
      <c r="R16" s="306"/>
      <c r="S16" s="306"/>
      <c r="T16" s="306"/>
      <c r="U16" s="11"/>
      <c r="V16" s="11"/>
      <c r="W16" s="11"/>
      <c r="X16" s="11"/>
      <c r="Y16" s="11"/>
      <c r="Z16" s="11"/>
      <c r="AA16" s="11"/>
      <c r="AB16" s="11"/>
    </row>
    <row r="17" spans="1:28" ht="14.25" customHeight="1">
      <c r="A17" s="1256" t="str">
        <f>A16</f>
        <v/>
      </c>
      <c r="B17" s="11"/>
      <c r="C17" s="2051"/>
      <c r="D17" s="2053"/>
      <c r="E17" s="2051"/>
      <c r="F17" s="234"/>
      <c r="G17" s="234">
        <f>'Pak8 s2'!G19</f>
        <v>0</v>
      </c>
      <c r="H17" s="234">
        <f>'Pak8 s2'!I19</f>
        <v>0</v>
      </c>
      <c r="I17" s="234">
        <f>'Pak8 s2'!K19</f>
        <v>0</v>
      </c>
      <c r="J17" s="234">
        <f>'Pak8 s2'!M19</f>
        <v>0</v>
      </c>
      <c r="K17" s="234">
        <f>'Pak8 s2'!O19</f>
        <v>0</v>
      </c>
      <c r="L17" s="11"/>
      <c r="M17" s="11"/>
      <c r="N17" s="397"/>
      <c r="O17" s="233"/>
      <c r="P17" s="399"/>
      <c r="Q17" s="11"/>
      <c r="R17" s="306"/>
      <c r="S17" s="306"/>
      <c r="T17" s="306"/>
      <c r="U17" s="11"/>
      <c r="V17" s="11"/>
      <c r="W17" s="11"/>
      <c r="X17" s="11"/>
      <c r="Y17" s="11"/>
      <c r="Z17" s="11"/>
      <c r="AA17" s="11"/>
      <c r="AB17" s="11"/>
    </row>
    <row r="18" spans="1:28" ht="24.75" customHeight="1">
      <c r="A18" s="1256" t="str">
        <f>IF(E18&gt;0,"Wypełnione","")</f>
        <v/>
      </c>
      <c r="B18" s="11"/>
      <c r="C18" s="2050">
        <f>'Og s3a'!C729</f>
        <v>0</v>
      </c>
      <c r="D18" s="2052">
        <f>'Og s3a'!E729</f>
        <v>0</v>
      </c>
      <c r="E18" s="2050">
        <f>'Og s3a'!F729</f>
        <v>0</v>
      </c>
      <c r="F18" s="395">
        <f>O18</f>
        <v>0</v>
      </c>
      <c r="G18" s="395">
        <f>P18</f>
        <v>0</v>
      </c>
      <c r="H18" s="236">
        <f>'Pak8 s2'!I20</f>
        <v>0</v>
      </c>
      <c r="I18" s="236">
        <f>'Pak8 s2'!K20</f>
        <v>0</v>
      </c>
      <c r="J18" s="236">
        <f>'Pak8 s2'!M20</f>
        <v>0</v>
      </c>
      <c r="K18" s="236">
        <f>'Pak8 s2'!O20</f>
        <v>0</v>
      </c>
      <c r="L18" s="11"/>
      <c r="M18" s="11"/>
      <c r="N18" s="396">
        <f>'Og s3a'!G729</f>
        <v>0</v>
      </c>
      <c r="O18" s="237">
        <f>'Og s3a'!H729</f>
        <v>0</v>
      </c>
      <c r="P18" s="398">
        <f>'Og s3a'!D729</f>
        <v>0</v>
      </c>
      <c r="Q18" s="11"/>
      <c r="R18" s="306"/>
      <c r="S18" s="306"/>
      <c r="T18" s="306"/>
      <c r="U18" s="11"/>
      <c r="V18" s="11"/>
      <c r="W18" s="11"/>
      <c r="X18" s="11"/>
      <c r="Y18" s="11"/>
      <c r="Z18" s="11"/>
      <c r="AA18" s="11"/>
      <c r="AB18" s="11"/>
    </row>
    <row r="19" spans="1:28" ht="14.25" customHeight="1">
      <c r="A19" s="1256" t="str">
        <f>A18</f>
        <v/>
      </c>
      <c r="B19" s="11"/>
      <c r="C19" s="2051"/>
      <c r="D19" s="2053"/>
      <c r="E19" s="2051"/>
      <c r="F19" s="234"/>
      <c r="G19" s="234">
        <f>'Pak8 s2'!G21</f>
        <v>0</v>
      </c>
      <c r="H19" s="234">
        <f>'Pak8 s2'!I21</f>
        <v>0</v>
      </c>
      <c r="I19" s="234">
        <f>'Pak8 s2'!K21</f>
        <v>0</v>
      </c>
      <c r="J19" s="234">
        <f>'Pak8 s2'!M21</f>
        <v>0</v>
      </c>
      <c r="K19" s="234">
        <f>'Pak8 s2'!O21</f>
        <v>0</v>
      </c>
      <c r="L19" s="11"/>
      <c r="M19" s="11"/>
      <c r="N19" s="397"/>
      <c r="O19" s="233"/>
      <c r="P19" s="399"/>
      <c r="Q19" s="11"/>
      <c r="R19" s="306"/>
      <c r="S19" s="306"/>
      <c r="T19" s="306"/>
      <c r="U19" s="11"/>
      <c r="V19" s="11"/>
      <c r="W19" s="11"/>
      <c r="X19" s="11"/>
      <c r="Y19" s="11"/>
      <c r="Z19" s="11"/>
      <c r="AA19" s="11"/>
      <c r="AB19" s="11"/>
    </row>
    <row r="20" spans="1:28" ht="24.75" customHeight="1">
      <c r="A20" s="1256" t="str">
        <f>IF(E20&gt;0,"Wypełnione","")</f>
        <v/>
      </c>
      <c r="B20" s="11"/>
      <c r="C20" s="2050">
        <f>'Og s3a'!C731</f>
        <v>0</v>
      </c>
      <c r="D20" s="2052">
        <f>'Og s3a'!E731</f>
        <v>0</v>
      </c>
      <c r="E20" s="2050">
        <f>'Og s3a'!F731</f>
        <v>0</v>
      </c>
      <c r="F20" s="395">
        <f>O20</f>
        <v>0</v>
      </c>
      <c r="G20" s="395">
        <f>P20</f>
        <v>0</v>
      </c>
      <c r="H20" s="236">
        <f>'Pak8 s2'!I22</f>
        <v>0</v>
      </c>
      <c r="I20" s="236">
        <f>'Pak8 s2'!K22</f>
        <v>0</v>
      </c>
      <c r="J20" s="236">
        <f>'Pak8 s2'!M22</f>
        <v>0</v>
      </c>
      <c r="K20" s="236">
        <f>'Pak8 s2'!O22</f>
        <v>0</v>
      </c>
      <c r="L20" s="11"/>
      <c r="M20" s="11"/>
      <c r="N20" s="396">
        <f>'Og s3a'!G731</f>
        <v>0</v>
      </c>
      <c r="O20" s="237">
        <f>'Og s3a'!H731</f>
        <v>0</v>
      </c>
      <c r="P20" s="398">
        <f>'Og s3a'!D731</f>
        <v>0</v>
      </c>
      <c r="Q20" s="11"/>
      <c r="R20" s="306"/>
      <c r="S20" s="306"/>
      <c r="T20" s="306"/>
      <c r="U20" s="11"/>
      <c r="V20" s="11"/>
      <c r="W20" s="11"/>
      <c r="X20" s="11"/>
      <c r="Y20" s="11"/>
      <c r="Z20" s="11"/>
      <c r="AA20" s="11"/>
      <c r="AB20" s="11"/>
    </row>
    <row r="21" spans="1:28" ht="14.25" customHeight="1">
      <c r="A21" s="1256" t="str">
        <f>A20</f>
        <v/>
      </c>
      <c r="B21" s="11"/>
      <c r="C21" s="2051"/>
      <c r="D21" s="2053"/>
      <c r="E21" s="2051"/>
      <c r="F21" s="234"/>
      <c r="G21" s="234">
        <f>'Pak8 s2'!G23</f>
        <v>0</v>
      </c>
      <c r="H21" s="234">
        <f>'Pak8 s2'!I23</f>
        <v>0</v>
      </c>
      <c r="I21" s="234">
        <f>'Pak8 s2'!K23</f>
        <v>0</v>
      </c>
      <c r="J21" s="234">
        <f>'Pak8 s2'!M23</f>
        <v>0</v>
      </c>
      <c r="K21" s="234">
        <f>'Pak8 s2'!O23</f>
        <v>0</v>
      </c>
      <c r="L21" s="11"/>
      <c r="M21" s="11"/>
      <c r="N21" s="397"/>
      <c r="O21" s="233"/>
      <c r="P21" s="399"/>
      <c r="Q21" s="11"/>
      <c r="R21" s="306"/>
      <c r="S21" s="306"/>
      <c r="T21" s="306"/>
      <c r="U21" s="11"/>
      <c r="V21" s="11"/>
      <c r="W21" s="11"/>
      <c r="X21" s="11"/>
      <c r="Y21" s="11"/>
      <c r="Z21" s="11"/>
      <c r="AA21" s="11"/>
      <c r="AB21" s="11"/>
    </row>
    <row r="22" spans="1:28" ht="24.75" customHeight="1">
      <c r="A22" s="1256" t="str">
        <f>IF(E22&gt;0,"Wypełnione","")</f>
        <v/>
      </c>
      <c r="B22" s="11"/>
      <c r="C22" s="2050">
        <f>'Og s3a'!C733</f>
        <v>0</v>
      </c>
      <c r="D22" s="2052">
        <f>'Og s3a'!E733</f>
        <v>0</v>
      </c>
      <c r="E22" s="2050">
        <f>'Og s3a'!F733</f>
        <v>0</v>
      </c>
      <c r="F22" s="395">
        <f>O22</f>
        <v>0</v>
      </c>
      <c r="G22" s="395">
        <f>P22</f>
        <v>0</v>
      </c>
      <c r="H22" s="236">
        <f>'Pak8 s2'!I24</f>
        <v>0</v>
      </c>
      <c r="I22" s="236">
        <f>'Pak8 s2'!K24</f>
        <v>0</v>
      </c>
      <c r="J22" s="236">
        <f>'Pak8 s2'!M24</f>
        <v>0</v>
      </c>
      <c r="K22" s="236">
        <f>'Pak8 s2'!O24</f>
        <v>0</v>
      </c>
      <c r="L22" s="11"/>
      <c r="M22" s="11"/>
      <c r="N22" s="396">
        <f>'Og s3a'!G733</f>
        <v>0</v>
      </c>
      <c r="O22" s="237">
        <f>'Og s3a'!H733</f>
        <v>0</v>
      </c>
      <c r="P22" s="398">
        <f>'Og s3a'!D733</f>
        <v>0</v>
      </c>
      <c r="Q22" s="11"/>
      <c r="R22" s="306"/>
      <c r="S22" s="306"/>
      <c r="T22" s="306"/>
      <c r="U22" s="11"/>
      <c r="V22" s="11"/>
      <c r="W22" s="11"/>
      <c r="X22" s="11"/>
      <c r="Y22" s="11"/>
      <c r="Z22" s="11"/>
      <c r="AA22" s="11"/>
      <c r="AB22" s="11"/>
    </row>
    <row r="23" spans="1:28" ht="14.25" customHeight="1">
      <c r="A23" s="1256" t="str">
        <f>A22</f>
        <v/>
      </c>
      <c r="B23" s="11"/>
      <c r="C23" s="2051"/>
      <c r="D23" s="2053"/>
      <c r="E23" s="2051"/>
      <c r="F23" s="234"/>
      <c r="G23" s="234">
        <f>'Pak8 s2'!G25</f>
        <v>0</v>
      </c>
      <c r="H23" s="234">
        <f>'Pak8 s2'!I25</f>
        <v>0</v>
      </c>
      <c r="I23" s="234">
        <f>'Pak8 s2'!K25</f>
        <v>0</v>
      </c>
      <c r="J23" s="234">
        <f>'Pak8 s2'!M25</f>
        <v>0</v>
      </c>
      <c r="K23" s="234">
        <f>'Pak8 s2'!O25</f>
        <v>0</v>
      </c>
      <c r="L23" s="11"/>
      <c r="M23" s="11"/>
      <c r="N23" s="397"/>
      <c r="O23" s="233"/>
      <c r="P23" s="399"/>
      <c r="Q23" s="11"/>
      <c r="R23" s="306"/>
      <c r="S23" s="306"/>
      <c r="T23" s="306"/>
      <c r="U23" s="11"/>
      <c r="V23" s="11"/>
      <c r="W23" s="11"/>
      <c r="X23" s="11"/>
      <c r="Y23" s="11"/>
      <c r="Z23" s="11"/>
      <c r="AA23" s="11"/>
      <c r="AB23" s="11"/>
    </row>
    <row r="24" spans="1:28" ht="24.75" customHeight="1">
      <c r="A24" s="1256" t="str">
        <f>IF(E24&gt;0,"Wypełnione","")</f>
        <v/>
      </c>
      <c r="B24" s="11"/>
      <c r="C24" s="2050">
        <f>'Og s3a'!C735</f>
        <v>0</v>
      </c>
      <c r="D24" s="2052">
        <f>'Og s3a'!E735</f>
        <v>0</v>
      </c>
      <c r="E24" s="2050">
        <f>'Og s3a'!F735</f>
        <v>0</v>
      </c>
      <c r="F24" s="395">
        <f>O24</f>
        <v>0</v>
      </c>
      <c r="G24" s="395">
        <f>P24</f>
        <v>0</v>
      </c>
      <c r="H24" s="236">
        <f>'Pak8 s2'!I26</f>
        <v>0</v>
      </c>
      <c r="I24" s="236">
        <f>'Pak8 s2'!K26</f>
        <v>0</v>
      </c>
      <c r="J24" s="236">
        <f>'Pak8 s2'!M26</f>
        <v>0</v>
      </c>
      <c r="K24" s="236">
        <f>'Pak8 s2'!O26</f>
        <v>0</v>
      </c>
      <c r="L24" s="11"/>
      <c r="M24" s="11"/>
      <c r="N24" s="396">
        <f>'Og s3a'!G735</f>
        <v>0</v>
      </c>
      <c r="O24" s="237">
        <f>'Og s3a'!H735</f>
        <v>0</v>
      </c>
      <c r="P24" s="398">
        <f>'Og s3a'!D735</f>
        <v>0</v>
      </c>
      <c r="Q24" s="11"/>
      <c r="R24" s="306"/>
      <c r="S24" s="306"/>
      <c r="T24" s="306"/>
      <c r="U24" s="11"/>
      <c r="V24" s="11"/>
      <c r="W24" s="11"/>
      <c r="X24" s="11"/>
      <c r="Y24" s="11"/>
      <c r="Z24" s="11"/>
      <c r="AA24" s="11"/>
      <c r="AB24" s="11"/>
    </row>
    <row r="25" spans="1:28" ht="14.25" customHeight="1">
      <c r="A25" s="1256" t="str">
        <f>A24</f>
        <v/>
      </c>
      <c r="B25" s="11"/>
      <c r="C25" s="2051"/>
      <c r="D25" s="2053"/>
      <c r="E25" s="2051"/>
      <c r="F25" s="234"/>
      <c r="G25" s="234">
        <f>'Pak8 s2'!G27</f>
        <v>0</v>
      </c>
      <c r="H25" s="234">
        <f>'Pak8 s2'!I27</f>
        <v>0</v>
      </c>
      <c r="I25" s="234">
        <f>'Pak8 s2'!K27</f>
        <v>0</v>
      </c>
      <c r="J25" s="234">
        <f>'Pak8 s2'!M27</f>
        <v>0</v>
      </c>
      <c r="K25" s="234">
        <f>'Pak8 s2'!O27</f>
        <v>0</v>
      </c>
      <c r="L25" s="11"/>
      <c r="M25" s="11"/>
      <c r="N25" s="397"/>
      <c r="O25" s="233"/>
      <c r="P25" s="399"/>
      <c r="Q25" s="11"/>
      <c r="R25" s="306"/>
      <c r="S25" s="306"/>
      <c r="T25" s="306"/>
      <c r="U25" s="11"/>
      <c r="V25" s="11"/>
      <c r="W25" s="11"/>
      <c r="X25" s="11"/>
      <c r="Y25" s="11"/>
      <c r="Z25" s="11"/>
      <c r="AA25" s="11"/>
      <c r="AB25" s="11"/>
    </row>
    <row r="26" spans="1:28" ht="24.75" customHeight="1">
      <c r="A26" s="1256" t="str">
        <f>IF(E26&gt;0,"Wypełnione","")</f>
        <v/>
      </c>
      <c r="B26" s="11"/>
      <c r="C26" s="2050">
        <f>'Og s3a'!C737</f>
        <v>0</v>
      </c>
      <c r="D26" s="2052">
        <f>'Og s3a'!E737</f>
        <v>0</v>
      </c>
      <c r="E26" s="2050">
        <f>'Og s3a'!F737</f>
        <v>0</v>
      </c>
      <c r="F26" s="395">
        <f>O26</f>
        <v>0</v>
      </c>
      <c r="G26" s="395">
        <f>P26</f>
        <v>0</v>
      </c>
      <c r="H26" s="236">
        <f>'Pak8 s2'!I28</f>
        <v>0</v>
      </c>
      <c r="I26" s="236">
        <f>'Pak8 s2'!K28</f>
        <v>0</v>
      </c>
      <c r="J26" s="236">
        <f>'Pak8 s2'!M28</f>
        <v>0</v>
      </c>
      <c r="K26" s="236">
        <f>'Pak8 s2'!O28</f>
        <v>0</v>
      </c>
      <c r="L26" s="11"/>
      <c r="M26" s="11"/>
      <c r="N26" s="396">
        <f>'Og s3a'!G737</f>
        <v>0</v>
      </c>
      <c r="O26" s="237">
        <f>'Og s3a'!H737</f>
        <v>0</v>
      </c>
      <c r="P26" s="398">
        <f>'Og s3a'!D737</f>
        <v>0</v>
      </c>
      <c r="Q26" s="11"/>
      <c r="R26" s="306"/>
      <c r="S26" s="306"/>
      <c r="T26" s="306"/>
      <c r="U26" s="11"/>
      <c r="V26" s="11"/>
      <c r="W26" s="11"/>
      <c r="X26" s="11"/>
      <c r="Y26" s="11"/>
      <c r="Z26" s="11"/>
      <c r="AA26" s="11"/>
      <c r="AB26" s="11"/>
    </row>
    <row r="27" spans="1:28" ht="14.25" customHeight="1">
      <c r="A27" s="1256" t="str">
        <f>A26</f>
        <v/>
      </c>
      <c r="B27" s="11"/>
      <c r="C27" s="2051"/>
      <c r="D27" s="2053"/>
      <c r="E27" s="2051"/>
      <c r="F27" s="234"/>
      <c r="G27" s="234">
        <f>'Pak8 s2'!G29</f>
        <v>0</v>
      </c>
      <c r="H27" s="234">
        <f>'Pak8 s2'!I29</f>
        <v>0</v>
      </c>
      <c r="I27" s="234">
        <f>'Pak8 s2'!K29</f>
        <v>0</v>
      </c>
      <c r="J27" s="234">
        <f>'Pak8 s2'!M29</f>
        <v>0</v>
      </c>
      <c r="K27" s="234">
        <f>'Pak8 s2'!O29</f>
        <v>0</v>
      </c>
      <c r="L27" s="11"/>
      <c r="M27" s="11"/>
      <c r="N27" s="397"/>
      <c r="O27" s="233"/>
      <c r="P27" s="399"/>
      <c r="Q27" s="11"/>
      <c r="R27" s="306"/>
      <c r="S27" s="306"/>
      <c r="T27" s="306"/>
      <c r="U27" s="11"/>
      <c r="V27" s="11"/>
      <c r="W27" s="11"/>
      <c r="X27" s="11"/>
      <c r="Y27" s="11"/>
      <c r="Z27" s="11"/>
      <c r="AA27" s="11"/>
      <c r="AB27" s="11"/>
    </row>
    <row r="28" spans="1:28" ht="24.75" customHeight="1">
      <c r="A28" s="1256" t="str">
        <f>IF(E28&gt;0,"Wypełnione","")</f>
        <v/>
      </c>
      <c r="B28" s="11"/>
      <c r="C28" s="2050">
        <f>'Og s3a'!C739</f>
        <v>0</v>
      </c>
      <c r="D28" s="2052">
        <f>'Og s3a'!E739</f>
        <v>0</v>
      </c>
      <c r="E28" s="2050">
        <f>'Og s3a'!F739</f>
        <v>0</v>
      </c>
      <c r="F28" s="395">
        <f>O28</f>
        <v>0</v>
      </c>
      <c r="G28" s="395">
        <f>P28</f>
        <v>0</v>
      </c>
      <c r="H28" s="236">
        <f>'Pak8 s2'!I30</f>
        <v>0</v>
      </c>
      <c r="I28" s="236">
        <f>'Pak8 s2'!K30</f>
        <v>0</v>
      </c>
      <c r="J28" s="236">
        <f>'Pak8 s2'!M30</f>
        <v>0</v>
      </c>
      <c r="K28" s="236">
        <f>'Pak8 s2'!O30</f>
        <v>0</v>
      </c>
      <c r="L28" s="11"/>
      <c r="M28" s="11"/>
      <c r="N28" s="396">
        <f>'Og s3a'!G739</f>
        <v>0</v>
      </c>
      <c r="O28" s="237">
        <f>'Og s3a'!H739</f>
        <v>0</v>
      </c>
      <c r="P28" s="398">
        <f>'Og s3a'!D739</f>
        <v>0</v>
      </c>
      <c r="Q28" s="11"/>
      <c r="R28" s="306"/>
      <c r="S28" s="306"/>
      <c r="T28" s="306"/>
      <c r="U28" s="11"/>
      <c r="V28" s="11"/>
      <c r="W28" s="11"/>
      <c r="X28" s="11"/>
      <c r="Y28" s="11"/>
      <c r="Z28" s="11"/>
      <c r="AA28" s="11"/>
      <c r="AB28" s="11"/>
    </row>
    <row r="29" spans="1:28" ht="14.25" customHeight="1">
      <c r="A29" s="1256" t="str">
        <f>A28</f>
        <v/>
      </c>
      <c r="B29" s="11"/>
      <c r="C29" s="2051"/>
      <c r="D29" s="2053"/>
      <c r="E29" s="2051"/>
      <c r="F29" s="234"/>
      <c r="G29" s="234">
        <f>'Pak8 s2'!G31</f>
        <v>0</v>
      </c>
      <c r="H29" s="234">
        <f>'Pak8 s2'!I31</f>
        <v>0</v>
      </c>
      <c r="I29" s="234">
        <f>'Pak8 s2'!K31</f>
        <v>0</v>
      </c>
      <c r="J29" s="234">
        <f>'Pak8 s2'!M31</f>
        <v>0</v>
      </c>
      <c r="K29" s="234">
        <f>'Pak8 s2'!O31</f>
        <v>0</v>
      </c>
      <c r="L29" s="11"/>
      <c r="M29" s="11"/>
      <c r="N29" s="397"/>
      <c r="O29" s="233"/>
      <c r="P29" s="399"/>
      <c r="Q29" s="11"/>
      <c r="R29" s="306"/>
      <c r="S29" s="306"/>
      <c r="T29" s="306"/>
      <c r="U29" s="11"/>
      <c r="V29" s="11"/>
      <c r="W29" s="11"/>
      <c r="X29" s="11"/>
      <c r="Y29" s="11"/>
      <c r="Z29" s="11"/>
      <c r="AA29" s="11"/>
      <c r="AB29" s="11"/>
    </row>
    <row r="30" spans="1:28" ht="24.75" customHeight="1">
      <c r="A30" s="1256" t="str">
        <f>IF(E30&gt;0,"Wypełnione","")</f>
        <v/>
      </c>
      <c r="B30" s="11"/>
      <c r="C30" s="2050">
        <f>'Og s3a'!C741</f>
        <v>0</v>
      </c>
      <c r="D30" s="2052">
        <f>'Og s3a'!E741</f>
        <v>0</v>
      </c>
      <c r="E30" s="2050">
        <f>'Og s3a'!F741</f>
        <v>0</v>
      </c>
      <c r="F30" s="395">
        <f>O30</f>
        <v>0</v>
      </c>
      <c r="G30" s="395">
        <f>P30</f>
        <v>0</v>
      </c>
      <c r="H30" s="236">
        <f>'Pak8 s2'!I32</f>
        <v>0</v>
      </c>
      <c r="I30" s="236">
        <f>'Pak8 s2'!K32</f>
        <v>0</v>
      </c>
      <c r="J30" s="236">
        <f>'Pak8 s2'!M32</f>
        <v>0</v>
      </c>
      <c r="K30" s="236">
        <f>'Pak8 s2'!O32</f>
        <v>0</v>
      </c>
      <c r="L30" s="11"/>
      <c r="M30" s="11"/>
      <c r="N30" s="396">
        <f>'Og s3a'!G741</f>
        <v>0</v>
      </c>
      <c r="O30" s="237">
        <f>'Og s3a'!H741</f>
        <v>0</v>
      </c>
      <c r="P30" s="398">
        <f>'Og s3a'!D741</f>
        <v>0</v>
      </c>
      <c r="Q30" s="11"/>
      <c r="R30" s="306"/>
      <c r="S30" s="306"/>
      <c r="T30" s="306"/>
      <c r="U30" s="11"/>
      <c r="V30" s="11"/>
      <c r="W30" s="11"/>
      <c r="X30" s="11"/>
      <c r="Y30" s="11"/>
      <c r="Z30" s="11"/>
      <c r="AA30" s="11"/>
      <c r="AB30" s="11"/>
    </row>
    <row r="31" spans="1:28" ht="14.25" customHeight="1">
      <c r="A31" s="1256" t="str">
        <f>A30</f>
        <v/>
      </c>
      <c r="B31" s="11"/>
      <c r="C31" s="2051"/>
      <c r="D31" s="2053"/>
      <c r="E31" s="2051"/>
      <c r="F31" s="234"/>
      <c r="G31" s="234">
        <f>'Pak8 s2'!G33</f>
        <v>0</v>
      </c>
      <c r="H31" s="234">
        <f>'Pak8 s2'!I33</f>
        <v>0</v>
      </c>
      <c r="I31" s="234">
        <f>'Pak8 s2'!K33</f>
        <v>0</v>
      </c>
      <c r="J31" s="234">
        <f>'Pak8 s2'!M33</f>
        <v>0</v>
      </c>
      <c r="K31" s="234">
        <f>'Pak8 s2'!O33</f>
        <v>0</v>
      </c>
      <c r="L31" s="11"/>
      <c r="M31" s="11"/>
      <c r="N31" s="397"/>
      <c r="O31" s="233"/>
      <c r="P31" s="399"/>
      <c r="Q31" s="11"/>
      <c r="R31" s="306"/>
      <c r="S31" s="306"/>
      <c r="T31" s="306"/>
      <c r="U31" s="11"/>
      <c r="V31" s="11"/>
      <c r="W31" s="11"/>
      <c r="X31" s="11"/>
      <c r="Y31" s="11"/>
      <c r="Z31" s="11"/>
      <c r="AA31" s="11"/>
      <c r="AB31" s="11"/>
    </row>
    <row r="32" spans="1:28" ht="24.75" customHeight="1">
      <c r="A32" s="1256" t="str">
        <f>IF(E32&gt;0,"Wypełnione","")</f>
        <v/>
      </c>
      <c r="B32" s="11"/>
      <c r="C32" s="2050">
        <f>'Og s3a'!C743</f>
        <v>0</v>
      </c>
      <c r="D32" s="2052">
        <f>'Og s3a'!E743</f>
        <v>0</v>
      </c>
      <c r="E32" s="2050">
        <f>'Og s3a'!F743</f>
        <v>0</v>
      </c>
      <c r="F32" s="395">
        <f>O32</f>
        <v>0</v>
      </c>
      <c r="G32" s="395">
        <f>P32</f>
        <v>0</v>
      </c>
      <c r="H32" s="236">
        <f>'Pak8 s2'!I34</f>
        <v>0</v>
      </c>
      <c r="I32" s="236">
        <f>'Pak8 s2'!K34</f>
        <v>0</v>
      </c>
      <c r="J32" s="236">
        <f>'Pak8 s2'!M34</f>
        <v>0</v>
      </c>
      <c r="K32" s="236">
        <f>'Pak8 s2'!O34</f>
        <v>0</v>
      </c>
      <c r="L32" s="11"/>
      <c r="M32" s="11"/>
      <c r="N32" s="396">
        <f>'Og s3a'!G743</f>
        <v>0</v>
      </c>
      <c r="O32" s="237">
        <f>'Og s3a'!H743</f>
        <v>0</v>
      </c>
      <c r="P32" s="398">
        <f>'Og s3a'!D743</f>
        <v>0</v>
      </c>
      <c r="Q32" s="11"/>
      <c r="R32" s="306"/>
      <c r="S32" s="306"/>
      <c r="T32" s="306"/>
      <c r="U32" s="11"/>
      <c r="V32" s="11"/>
      <c r="W32" s="11"/>
      <c r="X32" s="11"/>
      <c r="Y32" s="11"/>
      <c r="Z32" s="11"/>
      <c r="AA32" s="11"/>
      <c r="AB32" s="11"/>
    </row>
    <row r="33" spans="1:28" ht="14.25" customHeight="1">
      <c r="A33" s="1256" t="str">
        <f>A32</f>
        <v/>
      </c>
      <c r="B33" s="11"/>
      <c r="C33" s="2051"/>
      <c r="D33" s="2053"/>
      <c r="E33" s="2051"/>
      <c r="F33" s="234"/>
      <c r="G33" s="234">
        <f>'Pak8 s2'!G35</f>
        <v>0</v>
      </c>
      <c r="H33" s="234">
        <f>'Pak8 s2'!I35</f>
        <v>0</v>
      </c>
      <c r="I33" s="234">
        <f>'Pak8 s2'!K35</f>
        <v>0</v>
      </c>
      <c r="J33" s="234">
        <f>'Pak8 s2'!M35</f>
        <v>0</v>
      </c>
      <c r="K33" s="234">
        <f>'Pak8 s2'!O35</f>
        <v>0</v>
      </c>
      <c r="L33" s="11"/>
      <c r="M33" s="11"/>
      <c r="N33" s="397"/>
      <c r="O33" s="233"/>
      <c r="P33" s="399"/>
      <c r="Q33" s="11"/>
      <c r="R33" s="306"/>
      <c r="S33" s="306"/>
      <c r="T33" s="306"/>
      <c r="U33" s="11"/>
      <c r="V33" s="11"/>
      <c r="W33" s="11"/>
      <c r="X33" s="11"/>
      <c r="Y33" s="11"/>
      <c r="Z33" s="11"/>
      <c r="AA33" s="11"/>
      <c r="AB33" s="11"/>
    </row>
    <row r="34" spans="1:28" ht="24.75" customHeight="1">
      <c r="A34" s="1256" t="str">
        <f>IF(E34&gt;0,"Wypełnione","")</f>
        <v/>
      </c>
      <c r="B34" s="11"/>
      <c r="C34" s="2050">
        <f>'Og s3a'!C745</f>
        <v>0</v>
      </c>
      <c r="D34" s="2052">
        <f>'Og s3a'!E745</f>
        <v>0</v>
      </c>
      <c r="E34" s="2050">
        <f>'Og s3a'!F745</f>
        <v>0</v>
      </c>
      <c r="F34" s="395">
        <f>O34</f>
        <v>0</v>
      </c>
      <c r="G34" s="395">
        <f>P34</f>
        <v>0</v>
      </c>
      <c r="H34" s="236">
        <f>'Pak8 s2'!I36</f>
        <v>0</v>
      </c>
      <c r="I34" s="236">
        <f>'Pak8 s2'!K36</f>
        <v>0</v>
      </c>
      <c r="J34" s="236">
        <f>'Pak8 s2'!M36</f>
        <v>0</v>
      </c>
      <c r="K34" s="236">
        <f>'Pak8 s2'!O36</f>
        <v>0</v>
      </c>
      <c r="L34" s="11"/>
      <c r="M34" s="11"/>
      <c r="N34" s="396">
        <f>'Og s3a'!G745</f>
        <v>0</v>
      </c>
      <c r="O34" s="237">
        <f>'Og s3a'!H745</f>
        <v>0</v>
      </c>
      <c r="P34" s="398">
        <f>'Og s3a'!D745</f>
        <v>0</v>
      </c>
      <c r="Q34" s="11"/>
      <c r="R34" s="306"/>
      <c r="S34" s="306"/>
      <c r="T34" s="306"/>
      <c r="U34" s="11"/>
      <c r="V34" s="11"/>
      <c r="W34" s="11"/>
      <c r="X34" s="11"/>
      <c r="Y34" s="11"/>
      <c r="Z34" s="11"/>
      <c r="AA34" s="11"/>
      <c r="AB34" s="11"/>
    </row>
    <row r="35" spans="1:28" ht="14.25" customHeight="1">
      <c r="A35" s="1256" t="str">
        <f>A34</f>
        <v/>
      </c>
      <c r="B35" s="11"/>
      <c r="C35" s="2051"/>
      <c r="D35" s="2053"/>
      <c r="E35" s="2051"/>
      <c r="F35" s="234"/>
      <c r="G35" s="234">
        <f>'Pak8 s2'!G37</f>
        <v>0</v>
      </c>
      <c r="H35" s="234">
        <f>'Pak8 s2'!I37</f>
        <v>0</v>
      </c>
      <c r="I35" s="234">
        <f>'Pak8 s2'!K37</f>
        <v>0</v>
      </c>
      <c r="J35" s="234">
        <f>'Pak8 s2'!M37</f>
        <v>0</v>
      </c>
      <c r="K35" s="234">
        <f>'Pak8 s2'!O37</f>
        <v>0</v>
      </c>
      <c r="L35" s="11"/>
      <c r="M35" s="11"/>
      <c r="N35" s="397"/>
      <c r="O35" s="233"/>
      <c r="P35" s="399"/>
      <c r="Q35" s="11"/>
      <c r="R35" s="306"/>
      <c r="S35" s="306"/>
      <c r="T35" s="306"/>
      <c r="U35" s="11"/>
      <c r="V35" s="11"/>
      <c r="W35" s="11"/>
      <c r="X35" s="11"/>
      <c r="Y35" s="11"/>
      <c r="Z35" s="11"/>
      <c r="AA35" s="11"/>
      <c r="AB35" s="11"/>
    </row>
    <row r="36" spans="1:28" ht="24.75" customHeight="1">
      <c r="A36" s="1256" t="str">
        <f>IF(E36&gt;0,"Wypełnione","")</f>
        <v/>
      </c>
      <c r="B36" s="11"/>
      <c r="C36" s="2050">
        <f>'Og s3a'!C747</f>
        <v>0</v>
      </c>
      <c r="D36" s="2052">
        <f>'Og s3a'!E747</f>
        <v>0</v>
      </c>
      <c r="E36" s="2050">
        <f>'Og s3a'!F747</f>
        <v>0</v>
      </c>
      <c r="F36" s="395">
        <f>O36</f>
        <v>0</v>
      </c>
      <c r="G36" s="395">
        <f>P36</f>
        <v>0</v>
      </c>
      <c r="H36" s="236">
        <f>'Pak8 s2'!I38</f>
        <v>0</v>
      </c>
      <c r="I36" s="236">
        <f>'Pak8 s2'!K38</f>
        <v>0</v>
      </c>
      <c r="J36" s="236">
        <f>'Pak8 s2'!M38</f>
        <v>0</v>
      </c>
      <c r="K36" s="236">
        <f>'Pak8 s2'!O38</f>
        <v>0</v>
      </c>
      <c r="L36" s="11"/>
      <c r="M36" s="11"/>
      <c r="N36" s="396">
        <f>'Og s3a'!G747</f>
        <v>0</v>
      </c>
      <c r="O36" s="237">
        <f>'Og s3a'!H747</f>
        <v>0</v>
      </c>
      <c r="P36" s="398">
        <f>'Og s3a'!D747</f>
        <v>0</v>
      </c>
      <c r="Q36" s="11"/>
      <c r="R36" s="306"/>
      <c r="S36" s="306"/>
      <c r="T36" s="306"/>
      <c r="U36" s="11"/>
      <c r="V36" s="11"/>
      <c r="W36" s="11"/>
      <c r="X36" s="11"/>
      <c r="Y36" s="11"/>
      <c r="Z36" s="11"/>
      <c r="AA36" s="11"/>
      <c r="AB36" s="11"/>
    </row>
    <row r="37" spans="1:28" ht="14.25" customHeight="1">
      <c r="A37" s="1256" t="str">
        <f>A36</f>
        <v/>
      </c>
      <c r="B37" s="11"/>
      <c r="C37" s="2051"/>
      <c r="D37" s="2053"/>
      <c r="E37" s="2051"/>
      <c r="F37" s="234"/>
      <c r="G37" s="234">
        <f>'Pak8 s2'!G39</f>
        <v>0</v>
      </c>
      <c r="H37" s="234">
        <f>'Pak8 s2'!I39</f>
        <v>0</v>
      </c>
      <c r="I37" s="234">
        <f>'Pak8 s2'!K39</f>
        <v>0</v>
      </c>
      <c r="J37" s="234">
        <f>'Pak8 s2'!M39</f>
        <v>0</v>
      </c>
      <c r="K37" s="234">
        <f>'Pak8 s2'!O39</f>
        <v>0</v>
      </c>
      <c r="L37" s="11"/>
      <c r="M37" s="11"/>
      <c r="N37" s="397"/>
      <c r="O37" s="233"/>
      <c r="P37" s="399"/>
      <c r="Q37" s="11"/>
      <c r="R37" s="306"/>
      <c r="S37" s="306"/>
      <c r="T37" s="306"/>
      <c r="U37" s="11"/>
      <c r="V37" s="11"/>
      <c r="W37" s="11"/>
      <c r="X37" s="11"/>
      <c r="Y37" s="11"/>
      <c r="Z37" s="11"/>
      <c r="AA37" s="11"/>
      <c r="AB37" s="11"/>
    </row>
    <row r="38" spans="1:28" ht="24.75" customHeight="1">
      <c r="A38" s="1256" t="str">
        <f>IF(E38&gt;0,"Wypełnione","")</f>
        <v/>
      </c>
      <c r="B38" s="11"/>
      <c r="C38" s="2050">
        <f>'Og s3a'!C749</f>
        <v>0</v>
      </c>
      <c r="D38" s="2052">
        <f>'Og s3a'!E749</f>
        <v>0</v>
      </c>
      <c r="E38" s="2050">
        <f>'Og s3a'!F749</f>
        <v>0</v>
      </c>
      <c r="F38" s="395">
        <f>O38</f>
        <v>0</v>
      </c>
      <c r="G38" s="395">
        <f>P38</f>
        <v>0</v>
      </c>
      <c r="H38" s="236">
        <f>'Pak8 s2'!I40</f>
        <v>0</v>
      </c>
      <c r="I38" s="236">
        <f>'Pak8 s2'!K40</f>
        <v>0</v>
      </c>
      <c r="J38" s="236">
        <f>'Pak8 s2'!M40</f>
        <v>0</v>
      </c>
      <c r="K38" s="236">
        <f>'Pak8 s2'!O40</f>
        <v>0</v>
      </c>
      <c r="L38" s="11"/>
      <c r="M38" s="11"/>
      <c r="N38" s="396">
        <f>'Og s3a'!G749</f>
        <v>0</v>
      </c>
      <c r="O38" s="237">
        <f>'Og s3a'!H749</f>
        <v>0</v>
      </c>
      <c r="P38" s="398">
        <f>'Og s3a'!D749</f>
        <v>0</v>
      </c>
      <c r="Q38" s="11"/>
      <c r="R38" s="306"/>
      <c r="S38" s="306"/>
      <c r="T38" s="306"/>
      <c r="U38" s="11"/>
      <c r="V38" s="11"/>
      <c r="W38" s="11"/>
      <c r="X38" s="11"/>
      <c r="Y38" s="11"/>
      <c r="Z38" s="11"/>
      <c r="AA38" s="11"/>
      <c r="AB38" s="11"/>
    </row>
    <row r="39" spans="1:28" ht="14.25" customHeight="1">
      <c r="A39" s="1256" t="str">
        <f>A38</f>
        <v/>
      </c>
      <c r="B39" s="11"/>
      <c r="C39" s="2051"/>
      <c r="D39" s="2053"/>
      <c r="E39" s="2051"/>
      <c r="F39" s="234"/>
      <c r="G39" s="234">
        <f>'Pak8 s2'!G41</f>
        <v>0</v>
      </c>
      <c r="H39" s="234">
        <f>'Pak8 s2'!I41</f>
        <v>0</v>
      </c>
      <c r="I39" s="234">
        <f>'Pak8 s2'!K41</f>
        <v>0</v>
      </c>
      <c r="J39" s="234">
        <f>'Pak8 s2'!M41</f>
        <v>0</v>
      </c>
      <c r="K39" s="234">
        <f>'Pak8 s2'!O41</f>
        <v>0</v>
      </c>
      <c r="L39" s="11"/>
      <c r="M39" s="11"/>
      <c r="N39" s="397"/>
      <c r="O39" s="233"/>
      <c r="P39" s="399"/>
      <c r="Q39" s="11"/>
      <c r="R39" s="306"/>
      <c r="S39" s="306"/>
      <c r="T39" s="306"/>
      <c r="U39" s="11"/>
      <c r="V39" s="11"/>
      <c r="W39" s="11"/>
      <c r="X39" s="11"/>
      <c r="Y39" s="11"/>
      <c r="Z39" s="11"/>
      <c r="AA39" s="11"/>
      <c r="AB39" s="11"/>
    </row>
    <row r="40" spans="1:28" ht="24.75" customHeight="1">
      <c r="A40" s="1256" t="str">
        <f>IF(E40&gt;0,"Wypełnione","")</f>
        <v/>
      </c>
      <c r="B40" s="11"/>
      <c r="C40" s="2050">
        <f>'Og s3a'!C751</f>
        <v>0</v>
      </c>
      <c r="D40" s="2052">
        <f>'Og s3a'!E751</f>
        <v>0</v>
      </c>
      <c r="E40" s="2050">
        <f>'Og s3a'!F751</f>
        <v>0</v>
      </c>
      <c r="F40" s="395">
        <f>O40</f>
        <v>0</v>
      </c>
      <c r="G40" s="395">
        <f>P40</f>
        <v>0</v>
      </c>
      <c r="H40" s="236">
        <f>'Pak8 s2'!I42</f>
        <v>0</v>
      </c>
      <c r="I40" s="236">
        <f>'Pak8 s2'!K42</f>
        <v>0</v>
      </c>
      <c r="J40" s="236">
        <f>'Pak8 s2'!M42</f>
        <v>0</v>
      </c>
      <c r="K40" s="236">
        <f>'Pak8 s2'!O42</f>
        <v>0</v>
      </c>
      <c r="L40" s="11"/>
      <c r="M40" s="11"/>
      <c r="N40" s="396">
        <f>'Og s3a'!G751</f>
        <v>0</v>
      </c>
      <c r="O40" s="237">
        <f>'Og s3a'!H751</f>
        <v>0</v>
      </c>
      <c r="P40" s="398">
        <f>'Og s3a'!D751</f>
        <v>0</v>
      </c>
      <c r="Q40" s="11"/>
      <c r="R40" s="306"/>
      <c r="S40" s="306"/>
      <c r="T40" s="306"/>
      <c r="U40" s="11"/>
      <c r="V40" s="11"/>
      <c r="W40" s="11"/>
      <c r="X40" s="11"/>
      <c r="Y40" s="11"/>
      <c r="Z40" s="11"/>
      <c r="AA40" s="11"/>
      <c r="AB40" s="11"/>
    </row>
    <row r="41" spans="1:28" ht="14.25" customHeight="1">
      <c r="A41" s="1256" t="str">
        <f>A40</f>
        <v/>
      </c>
      <c r="B41" s="11"/>
      <c r="C41" s="2051"/>
      <c r="D41" s="2053"/>
      <c r="E41" s="2051"/>
      <c r="F41" s="234"/>
      <c r="G41" s="234">
        <f>'Pak8 s2'!G43</f>
        <v>0</v>
      </c>
      <c r="H41" s="234">
        <f>'Pak8 s2'!I43</f>
        <v>0</v>
      </c>
      <c r="I41" s="234">
        <f>'Pak8 s2'!K43</f>
        <v>0</v>
      </c>
      <c r="J41" s="234">
        <f>'Pak8 s2'!M43</f>
        <v>0</v>
      </c>
      <c r="K41" s="234">
        <f>'Pak8 s2'!O43</f>
        <v>0</v>
      </c>
      <c r="L41" s="11"/>
      <c r="M41" s="11"/>
      <c r="N41" s="397"/>
      <c r="O41" s="233"/>
      <c r="P41" s="399"/>
      <c r="Q41" s="11"/>
      <c r="R41" s="306"/>
      <c r="S41" s="306"/>
      <c r="T41" s="306"/>
      <c r="U41" s="11"/>
      <c r="V41" s="11"/>
      <c r="W41" s="11"/>
      <c r="X41" s="11"/>
      <c r="Y41" s="11"/>
      <c r="Z41" s="11"/>
      <c r="AA41" s="11"/>
      <c r="AB41" s="11"/>
    </row>
    <row r="42" spans="1:28" ht="24.75" customHeight="1">
      <c r="A42" s="1256" t="str">
        <f>IF(E42&gt;0,"Wypełnione","")</f>
        <v/>
      </c>
      <c r="B42" s="11"/>
      <c r="C42" s="2050">
        <f>'Og s3a'!C753</f>
        <v>0</v>
      </c>
      <c r="D42" s="2052">
        <f>'Og s3a'!E753</f>
        <v>0</v>
      </c>
      <c r="E42" s="2050">
        <f>'Og s3a'!F753</f>
        <v>0</v>
      </c>
      <c r="F42" s="395">
        <f>O42</f>
        <v>0</v>
      </c>
      <c r="G42" s="395">
        <f>P42</f>
        <v>0</v>
      </c>
      <c r="H42" s="236">
        <f>'Pak8 s2'!I44</f>
        <v>0</v>
      </c>
      <c r="I42" s="236">
        <f>'Pak8 s2'!K44</f>
        <v>0</v>
      </c>
      <c r="J42" s="236">
        <f>'Pak8 s2'!M44</f>
        <v>0</v>
      </c>
      <c r="K42" s="236">
        <f>'Pak8 s2'!O44</f>
        <v>0</v>
      </c>
      <c r="L42" s="11"/>
      <c r="M42" s="11"/>
      <c r="N42" s="396">
        <f>'Og s3a'!G753</f>
        <v>0</v>
      </c>
      <c r="O42" s="237">
        <f>'Og s3a'!H753</f>
        <v>0</v>
      </c>
      <c r="P42" s="398">
        <f>'Og s3a'!D753</f>
        <v>0</v>
      </c>
      <c r="Q42" s="11"/>
      <c r="R42" s="306"/>
      <c r="S42" s="306"/>
      <c r="T42" s="306"/>
      <c r="U42" s="11"/>
      <c r="V42" s="11"/>
      <c r="W42" s="11"/>
      <c r="X42" s="11"/>
      <c r="Y42" s="11"/>
      <c r="Z42" s="11"/>
      <c r="AA42" s="11"/>
      <c r="AB42" s="11"/>
    </row>
    <row r="43" spans="1:28" ht="14.25" customHeight="1">
      <c r="A43" s="1256" t="str">
        <f>A42</f>
        <v/>
      </c>
      <c r="B43" s="11"/>
      <c r="C43" s="2051"/>
      <c r="D43" s="2053"/>
      <c r="E43" s="2051"/>
      <c r="F43" s="234"/>
      <c r="G43" s="234">
        <f>'Pak8 s2'!G45</f>
        <v>0</v>
      </c>
      <c r="H43" s="234">
        <f>'Pak8 s2'!I45</f>
        <v>0</v>
      </c>
      <c r="I43" s="234">
        <f>'Pak8 s2'!K45</f>
        <v>0</v>
      </c>
      <c r="J43" s="234">
        <f>'Pak8 s2'!M45</f>
        <v>0</v>
      </c>
      <c r="K43" s="234">
        <f>'Pak8 s2'!O45</f>
        <v>0</v>
      </c>
      <c r="L43" s="11"/>
      <c r="M43" s="11"/>
      <c r="N43" s="397"/>
      <c r="O43" s="233"/>
      <c r="P43" s="399"/>
      <c r="Q43" s="11"/>
      <c r="R43" s="306"/>
      <c r="S43" s="306"/>
      <c r="T43" s="306"/>
      <c r="U43" s="11"/>
      <c r="V43" s="11"/>
      <c r="W43" s="11"/>
      <c r="X43" s="11"/>
      <c r="Y43" s="11"/>
      <c r="Z43" s="11"/>
      <c r="AA43" s="11"/>
      <c r="AB43" s="11"/>
    </row>
    <row r="44" spans="1:28" ht="24.75" customHeight="1">
      <c r="A44" s="1256" t="str">
        <f>IF(E44&gt;0,"Wypełnione","")</f>
        <v/>
      </c>
      <c r="B44" s="11"/>
      <c r="C44" s="2050">
        <f>'Og s3a'!C755</f>
        <v>0</v>
      </c>
      <c r="D44" s="2052">
        <f>'Og s3a'!E755</f>
        <v>0</v>
      </c>
      <c r="E44" s="2050">
        <f>'Og s3a'!F755</f>
        <v>0</v>
      </c>
      <c r="F44" s="395">
        <f>O44</f>
        <v>0</v>
      </c>
      <c r="G44" s="395">
        <f>P44</f>
        <v>0</v>
      </c>
      <c r="H44" s="236">
        <f>'Pak8 s2'!I46</f>
        <v>0</v>
      </c>
      <c r="I44" s="236">
        <f>'Pak8 s2'!K46</f>
        <v>0</v>
      </c>
      <c r="J44" s="236">
        <f>'Pak8 s2'!M46</f>
        <v>0</v>
      </c>
      <c r="K44" s="236">
        <f>'Pak8 s2'!O46</f>
        <v>0</v>
      </c>
      <c r="L44" s="11"/>
      <c r="M44" s="11"/>
      <c r="N44" s="396">
        <f>'Og s3a'!G755</f>
        <v>0</v>
      </c>
      <c r="O44" s="237">
        <f>'Og s3a'!H755</f>
        <v>0</v>
      </c>
      <c r="P44" s="398">
        <f>'Og s3a'!D755</f>
        <v>0</v>
      </c>
      <c r="Q44" s="11"/>
      <c r="R44" s="306"/>
      <c r="S44" s="306"/>
      <c r="T44" s="306"/>
      <c r="U44" s="11"/>
      <c r="V44" s="11"/>
      <c r="W44" s="11"/>
      <c r="X44" s="11"/>
      <c r="Y44" s="11"/>
      <c r="Z44" s="11"/>
      <c r="AA44" s="11"/>
      <c r="AB44" s="11"/>
    </row>
    <row r="45" spans="1:28" ht="14.25" customHeight="1">
      <c r="A45" s="1256" t="str">
        <f>A44</f>
        <v/>
      </c>
      <c r="B45" s="11"/>
      <c r="C45" s="2051"/>
      <c r="D45" s="2053"/>
      <c r="E45" s="2051"/>
      <c r="F45" s="234"/>
      <c r="G45" s="234">
        <f>'Pak8 s2'!G47</f>
        <v>0</v>
      </c>
      <c r="H45" s="234">
        <f>'Pak8 s2'!I47</f>
        <v>0</v>
      </c>
      <c r="I45" s="234">
        <f>'Pak8 s2'!K47</f>
        <v>0</v>
      </c>
      <c r="J45" s="234">
        <f>'Pak8 s2'!M47</f>
        <v>0</v>
      </c>
      <c r="K45" s="234">
        <f>'Pak8 s2'!O47</f>
        <v>0</v>
      </c>
      <c r="L45" s="11"/>
      <c r="M45" s="11"/>
      <c r="N45" s="397"/>
      <c r="O45" s="233"/>
      <c r="P45" s="399"/>
      <c r="Q45" s="11"/>
      <c r="R45" s="306"/>
      <c r="S45" s="306"/>
      <c r="T45" s="306"/>
      <c r="U45" s="11"/>
      <c r="V45" s="11"/>
      <c r="W45" s="11"/>
      <c r="X45" s="11"/>
      <c r="Y45" s="11"/>
      <c r="Z45" s="11"/>
      <c r="AA45" s="11"/>
      <c r="AB45" s="11"/>
    </row>
    <row r="46" spans="1:28" ht="24.75" customHeight="1">
      <c r="A46" s="1256" t="str">
        <f>IF(E46&gt;0,"Wypełnione","")</f>
        <v/>
      </c>
      <c r="B46" s="11"/>
      <c r="C46" s="2050">
        <f>'Og s3a'!C757</f>
        <v>0</v>
      </c>
      <c r="D46" s="2052">
        <f>'Og s3a'!E757</f>
        <v>0</v>
      </c>
      <c r="E46" s="2050">
        <f>'Og s3a'!F757</f>
        <v>0</v>
      </c>
      <c r="F46" s="395">
        <f>O46</f>
        <v>0</v>
      </c>
      <c r="G46" s="395">
        <f>P46</f>
        <v>0</v>
      </c>
      <c r="H46" s="236">
        <f>'Pak8 s2'!I48</f>
        <v>0</v>
      </c>
      <c r="I46" s="236">
        <f>'Pak8 s2'!K48</f>
        <v>0</v>
      </c>
      <c r="J46" s="236">
        <f>'Pak8 s2'!M48</f>
        <v>0</v>
      </c>
      <c r="K46" s="236">
        <f>'Pak8 s2'!O48</f>
        <v>0</v>
      </c>
      <c r="L46" s="11"/>
      <c r="M46" s="11"/>
      <c r="N46" s="396">
        <f>'Og s3a'!G757</f>
        <v>0</v>
      </c>
      <c r="O46" s="237">
        <f>'Og s3a'!H757</f>
        <v>0</v>
      </c>
      <c r="P46" s="398">
        <f>'Og s3a'!D757</f>
        <v>0</v>
      </c>
      <c r="Q46" s="11"/>
      <c r="R46" s="306"/>
      <c r="S46" s="306"/>
      <c r="T46" s="306"/>
      <c r="U46" s="11"/>
      <c r="V46" s="11"/>
      <c r="W46" s="11"/>
      <c r="X46" s="11"/>
      <c r="Y46" s="11"/>
      <c r="Z46" s="11"/>
      <c r="AA46" s="11"/>
      <c r="AB46" s="11"/>
    </row>
    <row r="47" spans="1:28" ht="14.25" customHeight="1">
      <c r="A47" s="1256" t="str">
        <f>A46</f>
        <v/>
      </c>
      <c r="B47" s="11"/>
      <c r="C47" s="2051"/>
      <c r="D47" s="2053"/>
      <c r="E47" s="2051"/>
      <c r="F47" s="234"/>
      <c r="G47" s="234">
        <f>'Pak8 s2'!G49</f>
        <v>0</v>
      </c>
      <c r="H47" s="234">
        <f>'Pak8 s2'!I49</f>
        <v>0</v>
      </c>
      <c r="I47" s="234">
        <f>'Pak8 s2'!K49</f>
        <v>0</v>
      </c>
      <c r="J47" s="234">
        <f>'Pak8 s2'!M49</f>
        <v>0</v>
      </c>
      <c r="K47" s="234">
        <f>'Pak8 s2'!O49</f>
        <v>0</v>
      </c>
      <c r="L47" s="11"/>
      <c r="M47" s="11"/>
      <c r="N47" s="397"/>
      <c r="O47" s="233"/>
      <c r="P47" s="399"/>
      <c r="Q47" s="11"/>
      <c r="R47" s="306"/>
      <c r="S47" s="306"/>
      <c r="T47" s="306"/>
      <c r="U47" s="11"/>
      <c r="V47" s="11"/>
      <c r="W47" s="11"/>
      <c r="X47" s="11"/>
      <c r="Y47" s="11"/>
      <c r="Z47" s="11"/>
      <c r="AA47" s="11"/>
      <c r="AB47" s="11"/>
    </row>
    <row r="48" spans="1:28" ht="24.75" customHeight="1">
      <c r="A48" s="1256" t="str">
        <f>IF(E48&gt;0,"Wypełnione","")</f>
        <v/>
      </c>
      <c r="B48" s="11"/>
      <c r="C48" s="2050">
        <f>'Og s3a'!C759</f>
        <v>0</v>
      </c>
      <c r="D48" s="2052">
        <f>'Og s3a'!E759</f>
        <v>0</v>
      </c>
      <c r="E48" s="2050">
        <f>'Og s3a'!F759</f>
        <v>0</v>
      </c>
      <c r="F48" s="395">
        <f>O48</f>
        <v>0</v>
      </c>
      <c r="G48" s="395">
        <f>P48</f>
        <v>0</v>
      </c>
      <c r="H48" s="236">
        <f>'Pak8 s2'!I50</f>
        <v>0</v>
      </c>
      <c r="I48" s="236">
        <f>'Pak8 s2'!K50</f>
        <v>0</v>
      </c>
      <c r="J48" s="236">
        <f>'Pak8 s2'!M50</f>
        <v>0</v>
      </c>
      <c r="K48" s="236">
        <f>'Pak8 s2'!O50</f>
        <v>0</v>
      </c>
      <c r="L48" s="11"/>
      <c r="M48" s="11"/>
      <c r="N48" s="396">
        <f>'Og s3a'!G759</f>
        <v>0</v>
      </c>
      <c r="O48" s="237">
        <f>'Og s3a'!H759</f>
        <v>0</v>
      </c>
      <c r="P48" s="398">
        <f>'Og s3a'!D759</f>
        <v>0</v>
      </c>
      <c r="Q48" s="11"/>
      <c r="R48" s="306"/>
      <c r="S48" s="306"/>
      <c r="T48" s="306"/>
      <c r="U48" s="11"/>
      <c r="V48" s="11"/>
      <c r="W48" s="11"/>
      <c r="X48" s="11"/>
      <c r="Y48" s="11"/>
      <c r="Z48" s="11"/>
      <c r="AA48" s="11"/>
      <c r="AB48" s="11"/>
    </row>
    <row r="49" spans="1:28" ht="14.25" customHeight="1">
      <c r="A49" s="1256" t="str">
        <f>A48</f>
        <v/>
      </c>
      <c r="B49" s="11"/>
      <c r="C49" s="2051"/>
      <c r="D49" s="2053"/>
      <c r="E49" s="2051"/>
      <c r="F49" s="234"/>
      <c r="G49" s="234">
        <f>'Pak8 s2'!G51</f>
        <v>0</v>
      </c>
      <c r="H49" s="234">
        <f>'Pak8 s2'!I51</f>
        <v>0</v>
      </c>
      <c r="I49" s="234">
        <f>'Pak8 s2'!K51</f>
        <v>0</v>
      </c>
      <c r="J49" s="234">
        <f>'Pak8 s2'!M51</f>
        <v>0</v>
      </c>
      <c r="K49" s="234">
        <f>'Pak8 s2'!O51</f>
        <v>0</v>
      </c>
      <c r="L49" s="11"/>
      <c r="M49" s="11"/>
      <c r="N49" s="397"/>
      <c r="O49" s="233"/>
      <c r="P49" s="399"/>
      <c r="Q49" s="11"/>
      <c r="R49" s="306"/>
      <c r="S49" s="306"/>
      <c r="T49" s="306"/>
      <c r="U49" s="11"/>
      <c r="V49" s="11"/>
      <c r="W49" s="11"/>
      <c r="X49" s="11"/>
      <c r="Y49" s="11"/>
      <c r="Z49" s="11"/>
      <c r="AA49" s="11"/>
      <c r="AB49" s="11"/>
    </row>
    <row r="50" spans="1:28" ht="24.75" customHeight="1">
      <c r="A50" s="1256" t="str">
        <f>IF(E50&gt;0,"Wypełnione","")</f>
        <v/>
      </c>
      <c r="B50" s="11"/>
      <c r="C50" s="2050">
        <f>'Og s3a'!C761</f>
        <v>0</v>
      </c>
      <c r="D50" s="2052">
        <f>'Og s3a'!E761</f>
        <v>0</v>
      </c>
      <c r="E50" s="2050">
        <f>'Og s3a'!F761</f>
        <v>0</v>
      </c>
      <c r="F50" s="395">
        <f>O50</f>
        <v>0</v>
      </c>
      <c r="G50" s="395">
        <f>P50</f>
        <v>0</v>
      </c>
      <c r="H50" s="236">
        <f>'Pak8 s2'!I52</f>
        <v>0</v>
      </c>
      <c r="I50" s="236">
        <f>'Pak8 s2'!K52</f>
        <v>0</v>
      </c>
      <c r="J50" s="236">
        <f>'Pak8 s2'!M52</f>
        <v>0</v>
      </c>
      <c r="K50" s="236">
        <f>'Pak8 s2'!O52</f>
        <v>0</v>
      </c>
      <c r="L50" s="11"/>
      <c r="M50" s="11"/>
      <c r="N50" s="396">
        <f>'Og s3a'!G761</f>
        <v>0</v>
      </c>
      <c r="O50" s="237">
        <f>'Og s3a'!H761</f>
        <v>0</v>
      </c>
      <c r="P50" s="398">
        <f>'Og s3a'!D761</f>
        <v>0</v>
      </c>
      <c r="Q50" s="11"/>
      <c r="R50" s="306"/>
      <c r="S50" s="306"/>
      <c r="T50" s="306"/>
      <c r="U50" s="11"/>
      <c r="V50" s="11"/>
      <c r="W50" s="11"/>
      <c r="X50" s="11"/>
      <c r="Y50" s="11"/>
      <c r="Z50" s="11"/>
      <c r="AA50" s="11"/>
      <c r="AB50" s="11"/>
    </row>
    <row r="51" spans="1:28" ht="14.25" customHeight="1">
      <c r="A51" s="1256" t="str">
        <f>A50</f>
        <v/>
      </c>
      <c r="B51" s="11"/>
      <c r="C51" s="2051"/>
      <c r="D51" s="2053"/>
      <c r="E51" s="2051"/>
      <c r="F51" s="234"/>
      <c r="G51" s="234">
        <f>'Pak8 s2'!G53</f>
        <v>0</v>
      </c>
      <c r="H51" s="234">
        <f>'Pak8 s2'!I53</f>
        <v>0</v>
      </c>
      <c r="I51" s="234">
        <f>'Pak8 s2'!K53</f>
        <v>0</v>
      </c>
      <c r="J51" s="234">
        <f>'Pak8 s2'!M53</f>
        <v>0</v>
      </c>
      <c r="K51" s="234">
        <f>'Pak8 s2'!O53</f>
        <v>0</v>
      </c>
      <c r="L51" s="11"/>
      <c r="M51" s="11"/>
      <c r="N51" s="397"/>
      <c r="O51" s="233"/>
      <c r="P51" s="399"/>
      <c r="Q51" s="11"/>
      <c r="R51" s="306"/>
      <c r="S51" s="306"/>
      <c r="T51" s="306"/>
      <c r="U51" s="11"/>
      <c r="V51" s="11"/>
      <c r="W51" s="11"/>
      <c r="X51" s="11"/>
      <c r="Y51" s="11"/>
      <c r="Z51" s="11"/>
      <c r="AA51" s="11"/>
      <c r="AB51" s="11"/>
    </row>
    <row r="52" spans="1:28" ht="24.75" customHeight="1">
      <c r="A52" s="1256" t="str">
        <f>IF(E52&gt;0,"Wypełnione","")</f>
        <v/>
      </c>
      <c r="B52" s="11"/>
      <c r="C52" s="2050">
        <f>'Og s3a'!C763</f>
        <v>0</v>
      </c>
      <c r="D52" s="2052">
        <f>'Og s3a'!E763</f>
        <v>0</v>
      </c>
      <c r="E52" s="2050">
        <f>'Og s3a'!F763</f>
        <v>0</v>
      </c>
      <c r="F52" s="395">
        <f>O52</f>
        <v>0</v>
      </c>
      <c r="G52" s="395">
        <f>P52</f>
        <v>0</v>
      </c>
      <c r="H52" s="236">
        <f>'Pak8 s2'!I54</f>
        <v>0</v>
      </c>
      <c r="I52" s="236">
        <f>'Pak8 s2'!K54</f>
        <v>0</v>
      </c>
      <c r="J52" s="236">
        <f>'Pak8 s2'!M54</f>
        <v>0</v>
      </c>
      <c r="K52" s="236">
        <f>'Pak8 s2'!O54</f>
        <v>0</v>
      </c>
      <c r="L52" s="11"/>
      <c r="M52" s="11"/>
      <c r="N52" s="396">
        <f>'Og s3a'!G763</f>
        <v>0</v>
      </c>
      <c r="O52" s="237">
        <f>'Og s3a'!H763</f>
        <v>0</v>
      </c>
      <c r="P52" s="398">
        <f>'Og s3a'!D763</f>
        <v>0</v>
      </c>
      <c r="Q52" s="11"/>
      <c r="R52" s="306"/>
      <c r="S52" s="306"/>
      <c r="T52" s="306"/>
      <c r="U52" s="11"/>
      <c r="V52" s="11"/>
      <c r="W52" s="11"/>
      <c r="X52" s="11"/>
      <c r="Y52" s="11"/>
      <c r="Z52" s="11"/>
      <c r="AA52" s="11"/>
      <c r="AB52" s="11"/>
    </row>
    <row r="53" spans="1:28" ht="14.25" customHeight="1">
      <c r="A53" s="1256" t="str">
        <f>A52</f>
        <v/>
      </c>
      <c r="B53" s="11"/>
      <c r="C53" s="2051"/>
      <c r="D53" s="2053"/>
      <c r="E53" s="2051"/>
      <c r="F53" s="234"/>
      <c r="G53" s="234">
        <f>'Pak8 s2'!G55</f>
        <v>0</v>
      </c>
      <c r="H53" s="234">
        <f>'Pak8 s2'!I55</f>
        <v>0</v>
      </c>
      <c r="I53" s="234">
        <f>'Pak8 s2'!K55</f>
        <v>0</v>
      </c>
      <c r="J53" s="234">
        <f>'Pak8 s2'!M55</f>
        <v>0</v>
      </c>
      <c r="K53" s="234">
        <f>'Pak8 s2'!O55</f>
        <v>0</v>
      </c>
      <c r="L53" s="11"/>
      <c r="M53" s="11"/>
      <c r="N53" s="397"/>
      <c r="O53" s="233"/>
      <c r="P53" s="399"/>
      <c r="Q53" s="11"/>
      <c r="R53" s="306"/>
      <c r="S53" s="306"/>
      <c r="T53" s="306"/>
      <c r="U53" s="11"/>
      <c r="V53" s="11"/>
      <c r="W53" s="11"/>
      <c r="X53" s="11"/>
      <c r="Y53" s="11"/>
      <c r="Z53" s="11"/>
      <c r="AA53" s="11"/>
      <c r="AB53" s="11"/>
    </row>
    <row r="54" spans="1:28" ht="24.75" customHeight="1">
      <c r="A54" s="1256" t="str">
        <f>IF(E54&gt;0,"Wypełnione","")</f>
        <v/>
      </c>
      <c r="B54" s="11"/>
      <c r="C54" s="2050">
        <f>'Og s3a'!C765</f>
        <v>0</v>
      </c>
      <c r="D54" s="2052">
        <f>'Og s3a'!E765</f>
        <v>0</v>
      </c>
      <c r="E54" s="2050">
        <f>'Og s3a'!F765</f>
        <v>0</v>
      </c>
      <c r="F54" s="395">
        <f>O54</f>
        <v>0</v>
      </c>
      <c r="G54" s="395">
        <f>P54</f>
        <v>0</v>
      </c>
      <c r="H54" s="236">
        <f>'Pak8 s2'!I56</f>
        <v>0</v>
      </c>
      <c r="I54" s="236">
        <f>'Pak8 s2'!K56</f>
        <v>0</v>
      </c>
      <c r="J54" s="236">
        <f>'Pak8 s2'!M56</f>
        <v>0</v>
      </c>
      <c r="K54" s="236">
        <f>'Pak8 s2'!O56</f>
        <v>0</v>
      </c>
      <c r="L54" s="11"/>
      <c r="M54" s="11"/>
      <c r="N54" s="396">
        <f>'Og s3a'!G765</f>
        <v>0</v>
      </c>
      <c r="O54" s="237">
        <f>'Og s3a'!H765</f>
        <v>0</v>
      </c>
      <c r="P54" s="398">
        <f>'Og s3a'!D765</f>
        <v>0</v>
      </c>
      <c r="Q54" s="11"/>
      <c r="R54" s="306"/>
      <c r="S54" s="306"/>
      <c r="T54" s="306"/>
      <c r="U54" s="11"/>
      <c r="V54" s="11"/>
      <c r="W54" s="11"/>
      <c r="X54" s="11"/>
      <c r="Y54" s="11"/>
      <c r="Z54" s="11"/>
      <c r="AA54" s="11"/>
      <c r="AB54" s="11"/>
    </row>
    <row r="55" spans="1:28" ht="14.25" customHeight="1">
      <c r="A55" s="1256" t="str">
        <f>A54</f>
        <v/>
      </c>
      <c r="B55" s="11"/>
      <c r="C55" s="2051"/>
      <c r="D55" s="2053"/>
      <c r="E55" s="2051"/>
      <c r="F55" s="234"/>
      <c r="G55" s="234">
        <f>'Pak8 s2'!G57</f>
        <v>0</v>
      </c>
      <c r="H55" s="234">
        <f>'Pak8 s2'!I57</f>
        <v>0</v>
      </c>
      <c r="I55" s="234">
        <f>'Pak8 s2'!K57</f>
        <v>0</v>
      </c>
      <c r="J55" s="234">
        <f>'Pak8 s2'!M57</f>
        <v>0</v>
      </c>
      <c r="K55" s="234">
        <f>'Pak8 s2'!O57</f>
        <v>0</v>
      </c>
      <c r="L55" s="11"/>
      <c r="M55" s="11"/>
      <c r="N55" s="397"/>
      <c r="O55" s="233"/>
      <c r="P55" s="399"/>
      <c r="Q55" s="11"/>
      <c r="R55" s="306"/>
      <c r="S55" s="306"/>
      <c r="T55" s="306"/>
      <c r="U55" s="11"/>
      <c r="V55" s="11"/>
      <c r="W55" s="11"/>
      <c r="X55" s="11"/>
      <c r="Y55" s="11"/>
      <c r="Z55" s="11"/>
      <c r="AA55" s="11"/>
      <c r="AB55" s="11"/>
    </row>
    <row r="56" spans="1:28" ht="24.75" customHeight="1">
      <c r="A56" s="1256" t="str">
        <f>IF(E56&gt;0,"Wypełnione","")</f>
        <v/>
      </c>
      <c r="B56" s="11"/>
      <c r="C56" s="2050">
        <f>'Og s3a'!C767</f>
        <v>0</v>
      </c>
      <c r="D56" s="2052">
        <f>'Og s3a'!E767</f>
        <v>0</v>
      </c>
      <c r="E56" s="2050">
        <f>'Og s3a'!F767</f>
        <v>0</v>
      </c>
      <c r="F56" s="395">
        <f>O56</f>
        <v>0</v>
      </c>
      <c r="G56" s="395">
        <f>P56</f>
        <v>0</v>
      </c>
      <c r="H56" s="236">
        <f>'Pak8 s2'!I58</f>
        <v>0</v>
      </c>
      <c r="I56" s="236">
        <f>'Pak8 s2'!K58</f>
        <v>0</v>
      </c>
      <c r="J56" s="236">
        <f>'Pak8 s2'!M58</f>
        <v>0</v>
      </c>
      <c r="K56" s="236">
        <f>'Pak8 s2'!O58</f>
        <v>0</v>
      </c>
      <c r="L56" s="11"/>
      <c r="M56" s="11"/>
      <c r="N56" s="396">
        <f>'Og s3a'!G767</f>
        <v>0</v>
      </c>
      <c r="O56" s="237">
        <f>'Og s3a'!H767</f>
        <v>0</v>
      </c>
      <c r="P56" s="398">
        <f>'Og s3a'!D767</f>
        <v>0</v>
      </c>
      <c r="Q56" s="11"/>
      <c r="R56" s="306"/>
      <c r="S56" s="306"/>
      <c r="T56" s="306"/>
      <c r="U56" s="11"/>
      <c r="V56" s="11"/>
      <c r="W56" s="11"/>
      <c r="X56" s="11"/>
      <c r="Y56" s="11"/>
      <c r="Z56" s="11"/>
      <c r="AA56" s="11"/>
      <c r="AB56" s="11"/>
    </row>
    <row r="57" spans="1:28" ht="14.25" customHeight="1">
      <c r="A57" s="1256" t="str">
        <f>A56</f>
        <v/>
      </c>
      <c r="B57" s="11"/>
      <c r="C57" s="2051"/>
      <c r="D57" s="2053"/>
      <c r="E57" s="2051"/>
      <c r="F57" s="234"/>
      <c r="G57" s="234">
        <f>'Pak8 s2'!G59</f>
        <v>0</v>
      </c>
      <c r="H57" s="234">
        <f>'Pak8 s2'!I59</f>
        <v>0</v>
      </c>
      <c r="I57" s="234">
        <f>'Pak8 s2'!K59</f>
        <v>0</v>
      </c>
      <c r="J57" s="234">
        <f>'Pak8 s2'!M59</f>
        <v>0</v>
      </c>
      <c r="K57" s="234">
        <f>'Pak8 s2'!O59</f>
        <v>0</v>
      </c>
      <c r="L57" s="11"/>
      <c r="M57" s="11"/>
      <c r="N57" s="397"/>
      <c r="O57" s="233"/>
      <c r="P57" s="399"/>
      <c r="Q57" s="11"/>
      <c r="R57" s="306"/>
      <c r="S57" s="306"/>
      <c r="T57" s="306"/>
      <c r="U57" s="11"/>
      <c r="V57" s="11"/>
      <c r="W57" s="11"/>
      <c r="X57" s="11"/>
      <c r="Y57" s="11"/>
      <c r="Z57" s="11"/>
      <c r="AA57" s="11"/>
      <c r="AB57" s="11"/>
    </row>
    <row r="58" spans="1:28" ht="24.75" customHeight="1">
      <c r="A58" s="1256" t="str">
        <f>IF(E58&gt;0,"Wypełnione","")</f>
        <v/>
      </c>
      <c r="B58" s="11"/>
      <c r="C58" s="2050">
        <f>'Og s3a'!C769</f>
        <v>0</v>
      </c>
      <c r="D58" s="2052">
        <f>'Og s3a'!E769</f>
        <v>0</v>
      </c>
      <c r="E58" s="2050">
        <f>'Og s3a'!F769</f>
        <v>0</v>
      </c>
      <c r="F58" s="395">
        <f>O58</f>
        <v>0</v>
      </c>
      <c r="G58" s="395">
        <f>P58</f>
        <v>0</v>
      </c>
      <c r="H58" s="236">
        <f>'Pak8 s2'!I60</f>
        <v>0</v>
      </c>
      <c r="I58" s="236">
        <f>'Pak8 s2'!K60</f>
        <v>0</v>
      </c>
      <c r="J58" s="236">
        <f>'Pak8 s2'!M60</f>
        <v>0</v>
      </c>
      <c r="K58" s="236">
        <f>'Pak8 s2'!O60</f>
        <v>0</v>
      </c>
      <c r="L58" s="11"/>
      <c r="M58" s="11"/>
      <c r="N58" s="396">
        <f>'Og s3a'!G769</f>
        <v>0</v>
      </c>
      <c r="O58" s="237">
        <f>'Og s3a'!H769</f>
        <v>0</v>
      </c>
      <c r="P58" s="398">
        <f>'Og s3a'!D769</f>
        <v>0</v>
      </c>
      <c r="Q58" s="11"/>
      <c r="R58" s="306"/>
      <c r="S58" s="306"/>
      <c r="T58" s="306"/>
      <c r="U58" s="11"/>
      <c r="V58" s="11"/>
      <c r="W58" s="11"/>
      <c r="X58" s="11"/>
      <c r="Y58" s="11"/>
      <c r="Z58" s="11"/>
      <c r="AA58" s="11"/>
      <c r="AB58" s="11"/>
    </row>
    <row r="59" spans="1:28" ht="14.25" customHeight="1">
      <c r="A59" s="1256" t="str">
        <f>A58</f>
        <v/>
      </c>
      <c r="B59" s="11"/>
      <c r="C59" s="2051"/>
      <c r="D59" s="2053"/>
      <c r="E59" s="2051"/>
      <c r="F59" s="234"/>
      <c r="G59" s="234">
        <f>'Pak8 s2'!G61</f>
        <v>0</v>
      </c>
      <c r="H59" s="234">
        <f>'Pak8 s2'!I61</f>
        <v>0</v>
      </c>
      <c r="I59" s="234">
        <f>'Pak8 s2'!K61</f>
        <v>0</v>
      </c>
      <c r="J59" s="234">
        <f>'Pak8 s2'!M61</f>
        <v>0</v>
      </c>
      <c r="K59" s="234">
        <f>'Pak8 s2'!O61</f>
        <v>0</v>
      </c>
      <c r="L59" s="11"/>
      <c r="M59" s="11"/>
      <c r="N59" s="397"/>
      <c r="O59" s="233"/>
      <c r="P59" s="399"/>
      <c r="Q59" s="11"/>
      <c r="R59" s="306"/>
      <c r="S59" s="306"/>
      <c r="T59" s="306"/>
      <c r="U59" s="11"/>
      <c r="V59" s="11"/>
      <c r="W59" s="11"/>
      <c r="X59" s="11"/>
      <c r="Y59" s="11"/>
      <c r="Z59" s="11"/>
      <c r="AA59" s="11"/>
      <c r="AB59" s="11"/>
    </row>
    <row r="60" spans="1:28" ht="24.75" customHeight="1">
      <c r="A60" s="1256" t="str">
        <f>IF(E60&gt;0,"Wypełnione","")</f>
        <v/>
      </c>
      <c r="B60" s="11"/>
      <c r="C60" s="2050">
        <f>'Og s3a'!C771</f>
        <v>0</v>
      </c>
      <c r="D60" s="2052">
        <f>'Og s3a'!E771</f>
        <v>0</v>
      </c>
      <c r="E60" s="2050">
        <f>'Og s3a'!F771</f>
        <v>0</v>
      </c>
      <c r="F60" s="395">
        <f>O60</f>
        <v>0</v>
      </c>
      <c r="G60" s="395">
        <f>P60</f>
        <v>0</v>
      </c>
      <c r="H60" s="236">
        <f>'Pak8 s2'!I62</f>
        <v>0</v>
      </c>
      <c r="I60" s="236">
        <f>'Pak8 s2'!K62</f>
        <v>0</v>
      </c>
      <c r="J60" s="236">
        <f>'Pak8 s2'!M62</f>
        <v>0</v>
      </c>
      <c r="K60" s="236">
        <f>'Pak8 s2'!O62</f>
        <v>0</v>
      </c>
      <c r="L60" s="11"/>
      <c r="M60" s="11"/>
      <c r="N60" s="396">
        <f>'Og s3a'!G771</f>
        <v>0</v>
      </c>
      <c r="O60" s="237">
        <f>'Og s3a'!H771</f>
        <v>0</v>
      </c>
      <c r="P60" s="398">
        <f>'Og s3a'!D771</f>
        <v>0</v>
      </c>
      <c r="Q60" s="11"/>
      <c r="R60" s="306"/>
      <c r="S60" s="306"/>
      <c r="T60" s="306"/>
      <c r="U60" s="11"/>
      <c r="V60" s="11"/>
      <c r="W60" s="11"/>
      <c r="X60" s="11"/>
      <c r="Y60" s="11"/>
      <c r="Z60" s="11"/>
      <c r="AA60" s="11"/>
      <c r="AB60" s="11"/>
    </row>
    <row r="61" spans="1:28" ht="14.25" customHeight="1">
      <c r="A61" s="1256" t="str">
        <f>A60</f>
        <v/>
      </c>
      <c r="B61" s="11"/>
      <c r="C61" s="2051"/>
      <c r="D61" s="2053"/>
      <c r="E61" s="2051"/>
      <c r="F61" s="234"/>
      <c r="G61" s="234">
        <f>'Pak8 s2'!G63</f>
        <v>0</v>
      </c>
      <c r="H61" s="234">
        <f>'Pak8 s2'!I63</f>
        <v>0</v>
      </c>
      <c r="I61" s="234">
        <f>'Pak8 s2'!K63</f>
        <v>0</v>
      </c>
      <c r="J61" s="234">
        <f>'Pak8 s2'!M63</f>
        <v>0</v>
      </c>
      <c r="K61" s="234">
        <f>'Pak8 s2'!O63</f>
        <v>0</v>
      </c>
      <c r="L61" s="11"/>
      <c r="M61" s="11"/>
      <c r="N61" s="397"/>
      <c r="O61" s="233"/>
      <c r="P61" s="399"/>
      <c r="Q61" s="11"/>
      <c r="R61" s="306"/>
      <c r="S61" s="306"/>
      <c r="T61" s="306"/>
      <c r="U61" s="11"/>
      <c r="V61" s="11"/>
      <c r="W61" s="11"/>
      <c r="X61" s="11"/>
      <c r="Y61" s="11"/>
      <c r="Z61" s="11"/>
      <c r="AA61" s="11"/>
      <c r="AB61" s="11"/>
    </row>
    <row r="62" spans="1:28" ht="24.75" customHeight="1">
      <c r="A62" s="1256" t="str">
        <f>IF(E62&gt;0,"Wypełnione","")</f>
        <v/>
      </c>
      <c r="B62" s="11"/>
      <c r="C62" s="2050">
        <f>'Og s3a'!C773</f>
        <v>0</v>
      </c>
      <c r="D62" s="2052">
        <f>'Og s3a'!E773</f>
        <v>0</v>
      </c>
      <c r="E62" s="2050">
        <f>'Og s3a'!F773</f>
        <v>0</v>
      </c>
      <c r="F62" s="395">
        <f>O62</f>
        <v>0</v>
      </c>
      <c r="G62" s="395">
        <f>P62</f>
        <v>0</v>
      </c>
      <c r="H62" s="236">
        <f>'Pak8 s2'!I64</f>
        <v>0</v>
      </c>
      <c r="I62" s="236">
        <f>'Pak8 s2'!K64</f>
        <v>0</v>
      </c>
      <c r="J62" s="236">
        <f>'Pak8 s2'!M64</f>
        <v>0</v>
      </c>
      <c r="K62" s="236">
        <f>'Pak8 s2'!O64</f>
        <v>0</v>
      </c>
      <c r="L62" s="11"/>
      <c r="M62" s="11"/>
      <c r="N62" s="396">
        <f>'Og s3a'!G773</f>
        <v>0</v>
      </c>
      <c r="O62" s="237">
        <f>'Og s3a'!H773</f>
        <v>0</v>
      </c>
      <c r="P62" s="398">
        <f>'Og s3a'!D773</f>
        <v>0</v>
      </c>
      <c r="Q62" s="11"/>
      <c r="R62" s="306"/>
      <c r="S62" s="306"/>
      <c r="T62" s="306"/>
      <c r="U62" s="11"/>
      <c r="V62" s="11"/>
      <c r="W62" s="11"/>
      <c r="X62" s="11"/>
      <c r="Y62" s="11"/>
      <c r="Z62" s="11"/>
      <c r="AA62" s="11"/>
      <c r="AB62" s="11"/>
    </row>
    <row r="63" spans="1:28" ht="14.25" customHeight="1">
      <c r="A63" s="1256" t="str">
        <f>A62</f>
        <v/>
      </c>
      <c r="B63" s="11"/>
      <c r="C63" s="2051"/>
      <c r="D63" s="2053"/>
      <c r="E63" s="2051"/>
      <c r="F63" s="234"/>
      <c r="G63" s="234">
        <f>'Pak8 s2'!G65</f>
        <v>0</v>
      </c>
      <c r="H63" s="234">
        <f>'Pak8 s2'!I65</f>
        <v>0</v>
      </c>
      <c r="I63" s="234">
        <f>'Pak8 s2'!K65</f>
        <v>0</v>
      </c>
      <c r="J63" s="234">
        <f>'Pak8 s2'!M65</f>
        <v>0</v>
      </c>
      <c r="K63" s="234">
        <f>'Pak8 s2'!O65</f>
        <v>0</v>
      </c>
      <c r="L63" s="11"/>
      <c r="M63" s="11"/>
      <c r="N63" s="397"/>
      <c r="O63" s="233"/>
      <c r="P63" s="399"/>
      <c r="Q63" s="11"/>
      <c r="R63" s="306"/>
      <c r="S63" s="306"/>
      <c r="T63" s="306"/>
      <c r="U63" s="11"/>
      <c r="V63" s="11"/>
      <c r="W63" s="11"/>
      <c r="X63" s="11"/>
      <c r="Y63" s="11"/>
      <c r="Z63" s="11"/>
      <c r="AA63" s="11"/>
      <c r="AB63" s="11"/>
    </row>
    <row r="64" spans="1:28" ht="24.75" customHeight="1">
      <c r="A64" s="1256" t="str">
        <f>IF(E64&gt;0,"Wypełnione","")</f>
        <v/>
      </c>
      <c r="B64" s="11"/>
      <c r="C64" s="2050">
        <f>'Og s3a'!C775</f>
        <v>0</v>
      </c>
      <c r="D64" s="2052">
        <f>'Og s3a'!E775</f>
        <v>0</v>
      </c>
      <c r="E64" s="2050">
        <f>'Og s3a'!F775</f>
        <v>0</v>
      </c>
      <c r="F64" s="395">
        <f>O64</f>
        <v>0</v>
      </c>
      <c r="G64" s="395">
        <f>P64</f>
        <v>0</v>
      </c>
      <c r="H64" s="236">
        <f>'Pak8 s2'!I66</f>
        <v>0</v>
      </c>
      <c r="I64" s="236">
        <f>'Pak8 s2'!K66</f>
        <v>0</v>
      </c>
      <c r="J64" s="236">
        <f>'Pak8 s2'!M66</f>
        <v>0</v>
      </c>
      <c r="K64" s="236">
        <f>'Pak8 s2'!O66</f>
        <v>0</v>
      </c>
      <c r="L64" s="11"/>
      <c r="M64" s="11"/>
      <c r="N64" s="396">
        <f>'Og s3a'!G775</f>
        <v>0</v>
      </c>
      <c r="O64" s="237">
        <f>'Og s3a'!H775</f>
        <v>0</v>
      </c>
      <c r="P64" s="398">
        <f>'Og s3a'!D775</f>
        <v>0</v>
      </c>
      <c r="Q64" s="11"/>
      <c r="R64" s="306"/>
      <c r="S64" s="306"/>
      <c r="T64" s="306"/>
      <c r="U64" s="11"/>
      <c r="V64" s="11"/>
      <c r="W64" s="11"/>
      <c r="X64" s="11"/>
      <c r="Y64" s="11"/>
      <c r="Z64" s="11"/>
      <c r="AA64" s="11"/>
      <c r="AB64" s="11"/>
    </row>
    <row r="65" spans="1:28" ht="14.25" customHeight="1">
      <c r="A65" s="1256" t="str">
        <f>A64</f>
        <v/>
      </c>
      <c r="B65" s="11"/>
      <c r="C65" s="2051"/>
      <c r="D65" s="2053"/>
      <c r="E65" s="2051"/>
      <c r="F65" s="234"/>
      <c r="G65" s="234">
        <f>'Pak8 s2'!G67</f>
        <v>0</v>
      </c>
      <c r="H65" s="234">
        <f>'Pak8 s2'!I67</f>
        <v>0</v>
      </c>
      <c r="I65" s="234">
        <f>'Pak8 s2'!K67</f>
        <v>0</v>
      </c>
      <c r="J65" s="234">
        <f>'Pak8 s2'!M67</f>
        <v>0</v>
      </c>
      <c r="K65" s="234">
        <f>'Pak8 s2'!O67</f>
        <v>0</v>
      </c>
      <c r="L65" s="11"/>
      <c r="M65" s="11"/>
      <c r="N65" s="397"/>
      <c r="O65" s="233"/>
      <c r="P65" s="399"/>
      <c r="Q65" s="11"/>
      <c r="R65" s="306"/>
      <c r="S65" s="306"/>
      <c r="T65" s="306"/>
      <c r="U65" s="11"/>
      <c r="V65" s="11"/>
      <c r="W65" s="11"/>
      <c r="X65" s="11"/>
      <c r="Y65" s="11"/>
      <c r="Z65" s="11"/>
      <c r="AA65" s="11"/>
      <c r="AB65" s="11"/>
    </row>
    <row r="66" spans="1:28" ht="24.75" customHeight="1">
      <c r="A66" s="1256" t="str">
        <f>IF(E66&gt;0,"Wypełnione","")</f>
        <v/>
      </c>
      <c r="B66" s="11"/>
      <c r="C66" s="2050">
        <f>'Og s3a'!C777</f>
        <v>0</v>
      </c>
      <c r="D66" s="2052">
        <f>'Og s3a'!E777</f>
        <v>0</v>
      </c>
      <c r="E66" s="2050">
        <f>'Og s3a'!F777</f>
        <v>0</v>
      </c>
      <c r="F66" s="395">
        <f>O66</f>
        <v>0</v>
      </c>
      <c r="G66" s="395">
        <f>P66</f>
        <v>0</v>
      </c>
      <c r="H66" s="236">
        <f>'Pak8 s2'!I68</f>
        <v>0</v>
      </c>
      <c r="I66" s="236">
        <f>'Pak8 s2'!K68</f>
        <v>0</v>
      </c>
      <c r="J66" s="236">
        <f>'Pak8 s2'!M68</f>
        <v>0</v>
      </c>
      <c r="K66" s="236">
        <f>'Pak8 s2'!O68</f>
        <v>0</v>
      </c>
      <c r="L66" s="11"/>
      <c r="M66" s="11"/>
      <c r="N66" s="396">
        <f>'Og s3a'!G777</f>
        <v>0</v>
      </c>
      <c r="O66" s="237">
        <f>'Og s3a'!H777</f>
        <v>0</v>
      </c>
      <c r="P66" s="398">
        <f>'Og s3a'!D777</f>
        <v>0</v>
      </c>
      <c r="Q66" s="11"/>
      <c r="R66" s="306"/>
      <c r="S66" s="306"/>
      <c r="T66" s="306"/>
      <c r="U66" s="11"/>
      <c r="V66" s="11"/>
      <c r="W66" s="11"/>
      <c r="X66" s="11"/>
      <c r="Y66" s="11"/>
      <c r="Z66" s="11"/>
      <c r="AA66" s="11"/>
      <c r="AB66" s="11"/>
    </row>
    <row r="67" spans="1:28" ht="14.25" customHeight="1">
      <c r="A67" s="1256" t="str">
        <f>A66</f>
        <v/>
      </c>
      <c r="B67" s="11"/>
      <c r="C67" s="2051"/>
      <c r="D67" s="2053"/>
      <c r="E67" s="2051"/>
      <c r="F67" s="234"/>
      <c r="G67" s="234">
        <f>'Pak8 s2'!G69</f>
        <v>0</v>
      </c>
      <c r="H67" s="234">
        <f>'Pak8 s2'!I69</f>
        <v>0</v>
      </c>
      <c r="I67" s="234">
        <f>'Pak8 s2'!K69</f>
        <v>0</v>
      </c>
      <c r="J67" s="234">
        <f>'Pak8 s2'!M69</f>
        <v>0</v>
      </c>
      <c r="K67" s="234">
        <f>'Pak8 s2'!O69</f>
        <v>0</v>
      </c>
      <c r="L67" s="11"/>
      <c r="M67" s="11"/>
      <c r="N67" s="397"/>
      <c r="O67" s="233"/>
      <c r="P67" s="399"/>
      <c r="Q67" s="11"/>
      <c r="R67" s="306"/>
      <c r="S67" s="306"/>
      <c r="T67" s="306"/>
      <c r="U67" s="11"/>
      <c r="V67" s="11"/>
      <c r="W67" s="11"/>
      <c r="X67" s="11"/>
      <c r="Y67" s="11"/>
      <c r="Z67" s="11"/>
      <c r="AA67" s="11"/>
      <c r="AB67" s="11"/>
    </row>
    <row r="68" spans="1:28" ht="24.75" customHeight="1">
      <c r="A68" s="1256" t="str">
        <f>IF(E68&gt;0,"Wypełnione","")</f>
        <v/>
      </c>
      <c r="B68" s="11"/>
      <c r="C68" s="2050">
        <f>'Og s3a'!C779</f>
        <v>0</v>
      </c>
      <c r="D68" s="2052">
        <f>'Og s3a'!E779</f>
        <v>0</v>
      </c>
      <c r="E68" s="2050">
        <f>'Og s3a'!F779</f>
        <v>0</v>
      </c>
      <c r="F68" s="395">
        <f>O68</f>
        <v>0</v>
      </c>
      <c r="G68" s="395">
        <f>P68</f>
        <v>0</v>
      </c>
      <c r="H68" s="236">
        <f>'Pak8 s2'!I70</f>
        <v>0</v>
      </c>
      <c r="I68" s="236">
        <f>'Pak8 s2'!K70</f>
        <v>0</v>
      </c>
      <c r="J68" s="236">
        <f>'Pak8 s2'!M70</f>
        <v>0</v>
      </c>
      <c r="K68" s="236">
        <f>'Pak8 s2'!O70</f>
        <v>0</v>
      </c>
      <c r="L68" s="11"/>
      <c r="M68" s="11"/>
      <c r="N68" s="396">
        <f>'Og s3a'!G779</f>
        <v>0</v>
      </c>
      <c r="O68" s="237">
        <f>'Og s3a'!H779</f>
        <v>0</v>
      </c>
      <c r="P68" s="398">
        <f>'Og s3a'!D779</f>
        <v>0</v>
      </c>
      <c r="Q68" s="11"/>
      <c r="R68" s="306"/>
      <c r="S68" s="306"/>
      <c r="T68" s="306"/>
      <c r="U68" s="11"/>
      <c r="V68" s="11"/>
      <c r="W68" s="11"/>
      <c r="X68" s="11"/>
      <c r="Y68" s="11"/>
      <c r="Z68" s="11"/>
      <c r="AA68" s="11"/>
      <c r="AB68" s="11"/>
    </row>
    <row r="69" spans="1:28" ht="14.25" customHeight="1">
      <c r="A69" s="1256" t="str">
        <f>A68</f>
        <v/>
      </c>
      <c r="B69" s="11"/>
      <c r="C69" s="2051"/>
      <c r="D69" s="2053"/>
      <c r="E69" s="2051"/>
      <c r="F69" s="234"/>
      <c r="G69" s="234">
        <f>'Pak8 s2'!G71</f>
        <v>0</v>
      </c>
      <c r="H69" s="234">
        <f>'Pak8 s2'!I71</f>
        <v>0</v>
      </c>
      <c r="I69" s="234">
        <f>'Pak8 s2'!K71</f>
        <v>0</v>
      </c>
      <c r="J69" s="234">
        <f>'Pak8 s2'!M71</f>
        <v>0</v>
      </c>
      <c r="K69" s="234">
        <f>'Pak8 s2'!O71</f>
        <v>0</v>
      </c>
      <c r="L69" s="11"/>
      <c r="M69" s="11"/>
      <c r="N69" s="397"/>
      <c r="O69" s="233"/>
      <c r="P69" s="399"/>
      <c r="Q69" s="11"/>
      <c r="R69" s="306"/>
      <c r="S69" s="306"/>
      <c r="T69" s="306"/>
      <c r="U69" s="11"/>
      <c r="V69" s="11"/>
      <c r="W69" s="11"/>
      <c r="X69" s="11"/>
      <c r="Y69" s="11"/>
      <c r="Z69" s="11"/>
      <c r="AA69" s="11"/>
      <c r="AB69" s="11"/>
    </row>
    <row r="70" spans="1:28" ht="24.75" customHeight="1">
      <c r="A70" s="1256" t="str">
        <f>IF(E70&gt;0,"Wypełnione","")</f>
        <v/>
      </c>
      <c r="B70" s="11"/>
      <c r="C70" s="2050">
        <f>'Og s3a'!C781</f>
        <v>0</v>
      </c>
      <c r="D70" s="2052">
        <f>'Og s3a'!E781</f>
        <v>0</v>
      </c>
      <c r="E70" s="2050">
        <f>'Og s3a'!F781</f>
        <v>0</v>
      </c>
      <c r="F70" s="395">
        <f>O70</f>
        <v>0</v>
      </c>
      <c r="G70" s="395">
        <f>P70</f>
        <v>0</v>
      </c>
      <c r="H70" s="236">
        <f>'Pak8 s2'!I72</f>
        <v>0</v>
      </c>
      <c r="I70" s="236">
        <f>'Pak8 s2'!K72</f>
        <v>0</v>
      </c>
      <c r="J70" s="236">
        <f>'Pak8 s2'!M72</f>
        <v>0</v>
      </c>
      <c r="K70" s="236">
        <f>'Pak8 s2'!O72</f>
        <v>0</v>
      </c>
      <c r="L70" s="11"/>
      <c r="M70" s="11"/>
      <c r="N70" s="396">
        <f>'Og s3a'!G781</f>
        <v>0</v>
      </c>
      <c r="O70" s="237">
        <f>'Og s3a'!H781</f>
        <v>0</v>
      </c>
      <c r="P70" s="398">
        <f>'Og s3a'!D781</f>
        <v>0</v>
      </c>
      <c r="Q70" s="11"/>
      <c r="R70" s="306"/>
      <c r="S70" s="306"/>
      <c r="T70" s="306"/>
      <c r="U70" s="11"/>
      <c r="V70" s="11"/>
      <c r="W70" s="11"/>
      <c r="X70" s="11"/>
      <c r="Y70" s="11"/>
      <c r="Z70" s="11"/>
      <c r="AA70" s="11"/>
      <c r="AB70" s="11"/>
    </row>
    <row r="71" spans="1:28" ht="14.25" customHeight="1">
      <c r="A71" s="1256" t="str">
        <f>A70</f>
        <v/>
      </c>
      <c r="B71" s="11"/>
      <c r="C71" s="2051"/>
      <c r="D71" s="2053"/>
      <c r="E71" s="2051"/>
      <c r="F71" s="234"/>
      <c r="G71" s="234">
        <f>'Pak8 s2'!G73</f>
        <v>0</v>
      </c>
      <c r="H71" s="234">
        <f>'Pak8 s2'!I73</f>
        <v>0</v>
      </c>
      <c r="I71" s="234">
        <f>'Pak8 s2'!K73</f>
        <v>0</v>
      </c>
      <c r="J71" s="234">
        <f>'Pak8 s2'!M73</f>
        <v>0</v>
      </c>
      <c r="K71" s="234">
        <f>'Pak8 s2'!O73</f>
        <v>0</v>
      </c>
      <c r="L71" s="11"/>
      <c r="M71" s="11"/>
      <c r="N71" s="397"/>
      <c r="O71" s="233"/>
      <c r="P71" s="399"/>
      <c r="Q71" s="11"/>
      <c r="R71" s="306"/>
      <c r="S71" s="306"/>
      <c r="T71" s="306"/>
      <c r="U71" s="11"/>
      <c r="V71" s="11"/>
      <c r="W71" s="11"/>
      <c r="X71" s="11"/>
      <c r="Y71" s="11"/>
      <c r="Z71" s="11"/>
      <c r="AA71" s="11"/>
      <c r="AB71" s="11"/>
    </row>
    <row r="72" spans="1:28" ht="24.75" customHeight="1">
      <c r="A72" s="1256" t="str">
        <f>IF(E72&gt;0,"Wypełnione","")</f>
        <v/>
      </c>
      <c r="B72" s="11"/>
      <c r="C72" s="2050">
        <f>'Og s3a'!C783</f>
        <v>0</v>
      </c>
      <c r="D72" s="2052">
        <f>'Og s3a'!E783</f>
        <v>0</v>
      </c>
      <c r="E72" s="2050">
        <f>'Og s3a'!F783</f>
        <v>0</v>
      </c>
      <c r="F72" s="395">
        <f>O72</f>
        <v>0</v>
      </c>
      <c r="G72" s="395">
        <f>P72</f>
        <v>0</v>
      </c>
      <c r="H72" s="236">
        <f>'Pak8 s2'!I74</f>
        <v>0</v>
      </c>
      <c r="I72" s="236">
        <f>'Pak8 s2'!K74</f>
        <v>0</v>
      </c>
      <c r="J72" s="236">
        <f>'Pak8 s2'!M74</f>
        <v>0</v>
      </c>
      <c r="K72" s="236">
        <f>'Pak8 s2'!O74</f>
        <v>0</v>
      </c>
      <c r="L72" s="11"/>
      <c r="M72" s="11"/>
      <c r="N72" s="396">
        <f>'Og s3a'!G783</f>
        <v>0</v>
      </c>
      <c r="O72" s="237">
        <f>'Og s3a'!H783</f>
        <v>0</v>
      </c>
      <c r="P72" s="398">
        <f>'Og s3a'!D783</f>
        <v>0</v>
      </c>
      <c r="Q72" s="11"/>
      <c r="R72" s="306"/>
      <c r="S72" s="306"/>
      <c r="T72" s="306"/>
      <c r="U72" s="11"/>
      <c r="V72" s="11"/>
      <c r="W72" s="11"/>
      <c r="X72" s="11"/>
      <c r="Y72" s="11"/>
      <c r="Z72" s="11"/>
      <c r="AA72" s="11"/>
      <c r="AB72" s="11"/>
    </row>
    <row r="73" spans="1:28" ht="14.25" customHeight="1">
      <c r="A73" s="1256" t="str">
        <f>A72</f>
        <v/>
      </c>
      <c r="B73" s="11"/>
      <c r="C73" s="2051"/>
      <c r="D73" s="2053"/>
      <c r="E73" s="2051"/>
      <c r="F73" s="234"/>
      <c r="G73" s="234">
        <f>'Pak8 s2'!G75</f>
        <v>0</v>
      </c>
      <c r="H73" s="234">
        <f>'Pak8 s2'!I75</f>
        <v>0</v>
      </c>
      <c r="I73" s="234">
        <f>'Pak8 s2'!K75</f>
        <v>0</v>
      </c>
      <c r="J73" s="234">
        <f>'Pak8 s2'!M75</f>
        <v>0</v>
      </c>
      <c r="K73" s="234">
        <f>'Pak8 s2'!O75</f>
        <v>0</v>
      </c>
      <c r="L73" s="11"/>
      <c r="M73" s="11"/>
      <c r="N73" s="397"/>
      <c r="O73" s="233"/>
      <c r="P73" s="399"/>
      <c r="Q73" s="11"/>
      <c r="R73" s="306"/>
      <c r="S73" s="306"/>
      <c r="T73" s="306"/>
      <c r="U73" s="11"/>
      <c r="V73" s="11"/>
      <c r="W73" s="11"/>
      <c r="X73" s="11"/>
      <c r="Y73" s="11"/>
      <c r="Z73" s="11"/>
      <c r="AA73" s="11"/>
      <c r="AB73" s="11"/>
    </row>
    <row r="74" spans="1:28" ht="24.75" customHeight="1">
      <c r="A74" s="1256" t="str">
        <f>IF(E74&gt;0,"Wypełnione","")</f>
        <v/>
      </c>
      <c r="B74" s="11"/>
      <c r="C74" s="2050">
        <f>'Og s3a'!C785</f>
        <v>0</v>
      </c>
      <c r="D74" s="2052">
        <f>'Og s3a'!E785</f>
        <v>0</v>
      </c>
      <c r="E74" s="2050">
        <f>'Og s3a'!F785</f>
        <v>0</v>
      </c>
      <c r="F74" s="395">
        <f>O74</f>
        <v>0</v>
      </c>
      <c r="G74" s="395">
        <f>P74</f>
        <v>0</v>
      </c>
      <c r="H74" s="236">
        <f>'Pak8 s2'!I76</f>
        <v>0</v>
      </c>
      <c r="I74" s="236">
        <f>'Pak8 s2'!K76</f>
        <v>0</v>
      </c>
      <c r="J74" s="236">
        <f>'Pak8 s2'!M76</f>
        <v>0</v>
      </c>
      <c r="K74" s="236">
        <f>'Pak8 s2'!O76</f>
        <v>0</v>
      </c>
      <c r="L74" s="11"/>
      <c r="M74" s="11"/>
      <c r="N74" s="396">
        <f>'Og s3a'!G785</f>
        <v>0</v>
      </c>
      <c r="O74" s="237">
        <f>'Og s3a'!H785</f>
        <v>0</v>
      </c>
      <c r="P74" s="398">
        <f>'Og s3a'!D785</f>
        <v>0</v>
      </c>
      <c r="Q74" s="11"/>
      <c r="R74" s="306"/>
      <c r="S74" s="306"/>
      <c r="T74" s="306"/>
      <c r="U74" s="11"/>
      <c r="V74" s="11"/>
      <c r="W74" s="11"/>
      <c r="X74" s="11"/>
      <c r="Y74" s="11"/>
      <c r="Z74" s="11"/>
      <c r="AA74" s="11"/>
      <c r="AB74" s="11"/>
    </row>
    <row r="75" spans="1:28" ht="14.25" customHeight="1">
      <c r="A75" s="1256" t="str">
        <f>A74</f>
        <v/>
      </c>
      <c r="B75" s="11"/>
      <c r="C75" s="2051"/>
      <c r="D75" s="2053"/>
      <c r="E75" s="2051"/>
      <c r="F75" s="234"/>
      <c r="G75" s="234">
        <f>'Pak8 s2'!G77</f>
        <v>0</v>
      </c>
      <c r="H75" s="234">
        <f>'Pak8 s2'!I77</f>
        <v>0</v>
      </c>
      <c r="I75" s="234">
        <f>'Pak8 s2'!K77</f>
        <v>0</v>
      </c>
      <c r="J75" s="234">
        <f>'Pak8 s2'!M77</f>
        <v>0</v>
      </c>
      <c r="K75" s="234">
        <f>'Pak8 s2'!O77</f>
        <v>0</v>
      </c>
      <c r="L75" s="11"/>
      <c r="M75" s="11"/>
      <c r="N75" s="397"/>
      <c r="O75" s="233"/>
      <c r="P75" s="399"/>
      <c r="Q75" s="11"/>
      <c r="R75" s="306"/>
      <c r="S75" s="306"/>
      <c r="T75" s="306"/>
      <c r="U75" s="11"/>
      <c r="V75" s="11"/>
      <c r="W75" s="11"/>
      <c r="X75" s="11"/>
      <c r="Y75" s="11"/>
      <c r="Z75" s="11"/>
      <c r="AA75" s="11"/>
      <c r="AB75" s="11"/>
    </row>
    <row r="76" spans="1:28" ht="24.75" customHeight="1">
      <c r="A76" s="1256" t="str">
        <f>IF(E76&gt;0,"Wypełnione","")</f>
        <v/>
      </c>
      <c r="B76" s="11"/>
      <c r="C76" s="2050">
        <f>'Og s3a'!C787</f>
        <v>0</v>
      </c>
      <c r="D76" s="2052">
        <f>'Og s3a'!E787</f>
        <v>0</v>
      </c>
      <c r="E76" s="2050">
        <f>'Og s3a'!F787</f>
        <v>0</v>
      </c>
      <c r="F76" s="395">
        <f>O76</f>
        <v>0</v>
      </c>
      <c r="G76" s="395">
        <f>P76</f>
        <v>0</v>
      </c>
      <c r="H76" s="236">
        <f>'Pak8 s2'!I78</f>
        <v>0</v>
      </c>
      <c r="I76" s="236">
        <f>'Pak8 s2'!K78</f>
        <v>0</v>
      </c>
      <c r="J76" s="236">
        <f>'Pak8 s2'!M78</f>
        <v>0</v>
      </c>
      <c r="K76" s="236">
        <f>'Pak8 s2'!O78</f>
        <v>0</v>
      </c>
      <c r="L76" s="11"/>
      <c r="M76" s="11"/>
      <c r="N76" s="396">
        <f>'Og s3a'!G787</f>
        <v>0</v>
      </c>
      <c r="O76" s="237">
        <f>'Og s3a'!H787</f>
        <v>0</v>
      </c>
      <c r="P76" s="398">
        <f>'Og s3a'!D787</f>
        <v>0</v>
      </c>
      <c r="Q76" s="11"/>
      <c r="R76" s="306"/>
      <c r="S76" s="306"/>
      <c r="T76" s="306"/>
      <c r="U76" s="11"/>
      <c r="V76" s="11"/>
      <c r="W76" s="11"/>
      <c r="X76" s="11"/>
      <c r="Y76" s="11"/>
      <c r="Z76" s="11"/>
      <c r="AA76" s="11"/>
      <c r="AB76" s="11"/>
    </row>
    <row r="77" spans="1:28" ht="14.25" customHeight="1">
      <c r="A77" s="1256" t="str">
        <f>A76</f>
        <v/>
      </c>
      <c r="B77" s="11"/>
      <c r="C77" s="2051"/>
      <c r="D77" s="2053"/>
      <c r="E77" s="2051"/>
      <c r="F77" s="234"/>
      <c r="G77" s="234">
        <f>'Pak8 s2'!G79</f>
        <v>0</v>
      </c>
      <c r="H77" s="234">
        <f>'Pak8 s2'!I79</f>
        <v>0</v>
      </c>
      <c r="I77" s="234">
        <f>'Pak8 s2'!K79</f>
        <v>0</v>
      </c>
      <c r="J77" s="234">
        <f>'Pak8 s2'!M79</f>
        <v>0</v>
      </c>
      <c r="K77" s="234">
        <f>'Pak8 s2'!O79</f>
        <v>0</v>
      </c>
      <c r="L77" s="11"/>
      <c r="M77" s="11"/>
      <c r="N77" s="397"/>
      <c r="O77" s="233"/>
      <c r="P77" s="399"/>
      <c r="Q77" s="11"/>
      <c r="R77" s="306"/>
      <c r="S77" s="306"/>
      <c r="T77" s="306"/>
      <c r="U77" s="11"/>
      <c r="V77" s="11"/>
      <c r="W77" s="11"/>
      <c r="X77" s="11"/>
      <c r="Y77" s="11"/>
      <c r="Z77" s="11"/>
      <c r="AA77" s="11"/>
      <c r="AB77" s="11"/>
    </row>
    <row r="78" spans="1:28" ht="24.75" customHeight="1">
      <c r="A78" s="1256" t="str">
        <f>IF(E78&gt;0,"Wypełnione","")</f>
        <v/>
      </c>
      <c r="B78" s="11"/>
      <c r="C78" s="2050">
        <f>'Og s3a'!C789</f>
        <v>0</v>
      </c>
      <c r="D78" s="2052">
        <f>'Og s3a'!E789</f>
        <v>0</v>
      </c>
      <c r="E78" s="2050">
        <f>'Og s3a'!F789</f>
        <v>0</v>
      </c>
      <c r="F78" s="395">
        <f>O78</f>
        <v>0</v>
      </c>
      <c r="G78" s="395">
        <f>P78</f>
        <v>0</v>
      </c>
      <c r="H78" s="236">
        <f>'Pak8 s2'!I80</f>
        <v>0</v>
      </c>
      <c r="I78" s="236">
        <f>'Pak8 s2'!K80</f>
        <v>0</v>
      </c>
      <c r="J78" s="236">
        <f>'Pak8 s2'!M80</f>
        <v>0</v>
      </c>
      <c r="K78" s="236">
        <f>'Pak8 s2'!O80</f>
        <v>0</v>
      </c>
      <c r="L78" s="11"/>
      <c r="M78" s="11"/>
      <c r="N78" s="396">
        <f>'Og s3a'!G789</f>
        <v>0</v>
      </c>
      <c r="O78" s="237">
        <f>'Og s3a'!H789</f>
        <v>0</v>
      </c>
      <c r="P78" s="398">
        <f>'Og s3a'!D789</f>
        <v>0</v>
      </c>
      <c r="Q78" s="11"/>
      <c r="R78" s="306"/>
      <c r="S78" s="306"/>
      <c r="T78" s="306"/>
      <c r="U78" s="11"/>
      <c r="V78" s="11"/>
      <c r="W78" s="11"/>
      <c r="X78" s="11"/>
      <c r="Y78" s="11"/>
      <c r="Z78" s="11"/>
      <c r="AA78" s="11"/>
      <c r="AB78" s="11"/>
    </row>
    <row r="79" spans="1:28" ht="14.25" customHeight="1">
      <c r="A79" s="1256" t="str">
        <f>A78</f>
        <v/>
      </c>
      <c r="B79" s="11"/>
      <c r="C79" s="2051"/>
      <c r="D79" s="2053"/>
      <c r="E79" s="2051"/>
      <c r="F79" s="234"/>
      <c r="G79" s="234">
        <f>'Pak8 s2'!G81</f>
        <v>0</v>
      </c>
      <c r="H79" s="234">
        <f>'Pak8 s2'!I81</f>
        <v>0</v>
      </c>
      <c r="I79" s="234">
        <f>'Pak8 s2'!K81</f>
        <v>0</v>
      </c>
      <c r="J79" s="234">
        <f>'Pak8 s2'!M81</f>
        <v>0</v>
      </c>
      <c r="K79" s="234">
        <f>'Pak8 s2'!O81</f>
        <v>0</v>
      </c>
      <c r="L79" s="11"/>
      <c r="M79" s="11"/>
      <c r="N79" s="397"/>
      <c r="O79" s="233"/>
      <c r="P79" s="399"/>
      <c r="Q79" s="11"/>
      <c r="R79" s="306"/>
      <c r="S79" s="306"/>
      <c r="T79" s="306"/>
      <c r="U79" s="11"/>
      <c r="V79" s="11"/>
      <c r="W79" s="11"/>
      <c r="X79" s="11"/>
      <c r="Y79" s="11"/>
      <c r="Z79" s="11"/>
      <c r="AA79" s="11"/>
      <c r="AB79" s="11"/>
    </row>
    <row r="80" spans="1:28" ht="24.75" customHeight="1">
      <c r="A80" s="1256" t="str">
        <f>IF(E80&gt;0,"Wypełnione","")</f>
        <v/>
      </c>
      <c r="B80" s="11"/>
      <c r="C80" s="2050">
        <f>'Og s3a'!C791</f>
        <v>0</v>
      </c>
      <c r="D80" s="2052">
        <f>'Og s3a'!E791</f>
        <v>0</v>
      </c>
      <c r="E80" s="2050">
        <f>'Og s3a'!F791</f>
        <v>0</v>
      </c>
      <c r="F80" s="395">
        <f>O80</f>
        <v>0</v>
      </c>
      <c r="G80" s="395">
        <f>P80</f>
        <v>0</v>
      </c>
      <c r="H80" s="236">
        <f>'Pak8 s2'!I82</f>
        <v>0</v>
      </c>
      <c r="I80" s="236">
        <f>'Pak8 s2'!K82</f>
        <v>0</v>
      </c>
      <c r="J80" s="236">
        <f>'Pak8 s2'!M82</f>
        <v>0</v>
      </c>
      <c r="K80" s="236">
        <f>'Pak8 s2'!O82</f>
        <v>0</v>
      </c>
      <c r="L80" s="11"/>
      <c r="M80" s="11"/>
      <c r="N80" s="396">
        <f>'Og s3a'!G791</f>
        <v>0</v>
      </c>
      <c r="O80" s="237">
        <f>'Og s3a'!H791</f>
        <v>0</v>
      </c>
      <c r="P80" s="398">
        <f>'Og s3a'!D791</f>
        <v>0</v>
      </c>
      <c r="Q80" s="11"/>
      <c r="R80" s="306"/>
      <c r="S80" s="306"/>
      <c r="T80" s="306"/>
      <c r="U80" s="11"/>
      <c r="V80" s="11"/>
      <c r="W80" s="11"/>
      <c r="X80" s="11"/>
      <c r="Y80" s="11"/>
      <c r="Z80" s="11"/>
      <c r="AA80" s="11"/>
      <c r="AB80" s="11"/>
    </row>
    <row r="81" spans="1:28" ht="14.25" customHeight="1">
      <c r="A81" s="1256" t="str">
        <f>A80</f>
        <v/>
      </c>
      <c r="B81" s="11"/>
      <c r="C81" s="2051"/>
      <c r="D81" s="2053"/>
      <c r="E81" s="2051"/>
      <c r="F81" s="234"/>
      <c r="G81" s="234">
        <f>'Pak8 s2'!G83</f>
        <v>0</v>
      </c>
      <c r="H81" s="234">
        <f>'Pak8 s2'!I83</f>
        <v>0</v>
      </c>
      <c r="I81" s="234">
        <f>'Pak8 s2'!K83</f>
        <v>0</v>
      </c>
      <c r="J81" s="234">
        <f>'Pak8 s2'!M83</f>
        <v>0</v>
      </c>
      <c r="K81" s="234">
        <f>'Pak8 s2'!O83</f>
        <v>0</v>
      </c>
      <c r="L81" s="11"/>
      <c r="M81" s="11"/>
      <c r="N81" s="397"/>
      <c r="O81" s="233"/>
      <c r="P81" s="399"/>
      <c r="Q81" s="11"/>
      <c r="R81" s="306"/>
      <c r="S81" s="306"/>
      <c r="T81" s="306"/>
      <c r="U81" s="11"/>
      <c r="V81" s="11"/>
      <c r="W81" s="11"/>
      <c r="X81" s="11"/>
      <c r="Y81" s="11"/>
      <c r="Z81" s="11"/>
      <c r="AA81" s="11"/>
      <c r="AB81" s="11"/>
    </row>
    <row r="82" spans="1:28" ht="24.75" customHeight="1">
      <c r="A82" s="1256" t="str">
        <f>IF(E82&gt;0,"Wypełnione","")</f>
        <v/>
      </c>
      <c r="B82" s="11"/>
      <c r="C82" s="2050">
        <f>'Og s3a'!C793</f>
        <v>0</v>
      </c>
      <c r="D82" s="2052">
        <f>'Og s3a'!E793</f>
        <v>0</v>
      </c>
      <c r="E82" s="2050">
        <f>'Og s3a'!F793</f>
        <v>0</v>
      </c>
      <c r="F82" s="395">
        <f>O82</f>
        <v>0</v>
      </c>
      <c r="G82" s="395">
        <f>P82</f>
        <v>0</v>
      </c>
      <c r="H82" s="236">
        <f>'Pak8 s2'!I84</f>
        <v>0</v>
      </c>
      <c r="I82" s="236">
        <f>'Pak8 s2'!K84</f>
        <v>0</v>
      </c>
      <c r="J82" s="236">
        <f>'Pak8 s2'!M84</f>
        <v>0</v>
      </c>
      <c r="K82" s="236">
        <f>'Pak8 s2'!O84</f>
        <v>0</v>
      </c>
      <c r="L82" s="11"/>
      <c r="M82" s="11"/>
      <c r="N82" s="396">
        <f>'Og s3a'!G793</f>
        <v>0</v>
      </c>
      <c r="O82" s="237">
        <f>'Og s3a'!H793</f>
        <v>0</v>
      </c>
      <c r="P82" s="398">
        <f>'Og s3a'!D793</f>
        <v>0</v>
      </c>
      <c r="Q82" s="11"/>
      <c r="R82" s="306"/>
      <c r="S82" s="306"/>
      <c r="T82" s="306"/>
      <c r="U82" s="11"/>
      <c r="V82" s="11"/>
      <c r="W82" s="11"/>
      <c r="X82" s="11"/>
      <c r="Y82" s="11"/>
      <c r="Z82" s="11"/>
      <c r="AA82" s="11"/>
      <c r="AB82" s="11"/>
    </row>
    <row r="83" spans="1:28" ht="14.25" customHeight="1">
      <c r="A83" s="1256" t="str">
        <f>A82</f>
        <v/>
      </c>
      <c r="B83" s="11"/>
      <c r="C83" s="2051"/>
      <c r="D83" s="2053"/>
      <c r="E83" s="2051"/>
      <c r="F83" s="234"/>
      <c r="G83" s="234">
        <f>'Pak8 s2'!G85</f>
        <v>0</v>
      </c>
      <c r="H83" s="234">
        <f>'Pak8 s2'!I85</f>
        <v>0</v>
      </c>
      <c r="I83" s="234">
        <f>'Pak8 s2'!K85</f>
        <v>0</v>
      </c>
      <c r="J83" s="234">
        <f>'Pak8 s2'!M85</f>
        <v>0</v>
      </c>
      <c r="K83" s="234">
        <f>'Pak8 s2'!O85</f>
        <v>0</v>
      </c>
      <c r="L83" s="11"/>
      <c r="M83" s="11"/>
      <c r="N83" s="397"/>
      <c r="O83" s="233"/>
      <c r="P83" s="399"/>
      <c r="Q83" s="11"/>
      <c r="R83" s="306"/>
      <c r="S83" s="306"/>
      <c r="T83" s="306"/>
      <c r="U83" s="11"/>
      <c r="V83" s="11"/>
      <c r="W83" s="11"/>
      <c r="X83" s="11"/>
      <c r="Y83" s="11"/>
      <c r="Z83" s="11"/>
      <c r="AA83" s="11"/>
      <c r="AB83" s="11"/>
    </row>
    <row r="84" spans="1:28" ht="24.75" customHeight="1">
      <c r="A84" s="1256" t="str">
        <f>IF(E84&gt;0,"Wypełnione","")</f>
        <v/>
      </c>
      <c r="B84" s="11"/>
      <c r="C84" s="2050">
        <f>'Og s3a'!C795</f>
        <v>0</v>
      </c>
      <c r="D84" s="2052">
        <f>'Og s3a'!E795</f>
        <v>0</v>
      </c>
      <c r="E84" s="2050">
        <f>'Og s3a'!F795</f>
        <v>0</v>
      </c>
      <c r="F84" s="395">
        <f>O84</f>
        <v>0</v>
      </c>
      <c r="G84" s="395">
        <f>P84</f>
        <v>0</v>
      </c>
      <c r="H84" s="236">
        <f>'Pak8 s2'!I86</f>
        <v>0</v>
      </c>
      <c r="I84" s="236">
        <f>'Pak8 s2'!K86</f>
        <v>0</v>
      </c>
      <c r="J84" s="236">
        <f>'Pak8 s2'!M86</f>
        <v>0</v>
      </c>
      <c r="K84" s="236">
        <f>'Pak8 s2'!O86</f>
        <v>0</v>
      </c>
      <c r="L84" s="11"/>
      <c r="M84" s="11"/>
      <c r="N84" s="396">
        <f>'Og s3a'!G795</f>
        <v>0</v>
      </c>
      <c r="O84" s="237">
        <f>'Og s3a'!H795</f>
        <v>0</v>
      </c>
      <c r="P84" s="398">
        <f>'Og s3a'!D795</f>
        <v>0</v>
      </c>
      <c r="Q84" s="11"/>
      <c r="R84" s="306"/>
      <c r="S84" s="306"/>
      <c r="T84" s="306"/>
      <c r="U84" s="11"/>
      <c r="V84" s="11"/>
      <c r="W84" s="11"/>
      <c r="X84" s="11"/>
      <c r="Y84" s="11"/>
      <c r="Z84" s="11"/>
      <c r="AA84" s="11"/>
      <c r="AB84" s="11"/>
    </row>
    <row r="85" spans="1:28" ht="14.25" customHeight="1">
      <c r="A85" s="1256" t="str">
        <f>A84</f>
        <v/>
      </c>
      <c r="B85" s="11"/>
      <c r="C85" s="2051"/>
      <c r="D85" s="2053"/>
      <c r="E85" s="2051"/>
      <c r="F85" s="234"/>
      <c r="G85" s="234">
        <f>'Pak8 s2'!G87</f>
        <v>0</v>
      </c>
      <c r="H85" s="234">
        <f>'Pak8 s2'!I87</f>
        <v>0</v>
      </c>
      <c r="I85" s="234">
        <f>'Pak8 s2'!K87</f>
        <v>0</v>
      </c>
      <c r="J85" s="234">
        <f>'Pak8 s2'!M87</f>
        <v>0</v>
      </c>
      <c r="K85" s="234">
        <f>'Pak8 s2'!O87</f>
        <v>0</v>
      </c>
      <c r="L85" s="11"/>
      <c r="M85" s="11"/>
      <c r="N85" s="397"/>
      <c r="O85" s="233"/>
      <c r="P85" s="399"/>
      <c r="Q85" s="11"/>
      <c r="R85" s="306"/>
      <c r="S85" s="306"/>
      <c r="T85" s="306"/>
      <c r="U85" s="11"/>
      <c r="V85" s="11"/>
      <c r="W85" s="11"/>
      <c r="X85" s="11"/>
      <c r="Y85" s="11"/>
      <c r="Z85" s="11"/>
      <c r="AA85" s="11"/>
      <c r="AB85" s="11"/>
    </row>
    <row r="86" spans="1:28" ht="24.75" customHeight="1">
      <c r="A86" s="1256" t="str">
        <f>IF(E86&gt;0,"Wypełnione","")</f>
        <v/>
      </c>
      <c r="B86" s="11"/>
      <c r="C86" s="2050">
        <f>'Og s3a'!C797</f>
        <v>0</v>
      </c>
      <c r="D86" s="2052">
        <f>'Og s3a'!E797</f>
        <v>0</v>
      </c>
      <c r="E86" s="2050">
        <f>'Og s3a'!F797</f>
        <v>0</v>
      </c>
      <c r="F86" s="395">
        <f>O86</f>
        <v>0</v>
      </c>
      <c r="G86" s="395">
        <f>P86</f>
        <v>0</v>
      </c>
      <c r="H86" s="236">
        <f>'Pak8 s2'!I88</f>
        <v>0</v>
      </c>
      <c r="I86" s="236">
        <f>'Pak8 s2'!K88</f>
        <v>0</v>
      </c>
      <c r="J86" s="236">
        <f>'Pak8 s2'!M88</f>
        <v>0</v>
      </c>
      <c r="K86" s="236">
        <f>'Pak8 s2'!O88</f>
        <v>0</v>
      </c>
      <c r="L86" s="11"/>
      <c r="M86" s="11"/>
      <c r="N86" s="396">
        <f>'Og s3a'!G797</f>
        <v>0</v>
      </c>
      <c r="O86" s="237">
        <f>'Og s3a'!H797</f>
        <v>0</v>
      </c>
      <c r="P86" s="398">
        <f>'Og s3a'!D797</f>
        <v>0</v>
      </c>
      <c r="Q86" s="11"/>
      <c r="R86" s="306"/>
      <c r="S86" s="306"/>
      <c r="T86" s="306"/>
      <c r="U86" s="11"/>
      <c r="V86" s="11"/>
      <c r="W86" s="11"/>
      <c r="X86" s="11"/>
      <c r="Y86" s="11"/>
      <c r="Z86" s="11"/>
      <c r="AA86" s="11"/>
      <c r="AB86" s="11"/>
    </row>
    <row r="87" spans="1:28" ht="14.25" customHeight="1">
      <c r="A87" s="1256" t="str">
        <f>A86</f>
        <v/>
      </c>
      <c r="B87" s="11"/>
      <c r="C87" s="2051"/>
      <c r="D87" s="2053"/>
      <c r="E87" s="2051"/>
      <c r="F87" s="234"/>
      <c r="G87" s="234">
        <f>'Pak8 s2'!G89</f>
        <v>0</v>
      </c>
      <c r="H87" s="234">
        <f>'Pak8 s2'!I89</f>
        <v>0</v>
      </c>
      <c r="I87" s="234">
        <f>'Pak8 s2'!K89</f>
        <v>0</v>
      </c>
      <c r="J87" s="234">
        <f>'Pak8 s2'!M89</f>
        <v>0</v>
      </c>
      <c r="K87" s="234">
        <f>'Pak8 s2'!O89</f>
        <v>0</v>
      </c>
      <c r="L87" s="11"/>
      <c r="M87" s="11"/>
      <c r="N87" s="397"/>
      <c r="O87" s="233"/>
      <c r="P87" s="399"/>
      <c r="Q87" s="11"/>
      <c r="R87" s="306"/>
      <c r="S87" s="306"/>
      <c r="T87" s="306"/>
      <c r="U87" s="11"/>
      <c r="V87" s="11"/>
      <c r="W87" s="11"/>
      <c r="X87" s="11"/>
      <c r="Y87" s="11"/>
      <c r="Z87" s="11"/>
      <c r="AA87" s="11"/>
      <c r="AB87" s="11"/>
    </row>
    <row r="88" spans="1:28" ht="24.75" customHeight="1">
      <c r="A88" s="1256" t="str">
        <f>IF(E88&gt;0,"Wypełnione","")</f>
        <v/>
      </c>
      <c r="B88" s="11"/>
      <c r="C88" s="2050">
        <f>'Og s3a'!C799</f>
        <v>0</v>
      </c>
      <c r="D88" s="2052">
        <f>'Og s3a'!E799</f>
        <v>0</v>
      </c>
      <c r="E88" s="2050">
        <f>'Og s3a'!F799</f>
        <v>0</v>
      </c>
      <c r="F88" s="395">
        <f>O88</f>
        <v>0</v>
      </c>
      <c r="G88" s="395">
        <f>P88</f>
        <v>0</v>
      </c>
      <c r="H88" s="236">
        <f>'Pak8 s2'!I90</f>
        <v>0</v>
      </c>
      <c r="I88" s="236">
        <f>'Pak8 s2'!K90</f>
        <v>0</v>
      </c>
      <c r="J88" s="236">
        <f>'Pak8 s2'!M90</f>
        <v>0</v>
      </c>
      <c r="K88" s="236">
        <f>'Pak8 s2'!O90</f>
        <v>0</v>
      </c>
      <c r="L88" s="11"/>
      <c r="M88" s="11"/>
      <c r="N88" s="396">
        <f>'Og s3a'!G799</f>
        <v>0</v>
      </c>
      <c r="O88" s="237">
        <f>'Og s3a'!H799</f>
        <v>0</v>
      </c>
      <c r="P88" s="398">
        <f>'Og s3a'!D799</f>
        <v>0</v>
      </c>
      <c r="Q88" s="11"/>
      <c r="R88" s="306"/>
      <c r="S88" s="306"/>
      <c r="T88" s="306"/>
      <c r="U88" s="11"/>
      <c r="V88" s="11"/>
      <c r="W88" s="11"/>
      <c r="X88" s="11"/>
      <c r="Y88" s="11"/>
      <c r="Z88" s="11"/>
      <c r="AA88" s="11"/>
      <c r="AB88" s="11"/>
    </row>
    <row r="89" spans="1:28" ht="14.25" customHeight="1">
      <c r="A89" s="1256" t="str">
        <f>A88</f>
        <v/>
      </c>
      <c r="B89" s="57"/>
      <c r="C89" s="2051"/>
      <c r="D89" s="2053"/>
      <c r="E89" s="2051"/>
      <c r="F89" s="234"/>
      <c r="G89" s="234">
        <f>'Pak8 s2'!G91</f>
        <v>0</v>
      </c>
      <c r="H89" s="234">
        <f>'Pak8 s2'!I91</f>
        <v>0</v>
      </c>
      <c r="I89" s="234">
        <f>'Pak8 s2'!K91</f>
        <v>0</v>
      </c>
      <c r="J89" s="234">
        <f>'Pak8 s2'!M91</f>
        <v>0</v>
      </c>
      <c r="K89" s="234">
        <f>'Pak8 s2'!O91</f>
        <v>0</v>
      </c>
      <c r="L89" s="11"/>
      <c r="M89" s="11"/>
      <c r="N89" s="397"/>
      <c r="O89" s="233"/>
      <c r="P89" s="399"/>
      <c r="Q89" s="11"/>
      <c r="R89" s="306"/>
      <c r="S89" s="306"/>
      <c r="T89" s="306"/>
      <c r="U89" s="11"/>
      <c r="V89" s="11"/>
      <c r="W89" s="11"/>
      <c r="X89" s="11"/>
      <c r="Y89" s="11"/>
      <c r="Z89" s="11"/>
      <c r="AA89" s="11"/>
      <c r="AB89" s="11"/>
    </row>
    <row r="90" spans="1:28" ht="24.75" customHeight="1">
      <c r="A90" s="1256" t="str">
        <f>IF(E90&gt;0,"Wypełnione","")</f>
        <v/>
      </c>
      <c r="B90" s="57"/>
      <c r="C90" s="2050">
        <f>'Og s3a'!C801</f>
        <v>0</v>
      </c>
      <c r="D90" s="2052">
        <f>'Og s3a'!E801</f>
        <v>0</v>
      </c>
      <c r="E90" s="2050">
        <f>'Og s3a'!F801</f>
        <v>0</v>
      </c>
      <c r="F90" s="395">
        <f>O90</f>
        <v>0</v>
      </c>
      <c r="G90" s="395">
        <f>P90</f>
        <v>0</v>
      </c>
      <c r="H90" s="236">
        <f>'Pak8 s2'!I92</f>
        <v>0</v>
      </c>
      <c r="I90" s="236">
        <f>'Pak8 s2'!K92</f>
        <v>0</v>
      </c>
      <c r="J90" s="236">
        <f>'Pak8 s2'!M92</f>
        <v>0</v>
      </c>
      <c r="K90" s="236">
        <f>'Pak8 s2'!O92</f>
        <v>0</v>
      </c>
      <c r="L90" s="11"/>
      <c r="M90" s="11"/>
      <c r="N90" s="396">
        <f>'Og s3a'!G801</f>
        <v>0</v>
      </c>
      <c r="O90" s="237">
        <f>'Og s3a'!H801</f>
        <v>0</v>
      </c>
      <c r="P90" s="398">
        <f>'Og s3a'!D801</f>
        <v>0</v>
      </c>
      <c r="Q90" s="11"/>
      <c r="R90" s="306"/>
      <c r="S90" s="306"/>
      <c r="T90" s="306"/>
      <c r="U90" s="11"/>
      <c r="V90" s="11"/>
      <c r="W90" s="11"/>
      <c r="X90" s="11"/>
      <c r="Y90" s="11"/>
      <c r="Z90" s="11"/>
      <c r="AA90" s="11"/>
      <c r="AB90" s="11"/>
    </row>
    <row r="91" spans="1:28" ht="14.25" customHeight="1">
      <c r="A91" s="1256" t="str">
        <f>A90</f>
        <v/>
      </c>
      <c r="B91" s="57"/>
      <c r="C91" s="2051"/>
      <c r="D91" s="2053"/>
      <c r="E91" s="2051"/>
      <c r="F91" s="234"/>
      <c r="G91" s="234">
        <f>'Pak8 s2'!G93</f>
        <v>0</v>
      </c>
      <c r="H91" s="234">
        <f>'Pak8 s2'!I93</f>
        <v>0</v>
      </c>
      <c r="I91" s="234">
        <f>'Pak8 s2'!K93</f>
        <v>0</v>
      </c>
      <c r="J91" s="234">
        <f>'Pak8 s2'!M93</f>
        <v>0</v>
      </c>
      <c r="K91" s="234">
        <f>'Pak8 s2'!O93</f>
        <v>0</v>
      </c>
      <c r="L91" s="11"/>
      <c r="M91" s="11"/>
      <c r="N91" s="397"/>
      <c r="O91" s="233"/>
      <c r="P91" s="399"/>
      <c r="Q91" s="11"/>
      <c r="R91" s="306"/>
      <c r="S91" s="306"/>
      <c r="T91" s="306"/>
      <c r="U91" s="11"/>
      <c r="V91" s="11"/>
      <c r="W91" s="11"/>
      <c r="X91" s="11"/>
      <c r="Y91" s="11"/>
      <c r="Z91" s="11"/>
      <c r="AA91" s="11"/>
      <c r="AB91" s="11"/>
    </row>
    <row r="92" spans="1:28" ht="24.75" customHeight="1">
      <c r="A92" s="1256" t="str">
        <f>IF(E92&gt;0,"Wypełnione","")</f>
        <v/>
      </c>
      <c r="B92" s="57"/>
      <c r="C92" s="2050">
        <f>'Og s3a'!C803</f>
        <v>0</v>
      </c>
      <c r="D92" s="2052">
        <f>'Og s3a'!E803</f>
        <v>0</v>
      </c>
      <c r="E92" s="2050">
        <f>'Og s3a'!F803</f>
        <v>0</v>
      </c>
      <c r="F92" s="395">
        <f>O92</f>
        <v>0</v>
      </c>
      <c r="G92" s="395">
        <f>P92</f>
        <v>0</v>
      </c>
      <c r="H92" s="236">
        <f>'Pak8 s2'!I94</f>
        <v>0</v>
      </c>
      <c r="I92" s="236">
        <f>'Pak8 s2'!K94</f>
        <v>0</v>
      </c>
      <c r="J92" s="236">
        <f>'Pak8 s2'!M94</f>
        <v>0</v>
      </c>
      <c r="K92" s="236">
        <f>'Pak8 s2'!O94</f>
        <v>0</v>
      </c>
      <c r="L92" s="11"/>
      <c r="M92" s="11"/>
      <c r="N92" s="396">
        <f>'Og s3a'!G803</f>
        <v>0</v>
      </c>
      <c r="O92" s="237">
        <f>'Og s3a'!H803</f>
        <v>0</v>
      </c>
      <c r="P92" s="398">
        <f>'Og s3a'!D803</f>
        <v>0</v>
      </c>
      <c r="Q92" s="11"/>
      <c r="R92" s="306"/>
      <c r="S92" s="306"/>
      <c r="T92" s="306"/>
      <c r="U92" s="11"/>
      <c r="V92" s="11"/>
      <c r="W92" s="11"/>
      <c r="X92" s="11"/>
      <c r="Y92" s="11"/>
      <c r="Z92" s="11"/>
      <c r="AA92" s="11"/>
      <c r="AB92" s="11"/>
    </row>
    <row r="93" spans="1:28" ht="14.25" customHeight="1">
      <c r="A93" s="1256" t="str">
        <f>A92</f>
        <v/>
      </c>
      <c r="B93" s="57"/>
      <c r="C93" s="2051"/>
      <c r="D93" s="2053"/>
      <c r="E93" s="2051"/>
      <c r="F93" s="234"/>
      <c r="G93" s="234">
        <f>'Pak8 s2'!G95</f>
        <v>0</v>
      </c>
      <c r="H93" s="234">
        <f>'Pak8 s2'!I95</f>
        <v>0</v>
      </c>
      <c r="I93" s="234">
        <f>'Pak8 s2'!K95</f>
        <v>0</v>
      </c>
      <c r="J93" s="234">
        <f>'Pak8 s2'!M95</f>
        <v>0</v>
      </c>
      <c r="K93" s="234">
        <f>'Pak8 s2'!O95</f>
        <v>0</v>
      </c>
      <c r="L93" s="11"/>
      <c r="M93" s="11"/>
      <c r="N93" s="397"/>
      <c r="O93" s="233"/>
      <c r="P93" s="399"/>
      <c r="Q93" s="11"/>
      <c r="R93" s="306"/>
      <c r="S93" s="306"/>
      <c r="T93" s="306"/>
      <c r="U93" s="11"/>
      <c r="V93" s="11"/>
      <c r="W93" s="11"/>
      <c r="X93" s="11"/>
      <c r="Y93" s="11"/>
      <c r="Z93" s="11"/>
      <c r="AA93" s="11"/>
      <c r="AB93" s="11"/>
    </row>
    <row r="94" spans="1:28" ht="24.75" customHeight="1">
      <c r="A94" s="1256" t="str">
        <f>IF(E94&gt;0,"Wypełnione","")</f>
        <v/>
      </c>
      <c r="B94" s="57"/>
      <c r="C94" s="2050">
        <f>'Og s3a'!C805</f>
        <v>0</v>
      </c>
      <c r="D94" s="2052">
        <f>'Og s3a'!E805</f>
        <v>0</v>
      </c>
      <c r="E94" s="2050">
        <f>'Og s3a'!F805</f>
        <v>0</v>
      </c>
      <c r="F94" s="395">
        <f>O94</f>
        <v>0</v>
      </c>
      <c r="G94" s="395">
        <f>P94</f>
        <v>0</v>
      </c>
      <c r="H94" s="236">
        <f>'Pak8 s2'!I96</f>
        <v>0</v>
      </c>
      <c r="I94" s="236">
        <f>'Pak8 s2'!K96</f>
        <v>0</v>
      </c>
      <c r="J94" s="236">
        <f>'Pak8 s2'!M96</f>
        <v>0</v>
      </c>
      <c r="K94" s="236">
        <f>'Pak8 s2'!O96</f>
        <v>0</v>
      </c>
      <c r="L94" s="11"/>
      <c r="M94" s="11"/>
      <c r="N94" s="396">
        <f>'Og s3a'!G805</f>
        <v>0</v>
      </c>
      <c r="O94" s="237">
        <f>'Og s3a'!H805</f>
        <v>0</v>
      </c>
      <c r="P94" s="398">
        <f>'Og s3a'!D805</f>
        <v>0</v>
      </c>
      <c r="Q94" s="11"/>
      <c r="R94" s="306"/>
      <c r="S94" s="306"/>
      <c r="T94" s="306"/>
      <c r="U94" s="11"/>
      <c r="V94" s="11"/>
      <c r="W94" s="11"/>
      <c r="X94" s="11"/>
      <c r="Y94" s="11"/>
      <c r="Z94" s="11"/>
      <c r="AA94" s="11"/>
      <c r="AB94" s="11"/>
    </row>
    <row r="95" spans="1:28" ht="14.25" customHeight="1">
      <c r="A95" s="1256" t="str">
        <f>A94</f>
        <v/>
      </c>
      <c r="B95" s="57"/>
      <c r="C95" s="2051"/>
      <c r="D95" s="2053"/>
      <c r="E95" s="2051"/>
      <c r="F95" s="234"/>
      <c r="G95" s="234">
        <f>'Pak8 s2'!G97</f>
        <v>0</v>
      </c>
      <c r="H95" s="234">
        <f>'Pak8 s2'!I97</f>
        <v>0</v>
      </c>
      <c r="I95" s="234">
        <f>'Pak8 s2'!K97</f>
        <v>0</v>
      </c>
      <c r="J95" s="234">
        <f>'Pak8 s2'!M97</f>
        <v>0</v>
      </c>
      <c r="K95" s="234">
        <f>'Pak8 s2'!O97</f>
        <v>0</v>
      </c>
      <c r="L95" s="11"/>
      <c r="M95" s="11"/>
      <c r="N95" s="397"/>
      <c r="O95" s="233"/>
      <c r="P95" s="399"/>
      <c r="Q95" s="11"/>
      <c r="R95" s="306"/>
      <c r="S95" s="306"/>
      <c r="T95" s="306"/>
      <c r="U95" s="11"/>
      <c r="V95" s="11"/>
      <c r="W95" s="11"/>
      <c r="X95" s="11"/>
      <c r="Y95" s="11"/>
      <c r="Z95" s="11"/>
      <c r="AA95" s="11"/>
      <c r="AB95" s="11"/>
    </row>
    <row r="96" spans="1:28" ht="24.75" customHeight="1">
      <c r="A96" s="1256" t="str">
        <f>IF(E96&gt;0,"Wypełnione","")</f>
        <v/>
      </c>
      <c r="B96" s="57"/>
      <c r="C96" s="2050">
        <f>'Og s3a'!C807</f>
        <v>0</v>
      </c>
      <c r="D96" s="2052">
        <f>'Og s3a'!E807</f>
        <v>0</v>
      </c>
      <c r="E96" s="2050">
        <f>'Og s3a'!F807</f>
        <v>0</v>
      </c>
      <c r="F96" s="395">
        <f>O96</f>
        <v>0</v>
      </c>
      <c r="G96" s="395">
        <f>P96</f>
        <v>0</v>
      </c>
      <c r="H96" s="236">
        <f>'Pak8 s2'!I98</f>
        <v>0</v>
      </c>
      <c r="I96" s="236">
        <f>'Pak8 s2'!K98</f>
        <v>0</v>
      </c>
      <c r="J96" s="236">
        <f>'Pak8 s2'!M98</f>
        <v>0</v>
      </c>
      <c r="K96" s="236">
        <f>'Pak8 s2'!O98</f>
        <v>0</v>
      </c>
      <c r="L96" s="11"/>
      <c r="M96" s="11"/>
      <c r="N96" s="396">
        <f>'Og s3a'!G807</f>
        <v>0</v>
      </c>
      <c r="O96" s="237">
        <f>'Og s3a'!H807</f>
        <v>0</v>
      </c>
      <c r="P96" s="398">
        <f>'Og s3a'!D807</f>
        <v>0</v>
      </c>
      <c r="Q96" s="11"/>
      <c r="R96" s="306"/>
      <c r="S96" s="306"/>
      <c r="T96" s="306"/>
      <c r="U96" s="11"/>
      <c r="V96" s="11"/>
      <c r="W96" s="11"/>
      <c r="X96" s="11"/>
      <c r="Y96" s="11"/>
      <c r="Z96" s="11"/>
      <c r="AA96" s="11"/>
      <c r="AB96" s="11"/>
    </row>
    <row r="97" spans="1:28" ht="14.25" customHeight="1">
      <c r="A97" s="1256" t="str">
        <f>A96</f>
        <v/>
      </c>
      <c r="B97" s="57"/>
      <c r="C97" s="2051"/>
      <c r="D97" s="2053"/>
      <c r="E97" s="2051"/>
      <c r="F97" s="234"/>
      <c r="G97" s="234">
        <f>'Pak8 s2'!G99</f>
        <v>0</v>
      </c>
      <c r="H97" s="234">
        <f>'Pak8 s2'!I99</f>
        <v>0</v>
      </c>
      <c r="I97" s="234">
        <f>'Pak8 s2'!K99</f>
        <v>0</v>
      </c>
      <c r="J97" s="234">
        <f>'Pak8 s2'!M99</f>
        <v>0</v>
      </c>
      <c r="K97" s="234">
        <f>'Pak8 s2'!O99</f>
        <v>0</v>
      </c>
      <c r="L97" s="11"/>
      <c r="M97" s="11"/>
      <c r="N97" s="397"/>
      <c r="O97" s="233"/>
      <c r="P97" s="399"/>
      <c r="Q97" s="11"/>
      <c r="R97" s="306"/>
      <c r="S97" s="306"/>
      <c r="T97" s="306"/>
      <c r="U97" s="11"/>
      <c r="V97" s="11"/>
      <c r="W97" s="11"/>
      <c r="X97" s="11"/>
      <c r="Y97" s="11"/>
      <c r="Z97" s="11"/>
      <c r="AA97" s="11"/>
      <c r="AB97" s="11"/>
    </row>
    <row r="98" spans="1:28" ht="24.75" customHeight="1">
      <c r="A98" s="1256" t="str">
        <f>IF(E98&gt;0,"Wypełnione","")</f>
        <v/>
      </c>
      <c r="B98" s="57"/>
      <c r="C98" s="2050">
        <f>'Og s3a'!C809</f>
        <v>0</v>
      </c>
      <c r="D98" s="2052">
        <f>'Og s3a'!E809</f>
        <v>0</v>
      </c>
      <c r="E98" s="2050">
        <f>'Og s3a'!F809</f>
        <v>0</v>
      </c>
      <c r="F98" s="395">
        <f>O98</f>
        <v>0</v>
      </c>
      <c r="G98" s="395">
        <f>P98</f>
        <v>0</v>
      </c>
      <c r="H98" s="236">
        <f>'Pak8 s2'!I100</f>
        <v>0</v>
      </c>
      <c r="I98" s="236">
        <f>'Pak8 s2'!K100</f>
        <v>0</v>
      </c>
      <c r="J98" s="236">
        <f>'Pak8 s2'!M100</f>
        <v>0</v>
      </c>
      <c r="K98" s="236">
        <f>'Pak8 s2'!O100</f>
        <v>0</v>
      </c>
      <c r="L98" s="11"/>
      <c r="M98" s="11"/>
      <c r="N98" s="396">
        <f>'Og s3a'!G809</f>
        <v>0</v>
      </c>
      <c r="O98" s="237">
        <f>'Og s3a'!H809</f>
        <v>0</v>
      </c>
      <c r="P98" s="398">
        <f>'Og s3a'!D809</f>
        <v>0</v>
      </c>
      <c r="Q98" s="11"/>
      <c r="R98" s="306"/>
      <c r="S98" s="306"/>
      <c r="T98" s="306"/>
      <c r="U98" s="11"/>
      <c r="V98" s="11"/>
      <c r="W98" s="11"/>
      <c r="X98" s="11"/>
      <c r="Y98" s="11"/>
      <c r="Z98" s="11"/>
      <c r="AA98" s="11"/>
      <c r="AB98" s="11"/>
    </row>
    <row r="99" spans="1:28" ht="14.25" customHeight="1">
      <c r="A99" s="1256" t="str">
        <f>A98</f>
        <v/>
      </c>
      <c r="B99" s="57"/>
      <c r="C99" s="2051"/>
      <c r="D99" s="2053"/>
      <c r="E99" s="2051"/>
      <c r="F99" s="234"/>
      <c r="G99" s="234">
        <f>'Pak8 s2'!G101</f>
        <v>0</v>
      </c>
      <c r="H99" s="234">
        <f>'Pak8 s2'!I101</f>
        <v>0</v>
      </c>
      <c r="I99" s="234">
        <f>'Pak8 s2'!K101</f>
        <v>0</v>
      </c>
      <c r="J99" s="234">
        <f>'Pak8 s2'!M101</f>
        <v>0</v>
      </c>
      <c r="K99" s="234">
        <f>'Pak8 s2'!O101</f>
        <v>0</v>
      </c>
      <c r="L99" s="11"/>
      <c r="M99" s="11"/>
      <c r="N99" s="397"/>
      <c r="O99" s="233"/>
      <c r="P99" s="399"/>
      <c r="Q99" s="11"/>
      <c r="R99" s="306"/>
      <c r="S99" s="306"/>
      <c r="T99" s="306"/>
      <c r="U99" s="11"/>
      <c r="V99" s="11"/>
      <c r="W99" s="11"/>
      <c r="X99" s="11"/>
      <c r="Y99" s="11"/>
      <c r="Z99" s="11"/>
      <c r="AA99" s="11"/>
      <c r="AB99" s="11"/>
    </row>
    <row r="100" spans="1:28" ht="24.75" customHeight="1">
      <c r="A100" s="1256" t="str">
        <f>IF(E100&gt;0,"Wypełnione","")</f>
        <v/>
      </c>
      <c r="B100" s="57"/>
      <c r="C100" s="2050">
        <f>'Og s3a'!C811</f>
        <v>0</v>
      </c>
      <c r="D100" s="2052">
        <f>'Og s3a'!E811</f>
        <v>0</v>
      </c>
      <c r="E100" s="2050">
        <f>'Og s3a'!F811</f>
        <v>0</v>
      </c>
      <c r="F100" s="395">
        <f>O100</f>
        <v>0</v>
      </c>
      <c r="G100" s="395">
        <f>P100</f>
        <v>0</v>
      </c>
      <c r="H100" s="236">
        <f>'Pak8 s2'!I102</f>
        <v>0</v>
      </c>
      <c r="I100" s="236">
        <f>'Pak8 s2'!K102</f>
        <v>0</v>
      </c>
      <c r="J100" s="236">
        <f>'Pak8 s2'!M102</f>
        <v>0</v>
      </c>
      <c r="K100" s="236">
        <f>'Pak8 s2'!O102</f>
        <v>0</v>
      </c>
      <c r="L100" s="11"/>
      <c r="M100" s="11"/>
      <c r="N100" s="396">
        <f>'Og s3a'!G811</f>
        <v>0</v>
      </c>
      <c r="O100" s="237">
        <f>'Og s3a'!H811</f>
        <v>0</v>
      </c>
      <c r="P100" s="398">
        <f>'Og s3a'!D811</f>
        <v>0</v>
      </c>
      <c r="Q100" s="11"/>
      <c r="R100" s="306"/>
      <c r="S100" s="306"/>
      <c r="T100" s="306"/>
      <c r="U100" s="11"/>
      <c r="V100" s="11"/>
      <c r="W100" s="11"/>
      <c r="X100" s="11"/>
      <c r="Y100" s="11"/>
      <c r="Z100" s="11"/>
      <c r="AA100" s="11"/>
      <c r="AB100" s="11"/>
    </row>
    <row r="101" spans="1:28" ht="14.25" customHeight="1">
      <c r="A101" s="1256" t="str">
        <f>A100</f>
        <v/>
      </c>
      <c r="B101" s="57"/>
      <c r="C101" s="2051"/>
      <c r="D101" s="2053"/>
      <c r="E101" s="2051"/>
      <c r="F101" s="234"/>
      <c r="G101" s="234">
        <f>'Pak8 s2'!G103</f>
        <v>0</v>
      </c>
      <c r="H101" s="234">
        <f>'Pak8 s2'!I103</f>
        <v>0</v>
      </c>
      <c r="I101" s="234">
        <f>'Pak8 s2'!K103</f>
        <v>0</v>
      </c>
      <c r="J101" s="234">
        <f>'Pak8 s2'!M103</f>
        <v>0</v>
      </c>
      <c r="K101" s="234">
        <f>'Pak8 s2'!O103</f>
        <v>0</v>
      </c>
      <c r="L101" s="11"/>
      <c r="M101" s="11"/>
      <c r="N101" s="397"/>
      <c r="O101" s="233"/>
      <c r="P101" s="399"/>
      <c r="Q101" s="11"/>
      <c r="R101" s="306"/>
      <c r="S101" s="306"/>
      <c r="T101" s="306"/>
      <c r="U101" s="11"/>
      <c r="V101" s="11"/>
      <c r="W101" s="11"/>
      <c r="X101" s="11"/>
      <c r="Y101" s="11"/>
      <c r="Z101" s="11"/>
      <c r="AA101" s="11"/>
      <c r="AB101" s="11"/>
    </row>
    <row r="102" spans="1:28" ht="24.75" customHeight="1">
      <c r="A102" s="1256" t="str">
        <f>IF(E102&gt;0,"Wypełnione","")</f>
        <v/>
      </c>
      <c r="B102" s="57"/>
      <c r="C102" s="2050">
        <f>'Og s3a'!C813</f>
        <v>0</v>
      </c>
      <c r="D102" s="2052">
        <f>'Og s3a'!E813</f>
        <v>0</v>
      </c>
      <c r="E102" s="2050">
        <f>'Og s3a'!F813</f>
        <v>0</v>
      </c>
      <c r="F102" s="395">
        <f>O102</f>
        <v>0</v>
      </c>
      <c r="G102" s="395">
        <f>P102</f>
        <v>0</v>
      </c>
      <c r="H102" s="236">
        <f>'Pak8 s2'!I104</f>
        <v>0</v>
      </c>
      <c r="I102" s="236">
        <f>'Pak8 s2'!K104</f>
        <v>0</v>
      </c>
      <c r="J102" s="236">
        <f>'Pak8 s2'!M104</f>
        <v>0</v>
      </c>
      <c r="K102" s="236">
        <f>'Pak8 s2'!O104</f>
        <v>0</v>
      </c>
      <c r="L102" s="11"/>
      <c r="M102" s="11"/>
      <c r="N102" s="396">
        <f>'Og s3a'!G813</f>
        <v>0</v>
      </c>
      <c r="O102" s="237">
        <f>'Og s3a'!H813</f>
        <v>0</v>
      </c>
      <c r="P102" s="398">
        <f>'Og s3a'!D813</f>
        <v>0</v>
      </c>
      <c r="Q102" s="11"/>
      <c r="R102" s="306"/>
      <c r="S102" s="306"/>
      <c r="T102" s="306"/>
      <c r="U102" s="11"/>
      <c r="V102" s="11"/>
      <c r="W102" s="11"/>
      <c r="X102" s="11"/>
      <c r="Y102" s="11"/>
      <c r="Z102" s="11"/>
      <c r="AA102" s="11"/>
      <c r="AB102" s="11"/>
    </row>
    <row r="103" spans="1:28" ht="14.25" customHeight="1">
      <c r="A103" s="1256" t="str">
        <f>A102</f>
        <v/>
      </c>
      <c r="B103" s="57"/>
      <c r="C103" s="2051"/>
      <c r="D103" s="2053"/>
      <c r="E103" s="2051"/>
      <c r="F103" s="234"/>
      <c r="G103" s="234">
        <f>'Pak8 s2'!G105</f>
        <v>0</v>
      </c>
      <c r="H103" s="234">
        <f>'Pak8 s2'!I105</f>
        <v>0</v>
      </c>
      <c r="I103" s="234">
        <f>'Pak8 s2'!K105</f>
        <v>0</v>
      </c>
      <c r="J103" s="234">
        <f>'Pak8 s2'!M105</f>
        <v>0</v>
      </c>
      <c r="K103" s="234">
        <f>'Pak8 s2'!O105</f>
        <v>0</v>
      </c>
      <c r="L103" s="11"/>
      <c r="M103" s="11"/>
      <c r="N103" s="397"/>
      <c r="O103" s="233"/>
      <c r="P103" s="399"/>
      <c r="Q103" s="11"/>
      <c r="R103" s="306"/>
      <c r="S103" s="306"/>
      <c r="T103" s="306"/>
      <c r="U103" s="11"/>
      <c r="V103" s="11"/>
      <c r="W103" s="11"/>
      <c r="X103" s="11"/>
      <c r="Y103" s="11"/>
      <c r="Z103" s="11"/>
      <c r="AA103" s="11"/>
      <c r="AB103" s="11"/>
    </row>
    <row r="104" spans="1:28" ht="24.75" customHeight="1">
      <c r="A104" s="1256" t="str">
        <f>IF(E104&gt;0,"Wypełnione","")</f>
        <v/>
      </c>
      <c r="B104" s="57"/>
      <c r="C104" s="2050">
        <f>'Og s3a'!C815</f>
        <v>0</v>
      </c>
      <c r="D104" s="2052">
        <f>'Og s3a'!E815</f>
        <v>0</v>
      </c>
      <c r="E104" s="2050">
        <f>'Og s3a'!F815</f>
        <v>0</v>
      </c>
      <c r="F104" s="395">
        <f>O104</f>
        <v>0</v>
      </c>
      <c r="G104" s="395">
        <f>P104</f>
        <v>0</v>
      </c>
      <c r="H104" s="236">
        <f>'Pak8 s2'!I106</f>
        <v>0</v>
      </c>
      <c r="I104" s="236">
        <f>'Pak8 s2'!K106</f>
        <v>0</v>
      </c>
      <c r="J104" s="236">
        <f>'Pak8 s2'!M106</f>
        <v>0</v>
      </c>
      <c r="K104" s="236">
        <f>'Pak8 s2'!O106</f>
        <v>0</v>
      </c>
      <c r="L104" s="11"/>
      <c r="M104" s="11"/>
      <c r="N104" s="396">
        <f>'Og s3a'!G815</f>
        <v>0</v>
      </c>
      <c r="O104" s="237">
        <f>'Og s3a'!H815</f>
        <v>0</v>
      </c>
      <c r="P104" s="398">
        <f>'Og s3a'!D815</f>
        <v>0</v>
      </c>
      <c r="Q104" s="11"/>
      <c r="R104" s="306"/>
      <c r="S104" s="306"/>
      <c r="T104" s="306"/>
      <c r="U104" s="11"/>
      <c r="V104" s="11"/>
      <c r="W104" s="11"/>
      <c r="X104" s="11"/>
      <c r="Y104" s="11"/>
      <c r="Z104" s="11"/>
      <c r="AA104" s="11"/>
      <c r="AB104" s="11"/>
    </row>
    <row r="105" spans="1:28" ht="14.25" customHeight="1">
      <c r="A105" s="1256" t="str">
        <f>A104</f>
        <v/>
      </c>
      <c r="B105" s="57"/>
      <c r="C105" s="2051"/>
      <c r="D105" s="2053"/>
      <c r="E105" s="2051"/>
      <c r="F105" s="234"/>
      <c r="G105" s="234">
        <f>'Pak8 s2'!G107</f>
        <v>0</v>
      </c>
      <c r="H105" s="234">
        <f>'Pak8 s2'!I107</f>
        <v>0</v>
      </c>
      <c r="I105" s="234">
        <f>'Pak8 s2'!K107</f>
        <v>0</v>
      </c>
      <c r="J105" s="234">
        <f>'Pak8 s2'!M107</f>
        <v>0</v>
      </c>
      <c r="K105" s="234">
        <f>'Pak8 s2'!O107</f>
        <v>0</v>
      </c>
      <c r="L105" s="11"/>
      <c r="M105" s="11"/>
      <c r="N105" s="397"/>
      <c r="O105" s="233"/>
      <c r="P105" s="399"/>
      <c r="Q105" s="11"/>
      <c r="R105" s="306"/>
      <c r="S105" s="306"/>
      <c r="T105" s="306"/>
      <c r="U105" s="11"/>
      <c r="V105" s="11"/>
      <c r="W105" s="11"/>
      <c r="X105" s="11"/>
      <c r="Y105" s="11"/>
      <c r="Z105" s="11"/>
      <c r="AA105" s="11"/>
      <c r="AB105" s="11"/>
    </row>
    <row r="106" spans="1:28" ht="24.75" customHeight="1">
      <c r="A106" s="1256" t="str">
        <f>IF(E106&gt;0,"Wypełnione","")</f>
        <v/>
      </c>
      <c r="B106" s="57"/>
      <c r="C106" s="2050">
        <f>'Og s3a'!C817</f>
        <v>0</v>
      </c>
      <c r="D106" s="2052">
        <f>'Og s3a'!E817</f>
        <v>0</v>
      </c>
      <c r="E106" s="2050">
        <f>'Og s3a'!F817</f>
        <v>0</v>
      </c>
      <c r="F106" s="395">
        <f>O106</f>
        <v>0</v>
      </c>
      <c r="G106" s="395">
        <f>P106</f>
        <v>0</v>
      </c>
      <c r="H106" s="236">
        <f>'Pak8 s2'!I108</f>
        <v>0</v>
      </c>
      <c r="I106" s="236">
        <f>'Pak8 s2'!K108</f>
        <v>0</v>
      </c>
      <c r="J106" s="236">
        <f>'Pak8 s2'!M108</f>
        <v>0</v>
      </c>
      <c r="K106" s="236">
        <f>'Pak8 s2'!O108</f>
        <v>0</v>
      </c>
      <c r="L106" s="11"/>
      <c r="M106" s="11"/>
      <c r="N106" s="396">
        <f>'Og s3a'!G817</f>
        <v>0</v>
      </c>
      <c r="O106" s="237">
        <f>'Og s3a'!H817</f>
        <v>0</v>
      </c>
      <c r="P106" s="398">
        <f>'Og s3a'!D817</f>
        <v>0</v>
      </c>
      <c r="Q106" s="11"/>
      <c r="R106" s="306"/>
      <c r="S106" s="306"/>
      <c r="T106" s="306"/>
      <c r="U106" s="11"/>
      <c r="V106" s="11"/>
      <c r="W106" s="11"/>
      <c r="X106" s="11"/>
      <c r="Y106" s="11"/>
      <c r="Z106" s="11"/>
      <c r="AA106" s="11"/>
      <c r="AB106" s="11"/>
    </row>
    <row r="107" spans="1:28" ht="14.25" customHeight="1">
      <c r="A107" s="1256" t="str">
        <f>A106</f>
        <v/>
      </c>
      <c r="B107" s="57"/>
      <c r="C107" s="2051"/>
      <c r="D107" s="2053"/>
      <c r="E107" s="2051"/>
      <c r="F107" s="234"/>
      <c r="G107" s="234">
        <f>'Pak8 s2'!G109</f>
        <v>0</v>
      </c>
      <c r="H107" s="234">
        <f>'Pak8 s2'!I109</f>
        <v>0</v>
      </c>
      <c r="I107" s="234">
        <f>'Pak8 s2'!K109</f>
        <v>0</v>
      </c>
      <c r="J107" s="234">
        <f>'Pak8 s2'!M109</f>
        <v>0</v>
      </c>
      <c r="K107" s="234">
        <f>'Pak8 s2'!O109</f>
        <v>0</v>
      </c>
      <c r="L107" s="11"/>
      <c r="M107" s="11"/>
      <c r="N107" s="397"/>
      <c r="O107" s="233"/>
      <c r="P107" s="399"/>
      <c r="Q107" s="11"/>
      <c r="R107" s="306"/>
      <c r="S107" s="306"/>
      <c r="T107" s="306"/>
      <c r="U107" s="11"/>
      <c r="V107" s="11"/>
      <c r="W107" s="11"/>
      <c r="X107" s="11"/>
      <c r="Y107" s="11"/>
      <c r="Z107" s="11"/>
      <c r="AA107" s="11"/>
      <c r="AB107" s="11"/>
    </row>
    <row r="108" spans="1:28" ht="24.75" customHeight="1">
      <c r="A108" s="1256" t="str">
        <f>IF(E108&gt;0,"Wypełnione","")</f>
        <v/>
      </c>
      <c r="B108" s="57"/>
      <c r="C108" s="2050">
        <f>'Og s3a'!C819</f>
        <v>0</v>
      </c>
      <c r="D108" s="2052">
        <f>'Og s3a'!E819</f>
        <v>0</v>
      </c>
      <c r="E108" s="2050">
        <f>'Og s3a'!F819</f>
        <v>0</v>
      </c>
      <c r="F108" s="395">
        <f>O108</f>
        <v>0</v>
      </c>
      <c r="G108" s="395">
        <f>P108</f>
        <v>0</v>
      </c>
      <c r="H108" s="236">
        <f>'Pak8 s2'!I110</f>
        <v>0</v>
      </c>
      <c r="I108" s="236">
        <f>'Pak8 s2'!K110</f>
        <v>0</v>
      </c>
      <c r="J108" s="236">
        <f>'Pak8 s2'!M110</f>
        <v>0</v>
      </c>
      <c r="K108" s="236">
        <f>'Pak8 s2'!O110</f>
        <v>0</v>
      </c>
      <c r="L108" s="11"/>
      <c r="M108" s="11"/>
      <c r="N108" s="396">
        <f>'Og s3a'!G819</f>
        <v>0</v>
      </c>
      <c r="O108" s="237">
        <f>'Og s3a'!H819</f>
        <v>0</v>
      </c>
      <c r="P108" s="398">
        <f>'Og s3a'!D819</f>
        <v>0</v>
      </c>
      <c r="Q108" s="11"/>
      <c r="R108" s="306"/>
      <c r="S108" s="306"/>
      <c r="T108" s="306"/>
      <c r="U108" s="11"/>
      <c r="V108" s="11"/>
      <c r="W108" s="11"/>
      <c r="X108" s="11"/>
      <c r="Y108" s="11"/>
      <c r="Z108" s="11"/>
      <c r="AA108" s="11"/>
      <c r="AB108" s="11"/>
    </row>
    <row r="109" spans="1:28" ht="14.25" customHeight="1">
      <c r="A109" s="1256" t="str">
        <f>A108</f>
        <v/>
      </c>
      <c r="B109" s="57"/>
      <c r="C109" s="2051"/>
      <c r="D109" s="2053"/>
      <c r="E109" s="2051"/>
      <c r="F109" s="234"/>
      <c r="G109" s="234">
        <f>'Pak8 s2'!G111</f>
        <v>0</v>
      </c>
      <c r="H109" s="234">
        <f>'Pak8 s2'!I111</f>
        <v>0</v>
      </c>
      <c r="I109" s="234">
        <f>'Pak8 s2'!K111</f>
        <v>0</v>
      </c>
      <c r="J109" s="234">
        <f>'Pak8 s2'!M111</f>
        <v>0</v>
      </c>
      <c r="K109" s="234">
        <f>'Pak8 s2'!O111</f>
        <v>0</v>
      </c>
      <c r="L109" s="11"/>
      <c r="M109" s="11"/>
      <c r="N109" s="397"/>
      <c r="O109" s="233"/>
      <c r="P109" s="399"/>
      <c r="Q109" s="11"/>
      <c r="R109" s="306"/>
      <c r="S109" s="306"/>
      <c r="T109" s="306"/>
      <c r="U109" s="11"/>
      <c r="V109" s="11"/>
      <c r="W109" s="11"/>
      <c r="X109" s="11"/>
      <c r="Y109" s="11"/>
      <c r="Z109" s="11"/>
      <c r="AA109" s="11"/>
      <c r="AB109" s="11"/>
    </row>
    <row r="110" spans="1:28" ht="24.75" customHeight="1">
      <c r="A110" s="1256" t="str">
        <f>IF(E110&gt;0,"Wypełnione","")</f>
        <v/>
      </c>
      <c r="B110" s="57"/>
      <c r="C110" s="2050">
        <f>'Og s3a'!C821</f>
        <v>0</v>
      </c>
      <c r="D110" s="2052">
        <f>'Og s3a'!E821</f>
        <v>0</v>
      </c>
      <c r="E110" s="2050">
        <f>'Og s3a'!F821</f>
        <v>0</v>
      </c>
      <c r="F110" s="395">
        <f>O110</f>
        <v>0</v>
      </c>
      <c r="G110" s="395">
        <f>P110</f>
        <v>0</v>
      </c>
      <c r="H110" s="236">
        <f>'Pak8 s2'!I112</f>
        <v>0</v>
      </c>
      <c r="I110" s="236">
        <f>'Pak8 s2'!K112</f>
        <v>0</v>
      </c>
      <c r="J110" s="236">
        <f>'Pak8 s2'!M112</f>
        <v>0</v>
      </c>
      <c r="K110" s="236">
        <f>'Pak8 s2'!O112</f>
        <v>0</v>
      </c>
      <c r="L110" s="11"/>
      <c r="M110" s="11"/>
      <c r="N110" s="396">
        <f>'Og s3a'!G821</f>
        <v>0</v>
      </c>
      <c r="O110" s="237">
        <f>'Og s3a'!H821</f>
        <v>0</v>
      </c>
      <c r="P110" s="398">
        <f>'Og s3a'!D821</f>
        <v>0</v>
      </c>
      <c r="Q110" s="11"/>
      <c r="R110" s="306"/>
      <c r="S110" s="306"/>
      <c r="T110" s="306"/>
      <c r="U110" s="11"/>
      <c r="V110" s="11"/>
      <c r="W110" s="11"/>
      <c r="X110" s="11"/>
      <c r="Y110" s="11"/>
      <c r="Z110" s="11"/>
      <c r="AA110" s="11"/>
      <c r="AB110" s="11"/>
    </row>
    <row r="111" spans="1:28" ht="14.25" customHeight="1">
      <c r="A111" s="1256" t="str">
        <f>A110</f>
        <v/>
      </c>
      <c r="B111" s="57"/>
      <c r="C111" s="2051"/>
      <c r="D111" s="2053"/>
      <c r="E111" s="2051"/>
      <c r="F111" s="234"/>
      <c r="G111" s="234">
        <f>'Pak8 s2'!G113</f>
        <v>0</v>
      </c>
      <c r="H111" s="234">
        <f>'Pak8 s2'!I113</f>
        <v>0</v>
      </c>
      <c r="I111" s="234">
        <f>'Pak8 s2'!K113</f>
        <v>0</v>
      </c>
      <c r="J111" s="234">
        <f>'Pak8 s2'!M113</f>
        <v>0</v>
      </c>
      <c r="K111" s="234">
        <f>'Pak8 s2'!O113</f>
        <v>0</v>
      </c>
      <c r="L111" s="11"/>
      <c r="M111" s="11"/>
      <c r="N111" s="397"/>
      <c r="O111" s="233"/>
      <c r="P111" s="399"/>
      <c r="Q111" s="11"/>
      <c r="R111" s="306"/>
      <c r="S111" s="306"/>
      <c r="T111" s="306"/>
      <c r="U111" s="11"/>
      <c r="V111" s="11"/>
      <c r="W111" s="11"/>
      <c r="X111" s="11"/>
      <c r="Y111" s="11"/>
      <c r="Z111" s="11"/>
      <c r="AA111" s="11"/>
      <c r="AB111" s="11"/>
    </row>
    <row r="112" spans="1:28" ht="24.75" customHeight="1">
      <c r="A112" s="1256" t="str">
        <f>IF(E112&gt;0,"Wypełnione","")</f>
        <v/>
      </c>
      <c r="B112" s="57"/>
      <c r="C112" s="2050">
        <f>'Og s3a'!C823</f>
        <v>0</v>
      </c>
      <c r="D112" s="2052">
        <f>'Og s3a'!E823</f>
        <v>0</v>
      </c>
      <c r="E112" s="2050">
        <f>'Og s3a'!F823</f>
        <v>0</v>
      </c>
      <c r="F112" s="395">
        <f>O112</f>
        <v>0</v>
      </c>
      <c r="G112" s="395">
        <f>P112</f>
        <v>0</v>
      </c>
      <c r="H112" s="236">
        <f>'Pak8 s2'!I114</f>
        <v>0</v>
      </c>
      <c r="I112" s="236">
        <f>'Pak8 s2'!K114</f>
        <v>0</v>
      </c>
      <c r="J112" s="236">
        <f>'Pak8 s2'!M114</f>
        <v>0</v>
      </c>
      <c r="K112" s="236">
        <f>'Pak8 s2'!O114</f>
        <v>0</v>
      </c>
      <c r="L112" s="11"/>
      <c r="M112" s="11"/>
      <c r="N112" s="396">
        <f>'Og s3a'!G823</f>
        <v>0</v>
      </c>
      <c r="O112" s="237">
        <f>'Og s3a'!H823</f>
        <v>0</v>
      </c>
      <c r="P112" s="398">
        <f>'Og s3a'!D823</f>
        <v>0</v>
      </c>
      <c r="Q112" s="11"/>
      <c r="R112" s="306"/>
      <c r="S112" s="306"/>
      <c r="T112" s="306"/>
      <c r="U112" s="11"/>
      <c r="V112" s="11"/>
      <c r="W112" s="11"/>
      <c r="X112" s="11"/>
      <c r="Y112" s="11"/>
      <c r="Z112" s="11"/>
      <c r="AA112" s="11"/>
      <c r="AB112" s="11"/>
    </row>
    <row r="113" spans="1:28" ht="14.25" customHeight="1">
      <c r="A113" s="1256" t="str">
        <f>A112</f>
        <v/>
      </c>
      <c r="B113" s="57"/>
      <c r="C113" s="2051"/>
      <c r="D113" s="2053"/>
      <c r="E113" s="2051"/>
      <c r="F113" s="234"/>
      <c r="G113" s="234">
        <f>'Pak8 s2'!G115</f>
        <v>0</v>
      </c>
      <c r="H113" s="234">
        <f>'Pak8 s2'!I115</f>
        <v>0</v>
      </c>
      <c r="I113" s="234">
        <f>'Pak8 s2'!K115</f>
        <v>0</v>
      </c>
      <c r="J113" s="234">
        <f>'Pak8 s2'!M115</f>
        <v>0</v>
      </c>
      <c r="K113" s="234">
        <f>'Pak8 s2'!O115</f>
        <v>0</v>
      </c>
      <c r="L113" s="11"/>
      <c r="M113" s="11"/>
      <c r="N113" s="397"/>
      <c r="O113" s="233"/>
      <c r="P113" s="399"/>
      <c r="Q113" s="11"/>
      <c r="R113" s="306"/>
      <c r="S113" s="306"/>
      <c r="T113" s="306"/>
      <c r="U113" s="11"/>
      <c r="V113" s="11"/>
      <c r="W113" s="11"/>
      <c r="X113" s="11"/>
      <c r="Y113" s="11"/>
      <c r="Z113" s="11"/>
      <c r="AA113" s="11"/>
      <c r="AB113" s="11"/>
    </row>
    <row r="114" spans="1:28" ht="24.75" customHeight="1">
      <c r="A114" s="1256" t="str">
        <f>IF(E114&gt;0,"Wypełnione","")</f>
        <v/>
      </c>
      <c r="B114" s="57"/>
      <c r="C114" s="2050">
        <f>'Og s3a'!C825</f>
        <v>0</v>
      </c>
      <c r="D114" s="2052">
        <f>'Og s3a'!E825</f>
        <v>0</v>
      </c>
      <c r="E114" s="2050">
        <f>'Og s3a'!F825</f>
        <v>0</v>
      </c>
      <c r="F114" s="395">
        <f>O114</f>
        <v>0</v>
      </c>
      <c r="G114" s="395">
        <f>P114</f>
        <v>0</v>
      </c>
      <c r="H114" s="236">
        <f>'Pak8 s2'!I116</f>
        <v>0</v>
      </c>
      <c r="I114" s="236">
        <f>'Pak8 s2'!K116</f>
        <v>0</v>
      </c>
      <c r="J114" s="236">
        <f>'Pak8 s2'!M116</f>
        <v>0</v>
      </c>
      <c r="K114" s="236">
        <f>'Pak8 s2'!O116</f>
        <v>0</v>
      </c>
      <c r="L114" s="11"/>
      <c r="M114" s="11"/>
      <c r="N114" s="396">
        <f>'Og s3a'!G825</f>
        <v>0</v>
      </c>
      <c r="O114" s="237">
        <f>'Og s3a'!H825</f>
        <v>0</v>
      </c>
      <c r="P114" s="398">
        <f>'Og s3a'!D825</f>
        <v>0</v>
      </c>
      <c r="Q114" s="11"/>
      <c r="R114" s="306"/>
      <c r="S114" s="306"/>
      <c r="T114" s="306"/>
      <c r="U114" s="11"/>
      <c r="V114" s="11"/>
      <c r="W114" s="11"/>
      <c r="X114" s="11"/>
      <c r="Y114" s="11"/>
      <c r="Z114" s="11"/>
      <c r="AA114" s="11"/>
      <c r="AB114" s="11"/>
    </row>
    <row r="115" spans="1:28" ht="14.25" customHeight="1">
      <c r="A115" s="1256" t="str">
        <f>A114</f>
        <v/>
      </c>
      <c r="B115" s="57"/>
      <c r="C115" s="2051"/>
      <c r="D115" s="2053"/>
      <c r="E115" s="2051"/>
      <c r="F115" s="234"/>
      <c r="G115" s="234">
        <f>'Pak8 s2'!G117</f>
        <v>0</v>
      </c>
      <c r="H115" s="234">
        <f>'Pak8 s2'!I117</f>
        <v>0</v>
      </c>
      <c r="I115" s="234">
        <f>'Pak8 s2'!K117</f>
        <v>0</v>
      </c>
      <c r="J115" s="234">
        <f>'Pak8 s2'!M117</f>
        <v>0</v>
      </c>
      <c r="K115" s="234">
        <f>'Pak8 s2'!O117</f>
        <v>0</v>
      </c>
      <c r="L115" s="11"/>
      <c r="M115" s="11"/>
      <c r="N115" s="397"/>
      <c r="O115" s="233"/>
      <c r="P115" s="399"/>
      <c r="Q115" s="11"/>
      <c r="R115" s="306"/>
      <c r="S115" s="306"/>
      <c r="T115" s="306"/>
      <c r="U115" s="11"/>
      <c r="V115" s="11"/>
      <c r="W115" s="11"/>
      <c r="X115" s="11"/>
      <c r="Y115" s="11"/>
      <c r="Z115" s="11"/>
      <c r="AA115" s="11"/>
      <c r="AB115" s="11"/>
    </row>
    <row r="116" spans="1:28" ht="24.75" customHeight="1">
      <c r="A116" s="1256" t="str">
        <f>IF(E116&gt;0,"Wypełnione","")</f>
        <v/>
      </c>
      <c r="B116" s="57"/>
      <c r="C116" s="2050">
        <f>'Og s3a'!C827</f>
        <v>0</v>
      </c>
      <c r="D116" s="2052">
        <f>'Og s3a'!E827</f>
        <v>0</v>
      </c>
      <c r="E116" s="2050">
        <f>'Og s3a'!F827</f>
        <v>0</v>
      </c>
      <c r="F116" s="395">
        <f>O116</f>
        <v>0</v>
      </c>
      <c r="G116" s="395">
        <f>P116</f>
        <v>0</v>
      </c>
      <c r="H116" s="236">
        <f>'Pak8 s2'!I118</f>
        <v>0</v>
      </c>
      <c r="I116" s="236">
        <f>'Pak8 s2'!K118</f>
        <v>0</v>
      </c>
      <c r="J116" s="236">
        <f>'Pak8 s2'!M118</f>
        <v>0</v>
      </c>
      <c r="K116" s="236">
        <f>'Pak8 s2'!O118</f>
        <v>0</v>
      </c>
      <c r="L116" s="11"/>
      <c r="M116" s="11"/>
      <c r="N116" s="396">
        <f>'Og s3a'!G827</f>
        <v>0</v>
      </c>
      <c r="O116" s="237">
        <f>'Og s3a'!H827</f>
        <v>0</v>
      </c>
      <c r="P116" s="398">
        <f>'Og s3a'!D827</f>
        <v>0</v>
      </c>
      <c r="Q116" s="11"/>
      <c r="R116" s="306"/>
      <c r="S116" s="306"/>
      <c r="T116" s="306"/>
      <c r="U116" s="11"/>
      <c r="V116" s="11"/>
      <c r="W116" s="11"/>
      <c r="X116" s="11"/>
      <c r="Y116" s="11"/>
      <c r="Z116" s="11"/>
      <c r="AA116" s="11"/>
      <c r="AB116" s="11"/>
    </row>
    <row r="117" spans="1:28" ht="14.25" customHeight="1">
      <c r="A117" s="1256" t="str">
        <f>A116</f>
        <v/>
      </c>
      <c r="B117" s="57"/>
      <c r="C117" s="2051"/>
      <c r="D117" s="2053"/>
      <c r="E117" s="2051"/>
      <c r="F117" s="234"/>
      <c r="G117" s="234">
        <f>'Pak8 s2'!G119</f>
        <v>0</v>
      </c>
      <c r="H117" s="234">
        <f>'Pak8 s2'!I119</f>
        <v>0</v>
      </c>
      <c r="I117" s="234">
        <f>'Pak8 s2'!K119</f>
        <v>0</v>
      </c>
      <c r="J117" s="234">
        <f>'Pak8 s2'!M119</f>
        <v>0</v>
      </c>
      <c r="K117" s="234">
        <f>'Pak8 s2'!O119</f>
        <v>0</v>
      </c>
      <c r="L117" s="11"/>
      <c r="M117" s="11"/>
      <c r="N117" s="397"/>
      <c r="O117" s="233"/>
      <c r="P117" s="399"/>
      <c r="Q117" s="11"/>
      <c r="R117" s="306"/>
      <c r="S117" s="306"/>
      <c r="T117" s="306"/>
      <c r="U117" s="11"/>
      <c r="V117" s="11"/>
      <c r="W117" s="11"/>
      <c r="X117" s="11"/>
      <c r="Y117" s="11"/>
      <c r="Z117" s="11"/>
      <c r="AA117" s="11"/>
      <c r="AB117" s="11"/>
    </row>
    <row r="118" spans="1:28" ht="24.75" customHeight="1">
      <c r="A118" s="1256" t="str">
        <f>IF(E118&gt;0,"Wypełnione","")</f>
        <v/>
      </c>
      <c r="B118" s="57"/>
      <c r="C118" s="2050">
        <f>'Og s3a'!C829</f>
        <v>0</v>
      </c>
      <c r="D118" s="2052">
        <f>'Og s3a'!E829</f>
        <v>0</v>
      </c>
      <c r="E118" s="2050">
        <f>'Og s3a'!F829</f>
        <v>0</v>
      </c>
      <c r="F118" s="395">
        <f>O118</f>
        <v>0</v>
      </c>
      <c r="G118" s="395">
        <f>P118</f>
        <v>0</v>
      </c>
      <c r="H118" s="236">
        <f>'Pak8 s2'!I120</f>
        <v>0</v>
      </c>
      <c r="I118" s="236">
        <f>'Pak8 s2'!K120</f>
        <v>0</v>
      </c>
      <c r="J118" s="236">
        <f>'Pak8 s2'!M120</f>
        <v>0</v>
      </c>
      <c r="K118" s="236">
        <f>'Pak8 s2'!O120</f>
        <v>0</v>
      </c>
      <c r="L118" s="11"/>
      <c r="M118" s="11"/>
      <c r="N118" s="396">
        <f>'Og s3a'!G829</f>
        <v>0</v>
      </c>
      <c r="O118" s="237">
        <f>'Og s3a'!H829</f>
        <v>0</v>
      </c>
      <c r="P118" s="398">
        <f>'Og s3a'!D829</f>
        <v>0</v>
      </c>
      <c r="Q118" s="11"/>
      <c r="R118" s="306"/>
      <c r="S118" s="306"/>
      <c r="T118" s="306"/>
      <c r="U118" s="11"/>
      <c r="V118" s="11"/>
      <c r="W118" s="11"/>
      <c r="X118" s="11"/>
      <c r="Y118" s="11"/>
      <c r="Z118" s="11"/>
      <c r="AA118" s="11"/>
      <c r="AB118" s="11"/>
    </row>
    <row r="119" spans="1:28" ht="14.25" customHeight="1">
      <c r="A119" s="1256" t="str">
        <f>A118</f>
        <v/>
      </c>
      <c r="B119" s="57"/>
      <c r="C119" s="2051"/>
      <c r="D119" s="2053"/>
      <c r="E119" s="2051"/>
      <c r="F119" s="234"/>
      <c r="G119" s="234">
        <f>'Pak8 s2'!G121</f>
        <v>0</v>
      </c>
      <c r="H119" s="234">
        <f>'Pak8 s2'!I121</f>
        <v>0</v>
      </c>
      <c r="I119" s="234">
        <f>'Pak8 s2'!K121</f>
        <v>0</v>
      </c>
      <c r="J119" s="234">
        <f>'Pak8 s2'!M121</f>
        <v>0</v>
      </c>
      <c r="K119" s="234">
        <f>'Pak8 s2'!O121</f>
        <v>0</v>
      </c>
      <c r="L119" s="11"/>
      <c r="M119" s="11"/>
      <c r="N119" s="397"/>
      <c r="O119" s="233"/>
      <c r="P119" s="399"/>
      <c r="Q119" s="11"/>
      <c r="R119" s="306"/>
      <c r="S119" s="306"/>
      <c r="T119" s="306"/>
      <c r="U119" s="11"/>
      <c r="V119" s="11"/>
      <c r="W119" s="11"/>
      <c r="X119" s="11"/>
      <c r="Y119" s="11"/>
      <c r="Z119" s="11"/>
      <c r="AA119" s="11"/>
      <c r="AB119" s="11"/>
    </row>
    <row r="120" spans="1:28" ht="24.75" customHeight="1">
      <c r="A120" s="1256" t="str">
        <f>IF(E120&gt;0,"Wypełnione","")</f>
        <v/>
      </c>
      <c r="B120" s="57"/>
      <c r="C120" s="2050">
        <f>'Og s3a'!C831</f>
        <v>0</v>
      </c>
      <c r="D120" s="2052">
        <f>'Og s3a'!E831</f>
        <v>0</v>
      </c>
      <c r="E120" s="2050">
        <f>'Og s3a'!F831</f>
        <v>0</v>
      </c>
      <c r="F120" s="395">
        <f>O120</f>
        <v>0</v>
      </c>
      <c r="G120" s="395">
        <f>P120</f>
        <v>0</v>
      </c>
      <c r="H120" s="236">
        <f>'Pak8 s2'!I122</f>
        <v>0</v>
      </c>
      <c r="I120" s="236">
        <f>'Pak8 s2'!K122</f>
        <v>0</v>
      </c>
      <c r="J120" s="236">
        <f>'Pak8 s2'!M122</f>
        <v>0</v>
      </c>
      <c r="K120" s="236">
        <f>'Pak8 s2'!O122</f>
        <v>0</v>
      </c>
      <c r="L120" s="11"/>
      <c r="M120" s="11"/>
      <c r="N120" s="396">
        <f>'Og s3a'!G831</f>
        <v>0</v>
      </c>
      <c r="O120" s="237">
        <f>'Og s3a'!H831</f>
        <v>0</v>
      </c>
      <c r="P120" s="398">
        <f>'Og s3a'!D831</f>
        <v>0</v>
      </c>
      <c r="Q120" s="11"/>
      <c r="R120" s="306"/>
      <c r="S120" s="306"/>
      <c r="T120" s="306"/>
      <c r="U120" s="11"/>
      <c r="V120" s="11"/>
      <c r="W120" s="11"/>
      <c r="X120" s="11"/>
      <c r="Y120" s="11"/>
      <c r="Z120" s="11"/>
      <c r="AA120" s="11"/>
      <c r="AB120" s="11"/>
    </row>
    <row r="121" spans="1:28" ht="14.25" customHeight="1">
      <c r="A121" s="1256" t="str">
        <f>A120</f>
        <v/>
      </c>
      <c r="B121" s="57"/>
      <c r="C121" s="2051"/>
      <c r="D121" s="2053"/>
      <c r="E121" s="2051"/>
      <c r="F121" s="234"/>
      <c r="G121" s="234">
        <f>'Pak8 s2'!G123</f>
        <v>0</v>
      </c>
      <c r="H121" s="234">
        <f>'Pak8 s2'!I123</f>
        <v>0</v>
      </c>
      <c r="I121" s="234">
        <f>'Pak8 s2'!K123</f>
        <v>0</v>
      </c>
      <c r="J121" s="234">
        <f>'Pak8 s2'!M123</f>
        <v>0</v>
      </c>
      <c r="K121" s="234">
        <f>'Pak8 s2'!O123</f>
        <v>0</v>
      </c>
      <c r="L121" s="11"/>
      <c r="M121" s="11"/>
      <c r="N121" s="397"/>
      <c r="O121" s="233"/>
      <c r="P121" s="399"/>
      <c r="Q121" s="11"/>
      <c r="R121" s="306"/>
      <c r="S121" s="306"/>
      <c r="T121" s="306"/>
      <c r="U121" s="11"/>
      <c r="V121" s="11"/>
      <c r="W121" s="11"/>
      <c r="X121" s="11"/>
      <c r="Y121" s="11"/>
      <c r="Z121" s="11"/>
      <c r="AA121" s="11"/>
      <c r="AB121" s="11"/>
    </row>
    <row r="122" spans="1:28" ht="24.75" customHeight="1">
      <c r="A122" s="1256" t="str">
        <f>IF(E122&gt;0,"Wypełnione","")</f>
        <v/>
      </c>
      <c r="B122" s="57"/>
      <c r="C122" s="2050">
        <f>'Og s3a'!C833</f>
        <v>0</v>
      </c>
      <c r="D122" s="2052">
        <f>'Og s3a'!E833</f>
        <v>0</v>
      </c>
      <c r="E122" s="2050">
        <f>'Og s3a'!F833</f>
        <v>0</v>
      </c>
      <c r="F122" s="395">
        <f>O122</f>
        <v>0</v>
      </c>
      <c r="G122" s="395">
        <f>P122</f>
        <v>0</v>
      </c>
      <c r="H122" s="236">
        <f>'Pak8 s2'!I124</f>
        <v>0</v>
      </c>
      <c r="I122" s="236">
        <f>'Pak8 s2'!K124</f>
        <v>0</v>
      </c>
      <c r="J122" s="236">
        <f>'Pak8 s2'!M124</f>
        <v>0</v>
      </c>
      <c r="K122" s="236">
        <f>'Pak8 s2'!O124</f>
        <v>0</v>
      </c>
      <c r="L122" s="11"/>
      <c r="M122" s="11"/>
      <c r="N122" s="396">
        <f>'Og s3a'!G833</f>
        <v>0</v>
      </c>
      <c r="O122" s="237">
        <f>'Og s3a'!H833</f>
        <v>0</v>
      </c>
      <c r="P122" s="398">
        <f>'Og s3a'!D833</f>
        <v>0</v>
      </c>
      <c r="Q122" s="11"/>
      <c r="R122" s="306"/>
      <c r="S122" s="306"/>
      <c r="T122" s="306"/>
      <c r="U122" s="11"/>
      <c r="V122" s="11"/>
      <c r="W122" s="11"/>
      <c r="X122" s="11"/>
      <c r="Y122" s="11"/>
      <c r="Z122" s="11"/>
      <c r="AA122" s="11"/>
      <c r="AB122" s="11"/>
    </row>
    <row r="123" spans="1:28" ht="14.25" customHeight="1">
      <c r="A123" s="1256" t="str">
        <f>A122</f>
        <v/>
      </c>
      <c r="B123" s="57"/>
      <c r="C123" s="2051"/>
      <c r="D123" s="2053"/>
      <c r="E123" s="2051"/>
      <c r="F123" s="234"/>
      <c r="G123" s="234">
        <f>'Pak8 s2'!G125</f>
        <v>0</v>
      </c>
      <c r="H123" s="234">
        <f>'Pak8 s2'!I125</f>
        <v>0</v>
      </c>
      <c r="I123" s="234">
        <f>'Pak8 s2'!K125</f>
        <v>0</v>
      </c>
      <c r="J123" s="234">
        <f>'Pak8 s2'!M125</f>
        <v>0</v>
      </c>
      <c r="K123" s="234">
        <f>'Pak8 s2'!O125</f>
        <v>0</v>
      </c>
      <c r="L123" s="11"/>
      <c r="M123" s="11"/>
      <c r="N123" s="397"/>
      <c r="O123" s="233"/>
      <c r="P123" s="399"/>
      <c r="Q123" s="11"/>
      <c r="R123" s="306"/>
      <c r="S123" s="306"/>
      <c r="T123" s="306"/>
      <c r="U123" s="11"/>
      <c r="V123" s="11"/>
      <c r="W123" s="11"/>
      <c r="X123" s="11"/>
      <c r="Y123" s="11"/>
      <c r="Z123" s="11"/>
      <c r="AA123" s="11"/>
      <c r="AB123" s="11"/>
    </row>
    <row r="124" spans="1:28" ht="24.75" customHeight="1">
      <c r="A124" s="1256" t="str">
        <f>IF(E124&gt;0,"Wypełnione","")</f>
        <v/>
      </c>
      <c r="B124" s="57"/>
      <c r="C124" s="2050">
        <f>'Og s3a'!C835</f>
        <v>0</v>
      </c>
      <c r="D124" s="2052">
        <f>'Og s3a'!E835</f>
        <v>0</v>
      </c>
      <c r="E124" s="2050">
        <f>'Og s3a'!F835</f>
        <v>0</v>
      </c>
      <c r="F124" s="395">
        <f>O124</f>
        <v>0</v>
      </c>
      <c r="G124" s="395">
        <f>P124</f>
        <v>0</v>
      </c>
      <c r="H124" s="236">
        <f>'Pak8 s2'!I126</f>
        <v>0</v>
      </c>
      <c r="I124" s="236">
        <f>'Pak8 s2'!K126</f>
        <v>0</v>
      </c>
      <c r="J124" s="236">
        <f>'Pak8 s2'!M126</f>
        <v>0</v>
      </c>
      <c r="K124" s="236">
        <f>'Pak8 s2'!O126</f>
        <v>0</v>
      </c>
      <c r="L124" s="11"/>
      <c r="M124" s="11"/>
      <c r="N124" s="396">
        <f>'Og s3a'!G835</f>
        <v>0</v>
      </c>
      <c r="O124" s="237">
        <f>'Og s3a'!H835</f>
        <v>0</v>
      </c>
      <c r="P124" s="398">
        <f>'Og s3a'!D835</f>
        <v>0</v>
      </c>
      <c r="Q124" s="11"/>
      <c r="R124" s="306"/>
      <c r="S124" s="306"/>
      <c r="T124" s="306"/>
      <c r="U124" s="11"/>
      <c r="V124" s="11"/>
      <c r="W124" s="11"/>
      <c r="X124" s="11"/>
      <c r="Y124" s="11"/>
      <c r="Z124" s="11"/>
      <c r="AA124" s="11"/>
      <c r="AB124" s="11"/>
    </row>
    <row r="125" spans="1:28" ht="14.25" customHeight="1">
      <c r="A125" s="1256" t="str">
        <f>A124</f>
        <v/>
      </c>
      <c r="B125" s="57"/>
      <c r="C125" s="2051"/>
      <c r="D125" s="2053"/>
      <c r="E125" s="2051"/>
      <c r="F125" s="234"/>
      <c r="G125" s="234">
        <f>'Pak8 s2'!G127</f>
        <v>0</v>
      </c>
      <c r="H125" s="234">
        <f>'Pak8 s2'!I127</f>
        <v>0</v>
      </c>
      <c r="I125" s="234">
        <f>'Pak8 s2'!K127</f>
        <v>0</v>
      </c>
      <c r="J125" s="234">
        <f>'Pak8 s2'!M127</f>
        <v>0</v>
      </c>
      <c r="K125" s="234">
        <f>'Pak8 s2'!O127</f>
        <v>0</v>
      </c>
      <c r="L125" s="11"/>
      <c r="M125" s="11"/>
      <c r="N125" s="397"/>
      <c r="O125" s="233"/>
      <c r="P125" s="399"/>
      <c r="Q125" s="11"/>
      <c r="R125" s="306"/>
      <c r="S125" s="306"/>
      <c r="T125" s="306"/>
      <c r="U125" s="11"/>
      <c r="V125" s="11"/>
      <c r="W125" s="11"/>
      <c r="X125" s="11"/>
      <c r="Y125" s="11"/>
      <c r="Z125" s="11"/>
      <c r="AA125" s="11"/>
      <c r="AB125" s="11"/>
    </row>
    <row r="126" spans="1:28" ht="24.75" customHeight="1">
      <c r="A126" s="1256" t="str">
        <f>IF(E126&gt;0,"Wypełnione","")</f>
        <v/>
      </c>
      <c r="B126" s="57"/>
      <c r="C126" s="2050">
        <f>'Og s3a'!C837</f>
        <v>0</v>
      </c>
      <c r="D126" s="2052">
        <f>'Og s3a'!E837</f>
        <v>0</v>
      </c>
      <c r="E126" s="2050">
        <f>'Og s3a'!F837</f>
        <v>0</v>
      </c>
      <c r="F126" s="395">
        <f>O126</f>
        <v>0</v>
      </c>
      <c r="G126" s="395">
        <f>P126</f>
        <v>0</v>
      </c>
      <c r="H126" s="236">
        <f>'Pak8 s2'!I128</f>
        <v>0</v>
      </c>
      <c r="I126" s="236">
        <f>'Pak8 s2'!K128</f>
        <v>0</v>
      </c>
      <c r="J126" s="236">
        <f>'Pak8 s2'!M128</f>
        <v>0</v>
      </c>
      <c r="K126" s="236">
        <f>'Pak8 s2'!O128</f>
        <v>0</v>
      </c>
      <c r="L126" s="11"/>
      <c r="M126" s="11"/>
      <c r="N126" s="396">
        <f>'Og s3a'!G837</f>
        <v>0</v>
      </c>
      <c r="O126" s="237">
        <f>'Og s3a'!H837</f>
        <v>0</v>
      </c>
      <c r="P126" s="398">
        <f>'Og s3a'!D837</f>
        <v>0</v>
      </c>
      <c r="Q126" s="11"/>
      <c r="R126" s="306"/>
      <c r="S126" s="306"/>
      <c r="T126" s="306"/>
      <c r="U126" s="11"/>
      <c r="V126" s="11"/>
      <c r="W126" s="11"/>
      <c r="X126" s="11"/>
      <c r="Y126" s="11"/>
      <c r="Z126" s="11"/>
      <c r="AA126" s="11"/>
      <c r="AB126" s="11"/>
    </row>
    <row r="127" spans="1:28" ht="14.25" customHeight="1">
      <c r="A127" s="1256" t="str">
        <f>A126</f>
        <v/>
      </c>
      <c r="B127" s="57"/>
      <c r="C127" s="2051"/>
      <c r="D127" s="2053"/>
      <c r="E127" s="2051"/>
      <c r="F127" s="234"/>
      <c r="G127" s="234">
        <f>'Pak8 s2'!G129</f>
        <v>0</v>
      </c>
      <c r="H127" s="234">
        <f>'Pak8 s2'!I129</f>
        <v>0</v>
      </c>
      <c r="I127" s="234">
        <f>'Pak8 s2'!K129</f>
        <v>0</v>
      </c>
      <c r="J127" s="234">
        <f>'Pak8 s2'!M129</f>
        <v>0</v>
      </c>
      <c r="K127" s="234">
        <f>'Pak8 s2'!O129</f>
        <v>0</v>
      </c>
      <c r="L127" s="11"/>
      <c r="M127" s="11"/>
      <c r="N127" s="397"/>
      <c r="O127" s="233"/>
      <c r="P127" s="399"/>
      <c r="Q127" s="11"/>
      <c r="R127" s="306"/>
      <c r="S127" s="306"/>
      <c r="T127" s="306"/>
      <c r="U127" s="11"/>
      <c r="V127" s="11"/>
      <c r="W127" s="11"/>
      <c r="X127" s="11"/>
      <c r="Y127" s="11"/>
      <c r="Z127" s="11"/>
      <c r="AA127" s="11"/>
      <c r="AB127" s="11"/>
    </row>
    <row r="128" spans="1:28" ht="24.75" customHeight="1">
      <c r="A128" s="1256" t="str">
        <f>IF(E128&gt;0,"Wypełnione","")</f>
        <v/>
      </c>
      <c r="B128" s="57"/>
      <c r="C128" s="2050">
        <f>'Og s3a'!C839</f>
        <v>0</v>
      </c>
      <c r="D128" s="2052">
        <f>'Og s3a'!E839</f>
        <v>0</v>
      </c>
      <c r="E128" s="2050">
        <f>'Og s3a'!F839</f>
        <v>0</v>
      </c>
      <c r="F128" s="395">
        <f>O128</f>
        <v>0</v>
      </c>
      <c r="G128" s="395">
        <f>P128</f>
        <v>0</v>
      </c>
      <c r="H128" s="236">
        <f>'Pak8 s2'!I130</f>
        <v>0</v>
      </c>
      <c r="I128" s="236">
        <f>'Pak8 s2'!K130</f>
        <v>0</v>
      </c>
      <c r="J128" s="236">
        <f>'Pak8 s2'!M130</f>
        <v>0</v>
      </c>
      <c r="K128" s="236">
        <f>'Pak8 s2'!O130</f>
        <v>0</v>
      </c>
      <c r="L128" s="11"/>
      <c r="M128" s="11"/>
      <c r="N128" s="396">
        <f>'Og s3a'!G839</f>
        <v>0</v>
      </c>
      <c r="O128" s="237">
        <f>'Og s3a'!H839</f>
        <v>0</v>
      </c>
      <c r="P128" s="398">
        <f>'Og s3a'!D839</f>
        <v>0</v>
      </c>
      <c r="Q128" s="11"/>
      <c r="R128" s="306"/>
      <c r="S128" s="306"/>
      <c r="T128" s="306"/>
      <c r="U128" s="11"/>
      <c r="V128" s="11"/>
      <c r="W128" s="11"/>
      <c r="X128" s="11"/>
      <c r="Y128" s="11"/>
      <c r="Z128" s="11"/>
      <c r="AA128" s="11"/>
      <c r="AB128" s="11"/>
    </row>
    <row r="129" spans="1:28" ht="14.25" customHeight="1">
      <c r="A129" s="1256" t="str">
        <f>A128</f>
        <v/>
      </c>
      <c r="B129" s="57"/>
      <c r="C129" s="2051"/>
      <c r="D129" s="2053"/>
      <c r="E129" s="2051"/>
      <c r="F129" s="234"/>
      <c r="G129" s="234">
        <f>'Pak8 s2'!G131</f>
        <v>0</v>
      </c>
      <c r="H129" s="234">
        <f>'Pak8 s2'!I131</f>
        <v>0</v>
      </c>
      <c r="I129" s="234">
        <f>'Pak8 s2'!K131</f>
        <v>0</v>
      </c>
      <c r="J129" s="234">
        <f>'Pak8 s2'!M131</f>
        <v>0</v>
      </c>
      <c r="K129" s="234">
        <f>'Pak8 s2'!O131</f>
        <v>0</v>
      </c>
      <c r="L129" s="11"/>
      <c r="M129" s="11"/>
      <c r="N129" s="397"/>
      <c r="O129" s="233"/>
      <c r="P129" s="399"/>
      <c r="Q129" s="11"/>
      <c r="R129" s="306"/>
      <c r="S129" s="306"/>
      <c r="T129" s="306"/>
      <c r="U129" s="11"/>
      <c r="V129" s="11"/>
      <c r="W129" s="11"/>
      <c r="X129" s="11"/>
      <c r="Y129" s="11"/>
      <c r="Z129" s="11"/>
      <c r="AA129" s="11"/>
      <c r="AB129" s="11"/>
    </row>
    <row r="130" spans="1:28" ht="24.75" customHeight="1">
      <c r="A130" s="1256" t="str">
        <f>IF(E130&gt;0,"Wypełnione","")</f>
        <v/>
      </c>
      <c r="B130" s="57"/>
      <c r="C130" s="2050">
        <f>'Og s3a'!C841</f>
        <v>0</v>
      </c>
      <c r="D130" s="2052">
        <f>'Og s3a'!E841</f>
        <v>0</v>
      </c>
      <c r="E130" s="2050">
        <f>'Og s3a'!F841</f>
        <v>0</v>
      </c>
      <c r="F130" s="395">
        <f>O130</f>
        <v>0</v>
      </c>
      <c r="G130" s="395">
        <f>P130</f>
        <v>0</v>
      </c>
      <c r="H130" s="236">
        <f>'Pak8 s2'!I132</f>
        <v>0</v>
      </c>
      <c r="I130" s="236">
        <f>'Pak8 s2'!K132</f>
        <v>0</v>
      </c>
      <c r="J130" s="236">
        <f>'Pak8 s2'!M132</f>
        <v>0</v>
      </c>
      <c r="K130" s="236">
        <f>'Pak8 s2'!O132</f>
        <v>0</v>
      </c>
      <c r="L130" s="11"/>
      <c r="M130" s="11"/>
      <c r="N130" s="396">
        <f>'Og s3a'!G841</f>
        <v>0</v>
      </c>
      <c r="O130" s="237">
        <f>'Og s3a'!H841</f>
        <v>0</v>
      </c>
      <c r="P130" s="398">
        <f>'Og s3a'!D841</f>
        <v>0</v>
      </c>
      <c r="Q130" s="11"/>
      <c r="R130" s="306"/>
      <c r="S130" s="306"/>
      <c r="T130" s="306"/>
      <c r="U130" s="11"/>
      <c r="V130" s="11"/>
      <c r="W130" s="11"/>
      <c r="X130" s="11"/>
      <c r="Y130" s="11"/>
      <c r="Z130" s="11"/>
      <c r="AA130" s="11"/>
      <c r="AB130" s="11"/>
    </row>
    <row r="131" spans="1:28" ht="14.25" customHeight="1">
      <c r="A131" s="1256" t="str">
        <f>A130</f>
        <v/>
      </c>
      <c r="B131" s="57"/>
      <c r="C131" s="2051"/>
      <c r="D131" s="2053"/>
      <c r="E131" s="2051"/>
      <c r="F131" s="234"/>
      <c r="G131" s="234">
        <f>'Pak8 s2'!G133</f>
        <v>0</v>
      </c>
      <c r="H131" s="234">
        <f>'Pak8 s2'!I133</f>
        <v>0</v>
      </c>
      <c r="I131" s="234">
        <f>'Pak8 s2'!K133</f>
        <v>0</v>
      </c>
      <c r="J131" s="234">
        <f>'Pak8 s2'!M133</f>
        <v>0</v>
      </c>
      <c r="K131" s="234">
        <f>'Pak8 s2'!O133</f>
        <v>0</v>
      </c>
      <c r="L131" s="11"/>
      <c r="M131" s="11"/>
      <c r="N131" s="397"/>
      <c r="O131" s="233"/>
      <c r="P131" s="399"/>
      <c r="Q131" s="11"/>
      <c r="R131" s="306"/>
      <c r="S131" s="306"/>
      <c r="T131" s="306"/>
      <c r="U131" s="11"/>
      <c r="V131" s="11"/>
      <c r="W131" s="11"/>
      <c r="X131" s="11"/>
      <c r="Y131" s="11"/>
      <c r="Z131" s="11"/>
      <c r="AA131" s="11"/>
      <c r="AB131" s="11"/>
    </row>
    <row r="132" spans="1:28" ht="24.75" customHeight="1">
      <c r="A132" s="1256" t="str">
        <f>IF(E132&gt;0,"Wypełnione","")</f>
        <v/>
      </c>
      <c r="B132" s="57"/>
      <c r="C132" s="2050">
        <f>'Og s3a'!C843</f>
        <v>0</v>
      </c>
      <c r="D132" s="2052">
        <f>'Og s3a'!E843</f>
        <v>0</v>
      </c>
      <c r="E132" s="2050">
        <f>'Og s3a'!F843</f>
        <v>0</v>
      </c>
      <c r="F132" s="395">
        <f>O132</f>
        <v>0</v>
      </c>
      <c r="G132" s="395">
        <f>P132</f>
        <v>0</v>
      </c>
      <c r="H132" s="236">
        <f>'Pak8 s2'!I134</f>
        <v>0</v>
      </c>
      <c r="I132" s="236">
        <f>'Pak8 s2'!K134</f>
        <v>0</v>
      </c>
      <c r="J132" s="236">
        <f>'Pak8 s2'!M134</f>
        <v>0</v>
      </c>
      <c r="K132" s="236">
        <f>'Pak8 s2'!O134</f>
        <v>0</v>
      </c>
      <c r="L132" s="11"/>
      <c r="M132" s="11"/>
      <c r="N132" s="396">
        <f>'Og s3a'!G843</f>
        <v>0</v>
      </c>
      <c r="O132" s="237">
        <f>'Og s3a'!H843</f>
        <v>0</v>
      </c>
      <c r="P132" s="398">
        <f>'Og s3a'!D843</f>
        <v>0</v>
      </c>
      <c r="Q132" s="11"/>
      <c r="R132" s="306"/>
      <c r="S132" s="306"/>
      <c r="T132" s="306"/>
      <c r="U132" s="11"/>
      <c r="V132" s="11"/>
      <c r="W132" s="11"/>
      <c r="X132" s="11"/>
      <c r="Y132" s="11"/>
      <c r="Z132" s="11"/>
      <c r="AA132" s="11"/>
      <c r="AB132" s="11"/>
    </row>
    <row r="133" spans="1:28" ht="14.25" customHeight="1">
      <c r="A133" s="1256" t="str">
        <f>A132</f>
        <v/>
      </c>
      <c r="B133" s="57"/>
      <c r="C133" s="2051"/>
      <c r="D133" s="2053"/>
      <c r="E133" s="2051"/>
      <c r="F133" s="234"/>
      <c r="G133" s="234">
        <f>'Pak8 s2'!G135</f>
        <v>0</v>
      </c>
      <c r="H133" s="234">
        <f>'Pak8 s2'!I135</f>
        <v>0</v>
      </c>
      <c r="I133" s="234">
        <f>'Pak8 s2'!K135</f>
        <v>0</v>
      </c>
      <c r="J133" s="234">
        <f>'Pak8 s2'!M135</f>
        <v>0</v>
      </c>
      <c r="K133" s="234">
        <f>'Pak8 s2'!O135</f>
        <v>0</v>
      </c>
      <c r="L133" s="11"/>
      <c r="M133" s="11"/>
      <c r="N133" s="397"/>
      <c r="O133" s="233"/>
      <c r="P133" s="399"/>
      <c r="Q133" s="11"/>
      <c r="R133" s="306"/>
      <c r="S133" s="306"/>
      <c r="T133" s="306"/>
      <c r="U133" s="11"/>
      <c r="V133" s="11"/>
      <c r="W133" s="11"/>
      <c r="X133" s="11"/>
      <c r="Y133" s="11"/>
      <c r="Z133" s="11"/>
      <c r="AA133" s="11"/>
      <c r="AB133" s="11"/>
    </row>
    <row r="134" spans="1:28" ht="24.75" customHeight="1">
      <c r="A134" s="1256" t="str">
        <f>IF(E134&gt;0,"Wypełnione","")</f>
        <v/>
      </c>
      <c r="B134" s="57"/>
      <c r="C134" s="2050">
        <f>'Og s3a'!C845</f>
        <v>0</v>
      </c>
      <c r="D134" s="2052">
        <f>'Og s3a'!E845</f>
        <v>0</v>
      </c>
      <c r="E134" s="2050">
        <f>'Og s3a'!F845</f>
        <v>0</v>
      </c>
      <c r="F134" s="395">
        <f>O134</f>
        <v>0</v>
      </c>
      <c r="G134" s="395">
        <f>P134</f>
        <v>0</v>
      </c>
      <c r="H134" s="236">
        <f>'Pak8 s2'!I136</f>
        <v>0</v>
      </c>
      <c r="I134" s="236">
        <f>'Pak8 s2'!K136</f>
        <v>0</v>
      </c>
      <c r="J134" s="236">
        <f>'Pak8 s2'!M136</f>
        <v>0</v>
      </c>
      <c r="K134" s="236">
        <f>'Pak8 s2'!O136</f>
        <v>0</v>
      </c>
      <c r="L134" s="11"/>
      <c r="M134" s="11"/>
      <c r="N134" s="396">
        <f>'Og s3a'!G845</f>
        <v>0</v>
      </c>
      <c r="O134" s="237">
        <f>'Og s3a'!H845</f>
        <v>0</v>
      </c>
      <c r="P134" s="398">
        <f>'Og s3a'!D845</f>
        <v>0</v>
      </c>
      <c r="Q134" s="11"/>
      <c r="R134" s="306"/>
      <c r="S134" s="306"/>
      <c r="T134" s="306"/>
      <c r="U134" s="11"/>
      <c r="V134" s="11"/>
      <c r="W134" s="11"/>
      <c r="X134" s="11"/>
      <c r="Y134" s="11"/>
      <c r="Z134" s="11"/>
      <c r="AA134" s="11"/>
      <c r="AB134" s="11"/>
    </row>
    <row r="135" spans="1:28" ht="14.25" customHeight="1">
      <c r="A135" s="1256" t="str">
        <f>A134</f>
        <v/>
      </c>
      <c r="B135" s="57"/>
      <c r="C135" s="2051"/>
      <c r="D135" s="2053"/>
      <c r="E135" s="2051"/>
      <c r="F135" s="234"/>
      <c r="G135" s="234">
        <f>'Pak8 s2'!G137</f>
        <v>0</v>
      </c>
      <c r="H135" s="234">
        <f>'Pak8 s2'!I137</f>
        <v>0</v>
      </c>
      <c r="I135" s="234">
        <f>'Pak8 s2'!K137</f>
        <v>0</v>
      </c>
      <c r="J135" s="234">
        <f>'Pak8 s2'!M137</f>
        <v>0</v>
      </c>
      <c r="K135" s="234">
        <f>'Pak8 s2'!O137</f>
        <v>0</v>
      </c>
      <c r="L135" s="11"/>
      <c r="M135" s="11"/>
      <c r="N135" s="397"/>
      <c r="O135" s="233"/>
      <c r="P135" s="399"/>
      <c r="Q135" s="11"/>
      <c r="R135" s="306"/>
      <c r="S135" s="306"/>
      <c r="T135" s="306"/>
      <c r="U135" s="11"/>
      <c r="V135" s="11"/>
      <c r="W135" s="11"/>
      <c r="X135" s="11"/>
      <c r="Y135" s="11"/>
      <c r="Z135" s="11"/>
      <c r="AA135" s="11"/>
      <c r="AB135" s="11"/>
    </row>
    <row r="136" spans="1:28" ht="24.75" customHeight="1">
      <c r="A136" s="1256" t="str">
        <f>IF(E136&gt;0,"Wypełnione","")</f>
        <v/>
      </c>
      <c r="B136" s="57"/>
      <c r="C136" s="2050">
        <f>'Og s3a'!C847</f>
        <v>0</v>
      </c>
      <c r="D136" s="2052">
        <f>'Og s3a'!E847</f>
        <v>0</v>
      </c>
      <c r="E136" s="2050">
        <f>'Og s3a'!F847</f>
        <v>0</v>
      </c>
      <c r="F136" s="395">
        <f>O136</f>
        <v>0</v>
      </c>
      <c r="G136" s="395">
        <f>P136</f>
        <v>0</v>
      </c>
      <c r="H136" s="236">
        <f>'Pak8 s2'!I138</f>
        <v>0</v>
      </c>
      <c r="I136" s="236">
        <f>'Pak8 s2'!K138</f>
        <v>0</v>
      </c>
      <c r="J136" s="236">
        <f>'Pak8 s2'!M138</f>
        <v>0</v>
      </c>
      <c r="K136" s="236">
        <f>'Pak8 s2'!O138</f>
        <v>0</v>
      </c>
      <c r="L136" s="11"/>
      <c r="M136" s="11"/>
      <c r="N136" s="396">
        <f>'Og s3a'!G847</f>
        <v>0</v>
      </c>
      <c r="O136" s="237">
        <f>'Og s3a'!H847</f>
        <v>0</v>
      </c>
      <c r="P136" s="398">
        <f>'Og s3a'!D847</f>
        <v>0</v>
      </c>
      <c r="Q136" s="11"/>
      <c r="R136" s="306"/>
      <c r="S136" s="306"/>
      <c r="T136" s="306"/>
      <c r="U136" s="11"/>
      <c r="V136" s="11"/>
      <c r="W136" s="11"/>
      <c r="X136" s="11"/>
      <c r="Y136" s="11"/>
      <c r="Z136" s="11"/>
      <c r="AA136" s="11"/>
      <c r="AB136" s="11"/>
    </row>
    <row r="137" spans="1:28" ht="14.25" customHeight="1">
      <c r="A137" s="1256" t="str">
        <f>A136</f>
        <v/>
      </c>
      <c r="B137" s="57"/>
      <c r="C137" s="2051"/>
      <c r="D137" s="2053"/>
      <c r="E137" s="2051"/>
      <c r="F137" s="234"/>
      <c r="G137" s="234">
        <f>'Pak8 s2'!G139</f>
        <v>0</v>
      </c>
      <c r="H137" s="234">
        <f>'Pak8 s2'!I139</f>
        <v>0</v>
      </c>
      <c r="I137" s="234">
        <f>'Pak8 s2'!K139</f>
        <v>0</v>
      </c>
      <c r="J137" s="234">
        <f>'Pak8 s2'!M139</f>
        <v>0</v>
      </c>
      <c r="K137" s="234">
        <f>'Pak8 s2'!O139</f>
        <v>0</v>
      </c>
      <c r="L137" s="11"/>
      <c r="M137" s="11"/>
      <c r="N137" s="397"/>
      <c r="O137" s="233"/>
      <c r="P137" s="399"/>
      <c r="Q137" s="11"/>
      <c r="R137" s="306"/>
      <c r="S137" s="306"/>
      <c r="T137" s="306"/>
      <c r="U137" s="11"/>
      <c r="V137" s="11"/>
      <c r="W137" s="11"/>
      <c r="X137" s="11"/>
      <c r="Y137" s="11"/>
      <c r="Z137" s="11"/>
      <c r="AA137" s="11"/>
      <c r="AB137" s="11"/>
    </row>
    <row r="138" spans="1:28" ht="24.75" customHeight="1">
      <c r="A138" s="1256" t="str">
        <f>IF(E138&gt;0,"Wypełnione","")</f>
        <v/>
      </c>
      <c r="B138" s="57"/>
      <c r="C138" s="2050">
        <f>'Og s3a'!C849</f>
        <v>0</v>
      </c>
      <c r="D138" s="2052">
        <f>'Og s3a'!E849</f>
        <v>0</v>
      </c>
      <c r="E138" s="2050">
        <f>'Og s3a'!F849</f>
        <v>0</v>
      </c>
      <c r="F138" s="395">
        <f>O138</f>
        <v>0</v>
      </c>
      <c r="G138" s="395">
        <f>P138</f>
        <v>0</v>
      </c>
      <c r="H138" s="236">
        <f>'Pak8 s2'!I140</f>
        <v>0</v>
      </c>
      <c r="I138" s="236">
        <f>'Pak8 s2'!K140</f>
        <v>0</v>
      </c>
      <c r="J138" s="236">
        <f>'Pak8 s2'!M140</f>
        <v>0</v>
      </c>
      <c r="K138" s="236">
        <f>'Pak8 s2'!O140</f>
        <v>0</v>
      </c>
      <c r="L138" s="11"/>
      <c r="M138" s="11"/>
      <c r="N138" s="396">
        <f>'Og s3a'!G849</f>
        <v>0</v>
      </c>
      <c r="O138" s="237">
        <f>'Og s3a'!H849</f>
        <v>0</v>
      </c>
      <c r="P138" s="398">
        <f>'Og s3a'!D849</f>
        <v>0</v>
      </c>
      <c r="Q138" s="11"/>
      <c r="R138" s="306"/>
      <c r="S138" s="306"/>
      <c r="T138" s="306"/>
      <c r="U138" s="11"/>
      <c r="V138" s="11"/>
      <c r="W138" s="11"/>
      <c r="X138" s="11"/>
      <c r="Y138" s="11"/>
      <c r="Z138" s="11"/>
      <c r="AA138" s="11"/>
      <c r="AB138" s="11"/>
    </row>
    <row r="139" spans="1:28" ht="14.25" customHeight="1">
      <c r="A139" s="1256" t="str">
        <f>A138</f>
        <v/>
      </c>
      <c r="B139" s="57"/>
      <c r="C139" s="2051"/>
      <c r="D139" s="2053"/>
      <c r="E139" s="2051"/>
      <c r="F139" s="234"/>
      <c r="G139" s="234">
        <f>'Pak8 s2'!G141</f>
        <v>0</v>
      </c>
      <c r="H139" s="234">
        <f>'Pak8 s2'!I141</f>
        <v>0</v>
      </c>
      <c r="I139" s="234">
        <f>'Pak8 s2'!K141</f>
        <v>0</v>
      </c>
      <c r="J139" s="234">
        <f>'Pak8 s2'!M141</f>
        <v>0</v>
      </c>
      <c r="K139" s="234">
        <f>'Pak8 s2'!O141</f>
        <v>0</v>
      </c>
      <c r="L139" s="11"/>
      <c r="M139" s="11"/>
      <c r="N139" s="397"/>
      <c r="O139" s="233"/>
      <c r="P139" s="399"/>
      <c r="Q139" s="11"/>
      <c r="R139" s="306"/>
      <c r="S139" s="306"/>
      <c r="T139" s="306"/>
      <c r="U139" s="11"/>
      <c r="V139" s="11"/>
      <c r="W139" s="11"/>
      <c r="X139" s="11"/>
      <c r="Y139" s="11"/>
      <c r="Z139" s="11"/>
      <c r="AA139" s="11"/>
      <c r="AB139" s="11"/>
    </row>
    <row r="140" spans="1:28" ht="24.75" customHeight="1">
      <c r="A140" s="1256" t="str">
        <f>IF(E140&gt;0,"Wypełnione","")</f>
        <v/>
      </c>
      <c r="B140" s="57"/>
      <c r="C140" s="2050">
        <f>'Og s3a'!C851</f>
        <v>0</v>
      </c>
      <c r="D140" s="2052">
        <f>'Og s3a'!E851</f>
        <v>0</v>
      </c>
      <c r="E140" s="2050">
        <f>'Og s3a'!F851</f>
        <v>0</v>
      </c>
      <c r="F140" s="395">
        <f>O140</f>
        <v>0</v>
      </c>
      <c r="G140" s="395">
        <f>P140</f>
        <v>0</v>
      </c>
      <c r="H140" s="236">
        <f>'Pak8 s2'!I142</f>
        <v>0</v>
      </c>
      <c r="I140" s="236">
        <f>'Pak8 s2'!K142</f>
        <v>0</v>
      </c>
      <c r="J140" s="236">
        <f>'Pak8 s2'!M142</f>
        <v>0</v>
      </c>
      <c r="K140" s="236">
        <f>'Pak8 s2'!O142</f>
        <v>0</v>
      </c>
      <c r="L140" s="11"/>
      <c r="M140" s="11"/>
      <c r="N140" s="396">
        <f>'Og s3a'!G851</f>
        <v>0</v>
      </c>
      <c r="O140" s="237">
        <f>'Og s3a'!H851</f>
        <v>0</v>
      </c>
      <c r="P140" s="398">
        <f>'Og s3a'!D851</f>
        <v>0</v>
      </c>
      <c r="Q140" s="11"/>
      <c r="R140" s="306"/>
      <c r="S140" s="306"/>
      <c r="T140" s="306"/>
      <c r="U140" s="11"/>
      <c r="V140" s="11"/>
      <c r="W140" s="11"/>
      <c r="X140" s="11"/>
      <c r="Y140" s="11"/>
      <c r="Z140" s="11"/>
      <c r="AA140" s="11"/>
      <c r="AB140" s="11"/>
    </row>
    <row r="141" spans="1:28" ht="14.25" customHeight="1">
      <c r="A141" s="1256" t="str">
        <f>A140</f>
        <v/>
      </c>
      <c r="B141" s="57"/>
      <c r="C141" s="2051"/>
      <c r="D141" s="2053"/>
      <c r="E141" s="2051"/>
      <c r="F141" s="234"/>
      <c r="G141" s="234">
        <f>'Pak8 s2'!G143</f>
        <v>0</v>
      </c>
      <c r="H141" s="234">
        <f>'Pak8 s2'!I143</f>
        <v>0</v>
      </c>
      <c r="I141" s="234">
        <f>'Pak8 s2'!K143</f>
        <v>0</v>
      </c>
      <c r="J141" s="234">
        <f>'Pak8 s2'!M143</f>
        <v>0</v>
      </c>
      <c r="K141" s="234">
        <f>'Pak8 s2'!O143</f>
        <v>0</v>
      </c>
      <c r="L141" s="11"/>
      <c r="M141" s="11"/>
      <c r="N141" s="397"/>
      <c r="O141" s="233"/>
      <c r="P141" s="399"/>
      <c r="Q141" s="11"/>
      <c r="R141" s="306"/>
      <c r="S141" s="306"/>
      <c r="T141" s="306"/>
      <c r="U141" s="11"/>
      <c r="V141" s="11"/>
      <c r="W141" s="11"/>
      <c r="X141" s="11"/>
      <c r="Y141" s="11"/>
      <c r="Z141" s="11"/>
      <c r="AA141" s="11"/>
      <c r="AB141" s="11"/>
    </row>
    <row r="142" spans="1:28" ht="24.75" customHeight="1">
      <c r="A142" s="1256" t="str">
        <f>IF(E142&gt;0,"Wypełnione","")</f>
        <v/>
      </c>
      <c r="B142" s="57"/>
      <c r="C142" s="2050">
        <f>'Og s3a'!C853</f>
        <v>0</v>
      </c>
      <c r="D142" s="2052">
        <f>'Og s3a'!E853</f>
        <v>0</v>
      </c>
      <c r="E142" s="2050">
        <f>'Og s3a'!F853</f>
        <v>0</v>
      </c>
      <c r="F142" s="395">
        <f>O142</f>
        <v>0</v>
      </c>
      <c r="G142" s="395">
        <f>P142</f>
        <v>0</v>
      </c>
      <c r="H142" s="236">
        <f>'Pak8 s2'!I144</f>
        <v>0</v>
      </c>
      <c r="I142" s="236">
        <f>'Pak8 s2'!K144</f>
        <v>0</v>
      </c>
      <c r="J142" s="236">
        <f>'Pak8 s2'!M144</f>
        <v>0</v>
      </c>
      <c r="K142" s="236">
        <f>'Pak8 s2'!O144</f>
        <v>0</v>
      </c>
      <c r="L142" s="11"/>
      <c r="M142" s="11"/>
      <c r="N142" s="396">
        <f>'Og s3a'!G853</f>
        <v>0</v>
      </c>
      <c r="O142" s="237">
        <f>'Og s3a'!H853</f>
        <v>0</v>
      </c>
      <c r="P142" s="398">
        <f>'Og s3a'!D853</f>
        <v>0</v>
      </c>
      <c r="Q142" s="11"/>
      <c r="R142" s="306"/>
      <c r="S142" s="306"/>
      <c r="T142" s="306"/>
      <c r="U142" s="11"/>
      <c r="V142" s="11"/>
      <c r="W142" s="11"/>
      <c r="X142" s="11"/>
      <c r="Y142" s="11"/>
      <c r="Z142" s="11"/>
      <c r="AA142" s="11"/>
      <c r="AB142" s="11"/>
    </row>
    <row r="143" spans="1:28" ht="14.25" customHeight="1">
      <c r="A143" s="1256" t="str">
        <f>A142</f>
        <v/>
      </c>
      <c r="B143" s="57"/>
      <c r="C143" s="2051"/>
      <c r="D143" s="2053"/>
      <c r="E143" s="2051"/>
      <c r="F143" s="234"/>
      <c r="G143" s="234">
        <f>'Pak8 s2'!G145</f>
        <v>0</v>
      </c>
      <c r="H143" s="234">
        <f>'Pak8 s2'!I145</f>
        <v>0</v>
      </c>
      <c r="I143" s="234">
        <f>'Pak8 s2'!K145</f>
        <v>0</v>
      </c>
      <c r="J143" s="234">
        <f>'Pak8 s2'!M145</f>
        <v>0</v>
      </c>
      <c r="K143" s="234">
        <f>'Pak8 s2'!O145</f>
        <v>0</v>
      </c>
      <c r="L143" s="11"/>
      <c r="M143" s="11"/>
      <c r="N143" s="397"/>
      <c r="O143" s="233"/>
      <c r="P143" s="399"/>
      <c r="Q143" s="11"/>
      <c r="R143" s="306"/>
      <c r="S143" s="306"/>
      <c r="T143" s="306"/>
      <c r="U143" s="11"/>
      <c r="V143" s="11"/>
      <c r="W143" s="11"/>
      <c r="X143" s="11"/>
      <c r="Y143" s="11"/>
      <c r="Z143" s="11"/>
      <c r="AA143" s="11"/>
      <c r="AB143" s="11"/>
    </row>
    <row r="144" spans="1:28" ht="24.75" customHeight="1">
      <c r="A144" s="1256" t="str">
        <f>IF(E144&gt;0,"Wypełnione","")</f>
        <v/>
      </c>
      <c r="B144" s="57"/>
      <c r="C144" s="2050">
        <f>'Og s3a'!C855</f>
        <v>0</v>
      </c>
      <c r="D144" s="2052">
        <f>'Og s3a'!E855</f>
        <v>0</v>
      </c>
      <c r="E144" s="2050">
        <f>'Og s3a'!F855</f>
        <v>0</v>
      </c>
      <c r="F144" s="395">
        <f>O144</f>
        <v>0</v>
      </c>
      <c r="G144" s="395">
        <f>P144</f>
        <v>0</v>
      </c>
      <c r="H144" s="236">
        <f>'Pak8 s2'!I146</f>
        <v>0</v>
      </c>
      <c r="I144" s="236">
        <f>'Pak8 s2'!K146</f>
        <v>0</v>
      </c>
      <c r="J144" s="236">
        <f>'Pak8 s2'!M146</f>
        <v>0</v>
      </c>
      <c r="K144" s="236">
        <f>'Pak8 s2'!O146</f>
        <v>0</v>
      </c>
      <c r="L144" s="11"/>
      <c r="M144" s="11"/>
      <c r="N144" s="396">
        <f>'Og s3a'!G855</f>
        <v>0</v>
      </c>
      <c r="O144" s="237">
        <f>'Og s3a'!H855</f>
        <v>0</v>
      </c>
      <c r="P144" s="398">
        <f>'Og s3a'!D855</f>
        <v>0</v>
      </c>
      <c r="Q144" s="11"/>
      <c r="R144" s="306"/>
      <c r="S144" s="306"/>
      <c r="T144" s="306"/>
      <c r="U144" s="11"/>
      <c r="V144" s="11"/>
      <c r="W144" s="11"/>
      <c r="X144" s="11"/>
      <c r="Y144" s="11"/>
      <c r="Z144" s="11"/>
      <c r="AA144" s="11"/>
      <c r="AB144" s="11"/>
    </row>
    <row r="145" spans="1:28" ht="14.25" customHeight="1">
      <c r="A145" s="1256" t="str">
        <f>A144</f>
        <v/>
      </c>
      <c r="B145" s="57"/>
      <c r="C145" s="2051"/>
      <c r="D145" s="2053"/>
      <c r="E145" s="2051"/>
      <c r="F145" s="234"/>
      <c r="G145" s="234">
        <f>'Pak8 s2'!G147</f>
        <v>0</v>
      </c>
      <c r="H145" s="234">
        <f>'Pak8 s2'!I147</f>
        <v>0</v>
      </c>
      <c r="I145" s="234">
        <f>'Pak8 s2'!K147</f>
        <v>0</v>
      </c>
      <c r="J145" s="234">
        <f>'Pak8 s2'!M147</f>
        <v>0</v>
      </c>
      <c r="K145" s="234">
        <f>'Pak8 s2'!O147</f>
        <v>0</v>
      </c>
      <c r="L145" s="11"/>
      <c r="M145" s="11"/>
      <c r="N145" s="397"/>
      <c r="O145" s="233"/>
      <c r="P145" s="399"/>
      <c r="Q145" s="11"/>
      <c r="R145" s="306"/>
      <c r="S145" s="306"/>
      <c r="T145" s="306"/>
      <c r="U145" s="11"/>
      <c r="V145" s="11"/>
      <c r="W145" s="11"/>
      <c r="X145" s="11"/>
      <c r="Y145" s="11"/>
      <c r="Z145" s="11"/>
      <c r="AA145" s="11"/>
      <c r="AB145" s="11"/>
    </row>
    <row r="146" spans="1:28" ht="24.75" customHeight="1">
      <c r="A146" s="1256" t="str">
        <f>IF(E146&gt;0,"Wypełnione","")</f>
        <v/>
      </c>
      <c r="B146" s="57"/>
      <c r="C146" s="2050">
        <f>'Og s3a'!C857</f>
        <v>0</v>
      </c>
      <c r="D146" s="2052">
        <f>'Og s3a'!E857</f>
        <v>0</v>
      </c>
      <c r="E146" s="2050">
        <f>'Og s3a'!F857</f>
        <v>0</v>
      </c>
      <c r="F146" s="395">
        <f>O146</f>
        <v>0</v>
      </c>
      <c r="G146" s="395">
        <f>P146</f>
        <v>0</v>
      </c>
      <c r="H146" s="236">
        <f>'Pak8 s2'!I148</f>
        <v>0</v>
      </c>
      <c r="I146" s="236">
        <f>'Pak8 s2'!K148</f>
        <v>0</v>
      </c>
      <c r="J146" s="236">
        <f>'Pak8 s2'!M148</f>
        <v>0</v>
      </c>
      <c r="K146" s="236">
        <f>'Pak8 s2'!O148</f>
        <v>0</v>
      </c>
      <c r="L146" s="11"/>
      <c r="M146" s="11"/>
      <c r="N146" s="396">
        <f>'Og s3a'!G857</f>
        <v>0</v>
      </c>
      <c r="O146" s="237">
        <f>'Og s3a'!H857</f>
        <v>0</v>
      </c>
      <c r="P146" s="398">
        <f>'Og s3a'!D857</f>
        <v>0</v>
      </c>
      <c r="Q146" s="11"/>
      <c r="R146" s="306"/>
      <c r="S146" s="306"/>
      <c r="T146" s="306"/>
      <c r="U146" s="11"/>
      <c r="V146" s="11"/>
      <c r="W146" s="11"/>
      <c r="X146" s="11"/>
      <c r="Y146" s="11"/>
      <c r="Z146" s="11"/>
      <c r="AA146" s="11"/>
      <c r="AB146" s="11"/>
    </row>
    <row r="147" spans="1:28" ht="14.25" customHeight="1">
      <c r="A147" s="1256" t="str">
        <f>A146</f>
        <v/>
      </c>
      <c r="B147" s="57"/>
      <c r="C147" s="2051"/>
      <c r="D147" s="2053"/>
      <c r="E147" s="2051"/>
      <c r="F147" s="234"/>
      <c r="G147" s="234">
        <f>'Pak8 s2'!G149</f>
        <v>0</v>
      </c>
      <c r="H147" s="234">
        <f>'Pak8 s2'!I149</f>
        <v>0</v>
      </c>
      <c r="I147" s="234">
        <f>'Pak8 s2'!K149</f>
        <v>0</v>
      </c>
      <c r="J147" s="234">
        <f>'Pak8 s2'!M149</f>
        <v>0</v>
      </c>
      <c r="K147" s="234">
        <f>'Pak8 s2'!O149</f>
        <v>0</v>
      </c>
      <c r="L147" s="11"/>
      <c r="M147" s="11"/>
      <c r="N147" s="397"/>
      <c r="O147" s="233"/>
      <c r="P147" s="399"/>
      <c r="Q147" s="11"/>
      <c r="R147" s="306"/>
      <c r="S147" s="306"/>
      <c r="T147" s="306"/>
      <c r="U147" s="11"/>
      <c r="V147" s="11"/>
      <c r="W147" s="11"/>
      <c r="X147" s="11"/>
      <c r="Y147" s="11"/>
      <c r="Z147" s="11"/>
      <c r="AA147" s="11"/>
      <c r="AB147" s="11"/>
    </row>
    <row r="148" spans="1:28" ht="24.75" customHeight="1">
      <c r="A148" s="1256" t="str">
        <f>IF(E148&gt;0,"Wypełnione","")</f>
        <v/>
      </c>
      <c r="B148" s="57"/>
      <c r="C148" s="2050">
        <f>'Og s3a'!C859</f>
        <v>0</v>
      </c>
      <c r="D148" s="2052">
        <f>'Og s3a'!E859</f>
        <v>0</v>
      </c>
      <c r="E148" s="2050">
        <f>'Og s3a'!F859</f>
        <v>0</v>
      </c>
      <c r="F148" s="395">
        <f>O148</f>
        <v>0</v>
      </c>
      <c r="G148" s="395">
        <f>P148</f>
        <v>0</v>
      </c>
      <c r="H148" s="236">
        <f>'Pak8 s2'!I150</f>
        <v>0</v>
      </c>
      <c r="I148" s="236">
        <f>'Pak8 s2'!K150</f>
        <v>0</v>
      </c>
      <c r="J148" s="236">
        <f>'Pak8 s2'!M150</f>
        <v>0</v>
      </c>
      <c r="K148" s="236">
        <f>'Pak8 s2'!O150</f>
        <v>0</v>
      </c>
      <c r="L148" s="11"/>
      <c r="M148" s="11"/>
      <c r="N148" s="396">
        <f>'Og s3a'!G859</f>
        <v>0</v>
      </c>
      <c r="O148" s="237">
        <f>'Og s3a'!H859</f>
        <v>0</v>
      </c>
      <c r="P148" s="398">
        <f>'Og s3a'!D859</f>
        <v>0</v>
      </c>
      <c r="Q148" s="11"/>
      <c r="R148" s="306"/>
      <c r="S148" s="306"/>
      <c r="T148" s="306"/>
      <c r="U148" s="11"/>
      <c r="V148" s="11"/>
      <c r="W148" s="11"/>
      <c r="X148" s="11"/>
      <c r="Y148" s="11"/>
      <c r="Z148" s="11"/>
      <c r="AA148" s="11"/>
      <c r="AB148" s="11"/>
    </row>
    <row r="149" spans="1:28" ht="14.25" customHeight="1">
      <c r="A149" s="1256" t="str">
        <f>A148</f>
        <v/>
      </c>
      <c r="B149" s="57"/>
      <c r="C149" s="2051"/>
      <c r="D149" s="2053"/>
      <c r="E149" s="2051"/>
      <c r="F149" s="234"/>
      <c r="G149" s="234">
        <f>'Pak8 s2'!G151</f>
        <v>0</v>
      </c>
      <c r="H149" s="234">
        <f>'Pak8 s2'!I151</f>
        <v>0</v>
      </c>
      <c r="I149" s="234">
        <f>'Pak8 s2'!K151</f>
        <v>0</v>
      </c>
      <c r="J149" s="234">
        <f>'Pak8 s2'!M151</f>
        <v>0</v>
      </c>
      <c r="K149" s="234">
        <f>'Pak8 s2'!O151</f>
        <v>0</v>
      </c>
      <c r="L149" s="11"/>
      <c r="M149" s="11"/>
      <c r="N149" s="397"/>
      <c r="O149" s="233"/>
      <c r="P149" s="399"/>
      <c r="Q149" s="11"/>
      <c r="R149" s="306"/>
      <c r="S149" s="306"/>
      <c r="T149" s="306"/>
      <c r="U149" s="11"/>
      <c r="V149" s="11"/>
      <c r="W149" s="11"/>
      <c r="X149" s="11"/>
      <c r="Y149" s="11"/>
      <c r="Z149" s="11"/>
      <c r="AA149" s="11"/>
      <c r="AB149" s="11"/>
    </row>
    <row r="150" spans="1:28" ht="24.75" customHeight="1">
      <c r="A150" s="1256" t="str">
        <f>IF(E150&gt;0,"Wypełnione","")</f>
        <v/>
      </c>
      <c r="B150" s="57"/>
      <c r="C150" s="2050">
        <f>'Og s3a'!C861</f>
        <v>0</v>
      </c>
      <c r="D150" s="2052">
        <f>'Og s3a'!E861</f>
        <v>0</v>
      </c>
      <c r="E150" s="2050">
        <f>'Og s3a'!F861</f>
        <v>0</v>
      </c>
      <c r="F150" s="395">
        <f>O150</f>
        <v>0</v>
      </c>
      <c r="G150" s="395">
        <f>P150</f>
        <v>0</v>
      </c>
      <c r="H150" s="236">
        <f>'Pak8 s2'!I152</f>
        <v>0</v>
      </c>
      <c r="I150" s="236">
        <f>'Pak8 s2'!K152</f>
        <v>0</v>
      </c>
      <c r="J150" s="236">
        <f>'Pak8 s2'!M152</f>
        <v>0</v>
      </c>
      <c r="K150" s="236">
        <f>'Pak8 s2'!O152</f>
        <v>0</v>
      </c>
      <c r="L150" s="11"/>
      <c r="M150" s="11"/>
      <c r="N150" s="396">
        <f>'Og s3a'!G861</f>
        <v>0</v>
      </c>
      <c r="O150" s="237">
        <f>'Og s3a'!H861</f>
        <v>0</v>
      </c>
      <c r="P150" s="398">
        <f>'Og s3a'!D861</f>
        <v>0</v>
      </c>
      <c r="Q150" s="11"/>
      <c r="R150" s="306"/>
      <c r="S150" s="306"/>
      <c r="T150" s="306"/>
      <c r="U150" s="11"/>
      <c r="V150" s="11"/>
      <c r="W150" s="11"/>
      <c r="X150" s="11"/>
      <c r="Y150" s="11"/>
      <c r="Z150" s="11"/>
      <c r="AA150" s="11"/>
      <c r="AB150" s="11"/>
    </row>
    <row r="151" spans="1:28" ht="14.25" customHeight="1">
      <c r="A151" s="1256" t="str">
        <f>A150</f>
        <v/>
      </c>
      <c r="B151" s="57"/>
      <c r="C151" s="2051"/>
      <c r="D151" s="2053"/>
      <c r="E151" s="2051"/>
      <c r="F151" s="234"/>
      <c r="G151" s="234">
        <f>'Pak8 s2'!G153</f>
        <v>0</v>
      </c>
      <c r="H151" s="234">
        <f>'Pak8 s2'!I153</f>
        <v>0</v>
      </c>
      <c r="I151" s="234">
        <f>'Pak8 s2'!K153</f>
        <v>0</v>
      </c>
      <c r="J151" s="234">
        <f>'Pak8 s2'!M153</f>
        <v>0</v>
      </c>
      <c r="K151" s="234">
        <f>'Pak8 s2'!O153</f>
        <v>0</v>
      </c>
      <c r="L151" s="11"/>
      <c r="M151" s="11"/>
      <c r="N151" s="397"/>
      <c r="O151" s="233"/>
      <c r="P151" s="399"/>
      <c r="Q151" s="11"/>
      <c r="R151" s="306"/>
      <c r="S151" s="306"/>
      <c r="T151" s="306"/>
      <c r="U151" s="11"/>
      <c r="V151" s="11"/>
      <c r="W151" s="11"/>
      <c r="X151" s="11"/>
      <c r="Y151" s="11"/>
      <c r="Z151" s="11"/>
      <c r="AA151" s="11"/>
      <c r="AB151" s="11"/>
    </row>
    <row r="152" spans="1:28" ht="24.75" customHeight="1">
      <c r="A152" s="1256" t="str">
        <f>IF(E152&gt;0,"Wypełnione","")</f>
        <v/>
      </c>
      <c r="B152" s="57"/>
      <c r="C152" s="2050">
        <f>'Og s3a'!C863</f>
        <v>0</v>
      </c>
      <c r="D152" s="2052">
        <f>'Og s3a'!E863</f>
        <v>0</v>
      </c>
      <c r="E152" s="2050">
        <f>'Og s3a'!F863</f>
        <v>0</v>
      </c>
      <c r="F152" s="395">
        <f>O152</f>
        <v>0</v>
      </c>
      <c r="G152" s="395">
        <f>P152</f>
        <v>0</v>
      </c>
      <c r="H152" s="236">
        <f>'Pak8 s2'!I154</f>
        <v>0</v>
      </c>
      <c r="I152" s="236">
        <f>'Pak8 s2'!K154</f>
        <v>0</v>
      </c>
      <c r="J152" s="236">
        <f>'Pak8 s2'!M154</f>
        <v>0</v>
      </c>
      <c r="K152" s="236">
        <f>'Pak8 s2'!O154</f>
        <v>0</v>
      </c>
      <c r="L152" s="11"/>
      <c r="M152" s="11"/>
      <c r="N152" s="396">
        <f>'Og s3a'!G863</f>
        <v>0</v>
      </c>
      <c r="O152" s="237">
        <f>'Og s3a'!H863</f>
        <v>0</v>
      </c>
      <c r="P152" s="398">
        <f>'Og s3a'!D863</f>
        <v>0</v>
      </c>
      <c r="Q152" s="11"/>
      <c r="R152" s="306"/>
      <c r="S152" s="306"/>
      <c r="T152" s="306"/>
      <c r="U152" s="11"/>
      <c r="V152" s="11"/>
      <c r="W152" s="11"/>
      <c r="X152" s="11"/>
      <c r="Y152" s="11"/>
      <c r="Z152" s="11"/>
      <c r="AA152" s="11"/>
      <c r="AB152" s="11"/>
    </row>
    <row r="153" spans="1:28" ht="14.25" customHeight="1">
      <c r="A153" s="1256" t="str">
        <f>A152</f>
        <v/>
      </c>
      <c r="B153" s="57"/>
      <c r="C153" s="2051"/>
      <c r="D153" s="2053"/>
      <c r="E153" s="2051"/>
      <c r="F153" s="234"/>
      <c r="G153" s="234">
        <f>'Pak8 s2'!G155</f>
        <v>0</v>
      </c>
      <c r="H153" s="234">
        <f>'Pak8 s2'!I155</f>
        <v>0</v>
      </c>
      <c r="I153" s="234">
        <f>'Pak8 s2'!K155</f>
        <v>0</v>
      </c>
      <c r="J153" s="234">
        <f>'Pak8 s2'!M155</f>
        <v>0</v>
      </c>
      <c r="K153" s="234">
        <f>'Pak8 s2'!O155</f>
        <v>0</v>
      </c>
      <c r="L153" s="11"/>
      <c r="M153" s="11"/>
      <c r="N153" s="397"/>
      <c r="O153" s="233"/>
      <c r="P153" s="399"/>
      <c r="Q153" s="11"/>
      <c r="R153" s="306"/>
      <c r="S153" s="306"/>
      <c r="T153" s="306"/>
      <c r="U153" s="11"/>
      <c r="V153" s="11"/>
      <c r="W153" s="11"/>
      <c r="X153" s="11"/>
      <c r="Y153" s="11"/>
      <c r="Z153" s="11"/>
      <c r="AA153" s="11"/>
      <c r="AB153" s="11"/>
    </row>
    <row r="154" spans="1:28" ht="24.75" customHeight="1">
      <c r="A154" s="1256" t="str">
        <f>IF(E154&gt;0,"Wypełnione","")</f>
        <v/>
      </c>
      <c r="B154" s="57"/>
      <c r="C154" s="2050">
        <f>'Og s3a'!C865</f>
        <v>0</v>
      </c>
      <c r="D154" s="2052">
        <f>'Og s3a'!E865</f>
        <v>0</v>
      </c>
      <c r="E154" s="2050">
        <f>'Og s3a'!F865</f>
        <v>0</v>
      </c>
      <c r="F154" s="395">
        <f>O154</f>
        <v>0</v>
      </c>
      <c r="G154" s="395">
        <f>P154</f>
        <v>0</v>
      </c>
      <c r="H154" s="236">
        <f>'Pak8 s2'!I156</f>
        <v>0</v>
      </c>
      <c r="I154" s="236">
        <f>'Pak8 s2'!K156</f>
        <v>0</v>
      </c>
      <c r="J154" s="236">
        <f>'Pak8 s2'!M156</f>
        <v>0</v>
      </c>
      <c r="K154" s="236">
        <f>'Pak8 s2'!O156</f>
        <v>0</v>
      </c>
      <c r="L154" s="11"/>
      <c r="M154" s="11"/>
      <c r="N154" s="396">
        <f>'Og s3a'!G865</f>
        <v>0</v>
      </c>
      <c r="O154" s="237">
        <f>'Og s3a'!H865</f>
        <v>0</v>
      </c>
      <c r="P154" s="398">
        <f>'Og s3a'!D865</f>
        <v>0</v>
      </c>
      <c r="Q154" s="11"/>
      <c r="R154" s="306"/>
      <c r="S154" s="306"/>
      <c r="T154" s="306"/>
      <c r="U154" s="11"/>
      <c r="V154" s="11"/>
      <c r="W154" s="11"/>
      <c r="X154" s="11"/>
      <c r="Y154" s="11"/>
      <c r="Z154" s="11"/>
      <c r="AA154" s="11"/>
      <c r="AB154" s="11"/>
    </row>
    <row r="155" spans="1:28" ht="14.25" customHeight="1">
      <c r="A155" s="1256" t="str">
        <f>A154</f>
        <v/>
      </c>
      <c r="B155" s="57"/>
      <c r="C155" s="2051"/>
      <c r="D155" s="2053"/>
      <c r="E155" s="2051"/>
      <c r="F155" s="234"/>
      <c r="G155" s="234">
        <f>'Pak8 s2'!G157</f>
        <v>0</v>
      </c>
      <c r="H155" s="234">
        <f>'Pak8 s2'!I157</f>
        <v>0</v>
      </c>
      <c r="I155" s="234">
        <f>'Pak8 s2'!K157</f>
        <v>0</v>
      </c>
      <c r="J155" s="234">
        <f>'Pak8 s2'!M157</f>
        <v>0</v>
      </c>
      <c r="K155" s="234">
        <f>'Pak8 s2'!O157</f>
        <v>0</v>
      </c>
      <c r="L155" s="11"/>
      <c r="M155" s="11"/>
      <c r="N155" s="397"/>
      <c r="O155" s="233"/>
      <c r="P155" s="399"/>
      <c r="Q155" s="11"/>
      <c r="R155" s="306"/>
      <c r="S155" s="306"/>
      <c r="T155" s="306"/>
      <c r="U155" s="11"/>
      <c r="V155" s="11"/>
      <c r="W155" s="11"/>
      <c r="X155" s="11"/>
      <c r="Y155" s="11"/>
      <c r="Z155" s="11"/>
      <c r="AA155" s="11"/>
      <c r="AB155" s="11"/>
    </row>
    <row r="156" spans="1:28" ht="24.75" customHeight="1">
      <c r="A156" s="1256" t="str">
        <f>IF(E156&gt;0,"Wypełnione","")</f>
        <v/>
      </c>
      <c r="B156" s="57"/>
      <c r="C156" s="2050">
        <f>'Og s3a'!C867</f>
        <v>0</v>
      </c>
      <c r="D156" s="2052">
        <f>'Og s3a'!E867</f>
        <v>0</v>
      </c>
      <c r="E156" s="2050">
        <f>'Og s3a'!F867</f>
        <v>0</v>
      </c>
      <c r="F156" s="395">
        <f>O156</f>
        <v>0</v>
      </c>
      <c r="G156" s="395">
        <f>P156</f>
        <v>0</v>
      </c>
      <c r="H156" s="236">
        <f>'Pak8 s2'!I158</f>
        <v>0</v>
      </c>
      <c r="I156" s="236">
        <f>'Pak8 s2'!K158</f>
        <v>0</v>
      </c>
      <c r="J156" s="236">
        <f>'Pak8 s2'!M158</f>
        <v>0</v>
      </c>
      <c r="K156" s="236">
        <f>'Pak8 s2'!O158</f>
        <v>0</v>
      </c>
      <c r="L156" s="11"/>
      <c r="M156" s="11"/>
      <c r="N156" s="396">
        <f>'Og s3a'!G867</f>
        <v>0</v>
      </c>
      <c r="O156" s="237">
        <f>'Og s3a'!H867</f>
        <v>0</v>
      </c>
      <c r="P156" s="398">
        <f>'Og s3a'!D867</f>
        <v>0</v>
      </c>
      <c r="Q156" s="11"/>
      <c r="R156" s="306"/>
      <c r="S156" s="306"/>
      <c r="T156" s="306"/>
      <c r="U156" s="11"/>
      <c r="V156" s="11"/>
      <c r="W156" s="11"/>
      <c r="X156" s="11"/>
      <c r="Y156" s="11"/>
      <c r="Z156" s="11"/>
      <c r="AA156" s="11"/>
      <c r="AB156" s="11"/>
    </row>
    <row r="157" spans="1:28" ht="14.25" customHeight="1">
      <c r="A157" s="1256" t="str">
        <f>A156</f>
        <v/>
      </c>
      <c r="B157" s="57"/>
      <c r="C157" s="2051"/>
      <c r="D157" s="2053"/>
      <c r="E157" s="2051"/>
      <c r="F157" s="234"/>
      <c r="G157" s="234">
        <f>'Pak8 s2'!G159</f>
        <v>0</v>
      </c>
      <c r="H157" s="234">
        <f>'Pak8 s2'!I159</f>
        <v>0</v>
      </c>
      <c r="I157" s="234">
        <f>'Pak8 s2'!K159</f>
        <v>0</v>
      </c>
      <c r="J157" s="234">
        <f>'Pak8 s2'!M159</f>
        <v>0</v>
      </c>
      <c r="K157" s="234">
        <f>'Pak8 s2'!O159</f>
        <v>0</v>
      </c>
      <c r="L157" s="11"/>
      <c r="M157" s="11"/>
      <c r="N157" s="397"/>
      <c r="O157" s="233"/>
      <c r="P157" s="399"/>
      <c r="Q157" s="11"/>
      <c r="R157" s="306"/>
      <c r="S157" s="306"/>
      <c r="T157" s="306"/>
      <c r="U157" s="11"/>
      <c r="V157" s="11"/>
      <c r="W157" s="11"/>
      <c r="X157" s="11"/>
      <c r="Y157" s="11"/>
      <c r="Z157" s="11"/>
      <c r="AA157" s="11"/>
      <c r="AB157" s="11"/>
    </row>
    <row r="158" spans="1:28" ht="24.75" customHeight="1">
      <c r="A158" s="1256" t="str">
        <f>IF(E158&gt;0,"Wypełnione","")</f>
        <v/>
      </c>
      <c r="B158" s="57"/>
      <c r="C158" s="2050">
        <f>'Og s3a'!C869</f>
        <v>0</v>
      </c>
      <c r="D158" s="2052">
        <f>'Og s3a'!E869</f>
        <v>0</v>
      </c>
      <c r="E158" s="2050">
        <f>'Og s3a'!F869</f>
        <v>0</v>
      </c>
      <c r="F158" s="395">
        <f>O158</f>
        <v>0</v>
      </c>
      <c r="G158" s="395">
        <f>P158</f>
        <v>0</v>
      </c>
      <c r="H158" s="236">
        <f>'Pak8 s2'!I160</f>
        <v>0</v>
      </c>
      <c r="I158" s="236">
        <f>'Pak8 s2'!K160</f>
        <v>0</v>
      </c>
      <c r="J158" s="236">
        <f>'Pak8 s2'!M160</f>
        <v>0</v>
      </c>
      <c r="K158" s="236">
        <f>'Pak8 s2'!O160</f>
        <v>0</v>
      </c>
      <c r="L158" s="11"/>
      <c r="M158" s="11"/>
      <c r="N158" s="396">
        <f>'Og s3a'!G869</f>
        <v>0</v>
      </c>
      <c r="O158" s="237">
        <f>'Og s3a'!H869</f>
        <v>0</v>
      </c>
      <c r="P158" s="398">
        <f>'Og s3a'!D869</f>
        <v>0</v>
      </c>
      <c r="Q158" s="11"/>
      <c r="R158" s="306"/>
      <c r="S158" s="306"/>
      <c r="T158" s="306"/>
      <c r="U158" s="11"/>
      <c r="V158" s="11"/>
      <c r="W158" s="11"/>
      <c r="X158" s="11"/>
      <c r="Y158" s="11"/>
      <c r="Z158" s="11"/>
      <c r="AA158" s="11"/>
      <c r="AB158" s="11"/>
    </row>
    <row r="159" spans="1:28" ht="14.25" customHeight="1">
      <c r="A159" s="1256" t="str">
        <f>A158</f>
        <v/>
      </c>
      <c r="B159" s="57"/>
      <c r="C159" s="2051"/>
      <c r="D159" s="2053"/>
      <c r="E159" s="2051"/>
      <c r="F159" s="234"/>
      <c r="G159" s="234">
        <f>'Pak8 s2'!G161</f>
        <v>0</v>
      </c>
      <c r="H159" s="234">
        <f>'Pak8 s2'!I161</f>
        <v>0</v>
      </c>
      <c r="I159" s="234">
        <f>'Pak8 s2'!K161</f>
        <v>0</v>
      </c>
      <c r="J159" s="234">
        <f>'Pak8 s2'!M161</f>
        <v>0</v>
      </c>
      <c r="K159" s="234">
        <f>'Pak8 s2'!O161</f>
        <v>0</v>
      </c>
      <c r="L159" s="11"/>
      <c r="M159" s="11"/>
      <c r="N159" s="397"/>
      <c r="O159" s="233"/>
      <c r="P159" s="399"/>
      <c r="Q159" s="11"/>
      <c r="R159" s="306"/>
      <c r="S159" s="306"/>
      <c r="T159" s="306"/>
      <c r="U159" s="11"/>
      <c r="V159" s="11"/>
      <c r="W159" s="11"/>
      <c r="X159" s="11"/>
      <c r="Y159" s="11"/>
      <c r="Z159" s="11"/>
      <c r="AA159" s="11"/>
      <c r="AB159" s="11"/>
    </row>
    <row r="160" spans="1:28" ht="24.75" customHeight="1">
      <c r="A160" s="1256" t="str">
        <f>IF(E160&gt;0,"Wypełnione","")</f>
        <v/>
      </c>
      <c r="B160" s="57"/>
      <c r="C160" s="2050">
        <f>'Og s3a'!C871</f>
        <v>0</v>
      </c>
      <c r="D160" s="2052">
        <f>'Og s3a'!E871</f>
        <v>0</v>
      </c>
      <c r="E160" s="2050">
        <f>'Og s3a'!F871</f>
        <v>0</v>
      </c>
      <c r="F160" s="395">
        <f>O160</f>
        <v>0</v>
      </c>
      <c r="G160" s="395">
        <f>P160</f>
        <v>0</v>
      </c>
      <c r="H160" s="236">
        <f>'Pak8 s2'!I162</f>
        <v>0</v>
      </c>
      <c r="I160" s="236">
        <f>'Pak8 s2'!K162</f>
        <v>0</v>
      </c>
      <c r="J160" s="236">
        <f>'Pak8 s2'!M162</f>
        <v>0</v>
      </c>
      <c r="K160" s="236">
        <f>'Pak8 s2'!O162</f>
        <v>0</v>
      </c>
      <c r="L160" s="11"/>
      <c r="M160" s="11"/>
      <c r="N160" s="396">
        <f>'Og s3a'!G871</f>
        <v>0</v>
      </c>
      <c r="O160" s="237">
        <f>'Og s3a'!H871</f>
        <v>0</v>
      </c>
      <c r="P160" s="398">
        <f>'Og s3a'!D871</f>
        <v>0</v>
      </c>
      <c r="Q160" s="11"/>
      <c r="R160" s="306"/>
      <c r="S160" s="306"/>
      <c r="T160" s="306"/>
      <c r="U160" s="11"/>
      <c r="V160" s="11"/>
      <c r="W160" s="11"/>
      <c r="X160" s="11"/>
      <c r="Y160" s="11"/>
      <c r="Z160" s="11"/>
      <c r="AA160" s="11"/>
      <c r="AB160" s="11"/>
    </row>
    <row r="161" spans="1:28" ht="14.25" customHeight="1">
      <c r="A161" s="1256" t="str">
        <f>A160</f>
        <v/>
      </c>
      <c r="B161" s="57"/>
      <c r="C161" s="2051"/>
      <c r="D161" s="2053"/>
      <c r="E161" s="2051"/>
      <c r="F161" s="234"/>
      <c r="G161" s="234">
        <f>'Pak8 s2'!G163</f>
        <v>0</v>
      </c>
      <c r="H161" s="234">
        <f>'Pak8 s2'!I163</f>
        <v>0</v>
      </c>
      <c r="I161" s="234">
        <f>'Pak8 s2'!K163</f>
        <v>0</v>
      </c>
      <c r="J161" s="234">
        <f>'Pak8 s2'!M163</f>
        <v>0</v>
      </c>
      <c r="K161" s="234">
        <f>'Pak8 s2'!O163</f>
        <v>0</v>
      </c>
      <c r="L161" s="11"/>
      <c r="M161" s="11"/>
      <c r="N161" s="397"/>
      <c r="O161" s="233"/>
      <c r="P161" s="399"/>
      <c r="Q161" s="11"/>
      <c r="R161" s="306"/>
      <c r="S161" s="306"/>
      <c r="T161" s="306"/>
      <c r="U161" s="11"/>
      <c r="V161" s="11"/>
      <c r="W161" s="11"/>
      <c r="X161" s="11"/>
      <c r="Y161" s="11"/>
      <c r="Z161" s="11"/>
      <c r="AA161" s="11"/>
      <c r="AB161" s="11"/>
    </row>
    <row r="162" spans="1:28" ht="24.75" customHeight="1">
      <c r="A162" s="1256" t="str">
        <f>IF(E162&gt;0,"Wypełnione","")</f>
        <v/>
      </c>
      <c r="B162" s="57"/>
      <c r="C162" s="2050">
        <f>'Og s3a'!C873</f>
        <v>0</v>
      </c>
      <c r="D162" s="2052">
        <f>'Og s3a'!E873</f>
        <v>0</v>
      </c>
      <c r="E162" s="2050">
        <f>'Og s3a'!F873</f>
        <v>0</v>
      </c>
      <c r="F162" s="395">
        <f>O162</f>
        <v>0</v>
      </c>
      <c r="G162" s="395">
        <f>P162</f>
        <v>0</v>
      </c>
      <c r="H162" s="236">
        <f>'Pak8 s2'!I164</f>
        <v>0</v>
      </c>
      <c r="I162" s="236">
        <f>'Pak8 s2'!K164</f>
        <v>0</v>
      </c>
      <c r="J162" s="236">
        <f>'Pak8 s2'!M164</f>
        <v>0</v>
      </c>
      <c r="K162" s="236">
        <f>'Pak8 s2'!O164</f>
        <v>0</v>
      </c>
      <c r="L162" s="11"/>
      <c r="M162" s="11"/>
      <c r="N162" s="396">
        <f>'Og s3a'!G873</f>
        <v>0</v>
      </c>
      <c r="O162" s="237">
        <f>'Og s3a'!H873</f>
        <v>0</v>
      </c>
      <c r="P162" s="398">
        <f>'Og s3a'!D873</f>
        <v>0</v>
      </c>
      <c r="Q162" s="11"/>
      <c r="R162" s="306"/>
      <c r="S162" s="306"/>
      <c r="T162" s="306"/>
      <c r="U162" s="11"/>
      <c r="V162" s="11"/>
      <c r="W162" s="11"/>
      <c r="X162" s="11"/>
      <c r="Y162" s="11"/>
      <c r="Z162" s="11"/>
      <c r="AA162" s="11"/>
      <c r="AB162" s="11"/>
    </row>
    <row r="163" spans="1:28" ht="14.25" customHeight="1">
      <c r="A163" s="1256" t="str">
        <f>A162</f>
        <v/>
      </c>
      <c r="B163" s="57"/>
      <c r="C163" s="2051"/>
      <c r="D163" s="2053"/>
      <c r="E163" s="2051"/>
      <c r="F163" s="234"/>
      <c r="G163" s="234">
        <f>'Pak8 s2'!G165</f>
        <v>0</v>
      </c>
      <c r="H163" s="234">
        <f>'Pak8 s2'!I165</f>
        <v>0</v>
      </c>
      <c r="I163" s="234">
        <f>'Pak8 s2'!K165</f>
        <v>0</v>
      </c>
      <c r="J163" s="234">
        <f>'Pak8 s2'!M165</f>
        <v>0</v>
      </c>
      <c r="K163" s="234">
        <f>'Pak8 s2'!O165</f>
        <v>0</v>
      </c>
      <c r="L163" s="11"/>
      <c r="M163" s="11"/>
      <c r="N163" s="397"/>
      <c r="O163" s="233"/>
      <c r="P163" s="399"/>
      <c r="Q163" s="11"/>
      <c r="R163" s="306"/>
      <c r="S163" s="306"/>
      <c r="T163" s="306"/>
      <c r="U163" s="11"/>
      <c r="V163" s="11"/>
      <c r="W163" s="11"/>
      <c r="X163" s="11"/>
      <c r="Y163" s="11"/>
      <c r="Z163" s="11"/>
      <c r="AA163" s="11"/>
      <c r="AB163" s="11"/>
    </row>
    <row r="164" spans="1:28" ht="24.75" customHeight="1">
      <c r="A164" s="1256" t="str">
        <f>IF(E164&gt;0,"Wypełnione","")</f>
        <v/>
      </c>
      <c r="B164" s="57"/>
      <c r="C164" s="2050">
        <f>'Og s3a'!C875</f>
        <v>0</v>
      </c>
      <c r="D164" s="2052">
        <f>'Og s3a'!E875</f>
        <v>0</v>
      </c>
      <c r="E164" s="2050">
        <f>'Og s3a'!F875</f>
        <v>0</v>
      </c>
      <c r="F164" s="395">
        <f>O164</f>
        <v>0</v>
      </c>
      <c r="G164" s="395">
        <f>P164</f>
        <v>0</v>
      </c>
      <c r="H164" s="236">
        <f>'Pak8 s2'!I166</f>
        <v>0</v>
      </c>
      <c r="I164" s="236">
        <f>'Pak8 s2'!K166</f>
        <v>0</v>
      </c>
      <c r="J164" s="236">
        <f>'Pak8 s2'!M166</f>
        <v>0</v>
      </c>
      <c r="K164" s="236">
        <f>'Pak8 s2'!O166</f>
        <v>0</v>
      </c>
      <c r="L164" s="11"/>
      <c r="M164" s="11"/>
      <c r="N164" s="396">
        <f>'Og s3a'!G875</f>
        <v>0</v>
      </c>
      <c r="O164" s="237">
        <f>'Og s3a'!H875</f>
        <v>0</v>
      </c>
      <c r="P164" s="398">
        <f>'Og s3a'!D875</f>
        <v>0</v>
      </c>
      <c r="Q164" s="11"/>
      <c r="R164" s="306"/>
      <c r="S164" s="306"/>
      <c r="T164" s="306"/>
      <c r="U164" s="11"/>
      <c r="V164" s="11"/>
      <c r="W164" s="11"/>
      <c r="X164" s="11"/>
      <c r="Y164" s="11"/>
      <c r="Z164" s="11"/>
      <c r="AA164" s="11"/>
      <c r="AB164" s="11"/>
    </row>
    <row r="165" spans="1:28" ht="14.25" customHeight="1">
      <c r="A165" s="1256" t="str">
        <f>A164</f>
        <v/>
      </c>
      <c r="B165" s="57"/>
      <c r="C165" s="2051"/>
      <c r="D165" s="2053"/>
      <c r="E165" s="2051"/>
      <c r="F165" s="234"/>
      <c r="G165" s="234">
        <f>'Pak8 s2'!G167</f>
        <v>0</v>
      </c>
      <c r="H165" s="234">
        <f>'Pak8 s2'!I167</f>
        <v>0</v>
      </c>
      <c r="I165" s="234">
        <f>'Pak8 s2'!K167</f>
        <v>0</v>
      </c>
      <c r="J165" s="234">
        <f>'Pak8 s2'!M167</f>
        <v>0</v>
      </c>
      <c r="K165" s="234">
        <f>'Pak8 s2'!O167</f>
        <v>0</v>
      </c>
      <c r="L165" s="11"/>
      <c r="M165" s="11"/>
      <c r="N165" s="397"/>
      <c r="O165" s="233"/>
      <c r="P165" s="399"/>
      <c r="Q165" s="11"/>
      <c r="R165" s="306"/>
      <c r="S165" s="306"/>
      <c r="T165" s="306"/>
      <c r="U165" s="11"/>
      <c r="V165" s="11"/>
      <c r="W165" s="11"/>
      <c r="X165" s="11"/>
      <c r="Y165" s="11"/>
      <c r="Z165" s="11"/>
      <c r="AA165" s="11"/>
      <c r="AB165" s="11"/>
    </row>
    <row r="166" spans="1:28" ht="24.75" customHeight="1">
      <c r="A166" s="1256" t="str">
        <f>IF(E166&gt;0,"Wypełnione","")</f>
        <v/>
      </c>
      <c r="B166" s="57"/>
      <c r="C166" s="2050">
        <f>'Og s3a'!C877</f>
        <v>0</v>
      </c>
      <c r="D166" s="2052">
        <f>'Og s3a'!E877</f>
        <v>0</v>
      </c>
      <c r="E166" s="2050">
        <f>'Og s3a'!F877</f>
        <v>0</v>
      </c>
      <c r="F166" s="395">
        <f>O166</f>
        <v>0</v>
      </c>
      <c r="G166" s="395">
        <f>P166</f>
        <v>0</v>
      </c>
      <c r="H166" s="236">
        <f>'Pak8 s2'!I168</f>
        <v>0</v>
      </c>
      <c r="I166" s="236">
        <f>'Pak8 s2'!K168</f>
        <v>0</v>
      </c>
      <c r="J166" s="236">
        <f>'Pak8 s2'!M168</f>
        <v>0</v>
      </c>
      <c r="K166" s="236">
        <f>'Pak8 s2'!O168</f>
        <v>0</v>
      </c>
      <c r="L166" s="11"/>
      <c r="M166" s="11"/>
      <c r="N166" s="396">
        <f>'Og s3a'!G877</f>
        <v>0</v>
      </c>
      <c r="O166" s="237">
        <f>'Og s3a'!H877</f>
        <v>0</v>
      </c>
      <c r="P166" s="398">
        <f>'Og s3a'!D877</f>
        <v>0</v>
      </c>
      <c r="Q166" s="11"/>
      <c r="R166" s="306"/>
      <c r="S166" s="306"/>
      <c r="T166" s="306"/>
      <c r="U166" s="11"/>
      <c r="V166" s="11"/>
      <c r="W166" s="11"/>
      <c r="X166" s="11"/>
      <c r="Y166" s="11"/>
      <c r="Z166" s="11"/>
      <c r="AA166" s="11"/>
      <c r="AB166" s="11"/>
    </row>
    <row r="167" spans="1:28" ht="14.25" customHeight="1">
      <c r="A167" s="1256" t="str">
        <f>A166</f>
        <v/>
      </c>
      <c r="B167" s="57"/>
      <c r="C167" s="2051"/>
      <c r="D167" s="2053"/>
      <c r="E167" s="2051"/>
      <c r="F167" s="234"/>
      <c r="G167" s="234">
        <f>'Pak8 s2'!G169</f>
        <v>0</v>
      </c>
      <c r="H167" s="234">
        <f>'Pak8 s2'!I169</f>
        <v>0</v>
      </c>
      <c r="I167" s="234">
        <f>'Pak8 s2'!K169</f>
        <v>0</v>
      </c>
      <c r="J167" s="234">
        <f>'Pak8 s2'!M169</f>
        <v>0</v>
      </c>
      <c r="K167" s="234">
        <f>'Pak8 s2'!O169</f>
        <v>0</v>
      </c>
      <c r="L167" s="11"/>
      <c r="M167" s="11"/>
      <c r="N167" s="397"/>
      <c r="O167" s="233"/>
      <c r="P167" s="399"/>
      <c r="Q167" s="11"/>
      <c r="R167" s="306"/>
      <c r="S167" s="306"/>
      <c r="T167" s="306"/>
      <c r="U167" s="11"/>
      <c r="V167" s="11"/>
      <c r="W167" s="11"/>
      <c r="X167" s="11"/>
      <c r="Y167" s="11"/>
      <c r="Z167" s="11"/>
      <c r="AA167" s="11"/>
      <c r="AB167" s="11"/>
    </row>
    <row r="168" spans="1:28" ht="24.75" customHeight="1">
      <c r="A168" s="1256" t="str">
        <f>IF(E168&gt;0,"Wypełnione","")</f>
        <v/>
      </c>
      <c r="B168" s="57"/>
      <c r="C168" s="2050">
        <f>'Og s3a'!C879</f>
        <v>0</v>
      </c>
      <c r="D168" s="2052">
        <f>'Og s3a'!E879</f>
        <v>0</v>
      </c>
      <c r="E168" s="2050">
        <f>'Og s3a'!F879</f>
        <v>0</v>
      </c>
      <c r="F168" s="395">
        <f>O168</f>
        <v>0</v>
      </c>
      <c r="G168" s="395">
        <f>P168</f>
        <v>0</v>
      </c>
      <c r="H168" s="236">
        <f>'Pak8 s2'!I170</f>
        <v>0</v>
      </c>
      <c r="I168" s="236">
        <f>'Pak8 s2'!K170</f>
        <v>0</v>
      </c>
      <c r="J168" s="236">
        <f>'Pak8 s2'!M170</f>
        <v>0</v>
      </c>
      <c r="K168" s="236">
        <f>'Pak8 s2'!O170</f>
        <v>0</v>
      </c>
      <c r="L168" s="11"/>
      <c r="M168" s="11"/>
      <c r="N168" s="396">
        <f>'Og s3a'!G879</f>
        <v>0</v>
      </c>
      <c r="O168" s="237">
        <f>'Og s3a'!H879</f>
        <v>0</v>
      </c>
      <c r="P168" s="398">
        <f>'Og s3a'!D879</f>
        <v>0</v>
      </c>
      <c r="Q168" s="11"/>
      <c r="R168" s="306"/>
      <c r="S168" s="306"/>
      <c r="T168" s="306"/>
      <c r="U168" s="11"/>
      <c r="V168" s="11"/>
      <c r="W168" s="11"/>
      <c r="X168" s="11"/>
      <c r="Y168" s="11"/>
      <c r="Z168" s="11"/>
      <c r="AA168" s="11"/>
      <c r="AB168" s="11"/>
    </row>
    <row r="169" spans="1:28" ht="14.25" customHeight="1">
      <c r="A169" s="1256" t="str">
        <f>A168</f>
        <v/>
      </c>
      <c r="B169" s="57"/>
      <c r="C169" s="2051"/>
      <c r="D169" s="2053"/>
      <c r="E169" s="2051"/>
      <c r="F169" s="234"/>
      <c r="G169" s="234">
        <f>'Pak8 s2'!G171</f>
        <v>0</v>
      </c>
      <c r="H169" s="234">
        <f>'Pak8 s2'!I171</f>
        <v>0</v>
      </c>
      <c r="I169" s="234">
        <f>'Pak8 s2'!K171</f>
        <v>0</v>
      </c>
      <c r="J169" s="234">
        <f>'Pak8 s2'!M171</f>
        <v>0</v>
      </c>
      <c r="K169" s="234">
        <f>'Pak8 s2'!O171</f>
        <v>0</v>
      </c>
      <c r="L169" s="11"/>
      <c r="M169" s="11"/>
      <c r="N169" s="397"/>
      <c r="O169" s="233"/>
      <c r="P169" s="399"/>
      <c r="Q169" s="11"/>
      <c r="R169" s="306"/>
      <c r="S169" s="306"/>
      <c r="T169" s="306"/>
      <c r="U169" s="11"/>
      <c r="V169" s="11"/>
      <c r="W169" s="11"/>
      <c r="X169" s="11"/>
      <c r="Y169" s="11"/>
      <c r="Z169" s="11"/>
      <c r="AA169" s="11"/>
      <c r="AB169" s="11"/>
    </row>
    <row r="170" spans="1:28" ht="24.75" customHeight="1">
      <c r="A170" s="1256" t="str">
        <f>IF(E170&gt;0,"Wypełnione","")</f>
        <v/>
      </c>
      <c r="B170" s="57"/>
      <c r="C170" s="2050">
        <f>'Og s3a'!C881</f>
        <v>0</v>
      </c>
      <c r="D170" s="2052">
        <f>'Og s3a'!E881</f>
        <v>0</v>
      </c>
      <c r="E170" s="2050">
        <f>'Og s3a'!F881</f>
        <v>0</v>
      </c>
      <c r="F170" s="395">
        <f>O170</f>
        <v>0</v>
      </c>
      <c r="G170" s="395">
        <f>P170</f>
        <v>0</v>
      </c>
      <c r="H170" s="236">
        <f>'Pak8 s2'!I172</f>
        <v>0</v>
      </c>
      <c r="I170" s="236">
        <f>'Pak8 s2'!K172</f>
        <v>0</v>
      </c>
      <c r="J170" s="236">
        <f>'Pak8 s2'!M172</f>
        <v>0</v>
      </c>
      <c r="K170" s="236">
        <f>'Pak8 s2'!O172</f>
        <v>0</v>
      </c>
      <c r="L170" s="11"/>
      <c r="M170" s="11"/>
      <c r="N170" s="396">
        <f>'Og s3a'!G881</f>
        <v>0</v>
      </c>
      <c r="O170" s="237">
        <f>'Og s3a'!H881</f>
        <v>0</v>
      </c>
      <c r="P170" s="398">
        <f>'Og s3a'!D881</f>
        <v>0</v>
      </c>
      <c r="Q170" s="11"/>
      <c r="R170" s="306"/>
      <c r="S170" s="306"/>
      <c r="T170" s="306"/>
      <c r="U170" s="11"/>
      <c r="V170" s="11"/>
      <c r="W170" s="11"/>
      <c r="X170" s="11"/>
      <c r="Y170" s="11"/>
      <c r="Z170" s="11"/>
      <c r="AA170" s="11"/>
      <c r="AB170" s="11"/>
    </row>
    <row r="171" spans="1:28" ht="14.25" customHeight="1">
      <c r="A171" s="1256" t="str">
        <f>A170</f>
        <v/>
      </c>
      <c r="B171" s="57"/>
      <c r="C171" s="2051"/>
      <c r="D171" s="2053"/>
      <c r="E171" s="2051"/>
      <c r="F171" s="234"/>
      <c r="G171" s="234">
        <f>'Pak8 s2'!G173</f>
        <v>0</v>
      </c>
      <c r="H171" s="234">
        <f>'Pak8 s2'!I173</f>
        <v>0</v>
      </c>
      <c r="I171" s="234">
        <f>'Pak8 s2'!K173</f>
        <v>0</v>
      </c>
      <c r="J171" s="234">
        <f>'Pak8 s2'!M173</f>
        <v>0</v>
      </c>
      <c r="K171" s="234">
        <f>'Pak8 s2'!O173</f>
        <v>0</v>
      </c>
      <c r="L171" s="11"/>
      <c r="M171" s="11"/>
      <c r="N171" s="397"/>
      <c r="O171" s="233"/>
      <c r="P171" s="399"/>
      <c r="Q171" s="11"/>
      <c r="R171" s="306"/>
      <c r="S171" s="306"/>
      <c r="T171" s="306"/>
      <c r="U171" s="11"/>
      <c r="V171" s="11"/>
      <c r="W171" s="11"/>
      <c r="X171" s="11"/>
      <c r="Y171" s="11"/>
      <c r="Z171" s="11"/>
      <c r="AA171" s="11"/>
      <c r="AB171" s="11"/>
    </row>
    <row r="172" spans="1:28" ht="24.75" customHeight="1">
      <c r="A172" s="1256" t="str">
        <f>IF(E172&gt;0,"Wypełnione","")</f>
        <v/>
      </c>
      <c r="B172" s="57"/>
      <c r="C172" s="2050">
        <f>'Og s3a'!C883</f>
        <v>0</v>
      </c>
      <c r="D172" s="2052">
        <f>'Og s3a'!E883</f>
        <v>0</v>
      </c>
      <c r="E172" s="2050">
        <f>'Og s3a'!F883</f>
        <v>0</v>
      </c>
      <c r="F172" s="395">
        <f>O172</f>
        <v>0</v>
      </c>
      <c r="G172" s="395">
        <f>P172</f>
        <v>0</v>
      </c>
      <c r="H172" s="236">
        <f>'Pak8 s2'!I174</f>
        <v>0</v>
      </c>
      <c r="I172" s="236">
        <f>'Pak8 s2'!K174</f>
        <v>0</v>
      </c>
      <c r="J172" s="236">
        <f>'Pak8 s2'!M174</f>
        <v>0</v>
      </c>
      <c r="K172" s="236">
        <f>'Pak8 s2'!O174</f>
        <v>0</v>
      </c>
      <c r="L172" s="11"/>
      <c r="M172" s="11"/>
      <c r="N172" s="396">
        <f>'Og s3a'!G883</f>
        <v>0</v>
      </c>
      <c r="O172" s="237">
        <f>'Og s3a'!H883</f>
        <v>0</v>
      </c>
      <c r="P172" s="398">
        <f>'Og s3a'!D883</f>
        <v>0</v>
      </c>
      <c r="Q172" s="11"/>
      <c r="R172" s="306"/>
      <c r="S172" s="306"/>
      <c r="T172" s="306"/>
      <c r="U172" s="11"/>
      <c r="V172" s="11"/>
      <c r="W172" s="11"/>
      <c r="X172" s="11"/>
      <c r="Y172" s="11"/>
      <c r="Z172" s="11"/>
      <c r="AA172" s="11"/>
      <c r="AB172" s="11"/>
    </row>
    <row r="173" spans="1:28" ht="14.25" customHeight="1">
      <c r="A173" s="1256" t="str">
        <f>A172</f>
        <v/>
      </c>
      <c r="B173" s="57"/>
      <c r="C173" s="2051"/>
      <c r="D173" s="2053"/>
      <c r="E173" s="2051"/>
      <c r="F173" s="234"/>
      <c r="G173" s="234">
        <f>'Pak8 s2'!G175</f>
        <v>0</v>
      </c>
      <c r="H173" s="234">
        <f>'Pak8 s2'!I175</f>
        <v>0</v>
      </c>
      <c r="I173" s="234">
        <f>'Pak8 s2'!K175</f>
        <v>0</v>
      </c>
      <c r="J173" s="234">
        <f>'Pak8 s2'!M175</f>
        <v>0</v>
      </c>
      <c r="K173" s="234">
        <f>'Pak8 s2'!O175</f>
        <v>0</v>
      </c>
      <c r="L173" s="11"/>
      <c r="M173" s="11"/>
      <c r="N173" s="397"/>
      <c r="O173" s="233"/>
      <c r="P173" s="399"/>
      <c r="Q173" s="11"/>
      <c r="R173" s="306"/>
      <c r="S173" s="306"/>
      <c r="T173" s="306"/>
      <c r="U173" s="11"/>
      <c r="V173" s="11"/>
      <c r="W173" s="11"/>
      <c r="X173" s="11"/>
      <c r="Y173" s="11"/>
      <c r="Z173" s="11"/>
      <c r="AA173" s="11"/>
      <c r="AB173" s="11"/>
    </row>
    <row r="174" spans="1:28" ht="24.75" customHeight="1">
      <c r="A174" s="1256" t="str">
        <f>IF(E174&gt;0,"Wypełnione","")</f>
        <v/>
      </c>
      <c r="B174" s="57"/>
      <c r="C174" s="2050">
        <f>'Og s3a'!C885</f>
        <v>0</v>
      </c>
      <c r="D174" s="2052">
        <f>'Og s3a'!E885</f>
        <v>0</v>
      </c>
      <c r="E174" s="2050">
        <f>'Og s3a'!F885</f>
        <v>0</v>
      </c>
      <c r="F174" s="395">
        <f>O174</f>
        <v>0</v>
      </c>
      <c r="G174" s="395">
        <f>P174</f>
        <v>0</v>
      </c>
      <c r="H174" s="236">
        <f>'Pak8 s2'!I176</f>
        <v>0</v>
      </c>
      <c r="I174" s="236">
        <f>'Pak8 s2'!K176</f>
        <v>0</v>
      </c>
      <c r="J174" s="236">
        <f>'Pak8 s2'!M176</f>
        <v>0</v>
      </c>
      <c r="K174" s="236">
        <f>'Pak8 s2'!O176</f>
        <v>0</v>
      </c>
      <c r="L174" s="11"/>
      <c r="M174" s="11"/>
      <c r="N174" s="396">
        <f>'Og s3a'!G885</f>
        <v>0</v>
      </c>
      <c r="O174" s="237">
        <f>'Og s3a'!H885</f>
        <v>0</v>
      </c>
      <c r="P174" s="398">
        <f>'Og s3a'!D885</f>
        <v>0</v>
      </c>
      <c r="Q174" s="11"/>
      <c r="R174" s="306"/>
      <c r="S174" s="306"/>
      <c r="T174" s="306"/>
      <c r="U174" s="11"/>
      <c r="V174" s="11"/>
      <c r="W174" s="11"/>
      <c r="X174" s="11"/>
      <c r="Y174" s="11"/>
      <c r="Z174" s="11"/>
      <c r="AA174" s="11"/>
      <c r="AB174" s="11"/>
    </row>
    <row r="175" spans="1:28" ht="14.25" customHeight="1">
      <c r="A175" s="1256" t="str">
        <f>A174</f>
        <v/>
      </c>
      <c r="B175" s="57"/>
      <c r="C175" s="2051"/>
      <c r="D175" s="2053"/>
      <c r="E175" s="2051"/>
      <c r="F175" s="234"/>
      <c r="G175" s="234">
        <f>'Pak8 s2'!G177</f>
        <v>0</v>
      </c>
      <c r="H175" s="234">
        <f>'Pak8 s2'!I177</f>
        <v>0</v>
      </c>
      <c r="I175" s="234">
        <f>'Pak8 s2'!K177</f>
        <v>0</v>
      </c>
      <c r="J175" s="234">
        <f>'Pak8 s2'!M177</f>
        <v>0</v>
      </c>
      <c r="K175" s="234">
        <f>'Pak8 s2'!O177</f>
        <v>0</v>
      </c>
      <c r="L175" s="11"/>
      <c r="M175" s="11"/>
      <c r="N175" s="397"/>
      <c r="O175" s="233"/>
      <c r="P175" s="399"/>
      <c r="Q175" s="11"/>
      <c r="R175" s="306"/>
      <c r="S175" s="306"/>
      <c r="T175" s="306"/>
      <c r="U175" s="11"/>
      <c r="V175" s="11"/>
      <c r="W175" s="11"/>
      <c r="X175" s="11"/>
      <c r="Y175" s="11"/>
      <c r="Z175" s="11"/>
      <c r="AA175" s="11"/>
      <c r="AB175" s="11"/>
    </row>
    <row r="176" spans="1:28" ht="24.75" customHeight="1">
      <c r="A176" s="1256" t="str">
        <f>IF(E176&gt;0,"Wypełnione","")</f>
        <v/>
      </c>
      <c r="B176" s="57"/>
      <c r="C176" s="2050">
        <f>'Og s3a'!C887</f>
        <v>0</v>
      </c>
      <c r="D176" s="2052">
        <f>'Og s3a'!E887</f>
        <v>0</v>
      </c>
      <c r="E176" s="2050">
        <f>'Og s3a'!F887</f>
        <v>0</v>
      </c>
      <c r="F176" s="395">
        <f>O176</f>
        <v>0</v>
      </c>
      <c r="G176" s="395">
        <f>P176</f>
        <v>0</v>
      </c>
      <c r="H176" s="236">
        <f>'Pak8 s2'!I178</f>
        <v>0</v>
      </c>
      <c r="I176" s="236">
        <f>'Pak8 s2'!K178</f>
        <v>0</v>
      </c>
      <c r="J176" s="236">
        <f>'Pak8 s2'!M178</f>
        <v>0</v>
      </c>
      <c r="K176" s="236">
        <f>'Pak8 s2'!O178</f>
        <v>0</v>
      </c>
      <c r="L176" s="11"/>
      <c r="M176" s="11"/>
      <c r="N176" s="396">
        <f>'Og s3a'!G887</f>
        <v>0</v>
      </c>
      <c r="O176" s="237">
        <f>'Og s3a'!H887</f>
        <v>0</v>
      </c>
      <c r="P176" s="398">
        <f>'Og s3a'!D887</f>
        <v>0</v>
      </c>
      <c r="Q176" s="11"/>
      <c r="R176" s="306"/>
      <c r="S176" s="306"/>
      <c r="T176" s="306"/>
      <c r="U176" s="11"/>
      <c r="V176" s="11"/>
      <c r="W176" s="11"/>
      <c r="X176" s="11"/>
      <c r="Y176" s="11"/>
      <c r="Z176" s="11"/>
      <c r="AA176" s="11"/>
      <c r="AB176" s="11"/>
    </row>
    <row r="177" spans="1:28" ht="14.25" customHeight="1">
      <c r="A177" s="1256" t="str">
        <f>A176</f>
        <v/>
      </c>
      <c r="B177" s="57"/>
      <c r="C177" s="2051"/>
      <c r="D177" s="2053"/>
      <c r="E177" s="2051"/>
      <c r="F177" s="234"/>
      <c r="G177" s="234">
        <f>'Pak8 s2'!G179</f>
        <v>0</v>
      </c>
      <c r="H177" s="234">
        <f>'Pak8 s2'!I179</f>
        <v>0</v>
      </c>
      <c r="I177" s="234">
        <f>'Pak8 s2'!K179</f>
        <v>0</v>
      </c>
      <c r="J177" s="234">
        <f>'Pak8 s2'!M179</f>
        <v>0</v>
      </c>
      <c r="K177" s="234">
        <f>'Pak8 s2'!O179</f>
        <v>0</v>
      </c>
      <c r="L177" s="11"/>
      <c r="M177" s="11"/>
      <c r="N177" s="397"/>
      <c r="O177" s="233"/>
      <c r="P177" s="399"/>
      <c r="Q177" s="11"/>
      <c r="R177" s="306"/>
      <c r="S177" s="306"/>
      <c r="T177" s="306"/>
      <c r="U177" s="11"/>
      <c r="V177" s="11"/>
      <c r="W177" s="11"/>
      <c r="X177" s="11"/>
      <c r="Y177" s="11"/>
      <c r="Z177" s="11"/>
      <c r="AA177" s="11"/>
      <c r="AB177" s="11"/>
    </row>
    <row r="178" spans="1:28" ht="24.75" customHeight="1">
      <c r="A178" s="1256" t="str">
        <f>IF(E178&gt;0,"Wypełnione","")</f>
        <v/>
      </c>
      <c r="B178" s="57"/>
      <c r="C178" s="2050">
        <f>'Og s3a'!C889</f>
        <v>0</v>
      </c>
      <c r="D178" s="2052">
        <f>'Og s3a'!E889</f>
        <v>0</v>
      </c>
      <c r="E178" s="2050">
        <f>'Og s3a'!F889</f>
        <v>0</v>
      </c>
      <c r="F178" s="395">
        <f>O178</f>
        <v>0</v>
      </c>
      <c r="G178" s="395">
        <f>P178</f>
        <v>0</v>
      </c>
      <c r="H178" s="236">
        <f>'Pak8 s2'!I180</f>
        <v>0</v>
      </c>
      <c r="I178" s="236">
        <f>'Pak8 s2'!K180</f>
        <v>0</v>
      </c>
      <c r="J178" s="236">
        <f>'Pak8 s2'!M180</f>
        <v>0</v>
      </c>
      <c r="K178" s="236">
        <f>'Pak8 s2'!O180</f>
        <v>0</v>
      </c>
      <c r="L178" s="11"/>
      <c r="M178" s="11"/>
      <c r="N178" s="396">
        <f>'Og s3a'!G889</f>
        <v>0</v>
      </c>
      <c r="O178" s="237">
        <f>'Og s3a'!H889</f>
        <v>0</v>
      </c>
      <c r="P178" s="398">
        <f>'Og s3a'!D889</f>
        <v>0</v>
      </c>
      <c r="Q178" s="11"/>
      <c r="R178" s="306"/>
      <c r="S178" s="306"/>
      <c r="T178" s="306"/>
      <c r="U178" s="11"/>
      <c r="V178" s="11"/>
      <c r="W178" s="11"/>
      <c r="X178" s="11"/>
      <c r="Y178" s="11"/>
      <c r="Z178" s="11"/>
      <c r="AA178" s="11"/>
      <c r="AB178" s="11"/>
    </row>
    <row r="179" spans="1:28" ht="14.25" customHeight="1">
      <c r="A179" s="1256" t="str">
        <f>A178</f>
        <v/>
      </c>
      <c r="B179" s="57"/>
      <c r="C179" s="2051"/>
      <c r="D179" s="2053"/>
      <c r="E179" s="2051"/>
      <c r="F179" s="234"/>
      <c r="G179" s="234">
        <f>'Pak8 s2'!G181</f>
        <v>0</v>
      </c>
      <c r="H179" s="234">
        <f>'Pak8 s2'!I181</f>
        <v>0</v>
      </c>
      <c r="I179" s="234">
        <f>'Pak8 s2'!K181</f>
        <v>0</v>
      </c>
      <c r="J179" s="234">
        <f>'Pak8 s2'!M181</f>
        <v>0</v>
      </c>
      <c r="K179" s="234">
        <f>'Pak8 s2'!O181</f>
        <v>0</v>
      </c>
      <c r="L179" s="11"/>
      <c r="M179" s="11"/>
      <c r="N179" s="397"/>
      <c r="O179" s="233"/>
      <c r="P179" s="399"/>
      <c r="Q179" s="11"/>
      <c r="R179" s="306"/>
      <c r="S179" s="306"/>
      <c r="T179" s="306"/>
      <c r="U179" s="11"/>
      <c r="V179" s="11"/>
      <c r="W179" s="11"/>
      <c r="X179" s="11"/>
      <c r="Y179" s="11"/>
      <c r="Z179" s="11"/>
      <c r="AA179" s="11"/>
      <c r="AB179" s="11"/>
    </row>
    <row r="180" spans="1:28" ht="24.75" customHeight="1">
      <c r="A180" s="1256" t="str">
        <f>IF(E180&gt;0,"Wypełnione","")</f>
        <v/>
      </c>
      <c r="B180" s="57"/>
      <c r="C180" s="2050">
        <f>'Og s3a'!C891</f>
        <v>0</v>
      </c>
      <c r="D180" s="2052">
        <f>'Og s3a'!E891</f>
        <v>0</v>
      </c>
      <c r="E180" s="2050">
        <f>'Og s3a'!F891</f>
        <v>0</v>
      </c>
      <c r="F180" s="395">
        <f>O180</f>
        <v>0</v>
      </c>
      <c r="G180" s="395">
        <f>P180</f>
        <v>0</v>
      </c>
      <c r="H180" s="236">
        <f>'Pak8 s2'!I182</f>
        <v>0</v>
      </c>
      <c r="I180" s="236">
        <f>'Pak8 s2'!K182</f>
        <v>0</v>
      </c>
      <c r="J180" s="236">
        <f>'Pak8 s2'!M182</f>
        <v>0</v>
      </c>
      <c r="K180" s="236">
        <f>'Pak8 s2'!O182</f>
        <v>0</v>
      </c>
      <c r="L180" s="11"/>
      <c r="M180" s="11"/>
      <c r="N180" s="396">
        <f>'Og s3a'!G891</f>
        <v>0</v>
      </c>
      <c r="O180" s="237">
        <f>'Og s3a'!H891</f>
        <v>0</v>
      </c>
      <c r="P180" s="398">
        <f>'Og s3a'!D891</f>
        <v>0</v>
      </c>
      <c r="Q180" s="11"/>
      <c r="R180" s="306"/>
      <c r="S180" s="306"/>
      <c r="T180" s="306"/>
      <c r="U180" s="11"/>
      <c r="V180" s="11"/>
      <c r="W180" s="11"/>
      <c r="X180" s="11"/>
      <c r="Y180" s="11"/>
      <c r="Z180" s="11"/>
      <c r="AA180" s="11"/>
      <c r="AB180" s="11"/>
    </row>
    <row r="181" spans="1:28" ht="14.25" customHeight="1">
      <c r="A181" s="1256" t="str">
        <f>A180</f>
        <v/>
      </c>
      <c r="B181" s="57"/>
      <c r="C181" s="2051"/>
      <c r="D181" s="2053"/>
      <c r="E181" s="2051"/>
      <c r="F181" s="234"/>
      <c r="G181" s="234">
        <f>'Pak8 s2'!G183</f>
        <v>0</v>
      </c>
      <c r="H181" s="234">
        <f>'Pak8 s2'!I183</f>
        <v>0</v>
      </c>
      <c r="I181" s="234">
        <f>'Pak8 s2'!K183</f>
        <v>0</v>
      </c>
      <c r="J181" s="234">
        <f>'Pak8 s2'!M183</f>
        <v>0</v>
      </c>
      <c r="K181" s="234">
        <f>'Pak8 s2'!O183</f>
        <v>0</v>
      </c>
      <c r="L181" s="11"/>
      <c r="M181" s="11"/>
      <c r="N181" s="397"/>
      <c r="O181" s="233"/>
      <c r="P181" s="399"/>
      <c r="Q181" s="11"/>
      <c r="R181" s="306"/>
      <c r="S181" s="306"/>
      <c r="T181" s="306"/>
      <c r="U181" s="11"/>
      <c r="V181" s="11"/>
      <c r="W181" s="11"/>
      <c r="X181" s="11"/>
      <c r="Y181" s="11"/>
      <c r="Z181" s="11"/>
      <c r="AA181" s="11"/>
      <c r="AB181" s="11"/>
    </row>
    <row r="182" spans="1:28" ht="24.75" customHeight="1">
      <c r="A182" s="1256" t="str">
        <f>IF(E182&gt;0,"Wypełnione","")</f>
        <v/>
      </c>
      <c r="B182" s="57"/>
      <c r="C182" s="2050">
        <f>'Og s3a'!C893</f>
        <v>0</v>
      </c>
      <c r="D182" s="2052">
        <f>'Og s3a'!E893</f>
        <v>0</v>
      </c>
      <c r="E182" s="2050">
        <f>'Og s3a'!F893</f>
        <v>0</v>
      </c>
      <c r="F182" s="395">
        <f>O182</f>
        <v>0</v>
      </c>
      <c r="G182" s="395">
        <f>P182</f>
        <v>0</v>
      </c>
      <c r="H182" s="236">
        <f>'Pak8 s2'!I184</f>
        <v>0</v>
      </c>
      <c r="I182" s="236">
        <f>'Pak8 s2'!K184</f>
        <v>0</v>
      </c>
      <c r="J182" s="236">
        <f>'Pak8 s2'!M184</f>
        <v>0</v>
      </c>
      <c r="K182" s="236">
        <f>'Pak8 s2'!O184</f>
        <v>0</v>
      </c>
      <c r="L182" s="11"/>
      <c r="M182" s="11"/>
      <c r="N182" s="396">
        <f>'Og s3a'!G893</f>
        <v>0</v>
      </c>
      <c r="O182" s="237">
        <f>'Og s3a'!H893</f>
        <v>0</v>
      </c>
      <c r="P182" s="398">
        <f>'Og s3a'!D893</f>
        <v>0</v>
      </c>
      <c r="Q182" s="11"/>
      <c r="R182" s="306"/>
      <c r="S182" s="306"/>
      <c r="T182" s="306"/>
      <c r="U182" s="11"/>
      <c r="V182" s="11"/>
      <c r="W182" s="11"/>
      <c r="X182" s="11"/>
      <c r="Y182" s="11"/>
      <c r="Z182" s="11"/>
      <c r="AA182" s="11"/>
      <c r="AB182" s="11"/>
    </row>
    <row r="183" spans="1:28" ht="14.25" customHeight="1">
      <c r="A183" s="1256" t="str">
        <f>A182</f>
        <v/>
      </c>
      <c r="B183" s="57"/>
      <c r="C183" s="2051"/>
      <c r="D183" s="2053"/>
      <c r="E183" s="2051"/>
      <c r="F183" s="234"/>
      <c r="G183" s="234">
        <f>'Pak8 s2'!G185</f>
        <v>0</v>
      </c>
      <c r="H183" s="234">
        <f>'Pak8 s2'!I185</f>
        <v>0</v>
      </c>
      <c r="I183" s="234">
        <f>'Pak8 s2'!K185</f>
        <v>0</v>
      </c>
      <c r="J183" s="234">
        <f>'Pak8 s2'!M185</f>
        <v>0</v>
      </c>
      <c r="K183" s="234">
        <f>'Pak8 s2'!O185</f>
        <v>0</v>
      </c>
      <c r="L183" s="11"/>
      <c r="M183" s="11"/>
      <c r="N183" s="397"/>
      <c r="O183" s="233"/>
      <c r="P183" s="399"/>
      <c r="Q183" s="11"/>
      <c r="R183" s="306"/>
      <c r="S183" s="306"/>
      <c r="T183" s="306"/>
      <c r="U183" s="11"/>
      <c r="V183" s="11"/>
      <c r="W183" s="11"/>
      <c r="X183" s="11"/>
      <c r="Y183" s="11"/>
      <c r="Z183" s="11"/>
      <c r="AA183" s="11"/>
      <c r="AB183" s="11"/>
    </row>
    <row r="184" spans="1:28" ht="24.75" customHeight="1">
      <c r="A184" s="1256" t="str">
        <f>IF(E184&gt;0,"Wypełnione","")</f>
        <v/>
      </c>
      <c r="B184" s="57"/>
      <c r="C184" s="2050">
        <f>'Og s3a'!C895</f>
        <v>0</v>
      </c>
      <c r="D184" s="2052">
        <f>'Og s3a'!E895</f>
        <v>0</v>
      </c>
      <c r="E184" s="2050">
        <f>'Og s3a'!F895</f>
        <v>0</v>
      </c>
      <c r="F184" s="395">
        <f>O184</f>
        <v>0</v>
      </c>
      <c r="G184" s="395">
        <f>P184</f>
        <v>0</v>
      </c>
      <c r="H184" s="236">
        <f>'Pak8 s2'!I186</f>
        <v>0</v>
      </c>
      <c r="I184" s="236">
        <f>'Pak8 s2'!K186</f>
        <v>0</v>
      </c>
      <c r="J184" s="236">
        <f>'Pak8 s2'!M186</f>
        <v>0</v>
      </c>
      <c r="K184" s="236">
        <f>'Pak8 s2'!O186</f>
        <v>0</v>
      </c>
      <c r="L184" s="11"/>
      <c r="M184" s="11"/>
      <c r="N184" s="396">
        <f>'Og s3a'!G895</f>
        <v>0</v>
      </c>
      <c r="O184" s="237">
        <f>'Og s3a'!H895</f>
        <v>0</v>
      </c>
      <c r="P184" s="398">
        <f>'Og s3a'!D895</f>
        <v>0</v>
      </c>
      <c r="Q184" s="11"/>
      <c r="R184" s="306"/>
      <c r="S184" s="306"/>
      <c r="T184" s="306"/>
      <c r="U184" s="11"/>
      <c r="V184" s="11"/>
      <c r="W184" s="11"/>
      <c r="X184" s="11"/>
      <c r="Y184" s="11"/>
      <c r="Z184" s="11"/>
      <c r="AA184" s="11"/>
      <c r="AB184" s="11"/>
    </row>
    <row r="185" spans="1:28" ht="14.25" customHeight="1">
      <c r="A185" s="1256" t="str">
        <f>A184</f>
        <v/>
      </c>
      <c r="B185" s="57"/>
      <c r="C185" s="2051"/>
      <c r="D185" s="2053"/>
      <c r="E185" s="2051"/>
      <c r="F185" s="234"/>
      <c r="G185" s="234">
        <f>'Pak8 s2'!G187</f>
        <v>0</v>
      </c>
      <c r="H185" s="234">
        <f>'Pak8 s2'!I187</f>
        <v>0</v>
      </c>
      <c r="I185" s="234">
        <f>'Pak8 s2'!K187</f>
        <v>0</v>
      </c>
      <c r="J185" s="234">
        <f>'Pak8 s2'!M187</f>
        <v>0</v>
      </c>
      <c r="K185" s="234">
        <f>'Pak8 s2'!O187</f>
        <v>0</v>
      </c>
      <c r="L185" s="11"/>
      <c r="M185" s="11"/>
      <c r="N185" s="397"/>
      <c r="O185" s="233"/>
      <c r="P185" s="399"/>
      <c r="Q185" s="11"/>
      <c r="R185" s="306"/>
      <c r="S185" s="306"/>
      <c r="T185" s="306"/>
      <c r="U185" s="11"/>
      <c r="V185" s="11"/>
      <c r="W185" s="11"/>
      <c r="X185" s="11"/>
      <c r="Y185" s="11"/>
      <c r="Z185" s="11"/>
      <c r="AA185" s="11"/>
      <c r="AB185" s="11"/>
    </row>
    <row r="186" spans="1:28" ht="24.75" customHeight="1">
      <c r="A186" s="1256" t="str">
        <f>IF(E186&gt;0,"Wypełnione","")</f>
        <v/>
      </c>
      <c r="B186" s="57"/>
      <c r="C186" s="2050">
        <f>'Og s3a'!C897</f>
        <v>0</v>
      </c>
      <c r="D186" s="2052">
        <f>'Og s3a'!E897</f>
        <v>0</v>
      </c>
      <c r="E186" s="2050">
        <f>'Og s3a'!F897</f>
        <v>0</v>
      </c>
      <c r="F186" s="395">
        <f>O186</f>
        <v>0</v>
      </c>
      <c r="G186" s="395">
        <f>P186</f>
        <v>0</v>
      </c>
      <c r="H186" s="236">
        <f>'Pak8 s2'!I188</f>
        <v>0</v>
      </c>
      <c r="I186" s="236">
        <f>'Pak8 s2'!K188</f>
        <v>0</v>
      </c>
      <c r="J186" s="236">
        <f>'Pak8 s2'!M188</f>
        <v>0</v>
      </c>
      <c r="K186" s="236">
        <f>'Pak8 s2'!O188</f>
        <v>0</v>
      </c>
      <c r="L186" s="11"/>
      <c r="M186" s="11"/>
      <c r="N186" s="396">
        <f>'Og s3a'!G897</f>
        <v>0</v>
      </c>
      <c r="O186" s="237">
        <f>'Og s3a'!H897</f>
        <v>0</v>
      </c>
      <c r="P186" s="398">
        <f>'Og s3a'!D897</f>
        <v>0</v>
      </c>
      <c r="Q186" s="11"/>
      <c r="R186" s="306"/>
      <c r="S186" s="306"/>
      <c r="T186" s="306"/>
      <c r="U186" s="11"/>
      <c r="V186" s="11"/>
      <c r="W186" s="11"/>
      <c r="X186" s="11"/>
      <c r="Y186" s="11"/>
      <c r="Z186" s="11"/>
      <c r="AA186" s="11"/>
      <c r="AB186" s="11"/>
    </row>
    <row r="187" spans="1:28" ht="14.25" customHeight="1">
      <c r="A187" s="1256" t="str">
        <f>A186</f>
        <v/>
      </c>
      <c r="B187" s="57"/>
      <c r="C187" s="2051"/>
      <c r="D187" s="2053"/>
      <c r="E187" s="2051"/>
      <c r="F187" s="234"/>
      <c r="G187" s="234">
        <f>'Pak8 s2'!G189</f>
        <v>0</v>
      </c>
      <c r="H187" s="234">
        <f>'Pak8 s2'!I189</f>
        <v>0</v>
      </c>
      <c r="I187" s="234">
        <f>'Pak8 s2'!K189</f>
        <v>0</v>
      </c>
      <c r="J187" s="234">
        <f>'Pak8 s2'!M189</f>
        <v>0</v>
      </c>
      <c r="K187" s="234">
        <f>'Pak8 s2'!O189</f>
        <v>0</v>
      </c>
      <c r="L187" s="11"/>
      <c r="M187" s="11"/>
      <c r="N187" s="397"/>
      <c r="O187" s="233"/>
      <c r="P187" s="399"/>
      <c r="Q187" s="11"/>
      <c r="R187" s="306"/>
      <c r="S187" s="306"/>
      <c r="T187" s="306"/>
      <c r="U187" s="11"/>
      <c r="V187" s="11"/>
      <c r="W187" s="11"/>
      <c r="X187" s="11"/>
      <c r="Y187" s="11"/>
      <c r="Z187" s="11"/>
      <c r="AA187" s="11"/>
      <c r="AB187" s="11"/>
    </row>
    <row r="188" spans="1:28" ht="24.75" customHeight="1">
      <c r="A188" s="1256" t="str">
        <f>IF(E188&gt;0,"Wypełnione","")</f>
        <v/>
      </c>
      <c r="B188" s="57"/>
      <c r="C188" s="2050">
        <f>'Og s3a'!C899</f>
        <v>0</v>
      </c>
      <c r="D188" s="2052">
        <f>'Og s3a'!E899</f>
        <v>0</v>
      </c>
      <c r="E188" s="2050">
        <f>'Og s3a'!F899</f>
        <v>0</v>
      </c>
      <c r="F188" s="395">
        <f>O188</f>
        <v>0</v>
      </c>
      <c r="G188" s="395">
        <f>P188</f>
        <v>0</v>
      </c>
      <c r="H188" s="236">
        <f>'Pak8 s2'!I190</f>
        <v>0</v>
      </c>
      <c r="I188" s="236">
        <f>'Pak8 s2'!K190</f>
        <v>0</v>
      </c>
      <c r="J188" s="236">
        <f>'Pak8 s2'!M190</f>
        <v>0</v>
      </c>
      <c r="K188" s="236">
        <f>'Pak8 s2'!O190</f>
        <v>0</v>
      </c>
      <c r="L188" s="11"/>
      <c r="M188" s="11"/>
      <c r="N188" s="396">
        <f>'Og s3a'!G899</f>
        <v>0</v>
      </c>
      <c r="O188" s="237">
        <f>'Og s3a'!H899</f>
        <v>0</v>
      </c>
      <c r="P188" s="398">
        <f>'Og s3a'!D899</f>
        <v>0</v>
      </c>
      <c r="Q188" s="11"/>
      <c r="R188" s="306"/>
      <c r="S188" s="306"/>
      <c r="T188" s="306"/>
      <c r="U188" s="11"/>
      <c r="V188" s="11"/>
      <c r="W188" s="11"/>
      <c r="X188" s="11"/>
      <c r="Y188" s="11"/>
      <c r="Z188" s="11"/>
      <c r="AA188" s="11"/>
      <c r="AB188" s="11"/>
    </row>
    <row r="189" spans="1:28" ht="14.25" customHeight="1">
      <c r="A189" s="1256" t="str">
        <f>A188</f>
        <v/>
      </c>
      <c r="B189" s="57"/>
      <c r="C189" s="2051"/>
      <c r="D189" s="2053"/>
      <c r="E189" s="2051"/>
      <c r="F189" s="234"/>
      <c r="G189" s="234">
        <f>'Pak8 s2'!G191</f>
        <v>0</v>
      </c>
      <c r="H189" s="234">
        <f>'Pak8 s2'!I191</f>
        <v>0</v>
      </c>
      <c r="I189" s="234">
        <f>'Pak8 s2'!K191</f>
        <v>0</v>
      </c>
      <c r="J189" s="234">
        <f>'Pak8 s2'!M191</f>
        <v>0</v>
      </c>
      <c r="K189" s="234">
        <f>'Pak8 s2'!O191</f>
        <v>0</v>
      </c>
      <c r="L189" s="11"/>
      <c r="M189" s="11"/>
      <c r="N189" s="397"/>
      <c r="O189" s="233"/>
      <c r="P189" s="399"/>
      <c r="Q189" s="11"/>
      <c r="R189" s="306"/>
      <c r="S189" s="306"/>
      <c r="T189" s="306"/>
      <c r="U189" s="11"/>
      <c r="V189" s="11"/>
      <c r="W189" s="11"/>
      <c r="X189" s="11"/>
      <c r="Y189" s="11"/>
      <c r="Z189" s="11"/>
      <c r="AA189" s="11"/>
      <c r="AB189" s="11"/>
    </row>
    <row r="190" spans="1:28" ht="24.75" customHeight="1">
      <c r="A190" s="1256" t="str">
        <f>IF(E190&gt;0,"Wypełnione","")</f>
        <v/>
      </c>
      <c r="B190" s="57"/>
      <c r="C190" s="2050">
        <f>'Og s3a'!C901</f>
        <v>0</v>
      </c>
      <c r="D190" s="2052">
        <f>'Og s3a'!E901</f>
        <v>0</v>
      </c>
      <c r="E190" s="2050">
        <f>'Og s3a'!F901</f>
        <v>0</v>
      </c>
      <c r="F190" s="395">
        <f>O190</f>
        <v>0</v>
      </c>
      <c r="G190" s="395">
        <f>P190</f>
        <v>0</v>
      </c>
      <c r="H190" s="236">
        <f>'Pak8 s2'!I192</f>
        <v>0</v>
      </c>
      <c r="I190" s="236">
        <f>'Pak8 s2'!K192</f>
        <v>0</v>
      </c>
      <c r="J190" s="236">
        <f>'Pak8 s2'!M192</f>
        <v>0</v>
      </c>
      <c r="K190" s="236">
        <f>'Pak8 s2'!O192</f>
        <v>0</v>
      </c>
      <c r="L190" s="11"/>
      <c r="M190" s="11"/>
      <c r="N190" s="396">
        <f>'Og s3a'!G901</f>
        <v>0</v>
      </c>
      <c r="O190" s="237">
        <f>'Og s3a'!H901</f>
        <v>0</v>
      </c>
      <c r="P190" s="398">
        <f>'Og s3a'!D901</f>
        <v>0</v>
      </c>
      <c r="Q190" s="11"/>
      <c r="R190" s="306"/>
      <c r="S190" s="306"/>
      <c r="T190" s="306"/>
      <c r="U190" s="11"/>
      <c r="V190" s="11"/>
      <c r="W190" s="11"/>
      <c r="X190" s="11"/>
      <c r="Y190" s="11"/>
      <c r="Z190" s="11"/>
      <c r="AA190" s="11"/>
      <c r="AB190" s="11"/>
    </row>
    <row r="191" spans="1:28" ht="14.25" customHeight="1">
      <c r="A191" s="1256" t="str">
        <f>A190</f>
        <v/>
      </c>
      <c r="B191" s="57"/>
      <c r="C191" s="2051"/>
      <c r="D191" s="2053"/>
      <c r="E191" s="2051"/>
      <c r="F191" s="234"/>
      <c r="G191" s="234">
        <f>'Pak8 s2'!G193</f>
        <v>0</v>
      </c>
      <c r="H191" s="234">
        <f>'Pak8 s2'!I193</f>
        <v>0</v>
      </c>
      <c r="I191" s="234">
        <f>'Pak8 s2'!K193</f>
        <v>0</v>
      </c>
      <c r="J191" s="234">
        <f>'Pak8 s2'!M193</f>
        <v>0</v>
      </c>
      <c r="K191" s="234">
        <f>'Pak8 s2'!O193</f>
        <v>0</v>
      </c>
      <c r="L191" s="11"/>
      <c r="M191" s="11"/>
      <c r="N191" s="397"/>
      <c r="O191" s="233"/>
      <c r="P191" s="399"/>
      <c r="Q191" s="11"/>
      <c r="R191" s="306"/>
      <c r="S191" s="306"/>
      <c r="T191" s="306"/>
      <c r="U191" s="11"/>
      <c r="V191" s="11"/>
      <c r="W191" s="11"/>
      <c r="X191" s="11"/>
      <c r="Y191" s="11"/>
      <c r="Z191" s="11"/>
      <c r="AA191" s="11"/>
      <c r="AB191" s="11"/>
    </row>
    <row r="192" spans="1:28" ht="24.75" customHeight="1">
      <c r="A192" s="1256" t="str">
        <f>IF(E192&gt;0,"Wypełnione","")</f>
        <v/>
      </c>
      <c r="B192" s="57"/>
      <c r="C192" s="2050">
        <f>'Og s3a'!C903</f>
        <v>0</v>
      </c>
      <c r="D192" s="2052">
        <f>'Og s3a'!E903</f>
        <v>0</v>
      </c>
      <c r="E192" s="2050">
        <f>'Og s3a'!F903</f>
        <v>0</v>
      </c>
      <c r="F192" s="395">
        <f>O192</f>
        <v>0</v>
      </c>
      <c r="G192" s="395">
        <f>P192</f>
        <v>0</v>
      </c>
      <c r="H192" s="236">
        <f>'Pak8 s2'!I194</f>
        <v>0</v>
      </c>
      <c r="I192" s="236">
        <f>'Pak8 s2'!K194</f>
        <v>0</v>
      </c>
      <c r="J192" s="236">
        <f>'Pak8 s2'!M194</f>
        <v>0</v>
      </c>
      <c r="K192" s="236">
        <f>'Pak8 s2'!O194</f>
        <v>0</v>
      </c>
      <c r="L192" s="11"/>
      <c r="M192" s="11"/>
      <c r="N192" s="396">
        <f>'Og s3a'!G903</f>
        <v>0</v>
      </c>
      <c r="O192" s="237">
        <f>'Og s3a'!H903</f>
        <v>0</v>
      </c>
      <c r="P192" s="398">
        <f>'Og s3a'!D903</f>
        <v>0</v>
      </c>
      <c r="Q192" s="11"/>
      <c r="R192" s="306"/>
      <c r="S192" s="306"/>
      <c r="T192" s="306"/>
      <c r="U192" s="11"/>
      <c r="V192" s="11"/>
      <c r="W192" s="11"/>
      <c r="X192" s="11"/>
      <c r="Y192" s="11"/>
      <c r="Z192" s="11"/>
      <c r="AA192" s="11"/>
      <c r="AB192" s="11"/>
    </row>
    <row r="193" spans="1:28" ht="14.25" customHeight="1">
      <c r="A193" s="1256" t="str">
        <f>A192</f>
        <v/>
      </c>
      <c r="B193" s="57"/>
      <c r="C193" s="2051"/>
      <c r="D193" s="2053"/>
      <c r="E193" s="2051"/>
      <c r="F193" s="234"/>
      <c r="G193" s="234">
        <f>'Pak8 s2'!G195</f>
        <v>0</v>
      </c>
      <c r="H193" s="234">
        <f>'Pak8 s2'!I195</f>
        <v>0</v>
      </c>
      <c r="I193" s="234">
        <f>'Pak8 s2'!K195</f>
        <v>0</v>
      </c>
      <c r="J193" s="234">
        <f>'Pak8 s2'!M195</f>
        <v>0</v>
      </c>
      <c r="K193" s="234">
        <f>'Pak8 s2'!O195</f>
        <v>0</v>
      </c>
      <c r="L193" s="11"/>
      <c r="M193" s="11"/>
      <c r="N193" s="397"/>
      <c r="O193" s="233"/>
      <c r="P193" s="399"/>
      <c r="Q193" s="11"/>
      <c r="R193" s="306"/>
      <c r="S193" s="306"/>
      <c r="T193" s="306"/>
      <c r="U193" s="11"/>
      <c r="V193" s="11"/>
      <c r="W193" s="11"/>
      <c r="X193" s="11"/>
      <c r="Y193" s="11"/>
      <c r="Z193" s="11"/>
      <c r="AA193" s="11"/>
      <c r="AB193" s="11"/>
    </row>
    <row r="194" spans="1:28" ht="24.75" customHeight="1">
      <c r="A194" s="1256" t="str">
        <f>IF(E194&gt;0,"Wypełnione","")</f>
        <v/>
      </c>
      <c r="B194" s="57"/>
      <c r="C194" s="2050">
        <f>'Og s3a'!C905</f>
        <v>0</v>
      </c>
      <c r="D194" s="2052">
        <f>'Og s3a'!E905</f>
        <v>0</v>
      </c>
      <c r="E194" s="2050">
        <f>'Og s3a'!F905</f>
        <v>0</v>
      </c>
      <c r="F194" s="395">
        <f>O194</f>
        <v>0</v>
      </c>
      <c r="G194" s="395">
        <f>P194</f>
        <v>0</v>
      </c>
      <c r="H194" s="236">
        <f>'Pak8 s2'!I196</f>
        <v>0</v>
      </c>
      <c r="I194" s="236">
        <f>'Pak8 s2'!K196</f>
        <v>0</v>
      </c>
      <c r="J194" s="236">
        <f>'Pak8 s2'!M196</f>
        <v>0</v>
      </c>
      <c r="K194" s="236">
        <f>'Pak8 s2'!O196</f>
        <v>0</v>
      </c>
      <c r="L194" s="11"/>
      <c r="M194" s="11"/>
      <c r="N194" s="396">
        <f>'Og s3a'!G905</f>
        <v>0</v>
      </c>
      <c r="O194" s="237">
        <f>'Og s3a'!H905</f>
        <v>0</v>
      </c>
      <c r="P194" s="398">
        <f>'Og s3a'!D905</f>
        <v>0</v>
      </c>
      <c r="Q194" s="11"/>
      <c r="R194" s="306"/>
      <c r="S194" s="306"/>
      <c r="T194" s="306"/>
      <c r="U194" s="11"/>
      <c r="V194" s="11"/>
      <c r="W194" s="11"/>
      <c r="X194" s="11"/>
      <c r="Y194" s="11"/>
      <c r="Z194" s="11"/>
      <c r="AA194" s="11"/>
      <c r="AB194" s="11"/>
    </row>
    <row r="195" spans="1:28" ht="14.25" customHeight="1">
      <c r="A195" s="1256" t="str">
        <f>A194</f>
        <v/>
      </c>
      <c r="B195" s="57"/>
      <c r="C195" s="2051"/>
      <c r="D195" s="2053"/>
      <c r="E195" s="2051"/>
      <c r="F195" s="234"/>
      <c r="G195" s="234">
        <f>'Pak8 s2'!G197</f>
        <v>0</v>
      </c>
      <c r="H195" s="234">
        <f>'Pak8 s2'!I197</f>
        <v>0</v>
      </c>
      <c r="I195" s="234">
        <f>'Pak8 s2'!K197</f>
        <v>0</v>
      </c>
      <c r="J195" s="234">
        <f>'Pak8 s2'!M197</f>
        <v>0</v>
      </c>
      <c r="K195" s="234">
        <f>'Pak8 s2'!O197</f>
        <v>0</v>
      </c>
      <c r="L195" s="11"/>
      <c r="M195" s="11"/>
      <c r="N195" s="397"/>
      <c r="O195" s="233"/>
      <c r="P195" s="399"/>
      <c r="Q195" s="11"/>
      <c r="R195" s="306"/>
      <c r="S195" s="306"/>
      <c r="T195" s="306"/>
      <c r="U195" s="11"/>
      <c r="V195" s="11"/>
      <c r="W195" s="11"/>
      <c r="X195" s="11"/>
      <c r="Y195" s="11"/>
      <c r="Z195" s="11"/>
      <c r="AA195" s="11"/>
      <c r="AB195" s="11"/>
    </row>
    <row r="196" spans="1:28" ht="24.75" customHeight="1">
      <c r="A196" s="1256" t="str">
        <f>IF(E196&gt;0,"Wypełnione","")</f>
        <v/>
      </c>
      <c r="B196" s="57"/>
      <c r="C196" s="2050">
        <f>'Og s3a'!C907</f>
        <v>0</v>
      </c>
      <c r="D196" s="2052">
        <f>'Og s3a'!E907</f>
        <v>0</v>
      </c>
      <c r="E196" s="2050">
        <f>'Og s3a'!F907</f>
        <v>0</v>
      </c>
      <c r="F196" s="395">
        <f>O196</f>
        <v>0</v>
      </c>
      <c r="G196" s="395">
        <f>P196</f>
        <v>0</v>
      </c>
      <c r="H196" s="236">
        <f>'Pak8 s2'!I198</f>
        <v>0</v>
      </c>
      <c r="I196" s="236">
        <f>'Pak8 s2'!K198</f>
        <v>0</v>
      </c>
      <c r="J196" s="236">
        <f>'Pak8 s2'!M198</f>
        <v>0</v>
      </c>
      <c r="K196" s="236">
        <f>'Pak8 s2'!O198</f>
        <v>0</v>
      </c>
      <c r="L196" s="11"/>
      <c r="M196" s="11"/>
      <c r="N196" s="396">
        <f>'Og s3a'!G907</f>
        <v>0</v>
      </c>
      <c r="O196" s="237">
        <f>'Og s3a'!H907</f>
        <v>0</v>
      </c>
      <c r="P196" s="398">
        <f>'Og s3a'!D907</f>
        <v>0</v>
      </c>
      <c r="Q196" s="11"/>
      <c r="R196" s="306"/>
      <c r="S196" s="306"/>
      <c r="T196" s="306"/>
      <c r="U196" s="11"/>
      <c r="V196" s="11"/>
      <c r="W196" s="11"/>
      <c r="X196" s="11"/>
      <c r="Y196" s="11"/>
      <c r="Z196" s="11"/>
      <c r="AA196" s="11"/>
      <c r="AB196" s="11"/>
    </row>
    <row r="197" spans="1:28" ht="14.25" customHeight="1">
      <c r="A197" s="1256" t="str">
        <f>A196</f>
        <v/>
      </c>
      <c r="B197" s="57"/>
      <c r="C197" s="2051"/>
      <c r="D197" s="2053"/>
      <c r="E197" s="2051"/>
      <c r="F197" s="234"/>
      <c r="G197" s="234">
        <f>'Pak8 s2'!G199</f>
        <v>0</v>
      </c>
      <c r="H197" s="234">
        <f>'Pak8 s2'!I199</f>
        <v>0</v>
      </c>
      <c r="I197" s="234">
        <f>'Pak8 s2'!K199</f>
        <v>0</v>
      </c>
      <c r="J197" s="234">
        <f>'Pak8 s2'!M199</f>
        <v>0</v>
      </c>
      <c r="K197" s="234">
        <f>'Pak8 s2'!O199</f>
        <v>0</v>
      </c>
      <c r="L197" s="11"/>
      <c r="M197" s="11"/>
      <c r="N197" s="397"/>
      <c r="O197" s="233"/>
      <c r="P197" s="399"/>
      <c r="Q197" s="11"/>
      <c r="R197" s="306"/>
      <c r="S197" s="306"/>
      <c r="T197" s="306"/>
      <c r="U197" s="11"/>
      <c r="V197" s="11"/>
      <c r="W197" s="11"/>
      <c r="X197" s="11"/>
      <c r="Y197" s="11"/>
      <c r="Z197" s="11"/>
      <c r="AA197" s="11"/>
      <c r="AB197" s="11"/>
    </row>
    <row r="198" spans="1:28" ht="24.75" customHeight="1">
      <c r="A198" s="1256" t="str">
        <f>IF(E198&gt;0,"Wypełnione","")</f>
        <v/>
      </c>
      <c r="B198" s="57"/>
      <c r="C198" s="2050">
        <f>'Og s3a'!C909</f>
        <v>0</v>
      </c>
      <c r="D198" s="2052">
        <f>'Og s3a'!E909</f>
        <v>0</v>
      </c>
      <c r="E198" s="2050">
        <f>'Og s3a'!F909</f>
        <v>0</v>
      </c>
      <c r="F198" s="395">
        <f>O198</f>
        <v>0</v>
      </c>
      <c r="G198" s="395">
        <f>P198</f>
        <v>0</v>
      </c>
      <c r="H198" s="236">
        <f>'Pak8 s2'!I200</f>
        <v>0</v>
      </c>
      <c r="I198" s="236">
        <f>'Pak8 s2'!K200</f>
        <v>0</v>
      </c>
      <c r="J198" s="236">
        <f>'Pak8 s2'!M200</f>
        <v>0</v>
      </c>
      <c r="K198" s="236">
        <f>'Pak8 s2'!O200</f>
        <v>0</v>
      </c>
      <c r="L198" s="11"/>
      <c r="M198" s="11"/>
      <c r="N198" s="396">
        <f>'Og s3a'!G909</f>
        <v>0</v>
      </c>
      <c r="O198" s="237">
        <f>'Og s3a'!H909</f>
        <v>0</v>
      </c>
      <c r="P198" s="398">
        <f>'Og s3a'!D909</f>
        <v>0</v>
      </c>
      <c r="Q198" s="11"/>
      <c r="R198" s="306"/>
      <c r="S198" s="306"/>
      <c r="T198" s="306"/>
      <c r="U198" s="11"/>
      <c r="V198" s="11"/>
      <c r="W198" s="11"/>
      <c r="X198" s="11"/>
      <c r="Y198" s="11"/>
      <c r="Z198" s="11"/>
      <c r="AA198" s="11"/>
      <c r="AB198" s="11"/>
    </row>
    <row r="199" spans="1:28" ht="14.25" customHeight="1">
      <c r="A199" s="1256" t="str">
        <f>A198</f>
        <v/>
      </c>
      <c r="B199" s="57"/>
      <c r="C199" s="2051"/>
      <c r="D199" s="2053"/>
      <c r="E199" s="2051"/>
      <c r="F199" s="234"/>
      <c r="G199" s="234">
        <f>'Pak8 s2'!G201</f>
        <v>0</v>
      </c>
      <c r="H199" s="234">
        <f>'Pak8 s2'!I201</f>
        <v>0</v>
      </c>
      <c r="I199" s="234">
        <f>'Pak8 s2'!K201</f>
        <v>0</v>
      </c>
      <c r="J199" s="234">
        <f>'Pak8 s2'!M201</f>
        <v>0</v>
      </c>
      <c r="K199" s="234">
        <f>'Pak8 s2'!O201</f>
        <v>0</v>
      </c>
      <c r="L199" s="11"/>
      <c r="M199" s="11"/>
      <c r="N199" s="397"/>
      <c r="O199" s="233"/>
      <c r="P199" s="399"/>
      <c r="Q199" s="11"/>
      <c r="R199" s="306"/>
      <c r="S199" s="306"/>
      <c r="T199" s="306"/>
      <c r="U199" s="11"/>
      <c r="V199" s="11"/>
      <c r="W199" s="11"/>
      <c r="X199" s="11"/>
      <c r="Y199" s="11"/>
      <c r="Z199" s="11"/>
      <c r="AA199" s="11"/>
      <c r="AB199" s="11"/>
    </row>
    <row r="200" spans="1:28" ht="24.75" customHeight="1">
      <c r="A200" s="1256" t="str">
        <f>IF(E200&gt;0,"Wypełnione","")</f>
        <v/>
      </c>
      <c r="B200" s="57"/>
      <c r="C200" s="2050">
        <f>'Og s3a'!C911</f>
        <v>0</v>
      </c>
      <c r="D200" s="2052">
        <f>'Og s3a'!E911</f>
        <v>0</v>
      </c>
      <c r="E200" s="2050">
        <f>'Og s3a'!F911</f>
        <v>0</v>
      </c>
      <c r="F200" s="395">
        <f>O200</f>
        <v>0</v>
      </c>
      <c r="G200" s="395">
        <f>P200</f>
        <v>0</v>
      </c>
      <c r="H200" s="236">
        <f>'Pak8 s2'!I202</f>
        <v>0</v>
      </c>
      <c r="I200" s="236">
        <f>'Pak8 s2'!K202</f>
        <v>0</v>
      </c>
      <c r="J200" s="236">
        <f>'Pak8 s2'!M202</f>
        <v>0</v>
      </c>
      <c r="K200" s="236">
        <f>'Pak8 s2'!O202</f>
        <v>0</v>
      </c>
      <c r="L200" s="11"/>
      <c r="M200" s="11"/>
      <c r="N200" s="396">
        <f>'Og s3a'!G911</f>
        <v>0</v>
      </c>
      <c r="O200" s="237">
        <f>'Og s3a'!H911</f>
        <v>0</v>
      </c>
      <c r="P200" s="398">
        <f>'Og s3a'!D911</f>
        <v>0</v>
      </c>
      <c r="Q200" s="11"/>
      <c r="R200" s="306"/>
      <c r="S200" s="306"/>
      <c r="T200" s="306"/>
      <c r="U200" s="11"/>
      <c r="V200" s="11"/>
      <c r="W200" s="11"/>
      <c r="X200" s="11"/>
      <c r="Y200" s="11"/>
      <c r="Z200" s="11"/>
      <c r="AA200" s="11"/>
      <c r="AB200" s="11"/>
    </row>
    <row r="201" spans="1:28" ht="14.25" customHeight="1">
      <c r="A201" s="1256" t="str">
        <f>A200</f>
        <v/>
      </c>
      <c r="B201" s="57"/>
      <c r="C201" s="2051"/>
      <c r="D201" s="2053"/>
      <c r="E201" s="2051"/>
      <c r="F201" s="234"/>
      <c r="G201" s="234">
        <f>'Pak8 s2'!G203</f>
        <v>0</v>
      </c>
      <c r="H201" s="234">
        <f>'Pak8 s2'!I203</f>
        <v>0</v>
      </c>
      <c r="I201" s="234">
        <f>'Pak8 s2'!K203</f>
        <v>0</v>
      </c>
      <c r="J201" s="234">
        <f>'Pak8 s2'!M203</f>
        <v>0</v>
      </c>
      <c r="K201" s="234">
        <f>'Pak8 s2'!O203</f>
        <v>0</v>
      </c>
      <c r="L201" s="11"/>
      <c r="M201" s="11"/>
      <c r="N201" s="397"/>
      <c r="O201" s="233"/>
      <c r="P201" s="399"/>
      <c r="Q201" s="11"/>
      <c r="R201" s="306"/>
      <c r="S201" s="306"/>
      <c r="T201" s="306"/>
      <c r="U201" s="11"/>
      <c r="V201" s="11"/>
      <c r="W201" s="11"/>
      <c r="X201" s="11"/>
      <c r="Y201" s="11"/>
      <c r="Z201" s="11"/>
      <c r="AA201" s="11"/>
      <c r="AB201" s="11"/>
    </row>
    <row r="202" spans="1:28" ht="24.75" customHeight="1">
      <c r="A202" s="1256" t="str">
        <f>IF(E202&gt;0,"Wypełnione","")</f>
        <v/>
      </c>
      <c r="B202" s="57"/>
      <c r="C202" s="2050">
        <f>'Og s3a'!C913</f>
        <v>0</v>
      </c>
      <c r="D202" s="2052">
        <f>'Og s3a'!E913</f>
        <v>0</v>
      </c>
      <c r="E202" s="2050">
        <f>'Og s3a'!F913</f>
        <v>0</v>
      </c>
      <c r="F202" s="395">
        <f>O202</f>
        <v>0</v>
      </c>
      <c r="G202" s="395">
        <f>P202</f>
        <v>0</v>
      </c>
      <c r="H202" s="236">
        <f>'Pak8 s2'!I204</f>
        <v>0</v>
      </c>
      <c r="I202" s="236">
        <f>'Pak8 s2'!K204</f>
        <v>0</v>
      </c>
      <c r="J202" s="236">
        <f>'Pak8 s2'!M204</f>
        <v>0</v>
      </c>
      <c r="K202" s="236">
        <f>'Pak8 s2'!O204</f>
        <v>0</v>
      </c>
      <c r="L202" s="11"/>
      <c r="M202" s="11"/>
      <c r="N202" s="396">
        <f>'Og s3a'!G913</f>
        <v>0</v>
      </c>
      <c r="O202" s="237">
        <f>'Og s3a'!H913</f>
        <v>0</v>
      </c>
      <c r="P202" s="398">
        <f>'Og s3a'!D913</f>
        <v>0</v>
      </c>
      <c r="Q202" s="11"/>
      <c r="R202" s="306"/>
      <c r="S202" s="306"/>
      <c r="T202" s="306"/>
      <c r="U202" s="11"/>
      <c r="V202" s="11"/>
      <c r="W202" s="11"/>
      <c r="X202" s="11"/>
      <c r="Y202" s="11"/>
      <c r="Z202" s="11"/>
      <c r="AA202" s="11"/>
      <c r="AB202" s="11"/>
    </row>
    <row r="203" spans="1:28" ht="14.25" customHeight="1">
      <c r="A203" s="1256" t="str">
        <f>A202</f>
        <v/>
      </c>
      <c r="B203" s="57"/>
      <c r="C203" s="2051"/>
      <c r="D203" s="2053"/>
      <c r="E203" s="2051"/>
      <c r="F203" s="234"/>
      <c r="G203" s="234">
        <f>'Pak8 s2'!G205</f>
        <v>0</v>
      </c>
      <c r="H203" s="234">
        <f>'Pak8 s2'!I205</f>
        <v>0</v>
      </c>
      <c r="I203" s="234">
        <f>'Pak8 s2'!K205</f>
        <v>0</v>
      </c>
      <c r="J203" s="234">
        <f>'Pak8 s2'!M205</f>
        <v>0</v>
      </c>
      <c r="K203" s="234">
        <f>'Pak8 s2'!O205</f>
        <v>0</v>
      </c>
      <c r="L203" s="11"/>
      <c r="M203" s="11"/>
      <c r="N203" s="397"/>
      <c r="O203" s="233"/>
      <c r="P203" s="399"/>
      <c r="Q203" s="11"/>
      <c r="R203" s="306"/>
      <c r="S203" s="306"/>
      <c r="T203" s="306"/>
      <c r="U203" s="11"/>
      <c r="V203" s="11"/>
      <c r="W203" s="11"/>
      <c r="X203" s="11"/>
      <c r="Y203" s="11"/>
      <c r="Z203" s="11"/>
      <c r="AA203" s="11"/>
      <c r="AB203" s="11"/>
    </row>
    <row r="204" spans="1:28" ht="24.75" customHeight="1">
      <c r="A204" s="1256" t="str">
        <f>IF(E204&gt;0,"Wypełnione","")</f>
        <v/>
      </c>
      <c r="B204" s="57"/>
      <c r="C204" s="2050">
        <f>'Og s3a'!C915</f>
        <v>0</v>
      </c>
      <c r="D204" s="2052">
        <f>'Og s3a'!E915</f>
        <v>0</v>
      </c>
      <c r="E204" s="2050">
        <f>'Og s3a'!F915</f>
        <v>0</v>
      </c>
      <c r="F204" s="395">
        <f>O204</f>
        <v>0</v>
      </c>
      <c r="G204" s="395">
        <f>P204</f>
        <v>0</v>
      </c>
      <c r="H204" s="236">
        <f>'Pak8 s2'!I206</f>
        <v>0</v>
      </c>
      <c r="I204" s="236">
        <f>'Pak8 s2'!K206</f>
        <v>0</v>
      </c>
      <c r="J204" s="236">
        <f>'Pak8 s2'!M206</f>
        <v>0</v>
      </c>
      <c r="K204" s="236">
        <f>'Pak8 s2'!O206</f>
        <v>0</v>
      </c>
      <c r="L204" s="11"/>
      <c r="M204" s="11"/>
      <c r="N204" s="396">
        <f>'Og s3a'!G915</f>
        <v>0</v>
      </c>
      <c r="O204" s="237">
        <f>'Og s3a'!H915</f>
        <v>0</v>
      </c>
      <c r="P204" s="398">
        <f>'Og s3a'!D915</f>
        <v>0</v>
      </c>
      <c r="Q204" s="11"/>
      <c r="R204" s="306"/>
      <c r="S204" s="306"/>
      <c r="T204" s="306"/>
      <c r="U204" s="11"/>
      <c r="V204" s="11"/>
      <c r="W204" s="11"/>
      <c r="X204" s="11"/>
      <c r="Y204" s="11"/>
      <c r="Z204" s="11"/>
      <c r="AA204" s="11"/>
      <c r="AB204" s="11"/>
    </row>
    <row r="205" spans="1:28" ht="14.25" customHeight="1">
      <c r="A205" s="1256" t="str">
        <f>A204</f>
        <v/>
      </c>
      <c r="B205" s="57"/>
      <c r="C205" s="2051"/>
      <c r="D205" s="2053"/>
      <c r="E205" s="2051"/>
      <c r="F205" s="234"/>
      <c r="G205" s="234">
        <f>'Pak8 s2'!G207</f>
        <v>0</v>
      </c>
      <c r="H205" s="234">
        <f>'Pak8 s2'!I207</f>
        <v>0</v>
      </c>
      <c r="I205" s="234">
        <f>'Pak8 s2'!K207</f>
        <v>0</v>
      </c>
      <c r="J205" s="234">
        <f>'Pak8 s2'!M207</f>
        <v>0</v>
      </c>
      <c r="K205" s="234">
        <f>'Pak8 s2'!O207</f>
        <v>0</v>
      </c>
      <c r="L205" s="11"/>
      <c r="M205" s="11"/>
      <c r="N205" s="397"/>
      <c r="O205" s="233"/>
      <c r="P205" s="399"/>
      <c r="Q205" s="11"/>
      <c r="R205" s="306"/>
      <c r="S205" s="306"/>
      <c r="T205" s="306"/>
      <c r="U205" s="11"/>
      <c r="V205" s="11"/>
      <c r="W205" s="11"/>
      <c r="X205" s="11"/>
      <c r="Y205" s="11"/>
      <c r="Z205" s="11"/>
      <c r="AA205" s="11"/>
      <c r="AB205" s="11"/>
    </row>
    <row r="206" spans="1:28" ht="24.75" customHeight="1">
      <c r="A206" s="1256" t="str">
        <f>IF(E206&gt;0,"Wypełnione","")</f>
        <v/>
      </c>
      <c r="B206" s="57"/>
      <c r="C206" s="2050">
        <f>'Og s3a'!C917</f>
        <v>0</v>
      </c>
      <c r="D206" s="2052">
        <f>'Og s3a'!E917</f>
        <v>0</v>
      </c>
      <c r="E206" s="2050">
        <f>'Og s3a'!F917</f>
        <v>0</v>
      </c>
      <c r="F206" s="395">
        <f>O206</f>
        <v>0</v>
      </c>
      <c r="G206" s="395">
        <f>P206</f>
        <v>0</v>
      </c>
      <c r="H206" s="236">
        <f>'Pak8 s2'!I208</f>
        <v>0</v>
      </c>
      <c r="I206" s="236">
        <f>'Pak8 s2'!K208</f>
        <v>0</v>
      </c>
      <c r="J206" s="236">
        <f>'Pak8 s2'!M208</f>
        <v>0</v>
      </c>
      <c r="K206" s="236">
        <f>'Pak8 s2'!O208</f>
        <v>0</v>
      </c>
      <c r="L206" s="11"/>
      <c r="M206" s="11"/>
      <c r="N206" s="396">
        <f>'Og s3a'!G917</f>
        <v>0</v>
      </c>
      <c r="O206" s="237">
        <f>'Og s3a'!H917</f>
        <v>0</v>
      </c>
      <c r="P206" s="398">
        <f>'Og s3a'!D917</f>
        <v>0</v>
      </c>
      <c r="Q206" s="11"/>
      <c r="R206" s="306"/>
      <c r="S206" s="306"/>
      <c r="T206" s="306"/>
      <c r="U206" s="11"/>
      <c r="V206" s="11"/>
      <c r="W206" s="11"/>
      <c r="X206" s="11"/>
      <c r="Y206" s="11"/>
      <c r="Z206" s="11"/>
      <c r="AA206" s="11"/>
      <c r="AB206" s="11"/>
    </row>
    <row r="207" spans="1:28" ht="14.25" customHeight="1">
      <c r="A207" s="1256" t="str">
        <f>A206</f>
        <v/>
      </c>
      <c r="B207" s="57"/>
      <c r="C207" s="2051"/>
      <c r="D207" s="2053"/>
      <c r="E207" s="2051"/>
      <c r="F207" s="234"/>
      <c r="G207" s="234">
        <f>'Pak8 s2'!G209</f>
        <v>0</v>
      </c>
      <c r="H207" s="234">
        <f>'Pak8 s2'!I209</f>
        <v>0</v>
      </c>
      <c r="I207" s="234">
        <f>'Pak8 s2'!K209</f>
        <v>0</v>
      </c>
      <c r="J207" s="234">
        <f>'Pak8 s2'!M209</f>
        <v>0</v>
      </c>
      <c r="K207" s="234">
        <f>'Pak8 s2'!O209</f>
        <v>0</v>
      </c>
      <c r="L207" s="11"/>
      <c r="M207" s="11"/>
      <c r="N207" s="397"/>
      <c r="O207" s="233"/>
      <c r="P207" s="399"/>
      <c r="Q207" s="11"/>
      <c r="R207" s="306"/>
      <c r="S207" s="306"/>
      <c r="T207" s="306"/>
      <c r="U207" s="11"/>
      <c r="V207" s="11"/>
      <c r="W207" s="11"/>
      <c r="X207" s="11"/>
      <c r="Y207" s="11"/>
      <c r="Z207" s="11"/>
      <c r="AA207" s="11"/>
      <c r="AB207" s="11"/>
    </row>
    <row r="208" spans="1:28" ht="24.75" customHeight="1">
      <c r="A208" s="1256" t="str">
        <f>IF(E208&gt;0,"Wypełnione","")</f>
        <v/>
      </c>
      <c r="B208" s="57"/>
      <c r="C208" s="2050">
        <f>'Og s3a'!C919</f>
        <v>0</v>
      </c>
      <c r="D208" s="2052">
        <f>'Og s3a'!E919</f>
        <v>0</v>
      </c>
      <c r="E208" s="2050">
        <f>'Og s3a'!F919</f>
        <v>0</v>
      </c>
      <c r="F208" s="395">
        <f>O208</f>
        <v>0</v>
      </c>
      <c r="G208" s="395">
        <f>P208</f>
        <v>0</v>
      </c>
      <c r="H208" s="236">
        <f>'Pak8 s2'!I210</f>
        <v>0</v>
      </c>
      <c r="I208" s="236">
        <f>'Pak8 s2'!K210</f>
        <v>0</v>
      </c>
      <c r="J208" s="236">
        <f>'Pak8 s2'!M210</f>
        <v>0</v>
      </c>
      <c r="K208" s="236">
        <f>'Pak8 s2'!O210</f>
        <v>0</v>
      </c>
      <c r="L208" s="11"/>
      <c r="M208" s="11"/>
      <c r="N208" s="396">
        <f>'Og s3a'!G919</f>
        <v>0</v>
      </c>
      <c r="O208" s="237">
        <f>'Og s3a'!H919</f>
        <v>0</v>
      </c>
      <c r="P208" s="398">
        <f>'Og s3a'!D919</f>
        <v>0</v>
      </c>
      <c r="Q208" s="11"/>
      <c r="R208" s="306"/>
      <c r="S208" s="306"/>
      <c r="T208" s="306"/>
      <c r="U208" s="11"/>
      <c r="V208" s="11"/>
      <c r="W208" s="11"/>
      <c r="X208" s="11"/>
      <c r="Y208" s="11"/>
      <c r="Z208" s="11"/>
      <c r="AA208" s="11"/>
      <c r="AB208" s="11"/>
    </row>
    <row r="209" spans="1:28" ht="14.25" customHeight="1">
      <c r="A209" s="1256" t="str">
        <f>A208</f>
        <v/>
      </c>
      <c r="B209" s="57"/>
      <c r="C209" s="2051"/>
      <c r="D209" s="2053"/>
      <c r="E209" s="2051"/>
      <c r="F209" s="234"/>
      <c r="G209" s="234">
        <f>'Pak8 s2'!G211</f>
        <v>0</v>
      </c>
      <c r="H209" s="234">
        <f>'Pak8 s2'!I211</f>
        <v>0</v>
      </c>
      <c r="I209" s="234">
        <f>'Pak8 s2'!K211</f>
        <v>0</v>
      </c>
      <c r="J209" s="234">
        <f>'Pak8 s2'!M211</f>
        <v>0</v>
      </c>
      <c r="K209" s="234">
        <f>'Pak8 s2'!O211</f>
        <v>0</v>
      </c>
      <c r="L209" s="11"/>
      <c r="M209" s="11"/>
      <c r="N209" s="397"/>
      <c r="O209" s="233"/>
      <c r="P209" s="399"/>
      <c r="Q209" s="11"/>
      <c r="R209" s="306"/>
      <c r="S209" s="306"/>
      <c r="T209" s="306"/>
      <c r="U209" s="11"/>
      <c r="V209" s="11"/>
      <c r="W209" s="11"/>
      <c r="X209" s="11"/>
      <c r="Y209" s="11"/>
      <c r="Z209" s="11"/>
      <c r="AA209" s="11"/>
      <c r="AB209" s="11"/>
    </row>
    <row r="210" spans="1:28" ht="24.75" customHeight="1">
      <c r="A210" s="1256" t="str">
        <f>IF(E210&gt;0,"Wypełnione","")</f>
        <v/>
      </c>
      <c r="B210" s="57"/>
      <c r="C210" s="2050">
        <f>'Og s3a'!C921</f>
        <v>0</v>
      </c>
      <c r="D210" s="2052">
        <f>'Og s3a'!E921</f>
        <v>0</v>
      </c>
      <c r="E210" s="2050">
        <f>'Og s3a'!F921</f>
        <v>0</v>
      </c>
      <c r="F210" s="395">
        <f>O210</f>
        <v>0</v>
      </c>
      <c r="G210" s="395">
        <f>P210</f>
        <v>0</v>
      </c>
      <c r="H210" s="236">
        <f>'Pak8 s2'!I212</f>
        <v>0</v>
      </c>
      <c r="I210" s="236">
        <f>'Pak8 s2'!K212</f>
        <v>0</v>
      </c>
      <c r="J210" s="236">
        <f>'Pak8 s2'!M212</f>
        <v>0</v>
      </c>
      <c r="K210" s="236">
        <f>'Pak8 s2'!O212</f>
        <v>0</v>
      </c>
      <c r="L210" s="11"/>
      <c r="M210" s="11"/>
      <c r="N210" s="396">
        <f>'Og s3a'!G921</f>
        <v>0</v>
      </c>
      <c r="O210" s="237">
        <f>'Og s3a'!H921</f>
        <v>0</v>
      </c>
      <c r="P210" s="398">
        <f>'Og s3a'!D921</f>
        <v>0</v>
      </c>
      <c r="Q210" s="11"/>
      <c r="R210" s="306"/>
      <c r="S210" s="306"/>
      <c r="T210" s="306"/>
      <c r="U210" s="11"/>
      <c r="V210" s="11"/>
      <c r="W210" s="11"/>
      <c r="X210" s="11"/>
      <c r="Y210" s="11"/>
      <c r="Z210" s="11"/>
      <c r="AA210" s="11"/>
      <c r="AB210" s="11"/>
    </row>
    <row r="211" spans="1:28" ht="14.25" customHeight="1">
      <c r="A211" s="1256" t="str">
        <f>A210</f>
        <v/>
      </c>
      <c r="B211" s="57"/>
      <c r="C211" s="2051"/>
      <c r="D211" s="2053"/>
      <c r="E211" s="2051"/>
      <c r="F211" s="234"/>
      <c r="G211" s="234">
        <f>'Pak8 s2'!G213</f>
        <v>0</v>
      </c>
      <c r="H211" s="234">
        <f>'Pak8 s2'!I213</f>
        <v>0</v>
      </c>
      <c r="I211" s="234">
        <f>'Pak8 s2'!K213</f>
        <v>0</v>
      </c>
      <c r="J211" s="234">
        <f>'Pak8 s2'!M213</f>
        <v>0</v>
      </c>
      <c r="K211" s="234">
        <f>'Pak8 s2'!O213</f>
        <v>0</v>
      </c>
      <c r="L211" s="11"/>
      <c r="M211" s="11"/>
      <c r="N211" s="397"/>
      <c r="O211" s="233"/>
      <c r="P211" s="399"/>
      <c r="Q211" s="11"/>
      <c r="R211" s="306"/>
      <c r="S211" s="306"/>
      <c r="T211" s="306"/>
      <c r="U211" s="11"/>
      <c r="V211" s="11"/>
      <c r="W211" s="11"/>
      <c r="X211" s="11"/>
      <c r="Y211" s="11"/>
      <c r="Z211" s="11"/>
      <c r="AA211" s="11"/>
      <c r="AB211" s="11"/>
    </row>
    <row r="212" spans="1:28" ht="24.75" customHeight="1">
      <c r="A212" s="1256" t="str">
        <f>IF(E212&gt;0,"Wypełnione","")</f>
        <v/>
      </c>
      <c r="B212" s="57"/>
      <c r="C212" s="2050">
        <f>'Og s3a'!C923</f>
        <v>0</v>
      </c>
      <c r="D212" s="2052">
        <f>'Og s3a'!E923</f>
        <v>0</v>
      </c>
      <c r="E212" s="2050">
        <f>'Og s3a'!F923</f>
        <v>0</v>
      </c>
      <c r="F212" s="395">
        <f>O212</f>
        <v>0</v>
      </c>
      <c r="G212" s="395">
        <f>P212</f>
        <v>0</v>
      </c>
      <c r="H212" s="236">
        <f>'Pak8 s2'!I214</f>
        <v>0</v>
      </c>
      <c r="I212" s="236">
        <f>'Pak8 s2'!K214</f>
        <v>0</v>
      </c>
      <c r="J212" s="236">
        <f>'Pak8 s2'!M214</f>
        <v>0</v>
      </c>
      <c r="K212" s="236">
        <f>'Pak8 s2'!O214</f>
        <v>0</v>
      </c>
      <c r="L212" s="11"/>
      <c r="M212" s="11"/>
      <c r="N212" s="396">
        <f>'Og s3a'!G923</f>
        <v>0</v>
      </c>
      <c r="O212" s="237">
        <f>'Og s3a'!H923</f>
        <v>0</v>
      </c>
      <c r="P212" s="398">
        <f>'Og s3a'!D923</f>
        <v>0</v>
      </c>
      <c r="Q212" s="11"/>
      <c r="R212" s="306"/>
      <c r="S212" s="306"/>
      <c r="T212" s="306"/>
      <c r="U212" s="11"/>
      <c r="V212" s="11"/>
      <c r="W212" s="11"/>
      <c r="X212" s="11"/>
      <c r="Y212" s="11"/>
      <c r="Z212" s="11"/>
      <c r="AA212" s="11"/>
      <c r="AB212" s="11"/>
    </row>
    <row r="213" spans="1:28" ht="14.25" customHeight="1">
      <c r="A213" s="1256" t="str">
        <f>A212</f>
        <v/>
      </c>
      <c r="B213" s="57"/>
      <c r="C213" s="2051"/>
      <c r="D213" s="2053"/>
      <c r="E213" s="2051"/>
      <c r="F213" s="234"/>
      <c r="G213" s="234">
        <f>'Pak8 s2'!G215</f>
        <v>0</v>
      </c>
      <c r="H213" s="234">
        <f>'Pak8 s2'!I215</f>
        <v>0</v>
      </c>
      <c r="I213" s="234">
        <f>'Pak8 s2'!K215</f>
        <v>0</v>
      </c>
      <c r="J213" s="234">
        <f>'Pak8 s2'!M215</f>
        <v>0</v>
      </c>
      <c r="K213" s="234">
        <f>'Pak8 s2'!O215</f>
        <v>0</v>
      </c>
      <c r="L213" s="11"/>
      <c r="M213" s="11"/>
      <c r="N213" s="397"/>
      <c r="O213" s="233"/>
      <c r="P213" s="399"/>
      <c r="Q213" s="11"/>
      <c r="R213" s="306"/>
      <c r="S213" s="306"/>
      <c r="T213" s="306"/>
      <c r="U213" s="11"/>
      <c r="V213" s="11"/>
      <c r="W213" s="11"/>
      <c r="X213" s="11"/>
      <c r="Y213" s="11"/>
      <c r="Z213" s="11"/>
      <c r="AA213" s="11"/>
      <c r="AB213" s="11"/>
    </row>
    <row r="214" spans="1:28" ht="24.75" customHeight="1">
      <c r="A214" s="1256" t="str">
        <f>IF(E214&gt;0,"Wypełnione","")</f>
        <v/>
      </c>
      <c r="B214" s="57"/>
      <c r="C214" s="2050">
        <f>'Og s3a'!C925</f>
        <v>0</v>
      </c>
      <c r="D214" s="2052">
        <f>'Og s3a'!E925</f>
        <v>0</v>
      </c>
      <c r="E214" s="2050">
        <f>'Og s3a'!F925</f>
        <v>0</v>
      </c>
      <c r="F214" s="395">
        <f>O214</f>
        <v>0</v>
      </c>
      <c r="G214" s="395">
        <f>P214</f>
        <v>0</v>
      </c>
      <c r="H214" s="236">
        <f>'Pak8 s2'!I216</f>
        <v>0</v>
      </c>
      <c r="I214" s="236">
        <f>'Pak8 s2'!K216</f>
        <v>0</v>
      </c>
      <c r="J214" s="236">
        <f>'Pak8 s2'!M216</f>
        <v>0</v>
      </c>
      <c r="K214" s="236">
        <f>'Pak8 s2'!O216</f>
        <v>0</v>
      </c>
      <c r="L214" s="11"/>
      <c r="M214" s="11"/>
      <c r="N214" s="396">
        <f>'Og s3a'!G925</f>
        <v>0</v>
      </c>
      <c r="O214" s="237">
        <f>'Og s3a'!H925</f>
        <v>0</v>
      </c>
      <c r="P214" s="398">
        <f>'Og s3a'!D925</f>
        <v>0</v>
      </c>
      <c r="Q214" s="11"/>
      <c r="R214" s="306"/>
      <c r="S214" s="306"/>
      <c r="T214" s="306"/>
      <c r="U214" s="11"/>
      <c r="V214" s="11"/>
      <c r="W214" s="11"/>
      <c r="X214" s="11"/>
      <c r="Y214" s="11"/>
      <c r="Z214" s="11"/>
      <c r="AA214" s="11"/>
      <c r="AB214" s="11"/>
    </row>
    <row r="215" spans="1:28" ht="14.25" customHeight="1">
      <c r="A215" s="1256" t="str">
        <f>A214</f>
        <v/>
      </c>
      <c r="B215" s="57"/>
      <c r="C215" s="2051"/>
      <c r="D215" s="2053"/>
      <c r="E215" s="2051"/>
      <c r="F215" s="234"/>
      <c r="G215" s="234">
        <f>'Pak8 s2'!G217</f>
        <v>0</v>
      </c>
      <c r="H215" s="234">
        <f>'Pak8 s2'!I217</f>
        <v>0</v>
      </c>
      <c r="I215" s="234">
        <f>'Pak8 s2'!K217</f>
        <v>0</v>
      </c>
      <c r="J215" s="234">
        <f>'Pak8 s2'!M217</f>
        <v>0</v>
      </c>
      <c r="K215" s="234">
        <f>'Pak8 s2'!O217</f>
        <v>0</v>
      </c>
      <c r="L215" s="11"/>
      <c r="M215" s="11"/>
      <c r="N215" s="397"/>
      <c r="O215" s="233"/>
      <c r="P215" s="399"/>
      <c r="Q215" s="11"/>
      <c r="R215" s="306"/>
      <c r="S215" s="306"/>
      <c r="T215" s="306"/>
      <c r="U215" s="11"/>
      <c r="V215" s="11"/>
      <c r="W215" s="11"/>
      <c r="X215" s="11"/>
      <c r="Y215" s="11"/>
      <c r="Z215" s="11"/>
      <c r="AA215" s="11"/>
      <c r="AB215" s="11"/>
    </row>
    <row r="216" spans="1:28" ht="24.75" customHeight="1">
      <c r="A216" s="1256" t="str">
        <f>IF(E216&gt;0,"Wypełnione","")</f>
        <v/>
      </c>
      <c r="B216" s="57"/>
      <c r="C216" s="2050">
        <f>'Og s3a'!C927</f>
        <v>0</v>
      </c>
      <c r="D216" s="2052">
        <f>'Og s3a'!E927</f>
        <v>0</v>
      </c>
      <c r="E216" s="2050">
        <f>'Og s3a'!F927</f>
        <v>0</v>
      </c>
      <c r="F216" s="395">
        <f>O216</f>
        <v>0</v>
      </c>
      <c r="G216" s="395">
        <f>P216</f>
        <v>0</v>
      </c>
      <c r="H216" s="236">
        <f>'Pak8 s2'!I218</f>
        <v>0</v>
      </c>
      <c r="I216" s="236">
        <f>'Pak8 s2'!K218</f>
        <v>0</v>
      </c>
      <c r="J216" s="236">
        <f>'Pak8 s2'!M218</f>
        <v>0</v>
      </c>
      <c r="K216" s="236">
        <f>'Pak8 s2'!O218</f>
        <v>0</v>
      </c>
      <c r="L216" s="11"/>
      <c r="M216" s="11"/>
      <c r="N216" s="396">
        <f>'Og s3a'!G927</f>
        <v>0</v>
      </c>
      <c r="O216" s="237">
        <f>'Og s3a'!H927</f>
        <v>0</v>
      </c>
      <c r="P216" s="398">
        <f>'Og s3a'!D927</f>
        <v>0</v>
      </c>
      <c r="Q216" s="11"/>
      <c r="R216" s="306"/>
      <c r="S216" s="306"/>
      <c r="T216" s="306"/>
      <c r="U216" s="11"/>
      <c r="V216" s="11"/>
      <c r="W216" s="11"/>
      <c r="X216" s="11"/>
      <c r="Y216" s="11"/>
      <c r="Z216" s="11"/>
      <c r="AA216" s="11"/>
      <c r="AB216" s="11"/>
    </row>
    <row r="217" spans="1:28" ht="14.25" customHeight="1">
      <c r="A217" s="1256" t="str">
        <f>A216</f>
        <v/>
      </c>
      <c r="B217" s="57"/>
      <c r="C217" s="2051"/>
      <c r="D217" s="2053"/>
      <c r="E217" s="2051"/>
      <c r="F217" s="234"/>
      <c r="G217" s="234">
        <f>'Pak8 s2'!G219</f>
        <v>0</v>
      </c>
      <c r="H217" s="234">
        <f>'Pak8 s2'!I219</f>
        <v>0</v>
      </c>
      <c r="I217" s="234">
        <f>'Pak8 s2'!K219</f>
        <v>0</v>
      </c>
      <c r="J217" s="234">
        <f>'Pak8 s2'!M219</f>
        <v>0</v>
      </c>
      <c r="K217" s="234">
        <f>'Pak8 s2'!O219</f>
        <v>0</v>
      </c>
      <c r="L217" s="11"/>
      <c r="M217" s="11"/>
      <c r="N217" s="397"/>
      <c r="O217" s="233"/>
      <c r="P217" s="399"/>
      <c r="Q217" s="11"/>
      <c r="R217" s="306"/>
      <c r="S217" s="306"/>
      <c r="T217" s="306"/>
      <c r="U217" s="11"/>
      <c r="V217" s="11"/>
      <c r="W217" s="11"/>
      <c r="X217" s="11"/>
      <c r="Y217" s="11"/>
      <c r="Z217" s="11"/>
      <c r="AA217" s="11"/>
      <c r="AB217" s="11"/>
    </row>
    <row r="218" spans="1:28" ht="24.75" customHeight="1">
      <c r="A218" s="1256" t="str">
        <f>IF(E218&gt;0,"Wypełnione","")</f>
        <v/>
      </c>
      <c r="B218" s="57"/>
      <c r="C218" s="2050">
        <f>'Og s3a'!C929</f>
        <v>0</v>
      </c>
      <c r="D218" s="2052">
        <f>'Og s3a'!E929</f>
        <v>0</v>
      </c>
      <c r="E218" s="2050">
        <f>'Og s3a'!F929</f>
        <v>0</v>
      </c>
      <c r="F218" s="395">
        <f>O218</f>
        <v>0</v>
      </c>
      <c r="G218" s="395">
        <f>P218</f>
        <v>0</v>
      </c>
      <c r="H218" s="236">
        <f>'Pak8 s2'!I220</f>
        <v>0</v>
      </c>
      <c r="I218" s="236">
        <f>'Pak8 s2'!K220</f>
        <v>0</v>
      </c>
      <c r="J218" s="236">
        <f>'Pak8 s2'!M220</f>
        <v>0</v>
      </c>
      <c r="K218" s="236">
        <f>'Pak8 s2'!O220</f>
        <v>0</v>
      </c>
      <c r="L218" s="11"/>
      <c r="M218" s="11"/>
      <c r="N218" s="396">
        <f>'Og s3a'!G929</f>
        <v>0</v>
      </c>
      <c r="O218" s="237">
        <f>'Og s3a'!H929</f>
        <v>0</v>
      </c>
      <c r="P218" s="398">
        <f>'Og s3a'!D929</f>
        <v>0</v>
      </c>
      <c r="Q218" s="11"/>
      <c r="R218" s="306"/>
      <c r="S218" s="306"/>
      <c r="T218" s="306"/>
      <c r="U218" s="11"/>
      <c r="V218" s="11"/>
      <c r="W218" s="11"/>
      <c r="X218" s="11"/>
      <c r="Y218" s="11"/>
      <c r="Z218" s="11"/>
      <c r="AA218" s="11"/>
      <c r="AB218" s="11"/>
    </row>
    <row r="219" spans="1:28" ht="14.25" customHeight="1">
      <c r="A219" s="1256" t="str">
        <f>A218</f>
        <v/>
      </c>
      <c r="B219" s="57"/>
      <c r="C219" s="2051"/>
      <c r="D219" s="2053"/>
      <c r="E219" s="2051"/>
      <c r="F219" s="234"/>
      <c r="G219" s="234">
        <f>'Pak8 s2'!G221</f>
        <v>0</v>
      </c>
      <c r="H219" s="234">
        <f>'Pak8 s2'!I221</f>
        <v>0</v>
      </c>
      <c r="I219" s="234">
        <f>'Pak8 s2'!K221</f>
        <v>0</v>
      </c>
      <c r="J219" s="234">
        <f>'Pak8 s2'!M221</f>
        <v>0</v>
      </c>
      <c r="K219" s="234">
        <f>'Pak8 s2'!O221</f>
        <v>0</v>
      </c>
      <c r="L219" s="11"/>
      <c r="M219" s="11"/>
      <c r="N219" s="397"/>
      <c r="O219" s="233"/>
      <c r="P219" s="399"/>
      <c r="Q219" s="11"/>
      <c r="R219" s="306"/>
      <c r="S219" s="306"/>
      <c r="T219" s="306"/>
      <c r="U219" s="11"/>
      <c r="V219" s="11"/>
      <c r="W219" s="11"/>
      <c r="X219" s="11"/>
      <c r="Y219" s="11"/>
      <c r="Z219" s="11"/>
      <c r="AA219" s="11"/>
      <c r="AB219" s="11"/>
    </row>
    <row r="220" spans="1:28" ht="24.75" customHeight="1">
      <c r="A220" s="1256" t="str">
        <f>IF(E220&gt;0,"Wypełnione","")</f>
        <v/>
      </c>
      <c r="B220" s="57"/>
      <c r="C220" s="2050">
        <f>'Og s3a'!C931</f>
        <v>0</v>
      </c>
      <c r="D220" s="2052">
        <f>'Og s3a'!E931</f>
        <v>0</v>
      </c>
      <c r="E220" s="2050">
        <f>'Og s3a'!F931</f>
        <v>0</v>
      </c>
      <c r="F220" s="395">
        <f>O220</f>
        <v>0</v>
      </c>
      <c r="G220" s="395">
        <f>P220</f>
        <v>0</v>
      </c>
      <c r="H220" s="236">
        <f>'Pak8 s2'!I222</f>
        <v>0</v>
      </c>
      <c r="I220" s="236">
        <f>'Pak8 s2'!K222</f>
        <v>0</v>
      </c>
      <c r="J220" s="236">
        <f>'Pak8 s2'!M222</f>
        <v>0</v>
      </c>
      <c r="K220" s="236">
        <f>'Pak8 s2'!O222</f>
        <v>0</v>
      </c>
      <c r="L220" s="11"/>
      <c r="M220" s="11"/>
      <c r="N220" s="396">
        <f>'Og s3a'!G931</f>
        <v>0</v>
      </c>
      <c r="O220" s="237">
        <f>'Og s3a'!H931</f>
        <v>0</v>
      </c>
      <c r="P220" s="398">
        <f>'Og s3a'!D931</f>
        <v>0</v>
      </c>
      <c r="Q220" s="11"/>
      <c r="R220" s="306"/>
      <c r="S220" s="306"/>
      <c r="T220" s="306"/>
      <c r="U220" s="11"/>
      <c r="V220" s="11"/>
      <c r="W220" s="11"/>
      <c r="X220" s="11"/>
      <c r="Y220" s="11"/>
      <c r="Z220" s="11"/>
      <c r="AA220" s="11"/>
      <c r="AB220" s="11"/>
    </row>
    <row r="221" spans="1:28" ht="14.25" customHeight="1">
      <c r="A221" s="1256" t="str">
        <f>A220</f>
        <v/>
      </c>
      <c r="B221" s="57"/>
      <c r="C221" s="2051"/>
      <c r="D221" s="2053"/>
      <c r="E221" s="2051"/>
      <c r="F221" s="234"/>
      <c r="G221" s="234">
        <f>'Pak8 s2'!G223</f>
        <v>0</v>
      </c>
      <c r="H221" s="234">
        <f>'Pak8 s2'!I223</f>
        <v>0</v>
      </c>
      <c r="I221" s="234">
        <f>'Pak8 s2'!K223</f>
        <v>0</v>
      </c>
      <c r="J221" s="234">
        <f>'Pak8 s2'!M223</f>
        <v>0</v>
      </c>
      <c r="K221" s="234">
        <f>'Pak8 s2'!O223</f>
        <v>0</v>
      </c>
      <c r="L221" s="11"/>
      <c r="M221" s="11"/>
      <c r="N221" s="397"/>
      <c r="O221" s="233"/>
      <c r="P221" s="399"/>
      <c r="Q221" s="11"/>
      <c r="R221" s="306"/>
      <c r="S221" s="306"/>
      <c r="T221" s="306"/>
      <c r="U221" s="11"/>
      <c r="V221" s="11"/>
      <c r="W221" s="11"/>
      <c r="X221" s="11"/>
      <c r="Y221" s="11"/>
      <c r="Z221" s="11"/>
      <c r="AA221" s="11"/>
      <c r="AB221" s="11"/>
    </row>
    <row r="222" spans="1:28" ht="24.75" customHeight="1">
      <c r="A222" s="1256" t="str">
        <f>IF(E222&gt;0,"Wypełnione","")</f>
        <v/>
      </c>
      <c r="B222" s="57"/>
      <c r="C222" s="2050">
        <f>'Og s3a'!C933</f>
        <v>0</v>
      </c>
      <c r="D222" s="2052">
        <f>'Og s3a'!E933</f>
        <v>0</v>
      </c>
      <c r="E222" s="2050">
        <f>'Og s3a'!F933</f>
        <v>0</v>
      </c>
      <c r="F222" s="395">
        <f>O222</f>
        <v>0</v>
      </c>
      <c r="G222" s="395">
        <f>P222</f>
        <v>0</v>
      </c>
      <c r="H222" s="236">
        <f>'Pak8 s2'!I224</f>
        <v>0</v>
      </c>
      <c r="I222" s="236">
        <f>'Pak8 s2'!K224</f>
        <v>0</v>
      </c>
      <c r="J222" s="236">
        <f>'Pak8 s2'!M224</f>
        <v>0</v>
      </c>
      <c r="K222" s="236">
        <f>'Pak8 s2'!O224</f>
        <v>0</v>
      </c>
      <c r="L222" s="11"/>
      <c r="M222" s="11"/>
      <c r="N222" s="396">
        <f>'Og s3a'!G933</f>
        <v>0</v>
      </c>
      <c r="O222" s="237">
        <f>'Og s3a'!H933</f>
        <v>0</v>
      </c>
      <c r="P222" s="398">
        <f>'Og s3a'!D933</f>
        <v>0</v>
      </c>
      <c r="Q222" s="11"/>
      <c r="R222" s="306"/>
      <c r="S222" s="306"/>
      <c r="T222" s="306"/>
      <c r="U222" s="11"/>
      <c r="V222" s="11"/>
      <c r="W222" s="11"/>
      <c r="X222" s="11"/>
      <c r="Y222" s="11"/>
      <c r="Z222" s="11"/>
      <c r="AA222" s="11"/>
      <c r="AB222" s="11"/>
    </row>
    <row r="223" spans="1:28" ht="14.25" customHeight="1">
      <c r="A223" s="1256" t="str">
        <f>A222</f>
        <v/>
      </c>
      <c r="B223" s="57"/>
      <c r="C223" s="2051"/>
      <c r="D223" s="2053"/>
      <c r="E223" s="2051"/>
      <c r="F223" s="234"/>
      <c r="G223" s="234">
        <f>'Pak8 s2'!G225</f>
        <v>0</v>
      </c>
      <c r="H223" s="234">
        <f>'Pak8 s2'!I225</f>
        <v>0</v>
      </c>
      <c r="I223" s="234">
        <f>'Pak8 s2'!K225</f>
        <v>0</v>
      </c>
      <c r="J223" s="234">
        <f>'Pak8 s2'!M225</f>
        <v>0</v>
      </c>
      <c r="K223" s="234">
        <f>'Pak8 s2'!O225</f>
        <v>0</v>
      </c>
      <c r="L223" s="11"/>
      <c r="M223" s="11"/>
      <c r="N223" s="397"/>
      <c r="O223" s="233"/>
      <c r="P223" s="399"/>
      <c r="Q223" s="11"/>
      <c r="R223" s="306"/>
      <c r="S223" s="306"/>
      <c r="T223" s="306"/>
      <c r="U223" s="11"/>
      <c r="V223" s="11"/>
      <c r="W223" s="11"/>
      <c r="X223" s="11"/>
      <c r="Y223" s="11"/>
      <c r="Z223" s="11"/>
      <c r="AA223" s="11"/>
      <c r="AB223" s="11"/>
    </row>
    <row r="224" spans="1:28" ht="24.75" customHeight="1">
      <c r="A224" s="1256" t="str">
        <f>IF(E224&gt;0,"Wypełnione","")</f>
        <v/>
      </c>
      <c r="B224" s="57"/>
      <c r="C224" s="2050">
        <f>'Og s3a'!C935</f>
        <v>0</v>
      </c>
      <c r="D224" s="2052">
        <f>'Og s3a'!E935</f>
        <v>0</v>
      </c>
      <c r="E224" s="2050">
        <f>'Og s3a'!F935</f>
        <v>0</v>
      </c>
      <c r="F224" s="395">
        <f>O224</f>
        <v>0</v>
      </c>
      <c r="G224" s="395">
        <f>P224</f>
        <v>0</v>
      </c>
      <c r="H224" s="236">
        <f>'Pak8 s2'!I226</f>
        <v>0</v>
      </c>
      <c r="I224" s="236">
        <f>'Pak8 s2'!K226</f>
        <v>0</v>
      </c>
      <c r="J224" s="236">
        <f>'Pak8 s2'!M226</f>
        <v>0</v>
      </c>
      <c r="K224" s="236">
        <f>'Pak8 s2'!O226</f>
        <v>0</v>
      </c>
      <c r="L224" s="11"/>
      <c r="M224" s="11"/>
      <c r="N224" s="396">
        <f>'Og s3a'!G935</f>
        <v>0</v>
      </c>
      <c r="O224" s="237">
        <f>'Og s3a'!H935</f>
        <v>0</v>
      </c>
      <c r="P224" s="398">
        <f>'Og s3a'!D935</f>
        <v>0</v>
      </c>
      <c r="Q224" s="11"/>
      <c r="R224" s="306"/>
      <c r="S224" s="306"/>
      <c r="T224" s="306"/>
      <c r="U224" s="11"/>
      <c r="V224" s="11"/>
      <c r="W224" s="11"/>
      <c r="X224" s="11"/>
      <c r="Y224" s="11"/>
      <c r="Z224" s="11"/>
      <c r="AA224" s="11"/>
      <c r="AB224" s="11"/>
    </row>
    <row r="225" spans="1:28" ht="14.25" customHeight="1">
      <c r="A225" s="1256" t="str">
        <f>A224</f>
        <v/>
      </c>
      <c r="B225" s="57"/>
      <c r="C225" s="2051"/>
      <c r="D225" s="2053"/>
      <c r="E225" s="2051"/>
      <c r="F225" s="234"/>
      <c r="G225" s="234">
        <f>'Pak8 s2'!G227</f>
        <v>0</v>
      </c>
      <c r="H225" s="234">
        <f>'Pak8 s2'!I227</f>
        <v>0</v>
      </c>
      <c r="I225" s="234">
        <f>'Pak8 s2'!K227</f>
        <v>0</v>
      </c>
      <c r="J225" s="234">
        <f>'Pak8 s2'!M227</f>
        <v>0</v>
      </c>
      <c r="K225" s="234">
        <f>'Pak8 s2'!O227</f>
        <v>0</v>
      </c>
      <c r="L225" s="11"/>
      <c r="M225" s="11"/>
      <c r="N225" s="397"/>
      <c r="O225" s="233"/>
      <c r="P225" s="399"/>
      <c r="Q225" s="11"/>
      <c r="R225" s="306"/>
      <c r="S225" s="306"/>
      <c r="T225" s="306"/>
      <c r="U225" s="11"/>
      <c r="V225" s="11"/>
      <c r="W225" s="11"/>
      <c r="X225" s="11"/>
      <c r="Y225" s="11"/>
      <c r="Z225" s="11"/>
      <c r="AA225" s="11"/>
      <c r="AB225" s="11"/>
    </row>
    <row r="226" spans="1:28" ht="24.75" customHeight="1">
      <c r="A226" s="1256" t="str">
        <f>IF(E226&gt;0,"Wypełnione","")</f>
        <v/>
      </c>
      <c r="B226" s="57"/>
      <c r="C226" s="2050">
        <f>'Og s3a'!C937</f>
        <v>0</v>
      </c>
      <c r="D226" s="2052">
        <f>'Og s3a'!E937</f>
        <v>0</v>
      </c>
      <c r="E226" s="2050">
        <f>'Og s3a'!F937</f>
        <v>0</v>
      </c>
      <c r="F226" s="395">
        <f>O226</f>
        <v>0</v>
      </c>
      <c r="G226" s="395">
        <f>P226</f>
        <v>0</v>
      </c>
      <c r="H226" s="236">
        <f>'Pak8 s2'!I228</f>
        <v>0</v>
      </c>
      <c r="I226" s="236">
        <f>'Pak8 s2'!K228</f>
        <v>0</v>
      </c>
      <c r="J226" s="236">
        <f>'Pak8 s2'!M228</f>
        <v>0</v>
      </c>
      <c r="K226" s="236">
        <f>'Pak8 s2'!O228</f>
        <v>0</v>
      </c>
      <c r="L226" s="11"/>
      <c r="M226" s="11"/>
      <c r="N226" s="396">
        <f>'Og s3a'!G937</f>
        <v>0</v>
      </c>
      <c r="O226" s="237">
        <f>'Og s3a'!H937</f>
        <v>0</v>
      </c>
      <c r="P226" s="398">
        <f>'Og s3a'!D937</f>
        <v>0</v>
      </c>
      <c r="Q226" s="11"/>
      <c r="R226" s="306"/>
      <c r="S226" s="306"/>
      <c r="T226" s="306"/>
      <c r="U226" s="11"/>
      <c r="V226" s="11"/>
      <c r="W226" s="11"/>
      <c r="X226" s="11"/>
      <c r="Y226" s="11"/>
      <c r="Z226" s="11"/>
      <c r="AA226" s="11"/>
      <c r="AB226" s="11"/>
    </row>
    <row r="227" spans="1:28" ht="14.25" customHeight="1">
      <c r="A227" s="1256" t="str">
        <f>A226</f>
        <v/>
      </c>
      <c r="B227" s="57"/>
      <c r="C227" s="2051"/>
      <c r="D227" s="2053"/>
      <c r="E227" s="2051"/>
      <c r="F227" s="234"/>
      <c r="G227" s="234">
        <f>'Pak8 s2'!G229</f>
        <v>0</v>
      </c>
      <c r="H227" s="234">
        <f>'Pak8 s2'!I229</f>
        <v>0</v>
      </c>
      <c r="I227" s="234">
        <f>'Pak8 s2'!K229</f>
        <v>0</v>
      </c>
      <c r="J227" s="234">
        <f>'Pak8 s2'!M229</f>
        <v>0</v>
      </c>
      <c r="K227" s="234">
        <f>'Pak8 s2'!O229</f>
        <v>0</v>
      </c>
      <c r="L227" s="11"/>
      <c r="M227" s="11"/>
      <c r="N227" s="397"/>
      <c r="O227" s="233"/>
      <c r="P227" s="399"/>
      <c r="Q227" s="11"/>
      <c r="R227" s="306"/>
      <c r="S227" s="306"/>
      <c r="T227" s="306"/>
      <c r="U227" s="11"/>
      <c r="V227" s="11"/>
      <c r="W227" s="11"/>
      <c r="X227" s="11"/>
      <c r="Y227" s="11"/>
      <c r="Z227" s="11"/>
      <c r="AA227" s="11"/>
      <c r="AB227" s="11"/>
    </row>
    <row r="228" spans="1:28" ht="24.75" customHeight="1">
      <c r="A228" s="1256" t="str">
        <f>IF(E228&gt;0,"Wypełnione","")</f>
        <v/>
      </c>
      <c r="B228" s="57"/>
      <c r="C228" s="2050">
        <f>'Og s3a'!C939</f>
        <v>0</v>
      </c>
      <c r="D228" s="2052">
        <f>'Og s3a'!E939</f>
        <v>0</v>
      </c>
      <c r="E228" s="2050">
        <f>'Og s3a'!F939</f>
        <v>0</v>
      </c>
      <c r="F228" s="395">
        <f>O228</f>
        <v>0</v>
      </c>
      <c r="G228" s="395">
        <f>P228</f>
        <v>0</v>
      </c>
      <c r="H228" s="236">
        <f>'Pak8 s2'!I230</f>
        <v>0</v>
      </c>
      <c r="I228" s="236">
        <f>'Pak8 s2'!K230</f>
        <v>0</v>
      </c>
      <c r="J228" s="236">
        <f>'Pak8 s2'!M230</f>
        <v>0</v>
      </c>
      <c r="K228" s="236">
        <f>'Pak8 s2'!O230</f>
        <v>0</v>
      </c>
      <c r="L228" s="11"/>
      <c r="M228" s="11"/>
      <c r="N228" s="396">
        <f>'Og s3a'!G939</f>
        <v>0</v>
      </c>
      <c r="O228" s="237">
        <f>'Og s3a'!H939</f>
        <v>0</v>
      </c>
      <c r="P228" s="398">
        <f>'Og s3a'!D939</f>
        <v>0</v>
      </c>
      <c r="Q228" s="11"/>
      <c r="R228" s="306"/>
      <c r="S228" s="306"/>
      <c r="T228" s="306"/>
      <c r="U228" s="11"/>
      <c r="V228" s="11"/>
      <c r="W228" s="11"/>
      <c r="X228" s="11"/>
      <c r="Y228" s="11"/>
      <c r="Z228" s="11"/>
      <c r="AA228" s="11"/>
      <c r="AB228" s="11"/>
    </row>
    <row r="229" spans="1:28" ht="14.25" customHeight="1">
      <c r="A229" s="1256" t="str">
        <f>A228</f>
        <v/>
      </c>
      <c r="B229" s="57"/>
      <c r="C229" s="2051"/>
      <c r="D229" s="2053"/>
      <c r="E229" s="2051"/>
      <c r="F229" s="234"/>
      <c r="G229" s="234">
        <f>'Pak8 s2'!G231</f>
        <v>0</v>
      </c>
      <c r="H229" s="234">
        <f>'Pak8 s2'!I231</f>
        <v>0</v>
      </c>
      <c r="I229" s="234">
        <f>'Pak8 s2'!K231</f>
        <v>0</v>
      </c>
      <c r="J229" s="234">
        <f>'Pak8 s2'!M231</f>
        <v>0</v>
      </c>
      <c r="K229" s="234">
        <f>'Pak8 s2'!O231</f>
        <v>0</v>
      </c>
      <c r="L229" s="11"/>
      <c r="M229" s="11"/>
      <c r="N229" s="397"/>
      <c r="O229" s="233"/>
      <c r="P229" s="399"/>
      <c r="Q229" s="11"/>
      <c r="R229" s="306"/>
      <c r="S229" s="306"/>
      <c r="T229" s="306"/>
      <c r="U229" s="11"/>
      <c r="V229" s="11"/>
      <c r="W229" s="11"/>
      <c r="X229" s="11"/>
      <c r="Y229" s="11"/>
      <c r="Z229" s="11"/>
      <c r="AA229" s="11"/>
      <c r="AB229" s="11"/>
    </row>
    <row r="230" spans="1:28" ht="24.75" customHeight="1">
      <c r="A230" s="1256" t="str">
        <f>IF(E230&gt;0,"Wypełnione","")</f>
        <v/>
      </c>
      <c r="B230" s="57"/>
      <c r="C230" s="2050">
        <f>'Og s3a'!C941</f>
        <v>0</v>
      </c>
      <c r="D230" s="2052">
        <f>'Og s3a'!E941</f>
        <v>0</v>
      </c>
      <c r="E230" s="2050">
        <f>'Og s3a'!F941</f>
        <v>0</v>
      </c>
      <c r="F230" s="395">
        <f>O230</f>
        <v>0</v>
      </c>
      <c r="G230" s="395">
        <f>P230</f>
        <v>0</v>
      </c>
      <c r="H230" s="236">
        <f>'Pak8 s2'!I232</f>
        <v>0</v>
      </c>
      <c r="I230" s="236">
        <f>'Pak8 s2'!K232</f>
        <v>0</v>
      </c>
      <c r="J230" s="236">
        <f>'Pak8 s2'!M232</f>
        <v>0</v>
      </c>
      <c r="K230" s="236">
        <f>'Pak8 s2'!O232</f>
        <v>0</v>
      </c>
      <c r="L230" s="11"/>
      <c r="M230" s="11"/>
      <c r="N230" s="396">
        <f>'Og s3a'!G941</f>
        <v>0</v>
      </c>
      <c r="O230" s="237">
        <f>'Og s3a'!H941</f>
        <v>0</v>
      </c>
      <c r="P230" s="398">
        <f>'Og s3a'!D941</f>
        <v>0</v>
      </c>
      <c r="Q230" s="11"/>
      <c r="R230" s="306"/>
      <c r="S230" s="306"/>
      <c r="T230" s="306"/>
      <c r="U230" s="11"/>
      <c r="V230" s="11"/>
      <c r="W230" s="11"/>
      <c r="X230" s="11"/>
      <c r="Y230" s="11"/>
      <c r="Z230" s="11"/>
      <c r="AA230" s="11"/>
      <c r="AB230" s="11"/>
    </row>
    <row r="231" spans="1:28" ht="14.25" customHeight="1">
      <c r="A231" s="1256" t="str">
        <f>A230</f>
        <v/>
      </c>
      <c r="B231" s="57"/>
      <c r="C231" s="2051"/>
      <c r="D231" s="2053"/>
      <c r="E231" s="2051"/>
      <c r="F231" s="234"/>
      <c r="G231" s="234">
        <f>'Pak8 s2'!G233</f>
        <v>0</v>
      </c>
      <c r="H231" s="234">
        <f>'Pak8 s2'!I233</f>
        <v>0</v>
      </c>
      <c r="I231" s="234">
        <f>'Pak8 s2'!K233</f>
        <v>0</v>
      </c>
      <c r="J231" s="234">
        <f>'Pak8 s2'!M233</f>
        <v>0</v>
      </c>
      <c r="K231" s="234">
        <f>'Pak8 s2'!O233</f>
        <v>0</v>
      </c>
      <c r="L231" s="11"/>
      <c r="M231" s="11"/>
      <c r="N231" s="397"/>
      <c r="O231" s="233"/>
      <c r="P231" s="399"/>
      <c r="Q231" s="11"/>
      <c r="R231" s="306"/>
      <c r="S231" s="306"/>
      <c r="T231" s="306"/>
      <c r="U231" s="11"/>
      <c r="V231" s="11"/>
      <c r="W231" s="11"/>
      <c r="X231" s="11"/>
      <c r="Y231" s="11"/>
      <c r="Z231" s="11"/>
      <c r="AA231" s="11"/>
      <c r="AB231" s="11"/>
    </row>
    <row r="232" spans="1:28" ht="24.75" customHeight="1">
      <c r="A232" s="1256" t="str">
        <f>IF(E232&gt;0,"Wypełnione","")</f>
        <v/>
      </c>
      <c r="B232" s="57"/>
      <c r="C232" s="2050">
        <f>'Og s3a'!C943</f>
        <v>0</v>
      </c>
      <c r="D232" s="2052">
        <f>'Og s3a'!E943</f>
        <v>0</v>
      </c>
      <c r="E232" s="2050">
        <f>'Og s3a'!F943</f>
        <v>0</v>
      </c>
      <c r="F232" s="395">
        <f>O232</f>
        <v>0</v>
      </c>
      <c r="G232" s="395">
        <f>P232</f>
        <v>0</v>
      </c>
      <c r="H232" s="236">
        <f>'Pak8 s2'!I234</f>
        <v>0</v>
      </c>
      <c r="I232" s="236">
        <f>'Pak8 s2'!K234</f>
        <v>0</v>
      </c>
      <c r="J232" s="236">
        <f>'Pak8 s2'!M234</f>
        <v>0</v>
      </c>
      <c r="K232" s="236">
        <f>'Pak8 s2'!O234</f>
        <v>0</v>
      </c>
      <c r="L232" s="11"/>
      <c r="M232" s="11"/>
      <c r="N232" s="396">
        <f>'Og s3a'!G943</f>
        <v>0</v>
      </c>
      <c r="O232" s="237">
        <f>'Og s3a'!H943</f>
        <v>0</v>
      </c>
      <c r="P232" s="398">
        <f>'Og s3a'!D943</f>
        <v>0</v>
      </c>
      <c r="Q232" s="11"/>
      <c r="R232" s="306"/>
      <c r="S232" s="306"/>
      <c r="T232" s="306"/>
      <c r="U232" s="11"/>
      <c r="V232" s="11"/>
      <c r="W232" s="11"/>
      <c r="X232" s="11"/>
      <c r="Y232" s="11"/>
      <c r="Z232" s="11"/>
      <c r="AA232" s="11"/>
      <c r="AB232" s="11"/>
    </row>
    <row r="233" spans="1:28" ht="14.25" customHeight="1">
      <c r="A233" s="1256" t="str">
        <f>A232</f>
        <v/>
      </c>
      <c r="B233" s="57"/>
      <c r="C233" s="2051"/>
      <c r="D233" s="2053"/>
      <c r="E233" s="2051"/>
      <c r="F233" s="234"/>
      <c r="G233" s="234">
        <f>'Pak8 s2'!G235</f>
        <v>0</v>
      </c>
      <c r="H233" s="234">
        <f>'Pak8 s2'!I235</f>
        <v>0</v>
      </c>
      <c r="I233" s="234">
        <f>'Pak8 s2'!K235</f>
        <v>0</v>
      </c>
      <c r="J233" s="234">
        <f>'Pak8 s2'!M235</f>
        <v>0</v>
      </c>
      <c r="K233" s="234">
        <f>'Pak8 s2'!O235</f>
        <v>0</v>
      </c>
      <c r="L233" s="11"/>
      <c r="M233" s="11"/>
      <c r="N233" s="397"/>
      <c r="O233" s="233"/>
      <c r="P233" s="399"/>
      <c r="Q233" s="11"/>
      <c r="R233" s="306"/>
      <c r="S233" s="306"/>
      <c r="T233" s="306"/>
      <c r="U233" s="11"/>
      <c r="V233" s="11"/>
      <c r="W233" s="11"/>
      <c r="X233" s="11"/>
      <c r="Y233" s="11"/>
      <c r="Z233" s="11"/>
      <c r="AA233" s="11"/>
      <c r="AB233" s="11"/>
    </row>
    <row r="234" spans="1:28" ht="24.75" customHeight="1">
      <c r="A234" s="1256" t="str">
        <f>IF(E234&gt;0,"Wypełnione","")</f>
        <v/>
      </c>
      <c r="B234" s="57"/>
      <c r="C234" s="2050">
        <f>'Og s3a'!C945</f>
        <v>0</v>
      </c>
      <c r="D234" s="2052">
        <f>'Og s3a'!E945</f>
        <v>0</v>
      </c>
      <c r="E234" s="2050">
        <f>'Og s3a'!F945</f>
        <v>0</v>
      </c>
      <c r="F234" s="395">
        <f>O234</f>
        <v>0</v>
      </c>
      <c r="G234" s="395">
        <f>P234</f>
        <v>0</v>
      </c>
      <c r="H234" s="236">
        <f>'Pak8 s2'!I236</f>
        <v>0</v>
      </c>
      <c r="I234" s="236">
        <f>'Pak8 s2'!K236</f>
        <v>0</v>
      </c>
      <c r="J234" s="236">
        <f>'Pak8 s2'!M236</f>
        <v>0</v>
      </c>
      <c r="K234" s="236">
        <f>'Pak8 s2'!O236</f>
        <v>0</v>
      </c>
      <c r="L234" s="11"/>
      <c r="M234" s="11"/>
      <c r="N234" s="396">
        <f>'Og s3a'!G945</f>
        <v>0</v>
      </c>
      <c r="O234" s="237">
        <f>'Og s3a'!H945</f>
        <v>0</v>
      </c>
      <c r="P234" s="398">
        <f>'Og s3a'!D945</f>
        <v>0</v>
      </c>
      <c r="Q234" s="11"/>
      <c r="R234" s="306"/>
      <c r="S234" s="306"/>
      <c r="T234" s="306"/>
      <c r="U234" s="11"/>
      <c r="V234" s="11"/>
      <c r="W234" s="11"/>
      <c r="X234" s="11"/>
      <c r="Y234" s="11"/>
      <c r="Z234" s="11"/>
      <c r="AA234" s="11"/>
      <c r="AB234" s="11"/>
    </row>
    <row r="235" spans="1:28" ht="14.25" customHeight="1">
      <c r="A235" s="1256" t="str">
        <f>A234</f>
        <v/>
      </c>
      <c r="B235" s="57"/>
      <c r="C235" s="2051"/>
      <c r="D235" s="2053"/>
      <c r="E235" s="2051"/>
      <c r="F235" s="234"/>
      <c r="G235" s="234">
        <f>'Pak8 s2'!G237</f>
        <v>0</v>
      </c>
      <c r="H235" s="234">
        <f>'Pak8 s2'!I237</f>
        <v>0</v>
      </c>
      <c r="I235" s="234">
        <f>'Pak8 s2'!K237</f>
        <v>0</v>
      </c>
      <c r="J235" s="234">
        <f>'Pak8 s2'!M237</f>
        <v>0</v>
      </c>
      <c r="K235" s="234">
        <f>'Pak8 s2'!O237</f>
        <v>0</v>
      </c>
      <c r="L235" s="11"/>
      <c r="M235" s="11"/>
      <c r="N235" s="397"/>
      <c r="O235" s="233"/>
      <c r="P235" s="399"/>
      <c r="Q235" s="11"/>
      <c r="R235" s="306"/>
      <c r="S235" s="306"/>
      <c r="T235" s="306"/>
      <c r="U235" s="11"/>
      <c r="V235" s="11"/>
      <c r="W235" s="11"/>
      <c r="X235" s="11"/>
      <c r="Y235" s="11"/>
      <c r="Z235" s="11"/>
      <c r="AA235" s="11"/>
      <c r="AB235" s="11"/>
    </row>
    <row r="236" spans="1:28" ht="24.75" customHeight="1">
      <c r="A236" s="1256" t="str">
        <f>IF(E236&gt;0,"Wypełnione","")</f>
        <v/>
      </c>
      <c r="B236" s="57"/>
      <c r="C236" s="2050">
        <f>'Og s3a'!C947</f>
        <v>0</v>
      </c>
      <c r="D236" s="2052">
        <f>'Og s3a'!E947</f>
        <v>0</v>
      </c>
      <c r="E236" s="2050">
        <f>'Og s3a'!F947</f>
        <v>0</v>
      </c>
      <c r="F236" s="395">
        <f>O236</f>
        <v>0</v>
      </c>
      <c r="G236" s="395">
        <f>P236</f>
        <v>0</v>
      </c>
      <c r="H236" s="236">
        <f>'Pak8 s2'!I238</f>
        <v>0</v>
      </c>
      <c r="I236" s="236">
        <f>'Pak8 s2'!K238</f>
        <v>0</v>
      </c>
      <c r="J236" s="236">
        <f>'Pak8 s2'!M238</f>
        <v>0</v>
      </c>
      <c r="K236" s="236">
        <f>'Pak8 s2'!O238</f>
        <v>0</v>
      </c>
      <c r="L236" s="11"/>
      <c r="M236" s="11"/>
      <c r="N236" s="396">
        <f>'Og s3a'!G947</f>
        <v>0</v>
      </c>
      <c r="O236" s="237">
        <f>'Og s3a'!H947</f>
        <v>0</v>
      </c>
      <c r="P236" s="398">
        <f>'Og s3a'!D947</f>
        <v>0</v>
      </c>
      <c r="Q236" s="11"/>
      <c r="R236" s="306"/>
      <c r="S236" s="306"/>
      <c r="T236" s="306"/>
      <c r="U236" s="11"/>
      <c r="V236" s="11"/>
      <c r="W236" s="11"/>
      <c r="X236" s="11"/>
      <c r="Y236" s="11"/>
      <c r="Z236" s="11"/>
      <c r="AA236" s="11"/>
      <c r="AB236" s="11"/>
    </row>
    <row r="237" spans="1:28" ht="14.25" customHeight="1">
      <c r="A237" s="1256" t="str">
        <f>A236</f>
        <v/>
      </c>
      <c r="B237" s="57"/>
      <c r="C237" s="2051"/>
      <c r="D237" s="2053"/>
      <c r="E237" s="2051"/>
      <c r="F237" s="234"/>
      <c r="G237" s="234">
        <f>'Pak8 s2'!G239</f>
        <v>0</v>
      </c>
      <c r="H237" s="234">
        <f>'Pak8 s2'!I239</f>
        <v>0</v>
      </c>
      <c r="I237" s="234">
        <f>'Pak8 s2'!K239</f>
        <v>0</v>
      </c>
      <c r="J237" s="234">
        <f>'Pak8 s2'!M239</f>
        <v>0</v>
      </c>
      <c r="K237" s="234">
        <f>'Pak8 s2'!O239</f>
        <v>0</v>
      </c>
      <c r="L237" s="11"/>
      <c r="M237" s="11"/>
      <c r="N237" s="397"/>
      <c r="O237" s="233"/>
      <c r="P237" s="399"/>
      <c r="Q237" s="11"/>
      <c r="R237" s="306"/>
      <c r="S237" s="306"/>
      <c r="T237" s="306"/>
      <c r="U237" s="11"/>
      <c r="V237" s="11"/>
      <c r="W237" s="11"/>
      <c r="X237" s="11"/>
      <c r="Y237" s="11"/>
      <c r="Z237" s="11"/>
      <c r="AA237" s="11"/>
      <c r="AB237" s="11"/>
    </row>
    <row r="238" spans="1:28" ht="24.75" customHeight="1">
      <c r="A238" s="1256" t="str">
        <f>IF(E238&gt;0,"Wypełnione","")</f>
        <v/>
      </c>
      <c r="B238" s="57"/>
      <c r="C238" s="2050">
        <f>'Og s3a'!C949</f>
        <v>0</v>
      </c>
      <c r="D238" s="2052">
        <f>'Og s3a'!E949</f>
        <v>0</v>
      </c>
      <c r="E238" s="2050">
        <f>'Og s3a'!F949</f>
        <v>0</v>
      </c>
      <c r="F238" s="395">
        <f>O238</f>
        <v>0</v>
      </c>
      <c r="G238" s="395">
        <f>P238</f>
        <v>0</v>
      </c>
      <c r="H238" s="236">
        <f>'Pak8 s2'!I240</f>
        <v>0</v>
      </c>
      <c r="I238" s="236">
        <f>'Pak8 s2'!K240</f>
        <v>0</v>
      </c>
      <c r="J238" s="236">
        <f>'Pak8 s2'!M240</f>
        <v>0</v>
      </c>
      <c r="K238" s="236">
        <f>'Pak8 s2'!O240</f>
        <v>0</v>
      </c>
      <c r="L238" s="11"/>
      <c r="M238" s="11"/>
      <c r="N238" s="396">
        <f>'Og s3a'!G949</f>
        <v>0</v>
      </c>
      <c r="O238" s="237">
        <f>'Og s3a'!H949</f>
        <v>0</v>
      </c>
      <c r="P238" s="398">
        <f>'Og s3a'!D949</f>
        <v>0</v>
      </c>
      <c r="Q238" s="11"/>
      <c r="R238" s="306"/>
      <c r="S238" s="306"/>
      <c r="T238" s="306"/>
      <c r="U238" s="11"/>
      <c r="V238" s="11"/>
      <c r="W238" s="11"/>
      <c r="X238" s="11"/>
      <c r="Y238" s="11"/>
      <c r="Z238" s="11"/>
      <c r="AA238" s="11"/>
      <c r="AB238" s="11"/>
    </row>
    <row r="239" spans="1:28" ht="14.25" customHeight="1">
      <c r="A239" s="1256" t="str">
        <f>A238</f>
        <v/>
      </c>
      <c r="B239" s="57"/>
      <c r="C239" s="2051"/>
      <c r="D239" s="2053"/>
      <c r="E239" s="2051"/>
      <c r="F239" s="234"/>
      <c r="G239" s="234">
        <f>'Pak8 s2'!G241</f>
        <v>0</v>
      </c>
      <c r="H239" s="234">
        <f>'Pak8 s2'!I241</f>
        <v>0</v>
      </c>
      <c r="I239" s="234">
        <f>'Pak8 s2'!K241</f>
        <v>0</v>
      </c>
      <c r="J239" s="234">
        <f>'Pak8 s2'!M241</f>
        <v>0</v>
      </c>
      <c r="K239" s="234">
        <f>'Pak8 s2'!O241</f>
        <v>0</v>
      </c>
      <c r="L239" s="11"/>
      <c r="M239" s="11"/>
      <c r="N239" s="397"/>
      <c r="O239" s="233"/>
      <c r="P239" s="399"/>
      <c r="Q239" s="11"/>
      <c r="R239" s="306"/>
      <c r="S239" s="306"/>
      <c r="T239" s="306"/>
      <c r="U239" s="11"/>
      <c r="V239" s="11"/>
      <c r="W239" s="11"/>
      <c r="X239" s="11"/>
      <c r="Y239" s="11"/>
      <c r="Z239" s="11"/>
      <c r="AA239" s="11"/>
      <c r="AB239" s="11"/>
    </row>
    <row r="240" spans="1:28" ht="24.75" customHeight="1">
      <c r="A240" s="1256" t="str">
        <f>IF(E240&gt;0,"Wypełnione","")</f>
        <v/>
      </c>
      <c r="B240" s="57"/>
      <c r="C240" s="2050">
        <f>'Og s3a'!C951</f>
        <v>0</v>
      </c>
      <c r="D240" s="2052">
        <f>'Og s3a'!E951</f>
        <v>0</v>
      </c>
      <c r="E240" s="2050">
        <f>'Og s3a'!F951</f>
        <v>0</v>
      </c>
      <c r="F240" s="395">
        <f>O240</f>
        <v>0</v>
      </c>
      <c r="G240" s="395">
        <f>P240</f>
        <v>0</v>
      </c>
      <c r="H240" s="236">
        <f>'Pak8 s2'!I242</f>
        <v>0</v>
      </c>
      <c r="I240" s="236">
        <f>'Pak8 s2'!K242</f>
        <v>0</v>
      </c>
      <c r="J240" s="236">
        <f>'Pak8 s2'!M242</f>
        <v>0</v>
      </c>
      <c r="K240" s="236">
        <f>'Pak8 s2'!O242</f>
        <v>0</v>
      </c>
      <c r="L240" s="11"/>
      <c r="M240" s="11"/>
      <c r="N240" s="396">
        <f>'Og s3a'!G951</f>
        <v>0</v>
      </c>
      <c r="O240" s="237">
        <f>'Og s3a'!H951</f>
        <v>0</v>
      </c>
      <c r="P240" s="398">
        <f>'Og s3a'!D951</f>
        <v>0</v>
      </c>
      <c r="Q240" s="11"/>
      <c r="R240" s="306"/>
      <c r="S240" s="306"/>
      <c r="T240" s="306"/>
      <c r="U240" s="11"/>
      <c r="V240" s="11"/>
      <c r="W240" s="11"/>
      <c r="X240" s="11"/>
      <c r="Y240" s="11"/>
      <c r="Z240" s="11"/>
      <c r="AA240" s="11"/>
      <c r="AB240" s="11"/>
    </row>
    <row r="241" spans="1:28" ht="14.25" customHeight="1">
      <c r="A241" s="1256" t="str">
        <f>A240</f>
        <v/>
      </c>
      <c r="B241" s="57"/>
      <c r="C241" s="2051"/>
      <c r="D241" s="2053"/>
      <c r="E241" s="2051"/>
      <c r="F241" s="234"/>
      <c r="G241" s="234">
        <f>'Pak8 s2'!G243</f>
        <v>0</v>
      </c>
      <c r="H241" s="234">
        <f>'Pak8 s2'!I243</f>
        <v>0</v>
      </c>
      <c r="I241" s="234">
        <f>'Pak8 s2'!K243</f>
        <v>0</v>
      </c>
      <c r="J241" s="234">
        <f>'Pak8 s2'!M243</f>
        <v>0</v>
      </c>
      <c r="K241" s="234">
        <f>'Pak8 s2'!O243</f>
        <v>0</v>
      </c>
      <c r="L241" s="11"/>
      <c r="M241" s="11"/>
      <c r="N241" s="397"/>
      <c r="O241" s="233"/>
      <c r="P241" s="399"/>
      <c r="Q241" s="11"/>
      <c r="R241" s="306"/>
      <c r="S241" s="306"/>
      <c r="T241" s="306"/>
      <c r="U241" s="11"/>
      <c r="V241" s="11"/>
      <c r="W241" s="11"/>
      <c r="X241" s="11"/>
      <c r="Y241" s="11"/>
      <c r="Z241" s="11"/>
      <c r="AA241" s="11"/>
      <c r="AB241" s="11"/>
    </row>
    <row r="242" spans="1:28" ht="24.75" customHeight="1">
      <c r="A242" s="1256" t="str">
        <f>IF(E242&gt;0,"Wypełnione","")</f>
        <v/>
      </c>
      <c r="B242" s="57"/>
      <c r="C242" s="2050">
        <f>'Og s3a'!C953</f>
        <v>0</v>
      </c>
      <c r="D242" s="2052">
        <f>'Og s3a'!E953</f>
        <v>0</v>
      </c>
      <c r="E242" s="2050">
        <f>'Og s3a'!F953</f>
        <v>0</v>
      </c>
      <c r="F242" s="395">
        <f>O242</f>
        <v>0</v>
      </c>
      <c r="G242" s="395">
        <f>P242</f>
        <v>0</v>
      </c>
      <c r="H242" s="236">
        <f>'Pak8 s2'!I244</f>
        <v>0</v>
      </c>
      <c r="I242" s="236">
        <f>'Pak8 s2'!K244</f>
        <v>0</v>
      </c>
      <c r="J242" s="236">
        <f>'Pak8 s2'!M244</f>
        <v>0</v>
      </c>
      <c r="K242" s="236">
        <f>'Pak8 s2'!O244</f>
        <v>0</v>
      </c>
      <c r="L242" s="11"/>
      <c r="M242" s="11"/>
      <c r="N242" s="396">
        <f>'Og s3a'!G953</f>
        <v>0</v>
      </c>
      <c r="O242" s="237">
        <f>'Og s3a'!H953</f>
        <v>0</v>
      </c>
      <c r="P242" s="398">
        <f>'Og s3a'!D953</f>
        <v>0</v>
      </c>
      <c r="Q242" s="11"/>
      <c r="R242" s="306"/>
      <c r="S242" s="306"/>
      <c r="T242" s="306"/>
      <c r="U242" s="11"/>
      <c r="V242" s="11"/>
      <c r="W242" s="11"/>
      <c r="X242" s="11"/>
      <c r="Y242" s="11"/>
      <c r="Z242" s="11"/>
      <c r="AA242" s="11"/>
      <c r="AB242" s="11"/>
    </row>
    <row r="243" spans="1:28" ht="14.25" customHeight="1">
      <c r="A243" s="1256" t="str">
        <f>A242</f>
        <v/>
      </c>
      <c r="B243" s="57"/>
      <c r="C243" s="2051"/>
      <c r="D243" s="2053"/>
      <c r="E243" s="2051"/>
      <c r="F243" s="234"/>
      <c r="G243" s="234">
        <f>'Pak8 s2'!G245</f>
        <v>0</v>
      </c>
      <c r="H243" s="234">
        <f>'Pak8 s2'!I245</f>
        <v>0</v>
      </c>
      <c r="I243" s="234">
        <f>'Pak8 s2'!K245</f>
        <v>0</v>
      </c>
      <c r="J243" s="234">
        <f>'Pak8 s2'!M245</f>
        <v>0</v>
      </c>
      <c r="K243" s="234">
        <f>'Pak8 s2'!O245</f>
        <v>0</v>
      </c>
      <c r="L243" s="11"/>
      <c r="M243" s="11"/>
      <c r="N243" s="397"/>
      <c r="O243" s="233"/>
      <c r="P243" s="399"/>
      <c r="Q243" s="11"/>
      <c r="R243" s="306"/>
      <c r="S243" s="306"/>
      <c r="T243" s="306"/>
      <c r="U243" s="11"/>
      <c r="V243" s="11"/>
      <c r="W243" s="11"/>
      <c r="X243" s="11"/>
      <c r="Y243" s="11"/>
      <c r="Z243" s="11"/>
      <c r="AA243" s="11"/>
      <c r="AB243" s="11"/>
    </row>
    <row r="244" spans="1:28" ht="24.75" customHeight="1">
      <c r="A244" s="1256" t="str">
        <f>IF(E244&gt;0,"Wypełnione","")</f>
        <v/>
      </c>
      <c r="B244" s="57"/>
      <c r="C244" s="2050">
        <f>'Og s3a'!C955</f>
        <v>0</v>
      </c>
      <c r="D244" s="2052">
        <f>'Og s3a'!E955</f>
        <v>0</v>
      </c>
      <c r="E244" s="2050">
        <f>'Og s3a'!F955</f>
        <v>0</v>
      </c>
      <c r="F244" s="395">
        <f>O244</f>
        <v>0</v>
      </c>
      <c r="G244" s="395">
        <f>P244</f>
        <v>0</v>
      </c>
      <c r="H244" s="236">
        <f>'Pak8 s2'!I246</f>
        <v>0</v>
      </c>
      <c r="I244" s="236">
        <f>'Pak8 s2'!K246</f>
        <v>0</v>
      </c>
      <c r="J244" s="236">
        <f>'Pak8 s2'!M246</f>
        <v>0</v>
      </c>
      <c r="K244" s="236">
        <f>'Pak8 s2'!O246</f>
        <v>0</v>
      </c>
      <c r="L244" s="11"/>
      <c r="M244" s="11"/>
      <c r="N244" s="396">
        <f>'Og s3a'!G955</f>
        <v>0</v>
      </c>
      <c r="O244" s="237">
        <f>'Og s3a'!H955</f>
        <v>0</v>
      </c>
      <c r="P244" s="398">
        <f>'Og s3a'!D955</f>
        <v>0</v>
      </c>
      <c r="Q244" s="11"/>
      <c r="R244" s="306"/>
      <c r="S244" s="306"/>
      <c r="T244" s="306"/>
      <c r="U244" s="11"/>
      <c r="V244" s="11"/>
      <c r="W244" s="11"/>
      <c r="X244" s="11"/>
      <c r="Y244" s="11"/>
      <c r="Z244" s="11"/>
      <c r="AA244" s="11"/>
      <c r="AB244" s="11"/>
    </row>
    <row r="245" spans="1:28" ht="14.25" customHeight="1">
      <c r="A245" s="1256" t="str">
        <f>A244</f>
        <v/>
      </c>
      <c r="B245" s="57"/>
      <c r="C245" s="2051"/>
      <c r="D245" s="2053"/>
      <c r="E245" s="2051"/>
      <c r="F245" s="234"/>
      <c r="G245" s="234">
        <f>'Pak8 s2'!G247</f>
        <v>0</v>
      </c>
      <c r="H245" s="234">
        <f>'Pak8 s2'!I247</f>
        <v>0</v>
      </c>
      <c r="I245" s="234">
        <f>'Pak8 s2'!K247</f>
        <v>0</v>
      </c>
      <c r="J245" s="234">
        <f>'Pak8 s2'!M247</f>
        <v>0</v>
      </c>
      <c r="K245" s="234">
        <f>'Pak8 s2'!O247</f>
        <v>0</v>
      </c>
      <c r="L245" s="11"/>
      <c r="M245" s="11"/>
      <c r="N245" s="397"/>
      <c r="O245" s="233"/>
      <c r="P245" s="399"/>
      <c r="Q245" s="11"/>
      <c r="R245" s="306"/>
      <c r="S245" s="306"/>
      <c r="T245" s="306"/>
      <c r="U245" s="11"/>
      <c r="V245" s="11"/>
      <c r="W245" s="11"/>
      <c r="X245" s="11"/>
      <c r="Y245" s="11"/>
      <c r="Z245" s="11"/>
      <c r="AA245" s="11"/>
      <c r="AB245" s="11"/>
    </row>
    <row r="246" spans="1:28" ht="24.75" customHeight="1">
      <c r="A246" s="1256" t="str">
        <f>IF(E246&gt;0,"Wypełnione","")</f>
        <v/>
      </c>
      <c r="B246" s="57"/>
      <c r="C246" s="2050">
        <f>'Og s3a'!C957</f>
        <v>0</v>
      </c>
      <c r="D246" s="2052">
        <f>'Og s3a'!E957</f>
        <v>0</v>
      </c>
      <c r="E246" s="2050">
        <f>'Og s3a'!F957</f>
        <v>0</v>
      </c>
      <c r="F246" s="395">
        <f>O246</f>
        <v>0</v>
      </c>
      <c r="G246" s="395">
        <f>P246</f>
        <v>0</v>
      </c>
      <c r="H246" s="236">
        <f>'Pak8 s2'!I248</f>
        <v>0</v>
      </c>
      <c r="I246" s="236">
        <f>'Pak8 s2'!K248</f>
        <v>0</v>
      </c>
      <c r="J246" s="236">
        <f>'Pak8 s2'!M248</f>
        <v>0</v>
      </c>
      <c r="K246" s="236">
        <f>'Pak8 s2'!O248</f>
        <v>0</v>
      </c>
      <c r="L246" s="11"/>
      <c r="M246" s="11"/>
      <c r="N246" s="396">
        <f>'Og s3a'!G957</f>
        <v>0</v>
      </c>
      <c r="O246" s="237">
        <f>'Og s3a'!H957</f>
        <v>0</v>
      </c>
      <c r="P246" s="398">
        <f>'Og s3a'!D957</f>
        <v>0</v>
      </c>
      <c r="Q246" s="11"/>
      <c r="R246" s="306"/>
      <c r="S246" s="306"/>
      <c r="T246" s="306"/>
      <c r="U246" s="11"/>
      <c r="V246" s="11"/>
      <c r="W246" s="11"/>
      <c r="X246" s="11"/>
      <c r="Y246" s="11"/>
      <c r="Z246" s="11"/>
      <c r="AA246" s="11"/>
      <c r="AB246" s="11"/>
    </row>
    <row r="247" spans="1:28" ht="14.25" customHeight="1">
      <c r="A247" s="1256" t="str">
        <f>A246</f>
        <v/>
      </c>
      <c r="B247" s="57"/>
      <c r="C247" s="2051"/>
      <c r="D247" s="2053"/>
      <c r="E247" s="2051"/>
      <c r="F247" s="234"/>
      <c r="G247" s="234">
        <f>'Pak8 s2'!G249</f>
        <v>0</v>
      </c>
      <c r="H247" s="234">
        <f>'Pak8 s2'!I249</f>
        <v>0</v>
      </c>
      <c r="I247" s="234">
        <f>'Pak8 s2'!K249</f>
        <v>0</v>
      </c>
      <c r="J247" s="234">
        <f>'Pak8 s2'!M249</f>
        <v>0</v>
      </c>
      <c r="K247" s="234">
        <f>'Pak8 s2'!O249</f>
        <v>0</v>
      </c>
      <c r="L247" s="11"/>
      <c r="M247" s="11"/>
      <c r="N247" s="397"/>
      <c r="O247" s="233"/>
      <c r="P247" s="399"/>
      <c r="Q247" s="11"/>
      <c r="R247" s="306"/>
      <c r="S247" s="306"/>
      <c r="T247" s="306"/>
      <c r="U247" s="11"/>
      <c r="V247" s="11"/>
      <c r="W247" s="11"/>
      <c r="X247" s="11"/>
      <c r="Y247" s="11"/>
      <c r="Z247" s="11"/>
      <c r="AA247" s="11"/>
      <c r="AB247" s="11"/>
    </row>
    <row r="248" spans="1:28" ht="24.75" customHeight="1">
      <c r="A248" s="1256" t="str">
        <f>IF(E248&gt;0,"Wypełnione","")</f>
        <v/>
      </c>
      <c r="B248" s="57"/>
      <c r="C248" s="2050">
        <f>'Og s3a'!C959</f>
        <v>0</v>
      </c>
      <c r="D248" s="2052">
        <f>'Og s3a'!E959</f>
        <v>0</v>
      </c>
      <c r="E248" s="2050">
        <f>'Og s3a'!F959</f>
        <v>0</v>
      </c>
      <c r="F248" s="395">
        <f>O248</f>
        <v>0</v>
      </c>
      <c r="G248" s="395">
        <f>P248</f>
        <v>0</v>
      </c>
      <c r="H248" s="236">
        <f>'Pak8 s2'!I250</f>
        <v>0</v>
      </c>
      <c r="I248" s="236">
        <f>'Pak8 s2'!K250</f>
        <v>0</v>
      </c>
      <c r="J248" s="236">
        <f>'Pak8 s2'!M250</f>
        <v>0</v>
      </c>
      <c r="K248" s="236">
        <f>'Pak8 s2'!O250</f>
        <v>0</v>
      </c>
      <c r="L248" s="11"/>
      <c r="M248" s="11"/>
      <c r="N248" s="396">
        <f>'Og s3a'!G959</f>
        <v>0</v>
      </c>
      <c r="O248" s="237">
        <f>'Og s3a'!H959</f>
        <v>0</v>
      </c>
      <c r="P248" s="398">
        <f>'Og s3a'!D959</f>
        <v>0</v>
      </c>
      <c r="Q248" s="11"/>
      <c r="R248" s="306"/>
      <c r="S248" s="306"/>
      <c r="T248" s="306"/>
      <c r="U248" s="11"/>
      <c r="V248" s="11"/>
      <c r="W248" s="11"/>
      <c r="X248" s="11"/>
      <c r="Y248" s="11"/>
      <c r="Z248" s="11"/>
      <c r="AA248" s="11"/>
      <c r="AB248" s="11"/>
    </row>
    <row r="249" spans="1:28" ht="14.25" customHeight="1">
      <c r="A249" s="1256" t="str">
        <f>A248</f>
        <v/>
      </c>
      <c r="B249" s="57"/>
      <c r="C249" s="2051"/>
      <c r="D249" s="2053"/>
      <c r="E249" s="2051"/>
      <c r="F249" s="234"/>
      <c r="G249" s="234">
        <f>'Pak8 s2'!G251</f>
        <v>0</v>
      </c>
      <c r="H249" s="234">
        <f>'Pak8 s2'!I251</f>
        <v>0</v>
      </c>
      <c r="I249" s="234">
        <f>'Pak8 s2'!K251</f>
        <v>0</v>
      </c>
      <c r="J249" s="234">
        <f>'Pak8 s2'!M251</f>
        <v>0</v>
      </c>
      <c r="K249" s="234">
        <f>'Pak8 s2'!O251</f>
        <v>0</v>
      </c>
      <c r="L249" s="11"/>
      <c r="M249" s="11"/>
      <c r="N249" s="397"/>
      <c r="O249" s="233"/>
      <c r="P249" s="399"/>
      <c r="Q249" s="11"/>
      <c r="R249" s="306"/>
      <c r="S249" s="306"/>
      <c r="T249" s="306"/>
      <c r="U249" s="11"/>
      <c r="V249" s="11"/>
      <c r="W249" s="11"/>
      <c r="X249" s="11"/>
      <c r="Y249" s="11"/>
      <c r="Z249" s="11"/>
      <c r="AA249" s="11"/>
      <c r="AB249" s="11"/>
    </row>
    <row r="250" spans="1:28" ht="24.75" customHeight="1">
      <c r="A250" s="1256" t="str">
        <f>IF(E250&gt;0,"Wypełnione","")</f>
        <v/>
      </c>
      <c r="B250" s="57"/>
      <c r="C250" s="2050">
        <f>'Og s3a'!C961</f>
        <v>0</v>
      </c>
      <c r="D250" s="2052">
        <f>'Og s3a'!E961</f>
        <v>0</v>
      </c>
      <c r="E250" s="2050">
        <f>'Og s3a'!F961</f>
        <v>0</v>
      </c>
      <c r="F250" s="395">
        <f>O250</f>
        <v>0</v>
      </c>
      <c r="G250" s="395">
        <f>P250</f>
        <v>0</v>
      </c>
      <c r="H250" s="236">
        <f>'Pak8 s2'!I252</f>
        <v>0</v>
      </c>
      <c r="I250" s="236">
        <f>'Pak8 s2'!K252</f>
        <v>0</v>
      </c>
      <c r="J250" s="236">
        <f>'Pak8 s2'!M252</f>
        <v>0</v>
      </c>
      <c r="K250" s="236">
        <f>'Pak8 s2'!O252</f>
        <v>0</v>
      </c>
      <c r="L250" s="11"/>
      <c r="M250" s="11"/>
      <c r="N250" s="396">
        <f>'Og s3a'!G961</f>
        <v>0</v>
      </c>
      <c r="O250" s="237">
        <f>'Og s3a'!H961</f>
        <v>0</v>
      </c>
      <c r="P250" s="398">
        <f>'Og s3a'!D961</f>
        <v>0</v>
      </c>
      <c r="Q250" s="11"/>
      <c r="R250" s="306"/>
      <c r="S250" s="306"/>
      <c r="T250" s="306"/>
      <c r="U250" s="11"/>
      <c r="V250" s="11"/>
      <c r="W250" s="11"/>
      <c r="X250" s="11"/>
      <c r="Y250" s="11"/>
      <c r="Z250" s="11"/>
      <c r="AA250" s="11"/>
      <c r="AB250" s="11"/>
    </row>
    <row r="251" spans="1:28" ht="14.25" customHeight="1">
      <c r="A251" s="1256" t="str">
        <f>A250</f>
        <v/>
      </c>
      <c r="B251" s="57"/>
      <c r="C251" s="2051"/>
      <c r="D251" s="2053"/>
      <c r="E251" s="2051"/>
      <c r="F251" s="234"/>
      <c r="G251" s="234">
        <f>'Pak8 s2'!G253</f>
        <v>0</v>
      </c>
      <c r="H251" s="234">
        <f>'Pak8 s2'!I253</f>
        <v>0</v>
      </c>
      <c r="I251" s="234">
        <f>'Pak8 s2'!K253</f>
        <v>0</v>
      </c>
      <c r="J251" s="234">
        <f>'Pak8 s2'!M253</f>
        <v>0</v>
      </c>
      <c r="K251" s="234">
        <f>'Pak8 s2'!O253</f>
        <v>0</v>
      </c>
      <c r="L251" s="11"/>
      <c r="M251" s="11"/>
      <c r="N251" s="397"/>
      <c r="O251" s="233"/>
      <c r="P251" s="399"/>
      <c r="Q251" s="11"/>
      <c r="R251" s="306"/>
      <c r="S251" s="306"/>
      <c r="T251" s="306"/>
      <c r="U251" s="11"/>
      <c r="V251" s="11"/>
      <c r="W251" s="11"/>
      <c r="X251" s="11"/>
      <c r="Y251" s="11"/>
      <c r="Z251" s="11"/>
      <c r="AA251" s="11"/>
      <c r="AB251" s="11"/>
    </row>
    <row r="252" spans="1:28" ht="24.75" customHeight="1">
      <c r="A252" s="1256" t="str">
        <f>IF(E252&gt;0,"Wypełnione","")</f>
        <v/>
      </c>
      <c r="B252" s="57"/>
      <c r="C252" s="2050">
        <f>'Og s3a'!C963</f>
        <v>0</v>
      </c>
      <c r="D252" s="2052">
        <f>'Og s3a'!E963</f>
        <v>0</v>
      </c>
      <c r="E252" s="2050">
        <f>'Og s3a'!F963</f>
        <v>0</v>
      </c>
      <c r="F252" s="395">
        <f>O252</f>
        <v>0</v>
      </c>
      <c r="G252" s="395">
        <f>P252</f>
        <v>0</v>
      </c>
      <c r="H252" s="236">
        <f>'Pak8 s2'!I254</f>
        <v>0</v>
      </c>
      <c r="I252" s="236">
        <f>'Pak8 s2'!K254</f>
        <v>0</v>
      </c>
      <c r="J252" s="236">
        <f>'Pak8 s2'!M254</f>
        <v>0</v>
      </c>
      <c r="K252" s="236">
        <f>'Pak8 s2'!O254</f>
        <v>0</v>
      </c>
      <c r="L252" s="11"/>
      <c r="M252" s="11"/>
      <c r="N252" s="396">
        <f>'Og s3a'!G963</f>
        <v>0</v>
      </c>
      <c r="O252" s="237">
        <f>'Og s3a'!H963</f>
        <v>0</v>
      </c>
      <c r="P252" s="398">
        <f>'Og s3a'!D963</f>
        <v>0</v>
      </c>
      <c r="Q252" s="11"/>
      <c r="R252" s="306"/>
      <c r="S252" s="306"/>
      <c r="T252" s="306"/>
      <c r="U252" s="11"/>
      <c r="V252" s="11"/>
      <c r="W252" s="11"/>
      <c r="X252" s="11"/>
      <c r="Y252" s="11"/>
      <c r="Z252" s="11"/>
      <c r="AA252" s="11"/>
      <c r="AB252" s="11"/>
    </row>
    <row r="253" spans="1:28" ht="14.25" customHeight="1">
      <c r="A253" s="1256" t="str">
        <f>A252</f>
        <v/>
      </c>
      <c r="B253" s="57"/>
      <c r="C253" s="2051"/>
      <c r="D253" s="2053"/>
      <c r="E253" s="2051"/>
      <c r="F253" s="234"/>
      <c r="G253" s="234">
        <f>'Pak8 s2'!G255</f>
        <v>0</v>
      </c>
      <c r="H253" s="234">
        <f>'Pak8 s2'!I255</f>
        <v>0</v>
      </c>
      <c r="I253" s="234">
        <f>'Pak8 s2'!K255</f>
        <v>0</v>
      </c>
      <c r="J253" s="234">
        <f>'Pak8 s2'!M255</f>
        <v>0</v>
      </c>
      <c r="K253" s="234">
        <f>'Pak8 s2'!O255</f>
        <v>0</v>
      </c>
      <c r="L253" s="11"/>
      <c r="M253" s="11"/>
      <c r="N253" s="397"/>
      <c r="O253" s="233"/>
      <c r="P253" s="399"/>
      <c r="Q253" s="11"/>
      <c r="R253" s="306"/>
      <c r="S253" s="306"/>
      <c r="T253" s="306"/>
      <c r="U253" s="11"/>
      <c r="V253" s="11"/>
      <c r="W253" s="11"/>
      <c r="X253" s="11"/>
      <c r="Y253" s="11"/>
      <c r="Z253" s="11"/>
      <c r="AA253" s="11"/>
      <c r="AB253" s="11"/>
    </row>
    <row r="254" spans="1:28" ht="24.75" customHeight="1">
      <c r="A254" s="1256" t="str">
        <f>IF(E254&gt;0,"Wypełnione","")</f>
        <v/>
      </c>
      <c r="B254" s="57"/>
      <c r="C254" s="2050">
        <f>'Og s3a'!C965</f>
        <v>0</v>
      </c>
      <c r="D254" s="2052">
        <f>'Og s3a'!E965</f>
        <v>0</v>
      </c>
      <c r="E254" s="2050">
        <f>'Og s3a'!F965</f>
        <v>0</v>
      </c>
      <c r="F254" s="395">
        <f>O254</f>
        <v>0</v>
      </c>
      <c r="G254" s="395">
        <f>P254</f>
        <v>0</v>
      </c>
      <c r="H254" s="236">
        <f>'Pak8 s2'!I256</f>
        <v>0</v>
      </c>
      <c r="I254" s="236">
        <f>'Pak8 s2'!K256</f>
        <v>0</v>
      </c>
      <c r="J254" s="236">
        <f>'Pak8 s2'!M256</f>
        <v>0</v>
      </c>
      <c r="K254" s="236">
        <f>'Pak8 s2'!O256</f>
        <v>0</v>
      </c>
      <c r="L254" s="11"/>
      <c r="M254" s="11"/>
      <c r="N254" s="396">
        <f>'Og s3a'!G965</f>
        <v>0</v>
      </c>
      <c r="O254" s="237">
        <f>'Og s3a'!H965</f>
        <v>0</v>
      </c>
      <c r="P254" s="398">
        <f>'Og s3a'!D965</f>
        <v>0</v>
      </c>
      <c r="Q254" s="11"/>
      <c r="R254" s="306"/>
      <c r="S254" s="306"/>
      <c r="T254" s="306"/>
      <c r="U254" s="11"/>
      <c r="V254" s="11"/>
      <c r="W254" s="11"/>
      <c r="X254" s="11"/>
      <c r="Y254" s="11"/>
      <c r="Z254" s="11"/>
      <c r="AA254" s="11"/>
      <c r="AB254" s="11"/>
    </row>
    <row r="255" spans="1:28" ht="14.25" customHeight="1">
      <c r="A255" s="1256" t="str">
        <f>A254</f>
        <v/>
      </c>
      <c r="B255" s="57"/>
      <c r="C255" s="2051"/>
      <c r="D255" s="2053"/>
      <c r="E255" s="2051"/>
      <c r="F255" s="234"/>
      <c r="G255" s="234">
        <f>'Pak8 s2'!G257</f>
        <v>0</v>
      </c>
      <c r="H255" s="234">
        <f>'Pak8 s2'!I257</f>
        <v>0</v>
      </c>
      <c r="I255" s="234">
        <f>'Pak8 s2'!K257</f>
        <v>0</v>
      </c>
      <c r="J255" s="234">
        <f>'Pak8 s2'!M257</f>
        <v>0</v>
      </c>
      <c r="K255" s="234">
        <f>'Pak8 s2'!O257</f>
        <v>0</v>
      </c>
      <c r="L255" s="11"/>
      <c r="M255" s="11"/>
      <c r="N255" s="397"/>
      <c r="O255" s="233"/>
      <c r="P255" s="399"/>
      <c r="Q255" s="11"/>
      <c r="R255" s="306"/>
      <c r="S255" s="306"/>
      <c r="T255" s="306"/>
      <c r="U255" s="11"/>
      <c r="V255" s="11"/>
      <c r="W255" s="11"/>
      <c r="X255" s="11"/>
      <c r="Y255" s="11"/>
      <c r="Z255" s="11"/>
      <c r="AA255" s="11"/>
      <c r="AB255" s="11"/>
    </row>
    <row r="256" spans="1:28" ht="24.75" customHeight="1">
      <c r="A256" s="1256" t="str">
        <f>IF(E256&gt;0,"Wypełnione","")</f>
        <v/>
      </c>
      <c r="B256" s="57"/>
      <c r="C256" s="2050">
        <f>'Og s3a'!C967</f>
        <v>0</v>
      </c>
      <c r="D256" s="2052">
        <f>'Og s3a'!E967</f>
        <v>0</v>
      </c>
      <c r="E256" s="2050">
        <f>'Og s3a'!F967</f>
        <v>0</v>
      </c>
      <c r="F256" s="395">
        <f>O256</f>
        <v>0</v>
      </c>
      <c r="G256" s="395">
        <f>P256</f>
        <v>0</v>
      </c>
      <c r="H256" s="236">
        <f>'Pak8 s2'!I258</f>
        <v>0</v>
      </c>
      <c r="I256" s="236">
        <f>'Pak8 s2'!K258</f>
        <v>0</v>
      </c>
      <c r="J256" s="236">
        <f>'Pak8 s2'!M258</f>
        <v>0</v>
      </c>
      <c r="K256" s="236">
        <f>'Pak8 s2'!O258</f>
        <v>0</v>
      </c>
      <c r="L256" s="11"/>
      <c r="M256" s="11"/>
      <c r="N256" s="396">
        <f>'Og s3a'!G967</f>
        <v>0</v>
      </c>
      <c r="O256" s="237">
        <f>'Og s3a'!H967</f>
        <v>0</v>
      </c>
      <c r="P256" s="398">
        <f>'Og s3a'!D967</f>
        <v>0</v>
      </c>
      <c r="Q256" s="11"/>
      <c r="R256" s="306"/>
      <c r="S256" s="306"/>
      <c r="T256" s="306"/>
      <c r="U256" s="11"/>
      <c r="V256" s="11"/>
      <c r="W256" s="11"/>
      <c r="X256" s="11"/>
      <c r="Y256" s="11"/>
      <c r="Z256" s="11"/>
      <c r="AA256" s="11"/>
      <c r="AB256" s="11"/>
    </row>
    <row r="257" spans="1:28" ht="14.25" customHeight="1">
      <c r="A257" s="1256" t="str">
        <f>A256</f>
        <v/>
      </c>
      <c r="B257" s="57"/>
      <c r="C257" s="2051"/>
      <c r="D257" s="2053"/>
      <c r="E257" s="2051"/>
      <c r="F257" s="234"/>
      <c r="G257" s="234">
        <f>'Pak8 s2'!G259</f>
        <v>0</v>
      </c>
      <c r="H257" s="234">
        <f>'Pak8 s2'!I259</f>
        <v>0</v>
      </c>
      <c r="I257" s="234">
        <f>'Pak8 s2'!K259</f>
        <v>0</v>
      </c>
      <c r="J257" s="234">
        <f>'Pak8 s2'!M259</f>
        <v>0</v>
      </c>
      <c r="K257" s="234">
        <f>'Pak8 s2'!O259</f>
        <v>0</v>
      </c>
      <c r="L257" s="11"/>
      <c r="M257" s="11"/>
      <c r="N257" s="397"/>
      <c r="O257" s="233"/>
      <c r="P257" s="399"/>
      <c r="Q257" s="11"/>
      <c r="R257" s="306"/>
      <c r="S257" s="306"/>
      <c r="T257" s="306"/>
      <c r="U257" s="11"/>
      <c r="V257" s="11"/>
      <c r="W257" s="11"/>
      <c r="X257" s="11"/>
      <c r="Y257" s="11"/>
      <c r="Z257" s="11"/>
      <c r="AA257" s="11"/>
      <c r="AB257" s="11"/>
    </row>
    <row r="258" spans="1:28" ht="24.75" customHeight="1">
      <c r="A258" s="1256" t="str">
        <f>IF(E258&gt;0,"Wypełnione","")</f>
        <v/>
      </c>
      <c r="B258" s="57"/>
      <c r="C258" s="2050">
        <f>'Og s3a'!C969</f>
        <v>0</v>
      </c>
      <c r="D258" s="2052">
        <f>'Og s3a'!E969</f>
        <v>0</v>
      </c>
      <c r="E258" s="2050">
        <f>'Og s3a'!F969</f>
        <v>0</v>
      </c>
      <c r="F258" s="395">
        <f>O258</f>
        <v>0</v>
      </c>
      <c r="G258" s="395">
        <f>P258</f>
        <v>0</v>
      </c>
      <c r="H258" s="236">
        <f>'Pak8 s2'!I260</f>
        <v>0</v>
      </c>
      <c r="I258" s="236">
        <f>'Pak8 s2'!K260</f>
        <v>0</v>
      </c>
      <c r="J258" s="236">
        <f>'Pak8 s2'!M260</f>
        <v>0</v>
      </c>
      <c r="K258" s="236">
        <f>'Pak8 s2'!O260</f>
        <v>0</v>
      </c>
      <c r="L258" s="11"/>
      <c r="M258" s="11"/>
      <c r="N258" s="396">
        <f>'Og s3a'!G969</f>
        <v>0</v>
      </c>
      <c r="O258" s="237">
        <f>'Og s3a'!H969</f>
        <v>0</v>
      </c>
      <c r="P258" s="398">
        <f>'Og s3a'!D969</f>
        <v>0</v>
      </c>
      <c r="Q258" s="11"/>
      <c r="R258" s="306"/>
      <c r="S258" s="306"/>
      <c r="T258" s="306"/>
      <c r="U258" s="11"/>
      <c r="V258" s="11"/>
      <c r="W258" s="11"/>
      <c r="X258" s="11"/>
      <c r="Y258" s="11"/>
      <c r="Z258" s="11"/>
      <c r="AA258" s="11"/>
      <c r="AB258" s="11"/>
    </row>
    <row r="259" spans="1:28" ht="14.25" customHeight="1">
      <c r="A259" s="1256" t="str">
        <f>A258</f>
        <v/>
      </c>
      <c r="B259" s="57"/>
      <c r="C259" s="2051"/>
      <c r="D259" s="2053"/>
      <c r="E259" s="2051"/>
      <c r="F259" s="234"/>
      <c r="G259" s="234">
        <f>'Pak8 s2'!G261</f>
        <v>0</v>
      </c>
      <c r="H259" s="234">
        <f>'Pak8 s2'!I261</f>
        <v>0</v>
      </c>
      <c r="I259" s="234">
        <f>'Pak8 s2'!K261</f>
        <v>0</v>
      </c>
      <c r="J259" s="234">
        <f>'Pak8 s2'!M261</f>
        <v>0</v>
      </c>
      <c r="K259" s="234">
        <f>'Pak8 s2'!O261</f>
        <v>0</v>
      </c>
      <c r="L259" s="11"/>
      <c r="M259" s="11"/>
      <c r="N259" s="397"/>
      <c r="O259" s="233"/>
      <c r="P259" s="399"/>
      <c r="Q259" s="11"/>
      <c r="R259" s="306"/>
      <c r="S259" s="306"/>
      <c r="T259" s="306"/>
      <c r="U259" s="11"/>
      <c r="V259" s="11"/>
      <c r="W259" s="11"/>
      <c r="X259" s="11"/>
      <c r="Y259" s="11"/>
      <c r="Z259" s="11"/>
      <c r="AA259" s="11"/>
      <c r="AB259" s="11"/>
    </row>
    <row r="260" spans="1:28" ht="24.75" customHeight="1">
      <c r="A260" s="1256" t="str">
        <f>IF(E260&gt;0,"Wypełnione","")</f>
        <v/>
      </c>
      <c r="B260" s="57"/>
      <c r="C260" s="2050">
        <f>'Og s3a'!C971</f>
        <v>0</v>
      </c>
      <c r="D260" s="2052">
        <f>'Og s3a'!E971</f>
        <v>0</v>
      </c>
      <c r="E260" s="2050">
        <f>'Og s3a'!F971</f>
        <v>0</v>
      </c>
      <c r="F260" s="395">
        <f>O260</f>
        <v>0</v>
      </c>
      <c r="G260" s="395">
        <f>P260</f>
        <v>0</v>
      </c>
      <c r="H260" s="236">
        <f>'Pak8 s2'!I262</f>
        <v>0</v>
      </c>
      <c r="I260" s="236">
        <f>'Pak8 s2'!K262</f>
        <v>0</v>
      </c>
      <c r="J260" s="236">
        <f>'Pak8 s2'!M262</f>
        <v>0</v>
      </c>
      <c r="K260" s="236">
        <f>'Pak8 s2'!O262</f>
        <v>0</v>
      </c>
      <c r="L260" s="11"/>
      <c r="M260" s="11"/>
      <c r="N260" s="396">
        <f>'Og s3a'!G971</f>
        <v>0</v>
      </c>
      <c r="O260" s="237">
        <f>'Og s3a'!H971</f>
        <v>0</v>
      </c>
      <c r="P260" s="398">
        <f>'Og s3a'!D971</f>
        <v>0</v>
      </c>
      <c r="Q260" s="11"/>
      <c r="R260" s="306"/>
      <c r="S260" s="306"/>
      <c r="T260" s="306"/>
      <c r="U260" s="11"/>
      <c r="V260" s="11"/>
      <c r="W260" s="11"/>
      <c r="X260" s="11"/>
      <c r="Y260" s="11"/>
      <c r="Z260" s="11"/>
      <c r="AA260" s="11"/>
      <c r="AB260" s="11"/>
    </row>
    <row r="261" spans="1:28" ht="14.25" customHeight="1">
      <c r="A261" s="1256" t="str">
        <f>A260</f>
        <v/>
      </c>
      <c r="B261" s="57"/>
      <c r="C261" s="2051"/>
      <c r="D261" s="2053"/>
      <c r="E261" s="2051"/>
      <c r="F261" s="234"/>
      <c r="G261" s="234">
        <f>'Pak8 s2'!G263</f>
        <v>0</v>
      </c>
      <c r="H261" s="234">
        <f>'Pak8 s2'!I263</f>
        <v>0</v>
      </c>
      <c r="I261" s="234">
        <f>'Pak8 s2'!K263</f>
        <v>0</v>
      </c>
      <c r="J261" s="234">
        <f>'Pak8 s2'!M263</f>
        <v>0</v>
      </c>
      <c r="K261" s="234">
        <f>'Pak8 s2'!O263</f>
        <v>0</v>
      </c>
      <c r="L261" s="11"/>
      <c r="M261" s="11"/>
      <c r="N261" s="397"/>
      <c r="O261" s="233"/>
      <c r="P261" s="399"/>
      <c r="Q261" s="11"/>
      <c r="R261" s="306"/>
      <c r="S261" s="306"/>
      <c r="T261" s="306"/>
      <c r="U261" s="11"/>
      <c r="V261" s="11"/>
      <c r="W261" s="11"/>
      <c r="X261" s="11"/>
      <c r="Y261" s="11"/>
      <c r="Z261" s="11"/>
      <c r="AA261" s="11"/>
      <c r="AB261" s="11"/>
    </row>
    <row r="262" spans="1:28" ht="24.75" customHeight="1">
      <c r="A262" s="1256" t="str">
        <f>IF(E262&gt;0,"Wypełnione","")</f>
        <v/>
      </c>
      <c r="B262" s="57"/>
      <c r="C262" s="2050">
        <f>'Og s3a'!C973</f>
        <v>0</v>
      </c>
      <c r="D262" s="2052">
        <f>'Og s3a'!E973</f>
        <v>0</v>
      </c>
      <c r="E262" s="2050">
        <f>'Og s3a'!F973</f>
        <v>0</v>
      </c>
      <c r="F262" s="395">
        <f>O262</f>
        <v>0</v>
      </c>
      <c r="G262" s="395">
        <f>P262</f>
        <v>0</v>
      </c>
      <c r="H262" s="236">
        <f>'Pak8 s2'!I264</f>
        <v>0</v>
      </c>
      <c r="I262" s="236">
        <f>'Pak8 s2'!K264</f>
        <v>0</v>
      </c>
      <c r="J262" s="236">
        <f>'Pak8 s2'!M264</f>
        <v>0</v>
      </c>
      <c r="K262" s="236">
        <f>'Pak8 s2'!O264</f>
        <v>0</v>
      </c>
      <c r="L262" s="11"/>
      <c r="M262" s="11"/>
      <c r="N262" s="396">
        <f>'Og s3a'!G973</f>
        <v>0</v>
      </c>
      <c r="O262" s="237">
        <f>'Og s3a'!H973</f>
        <v>0</v>
      </c>
      <c r="P262" s="398">
        <f>'Og s3a'!D973</f>
        <v>0</v>
      </c>
      <c r="Q262" s="11"/>
      <c r="R262" s="306"/>
      <c r="S262" s="306"/>
      <c r="T262" s="306"/>
      <c r="U262" s="11"/>
      <c r="V262" s="11"/>
      <c r="W262" s="11"/>
      <c r="X262" s="11"/>
      <c r="Y262" s="11"/>
      <c r="Z262" s="11"/>
      <c r="AA262" s="11"/>
      <c r="AB262" s="11"/>
    </row>
    <row r="263" spans="1:28" ht="14.25" customHeight="1">
      <c r="A263" s="1256" t="str">
        <f>A262</f>
        <v/>
      </c>
      <c r="B263" s="57"/>
      <c r="C263" s="2051"/>
      <c r="D263" s="2053"/>
      <c r="E263" s="2051"/>
      <c r="F263" s="234"/>
      <c r="G263" s="234">
        <f>'Pak8 s2'!G265</f>
        <v>0</v>
      </c>
      <c r="H263" s="234">
        <f>'Pak8 s2'!I265</f>
        <v>0</v>
      </c>
      <c r="I263" s="234">
        <f>'Pak8 s2'!K265</f>
        <v>0</v>
      </c>
      <c r="J263" s="234">
        <f>'Pak8 s2'!M265</f>
        <v>0</v>
      </c>
      <c r="K263" s="234">
        <f>'Pak8 s2'!O265</f>
        <v>0</v>
      </c>
      <c r="L263" s="11"/>
      <c r="M263" s="11"/>
      <c r="N263" s="397"/>
      <c r="O263" s="233"/>
      <c r="P263" s="399"/>
      <c r="Q263" s="11"/>
      <c r="R263" s="306"/>
      <c r="S263" s="306"/>
      <c r="T263" s="306"/>
      <c r="U263" s="11"/>
      <c r="V263" s="11"/>
      <c r="W263" s="11"/>
      <c r="X263" s="11"/>
      <c r="Y263" s="11"/>
      <c r="Z263" s="11"/>
      <c r="AA263" s="11"/>
      <c r="AB263" s="11"/>
    </row>
    <row r="264" spans="1:28" ht="24.75" customHeight="1">
      <c r="A264" s="1256" t="str">
        <f>IF(E264&gt;0,"Wypełnione","")</f>
        <v/>
      </c>
      <c r="B264" s="57"/>
      <c r="C264" s="2050">
        <f>'Og s3a'!C975</f>
        <v>0</v>
      </c>
      <c r="D264" s="2052">
        <f>'Og s3a'!E975</f>
        <v>0</v>
      </c>
      <c r="E264" s="2050">
        <f>'Og s3a'!F975</f>
        <v>0</v>
      </c>
      <c r="F264" s="395">
        <f>O264</f>
        <v>0</v>
      </c>
      <c r="G264" s="395">
        <f>P264</f>
        <v>0</v>
      </c>
      <c r="H264" s="236">
        <f>'Pak8 s2'!I266</f>
        <v>0</v>
      </c>
      <c r="I264" s="236">
        <f>'Pak8 s2'!K266</f>
        <v>0</v>
      </c>
      <c r="J264" s="236">
        <f>'Pak8 s2'!M266</f>
        <v>0</v>
      </c>
      <c r="K264" s="236">
        <f>'Pak8 s2'!O266</f>
        <v>0</v>
      </c>
      <c r="L264" s="11"/>
      <c r="M264" s="11"/>
      <c r="N264" s="396">
        <f>'Og s3a'!G975</f>
        <v>0</v>
      </c>
      <c r="O264" s="237">
        <f>'Og s3a'!H975</f>
        <v>0</v>
      </c>
      <c r="P264" s="398">
        <f>'Og s3a'!D975</f>
        <v>0</v>
      </c>
      <c r="Q264" s="11"/>
      <c r="R264" s="306"/>
      <c r="S264" s="306"/>
      <c r="T264" s="306"/>
      <c r="U264" s="11"/>
      <c r="V264" s="11"/>
      <c r="W264" s="11"/>
      <c r="X264" s="11"/>
      <c r="Y264" s="11"/>
      <c r="Z264" s="11"/>
      <c r="AA264" s="11"/>
      <c r="AB264" s="11"/>
    </row>
    <row r="265" spans="1:28" ht="14.25" customHeight="1">
      <c r="A265" s="1256" t="str">
        <f>A264</f>
        <v/>
      </c>
      <c r="B265" s="57"/>
      <c r="C265" s="2051"/>
      <c r="D265" s="2053"/>
      <c r="E265" s="2051"/>
      <c r="F265" s="234"/>
      <c r="G265" s="234">
        <f>'Pak8 s2'!G267</f>
        <v>0</v>
      </c>
      <c r="H265" s="234">
        <f>'Pak8 s2'!I267</f>
        <v>0</v>
      </c>
      <c r="I265" s="234">
        <f>'Pak8 s2'!K267</f>
        <v>0</v>
      </c>
      <c r="J265" s="234">
        <f>'Pak8 s2'!M267</f>
        <v>0</v>
      </c>
      <c r="K265" s="234">
        <f>'Pak8 s2'!O267</f>
        <v>0</v>
      </c>
      <c r="L265" s="11"/>
      <c r="M265" s="11"/>
      <c r="N265" s="397"/>
      <c r="O265" s="233"/>
      <c r="P265" s="399"/>
      <c r="Q265" s="11"/>
      <c r="R265" s="306"/>
      <c r="S265" s="306"/>
      <c r="T265" s="306"/>
      <c r="U265" s="11"/>
      <c r="V265" s="11"/>
      <c r="W265" s="11"/>
      <c r="X265" s="11"/>
      <c r="Y265" s="11"/>
      <c r="Z265" s="11"/>
      <c r="AA265" s="11"/>
      <c r="AB265" s="11"/>
    </row>
    <row r="266" spans="1:28" ht="24.75" customHeight="1">
      <c r="A266" s="1256" t="str">
        <f>IF(E266&gt;0,"Wypełnione","")</f>
        <v/>
      </c>
      <c r="B266" s="57"/>
      <c r="C266" s="2050">
        <f>'Og s3a'!C977</f>
        <v>0</v>
      </c>
      <c r="D266" s="2052">
        <f>'Og s3a'!E977</f>
        <v>0</v>
      </c>
      <c r="E266" s="2050">
        <f>'Og s3a'!F977</f>
        <v>0</v>
      </c>
      <c r="F266" s="395">
        <f>O266</f>
        <v>0</v>
      </c>
      <c r="G266" s="395">
        <f>P266</f>
        <v>0</v>
      </c>
      <c r="H266" s="236">
        <f>'Pak8 s2'!I268</f>
        <v>0</v>
      </c>
      <c r="I266" s="236">
        <f>'Pak8 s2'!K268</f>
        <v>0</v>
      </c>
      <c r="J266" s="236">
        <f>'Pak8 s2'!M268</f>
        <v>0</v>
      </c>
      <c r="K266" s="236">
        <f>'Pak8 s2'!O268</f>
        <v>0</v>
      </c>
      <c r="L266" s="11"/>
      <c r="M266" s="11"/>
      <c r="N266" s="396">
        <f>'Og s3a'!G977</f>
        <v>0</v>
      </c>
      <c r="O266" s="237">
        <f>'Og s3a'!H977</f>
        <v>0</v>
      </c>
      <c r="P266" s="398">
        <f>'Og s3a'!D977</f>
        <v>0</v>
      </c>
      <c r="Q266" s="11"/>
      <c r="R266" s="306"/>
      <c r="S266" s="306"/>
      <c r="T266" s="306"/>
      <c r="U266" s="11"/>
      <c r="V266" s="11"/>
      <c r="W266" s="11"/>
      <c r="X266" s="11"/>
      <c r="Y266" s="11"/>
      <c r="Z266" s="11"/>
      <c r="AA266" s="11"/>
      <c r="AB266" s="11"/>
    </row>
    <row r="267" spans="1:28" ht="14.25" customHeight="1">
      <c r="A267" s="1256" t="str">
        <f>A266</f>
        <v/>
      </c>
      <c r="B267" s="57"/>
      <c r="C267" s="2051"/>
      <c r="D267" s="2053"/>
      <c r="E267" s="2051"/>
      <c r="F267" s="234"/>
      <c r="G267" s="234">
        <f>'Pak8 s2'!G269</f>
        <v>0</v>
      </c>
      <c r="H267" s="234">
        <f>'Pak8 s2'!I269</f>
        <v>0</v>
      </c>
      <c r="I267" s="234">
        <f>'Pak8 s2'!K269</f>
        <v>0</v>
      </c>
      <c r="J267" s="234">
        <f>'Pak8 s2'!M269</f>
        <v>0</v>
      </c>
      <c r="K267" s="234">
        <f>'Pak8 s2'!O269</f>
        <v>0</v>
      </c>
      <c r="L267" s="11"/>
      <c r="M267" s="11"/>
      <c r="N267" s="397"/>
      <c r="O267" s="233"/>
      <c r="P267" s="399"/>
      <c r="Q267" s="11"/>
      <c r="R267" s="306"/>
      <c r="S267" s="306"/>
      <c r="T267" s="306"/>
      <c r="U267" s="11"/>
      <c r="V267" s="11"/>
      <c r="W267" s="11"/>
      <c r="X267" s="11"/>
      <c r="Y267" s="11"/>
      <c r="Z267" s="11"/>
      <c r="AA267" s="11"/>
      <c r="AB267" s="11"/>
    </row>
    <row r="268" spans="1:28" ht="24.75" customHeight="1">
      <c r="A268" s="1256" t="str">
        <f>IF(E268&gt;0,"Wypełnione","")</f>
        <v/>
      </c>
      <c r="B268" s="57"/>
      <c r="C268" s="2050">
        <f>'Og s3a'!C979</f>
        <v>0</v>
      </c>
      <c r="D268" s="2052">
        <f>'Og s3a'!E979</f>
        <v>0</v>
      </c>
      <c r="E268" s="2050">
        <f>'Og s3a'!F979</f>
        <v>0</v>
      </c>
      <c r="F268" s="395">
        <f>O268</f>
        <v>0</v>
      </c>
      <c r="G268" s="395">
        <f>P268</f>
        <v>0</v>
      </c>
      <c r="H268" s="236">
        <f>'Pak8 s2'!I270</f>
        <v>0</v>
      </c>
      <c r="I268" s="236">
        <f>'Pak8 s2'!K270</f>
        <v>0</v>
      </c>
      <c r="J268" s="236">
        <f>'Pak8 s2'!M270</f>
        <v>0</v>
      </c>
      <c r="K268" s="236">
        <f>'Pak8 s2'!O270</f>
        <v>0</v>
      </c>
      <c r="L268" s="11"/>
      <c r="M268" s="11"/>
      <c r="N268" s="396">
        <f>'Og s3a'!G979</f>
        <v>0</v>
      </c>
      <c r="O268" s="237">
        <f>'Og s3a'!H979</f>
        <v>0</v>
      </c>
      <c r="P268" s="398">
        <f>'Og s3a'!D979</f>
        <v>0</v>
      </c>
      <c r="Q268" s="11"/>
      <c r="R268" s="306"/>
      <c r="S268" s="306"/>
      <c r="T268" s="306"/>
      <c r="U268" s="11"/>
      <c r="V268" s="11"/>
      <c r="W268" s="11"/>
      <c r="X268" s="11"/>
      <c r="Y268" s="11"/>
      <c r="Z268" s="11"/>
      <c r="AA268" s="11"/>
      <c r="AB268" s="11"/>
    </row>
    <row r="269" spans="1:28" ht="14.25" customHeight="1">
      <c r="A269" s="1256" t="str">
        <f>A268</f>
        <v/>
      </c>
      <c r="B269" s="57"/>
      <c r="C269" s="2051"/>
      <c r="D269" s="2053"/>
      <c r="E269" s="2051"/>
      <c r="F269" s="234"/>
      <c r="G269" s="234">
        <f>'Pak8 s2'!G271</f>
        <v>0</v>
      </c>
      <c r="H269" s="234">
        <f>'Pak8 s2'!I271</f>
        <v>0</v>
      </c>
      <c r="I269" s="234">
        <f>'Pak8 s2'!K271</f>
        <v>0</v>
      </c>
      <c r="J269" s="234">
        <f>'Pak8 s2'!M271</f>
        <v>0</v>
      </c>
      <c r="K269" s="234">
        <f>'Pak8 s2'!O271</f>
        <v>0</v>
      </c>
      <c r="L269" s="11"/>
      <c r="M269" s="11"/>
      <c r="N269" s="397"/>
      <c r="O269" s="233"/>
      <c r="P269" s="399"/>
      <c r="Q269" s="11"/>
      <c r="R269" s="306"/>
      <c r="S269" s="306"/>
      <c r="T269" s="306"/>
      <c r="U269" s="11"/>
      <c r="V269" s="11"/>
      <c r="W269" s="11"/>
      <c r="X269" s="11"/>
      <c r="Y269" s="11"/>
      <c r="Z269" s="11"/>
      <c r="AA269" s="11"/>
      <c r="AB269" s="11"/>
    </row>
    <row r="270" spans="1:28" ht="24.75" customHeight="1">
      <c r="A270" s="1256" t="str">
        <f>IF(E270&gt;0,"Wypełnione","")</f>
        <v/>
      </c>
      <c r="B270" s="57"/>
      <c r="C270" s="2050">
        <f>'Og s3a'!C981</f>
        <v>0</v>
      </c>
      <c r="D270" s="2052">
        <f>'Og s3a'!E981</f>
        <v>0</v>
      </c>
      <c r="E270" s="2050">
        <f>'Og s3a'!F981</f>
        <v>0</v>
      </c>
      <c r="F270" s="395">
        <f>O270</f>
        <v>0</v>
      </c>
      <c r="G270" s="395">
        <f>P270</f>
        <v>0</v>
      </c>
      <c r="H270" s="236">
        <f>'Pak8 s2'!I272</f>
        <v>0</v>
      </c>
      <c r="I270" s="236">
        <f>'Pak8 s2'!K272</f>
        <v>0</v>
      </c>
      <c r="J270" s="236">
        <f>'Pak8 s2'!M272</f>
        <v>0</v>
      </c>
      <c r="K270" s="236">
        <f>'Pak8 s2'!O272</f>
        <v>0</v>
      </c>
      <c r="L270" s="11"/>
      <c r="M270" s="11"/>
      <c r="N270" s="396">
        <f>'Og s3a'!G981</f>
        <v>0</v>
      </c>
      <c r="O270" s="237">
        <f>'Og s3a'!H981</f>
        <v>0</v>
      </c>
      <c r="P270" s="398">
        <f>'Og s3a'!D981</f>
        <v>0</v>
      </c>
      <c r="Q270" s="11"/>
      <c r="R270" s="306"/>
      <c r="S270" s="306"/>
      <c r="T270" s="306"/>
      <c r="U270" s="11"/>
      <c r="V270" s="11"/>
      <c r="W270" s="11"/>
      <c r="X270" s="11"/>
      <c r="Y270" s="11"/>
      <c r="Z270" s="11"/>
      <c r="AA270" s="11"/>
      <c r="AB270" s="11"/>
    </row>
    <row r="271" spans="1:28" ht="14.25" customHeight="1">
      <c r="A271" s="1256" t="str">
        <f>A270</f>
        <v/>
      </c>
      <c r="B271" s="57"/>
      <c r="C271" s="2051"/>
      <c r="D271" s="2053"/>
      <c r="E271" s="2051"/>
      <c r="F271" s="234"/>
      <c r="G271" s="234">
        <f>'Pak8 s2'!G273</f>
        <v>0</v>
      </c>
      <c r="H271" s="234">
        <f>'Pak8 s2'!I273</f>
        <v>0</v>
      </c>
      <c r="I271" s="234">
        <f>'Pak8 s2'!K273</f>
        <v>0</v>
      </c>
      <c r="J271" s="234">
        <f>'Pak8 s2'!M273</f>
        <v>0</v>
      </c>
      <c r="K271" s="234">
        <f>'Pak8 s2'!O273</f>
        <v>0</v>
      </c>
      <c r="L271" s="11"/>
      <c r="M271" s="11"/>
      <c r="N271" s="397"/>
      <c r="O271" s="233"/>
      <c r="P271" s="399"/>
      <c r="Q271" s="11"/>
      <c r="R271" s="306"/>
      <c r="S271" s="306"/>
      <c r="T271" s="306"/>
      <c r="U271" s="11"/>
      <c r="V271" s="11"/>
      <c r="W271" s="11"/>
      <c r="X271" s="11"/>
      <c r="Y271" s="11"/>
      <c r="Z271" s="11"/>
      <c r="AA271" s="11"/>
      <c r="AB271" s="11"/>
    </row>
    <row r="272" spans="1:28" ht="24.75" customHeight="1">
      <c r="A272" s="1256" t="str">
        <f>IF(E272&gt;0,"Wypełnione","")</f>
        <v/>
      </c>
      <c r="B272" s="57"/>
      <c r="C272" s="2050">
        <f>'Og s3a'!C983</f>
        <v>0</v>
      </c>
      <c r="D272" s="2052">
        <f>'Og s3a'!E983</f>
        <v>0</v>
      </c>
      <c r="E272" s="2050">
        <f>'Og s3a'!F983</f>
        <v>0</v>
      </c>
      <c r="F272" s="395">
        <f>O272</f>
        <v>0</v>
      </c>
      <c r="G272" s="395">
        <f>P272</f>
        <v>0</v>
      </c>
      <c r="H272" s="236">
        <f>'Pak8 s2'!I274</f>
        <v>0</v>
      </c>
      <c r="I272" s="236">
        <f>'Pak8 s2'!K274</f>
        <v>0</v>
      </c>
      <c r="J272" s="236">
        <f>'Pak8 s2'!M274</f>
        <v>0</v>
      </c>
      <c r="K272" s="236">
        <f>'Pak8 s2'!O274</f>
        <v>0</v>
      </c>
      <c r="L272" s="11"/>
      <c r="M272" s="11"/>
      <c r="N272" s="396">
        <f>'Og s3a'!G983</f>
        <v>0</v>
      </c>
      <c r="O272" s="237">
        <f>'Og s3a'!H983</f>
        <v>0</v>
      </c>
      <c r="P272" s="398">
        <f>'Og s3a'!D983</f>
        <v>0</v>
      </c>
      <c r="Q272" s="11"/>
      <c r="R272" s="306"/>
      <c r="S272" s="306"/>
      <c r="T272" s="306"/>
      <c r="U272" s="11"/>
      <c r="V272" s="11"/>
      <c r="W272" s="11"/>
      <c r="X272" s="11"/>
      <c r="Y272" s="11"/>
      <c r="Z272" s="11"/>
      <c r="AA272" s="11"/>
      <c r="AB272" s="11"/>
    </row>
    <row r="273" spans="1:28" ht="14.25" customHeight="1">
      <c r="A273" s="1256" t="str">
        <f>A272</f>
        <v/>
      </c>
      <c r="B273" s="57"/>
      <c r="C273" s="2051"/>
      <c r="D273" s="2053"/>
      <c r="E273" s="2051"/>
      <c r="F273" s="234"/>
      <c r="G273" s="234">
        <f>'Pak8 s2'!G275</f>
        <v>0</v>
      </c>
      <c r="H273" s="234">
        <f>'Pak8 s2'!I275</f>
        <v>0</v>
      </c>
      <c r="I273" s="234">
        <f>'Pak8 s2'!K275</f>
        <v>0</v>
      </c>
      <c r="J273" s="234">
        <f>'Pak8 s2'!M275</f>
        <v>0</v>
      </c>
      <c r="K273" s="234">
        <f>'Pak8 s2'!O275</f>
        <v>0</v>
      </c>
      <c r="L273" s="11"/>
      <c r="M273" s="11"/>
      <c r="N273" s="397"/>
      <c r="O273" s="233"/>
      <c r="P273" s="399"/>
      <c r="Q273" s="11"/>
      <c r="R273" s="306"/>
      <c r="S273" s="306"/>
      <c r="T273" s="306"/>
      <c r="U273" s="11"/>
      <c r="V273" s="11"/>
      <c r="W273" s="11"/>
      <c r="X273" s="11"/>
      <c r="Y273" s="11"/>
      <c r="Z273" s="11"/>
      <c r="AA273" s="11"/>
      <c r="AB273" s="11"/>
    </row>
    <row r="274" spans="1:28" ht="24.75" customHeight="1">
      <c r="A274" s="1256" t="str">
        <f>IF(E274&gt;0,"Wypełnione","")</f>
        <v/>
      </c>
      <c r="B274" s="57"/>
      <c r="C274" s="2050">
        <f>'Og s3a'!C985</f>
        <v>0</v>
      </c>
      <c r="D274" s="2052">
        <f>'Og s3a'!E985</f>
        <v>0</v>
      </c>
      <c r="E274" s="2050">
        <f>'Og s3a'!F985</f>
        <v>0</v>
      </c>
      <c r="F274" s="395">
        <f>O274</f>
        <v>0</v>
      </c>
      <c r="G274" s="395">
        <f>P274</f>
        <v>0</v>
      </c>
      <c r="H274" s="236">
        <f>'Pak8 s2'!I276</f>
        <v>0</v>
      </c>
      <c r="I274" s="236">
        <f>'Pak8 s2'!K276</f>
        <v>0</v>
      </c>
      <c r="J274" s="236">
        <f>'Pak8 s2'!M276</f>
        <v>0</v>
      </c>
      <c r="K274" s="236">
        <f>'Pak8 s2'!O276</f>
        <v>0</v>
      </c>
      <c r="L274" s="11"/>
      <c r="M274" s="11"/>
      <c r="N274" s="396">
        <f>'Og s3a'!G985</f>
        <v>0</v>
      </c>
      <c r="O274" s="237">
        <f>'Og s3a'!H985</f>
        <v>0</v>
      </c>
      <c r="P274" s="398">
        <f>'Og s3a'!D985</f>
        <v>0</v>
      </c>
      <c r="Q274" s="11"/>
      <c r="R274" s="306"/>
      <c r="S274" s="306"/>
      <c r="T274" s="306"/>
      <c r="U274" s="11"/>
      <c r="V274" s="11"/>
      <c r="W274" s="11"/>
      <c r="X274" s="11"/>
      <c r="Y274" s="11"/>
      <c r="Z274" s="11"/>
      <c r="AA274" s="11"/>
      <c r="AB274" s="11"/>
    </row>
    <row r="275" spans="1:28" ht="14.25" customHeight="1">
      <c r="A275" s="1256" t="str">
        <f>A274</f>
        <v/>
      </c>
      <c r="B275" s="57"/>
      <c r="C275" s="2051"/>
      <c r="D275" s="2053"/>
      <c r="E275" s="2051"/>
      <c r="F275" s="234"/>
      <c r="G275" s="234">
        <f>'Pak8 s2'!G277</f>
        <v>0</v>
      </c>
      <c r="H275" s="234">
        <f>'Pak8 s2'!I277</f>
        <v>0</v>
      </c>
      <c r="I275" s="234">
        <f>'Pak8 s2'!K277</f>
        <v>0</v>
      </c>
      <c r="J275" s="234">
        <f>'Pak8 s2'!M277</f>
        <v>0</v>
      </c>
      <c r="K275" s="234">
        <f>'Pak8 s2'!O277</f>
        <v>0</v>
      </c>
      <c r="L275" s="11"/>
      <c r="M275" s="11"/>
      <c r="N275" s="397"/>
      <c r="O275" s="233"/>
      <c r="P275" s="399"/>
      <c r="Q275" s="11"/>
      <c r="R275" s="306"/>
      <c r="S275" s="306"/>
      <c r="T275" s="306"/>
      <c r="U275" s="11"/>
      <c r="V275" s="11"/>
      <c r="W275" s="11"/>
      <c r="X275" s="11"/>
      <c r="Y275" s="11"/>
      <c r="Z275" s="11"/>
      <c r="AA275" s="11"/>
      <c r="AB275" s="11"/>
    </row>
    <row r="276" spans="1:28" ht="24.75" customHeight="1">
      <c r="A276" s="1256" t="str">
        <f>IF(E276&gt;0,"Wypełnione","")</f>
        <v/>
      </c>
      <c r="B276" s="57"/>
      <c r="C276" s="2050">
        <f>'Og s3a'!C987</f>
        <v>0</v>
      </c>
      <c r="D276" s="2052">
        <f>'Og s3a'!E987</f>
        <v>0</v>
      </c>
      <c r="E276" s="2050">
        <f>'Og s3a'!F987</f>
        <v>0</v>
      </c>
      <c r="F276" s="395">
        <f>O276</f>
        <v>0</v>
      </c>
      <c r="G276" s="395">
        <f>P276</f>
        <v>0</v>
      </c>
      <c r="H276" s="236">
        <f>'Pak8 s2'!I278</f>
        <v>0</v>
      </c>
      <c r="I276" s="236">
        <f>'Pak8 s2'!K278</f>
        <v>0</v>
      </c>
      <c r="J276" s="236">
        <f>'Pak8 s2'!M278</f>
        <v>0</v>
      </c>
      <c r="K276" s="236">
        <f>'Pak8 s2'!O278</f>
        <v>0</v>
      </c>
      <c r="L276" s="11"/>
      <c r="M276" s="11"/>
      <c r="N276" s="396">
        <f>'Og s3a'!G987</f>
        <v>0</v>
      </c>
      <c r="O276" s="237">
        <f>'Og s3a'!H987</f>
        <v>0</v>
      </c>
      <c r="P276" s="398">
        <f>'Og s3a'!D987</f>
        <v>0</v>
      </c>
      <c r="Q276" s="11"/>
      <c r="R276" s="306"/>
      <c r="S276" s="306"/>
      <c r="T276" s="306"/>
      <c r="U276" s="11"/>
      <c r="V276" s="11"/>
      <c r="W276" s="11"/>
      <c r="X276" s="11"/>
      <c r="Y276" s="11"/>
      <c r="Z276" s="11"/>
      <c r="AA276" s="11"/>
      <c r="AB276" s="11"/>
    </row>
    <row r="277" spans="1:28" ht="14.25" customHeight="1">
      <c r="A277" s="1256" t="str">
        <f>A276</f>
        <v/>
      </c>
      <c r="B277" s="57"/>
      <c r="C277" s="2051"/>
      <c r="D277" s="2053"/>
      <c r="E277" s="2051"/>
      <c r="F277" s="234"/>
      <c r="G277" s="234">
        <f>'Pak8 s2'!G279</f>
        <v>0</v>
      </c>
      <c r="H277" s="234">
        <f>'Pak8 s2'!I279</f>
        <v>0</v>
      </c>
      <c r="I277" s="234">
        <f>'Pak8 s2'!K279</f>
        <v>0</v>
      </c>
      <c r="J277" s="234">
        <f>'Pak8 s2'!M279</f>
        <v>0</v>
      </c>
      <c r="K277" s="234">
        <f>'Pak8 s2'!O279</f>
        <v>0</v>
      </c>
      <c r="L277" s="11"/>
      <c r="M277" s="11"/>
      <c r="N277" s="397"/>
      <c r="O277" s="233"/>
      <c r="P277" s="399"/>
      <c r="Q277" s="11"/>
      <c r="R277" s="306"/>
      <c r="S277" s="306"/>
      <c r="T277" s="306"/>
      <c r="U277" s="11"/>
      <c r="V277" s="11"/>
      <c r="W277" s="11"/>
      <c r="X277" s="11"/>
      <c r="Y277" s="11"/>
      <c r="Z277" s="11"/>
      <c r="AA277" s="11"/>
      <c r="AB277" s="11"/>
    </row>
    <row r="278" spans="1:28" ht="24.75" customHeight="1">
      <c r="A278" s="1256" t="str">
        <f>IF(E278&gt;0,"Wypełnione","")</f>
        <v/>
      </c>
      <c r="B278" s="57"/>
      <c r="C278" s="2050">
        <f>'Og s3a'!C989</f>
        <v>0</v>
      </c>
      <c r="D278" s="2052">
        <f>'Og s3a'!E989</f>
        <v>0</v>
      </c>
      <c r="E278" s="2050">
        <f>'Og s3a'!F989</f>
        <v>0</v>
      </c>
      <c r="F278" s="395">
        <f>O278</f>
        <v>0</v>
      </c>
      <c r="G278" s="395">
        <f>P278</f>
        <v>0</v>
      </c>
      <c r="H278" s="236">
        <f>'Pak8 s2'!I280</f>
        <v>0</v>
      </c>
      <c r="I278" s="236">
        <f>'Pak8 s2'!K280</f>
        <v>0</v>
      </c>
      <c r="J278" s="236">
        <f>'Pak8 s2'!M280</f>
        <v>0</v>
      </c>
      <c r="K278" s="236">
        <f>'Pak8 s2'!O280</f>
        <v>0</v>
      </c>
      <c r="L278" s="11"/>
      <c r="M278" s="11"/>
      <c r="N278" s="396">
        <f>'Og s3a'!G989</f>
        <v>0</v>
      </c>
      <c r="O278" s="237">
        <f>'Og s3a'!H989</f>
        <v>0</v>
      </c>
      <c r="P278" s="398">
        <f>'Og s3a'!D989</f>
        <v>0</v>
      </c>
      <c r="Q278" s="11"/>
      <c r="R278" s="306"/>
      <c r="S278" s="306"/>
      <c r="T278" s="306"/>
      <c r="U278" s="11"/>
      <c r="V278" s="11"/>
      <c r="W278" s="11"/>
      <c r="X278" s="11"/>
      <c r="Y278" s="11"/>
      <c r="Z278" s="11"/>
      <c r="AA278" s="11"/>
      <c r="AB278" s="11"/>
    </row>
    <row r="279" spans="1:28" ht="14.25" customHeight="1">
      <c r="A279" s="1256" t="str">
        <f>A278</f>
        <v/>
      </c>
      <c r="B279" s="57"/>
      <c r="C279" s="2051"/>
      <c r="D279" s="2053"/>
      <c r="E279" s="2051"/>
      <c r="F279" s="234"/>
      <c r="G279" s="234">
        <f>'Pak8 s2'!G281</f>
        <v>0</v>
      </c>
      <c r="H279" s="234">
        <f>'Pak8 s2'!I281</f>
        <v>0</v>
      </c>
      <c r="I279" s="234">
        <f>'Pak8 s2'!K281</f>
        <v>0</v>
      </c>
      <c r="J279" s="234">
        <f>'Pak8 s2'!M281</f>
        <v>0</v>
      </c>
      <c r="K279" s="234">
        <f>'Pak8 s2'!O281</f>
        <v>0</v>
      </c>
      <c r="L279" s="11"/>
      <c r="M279" s="11"/>
      <c r="N279" s="397"/>
      <c r="O279" s="233"/>
      <c r="P279" s="399"/>
      <c r="Q279" s="11"/>
      <c r="R279" s="306"/>
      <c r="S279" s="306"/>
      <c r="T279" s="306"/>
      <c r="U279" s="11"/>
      <c r="V279" s="11"/>
      <c r="W279" s="11"/>
      <c r="X279" s="11"/>
      <c r="Y279" s="11"/>
      <c r="Z279" s="11"/>
      <c r="AA279" s="11"/>
      <c r="AB279" s="11"/>
    </row>
    <row r="280" spans="1:28" ht="24.75" customHeight="1">
      <c r="A280" s="1256" t="str">
        <f>IF(E280&gt;0,"Wypełnione","")</f>
        <v/>
      </c>
      <c r="B280" s="57"/>
      <c r="C280" s="2050">
        <f>'Og s3a'!C991</f>
        <v>0</v>
      </c>
      <c r="D280" s="2052">
        <f>'Og s3a'!E991</f>
        <v>0</v>
      </c>
      <c r="E280" s="2050">
        <f>'Og s3a'!F991</f>
        <v>0</v>
      </c>
      <c r="F280" s="395">
        <f>O280</f>
        <v>0</v>
      </c>
      <c r="G280" s="395">
        <f>P280</f>
        <v>0</v>
      </c>
      <c r="H280" s="236">
        <f>'Pak8 s2'!I282</f>
        <v>0</v>
      </c>
      <c r="I280" s="236">
        <f>'Pak8 s2'!K282</f>
        <v>0</v>
      </c>
      <c r="J280" s="236">
        <f>'Pak8 s2'!M282</f>
        <v>0</v>
      </c>
      <c r="K280" s="236">
        <f>'Pak8 s2'!O282</f>
        <v>0</v>
      </c>
      <c r="L280" s="11"/>
      <c r="M280" s="11"/>
      <c r="N280" s="396">
        <f>'Og s3a'!G991</f>
        <v>0</v>
      </c>
      <c r="O280" s="237">
        <f>'Og s3a'!H991</f>
        <v>0</v>
      </c>
      <c r="P280" s="398">
        <f>'Og s3a'!D991</f>
        <v>0</v>
      </c>
      <c r="Q280" s="11"/>
      <c r="R280" s="306"/>
      <c r="S280" s="306"/>
      <c r="T280" s="306"/>
      <c r="U280" s="11"/>
      <c r="V280" s="11"/>
      <c r="W280" s="11"/>
      <c r="X280" s="11"/>
      <c r="Y280" s="11"/>
      <c r="Z280" s="11"/>
      <c r="AA280" s="11"/>
      <c r="AB280" s="11"/>
    </row>
    <row r="281" spans="1:28" ht="14.25" customHeight="1">
      <c r="A281" s="1256" t="str">
        <f>A280</f>
        <v/>
      </c>
      <c r="B281" s="57"/>
      <c r="C281" s="2051"/>
      <c r="D281" s="2053"/>
      <c r="E281" s="2051"/>
      <c r="F281" s="234"/>
      <c r="G281" s="234">
        <f>'Pak8 s2'!G283</f>
        <v>0</v>
      </c>
      <c r="H281" s="234">
        <f>'Pak8 s2'!I283</f>
        <v>0</v>
      </c>
      <c r="I281" s="234">
        <f>'Pak8 s2'!K283</f>
        <v>0</v>
      </c>
      <c r="J281" s="234">
        <f>'Pak8 s2'!M283</f>
        <v>0</v>
      </c>
      <c r="K281" s="234">
        <f>'Pak8 s2'!O283</f>
        <v>0</v>
      </c>
      <c r="L281" s="11"/>
      <c r="M281" s="11"/>
      <c r="N281" s="397"/>
      <c r="O281" s="233"/>
      <c r="P281" s="399"/>
      <c r="Q281" s="11"/>
      <c r="R281" s="306"/>
      <c r="S281" s="306"/>
      <c r="T281" s="306"/>
      <c r="U281" s="11"/>
      <c r="V281" s="11"/>
      <c r="W281" s="11"/>
      <c r="X281" s="11"/>
      <c r="Y281" s="11"/>
      <c r="Z281" s="11"/>
      <c r="AA281" s="11"/>
      <c r="AB281" s="11"/>
    </row>
    <row r="282" spans="1:28" ht="24.75" customHeight="1">
      <c r="A282" s="1256" t="str">
        <f>IF(E282&gt;0,"Wypełnione","")</f>
        <v/>
      </c>
      <c r="B282" s="57"/>
      <c r="C282" s="2050">
        <f>'Og s3a'!C993</f>
        <v>0</v>
      </c>
      <c r="D282" s="2052">
        <f>'Og s3a'!E993</f>
        <v>0</v>
      </c>
      <c r="E282" s="2050">
        <f>'Og s3a'!F993</f>
        <v>0</v>
      </c>
      <c r="F282" s="395">
        <f>O282</f>
        <v>0</v>
      </c>
      <c r="G282" s="395">
        <f>P282</f>
        <v>0</v>
      </c>
      <c r="H282" s="236">
        <f>'Pak8 s2'!I284</f>
        <v>0</v>
      </c>
      <c r="I282" s="236">
        <f>'Pak8 s2'!K284</f>
        <v>0</v>
      </c>
      <c r="J282" s="236">
        <f>'Pak8 s2'!M284</f>
        <v>0</v>
      </c>
      <c r="K282" s="236">
        <f>'Pak8 s2'!O284</f>
        <v>0</v>
      </c>
      <c r="L282" s="11"/>
      <c r="M282" s="11"/>
      <c r="N282" s="396">
        <f>'Og s3a'!G993</f>
        <v>0</v>
      </c>
      <c r="O282" s="237">
        <f>'Og s3a'!H993</f>
        <v>0</v>
      </c>
      <c r="P282" s="398">
        <f>'Og s3a'!D993</f>
        <v>0</v>
      </c>
      <c r="Q282" s="11"/>
      <c r="R282" s="306"/>
      <c r="S282" s="306"/>
      <c r="T282" s="306"/>
      <c r="U282" s="11"/>
      <c r="V282" s="11"/>
      <c r="W282" s="11"/>
      <c r="X282" s="11"/>
      <c r="Y282" s="11"/>
      <c r="Z282" s="11"/>
      <c r="AA282" s="11"/>
      <c r="AB282" s="11"/>
    </row>
    <row r="283" spans="1:28" ht="14.25" customHeight="1">
      <c r="A283" s="1256" t="str">
        <f>A282</f>
        <v/>
      </c>
      <c r="B283" s="57"/>
      <c r="C283" s="2051"/>
      <c r="D283" s="2053"/>
      <c r="E283" s="2051"/>
      <c r="F283" s="234"/>
      <c r="G283" s="234">
        <f>'Pak8 s2'!G285</f>
        <v>0</v>
      </c>
      <c r="H283" s="234">
        <f>'Pak8 s2'!I285</f>
        <v>0</v>
      </c>
      <c r="I283" s="234">
        <f>'Pak8 s2'!K285</f>
        <v>0</v>
      </c>
      <c r="J283" s="234">
        <f>'Pak8 s2'!M285</f>
        <v>0</v>
      </c>
      <c r="K283" s="234">
        <f>'Pak8 s2'!O285</f>
        <v>0</v>
      </c>
      <c r="L283" s="11"/>
      <c r="M283" s="11"/>
      <c r="N283" s="397"/>
      <c r="O283" s="233"/>
      <c r="P283" s="399"/>
      <c r="Q283" s="11"/>
      <c r="R283" s="306"/>
      <c r="S283" s="306"/>
      <c r="T283" s="306"/>
      <c r="U283" s="11"/>
      <c r="V283" s="11"/>
      <c r="W283" s="11"/>
      <c r="X283" s="11"/>
      <c r="Y283" s="11"/>
      <c r="Z283" s="11"/>
      <c r="AA283" s="11"/>
      <c r="AB283" s="11"/>
    </row>
    <row r="284" spans="1:28" ht="24.75" customHeight="1">
      <c r="A284" s="1256" t="str">
        <f>IF(E284&gt;0,"Wypełnione","")</f>
        <v/>
      </c>
      <c r="B284" s="57"/>
      <c r="C284" s="2050">
        <f>'Og s3a'!C995</f>
        <v>0</v>
      </c>
      <c r="D284" s="2052">
        <f>'Og s3a'!E995</f>
        <v>0</v>
      </c>
      <c r="E284" s="2050">
        <f>'Og s3a'!F995</f>
        <v>0</v>
      </c>
      <c r="F284" s="395">
        <f>O284</f>
        <v>0</v>
      </c>
      <c r="G284" s="395">
        <f>P284</f>
        <v>0</v>
      </c>
      <c r="H284" s="236">
        <f>'Pak8 s2'!I286</f>
        <v>0</v>
      </c>
      <c r="I284" s="236">
        <f>'Pak8 s2'!K286</f>
        <v>0</v>
      </c>
      <c r="J284" s="236">
        <f>'Pak8 s2'!M286</f>
        <v>0</v>
      </c>
      <c r="K284" s="236">
        <f>'Pak8 s2'!O286</f>
        <v>0</v>
      </c>
      <c r="L284" s="11"/>
      <c r="M284" s="11"/>
      <c r="N284" s="396">
        <f>'Og s3a'!G995</f>
        <v>0</v>
      </c>
      <c r="O284" s="237">
        <f>'Og s3a'!H995</f>
        <v>0</v>
      </c>
      <c r="P284" s="398">
        <f>'Og s3a'!D995</f>
        <v>0</v>
      </c>
      <c r="Q284" s="11"/>
      <c r="R284" s="306"/>
      <c r="S284" s="306"/>
      <c r="T284" s="306"/>
      <c r="U284" s="11"/>
      <c r="V284" s="11"/>
      <c r="W284" s="11"/>
      <c r="X284" s="11"/>
      <c r="Y284" s="11"/>
      <c r="Z284" s="11"/>
      <c r="AA284" s="11"/>
      <c r="AB284" s="11"/>
    </row>
    <row r="285" spans="1:28" ht="14.25" customHeight="1">
      <c r="A285" s="1256" t="str">
        <f>A284</f>
        <v/>
      </c>
      <c r="B285" s="57"/>
      <c r="C285" s="2051"/>
      <c r="D285" s="2053"/>
      <c r="E285" s="2051"/>
      <c r="F285" s="234"/>
      <c r="G285" s="234">
        <f>'Pak8 s2'!G287</f>
        <v>0</v>
      </c>
      <c r="H285" s="234">
        <f>'Pak8 s2'!I287</f>
        <v>0</v>
      </c>
      <c r="I285" s="234">
        <f>'Pak8 s2'!K287</f>
        <v>0</v>
      </c>
      <c r="J285" s="234">
        <f>'Pak8 s2'!M287</f>
        <v>0</v>
      </c>
      <c r="K285" s="234">
        <f>'Pak8 s2'!O287</f>
        <v>0</v>
      </c>
      <c r="L285" s="11"/>
      <c r="M285" s="11"/>
      <c r="N285" s="397"/>
      <c r="O285" s="233"/>
      <c r="P285" s="399"/>
      <c r="Q285" s="11"/>
      <c r="R285" s="306"/>
      <c r="S285" s="306"/>
      <c r="T285" s="306"/>
      <c r="U285" s="11"/>
      <c r="V285" s="11"/>
      <c r="W285" s="11"/>
      <c r="X285" s="11"/>
      <c r="Y285" s="11"/>
      <c r="Z285" s="11"/>
      <c r="AA285" s="11"/>
      <c r="AB285" s="11"/>
    </row>
    <row r="286" spans="1:28" ht="24.75" customHeight="1">
      <c r="A286" s="1256" t="str">
        <f>IF(E286&gt;0,"Wypełnione","")</f>
        <v/>
      </c>
      <c r="B286" s="57"/>
      <c r="C286" s="2050">
        <f>'Og s3a'!C997</f>
        <v>0</v>
      </c>
      <c r="D286" s="2052">
        <f>'Og s3a'!E997</f>
        <v>0</v>
      </c>
      <c r="E286" s="2050">
        <f>'Og s3a'!F997</f>
        <v>0</v>
      </c>
      <c r="F286" s="395">
        <f>O286</f>
        <v>0</v>
      </c>
      <c r="G286" s="395">
        <f>P286</f>
        <v>0</v>
      </c>
      <c r="H286" s="236">
        <f>'Pak8 s2'!I288</f>
        <v>0</v>
      </c>
      <c r="I286" s="236">
        <f>'Pak8 s2'!K288</f>
        <v>0</v>
      </c>
      <c r="J286" s="236">
        <f>'Pak8 s2'!M288</f>
        <v>0</v>
      </c>
      <c r="K286" s="236">
        <f>'Pak8 s2'!O288</f>
        <v>0</v>
      </c>
      <c r="L286" s="11"/>
      <c r="M286" s="11"/>
      <c r="N286" s="396">
        <f>'Og s3a'!G997</f>
        <v>0</v>
      </c>
      <c r="O286" s="237">
        <f>'Og s3a'!H997</f>
        <v>0</v>
      </c>
      <c r="P286" s="398">
        <f>'Og s3a'!D997</f>
        <v>0</v>
      </c>
      <c r="Q286" s="11"/>
      <c r="R286" s="306"/>
      <c r="S286" s="306"/>
      <c r="T286" s="306"/>
      <c r="U286" s="11"/>
      <c r="V286" s="11"/>
      <c r="W286" s="11"/>
      <c r="X286" s="11"/>
      <c r="Y286" s="11"/>
      <c r="Z286" s="11"/>
      <c r="AA286" s="11"/>
      <c r="AB286" s="11"/>
    </row>
    <row r="287" spans="1:28" ht="14.25" customHeight="1">
      <c r="A287" s="1256" t="str">
        <f>A286</f>
        <v/>
      </c>
      <c r="B287" s="57"/>
      <c r="C287" s="2051"/>
      <c r="D287" s="2053"/>
      <c r="E287" s="2051"/>
      <c r="F287" s="234"/>
      <c r="G287" s="234">
        <f>'Pak8 s2'!G289</f>
        <v>0</v>
      </c>
      <c r="H287" s="234">
        <f>'Pak8 s2'!I289</f>
        <v>0</v>
      </c>
      <c r="I287" s="234">
        <f>'Pak8 s2'!K289</f>
        <v>0</v>
      </c>
      <c r="J287" s="234">
        <f>'Pak8 s2'!M289</f>
        <v>0</v>
      </c>
      <c r="K287" s="234">
        <f>'Pak8 s2'!O289</f>
        <v>0</v>
      </c>
      <c r="L287" s="11"/>
      <c r="M287" s="11"/>
      <c r="N287" s="397"/>
      <c r="O287" s="233"/>
      <c r="P287" s="399"/>
      <c r="Q287" s="11"/>
      <c r="R287" s="306"/>
      <c r="S287" s="306"/>
      <c r="T287" s="306"/>
      <c r="U287" s="11"/>
      <c r="V287" s="11"/>
      <c r="W287" s="11"/>
      <c r="X287" s="11"/>
      <c r="Y287" s="11"/>
      <c r="Z287" s="11"/>
      <c r="AA287" s="11"/>
      <c r="AB287" s="11"/>
    </row>
    <row r="288" spans="1:28" ht="24.75" customHeight="1">
      <c r="A288" s="1256" t="str">
        <f>IF(E288&gt;0,"Wypełnione","")</f>
        <v/>
      </c>
      <c r="B288" s="57"/>
      <c r="C288" s="2050">
        <f>'Og s3a'!C999</f>
        <v>0</v>
      </c>
      <c r="D288" s="2052">
        <f>'Og s3a'!E999</f>
        <v>0</v>
      </c>
      <c r="E288" s="2050">
        <f>'Og s3a'!F999</f>
        <v>0</v>
      </c>
      <c r="F288" s="395">
        <f>O288</f>
        <v>0</v>
      </c>
      <c r="G288" s="395">
        <f>P288</f>
        <v>0</v>
      </c>
      <c r="H288" s="236">
        <f>'Pak8 s2'!I290</f>
        <v>0</v>
      </c>
      <c r="I288" s="236">
        <f>'Pak8 s2'!K290</f>
        <v>0</v>
      </c>
      <c r="J288" s="236">
        <f>'Pak8 s2'!M290</f>
        <v>0</v>
      </c>
      <c r="K288" s="236">
        <f>'Pak8 s2'!O290</f>
        <v>0</v>
      </c>
      <c r="L288" s="11"/>
      <c r="M288" s="11"/>
      <c r="N288" s="396">
        <f>'Og s3a'!G999</f>
        <v>0</v>
      </c>
      <c r="O288" s="237">
        <f>'Og s3a'!H999</f>
        <v>0</v>
      </c>
      <c r="P288" s="398">
        <f>'Og s3a'!D999</f>
        <v>0</v>
      </c>
      <c r="Q288" s="11"/>
      <c r="R288" s="306"/>
      <c r="S288" s="306"/>
      <c r="T288" s="306"/>
      <c r="U288" s="11"/>
      <c r="V288" s="11"/>
      <c r="W288" s="11"/>
      <c r="X288" s="11"/>
      <c r="Y288" s="11"/>
      <c r="Z288" s="11"/>
      <c r="AA288" s="11"/>
      <c r="AB288" s="11"/>
    </row>
    <row r="289" spans="1:28" ht="14.25" customHeight="1">
      <c r="A289" s="1256" t="str">
        <f>A288</f>
        <v/>
      </c>
      <c r="B289" s="57"/>
      <c r="C289" s="2051"/>
      <c r="D289" s="2053"/>
      <c r="E289" s="2051"/>
      <c r="F289" s="234"/>
      <c r="G289" s="234">
        <f>'Pak8 s2'!G291</f>
        <v>0</v>
      </c>
      <c r="H289" s="234">
        <f>'Pak8 s2'!I291</f>
        <v>0</v>
      </c>
      <c r="I289" s="234">
        <f>'Pak8 s2'!K291</f>
        <v>0</v>
      </c>
      <c r="J289" s="234">
        <f>'Pak8 s2'!M291</f>
        <v>0</v>
      </c>
      <c r="K289" s="234">
        <f>'Pak8 s2'!O291</f>
        <v>0</v>
      </c>
      <c r="L289" s="11"/>
      <c r="M289" s="11"/>
      <c r="N289" s="397"/>
      <c r="O289" s="233"/>
      <c r="P289" s="399"/>
      <c r="Q289" s="11"/>
      <c r="R289" s="306"/>
      <c r="S289" s="306"/>
      <c r="T289" s="306"/>
      <c r="U289" s="11"/>
      <c r="V289" s="11"/>
      <c r="W289" s="11"/>
      <c r="X289" s="11"/>
      <c r="Y289" s="11"/>
      <c r="Z289" s="11"/>
      <c r="AA289" s="11"/>
      <c r="AB289" s="11"/>
    </row>
    <row r="290" spans="1:28" ht="24.75" customHeight="1">
      <c r="A290" s="1256" t="str">
        <f>IF(E290&gt;0,"Wypełnione","")</f>
        <v/>
      </c>
      <c r="B290" s="57"/>
      <c r="C290" s="2050">
        <f>'Og s3a'!C1001</f>
        <v>0</v>
      </c>
      <c r="D290" s="2052">
        <f>'Og s3a'!E1001</f>
        <v>0</v>
      </c>
      <c r="E290" s="2050">
        <f>'Og s3a'!F1001</f>
        <v>0</v>
      </c>
      <c r="F290" s="395">
        <f>O290</f>
        <v>0</v>
      </c>
      <c r="G290" s="395">
        <f>P290</f>
        <v>0</v>
      </c>
      <c r="H290" s="236">
        <f>'Pak8 s2'!I292</f>
        <v>0</v>
      </c>
      <c r="I290" s="236">
        <f>'Pak8 s2'!K292</f>
        <v>0</v>
      </c>
      <c r="J290" s="236">
        <f>'Pak8 s2'!M292</f>
        <v>0</v>
      </c>
      <c r="K290" s="236">
        <f>'Pak8 s2'!O292</f>
        <v>0</v>
      </c>
      <c r="L290" s="11"/>
      <c r="M290" s="11"/>
      <c r="N290" s="396">
        <f>'Og s3a'!G1001</f>
        <v>0</v>
      </c>
      <c r="O290" s="237">
        <f>'Og s3a'!H1001</f>
        <v>0</v>
      </c>
      <c r="P290" s="398">
        <f>'Og s3a'!D1001</f>
        <v>0</v>
      </c>
      <c r="Q290" s="11"/>
      <c r="R290" s="306"/>
      <c r="S290" s="306"/>
      <c r="T290" s="306"/>
      <c r="U290" s="11"/>
      <c r="V290" s="11"/>
      <c r="W290" s="11"/>
      <c r="X290" s="11"/>
      <c r="Y290" s="11"/>
      <c r="Z290" s="11"/>
      <c r="AA290" s="11"/>
      <c r="AB290" s="11"/>
    </row>
    <row r="291" spans="1:28" ht="14.25" customHeight="1">
      <c r="A291" s="1256" t="str">
        <f>A290</f>
        <v/>
      </c>
      <c r="B291" s="57"/>
      <c r="C291" s="2051"/>
      <c r="D291" s="2053"/>
      <c r="E291" s="2051"/>
      <c r="F291" s="234"/>
      <c r="G291" s="234">
        <f>'Pak8 s2'!G293</f>
        <v>0</v>
      </c>
      <c r="H291" s="234">
        <f>'Pak8 s2'!I293</f>
        <v>0</v>
      </c>
      <c r="I291" s="234">
        <f>'Pak8 s2'!K293</f>
        <v>0</v>
      </c>
      <c r="J291" s="234">
        <f>'Pak8 s2'!M293</f>
        <v>0</v>
      </c>
      <c r="K291" s="234">
        <f>'Pak8 s2'!O293</f>
        <v>0</v>
      </c>
      <c r="L291" s="11"/>
      <c r="M291" s="11"/>
      <c r="N291" s="397"/>
      <c r="O291" s="233"/>
      <c r="P291" s="399"/>
      <c r="Q291" s="11"/>
      <c r="R291" s="306"/>
      <c r="S291" s="306"/>
      <c r="T291" s="306"/>
      <c r="U291" s="11"/>
      <c r="V291" s="11"/>
      <c r="W291" s="11"/>
      <c r="X291" s="11"/>
      <c r="Y291" s="11"/>
      <c r="Z291" s="11"/>
      <c r="AA291" s="11"/>
      <c r="AB291" s="11"/>
    </row>
    <row r="292" spans="1:28" ht="24.75" customHeight="1">
      <c r="A292" s="1256" t="str">
        <f>IF(E292&gt;0,"Wypełnione","")</f>
        <v/>
      </c>
      <c r="B292" s="57"/>
      <c r="C292" s="2050">
        <f>'Og s3a'!C1003</f>
        <v>0</v>
      </c>
      <c r="D292" s="2052">
        <f>'Og s3a'!E1003</f>
        <v>0</v>
      </c>
      <c r="E292" s="2050">
        <f>'Og s3a'!F1003</f>
        <v>0</v>
      </c>
      <c r="F292" s="395">
        <f>O292</f>
        <v>0</v>
      </c>
      <c r="G292" s="395">
        <f>P292</f>
        <v>0</v>
      </c>
      <c r="H292" s="236">
        <f>'Pak8 s2'!I294</f>
        <v>0</v>
      </c>
      <c r="I292" s="236">
        <f>'Pak8 s2'!K294</f>
        <v>0</v>
      </c>
      <c r="J292" s="236">
        <f>'Pak8 s2'!M294</f>
        <v>0</v>
      </c>
      <c r="K292" s="236">
        <f>'Pak8 s2'!O294</f>
        <v>0</v>
      </c>
      <c r="L292" s="11"/>
      <c r="M292" s="11"/>
      <c r="N292" s="396">
        <f>'Og s3a'!G1003</f>
        <v>0</v>
      </c>
      <c r="O292" s="237">
        <f>'Og s3a'!H1003</f>
        <v>0</v>
      </c>
      <c r="P292" s="398">
        <f>'Og s3a'!D1003</f>
        <v>0</v>
      </c>
      <c r="Q292" s="11"/>
      <c r="R292" s="306"/>
      <c r="S292" s="306"/>
      <c r="T292" s="306"/>
      <c r="U292" s="11"/>
      <c r="V292" s="11"/>
      <c r="W292" s="11"/>
      <c r="X292" s="11"/>
      <c r="Y292" s="11"/>
      <c r="Z292" s="11"/>
      <c r="AA292" s="11"/>
      <c r="AB292" s="11"/>
    </row>
    <row r="293" spans="1:28" ht="14.25" customHeight="1">
      <c r="A293" s="1256" t="str">
        <f>A292</f>
        <v/>
      </c>
      <c r="B293" s="57"/>
      <c r="C293" s="2051"/>
      <c r="D293" s="2053"/>
      <c r="E293" s="2051"/>
      <c r="F293" s="234"/>
      <c r="G293" s="234">
        <f>'Pak8 s2'!G295</f>
        <v>0</v>
      </c>
      <c r="H293" s="234">
        <f>'Pak8 s2'!I295</f>
        <v>0</v>
      </c>
      <c r="I293" s="234">
        <f>'Pak8 s2'!K295</f>
        <v>0</v>
      </c>
      <c r="J293" s="234">
        <f>'Pak8 s2'!M295</f>
        <v>0</v>
      </c>
      <c r="K293" s="234">
        <f>'Pak8 s2'!O295</f>
        <v>0</v>
      </c>
      <c r="L293" s="11"/>
      <c r="M293" s="11"/>
      <c r="N293" s="397"/>
      <c r="O293" s="233"/>
      <c r="P293" s="399"/>
      <c r="Q293" s="11"/>
      <c r="R293" s="306"/>
      <c r="S293" s="306"/>
      <c r="T293" s="306"/>
      <c r="U293" s="11"/>
      <c r="V293" s="11"/>
      <c r="W293" s="11"/>
      <c r="X293" s="11"/>
      <c r="Y293" s="11"/>
      <c r="Z293" s="11"/>
      <c r="AA293" s="11"/>
      <c r="AB293" s="11"/>
    </row>
    <row r="294" spans="1:28" ht="24.75" customHeight="1">
      <c r="A294" s="1256" t="str">
        <f>IF(E294&gt;0,"Wypełnione","")</f>
        <v/>
      </c>
      <c r="B294" s="57"/>
      <c r="C294" s="2050">
        <f>'Og s3a'!C1005</f>
        <v>0</v>
      </c>
      <c r="D294" s="2052">
        <f>'Og s3a'!E1005</f>
        <v>0</v>
      </c>
      <c r="E294" s="2050">
        <f>'Og s3a'!F1005</f>
        <v>0</v>
      </c>
      <c r="F294" s="395">
        <f>O294</f>
        <v>0</v>
      </c>
      <c r="G294" s="395">
        <f>P294</f>
        <v>0</v>
      </c>
      <c r="H294" s="236">
        <f>'Pak8 s2'!I296</f>
        <v>0</v>
      </c>
      <c r="I294" s="236">
        <f>'Pak8 s2'!K296</f>
        <v>0</v>
      </c>
      <c r="J294" s="236">
        <f>'Pak8 s2'!M296</f>
        <v>0</v>
      </c>
      <c r="K294" s="236">
        <f>'Pak8 s2'!O296</f>
        <v>0</v>
      </c>
      <c r="L294" s="11"/>
      <c r="M294" s="11"/>
      <c r="N294" s="396">
        <f>'Og s3a'!G1005</f>
        <v>0</v>
      </c>
      <c r="O294" s="237">
        <f>'Og s3a'!H1005</f>
        <v>0</v>
      </c>
      <c r="P294" s="398">
        <f>'Og s3a'!D1005</f>
        <v>0</v>
      </c>
      <c r="Q294" s="11"/>
      <c r="R294" s="306"/>
      <c r="S294" s="306"/>
      <c r="T294" s="306"/>
      <c r="U294" s="11"/>
      <c r="V294" s="11"/>
      <c r="W294" s="11"/>
      <c r="X294" s="11"/>
      <c r="Y294" s="11"/>
      <c r="Z294" s="11"/>
      <c r="AA294" s="11"/>
      <c r="AB294" s="11"/>
    </row>
    <row r="295" spans="1:28" ht="14.25" customHeight="1">
      <c r="A295" s="1256" t="str">
        <f>A294</f>
        <v/>
      </c>
      <c r="B295" s="57"/>
      <c r="C295" s="2051"/>
      <c r="D295" s="2053"/>
      <c r="E295" s="2051"/>
      <c r="F295" s="234"/>
      <c r="G295" s="234">
        <f>'Pak8 s2'!G297</f>
        <v>0</v>
      </c>
      <c r="H295" s="234">
        <f>'Pak8 s2'!I297</f>
        <v>0</v>
      </c>
      <c r="I295" s="234">
        <f>'Pak8 s2'!K297</f>
        <v>0</v>
      </c>
      <c r="J295" s="234">
        <f>'Pak8 s2'!M297</f>
        <v>0</v>
      </c>
      <c r="K295" s="234">
        <f>'Pak8 s2'!O297</f>
        <v>0</v>
      </c>
      <c r="L295" s="11"/>
      <c r="M295" s="11"/>
      <c r="N295" s="397"/>
      <c r="O295" s="233"/>
      <c r="P295" s="399"/>
      <c r="Q295" s="11"/>
      <c r="R295" s="306"/>
      <c r="S295" s="306"/>
      <c r="T295" s="306"/>
      <c r="U295" s="11"/>
      <c r="V295" s="11"/>
      <c r="W295" s="11"/>
      <c r="X295" s="11"/>
      <c r="Y295" s="11"/>
      <c r="Z295" s="11"/>
      <c r="AA295" s="11"/>
      <c r="AB295" s="11"/>
    </row>
    <row r="296" spans="1:28" ht="24.75" customHeight="1">
      <c r="A296" s="1256" t="str">
        <f>IF(E296&gt;0,"Wypełnione","")</f>
        <v/>
      </c>
      <c r="B296" s="57"/>
      <c r="C296" s="2050">
        <f>'Og s3a'!C1007</f>
        <v>0</v>
      </c>
      <c r="D296" s="2052">
        <f>'Og s3a'!E1007</f>
        <v>0</v>
      </c>
      <c r="E296" s="2050">
        <f>'Og s3a'!F1007</f>
        <v>0</v>
      </c>
      <c r="F296" s="395">
        <f>O296</f>
        <v>0</v>
      </c>
      <c r="G296" s="395">
        <f>P296</f>
        <v>0</v>
      </c>
      <c r="H296" s="236">
        <f>'Pak8 s2'!I298</f>
        <v>0</v>
      </c>
      <c r="I296" s="236">
        <f>'Pak8 s2'!K298</f>
        <v>0</v>
      </c>
      <c r="J296" s="236">
        <f>'Pak8 s2'!M298</f>
        <v>0</v>
      </c>
      <c r="K296" s="236">
        <f>'Pak8 s2'!O298</f>
        <v>0</v>
      </c>
      <c r="L296" s="11"/>
      <c r="M296" s="11"/>
      <c r="N296" s="396">
        <f>'Og s3a'!G1007</f>
        <v>0</v>
      </c>
      <c r="O296" s="237">
        <f>'Og s3a'!H1007</f>
        <v>0</v>
      </c>
      <c r="P296" s="398">
        <f>'Og s3a'!D1007</f>
        <v>0</v>
      </c>
      <c r="Q296" s="11"/>
      <c r="R296" s="306"/>
      <c r="S296" s="306"/>
      <c r="T296" s="306"/>
      <c r="U296" s="11"/>
      <c r="V296" s="11"/>
      <c r="W296" s="11"/>
      <c r="X296" s="11"/>
      <c r="Y296" s="11"/>
      <c r="Z296" s="11"/>
      <c r="AA296" s="11"/>
      <c r="AB296" s="11"/>
    </row>
    <row r="297" spans="1:28" ht="14.25" customHeight="1">
      <c r="A297" s="1256" t="str">
        <f>A296</f>
        <v/>
      </c>
      <c r="B297" s="57"/>
      <c r="C297" s="2051"/>
      <c r="D297" s="2053"/>
      <c r="E297" s="2051"/>
      <c r="F297" s="234"/>
      <c r="G297" s="234">
        <f>'Pak8 s2'!G299</f>
        <v>0</v>
      </c>
      <c r="H297" s="234">
        <f>'Pak8 s2'!I299</f>
        <v>0</v>
      </c>
      <c r="I297" s="234">
        <f>'Pak8 s2'!K299</f>
        <v>0</v>
      </c>
      <c r="J297" s="234">
        <f>'Pak8 s2'!M299</f>
        <v>0</v>
      </c>
      <c r="K297" s="234">
        <f>'Pak8 s2'!O299</f>
        <v>0</v>
      </c>
      <c r="L297" s="11"/>
      <c r="M297" s="11"/>
      <c r="N297" s="397"/>
      <c r="O297" s="233"/>
      <c r="P297" s="399"/>
      <c r="Q297" s="11"/>
      <c r="R297" s="306"/>
      <c r="S297" s="306"/>
      <c r="T297" s="306"/>
      <c r="U297" s="11"/>
      <c r="V297" s="11"/>
      <c r="W297" s="11"/>
      <c r="X297" s="11"/>
      <c r="Y297" s="11"/>
      <c r="Z297" s="11"/>
      <c r="AA297" s="11"/>
      <c r="AB297" s="11"/>
    </row>
    <row r="298" spans="1:28" ht="24.75" customHeight="1">
      <c r="A298" s="1256" t="str">
        <f>IF(E298&gt;0,"Wypełnione","")</f>
        <v/>
      </c>
      <c r="B298" s="57"/>
      <c r="C298" s="2050">
        <f>'Og s3a'!C1009</f>
        <v>0</v>
      </c>
      <c r="D298" s="2052">
        <f>'Og s3a'!E1009</f>
        <v>0</v>
      </c>
      <c r="E298" s="2050">
        <f>'Og s3a'!F1009</f>
        <v>0</v>
      </c>
      <c r="F298" s="395">
        <f>O298</f>
        <v>0</v>
      </c>
      <c r="G298" s="395">
        <f>P298</f>
        <v>0</v>
      </c>
      <c r="H298" s="236">
        <f>'Pak8 s2'!I300</f>
        <v>0</v>
      </c>
      <c r="I298" s="236">
        <f>'Pak8 s2'!K300</f>
        <v>0</v>
      </c>
      <c r="J298" s="236">
        <f>'Pak8 s2'!M300</f>
        <v>0</v>
      </c>
      <c r="K298" s="236">
        <f>'Pak8 s2'!O300</f>
        <v>0</v>
      </c>
      <c r="L298" s="11"/>
      <c r="M298" s="11"/>
      <c r="N298" s="396">
        <f>'Og s3a'!G1009</f>
        <v>0</v>
      </c>
      <c r="O298" s="237">
        <f>'Og s3a'!H1009</f>
        <v>0</v>
      </c>
      <c r="P298" s="398">
        <f>'Og s3a'!D1009</f>
        <v>0</v>
      </c>
      <c r="Q298" s="11"/>
      <c r="R298" s="306"/>
      <c r="S298" s="306"/>
      <c r="T298" s="306"/>
      <c r="U298" s="11"/>
      <c r="V298" s="11"/>
      <c r="W298" s="11"/>
      <c r="X298" s="11"/>
      <c r="Y298" s="11"/>
      <c r="Z298" s="11"/>
      <c r="AA298" s="11"/>
      <c r="AB298" s="11"/>
    </row>
    <row r="299" spans="1:28" ht="14.25" customHeight="1">
      <c r="A299" s="1256" t="str">
        <f>A298</f>
        <v/>
      </c>
      <c r="B299" s="57"/>
      <c r="C299" s="2051"/>
      <c r="D299" s="2053"/>
      <c r="E299" s="2051"/>
      <c r="F299" s="234"/>
      <c r="G299" s="234">
        <f>'Pak8 s2'!G301</f>
        <v>0</v>
      </c>
      <c r="H299" s="234">
        <f>'Pak8 s2'!I301</f>
        <v>0</v>
      </c>
      <c r="I299" s="234">
        <f>'Pak8 s2'!K301</f>
        <v>0</v>
      </c>
      <c r="J299" s="234">
        <f>'Pak8 s2'!M301</f>
        <v>0</v>
      </c>
      <c r="K299" s="234">
        <f>'Pak8 s2'!O301</f>
        <v>0</v>
      </c>
      <c r="L299" s="11"/>
      <c r="M299" s="11"/>
      <c r="N299" s="397"/>
      <c r="O299" s="233"/>
      <c r="P299" s="399"/>
      <c r="Q299" s="11"/>
      <c r="R299" s="306"/>
      <c r="S299" s="306"/>
      <c r="T299" s="306"/>
      <c r="U299" s="11"/>
      <c r="V299" s="11"/>
      <c r="W299" s="11"/>
      <c r="X299" s="11"/>
      <c r="Y299" s="11"/>
      <c r="Z299" s="11"/>
      <c r="AA299" s="11"/>
      <c r="AB299" s="11"/>
    </row>
    <row r="300" spans="1:28" ht="24.75" customHeight="1">
      <c r="A300" s="1256" t="str">
        <f>IF(E300&gt;0,"Wypełnione","")</f>
        <v/>
      </c>
      <c r="B300" s="57"/>
      <c r="C300" s="2050">
        <f>'Og s3a'!C1011</f>
        <v>0</v>
      </c>
      <c r="D300" s="2052">
        <f>'Og s3a'!E1011</f>
        <v>0</v>
      </c>
      <c r="E300" s="2050">
        <f>'Og s3a'!F1011</f>
        <v>0</v>
      </c>
      <c r="F300" s="395">
        <f>O300</f>
        <v>0</v>
      </c>
      <c r="G300" s="395">
        <f>P300</f>
        <v>0</v>
      </c>
      <c r="H300" s="236">
        <f>'Pak8 s2'!I302</f>
        <v>0</v>
      </c>
      <c r="I300" s="236">
        <f>'Pak8 s2'!K302</f>
        <v>0</v>
      </c>
      <c r="J300" s="236">
        <f>'Pak8 s2'!M302</f>
        <v>0</v>
      </c>
      <c r="K300" s="236">
        <f>'Pak8 s2'!O302</f>
        <v>0</v>
      </c>
      <c r="L300" s="11"/>
      <c r="M300" s="11"/>
      <c r="N300" s="396">
        <f>'Og s3a'!G1011</f>
        <v>0</v>
      </c>
      <c r="O300" s="237">
        <f>'Og s3a'!H1011</f>
        <v>0</v>
      </c>
      <c r="P300" s="398">
        <f>'Og s3a'!D1011</f>
        <v>0</v>
      </c>
      <c r="Q300" s="11"/>
      <c r="R300" s="306"/>
      <c r="S300" s="306"/>
      <c r="T300" s="306"/>
      <c r="U300" s="11"/>
      <c r="V300" s="11"/>
      <c r="W300" s="11"/>
      <c r="X300" s="11"/>
      <c r="Y300" s="11"/>
      <c r="Z300" s="11"/>
      <c r="AA300" s="11"/>
      <c r="AB300" s="11"/>
    </row>
    <row r="301" spans="1:28" ht="14.25" customHeight="1">
      <c r="A301" s="1256" t="str">
        <f>A300</f>
        <v/>
      </c>
      <c r="B301" s="57"/>
      <c r="C301" s="2051"/>
      <c r="D301" s="2053"/>
      <c r="E301" s="2051"/>
      <c r="F301" s="234"/>
      <c r="G301" s="234">
        <f>'Pak8 s2'!G303</f>
        <v>0</v>
      </c>
      <c r="H301" s="234">
        <f>'Pak8 s2'!I303</f>
        <v>0</v>
      </c>
      <c r="I301" s="234">
        <f>'Pak8 s2'!K303</f>
        <v>0</v>
      </c>
      <c r="J301" s="234">
        <f>'Pak8 s2'!M303</f>
        <v>0</v>
      </c>
      <c r="K301" s="234">
        <f>'Pak8 s2'!O303</f>
        <v>0</v>
      </c>
      <c r="L301" s="11"/>
      <c r="M301" s="11"/>
      <c r="N301" s="397"/>
      <c r="O301" s="233"/>
      <c r="P301" s="399"/>
      <c r="Q301" s="11"/>
      <c r="R301" s="306"/>
      <c r="S301" s="306"/>
      <c r="T301" s="306"/>
      <c r="U301" s="11"/>
      <c r="V301" s="11"/>
      <c r="W301" s="11"/>
      <c r="X301" s="11"/>
      <c r="Y301" s="11"/>
      <c r="Z301" s="11"/>
      <c r="AA301" s="11"/>
      <c r="AB301" s="11"/>
    </row>
    <row r="302" spans="1:28" ht="24.75" customHeight="1">
      <c r="A302" s="1256" t="str">
        <f>IF(E302&gt;0,"Wypełnione","")</f>
        <v/>
      </c>
      <c r="B302" s="57"/>
      <c r="C302" s="2050">
        <f>'Og s3a'!C1013</f>
        <v>0</v>
      </c>
      <c r="D302" s="2052">
        <f>'Og s3a'!E1013</f>
        <v>0</v>
      </c>
      <c r="E302" s="2050">
        <f>'Og s3a'!F1013</f>
        <v>0</v>
      </c>
      <c r="F302" s="395">
        <f>O302</f>
        <v>0</v>
      </c>
      <c r="G302" s="395">
        <f>P302</f>
        <v>0</v>
      </c>
      <c r="H302" s="236">
        <f>'Pak8 s2'!I304</f>
        <v>0</v>
      </c>
      <c r="I302" s="236">
        <f>'Pak8 s2'!K304</f>
        <v>0</v>
      </c>
      <c r="J302" s="236">
        <f>'Pak8 s2'!M304</f>
        <v>0</v>
      </c>
      <c r="K302" s="236">
        <f>'Pak8 s2'!O304</f>
        <v>0</v>
      </c>
      <c r="L302" s="11"/>
      <c r="M302" s="11"/>
      <c r="N302" s="396">
        <f>'Og s3a'!G1013</f>
        <v>0</v>
      </c>
      <c r="O302" s="237">
        <f>'Og s3a'!H1013</f>
        <v>0</v>
      </c>
      <c r="P302" s="398">
        <f>'Og s3a'!D1013</f>
        <v>0</v>
      </c>
      <c r="Q302" s="11"/>
      <c r="R302" s="306"/>
      <c r="S302" s="306"/>
      <c r="T302" s="306"/>
      <c r="U302" s="11"/>
      <c r="V302" s="11"/>
      <c r="W302" s="11"/>
      <c r="X302" s="11"/>
      <c r="Y302" s="11"/>
      <c r="Z302" s="11"/>
      <c r="AA302" s="11"/>
      <c r="AB302" s="11"/>
    </row>
    <row r="303" spans="1:28" ht="14.25" customHeight="1">
      <c r="A303" s="1256" t="str">
        <f>A302</f>
        <v/>
      </c>
      <c r="B303" s="57"/>
      <c r="C303" s="2051"/>
      <c r="D303" s="2053"/>
      <c r="E303" s="2051"/>
      <c r="F303" s="234"/>
      <c r="G303" s="234">
        <f>'Pak8 s2'!G305</f>
        <v>0</v>
      </c>
      <c r="H303" s="234">
        <f>'Pak8 s2'!I305</f>
        <v>0</v>
      </c>
      <c r="I303" s="234">
        <f>'Pak8 s2'!K305</f>
        <v>0</v>
      </c>
      <c r="J303" s="234">
        <f>'Pak8 s2'!M305</f>
        <v>0</v>
      </c>
      <c r="K303" s="234">
        <f>'Pak8 s2'!O305</f>
        <v>0</v>
      </c>
      <c r="L303" s="11"/>
      <c r="M303" s="11"/>
      <c r="N303" s="397"/>
      <c r="O303" s="233"/>
      <c r="P303" s="399"/>
      <c r="Q303" s="11"/>
      <c r="R303" s="306"/>
      <c r="S303" s="306"/>
      <c r="T303" s="306"/>
      <c r="U303" s="11"/>
      <c r="V303" s="11"/>
      <c r="W303" s="11"/>
      <c r="X303" s="11"/>
      <c r="Y303" s="11"/>
      <c r="Z303" s="11"/>
      <c r="AA303" s="11"/>
      <c r="AB303" s="11"/>
    </row>
    <row r="304" spans="1:28" ht="24.75" customHeight="1">
      <c r="A304" s="1256" t="str">
        <f>IF(E304&gt;0,"Wypełnione","")</f>
        <v/>
      </c>
      <c r="B304" s="57"/>
      <c r="C304" s="2050">
        <f>'Og s3a'!C1015</f>
        <v>0</v>
      </c>
      <c r="D304" s="2052">
        <f>'Og s3a'!E1015</f>
        <v>0</v>
      </c>
      <c r="E304" s="2050">
        <f>'Og s3a'!F1015</f>
        <v>0</v>
      </c>
      <c r="F304" s="395">
        <f>O304</f>
        <v>0</v>
      </c>
      <c r="G304" s="395">
        <f>P304</f>
        <v>0</v>
      </c>
      <c r="H304" s="236">
        <f>'Pak8 s2'!I306</f>
        <v>0</v>
      </c>
      <c r="I304" s="236">
        <f>'Pak8 s2'!K306</f>
        <v>0</v>
      </c>
      <c r="J304" s="236">
        <f>'Pak8 s2'!M306</f>
        <v>0</v>
      </c>
      <c r="K304" s="236">
        <f>'Pak8 s2'!O306</f>
        <v>0</v>
      </c>
      <c r="L304" s="11"/>
      <c r="M304" s="11"/>
      <c r="N304" s="396">
        <f>'Og s3a'!G1015</f>
        <v>0</v>
      </c>
      <c r="O304" s="237">
        <f>'Og s3a'!H1015</f>
        <v>0</v>
      </c>
      <c r="P304" s="398">
        <f>'Og s3a'!D1015</f>
        <v>0</v>
      </c>
      <c r="Q304" s="11"/>
      <c r="R304" s="306"/>
      <c r="S304" s="306"/>
      <c r="T304" s="306"/>
      <c r="U304" s="11"/>
      <c r="V304" s="11"/>
      <c r="W304" s="11"/>
      <c r="X304" s="11"/>
      <c r="Y304" s="11"/>
      <c r="Z304" s="11"/>
      <c r="AA304" s="11"/>
      <c r="AB304" s="11"/>
    </row>
    <row r="305" spans="1:28" ht="14.25" customHeight="1">
      <c r="A305" s="1256" t="str">
        <f>A304</f>
        <v/>
      </c>
      <c r="B305" s="57"/>
      <c r="C305" s="2051"/>
      <c r="D305" s="2053"/>
      <c r="E305" s="2051"/>
      <c r="F305" s="234"/>
      <c r="G305" s="234">
        <f>'Pak8 s2'!G307</f>
        <v>0</v>
      </c>
      <c r="H305" s="234">
        <f>'Pak8 s2'!I307</f>
        <v>0</v>
      </c>
      <c r="I305" s="234">
        <f>'Pak8 s2'!K307</f>
        <v>0</v>
      </c>
      <c r="J305" s="234">
        <f>'Pak8 s2'!M307</f>
        <v>0</v>
      </c>
      <c r="K305" s="234">
        <f>'Pak8 s2'!O307</f>
        <v>0</v>
      </c>
      <c r="L305" s="11"/>
      <c r="M305" s="11"/>
      <c r="N305" s="397"/>
      <c r="O305" s="233"/>
      <c r="P305" s="399"/>
      <c r="Q305" s="11"/>
      <c r="R305" s="306"/>
      <c r="S305" s="306"/>
      <c r="T305" s="306"/>
      <c r="U305" s="11"/>
      <c r="V305" s="11"/>
      <c r="W305" s="11"/>
      <c r="X305" s="11"/>
      <c r="Y305" s="11"/>
      <c r="Z305" s="11"/>
      <c r="AA305" s="11"/>
      <c r="AB305" s="11"/>
    </row>
    <row r="306" spans="1:28" ht="24.75" customHeight="1">
      <c r="A306" s="1256" t="str">
        <f>IF(E306&gt;0,"Wypełnione","")</f>
        <v/>
      </c>
      <c r="B306" s="57"/>
      <c r="C306" s="2050">
        <f>'Og s3a'!C1017</f>
        <v>0</v>
      </c>
      <c r="D306" s="2052">
        <f>'Og s3a'!E1017</f>
        <v>0</v>
      </c>
      <c r="E306" s="2050">
        <f>'Og s3a'!F1017</f>
        <v>0</v>
      </c>
      <c r="F306" s="395">
        <f>O306</f>
        <v>0</v>
      </c>
      <c r="G306" s="395">
        <f>P306</f>
        <v>0</v>
      </c>
      <c r="H306" s="236">
        <f>'Pak8 s2'!I308</f>
        <v>0</v>
      </c>
      <c r="I306" s="236">
        <f>'Pak8 s2'!K308</f>
        <v>0</v>
      </c>
      <c r="J306" s="236">
        <f>'Pak8 s2'!M308</f>
        <v>0</v>
      </c>
      <c r="K306" s="236">
        <f>'Pak8 s2'!O308</f>
        <v>0</v>
      </c>
      <c r="L306" s="11"/>
      <c r="M306" s="11"/>
      <c r="N306" s="396">
        <f>'Og s3a'!G1017</f>
        <v>0</v>
      </c>
      <c r="O306" s="237">
        <f>'Og s3a'!H1017</f>
        <v>0</v>
      </c>
      <c r="P306" s="398">
        <f>'Og s3a'!D1017</f>
        <v>0</v>
      </c>
      <c r="Q306" s="11"/>
      <c r="R306" s="306"/>
      <c r="S306" s="306"/>
      <c r="T306" s="306"/>
      <c r="U306" s="11"/>
      <c r="V306" s="11"/>
      <c r="W306" s="11"/>
      <c r="X306" s="11"/>
      <c r="Y306" s="11"/>
      <c r="Z306" s="11"/>
      <c r="AA306" s="11"/>
      <c r="AB306" s="11"/>
    </row>
    <row r="307" spans="1:28" ht="14.25" customHeight="1">
      <c r="A307" s="1256" t="str">
        <f>A306</f>
        <v/>
      </c>
      <c r="B307" s="57"/>
      <c r="C307" s="2051"/>
      <c r="D307" s="2053"/>
      <c r="E307" s="2051"/>
      <c r="F307" s="234"/>
      <c r="G307" s="234">
        <f>'Pak8 s2'!G309</f>
        <v>0</v>
      </c>
      <c r="H307" s="234">
        <f>'Pak8 s2'!I309</f>
        <v>0</v>
      </c>
      <c r="I307" s="234">
        <f>'Pak8 s2'!K309</f>
        <v>0</v>
      </c>
      <c r="J307" s="234">
        <f>'Pak8 s2'!M309</f>
        <v>0</v>
      </c>
      <c r="K307" s="234">
        <f>'Pak8 s2'!O309</f>
        <v>0</v>
      </c>
      <c r="L307" s="11"/>
      <c r="M307" s="11"/>
      <c r="N307" s="397"/>
      <c r="O307" s="233"/>
      <c r="P307" s="399"/>
      <c r="Q307" s="11"/>
      <c r="R307" s="306"/>
      <c r="S307" s="306"/>
      <c r="T307" s="306"/>
      <c r="U307" s="11"/>
      <c r="V307" s="11"/>
      <c r="W307" s="11"/>
      <c r="X307" s="11"/>
      <c r="Y307" s="11"/>
      <c r="Z307" s="11"/>
      <c r="AA307" s="11"/>
      <c r="AB307" s="11"/>
    </row>
    <row r="308" spans="1:28" ht="24.75" customHeight="1">
      <c r="A308" s="1256" t="str">
        <f>IF(E308&gt;0,"Wypełnione","")</f>
        <v/>
      </c>
      <c r="B308" s="57"/>
      <c r="C308" s="2050">
        <f>'Og s3a'!C1019</f>
        <v>0</v>
      </c>
      <c r="D308" s="2052">
        <f>'Og s3a'!E1019</f>
        <v>0</v>
      </c>
      <c r="E308" s="2050">
        <f>'Og s3a'!F1019</f>
        <v>0</v>
      </c>
      <c r="F308" s="395">
        <f>O308</f>
        <v>0</v>
      </c>
      <c r="G308" s="395">
        <f>P308</f>
        <v>0</v>
      </c>
      <c r="H308" s="236">
        <f>'Pak8 s2'!I310</f>
        <v>0</v>
      </c>
      <c r="I308" s="236">
        <f>'Pak8 s2'!K310</f>
        <v>0</v>
      </c>
      <c r="J308" s="236">
        <f>'Pak8 s2'!M310</f>
        <v>0</v>
      </c>
      <c r="K308" s="236">
        <f>'Pak8 s2'!O310</f>
        <v>0</v>
      </c>
      <c r="L308" s="11"/>
      <c r="M308" s="11"/>
      <c r="N308" s="396">
        <f>'Og s3a'!G1019</f>
        <v>0</v>
      </c>
      <c r="O308" s="237">
        <f>'Og s3a'!H1019</f>
        <v>0</v>
      </c>
      <c r="P308" s="398">
        <f>'Og s3a'!D1019</f>
        <v>0</v>
      </c>
      <c r="Q308" s="11"/>
      <c r="R308" s="306"/>
      <c r="S308" s="306"/>
      <c r="T308" s="306"/>
      <c r="U308" s="11"/>
      <c r="V308" s="11"/>
      <c r="W308" s="11"/>
      <c r="X308" s="11"/>
      <c r="Y308" s="11"/>
      <c r="Z308" s="11"/>
      <c r="AA308" s="11"/>
      <c r="AB308" s="11"/>
    </row>
    <row r="309" spans="1:28" ht="14.25" customHeight="1">
      <c r="A309" s="1256" t="str">
        <f>A308</f>
        <v/>
      </c>
      <c r="B309" s="57"/>
      <c r="C309" s="2051"/>
      <c r="D309" s="2053"/>
      <c r="E309" s="2051"/>
      <c r="F309" s="234"/>
      <c r="G309" s="234">
        <f>'Pak8 s2'!G311</f>
        <v>0</v>
      </c>
      <c r="H309" s="234">
        <f>'Pak8 s2'!I311</f>
        <v>0</v>
      </c>
      <c r="I309" s="234">
        <f>'Pak8 s2'!K311</f>
        <v>0</v>
      </c>
      <c r="J309" s="234">
        <f>'Pak8 s2'!M311</f>
        <v>0</v>
      </c>
      <c r="K309" s="234">
        <f>'Pak8 s2'!O311</f>
        <v>0</v>
      </c>
      <c r="L309" s="11"/>
      <c r="M309" s="11"/>
      <c r="N309" s="397"/>
      <c r="O309" s="233"/>
      <c r="P309" s="399"/>
      <c r="Q309" s="11"/>
      <c r="R309" s="306"/>
      <c r="S309" s="306"/>
      <c r="T309" s="306"/>
      <c r="U309" s="11"/>
      <c r="V309" s="11"/>
      <c r="W309" s="11"/>
      <c r="X309" s="11"/>
      <c r="Y309" s="11"/>
      <c r="Z309" s="11"/>
      <c r="AA309" s="11"/>
      <c r="AB309" s="11"/>
    </row>
    <row r="310" spans="1:28" ht="24.75" customHeight="1">
      <c r="A310" s="1256" t="str">
        <f>IF(E310&gt;0,"Wypełnione","")</f>
        <v/>
      </c>
      <c r="B310" s="57"/>
      <c r="C310" s="2050">
        <f>'Og s3a'!C1021</f>
        <v>0</v>
      </c>
      <c r="D310" s="2052">
        <f>'Og s3a'!E1021</f>
        <v>0</v>
      </c>
      <c r="E310" s="2050">
        <f>'Og s3a'!F1021</f>
        <v>0</v>
      </c>
      <c r="F310" s="395">
        <f>O310</f>
        <v>0</v>
      </c>
      <c r="G310" s="395">
        <f>P310</f>
        <v>0</v>
      </c>
      <c r="H310" s="236">
        <f>'Pak8 s2'!I312</f>
        <v>0</v>
      </c>
      <c r="I310" s="236">
        <f>'Pak8 s2'!K312</f>
        <v>0</v>
      </c>
      <c r="J310" s="236">
        <f>'Pak8 s2'!M312</f>
        <v>0</v>
      </c>
      <c r="K310" s="236">
        <f>'Pak8 s2'!O312</f>
        <v>0</v>
      </c>
      <c r="L310" s="11"/>
      <c r="M310" s="11"/>
      <c r="N310" s="396">
        <f>'Og s3a'!G1021</f>
        <v>0</v>
      </c>
      <c r="O310" s="237">
        <f>'Og s3a'!H1021</f>
        <v>0</v>
      </c>
      <c r="P310" s="398">
        <f>'Og s3a'!D1021</f>
        <v>0</v>
      </c>
      <c r="Q310" s="11"/>
      <c r="R310" s="306"/>
      <c r="S310" s="306"/>
      <c r="T310" s="306"/>
      <c r="U310" s="11"/>
      <c r="V310" s="11"/>
      <c r="W310" s="11"/>
      <c r="X310" s="11"/>
      <c r="Y310" s="11"/>
      <c r="Z310" s="11"/>
      <c r="AA310" s="11"/>
      <c r="AB310" s="11"/>
    </row>
    <row r="311" spans="1:28" ht="14.25" customHeight="1">
      <c r="A311" s="1256" t="str">
        <f>A310</f>
        <v/>
      </c>
      <c r="B311" s="57"/>
      <c r="C311" s="2051"/>
      <c r="D311" s="2053"/>
      <c r="E311" s="2051"/>
      <c r="F311" s="234"/>
      <c r="G311" s="234">
        <f>'Pak8 s2'!G313</f>
        <v>0</v>
      </c>
      <c r="H311" s="234">
        <f>'Pak8 s2'!I313</f>
        <v>0</v>
      </c>
      <c r="I311" s="234">
        <f>'Pak8 s2'!K313</f>
        <v>0</v>
      </c>
      <c r="J311" s="234">
        <f>'Pak8 s2'!M313</f>
        <v>0</v>
      </c>
      <c r="K311" s="234">
        <f>'Pak8 s2'!O313</f>
        <v>0</v>
      </c>
      <c r="L311" s="11"/>
      <c r="M311" s="11"/>
      <c r="N311" s="397"/>
      <c r="O311" s="233"/>
      <c r="P311" s="399"/>
      <c r="Q311" s="11"/>
      <c r="R311" s="306"/>
      <c r="S311" s="306"/>
      <c r="T311" s="306"/>
      <c r="U311" s="11"/>
      <c r="V311" s="11"/>
      <c r="W311" s="11"/>
      <c r="X311" s="11"/>
      <c r="Y311" s="11"/>
      <c r="Z311" s="11"/>
      <c r="AA311" s="11"/>
      <c r="AB311" s="11"/>
    </row>
    <row r="312" spans="1:28" ht="24.75" customHeight="1">
      <c r="A312" s="1256" t="str">
        <f>IF(E312&gt;0,"Wypełnione","")</f>
        <v/>
      </c>
      <c r="B312" s="57"/>
      <c r="C312" s="2050">
        <f>'Og s3a'!C1023</f>
        <v>0</v>
      </c>
      <c r="D312" s="2052">
        <f>'Og s3a'!E1023</f>
        <v>0</v>
      </c>
      <c r="E312" s="2050">
        <f>'Og s3a'!F1023</f>
        <v>0</v>
      </c>
      <c r="F312" s="395">
        <f>O312</f>
        <v>0</v>
      </c>
      <c r="G312" s="395">
        <f>P312</f>
        <v>0</v>
      </c>
      <c r="H312" s="236">
        <f>'Pak8 s2'!I314</f>
        <v>0</v>
      </c>
      <c r="I312" s="236">
        <f>'Pak8 s2'!K314</f>
        <v>0</v>
      </c>
      <c r="J312" s="236">
        <f>'Pak8 s2'!M314</f>
        <v>0</v>
      </c>
      <c r="K312" s="236">
        <f>'Pak8 s2'!O314</f>
        <v>0</v>
      </c>
      <c r="L312" s="11"/>
      <c r="M312" s="11"/>
      <c r="N312" s="396">
        <f>'Og s3a'!G1023</f>
        <v>0</v>
      </c>
      <c r="O312" s="237">
        <f>'Og s3a'!H1023</f>
        <v>0</v>
      </c>
      <c r="P312" s="398">
        <f>'Og s3a'!D1023</f>
        <v>0</v>
      </c>
      <c r="Q312" s="11"/>
      <c r="R312" s="306"/>
      <c r="S312" s="306"/>
      <c r="T312" s="306"/>
      <c r="U312" s="11"/>
      <c r="V312" s="11"/>
      <c r="W312" s="11"/>
      <c r="X312" s="11"/>
      <c r="Y312" s="11"/>
      <c r="Z312" s="11"/>
      <c r="AA312" s="11"/>
      <c r="AB312" s="11"/>
    </row>
    <row r="313" spans="1:28" ht="14.25" customHeight="1">
      <c r="A313" s="1256" t="str">
        <f>A312</f>
        <v/>
      </c>
      <c r="B313" s="57"/>
      <c r="C313" s="2051"/>
      <c r="D313" s="2053"/>
      <c r="E313" s="2051"/>
      <c r="F313" s="234"/>
      <c r="G313" s="234">
        <f>'Pak8 s2'!G315</f>
        <v>0</v>
      </c>
      <c r="H313" s="234">
        <f>'Pak8 s2'!I315</f>
        <v>0</v>
      </c>
      <c r="I313" s="234">
        <f>'Pak8 s2'!K315</f>
        <v>0</v>
      </c>
      <c r="J313" s="234">
        <f>'Pak8 s2'!M315</f>
        <v>0</v>
      </c>
      <c r="K313" s="234">
        <f>'Pak8 s2'!O315</f>
        <v>0</v>
      </c>
      <c r="L313" s="11"/>
      <c r="M313" s="11"/>
      <c r="N313" s="397"/>
      <c r="O313" s="233"/>
      <c r="P313" s="399"/>
      <c r="Q313" s="11"/>
      <c r="R313" s="306"/>
      <c r="S313" s="306"/>
      <c r="T313" s="306"/>
      <c r="U313" s="11"/>
      <c r="V313" s="11"/>
      <c r="W313" s="11"/>
      <c r="X313" s="11"/>
      <c r="Y313" s="11"/>
      <c r="Z313" s="11"/>
      <c r="AA313" s="11"/>
      <c r="AB313" s="11"/>
    </row>
    <row r="314" spans="1:28" ht="24.75" customHeight="1">
      <c r="A314" s="1256" t="str">
        <f>IF(E314&gt;0,"Wypełnione","")</f>
        <v/>
      </c>
      <c r="B314" s="57"/>
      <c r="C314" s="2050">
        <f>'Og s3a'!C1025</f>
        <v>0</v>
      </c>
      <c r="D314" s="2052">
        <f>'Og s3a'!E1025</f>
        <v>0</v>
      </c>
      <c r="E314" s="2050">
        <f>'Og s3a'!F1025</f>
        <v>0</v>
      </c>
      <c r="F314" s="395">
        <f>O314</f>
        <v>0</v>
      </c>
      <c r="G314" s="395">
        <f>P314</f>
        <v>0</v>
      </c>
      <c r="H314" s="236">
        <f>'Pak8 s2'!I316</f>
        <v>0</v>
      </c>
      <c r="I314" s="236">
        <f>'Pak8 s2'!K316</f>
        <v>0</v>
      </c>
      <c r="J314" s="236">
        <f>'Pak8 s2'!M316</f>
        <v>0</v>
      </c>
      <c r="K314" s="236">
        <f>'Pak8 s2'!O316</f>
        <v>0</v>
      </c>
      <c r="L314" s="11"/>
      <c r="M314" s="11"/>
      <c r="N314" s="396">
        <f>'Og s3a'!G1025</f>
        <v>0</v>
      </c>
      <c r="O314" s="237">
        <f>'Og s3a'!H1025</f>
        <v>0</v>
      </c>
      <c r="P314" s="398">
        <f>'Og s3a'!D1025</f>
        <v>0</v>
      </c>
      <c r="Q314" s="11"/>
      <c r="R314" s="306"/>
      <c r="S314" s="306"/>
      <c r="T314" s="306"/>
      <c r="U314" s="11"/>
      <c r="V314" s="11"/>
      <c r="W314" s="11"/>
      <c r="X314" s="11"/>
      <c r="Y314" s="11"/>
      <c r="Z314" s="11"/>
      <c r="AA314" s="11"/>
      <c r="AB314" s="11"/>
    </row>
    <row r="315" spans="1:28" ht="14.25" customHeight="1">
      <c r="A315" s="1256" t="str">
        <f>A314</f>
        <v/>
      </c>
      <c r="B315" s="57"/>
      <c r="C315" s="2051"/>
      <c r="D315" s="2053"/>
      <c r="E315" s="2051"/>
      <c r="F315" s="234"/>
      <c r="G315" s="234">
        <f>'Pak8 s2'!G317</f>
        <v>0</v>
      </c>
      <c r="H315" s="234">
        <f>'Pak8 s2'!I317</f>
        <v>0</v>
      </c>
      <c r="I315" s="234">
        <f>'Pak8 s2'!K317</f>
        <v>0</v>
      </c>
      <c r="J315" s="234">
        <f>'Pak8 s2'!M317</f>
        <v>0</v>
      </c>
      <c r="K315" s="234">
        <f>'Pak8 s2'!O317</f>
        <v>0</v>
      </c>
      <c r="L315" s="11"/>
      <c r="M315" s="11"/>
      <c r="N315" s="397"/>
      <c r="O315" s="233"/>
      <c r="P315" s="399"/>
      <c r="Q315" s="11"/>
      <c r="R315" s="306"/>
      <c r="S315" s="306"/>
      <c r="T315" s="306"/>
      <c r="U315" s="11"/>
      <c r="V315" s="11"/>
      <c r="W315" s="11"/>
      <c r="X315" s="11"/>
      <c r="Y315" s="11"/>
      <c r="Z315" s="11"/>
      <c r="AA315" s="11"/>
      <c r="AB315" s="11"/>
    </row>
    <row r="316" spans="1:28" ht="24.75" customHeight="1">
      <c r="A316" s="1256" t="str">
        <f>IF(E316&gt;0,"Wypełnione","")</f>
        <v/>
      </c>
      <c r="B316" s="57"/>
      <c r="C316" s="2050">
        <f>'Og s3a'!C1027</f>
        <v>0</v>
      </c>
      <c r="D316" s="2052">
        <f>'Og s3a'!E1027</f>
        <v>0</v>
      </c>
      <c r="E316" s="2050">
        <f>'Og s3a'!F1027</f>
        <v>0</v>
      </c>
      <c r="F316" s="395">
        <f>O316</f>
        <v>0</v>
      </c>
      <c r="G316" s="395">
        <f>P316</f>
        <v>0</v>
      </c>
      <c r="H316" s="236">
        <f>'Pak8 s2'!I318</f>
        <v>0</v>
      </c>
      <c r="I316" s="236">
        <f>'Pak8 s2'!K318</f>
        <v>0</v>
      </c>
      <c r="J316" s="236">
        <f>'Pak8 s2'!M318</f>
        <v>0</v>
      </c>
      <c r="K316" s="236">
        <f>'Pak8 s2'!O318</f>
        <v>0</v>
      </c>
      <c r="L316" s="11"/>
      <c r="M316" s="11"/>
      <c r="N316" s="396">
        <f>'Og s3a'!G1027</f>
        <v>0</v>
      </c>
      <c r="O316" s="237">
        <f>'Og s3a'!H1027</f>
        <v>0</v>
      </c>
      <c r="P316" s="398">
        <f>'Og s3a'!D1027</f>
        <v>0</v>
      </c>
      <c r="Q316" s="11"/>
      <c r="R316" s="306"/>
      <c r="S316" s="306"/>
      <c r="T316" s="306"/>
      <c r="U316" s="11"/>
      <c r="V316" s="11"/>
      <c r="W316" s="11"/>
      <c r="X316" s="11"/>
      <c r="Y316" s="11"/>
      <c r="Z316" s="11"/>
      <c r="AA316" s="11"/>
      <c r="AB316" s="11"/>
    </row>
    <row r="317" spans="1:28" ht="14.25" customHeight="1">
      <c r="A317" s="1256" t="str">
        <f>A316</f>
        <v/>
      </c>
      <c r="B317" s="57"/>
      <c r="C317" s="2051"/>
      <c r="D317" s="2053"/>
      <c r="E317" s="2051"/>
      <c r="F317" s="234"/>
      <c r="G317" s="234">
        <f>'Pak8 s2'!G319</f>
        <v>0</v>
      </c>
      <c r="H317" s="234">
        <f>'Pak8 s2'!I319</f>
        <v>0</v>
      </c>
      <c r="I317" s="234">
        <f>'Pak8 s2'!K319</f>
        <v>0</v>
      </c>
      <c r="J317" s="234">
        <f>'Pak8 s2'!M319</f>
        <v>0</v>
      </c>
      <c r="K317" s="234">
        <f>'Pak8 s2'!O319</f>
        <v>0</v>
      </c>
      <c r="L317" s="11"/>
      <c r="M317" s="11"/>
      <c r="N317" s="397"/>
      <c r="O317" s="233"/>
      <c r="P317" s="399"/>
      <c r="Q317" s="11"/>
      <c r="R317" s="306"/>
      <c r="S317" s="306"/>
      <c r="T317" s="306"/>
      <c r="U317" s="11"/>
      <c r="V317" s="11"/>
      <c r="W317" s="11"/>
      <c r="X317" s="11"/>
      <c r="Y317" s="11"/>
      <c r="Z317" s="11"/>
      <c r="AA317" s="11"/>
      <c r="AB317" s="11"/>
    </row>
    <row r="318" spans="1:28" ht="24.75" customHeight="1">
      <c r="A318" s="1256" t="str">
        <f>IF(E318&gt;0,"Wypełnione","")</f>
        <v/>
      </c>
      <c r="B318" s="57"/>
      <c r="C318" s="2050">
        <f>'Og s3a'!C1029</f>
        <v>0</v>
      </c>
      <c r="D318" s="2052">
        <f>'Og s3a'!E1029</f>
        <v>0</v>
      </c>
      <c r="E318" s="2050">
        <f>'Og s3a'!F1029</f>
        <v>0</v>
      </c>
      <c r="F318" s="395">
        <f>O318</f>
        <v>0</v>
      </c>
      <c r="G318" s="395">
        <f>P318</f>
        <v>0</v>
      </c>
      <c r="H318" s="236">
        <f>'Pak8 s2'!I320</f>
        <v>0</v>
      </c>
      <c r="I318" s="236">
        <f>'Pak8 s2'!K320</f>
        <v>0</v>
      </c>
      <c r="J318" s="236">
        <f>'Pak8 s2'!M320</f>
        <v>0</v>
      </c>
      <c r="K318" s="236">
        <f>'Pak8 s2'!O320</f>
        <v>0</v>
      </c>
      <c r="L318" s="11"/>
      <c r="M318" s="11"/>
      <c r="N318" s="396">
        <f>'Og s3a'!G1029</f>
        <v>0</v>
      </c>
      <c r="O318" s="237">
        <f>'Og s3a'!H1029</f>
        <v>0</v>
      </c>
      <c r="P318" s="398">
        <f>'Og s3a'!D1029</f>
        <v>0</v>
      </c>
      <c r="Q318" s="11"/>
      <c r="R318" s="306"/>
      <c r="S318" s="306"/>
      <c r="T318" s="306"/>
      <c r="U318" s="11"/>
      <c r="V318" s="11"/>
      <c r="W318" s="11"/>
      <c r="X318" s="11"/>
      <c r="Y318" s="11"/>
      <c r="Z318" s="11"/>
      <c r="AA318" s="11"/>
      <c r="AB318" s="11"/>
    </row>
    <row r="319" spans="1:28" ht="14.25" customHeight="1">
      <c r="A319" s="1256" t="str">
        <f>A318</f>
        <v/>
      </c>
      <c r="B319" s="57"/>
      <c r="C319" s="2051"/>
      <c r="D319" s="2053"/>
      <c r="E319" s="2051"/>
      <c r="F319" s="234"/>
      <c r="G319" s="234">
        <f>'Pak8 s2'!G321</f>
        <v>0</v>
      </c>
      <c r="H319" s="234">
        <f>'Pak8 s2'!I321</f>
        <v>0</v>
      </c>
      <c r="I319" s="234">
        <f>'Pak8 s2'!K321</f>
        <v>0</v>
      </c>
      <c r="J319" s="234">
        <f>'Pak8 s2'!M321</f>
        <v>0</v>
      </c>
      <c r="K319" s="234">
        <f>'Pak8 s2'!O321</f>
        <v>0</v>
      </c>
      <c r="L319" s="11"/>
      <c r="M319" s="11"/>
      <c r="N319" s="397"/>
      <c r="O319" s="233"/>
      <c r="P319" s="399"/>
      <c r="Q319" s="11"/>
      <c r="R319" s="306"/>
      <c r="S319" s="306"/>
      <c r="T319" s="306"/>
      <c r="U319" s="11"/>
      <c r="V319" s="11"/>
      <c r="W319" s="11"/>
      <c r="X319" s="11"/>
      <c r="Y319" s="11"/>
      <c r="Z319" s="11"/>
      <c r="AA319" s="11"/>
      <c r="AB319" s="11"/>
    </row>
    <row r="320" spans="1:28" ht="24.75" customHeight="1">
      <c r="A320" s="1256" t="str">
        <f>IF(E320&gt;0,"Wypełnione","")</f>
        <v/>
      </c>
      <c r="B320" s="57"/>
      <c r="C320" s="2050">
        <f>'Og s3a'!C1031</f>
        <v>0</v>
      </c>
      <c r="D320" s="2052">
        <f>'Og s3a'!E1031</f>
        <v>0</v>
      </c>
      <c r="E320" s="2050">
        <f>'Og s3a'!F1031</f>
        <v>0</v>
      </c>
      <c r="F320" s="395">
        <f>O320</f>
        <v>0</v>
      </c>
      <c r="G320" s="395">
        <f>P320</f>
        <v>0</v>
      </c>
      <c r="H320" s="236">
        <f>'Pak8 s2'!I322</f>
        <v>0</v>
      </c>
      <c r="I320" s="236">
        <f>'Pak8 s2'!K322</f>
        <v>0</v>
      </c>
      <c r="J320" s="236">
        <f>'Pak8 s2'!M322</f>
        <v>0</v>
      </c>
      <c r="K320" s="236">
        <f>'Pak8 s2'!O322</f>
        <v>0</v>
      </c>
      <c r="L320" s="11"/>
      <c r="M320" s="11"/>
      <c r="N320" s="396">
        <f>'Og s3a'!G1031</f>
        <v>0</v>
      </c>
      <c r="O320" s="237">
        <f>'Og s3a'!H1031</f>
        <v>0</v>
      </c>
      <c r="P320" s="398">
        <f>'Og s3a'!D1031</f>
        <v>0</v>
      </c>
      <c r="Q320" s="11"/>
      <c r="R320" s="306"/>
      <c r="S320" s="306"/>
      <c r="T320" s="306"/>
      <c r="U320" s="11"/>
      <c r="V320" s="11"/>
      <c r="W320" s="11"/>
      <c r="X320" s="11"/>
      <c r="Y320" s="11"/>
      <c r="Z320" s="11"/>
      <c r="AA320" s="11"/>
      <c r="AB320" s="11"/>
    </row>
    <row r="321" spans="1:28" ht="14.25" customHeight="1">
      <c r="A321" s="1256" t="str">
        <f>A320</f>
        <v/>
      </c>
      <c r="B321" s="57"/>
      <c r="C321" s="2051"/>
      <c r="D321" s="2053"/>
      <c r="E321" s="2051"/>
      <c r="F321" s="234"/>
      <c r="G321" s="234">
        <f>'Pak8 s2'!G323</f>
        <v>0</v>
      </c>
      <c r="H321" s="234">
        <f>'Pak8 s2'!I323</f>
        <v>0</v>
      </c>
      <c r="I321" s="234">
        <f>'Pak8 s2'!K323</f>
        <v>0</v>
      </c>
      <c r="J321" s="234">
        <f>'Pak8 s2'!M323</f>
        <v>0</v>
      </c>
      <c r="K321" s="234">
        <f>'Pak8 s2'!O323</f>
        <v>0</v>
      </c>
      <c r="L321" s="11"/>
      <c r="M321" s="11"/>
      <c r="N321" s="397"/>
      <c r="O321" s="233"/>
      <c r="P321" s="399"/>
      <c r="Q321" s="11"/>
      <c r="R321" s="306"/>
      <c r="S321" s="306"/>
      <c r="T321" s="306"/>
      <c r="U321" s="11"/>
      <c r="V321" s="11"/>
      <c r="W321" s="11"/>
      <c r="X321" s="11"/>
      <c r="Y321" s="11"/>
      <c r="Z321" s="11"/>
      <c r="AA321" s="11"/>
      <c r="AB321" s="11"/>
    </row>
    <row r="322" spans="1:28" ht="24.75" customHeight="1">
      <c r="A322" s="1256" t="str">
        <f>IF(E322&gt;0,"Wypełnione","")</f>
        <v/>
      </c>
      <c r="B322" s="57"/>
      <c r="C322" s="2050">
        <f>'Og s3a'!C1033</f>
        <v>0</v>
      </c>
      <c r="D322" s="2052">
        <f>'Og s3a'!E1033</f>
        <v>0</v>
      </c>
      <c r="E322" s="2050">
        <f>'Og s3a'!F1033</f>
        <v>0</v>
      </c>
      <c r="F322" s="395">
        <f>O322</f>
        <v>0</v>
      </c>
      <c r="G322" s="395">
        <f>P322</f>
        <v>0</v>
      </c>
      <c r="H322" s="236">
        <f>'Pak8 s2'!I324</f>
        <v>0</v>
      </c>
      <c r="I322" s="236">
        <f>'Pak8 s2'!K324</f>
        <v>0</v>
      </c>
      <c r="J322" s="236">
        <f>'Pak8 s2'!M324</f>
        <v>0</v>
      </c>
      <c r="K322" s="236">
        <f>'Pak8 s2'!O324</f>
        <v>0</v>
      </c>
      <c r="L322" s="11"/>
      <c r="M322" s="11"/>
      <c r="N322" s="396">
        <f>'Og s3a'!G1033</f>
        <v>0</v>
      </c>
      <c r="O322" s="237">
        <f>'Og s3a'!H1033</f>
        <v>0</v>
      </c>
      <c r="P322" s="398">
        <f>'Og s3a'!D1033</f>
        <v>0</v>
      </c>
      <c r="Q322" s="11"/>
      <c r="R322" s="306"/>
      <c r="S322" s="306"/>
      <c r="T322" s="306"/>
      <c r="U322" s="11"/>
      <c r="V322" s="11"/>
      <c r="W322" s="11"/>
      <c r="X322" s="11"/>
      <c r="Y322" s="11"/>
      <c r="Z322" s="11"/>
      <c r="AA322" s="11"/>
      <c r="AB322" s="11"/>
    </row>
    <row r="323" spans="1:28" ht="14.25" customHeight="1">
      <c r="A323" s="1256" t="str">
        <f>A322</f>
        <v/>
      </c>
      <c r="B323" s="57"/>
      <c r="C323" s="2051"/>
      <c r="D323" s="2053"/>
      <c r="E323" s="2051"/>
      <c r="F323" s="234"/>
      <c r="G323" s="234">
        <f>'Pak8 s2'!G325</f>
        <v>0</v>
      </c>
      <c r="H323" s="234">
        <f>'Pak8 s2'!I325</f>
        <v>0</v>
      </c>
      <c r="I323" s="234">
        <f>'Pak8 s2'!K325</f>
        <v>0</v>
      </c>
      <c r="J323" s="234">
        <f>'Pak8 s2'!M325</f>
        <v>0</v>
      </c>
      <c r="K323" s="234">
        <f>'Pak8 s2'!O325</f>
        <v>0</v>
      </c>
      <c r="L323" s="11"/>
      <c r="M323" s="11"/>
      <c r="N323" s="397"/>
      <c r="O323" s="233"/>
      <c r="P323" s="399"/>
      <c r="Q323" s="11"/>
      <c r="R323" s="306"/>
      <c r="S323" s="306"/>
      <c r="T323" s="306"/>
      <c r="U323" s="11"/>
      <c r="V323" s="11"/>
      <c r="W323" s="11"/>
      <c r="X323" s="11"/>
      <c r="Y323" s="11"/>
      <c r="Z323" s="11"/>
      <c r="AA323" s="11"/>
      <c r="AB323" s="11"/>
    </row>
    <row r="324" spans="1:28" ht="24.75" customHeight="1">
      <c r="A324" s="1256" t="str">
        <f>IF(E324&gt;0,"Wypełnione","")</f>
        <v/>
      </c>
      <c r="B324" s="57"/>
      <c r="C324" s="2050">
        <f>'Og s3a'!C1035</f>
        <v>0</v>
      </c>
      <c r="D324" s="2052">
        <f>'Og s3a'!E1035</f>
        <v>0</v>
      </c>
      <c r="E324" s="2050">
        <f>'Og s3a'!F1035</f>
        <v>0</v>
      </c>
      <c r="F324" s="395">
        <f>O324</f>
        <v>0</v>
      </c>
      <c r="G324" s="395">
        <f>P324</f>
        <v>0</v>
      </c>
      <c r="H324" s="236">
        <f>'Pak8 s2'!I326</f>
        <v>0</v>
      </c>
      <c r="I324" s="236">
        <f>'Pak8 s2'!K326</f>
        <v>0</v>
      </c>
      <c r="J324" s="236">
        <f>'Pak8 s2'!M326</f>
        <v>0</v>
      </c>
      <c r="K324" s="236">
        <f>'Pak8 s2'!O326</f>
        <v>0</v>
      </c>
      <c r="L324" s="11"/>
      <c r="M324" s="11"/>
      <c r="N324" s="396">
        <f>'Og s3a'!G1035</f>
        <v>0</v>
      </c>
      <c r="O324" s="237">
        <f>'Og s3a'!H1035</f>
        <v>0</v>
      </c>
      <c r="P324" s="398">
        <f>'Og s3a'!D1035</f>
        <v>0</v>
      </c>
      <c r="Q324" s="11"/>
      <c r="R324" s="306"/>
      <c r="S324" s="306"/>
      <c r="T324" s="306"/>
      <c r="U324" s="11"/>
      <c r="V324" s="11"/>
      <c r="W324" s="11"/>
      <c r="X324" s="11"/>
      <c r="Y324" s="11"/>
      <c r="Z324" s="11"/>
      <c r="AA324" s="11"/>
      <c r="AB324" s="11"/>
    </row>
    <row r="325" spans="1:28" ht="14.25" customHeight="1">
      <c r="A325" s="1256" t="str">
        <f>A324</f>
        <v/>
      </c>
      <c r="B325" s="57"/>
      <c r="C325" s="2051"/>
      <c r="D325" s="2053"/>
      <c r="E325" s="2051"/>
      <c r="F325" s="234"/>
      <c r="G325" s="234">
        <f>'Pak8 s2'!G327</f>
        <v>0</v>
      </c>
      <c r="H325" s="234">
        <f>'Pak8 s2'!I327</f>
        <v>0</v>
      </c>
      <c r="I325" s="234">
        <f>'Pak8 s2'!K327</f>
        <v>0</v>
      </c>
      <c r="J325" s="234">
        <f>'Pak8 s2'!M327</f>
        <v>0</v>
      </c>
      <c r="K325" s="234">
        <f>'Pak8 s2'!O327</f>
        <v>0</v>
      </c>
      <c r="L325" s="11"/>
      <c r="M325" s="11"/>
      <c r="N325" s="397"/>
      <c r="O325" s="233"/>
      <c r="P325" s="399"/>
      <c r="Q325" s="11"/>
      <c r="R325" s="306"/>
      <c r="S325" s="306"/>
      <c r="T325" s="306"/>
      <c r="U325" s="11"/>
      <c r="V325" s="11"/>
      <c r="W325" s="11"/>
      <c r="X325" s="11"/>
      <c r="Y325" s="11"/>
      <c r="Z325" s="11"/>
      <c r="AA325" s="11"/>
      <c r="AB325" s="11"/>
    </row>
    <row r="326" spans="1:28" ht="24.75" customHeight="1">
      <c r="A326" s="1256" t="str">
        <f>IF(E326&gt;0,"Wypełnione","")</f>
        <v/>
      </c>
      <c r="B326" s="57"/>
      <c r="C326" s="2050">
        <f>'Og s3a'!C1037</f>
        <v>0</v>
      </c>
      <c r="D326" s="2052">
        <f>'Og s3a'!E1037</f>
        <v>0</v>
      </c>
      <c r="E326" s="2050">
        <f>'Og s3a'!F1037</f>
        <v>0</v>
      </c>
      <c r="F326" s="395">
        <f>O326</f>
        <v>0</v>
      </c>
      <c r="G326" s="395">
        <f>P326</f>
        <v>0</v>
      </c>
      <c r="H326" s="236">
        <f>'Pak8 s2'!I328</f>
        <v>0</v>
      </c>
      <c r="I326" s="236">
        <f>'Pak8 s2'!K328</f>
        <v>0</v>
      </c>
      <c r="J326" s="236">
        <f>'Pak8 s2'!M328</f>
        <v>0</v>
      </c>
      <c r="K326" s="236">
        <f>'Pak8 s2'!O328</f>
        <v>0</v>
      </c>
      <c r="L326" s="11"/>
      <c r="M326" s="11"/>
      <c r="N326" s="396">
        <f>'Og s3a'!G1037</f>
        <v>0</v>
      </c>
      <c r="O326" s="237">
        <f>'Og s3a'!H1037</f>
        <v>0</v>
      </c>
      <c r="P326" s="398">
        <f>'Og s3a'!D1037</f>
        <v>0</v>
      </c>
      <c r="Q326" s="11"/>
      <c r="R326" s="306"/>
      <c r="S326" s="306"/>
      <c r="T326" s="306"/>
      <c r="U326" s="11"/>
      <c r="V326" s="11"/>
      <c r="W326" s="11"/>
      <c r="X326" s="11"/>
      <c r="Y326" s="11"/>
      <c r="Z326" s="11"/>
      <c r="AA326" s="11"/>
      <c r="AB326" s="11"/>
    </row>
    <row r="327" spans="1:28" ht="14.25" customHeight="1">
      <c r="A327" s="1256" t="str">
        <f>A326</f>
        <v/>
      </c>
      <c r="B327" s="57"/>
      <c r="C327" s="2051"/>
      <c r="D327" s="2053"/>
      <c r="E327" s="2051"/>
      <c r="F327" s="234"/>
      <c r="G327" s="234">
        <f>'Pak8 s2'!G329</f>
        <v>0</v>
      </c>
      <c r="H327" s="234">
        <f>'Pak8 s2'!I329</f>
        <v>0</v>
      </c>
      <c r="I327" s="234">
        <f>'Pak8 s2'!K329</f>
        <v>0</v>
      </c>
      <c r="J327" s="234">
        <f>'Pak8 s2'!M329</f>
        <v>0</v>
      </c>
      <c r="K327" s="234">
        <f>'Pak8 s2'!O329</f>
        <v>0</v>
      </c>
      <c r="L327" s="11"/>
      <c r="M327" s="11"/>
      <c r="N327" s="397"/>
      <c r="O327" s="233"/>
      <c r="P327" s="399"/>
      <c r="Q327" s="11"/>
      <c r="R327" s="306"/>
      <c r="S327" s="306"/>
      <c r="T327" s="306"/>
      <c r="U327" s="11"/>
      <c r="V327" s="11"/>
      <c r="W327" s="11"/>
      <c r="X327" s="11"/>
      <c r="Y327" s="11"/>
      <c r="Z327" s="11"/>
      <c r="AA327" s="11"/>
      <c r="AB327" s="11"/>
    </row>
    <row r="328" spans="1:28" ht="24.75" customHeight="1">
      <c r="A328" s="1256" t="str">
        <f>IF(E328&gt;0,"Wypełnione","")</f>
        <v/>
      </c>
      <c r="B328" s="57"/>
      <c r="C328" s="2050">
        <f>'Og s3a'!C1039</f>
        <v>0</v>
      </c>
      <c r="D328" s="2052">
        <f>'Og s3a'!E1039</f>
        <v>0</v>
      </c>
      <c r="E328" s="2050">
        <f>'Og s3a'!F1039</f>
        <v>0</v>
      </c>
      <c r="F328" s="395">
        <f>O328</f>
        <v>0</v>
      </c>
      <c r="G328" s="395">
        <f>P328</f>
        <v>0</v>
      </c>
      <c r="H328" s="236">
        <f>'Pak8 s2'!I330</f>
        <v>0</v>
      </c>
      <c r="I328" s="236">
        <f>'Pak8 s2'!K330</f>
        <v>0</v>
      </c>
      <c r="J328" s="236">
        <f>'Pak8 s2'!M330</f>
        <v>0</v>
      </c>
      <c r="K328" s="236">
        <f>'Pak8 s2'!O330</f>
        <v>0</v>
      </c>
      <c r="L328" s="11"/>
      <c r="M328" s="11"/>
      <c r="N328" s="396">
        <f>'Og s3a'!G1039</f>
        <v>0</v>
      </c>
      <c r="O328" s="237">
        <f>'Og s3a'!H1039</f>
        <v>0</v>
      </c>
      <c r="P328" s="398">
        <f>'Og s3a'!D1039</f>
        <v>0</v>
      </c>
      <c r="Q328" s="11"/>
      <c r="R328" s="306"/>
      <c r="S328" s="306"/>
      <c r="T328" s="306"/>
      <c r="U328" s="11"/>
      <c r="V328" s="11"/>
      <c r="W328" s="11"/>
      <c r="X328" s="11"/>
      <c r="Y328" s="11"/>
      <c r="Z328" s="11"/>
      <c r="AA328" s="11"/>
      <c r="AB328" s="11"/>
    </row>
    <row r="329" spans="1:28" ht="14.25" customHeight="1">
      <c r="A329" s="1256" t="str">
        <f>A328</f>
        <v/>
      </c>
      <c r="B329" s="57"/>
      <c r="C329" s="2051"/>
      <c r="D329" s="2053"/>
      <c r="E329" s="2051"/>
      <c r="F329" s="234"/>
      <c r="G329" s="234">
        <f>'Pak8 s2'!G331</f>
        <v>0</v>
      </c>
      <c r="H329" s="234">
        <f>'Pak8 s2'!I331</f>
        <v>0</v>
      </c>
      <c r="I329" s="234">
        <f>'Pak8 s2'!K331</f>
        <v>0</v>
      </c>
      <c r="J329" s="234">
        <f>'Pak8 s2'!M331</f>
        <v>0</v>
      </c>
      <c r="K329" s="234">
        <f>'Pak8 s2'!O331</f>
        <v>0</v>
      </c>
      <c r="L329" s="11"/>
      <c r="M329" s="11"/>
      <c r="N329" s="397"/>
      <c r="O329" s="233"/>
      <c r="P329" s="399"/>
      <c r="Q329" s="11"/>
      <c r="R329" s="306"/>
      <c r="S329" s="306"/>
      <c r="T329" s="306"/>
      <c r="U329" s="11"/>
      <c r="V329" s="11"/>
      <c r="W329" s="11"/>
      <c r="X329" s="11"/>
      <c r="Y329" s="11"/>
      <c r="Z329" s="11"/>
      <c r="AA329" s="11"/>
      <c r="AB329" s="11"/>
    </row>
    <row r="330" spans="1:28" ht="24.75" customHeight="1">
      <c r="A330" s="1256" t="str">
        <f>IF(E330&gt;0,"Wypełnione","")</f>
        <v/>
      </c>
      <c r="B330" s="57"/>
      <c r="C330" s="2050">
        <f>'Og s3a'!C1041</f>
        <v>0</v>
      </c>
      <c r="D330" s="2052">
        <f>'Og s3a'!E1041</f>
        <v>0</v>
      </c>
      <c r="E330" s="2050">
        <f>'Og s3a'!F1041</f>
        <v>0</v>
      </c>
      <c r="F330" s="395">
        <f>O330</f>
        <v>0</v>
      </c>
      <c r="G330" s="395">
        <f>P330</f>
        <v>0</v>
      </c>
      <c r="H330" s="236">
        <f>'Pak8 s2'!I332</f>
        <v>0</v>
      </c>
      <c r="I330" s="236">
        <f>'Pak8 s2'!K332</f>
        <v>0</v>
      </c>
      <c r="J330" s="236">
        <f>'Pak8 s2'!M332</f>
        <v>0</v>
      </c>
      <c r="K330" s="236">
        <f>'Pak8 s2'!O332</f>
        <v>0</v>
      </c>
      <c r="L330" s="11"/>
      <c r="M330" s="11"/>
      <c r="N330" s="396">
        <f>'Og s3a'!G1041</f>
        <v>0</v>
      </c>
      <c r="O330" s="237">
        <f>'Og s3a'!H1041</f>
        <v>0</v>
      </c>
      <c r="P330" s="398">
        <f>'Og s3a'!D1041</f>
        <v>0</v>
      </c>
      <c r="Q330" s="11"/>
      <c r="R330" s="306"/>
      <c r="S330" s="306"/>
      <c r="T330" s="306"/>
      <c r="U330" s="11"/>
      <c r="V330" s="11"/>
      <c r="W330" s="11"/>
      <c r="X330" s="11"/>
      <c r="Y330" s="11"/>
      <c r="Z330" s="11"/>
      <c r="AA330" s="11"/>
      <c r="AB330" s="11"/>
    </row>
    <row r="331" spans="1:28" ht="14.25" customHeight="1">
      <c r="A331" s="1256" t="str">
        <f>A330</f>
        <v/>
      </c>
      <c r="B331" s="57"/>
      <c r="C331" s="2051"/>
      <c r="D331" s="2053"/>
      <c r="E331" s="2051"/>
      <c r="F331" s="234"/>
      <c r="G331" s="234">
        <f>'Pak8 s2'!G333</f>
        <v>0</v>
      </c>
      <c r="H331" s="234">
        <f>'Pak8 s2'!I333</f>
        <v>0</v>
      </c>
      <c r="I331" s="234">
        <f>'Pak8 s2'!K333</f>
        <v>0</v>
      </c>
      <c r="J331" s="234">
        <f>'Pak8 s2'!M333</f>
        <v>0</v>
      </c>
      <c r="K331" s="234">
        <f>'Pak8 s2'!O333</f>
        <v>0</v>
      </c>
      <c r="L331" s="11"/>
      <c r="M331" s="11"/>
      <c r="N331" s="397"/>
      <c r="O331" s="233"/>
      <c r="P331" s="399"/>
      <c r="Q331" s="11"/>
      <c r="R331" s="306"/>
      <c r="S331" s="306"/>
      <c r="T331" s="306"/>
      <c r="U331" s="11"/>
      <c r="V331" s="11"/>
      <c r="W331" s="11"/>
      <c r="X331" s="11"/>
      <c r="Y331" s="11"/>
      <c r="Z331" s="11"/>
      <c r="AA331" s="11"/>
      <c r="AB331" s="11"/>
    </row>
    <row r="332" spans="1:28" ht="24.75" customHeight="1">
      <c r="A332" s="1256" t="str">
        <f>IF(E332&gt;0,"Wypełnione","")</f>
        <v/>
      </c>
      <c r="B332" s="57"/>
      <c r="C332" s="2050">
        <f>'Og s3a'!C1043</f>
        <v>0</v>
      </c>
      <c r="D332" s="2052">
        <f>'Og s3a'!E1043</f>
        <v>0</v>
      </c>
      <c r="E332" s="2050">
        <f>'Og s3a'!F1043</f>
        <v>0</v>
      </c>
      <c r="F332" s="395">
        <f>O332</f>
        <v>0</v>
      </c>
      <c r="G332" s="395">
        <f>P332</f>
        <v>0</v>
      </c>
      <c r="H332" s="236">
        <f>'Pak8 s2'!I334</f>
        <v>0</v>
      </c>
      <c r="I332" s="236">
        <f>'Pak8 s2'!K334</f>
        <v>0</v>
      </c>
      <c r="J332" s="236">
        <f>'Pak8 s2'!M334</f>
        <v>0</v>
      </c>
      <c r="K332" s="236">
        <f>'Pak8 s2'!O334</f>
        <v>0</v>
      </c>
      <c r="L332" s="11"/>
      <c r="M332" s="11"/>
      <c r="N332" s="396">
        <f>'Og s3a'!G1043</f>
        <v>0</v>
      </c>
      <c r="O332" s="237">
        <f>'Og s3a'!H1043</f>
        <v>0</v>
      </c>
      <c r="P332" s="398">
        <f>'Og s3a'!D1043</f>
        <v>0</v>
      </c>
      <c r="Q332" s="11"/>
      <c r="R332" s="306"/>
      <c r="S332" s="306"/>
      <c r="T332" s="306"/>
      <c r="U332" s="11"/>
      <c r="V332" s="11"/>
      <c r="W332" s="11"/>
      <c r="X332" s="11"/>
      <c r="Y332" s="11"/>
      <c r="Z332" s="11"/>
      <c r="AA332" s="11"/>
      <c r="AB332" s="11"/>
    </row>
    <row r="333" spans="1:28" ht="14.25" customHeight="1">
      <c r="A333" s="1256" t="str">
        <f>A332</f>
        <v/>
      </c>
      <c r="B333" s="57"/>
      <c r="C333" s="2051"/>
      <c r="D333" s="2053"/>
      <c r="E333" s="2051"/>
      <c r="F333" s="234"/>
      <c r="G333" s="234">
        <f>'Pak8 s2'!G335</f>
        <v>0</v>
      </c>
      <c r="H333" s="234">
        <f>'Pak8 s2'!I335</f>
        <v>0</v>
      </c>
      <c r="I333" s="234">
        <f>'Pak8 s2'!K335</f>
        <v>0</v>
      </c>
      <c r="J333" s="234">
        <f>'Pak8 s2'!M335</f>
        <v>0</v>
      </c>
      <c r="K333" s="234">
        <f>'Pak8 s2'!O335</f>
        <v>0</v>
      </c>
      <c r="L333" s="11"/>
      <c r="M333" s="11"/>
      <c r="N333" s="397"/>
      <c r="O333" s="233"/>
      <c r="P333" s="399"/>
      <c r="Q333" s="11"/>
      <c r="R333" s="306"/>
      <c r="S333" s="306"/>
      <c r="T333" s="306"/>
      <c r="U333" s="11"/>
      <c r="V333" s="11"/>
      <c r="W333" s="11"/>
      <c r="X333" s="11"/>
      <c r="Y333" s="11"/>
      <c r="Z333" s="11"/>
      <c r="AA333" s="11"/>
      <c r="AB333" s="11"/>
    </row>
    <row r="334" spans="1:28" ht="24.75" customHeight="1">
      <c r="A334" s="1256" t="str">
        <f>IF(E334&gt;0,"Wypełnione","")</f>
        <v/>
      </c>
      <c r="B334" s="57"/>
      <c r="C334" s="2050">
        <f>'Og s3a'!C1045</f>
        <v>0</v>
      </c>
      <c r="D334" s="2052">
        <f>'Og s3a'!E1045</f>
        <v>0</v>
      </c>
      <c r="E334" s="2050">
        <f>'Og s3a'!F1045</f>
        <v>0</v>
      </c>
      <c r="F334" s="395">
        <f>O334</f>
        <v>0</v>
      </c>
      <c r="G334" s="395">
        <f>P334</f>
        <v>0</v>
      </c>
      <c r="H334" s="236">
        <f>'Pak8 s2'!I336</f>
        <v>0</v>
      </c>
      <c r="I334" s="236">
        <f>'Pak8 s2'!K336</f>
        <v>0</v>
      </c>
      <c r="J334" s="236">
        <f>'Pak8 s2'!M336</f>
        <v>0</v>
      </c>
      <c r="K334" s="236">
        <f>'Pak8 s2'!O336</f>
        <v>0</v>
      </c>
      <c r="L334" s="11"/>
      <c r="M334" s="11"/>
      <c r="N334" s="396">
        <f>'Og s3a'!G1045</f>
        <v>0</v>
      </c>
      <c r="O334" s="237">
        <f>'Og s3a'!H1045</f>
        <v>0</v>
      </c>
      <c r="P334" s="398">
        <f>'Og s3a'!D1045</f>
        <v>0</v>
      </c>
      <c r="Q334" s="11"/>
      <c r="R334" s="306"/>
      <c r="S334" s="306"/>
      <c r="T334" s="306"/>
      <c r="U334" s="11"/>
      <c r="V334" s="11"/>
      <c r="W334" s="11"/>
      <c r="X334" s="11"/>
      <c r="Y334" s="11"/>
      <c r="Z334" s="11"/>
      <c r="AA334" s="11"/>
      <c r="AB334" s="11"/>
    </row>
    <row r="335" spans="1:28" ht="14.25" customHeight="1">
      <c r="A335" s="1256" t="str">
        <f>A334</f>
        <v/>
      </c>
      <c r="B335" s="57"/>
      <c r="C335" s="2051"/>
      <c r="D335" s="2053"/>
      <c r="E335" s="2051"/>
      <c r="F335" s="234"/>
      <c r="G335" s="234">
        <f>'Pak8 s2'!G337</f>
        <v>0</v>
      </c>
      <c r="H335" s="234">
        <f>'Pak8 s2'!I337</f>
        <v>0</v>
      </c>
      <c r="I335" s="234">
        <f>'Pak8 s2'!K337</f>
        <v>0</v>
      </c>
      <c r="J335" s="234">
        <f>'Pak8 s2'!M337</f>
        <v>0</v>
      </c>
      <c r="K335" s="234">
        <f>'Pak8 s2'!O337</f>
        <v>0</v>
      </c>
      <c r="L335" s="11"/>
      <c r="M335" s="11"/>
      <c r="N335" s="397"/>
      <c r="O335" s="233"/>
      <c r="P335" s="399"/>
      <c r="Q335" s="11"/>
      <c r="R335" s="306"/>
      <c r="S335" s="306"/>
      <c r="T335" s="306"/>
      <c r="U335" s="11"/>
      <c r="V335" s="11"/>
      <c r="W335" s="11"/>
      <c r="X335" s="11"/>
      <c r="Y335" s="11"/>
      <c r="Z335" s="11"/>
      <c r="AA335" s="11"/>
      <c r="AB335" s="11"/>
    </row>
    <row r="336" spans="1:28" ht="24.75" customHeight="1">
      <c r="A336" s="1256" t="str">
        <f>IF(E336&gt;0,"Wypełnione","")</f>
        <v/>
      </c>
      <c r="B336" s="57"/>
      <c r="C336" s="2050">
        <f>'Og s3a'!C1047</f>
        <v>0</v>
      </c>
      <c r="D336" s="2052">
        <f>'Og s3a'!E1047</f>
        <v>0</v>
      </c>
      <c r="E336" s="2050">
        <f>'Og s3a'!F1047</f>
        <v>0</v>
      </c>
      <c r="F336" s="395">
        <f>O336</f>
        <v>0</v>
      </c>
      <c r="G336" s="395">
        <f>P336</f>
        <v>0</v>
      </c>
      <c r="H336" s="236">
        <f>'Pak8 s2'!I338</f>
        <v>0</v>
      </c>
      <c r="I336" s="236">
        <f>'Pak8 s2'!K338</f>
        <v>0</v>
      </c>
      <c r="J336" s="236">
        <f>'Pak8 s2'!M338</f>
        <v>0</v>
      </c>
      <c r="K336" s="236">
        <f>'Pak8 s2'!O338</f>
        <v>0</v>
      </c>
      <c r="L336" s="11"/>
      <c r="M336" s="11"/>
      <c r="N336" s="396">
        <f>'Og s3a'!G1047</f>
        <v>0</v>
      </c>
      <c r="O336" s="237">
        <f>'Og s3a'!H1047</f>
        <v>0</v>
      </c>
      <c r="P336" s="398">
        <f>'Og s3a'!D1047</f>
        <v>0</v>
      </c>
      <c r="Q336" s="11"/>
      <c r="R336" s="306"/>
      <c r="S336" s="306"/>
      <c r="T336" s="306"/>
      <c r="U336" s="11"/>
      <c r="V336" s="11"/>
      <c r="W336" s="11"/>
      <c r="X336" s="11"/>
      <c r="Y336" s="11"/>
      <c r="Z336" s="11"/>
      <c r="AA336" s="11"/>
      <c r="AB336" s="11"/>
    </row>
    <row r="337" spans="1:28" ht="14.25" customHeight="1">
      <c r="A337" s="1256" t="str">
        <f>A336</f>
        <v/>
      </c>
      <c r="B337" s="57"/>
      <c r="C337" s="2051"/>
      <c r="D337" s="2053"/>
      <c r="E337" s="2051"/>
      <c r="F337" s="234"/>
      <c r="G337" s="234">
        <f>'Pak8 s2'!G339</f>
        <v>0</v>
      </c>
      <c r="H337" s="234">
        <f>'Pak8 s2'!I339</f>
        <v>0</v>
      </c>
      <c r="I337" s="234">
        <f>'Pak8 s2'!K339</f>
        <v>0</v>
      </c>
      <c r="J337" s="234">
        <f>'Pak8 s2'!M339</f>
        <v>0</v>
      </c>
      <c r="K337" s="234">
        <f>'Pak8 s2'!O339</f>
        <v>0</v>
      </c>
      <c r="L337" s="11"/>
      <c r="M337" s="11"/>
      <c r="N337" s="397"/>
      <c r="O337" s="233"/>
      <c r="P337" s="399"/>
      <c r="Q337" s="11"/>
      <c r="R337" s="306"/>
      <c r="S337" s="306"/>
      <c r="T337" s="306"/>
      <c r="U337" s="11"/>
      <c r="V337" s="11"/>
      <c r="W337" s="11"/>
      <c r="X337" s="11"/>
      <c r="Y337" s="11"/>
      <c r="Z337" s="11"/>
      <c r="AA337" s="11"/>
      <c r="AB337" s="11"/>
    </row>
    <row r="338" spans="1:28" ht="24.75" customHeight="1">
      <c r="A338" s="1256" t="str">
        <f>IF(E338&gt;0,"Wypełnione","")</f>
        <v/>
      </c>
      <c r="B338" s="57"/>
      <c r="C338" s="2050">
        <f>'Og s3a'!C1049</f>
        <v>0</v>
      </c>
      <c r="D338" s="2052">
        <f>'Og s3a'!E1049</f>
        <v>0</v>
      </c>
      <c r="E338" s="2050">
        <f>'Og s3a'!F1049</f>
        <v>0</v>
      </c>
      <c r="F338" s="395">
        <f>O338</f>
        <v>0</v>
      </c>
      <c r="G338" s="395">
        <f>P338</f>
        <v>0</v>
      </c>
      <c r="H338" s="236">
        <f>'Pak8 s2'!I340</f>
        <v>0</v>
      </c>
      <c r="I338" s="236">
        <f>'Pak8 s2'!K340</f>
        <v>0</v>
      </c>
      <c r="J338" s="236">
        <f>'Pak8 s2'!M340</f>
        <v>0</v>
      </c>
      <c r="K338" s="236">
        <f>'Pak8 s2'!O340</f>
        <v>0</v>
      </c>
      <c r="L338" s="11"/>
      <c r="M338" s="11"/>
      <c r="N338" s="396">
        <f>'Og s3a'!G1049</f>
        <v>0</v>
      </c>
      <c r="O338" s="237">
        <f>'Og s3a'!H1049</f>
        <v>0</v>
      </c>
      <c r="P338" s="398">
        <f>'Og s3a'!D1049</f>
        <v>0</v>
      </c>
      <c r="Q338" s="11"/>
      <c r="R338" s="306"/>
      <c r="S338" s="306"/>
      <c r="T338" s="306"/>
      <c r="U338" s="11"/>
      <c r="V338" s="11"/>
      <c r="W338" s="11"/>
      <c r="X338" s="11"/>
      <c r="Y338" s="11"/>
      <c r="Z338" s="11"/>
      <c r="AA338" s="11"/>
      <c r="AB338" s="11"/>
    </row>
    <row r="339" spans="1:28" ht="14.25" customHeight="1">
      <c r="A339" s="1256" t="str">
        <f>A338</f>
        <v/>
      </c>
      <c r="B339" s="57"/>
      <c r="C339" s="2051"/>
      <c r="D339" s="2053"/>
      <c r="E339" s="2051"/>
      <c r="F339" s="234"/>
      <c r="G339" s="234">
        <f>'Pak8 s2'!G341</f>
        <v>0</v>
      </c>
      <c r="H339" s="234">
        <f>'Pak8 s2'!I341</f>
        <v>0</v>
      </c>
      <c r="I339" s="234">
        <f>'Pak8 s2'!K341</f>
        <v>0</v>
      </c>
      <c r="J339" s="234">
        <f>'Pak8 s2'!M341</f>
        <v>0</v>
      </c>
      <c r="K339" s="234">
        <f>'Pak8 s2'!O341</f>
        <v>0</v>
      </c>
      <c r="L339" s="11"/>
      <c r="M339" s="11"/>
      <c r="N339" s="397"/>
      <c r="O339" s="233"/>
      <c r="P339" s="399"/>
      <c r="Q339" s="11"/>
      <c r="R339" s="306"/>
      <c r="S339" s="306"/>
      <c r="T339" s="306"/>
      <c r="U339" s="11"/>
      <c r="V339" s="11"/>
      <c r="W339" s="11"/>
      <c r="X339" s="11"/>
      <c r="Y339" s="11"/>
      <c r="Z339" s="11"/>
      <c r="AA339" s="11"/>
      <c r="AB339" s="11"/>
    </row>
    <row r="340" spans="1:28" ht="24.75" customHeight="1">
      <c r="A340" s="1256" t="str">
        <f>IF(E340&gt;0,"Wypełnione","")</f>
        <v/>
      </c>
      <c r="B340" s="57"/>
      <c r="C340" s="2050">
        <f>'Og s3a'!C1051</f>
        <v>0</v>
      </c>
      <c r="D340" s="2052">
        <f>'Og s3a'!E1051</f>
        <v>0</v>
      </c>
      <c r="E340" s="2050">
        <f>'Og s3a'!F1051</f>
        <v>0</v>
      </c>
      <c r="F340" s="395">
        <f>O340</f>
        <v>0</v>
      </c>
      <c r="G340" s="395">
        <f>P340</f>
        <v>0</v>
      </c>
      <c r="H340" s="236">
        <f>'Pak8 s2'!I342</f>
        <v>0</v>
      </c>
      <c r="I340" s="236">
        <f>'Pak8 s2'!K342</f>
        <v>0</v>
      </c>
      <c r="J340" s="236">
        <f>'Pak8 s2'!M342</f>
        <v>0</v>
      </c>
      <c r="K340" s="236">
        <f>'Pak8 s2'!O342</f>
        <v>0</v>
      </c>
      <c r="L340" s="11"/>
      <c r="M340" s="11"/>
      <c r="N340" s="396">
        <f>'Og s3a'!G1051</f>
        <v>0</v>
      </c>
      <c r="O340" s="237">
        <f>'Og s3a'!H1051</f>
        <v>0</v>
      </c>
      <c r="P340" s="398">
        <f>'Og s3a'!D1051</f>
        <v>0</v>
      </c>
      <c r="Q340" s="11"/>
      <c r="R340" s="306"/>
      <c r="S340" s="306"/>
      <c r="T340" s="306"/>
      <c r="U340" s="11"/>
      <c r="V340" s="11"/>
      <c r="W340" s="11"/>
      <c r="X340" s="11"/>
      <c r="Y340" s="11"/>
      <c r="Z340" s="11"/>
      <c r="AA340" s="11"/>
      <c r="AB340" s="11"/>
    </row>
    <row r="341" spans="1:28" ht="14.25" customHeight="1">
      <c r="A341" s="1256" t="str">
        <f>A340</f>
        <v/>
      </c>
      <c r="B341" s="57"/>
      <c r="C341" s="2051"/>
      <c r="D341" s="2053"/>
      <c r="E341" s="2051"/>
      <c r="F341" s="234"/>
      <c r="G341" s="234">
        <f>'Pak8 s2'!G343</f>
        <v>0</v>
      </c>
      <c r="H341" s="234">
        <f>'Pak8 s2'!I343</f>
        <v>0</v>
      </c>
      <c r="I341" s="234">
        <f>'Pak8 s2'!K343</f>
        <v>0</v>
      </c>
      <c r="J341" s="234">
        <f>'Pak8 s2'!M343</f>
        <v>0</v>
      </c>
      <c r="K341" s="234">
        <f>'Pak8 s2'!O343</f>
        <v>0</v>
      </c>
      <c r="L341" s="11"/>
      <c r="M341" s="11"/>
      <c r="N341" s="397"/>
      <c r="O341" s="233"/>
      <c r="P341" s="399"/>
      <c r="Q341" s="11"/>
      <c r="R341" s="306"/>
      <c r="S341" s="306"/>
      <c r="T341" s="306"/>
      <c r="U341" s="11"/>
      <c r="V341" s="11"/>
      <c r="W341" s="11"/>
      <c r="X341" s="11"/>
      <c r="Y341" s="11"/>
      <c r="Z341" s="11"/>
      <c r="AA341" s="11"/>
      <c r="AB341" s="11"/>
    </row>
    <row r="342" spans="1:28" ht="24.75" customHeight="1">
      <c r="A342" s="1256" t="str">
        <f>IF(E342&gt;0,"Wypełnione","")</f>
        <v/>
      </c>
      <c r="B342" s="57"/>
      <c r="C342" s="2050">
        <f>'Og s3a'!C1053</f>
        <v>0</v>
      </c>
      <c r="D342" s="2052">
        <f>'Og s3a'!E1053</f>
        <v>0</v>
      </c>
      <c r="E342" s="2050">
        <f>'Og s3a'!F1053</f>
        <v>0</v>
      </c>
      <c r="F342" s="395">
        <f>O342</f>
        <v>0</v>
      </c>
      <c r="G342" s="395">
        <f>P342</f>
        <v>0</v>
      </c>
      <c r="H342" s="236">
        <f>'Pak8 s2'!I344</f>
        <v>0</v>
      </c>
      <c r="I342" s="236">
        <f>'Pak8 s2'!K344</f>
        <v>0</v>
      </c>
      <c r="J342" s="236">
        <f>'Pak8 s2'!M344</f>
        <v>0</v>
      </c>
      <c r="K342" s="236">
        <f>'Pak8 s2'!O344</f>
        <v>0</v>
      </c>
      <c r="L342" s="11"/>
      <c r="M342" s="11"/>
      <c r="N342" s="396">
        <f>'Og s3a'!G1053</f>
        <v>0</v>
      </c>
      <c r="O342" s="237">
        <f>'Og s3a'!H1053</f>
        <v>0</v>
      </c>
      <c r="P342" s="398">
        <f>'Og s3a'!D1053</f>
        <v>0</v>
      </c>
      <c r="Q342" s="11"/>
      <c r="R342" s="306"/>
      <c r="S342" s="306"/>
      <c r="T342" s="306"/>
      <c r="U342" s="11"/>
      <c r="V342" s="11"/>
      <c r="W342" s="11"/>
      <c r="X342" s="11"/>
      <c r="Y342" s="11"/>
      <c r="Z342" s="11"/>
      <c r="AA342" s="11"/>
      <c r="AB342" s="11"/>
    </row>
    <row r="343" spans="1:28" ht="14.25" customHeight="1">
      <c r="A343" s="1256" t="str">
        <f>A342</f>
        <v/>
      </c>
      <c r="B343" s="57"/>
      <c r="C343" s="2051"/>
      <c r="D343" s="2053"/>
      <c r="E343" s="2051"/>
      <c r="F343" s="234"/>
      <c r="G343" s="234">
        <f>'Pak8 s2'!G345</f>
        <v>0</v>
      </c>
      <c r="H343" s="234">
        <f>'Pak8 s2'!I345</f>
        <v>0</v>
      </c>
      <c r="I343" s="234">
        <f>'Pak8 s2'!K345</f>
        <v>0</v>
      </c>
      <c r="J343" s="234">
        <f>'Pak8 s2'!M345</f>
        <v>0</v>
      </c>
      <c r="K343" s="234">
        <f>'Pak8 s2'!O345</f>
        <v>0</v>
      </c>
      <c r="L343" s="11"/>
      <c r="M343" s="11"/>
      <c r="N343" s="397"/>
      <c r="O343" s="233"/>
      <c r="P343" s="399"/>
      <c r="Q343" s="11"/>
      <c r="R343" s="306"/>
      <c r="S343" s="306"/>
      <c r="T343" s="306"/>
      <c r="U343" s="11"/>
      <c r="V343" s="11"/>
      <c r="W343" s="11"/>
      <c r="X343" s="11"/>
      <c r="Y343" s="11"/>
      <c r="Z343" s="11"/>
      <c r="AA343" s="11"/>
      <c r="AB343" s="11"/>
    </row>
    <row r="344" spans="1:28" ht="24.75" customHeight="1">
      <c r="A344" s="1256" t="str">
        <f>IF(E344&gt;0,"Wypełnione","")</f>
        <v/>
      </c>
      <c r="B344" s="57"/>
      <c r="C344" s="2050">
        <f>'Og s3a'!C1055</f>
        <v>0</v>
      </c>
      <c r="D344" s="2052">
        <f>'Og s3a'!E1055</f>
        <v>0</v>
      </c>
      <c r="E344" s="2050">
        <f>'Og s3a'!F1055</f>
        <v>0</v>
      </c>
      <c r="F344" s="395">
        <f>O344</f>
        <v>0</v>
      </c>
      <c r="G344" s="395">
        <f>P344</f>
        <v>0</v>
      </c>
      <c r="H344" s="236">
        <f>'Pak8 s2'!I346</f>
        <v>0</v>
      </c>
      <c r="I344" s="236">
        <f>'Pak8 s2'!K346</f>
        <v>0</v>
      </c>
      <c r="J344" s="236">
        <f>'Pak8 s2'!M346</f>
        <v>0</v>
      </c>
      <c r="K344" s="236">
        <f>'Pak8 s2'!O346</f>
        <v>0</v>
      </c>
      <c r="L344" s="11"/>
      <c r="M344" s="11"/>
      <c r="N344" s="396">
        <f>'Og s3a'!G1055</f>
        <v>0</v>
      </c>
      <c r="O344" s="237">
        <f>'Og s3a'!H1055</f>
        <v>0</v>
      </c>
      <c r="P344" s="398">
        <f>'Og s3a'!D1055</f>
        <v>0</v>
      </c>
      <c r="Q344" s="11"/>
      <c r="R344" s="306"/>
      <c r="S344" s="306"/>
      <c r="T344" s="306"/>
      <c r="U344" s="11"/>
      <c r="V344" s="11"/>
      <c r="W344" s="11"/>
      <c r="X344" s="11"/>
      <c r="Y344" s="11"/>
      <c r="Z344" s="11"/>
      <c r="AA344" s="11"/>
      <c r="AB344" s="11"/>
    </row>
    <row r="345" spans="1:28" ht="14.25" customHeight="1">
      <c r="A345" s="1256" t="str">
        <f>A344</f>
        <v/>
      </c>
      <c r="B345" s="57"/>
      <c r="C345" s="2051"/>
      <c r="D345" s="2053"/>
      <c r="E345" s="2051"/>
      <c r="F345" s="234"/>
      <c r="G345" s="234">
        <f>'Pak8 s2'!G347</f>
        <v>0</v>
      </c>
      <c r="H345" s="234">
        <f>'Pak8 s2'!I347</f>
        <v>0</v>
      </c>
      <c r="I345" s="234">
        <f>'Pak8 s2'!K347</f>
        <v>0</v>
      </c>
      <c r="J345" s="234">
        <f>'Pak8 s2'!M347</f>
        <v>0</v>
      </c>
      <c r="K345" s="234">
        <f>'Pak8 s2'!O347</f>
        <v>0</v>
      </c>
      <c r="L345" s="11"/>
      <c r="M345" s="11"/>
      <c r="N345" s="397"/>
      <c r="O345" s="233"/>
      <c r="P345" s="399"/>
      <c r="Q345" s="11"/>
      <c r="R345" s="306"/>
      <c r="S345" s="306"/>
      <c r="T345" s="306"/>
      <c r="U345" s="11"/>
      <c r="V345" s="11"/>
      <c r="W345" s="11"/>
      <c r="X345" s="11"/>
      <c r="Y345" s="11"/>
      <c r="Z345" s="11"/>
      <c r="AA345" s="11"/>
      <c r="AB345" s="11"/>
    </row>
    <row r="346" spans="1:28" ht="24.75" customHeight="1">
      <c r="A346" s="1256" t="str">
        <f>IF(E346&gt;0,"Wypełnione","")</f>
        <v/>
      </c>
      <c r="B346" s="57"/>
      <c r="C346" s="2050">
        <f>'Og s3a'!C1057</f>
        <v>0</v>
      </c>
      <c r="D346" s="2052">
        <f>'Og s3a'!E1057</f>
        <v>0</v>
      </c>
      <c r="E346" s="2050">
        <f>'Og s3a'!F1057</f>
        <v>0</v>
      </c>
      <c r="F346" s="395">
        <f>O346</f>
        <v>0</v>
      </c>
      <c r="G346" s="395">
        <f>P346</f>
        <v>0</v>
      </c>
      <c r="H346" s="236">
        <f>'Pak8 s2'!I348</f>
        <v>0</v>
      </c>
      <c r="I346" s="236">
        <f>'Pak8 s2'!K348</f>
        <v>0</v>
      </c>
      <c r="J346" s="236">
        <f>'Pak8 s2'!M348</f>
        <v>0</v>
      </c>
      <c r="K346" s="236">
        <f>'Pak8 s2'!O348</f>
        <v>0</v>
      </c>
      <c r="L346" s="11"/>
      <c r="M346" s="11"/>
      <c r="N346" s="396">
        <f>'Og s3a'!G1057</f>
        <v>0</v>
      </c>
      <c r="O346" s="237">
        <f>'Og s3a'!H1057</f>
        <v>0</v>
      </c>
      <c r="P346" s="398">
        <f>'Og s3a'!D1057</f>
        <v>0</v>
      </c>
      <c r="Q346" s="11"/>
      <c r="R346" s="306"/>
      <c r="S346" s="306"/>
      <c r="T346" s="306"/>
      <c r="U346" s="11"/>
      <c r="V346" s="11"/>
      <c r="W346" s="11"/>
      <c r="X346" s="11"/>
      <c r="Y346" s="11"/>
      <c r="Z346" s="11"/>
      <c r="AA346" s="11"/>
      <c r="AB346" s="11"/>
    </row>
    <row r="347" spans="1:28" ht="14.25" customHeight="1">
      <c r="A347" s="1256" t="str">
        <f>A346</f>
        <v/>
      </c>
      <c r="B347" s="57"/>
      <c r="C347" s="2051"/>
      <c r="D347" s="2053"/>
      <c r="E347" s="2051"/>
      <c r="F347" s="234"/>
      <c r="G347" s="234">
        <f>'Pak8 s2'!G349</f>
        <v>0</v>
      </c>
      <c r="H347" s="234">
        <f>'Pak8 s2'!I349</f>
        <v>0</v>
      </c>
      <c r="I347" s="234">
        <f>'Pak8 s2'!K349</f>
        <v>0</v>
      </c>
      <c r="J347" s="234">
        <f>'Pak8 s2'!M349</f>
        <v>0</v>
      </c>
      <c r="K347" s="234">
        <f>'Pak8 s2'!O349</f>
        <v>0</v>
      </c>
      <c r="L347" s="11"/>
      <c r="M347" s="11"/>
      <c r="N347" s="397"/>
      <c r="O347" s="233"/>
      <c r="P347" s="399"/>
      <c r="Q347" s="11"/>
      <c r="R347" s="306"/>
      <c r="S347" s="306"/>
      <c r="T347" s="306"/>
      <c r="U347" s="11"/>
      <c r="V347" s="11"/>
      <c r="W347" s="11"/>
      <c r="X347" s="11"/>
      <c r="Y347" s="11"/>
      <c r="Z347" s="11"/>
      <c r="AA347" s="11"/>
      <c r="AB347" s="11"/>
    </row>
    <row r="348" spans="1:28" ht="24.75" customHeight="1">
      <c r="A348" s="1256" t="str">
        <f>IF(E348&gt;0,"Wypełnione","")</f>
        <v/>
      </c>
      <c r="B348" s="57"/>
      <c r="C348" s="2050">
        <f>'Og s3a'!C1059</f>
        <v>0</v>
      </c>
      <c r="D348" s="2052">
        <f>'Og s3a'!E1059</f>
        <v>0</v>
      </c>
      <c r="E348" s="2050">
        <f>'Og s3a'!F1059</f>
        <v>0</v>
      </c>
      <c r="F348" s="395">
        <f>O348</f>
        <v>0</v>
      </c>
      <c r="G348" s="395">
        <f>P348</f>
        <v>0</v>
      </c>
      <c r="H348" s="236">
        <f>'Pak8 s2'!I350</f>
        <v>0</v>
      </c>
      <c r="I348" s="236">
        <f>'Pak8 s2'!K350</f>
        <v>0</v>
      </c>
      <c r="J348" s="236">
        <f>'Pak8 s2'!M350</f>
        <v>0</v>
      </c>
      <c r="K348" s="236">
        <f>'Pak8 s2'!O350</f>
        <v>0</v>
      </c>
      <c r="L348" s="11"/>
      <c r="M348" s="11"/>
      <c r="N348" s="396">
        <f>'Og s3a'!G1059</f>
        <v>0</v>
      </c>
      <c r="O348" s="237">
        <f>'Og s3a'!H1059</f>
        <v>0</v>
      </c>
      <c r="P348" s="398">
        <f>'Og s3a'!D1059</f>
        <v>0</v>
      </c>
      <c r="Q348" s="11"/>
      <c r="R348" s="306"/>
      <c r="S348" s="306"/>
      <c r="T348" s="306"/>
      <c r="U348" s="11"/>
      <c r="V348" s="11"/>
      <c r="W348" s="11"/>
      <c r="X348" s="11"/>
      <c r="Y348" s="11"/>
      <c r="Z348" s="11"/>
      <c r="AA348" s="11"/>
      <c r="AB348" s="11"/>
    </row>
    <row r="349" spans="1:28" ht="14.25" customHeight="1">
      <c r="A349" s="1256" t="str">
        <f>A348</f>
        <v/>
      </c>
      <c r="B349" s="57"/>
      <c r="C349" s="2051"/>
      <c r="D349" s="2053"/>
      <c r="E349" s="2051"/>
      <c r="F349" s="234"/>
      <c r="G349" s="234">
        <f>'Pak8 s2'!G351</f>
        <v>0</v>
      </c>
      <c r="H349" s="234">
        <f>'Pak8 s2'!I351</f>
        <v>0</v>
      </c>
      <c r="I349" s="234">
        <f>'Pak8 s2'!K351</f>
        <v>0</v>
      </c>
      <c r="J349" s="234">
        <f>'Pak8 s2'!M351</f>
        <v>0</v>
      </c>
      <c r="K349" s="234">
        <f>'Pak8 s2'!O351</f>
        <v>0</v>
      </c>
      <c r="L349" s="11"/>
      <c r="M349" s="11"/>
      <c r="N349" s="397"/>
      <c r="O349" s="233"/>
      <c r="P349" s="399"/>
      <c r="Q349" s="11"/>
      <c r="R349" s="306"/>
      <c r="S349" s="306"/>
      <c r="T349" s="306"/>
      <c r="U349" s="11"/>
      <c r="V349" s="11"/>
      <c r="W349" s="11"/>
      <c r="X349" s="11"/>
      <c r="Y349" s="11"/>
      <c r="Z349" s="11"/>
      <c r="AA349" s="11"/>
      <c r="AB349" s="11"/>
    </row>
    <row r="350" spans="1:28" ht="24.75" customHeight="1">
      <c r="A350" s="1256" t="str">
        <f>IF(E350&gt;0,"Wypełnione","")</f>
        <v/>
      </c>
      <c r="B350" s="57"/>
      <c r="C350" s="2050">
        <f>'Og s3a'!C1061</f>
        <v>0</v>
      </c>
      <c r="D350" s="2052">
        <f>'Og s3a'!E1061</f>
        <v>0</v>
      </c>
      <c r="E350" s="2050">
        <f>'Og s3a'!F1061</f>
        <v>0</v>
      </c>
      <c r="F350" s="395">
        <f>O350</f>
        <v>0</v>
      </c>
      <c r="G350" s="395">
        <f>P350</f>
        <v>0</v>
      </c>
      <c r="H350" s="236">
        <f>'Pak8 s2'!I352</f>
        <v>0</v>
      </c>
      <c r="I350" s="236">
        <f>'Pak8 s2'!K352</f>
        <v>0</v>
      </c>
      <c r="J350" s="236">
        <f>'Pak8 s2'!M352</f>
        <v>0</v>
      </c>
      <c r="K350" s="236">
        <f>'Pak8 s2'!O352</f>
        <v>0</v>
      </c>
      <c r="L350" s="11"/>
      <c r="M350" s="11"/>
      <c r="N350" s="396">
        <f>'Og s3a'!G1061</f>
        <v>0</v>
      </c>
      <c r="O350" s="237">
        <f>'Og s3a'!H1061</f>
        <v>0</v>
      </c>
      <c r="P350" s="398">
        <f>'Og s3a'!D1061</f>
        <v>0</v>
      </c>
      <c r="Q350" s="11"/>
      <c r="R350" s="306"/>
      <c r="S350" s="306"/>
      <c r="T350" s="306"/>
      <c r="U350" s="11"/>
      <c r="V350" s="11"/>
      <c r="W350" s="11"/>
      <c r="X350" s="11"/>
      <c r="Y350" s="11"/>
      <c r="Z350" s="11"/>
      <c r="AA350" s="11"/>
      <c r="AB350" s="11"/>
    </row>
    <row r="351" spans="1:28" ht="14.25" customHeight="1">
      <c r="A351" s="1256" t="str">
        <f>A350</f>
        <v/>
      </c>
      <c r="B351" s="57"/>
      <c r="C351" s="2051"/>
      <c r="D351" s="2053"/>
      <c r="E351" s="2051"/>
      <c r="F351" s="234"/>
      <c r="G351" s="234">
        <f>'Pak8 s2'!G353</f>
        <v>0</v>
      </c>
      <c r="H351" s="234">
        <f>'Pak8 s2'!I353</f>
        <v>0</v>
      </c>
      <c r="I351" s="234">
        <f>'Pak8 s2'!K353</f>
        <v>0</v>
      </c>
      <c r="J351" s="234">
        <f>'Pak8 s2'!M353</f>
        <v>0</v>
      </c>
      <c r="K351" s="234">
        <f>'Pak8 s2'!O353</f>
        <v>0</v>
      </c>
      <c r="L351" s="11"/>
      <c r="M351" s="11"/>
      <c r="N351" s="397"/>
      <c r="O351" s="233"/>
      <c r="P351" s="399"/>
      <c r="Q351" s="11"/>
      <c r="R351" s="306"/>
      <c r="S351" s="306"/>
      <c r="T351" s="306"/>
      <c r="U351" s="11"/>
      <c r="V351" s="11"/>
      <c r="W351" s="11"/>
      <c r="X351" s="11"/>
      <c r="Y351" s="11"/>
      <c r="Z351" s="11"/>
      <c r="AA351" s="11"/>
      <c r="AB351" s="11"/>
    </row>
    <row r="352" spans="1:28" ht="24.75" customHeight="1">
      <c r="A352" s="1256" t="str">
        <f>IF(E352&gt;0,"Wypełnione","")</f>
        <v/>
      </c>
      <c r="B352" s="57"/>
      <c r="C352" s="2050">
        <f>'Og s3a'!C1063</f>
        <v>0</v>
      </c>
      <c r="D352" s="2052">
        <f>'Og s3a'!E1063</f>
        <v>0</v>
      </c>
      <c r="E352" s="2050">
        <f>'Og s3a'!F1063</f>
        <v>0</v>
      </c>
      <c r="F352" s="395">
        <f>O352</f>
        <v>0</v>
      </c>
      <c r="G352" s="395">
        <f>P352</f>
        <v>0</v>
      </c>
      <c r="H352" s="236">
        <f>'Pak8 s2'!I354</f>
        <v>0</v>
      </c>
      <c r="I352" s="236">
        <f>'Pak8 s2'!K354</f>
        <v>0</v>
      </c>
      <c r="J352" s="236">
        <f>'Pak8 s2'!M354</f>
        <v>0</v>
      </c>
      <c r="K352" s="236">
        <f>'Pak8 s2'!O354</f>
        <v>0</v>
      </c>
      <c r="L352" s="11"/>
      <c r="M352" s="11"/>
      <c r="N352" s="396">
        <f>'Og s3a'!G1063</f>
        <v>0</v>
      </c>
      <c r="O352" s="237">
        <f>'Og s3a'!H1063</f>
        <v>0</v>
      </c>
      <c r="P352" s="398">
        <f>'Og s3a'!D1063</f>
        <v>0</v>
      </c>
      <c r="Q352" s="11"/>
      <c r="R352" s="306"/>
      <c r="S352" s="306"/>
      <c r="T352" s="306"/>
      <c r="U352" s="11"/>
      <c r="V352" s="11"/>
      <c r="W352" s="11"/>
      <c r="X352" s="11"/>
      <c r="Y352" s="11"/>
      <c r="Z352" s="11"/>
      <c r="AA352" s="11"/>
      <c r="AB352" s="11"/>
    </row>
    <row r="353" spans="1:28" ht="14.25" customHeight="1">
      <c r="A353" s="1256" t="str">
        <f>A352</f>
        <v/>
      </c>
      <c r="B353" s="57"/>
      <c r="C353" s="2051"/>
      <c r="D353" s="2053"/>
      <c r="E353" s="2051"/>
      <c r="F353" s="234"/>
      <c r="G353" s="234">
        <f>'Pak8 s2'!G355</f>
        <v>0</v>
      </c>
      <c r="H353" s="234">
        <f>'Pak8 s2'!I355</f>
        <v>0</v>
      </c>
      <c r="I353" s="234">
        <f>'Pak8 s2'!K355</f>
        <v>0</v>
      </c>
      <c r="J353" s="234">
        <f>'Pak8 s2'!M355</f>
        <v>0</v>
      </c>
      <c r="K353" s="234">
        <f>'Pak8 s2'!O355</f>
        <v>0</v>
      </c>
      <c r="L353" s="11"/>
      <c r="M353" s="11"/>
      <c r="N353" s="397"/>
      <c r="O353" s="233"/>
      <c r="P353" s="399"/>
      <c r="Q353" s="11"/>
      <c r="R353" s="306"/>
      <c r="S353" s="306"/>
      <c r="T353" s="306"/>
      <c r="U353" s="11"/>
      <c r="V353" s="11"/>
      <c r="W353" s="11"/>
      <c r="X353" s="11"/>
      <c r="Y353" s="11"/>
      <c r="Z353" s="11"/>
      <c r="AA353" s="11"/>
      <c r="AB353" s="11"/>
    </row>
    <row r="354" spans="1:28" ht="24.75" customHeight="1">
      <c r="A354" s="1256" t="str">
        <f>IF(E354&gt;0,"Wypełnione","")</f>
        <v/>
      </c>
      <c r="B354" s="57"/>
      <c r="C354" s="2050">
        <f>'Og s3a'!C1065</f>
        <v>0</v>
      </c>
      <c r="D354" s="2052">
        <f>'Og s3a'!E1065</f>
        <v>0</v>
      </c>
      <c r="E354" s="2050">
        <f>'Og s3a'!F1065</f>
        <v>0</v>
      </c>
      <c r="F354" s="395">
        <f>O354</f>
        <v>0</v>
      </c>
      <c r="G354" s="395">
        <f>P354</f>
        <v>0</v>
      </c>
      <c r="H354" s="236">
        <f>'Pak8 s2'!I356</f>
        <v>0</v>
      </c>
      <c r="I354" s="236">
        <f>'Pak8 s2'!K356</f>
        <v>0</v>
      </c>
      <c r="J354" s="236">
        <f>'Pak8 s2'!M356</f>
        <v>0</v>
      </c>
      <c r="K354" s="236">
        <f>'Pak8 s2'!O356</f>
        <v>0</v>
      </c>
      <c r="L354" s="11"/>
      <c r="M354" s="11"/>
      <c r="N354" s="396">
        <f>'Og s3a'!G1065</f>
        <v>0</v>
      </c>
      <c r="O354" s="237">
        <f>'Og s3a'!H1065</f>
        <v>0</v>
      </c>
      <c r="P354" s="398">
        <f>'Og s3a'!D1065</f>
        <v>0</v>
      </c>
      <c r="Q354" s="11"/>
      <c r="R354" s="306"/>
      <c r="S354" s="306"/>
      <c r="T354" s="306"/>
      <c r="U354" s="11"/>
      <c r="V354" s="11"/>
      <c r="W354" s="11"/>
      <c r="X354" s="11"/>
      <c r="Y354" s="11"/>
      <c r="Z354" s="11"/>
      <c r="AA354" s="11"/>
      <c r="AB354" s="11"/>
    </row>
    <row r="355" spans="1:28" ht="14.25" customHeight="1">
      <c r="A355" s="1256" t="str">
        <f>A354</f>
        <v/>
      </c>
      <c r="B355" s="57"/>
      <c r="C355" s="2051"/>
      <c r="D355" s="2053"/>
      <c r="E355" s="2051"/>
      <c r="F355" s="234"/>
      <c r="G355" s="234">
        <f>'Pak8 s2'!G357</f>
        <v>0</v>
      </c>
      <c r="H355" s="234">
        <f>'Pak8 s2'!I357</f>
        <v>0</v>
      </c>
      <c r="I355" s="234">
        <f>'Pak8 s2'!K357</f>
        <v>0</v>
      </c>
      <c r="J355" s="234">
        <f>'Pak8 s2'!M357</f>
        <v>0</v>
      </c>
      <c r="K355" s="234">
        <f>'Pak8 s2'!O357</f>
        <v>0</v>
      </c>
      <c r="L355" s="11"/>
      <c r="M355" s="11"/>
      <c r="N355" s="397"/>
      <c r="O355" s="233"/>
      <c r="P355" s="399"/>
      <c r="Q355" s="11"/>
      <c r="R355" s="306"/>
      <c r="S355" s="306"/>
      <c r="T355" s="306"/>
      <c r="U355" s="11"/>
      <c r="V355" s="11"/>
      <c r="W355" s="11"/>
      <c r="X355" s="11"/>
      <c r="Y355" s="11"/>
      <c r="Z355" s="11"/>
      <c r="AA355" s="11"/>
      <c r="AB355" s="11"/>
    </row>
    <row r="356" spans="1:28" ht="24.75" customHeight="1">
      <c r="A356" s="1256" t="str">
        <f>IF(E356&gt;0,"Wypełnione","")</f>
        <v/>
      </c>
      <c r="B356" s="57"/>
      <c r="C356" s="2050">
        <f>'Og s3a'!C1067</f>
        <v>0</v>
      </c>
      <c r="D356" s="2052">
        <f>'Og s3a'!E1067</f>
        <v>0</v>
      </c>
      <c r="E356" s="2050">
        <f>'Og s3a'!F1067</f>
        <v>0</v>
      </c>
      <c r="F356" s="395">
        <f>O356</f>
        <v>0</v>
      </c>
      <c r="G356" s="395">
        <f>P356</f>
        <v>0</v>
      </c>
      <c r="H356" s="236">
        <f>'Pak8 s2'!I358</f>
        <v>0</v>
      </c>
      <c r="I356" s="236">
        <f>'Pak8 s2'!K358</f>
        <v>0</v>
      </c>
      <c r="J356" s="236">
        <f>'Pak8 s2'!M358</f>
        <v>0</v>
      </c>
      <c r="K356" s="236">
        <f>'Pak8 s2'!O358</f>
        <v>0</v>
      </c>
      <c r="L356" s="11"/>
      <c r="M356" s="11"/>
      <c r="N356" s="396">
        <f>'Og s3a'!G1067</f>
        <v>0</v>
      </c>
      <c r="O356" s="237">
        <f>'Og s3a'!H1067</f>
        <v>0</v>
      </c>
      <c r="P356" s="398">
        <f>'Og s3a'!D1067</f>
        <v>0</v>
      </c>
      <c r="Q356" s="11"/>
      <c r="R356" s="306"/>
      <c r="S356" s="306"/>
      <c r="T356" s="306"/>
      <c r="U356" s="11"/>
      <c r="V356" s="11"/>
      <c r="W356" s="11"/>
      <c r="X356" s="11"/>
      <c r="Y356" s="11"/>
      <c r="Z356" s="11"/>
      <c r="AA356" s="11"/>
      <c r="AB356" s="11"/>
    </row>
    <row r="357" spans="1:28" ht="14.25" customHeight="1">
      <c r="A357" s="1256" t="str">
        <f>A356</f>
        <v/>
      </c>
      <c r="B357" s="57"/>
      <c r="C357" s="2051"/>
      <c r="D357" s="2053"/>
      <c r="E357" s="2051"/>
      <c r="F357" s="234"/>
      <c r="G357" s="234">
        <f>'Pak8 s2'!G359</f>
        <v>0</v>
      </c>
      <c r="H357" s="234">
        <f>'Pak8 s2'!I359</f>
        <v>0</v>
      </c>
      <c r="I357" s="234">
        <f>'Pak8 s2'!K359</f>
        <v>0</v>
      </c>
      <c r="J357" s="234">
        <f>'Pak8 s2'!M359</f>
        <v>0</v>
      </c>
      <c r="K357" s="234">
        <f>'Pak8 s2'!O359</f>
        <v>0</v>
      </c>
      <c r="L357" s="11"/>
      <c r="M357" s="11"/>
      <c r="N357" s="397"/>
      <c r="O357" s="233"/>
      <c r="P357" s="399"/>
      <c r="Q357" s="11"/>
      <c r="R357" s="306"/>
      <c r="S357" s="306"/>
      <c r="T357" s="306"/>
      <c r="U357" s="11"/>
      <c r="V357" s="11"/>
      <c r="W357" s="11"/>
      <c r="X357" s="11"/>
      <c r="Y357" s="11"/>
      <c r="Z357" s="11"/>
      <c r="AA357" s="11"/>
      <c r="AB357" s="11"/>
    </row>
    <row r="358" spans="1:28" ht="24.75" customHeight="1">
      <c r="A358" s="1256" t="str">
        <f>IF(E358&gt;0,"Wypełnione","")</f>
        <v/>
      </c>
      <c r="B358" s="57"/>
      <c r="C358" s="2050">
        <f>'Og s3a'!C1069</f>
        <v>0</v>
      </c>
      <c r="D358" s="2052">
        <f>'Og s3a'!E1069</f>
        <v>0</v>
      </c>
      <c r="E358" s="2050">
        <f>'Og s3a'!F1069</f>
        <v>0</v>
      </c>
      <c r="F358" s="395">
        <f>O358</f>
        <v>0</v>
      </c>
      <c r="G358" s="395">
        <f>P358</f>
        <v>0</v>
      </c>
      <c r="H358" s="236">
        <f>'Pak8 s2'!I360</f>
        <v>0</v>
      </c>
      <c r="I358" s="236">
        <f>'Pak8 s2'!K360</f>
        <v>0</v>
      </c>
      <c r="J358" s="236">
        <f>'Pak8 s2'!M360</f>
        <v>0</v>
      </c>
      <c r="K358" s="236">
        <f>'Pak8 s2'!O360</f>
        <v>0</v>
      </c>
      <c r="L358" s="11"/>
      <c r="M358" s="11"/>
      <c r="N358" s="396">
        <f>'Og s3a'!G1069</f>
        <v>0</v>
      </c>
      <c r="O358" s="237">
        <f>'Og s3a'!H1069</f>
        <v>0</v>
      </c>
      <c r="P358" s="398">
        <f>'Og s3a'!D1069</f>
        <v>0</v>
      </c>
      <c r="Q358" s="11"/>
      <c r="R358" s="306"/>
      <c r="S358" s="306"/>
      <c r="T358" s="306"/>
      <c r="U358" s="11"/>
      <c r="V358" s="11"/>
      <c r="W358" s="11"/>
      <c r="X358" s="11"/>
      <c r="Y358" s="11"/>
      <c r="Z358" s="11"/>
      <c r="AA358" s="11"/>
      <c r="AB358" s="11"/>
    </row>
    <row r="359" spans="1:28" ht="14.25" customHeight="1">
      <c r="A359" s="1256" t="str">
        <f>A358</f>
        <v/>
      </c>
      <c r="B359" s="57"/>
      <c r="C359" s="2051"/>
      <c r="D359" s="2053"/>
      <c r="E359" s="2051"/>
      <c r="F359" s="234"/>
      <c r="G359" s="234">
        <f>'Pak8 s2'!G361</f>
        <v>0</v>
      </c>
      <c r="H359" s="234">
        <f>'Pak8 s2'!I361</f>
        <v>0</v>
      </c>
      <c r="I359" s="234">
        <f>'Pak8 s2'!K361</f>
        <v>0</v>
      </c>
      <c r="J359" s="234">
        <f>'Pak8 s2'!M361</f>
        <v>0</v>
      </c>
      <c r="K359" s="234">
        <f>'Pak8 s2'!O361</f>
        <v>0</v>
      </c>
      <c r="L359" s="11"/>
      <c r="M359" s="11"/>
      <c r="N359" s="397"/>
      <c r="O359" s="233"/>
      <c r="P359" s="399"/>
      <c r="Q359" s="11"/>
      <c r="R359" s="306"/>
      <c r="S359" s="306"/>
      <c r="T359" s="306"/>
      <c r="U359" s="11"/>
      <c r="V359" s="11"/>
      <c r="W359" s="11"/>
      <c r="X359" s="11"/>
      <c r="Y359" s="11"/>
      <c r="Z359" s="11"/>
      <c r="AA359" s="11"/>
      <c r="AB359" s="11"/>
    </row>
    <row r="360" spans="1:28" ht="24.75" customHeight="1">
      <c r="A360" s="1256" t="str">
        <f>IF(E360&gt;0,"Wypełnione","")</f>
        <v/>
      </c>
      <c r="B360" s="57"/>
      <c r="C360" s="2050">
        <f>'Og s3a'!C1071</f>
        <v>0</v>
      </c>
      <c r="D360" s="2052">
        <f>'Og s3a'!E1071</f>
        <v>0</v>
      </c>
      <c r="E360" s="2050">
        <f>'Og s3a'!F1071</f>
        <v>0</v>
      </c>
      <c r="F360" s="395">
        <f>O360</f>
        <v>0</v>
      </c>
      <c r="G360" s="395">
        <f>P360</f>
        <v>0</v>
      </c>
      <c r="H360" s="236">
        <f>'Pak8 s2'!I362</f>
        <v>0</v>
      </c>
      <c r="I360" s="236">
        <f>'Pak8 s2'!K362</f>
        <v>0</v>
      </c>
      <c r="J360" s="236">
        <f>'Pak8 s2'!M362</f>
        <v>0</v>
      </c>
      <c r="K360" s="236">
        <f>'Pak8 s2'!O362</f>
        <v>0</v>
      </c>
      <c r="L360" s="11"/>
      <c r="M360" s="11"/>
      <c r="N360" s="396">
        <f>'Og s3a'!G1071</f>
        <v>0</v>
      </c>
      <c r="O360" s="237">
        <f>'Og s3a'!H1071</f>
        <v>0</v>
      </c>
      <c r="P360" s="398">
        <f>'Og s3a'!D1071</f>
        <v>0</v>
      </c>
      <c r="Q360" s="11"/>
      <c r="R360" s="306"/>
      <c r="S360" s="306"/>
      <c r="T360" s="306"/>
      <c r="U360" s="11"/>
      <c r="V360" s="11"/>
      <c r="W360" s="11"/>
      <c r="X360" s="11"/>
      <c r="Y360" s="11"/>
      <c r="Z360" s="11"/>
      <c r="AA360" s="11"/>
      <c r="AB360" s="11"/>
    </row>
    <row r="361" spans="1:28" ht="14.25" customHeight="1">
      <c r="A361" s="1256" t="str">
        <f>A360</f>
        <v/>
      </c>
      <c r="B361" s="57"/>
      <c r="C361" s="2051"/>
      <c r="D361" s="2053"/>
      <c r="E361" s="2051"/>
      <c r="F361" s="234"/>
      <c r="G361" s="234">
        <f>'Pak8 s2'!G363</f>
        <v>0</v>
      </c>
      <c r="H361" s="234">
        <f>'Pak8 s2'!I363</f>
        <v>0</v>
      </c>
      <c r="I361" s="234">
        <f>'Pak8 s2'!K363</f>
        <v>0</v>
      </c>
      <c r="J361" s="234">
        <f>'Pak8 s2'!M363</f>
        <v>0</v>
      </c>
      <c r="K361" s="234">
        <f>'Pak8 s2'!O363</f>
        <v>0</v>
      </c>
      <c r="L361" s="11"/>
      <c r="M361" s="11"/>
      <c r="N361" s="397"/>
      <c r="O361" s="233"/>
      <c r="P361" s="399"/>
      <c r="Q361" s="11"/>
      <c r="R361" s="306"/>
      <c r="S361" s="306"/>
      <c r="T361" s="306"/>
      <c r="U361" s="11"/>
      <c r="V361" s="11"/>
      <c r="W361" s="11"/>
      <c r="X361" s="11"/>
      <c r="Y361" s="11"/>
      <c r="Z361" s="11"/>
      <c r="AA361" s="11"/>
      <c r="AB361" s="11"/>
    </row>
    <row r="362" spans="1:28" ht="24.75" customHeight="1">
      <c r="A362" s="1256" t="str">
        <f>IF(E362&gt;0,"Wypełnione","")</f>
        <v/>
      </c>
      <c r="B362" s="57"/>
      <c r="C362" s="2050">
        <f>'Og s3a'!C1073</f>
        <v>0</v>
      </c>
      <c r="D362" s="2052">
        <f>'Og s3a'!E1073</f>
        <v>0</v>
      </c>
      <c r="E362" s="2050">
        <f>'Og s3a'!F1073</f>
        <v>0</v>
      </c>
      <c r="F362" s="395">
        <f>O362</f>
        <v>0</v>
      </c>
      <c r="G362" s="395">
        <f>P362</f>
        <v>0</v>
      </c>
      <c r="H362" s="236">
        <f>'Pak8 s2'!I364</f>
        <v>0</v>
      </c>
      <c r="I362" s="236">
        <f>'Pak8 s2'!K364</f>
        <v>0</v>
      </c>
      <c r="J362" s="236">
        <f>'Pak8 s2'!M364</f>
        <v>0</v>
      </c>
      <c r="K362" s="236">
        <f>'Pak8 s2'!O364</f>
        <v>0</v>
      </c>
      <c r="L362" s="11"/>
      <c r="M362" s="11"/>
      <c r="N362" s="396">
        <f>'Og s3a'!G1073</f>
        <v>0</v>
      </c>
      <c r="O362" s="237">
        <f>'Og s3a'!H1073</f>
        <v>0</v>
      </c>
      <c r="P362" s="398">
        <f>'Og s3a'!D1073</f>
        <v>0</v>
      </c>
      <c r="Q362" s="11"/>
      <c r="R362" s="306"/>
      <c r="S362" s="306"/>
      <c r="T362" s="306"/>
      <c r="U362" s="11"/>
      <c r="V362" s="11"/>
      <c r="W362" s="11"/>
      <c r="X362" s="11"/>
      <c r="Y362" s="11"/>
      <c r="Z362" s="11"/>
      <c r="AA362" s="11"/>
      <c r="AB362" s="11"/>
    </row>
    <row r="363" spans="1:28" ht="14.25" customHeight="1">
      <c r="A363" s="1256" t="str">
        <f>A362</f>
        <v/>
      </c>
      <c r="B363" s="57"/>
      <c r="C363" s="2051"/>
      <c r="D363" s="2053"/>
      <c r="E363" s="2051"/>
      <c r="F363" s="234"/>
      <c r="G363" s="234">
        <f>'Pak8 s2'!G365</f>
        <v>0</v>
      </c>
      <c r="H363" s="234">
        <f>'Pak8 s2'!I365</f>
        <v>0</v>
      </c>
      <c r="I363" s="234">
        <f>'Pak8 s2'!K365</f>
        <v>0</v>
      </c>
      <c r="J363" s="234">
        <f>'Pak8 s2'!M365</f>
        <v>0</v>
      </c>
      <c r="K363" s="234">
        <f>'Pak8 s2'!O365</f>
        <v>0</v>
      </c>
      <c r="L363" s="11"/>
      <c r="M363" s="11"/>
      <c r="N363" s="397"/>
      <c r="O363" s="233"/>
      <c r="P363" s="399"/>
      <c r="Q363" s="11"/>
      <c r="R363" s="306"/>
      <c r="S363" s="306"/>
      <c r="T363" s="306"/>
      <c r="U363" s="11"/>
      <c r="V363" s="11"/>
      <c r="W363" s="11"/>
      <c r="X363" s="11"/>
      <c r="Y363" s="11"/>
      <c r="Z363" s="11"/>
      <c r="AA363" s="11"/>
      <c r="AB363" s="11"/>
    </row>
    <row r="364" spans="1:28" ht="24.75" customHeight="1">
      <c r="A364" s="1256" t="str">
        <f>IF(E364&gt;0,"Wypełnione","")</f>
        <v/>
      </c>
      <c r="B364" s="57"/>
      <c r="C364" s="2050">
        <f>'Og s3a'!C1075</f>
        <v>0</v>
      </c>
      <c r="D364" s="2052">
        <f>'Og s3a'!E1075</f>
        <v>0</v>
      </c>
      <c r="E364" s="2050">
        <f>'Og s3a'!F1075</f>
        <v>0</v>
      </c>
      <c r="F364" s="395">
        <f>O364</f>
        <v>0</v>
      </c>
      <c r="G364" s="395">
        <f>P364</f>
        <v>0</v>
      </c>
      <c r="H364" s="236">
        <f>'Pak8 s2'!I366</f>
        <v>0</v>
      </c>
      <c r="I364" s="236">
        <f>'Pak8 s2'!K366</f>
        <v>0</v>
      </c>
      <c r="J364" s="236">
        <f>'Pak8 s2'!M366</f>
        <v>0</v>
      </c>
      <c r="K364" s="236">
        <f>'Pak8 s2'!O366</f>
        <v>0</v>
      </c>
      <c r="L364" s="11"/>
      <c r="M364" s="11"/>
      <c r="N364" s="396">
        <f>'Og s3a'!G1075</f>
        <v>0</v>
      </c>
      <c r="O364" s="237">
        <f>'Og s3a'!H1075</f>
        <v>0</v>
      </c>
      <c r="P364" s="398">
        <f>'Og s3a'!D1075</f>
        <v>0</v>
      </c>
      <c r="Q364" s="11"/>
      <c r="R364" s="306"/>
      <c r="S364" s="306"/>
      <c r="T364" s="306"/>
      <c r="U364" s="11"/>
      <c r="V364" s="11"/>
      <c r="W364" s="11"/>
      <c r="X364" s="11"/>
      <c r="Y364" s="11"/>
      <c r="Z364" s="11"/>
      <c r="AA364" s="11"/>
      <c r="AB364" s="11"/>
    </row>
    <row r="365" spans="1:28" ht="14.25" customHeight="1">
      <c r="A365" s="1256" t="str">
        <f>A364</f>
        <v/>
      </c>
      <c r="B365" s="57"/>
      <c r="C365" s="2051"/>
      <c r="D365" s="2053"/>
      <c r="E365" s="2051"/>
      <c r="F365" s="234"/>
      <c r="G365" s="234">
        <f>'Pak8 s2'!G367</f>
        <v>0</v>
      </c>
      <c r="H365" s="234">
        <f>'Pak8 s2'!I367</f>
        <v>0</v>
      </c>
      <c r="I365" s="234">
        <f>'Pak8 s2'!K367</f>
        <v>0</v>
      </c>
      <c r="J365" s="234">
        <f>'Pak8 s2'!M367</f>
        <v>0</v>
      </c>
      <c r="K365" s="234">
        <f>'Pak8 s2'!O367</f>
        <v>0</v>
      </c>
      <c r="L365" s="11"/>
      <c r="M365" s="11"/>
      <c r="N365" s="397"/>
      <c r="O365" s="233"/>
      <c r="P365" s="399"/>
      <c r="Q365" s="11"/>
      <c r="R365" s="306"/>
      <c r="S365" s="306"/>
      <c r="T365" s="306"/>
      <c r="U365" s="11"/>
      <c r="V365" s="11"/>
      <c r="W365" s="11"/>
      <c r="X365" s="11"/>
      <c r="Y365" s="11"/>
      <c r="Z365" s="11"/>
      <c r="AA365" s="11"/>
      <c r="AB365" s="11"/>
    </row>
    <row r="366" spans="1:28" ht="24.75" customHeight="1">
      <c r="A366" s="1256" t="str">
        <f>IF(E366&gt;0,"Wypełnione","")</f>
        <v/>
      </c>
      <c r="B366" s="57"/>
      <c r="C366" s="2050">
        <f>'Og s3a'!C1077</f>
        <v>0</v>
      </c>
      <c r="D366" s="2052">
        <f>'Og s3a'!E1077</f>
        <v>0</v>
      </c>
      <c r="E366" s="2050">
        <f>'Og s3a'!F1077</f>
        <v>0</v>
      </c>
      <c r="F366" s="395">
        <f>O366</f>
        <v>0</v>
      </c>
      <c r="G366" s="395">
        <f>P366</f>
        <v>0</v>
      </c>
      <c r="H366" s="236">
        <f>'Pak8 s2'!I368</f>
        <v>0</v>
      </c>
      <c r="I366" s="236">
        <f>'Pak8 s2'!K368</f>
        <v>0</v>
      </c>
      <c r="J366" s="236">
        <f>'Pak8 s2'!M368</f>
        <v>0</v>
      </c>
      <c r="K366" s="236">
        <f>'Pak8 s2'!O368</f>
        <v>0</v>
      </c>
      <c r="L366" s="11"/>
      <c r="M366" s="11"/>
      <c r="N366" s="396">
        <f>'Og s3a'!G1077</f>
        <v>0</v>
      </c>
      <c r="O366" s="237">
        <f>'Og s3a'!H1077</f>
        <v>0</v>
      </c>
      <c r="P366" s="398">
        <f>'Og s3a'!D1077</f>
        <v>0</v>
      </c>
      <c r="Q366" s="11"/>
      <c r="R366" s="306"/>
      <c r="S366" s="306"/>
      <c r="T366" s="306"/>
      <c r="U366" s="11"/>
      <c r="V366" s="11"/>
      <c r="W366" s="11"/>
      <c r="X366" s="11"/>
      <c r="Y366" s="11"/>
      <c r="Z366" s="11"/>
      <c r="AA366" s="11"/>
      <c r="AB366" s="11"/>
    </row>
    <row r="367" spans="1:28" ht="14.25" customHeight="1">
      <c r="A367" s="1256" t="str">
        <f>A366</f>
        <v/>
      </c>
      <c r="B367" s="57"/>
      <c r="C367" s="2051"/>
      <c r="D367" s="2053"/>
      <c r="E367" s="2051"/>
      <c r="F367" s="234"/>
      <c r="G367" s="234">
        <f>'Pak8 s2'!G369</f>
        <v>0</v>
      </c>
      <c r="H367" s="234">
        <f>'Pak8 s2'!I369</f>
        <v>0</v>
      </c>
      <c r="I367" s="234">
        <f>'Pak8 s2'!K369</f>
        <v>0</v>
      </c>
      <c r="J367" s="234">
        <f>'Pak8 s2'!M369</f>
        <v>0</v>
      </c>
      <c r="K367" s="234">
        <f>'Pak8 s2'!O369</f>
        <v>0</v>
      </c>
      <c r="L367" s="11"/>
      <c r="M367" s="11"/>
      <c r="N367" s="397"/>
      <c r="O367" s="233"/>
      <c r="P367" s="399"/>
      <c r="Q367" s="11"/>
      <c r="R367" s="306"/>
      <c r="S367" s="306"/>
      <c r="T367" s="306"/>
      <c r="U367" s="11"/>
      <c r="V367" s="11"/>
      <c r="W367" s="11"/>
      <c r="X367" s="11"/>
      <c r="Y367" s="11"/>
      <c r="Z367" s="11"/>
      <c r="AA367" s="11"/>
      <c r="AB367" s="11"/>
    </row>
    <row r="368" spans="1:28" ht="24.75" customHeight="1">
      <c r="A368" s="1256" t="str">
        <f>IF(E368&gt;0,"Wypełnione","")</f>
        <v/>
      </c>
      <c r="B368" s="57"/>
      <c r="C368" s="2050">
        <f>'Og s3a'!C1079</f>
        <v>0</v>
      </c>
      <c r="D368" s="2052">
        <f>'Og s3a'!E1079</f>
        <v>0</v>
      </c>
      <c r="E368" s="2050">
        <f>'Og s3a'!F1079</f>
        <v>0</v>
      </c>
      <c r="F368" s="395">
        <f>O368</f>
        <v>0</v>
      </c>
      <c r="G368" s="395">
        <f>P368</f>
        <v>0</v>
      </c>
      <c r="H368" s="236">
        <f>'Pak8 s2'!I370</f>
        <v>0</v>
      </c>
      <c r="I368" s="236">
        <f>'Pak8 s2'!K370</f>
        <v>0</v>
      </c>
      <c r="J368" s="236">
        <f>'Pak8 s2'!M370</f>
        <v>0</v>
      </c>
      <c r="K368" s="236">
        <f>'Pak8 s2'!O370</f>
        <v>0</v>
      </c>
      <c r="L368" s="11"/>
      <c r="M368" s="11"/>
      <c r="N368" s="396">
        <f>'Og s3a'!G1079</f>
        <v>0</v>
      </c>
      <c r="O368" s="237">
        <f>'Og s3a'!H1079</f>
        <v>0</v>
      </c>
      <c r="P368" s="398">
        <f>'Og s3a'!D1079</f>
        <v>0</v>
      </c>
      <c r="Q368" s="11"/>
      <c r="R368" s="306"/>
      <c r="S368" s="306"/>
      <c r="T368" s="306"/>
      <c r="U368" s="11"/>
      <c r="V368" s="11"/>
      <c r="W368" s="11"/>
      <c r="X368" s="11"/>
      <c r="Y368" s="11"/>
      <c r="Z368" s="11"/>
      <c r="AA368" s="11"/>
      <c r="AB368" s="11"/>
    </row>
    <row r="369" spans="1:28" ht="14.25" customHeight="1">
      <c r="A369" s="1256" t="str">
        <f>A368</f>
        <v/>
      </c>
      <c r="B369" s="57"/>
      <c r="C369" s="2051"/>
      <c r="D369" s="2053"/>
      <c r="E369" s="2051"/>
      <c r="F369" s="234"/>
      <c r="G369" s="234">
        <f>'Pak8 s2'!G371</f>
        <v>0</v>
      </c>
      <c r="H369" s="234">
        <f>'Pak8 s2'!I371</f>
        <v>0</v>
      </c>
      <c r="I369" s="234">
        <f>'Pak8 s2'!K371</f>
        <v>0</v>
      </c>
      <c r="J369" s="234">
        <f>'Pak8 s2'!M371</f>
        <v>0</v>
      </c>
      <c r="K369" s="234">
        <f>'Pak8 s2'!O371</f>
        <v>0</v>
      </c>
      <c r="L369" s="11"/>
      <c r="M369" s="11"/>
      <c r="N369" s="397"/>
      <c r="O369" s="233"/>
      <c r="P369" s="399"/>
      <c r="Q369" s="11"/>
      <c r="R369" s="306"/>
      <c r="S369" s="306"/>
      <c r="T369" s="306"/>
      <c r="U369" s="11"/>
      <c r="V369" s="11"/>
      <c r="W369" s="11"/>
      <c r="X369" s="11"/>
      <c r="Y369" s="11"/>
      <c r="Z369" s="11"/>
      <c r="AA369" s="11"/>
      <c r="AB369" s="11"/>
    </row>
    <row r="370" spans="1:28" ht="24.75" customHeight="1">
      <c r="A370" s="1256" t="str">
        <f>IF(E370&gt;0,"Wypełnione","")</f>
        <v/>
      </c>
      <c r="B370" s="57"/>
      <c r="C370" s="2050">
        <f>'Og s3a'!C1081</f>
        <v>0</v>
      </c>
      <c r="D370" s="2052">
        <f>'Og s3a'!E1081</f>
        <v>0</v>
      </c>
      <c r="E370" s="2050">
        <f>'Og s3a'!F1081</f>
        <v>0</v>
      </c>
      <c r="F370" s="395">
        <f>O370</f>
        <v>0</v>
      </c>
      <c r="G370" s="395">
        <f>P370</f>
        <v>0</v>
      </c>
      <c r="H370" s="236">
        <f>'Pak8 s2'!I372</f>
        <v>0</v>
      </c>
      <c r="I370" s="236">
        <f>'Pak8 s2'!K372</f>
        <v>0</v>
      </c>
      <c r="J370" s="236">
        <f>'Pak8 s2'!M372</f>
        <v>0</v>
      </c>
      <c r="K370" s="236">
        <f>'Pak8 s2'!O372</f>
        <v>0</v>
      </c>
      <c r="L370" s="11"/>
      <c r="M370" s="11"/>
      <c r="N370" s="396">
        <f>'Og s3a'!G1081</f>
        <v>0</v>
      </c>
      <c r="O370" s="237">
        <f>'Og s3a'!H1081</f>
        <v>0</v>
      </c>
      <c r="P370" s="398">
        <f>'Og s3a'!D1081</f>
        <v>0</v>
      </c>
      <c r="Q370" s="11"/>
      <c r="R370" s="306"/>
      <c r="S370" s="306"/>
      <c r="T370" s="306"/>
      <c r="U370" s="11"/>
      <c r="V370" s="11"/>
      <c r="W370" s="11"/>
      <c r="X370" s="11"/>
      <c r="Y370" s="11"/>
      <c r="Z370" s="11"/>
      <c r="AA370" s="11"/>
      <c r="AB370" s="11"/>
    </row>
    <row r="371" spans="1:28" ht="14.25" customHeight="1">
      <c r="A371" s="1256" t="str">
        <f>A370</f>
        <v/>
      </c>
      <c r="B371" s="57"/>
      <c r="C371" s="2051"/>
      <c r="D371" s="2053"/>
      <c r="E371" s="2051"/>
      <c r="F371" s="234"/>
      <c r="G371" s="234">
        <f>'Pak8 s2'!G373</f>
        <v>0</v>
      </c>
      <c r="H371" s="234">
        <f>'Pak8 s2'!I373</f>
        <v>0</v>
      </c>
      <c r="I371" s="234">
        <f>'Pak8 s2'!K373</f>
        <v>0</v>
      </c>
      <c r="J371" s="234">
        <f>'Pak8 s2'!M373</f>
        <v>0</v>
      </c>
      <c r="K371" s="234">
        <f>'Pak8 s2'!O373</f>
        <v>0</v>
      </c>
      <c r="L371" s="11"/>
      <c r="M371" s="11"/>
      <c r="N371" s="397"/>
      <c r="O371" s="233"/>
      <c r="P371" s="399"/>
      <c r="Q371" s="11"/>
      <c r="R371" s="306"/>
      <c r="S371" s="306"/>
      <c r="T371" s="306"/>
      <c r="U371" s="11"/>
      <c r="V371" s="11"/>
      <c r="W371" s="11"/>
      <c r="X371" s="11"/>
      <c r="Y371" s="11"/>
      <c r="Z371" s="11"/>
      <c r="AA371" s="11"/>
      <c r="AB371" s="11"/>
    </row>
    <row r="372" spans="1:28" ht="24.75" customHeight="1">
      <c r="A372" s="1256" t="str">
        <f>IF(E372&gt;0,"Wypełnione","")</f>
        <v/>
      </c>
      <c r="B372" s="57"/>
      <c r="C372" s="2050">
        <f>'Og s3a'!C1083</f>
        <v>0</v>
      </c>
      <c r="D372" s="2052">
        <f>'Og s3a'!E1083</f>
        <v>0</v>
      </c>
      <c r="E372" s="2050">
        <f>'Og s3a'!F1083</f>
        <v>0</v>
      </c>
      <c r="F372" s="395">
        <f>O372</f>
        <v>0</v>
      </c>
      <c r="G372" s="395">
        <f>P372</f>
        <v>0</v>
      </c>
      <c r="H372" s="236">
        <f>'Pak8 s2'!I374</f>
        <v>0</v>
      </c>
      <c r="I372" s="236">
        <f>'Pak8 s2'!K374</f>
        <v>0</v>
      </c>
      <c r="J372" s="236">
        <f>'Pak8 s2'!M374</f>
        <v>0</v>
      </c>
      <c r="K372" s="236">
        <f>'Pak8 s2'!O374</f>
        <v>0</v>
      </c>
      <c r="L372" s="11"/>
      <c r="M372" s="11"/>
      <c r="N372" s="396">
        <f>'Og s3a'!G1083</f>
        <v>0</v>
      </c>
      <c r="O372" s="237">
        <f>'Og s3a'!H1083</f>
        <v>0</v>
      </c>
      <c r="P372" s="398">
        <f>'Og s3a'!D1083</f>
        <v>0</v>
      </c>
      <c r="Q372" s="11"/>
      <c r="R372" s="306"/>
      <c r="S372" s="306"/>
      <c r="T372" s="306"/>
      <c r="U372" s="11"/>
      <c r="V372" s="11"/>
      <c r="W372" s="11"/>
      <c r="X372" s="11"/>
      <c r="Y372" s="11"/>
      <c r="Z372" s="11"/>
      <c r="AA372" s="11"/>
      <c r="AB372" s="11"/>
    </row>
    <row r="373" spans="1:28" ht="14.25" customHeight="1">
      <c r="A373" s="1256" t="str">
        <f>A372</f>
        <v/>
      </c>
      <c r="B373" s="57"/>
      <c r="C373" s="2051"/>
      <c r="D373" s="2053"/>
      <c r="E373" s="2051"/>
      <c r="F373" s="234"/>
      <c r="G373" s="234">
        <f>'Pak8 s2'!G375</f>
        <v>0</v>
      </c>
      <c r="H373" s="234">
        <f>'Pak8 s2'!I375</f>
        <v>0</v>
      </c>
      <c r="I373" s="234">
        <f>'Pak8 s2'!K375</f>
        <v>0</v>
      </c>
      <c r="J373" s="234">
        <f>'Pak8 s2'!M375</f>
        <v>0</v>
      </c>
      <c r="K373" s="234">
        <f>'Pak8 s2'!O375</f>
        <v>0</v>
      </c>
      <c r="L373" s="11"/>
      <c r="M373" s="11"/>
      <c r="N373" s="397"/>
      <c r="O373" s="233"/>
      <c r="P373" s="399"/>
      <c r="Q373" s="11"/>
      <c r="R373" s="306"/>
      <c r="S373" s="306"/>
      <c r="T373" s="306"/>
      <c r="U373" s="11"/>
      <c r="V373" s="11"/>
      <c r="W373" s="11"/>
      <c r="X373" s="11"/>
      <c r="Y373" s="11"/>
      <c r="Z373" s="11"/>
      <c r="AA373" s="11"/>
      <c r="AB373" s="11"/>
    </row>
    <row r="374" spans="1:28" ht="24.75" customHeight="1">
      <c r="A374" s="1256" t="str">
        <f>IF(E374&gt;0,"Wypełnione","")</f>
        <v/>
      </c>
      <c r="B374" s="57"/>
      <c r="C374" s="2050">
        <f>'Og s3a'!C1085</f>
        <v>0</v>
      </c>
      <c r="D374" s="2052">
        <f>'Og s3a'!E1085</f>
        <v>0</v>
      </c>
      <c r="E374" s="2050">
        <f>'Og s3a'!F1085</f>
        <v>0</v>
      </c>
      <c r="F374" s="395">
        <f>O374</f>
        <v>0</v>
      </c>
      <c r="G374" s="395">
        <f>P374</f>
        <v>0</v>
      </c>
      <c r="H374" s="236">
        <f>'Pak8 s2'!I376</f>
        <v>0</v>
      </c>
      <c r="I374" s="236">
        <f>'Pak8 s2'!K376</f>
        <v>0</v>
      </c>
      <c r="J374" s="236">
        <f>'Pak8 s2'!M376</f>
        <v>0</v>
      </c>
      <c r="K374" s="236">
        <f>'Pak8 s2'!O376</f>
        <v>0</v>
      </c>
      <c r="L374" s="11"/>
      <c r="M374" s="11"/>
      <c r="N374" s="396">
        <f>'Og s3a'!G1085</f>
        <v>0</v>
      </c>
      <c r="O374" s="237">
        <f>'Og s3a'!H1085</f>
        <v>0</v>
      </c>
      <c r="P374" s="398">
        <f>'Og s3a'!D1085</f>
        <v>0</v>
      </c>
      <c r="Q374" s="11"/>
      <c r="R374" s="306"/>
      <c r="S374" s="306"/>
      <c r="T374" s="306"/>
      <c r="U374" s="11"/>
      <c r="V374" s="11"/>
      <c r="W374" s="11"/>
      <c r="X374" s="11"/>
      <c r="Y374" s="11"/>
      <c r="Z374" s="11"/>
      <c r="AA374" s="11"/>
      <c r="AB374" s="11"/>
    </row>
    <row r="375" spans="1:28" ht="14.25" customHeight="1">
      <c r="A375" s="1256" t="str">
        <f>A374</f>
        <v/>
      </c>
      <c r="B375" s="57"/>
      <c r="C375" s="2051"/>
      <c r="D375" s="2053"/>
      <c r="E375" s="2051"/>
      <c r="F375" s="234"/>
      <c r="G375" s="234">
        <f>'Pak8 s2'!G377</f>
        <v>0</v>
      </c>
      <c r="H375" s="234">
        <f>'Pak8 s2'!I377</f>
        <v>0</v>
      </c>
      <c r="I375" s="234">
        <f>'Pak8 s2'!K377</f>
        <v>0</v>
      </c>
      <c r="J375" s="234">
        <f>'Pak8 s2'!M377</f>
        <v>0</v>
      </c>
      <c r="K375" s="234">
        <f>'Pak8 s2'!O377</f>
        <v>0</v>
      </c>
      <c r="L375" s="11"/>
      <c r="M375" s="11"/>
      <c r="N375" s="397"/>
      <c r="O375" s="233"/>
      <c r="P375" s="399"/>
      <c r="Q375" s="11"/>
      <c r="R375" s="306"/>
      <c r="S375" s="306"/>
      <c r="T375" s="306"/>
      <c r="U375" s="11"/>
      <c r="V375" s="11"/>
      <c r="W375" s="11"/>
      <c r="X375" s="11"/>
      <c r="Y375" s="11"/>
      <c r="Z375" s="11"/>
      <c r="AA375" s="11"/>
      <c r="AB375" s="11"/>
    </row>
    <row r="376" spans="1:28" ht="24.75" customHeight="1">
      <c r="A376" s="1256" t="str">
        <f>IF(E376&gt;0,"Wypełnione","")</f>
        <v/>
      </c>
      <c r="B376" s="57"/>
      <c r="C376" s="2050">
        <f>'Og s3a'!C1087</f>
        <v>0</v>
      </c>
      <c r="D376" s="2052">
        <f>'Og s3a'!E1087</f>
        <v>0</v>
      </c>
      <c r="E376" s="2050">
        <f>'Og s3a'!F1087</f>
        <v>0</v>
      </c>
      <c r="F376" s="395">
        <f>O376</f>
        <v>0</v>
      </c>
      <c r="G376" s="395">
        <f>P376</f>
        <v>0</v>
      </c>
      <c r="H376" s="236">
        <f>'Pak8 s2'!I378</f>
        <v>0</v>
      </c>
      <c r="I376" s="236">
        <f>'Pak8 s2'!K378</f>
        <v>0</v>
      </c>
      <c r="J376" s="236">
        <f>'Pak8 s2'!M378</f>
        <v>0</v>
      </c>
      <c r="K376" s="236">
        <f>'Pak8 s2'!O378</f>
        <v>0</v>
      </c>
      <c r="L376" s="11"/>
      <c r="M376" s="11"/>
      <c r="N376" s="396">
        <f>'Og s3a'!G1087</f>
        <v>0</v>
      </c>
      <c r="O376" s="237">
        <f>'Og s3a'!H1087</f>
        <v>0</v>
      </c>
      <c r="P376" s="398">
        <f>'Og s3a'!D1087</f>
        <v>0</v>
      </c>
      <c r="Q376" s="11"/>
      <c r="R376" s="306"/>
      <c r="S376" s="306"/>
      <c r="T376" s="306"/>
      <c r="U376" s="11"/>
      <c r="V376" s="11"/>
      <c r="W376" s="11"/>
      <c r="X376" s="11"/>
      <c r="Y376" s="11"/>
      <c r="Z376" s="11"/>
      <c r="AA376" s="11"/>
      <c r="AB376" s="11"/>
    </row>
    <row r="377" spans="1:28" ht="14.25" customHeight="1">
      <c r="A377" s="1256" t="str">
        <f>A376</f>
        <v/>
      </c>
      <c r="B377" s="57"/>
      <c r="C377" s="2051"/>
      <c r="D377" s="2053"/>
      <c r="E377" s="2051"/>
      <c r="F377" s="234"/>
      <c r="G377" s="234">
        <f>'Pak8 s2'!G379</f>
        <v>0</v>
      </c>
      <c r="H377" s="234">
        <f>'Pak8 s2'!I379</f>
        <v>0</v>
      </c>
      <c r="I377" s="234">
        <f>'Pak8 s2'!K379</f>
        <v>0</v>
      </c>
      <c r="J377" s="234">
        <f>'Pak8 s2'!M379</f>
        <v>0</v>
      </c>
      <c r="K377" s="234">
        <f>'Pak8 s2'!O379</f>
        <v>0</v>
      </c>
      <c r="L377" s="11"/>
      <c r="M377" s="11"/>
      <c r="N377" s="397"/>
      <c r="O377" s="233"/>
      <c r="P377" s="399"/>
      <c r="Q377" s="11"/>
      <c r="R377" s="306"/>
      <c r="S377" s="306"/>
      <c r="T377" s="306"/>
      <c r="U377" s="11"/>
      <c r="V377" s="11"/>
      <c r="W377" s="11"/>
      <c r="X377" s="11"/>
      <c r="Y377" s="11"/>
      <c r="Z377" s="11"/>
      <c r="AA377" s="11"/>
      <c r="AB377" s="11"/>
    </row>
    <row r="378" spans="1:28" ht="24.75" customHeight="1">
      <c r="A378" s="1256" t="str">
        <f>IF(E378&gt;0,"Wypełnione","")</f>
        <v/>
      </c>
      <c r="B378" s="57"/>
      <c r="C378" s="2050">
        <f>'Og s3a'!C1089</f>
        <v>0</v>
      </c>
      <c r="D378" s="2052">
        <f>'Og s3a'!E1089</f>
        <v>0</v>
      </c>
      <c r="E378" s="2050">
        <f>'Og s3a'!F1089</f>
        <v>0</v>
      </c>
      <c r="F378" s="395">
        <f>O378</f>
        <v>0</v>
      </c>
      <c r="G378" s="395">
        <f>P378</f>
        <v>0</v>
      </c>
      <c r="H378" s="236">
        <f>'Pak8 s2'!I380</f>
        <v>0</v>
      </c>
      <c r="I378" s="236">
        <f>'Pak8 s2'!K380</f>
        <v>0</v>
      </c>
      <c r="J378" s="236">
        <f>'Pak8 s2'!M380</f>
        <v>0</v>
      </c>
      <c r="K378" s="236">
        <f>'Pak8 s2'!O380</f>
        <v>0</v>
      </c>
      <c r="L378" s="11"/>
      <c r="M378" s="11"/>
      <c r="N378" s="396">
        <f>'Og s3a'!G1089</f>
        <v>0</v>
      </c>
      <c r="O378" s="237">
        <f>'Og s3a'!H1089</f>
        <v>0</v>
      </c>
      <c r="P378" s="398">
        <f>'Og s3a'!D1089</f>
        <v>0</v>
      </c>
      <c r="Q378" s="11"/>
      <c r="R378" s="306"/>
      <c r="S378" s="306"/>
      <c r="T378" s="306"/>
      <c r="U378" s="11"/>
      <c r="V378" s="11"/>
      <c r="W378" s="11"/>
      <c r="X378" s="11"/>
      <c r="Y378" s="11"/>
      <c r="Z378" s="11"/>
      <c r="AA378" s="11"/>
      <c r="AB378" s="11"/>
    </row>
    <row r="379" spans="1:28" ht="14.25" customHeight="1">
      <c r="A379" s="1256" t="str">
        <f>A378</f>
        <v/>
      </c>
      <c r="B379" s="57"/>
      <c r="C379" s="2051"/>
      <c r="D379" s="2053"/>
      <c r="E379" s="2051"/>
      <c r="F379" s="234"/>
      <c r="G379" s="234">
        <f>'Pak8 s2'!G381</f>
        <v>0</v>
      </c>
      <c r="H379" s="234">
        <f>'Pak8 s2'!I381</f>
        <v>0</v>
      </c>
      <c r="I379" s="234">
        <f>'Pak8 s2'!K381</f>
        <v>0</v>
      </c>
      <c r="J379" s="234">
        <f>'Pak8 s2'!M381</f>
        <v>0</v>
      </c>
      <c r="K379" s="234">
        <f>'Pak8 s2'!O381</f>
        <v>0</v>
      </c>
      <c r="L379" s="11"/>
      <c r="M379" s="11"/>
      <c r="N379" s="397"/>
      <c r="O379" s="233"/>
      <c r="P379" s="399"/>
      <c r="Q379" s="11"/>
      <c r="R379" s="306"/>
      <c r="S379" s="306"/>
      <c r="T379" s="306"/>
      <c r="U379" s="11"/>
      <c r="V379" s="11"/>
      <c r="W379" s="11"/>
      <c r="X379" s="11"/>
      <c r="Y379" s="11"/>
      <c r="Z379" s="11"/>
      <c r="AA379" s="11"/>
      <c r="AB379" s="11"/>
    </row>
    <row r="380" spans="1:28" ht="24.75" customHeight="1">
      <c r="A380" s="1256" t="str">
        <f>IF(E380&gt;0,"Wypełnione","")</f>
        <v/>
      </c>
      <c r="B380" s="57"/>
      <c r="C380" s="2050">
        <f>'Og s3a'!C1091</f>
        <v>0</v>
      </c>
      <c r="D380" s="2052">
        <f>'Og s3a'!E1091</f>
        <v>0</v>
      </c>
      <c r="E380" s="2050">
        <f>'Og s3a'!F1091</f>
        <v>0</v>
      </c>
      <c r="F380" s="395">
        <f>O380</f>
        <v>0</v>
      </c>
      <c r="G380" s="395">
        <f>P380</f>
        <v>0</v>
      </c>
      <c r="H380" s="236">
        <f>'Pak8 s2'!I382</f>
        <v>0</v>
      </c>
      <c r="I380" s="236">
        <f>'Pak8 s2'!K382</f>
        <v>0</v>
      </c>
      <c r="J380" s="236">
        <f>'Pak8 s2'!M382</f>
        <v>0</v>
      </c>
      <c r="K380" s="236">
        <f>'Pak8 s2'!O382</f>
        <v>0</v>
      </c>
      <c r="L380" s="11"/>
      <c r="M380" s="11"/>
      <c r="N380" s="396">
        <f>'Og s3a'!G1091</f>
        <v>0</v>
      </c>
      <c r="O380" s="237">
        <f>'Og s3a'!H1091</f>
        <v>0</v>
      </c>
      <c r="P380" s="398">
        <f>'Og s3a'!D1091</f>
        <v>0</v>
      </c>
      <c r="Q380" s="11"/>
      <c r="R380" s="306"/>
      <c r="S380" s="306"/>
      <c r="T380" s="306"/>
      <c r="U380" s="11"/>
      <c r="V380" s="11"/>
      <c r="W380" s="11"/>
      <c r="X380" s="11"/>
      <c r="Y380" s="11"/>
      <c r="Z380" s="11"/>
      <c r="AA380" s="11"/>
      <c r="AB380" s="11"/>
    </row>
    <row r="381" spans="1:28" ht="14.25" customHeight="1">
      <c r="A381" s="1256" t="str">
        <f>A380</f>
        <v/>
      </c>
      <c r="B381" s="57"/>
      <c r="C381" s="2051"/>
      <c r="D381" s="2053"/>
      <c r="E381" s="2051"/>
      <c r="F381" s="234"/>
      <c r="G381" s="234">
        <f>'Pak8 s2'!G383</f>
        <v>0</v>
      </c>
      <c r="H381" s="234">
        <f>'Pak8 s2'!I383</f>
        <v>0</v>
      </c>
      <c r="I381" s="234">
        <f>'Pak8 s2'!K383</f>
        <v>0</v>
      </c>
      <c r="J381" s="234">
        <f>'Pak8 s2'!M383</f>
        <v>0</v>
      </c>
      <c r="K381" s="234">
        <f>'Pak8 s2'!O383</f>
        <v>0</v>
      </c>
      <c r="L381" s="11"/>
      <c r="M381" s="11"/>
      <c r="N381" s="397"/>
      <c r="O381" s="233"/>
      <c r="P381" s="399"/>
      <c r="Q381" s="11"/>
      <c r="R381" s="306"/>
      <c r="S381" s="306"/>
      <c r="T381" s="306"/>
      <c r="U381" s="11"/>
      <c r="V381" s="11"/>
      <c r="W381" s="11"/>
      <c r="X381" s="11"/>
      <c r="Y381" s="11"/>
      <c r="Z381" s="11"/>
      <c r="AA381" s="11"/>
      <c r="AB381" s="11"/>
    </row>
    <row r="382" spans="1:28" ht="24.75" customHeight="1">
      <c r="A382" s="1256" t="str">
        <f>IF(E382&gt;0,"Wypełnione","")</f>
        <v/>
      </c>
      <c r="B382" s="57"/>
      <c r="C382" s="2050">
        <f>'Og s3a'!C1093</f>
        <v>0</v>
      </c>
      <c r="D382" s="2052">
        <f>'Og s3a'!E1093</f>
        <v>0</v>
      </c>
      <c r="E382" s="2050">
        <f>'Og s3a'!F1093</f>
        <v>0</v>
      </c>
      <c r="F382" s="395">
        <f>O382</f>
        <v>0</v>
      </c>
      <c r="G382" s="395">
        <f>P382</f>
        <v>0</v>
      </c>
      <c r="H382" s="236">
        <f>'Pak8 s2'!I384</f>
        <v>0</v>
      </c>
      <c r="I382" s="236">
        <f>'Pak8 s2'!K384</f>
        <v>0</v>
      </c>
      <c r="J382" s="236">
        <f>'Pak8 s2'!M384</f>
        <v>0</v>
      </c>
      <c r="K382" s="236">
        <f>'Pak8 s2'!O384</f>
        <v>0</v>
      </c>
      <c r="L382" s="11"/>
      <c r="M382" s="11"/>
      <c r="N382" s="396">
        <f>'Og s3a'!G1093</f>
        <v>0</v>
      </c>
      <c r="O382" s="237">
        <f>'Og s3a'!H1093</f>
        <v>0</v>
      </c>
      <c r="P382" s="398">
        <f>'Og s3a'!D1093</f>
        <v>0</v>
      </c>
      <c r="Q382" s="11"/>
      <c r="R382" s="306"/>
      <c r="S382" s="306"/>
      <c r="T382" s="306"/>
      <c r="U382" s="11"/>
      <c r="V382" s="11"/>
      <c r="W382" s="11"/>
      <c r="X382" s="11"/>
      <c r="Y382" s="11"/>
      <c r="Z382" s="11"/>
      <c r="AA382" s="11"/>
      <c r="AB382" s="11"/>
    </row>
    <row r="383" spans="1:28" ht="14.25" customHeight="1">
      <c r="A383" s="1256" t="str">
        <f>A382</f>
        <v/>
      </c>
      <c r="B383" s="57"/>
      <c r="C383" s="2051"/>
      <c r="D383" s="2053"/>
      <c r="E383" s="2051"/>
      <c r="F383" s="234"/>
      <c r="G383" s="234">
        <f>'Pak8 s2'!G385</f>
        <v>0</v>
      </c>
      <c r="H383" s="234">
        <f>'Pak8 s2'!I385</f>
        <v>0</v>
      </c>
      <c r="I383" s="234">
        <f>'Pak8 s2'!K385</f>
        <v>0</v>
      </c>
      <c r="J383" s="234">
        <f>'Pak8 s2'!M385</f>
        <v>0</v>
      </c>
      <c r="K383" s="234">
        <f>'Pak8 s2'!O385</f>
        <v>0</v>
      </c>
      <c r="L383" s="11"/>
      <c r="M383" s="11"/>
      <c r="N383" s="397"/>
      <c r="O383" s="233"/>
      <c r="P383" s="399"/>
      <c r="Q383" s="11"/>
      <c r="R383" s="306"/>
      <c r="S383" s="306"/>
      <c r="T383" s="306"/>
      <c r="U383" s="11"/>
      <c r="V383" s="11"/>
      <c r="W383" s="11"/>
      <c r="X383" s="11"/>
      <c r="Y383" s="11"/>
      <c r="Z383" s="11"/>
      <c r="AA383" s="11"/>
      <c r="AB383" s="11"/>
    </row>
    <row r="384" spans="1:28" ht="24.75" customHeight="1">
      <c r="A384" s="1256" t="str">
        <f>IF(E384&gt;0,"Wypełnione","")</f>
        <v/>
      </c>
      <c r="B384" s="57"/>
      <c r="C384" s="2050">
        <f>'Og s3a'!C1095</f>
        <v>0</v>
      </c>
      <c r="D384" s="2052">
        <f>'Og s3a'!E1095</f>
        <v>0</v>
      </c>
      <c r="E384" s="2050">
        <f>'Og s3a'!F1095</f>
        <v>0</v>
      </c>
      <c r="F384" s="395">
        <f>O384</f>
        <v>0</v>
      </c>
      <c r="G384" s="395">
        <f>P384</f>
        <v>0</v>
      </c>
      <c r="H384" s="236">
        <f>'Pak8 s2'!I386</f>
        <v>0</v>
      </c>
      <c r="I384" s="236">
        <f>'Pak8 s2'!K386</f>
        <v>0</v>
      </c>
      <c r="J384" s="236">
        <f>'Pak8 s2'!M386</f>
        <v>0</v>
      </c>
      <c r="K384" s="236">
        <f>'Pak8 s2'!O386</f>
        <v>0</v>
      </c>
      <c r="L384" s="11"/>
      <c r="M384" s="11"/>
      <c r="N384" s="396">
        <f>'Og s3a'!G1095</f>
        <v>0</v>
      </c>
      <c r="O384" s="237">
        <f>'Og s3a'!H1095</f>
        <v>0</v>
      </c>
      <c r="P384" s="398">
        <f>'Og s3a'!D1095</f>
        <v>0</v>
      </c>
      <c r="Q384" s="11"/>
      <c r="R384" s="306"/>
      <c r="S384" s="306"/>
      <c r="T384" s="306"/>
      <c r="U384" s="11"/>
      <c r="V384" s="11"/>
      <c r="W384" s="11"/>
      <c r="X384" s="11"/>
      <c r="Y384" s="11"/>
      <c r="Z384" s="11"/>
      <c r="AA384" s="11"/>
      <c r="AB384" s="11"/>
    </row>
    <row r="385" spans="1:28" ht="14.25" customHeight="1">
      <c r="A385" s="1256" t="str">
        <f>A384</f>
        <v/>
      </c>
      <c r="B385" s="57"/>
      <c r="C385" s="2051"/>
      <c r="D385" s="2053"/>
      <c r="E385" s="2051"/>
      <c r="F385" s="234"/>
      <c r="G385" s="234">
        <f>'Pak8 s2'!G387</f>
        <v>0</v>
      </c>
      <c r="H385" s="234">
        <f>'Pak8 s2'!I387</f>
        <v>0</v>
      </c>
      <c r="I385" s="234">
        <f>'Pak8 s2'!K387</f>
        <v>0</v>
      </c>
      <c r="J385" s="234">
        <f>'Pak8 s2'!M387</f>
        <v>0</v>
      </c>
      <c r="K385" s="234">
        <f>'Pak8 s2'!O387</f>
        <v>0</v>
      </c>
      <c r="L385" s="11"/>
      <c r="M385" s="11"/>
      <c r="N385" s="397"/>
      <c r="O385" s="233"/>
      <c r="P385" s="399"/>
      <c r="Q385" s="11"/>
      <c r="R385" s="306"/>
      <c r="S385" s="306"/>
      <c r="T385" s="306"/>
      <c r="U385" s="11"/>
      <c r="V385" s="11"/>
      <c r="W385" s="11"/>
      <c r="X385" s="11"/>
      <c r="Y385" s="11"/>
      <c r="Z385" s="11"/>
      <c r="AA385" s="11"/>
      <c r="AB385" s="11"/>
    </row>
    <row r="386" spans="1:28" ht="24.75" customHeight="1">
      <c r="A386" s="1256" t="str">
        <f>IF(E386&gt;0,"Wypełnione","")</f>
        <v/>
      </c>
      <c r="B386" s="57"/>
      <c r="C386" s="2050">
        <f>'Og s3a'!C1097</f>
        <v>0</v>
      </c>
      <c r="D386" s="2052">
        <f>'Og s3a'!E1097</f>
        <v>0</v>
      </c>
      <c r="E386" s="2050">
        <f>'Og s3a'!F1097</f>
        <v>0</v>
      </c>
      <c r="F386" s="395">
        <f>O386</f>
        <v>0</v>
      </c>
      <c r="G386" s="395">
        <f>P386</f>
        <v>0</v>
      </c>
      <c r="H386" s="236">
        <f>'Pak8 s2'!I388</f>
        <v>0</v>
      </c>
      <c r="I386" s="236">
        <f>'Pak8 s2'!K388</f>
        <v>0</v>
      </c>
      <c r="J386" s="236">
        <f>'Pak8 s2'!M388</f>
        <v>0</v>
      </c>
      <c r="K386" s="236">
        <f>'Pak8 s2'!O388</f>
        <v>0</v>
      </c>
      <c r="L386" s="11"/>
      <c r="M386" s="11"/>
      <c r="N386" s="396">
        <f>'Og s3a'!G1097</f>
        <v>0</v>
      </c>
      <c r="O386" s="237">
        <f>'Og s3a'!H1097</f>
        <v>0</v>
      </c>
      <c r="P386" s="398">
        <f>'Og s3a'!D1097</f>
        <v>0</v>
      </c>
      <c r="Q386" s="11"/>
      <c r="R386" s="306"/>
      <c r="S386" s="306"/>
      <c r="T386" s="306"/>
      <c r="U386" s="11"/>
      <c r="V386" s="11"/>
      <c r="W386" s="11"/>
      <c r="X386" s="11"/>
      <c r="Y386" s="11"/>
      <c r="Z386" s="11"/>
      <c r="AA386" s="11"/>
      <c r="AB386" s="11"/>
    </row>
    <row r="387" spans="1:28" ht="14.25" customHeight="1">
      <c r="A387" s="1256" t="str">
        <f>A386</f>
        <v/>
      </c>
      <c r="B387" s="57"/>
      <c r="C387" s="2051"/>
      <c r="D387" s="2053"/>
      <c r="E387" s="2051"/>
      <c r="F387" s="234"/>
      <c r="G387" s="234">
        <f>'Pak8 s2'!G389</f>
        <v>0</v>
      </c>
      <c r="H387" s="234">
        <f>'Pak8 s2'!I389</f>
        <v>0</v>
      </c>
      <c r="I387" s="234">
        <f>'Pak8 s2'!K389</f>
        <v>0</v>
      </c>
      <c r="J387" s="234">
        <f>'Pak8 s2'!M389</f>
        <v>0</v>
      </c>
      <c r="K387" s="234">
        <f>'Pak8 s2'!O389</f>
        <v>0</v>
      </c>
      <c r="L387" s="11"/>
      <c r="M387" s="11"/>
      <c r="N387" s="397"/>
      <c r="O387" s="233"/>
      <c r="P387" s="399"/>
      <c r="Q387" s="11"/>
      <c r="R387" s="306"/>
      <c r="S387" s="306"/>
      <c r="T387" s="306"/>
      <c r="U387" s="11"/>
      <c r="V387" s="11"/>
      <c r="W387" s="11"/>
      <c r="X387" s="11"/>
      <c r="Y387" s="11"/>
      <c r="Z387" s="11"/>
      <c r="AA387" s="11"/>
      <c r="AB387" s="11"/>
    </row>
    <row r="388" spans="1:28" ht="24.75" customHeight="1">
      <c r="A388" s="1256" t="str">
        <f>IF(E388&gt;0,"Wypełnione","")</f>
        <v/>
      </c>
      <c r="B388" s="57"/>
      <c r="C388" s="2050">
        <f>'Og s3a'!C1099</f>
        <v>0</v>
      </c>
      <c r="D388" s="2052">
        <f>'Og s3a'!E1099</f>
        <v>0</v>
      </c>
      <c r="E388" s="2050">
        <f>'Og s3a'!F1099</f>
        <v>0</v>
      </c>
      <c r="F388" s="395">
        <f>O388</f>
        <v>0</v>
      </c>
      <c r="G388" s="395">
        <f>P388</f>
        <v>0</v>
      </c>
      <c r="H388" s="236">
        <f>'Pak8 s2'!I390</f>
        <v>0</v>
      </c>
      <c r="I388" s="236">
        <f>'Pak8 s2'!K390</f>
        <v>0</v>
      </c>
      <c r="J388" s="236">
        <f>'Pak8 s2'!M390</f>
        <v>0</v>
      </c>
      <c r="K388" s="236">
        <f>'Pak8 s2'!O390</f>
        <v>0</v>
      </c>
      <c r="L388" s="11"/>
      <c r="M388" s="11"/>
      <c r="N388" s="396">
        <f>'Og s3a'!G1099</f>
        <v>0</v>
      </c>
      <c r="O388" s="237">
        <f>'Og s3a'!H1099</f>
        <v>0</v>
      </c>
      <c r="P388" s="398">
        <f>'Og s3a'!D1099</f>
        <v>0</v>
      </c>
      <c r="Q388" s="11"/>
      <c r="R388" s="306"/>
      <c r="S388" s="306"/>
      <c r="T388" s="306"/>
      <c r="U388" s="11"/>
      <c r="V388" s="11"/>
      <c r="W388" s="11"/>
      <c r="X388" s="11"/>
      <c r="Y388" s="11"/>
      <c r="Z388" s="11"/>
      <c r="AA388" s="11"/>
      <c r="AB388" s="11"/>
    </row>
    <row r="389" spans="1:28" ht="14.25" customHeight="1">
      <c r="A389" s="1256" t="str">
        <f>A388</f>
        <v/>
      </c>
      <c r="B389" s="57"/>
      <c r="C389" s="2051"/>
      <c r="D389" s="2053"/>
      <c r="E389" s="2051"/>
      <c r="F389" s="234"/>
      <c r="G389" s="234">
        <f>'Pak8 s2'!G391</f>
        <v>0</v>
      </c>
      <c r="H389" s="234">
        <f>'Pak8 s2'!I391</f>
        <v>0</v>
      </c>
      <c r="I389" s="234">
        <f>'Pak8 s2'!K391</f>
        <v>0</v>
      </c>
      <c r="J389" s="234">
        <f>'Pak8 s2'!M391</f>
        <v>0</v>
      </c>
      <c r="K389" s="234">
        <f>'Pak8 s2'!O391</f>
        <v>0</v>
      </c>
      <c r="L389" s="11"/>
      <c r="M389" s="11"/>
      <c r="N389" s="397"/>
      <c r="O389" s="233"/>
      <c r="P389" s="399"/>
      <c r="Q389" s="11"/>
      <c r="R389" s="306"/>
      <c r="S389" s="306"/>
      <c r="T389" s="306"/>
      <c r="U389" s="11"/>
      <c r="V389" s="11"/>
      <c r="W389" s="11"/>
      <c r="X389" s="11"/>
      <c r="Y389" s="11"/>
      <c r="Z389" s="11"/>
      <c r="AA389" s="11"/>
      <c r="AB389" s="11"/>
    </row>
    <row r="390" spans="1:28" ht="24.75" customHeight="1">
      <c r="A390" s="1256" t="str">
        <f>IF(E390&gt;0,"Wypełnione","")</f>
        <v/>
      </c>
      <c r="B390" s="57"/>
      <c r="C390" s="2050">
        <f>'Og s3a'!C1101</f>
        <v>0</v>
      </c>
      <c r="D390" s="2052">
        <f>'Og s3a'!E1101</f>
        <v>0</v>
      </c>
      <c r="E390" s="2050">
        <f>'Og s3a'!F1101</f>
        <v>0</v>
      </c>
      <c r="F390" s="395">
        <f>O390</f>
        <v>0</v>
      </c>
      <c r="G390" s="395">
        <f>P390</f>
        <v>0</v>
      </c>
      <c r="H390" s="236">
        <f>'Pak8 s2'!I392</f>
        <v>0</v>
      </c>
      <c r="I390" s="236">
        <f>'Pak8 s2'!K392</f>
        <v>0</v>
      </c>
      <c r="J390" s="236">
        <f>'Pak8 s2'!M392</f>
        <v>0</v>
      </c>
      <c r="K390" s="236">
        <f>'Pak8 s2'!O392</f>
        <v>0</v>
      </c>
      <c r="L390" s="11"/>
      <c r="M390" s="11"/>
      <c r="N390" s="396">
        <f>'Og s3a'!G1101</f>
        <v>0</v>
      </c>
      <c r="O390" s="237">
        <f>'Og s3a'!H1101</f>
        <v>0</v>
      </c>
      <c r="P390" s="398">
        <f>'Og s3a'!D1101</f>
        <v>0</v>
      </c>
      <c r="Q390" s="11"/>
      <c r="R390" s="306"/>
      <c r="S390" s="306"/>
      <c r="T390" s="306"/>
      <c r="U390" s="11"/>
      <c r="V390" s="11"/>
      <c r="W390" s="11"/>
      <c r="X390" s="11"/>
      <c r="Y390" s="11"/>
      <c r="Z390" s="11"/>
      <c r="AA390" s="11"/>
      <c r="AB390" s="11"/>
    </row>
    <row r="391" spans="1:28" ht="14.25" customHeight="1">
      <c r="A391" s="1256" t="str">
        <f>A390</f>
        <v/>
      </c>
      <c r="B391" s="57"/>
      <c r="C391" s="2051"/>
      <c r="D391" s="2053"/>
      <c r="E391" s="2051"/>
      <c r="F391" s="234"/>
      <c r="G391" s="234">
        <f>'Pak8 s2'!G393</f>
        <v>0</v>
      </c>
      <c r="H391" s="234">
        <f>'Pak8 s2'!I393</f>
        <v>0</v>
      </c>
      <c r="I391" s="234">
        <f>'Pak8 s2'!K393</f>
        <v>0</v>
      </c>
      <c r="J391" s="234">
        <f>'Pak8 s2'!M393</f>
        <v>0</v>
      </c>
      <c r="K391" s="234">
        <f>'Pak8 s2'!O393</f>
        <v>0</v>
      </c>
      <c r="L391" s="11"/>
      <c r="M391" s="11"/>
      <c r="N391" s="397"/>
      <c r="O391" s="233"/>
      <c r="P391" s="399"/>
      <c r="Q391" s="11"/>
      <c r="R391" s="306"/>
      <c r="S391" s="306"/>
      <c r="T391" s="306"/>
      <c r="U391" s="11"/>
      <c r="V391" s="11"/>
      <c r="W391" s="11"/>
      <c r="X391" s="11"/>
      <c r="Y391" s="11"/>
      <c r="Z391" s="11"/>
      <c r="AA391" s="11"/>
      <c r="AB391" s="11"/>
    </row>
    <row r="392" spans="1:28" ht="24.75" customHeight="1">
      <c r="A392" s="1256" t="str">
        <f>IF(E392&gt;0,"Wypełnione","")</f>
        <v/>
      </c>
      <c r="B392" s="57"/>
      <c r="C392" s="2050">
        <f>'Og s3a'!C1103</f>
        <v>0</v>
      </c>
      <c r="D392" s="2052">
        <f>'Og s3a'!E1103</f>
        <v>0</v>
      </c>
      <c r="E392" s="2050">
        <f>'Og s3a'!F1103</f>
        <v>0</v>
      </c>
      <c r="F392" s="395">
        <f>O392</f>
        <v>0</v>
      </c>
      <c r="G392" s="395">
        <f>P392</f>
        <v>0</v>
      </c>
      <c r="H392" s="236">
        <f>'Pak8 s2'!I394</f>
        <v>0</v>
      </c>
      <c r="I392" s="236">
        <f>'Pak8 s2'!K394</f>
        <v>0</v>
      </c>
      <c r="J392" s="236">
        <f>'Pak8 s2'!M394</f>
        <v>0</v>
      </c>
      <c r="K392" s="236">
        <f>'Pak8 s2'!O394</f>
        <v>0</v>
      </c>
      <c r="L392" s="11"/>
      <c r="M392" s="11"/>
      <c r="N392" s="396">
        <f>'Og s3a'!G1103</f>
        <v>0</v>
      </c>
      <c r="O392" s="237">
        <f>'Og s3a'!H1103</f>
        <v>0</v>
      </c>
      <c r="P392" s="398">
        <f>'Og s3a'!D1103</f>
        <v>0</v>
      </c>
      <c r="Q392" s="11"/>
      <c r="R392" s="306"/>
      <c r="S392" s="306"/>
      <c r="T392" s="306"/>
      <c r="U392" s="11"/>
      <c r="V392" s="11"/>
      <c r="W392" s="11"/>
      <c r="X392" s="11"/>
      <c r="Y392" s="11"/>
      <c r="Z392" s="11"/>
      <c r="AA392" s="11"/>
      <c r="AB392" s="11"/>
    </row>
    <row r="393" spans="1:28" ht="14.25" customHeight="1">
      <c r="A393" s="1256" t="str">
        <f>A392</f>
        <v/>
      </c>
      <c r="B393" s="57"/>
      <c r="C393" s="2051"/>
      <c r="D393" s="2053"/>
      <c r="E393" s="2051"/>
      <c r="F393" s="234"/>
      <c r="G393" s="234">
        <f>'Pak8 s2'!G395</f>
        <v>0</v>
      </c>
      <c r="H393" s="234">
        <f>'Pak8 s2'!I395</f>
        <v>0</v>
      </c>
      <c r="I393" s="234">
        <f>'Pak8 s2'!K395</f>
        <v>0</v>
      </c>
      <c r="J393" s="234">
        <f>'Pak8 s2'!M395</f>
        <v>0</v>
      </c>
      <c r="K393" s="234">
        <f>'Pak8 s2'!O395</f>
        <v>0</v>
      </c>
      <c r="L393" s="11"/>
      <c r="M393" s="11"/>
      <c r="N393" s="397"/>
      <c r="O393" s="233"/>
      <c r="P393" s="399"/>
      <c r="Q393" s="11"/>
      <c r="R393" s="306"/>
      <c r="S393" s="306"/>
      <c r="T393" s="306"/>
      <c r="U393" s="11"/>
      <c r="V393" s="11"/>
      <c r="W393" s="11"/>
      <c r="X393" s="11"/>
      <c r="Y393" s="11"/>
      <c r="Z393" s="11"/>
      <c r="AA393" s="11"/>
      <c r="AB393" s="11"/>
    </row>
    <row r="394" spans="1:28" ht="24.75" customHeight="1">
      <c r="A394" s="1256" t="str">
        <f>IF(E394&gt;0,"Wypełnione","")</f>
        <v/>
      </c>
      <c r="B394" s="57"/>
      <c r="C394" s="2050">
        <f>'Og s3a'!C1105</f>
        <v>0</v>
      </c>
      <c r="D394" s="2052">
        <f>'Og s3a'!E1105</f>
        <v>0</v>
      </c>
      <c r="E394" s="2050">
        <f>'Og s3a'!F1105</f>
        <v>0</v>
      </c>
      <c r="F394" s="395">
        <f>O394</f>
        <v>0</v>
      </c>
      <c r="G394" s="395">
        <f>P394</f>
        <v>0</v>
      </c>
      <c r="H394" s="236">
        <f>'Pak8 s2'!I396</f>
        <v>0</v>
      </c>
      <c r="I394" s="236">
        <f>'Pak8 s2'!K396</f>
        <v>0</v>
      </c>
      <c r="J394" s="236">
        <f>'Pak8 s2'!M396</f>
        <v>0</v>
      </c>
      <c r="K394" s="236">
        <f>'Pak8 s2'!O396</f>
        <v>0</v>
      </c>
      <c r="L394" s="11"/>
      <c r="M394" s="11"/>
      <c r="N394" s="396">
        <f>'Og s3a'!G1105</f>
        <v>0</v>
      </c>
      <c r="O394" s="237">
        <f>'Og s3a'!H1105</f>
        <v>0</v>
      </c>
      <c r="P394" s="398">
        <f>'Og s3a'!D1105</f>
        <v>0</v>
      </c>
      <c r="Q394" s="11"/>
      <c r="R394" s="306"/>
      <c r="S394" s="306"/>
      <c r="T394" s="306"/>
      <c r="U394" s="11"/>
      <c r="V394" s="11"/>
      <c r="W394" s="11"/>
      <c r="X394" s="11"/>
      <c r="Y394" s="11"/>
      <c r="Z394" s="11"/>
      <c r="AA394" s="11"/>
      <c r="AB394" s="11"/>
    </row>
    <row r="395" spans="1:28" ht="14.25" customHeight="1">
      <c r="A395" s="1256" t="str">
        <f>A394</f>
        <v/>
      </c>
      <c r="B395" s="57"/>
      <c r="C395" s="2051"/>
      <c r="D395" s="2053"/>
      <c r="E395" s="2051"/>
      <c r="F395" s="234"/>
      <c r="G395" s="234">
        <f>'Pak8 s2'!G397</f>
        <v>0</v>
      </c>
      <c r="H395" s="234">
        <f>'Pak8 s2'!I397</f>
        <v>0</v>
      </c>
      <c r="I395" s="234">
        <f>'Pak8 s2'!K397</f>
        <v>0</v>
      </c>
      <c r="J395" s="234">
        <f>'Pak8 s2'!M397</f>
        <v>0</v>
      </c>
      <c r="K395" s="234">
        <f>'Pak8 s2'!O397</f>
        <v>0</v>
      </c>
      <c r="L395" s="11"/>
      <c r="M395" s="11"/>
      <c r="N395" s="397"/>
      <c r="O395" s="233"/>
      <c r="P395" s="399"/>
      <c r="Q395" s="11"/>
      <c r="R395" s="306"/>
      <c r="S395" s="306"/>
      <c r="T395" s="306"/>
      <c r="U395" s="11"/>
      <c r="V395" s="11"/>
      <c r="W395" s="11"/>
      <c r="X395" s="11"/>
      <c r="Y395" s="11"/>
      <c r="Z395" s="11"/>
      <c r="AA395" s="11"/>
      <c r="AB395" s="11"/>
    </row>
    <row r="396" spans="1:28" ht="24.75" customHeight="1">
      <c r="A396" s="1256" t="str">
        <f>IF(E396&gt;0,"Wypełnione","")</f>
        <v/>
      </c>
      <c r="B396" s="57"/>
      <c r="C396" s="2050">
        <f>'Og s3a'!C1107</f>
        <v>0</v>
      </c>
      <c r="D396" s="2052">
        <f>'Og s3a'!E1107</f>
        <v>0</v>
      </c>
      <c r="E396" s="2050">
        <f>'Og s3a'!F1107</f>
        <v>0</v>
      </c>
      <c r="F396" s="395">
        <f>O396</f>
        <v>0</v>
      </c>
      <c r="G396" s="395">
        <f>P396</f>
        <v>0</v>
      </c>
      <c r="H396" s="236">
        <f>'Pak8 s2'!I398</f>
        <v>0</v>
      </c>
      <c r="I396" s="236">
        <f>'Pak8 s2'!K398</f>
        <v>0</v>
      </c>
      <c r="J396" s="236">
        <f>'Pak8 s2'!M398</f>
        <v>0</v>
      </c>
      <c r="K396" s="236">
        <f>'Pak8 s2'!O398</f>
        <v>0</v>
      </c>
      <c r="L396" s="11"/>
      <c r="M396" s="11"/>
      <c r="N396" s="396">
        <f>'Og s3a'!G1107</f>
        <v>0</v>
      </c>
      <c r="O396" s="237">
        <f>'Og s3a'!H1107</f>
        <v>0</v>
      </c>
      <c r="P396" s="398">
        <f>'Og s3a'!D1107</f>
        <v>0</v>
      </c>
      <c r="Q396" s="11"/>
      <c r="R396" s="306"/>
      <c r="S396" s="306"/>
      <c r="T396" s="306"/>
      <c r="U396" s="11"/>
      <c r="V396" s="11"/>
      <c r="W396" s="11"/>
      <c r="X396" s="11"/>
      <c r="Y396" s="11"/>
      <c r="Z396" s="11"/>
      <c r="AA396" s="11"/>
      <c r="AB396" s="11"/>
    </row>
    <row r="397" spans="1:28" ht="14.25" customHeight="1">
      <c r="A397" s="1256" t="str">
        <f>A396</f>
        <v/>
      </c>
      <c r="B397" s="57"/>
      <c r="C397" s="2051"/>
      <c r="D397" s="2053"/>
      <c r="E397" s="2051"/>
      <c r="F397" s="234"/>
      <c r="G397" s="234">
        <f>'Pak8 s2'!G399</f>
        <v>0</v>
      </c>
      <c r="H397" s="234">
        <f>'Pak8 s2'!I399</f>
        <v>0</v>
      </c>
      <c r="I397" s="234">
        <f>'Pak8 s2'!K399</f>
        <v>0</v>
      </c>
      <c r="J397" s="234">
        <f>'Pak8 s2'!M399</f>
        <v>0</v>
      </c>
      <c r="K397" s="234">
        <f>'Pak8 s2'!O399</f>
        <v>0</v>
      </c>
      <c r="L397" s="11"/>
      <c r="M397" s="11"/>
      <c r="N397" s="397"/>
      <c r="O397" s="233"/>
      <c r="P397" s="399"/>
      <c r="Q397" s="11"/>
      <c r="R397" s="306"/>
      <c r="S397" s="306"/>
      <c r="T397" s="306"/>
      <c r="U397" s="11"/>
      <c r="V397" s="11"/>
      <c r="W397" s="11"/>
      <c r="X397" s="11"/>
      <c r="Y397" s="11"/>
      <c r="Z397" s="11"/>
      <c r="AA397" s="11"/>
      <c r="AB397" s="11"/>
    </row>
    <row r="398" spans="1:28" ht="24.75" customHeight="1">
      <c r="A398" s="1256" t="str">
        <f>IF(E398&gt;0,"Wypełnione","")</f>
        <v/>
      </c>
      <c r="B398" s="57"/>
      <c r="C398" s="2050">
        <f>'Og s3a'!C1109</f>
        <v>0</v>
      </c>
      <c r="D398" s="2052">
        <f>'Og s3a'!E1109</f>
        <v>0</v>
      </c>
      <c r="E398" s="2050">
        <f>'Og s3a'!F1109</f>
        <v>0</v>
      </c>
      <c r="F398" s="395">
        <f>O398</f>
        <v>0</v>
      </c>
      <c r="G398" s="395">
        <f>P398</f>
        <v>0</v>
      </c>
      <c r="H398" s="236">
        <f>'Pak8 s2'!I400</f>
        <v>0</v>
      </c>
      <c r="I398" s="236">
        <f>'Pak8 s2'!K400</f>
        <v>0</v>
      </c>
      <c r="J398" s="236">
        <f>'Pak8 s2'!M400</f>
        <v>0</v>
      </c>
      <c r="K398" s="236">
        <f>'Pak8 s2'!O400</f>
        <v>0</v>
      </c>
      <c r="L398" s="11"/>
      <c r="M398" s="11"/>
      <c r="N398" s="396">
        <f>'Og s3a'!G1109</f>
        <v>0</v>
      </c>
      <c r="O398" s="237">
        <f>'Og s3a'!H1109</f>
        <v>0</v>
      </c>
      <c r="P398" s="398">
        <f>'Og s3a'!D1109</f>
        <v>0</v>
      </c>
      <c r="Q398" s="11"/>
      <c r="R398" s="306"/>
      <c r="S398" s="306"/>
      <c r="T398" s="306"/>
      <c r="U398" s="11"/>
      <c r="V398" s="11"/>
      <c r="W398" s="11"/>
      <c r="X398" s="11"/>
      <c r="Y398" s="11"/>
      <c r="Z398" s="11"/>
      <c r="AA398" s="11"/>
      <c r="AB398" s="11"/>
    </row>
    <row r="399" spans="1:28" ht="14.25" customHeight="1">
      <c r="A399" s="1256" t="str">
        <f>A398</f>
        <v/>
      </c>
      <c r="B399" s="57"/>
      <c r="C399" s="2051"/>
      <c r="D399" s="2053"/>
      <c r="E399" s="2051"/>
      <c r="F399" s="234"/>
      <c r="G399" s="234">
        <f>'Pak8 s2'!G401</f>
        <v>0</v>
      </c>
      <c r="H399" s="234">
        <f>'Pak8 s2'!I401</f>
        <v>0</v>
      </c>
      <c r="I399" s="234">
        <f>'Pak8 s2'!K401</f>
        <v>0</v>
      </c>
      <c r="J399" s="234">
        <f>'Pak8 s2'!M401</f>
        <v>0</v>
      </c>
      <c r="K399" s="234">
        <f>'Pak8 s2'!O401</f>
        <v>0</v>
      </c>
      <c r="L399" s="11"/>
      <c r="M399" s="11"/>
      <c r="N399" s="397"/>
      <c r="O399" s="233"/>
      <c r="P399" s="399"/>
      <c r="Q399" s="11"/>
      <c r="R399" s="306"/>
      <c r="S399" s="306"/>
      <c r="T399" s="306"/>
      <c r="U399" s="11"/>
      <c r="V399" s="11"/>
      <c r="W399" s="11"/>
      <c r="X399" s="11"/>
      <c r="Y399" s="11"/>
      <c r="Z399" s="11"/>
      <c r="AA399" s="11"/>
      <c r="AB399" s="11"/>
    </row>
    <row r="400" spans="1:28" ht="24.75" customHeight="1">
      <c r="A400" s="1256" t="str">
        <f>IF(E400&gt;0,"Wypełnione","")</f>
        <v/>
      </c>
      <c r="B400" s="57"/>
      <c r="C400" s="2050">
        <f>'Og s3a'!C1111</f>
        <v>0</v>
      </c>
      <c r="D400" s="2052">
        <f>'Og s3a'!E1111</f>
        <v>0</v>
      </c>
      <c r="E400" s="2050">
        <f>'Og s3a'!F1111</f>
        <v>0</v>
      </c>
      <c r="F400" s="395">
        <f>O400</f>
        <v>0</v>
      </c>
      <c r="G400" s="395">
        <f>P400</f>
        <v>0</v>
      </c>
      <c r="H400" s="236">
        <f>'Pak8 s2'!I402</f>
        <v>0</v>
      </c>
      <c r="I400" s="236">
        <f>'Pak8 s2'!K402</f>
        <v>0</v>
      </c>
      <c r="J400" s="236">
        <f>'Pak8 s2'!M402</f>
        <v>0</v>
      </c>
      <c r="K400" s="236">
        <f>'Pak8 s2'!O402</f>
        <v>0</v>
      </c>
      <c r="L400" s="11"/>
      <c r="M400" s="11"/>
      <c r="N400" s="396">
        <f>'Og s3a'!G1111</f>
        <v>0</v>
      </c>
      <c r="O400" s="237">
        <f>'Og s3a'!H1111</f>
        <v>0</v>
      </c>
      <c r="P400" s="398">
        <f>'Og s3a'!D1111</f>
        <v>0</v>
      </c>
      <c r="Q400" s="11"/>
      <c r="R400" s="306"/>
      <c r="S400" s="306"/>
      <c r="T400" s="306"/>
      <c r="U400" s="11"/>
      <c r="V400" s="11"/>
      <c r="W400" s="11"/>
      <c r="X400" s="11"/>
      <c r="Y400" s="11"/>
      <c r="Z400" s="11"/>
      <c r="AA400" s="11"/>
      <c r="AB400" s="11"/>
    </row>
    <row r="401" spans="1:28" ht="14.25" customHeight="1">
      <c r="A401" s="1256" t="str">
        <f>A400</f>
        <v/>
      </c>
      <c r="B401" s="57"/>
      <c r="C401" s="2051"/>
      <c r="D401" s="2053"/>
      <c r="E401" s="2051"/>
      <c r="F401" s="234"/>
      <c r="G401" s="234">
        <f>'Pak8 s2'!G403</f>
        <v>0</v>
      </c>
      <c r="H401" s="234">
        <f>'Pak8 s2'!I403</f>
        <v>0</v>
      </c>
      <c r="I401" s="234">
        <f>'Pak8 s2'!K403</f>
        <v>0</v>
      </c>
      <c r="J401" s="234">
        <f>'Pak8 s2'!M403</f>
        <v>0</v>
      </c>
      <c r="K401" s="234">
        <f>'Pak8 s2'!O403</f>
        <v>0</v>
      </c>
      <c r="L401" s="11"/>
      <c r="M401" s="11"/>
      <c r="N401" s="397"/>
      <c r="O401" s="233"/>
      <c r="P401" s="399"/>
      <c r="Q401" s="11"/>
      <c r="R401" s="306"/>
      <c r="S401" s="306"/>
      <c r="T401" s="306"/>
      <c r="U401" s="11"/>
      <c r="V401" s="11"/>
      <c r="W401" s="11"/>
      <c r="X401" s="11"/>
      <c r="Y401" s="11"/>
      <c r="Z401" s="11"/>
      <c r="AA401" s="11"/>
      <c r="AB401" s="11"/>
    </row>
    <row r="402" spans="1:28" ht="24.75" customHeight="1">
      <c r="A402" s="1256" t="str">
        <f>IF(E402&gt;0,"Wypełnione","")</f>
        <v/>
      </c>
      <c r="B402" s="57"/>
      <c r="C402" s="2050">
        <f>'Og s3a'!C1113</f>
        <v>0</v>
      </c>
      <c r="D402" s="2052">
        <f>'Og s3a'!E1113</f>
        <v>0</v>
      </c>
      <c r="E402" s="2050">
        <f>'Og s3a'!F1113</f>
        <v>0</v>
      </c>
      <c r="F402" s="395">
        <f>O402</f>
        <v>0</v>
      </c>
      <c r="G402" s="395">
        <f>P402</f>
        <v>0</v>
      </c>
      <c r="H402" s="236">
        <f>'Pak8 s2'!I404</f>
        <v>0</v>
      </c>
      <c r="I402" s="236">
        <f>'Pak8 s2'!K404</f>
        <v>0</v>
      </c>
      <c r="J402" s="236">
        <f>'Pak8 s2'!M404</f>
        <v>0</v>
      </c>
      <c r="K402" s="236">
        <f>'Pak8 s2'!O404</f>
        <v>0</v>
      </c>
      <c r="L402" s="11"/>
      <c r="M402" s="11"/>
      <c r="N402" s="396">
        <f>'Og s3a'!G1113</f>
        <v>0</v>
      </c>
      <c r="O402" s="237">
        <f>'Og s3a'!H1113</f>
        <v>0</v>
      </c>
      <c r="P402" s="398">
        <f>'Og s3a'!D1113</f>
        <v>0</v>
      </c>
      <c r="Q402" s="11"/>
      <c r="R402" s="306"/>
      <c r="S402" s="306"/>
      <c r="T402" s="306"/>
      <c r="U402" s="11"/>
      <c r="V402" s="11"/>
      <c r="W402" s="11"/>
      <c r="X402" s="11"/>
      <c r="Y402" s="11"/>
      <c r="Z402" s="11"/>
      <c r="AA402" s="11"/>
      <c r="AB402" s="11"/>
    </row>
    <row r="403" spans="1:28" ht="14.25" customHeight="1">
      <c r="A403" s="1256" t="str">
        <f>A402</f>
        <v/>
      </c>
      <c r="B403" s="57"/>
      <c r="C403" s="2051"/>
      <c r="D403" s="2053"/>
      <c r="E403" s="2051"/>
      <c r="F403" s="234"/>
      <c r="G403" s="234">
        <f>'Pak8 s2'!G405</f>
        <v>0</v>
      </c>
      <c r="H403" s="234">
        <f>'Pak8 s2'!I405</f>
        <v>0</v>
      </c>
      <c r="I403" s="234">
        <f>'Pak8 s2'!K405</f>
        <v>0</v>
      </c>
      <c r="J403" s="234">
        <f>'Pak8 s2'!M405</f>
        <v>0</v>
      </c>
      <c r="K403" s="234">
        <f>'Pak8 s2'!O405</f>
        <v>0</v>
      </c>
      <c r="L403" s="11"/>
      <c r="M403" s="11"/>
      <c r="N403" s="397"/>
      <c r="O403" s="233"/>
      <c r="P403" s="399"/>
      <c r="Q403" s="11"/>
      <c r="R403" s="306"/>
      <c r="S403" s="306"/>
      <c r="T403" s="306"/>
      <c r="U403" s="11"/>
      <c r="V403" s="11"/>
      <c r="W403" s="11"/>
      <c r="X403" s="11"/>
      <c r="Y403" s="11"/>
      <c r="Z403" s="11"/>
      <c r="AA403" s="11"/>
      <c r="AB403" s="11"/>
    </row>
    <row r="404" spans="1:28" ht="24.75" customHeight="1">
      <c r="A404" s="1256" t="str">
        <f>IF(E404&gt;0,"Wypełnione","")</f>
        <v/>
      </c>
      <c r="B404" s="57"/>
      <c r="C404" s="2050">
        <f>'Og s3a'!C1115</f>
        <v>0</v>
      </c>
      <c r="D404" s="2052">
        <f>'Og s3a'!E1115</f>
        <v>0</v>
      </c>
      <c r="E404" s="2050">
        <f>'Og s3a'!F1115</f>
        <v>0</v>
      </c>
      <c r="F404" s="395">
        <f>O404</f>
        <v>0</v>
      </c>
      <c r="G404" s="395">
        <f>P404</f>
        <v>0</v>
      </c>
      <c r="H404" s="236">
        <f>'Pak8 s2'!I406</f>
        <v>0</v>
      </c>
      <c r="I404" s="236">
        <f>'Pak8 s2'!K406</f>
        <v>0</v>
      </c>
      <c r="J404" s="236">
        <f>'Pak8 s2'!M406</f>
        <v>0</v>
      </c>
      <c r="K404" s="236">
        <f>'Pak8 s2'!O406</f>
        <v>0</v>
      </c>
      <c r="L404" s="11"/>
      <c r="M404" s="11"/>
      <c r="N404" s="396">
        <f>'Og s3a'!G1115</f>
        <v>0</v>
      </c>
      <c r="O404" s="237">
        <f>'Og s3a'!H1115</f>
        <v>0</v>
      </c>
      <c r="P404" s="398">
        <f>'Og s3a'!D1115</f>
        <v>0</v>
      </c>
      <c r="Q404" s="11"/>
      <c r="R404" s="306"/>
      <c r="S404" s="306"/>
      <c r="T404" s="306"/>
      <c r="U404" s="11"/>
      <c r="V404" s="11"/>
      <c r="W404" s="11"/>
      <c r="X404" s="11"/>
      <c r="Y404" s="11"/>
      <c r="Z404" s="11"/>
      <c r="AA404" s="11"/>
      <c r="AB404" s="11"/>
    </row>
    <row r="405" spans="1:28" ht="14.25" customHeight="1">
      <c r="A405" s="1256" t="str">
        <f>A404</f>
        <v/>
      </c>
      <c r="B405" s="57"/>
      <c r="C405" s="2051"/>
      <c r="D405" s="2053"/>
      <c r="E405" s="2051"/>
      <c r="F405" s="234"/>
      <c r="G405" s="234">
        <f>'Pak8 s2'!G407</f>
        <v>0</v>
      </c>
      <c r="H405" s="234">
        <f>'Pak8 s2'!I407</f>
        <v>0</v>
      </c>
      <c r="I405" s="234">
        <f>'Pak8 s2'!K407</f>
        <v>0</v>
      </c>
      <c r="J405" s="234">
        <f>'Pak8 s2'!M407</f>
        <v>0</v>
      </c>
      <c r="K405" s="234">
        <f>'Pak8 s2'!O407</f>
        <v>0</v>
      </c>
      <c r="L405" s="11"/>
      <c r="M405" s="11"/>
      <c r="N405" s="397"/>
      <c r="O405" s="233"/>
      <c r="P405" s="399"/>
      <c r="Q405" s="11"/>
      <c r="R405" s="306"/>
      <c r="S405" s="306"/>
      <c r="T405" s="306"/>
      <c r="U405" s="11"/>
      <c r="V405" s="11"/>
      <c r="W405" s="11"/>
      <c r="X405" s="11"/>
      <c r="Y405" s="11"/>
      <c r="Z405" s="11"/>
      <c r="AA405" s="11"/>
      <c r="AB405" s="11"/>
    </row>
    <row r="406" spans="1:28" ht="24.75" customHeight="1">
      <c r="A406" s="1256" t="str">
        <f>IF(E406&gt;0,"Wypełnione","")</f>
        <v/>
      </c>
      <c r="B406" s="57"/>
      <c r="C406" s="2050">
        <f>'Og s3a'!C1117</f>
        <v>0</v>
      </c>
      <c r="D406" s="2052">
        <f>'Og s3a'!E1117</f>
        <v>0</v>
      </c>
      <c r="E406" s="2050">
        <f>'Og s3a'!F1117</f>
        <v>0</v>
      </c>
      <c r="F406" s="395">
        <f>O406</f>
        <v>0</v>
      </c>
      <c r="G406" s="395">
        <f>P406</f>
        <v>0</v>
      </c>
      <c r="H406" s="236">
        <f>'Pak8 s2'!I408</f>
        <v>0</v>
      </c>
      <c r="I406" s="236">
        <f>'Pak8 s2'!K408</f>
        <v>0</v>
      </c>
      <c r="J406" s="236">
        <f>'Pak8 s2'!M408</f>
        <v>0</v>
      </c>
      <c r="K406" s="236">
        <f>'Pak8 s2'!O408</f>
        <v>0</v>
      </c>
      <c r="L406" s="11"/>
      <c r="M406" s="11"/>
      <c r="N406" s="396">
        <f>'Og s3a'!G1117</f>
        <v>0</v>
      </c>
      <c r="O406" s="237">
        <f>'Og s3a'!H1117</f>
        <v>0</v>
      </c>
      <c r="P406" s="398">
        <f>'Og s3a'!D1117</f>
        <v>0</v>
      </c>
      <c r="Q406" s="11"/>
      <c r="R406" s="306"/>
      <c r="S406" s="306"/>
      <c r="T406" s="306"/>
      <c r="U406" s="11"/>
      <c r="V406" s="11"/>
      <c r="W406" s="11"/>
      <c r="X406" s="11"/>
      <c r="Y406" s="11"/>
      <c r="Z406" s="11"/>
      <c r="AA406" s="11"/>
      <c r="AB406" s="11"/>
    </row>
    <row r="407" spans="1:28" ht="14.25" customHeight="1">
      <c r="A407" s="1256" t="str">
        <f>A406</f>
        <v/>
      </c>
      <c r="B407" s="57"/>
      <c r="C407" s="2051"/>
      <c r="D407" s="2053"/>
      <c r="E407" s="2051"/>
      <c r="F407" s="234"/>
      <c r="G407" s="234">
        <f>'Pak8 s2'!G409</f>
        <v>0</v>
      </c>
      <c r="H407" s="234">
        <f>'Pak8 s2'!I409</f>
        <v>0</v>
      </c>
      <c r="I407" s="234">
        <f>'Pak8 s2'!K409</f>
        <v>0</v>
      </c>
      <c r="J407" s="234">
        <f>'Pak8 s2'!M409</f>
        <v>0</v>
      </c>
      <c r="K407" s="234">
        <f>'Pak8 s2'!O409</f>
        <v>0</v>
      </c>
      <c r="L407" s="11"/>
      <c r="M407" s="11"/>
      <c r="N407" s="397"/>
      <c r="O407" s="233"/>
      <c r="P407" s="399"/>
      <c r="Q407" s="11"/>
      <c r="R407" s="306"/>
      <c r="S407" s="306"/>
      <c r="T407" s="306"/>
      <c r="U407" s="11"/>
      <c r="V407" s="11"/>
      <c r="W407" s="11"/>
      <c r="X407" s="11"/>
      <c r="Y407" s="11"/>
      <c r="Z407" s="11"/>
      <c r="AA407" s="11"/>
      <c r="AB407" s="11"/>
    </row>
    <row r="408" spans="1:28" ht="24.75" customHeight="1">
      <c r="A408" s="1256" t="str">
        <f>IF(E408&gt;0,"Wypełnione","")</f>
        <v/>
      </c>
      <c r="B408" s="57"/>
      <c r="C408" s="2050">
        <f>'Og s3a'!C1119</f>
        <v>0</v>
      </c>
      <c r="D408" s="2052">
        <f>'Og s3a'!E1119</f>
        <v>0</v>
      </c>
      <c r="E408" s="2050">
        <f>'Og s3a'!F1119</f>
        <v>0</v>
      </c>
      <c r="F408" s="395">
        <f>O408</f>
        <v>0</v>
      </c>
      <c r="G408" s="395">
        <f>P408</f>
        <v>0</v>
      </c>
      <c r="H408" s="236">
        <f>'Pak8 s2'!I410</f>
        <v>0</v>
      </c>
      <c r="I408" s="236">
        <f>'Pak8 s2'!K410</f>
        <v>0</v>
      </c>
      <c r="J408" s="236">
        <f>'Pak8 s2'!M410</f>
        <v>0</v>
      </c>
      <c r="K408" s="236">
        <f>'Pak8 s2'!O410</f>
        <v>0</v>
      </c>
      <c r="L408" s="11"/>
      <c r="M408" s="11"/>
      <c r="N408" s="396">
        <f>'Og s3a'!G1119</f>
        <v>0</v>
      </c>
      <c r="O408" s="237">
        <f>'Og s3a'!H1119</f>
        <v>0</v>
      </c>
      <c r="P408" s="398">
        <f>'Og s3a'!D1119</f>
        <v>0</v>
      </c>
      <c r="Q408" s="11"/>
      <c r="R408" s="306"/>
      <c r="S408" s="306"/>
      <c r="T408" s="306"/>
      <c r="U408" s="11"/>
      <c r="V408" s="11"/>
      <c r="W408" s="11"/>
      <c r="X408" s="11"/>
      <c r="Y408" s="11"/>
      <c r="Z408" s="11"/>
      <c r="AA408" s="11"/>
      <c r="AB408" s="11"/>
    </row>
    <row r="409" spans="1:28" ht="14.25" customHeight="1">
      <c r="A409" s="1256" t="str">
        <f>A408</f>
        <v/>
      </c>
      <c r="B409" s="57"/>
      <c r="C409" s="2051"/>
      <c r="D409" s="2053"/>
      <c r="E409" s="2051"/>
      <c r="F409" s="234"/>
      <c r="G409" s="234">
        <f>'Pak8 s2'!G411</f>
        <v>0</v>
      </c>
      <c r="H409" s="234">
        <f>'Pak8 s2'!I411</f>
        <v>0</v>
      </c>
      <c r="I409" s="234">
        <f>'Pak8 s2'!K411</f>
        <v>0</v>
      </c>
      <c r="J409" s="234">
        <f>'Pak8 s2'!M411</f>
        <v>0</v>
      </c>
      <c r="K409" s="234">
        <f>'Pak8 s2'!O411</f>
        <v>0</v>
      </c>
      <c r="L409" s="11"/>
      <c r="M409" s="11"/>
      <c r="N409" s="397"/>
      <c r="O409" s="233"/>
      <c r="P409" s="399"/>
      <c r="Q409" s="11"/>
      <c r="R409" s="306"/>
      <c r="S409" s="306"/>
      <c r="T409" s="306"/>
      <c r="U409" s="11"/>
      <c r="V409" s="11"/>
      <c r="W409" s="11"/>
      <c r="X409" s="11"/>
      <c r="Y409" s="11"/>
      <c r="Z409" s="11"/>
      <c r="AA409" s="11"/>
      <c r="AB409" s="11"/>
    </row>
    <row r="410" spans="1:28" ht="24.75" customHeight="1">
      <c r="A410" s="1256" t="str">
        <f>IF(E410&gt;0,"Wypełnione","")</f>
        <v/>
      </c>
      <c r="B410" s="57"/>
      <c r="C410" s="2050">
        <f>'Og s3a'!C1121</f>
        <v>0</v>
      </c>
      <c r="D410" s="2052">
        <f>'Og s3a'!E1121</f>
        <v>0</v>
      </c>
      <c r="E410" s="2050">
        <f>'Og s3a'!F1121</f>
        <v>0</v>
      </c>
      <c r="F410" s="395">
        <f>O410</f>
        <v>0</v>
      </c>
      <c r="G410" s="395">
        <f>P410</f>
        <v>0</v>
      </c>
      <c r="H410" s="236">
        <f>'Pak8 s2'!I412</f>
        <v>0</v>
      </c>
      <c r="I410" s="236">
        <f>'Pak8 s2'!K412</f>
        <v>0</v>
      </c>
      <c r="J410" s="236">
        <f>'Pak8 s2'!M412</f>
        <v>0</v>
      </c>
      <c r="K410" s="236">
        <f>'Pak8 s2'!O412</f>
        <v>0</v>
      </c>
      <c r="L410" s="11"/>
      <c r="M410" s="11"/>
      <c r="N410" s="396">
        <f>'Og s3a'!G1121</f>
        <v>0</v>
      </c>
      <c r="O410" s="237">
        <f>'Og s3a'!H1121</f>
        <v>0</v>
      </c>
      <c r="P410" s="398">
        <f>'Og s3a'!D1121</f>
        <v>0</v>
      </c>
      <c r="Q410" s="11"/>
      <c r="R410" s="306"/>
      <c r="S410" s="306"/>
      <c r="T410" s="306"/>
      <c r="U410" s="11"/>
      <c r="V410" s="11"/>
      <c r="W410" s="11"/>
      <c r="X410" s="11"/>
      <c r="Y410" s="11"/>
      <c r="Z410" s="11"/>
      <c r="AA410" s="11"/>
      <c r="AB410" s="11"/>
    </row>
    <row r="411" spans="1:28" ht="14.25" customHeight="1">
      <c r="A411" s="1256" t="str">
        <f>A410</f>
        <v/>
      </c>
      <c r="B411" s="57"/>
      <c r="C411" s="2051"/>
      <c r="D411" s="2053"/>
      <c r="E411" s="2051"/>
      <c r="F411" s="234"/>
      <c r="G411" s="234">
        <f>'Pak8 s2'!G413</f>
        <v>0</v>
      </c>
      <c r="H411" s="234">
        <f>'Pak8 s2'!I413</f>
        <v>0</v>
      </c>
      <c r="I411" s="234">
        <f>'Pak8 s2'!K413</f>
        <v>0</v>
      </c>
      <c r="J411" s="234">
        <f>'Pak8 s2'!M413</f>
        <v>0</v>
      </c>
      <c r="K411" s="234">
        <f>'Pak8 s2'!O413</f>
        <v>0</v>
      </c>
      <c r="L411" s="11"/>
      <c r="M411" s="11"/>
      <c r="N411" s="397"/>
      <c r="O411" s="233"/>
      <c r="P411" s="399"/>
      <c r="Q411" s="11"/>
      <c r="R411" s="306"/>
      <c r="S411" s="306"/>
      <c r="T411" s="306"/>
      <c r="U411" s="11"/>
      <c r="V411" s="11"/>
      <c r="W411" s="11"/>
      <c r="X411" s="11"/>
      <c r="Y411" s="11"/>
      <c r="Z411" s="11"/>
      <c r="AA411" s="11"/>
      <c r="AB411" s="11"/>
    </row>
    <row r="412" spans="1:28" ht="24.75" customHeight="1">
      <c r="A412" s="1256" t="str">
        <f>IF(E412&gt;0,"Wypełnione","")</f>
        <v/>
      </c>
      <c r="B412" s="57"/>
      <c r="C412" s="2050">
        <f>'Og s3a'!C1123</f>
        <v>0</v>
      </c>
      <c r="D412" s="2052">
        <f>'Og s3a'!E1123</f>
        <v>0</v>
      </c>
      <c r="E412" s="2050">
        <f>'Og s3a'!F1123</f>
        <v>0</v>
      </c>
      <c r="F412" s="395">
        <f>O412</f>
        <v>0</v>
      </c>
      <c r="G412" s="395">
        <f>P412</f>
        <v>0</v>
      </c>
      <c r="H412" s="236">
        <f>'Pak8 s2'!I414</f>
        <v>0</v>
      </c>
      <c r="I412" s="236">
        <f>'Pak8 s2'!K414</f>
        <v>0</v>
      </c>
      <c r="J412" s="236">
        <f>'Pak8 s2'!M414</f>
        <v>0</v>
      </c>
      <c r="K412" s="236">
        <f>'Pak8 s2'!O414</f>
        <v>0</v>
      </c>
      <c r="L412" s="11"/>
      <c r="M412" s="11"/>
      <c r="N412" s="396">
        <f>'Og s3a'!G1123</f>
        <v>0</v>
      </c>
      <c r="O412" s="237">
        <f>'Og s3a'!H1123</f>
        <v>0</v>
      </c>
      <c r="P412" s="398">
        <f>'Og s3a'!D1123</f>
        <v>0</v>
      </c>
      <c r="Q412" s="11"/>
      <c r="R412" s="306"/>
      <c r="S412" s="306"/>
      <c r="T412" s="306"/>
      <c r="U412" s="11"/>
      <c r="V412" s="11"/>
      <c r="W412" s="11"/>
      <c r="X412" s="11"/>
      <c r="Y412" s="11"/>
      <c r="Z412" s="11"/>
      <c r="AA412" s="11"/>
      <c r="AB412" s="11"/>
    </row>
    <row r="413" spans="1:28" ht="14.25" customHeight="1">
      <c r="A413" s="1256" t="str">
        <f>A412</f>
        <v/>
      </c>
      <c r="B413" s="57"/>
      <c r="C413" s="2051"/>
      <c r="D413" s="2053"/>
      <c r="E413" s="2051"/>
      <c r="F413" s="234"/>
      <c r="G413" s="234">
        <f>'Pak8 s2'!G415</f>
        <v>0</v>
      </c>
      <c r="H413" s="234">
        <f>'Pak8 s2'!I415</f>
        <v>0</v>
      </c>
      <c r="I413" s="234">
        <f>'Pak8 s2'!K415</f>
        <v>0</v>
      </c>
      <c r="J413" s="234">
        <f>'Pak8 s2'!M415</f>
        <v>0</v>
      </c>
      <c r="K413" s="234">
        <f>'Pak8 s2'!O415</f>
        <v>0</v>
      </c>
      <c r="L413" s="11"/>
      <c r="M413" s="11"/>
      <c r="N413" s="397"/>
      <c r="O413" s="233"/>
      <c r="P413" s="399"/>
      <c r="Q413" s="11"/>
      <c r="R413" s="306"/>
      <c r="S413" s="306"/>
      <c r="T413" s="306"/>
      <c r="U413" s="11"/>
      <c r="V413" s="11"/>
      <c r="W413" s="11"/>
      <c r="X413" s="11"/>
      <c r="Y413" s="11"/>
      <c r="Z413" s="11"/>
      <c r="AA413" s="11"/>
      <c r="AB413" s="11"/>
    </row>
    <row r="414" spans="1:28" ht="24.75" customHeight="1">
      <c r="A414" s="1256" t="str">
        <f>IF(E414&gt;0,"Wypełnione","")</f>
        <v/>
      </c>
      <c r="B414" s="57"/>
      <c r="C414" s="2050">
        <f>'Og s3a'!C1125</f>
        <v>0</v>
      </c>
      <c r="D414" s="2052">
        <f>'Og s3a'!E1125</f>
        <v>0</v>
      </c>
      <c r="E414" s="2050">
        <f>'Og s3a'!F1125</f>
        <v>0</v>
      </c>
      <c r="F414" s="395">
        <f>O414</f>
        <v>0</v>
      </c>
      <c r="G414" s="395">
        <f>P414</f>
        <v>0</v>
      </c>
      <c r="H414" s="236">
        <f>'Pak8 s2'!I416</f>
        <v>0</v>
      </c>
      <c r="I414" s="236">
        <f>'Pak8 s2'!K416</f>
        <v>0</v>
      </c>
      <c r="J414" s="236">
        <f>'Pak8 s2'!M416</f>
        <v>0</v>
      </c>
      <c r="K414" s="236">
        <f>'Pak8 s2'!O416</f>
        <v>0</v>
      </c>
      <c r="L414" s="11"/>
      <c r="M414" s="11"/>
      <c r="N414" s="396">
        <f>'Og s3a'!G1125</f>
        <v>0</v>
      </c>
      <c r="O414" s="237">
        <f>'Og s3a'!H1125</f>
        <v>0</v>
      </c>
      <c r="P414" s="398">
        <f>'Og s3a'!D1125</f>
        <v>0</v>
      </c>
      <c r="Q414" s="11"/>
      <c r="R414" s="306"/>
      <c r="S414" s="306"/>
      <c r="T414" s="306"/>
      <c r="U414" s="11"/>
      <c r="V414" s="11"/>
      <c r="W414" s="11"/>
      <c r="X414" s="11"/>
      <c r="Y414" s="11"/>
      <c r="Z414" s="11"/>
      <c r="AA414" s="11"/>
      <c r="AB414" s="11"/>
    </row>
    <row r="415" spans="1:28" ht="14.25" customHeight="1">
      <c r="A415" s="1256" t="str">
        <f>A414</f>
        <v/>
      </c>
      <c r="B415" s="57"/>
      <c r="C415" s="2051"/>
      <c r="D415" s="2053"/>
      <c r="E415" s="2051"/>
      <c r="F415" s="234"/>
      <c r="G415" s="234">
        <f>'Pak8 s2'!G417</f>
        <v>0</v>
      </c>
      <c r="H415" s="234">
        <f>'Pak8 s2'!I417</f>
        <v>0</v>
      </c>
      <c r="I415" s="234">
        <f>'Pak8 s2'!K417</f>
        <v>0</v>
      </c>
      <c r="J415" s="234">
        <f>'Pak8 s2'!M417</f>
        <v>0</v>
      </c>
      <c r="K415" s="234">
        <f>'Pak8 s2'!O417</f>
        <v>0</v>
      </c>
      <c r="L415" s="11"/>
      <c r="M415" s="11"/>
      <c r="N415" s="397"/>
      <c r="O415" s="233"/>
      <c r="P415" s="399"/>
      <c r="Q415" s="11"/>
      <c r="R415" s="306"/>
      <c r="S415" s="306"/>
      <c r="T415" s="306"/>
      <c r="U415" s="11"/>
      <c r="V415" s="11"/>
      <c r="W415" s="11"/>
      <c r="X415" s="11"/>
      <c r="Y415" s="11"/>
      <c r="Z415" s="11"/>
      <c r="AA415" s="11"/>
      <c r="AB415" s="11"/>
    </row>
    <row r="416" spans="1:28" ht="24.75" customHeight="1">
      <c r="A416" s="1256" t="str">
        <f>IF(E416&gt;0,"Wypełnione","")</f>
        <v/>
      </c>
      <c r="B416" s="57"/>
      <c r="C416" s="2050">
        <f>'Og s3a'!C1127</f>
        <v>0</v>
      </c>
      <c r="D416" s="2052">
        <f>'Og s3a'!E1127</f>
        <v>0</v>
      </c>
      <c r="E416" s="2050">
        <f>'Og s3a'!F1127</f>
        <v>0</v>
      </c>
      <c r="F416" s="395">
        <f>O416</f>
        <v>0</v>
      </c>
      <c r="G416" s="395">
        <f>P416</f>
        <v>0</v>
      </c>
      <c r="H416" s="236">
        <f>'Pak8 s2'!I418</f>
        <v>0</v>
      </c>
      <c r="I416" s="236">
        <f>'Pak8 s2'!K418</f>
        <v>0</v>
      </c>
      <c r="J416" s="236">
        <f>'Pak8 s2'!M418</f>
        <v>0</v>
      </c>
      <c r="K416" s="236">
        <f>'Pak8 s2'!O418</f>
        <v>0</v>
      </c>
      <c r="L416" s="11"/>
      <c r="M416" s="11"/>
      <c r="N416" s="396">
        <f>'Og s3a'!G1127</f>
        <v>0</v>
      </c>
      <c r="O416" s="237">
        <f>'Og s3a'!H1127</f>
        <v>0</v>
      </c>
      <c r="P416" s="398">
        <f>'Og s3a'!D1127</f>
        <v>0</v>
      </c>
      <c r="Q416" s="11"/>
      <c r="R416" s="306"/>
      <c r="S416" s="306"/>
      <c r="T416" s="306"/>
      <c r="U416" s="11"/>
      <c r="V416" s="11"/>
      <c r="W416" s="11"/>
      <c r="X416" s="11"/>
      <c r="Y416" s="11"/>
      <c r="Z416" s="11"/>
      <c r="AA416" s="11"/>
      <c r="AB416" s="11"/>
    </row>
    <row r="417" spans="1:28" ht="14.25" customHeight="1">
      <c r="A417" s="1256" t="str">
        <f>A416</f>
        <v/>
      </c>
      <c r="B417" s="57"/>
      <c r="C417" s="2051"/>
      <c r="D417" s="2053"/>
      <c r="E417" s="2051"/>
      <c r="F417" s="234"/>
      <c r="G417" s="234">
        <f>'Pak8 s2'!G419</f>
        <v>0</v>
      </c>
      <c r="H417" s="234">
        <f>'Pak8 s2'!I419</f>
        <v>0</v>
      </c>
      <c r="I417" s="234">
        <f>'Pak8 s2'!K419</f>
        <v>0</v>
      </c>
      <c r="J417" s="234">
        <f>'Pak8 s2'!M419</f>
        <v>0</v>
      </c>
      <c r="K417" s="234">
        <f>'Pak8 s2'!O419</f>
        <v>0</v>
      </c>
      <c r="L417" s="11"/>
      <c r="M417" s="11"/>
      <c r="N417" s="397"/>
      <c r="O417" s="233"/>
      <c r="P417" s="399"/>
      <c r="Q417" s="11"/>
      <c r="R417" s="306"/>
      <c r="S417" s="306"/>
      <c r="T417" s="306"/>
      <c r="U417" s="11"/>
      <c r="V417" s="11"/>
      <c r="W417" s="11"/>
      <c r="X417" s="11"/>
      <c r="Y417" s="11"/>
      <c r="Z417" s="11"/>
      <c r="AA417" s="11"/>
      <c r="AB417" s="11"/>
    </row>
    <row r="418" spans="1:28" ht="24.75" customHeight="1">
      <c r="A418" s="1256" t="str">
        <f>IF(E418&gt;0,"Wypełnione","")</f>
        <v/>
      </c>
      <c r="B418" s="57"/>
      <c r="C418" s="2050">
        <f>'Og s3a'!C1129</f>
        <v>0</v>
      </c>
      <c r="D418" s="2052">
        <f>'Og s3a'!E1129</f>
        <v>0</v>
      </c>
      <c r="E418" s="2050">
        <f>'Og s3a'!F1129</f>
        <v>0</v>
      </c>
      <c r="F418" s="395">
        <f>O418</f>
        <v>0</v>
      </c>
      <c r="G418" s="395">
        <f>P418</f>
        <v>0</v>
      </c>
      <c r="H418" s="236">
        <f>'Pak8 s2'!I420</f>
        <v>0</v>
      </c>
      <c r="I418" s="236">
        <f>'Pak8 s2'!K420</f>
        <v>0</v>
      </c>
      <c r="J418" s="236">
        <f>'Pak8 s2'!M420</f>
        <v>0</v>
      </c>
      <c r="K418" s="236">
        <f>'Pak8 s2'!O420</f>
        <v>0</v>
      </c>
      <c r="L418" s="11"/>
      <c r="M418" s="11"/>
      <c r="N418" s="396">
        <f>'Og s3a'!G1129</f>
        <v>0</v>
      </c>
      <c r="O418" s="237">
        <f>'Og s3a'!H1129</f>
        <v>0</v>
      </c>
      <c r="P418" s="398">
        <f>'Og s3a'!D1129</f>
        <v>0</v>
      </c>
      <c r="Q418" s="11"/>
      <c r="R418" s="306"/>
      <c r="S418" s="306"/>
      <c r="T418" s="306"/>
      <c r="U418" s="11"/>
      <c r="V418" s="11"/>
      <c r="W418" s="11"/>
      <c r="X418" s="11"/>
      <c r="Y418" s="11"/>
      <c r="Z418" s="11"/>
      <c r="AA418" s="11"/>
      <c r="AB418" s="11"/>
    </row>
    <row r="419" spans="1:28" ht="14.25" customHeight="1">
      <c r="A419" s="1256" t="str">
        <f>A418</f>
        <v/>
      </c>
      <c r="B419" s="57"/>
      <c r="C419" s="2051"/>
      <c r="D419" s="2053"/>
      <c r="E419" s="2051"/>
      <c r="F419" s="234"/>
      <c r="G419" s="234">
        <f>'Pak8 s2'!G421</f>
        <v>0</v>
      </c>
      <c r="H419" s="234">
        <f>'Pak8 s2'!I421</f>
        <v>0</v>
      </c>
      <c r="I419" s="234">
        <f>'Pak8 s2'!K421</f>
        <v>0</v>
      </c>
      <c r="J419" s="234">
        <f>'Pak8 s2'!M421</f>
        <v>0</v>
      </c>
      <c r="K419" s="234">
        <f>'Pak8 s2'!O421</f>
        <v>0</v>
      </c>
      <c r="L419" s="11"/>
      <c r="M419" s="11"/>
      <c r="N419" s="397"/>
      <c r="O419" s="233"/>
      <c r="P419" s="399"/>
      <c r="Q419" s="11"/>
      <c r="R419" s="306"/>
      <c r="S419" s="306"/>
      <c r="T419" s="306"/>
      <c r="U419" s="11"/>
      <c r="V419" s="11"/>
      <c r="W419" s="11"/>
      <c r="X419" s="11"/>
      <c r="Y419" s="11"/>
      <c r="Z419" s="11"/>
      <c r="AA419" s="11"/>
      <c r="AB419" s="11"/>
    </row>
    <row r="420" spans="1:28" ht="24.75" customHeight="1">
      <c r="A420" s="1256" t="str">
        <f>IF(E420&gt;0,"Wypełnione","")</f>
        <v/>
      </c>
      <c r="B420" s="57"/>
      <c r="C420" s="2050">
        <f>'Og s3a'!C1131</f>
        <v>0</v>
      </c>
      <c r="D420" s="2052">
        <f>'Og s3a'!E1131</f>
        <v>0</v>
      </c>
      <c r="E420" s="2050">
        <f>'Og s3a'!F1131</f>
        <v>0</v>
      </c>
      <c r="F420" s="395">
        <f>O420</f>
        <v>0</v>
      </c>
      <c r="G420" s="395">
        <f>P420</f>
        <v>0</v>
      </c>
      <c r="H420" s="236">
        <f>'Pak8 s2'!I422</f>
        <v>0</v>
      </c>
      <c r="I420" s="236">
        <f>'Pak8 s2'!K422</f>
        <v>0</v>
      </c>
      <c r="J420" s="236">
        <f>'Pak8 s2'!M422</f>
        <v>0</v>
      </c>
      <c r="K420" s="236">
        <f>'Pak8 s2'!O422</f>
        <v>0</v>
      </c>
      <c r="L420" s="11"/>
      <c r="M420" s="11"/>
      <c r="N420" s="396">
        <f>'Og s3a'!G1131</f>
        <v>0</v>
      </c>
      <c r="O420" s="237">
        <f>'Og s3a'!H1131</f>
        <v>0</v>
      </c>
      <c r="P420" s="398">
        <f>'Og s3a'!D1131</f>
        <v>0</v>
      </c>
      <c r="Q420" s="11"/>
      <c r="R420" s="306"/>
      <c r="S420" s="306"/>
      <c r="T420" s="306"/>
      <c r="U420" s="11"/>
      <c r="V420" s="11"/>
      <c r="W420" s="11"/>
      <c r="X420" s="11"/>
      <c r="Y420" s="11"/>
      <c r="Z420" s="11"/>
      <c r="AA420" s="11"/>
      <c r="AB420" s="11"/>
    </row>
    <row r="421" spans="1:28" ht="14.25" customHeight="1">
      <c r="A421" s="1256" t="str">
        <f>A420</f>
        <v/>
      </c>
      <c r="B421" s="57"/>
      <c r="C421" s="2051"/>
      <c r="D421" s="2053"/>
      <c r="E421" s="2051"/>
      <c r="F421" s="234"/>
      <c r="G421" s="234">
        <f>'Pak8 s2'!G423</f>
        <v>0</v>
      </c>
      <c r="H421" s="234">
        <f>'Pak8 s2'!I423</f>
        <v>0</v>
      </c>
      <c r="I421" s="234">
        <f>'Pak8 s2'!K423</f>
        <v>0</v>
      </c>
      <c r="J421" s="234">
        <f>'Pak8 s2'!M423</f>
        <v>0</v>
      </c>
      <c r="K421" s="234">
        <f>'Pak8 s2'!O423</f>
        <v>0</v>
      </c>
      <c r="L421" s="11"/>
      <c r="M421" s="11"/>
      <c r="N421" s="397"/>
      <c r="O421" s="233"/>
      <c r="P421" s="399"/>
      <c r="Q421" s="11"/>
      <c r="R421" s="306"/>
      <c r="S421" s="306"/>
      <c r="T421" s="306"/>
      <c r="U421" s="11"/>
      <c r="V421" s="11"/>
      <c r="W421" s="11"/>
      <c r="X421" s="11"/>
      <c r="Y421" s="11"/>
      <c r="Z421" s="11"/>
      <c r="AA421" s="11"/>
      <c r="AB421" s="11"/>
    </row>
    <row r="422" spans="1:28" ht="24.75" customHeight="1">
      <c r="A422" s="1256" t="str">
        <f>IF(E422&gt;0,"Wypełnione","")</f>
        <v/>
      </c>
      <c r="B422" s="57"/>
      <c r="C422" s="2050">
        <f>'Og s3a'!C1133</f>
        <v>0</v>
      </c>
      <c r="D422" s="2052">
        <f>'Og s3a'!E1133</f>
        <v>0</v>
      </c>
      <c r="E422" s="2050">
        <f>'Og s3a'!F1133</f>
        <v>0</v>
      </c>
      <c r="F422" s="395">
        <f>O422</f>
        <v>0</v>
      </c>
      <c r="G422" s="395">
        <f>P422</f>
        <v>0</v>
      </c>
      <c r="H422" s="236">
        <f>'Pak8 s2'!I424</f>
        <v>0</v>
      </c>
      <c r="I422" s="236">
        <f>'Pak8 s2'!K424</f>
        <v>0</v>
      </c>
      <c r="J422" s="236">
        <f>'Pak8 s2'!M424</f>
        <v>0</v>
      </c>
      <c r="K422" s="236">
        <f>'Pak8 s2'!O424</f>
        <v>0</v>
      </c>
      <c r="L422" s="11"/>
      <c r="M422" s="11"/>
      <c r="N422" s="396">
        <f>'Og s3a'!G1133</f>
        <v>0</v>
      </c>
      <c r="O422" s="237">
        <f>'Og s3a'!H1133</f>
        <v>0</v>
      </c>
      <c r="P422" s="398">
        <f>'Og s3a'!D1133</f>
        <v>0</v>
      </c>
      <c r="Q422" s="11"/>
      <c r="R422" s="306"/>
      <c r="S422" s="306"/>
      <c r="T422" s="306"/>
      <c r="U422" s="11"/>
      <c r="V422" s="11"/>
      <c r="W422" s="11"/>
      <c r="X422" s="11"/>
      <c r="Y422" s="11"/>
      <c r="Z422" s="11"/>
      <c r="AA422" s="11"/>
      <c r="AB422" s="11"/>
    </row>
    <row r="423" spans="1:28" ht="14.25" customHeight="1">
      <c r="A423" s="1256" t="str">
        <f>A422</f>
        <v/>
      </c>
      <c r="B423" s="57"/>
      <c r="C423" s="2051"/>
      <c r="D423" s="2053"/>
      <c r="E423" s="2051"/>
      <c r="F423" s="234"/>
      <c r="G423" s="234">
        <f>'Pak8 s2'!G425</f>
        <v>0</v>
      </c>
      <c r="H423" s="234">
        <f>'Pak8 s2'!I425</f>
        <v>0</v>
      </c>
      <c r="I423" s="234">
        <f>'Pak8 s2'!K425</f>
        <v>0</v>
      </c>
      <c r="J423" s="234">
        <f>'Pak8 s2'!M425</f>
        <v>0</v>
      </c>
      <c r="K423" s="234">
        <f>'Pak8 s2'!O425</f>
        <v>0</v>
      </c>
      <c r="L423" s="11"/>
      <c r="M423" s="11"/>
      <c r="N423" s="397"/>
      <c r="O423" s="233"/>
      <c r="P423" s="399"/>
      <c r="Q423" s="11"/>
      <c r="R423" s="306"/>
      <c r="S423" s="306"/>
      <c r="T423" s="306"/>
      <c r="U423" s="11"/>
      <c r="V423" s="11"/>
      <c r="W423" s="11"/>
      <c r="X423" s="11"/>
      <c r="Y423" s="11"/>
      <c r="Z423" s="11"/>
      <c r="AA423" s="11"/>
      <c r="AB423" s="11"/>
    </row>
    <row r="424" spans="1:28" ht="24.75" customHeight="1">
      <c r="A424" s="1256" t="str">
        <f>IF(E424&gt;0,"Wypełnione","")</f>
        <v/>
      </c>
      <c r="B424" s="57"/>
      <c r="C424" s="2050">
        <f>'Og s3a'!C1135</f>
        <v>0</v>
      </c>
      <c r="D424" s="2052">
        <f>'Og s3a'!E1135</f>
        <v>0</v>
      </c>
      <c r="E424" s="2050">
        <f>'Og s3a'!F1135</f>
        <v>0</v>
      </c>
      <c r="F424" s="395">
        <f>O424</f>
        <v>0</v>
      </c>
      <c r="G424" s="395">
        <f>P424</f>
        <v>0</v>
      </c>
      <c r="H424" s="236">
        <f>'Pak8 s2'!I426</f>
        <v>0</v>
      </c>
      <c r="I424" s="236">
        <f>'Pak8 s2'!K426</f>
        <v>0</v>
      </c>
      <c r="J424" s="236">
        <f>'Pak8 s2'!M426</f>
        <v>0</v>
      </c>
      <c r="K424" s="236">
        <f>'Pak8 s2'!O426</f>
        <v>0</v>
      </c>
      <c r="L424" s="11"/>
      <c r="M424" s="11"/>
      <c r="N424" s="396">
        <f>'Og s3a'!G1135</f>
        <v>0</v>
      </c>
      <c r="O424" s="237">
        <f>'Og s3a'!H1135</f>
        <v>0</v>
      </c>
      <c r="P424" s="398">
        <f>'Og s3a'!D1135</f>
        <v>0</v>
      </c>
      <c r="Q424" s="11"/>
      <c r="R424" s="306"/>
      <c r="S424" s="306"/>
      <c r="T424" s="306"/>
      <c r="U424" s="11"/>
      <c r="V424" s="11"/>
      <c r="W424" s="11"/>
      <c r="X424" s="11"/>
      <c r="Y424" s="11"/>
      <c r="Z424" s="11"/>
      <c r="AA424" s="11"/>
      <c r="AB424" s="11"/>
    </row>
    <row r="425" spans="1:28" ht="14.25" customHeight="1">
      <c r="A425" s="1256" t="str">
        <f>A424</f>
        <v/>
      </c>
      <c r="B425" s="57"/>
      <c r="C425" s="2051"/>
      <c r="D425" s="2053"/>
      <c r="E425" s="2051"/>
      <c r="F425" s="234"/>
      <c r="G425" s="234">
        <f>'Pak8 s2'!G427</f>
        <v>0</v>
      </c>
      <c r="H425" s="234">
        <f>'Pak8 s2'!I427</f>
        <v>0</v>
      </c>
      <c r="I425" s="234">
        <f>'Pak8 s2'!K427</f>
        <v>0</v>
      </c>
      <c r="J425" s="234">
        <f>'Pak8 s2'!M427</f>
        <v>0</v>
      </c>
      <c r="K425" s="234">
        <f>'Pak8 s2'!O427</f>
        <v>0</v>
      </c>
      <c r="L425" s="11"/>
      <c r="M425" s="11"/>
      <c r="N425" s="397"/>
      <c r="O425" s="233"/>
      <c r="P425" s="399"/>
      <c r="Q425" s="11"/>
      <c r="R425" s="306"/>
      <c r="S425" s="306"/>
      <c r="T425" s="306"/>
      <c r="U425" s="11"/>
      <c r="V425" s="11"/>
      <c r="W425" s="11"/>
      <c r="X425" s="11"/>
      <c r="Y425" s="11"/>
      <c r="Z425" s="11"/>
      <c r="AA425" s="11"/>
      <c r="AB425" s="11"/>
    </row>
    <row r="426" spans="1:28" ht="24.75" customHeight="1">
      <c r="A426" s="1256" t="str">
        <f>IF(E426&gt;0,"Wypełnione","")</f>
        <v/>
      </c>
      <c r="B426" s="57"/>
      <c r="C426" s="2050">
        <f>'Og s3a'!C1137</f>
        <v>0</v>
      </c>
      <c r="D426" s="2052">
        <f>'Og s3a'!E1137</f>
        <v>0</v>
      </c>
      <c r="E426" s="2050">
        <f>'Og s3a'!F1137</f>
        <v>0</v>
      </c>
      <c r="F426" s="395">
        <f>O426</f>
        <v>0</v>
      </c>
      <c r="G426" s="395">
        <f>P426</f>
        <v>0</v>
      </c>
      <c r="H426" s="236">
        <f>'Pak8 s2'!I428</f>
        <v>0</v>
      </c>
      <c r="I426" s="236">
        <f>'Pak8 s2'!K428</f>
        <v>0</v>
      </c>
      <c r="J426" s="236">
        <f>'Pak8 s2'!M428</f>
        <v>0</v>
      </c>
      <c r="K426" s="236">
        <f>'Pak8 s2'!O428</f>
        <v>0</v>
      </c>
      <c r="L426" s="11"/>
      <c r="M426" s="11"/>
      <c r="N426" s="396">
        <f>'Og s3a'!G1137</f>
        <v>0</v>
      </c>
      <c r="O426" s="237">
        <f>'Og s3a'!H1137</f>
        <v>0</v>
      </c>
      <c r="P426" s="398">
        <f>'Og s3a'!D1137</f>
        <v>0</v>
      </c>
      <c r="Q426" s="11"/>
      <c r="R426" s="306"/>
      <c r="S426" s="306"/>
      <c r="T426" s="306"/>
      <c r="U426" s="11"/>
      <c r="V426" s="11"/>
      <c r="W426" s="11"/>
      <c r="X426" s="11"/>
      <c r="Y426" s="11"/>
      <c r="Z426" s="11"/>
      <c r="AA426" s="11"/>
      <c r="AB426" s="11"/>
    </row>
    <row r="427" spans="1:28" ht="14.25" customHeight="1">
      <c r="A427" s="1256" t="str">
        <f>A426</f>
        <v/>
      </c>
      <c r="B427" s="57"/>
      <c r="C427" s="2051"/>
      <c r="D427" s="2053"/>
      <c r="E427" s="2051"/>
      <c r="F427" s="234"/>
      <c r="G427" s="234">
        <f>'Pak8 s2'!G429</f>
        <v>0</v>
      </c>
      <c r="H427" s="234">
        <f>'Pak8 s2'!I429</f>
        <v>0</v>
      </c>
      <c r="I427" s="234">
        <f>'Pak8 s2'!K429</f>
        <v>0</v>
      </c>
      <c r="J427" s="234">
        <f>'Pak8 s2'!M429</f>
        <v>0</v>
      </c>
      <c r="K427" s="234">
        <f>'Pak8 s2'!O429</f>
        <v>0</v>
      </c>
      <c r="L427" s="11"/>
      <c r="M427" s="11"/>
      <c r="N427" s="397"/>
      <c r="O427" s="233"/>
      <c r="P427" s="399"/>
      <c r="Q427" s="11"/>
      <c r="R427" s="306"/>
      <c r="S427" s="306"/>
      <c r="T427" s="306"/>
      <c r="U427" s="11"/>
      <c r="V427" s="11"/>
      <c r="W427" s="11"/>
      <c r="X427" s="11"/>
      <c r="Y427" s="11"/>
      <c r="Z427" s="11"/>
      <c r="AA427" s="11"/>
      <c r="AB427" s="11"/>
    </row>
    <row r="428" spans="1:28" ht="24.75" customHeight="1">
      <c r="A428" s="1256" t="str">
        <f>IF(E428&gt;0,"Wypełnione","")</f>
        <v/>
      </c>
      <c r="B428" s="57"/>
      <c r="C428" s="2050">
        <f>'Og s3a'!C1139</f>
        <v>0</v>
      </c>
      <c r="D428" s="2052">
        <f>'Og s3a'!E1139</f>
        <v>0</v>
      </c>
      <c r="E428" s="2050">
        <f>'Og s3a'!F1139</f>
        <v>0</v>
      </c>
      <c r="F428" s="395">
        <f>O428</f>
        <v>0</v>
      </c>
      <c r="G428" s="395">
        <f>P428</f>
        <v>0</v>
      </c>
      <c r="H428" s="236">
        <f>'Pak8 s2'!I430</f>
        <v>0</v>
      </c>
      <c r="I428" s="236">
        <f>'Pak8 s2'!K430</f>
        <v>0</v>
      </c>
      <c r="J428" s="236">
        <f>'Pak8 s2'!M430</f>
        <v>0</v>
      </c>
      <c r="K428" s="236">
        <f>'Pak8 s2'!O430</f>
        <v>0</v>
      </c>
      <c r="L428" s="11"/>
      <c r="M428" s="11"/>
      <c r="N428" s="396">
        <f>'Og s3a'!G1139</f>
        <v>0</v>
      </c>
      <c r="O428" s="237">
        <f>'Og s3a'!H1139</f>
        <v>0</v>
      </c>
      <c r="P428" s="398">
        <f>'Og s3a'!D1139</f>
        <v>0</v>
      </c>
      <c r="Q428" s="11"/>
      <c r="R428" s="306"/>
      <c r="S428" s="306"/>
      <c r="T428" s="306"/>
      <c r="U428" s="11"/>
      <c r="V428" s="11"/>
      <c r="W428" s="11"/>
      <c r="X428" s="11"/>
      <c r="Y428" s="11"/>
      <c r="Z428" s="11"/>
      <c r="AA428" s="11"/>
      <c r="AB428" s="11"/>
    </row>
    <row r="429" spans="1:28" ht="14.25" customHeight="1">
      <c r="A429" s="1256" t="str">
        <f>A428</f>
        <v/>
      </c>
      <c r="B429" s="57"/>
      <c r="C429" s="2051"/>
      <c r="D429" s="2053"/>
      <c r="E429" s="2051"/>
      <c r="F429" s="234"/>
      <c r="G429" s="234">
        <f>'Pak8 s2'!G431</f>
        <v>0</v>
      </c>
      <c r="H429" s="234">
        <f>'Pak8 s2'!I431</f>
        <v>0</v>
      </c>
      <c r="I429" s="234">
        <f>'Pak8 s2'!K431</f>
        <v>0</v>
      </c>
      <c r="J429" s="234">
        <f>'Pak8 s2'!M431</f>
        <v>0</v>
      </c>
      <c r="K429" s="234">
        <f>'Pak8 s2'!O431</f>
        <v>0</v>
      </c>
      <c r="L429" s="11"/>
      <c r="M429" s="11"/>
      <c r="N429" s="397"/>
      <c r="O429" s="233"/>
      <c r="P429" s="399"/>
      <c r="Q429" s="11"/>
      <c r="R429" s="306"/>
      <c r="S429" s="306"/>
      <c r="T429" s="306"/>
      <c r="U429" s="11"/>
      <c r="V429" s="11"/>
      <c r="W429" s="11"/>
      <c r="X429" s="11"/>
      <c r="Y429" s="11"/>
      <c r="Z429" s="11"/>
      <c r="AA429" s="11"/>
      <c r="AB429" s="11"/>
    </row>
    <row r="430" spans="1:28" ht="24.75" customHeight="1">
      <c r="A430" s="1256" t="str">
        <f>IF(E430&gt;0,"Wypełnione","")</f>
        <v/>
      </c>
      <c r="B430" s="57"/>
      <c r="C430" s="2050">
        <f>'Og s3a'!C1141</f>
        <v>0</v>
      </c>
      <c r="D430" s="2052">
        <f>'Og s3a'!E1141</f>
        <v>0</v>
      </c>
      <c r="E430" s="2050">
        <f>'Og s3a'!F1141</f>
        <v>0</v>
      </c>
      <c r="F430" s="395">
        <f>O430</f>
        <v>0</v>
      </c>
      <c r="G430" s="395">
        <f>P430</f>
        <v>0</v>
      </c>
      <c r="H430" s="236">
        <f>'Pak8 s2'!I432</f>
        <v>0</v>
      </c>
      <c r="I430" s="236">
        <f>'Pak8 s2'!K432</f>
        <v>0</v>
      </c>
      <c r="J430" s="236">
        <f>'Pak8 s2'!M432</f>
        <v>0</v>
      </c>
      <c r="K430" s="236">
        <f>'Pak8 s2'!O432</f>
        <v>0</v>
      </c>
      <c r="L430" s="11"/>
      <c r="M430" s="11"/>
      <c r="N430" s="396">
        <f>'Og s3a'!G1141</f>
        <v>0</v>
      </c>
      <c r="O430" s="237">
        <f>'Og s3a'!H1141</f>
        <v>0</v>
      </c>
      <c r="P430" s="398">
        <f>'Og s3a'!D1141</f>
        <v>0</v>
      </c>
      <c r="Q430" s="11"/>
      <c r="R430" s="306"/>
      <c r="S430" s="306"/>
      <c r="T430" s="306"/>
      <c r="U430" s="11"/>
      <c r="V430" s="11"/>
      <c r="W430" s="11"/>
      <c r="X430" s="11"/>
      <c r="Y430" s="11"/>
      <c r="Z430" s="11"/>
      <c r="AA430" s="11"/>
      <c r="AB430" s="11"/>
    </row>
    <row r="431" spans="1:28" ht="14.25" customHeight="1">
      <c r="A431" s="1256" t="str">
        <f>A430</f>
        <v/>
      </c>
      <c r="B431" s="57"/>
      <c r="C431" s="2051"/>
      <c r="D431" s="2053"/>
      <c r="E431" s="2051"/>
      <c r="F431" s="234"/>
      <c r="G431" s="234">
        <f>'Pak8 s2'!G433</f>
        <v>0</v>
      </c>
      <c r="H431" s="234">
        <f>'Pak8 s2'!I433</f>
        <v>0</v>
      </c>
      <c r="I431" s="234">
        <f>'Pak8 s2'!K433</f>
        <v>0</v>
      </c>
      <c r="J431" s="234">
        <f>'Pak8 s2'!M433</f>
        <v>0</v>
      </c>
      <c r="K431" s="234">
        <f>'Pak8 s2'!O433</f>
        <v>0</v>
      </c>
      <c r="L431" s="11"/>
      <c r="M431" s="11"/>
      <c r="N431" s="397"/>
      <c r="O431" s="233"/>
      <c r="P431" s="399"/>
      <c r="Q431" s="11"/>
      <c r="R431" s="306"/>
      <c r="S431" s="306"/>
      <c r="T431" s="306"/>
      <c r="U431" s="11"/>
      <c r="V431" s="11"/>
      <c r="W431" s="11"/>
      <c r="X431" s="11"/>
      <c r="Y431" s="11"/>
      <c r="Z431" s="11"/>
      <c r="AA431" s="11"/>
      <c r="AB431" s="11"/>
    </row>
    <row r="432" spans="1:28" ht="24.75" customHeight="1">
      <c r="A432" s="1256" t="str">
        <f>IF(E432&gt;0,"Wypełnione","")</f>
        <v/>
      </c>
      <c r="B432" s="57"/>
      <c r="C432" s="2050">
        <f>'Og s3a'!C1143</f>
        <v>0</v>
      </c>
      <c r="D432" s="2052">
        <f>'Og s3a'!E1143</f>
        <v>0</v>
      </c>
      <c r="E432" s="2050">
        <f>'Og s3a'!F1143</f>
        <v>0</v>
      </c>
      <c r="F432" s="395">
        <f>O432</f>
        <v>0</v>
      </c>
      <c r="G432" s="395">
        <f>P432</f>
        <v>0</v>
      </c>
      <c r="H432" s="236">
        <f>'Pak8 s2'!I434</f>
        <v>0</v>
      </c>
      <c r="I432" s="236">
        <f>'Pak8 s2'!K434</f>
        <v>0</v>
      </c>
      <c r="J432" s="236">
        <f>'Pak8 s2'!M434</f>
        <v>0</v>
      </c>
      <c r="K432" s="236">
        <f>'Pak8 s2'!O434</f>
        <v>0</v>
      </c>
      <c r="L432" s="11"/>
      <c r="M432" s="11"/>
      <c r="N432" s="396">
        <f>'Og s3a'!G1143</f>
        <v>0</v>
      </c>
      <c r="O432" s="237">
        <f>'Og s3a'!H1143</f>
        <v>0</v>
      </c>
      <c r="P432" s="398">
        <f>'Og s3a'!D1143</f>
        <v>0</v>
      </c>
      <c r="Q432" s="11"/>
      <c r="R432" s="306"/>
      <c r="S432" s="306"/>
      <c r="T432" s="306"/>
      <c r="U432" s="11"/>
      <c r="V432" s="11"/>
      <c r="W432" s="11"/>
      <c r="X432" s="11"/>
      <c r="Y432" s="11"/>
      <c r="Z432" s="11"/>
      <c r="AA432" s="11"/>
      <c r="AB432" s="11"/>
    </row>
    <row r="433" spans="1:28" ht="14.25" customHeight="1">
      <c r="A433" s="1256" t="str">
        <f>A432</f>
        <v/>
      </c>
      <c r="B433" s="57"/>
      <c r="C433" s="2051"/>
      <c r="D433" s="2053"/>
      <c r="E433" s="2051"/>
      <c r="F433" s="234"/>
      <c r="G433" s="234">
        <f>'Pak8 s2'!G435</f>
        <v>0</v>
      </c>
      <c r="H433" s="234">
        <f>'Pak8 s2'!I435</f>
        <v>0</v>
      </c>
      <c r="I433" s="234">
        <f>'Pak8 s2'!K435</f>
        <v>0</v>
      </c>
      <c r="J433" s="234">
        <f>'Pak8 s2'!M435</f>
        <v>0</v>
      </c>
      <c r="K433" s="234">
        <f>'Pak8 s2'!O435</f>
        <v>0</v>
      </c>
      <c r="L433" s="11"/>
      <c r="M433" s="11"/>
      <c r="N433" s="397"/>
      <c r="O433" s="233"/>
      <c r="P433" s="399"/>
      <c r="Q433" s="11"/>
      <c r="R433" s="306"/>
      <c r="S433" s="306"/>
      <c r="T433" s="306"/>
      <c r="U433" s="11"/>
      <c r="V433" s="11"/>
      <c r="W433" s="11"/>
      <c r="X433" s="11"/>
      <c r="Y433" s="11"/>
      <c r="Z433" s="11"/>
      <c r="AA433" s="11"/>
      <c r="AB433" s="11"/>
    </row>
    <row r="434" spans="1:28" ht="24.75" customHeight="1">
      <c r="A434" s="1256" t="str">
        <f>IF(E434&gt;0,"Wypełnione","")</f>
        <v/>
      </c>
      <c r="B434" s="57"/>
      <c r="C434" s="2050">
        <f>'Og s3a'!C1145</f>
        <v>0</v>
      </c>
      <c r="D434" s="2052">
        <f>'Og s3a'!E1145</f>
        <v>0</v>
      </c>
      <c r="E434" s="2050">
        <f>'Og s3a'!F1145</f>
        <v>0</v>
      </c>
      <c r="F434" s="395">
        <f>O434</f>
        <v>0</v>
      </c>
      <c r="G434" s="395">
        <f>P434</f>
        <v>0</v>
      </c>
      <c r="H434" s="236">
        <f>'Pak8 s2'!I436</f>
        <v>0</v>
      </c>
      <c r="I434" s="236">
        <f>'Pak8 s2'!K436</f>
        <v>0</v>
      </c>
      <c r="J434" s="236">
        <f>'Pak8 s2'!M436</f>
        <v>0</v>
      </c>
      <c r="K434" s="236">
        <f>'Pak8 s2'!O436</f>
        <v>0</v>
      </c>
      <c r="L434" s="11"/>
      <c r="M434" s="11"/>
      <c r="N434" s="396">
        <f>'Og s3a'!G1145</f>
        <v>0</v>
      </c>
      <c r="O434" s="237">
        <f>'Og s3a'!H1145</f>
        <v>0</v>
      </c>
      <c r="P434" s="398">
        <f>'Og s3a'!D1145</f>
        <v>0</v>
      </c>
      <c r="Q434" s="11"/>
      <c r="R434" s="306"/>
      <c r="S434" s="306"/>
      <c r="T434" s="306"/>
      <c r="U434" s="11"/>
      <c r="V434" s="11"/>
      <c r="W434" s="11"/>
      <c r="X434" s="11"/>
      <c r="Y434" s="11"/>
      <c r="Z434" s="11"/>
      <c r="AA434" s="11"/>
      <c r="AB434" s="11"/>
    </row>
    <row r="435" spans="1:28" ht="14.25" customHeight="1">
      <c r="A435" s="1256" t="str">
        <f>A434</f>
        <v/>
      </c>
      <c r="B435" s="57"/>
      <c r="C435" s="2051"/>
      <c r="D435" s="2053"/>
      <c r="E435" s="2051"/>
      <c r="F435" s="234"/>
      <c r="G435" s="234">
        <f>'Pak8 s2'!G437</f>
        <v>0</v>
      </c>
      <c r="H435" s="234">
        <f>'Pak8 s2'!I437</f>
        <v>0</v>
      </c>
      <c r="I435" s="234">
        <f>'Pak8 s2'!K437</f>
        <v>0</v>
      </c>
      <c r="J435" s="234">
        <f>'Pak8 s2'!M437</f>
        <v>0</v>
      </c>
      <c r="K435" s="234">
        <f>'Pak8 s2'!O437</f>
        <v>0</v>
      </c>
      <c r="L435" s="11"/>
      <c r="M435" s="11"/>
      <c r="N435" s="397"/>
      <c r="O435" s="233"/>
      <c r="P435" s="399"/>
      <c r="Q435" s="11"/>
      <c r="R435" s="306"/>
      <c r="S435" s="306"/>
      <c r="T435" s="306"/>
      <c r="U435" s="11"/>
      <c r="V435" s="11"/>
      <c r="W435" s="11"/>
      <c r="X435" s="11"/>
      <c r="Y435" s="11"/>
      <c r="Z435" s="11"/>
      <c r="AA435" s="11"/>
      <c r="AB435" s="11"/>
    </row>
    <row r="436" spans="1:28" ht="24.75" customHeight="1">
      <c r="A436" s="1256" t="str">
        <f>IF(E436&gt;0,"Wypełnione","")</f>
        <v/>
      </c>
      <c r="B436" s="57"/>
      <c r="C436" s="2050">
        <f>'Og s3a'!C1147</f>
        <v>0</v>
      </c>
      <c r="D436" s="2052">
        <f>'Og s3a'!E1147</f>
        <v>0</v>
      </c>
      <c r="E436" s="2050">
        <f>'Og s3a'!F1147</f>
        <v>0</v>
      </c>
      <c r="F436" s="395">
        <f>O436</f>
        <v>0</v>
      </c>
      <c r="G436" s="395">
        <f>P436</f>
        <v>0</v>
      </c>
      <c r="H436" s="236">
        <f>'Pak8 s2'!I438</f>
        <v>0</v>
      </c>
      <c r="I436" s="236">
        <f>'Pak8 s2'!K438</f>
        <v>0</v>
      </c>
      <c r="J436" s="236">
        <f>'Pak8 s2'!M438</f>
        <v>0</v>
      </c>
      <c r="K436" s="236">
        <f>'Pak8 s2'!O438</f>
        <v>0</v>
      </c>
      <c r="L436" s="11"/>
      <c r="M436" s="11"/>
      <c r="N436" s="396">
        <f>'Og s3a'!G1147</f>
        <v>0</v>
      </c>
      <c r="O436" s="237">
        <f>'Og s3a'!H1147</f>
        <v>0</v>
      </c>
      <c r="P436" s="398">
        <f>'Og s3a'!D1147</f>
        <v>0</v>
      </c>
      <c r="Q436" s="11"/>
      <c r="R436" s="306"/>
      <c r="S436" s="306"/>
      <c r="T436" s="306"/>
      <c r="U436" s="11"/>
      <c r="V436" s="11"/>
      <c r="W436" s="11"/>
      <c r="X436" s="11"/>
      <c r="Y436" s="11"/>
      <c r="Z436" s="11"/>
      <c r="AA436" s="11"/>
      <c r="AB436" s="11"/>
    </row>
    <row r="437" spans="1:28" ht="14.25" customHeight="1">
      <c r="A437" s="1256" t="str">
        <f>A436</f>
        <v/>
      </c>
      <c r="B437" s="57"/>
      <c r="C437" s="2051"/>
      <c r="D437" s="2053"/>
      <c r="E437" s="2051"/>
      <c r="F437" s="234"/>
      <c r="G437" s="234">
        <f>'Pak8 s2'!G439</f>
        <v>0</v>
      </c>
      <c r="H437" s="234">
        <f>'Pak8 s2'!I439</f>
        <v>0</v>
      </c>
      <c r="I437" s="234">
        <f>'Pak8 s2'!K439</f>
        <v>0</v>
      </c>
      <c r="J437" s="234">
        <f>'Pak8 s2'!M439</f>
        <v>0</v>
      </c>
      <c r="K437" s="234">
        <f>'Pak8 s2'!O439</f>
        <v>0</v>
      </c>
      <c r="L437" s="11"/>
      <c r="M437" s="11"/>
      <c r="N437" s="397"/>
      <c r="O437" s="233"/>
      <c r="P437" s="399"/>
      <c r="Q437" s="11"/>
      <c r="R437" s="306"/>
      <c r="S437" s="306"/>
      <c r="T437" s="306"/>
      <c r="U437" s="11"/>
      <c r="V437" s="11"/>
      <c r="W437" s="11"/>
      <c r="X437" s="11"/>
      <c r="Y437" s="11"/>
      <c r="Z437" s="11"/>
      <c r="AA437" s="11"/>
      <c r="AB437" s="11"/>
    </row>
    <row r="438" spans="1:28" ht="24.75" customHeight="1">
      <c r="A438" s="1256" t="str">
        <f>IF(E438&gt;0,"Wypełnione","")</f>
        <v/>
      </c>
      <c r="B438" s="57"/>
      <c r="C438" s="2050">
        <f>'Og s3a'!C1149</f>
        <v>0</v>
      </c>
      <c r="D438" s="2052">
        <f>'Og s3a'!E1149</f>
        <v>0</v>
      </c>
      <c r="E438" s="2050">
        <f>'Og s3a'!F1149</f>
        <v>0</v>
      </c>
      <c r="F438" s="395">
        <f>O438</f>
        <v>0</v>
      </c>
      <c r="G438" s="395">
        <f>P438</f>
        <v>0</v>
      </c>
      <c r="H438" s="236">
        <f>'Pak8 s2'!I440</f>
        <v>0</v>
      </c>
      <c r="I438" s="236">
        <f>'Pak8 s2'!K440</f>
        <v>0</v>
      </c>
      <c r="J438" s="236">
        <f>'Pak8 s2'!M440</f>
        <v>0</v>
      </c>
      <c r="K438" s="236">
        <f>'Pak8 s2'!O440</f>
        <v>0</v>
      </c>
      <c r="L438" s="11"/>
      <c r="M438" s="11"/>
      <c r="N438" s="396">
        <f>'Og s3a'!G1149</f>
        <v>0</v>
      </c>
      <c r="O438" s="237">
        <f>'Og s3a'!H1149</f>
        <v>0</v>
      </c>
      <c r="P438" s="398">
        <f>'Og s3a'!D1149</f>
        <v>0</v>
      </c>
      <c r="Q438" s="11"/>
      <c r="R438" s="306"/>
      <c r="S438" s="306"/>
      <c r="T438" s="306"/>
      <c r="U438" s="11"/>
      <c r="V438" s="11"/>
      <c r="W438" s="11"/>
      <c r="X438" s="11"/>
      <c r="Y438" s="11"/>
      <c r="Z438" s="11"/>
      <c r="AA438" s="11"/>
      <c r="AB438" s="11"/>
    </row>
    <row r="439" spans="1:28" ht="14.25" customHeight="1">
      <c r="A439" s="1256" t="str">
        <f>A438</f>
        <v/>
      </c>
      <c r="B439" s="57"/>
      <c r="C439" s="2051"/>
      <c r="D439" s="2053"/>
      <c r="E439" s="2051"/>
      <c r="F439" s="234"/>
      <c r="G439" s="234">
        <f>'Pak8 s2'!G441</f>
        <v>0</v>
      </c>
      <c r="H439" s="234">
        <f>'Pak8 s2'!I441</f>
        <v>0</v>
      </c>
      <c r="I439" s="234">
        <f>'Pak8 s2'!K441</f>
        <v>0</v>
      </c>
      <c r="J439" s="234">
        <f>'Pak8 s2'!M441</f>
        <v>0</v>
      </c>
      <c r="K439" s="234">
        <f>'Pak8 s2'!O441</f>
        <v>0</v>
      </c>
      <c r="L439" s="11"/>
      <c r="M439" s="11"/>
      <c r="N439" s="397"/>
      <c r="O439" s="233"/>
      <c r="P439" s="399"/>
      <c r="Q439" s="11"/>
      <c r="R439" s="306"/>
      <c r="S439" s="306"/>
      <c r="T439" s="306"/>
      <c r="U439" s="11"/>
      <c r="V439" s="11"/>
      <c r="W439" s="11"/>
      <c r="X439" s="11"/>
      <c r="Y439" s="11"/>
      <c r="Z439" s="11"/>
      <c r="AA439" s="11"/>
      <c r="AB439" s="11"/>
    </row>
    <row r="440" spans="1:28" ht="24.75" customHeight="1">
      <c r="A440" s="1256" t="str">
        <f>IF(E440&gt;0,"Wypełnione","")</f>
        <v/>
      </c>
      <c r="B440" s="57"/>
      <c r="C440" s="2050">
        <f>'Og s3a'!C1151</f>
        <v>0</v>
      </c>
      <c r="D440" s="2052">
        <f>'Og s3a'!E1151</f>
        <v>0</v>
      </c>
      <c r="E440" s="2050">
        <f>'Og s3a'!F1151</f>
        <v>0</v>
      </c>
      <c r="F440" s="395">
        <f>O440</f>
        <v>0</v>
      </c>
      <c r="G440" s="395">
        <f>P440</f>
        <v>0</v>
      </c>
      <c r="H440" s="236">
        <f>'Pak8 s2'!I442</f>
        <v>0</v>
      </c>
      <c r="I440" s="236">
        <f>'Pak8 s2'!K442</f>
        <v>0</v>
      </c>
      <c r="J440" s="236">
        <f>'Pak8 s2'!M442</f>
        <v>0</v>
      </c>
      <c r="K440" s="236">
        <f>'Pak8 s2'!O442</f>
        <v>0</v>
      </c>
      <c r="L440" s="11"/>
      <c r="M440" s="11"/>
      <c r="N440" s="396">
        <f>'Og s3a'!G1151</f>
        <v>0</v>
      </c>
      <c r="O440" s="237">
        <f>'Og s3a'!H1151</f>
        <v>0</v>
      </c>
      <c r="P440" s="398">
        <f>'Og s3a'!D1151</f>
        <v>0</v>
      </c>
      <c r="Q440" s="11"/>
      <c r="R440" s="306"/>
      <c r="S440" s="306"/>
      <c r="T440" s="306"/>
      <c r="U440" s="11"/>
      <c r="V440" s="11"/>
      <c r="W440" s="11"/>
      <c r="X440" s="11"/>
      <c r="Y440" s="11"/>
      <c r="Z440" s="11"/>
      <c r="AA440" s="11"/>
      <c r="AB440" s="11"/>
    </row>
    <row r="441" spans="1:28" ht="14.25" customHeight="1">
      <c r="A441" s="1256" t="str">
        <f>A440</f>
        <v/>
      </c>
      <c r="B441" s="57"/>
      <c r="C441" s="2051"/>
      <c r="D441" s="2053"/>
      <c r="E441" s="2051"/>
      <c r="F441" s="234"/>
      <c r="G441" s="234">
        <f>'Pak8 s2'!G443</f>
        <v>0</v>
      </c>
      <c r="H441" s="234">
        <f>'Pak8 s2'!I443</f>
        <v>0</v>
      </c>
      <c r="I441" s="234">
        <f>'Pak8 s2'!K443</f>
        <v>0</v>
      </c>
      <c r="J441" s="234">
        <f>'Pak8 s2'!M443</f>
        <v>0</v>
      </c>
      <c r="K441" s="234">
        <f>'Pak8 s2'!O443</f>
        <v>0</v>
      </c>
      <c r="L441" s="11"/>
      <c r="M441" s="11"/>
      <c r="N441" s="397"/>
      <c r="O441" s="233"/>
      <c r="P441" s="399"/>
      <c r="Q441" s="11"/>
      <c r="R441" s="306"/>
      <c r="S441" s="306"/>
      <c r="T441" s="306"/>
      <c r="U441" s="11"/>
      <c r="V441" s="11"/>
      <c r="W441" s="11"/>
      <c r="X441" s="11"/>
      <c r="Y441" s="11"/>
      <c r="Z441" s="11"/>
      <c r="AA441" s="11"/>
      <c r="AB441" s="11"/>
    </row>
    <row r="442" spans="1:28" ht="24.75" customHeight="1">
      <c r="A442" s="1256" t="str">
        <f>IF(E442&gt;0,"Wypełnione","")</f>
        <v/>
      </c>
      <c r="B442" s="57"/>
      <c r="C442" s="2050">
        <f>'Og s3a'!C1153</f>
        <v>0</v>
      </c>
      <c r="D442" s="2052">
        <f>'Og s3a'!E1153</f>
        <v>0</v>
      </c>
      <c r="E442" s="2050">
        <f>'Og s3a'!F1153</f>
        <v>0</v>
      </c>
      <c r="F442" s="395">
        <f>O442</f>
        <v>0</v>
      </c>
      <c r="G442" s="395">
        <f>P442</f>
        <v>0</v>
      </c>
      <c r="H442" s="236">
        <f>'Pak8 s2'!I444</f>
        <v>0</v>
      </c>
      <c r="I442" s="236">
        <f>'Pak8 s2'!K444</f>
        <v>0</v>
      </c>
      <c r="J442" s="236">
        <f>'Pak8 s2'!M444</f>
        <v>0</v>
      </c>
      <c r="K442" s="236">
        <f>'Pak8 s2'!O444</f>
        <v>0</v>
      </c>
      <c r="L442" s="11"/>
      <c r="M442" s="11"/>
      <c r="N442" s="396">
        <f>'Og s3a'!G1153</f>
        <v>0</v>
      </c>
      <c r="O442" s="237">
        <f>'Og s3a'!H1153</f>
        <v>0</v>
      </c>
      <c r="P442" s="398">
        <f>'Og s3a'!D1153</f>
        <v>0</v>
      </c>
      <c r="Q442" s="11"/>
      <c r="R442" s="306"/>
      <c r="S442" s="306"/>
      <c r="T442" s="306"/>
      <c r="U442" s="11"/>
      <c r="V442" s="11"/>
      <c r="W442" s="11"/>
      <c r="X442" s="11"/>
      <c r="Y442" s="11"/>
      <c r="Z442" s="11"/>
      <c r="AA442" s="11"/>
      <c r="AB442" s="11"/>
    </row>
    <row r="443" spans="1:28" ht="14.25" customHeight="1">
      <c r="A443" s="1256" t="str">
        <f>A442</f>
        <v/>
      </c>
      <c r="B443" s="57"/>
      <c r="C443" s="2051"/>
      <c r="D443" s="2053"/>
      <c r="E443" s="2051"/>
      <c r="F443" s="234"/>
      <c r="G443" s="234">
        <f>'Pak8 s2'!G445</f>
        <v>0</v>
      </c>
      <c r="H443" s="234">
        <f>'Pak8 s2'!I445</f>
        <v>0</v>
      </c>
      <c r="I443" s="234">
        <f>'Pak8 s2'!K445</f>
        <v>0</v>
      </c>
      <c r="J443" s="234">
        <f>'Pak8 s2'!M445</f>
        <v>0</v>
      </c>
      <c r="K443" s="234">
        <f>'Pak8 s2'!O445</f>
        <v>0</v>
      </c>
      <c r="L443" s="11"/>
      <c r="M443" s="11"/>
      <c r="N443" s="397"/>
      <c r="O443" s="233"/>
      <c r="P443" s="399"/>
      <c r="Q443" s="11"/>
      <c r="R443" s="306"/>
      <c r="S443" s="306"/>
      <c r="T443" s="306"/>
      <c r="U443" s="11"/>
      <c r="V443" s="11"/>
      <c r="W443" s="11"/>
      <c r="X443" s="11"/>
      <c r="Y443" s="11"/>
      <c r="Z443" s="11"/>
      <c r="AA443" s="11"/>
      <c r="AB443" s="11"/>
    </row>
    <row r="444" spans="1:28" ht="24.75" customHeight="1">
      <c r="A444" s="1256" t="str">
        <f>IF(E444&gt;0,"Wypełnione","")</f>
        <v/>
      </c>
      <c r="B444" s="57"/>
      <c r="C444" s="2050">
        <f>'Og s3a'!C1155</f>
        <v>0</v>
      </c>
      <c r="D444" s="2052">
        <f>'Og s3a'!E1155</f>
        <v>0</v>
      </c>
      <c r="E444" s="2050">
        <f>'Og s3a'!F1155</f>
        <v>0</v>
      </c>
      <c r="F444" s="395">
        <f>O444</f>
        <v>0</v>
      </c>
      <c r="G444" s="395">
        <f>P444</f>
        <v>0</v>
      </c>
      <c r="H444" s="236">
        <f>'Pak8 s2'!I446</f>
        <v>0</v>
      </c>
      <c r="I444" s="236">
        <f>'Pak8 s2'!K446</f>
        <v>0</v>
      </c>
      <c r="J444" s="236">
        <f>'Pak8 s2'!M446</f>
        <v>0</v>
      </c>
      <c r="K444" s="236">
        <f>'Pak8 s2'!O446</f>
        <v>0</v>
      </c>
      <c r="L444" s="11"/>
      <c r="M444" s="11"/>
      <c r="N444" s="396">
        <f>'Og s3a'!G1155</f>
        <v>0</v>
      </c>
      <c r="O444" s="237">
        <f>'Og s3a'!H1155</f>
        <v>0</v>
      </c>
      <c r="P444" s="398">
        <f>'Og s3a'!D1155</f>
        <v>0</v>
      </c>
      <c r="Q444" s="11"/>
      <c r="R444" s="306"/>
      <c r="S444" s="306"/>
      <c r="T444" s="306"/>
      <c r="U444" s="11"/>
      <c r="V444" s="11"/>
      <c r="W444" s="11"/>
      <c r="X444" s="11"/>
      <c r="Y444" s="11"/>
      <c r="Z444" s="11"/>
      <c r="AA444" s="11"/>
      <c r="AB444" s="11"/>
    </row>
    <row r="445" spans="1:28" ht="14.25" customHeight="1">
      <c r="A445" s="1256" t="str">
        <f>A444</f>
        <v/>
      </c>
      <c r="B445" s="57"/>
      <c r="C445" s="2051"/>
      <c r="D445" s="2053"/>
      <c r="E445" s="2051"/>
      <c r="F445" s="234"/>
      <c r="G445" s="234">
        <f>'Pak8 s2'!G447</f>
        <v>0</v>
      </c>
      <c r="H445" s="234">
        <f>'Pak8 s2'!I447</f>
        <v>0</v>
      </c>
      <c r="I445" s="234">
        <f>'Pak8 s2'!K447</f>
        <v>0</v>
      </c>
      <c r="J445" s="234">
        <f>'Pak8 s2'!M447</f>
        <v>0</v>
      </c>
      <c r="K445" s="234">
        <f>'Pak8 s2'!O447</f>
        <v>0</v>
      </c>
      <c r="L445" s="11"/>
      <c r="M445" s="11"/>
      <c r="N445" s="397"/>
      <c r="O445" s="233"/>
      <c r="P445" s="399"/>
      <c r="Q445" s="11"/>
      <c r="R445" s="306"/>
      <c r="S445" s="306"/>
      <c r="T445" s="306"/>
      <c r="U445" s="11"/>
      <c r="V445" s="11"/>
      <c r="W445" s="11"/>
      <c r="X445" s="11"/>
      <c r="Y445" s="11"/>
      <c r="Z445" s="11"/>
      <c r="AA445" s="11"/>
      <c r="AB445" s="11"/>
    </row>
    <row r="446" spans="1:28" ht="24.75" customHeight="1">
      <c r="A446" s="1256" t="str">
        <f>IF(E446&gt;0,"Wypełnione","")</f>
        <v/>
      </c>
      <c r="B446" s="57"/>
      <c r="C446" s="2050">
        <f>'Og s3a'!C1157</f>
        <v>0</v>
      </c>
      <c r="D446" s="2052">
        <f>'Og s3a'!E1157</f>
        <v>0</v>
      </c>
      <c r="E446" s="2050">
        <f>'Og s3a'!F1157</f>
        <v>0</v>
      </c>
      <c r="F446" s="395">
        <f>O446</f>
        <v>0</v>
      </c>
      <c r="G446" s="395">
        <f>P446</f>
        <v>0</v>
      </c>
      <c r="H446" s="236">
        <f>'Pak8 s2'!I448</f>
        <v>0</v>
      </c>
      <c r="I446" s="236">
        <f>'Pak8 s2'!K448</f>
        <v>0</v>
      </c>
      <c r="J446" s="236">
        <f>'Pak8 s2'!M448</f>
        <v>0</v>
      </c>
      <c r="K446" s="236">
        <f>'Pak8 s2'!O448</f>
        <v>0</v>
      </c>
      <c r="L446" s="11"/>
      <c r="M446" s="11"/>
      <c r="N446" s="396">
        <f>'Og s3a'!G1157</f>
        <v>0</v>
      </c>
      <c r="O446" s="237">
        <f>'Og s3a'!H1157</f>
        <v>0</v>
      </c>
      <c r="P446" s="398">
        <f>'Og s3a'!D1157</f>
        <v>0</v>
      </c>
      <c r="Q446" s="11"/>
      <c r="R446" s="306"/>
      <c r="S446" s="306"/>
      <c r="T446" s="306"/>
      <c r="U446" s="11"/>
      <c r="V446" s="11"/>
      <c r="W446" s="11"/>
      <c r="X446" s="11"/>
      <c r="Y446" s="11"/>
      <c r="Z446" s="11"/>
      <c r="AA446" s="11"/>
      <c r="AB446" s="11"/>
    </row>
    <row r="447" spans="1:28" ht="14.25" customHeight="1">
      <c r="A447" s="1256" t="str">
        <f>A446</f>
        <v/>
      </c>
      <c r="B447" s="57"/>
      <c r="C447" s="2051"/>
      <c r="D447" s="2053"/>
      <c r="E447" s="2051"/>
      <c r="F447" s="234"/>
      <c r="G447" s="234">
        <f>'Pak8 s2'!G449</f>
        <v>0</v>
      </c>
      <c r="H447" s="234">
        <f>'Pak8 s2'!I449</f>
        <v>0</v>
      </c>
      <c r="I447" s="234">
        <f>'Pak8 s2'!K449</f>
        <v>0</v>
      </c>
      <c r="J447" s="234">
        <f>'Pak8 s2'!M449</f>
        <v>0</v>
      </c>
      <c r="K447" s="234">
        <f>'Pak8 s2'!O449</f>
        <v>0</v>
      </c>
      <c r="L447" s="11"/>
      <c r="M447" s="11"/>
      <c r="N447" s="397"/>
      <c r="O447" s="233"/>
      <c r="P447" s="399"/>
      <c r="Q447" s="11"/>
      <c r="R447" s="306"/>
      <c r="S447" s="306"/>
      <c r="T447" s="306"/>
      <c r="U447" s="11"/>
      <c r="V447" s="11"/>
      <c r="W447" s="11"/>
      <c r="X447" s="11"/>
      <c r="Y447" s="11"/>
      <c r="Z447" s="11"/>
      <c r="AA447" s="11"/>
      <c r="AB447" s="11"/>
    </row>
    <row r="448" spans="1:28" ht="24.75" customHeight="1">
      <c r="A448" s="1256" t="str">
        <f>IF(E448&gt;0,"Wypełnione","")</f>
        <v/>
      </c>
      <c r="B448" s="57"/>
      <c r="C448" s="2050">
        <f>'Og s3a'!C1159</f>
        <v>0</v>
      </c>
      <c r="D448" s="2052">
        <f>'Og s3a'!E1159</f>
        <v>0</v>
      </c>
      <c r="E448" s="2050">
        <f>'Og s3a'!F1159</f>
        <v>0</v>
      </c>
      <c r="F448" s="395">
        <f>O448</f>
        <v>0</v>
      </c>
      <c r="G448" s="395">
        <f>P448</f>
        <v>0</v>
      </c>
      <c r="H448" s="236">
        <f>'Pak8 s2'!I450</f>
        <v>0</v>
      </c>
      <c r="I448" s="236">
        <f>'Pak8 s2'!K450</f>
        <v>0</v>
      </c>
      <c r="J448" s="236">
        <f>'Pak8 s2'!M450</f>
        <v>0</v>
      </c>
      <c r="K448" s="236">
        <f>'Pak8 s2'!O450</f>
        <v>0</v>
      </c>
      <c r="L448" s="11"/>
      <c r="M448" s="11"/>
      <c r="N448" s="396">
        <f>'Og s3a'!G1159</f>
        <v>0</v>
      </c>
      <c r="O448" s="237">
        <f>'Og s3a'!H1159</f>
        <v>0</v>
      </c>
      <c r="P448" s="398">
        <f>'Og s3a'!D1159</f>
        <v>0</v>
      </c>
      <c r="Q448" s="11"/>
      <c r="R448" s="306"/>
      <c r="S448" s="306"/>
      <c r="T448" s="306"/>
      <c r="U448" s="11"/>
      <c r="V448" s="11"/>
      <c r="W448" s="11"/>
      <c r="X448" s="11"/>
      <c r="Y448" s="11"/>
      <c r="Z448" s="11"/>
      <c r="AA448" s="11"/>
      <c r="AB448" s="11"/>
    </row>
    <row r="449" spans="1:28" ht="14.25" customHeight="1">
      <c r="A449" s="1256" t="str">
        <f>A448</f>
        <v/>
      </c>
      <c r="B449" s="57"/>
      <c r="C449" s="2051"/>
      <c r="D449" s="2053"/>
      <c r="E449" s="2051"/>
      <c r="F449" s="234"/>
      <c r="G449" s="234">
        <f>'Pak8 s2'!G451</f>
        <v>0</v>
      </c>
      <c r="H449" s="234">
        <f>'Pak8 s2'!I451</f>
        <v>0</v>
      </c>
      <c r="I449" s="234">
        <f>'Pak8 s2'!K451</f>
        <v>0</v>
      </c>
      <c r="J449" s="234">
        <f>'Pak8 s2'!M451</f>
        <v>0</v>
      </c>
      <c r="K449" s="234">
        <f>'Pak8 s2'!O451</f>
        <v>0</v>
      </c>
      <c r="L449" s="11"/>
      <c r="M449" s="11"/>
      <c r="N449" s="397"/>
      <c r="O449" s="233"/>
      <c r="P449" s="399"/>
      <c r="Q449" s="11"/>
      <c r="R449" s="306"/>
      <c r="S449" s="306"/>
      <c r="T449" s="306"/>
      <c r="U449" s="11"/>
      <c r="V449" s="11"/>
      <c r="W449" s="11"/>
      <c r="X449" s="11"/>
      <c r="Y449" s="11"/>
      <c r="Z449" s="11"/>
      <c r="AA449" s="11"/>
      <c r="AB449" s="11"/>
    </row>
    <row r="450" spans="1:28" ht="24.75" customHeight="1">
      <c r="A450" s="1256" t="str">
        <f>IF(E450&gt;0,"Wypełnione","")</f>
        <v/>
      </c>
      <c r="B450" s="57"/>
      <c r="C450" s="2050">
        <f>'Og s3a'!C1161</f>
        <v>0</v>
      </c>
      <c r="D450" s="2052">
        <f>'Og s3a'!E1161</f>
        <v>0</v>
      </c>
      <c r="E450" s="2050">
        <f>'Og s3a'!F1161</f>
        <v>0</v>
      </c>
      <c r="F450" s="395">
        <f>O450</f>
        <v>0</v>
      </c>
      <c r="G450" s="395">
        <f>P450</f>
        <v>0</v>
      </c>
      <c r="H450" s="236">
        <f>'Pak8 s2'!I452</f>
        <v>0</v>
      </c>
      <c r="I450" s="236">
        <f>'Pak8 s2'!K452</f>
        <v>0</v>
      </c>
      <c r="J450" s="236">
        <f>'Pak8 s2'!M452</f>
        <v>0</v>
      </c>
      <c r="K450" s="236">
        <f>'Pak8 s2'!O452</f>
        <v>0</v>
      </c>
      <c r="L450" s="11"/>
      <c r="M450" s="11"/>
      <c r="N450" s="396">
        <f>'Og s3a'!G1161</f>
        <v>0</v>
      </c>
      <c r="O450" s="237">
        <f>'Og s3a'!H1161</f>
        <v>0</v>
      </c>
      <c r="P450" s="398">
        <f>'Og s3a'!D1161</f>
        <v>0</v>
      </c>
      <c r="Q450" s="11"/>
      <c r="R450" s="306"/>
      <c r="S450" s="306"/>
      <c r="T450" s="306"/>
      <c r="U450" s="11"/>
      <c r="V450" s="11"/>
      <c r="W450" s="11"/>
      <c r="X450" s="11"/>
      <c r="Y450" s="11"/>
      <c r="Z450" s="11"/>
      <c r="AA450" s="11"/>
      <c r="AB450" s="11"/>
    </row>
    <row r="451" spans="1:28" ht="14.25" customHeight="1">
      <c r="A451" s="1256" t="str">
        <f>A450</f>
        <v/>
      </c>
      <c r="B451" s="57"/>
      <c r="C451" s="2051"/>
      <c r="D451" s="2053"/>
      <c r="E451" s="2051"/>
      <c r="F451" s="234"/>
      <c r="G451" s="234">
        <f>'Pak8 s2'!G453</f>
        <v>0</v>
      </c>
      <c r="H451" s="234">
        <f>'Pak8 s2'!I453</f>
        <v>0</v>
      </c>
      <c r="I451" s="234">
        <f>'Pak8 s2'!K453</f>
        <v>0</v>
      </c>
      <c r="J451" s="234">
        <f>'Pak8 s2'!M453</f>
        <v>0</v>
      </c>
      <c r="K451" s="234">
        <f>'Pak8 s2'!O453</f>
        <v>0</v>
      </c>
      <c r="L451" s="11"/>
      <c r="M451" s="11"/>
      <c r="N451" s="397"/>
      <c r="O451" s="233"/>
      <c r="P451" s="399"/>
      <c r="Q451" s="11"/>
      <c r="R451" s="306"/>
      <c r="S451" s="306"/>
      <c r="T451" s="306"/>
      <c r="U451" s="11"/>
      <c r="V451" s="11"/>
      <c r="W451" s="11"/>
      <c r="X451" s="11"/>
      <c r="Y451" s="11"/>
      <c r="Z451" s="11"/>
      <c r="AA451" s="11"/>
      <c r="AB451" s="11"/>
    </row>
    <row r="452" spans="1:28" ht="24.75" customHeight="1">
      <c r="A452" s="1256" t="str">
        <f>IF(E452&gt;0,"Wypełnione","")</f>
        <v/>
      </c>
      <c r="B452" s="57"/>
      <c r="C452" s="2050">
        <f>'Og s3a'!C1163</f>
        <v>0</v>
      </c>
      <c r="D452" s="2052">
        <f>'Og s3a'!E1163</f>
        <v>0</v>
      </c>
      <c r="E452" s="2050">
        <f>'Og s3a'!F1163</f>
        <v>0</v>
      </c>
      <c r="F452" s="395">
        <f>O452</f>
        <v>0</v>
      </c>
      <c r="G452" s="395">
        <f>P452</f>
        <v>0</v>
      </c>
      <c r="H452" s="236">
        <f>'Pak8 s2'!I454</f>
        <v>0</v>
      </c>
      <c r="I452" s="236">
        <f>'Pak8 s2'!K454</f>
        <v>0</v>
      </c>
      <c r="J452" s="236">
        <f>'Pak8 s2'!M454</f>
        <v>0</v>
      </c>
      <c r="K452" s="236">
        <f>'Pak8 s2'!O454</f>
        <v>0</v>
      </c>
      <c r="L452" s="11"/>
      <c r="M452" s="11"/>
      <c r="N452" s="396">
        <f>'Og s3a'!G1163</f>
        <v>0</v>
      </c>
      <c r="O452" s="237">
        <f>'Og s3a'!H1163</f>
        <v>0</v>
      </c>
      <c r="P452" s="398">
        <f>'Og s3a'!D1163</f>
        <v>0</v>
      </c>
      <c r="Q452" s="11"/>
      <c r="R452" s="306"/>
      <c r="S452" s="306"/>
      <c r="T452" s="306"/>
      <c r="U452" s="11"/>
      <c r="V452" s="11"/>
      <c r="W452" s="11"/>
      <c r="X452" s="11"/>
      <c r="Y452" s="11"/>
      <c r="Z452" s="11"/>
      <c r="AA452" s="11"/>
      <c r="AB452" s="11"/>
    </row>
    <row r="453" spans="1:28" ht="14.25" customHeight="1">
      <c r="A453" s="1256" t="str">
        <f>A452</f>
        <v/>
      </c>
      <c r="B453" s="57"/>
      <c r="C453" s="2051"/>
      <c r="D453" s="2053"/>
      <c r="E453" s="2051"/>
      <c r="F453" s="234"/>
      <c r="G453" s="234">
        <f>'Pak8 s2'!G455</f>
        <v>0</v>
      </c>
      <c r="H453" s="234">
        <f>'Pak8 s2'!I455</f>
        <v>0</v>
      </c>
      <c r="I453" s="234">
        <f>'Pak8 s2'!K455</f>
        <v>0</v>
      </c>
      <c r="J453" s="234">
        <f>'Pak8 s2'!M455</f>
        <v>0</v>
      </c>
      <c r="K453" s="234">
        <f>'Pak8 s2'!O455</f>
        <v>0</v>
      </c>
      <c r="L453" s="11"/>
      <c r="M453" s="11"/>
      <c r="N453" s="397"/>
      <c r="O453" s="233"/>
      <c r="P453" s="399"/>
      <c r="Q453" s="11"/>
      <c r="R453" s="306"/>
      <c r="S453" s="306"/>
      <c r="T453" s="306"/>
      <c r="U453" s="11"/>
      <c r="V453" s="11"/>
      <c r="W453" s="11"/>
      <c r="X453" s="11"/>
      <c r="Y453" s="11"/>
      <c r="Z453" s="11"/>
      <c r="AA453" s="11"/>
      <c r="AB453" s="11"/>
    </row>
    <row r="454" spans="1:28" ht="24.75" customHeight="1">
      <c r="A454" s="1256" t="str">
        <f>IF(E454&gt;0,"Wypełnione","")</f>
        <v/>
      </c>
      <c r="B454" s="57"/>
      <c r="C454" s="2050">
        <f>'Og s3a'!C1165</f>
        <v>0</v>
      </c>
      <c r="D454" s="2052">
        <f>'Og s3a'!E1165</f>
        <v>0</v>
      </c>
      <c r="E454" s="2050">
        <f>'Og s3a'!F1165</f>
        <v>0</v>
      </c>
      <c r="F454" s="395">
        <f>O454</f>
        <v>0</v>
      </c>
      <c r="G454" s="395">
        <f>P454</f>
        <v>0</v>
      </c>
      <c r="H454" s="236">
        <f>'Pak8 s2'!I456</f>
        <v>0</v>
      </c>
      <c r="I454" s="236">
        <f>'Pak8 s2'!K456</f>
        <v>0</v>
      </c>
      <c r="J454" s="236">
        <f>'Pak8 s2'!M456</f>
        <v>0</v>
      </c>
      <c r="K454" s="236">
        <f>'Pak8 s2'!O456</f>
        <v>0</v>
      </c>
      <c r="L454" s="11"/>
      <c r="M454" s="11"/>
      <c r="N454" s="396">
        <f>'Og s3a'!G1165</f>
        <v>0</v>
      </c>
      <c r="O454" s="237">
        <f>'Og s3a'!H1165</f>
        <v>0</v>
      </c>
      <c r="P454" s="398">
        <f>'Og s3a'!D1165</f>
        <v>0</v>
      </c>
      <c r="Q454" s="11"/>
      <c r="R454" s="306"/>
      <c r="S454" s="306"/>
      <c r="T454" s="306"/>
      <c r="U454" s="11"/>
      <c r="V454" s="11"/>
      <c r="W454" s="11"/>
      <c r="X454" s="11"/>
      <c r="Y454" s="11"/>
      <c r="Z454" s="11"/>
      <c r="AA454" s="11"/>
      <c r="AB454" s="11"/>
    </row>
    <row r="455" spans="1:28" ht="14.25" customHeight="1">
      <c r="A455" s="1256" t="str">
        <f>A454</f>
        <v/>
      </c>
      <c r="B455" s="57"/>
      <c r="C455" s="2051"/>
      <c r="D455" s="2053"/>
      <c r="E455" s="2051"/>
      <c r="F455" s="234"/>
      <c r="G455" s="234">
        <f>'Pak8 s2'!G457</f>
        <v>0</v>
      </c>
      <c r="H455" s="234">
        <f>'Pak8 s2'!I457</f>
        <v>0</v>
      </c>
      <c r="I455" s="234">
        <f>'Pak8 s2'!K457</f>
        <v>0</v>
      </c>
      <c r="J455" s="234">
        <f>'Pak8 s2'!M457</f>
        <v>0</v>
      </c>
      <c r="K455" s="234">
        <f>'Pak8 s2'!O457</f>
        <v>0</v>
      </c>
      <c r="L455" s="11"/>
      <c r="M455" s="11"/>
      <c r="N455" s="397"/>
      <c r="O455" s="233"/>
      <c r="P455" s="399"/>
      <c r="Q455" s="11"/>
      <c r="R455" s="306"/>
      <c r="S455" s="306"/>
      <c r="T455" s="306"/>
      <c r="U455" s="11"/>
      <c r="V455" s="11"/>
      <c r="W455" s="11"/>
      <c r="X455" s="11"/>
      <c r="Y455" s="11"/>
      <c r="Z455" s="11"/>
      <c r="AA455" s="11"/>
      <c r="AB455" s="11"/>
    </row>
    <row r="456" spans="1:28" ht="24.75" customHeight="1">
      <c r="A456" s="1256" t="str">
        <f>IF(E456&gt;0,"Wypełnione","")</f>
        <v/>
      </c>
      <c r="B456" s="57"/>
      <c r="C456" s="2050">
        <f>'Og s3a'!C1167</f>
        <v>0</v>
      </c>
      <c r="D456" s="2052">
        <f>'Og s3a'!E1167</f>
        <v>0</v>
      </c>
      <c r="E456" s="2050">
        <f>'Og s3a'!F1167</f>
        <v>0</v>
      </c>
      <c r="F456" s="395">
        <f>O456</f>
        <v>0</v>
      </c>
      <c r="G456" s="395">
        <f>P456</f>
        <v>0</v>
      </c>
      <c r="H456" s="236">
        <f>'Pak8 s2'!I458</f>
        <v>0</v>
      </c>
      <c r="I456" s="236">
        <f>'Pak8 s2'!K458</f>
        <v>0</v>
      </c>
      <c r="J456" s="236">
        <f>'Pak8 s2'!M458</f>
        <v>0</v>
      </c>
      <c r="K456" s="236">
        <f>'Pak8 s2'!O458</f>
        <v>0</v>
      </c>
      <c r="L456" s="11"/>
      <c r="M456" s="11"/>
      <c r="N456" s="396">
        <f>'Og s3a'!G1167</f>
        <v>0</v>
      </c>
      <c r="O456" s="237">
        <f>'Og s3a'!H1167</f>
        <v>0</v>
      </c>
      <c r="P456" s="398">
        <f>'Og s3a'!D1167</f>
        <v>0</v>
      </c>
      <c r="Q456" s="11"/>
      <c r="R456" s="306"/>
      <c r="S456" s="306"/>
      <c r="T456" s="306"/>
      <c r="U456" s="11"/>
      <c r="V456" s="11"/>
      <c r="W456" s="11"/>
      <c r="X456" s="11"/>
      <c r="Y456" s="11"/>
      <c r="Z456" s="11"/>
      <c r="AA456" s="11"/>
      <c r="AB456" s="11"/>
    </row>
    <row r="457" spans="1:28" ht="14.25" customHeight="1">
      <c r="A457" s="1256" t="str">
        <f>A456</f>
        <v/>
      </c>
      <c r="B457" s="57"/>
      <c r="C457" s="2051"/>
      <c r="D457" s="2053"/>
      <c r="E457" s="2051"/>
      <c r="F457" s="234"/>
      <c r="G457" s="234">
        <f>'Pak8 s2'!G459</f>
        <v>0</v>
      </c>
      <c r="H457" s="234">
        <f>'Pak8 s2'!I459</f>
        <v>0</v>
      </c>
      <c r="I457" s="234">
        <f>'Pak8 s2'!K459</f>
        <v>0</v>
      </c>
      <c r="J457" s="234">
        <f>'Pak8 s2'!M459</f>
        <v>0</v>
      </c>
      <c r="K457" s="234">
        <f>'Pak8 s2'!O459</f>
        <v>0</v>
      </c>
      <c r="L457" s="11"/>
      <c r="M457" s="11"/>
      <c r="N457" s="397"/>
      <c r="O457" s="233"/>
      <c r="P457" s="399"/>
      <c r="Q457" s="11"/>
      <c r="R457" s="306"/>
      <c r="S457" s="306"/>
      <c r="T457" s="306"/>
      <c r="U457" s="11"/>
      <c r="V457" s="11"/>
      <c r="W457" s="11"/>
      <c r="X457" s="11"/>
      <c r="Y457" s="11"/>
      <c r="Z457" s="11"/>
      <c r="AA457" s="11"/>
      <c r="AB457" s="11"/>
    </row>
    <row r="458" spans="1:28" ht="24.75" customHeight="1">
      <c r="A458" s="1256" t="str">
        <f>IF(E458&gt;0,"Wypełnione","")</f>
        <v/>
      </c>
      <c r="B458" s="57"/>
      <c r="C458" s="2050">
        <f>'Og s3a'!C1169</f>
        <v>0</v>
      </c>
      <c r="D458" s="2052">
        <f>'Og s3a'!E1169</f>
        <v>0</v>
      </c>
      <c r="E458" s="2050">
        <f>'Og s3a'!F1169</f>
        <v>0</v>
      </c>
      <c r="F458" s="395">
        <f>O458</f>
        <v>0</v>
      </c>
      <c r="G458" s="395">
        <f>P458</f>
        <v>0</v>
      </c>
      <c r="H458" s="236">
        <f>'Pak8 s2'!I460</f>
        <v>0</v>
      </c>
      <c r="I458" s="236">
        <f>'Pak8 s2'!K460</f>
        <v>0</v>
      </c>
      <c r="J458" s="236">
        <f>'Pak8 s2'!M460</f>
        <v>0</v>
      </c>
      <c r="K458" s="236">
        <f>'Pak8 s2'!O460</f>
        <v>0</v>
      </c>
      <c r="L458" s="11"/>
      <c r="M458" s="11"/>
      <c r="N458" s="396">
        <f>'Og s3a'!G1169</f>
        <v>0</v>
      </c>
      <c r="O458" s="237">
        <f>'Og s3a'!H1169</f>
        <v>0</v>
      </c>
      <c r="P458" s="398">
        <f>'Og s3a'!D1169</f>
        <v>0</v>
      </c>
      <c r="Q458" s="11"/>
      <c r="R458" s="306"/>
      <c r="S458" s="306"/>
      <c r="T458" s="306"/>
      <c r="U458" s="11"/>
      <c r="V458" s="11"/>
      <c r="W458" s="11"/>
      <c r="X458" s="11"/>
      <c r="Y458" s="11"/>
      <c r="Z458" s="11"/>
      <c r="AA458" s="11"/>
      <c r="AB458" s="11"/>
    </row>
    <row r="459" spans="1:28" ht="14.25" customHeight="1">
      <c r="A459" s="1256" t="str">
        <f>A458</f>
        <v/>
      </c>
      <c r="B459" s="57"/>
      <c r="C459" s="2051"/>
      <c r="D459" s="2053"/>
      <c r="E459" s="2051"/>
      <c r="F459" s="234"/>
      <c r="G459" s="234">
        <f>'Pak8 s2'!G461</f>
        <v>0</v>
      </c>
      <c r="H459" s="234">
        <f>'Pak8 s2'!I461</f>
        <v>0</v>
      </c>
      <c r="I459" s="234">
        <f>'Pak8 s2'!K461</f>
        <v>0</v>
      </c>
      <c r="J459" s="234">
        <f>'Pak8 s2'!M461</f>
        <v>0</v>
      </c>
      <c r="K459" s="234">
        <f>'Pak8 s2'!O461</f>
        <v>0</v>
      </c>
      <c r="L459" s="11"/>
      <c r="M459" s="11"/>
      <c r="N459" s="397"/>
      <c r="O459" s="233"/>
      <c r="P459" s="399"/>
      <c r="Q459" s="11"/>
      <c r="R459" s="306"/>
      <c r="S459" s="306"/>
      <c r="T459" s="306"/>
      <c r="U459" s="11"/>
      <c r="V459" s="11"/>
      <c r="W459" s="11"/>
      <c r="X459" s="11"/>
      <c r="Y459" s="11"/>
      <c r="Z459" s="11"/>
      <c r="AA459" s="11"/>
      <c r="AB459" s="11"/>
    </row>
    <row r="460" spans="1:28" ht="24.75" customHeight="1">
      <c r="A460" s="1256" t="str">
        <f>IF(E460&gt;0,"Wypełnione","")</f>
        <v/>
      </c>
      <c r="B460" s="57"/>
      <c r="C460" s="2050">
        <f>'Og s3a'!C1171</f>
        <v>0</v>
      </c>
      <c r="D460" s="2052">
        <f>'Og s3a'!E1171</f>
        <v>0</v>
      </c>
      <c r="E460" s="2050">
        <f>'Og s3a'!F1171</f>
        <v>0</v>
      </c>
      <c r="F460" s="395">
        <f>O460</f>
        <v>0</v>
      </c>
      <c r="G460" s="395">
        <f>P460</f>
        <v>0</v>
      </c>
      <c r="H460" s="236">
        <f>'Pak8 s2'!I462</f>
        <v>0</v>
      </c>
      <c r="I460" s="236">
        <f>'Pak8 s2'!K462</f>
        <v>0</v>
      </c>
      <c r="J460" s="236">
        <f>'Pak8 s2'!M462</f>
        <v>0</v>
      </c>
      <c r="K460" s="236">
        <f>'Pak8 s2'!O462</f>
        <v>0</v>
      </c>
      <c r="L460" s="11"/>
      <c r="M460" s="11"/>
      <c r="N460" s="396">
        <f>'Og s3a'!G1171</f>
        <v>0</v>
      </c>
      <c r="O460" s="237">
        <f>'Og s3a'!H1171</f>
        <v>0</v>
      </c>
      <c r="P460" s="398">
        <f>'Og s3a'!D1171</f>
        <v>0</v>
      </c>
      <c r="Q460" s="11"/>
      <c r="R460" s="306"/>
      <c r="S460" s="306"/>
      <c r="T460" s="306"/>
      <c r="U460" s="11"/>
      <c r="V460" s="11"/>
      <c r="W460" s="11"/>
      <c r="X460" s="11"/>
      <c r="Y460" s="11"/>
      <c r="Z460" s="11"/>
      <c r="AA460" s="11"/>
      <c r="AB460" s="11"/>
    </row>
    <row r="461" spans="1:28" ht="14.25" customHeight="1">
      <c r="A461" s="1256" t="str">
        <f>A460</f>
        <v/>
      </c>
      <c r="B461" s="57"/>
      <c r="C461" s="2051"/>
      <c r="D461" s="2053"/>
      <c r="E461" s="2051"/>
      <c r="F461" s="234"/>
      <c r="G461" s="234">
        <f>'Pak8 s2'!G463</f>
        <v>0</v>
      </c>
      <c r="H461" s="234">
        <f>'Pak8 s2'!I463</f>
        <v>0</v>
      </c>
      <c r="I461" s="234">
        <f>'Pak8 s2'!K463</f>
        <v>0</v>
      </c>
      <c r="J461" s="234">
        <f>'Pak8 s2'!M463</f>
        <v>0</v>
      </c>
      <c r="K461" s="234">
        <f>'Pak8 s2'!O463</f>
        <v>0</v>
      </c>
      <c r="L461" s="11"/>
      <c r="M461" s="11"/>
      <c r="N461" s="397"/>
      <c r="O461" s="233"/>
      <c r="P461" s="399"/>
      <c r="Q461" s="11"/>
      <c r="R461" s="306"/>
      <c r="S461" s="306"/>
      <c r="T461" s="306"/>
      <c r="U461" s="11"/>
      <c r="V461" s="11"/>
      <c r="W461" s="11"/>
      <c r="X461" s="11"/>
      <c r="Y461" s="11"/>
      <c r="Z461" s="11"/>
      <c r="AA461" s="11"/>
      <c r="AB461" s="11"/>
    </row>
    <row r="462" spans="1:28" ht="24.75" customHeight="1">
      <c r="A462" s="1256" t="str">
        <f>IF(E462&gt;0,"Wypełnione","")</f>
        <v/>
      </c>
      <c r="B462" s="57"/>
      <c r="C462" s="2050">
        <f>'Og s3a'!C1173</f>
        <v>0</v>
      </c>
      <c r="D462" s="2052">
        <f>'Og s3a'!E1173</f>
        <v>0</v>
      </c>
      <c r="E462" s="2050">
        <f>'Og s3a'!F1173</f>
        <v>0</v>
      </c>
      <c r="F462" s="395">
        <f>O462</f>
        <v>0</v>
      </c>
      <c r="G462" s="395">
        <f>P462</f>
        <v>0</v>
      </c>
      <c r="H462" s="236">
        <f>'Pak8 s2'!I464</f>
        <v>0</v>
      </c>
      <c r="I462" s="236">
        <f>'Pak8 s2'!K464</f>
        <v>0</v>
      </c>
      <c r="J462" s="236">
        <f>'Pak8 s2'!M464</f>
        <v>0</v>
      </c>
      <c r="K462" s="236">
        <f>'Pak8 s2'!O464</f>
        <v>0</v>
      </c>
      <c r="L462" s="11"/>
      <c r="M462" s="11"/>
      <c r="N462" s="396">
        <f>'Og s3a'!G1173</f>
        <v>0</v>
      </c>
      <c r="O462" s="237">
        <f>'Og s3a'!H1173</f>
        <v>0</v>
      </c>
      <c r="P462" s="398">
        <f>'Og s3a'!D1173</f>
        <v>0</v>
      </c>
      <c r="Q462" s="11"/>
      <c r="R462" s="306"/>
      <c r="S462" s="306"/>
      <c r="T462" s="306"/>
      <c r="U462" s="11"/>
      <c r="V462" s="11"/>
      <c r="W462" s="11"/>
      <c r="X462" s="11"/>
      <c r="Y462" s="11"/>
      <c r="Z462" s="11"/>
      <c r="AA462" s="11"/>
      <c r="AB462" s="11"/>
    </row>
    <row r="463" spans="1:28" ht="14.25" customHeight="1">
      <c r="A463" s="1256" t="str">
        <f>A462</f>
        <v/>
      </c>
      <c r="B463" s="57"/>
      <c r="C463" s="2051"/>
      <c r="D463" s="2053"/>
      <c r="E463" s="2051"/>
      <c r="F463" s="234"/>
      <c r="G463" s="234">
        <f>'Pak8 s2'!G465</f>
        <v>0</v>
      </c>
      <c r="H463" s="234">
        <f>'Pak8 s2'!I465</f>
        <v>0</v>
      </c>
      <c r="I463" s="234">
        <f>'Pak8 s2'!K465</f>
        <v>0</v>
      </c>
      <c r="J463" s="234">
        <f>'Pak8 s2'!M465</f>
        <v>0</v>
      </c>
      <c r="K463" s="234">
        <f>'Pak8 s2'!O465</f>
        <v>0</v>
      </c>
      <c r="L463" s="11"/>
      <c r="M463" s="11"/>
      <c r="N463" s="397"/>
      <c r="O463" s="233"/>
      <c r="P463" s="399"/>
      <c r="Q463" s="11"/>
      <c r="R463" s="306"/>
      <c r="S463" s="306"/>
      <c r="T463" s="306"/>
      <c r="U463" s="11"/>
      <c r="V463" s="11"/>
      <c r="W463" s="11"/>
      <c r="X463" s="11"/>
      <c r="Y463" s="11"/>
      <c r="Z463" s="11"/>
      <c r="AA463" s="11"/>
      <c r="AB463" s="11"/>
    </row>
    <row r="464" spans="1:28" ht="24.75" customHeight="1">
      <c r="A464" s="1256" t="str">
        <f>IF(E464&gt;0,"Wypełnione","")</f>
        <v/>
      </c>
      <c r="B464" s="57"/>
      <c r="C464" s="2050">
        <f>'Og s3a'!C1175</f>
        <v>0</v>
      </c>
      <c r="D464" s="2052">
        <f>'Og s3a'!E1175</f>
        <v>0</v>
      </c>
      <c r="E464" s="2050">
        <f>'Og s3a'!F1175</f>
        <v>0</v>
      </c>
      <c r="F464" s="395">
        <f>O464</f>
        <v>0</v>
      </c>
      <c r="G464" s="395">
        <f>P464</f>
        <v>0</v>
      </c>
      <c r="H464" s="236">
        <f>'Pak8 s2'!I466</f>
        <v>0</v>
      </c>
      <c r="I464" s="236">
        <f>'Pak8 s2'!K466</f>
        <v>0</v>
      </c>
      <c r="J464" s="236">
        <f>'Pak8 s2'!M466</f>
        <v>0</v>
      </c>
      <c r="K464" s="236">
        <f>'Pak8 s2'!O466</f>
        <v>0</v>
      </c>
      <c r="L464" s="11"/>
      <c r="M464" s="11"/>
      <c r="N464" s="396">
        <f>'Og s3a'!G1175</f>
        <v>0</v>
      </c>
      <c r="O464" s="237">
        <f>'Og s3a'!H1175</f>
        <v>0</v>
      </c>
      <c r="P464" s="398">
        <f>'Og s3a'!D1175</f>
        <v>0</v>
      </c>
      <c r="Q464" s="11"/>
      <c r="R464" s="306"/>
      <c r="S464" s="306"/>
      <c r="T464" s="306"/>
      <c r="U464" s="11"/>
      <c r="V464" s="11"/>
      <c r="W464" s="11"/>
      <c r="X464" s="11"/>
      <c r="Y464" s="11"/>
      <c r="Z464" s="11"/>
      <c r="AA464" s="11"/>
      <c r="AB464" s="11"/>
    </row>
    <row r="465" spans="1:28" ht="14.25" customHeight="1">
      <c r="A465" s="1256" t="str">
        <f>A464</f>
        <v/>
      </c>
      <c r="B465" s="57"/>
      <c r="C465" s="2051"/>
      <c r="D465" s="2053"/>
      <c r="E465" s="2051"/>
      <c r="F465" s="234"/>
      <c r="G465" s="234">
        <f>'Pak8 s2'!G467</f>
        <v>0</v>
      </c>
      <c r="H465" s="234">
        <f>'Pak8 s2'!I467</f>
        <v>0</v>
      </c>
      <c r="I465" s="234">
        <f>'Pak8 s2'!K467</f>
        <v>0</v>
      </c>
      <c r="J465" s="234">
        <f>'Pak8 s2'!M467</f>
        <v>0</v>
      </c>
      <c r="K465" s="234">
        <f>'Pak8 s2'!O467</f>
        <v>0</v>
      </c>
      <c r="L465" s="11"/>
      <c r="M465" s="11"/>
      <c r="N465" s="397"/>
      <c r="O465" s="233"/>
      <c r="P465" s="399"/>
      <c r="Q465" s="11"/>
      <c r="R465" s="306"/>
      <c r="S465" s="306"/>
      <c r="T465" s="306"/>
      <c r="U465" s="11"/>
      <c r="V465" s="11"/>
      <c r="W465" s="11"/>
      <c r="X465" s="11"/>
      <c r="Y465" s="11"/>
      <c r="Z465" s="11"/>
      <c r="AA465" s="11"/>
      <c r="AB465" s="11"/>
    </row>
    <row r="466" spans="1:28" ht="24.75" customHeight="1">
      <c r="A466" s="1256" t="str">
        <f>IF(E466&gt;0,"Wypełnione","")</f>
        <v/>
      </c>
      <c r="B466" s="57"/>
      <c r="C466" s="2050">
        <f>'Og s3a'!C1177</f>
        <v>0</v>
      </c>
      <c r="D466" s="2052">
        <f>'Og s3a'!E1177</f>
        <v>0</v>
      </c>
      <c r="E466" s="2050">
        <f>'Og s3a'!F1177</f>
        <v>0</v>
      </c>
      <c r="F466" s="395">
        <f>O466</f>
        <v>0</v>
      </c>
      <c r="G466" s="395">
        <f>P466</f>
        <v>0</v>
      </c>
      <c r="H466" s="236">
        <f>'Pak8 s2'!I468</f>
        <v>0</v>
      </c>
      <c r="I466" s="236">
        <f>'Pak8 s2'!K468</f>
        <v>0</v>
      </c>
      <c r="J466" s="236">
        <f>'Pak8 s2'!M468</f>
        <v>0</v>
      </c>
      <c r="K466" s="236">
        <f>'Pak8 s2'!O468</f>
        <v>0</v>
      </c>
      <c r="L466" s="11"/>
      <c r="M466" s="11"/>
      <c r="N466" s="396">
        <f>'Og s3a'!G1177</f>
        <v>0</v>
      </c>
      <c r="O466" s="237">
        <f>'Og s3a'!H1177</f>
        <v>0</v>
      </c>
      <c r="P466" s="398">
        <f>'Og s3a'!D1177</f>
        <v>0</v>
      </c>
      <c r="Q466" s="11"/>
      <c r="R466" s="306"/>
      <c r="S466" s="306"/>
      <c r="T466" s="306"/>
      <c r="U466" s="11"/>
      <c r="V466" s="11"/>
      <c r="W466" s="11"/>
      <c r="X466" s="11"/>
      <c r="Y466" s="11"/>
      <c r="Z466" s="11"/>
      <c r="AA466" s="11"/>
      <c r="AB466" s="11"/>
    </row>
    <row r="467" spans="1:28" ht="14.25" customHeight="1">
      <c r="A467" s="1256" t="str">
        <f>A466</f>
        <v/>
      </c>
      <c r="B467" s="57"/>
      <c r="C467" s="2051"/>
      <c r="D467" s="2053"/>
      <c r="E467" s="2051"/>
      <c r="F467" s="234"/>
      <c r="G467" s="234">
        <f>'Pak8 s2'!G469</f>
        <v>0</v>
      </c>
      <c r="H467" s="234">
        <f>'Pak8 s2'!I469</f>
        <v>0</v>
      </c>
      <c r="I467" s="234">
        <f>'Pak8 s2'!K469</f>
        <v>0</v>
      </c>
      <c r="J467" s="234">
        <f>'Pak8 s2'!M469</f>
        <v>0</v>
      </c>
      <c r="K467" s="234">
        <f>'Pak8 s2'!O469</f>
        <v>0</v>
      </c>
      <c r="L467" s="11"/>
      <c r="M467" s="11"/>
      <c r="N467" s="397"/>
      <c r="O467" s="233"/>
      <c r="P467" s="399"/>
      <c r="Q467" s="11"/>
      <c r="R467" s="306"/>
      <c r="S467" s="306"/>
      <c r="T467" s="306"/>
      <c r="U467" s="11"/>
      <c r="V467" s="11"/>
      <c r="W467" s="11"/>
      <c r="X467" s="11"/>
      <c r="Y467" s="11"/>
      <c r="Z467" s="11"/>
      <c r="AA467" s="11"/>
      <c r="AB467" s="11"/>
    </row>
    <row r="468" spans="1:28" ht="24.75" customHeight="1">
      <c r="A468" s="1256" t="str">
        <f>IF(E468&gt;0,"Wypełnione","")</f>
        <v/>
      </c>
      <c r="B468" s="57"/>
      <c r="C468" s="2050">
        <f>'Og s3a'!C1179</f>
        <v>0</v>
      </c>
      <c r="D468" s="2052">
        <f>'Og s3a'!E1179</f>
        <v>0</v>
      </c>
      <c r="E468" s="2050">
        <f>'Og s3a'!F1179</f>
        <v>0</v>
      </c>
      <c r="F468" s="395">
        <f>O468</f>
        <v>0</v>
      </c>
      <c r="G468" s="395">
        <f>P468</f>
        <v>0</v>
      </c>
      <c r="H468" s="236">
        <f>'Pak8 s2'!I470</f>
        <v>0</v>
      </c>
      <c r="I468" s="236">
        <f>'Pak8 s2'!K470</f>
        <v>0</v>
      </c>
      <c r="J468" s="236">
        <f>'Pak8 s2'!M470</f>
        <v>0</v>
      </c>
      <c r="K468" s="236">
        <f>'Pak8 s2'!O470</f>
        <v>0</v>
      </c>
      <c r="L468" s="11"/>
      <c r="M468" s="11"/>
      <c r="N468" s="396">
        <f>'Og s3a'!G1179</f>
        <v>0</v>
      </c>
      <c r="O468" s="237">
        <f>'Og s3a'!H1179</f>
        <v>0</v>
      </c>
      <c r="P468" s="398">
        <f>'Og s3a'!D1179</f>
        <v>0</v>
      </c>
      <c r="Q468" s="11"/>
      <c r="R468" s="306"/>
      <c r="S468" s="306"/>
      <c r="T468" s="306"/>
      <c r="U468" s="11"/>
      <c r="V468" s="11"/>
      <c r="W468" s="11"/>
      <c r="X468" s="11"/>
      <c r="Y468" s="11"/>
      <c r="Z468" s="11"/>
      <c r="AA468" s="11"/>
      <c r="AB468" s="11"/>
    </row>
    <row r="469" spans="1:28" ht="14.25" customHeight="1">
      <c r="A469" s="1256" t="str">
        <f>A468</f>
        <v/>
      </c>
      <c r="B469" s="57"/>
      <c r="C469" s="2051"/>
      <c r="D469" s="2053"/>
      <c r="E469" s="2051"/>
      <c r="F469" s="234"/>
      <c r="G469" s="234">
        <f>'Pak8 s2'!G471</f>
        <v>0</v>
      </c>
      <c r="H469" s="234">
        <f>'Pak8 s2'!I471</f>
        <v>0</v>
      </c>
      <c r="I469" s="234">
        <f>'Pak8 s2'!K471</f>
        <v>0</v>
      </c>
      <c r="J469" s="234">
        <f>'Pak8 s2'!M471</f>
        <v>0</v>
      </c>
      <c r="K469" s="234">
        <f>'Pak8 s2'!O471</f>
        <v>0</v>
      </c>
      <c r="L469" s="11"/>
      <c r="M469" s="11"/>
      <c r="N469" s="397"/>
      <c r="O469" s="233"/>
      <c r="P469" s="399"/>
      <c r="Q469" s="11"/>
      <c r="R469" s="306"/>
      <c r="S469" s="306"/>
      <c r="T469" s="306"/>
      <c r="U469" s="11"/>
      <c r="V469" s="11"/>
      <c r="W469" s="11"/>
      <c r="X469" s="11"/>
      <c r="Y469" s="11"/>
      <c r="Z469" s="11"/>
      <c r="AA469" s="11"/>
      <c r="AB469" s="11"/>
    </row>
    <row r="470" spans="1:28" ht="24.75" customHeight="1">
      <c r="A470" s="1256" t="str">
        <f>IF(E470&gt;0,"Wypełnione","")</f>
        <v/>
      </c>
      <c r="B470" s="57"/>
      <c r="C470" s="2050">
        <f>'Og s3a'!C1181</f>
        <v>0</v>
      </c>
      <c r="D470" s="2052">
        <f>'Og s3a'!E1181</f>
        <v>0</v>
      </c>
      <c r="E470" s="2050">
        <f>'Og s3a'!F1181</f>
        <v>0</v>
      </c>
      <c r="F470" s="395">
        <f>O470</f>
        <v>0</v>
      </c>
      <c r="G470" s="395">
        <f>P470</f>
        <v>0</v>
      </c>
      <c r="H470" s="236">
        <f>'Pak8 s2'!I472</f>
        <v>0</v>
      </c>
      <c r="I470" s="236">
        <f>'Pak8 s2'!K472</f>
        <v>0</v>
      </c>
      <c r="J470" s="236">
        <f>'Pak8 s2'!M472</f>
        <v>0</v>
      </c>
      <c r="K470" s="236">
        <f>'Pak8 s2'!O472</f>
        <v>0</v>
      </c>
      <c r="L470" s="11"/>
      <c r="M470" s="11"/>
      <c r="N470" s="396">
        <f>'Og s3a'!G1181</f>
        <v>0</v>
      </c>
      <c r="O470" s="237">
        <f>'Og s3a'!H1181</f>
        <v>0</v>
      </c>
      <c r="P470" s="398">
        <f>'Og s3a'!D1181</f>
        <v>0</v>
      </c>
      <c r="Q470" s="11"/>
      <c r="R470" s="306"/>
      <c r="S470" s="306"/>
      <c r="T470" s="306"/>
      <c r="U470" s="11"/>
      <c r="V470" s="11"/>
      <c r="W470" s="11"/>
      <c r="X470" s="11"/>
      <c r="Y470" s="11"/>
      <c r="Z470" s="11"/>
      <c r="AA470" s="11"/>
      <c r="AB470" s="11"/>
    </row>
    <row r="471" spans="1:28" ht="14.25" customHeight="1">
      <c r="A471" s="1256" t="str">
        <f>A470</f>
        <v/>
      </c>
      <c r="B471" s="57"/>
      <c r="C471" s="2051"/>
      <c r="D471" s="2053"/>
      <c r="E471" s="2051"/>
      <c r="F471" s="234"/>
      <c r="G471" s="234">
        <f>'Pak8 s2'!G473</f>
        <v>0</v>
      </c>
      <c r="H471" s="234">
        <f>'Pak8 s2'!I473</f>
        <v>0</v>
      </c>
      <c r="I471" s="234">
        <f>'Pak8 s2'!K473</f>
        <v>0</v>
      </c>
      <c r="J471" s="234">
        <f>'Pak8 s2'!M473</f>
        <v>0</v>
      </c>
      <c r="K471" s="234">
        <f>'Pak8 s2'!O473</f>
        <v>0</v>
      </c>
      <c r="L471" s="11"/>
      <c r="M471" s="11"/>
      <c r="N471" s="397"/>
      <c r="O471" s="233"/>
      <c r="P471" s="399"/>
      <c r="Q471" s="11"/>
      <c r="R471" s="306"/>
      <c r="S471" s="306"/>
      <c r="T471" s="306"/>
      <c r="U471" s="11"/>
      <c r="V471" s="11"/>
      <c r="W471" s="11"/>
      <c r="X471" s="11"/>
      <c r="Y471" s="11"/>
      <c r="Z471" s="11"/>
      <c r="AA471" s="11"/>
      <c r="AB471" s="11"/>
    </row>
    <row r="472" spans="1:28" ht="24.75" customHeight="1">
      <c r="A472" s="1256" t="str">
        <f>IF(E472&gt;0,"Wypełnione","")</f>
        <v/>
      </c>
      <c r="B472" s="57"/>
      <c r="C472" s="2050">
        <f>'Og s3a'!C1183</f>
        <v>0</v>
      </c>
      <c r="D472" s="2052">
        <f>'Og s3a'!E1183</f>
        <v>0</v>
      </c>
      <c r="E472" s="2050">
        <f>'Og s3a'!F1183</f>
        <v>0</v>
      </c>
      <c r="F472" s="395">
        <f>O472</f>
        <v>0</v>
      </c>
      <c r="G472" s="395">
        <f>P472</f>
        <v>0</v>
      </c>
      <c r="H472" s="236">
        <f>'Pak8 s2'!I474</f>
        <v>0</v>
      </c>
      <c r="I472" s="236">
        <f>'Pak8 s2'!K474</f>
        <v>0</v>
      </c>
      <c r="J472" s="236">
        <f>'Pak8 s2'!M474</f>
        <v>0</v>
      </c>
      <c r="K472" s="236">
        <f>'Pak8 s2'!O474</f>
        <v>0</v>
      </c>
      <c r="L472" s="11"/>
      <c r="M472" s="11"/>
      <c r="N472" s="396">
        <f>'Og s3a'!G1183</f>
        <v>0</v>
      </c>
      <c r="O472" s="237">
        <f>'Og s3a'!H1183</f>
        <v>0</v>
      </c>
      <c r="P472" s="398">
        <f>'Og s3a'!D1183</f>
        <v>0</v>
      </c>
      <c r="Q472" s="11"/>
      <c r="R472" s="306"/>
      <c r="S472" s="306"/>
      <c r="T472" s="306"/>
      <c r="U472" s="11"/>
      <c r="V472" s="11"/>
      <c r="W472" s="11"/>
      <c r="X472" s="11"/>
      <c r="Y472" s="11"/>
      <c r="Z472" s="11"/>
      <c r="AA472" s="11"/>
      <c r="AB472" s="11"/>
    </row>
    <row r="473" spans="1:28" ht="14.25" customHeight="1">
      <c r="A473" s="1256" t="str">
        <f>A472</f>
        <v/>
      </c>
      <c r="B473" s="57"/>
      <c r="C473" s="2051"/>
      <c r="D473" s="2053"/>
      <c r="E473" s="2051"/>
      <c r="F473" s="234"/>
      <c r="G473" s="234">
        <f>'Pak8 s2'!G475</f>
        <v>0</v>
      </c>
      <c r="H473" s="234">
        <f>'Pak8 s2'!I475</f>
        <v>0</v>
      </c>
      <c r="I473" s="234">
        <f>'Pak8 s2'!K475</f>
        <v>0</v>
      </c>
      <c r="J473" s="234">
        <f>'Pak8 s2'!M475</f>
        <v>0</v>
      </c>
      <c r="K473" s="234">
        <f>'Pak8 s2'!O475</f>
        <v>0</v>
      </c>
      <c r="L473" s="11"/>
      <c r="M473" s="11"/>
      <c r="N473" s="397"/>
      <c r="O473" s="233"/>
      <c r="P473" s="399"/>
      <c r="Q473" s="11"/>
      <c r="R473" s="306"/>
      <c r="S473" s="306"/>
      <c r="T473" s="306"/>
      <c r="U473" s="11"/>
      <c r="V473" s="11"/>
      <c r="W473" s="11"/>
      <c r="X473" s="11"/>
      <c r="Y473" s="11"/>
      <c r="Z473" s="11"/>
      <c r="AA473" s="11"/>
      <c r="AB473" s="11"/>
    </row>
    <row r="474" spans="1:28" ht="24.75" customHeight="1">
      <c r="A474" s="1256" t="str">
        <f>IF(E474&gt;0,"Wypełnione","")</f>
        <v/>
      </c>
      <c r="B474" s="57"/>
      <c r="C474" s="2050">
        <f>'Og s3a'!C1185</f>
        <v>0</v>
      </c>
      <c r="D474" s="2052">
        <f>'Og s3a'!E1185</f>
        <v>0</v>
      </c>
      <c r="E474" s="2050">
        <f>'Og s3a'!F1185</f>
        <v>0</v>
      </c>
      <c r="F474" s="395">
        <f>O474</f>
        <v>0</v>
      </c>
      <c r="G474" s="395">
        <f>P474</f>
        <v>0</v>
      </c>
      <c r="H474" s="236">
        <f>'Pak8 s2'!I476</f>
        <v>0</v>
      </c>
      <c r="I474" s="236">
        <f>'Pak8 s2'!K476</f>
        <v>0</v>
      </c>
      <c r="J474" s="236">
        <f>'Pak8 s2'!M476</f>
        <v>0</v>
      </c>
      <c r="K474" s="236">
        <f>'Pak8 s2'!O476</f>
        <v>0</v>
      </c>
      <c r="L474" s="11"/>
      <c r="M474" s="11"/>
      <c r="N474" s="396">
        <f>'Og s3a'!G1185</f>
        <v>0</v>
      </c>
      <c r="O474" s="237">
        <f>'Og s3a'!H1185</f>
        <v>0</v>
      </c>
      <c r="P474" s="398">
        <f>'Og s3a'!D1185</f>
        <v>0</v>
      </c>
      <c r="Q474" s="11"/>
      <c r="R474" s="306"/>
      <c r="S474" s="306"/>
      <c r="T474" s="306"/>
      <c r="U474" s="11"/>
      <c r="V474" s="11"/>
      <c r="W474" s="11"/>
      <c r="X474" s="11"/>
      <c r="Y474" s="11"/>
      <c r="Z474" s="11"/>
      <c r="AA474" s="11"/>
      <c r="AB474" s="11"/>
    </row>
    <row r="475" spans="1:28" ht="14.25" customHeight="1">
      <c r="A475" s="1256" t="str">
        <f>A474</f>
        <v/>
      </c>
      <c r="B475" s="57"/>
      <c r="C475" s="2051"/>
      <c r="D475" s="2053"/>
      <c r="E475" s="2051"/>
      <c r="F475" s="234"/>
      <c r="G475" s="234">
        <f>'Pak8 s2'!G477</f>
        <v>0</v>
      </c>
      <c r="H475" s="234">
        <f>'Pak8 s2'!I477</f>
        <v>0</v>
      </c>
      <c r="I475" s="234">
        <f>'Pak8 s2'!K477</f>
        <v>0</v>
      </c>
      <c r="J475" s="234">
        <f>'Pak8 s2'!M477</f>
        <v>0</v>
      </c>
      <c r="K475" s="234">
        <f>'Pak8 s2'!O477</f>
        <v>0</v>
      </c>
      <c r="L475" s="11"/>
      <c r="M475" s="11"/>
      <c r="N475" s="397"/>
      <c r="O475" s="233"/>
      <c r="P475" s="399"/>
      <c r="Q475" s="11"/>
      <c r="R475" s="306"/>
      <c r="S475" s="306"/>
      <c r="T475" s="306"/>
      <c r="U475" s="11"/>
      <c r="V475" s="11"/>
      <c r="W475" s="11"/>
      <c r="X475" s="11"/>
      <c r="Y475" s="11"/>
      <c r="Z475" s="11"/>
      <c r="AA475" s="11"/>
      <c r="AB475" s="11"/>
    </row>
    <row r="476" spans="1:28" ht="24.75" customHeight="1">
      <c r="A476" s="1256" t="str">
        <f>IF(E476&gt;0,"Wypełnione","")</f>
        <v/>
      </c>
      <c r="B476" s="57"/>
      <c r="C476" s="2050">
        <f>'Og s3a'!C1187</f>
        <v>0</v>
      </c>
      <c r="D476" s="2052">
        <f>'Og s3a'!E1187</f>
        <v>0</v>
      </c>
      <c r="E476" s="2050">
        <f>'Og s3a'!F1187</f>
        <v>0</v>
      </c>
      <c r="F476" s="395">
        <f>O476</f>
        <v>0</v>
      </c>
      <c r="G476" s="395">
        <f>P476</f>
        <v>0</v>
      </c>
      <c r="H476" s="236">
        <f>'Pak8 s2'!I478</f>
        <v>0</v>
      </c>
      <c r="I476" s="236">
        <f>'Pak8 s2'!K478</f>
        <v>0</v>
      </c>
      <c r="J476" s="236">
        <f>'Pak8 s2'!M478</f>
        <v>0</v>
      </c>
      <c r="K476" s="236">
        <f>'Pak8 s2'!O478</f>
        <v>0</v>
      </c>
      <c r="L476" s="11"/>
      <c r="M476" s="11"/>
      <c r="N476" s="396">
        <f>'Og s3a'!G1187</f>
        <v>0</v>
      </c>
      <c r="O476" s="237">
        <f>'Og s3a'!H1187</f>
        <v>0</v>
      </c>
      <c r="P476" s="398">
        <f>'Og s3a'!D1187</f>
        <v>0</v>
      </c>
      <c r="Q476" s="11"/>
      <c r="R476" s="306"/>
      <c r="S476" s="306"/>
      <c r="T476" s="306"/>
      <c r="U476" s="11"/>
      <c r="V476" s="11"/>
      <c r="W476" s="11"/>
      <c r="X476" s="11"/>
      <c r="Y476" s="11"/>
      <c r="Z476" s="11"/>
      <c r="AA476" s="11"/>
      <c r="AB476" s="11"/>
    </row>
    <row r="477" spans="1:28" ht="14.25" customHeight="1">
      <c r="A477" s="1256" t="str">
        <f>A476</f>
        <v/>
      </c>
      <c r="B477" s="57"/>
      <c r="C477" s="2051"/>
      <c r="D477" s="2053"/>
      <c r="E477" s="2051"/>
      <c r="F477" s="234"/>
      <c r="G477" s="234">
        <f>'Pak8 s2'!G479</f>
        <v>0</v>
      </c>
      <c r="H477" s="234">
        <f>'Pak8 s2'!I479</f>
        <v>0</v>
      </c>
      <c r="I477" s="234">
        <f>'Pak8 s2'!K479</f>
        <v>0</v>
      </c>
      <c r="J477" s="234">
        <f>'Pak8 s2'!M479</f>
        <v>0</v>
      </c>
      <c r="K477" s="234">
        <f>'Pak8 s2'!O479</f>
        <v>0</v>
      </c>
      <c r="L477" s="11"/>
      <c r="M477" s="11"/>
      <c r="N477" s="397"/>
      <c r="O477" s="233"/>
      <c r="P477" s="399"/>
      <c r="Q477" s="11"/>
      <c r="R477" s="306"/>
      <c r="S477" s="306"/>
      <c r="T477" s="306"/>
      <c r="U477" s="11"/>
      <c r="V477" s="11"/>
      <c r="W477" s="11"/>
      <c r="X477" s="11"/>
      <c r="Y477" s="11"/>
      <c r="Z477" s="11"/>
      <c r="AA477" s="11"/>
      <c r="AB477" s="11"/>
    </row>
    <row r="478" spans="1:28" ht="24.75" customHeight="1">
      <c r="A478" s="1256" t="str">
        <f>IF(E478&gt;0,"Wypełnione","")</f>
        <v/>
      </c>
      <c r="B478" s="57"/>
      <c r="C478" s="2050">
        <f>'Og s3a'!C1189</f>
        <v>0</v>
      </c>
      <c r="D478" s="2052">
        <f>'Og s3a'!E1189</f>
        <v>0</v>
      </c>
      <c r="E478" s="2050">
        <f>'Og s3a'!F1189</f>
        <v>0</v>
      </c>
      <c r="F478" s="395">
        <f>O478</f>
        <v>0</v>
      </c>
      <c r="G478" s="395">
        <f>P478</f>
        <v>0</v>
      </c>
      <c r="H478" s="236">
        <f>'Pak8 s2'!I480</f>
        <v>0</v>
      </c>
      <c r="I478" s="236">
        <f>'Pak8 s2'!K480</f>
        <v>0</v>
      </c>
      <c r="J478" s="236">
        <f>'Pak8 s2'!M480</f>
        <v>0</v>
      </c>
      <c r="K478" s="236">
        <f>'Pak8 s2'!O480</f>
        <v>0</v>
      </c>
      <c r="L478" s="11"/>
      <c r="M478" s="11"/>
      <c r="N478" s="396">
        <f>'Og s3a'!G1189</f>
        <v>0</v>
      </c>
      <c r="O478" s="237">
        <f>'Og s3a'!H1189</f>
        <v>0</v>
      </c>
      <c r="P478" s="398">
        <f>'Og s3a'!D1189</f>
        <v>0</v>
      </c>
      <c r="Q478" s="11"/>
      <c r="R478" s="306"/>
      <c r="S478" s="306"/>
      <c r="T478" s="306"/>
      <c r="U478" s="11"/>
      <c r="V478" s="11"/>
      <c r="W478" s="11"/>
      <c r="X478" s="11"/>
      <c r="Y478" s="11"/>
      <c r="Z478" s="11"/>
      <c r="AA478" s="11"/>
      <c r="AB478" s="11"/>
    </row>
    <row r="479" spans="1:28" ht="14.25" customHeight="1">
      <c r="A479" s="1256" t="str">
        <f>A478</f>
        <v/>
      </c>
      <c r="B479" s="57"/>
      <c r="C479" s="2051"/>
      <c r="D479" s="2053"/>
      <c r="E479" s="2051"/>
      <c r="F479" s="234"/>
      <c r="G479" s="234">
        <f>'Pak8 s2'!G481</f>
        <v>0</v>
      </c>
      <c r="H479" s="234">
        <f>'Pak8 s2'!I481</f>
        <v>0</v>
      </c>
      <c r="I479" s="234">
        <f>'Pak8 s2'!K481</f>
        <v>0</v>
      </c>
      <c r="J479" s="234">
        <f>'Pak8 s2'!M481</f>
        <v>0</v>
      </c>
      <c r="K479" s="234">
        <f>'Pak8 s2'!O481</f>
        <v>0</v>
      </c>
      <c r="L479" s="11"/>
      <c r="M479" s="11"/>
      <c r="N479" s="397"/>
      <c r="O479" s="233"/>
      <c r="P479" s="399"/>
      <c r="Q479" s="11"/>
      <c r="R479" s="306"/>
      <c r="S479" s="306"/>
      <c r="T479" s="306"/>
      <c r="U479" s="11"/>
      <c r="V479" s="11"/>
      <c r="W479" s="11"/>
      <c r="X479" s="11"/>
      <c r="Y479" s="11"/>
      <c r="Z479" s="11"/>
      <c r="AA479" s="11"/>
      <c r="AB479" s="11"/>
    </row>
    <row r="480" spans="1:28" ht="24.75" customHeight="1">
      <c r="A480" s="1256" t="str">
        <f>IF(E480&gt;0,"Wypełnione","")</f>
        <v/>
      </c>
      <c r="B480" s="57"/>
      <c r="C480" s="2050">
        <f>'Og s3a'!C1191</f>
        <v>0</v>
      </c>
      <c r="D480" s="2052">
        <f>'Og s3a'!E1191</f>
        <v>0</v>
      </c>
      <c r="E480" s="2050">
        <f>'Og s3a'!F1191</f>
        <v>0</v>
      </c>
      <c r="F480" s="395">
        <f>O480</f>
        <v>0</v>
      </c>
      <c r="G480" s="395">
        <f>P480</f>
        <v>0</v>
      </c>
      <c r="H480" s="236">
        <f>'Pak8 s2'!I482</f>
        <v>0</v>
      </c>
      <c r="I480" s="236">
        <f>'Pak8 s2'!K482</f>
        <v>0</v>
      </c>
      <c r="J480" s="236">
        <f>'Pak8 s2'!M482</f>
        <v>0</v>
      </c>
      <c r="K480" s="236">
        <f>'Pak8 s2'!O482</f>
        <v>0</v>
      </c>
      <c r="L480" s="11"/>
      <c r="M480" s="11"/>
      <c r="N480" s="396">
        <f>'Og s3a'!G1191</f>
        <v>0</v>
      </c>
      <c r="O480" s="237">
        <f>'Og s3a'!H1191</f>
        <v>0</v>
      </c>
      <c r="P480" s="398">
        <f>'Og s3a'!D1191</f>
        <v>0</v>
      </c>
      <c r="Q480" s="11"/>
      <c r="R480" s="306"/>
      <c r="S480" s="306"/>
      <c r="T480" s="306"/>
      <c r="U480" s="11"/>
      <c r="V480" s="11"/>
      <c r="W480" s="11"/>
      <c r="X480" s="11"/>
      <c r="Y480" s="11"/>
      <c r="Z480" s="11"/>
      <c r="AA480" s="11"/>
      <c r="AB480" s="11"/>
    </row>
    <row r="481" spans="1:28" ht="14.25" customHeight="1">
      <c r="A481" s="1256" t="str">
        <f>A480</f>
        <v/>
      </c>
      <c r="B481" s="57"/>
      <c r="C481" s="2051"/>
      <c r="D481" s="2053"/>
      <c r="E481" s="2051"/>
      <c r="F481" s="234"/>
      <c r="G481" s="234">
        <f>'Pak8 s2'!G483</f>
        <v>0</v>
      </c>
      <c r="H481" s="234">
        <f>'Pak8 s2'!I483</f>
        <v>0</v>
      </c>
      <c r="I481" s="234">
        <f>'Pak8 s2'!K483</f>
        <v>0</v>
      </c>
      <c r="J481" s="234">
        <f>'Pak8 s2'!M483</f>
        <v>0</v>
      </c>
      <c r="K481" s="234">
        <f>'Pak8 s2'!O483</f>
        <v>0</v>
      </c>
      <c r="L481" s="11"/>
      <c r="M481" s="11"/>
      <c r="N481" s="397"/>
      <c r="O481" s="233"/>
      <c r="P481" s="399"/>
      <c r="Q481" s="11"/>
      <c r="R481" s="306"/>
      <c r="S481" s="306"/>
      <c r="T481" s="306"/>
      <c r="U481" s="11"/>
      <c r="V481" s="11"/>
      <c r="W481" s="11"/>
      <c r="X481" s="11"/>
      <c r="Y481" s="11"/>
      <c r="Z481" s="11"/>
      <c r="AA481" s="11"/>
      <c r="AB481" s="11"/>
    </row>
    <row r="482" spans="1:28" ht="24.75" customHeight="1">
      <c r="A482" s="1256" t="str">
        <f>IF(E482&gt;0,"Wypełnione","")</f>
        <v/>
      </c>
      <c r="B482" s="57"/>
      <c r="C482" s="2050">
        <f>'Og s3a'!C1193</f>
        <v>0</v>
      </c>
      <c r="D482" s="2052">
        <f>'Og s3a'!E1193</f>
        <v>0</v>
      </c>
      <c r="E482" s="2050">
        <f>'Og s3a'!F1193</f>
        <v>0</v>
      </c>
      <c r="F482" s="395">
        <f>O482</f>
        <v>0</v>
      </c>
      <c r="G482" s="395">
        <f>P482</f>
        <v>0</v>
      </c>
      <c r="H482" s="236">
        <f>'Pak8 s2'!I484</f>
        <v>0</v>
      </c>
      <c r="I482" s="236">
        <f>'Pak8 s2'!K484</f>
        <v>0</v>
      </c>
      <c r="J482" s="236">
        <f>'Pak8 s2'!M484</f>
        <v>0</v>
      </c>
      <c r="K482" s="236">
        <f>'Pak8 s2'!O484</f>
        <v>0</v>
      </c>
      <c r="L482" s="11"/>
      <c r="M482" s="11"/>
      <c r="N482" s="396">
        <f>'Og s3a'!G1193</f>
        <v>0</v>
      </c>
      <c r="O482" s="237">
        <f>'Og s3a'!H1193</f>
        <v>0</v>
      </c>
      <c r="P482" s="398">
        <f>'Og s3a'!D1193</f>
        <v>0</v>
      </c>
      <c r="Q482" s="11"/>
      <c r="R482" s="306"/>
      <c r="S482" s="306"/>
      <c r="T482" s="306"/>
      <c r="U482" s="11"/>
      <c r="V482" s="11"/>
      <c r="W482" s="11"/>
      <c r="X482" s="11"/>
      <c r="Y482" s="11"/>
      <c r="Z482" s="11"/>
      <c r="AA482" s="11"/>
      <c r="AB482" s="11"/>
    </row>
    <row r="483" spans="1:28" ht="14.25" customHeight="1">
      <c r="A483" s="1256" t="str">
        <f>A482</f>
        <v/>
      </c>
      <c r="B483" s="57"/>
      <c r="C483" s="2051"/>
      <c r="D483" s="2053"/>
      <c r="E483" s="2051"/>
      <c r="F483" s="234"/>
      <c r="G483" s="234">
        <f>'Pak8 s2'!G485</f>
        <v>0</v>
      </c>
      <c r="H483" s="234">
        <f>'Pak8 s2'!I485</f>
        <v>0</v>
      </c>
      <c r="I483" s="234">
        <f>'Pak8 s2'!K485</f>
        <v>0</v>
      </c>
      <c r="J483" s="234">
        <f>'Pak8 s2'!M485</f>
        <v>0</v>
      </c>
      <c r="K483" s="234">
        <f>'Pak8 s2'!O485</f>
        <v>0</v>
      </c>
      <c r="L483" s="11"/>
      <c r="M483" s="11"/>
      <c r="N483" s="397"/>
      <c r="O483" s="233"/>
      <c r="P483" s="399"/>
      <c r="Q483" s="11"/>
      <c r="R483" s="306"/>
      <c r="S483" s="306"/>
      <c r="T483" s="306"/>
      <c r="U483" s="11"/>
      <c r="V483" s="11"/>
      <c r="W483" s="11"/>
      <c r="X483" s="11"/>
      <c r="Y483" s="11"/>
      <c r="Z483" s="11"/>
      <c r="AA483" s="11"/>
      <c r="AB483" s="11"/>
    </row>
    <row r="484" spans="1:28" ht="24.75" customHeight="1">
      <c r="A484" s="1256" t="str">
        <f>IF(E484&gt;0,"Wypełnione","")</f>
        <v/>
      </c>
      <c r="B484" s="57"/>
      <c r="C484" s="2050">
        <f>'Og s3a'!C1195</f>
        <v>0</v>
      </c>
      <c r="D484" s="2052">
        <f>'Og s3a'!E1195</f>
        <v>0</v>
      </c>
      <c r="E484" s="2050">
        <f>'Og s3a'!F1195</f>
        <v>0</v>
      </c>
      <c r="F484" s="395">
        <f>O484</f>
        <v>0</v>
      </c>
      <c r="G484" s="395">
        <f>P484</f>
        <v>0</v>
      </c>
      <c r="H484" s="236">
        <f>'Pak8 s2'!I486</f>
        <v>0</v>
      </c>
      <c r="I484" s="236">
        <f>'Pak8 s2'!K486</f>
        <v>0</v>
      </c>
      <c r="J484" s="236">
        <f>'Pak8 s2'!M486</f>
        <v>0</v>
      </c>
      <c r="K484" s="236">
        <f>'Pak8 s2'!O486</f>
        <v>0</v>
      </c>
      <c r="L484" s="11"/>
      <c r="M484" s="11"/>
      <c r="N484" s="396">
        <f>'Og s3a'!G1195</f>
        <v>0</v>
      </c>
      <c r="O484" s="237">
        <f>'Og s3a'!H1195</f>
        <v>0</v>
      </c>
      <c r="P484" s="398">
        <f>'Og s3a'!D1195</f>
        <v>0</v>
      </c>
      <c r="Q484" s="11"/>
      <c r="R484" s="306"/>
      <c r="S484" s="306"/>
      <c r="T484" s="306"/>
      <c r="U484" s="11"/>
      <c r="V484" s="11"/>
      <c r="W484" s="11"/>
      <c r="X484" s="11"/>
      <c r="Y484" s="11"/>
      <c r="Z484" s="11"/>
      <c r="AA484" s="11"/>
      <c r="AB484" s="11"/>
    </row>
    <row r="485" spans="1:28" ht="14.25" customHeight="1">
      <c r="A485" s="1256" t="str">
        <f>A484</f>
        <v/>
      </c>
      <c r="B485" s="57"/>
      <c r="C485" s="2051"/>
      <c r="D485" s="2053"/>
      <c r="E485" s="2051"/>
      <c r="F485" s="234"/>
      <c r="G485" s="234">
        <f>'Pak8 s2'!G487</f>
        <v>0</v>
      </c>
      <c r="H485" s="234">
        <f>'Pak8 s2'!I487</f>
        <v>0</v>
      </c>
      <c r="I485" s="234">
        <f>'Pak8 s2'!K487</f>
        <v>0</v>
      </c>
      <c r="J485" s="234">
        <f>'Pak8 s2'!M487</f>
        <v>0</v>
      </c>
      <c r="K485" s="234">
        <f>'Pak8 s2'!O487</f>
        <v>0</v>
      </c>
      <c r="L485" s="11"/>
      <c r="M485" s="11"/>
      <c r="N485" s="397"/>
      <c r="O485" s="233"/>
      <c r="P485" s="399"/>
      <c r="Q485" s="11"/>
      <c r="R485" s="306"/>
      <c r="S485" s="306"/>
      <c r="T485" s="306"/>
      <c r="U485" s="11"/>
      <c r="V485" s="11"/>
      <c r="W485" s="11"/>
      <c r="X485" s="11"/>
      <c r="Y485" s="11"/>
      <c r="Z485" s="11"/>
      <c r="AA485" s="11"/>
      <c r="AB485" s="11"/>
    </row>
    <row r="486" spans="1:28" ht="24.75" customHeight="1">
      <c r="A486" s="1256" t="str">
        <f>IF(E486&gt;0,"Wypełnione","")</f>
        <v/>
      </c>
      <c r="B486" s="57"/>
      <c r="C486" s="2050">
        <f>'Og s3a'!C1197</f>
        <v>0</v>
      </c>
      <c r="D486" s="2052">
        <f>'Og s3a'!E1197</f>
        <v>0</v>
      </c>
      <c r="E486" s="2050">
        <f>'Og s3a'!F1197</f>
        <v>0</v>
      </c>
      <c r="F486" s="395">
        <f>O486</f>
        <v>0</v>
      </c>
      <c r="G486" s="395">
        <f>P486</f>
        <v>0</v>
      </c>
      <c r="H486" s="236">
        <f>'Pak8 s2'!I488</f>
        <v>0</v>
      </c>
      <c r="I486" s="236">
        <f>'Pak8 s2'!K488</f>
        <v>0</v>
      </c>
      <c r="J486" s="236">
        <f>'Pak8 s2'!M488</f>
        <v>0</v>
      </c>
      <c r="K486" s="236">
        <f>'Pak8 s2'!O488</f>
        <v>0</v>
      </c>
      <c r="L486" s="11"/>
      <c r="M486" s="11"/>
      <c r="N486" s="396">
        <f>'Og s3a'!G1197</f>
        <v>0</v>
      </c>
      <c r="O486" s="237">
        <f>'Og s3a'!H1197</f>
        <v>0</v>
      </c>
      <c r="P486" s="398">
        <f>'Og s3a'!D1197</f>
        <v>0</v>
      </c>
      <c r="Q486" s="11"/>
      <c r="R486" s="306"/>
      <c r="S486" s="306"/>
      <c r="T486" s="306"/>
      <c r="U486" s="11"/>
      <c r="V486" s="11"/>
      <c r="W486" s="11"/>
      <c r="X486" s="11"/>
      <c r="Y486" s="11"/>
      <c r="Z486" s="11"/>
      <c r="AA486" s="11"/>
      <c r="AB486" s="11"/>
    </row>
    <row r="487" spans="1:28" ht="14.25" customHeight="1">
      <c r="A487" s="1256" t="str">
        <f>A486</f>
        <v/>
      </c>
      <c r="B487" s="57"/>
      <c r="C487" s="2051"/>
      <c r="D487" s="2053"/>
      <c r="E487" s="2051"/>
      <c r="F487" s="234"/>
      <c r="G487" s="234">
        <f>'Pak8 s2'!G489</f>
        <v>0</v>
      </c>
      <c r="H487" s="234">
        <f>'Pak8 s2'!I489</f>
        <v>0</v>
      </c>
      <c r="I487" s="234">
        <f>'Pak8 s2'!K489</f>
        <v>0</v>
      </c>
      <c r="J487" s="234">
        <f>'Pak8 s2'!M489</f>
        <v>0</v>
      </c>
      <c r="K487" s="234">
        <f>'Pak8 s2'!O489</f>
        <v>0</v>
      </c>
      <c r="L487" s="11"/>
      <c r="M487" s="11"/>
      <c r="N487" s="397"/>
      <c r="O487" s="233"/>
      <c r="P487" s="399"/>
      <c r="Q487" s="11"/>
      <c r="R487" s="306"/>
      <c r="S487" s="306"/>
      <c r="T487" s="306"/>
      <c r="U487" s="11"/>
      <c r="V487" s="11"/>
      <c r="W487" s="11"/>
      <c r="X487" s="11"/>
      <c r="Y487" s="11"/>
      <c r="Z487" s="11"/>
      <c r="AA487" s="11"/>
      <c r="AB487" s="11"/>
    </row>
    <row r="488" spans="1:28" ht="24.75" customHeight="1">
      <c r="A488" s="1256" t="str">
        <f>IF(E488&gt;0,"Wypełnione","")</f>
        <v/>
      </c>
      <c r="B488" s="57"/>
      <c r="C488" s="2050">
        <f>'Og s3a'!C1199</f>
        <v>0</v>
      </c>
      <c r="D488" s="2052">
        <f>'Og s3a'!E1199</f>
        <v>0</v>
      </c>
      <c r="E488" s="2050">
        <f>'Og s3a'!F1199</f>
        <v>0</v>
      </c>
      <c r="F488" s="395">
        <f>O488</f>
        <v>0</v>
      </c>
      <c r="G488" s="395">
        <f>P488</f>
        <v>0</v>
      </c>
      <c r="H488" s="236">
        <f>'Pak8 s2'!I490</f>
        <v>0</v>
      </c>
      <c r="I488" s="236">
        <f>'Pak8 s2'!K490</f>
        <v>0</v>
      </c>
      <c r="J488" s="236">
        <f>'Pak8 s2'!M490</f>
        <v>0</v>
      </c>
      <c r="K488" s="236">
        <f>'Pak8 s2'!O490</f>
        <v>0</v>
      </c>
      <c r="L488" s="11"/>
      <c r="M488" s="11"/>
      <c r="N488" s="396">
        <f>'Og s3a'!G1199</f>
        <v>0</v>
      </c>
      <c r="O488" s="237">
        <f>'Og s3a'!H1199</f>
        <v>0</v>
      </c>
      <c r="P488" s="398">
        <f>'Og s3a'!D1199</f>
        <v>0</v>
      </c>
      <c r="Q488" s="11"/>
      <c r="R488" s="306"/>
      <c r="S488" s="306"/>
      <c r="T488" s="306"/>
      <c r="U488" s="11"/>
      <c r="V488" s="11"/>
      <c r="W488" s="11"/>
      <c r="X488" s="11"/>
      <c r="Y488" s="11"/>
      <c r="Z488" s="11"/>
      <c r="AA488" s="11"/>
      <c r="AB488" s="11"/>
    </row>
    <row r="489" spans="1:28" ht="14.25" customHeight="1">
      <c r="A489" s="1256" t="str">
        <f>A488</f>
        <v/>
      </c>
      <c r="B489" s="57"/>
      <c r="C489" s="2051"/>
      <c r="D489" s="2053"/>
      <c r="E489" s="2051"/>
      <c r="F489" s="234"/>
      <c r="G489" s="234">
        <f>'Pak8 s2'!G491</f>
        <v>0</v>
      </c>
      <c r="H489" s="234">
        <f>'Pak8 s2'!I491</f>
        <v>0</v>
      </c>
      <c r="I489" s="234">
        <f>'Pak8 s2'!K491</f>
        <v>0</v>
      </c>
      <c r="J489" s="234">
        <f>'Pak8 s2'!M491</f>
        <v>0</v>
      </c>
      <c r="K489" s="234">
        <f>'Pak8 s2'!O491</f>
        <v>0</v>
      </c>
      <c r="L489" s="11"/>
      <c r="M489" s="11"/>
      <c r="N489" s="397"/>
      <c r="O489" s="233"/>
      <c r="P489" s="399"/>
      <c r="Q489" s="11"/>
      <c r="R489" s="306"/>
      <c r="S489" s="306"/>
      <c r="T489" s="306"/>
      <c r="U489" s="11"/>
      <c r="V489" s="11"/>
      <c r="W489" s="11"/>
      <c r="X489" s="11"/>
      <c r="Y489" s="11"/>
      <c r="Z489" s="11"/>
      <c r="AA489" s="11"/>
      <c r="AB489" s="11"/>
    </row>
    <row r="490" spans="1:28" ht="24.75" customHeight="1">
      <c r="A490" s="1256" t="str">
        <f>IF(E490&gt;0,"Wypełnione","")</f>
        <v/>
      </c>
      <c r="B490" s="57"/>
      <c r="C490" s="2050">
        <f>'Og s3a'!C1201</f>
        <v>0</v>
      </c>
      <c r="D490" s="2052">
        <f>'Og s3a'!E1201</f>
        <v>0</v>
      </c>
      <c r="E490" s="2050">
        <f>'Og s3a'!F1201</f>
        <v>0</v>
      </c>
      <c r="F490" s="395">
        <f>O490</f>
        <v>0</v>
      </c>
      <c r="G490" s="395">
        <f>P490</f>
        <v>0</v>
      </c>
      <c r="H490" s="236">
        <f>'Pak8 s2'!I492</f>
        <v>0</v>
      </c>
      <c r="I490" s="236">
        <f>'Pak8 s2'!K492</f>
        <v>0</v>
      </c>
      <c r="J490" s="236">
        <f>'Pak8 s2'!M492</f>
        <v>0</v>
      </c>
      <c r="K490" s="236">
        <f>'Pak8 s2'!O492</f>
        <v>0</v>
      </c>
      <c r="L490" s="11"/>
      <c r="M490" s="11"/>
      <c r="N490" s="396">
        <f>'Og s3a'!G1201</f>
        <v>0</v>
      </c>
      <c r="O490" s="237">
        <f>'Og s3a'!H1201</f>
        <v>0</v>
      </c>
      <c r="P490" s="398">
        <f>'Og s3a'!D1201</f>
        <v>0</v>
      </c>
      <c r="Q490" s="11"/>
      <c r="R490" s="306"/>
      <c r="S490" s="306"/>
      <c r="T490" s="306"/>
      <c r="U490" s="11"/>
      <c r="V490" s="11"/>
      <c r="W490" s="11"/>
      <c r="X490" s="11"/>
      <c r="Y490" s="11"/>
      <c r="Z490" s="11"/>
      <c r="AA490" s="11"/>
      <c r="AB490" s="11"/>
    </row>
    <row r="491" spans="1:28" ht="14.25" customHeight="1">
      <c r="A491" s="1256" t="str">
        <f>A490</f>
        <v/>
      </c>
      <c r="B491" s="57"/>
      <c r="C491" s="2051"/>
      <c r="D491" s="2053"/>
      <c r="E491" s="2051"/>
      <c r="F491" s="234"/>
      <c r="G491" s="234">
        <f>'Pak8 s2'!G493</f>
        <v>0</v>
      </c>
      <c r="H491" s="234">
        <f>'Pak8 s2'!I493</f>
        <v>0</v>
      </c>
      <c r="I491" s="234">
        <f>'Pak8 s2'!K493</f>
        <v>0</v>
      </c>
      <c r="J491" s="234">
        <f>'Pak8 s2'!M493</f>
        <v>0</v>
      </c>
      <c r="K491" s="234">
        <f>'Pak8 s2'!O493</f>
        <v>0</v>
      </c>
      <c r="L491" s="11"/>
      <c r="M491" s="11"/>
      <c r="N491" s="397"/>
      <c r="O491" s="233"/>
      <c r="P491" s="399"/>
      <c r="Q491" s="11"/>
      <c r="R491" s="306"/>
      <c r="S491" s="306"/>
      <c r="T491" s="306"/>
      <c r="U491" s="11"/>
      <c r="V491" s="11"/>
      <c r="W491" s="11"/>
      <c r="X491" s="11"/>
      <c r="Y491" s="11"/>
      <c r="Z491" s="11"/>
      <c r="AA491" s="11"/>
      <c r="AB491" s="11"/>
    </row>
    <row r="492" spans="1:28" ht="24.75" customHeight="1">
      <c r="A492" s="1256" t="str">
        <f>IF(E492&gt;0,"Wypełnione","")</f>
        <v/>
      </c>
      <c r="B492" s="57"/>
      <c r="C492" s="2050">
        <f>'Og s3a'!C1203</f>
        <v>0</v>
      </c>
      <c r="D492" s="2052">
        <f>'Og s3a'!E1203</f>
        <v>0</v>
      </c>
      <c r="E492" s="2050">
        <f>'Og s3a'!F1203</f>
        <v>0</v>
      </c>
      <c r="F492" s="395">
        <f>O492</f>
        <v>0</v>
      </c>
      <c r="G492" s="395">
        <f>P492</f>
        <v>0</v>
      </c>
      <c r="H492" s="236">
        <f>'Pak8 s2'!I494</f>
        <v>0</v>
      </c>
      <c r="I492" s="236">
        <f>'Pak8 s2'!K494</f>
        <v>0</v>
      </c>
      <c r="J492" s="236">
        <f>'Pak8 s2'!M494</f>
        <v>0</v>
      </c>
      <c r="K492" s="236">
        <f>'Pak8 s2'!O494</f>
        <v>0</v>
      </c>
      <c r="L492" s="11"/>
      <c r="M492" s="11"/>
      <c r="N492" s="396">
        <f>'Og s3a'!G1203</f>
        <v>0</v>
      </c>
      <c r="O492" s="237">
        <f>'Og s3a'!H1203</f>
        <v>0</v>
      </c>
      <c r="P492" s="398">
        <f>'Og s3a'!D1203</f>
        <v>0</v>
      </c>
      <c r="Q492" s="11"/>
      <c r="R492" s="306"/>
      <c r="S492" s="306"/>
      <c r="T492" s="306"/>
      <c r="U492" s="11"/>
      <c r="V492" s="11"/>
      <c r="W492" s="11"/>
      <c r="X492" s="11"/>
      <c r="Y492" s="11"/>
      <c r="Z492" s="11"/>
      <c r="AA492" s="11"/>
      <c r="AB492" s="11"/>
    </row>
    <row r="493" spans="1:28" ht="14.25" customHeight="1">
      <c r="A493" s="1256" t="str">
        <f>A492</f>
        <v/>
      </c>
      <c r="B493" s="57"/>
      <c r="C493" s="2051"/>
      <c r="D493" s="2053"/>
      <c r="E493" s="2051"/>
      <c r="F493" s="234"/>
      <c r="G493" s="234">
        <f>'Pak8 s2'!G495</f>
        <v>0</v>
      </c>
      <c r="H493" s="234">
        <f>'Pak8 s2'!I495</f>
        <v>0</v>
      </c>
      <c r="I493" s="234">
        <f>'Pak8 s2'!K495</f>
        <v>0</v>
      </c>
      <c r="J493" s="234">
        <f>'Pak8 s2'!M495</f>
        <v>0</v>
      </c>
      <c r="K493" s="234">
        <f>'Pak8 s2'!O495</f>
        <v>0</v>
      </c>
      <c r="L493" s="11"/>
      <c r="M493" s="11"/>
      <c r="N493" s="397"/>
      <c r="O493" s="233"/>
      <c r="P493" s="399"/>
      <c r="Q493" s="11"/>
      <c r="R493" s="306"/>
      <c r="S493" s="306"/>
      <c r="T493" s="306"/>
      <c r="U493" s="11"/>
      <c r="V493" s="11"/>
      <c r="W493" s="11"/>
      <c r="X493" s="11"/>
      <c r="Y493" s="11"/>
      <c r="Z493" s="11"/>
      <c r="AA493" s="11"/>
      <c r="AB493" s="11"/>
    </row>
    <row r="494" spans="1:28" ht="24.75" customHeight="1">
      <c r="A494" s="1256" t="str">
        <f>IF(E494&gt;0,"Wypełnione","")</f>
        <v/>
      </c>
      <c r="B494" s="57"/>
      <c r="C494" s="2050">
        <f>'Og s3a'!C1205</f>
        <v>0</v>
      </c>
      <c r="D494" s="2052">
        <f>'Og s3a'!E1205</f>
        <v>0</v>
      </c>
      <c r="E494" s="2050">
        <f>'Og s3a'!F1205</f>
        <v>0</v>
      </c>
      <c r="F494" s="395">
        <f>O494</f>
        <v>0</v>
      </c>
      <c r="G494" s="395">
        <f>P494</f>
        <v>0</v>
      </c>
      <c r="H494" s="236">
        <f>'Pak8 s2'!I496</f>
        <v>0</v>
      </c>
      <c r="I494" s="236">
        <f>'Pak8 s2'!K496</f>
        <v>0</v>
      </c>
      <c r="J494" s="236">
        <f>'Pak8 s2'!M496</f>
        <v>0</v>
      </c>
      <c r="K494" s="236">
        <f>'Pak8 s2'!O496</f>
        <v>0</v>
      </c>
      <c r="L494" s="11"/>
      <c r="M494" s="11"/>
      <c r="N494" s="396">
        <f>'Og s3a'!G1205</f>
        <v>0</v>
      </c>
      <c r="O494" s="237">
        <f>'Og s3a'!H1205</f>
        <v>0</v>
      </c>
      <c r="P494" s="398">
        <f>'Og s3a'!D1205</f>
        <v>0</v>
      </c>
      <c r="Q494" s="11"/>
      <c r="R494" s="306"/>
      <c r="S494" s="306"/>
      <c r="T494" s="306"/>
      <c r="U494" s="11"/>
      <c r="V494" s="11"/>
      <c r="W494" s="11"/>
      <c r="X494" s="11"/>
      <c r="Y494" s="11"/>
      <c r="Z494" s="11"/>
      <c r="AA494" s="11"/>
      <c r="AB494" s="11"/>
    </row>
    <row r="495" spans="1:28" ht="14.25" customHeight="1">
      <c r="A495" s="1256" t="str">
        <f>A494</f>
        <v/>
      </c>
      <c r="B495" s="57"/>
      <c r="C495" s="2051"/>
      <c r="D495" s="2053"/>
      <c r="E495" s="2051"/>
      <c r="F495" s="234"/>
      <c r="G495" s="234">
        <f>'Pak8 s2'!G497</f>
        <v>0</v>
      </c>
      <c r="H495" s="234">
        <f>'Pak8 s2'!I497</f>
        <v>0</v>
      </c>
      <c r="I495" s="234">
        <f>'Pak8 s2'!K497</f>
        <v>0</v>
      </c>
      <c r="J495" s="234">
        <f>'Pak8 s2'!M497</f>
        <v>0</v>
      </c>
      <c r="K495" s="234">
        <f>'Pak8 s2'!O497</f>
        <v>0</v>
      </c>
      <c r="L495" s="11"/>
      <c r="M495" s="11"/>
      <c r="N495" s="397"/>
      <c r="O495" s="233"/>
      <c r="P495" s="399"/>
      <c r="Q495" s="11"/>
      <c r="R495" s="306"/>
      <c r="S495" s="306"/>
      <c r="T495" s="306"/>
      <c r="U495" s="11"/>
      <c r="V495" s="11"/>
      <c r="W495" s="11"/>
      <c r="X495" s="11"/>
      <c r="Y495" s="11"/>
      <c r="Z495" s="11"/>
      <c r="AA495" s="11"/>
      <c r="AB495" s="11"/>
    </row>
    <row r="496" spans="1:28" ht="24.75" customHeight="1">
      <c r="A496" s="1256" t="str">
        <f>IF(E496&gt;0,"Wypełnione","")</f>
        <v/>
      </c>
      <c r="B496" s="57"/>
      <c r="C496" s="2050">
        <f>'Og s3a'!C1207</f>
        <v>0</v>
      </c>
      <c r="D496" s="2052">
        <f>'Og s3a'!E1207</f>
        <v>0</v>
      </c>
      <c r="E496" s="2050">
        <f>'Og s3a'!F1207</f>
        <v>0</v>
      </c>
      <c r="F496" s="395">
        <f>O496</f>
        <v>0</v>
      </c>
      <c r="G496" s="395">
        <f>P496</f>
        <v>0</v>
      </c>
      <c r="H496" s="236">
        <f>'Pak8 s2'!I498</f>
        <v>0</v>
      </c>
      <c r="I496" s="236">
        <f>'Pak8 s2'!K498</f>
        <v>0</v>
      </c>
      <c r="J496" s="236">
        <f>'Pak8 s2'!M498</f>
        <v>0</v>
      </c>
      <c r="K496" s="236">
        <f>'Pak8 s2'!O498</f>
        <v>0</v>
      </c>
      <c r="L496" s="11"/>
      <c r="M496" s="11"/>
      <c r="N496" s="396">
        <f>'Og s3a'!G1207</f>
        <v>0</v>
      </c>
      <c r="O496" s="237">
        <f>'Og s3a'!H1207</f>
        <v>0</v>
      </c>
      <c r="P496" s="398">
        <f>'Og s3a'!D1207</f>
        <v>0</v>
      </c>
      <c r="Q496" s="11"/>
      <c r="R496" s="306"/>
      <c r="S496" s="306"/>
      <c r="T496" s="306"/>
      <c r="U496" s="11"/>
      <c r="V496" s="11"/>
      <c r="W496" s="11"/>
      <c r="X496" s="11"/>
      <c r="Y496" s="11"/>
      <c r="Z496" s="11"/>
      <c r="AA496" s="11"/>
      <c r="AB496" s="11"/>
    </row>
    <row r="497" spans="1:28" ht="14.25" customHeight="1">
      <c r="A497" s="1256" t="str">
        <f>A496</f>
        <v/>
      </c>
      <c r="B497" s="57"/>
      <c r="C497" s="2051"/>
      <c r="D497" s="2053"/>
      <c r="E497" s="2051"/>
      <c r="F497" s="234"/>
      <c r="G497" s="234">
        <f>'Pak8 s2'!G499</f>
        <v>0</v>
      </c>
      <c r="H497" s="234">
        <f>'Pak8 s2'!I499</f>
        <v>0</v>
      </c>
      <c r="I497" s="234">
        <f>'Pak8 s2'!K499</f>
        <v>0</v>
      </c>
      <c r="J497" s="234">
        <f>'Pak8 s2'!M499</f>
        <v>0</v>
      </c>
      <c r="K497" s="234">
        <f>'Pak8 s2'!O499</f>
        <v>0</v>
      </c>
      <c r="L497" s="11"/>
      <c r="M497" s="11"/>
      <c r="N497" s="397"/>
      <c r="O497" s="233"/>
      <c r="P497" s="399"/>
      <c r="Q497" s="11"/>
      <c r="R497" s="306"/>
      <c r="S497" s="306"/>
      <c r="T497" s="306"/>
      <c r="U497" s="11"/>
      <c r="V497" s="11"/>
      <c r="W497" s="11"/>
      <c r="X497" s="11"/>
      <c r="Y497" s="11"/>
      <c r="Z497" s="11"/>
      <c r="AA497" s="11"/>
      <c r="AB497" s="11"/>
    </row>
    <row r="498" spans="1:28" ht="24.75" customHeight="1">
      <c r="A498" s="1256" t="str">
        <f>IF(E498&gt;0,"Wypełnione","")</f>
        <v/>
      </c>
      <c r="B498" s="57"/>
      <c r="C498" s="2050">
        <f>'Og s3a'!C1209</f>
        <v>0</v>
      </c>
      <c r="D498" s="2052">
        <f>'Og s3a'!E1209</f>
        <v>0</v>
      </c>
      <c r="E498" s="2050">
        <f>'Og s3a'!F1209</f>
        <v>0</v>
      </c>
      <c r="F498" s="395">
        <f>O498</f>
        <v>0</v>
      </c>
      <c r="G498" s="395">
        <f>P498</f>
        <v>0</v>
      </c>
      <c r="H498" s="236">
        <f>'Pak8 s2'!I500</f>
        <v>0</v>
      </c>
      <c r="I498" s="236">
        <f>'Pak8 s2'!K500</f>
        <v>0</v>
      </c>
      <c r="J498" s="236">
        <f>'Pak8 s2'!M500</f>
        <v>0</v>
      </c>
      <c r="K498" s="236">
        <f>'Pak8 s2'!O500</f>
        <v>0</v>
      </c>
      <c r="L498" s="11"/>
      <c r="M498" s="11"/>
      <c r="N498" s="396">
        <f>'Og s3a'!G1209</f>
        <v>0</v>
      </c>
      <c r="O498" s="237">
        <f>'Og s3a'!H1209</f>
        <v>0</v>
      </c>
      <c r="P498" s="398">
        <f>'Og s3a'!D1209</f>
        <v>0</v>
      </c>
      <c r="Q498" s="11"/>
      <c r="R498" s="306"/>
      <c r="S498" s="306"/>
      <c r="T498" s="306"/>
      <c r="U498" s="11"/>
      <c r="V498" s="11"/>
      <c r="W498" s="11"/>
      <c r="X498" s="11"/>
      <c r="Y498" s="11"/>
      <c r="Z498" s="11"/>
      <c r="AA498" s="11"/>
      <c r="AB498" s="11"/>
    </row>
    <row r="499" spans="1:28" ht="14.25" customHeight="1">
      <c r="A499" s="1256" t="str">
        <f>A498</f>
        <v/>
      </c>
      <c r="B499" s="57"/>
      <c r="C499" s="2051"/>
      <c r="D499" s="2053"/>
      <c r="E499" s="2051"/>
      <c r="F499" s="234"/>
      <c r="G499" s="234">
        <f>'Pak8 s2'!G501</f>
        <v>0</v>
      </c>
      <c r="H499" s="234">
        <f>'Pak8 s2'!I501</f>
        <v>0</v>
      </c>
      <c r="I499" s="234">
        <f>'Pak8 s2'!K501</f>
        <v>0</v>
      </c>
      <c r="J499" s="234">
        <f>'Pak8 s2'!M501</f>
        <v>0</v>
      </c>
      <c r="K499" s="234">
        <f>'Pak8 s2'!O501</f>
        <v>0</v>
      </c>
      <c r="L499" s="11"/>
      <c r="M499" s="11"/>
      <c r="N499" s="397"/>
      <c r="O499" s="233"/>
      <c r="P499" s="399"/>
      <c r="Q499" s="11"/>
      <c r="R499" s="306"/>
      <c r="S499" s="306"/>
      <c r="T499" s="306"/>
      <c r="U499" s="11"/>
      <c r="V499" s="11"/>
      <c r="W499" s="11"/>
      <c r="X499" s="11"/>
      <c r="Y499" s="11"/>
      <c r="Z499" s="11"/>
      <c r="AA499" s="11"/>
      <c r="AB499" s="11"/>
    </row>
    <row r="500" spans="1:28" ht="24.75" customHeight="1">
      <c r="A500" s="1256" t="str">
        <f>IF(E500&gt;0,"Wypełnione","")</f>
        <v/>
      </c>
      <c r="B500" s="57"/>
      <c r="C500" s="2050">
        <f>'Og s3a'!C1211</f>
        <v>0</v>
      </c>
      <c r="D500" s="2052">
        <f>'Og s3a'!E1211</f>
        <v>0</v>
      </c>
      <c r="E500" s="2050">
        <f>'Og s3a'!F1211</f>
        <v>0</v>
      </c>
      <c r="F500" s="395">
        <f>O500</f>
        <v>0</v>
      </c>
      <c r="G500" s="395">
        <f>P500</f>
        <v>0</v>
      </c>
      <c r="H500" s="236">
        <f>'Pak8 s2'!I502</f>
        <v>0</v>
      </c>
      <c r="I500" s="236">
        <f>'Pak8 s2'!K502</f>
        <v>0</v>
      </c>
      <c r="J500" s="236">
        <f>'Pak8 s2'!M502</f>
        <v>0</v>
      </c>
      <c r="K500" s="236">
        <f>'Pak8 s2'!O502</f>
        <v>0</v>
      </c>
      <c r="L500" s="11"/>
      <c r="M500" s="11"/>
      <c r="N500" s="396">
        <f>'Og s3a'!G1211</f>
        <v>0</v>
      </c>
      <c r="O500" s="237">
        <f>'Og s3a'!H1211</f>
        <v>0</v>
      </c>
      <c r="P500" s="398">
        <f>'Og s3a'!D1211</f>
        <v>0</v>
      </c>
      <c r="Q500" s="11"/>
      <c r="R500" s="306"/>
      <c r="S500" s="306"/>
      <c r="T500" s="306"/>
      <c r="U500" s="11"/>
      <c r="V500" s="11"/>
      <c r="W500" s="11"/>
      <c r="X500" s="11"/>
      <c r="Y500" s="11"/>
      <c r="Z500" s="11"/>
      <c r="AA500" s="11"/>
      <c r="AB500" s="11"/>
    </row>
    <row r="501" spans="1:28" ht="14.25" customHeight="1">
      <c r="A501" s="1256" t="str">
        <f>A500</f>
        <v/>
      </c>
      <c r="B501" s="57"/>
      <c r="C501" s="2051"/>
      <c r="D501" s="2053"/>
      <c r="E501" s="2051"/>
      <c r="F501" s="234"/>
      <c r="G501" s="234">
        <f>'Pak8 s2'!G503</f>
        <v>0</v>
      </c>
      <c r="H501" s="234">
        <f>'Pak8 s2'!I503</f>
        <v>0</v>
      </c>
      <c r="I501" s="234">
        <f>'Pak8 s2'!K503</f>
        <v>0</v>
      </c>
      <c r="J501" s="234">
        <f>'Pak8 s2'!M503</f>
        <v>0</v>
      </c>
      <c r="K501" s="234">
        <f>'Pak8 s2'!O503</f>
        <v>0</v>
      </c>
      <c r="L501" s="11"/>
      <c r="M501" s="11"/>
      <c r="N501" s="397"/>
      <c r="O501" s="233"/>
      <c r="P501" s="399"/>
      <c r="Q501" s="11"/>
      <c r="R501" s="306"/>
      <c r="S501" s="306"/>
      <c r="T501" s="306"/>
      <c r="U501" s="11"/>
      <c r="V501" s="11"/>
      <c r="W501" s="11"/>
      <c r="X501" s="11"/>
      <c r="Y501" s="11"/>
      <c r="Z501" s="11"/>
      <c r="AA501" s="11"/>
      <c r="AB501" s="11"/>
    </row>
    <row r="502" spans="1:28" ht="24.75" customHeight="1">
      <c r="A502" s="1256" t="str">
        <f>IF(E502&gt;0,"Wypełnione","")</f>
        <v/>
      </c>
      <c r="B502" s="57"/>
      <c r="C502" s="2050">
        <f>'Og s3a'!C1213</f>
        <v>0</v>
      </c>
      <c r="D502" s="2052">
        <f>'Og s3a'!E1213</f>
        <v>0</v>
      </c>
      <c r="E502" s="2050">
        <f>'Og s3a'!F1213</f>
        <v>0</v>
      </c>
      <c r="F502" s="395">
        <f>O502</f>
        <v>0</v>
      </c>
      <c r="G502" s="395">
        <f>P502</f>
        <v>0</v>
      </c>
      <c r="H502" s="236">
        <f>'Pak8 s2'!I504</f>
        <v>0</v>
      </c>
      <c r="I502" s="236">
        <f>'Pak8 s2'!K504</f>
        <v>0</v>
      </c>
      <c r="J502" s="236">
        <f>'Pak8 s2'!M504</f>
        <v>0</v>
      </c>
      <c r="K502" s="236">
        <f>'Pak8 s2'!O504</f>
        <v>0</v>
      </c>
      <c r="L502" s="11"/>
      <c r="M502" s="11"/>
      <c r="N502" s="396">
        <f>'Og s3a'!G1213</f>
        <v>0</v>
      </c>
      <c r="O502" s="237">
        <f>'Og s3a'!H1213</f>
        <v>0</v>
      </c>
      <c r="P502" s="398">
        <f>'Og s3a'!D1213</f>
        <v>0</v>
      </c>
      <c r="Q502" s="11"/>
      <c r="R502" s="306"/>
      <c r="S502" s="306"/>
      <c r="T502" s="306"/>
      <c r="U502" s="11"/>
      <c r="V502" s="11"/>
      <c r="W502" s="11"/>
      <c r="X502" s="11"/>
      <c r="Y502" s="11"/>
      <c r="Z502" s="11"/>
      <c r="AA502" s="11"/>
      <c r="AB502" s="11"/>
    </row>
    <row r="503" spans="1:28" ht="14.25" customHeight="1">
      <c r="A503" s="1256" t="str">
        <f>A502</f>
        <v/>
      </c>
      <c r="B503" s="57"/>
      <c r="C503" s="2051"/>
      <c r="D503" s="2053"/>
      <c r="E503" s="2051"/>
      <c r="F503" s="234"/>
      <c r="G503" s="234">
        <f>'Pak8 s2'!G505</f>
        <v>0</v>
      </c>
      <c r="H503" s="234">
        <f>'Pak8 s2'!I505</f>
        <v>0</v>
      </c>
      <c r="I503" s="234">
        <f>'Pak8 s2'!K505</f>
        <v>0</v>
      </c>
      <c r="J503" s="234">
        <f>'Pak8 s2'!M505</f>
        <v>0</v>
      </c>
      <c r="K503" s="234">
        <f>'Pak8 s2'!O505</f>
        <v>0</v>
      </c>
      <c r="L503" s="11"/>
      <c r="M503" s="11"/>
      <c r="N503" s="397"/>
      <c r="O503" s="233"/>
      <c r="P503" s="399"/>
      <c r="Q503" s="11"/>
      <c r="R503" s="306"/>
      <c r="S503" s="306"/>
      <c r="T503" s="306"/>
      <c r="U503" s="11"/>
      <c r="V503" s="11"/>
      <c r="W503" s="11"/>
      <c r="X503" s="11"/>
      <c r="Y503" s="11"/>
      <c r="Z503" s="11"/>
      <c r="AA503" s="11"/>
      <c r="AB503" s="11"/>
    </row>
    <row r="504" spans="1:28" ht="24.75" customHeight="1">
      <c r="A504" s="1256" t="str">
        <f>IF(E504&gt;0,"Wypełnione","")</f>
        <v/>
      </c>
      <c r="B504" s="57"/>
      <c r="C504" s="2050">
        <f>'Og s3a'!C1215</f>
        <v>0</v>
      </c>
      <c r="D504" s="2052">
        <f>'Og s3a'!E1215</f>
        <v>0</v>
      </c>
      <c r="E504" s="2050">
        <f>'Og s3a'!F1215</f>
        <v>0</v>
      </c>
      <c r="F504" s="395">
        <f>O504</f>
        <v>0</v>
      </c>
      <c r="G504" s="395">
        <f>P504</f>
        <v>0</v>
      </c>
      <c r="H504" s="236">
        <f>'Pak8 s2'!I506</f>
        <v>0</v>
      </c>
      <c r="I504" s="236">
        <f>'Pak8 s2'!K506</f>
        <v>0</v>
      </c>
      <c r="J504" s="236">
        <f>'Pak8 s2'!M506</f>
        <v>0</v>
      </c>
      <c r="K504" s="236">
        <f>'Pak8 s2'!O506</f>
        <v>0</v>
      </c>
      <c r="L504" s="11"/>
      <c r="M504" s="11"/>
      <c r="N504" s="396">
        <f>'Og s3a'!G1215</f>
        <v>0</v>
      </c>
      <c r="O504" s="237">
        <f>'Og s3a'!H1215</f>
        <v>0</v>
      </c>
      <c r="P504" s="398">
        <f>'Og s3a'!D1215</f>
        <v>0</v>
      </c>
      <c r="Q504" s="11"/>
      <c r="R504" s="306"/>
      <c r="S504" s="306"/>
      <c r="T504" s="306"/>
      <c r="U504" s="11"/>
      <c r="V504" s="11"/>
      <c r="W504" s="11"/>
      <c r="X504" s="11"/>
      <c r="Y504" s="11"/>
      <c r="Z504" s="11"/>
      <c r="AA504" s="11"/>
      <c r="AB504" s="11"/>
    </row>
    <row r="505" spans="1:28" ht="14.25" customHeight="1">
      <c r="A505" s="1256" t="str">
        <f>A504</f>
        <v/>
      </c>
      <c r="B505" s="57"/>
      <c r="C505" s="2051"/>
      <c r="D505" s="2053"/>
      <c r="E505" s="2051"/>
      <c r="F505" s="234"/>
      <c r="G505" s="234">
        <f>'Pak8 s2'!G507</f>
        <v>0</v>
      </c>
      <c r="H505" s="234">
        <f>'Pak8 s2'!I507</f>
        <v>0</v>
      </c>
      <c r="I505" s="234">
        <f>'Pak8 s2'!K507</f>
        <v>0</v>
      </c>
      <c r="J505" s="234">
        <f>'Pak8 s2'!M507</f>
        <v>0</v>
      </c>
      <c r="K505" s="234">
        <f>'Pak8 s2'!O507</f>
        <v>0</v>
      </c>
      <c r="L505" s="11"/>
      <c r="M505" s="11"/>
      <c r="N505" s="397"/>
      <c r="O505" s="233"/>
      <c r="P505" s="399"/>
      <c r="Q505" s="11"/>
      <c r="R505" s="306"/>
      <c r="S505" s="306"/>
      <c r="T505" s="306"/>
      <c r="U505" s="11"/>
      <c r="V505" s="11"/>
      <c r="W505" s="11"/>
      <c r="X505" s="11"/>
      <c r="Y505" s="11"/>
      <c r="Z505" s="11"/>
      <c r="AA505" s="11"/>
      <c r="AB505" s="11"/>
    </row>
    <row r="506" spans="1:28" ht="24.75" customHeight="1">
      <c r="A506" s="1256" t="str">
        <f>IF(E506&gt;0,"Wypełnione","")</f>
        <v/>
      </c>
      <c r="B506" s="57"/>
      <c r="C506" s="2050">
        <f>'Og s3a'!C1217</f>
        <v>0</v>
      </c>
      <c r="D506" s="2052">
        <f>'Og s3a'!E1217</f>
        <v>0</v>
      </c>
      <c r="E506" s="2050">
        <f>'Og s3a'!F1217</f>
        <v>0</v>
      </c>
      <c r="F506" s="395">
        <f>O506</f>
        <v>0</v>
      </c>
      <c r="G506" s="395">
        <f>P506</f>
        <v>0</v>
      </c>
      <c r="H506" s="236">
        <f>'Pak8 s2'!I508</f>
        <v>0</v>
      </c>
      <c r="I506" s="236">
        <f>'Pak8 s2'!K508</f>
        <v>0</v>
      </c>
      <c r="J506" s="236">
        <f>'Pak8 s2'!M508</f>
        <v>0</v>
      </c>
      <c r="K506" s="236">
        <f>'Pak8 s2'!O508</f>
        <v>0</v>
      </c>
      <c r="L506" s="11"/>
      <c r="M506" s="11"/>
      <c r="N506" s="396">
        <f>'Og s3a'!G1217</f>
        <v>0</v>
      </c>
      <c r="O506" s="237">
        <f>'Og s3a'!H1217</f>
        <v>0</v>
      </c>
      <c r="P506" s="398">
        <f>'Og s3a'!D1217</f>
        <v>0</v>
      </c>
      <c r="Q506" s="11"/>
      <c r="R506" s="306"/>
      <c r="S506" s="306"/>
      <c r="T506" s="306"/>
      <c r="U506" s="11"/>
      <c r="V506" s="11"/>
      <c r="W506" s="11"/>
      <c r="X506" s="11"/>
      <c r="Y506" s="11"/>
      <c r="Z506" s="11"/>
      <c r="AA506" s="11"/>
      <c r="AB506" s="11"/>
    </row>
    <row r="507" spans="1:28" ht="14.25" customHeight="1">
      <c r="A507" s="1256" t="str">
        <f>A506</f>
        <v/>
      </c>
      <c r="B507" s="57"/>
      <c r="C507" s="2051"/>
      <c r="D507" s="2053"/>
      <c r="E507" s="2051"/>
      <c r="F507" s="234"/>
      <c r="G507" s="234">
        <f>'Pak8 s2'!G509</f>
        <v>0</v>
      </c>
      <c r="H507" s="234">
        <f>'Pak8 s2'!I509</f>
        <v>0</v>
      </c>
      <c r="I507" s="234">
        <f>'Pak8 s2'!K509</f>
        <v>0</v>
      </c>
      <c r="J507" s="234">
        <f>'Pak8 s2'!M509</f>
        <v>0</v>
      </c>
      <c r="K507" s="234">
        <f>'Pak8 s2'!O509</f>
        <v>0</v>
      </c>
      <c r="L507" s="11"/>
      <c r="M507" s="11"/>
      <c r="N507" s="397"/>
      <c r="O507" s="233"/>
      <c r="P507" s="399"/>
      <c r="Q507" s="11"/>
      <c r="R507" s="306"/>
      <c r="S507" s="306"/>
      <c r="T507" s="306"/>
      <c r="U507" s="11"/>
      <c r="V507" s="11"/>
      <c r="W507" s="11"/>
      <c r="X507" s="11"/>
      <c r="Y507" s="11"/>
      <c r="Z507" s="11"/>
      <c r="AA507" s="11"/>
      <c r="AB507" s="11"/>
    </row>
    <row r="508" spans="1:28" ht="24.75" customHeight="1">
      <c r="A508" s="1256" t="str">
        <f>IF(E508&gt;0,"Wypełnione","")</f>
        <v/>
      </c>
      <c r="B508" s="57"/>
      <c r="C508" s="2050">
        <f>'Og s3a'!C1219</f>
        <v>0</v>
      </c>
      <c r="D508" s="2052">
        <f>'Og s3a'!E1219</f>
        <v>0</v>
      </c>
      <c r="E508" s="2050">
        <f>'Og s3a'!F1219</f>
        <v>0</v>
      </c>
      <c r="F508" s="395">
        <f>O508</f>
        <v>0</v>
      </c>
      <c r="G508" s="395">
        <f>P508</f>
        <v>0</v>
      </c>
      <c r="H508" s="236">
        <f>'Pak8 s2'!I510</f>
        <v>0</v>
      </c>
      <c r="I508" s="236">
        <f>'Pak8 s2'!K510</f>
        <v>0</v>
      </c>
      <c r="J508" s="236">
        <f>'Pak8 s2'!M510</f>
        <v>0</v>
      </c>
      <c r="K508" s="236">
        <f>'Pak8 s2'!O510</f>
        <v>0</v>
      </c>
      <c r="L508" s="11"/>
      <c r="M508" s="11"/>
      <c r="N508" s="396">
        <f>'Og s3a'!G1219</f>
        <v>0</v>
      </c>
      <c r="O508" s="237">
        <f>'Og s3a'!H1219</f>
        <v>0</v>
      </c>
      <c r="P508" s="398">
        <f>'Og s3a'!D1219</f>
        <v>0</v>
      </c>
      <c r="Q508" s="11"/>
      <c r="R508" s="306"/>
      <c r="S508" s="306"/>
      <c r="T508" s="306"/>
      <c r="U508" s="11"/>
      <c r="V508" s="11"/>
      <c r="W508" s="11"/>
      <c r="X508" s="11"/>
      <c r="Y508" s="11"/>
      <c r="Z508" s="11"/>
      <c r="AA508" s="11"/>
      <c r="AB508" s="11"/>
    </row>
    <row r="509" spans="1:28" ht="14.25" customHeight="1">
      <c r="A509" s="1256" t="str">
        <f>A508</f>
        <v/>
      </c>
      <c r="B509" s="57"/>
      <c r="C509" s="2051"/>
      <c r="D509" s="2053"/>
      <c r="E509" s="2051"/>
      <c r="F509" s="234"/>
      <c r="G509" s="234">
        <f>'Pak8 s2'!G511</f>
        <v>0</v>
      </c>
      <c r="H509" s="234">
        <f>'Pak8 s2'!I511</f>
        <v>0</v>
      </c>
      <c r="I509" s="234">
        <f>'Pak8 s2'!K511</f>
        <v>0</v>
      </c>
      <c r="J509" s="234">
        <f>'Pak8 s2'!M511</f>
        <v>0</v>
      </c>
      <c r="K509" s="234">
        <f>'Pak8 s2'!O511</f>
        <v>0</v>
      </c>
      <c r="L509" s="11"/>
      <c r="M509" s="11"/>
      <c r="N509" s="397"/>
      <c r="O509" s="233"/>
      <c r="P509" s="399"/>
      <c r="Q509" s="11"/>
      <c r="R509" s="306"/>
      <c r="S509" s="306"/>
      <c r="T509" s="306"/>
      <c r="U509" s="11"/>
      <c r="V509" s="11"/>
      <c r="W509" s="11"/>
      <c r="X509" s="11"/>
      <c r="Y509" s="11"/>
      <c r="Z509" s="11"/>
      <c r="AA509" s="11"/>
      <c r="AB509" s="11"/>
    </row>
    <row r="510" spans="1:28" ht="24.75" customHeight="1">
      <c r="A510" s="1256" t="str">
        <f>IF(E510&gt;0,"Wypełnione","")</f>
        <v/>
      </c>
      <c r="B510" s="57"/>
      <c r="C510" s="2050">
        <f>'Og s3a'!C1221</f>
        <v>0</v>
      </c>
      <c r="D510" s="2052">
        <f>'Og s3a'!E1221</f>
        <v>0</v>
      </c>
      <c r="E510" s="2050">
        <f>'Og s3a'!F1221</f>
        <v>0</v>
      </c>
      <c r="F510" s="395">
        <f>O510</f>
        <v>0</v>
      </c>
      <c r="G510" s="395">
        <f>P510</f>
        <v>0</v>
      </c>
      <c r="H510" s="236">
        <f>'Pak8 s2'!I512</f>
        <v>0</v>
      </c>
      <c r="I510" s="236">
        <f>'Pak8 s2'!K512</f>
        <v>0</v>
      </c>
      <c r="J510" s="236">
        <f>'Pak8 s2'!M512</f>
        <v>0</v>
      </c>
      <c r="K510" s="236">
        <f>'Pak8 s2'!O512</f>
        <v>0</v>
      </c>
      <c r="L510" s="11"/>
      <c r="M510" s="11"/>
      <c r="N510" s="396">
        <f>'Og s3a'!G1221</f>
        <v>0</v>
      </c>
      <c r="O510" s="237">
        <f>'Og s3a'!H1221</f>
        <v>0</v>
      </c>
      <c r="P510" s="398">
        <f>'Og s3a'!D1221</f>
        <v>0</v>
      </c>
      <c r="Q510" s="11"/>
      <c r="R510" s="306"/>
      <c r="S510" s="306"/>
      <c r="T510" s="306"/>
      <c r="U510" s="11"/>
      <c r="V510" s="11"/>
      <c r="W510" s="11"/>
      <c r="X510" s="11"/>
      <c r="Y510" s="11"/>
      <c r="Z510" s="11"/>
      <c r="AA510" s="11"/>
      <c r="AB510" s="11"/>
    </row>
    <row r="511" spans="1:28" ht="14.25" customHeight="1">
      <c r="A511" s="1256" t="str">
        <f>A510</f>
        <v/>
      </c>
      <c r="B511" s="57"/>
      <c r="C511" s="2051"/>
      <c r="D511" s="2053"/>
      <c r="E511" s="2051"/>
      <c r="F511" s="234"/>
      <c r="G511" s="234">
        <f>'Pak8 s2'!G513</f>
        <v>0</v>
      </c>
      <c r="H511" s="234">
        <f>'Pak8 s2'!I513</f>
        <v>0</v>
      </c>
      <c r="I511" s="234">
        <f>'Pak8 s2'!K513</f>
        <v>0</v>
      </c>
      <c r="J511" s="234">
        <f>'Pak8 s2'!M513</f>
        <v>0</v>
      </c>
      <c r="K511" s="234">
        <f>'Pak8 s2'!O513</f>
        <v>0</v>
      </c>
      <c r="L511" s="11"/>
      <c r="M511" s="11"/>
      <c r="N511" s="397"/>
      <c r="O511" s="233"/>
      <c r="P511" s="399"/>
      <c r="Q511" s="11"/>
      <c r="R511" s="306"/>
      <c r="S511" s="306"/>
      <c r="T511" s="306"/>
      <c r="U511" s="11"/>
      <c r="V511" s="11"/>
      <c r="W511" s="11"/>
      <c r="X511" s="11"/>
      <c r="Y511" s="11"/>
      <c r="Z511" s="11"/>
      <c r="AA511" s="11"/>
      <c r="AB511" s="11"/>
    </row>
    <row r="512" spans="1:28" ht="24.75" customHeight="1">
      <c r="A512" s="1256" t="str">
        <f>IF(E512&gt;0,"Wypełnione","")</f>
        <v/>
      </c>
      <c r="B512" s="57"/>
      <c r="C512" s="2050">
        <f>'Og s3a'!C1223</f>
        <v>0</v>
      </c>
      <c r="D512" s="2052">
        <f>'Og s3a'!E1223</f>
        <v>0</v>
      </c>
      <c r="E512" s="2050">
        <f>'Og s3a'!F1223</f>
        <v>0</v>
      </c>
      <c r="F512" s="395">
        <f>O512</f>
        <v>0</v>
      </c>
      <c r="G512" s="395">
        <f>P512</f>
        <v>0</v>
      </c>
      <c r="H512" s="236">
        <f>'Pak8 s2'!I514</f>
        <v>0</v>
      </c>
      <c r="I512" s="236">
        <f>'Pak8 s2'!K514</f>
        <v>0</v>
      </c>
      <c r="J512" s="236">
        <f>'Pak8 s2'!M514</f>
        <v>0</v>
      </c>
      <c r="K512" s="236">
        <f>'Pak8 s2'!O514</f>
        <v>0</v>
      </c>
      <c r="L512" s="11"/>
      <c r="M512" s="11"/>
      <c r="N512" s="396">
        <f>'Og s3a'!G1223</f>
        <v>0</v>
      </c>
      <c r="O512" s="237">
        <f>'Og s3a'!H1223</f>
        <v>0</v>
      </c>
      <c r="P512" s="398">
        <f>'Og s3a'!D1223</f>
        <v>0</v>
      </c>
      <c r="Q512" s="11"/>
      <c r="R512" s="306"/>
      <c r="S512" s="306"/>
      <c r="T512" s="306"/>
      <c r="U512" s="11"/>
      <c r="V512" s="11"/>
      <c r="W512" s="11"/>
      <c r="X512" s="11"/>
      <c r="Y512" s="11"/>
      <c r="Z512" s="11"/>
      <c r="AA512" s="11"/>
      <c r="AB512" s="11"/>
    </row>
    <row r="513" spans="1:28" ht="14.25" customHeight="1">
      <c r="A513" s="1256" t="str">
        <f>A512</f>
        <v/>
      </c>
      <c r="B513" s="57"/>
      <c r="C513" s="2051"/>
      <c r="D513" s="2053"/>
      <c r="E513" s="2051"/>
      <c r="F513" s="234"/>
      <c r="G513" s="234">
        <f>'Pak8 s2'!G515</f>
        <v>0</v>
      </c>
      <c r="H513" s="234">
        <f>'Pak8 s2'!I515</f>
        <v>0</v>
      </c>
      <c r="I513" s="234">
        <f>'Pak8 s2'!K515</f>
        <v>0</v>
      </c>
      <c r="J513" s="234">
        <f>'Pak8 s2'!M515</f>
        <v>0</v>
      </c>
      <c r="K513" s="234">
        <f>'Pak8 s2'!O515</f>
        <v>0</v>
      </c>
      <c r="L513" s="11"/>
      <c r="M513" s="11"/>
      <c r="N513" s="397"/>
      <c r="O513" s="233"/>
      <c r="P513" s="399"/>
      <c r="Q513" s="11"/>
      <c r="R513" s="306"/>
      <c r="S513" s="306"/>
      <c r="T513" s="306"/>
      <c r="U513" s="11"/>
      <c r="V513" s="11"/>
      <c r="W513" s="11"/>
      <c r="X513" s="11"/>
      <c r="Y513" s="11"/>
      <c r="Z513" s="11"/>
      <c r="AA513" s="11"/>
      <c r="AB513" s="11"/>
    </row>
    <row r="514" spans="1:28" ht="24.75" customHeight="1">
      <c r="A514" s="1256" t="str">
        <f>IF(E514&gt;0,"Wypełnione","")</f>
        <v/>
      </c>
      <c r="B514" s="57"/>
      <c r="C514" s="2050">
        <f>'Og s3a'!C1225</f>
        <v>0</v>
      </c>
      <c r="D514" s="2052">
        <f>'Og s3a'!E1225</f>
        <v>0</v>
      </c>
      <c r="E514" s="2050">
        <f>'Og s3a'!F1225</f>
        <v>0</v>
      </c>
      <c r="F514" s="395">
        <f>O514</f>
        <v>0</v>
      </c>
      <c r="G514" s="395">
        <f>P514</f>
        <v>0</v>
      </c>
      <c r="H514" s="236">
        <f>'Pak8 s2'!I516</f>
        <v>0</v>
      </c>
      <c r="I514" s="236">
        <f>'Pak8 s2'!K516</f>
        <v>0</v>
      </c>
      <c r="J514" s="236">
        <f>'Pak8 s2'!M516</f>
        <v>0</v>
      </c>
      <c r="K514" s="236">
        <f>'Pak8 s2'!O516</f>
        <v>0</v>
      </c>
      <c r="L514" s="11"/>
      <c r="M514" s="11"/>
      <c r="N514" s="396">
        <f>'Og s3a'!G1225</f>
        <v>0</v>
      </c>
      <c r="O514" s="237">
        <f>'Og s3a'!H1225</f>
        <v>0</v>
      </c>
      <c r="P514" s="398">
        <f>'Og s3a'!D1225</f>
        <v>0</v>
      </c>
      <c r="Q514" s="11"/>
      <c r="R514" s="306"/>
      <c r="S514" s="306"/>
      <c r="T514" s="306"/>
      <c r="U514" s="11"/>
      <c r="V514" s="11"/>
      <c r="W514" s="11"/>
      <c r="X514" s="11"/>
      <c r="Y514" s="11"/>
      <c r="Z514" s="11"/>
      <c r="AA514" s="11"/>
      <c r="AB514" s="11"/>
    </row>
    <row r="515" spans="1:28" ht="14.25" customHeight="1">
      <c r="A515" s="1256" t="str">
        <f>A514</f>
        <v/>
      </c>
      <c r="B515" s="57"/>
      <c r="C515" s="2051"/>
      <c r="D515" s="2053"/>
      <c r="E515" s="2051"/>
      <c r="F515" s="234"/>
      <c r="G515" s="234">
        <f>'Pak8 s2'!G517</f>
        <v>0</v>
      </c>
      <c r="H515" s="234">
        <f>'Pak8 s2'!I517</f>
        <v>0</v>
      </c>
      <c r="I515" s="234">
        <f>'Pak8 s2'!K517</f>
        <v>0</v>
      </c>
      <c r="J515" s="234">
        <f>'Pak8 s2'!M517</f>
        <v>0</v>
      </c>
      <c r="K515" s="234">
        <f>'Pak8 s2'!O517</f>
        <v>0</v>
      </c>
      <c r="L515" s="11"/>
      <c r="M515" s="11"/>
      <c r="N515" s="397"/>
      <c r="O515" s="233"/>
      <c r="P515" s="399"/>
      <c r="Q515" s="11"/>
      <c r="R515" s="306"/>
      <c r="S515" s="306"/>
      <c r="T515" s="306"/>
      <c r="U515" s="11"/>
      <c r="V515" s="11"/>
      <c r="W515" s="11"/>
      <c r="X515" s="11"/>
      <c r="Y515" s="11"/>
      <c r="Z515" s="11"/>
      <c r="AA515" s="11"/>
      <c r="AB515" s="11"/>
    </row>
    <row r="516" spans="1:28" ht="24.75" customHeight="1">
      <c r="A516" s="1256" t="str">
        <f>IF(E516&gt;0,"Wypełnione","")</f>
        <v/>
      </c>
      <c r="B516" s="57"/>
      <c r="C516" s="2050">
        <f>'Og s3a'!C1227</f>
        <v>0</v>
      </c>
      <c r="D516" s="2052">
        <f>'Og s3a'!E1227</f>
        <v>0</v>
      </c>
      <c r="E516" s="2050">
        <f>'Og s3a'!F1227</f>
        <v>0</v>
      </c>
      <c r="F516" s="395">
        <f>O516</f>
        <v>0</v>
      </c>
      <c r="G516" s="395">
        <f>P516</f>
        <v>0</v>
      </c>
      <c r="H516" s="236">
        <f>'Pak8 s2'!I518</f>
        <v>0</v>
      </c>
      <c r="I516" s="236">
        <f>'Pak8 s2'!K518</f>
        <v>0</v>
      </c>
      <c r="J516" s="236">
        <f>'Pak8 s2'!M518</f>
        <v>0</v>
      </c>
      <c r="K516" s="236">
        <f>'Pak8 s2'!O518</f>
        <v>0</v>
      </c>
      <c r="L516" s="11"/>
      <c r="M516" s="11"/>
      <c r="N516" s="396">
        <f>'Og s3a'!G1227</f>
        <v>0</v>
      </c>
      <c r="O516" s="237">
        <f>'Og s3a'!H1227</f>
        <v>0</v>
      </c>
      <c r="P516" s="398">
        <f>'Og s3a'!D1227</f>
        <v>0</v>
      </c>
      <c r="Q516" s="11"/>
      <c r="R516" s="306"/>
      <c r="S516" s="306"/>
      <c r="T516" s="306"/>
      <c r="U516" s="11"/>
      <c r="V516" s="11"/>
      <c r="W516" s="11"/>
      <c r="X516" s="11"/>
      <c r="Y516" s="11"/>
      <c r="Z516" s="11"/>
      <c r="AA516" s="11"/>
      <c r="AB516" s="11"/>
    </row>
    <row r="517" spans="1:28" ht="14.25" customHeight="1">
      <c r="A517" s="1256" t="str">
        <f>A516</f>
        <v/>
      </c>
      <c r="B517" s="57"/>
      <c r="C517" s="2051"/>
      <c r="D517" s="2053"/>
      <c r="E517" s="2051"/>
      <c r="F517" s="234"/>
      <c r="G517" s="234">
        <f>'Pak8 s2'!G519</f>
        <v>0</v>
      </c>
      <c r="H517" s="234">
        <f>'Pak8 s2'!I519</f>
        <v>0</v>
      </c>
      <c r="I517" s="234">
        <f>'Pak8 s2'!K519</f>
        <v>0</v>
      </c>
      <c r="J517" s="234">
        <f>'Pak8 s2'!M519</f>
        <v>0</v>
      </c>
      <c r="K517" s="234">
        <f>'Pak8 s2'!O519</f>
        <v>0</v>
      </c>
      <c r="L517" s="11"/>
      <c r="M517" s="11"/>
      <c r="N517" s="397"/>
      <c r="O517" s="233"/>
      <c r="P517" s="399"/>
      <c r="Q517" s="11"/>
      <c r="R517" s="306"/>
      <c r="S517" s="306"/>
      <c r="T517" s="306"/>
      <c r="U517" s="11"/>
      <c r="V517" s="11"/>
      <c r="W517" s="11"/>
      <c r="X517" s="11"/>
      <c r="Y517" s="11"/>
      <c r="Z517" s="11"/>
      <c r="AA517" s="11"/>
      <c r="AB517" s="11"/>
    </row>
    <row r="518" spans="1:28" ht="24.75" customHeight="1">
      <c r="A518" s="1256" t="str">
        <f>IF(E518&gt;0,"Wypełnione","")</f>
        <v/>
      </c>
      <c r="B518" s="57"/>
      <c r="C518" s="2050">
        <f>'Og s3a'!C1229</f>
        <v>0</v>
      </c>
      <c r="D518" s="2052">
        <f>'Og s3a'!E1229</f>
        <v>0</v>
      </c>
      <c r="E518" s="2050">
        <f>'Og s3a'!F1229</f>
        <v>0</v>
      </c>
      <c r="F518" s="395">
        <f>O518</f>
        <v>0</v>
      </c>
      <c r="G518" s="395">
        <f>P518</f>
        <v>0</v>
      </c>
      <c r="H518" s="236">
        <f>'Pak8 s2'!I520</f>
        <v>0</v>
      </c>
      <c r="I518" s="236">
        <f>'Pak8 s2'!K520</f>
        <v>0</v>
      </c>
      <c r="J518" s="236">
        <f>'Pak8 s2'!M520</f>
        <v>0</v>
      </c>
      <c r="K518" s="236">
        <f>'Pak8 s2'!O520</f>
        <v>0</v>
      </c>
      <c r="L518" s="11"/>
      <c r="M518" s="11"/>
      <c r="N518" s="396">
        <f>'Og s3a'!G1229</f>
        <v>0</v>
      </c>
      <c r="O518" s="237">
        <f>'Og s3a'!H1229</f>
        <v>0</v>
      </c>
      <c r="P518" s="398">
        <f>'Og s3a'!D1229</f>
        <v>0</v>
      </c>
      <c r="Q518" s="11"/>
      <c r="R518" s="306"/>
      <c r="S518" s="306"/>
      <c r="T518" s="306"/>
      <c r="U518" s="11"/>
      <c r="V518" s="11"/>
      <c r="W518" s="11"/>
      <c r="X518" s="11"/>
      <c r="Y518" s="11"/>
      <c r="Z518" s="11"/>
      <c r="AA518" s="11"/>
      <c r="AB518" s="11"/>
    </row>
    <row r="519" spans="1:28" ht="14.25" customHeight="1">
      <c r="A519" s="1256" t="str">
        <f>A518</f>
        <v/>
      </c>
      <c r="B519" s="57"/>
      <c r="C519" s="2051"/>
      <c r="D519" s="2053"/>
      <c r="E519" s="2051"/>
      <c r="F519" s="234"/>
      <c r="G519" s="234">
        <f>'Pak8 s2'!G521</f>
        <v>0</v>
      </c>
      <c r="H519" s="234">
        <f>'Pak8 s2'!I521</f>
        <v>0</v>
      </c>
      <c r="I519" s="234">
        <f>'Pak8 s2'!K521</f>
        <v>0</v>
      </c>
      <c r="J519" s="234">
        <f>'Pak8 s2'!M521</f>
        <v>0</v>
      </c>
      <c r="K519" s="234">
        <f>'Pak8 s2'!O521</f>
        <v>0</v>
      </c>
      <c r="L519" s="11"/>
      <c r="M519" s="11"/>
      <c r="N519" s="397"/>
      <c r="O519" s="233"/>
      <c r="P519" s="399"/>
      <c r="Q519" s="11"/>
      <c r="R519" s="306"/>
      <c r="S519" s="306"/>
      <c r="T519" s="306"/>
      <c r="U519" s="11"/>
      <c r="V519" s="11"/>
      <c r="W519" s="11"/>
      <c r="X519" s="11"/>
      <c r="Y519" s="11"/>
      <c r="Z519" s="11"/>
      <c r="AA519" s="11"/>
      <c r="AB519" s="11"/>
    </row>
    <row r="520" spans="1:28" ht="24.75" customHeight="1">
      <c r="A520" s="1256" t="str">
        <f>IF(E520&gt;0,"Wypełnione","")</f>
        <v/>
      </c>
      <c r="B520" s="57"/>
      <c r="C520" s="2050">
        <f>'Og s3a'!C1231</f>
        <v>0</v>
      </c>
      <c r="D520" s="2052">
        <f>'Og s3a'!E1231</f>
        <v>0</v>
      </c>
      <c r="E520" s="2050">
        <f>'Og s3a'!F1231</f>
        <v>0</v>
      </c>
      <c r="F520" s="395">
        <f>O520</f>
        <v>0</v>
      </c>
      <c r="G520" s="395">
        <f>P520</f>
        <v>0</v>
      </c>
      <c r="H520" s="236">
        <f>'Pak8 s2'!I522</f>
        <v>0</v>
      </c>
      <c r="I520" s="236">
        <f>'Pak8 s2'!K522</f>
        <v>0</v>
      </c>
      <c r="J520" s="236">
        <f>'Pak8 s2'!M522</f>
        <v>0</v>
      </c>
      <c r="K520" s="236">
        <f>'Pak8 s2'!O522</f>
        <v>0</v>
      </c>
      <c r="L520" s="11"/>
      <c r="M520" s="11"/>
      <c r="N520" s="396">
        <f>'Og s3a'!G1231</f>
        <v>0</v>
      </c>
      <c r="O520" s="237">
        <f>'Og s3a'!H1231</f>
        <v>0</v>
      </c>
      <c r="P520" s="398">
        <f>'Og s3a'!D1231</f>
        <v>0</v>
      </c>
      <c r="Q520" s="11"/>
      <c r="R520" s="306"/>
      <c r="S520" s="306"/>
      <c r="T520" s="306"/>
      <c r="U520" s="11"/>
      <c r="V520" s="11"/>
      <c r="W520" s="11"/>
      <c r="X520" s="11"/>
      <c r="Y520" s="11"/>
      <c r="Z520" s="11"/>
      <c r="AA520" s="11"/>
      <c r="AB520" s="11"/>
    </row>
    <row r="521" spans="1:28" ht="14.25" customHeight="1">
      <c r="A521" s="1256" t="str">
        <f>A520</f>
        <v/>
      </c>
      <c r="B521" s="57"/>
      <c r="C521" s="2051"/>
      <c r="D521" s="2053"/>
      <c r="E521" s="2051"/>
      <c r="F521" s="234"/>
      <c r="G521" s="234">
        <f>'Pak8 s2'!G523</f>
        <v>0</v>
      </c>
      <c r="H521" s="234">
        <f>'Pak8 s2'!I523</f>
        <v>0</v>
      </c>
      <c r="I521" s="234">
        <f>'Pak8 s2'!K523</f>
        <v>0</v>
      </c>
      <c r="J521" s="234">
        <f>'Pak8 s2'!M523</f>
        <v>0</v>
      </c>
      <c r="K521" s="234">
        <f>'Pak8 s2'!O523</f>
        <v>0</v>
      </c>
      <c r="L521" s="11"/>
      <c r="M521" s="11"/>
      <c r="N521" s="397"/>
      <c r="O521" s="233"/>
      <c r="P521" s="399"/>
      <c r="Q521" s="11"/>
      <c r="R521" s="306"/>
      <c r="S521" s="306"/>
      <c r="T521" s="306"/>
      <c r="U521" s="11"/>
      <c r="V521" s="11"/>
      <c r="W521" s="11"/>
      <c r="X521" s="11"/>
      <c r="Y521" s="11"/>
      <c r="Z521" s="11"/>
      <c r="AA521" s="11"/>
      <c r="AB521" s="11"/>
    </row>
    <row r="522" spans="1:28" ht="24.75" customHeight="1">
      <c r="A522" s="1256" t="str">
        <f>IF(E522&gt;0,"Wypełnione","")</f>
        <v/>
      </c>
      <c r="B522" s="57"/>
      <c r="C522" s="2050">
        <f>'Og s3a'!C1233</f>
        <v>0</v>
      </c>
      <c r="D522" s="2052">
        <f>'Og s3a'!E1233</f>
        <v>0</v>
      </c>
      <c r="E522" s="2050">
        <f>'Og s3a'!F1233</f>
        <v>0</v>
      </c>
      <c r="F522" s="395">
        <f>O522</f>
        <v>0</v>
      </c>
      <c r="G522" s="395">
        <f>P522</f>
        <v>0</v>
      </c>
      <c r="H522" s="236">
        <f>'Pak8 s2'!I524</f>
        <v>0</v>
      </c>
      <c r="I522" s="236">
        <f>'Pak8 s2'!K524</f>
        <v>0</v>
      </c>
      <c r="J522" s="236">
        <f>'Pak8 s2'!M524</f>
        <v>0</v>
      </c>
      <c r="K522" s="236">
        <f>'Pak8 s2'!O524</f>
        <v>0</v>
      </c>
      <c r="L522" s="11"/>
      <c r="M522" s="11"/>
      <c r="N522" s="396">
        <f>'Og s3a'!G1233</f>
        <v>0</v>
      </c>
      <c r="O522" s="237">
        <f>'Og s3a'!H1233</f>
        <v>0</v>
      </c>
      <c r="P522" s="398">
        <f>'Og s3a'!D1233</f>
        <v>0</v>
      </c>
      <c r="Q522" s="11"/>
      <c r="R522" s="306"/>
      <c r="S522" s="306"/>
      <c r="T522" s="306"/>
      <c r="U522" s="11"/>
      <c r="V522" s="11"/>
      <c r="W522" s="11"/>
      <c r="X522" s="11"/>
      <c r="Y522" s="11"/>
      <c r="Z522" s="11"/>
      <c r="AA522" s="11"/>
      <c r="AB522" s="11"/>
    </row>
    <row r="523" spans="1:28" ht="14.25" customHeight="1">
      <c r="A523" s="1256" t="str">
        <f>A522</f>
        <v/>
      </c>
      <c r="B523" s="57"/>
      <c r="C523" s="2051"/>
      <c r="D523" s="2053"/>
      <c r="E523" s="2051"/>
      <c r="F523" s="234"/>
      <c r="G523" s="234">
        <f>'Pak8 s2'!G525</f>
        <v>0</v>
      </c>
      <c r="H523" s="234">
        <f>'Pak8 s2'!I525</f>
        <v>0</v>
      </c>
      <c r="I523" s="234">
        <f>'Pak8 s2'!K525</f>
        <v>0</v>
      </c>
      <c r="J523" s="234">
        <f>'Pak8 s2'!M525</f>
        <v>0</v>
      </c>
      <c r="K523" s="234">
        <f>'Pak8 s2'!O525</f>
        <v>0</v>
      </c>
      <c r="L523" s="11"/>
      <c r="M523" s="11"/>
      <c r="N523" s="397"/>
      <c r="O523" s="233"/>
      <c r="P523" s="399"/>
      <c r="Q523" s="11"/>
      <c r="R523" s="306"/>
      <c r="S523" s="306"/>
      <c r="T523" s="306"/>
      <c r="U523" s="11"/>
      <c r="V523" s="11"/>
      <c r="W523" s="11"/>
      <c r="X523" s="11"/>
      <c r="Y523" s="11"/>
      <c r="Z523" s="11"/>
      <c r="AA523" s="11"/>
      <c r="AB523" s="11"/>
    </row>
    <row r="524" spans="1:28" ht="24.75" customHeight="1">
      <c r="A524" s="1256" t="str">
        <f>IF(E524&gt;0,"Wypełnione","")</f>
        <v/>
      </c>
      <c r="B524" s="57"/>
      <c r="C524" s="2050">
        <f>'Og s3a'!C1235</f>
        <v>0</v>
      </c>
      <c r="D524" s="2052">
        <f>'Og s3a'!E1235</f>
        <v>0</v>
      </c>
      <c r="E524" s="2050">
        <f>'Og s3a'!F1235</f>
        <v>0</v>
      </c>
      <c r="F524" s="395">
        <f>O524</f>
        <v>0</v>
      </c>
      <c r="G524" s="395">
        <f>P524</f>
        <v>0</v>
      </c>
      <c r="H524" s="236">
        <f>'Pak8 s2'!I526</f>
        <v>0</v>
      </c>
      <c r="I524" s="236">
        <f>'Pak8 s2'!K526</f>
        <v>0</v>
      </c>
      <c r="J524" s="236">
        <f>'Pak8 s2'!M526</f>
        <v>0</v>
      </c>
      <c r="K524" s="236">
        <f>'Pak8 s2'!O526</f>
        <v>0</v>
      </c>
      <c r="L524" s="11"/>
      <c r="M524" s="11"/>
      <c r="N524" s="396">
        <f>'Og s3a'!G1235</f>
        <v>0</v>
      </c>
      <c r="O524" s="237">
        <f>'Og s3a'!H1235</f>
        <v>0</v>
      </c>
      <c r="P524" s="398">
        <f>'Og s3a'!D1235</f>
        <v>0</v>
      </c>
      <c r="Q524" s="11"/>
      <c r="R524" s="306"/>
      <c r="S524" s="306"/>
      <c r="T524" s="306"/>
      <c r="U524" s="11"/>
      <c r="V524" s="11"/>
      <c r="W524" s="11"/>
      <c r="X524" s="11"/>
      <c r="Y524" s="11"/>
      <c r="Z524" s="11"/>
      <c r="AA524" s="11"/>
      <c r="AB524" s="11"/>
    </row>
    <row r="525" spans="1:28" ht="14.25" customHeight="1">
      <c r="A525" s="1256" t="str">
        <f>A524</f>
        <v/>
      </c>
      <c r="B525" s="57"/>
      <c r="C525" s="2051"/>
      <c r="D525" s="2053"/>
      <c r="E525" s="2051"/>
      <c r="F525" s="234"/>
      <c r="G525" s="234">
        <f>'Pak8 s2'!G527</f>
        <v>0</v>
      </c>
      <c r="H525" s="234">
        <f>'Pak8 s2'!I527</f>
        <v>0</v>
      </c>
      <c r="I525" s="234">
        <f>'Pak8 s2'!K527</f>
        <v>0</v>
      </c>
      <c r="J525" s="234">
        <f>'Pak8 s2'!M527</f>
        <v>0</v>
      </c>
      <c r="K525" s="234">
        <f>'Pak8 s2'!O527</f>
        <v>0</v>
      </c>
      <c r="L525" s="11"/>
      <c r="M525" s="11"/>
      <c r="N525" s="397"/>
      <c r="O525" s="233"/>
      <c r="P525" s="399"/>
      <c r="Q525" s="11"/>
      <c r="R525" s="306"/>
      <c r="S525" s="306"/>
      <c r="T525" s="306"/>
      <c r="U525" s="11"/>
      <c r="V525" s="11"/>
      <c r="W525" s="11"/>
      <c r="X525" s="11"/>
      <c r="Y525" s="11"/>
      <c r="Z525" s="11"/>
      <c r="AA525" s="11"/>
      <c r="AB525" s="11"/>
    </row>
    <row r="526" spans="1:28" ht="24.75" customHeight="1">
      <c r="A526" s="1256" t="str">
        <f>IF(E526&gt;0,"Wypełnione","")</f>
        <v/>
      </c>
      <c r="B526" s="57"/>
      <c r="C526" s="2050">
        <f>'Og s3a'!C1237</f>
        <v>0</v>
      </c>
      <c r="D526" s="2052">
        <f>'Og s3a'!E1237</f>
        <v>0</v>
      </c>
      <c r="E526" s="2050">
        <f>'Og s3a'!F1237</f>
        <v>0</v>
      </c>
      <c r="F526" s="395">
        <f>O526</f>
        <v>0</v>
      </c>
      <c r="G526" s="395">
        <f>P526</f>
        <v>0</v>
      </c>
      <c r="H526" s="236">
        <f>'Pak8 s2'!I528</f>
        <v>0</v>
      </c>
      <c r="I526" s="236">
        <f>'Pak8 s2'!K528</f>
        <v>0</v>
      </c>
      <c r="J526" s="236">
        <f>'Pak8 s2'!M528</f>
        <v>0</v>
      </c>
      <c r="K526" s="236">
        <f>'Pak8 s2'!O528</f>
        <v>0</v>
      </c>
      <c r="L526" s="11"/>
      <c r="M526" s="11"/>
      <c r="N526" s="396">
        <f>'Og s3a'!G1237</f>
        <v>0</v>
      </c>
      <c r="O526" s="237">
        <f>'Og s3a'!H1237</f>
        <v>0</v>
      </c>
      <c r="P526" s="398">
        <f>'Og s3a'!D1237</f>
        <v>0</v>
      </c>
      <c r="Q526" s="11"/>
      <c r="R526" s="306"/>
      <c r="S526" s="306"/>
      <c r="T526" s="306"/>
      <c r="U526" s="11"/>
      <c r="V526" s="11"/>
      <c r="W526" s="11"/>
      <c r="X526" s="11"/>
      <c r="Y526" s="11"/>
      <c r="Z526" s="11"/>
      <c r="AA526" s="11"/>
      <c r="AB526" s="11"/>
    </row>
    <row r="527" spans="1:28" ht="14.25" customHeight="1">
      <c r="A527" s="1256" t="str">
        <f>A526</f>
        <v/>
      </c>
      <c r="B527" s="57"/>
      <c r="C527" s="2051"/>
      <c r="D527" s="2053"/>
      <c r="E527" s="2051"/>
      <c r="F527" s="234"/>
      <c r="G527" s="234">
        <f>'Pak8 s2'!G529</f>
        <v>0</v>
      </c>
      <c r="H527" s="234">
        <f>'Pak8 s2'!I529</f>
        <v>0</v>
      </c>
      <c r="I527" s="234">
        <f>'Pak8 s2'!K529</f>
        <v>0</v>
      </c>
      <c r="J527" s="234">
        <f>'Pak8 s2'!M529</f>
        <v>0</v>
      </c>
      <c r="K527" s="234">
        <f>'Pak8 s2'!O529</f>
        <v>0</v>
      </c>
      <c r="L527" s="11"/>
      <c r="M527" s="11"/>
      <c r="N527" s="397"/>
      <c r="O527" s="233"/>
      <c r="P527" s="399"/>
      <c r="Q527" s="11"/>
      <c r="R527" s="306"/>
      <c r="S527" s="306"/>
      <c r="T527" s="306"/>
      <c r="U527" s="11"/>
      <c r="V527" s="11"/>
      <c r="W527" s="11"/>
      <c r="X527" s="11"/>
      <c r="Y527" s="11"/>
      <c r="Z527" s="11"/>
      <c r="AA527" s="11"/>
      <c r="AB527" s="11"/>
    </row>
    <row r="528" spans="1:28" ht="24.75" customHeight="1">
      <c r="A528" s="1256" t="str">
        <f>IF(E528&gt;0,"Wypełnione","")</f>
        <v/>
      </c>
      <c r="B528" s="57"/>
      <c r="C528" s="2050">
        <f>'Og s3a'!C1239</f>
        <v>0</v>
      </c>
      <c r="D528" s="2052">
        <f>'Og s3a'!E1239</f>
        <v>0</v>
      </c>
      <c r="E528" s="2050">
        <f>'Og s3a'!F1239</f>
        <v>0</v>
      </c>
      <c r="F528" s="395">
        <f>O528</f>
        <v>0</v>
      </c>
      <c r="G528" s="395">
        <f>P528</f>
        <v>0</v>
      </c>
      <c r="H528" s="236">
        <f>'Pak8 s2'!I530</f>
        <v>0</v>
      </c>
      <c r="I528" s="236">
        <f>'Pak8 s2'!K530</f>
        <v>0</v>
      </c>
      <c r="J528" s="236">
        <f>'Pak8 s2'!M530</f>
        <v>0</v>
      </c>
      <c r="K528" s="236">
        <f>'Pak8 s2'!O530</f>
        <v>0</v>
      </c>
      <c r="L528" s="11"/>
      <c r="M528" s="11"/>
      <c r="N528" s="396">
        <f>'Og s3a'!G1239</f>
        <v>0</v>
      </c>
      <c r="O528" s="237">
        <f>'Og s3a'!H1239</f>
        <v>0</v>
      </c>
      <c r="P528" s="398">
        <f>'Og s3a'!D1239</f>
        <v>0</v>
      </c>
      <c r="Q528" s="11"/>
      <c r="R528" s="306"/>
      <c r="S528" s="306"/>
      <c r="T528" s="306"/>
      <c r="U528" s="11"/>
      <c r="V528" s="11"/>
      <c r="W528" s="11"/>
      <c r="X528" s="11"/>
      <c r="Y528" s="11"/>
      <c r="Z528" s="11"/>
      <c r="AA528" s="11"/>
      <c r="AB528" s="11"/>
    </row>
    <row r="529" spans="1:28" ht="14.25" customHeight="1">
      <c r="A529" s="1256" t="str">
        <f>A528</f>
        <v/>
      </c>
      <c r="B529" s="57"/>
      <c r="C529" s="2051"/>
      <c r="D529" s="2053"/>
      <c r="E529" s="2051"/>
      <c r="F529" s="234"/>
      <c r="G529" s="234">
        <f>'Pak8 s2'!G531</f>
        <v>0</v>
      </c>
      <c r="H529" s="234">
        <f>'Pak8 s2'!I531</f>
        <v>0</v>
      </c>
      <c r="I529" s="234">
        <f>'Pak8 s2'!K531</f>
        <v>0</v>
      </c>
      <c r="J529" s="234">
        <f>'Pak8 s2'!M531</f>
        <v>0</v>
      </c>
      <c r="K529" s="234">
        <f>'Pak8 s2'!O531</f>
        <v>0</v>
      </c>
      <c r="L529" s="11"/>
      <c r="M529" s="11"/>
      <c r="N529" s="397"/>
      <c r="O529" s="233"/>
      <c r="P529" s="399"/>
      <c r="Q529" s="11"/>
      <c r="R529" s="306"/>
      <c r="S529" s="306"/>
      <c r="T529" s="306"/>
      <c r="U529" s="11"/>
      <c r="V529" s="11"/>
      <c r="W529" s="11"/>
      <c r="X529" s="11"/>
      <c r="Y529" s="11"/>
      <c r="Z529" s="11"/>
      <c r="AA529" s="11"/>
      <c r="AB529" s="11"/>
    </row>
    <row r="530" spans="1:28" ht="24.75" customHeight="1">
      <c r="A530" s="1256" t="str">
        <f>IF(E530&gt;0,"Wypełnione","")</f>
        <v/>
      </c>
      <c r="B530" s="57"/>
      <c r="C530" s="2050">
        <f>'Og s3a'!C1241</f>
        <v>0</v>
      </c>
      <c r="D530" s="2052">
        <f>'Og s3a'!E1241</f>
        <v>0</v>
      </c>
      <c r="E530" s="2050">
        <f>'Og s3a'!F1241</f>
        <v>0</v>
      </c>
      <c r="F530" s="395">
        <f>O530</f>
        <v>0</v>
      </c>
      <c r="G530" s="395">
        <f>P530</f>
        <v>0</v>
      </c>
      <c r="H530" s="236">
        <f>'Pak8 s2'!I532</f>
        <v>0</v>
      </c>
      <c r="I530" s="236">
        <f>'Pak8 s2'!K532</f>
        <v>0</v>
      </c>
      <c r="J530" s="236">
        <f>'Pak8 s2'!M532</f>
        <v>0</v>
      </c>
      <c r="K530" s="236">
        <f>'Pak8 s2'!O532</f>
        <v>0</v>
      </c>
      <c r="L530" s="11"/>
      <c r="M530" s="11"/>
      <c r="N530" s="396">
        <f>'Og s3a'!G1241</f>
        <v>0</v>
      </c>
      <c r="O530" s="237">
        <f>'Og s3a'!H1241</f>
        <v>0</v>
      </c>
      <c r="P530" s="398">
        <f>'Og s3a'!D1241</f>
        <v>0</v>
      </c>
      <c r="Q530" s="11"/>
      <c r="R530" s="306"/>
      <c r="S530" s="306"/>
      <c r="T530" s="306"/>
      <c r="U530" s="11"/>
      <c r="V530" s="11"/>
      <c r="W530" s="11"/>
      <c r="X530" s="11"/>
      <c r="Y530" s="11"/>
      <c r="Z530" s="11"/>
      <c r="AA530" s="11"/>
      <c r="AB530" s="11"/>
    </row>
    <row r="531" spans="1:28" ht="14.25" customHeight="1">
      <c r="A531" s="1256" t="str">
        <f>A530</f>
        <v/>
      </c>
      <c r="B531" s="57"/>
      <c r="C531" s="2051"/>
      <c r="D531" s="2053"/>
      <c r="E531" s="2051"/>
      <c r="F531" s="234"/>
      <c r="G531" s="234">
        <f>'Pak8 s2'!G533</f>
        <v>0</v>
      </c>
      <c r="H531" s="234">
        <f>'Pak8 s2'!I533</f>
        <v>0</v>
      </c>
      <c r="I531" s="234">
        <f>'Pak8 s2'!K533</f>
        <v>0</v>
      </c>
      <c r="J531" s="234">
        <f>'Pak8 s2'!M533</f>
        <v>0</v>
      </c>
      <c r="K531" s="234">
        <f>'Pak8 s2'!O533</f>
        <v>0</v>
      </c>
      <c r="L531" s="11"/>
      <c r="M531" s="11"/>
      <c r="N531" s="397"/>
      <c r="O531" s="233"/>
      <c r="P531" s="399"/>
      <c r="Q531" s="11"/>
      <c r="R531" s="306"/>
      <c r="S531" s="306"/>
      <c r="T531" s="306"/>
      <c r="U531" s="11"/>
      <c r="V531" s="11"/>
      <c r="W531" s="11"/>
      <c r="X531" s="11"/>
      <c r="Y531" s="11"/>
      <c r="Z531" s="11"/>
      <c r="AA531" s="11"/>
      <c r="AB531" s="11"/>
    </row>
    <row r="532" spans="1:28" ht="24.75" customHeight="1">
      <c r="A532" s="1256" t="str">
        <f>IF(E532&gt;0,"Wypełnione","")</f>
        <v/>
      </c>
      <c r="B532" s="57"/>
      <c r="C532" s="2050">
        <f>'Og s3a'!C1243</f>
        <v>0</v>
      </c>
      <c r="D532" s="2052">
        <f>'Og s3a'!E1243</f>
        <v>0</v>
      </c>
      <c r="E532" s="2050">
        <f>'Og s3a'!F1243</f>
        <v>0</v>
      </c>
      <c r="F532" s="395">
        <f>O532</f>
        <v>0</v>
      </c>
      <c r="G532" s="395">
        <f>P532</f>
        <v>0</v>
      </c>
      <c r="H532" s="236">
        <f>'Pak8 s2'!I534</f>
        <v>0</v>
      </c>
      <c r="I532" s="236">
        <f>'Pak8 s2'!K534</f>
        <v>0</v>
      </c>
      <c r="J532" s="236">
        <f>'Pak8 s2'!M534</f>
        <v>0</v>
      </c>
      <c r="K532" s="236">
        <f>'Pak8 s2'!O534</f>
        <v>0</v>
      </c>
      <c r="L532" s="11"/>
      <c r="M532" s="11"/>
      <c r="N532" s="396">
        <f>'Og s3a'!G1243</f>
        <v>0</v>
      </c>
      <c r="O532" s="237">
        <f>'Og s3a'!H1243</f>
        <v>0</v>
      </c>
      <c r="P532" s="398">
        <f>'Og s3a'!D1243</f>
        <v>0</v>
      </c>
      <c r="Q532" s="11"/>
      <c r="R532" s="306"/>
      <c r="S532" s="306"/>
      <c r="T532" s="306"/>
      <c r="U532" s="11"/>
      <c r="V532" s="11"/>
      <c r="W532" s="11"/>
      <c r="X532" s="11"/>
      <c r="Y532" s="11"/>
      <c r="Z532" s="11"/>
      <c r="AA532" s="11"/>
      <c r="AB532" s="11"/>
    </row>
    <row r="533" spans="1:28" ht="14.25" customHeight="1">
      <c r="A533" s="1256" t="str">
        <f>A532</f>
        <v/>
      </c>
      <c r="B533" s="57"/>
      <c r="C533" s="2051"/>
      <c r="D533" s="2053"/>
      <c r="E533" s="2051"/>
      <c r="F533" s="234"/>
      <c r="G533" s="234">
        <f>'Pak8 s2'!G535</f>
        <v>0</v>
      </c>
      <c r="H533" s="234">
        <f>'Pak8 s2'!I535</f>
        <v>0</v>
      </c>
      <c r="I533" s="234">
        <f>'Pak8 s2'!K535</f>
        <v>0</v>
      </c>
      <c r="J533" s="234">
        <f>'Pak8 s2'!M535</f>
        <v>0</v>
      </c>
      <c r="K533" s="234">
        <f>'Pak8 s2'!O535</f>
        <v>0</v>
      </c>
      <c r="L533" s="11"/>
      <c r="M533" s="11"/>
      <c r="N533" s="397"/>
      <c r="O533" s="233"/>
      <c r="P533" s="399"/>
      <c r="Q533" s="11"/>
      <c r="R533" s="306"/>
      <c r="S533" s="306"/>
      <c r="T533" s="306"/>
      <c r="U533" s="11"/>
      <c r="V533" s="11"/>
      <c r="W533" s="11"/>
      <c r="X533" s="11"/>
      <c r="Y533" s="11"/>
      <c r="Z533" s="11"/>
      <c r="AA533" s="11"/>
      <c r="AB533" s="11"/>
    </row>
    <row r="534" spans="1:28" ht="24.75" customHeight="1">
      <c r="A534" s="1256" t="str">
        <f>IF(E534&gt;0,"Wypełnione","")</f>
        <v/>
      </c>
      <c r="B534" s="57"/>
      <c r="C534" s="2050">
        <f>'Og s3a'!C1245</f>
        <v>0</v>
      </c>
      <c r="D534" s="2052">
        <f>'Og s3a'!E1245</f>
        <v>0</v>
      </c>
      <c r="E534" s="2050">
        <f>'Og s3a'!F1245</f>
        <v>0</v>
      </c>
      <c r="F534" s="395">
        <f>O534</f>
        <v>0</v>
      </c>
      <c r="G534" s="395">
        <f>P534</f>
        <v>0</v>
      </c>
      <c r="H534" s="236">
        <f>'Pak8 s2'!I536</f>
        <v>0</v>
      </c>
      <c r="I534" s="236">
        <f>'Pak8 s2'!K536</f>
        <v>0</v>
      </c>
      <c r="J534" s="236">
        <f>'Pak8 s2'!M536</f>
        <v>0</v>
      </c>
      <c r="K534" s="236">
        <f>'Pak8 s2'!O536</f>
        <v>0</v>
      </c>
      <c r="L534" s="11"/>
      <c r="M534" s="11"/>
      <c r="N534" s="396">
        <f>'Og s3a'!G1245</f>
        <v>0</v>
      </c>
      <c r="O534" s="237">
        <f>'Og s3a'!H1245</f>
        <v>0</v>
      </c>
      <c r="P534" s="398">
        <f>'Og s3a'!D1245</f>
        <v>0</v>
      </c>
      <c r="Q534" s="11"/>
      <c r="R534" s="306"/>
      <c r="S534" s="306"/>
      <c r="T534" s="306"/>
      <c r="U534" s="11"/>
      <c r="V534" s="11"/>
      <c r="W534" s="11"/>
      <c r="X534" s="11"/>
      <c r="Y534" s="11"/>
      <c r="Z534" s="11"/>
      <c r="AA534" s="11"/>
      <c r="AB534" s="11"/>
    </row>
    <row r="535" spans="1:28" ht="14.25" customHeight="1">
      <c r="A535" s="1256" t="str">
        <f>A534</f>
        <v/>
      </c>
      <c r="B535" s="57"/>
      <c r="C535" s="2051"/>
      <c r="D535" s="2053"/>
      <c r="E535" s="2051"/>
      <c r="F535" s="234"/>
      <c r="G535" s="234">
        <f>'Pak8 s2'!G537</f>
        <v>0</v>
      </c>
      <c r="H535" s="234">
        <f>'Pak8 s2'!I537</f>
        <v>0</v>
      </c>
      <c r="I535" s="234">
        <f>'Pak8 s2'!K537</f>
        <v>0</v>
      </c>
      <c r="J535" s="234">
        <f>'Pak8 s2'!M537</f>
        <v>0</v>
      </c>
      <c r="K535" s="234">
        <f>'Pak8 s2'!O537</f>
        <v>0</v>
      </c>
      <c r="L535" s="11"/>
      <c r="M535" s="11"/>
      <c r="N535" s="397"/>
      <c r="O535" s="233"/>
      <c r="P535" s="399"/>
      <c r="Q535" s="11"/>
      <c r="R535" s="306"/>
      <c r="S535" s="306"/>
      <c r="T535" s="306"/>
      <c r="U535" s="11"/>
      <c r="V535" s="11"/>
      <c r="W535" s="11"/>
      <c r="X535" s="11"/>
      <c r="Y535" s="11"/>
      <c r="Z535" s="11"/>
      <c r="AA535" s="11"/>
      <c r="AB535" s="11"/>
    </row>
    <row r="536" spans="1:28" ht="24.75" customHeight="1">
      <c r="A536" s="1256" t="str">
        <f>IF(E536&gt;0,"Wypełnione","")</f>
        <v/>
      </c>
      <c r="B536" s="57"/>
      <c r="C536" s="2050">
        <f>'Og s3a'!C1247</f>
        <v>0</v>
      </c>
      <c r="D536" s="2052">
        <f>'Og s3a'!E1247</f>
        <v>0</v>
      </c>
      <c r="E536" s="2050">
        <f>'Og s3a'!F1247</f>
        <v>0</v>
      </c>
      <c r="F536" s="395">
        <f>O536</f>
        <v>0</v>
      </c>
      <c r="G536" s="395">
        <f>P536</f>
        <v>0</v>
      </c>
      <c r="H536" s="236">
        <f>'Pak8 s2'!I538</f>
        <v>0</v>
      </c>
      <c r="I536" s="236">
        <f>'Pak8 s2'!K538</f>
        <v>0</v>
      </c>
      <c r="J536" s="236">
        <f>'Pak8 s2'!M538</f>
        <v>0</v>
      </c>
      <c r="K536" s="236">
        <f>'Pak8 s2'!O538</f>
        <v>0</v>
      </c>
      <c r="L536" s="11"/>
      <c r="M536" s="11"/>
      <c r="N536" s="396">
        <f>'Og s3a'!G1247</f>
        <v>0</v>
      </c>
      <c r="O536" s="237">
        <f>'Og s3a'!H1247</f>
        <v>0</v>
      </c>
      <c r="P536" s="398">
        <f>'Og s3a'!D1247</f>
        <v>0</v>
      </c>
      <c r="Q536" s="11"/>
      <c r="R536" s="306"/>
      <c r="S536" s="306"/>
      <c r="T536" s="306"/>
      <c r="U536" s="11"/>
      <c r="V536" s="11"/>
      <c r="W536" s="11"/>
      <c r="X536" s="11"/>
      <c r="Y536" s="11"/>
      <c r="Z536" s="11"/>
      <c r="AA536" s="11"/>
      <c r="AB536" s="11"/>
    </row>
    <row r="537" spans="1:28" ht="14.25" customHeight="1">
      <c r="A537" s="1256" t="str">
        <f>A536</f>
        <v/>
      </c>
      <c r="B537" s="57"/>
      <c r="C537" s="2051"/>
      <c r="D537" s="2053"/>
      <c r="E537" s="2051"/>
      <c r="F537" s="234"/>
      <c r="G537" s="234">
        <f>'Pak8 s2'!G539</f>
        <v>0</v>
      </c>
      <c r="H537" s="234">
        <f>'Pak8 s2'!I539</f>
        <v>0</v>
      </c>
      <c r="I537" s="234">
        <f>'Pak8 s2'!K539</f>
        <v>0</v>
      </c>
      <c r="J537" s="234">
        <f>'Pak8 s2'!M539</f>
        <v>0</v>
      </c>
      <c r="K537" s="234">
        <f>'Pak8 s2'!O539</f>
        <v>0</v>
      </c>
      <c r="L537" s="11"/>
      <c r="M537" s="11"/>
      <c r="N537" s="397"/>
      <c r="O537" s="233"/>
      <c r="P537" s="399"/>
      <c r="Q537" s="11"/>
      <c r="R537" s="306"/>
      <c r="S537" s="306"/>
      <c r="T537" s="306"/>
      <c r="U537" s="11"/>
      <c r="V537" s="11"/>
      <c r="W537" s="11"/>
      <c r="X537" s="11"/>
      <c r="Y537" s="11"/>
      <c r="Z537" s="11"/>
      <c r="AA537" s="11"/>
      <c r="AB537" s="11"/>
    </row>
    <row r="538" spans="1:28" ht="24.75" customHeight="1">
      <c r="A538" s="1256" t="str">
        <f>IF(E538&gt;0,"Wypełnione","")</f>
        <v/>
      </c>
      <c r="B538" s="57"/>
      <c r="C538" s="2050">
        <f>'Og s3a'!C1249</f>
        <v>0</v>
      </c>
      <c r="D538" s="2052">
        <f>'Og s3a'!E1249</f>
        <v>0</v>
      </c>
      <c r="E538" s="2050">
        <f>'Og s3a'!F1249</f>
        <v>0</v>
      </c>
      <c r="F538" s="395">
        <f>O538</f>
        <v>0</v>
      </c>
      <c r="G538" s="395">
        <f>P538</f>
        <v>0</v>
      </c>
      <c r="H538" s="236">
        <f>'Pak8 s2'!I540</f>
        <v>0</v>
      </c>
      <c r="I538" s="236">
        <f>'Pak8 s2'!K540</f>
        <v>0</v>
      </c>
      <c r="J538" s="236">
        <f>'Pak8 s2'!M540</f>
        <v>0</v>
      </c>
      <c r="K538" s="236">
        <f>'Pak8 s2'!O540</f>
        <v>0</v>
      </c>
      <c r="L538" s="11"/>
      <c r="M538" s="11"/>
      <c r="N538" s="396">
        <f>'Og s3a'!G1249</f>
        <v>0</v>
      </c>
      <c r="O538" s="237">
        <f>'Og s3a'!H1249</f>
        <v>0</v>
      </c>
      <c r="P538" s="398">
        <f>'Og s3a'!D1249</f>
        <v>0</v>
      </c>
      <c r="Q538" s="11"/>
      <c r="R538" s="306"/>
      <c r="S538" s="306"/>
      <c r="T538" s="306"/>
      <c r="U538" s="11"/>
      <c r="V538" s="11"/>
      <c r="W538" s="11"/>
      <c r="X538" s="11"/>
      <c r="Y538" s="11"/>
      <c r="Z538" s="11"/>
      <c r="AA538" s="11"/>
      <c r="AB538" s="11"/>
    </row>
    <row r="539" spans="1:28" ht="14.25" customHeight="1">
      <c r="A539" s="1256" t="str">
        <f>A538</f>
        <v/>
      </c>
      <c r="B539" s="57"/>
      <c r="C539" s="2051"/>
      <c r="D539" s="2053"/>
      <c r="E539" s="2051"/>
      <c r="F539" s="234"/>
      <c r="G539" s="234">
        <f>'Pak8 s2'!G541</f>
        <v>0</v>
      </c>
      <c r="H539" s="234">
        <f>'Pak8 s2'!I541</f>
        <v>0</v>
      </c>
      <c r="I539" s="234">
        <f>'Pak8 s2'!K541</f>
        <v>0</v>
      </c>
      <c r="J539" s="234">
        <f>'Pak8 s2'!M541</f>
        <v>0</v>
      </c>
      <c r="K539" s="234">
        <f>'Pak8 s2'!O541</f>
        <v>0</v>
      </c>
      <c r="L539" s="11"/>
      <c r="M539" s="11"/>
      <c r="N539" s="397"/>
      <c r="O539" s="233"/>
      <c r="P539" s="399"/>
      <c r="Q539" s="11"/>
      <c r="R539" s="306"/>
      <c r="S539" s="306"/>
      <c r="T539" s="306"/>
      <c r="U539" s="11"/>
      <c r="V539" s="11"/>
      <c r="W539" s="11"/>
      <c r="X539" s="11"/>
      <c r="Y539" s="11"/>
      <c r="Z539" s="11"/>
      <c r="AA539" s="11"/>
      <c r="AB539" s="11"/>
    </row>
    <row r="540" spans="1:28" ht="24.75" customHeight="1">
      <c r="A540" s="1256" t="str">
        <f>IF(E540&gt;0,"Wypełnione","")</f>
        <v/>
      </c>
      <c r="B540" s="57"/>
      <c r="C540" s="2050">
        <f>'Og s3a'!C1251</f>
        <v>0</v>
      </c>
      <c r="D540" s="2052">
        <f>'Og s3a'!E1251</f>
        <v>0</v>
      </c>
      <c r="E540" s="2050">
        <f>'Og s3a'!F1251</f>
        <v>0</v>
      </c>
      <c r="F540" s="395">
        <f>O540</f>
        <v>0</v>
      </c>
      <c r="G540" s="395">
        <f>P540</f>
        <v>0</v>
      </c>
      <c r="H540" s="236">
        <f>'Pak8 s2'!I542</f>
        <v>0</v>
      </c>
      <c r="I540" s="236">
        <f>'Pak8 s2'!K542</f>
        <v>0</v>
      </c>
      <c r="J540" s="236">
        <f>'Pak8 s2'!M542</f>
        <v>0</v>
      </c>
      <c r="K540" s="236">
        <f>'Pak8 s2'!O542</f>
        <v>0</v>
      </c>
      <c r="L540" s="11"/>
      <c r="M540" s="11"/>
      <c r="N540" s="396">
        <f>'Og s3a'!G1251</f>
        <v>0</v>
      </c>
      <c r="O540" s="237">
        <f>'Og s3a'!H1251</f>
        <v>0</v>
      </c>
      <c r="P540" s="398">
        <f>'Og s3a'!D1251</f>
        <v>0</v>
      </c>
      <c r="Q540" s="11"/>
      <c r="R540" s="306"/>
      <c r="S540" s="306"/>
      <c r="T540" s="306"/>
      <c r="U540" s="11"/>
      <c r="V540" s="11"/>
      <c r="W540" s="11"/>
      <c r="X540" s="11"/>
      <c r="Y540" s="11"/>
      <c r="Z540" s="11"/>
      <c r="AA540" s="11"/>
      <c r="AB540" s="11"/>
    </row>
    <row r="541" spans="1:28" ht="14.25" customHeight="1">
      <c r="A541" s="1256" t="str">
        <f>A540</f>
        <v/>
      </c>
      <c r="B541" s="57"/>
      <c r="C541" s="2051"/>
      <c r="D541" s="2053"/>
      <c r="E541" s="2051"/>
      <c r="F541" s="234"/>
      <c r="G541" s="234">
        <f>'Pak8 s2'!G543</f>
        <v>0</v>
      </c>
      <c r="H541" s="234">
        <f>'Pak8 s2'!I543</f>
        <v>0</v>
      </c>
      <c r="I541" s="234">
        <f>'Pak8 s2'!K543</f>
        <v>0</v>
      </c>
      <c r="J541" s="234">
        <f>'Pak8 s2'!M543</f>
        <v>0</v>
      </c>
      <c r="K541" s="234">
        <f>'Pak8 s2'!O543</f>
        <v>0</v>
      </c>
      <c r="L541" s="11"/>
      <c r="M541" s="11"/>
      <c r="N541" s="397"/>
      <c r="O541" s="233"/>
      <c r="P541" s="399"/>
      <c r="Q541" s="11"/>
      <c r="R541" s="306"/>
      <c r="S541" s="306"/>
      <c r="T541" s="306"/>
      <c r="U541" s="11"/>
      <c r="V541" s="11"/>
      <c r="W541" s="11"/>
      <c r="X541" s="11"/>
      <c r="Y541" s="11"/>
      <c r="Z541" s="11"/>
      <c r="AA541" s="11"/>
      <c r="AB541" s="11"/>
    </row>
    <row r="542" spans="1:28" ht="24.75" customHeight="1">
      <c r="A542" s="1256" t="str">
        <f>IF(E542&gt;0,"Wypełnione","")</f>
        <v/>
      </c>
      <c r="B542" s="57"/>
      <c r="C542" s="2050">
        <f>'Og s3a'!C1253</f>
        <v>0</v>
      </c>
      <c r="D542" s="2052">
        <f>'Og s3a'!E1253</f>
        <v>0</v>
      </c>
      <c r="E542" s="2050">
        <f>'Og s3a'!F1253</f>
        <v>0</v>
      </c>
      <c r="F542" s="395">
        <f>O542</f>
        <v>0</v>
      </c>
      <c r="G542" s="395">
        <f>P542</f>
        <v>0</v>
      </c>
      <c r="H542" s="236">
        <f>'Pak8 s2'!I544</f>
        <v>0</v>
      </c>
      <c r="I542" s="236">
        <f>'Pak8 s2'!K544</f>
        <v>0</v>
      </c>
      <c r="J542" s="236">
        <f>'Pak8 s2'!M544</f>
        <v>0</v>
      </c>
      <c r="K542" s="236">
        <f>'Pak8 s2'!O544</f>
        <v>0</v>
      </c>
      <c r="L542" s="11"/>
      <c r="M542" s="11"/>
      <c r="N542" s="396">
        <f>'Og s3a'!G1253</f>
        <v>0</v>
      </c>
      <c r="O542" s="237">
        <f>'Og s3a'!H1253</f>
        <v>0</v>
      </c>
      <c r="P542" s="398">
        <f>'Og s3a'!D1253</f>
        <v>0</v>
      </c>
      <c r="Q542" s="11"/>
      <c r="R542" s="306"/>
      <c r="S542" s="306"/>
      <c r="T542" s="306"/>
      <c r="U542" s="11"/>
      <c r="V542" s="11"/>
      <c r="W542" s="11"/>
      <c r="X542" s="11"/>
      <c r="Y542" s="11"/>
      <c r="Z542" s="11"/>
      <c r="AA542" s="11"/>
      <c r="AB542" s="11"/>
    </row>
    <row r="543" spans="1:28" ht="14.25" customHeight="1">
      <c r="A543" s="1256" t="str">
        <f>A542</f>
        <v/>
      </c>
      <c r="B543" s="57"/>
      <c r="C543" s="2051"/>
      <c r="D543" s="2053"/>
      <c r="E543" s="2051"/>
      <c r="F543" s="234"/>
      <c r="G543" s="234">
        <f>'Pak8 s2'!G545</f>
        <v>0</v>
      </c>
      <c r="H543" s="234">
        <f>'Pak8 s2'!I545</f>
        <v>0</v>
      </c>
      <c r="I543" s="234">
        <f>'Pak8 s2'!K545</f>
        <v>0</v>
      </c>
      <c r="J543" s="234">
        <f>'Pak8 s2'!M545</f>
        <v>0</v>
      </c>
      <c r="K543" s="234">
        <f>'Pak8 s2'!O545</f>
        <v>0</v>
      </c>
      <c r="L543" s="11"/>
      <c r="M543" s="11"/>
      <c r="N543" s="397"/>
      <c r="O543" s="233"/>
      <c r="P543" s="399"/>
      <c r="Q543" s="11"/>
      <c r="R543" s="306"/>
      <c r="S543" s="306"/>
      <c r="T543" s="306"/>
      <c r="U543" s="11"/>
      <c r="V543" s="11"/>
      <c r="W543" s="11"/>
      <c r="X543" s="11"/>
      <c r="Y543" s="11"/>
      <c r="Z543" s="11"/>
      <c r="AA543" s="11"/>
      <c r="AB543" s="11"/>
    </row>
    <row r="544" spans="1:28" ht="24.75" customHeight="1">
      <c r="A544" s="1256" t="str">
        <f>IF(E544&gt;0,"Wypełnione","")</f>
        <v/>
      </c>
      <c r="B544" s="57"/>
      <c r="C544" s="2050">
        <f>'Og s3a'!C1255</f>
        <v>0</v>
      </c>
      <c r="D544" s="2052">
        <f>'Og s3a'!E1255</f>
        <v>0</v>
      </c>
      <c r="E544" s="2050">
        <f>'Og s3a'!F1255</f>
        <v>0</v>
      </c>
      <c r="F544" s="395">
        <f>O544</f>
        <v>0</v>
      </c>
      <c r="G544" s="395">
        <f>P544</f>
        <v>0</v>
      </c>
      <c r="H544" s="236">
        <f>'Pak8 s2'!I546</f>
        <v>0</v>
      </c>
      <c r="I544" s="236">
        <f>'Pak8 s2'!K546</f>
        <v>0</v>
      </c>
      <c r="J544" s="236">
        <f>'Pak8 s2'!M546</f>
        <v>0</v>
      </c>
      <c r="K544" s="236">
        <f>'Pak8 s2'!O546</f>
        <v>0</v>
      </c>
      <c r="L544" s="11"/>
      <c r="M544" s="11"/>
      <c r="N544" s="396">
        <f>'Og s3a'!G1255</f>
        <v>0</v>
      </c>
      <c r="O544" s="237">
        <f>'Og s3a'!H1255</f>
        <v>0</v>
      </c>
      <c r="P544" s="398">
        <f>'Og s3a'!D1255</f>
        <v>0</v>
      </c>
      <c r="Q544" s="11"/>
      <c r="R544" s="306"/>
      <c r="S544" s="306"/>
      <c r="T544" s="306"/>
      <c r="U544" s="11"/>
      <c r="V544" s="11"/>
      <c r="W544" s="11"/>
      <c r="X544" s="11"/>
      <c r="Y544" s="11"/>
      <c r="Z544" s="11"/>
      <c r="AA544" s="11"/>
      <c r="AB544" s="11"/>
    </row>
    <row r="545" spans="1:28" ht="14.25" customHeight="1">
      <c r="A545" s="1256" t="str">
        <f>A544</f>
        <v/>
      </c>
      <c r="B545" s="57"/>
      <c r="C545" s="2051"/>
      <c r="D545" s="2053"/>
      <c r="E545" s="2051"/>
      <c r="F545" s="234"/>
      <c r="G545" s="234">
        <f>'Pak8 s2'!G547</f>
        <v>0</v>
      </c>
      <c r="H545" s="234">
        <f>'Pak8 s2'!I547</f>
        <v>0</v>
      </c>
      <c r="I545" s="234">
        <f>'Pak8 s2'!K547</f>
        <v>0</v>
      </c>
      <c r="J545" s="234">
        <f>'Pak8 s2'!M547</f>
        <v>0</v>
      </c>
      <c r="K545" s="234">
        <f>'Pak8 s2'!O547</f>
        <v>0</v>
      </c>
      <c r="L545" s="11"/>
      <c r="M545" s="11"/>
      <c r="N545" s="397"/>
      <c r="O545" s="233"/>
      <c r="P545" s="399"/>
      <c r="Q545" s="11"/>
      <c r="R545" s="306"/>
      <c r="S545" s="306"/>
      <c r="T545" s="306"/>
      <c r="U545" s="11"/>
      <c r="V545" s="11"/>
      <c r="W545" s="11"/>
      <c r="X545" s="11"/>
      <c r="Y545" s="11"/>
      <c r="Z545" s="11"/>
      <c r="AA545" s="11"/>
      <c r="AB545" s="11"/>
    </row>
    <row r="546" spans="1:28" ht="24.75" customHeight="1">
      <c r="A546" s="1256" t="str">
        <f>IF(E546&gt;0,"Wypełnione","")</f>
        <v/>
      </c>
      <c r="B546" s="57"/>
      <c r="C546" s="2050">
        <f>'Og s3a'!C1257</f>
        <v>0</v>
      </c>
      <c r="D546" s="2052">
        <f>'Og s3a'!E1257</f>
        <v>0</v>
      </c>
      <c r="E546" s="2050">
        <f>'Og s3a'!F1257</f>
        <v>0</v>
      </c>
      <c r="F546" s="395">
        <f>O546</f>
        <v>0</v>
      </c>
      <c r="G546" s="395">
        <f>P546</f>
        <v>0</v>
      </c>
      <c r="H546" s="236">
        <f>'Pak8 s2'!I548</f>
        <v>0</v>
      </c>
      <c r="I546" s="236">
        <f>'Pak8 s2'!K548</f>
        <v>0</v>
      </c>
      <c r="J546" s="236">
        <f>'Pak8 s2'!M548</f>
        <v>0</v>
      </c>
      <c r="K546" s="236">
        <f>'Pak8 s2'!O548</f>
        <v>0</v>
      </c>
      <c r="L546" s="11"/>
      <c r="M546" s="11"/>
      <c r="N546" s="396">
        <f>'Og s3a'!G1257</f>
        <v>0</v>
      </c>
      <c r="O546" s="237">
        <f>'Og s3a'!H1257</f>
        <v>0</v>
      </c>
      <c r="P546" s="398">
        <f>'Og s3a'!D1257</f>
        <v>0</v>
      </c>
      <c r="Q546" s="11"/>
      <c r="R546" s="306"/>
      <c r="S546" s="306"/>
      <c r="T546" s="306"/>
      <c r="U546" s="11"/>
      <c r="V546" s="11"/>
      <c r="W546" s="11"/>
      <c r="X546" s="11"/>
      <c r="Y546" s="11"/>
      <c r="Z546" s="11"/>
      <c r="AA546" s="11"/>
      <c r="AB546" s="11"/>
    </row>
    <row r="547" spans="1:28" ht="14.25" customHeight="1">
      <c r="A547" s="1256" t="str">
        <f>A546</f>
        <v/>
      </c>
      <c r="B547" s="57"/>
      <c r="C547" s="2051"/>
      <c r="D547" s="2053"/>
      <c r="E547" s="2051"/>
      <c r="F547" s="234"/>
      <c r="G547" s="234">
        <f>'Pak8 s2'!G549</f>
        <v>0</v>
      </c>
      <c r="H547" s="234">
        <f>'Pak8 s2'!I549</f>
        <v>0</v>
      </c>
      <c r="I547" s="234">
        <f>'Pak8 s2'!K549</f>
        <v>0</v>
      </c>
      <c r="J547" s="234">
        <f>'Pak8 s2'!M549</f>
        <v>0</v>
      </c>
      <c r="K547" s="234">
        <f>'Pak8 s2'!O549</f>
        <v>0</v>
      </c>
      <c r="L547" s="11"/>
      <c r="M547" s="11"/>
      <c r="N547" s="397"/>
      <c r="O547" s="233"/>
      <c r="P547" s="399"/>
      <c r="Q547" s="11"/>
      <c r="R547" s="306"/>
      <c r="S547" s="306"/>
      <c r="T547" s="306"/>
      <c r="U547" s="11"/>
      <c r="V547" s="11"/>
      <c r="W547" s="11"/>
      <c r="X547" s="11"/>
      <c r="Y547" s="11"/>
      <c r="Z547" s="11"/>
      <c r="AA547" s="11"/>
      <c r="AB547" s="11"/>
    </row>
    <row r="548" spans="1:28" ht="24.75" customHeight="1">
      <c r="A548" s="1256" t="str">
        <f>IF(E548&gt;0,"Wypełnione","")</f>
        <v/>
      </c>
      <c r="B548" s="57"/>
      <c r="C548" s="2050">
        <f>'Og s3a'!C1259</f>
        <v>0</v>
      </c>
      <c r="D548" s="2052">
        <f>'Og s3a'!E1259</f>
        <v>0</v>
      </c>
      <c r="E548" s="2050">
        <f>'Og s3a'!F1259</f>
        <v>0</v>
      </c>
      <c r="F548" s="395">
        <f>O548</f>
        <v>0</v>
      </c>
      <c r="G548" s="395">
        <f>P548</f>
        <v>0</v>
      </c>
      <c r="H548" s="236">
        <f>'Pak8 s2'!I550</f>
        <v>0</v>
      </c>
      <c r="I548" s="236">
        <f>'Pak8 s2'!K550</f>
        <v>0</v>
      </c>
      <c r="J548" s="236">
        <f>'Pak8 s2'!M550</f>
        <v>0</v>
      </c>
      <c r="K548" s="236">
        <f>'Pak8 s2'!O550</f>
        <v>0</v>
      </c>
      <c r="L548" s="11"/>
      <c r="M548" s="11"/>
      <c r="N548" s="396">
        <f>'Og s3a'!G1259</f>
        <v>0</v>
      </c>
      <c r="O548" s="237">
        <f>'Og s3a'!H1259</f>
        <v>0</v>
      </c>
      <c r="P548" s="398">
        <f>'Og s3a'!D1259</f>
        <v>0</v>
      </c>
      <c r="Q548" s="11"/>
      <c r="R548" s="306"/>
      <c r="S548" s="306"/>
      <c r="T548" s="306"/>
      <c r="U548" s="11"/>
      <c r="V548" s="11"/>
      <c r="W548" s="11"/>
      <c r="X548" s="11"/>
      <c r="Y548" s="11"/>
      <c r="Z548" s="11"/>
      <c r="AA548" s="11"/>
      <c r="AB548" s="11"/>
    </row>
    <row r="549" spans="1:28" ht="14.25" customHeight="1">
      <c r="A549" s="1256" t="str">
        <f>A548</f>
        <v/>
      </c>
      <c r="B549" s="57"/>
      <c r="C549" s="2051"/>
      <c r="D549" s="2053"/>
      <c r="E549" s="2051"/>
      <c r="F549" s="234"/>
      <c r="G549" s="234">
        <f>'Pak8 s2'!G551</f>
        <v>0</v>
      </c>
      <c r="H549" s="234">
        <f>'Pak8 s2'!I551</f>
        <v>0</v>
      </c>
      <c r="I549" s="234">
        <f>'Pak8 s2'!K551</f>
        <v>0</v>
      </c>
      <c r="J549" s="234">
        <f>'Pak8 s2'!M551</f>
        <v>0</v>
      </c>
      <c r="K549" s="234">
        <f>'Pak8 s2'!O551</f>
        <v>0</v>
      </c>
      <c r="L549" s="11"/>
      <c r="M549" s="11"/>
      <c r="N549" s="397"/>
      <c r="O549" s="233"/>
      <c r="P549" s="399"/>
      <c r="Q549" s="11"/>
      <c r="R549" s="306"/>
      <c r="S549" s="306"/>
      <c r="T549" s="306"/>
      <c r="U549" s="11"/>
      <c r="V549" s="11"/>
      <c r="W549" s="11"/>
      <c r="X549" s="11"/>
      <c r="Y549" s="11"/>
      <c r="Z549" s="11"/>
      <c r="AA549" s="11"/>
      <c r="AB549" s="11"/>
    </row>
    <row r="550" spans="1:28" ht="24.75" customHeight="1">
      <c r="A550" s="1256" t="str">
        <f>IF(E550&gt;0,"Wypełnione","")</f>
        <v/>
      </c>
      <c r="B550" s="57"/>
      <c r="C550" s="2050">
        <f>'Og s3a'!C1261</f>
        <v>0</v>
      </c>
      <c r="D550" s="2052">
        <f>'Og s3a'!E1261</f>
        <v>0</v>
      </c>
      <c r="E550" s="2050">
        <f>'Og s3a'!F1261</f>
        <v>0</v>
      </c>
      <c r="F550" s="395">
        <f>O550</f>
        <v>0</v>
      </c>
      <c r="G550" s="395">
        <f>P550</f>
        <v>0</v>
      </c>
      <c r="H550" s="236">
        <f>'Pak8 s2'!I552</f>
        <v>0</v>
      </c>
      <c r="I550" s="236">
        <f>'Pak8 s2'!K552</f>
        <v>0</v>
      </c>
      <c r="J550" s="236">
        <f>'Pak8 s2'!M552</f>
        <v>0</v>
      </c>
      <c r="K550" s="236">
        <f>'Pak8 s2'!O552</f>
        <v>0</v>
      </c>
      <c r="L550" s="11"/>
      <c r="M550" s="11"/>
      <c r="N550" s="396">
        <f>'Og s3a'!G1261</f>
        <v>0</v>
      </c>
      <c r="O550" s="237">
        <f>'Og s3a'!H1261</f>
        <v>0</v>
      </c>
      <c r="P550" s="398">
        <f>'Og s3a'!D1261</f>
        <v>0</v>
      </c>
      <c r="Q550" s="11"/>
      <c r="R550" s="306"/>
      <c r="S550" s="306"/>
      <c r="T550" s="306"/>
      <c r="U550" s="11"/>
      <c r="V550" s="11"/>
      <c r="W550" s="11"/>
      <c r="X550" s="11"/>
      <c r="Y550" s="11"/>
      <c r="Z550" s="11"/>
      <c r="AA550" s="11"/>
      <c r="AB550" s="11"/>
    </row>
    <row r="551" spans="1:28" ht="14.25" customHeight="1">
      <c r="A551" s="1256" t="str">
        <f>A550</f>
        <v/>
      </c>
      <c r="B551" s="57"/>
      <c r="C551" s="2051"/>
      <c r="D551" s="2053"/>
      <c r="E551" s="2051"/>
      <c r="F551" s="234"/>
      <c r="G551" s="234">
        <f>'Pak8 s2'!G553</f>
        <v>0</v>
      </c>
      <c r="H551" s="234">
        <f>'Pak8 s2'!I553</f>
        <v>0</v>
      </c>
      <c r="I551" s="234">
        <f>'Pak8 s2'!K553</f>
        <v>0</v>
      </c>
      <c r="J551" s="234">
        <f>'Pak8 s2'!M553</f>
        <v>0</v>
      </c>
      <c r="K551" s="234">
        <f>'Pak8 s2'!O553</f>
        <v>0</v>
      </c>
      <c r="L551" s="11"/>
      <c r="M551" s="11"/>
      <c r="N551" s="397"/>
      <c r="O551" s="233"/>
      <c r="P551" s="399"/>
      <c r="Q551" s="11"/>
      <c r="R551" s="306"/>
      <c r="S551" s="306"/>
      <c r="T551" s="306"/>
      <c r="U551" s="11"/>
      <c r="V551" s="11"/>
      <c r="W551" s="11"/>
      <c r="X551" s="11"/>
      <c r="Y551" s="11"/>
      <c r="Z551" s="11"/>
      <c r="AA551" s="11"/>
      <c r="AB551" s="11"/>
    </row>
    <row r="552" spans="1:28" ht="24.75" customHeight="1">
      <c r="A552" s="1256" t="str">
        <f>IF(E552&gt;0,"Wypełnione","")</f>
        <v/>
      </c>
      <c r="B552" s="57"/>
      <c r="C552" s="2050">
        <f>'Og s3a'!C1263</f>
        <v>0</v>
      </c>
      <c r="D552" s="2052">
        <f>'Og s3a'!E1263</f>
        <v>0</v>
      </c>
      <c r="E552" s="2050">
        <f>'Og s3a'!F1263</f>
        <v>0</v>
      </c>
      <c r="F552" s="395">
        <f>O552</f>
        <v>0</v>
      </c>
      <c r="G552" s="395">
        <f>P552</f>
        <v>0</v>
      </c>
      <c r="H552" s="236">
        <f>'Pak8 s2'!I554</f>
        <v>0</v>
      </c>
      <c r="I552" s="236">
        <f>'Pak8 s2'!K554</f>
        <v>0</v>
      </c>
      <c r="J552" s="236">
        <f>'Pak8 s2'!M554</f>
        <v>0</v>
      </c>
      <c r="K552" s="236">
        <f>'Pak8 s2'!O554</f>
        <v>0</v>
      </c>
      <c r="L552" s="11"/>
      <c r="M552" s="11"/>
      <c r="N552" s="396">
        <f>'Og s3a'!G1263</f>
        <v>0</v>
      </c>
      <c r="O552" s="237">
        <f>'Og s3a'!H1263</f>
        <v>0</v>
      </c>
      <c r="P552" s="398">
        <f>'Og s3a'!D1263</f>
        <v>0</v>
      </c>
      <c r="Q552" s="11"/>
      <c r="R552" s="306"/>
      <c r="S552" s="306"/>
      <c r="T552" s="306"/>
      <c r="U552" s="11"/>
      <c r="V552" s="11"/>
      <c r="W552" s="11"/>
      <c r="X552" s="11"/>
      <c r="Y552" s="11"/>
      <c r="Z552" s="11"/>
      <c r="AA552" s="11"/>
      <c r="AB552" s="11"/>
    </row>
    <row r="553" spans="1:28" ht="14.25" customHeight="1">
      <c r="A553" s="1256" t="str">
        <f>A552</f>
        <v/>
      </c>
      <c r="B553" s="57"/>
      <c r="C553" s="2051"/>
      <c r="D553" s="2053"/>
      <c r="E553" s="2051"/>
      <c r="F553" s="234"/>
      <c r="G553" s="234">
        <f>'Pak8 s2'!G555</f>
        <v>0</v>
      </c>
      <c r="H553" s="234">
        <f>'Pak8 s2'!I555</f>
        <v>0</v>
      </c>
      <c r="I553" s="234">
        <f>'Pak8 s2'!K555</f>
        <v>0</v>
      </c>
      <c r="J553" s="234">
        <f>'Pak8 s2'!M555</f>
        <v>0</v>
      </c>
      <c r="K553" s="234">
        <f>'Pak8 s2'!O555</f>
        <v>0</v>
      </c>
      <c r="L553" s="11"/>
      <c r="M553" s="11"/>
      <c r="N553" s="397"/>
      <c r="O553" s="233"/>
      <c r="P553" s="399"/>
      <c r="Q553" s="11"/>
      <c r="R553" s="306"/>
      <c r="S553" s="306"/>
      <c r="T553" s="306"/>
      <c r="U553" s="11"/>
      <c r="V553" s="11"/>
      <c r="W553" s="11"/>
      <c r="X553" s="11"/>
      <c r="Y553" s="11"/>
      <c r="Z553" s="11"/>
      <c r="AA553" s="11"/>
      <c r="AB553" s="11"/>
    </row>
    <row r="554" spans="1:28" ht="24.75" customHeight="1">
      <c r="A554" s="1256" t="str">
        <f>IF(E554&gt;0,"Wypełnione","")</f>
        <v/>
      </c>
      <c r="B554" s="57"/>
      <c r="C554" s="2050">
        <f>'Og s3a'!C1265</f>
        <v>0</v>
      </c>
      <c r="D554" s="2052">
        <f>'Og s3a'!E1265</f>
        <v>0</v>
      </c>
      <c r="E554" s="2050">
        <f>'Og s3a'!F1265</f>
        <v>0</v>
      </c>
      <c r="F554" s="395">
        <f>O554</f>
        <v>0</v>
      </c>
      <c r="G554" s="395">
        <f>P554</f>
        <v>0</v>
      </c>
      <c r="H554" s="236">
        <f>'Pak8 s2'!I556</f>
        <v>0</v>
      </c>
      <c r="I554" s="236">
        <f>'Pak8 s2'!K556</f>
        <v>0</v>
      </c>
      <c r="J554" s="236">
        <f>'Pak8 s2'!M556</f>
        <v>0</v>
      </c>
      <c r="K554" s="236">
        <f>'Pak8 s2'!O556</f>
        <v>0</v>
      </c>
      <c r="L554" s="11"/>
      <c r="M554" s="11"/>
      <c r="N554" s="396">
        <f>'Og s3a'!G1265</f>
        <v>0</v>
      </c>
      <c r="O554" s="237">
        <f>'Og s3a'!H1265</f>
        <v>0</v>
      </c>
      <c r="P554" s="398">
        <f>'Og s3a'!D1265</f>
        <v>0</v>
      </c>
      <c r="Q554" s="11"/>
      <c r="R554" s="306"/>
      <c r="S554" s="306"/>
      <c r="T554" s="306"/>
      <c r="U554" s="11"/>
      <c r="V554" s="11"/>
      <c r="W554" s="11"/>
      <c r="X554" s="11"/>
      <c r="Y554" s="11"/>
      <c r="Z554" s="11"/>
      <c r="AA554" s="11"/>
      <c r="AB554" s="11"/>
    </row>
    <row r="555" spans="1:28" ht="14.25" customHeight="1">
      <c r="A555" s="1256" t="str">
        <f>A554</f>
        <v/>
      </c>
      <c r="B555" s="57"/>
      <c r="C555" s="2051"/>
      <c r="D555" s="2053"/>
      <c r="E555" s="2051"/>
      <c r="F555" s="234"/>
      <c r="G555" s="234">
        <f>'Pak8 s2'!G557</f>
        <v>0</v>
      </c>
      <c r="H555" s="234">
        <f>'Pak8 s2'!I557</f>
        <v>0</v>
      </c>
      <c r="I555" s="234">
        <f>'Pak8 s2'!K557</f>
        <v>0</v>
      </c>
      <c r="J555" s="234">
        <f>'Pak8 s2'!M557</f>
        <v>0</v>
      </c>
      <c r="K555" s="234">
        <f>'Pak8 s2'!O557</f>
        <v>0</v>
      </c>
      <c r="L555" s="11"/>
      <c r="M555" s="11"/>
      <c r="N555" s="397"/>
      <c r="O555" s="233"/>
      <c r="P555" s="399"/>
      <c r="Q555" s="11"/>
      <c r="R555" s="306"/>
      <c r="S555" s="306"/>
      <c r="T555" s="306"/>
      <c r="U555" s="11"/>
      <c r="V555" s="11"/>
      <c r="W555" s="11"/>
      <c r="X555" s="11"/>
      <c r="Y555" s="11"/>
      <c r="Z555" s="11"/>
      <c r="AA555" s="11"/>
      <c r="AB555" s="11"/>
    </row>
    <row r="556" spans="1:28" ht="24.75" customHeight="1">
      <c r="A556" s="1256" t="str">
        <f>IF(E556&gt;0,"Wypełnione","")</f>
        <v/>
      </c>
      <c r="B556" s="57"/>
      <c r="C556" s="2050">
        <f>'Og s3a'!C1267</f>
        <v>0</v>
      </c>
      <c r="D556" s="2052">
        <f>'Og s3a'!E1267</f>
        <v>0</v>
      </c>
      <c r="E556" s="2050">
        <f>'Og s3a'!F1267</f>
        <v>0</v>
      </c>
      <c r="F556" s="395">
        <f>O556</f>
        <v>0</v>
      </c>
      <c r="G556" s="395">
        <f>P556</f>
        <v>0</v>
      </c>
      <c r="H556" s="236">
        <f>'Pak8 s2'!I558</f>
        <v>0</v>
      </c>
      <c r="I556" s="236">
        <f>'Pak8 s2'!K558</f>
        <v>0</v>
      </c>
      <c r="J556" s="236">
        <f>'Pak8 s2'!M558</f>
        <v>0</v>
      </c>
      <c r="K556" s="236">
        <f>'Pak8 s2'!O558</f>
        <v>0</v>
      </c>
      <c r="L556" s="11"/>
      <c r="M556" s="11"/>
      <c r="N556" s="396">
        <f>'Og s3a'!G1267</f>
        <v>0</v>
      </c>
      <c r="O556" s="237">
        <f>'Og s3a'!H1267</f>
        <v>0</v>
      </c>
      <c r="P556" s="398">
        <f>'Og s3a'!D1267</f>
        <v>0</v>
      </c>
      <c r="Q556" s="11"/>
      <c r="R556" s="306"/>
      <c r="S556" s="306"/>
      <c r="T556" s="306"/>
      <c r="U556" s="11"/>
      <c r="V556" s="11"/>
      <c r="W556" s="11"/>
      <c r="X556" s="11"/>
      <c r="Y556" s="11"/>
      <c r="Z556" s="11"/>
      <c r="AA556" s="11"/>
      <c r="AB556" s="11"/>
    </row>
    <row r="557" spans="1:28" ht="14.25" customHeight="1">
      <c r="A557" s="1256" t="str">
        <f>A556</f>
        <v/>
      </c>
      <c r="B557" s="57"/>
      <c r="C557" s="2051"/>
      <c r="D557" s="2053"/>
      <c r="E557" s="2051"/>
      <c r="F557" s="234"/>
      <c r="G557" s="234">
        <f>'Pak8 s2'!G559</f>
        <v>0</v>
      </c>
      <c r="H557" s="234">
        <f>'Pak8 s2'!I559</f>
        <v>0</v>
      </c>
      <c r="I557" s="234">
        <f>'Pak8 s2'!K559</f>
        <v>0</v>
      </c>
      <c r="J557" s="234">
        <f>'Pak8 s2'!M559</f>
        <v>0</v>
      </c>
      <c r="K557" s="234">
        <f>'Pak8 s2'!O559</f>
        <v>0</v>
      </c>
      <c r="L557" s="11"/>
      <c r="M557" s="11"/>
      <c r="N557" s="397"/>
      <c r="O557" s="233"/>
      <c r="P557" s="399"/>
      <c r="Q557" s="11"/>
      <c r="R557" s="306"/>
      <c r="S557" s="306"/>
      <c r="T557" s="306"/>
      <c r="U557" s="11"/>
      <c r="V557" s="11"/>
      <c r="W557" s="11"/>
      <c r="X557" s="11"/>
      <c r="Y557" s="11"/>
      <c r="Z557" s="11"/>
      <c r="AA557" s="11"/>
      <c r="AB557" s="11"/>
    </row>
    <row r="558" spans="1:28" ht="24.75" customHeight="1">
      <c r="A558" s="1256" t="str">
        <f>IF(E558&gt;0,"Wypełnione","")</f>
        <v/>
      </c>
      <c r="B558" s="57"/>
      <c r="C558" s="2050">
        <f>'Og s3a'!C1269</f>
        <v>0</v>
      </c>
      <c r="D558" s="2052">
        <f>'Og s3a'!E1269</f>
        <v>0</v>
      </c>
      <c r="E558" s="2050">
        <f>'Og s3a'!F1269</f>
        <v>0</v>
      </c>
      <c r="F558" s="395">
        <f>O558</f>
        <v>0</v>
      </c>
      <c r="G558" s="395">
        <f>P558</f>
        <v>0</v>
      </c>
      <c r="H558" s="236">
        <f>'Pak8 s2'!I560</f>
        <v>0</v>
      </c>
      <c r="I558" s="236">
        <f>'Pak8 s2'!K560</f>
        <v>0</v>
      </c>
      <c r="J558" s="236">
        <f>'Pak8 s2'!M560</f>
        <v>0</v>
      </c>
      <c r="K558" s="236">
        <f>'Pak8 s2'!O560</f>
        <v>0</v>
      </c>
      <c r="L558" s="11"/>
      <c r="M558" s="11"/>
      <c r="N558" s="396">
        <f>'Og s3a'!G1269</f>
        <v>0</v>
      </c>
      <c r="O558" s="237">
        <f>'Og s3a'!H1269</f>
        <v>0</v>
      </c>
      <c r="P558" s="398">
        <f>'Og s3a'!D1269</f>
        <v>0</v>
      </c>
      <c r="Q558" s="11"/>
      <c r="R558" s="306"/>
      <c r="S558" s="306"/>
      <c r="T558" s="306"/>
      <c r="U558" s="11"/>
      <c r="V558" s="11"/>
      <c r="W558" s="11"/>
      <c r="X558" s="11"/>
      <c r="Y558" s="11"/>
      <c r="Z558" s="11"/>
      <c r="AA558" s="11"/>
      <c r="AB558" s="11"/>
    </row>
    <row r="559" spans="1:28" ht="14.25" customHeight="1">
      <c r="A559" s="1256" t="str">
        <f>A558</f>
        <v/>
      </c>
      <c r="B559" s="57"/>
      <c r="C559" s="2051"/>
      <c r="D559" s="2053"/>
      <c r="E559" s="2051"/>
      <c r="F559" s="234"/>
      <c r="G559" s="234">
        <f>'Pak8 s2'!G561</f>
        <v>0</v>
      </c>
      <c r="H559" s="234">
        <f>'Pak8 s2'!I561</f>
        <v>0</v>
      </c>
      <c r="I559" s="234">
        <f>'Pak8 s2'!K561</f>
        <v>0</v>
      </c>
      <c r="J559" s="234">
        <f>'Pak8 s2'!M561</f>
        <v>0</v>
      </c>
      <c r="K559" s="234">
        <f>'Pak8 s2'!O561</f>
        <v>0</v>
      </c>
      <c r="L559" s="11"/>
      <c r="M559" s="11"/>
      <c r="N559" s="397"/>
      <c r="O559" s="233"/>
      <c r="P559" s="399"/>
      <c r="Q559" s="11"/>
      <c r="R559" s="306"/>
      <c r="S559" s="306"/>
      <c r="T559" s="306"/>
      <c r="U559" s="11"/>
      <c r="V559" s="11"/>
      <c r="W559" s="11"/>
      <c r="X559" s="11"/>
      <c r="Y559" s="11"/>
      <c r="Z559" s="11"/>
      <c r="AA559" s="11"/>
      <c r="AB559" s="11"/>
    </row>
    <row r="560" spans="1:28" ht="24.75" customHeight="1">
      <c r="A560" s="1256" t="str">
        <f>IF(E560&gt;0,"Wypełnione","")</f>
        <v/>
      </c>
      <c r="B560" s="57"/>
      <c r="C560" s="2050">
        <f>'Og s3a'!C1271</f>
        <v>0</v>
      </c>
      <c r="D560" s="2052">
        <f>'Og s3a'!E1271</f>
        <v>0</v>
      </c>
      <c r="E560" s="2050">
        <f>'Og s3a'!F1271</f>
        <v>0</v>
      </c>
      <c r="F560" s="395">
        <f>O560</f>
        <v>0</v>
      </c>
      <c r="G560" s="395">
        <f>P560</f>
        <v>0</v>
      </c>
      <c r="H560" s="236">
        <f>'Pak8 s2'!I562</f>
        <v>0</v>
      </c>
      <c r="I560" s="236">
        <f>'Pak8 s2'!K562</f>
        <v>0</v>
      </c>
      <c r="J560" s="236">
        <f>'Pak8 s2'!M562</f>
        <v>0</v>
      </c>
      <c r="K560" s="236">
        <f>'Pak8 s2'!O562</f>
        <v>0</v>
      </c>
      <c r="L560" s="11"/>
      <c r="M560" s="11"/>
      <c r="N560" s="396">
        <f>'Og s3a'!G1271</f>
        <v>0</v>
      </c>
      <c r="O560" s="237">
        <f>'Og s3a'!H1271</f>
        <v>0</v>
      </c>
      <c r="P560" s="398">
        <f>'Og s3a'!D1271</f>
        <v>0</v>
      </c>
      <c r="Q560" s="11"/>
      <c r="R560" s="306"/>
      <c r="S560" s="306"/>
      <c r="T560" s="306"/>
      <c r="U560" s="11"/>
      <c r="V560" s="11"/>
      <c r="W560" s="11"/>
      <c r="X560" s="11"/>
      <c r="Y560" s="11"/>
      <c r="Z560" s="11"/>
      <c r="AA560" s="11"/>
      <c r="AB560" s="11"/>
    </row>
    <row r="561" spans="1:28" ht="14.25" customHeight="1">
      <c r="A561" s="1256" t="str">
        <f>A560</f>
        <v/>
      </c>
      <c r="B561" s="57"/>
      <c r="C561" s="2051"/>
      <c r="D561" s="2053"/>
      <c r="E561" s="2051"/>
      <c r="F561" s="234"/>
      <c r="G561" s="234">
        <f>'Pak8 s2'!G563</f>
        <v>0</v>
      </c>
      <c r="H561" s="234">
        <f>'Pak8 s2'!I563</f>
        <v>0</v>
      </c>
      <c r="I561" s="234">
        <f>'Pak8 s2'!K563</f>
        <v>0</v>
      </c>
      <c r="J561" s="234">
        <f>'Pak8 s2'!M563</f>
        <v>0</v>
      </c>
      <c r="K561" s="234">
        <f>'Pak8 s2'!O563</f>
        <v>0</v>
      </c>
      <c r="L561" s="11"/>
      <c r="M561" s="11"/>
      <c r="N561" s="397"/>
      <c r="O561" s="233"/>
      <c r="P561" s="399"/>
      <c r="Q561" s="11"/>
      <c r="R561" s="306"/>
      <c r="S561" s="306"/>
      <c r="T561" s="306"/>
      <c r="U561" s="11"/>
      <c r="V561" s="11"/>
      <c r="W561" s="11"/>
      <c r="X561" s="11"/>
      <c r="Y561" s="11"/>
      <c r="Z561" s="11"/>
      <c r="AA561" s="11"/>
      <c r="AB561" s="11"/>
    </row>
    <row r="562" spans="1:28" ht="24.75" customHeight="1">
      <c r="A562" s="1256" t="str">
        <f>IF(E562&gt;0,"Wypełnione","")</f>
        <v/>
      </c>
      <c r="B562" s="57"/>
      <c r="C562" s="2050">
        <f>'Og s3a'!C1273</f>
        <v>0</v>
      </c>
      <c r="D562" s="2052">
        <f>'Og s3a'!E1273</f>
        <v>0</v>
      </c>
      <c r="E562" s="2050">
        <f>'Og s3a'!F1273</f>
        <v>0</v>
      </c>
      <c r="F562" s="395">
        <f>O562</f>
        <v>0</v>
      </c>
      <c r="G562" s="395">
        <f>P562</f>
        <v>0</v>
      </c>
      <c r="H562" s="236">
        <f>'Pak8 s2'!I564</f>
        <v>0</v>
      </c>
      <c r="I562" s="236">
        <f>'Pak8 s2'!K564</f>
        <v>0</v>
      </c>
      <c r="J562" s="236">
        <f>'Pak8 s2'!M564</f>
        <v>0</v>
      </c>
      <c r="K562" s="236">
        <f>'Pak8 s2'!O564</f>
        <v>0</v>
      </c>
      <c r="L562" s="11"/>
      <c r="M562" s="11"/>
      <c r="N562" s="396">
        <f>'Og s3a'!G1273</f>
        <v>0</v>
      </c>
      <c r="O562" s="237">
        <f>'Og s3a'!H1273</f>
        <v>0</v>
      </c>
      <c r="P562" s="398">
        <f>'Og s3a'!D1273</f>
        <v>0</v>
      </c>
      <c r="Q562" s="11"/>
      <c r="R562" s="306"/>
      <c r="S562" s="306"/>
      <c r="T562" s="306"/>
      <c r="U562" s="11"/>
      <c r="V562" s="11"/>
      <c r="W562" s="11"/>
      <c r="X562" s="11"/>
      <c r="Y562" s="11"/>
      <c r="Z562" s="11"/>
      <c r="AA562" s="11"/>
      <c r="AB562" s="11"/>
    </row>
    <row r="563" spans="1:28" ht="14.25" customHeight="1">
      <c r="A563" s="1256" t="str">
        <f>A562</f>
        <v/>
      </c>
      <c r="B563" s="57"/>
      <c r="C563" s="2051"/>
      <c r="D563" s="2053"/>
      <c r="E563" s="2051"/>
      <c r="F563" s="234"/>
      <c r="G563" s="234">
        <f>'Pak8 s2'!G565</f>
        <v>0</v>
      </c>
      <c r="H563" s="234">
        <f>'Pak8 s2'!I565</f>
        <v>0</v>
      </c>
      <c r="I563" s="234">
        <f>'Pak8 s2'!K565</f>
        <v>0</v>
      </c>
      <c r="J563" s="234">
        <f>'Pak8 s2'!M565</f>
        <v>0</v>
      </c>
      <c r="K563" s="234">
        <f>'Pak8 s2'!O565</f>
        <v>0</v>
      </c>
      <c r="L563" s="11"/>
      <c r="M563" s="11"/>
      <c r="N563" s="397"/>
      <c r="O563" s="233"/>
      <c r="P563" s="399"/>
      <c r="Q563" s="11"/>
      <c r="R563" s="306"/>
      <c r="S563" s="306"/>
      <c r="T563" s="306"/>
      <c r="U563" s="11"/>
      <c r="V563" s="11"/>
      <c r="W563" s="11"/>
      <c r="X563" s="11"/>
      <c r="Y563" s="11"/>
      <c r="Z563" s="11"/>
      <c r="AA563" s="11"/>
      <c r="AB563" s="11"/>
    </row>
    <row r="564" spans="1:28" ht="24.75" customHeight="1">
      <c r="A564" s="1256" t="str">
        <f>IF(E564&gt;0,"Wypełnione","")</f>
        <v/>
      </c>
      <c r="B564" s="57"/>
      <c r="C564" s="2050">
        <f>'Og s3a'!C1275</f>
        <v>0</v>
      </c>
      <c r="D564" s="2052">
        <f>'Og s3a'!E1275</f>
        <v>0</v>
      </c>
      <c r="E564" s="2050">
        <f>'Og s3a'!F1275</f>
        <v>0</v>
      </c>
      <c r="F564" s="395">
        <f>O564</f>
        <v>0</v>
      </c>
      <c r="G564" s="395">
        <f>P564</f>
        <v>0</v>
      </c>
      <c r="H564" s="236">
        <f>'Pak8 s2'!I566</f>
        <v>0</v>
      </c>
      <c r="I564" s="236">
        <f>'Pak8 s2'!K566</f>
        <v>0</v>
      </c>
      <c r="J564" s="236">
        <f>'Pak8 s2'!M566</f>
        <v>0</v>
      </c>
      <c r="K564" s="236">
        <f>'Pak8 s2'!O566</f>
        <v>0</v>
      </c>
      <c r="L564" s="11"/>
      <c r="M564" s="11"/>
      <c r="N564" s="396">
        <f>'Og s3a'!G1275</f>
        <v>0</v>
      </c>
      <c r="O564" s="237">
        <f>'Og s3a'!H1275</f>
        <v>0</v>
      </c>
      <c r="P564" s="398">
        <f>'Og s3a'!D1275</f>
        <v>0</v>
      </c>
      <c r="Q564" s="11"/>
      <c r="R564" s="306"/>
      <c r="S564" s="306"/>
      <c r="T564" s="306"/>
      <c r="U564" s="11"/>
      <c r="V564" s="11"/>
      <c r="W564" s="11"/>
      <c r="X564" s="11"/>
      <c r="Y564" s="11"/>
      <c r="Z564" s="11"/>
      <c r="AA564" s="11"/>
      <c r="AB564" s="11"/>
    </row>
    <row r="565" spans="1:28" ht="14.25" customHeight="1">
      <c r="A565" s="1256" t="str">
        <f>A564</f>
        <v/>
      </c>
      <c r="B565" s="57"/>
      <c r="C565" s="2051"/>
      <c r="D565" s="2053"/>
      <c r="E565" s="2051"/>
      <c r="F565" s="234"/>
      <c r="G565" s="234">
        <f>'Pak8 s2'!G567</f>
        <v>0</v>
      </c>
      <c r="H565" s="234">
        <f>'Pak8 s2'!I567</f>
        <v>0</v>
      </c>
      <c r="I565" s="234">
        <f>'Pak8 s2'!K567</f>
        <v>0</v>
      </c>
      <c r="J565" s="234">
        <f>'Pak8 s2'!M567</f>
        <v>0</v>
      </c>
      <c r="K565" s="234">
        <f>'Pak8 s2'!O567</f>
        <v>0</v>
      </c>
      <c r="L565" s="11"/>
      <c r="M565" s="11"/>
      <c r="N565" s="397"/>
      <c r="O565" s="233"/>
      <c r="P565" s="399"/>
      <c r="Q565" s="11"/>
      <c r="R565" s="306"/>
      <c r="S565" s="306"/>
      <c r="T565" s="306"/>
      <c r="U565" s="11"/>
      <c r="V565" s="11"/>
      <c r="W565" s="11"/>
      <c r="X565" s="11"/>
      <c r="Y565" s="11"/>
      <c r="Z565" s="11"/>
      <c r="AA565" s="11"/>
      <c r="AB565" s="11"/>
    </row>
    <row r="566" spans="1:28" ht="24.75" customHeight="1">
      <c r="A566" s="1256" t="str">
        <f>IF(E566&gt;0,"Wypełnione","")</f>
        <v/>
      </c>
      <c r="B566" s="57"/>
      <c r="C566" s="2050">
        <f>'Og s3a'!C1277</f>
        <v>0</v>
      </c>
      <c r="D566" s="2052">
        <f>'Og s3a'!E1277</f>
        <v>0</v>
      </c>
      <c r="E566" s="2050">
        <f>'Og s3a'!F1277</f>
        <v>0</v>
      </c>
      <c r="F566" s="395">
        <f>O566</f>
        <v>0</v>
      </c>
      <c r="G566" s="395">
        <f>P566</f>
        <v>0</v>
      </c>
      <c r="H566" s="236">
        <f>'Pak8 s2'!I568</f>
        <v>0</v>
      </c>
      <c r="I566" s="236">
        <f>'Pak8 s2'!K568</f>
        <v>0</v>
      </c>
      <c r="J566" s="236">
        <f>'Pak8 s2'!M568</f>
        <v>0</v>
      </c>
      <c r="K566" s="236">
        <f>'Pak8 s2'!O568</f>
        <v>0</v>
      </c>
      <c r="L566" s="11"/>
      <c r="M566" s="11"/>
      <c r="N566" s="396">
        <f>'Og s3a'!G1277</f>
        <v>0</v>
      </c>
      <c r="O566" s="237">
        <f>'Og s3a'!H1277</f>
        <v>0</v>
      </c>
      <c r="P566" s="398">
        <f>'Og s3a'!D1277</f>
        <v>0</v>
      </c>
      <c r="Q566" s="11"/>
      <c r="R566" s="306"/>
      <c r="S566" s="306"/>
      <c r="T566" s="306"/>
      <c r="U566" s="11"/>
      <c r="V566" s="11"/>
      <c r="W566" s="11"/>
      <c r="X566" s="11"/>
      <c r="Y566" s="11"/>
      <c r="Z566" s="11"/>
      <c r="AA566" s="11"/>
      <c r="AB566" s="11"/>
    </row>
    <row r="567" spans="1:28" ht="14.25" customHeight="1">
      <c r="A567" s="1256" t="str">
        <f>A566</f>
        <v/>
      </c>
      <c r="B567" s="57"/>
      <c r="C567" s="2051"/>
      <c r="D567" s="2053"/>
      <c r="E567" s="2051"/>
      <c r="F567" s="234"/>
      <c r="G567" s="234">
        <f>'Pak8 s2'!G569</f>
        <v>0</v>
      </c>
      <c r="H567" s="234">
        <f>'Pak8 s2'!I569</f>
        <v>0</v>
      </c>
      <c r="I567" s="234">
        <f>'Pak8 s2'!K569</f>
        <v>0</v>
      </c>
      <c r="J567" s="234">
        <f>'Pak8 s2'!M569</f>
        <v>0</v>
      </c>
      <c r="K567" s="234">
        <f>'Pak8 s2'!O569</f>
        <v>0</v>
      </c>
      <c r="L567" s="11"/>
      <c r="M567" s="11"/>
      <c r="N567" s="397"/>
      <c r="O567" s="233"/>
      <c r="P567" s="399"/>
      <c r="Q567" s="11"/>
      <c r="R567" s="306"/>
      <c r="S567" s="306"/>
      <c r="T567" s="306"/>
      <c r="U567" s="11"/>
      <c r="V567" s="11"/>
      <c r="W567" s="11"/>
      <c r="X567" s="11"/>
      <c r="Y567" s="11"/>
      <c r="Z567" s="11"/>
      <c r="AA567" s="11"/>
      <c r="AB567" s="11"/>
    </row>
    <row r="568" spans="1:28" ht="24.75" customHeight="1">
      <c r="A568" s="1256" t="str">
        <f>IF(E568&gt;0,"Wypełnione","")</f>
        <v/>
      </c>
      <c r="B568" s="57"/>
      <c r="C568" s="2050">
        <f>'Og s3a'!C1279</f>
        <v>0</v>
      </c>
      <c r="D568" s="2052">
        <f>'Og s3a'!E1279</f>
        <v>0</v>
      </c>
      <c r="E568" s="2050">
        <f>'Og s3a'!F1279</f>
        <v>0</v>
      </c>
      <c r="F568" s="395">
        <f>O568</f>
        <v>0</v>
      </c>
      <c r="G568" s="395">
        <f>P568</f>
        <v>0</v>
      </c>
      <c r="H568" s="236">
        <f>'Pak8 s2'!I570</f>
        <v>0</v>
      </c>
      <c r="I568" s="236">
        <f>'Pak8 s2'!K570</f>
        <v>0</v>
      </c>
      <c r="J568" s="236">
        <f>'Pak8 s2'!M570</f>
        <v>0</v>
      </c>
      <c r="K568" s="236">
        <f>'Pak8 s2'!O570</f>
        <v>0</v>
      </c>
      <c r="L568" s="11"/>
      <c r="M568" s="11"/>
      <c r="N568" s="396">
        <f>'Og s3a'!G1279</f>
        <v>0</v>
      </c>
      <c r="O568" s="237">
        <f>'Og s3a'!H1279</f>
        <v>0</v>
      </c>
      <c r="P568" s="398">
        <f>'Og s3a'!D1279</f>
        <v>0</v>
      </c>
      <c r="Q568" s="11"/>
      <c r="R568" s="306"/>
      <c r="S568" s="306"/>
      <c r="T568" s="306"/>
      <c r="U568" s="11"/>
      <c r="V568" s="11"/>
      <c r="W568" s="11"/>
      <c r="X568" s="11"/>
      <c r="Y568" s="11"/>
      <c r="Z568" s="11"/>
      <c r="AA568" s="11"/>
      <c r="AB568" s="11"/>
    </row>
    <row r="569" spans="1:28" ht="14.25" customHeight="1">
      <c r="A569" s="1256" t="str">
        <f>A568</f>
        <v/>
      </c>
      <c r="B569" s="57"/>
      <c r="C569" s="2051"/>
      <c r="D569" s="2053"/>
      <c r="E569" s="2051"/>
      <c r="F569" s="234"/>
      <c r="G569" s="234">
        <f>'Pak8 s2'!G571</f>
        <v>0</v>
      </c>
      <c r="H569" s="234">
        <f>'Pak8 s2'!I571</f>
        <v>0</v>
      </c>
      <c r="I569" s="234">
        <f>'Pak8 s2'!K571</f>
        <v>0</v>
      </c>
      <c r="J569" s="234">
        <f>'Pak8 s2'!M571</f>
        <v>0</v>
      </c>
      <c r="K569" s="234">
        <f>'Pak8 s2'!O571</f>
        <v>0</v>
      </c>
      <c r="L569" s="11"/>
      <c r="M569" s="11"/>
      <c r="N569" s="397"/>
      <c r="O569" s="233"/>
      <c r="P569" s="399"/>
      <c r="Q569" s="11"/>
      <c r="R569" s="306"/>
      <c r="S569" s="306"/>
      <c r="T569" s="306"/>
      <c r="U569" s="11"/>
      <c r="V569" s="11"/>
      <c r="W569" s="11"/>
      <c r="X569" s="11"/>
      <c r="Y569" s="11"/>
      <c r="Z569" s="11"/>
      <c r="AA569" s="11"/>
      <c r="AB569" s="11"/>
    </row>
    <row r="570" spans="1:28" ht="24.75" customHeight="1">
      <c r="A570" s="1256" t="str">
        <f>IF(E570&gt;0,"Wypełnione","")</f>
        <v/>
      </c>
      <c r="B570" s="57"/>
      <c r="C570" s="2050">
        <f>'Og s3a'!C1281</f>
        <v>0</v>
      </c>
      <c r="D570" s="2052">
        <f>'Og s3a'!E1281</f>
        <v>0</v>
      </c>
      <c r="E570" s="2050">
        <f>'Og s3a'!F1281</f>
        <v>0</v>
      </c>
      <c r="F570" s="395">
        <f>O570</f>
        <v>0</v>
      </c>
      <c r="G570" s="395">
        <f>P570</f>
        <v>0</v>
      </c>
      <c r="H570" s="236">
        <f>'Pak8 s2'!I572</f>
        <v>0</v>
      </c>
      <c r="I570" s="236">
        <f>'Pak8 s2'!K572</f>
        <v>0</v>
      </c>
      <c r="J570" s="236">
        <f>'Pak8 s2'!M572</f>
        <v>0</v>
      </c>
      <c r="K570" s="236">
        <f>'Pak8 s2'!O572</f>
        <v>0</v>
      </c>
      <c r="L570" s="11"/>
      <c r="M570" s="11"/>
      <c r="N570" s="396">
        <f>'Og s3a'!G1281</f>
        <v>0</v>
      </c>
      <c r="O570" s="237">
        <f>'Og s3a'!H1281</f>
        <v>0</v>
      </c>
      <c r="P570" s="398">
        <f>'Og s3a'!D1281</f>
        <v>0</v>
      </c>
      <c r="Q570" s="11"/>
      <c r="R570" s="306"/>
      <c r="S570" s="306"/>
      <c r="T570" s="306"/>
      <c r="U570" s="11"/>
      <c r="V570" s="11"/>
      <c r="W570" s="11"/>
      <c r="X570" s="11"/>
      <c r="Y570" s="11"/>
      <c r="Z570" s="11"/>
      <c r="AA570" s="11"/>
      <c r="AB570" s="11"/>
    </row>
    <row r="571" spans="1:28" ht="14.25" customHeight="1">
      <c r="A571" s="1256" t="str">
        <f>A570</f>
        <v/>
      </c>
      <c r="B571" s="57"/>
      <c r="C571" s="2051"/>
      <c r="D571" s="2053"/>
      <c r="E571" s="2051"/>
      <c r="F571" s="234"/>
      <c r="G571" s="234">
        <f>'Pak8 s2'!G573</f>
        <v>0</v>
      </c>
      <c r="H571" s="234">
        <f>'Pak8 s2'!I573</f>
        <v>0</v>
      </c>
      <c r="I571" s="234">
        <f>'Pak8 s2'!K573</f>
        <v>0</v>
      </c>
      <c r="J571" s="234">
        <f>'Pak8 s2'!M573</f>
        <v>0</v>
      </c>
      <c r="K571" s="234">
        <f>'Pak8 s2'!O573</f>
        <v>0</v>
      </c>
      <c r="L571" s="11"/>
      <c r="M571" s="11"/>
      <c r="N571" s="397"/>
      <c r="O571" s="233"/>
      <c r="P571" s="399"/>
      <c r="Q571" s="11"/>
      <c r="R571" s="306"/>
      <c r="S571" s="306"/>
      <c r="T571" s="306"/>
      <c r="U571" s="11"/>
      <c r="V571" s="11"/>
      <c r="W571" s="11"/>
      <c r="X571" s="11"/>
      <c r="Y571" s="11"/>
      <c r="Z571" s="11"/>
      <c r="AA571" s="11"/>
      <c r="AB571" s="11"/>
    </row>
    <row r="572" spans="1:28" ht="24.75" customHeight="1">
      <c r="A572" s="1256" t="str">
        <f>IF(E572&gt;0,"Wypełnione","")</f>
        <v/>
      </c>
      <c r="B572" s="57"/>
      <c r="C572" s="2050">
        <f>'Og s3a'!C1283</f>
        <v>0</v>
      </c>
      <c r="D572" s="2052">
        <f>'Og s3a'!E1283</f>
        <v>0</v>
      </c>
      <c r="E572" s="2050">
        <f>'Og s3a'!F1283</f>
        <v>0</v>
      </c>
      <c r="F572" s="395">
        <f>O572</f>
        <v>0</v>
      </c>
      <c r="G572" s="395">
        <f>P572</f>
        <v>0</v>
      </c>
      <c r="H572" s="236">
        <f>'Pak8 s2'!I574</f>
        <v>0</v>
      </c>
      <c r="I572" s="236">
        <f>'Pak8 s2'!K574</f>
        <v>0</v>
      </c>
      <c r="J572" s="236">
        <f>'Pak8 s2'!M574</f>
        <v>0</v>
      </c>
      <c r="K572" s="236">
        <f>'Pak8 s2'!O574</f>
        <v>0</v>
      </c>
      <c r="L572" s="11"/>
      <c r="M572" s="11"/>
      <c r="N572" s="396">
        <f>'Og s3a'!G1283</f>
        <v>0</v>
      </c>
      <c r="O572" s="237">
        <f>'Og s3a'!H1283</f>
        <v>0</v>
      </c>
      <c r="P572" s="398">
        <f>'Og s3a'!D1283</f>
        <v>0</v>
      </c>
      <c r="Q572" s="11"/>
      <c r="R572" s="306"/>
      <c r="S572" s="306"/>
      <c r="T572" s="306"/>
      <c r="U572" s="11"/>
      <c r="V572" s="11"/>
      <c r="W572" s="11"/>
      <c r="X572" s="11"/>
      <c r="Y572" s="11"/>
      <c r="Z572" s="11"/>
      <c r="AA572" s="11"/>
      <c r="AB572" s="11"/>
    </row>
    <row r="573" spans="1:28" ht="14.25" customHeight="1">
      <c r="A573" s="1256" t="str">
        <f>A572</f>
        <v/>
      </c>
      <c r="B573" s="57"/>
      <c r="C573" s="2051"/>
      <c r="D573" s="2053"/>
      <c r="E573" s="2051"/>
      <c r="F573" s="234"/>
      <c r="G573" s="234">
        <f>'Pak8 s2'!G575</f>
        <v>0</v>
      </c>
      <c r="H573" s="234">
        <f>'Pak8 s2'!I575</f>
        <v>0</v>
      </c>
      <c r="I573" s="234">
        <f>'Pak8 s2'!K575</f>
        <v>0</v>
      </c>
      <c r="J573" s="234">
        <f>'Pak8 s2'!M575</f>
        <v>0</v>
      </c>
      <c r="K573" s="234">
        <f>'Pak8 s2'!O575</f>
        <v>0</v>
      </c>
      <c r="L573" s="11"/>
      <c r="M573" s="11"/>
      <c r="N573" s="397"/>
      <c r="O573" s="233"/>
      <c r="P573" s="399"/>
      <c r="Q573" s="11"/>
      <c r="R573" s="306"/>
      <c r="S573" s="306"/>
      <c r="T573" s="306"/>
      <c r="U573" s="11"/>
      <c r="V573" s="11"/>
      <c r="W573" s="11"/>
      <c r="X573" s="11"/>
      <c r="Y573" s="11"/>
      <c r="Z573" s="11"/>
      <c r="AA573" s="11"/>
      <c r="AB573" s="11"/>
    </row>
    <row r="574" spans="1:28" ht="24.75" customHeight="1">
      <c r="A574" s="1256" t="str">
        <f>IF(E574&gt;0,"Wypełnione","")</f>
        <v/>
      </c>
      <c r="B574" s="57"/>
      <c r="C574" s="2050">
        <f>'Og s3a'!C1285</f>
        <v>0</v>
      </c>
      <c r="D574" s="2052">
        <f>'Og s3a'!E1285</f>
        <v>0</v>
      </c>
      <c r="E574" s="2050">
        <f>'Og s3a'!F1285</f>
        <v>0</v>
      </c>
      <c r="F574" s="395">
        <f>O574</f>
        <v>0</v>
      </c>
      <c r="G574" s="395">
        <f>P574</f>
        <v>0</v>
      </c>
      <c r="H574" s="236">
        <f>'Pak8 s2'!I576</f>
        <v>0</v>
      </c>
      <c r="I574" s="236">
        <f>'Pak8 s2'!K576</f>
        <v>0</v>
      </c>
      <c r="J574" s="236">
        <f>'Pak8 s2'!M576</f>
        <v>0</v>
      </c>
      <c r="K574" s="236">
        <f>'Pak8 s2'!O576</f>
        <v>0</v>
      </c>
      <c r="L574" s="11"/>
      <c r="M574" s="11"/>
      <c r="N574" s="396">
        <f>'Og s3a'!G1285</f>
        <v>0</v>
      </c>
      <c r="O574" s="237">
        <f>'Og s3a'!H1285</f>
        <v>0</v>
      </c>
      <c r="P574" s="398">
        <f>'Og s3a'!D1285</f>
        <v>0</v>
      </c>
      <c r="Q574" s="11"/>
      <c r="R574" s="306"/>
      <c r="S574" s="306"/>
      <c r="T574" s="306"/>
      <c r="U574" s="11"/>
      <c r="V574" s="11"/>
      <c r="W574" s="11"/>
      <c r="X574" s="11"/>
      <c r="Y574" s="11"/>
      <c r="Z574" s="11"/>
      <c r="AA574" s="11"/>
      <c r="AB574" s="11"/>
    </row>
    <row r="575" spans="1:28" ht="14.25" customHeight="1">
      <c r="A575" s="1256" t="str">
        <f>A574</f>
        <v/>
      </c>
      <c r="B575" s="57"/>
      <c r="C575" s="2051"/>
      <c r="D575" s="2053"/>
      <c r="E575" s="2051"/>
      <c r="F575" s="234"/>
      <c r="G575" s="234">
        <f>'Pak8 s2'!G577</f>
        <v>0</v>
      </c>
      <c r="H575" s="234">
        <f>'Pak8 s2'!I577</f>
        <v>0</v>
      </c>
      <c r="I575" s="234">
        <f>'Pak8 s2'!K577</f>
        <v>0</v>
      </c>
      <c r="J575" s="234">
        <f>'Pak8 s2'!M577</f>
        <v>0</v>
      </c>
      <c r="K575" s="234">
        <f>'Pak8 s2'!O577</f>
        <v>0</v>
      </c>
      <c r="L575" s="11"/>
      <c r="M575" s="11"/>
      <c r="N575" s="397"/>
      <c r="O575" s="233"/>
      <c r="P575" s="399"/>
      <c r="Q575" s="11"/>
      <c r="R575" s="306"/>
      <c r="S575" s="306"/>
      <c r="T575" s="306"/>
      <c r="U575" s="11"/>
      <c r="V575" s="11"/>
      <c r="W575" s="11"/>
      <c r="X575" s="11"/>
      <c r="Y575" s="11"/>
      <c r="Z575" s="11"/>
      <c r="AA575" s="11"/>
      <c r="AB575" s="11"/>
    </row>
    <row r="576" spans="1:28" ht="24.75" customHeight="1">
      <c r="A576" s="1256" t="str">
        <f>IF(E576&gt;0,"Wypełnione","")</f>
        <v/>
      </c>
      <c r="B576" s="57"/>
      <c r="C576" s="2050">
        <f>'Og s3a'!C1287</f>
        <v>0</v>
      </c>
      <c r="D576" s="2052">
        <f>'Og s3a'!E1287</f>
        <v>0</v>
      </c>
      <c r="E576" s="2050">
        <f>'Og s3a'!F1287</f>
        <v>0</v>
      </c>
      <c r="F576" s="395">
        <f>O576</f>
        <v>0</v>
      </c>
      <c r="G576" s="395">
        <f>P576</f>
        <v>0</v>
      </c>
      <c r="H576" s="236">
        <f>'Pak8 s2'!I578</f>
        <v>0</v>
      </c>
      <c r="I576" s="236">
        <f>'Pak8 s2'!K578</f>
        <v>0</v>
      </c>
      <c r="J576" s="236">
        <f>'Pak8 s2'!M578</f>
        <v>0</v>
      </c>
      <c r="K576" s="236">
        <f>'Pak8 s2'!O578</f>
        <v>0</v>
      </c>
      <c r="L576" s="11"/>
      <c r="M576" s="11"/>
      <c r="N576" s="396">
        <f>'Og s3a'!G1287</f>
        <v>0</v>
      </c>
      <c r="O576" s="237">
        <f>'Og s3a'!H1287</f>
        <v>0</v>
      </c>
      <c r="P576" s="398">
        <f>'Og s3a'!D1287</f>
        <v>0</v>
      </c>
      <c r="Q576" s="11"/>
      <c r="R576" s="306"/>
      <c r="S576" s="306"/>
      <c r="T576" s="306"/>
      <c r="U576" s="11"/>
      <c r="V576" s="11"/>
      <c r="W576" s="11"/>
      <c r="X576" s="11"/>
      <c r="Y576" s="11"/>
      <c r="Z576" s="11"/>
      <c r="AA576" s="11"/>
      <c r="AB576" s="11"/>
    </row>
    <row r="577" spans="1:28" ht="14.25" customHeight="1">
      <c r="A577" s="1256" t="str">
        <f>A576</f>
        <v/>
      </c>
      <c r="B577" s="57"/>
      <c r="C577" s="2051"/>
      <c r="D577" s="2053"/>
      <c r="E577" s="2051"/>
      <c r="F577" s="234"/>
      <c r="G577" s="234">
        <f>'Pak8 s2'!G579</f>
        <v>0</v>
      </c>
      <c r="H577" s="234">
        <f>'Pak8 s2'!I579</f>
        <v>0</v>
      </c>
      <c r="I577" s="234">
        <f>'Pak8 s2'!K579</f>
        <v>0</v>
      </c>
      <c r="J577" s="234">
        <f>'Pak8 s2'!M579</f>
        <v>0</v>
      </c>
      <c r="K577" s="234">
        <f>'Pak8 s2'!O579</f>
        <v>0</v>
      </c>
      <c r="L577" s="11"/>
      <c r="M577" s="11"/>
      <c r="N577" s="397"/>
      <c r="O577" s="233"/>
      <c r="P577" s="399"/>
      <c r="Q577" s="11"/>
      <c r="R577" s="306"/>
      <c r="S577" s="306"/>
      <c r="T577" s="306"/>
      <c r="U577" s="11"/>
      <c r="V577" s="11"/>
      <c r="W577" s="11"/>
      <c r="X577" s="11"/>
      <c r="Y577" s="11"/>
      <c r="Z577" s="11"/>
      <c r="AA577" s="11"/>
      <c r="AB577" s="11"/>
    </row>
    <row r="578" spans="1:28" ht="24.75" customHeight="1">
      <c r="A578" s="1256" t="str">
        <f>IF(E578&gt;0,"Wypełnione","")</f>
        <v/>
      </c>
      <c r="B578" s="57"/>
      <c r="C578" s="2050">
        <f>'Og s3a'!C1289</f>
        <v>0</v>
      </c>
      <c r="D578" s="2052">
        <f>'Og s3a'!E1289</f>
        <v>0</v>
      </c>
      <c r="E578" s="2050">
        <f>'Og s3a'!F1289</f>
        <v>0</v>
      </c>
      <c r="F578" s="395">
        <f>O578</f>
        <v>0</v>
      </c>
      <c r="G578" s="395">
        <f>P578</f>
        <v>0</v>
      </c>
      <c r="H578" s="236">
        <f>'Pak8 s2'!I580</f>
        <v>0</v>
      </c>
      <c r="I578" s="236">
        <f>'Pak8 s2'!K580</f>
        <v>0</v>
      </c>
      <c r="J578" s="236">
        <f>'Pak8 s2'!M580</f>
        <v>0</v>
      </c>
      <c r="K578" s="236">
        <f>'Pak8 s2'!O580</f>
        <v>0</v>
      </c>
      <c r="L578" s="11"/>
      <c r="M578" s="11"/>
      <c r="N578" s="396">
        <f>'Og s3a'!G1289</f>
        <v>0</v>
      </c>
      <c r="O578" s="237">
        <f>'Og s3a'!H1289</f>
        <v>0</v>
      </c>
      <c r="P578" s="398">
        <f>'Og s3a'!D1289</f>
        <v>0</v>
      </c>
      <c r="Q578" s="11"/>
      <c r="R578" s="306"/>
      <c r="S578" s="306"/>
      <c r="T578" s="306"/>
      <c r="U578" s="11"/>
      <c r="V578" s="11"/>
      <c r="W578" s="11"/>
      <c r="X578" s="11"/>
      <c r="Y578" s="11"/>
      <c r="Z578" s="11"/>
      <c r="AA578" s="11"/>
      <c r="AB578" s="11"/>
    </row>
    <row r="579" spans="1:28" ht="14.25" customHeight="1">
      <c r="A579" s="1256" t="str">
        <f>A578</f>
        <v/>
      </c>
      <c r="B579" s="57"/>
      <c r="C579" s="2051"/>
      <c r="D579" s="2053"/>
      <c r="E579" s="2051"/>
      <c r="F579" s="234"/>
      <c r="G579" s="234">
        <f>'Pak8 s2'!G581</f>
        <v>0</v>
      </c>
      <c r="H579" s="234">
        <f>'Pak8 s2'!I581</f>
        <v>0</v>
      </c>
      <c r="I579" s="234">
        <f>'Pak8 s2'!K581</f>
        <v>0</v>
      </c>
      <c r="J579" s="234">
        <f>'Pak8 s2'!M581</f>
        <v>0</v>
      </c>
      <c r="K579" s="234">
        <f>'Pak8 s2'!O581</f>
        <v>0</v>
      </c>
      <c r="L579" s="11"/>
      <c r="M579" s="11"/>
      <c r="N579" s="397"/>
      <c r="O579" s="233"/>
      <c r="P579" s="399"/>
      <c r="Q579" s="11"/>
      <c r="R579" s="306"/>
      <c r="S579" s="306"/>
      <c r="T579" s="306"/>
      <c r="U579" s="11"/>
      <c r="V579" s="11"/>
      <c r="W579" s="11"/>
      <c r="X579" s="11"/>
      <c r="Y579" s="11"/>
      <c r="Z579" s="11"/>
      <c r="AA579" s="11"/>
      <c r="AB579" s="11"/>
    </row>
    <row r="580" spans="1:28" ht="24.75" customHeight="1">
      <c r="A580" s="1256" t="str">
        <f>IF(E580&gt;0,"Wypełnione","")</f>
        <v/>
      </c>
      <c r="B580" s="57"/>
      <c r="C580" s="2050">
        <f>'Og s3a'!C1291</f>
        <v>0</v>
      </c>
      <c r="D580" s="2052">
        <f>'Og s3a'!E1291</f>
        <v>0</v>
      </c>
      <c r="E580" s="2050">
        <f>'Og s3a'!F1291</f>
        <v>0</v>
      </c>
      <c r="F580" s="395">
        <f>O580</f>
        <v>0</v>
      </c>
      <c r="G580" s="395">
        <f>P580</f>
        <v>0</v>
      </c>
      <c r="H580" s="236">
        <f>'Pak8 s2'!I582</f>
        <v>0</v>
      </c>
      <c r="I580" s="236">
        <f>'Pak8 s2'!K582</f>
        <v>0</v>
      </c>
      <c r="J580" s="236">
        <f>'Pak8 s2'!M582</f>
        <v>0</v>
      </c>
      <c r="K580" s="236">
        <f>'Pak8 s2'!O582</f>
        <v>0</v>
      </c>
      <c r="L580" s="11"/>
      <c r="M580" s="11"/>
      <c r="N580" s="396">
        <f>'Og s3a'!G1291</f>
        <v>0</v>
      </c>
      <c r="O580" s="237">
        <f>'Og s3a'!H1291</f>
        <v>0</v>
      </c>
      <c r="P580" s="398">
        <f>'Og s3a'!D1291</f>
        <v>0</v>
      </c>
      <c r="Q580" s="11"/>
      <c r="R580" s="306"/>
      <c r="S580" s="306"/>
      <c r="T580" s="306"/>
      <c r="U580" s="11"/>
      <c r="V580" s="11"/>
      <c r="W580" s="11"/>
      <c r="X580" s="11"/>
      <c r="Y580" s="11"/>
      <c r="Z580" s="11"/>
      <c r="AA580" s="11"/>
      <c r="AB580" s="11"/>
    </row>
    <row r="581" spans="1:28" ht="14.25" customHeight="1">
      <c r="A581" s="1256" t="str">
        <f>A580</f>
        <v/>
      </c>
      <c r="B581" s="57"/>
      <c r="C581" s="2051"/>
      <c r="D581" s="2053"/>
      <c r="E581" s="2051"/>
      <c r="F581" s="234"/>
      <c r="G581" s="234">
        <f>'Pak8 s2'!G583</f>
        <v>0</v>
      </c>
      <c r="H581" s="234">
        <f>'Pak8 s2'!I583</f>
        <v>0</v>
      </c>
      <c r="I581" s="234">
        <f>'Pak8 s2'!K583</f>
        <v>0</v>
      </c>
      <c r="J581" s="234">
        <f>'Pak8 s2'!M583</f>
        <v>0</v>
      </c>
      <c r="K581" s="234">
        <f>'Pak8 s2'!O583</f>
        <v>0</v>
      </c>
      <c r="L581" s="11"/>
      <c r="M581" s="11"/>
      <c r="N581" s="397"/>
      <c r="O581" s="233"/>
      <c r="P581" s="399"/>
      <c r="Q581" s="11"/>
      <c r="R581" s="306"/>
      <c r="S581" s="306"/>
      <c r="T581" s="306"/>
      <c r="U581" s="11"/>
      <c r="V581" s="11"/>
      <c r="W581" s="11"/>
      <c r="X581" s="11"/>
      <c r="Y581" s="11"/>
      <c r="Z581" s="11"/>
      <c r="AA581" s="11"/>
      <c r="AB581" s="11"/>
    </row>
    <row r="582" spans="1:28" ht="24.75" customHeight="1">
      <c r="A582" s="1256" t="str">
        <f>IF(E582&gt;0,"Wypełnione","")</f>
        <v/>
      </c>
      <c r="B582" s="57"/>
      <c r="C582" s="2050">
        <f>'Og s3a'!C1293</f>
        <v>0</v>
      </c>
      <c r="D582" s="2052">
        <f>'Og s3a'!E1293</f>
        <v>0</v>
      </c>
      <c r="E582" s="2050">
        <f>'Og s3a'!F1293</f>
        <v>0</v>
      </c>
      <c r="F582" s="395">
        <f>O582</f>
        <v>0</v>
      </c>
      <c r="G582" s="395">
        <f>P582</f>
        <v>0</v>
      </c>
      <c r="H582" s="236">
        <f>'Pak8 s2'!I584</f>
        <v>0</v>
      </c>
      <c r="I582" s="236">
        <f>'Pak8 s2'!K584</f>
        <v>0</v>
      </c>
      <c r="J582" s="236">
        <f>'Pak8 s2'!M584</f>
        <v>0</v>
      </c>
      <c r="K582" s="236">
        <f>'Pak8 s2'!O584</f>
        <v>0</v>
      </c>
      <c r="L582" s="11"/>
      <c r="M582" s="11"/>
      <c r="N582" s="396">
        <f>'Og s3a'!G1293</f>
        <v>0</v>
      </c>
      <c r="O582" s="237">
        <f>'Og s3a'!H1293</f>
        <v>0</v>
      </c>
      <c r="P582" s="398">
        <f>'Og s3a'!D1293</f>
        <v>0</v>
      </c>
      <c r="Q582" s="11"/>
      <c r="R582" s="306"/>
      <c r="S582" s="306"/>
      <c r="T582" s="306"/>
      <c r="U582" s="11"/>
      <c r="V582" s="11"/>
      <c r="W582" s="11"/>
      <c r="X582" s="11"/>
      <c r="Y582" s="11"/>
      <c r="Z582" s="11"/>
      <c r="AA582" s="11"/>
      <c r="AB582" s="11"/>
    </row>
    <row r="583" spans="1:28" ht="14.25" customHeight="1">
      <c r="A583" s="1256" t="str">
        <f>A582</f>
        <v/>
      </c>
      <c r="B583" s="57"/>
      <c r="C583" s="2051"/>
      <c r="D583" s="2053"/>
      <c r="E583" s="2051"/>
      <c r="F583" s="234"/>
      <c r="G583" s="234">
        <f>'Pak8 s2'!G585</f>
        <v>0</v>
      </c>
      <c r="H583" s="234">
        <f>'Pak8 s2'!I585</f>
        <v>0</v>
      </c>
      <c r="I583" s="234">
        <f>'Pak8 s2'!K585</f>
        <v>0</v>
      </c>
      <c r="J583" s="234">
        <f>'Pak8 s2'!M585</f>
        <v>0</v>
      </c>
      <c r="K583" s="234">
        <f>'Pak8 s2'!O585</f>
        <v>0</v>
      </c>
      <c r="L583" s="11"/>
      <c r="M583" s="11"/>
      <c r="N583" s="397"/>
      <c r="O583" s="233"/>
      <c r="P583" s="399"/>
      <c r="Q583" s="11"/>
      <c r="R583" s="306"/>
      <c r="S583" s="306"/>
      <c r="T583" s="306"/>
      <c r="U583" s="11"/>
      <c r="V583" s="11"/>
      <c r="W583" s="11"/>
      <c r="X583" s="11"/>
      <c r="Y583" s="11"/>
      <c r="Z583" s="11"/>
      <c r="AA583" s="11"/>
      <c r="AB583" s="11"/>
    </row>
    <row r="584" spans="1:28" ht="24.75" customHeight="1">
      <c r="A584" s="1256" t="str">
        <f>IF(E584&gt;0,"Wypełnione","")</f>
        <v/>
      </c>
      <c r="B584" s="57"/>
      <c r="C584" s="2050">
        <f>'Og s3a'!C1295</f>
        <v>0</v>
      </c>
      <c r="D584" s="2052">
        <f>'Og s3a'!E1295</f>
        <v>0</v>
      </c>
      <c r="E584" s="2050">
        <f>'Og s3a'!F1295</f>
        <v>0</v>
      </c>
      <c r="F584" s="395">
        <f>O584</f>
        <v>0</v>
      </c>
      <c r="G584" s="395">
        <f>P584</f>
        <v>0</v>
      </c>
      <c r="H584" s="236">
        <f>'Pak8 s2'!I586</f>
        <v>0</v>
      </c>
      <c r="I584" s="236">
        <f>'Pak8 s2'!K586</f>
        <v>0</v>
      </c>
      <c r="J584" s="236">
        <f>'Pak8 s2'!M586</f>
        <v>0</v>
      </c>
      <c r="K584" s="236">
        <f>'Pak8 s2'!O586</f>
        <v>0</v>
      </c>
      <c r="L584" s="11"/>
      <c r="M584" s="11"/>
      <c r="N584" s="396">
        <f>'Og s3a'!G1295</f>
        <v>0</v>
      </c>
      <c r="O584" s="237">
        <f>'Og s3a'!H1295</f>
        <v>0</v>
      </c>
      <c r="P584" s="398">
        <f>'Og s3a'!D1295</f>
        <v>0</v>
      </c>
      <c r="Q584" s="11"/>
      <c r="R584" s="306"/>
      <c r="S584" s="306"/>
      <c r="T584" s="306"/>
      <c r="U584" s="11"/>
      <c r="V584" s="11"/>
      <c r="W584" s="11"/>
      <c r="X584" s="11"/>
      <c r="Y584" s="11"/>
      <c r="Z584" s="11"/>
      <c r="AA584" s="11"/>
      <c r="AB584" s="11"/>
    </row>
    <row r="585" spans="1:28" ht="14.25" customHeight="1">
      <c r="A585" s="1256" t="str">
        <f>A584</f>
        <v/>
      </c>
      <c r="B585" s="57"/>
      <c r="C585" s="2051"/>
      <c r="D585" s="2053"/>
      <c r="E585" s="2051"/>
      <c r="F585" s="234"/>
      <c r="G585" s="234">
        <f>'Pak8 s2'!G587</f>
        <v>0</v>
      </c>
      <c r="H585" s="234">
        <f>'Pak8 s2'!I587</f>
        <v>0</v>
      </c>
      <c r="I585" s="234">
        <f>'Pak8 s2'!K587</f>
        <v>0</v>
      </c>
      <c r="J585" s="234">
        <f>'Pak8 s2'!M587</f>
        <v>0</v>
      </c>
      <c r="K585" s="234">
        <f>'Pak8 s2'!O587</f>
        <v>0</v>
      </c>
      <c r="L585" s="11"/>
      <c r="M585" s="11"/>
      <c r="N585" s="397"/>
      <c r="O585" s="233"/>
      <c r="P585" s="399"/>
      <c r="Q585" s="11"/>
      <c r="R585" s="306"/>
      <c r="S585" s="306"/>
      <c r="T585" s="306"/>
      <c r="U585" s="11"/>
      <c r="V585" s="11"/>
      <c r="W585" s="11"/>
      <c r="X585" s="11"/>
      <c r="Y585" s="11"/>
      <c r="Z585" s="11"/>
      <c r="AA585" s="11"/>
      <c r="AB585" s="11"/>
    </row>
    <row r="586" spans="1:28" ht="24.75" customHeight="1">
      <c r="A586" s="1256" t="str">
        <f>IF(E586&gt;0,"Wypełnione","")</f>
        <v/>
      </c>
      <c r="B586" s="57"/>
      <c r="C586" s="2050">
        <f>'Og s3a'!C1297</f>
        <v>0</v>
      </c>
      <c r="D586" s="2052">
        <f>'Og s3a'!E1297</f>
        <v>0</v>
      </c>
      <c r="E586" s="2050">
        <f>'Og s3a'!F1297</f>
        <v>0</v>
      </c>
      <c r="F586" s="395">
        <f>O586</f>
        <v>0</v>
      </c>
      <c r="G586" s="395">
        <f>P586</f>
        <v>0</v>
      </c>
      <c r="H586" s="236">
        <f>'Pak8 s2'!I588</f>
        <v>0</v>
      </c>
      <c r="I586" s="236">
        <f>'Pak8 s2'!K588</f>
        <v>0</v>
      </c>
      <c r="J586" s="236">
        <f>'Pak8 s2'!M588</f>
        <v>0</v>
      </c>
      <c r="K586" s="236">
        <f>'Pak8 s2'!O588</f>
        <v>0</v>
      </c>
      <c r="L586" s="11"/>
      <c r="M586" s="11"/>
      <c r="N586" s="396">
        <f>'Og s3a'!G1297</f>
        <v>0</v>
      </c>
      <c r="O586" s="237">
        <f>'Og s3a'!H1297</f>
        <v>0</v>
      </c>
      <c r="P586" s="398">
        <f>'Og s3a'!D1297</f>
        <v>0</v>
      </c>
      <c r="Q586" s="11"/>
      <c r="R586" s="306"/>
      <c r="S586" s="306"/>
      <c r="T586" s="306"/>
      <c r="U586" s="11"/>
      <c r="V586" s="11"/>
      <c r="W586" s="11"/>
      <c r="X586" s="11"/>
      <c r="Y586" s="11"/>
      <c r="Z586" s="11"/>
      <c r="AA586" s="11"/>
      <c r="AB586" s="11"/>
    </row>
    <row r="587" spans="1:28" ht="14.25" customHeight="1">
      <c r="A587" s="1256" t="str">
        <f>A586</f>
        <v/>
      </c>
      <c r="B587" s="57"/>
      <c r="C587" s="2051"/>
      <c r="D587" s="2053"/>
      <c r="E587" s="2051"/>
      <c r="F587" s="234"/>
      <c r="G587" s="234">
        <f>'Pak8 s2'!G589</f>
        <v>0</v>
      </c>
      <c r="H587" s="234">
        <f>'Pak8 s2'!I589</f>
        <v>0</v>
      </c>
      <c r="I587" s="234">
        <f>'Pak8 s2'!K589</f>
        <v>0</v>
      </c>
      <c r="J587" s="234">
        <f>'Pak8 s2'!M589</f>
        <v>0</v>
      </c>
      <c r="K587" s="234">
        <f>'Pak8 s2'!O589</f>
        <v>0</v>
      </c>
      <c r="L587" s="11"/>
      <c r="M587" s="11"/>
      <c r="N587" s="397"/>
      <c r="O587" s="233"/>
      <c r="P587" s="399"/>
      <c r="Q587" s="11"/>
      <c r="R587" s="306"/>
      <c r="S587" s="306"/>
      <c r="T587" s="306"/>
      <c r="U587" s="11"/>
      <c r="V587" s="11"/>
      <c r="W587" s="11"/>
      <c r="X587" s="11"/>
      <c r="Y587" s="11"/>
      <c r="Z587" s="11"/>
      <c r="AA587" s="11"/>
      <c r="AB587" s="11"/>
    </row>
    <row r="588" spans="1:28" ht="24.75" customHeight="1">
      <c r="A588" s="1256" t="str">
        <f>IF(E588&gt;0,"Wypełnione","")</f>
        <v/>
      </c>
      <c r="B588" s="57"/>
      <c r="C588" s="2050">
        <f>'Og s3a'!C1299</f>
        <v>0</v>
      </c>
      <c r="D588" s="2052">
        <f>'Og s3a'!E1299</f>
        <v>0</v>
      </c>
      <c r="E588" s="2050">
        <f>'Og s3a'!F1299</f>
        <v>0</v>
      </c>
      <c r="F588" s="395">
        <f>O588</f>
        <v>0</v>
      </c>
      <c r="G588" s="395">
        <f>P588</f>
        <v>0</v>
      </c>
      <c r="H588" s="236">
        <f>'Pak8 s2'!I590</f>
        <v>0</v>
      </c>
      <c r="I588" s="236">
        <f>'Pak8 s2'!K590</f>
        <v>0</v>
      </c>
      <c r="J588" s="236">
        <f>'Pak8 s2'!M590</f>
        <v>0</v>
      </c>
      <c r="K588" s="236">
        <f>'Pak8 s2'!O590</f>
        <v>0</v>
      </c>
      <c r="L588" s="11"/>
      <c r="M588" s="11"/>
      <c r="N588" s="396">
        <f>'Og s3a'!G1299</f>
        <v>0</v>
      </c>
      <c r="O588" s="237">
        <f>'Og s3a'!H1299</f>
        <v>0</v>
      </c>
      <c r="P588" s="398">
        <f>'Og s3a'!D1299</f>
        <v>0</v>
      </c>
      <c r="Q588" s="11"/>
      <c r="R588" s="306"/>
      <c r="S588" s="306"/>
      <c r="T588" s="306"/>
      <c r="U588" s="11"/>
      <c r="V588" s="11"/>
      <c r="W588" s="11"/>
      <c r="X588" s="11"/>
      <c r="Y588" s="11"/>
      <c r="Z588" s="11"/>
      <c r="AA588" s="11"/>
      <c r="AB588" s="11"/>
    </row>
    <row r="589" spans="1:28" ht="14.25" customHeight="1">
      <c r="A589" s="1256" t="str">
        <f>A588</f>
        <v/>
      </c>
      <c r="B589" s="57"/>
      <c r="C589" s="2051"/>
      <c r="D589" s="2053"/>
      <c r="E589" s="2051"/>
      <c r="F589" s="234"/>
      <c r="G589" s="234">
        <f>'Pak8 s2'!G591</f>
        <v>0</v>
      </c>
      <c r="H589" s="234">
        <f>'Pak8 s2'!I591</f>
        <v>0</v>
      </c>
      <c r="I589" s="234">
        <f>'Pak8 s2'!K591</f>
        <v>0</v>
      </c>
      <c r="J589" s="234">
        <f>'Pak8 s2'!M591</f>
        <v>0</v>
      </c>
      <c r="K589" s="234">
        <f>'Pak8 s2'!O591</f>
        <v>0</v>
      </c>
      <c r="L589" s="11"/>
      <c r="M589" s="11"/>
      <c r="N589" s="397"/>
      <c r="O589" s="233"/>
      <c r="P589" s="399"/>
      <c r="Q589" s="11"/>
      <c r="R589" s="306"/>
      <c r="S589" s="306"/>
      <c r="T589" s="306"/>
      <c r="U589" s="11"/>
      <c r="V589" s="11"/>
      <c r="W589" s="11"/>
      <c r="X589" s="11"/>
      <c r="Y589" s="11"/>
      <c r="Z589" s="11"/>
      <c r="AA589" s="11"/>
      <c r="AB589" s="11"/>
    </row>
    <row r="590" spans="1:28" ht="24.75" customHeight="1">
      <c r="A590" s="1256" t="str">
        <f>IF(E590&gt;0,"Wypełnione","")</f>
        <v/>
      </c>
      <c r="B590" s="57"/>
      <c r="C590" s="2050">
        <f>'Og s3a'!C1301</f>
        <v>0</v>
      </c>
      <c r="D590" s="2052">
        <f>'Og s3a'!E1301</f>
        <v>0</v>
      </c>
      <c r="E590" s="2050">
        <f>'Og s3a'!F1301</f>
        <v>0</v>
      </c>
      <c r="F590" s="395">
        <f>O590</f>
        <v>0</v>
      </c>
      <c r="G590" s="395">
        <f>P590</f>
        <v>0</v>
      </c>
      <c r="H590" s="236">
        <f>'Pak8 s2'!I592</f>
        <v>0</v>
      </c>
      <c r="I590" s="236">
        <f>'Pak8 s2'!K592</f>
        <v>0</v>
      </c>
      <c r="J590" s="236">
        <f>'Pak8 s2'!M592</f>
        <v>0</v>
      </c>
      <c r="K590" s="236">
        <f>'Pak8 s2'!O592</f>
        <v>0</v>
      </c>
      <c r="L590" s="11"/>
      <c r="M590" s="11"/>
      <c r="N590" s="396">
        <f>'Og s3a'!G1301</f>
        <v>0</v>
      </c>
      <c r="O590" s="237">
        <f>'Og s3a'!H1301</f>
        <v>0</v>
      </c>
      <c r="P590" s="398">
        <f>'Og s3a'!D1301</f>
        <v>0</v>
      </c>
      <c r="Q590" s="11"/>
      <c r="R590" s="306"/>
      <c r="S590" s="306"/>
      <c r="T590" s="306"/>
      <c r="U590" s="11"/>
      <c r="V590" s="11"/>
      <c r="W590" s="11"/>
      <c r="X590" s="11"/>
      <c r="Y590" s="11"/>
      <c r="Z590" s="11"/>
      <c r="AA590" s="11"/>
      <c r="AB590" s="11"/>
    </row>
    <row r="591" spans="1:28" ht="14.25" customHeight="1">
      <c r="A591" s="1256" t="str">
        <f>A590</f>
        <v/>
      </c>
      <c r="B591" s="57"/>
      <c r="C591" s="2051"/>
      <c r="D591" s="2053"/>
      <c r="E591" s="2051"/>
      <c r="F591" s="234"/>
      <c r="G591" s="234">
        <f>'Pak8 s2'!G593</f>
        <v>0</v>
      </c>
      <c r="H591" s="234">
        <f>'Pak8 s2'!I593</f>
        <v>0</v>
      </c>
      <c r="I591" s="234">
        <f>'Pak8 s2'!K593</f>
        <v>0</v>
      </c>
      <c r="J591" s="234">
        <f>'Pak8 s2'!M593</f>
        <v>0</v>
      </c>
      <c r="K591" s="234">
        <f>'Pak8 s2'!O593</f>
        <v>0</v>
      </c>
      <c r="L591" s="11"/>
      <c r="M591" s="11"/>
      <c r="N591" s="397"/>
      <c r="O591" s="233"/>
      <c r="P591" s="399"/>
      <c r="Q591" s="11"/>
      <c r="R591" s="306"/>
      <c r="S591" s="306"/>
      <c r="T591" s="306"/>
      <c r="U591" s="11"/>
      <c r="V591" s="11"/>
      <c r="W591" s="11"/>
      <c r="X591" s="11"/>
      <c r="Y591" s="11"/>
      <c r="Z591" s="11"/>
      <c r="AA591" s="11"/>
      <c r="AB591" s="11"/>
    </row>
    <row r="592" spans="1:28" ht="24.75" customHeight="1">
      <c r="A592" s="1256" t="str">
        <f>IF(E592&gt;0,"Wypełnione","")</f>
        <v/>
      </c>
      <c r="B592" s="57"/>
      <c r="C592" s="2050">
        <f>'Og s3a'!C1303</f>
        <v>0</v>
      </c>
      <c r="D592" s="2052">
        <f>'Og s3a'!E1303</f>
        <v>0</v>
      </c>
      <c r="E592" s="2050">
        <f>'Og s3a'!F1303</f>
        <v>0</v>
      </c>
      <c r="F592" s="395">
        <f>O592</f>
        <v>0</v>
      </c>
      <c r="G592" s="395">
        <f>P592</f>
        <v>0</v>
      </c>
      <c r="H592" s="236">
        <f>'Pak8 s2'!I594</f>
        <v>0</v>
      </c>
      <c r="I592" s="236">
        <f>'Pak8 s2'!K594</f>
        <v>0</v>
      </c>
      <c r="J592" s="236">
        <f>'Pak8 s2'!M594</f>
        <v>0</v>
      </c>
      <c r="K592" s="236">
        <f>'Pak8 s2'!O594</f>
        <v>0</v>
      </c>
      <c r="L592" s="11"/>
      <c r="M592" s="11"/>
      <c r="N592" s="396">
        <f>'Og s3a'!G1303</f>
        <v>0</v>
      </c>
      <c r="O592" s="237">
        <f>'Og s3a'!H1303</f>
        <v>0</v>
      </c>
      <c r="P592" s="398">
        <f>'Og s3a'!D1303</f>
        <v>0</v>
      </c>
      <c r="Q592" s="11"/>
      <c r="R592" s="306"/>
      <c r="S592" s="306"/>
      <c r="T592" s="306"/>
      <c r="U592" s="11"/>
      <c r="V592" s="11"/>
      <c r="W592" s="11"/>
      <c r="X592" s="11"/>
      <c r="Y592" s="11"/>
      <c r="Z592" s="11"/>
      <c r="AA592" s="11"/>
      <c r="AB592" s="11"/>
    </row>
    <row r="593" spans="1:28" ht="14.25" customHeight="1">
      <c r="A593" s="1256" t="str">
        <f>A592</f>
        <v/>
      </c>
      <c r="B593" s="57"/>
      <c r="C593" s="2051"/>
      <c r="D593" s="2053"/>
      <c r="E593" s="2051"/>
      <c r="F593" s="234"/>
      <c r="G593" s="234">
        <f>'Pak8 s2'!G595</f>
        <v>0</v>
      </c>
      <c r="H593" s="234">
        <f>'Pak8 s2'!I595</f>
        <v>0</v>
      </c>
      <c r="I593" s="234">
        <f>'Pak8 s2'!K595</f>
        <v>0</v>
      </c>
      <c r="J593" s="234">
        <f>'Pak8 s2'!M595</f>
        <v>0</v>
      </c>
      <c r="K593" s="234">
        <f>'Pak8 s2'!O595</f>
        <v>0</v>
      </c>
      <c r="L593" s="11"/>
      <c r="M593" s="11"/>
      <c r="N593" s="397"/>
      <c r="O593" s="233"/>
      <c r="P593" s="399"/>
      <c r="Q593" s="11"/>
      <c r="R593" s="306"/>
      <c r="S593" s="306"/>
      <c r="T593" s="306"/>
      <c r="U593" s="11"/>
      <c r="V593" s="11"/>
      <c r="W593" s="11"/>
      <c r="X593" s="11"/>
      <c r="Y593" s="11"/>
      <c r="Z593" s="11"/>
      <c r="AA593" s="11"/>
      <c r="AB593" s="11"/>
    </row>
    <row r="594" spans="1:28" ht="24.75" customHeight="1">
      <c r="A594" s="1256" t="str">
        <f>IF(E594&gt;0,"Wypełnione","")</f>
        <v/>
      </c>
      <c r="B594" s="57"/>
      <c r="C594" s="2050">
        <f>'Og s3a'!C1305</f>
        <v>0</v>
      </c>
      <c r="D594" s="2052">
        <f>'Og s3a'!E1305</f>
        <v>0</v>
      </c>
      <c r="E594" s="2050">
        <f>'Og s3a'!F1305</f>
        <v>0</v>
      </c>
      <c r="F594" s="395">
        <f>O594</f>
        <v>0</v>
      </c>
      <c r="G594" s="395">
        <f>P594</f>
        <v>0</v>
      </c>
      <c r="H594" s="236">
        <f>'Pak8 s2'!I596</f>
        <v>0</v>
      </c>
      <c r="I594" s="236">
        <f>'Pak8 s2'!K596</f>
        <v>0</v>
      </c>
      <c r="J594" s="236">
        <f>'Pak8 s2'!M596</f>
        <v>0</v>
      </c>
      <c r="K594" s="236">
        <f>'Pak8 s2'!O596</f>
        <v>0</v>
      </c>
      <c r="L594" s="11"/>
      <c r="M594" s="11"/>
      <c r="N594" s="396">
        <f>'Og s3a'!G1305</f>
        <v>0</v>
      </c>
      <c r="O594" s="237">
        <f>'Og s3a'!H1305</f>
        <v>0</v>
      </c>
      <c r="P594" s="398">
        <f>'Og s3a'!D1305</f>
        <v>0</v>
      </c>
      <c r="Q594" s="11"/>
      <c r="R594" s="306"/>
      <c r="S594" s="306"/>
      <c r="T594" s="306"/>
      <c r="U594" s="11"/>
      <c r="V594" s="11"/>
      <c r="W594" s="11"/>
      <c r="X594" s="11"/>
      <c r="Y594" s="11"/>
      <c r="Z594" s="11"/>
      <c r="AA594" s="11"/>
      <c r="AB594" s="11"/>
    </row>
    <row r="595" spans="1:28" ht="14.25" customHeight="1">
      <c r="A595" s="1256" t="str">
        <f>A594</f>
        <v/>
      </c>
      <c r="B595" s="57"/>
      <c r="C595" s="2051"/>
      <c r="D595" s="2053"/>
      <c r="E595" s="2051"/>
      <c r="F595" s="234"/>
      <c r="G595" s="234">
        <f>'Pak8 s2'!G597</f>
        <v>0</v>
      </c>
      <c r="H595" s="234">
        <f>'Pak8 s2'!I597</f>
        <v>0</v>
      </c>
      <c r="I595" s="234">
        <f>'Pak8 s2'!K597</f>
        <v>0</v>
      </c>
      <c r="J595" s="234">
        <f>'Pak8 s2'!M597</f>
        <v>0</v>
      </c>
      <c r="K595" s="234">
        <f>'Pak8 s2'!O597</f>
        <v>0</v>
      </c>
      <c r="L595" s="11"/>
      <c r="M595" s="11"/>
      <c r="N595" s="397"/>
      <c r="O595" s="233"/>
      <c r="P595" s="399"/>
      <c r="Q595" s="11"/>
      <c r="R595" s="306"/>
      <c r="S595" s="306"/>
      <c r="T595" s="306"/>
      <c r="U595" s="11"/>
      <c r="V595" s="11"/>
      <c r="W595" s="11"/>
      <c r="X595" s="11"/>
      <c r="Y595" s="11"/>
      <c r="Z595" s="11"/>
      <c r="AA595" s="11"/>
      <c r="AB595" s="11"/>
    </row>
    <row r="596" spans="1:28" ht="24.75" customHeight="1">
      <c r="A596" s="1256" t="str">
        <f>IF(E596&gt;0,"Wypełnione","")</f>
        <v/>
      </c>
      <c r="B596" s="57"/>
      <c r="C596" s="2050">
        <f>'Og s3a'!C1307</f>
        <v>0</v>
      </c>
      <c r="D596" s="2052">
        <f>'Og s3a'!E1307</f>
        <v>0</v>
      </c>
      <c r="E596" s="2050">
        <f>'Og s3a'!F1307</f>
        <v>0</v>
      </c>
      <c r="F596" s="395">
        <f>O596</f>
        <v>0</v>
      </c>
      <c r="G596" s="395">
        <f>P596</f>
        <v>0</v>
      </c>
      <c r="H596" s="236">
        <f>'Pak8 s2'!I598</f>
        <v>0</v>
      </c>
      <c r="I596" s="236">
        <f>'Pak8 s2'!K598</f>
        <v>0</v>
      </c>
      <c r="J596" s="236">
        <f>'Pak8 s2'!M598</f>
        <v>0</v>
      </c>
      <c r="K596" s="236">
        <f>'Pak8 s2'!O598</f>
        <v>0</v>
      </c>
      <c r="L596" s="11"/>
      <c r="M596" s="11"/>
      <c r="N596" s="396">
        <f>'Og s3a'!G1307</f>
        <v>0</v>
      </c>
      <c r="O596" s="237">
        <f>'Og s3a'!H1307</f>
        <v>0</v>
      </c>
      <c r="P596" s="398">
        <f>'Og s3a'!D1307</f>
        <v>0</v>
      </c>
      <c r="Q596" s="11"/>
      <c r="R596" s="306"/>
      <c r="S596" s="306"/>
      <c r="T596" s="306"/>
      <c r="U596" s="11"/>
      <c r="V596" s="11"/>
      <c r="W596" s="11"/>
      <c r="X596" s="11"/>
      <c r="Y596" s="11"/>
      <c r="Z596" s="11"/>
      <c r="AA596" s="11"/>
      <c r="AB596" s="11"/>
    </row>
    <row r="597" spans="1:28" ht="14.25" customHeight="1">
      <c r="A597" s="1256" t="str">
        <f>A596</f>
        <v/>
      </c>
      <c r="B597" s="57"/>
      <c r="C597" s="2051"/>
      <c r="D597" s="2053"/>
      <c r="E597" s="2051"/>
      <c r="F597" s="234"/>
      <c r="G597" s="234">
        <f>'Pak8 s2'!G599</f>
        <v>0</v>
      </c>
      <c r="H597" s="234">
        <f>'Pak8 s2'!I599</f>
        <v>0</v>
      </c>
      <c r="I597" s="234">
        <f>'Pak8 s2'!K599</f>
        <v>0</v>
      </c>
      <c r="J597" s="234">
        <f>'Pak8 s2'!M599</f>
        <v>0</v>
      </c>
      <c r="K597" s="234">
        <f>'Pak8 s2'!O599</f>
        <v>0</v>
      </c>
      <c r="L597" s="11"/>
      <c r="M597" s="11"/>
      <c r="N597" s="397"/>
      <c r="O597" s="233"/>
      <c r="P597" s="399"/>
      <c r="Q597" s="11"/>
      <c r="R597" s="306"/>
      <c r="S597" s="306"/>
      <c r="T597" s="306"/>
      <c r="U597" s="11"/>
      <c r="V597" s="11"/>
      <c r="W597" s="11"/>
      <c r="X597" s="11"/>
      <c r="Y597" s="11"/>
      <c r="Z597" s="11"/>
      <c r="AA597" s="11"/>
      <c r="AB597" s="11"/>
    </row>
    <row r="598" spans="1:28" ht="24.75" customHeight="1">
      <c r="A598" s="1256" t="str">
        <f>IF(E598&gt;0,"Wypełnione","")</f>
        <v/>
      </c>
      <c r="B598" s="57"/>
      <c r="C598" s="2050">
        <f>'Og s3a'!C1309</f>
        <v>0</v>
      </c>
      <c r="D598" s="2052">
        <f>'Og s3a'!E1309</f>
        <v>0</v>
      </c>
      <c r="E598" s="2050">
        <f>'Og s3a'!F1309</f>
        <v>0</v>
      </c>
      <c r="F598" s="395">
        <f>O598</f>
        <v>0</v>
      </c>
      <c r="G598" s="395">
        <f>P598</f>
        <v>0</v>
      </c>
      <c r="H598" s="236">
        <f>'Pak8 s2'!I600</f>
        <v>0</v>
      </c>
      <c r="I598" s="236">
        <f>'Pak8 s2'!K600</f>
        <v>0</v>
      </c>
      <c r="J598" s="236">
        <f>'Pak8 s2'!M600</f>
        <v>0</v>
      </c>
      <c r="K598" s="236">
        <f>'Pak8 s2'!O600</f>
        <v>0</v>
      </c>
      <c r="L598" s="11"/>
      <c r="M598" s="11"/>
      <c r="N598" s="396">
        <f>'Og s3a'!G1309</f>
        <v>0</v>
      </c>
      <c r="O598" s="237">
        <f>'Og s3a'!H1309</f>
        <v>0</v>
      </c>
      <c r="P598" s="398">
        <f>'Og s3a'!D1309</f>
        <v>0</v>
      </c>
      <c r="Q598" s="11"/>
      <c r="R598" s="306"/>
      <c r="S598" s="306"/>
      <c r="T598" s="306"/>
      <c r="U598" s="11"/>
      <c r="V598" s="11"/>
      <c r="W598" s="11"/>
      <c r="X598" s="11"/>
      <c r="Y598" s="11"/>
      <c r="Z598" s="11"/>
      <c r="AA598" s="11"/>
      <c r="AB598" s="11"/>
    </row>
    <row r="599" spans="1:28" ht="14.25" customHeight="1">
      <c r="A599" s="1256" t="str">
        <f>A598</f>
        <v/>
      </c>
      <c r="B599" s="57"/>
      <c r="C599" s="2051"/>
      <c r="D599" s="2053"/>
      <c r="E599" s="2051"/>
      <c r="F599" s="234"/>
      <c r="G599" s="234">
        <f>'Pak8 s2'!G601</f>
        <v>0</v>
      </c>
      <c r="H599" s="234">
        <f>'Pak8 s2'!I601</f>
        <v>0</v>
      </c>
      <c r="I599" s="234">
        <f>'Pak8 s2'!K601</f>
        <v>0</v>
      </c>
      <c r="J599" s="234">
        <f>'Pak8 s2'!M601</f>
        <v>0</v>
      </c>
      <c r="K599" s="234">
        <f>'Pak8 s2'!O601</f>
        <v>0</v>
      </c>
      <c r="L599" s="11"/>
      <c r="M599" s="11"/>
      <c r="N599" s="397"/>
      <c r="O599" s="233"/>
      <c r="P599" s="399"/>
      <c r="Q599" s="11"/>
      <c r="R599" s="306"/>
      <c r="S599" s="306"/>
      <c r="T599" s="306"/>
      <c r="U599" s="11"/>
      <c r="V599" s="11"/>
      <c r="W599" s="11"/>
      <c r="X599" s="11"/>
      <c r="Y599" s="11"/>
      <c r="Z599" s="11"/>
      <c r="AA599" s="11"/>
      <c r="AB599" s="11"/>
    </row>
    <row r="600" spans="1:28" ht="24.75" customHeight="1">
      <c r="A600" s="1256" t="str">
        <f>IF(E600&gt;0,"Wypełnione","")</f>
        <v/>
      </c>
      <c r="B600" s="57"/>
      <c r="C600" s="2050">
        <f>'Og s3a'!C1311</f>
        <v>0</v>
      </c>
      <c r="D600" s="2052">
        <f>'Og s3a'!E1311</f>
        <v>0</v>
      </c>
      <c r="E600" s="2050">
        <f>'Og s3a'!F1311</f>
        <v>0</v>
      </c>
      <c r="F600" s="395">
        <f>O600</f>
        <v>0</v>
      </c>
      <c r="G600" s="395">
        <f>P600</f>
        <v>0</v>
      </c>
      <c r="H600" s="236">
        <f>'Pak8 s2'!I602</f>
        <v>0</v>
      </c>
      <c r="I600" s="236">
        <f>'Pak8 s2'!K602</f>
        <v>0</v>
      </c>
      <c r="J600" s="236">
        <f>'Pak8 s2'!M602</f>
        <v>0</v>
      </c>
      <c r="K600" s="236">
        <f>'Pak8 s2'!O602</f>
        <v>0</v>
      </c>
      <c r="L600" s="11"/>
      <c r="M600" s="11"/>
      <c r="N600" s="396">
        <f>'Og s3a'!G1311</f>
        <v>0</v>
      </c>
      <c r="O600" s="237">
        <f>'Og s3a'!H1311</f>
        <v>0</v>
      </c>
      <c r="P600" s="398">
        <f>'Og s3a'!D1311</f>
        <v>0</v>
      </c>
      <c r="Q600" s="11"/>
      <c r="R600" s="306"/>
      <c r="S600" s="306"/>
      <c r="T600" s="306"/>
      <c r="U600" s="11"/>
      <c r="V600" s="11"/>
      <c r="W600" s="11"/>
      <c r="X600" s="11"/>
      <c r="Y600" s="11"/>
      <c r="Z600" s="11"/>
      <c r="AA600" s="11"/>
      <c r="AB600" s="11"/>
    </row>
    <row r="601" spans="1:28" ht="14.25" customHeight="1">
      <c r="A601" s="1256" t="str">
        <f>A600</f>
        <v/>
      </c>
      <c r="B601" s="57"/>
      <c r="C601" s="2051"/>
      <c r="D601" s="2053"/>
      <c r="E601" s="2051"/>
      <c r="F601" s="234"/>
      <c r="G601" s="234">
        <f>'Pak8 s2'!G603</f>
        <v>0</v>
      </c>
      <c r="H601" s="234">
        <f>'Pak8 s2'!I603</f>
        <v>0</v>
      </c>
      <c r="I601" s="234">
        <f>'Pak8 s2'!K603</f>
        <v>0</v>
      </c>
      <c r="J601" s="234">
        <f>'Pak8 s2'!M603</f>
        <v>0</v>
      </c>
      <c r="K601" s="234">
        <f>'Pak8 s2'!O603</f>
        <v>0</v>
      </c>
      <c r="L601" s="11"/>
      <c r="M601" s="11"/>
      <c r="N601" s="397"/>
      <c r="O601" s="233"/>
      <c r="P601" s="399"/>
      <c r="Q601" s="11"/>
      <c r="R601" s="306"/>
      <c r="S601" s="306"/>
      <c r="T601" s="306"/>
      <c r="U601" s="11"/>
      <c r="V601" s="11"/>
      <c r="W601" s="11"/>
      <c r="X601" s="11"/>
      <c r="Y601" s="11"/>
      <c r="Z601" s="11"/>
      <c r="AA601" s="11"/>
      <c r="AB601" s="11"/>
    </row>
    <row r="602" spans="1:28" ht="24.75" customHeight="1">
      <c r="A602" s="1256" t="str">
        <f>IF(E602&gt;0,"Wypełnione","")</f>
        <v/>
      </c>
      <c r="B602" s="57"/>
      <c r="C602" s="2050">
        <f>'Og s3a'!C1313</f>
        <v>0</v>
      </c>
      <c r="D602" s="2052">
        <f>'Og s3a'!E1313</f>
        <v>0</v>
      </c>
      <c r="E602" s="2050">
        <f>'Og s3a'!F1313</f>
        <v>0</v>
      </c>
      <c r="F602" s="395">
        <f>O602</f>
        <v>0</v>
      </c>
      <c r="G602" s="395">
        <f>P602</f>
        <v>0</v>
      </c>
      <c r="H602" s="236">
        <f>'Pak8 s2'!I604</f>
        <v>0</v>
      </c>
      <c r="I602" s="236">
        <f>'Pak8 s2'!K604</f>
        <v>0</v>
      </c>
      <c r="J602" s="236">
        <f>'Pak8 s2'!M604</f>
        <v>0</v>
      </c>
      <c r="K602" s="236">
        <f>'Pak8 s2'!O604</f>
        <v>0</v>
      </c>
      <c r="L602" s="11"/>
      <c r="M602" s="11"/>
      <c r="N602" s="396">
        <f>'Og s3a'!G1313</f>
        <v>0</v>
      </c>
      <c r="O602" s="237">
        <f>'Og s3a'!H1313</f>
        <v>0</v>
      </c>
      <c r="P602" s="398">
        <f>'Og s3a'!D1313</f>
        <v>0</v>
      </c>
      <c r="Q602" s="11"/>
      <c r="R602" s="306"/>
      <c r="S602" s="306"/>
      <c r="T602" s="306"/>
      <c r="U602" s="11"/>
      <c r="V602" s="11"/>
      <c r="W602" s="11"/>
      <c r="X602" s="11"/>
      <c r="Y602" s="11"/>
      <c r="Z602" s="11"/>
      <c r="AA602" s="11"/>
      <c r="AB602" s="11"/>
    </row>
    <row r="603" spans="1:28" ht="14.25" customHeight="1">
      <c r="A603" s="1256" t="str">
        <f>A602</f>
        <v/>
      </c>
      <c r="B603" s="57"/>
      <c r="C603" s="2051"/>
      <c r="D603" s="2053"/>
      <c r="E603" s="2051"/>
      <c r="F603" s="234"/>
      <c r="G603" s="234">
        <f>'Pak8 s2'!G605</f>
        <v>0</v>
      </c>
      <c r="H603" s="234">
        <f>'Pak8 s2'!I605</f>
        <v>0</v>
      </c>
      <c r="I603" s="234">
        <f>'Pak8 s2'!K605</f>
        <v>0</v>
      </c>
      <c r="J603" s="234">
        <f>'Pak8 s2'!M605</f>
        <v>0</v>
      </c>
      <c r="K603" s="234">
        <f>'Pak8 s2'!O605</f>
        <v>0</v>
      </c>
      <c r="L603" s="11"/>
      <c r="M603" s="11"/>
      <c r="N603" s="397"/>
      <c r="O603" s="233"/>
      <c r="P603" s="399"/>
      <c r="Q603" s="11"/>
      <c r="R603" s="306"/>
      <c r="S603" s="306"/>
      <c r="T603" s="306"/>
      <c r="U603" s="11"/>
      <c r="V603" s="11"/>
      <c r="W603" s="11"/>
      <c r="X603" s="11"/>
      <c r="Y603" s="11"/>
      <c r="Z603" s="11"/>
      <c r="AA603" s="11"/>
      <c r="AB603" s="11"/>
    </row>
    <row r="604" spans="1:28" ht="24.75" customHeight="1">
      <c r="A604" s="1256" t="str">
        <f>IF(E604&gt;0,"Wypełnione","")</f>
        <v/>
      </c>
      <c r="B604" s="57"/>
      <c r="C604" s="2050">
        <f>'Og s3a'!C1315</f>
        <v>0</v>
      </c>
      <c r="D604" s="2052">
        <f>'Og s3a'!E1315</f>
        <v>0</v>
      </c>
      <c r="E604" s="2050">
        <f>'Og s3a'!F1315</f>
        <v>0</v>
      </c>
      <c r="F604" s="395">
        <f>O604</f>
        <v>0</v>
      </c>
      <c r="G604" s="395">
        <f>P604</f>
        <v>0</v>
      </c>
      <c r="H604" s="236">
        <f>'Pak8 s2'!I606</f>
        <v>0</v>
      </c>
      <c r="I604" s="236">
        <f>'Pak8 s2'!K606</f>
        <v>0</v>
      </c>
      <c r="J604" s="236">
        <f>'Pak8 s2'!M606</f>
        <v>0</v>
      </c>
      <c r="K604" s="236">
        <f>'Pak8 s2'!O606</f>
        <v>0</v>
      </c>
      <c r="L604" s="11"/>
      <c r="M604" s="11"/>
      <c r="N604" s="396">
        <f>'Og s3a'!G1315</f>
        <v>0</v>
      </c>
      <c r="O604" s="237">
        <f>'Og s3a'!H1315</f>
        <v>0</v>
      </c>
      <c r="P604" s="398">
        <f>'Og s3a'!D1315</f>
        <v>0</v>
      </c>
      <c r="Q604" s="11"/>
      <c r="R604" s="306"/>
      <c r="S604" s="306"/>
      <c r="T604" s="306"/>
      <c r="U604" s="11"/>
      <c r="V604" s="11"/>
      <c r="W604" s="11"/>
      <c r="X604" s="11"/>
      <c r="Y604" s="11"/>
      <c r="Z604" s="11"/>
      <c r="AA604" s="11"/>
      <c r="AB604" s="11"/>
    </row>
    <row r="605" spans="1:28" ht="14.25" customHeight="1">
      <c r="A605" s="1256" t="str">
        <f>A604</f>
        <v/>
      </c>
      <c r="B605" s="57"/>
      <c r="C605" s="2051"/>
      <c r="D605" s="2053"/>
      <c r="E605" s="2051"/>
      <c r="F605" s="234"/>
      <c r="G605" s="234">
        <f>'Pak8 s2'!G607</f>
        <v>0</v>
      </c>
      <c r="H605" s="234">
        <f>'Pak8 s2'!I607</f>
        <v>0</v>
      </c>
      <c r="I605" s="234">
        <f>'Pak8 s2'!K607</f>
        <v>0</v>
      </c>
      <c r="J605" s="234">
        <f>'Pak8 s2'!M607</f>
        <v>0</v>
      </c>
      <c r="K605" s="234">
        <f>'Pak8 s2'!O607</f>
        <v>0</v>
      </c>
      <c r="L605" s="11"/>
      <c r="M605" s="11"/>
      <c r="N605" s="397"/>
      <c r="O605" s="233"/>
      <c r="P605" s="399"/>
      <c r="Q605" s="11"/>
      <c r="R605" s="306"/>
      <c r="S605" s="306"/>
      <c r="T605" s="306"/>
      <c r="U605" s="11"/>
      <c r="V605" s="11"/>
      <c r="W605" s="11"/>
      <c r="X605" s="11"/>
      <c r="Y605" s="11"/>
      <c r="Z605" s="11"/>
      <c r="AA605" s="11"/>
      <c r="AB605" s="11"/>
    </row>
    <row r="606" spans="1:28" ht="24.75" customHeight="1">
      <c r="A606" s="1256" t="str">
        <f>IF(E606&gt;0,"Wypełnione","")</f>
        <v/>
      </c>
      <c r="B606" s="57"/>
      <c r="C606" s="2050">
        <f>'Og s3a'!C1317</f>
        <v>0</v>
      </c>
      <c r="D606" s="2052">
        <f>'Og s3a'!E1317</f>
        <v>0</v>
      </c>
      <c r="E606" s="2050">
        <f>'Og s3a'!F1317</f>
        <v>0</v>
      </c>
      <c r="F606" s="395">
        <f>O606</f>
        <v>0</v>
      </c>
      <c r="G606" s="395">
        <f>P606</f>
        <v>0</v>
      </c>
      <c r="H606" s="236">
        <f>'Pak8 s2'!I608</f>
        <v>0</v>
      </c>
      <c r="I606" s="236">
        <f>'Pak8 s2'!K608</f>
        <v>0</v>
      </c>
      <c r="J606" s="236">
        <f>'Pak8 s2'!M608</f>
        <v>0</v>
      </c>
      <c r="K606" s="236">
        <f>'Pak8 s2'!O608</f>
        <v>0</v>
      </c>
      <c r="L606" s="11"/>
      <c r="M606" s="11"/>
      <c r="N606" s="396">
        <f>'Og s3a'!G1317</f>
        <v>0</v>
      </c>
      <c r="O606" s="237">
        <f>'Og s3a'!H1317</f>
        <v>0</v>
      </c>
      <c r="P606" s="398">
        <f>'Og s3a'!D1317</f>
        <v>0</v>
      </c>
      <c r="Q606" s="11"/>
      <c r="R606" s="306"/>
      <c r="S606" s="306"/>
      <c r="T606" s="306"/>
      <c r="U606" s="11"/>
      <c r="V606" s="11"/>
      <c r="W606" s="11"/>
      <c r="X606" s="11"/>
      <c r="Y606" s="11"/>
      <c r="Z606" s="11"/>
      <c r="AA606" s="11"/>
      <c r="AB606" s="11"/>
    </row>
    <row r="607" spans="1:28" ht="14.25" customHeight="1">
      <c r="A607" s="1256" t="str">
        <f>A606</f>
        <v/>
      </c>
      <c r="B607" s="57"/>
      <c r="C607" s="2051"/>
      <c r="D607" s="2053"/>
      <c r="E607" s="2051"/>
      <c r="F607" s="234"/>
      <c r="G607" s="234">
        <f>'Pak8 s2'!G609</f>
        <v>0</v>
      </c>
      <c r="H607" s="234">
        <f>'Pak8 s2'!I609</f>
        <v>0</v>
      </c>
      <c r="I607" s="234">
        <f>'Pak8 s2'!K609</f>
        <v>0</v>
      </c>
      <c r="J607" s="234">
        <f>'Pak8 s2'!M609</f>
        <v>0</v>
      </c>
      <c r="K607" s="234">
        <f>'Pak8 s2'!O609</f>
        <v>0</v>
      </c>
      <c r="L607" s="11"/>
      <c r="M607" s="11"/>
      <c r="N607" s="397"/>
      <c r="O607" s="233"/>
      <c r="P607" s="399"/>
      <c r="Q607" s="11"/>
      <c r="R607" s="306"/>
      <c r="S607" s="306"/>
      <c r="T607" s="306"/>
      <c r="U607" s="11"/>
      <c r="V607" s="11"/>
      <c r="W607" s="11"/>
      <c r="X607" s="11"/>
      <c r="Y607" s="11"/>
      <c r="Z607" s="11"/>
      <c r="AA607" s="11"/>
      <c r="AB607" s="11"/>
    </row>
    <row r="608" spans="1:28" ht="24.75" customHeight="1">
      <c r="A608" s="1256" t="str">
        <f>IF(E608&gt;0,"Wypełnione","")</f>
        <v/>
      </c>
      <c r="B608" s="57"/>
      <c r="C608" s="2050">
        <f>'Og s3a'!C1319</f>
        <v>0</v>
      </c>
      <c r="D608" s="2052">
        <f>'Og s3a'!E1319</f>
        <v>0</v>
      </c>
      <c r="E608" s="2050">
        <f>'Og s3a'!F1319</f>
        <v>0</v>
      </c>
      <c r="F608" s="395">
        <f>O608</f>
        <v>0</v>
      </c>
      <c r="G608" s="395">
        <f>P608</f>
        <v>0</v>
      </c>
      <c r="H608" s="236">
        <f>'Pak8 s2'!I610</f>
        <v>0</v>
      </c>
      <c r="I608" s="236">
        <f>'Pak8 s2'!K610</f>
        <v>0</v>
      </c>
      <c r="J608" s="236">
        <f>'Pak8 s2'!M610</f>
        <v>0</v>
      </c>
      <c r="K608" s="236">
        <f>'Pak8 s2'!O610</f>
        <v>0</v>
      </c>
      <c r="L608" s="11"/>
      <c r="M608" s="11"/>
      <c r="N608" s="396">
        <f>'Og s3a'!G1319</f>
        <v>0</v>
      </c>
      <c r="O608" s="237">
        <f>'Og s3a'!H1319</f>
        <v>0</v>
      </c>
      <c r="P608" s="398">
        <f>'Og s3a'!D1319</f>
        <v>0</v>
      </c>
      <c r="Q608" s="11"/>
      <c r="R608" s="306"/>
      <c r="S608" s="306"/>
      <c r="T608" s="306"/>
      <c r="U608" s="11"/>
      <c r="V608" s="11"/>
      <c r="W608" s="11"/>
      <c r="X608" s="11"/>
      <c r="Y608" s="11"/>
      <c r="Z608" s="11"/>
      <c r="AA608" s="11"/>
      <c r="AB608" s="11"/>
    </row>
    <row r="609" spans="1:28" ht="14.25" customHeight="1">
      <c r="A609" s="1256" t="str">
        <f>A608</f>
        <v/>
      </c>
      <c r="B609" s="57"/>
      <c r="C609" s="2051"/>
      <c r="D609" s="2053"/>
      <c r="E609" s="2051"/>
      <c r="F609" s="234"/>
      <c r="G609" s="234">
        <f>'Pak8 s2'!G611</f>
        <v>0</v>
      </c>
      <c r="H609" s="234">
        <f>'Pak8 s2'!I611</f>
        <v>0</v>
      </c>
      <c r="I609" s="234">
        <f>'Pak8 s2'!K611</f>
        <v>0</v>
      </c>
      <c r="J609" s="234">
        <f>'Pak8 s2'!M611</f>
        <v>0</v>
      </c>
      <c r="K609" s="234">
        <f>'Pak8 s2'!O611</f>
        <v>0</v>
      </c>
      <c r="L609" s="11"/>
      <c r="M609" s="11"/>
      <c r="N609" s="397"/>
      <c r="O609" s="233"/>
      <c r="P609" s="399"/>
      <c r="Q609" s="11"/>
      <c r="R609" s="306"/>
      <c r="S609" s="306"/>
      <c r="T609" s="306"/>
      <c r="U609" s="11"/>
      <c r="V609" s="11"/>
      <c r="W609" s="11"/>
      <c r="X609" s="11"/>
      <c r="Y609" s="11"/>
      <c r="Z609" s="11"/>
      <c r="AA609" s="11"/>
      <c r="AB609" s="11"/>
    </row>
    <row r="610" spans="1:28" ht="24.75" customHeight="1">
      <c r="A610" s="1256" t="str">
        <f>IF(E610&gt;0,"Wypełnione","")</f>
        <v/>
      </c>
      <c r="B610" s="57"/>
      <c r="C610" s="2050">
        <f>'Og s3a'!C1321</f>
        <v>0</v>
      </c>
      <c r="D610" s="2052">
        <f>'Og s3a'!E1321</f>
        <v>0</v>
      </c>
      <c r="E610" s="2050">
        <f>'Og s3a'!F1321</f>
        <v>0</v>
      </c>
      <c r="F610" s="395">
        <f>O610</f>
        <v>0</v>
      </c>
      <c r="G610" s="395">
        <f>P610</f>
        <v>0</v>
      </c>
      <c r="H610" s="236">
        <f>'Pak8 s2'!I612</f>
        <v>0</v>
      </c>
      <c r="I610" s="236">
        <f>'Pak8 s2'!K612</f>
        <v>0</v>
      </c>
      <c r="J610" s="236">
        <f>'Pak8 s2'!M612</f>
        <v>0</v>
      </c>
      <c r="K610" s="236">
        <f>'Pak8 s2'!O612</f>
        <v>0</v>
      </c>
      <c r="L610" s="11"/>
      <c r="M610" s="11"/>
      <c r="N610" s="396">
        <f>'Og s3a'!G1321</f>
        <v>0</v>
      </c>
      <c r="O610" s="237">
        <f>'Og s3a'!H1321</f>
        <v>0</v>
      </c>
      <c r="P610" s="398">
        <f>'Og s3a'!D1321</f>
        <v>0</v>
      </c>
      <c r="Q610" s="11"/>
      <c r="R610" s="306"/>
      <c r="S610" s="306"/>
      <c r="T610" s="306"/>
      <c r="U610" s="11"/>
      <c r="V610" s="11"/>
      <c r="W610" s="11"/>
      <c r="X610" s="11"/>
      <c r="Y610" s="11"/>
      <c r="Z610" s="11"/>
      <c r="AA610" s="11"/>
      <c r="AB610" s="11"/>
    </row>
    <row r="611" spans="1:28" ht="14.25" customHeight="1">
      <c r="A611" s="1256" t="str">
        <f>A610</f>
        <v/>
      </c>
      <c r="B611" s="57"/>
      <c r="C611" s="2051"/>
      <c r="D611" s="2053"/>
      <c r="E611" s="2051"/>
      <c r="F611" s="234"/>
      <c r="G611" s="234">
        <f>'Pak8 s2'!G613</f>
        <v>0</v>
      </c>
      <c r="H611" s="234">
        <f>'Pak8 s2'!I613</f>
        <v>0</v>
      </c>
      <c r="I611" s="234">
        <f>'Pak8 s2'!K613</f>
        <v>0</v>
      </c>
      <c r="J611" s="234">
        <f>'Pak8 s2'!M613</f>
        <v>0</v>
      </c>
      <c r="K611" s="234">
        <f>'Pak8 s2'!O613</f>
        <v>0</v>
      </c>
      <c r="L611" s="11"/>
      <c r="M611" s="11"/>
      <c r="N611" s="397"/>
      <c r="O611" s="233"/>
      <c r="P611" s="399"/>
      <c r="Q611" s="11"/>
      <c r="R611" s="306"/>
      <c r="S611" s="306"/>
      <c r="T611" s="306"/>
      <c r="U611" s="11"/>
      <c r="V611" s="11"/>
      <c r="W611" s="11"/>
      <c r="X611" s="11"/>
      <c r="Y611" s="11"/>
      <c r="Z611" s="11"/>
      <c r="AA611" s="11"/>
      <c r="AB611" s="11"/>
    </row>
    <row r="612" spans="1:28" ht="24.75" customHeight="1">
      <c r="A612" s="1256" t="str">
        <f>IF(E612&gt;0,"Wypełnione","")</f>
        <v/>
      </c>
      <c r="B612" s="57"/>
      <c r="C612" s="2050">
        <f>'Og s3a'!C1323</f>
        <v>0</v>
      </c>
      <c r="D612" s="2052">
        <f>'Og s3a'!E1323</f>
        <v>0</v>
      </c>
      <c r="E612" s="2050">
        <f>'Og s3a'!F1323</f>
        <v>0</v>
      </c>
      <c r="F612" s="395">
        <f>O612</f>
        <v>0</v>
      </c>
      <c r="G612" s="395">
        <f>P612</f>
        <v>0</v>
      </c>
      <c r="H612" s="236">
        <f>'Pak8 s2'!I614</f>
        <v>0</v>
      </c>
      <c r="I612" s="236">
        <f>'Pak8 s2'!K614</f>
        <v>0</v>
      </c>
      <c r="J612" s="236">
        <f>'Pak8 s2'!M614</f>
        <v>0</v>
      </c>
      <c r="K612" s="236">
        <f>'Pak8 s2'!O614</f>
        <v>0</v>
      </c>
      <c r="L612" s="11"/>
      <c r="M612" s="11"/>
      <c r="N612" s="396">
        <f>'Og s3a'!G1323</f>
        <v>0</v>
      </c>
      <c r="O612" s="237">
        <f>'Og s3a'!H1323</f>
        <v>0</v>
      </c>
      <c r="P612" s="398">
        <f>'Og s3a'!D1323</f>
        <v>0</v>
      </c>
      <c r="Q612" s="11"/>
      <c r="R612" s="306"/>
      <c r="S612" s="306"/>
      <c r="T612" s="306"/>
      <c r="U612" s="11"/>
      <c r="V612" s="11"/>
      <c r="W612" s="11"/>
      <c r="X612" s="11"/>
      <c r="Y612" s="11"/>
      <c r="Z612" s="11"/>
      <c r="AA612" s="11"/>
      <c r="AB612" s="11"/>
    </row>
    <row r="613" spans="1:28" ht="14.25" customHeight="1">
      <c r="A613" s="1256" t="str">
        <f>A612</f>
        <v/>
      </c>
      <c r="B613" s="57"/>
      <c r="C613" s="2051"/>
      <c r="D613" s="2053"/>
      <c r="E613" s="2051"/>
      <c r="F613" s="234"/>
      <c r="G613" s="234">
        <f>'Pak8 s2'!G615</f>
        <v>0</v>
      </c>
      <c r="H613" s="234">
        <f>'Pak8 s2'!I615</f>
        <v>0</v>
      </c>
      <c r="I613" s="234">
        <f>'Pak8 s2'!K615</f>
        <v>0</v>
      </c>
      <c r="J613" s="234">
        <f>'Pak8 s2'!M615</f>
        <v>0</v>
      </c>
      <c r="K613" s="234">
        <f>'Pak8 s2'!O615</f>
        <v>0</v>
      </c>
      <c r="L613" s="11"/>
      <c r="M613" s="11"/>
      <c r="N613" s="397"/>
      <c r="O613" s="233"/>
      <c r="P613" s="399"/>
      <c r="Q613" s="11"/>
      <c r="R613" s="306"/>
      <c r="S613" s="306"/>
      <c r="T613" s="306"/>
      <c r="U613" s="11"/>
      <c r="V613" s="11"/>
      <c r="W613" s="11"/>
      <c r="X613" s="11"/>
      <c r="Y613" s="11"/>
      <c r="Z613" s="11"/>
      <c r="AA613" s="11"/>
      <c r="AB613" s="11"/>
    </row>
    <row r="614" spans="1:28" ht="24.75" customHeight="1">
      <c r="A614" s="1256" t="str">
        <f>IF(E614&gt;0,"Wypełnione","")</f>
        <v/>
      </c>
      <c r="B614" s="57"/>
      <c r="C614" s="2050">
        <f>'Og s3a'!C1325</f>
        <v>0</v>
      </c>
      <c r="D614" s="2052">
        <f>'Og s3a'!E1325</f>
        <v>0</v>
      </c>
      <c r="E614" s="2050">
        <f>'Og s3a'!F1325</f>
        <v>0</v>
      </c>
      <c r="F614" s="395">
        <f>O614</f>
        <v>0</v>
      </c>
      <c r="G614" s="395">
        <f>P614</f>
        <v>0</v>
      </c>
      <c r="H614" s="236">
        <f>'Pak8 s2'!I616</f>
        <v>0</v>
      </c>
      <c r="I614" s="236">
        <f>'Pak8 s2'!K616</f>
        <v>0</v>
      </c>
      <c r="J614" s="236">
        <f>'Pak8 s2'!M616</f>
        <v>0</v>
      </c>
      <c r="K614" s="236">
        <f>'Pak8 s2'!O616</f>
        <v>0</v>
      </c>
      <c r="L614" s="11"/>
      <c r="M614" s="11"/>
      <c r="N614" s="396">
        <f>'Og s3a'!G1325</f>
        <v>0</v>
      </c>
      <c r="O614" s="237">
        <f>'Og s3a'!H1325</f>
        <v>0</v>
      </c>
      <c r="P614" s="398">
        <f>'Og s3a'!D1325</f>
        <v>0</v>
      </c>
      <c r="Q614" s="11"/>
      <c r="R614" s="306"/>
      <c r="S614" s="306"/>
      <c r="T614" s="306"/>
      <c r="U614" s="11"/>
      <c r="V614" s="11"/>
      <c r="W614" s="11"/>
      <c r="X614" s="11"/>
      <c r="Y614" s="11"/>
      <c r="Z614" s="11"/>
      <c r="AA614" s="11"/>
      <c r="AB614" s="11"/>
    </row>
    <row r="615" spans="1:28" ht="14.25" customHeight="1">
      <c r="A615" s="1256" t="str">
        <f>A614</f>
        <v/>
      </c>
      <c r="B615" s="57"/>
      <c r="C615" s="2051"/>
      <c r="D615" s="2053"/>
      <c r="E615" s="2051"/>
      <c r="F615" s="234"/>
      <c r="G615" s="234">
        <f>'Pak8 s2'!G617</f>
        <v>0</v>
      </c>
      <c r="H615" s="234">
        <f>'Pak8 s2'!I617</f>
        <v>0</v>
      </c>
      <c r="I615" s="234">
        <f>'Pak8 s2'!K617</f>
        <v>0</v>
      </c>
      <c r="J615" s="234">
        <f>'Pak8 s2'!M617</f>
        <v>0</v>
      </c>
      <c r="K615" s="234">
        <f>'Pak8 s2'!O617</f>
        <v>0</v>
      </c>
      <c r="L615" s="11"/>
      <c r="M615" s="11"/>
      <c r="N615" s="397"/>
      <c r="O615" s="233"/>
      <c r="P615" s="399"/>
      <c r="Q615" s="11"/>
      <c r="R615" s="306"/>
      <c r="S615" s="306"/>
      <c r="T615" s="306"/>
      <c r="U615" s="11"/>
      <c r="V615" s="11"/>
      <c r="W615" s="11"/>
      <c r="X615" s="11"/>
      <c r="Y615" s="11"/>
      <c r="Z615" s="11"/>
      <c r="AA615" s="11"/>
      <c r="AB615" s="11"/>
    </row>
    <row r="616" spans="1:28" ht="24.75" customHeight="1">
      <c r="A616" s="1256" t="str">
        <f>IF(E616&gt;0,"Wypełnione","")</f>
        <v/>
      </c>
      <c r="B616" s="57"/>
      <c r="C616" s="2050">
        <f>'Og s3a'!C1327</f>
        <v>0</v>
      </c>
      <c r="D616" s="2052">
        <f>'Og s3a'!E1327</f>
        <v>0</v>
      </c>
      <c r="E616" s="2050">
        <f>'Og s3a'!F1327</f>
        <v>0</v>
      </c>
      <c r="F616" s="395">
        <f>O616</f>
        <v>0</v>
      </c>
      <c r="G616" s="395">
        <f>P616</f>
        <v>0</v>
      </c>
      <c r="H616" s="236">
        <f>'Pak8 s2'!I618</f>
        <v>0</v>
      </c>
      <c r="I616" s="236">
        <f>'Pak8 s2'!K618</f>
        <v>0</v>
      </c>
      <c r="J616" s="236">
        <f>'Pak8 s2'!M618</f>
        <v>0</v>
      </c>
      <c r="K616" s="236">
        <f>'Pak8 s2'!O618</f>
        <v>0</v>
      </c>
      <c r="L616" s="11"/>
      <c r="M616" s="11"/>
      <c r="N616" s="396">
        <f>'Og s3a'!G1327</f>
        <v>0</v>
      </c>
      <c r="O616" s="237">
        <f>'Og s3a'!H1327</f>
        <v>0</v>
      </c>
      <c r="P616" s="398">
        <f>'Og s3a'!D1327</f>
        <v>0</v>
      </c>
      <c r="Q616" s="11"/>
      <c r="R616" s="306"/>
      <c r="S616" s="306"/>
      <c r="T616" s="306"/>
      <c r="U616" s="11"/>
      <c r="V616" s="11"/>
      <c r="W616" s="11"/>
      <c r="X616" s="11"/>
      <c r="Y616" s="11"/>
      <c r="Z616" s="11"/>
      <c r="AA616" s="11"/>
      <c r="AB616" s="11"/>
    </row>
    <row r="617" spans="1:28" ht="14.25" customHeight="1">
      <c r="A617" s="1256" t="str">
        <f>A616</f>
        <v/>
      </c>
      <c r="B617" s="57"/>
      <c r="C617" s="2051"/>
      <c r="D617" s="2053"/>
      <c r="E617" s="2051"/>
      <c r="F617" s="234"/>
      <c r="G617" s="234">
        <f>'Pak8 s2'!G619</f>
        <v>0</v>
      </c>
      <c r="H617" s="234">
        <f>'Pak8 s2'!I619</f>
        <v>0</v>
      </c>
      <c r="I617" s="234">
        <f>'Pak8 s2'!K619</f>
        <v>0</v>
      </c>
      <c r="J617" s="234">
        <f>'Pak8 s2'!M619</f>
        <v>0</v>
      </c>
      <c r="K617" s="234">
        <f>'Pak8 s2'!O619</f>
        <v>0</v>
      </c>
      <c r="L617" s="11"/>
      <c r="M617" s="11"/>
      <c r="N617" s="397"/>
      <c r="O617" s="233"/>
      <c r="P617" s="399"/>
      <c r="Q617" s="11"/>
      <c r="R617" s="306"/>
      <c r="S617" s="306"/>
      <c r="T617" s="306"/>
      <c r="U617" s="11"/>
      <c r="V617" s="11"/>
      <c r="W617" s="11"/>
      <c r="X617" s="11"/>
      <c r="Y617" s="11"/>
      <c r="Z617" s="11"/>
      <c r="AA617" s="11"/>
      <c r="AB617" s="11"/>
    </row>
    <row r="618" spans="1:28" ht="24.75" customHeight="1">
      <c r="A618" s="1256" t="str">
        <f>IF(E618&gt;0,"Wypełnione","")</f>
        <v/>
      </c>
      <c r="B618" s="57"/>
      <c r="C618" s="2050">
        <f>'Og s3a'!C1329</f>
        <v>0</v>
      </c>
      <c r="D618" s="2052">
        <f>'Og s3a'!E1329</f>
        <v>0</v>
      </c>
      <c r="E618" s="2050">
        <f>'Og s3a'!F1329</f>
        <v>0</v>
      </c>
      <c r="F618" s="395">
        <f>O618</f>
        <v>0</v>
      </c>
      <c r="G618" s="395">
        <f>P618</f>
        <v>0</v>
      </c>
      <c r="H618" s="236">
        <f>'Pak8 s2'!I620</f>
        <v>0</v>
      </c>
      <c r="I618" s="236">
        <f>'Pak8 s2'!K620</f>
        <v>0</v>
      </c>
      <c r="J618" s="236">
        <f>'Pak8 s2'!M620</f>
        <v>0</v>
      </c>
      <c r="K618" s="236">
        <f>'Pak8 s2'!O620</f>
        <v>0</v>
      </c>
      <c r="L618" s="11"/>
      <c r="M618" s="11"/>
      <c r="N618" s="396">
        <f>'Og s3a'!G1329</f>
        <v>0</v>
      </c>
      <c r="O618" s="237">
        <f>'Og s3a'!H1329</f>
        <v>0</v>
      </c>
      <c r="P618" s="398">
        <f>'Og s3a'!D1329</f>
        <v>0</v>
      </c>
      <c r="Q618" s="11"/>
      <c r="R618" s="306"/>
      <c r="S618" s="306"/>
      <c r="T618" s="306"/>
      <c r="U618" s="11"/>
      <c r="V618" s="11"/>
      <c r="W618" s="11"/>
      <c r="X618" s="11"/>
      <c r="Y618" s="11"/>
      <c r="Z618" s="11"/>
      <c r="AA618" s="11"/>
      <c r="AB618" s="11"/>
    </row>
    <row r="619" spans="1:28" ht="14.25" customHeight="1">
      <c r="A619" s="1256" t="str">
        <f>A618</f>
        <v/>
      </c>
      <c r="B619" s="57"/>
      <c r="C619" s="2051"/>
      <c r="D619" s="2053"/>
      <c r="E619" s="2051"/>
      <c r="F619" s="234"/>
      <c r="G619" s="234">
        <f>'Pak8 s2'!G621</f>
        <v>0</v>
      </c>
      <c r="H619" s="234">
        <f>'Pak8 s2'!I621</f>
        <v>0</v>
      </c>
      <c r="I619" s="234">
        <f>'Pak8 s2'!K621</f>
        <v>0</v>
      </c>
      <c r="J619" s="234">
        <f>'Pak8 s2'!M621</f>
        <v>0</v>
      </c>
      <c r="K619" s="234">
        <f>'Pak8 s2'!O621</f>
        <v>0</v>
      </c>
      <c r="L619" s="11"/>
      <c r="M619" s="11"/>
      <c r="N619" s="397"/>
      <c r="O619" s="233"/>
      <c r="P619" s="399"/>
      <c r="Q619" s="11"/>
      <c r="R619" s="306"/>
      <c r="S619" s="306"/>
      <c r="T619" s="306"/>
      <c r="U619" s="11"/>
      <c r="V619" s="11"/>
      <c r="W619" s="11"/>
      <c r="X619" s="11"/>
      <c r="Y619" s="11"/>
      <c r="Z619" s="11"/>
      <c r="AA619" s="11"/>
      <c r="AB619" s="11"/>
    </row>
    <row r="620" spans="1:28" ht="24.75" customHeight="1">
      <c r="A620" s="1256" t="str">
        <f>IF(E620&gt;0,"Wypełnione","")</f>
        <v/>
      </c>
      <c r="B620" s="57"/>
      <c r="C620" s="2050">
        <f>'Og s3a'!C1331</f>
        <v>0</v>
      </c>
      <c r="D620" s="2052">
        <f>'Og s3a'!E1331</f>
        <v>0</v>
      </c>
      <c r="E620" s="2050">
        <f>'Og s3a'!F1331</f>
        <v>0</v>
      </c>
      <c r="F620" s="395">
        <f>O620</f>
        <v>0</v>
      </c>
      <c r="G620" s="395">
        <f>P620</f>
        <v>0</v>
      </c>
      <c r="H620" s="236">
        <f>'Pak8 s2'!I622</f>
        <v>0</v>
      </c>
      <c r="I620" s="236">
        <f>'Pak8 s2'!K622</f>
        <v>0</v>
      </c>
      <c r="J620" s="236">
        <f>'Pak8 s2'!M622</f>
        <v>0</v>
      </c>
      <c r="K620" s="236">
        <f>'Pak8 s2'!O622</f>
        <v>0</v>
      </c>
      <c r="L620" s="11"/>
      <c r="M620" s="11"/>
      <c r="N620" s="396">
        <f>'Og s3a'!G1331</f>
        <v>0</v>
      </c>
      <c r="O620" s="237">
        <f>'Og s3a'!H1331</f>
        <v>0</v>
      </c>
      <c r="P620" s="398">
        <f>'Og s3a'!D1331</f>
        <v>0</v>
      </c>
      <c r="Q620" s="11"/>
      <c r="R620" s="306"/>
      <c r="S620" s="306"/>
      <c r="T620" s="306"/>
      <c r="U620" s="11"/>
      <c r="V620" s="11"/>
      <c r="W620" s="11"/>
      <c r="X620" s="11"/>
      <c r="Y620" s="11"/>
      <c r="Z620" s="11"/>
      <c r="AA620" s="11"/>
      <c r="AB620" s="11"/>
    </row>
    <row r="621" spans="1:28" ht="14.25" customHeight="1">
      <c r="A621" s="1256" t="str">
        <f>A620</f>
        <v/>
      </c>
      <c r="B621" s="57"/>
      <c r="C621" s="2051"/>
      <c r="D621" s="2053"/>
      <c r="E621" s="2051"/>
      <c r="F621" s="234"/>
      <c r="G621" s="234">
        <f>'Pak8 s2'!G623</f>
        <v>0</v>
      </c>
      <c r="H621" s="234">
        <f>'Pak8 s2'!I623</f>
        <v>0</v>
      </c>
      <c r="I621" s="234">
        <f>'Pak8 s2'!K623</f>
        <v>0</v>
      </c>
      <c r="J621" s="234">
        <f>'Pak8 s2'!M623</f>
        <v>0</v>
      </c>
      <c r="K621" s="234">
        <f>'Pak8 s2'!O623</f>
        <v>0</v>
      </c>
      <c r="L621" s="11"/>
      <c r="M621" s="11"/>
      <c r="N621" s="397"/>
      <c r="O621" s="233"/>
      <c r="P621" s="399"/>
      <c r="Q621" s="11"/>
      <c r="R621" s="306"/>
      <c r="S621" s="306"/>
      <c r="T621" s="306"/>
      <c r="U621" s="11"/>
      <c r="V621" s="11"/>
      <c r="W621" s="11"/>
      <c r="X621" s="11"/>
      <c r="Y621" s="11"/>
      <c r="Z621" s="11"/>
      <c r="AA621" s="11"/>
      <c r="AB621" s="11"/>
    </row>
    <row r="622" spans="1:28" ht="24.75" customHeight="1">
      <c r="A622" s="1256" t="str">
        <f>IF(E622&gt;0,"Wypełnione","")</f>
        <v/>
      </c>
      <c r="B622" s="57"/>
      <c r="C622" s="2050">
        <f>'Og s3a'!C1333</f>
        <v>0</v>
      </c>
      <c r="D622" s="2052">
        <f>'Og s3a'!E1333</f>
        <v>0</v>
      </c>
      <c r="E622" s="2050">
        <f>'Og s3a'!F1333</f>
        <v>0</v>
      </c>
      <c r="F622" s="395">
        <f>O622</f>
        <v>0</v>
      </c>
      <c r="G622" s="395">
        <f>P622</f>
        <v>0</v>
      </c>
      <c r="H622" s="236">
        <f>'Pak8 s2'!I624</f>
        <v>0</v>
      </c>
      <c r="I622" s="236">
        <f>'Pak8 s2'!K624</f>
        <v>0</v>
      </c>
      <c r="J622" s="236">
        <f>'Pak8 s2'!M624</f>
        <v>0</v>
      </c>
      <c r="K622" s="236">
        <f>'Pak8 s2'!O624</f>
        <v>0</v>
      </c>
      <c r="L622" s="11"/>
      <c r="M622" s="11"/>
      <c r="N622" s="396">
        <f>'Og s3a'!G1333</f>
        <v>0</v>
      </c>
      <c r="O622" s="237">
        <f>'Og s3a'!H1333</f>
        <v>0</v>
      </c>
      <c r="P622" s="398">
        <f>'Og s3a'!D1333</f>
        <v>0</v>
      </c>
      <c r="Q622" s="11"/>
      <c r="R622" s="306"/>
      <c r="S622" s="306"/>
      <c r="T622" s="306"/>
      <c r="U622" s="11"/>
      <c r="V622" s="11"/>
      <c r="W622" s="11"/>
      <c r="X622" s="11"/>
      <c r="Y622" s="11"/>
      <c r="Z622" s="11"/>
      <c r="AA622" s="11"/>
      <c r="AB622" s="11"/>
    </row>
    <row r="623" spans="1:28" ht="14.25" customHeight="1">
      <c r="A623" s="1256" t="str">
        <f>A622</f>
        <v/>
      </c>
      <c r="B623" s="57"/>
      <c r="C623" s="2051"/>
      <c r="D623" s="2053"/>
      <c r="E623" s="2051"/>
      <c r="F623" s="234"/>
      <c r="G623" s="234">
        <f>'Pak8 s2'!G625</f>
        <v>0</v>
      </c>
      <c r="H623" s="234">
        <f>'Pak8 s2'!I625</f>
        <v>0</v>
      </c>
      <c r="I623" s="234">
        <f>'Pak8 s2'!K625</f>
        <v>0</v>
      </c>
      <c r="J623" s="234">
        <f>'Pak8 s2'!M625</f>
        <v>0</v>
      </c>
      <c r="K623" s="234">
        <f>'Pak8 s2'!O625</f>
        <v>0</v>
      </c>
      <c r="L623" s="11"/>
      <c r="M623" s="11"/>
      <c r="N623" s="397"/>
      <c r="O623" s="233"/>
      <c r="P623" s="399"/>
      <c r="Q623" s="11"/>
      <c r="R623" s="306"/>
      <c r="S623" s="306"/>
      <c r="T623" s="306"/>
      <c r="U623" s="11"/>
      <c r="V623" s="11"/>
      <c r="W623" s="11"/>
      <c r="X623" s="11"/>
      <c r="Y623" s="11"/>
      <c r="Z623" s="11"/>
      <c r="AA623" s="11"/>
      <c r="AB623" s="11"/>
    </row>
    <row r="624" spans="1:28" ht="24.75" customHeight="1">
      <c r="A624" s="1256" t="str">
        <f>IF(E624&gt;0,"Wypełnione","")</f>
        <v/>
      </c>
      <c r="B624" s="57"/>
      <c r="C624" s="2050">
        <f>'Og s3a'!C1335</f>
        <v>0</v>
      </c>
      <c r="D624" s="2052">
        <f>'Og s3a'!E1335</f>
        <v>0</v>
      </c>
      <c r="E624" s="2050">
        <f>'Og s3a'!F1335</f>
        <v>0</v>
      </c>
      <c r="F624" s="395">
        <f>O624</f>
        <v>0</v>
      </c>
      <c r="G624" s="395">
        <f>P624</f>
        <v>0</v>
      </c>
      <c r="H624" s="236">
        <f>'Pak8 s2'!I626</f>
        <v>0</v>
      </c>
      <c r="I624" s="236">
        <f>'Pak8 s2'!K626</f>
        <v>0</v>
      </c>
      <c r="J624" s="236">
        <f>'Pak8 s2'!M626</f>
        <v>0</v>
      </c>
      <c r="K624" s="236">
        <f>'Pak8 s2'!O626</f>
        <v>0</v>
      </c>
      <c r="L624" s="11"/>
      <c r="M624" s="11"/>
      <c r="N624" s="396">
        <f>'Og s3a'!G1335</f>
        <v>0</v>
      </c>
      <c r="O624" s="237">
        <f>'Og s3a'!H1335</f>
        <v>0</v>
      </c>
      <c r="P624" s="398">
        <f>'Og s3a'!D1335</f>
        <v>0</v>
      </c>
      <c r="Q624" s="11"/>
      <c r="R624" s="306"/>
      <c r="S624" s="306"/>
      <c r="T624" s="306"/>
      <c r="U624" s="11"/>
      <c r="V624" s="11"/>
      <c r="W624" s="11"/>
      <c r="X624" s="11"/>
      <c r="Y624" s="11"/>
      <c r="Z624" s="11"/>
      <c r="AA624" s="11"/>
      <c r="AB624" s="11"/>
    </row>
    <row r="625" spans="1:28" ht="14.25" customHeight="1">
      <c r="A625" s="1256" t="str">
        <f>A624</f>
        <v/>
      </c>
      <c r="B625" s="57"/>
      <c r="C625" s="2051"/>
      <c r="D625" s="2053"/>
      <c r="E625" s="2051"/>
      <c r="F625" s="234"/>
      <c r="G625" s="234">
        <f>'Pak8 s2'!G627</f>
        <v>0</v>
      </c>
      <c r="H625" s="234">
        <f>'Pak8 s2'!I627</f>
        <v>0</v>
      </c>
      <c r="I625" s="234">
        <f>'Pak8 s2'!K627</f>
        <v>0</v>
      </c>
      <c r="J625" s="234">
        <f>'Pak8 s2'!M627</f>
        <v>0</v>
      </c>
      <c r="K625" s="234">
        <f>'Pak8 s2'!O627</f>
        <v>0</v>
      </c>
      <c r="L625" s="11"/>
      <c r="M625" s="11"/>
      <c r="N625" s="397"/>
      <c r="O625" s="233"/>
      <c r="P625" s="399"/>
      <c r="Q625" s="11"/>
      <c r="R625" s="306"/>
      <c r="S625" s="306"/>
      <c r="T625" s="306"/>
      <c r="U625" s="11"/>
      <c r="V625" s="11"/>
      <c r="W625" s="11"/>
      <c r="X625" s="11"/>
      <c r="Y625" s="11"/>
      <c r="Z625" s="11"/>
      <c r="AA625" s="11"/>
      <c r="AB625" s="11"/>
    </row>
    <row r="626" spans="1:28" ht="24.75" customHeight="1">
      <c r="A626" s="1256" t="str">
        <f>IF(E626&gt;0,"Wypełnione","")</f>
        <v/>
      </c>
      <c r="B626" s="57"/>
      <c r="C626" s="2050">
        <f>'Og s3a'!C1337</f>
        <v>0</v>
      </c>
      <c r="D626" s="2052">
        <f>'Og s3a'!E1337</f>
        <v>0</v>
      </c>
      <c r="E626" s="2050">
        <f>'Og s3a'!F1337</f>
        <v>0</v>
      </c>
      <c r="F626" s="395">
        <f>O626</f>
        <v>0</v>
      </c>
      <c r="G626" s="395">
        <f>P626</f>
        <v>0</v>
      </c>
      <c r="H626" s="236">
        <f>'Pak8 s2'!I628</f>
        <v>0</v>
      </c>
      <c r="I626" s="236">
        <f>'Pak8 s2'!K628</f>
        <v>0</v>
      </c>
      <c r="J626" s="236">
        <f>'Pak8 s2'!M628</f>
        <v>0</v>
      </c>
      <c r="K626" s="236">
        <f>'Pak8 s2'!O628</f>
        <v>0</v>
      </c>
      <c r="L626" s="11"/>
      <c r="M626" s="11"/>
      <c r="N626" s="396">
        <f>'Og s3a'!G1337</f>
        <v>0</v>
      </c>
      <c r="O626" s="237">
        <f>'Og s3a'!H1337</f>
        <v>0</v>
      </c>
      <c r="P626" s="398">
        <f>'Og s3a'!D1337</f>
        <v>0</v>
      </c>
      <c r="Q626" s="11"/>
      <c r="R626" s="306"/>
      <c r="S626" s="306"/>
      <c r="T626" s="306"/>
      <c r="U626" s="11"/>
      <c r="V626" s="11"/>
      <c r="W626" s="11"/>
      <c r="X626" s="11"/>
      <c r="Y626" s="11"/>
      <c r="Z626" s="11"/>
      <c r="AA626" s="11"/>
      <c r="AB626" s="11"/>
    </row>
    <row r="627" spans="1:28" ht="14.25" customHeight="1">
      <c r="A627" s="1256" t="str">
        <f>A626</f>
        <v/>
      </c>
      <c r="B627" s="57"/>
      <c r="C627" s="2051"/>
      <c r="D627" s="2053"/>
      <c r="E627" s="2051"/>
      <c r="F627" s="234"/>
      <c r="G627" s="234">
        <f>'Pak8 s2'!G629</f>
        <v>0</v>
      </c>
      <c r="H627" s="234">
        <f>'Pak8 s2'!I629</f>
        <v>0</v>
      </c>
      <c r="I627" s="234">
        <f>'Pak8 s2'!K629</f>
        <v>0</v>
      </c>
      <c r="J627" s="234">
        <f>'Pak8 s2'!M629</f>
        <v>0</v>
      </c>
      <c r="K627" s="234">
        <f>'Pak8 s2'!O629</f>
        <v>0</v>
      </c>
      <c r="L627" s="11"/>
      <c r="M627" s="11"/>
      <c r="N627" s="397"/>
      <c r="O627" s="233"/>
      <c r="P627" s="399"/>
      <c r="Q627" s="11"/>
      <c r="R627" s="306"/>
      <c r="S627" s="306"/>
      <c r="T627" s="306"/>
      <c r="U627" s="11"/>
      <c r="V627" s="11"/>
      <c r="W627" s="11"/>
      <c r="X627" s="11"/>
      <c r="Y627" s="11"/>
      <c r="Z627" s="11"/>
      <c r="AA627" s="11"/>
      <c r="AB627" s="11"/>
    </row>
    <row r="628" spans="1:28" ht="24.75" customHeight="1">
      <c r="A628" s="1256" t="str">
        <f>IF(E628&gt;0,"Wypełnione","")</f>
        <v/>
      </c>
      <c r="B628" s="57"/>
      <c r="C628" s="2050">
        <f>'Og s3a'!C1339</f>
        <v>0</v>
      </c>
      <c r="D628" s="2052">
        <f>'Og s3a'!E1339</f>
        <v>0</v>
      </c>
      <c r="E628" s="2050">
        <f>'Og s3a'!F1339</f>
        <v>0</v>
      </c>
      <c r="F628" s="395">
        <f>O628</f>
        <v>0</v>
      </c>
      <c r="G628" s="395">
        <f>P628</f>
        <v>0</v>
      </c>
      <c r="H628" s="236">
        <f>'Pak8 s2'!I630</f>
        <v>0</v>
      </c>
      <c r="I628" s="236">
        <f>'Pak8 s2'!K630</f>
        <v>0</v>
      </c>
      <c r="J628" s="236">
        <f>'Pak8 s2'!M630</f>
        <v>0</v>
      </c>
      <c r="K628" s="236">
        <f>'Pak8 s2'!O630</f>
        <v>0</v>
      </c>
      <c r="L628" s="11"/>
      <c r="M628" s="11"/>
      <c r="N628" s="396">
        <f>'Og s3a'!G1339</f>
        <v>0</v>
      </c>
      <c r="O628" s="237">
        <f>'Og s3a'!H1339</f>
        <v>0</v>
      </c>
      <c r="P628" s="398">
        <f>'Og s3a'!D1339</f>
        <v>0</v>
      </c>
      <c r="Q628" s="11"/>
      <c r="R628" s="306"/>
      <c r="S628" s="306"/>
      <c r="T628" s="306"/>
      <c r="U628" s="11"/>
      <c r="V628" s="11"/>
      <c r="W628" s="11"/>
      <c r="X628" s="11"/>
      <c r="Y628" s="11"/>
      <c r="Z628" s="11"/>
      <c r="AA628" s="11"/>
      <c r="AB628" s="11"/>
    </row>
    <row r="629" spans="1:28" ht="14.25" customHeight="1">
      <c r="A629" s="1256" t="str">
        <f>A628</f>
        <v/>
      </c>
      <c r="B629" s="57"/>
      <c r="C629" s="2051"/>
      <c r="D629" s="2053"/>
      <c r="E629" s="2051"/>
      <c r="F629" s="234"/>
      <c r="G629" s="234">
        <f>'Pak8 s2'!G631</f>
        <v>0</v>
      </c>
      <c r="H629" s="234">
        <f>'Pak8 s2'!I631</f>
        <v>0</v>
      </c>
      <c r="I629" s="234">
        <f>'Pak8 s2'!K631</f>
        <v>0</v>
      </c>
      <c r="J629" s="234">
        <f>'Pak8 s2'!M631</f>
        <v>0</v>
      </c>
      <c r="K629" s="234">
        <f>'Pak8 s2'!O631</f>
        <v>0</v>
      </c>
      <c r="L629" s="11"/>
      <c r="M629" s="11"/>
      <c r="N629" s="397"/>
      <c r="O629" s="233"/>
      <c r="P629" s="399"/>
      <c r="Q629" s="11"/>
      <c r="R629" s="306"/>
      <c r="S629" s="306"/>
      <c r="T629" s="306"/>
      <c r="U629" s="11"/>
      <c r="V629" s="11"/>
      <c r="W629" s="11"/>
      <c r="X629" s="11"/>
      <c r="Y629" s="11"/>
      <c r="Z629" s="11"/>
      <c r="AA629" s="11"/>
      <c r="AB629" s="11"/>
    </row>
    <row r="630" spans="1:28" ht="24.75" customHeight="1">
      <c r="A630" s="1256" t="str">
        <f>IF(E630&gt;0,"Wypełnione","")</f>
        <v/>
      </c>
      <c r="B630" s="57"/>
      <c r="C630" s="2050">
        <f>'Og s3a'!C1341</f>
        <v>0</v>
      </c>
      <c r="D630" s="2052">
        <f>'Og s3a'!E1341</f>
        <v>0</v>
      </c>
      <c r="E630" s="2050">
        <f>'Og s3a'!F1341</f>
        <v>0</v>
      </c>
      <c r="F630" s="395">
        <f>O630</f>
        <v>0</v>
      </c>
      <c r="G630" s="395">
        <f>P630</f>
        <v>0</v>
      </c>
      <c r="H630" s="236">
        <f>'Pak8 s2'!I632</f>
        <v>0</v>
      </c>
      <c r="I630" s="236">
        <f>'Pak8 s2'!K632</f>
        <v>0</v>
      </c>
      <c r="J630" s="236">
        <f>'Pak8 s2'!M632</f>
        <v>0</v>
      </c>
      <c r="K630" s="236">
        <f>'Pak8 s2'!O632</f>
        <v>0</v>
      </c>
      <c r="L630" s="11"/>
      <c r="M630" s="11"/>
      <c r="N630" s="396">
        <f>'Og s3a'!G1341</f>
        <v>0</v>
      </c>
      <c r="O630" s="237">
        <f>'Og s3a'!H1341</f>
        <v>0</v>
      </c>
      <c r="P630" s="398">
        <f>'Og s3a'!D1341</f>
        <v>0</v>
      </c>
      <c r="Q630" s="11"/>
      <c r="R630" s="306"/>
      <c r="S630" s="306"/>
      <c r="T630" s="306"/>
      <c r="U630" s="11"/>
      <c r="V630" s="11"/>
      <c r="W630" s="11"/>
      <c r="X630" s="11"/>
      <c r="Y630" s="11"/>
      <c r="Z630" s="11"/>
      <c r="AA630" s="11"/>
      <c r="AB630" s="11"/>
    </row>
    <row r="631" spans="1:28" ht="14.25" customHeight="1">
      <c r="A631" s="1256" t="str">
        <f>A630</f>
        <v/>
      </c>
      <c r="B631" s="57"/>
      <c r="C631" s="2051"/>
      <c r="D631" s="2053"/>
      <c r="E631" s="2051"/>
      <c r="F631" s="234"/>
      <c r="G631" s="234">
        <f>'Pak8 s2'!G633</f>
        <v>0</v>
      </c>
      <c r="H631" s="234">
        <f>'Pak8 s2'!I633</f>
        <v>0</v>
      </c>
      <c r="I631" s="234">
        <f>'Pak8 s2'!K633</f>
        <v>0</v>
      </c>
      <c r="J631" s="234">
        <f>'Pak8 s2'!M633</f>
        <v>0</v>
      </c>
      <c r="K631" s="234">
        <f>'Pak8 s2'!O633</f>
        <v>0</v>
      </c>
      <c r="L631" s="11"/>
      <c r="M631" s="11"/>
      <c r="N631" s="397"/>
      <c r="O631" s="233"/>
      <c r="P631" s="399"/>
      <c r="Q631" s="11"/>
      <c r="R631" s="306"/>
      <c r="S631" s="306"/>
      <c r="T631" s="306"/>
      <c r="U631" s="11"/>
      <c r="V631" s="11"/>
      <c r="W631" s="11"/>
      <c r="X631" s="11"/>
      <c r="Y631" s="11"/>
      <c r="Z631" s="11"/>
      <c r="AA631" s="11"/>
      <c r="AB631" s="11"/>
    </row>
    <row r="632" spans="1:28" ht="24.75" customHeight="1">
      <c r="A632" s="1256" t="str">
        <f>IF(E632&gt;0,"Wypełnione","")</f>
        <v/>
      </c>
      <c r="B632" s="57"/>
      <c r="C632" s="2050">
        <f>'Og s3a'!C1343</f>
        <v>0</v>
      </c>
      <c r="D632" s="2052">
        <f>'Og s3a'!E1343</f>
        <v>0</v>
      </c>
      <c r="E632" s="2050">
        <f>'Og s3a'!F1343</f>
        <v>0</v>
      </c>
      <c r="F632" s="395">
        <f>O632</f>
        <v>0</v>
      </c>
      <c r="G632" s="395">
        <f>P632</f>
        <v>0</v>
      </c>
      <c r="H632" s="236">
        <f>'Pak8 s2'!I634</f>
        <v>0</v>
      </c>
      <c r="I632" s="236">
        <f>'Pak8 s2'!K634</f>
        <v>0</v>
      </c>
      <c r="J632" s="236">
        <f>'Pak8 s2'!M634</f>
        <v>0</v>
      </c>
      <c r="K632" s="236">
        <f>'Pak8 s2'!O634</f>
        <v>0</v>
      </c>
      <c r="L632" s="11"/>
      <c r="M632" s="11"/>
      <c r="N632" s="396">
        <f>'Og s3a'!G1343</f>
        <v>0</v>
      </c>
      <c r="O632" s="237">
        <f>'Og s3a'!H1343</f>
        <v>0</v>
      </c>
      <c r="P632" s="398">
        <f>'Og s3a'!D1343</f>
        <v>0</v>
      </c>
      <c r="Q632" s="11"/>
      <c r="R632" s="306"/>
      <c r="S632" s="306"/>
      <c r="T632" s="306"/>
      <c r="U632" s="11"/>
      <c r="V632" s="11"/>
      <c r="W632" s="11"/>
      <c r="X632" s="11"/>
      <c r="Y632" s="11"/>
      <c r="Z632" s="11"/>
      <c r="AA632" s="11"/>
      <c r="AB632" s="11"/>
    </row>
    <row r="633" spans="1:28" ht="14.25" customHeight="1">
      <c r="A633" s="1256" t="str">
        <f>A632</f>
        <v/>
      </c>
      <c r="B633" s="57"/>
      <c r="C633" s="2051"/>
      <c r="D633" s="2053"/>
      <c r="E633" s="2051"/>
      <c r="F633" s="234"/>
      <c r="G633" s="234">
        <f>'Pak8 s2'!G635</f>
        <v>0</v>
      </c>
      <c r="H633" s="234">
        <f>'Pak8 s2'!I635</f>
        <v>0</v>
      </c>
      <c r="I633" s="234">
        <f>'Pak8 s2'!K635</f>
        <v>0</v>
      </c>
      <c r="J633" s="234">
        <f>'Pak8 s2'!M635</f>
        <v>0</v>
      </c>
      <c r="K633" s="234">
        <f>'Pak8 s2'!O635</f>
        <v>0</v>
      </c>
      <c r="L633" s="11"/>
      <c r="M633" s="11"/>
      <c r="N633" s="397"/>
      <c r="O633" s="233"/>
      <c r="P633" s="399"/>
      <c r="Q633" s="11"/>
      <c r="R633" s="306"/>
      <c r="S633" s="306"/>
      <c r="T633" s="306"/>
      <c r="U633" s="11"/>
      <c r="V633" s="11"/>
      <c r="W633" s="11"/>
      <c r="X633" s="11"/>
      <c r="Y633" s="11"/>
      <c r="Z633" s="11"/>
      <c r="AA633" s="11"/>
      <c r="AB633" s="11"/>
    </row>
    <row r="634" spans="1:28" ht="24.75" customHeight="1">
      <c r="A634" s="1256" t="str">
        <f>IF(E634&gt;0,"Wypełnione","")</f>
        <v/>
      </c>
      <c r="B634" s="57"/>
      <c r="C634" s="2050">
        <f>'Og s3a'!C1345</f>
        <v>0</v>
      </c>
      <c r="D634" s="2052">
        <f>'Og s3a'!E1345</f>
        <v>0</v>
      </c>
      <c r="E634" s="2050">
        <f>'Og s3a'!F1345</f>
        <v>0</v>
      </c>
      <c r="F634" s="395">
        <f>O634</f>
        <v>0</v>
      </c>
      <c r="G634" s="395">
        <f>P634</f>
        <v>0</v>
      </c>
      <c r="H634" s="236">
        <f>'Pak8 s2'!I636</f>
        <v>0</v>
      </c>
      <c r="I634" s="236">
        <f>'Pak8 s2'!K636</f>
        <v>0</v>
      </c>
      <c r="J634" s="236">
        <f>'Pak8 s2'!M636</f>
        <v>0</v>
      </c>
      <c r="K634" s="236">
        <f>'Pak8 s2'!O636</f>
        <v>0</v>
      </c>
      <c r="L634" s="11"/>
      <c r="M634" s="11"/>
      <c r="N634" s="396">
        <f>'Og s3a'!G1345</f>
        <v>0</v>
      </c>
      <c r="O634" s="237">
        <f>'Og s3a'!H1345</f>
        <v>0</v>
      </c>
      <c r="P634" s="398">
        <f>'Og s3a'!D1345</f>
        <v>0</v>
      </c>
      <c r="Q634" s="11"/>
      <c r="R634" s="306"/>
      <c r="S634" s="306"/>
      <c r="T634" s="306"/>
      <c r="U634" s="11"/>
      <c r="V634" s="11"/>
      <c r="W634" s="11"/>
      <c r="X634" s="11"/>
      <c r="Y634" s="11"/>
      <c r="Z634" s="11"/>
      <c r="AA634" s="11"/>
      <c r="AB634" s="11"/>
    </row>
    <row r="635" spans="1:28" ht="14.25" customHeight="1">
      <c r="A635" s="1256" t="str">
        <f>A634</f>
        <v/>
      </c>
      <c r="B635" s="57"/>
      <c r="C635" s="2051"/>
      <c r="D635" s="2053"/>
      <c r="E635" s="2051"/>
      <c r="F635" s="234"/>
      <c r="G635" s="234">
        <f>'Pak8 s2'!G637</f>
        <v>0</v>
      </c>
      <c r="H635" s="234">
        <f>'Pak8 s2'!I637</f>
        <v>0</v>
      </c>
      <c r="I635" s="234">
        <f>'Pak8 s2'!K637</f>
        <v>0</v>
      </c>
      <c r="J635" s="234">
        <f>'Pak8 s2'!M637</f>
        <v>0</v>
      </c>
      <c r="K635" s="234">
        <f>'Pak8 s2'!O637</f>
        <v>0</v>
      </c>
      <c r="L635" s="11"/>
      <c r="M635" s="11"/>
      <c r="N635" s="397"/>
      <c r="O635" s="233"/>
      <c r="P635" s="399"/>
      <c r="Q635" s="11"/>
      <c r="R635" s="306"/>
      <c r="S635" s="306"/>
      <c r="T635" s="306"/>
      <c r="U635" s="11"/>
      <c r="V635" s="11"/>
      <c r="W635" s="11"/>
      <c r="X635" s="11"/>
      <c r="Y635" s="11"/>
      <c r="Z635" s="11"/>
      <c r="AA635" s="11"/>
      <c r="AB635" s="11"/>
    </row>
    <row r="636" spans="1:28" ht="24.75" customHeight="1">
      <c r="A636" s="1256" t="str">
        <f>IF(E636&gt;0,"Wypełnione","")</f>
        <v/>
      </c>
      <c r="B636" s="57"/>
      <c r="C636" s="2050">
        <f>'Og s3a'!C1347</f>
        <v>0</v>
      </c>
      <c r="D636" s="2052">
        <f>'Og s3a'!E1347</f>
        <v>0</v>
      </c>
      <c r="E636" s="2050">
        <f>'Og s3a'!F1347</f>
        <v>0</v>
      </c>
      <c r="F636" s="395">
        <f>O636</f>
        <v>0</v>
      </c>
      <c r="G636" s="395">
        <f>P636</f>
        <v>0</v>
      </c>
      <c r="H636" s="236">
        <f>'Pak8 s2'!I638</f>
        <v>0</v>
      </c>
      <c r="I636" s="236">
        <f>'Pak8 s2'!K638</f>
        <v>0</v>
      </c>
      <c r="J636" s="236">
        <f>'Pak8 s2'!M638</f>
        <v>0</v>
      </c>
      <c r="K636" s="236">
        <f>'Pak8 s2'!O638</f>
        <v>0</v>
      </c>
      <c r="L636" s="11"/>
      <c r="M636" s="11"/>
      <c r="N636" s="396">
        <f>'Og s3a'!G1347</f>
        <v>0</v>
      </c>
      <c r="O636" s="237">
        <f>'Og s3a'!H1347</f>
        <v>0</v>
      </c>
      <c r="P636" s="398">
        <f>'Og s3a'!D1347</f>
        <v>0</v>
      </c>
      <c r="Q636" s="11"/>
      <c r="R636" s="306"/>
      <c r="S636" s="306"/>
      <c r="T636" s="306"/>
      <c r="U636" s="11"/>
      <c r="V636" s="11"/>
      <c r="W636" s="11"/>
      <c r="X636" s="11"/>
      <c r="Y636" s="11"/>
      <c r="Z636" s="11"/>
      <c r="AA636" s="11"/>
      <c r="AB636" s="11"/>
    </row>
    <row r="637" spans="1:28" ht="14.25" customHeight="1">
      <c r="A637" s="1256" t="str">
        <f>A636</f>
        <v/>
      </c>
      <c r="B637" s="57"/>
      <c r="C637" s="2051"/>
      <c r="D637" s="2053"/>
      <c r="E637" s="2051"/>
      <c r="F637" s="234"/>
      <c r="G637" s="234">
        <f>'Pak8 s2'!G639</f>
        <v>0</v>
      </c>
      <c r="H637" s="234">
        <f>'Pak8 s2'!I639</f>
        <v>0</v>
      </c>
      <c r="I637" s="234">
        <f>'Pak8 s2'!K639</f>
        <v>0</v>
      </c>
      <c r="J637" s="234">
        <f>'Pak8 s2'!M639</f>
        <v>0</v>
      </c>
      <c r="K637" s="234">
        <f>'Pak8 s2'!O639</f>
        <v>0</v>
      </c>
      <c r="L637" s="11"/>
      <c r="M637" s="11"/>
      <c r="N637" s="397"/>
      <c r="O637" s="233"/>
      <c r="P637" s="399"/>
      <c r="Q637" s="11"/>
      <c r="R637" s="306"/>
      <c r="S637" s="306"/>
      <c r="T637" s="306"/>
      <c r="U637" s="11"/>
      <c r="V637" s="11"/>
      <c r="W637" s="11"/>
      <c r="X637" s="11"/>
      <c r="Y637" s="11"/>
      <c r="Z637" s="11"/>
      <c r="AA637" s="11"/>
      <c r="AB637" s="11"/>
    </row>
    <row r="638" spans="1:28" ht="24.75" customHeight="1">
      <c r="A638" s="1256" t="str">
        <f>IF(E638&gt;0,"Wypełnione","")</f>
        <v/>
      </c>
      <c r="B638" s="57"/>
      <c r="C638" s="2050">
        <f>'Og s3a'!C1349</f>
        <v>0</v>
      </c>
      <c r="D638" s="2052">
        <f>'Og s3a'!E1349</f>
        <v>0</v>
      </c>
      <c r="E638" s="2050">
        <f>'Og s3a'!F1349</f>
        <v>0</v>
      </c>
      <c r="F638" s="395">
        <f>O638</f>
        <v>0</v>
      </c>
      <c r="G638" s="395">
        <f>P638</f>
        <v>0</v>
      </c>
      <c r="H638" s="236">
        <f>'Pak8 s2'!I640</f>
        <v>0</v>
      </c>
      <c r="I638" s="236">
        <f>'Pak8 s2'!K640</f>
        <v>0</v>
      </c>
      <c r="J638" s="236">
        <f>'Pak8 s2'!M640</f>
        <v>0</v>
      </c>
      <c r="K638" s="236">
        <f>'Pak8 s2'!O640</f>
        <v>0</v>
      </c>
      <c r="L638" s="11"/>
      <c r="M638" s="11"/>
      <c r="N638" s="396">
        <f>'Og s3a'!G1349</f>
        <v>0</v>
      </c>
      <c r="O638" s="237">
        <f>'Og s3a'!H1349</f>
        <v>0</v>
      </c>
      <c r="P638" s="398">
        <f>'Og s3a'!D1349</f>
        <v>0</v>
      </c>
      <c r="Q638" s="11"/>
      <c r="R638" s="306"/>
      <c r="S638" s="306"/>
      <c r="T638" s="306"/>
      <c r="U638" s="11"/>
      <c r="V638" s="11"/>
      <c r="W638" s="11"/>
      <c r="X638" s="11"/>
      <c r="Y638" s="11"/>
      <c r="Z638" s="11"/>
      <c r="AA638" s="11"/>
      <c r="AB638" s="11"/>
    </row>
    <row r="639" spans="1:28" ht="14.25" customHeight="1">
      <c r="A639" s="1256" t="str">
        <f>A638</f>
        <v/>
      </c>
      <c r="B639" s="57"/>
      <c r="C639" s="2051"/>
      <c r="D639" s="2053"/>
      <c r="E639" s="2051"/>
      <c r="F639" s="234"/>
      <c r="G639" s="234">
        <f>'Pak8 s2'!G641</f>
        <v>0</v>
      </c>
      <c r="H639" s="234">
        <f>'Pak8 s2'!I641</f>
        <v>0</v>
      </c>
      <c r="I639" s="234">
        <f>'Pak8 s2'!K641</f>
        <v>0</v>
      </c>
      <c r="J639" s="234">
        <f>'Pak8 s2'!M641</f>
        <v>0</v>
      </c>
      <c r="K639" s="234">
        <f>'Pak8 s2'!O641</f>
        <v>0</v>
      </c>
      <c r="L639" s="11"/>
      <c r="M639" s="11"/>
      <c r="N639" s="397"/>
      <c r="O639" s="233"/>
      <c r="P639" s="399"/>
      <c r="Q639" s="11"/>
      <c r="R639" s="306"/>
      <c r="S639" s="306"/>
      <c r="T639" s="306"/>
      <c r="U639" s="11"/>
      <c r="V639" s="11"/>
      <c r="W639" s="11"/>
      <c r="X639" s="11"/>
      <c r="Y639" s="11"/>
      <c r="Z639" s="11"/>
      <c r="AA639" s="11"/>
      <c r="AB639" s="11"/>
    </row>
    <row r="640" spans="1:28" ht="24.75" customHeight="1">
      <c r="A640" s="1256" t="str">
        <f>IF(E640&gt;0,"Wypełnione","")</f>
        <v/>
      </c>
      <c r="B640" s="57"/>
      <c r="C640" s="2050">
        <f>'Og s3a'!C1351</f>
        <v>0</v>
      </c>
      <c r="D640" s="2052">
        <f>'Og s3a'!E1351</f>
        <v>0</v>
      </c>
      <c r="E640" s="2050">
        <f>'Og s3a'!F1351</f>
        <v>0</v>
      </c>
      <c r="F640" s="395">
        <f>O640</f>
        <v>0</v>
      </c>
      <c r="G640" s="395">
        <f>P640</f>
        <v>0</v>
      </c>
      <c r="H640" s="236">
        <f>'Pak8 s2'!I642</f>
        <v>0</v>
      </c>
      <c r="I640" s="236">
        <f>'Pak8 s2'!K642</f>
        <v>0</v>
      </c>
      <c r="J640" s="236">
        <f>'Pak8 s2'!M642</f>
        <v>0</v>
      </c>
      <c r="K640" s="236">
        <f>'Pak8 s2'!O642</f>
        <v>0</v>
      </c>
      <c r="L640" s="11"/>
      <c r="M640" s="11"/>
      <c r="N640" s="396">
        <f>'Og s3a'!G1351</f>
        <v>0</v>
      </c>
      <c r="O640" s="237">
        <f>'Og s3a'!H1351</f>
        <v>0</v>
      </c>
      <c r="P640" s="398">
        <f>'Og s3a'!D1351</f>
        <v>0</v>
      </c>
      <c r="Q640" s="11"/>
      <c r="R640" s="306"/>
      <c r="S640" s="306"/>
      <c r="T640" s="306"/>
      <c r="U640" s="11"/>
      <c r="V640" s="11"/>
      <c r="W640" s="11"/>
      <c r="X640" s="11"/>
      <c r="Y640" s="11"/>
      <c r="Z640" s="11"/>
      <c r="AA640" s="11"/>
      <c r="AB640" s="11"/>
    </row>
    <row r="641" spans="1:28" ht="14.25" customHeight="1">
      <c r="A641" s="1256" t="str">
        <f>A640</f>
        <v/>
      </c>
      <c r="B641" s="57"/>
      <c r="C641" s="2051"/>
      <c r="D641" s="2053"/>
      <c r="E641" s="2051"/>
      <c r="F641" s="234"/>
      <c r="G641" s="234">
        <f>'Pak8 s2'!G643</f>
        <v>0</v>
      </c>
      <c r="H641" s="234">
        <f>'Pak8 s2'!I643</f>
        <v>0</v>
      </c>
      <c r="I641" s="234">
        <f>'Pak8 s2'!K643</f>
        <v>0</v>
      </c>
      <c r="J641" s="234">
        <f>'Pak8 s2'!M643</f>
        <v>0</v>
      </c>
      <c r="K641" s="234">
        <f>'Pak8 s2'!O643</f>
        <v>0</v>
      </c>
      <c r="L641" s="11"/>
      <c r="M641" s="11"/>
      <c r="N641" s="397"/>
      <c r="O641" s="233"/>
      <c r="P641" s="399"/>
      <c r="Q641" s="11"/>
      <c r="R641" s="306"/>
      <c r="S641" s="306"/>
      <c r="T641" s="306"/>
      <c r="U641" s="11"/>
      <c r="V641" s="11"/>
      <c r="W641" s="11"/>
      <c r="X641" s="11"/>
      <c r="Y641" s="11"/>
      <c r="Z641" s="11"/>
      <c r="AA641" s="11"/>
      <c r="AB641" s="11"/>
    </row>
    <row r="642" spans="1:28" ht="24.75" customHeight="1">
      <c r="A642" s="1256" t="str">
        <f>IF(E642&gt;0,"Wypełnione","")</f>
        <v/>
      </c>
      <c r="B642" s="57"/>
      <c r="C642" s="2050">
        <f>'Og s3a'!C1353</f>
        <v>0</v>
      </c>
      <c r="D642" s="2052">
        <f>'Og s3a'!E1353</f>
        <v>0</v>
      </c>
      <c r="E642" s="2050">
        <f>'Og s3a'!F1353</f>
        <v>0</v>
      </c>
      <c r="F642" s="395">
        <f>O642</f>
        <v>0</v>
      </c>
      <c r="G642" s="395">
        <f>P642</f>
        <v>0</v>
      </c>
      <c r="H642" s="236">
        <f>'Pak8 s2'!I644</f>
        <v>0</v>
      </c>
      <c r="I642" s="236">
        <f>'Pak8 s2'!K644</f>
        <v>0</v>
      </c>
      <c r="J642" s="236">
        <f>'Pak8 s2'!M644</f>
        <v>0</v>
      </c>
      <c r="K642" s="236">
        <f>'Pak8 s2'!O644</f>
        <v>0</v>
      </c>
      <c r="L642" s="11"/>
      <c r="M642" s="11"/>
      <c r="N642" s="396">
        <f>'Og s3a'!G1353</f>
        <v>0</v>
      </c>
      <c r="O642" s="237">
        <f>'Og s3a'!H1353</f>
        <v>0</v>
      </c>
      <c r="P642" s="398">
        <f>'Og s3a'!D1353</f>
        <v>0</v>
      </c>
      <c r="Q642" s="11"/>
      <c r="R642" s="306"/>
      <c r="S642" s="306"/>
      <c r="T642" s="306"/>
      <c r="U642" s="11"/>
      <c r="V642" s="11"/>
      <c r="W642" s="11"/>
      <c r="X642" s="11"/>
      <c r="Y642" s="11"/>
      <c r="Z642" s="11"/>
      <c r="AA642" s="11"/>
      <c r="AB642" s="11"/>
    </row>
    <row r="643" spans="1:28" ht="14.25" customHeight="1">
      <c r="A643" s="1256" t="str">
        <f>A642</f>
        <v/>
      </c>
      <c r="B643" s="57"/>
      <c r="C643" s="2051"/>
      <c r="D643" s="2053"/>
      <c r="E643" s="2051"/>
      <c r="F643" s="234"/>
      <c r="G643" s="234">
        <f>'Pak8 s2'!G645</f>
        <v>0</v>
      </c>
      <c r="H643" s="234">
        <f>'Pak8 s2'!I645</f>
        <v>0</v>
      </c>
      <c r="I643" s="234">
        <f>'Pak8 s2'!K645</f>
        <v>0</v>
      </c>
      <c r="J643" s="234">
        <f>'Pak8 s2'!M645</f>
        <v>0</v>
      </c>
      <c r="K643" s="234">
        <f>'Pak8 s2'!O645</f>
        <v>0</v>
      </c>
      <c r="L643" s="11"/>
      <c r="M643" s="11"/>
      <c r="N643" s="397"/>
      <c r="O643" s="233"/>
      <c r="P643" s="399"/>
      <c r="Q643" s="11"/>
      <c r="R643" s="306"/>
      <c r="S643" s="306"/>
      <c r="T643" s="306"/>
      <c r="U643" s="11"/>
      <c r="V643" s="11"/>
      <c r="W643" s="11"/>
      <c r="X643" s="11"/>
      <c r="Y643" s="11"/>
      <c r="Z643" s="11"/>
      <c r="AA643" s="11"/>
      <c r="AB643" s="11"/>
    </row>
    <row r="644" spans="1:28" ht="24.75" customHeight="1">
      <c r="A644" s="1256" t="str">
        <f>IF(E644&gt;0,"Wypełnione","")</f>
        <v/>
      </c>
      <c r="B644" s="57"/>
      <c r="C644" s="2050">
        <f>'Og s3a'!C1355</f>
        <v>0</v>
      </c>
      <c r="D644" s="2052">
        <f>'Og s3a'!E1355</f>
        <v>0</v>
      </c>
      <c r="E644" s="2050">
        <f>'Og s3a'!F1355</f>
        <v>0</v>
      </c>
      <c r="F644" s="395">
        <f>O644</f>
        <v>0</v>
      </c>
      <c r="G644" s="395">
        <f>P644</f>
        <v>0</v>
      </c>
      <c r="H644" s="236">
        <f>'Pak8 s2'!I646</f>
        <v>0</v>
      </c>
      <c r="I644" s="236">
        <f>'Pak8 s2'!K646</f>
        <v>0</v>
      </c>
      <c r="J644" s="236">
        <f>'Pak8 s2'!M646</f>
        <v>0</v>
      </c>
      <c r="K644" s="236">
        <f>'Pak8 s2'!O646</f>
        <v>0</v>
      </c>
      <c r="L644" s="11"/>
      <c r="M644" s="11"/>
      <c r="N644" s="396">
        <f>'Og s3a'!G1355</f>
        <v>0</v>
      </c>
      <c r="O644" s="237">
        <f>'Og s3a'!H1355</f>
        <v>0</v>
      </c>
      <c r="P644" s="398">
        <f>'Og s3a'!D1355</f>
        <v>0</v>
      </c>
      <c r="Q644" s="11"/>
      <c r="R644" s="306"/>
      <c r="S644" s="306"/>
      <c r="T644" s="306"/>
      <c r="U644" s="11"/>
      <c r="V644" s="11"/>
      <c r="W644" s="11"/>
      <c r="X644" s="11"/>
      <c r="Y644" s="11"/>
      <c r="Z644" s="11"/>
      <c r="AA644" s="11"/>
      <c r="AB644" s="11"/>
    </row>
    <row r="645" spans="1:28" ht="14.25" customHeight="1">
      <c r="A645" s="1256" t="str">
        <f>A644</f>
        <v/>
      </c>
      <c r="B645" s="57"/>
      <c r="C645" s="2051"/>
      <c r="D645" s="2053"/>
      <c r="E645" s="2051"/>
      <c r="F645" s="234"/>
      <c r="G645" s="234">
        <f>'Pak8 s2'!G647</f>
        <v>0</v>
      </c>
      <c r="H645" s="234">
        <f>'Pak8 s2'!I647</f>
        <v>0</v>
      </c>
      <c r="I645" s="234">
        <f>'Pak8 s2'!K647</f>
        <v>0</v>
      </c>
      <c r="J645" s="234">
        <f>'Pak8 s2'!M647</f>
        <v>0</v>
      </c>
      <c r="K645" s="234">
        <f>'Pak8 s2'!O647</f>
        <v>0</v>
      </c>
      <c r="L645" s="11"/>
      <c r="M645" s="11"/>
      <c r="N645" s="397"/>
      <c r="O645" s="233"/>
      <c r="P645" s="399"/>
      <c r="Q645" s="11"/>
      <c r="R645" s="306"/>
      <c r="S645" s="306"/>
      <c r="T645" s="306"/>
      <c r="U645" s="11"/>
      <c r="V645" s="11"/>
      <c r="W645" s="11"/>
      <c r="X645" s="11"/>
      <c r="Y645" s="11"/>
      <c r="Z645" s="11"/>
      <c r="AA645" s="11"/>
      <c r="AB645" s="11"/>
    </row>
    <row r="646" spans="1:28" ht="24.75" customHeight="1">
      <c r="A646" s="1256" t="str">
        <f>IF(E646&gt;0,"Wypełnione","")</f>
        <v/>
      </c>
      <c r="B646" s="57"/>
      <c r="C646" s="2050">
        <f>'Og s3a'!C1357</f>
        <v>0</v>
      </c>
      <c r="D646" s="2052">
        <f>'Og s3a'!E1357</f>
        <v>0</v>
      </c>
      <c r="E646" s="2050">
        <f>'Og s3a'!F1357</f>
        <v>0</v>
      </c>
      <c r="F646" s="395">
        <f>O646</f>
        <v>0</v>
      </c>
      <c r="G646" s="395">
        <f>P646</f>
        <v>0</v>
      </c>
      <c r="H646" s="236">
        <f>'Pak8 s2'!I648</f>
        <v>0</v>
      </c>
      <c r="I646" s="236">
        <f>'Pak8 s2'!K648</f>
        <v>0</v>
      </c>
      <c r="J646" s="236">
        <f>'Pak8 s2'!M648</f>
        <v>0</v>
      </c>
      <c r="K646" s="236">
        <f>'Pak8 s2'!O648</f>
        <v>0</v>
      </c>
      <c r="L646" s="11"/>
      <c r="M646" s="11"/>
      <c r="N646" s="396">
        <f>'Og s3a'!G1357</f>
        <v>0</v>
      </c>
      <c r="O646" s="237">
        <f>'Og s3a'!H1357</f>
        <v>0</v>
      </c>
      <c r="P646" s="398">
        <f>'Og s3a'!D1357</f>
        <v>0</v>
      </c>
      <c r="Q646" s="11"/>
      <c r="R646" s="306"/>
      <c r="S646" s="306"/>
      <c r="T646" s="306"/>
      <c r="U646" s="11"/>
      <c r="V646" s="11"/>
      <c r="W646" s="11"/>
      <c r="X646" s="11"/>
      <c r="Y646" s="11"/>
      <c r="Z646" s="11"/>
      <c r="AA646" s="11"/>
      <c r="AB646" s="11"/>
    </row>
    <row r="647" spans="1:28" ht="14.25" customHeight="1">
      <c r="A647" s="1256" t="str">
        <f>A646</f>
        <v/>
      </c>
      <c r="B647" s="57"/>
      <c r="C647" s="2051"/>
      <c r="D647" s="2053"/>
      <c r="E647" s="2051"/>
      <c r="F647" s="234"/>
      <c r="G647" s="234">
        <f>'Pak8 s2'!G649</f>
        <v>0</v>
      </c>
      <c r="H647" s="234">
        <f>'Pak8 s2'!I649</f>
        <v>0</v>
      </c>
      <c r="I647" s="234">
        <f>'Pak8 s2'!K649</f>
        <v>0</v>
      </c>
      <c r="J647" s="234">
        <f>'Pak8 s2'!M649</f>
        <v>0</v>
      </c>
      <c r="K647" s="234">
        <f>'Pak8 s2'!O649</f>
        <v>0</v>
      </c>
      <c r="L647" s="11"/>
      <c r="M647" s="11"/>
      <c r="N647" s="397"/>
      <c r="O647" s="233"/>
      <c r="P647" s="399"/>
      <c r="Q647" s="11"/>
      <c r="R647" s="306"/>
      <c r="S647" s="306"/>
      <c r="T647" s="306"/>
      <c r="U647" s="11"/>
      <c r="V647" s="11"/>
      <c r="W647" s="11"/>
      <c r="X647" s="11"/>
      <c r="Y647" s="11"/>
      <c r="Z647" s="11"/>
      <c r="AA647" s="11"/>
      <c r="AB647" s="11"/>
    </row>
    <row r="648" spans="1:28" ht="24.75" customHeight="1">
      <c r="A648" s="1256" t="str">
        <f>IF(E648&gt;0,"Wypełnione","")</f>
        <v/>
      </c>
      <c r="B648" s="57"/>
      <c r="C648" s="2050">
        <f>'Og s3a'!C1359</f>
        <v>0</v>
      </c>
      <c r="D648" s="2052">
        <f>'Og s3a'!E1359</f>
        <v>0</v>
      </c>
      <c r="E648" s="2050">
        <f>'Og s3a'!F1359</f>
        <v>0</v>
      </c>
      <c r="F648" s="395">
        <f>O648</f>
        <v>0</v>
      </c>
      <c r="G648" s="395">
        <f>P648</f>
        <v>0</v>
      </c>
      <c r="H648" s="236">
        <f>'Pak8 s2'!I650</f>
        <v>0</v>
      </c>
      <c r="I648" s="236">
        <f>'Pak8 s2'!K650</f>
        <v>0</v>
      </c>
      <c r="J648" s="236">
        <f>'Pak8 s2'!M650</f>
        <v>0</v>
      </c>
      <c r="K648" s="236">
        <f>'Pak8 s2'!O650</f>
        <v>0</v>
      </c>
      <c r="L648" s="11"/>
      <c r="M648" s="11"/>
      <c r="N648" s="396">
        <f>'Og s3a'!G1359</f>
        <v>0</v>
      </c>
      <c r="O648" s="237">
        <f>'Og s3a'!H1359</f>
        <v>0</v>
      </c>
      <c r="P648" s="398">
        <f>'Og s3a'!D1359</f>
        <v>0</v>
      </c>
      <c r="Q648" s="11"/>
      <c r="R648" s="306"/>
      <c r="S648" s="306"/>
      <c r="T648" s="306"/>
      <c r="U648" s="11"/>
      <c r="V648" s="11"/>
      <c r="W648" s="11"/>
      <c r="X648" s="11"/>
      <c r="Y648" s="11"/>
      <c r="Z648" s="11"/>
      <c r="AA648" s="11"/>
      <c r="AB648" s="11"/>
    </row>
    <row r="649" spans="1:28" ht="14.25" customHeight="1">
      <c r="A649" s="1256" t="str">
        <f>A648</f>
        <v/>
      </c>
      <c r="B649" s="57"/>
      <c r="C649" s="2051"/>
      <c r="D649" s="2053"/>
      <c r="E649" s="2051"/>
      <c r="F649" s="234"/>
      <c r="G649" s="234">
        <f>'Pak8 s2'!G651</f>
        <v>0</v>
      </c>
      <c r="H649" s="234">
        <f>'Pak8 s2'!I651</f>
        <v>0</v>
      </c>
      <c r="I649" s="234">
        <f>'Pak8 s2'!K651</f>
        <v>0</v>
      </c>
      <c r="J649" s="234">
        <f>'Pak8 s2'!M651</f>
        <v>0</v>
      </c>
      <c r="K649" s="234">
        <f>'Pak8 s2'!O651</f>
        <v>0</v>
      </c>
      <c r="L649" s="11"/>
      <c r="M649" s="11"/>
      <c r="N649" s="397"/>
      <c r="O649" s="233"/>
      <c r="P649" s="399"/>
      <c r="Q649" s="11"/>
      <c r="R649" s="306"/>
      <c r="S649" s="306"/>
      <c r="T649" s="306"/>
      <c r="U649" s="11"/>
      <c r="V649" s="11"/>
      <c r="W649" s="11"/>
      <c r="X649" s="11"/>
      <c r="Y649" s="11"/>
      <c r="Z649" s="11"/>
      <c r="AA649" s="11"/>
      <c r="AB649" s="11"/>
    </row>
    <row r="650" spans="1:28" ht="24.75" customHeight="1">
      <c r="A650" s="1256" t="str">
        <f>IF(E650&gt;0,"Wypełnione","")</f>
        <v/>
      </c>
      <c r="B650" s="57"/>
      <c r="C650" s="2050">
        <f>'Og s3a'!C1361</f>
        <v>0</v>
      </c>
      <c r="D650" s="2052">
        <f>'Og s3a'!E1361</f>
        <v>0</v>
      </c>
      <c r="E650" s="2050">
        <f>'Og s3a'!F1361</f>
        <v>0</v>
      </c>
      <c r="F650" s="395">
        <f>O650</f>
        <v>0</v>
      </c>
      <c r="G650" s="395">
        <f>P650</f>
        <v>0</v>
      </c>
      <c r="H650" s="236">
        <f>'Pak8 s2'!I652</f>
        <v>0</v>
      </c>
      <c r="I650" s="236">
        <f>'Pak8 s2'!K652</f>
        <v>0</v>
      </c>
      <c r="J650" s="236">
        <f>'Pak8 s2'!M652</f>
        <v>0</v>
      </c>
      <c r="K650" s="236">
        <f>'Pak8 s2'!O652</f>
        <v>0</v>
      </c>
      <c r="L650" s="11"/>
      <c r="M650" s="11"/>
      <c r="N650" s="396">
        <f>'Og s3a'!G1361</f>
        <v>0</v>
      </c>
      <c r="O650" s="237">
        <f>'Og s3a'!H1361</f>
        <v>0</v>
      </c>
      <c r="P650" s="398">
        <f>'Og s3a'!D1361</f>
        <v>0</v>
      </c>
      <c r="Q650" s="11"/>
      <c r="R650" s="306"/>
      <c r="S650" s="306"/>
      <c r="T650" s="306"/>
      <c r="U650" s="11"/>
      <c r="V650" s="11"/>
      <c r="W650" s="11"/>
      <c r="X650" s="11"/>
      <c r="Y650" s="11"/>
      <c r="Z650" s="11"/>
      <c r="AA650" s="11"/>
      <c r="AB650" s="11"/>
    </row>
    <row r="651" spans="1:28" ht="14.25" customHeight="1">
      <c r="A651" s="1256" t="str">
        <f>A650</f>
        <v/>
      </c>
      <c r="B651" s="57"/>
      <c r="C651" s="2051"/>
      <c r="D651" s="2053"/>
      <c r="E651" s="2051"/>
      <c r="F651" s="234"/>
      <c r="G651" s="234">
        <f>'Pak8 s2'!G653</f>
        <v>0</v>
      </c>
      <c r="H651" s="234">
        <f>'Pak8 s2'!I653</f>
        <v>0</v>
      </c>
      <c r="I651" s="234">
        <f>'Pak8 s2'!K653</f>
        <v>0</v>
      </c>
      <c r="J651" s="234">
        <f>'Pak8 s2'!M653</f>
        <v>0</v>
      </c>
      <c r="K651" s="234">
        <f>'Pak8 s2'!O653</f>
        <v>0</v>
      </c>
      <c r="L651" s="11"/>
      <c r="M651" s="11"/>
      <c r="N651" s="397"/>
      <c r="O651" s="233"/>
      <c r="P651" s="399"/>
      <c r="Q651" s="11"/>
      <c r="R651" s="306"/>
      <c r="S651" s="306"/>
      <c r="T651" s="306"/>
      <c r="U651" s="11"/>
      <c r="V651" s="11"/>
      <c r="W651" s="11"/>
      <c r="X651" s="11"/>
      <c r="Y651" s="11"/>
      <c r="Z651" s="11"/>
      <c r="AA651" s="11"/>
      <c r="AB651" s="11"/>
    </row>
    <row r="652" spans="1:28" ht="24.75" customHeight="1">
      <c r="A652" s="1256" t="str">
        <f>IF(E652&gt;0,"Wypełnione","")</f>
        <v/>
      </c>
      <c r="B652" s="57"/>
      <c r="C652" s="2050">
        <f>'Og s3a'!C1363</f>
        <v>0</v>
      </c>
      <c r="D652" s="2052">
        <f>'Og s3a'!E1363</f>
        <v>0</v>
      </c>
      <c r="E652" s="2050">
        <f>'Og s3a'!F1363</f>
        <v>0</v>
      </c>
      <c r="F652" s="395">
        <f>O652</f>
        <v>0</v>
      </c>
      <c r="G652" s="395">
        <f>P652</f>
        <v>0</v>
      </c>
      <c r="H652" s="236">
        <f>'Pak8 s2'!I654</f>
        <v>0</v>
      </c>
      <c r="I652" s="236">
        <f>'Pak8 s2'!K654</f>
        <v>0</v>
      </c>
      <c r="J652" s="236">
        <f>'Pak8 s2'!M654</f>
        <v>0</v>
      </c>
      <c r="K652" s="236">
        <f>'Pak8 s2'!O654</f>
        <v>0</v>
      </c>
      <c r="L652" s="11"/>
      <c r="M652" s="11"/>
      <c r="N652" s="396">
        <f>'Og s3a'!G1363</f>
        <v>0</v>
      </c>
      <c r="O652" s="237">
        <f>'Og s3a'!H1363</f>
        <v>0</v>
      </c>
      <c r="P652" s="398">
        <f>'Og s3a'!D1363</f>
        <v>0</v>
      </c>
      <c r="Q652" s="11"/>
      <c r="R652" s="306"/>
      <c r="S652" s="306"/>
      <c r="T652" s="306"/>
      <c r="U652" s="11"/>
      <c r="V652" s="11"/>
      <c r="W652" s="11"/>
      <c r="X652" s="11"/>
      <c r="Y652" s="11"/>
      <c r="Z652" s="11"/>
      <c r="AA652" s="11"/>
      <c r="AB652" s="11"/>
    </row>
    <row r="653" spans="1:28" ht="14.25" customHeight="1">
      <c r="A653" s="1256" t="str">
        <f>A652</f>
        <v/>
      </c>
      <c r="B653" s="57"/>
      <c r="C653" s="2051"/>
      <c r="D653" s="2053"/>
      <c r="E653" s="2051"/>
      <c r="F653" s="234"/>
      <c r="G653" s="234">
        <f>'Pak8 s2'!G655</f>
        <v>0</v>
      </c>
      <c r="H653" s="234">
        <f>'Pak8 s2'!I655</f>
        <v>0</v>
      </c>
      <c r="I653" s="234">
        <f>'Pak8 s2'!K655</f>
        <v>0</v>
      </c>
      <c r="J653" s="234">
        <f>'Pak8 s2'!M655</f>
        <v>0</v>
      </c>
      <c r="K653" s="234">
        <f>'Pak8 s2'!O655</f>
        <v>0</v>
      </c>
      <c r="L653" s="11"/>
      <c r="M653" s="11"/>
      <c r="N653" s="397"/>
      <c r="O653" s="233"/>
      <c r="P653" s="399"/>
      <c r="Q653" s="11"/>
      <c r="R653" s="306"/>
      <c r="S653" s="306"/>
      <c r="T653" s="306"/>
      <c r="U653" s="11"/>
      <c r="V653" s="11"/>
      <c r="W653" s="11"/>
      <c r="X653" s="11"/>
      <c r="Y653" s="11"/>
      <c r="Z653" s="11"/>
      <c r="AA653" s="11"/>
      <c r="AB653" s="11"/>
    </row>
    <row r="654" spans="1:28" ht="24.75" customHeight="1">
      <c r="A654" s="1256" t="str">
        <f>IF(E654&gt;0,"Wypełnione","")</f>
        <v/>
      </c>
      <c r="B654" s="57"/>
      <c r="C654" s="2050">
        <f>'Og s3a'!C1365</f>
        <v>0</v>
      </c>
      <c r="D654" s="2052">
        <f>'Og s3a'!E1365</f>
        <v>0</v>
      </c>
      <c r="E654" s="2050">
        <f>'Og s3a'!F1365</f>
        <v>0</v>
      </c>
      <c r="F654" s="395">
        <f>O654</f>
        <v>0</v>
      </c>
      <c r="G654" s="395">
        <f>P654</f>
        <v>0</v>
      </c>
      <c r="H654" s="236">
        <f>'Pak8 s2'!I656</f>
        <v>0</v>
      </c>
      <c r="I654" s="236">
        <f>'Pak8 s2'!K656</f>
        <v>0</v>
      </c>
      <c r="J654" s="236">
        <f>'Pak8 s2'!M656</f>
        <v>0</v>
      </c>
      <c r="K654" s="236">
        <f>'Pak8 s2'!O656</f>
        <v>0</v>
      </c>
      <c r="L654" s="11"/>
      <c r="M654" s="11"/>
      <c r="N654" s="396">
        <f>'Og s3a'!G1365</f>
        <v>0</v>
      </c>
      <c r="O654" s="237">
        <f>'Og s3a'!H1365</f>
        <v>0</v>
      </c>
      <c r="P654" s="398">
        <f>'Og s3a'!D1365</f>
        <v>0</v>
      </c>
      <c r="Q654" s="11"/>
      <c r="R654" s="306"/>
      <c r="S654" s="306"/>
      <c r="T654" s="306"/>
      <c r="U654" s="11"/>
      <c r="V654" s="11"/>
      <c r="W654" s="11"/>
      <c r="X654" s="11"/>
      <c r="Y654" s="11"/>
      <c r="Z654" s="11"/>
      <c r="AA654" s="11"/>
      <c r="AB654" s="11"/>
    </row>
    <row r="655" spans="1:28" ht="14.25" customHeight="1">
      <c r="A655" s="1256" t="str">
        <f>A654</f>
        <v/>
      </c>
      <c r="B655" s="57"/>
      <c r="C655" s="2051"/>
      <c r="D655" s="2053"/>
      <c r="E655" s="2051"/>
      <c r="F655" s="234"/>
      <c r="G655" s="234">
        <f>'Pak8 s2'!G657</f>
        <v>0</v>
      </c>
      <c r="H655" s="234">
        <f>'Pak8 s2'!I657</f>
        <v>0</v>
      </c>
      <c r="I655" s="234">
        <f>'Pak8 s2'!K657</f>
        <v>0</v>
      </c>
      <c r="J655" s="234">
        <f>'Pak8 s2'!M657</f>
        <v>0</v>
      </c>
      <c r="K655" s="234">
        <f>'Pak8 s2'!O657</f>
        <v>0</v>
      </c>
      <c r="L655" s="11"/>
      <c r="M655" s="11"/>
      <c r="N655" s="397"/>
      <c r="O655" s="233"/>
      <c r="P655" s="399"/>
      <c r="Q655" s="11"/>
      <c r="R655" s="306"/>
      <c r="S655" s="306"/>
      <c r="T655" s="306"/>
      <c r="U655" s="11"/>
      <c r="V655" s="11"/>
      <c r="W655" s="11"/>
      <c r="X655" s="11"/>
      <c r="Y655" s="11"/>
      <c r="Z655" s="11"/>
      <c r="AA655" s="11"/>
      <c r="AB655" s="11"/>
    </row>
    <row r="656" spans="1:28" ht="24.75" customHeight="1">
      <c r="A656" s="1256" t="str">
        <f>IF(E656&gt;0,"Wypełnione","")</f>
        <v/>
      </c>
      <c r="B656" s="57"/>
      <c r="C656" s="2050">
        <f>'Og s3a'!C1367</f>
        <v>0</v>
      </c>
      <c r="D656" s="2052">
        <f>'Og s3a'!E1367</f>
        <v>0</v>
      </c>
      <c r="E656" s="2050">
        <f>'Og s3a'!F1367</f>
        <v>0</v>
      </c>
      <c r="F656" s="395">
        <f>O656</f>
        <v>0</v>
      </c>
      <c r="G656" s="395">
        <f>P656</f>
        <v>0</v>
      </c>
      <c r="H656" s="236">
        <f>'Pak8 s2'!I658</f>
        <v>0</v>
      </c>
      <c r="I656" s="236">
        <f>'Pak8 s2'!K658</f>
        <v>0</v>
      </c>
      <c r="J656" s="236">
        <f>'Pak8 s2'!M658</f>
        <v>0</v>
      </c>
      <c r="K656" s="236">
        <f>'Pak8 s2'!O658</f>
        <v>0</v>
      </c>
      <c r="L656" s="11"/>
      <c r="M656" s="11"/>
      <c r="N656" s="396">
        <f>'Og s3a'!G1367</f>
        <v>0</v>
      </c>
      <c r="O656" s="237">
        <f>'Og s3a'!H1367</f>
        <v>0</v>
      </c>
      <c r="P656" s="398">
        <f>'Og s3a'!D1367</f>
        <v>0</v>
      </c>
      <c r="Q656" s="11"/>
      <c r="R656" s="306"/>
      <c r="S656" s="306"/>
      <c r="T656" s="306"/>
      <c r="U656" s="11"/>
      <c r="V656" s="11"/>
      <c r="W656" s="11"/>
      <c r="X656" s="11"/>
      <c r="Y656" s="11"/>
      <c r="Z656" s="11"/>
      <c r="AA656" s="11"/>
      <c r="AB656" s="11"/>
    </row>
    <row r="657" spans="1:28" ht="14.25" customHeight="1">
      <c r="A657" s="1256" t="str">
        <f>A656</f>
        <v/>
      </c>
      <c r="B657" s="57"/>
      <c r="C657" s="2051"/>
      <c r="D657" s="2053"/>
      <c r="E657" s="2051"/>
      <c r="F657" s="234"/>
      <c r="G657" s="234">
        <f>'Pak8 s2'!G659</f>
        <v>0</v>
      </c>
      <c r="H657" s="234">
        <f>'Pak8 s2'!I659</f>
        <v>0</v>
      </c>
      <c r="I657" s="234">
        <f>'Pak8 s2'!K659</f>
        <v>0</v>
      </c>
      <c r="J657" s="234">
        <f>'Pak8 s2'!M659</f>
        <v>0</v>
      </c>
      <c r="K657" s="234">
        <f>'Pak8 s2'!O659</f>
        <v>0</v>
      </c>
      <c r="L657" s="11"/>
      <c r="M657" s="11"/>
      <c r="N657" s="397"/>
      <c r="O657" s="233"/>
      <c r="P657" s="399"/>
      <c r="Q657" s="11"/>
      <c r="R657" s="306"/>
      <c r="S657" s="306"/>
      <c r="T657" s="306"/>
      <c r="U657" s="11"/>
      <c r="V657" s="11"/>
      <c r="W657" s="11"/>
      <c r="X657" s="11"/>
      <c r="Y657" s="11"/>
      <c r="Z657" s="11"/>
      <c r="AA657" s="11"/>
      <c r="AB657" s="11"/>
    </row>
    <row r="658" spans="1:28" ht="24.75" customHeight="1">
      <c r="A658" s="1256" t="str">
        <f>IF(E658&gt;0,"Wypełnione","")</f>
        <v/>
      </c>
      <c r="B658" s="57"/>
      <c r="C658" s="2050">
        <f>'Og s3a'!C1369</f>
        <v>0</v>
      </c>
      <c r="D658" s="2052">
        <f>'Og s3a'!E1369</f>
        <v>0</v>
      </c>
      <c r="E658" s="2050">
        <f>'Og s3a'!F1369</f>
        <v>0</v>
      </c>
      <c r="F658" s="395">
        <f>O658</f>
        <v>0</v>
      </c>
      <c r="G658" s="395">
        <f>P658</f>
        <v>0</v>
      </c>
      <c r="H658" s="236">
        <f>'Pak8 s2'!I660</f>
        <v>0</v>
      </c>
      <c r="I658" s="236">
        <f>'Pak8 s2'!K660</f>
        <v>0</v>
      </c>
      <c r="J658" s="236">
        <f>'Pak8 s2'!M660</f>
        <v>0</v>
      </c>
      <c r="K658" s="236">
        <f>'Pak8 s2'!O660</f>
        <v>0</v>
      </c>
      <c r="L658" s="11"/>
      <c r="M658" s="11"/>
      <c r="N658" s="396">
        <f>'Og s3a'!G1369</f>
        <v>0</v>
      </c>
      <c r="O658" s="237">
        <f>'Og s3a'!H1369</f>
        <v>0</v>
      </c>
      <c r="P658" s="398">
        <f>'Og s3a'!D1369</f>
        <v>0</v>
      </c>
      <c r="Q658" s="11"/>
      <c r="R658" s="306"/>
      <c r="S658" s="306"/>
      <c r="T658" s="306"/>
      <c r="U658" s="11"/>
      <c r="V658" s="11"/>
      <c r="W658" s="11"/>
      <c r="X658" s="11"/>
      <c r="Y658" s="11"/>
      <c r="Z658" s="11"/>
      <c r="AA658" s="11"/>
      <c r="AB658" s="11"/>
    </row>
    <row r="659" spans="1:28" ht="14.25" customHeight="1">
      <c r="A659" s="1256" t="str">
        <f>A658</f>
        <v/>
      </c>
      <c r="B659" s="57"/>
      <c r="C659" s="2051"/>
      <c r="D659" s="2053"/>
      <c r="E659" s="2051"/>
      <c r="F659" s="234"/>
      <c r="G659" s="234">
        <f>'Pak8 s2'!G661</f>
        <v>0</v>
      </c>
      <c r="H659" s="234">
        <f>'Pak8 s2'!I661</f>
        <v>0</v>
      </c>
      <c r="I659" s="234">
        <f>'Pak8 s2'!K661</f>
        <v>0</v>
      </c>
      <c r="J659" s="234">
        <f>'Pak8 s2'!M661</f>
        <v>0</v>
      </c>
      <c r="K659" s="234">
        <f>'Pak8 s2'!O661</f>
        <v>0</v>
      </c>
      <c r="L659" s="11"/>
      <c r="M659" s="11"/>
      <c r="N659" s="397"/>
      <c r="O659" s="233"/>
      <c r="P659" s="399"/>
      <c r="Q659" s="11"/>
      <c r="R659" s="306"/>
      <c r="S659" s="306"/>
      <c r="T659" s="306"/>
      <c r="U659" s="11"/>
      <c r="V659" s="11"/>
      <c r="W659" s="11"/>
      <c r="X659" s="11"/>
      <c r="Y659" s="11"/>
      <c r="Z659" s="11"/>
      <c r="AA659" s="11"/>
      <c r="AB659" s="11"/>
    </row>
    <row r="660" spans="1:28" ht="24.75" customHeight="1">
      <c r="A660" s="1256" t="str">
        <f>IF(E660&gt;0,"Wypełnione","")</f>
        <v/>
      </c>
      <c r="B660" s="57"/>
      <c r="C660" s="2050">
        <f>'Og s3a'!C1371</f>
        <v>0</v>
      </c>
      <c r="D660" s="2052">
        <f>'Og s3a'!E1371</f>
        <v>0</v>
      </c>
      <c r="E660" s="2050">
        <f>'Og s3a'!F1371</f>
        <v>0</v>
      </c>
      <c r="F660" s="395">
        <f>O660</f>
        <v>0</v>
      </c>
      <c r="G660" s="395">
        <f>P660</f>
        <v>0</v>
      </c>
      <c r="H660" s="236">
        <f>'Pak8 s2'!I662</f>
        <v>0</v>
      </c>
      <c r="I660" s="236">
        <f>'Pak8 s2'!K662</f>
        <v>0</v>
      </c>
      <c r="J660" s="236">
        <f>'Pak8 s2'!M662</f>
        <v>0</v>
      </c>
      <c r="K660" s="236">
        <f>'Pak8 s2'!O662</f>
        <v>0</v>
      </c>
      <c r="L660" s="11"/>
      <c r="M660" s="11"/>
      <c r="N660" s="396">
        <f>'Og s3a'!G1371</f>
        <v>0</v>
      </c>
      <c r="O660" s="237">
        <f>'Og s3a'!H1371</f>
        <v>0</v>
      </c>
      <c r="P660" s="398">
        <f>'Og s3a'!D1371</f>
        <v>0</v>
      </c>
      <c r="Q660" s="11"/>
      <c r="R660" s="306"/>
      <c r="S660" s="306"/>
      <c r="T660" s="306"/>
      <c r="U660" s="11"/>
      <c r="V660" s="11"/>
      <c r="W660" s="11"/>
      <c r="X660" s="11"/>
      <c r="Y660" s="11"/>
      <c r="Z660" s="11"/>
      <c r="AA660" s="11"/>
      <c r="AB660" s="11"/>
    </row>
    <row r="661" spans="1:28" ht="14.25" customHeight="1">
      <c r="A661" s="1256" t="str">
        <f>A660</f>
        <v/>
      </c>
      <c r="B661" s="57"/>
      <c r="C661" s="2051"/>
      <c r="D661" s="2053"/>
      <c r="E661" s="2051"/>
      <c r="F661" s="234"/>
      <c r="G661" s="234">
        <f>'Pak8 s2'!G663</f>
        <v>0</v>
      </c>
      <c r="H661" s="234">
        <f>'Pak8 s2'!I663</f>
        <v>0</v>
      </c>
      <c r="I661" s="234">
        <f>'Pak8 s2'!K663</f>
        <v>0</v>
      </c>
      <c r="J661" s="234">
        <f>'Pak8 s2'!M663</f>
        <v>0</v>
      </c>
      <c r="K661" s="234">
        <f>'Pak8 s2'!O663</f>
        <v>0</v>
      </c>
      <c r="L661" s="11"/>
      <c r="M661" s="11"/>
      <c r="N661" s="397"/>
      <c r="O661" s="233"/>
      <c r="P661" s="399"/>
      <c r="Q661" s="11"/>
      <c r="R661" s="306"/>
      <c r="S661" s="306"/>
      <c r="T661" s="306"/>
      <c r="U661" s="11"/>
      <c r="V661" s="11"/>
      <c r="W661" s="11"/>
      <c r="X661" s="11"/>
      <c r="Y661" s="11"/>
      <c r="Z661" s="11"/>
      <c r="AA661" s="11"/>
      <c r="AB661" s="11"/>
    </row>
    <row r="662" spans="1:28" ht="24.75" customHeight="1">
      <c r="A662" s="1256" t="str">
        <f>IF(E662&gt;0,"Wypełnione","")</f>
        <v/>
      </c>
      <c r="B662" s="57"/>
      <c r="C662" s="2050">
        <f>'Og s3a'!C1373</f>
        <v>0</v>
      </c>
      <c r="D662" s="2052">
        <f>'Og s3a'!E1373</f>
        <v>0</v>
      </c>
      <c r="E662" s="2050">
        <f>'Og s3a'!F1373</f>
        <v>0</v>
      </c>
      <c r="F662" s="395">
        <f>O662</f>
        <v>0</v>
      </c>
      <c r="G662" s="395">
        <f>P662</f>
        <v>0</v>
      </c>
      <c r="H662" s="236">
        <f>'Pak8 s2'!I664</f>
        <v>0</v>
      </c>
      <c r="I662" s="236">
        <f>'Pak8 s2'!K664</f>
        <v>0</v>
      </c>
      <c r="J662" s="236">
        <f>'Pak8 s2'!M664</f>
        <v>0</v>
      </c>
      <c r="K662" s="236">
        <f>'Pak8 s2'!O664</f>
        <v>0</v>
      </c>
      <c r="L662" s="11"/>
      <c r="M662" s="11"/>
      <c r="N662" s="396">
        <f>'Og s3a'!G1373</f>
        <v>0</v>
      </c>
      <c r="O662" s="237">
        <f>'Og s3a'!H1373</f>
        <v>0</v>
      </c>
      <c r="P662" s="398">
        <f>'Og s3a'!D1373</f>
        <v>0</v>
      </c>
      <c r="Q662" s="11"/>
      <c r="R662" s="306"/>
      <c r="S662" s="306"/>
      <c r="T662" s="306"/>
      <c r="U662" s="11"/>
      <c r="V662" s="11"/>
      <c r="W662" s="11"/>
      <c r="X662" s="11"/>
      <c r="Y662" s="11"/>
      <c r="Z662" s="11"/>
      <c r="AA662" s="11"/>
      <c r="AB662" s="11"/>
    </row>
    <row r="663" spans="1:28" ht="14.25" customHeight="1">
      <c r="A663" s="1256" t="str">
        <f>A662</f>
        <v/>
      </c>
      <c r="B663" s="57"/>
      <c r="C663" s="2051"/>
      <c r="D663" s="2053"/>
      <c r="E663" s="2051"/>
      <c r="F663" s="234"/>
      <c r="G663" s="234">
        <f>'Pak8 s2'!G665</f>
        <v>0</v>
      </c>
      <c r="H663" s="234">
        <f>'Pak8 s2'!I665</f>
        <v>0</v>
      </c>
      <c r="I663" s="234">
        <f>'Pak8 s2'!K665</f>
        <v>0</v>
      </c>
      <c r="J663" s="234">
        <f>'Pak8 s2'!M665</f>
        <v>0</v>
      </c>
      <c r="K663" s="234">
        <f>'Pak8 s2'!O665</f>
        <v>0</v>
      </c>
      <c r="L663" s="11"/>
      <c r="M663" s="11"/>
      <c r="N663" s="397"/>
      <c r="O663" s="233"/>
      <c r="P663" s="399"/>
      <c r="Q663" s="11"/>
      <c r="R663" s="306"/>
      <c r="S663" s="306"/>
      <c r="T663" s="306"/>
      <c r="U663" s="11"/>
      <c r="V663" s="11"/>
      <c r="W663" s="11"/>
      <c r="X663" s="11"/>
      <c r="Y663" s="11"/>
      <c r="Z663" s="11"/>
      <c r="AA663" s="11"/>
      <c r="AB663" s="11"/>
    </row>
    <row r="664" spans="1:28" ht="24.75" customHeight="1">
      <c r="A664" s="1256" t="str">
        <f>IF(E664&gt;0,"Wypełnione","")</f>
        <v/>
      </c>
      <c r="B664" s="57"/>
      <c r="C664" s="2050">
        <f>'Og s3a'!C1375</f>
        <v>0</v>
      </c>
      <c r="D664" s="2052">
        <f>'Og s3a'!E1375</f>
        <v>0</v>
      </c>
      <c r="E664" s="2050">
        <f>'Og s3a'!F1375</f>
        <v>0</v>
      </c>
      <c r="F664" s="395">
        <f>O664</f>
        <v>0</v>
      </c>
      <c r="G664" s="395">
        <f>P664</f>
        <v>0</v>
      </c>
      <c r="H664" s="236">
        <f>'Pak8 s2'!I666</f>
        <v>0</v>
      </c>
      <c r="I664" s="236">
        <f>'Pak8 s2'!K666</f>
        <v>0</v>
      </c>
      <c r="J664" s="236">
        <f>'Pak8 s2'!M666</f>
        <v>0</v>
      </c>
      <c r="K664" s="236">
        <f>'Pak8 s2'!O666</f>
        <v>0</v>
      </c>
      <c r="L664" s="11"/>
      <c r="M664" s="11"/>
      <c r="N664" s="396">
        <f>'Og s3a'!G1375</f>
        <v>0</v>
      </c>
      <c r="O664" s="237">
        <f>'Og s3a'!H1375</f>
        <v>0</v>
      </c>
      <c r="P664" s="398">
        <f>'Og s3a'!D1375</f>
        <v>0</v>
      </c>
      <c r="Q664" s="11"/>
      <c r="R664" s="306"/>
      <c r="S664" s="306"/>
      <c r="T664" s="306"/>
      <c r="U664" s="11"/>
      <c r="V664" s="11"/>
      <c r="W664" s="11"/>
      <c r="X664" s="11"/>
      <c r="Y664" s="11"/>
      <c r="Z664" s="11"/>
      <c r="AA664" s="11"/>
      <c r="AB664" s="11"/>
    </row>
    <row r="665" spans="1:28" ht="14.25" customHeight="1">
      <c r="A665" s="1256" t="str">
        <f>A664</f>
        <v/>
      </c>
      <c r="B665" s="57"/>
      <c r="C665" s="2051"/>
      <c r="D665" s="2053"/>
      <c r="E665" s="2051"/>
      <c r="F665" s="234"/>
      <c r="G665" s="234">
        <f>'Pak8 s2'!G667</f>
        <v>0</v>
      </c>
      <c r="H665" s="234">
        <f>'Pak8 s2'!I667</f>
        <v>0</v>
      </c>
      <c r="I665" s="234">
        <f>'Pak8 s2'!K667</f>
        <v>0</v>
      </c>
      <c r="J665" s="234">
        <f>'Pak8 s2'!M667</f>
        <v>0</v>
      </c>
      <c r="K665" s="234">
        <f>'Pak8 s2'!O667</f>
        <v>0</v>
      </c>
      <c r="L665" s="11"/>
      <c r="M665" s="11"/>
      <c r="N665" s="397"/>
      <c r="O665" s="233"/>
      <c r="P665" s="399"/>
      <c r="Q665" s="11"/>
      <c r="R665" s="306"/>
      <c r="S665" s="306"/>
      <c r="T665" s="306"/>
      <c r="U665" s="11"/>
      <c r="V665" s="11"/>
      <c r="W665" s="11"/>
      <c r="X665" s="11"/>
      <c r="Y665" s="11"/>
      <c r="Z665" s="11"/>
      <c r="AA665" s="11"/>
      <c r="AB665" s="11"/>
    </row>
    <row r="666" spans="1:28" ht="24.75" customHeight="1">
      <c r="A666" s="1256" t="str">
        <f>IF(E666&gt;0,"Wypełnione","")</f>
        <v/>
      </c>
      <c r="B666" s="57"/>
      <c r="C666" s="2050">
        <f>'Og s3a'!C1377</f>
        <v>0</v>
      </c>
      <c r="D666" s="2052">
        <f>'Og s3a'!E1377</f>
        <v>0</v>
      </c>
      <c r="E666" s="2050">
        <f>'Og s3a'!F1377</f>
        <v>0</v>
      </c>
      <c r="F666" s="395">
        <f>O666</f>
        <v>0</v>
      </c>
      <c r="G666" s="395">
        <f>P666</f>
        <v>0</v>
      </c>
      <c r="H666" s="236">
        <f>'Pak8 s2'!I668</f>
        <v>0</v>
      </c>
      <c r="I666" s="236">
        <f>'Pak8 s2'!K668</f>
        <v>0</v>
      </c>
      <c r="J666" s="236">
        <f>'Pak8 s2'!M668</f>
        <v>0</v>
      </c>
      <c r="K666" s="236">
        <f>'Pak8 s2'!O668</f>
        <v>0</v>
      </c>
      <c r="L666" s="11"/>
      <c r="M666" s="11"/>
      <c r="N666" s="396">
        <f>'Og s3a'!G1377</f>
        <v>0</v>
      </c>
      <c r="O666" s="237">
        <f>'Og s3a'!H1377</f>
        <v>0</v>
      </c>
      <c r="P666" s="398">
        <f>'Og s3a'!D1377</f>
        <v>0</v>
      </c>
      <c r="Q666" s="11"/>
      <c r="R666" s="306"/>
      <c r="S666" s="306"/>
      <c r="T666" s="306"/>
      <c r="U666" s="11"/>
      <c r="V666" s="11"/>
      <c r="W666" s="11"/>
      <c r="X666" s="11"/>
      <c r="Y666" s="11"/>
      <c r="Z666" s="11"/>
      <c r="AA666" s="11"/>
      <c r="AB666" s="11"/>
    </row>
    <row r="667" spans="1:28" ht="14.25" customHeight="1">
      <c r="A667" s="1256" t="str">
        <f>A666</f>
        <v/>
      </c>
      <c r="B667" s="57"/>
      <c r="C667" s="2051"/>
      <c r="D667" s="2053"/>
      <c r="E667" s="2051"/>
      <c r="F667" s="234"/>
      <c r="G667" s="234">
        <f>'Pak8 s2'!G669</f>
        <v>0</v>
      </c>
      <c r="H667" s="234">
        <f>'Pak8 s2'!I669</f>
        <v>0</v>
      </c>
      <c r="I667" s="234">
        <f>'Pak8 s2'!K669</f>
        <v>0</v>
      </c>
      <c r="J667" s="234">
        <f>'Pak8 s2'!M669</f>
        <v>0</v>
      </c>
      <c r="K667" s="234">
        <f>'Pak8 s2'!O669</f>
        <v>0</v>
      </c>
      <c r="L667" s="11"/>
      <c r="M667" s="11"/>
      <c r="N667" s="397"/>
      <c r="O667" s="233"/>
      <c r="P667" s="399"/>
      <c r="Q667" s="11"/>
      <c r="R667" s="306"/>
      <c r="S667" s="306"/>
      <c r="T667" s="306"/>
      <c r="U667" s="11"/>
      <c r="V667" s="11"/>
      <c r="W667" s="11"/>
      <c r="X667" s="11"/>
      <c r="Y667" s="11"/>
      <c r="Z667" s="11"/>
      <c r="AA667" s="11"/>
      <c r="AB667" s="11"/>
    </row>
    <row r="668" spans="1:28" ht="24.75" customHeight="1">
      <c r="A668" s="1256" t="str">
        <f>IF(E668&gt;0,"Wypełnione","")</f>
        <v/>
      </c>
      <c r="B668" s="57"/>
      <c r="C668" s="2050">
        <f>'Og s3a'!C1379</f>
        <v>0</v>
      </c>
      <c r="D668" s="2052">
        <f>'Og s3a'!E1379</f>
        <v>0</v>
      </c>
      <c r="E668" s="2050">
        <f>'Og s3a'!F1379</f>
        <v>0</v>
      </c>
      <c r="F668" s="395">
        <f>O668</f>
        <v>0</v>
      </c>
      <c r="G668" s="395">
        <f>P668</f>
        <v>0</v>
      </c>
      <c r="H668" s="236">
        <f>'Pak8 s2'!I670</f>
        <v>0</v>
      </c>
      <c r="I668" s="236">
        <f>'Pak8 s2'!K670</f>
        <v>0</v>
      </c>
      <c r="J668" s="236">
        <f>'Pak8 s2'!M670</f>
        <v>0</v>
      </c>
      <c r="K668" s="236">
        <f>'Pak8 s2'!O670</f>
        <v>0</v>
      </c>
      <c r="L668" s="11"/>
      <c r="M668" s="11"/>
      <c r="N668" s="396">
        <f>'Og s3a'!G1379</f>
        <v>0</v>
      </c>
      <c r="O668" s="237">
        <f>'Og s3a'!H1379</f>
        <v>0</v>
      </c>
      <c r="P668" s="398">
        <f>'Og s3a'!D1379</f>
        <v>0</v>
      </c>
      <c r="Q668" s="11"/>
      <c r="R668" s="306"/>
      <c r="S668" s="306"/>
      <c r="T668" s="306"/>
      <c r="U668" s="11"/>
      <c r="V668" s="11"/>
      <c r="W668" s="11"/>
      <c r="X668" s="11"/>
      <c r="Y668" s="11"/>
      <c r="Z668" s="11"/>
      <c r="AA668" s="11"/>
      <c r="AB668" s="11"/>
    </row>
    <row r="669" spans="1:28" ht="14.25" customHeight="1">
      <c r="A669" s="1256" t="str">
        <f>A668</f>
        <v/>
      </c>
      <c r="B669" s="57"/>
      <c r="C669" s="2051"/>
      <c r="D669" s="2053"/>
      <c r="E669" s="2051"/>
      <c r="F669" s="234"/>
      <c r="G669" s="234">
        <f>'Pak8 s2'!G671</f>
        <v>0</v>
      </c>
      <c r="H669" s="234">
        <f>'Pak8 s2'!I671</f>
        <v>0</v>
      </c>
      <c r="I669" s="234">
        <f>'Pak8 s2'!K671</f>
        <v>0</v>
      </c>
      <c r="J669" s="234">
        <f>'Pak8 s2'!M671</f>
        <v>0</v>
      </c>
      <c r="K669" s="234">
        <f>'Pak8 s2'!O671</f>
        <v>0</v>
      </c>
      <c r="L669" s="11"/>
      <c r="M669" s="11"/>
      <c r="N669" s="397"/>
      <c r="O669" s="233"/>
      <c r="P669" s="399"/>
      <c r="Q669" s="11"/>
      <c r="R669" s="306"/>
      <c r="S669" s="306"/>
      <c r="T669" s="306"/>
      <c r="U669" s="11"/>
      <c r="V669" s="11"/>
      <c r="W669" s="11"/>
      <c r="X669" s="11"/>
      <c r="Y669" s="11"/>
      <c r="Z669" s="11"/>
      <c r="AA669" s="11"/>
      <c r="AB669" s="11"/>
    </row>
    <row r="670" spans="1:28" ht="24.75" customHeight="1">
      <c r="A670" s="1256" t="str">
        <f>IF(E670&gt;0,"Wypełnione","")</f>
        <v/>
      </c>
      <c r="B670" s="57"/>
      <c r="C670" s="2050">
        <f>'Og s3a'!C1381</f>
        <v>0</v>
      </c>
      <c r="D670" s="2052">
        <f>'Og s3a'!E1381</f>
        <v>0</v>
      </c>
      <c r="E670" s="2050">
        <f>'Og s3a'!F1381</f>
        <v>0</v>
      </c>
      <c r="F670" s="395">
        <f>O670</f>
        <v>0</v>
      </c>
      <c r="G670" s="395">
        <f>P670</f>
        <v>0</v>
      </c>
      <c r="H670" s="236">
        <f>'Pak8 s2'!I672</f>
        <v>0</v>
      </c>
      <c r="I670" s="236">
        <f>'Pak8 s2'!K672</f>
        <v>0</v>
      </c>
      <c r="J670" s="236">
        <f>'Pak8 s2'!M672</f>
        <v>0</v>
      </c>
      <c r="K670" s="236">
        <f>'Pak8 s2'!O672</f>
        <v>0</v>
      </c>
      <c r="L670" s="11"/>
      <c r="M670" s="11"/>
      <c r="N670" s="396">
        <f>'Og s3a'!G1381</f>
        <v>0</v>
      </c>
      <c r="O670" s="237">
        <f>'Og s3a'!H1381</f>
        <v>0</v>
      </c>
      <c r="P670" s="398">
        <f>'Og s3a'!D1381</f>
        <v>0</v>
      </c>
      <c r="Q670" s="11"/>
      <c r="R670" s="306"/>
      <c r="S670" s="306"/>
      <c r="T670" s="306"/>
      <c r="U670" s="11"/>
      <c r="V670" s="11"/>
      <c r="W670" s="11"/>
      <c r="X670" s="11"/>
      <c r="Y670" s="11"/>
      <c r="Z670" s="11"/>
      <c r="AA670" s="11"/>
      <c r="AB670" s="11"/>
    </row>
    <row r="671" spans="1:28" ht="14.25" customHeight="1">
      <c r="A671" s="1256" t="str">
        <f>A670</f>
        <v/>
      </c>
      <c r="B671" s="57"/>
      <c r="C671" s="2051"/>
      <c r="D671" s="2053"/>
      <c r="E671" s="2051"/>
      <c r="F671" s="234"/>
      <c r="G671" s="234">
        <f>'Pak8 s2'!G673</f>
        <v>0</v>
      </c>
      <c r="H671" s="234">
        <f>'Pak8 s2'!I673</f>
        <v>0</v>
      </c>
      <c r="I671" s="234">
        <f>'Pak8 s2'!K673</f>
        <v>0</v>
      </c>
      <c r="J671" s="234">
        <f>'Pak8 s2'!M673</f>
        <v>0</v>
      </c>
      <c r="K671" s="234">
        <f>'Pak8 s2'!O673</f>
        <v>0</v>
      </c>
      <c r="L671" s="11"/>
      <c r="M671" s="11"/>
      <c r="N671" s="397"/>
      <c r="O671" s="233"/>
      <c r="P671" s="399"/>
      <c r="Q671" s="11"/>
      <c r="R671" s="306"/>
      <c r="S671" s="306"/>
      <c r="T671" s="306"/>
      <c r="U671" s="11"/>
      <c r="V671" s="11"/>
      <c r="W671" s="11"/>
      <c r="X671" s="11"/>
      <c r="Y671" s="11"/>
      <c r="Z671" s="11"/>
      <c r="AA671" s="11"/>
      <c r="AB671" s="11"/>
    </row>
    <row r="672" spans="1:28" ht="24.75" customHeight="1">
      <c r="A672" s="1256" t="str">
        <f>IF(E672&gt;0,"Wypełnione","")</f>
        <v/>
      </c>
      <c r="B672" s="57"/>
      <c r="C672" s="2050">
        <f>'Og s3a'!C1383</f>
        <v>0</v>
      </c>
      <c r="D672" s="2052">
        <f>'Og s3a'!E1383</f>
        <v>0</v>
      </c>
      <c r="E672" s="2050">
        <f>'Og s3a'!F1383</f>
        <v>0</v>
      </c>
      <c r="F672" s="395">
        <f>O672</f>
        <v>0</v>
      </c>
      <c r="G672" s="395">
        <f>P672</f>
        <v>0</v>
      </c>
      <c r="H672" s="236">
        <f>'Pak8 s2'!I674</f>
        <v>0</v>
      </c>
      <c r="I672" s="236">
        <f>'Pak8 s2'!K674</f>
        <v>0</v>
      </c>
      <c r="J672" s="236">
        <f>'Pak8 s2'!M674</f>
        <v>0</v>
      </c>
      <c r="K672" s="236">
        <f>'Pak8 s2'!O674</f>
        <v>0</v>
      </c>
      <c r="L672" s="11"/>
      <c r="M672" s="11"/>
      <c r="N672" s="396">
        <f>'Og s3a'!G1383</f>
        <v>0</v>
      </c>
      <c r="O672" s="237">
        <f>'Og s3a'!H1383</f>
        <v>0</v>
      </c>
      <c r="P672" s="398">
        <f>'Og s3a'!D1383</f>
        <v>0</v>
      </c>
      <c r="Q672" s="11"/>
      <c r="R672" s="306"/>
      <c r="S672" s="306"/>
      <c r="T672" s="306"/>
      <c r="U672" s="11"/>
      <c r="V672" s="11"/>
      <c r="W672" s="11"/>
      <c r="X672" s="11"/>
      <c r="Y672" s="11"/>
      <c r="Z672" s="11"/>
      <c r="AA672" s="11"/>
      <c r="AB672" s="11"/>
    </row>
    <row r="673" spans="1:28" ht="14.25" customHeight="1">
      <c r="A673" s="1256" t="str">
        <f>A672</f>
        <v/>
      </c>
      <c r="B673" s="57"/>
      <c r="C673" s="2051"/>
      <c r="D673" s="2053"/>
      <c r="E673" s="2051"/>
      <c r="F673" s="234"/>
      <c r="G673" s="234">
        <f>'Pak8 s2'!G675</f>
        <v>0</v>
      </c>
      <c r="H673" s="234">
        <f>'Pak8 s2'!I675</f>
        <v>0</v>
      </c>
      <c r="I673" s="234">
        <f>'Pak8 s2'!K675</f>
        <v>0</v>
      </c>
      <c r="J673" s="234">
        <f>'Pak8 s2'!M675</f>
        <v>0</v>
      </c>
      <c r="K673" s="234">
        <f>'Pak8 s2'!O675</f>
        <v>0</v>
      </c>
      <c r="L673" s="11"/>
      <c r="M673" s="11"/>
      <c r="N673" s="397"/>
      <c r="O673" s="233"/>
      <c r="P673" s="399"/>
      <c r="Q673" s="11"/>
      <c r="R673" s="306"/>
      <c r="S673" s="306"/>
      <c r="T673" s="306"/>
      <c r="U673" s="11"/>
      <c r="V673" s="11"/>
      <c r="W673" s="11"/>
      <c r="X673" s="11"/>
      <c r="Y673" s="11"/>
      <c r="Z673" s="11"/>
      <c r="AA673" s="11"/>
      <c r="AB673" s="11"/>
    </row>
    <row r="674" spans="1:28" ht="24.75" customHeight="1">
      <c r="A674" s="1256" t="str">
        <f>IF(E674&gt;0,"Wypełnione","")</f>
        <v/>
      </c>
      <c r="B674" s="57"/>
      <c r="C674" s="2050">
        <f>'Og s3a'!C1385</f>
        <v>0</v>
      </c>
      <c r="D674" s="2052">
        <f>'Og s3a'!E1385</f>
        <v>0</v>
      </c>
      <c r="E674" s="2050">
        <f>'Og s3a'!F1385</f>
        <v>0</v>
      </c>
      <c r="F674" s="395">
        <f>O674</f>
        <v>0</v>
      </c>
      <c r="G674" s="395">
        <f>P674</f>
        <v>0</v>
      </c>
      <c r="H674" s="236">
        <f>'Pak8 s2'!I676</f>
        <v>0</v>
      </c>
      <c r="I674" s="236">
        <f>'Pak8 s2'!K676</f>
        <v>0</v>
      </c>
      <c r="J674" s="236">
        <f>'Pak8 s2'!M676</f>
        <v>0</v>
      </c>
      <c r="K674" s="236">
        <f>'Pak8 s2'!O676</f>
        <v>0</v>
      </c>
      <c r="L674" s="11"/>
      <c r="M674" s="11"/>
      <c r="N674" s="396">
        <f>'Og s3a'!G1385</f>
        <v>0</v>
      </c>
      <c r="O674" s="237">
        <f>'Og s3a'!H1385</f>
        <v>0</v>
      </c>
      <c r="P674" s="398">
        <f>'Og s3a'!D1385</f>
        <v>0</v>
      </c>
      <c r="Q674" s="11"/>
      <c r="R674" s="306"/>
      <c r="S674" s="306"/>
      <c r="T674" s="306"/>
      <c r="U674" s="11"/>
      <c r="V674" s="11"/>
      <c r="W674" s="11"/>
      <c r="X674" s="11"/>
      <c r="Y674" s="11"/>
      <c r="Z674" s="11"/>
      <c r="AA674" s="11"/>
      <c r="AB674" s="11"/>
    </row>
    <row r="675" spans="1:28" ht="14.25" customHeight="1">
      <c r="A675" s="1256" t="str">
        <f>A674</f>
        <v/>
      </c>
      <c r="B675" s="57"/>
      <c r="C675" s="2051"/>
      <c r="D675" s="2053"/>
      <c r="E675" s="2051"/>
      <c r="F675" s="234"/>
      <c r="G675" s="234">
        <f>'Pak8 s2'!G677</f>
        <v>0</v>
      </c>
      <c r="H675" s="234">
        <f>'Pak8 s2'!I677</f>
        <v>0</v>
      </c>
      <c r="I675" s="234">
        <f>'Pak8 s2'!K677</f>
        <v>0</v>
      </c>
      <c r="J675" s="234">
        <f>'Pak8 s2'!M677</f>
        <v>0</v>
      </c>
      <c r="K675" s="234">
        <f>'Pak8 s2'!O677</f>
        <v>0</v>
      </c>
      <c r="L675" s="11"/>
      <c r="M675" s="11"/>
      <c r="N675" s="397"/>
      <c r="O675" s="233"/>
      <c r="P675" s="399"/>
      <c r="Q675" s="11"/>
      <c r="R675" s="306"/>
      <c r="S675" s="306"/>
      <c r="T675" s="306"/>
      <c r="U675" s="11"/>
      <c r="V675" s="11"/>
      <c r="W675" s="11"/>
      <c r="X675" s="11"/>
      <c r="Y675" s="11"/>
      <c r="Z675" s="11"/>
      <c r="AA675" s="11"/>
      <c r="AB675" s="11"/>
    </row>
    <row r="676" spans="1:28" ht="24.75" customHeight="1">
      <c r="A676" s="1256" t="str">
        <f>IF(E676&gt;0,"Wypełnione","")</f>
        <v/>
      </c>
      <c r="B676" s="57"/>
      <c r="C676" s="2050">
        <f>'Og s3a'!C1387</f>
        <v>0</v>
      </c>
      <c r="D676" s="2052">
        <f>'Og s3a'!E1387</f>
        <v>0</v>
      </c>
      <c r="E676" s="2050">
        <f>'Og s3a'!F1387</f>
        <v>0</v>
      </c>
      <c r="F676" s="395">
        <f>O676</f>
        <v>0</v>
      </c>
      <c r="G676" s="395">
        <f>P676</f>
        <v>0</v>
      </c>
      <c r="H676" s="236">
        <f>'Pak8 s2'!I678</f>
        <v>0</v>
      </c>
      <c r="I676" s="236">
        <f>'Pak8 s2'!K678</f>
        <v>0</v>
      </c>
      <c r="J676" s="236">
        <f>'Pak8 s2'!M678</f>
        <v>0</v>
      </c>
      <c r="K676" s="236">
        <f>'Pak8 s2'!O678</f>
        <v>0</v>
      </c>
      <c r="L676" s="11"/>
      <c r="M676" s="11"/>
      <c r="N676" s="396">
        <f>'Og s3a'!G1387</f>
        <v>0</v>
      </c>
      <c r="O676" s="237">
        <f>'Og s3a'!H1387</f>
        <v>0</v>
      </c>
      <c r="P676" s="398">
        <f>'Og s3a'!D1387</f>
        <v>0</v>
      </c>
      <c r="Q676" s="11"/>
      <c r="R676" s="306"/>
      <c r="S676" s="306"/>
      <c r="T676" s="306"/>
      <c r="U676" s="11"/>
      <c r="V676" s="11"/>
      <c r="W676" s="11"/>
      <c r="X676" s="11"/>
      <c r="Y676" s="11"/>
      <c r="Z676" s="11"/>
      <c r="AA676" s="11"/>
      <c r="AB676" s="11"/>
    </row>
    <row r="677" spans="1:28" ht="14.25" customHeight="1">
      <c r="A677" s="1256" t="str">
        <f>A676</f>
        <v/>
      </c>
      <c r="B677" s="57"/>
      <c r="C677" s="2051"/>
      <c r="D677" s="2053"/>
      <c r="E677" s="2051"/>
      <c r="F677" s="234"/>
      <c r="G677" s="234">
        <f>'Pak8 s2'!G679</f>
        <v>0</v>
      </c>
      <c r="H677" s="234">
        <f>'Pak8 s2'!I679</f>
        <v>0</v>
      </c>
      <c r="I677" s="234">
        <f>'Pak8 s2'!K679</f>
        <v>0</v>
      </c>
      <c r="J677" s="234">
        <f>'Pak8 s2'!M679</f>
        <v>0</v>
      </c>
      <c r="K677" s="234">
        <f>'Pak8 s2'!O679</f>
        <v>0</v>
      </c>
      <c r="L677" s="11"/>
      <c r="M677" s="11"/>
      <c r="N677" s="397"/>
      <c r="O677" s="233"/>
      <c r="P677" s="399"/>
      <c r="Q677" s="11"/>
      <c r="R677" s="306"/>
      <c r="S677" s="306"/>
      <c r="T677" s="306"/>
      <c r="U677" s="11"/>
      <c r="V677" s="11"/>
      <c r="W677" s="11"/>
      <c r="X677" s="11"/>
      <c r="Y677" s="11"/>
      <c r="Z677" s="11"/>
      <c r="AA677" s="11"/>
      <c r="AB677" s="11"/>
    </row>
    <row r="678" spans="1:28" ht="24.75" customHeight="1">
      <c r="A678" s="1256" t="str">
        <f>IF(E678&gt;0,"Wypełnione","")</f>
        <v/>
      </c>
      <c r="B678" s="57"/>
      <c r="C678" s="2050">
        <f>'Og s3a'!C1389</f>
        <v>0</v>
      </c>
      <c r="D678" s="2052">
        <f>'Og s3a'!E1389</f>
        <v>0</v>
      </c>
      <c r="E678" s="2050">
        <f>'Og s3a'!F1389</f>
        <v>0</v>
      </c>
      <c r="F678" s="395">
        <f>O678</f>
        <v>0</v>
      </c>
      <c r="G678" s="395">
        <f>P678</f>
        <v>0</v>
      </c>
      <c r="H678" s="236">
        <f>'Pak8 s2'!I680</f>
        <v>0</v>
      </c>
      <c r="I678" s="236">
        <f>'Pak8 s2'!K680</f>
        <v>0</v>
      </c>
      <c r="J678" s="236">
        <f>'Pak8 s2'!M680</f>
        <v>0</v>
      </c>
      <c r="K678" s="236">
        <f>'Pak8 s2'!O680</f>
        <v>0</v>
      </c>
      <c r="L678" s="11"/>
      <c r="M678" s="11"/>
      <c r="N678" s="396">
        <f>'Og s3a'!G1389</f>
        <v>0</v>
      </c>
      <c r="O678" s="237">
        <f>'Og s3a'!H1389</f>
        <v>0</v>
      </c>
      <c r="P678" s="398">
        <f>'Og s3a'!D1389</f>
        <v>0</v>
      </c>
      <c r="Q678" s="11"/>
      <c r="R678" s="306"/>
      <c r="S678" s="306"/>
      <c r="T678" s="306"/>
      <c r="U678" s="11"/>
      <c r="V678" s="11"/>
      <c r="W678" s="11"/>
      <c r="X678" s="11"/>
      <c r="Y678" s="11"/>
      <c r="Z678" s="11"/>
      <c r="AA678" s="11"/>
      <c r="AB678" s="11"/>
    </row>
    <row r="679" spans="1:28" ht="14.25" customHeight="1">
      <c r="A679" s="1256" t="str">
        <f>A678</f>
        <v/>
      </c>
      <c r="B679" s="57"/>
      <c r="C679" s="2051"/>
      <c r="D679" s="2053"/>
      <c r="E679" s="2051"/>
      <c r="F679" s="234"/>
      <c r="G679" s="234">
        <f>'Pak8 s2'!G681</f>
        <v>0</v>
      </c>
      <c r="H679" s="234">
        <f>'Pak8 s2'!I681</f>
        <v>0</v>
      </c>
      <c r="I679" s="234">
        <f>'Pak8 s2'!K681</f>
        <v>0</v>
      </c>
      <c r="J679" s="234">
        <f>'Pak8 s2'!M681</f>
        <v>0</v>
      </c>
      <c r="K679" s="234">
        <f>'Pak8 s2'!O681</f>
        <v>0</v>
      </c>
      <c r="L679" s="11"/>
      <c r="M679" s="11"/>
      <c r="N679" s="397"/>
      <c r="O679" s="233"/>
      <c r="P679" s="399"/>
      <c r="Q679" s="11"/>
      <c r="R679" s="306"/>
      <c r="S679" s="306"/>
      <c r="T679" s="306"/>
      <c r="U679" s="11"/>
      <c r="V679" s="11"/>
      <c r="W679" s="11"/>
      <c r="X679" s="11"/>
      <c r="Y679" s="11"/>
      <c r="Z679" s="11"/>
      <c r="AA679" s="11"/>
      <c r="AB679" s="11"/>
    </row>
    <row r="680" spans="1:28" ht="24.75" customHeight="1">
      <c r="A680" s="1256" t="str">
        <f>IF(E680&gt;0,"Wypełnione","")</f>
        <v/>
      </c>
      <c r="B680" s="57"/>
      <c r="C680" s="2050">
        <f>'Og s3a'!C1391</f>
        <v>0</v>
      </c>
      <c r="D680" s="2052">
        <f>'Og s3a'!E1391</f>
        <v>0</v>
      </c>
      <c r="E680" s="2050">
        <f>'Og s3a'!F1391</f>
        <v>0</v>
      </c>
      <c r="F680" s="395">
        <f>O680</f>
        <v>0</v>
      </c>
      <c r="G680" s="395">
        <f>P680</f>
        <v>0</v>
      </c>
      <c r="H680" s="236">
        <f>'Pak8 s2'!I682</f>
        <v>0</v>
      </c>
      <c r="I680" s="236">
        <f>'Pak8 s2'!K682</f>
        <v>0</v>
      </c>
      <c r="J680" s="236">
        <f>'Pak8 s2'!M682</f>
        <v>0</v>
      </c>
      <c r="K680" s="236">
        <f>'Pak8 s2'!O682</f>
        <v>0</v>
      </c>
      <c r="L680" s="11"/>
      <c r="M680" s="11"/>
      <c r="N680" s="396">
        <f>'Og s3a'!G1391</f>
        <v>0</v>
      </c>
      <c r="O680" s="237">
        <f>'Og s3a'!H1391</f>
        <v>0</v>
      </c>
      <c r="P680" s="398">
        <f>'Og s3a'!D1391</f>
        <v>0</v>
      </c>
      <c r="Q680" s="11"/>
      <c r="R680" s="306"/>
      <c r="S680" s="306"/>
      <c r="T680" s="306"/>
      <c r="U680" s="11"/>
      <c r="V680" s="11"/>
      <c r="W680" s="11"/>
      <c r="X680" s="11"/>
      <c r="Y680" s="11"/>
      <c r="Z680" s="11"/>
      <c r="AA680" s="11"/>
      <c r="AB680" s="11"/>
    </row>
    <row r="681" spans="1:28" ht="14.25" customHeight="1">
      <c r="A681" s="1256" t="str">
        <f>A680</f>
        <v/>
      </c>
      <c r="B681" s="57"/>
      <c r="C681" s="2051"/>
      <c r="D681" s="2053"/>
      <c r="E681" s="2051"/>
      <c r="F681" s="234"/>
      <c r="G681" s="234">
        <f>'Pak8 s2'!G683</f>
        <v>0</v>
      </c>
      <c r="H681" s="234">
        <f>'Pak8 s2'!I683</f>
        <v>0</v>
      </c>
      <c r="I681" s="234">
        <f>'Pak8 s2'!K683</f>
        <v>0</v>
      </c>
      <c r="J681" s="234">
        <f>'Pak8 s2'!M683</f>
        <v>0</v>
      </c>
      <c r="K681" s="234">
        <f>'Pak8 s2'!O683</f>
        <v>0</v>
      </c>
      <c r="L681" s="11"/>
      <c r="M681" s="11"/>
      <c r="N681" s="397"/>
      <c r="O681" s="233"/>
      <c r="P681" s="399"/>
      <c r="Q681" s="11"/>
      <c r="R681" s="306"/>
      <c r="S681" s="306"/>
      <c r="T681" s="306"/>
      <c r="U681" s="11"/>
      <c r="V681" s="11"/>
      <c r="W681" s="11"/>
      <c r="X681" s="11"/>
      <c r="Y681" s="11"/>
      <c r="Z681" s="11"/>
      <c r="AA681" s="11"/>
      <c r="AB681" s="11"/>
    </row>
    <row r="682" spans="1:28" ht="24.75" customHeight="1">
      <c r="A682" s="1256" t="str">
        <f>IF(E682&gt;0,"Wypełnione","")</f>
        <v/>
      </c>
      <c r="B682" s="57"/>
      <c r="C682" s="2050">
        <f>'Og s3a'!C1393</f>
        <v>0</v>
      </c>
      <c r="D682" s="2052">
        <f>'Og s3a'!E1393</f>
        <v>0</v>
      </c>
      <c r="E682" s="2050">
        <f>'Og s3a'!F1393</f>
        <v>0</v>
      </c>
      <c r="F682" s="395">
        <f>O682</f>
        <v>0</v>
      </c>
      <c r="G682" s="395">
        <f>P682</f>
        <v>0</v>
      </c>
      <c r="H682" s="236">
        <f>'Pak8 s2'!I684</f>
        <v>0</v>
      </c>
      <c r="I682" s="236">
        <f>'Pak8 s2'!K684</f>
        <v>0</v>
      </c>
      <c r="J682" s="236">
        <f>'Pak8 s2'!M684</f>
        <v>0</v>
      </c>
      <c r="K682" s="236">
        <f>'Pak8 s2'!O684</f>
        <v>0</v>
      </c>
      <c r="L682" s="11"/>
      <c r="M682" s="11"/>
      <c r="N682" s="396">
        <f>'Og s3a'!G1393</f>
        <v>0</v>
      </c>
      <c r="O682" s="237">
        <f>'Og s3a'!H1393</f>
        <v>0</v>
      </c>
      <c r="P682" s="398">
        <f>'Og s3a'!D1393</f>
        <v>0</v>
      </c>
      <c r="Q682" s="11"/>
      <c r="R682" s="306"/>
      <c r="S682" s="306"/>
      <c r="T682" s="306"/>
      <c r="U682" s="11"/>
      <c r="V682" s="11"/>
      <c r="W682" s="11"/>
      <c r="X682" s="11"/>
      <c r="Y682" s="11"/>
      <c r="Z682" s="11"/>
      <c r="AA682" s="11"/>
      <c r="AB682" s="11"/>
    </row>
    <row r="683" spans="1:28" ht="14.25" customHeight="1">
      <c r="A683" s="1256" t="str">
        <f>A682</f>
        <v/>
      </c>
      <c r="B683" s="57"/>
      <c r="C683" s="2051"/>
      <c r="D683" s="2053"/>
      <c r="E683" s="2051"/>
      <c r="F683" s="234"/>
      <c r="G683" s="234">
        <f>'Pak8 s2'!G685</f>
        <v>0</v>
      </c>
      <c r="H683" s="234">
        <f>'Pak8 s2'!I685</f>
        <v>0</v>
      </c>
      <c r="I683" s="234">
        <f>'Pak8 s2'!K685</f>
        <v>0</v>
      </c>
      <c r="J683" s="234">
        <f>'Pak8 s2'!M685</f>
        <v>0</v>
      </c>
      <c r="K683" s="234">
        <f>'Pak8 s2'!O685</f>
        <v>0</v>
      </c>
      <c r="L683" s="11"/>
      <c r="M683" s="11"/>
      <c r="N683" s="397"/>
      <c r="O683" s="233"/>
      <c r="P683" s="399"/>
      <c r="Q683" s="11"/>
      <c r="R683" s="306"/>
      <c r="S683" s="306"/>
      <c r="T683" s="306"/>
      <c r="U683" s="11"/>
      <c r="V683" s="11"/>
      <c r="W683" s="11"/>
      <c r="X683" s="11"/>
      <c r="Y683" s="11"/>
      <c r="Z683" s="11"/>
      <c r="AA683" s="11"/>
      <c r="AB683" s="11"/>
    </row>
    <row r="684" spans="1:28" ht="24.75" customHeight="1">
      <c r="A684" s="1256" t="str">
        <f>IF(E684&gt;0,"Wypełnione","")</f>
        <v/>
      </c>
      <c r="B684" s="57"/>
      <c r="C684" s="2050">
        <f>'Og s3a'!C1395</f>
        <v>0</v>
      </c>
      <c r="D684" s="2052">
        <f>'Og s3a'!E1395</f>
        <v>0</v>
      </c>
      <c r="E684" s="2050">
        <f>'Og s3a'!F1395</f>
        <v>0</v>
      </c>
      <c r="F684" s="395">
        <f>O684</f>
        <v>0</v>
      </c>
      <c r="G684" s="395">
        <f>P684</f>
        <v>0</v>
      </c>
      <c r="H684" s="236">
        <f>'Pak8 s2'!I686</f>
        <v>0</v>
      </c>
      <c r="I684" s="236">
        <f>'Pak8 s2'!K686</f>
        <v>0</v>
      </c>
      <c r="J684" s="236">
        <f>'Pak8 s2'!M686</f>
        <v>0</v>
      </c>
      <c r="K684" s="236">
        <f>'Pak8 s2'!O686</f>
        <v>0</v>
      </c>
      <c r="L684" s="11"/>
      <c r="M684" s="11"/>
      <c r="N684" s="396">
        <f>'Og s3a'!G1395</f>
        <v>0</v>
      </c>
      <c r="O684" s="237">
        <f>'Og s3a'!H1395</f>
        <v>0</v>
      </c>
      <c r="P684" s="398">
        <f>'Og s3a'!D1395</f>
        <v>0</v>
      </c>
      <c r="Q684" s="11"/>
      <c r="R684" s="306"/>
      <c r="S684" s="306"/>
      <c r="T684" s="306"/>
      <c r="U684" s="11"/>
      <c r="V684" s="11"/>
      <c r="W684" s="11"/>
      <c r="X684" s="11"/>
      <c r="Y684" s="11"/>
      <c r="Z684" s="11"/>
      <c r="AA684" s="11"/>
      <c r="AB684" s="11"/>
    </row>
    <row r="685" spans="1:28" ht="14.25" customHeight="1">
      <c r="A685" s="1256" t="str">
        <f>A684</f>
        <v/>
      </c>
      <c r="B685" s="57"/>
      <c r="C685" s="2051"/>
      <c r="D685" s="2053"/>
      <c r="E685" s="2051"/>
      <c r="F685" s="234"/>
      <c r="G685" s="234">
        <f>'Pak8 s2'!G687</f>
        <v>0</v>
      </c>
      <c r="H685" s="234">
        <f>'Pak8 s2'!I687</f>
        <v>0</v>
      </c>
      <c r="I685" s="234">
        <f>'Pak8 s2'!K687</f>
        <v>0</v>
      </c>
      <c r="J685" s="234">
        <f>'Pak8 s2'!M687</f>
        <v>0</v>
      </c>
      <c r="K685" s="234">
        <f>'Pak8 s2'!O687</f>
        <v>0</v>
      </c>
      <c r="L685" s="11"/>
      <c r="M685" s="11"/>
      <c r="N685" s="397"/>
      <c r="O685" s="233"/>
      <c r="P685" s="399"/>
      <c r="Q685" s="11"/>
      <c r="R685" s="306"/>
      <c r="S685" s="306"/>
      <c r="T685" s="306"/>
      <c r="U685" s="11"/>
      <c r="V685" s="11"/>
      <c r="W685" s="11"/>
      <c r="X685" s="11"/>
      <c r="Y685" s="11"/>
      <c r="Z685" s="11"/>
      <c r="AA685" s="11"/>
      <c r="AB685" s="11"/>
    </row>
    <row r="686" spans="1:28" ht="24.75" customHeight="1">
      <c r="A686" s="1256" t="str">
        <f>IF(E686&gt;0,"Wypełnione","")</f>
        <v/>
      </c>
      <c r="B686" s="57"/>
      <c r="C686" s="2050">
        <f>'Og s3a'!C1397</f>
        <v>0</v>
      </c>
      <c r="D686" s="2052">
        <f>'Og s3a'!E1397</f>
        <v>0</v>
      </c>
      <c r="E686" s="2050">
        <f>'Og s3a'!F1397</f>
        <v>0</v>
      </c>
      <c r="F686" s="395">
        <f>O686</f>
        <v>0</v>
      </c>
      <c r="G686" s="395">
        <f>P686</f>
        <v>0</v>
      </c>
      <c r="H686" s="236">
        <f>'Pak8 s2'!I688</f>
        <v>0</v>
      </c>
      <c r="I686" s="236">
        <f>'Pak8 s2'!K688</f>
        <v>0</v>
      </c>
      <c r="J686" s="236">
        <f>'Pak8 s2'!M688</f>
        <v>0</v>
      </c>
      <c r="K686" s="236">
        <f>'Pak8 s2'!O688</f>
        <v>0</v>
      </c>
      <c r="L686" s="11"/>
      <c r="M686" s="11"/>
      <c r="N686" s="396">
        <f>'Og s3a'!G1397</f>
        <v>0</v>
      </c>
      <c r="O686" s="237">
        <f>'Og s3a'!H1397</f>
        <v>0</v>
      </c>
      <c r="P686" s="398">
        <f>'Og s3a'!D1397</f>
        <v>0</v>
      </c>
      <c r="Q686" s="11"/>
      <c r="R686" s="306"/>
      <c r="S686" s="306"/>
      <c r="T686" s="306"/>
      <c r="U686" s="11"/>
      <c r="V686" s="11"/>
      <c r="W686" s="11"/>
      <c r="X686" s="11"/>
      <c r="Y686" s="11"/>
      <c r="Z686" s="11"/>
      <c r="AA686" s="11"/>
      <c r="AB686" s="11"/>
    </row>
    <row r="687" spans="1:28" ht="14.25" customHeight="1">
      <c r="A687" s="1256" t="str">
        <f>A686</f>
        <v/>
      </c>
      <c r="B687" s="57"/>
      <c r="C687" s="2051"/>
      <c r="D687" s="2053"/>
      <c r="E687" s="2051"/>
      <c r="F687" s="234"/>
      <c r="G687" s="234">
        <f>'Pak8 s2'!G689</f>
        <v>0</v>
      </c>
      <c r="H687" s="234">
        <f>'Pak8 s2'!I689</f>
        <v>0</v>
      </c>
      <c r="I687" s="234">
        <f>'Pak8 s2'!K689</f>
        <v>0</v>
      </c>
      <c r="J687" s="234">
        <f>'Pak8 s2'!M689</f>
        <v>0</v>
      </c>
      <c r="K687" s="234">
        <f>'Pak8 s2'!O689</f>
        <v>0</v>
      </c>
      <c r="L687" s="11"/>
      <c r="M687" s="11"/>
      <c r="N687" s="397"/>
      <c r="O687" s="233"/>
      <c r="P687" s="399"/>
      <c r="Q687" s="11"/>
      <c r="R687" s="306"/>
      <c r="S687" s="306"/>
      <c r="T687" s="306"/>
      <c r="U687" s="11"/>
      <c r="V687" s="11"/>
      <c r="W687" s="11"/>
      <c r="X687" s="11"/>
      <c r="Y687" s="11"/>
      <c r="Z687" s="11"/>
      <c r="AA687" s="11"/>
      <c r="AB687" s="11"/>
    </row>
    <row r="688" spans="1:28" ht="24.75" customHeight="1">
      <c r="A688" s="1256" t="str">
        <f>IF(E688&gt;0,"Wypełnione","")</f>
        <v/>
      </c>
      <c r="B688" s="57"/>
      <c r="C688" s="2050">
        <f>'Og s3a'!C1399</f>
        <v>0</v>
      </c>
      <c r="D688" s="2052">
        <f>'Og s3a'!E1399</f>
        <v>0</v>
      </c>
      <c r="E688" s="2050">
        <f>'Og s3a'!F1399</f>
        <v>0</v>
      </c>
      <c r="F688" s="395">
        <f>O688</f>
        <v>0</v>
      </c>
      <c r="G688" s="395">
        <f>P688</f>
        <v>0</v>
      </c>
      <c r="H688" s="236">
        <f>'Pak8 s2'!I690</f>
        <v>0</v>
      </c>
      <c r="I688" s="236">
        <f>'Pak8 s2'!K690</f>
        <v>0</v>
      </c>
      <c r="J688" s="236">
        <f>'Pak8 s2'!M690</f>
        <v>0</v>
      </c>
      <c r="K688" s="236">
        <f>'Pak8 s2'!O690</f>
        <v>0</v>
      </c>
      <c r="L688" s="11"/>
      <c r="M688" s="11"/>
      <c r="N688" s="396">
        <f>'Og s3a'!G1399</f>
        <v>0</v>
      </c>
      <c r="O688" s="237">
        <f>'Og s3a'!H1399</f>
        <v>0</v>
      </c>
      <c r="P688" s="398">
        <f>'Og s3a'!D1399</f>
        <v>0</v>
      </c>
      <c r="Q688" s="11"/>
      <c r="R688" s="306"/>
      <c r="S688" s="306"/>
      <c r="T688" s="306"/>
      <c r="U688" s="11"/>
      <c r="V688" s="11"/>
      <c r="W688" s="11"/>
      <c r="X688" s="11"/>
      <c r="Y688" s="11"/>
      <c r="Z688" s="11"/>
      <c r="AA688" s="11"/>
      <c r="AB688" s="11"/>
    </row>
    <row r="689" spans="1:28" ht="14.25" customHeight="1">
      <c r="A689" s="1256" t="str">
        <f>A688</f>
        <v/>
      </c>
      <c r="B689" s="57"/>
      <c r="C689" s="2051"/>
      <c r="D689" s="2053"/>
      <c r="E689" s="2051"/>
      <c r="F689" s="234"/>
      <c r="G689" s="234">
        <f>'Pak8 s2'!G691</f>
        <v>0</v>
      </c>
      <c r="H689" s="234">
        <f>'Pak8 s2'!I691</f>
        <v>0</v>
      </c>
      <c r="I689" s="234">
        <f>'Pak8 s2'!K691</f>
        <v>0</v>
      </c>
      <c r="J689" s="234">
        <f>'Pak8 s2'!M691</f>
        <v>0</v>
      </c>
      <c r="K689" s="234">
        <f>'Pak8 s2'!O691</f>
        <v>0</v>
      </c>
      <c r="L689" s="11"/>
      <c r="M689" s="11"/>
      <c r="N689" s="397"/>
      <c r="O689" s="233"/>
      <c r="P689" s="399"/>
      <c r="Q689" s="11"/>
      <c r="R689" s="306"/>
      <c r="S689" s="306"/>
      <c r="T689" s="306"/>
      <c r="U689" s="11"/>
      <c r="V689" s="11"/>
      <c r="W689" s="11"/>
      <c r="X689" s="11"/>
      <c r="Y689" s="11"/>
      <c r="Z689" s="11"/>
      <c r="AA689" s="11"/>
      <c r="AB689" s="11"/>
    </row>
    <row r="690" spans="1:28" ht="24.75" customHeight="1">
      <c r="A690" s="1256" t="str">
        <f>IF(E690&gt;0,"Wypełnione","")</f>
        <v/>
      </c>
      <c r="B690" s="57"/>
      <c r="C690" s="2050">
        <f>'Og s3a'!C1401</f>
        <v>0</v>
      </c>
      <c r="D690" s="2052">
        <f>'Og s3a'!E1401</f>
        <v>0</v>
      </c>
      <c r="E690" s="2050">
        <f>'Og s3a'!F1401</f>
        <v>0</v>
      </c>
      <c r="F690" s="395">
        <f>O690</f>
        <v>0</v>
      </c>
      <c r="G690" s="395">
        <f>P690</f>
        <v>0</v>
      </c>
      <c r="H690" s="236">
        <f>'Pak8 s2'!I692</f>
        <v>0</v>
      </c>
      <c r="I690" s="236">
        <f>'Pak8 s2'!K692</f>
        <v>0</v>
      </c>
      <c r="J690" s="236">
        <f>'Pak8 s2'!M692</f>
        <v>0</v>
      </c>
      <c r="K690" s="236">
        <f>'Pak8 s2'!O692</f>
        <v>0</v>
      </c>
      <c r="L690" s="11"/>
      <c r="M690" s="11"/>
      <c r="N690" s="396">
        <f>'Og s3a'!G1401</f>
        <v>0</v>
      </c>
      <c r="O690" s="237">
        <f>'Og s3a'!H1401</f>
        <v>0</v>
      </c>
      <c r="P690" s="398">
        <f>'Og s3a'!D1401</f>
        <v>0</v>
      </c>
      <c r="Q690" s="11"/>
      <c r="R690" s="306"/>
      <c r="S690" s="306"/>
      <c r="T690" s="306"/>
      <c r="U690" s="11"/>
      <c r="V690" s="11"/>
      <c r="W690" s="11"/>
      <c r="X690" s="11"/>
      <c r="Y690" s="11"/>
      <c r="Z690" s="11"/>
      <c r="AA690" s="11"/>
      <c r="AB690" s="11"/>
    </row>
    <row r="691" spans="1:28" ht="14.25" customHeight="1">
      <c r="A691" s="1256" t="str">
        <f>A690</f>
        <v/>
      </c>
      <c r="B691" s="57"/>
      <c r="C691" s="2051"/>
      <c r="D691" s="2053"/>
      <c r="E691" s="2051"/>
      <c r="F691" s="234"/>
      <c r="G691" s="234">
        <f>'Pak8 s2'!G693</f>
        <v>0</v>
      </c>
      <c r="H691" s="234">
        <f>'Pak8 s2'!I693</f>
        <v>0</v>
      </c>
      <c r="I691" s="234">
        <f>'Pak8 s2'!K693</f>
        <v>0</v>
      </c>
      <c r="J691" s="234">
        <f>'Pak8 s2'!M693</f>
        <v>0</v>
      </c>
      <c r="K691" s="234">
        <f>'Pak8 s2'!O693</f>
        <v>0</v>
      </c>
      <c r="L691" s="11"/>
      <c r="M691" s="11"/>
      <c r="N691" s="397"/>
      <c r="O691" s="233"/>
      <c r="P691" s="399"/>
      <c r="Q691" s="11"/>
      <c r="R691" s="306"/>
      <c r="S691" s="306"/>
      <c r="T691" s="306"/>
      <c r="U691" s="11"/>
      <c r="V691" s="11"/>
      <c r="W691" s="11"/>
      <c r="X691" s="11"/>
      <c r="Y691" s="11"/>
      <c r="Z691" s="11"/>
      <c r="AA691" s="11"/>
      <c r="AB691" s="11"/>
    </row>
    <row r="692" spans="1:28" ht="24.75" customHeight="1">
      <c r="A692" s="1256" t="str">
        <f>IF(E692&gt;0,"Wypełnione","")</f>
        <v/>
      </c>
      <c r="B692" s="57"/>
      <c r="C692" s="2050">
        <f>'Og s3a'!C1403</f>
        <v>0</v>
      </c>
      <c r="D692" s="2052">
        <f>'Og s3a'!E1403</f>
        <v>0</v>
      </c>
      <c r="E692" s="2050">
        <f>'Og s3a'!F1403</f>
        <v>0</v>
      </c>
      <c r="F692" s="395">
        <f>O692</f>
        <v>0</v>
      </c>
      <c r="G692" s="395">
        <f>P692</f>
        <v>0</v>
      </c>
      <c r="H692" s="236">
        <f>'Pak8 s2'!I694</f>
        <v>0</v>
      </c>
      <c r="I692" s="236">
        <f>'Pak8 s2'!K694</f>
        <v>0</v>
      </c>
      <c r="J692" s="236">
        <f>'Pak8 s2'!M694</f>
        <v>0</v>
      </c>
      <c r="K692" s="236">
        <f>'Pak8 s2'!O694</f>
        <v>0</v>
      </c>
      <c r="L692" s="11"/>
      <c r="M692" s="11"/>
      <c r="N692" s="396">
        <f>'Og s3a'!G1403</f>
        <v>0</v>
      </c>
      <c r="O692" s="237">
        <f>'Og s3a'!H1403</f>
        <v>0</v>
      </c>
      <c r="P692" s="398">
        <f>'Og s3a'!D1403</f>
        <v>0</v>
      </c>
      <c r="Q692" s="11"/>
      <c r="R692" s="306"/>
      <c r="S692" s="306"/>
      <c r="T692" s="306"/>
      <c r="U692" s="11"/>
      <c r="V692" s="11"/>
      <c r="W692" s="11"/>
      <c r="X692" s="11"/>
      <c r="Y692" s="11"/>
      <c r="Z692" s="11"/>
      <c r="AA692" s="11"/>
      <c r="AB692" s="11"/>
    </row>
    <row r="693" spans="1:28" ht="14.25" customHeight="1">
      <c r="A693" s="1256" t="str">
        <f>A692</f>
        <v/>
      </c>
      <c r="B693" s="57"/>
      <c r="C693" s="2051"/>
      <c r="D693" s="2053"/>
      <c r="E693" s="2051"/>
      <c r="F693" s="234"/>
      <c r="G693" s="234">
        <f>'Pak8 s2'!G695</f>
        <v>0</v>
      </c>
      <c r="H693" s="234">
        <f>'Pak8 s2'!I695</f>
        <v>0</v>
      </c>
      <c r="I693" s="234">
        <f>'Pak8 s2'!K695</f>
        <v>0</v>
      </c>
      <c r="J693" s="234">
        <f>'Pak8 s2'!M695</f>
        <v>0</v>
      </c>
      <c r="K693" s="234">
        <f>'Pak8 s2'!O695</f>
        <v>0</v>
      </c>
      <c r="L693" s="11"/>
      <c r="M693" s="11"/>
      <c r="N693" s="397"/>
      <c r="O693" s="233"/>
      <c r="P693" s="399"/>
      <c r="Q693" s="11"/>
      <c r="R693" s="306"/>
      <c r="S693" s="306"/>
      <c r="T693" s="306"/>
      <c r="U693" s="11"/>
      <c r="V693" s="11"/>
      <c r="W693" s="11"/>
      <c r="X693" s="11"/>
      <c r="Y693" s="11"/>
      <c r="Z693" s="11"/>
      <c r="AA693" s="11"/>
      <c r="AB693" s="11"/>
    </row>
    <row r="694" spans="1:28" ht="24.75" customHeight="1">
      <c r="A694" s="1256" t="str">
        <f>IF(E694&gt;0,"Wypełnione","")</f>
        <v/>
      </c>
      <c r="B694" s="57"/>
      <c r="C694" s="2050">
        <f>'Og s3a'!C1405</f>
        <v>0</v>
      </c>
      <c r="D694" s="2052">
        <f>'Og s3a'!E1405</f>
        <v>0</v>
      </c>
      <c r="E694" s="2050">
        <f>'Og s3a'!F1405</f>
        <v>0</v>
      </c>
      <c r="F694" s="395">
        <f>O694</f>
        <v>0</v>
      </c>
      <c r="G694" s="395">
        <f>P694</f>
        <v>0</v>
      </c>
      <c r="H694" s="236">
        <f>'Pak8 s2'!I696</f>
        <v>0</v>
      </c>
      <c r="I694" s="236">
        <f>'Pak8 s2'!K696</f>
        <v>0</v>
      </c>
      <c r="J694" s="236">
        <f>'Pak8 s2'!M696</f>
        <v>0</v>
      </c>
      <c r="K694" s="236">
        <f>'Pak8 s2'!O696</f>
        <v>0</v>
      </c>
      <c r="L694" s="11"/>
      <c r="M694" s="11"/>
      <c r="N694" s="396">
        <f>'Og s3a'!G1405</f>
        <v>0</v>
      </c>
      <c r="O694" s="237">
        <f>'Og s3a'!H1405</f>
        <v>0</v>
      </c>
      <c r="P694" s="398">
        <f>'Og s3a'!D1405</f>
        <v>0</v>
      </c>
      <c r="Q694" s="11"/>
      <c r="R694" s="306"/>
      <c r="S694" s="306"/>
      <c r="T694" s="306"/>
      <c r="U694" s="11"/>
      <c r="V694" s="11"/>
      <c r="W694" s="11"/>
      <c r="X694" s="11"/>
      <c r="Y694" s="11"/>
      <c r="Z694" s="11"/>
      <c r="AA694" s="11"/>
      <c r="AB694" s="11"/>
    </row>
    <row r="695" spans="1:28" ht="14.25" customHeight="1">
      <c r="A695" s="1256" t="str">
        <f>A694</f>
        <v/>
      </c>
      <c r="B695" s="57"/>
      <c r="C695" s="2051"/>
      <c r="D695" s="2053"/>
      <c r="E695" s="2051"/>
      <c r="F695" s="234"/>
      <c r="G695" s="234">
        <f>'Pak8 s2'!G697</f>
        <v>0</v>
      </c>
      <c r="H695" s="234">
        <f>'Pak8 s2'!I697</f>
        <v>0</v>
      </c>
      <c r="I695" s="234">
        <f>'Pak8 s2'!K697</f>
        <v>0</v>
      </c>
      <c r="J695" s="234">
        <f>'Pak8 s2'!M697</f>
        <v>0</v>
      </c>
      <c r="K695" s="234">
        <f>'Pak8 s2'!O697</f>
        <v>0</v>
      </c>
      <c r="L695" s="11"/>
      <c r="M695" s="11"/>
      <c r="N695" s="397"/>
      <c r="O695" s="233"/>
      <c r="P695" s="399"/>
      <c r="Q695" s="11"/>
      <c r="R695" s="306"/>
      <c r="S695" s="306"/>
      <c r="T695" s="306"/>
      <c r="U695" s="11"/>
      <c r="V695" s="11"/>
      <c r="W695" s="11"/>
      <c r="X695" s="11"/>
      <c r="Y695" s="11"/>
      <c r="Z695" s="11"/>
      <c r="AA695" s="11"/>
      <c r="AB695" s="11"/>
    </row>
    <row r="696" spans="1:28" ht="24.75" customHeight="1">
      <c r="A696" s="1256" t="str">
        <f>IF(E696&gt;0,"Wypełnione","")</f>
        <v/>
      </c>
      <c r="B696" s="57"/>
      <c r="C696" s="2050">
        <f>'Og s3a'!C1407</f>
        <v>0</v>
      </c>
      <c r="D696" s="2052">
        <f>'Og s3a'!E1407</f>
        <v>0</v>
      </c>
      <c r="E696" s="2050">
        <f>'Og s3a'!F1407</f>
        <v>0</v>
      </c>
      <c r="F696" s="395">
        <f>O696</f>
        <v>0</v>
      </c>
      <c r="G696" s="395">
        <f>P696</f>
        <v>0</v>
      </c>
      <c r="H696" s="236">
        <f>'Pak8 s2'!I698</f>
        <v>0</v>
      </c>
      <c r="I696" s="236">
        <f>'Pak8 s2'!K698</f>
        <v>0</v>
      </c>
      <c r="J696" s="236">
        <f>'Pak8 s2'!M698</f>
        <v>0</v>
      </c>
      <c r="K696" s="236">
        <f>'Pak8 s2'!O698</f>
        <v>0</v>
      </c>
      <c r="L696" s="11"/>
      <c r="M696" s="11"/>
      <c r="N696" s="396">
        <f>'Og s3a'!G1407</f>
        <v>0</v>
      </c>
      <c r="O696" s="237">
        <f>'Og s3a'!H1407</f>
        <v>0</v>
      </c>
      <c r="P696" s="398">
        <f>'Og s3a'!D1407</f>
        <v>0</v>
      </c>
      <c r="Q696" s="11"/>
      <c r="R696" s="306"/>
      <c r="S696" s="306"/>
      <c r="T696" s="306"/>
      <c r="U696" s="11"/>
      <c r="V696" s="11"/>
      <c r="W696" s="11"/>
      <c r="X696" s="11"/>
      <c r="Y696" s="11"/>
      <c r="Z696" s="11"/>
      <c r="AA696" s="11"/>
      <c r="AB696" s="11"/>
    </row>
    <row r="697" spans="1:28" ht="14.25" customHeight="1">
      <c r="A697" s="1256" t="str">
        <f>A696</f>
        <v/>
      </c>
      <c r="B697" s="57"/>
      <c r="C697" s="2051"/>
      <c r="D697" s="2053"/>
      <c r="E697" s="2051"/>
      <c r="F697" s="234"/>
      <c r="G697" s="234">
        <f>'Pak8 s2'!G699</f>
        <v>0</v>
      </c>
      <c r="H697" s="234">
        <f>'Pak8 s2'!I699</f>
        <v>0</v>
      </c>
      <c r="I697" s="234">
        <f>'Pak8 s2'!K699</f>
        <v>0</v>
      </c>
      <c r="J697" s="234">
        <f>'Pak8 s2'!M699</f>
        <v>0</v>
      </c>
      <c r="K697" s="234">
        <f>'Pak8 s2'!O699</f>
        <v>0</v>
      </c>
      <c r="L697" s="11"/>
      <c r="M697" s="11"/>
      <c r="N697" s="397"/>
      <c r="O697" s="233"/>
      <c r="P697" s="399"/>
      <c r="Q697" s="11"/>
      <c r="R697" s="306"/>
      <c r="S697" s="306"/>
      <c r="T697" s="306"/>
      <c r="U697" s="11"/>
      <c r="V697" s="11"/>
      <c r="W697" s="11"/>
      <c r="X697" s="11"/>
      <c r="Y697" s="11"/>
      <c r="Z697" s="11"/>
      <c r="AA697" s="11"/>
      <c r="AB697" s="11"/>
    </row>
    <row r="698" spans="1:28" ht="24.75" customHeight="1">
      <c r="A698" s="1256" t="str">
        <f>IF(E698&gt;0,"Wypełnione","")</f>
        <v/>
      </c>
      <c r="B698" s="57"/>
      <c r="C698" s="2050">
        <f>'Og s3a'!C1409</f>
        <v>0</v>
      </c>
      <c r="D698" s="2052">
        <f>'Og s3a'!E1409</f>
        <v>0</v>
      </c>
      <c r="E698" s="2050">
        <f>'Og s3a'!F1409</f>
        <v>0</v>
      </c>
      <c r="F698" s="395">
        <f>O698</f>
        <v>0</v>
      </c>
      <c r="G698" s="395">
        <f>P698</f>
        <v>0</v>
      </c>
      <c r="H698" s="236">
        <f>'Pak8 s2'!I700</f>
        <v>0</v>
      </c>
      <c r="I698" s="236">
        <f>'Pak8 s2'!K700</f>
        <v>0</v>
      </c>
      <c r="J698" s="236">
        <f>'Pak8 s2'!M700</f>
        <v>0</v>
      </c>
      <c r="K698" s="236">
        <f>'Pak8 s2'!O700</f>
        <v>0</v>
      </c>
      <c r="L698" s="11"/>
      <c r="M698" s="11"/>
      <c r="N698" s="396">
        <f>'Og s3a'!G1409</f>
        <v>0</v>
      </c>
      <c r="O698" s="237">
        <f>'Og s3a'!H1409</f>
        <v>0</v>
      </c>
      <c r="P698" s="398">
        <f>'Og s3a'!D1409</f>
        <v>0</v>
      </c>
      <c r="Q698" s="11"/>
      <c r="R698" s="306"/>
      <c r="S698" s="306"/>
      <c r="T698" s="306"/>
      <c r="U698" s="11"/>
      <c r="V698" s="11"/>
      <c r="W698" s="11"/>
      <c r="X698" s="11"/>
      <c r="Y698" s="11"/>
      <c r="Z698" s="11"/>
      <c r="AA698" s="11"/>
      <c r="AB698" s="11"/>
    </row>
    <row r="699" spans="1:28" ht="14.25" customHeight="1">
      <c r="A699" s="1256" t="str">
        <f>A698</f>
        <v/>
      </c>
      <c r="B699" s="57"/>
      <c r="C699" s="2051"/>
      <c r="D699" s="2053"/>
      <c r="E699" s="2051"/>
      <c r="F699" s="234"/>
      <c r="G699" s="234">
        <f>'Pak8 s2'!G701</f>
        <v>0</v>
      </c>
      <c r="H699" s="234">
        <f>'Pak8 s2'!I701</f>
        <v>0</v>
      </c>
      <c r="I699" s="234">
        <f>'Pak8 s2'!K701</f>
        <v>0</v>
      </c>
      <c r="J699" s="234">
        <f>'Pak8 s2'!M701</f>
        <v>0</v>
      </c>
      <c r="K699" s="234">
        <f>'Pak8 s2'!O701</f>
        <v>0</v>
      </c>
      <c r="L699" s="11"/>
      <c r="M699" s="11"/>
      <c r="N699" s="397"/>
      <c r="O699" s="233"/>
      <c r="P699" s="399"/>
      <c r="Q699" s="11"/>
      <c r="R699" s="306"/>
      <c r="S699" s="306"/>
      <c r="T699" s="306"/>
      <c r="U699" s="11"/>
      <c r="V699" s="11"/>
      <c r="W699" s="11"/>
      <c r="X699" s="11"/>
      <c r="Y699" s="11"/>
      <c r="Z699" s="11"/>
      <c r="AA699" s="11"/>
      <c r="AB699" s="11"/>
    </row>
    <row r="700" spans="1:28" ht="24.75" customHeight="1">
      <c r="A700" s="1256" t="str">
        <f>IF(E700&gt;0,"Wypełnione","")</f>
        <v/>
      </c>
      <c r="B700" s="57"/>
      <c r="C700" s="2050">
        <f>'Og s3a'!C1411</f>
        <v>0</v>
      </c>
      <c r="D700" s="2052">
        <f>'Og s3a'!E1411</f>
        <v>0</v>
      </c>
      <c r="E700" s="2050">
        <f>'Og s3a'!F1411</f>
        <v>0</v>
      </c>
      <c r="F700" s="395">
        <f>O700</f>
        <v>0</v>
      </c>
      <c r="G700" s="395">
        <f>P700</f>
        <v>0</v>
      </c>
      <c r="H700" s="236">
        <f>'Pak8 s2'!I702</f>
        <v>0</v>
      </c>
      <c r="I700" s="236">
        <f>'Pak8 s2'!K702</f>
        <v>0</v>
      </c>
      <c r="J700" s="236">
        <f>'Pak8 s2'!M702</f>
        <v>0</v>
      </c>
      <c r="K700" s="236">
        <f>'Pak8 s2'!O702</f>
        <v>0</v>
      </c>
      <c r="L700" s="11"/>
      <c r="M700" s="11"/>
      <c r="N700" s="396">
        <f>'Og s3a'!G1411</f>
        <v>0</v>
      </c>
      <c r="O700" s="237">
        <f>'Og s3a'!H1411</f>
        <v>0</v>
      </c>
      <c r="P700" s="398">
        <f>'Og s3a'!D1411</f>
        <v>0</v>
      </c>
      <c r="Q700" s="11"/>
      <c r="R700" s="306"/>
      <c r="S700" s="306"/>
      <c r="T700" s="306"/>
      <c r="U700" s="11"/>
      <c r="V700" s="11"/>
      <c r="W700" s="11"/>
      <c r="X700" s="11"/>
      <c r="Y700" s="11"/>
      <c r="Z700" s="11"/>
      <c r="AA700" s="11"/>
      <c r="AB700" s="11"/>
    </row>
    <row r="701" spans="1:28" ht="14.25" customHeight="1">
      <c r="A701" s="1256" t="str">
        <f>A700</f>
        <v/>
      </c>
      <c r="B701" s="57"/>
      <c r="C701" s="2051"/>
      <c r="D701" s="2053"/>
      <c r="E701" s="2051"/>
      <c r="F701" s="234"/>
      <c r="G701" s="234">
        <f>'Pak8 s2'!G703</f>
        <v>0</v>
      </c>
      <c r="H701" s="234">
        <f>'Pak8 s2'!I703</f>
        <v>0</v>
      </c>
      <c r="I701" s="234">
        <f>'Pak8 s2'!K703</f>
        <v>0</v>
      </c>
      <c r="J701" s="234">
        <f>'Pak8 s2'!M703</f>
        <v>0</v>
      </c>
      <c r="K701" s="234">
        <f>'Pak8 s2'!O703</f>
        <v>0</v>
      </c>
      <c r="L701" s="11"/>
      <c r="M701" s="11"/>
      <c r="N701" s="397"/>
      <c r="O701" s="233"/>
      <c r="P701" s="399"/>
      <c r="Q701" s="11"/>
      <c r="R701" s="306"/>
      <c r="S701" s="306"/>
      <c r="T701" s="306"/>
      <c r="U701" s="11"/>
      <c r="V701" s="11"/>
      <c r="W701" s="11"/>
      <c r="X701" s="11"/>
      <c r="Y701" s="11"/>
      <c r="Z701" s="11"/>
      <c r="AA701" s="11"/>
      <c r="AB701" s="11"/>
    </row>
    <row r="702" spans="1:28" ht="24.75" customHeight="1">
      <c r="A702" s="1256" t="str">
        <f>IF(E702&gt;0,"Wypełnione","")</f>
        <v/>
      </c>
      <c r="B702" s="57"/>
      <c r="C702" s="2050">
        <f>'Og s3a'!C1413</f>
        <v>0</v>
      </c>
      <c r="D702" s="2052">
        <f>'Og s3a'!E1413</f>
        <v>0</v>
      </c>
      <c r="E702" s="2050">
        <f>'Og s3a'!F1413</f>
        <v>0</v>
      </c>
      <c r="F702" s="395">
        <f>O702</f>
        <v>0</v>
      </c>
      <c r="G702" s="395">
        <f>P702</f>
        <v>0</v>
      </c>
      <c r="H702" s="236">
        <f>'Pak8 s2'!I704</f>
        <v>0</v>
      </c>
      <c r="I702" s="236">
        <f>'Pak8 s2'!K704</f>
        <v>0</v>
      </c>
      <c r="J702" s="236">
        <f>'Pak8 s2'!M704</f>
        <v>0</v>
      </c>
      <c r="K702" s="236">
        <f>'Pak8 s2'!O704</f>
        <v>0</v>
      </c>
      <c r="L702" s="11"/>
      <c r="M702" s="11"/>
      <c r="N702" s="396">
        <f>'Og s3a'!G1413</f>
        <v>0</v>
      </c>
      <c r="O702" s="237">
        <f>'Og s3a'!H1413</f>
        <v>0</v>
      </c>
      <c r="P702" s="398">
        <f>'Og s3a'!D1413</f>
        <v>0</v>
      </c>
      <c r="Q702" s="11"/>
      <c r="R702" s="306"/>
      <c r="S702" s="306"/>
      <c r="T702" s="306"/>
      <c r="U702" s="11"/>
      <c r="V702" s="11"/>
      <c r="W702" s="11"/>
      <c r="X702" s="11"/>
      <c r="Y702" s="11"/>
      <c r="Z702" s="11"/>
      <c r="AA702" s="11"/>
      <c r="AB702" s="11"/>
    </row>
    <row r="703" spans="1:28" ht="14.25" customHeight="1">
      <c r="A703" s="1256" t="str">
        <f>A702</f>
        <v/>
      </c>
      <c r="B703" s="57"/>
      <c r="C703" s="2051"/>
      <c r="D703" s="2053"/>
      <c r="E703" s="2051"/>
      <c r="F703" s="234"/>
      <c r="G703" s="234">
        <f>'Pak8 s2'!G705</f>
        <v>0</v>
      </c>
      <c r="H703" s="234">
        <f>'Pak8 s2'!I705</f>
        <v>0</v>
      </c>
      <c r="I703" s="234">
        <f>'Pak8 s2'!K705</f>
        <v>0</v>
      </c>
      <c r="J703" s="234">
        <f>'Pak8 s2'!M705</f>
        <v>0</v>
      </c>
      <c r="K703" s="234">
        <f>'Pak8 s2'!O705</f>
        <v>0</v>
      </c>
      <c r="L703" s="11"/>
      <c r="M703" s="11"/>
      <c r="N703" s="397"/>
      <c r="O703" s="233"/>
      <c r="P703" s="399"/>
      <c r="Q703" s="11"/>
      <c r="R703" s="306"/>
      <c r="S703" s="306"/>
      <c r="T703" s="306"/>
      <c r="U703" s="11"/>
      <c r="V703" s="11"/>
      <c r="W703" s="11"/>
      <c r="X703" s="11"/>
      <c r="Y703" s="11"/>
      <c r="Z703" s="11"/>
      <c r="AA703" s="11"/>
      <c r="AB703" s="11"/>
    </row>
    <row r="704" spans="1:28" ht="24.75" customHeight="1">
      <c r="A704" s="1256" t="str">
        <f>IF(E704&gt;0,"Wypełnione","")</f>
        <v/>
      </c>
      <c r="B704" s="57"/>
      <c r="C704" s="2050">
        <f>'Og s3a'!C1415</f>
        <v>0</v>
      </c>
      <c r="D704" s="2052">
        <f>'Og s3a'!E1415</f>
        <v>0</v>
      </c>
      <c r="E704" s="2050">
        <f>'Og s3a'!F1415</f>
        <v>0</v>
      </c>
      <c r="F704" s="395">
        <f>O704</f>
        <v>0</v>
      </c>
      <c r="G704" s="395">
        <f>P704</f>
        <v>0</v>
      </c>
      <c r="H704" s="236">
        <f>'Pak8 s2'!I706</f>
        <v>0</v>
      </c>
      <c r="I704" s="236">
        <f>'Pak8 s2'!K706</f>
        <v>0</v>
      </c>
      <c r="J704" s="236">
        <f>'Pak8 s2'!M706</f>
        <v>0</v>
      </c>
      <c r="K704" s="236">
        <f>'Pak8 s2'!O706</f>
        <v>0</v>
      </c>
      <c r="L704" s="11"/>
      <c r="M704" s="11"/>
      <c r="N704" s="396">
        <f>'Og s3a'!G1415</f>
        <v>0</v>
      </c>
      <c r="O704" s="237">
        <f>'Og s3a'!H1415</f>
        <v>0</v>
      </c>
      <c r="P704" s="398">
        <f>'Og s3a'!D1415</f>
        <v>0</v>
      </c>
      <c r="Q704" s="11"/>
      <c r="R704" s="306"/>
      <c r="S704" s="306"/>
      <c r="T704" s="306"/>
      <c r="U704" s="11"/>
      <c r="V704" s="11"/>
      <c r="W704" s="11"/>
      <c r="X704" s="11"/>
      <c r="Y704" s="11"/>
      <c r="Z704" s="11"/>
      <c r="AA704" s="11"/>
      <c r="AB704" s="11"/>
    </row>
    <row r="705" spans="1:28" ht="14.25" customHeight="1">
      <c r="A705" s="1256" t="str">
        <f>A704</f>
        <v/>
      </c>
      <c r="B705" s="57"/>
      <c r="C705" s="2051"/>
      <c r="D705" s="2053"/>
      <c r="E705" s="2051"/>
      <c r="F705" s="234"/>
      <c r="G705" s="234">
        <f>'Pak8 s2'!G707</f>
        <v>0</v>
      </c>
      <c r="H705" s="234">
        <f>'Pak8 s2'!I707</f>
        <v>0</v>
      </c>
      <c r="I705" s="234">
        <f>'Pak8 s2'!K707</f>
        <v>0</v>
      </c>
      <c r="J705" s="234">
        <f>'Pak8 s2'!M707</f>
        <v>0</v>
      </c>
      <c r="K705" s="234">
        <f>'Pak8 s2'!O707</f>
        <v>0</v>
      </c>
      <c r="L705" s="11"/>
      <c r="M705" s="11"/>
      <c r="N705" s="397"/>
      <c r="O705" s="233"/>
      <c r="P705" s="399"/>
      <c r="Q705" s="11"/>
      <c r="R705" s="306"/>
      <c r="S705" s="306"/>
      <c r="T705" s="306"/>
      <c r="U705" s="11"/>
      <c r="V705" s="11"/>
      <c r="W705" s="11"/>
      <c r="X705" s="11"/>
      <c r="Y705" s="11"/>
      <c r="Z705" s="11"/>
      <c r="AA705" s="11"/>
      <c r="AB705" s="11"/>
    </row>
    <row r="706" spans="1:28" ht="24.75" customHeight="1">
      <c r="A706" s="1256" t="str">
        <f>IF(E706&gt;0,"Wypełnione","")</f>
        <v/>
      </c>
      <c r="B706" s="57"/>
      <c r="C706" s="2050">
        <f>'Og s3a'!C1417</f>
        <v>0</v>
      </c>
      <c r="D706" s="2052">
        <f>'Og s3a'!E1417</f>
        <v>0</v>
      </c>
      <c r="E706" s="2050">
        <f>'Og s3a'!F1417</f>
        <v>0</v>
      </c>
      <c r="F706" s="395">
        <f>O706</f>
        <v>0</v>
      </c>
      <c r="G706" s="395">
        <f>P706</f>
        <v>0</v>
      </c>
      <c r="H706" s="236">
        <f>'Pak8 s2'!I708</f>
        <v>0</v>
      </c>
      <c r="I706" s="236">
        <f>'Pak8 s2'!K708</f>
        <v>0</v>
      </c>
      <c r="J706" s="236">
        <f>'Pak8 s2'!M708</f>
        <v>0</v>
      </c>
      <c r="K706" s="236">
        <f>'Pak8 s2'!O708</f>
        <v>0</v>
      </c>
      <c r="L706" s="11"/>
      <c r="M706" s="11"/>
      <c r="N706" s="396">
        <f>'Og s3a'!G1417</f>
        <v>0</v>
      </c>
      <c r="O706" s="237">
        <f>'Og s3a'!H1417</f>
        <v>0</v>
      </c>
      <c r="P706" s="398">
        <f>'Og s3a'!D1417</f>
        <v>0</v>
      </c>
      <c r="Q706" s="11"/>
      <c r="R706" s="306"/>
      <c r="S706" s="306"/>
      <c r="T706" s="306"/>
      <c r="U706" s="11"/>
      <c r="V706" s="11"/>
      <c r="W706" s="11"/>
      <c r="X706" s="11"/>
      <c r="Y706" s="11"/>
      <c r="Z706" s="11"/>
      <c r="AA706" s="11"/>
      <c r="AB706" s="11"/>
    </row>
    <row r="707" spans="1:28" ht="14.25" customHeight="1">
      <c r="A707" s="1256" t="str">
        <f>A706</f>
        <v/>
      </c>
      <c r="B707" s="57"/>
      <c r="C707" s="2051"/>
      <c r="D707" s="2053"/>
      <c r="E707" s="2051"/>
      <c r="F707" s="234"/>
      <c r="G707" s="234">
        <f>'Pak8 s2'!G709</f>
        <v>0</v>
      </c>
      <c r="H707" s="234">
        <f>'Pak8 s2'!I709</f>
        <v>0</v>
      </c>
      <c r="I707" s="234">
        <f>'Pak8 s2'!K709</f>
        <v>0</v>
      </c>
      <c r="J707" s="234">
        <f>'Pak8 s2'!M709</f>
        <v>0</v>
      </c>
      <c r="K707" s="234">
        <f>'Pak8 s2'!O709</f>
        <v>0</v>
      </c>
      <c r="L707" s="11"/>
      <c r="M707" s="11"/>
      <c r="N707" s="397"/>
      <c r="O707" s="233"/>
      <c r="P707" s="399"/>
      <c r="Q707" s="11"/>
      <c r="R707" s="306"/>
      <c r="S707" s="306"/>
      <c r="T707" s="306"/>
      <c r="U707" s="11"/>
      <c r="V707" s="11"/>
      <c r="W707" s="11"/>
      <c r="X707" s="11"/>
      <c r="Y707" s="11"/>
      <c r="Z707" s="11"/>
      <c r="AA707" s="11"/>
      <c r="AB707" s="11"/>
    </row>
    <row r="708" spans="1:28" ht="24.75" customHeight="1">
      <c r="A708" s="1256" t="str">
        <f>IF(E708&gt;0,"Wypełnione","")</f>
        <v/>
      </c>
      <c r="B708" s="57"/>
      <c r="C708" s="2050">
        <f>'Og s3a'!C1419</f>
        <v>0</v>
      </c>
      <c r="D708" s="2052">
        <f>'Og s3a'!E1419</f>
        <v>0</v>
      </c>
      <c r="E708" s="2050">
        <f>'Og s3a'!F1419</f>
        <v>0</v>
      </c>
      <c r="F708" s="395">
        <f>O708</f>
        <v>0</v>
      </c>
      <c r="G708" s="395">
        <f>P708</f>
        <v>0</v>
      </c>
      <c r="H708" s="236">
        <f>'Pak8 s2'!I710</f>
        <v>0</v>
      </c>
      <c r="I708" s="236">
        <f>'Pak8 s2'!K710</f>
        <v>0</v>
      </c>
      <c r="J708" s="236">
        <f>'Pak8 s2'!M710</f>
        <v>0</v>
      </c>
      <c r="K708" s="236">
        <f>'Pak8 s2'!O710</f>
        <v>0</v>
      </c>
      <c r="L708" s="11"/>
      <c r="M708" s="11"/>
      <c r="N708" s="396">
        <f>'Og s3a'!G1419</f>
        <v>0</v>
      </c>
      <c r="O708" s="237">
        <f>'Og s3a'!H1419</f>
        <v>0</v>
      </c>
      <c r="P708" s="398">
        <f>'Og s3a'!D1419</f>
        <v>0</v>
      </c>
      <c r="Q708" s="11"/>
      <c r="R708" s="306"/>
      <c r="S708" s="306"/>
      <c r="T708" s="306"/>
      <c r="U708" s="11"/>
      <c r="V708" s="11"/>
      <c r="W708" s="11"/>
      <c r="X708" s="11"/>
      <c r="Y708" s="11"/>
      <c r="Z708" s="11"/>
      <c r="AA708" s="11"/>
      <c r="AB708" s="11"/>
    </row>
    <row r="709" spans="1:28" ht="14.25" customHeight="1">
      <c r="A709" s="1256" t="str">
        <f>A708</f>
        <v/>
      </c>
      <c r="B709" s="57"/>
      <c r="C709" s="2051"/>
      <c r="D709" s="2053"/>
      <c r="E709" s="2051"/>
      <c r="F709" s="234"/>
      <c r="G709" s="234">
        <f>'Pak8 s2'!G711</f>
        <v>0</v>
      </c>
      <c r="H709" s="234">
        <f>'Pak8 s2'!I711</f>
        <v>0</v>
      </c>
      <c r="I709" s="234">
        <f>'Pak8 s2'!K711</f>
        <v>0</v>
      </c>
      <c r="J709" s="234">
        <f>'Pak8 s2'!M711</f>
        <v>0</v>
      </c>
      <c r="K709" s="234">
        <f>'Pak8 s2'!O711</f>
        <v>0</v>
      </c>
      <c r="L709" s="11"/>
      <c r="M709" s="11"/>
      <c r="N709" s="397"/>
      <c r="O709" s="233"/>
      <c r="P709" s="399"/>
      <c r="Q709" s="11"/>
      <c r="R709" s="306"/>
      <c r="S709" s="306"/>
      <c r="T709" s="306"/>
      <c r="U709" s="11"/>
      <c r="V709" s="11"/>
      <c r="W709" s="11"/>
      <c r="X709" s="11"/>
      <c r="Y709" s="11"/>
      <c r="Z709" s="11"/>
      <c r="AA709" s="11"/>
      <c r="AB709" s="11"/>
    </row>
    <row r="710" spans="1:28" ht="24.75" customHeight="1">
      <c r="A710" s="1256" t="str">
        <f>IF(E710&gt;0,"Wypełnione","")</f>
        <v/>
      </c>
      <c r="B710" s="57"/>
      <c r="C710" s="2050">
        <f>'Og s3a'!C1421</f>
        <v>0</v>
      </c>
      <c r="D710" s="2052">
        <f>'Og s3a'!E1421</f>
        <v>0</v>
      </c>
      <c r="E710" s="2050">
        <f>'Og s3a'!F1421</f>
        <v>0</v>
      </c>
      <c r="F710" s="395">
        <f>O710</f>
        <v>0</v>
      </c>
      <c r="G710" s="395">
        <f>P710</f>
        <v>0</v>
      </c>
      <c r="H710" s="236">
        <f>'Pak8 s2'!I712</f>
        <v>0</v>
      </c>
      <c r="I710" s="236">
        <f>'Pak8 s2'!K712</f>
        <v>0</v>
      </c>
      <c r="J710" s="236">
        <f>'Pak8 s2'!M712</f>
        <v>0</v>
      </c>
      <c r="K710" s="236">
        <f>'Pak8 s2'!O712</f>
        <v>0</v>
      </c>
      <c r="L710" s="11"/>
      <c r="M710" s="11"/>
      <c r="N710" s="396">
        <f>'Og s3a'!G1421</f>
        <v>0</v>
      </c>
      <c r="O710" s="237">
        <f>'Og s3a'!H1421</f>
        <v>0</v>
      </c>
      <c r="P710" s="398">
        <f>'Og s3a'!D1421</f>
        <v>0</v>
      </c>
      <c r="Q710" s="11"/>
      <c r="R710" s="306"/>
      <c r="S710" s="306"/>
      <c r="T710" s="306"/>
      <c r="U710" s="11"/>
      <c r="V710" s="11"/>
      <c r="W710" s="11"/>
      <c r="X710" s="11"/>
      <c r="Y710" s="11"/>
      <c r="Z710" s="11"/>
      <c r="AA710" s="11"/>
      <c r="AB710" s="11"/>
    </row>
    <row r="711" spans="1:28" ht="14.25" customHeight="1">
      <c r="A711" s="1256" t="str">
        <f>A710</f>
        <v/>
      </c>
      <c r="B711" s="57"/>
      <c r="C711" s="2051"/>
      <c r="D711" s="2053"/>
      <c r="E711" s="2051"/>
      <c r="F711" s="234"/>
      <c r="G711" s="234">
        <f>'Pak8 s2'!G713</f>
        <v>0</v>
      </c>
      <c r="H711" s="234">
        <f>'Pak8 s2'!I713</f>
        <v>0</v>
      </c>
      <c r="I711" s="234">
        <f>'Pak8 s2'!K713</f>
        <v>0</v>
      </c>
      <c r="J711" s="234">
        <f>'Pak8 s2'!M713</f>
        <v>0</v>
      </c>
      <c r="K711" s="234">
        <f>'Pak8 s2'!O713</f>
        <v>0</v>
      </c>
      <c r="L711" s="11"/>
      <c r="M711" s="11"/>
      <c r="N711" s="397"/>
      <c r="O711" s="233"/>
      <c r="P711" s="399"/>
      <c r="Q711" s="11"/>
      <c r="R711" s="306"/>
      <c r="S711" s="306"/>
      <c r="T711" s="306"/>
      <c r="U711" s="11"/>
      <c r="V711" s="11"/>
      <c r="W711" s="11"/>
      <c r="X711" s="11"/>
      <c r="Y711" s="11"/>
      <c r="Z711" s="11"/>
      <c r="AA711" s="11"/>
      <c r="AB711" s="11"/>
    </row>
    <row r="712" spans="1:28" ht="24.75" customHeight="1">
      <c r="A712" s="1256" t="str">
        <f>IF(E712&gt;0,"Wypełnione","")</f>
        <v/>
      </c>
      <c r="B712" s="57"/>
      <c r="C712" s="2050">
        <f>'Og s3a'!C1423</f>
        <v>0</v>
      </c>
      <c r="D712" s="2052">
        <f>'Og s3a'!E1423</f>
        <v>0</v>
      </c>
      <c r="E712" s="2050">
        <f>'Og s3a'!F1423</f>
        <v>0</v>
      </c>
      <c r="F712" s="395">
        <f>O712</f>
        <v>0</v>
      </c>
      <c r="G712" s="395">
        <f>P712</f>
        <v>0</v>
      </c>
      <c r="H712" s="236">
        <f>'Pak8 s2'!I714</f>
        <v>0</v>
      </c>
      <c r="I712" s="236">
        <f>'Pak8 s2'!K714</f>
        <v>0</v>
      </c>
      <c r="J712" s="236">
        <f>'Pak8 s2'!M714</f>
        <v>0</v>
      </c>
      <c r="K712" s="236">
        <f>'Pak8 s2'!O714</f>
        <v>0</v>
      </c>
      <c r="L712" s="11"/>
      <c r="M712" s="11"/>
      <c r="N712" s="396">
        <f>'Og s3a'!G1423</f>
        <v>0</v>
      </c>
      <c r="O712" s="237">
        <f>'Og s3a'!H1423</f>
        <v>0</v>
      </c>
      <c r="P712" s="398">
        <f>'Og s3a'!D1423</f>
        <v>0</v>
      </c>
      <c r="Q712" s="11"/>
      <c r="R712" s="306"/>
      <c r="S712" s="306"/>
      <c r="T712" s="306"/>
      <c r="U712" s="11"/>
      <c r="V712" s="11"/>
      <c r="W712" s="11"/>
      <c r="X712" s="11"/>
      <c r="Y712" s="11"/>
      <c r="Z712" s="11"/>
      <c r="AA712" s="11"/>
      <c r="AB712" s="11"/>
    </row>
    <row r="713" spans="1:28" ht="14.25" customHeight="1">
      <c r="A713" s="1256" t="str">
        <f>A712</f>
        <v/>
      </c>
      <c r="B713" s="57"/>
      <c r="C713" s="2051"/>
      <c r="D713" s="2053"/>
      <c r="E713" s="2051"/>
      <c r="F713" s="234"/>
      <c r="G713" s="234">
        <f>'Pak8 s2'!G715</f>
        <v>0</v>
      </c>
      <c r="H713" s="234">
        <f>'Pak8 s2'!I715</f>
        <v>0</v>
      </c>
      <c r="I713" s="234">
        <f>'Pak8 s2'!K715</f>
        <v>0</v>
      </c>
      <c r="J713" s="234">
        <f>'Pak8 s2'!M715</f>
        <v>0</v>
      </c>
      <c r="K713" s="234">
        <f>'Pak8 s2'!O715</f>
        <v>0</v>
      </c>
      <c r="L713" s="11"/>
      <c r="M713" s="11"/>
      <c r="N713" s="397"/>
      <c r="O713" s="233"/>
      <c r="P713" s="399"/>
      <c r="Q713" s="11"/>
      <c r="R713" s="306"/>
      <c r="S713" s="306"/>
      <c r="T713" s="306"/>
      <c r="U713" s="11"/>
      <c r="V713" s="11"/>
      <c r="W713" s="11"/>
      <c r="X713" s="11"/>
      <c r="Y713" s="11"/>
      <c r="Z713" s="11"/>
      <c r="AA713" s="11"/>
      <c r="AB713" s="11"/>
    </row>
    <row r="714" spans="1:28" ht="24.75" customHeight="1">
      <c r="A714" s="1256" t="str">
        <f>IF(E714&gt;0,"Wypełnione","")</f>
        <v/>
      </c>
      <c r="B714" s="57"/>
      <c r="C714" s="2050">
        <f>'Og s3a'!C1425</f>
        <v>0</v>
      </c>
      <c r="D714" s="2052">
        <f>'Og s3a'!E1425</f>
        <v>0</v>
      </c>
      <c r="E714" s="2050">
        <f>'Og s3a'!F1425</f>
        <v>0</v>
      </c>
      <c r="F714" s="395">
        <f>O714</f>
        <v>0</v>
      </c>
      <c r="G714" s="395">
        <f>P714</f>
        <v>0</v>
      </c>
      <c r="H714" s="236">
        <f>'Pak8 s2'!I716</f>
        <v>0</v>
      </c>
      <c r="I714" s="236">
        <f>'Pak8 s2'!K716</f>
        <v>0</v>
      </c>
      <c r="J714" s="236">
        <f>'Pak8 s2'!M716</f>
        <v>0</v>
      </c>
      <c r="K714" s="236">
        <f>'Pak8 s2'!O716</f>
        <v>0</v>
      </c>
      <c r="L714" s="11"/>
      <c r="M714" s="11"/>
      <c r="N714" s="396">
        <f>'Og s3a'!G1425</f>
        <v>0</v>
      </c>
      <c r="O714" s="237">
        <f>'Og s3a'!H1425</f>
        <v>0</v>
      </c>
      <c r="P714" s="398">
        <f>'Og s3a'!D1425</f>
        <v>0</v>
      </c>
      <c r="Q714" s="11"/>
      <c r="R714" s="306"/>
      <c r="S714" s="306"/>
      <c r="T714" s="306"/>
      <c r="U714" s="11"/>
      <c r="V714" s="11"/>
      <c r="W714" s="11"/>
      <c r="X714" s="11"/>
      <c r="Y714" s="11"/>
      <c r="Z714" s="11"/>
      <c r="AA714" s="11"/>
      <c r="AB714" s="11"/>
    </row>
    <row r="715" spans="1:28" ht="14.25" customHeight="1">
      <c r="A715" s="1256" t="str">
        <f>A714</f>
        <v/>
      </c>
      <c r="B715" s="57"/>
      <c r="C715" s="2051"/>
      <c r="D715" s="2053"/>
      <c r="E715" s="2051"/>
      <c r="F715" s="234"/>
      <c r="G715" s="234">
        <f>'Pak8 s2'!G717</f>
        <v>0</v>
      </c>
      <c r="H715" s="234">
        <f>'Pak8 s2'!I717</f>
        <v>0</v>
      </c>
      <c r="I715" s="234">
        <f>'Pak8 s2'!K717</f>
        <v>0</v>
      </c>
      <c r="J715" s="234">
        <f>'Pak8 s2'!M717</f>
        <v>0</v>
      </c>
      <c r="K715" s="234">
        <f>'Pak8 s2'!O717</f>
        <v>0</v>
      </c>
      <c r="L715" s="11"/>
      <c r="M715" s="11"/>
      <c r="N715" s="397"/>
      <c r="O715" s="233"/>
      <c r="P715" s="399"/>
      <c r="Q715" s="11"/>
      <c r="R715" s="306"/>
      <c r="S715" s="306"/>
      <c r="T715" s="306"/>
      <c r="U715" s="11"/>
      <c r="V715" s="11"/>
      <c r="W715" s="11"/>
      <c r="X715" s="11"/>
      <c r="Y715" s="11"/>
      <c r="Z715" s="11"/>
      <c r="AA715" s="11"/>
      <c r="AB715" s="11"/>
    </row>
    <row r="716" spans="1:28" ht="24.75" customHeight="1">
      <c r="A716" s="1256" t="str">
        <f>IF(E716&gt;0,"Wypełnione","")</f>
        <v/>
      </c>
      <c r="B716" s="57"/>
      <c r="C716" s="2050">
        <f>'Og s3a'!C1427</f>
        <v>0</v>
      </c>
      <c r="D716" s="2052">
        <f>'Og s3a'!E1427</f>
        <v>0</v>
      </c>
      <c r="E716" s="2050">
        <f>'Og s3a'!F1427</f>
        <v>0</v>
      </c>
      <c r="F716" s="395">
        <f>O716</f>
        <v>0</v>
      </c>
      <c r="G716" s="395">
        <f>P716</f>
        <v>0</v>
      </c>
      <c r="H716" s="236">
        <f>'Pak8 s2'!I718</f>
        <v>0</v>
      </c>
      <c r="I716" s="236">
        <f>'Pak8 s2'!K718</f>
        <v>0</v>
      </c>
      <c r="J716" s="236">
        <f>'Pak8 s2'!M718</f>
        <v>0</v>
      </c>
      <c r="K716" s="236">
        <f>'Pak8 s2'!O718</f>
        <v>0</v>
      </c>
      <c r="L716" s="11"/>
      <c r="M716" s="11"/>
      <c r="N716" s="396">
        <f>'Og s3a'!G1427</f>
        <v>0</v>
      </c>
      <c r="O716" s="237">
        <f>'Og s3a'!H1427</f>
        <v>0</v>
      </c>
      <c r="P716" s="398">
        <f>'Og s3a'!D1427</f>
        <v>0</v>
      </c>
      <c r="Q716" s="11"/>
      <c r="R716" s="306"/>
      <c r="S716" s="306"/>
      <c r="T716" s="306"/>
      <c r="U716" s="11"/>
      <c r="V716" s="11"/>
      <c r="W716" s="11"/>
      <c r="X716" s="11"/>
      <c r="Y716" s="11"/>
      <c r="Z716" s="11"/>
      <c r="AA716" s="11"/>
      <c r="AB716" s="11"/>
    </row>
    <row r="717" spans="1:28" ht="14.25" customHeight="1">
      <c r="A717" s="1256" t="str">
        <f>A716</f>
        <v/>
      </c>
      <c r="B717" s="57"/>
      <c r="C717" s="2051"/>
      <c r="D717" s="2053"/>
      <c r="E717" s="2051"/>
      <c r="F717" s="234"/>
      <c r="G717" s="234">
        <f>'Pak8 s2'!G719</f>
        <v>0</v>
      </c>
      <c r="H717" s="234">
        <f>'Pak8 s2'!I719</f>
        <v>0</v>
      </c>
      <c r="I717" s="234">
        <f>'Pak8 s2'!K719</f>
        <v>0</v>
      </c>
      <c r="J717" s="234">
        <f>'Pak8 s2'!M719</f>
        <v>0</v>
      </c>
      <c r="K717" s="234">
        <f>'Pak8 s2'!O719</f>
        <v>0</v>
      </c>
      <c r="L717" s="11"/>
      <c r="M717" s="11"/>
      <c r="N717" s="397"/>
      <c r="O717" s="233"/>
      <c r="P717" s="399"/>
      <c r="Q717" s="11"/>
      <c r="R717" s="306"/>
      <c r="S717" s="306"/>
      <c r="T717" s="306"/>
      <c r="U717" s="11"/>
      <c r="V717" s="11"/>
      <c r="W717" s="11"/>
      <c r="X717" s="11"/>
      <c r="Y717" s="11"/>
      <c r="Z717" s="11"/>
      <c r="AA717" s="11"/>
      <c r="AB717" s="11"/>
    </row>
    <row r="718" spans="1:28" ht="24.75" customHeight="1">
      <c r="A718" s="1256" t="str">
        <f>IF(E718&gt;0,"Wypełnione","")</f>
        <v/>
      </c>
      <c r="B718" s="57"/>
      <c r="C718" s="2050">
        <f>'Og s3a'!C1429</f>
        <v>0</v>
      </c>
      <c r="D718" s="2052">
        <f>'Og s3a'!E1429</f>
        <v>0</v>
      </c>
      <c r="E718" s="2050">
        <f>'Og s3a'!F1429</f>
        <v>0</v>
      </c>
      <c r="F718" s="395">
        <f>O718</f>
        <v>0</v>
      </c>
      <c r="G718" s="395">
        <f>P718</f>
        <v>0</v>
      </c>
      <c r="H718" s="236">
        <f>'Pak8 s2'!I720</f>
        <v>0</v>
      </c>
      <c r="I718" s="236">
        <f>'Pak8 s2'!K720</f>
        <v>0</v>
      </c>
      <c r="J718" s="236">
        <f>'Pak8 s2'!M720</f>
        <v>0</v>
      </c>
      <c r="K718" s="236">
        <f>'Pak8 s2'!O720</f>
        <v>0</v>
      </c>
      <c r="L718" s="11"/>
      <c r="M718" s="11"/>
      <c r="N718" s="396">
        <f>'Og s3a'!G1429</f>
        <v>0</v>
      </c>
      <c r="O718" s="237">
        <f>'Og s3a'!H1429</f>
        <v>0</v>
      </c>
      <c r="P718" s="398">
        <f>'Og s3a'!D1429</f>
        <v>0</v>
      </c>
      <c r="Q718" s="11"/>
      <c r="R718" s="306"/>
      <c r="S718" s="306"/>
      <c r="T718" s="306"/>
      <c r="U718" s="11"/>
      <c r="V718" s="11"/>
      <c r="W718" s="11"/>
      <c r="X718" s="11"/>
      <c r="Y718" s="11"/>
      <c r="Z718" s="11"/>
      <c r="AA718" s="11"/>
      <c r="AB718" s="11"/>
    </row>
    <row r="719" spans="1:28" ht="14.25" customHeight="1">
      <c r="A719" s="1256" t="str">
        <f>A718</f>
        <v/>
      </c>
      <c r="B719" s="57"/>
      <c r="C719" s="2051"/>
      <c r="D719" s="2053"/>
      <c r="E719" s="2051"/>
      <c r="F719" s="234"/>
      <c r="G719" s="234">
        <f>'Pak8 s2'!G721</f>
        <v>0</v>
      </c>
      <c r="H719" s="234">
        <f>'Pak8 s2'!I721</f>
        <v>0</v>
      </c>
      <c r="I719" s="234">
        <f>'Pak8 s2'!K721</f>
        <v>0</v>
      </c>
      <c r="J719" s="234">
        <f>'Pak8 s2'!M721</f>
        <v>0</v>
      </c>
      <c r="K719" s="234">
        <f>'Pak8 s2'!O721</f>
        <v>0</v>
      </c>
      <c r="L719" s="11"/>
      <c r="M719" s="11"/>
      <c r="N719" s="397"/>
      <c r="O719" s="233"/>
      <c r="P719" s="399"/>
      <c r="Q719" s="11"/>
      <c r="R719" s="306"/>
      <c r="S719" s="306"/>
      <c r="T719" s="306"/>
      <c r="U719" s="11"/>
      <c r="V719" s="11"/>
      <c r="W719" s="11"/>
      <c r="X719" s="11"/>
      <c r="Y719" s="11"/>
      <c r="Z719" s="11"/>
      <c r="AA719" s="11"/>
      <c r="AB719" s="11"/>
    </row>
    <row r="720" spans="1:28" ht="24.75" customHeight="1">
      <c r="A720" s="1256" t="str">
        <f>IF(E720&gt;0,"Wypełnione","")</f>
        <v/>
      </c>
      <c r="B720" s="57"/>
      <c r="C720" s="2050">
        <f>'Og s3a'!C1431</f>
        <v>0</v>
      </c>
      <c r="D720" s="2052">
        <f>'Og s3a'!E1431</f>
        <v>0</v>
      </c>
      <c r="E720" s="2050">
        <f>'Og s3a'!F1431</f>
        <v>0</v>
      </c>
      <c r="F720" s="395">
        <f>O720</f>
        <v>0</v>
      </c>
      <c r="G720" s="395">
        <f>P720</f>
        <v>0</v>
      </c>
      <c r="H720" s="236">
        <f>'Pak8 s2'!I722</f>
        <v>0</v>
      </c>
      <c r="I720" s="236">
        <f>'Pak8 s2'!K722</f>
        <v>0</v>
      </c>
      <c r="J720" s="236">
        <f>'Pak8 s2'!M722</f>
        <v>0</v>
      </c>
      <c r="K720" s="236">
        <f>'Pak8 s2'!O722</f>
        <v>0</v>
      </c>
      <c r="L720" s="11"/>
      <c r="M720" s="11"/>
      <c r="N720" s="396">
        <f>'Og s3a'!G1431</f>
        <v>0</v>
      </c>
      <c r="O720" s="237">
        <f>'Og s3a'!H1431</f>
        <v>0</v>
      </c>
      <c r="P720" s="398">
        <f>'Og s3a'!D1431</f>
        <v>0</v>
      </c>
      <c r="Q720" s="11"/>
      <c r="R720" s="306"/>
      <c r="S720" s="306"/>
      <c r="T720" s="306"/>
      <c r="U720" s="11"/>
      <c r="V720" s="11"/>
      <c r="W720" s="11"/>
      <c r="X720" s="11"/>
      <c r="Y720" s="11"/>
      <c r="Z720" s="11"/>
      <c r="AA720" s="11"/>
      <c r="AB720" s="11"/>
    </row>
    <row r="721" spans="1:28" ht="14.25" customHeight="1">
      <c r="A721" s="1256" t="str">
        <f>A720</f>
        <v/>
      </c>
      <c r="B721" s="57"/>
      <c r="C721" s="2051"/>
      <c r="D721" s="2053"/>
      <c r="E721" s="2051"/>
      <c r="F721" s="234"/>
      <c r="G721" s="234">
        <f>'Pak8 s2'!G723</f>
        <v>0</v>
      </c>
      <c r="H721" s="234">
        <f>'Pak8 s2'!I723</f>
        <v>0</v>
      </c>
      <c r="I721" s="234">
        <f>'Pak8 s2'!K723</f>
        <v>0</v>
      </c>
      <c r="J721" s="234">
        <f>'Pak8 s2'!M723</f>
        <v>0</v>
      </c>
      <c r="K721" s="234">
        <f>'Pak8 s2'!O723</f>
        <v>0</v>
      </c>
      <c r="L721" s="11"/>
      <c r="M721" s="11"/>
      <c r="N721" s="397"/>
      <c r="O721" s="233"/>
      <c r="P721" s="399"/>
      <c r="Q721" s="11"/>
      <c r="R721" s="306"/>
      <c r="S721" s="306"/>
      <c r="T721" s="306"/>
      <c r="U721" s="11"/>
      <c r="V721" s="11"/>
      <c r="W721" s="11"/>
      <c r="X721" s="11"/>
      <c r="Y721" s="11"/>
      <c r="Z721" s="11"/>
      <c r="AA721" s="11"/>
      <c r="AB721" s="11"/>
    </row>
    <row r="722" spans="1:28" ht="24.75" customHeight="1">
      <c r="A722" s="1256" t="str">
        <f>IF(E722&gt;0,"Wypełnione","")</f>
        <v/>
      </c>
      <c r="B722" s="57"/>
      <c r="C722" s="2050">
        <f>'Og s3a'!C1433</f>
        <v>0</v>
      </c>
      <c r="D722" s="2052">
        <f>'Og s3a'!E1433</f>
        <v>0</v>
      </c>
      <c r="E722" s="2050">
        <f>'Og s3a'!F1433</f>
        <v>0</v>
      </c>
      <c r="F722" s="395">
        <f>O722</f>
        <v>0</v>
      </c>
      <c r="G722" s="395">
        <f>P722</f>
        <v>0</v>
      </c>
      <c r="H722" s="236">
        <f>'Pak8 s2'!I724</f>
        <v>0</v>
      </c>
      <c r="I722" s="236">
        <f>'Pak8 s2'!K724</f>
        <v>0</v>
      </c>
      <c r="J722" s="236">
        <f>'Pak8 s2'!M724</f>
        <v>0</v>
      </c>
      <c r="K722" s="236">
        <f>'Pak8 s2'!O724</f>
        <v>0</v>
      </c>
      <c r="L722" s="11"/>
      <c r="M722" s="11"/>
      <c r="N722" s="396">
        <f>'Og s3a'!G1433</f>
        <v>0</v>
      </c>
      <c r="O722" s="237">
        <f>'Og s3a'!H1433</f>
        <v>0</v>
      </c>
      <c r="P722" s="398">
        <f>'Og s3a'!D1433</f>
        <v>0</v>
      </c>
      <c r="Q722" s="11"/>
      <c r="R722" s="306"/>
      <c r="S722" s="306"/>
      <c r="T722" s="306"/>
      <c r="U722" s="11"/>
      <c r="V722" s="11"/>
      <c r="W722" s="11"/>
      <c r="X722" s="11"/>
      <c r="Y722" s="11"/>
      <c r="Z722" s="11"/>
      <c r="AA722" s="11"/>
      <c r="AB722" s="11"/>
    </row>
    <row r="723" spans="1:28" ht="14.25" customHeight="1">
      <c r="A723" s="1256" t="str">
        <f>A722</f>
        <v/>
      </c>
      <c r="B723" s="57"/>
      <c r="C723" s="2051"/>
      <c r="D723" s="2053"/>
      <c r="E723" s="2051"/>
      <c r="F723" s="234"/>
      <c r="G723" s="234">
        <f>'Pak8 s2'!G725</f>
        <v>0</v>
      </c>
      <c r="H723" s="234">
        <f>'Pak8 s2'!I725</f>
        <v>0</v>
      </c>
      <c r="I723" s="234">
        <f>'Pak8 s2'!K725</f>
        <v>0</v>
      </c>
      <c r="J723" s="234">
        <f>'Pak8 s2'!M725</f>
        <v>0</v>
      </c>
      <c r="K723" s="234">
        <f>'Pak8 s2'!O725</f>
        <v>0</v>
      </c>
      <c r="L723" s="11"/>
      <c r="M723" s="11"/>
      <c r="N723" s="397"/>
      <c r="O723" s="233"/>
      <c r="P723" s="399"/>
      <c r="Q723" s="11"/>
      <c r="R723" s="306"/>
      <c r="S723" s="306"/>
      <c r="T723" s="306"/>
      <c r="U723" s="11"/>
      <c r="V723" s="11"/>
      <c r="W723" s="11"/>
      <c r="X723" s="11"/>
      <c r="Y723" s="11"/>
      <c r="Z723" s="11"/>
      <c r="AA723" s="11"/>
      <c r="AB723" s="11"/>
    </row>
    <row r="724" spans="1:28" ht="24.75" customHeight="1">
      <c r="A724" s="1256" t="str">
        <f>IF(E724&gt;0,"Wypełnione","")</f>
        <v/>
      </c>
      <c r="B724" s="57"/>
      <c r="C724" s="2050">
        <f>'Og s3a'!C1435</f>
        <v>0</v>
      </c>
      <c r="D724" s="2052">
        <f>'Og s3a'!E1435</f>
        <v>0</v>
      </c>
      <c r="E724" s="2050">
        <f>'Og s3a'!F1435</f>
        <v>0</v>
      </c>
      <c r="F724" s="395">
        <f>O724</f>
        <v>0</v>
      </c>
      <c r="G724" s="395">
        <f>P724</f>
        <v>0</v>
      </c>
      <c r="H724" s="236">
        <f>'Pak8 s2'!I726</f>
        <v>0</v>
      </c>
      <c r="I724" s="236">
        <f>'Pak8 s2'!K726</f>
        <v>0</v>
      </c>
      <c r="J724" s="236">
        <f>'Pak8 s2'!M726</f>
        <v>0</v>
      </c>
      <c r="K724" s="236">
        <f>'Pak8 s2'!O726</f>
        <v>0</v>
      </c>
      <c r="L724" s="11"/>
      <c r="M724" s="11"/>
      <c r="N724" s="396">
        <f>'Og s3a'!G1435</f>
        <v>0</v>
      </c>
      <c r="O724" s="237">
        <f>'Og s3a'!H1435</f>
        <v>0</v>
      </c>
      <c r="P724" s="398">
        <f>'Og s3a'!D1435</f>
        <v>0</v>
      </c>
      <c r="Q724" s="11"/>
      <c r="R724" s="306"/>
      <c r="S724" s="306"/>
      <c r="T724" s="306"/>
      <c r="U724" s="11"/>
      <c r="V724" s="11"/>
      <c r="W724" s="11"/>
      <c r="X724" s="11"/>
      <c r="Y724" s="11"/>
      <c r="Z724" s="11"/>
      <c r="AA724" s="11"/>
      <c r="AB724" s="11"/>
    </row>
    <row r="725" spans="1:28" ht="14.25" customHeight="1">
      <c r="A725" s="1256" t="str">
        <f>A724</f>
        <v/>
      </c>
      <c r="B725" s="57"/>
      <c r="C725" s="2051"/>
      <c r="D725" s="2053"/>
      <c r="E725" s="2051"/>
      <c r="F725" s="234"/>
      <c r="G725" s="234">
        <f>'Pak8 s2'!G727</f>
        <v>0</v>
      </c>
      <c r="H725" s="234">
        <f>'Pak8 s2'!I727</f>
        <v>0</v>
      </c>
      <c r="I725" s="234">
        <f>'Pak8 s2'!K727</f>
        <v>0</v>
      </c>
      <c r="J725" s="234">
        <f>'Pak8 s2'!M727</f>
        <v>0</v>
      </c>
      <c r="K725" s="234">
        <f>'Pak8 s2'!O727</f>
        <v>0</v>
      </c>
      <c r="L725" s="11"/>
      <c r="M725" s="11"/>
      <c r="N725" s="397"/>
      <c r="O725" s="233"/>
      <c r="P725" s="399"/>
      <c r="Q725" s="11"/>
      <c r="R725" s="306"/>
      <c r="S725" s="306"/>
      <c r="T725" s="306"/>
      <c r="U725" s="11"/>
      <c r="V725" s="11"/>
      <c r="W725" s="11"/>
      <c r="X725" s="11"/>
      <c r="Y725" s="11"/>
      <c r="Z725" s="11"/>
      <c r="AA725" s="11"/>
      <c r="AB725" s="11"/>
    </row>
    <row r="726" spans="1:28" ht="24.75" customHeight="1">
      <c r="A726" s="1256" t="str">
        <f>IF(E726&gt;0,"Wypełnione","")</f>
        <v/>
      </c>
      <c r="B726" s="57"/>
      <c r="C726" s="2050">
        <f>'Og s3a'!C1437</f>
        <v>0</v>
      </c>
      <c r="D726" s="2052">
        <f>'Og s3a'!E1437</f>
        <v>0</v>
      </c>
      <c r="E726" s="2050">
        <f>'Og s3a'!F1437</f>
        <v>0</v>
      </c>
      <c r="F726" s="395">
        <f>O726</f>
        <v>0</v>
      </c>
      <c r="G726" s="395">
        <f>P726</f>
        <v>0</v>
      </c>
      <c r="H726" s="236">
        <f>'Pak8 s2'!I728</f>
        <v>0</v>
      </c>
      <c r="I726" s="236">
        <f>'Pak8 s2'!K728</f>
        <v>0</v>
      </c>
      <c r="J726" s="236">
        <f>'Pak8 s2'!M728</f>
        <v>0</v>
      </c>
      <c r="K726" s="236">
        <f>'Pak8 s2'!O728</f>
        <v>0</v>
      </c>
      <c r="L726" s="11"/>
      <c r="M726" s="11"/>
      <c r="N726" s="396">
        <f>'Og s3a'!G1437</f>
        <v>0</v>
      </c>
      <c r="O726" s="237">
        <f>'Og s3a'!H1437</f>
        <v>0</v>
      </c>
      <c r="P726" s="398">
        <f>'Og s3a'!D1437</f>
        <v>0</v>
      </c>
      <c r="Q726" s="11"/>
      <c r="R726" s="306"/>
      <c r="S726" s="306"/>
      <c r="T726" s="306"/>
      <c r="U726" s="11"/>
      <c r="V726" s="11"/>
      <c r="W726" s="11"/>
      <c r="X726" s="11"/>
      <c r="Y726" s="11"/>
      <c r="Z726" s="11"/>
      <c r="AA726" s="11"/>
      <c r="AB726" s="11"/>
    </row>
    <row r="727" spans="1:28" ht="14.25" customHeight="1">
      <c r="A727" s="1256" t="str">
        <f>A726</f>
        <v/>
      </c>
      <c r="B727" s="57"/>
      <c r="C727" s="2051"/>
      <c r="D727" s="2053"/>
      <c r="E727" s="2051"/>
      <c r="F727" s="234"/>
      <c r="G727" s="234">
        <f>'Pak8 s2'!G729</f>
        <v>0</v>
      </c>
      <c r="H727" s="234">
        <f>'Pak8 s2'!I729</f>
        <v>0</v>
      </c>
      <c r="I727" s="234">
        <f>'Pak8 s2'!K729</f>
        <v>0</v>
      </c>
      <c r="J727" s="234">
        <f>'Pak8 s2'!M729</f>
        <v>0</v>
      </c>
      <c r="K727" s="234">
        <f>'Pak8 s2'!O729</f>
        <v>0</v>
      </c>
      <c r="L727" s="11"/>
      <c r="M727" s="11"/>
      <c r="N727" s="397"/>
      <c r="O727" s="233"/>
      <c r="P727" s="399"/>
      <c r="Q727" s="11"/>
      <c r="R727" s="306"/>
      <c r="S727" s="306"/>
      <c r="T727" s="306"/>
      <c r="U727" s="11"/>
      <c r="V727" s="11"/>
      <c r="W727" s="11"/>
      <c r="X727" s="11"/>
      <c r="Y727" s="11"/>
      <c r="Z727" s="11"/>
      <c r="AA727" s="11"/>
      <c r="AB727" s="11"/>
    </row>
    <row r="728" spans="1:28" ht="24.75" customHeight="1">
      <c r="A728" s="1256" t="str">
        <f>IF(E728&gt;0,"Wypełnione","")</f>
        <v/>
      </c>
      <c r="B728" s="57"/>
      <c r="C728" s="2050">
        <f>'Og s3a'!C1439</f>
        <v>0</v>
      </c>
      <c r="D728" s="2052">
        <f>'Og s3a'!E1439</f>
        <v>0</v>
      </c>
      <c r="E728" s="2050">
        <f>'Og s3a'!F1439</f>
        <v>0</v>
      </c>
      <c r="F728" s="395">
        <f>O728</f>
        <v>0</v>
      </c>
      <c r="G728" s="395">
        <f>P728</f>
        <v>0</v>
      </c>
      <c r="H728" s="236">
        <f>'Pak8 s2'!I730</f>
        <v>0</v>
      </c>
      <c r="I728" s="236">
        <f>'Pak8 s2'!K730</f>
        <v>0</v>
      </c>
      <c r="J728" s="236">
        <f>'Pak8 s2'!M730</f>
        <v>0</v>
      </c>
      <c r="K728" s="236">
        <f>'Pak8 s2'!O730</f>
        <v>0</v>
      </c>
      <c r="L728" s="11"/>
      <c r="M728" s="11"/>
      <c r="N728" s="396">
        <f>'Og s3a'!G1439</f>
        <v>0</v>
      </c>
      <c r="O728" s="237">
        <f>'Og s3a'!H1439</f>
        <v>0</v>
      </c>
      <c r="P728" s="398">
        <f>'Og s3a'!D1439</f>
        <v>0</v>
      </c>
      <c r="Q728" s="11"/>
      <c r="R728" s="306"/>
      <c r="S728" s="306"/>
      <c r="T728" s="306"/>
      <c r="U728" s="11"/>
      <c r="V728" s="11"/>
      <c r="W728" s="11"/>
      <c r="X728" s="11"/>
      <c r="Y728" s="11"/>
      <c r="Z728" s="11"/>
      <c r="AA728" s="11"/>
      <c r="AB728" s="11"/>
    </row>
    <row r="729" spans="1:28" ht="14.25" customHeight="1">
      <c r="A729" s="1256" t="str">
        <f>A728</f>
        <v/>
      </c>
      <c r="B729" s="57"/>
      <c r="C729" s="2051"/>
      <c r="D729" s="2053"/>
      <c r="E729" s="2051"/>
      <c r="F729" s="234"/>
      <c r="G729" s="234">
        <f>'Pak8 s2'!G731</f>
        <v>0</v>
      </c>
      <c r="H729" s="234">
        <f>'Pak8 s2'!I731</f>
        <v>0</v>
      </c>
      <c r="I729" s="234">
        <f>'Pak8 s2'!K731</f>
        <v>0</v>
      </c>
      <c r="J729" s="234">
        <f>'Pak8 s2'!M731</f>
        <v>0</v>
      </c>
      <c r="K729" s="234">
        <f>'Pak8 s2'!O731</f>
        <v>0</v>
      </c>
      <c r="L729" s="11"/>
      <c r="M729" s="11"/>
      <c r="N729" s="397"/>
      <c r="O729" s="233"/>
      <c r="P729" s="399"/>
      <c r="Q729" s="11"/>
      <c r="R729" s="306"/>
      <c r="S729" s="306"/>
      <c r="T729" s="306"/>
      <c r="U729" s="11"/>
      <c r="V729" s="11"/>
      <c r="W729" s="11"/>
      <c r="X729" s="11"/>
      <c r="Y729" s="11"/>
      <c r="Z729" s="11"/>
      <c r="AA729" s="11"/>
      <c r="AB729" s="11"/>
    </row>
    <row r="730" spans="1:28" ht="24.75" customHeight="1">
      <c r="A730" s="1256" t="str">
        <f>IF(E730&gt;0,"Wypełnione","")</f>
        <v/>
      </c>
      <c r="B730" s="57"/>
      <c r="C730" s="2050">
        <f>'Og s3a'!C1441</f>
        <v>0</v>
      </c>
      <c r="D730" s="2052">
        <f>'Og s3a'!E1441</f>
        <v>0</v>
      </c>
      <c r="E730" s="2050">
        <f>'Og s3a'!F1441</f>
        <v>0</v>
      </c>
      <c r="F730" s="395">
        <f>O730</f>
        <v>0</v>
      </c>
      <c r="G730" s="395">
        <f>P730</f>
        <v>0</v>
      </c>
      <c r="H730" s="236">
        <f>'Pak8 s2'!I732</f>
        <v>0</v>
      </c>
      <c r="I730" s="236">
        <f>'Pak8 s2'!K732</f>
        <v>0</v>
      </c>
      <c r="J730" s="236">
        <f>'Pak8 s2'!M732</f>
        <v>0</v>
      </c>
      <c r="K730" s="236">
        <f>'Pak8 s2'!O732</f>
        <v>0</v>
      </c>
      <c r="L730" s="11"/>
      <c r="M730" s="11"/>
      <c r="N730" s="396">
        <f>'Og s3a'!G1441</f>
        <v>0</v>
      </c>
      <c r="O730" s="237">
        <f>'Og s3a'!H1441</f>
        <v>0</v>
      </c>
      <c r="P730" s="398">
        <f>'Og s3a'!D1441</f>
        <v>0</v>
      </c>
      <c r="Q730" s="11"/>
      <c r="R730" s="306"/>
      <c r="S730" s="306"/>
      <c r="T730" s="306"/>
      <c r="U730" s="11"/>
      <c r="V730" s="11"/>
      <c r="W730" s="11"/>
      <c r="X730" s="11"/>
      <c r="Y730" s="11"/>
      <c r="Z730" s="11"/>
      <c r="AA730" s="11"/>
      <c r="AB730" s="11"/>
    </row>
    <row r="731" spans="1:28" ht="14.25" customHeight="1">
      <c r="A731" s="1256" t="str">
        <f>A730</f>
        <v/>
      </c>
      <c r="B731" s="57"/>
      <c r="C731" s="2051"/>
      <c r="D731" s="2053"/>
      <c r="E731" s="2051"/>
      <c r="F731" s="234"/>
      <c r="G731" s="234">
        <f>'Pak8 s2'!G733</f>
        <v>0</v>
      </c>
      <c r="H731" s="234">
        <f>'Pak8 s2'!I733</f>
        <v>0</v>
      </c>
      <c r="I731" s="234">
        <f>'Pak8 s2'!K733</f>
        <v>0</v>
      </c>
      <c r="J731" s="234">
        <f>'Pak8 s2'!M733</f>
        <v>0</v>
      </c>
      <c r="K731" s="234">
        <f>'Pak8 s2'!O733</f>
        <v>0</v>
      </c>
      <c r="L731" s="11"/>
      <c r="M731" s="11"/>
      <c r="N731" s="397"/>
      <c r="O731" s="233"/>
      <c r="P731" s="399"/>
      <c r="Q731" s="11"/>
      <c r="R731" s="306"/>
      <c r="S731" s="306"/>
      <c r="T731" s="306"/>
      <c r="U731" s="11"/>
      <c r="V731" s="11"/>
      <c r="W731" s="11"/>
      <c r="X731" s="11"/>
      <c r="Y731" s="11"/>
      <c r="Z731" s="11"/>
      <c r="AA731" s="11"/>
      <c r="AB731" s="11"/>
    </row>
    <row r="732" spans="1:28" ht="24.75" customHeight="1">
      <c r="A732" s="1256" t="str">
        <f>IF(E732&gt;0,"Wypełnione","")</f>
        <v/>
      </c>
      <c r="B732" s="57"/>
      <c r="C732" s="2050">
        <f>'Og s3a'!C1443</f>
        <v>0</v>
      </c>
      <c r="D732" s="2052">
        <f>'Og s3a'!E1443</f>
        <v>0</v>
      </c>
      <c r="E732" s="2050">
        <f>'Og s3a'!F1443</f>
        <v>0</v>
      </c>
      <c r="F732" s="395">
        <f>O732</f>
        <v>0</v>
      </c>
      <c r="G732" s="395">
        <f>P732</f>
        <v>0</v>
      </c>
      <c r="H732" s="236">
        <f>'Pak8 s2'!I734</f>
        <v>0</v>
      </c>
      <c r="I732" s="236">
        <f>'Pak8 s2'!K734</f>
        <v>0</v>
      </c>
      <c r="J732" s="236">
        <f>'Pak8 s2'!M734</f>
        <v>0</v>
      </c>
      <c r="K732" s="236">
        <f>'Pak8 s2'!O734</f>
        <v>0</v>
      </c>
      <c r="L732" s="11"/>
      <c r="M732" s="11"/>
      <c r="N732" s="396">
        <f>'Og s3a'!G1443</f>
        <v>0</v>
      </c>
      <c r="O732" s="237">
        <f>'Og s3a'!H1443</f>
        <v>0</v>
      </c>
      <c r="P732" s="398">
        <f>'Og s3a'!D1443</f>
        <v>0</v>
      </c>
      <c r="Q732" s="11"/>
      <c r="R732" s="306"/>
      <c r="S732" s="306"/>
      <c r="T732" s="306"/>
      <c r="U732" s="11"/>
      <c r="V732" s="11"/>
      <c r="W732" s="11"/>
      <c r="X732" s="11"/>
      <c r="Y732" s="11"/>
      <c r="Z732" s="11"/>
      <c r="AA732" s="11"/>
      <c r="AB732" s="11"/>
    </row>
    <row r="733" spans="1:28" ht="14.25" customHeight="1">
      <c r="A733" s="1256" t="str">
        <f>A732</f>
        <v/>
      </c>
      <c r="B733" s="57"/>
      <c r="C733" s="2051"/>
      <c r="D733" s="2053"/>
      <c r="E733" s="2051"/>
      <c r="F733" s="234"/>
      <c r="G733" s="234">
        <f>'Pak8 s2'!G735</f>
        <v>0</v>
      </c>
      <c r="H733" s="234">
        <f>'Pak8 s2'!I735</f>
        <v>0</v>
      </c>
      <c r="I733" s="234">
        <f>'Pak8 s2'!K735</f>
        <v>0</v>
      </c>
      <c r="J733" s="234">
        <f>'Pak8 s2'!M735</f>
        <v>0</v>
      </c>
      <c r="K733" s="234">
        <f>'Pak8 s2'!O735</f>
        <v>0</v>
      </c>
      <c r="L733" s="11"/>
      <c r="M733" s="11"/>
      <c r="N733" s="397"/>
      <c r="O733" s="233"/>
      <c r="P733" s="399"/>
      <c r="Q733" s="11"/>
      <c r="R733" s="306"/>
      <c r="S733" s="306"/>
      <c r="T733" s="306"/>
      <c r="U733" s="11"/>
      <c r="V733" s="11"/>
      <c r="W733" s="11"/>
      <c r="X733" s="11"/>
      <c r="Y733" s="11"/>
      <c r="Z733" s="11"/>
      <c r="AA733" s="11"/>
      <c r="AB733" s="11"/>
    </row>
    <row r="734" spans="1:28" ht="24.75" customHeight="1">
      <c r="A734" s="1256" t="str">
        <f>IF(E734&gt;0,"Wypełnione","")</f>
        <v/>
      </c>
      <c r="B734" s="57"/>
      <c r="C734" s="2050">
        <f>'Og s3a'!C1445</f>
        <v>0</v>
      </c>
      <c r="D734" s="2052">
        <f>'Og s3a'!E1445</f>
        <v>0</v>
      </c>
      <c r="E734" s="2050">
        <f>'Og s3a'!F1445</f>
        <v>0</v>
      </c>
      <c r="F734" s="395">
        <f>O734</f>
        <v>0</v>
      </c>
      <c r="G734" s="395">
        <f>P734</f>
        <v>0</v>
      </c>
      <c r="H734" s="236">
        <f>'Pak8 s2'!I736</f>
        <v>0</v>
      </c>
      <c r="I734" s="236">
        <f>'Pak8 s2'!K736</f>
        <v>0</v>
      </c>
      <c r="J734" s="236">
        <f>'Pak8 s2'!M736</f>
        <v>0</v>
      </c>
      <c r="K734" s="236">
        <f>'Pak8 s2'!O736</f>
        <v>0</v>
      </c>
      <c r="L734" s="11"/>
      <c r="M734" s="11"/>
      <c r="N734" s="396">
        <f>'Og s3a'!G1445</f>
        <v>0</v>
      </c>
      <c r="O734" s="237">
        <f>'Og s3a'!H1445</f>
        <v>0</v>
      </c>
      <c r="P734" s="398">
        <f>'Og s3a'!D1445</f>
        <v>0</v>
      </c>
      <c r="Q734" s="11"/>
      <c r="R734" s="306"/>
      <c r="S734" s="306"/>
      <c r="T734" s="306"/>
      <c r="U734" s="11"/>
      <c r="V734" s="11"/>
      <c r="W734" s="11"/>
      <c r="X734" s="11"/>
      <c r="Y734" s="11"/>
      <c r="Z734" s="11"/>
      <c r="AA734" s="11"/>
      <c r="AB734" s="11"/>
    </row>
    <row r="735" spans="1:28" ht="14.25" customHeight="1">
      <c r="A735" s="1256" t="str">
        <f>A734</f>
        <v/>
      </c>
      <c r="B735" s="57"/>
      <c r="C735" s="2051"/>
      <c r="D735" s="2053"/>
      <c r="E735" s="2051"/>
      <c r="F735" s="234"/>
      <c r="G735" s="234">
        <f>'Pak8 s2'!G737</f>
        <v>0</v>
      </c>
      <c r="H735" s="234">
        <f>'Pak8 s2'!I737</f>
        <v>0</v>
      </c>
      <c r="I735" s="234">
        <f>'Pak8 s2'!K737</f>
        <v>0</v>
      </c>
      <c r="J735" s="234">
        <f>'Pak8 s2'!M737</f>
        <v>0</v>
      </c>
      <c r="K735" s="234">
        <f>'Pak8 s2'!O737</f>
        <v>0</v>
      </c>
      <c r="L735" s="11"/>
      <c r="M735" s="11"/>
      <c r="N735" s="397"/>
      <c r="O735" s="233"/>
      <c r="P735" s="399"/>
      <c r="Q735" s="11"/>
      <c r="R735" s="306"/>
      <c r="S735" s="306"/>
      <c r="T735" s="306"/>
      <c r="U735" s="11"/>
      <c r="V735" s="11"/>
      <c r="W735" s="11"/>
      <c r="X735" s="11"/>
      <c r="Y735" s="11"/>
      <c r="Z735" s="11"/>
      <c r="AA735" s="11"/>
      <c r="AB735" s="11"/>
    </row>
    <row r="736" spans="1:28" ht="24.75" customHeight="1">
      <c r="A736" s="1256" t="str">
        <f>IF(E736&gt;0,"Wypełnione","")</f>
        <v/>
      </c>
      <c r="B736" s="57"/>
      <c r="C736" s="2050">
        <f>'Og s3a'!C1447</f>
        <v>0</v>
      </c>
      <c r="D736" s="2052">
        <f>'Og s3a'!E1447</f>
        <v>0</v>
      </c>
      <c r="E736" s="2050">
        <f>'Og s3a'!F1447</f>
        <v>0</v>
      </c>
      <c r="F736" s="395">
        <f>O736</f>
        <v>0</v>
      </c>
      <c r="G736" s="395">
        <f>P736</f>
        <v>0</v>
      </c>
      <c r="H736" s="236">
        <f>'Pak8 s2'!I738</f>
        <v>0</v>
      </c>
      <c r="I736" s="236">
        <f>'Pak8 s2'!K738</f>
        <v>0</v>
      </c>
      <c r="J736" s="236">
        <f>'Pak8 s2'!M738</f>
        <v>0</v>
      </c>
      <c r="K736" s="236">
        <f>'Pak8 s2'!O738</f>
        <v>0</v>
      </c>
      <c r="L736" s="11"/>
      <c r="M736" s="11"/>
      <c r="N736" s="396">
        <f>'Og s3a'!G1447</f>
        <v>0</v>
      </c>
      <c r="O736" s="237">
        <f>'Og s3a'!H1447</f>
        <v>0</v>
      </c>
      <c r="P736" s="398">
        <f>'Og s3a'!D1447</f>
        <v>0</v>
      </c>
      <c r="Q736" s="11"/>
      <c r="R736" s="306"/>
      <c r="S736" s="306"/>
      <c r="T736" s="306"/>
      <c r="U736" s="11"/>
      <c r="V736" s="11"/>
      <c r="W736" s="11"/>
      <c r="X736" s="11"/>
      <c r="Y736" s="11"/>
      <c r="Z736" s="11"/>
      <c r="AA736" s="11"/>
      <c r="AB736" s="11"/>
    </row>
    <row r="737" spans="1:28" ht="14.25" customHeight="1">
      <c r="A737" s="1256" t="str">
        <f>A736</f>
        <v/>
      </c>
      <c r="B737" s="57"/>
      <c r="C737" s="2051"/>
      <c r="D737" s="2053"/>
      <c r="E737" s="2051"/>
      <c r="F737" s="234"/>
      <c r="G737" s="234">
        <f>'Pak8 s2'!G739</f>
        <v>0</v>
      </c>
      <c r="H737" s="234">
        <f>'Pak8 s2'!I739</f>
        <v>0</v>
      </c>
      <c r="I737" s="234">
        <f>'Pak8 s2'!K739</f>
        <v>0</v>
      </c>
      <c r="J737" s="234">
        <f>'Pak8 s2'!M739</f>
        <v>0</v>
      </c>
      <c r="K737" s="234">
        <f>'Pak8 s2'!O739</f>
        <v>0</v>
      </c>
      <c r="L737" s="11"/>
      <c r="M737" s="11"/>
      <c r="N737" s="397"/>
      <c r="O737" s="233"/>
      <c r="P737" s="399"/>
      <c r="Q737" s="11"/>
      <c r="R737" s="306"/>
      <c r="S737" s="306"/>
      <c r="T737" s="306"/>
      <c r="U737" s="11"/>
      <c r="V737" s="11"/>
      <c r="W737" s="11"/>
      <c r="X737" s="11"/>
      <c r="Y737" s="11"/>
      <c r="Z737" s="11"/>
      <c r="AA737" s="11"/>
      <c r="AB737" s="11"/>
    </row>
    <row r="738" spans="1:28" ht="24.75" customHeight="1">
      <c r="A738" s="1256" t="str">
        <f>IF(E738&gt;0,"Wypełnione","")</f>
        <v/>
      </c>
      <c r="B738" s="57"/>
      <c r="C738" s="2050">
        <f>'Og s3a'!C1449</f>
        <v>0</v>
      </c>
      <c r="D738" s="2052">
        <f>'Og s3a'!E1449</f>
        <v>0</v>
      </c>
      <c r="E738" s="2050">
        <f>'Og s3a'!F1449</f>
        <v>0</v>
      </c>
      <c r="F738" s="395">
        <f>O738</f>
        <v>0</v>
      </c>
      <c r="G738" s="395">
        <f>P738</f>
        <v>0</v>
      </c>
      <c r="H738" s="236">
        <f>'Pak8 s2'!I740</f>
        <v>0</v>
      </c>
      <c r="I738" s="236">
        <f>'Pak8 s2'!K740</f>
        <v>0</v>
      </c>
      <c r="J738" s="236">
        <f>'Pak8 s2'!M740</f>
        <v>0</v>
      </c>
      <c r="K738" s="236">
        <f>'Pak8 s2'!O740</f>
        <v>0</v>
      </c>
      <c r="L738" s="11"/>
      <c r="M738" s="11"/>
      <c r="N738" s="396">
        <f>'Og s3a'!G1449</f>
        <v>0</v>
      </c>
      <c r="O738" s="237">
        <f>'Og s3a'!H1449</f>
        <v>0</v>
      </c>
      <c r="P738" s="398">
        <f>'Og s3a'!D1449</f>
        <v>0</v>
      </c>
      <c r="Q738" s="11"/>
      <c r="R738" s="306"/>
      <c r="S738" s="306"/>
      <c r="T738" s="306"/>
      <c r="U738" s="11"/>
      <c r="V738" s="11"/>
      <c r="W738" s="11"/>
      <c r="X738" s="11"/>
      <c r="Y738" s="11"/>
      <c r="Z738" s="11"/>
      <c r="AA738" s="11"/>
      <c r="AB738" s="11"/>
    </row>
    <row r="739" spans="1:28" ht="14.25" customHeight="1">
      <c r="A739" s="1256" t="str">
        <f>A738</f>
        <v/>
      </c>
      <c r="B739" s="57"/>
      <c r="C739" s="2051"/>
      <c r="D739" s="2053"/>
      <c r="E739" s="2051"/>
      <c r="F739" s="234"/>
      <c r="G739" s="234">
        <f>'Pak8 s2'!G741</f>
        <v>0</v>
      </c>
      <c r="H739" s="234">
        <f>'Pak8 s2'!I741</f>
        <v>0</v>
      </c>
      <c r="I739" s="234">
        <f>'Pak8 s2'!K741</f>
        <v>0</v>
      </c>
      <c r="J739" s="234">
        <f>'Pak8 s2'!M741</f>
        <v>0</v>
      </c>
      <c r="K739" s="234">
        <f>'Pak8 s2'!O741</f>
        <v>0</v>
      </c>
      <c r="L739" s="11"/>
      <c r="M739" s="11"/>
      <c r="N739" s="397"/>
      <c r="O739" s="233"/>
      <c r="P739" s="399"/>
      <c r="Q739" s="11"/>
      <c r="R739" s="306"/>
      <c r="S739" s="306"/>
      <c r="T739" s="306"/>
      <c r="U739" s="11"/>
      <c r="V739" s="11"/>
      <c r="W739" s="11"/>
      <c r="X739" s="11"/>
      <c r="Y739" s="11"/>
      <c r="Z739" s="11"/>
      <c r="AA739" s="11"/>
      <c r="AB739" s="11"/>
    </row>
    <row r="740" spans="1:28" ht="24.75" customHeight="1">
      <c r="A740" s="1256" t="str">
        <f>IF(E740&gt;0,"Wypełnione","")</f>
        <v/>
      </c>
      <c r="B740" s="57"/>
      <c r="C740" s="2050">
        <f>'Og s3a'!C1451</f>
        <v>0</v>
      </c>
      <c r="D740" s="2052">
        <f>'Og s3a'!E1451</f>
        <v>0</v>
      </c>
      <c r="E740" s="2050">
        <f>'Og s3a'!F1451</f>
        <v>0</v>
      </c>
      <c r="F740" s="395">
        <f>O740</f>
        <v>0</v>
      </c>
      <c r="G740" s="395">
        <f>P740</f>
        <v>0</v>
      </c>
      <c r="H740" s="236">
        <f>'Pak8 s2'!I742</f>
        <v>0</v>
      </c>
      <c r="I740" s="236">
        <f>'Pak8 s2'!K742</f>
        <v>0</v>
      </c>
      <c r="J740" s="236">
        <f>'Pak8 s2'!M742</f>
        <v>0</v>
      </c>
      <c r="K740" s="236">
        <f>'Pak8 s2'!O742</f>
        <v>0</v>
      </c>
      <c r="L740" s="11"/>
      <c r="M740" s="11"/>
      <c r="N740" s="396">
        <f>'Og s3a'!G1451</f>
        <v>0</v>
      </c>
      <c r="O740" s="237">
        <f>'Og s3a'!H1451</f>
        <v>0</v>
      </c>
      <c r="P740" s="398">
        <f>'Og s3a'!D1451</f>
        <v>0</v>
      </c>
      <c r="Q740" s="11"/>
      <c r="R740" s="306"/>
      <c r="S740" s="306"/>
      <c r="T740" s="306"/>
      <c r="U740" s="11"/>
      <c r="V740" s="11"/>
      <c r="W740" s="11"/>
      <c r="X740" s="11"/>
      <c r="Y740" s="11"/>
      <c r="Z740" s="11"/>
      <c r="AA740" s="11"/>
      <c r="AB740" s="11"/>
    </row>
    <row r="741" spans="1:28" ht="14.25" customHeight="1">
      <c r="A741" s="1256" t="str">
        <f>A740</f>
        <v/>
      </c>
      <c r="B741" s="57"/>
      <c r="C741" s="2051"/>
      <c r="D741" s="2053"/>
      <c r="E741" s="2051"/>
      <c r="F741" s="234"/>
      <c r="G741" s="234">
        <f>'Pak8 s2'!G743</f>
        <v>0</v>
      </c>
      <c r="H741" s="234">
        <f>'Pak8 s2'!I743</f>
        <v>0</v>
      </c>
      <c r="I741" s="234">
        <f>'Pak8 s2'!K743</f>
        <v>0</v>
      </c>
      <c r="J741" s="234">
        <f>'Pak8 s2'!M743</f>
        <v>0</v>
      </c>
      <c r="K741" s="234">
        <f>'Pak8 s2'!O743</f>
        <v>0</v>
      </c>
      <c r="L741" s="11"/>
      <c r="M741" s="11"/>
      <c r="N741" s="397"/>
      <c r="O741" s="233"/>
      <c r="P741" s="399"/>
      <c r="Q741" s="11"/>
      <c r="R741" s="306"/>
      <c r="S741" s="306"/>
      <c r="T741" s="306"/>
      <c r="U741" s="11"/>
      <c r="V741" s="11"/>
      <c r="W741" s="11"/>
      <c r="X741" s="11"/>
      <c r="Y741" s="11"/>
      <c r="Z741" s="11"/>
      <c r="AA741" s="11"/>
      <c r="AB741" s="11"/>
    </row>
    <row r="742" spans="1:28" ht="24.75" customHeight="1">
      <c r="A742" s="1256" t="str">
        <f>IF(E742&gt;0,"Wypełnione","")</f>
        <v/>
      </c>
      <c r="B742" s="57"/>
      <c r="C742" s="2050">
        <f>'Og s3a'!C1453</f>
        <v>0</v>
      </c>
      <c r="D742" s="2052">
        <f>'Og s3a'!E1453</f>
        <v>0</v>
      </c>
      <c r="E742" s="2050">
        <f>'Og s3a'!F1453</f>
        <v>0</v>
      </c>
      <c r="F742" s="395">
        <f>O742</f>
        <v>0</v>
      </c>
      <c r="G742" s="395">
        <f>P742</f>
        <v>0</v>
      </c>
      <c r="H742" s="236">
        <f>'Pak8 s2'!I744</f>
        <v>0</v>
      </c>
      <c r="I742" s="236">
        <f>'Pak8 s2'!K744</f>
        <v>0</v>
      </c>
      <c r="J742" s="236">
        <f>'Pak8 s2'!M744</f>
        <v>0</v>
      </c>
      <c r="K742" s="236">
        <f>'Pak8 s2'!O744</f>
        <v>0</v>
      </c>
      <c r="L742" s="11"/>
      <c r="M742" s="11"/>
      <c r="N742" s="396">
        <f>'Og s3a'!G1453</f>
        <v>0</v>
      </c>
      <c r="O742" s="237">
        <f>'Og s3a'!H1453</f>
        <v>0</v>
      </c>
      <c r="P742" s="398">
        <f>'Og s3a'!D1453</f>
        <v>0</v>
      </c>
      <c r="Q742" s="11"/>
      <c r="R742" s="306"/>
      <c r="S742" s="306"/>
      <c r="T742" s="306"/>
      <c r="U742" s="11"/>
      <c r="V742" s="11"/>
      <c r="W742" s="11"/>
      <c r="X742" s="11"/>
      <c r="Y742" s="11"/>
      <c r="Z742" s="11"/>
      <c r="AA742" s="11"/>
      <c r="AB742" s="11"/>
    </row>
    <row r="743" spans="1:28" ht="14.25" customHeight="1">
      <c r="A743" s="1256" t="str">
        <f>A742</f>
        <v/>
      </c>
      <c r="B743" s="57"/>
      <c r="C743" s="2051"/>
      <c r="D743" s="2053"/>
      <c r="E743" s="2051"/>
      <c r="F743" s="234"/>
      <c r="G743" s="234">
        <f>'Pak8 s2'!G745</f>
        <v>0</v>
      </c>
      <c r="H743" s="234">
        <f>'Pak8 s2'!I745</f>
        <v>0</v>
      </c>
      <c r="I743" s="234">
        <f>'Pak8 s2'!K745</f>
        <v>0</v>
      </c>
      <c r="J743" s="234">
        <f>'Pak8 s2'!M745</f>
        <v>0</v>
      </c>
      <c r="K743" s="234">
        <f>'Pak8 s2'!O745</f>
        <v>0</v>
      </c>
      <c r="L743" s="11"/>
      <c r="M743" s="11"/>
      <c r="N743" s="397"/>
      <c r="O743" s="233"/>
      <c r="P743" s="399"/>
      <c r="Q743" s="11"/>
      <c r="R743" s="306"/>
      <c r="S743" s="306"/>
      <c r="T743" s="306"/>
      <c r="U743" s="11"/>
      <c r="V743" s="11"/>
      <c r="W743" s="11"/>
      <c r="X743" s="11"/>
      <c r="Y743" s="11"/>
      <c r="Z743" s="11"/>
      <c r="AA743" s="11"/>
      <c r="AB743" s="11"/>
    </row>
    <row r="744" spans="1:28" ht="24.75" customHeight="1">
      <c r="A744" s="1256" t="str">
        <f>IF(E744&gt;0,"Wypełnione","")</f>
        <v/>
      </c>
      <c r="B744" s="57"/>
      <c r="C744" s="2050">
        <f>'Og s3a'!C1455</f>
        <v>0</v>
      </c>
      <c r="D744" s="2052">
        <f>'Og s3a'!E1455</f>
        <v>0</v>
      </c>
      <c r="E744" s="2050">
        <f>'Og s3a'!F1455</f>
        <v>0</v>
      </c>
      <c r="F744" s="395">
        <f>O744</f>
        <v>0</v>
      </c>
      <c r="G744" s="395">
        <f>P744</f>
        <v>0</v>
      </c>
      <c r="H744" s="236">
        <f>'Pak8 s2'!I746</f>
        <v>0</v>
      </c>
      <c r="I744" s="236">
        <f>'Pak8 s2'!K746</f>
        <v>0</v>
      </c>
      <c r="J744" s="236">
        <f>'Pak8 s2'!M746</f>
        <v>0</v>
      </c>
      <c r="K744" s="236">
        <f>'Pak8 s2'!O746</f>
        <v>0</v>
      </c>
      <c r="L744" s="11"/>
      <c r="M744" s="11"/>
      <c r="N744" s="396">
        <f>'Og s3a'!G1455</f>
        <v>0</v>
      </c>
      <c r="O744" s="237">
        <f>'Og s3a'!H1455</f>
        <v>0</v>
      </c>
      <c r="P744" s="398">
        <f>'Og s3a'!D1455</f>
        <v>0</v>
      </c>
      <c r="Q744" s="11"/>
      <c r="R744" s="306"/>
      <c r="S744" s="306"/>
      <c r="T744" s="306"/>
      <c r="U744" s="11"/>
      <c r="V744" s="11"/>
      <c r="W744" s="11"/>
      <c r="X744" s="11"/>
      <c r="Y744" s="11"/>
      <c r="Z744" s="11"/>
      <c r="AA744" s="11"/>
      <c r="AB744" s="11"/>
    </row>
    <row r="745" spans="1:28" ht="14.25" customHeight="1">
      <c r="A745" s="1256" t="str">
        <f>A744</f>
        <v/>
      </c>
      <c r="B745" s="57"/>
      <c r="C745" s="2051"/>
      <c r="D745" s="2053"/>
      <c r="E745" s="2051"/>
      <c r="F745" s="234"/>
      <c r="G745" s="234">
        <f>'Pak8 s2'!G747</f>
        <v>0</v>
      </c>
      <c r="H745" s="234">
        <f>'Pak8 s2'!I747</f>
        <v>0</v>
      </c>
      <c r="I745" s="234">
        <f>'Pak8 s2'!K747</f>
        <v>0</v>
      </c>
      <c r="J745" s="234">
        <f>'Pak8 s2'!M747</f>
        <v>0</v>
      </c>
      <c r="K745" s="234">
        <f>'Pak8 s2'!O747</f>
        <v>0</v>
      </c>
      <c r="L745" s="11"/>
      <c r="M745" s="11"/>
      <c r="N745" s="397"/>
      <c r="O745" s="233"/>
      <c r="P745" s="399"/>
      <c r="Q745" s="11"/>
      <c r="R745" s="306"/>
      <c r="S745" s="306"/>
      <c r="T745" s="306"/>
      <c r="U745" s="11"/>
      <c r="V745" s="11"/>
      <c r="W745" s="11"/>
      <c r="X745" s="11"/>
      <c r="Y745" s="11"/>
      <c r="Z745" s="11"/>
      <c r="AA745" s="11"/>
      <c r="AB745" s="11"/>
    </row>
    <row r="746" spans="1:28" ht="24.75" customHeight="1">
      <c r="A746" s="1256" t="str">
        <f>IF(E746&gt;0,"Wypełnione","")</f>
        <v/>
      </c>
      <c r="B746" s="57"/>
      <c r="C746" s="2050">
        <f>'Og s3a'!C1457</f>
        <v>0</v>
      </c>
      <c r="D746" s="2052">
        <f>'Og s3a'!E1457</f>
        <v>0</v>
      </c>
      <c r="E746" s="2050">
        <f>'Og s3a'!F1457</f>
        <v>0</v>
      </c>
      <c r="F746" s="395">
        <f>O746</f>
        <v>0</v>
      </c>
      <c r="G746" s="395">
        <f>P746</f>
        <v>0</v>
      </c>
      <c r="H746" s="236">
        <f>'Pak8 s2'!I748</f>
        <v>0</v>
      </c>
      <c r="I746" s="236">
        <f>'Pak8 s2'!K748</f>
        <v>0</v>
      </c>
      <c r="J746" s="236">
        <f>'Pak8 s2'!M748</f>
        <v>0</v>
      </c>
      <c r="K746" s="236">
        <f>'Pak8 s2'!O748</f>
        <v>0</v>
      </c>
      <c r="L746" s="11"/>
      <c r="M746" s="11"/>
      <c r="N746" s="396">
        <f>'Og s3a'!G1457</f>
        <v>0</v>
      </c>
      <c r="O746" s="237">
        <f>'Og s3a'!H1457</f>
        <v>0</v>
      </c>
      <c r="P746" s="398">
        <f>'Og s3a'!D1457</f>
        <v>0</v>
      </c>
      <c r="Q746" s="11"/>
      <c r="R746" s="306"/>
      <c r="S746" s="306"/>
      <c r="T746" s="306"/>
      <c r="U746" s="11"/>
      <c r="V746" s="11"/>
      <c r="W746" s="11"/>
      <c r="X746" s="11"/>
      <c r="Y746" s="11"/>
      <c r="Z746" s="11"/>
      <c r="AA746" s="11"/>
      <c r="AB746" s="11"/>
    </row>
    <row r="747" spans="1:28" ht="14.25" customHeight="1">
      <c r="A747" s="1256" t="str">
        <f>A746</f>
        <v/>
      </c>
      <c r="B747" s="57"/>
      <c r="C747" s="2051"/>
      <c r="D747" s="2053"/>
      <c r="E747" s="2051"/>
      <c r="F747" s="234"/>
      <c r="G747" s="234">
        <f>'Pak8 s2'!G749</f>
        <v>0</v>
      </c>
      <c r="H747" s="234">
        <f>'Pak8 s2'!I749</f>
        <v>0</v>
      </c>
      <c r="I747" s="234">
        <f>'Pak8 s2'!K749</f>
        <v>0</v>
      </c>
      <c r="J747" s="234">
        <f>'Pak8 s2'!M749</f>
        <v>0</v>
      </c>
      <c r="K747" s="234">
        <f>'Pak8 s2'!O749</f>
        <v>0</v>
      </c>
      <c r="L747" s="11"/>
      <c r="M747" s="11"/>
      <c r="N747" s="397"/>
      <c r="O747" s="233"/>
      <c r="P747" s="399"/>
      <c r="Q747" s="11"/>
      <c r="R747" s="306"/>
      <c r="S747" s="306"/>
      <c r="T747" s="306"/>
      <c r="U747" s="11"/>
      <c r="V747" s="11"/>
      <c r="W747" s="11"/>
      <c r="X747" s="11"/>
      <c r="Y747" s="11"/>
      <c r="Z747" s="11"/>
      <c r="AA747" s="11"/>
      <c r="AB747" s="11"/>
    </row>
    <row r="748" spans="1:28" ht="24.75" customHeight="1">
      <c r="A748" s="1256" t="str">
        <f>IF(E748&gt;0,"Wypełnione","")</f>
        <v/>
      </c>
      <c r="B748" s="57"/>
      <c r="C748" s="2050">
        <f>'Og s3a'!C1459</f>
        <v>0</v>
      </c>
      <c r="D748" s="2052">
        <f>'Og s3a'!E1459</f>
        <v>0</v>
      </c>
      <c r="E748" s="2050">
        <f>'Og s3a'!F1459</f>
        <v>0</v>
      </c>
      <c r="F748" s="395">
        <f>O748</f>
        <v>0</v>
      </c>
      <c r="G748" s="395">
        <f>P748</f>
        <v>0</v>
      </c>
      <c r="H748" s="236">
        <f>'Pak8 s2'!I750</f>
        <v>0</v>
      </c>
      <c r="I748" s="236">
        <f>'Pak8 s2'!K750</f>
        <v>0</v>
      </c>
      <c r="J748" s="236">
        <f>'Pak8 s2'!M750</f>
        <v>0</v>
      </c>
      <c r="K748" s="236">
        <f>'Pak8 s2'!O750</f>
        <v>0</v>
      </c>
      <c r="L748" s="11"/>
      <c r="M748" s="11"/>
      <c r="N748" s="396">
        <f>'Og s3a'!G1459</f>
        <v>0</v>
      </c>
      <c r="O748" s="237">
        <f>'Og s3a'!H1459</f>
        <v>0</v>
      </c>
      <c r="P748" s="398">
        <f>'Og s3a'!D1459</f>
        <v>0</v>
      </c>
      <c r="Q748" s="11"/>
      <c r="R748" s="306"/>
      <c r="S748" s="306"/>
      <c r="T748" s="306"/>
      <c r="U748" s="11"/>
      <c r="V748" s="11"/>
      <c r="W748" s="11"/>
      <c r="X748" s="11"/>
      <c r="Y748" s="11"/>
      <c r="Z748" s="11"/>
      <c r="AA748" s="11"/>
      <c r="AB748" s="11"/>
    </row>
    <row r="749" spans="1:28" ht="14.25" customHeight="1">
      <c r="A749" s="1256" t="str">
        <f>A748</f>
        <v/>
      </c>
      <c r="B749" s="57"/>
      <c r="C749" s="2051"/>
      <c r="D749" s="2053"/>
      <c r="E749" s="2051"/>
      <c r="F749" s="234"/>
      <c r="G749" s="234">
        <f>'Pak8 s2'!G751</f>
        <v>0</v>
      </c>
      <c r="H749" s="234">
        <f>'Pak8 s2'!I751</f>
        <v>0</v>
      </c>
      <c r="I749" s="234">
        <f>'Pak8 s2'!K751</f>
        <v>0</v>
      </c>
      <c r="J749" s="234">
        <f>'Pak8 s2'!M751</f>
        <v>0</v>
      </c>
      <c r="K749" s="234">
        <f>'Pak8 s2'!O751</f>
        <v>0</v>
      </c>
      <c r="L749" s="11"/>
      <c r="M749" s="11"/>
      <c r="N749" s="397"/>
      <c r="O749" s="233"/>
      <c r="P749" s="399"/>
      <c r="Q749" s="11"/>
      <c r="R749" s="306"/>
      <c r="S749" s="306"/>
      <c r="T749" s="306"/>
      <c r="U749" s="11"/>
      <c r="V749" s="11"/>
      <c r="W749" s="11"/>
      <c r="X749" s="11"/>
      <c r="Y749" s="11"/>
      <c r="Z749" s="11"/>
      <c r="AA749" s="11"/>
      <c r="AB749" s="11"/>
    </row>
    <row r="750" spans="1:28" ht="24.75" customHeight="1">
      <c r="A750" s="1256" t="str">
        <f>IF(E750&gt;0,"Wypełnione","")</f>
        <v/>
      </c>
      <c r="B750" s="57"/>
      <c r="C750" s="2050">
        <f>'Og s3a'!C1461</f>
        <v>0</v>
      </c>
      <c r="D750" s="2052">
        <f>'Og s3a'!E1461</f>
        <v>0</v>
      </c>
      <c r="E750" s="2050">
        <f>'Og s3a'!F1461</f>
        <v>0</v>
      </c>
      <c r="F750" s="395">
        <f>O750</f>
        <v>0</v>
      </c>
      <c r="G750" s="395">
        <f>P750</f>
        <v>0</v>
      </c>
      <c r="H750" s="236">
        <f>'Pak8 s2'!I752</f>
        <v>0</v>
      </c>
      <c r="I750" s="236">
        <f>'Pak8 s2'!K752</f>
        <v>0</v>
      </c>
      <c r="J750" s="236">
        <f>'Pak8 s2'!M752</f>
        <v>0</v>
      </c>
      <c r="K750" s="236">
        <f>'Pak8 s2'!O752</f>
        <v>0</v>
      </c>
      <c r="L750" s="11"/>
      <c r="M750" s="11"/>
      <c r="N750" s="396">
        <f>'Og s3a'!G1461</f>
        <v>0</v>
      </c>
      <c r="O750" s="237">
        <f>'Og s3a'!H1461</f>
        <v>0</v>
      </c>
      <c r="P750" s="398">
        <f>'Og s3a'!D1461</f>
        <v>0</v>
      </c>
      <c r="Q750" s="11"/>
      <c r="R750" s="306"/>
      <c r="S750" s="306"/>
      <c r="T750" s="306"/>
      <c r="U750" s="11"/>
      <c r="V750" s="11"/>
      <c r="W750" s="11"/>
      <c r="X750" s="11"/>
      <c r="Y750" s="11"/>
      <c r="Z750" s="11"/>
      <c r="AA750" s="11"/>
      <c r="AB750" s="11"/>
    </row>
    <row r="751" spans="1:28" ht="14.25" customHeight="1">
      <c r="A751" s="1256" t="str">
        <f>A750</f>
        <v/>
      </c>
      <c r="B751" s="57"/>
      <c r="C751" s="2051"/>
      <c r="D751" s="2053"/>
      <c r="E751" s="2051"/>
      <c r="F751" s="234"/>
      <c r="G751" s="234">
        <f>'Pak8 s2'!G753</f>
        <v>0</v>
      </c>
      <c r="H751" s="234">
        <f>'Pak8 s2'!I753</f>
        <v>0</v>
      </c>
      <c r="I751" s="234">
        <f>'Pak8 s2'!K753</f>
        <v>0</v>
      </c>
      <c r="J751" s="234">
        <f>'Pak8 s2'!M753</f>
        <v>0</v>
      </c>
      <c r="K751" s="234">
        <f>'Pak8 s2'!O753</f>
        <v>0</v>
      </c>
      <c r="L751" s="11"/>
      <c r="M751" s="11"/>
      <c r="N751" s="397"/>
      <c r="O751" s="233"/>
      <c r="P751" s="399"/>
      <c r="Q751" s="11"/>
      <c r="R751" s="306"/>
      <c r="S751" s="306"/>
      <c r="T751" s="306"/>
      <c r="U751" s="11"/>
      <c r="V751" s="11"/>
      <c r="W751" s="11"/>
      <c r="X751" s="11"/>
      <c r="Y751" s="11"/>
      <c r="Z751" s="11"/>
      <c r="AA751" s="11"/>
      <c r="AB751" s="11"/>
    </row>
    <row r="752" spans="1:28" ht="24.75" customHeight="1">
      <c r="A752" s="1256" t="str">
        <f>IF(E752&gt;0,"Wypełnione","")</f>
        <v/>
      </c>
      <c r="B752" s="57"/>
      <c r="C752" s="2050">
        <f>'Og s3a'!C1463</f>
        <v>0</v>
      </c>
      <c r="D752" s="2052">
        <f>'Og s3a'!E1463</f>
        <v>0</v>
      </c>
      <c r="E752" s="2050">
        <f>'Og s3a'!F1463</f>
        <v>0</v>
      </c>
      <c r="F752" s="395">
        <f>O752</f>
        <v>0</v>
      </c>
      <c r="G752" s="395">
        <f>P752</f>
        <v>0</v>
      </c>
      <c r="H752" s="236">
        <f>'Pak8 s2'!I754</f>
        <v>0</v>
      </c>
      <c r="I752" s="236">
        <f>'Pak8 s2'!K754</f>
        <v>0</v>
      </c>
      <c r="J752" s="236">
        <f>'Pak8 s2'!M754</f>
        <v>0</v>
      </c>
      <c r="K752" s="236">
        <f>'Pak8 s2'!O754</f>
        <v>0</v>
      </c>
      <c r="L752" s="11"/>
      <c r="M752" s="11"/>
      <c r="N752" s="396">
        <f>'Og s3a'!G1463</f>
        <v>0</v>
      </c>
      <c r="O752" s="237">
        <f>'Og s3a'!H1463</f>
        <v>0</v>
      </c>
      <c r="P752" s="398">
        <f>'Og s3a'!D1463</f>
        <v>0</v>
      </c>
      <c r="Q752" s="11"/>
      <c r="R752" s="306"/>
      <c r="S752" s="306"/>
      <c r="T752" s="306"/>
      <c r="U752" s="11"/>
      <c r="V752" s="11"/>
      <c r="W752" s="11"/>
      <c r="X752" s="11"/>
      <c r="Y752" s="11"/>
      <c r="Z752" s="11"/>
      <c r="AA752" s="11"/>
      <c r="AB752" s="11"/>
    </row>
    <row r="753" spans="1:28" ht="14.25" customHeight="1">
      <c r="A753" s="1256" t="str">
        <f>A752</f>
        <v/>
      </c>
      <c r="B753" s="57"/>
      <c r="C753" s="2051"/>
      <c r="D753" s="2053"/>
      <c r="E753" s="2051"/>
      <c r="F753" s="234"/>
      <c r="G753" s="234">
        <f>'Pak8 s2'!G755</f>
        <v>0</v>
      </c>
      <c r="H753" s="234">
        <f>'Pak8 s2'!I755</f>
        <v>0</v>
      </c>
      <c r="I753" s="234">
        <f>'Pak8 s2'!K755</f>
        <v>0</v>
      </c>
      <c r="J753" s="234">
        <f>'Pak8 s2'!M755</f>
        <v>0</v>
      </c>
      <c r="K753" s="234">
        <f>'Pak8 s2'!O755</f>
        <v>0</v>
      </c>
      <c r="L753" s="11"/>
      <c r="M753" s="11"/>
      <c r="N753" s="397"/>
      <c r="O753" s="233"/>
      <c r="P753" s="399"/>
      <c r="Q753" s="11"/>
      <c r="R753" s="306"/>
      <c r="S753" s="306"/>
      <c r="T753" s="306"/>
      <c r="U753" s="11"/>
      <c r="V753" s="11"/>
      <c r="W753" s="11"/>
      <c r="X753" s="11"/>
      <c r="Y753" s="11"/>
      <c r="Z753" s="11"/>
      <c r="AA753" s="11"/>
      <c r="AB753" s="11"/>
    </row>
    <row r="754" spans="1:28" ht="24.75" customHeight="1">
      <c r="A754" s="1256" t="str">
        <f>IF(E754&gt;0,"Wypełnione","")</f>
        <v/>
      </c>
      <c r="B754" s="57"/>
      <c r="C754" s="2050">
        <f>'Og s3a'!C1465</f>
        <v>0</v>
      </c>
      <c r="D754" s="2052">
        <f>'Og s3a'!E1465</f>
        <v>0</v>
      </c>
      <c r="E754" s="2050">
        <f>'Og s3a'!F1465</f>
        <v>0</v>
      </c>
      <c r="F754" s="395">
        <f>O754</f>
        <v>0</v>
      </c>
      <c r="G754" s="395">
        <f>P754</f>
        <v>0</v>
      </c>
      <c r="H754" s="236">
        <f>'Pak8 s2'!I756</f>
        <v>0</v>
      </c>
      <c r="I754" s="236">
        <f>'Pak8 s2'!K756</f>
        <v>0</v>
      </c>
      <c r="J754" s="236">
        <f>'Pak8 s2'!M756</f>
        <v>0</v>
      </c>
      <c r="K754" s="236">
        <f>'Pak8 s2'!O756</f>
        <v>0</v>
      </c>
      <c r="L754" s="11"/>
      <c r="M754" s="11"/>
      <c r="N754" s="396">
        <f>'Og s3a'!G1465</f>
        <v>0</v>
      </c>
      <c r="O754" s="237">
        <f>'Og s3a'!H1465</f>
        <v>0</v>
      </c>
      <c r="P754" s="398">
        <f>'Og s3a'!D1465</f>
        <v>0</v>
      </c>
      <c r="Q754" s="11"/>
      <c r="R754" s="306"/>
      <c r="S754" s="306"/>
      <c r="T754" s="306"/>
      <c r="U754" s="11"/>
      <c r="V754" s="11"/>
      <c r="W754" s="11"/>
      <c r="X754" s="11"/>
      <c r="Y754" s="11"/>
      <c r="Z754" s="11"/>
      <c r="AA754" s="11"/>
      <c r="AB754" s="11"/>
    </row>
    <row r="755" spans="1:28" ht="14.25" customHeight="1">
      <c r="A755" s="1256" t="str">
        <f>A754</f>
        <v/>
      </c>
      <c r="B755" s="57"/>
      <c r="C755" s="2051"/>
      <c r="D755" s="2053"/>
      <c r="E755" s="2051"/>
      <c r="F755" s="234"/>
      <c r="G755" s="234">
        <f>'Pak8 s2'!G757</f>
        <v>0</v>
      </c>
      <c r="H755" s="234">
        <f>'Pak8 s2'!I757</f>
        <v>0</v>
      </c>
      <c r="I755" s="234">
        <f>'Pak8 s2'!K757</f>
        <v>0</v>
      </c>
      <c r="J755" s="234">
        <f>'Pak8 s2'!M757</f>
        <v>0</v>
      </c>
      <c r="K755" s="234">
        <f>'Pak8 s2'!O757</f>
        <v>0</v>
      </c>
      <c r="L755" s="11"/>
      <c r="M755" s="11"/>
      <c r="N755" s="397"/>
      <c r="O755" s="233"/>
      <c r="P755" s="399"/>
      <c r="Q755" s="11"/>
      <c r="R755" s="306"/>
      <c r="S755" s="306"/>
      <c r="T755" s="306"/>
      <c r="U755" s="11"/>
      <c r="V755" s="11"/>
      <c r="W755" s="11"/>
      <c r="X755" s="11"/>
      <c r="Y755" s="11"/>
      <c r="Z755" s="11"/>
      <c r="AA755" s="11"/>
      <c r="AB755" s="11"/>
    </row>
    <row r="756" spans="1:28" ht="24.75" customHeight="1">
      <c r="A756" s="1256" t="str">
        <f>IF(E756&gt;0,"Wypełnione","")</f>
        <v/>
      </c>
      <c r="B756" s="57"/>
      <c r="C756" s="2050">
        <f>'Og s3a'!C1467</f>
        <v>0</v>
      </c>
      <c r="D756" s="2052">
        <f>'Og s3a'!E1467</f>
        <v>0</v>
      </c>
      <c r="E756" s="2050">
        <f>'Og s3a'!F1467</f>
        <v>0</v>
      </c>
      <c r="F756" s="395">
        <f>O756</f>
        <v>0</v>
      </c>
      <c r="G756" s="395">
        <f>P756</f>
        <v>0</v>
      </c>
      <c r="H756" s="236">
        <f>'Pak8 s2'!I758</f>
        <v>0</v>
      </c>
      <c r="I756" s="236">
        <f>'Pak8 s2'!K758</f>
        <v>0</v>
      </c>
      <c r="J756" s="236">
        <f>'Pak8 s2'!M758</f>
        <v>0</v>
      </c>
      <c r="K756" s="236">
        <f>'Pak8 s2'!O758</f>
        <v>0</v>
      </c>
      <c r="L756" s="11"/>
      <c r="M756" s="11"/>
      <c r="N756" s="396">
        <f>'Og s3a'!G1467</f>
        <v>0</v>
      </c>
      <c r="O756" s="237">
        <f>'Og s3a'!H1467</f>
        <v>0</v>
      </c>
      <c r="P756" s="398">
        <f>'Og s3a'!D1467</f>
        <v>0</v>
      </c>
      <c r="Q756" s="11"/>
      <c r="R756" s="306"/>
      <c r="S756" s="306"/>
      <c r="T756" s="306"/>
      <c r="U756" s="11"/>
      <c r="V756" s="11"/>
      <c r="W756" s="11"/>
      <c r="X756" s="11"/>
      <c r="Y756" s="11"/>
      <c r="Z756" s="11"/>
      <c r="AA756" s="11"/>
      <c r="AB756" s="11"/>
    </row>
    <row r="757" spans="1:28" ht="14.25" customHeight="1">
      <c r="A757" s="1256" t="str">
        <f>A756</f>
        <v/>
      </c>
      <c r="B757" s="57"/>
      <c r="C757" s="2051"/>
      <c r="D757" s="2053"/>
      <c r="E757" s="2051"/>
      <c r="F757" s="234"/>
      <c r="G757" s="234">
        <f>'Pak8 s2'!G759</f>
        <v>0</v>
      </c>
      <c r="H757" s="234">
        <f>'Pak8 s2'!I759</f>
        <v>0</v>
      </c>
      <c r="I757" s="234">
        <f>'Pak8 s2'!K759</f>
        <v>0</v>
      </c>
      <c r="J757" s="234">
        <f>'Pak8 s2'!M759</f>
        <v>0</v>
      </c>
      <c r="K757" s="234">
        <f>'Pak8 s2'!O759</f>
        <v>0</v>
      </c>
      <c r="L757" s="11"/>
      <c r="M757" s="11"/>
      <c r="N757" s="397"/>
      <c r="O757" s="233"/>
      <c r="P757" s="399"/>
      <c r="Q757" s="11"/>
      <c r="R757" s="306"/>
      <c r="S757" s="306"/>
      <c r="T757" s="306"/>
      <c r="U757" s="11"/>
      <c r="V757" s="11"/>
      <c r="W757" s="11"/>
      <c r="X757" s="11"/>
      <c r="Y757" s="11"/>
      <c r="Z757" s="11"/>
      <c r="AA757" s="11"/>
      <c r="AB757" s="11"/>
    </row>
    <row r="758" spans="1:28" ht="24.75" customHeight="1">
      <c r="A758" s="1256" t="str">
        <f>IF(E758&gt;0,"Wypełnione","")</f>
        <v/>
      </c>
      <c r="B758" s="57"/>
      <c r="C758" s="2050">
        <f>'Og s3a'!C1469</f>
        <v>0</v>
      </c>
      <c r="D758" s="2052">
        <f>'Og s3a'!E1469</f>
        <v>0</v>
      </c>
      <c r="E758" s="2050">
        <f>'Og s3a'!F1469</f>
        <v>0</v>
      </c>
      <c r="F758" s="395">
        <f>O758</f>
        <v>0</v>
      </c>
      <c r="G758" s="395">
        <f>P758</f>
        <v>0</v>
      </c>
      <c r="H758" s="236">
        <f>'Pak8 s2'!I760</f>
        <v>0</v>
      </c>
      <c r="I758" s="236">
        <f>'Pak8 s2'!K760</f>
        <v>0</v>
      </c>
      <c r="J758" s="236">
        <f>'Pak8 s2'!M760</f>
        <v>0</v>
      </c>
      <c r="K758" s="236">
        <f>'Pak8 s2'!O760</f>
        <v>0</v>
      </c>
      <c r="L758" s="11"/>
      <c r="M758" s="11"/>
      <c r="N758" s="396">
        <f>'Og s3a'!G1469</f>
        <v>0</v>
      </c>
      <c r="O758" s="237">
        <f>'Og s3a'!H1469</f>
        <v>0</v>
      </c>
      <c r="P758" s="398">
        <f>'Og s3a'!D1469</f>
        <v>0</v>
      </c>
      <c r="Q758" s="11"/>
      <c r="R758" s="306"/>
      <c r="S758" s="306"/>
      <c r="T758" s="306"/>
      <c r="U758" s="11"/>
      <c r="V758" s="11"/>
      <c r="W758" s="11"/>
      <c r="X758" s="11"/>
      <c r="Y758" s="11"/>
      <c r="Z758" s="11"/>
      <c r="AA758" s="11"/>
      <c r="AB758" s="11"/>
    </row>
    <row r="759" spans="1:28" ht="14.25" customHeight="1">
      <c r="A759" s="1256" t="str">
        <f>A758</f>
        <v/>
      </c>
      <c r="B759" s="57"/>
      <c r="C759" s="2051"/>
      <c r="D759" s="2053"/>
      <c r="E759" s="2051"/>
      <c r="F759" s="234"/>
      <c r="G759" s="234">
        <f>'Pak8 s2'!G761</f>
        <v>0</v>
      </c>
      <c r="H759" s="234">
        <f>'Pak8 s2'!I761</f>
        <v>0</v>
      </c>
      <c r="I759" s="234">
        <f>'Pak8 s2'!K761</f>
        <v>0</v>
      </c>
      <c r="J759" s="234">
        <f>'Pak8 s2'!M761</f>
        <v>0</v>
      </c>
      <c r="K759" s="234">
        <f>'Pak8 s2'!O761</f>
        <v>0</v>
      </c>
      <c r="L759" s="11"/>
      <c r="M759" s="11"/>
      <c r="N759" s="397"/>
      <c r="O759" s="233"/>
      <c r="P759" s="399"/>
      <c r="Q759" s="11"/>
      <c r="R759" s="306"/>
      <c r="S759" s="306"/>
      <c r="T759" s="306"/>
      <c r="U759" s="11"/>
      <c r="V759" s="11"/>
      <c r="W759" s="11"/>
      <c r="X759" s="11"/>
      <c r="Y759" s="11"/>
      <c r="Z759" s="11"/>
      <c r="AA759" s="11"/>
      <c r="AB759" s="11"/>
    </row>
    <row r="760" spans="1:28" ht="24.75" customHeight="1">
      <c r="A760" s="1256" t="str">
        <f>IF(E760&gt;0,"Wypełnione","")</f>
        <v/>
      </c>
      <c r="B760" s="57"/>
      <c r="C760" s="2050">
        <f>'Og s3a'!C1471</f>
        <v>0</v>
      </c>
      <c r="D760" s="2052">
        <f>'Og s3a'!E1471</f>
        <v>0</v>
      </c>
      <c r="E760" s="2050">
        <f>'Og s3a'!F1471</f>
        <v>0</v>
      </c>
      <c r="F760" s="395">
        <f>O760</f>
        <v>0</v>
      </c>
      <c r="G760" s="395">
        <f>P760</f>
        <v>0</v>
      </c>
      <c r="H760" s="236">
        <f>'Pak8 s2'!I762</f>
        <v>0</v>
      </c>
      <c r="I760" s="236">
        <f>'Pak8 s2'!K762</f>
        <v>0</v>
      </c>
      <c r="J760" s="236">
        <f>'Pak8 s2'!M762</f>
        <v>0</v>
      </c>
      <c r="K760" s="236">
        <f>'Pak8 s2'!O762</f>
        <v>0</v>
      </c>
      <c r="L760" s="11"/>
      <c r="M760" s="11"/>
      <c r="N760" s="396">
        <f>'Og s3a'!G1471</f>
        <v>0</v>
      </c>
      <c r="O760" s="237">
        <f>'Og s3a'!H1471</f>
        <v>0</v>
      </c>
      <c r="P760" s="398">
        <f>'Og s3a'!D1471</f>
        <v>0</v>
      </c>
      <c r="Q760" s="11"/>
      <c r="R760" s="306"/>
      <c r="S760" s="306"/>
      <c r="T760" s="306"/>
      <c r="U760" s="11"/>
      <c r="V760" s="11"/>
      <c r="W760" s="11"/>
      <c r="X760" s="11"/>
      <c r="Y760" s="11"/>
      <c r="Z760" s="11"/>
      <c r="AA760" s="11"/>
      <c r="AB760" s="11"/>
    </row>
    <row r="761" spans="1:28" ht="14.25" customHeight="1">
      <c r="A761" s="1256" t="str">
        <f>A760</f>
        <v/>
      </c>
      <c r="B761" s="57"/>
      <c r="C761" s="2051"/>
      <c r="D761" s="2053"/>
      <c r="E761" s="2051"/>
      <c r="F761" s="234"/>
      <c r="G761" s="234">
        <f>'Pak8 s2'!G763</f>
        <v>0</v>
      </c>
      <c r="H761" s="234">
        <f>'Pak8 s2'!I763</f>
        <v>0</v>
      </c>
      <c r="I761" s="234">
        <f>'Pak8 s2'!K763</f>
        <v>0</v>
      </c>
      <c r="J761" s="234">
        <f>'Pak8 s2'!M763</f>
        <v>0</v>
      </c>
      <c r="K761" s="234">
        <f>'Pak8 s2'!O763</f>
        <v>0</v>
      </c>
      <c r="L761" s="11"/>
      <c r="M761" s="11"/>
      <c r="N761" s="397"/>
      <c r="O761" s="233"/>
      <c r="P761" s="399"/>
      <c r="Q761" s="11"/>
      <c r="R761" s="306"/>
      <c r="S761" s="306"/>
      <c r="T761" s="306"/>
      <c r="U761" s="11"/>
      <c r="V761" s="11"/>
      <c r="W761" s="11"/>
      <c r="X761" s="11"/>
      <c r="Y761" s="11"/>
      <c r="Z761" s="11"/>
      <c r="AA761" s="11"/>
      <c r="AB761" s="11"/>
    </row>
    <row r="762" spans="1:28" ht="24.75" customHeight="1">
      <c r="A762" s="1256" t="str">
        <f>IF(E762&gt;0,"Wypełnione","")</f>
        <v/>
      </c>
      <c r="B762" s="57"/>
      <c r="C762" s="2050">
        <f>'Og s3a'!C1473</f>
        <v>0</v>
      </c>
      <c r="D762" s="2052">
        <f>'Og s3a'!E1473</f>
        <v>0</v>
      </c>
      <c r="E762" s="2050">
        <f>'Og s3a'!F1473</f>
        <v>0</v>
      </c>
      <c r="F762" s="395">
        <f>O762</f>
        <v>0</v>
      </c>
      <c r="G762" s="395">
        <f>P762</f>
        <v>0</v>
      </c>
      <c r="H762" s="236">
        <f>'Pak8 s2'!I764</f>
        <v>0</v>
      </c>
      <c r="I762" s="236">
        <f>'Pak8 s2'!K764</f>
        <v>0</v>
      </c>
      <c r="J762" s="236">
        <f>'Pak8 s2'!M764</f>
        <v>0</v>
      </c>
      <c r="K762" s="236">
        <f>'Pak8 s2'!O764</f>
        <v>0</v>
      </c>
      <c r="L762" s="11"/>
      <c r="M762" s="11"/>
      <c r="N762" s="396">
        <f>'Og s3a'!G1473</f>
        <v>0</v>
      </c>
      <c r="O762" s="237">
        <f>'Og s3a'!H1473</f>
        <v>0</v>
      </c>
      <c r="P762" s="398">
        <f>'Og s3a'!D1473</f>
        <v>0</v>
      </c>
      <c r="Q762" s="11"/>
      <c r="R762" s="306"/>
      <c r="S762" s="306"/>
      <c r="T762" s="306"/>
      <c r="U762" s="11"/>
      <c r="V762" s="11"/>
      <c r="W762" s="11"/>
      <c r="X762" s="11"/>
      <c r="Y762" s="11"/>
      <c r="Z762" s="11"/>
      <c r="AA762" s="11"/>
      <c r="AB762" s="11"/>
    </row>
    <row r="763" spans="1:28" ht="14.25" customHeight="1">
      <c r="A763" s="1256" t="str">
        <f>A762</f>
        <v/>
      </c>
      <c r="B763" s="57"/>
      <c r="C763" s="2051"/>
      <c r="D763" s="2053"/>
      <c r="E763" s="2051"/>
      <c r="F763" s="234"/>
      <c r="G763" s="234">
        <f>'Pak8 s2'!G765</f>
        <v>0</v>
      </c>
      <c r="H763" s="234">
        <f>'Pak8 s2'!I765</f>
        <v>0</v>
      </c>
      <c r="I763" s="234">
        <f>'Pak8 s2'!K765</f>
        <v>0</v>
      </c>
      <c r="J763" s="234">
        <f>'Pak8 s2'!M765</f>
        <v>0</v>
      </c>
      <c r="K763" s="234">
        <f>'Pak8 s2'!O765</f>
        <v>0</v>
      </c>
      <c r="L763" s="11"/>
      <c r="M763" s="11"/>
      <c r="N763" s="397"/>
      <c r="O763" s="233"/>
      <c r="P763" s="399"/>
      <c r="Q763" s="11"/>
      <c r="R763" s="306"/>
      <c r="S763" s="306"/>
      <c r="T763" s="306"/>
      <c r="U763" s="11"/>
      <c r="V763" s="11"/>
      <c r="W763" s="11"/>
      <c r="X763" s="11"/>
      <c r="Y763" s="11"/>
      <c r="Z763" s="11"/>
      <c r="AA763" s="11"/>
      <c r="AB763" s="11"/>
    </row>
    <row r="764" spans="1:28" ht="24.75" customHeight="1">
      <c r="A764" s="1256" t="str">
        <f>IF(E764&gt;0,"Wypełnione","")</f>
        <v/>
      </c>
      <c r="B764" s="57"/>
      <c r="C764" s="2050">
        <f>'Og s3a'!C1475</f>
        <v>0</v>
      </c>
      <c r="D764" s="2052">
        <f>'Og s3a'!E1475</f>
        <v>0</v>
      </c>
      <c r="E764" s="2050">
        <f>'Og s3a'!F1475</f>
        <v>0</v>
      </c>
      <c r="F764" s="395">
        <f>O764</f>
        <v>0</v>
      </c>
      <c r="G764" s="395">
        <f>P764</f>
        <v>0</v>
      </c>
      <c r="H764" s="236">
        <f>'Pak8 s2'!I766</f>
        <v>0</v>
      </c>
      <c r="I764" s="236">
        <f>'Pak8 s2'!K766</f>
        <v>0</v>
      </c>
      <c r="J764" s="236">
        <f>'Pak8 s2'!M766</f>
        <v>0</v>
      </c>
      <c r="K764" s="236">
        <f>'Pak8 s2'!O766</f>
        <v>0</v>
      </c>
      <c r="L764" s="11"/>
      <c r="M764" s="11"/>
      <c r="N764" s="396">
        <f>'Og s3a'!G1475</f>
        <v>0</v>
      </c>
      <c r="O764" s="237">
        <f>'Og s3a'!H1475</f>
        <v>0</v>
      </c>
      <c r="P764" s="398">
        <f>'Og s3a'!D1475</f>
        <v>0</v>
      </c>
      <c r="Q764" s="11"/>
      <c r="R764" s="306"/>
      <c r="S764" s="306"/>
      <c r="T764" s="306"/>
      <c r="U764" s="11"/>
      <c r="V764" s="11"/>
      <c r="W764" s="11"/>
      <c r="X764" s="11"/>
      <c r="Y764" s="11"/>
      <c r="Z764" s="11"/>
      <c r="AA764" s="11"/>
      <c r="AB764" s="11"/>
    </row>
    <row r="765" spans="1:28" ht="14.25" customHeight="1">
      <c r="A765" s="1256" t="str">
        <f>A764</f>
        <v/>
      </c>
      <c r="B765" s="57"/>
      <c r="C765" s="2051"/>
      <c r="D765" s="2053"/>
      <c r="E765" s="2051"/>
      <c r="F765" s="234"/>
      <c r="G765" s="234">
        <f>'Pak8 s2'!G767</f>
        <v>0</v>
      </c>
      <c r="H765" s="234">
        <f>'Pak8 s2'!I767</f>
        <v>0</v>
      </c>
      <c r="I765" s="234">
        <f>'Pak8 s2'!K767</f>
        <v>0</v>
      </c>
      <c r="J765" s="234">
        <f>'Pak8 s2'!M767</f>
        <v>0</v>
      </c>
      <c r="K765" s="234">
        <f>'Pak8 s2'!O767</f>
        <v>0</v>
      </c>
      <c r="L765" s="11"/>
      <c r="M765" s="11"/>
      <c r="N765" s="397"/>
      <c r="O765" s="233"/>
      <c r="P765" s="399"/>
      <c r="Q765" s="11"/>
      <c r="R765" s="306"/>
      <c r="S765" s="306"/>
      <c r="T765" s="306"/>
      <c r="U765" s="11"/>
      <c r="V765" s="11"/>
      <c r="W765" s="11"/>
      <c r="X765" s="11"/>
      <c r="Y765" s="11"/>
      <c r="Z765" s="11"/>
      <c r="AA765" s="11"/>
      <c r="AB765" s="11"/>
    </row>
    <row r="766" spans="1:28" ht="24.75" customHeight="1">
      <c r="A766" s="1256" t="str">
        <f>IF(E766&gt;0,"Wypełnione","")</f>
        <v/>
      </c>
      <c r="B766" s="57"/>
      <c r="C766" s="2050">
        <f>'Og s3a'!C1477</f>
        <v>0</v>
      </c>
      <c r="D766" s="2052">
        <f>'Og s3a'!E1477</f>
        <v>0</v>
      </c>
      <c r="E766" s="2050">
        <f>'Og s3a'!F1477</f>
        <v>0</v>
      </c>
      <c r="F766" s="395">
        <f>O766</f>
        <v>0</v>
      </c>
      <c r="G766" s="395">
        <f>P766</f>
        <v>0</v>
      </c>
      <c r="H766" s="236">
        <f>'Pak8 s2'!I768</f>
        <v>0</v>
      </c>
      <c r="I766" s="236">
        <f>'Pak8 s2'!K768</f>
        <v>0</v>
      </c>
      <c r="J766" s="236">
        <f>'Pak8 s2'!M768</f>
        <v>0</v>
      </c>
      <c r="K766" s="236">
        <f>'Pak8 s2'!O768</f>
        <v>0</v>
      </c>
      <c r="L766" s="11"/>
      <c r="M766" s="11"/>
      <c r="N766" s="396">
        <f>'Og s3a'!G1477</f>
        <v>0</v>
      </c>
      <c r="O766" s="237">
        <f>'Og s3a'!H1477</f>
        <v>0</v>
      </c>
      <c r="P766" s="398">
        <f>'Og s3a'!D1477</f>
        <v>0</v>
      </c>
      <c r="Q766" s="11"/>
      <c r="R766" s="306"/>
      <c r="S766" s="306"/>
      <c r="T766" s="306"/>
      <c r="U766" s="11"/>
      <c r="V766" s="11"/>
      <c r="W766" s="11"/>
      <c r="X766" s="11"/>
      <c r="Y766" s="11"/>
      <c r="Z766" s="11"/>
      <c r="AA766" s="11"/>
      <c r="AB766" s="11"/>
    </row>
    <row r="767" spans="1:28" ht="14.25" customHeight="1">
      <c r="A767" s="1256" t="str">
        <f>A766</f>
        <v/>
      </c>
      <c r="B767" s="57"/>
      <c r="C767" s="2051"/>
      <c r="D767" s="2053"/>
      <c r="E767" s="2051"/>
      <c r="F767" s="234"/>
      <c r="G767" s="234">
        <f>'Pak8 s2'!G769</f>
        <v>0</v>
      </c>
      <c r="H767" s="234">
        <f>'Pak8 s2'!I769</f>
        <v>0</v>
      </c>
      <c r="I767" s="234">
        <f>'Pak8 s2'!K769</f>
        <v>0</v>
      </c>
      <c r="J767" s="234">
        <f>'Pak8 s2'!M769</f>
        <v>0</v>
      </c>
      <c r="K767" s="234">
        <f>'Pak8 s2'!O769</f>
        <v>0</v>
      </c>
      <c r="L767" s="11"/>
      <c r="M767" s="11"/>
      <c r="N767" s="397"/>
      <c r="O767" s="233"/>
      <c r="P767" s="399"/>
      <c r="Q767" s="11"/>
      <c r="R767" s="306"/>
      <c r="S767" s="306"/>
      <c r="T767" s="306"/>
      <c r="U767" s="11"/>
      <c r="V767" s="11"/>
      <c r="W767" s="11"/>
      <c r="X767" s="11"/>
      <c r="Y767" s="11"/>
      <c r="Z767" s="11"/>
      <c r="AA767" s="11"/>
      <c r="AB767" s="11"/>
    </row>
    <row r="768" spans="1:28" ht="24.75" customHeight="1">
      <c r="A768" s="1256" t="str">
        <f>IF(E768&gt;0,"Wypełnione","")</f>
        <v/>
      </c>
      <c r="B768" s="57"/>
      <c r="C768" s="2050">
        <f>'Og s3a'!C1479</f>
        <v>0</v>
      </c>
      <c r="D768" s="2052">
        <f>'Og s3a'!E1479</f>
        <v>0</v>
      </c>
      <c r="E768" s="2050">
        <f>'Og s3a'!F1479</f>
        <v>0</v>
      </c>
      <c r="F768" s="395">
        <f>O768</f>
        <v>0</v>
      </c>
      <c r="G768" s="395">
        <f>P768</f>
        <v>0</v>
      </c>
      <c r="H768" s="236">
        <f>'Pak8 s2'!I770</f>
        <v>0</v>
      </c>
      <c r="I768" s="236">
        <f>'Pak8 s2'!K770</f>
        <v>0</v>
      </c>
      <c r="J768" s="236">
        <f>'Pak8 s2'!M770</f>
        <v>0</v>
      </c>
      <c r="K768" s="236">
        <f>'Pak8 s2'!O770</f>
        <v>0</v>
      </c>
      <c r="L768" s="11"/>
      <c r="M768" s="11"/>
      <c r="N768" s="396">
        <f>'Og s3a'!G1479</f>
        <v>0</v>
      </c>
      <c r="O768" s="237">
        <f>'Og s3a'!H1479</f>
        <v>0</v>
      </c>
      <c r="P768" s="398">
        <f>'Og s3a'!D1479</f>
        <v>0</v>
      </c>
      <c r="Q768" s="11"/>
      <c r="R768" s="306"/>
      <c r="S768" s="306"/>
      <c r="T768" s="306"/>
      <c r="U768" s="11"/>
      <c r="V768" s="11"/>
      <c r="W768" s="11"/>
      <c r="X768" s="11"/>
      <c r="Y768" s="11"/>
      <c r="Z768" s="11"/>
      <c r="AA768" s="11"/>
      <c r="AB768" s="11"/>
    </row>
    <row r="769" spans="1:28" ht="14.25" customHeight="1">
      <c r="A769" s="1256" t="str">
        <f>A768</f>
        <v/>
      </c>
      <c r="B769" s="57"/>
      <c r="C769" s="2051"/>
      <c r="D769" s="2053"/>
      <c r="E769" s="2051"/>
      <c r="F769" s="234"/>
      <c r="G769" s="234">
        <f>'Pak8 s2'!G771</f>
        <v>0</v>
      </c>
      <c r="H769" s="234">
        <f>'Pak8 s2'!I771</f>
        <v>0</v>
      </c>
      <c r="I769" s="234">
        <f>'Pak8 s2'!K771</f>
        <v>0</v>
      </c>
      <c r="J769" s="234">
        <f>'Pak8 s2'!M771</f>
        <v>0</v>
      </c>
      <c r="K769" s="234">
        <f>'Pak8 s2'!O771</f>
        <v>0</v>
      </c>
      <c r="L769" s="11"/>
      <c r="M769" s="11"/>
      <c r="N769" s="397"/>
      <c r="O769" s="233"/>
      <c r="P769" s="399"/>
      <c r="Q769" s="11"/>
      <c r="R769" s="306"/>
      <c r="S769" s="306"/>
      <c r="T769" s="306"/>
      <c r="U769" s="11"/>
      <c r="V769" s="11"/>
      <c r="W769" s="11"/>
      <c r="X769" s="11"/>
      <c r="Y769" s="11"/>
      <c r="Z769" s="11"/>
      <c r="AA769" s="11"/>
      <c r="AB769" s="11"/>
    </row>
    <row r="770" spans="1:28" ht="24.75" customHeight="1">
      <c r="A770" s="1256" t="str">
        <f>IF(E770&gt;0,"Wypełnione","")</f>
        <v/>
      </c>
      <c r="B770" s="57"/>
      <c r="C770" s="2050">
        <f>'Og s3a'!C1481</f>
        <v>0</v>
      </c>
      <c r="D770" s="2052">
        <f>'Og s3a'!E1481</f>
        <v>0</v>
      </c>
      <c r="E770" s="2050">
        <f>'Og s3a'!F1481</f>
        <v>0</v>
      </c>
      <c r="F770" s="395">
        <f>O770</f>
        <v>0</v>
      </c>
      <c r="G770" s="395">
        <f>P770</f>
        <v>0</v>
      </c>
      <c r="H770" s="236">
        <f>'Pak8 s2'!I772</f>
        <v>0</v>
      </c>
      <c r="I770" s="236">
        <f>'Pak8 s2'!K772</f>
        <v>0</v>
      </c>
      <c r="J770" s="236">
        <f>'Pak8 s2'!M772</f>
        <v>0</v>
      </c>
      <c r="K770" s="236">
        <f>'Pak8 s2'!O772</f>
        <v>0</v>
      </c>
      <c r="L770" s="11"/>
      <c r="M770" s="11"/>
      <c r="N770" s="396">
        <f>'Og s3a'!G1481</f>
        <v>0</v>
      </c>
      <c r="O770" s="237">
        <f>'Og s3a'!H1481</f>
        <v>0</v>
      </c>
      <c r="P770" s="398">
        <f>'Og s3a'!D1481</f>
        <v>0</v>
      </c>
      <c r="Q770" s="11"/>
      <c r="R770" s="306"/>
      <c r="S770" s="306"/>
      <c r="T770" s="306"/>
      <c r="U770" s="11"/>
      <c r="V770" s="11"/>
      <c r="W770" s="11"/>
      <c r="X770" s="11"/>
      <c r="Y770" s="11"/>
      <c r="Z770" s="11"/>
      <c r="AA770" s="11"/>
      <c r="AB770" s="11"/>
    </row>
    <row r="771" spans="1:28" ht="14.25" customHeight="1">
      <c r="A771" s="1256" t="str">
        <f>A770</f>
        <v/>
      </c>
      <c r="B771" s="57"/>
      <c r="C771" s="2051"/>
      <c r="D771" s="2053"/>
      <c r="E771" s="2051"/>
      <c r="F771" s="234"/>
      <c r="G771" s="234">
        <f>'Pak8 s2'!G773</f>
        <v>0</v>
      </c>
      <c r="H771" s="234">
        <f>'Pak8 s2'!I773</f>
        <v>0</v>
      </c>
      <c r="I771" s="234">
        <f>'Pak8 s2'!K773</f>
        <v>0</v>
      </c>
      <c r="J771" s="234">
        <f>'Pak8 s2'!M773</f>
        <v>0</v>
      </c>
      <c r="K771" s="234">
        <f>'Pak8 s2'!O773</f>
        <v>0</v>
      </c>
      <c r="L771" s="11"/>
      <c r="M771" s="11"/>
      <c r="N771" s="397"/>
      <c r="O771" s="233"/>
      <c r="P771" s="399"/>
      <c r="Q771" s="11"/>
      <c r="R771" s="306"/>
      <c r="S771" s="306"/>
      <c r="T771" s="306"/>
      <c r="U771" s="11"/>
      <c r="V771" s="11"/>
      <c r="W771" s="11"/>
      <c r="X771" s="11"/>
      <c r="Y771" s="11"/>
      <c r="Z771" s="11"/>
      <c r="AA771" s="11"/>
      <c r="AB771" s="11"/>
    </row>
    <row r="772" spans="1:28" ht="24.75" customHeight="1">
      <c r="A772" s="1256" t="str">
        <f>IF(E772&gt;0,"Wypełnione","")</f>
        <v/>
      </c>
      <c r="B772" s="57"/>
      <c r="C772" s="2050">
        <f>'Og s3a'!C1483</f>
        <v>0</v>
      </c>
      <c r="D772" s="2052">
        <f>'Og s3a'!E1483</f>
        <v>0</v>
      </c>
      <c r="E772" s="2050">
        <f>'Og s3a'!F1483</f>
        <v>0</v>
      </c>
      <c r="F772" s="395">
        <f>O772</f>
        <v>0</v>
      </c>
      <c r="G772" s="395">
        <f>P772</f>
        <v>0</v>
      </c>
      <c r="H772" s="236">
        <f>'Pak8 s2'!I774</f>
        <v>0</v>
      </c>
      <c r="I772" s="236">
        <f>'Pak8 s2'!K774</f>
        <v>0</v>
      </c>
      <c r="J772" s="236">
        <f>'Pak8 s2'!M774</f>
        <v>0</v>
      </c>
      <c r="K772" s="236">
        <f>'Pak8 s2'!O774</f>
        <v>0</v>
      </c>
      <c r="L772" s="11"/>
      <c r="M772" s="11"/>
      <c r="N772" s="396">
        <f>'Og s3a'!G1483</f>
        <v>0</v>
      </c>
      <c r="O772" s="237">
        <f>'Og s3a'!H1483</f>
        <v>0</v>
      </c>
      <c r="P772" s="398">
        <f>'Og s3a'!D1483</f>
        <v>0</v>
      </c>
      <c r="Q772" s="11"/>
      <c r="R772" s="306"/>
      <c r="S772" s="306"/>
      <c r="T772" s="306"/>
      <c r="U772" s="11"/>
      <c r="V772" s="11"/>
      <c r="W772" s="11"/>
      <c r="X772" s="11"/>
      <c r="Y772" s="11"/>
      <c r="Z772" s="11"/>
      <c r="AA772" s="11"/>
      <c r="AB772" s="11"/>
    </row>
    <row r="773" spans="1:28" ht="14.25" customHeight="1">
      <c r="A773" s="1256" t="str">
        <f>A772</f>
        <v/>
      </c>
      <c r="B773" s="57"/>
      <c r="C773" s="2051"/>
      <c r="D773" s="2053"/>
      <c r="E773" s="2051"/>
      <c r="F773" s="234"/>
      <c r="G773" s="234">
        <f>'Pak8 s2'!G775</f>
        <v>0</v>
      </c>
      <c r="H773" s="234">
        <f>'Pak8 s2'!I775</f>
        <v>0</v>
      </c>
      <c r="I773" s="234">
        <f>'Pak8 s2'!K775</f>
        <v>0</v>
      </c>
      <c r="J773" s="234">
        <f>'Pak8 s2'!M775</f>
        <v>0</v>
      </c>
      <c r="K773" s="234">
        <f>'Pak8 s2'!O775</f>
        <v>0</v>
      </c>
      <c r="L773" s="11"/>
      <c r="M773" s="11"/>
      <c r="N773" s="397"/>
      <c r="O773" s="233"/>
      <c r="P773" s="399"/>
      <c r="Q773" s="11"/>
      <c r="R773" s="306"/>
      <c r="S773" s="306"/>
      <c r="T773" s="306"/>
      <c r="U773" s="11"/>
      <c r="V773" s="11"/>
      <c r="W773" s="11"/>
      <c r="X773" s="11"/>
      <c r="Y773" s="11"/>
      <c r="Z773" s="11"/>
      <c r="AA773" s="11"/>
      <c r="AB773" s="11"/>
    </row>
    <row r="774" spans="1:28" ht="24.75" customHeight="1">
      <c r="A774" s="1256" t="str">
        <f>IF(E774&gt;0,"Wypełnione","")</f>
        <v/>
      </c>
      <c r="B774" s="57"/>
      <c r="C774" s="2050">
        <f>'Og s3a'!C1485</f>
        <v>0</v>
      </c>
      <c r="D774" s="2052">
        <f>'Og s3a'!E1485</f>
        <v>0</v>
      </c>
      <c r="E774" s="2050">
        <f>'Og s3a'!F1485</f>
        <v>0</v>
      </c>
      <c r="F774" s="395">
        <f>O774</f>
        <v>0</v>
      </c>
      <c r="G774" s="395">
        <f>P774</f>
        <v>0</v>
      </c>
      <c r="H774" s="236">
        <f>'Pak8 s2'!I776</f>
        <v>0</v>
      </c>
      <c r="I774" s="236">
        <f>'Pak8 s2'!K776</f>
        <v>0</v>
      </c>
      <c r="J774" s="236">
        <f>'Pak8 s2'!M776</f>
        <v>0</v>
      </c>
      <c r="K774" s="236">
        <f>'Pak8 s2'!O776</f>
        <v>0</v>
      </c>
      <c r="L774" s="11"/>
      <c r="M774" s="11"/>
      <c r="N774" s="396">
        <f>'Og s3a'!G1485</f>
        <v>0</v>
      </c>
      <c r="O774" s="237">
        <f>'Og s3a'!H1485</f>
        <v>0</v>
      </c>
      <c r="P774" s="398">
        <f>'Og s3a'!D1485</f>
        <v>0</v>
      </c>
      <c r="Q774" s="11"/>
      <c r="R774" s="306"/>
      <c r="S774" s="306"/>
      <c r="T774" s="306"/>
      <c r="U774" s="11"/>
      <c r="V774" s="11"/>
      <c r="W774" s="11"/>
      <c r="X774" s="11"/>
      <c r="Y774" s="11"/>
      <c r="Z774" s="11"/>
      <c r="AA774" s="11"/>
      <c r="AB774" s="11"/>
    </row>
    <row r="775" spans="1:28" ht="14.25" customHeight="1">
      <c r="A775" s="1256" t="str">
        <f>A774</f>
        <v/>
      </c>
      <c r="B775" s="57"/>
      <c r="C775" s="2051"/>
      <c r="D775" s="2053"/>
      <c r="E775" s="2051"/>
      <c r="F775" s="234"/>
      <c r="G775" s="234">
        <f>'Pak8 s2'!G777</f>
        <v>0</v>
      </c>
      <c r="H775" s="234">
        <f>'Pak8 s2'!I777</f>
        <v>0</v>
      </c>
      <c r="I775" s="234">
        <f>'Pak8 s2'!K777</f>
        <v>0</v>
      </c>
      <c r="J775" s="234">
        <f>'Pak8 s2'!M777</f>
        <v>0</v>
      </c>
      <c r="K775" s="234">
        <f>'Pak8 s2'!O777</f>
        <v>0</v>
      </c>
      <c r="L775" s="11"/>
      <c r="M775" s="11"/>
      <c r="N775" s="397"/>
      <c r="O775" s="233"/>
      <c r="P775" s="399"/>
      <c r="Q775" s="11"/>
      <c r="R775" s="306"/>
      <c r="S775" s="306"/>
      <c r="T775" s="306"/>
      <c r="U775" s="11"/>
      <c r="V775" s="11"/>
      <c r="W775" s="11"/>
      <c r="X775" s="11"/>
      <c r="Y775" s="11"/>
      <c r="Z775" s="11"/>
      <c r="AA775" s="11"/>
      <c r="AB775" s="11"/>
    </row>
    <row r="776" spans="1:28" ht="24.75" customHeight="1">
      <c r="A776" s="1256" t="str">
        <f>IF(E776&gt;0,"Wypełnione","")</f>
        <v/>
      </c>
      <c r="B776" s="57"/>
      <c r="C776" s="2050">
        <f>'Og s3a'!C1487</f>
        <v>0</v>
      </c>
      <c r="D776" s="2052">
        <f>'Og s3a'!E1487</f>
        <v>0</v>
      </c>
      <c r="E776" s="2050">
        <f>'Og s3a'!F1487</f>
        <v>0</v>
      </c>
      <c r="F776" s="395">
        <f>O776</f>
        <v>0</v>
      </c>
      <c r="G776" s="395">
        <f>P776</f>
        <v>0</v>
      </c>
      <c r="H776" s="236">
        <f>'Pak8 s2'!I778</f>
        <v>0</v>
      </c>
      <c r="I776" s="236">
        <f>'Pak8 s2'!K778</f>
        <v>0</v>
      </c>
      <c r="J776" s="236">
        <f>'Pak8 s2'!M778</f>
        <v>0</v>
      </c>
      <c r="K776" s="236">
        <f>'Pak8 s2'!O778</f>
        <v>0</v>
      </c>
      <c r="L776" s="11"/>
      <c r="M776" s="11"/>
      <c r="N776" s="396">
        <f>'Og s3a'!G1487</f>
        <v>0</v>
      </c>
      <c r="O776" s="237">
        <f>'Og s3a'!H1487</f>
        <v>0</v>
      </c>
      <c r="P776" s="398">
        <f>'Og s3a'!D1487</f>
        <v>0</v>
      </c>
      <c r="Q776" s="11"/>
      <c r="R776" s="306"/>
      <c r="S776" s="306"/>
      <c r="T776" s="306"/>
      <c r="U776" s="11"/>
      <c r="V776" s="11"/>
      <c r="W776" s="11"/>
      <c r="X776" s="11"/>
      <c r="Y776" s="11"/>
      <c r="Z776" s="11"/>
      <c r="AA776" s="11"/>
      <c r="AB776" s="11"/>
    </row>
    <row r="777" spans="1:28" ht="14.25" customHeight="1">
      <c r="A777" s="1256" t="str">
        <f>A776</f>
        <v/>
      </c>
      <c r="B777" s="57"/>
      <c r="C777" s="2051"/>
      <c r="D777" s="2053"/>
      <c r="E777" s="2051"/>
      <c r="F777" s="234"/>
      <c r="G777" s="234">
        <f>'Pak8 s2'!G779</f>
        <v>0</v>
      </c>
      <c r="H777" s="234">
        <f>'Pak8 s2'!I779</f>
        <v>0</v>
      </c>
      <c r="I777" s="234">
        <f>'Pak8 s2'!K779</f>
        <v>0</v>
      </c>
      <c r="J777" s="234">
        <f>'Pak8 s2'!M779</f>
        <v>0</v>
      </c>
      <c r="K777" s="234">
        <f>'Pak8 s2'!O779</f>
        <v>0</v>
      </c>
      <c r="L777" s="11"/>
      <c r="M777" s="11"/>
      <c r="N777" s="397"/>
      <c r="O777" s="233"/>
      <c r="P777" s="399"/>
      <c r="Q777" s="11"/>
      <c r="R777" s="306"/>
      <c r="S777" s="306"/>
      <c r="T777" s="306"/>
      <c r="U777" s="11"/>
      <c r="V777" s="11"/>
      <c r="W777" s="11"/>
      <c r="X777" s="11"/>
      <c r="Y777" s="11"/>
      <c r="Z777" s="11"/>
      <c r="AA777" s="11"/>
      <c r="AB777" s="11"/>
    </row>
    <row r="778" spans="1:28" ht="24.75" customHeight="1">
      <c r="A778" s="1256" t="str">
        <f>IF(E778&gt;0,"Wypełnione","")</f>
        <v/>
      </c>
      <c r="B778" s="57"/>
      <c r="C778" s="2050">
        <f>'Og s3a'!C1489</f>
        <v>0</v>
      </c>
      <c r="D778" s="2052">
        <f>'Og s3a'!E1489</f>
        <v>0</v>
      </c>
      <c r="E778" s="2050">
        <f>'Og s3a'!F1489</f>
        <v>0</v>
      </c>
      <c r="F778" s="395">
        <f>O778</f>
        <v>0</v>
      </c>
      <c r="G778" s="395">
        <f>P778</f>
        <v>0</v>
      </c>
      <c r="H778" s="236">
        <f>'Pak8 s2'!I780</f>
        <v>0</v>
      </c>
      <c r="I778" s="236">
        <f>'Pak8 s2'!K780</f>
        <v>0</v>
      </c>
      <c r="J778" s="236">
        <f>'Pak8 s2'!M780</f>
        <v>0</v>
      </c>
      <c r="K778" s="236">
        <f>'Pak8 s2'!O780</f>
        <v>0</v>
      </c>
      <c r="L778" s="11"/>
      <c r="M778" s="11"/>
      <c r="N778" s="396">
        <f>'Og s3a'!G1489</f>
        <v>0</v>
      </c>
      <c r="O778" s="237">
        <f>'Og s3a'!H1489</f>
        <v>0</v>
      </c>
      <c r="P778" s="398">
        <f>'Og s3a'!D1489</f>
        <v>0</v>
      </c>
      <c r="Q778" s="11"/>
      <c r="R778" s="306"/>
      <c r="S778" s="306"/>
      <c r="T778" s="306"/>
      <c r="U778" s="11"/>
      <c r="V778" s="11"/>
      <c r="W778" s="11"/>
      <c r="X778" s="11"/>
      <c r="Y778" s="11"/>
      <c r="Z778" s="11"/>
      <c r="AA778" s="11"/>
      <c r="AB778" s="11"/>
    </row>
    <row r="779" spans="1:28" ht="14.25" customHeight="1">
      <c r="A779" s="1256" t="str">
        <f>A778</f>
        <v/>
      </c>
      <c r="B779" s="57"/>
      <c r="C779" s="2051"/>
      <c r="D779" s="2053"/>
      <c r="E779" s="2051"/>
      <c r="F779" s="234"/>
      <c r="G779" s="234">
        <f>'Pak8 s2'!G781</f>
        <v>0</v>
      </c>
      <c r="H779" s="234">
        <f>'Pak8 s2'!I781</f>
        <v>0</v>
      </c>
      <c r="I779" s="234">
        <f>'Pak8 s2'!K781</f>
        <v>0</v>
      </c>
      <c r="J779" s="234">
        <f>'Pak8 s2'!M781</f>
        <v>0</v>
      </c>
      <c r="K779" s="234">
        <f>'Pak8 s2'!O781</f>
        <v>0</v>
      </c>
      <c r="L779" s="11"/>
      <c r="M779" s="11"/>
      <c r="N779" s="397"/>
      <c r="O779" s="233"/>
      <c r="P779" s="399"/>
      <c r="Q779" s="11"/>
      <c r="R779" s="306"/>
      <c r="S779" s="306"/>
      <c r="T779" s="306"/>
      <c r="U779" s="11"/>
      <c r="V779" s="11"/>
      <c r="W779" s="11"/>
      <c r="X779" s="11"/>
      <c r="Y779" s="11"/>
      <c r="Z779" s="11"/>
      <c r="AA779" s="11"/>
      <c r="AB779" s="11"/>
    </row>
    <row r="780" spans="1:28" ht="24.75" customHeight="1">
      <c r="A780" s="1256" t="str">
        <f>IF(E780&gt;0,"Wypełnione","")</f>
        <v/>
      </c>
      <c r="B780" s="57"/>
      <c r="C780" s="2050">
        <f>'Og s3a'!C1491</f>
        <v>0</v>
      </c>
      <c r="D780" s="2052">
        <f>'Og s3a'!E1491</f>
        <v>0</v>
      </c>
      <c r="E780" s="2050">
        <f>'Og s3a'!F1491</f>
        <v>0</v>
      </c>
      <c r="F780" s="395">
        <f>O780</f>
        <v>0</v>
      </c>
      <c r="G780" s="395">
        <f>P780</f>
        <v>0</v>
      </c>
      <c r="H780" s="236">
        <f>'Pak8 s2'!I782</f>
        <v>0</v>
      </c>
      <c r="I780" s="236">
        <f>'Pak8 s2'!K782</f>
        <v>0</v>
      </c>
      <c r="J780" s="236">
        <f>'Pak8 s2'!M782</f>
        <v>0</v>
      </c>
      <c r="K780" s="236">
        <f>'Pak8 s2'!O782</f>
        <v>0</v>
      </c>
      <c r="L780" s="11"/>
      <c r="M780" s="11"/>
      <c r="N780" s="396">
        <f>'Og s3a'!G1491</f>
        <v>0</v>
      </c>
      <c r="O780" s="237">
        <f>'Og s3a'!H1491</f>
        <v>0</v>
      </c>
      <c r="P780" s="398">
        <f>'Og s3a'!D1491</f>
        <v>0</v>
      </c>
      <c r="Q780" s="11"/>
      <c r="R780" s="306"/>
      <c r="S780" s="306"/>
      <c r="T780" s="306"/>
      <c r="U780" s="11"/>
      <c r="V780" s="11"/>
      <c r="W780" s="11"/>
      <c r="X780" s="11"/>
      <c r="Y780" s="11"/>
      <c r="Z780" s="11"/>
      <c r="AA780" s="11"/>
      <c r="AB780" s="11"/>
    </row>
    <row r="781" spans="1:28" ht="14.25" customHeight="1">
      <c r="A781" s="1256" t="str">
        <f>A780</f>
        <v/>
      </c>
      <c r="B781" s="57"/>
      <c r="C781" s="2051"/>
      <c r="D781" s="2053"/>
      <c r="E781" s="2051"/>
      <c r="F781" s="234"/>
      <c r="G781" s="234">
        <f>'Pak8 s2'!G783</f>
        <v>0</v>
      </c>
      <c r="H781" s="234">
        <f>'Pak8 s2'!I783</f>
        <v>0</v>
      </c>
      <c r="I781" s="234">
        <f>'Pak8 s2'!K783</f>
        <v>0</v>
      </c>
      <c r="J781" s="234">
        <f>'Pak8 s2'!M783</f>
        <v>0</v>
      </c>
      <c r="K781" s="234">
        <f>'Pak8 s2'!O783</f>
        <v>0</v>
      </c>
      <c r="L781" s="11"/>
      <c r="M781" s="11"/>
      <c r="N781" s="397"/>
      <c r="O781" s="233"/>
      <c r="P781" s="399"/>
      <c r="Q781" s="11"/>
      <c r="R781" s="306"/>
      <c r="S781" s="306"/>
      <c r="T781" s="306"/>
      <c r="U781" s="11"/>
      <c r="V781" s="11"/>
      <c r="W781" s="11"/>
      <c r="X781" s="11"/>
      <c r="Y781" s="11"/>
      <c r="Z781" s="11"/>
      <c r="AA781" s="11"/>
      <c r="AB781" s="11"/>
    </row>
    <row r="782" spans="1:28" ht="24.75" customHeight="1">
      <c r="A782" s="1256" t="str">
        <f>IF(E782&gt;0,"Wypełnione","")</f>
        <v/>
      </c>
      <c r="B782" s="57"/>
      <c r="C782" s="2050">
        <f>'Og s3a'!C1493</f>
        <v>0</v>
      </c>
      <c r="D782" s="2052">
        <f>'Og s3a'!E1493</f>
        <v>0</v>
      </c>
      <c r="E782" s="2050">
        <f>'Og s3a'!F1493</f>
        <v>0</v>
      </c>
      <c r="F782" s="395">
        <f>O782</f>
        <v>0</v>
      </c>
      <c r="G782" s="395">
        <f>P782</f>
        <v>0</v>
      </c>
      <c r="H782" s="236">
        <f>'Pak8 s2'!I784</f>
        <v>0</v>
      </c>
      <c r="I782" s="236">
        <f>'Pak8 s2'!K784</f>
        <v>0</v>
      </c>
      <c r="J782" s="236">
        <f>'Pak8 s2'!M784</f>
        <v>0</v>
      </c>
      <c r="K782" s="236">
        <f>'Pak8 s2'!O784</f>
        <v>0</v>
      </c>
      <c r="L782" s="11"/>
      <c r="M782" s="11"/>
      <c r="N782" s="396">
        <f>'Og s3a'!G1493</f>
        <v>0</v>
      </c>
      <c r="O782" s="237">
        <f>'Og s3a'!H1493</f>
        <v>0</v>
      </c>
      <c r="P782" s="398">
        <f>'Og s3a'!D1493</f>
        <v>0</v>
      </c>
      <c r="Q782" s="11"/>
      <c r="R782" s="306"/>
      <c r="S782" s="306"/>
      <c r="T782" s="306"/>
      <c r="U782" s="11"/>
      <c r="V782" s="11"/>
      <c r="W782" s="11"/>
      <c r="X782" s="11"/>
      <c r="Y782" s="11"/>
      <c r="Z782" s="11"/>
      <c r="AA782" s="11"/>
      <c r="AB782" s="11"/>
    </row>
    <row r="783" spans="1:28" ht="14.25" customHeight="1">
      <c r="A783" s="1256" t="str">
        <f>A782</f>
        <v/>
      </c>
      <c r="B783" s="57"/>
      <c r="C783" s="2051"/>
      <c r="D783" s="2053"/>
      <c r="E783" s="2051"/>
      <c r="F783" s="234"/>
      <c r="G783" s="234">
        <f>'Pak8 s2'!G785</f>
        <v>0</v>
      </c>
      <c r="H783" s="234">
        <f>'Pak8 s2'!I785</f>
        <v>0</v>
      </c>
      <c r="I783" s="234">
        <f>'Pak8 s2'!K785</f>
        <v>0</v>
      </c>
      <c r="J783" s="234">
        <f>'Pak8 s2'!M785</f>
        <v>0</v>
      </c>
      <c r="K783" s="234">
        <f>'Pak8 s2'!O785</f>
        <v>0</v>
      </c>
      <c r="L783" s="11"/>
      <c r="M783" s="11"/>
      <c r="N783" s="397"/>
      <c r="O783" s="233"/>
      <c r="P783" s="399"/>
      <c r="Q783" s="11"/>
      <c r="R783" s="306"/>
      <c r="S783" s="306"/>
      <c r="T783" s="306"/>
      <c r="U783" s="11"/>
      <c r="V783" s="11"/>
      <c r="W783" s="11"/>
      <c r="X783" s="11"/>
      <c r="Y783" s="11"/>
      <c r="Z783" s="11"/>
      <c r="AA783" s="11"/>
      <c r="AB783" s="11"/>
    </row>
    <row r="784" spans="1:28" ht="24.75" customHeight="1">
      <c r="A784" s="1256" t="str">
        <f>IF(E784&gt;0,"Wypełnione","")</f>
        <v/>
      </c>
      <c r="B784" s="57"/>
      <c r="C784" s="2050">
        <f>'Og s3a'!C1495</f>
        <v>0</v>
      </c>
      <c r="D784" s="2052">
        <f>'Og s3a'!E1495</f>
        <v>0</v>
      </c>
      <c r="E784" s="2050">
        <f>'Og s3a'!F1495</f>
        <v>0</v>
      </c>
      <c r="F784" s="395">
        <f>O784</f>
        <v>0</v>
      </c>
      <c r="G784" s="395">
        <f>P784</f>
        <v>0</v>
      </c>
      <c r="H784" s="236">
        <f>'Pak8 s2'!I786</f>
        <v>0</v>
      </c>
      <c r="I784" s="236">
        <f>'Pak8 s2'!K786</f>
        <v>0</v>
      </c>
      <c r="J784" s="236">
        <f>'Pak8 s2'!M786</f>
        <v>0</v>
      </c>
      <c r="K784" s="236">
        <f>'Pak8 s2'!O786</f>
        <v>0</v>
      </c>
      <c r="L784" s="11"/>
      <c r="M784" s="11"/>
      <c r="N784" s="396">
        <f>'Og s3a'!G1495</f>
        <v>0</v>
      </c>
      <c r="O784" s="237">
        <f>'Og s3a'!H1495</f>
        <v>0</v>
      </c>
      <c r="P784" s="398">
        <f>'Og s3a'!D1495</f>
        <v>0</v>
      </c>
      <c r="Q784" s="11"/>
      <c r="R784" s="306"/>
      <c r="S784" s="306"/>
      <c r="T784" s="306"/>
      <c r="U784" s="11"/>
      <c r="V784" s="11"/>
      <c r="W784" s="11"/>
      <c r="X784" s="11"/>
      <c r="Y784" s="11"/>
      <c r="Z784" s="11"/>
      <c r="AA784" s="11"/>
      <c r="AB784" s="11"/>
    </row>
    <row r="785" spans="1:28" ht="14.25" customHeight="1">
      <c r="A785" s="1256" t="str">
        <f>A784</f>
        <v/>
      </c>
      <c r="B785" s="57"/>
      <c r="C785" s="2051"/>
      <c r="D785" s="2053"/>
      <c r="E785" s="2051"/>
      <c r="F785" s="234"/>
      <c r="G785" s="234">
        <f>'Pak8 s2'!G787</f>
        <v>0</v>
      </c>
      <c r="H785" s="234">
        <f>'Pak8 s2'!I787</f>
        <v>0</v>
      </c>
      <c r="I785" s="234">
        <f>'Pak8 s2'!K787</f>
        <v>0</v>
      </c>
      <c r="J785" s="234">
        <f>'Pak8 s2'!M787</f>
        <v>0</v>
      </c>
      <c r="K785" s="234">
        <f>'Pak8 s2'!O787</f>
        <v>0</v>
      </c>
      <c r="L785" s="11"/>
      <c r="M785" s="11"/>
      <c r="N785" s="397"/>
      <c r="O785" s="233"/>
      <c r="P785" s="399"/>
      <c r="Q785" s="11"/>
      <c r="R785" s="306"/>
      <c r="S785" s="306"/>
      <c r="T785" s="306"/>
      <c r="U785" s="11"/>
      <c r="V785" s="11"/>
      <c r="W785" s="11"/>
      <c r="X785" s="11"/>
      <c r="Y785" s="11"/>
      <c r="Z785" s="11"/>
      <c r="AA785" s="11"/>
      <c r="AB785" s="11"/>
    </row>
    <row r="786" spans="1:28" ht="24.75" customHeight="1">
      <c r="A786" s="1256" t="str">
        <f>IF(E786&gt;0,"Wypełnione","")</f>
        <v/>
      </c>
      <c r="B786" s="57"/>
      <c r="C786" s="2050">
        <f>'Og s3a'!C1497</f>
        <v>0</v>
      </c>
      <c r="D786" s="2052">
        <f>'Og s3a'!E1497</f>
        <v>0</v>
      </c>
      <c r="E786" s="2050">
        <f>'Og s3a'!F1497</f>
        <v>0</v>
      </c>
      <c r="F786" s="395">
        <f>O786</f>
        <v>0</v>
      </c>
      <c r="G786" s="395">
        <f>P786</f>
        <v>0</v>
      </c>
      <c r="H786" s="236">
        <f>'Pak8 s2'!I788</f>
        <v>0</v>
      </c>
      <c r="I786" s="236">
        <f>'Pak8 s2'!K788</f>
        <v>0</v>
      </c>
      <c r="J786" s="236">
        <f>'Pak8 s2'!M788</f>
        <v>0</v>
      </c>
      <c r="K786" s="236">
        <f>'Pak8 s2'!O788</f>
        <v>0</v>
      </c>
      <c r="L786" s="11"/>
      <c r="M786" s="11"/>
      <c r="N786" s="396">
        <f>'Og s3a'!G1497</f>
        <v>0</v>
      </c>
      <c r="O786" s="237">
        <f>'Og s3a'!H1497</f>
        <v>0</v>
      </c>
      <c r="P786" s="398">
        <f>'Og s3a'!D1497</f>
        <v>0</v>
      </c>
      <c r="Q786" s="11"/>
      <c r="R786" s="306"/>
      <c r="S786" s="306"/>
      <c r="T786" s="306"/>
      <c r="U786" s="11"/>
      <c r="V786" s="11"/>
      <c r="W786" s="11"/>
      <c r="X786" s="11"/>
      <c r="Y786" s="11"/>
      <c r="Z786" s="11"/>
      <c r="AA786" s="11"/>
      <c r="AB786" s="11"/>
    </row>
    <row r="787" spans="1:28" ht="14.25" customHeight="1">
      <c r="A787" s="1256" t="str">
        <f>A786</f>
        <v/>
      </c>
      <c r="B787" s="57"/>
      <c r="C787" s="2051"/>
      <c r="D787" s="2053"/>
      <c r="E787" s="2051"/>
      <c r="F787" s="234"/>
      <c r="G787" s="234">
        <f>'Pak8 s2'!G789</f>
        <v>0</v>
      </c>
      <c r="H787" s="234">
        <f>'Pak8 s2'!I789</f>
        <v>0</v>
      </c>
      <c r="I787" s="234">
        <f>'Pak8 s2'!K789</f>
        <v>0</v>
      </c>
      <c r="J787" s="234">
        <f>'Pak8 s2'!M789</f>
        <v>0</v>
      </c>
      <c r="K787" s="234">
        <f>'Pak8 s2'!O789</f>
        <v>0</v>
      </c>
      <c r="L787" s="11"/>
      <c r="M787" s="11"/>
      <c r="N787" s="397"/>
      <c r="O787" s="233"/>
      <c r="P787" s="399"/>
      <c r="Q787" s="11"/>
      <c r="R787" s="306"/>
      <c r="S787" s="306"/>
      <c r="T787" s="306"/>
      <c r="U787" s="11"/>
      <c r="V787" s="11"/>
      <c r="W787" s="11"/>
      <c r="X787" s="11"/>
      <c r="Y787" s="11"/>
      <c r="Z787" s="11"/>
      <c r="AA787" s="11"/>
      <c r="AB787" s="11"/>
    </row>
    <row r="788" spans="1:28" ht="24.75" customHeight="1">
      <c r="A788" s="1256" t="str">
        <f>IF(E788&gt;0,"Wypełnione","")</f>
        <v/>
      </c>
      <c r="B788" s="57"/>
      <c r="C788" s="2050">
        <f>'Og s3a'!C1499</f>
        <v>0</v>
      </c>
      <c r="D788" s="2052">
        <f>'Og s3a'!E1499</f>
        <v>0</v>
      </c>
      <c r="E788" s="2050">
        <f>'Og s3a'!F1499</f>
        <v>0</v>
      </c>
      <c r="F788" s="395">
        <f>O788</f>
        <v>0</v>
      </c>
      <c r="G788" s="395">
        <f>P788</f>
        <v>0</v>
      </c>
      <c r="H788" s="236">
        <f>'Pak8 s2'!I790</f>
        <v>0</v>
      </c>
      <c r="I788" s="236">
        <f>'Pak8 s2'!K790</f>
        <v>0</v>
      </c>
      <c r="J788" s="236">
        <f>'Pak8 s2'!M790</f>
        <v>0</v>
      </c>
      <c r="K788" s="236">
        <f>'Pak8 s2'!O790</f>
        <v>0</v>
      </c>
      <c r="L788" s="11"/>
      <c r="M788" s="11"/>
      <c r="N788" s="396">
        <f>'Og s3a'!G1499</f>
        <v>0</v>
      </c>
      <c r="O788" s="237">
        <f>'Og s3a'!H1499</f>
        <v>0</v>
      </c>
      <c r="P788" s="398">
        <f>'Og s3a'!D1499</f>
        <v>0</v>
      </c>
      <c r="Q788" s="11"/>
      <c r="R788" s="306"/>
      <c r="S788" s="306"/>
      <c r="T788" s="306"/>
      <c r="U788" s="11"/>
      <c r="V788" s="11"/>
      <c r="W788" s="11"/>
      <c r="X788" s="11"/>
      <c r="Y788" s="11"/>
      <c r="Z788" s="11"/>
      <c r="AA788" s="11"/>
      <c r="AB788" s="11"/>
    </row>
    <row r="789" spans="1:28" ht="14.25" customHeight="1">
      <c r="A789" s="1256" t="str">
        <f>A788</f>
        <v/>
      </c>
      <c r="B789" s="57"/>
      <c r="C789" s="2051"/>
      <c r="D789" s="2053"/>
      <c r="E789" s="2051"/>
      <c r="F789" s="234"/>
      <c r="G789" s="234">
        <f>'Pak8 s2'!G791</f>
        <v>0</v>
      </c>
      <c r="H789" s="234">
        <f>'Pak8 s2'!I791</f>
        <v>0</v>
      </c>
      <c r="I789" s="234">
        <f>'Pak8 s2'!K791</f>
        <v>0</v>
      </c>
      <c r="J789" s="234">
        <f>'Pak8 s2'!M791</f>
        <v>0</v>
      </c>
      <c r="K789" s="234">
        <f>'Pak8 s2'!O791</f>
        <v>0</v>
      </c>
      <c r="L789" s="11"/>
      <c r="M789" s="11"/>
      <c r="N789" s="397"/>
      <c r="O789" s="233"/>
      <c r="P789" s="399"/>
      <c r="Q789" s="11"/>
      <c r="R789" s="306"/>
      <c r="S789" s="306"/>
      <c r="T789" s="306"/>
      <c r="U789" s="11"/>
      <c r="V789" s="11"/>
      <c r="W789" s="11"/>
      <c r="X789" s="11"/>
      <c r="Y789" s="11"/>
      <c r="Z789" s="11"/>
      <c r="AA789" s="11"/>
      <c r="AB789" s="11"/>
    </row>
    <row r="790" spans="1:28" ht="24.75" customHeight="1">
      <c r="A790" s="1256" t="str">
        <f>IF(E790&gt;0,"Wypełnione","")</f>
        <v/>
      </c>
      <c r="B790" s="57"/>
      <c r="C790" s="2050">
        <f>'Og s3a'!C1501</f>
        <v>0</v>
      </c>
      <c r="D790" s="2052">
        <f>'Og s3a'!E1501</f>
        <v>0</v>
      </c>
      <c r="E790" s="2050">
        <f>'Og s3a'!F1501</f>
        <v>0</v>
      </c>
      <c r="F790" s="395">
        <f>O790</f>
        <v>0</v>
      </c>
      <c r="G790" s="395">
        <f>P790</f>
        <v>0</v>
      </c>
      <c r="H790" s="236">
        <f>'Pak8 s2'!I792</f>
        <v>0</v>
      </c>
      <c r="I790" s="236">
        <f>'Pak8 s2'!K792</f>
        <v>0</v>
      </c>
      <c r="J790" s="236">
        <f>'Pak8 s2'!M792</f>
        <v>0</v>
      </c>
      <c r="K790" s="236">
        <f>'Pak8 s2'!O792</f>
        <v>0</v>
      </c>
      <c r="L790" s="11"/>
      <c r="M790" s="11"/>
      <c r="N790" s="396">
        <f>'Og s3a'!G1501</f>
        <v>0</v>
      </c>
      <c r="O790" s="237">
        <f>'Og s3a'!H1501</f>
        <v>0</v>
      </c>
      <c r="P790" s="398">
        <f>'Og s3a'!D1501</f>
        <v>0</v>
      </c>
      <c r="Q790" s="11"/>
      <c r="R790" s="306"/>
      <c r="S790" s="306"/>
      <c r="T790" s="306"/>
      <c r="U790" s="11"/>
      <c r="V790" s="11"/>
      <c r="W790" s="11"/>
      <c r="X790" s="11"/>
      <c r="Y790" s="11"/>
      <c r="Z790" s="11"/>
      <c r="AA790" s="11"/>
      <c r="AB790" s="11"/>
    </row>
    <row r="791" spans="1:28" ht="14.25" customHeight="1">
      <c r="A791" s="1256" t="str">
        <f>A790</f>
        <v/>
      </c>
      <c r="B791" s="57"/>
      <c r="C791" s="2051"/>
      <c r="D791" s="2053"/>
      <c r="E791" s="2051"/>
      <c r="F791" s="234"/>
      <c r="G791" s="234">
        <f>'Pak8 s2'!G793</f>
        <v>0</v>
      </c>
      <c r="H791" s="234">
        <f>'Pak8 s2'!I793</f>
        <v>0</v>
      </c>
      <c r="I791" s="234">
        <f>'Pak8 s2'!K793</f>
        <v>0</v>
      </c>
      <c r="J791" s="234">
        <f>'Pak8 s2'!M793</f>
        <v>0</v>
      </c>
      <c r="K791" s="234">
        <f>'Pak8 s2'!O793</f>
        <v>0</v>
      </c>
      <c r="L791" s="11"/>
      <c r="M791" s="11"/>
      <c r="N791" s="397"/>
      <c r="O791" s="233"/>
      <c r="P791" s="399"/>
      <c r="Q791" s="11"/>
      <c r="R791" s="306"/>
      <c r="S791" s="306"/>
      <c r="T791" s="306"/>
      <c r="U791" s="11"/>
      <c r="V791" s="11"/>
      <c r="W791" s="11"/>
      <c r="X791" s="11"/>
      <c r="Y791" s="11"/>
      <c r="Z791" s="11"/>
      <c r="AA791" s="11"/>
      <c r="AB791" s="11"/>
    </row>
    <row r="792" spans="1:28" ht="24.75" customHeight="1">
      <c r="A792" s="1256" t="str">
        <f>IF(E792&gt;0,"Wypełnione","")</f>
        <v/>
      </c>
      <c r="B792" s="57"/>
      <c r="C792" s="2050">
        <f>'Og s3a'!C1503</f>
        <v>0</v>
      </c>
      <c r="D792" s="2052">
        <f>'Og s3a'!E1503</f>
        <v>0</v>
      </c>
      <c r="E792" s="2050">
        <f>'Og s3a'!F1503</f>
        <v>0</v>
      </c>
      <c r="F792" s="395">
        <f>O792</f>
        <v>0</v>
      </c>
      <c r="G792" s="395">
        <f>P792</f>
        <v>0</v>
      </c>
      <c r="H792" s="236">
        <f>'Pak8 s2'!I794</f>
        <v>0</v>
      </c>
      <c r="I792" s="236">
        <f>'Pak8 s2'!K794</f>
        <v>0</v>
      </c>
      <c r="J792" s="236">
        <f>'Pak8 s2'!M794</f>
        <v>0</v>
      </c>
      <c r="K792" s="236">
        <f>'Pak8 s2'!O794</f>
        <v>0</v>
      </c>
      <c r="L792" s="11"/>
      <c r="M792" s="11"/>
      <c r="N792" s="396">
        <f>'Og s3a'!G1503</f>
        <v>0</v>
      </c>
      <c r="O792" s="237">
        <f>'Og s3a'!H1503</f>
        <v>0</v>
      </c>
      <c r="P792" s="398">
        <f>'Og s3a'!D1503</f>
        <v>0</v>
      </c>
      <c r="Q792" s="11"/>
      <c r="R792" s="306"/>
      <c r="S792" s="306"/>
      <c r="T792" s="306"/>
      <c r="U792" s="11"/>
      <c r="V792" s="11"/>
      <c r="W792" s="11"/>
      <c r="X792" s="11"/>
      <c r="Y792" s="11"/>
      <c r="Z792" s="11"/>
      <c r="AA792" s="11"/>
      <c r="AB792" s="11"/>
    </row>
    <row r="793" spans="1:28" ht="14.25" customHeight="1">
      <c r="A793" s="1256" t="str">
        <f>A792</f>
        <v/>
      </c>
      <c r="B793" s="57"/>
      <c r="C793" s="2051"/>
      <c r="D793" s="2053"/>
      <c r="E793" s="2051"/>
      <c r="F793" s="234"/>
      <c r="G793" s="234">
        <f>'Pak8 s2'!G795</f>
        <v>0</v>
      </c>
      <c r="H793" s="234">
        <f>'Pak8 s2'!I795</f>
        <v>0</v>
      </c>
      <c r="I793" s="234">
        <f>'Pak8 s2'!K795</f>
        <v>0</v>
      </c>
      <c r="J793" s="234">
        <f>'Pak8 s2'!M795</f>
        <v>0</v>
      </c>
      <c r="K793" s="234">
        <f>'Pak8 s2'!O795</f>
        <v>0</v>
      </c>
      <c r="L793" s="11"/>
      <c r="M793" s="11"/>
      <c r="N793" s="397"/>
      <c r="O793" s="233"/>
      <c r="P793" s="399"/>
      <c r="Q793" s="11"/>
      <c r="R793" s="306"/>
      <c r="S793" s="306"/>
      <c r="T793" s="306"/>
      <c r="U793" s="11"/>
      <c r="V793" s="11"/>
      <c r="W793" s="11"/>
      <c r="X793" s="11"/>
      <c r="Y793" s="11"/>
      <c r="Z793" s="11"/>
      <c r="AA793" s="11"/>
      <c r="AB793" s="11"/>
    </row>
    <row r="794" spans="1:28" ht="24.75" customHeight="1">
      <c r="A794" s="1256" t="str">
        <f>IF(E794&gt;0,"Wypełnione","")</f>
        <v/>
      </c>
      <c r="B794" s="57"/>
      <c r="C794" s="2050">
        <f>'Og s3a'!C1505</f>
        <v>0</v>
      </c>
      <c r="D794" s="2052">
        <f>'Og s3a'!E1505</f>
        <v>0</v>
      </c>
      <c r="E794" s="2050">
        <f>'Og s3a'!F1505</f>
        <v>0</v>
      </c>
      <c r="F794" s="395">
        <f>O794</f>
        <v>0</v>
      </c>
      <c r="G794" s="395">
        <f>P794</f>
        <v>0</v>
      </c>
      <c r="H794" s="236">
        <f>'Pak8 s2'!I796</f>
        <v>0</v>
      </c>
      <c r="I794" s="236">
        <f>'Pak8 s2'!K796</f>
        <v>0</v>
      </c>
      <c r="J794" s="236">
        <f>'Pak8 s2'!M796</f>
        <v>0</v>
      </c>
      <c r="K794" s="236">
        <f>'Pak8 s2'!O796</f>
        <v>0</v>
      </c>
      <c r="L794" s="11"/>
      <c r="M794" s="11"/>
      <c r="N794" s="396">
        <f>'Og s3a'!G1505</f>
        <v>0</v>
      </c>
      <c r="O794" s="237">
        <f>'Og s3a'!H1505</f>
        <v>0</v>
      </c>
      <c r="P794" s="398">
        <f>'Og s3a'!D1505</f>
        <v>0</v>
      </c>
      <c r="Q794" s="11"/>
      <c r="R794" s="306"/>
      <c r="S794" s="306"/>
      <c r="T794" s="306"/>
      <c r="U794" s="11"/>
      <c r="V794" s="11"/>
      <c r="W794" s="11"/>
      <c r="X794" s="11"/>
      <c r="Y794" s="11"/>
      <c r="Z794" s="11"/>
      <c r="AA794" s="11"/>
      <c r="AB794" s="11"/>
    </row>
    <row r="795" spans="1:28" ht="14.25" customHeight="1">
      <c r="A795" s="1256" t="str">
        <f>A794</f>
        <v/>
      </c>
      <c r="B795" s="57"/>
      <c r="C795" s="2051"/>
      <c r="D795" s="2053"/>
      <c r="E795" s="2051"/>
      <c r="F795" s="234"/>
      <c r="G795" s="234">
        <f>'Pak8 s2'!G797</f>
        <v>0</v>
      </c>
      <c r="H795" s="234">
        <f>'Pak8 s2'!I797</f>
        <v>0</v>
      </c>
      <c r="I795" s="234">
        <f>'Pak8 s2'!K797</f>
        <v>0</v>
      </c>
      <c r="J795" s="234">
        <f>'Pak8 s2'!M797</f>
        <v>0</v>
      </c>
      <c r="K795" s="234">
        <f>'Pak8 s2'!O797</f>
        <v>0</v>
      </c>
      <c r="L795" s="11"/>
      <c r="M795" s="11"/>
      <c r="N795" s="397"/>
      <c r="O795" s="233"/>
      <c r="P795" s="399"/>
      <c r="Q795" s="11"/>
      <c r="R795" s="306"/>
      <c r="S795" s="306"/>
      <c r="T795" s="306"/>
      <c r="U795" s="11"/>
      <c r="V795" s="11"/>
      <c r="W795" s="11"/>
      <c r="X795" s="11"/>
      <c r="Y795" s="11"/>
      <c r="Z795" s="11"/>
      <c r="AA795" s="11"/>
      <c r="AB795" s="11"/>
    </row>
    <row r="796" spans="1:28" ht="24.75" customHeight="1">
      <c r="A796" s="1256" t="str">
        <f>IF(E796&gt;0,"Wypełnione","")</f>
        <v/>
      </c>
      <c r="B796" s="57"/>
      <c r="C796" s="2050">
        <f>'Og s3a'!C1507</f>
        <v>0</v>
      </c>
      <c r="D796" s="2052">
        <f>'Og s3a'!E1507</f>
        <v>0</v>
      </c>
      <c r="E796" s="2050">
        <f>'Og s3a'!F1507</f>
        <v>0</v>
      </c>
      <c r="F796" s="395">
        <f>O796</f>
        <v>0</v>
      </c>
      <c r="G796" s="395">
        <f>P796</f>
        <v>0</v>
      </c>
      <c r="H796" s="236">
        <f>'Pak8 s2'!I798</f>
        <v>0</v>
      </c>
      <c r="I796" s="236">
        <f>'Pak8 s2'!K798</f>
        <v>0</v>
      </c>
      <c r="J796" s="236">
        <f>'Pak8 s2'!M798</f>
        <v>0</v>
      </c>
      <c r="K796" s="236">
        <f>'Pak8 s2'!O798</f>
        <v>0</v>
      </c>
      <c r="L796" s="11"/>
      <c r="M796" s="11"/>
      <c r="N796" s="396">
        <f>'Og s3a'!G1507</f>
        <v>0</v>
      </c>
      <c r="O796" s="237">
        <f>'Og s3a'!H1507</f>
        <v>0</v>
      </c>
      <c r="P796" s="398">
        <f>'Og s3a'!D1507</f>
        <v>0</v>
      </c>
      <c r="Q796" s="11"/>
      <c r="R796" s="306"/>
      <c r="S796" s="306"/>
      <c r="T796" s="306"/>
      <c r="U796" s="11"/>
      <c r="V796" s="11"/>
      <c r="W796" s="11"/>
      <c r="X796" s="11"/>
      <c r="Y796" s="11"/>
      <c r="Z796" s="11"/>
      <c r="AA796" s="11"/>
      <c r="AB796" s="11"/>
    </row>
    <row r="797" spans="1:28" ht="14.25" customHeight="1">
      <c r="A797" s="1256" t="str">
        <f>A796</f>
        <v/>
      </c>
      <c r="B797" s="57"/>
      <c r="C797" s="2051"/>
      <c r="D797" s="2053"/>
      <c r="E797" s="2051"/>
      <c r="F797" s="234"/>
      <c r="G797" s="234">
        <f>'Pak8 s2'!G799</f>
        <v>0</v>
      </c>
      <c r="H797" s="234">
        <f>'Pak8 s2'!I799</f>
        <v>0</v>
      </c>
      <c r="I797" s="234">
        <f>'Pak8 s2'!K799</f>
        <v>0</v>
      </c>
      <c r="J797" s="234">
        <f>'Pak8 s2'!M799</f>
        <v>0</v>
      </c>
      <c r="K797" s="234">
        <f>'Pak8 s2'!O799</f>
        <v>0</v>
      </c>
      <c r="L797" s="11"/>
      <c r="M797" s="11"/>
      <c r="N797" s="397"/>
      <c r="O797" s="233"/>
      <c r="P797" s="399"/>
      <c r="Q797" s="11"/>
      <c r="R797" s="306"/>
      <c r="S797" s="306"/>
      <c r="T797" s="306"/>
      <c r="U797" s="11"/>
      <c r="V797" s="11"/>
      <c r="W797" s="11"/>
      <c r="X797" s="11"/>
      <c r="Y797" s="11"/>
      <c r="Z797" s="11"/>
      <c r="AA797" s="11"/>
      <c r="AB797" s="11"/>
    </row>
    <row r="798" spans="1:28" ht="24.75" customHeight="1">
      <c r="A798" s="1256" t="str">
        <f>IF(E798&gt;0,"Wypełnione","")</f>
        <v/>
      </c>
      <c r="B798" s="57"/>
      <c r="C798" s="2050">
        <f>'Og s3a'!C1509</f>
        <v>0</v>
      </c>
      <c r="D798" s="2052">
        <f>'Og s3a'!E1509</f>
        <v>0</v>
      </c>
      <c r="E798" s="2050">
        <f>'Og s3a'!F1509</f>
        <v>0</v>
      </c>
      <c r="F798" s="395">
        <f>O798</f>
        <v>0</v>
      </c>
      <c r="G798" s="395">
        <f>P798</f>
        <v>0</v>
      </c>
      <c r="H798" s="236">
        <f>'Pak8 s2'!I800</f>
        <v>0</v>
      </c>
      <c r="I798" s="236">
        <f>'Pak8 s2'!K800</f>
        <v>0</v>
      </c>
      <c r="J798" s="236">
        <f>'Pak8 s2'!M800</f>
        <v>0</v>
      </c>
      <c r="K798" s="236">
        <f>'Pak8 s2'!O800</f>
        <v>0</v>
      </c>
      <c r="L798" s="11"/>
      <c r="M798" s="11"/>
      <c r="N798" s="396">
        <f>'Og s3a'!G1509</f>
        <v>0</v>
      </c>
      <c r="O798" s="237">
        <f>'Og s3a'!H1509</f>
        <v>0</v>
      </c>
      <c r="P798" s="398">
        <f>'Og s3a'!D1509</f>
        <v>0</v>
      </c>
      <c r="Q798" s="11"/>
      <c r="R798" s="306"/>
      <c r="S798" s="306"/>
      <c r="T798" s="306"/>
      <c r="U798" s="11"/>
      <c r="V798" s="11"/>
      <c r="W798" s="11"/>
      <c r="X798" s="11"/>
      <c r="Y798" s="11"/>
      <c r="Z798" s="11"/>
      <c r="AA798" s="11"/>
      <c r="AB798" s="11"/>
    </row>
    <row r="799" spans="1:28" ht="14.25" customHeight="1">
      <c r="A799" s="1256" t="str">
        <f>A798</f>
        <v/>
      </c>
      <c r="B799" s="57"/>
      <c r="C799" s="2051"/>
      <c r="D799" s="2053"/>
      <c r="E799" s="2051"/>
      <c r="F799" s="234"/>
      <c r="G799" s="234">
        <f>'Pak8 s2'!G801</f>
        <v>0</v>
      </c>
      <c r="H799" s="234">
        <f>'Pak8 s2'!I801</f>
        <v>0</v>
      </c>
      <c r="I799" s="234">
        <f>'Pak8 s2'!K801</f>
        <v>0</v>
      </c>
      <c r="J799" s="234">
        <f>'Pak8 s2'!M801</f>
        <v>0</v>
      </c>
      <c r="K799" s="234">
        <f>'Pak8 s2'!O801</f>
        <v>0</v>
      </c>
      <c r="L799" s="11"/>
      <c r="M799" s="11"/>
      <c r="N799" s="397"/>
      <c r="O799" s="233"/>
      <c r="P799" s="399"/>
      <c r="Q799" s="11"/>
      <c r="R799" s="306"/>
      <c r="S799" s="306"/>
      <c r="T799" s="306"/>
      <c r="U799" s="11"/>
      <c r="V799" s="11"/>
      <c r="W799" s="11"/>
      <c r="X799" s="11"/>
      <c r="Y799" s="11"/>
      <c r="Z799" s="11"/>
      <c r="AA799" s="11"/>
      <c r="AB799" s="11"/>
    </row>
    <row r="800" spans="1:28" ht="24.75" customHeight="1">
      <c r="A800" s="1256" t="str">
        <f>IF(E800&gt;0,"Wypełnione","")</f>
        <v/>
      </c>
      <c r="B800" s="57"/>
      <c r="C800" s="2050">
        <f>'Og s3a'!C1511</f>
        <v>0</v>
      </c>
      <c r="D800" s="2052">
        <f>'Og s3a'!E1511</f>
        <v>0</v>
      </c>
      <c r="E800" s="2050">
        <f>'Og s3a'!F1511</f>
        <v>0</v>
      </c>
      <c r="F800" s="395">
        <f>O800</f>
        <v>0</v>
      </c>
      <c r="G800" s="395">
        <f>P800</f>
        <v>0</v>
      </c>
      <c r="H800" s="236">
        <f>'Pak8 s2'!I802</f>
        <v>0</v>
      </c>
      <c r="I800" s="236">
        <f>'Pak8 s2'!K802</f>
        <v>0</v>
      </c>
      <c r="J800" s="236">
        <f>'Pak8 s2'!M802</f>
        <v>0</v>
      </c>
      <c r="K800" s="236">
        <f>'Pak8 s2'!O802</f>
        <v>0</v>
      </c>
      <c r="L800" s="11"/>
      <c r="M800" s="11"/>
      <c r="N800" s="396">
        <f>'Og s3a'!G1511</f>
        <v>0</v>
      </c>
      <c r="O800" s="237">
        <f>'Og s3a'!H1511</f>
        <v>0</v>
      </c>
      <c r="P800" s="398">
        <f>'Og s3a'!D1511</f>
        <v>0</v>
      </c>
      <c r="Q800" s="11"/>
      <c r="R800" s="306"/>
      <c r="S800" s="306"/>
      <c r="T800" s="306"/>
      <c r="U800" s="11"/>
      <c r="V800" s="11"/>
      <c r="W800" s="11"/>
      <c r="X800" s="11"/>
      <c r="Y800" s="11"/>
      <c r="Z800" s="11"/>
      <c r="AA800" s="11"/>
      <c r="AB800" s="11"/>
    </row>
    <row r="801" spans="1:28" ht="14.25" customHeight="1">
      <c r="A801" s="1256" t="str">
        <f>A800</f>
        <v/>
      </c>
      <c r="B801" s="57"/>
      <c r="C801" s="2051"/>
      <c r="D801" s="2053"/>
      <c r="E801" s="2051"/>
      <c r="F801" s="234"/>
      <c r="G801" s="234">
        <f>'Pak8 s2'!G803</f>
        <v>0</v>
      </c>
      <c r="H801" s="234">
        <f>'Pak8 s2'!I803</f>
        <v>0</v>
      </c>
      <c r="I801" s="234">
        <f>'Pak8 s2'!K803</f>
        <v>0</v>
      </c>
      <c r="J801" s="234">
        <f>'Pak8 s2'!M803</f>
        <v>0</v>
      </c>
      <c r="K801" s="234">
        <f>'Pak8 s2'!O803</f>
        <v>0</v>
      </c>
      <c r="L801" s="11"/>
      <c r="M801" s="11"/>
      <c r="N801" s="397"/>
      <c r="O801" s="233"/>
      <c r="P801" s="399"/>
      <c r="Q801" s="11"/>
      <c r="R801" s="306"/>
      <c r="S801" s="306"/>
      <c r="T801" s="306"/>
      <c r="U801" s="11"/>
      <c r="V801" s="11"/>
      <c r="W801" s="11"/>
      <c r="X801" s="11"/>
      <c r="Y801" s="11"/>
      <c r="Z801" s="11"/>
      <c r="AA801" s="11"/>
      <c r="AB801" s="11"/>
    </row>
    <row r="802" spans="1:28" ht="24.75" customHeight="1">
      <c r="A802" s="1256" t="str">
        <f>IF(E802&gt;0,"Wypełnione","")</f>
        <v/>
      </c>
      <c r="B802" s="57"/>
      <c r="C802" s="2050">
        <f>'Og s3a'!C1513</f>
        <v>0</v>
      </c>
      <c r="D802" s="2052">
        <f>'Og s3a'!E1513</f>
        <v>0</v>
      </c>
      <c r="E802" s="2050">
        <f>'Og s3a'!F1513</f>
        <v>0</v>
      </c>
      <c r="F802" s="395">
        <f>O802</f>
        <v>0</v>
      </c>
      <c r="G802" s="395">
        <f>P802</f>
        <v>0</v>
      </c>
      <c r="H802" s="236">
        <f>'Pak8 s2'!I804</f>
        <v>0</v>
      </c>
      <c r="I802" s="236">
        <f>'Pak8 s2'!K804</f>
        <v>0</v>
      </c>
      <c r="J802" s="236">
        <f>'Pak8 s2'!M804</f>
        <v>0</v>
      </c>
      <c r="K802" s="236">
        <f>'Pak8 s2'!O804</f>
        <v>0</v>
      </c>
      <c r="L802" s="11"/>
      <c r="M802" s="11"/>
      <c r="N802" s="396">
        <f>'Og s3a'!G1513</f>
        <v>0</v>
      </c>
      <c r="O802" s="237">
        <f>'Og s3a'!H1513</f>
        <v>0</v>
      </c>
      <c r="P802" s="398">
        <f>'Og s3a'!D1513</f>
        <v>0</v>
      </c>
      <c r="Q802" s="11"/>
      <c r="R802" s="306"/>
      <c r="S802" s="306"/>
      <c r="T802" s="306"/>
      <c r="U802" s="11"/>
      <c r="V802" s="11"/>
      <c r="W802" s="11"/>
      <c r="X802" s="11"/>
      <c r="Y802" s="11"/>
      <c r="Z802" s="11"/>
      <c r="AA802" s="11"/>
      <c r="AB802" s="11"/>
    </row>
    <row r="803" spans="1:28" ht="14.25" customHeight="1">
      <c r="A803" s="1256" t="str">
        <f>A802</f>
        <v/>
      </c>
      <c r="B803" s="57"/>
      <c r="C803" s="2051"/>
      <c r="D803" s="2053"/>
      <c r="E803" s="2051"/>
      <c r="F803" s="234"/>
      <c r="G803" s="234">
        <f>'Pak8 s2'!G805</f>
        <v>0</v>
      </c>
      <c r="H803" s="234">
        <f>'Pak8 s2'!I805</f>
        <v>0</v>
      </c>
      <c r="I803" s="234">
        <f>'Pak8 s2'!K805</f>
        <v>0</v>
      </c>
      <c r="J803" s="234">
        <f>'Pak8 s2'!M805</f>
        <v>0</v>
      </c>
      <c r="K803" s="234">
        <f>'Pak8 s2'!O805</f>
        <v>0</v>
      </c>
      <c r="L803" s="11"/>
      <c r="M803" s="11"/>
      <c r="N803" s="397"/>
      <c r="O803" s="233"/>
      <c r="P803" s="399"/>
      <c r="Q803" s="11"/>
      <c r="R803" s="306"/>
      <c r="S803" s="306"/>
      <c r="T803" s="306"/>
      <c r="U803" s="11"/>
      <c r="V803" s="11"/>
      <c r="W803" s="11"/>
      <c r="X803" s="11"/>
      <c r="Y803" s="11"/>
      <c r="Z803" s="11"/>
      <c r="AA803" s="11"/>
      <c r="AB803" s="11"/>
    </row>
    <row r="804" spans="1:28" ht="24.75" customHeight="1">
      <c r="A804" s="1256" t="str">
        <f>IF(E804&gt;0,"Wypełnione","")</f>
        <v/>
      </c>
      <c r="B804" s="57"/>
      <c r="C804" s="2050">
        <f>'Og s3a'!C1515</f>
        <v>0</v>
      </c>
      <c r="D804" s="2052">
        <f>'Og s3a'!E1515</f>
        <v>0</v>
      </c>
      <c r="E804" s="2050">
        <f>'Og s3a'!F1515</f>
        <v>0</v>
      </c>
      <c r="F804" s="395">
        <f>O804</f>
        <v>0</v>
      </c>
      <c r="G804" s="395">
        <f>P804</f>
        <v>0</v>
      </c>
      <c r="H804" s="236">
        <f>'Pak8 s2'!I806</f>
        <v>0</v>
      </c>
      <c r="I804" s="236">
        <f>'Pak8 s2'!K806</f>
        <v>0</v>
      </c>
      <c r="J804" s="236">
        <f>'Pak8 s2'!M806</f>
        <v>0</v>
      </c>
      <c r="K804" s="236">
        <f>'Pak8 s2'!O806</f>
        <v>0</v>
      </c>
      <c r="L804" s="11"/>
      <c r="M804" s="11"/>
      <c r="N804" s="396">
        <f>'Og s3a'!G1515</f>
        <v>0</v>
      </c>
      <c r="O804" s="237">
        <f>'Og s3a'!H1515</f>
        <v>0</v>
      </c>
      <c r="P804" s="398">
        <f>'Og s3a'!D1515</f>
        <v>0</v>
      </c>
      <c r="Q804" s="11"/>
      <c r="R804" s="306"/>
      <c r="S804" s="306"/>
      <c r="T804" s="306"/>
      <c r="U804" s="11"/>
      <c r="V804" s="11"/>
      <c r="W804" s="11"/>
      <c r="X804" s="11"/>
      <c r="Y804" s="11"/>
      <c r="Z804" s="11"/>
      <c r="AA804" s="11"/>
      <c r="AB804" s="11"/>
    </row>
    <row r="805" spans="1:28" ht="14.25" customHeight="1">
      <c r="A805" s="1256" t="str">
        <f>A804</f>
        <v/>
      </c>
      <c r="B805" s="57"/>
      <c r="C805" s="2051"/>
      <c r="D805" s="2053"/>
      <c r="E805" s="2051"/>
      <c r="F805" s="234"/>
      <c r="G805" s="234">
        <f>'Pak8 s2'!G807</f>
        <v>0</v>
      </c>
      <c r="H805" s="234">
        <f>'Pak8 s2'!I807</f>
        <v>0</v>
      </c>
      <c r="I805" s="234">
        <f>'Pak8 s2'!K807</f>
        <v>0</v>
      </c>
      <c r="J805" s="234">
        <f>'Pak8 s2'!M807</f>
        <v>0</v>
      </c>
      <c r="K805" s="234">
        <f>'Pak8 s2'!O807</f>
        <v>0</v>
      </c>
      <c r="L805" s="11"/>
      <c r="M805" s="11"/>
      <c r="N805" s="397"/>
      <c r="O805" s="233"/>
      <c r="P805" s="399"/>
      <c r="Q805" s="11"/>
      <c r="R805" s="306"/>
      <c r="S805" s="306"/>
      <c r="T805" s="306"/>
      <c r="U805" s="11"/>
      <c r="V805" s="11"/>
      <c r="W805" s="11"/>
      <c r="X805" s="11"/>
      <c r="Y805" s="11"/>
      <c r="Z805" s="11"/>
      <c r="AA805" s="11"/>
      <c r="AB805" s="11"/>
    </row>
    <row r="806" spans="1:28" ht="24.75" customHeight="1">
      <c r="A806" s="1256" t="str">
        <f>IF(E806&gt;0,"Wypełnione","")</f>
        <v/>
      </c>
      <c r="B806" s="57"/>
      <c r="C806" s="2050">
        <f>'Og s3a'!C1517</f>
        <v>0</v>
      </c>
      <c r="D806" s="2052">
        <f>'Og s3a'!E1517</f>
        <v>0</v>
      </c>
      <c r="E806" s="2050">
        <f>'Og s3a'!F1517</f>
        <v>0</v>
      </c>
      <c r="F806" s="395">
        <f>O806</f>
        <v>0</v>
      </c>
      <c r="G806" s="395">
        <f>P806</f>
        <v>0</v>
      </c>
      <c r="H806" s="236">
        <f>'Pak8 s2'!I808</f>
        <v>0</v>
      </c>
      <c r="I806" s="236">
        <f>'Pak8 s2'!K808</f>
        <v>0</v>
      </c>
      <c r="J806" s="236">
        <f>'Pak8 s2'!M808</f>
        <v>0</v>
      </c>
      <c r="K806" s="236">
        <f>'Pak8 s2'!O808</f>
        <v>0</v>
      </c>
      <c r="L806" s="11"/>
      <c r="M806" s="11"/>
      <c r="N806" s="396">
        <f>'Og s3a'!G1517</f>
        <v>0</v>
      </c>
      <c r="O806" s="237">
        <f>'Og s3a'!H1517</f>
        <v>0</v>
      </c>
      <c r="P806" s="398">
        <f>'Og s3a'!D1517</f>
        <v>0</v>
      </c>
      <c r="Q806" s="11"/>
      <c r="R806" s="306"/>
      <c r="S806" s="306"/>
      <c r="T806" s="306"/>
      <c r="U806" s="11"/>
      <c r="V806" s="11"/>
      <c r="W806" s="11"/>
      <c r="X806" s="11"/>
      <c r="Y806" s="11"/>
      <c r="Z806" s="11"/>
      <c r="AA806" s="11"/>
      <c r="AB806" s="11"/>
    </row>
    <row r="807" spans="1:28" ht="14.25" customHeight="1">
      <c r="A807" s="1256" t="str">
        <f>A806</f>
        <v/>
      </c>
      <c r="B807" s="57"/>
      <c r="C807" s="2051"/>
      <c r="D807" s="2053"/>
      <c r="E807" s="2051"/>
      <c r="F807" s="234"/>
      <c r="G807" s="234">
        <f>'Pak8 s2'!G809</f>
        <v>0</v>
      </c>
      <c r="H807" s="234">
        <f>'Pak8 s2'!I809</f>
        <v>0</v>
      </c>
      <c r="I807" s="234">
        <f>'Pak8 s2'!K809</f>
        <v>0</v>
      </c>
      <c r="J807" s="234">
        <f>'Pak8 s2'!M809</f>
        <v>0</v>
      </c>
      <c r="K807" s="234">
        <f>'Pak8 s2'!O809</f>
        <v>0</v>
      </c>
      <c r="L807" s="11"/>
      <c r="M807" s="11"/>
      <c r="N807" s="397"/>
      <c r="O807" s="233"/>
      <c r="P807" s="399"/>
      <c r="Q807" s="11"/>
      <c r="R807" s="306"/>
      <c r="S807" s="306"/>
      <c r="T807" s="306"/>
      <c r="U807" s="11"/>
      <c r="V807" s="11"/>
      <c r="W807" s="11"/>
      <c r="X807" s="11"/>
      <c r="Y807" s="11"/>
      <c r="Z807" s="11"/>
      <c r="AA807" s="11"/>
      <c r="AB807" s="11"/>
    </row>
    <row r="808" spans="1:28" ht="24.75" customHeight="1">
      <c r="A808" s="1256" t="str">
        <f>IF(E808&gt;0,"Wypełnione","")</f>
        <v/>
      </c>
      <c r="B808" s="57"/>
      <c r="C808" s="2050">
        <f>'Og s3a'!C1519</f>
        <v>0</v>
      </c>
      <c r="D808" s="2052">
        <f>'Og s3a'!E1519</f>
        <v>0</v>
      </c>
      <c r="E808" s="2050">
        <f>'Og s3a'!F1519</f>
        <v>0</v>
      </c>
      <c r="F808" s="395">
        <f>O808</f>
        <v>0</v>
      </c>
      <c r="G808" s="395">
        <f>P808</f>
        <v>0</v>
      </c>
      <c r="H808" s="236">
        <f>'Pak8 s2'!I810</f>
        <v>0</v>
      </c>
      <c r="I808" s="236">
        <f>'Pak8 s2'!K810</f>
        <v>0</v>
      </c>
      <c r="J808" s="236">
        <f>'Pak8 s2'!M810</f>
        <v>0</v>
      </c>
      <c r="K808" s="236">
        <f>'Pak8 s2'!O810</f>
        <v>0</v>
      </c>
      <c r="L808" s="11"/>
      <c r="M808" s="11"/>
      <c r="N808" s="396">
        <f>'Og s3a'!G1519</f>
        <v>0</v>
      </c>
      <c r="O808" s="237">
        <f>'Og s3a'!H1519</f>
        <v>0</v>
      </c>
      <c r="P808" s="398">
        <f>'Og s3a'!D1519</f>
        <v>0</v>
      </c>
      <c r="Q808" s="11"/>
      <c r="R808" s="306"/>
      <c r="S808" s="306"/>
      <c r="T808" s="306"/>
      <c r="U808" s="11"/>
      <c r="V808" s="11"/>
      <c r="W808" s="11"/>
      <c r="X808" s="11"/>
      <c r="Y808" s="11"/>
      <c r="Z808" s="11"/>
      <c r="AA808" s="11"/>
      <c r="AB808" s="11"/>
    </row>
    <row r="809" spans="1:28" ht="14.25" customHeight="1">
      <c r="A809" s="1256" t="str">
        <f>A808</f>
        <v/>
      </c>
      <c r="B809" s="57"/>
      <c r="C809" s="2051"/>
      <c r="D809" s="2053"/>
      <c r="E809" s="2051"/>
      <c r="F809" s="234"/>
      <c r="G809" s="234">
        <f>'Pak8 s2'!G811</f>
        <v>0</v>
      </c>
      <c r="H809" s="234">
        <f>'Pak8 s2'!I811</f>
        <v>0</v>
      </c>
      <c r="I809" s="234">
        <f>'Pak8 s2'!K811</f>
        <v>0</v>
      </c>
      <c r="J809" s="234">
        <f>'Pak8 s2'!M811</f>
        <v>0</v>
      </c>
      <c r="K809" s="234">
        <f>'Pak8 s2'!O811</f>
        <v>0</v>
      </c>
      <c r="L809" s="11"/>
      <c r="M809" s="11"/>
      <c r="N809" s="397"/>
      <c r="O809" s="233"/>
      <c r="P809" s="399"/>
      <c r="Q809" s="11"/>
      <c r="R809" s="306"/>
      <c r="S809" s="306"/>
      <c r="T809" s="306"/>
      <c r="U809" s="11"/>
      <c r="V809" s="11"/>
      <c r="W809" s="11"/>
      <c r="X809" s="11"/>
      <c r="Y809" s="11"/>
      <c r="Z809" s="11"/>
      <c r="AA809" s="11"/>
      <c r="AB809" s="11"/>
    </row>
    <row r="810" spans="1:28" ht="24.75" customHeight="1">
      <c r="A810" s="1256" t="str">
        <f>IF(E810&gt;0,"Wypełnione","")</f>
        <v/>
      </c>
      <c r="B810" s="57"/>
      <c r="C810" s="2050">
        <f>'Og s3a'!C1521</f>
        <v>0</v>
      </c>
      <c r="D810" s="2052">
        <f>'Og s3a'!E1521</f>
        <v>0</v>
      </c>
      <c r="E810" s="2050">
        <f>'Og s3a'!F1521</f>
        <v>0</v>
      </c>
      <c r="F810" s="395">
        <f>O810</f>
        <v>0</v>
      </c>
      <c r="G810" s="395">
        <f>P810</f>
        <v>0</v>
      </c>
      <c r="H810" s="236">
        <f>'Pak8 s2'!I812</f>
        <v>0</v>
      </c>
      <c r="I810" s="236">
        <f>'Pak8 s2'!K812</f>
        <v>0</v>
      </c>
      <c r="J810" s="236">
        <f>'Pak8 s2'!M812</f>
        <v>0</v>
      </c>
      <c r="K810" s="236">
        <f>'Pak8 s2'!O812</f>
        <v>0</v>
      </c>
      <c r="L810" s="11"/>
      <c r="M810" s="11"/>
      <c r="N810" s="396">
        <f>'Og s3a'!G1521</f>
        <v>0</v>
      </c>
      <c r="O810" s="237">
        <f>'Og s3a'!H1521</f>
        <v>0</v>
      </c>
      <c r="P810" s="398">
        <f>'Og s3a'!D1521</f>
        <v>0</v>
      </c>
      <c r="Q810" s="11"/>
      <c r="R810" s="306"/>
      <c r="S810" s="306"/>
      <c r="T810" s="306"/>
      <c r="U810" s="11"/>
      <c r="V810" s="11"/>
      <c r="W810" s="11"/>
      <c r="X810" s="11"/>
      <c r="Y810" s="11"/>
      <c r="Z810" s="11"/>
      <c r="AA810" s="11"/>
      <c r="AB810" s="11"/>
    </row>
    <row r="811" spans="1:28" ht="14.25" customHeight="1">
      <c r="A811" s="1256" t="str">
        <f>A810</f>
        <v/>
      </c>
      <c r="B811" s="57"/>
      <c r="C811" s="2051"/>
      <c r="D811" s="2053"/>
      <c r="E811" s="2051"/>
      <c r="F811" s="234"/>
      <c r="G811" s="234">
        <f>'Pak8 s2'!G813</f>
        <v>0</v>
      </c>
      <c r="H811" s="234">
        <f>'Pak8 s2'!I813</f>
        <v>0</v>
      </c>
      <c r="I811" s="234">
        <f>'Pak8 s2'!K813</f>
        <v>0</v>
      </c>
      <c r="J811" s="234">
        <f>'Pak8 s2'!M813</f>
        <v>0</v>
      </c>
      <c r="K811" s="234">
        <f>'Pak8 s2'!O813</f>
        <v>0</v>
      </c>
      <c r="L811" s="11"/>
      <c r="M811" s="11"/>
      <c r="N811" s="397"/>
      <c r="O811" s="233"/>
      <c r="P811" s="399"/>
      <c r="Q811" s="11"/>
      <c r="R811" s="306"/>
      <c r="S811" s="306"/>
      <c r="T811" s="306"/>
      <c r="U811" s="11"/>
      <c r="V811" s="11"/>
      <c r="W811" s="11"/>
      <c r="X811" s="11"/>
      <c r="Y811" s="11"/>
      <c r="Z811" s="11"/>
      <c r="AA811" s="11"/>
      <c r="AB811" s="11"/>
    </row>
    <row r="812" spans="1:28" ht="24.75" customHeight="1">
      <c r="A812" s="1256" t="str">
        <f>IF(E812&gt;0,"Wypełnione","")</f>
        <v/>
      </c>
      <c r="B812" s="57"/>
      <c r="C812" s="2050">
        <f>'Og s3a'!C1523</f>
        <v>0</v>
      </c>
      <c r="D812" s="2052">
        <f>'Og s3a'!E1523</f>
        <v>0</v>
      </c>
      <c r="E812" s="2050">
        <f>'Og s3a'!F1523</f>
        <v>0</v>
      </c>
      <c r="F812" s="395">
        <f>O812</f>
        <v>0</v>
      </c>
      <c r="G812" s="395">
        <f>P812</f>
        <v>0</v>
      </c>
      <c r="H812" s="236">
        <f>'Pak8 s2'!I814</f>
        <v>0</v>
      </c>
      <c r="I812" s="236">
        <f>'Pak8 s2'!K814</f>
        <v>0</v>
      </c>
      <c r="J812" s="236">
        <f>'Pak8 s2'!M814</f>
        <v>0</v>
      </c>
      <c r="K812" s="236">
        <f>'Pak8 s2'!O814</f>
        <v>0</v>
      </c>
      <c r="L812" s="11"/>
      <c r="M812" s="11"/>
      <c r="N812" s="396">
        <f>'Og s3a'!G1523</f>
        <v>0</v>
      </c>
      <c r="O812" s="237">
        <f>'Og s3a'!H1523</f>
        <v>0</v>
      </c>
      <c r="P812" s="398">
        <f>'Og s3a'!D1523</f>
        <v>0</v>
      </c>
      <c r="Q812" s="11"/>
      <c r="R812" s="306"/>
      <c r="S812" s="306"/>
      <c r="T812" s="306"/>
      <c r="U812" s="11"/>
      <c r="V812" s="11"/>
      <c r="W812" s="11"/>
      <c r="X812" s="11"/>
      <c r="Y812" s="11"/>
      <c r="Z812" s="11"/>
      <c r="AA812" s="11"/>
      <c r="AB812" s="11"/>
    </row>
    <row r="813" spans="1:28" ht="14.25" customHeight="1">
      <c r="A813" s="1256" t="str">
        <f>A812</f>
        <v/>
      </c>
      <c r="B813" s="57"/>
      <c r="C813" s="2051"/>
      <c r="D813" s="2053"/>
      <c r="E813" s="2051"/>
      <c r="F813" s="234"/>
      <c r="G813" s="234">
        <f>'Pak8 s2'!G815</f>
        <v>0</v>
      </c>
      <c r="H813" s="234">
        <f>'Pak8 s2'!I815</f>
        <v>0</v>
      </c>
      <c r="I813" s="234">
        <f>'Pak8 s2'!K815</f>
        <v>0</v>
      </c>
      <c r="J813" s="234">
        <f>'Pak8 s2'!M815</f>
        <v>0</v>
      </c>
      <c r="K813" s="234">
        <f>'Pak8 s2'!O815</f>
        <v>0</v>
      </c>
      <c r="L813" s="11"/>
      <c r="M813" s="11"/>
      <c r="N813" s="397"/>
      <c r="O813" s="233"/>
      <c r="P813" s="399"/>
      <c r="Q813" s="11"/>
      <c r="R813" s="306"/>
      <c r="S813" s="306"/>
      <c r="T813" s="306"/>
      <c r="U813" s="11"/>
      <c r="V813" s="11"/>
      <c r="W813" s="11"/>
      <c r="X813" s="11"/>
      <c r="Y813" s="11"/>
      <c r="Z813" s="11"/>
      <c r="AA813" s="11"/>
      <c r="AB813" s="11"/>
    </row>
    <row r="814" spans="1:28" ht="24.75" customHeight="1">
      <c r="A814" s="1256" t="str">
        <f>IF(E814&gt;0,"Wypełnione","")</f>
        <v/>
      </c>
      <c r="B814" s="57"/>
      <c r="C814" s="2050">
        <f>'Og s3a'!C1525</f>
        <v>0</v>
      </c>
      <c r="D814" s="2052">
        <f>'Og s3a'!E1525</f>
        <v>0</v>
      </c>
      <c r="E814" s="2050">
        <f>'Og s3a'!F1525</f>
        <v>0</v>
      </c>
      <c r="F814" s="395">
        <f>O814</f>
        <v>0</v>
      </c>
      <c r="G814" s="395">
        <f>P814</f>
        <v>0</v>
      </c>
      <c r="H814" s="236">
        <f>'Pak8 s2'!I816</f>
        <v>0</v>
      </c>
      <c r="I814" s="236">
        <f>'Pak8 s2'!K816</f>
        <v>0</v>
      </c>
      <c r="J814" s="236">
        <f>'Pak8 s2'!M816</f>
        <v>0</v>
      </c>
      <c r="K814" s="236">
        <f>'Pak8 s2'!O816</f>
        <v>0</v>
      </c>
      <c r="L814" s="11"/>
      <c r="M814" s="11"/>
      <c r="N814" s="396">
        <f>'Og s3a'!G1525</f>
        <v>0</v>
      </c>
      <c r="O814" s="237">
        <f>'Og s3a'!H1525</f>
        <v>0</v>
      </c>
      <c r="P814" s="398">
        <f>'Og s3a'!D1525</f>
        <v>0</v>
      </c>
      <c r="Q814" s="11"/>
      <c r="R814" s="306"/>
      <c r="S814" s="306"/>
      <c r="T814" s="306"/>
      <c r="U814" s="11"/>
      <c r="V814" s="11"/>
      <c r="W814" s="11"/>
      <c r="X814" s="11"/>
      <c r="Y814" s="11"/>
      <c r="Z814" s="11"/>
      <c r="AA814" s="11"/>
      <c r="AB814" s="11"/>
    </row>
    <row r="815" spans="1:28" ht="14.25" customHeight="1">
      <c r="A815" s="1256" t="str">
        <f>A814</f>
        <v/>
      </c>
      <c r="B815" s="57"/>
      <c r="C815" s="2051"/>
      <c r="D815" s="2053"/>
      <c r="E815" s="2051"/>
      <c r="F815" s="234"/>
      <c r="G815" s="234">
        <f>'Pak8 s2'!G817</f>
        <v>0</v>
      </c>
      <c r="H815" s="234">
        <f>'Pak8 s2'!I817</f>
        <v>0</v>
      </c>
      <c r="I815" s="234">
        <f>'Pak8 s2'!K817</f>
        <v>0</v>
      </c>
      <c r="J815" s="234">
        <f>'Pak8 s2'!M817</f>
        <v>0</v>
      </c>
      <c r="K815" s="234">
        <f>'Pak8 s2'!O817</f>
        <v>0</v>
      </c>
      <c r="L815" s="11"/>
      <c r="M815" s="11"/>
      <c r="N815" s="397"/>
      <c r="O815" s="233"/>
      <c r="P815" s="399"/>
      <c r="Q815" s="11"/>
      <c r="R815" s="306"/>
      <c r="S815" s="306"/>
      <c r="T815" s="306"/>
      <c r="U815" s="11"/>
      <c r="V815" s="11"/>
      <c r="W815" s="11"/>
      <c r="X815" s="11"/>
      <c r="Y815" s="11"/>
      <c r="Z815" s="11"/>
      <c r="AA815" s="11"/>
      <c r="AB815" s="11"/>
    </row>
    <row r="816" spans="1:28" ht="24.75" customHeight="1">
      <c r="A816" s="1256" t="str">
        <f>IF(E816&gt;0,"Wypełnione","")</f>
        <v/>
      </c>
      <c r="B816" s="57"/>
      <c r="C816" s="2050">
        <f>'Og s3a'!C1527</f>
        <v>0</v>
      </c>
      <c r="D816" s="2052">
        <f>'Og s3a'!E1527</f>
        <v>0</v>
      </c>
      <c r="E816" s="2050">
        <f>'Og s3a'!F1527</f>
        <v>0</v>
      </c>
      <c r="F816" s="395">
        <f>O816</f>
        <v>0</v>
      </c>
      <c r="G816" s="395">
        <f>P816</f>
        <v>0</v>
      </c>
      <c r="H816" s="236">
        <f>'Pak8 s2'!I818</f>
        <v>0</v>
      </c>
      <c r="I816" s="236">
        <f>'Pak8 s2'!K818</f>
        <v>0</v>
      </c>
      <c r="J816" s="236">
        <f>'Pak8 s2'!M818</f>
        <v>0</v>
      </c>
      <c r="K816" s="236">
        <f>'Pak8 s2'!O818</f>
        <v>0</v>
      </c>
      <c r="L816" s="11"/>
      <c r="M816" s="11"/>
      <c r="N816" s="396">
        <f>'Og s3a'!G1527</f>
        <v>0</v>
      </c>
      <c r="O816" s="237">
        <f>'Og s3a'!H1527</f>
        <v>0</v>
      </c>
      <c r="P816" s="398">
        <f>'Og s3a'!D1527</f>
        <v>0</v>
      </c>
      <c r="Q816" s="11"/>
      <c r="R816" s="306"/>
      <c r="S816" s="306"/>
      <c r="T816" s="306"/>
      <c r="U816" s="11"/>
      <c r="V816" s="11"/>
      <c r="W816" s="11"/>
      <c r="X816" s="11"/>
      <c r="Y816" s="11"/>
      <c r="Z816" s="11"/>
      <c r="AA816" s="11"/>
      <c r="AB816" s="11"/>
    </row>
    <row r="817" spans="1:28" ht="14.25" customHeight="1">
      <c r="A817" s="1256" t="str">
        <f>A816</f>
        <v/>
      </c>
      <c r="B817" s="57"/>
      <c r="C817" s="2051"/>
      <c r="D817" s="2053"/>
      <c r="E817" s="2051"/>
      <c r="F817" s="234"/>
      <c r="G817" s="234">
        <f>'Pak8 s2'!G819</f>
        <v>0</v>
      </c>
      <c r="H817" s="234">
        <f>'Pak8 s2'!I819</f>
        <v>0</v>
      </c>
      <c r="I817" s="234">
        <f>'Pak8 s2'!K819</f>
        <v>0</v>
      </c>
      <c r="J817" s="234">
        <f>'Pak8 s2'!M819</f>
        <v>0</v>
      </c>
      <c r="K817" s="234">
        <f>'Pak8 s2'!O819</f>
        <v>0</v>
      </c>
      <c r="L817" s="11"/>
      <c r="M817" s="11"/>
      <c r="N817" s="397"/>
      <c r="O817" s="233"/>
      <c r="P817" s="399"/>
      <c r="Q817" s="11"/>
      <c r="R817" s="306"/>
      <c r="S817" s="306"/>
      <c r="T817" s="306"/>
      <c r="U817" s="11"/>
      <c r="V817" s="11"/>
      <c r="W817" s="11"/>
      <c r="X817" s="11"/>
      <c r="Y817" s="11"/>
      <c r="Z817" s="11"/>
      <c r="AA817" s="11"/>
      <c r="AB817" s="11"/>
    </row>
    <row r="818" spans="1:28" ht="24.75" customHeight="1">
      <c r="A818" s="1256" t="str">
        <f>IF(E818&gt;0,"Wypełnione","")</f>
        <v/>
      </c>
      <c r="B818" s="57"/>
      <c r="C818" s="2050">
        <f>'Og s3a'!C1529</f>
        <v>0</v>
      </c>
      <c r="D818" s="2052">
        <f>'Og s3a'!E1529</f>
        <v>0</v>
      </c>
      <c r="E818" s="2050">
        <f>'Og s3a'!F1529</f>
        <v>0</v>
      </c>
      <c r="F818" s="395">
        <f>O818</f>
        <v>0</v>
      </c>
      <c r="G818" s="395">
        <f>P818</f>
        <v>0</v>
      </c>
      <c r="H818" s="236">
        <f>'Pak8 s2'!I820</f>
        <v>0</v>
      </c>
      <c r="I818" s="236">
        <f>'Pak8 s2'!K820</f>
        <v>0</v>
      </c>
      <c r="J818" s="236">
        <f>'Pak8 s2'!M820</f>
        <v>0</v>
      </c>
      <c r="K818" s="236">
        <f>'Pak8 s2'!O820</f>
        <v>0</v>
      </c>
      <c r="L818" s="11"/>
      <c r="M818" s="11"/>
      <c r="N818" s="396">
        <f>'Og s3a'!G1529</f>
        <v>0</v>
      </c>
      <c r="O818" s="237">
        <f>'Og s3a'!H1529</f>
        <v>0</v>
      </c>
      <c r="P818" s="398">
        <f>'Og s3a'!D1529</f>
        <v>0</v>
      </c>
      <c r="Q818" s="11"/>
      <c r="R818" s="306"/>
      <c r="S818" s="306"/>
      <c r="T818" s="306"/>
      <c r="U818" s="11"/>
      <c r="V818" s="11"/>
      <c r="W818" s="11"/>
      <c r="X818" s="11"/>
      <c r="Y818" s="11"/>
      <c r="Z818" s="11"/>
      <c r="AA818" s="11"/>
      <c r="AB818" s="11"/>
    </row>
    <row r="819" spans="1:28" ht="14.25" customHeight="1">
      <c r="A819" s="1256" t="str">
        <f>A818</f>
        <v/>
      </c>
      <c r="B819" s="57"/>
      <c r="C819" s="2051"/>
      <c r="D819" s="2053"/>
      <c r="E819" s="2051"/>
      <c r="F819" s="234"/>
      <c r="G819" s="234">
        <f>'Pak8 s2'!G821</f>
        <v>0</v>
      </c>
      <c r="H819" s="234">
        <f>'Pak8 s2'!I821</f>
        <v>0</v>
      </c>
      <c r="I819" s="234">
        <f>'Pak8 s2'!K821</f>
        <v>0</v>
      </c>
      <c r="J819" s="234">
        <f>'Pak8 s2'!M821</f>
        <v>0</v>
      </c>
      <c r="K819" s="234">
        <f>'Pak8 s2'!O821</f>
        <v>0</v>
      </c>
      <c r="L819" s="11"/>
      <c r="M819" s="11"/>
      <c r="N819" s="397"/>
      <c r="O819" s="233"/>
      <c r="P819" s="399"/>
      <c r="Q819" s="11"/>
      <c r="R819" s="306"/>
      <c r="S819" s="306"/>
      <c r="T819" s="306"/>
      <c r="U819" s="11"/>
      <c r="V819" s="11"/>
      <c r="W819" s="11"/>
      <c r="X819" s="11"/>
      <c r="Y819" s="11"/>
      <c r="Z819" s="11"/>
      <c r="AA819" s="11"/>
      <c r="AB819" s="11"/>
    </row>
    <row r="820" spans="1:28" ht="24.75" customHeight="1">
      <c r="A820" s="1256" t="str">
        <f>IF(E820&gt;0,"Wypełnione","")</f>
        <v/>
      </c>
      <c r="B820" s="57"/>
      <c r="C820" s="2050">
        <f>'Og s3a'!C1531</f>
        <v>0</v>
      </c>
      <c r="D820" s="2052">
        <f>'Og s3a'!E1531</f>
        <v>0</v>
      </c>
      <c r="E820" s="2050">
        <f>'Og s3a'!F1531</f>
        <v>0</v>
      </c>
      <c r="F820" s="395">
        <f>O820</f>
        <v>0</v>
      </c>
      <c r="G820" s="395">
        <f>P820</f>
        <v>0</v>
      </c>
      <c r="H820" s="236">
        <f>'Pak8 s2'!I822</f>
        <v>0</v>
      </c>
      <c r="I820" s="236">
        <f>'Pak8 s2'!K822</f>
        <v>0</v>
      </c>
      <c r="J820" s="236">
        <f>'Pak8 s2'!M822</f>
        <v>0</v>
      </c>
      <c r="K820" s="236">
        <f>'Pak8 s2'!O822</f>
        <v>0</v>
      </c>
      <c r="L820" s="11"/>
      <c r="M820" s="11"/>
      <c r="N820" s="396">
        <f>'Og s3a'!G1531</f>
        <v>0</v>
      </c>
      <c r="O820" s="237">
        <f>'Og s3a'!H1531</f>
        <v>0</v>
      </c>
      <c r="P820" s="398">
        <f>'Og s3a'!D1531</f>
        <v>0</v>
      </c>
      <c r="Q820" s="11"/>
      <c r="R820" s="306"/>
      <c r="S820" s="306"/>
      <c r="T820" s="306"/>
      <c r="U820" s="11"/>
      <c r="V820" s="11"/>
      <c r="W820" s="11"/>
      <c r="X820" s="11"/>
      <c r="Y820" s="11"/>
      <c r="Z820" s="11"/>
      <c r="AA820" s="11"/>
      <c r="AB820" s="11"/>
    </row>
    <row r="821" spans="1:28" ht="14.25" customHeight="1">
      <c r="A821" s="1256" t="str">
        <f>A820</f>
        <v/>
      </c>
      <c r="B821" s="57"/>
      <c r="C821" s="2051"/>
      <c r="D821" s="2053"/>
      <c r="E821" s="2051"/>
      <c r="F821" s="234"/>
      <c r="G821" s="234">
        <f>'Pak8 s2'!G823</f>
        <v>0</v>
      </c>
      <c r="H821" s="234">
        <f>'Pak8 s2'!I823</f>
        <v>0</v>
      </c>
      <c r="I821" s="234">
        <f>'Pak8 s2'!K823</f>
        <v>0</v>
      </c>
      <c r="J821" s="234">
        <f>'Pak8 s2'!M823</f>
        <v>0</v>
      </c>
      <c r="K821" s="234">
        <f>'Pak8 s2'!O823</f>
        <v>0</v>
      </c>
      <c r="L821" s="11"/>
      <c r="M821" s="11"/>
      <c r="N821" s="397"/>
      <c r="O821" s="233"/>
      <c r="P821" s="399"/>
      <c r="Q821" s="11"/>
      <c r="R821" s="306"/>
      <c r="S821" s="306"/>
      <c r="T821" s="306"/>
      <c r="U821" s="11"/>
      <c r="V821" s="11"/>
      <c r="W821" s="11"/>
      <c r="X821" s="11"/>
      <c r="Y821" s="11"/>
      <c r="Z821" s="11"/>
      <c r="AA821" s="11"/>
      <c r="AB821" s="11"/>
    </row>
    <row r="822" spans="1:28" ht="24.75" customHeight="1">
      <c r="A822" s="1256" t="str">
        <f>IF(E822&gt;0,"Wypełnione","")</f>
        <v/>
      </c>
      <c r="B822" s="57"/>
      <c r="C822" s="2050">
        <f>'Og s3a'!C1533</f>
        <v>0</v>
      </c>
      <c r="D822" s="2052">
        <f>'Og s3a'!E1533</f>
        <v>0</v>
      </c>
      <c r="E822" s="2050">
        <f>'Og s3a'!F1533</f>
        <v>0</v>
      </c>
      <c r="F822" s="395">
        <f>O822</f>
        <v>0</v>
      </c>
      <c r="G822" s="395">
        <f>P822</f>
        <v>0</v>
      </c>
      <c r="H822" s="236">
        <f>'Pak8 s2'!I824</f>
        <v>0</v>
      </c>
      <c r="I822" s="236">
        <f>'Pak8 s2'!K824</f>
        <v>0</v>
      </c>
      <c r="J822" s="236">
        <f>'Pak8 s2'!M824</f>
        <v>0</v>
      </c>
      <c r="K822" s="236">
        <f>'Pak8 s2'!O824</f>
        <v>0</v>
      </c>
      <c r="L822" s="11"/>
      <c r="M822" s="11"/>
      <c r="N822" s="396">
        <f>'Og s3a'!G1533</f>
        <v>0</v>
      </c>
      <c r="O822" s="237">
        <f>'Og s3a'!H1533</f>
        <v>0</v>
      </c>
      <c r="P822" s="398">
        <f>'Og s3a'!D1533</f>
        <v>0</v>
      </c>
      <c r="Q822" s="11"/>
      <c r="R822" s="306"/>
      <c r="S822" s="306"/>
      <c r="T822" s="306"/>
      <c r="U822" s="11"/>
      <c r="V822" s="11"/>
      <c r="W822" s="11"/>
      <c r="X822" s="11"/>
      <c r="Y822" s="11"/>
      <c r="Z822" s="11"/>
      <c r="AA822" s="11"/>
      <c r="AB822" s="11"/>
    </row>
    <row r="823" spans="1:28" ht="14.25" customHeight="1">
      <c r="A823" s="1256" t="str">
        <f>A822</f>
        <v/>
      </c>
      <c r="B823" s="57"/>
      <c r="C823" s="2051"/>
      <c r="D823" s="2053"/>
      <c r="E823" s="2051"/>
      <c r="F823" s="234"/>
      <c r="G823" s="234">
        <f>'Pak8 s2'!G825</f>
        <v>0</v>
      </c>
      <c r="H823" s="234">
        <f>'Pak8 s2'!I825</f>
        <v>0</v>
      </c>
      <c r="I823" s="234">
        <f>'Pak8 s2'!K825</f>
        <v>0</v>
      </c>
      <c r="J823" s="234">
        <f>'Pak8 s2'!M825</f>
        <v>0</v>
      </c>
      <c r="K823" s="234">
        <f>'Pak8 s2'!O825</f>
        <v>0</v>
      </c>
      <c r="L823" s="11"/>
      <c r="M823" s="11"/>
      <c r="N823" s="397"/>
      <c r="O823" s="233"/>
      <c r="P823" s="399"/>
      <c r="Q823" s="11"/>
      <c r="R823" s="306"/>
      <c r="S823" s="306"/>
      <c r="T823" s="306"/>
      <c r="U823" s="11"/>
      <c r="V823" s="11"/>
      <c r="W823" s="11"/>
      <c r="X823" s="11"/>
      <c r="Y823" s="11"/>
      <c r="Z823" s="11"/>
      <c r="AA823" s="11"/>
      <c r="AB823" s="11"/>
    </row>
    <row r="824" spans="1:28" ht="24.75" customHeight="1">
      <c r="A824" s="1256" t="str">
        <f>IF(E824&gt;0,"Wypełnione","")</f>
        <v/>
      </c>
      <c r="B824" s="57"/>
      <c r="C824" s="2050">
        <f>'Og s3a'!C1535</f>
        <v>0</v>
      </c>
      <c r="D824" s="2052">
        <f>'Og s3a'!E1535</f>
        <v>0</v>
      </c>
      <c r="E824" s="2050">
        <f>'Og s3a'!F1535</f>
        <v>0</v>
      </c>
      <c r="F824" s="395">
        <f>O824</f>
        <v>0</v>
      </c>
      <c r="G824" s="395">
        <f>P824</f>
        <v>0</v>
      </c>
      <c r="H824" s="236">
        <f>'Pak8 s2'!I826</f>
        <v>0</v>
      </c>
      <c r="I824" s="236">
        <f>'Pak8 s2'!K826</f>
        <v>0</v>
      </c>
      <c r="J824" s="236">
        <f>'Pak8 s2'!M826</f>
        <v>0</v>
      </c>
      <c r="K824" s="236">
        <f>'Pak8 s2'!O826</f>
        <v>0</v>
      </c>
      <c r="L824" s="11"/>
      <c r="M824" s="11"/>
      <c r="N824" s="396">
        <f>'Og s3a'!G1535</f>
        <v>0</v>
      </c>
      <c r="O824" s="237">
        <f>'Og s3a'!H1535</f>
        <v>0</v>
      </c>
      <c r="P824" s="398">
        <f>'Og s3a'!D1535</f>
        <v>0</v>
      </c>
      <c r="Q824" s="11"/>
      <c r="R824" s="306"/>
      <c r="S824" s="306"/>
      <c r="T824" s="306"/>
      <c r="U824" s="11"/>
      <c r="V824" s="11"/>
      <c r="W824" s="11"/>
      <c r="X824" s="11"/>
      <c r="Y824" s="11"/>
      <c r="Z824" s="11"/>
      <c r="AA824" s="11"/>
      <c r="AB824" s="11"/>
    </row>
    <row r="825" spans="1:28" ht="14.25" customHeight="1">
      <c r="A825" s="1256" t="str">
        <f>A824</f>
        <v/>
      </c>
      <c r="B825" s="57"/>
      <c r="C825" s="2051"/>
      <c r="D825" s="2053"/>
      <c r="E825" s="2051"/>
      <c r="F825" s="234"/>
      <c r="G825" s="234">
        <f>'Pak8 s2'!G827</f>
        <v>0</v>
      </c>
      <c r="H825" s="234">
        <f>'Pak8 s2'!I827</f>
        <v>0</v>
      </c>
      <c r="I825" s="234">
        <f>'Pak8 s2'!K827</f>
        <v>0</v>
      </c>
      <c r="J825" s="234">
        <f>'Pak8 s2'!M827</f>
        <v>0</v>
      </c>
      <c r="K825" s="234">
        <f>'Pak8 s2'!O827</f>
        <v>0</v>
      </c>
      <c r="L825" s="11"/>
      <c r="M825" s="11"/>
      <c r="N825" s="397"/>
      <c r="O825" s="233"/>
      <c r="P825" s="399"/>
      <c r="Q825" s="11"/>
      <c r="R825" s="306"/>
      <c r="S825" s="306"/>
      <c r="T825" s="306"/>
      <c r="U825" s="11"/>
      <c r="V825" s="11"/>
      <c r="W825" s="11"/>
      <c r="X825" s="11"/>
      <c r="Y825" s="11"/>
      <c r="Z825" s="11"/>
      <c r="AA825" s="11"/>
      <c r="AB825" s="11"/>
    </row>
    <row r="826" spans="1:28" ht="24.75" customHeight="1">
      <c r="A826" s="1256" t="str">
        <f>IF(E826&gt;0,"Wypełnione","")</f>
        <v/>
      </c>
      <c r="B826" s="57"/>
      <c r="C826" s="2050">
        <f>'Og s3a'!C1537</f>
        <v>0</v>
      </c>
      <c r="D826" s="2052">
        <f>'Og s3a'!E1537</f>
        <v>0</v>
      </c>
      <c r="E826" s="2050">
        <f>'Og s3a'!F1537</f>
        <v>0</v>
      </c>
      <c r="F826" s="395">
        <f>O826</f>
        <v>0</v>
      </c>
      <c r="G826" s="395">
        <f>P826</f>
        <v>0</v>
      </c>
      <c r="H826" s="236">
        <f>'Pak8 s2'!I828</f>
        <v>0</v>
      </c>
      <c r="I826" s="236">
        <f>'Pak8 s2'!K828</f>
        <v>0</v>
      </c>
      <c r="J826" s="236">
        <f>'Pak8 s2'!M828</f>
        <v>0</v>
      </c>
      <c r="K826" s="236">
        <f>'Pak8 s2'!O828</f>
        <v>0</v>
      </c>
      <c r="L826" s="11"/>
      <c r="M826" s="11"/>
      <c r="N826" s="396">
        <f>'Og s3a'!G1537</f>
        <v>0</v>
      </c>
      <c r="O826" s="237">
        <f>'Og s3a'!H1537</f>
        <v>0</v>
      </c>
      <c r="P826" s="398">
        <f>'Og s3a'!D1537</f>
        <v>0</v>
      </c>
      <c r="Q826" s="11"/>
      <c r="R826" s="306"/>
      <c r="S826" s="306"/>
      <c r="T826" s="306"/>
      <c r="U826" s="11"/>
      <c r="V826" s="11"/>
      <c r="W826" s="11"/>
      <c r="X826" s="11"/>
      <c r="Y826" s="11"/>
      <c r="Z826" s="11"/>
      <c r="AA826" s="11"/>
      <c r="AB826" s="11"/>
    </row>
    <row r="827" spans="1:28" ht="14.25" customHeight="1">
      <c r="A827" s="1256" t="str">
        <f>A826</f>
        <v/>
      </c>
      <c r="B827" s="57"/>
      <c r="C827" s="2051"/>
      <c r="D827" s="2053"/>
      <c r="E827" s="2051"/>
      <c r="F827" s="234"/>
      <c r="G827" s="234">
        <f>'Pak8 s2'!G829</f>
        <v>0</v>
      </c>
      <c r="H827" s="234">
        <f>'Pak8 s2'!I829</f>
        <v>0</v>
      </c>
      <c r="I827" s="234">
        <f>'Pak8 s2'!K829</f>
        <v>0</v>
      </c>
      <c r="J827" s="234">
        <f>'Pak8 s2'!M829</f>
        <v>0</v>
      </c>
      <c r="K827" s="234">
        <f>'Pak8 s2'!O829</f>
        <v>0</v>
      </c>
      <c r="L827" s="11"/>
      <c r="M827" s="11"/>
      <c r="N827" s="397"/>
      <c r="O827" s="233"/>
      <c r="P827" s="399"/>
      <c r="Q827" s="11"/>
      <c r="R827" s="306"/>
      <c r="S827" s="306"/>
      <c r="T827" s="306"/>
      <c r="U827" s="11"/>
      <c r="V827" s="11"/>
      <c r="W827" s="11"/>
      <c r="X827" s="11"/>
      <c r="Y827" s="11"/>
      <c r="Z827" s="11"/>
      <c r="AA827" s="11"/>
      <c r="AB827" s="11"/>
    </row>
    <row r="828" spans="1:28" ht="24.75" customHeight="1">
      <c r="A828" s="1256" t="str">
        <f>IF(E828&gt;0,"Wypełnione","")</f>
        <v/>
      </c>
      <c r="B828" s="57"/>
      <c r="C828" s="2050">
        <f>'Og s3a'!C1539</f>
        <v>0</v>
      </c>
      <c r="D828" s="2052">
        <f>'Og s3a'!E1539</f>
        <v>0</v>
      </c>
      <c r="E828" s="2050">
        <f>'Og s3a'!F1539</f>
        <v>0</v>
      </c>
      <c r="F828" s="395">
        <f>O828</f>
        <v>0</v>
      </c>
      <c r="G828" s="395">
        <f>P828</f>
        <v>0</v>
      </c>
      <c r="H828" s="236">
        <f>'Pak8 s2'!I830</f>
        <v>0</v>
      </c>
      <c r="I828" s="236">
        <f>'Pak8 s2'!K830</f>
        <v>0</v>
      </c>
      <c r="J828" s="236">
        <f>'Pak8 s2'!M830</f>
        <v>0</v>
      </c>
      <c r="K828" s="236">
        <f>'Pak8 s2'!O830</f>
        <v>0</v>
      </c>
      <c r="L828" s="11"/>
      <c r="M828" s="11"/>
      <c r="N828" s="396">
        <f>'Og s3a'!G1539</f>
        <v>0</v>
      </c>
      <c r="O828" s="237">
        <f>'Og s3a'!H1539</f>
        <v>0</v>
      </c>
      <c r="P828" s="398">
        <f>'Og s3a'!D1539</f>
        <v>0</v>
      </c>
      <c r="Q828" s="11"/>
      <c r="R828" s="306"/>
      <c r="S828" s="306"/>
      <c r="T828" s="306"/>
      <c r="U828" s="11"/>
      <c r="V828" s="11"/>
      <c r="W828" s="11"/>
      <c r="X828" s="11"/>
      <c r="Y828" s="11"/>
      <c r="Z828" s="11"/>
      <c r="AA828" s="11"/>
      <c r="AB828" s="11"/>
    </row>
    <row r="829" spans="1:28" ht="14.25" customHeight="1">
      <c r="A829" s="1256" t="str">
        <f>A828</f>
        <v/>
      </c>
      <c r="B829" s="57"/>
      <c r="C829" s="2051"/>
      <c r="D829" s="2053"/>
      <c r="E829" s="2051"/>
      <c r="F829" s="234"/>
      <c r="G829" s="234">
        <f>'Pak8 s2'!G831</f>
        <v>0</v>
      </c>
      <c r="H829" s="234">
        <f>'Pak8 s2'!I831</f>
        <v>0</v>
      </c>
      <c r="I829" s="234">
        <f>'Pak8 s2'!K831</f>
        <v>0</v>
      </c>
      <c r="J829" s="234">
        <f>'Pak8 s2'!M831</f>
        <v>0</v>
      </c>
      <c r="K829" s="234">
        <f>'Pak8 s2'!O831</f>
        <v>0</v>
      </c>
      <c r="L829" s="11"/>
      <c r="M829" s="11"/>
      <c r="N829" s="397"/>
      <c r="O829" s="233"/>
      <c r="P829" s="399"/>
      <c r="Q829" s="11"/>
      <c r="R829" s="306"/>
      <c r="S829" s="306"/>
      <c r="T829" s="306"/>
      <c r="U829" s="11"/>
      <c r="V829" s="11"/>
      <c r="W829" s="11"/>
      <c r="X829" s="11"/>
      <c r="Y829" s="11"/>
      <c r="Z829" s="11"/>
      <c r="AA829" s="11"/>
      <c r="AB829" s="11"/>
    </row>
    <row r="830" spans="1:28" ht="24.75" customHeight="1">
      <c r="A830" s="1256" t="str">
        <f>IF(E830&gt;0,"Wypełnione","")</f>
        <v/>
      </c>
      <c r="B830" s="57"/>
      <c r="C830" s="2050">
        <f>'Og s3a'!C1541</f>
        <v>0</v>
      </c>
      <c r="D830" s="2052">
        <f>'Og s3a'!E1541</f>
        <v>0</v>
      </c>
      <c r="E830" s="2050">
        <f>'Og s3a'!F1541</f>
        <v>0</v>
      </c>
      <c r="F830" s="395">
        <f>O830</f>
        <v>0</v>
      </c>
      <c r="G830" s="395">
        <f>P830</f>
        <v>0</v>
      </c>
      <c r="H830" s="236">
        <f>'Pak8 s2'!I832</f>
        <v>0</v>
      </c>
      <c r="I830" s="236">
        <f>'Pak8 s2'!K832</f>
        <v>0</v>
      </c>
      <c r="J830" s="236">
        <f>'Pak8 s2'!M832</f>
        <v>0</v>
      </c>
      <c r="K830" s="236">
        <f>'Pak8 s2'!O832</f>
        <v>0</v>
      </c>
      <c r="L830" s="11"/>
      <c r="M830" s="11"/>
      <c r="N830" s="396">
        <f>'Og s3a'!G1541</f>
        <v>0</v>
      </c>
      <c r="O830" s="237">
        <f>'Og s3a'!H1541</f>
        <v>0</v>
      </c>
      <c r="P830" s="398">
        <f>'Og s3a'!D1541</f>
        <v>0</v>
      </c>
      <c r="Q830" s="11"/>
      <c r="R830" s="306"/>
      <c r="S830" s="306"/>
      <c r="T830" s="306"/>
      <c r="U830" s="11"/>
      <c r="V830" s="11"/>
      <c r="W830" s="11"/>
      <c r="X830" s="11"/>
      <c r="Y830" s="11"/>
      <c r="Z830" s="11"/>
      <c r="AA830" s="11"/>
      <c r="AB830" s="11"/>
    </row>
    <row r="831" spans="1:28" ht="14.25" customHeight="1">
      <c r="A831" s="1256" t="str">
        <f>A830</f>
        <v/>
      </c>
      <c r="B831" s="57"/>
      <c r="C831" s="2051"/>
      <c r="D831" s="2053"/>
      <c r="E831" s="2051"/>
      <c r="F831" s="234"/>
      <c r="G831" s="234">
        <f>'Pak8 s2'!G833</f>
        <v>0</v>
      </c>
      <c r="H831" s="234">
        <f>'Pak8 s2'!I833</f>
        <v>0</v>
      </c>
      <c r="I831" s="234">
        <f>'Pak8 s2'!K833</f>
        <v>0</v>
      </c>
      <c r="J831" s="234">
        <f>'Pak8 s2'!M833</f>
        <v>0</v>
      </c>
      <c r="K831" s="234">
        <f>'Pak8 s2'!O833</f>
        <v>0</v>
      </c>
      <c r="L831" s="11"/>
      <c r="M831" s="11"/>
      <c r="N831" s="397"/>
      <c r="O831" s="233"/>
      <c r="P831" s="399"/>
      <c r="Q831" s="11"/>
      <c r="R831" s="306"/>
      <c r="S831" s="306"/>
      <c r="T831" s="306"/>
      <c r="U831" s="11"/>
      <c r="V831" s="11"/>
      <c r="W831" s="11"/>
      <c r="X831" s="11"/>
      <c r="Y831" s="11"/>
      <c r="Z831" s="11"/>
      <c r="AA831" s="11"/>
      <c r="AB831" s="11"/>
    </row>
    <row r="832" spans="1:28" ht="24.75" customHeight="1">
      <c r="A832" s="1256" t="str">
        <f>IF(E832&gt;0,"Wypełnione","")</f>
        <v/>
      </c>
      <c r="B832" s="57"/>
      <c r="C832" s="2050">
        <f>'Og s3a'!C1543</f>
        <v>0</v>
      </c>
      <c r="D832" s="2052">
        <f>'Og s3a'!E1543</f>
        <v>0</v>
      </c>
      <c r="E832" s="2050">
        <f>'Og s3a'!F1543</f>
        <v>0</v>
      </c>
      <c r="F832" s="395">
        <f>O832</f>
        <v>0</v>
      </c>
      <c r="G832" s="395">
        <f>P832</f>
        <v>0</v>
      </c>
      <c r="H832" s="236">
        <f>'Pak8 s2'!I834</f>
        <v>0</v>
      </c>
      <c r="I832" s="236">
        <f>'Pak8 s2'!K834</f>
        <v>0</v>
      </c>
      <c r="J832" s="236">
        <f>'Pak8 s2'!M834</f>
        <v>0</v>
      </c>
      <c r="K832" s="236">
        <f>'Pak8 s2'!O834</f>
        <v>0</v>
      </c>
      <c r="L832" s="11"/>
      <c r="M832" s="11"/>
      <c r="N832" s="396">
        <f>'Og s3a'!G1543</f>
        <v>0</v>
      </c>
      <c r="O832" s="237">
        <f>'Og s3a'!H1543</f>
        <v>0</v>
      </c>
      <c r="P832" s="398">
        <f>'Og s3a'!D1543</f>
        <v>0</v>
      </c>
      <c r="Q832" s="11"/>
      <c r="R832" s="306"/>
      <c r="S832" s="306"/>
      <c r="T832" s="306"/>
      <c r="U832" s="11"/>
      <c r="V832" s="11"/>
      <c r="W832" s="11"/>
      <c r="X832" s="11"/>
      <c r="Y832" s="11"/>
      <c r="Z832" s="11"/>
      <c r="AA832" s="11"/>
      <c r="AB832" s="11"/>
    </row>
    <row r="833" spans="1:28" ht="14.25" customHeight="1">
      <c r="A833" s="1256" t="str">
        <f>A832</f>
        <v/>
      </c>
      <c r="B833" s="57"/>
      <c r="C833" s="2051"/>
      <c r="D833" s="2053"/>
      <c r="E833" s="2051"/>
      <c r="F833" s="234"/>
      <c r="G833" s="234">
        <f>'Pak8 s2'!G835</f>
        <v>0</v>
      </c>
      <c r="H833" s="234">
        <f>'Pak8 s2'!I835</f>
        <v>0</v>
      </c>
      <c r="I833" s="234">
        <f>'Pak8 s2'!K835</f>
        <v>0</v>
      </c>
      <c r="J833" s="234">
        <f>'Pak8 s2'!M835</f>
        <v>0</v>
      </c>
      <c r="K833" s="234">
        <f>'Pak8 s2'!O835</f>
        <v>0</v>
      </c>
      <c r="L833" s="11"/>
      <c r="M833" s="11"/>
      <c r="N833" s="397"/>
      <c r="O833" s="233"/>
      <c r="P833" s="399"/>
      <c r="Q833" s="11"/>
      <c r="R833" s="306"/>
      <c r="S833" s="306"/>
      <c r="T833" s="306"/>
      <c r="U833" s="11"/>
      <c r="V833" s="11"/>
      <c r="W833" s="11"/>
      <c r="X833" s="11"/>
      <c r="Y833" s="11"/>
      <c r="Z833" s="11"/>
      <c r="AA833" s="11"/>
      <c r="AB833" s="11"/>
    </row>
    <row r="834" spans="1:28" ht="24.75" customHeight="1">
      <c r="A834" s="1256" t="str">
        <f>IF(E834&gt;0,"Wypełnione","")</f>
        <v/>
      </c>
      <c r="B834" s="57"/>
      <c r="C834" s="2050">
        <f>'Og s3a'!C1545</f>
        <v>0</v>
      </c>
      <c r="D834" s="2052">
        <f>'Og s3a'!E1545</f>
        <v>0</v>
      </c>
      <c r="E834" s="2050">
        <f>'Og s3a'!F1545</f>
        <v>0</v>
      </c>
      <c r="F834" s="395">
        <f>O834</f>
        <v>0</v>
      </c>
      <c r="G834" s="395">
        <f>P834</f>
        <v>0</v>
      </c>
      <c r="H834" s="236">
        <f>'Pak8 s2'!I836</f>
        <v>0</v>
      </c>
      <c r="I834" s="236">
        <f>'Pak8 s2'!K836</f>
        <v>0</v>
      </c>
      <c r="J834" s="236">
        <f>'Pak8 s2'!M836</f>
        <v>0</v>
      </c>
      <c r="K834" s="236">
        <f>'Pak8 s2'!O836</f>
        <v>0</v>
      </c>
      <c r="L834" s="11"/>
      <c r="M834" s="11"/>
      <c r="N834" s="396">
        <f>'Og s3a'!G1545</f>
        <v>0</v>
      </c>
      <c r="O834" s="237">
        <f>'Og s3a'!H1545</f>
        <v>0</v>
      </c>
      <c r="P834" s="398">
        <f>'Og s3a'!D1545</f>
        <v>0</v>
      </c>
      <c r="Q834" s="11"/>
      <c r="R834" s="306"/>
      <c r="S834" s="306"/>
      <c r="T834" s="306"/>
      <c r="U834" s="11"/>
      <c r="V834" s="11"/>
      <c r="W834" s="11"/>
      <c r="X834" s="11"/>
      <c r="Y834" s="11"/>
      <c r="Z834" s="11"/>
      <c r="AA834" s="11"/>
      <c r="AB834" s="11"/>
    </row>
    <row r="835" spans="1:28" ht="14.25" customHeight="1">
      <c r="A835" s="1256" t="str">
        <f>A834</f>
        <v/>
      </c>
      <c r="B835" s="57"/>
      <c r="C835" s="2051"/>
      <c r="D835" s="2053"/>
      <c r="E835" s="2051"/>
      <c r="F835" s="234"/>
      <c r="G835" s="234">
        <f>'Pak8 s2'!G837</f>
        <v>0</v>
      </c>
      <c r="H835" s="234">
        <f>'Pak8 s2'!I837</f>
        <v>0</v>
      </c>
      <c r="I835" s="234">
        <f>'Pak8 s2'!K837</f>
        <v>0</v>
      </c>
      <c r="J835" s="234">
        <f>'Pak8 s2'!M837</f>
        <v>0</v>
      </c>
      <c r="K835" s="234">
        <f>'Pak8 s2'!O837</f>
        <v>0</v>
      </c>
      <c r="L835" s="11"/>
      <c r="M835" s="11"/>
      <c r="N835" s="397"/>
      <c r="O835" s="233"/>
      <c r="P835" s="399"/>
      <c r="Q835" s="11"/>
      <c r="R835" s="306"/>
      <c r="S835" s="306"/>
      <c r="T835" s="306"/>
      <c r="U835" s="11"/>
      <c r="V835" s="11"/>
      <c r="W835" s="11"/>
      <c r="X835" s="11"/>
      <c r="Y835" s="11"/>
      <c r="Z835" s="11"/>
      <c r="AA835" s="11"/>
      <c r="AB835" s="11"/>
    </row>
    <row r="836" spans="1:28" ht="24.75" customHeight="1">
      <c r="A836" s="1256" t="str">
        <f>IF(E836&gt;0,"Wypełnione","")</f>
        <v/>
      </c>
      <c r="B836" s="57"/>
      <c r="C836" s="2050">
        <f>'Og s3a'!C1547</f>
        <v>0</v>
      </c>
      <c r="D836" s="2052">
        <f>'Og s3a'!E1547</f>
        <v>0</v>
      </c>
      <c r="E836" s="2050">
        <f>'Og s3a'!F1547</f>
        <v>0</v>
      </c>
      <c r="F836" s="395">
        <f>O836</f>
        <v>0</v>
      </c>
      <c r="G836" s="395">
        <f>P836</f>
        <v>0</v>
      </c>
      <c r="H836" s="236">
        <f>'Pak8 s2'!I838</f>
        <v>0</v>
      </c>
      <c r="I836" s="236">
        <f>'Pak8 s2'!K838</f>
        <v>0</v>
      </c>
      <c r="J836" s="236">
        <f>'Pak8 s2'!M838</f>
        <v>0</v>
      </c>
      <c r="K836" s="236">
        <f>'Pak8 s2'!O838</f>
        <v>0</v>
      </c>
      <c r="L836" s="11"/>
      <c r="M836" s="11"/>
      <c r="N836" s="396">
        <f>'Og s3a'!G1547</f>
        <v>0</v>
      </c>
      <c r="O836" s="237">
        <f>'Og s3a'!H1547</f>
        <v>0</v>
      </c>
      <c r="P836" s="398">
        <f>'Og s3a'!D1547</f>
        <v>0</v>
      </c>
      <c r="Q836" s="11"/>
      <c r="R836" s="306"/>
      <c r="S836" s="306"/>
      <c r="T836" s="306"/>
      <c r="U836" s="11"/>
      <c r="V836" s="11"/>
      <c r="W836" s="11"/>
      <c r="X836" s="11"/>
      <c r="Y836" s="11"/>
      <c r="Z836" s="11"/>
      <c r="AA836" s="11"/>
      <c r="AB836" s="11"/>
    </row>
    <row r="837" spans="1:28" ht="14.25" customHeight="1">
      <c r="A837" s="1256" t="str">
        <f>A836</f>
        <v/>
      </c>
      <c r="B837" s="57"/>
      <c r="C837" s="2051"/>
      <c r="D837" s="2053"/>
      <c r="E837" s="2051"/>
      <c r="F837" s="234"/>
      <c r="G837" s="234">
        <f>'Pak8 s2'!G839</f>
        <v>0</v>
      </c>
      <c r="H837" s="234">
        <f>'Pak8 s2'!I839</f>
        <v>0</v>
      </c>
      <c r="I837" s="234">
        <f>'Pak8 s2'!K839</f>
        <v>0</v>
      </c>
      <c r="J837" s="234">
        <f>'Pak8 s2'!M839</f>
        <v>0</v>
      </c>
      <c r="K837" s="234">
        <f>'Pak8 s2'!O839</f>
        <v>0</v>
      </c>
      <c r="L837" s="11"/>
      <c r="M837" s="11"/>
      <c r="N837" s="397"/>
      <c r="O837" s="233"/>
      <c r="P837" s="399"/>
      <c r="Q837" s="11"/>
      <c r="R837" s="306"/>
      <c r="S837" s="306"/>
      <c r="T837" s="306"/>
      <c r="U837" s="11"/>
      <c r="V837" s="11"/>
      <c r="W837" s="11"/>
      <c r="X837" s="11"/>
      <c r="Y837" s="11"/>
      <c r="Z837" s="11"/>
      <c r="AA837" s="11"/>
      <c r="AB837" s="11"/>
    </row>
    <row r="838" spans="1:28" ht="24.75" customHeight="1">
      <c r="A838" s="1256" t="str">
        <f>IF(E838&gt;0,"Wypełnione","")</f>
        <v/>
      </c>
      <c r="B838" s="57"/>
      <c r="C838" s="2050">
        <f>'Og s3a'!C1549</f>
        <v>0</v>
      </c>
      <c r="D838" s="2052">
        <f>'Og s3a'!E1549</f>
        <v>0</v>
      </c>
      <c r="E838" s="2050">
        <f>'Og s3a'!F1549</f>
        <v>0</v>
      </c>
      <c r="F838" s="395">
        <f>O838</f>
        <v>0</v>
      </c>
      <c r="G838" s="395">
        <f>P838</f>
        <v>0</v>
      </c>
      <c r="H838" s="236">
        <f>'Pak8 s2'!I840</f>
        <v>0</v>
      </c>
      <c r="I838" s="236">
        <f>'Pak8 s2'!K840</f>
        <v>0</v>
      </c>
      <c r="J838" s="236">
        <f>'Pak8 s2'!M840</f>
        <v>0</v>
      </c>
      <c r="K838" s="236">
        <f>'Pak8 s2'!O840</f>
        <v>0</v>
      </c>
      <c r="L838" s="11"/>
      <c r="M838" s="11"/>
      <c r="N838" s="396">
        <f>'Og s3a'!G1549</f>
        <v>0</v>
      </c>
      <c r="O838" s="237">
        <f>'Og s3a'!H1549</f>
        <v>0</v>
      </c>
      <c r="P838" s="398">
        <f>'Og s3a'!D1549</f>
        <v>0</v>
      </c>
      <c r="Q838" s="11"/>
      <c r="R838" s="306"/>
      <c r="S838" s="306"/>
      <c r="T838" s="306"/>
      <c r="U838" s="11"/>
      <c r="V838" s="11"/>
      <c r="W838" s="11"/>
      <c r="X838" s="11"/>
      <c r="Y838" s="11"/>
      <c r="Z838" s="11"/>
      <c r="AA838" s="11"/>
      <c r="AB838" s="11"/>
    </row>
    <row r="839" spans="1:28" ht="14.25" customHeight="1">
      <c r="A839" s="1256" t="str">
        <f>A838</f>
        <v/>
      </c>
      <c r="B839" s="57"/>
      <c r="C839" s="2051"/>
      <c r="D839" s="2053"/>
      <c r="E839" s="2051"/>
      <c r="F839" s="234"/>
      <c r="G839" s="234">
        <f>'Pak8 s2'!G841</f>
        <v>0</v>
      </c>
      <c r="H839" s="234">
        <f>'Pak8 s2'!I841</f>
        <v>0</v>
      </c>
      <c r="I839" s="234">
        <f>'Pak8 s2'!K841</f>
        <v>0</v>
      </c>
      <c r="J839" s="234">
        <f>'Pak8 s2'!M841</f>
        <v>0</v>
      </c>
      <c r="K839" s="234">
        <f>'Pak8 s2'!O841</f>
        <v>0</v>
      </c>
      <c r="L839" s="11"/>
      <c r="M839" s="11"/>
      <c r="N839" s="397"/>
      <c r="O839" s="233"/>
      <c r="P839" s="399"/>
      <c r="Q839" s="11"/>
      <c r="R839" s="306"/>
      <c r="S839" s="306"/>
      <c r="T839" s="306"/>
      <c r="U839" s="11"/>
      <c r="V839" s="11"/>
      <c r="W839" s="11"/>
      <c r="X839" s="11"/>
      <c r="Y839" s="11"/>
      <c r="Z839" s="11"/>
      <c r="AA839" s="11"/>
      <c r="AB839" s="11"/>
    </row>
    <row r="840" spans="1:28" ht="24.75" customHeight="1">
      <c r="A840" s="1256" t="str">
        <f>IF(E840&gt;0,"Wypełnione","")</f>
        <v/>
      </c>
      <c r="B840" s="57"/>
      <c r="C840" s="2050">
        <f>'Og s3a'!C1551</f>
        <v>0</v>
      </c>
      <c r="D840" s="2052">
        <f>'Og s3a'!E1551</f>
        <v>0</v>
      </c>
      <c r="E840" s="2050">
        <f>'Og s3a'!F1551</f>
        <v>0</v>
      </c>
      <c r="F840" s="395">
        <f>O840</f>
        <v>0</v>
      </c>
      <c r="G840" s="395">
        <f>P840</f>
        <v>0</v>
      </c>
      <c r="H840" s="236">
        <f>'Pak8 s2'!I842</f>
        <v>0</v>
      </c>
      <c r="I840" s="236">
        <f>'Pak8 s2'!K842</f>
        <v>0</v>
      </c>
      <c r="J840" s="236">
        <f>'Pak8 s2'!M842</f>
        <v>0</v>
      </c>
      <c r="K840" s="236">
        <f>'Pak8 s2'!O842</f>
        <v>0</v>
      </c>
      <c r="L840" s="11"/>
      <c r="M840" s="11"/>
      <c r="N840" s="396">
        <f>'Og s3a'!G1551</f>
        <v>0</v>
      </c>
      <c r="O840" s="237">
        <f>'Og s3a'!H1551</f>
        <v>0</v>
      </c>
      <c r="P840" s="398">
        <f>'Og s3a'!D1551</f>
        <v>0</v>
      </c>
      <c r="Q840" s="11"/>
      <c r="R840" s="306"/>
      <c r="S840" s="306"/>
      <c r="T840" s="306"/>
      <c r="U840" s="11"/>
      <c r="V840" s="11"/>
      <c r="W840" s="11"/>
      <c r="X840" s="11"/>
      <c r="Y840" s="11"/>
      <c r="Z840" s="11"/>
      <c r="AA840" s="11"/>
      <c r="AB840" s="11"/>
    </row>
    <row r="841" spans="1:28" ht="14.25" customHeight="1">
      <c r="A841" s="1256" t="str">
        <f>A840</f>
        <v/>
      </c>
      <c r="B841" s="57"/>
      <c r="C841" s="2051"/>
      <c r="D841" s="2053"/>
      <c r="E841" s="2051"/>
      <c r="F841" s="234"/>
      <c r="G841" s="234">
        <f>'Pak8 s2'!G843</f>
        <v>0</v>
      </c>
      <c r="H841" s="234">
        <f>'Pak8 s2'!I843</f>
        <v>0</v>
      </c>
      <c r="I841" s="234">
        <f>'Pak8 s2'!K843</f>
        <v>0</v>
      </c>
      <c r="J841" s="234">
        <f>'Pak8 s2'!M843</f>
        <v>0</v>
      </c>
      <c r="K841" s="234">
        <f>'Pak8 s2'!O843</f>
        <v>0</v>
      </c>
      <c r="L841" s="11"/>
      <c r="M841" s="11"/>
      <c r="N841" s="397"/>
      <c r="O841" s="233"/>
      <c r="P841" s="399"/>
      <c r="Q841" s="11"/>
      <c r="R841" s="306"/>
      <c r="S841" s="306"/>
      <c r="T841" s="306"/>
      <c r="U841" s="11"/>
      <c r="V841" s="11"/>
      <c r="W841" s="11"/>
      <c r="X841" s="11"/>
      <c r="Y841" s="11"/>
      <c r="Z841" s="11"/>
      <c r="AA841" s="11"/>
      <c r="AB841" s="11"/>
    </row>
    <row r="842" spans="1:28" ht="24.75" customHeight="1">
      <c r="A842" s="1256" t="str">
        <f>IF(E842&gt;0,"Wypełnione","")</f>
        <v/>
      </c>
      <c r="B842" s="57"/>
      <c r="C842" s="2050">
        <f>'Og s3a'!C1553</f>
        <v>0</v>
      </c>
      <c r="D842" s="2052">
        <f>'Og s3a'!E1553</f>
        <v>0</v>
      </c>
      <c r="E842" s="2050">
        <f>'Og s3a'!F1553</f>
        <v>0</v>
      </c>
      <c r="F842" s="395">
        <f>O842</f>
        <v>0</v>
      </c>
      <c r="G842" s="395">
        <f>P842</f>
        <v>0</v>
      </c>
      <c r="H842" s="236">
        <f>'Pak8 s2'!I844</f>
        <v>0</v>
      </c>
      <c r="I842" s="236">
        <f>'Pak8 s2'!K844</f>
        <v>0</v>
      </c>
      <c r="J842" s="236">
        <f>'Pak8 s2'!M844</f>
        <v>0</v>
      </c>
      <c r="K842" s="236">
        <f>'Pak8 s2'!O844</f>
        <v>0</v>
      </c>
      <c r="L842" s="11"/>
      <c r="M842" s="11"/>
      <c r="N842" s="396">
        <f>'Og s3a'!G1553</f>
        <v>0</v>
      </c>
      <c r="O842" s="237">
        <f>'Og s3a'!H1553</f>
        <v>0</v>
      </c>
      <c r="P842" s="398">
        <f>'Og s3a'!D1553</f>
        <v>0</v>
      </c>
      <c r="Q842" s="11"/>
      <c r="R842" s="306"/>
      <c r="S842" s="306"/>
      <c r="T842" s="306"/>
      <c r="U842" s="11"/>
      <c r="V842" s="11"/>
      <c r="W842" s="11"/>
      <c r="X842" s="11"/>
      <c r="Y842" s="11"/>
      <c r="Z842" s="11"/>
      <c r="AA842" s="11"/>
      <c r="AB842" s="11"/>
    </row>
    <row r="843" spans="1:28" ht="14.25" customHeight="1">
      <c r="A843" s="1256" t="str">
        <f>A842</f>
        <v/>
      </c>
      <c r="B843" s="57"/>
      <c r="C843" s="2051"/>
      <c r="D843" s="2053"/>
      <c r="E843" s="2051"/>
      <c r="F843" s="234"/>
      <c r="G843" s="234">
        <f>'Pak8 s2'!G845</f>
        <v>0</v>
      </c>
      <c r="H843" s="234">
        <f>'Pak8 s2'!I845</f>
        <v>0</v>
      </c>
      <c r="I843" s="234">
        <f>'Pak8 s2'!K845</f>
        <v>0</v>
      </c>
      <c r="J843" s="234">
        <f>'Pak8 s2'!M845</f>
        <v>0</v>
      </c>
      <c r="K843" s="234">
        <f>'Pak8 s2'!O845</f>
        <v>0</v>
      </c>
      <c r="L843" s="11"/>
      <c r="M843" s="11"/>
      <c r="N843" s="397"/>
      <c r="O843" s="233"/>
      <c r="P843" s="399"/>
      <c r="Q843" s="11"/>
      <c r="R843" s="306"/>
      <c r="S843" s="306"/>
      <c r="T843" s="306"/>
      <c r="U843" s="11"/>
      <c r="V843" s="11"/>
      <c r="W843" s="11"/>
      <c r="X843" s="11"/>
      <c r="Y843" s="11"/>
      <c r="Z843" s="11"/>
      <c r="AA843" s="11"/>
      <c r="AB843" s="11"/>
    </row>
    <row r="844" spans="1:28" ht="24.75" customHeight="1">
      <c r="A844" s="1256" t="str">
        <f>IF(E844&gt;0,"Wypełnione","")</f>
        <v/>
      </c>
      <c r="B844" s="57"/>
      <c r="C844" s="2050">
        <f>'Og s3a'!C1555</f>
        <v>0</v>
      </c>
      <c r="D844" s="2052">
        <f>'Og s3a'!E1555</f>
        <v>0</v>
      </c>
      <c r="E844" s="2050">
        <f>'Og s3a'!F1555</f>
        <v>0</v>
      </c>
      <c r="F844" s="395">
        <f>O844</f>
        <v>0</v>
      </c>
      <c r="G844" s="395">
        <f>P844</f>
        <v>0</v>
      </c>
      <c r="H844" s="236">
        <f>'Pak8 s2'!I846</f>
        <v>0</v>
      </c>
      <c r="I844" s="236">
        <f>'Pak8 s2'!K846</f>
        <v>0</v>
      </c>
      <c r="J844" s="236">
        <f>'Pak8 s2'!M846</f>
        <v>0</v>
      </c>
      <c r="K844" s="236">
        <f>'Pak8 s2'!O846</f>
        <v>0</v>
      </c>
      <c r="L844" s="11"/>
      <c r="M844" s="11"/>
      <c r="N844" s="396">
        <f>'Og s3a'!G1555</f>
        <v>0</v>
      </c>
      <c r="O844" s="237">
        <f>'Og s3a'!H1555</f>
        <v>0</v>
      </c>
      <c r="P844" s="398">
        <f>'Og s3a'!D1555</f>
        <v>0</v>
      </c>
      <c r="Q844" s="11"/>
      <c r="R844" s="306"/>
      <c r="S844" s="306"/>
      <c r="T844" s="306"/>
      <c r="U844" s="11"/>
      <c r="V844" s="11"/>
      <c r="W844" s="11"/>
      <c r="X844" s="11"/>
      <c r="Y844" s="11"/>
      <c r="Z844" s="11"/>
      <c r="AA844" s="11"/>
      <c r="AB844" s="11"/>
    </row>
    <row r="845" spans="1:28" ht="14.25" customHeight="1">
      <c r="A845" s="1256" t="str">
        <f>A844</f>
        <v/>
      </c>
      <c r="B845" s="57"/>
      <c r="C845" s="2051"/>
      <c r="D845" s="2053"/>
      <c r="E845" s="2051"/>
      <c r="F845" s="234"/>
      <c r="G845" s="234">
        <f>'Pak8 s2'!G847</f>
        <v>0</v>
      </c>
      <c r="H845" s="234">
        <f>'Pak8 s2'!I847</f>
        <v>0</v>
      </c>
      <c r="I845" s="234">
        <f>'Pak8 s2'!K847</f>
        <v>0</v>
      </c>
      <c r="J845" s="234">
        <f>'Pak8 s2'!M847</f>
        <v>0</v>
      </c>
      <c r="K845" s="234">
        <f>'Pak8 s2'!O847</f>
        <v>0</v>
      </c>
      <c r="L845" s="11"/>
      <c r="M845" s="11"/>
      <c r="N845" s="397"/>
      <c r="O845" s="233"/>
      <c r="P845" s="399"/>
      <c r="Q845" s="11"/>
      <c r="R845" s="306"/>
      <c r="S845" s="306"/>
      <c r="T845" s="306"/>
      <c r="U845" s="11"/>
      <c r="V845" s="11"/>
      <c r="W845" s="11"/>
      <c r="X845" s="11"/>
      <c r="Y845" s="11"/>
      <c r="Z845" s="11"/>
      <c r="AA845" s="11"/>
      <c r="AB845" s="11"/>
    </row>
    <row r="846" spans="1:28" ht="24.75" customHeight="1">
      <c r="A846" s="1256" t="str">
        <f>IF(E846&gt;0,"Wypełnione","")</f>
        <v/>
      </c>
      <c r="B846" s="57"/>
      <c r="C846" s="2050">
        <f>'Og s3a'!C1557</f>
        <v>0</v>
      </c>
      <c r="D846" s="2052">
        <f>'Og s3a'!E1557</f>
        <v>0</v>
      </c>
      <c r="E846" s="2050">
        <f>'Og s3a'!F1557</f>
        <v>0</v>
      </c>
      <c r="F846" s="395">
        <f>O846</f>
        <v>0</v>
      </c>
      <c r="G846" s="395">
        <f>P846</f>
        <v>0</v>
      </c>
      <c r="H846" s="236">
        <f>'Pak8 s2'!I848</f>
        <v>0</v>
      </c>
      <c r="I846" s="236">
        <f>'Pak8 s2'!K848</f>
        <v>0</v>
      </c>
      <c r="J846" s="236">
        <f>'Pak8 s2'!M848</f>
        <v>0</v>
      </c>
      <c r="K846" s="236">
        <f>'Pak8 s2'!O848</f>
        <v>0</v>
      </c>
      <c r="L846" s="11"/>
      <c r="M846" s="11"/>
      <c r="N846" s="396">
        <f>'Og s3a'!G1557</f>
        <v>0</v>
      </c>
      <c r="O846" s="237">
        <f>'Og s3a'!H1557</f>
        <v>0</v>
      </c>
      <c r="P846" s="398">
        <f>'Og s3a'!D1557</f>
        <v>0</v>
      </c>
      <c r="Q846" s="11"/>
      <c r="R846" s="306"/>
      <c r="S846" s="306"/>
      <c r="T846" s="306"/>
      <c r="U846" s="11"/>
      <c r="V846" s="11"/>
      <c r="W846" s="11"/>
      <c r="X846" s="11"/>
      <c r="Y846" s="11"/>
      <c r="Z846" s="11"/>
      <c r="AA846" s="11"/>
      <c r="AB846" s="11"/>
    </row>
    <row r="847" spans="1:28" ht="14.25" customHeight="1">
      <c r="A847" s="1256" t="str">
        <f>A846</f>
        <v/>
      </c>
      <c r="B847" s="57"/>
      <c r="C847" s="2051"/>
      <c r="D847" s="2053"/>
      <c r="E847" s="2051"/>
      <c r="F847" s="234"/>
      <c r="G847" s="234">
        <f>'Pak8 s2'!G849</f>
        <v>0</v>
      </c>
      <c r="H847" s="234">
        <f>'Pak8 s2'!I849</f>
        <v>0</v>
      </c>
      <c r="I847" s="234">
        <f>'Pak8 s2'!K849</f>
        <v>0</v>
      </c>
      <c r="J847" s="234">
        <f>'Pak8 s2'!M849</f>
        <v>0</v>
      </c>
      <c r="K847" s="234">
        <f>'Pak8 s2'!O849</f>
        <v>0</v>
      </c>
      <c r="L847" s="11"/>
      <c r="M847" s="11"/>
      <c r="N847" s="397"/>
      <c r="O847" s="233"/>
      <c r="P847" s="399"/>
      <c r="Q847" s="11"/>
      <c r="R847" s="306"/>
      <c r="S847" s="306"/>
      <c r="T847" s="306"/>
      <c r="U847" s="11"/>
      <c r="V847" s="11"/>
      <c r="W847" s="11"/>
      <c r="X847" s="11"/>
      <c r="Y847" s="11"/>
      <c r="Z847" s="11"/>
      <c r="AA847" s="11"/>
      <c r="AB847" s="11"/>
    </row>
    <row r="848" spans="1:28" ht="24.75" customHeight="1">
      <c r="A848" s="1256" t="str">
        <f>IF(E848&gt;0,"Wypełnione","")</f>
        <v/>
      </c>
      <c r="B848" s="57"/>
      <c r="C848" s="2050">
        <f>'Og s3a'!C1559</f>
        <v>0</v>
      </c>
      <c r="D848" s="2052">
        <f>'Og s3a'!E1559</f>
        <v>0</v>
      </c>
      <c r="E848" s="2050">
        <f>'Og s3a'!F1559</f>
        <v>0</v>
      </c>
      <c r="F848" s="395">
        <f>O848</f>
        <v>0</v>
      </c>
      <c r="G848" s="395">
        <f>P848</f>
        <v>0</v>
      </c>
      <c r="H848" s="236">
        <f>'Pak8 s2'!I850</f>
        <v>0</v>
      </c>
      <c r="I848" s="236">
        <f>'Pak8 s2'!K850</f>
        <v>0</v>
      </c>
      <c r="J848" s="236">
        <f>'Pak8 s2'!M850</f>
        <v>0</v>
      </c>
      <c r="K848" s="236">
        <f>'Pak8 s2'!O850</f>
        <v>0</v>
      </c>
      <c r="L848" s="11"/>
      <c r="M848" s="11"/>
      <c r="N848" s="396">
        <f>'Og s3a'!G1559</f>
        <v>0</v>
      </c>
      <c r="O848" s="237">
        <f>'Og s3a'!H1559</f>
        <v>0</v>
      </c>
      <c r="P848" s="398">
        <f>'Og s3a'!D1559</f>
        <v>0</v>
      </c>
      <c r="Q848" s="11"/>
      <c r="R848" s="306"/>
      <c r="S848" s="306"/>
      <c r="T848" s="306"/>
      <c r="U848" s="11"/>
      <c r="V848" s="11"/>
      <c r="W848" s="11"/>
      <c r="X848" s="11"/>
      <c r="Y848" s="11"/>
      <c r="Z848" s="11"/>
      <c r="AA848" s="11"/>
      <c r="AB848" s="11"/>
    </row>
    <row r="849" spans="1:28" ht="14.25" customHeight="1">
      <c r="A849" s="1256" t="str">
        <f>A848</f>
        <v/>
      </c>
      <c r="B849" s="57"/>
      <c r="C849" s="2051"/>
      <c r="D849" s="2053"/>
      <c r="E849" s="2051"/>
      <c r="F849" s="234"/>
      <c r="G849" s="234">
        <f>'Pak8 s2'!G851</f>
        <v>0</v>
      </c>
      <c r="H849" s="234">
        <f>'Pak8 s2'!I851</f>
        <v>0</v>
      </c>
      <c r="I849" s="234">
        <f>'Pak8 s2'!K851</f>
        <v>0</v>
      </c>
      <c r="J849" s="234">
        <f>'Pak8 s2'!M851</f>
        <v>0</v>
      </c>
      <c r="K849" s="234">
        <f>'Pak8 s2'!O851</f>
        <v>0</v>
      </c>
      <c r="L849" s="11"/>
      <c r="M849" s="11"/>
      <c r="N849" s="397"/>
      <c r="O849" s="233"/>
      <c r="P849" s="399"/>
      <c r="Q849" s="11"/>
      <c r="R849" s="306"/>
      <c r="S849" s="306"/>
      <c r="T849" s="306"/>
      <c r="U849" s="11"/>
      <c r="V849" s="11"/>
      <c r="W849" s="11"/>
      <c r="X849" s="11"/>
      <c r="Y849" s="11"/>
      <c r="Z849" s="11"/>
      <c r="AA849" s="11"/>
      <c r="AB849" s="11"/>
    </row>
    <row r="850" spans="1:28" ht="24.75" customHeight="1">
      <c r="A850" s="1256" t="str">
        <f>IF(E850&gt;0,"Wypełnione","")</f>
        <v/>
      </c>
      <c r="B850" s="57"/>
      <c r="C850" s="2050">
        <f>'Og s3a'!C1561</f>
        <v>0</v>
      </c>
      <c r="D850" s="2052">
        <f>'Og s3a'!E1561</f>
        <v>0</v>
      </c>
      <c r="E850" s="2050">
        <f>'Og s3a'!F1561</f>
        <v>0</v>
      </c>
      <c r="F850" s="395">
        <f>O850</f>
        <v>0</v>
      </c>
      <c r="G850" s="395">
        <f>P850</f>
        <v>0</v>
      </c>
      <c r="H850" s="236">
        <f>'Pak8 s2'!I852</f>
        <v>0</v>
      </c>
      <c r="I850" s="236">
        <f>'Pak8 s2'!K852</f>
        <v>0</v>
      </c>
      <c r="J850" s="236">
        <f>'Pak8 s2'!M852</f>
        <v>0</v>
      </c>
      <c r="K850" s="236">
        <f>'Pak8 s2'!O852</f>
        <v>0</v>
      </c>
      <c r="L850" s="11"/>
      <c r="M850" s="11"/>
      <c r="N850" s="396">
        <f>'Og s3a'!G1561</f>
        <v>0</v>
      </c>
      <c r="O850" s="237">
        <f>'Og s3a'!H1561</f>
        <v>0</v>
      </c>
      <c r="P850" s="398">
        <f>'Og s3a'!D1561</f>
        <v>0</v>
      </c>
      <c r="Q850" s="11"/>
      <c r="R850" s="306"/>
      <c r="S850" s="306"/>
      <c r="T850" s="306"/>
      <c r="U850" s="11"/>
      <c r="V850" s="11"/>
      <c r="W850" s="11"/>
      <c r="X850" s="11"/>
      <c r="Y850" s="11"/>
      <c r="Z850" s="11"/>
      <c r="AA850" s="11"/>
      <c r="AB850" s="11"/>
    </row>
    <row r="851" spans="1:28" ht="14.25" customHeight="1">
      <c r="A851" s="1256" t="str">
        <f>A850</f>
        <v/>
      </c>
      <c r="B851" s="57"/>
      <c r="C851" s="2051"/>
      <c r="D851" s="2053"/>
      <c r="E851" s="2051"/>
      <c r="F851" s="234"/>
      <c r="G851" s="234">
        <f>'Pak8 s2'!G853</f>
        <v>0</v>
      </c>
      <c r="H851" s="234">
        <f>'Pak8 s2'!I853</f>
        <v>0</v>
      </c>
      <c r="I851" s="234">
        <f>'Pak8 s2'!K853</f>
        <v>0</v>
      </c>
      <c r="J851" s="234">
        <f>'Pak8 s2'!M853</f>
        <v>0</v>
      </c>
      <c r="K851" s="234">
        <f>'Pak8 s2'!O853</f>
        <v>0</v>
      </c>
      <c r="L851" s="11"/>
      <c r="M851" s="11"/>
      <c r="N851" s="397"/>
      <c r="O851" s="233"/>
      <c r="P851" s="399"/>
      <c r="Q851" s="11"/>
      <c r="R851" s="306"/>
      <c r="S851" s="306"/>
      <c r="T851" s="306"/>
      <c r="U851" s="11"/>
      <c r="V851" s="11"/>
      <c r="W851" s="11"/>
      <c r="X851" s="11"/>
      <c r="Y851" s="11"/>
      <c r="Z851" s="11"/>
      <c r="AA851" s="11"/>
      <c r="AB851" s="11"/>
    </row>
    <row r="852" spans="1:28" ht="24.75" customHeight="1">
      <c r="A852" s="1256" t="str">
        <f>IF(E852&gt;0,"Wypełnione","")</f>
        <v/>
      </c>
      <c r="B852" s="57"/>
      <c r="C852" s="2050">
        <f>'Og s3a'!C1563</f>
        <v>0</v>
      </c>
      <c r="D852" s="2052">
        <f>'Og s3a'!E1563</f>
        <v>0</v>
      </c>
      <c r="E852" s="2050">
        <f>'Og s3a'!F1563</f>
        <v>0</v>
      </c>
      <c r="F852" s="395">
        <f>O852</f>
        <v>0</v>
      </c>
      <c r="G852" s="395">
        <f>P852</f>
        <v>0</v>
      </c>
      <c r="H852" s="236">
        <f>'Pak8 s2'!I854</f>
        <v>0</v>
      </c>
      <c r="I852" s="236">
        <f>'Pak8 s2'!K854</f>
        <v>0</v>
      </c>
      <c r="J852" s="236">
        <f>'Pak8 s2'!M854</f>
        <v>0</v>
      </c>
      <c r="K852" s="236">
        <f>'Pak8 s2'!O854</f>
        <v>0</v>
      </c>
      <c r="L852" s="11"/>
      <c r="M852" s="11"/>
      <c r="N852" s="396">
        <f>'Og s3a'!G1563</f>
        <v>0</v>
      </c>
      <c r="O852" s="237">
        <f>'Og s3a'!H1563</f>
        <v>0</v>
      </c>
      <c r="P852" s="398">
        <f>'Og s3a'!D1563</f>
        <v>0</v>
      </c>
      <c r="Q852" s="11"/>
      <c r="R852" s="306"/>
      <c r="S852" s="306"/>
      <c r="T852" s="306"/>
      <c r="U852" s="11"/>
      <c r="V852" s="11"/>
      <c r="W852" s="11"/>
      <c r="X852" s="11"/>
      <c r="Y852" s="11"/>
      <c r="Z852" s="11"/>
      <c r="AA852" s="11"/>
      <c r="AB852" s="11"/>
    </row>
    <row r="853" spans="1:28" ht="14.25" customHeight="1">
      <c r="A853" s="1256" t="str">
        <f>A852</f>
        <v/>
      </c>
      <c r="B853" s="57"/>
      <c r="C853" s="2051"/>
      <c r="D853" s="2053"/>
      <c r="E853" s="2051"/>
      <c r="F853" s="234"/>
      <c r="G853" s="234">
        <f>'Pak8 s2'!G855</f>
        <v>0</v>
      </c>
      <c r="H853" s="234">
        <f>'Pak8 s2'!I855</f>
        <v>0</v>
      </c>
      <c r="I853" s="234">
        <f>'Pak8 s2'!K855</f>
        <v>0</v>
      </c>
      <c r="J853" s="234">
        <f>'Pak8 s2'!M855</f>
        <v>0</v>
      </c>
      <c r="K853" s="234">
        <f>'Pak8 s2'!O855</f>
        <v>0</v>
      </c>
      <c r="L853" s="11"/>
      <c r="M853" s="11"/>
      <c r="N853" s="397"/>
      <c r="O853" s="233"/>
      <c r="P853" s="399"/>
      <c r="Q853" s="11"/>
      <c r="R853" s="306"/>
      <c r="S853" s="306"/>
      <c r="T853" s="306"/>
      <c r="U853" s="11"/>
      <c r="V853" s="11"/>
      <c r="W853" s="11"/>
      <c r="X853" s="11"/>
      <c r="Y853" s="11"/>
      <c r="Z853" s="11"/>
      <c r="AA853" s="11"/>
      <c r="AB853" s="11"/>
    </row>
    <row r="854" spans="1:28" ht="24.75" customHeight="1">
      <c r="A854" s="1256" t="str">
        <f>IF(E854&gt;0,"Wypełnione","")</f>
        <v/>
      </c>
      <c r="B854" s="57"/>
      <c r="C854" s="2050">
        <f>'Og s3a'!C1565</f>
        <v>0</v>
      </c>
      <c r="D854" s="2052">
        <f>'Og s3a'!E1565</f>
        <v>0</v>
      </c>
      <c r="E854" s="2050">
        <f>'Og s3a'!F1565</f>
        <v>0</v>
      </c>
      <c r="F854" s="395">
        <f>O854</f>
        <v>0</v>
      </c>
      <c r="G854" s="395">
        <f>P854</f>
        <v>0</v>
      </c>
      <c r="H854" s="236">
        <f>'Pak8 s2'!I856</f>
        <v>0</v>
      </c>
      <c r="I854" s="236">
        <f>'Pak8 s2'!K856</f>
        <v>0</v>
      </c>
      <c r="J854" s="236">
        <f>'Pak8 s2'!M856</f>
        <v>0</v>
      </c>
      <c r="K854" s="236">
        <f>'Pak8 s2'!O856</f>
        <v>0</v>
      </c>
      <c r="L854" s="11"/>
      <c r="M854" s="11"/>
      <c r="N854" s="396">
        <f>'Og s3a'!G1565</f>
        <v>0</v>
      </c>
      <c r="O854" s="237">
        <f>'Og s3a'!H1565</f>
        <v>0</v>
      </c>
      <c r="P854" s="398">
        <f>'Og s3a'!D1565</f>
        <v>0</v>
      </c>
      <c r="Q854" s="11"/>
      <c r="R854" s="306"/>
      <c r="S854" s="306"/>
      <c r="T854" s="306"/>
      <c r="U854" s="11"/>
      <c r="V854" s="11"/>
      <c r="W854" s="11"/>
      <c r="X854" s="11"/>
      <c r="Y854" s="11"/>
      <c r="Z854" s="11"/>
      <c r="AA854" s="11"/>
      <c r="AB854" s="11"/>
    </row>
    <row r="855" spans="1:28" ht="14.25" customHeight="1">
      <c r="A855" s="1256" t="str">
        <f>A854</f>
        <v/>
      </c>
      <c r="B855" s="57"/>
      <c r="C855" s="2051"/>
      <c r="D855" s="2053"/>
      <c r="E855" s="2051"/>
      <c r="F855" s="234"/>
      <c r="G855" s="234">
        <f>'Pak8 s2'!G857</f>
        <v>0</v>
      </c>
      <c r="H855" s="234">
        <f>'Pak8 s2'!I857</f>
        <v>0</v>
      </c>
      <c r="I855" s="234">
        <f>'Pak8 s2'!K857</f>
        <v>0</v>
      </c>
      <c r="J855" s="234">
        <f>'Pak8 s2'!M857</f>
        <v>0</v>
      </c>
      <c r="K855" s="234">
        <f>'Pak8 s2'!O857</f>
        <v>0</v>
      </c>
      <c r="L855" s="11"/>
      <c r="M855" s="11"/>
      <c r="N855" s="397"/>
      <c r="O855" s="233"/>
      <c r="P855" s="399"/>
      <c r="Q855" s="11"/>
      <c r="R855" s="306"/>
      <c r="S855" s="306"/>
      <c r="T855" s="306"/>
      <c r="U855" s="11"/>
      <c r="V855" s="11"/>
      <c r="W855" s="11"/>
      <c r="X855" s="11"/>
      <c r="Y855" s="11"/>
      <c r="Z855" s="11"/>
      <c r="AA855" s="11"/>
      <c r="AB855" s="11"/>
    </row>
    <row r="856" spans="1:28" ht="24.75" customHeight="1">
      <c r="A856" s="1256" t="str">
        <f>IF(E856&gt;0,"Wypełnione","")</f>
        <v/>
      </c>
      <c r="B856" s="57"/>
      <c r="C856" s="2050">
        <f>'Og s3a'!C1567</f>
        <v>0</v>
      </c>
      <c r="D856" s="2052">
        <f>'Og s3a'!E1567</f>
        <v>0</v>
      </c>
      <c r="E856" s="2050">
        <f>'Og s3a'!F1567</f>
        <v>0</v>
      </c>
      <c r="F856" s="395">
        <f>O856</f>
        <v>0</v>
      </c>
      <c r="G856" s="395">
        <f>P856</f>
        <v>0</v>
      </c>
      <c r="H856" s="236">
        <f>'Pak8 s2'!I858</f>
        <v>0</v>
      </c>
      <c r="I856" s="236">
        <f>'Pak8 s2'!K858</f>
        <v>0</v>
      </c>
      <c r="J856" s="236">
        <f>'Pak8 s2'!M858</f>
        <v>0</v>
      </c>
      <c r="K856" s="236">
        <f>'Pak8 s2'!O858</f>
        <v>0</v>
      </c>
      <c r="L856" s="11"/>
      <c r="M856" s="11"/>
      <c r="N856" s="396">
        <f>'Og s3a'!G1567</f>
        <v>0</v>
      </c>
      <c r="O856" s="237">
        <f>'Og s3a'!H1567</f>
        <v>0</v>
      </c>
      <c r="P856" s="398">
        <f>'Og s3a'!D1567</f>
        <v>0</v>
      </c>
      <c r="Q856" s="11"/>
      <c r="R856" s="306"/>
      <c r="S856" s="306"/>
      <c r="T856" s="306"/>
      <c r="U856" s="11"/>
      <c r="V856" s="11"/>
      <c r="W856" s="11"/>
      <c r="X856" s="11"/>
      <c r="Y856" s="11"/>
      <c r="Z856" s="11"/>
      <c r="AA856" s="11"/>
      <c r="AB856" s="11"/>
    </row>
    <row r="857" spans="1:28" ht="14.25" customHeight="1">
      <c r="A857" s="1256" t="str">
        <f>A856</f>
        <v/>
      </c>
      <c r="B857" s="57"/>
      <c r="C857" s="2051"/>
      <c r="D857" s="2053"/>
      <c r="E857" s="2051"/>
      <c r="F857" s="234"/>
      <c r="G857" s="234">
        <f>'Pak8 s2'!G859</f>
        <v>0</v>
      </c>
      <c r="H857" s="234">
        <f>'Pak8 s2'!I859</f>
        <v>0</v>
      </c>
      <c r="I857" s="234">
        <f>'Pak8 s2'!K859</f>
        <v>0</v>
      </c>
      <c r="J857" s="234">
        <f>'Pak8 s2'!M859</f>
        <v>0</v>
      </c>
      <c r="K857" s="234">
        <f>'Pak8 s2'!O859</f>
        <v>0</v>
      </c>
      <c r="L857" s="11"/>
      <c r="M857" s="11"/>
      <c r="N857" s="397"/>
      <c r="O857" s="233"/>
      <c r="P857" s="399"/>
      <c r="Q857" s="11"/>
      <c r="R857" s="306"/>
      <c r="S857" s="306"/>
      <c r="T857" s="306"/>
      <c r="U857" s="11"/>
      <c r="V857" s="11"/>
      <c r="W857" s="11"/>
      <c r="X857" s="11"/>
      <c r="Y857" s="11"/>
      <c r="Z857" s="11"/>
      <c r="AA857" s="11"/>
      <c r="AB857" s="11"/>
    </row>
    <row r="858" spans="1:28" ht="24.75" customHeight="1">
      <c r="A858" s="1256" t="str">
        <f>IF(E858&gt;0,"Wypełnione","")</f>
        <v/>
      </c>
      <c r="B858" s="57"/>
      <c r="C858" s="2050">
        <f>'Og s3a'!C1569</f>
        <v>0</v>
      </c>
      <c r="D858" s="2052">
        <f>'Og s3a'!E1569</f>
        <v>0</v>
      </c>
      <c r="E858" s="2050">
        <f>'Og s3a'!F1569</f>
        <v>0</v>
      </c>
      <c r="F858" s="395">
        <f>O858</f>
        <v>0</v>
      </c>
      <c r="G858" s="395">
        <f>P858</f>
        <v>0</v>
      </c>
      <c r="H858" s="236">
        <f>'Pak8 s2'!I860</f>
        <v>0</v>
      </c>
      <c r="I858" s="236">
        <f>'Pak8 s2'!K860</f>
        <v>0</v>
      </c>
      <c r="J858" s="236">
        <f>'Pak8 s2'!M860</f>
        <v>0</v>
      </c>
      <c r="K858" s="236">
        <f>'Pak8 s2'!O860</f>
        <v>0</v>
      </c>
      <c r="L858" s="11"/>
      <c r="M858" s="11"/>
      <c r="N858" s="396">
        <f>'Og s3a'!G1569</f>
        <v>0</v>
      </c>
      <c r="O858" s="237">
        <f>'Og s3a'!H1569</f>
        <v>0</v>
      </c>
      <c r="P858" s="398">
        <f>'Og s3a'!D1569</f>
        <v>0</v>
      </c>
      <c r="Q858" s="11"/>
      <c r="R858" s="306"/>
      <c r="S858" s="306"/>
      <c r="T858" s="306"/>
      <c r="U858" s="11"/>
      <c r="V858" s="11"/>
      <c r="W858" s="11"/>
      <c r="X858" s="11"/>
      <c r="Y858" s="11"/>
      <c r="Z858" s="11"/>
      <c r="AA858" s="11"/>
      <c r="AB858" s="11"/>
    </row>
    <row r="859" spans="1:28" ht="14.25" customHeight="1">
      <c r="A859" s="1256" t="str">
        <f>A858</f>
        <v/>
      </c>
      <c r="B859" s="57"/>
      <c r="C859" s="2051"/>
      <c r="D859" s="2053"/>
      <c r="E859" s="2051"/>
      <c r="F859" s="234"/>
      <c r="G859" s="234">
        <f>'Pak8 s2'!G861</f>
        <v>0</v>
      </c>
      <c r="H859" s="234">
        <f>'Pak8 s2'!I861</f>
        <v>0</v>
      </c>
      <c r="I859" s="234">
        <f>'Pak8 s2'!K861</f>
        <v>0</v>
      </c>
      <c r="J859" s="234">
        <f>'Pak8 s2'!M861</f>
        <v>0</v>
      </c>
      <c r="K859" s="234">
        <f>'Pak8 s2'!O861</f>
        <v>0</v>
      </c>
      <c r="L859" s="11"/>
      <c r="M859" s="11"/>
      <c r="N859" s="397"/>
      <c r="O859" s="233"/>
      <c r="P859" s="399"/>
      <c r="Q859" s="11"/>
      <c r="R859" s="306"/>
      <c r="S859" s="306"/>
      <c r="T859" s="306"/>
      <c r="U859" s="11"/>
      <c r="V859" s="11"/>
      <c r="W859" s="11"/>
      <c r="X859" s="11"/>
      <c r="Y859" s="11"/>
      <c r="Z859" s="11"/>
      <c r="AA859" s="11"/>
      <c r="AB859" s="11"/>
    </row>
    <row r="860" spans="1:28" ht="24.75" customHeight="1">
      <c r="A860" s="1256" t="str">
        <f>IF(E860&gt;0,"Wypełnione","")</f>
        <v/>
      </c>
      <c r="B860" s="57"/>
      <c r="C860" s="2050">
        <f>'Og s3a'!C1571</f>
        <v>0</v>
      </c>
      <c r="D860" s="2052">
        <f>'Og s3a'!E1571</f>
        <v>0</v>
      </c>
      <c r="E860" s="2050">
        <f>'Og s3a'!F1571</f>
        <v>0</v>
      </c>
      <c r="F860" s="395">
        <f>O860</f>
        <v>0</v>
      </c>
      <c r="G860" s="395">
        <f>P860</f>
        <v>0</v>
      </c>
      <c r="H860" s="236">
        <f>'Pak8 s2'!I862</f>
        <v>0</v>
      </c>
      <c r="I860" s="236">
        <f>'Pak8 s2'!K862</f>
        <v>0</v>
      </c>
      <c r="J860" s="236">
        <f>'Pak8 s2'!M862</f>
        <v>0</v>
      </c>
      <c r="K860" s="236">
        <f>'Pak8 s2'!O862</f>
        <v>0</v>
      </c>
      <c r="L860" s="11"/>
      <c r="M860" s="11"/>
      <c r="N860" s="396">
        <f>'Og s3a'!G1571</f>
        <v>0</v>
      </c>
      <c r="O860" s="237">
        <f>'Og s3a'!H1571</f>
        <v>0</v>
      </c>
      <c r="P860" s="398">
        <f>'Og s3a'!D1571</f>
        <v>0</v>
      </c>
      <c r="Q860" s="11"/>
      <c r="R860" s="306"/>
      <c r="S860" s="306"/>
      <c r="T860" s="306"/>
      <c r="U860" s="11"/>
      <c r="V860" s="11"/>
      <c r="W860" s="11"/>
      <c r="X860" s="11"/>
      <c r="Y860" s="11"/>
      <c r="Z860" s="11"/>
      <c r="AA860" s="11"/>
      <c r="AB860" s="11"/>
    </row>
    <row r="861" spans="1:28" ht="14.25" customHeight="1">
      <c r="A861" s="1256" t="str">
        <f>A860</f>
        <v/>
      </c>
      <c r="B861" s="57"/>
      <c r="C861" s="2051"/>
      <c r="D861" s="2053"/>
      <c r="E861" s="2051"/>
      <c r="F861" s="234"/>
      <c r="G861" s="234">
        <f>'Pak8 s2'!G863</f>
        <v>0</v>
      </c>
      <c r="H861" s="234">
        <f>'Pak8 s2'!I863</f>
        <v>0</v>
      </c>
      <c r="I861" s="234">
        <f>'Pak8 s2'!K863</f>
        <v>0</v>
      </c>
      <c r="J861" s="234">
        <f>'Pak8 s2'!M863</f>
        <v>0</v>
      </c>
      <c r="K861" s="234">
        <f>'Pak8 s2'!O863</f>
        <v>0</v>
      </c>
      <c r="L861" s="11"/>
      <c r="M861" s="11"/>
      <c r="N861" s="397"/>
      <c r="O861" s="233"/>
      <c r="P861" s="399"/>
      <c r="Q861" s="11"/>
      <c r="R861" s="306"/>
      <c r="S861" s="306"/>
      <c r="T861" s="306"/>
      <c r="U861" s="11"/>
      <c r="V861" s="11"/>
      <c r="W861" s="11"/>
      <c r="X861" s="11"/>
      <c r="Y861" s="11"/>
      <c r="Z861" s="11"/>
      <c r="AA861" s="11"/>
      <c r="AB861" s="11"/>
    </row>
    <row r="862" spans="1:28" ht="24.75" customHeight="1">
      <c r="A862" s="1256" t="str">
        <f>IF(E862&gt;0,"Wypełnione","")</f>
        <v/>
      </c>
      <c r="B862" s="57"/>
      <c r="C862" s="2050">
        <f>'Og s3a'!C1573</f>
        <v>0</v>
      </c>
      <c r="D862" s="2052">
        <f>'Og s3a'!E1573</f>
        <v>0</v>
      </c>
      <c r="E862" s="2050">
        <f>'Og s3a'!F1573</f>
        <v>0</v>
      </c>
      <c r="F862" s="395">
        <f>O862</f>
        <v>0</v>
      </c>
      <c r="G862" s="395">
        <f>P862</f>
        <v>0</v>
      </c>
      <c r="H862" s="236">
        <f>'Pak8 s2'!I864</f>
        <v>0</v>
      </c>
      <c r="I862" s="236">
        <f>'Pak8 s2'!K864</f>
        <v>0</v>
      </c>
      <c r="J862" s="236">
        <f>'Pak8 s2'!M864</f>
        <v>0</v>
      </c>
      <c r="K862" s="236">
        <f>'Pak8 s2'!O864</f>
        <v>0</v>
      </c>
      <c r="L862" s="11"/>
      <c r="M862" s="11"/>
      <c r="N862" s="396">
        <f>'Og s3a'!G1573</f>
        <v>0</v>
      </c>
      <c r="O862" s="237">
        <f>'Og s3a'!H1573</f>
        <v>0</v>
      </c>
      <c r="P862" s="398">
        <f>'Og s3a'!D1573</f>
        <v>0</v>
      </c>
      <c r="Q862" s="11"/>
      <c r="R862" s="306"/>
      <c r="S862" s="306"/>
      <c r="T862" s="306"/>
      <c r="U862" s="11"/>
      <c r="V862" s="11"/>
      <c r="W862" s="11"/>
      <c r="X862" s="11"/>
      <c r="Y862" s="11"/>
      <c r="Z862" s="11"/>
      <c r="AA862" s="11"/>
      <c r="AB862" s="11"/>
    </row>
    <row r="863" spans="1:28" ht="14.25" customHeight="1">
      <c r="A863" s="1256" t="str">
        <f>A862</f>
        <v/>
      </c>
      <c r="B863" s="57"/>
      <c r="C863" s="2051"/>
      <c r="D863" s="2053"/>
      <c r="E863" s="2051"/>
      <c r="F863" s="234"/>
      <c r="G863" s="234">
        <f>'Pak8 s2'!G865</f>
        <v>0</v>
      </c>
      <c r="H863" s="234">
        <f>'Pak8 s2'!I865</f>
        <v>0</v>
      </c>
      <c r="I863" s="234">
        <f>'Pak8 s2'!K865</f>
        <v>0</v>
      </c>
      <c r="J863" s="234">
        <f>'Pak8 s2'!M865</f>
        <v>0</v>
      </c>
      <c r="K863" s="234">
        <f>'Pak8 s2'!O865</f>
        <v>0</v>
      </c>
      <c r="L863" s="11"/>
      <c r="M863" s="11"/>
      <c r="N863" s="397"/>
      <c r="O863" s="233"/>
      <c r="P863" s="399"/>
      <c r="Q863" s="11"/>
      <c r="R863" s="306"/>
      <c r="S863" s="306"/>
      <c r="T863" s="306"/>
      <c r="U863" s="11"/>
      <c r="V863" s="11"/>
      <c r="W863" s="11"/>
      <c r="X863" s="11"/>
      <c r="Y863" s="11"/>
      <c r="Z863" s="11"/>
      <c r="AA863" s="11"/>
      <c r="AB863" s="11"/>
    </row>
    <row r="864" spans="1:28" ht="24.75" customHeight="1">
      <c r="A864" s="1256" t="str">
        <f>IF(E864&gt;0,"Wypełnione","")</f>
        <v/>
      </c>
      <c r="B864" s="57"/>
      <c r="C864" s="2050">
        <f>'Og s3a'!C1575</f>
        <v>0</v>
      </c>
      <c r="D864" s="2052">
        <f>'Og s3a'!E1575</f>
        <v>0</v>
      </c>
      <c r="E864" s="2050">
        <f>'Og s3a'!F1575</f>
        <v>0</v>
      </c>
      <c r="F864" s="395">
        <f>O864</f>
        <v>0</v>
      </c>
      <c r="G864" s="395">
        <f>P864</f>
        <v>0</v>
      </c>
      <c r="H864" s="236">
        <f>'Pak8 s2'!I866</f>
        <v>0</v>
      </c>
      <c r="I864" s="236">
        <f>'Pak8 s2'!K866</f>
        <v>0</v>
      </c>
      <c r="J864" s="236">
        <f>'Pak8 s2'!M866</f>
        <v>0</v>
      </c>
      <c r="K864" s="236">
        <f>'Pak8 s2'!O866</f>
        <v>0</v>
      </c>
      <c r="L864" s="11"/>
      <c r="M864" s="11"/>
      <c r="N864" s="396">
        <f>'Og s3a'!G1575</f>
        <v>0</v>
      </c>
      <c r="O864" s="237">
        <f>'Og s3a'!H1575</f>
        <v>0</v>
      </c>
      <c r="P864" s="398">
        <f>'Og s3a'!D1575</f>
        <v>0</v>
      </c>
      <c r="Q864" s="11"/>
      <c r="R864" s="306"/>
      <c r="S864" s="306"/>
      <c r="T864" s="306"/>
      <c r="U864" s="11"/>
      <c r="V864" s="11"/>
      <c r="W864" s="11"/>
      <c r="X864" s="11"/>
      <c r="Y864" s="11"/>
      <c r="Z864" s="11"/>
      <c r="AA864" s="11"/>
      <c r="AB864" s="11"/>
    </row>
    <row r="865" spans="1:28" ht="14.25" customHeight="1">
      <c r="A865" s="1256" t="str">
        <f>A864</f>
        <v/>
      </c>
      <c r="B865" s="57"/>
      <c r="C865" s="2051"/>
      <c r="D865" s="2053"/>
      <c r="E865" s="2051"/>
      <c r="F865" s="234"/>
      <c r="G865" s="234">
        <f>'Pak8 s2'!G867</f>
        <v>0</v>
      </c>
      <c r="H865" s="234">
        <f>'Pak8 s2'!I867</f>
        <v>0</v>
      </c>
      <c r="I865" s="234">
        <f>'Pak8 s2'!K867</f>
        <v>0</v>
      </c>
      <c r="J865" s="234">
        <f>'Pak8 s2'!M867</f>
        <v>0</v>
      </c>
      <c r="K865" s="234">
        <f>'Pak8 s2'!O867</f>
        <v>0</v>
      </c>
      <c r="L865" s="11"/>
      <c r="M865" s="11"/>
      <c r="N865" s="397"/>
      <c r="O865" s="233"/>
      <c r="P865" s="399"/>
      <c r="Q865" s="11"/>
      <c r="R865" s="306"/>
      <c r="S865" s="306"/>
      <c r="T865" s="306"/>
      <c r="U865" s="11"/>
      <c r="V865" s="11"/>
      <c r="W865" s="11"/>
      <c r="X865" s="11"/>
      <c r="Y865" s="11"/>
      <c r="Z865" s="11"/>
      <c r="AA865" s="11"/>
      <c r="AB865" s="11"/>
    </row>
    <row r="866" spans="1:28" ht="24.75" customHeight="1">
      <c r="A866" s="1256" t="str">
        <f>IF(E866&gt;0,"Wypełnione","")</f>
        <v/>
      </c>
      <c r="B866" s="57"/>
      <c r="C866" s="2050">
        <f>'Og s3a'!C1577</f>
        <v>0</v>
      </c>
      <c r="D866" s="2052">
        <f>'Og s3a'!E1577</f>
        <v>0</v>
      </c>
      <c r="E866" s="2050">
        <f>'Og s3a'!F1577</f>
        <v>0</v>
      </c>
      <c r="F866" s="395">
        <f>O866</f>
        <v>0</v>
      </c>
      <c r="G866" s="395">
        <f>P866</f>
        <v>0</v>
      </c>
      <c r="H866" s="236">
        <f>'Pak8 s2'!I868</f>
        <v>0</v>
      </c>
      <c r="I866" s="236">
        <f>'Pak8 s2'!K868</f>
        <v>0</v>
      </c>
      <c r="J866" s="236">
        <f>'Pak8 s2'!M868</f>
        <v>0</v>
      </c>
      <c r="K866" s="236">
        <f>'Pak8 s2'!O868</f>
        <v>0</v>
      </c>
      <c r="L866" s="11"/>
      <c r="M866" s="11"/>
      <c r="N866" s="396">
        <f>'Og s3a'!G1577</f>
        <v>0</v>
      </c>
      <c r="O866" s="237">
        <f>'Og s3a'!H1577</f>
        <v>0</v>
      </c>
      <c r="P866" s="398">
        <f>'Og s3a'!D1577</f>
        <v>0</v>
      </c>
      <c r="Q866" s="11"/>
      <c r="R866" s="306"/>
      <c r="S866" s="306"/>
      <c r="T866" s="306"/>
      <c r="U866" s="11"/>
      <c r="V866" s="11"/>
      <c r="W866" s="11"/>
      <c r="X866" s="11"/>
      <c r="Y866" s="11"/>
      <c r="Z866" s="11"/>
      <c r="AA866" s="11"/>
      <c r="AB866" s="11"/>
    </row>
    <row r="867" spans="1:28" ht="14.25" customHeight="1">
      <c r="A867" s="1256" t="str">
        <f>A866</f>
        <v/>
      </c>
      <c r="B867" s="57"/>
      <c r="C867" s="2051"/>
      <c r="D867" s="2053"/>
      <c r="E867" s="2051"/>
      <c r="F867" s="234"/>
      <c r="G867" s="234">
        <f>'Pak8 s2'!G869</f>
        <v>0</v>
      </c>
      <c r="H867" s="234">
        <f>'Pak8 s2'!I869</f>
        <v>0</v>
      </c>
      <c r="I867" s="234">
        <f>'Pak8 s2'!K869</f>
        <v>0</v>
      </c>
      <c r="J867" s="234">
        <f>'Pak8 s2'!M869</f>
        <v>0</v>
      </c>
      <c r="K867" s="234">
        <f>'Pak8 s2'!O869</f>
        <v>0</v>
      </c>
      <c r="L867" s="11"/>
      <c r="M867" s="11"/>
      <c r="N867" s="397"/>
      <c r="O867" s="233"/>
      <c r="P867" s="399"/>
      <c r="Q867" s="11"/>
      <c r="R867" s="306"/>
      <c r="S867" s="306"/>
      <c r="T867" s="306"/>
      <c r="U867" s="11"/>
      <c r="V867" s="11"/>
      <c r="W867" s="11"/>
      <c r="X867" s="11"/>
      <c r="Y867" s="11"/>
      <c r="Z867" s="11"/>
      <c r="AA867" s="11"/>
      <c r="AB867" s="11"/>
    </row>
    <row r="868" spans="1:28" ht="24.75" customHeight="1">
      <c r="A868" s="1256" t="str">
        <f>IF(E868&gt;0,"Wypełnione","")</f>
        <v/>
      </c>
      <c r="B868" s="57"/>
      <c r="C868" s="2050">
        <f>'Og s3a'!C1579</f>
        <v>0</v>
      </c>
      <c r="D868" s="2052">
        <f>'Og s3a'!E1579</f>
        <v>0</v>
      </c>
      <c r="E868" s="2050">
        <f>'Og s3a'!F1579</f>
        <v>0</v>
      </c>
      <c r="F868" s="395">
        <f>O868</f>
        <v>0</v>
      </c>
      <c r="G868" s="395">
        <f>P868</f>
        <v>0</v>
      </c>
      <c r="H868" s="236">
        <f>'Pak8 s2'!I870</f>
        <v>0</v>
      </c>
      <c r="I868" s="236">
        <f>'Pak8 s2'!K870</f>
        <v>0</v>
      </c>
      <c r="J868" s="236">
        <f>'Pak8 s2'!M870</f>
        <v>0</v>
      </c>
      <c r="K868" s="236">
        <f>'Pak8 s2'!O870</f>
        <v>0</v>
      </c>
      <c r="L868" s="11"/>
      <c r="M868" s="11"/>
      <c r="N868" s="396">
        <f>'Og s3a'!G1579</f>
        <v>0</v>
      </c>
      <c r="O868" s="237">
        <f>'Og s3a'!H1579</f>
        <v>0</v>
      </c>
      <c r="P868" s="398">
        <f>'Og s3a'!D1579</f>
        <v>0</v>
      </c>
      <c r="Q868" s="11"/>
      <c r="R868" s="306"/>
      <c r="S868" s="306"/>
      <c r="T868" s="306"/>
      <c r="U868" s="11"/>
      <c r="V868" s="11"/>
      <c r="W868" s="11"/>
      <c r="X868" s="11"/>
      <c r="Y868" s="11"/>
      <c r="Z868" s="11"/>
      <c r="AA868" s="11"/>
      <c r="AB868" s="11"/>
    </row>
    <row r="869" spans="1:28" ht="14.25" customHeight="1">
      <c r="A869" s="1256" t="str">
        <f>A868</f>
        <v/>
      </c>
      <c r="B869" s="57"/>
      <c r="C869" s="2051"/>
      <c r="D869" s="2053"/>
      <c r="E869" s="2051"/>
      <c r="F869" s="234"/>
      <c r="G869" s="234">
        <f>'Pak8 s2'!G871</f>
        <v>0</v>
      </c>
      <c r="H869" s="234">
        <f>'Pak8 s2'!I871</f>
        <v>0</v>
      </c>
      <c r="I869" s="234">
        <f>'Pak8 s2'!K871</f>
        <v>0</v>
      </c>
      <c r="J869" s="234">
        <f>'Pak8 s2'!M871</f>
        <v>0</v>
      </c>
      <c r="K869" s="234">
        <f>'Pak8 s2'!O871</f>
        <v>0</v>
      </c>
      <c r="L869" s="11"/>
      <c r="M869" s="11"/>
      <c r="N869" s="397"/>
      <c r="O869" s="233"/>
      <c r="P869" s="399"/>
      <c r="Q869" s="11"/>
      <c r="R869" s="306"/>
      <c r="S869" s="306"/>
      <c r="T869" s="306"/>
      <c r="U869" s="11"/>
      <c r="V869" s="11"/>
      <c r="W869" s="11"/>
      <c r="X869" s="11"/>
      <c r="Y869" s="11"/>
      <c r="Z869" s="11"/>
      <c r="AA869" s="11"/>
      <c r="AB869" s="11"/>
    </row>
    <row r="870" spans="1:28" ht="24.75" customHeight="1">
      <c r="A870" s="1256" t="str">
        <f>IF(E870&gt;0,"Wypełnione","")</f>
        <v/>
      </c>
      <c r="B870" s="57"/>
      <c r="C870" s="2050">
        <f>'Og s3a'!C1581</f>
        <v>0</v>
      </c>
      <c r="D870" s="2052">
        <f>'Og s3a'!E1581</f>
        <v>0</v>
      </c>
      <c r="E870" s="2050">
        <f>'Og s3a'!F1581</f>
        <v>0</v>
      </c>
      <c r="F870" s="395">
        <f>O870</f>
        <v>0</v>
      </c>
      <c r="G870" s="395">
        <f>P870</f>
        <v>0</v>
      </c>
      <c r="H870" s="236">
        <f>'Pak8 s2'!I872</f>
        <v>0</v>
      </c>
      <c r="I870" s="236">
        <f>'Pak8 s2'!K872</f>
        <v>0</v>
      </c>
      <c r="J870" s="236">
        <f>'Pak8 s2'!M872</f>
        <v>0</v>
      </c>
      <c r="K870" s="236">
        <f>'Pak8 s2'!O872</f>
        <v>0</v>
      </c>
      <c r="L870" s="11"/>
      <c r="M870" s="11"/>
      <c r="N870" s="396">
        <f>'Og s3a'!G1581</f>
        <v>0</v>
      </c>
      <c r="O870" s="237">
        <f>'Og s3a'!H1581</f>
        <v>0</v>
      </c>
      <c r="P870" s="398">
        <f>'Og s3a'!D1581</f>
        <v>0</v>
      </c>
      <c r="Q870" s="11"/>
      <c r="R870" s="306"/>
      <c r="S870" s="306"/>
      <c r="T870" s="306"/>
      <c r="U870" s="11"/>
      <c r="V870" s="11"/>
      <c r="W870" s="11"/>
      <c r="X870" s="11"/>
      <c r="Y870" s="11"/>
      <c r="Z870" s="11"/>
      <c r="AA870" s="11"/>
      <c r="AB870" s="11"/>
    </row>
    <row r="871" spans="1:28" ht="14.25" customHeight="1">
      <c r="A871" s="1256" t="str">
        <f>A870</f>
        <v/>
      </c>
      <c r="B871" s="57"/>
      <c r="C871" s="2051"/>
      <c r="D871" s="2053"/>
      <c r="E871" s="2051"/>
      <c r="F871" s="234"/>
      <c r="G871" s="234">
        <f>'Pak8 s2'!G873</f>
        <v>0</v>
      </c>
      <c r="H871" s="234">
        <f>'Pak8 s2'!I873</f>
        <v>0</v>
      </c>
      <c r="I871" s="234">
        <f>'Pak8 s2'!K873</f>
        <v>0</v>
      </c>
      <c r="J871" s="234">
        <f>'Pak8 s2'!M873</f>
        <v>0</v>
      </c>
      <c r="K871" s="234">
        <f>'Pak8 s2'!O873</f>
        <v>0</v>
      </c>
      <c r="L871" s="11"/>
      <c r="M871" s="11"/>
      <c r="N871" s="397"/>
      <c r="O871" s="233"/>
      <c r="P871" s="399"/>
      <c r="Q871" s="11"/>
      <c r="R871" s="306"/>
      <c r="S871" s="306"/>
      <c r="T871" s="306"/>
      <c r="U871" s="11"/>
      <c r="V871" s="11"/>
      <c r="W871" s="11"/>
      <c r="X871" s="11"/>
      <c r="Y871" s="11"/>
      <c r="Z871" s="11"/>
      <c r="AA871" s="11"/>
      <c r="AB871" s="11"/>
    </row>
    <row r="872" spans="1:28" ht="24.75" customHeight="1">
      <c r="A872" s="1256" t="str">
        <f>IF(E872&gt;0,"Wypełnione","")</f>
        <v/>
      </c>
      <c r="B872" s="57"/>
      <c r="C872" s="2050">
        <f>'Og s3a'!C1583</f>
        <v>0</v>
      </c>
      <c r="D872" s="2052">
        <f>'Og s3a'!E1583</f>
        <v>0</v>
      </c>
      <c r="E872" s="2050">
        <f>'Og s3a'!F1583</f>
        <v>0</v>
      </c>
      <c r="F872" s="395">
        <f>O872</f>
        <v>0</v>
      </c>
      <c r="G872" s="395">
        <f>P872</f>
        <v>0</v>
      </c>
      <c r="H872" s="236">
        <f>'Pak8 s2'!I874</f>
        <v>0</v>
      </c>
      <c r="I872" s="236">
        <f>'Pak8 s2'!K874</f>
        <v>0</v>
      </c>
      <c r="J872" s="236">
        <f>'Pak8 s2'!M874</f>
        <v>0</v>
      </c>
      <c r="K872" s="236">
        <f>'Pak8 s2'!O874</f>
        <v>0</v>
      </c>
      <c r="L872" s="11"/>
      <c r="M872" s="11"/>
      <c r="N872" s="396">
        <f>'Og s3a'!G1583</f>
        <v>0</v>
      </c>
      <c r="O872" s="237">
        <f>'Og s3a'!H1583</f>
        <v>0</v>
      </c>
      <c r="P872" s="398">
        <f>'Og s3a'!D1583</f>
        <v>0</v>
      </c>
      <c r="Q872" s="11"/>
      <c r="R872" s="306"/>
      <c r="S872" s="306"/>
      <c r="T872" s="306"/>
      <c r="U872" s="11"/>
      <c r="V872" s="11"/>
      <c r="W872" s="11"/>
      <c r="X872" s="11"/>
      <c r="Y872" s="11"/>
      <c r="Z872" s="11"/>
      <c r="AA872" s="11"/>
      <c r="AB872" s="11"/>
    </row>
    <row r="873" spans="1:28" ht="14.25" customHeight="1">
      <c r="A873" s="1256" t="str">
        <f>A872</f>
        <v/>
      </c>
      <c r="B873" s="57"/>
      <c r="C873" s="2051"/>
      <c r="D873" s="2053"/>
      <c r="E873" s="2051"/>
      <c r="F873" s="234"/>
      <c r="G873" s="234">
        <f>'Pak8 s2'!G875</f>
        <v>0</v>
      </c>
      <c r="H873" s="234">
        <f>'Pak8 s2'!I875</f>
        <v>0</v>
      </c>
      <c r="I873" s="234">
        <f>'Pak8 s2'!K875</f>
        <v>0</v>
      </c>
      <c r="J873" s="234">
        <f>'Pak8 s2'!M875</f>
        <v>0</v>
      </c>
      <c r="K873" s="234">
        <f>'Pak8 s2'!O875</f>
        <v>0</v>
      </c>
      <c r="L873" s="11"/>
      <c r="M873" s="11"/>
      <c r="N873" s="397"/>
      <c r="O873" s="233"/>
      <c r="P873" s="399"/>
      <c r="Q873" s="11"/>
      <c r="R873" s="306"/>
      <c r="S873" s="306"/>
      <c r="T873" s="306"/>
      <c r="U873" s="11"/>
      <c r="V873" s="11"/>
      <c r="W873" s="11"/>
      <c r="X873" s="11"/>
      <c r="Y873" s="11"/>
      <c r="Z873" s="11"/>
      <c r="AA873" s="11"/>
      <c r="AB873" s="11"/>
    </row>
    <row r="874" spans="1:28" ht="24.75" customHeight="1">
      <c r="A874" s="1256" t="str">
        <f>IF(E874&gt;0,"Wypełnione","")</f>
        <v/>
      </c>
      <c r="B874" s="57"/>
      <c r="C874" s="2050">
        <f>'Og s3a'!C1585</f>
        <v>0</v>
      </c>
      <c r="D874" s="2052">
        <f>'Og s3a'!E1585</f>
        <v>0</v>
      </c>
      <c r="E874" s="2050">
        <f>'Og s3a'!F1585</f>
        <v>0</v>
      </c>
      <c r="F874" s="395">
        <f>O874</f>
        <v>0</v>
      </c>
      <c r="G874" s="395">
        <f>P874</f>
        <v>0</v>
      </c>
      <c r="H874" s="236">
        <f>'Pak8 s2'!I876</f>
        <v>0</v>
      </c>
      <c r="I874" s="236">
        <f>'Pak8 s2'!K876</f>
        <v>0</v>
      </c>
      <c r="J874" s="236">
        <f>'Pak8 s2'!M876</f>
        <v>0</v>
      </c>
      <c r="K874" s="236">
        <f>'Pak8 s2'!O876</f>
        <v>0</v>
      </c>
      <c r="L874" s="11"/>
      <c r="M874" s="11"/>
      <c r="N874" s="396">
        <f>'Og s3a'!G1585</f>
        <v>0</v>
      </c>
      <c r="O874" s="237">
        <f>'Og s3a'!H1585</f>
        <v>0</v>
      </c>
      <c r="P874" s="398">
        <f>'Og s3a'!D1585</f>
        <v>0</v>
      </c>
      <c r="Q874" s="11"/>
      <c r="R874" s="306"/>
      <c r="S874" s="306"/>
      <c r="T874" s="306"/>
      <c r="U874" s="11"/>
      <c r="V874" s="11"/>
      <c r="W874" s="11"/>
      <c r="X874" s="11"/>
      <c r="Y874" s="11"/>
      <c r="Z874" s="11"/>
      <c r="AA874" s="11"/>
      <c r="AB874" s="11"/>
    </row>
    <row r="875" spans="1:28" ht="14.25" customHeight="1">
      <c r="A875" s="1256" t="str">
        <f>A874</f>
        <v/>
      </c>
      <c r="B875" s="57"/>
      <c r="C875" s="2051"/>
      <c r="D875" s="2053"/>
      <c r="E875" s="2051"/>
      <c r="F875" s="234"/>
      <c r="G875" s="234">
        <f>'Pak8 s2'!G877</f>
        <v>0</v>
      </c>
      <c r="H875" s="234">
        <f>'Pak8 s2'!I877</f>
        <v>0</v>
      </c>
      <c r="I875" s="234">
        <f>'Pak8 s2'!K877</f>
        <v>0</v>
      </c>
      <c r="J875" s="234">
        <f>'Pak8 s2'!M877</f>
        <v>0</v>
      </c>
      <c r="K875" s="234">
        <f>'Pak8 s2'!O877</f>
        <v>0</v>
      </c>
      <c r="L875" s="11"/>
      <c r="M875" s="11"/>
      <c r="N875" s="397"/>
      <c r="O875" s="233"/>
      <c r="P875" s="399"/>
      <c r="Q875" s="11"/>
      <c r="R875" s="306"/>
      <c r="S875" s="306"/>
      <c r="T875" s="306"/>
      <c r="U875" s="11"/>
      <c r="V875" s="11"/>
      <c r="W875" s="11"/>
      <c r="X875" s="11"/>
      <c r="Y875" s="11"/>
      <c r="Z875" s="11"/>
      <c r="AA875" s="11"/>
      <c r="AB875" s="11"/>
    </row>
    <row r="876" spans="1:28" ht="24.75" customHeight="1">
      <c r="A876" s="1256" t="str">
        <f>IF(E876&gt;0,"Wypełnione","")</f>
        <v/>
      </c>
      <c r="B876" s="57"/>
      <c r="C876" s="2050">
        <f>'Og s3a'!C1587</f>
        <v>0</v>
      </c>
      <c r="D876" s="2052">
        <f>'Og s3a'!E1587</f>
        <v>0</v>
      </c>
      <c r="E876" s="2050">
        <f>'Og s3a'!F1587</f>
        <v>0</v>
      </c>
      <c r="F876" s="395">
        <f>O876</f>
        <v>0</v>
      </c>
      <c r="G876" s="395">
        <f>P876</f>
        <v>0</v>
      </c>
      <c r="H876" s="236">
        <f>'Pak8 s2'!I878</f>
        <v>0</v>
      </c>
      <c r="I876" s="236">
        <f>'Pak8 s2'!K878</f>
        <v>0</v>
      </c>
      <c r="J876" s="236">
        <f>'Pak8 s2'!M878</f>
        <v>0</v>
      </c>
      <c r="K876" s="236">
        <f>'Pak8 s2'!O878</f>
        <v>0</v>
      </c>
      <c r="L876" s="11"/>
      <c r="M876" s="11"/>
      <c r="N876" s="396">
        <f>'Og s3a'!G1587</f>
        <v>0</v>
      </c>
      <c r="O876" s="237">
        <f>'Og s3a'!H1587</f>
        <v>0</v>
      </c>
      <c r="P876" s="398">
        <f>'Og s3a'!D1587</f>
        <v>0</v>
      </c>
      <c r="Q876" s="11"/>
      <c r="R876" s="306"/>
      <c r="S876" s="306"/>
      <c r="T876" s="306"/>
      <c r="U876" s="11"/>
      <c r="V876" s="11"/>
      <c r="W876" s="11"/>
      <c r="X876" s="11"/>
      <c r="Y876" s="11"/>
      <c r="Z876" s="11"/>
      <c r="AA876" s="11"/>
      <c r="AB876" s="11"/>
    </row>
    <row r="877" spans="1:28" ht="14.25" customHeight="1">
      <c r="A877" s="1256" t="str">
        <f>A876</f>
        <v/>
      </c>
      <c r="B877" s="57"/>
      <c r="C877" s="2051"/>
      <c r="D877" s="2053"/>
      <c r="E877" s="2051"/>
      <c r="F877" s="234"/>
      <c r="G877" s="234">
        <f>'Pak8 s2'!G879</f>
        <v>0</v>
      </c>
      <c r="H877" s="234">
        <f>'Pak8 s2'!I879</f>
        <v>0</v>
      </c>
      <c r="I877" s="234">
        <f>'Pak8 s2'!K879</f>
        <v>0</v>
      </c>
      <c r="J877" s="234">
        <f>'Pak8 s2'!M879</f>
        <v>0</v>
      </c>
      <c r="K877" s="234">
        <f>'Pak8 s2'!O879</f>
        <v>0</v>
      </c>
      <c r="L877" s="11"/>
      <c r="M877" s="11"/>
      <c r="N877" s="397"/>
      <c r="O877" s="233"/>
      <c r="P877" s="399"/>
      <c r="Q877" s="11"/>
      <c r="R877" s="306"/>
      <c r="S877" s="306"/>
      <c r="T877" s="306"/>
      <c r="U877" s="11"/>
      <c r="V877" s="11"/>
      <c r="W877" s="11"/>
      <c r="X877" s="11"/>
      <c r="Y877" s="11"/>
      <c r="Z877" s="11"/>
      <c r="AA877" s="11"/>
      <c r="AB877" s="11"/>
    </row>
    <row r="878" spans="1:28" ht="24.75" customHeight="1">
      <c r="A878" s="1256" t="str">
        <f>IF(E878&gt;0,"Wypełnione","")</f>
        <v/>
      </c>
      <c r="B878" s="57"/>
      <c r="C878" s="2050">
        <f>'Og s3a'!C1589</f>
        <v>0</v>
      </c>
      <c r="D878" s="2052">
        <f>'Og s3a'!E1589</f>
        <v>0</v>
      </c>
      <c r="E878" s="2050">
        <f>'Og s3a'!F1589</f>
        <v>0</v>
      </c>
      <c r="F878" s="395">
        <f>O878</f>
        <v>0</v>
      </c>
      <c r="G878" s="395">
        <f>P878</f>
        <v>0</v>
      </c>
      <c r="H878" s="236">
        <f>'Pak8 s2'!I880</f>
        <v>0</v>
      </c>
      <c r="I878" s="236">
        <f>'Pak8 s2'!K880</f>
        <v>0</v>
      </c>
      <c r="J878" s="236">
        <f>'Pak8 s2'!M880</f>
        <v>0</v>
      </c>
      <c r="K878" s="236">
        <f>'Pak8 s2'!O880</f>
        <v>0</v>
      </c>
      <c r="L878" s="11"/>
      <c r="M878" s="11"/>
      <c r="N878" s="396">
        <f>'Og s3a'!G1589</f>
        <v>0</v>
      </c>
      <c r="O878" s="237">
        <f>'Og s3a'!H1589</f>
        <v>0</v>
      </c>
      <c r="P878" s="398">
        <f>'Og s3a'!D1589</f>
        <v>0</v>
      </c>
      <c r="Q878" s="11"/>
      <c r="R878" s="306"/>
      <c r="S878" s="306"/>
      <c r="T878" s="306"/>
      <c r="U878" s="11"/>
      <c r="V878" s="11"/>
      <c r="W878" s="11"/>
      <c r="X878" s="11"/>
      <c r="Y878" s="11"/>
      <c r="Z878" s="11"/>
      <c r="AA878" s="11"/>
      <c r="AB878" s="11"/>
    </row>
    <row r="879" spans="1:28" ht="14.25" customHeight="1">
      <c r="A879" s="1256" t="str">
        <f>A878</f>
        <v/>
      </c>
      <c r="B879" s="57"/>
      <c r="C879" s="2051"/>
      <c r="D879" s="2053"/>
      <c r="E879" s="2051"/>
      <c r="F879" s="234"/>
      <c r="G879" s="234">
        <f>'Pak8 s2'!G881</f>
        <v>0</v>
      </c>
      <c r="H879" s="234">
        <f>'Pak8 s2'!I881</f>
        <v>0</v>
      </c>
      <c r="I879" s="234">
        <f>'Pak8 s2'!K881</f>
        <v>0</v>
      </c>
      <c r="J879" s="234">
        <f>'Pak8 s2'!M881</f>
        <v>0</v>
      </c>
      <c r="K879" s="234">
        <f>'Pak8 s2'!O881</f>
        <v>0</v>
      </c>
      <c r="L879" s="11"/>
      <c r="M879" s="11"/>
      <c r="N879" s="397"/>
      <c r="O879" s="233"/>
      <c r="P879" s="399"/>
      <c r="Q879" s="11"/>
      <c r="R879" s="306"/>
      <c r="S879" s="306"/>
      <c r="T879" s="306"/>
      <c r="U879" s="11"/>
      <c r="V879" s="11"/>
      <c r="W879" s="11"/>
      <c r="X879" s="11"/>
      <c r="Y879" s="11"/>
      <c r="Z879" s="11"/>
      <c r="AA879" s="11"/>
      <c r="AB879" s="11"/>
    </row>
    <row r="880" spans="1:28" ht="24.75" customHeight="1">
      <c r="A880" s="1256" t="str">
        <f>IF(E880&gt;0,"Wypełnione","")</f>
        <v/>
      </c>
      <c r="B880" s="57"/>
      <c r="C880" s="2050">
        <f>'Og s3a'!C1591</f>
        <v>0</v>
      </c>
      <c r="D880" s="2052">
        <f>'Og s3a'!E1591</f>
        <v>0</v>
      </c>
      <c r="E880" s="2050">
        <f>'Og s3a'!F1591</f>
        <v>0</v>
      </c>
      <c r="F880" s="395">
        <f>O880</f>
        <v>0</v>
      </c>
      <c r="G880" s="395">
        <f>P880</f>
        <v>0</v>
      </c>
      <c r="H880" s="236">
        <f>'Pak8 s2'!I882</f>
        <v>0</v>
      </c>
      <c r="I880" s="236">
        <f>'Pak8 s2'!K882</f>
        <v>0</v>
      </c>
      <c r="J880" s="236">
        <f>'Pak8 s2'!M882</f>
        <v>0</v>
      </c>
      <c r="K880" s="236">
        <f>'Pak8 s2'!O882</f>
        <v>0</v>
      </c>
      <c r="L880" s="11"/>
      <c r="M880" s="11"/>
      <c r="N880" s="396">
        <f>'Og s3a'!G1591</f>
        <v>0</v>
      </c>
      <c r="O880" s="237">
        <f>'Og s3a'!H1591</f>
        <v>0</v>
      </c>
      <c r="P880" s="398">
        <f>'Og s3a'!D1591</f>
        <v>0</v>
      </c>
      <c r="Q880" s="11"/>
      <c r="R880" s="306"/>
      <c r="S880" s="306"/>
      <c r="T880" s="306"/>
      <c r="U880" s="11"/>
      <c r="V880" s="11"/>
      <c r="W880" s="11"/>
      <c r="X880" s="11"/>
      <c r="Y880" s="11"/>
      <c r="Z880" s="11"/>
      <c r="AA880" s="11"/>
      <c r="AB880" s="11"/>
    </row>
    <row r="881" spans="1:28" ht="14.25" customHeight="1">
      <c r="A881" s="1256" t="str">
        <f>A880</f>
        <v/>
      </c>
      <c r="B881" s="57"/>
      <c r="C881" s="2051"/>
      <c r="D881" s="2053"/>
      <c r="E881" s="2051"/>
      <c r="F881" s="234"/>
      <c r="G881" s="234">
        <f>'Pak8 s2'!G883</f>
        <v>0</v>
      </c>
      <c r="H881" s="234">
        <f>'Pak8 s2'!I883</f>
        <v>0</v>
      </c>
      <c r="I881" s="234">
        <f>'Pak8 s2'!K883</f>
        <v>0</v>
      </c>
      <c r="J881" s="234">
        <f>'Pak8 s2'!M883</f>
        <v>0</v>
      </c>
      <c r="K881" s="234">
        <f>'Pak8 s2'!O883</f>
        <v>0</v>
      </c>
      <c r="L881" s="11"/>
      <c r="M881" s="11"/>
      <c r="N881" s="397"/>
      <c r="O881" s="233"/>
      <c r="P881" s="399"/>
      <c r="Q881" s="11"/>
      <c r="R881" s="306"/>
      <c r="S881" s="306"/>
      <c r="T881" s="306"/>
      <c r="U881" s="11"/>
      <c r="V881" s="11"/>
      <c r="W881" s="11"/>
      <c r="X881" s="11"/>
      <c r="Y881" s="11"/>
      <c r="Z881" s="11"/>
      <c r="AA881" s="11"/>
      <c r="AB881" s="11"/>
    </row>
    <row r="882" spans="1:28" ht="24.75" customHeight="1">
      <c r="A882" s="1256" t="str">
        <f>IF(E882&gt;0,"Wypełnione","")</f>
        <v/>
      </c>
      <c r="B882" s="57"/>
      <c r="C882" s="2050">
        <f>'Og s3a'!C1593</f>
        <v>0</v>
      </c>
      <c r="D882" s="2052">
        <f>'Og s3a'!E1593</f>
        <v>0</v>
      </c>
      <c r="E882" s="2050">
        <f>'Og s3a'!F1593</f>
        <v>0</v>
      </c>
      <c r="F882" s="395">
        <f>O882</f>
        <v>0</v>
      </c>
      <c r="G882" s="395">
        <f>P882</f>
        <v>0</v>
      </c>
      <c r="H882" s="236">
        <f>'Pak8 s2'!I884</f>
        <v>0</v>
      </c>
      <c r="I882" s="236">
        <f>'Pak8 s2'!K884</f>
        <v>0</v>
      </c>
      <c r="J882" s="236">
        <f>'Pak8 s2'!M884</f>
        <v>0</v>
      </c>
      <c r="K882" s="236">
        <f>'Pak8 s2'!O884</f>
        <v>0</v>
      </c>
      <c r="L882" s="11"/>
      <c r="M882" s="11"/>
      <c r="N882" s="396">
        <f>'Og s3a'!G1593</f>
        <v>0</v>
      </c>
      <c r="O882" s="237">
        <f>'Og s3a'!H1593</f>
        <v>0</v>
      </c>
      <c r="P882" s="398">
        <f>'Og s3a'!D1593</f>
        <v>0</v>
      </c>
      <c r="Q882" s="11"/>
      <c r="R882" s="306"/>
      <c r="S882" s="306"/>
      <c r="T882" s="306"/>
      <c r="U882" s="11"/>
      <c r="V882" s="11"/>
      <c r="W882" s="11"/>
      <c r="X882" s="11"/>
      <c r="Y882" s="11"/>
      <c r="Z882" s="11"/>
      <c r="AA882" s="11"/>
      <c r="AB882" s="11"/>
    </row>
    <row r="883" spans="1:28" ht="14.25" customHeight="1">
      <c r="A883" s="1256" t="str">
        <f>A882</f>
        <v/>
      </c>
      <c r="B883" s="57"/>
      <c r="C883" s="2051"/>
      <c r="D883" s="2053"/>
      <c r="E883" s="2051"/>
      <c r="F883" s="234"/>
      <c r="G883" s="234">
        <f>'Pak8 s2'!G885</f>
        <v>0</v>
      </c>
      <c r="H883" s="234">
        <f>'Pak8 s2'!I885</f>
        <v>0</v>
      </c>
      <c r="I883" s="234">
        <f>'Pak8 s2'!K885</f>
        <v>0</v>
      </c>
      <c r="J883" s="234">
        <f>'Pak8 s2'!M885</f>
        <v>0</v>
      </c>
      <c r="K883" s="234">
        <f>'Pak8 s2'!O885</f>
        <v>0</v>
      </c>
      <c r="L883" s="11"/>
      <c r="M883" s="11"/>
      <c r="N883" s="397"/>
      <c r="O883" s="233"/>
      <c r="P883" s="399"/>
      <c r="Q883" s="11"/>
      <c r="R883" s="306"/>
      <c r="S883" s="306"/>
      <c r="T883" s="306"/>
      <c r="U883" s="11"/>
      <c r="V883" s="11"/>
      <c r="W883" s="11"/>
      <c r="X883" s="11"/>
      <c r="Y883" s="11"/>
      <c r="Z883" s="11"/>
      <c r="AA883" s="11"/>
      <c r="AB883" s="11"/>
    </row>
    <row r="884" spans="1:28" ht="24.75" customHeight="1">
      <c r="A884" s="1256" t="str">
        <f>IF(E884&gt;0,"Wypełnione","")</f>
        <v/>
      </c>
      <c r="B884" s="57"/>
      <c r="C884" s="2050">
        <f>'Og s3a'!C1595</f>
        <v>0</v>
      </c>
      <c r="D884" s="2052">
        <f>'Og s3a'!E1595</f>
        <v>0</v>
      </c>
      <c r="E884" s="2050">
        <f>'Og s3a'!F1595</f>
        <v>0</v>
      </c>
      <c r="F884" s="395">
        <f>O884</f>
        <v>0</v>
      </c>
      <c r="G884" s="395">
        <f>P884</f>
        <v>0</v>
      </c>
      <c r="H884" s="236">
        <f>'Pak8 s2'!I886</f>
        <v>0</v>
      </c>
      <c r="I884" s="236">
        <f>'Pak8 s2'!K886</f>
        <v>0</v>
      </c>
      <c r="J884" s="236">
        <f>'Pak8 s2'!M886</f>
        <v>0</v>
      </c>
      <c r="K884" s="236">
        <f>'Pak8 s2'!O886</f>
        <v>0</v>
      </c>
      <c r="L884" s="11"/>
      <c r="M884" s="11"/>
      <c r="N884" s="396">
        <f>'Og s3a'!G1595</f>
        <v>0</v>
      </c>
      <c r="O884" s="237">
        <f>'Og s3a'!H1595</f>
        <v>0</v>
      </c>
      <c r="P884" s="398">
        <f>'Og s3a'!D1595</f>
        <v>0</v>
      </c>
      <c r="Q884" s="11"/>
      <c r="R884" s="306"/>
      <c r="S884" s="306"/>
      <c r="T884" s="306"/>
      <c r="U884" s="11"/>
      <c r="V884" s="11"/>
      <c r="W884" s="11"/>
      <c r="X884" s="11"/>
      <c r="Y884" s="11"/>
      <c r="Z884" s="11"/>
      <c r="AA884" s="11"/>
      <c r="AB884" s="11"/>
    </row>
    <row r="885" spans="1:28" ht="14.25" customHeight="1">
      <c r="A885" s="1256" t="str">
        <f>A884</f>
        <v/>
      </c>
      <c r="B885" s="57"/>
      <c r="C885" s="2051"/>
      <c r="D885" s="2053"/>
      <c r="E885" s="2051"/>
      <c r="F885" s="234"/>
      <c r="G885" s="234">
        <f>'Pak8 s2'!G887</f>
        <v>0</v>
      </c>
      <c r="H885" s="234">
        <f>'Pak8 s2'!I887</f>
        <v>0</v>
      </c>
      <c r="I885" s="234">
        <f>'Pak8 s2'!K887</f>
        <v>0</v>
      </c>
      <c r="J885" s="234">
        <f>'Pak8 s2'!M887</f>
        <v>0</v>
      </c>
      <c r="K885" s="234">
        <f>'Pak8 s2'!O887</f>
        <v>0</v>
      </c>
      <c r="L885" s="11"/>
      <c r="M885" s="11"/>
      <c r="N885" s="397"/>
      <c r="O885" s="233"/>
      <c r="P885" s="399"/>
      <c r="Q885" s="11"/>
      <c r="R885" s="306"/>
      <c r="S885" s="306"/>
      <c r="T885" s="306"/>
      <c r="U885" s="11"/>
      <c r="V885" s="11"/>
      <c r="W885" s="11"/>
      <c r="X885" s="11"/>
      <c r="Y885" s="11"/>
      <c r="Z885" s="11"/>
      <c r="AA885" s="11"/>
      <c r="AB885" s="11"/>
    </row>
    <row r="886" spans="1:28" ht="24.75" customHeight="1">
      <c r="A886" s="1256" t="str">
        <f>IF(E886&gt;0,"Wypełnione","")</f>
        <v/>
      </c>
      <c r="B886" s="57"/>
      <c r="C886" s="2050">
        <f>'Og s3a'!C1597</f>
        <v>0</v>
      </c>
      <c r="D886" s="2052">
        <f>'Og s3a'!E1597</f>
        <v>0</v>
      </c>
      <c r="E886" s="2050">
        <f>'Og s3a'!F1597</f>
        <v>0</v>
      </c>
      <c r="F886" s="395">
        <f>O886</f>
        <v>0</v>
      </c>
      <c r="G886" s="395">
        <f>P886</f>
        <v>0</v>
      </c>
      <c r="H886" s="236">
        <f>'Pak8 s2'!I888</f>
        <v>0</v>
      </c>
      <c r="I886" s="236">
        <f>'Pak8 s2'!K888</f>
        <v>0</v>
      </c>
      <c r="J886" s="236">
        <f>'Pak8 s2'!M888</f>
        <v>0</v>
      </c>
      <c r="K886" s="236">
        <f>'Pak8 s2'!O888</f>
        <v>0</v>
      </c>
      <c r="L886" s="11"/>
      <c r="M886" s="11"/>
      <c r="N886" s="396">
        <f>'Og s3a'!G1597</f>
        <v>0</v>
      </c>
      <c r="O886" s="237">
        <f>'Og s3a'!H1597</f>
        <v>0</v>
      </c>
      <c r="P886" s="398">
        <f>'Og s3a'!D1597</f>
        <v>0</v>
      </c>
      <c r="Q886" s="11"/>
      <c r="R886" s="306"/>
      <c r="S886" s="306"/>
      <c r="T886" s="306"/>
      <c r="U886" s="11"/>
      <c r="V886" s="11"/>
      <c r="W886" s="11"/>
      <c r="X886" s="11"/>
      <c r="Y886" s="11"/>
      <c r="Z886" s="11"/>
      <c r="AA886" s="11"/>
      <c r="AB886" s="11"/>
    </row>
    <row r="887" spans="1:28" ht="14.25" customHeight="1">
      <c r="A887" s="1256" t="str">
        <f>A886</f>
        <v/>
      </c>
      <c r="B887" s="57"/>
      <c r="C887" s="2051"/>
      <c r="D887" s="2053"/>
      <c r="E887" s="2051"/>
      <c r="F887" s="234"/>
      <c r="G887" s="234">
        <f>'Pak8 s2'!G889</f>
        <v>0</v>
      </c>
      <c r="H887" s="234">
        <f>'Pak8 s2'!I889</f>
        <v>0</v>
      </c>
      <c r="I887" s="234">
        <f>'Pak8 s2'!K889</f>
        <v>0</v>
      </c>
      <c r="J887" s="234">
        <f>'Pak8 s2'!M889</f>
        <v>0</v>
      </c>
      <c r="K887" s="234">
        <f>'Pak8 s2'!O889</f>
        <v>0</v>
      </c>
      <c r="L887" s="11"/>
      <c r="M887" s="11"/>
      <c r="N887" s="397"/>
      <c r="O887" s="233"/>
      <c r="P887" s="399"/>
      <c r="Q887" s="11"/>
      <c r="R887" s="306"/>
      <c r="S887" s="306"/>
      <c r="T887" s="306"/>
      <c r="U887" s="11"/>
      <c r="V887" s="11"/>
      <c r="W887" s="11"/>
      <c r="X887" s="11"/>
      <c r="Y887" s="11"/>
      <c r="Z887" s="11"/>
      <c r="AA887" s="11"/>
      <c r="AB887" s="11"/>
    </row>
    <row r="888" spans="1:28" ht="24.75" customHeight="1">
      <c r="A888" s="1256" t="str">
        <f>IF(E888&gt;0,"Wypełnione","")</f>
        <v/>
      </c>
      <c r="B888" s="57"/>
      <c r="C888" s="2050">
        <f>'Og s3a'!C1599</f>
        <v>0</v>
      </c>
      <c r="D888" s="2052">
        <f>'Og s3a'!E1599</f>
        <v>0</v>
      </c>
      <c r="E888" s="2050">
        <f>'Og s3a'!F1599</f>
        <v>0</v>
      </c>
      <c r="F888" s="395">
        <f>O888</f>
        <v>0</v>
      </c>
      <c r="G888" s="395">
        <f>P888</f>
        <v>0</v>
      </c>
      <c r="H888" s="236">
        <f>'Pak8 s2'!I890</f>
        <v>0</v>
      </c>
      <c r="I888" s="236">
        <f>'Pak8 s2'!K890</f>
        <v>0</v>
      </c>
      <c r="J888" s="236">
        <f>'Pak8 s2'!M890</f>
        <v>0</v>
      </c>
      <c r="K888" s="236">
        <f>'Pak8 s2'!O890</f>
        <v>0</v>
      </c>
      <c r="L888" s="11"/>
      <c r="M888" s="11"/>
      <c r="N888" s="396">
        <f>'Og s3a'!G1599</f>
        <v>0</v>
      </c>
      <c r="O888" s="237">
        <f>'Og s3a'!H1599</f>
        <v>0</v>
      </c>
      <c r="P888" s="398">
        <f>'Og s3a'!D1599</f>
        <v>0</v>
      </c>
      <c r="Q888" s="11"/>
      <c r="R888" s="306"/>
      <c r="S888" s="306"/>
      <c r="T888" s="306"/>
      <c r="U888" s="11"/>
      <c r="V888" s="11"/>
      <c r="W888" s="11"/>
      <c r="X888" s="11"/>
      <c r="Y888" s="11"/>
      <c r="Z888" s="11"/>
      <c r="AA888" s="11"/>
      <c r="AB888" s="11"/>
    </row>
    <row r="889" spans="1:28" ht="14.25" customHeight="1">
      <c r="A889" s="1256" t="str">
        <f>A888</f>
        <v/>
      </c>
      <c r="B889" s="57"/>
      <c r="C889" s="2051"/>
      <c r="D889" s="2053"/>
      <c r="E889" s="2051"/>
      <c r="F889" s="234"/>
      <c r="G889" s="234">
        <f>'Pak8 s2'!G891</f>
        <v>0</v>
      </c>
      <c r="H889" s="234">
        <f>'Pak8 s2'!I891</f>
        <v>0</v>
      </c>
      <c r="I889" s="234">
        <f>'Pak8 s2'!K891</f>
        <v>0</v>
      </c>
      <c r="J889" s="234">
        <f>'Pak8 s2'!M891</f>
        <v>0</v>
      </c>
      <c r="K889" s="234">
        <f>'Pak8 s2'!O891</f>
        <v>0</v>
      </c>
      <c r="L889" s="11"/>
      <c r="M889" s="11"/>
      <c r="N889" s="397"/>
      <c r="O889" s="233"/>
      <c r="P889" s="399"/>
      <c r="Q889" s="11"/>
      <c r="R889" s="306"/>
      <c r="S889" s="306"/>
      <c r="T889" s="306"/>
      <c r="U889" s="11"/>
      <c r="V889" s="11"/>
      <c r="W889" s="11"/>
      <c r="X889" s="11"/>
      <c r="Y889" s="11"/>
      <c r="Z889" s="11"/>
      <c r="AA889" s="11"/>
      <c r="AB889" s="11"/>
    </row>
    <row r="890" spans="1:28" ht="24.75" customHeight="1">
      <c r="A890" s="1256" t="str">
        <f>IF(E890&gt;0,"Wypełnione","")</f>
        <v/>
      </c>
      <c r="B890" s="57"/>
      <c r="C890" s="2050">
        <f>'Og s3a'!C1601</f>
        <v>0</v>
      </c>
      <c r="D890" s="2052">
        <f>'Og s3a'!E1601</f>
        <v>0</v>
      </c>
      <c r="E890" s="2050">
        <f>'Og s3a'!F1601</f>
        <v>0</v>
      </c>
      <c r="F890" s="395">
        <f>O890</f>
        <v>0</v>
      </c>
      <c r="G890" s="395">
        <f>P890</f>
        <v>0</v>
      </c>
      <c r="H890" s="236">
        <f>'Pak8 s2'!I892</f>
        <v>0</v>
      </c>
      <c r="I890" s="236">
        <f>'Pak8 s2'!K892</f>
        <v>0</v>
      </c>
      <c r="J890" s="236">
        <f>'Pak8 s2'!M892</f>
        <v>0</v>
      </c>
      <c r="K890" s="236">
        <f>'Pak8 s2'!O892</f>
        <v>0</v>
      </c>
      <c r="L890" s="11"/>
      <c r="M890" s="11"/>
      <c r="N890" s="396">
        <f>'Og s3a'!G1601</f>
        <v>0</v>
      </c>
      <c r="O890" s="237">
        <f>'Og s3a'!H1601</f>
        <v>0</v>
      </c>
      <c r="P890" s="398">
        <f>'Og s3a'!D1601</f>
        <v>0</v>
      </c>
      <c r="Q890" s="11"/>
      <c r="R890" s="306"/>
      <c r="S890" s="306"/>
      <c r="T890" s="306"/>
      <c r="U890" s="11"/>
      <c r="V890" s="11"/>
      <c r="W890" s="11"/>
      <c r="X890" s="11"/>
      <c r="Y890" s="11"/>
      <c r="Z890" s="11"/>
      <c r="AA890" s="11"/>
      <c r="AB890" s="11"/>
    </row>
    <row r="891" spans="1:28" ht="14.25" customHeight="1">
      <c r="A891" s="1256" t="str">
        <f>A890</f>
        <v/>
      </c>
      <c r="B891" s="57"/>
      <c r="C891" s="2051"/>
      <c r="D891" s="2053"/>
      <c r="E891" s="2051"/>
      <c r="F891" s="234"/>
      <c r="G891" s="234">
        <f>'Pak8 s2'!G893</f>
        <v>0</v>
      </c>
      <c r="H891" s="234">
        <f>'Pak8 s2'!I893</f>
        <v>0</v>
      </c>
      <c r="I891" s="234">
        <f>'Pak8 s2'!K893</f>
        <v>0</v>
      </c>
      <c r="J891" s="234">
        <f>'Pak8 s2'!M893</f>
        <v>0</v>
      </c>
      <c r="K891" s="234">
        <f>'Pak8 s2'!O893</f>
        <v>0</v>
      </c>
      <c r="L891" s="11"/>
      <c r="M891" s="11"/>
      <c r="N891" s="397"/>
      <c r="O891" s="233"/>
      <c r="P891" s="399"/>
      <c r="Q891" s="11"/>
      <c r="R891" s="306"/>
      <c r="S891" s="306"/>
      <c r="T891" s="306"/>
      <c r="U891" s="11"/>
      <c r="V891" s="11"/>
      <c r="W891" s="11"/>
      <c r="X891" s="11"/>
      <c r="Y891" s="11"/>
      <c r="Z891" s="11"/>
      <c r="AA891" s="11"/>
      <c r="AB891" s="11"/>
    </row>
    <row r="892" spans="1:28" ht="24.75" customHeight="1">
      <c r="A892" s="1256" t="str">
        <f>IF(E892&gt;0,"Wypełnione","")</f>
        <v/>
      </c>
      <c r="B892" s="57"/>
      <c r="C892" s="2050">
        <f>'Og s3a'!C1603</f>
        <v>0</v>
      </c>
      <c r="D892" s="2052">
        <f>'Og s3a'!E1603</f>
        <v>0</v>
      </c>
      <c r="E892" s="2050">
        <f>'Og s3a'!F1603</f>
        <v>0</v>
      </c>
      <c r="F892" s="395">
        <f>O892</f>
        <v>0</v>
      </c>
      <c r="G892" s="395">
        <f>P892</f>
        <v>0</v>
      </c>
      <c r="H892" s="236">
        <f>'Pak8 s2'!I894</f>
        <v>0</v>
      </c>
      <c r="I892" s="236">
        <f>'Pak8 s2'!K894</f>
        <v>0</v>
      </c>
      <c r="J892" s="236">
        <f>'Pak8 s2'!M894</f>
        <v>0</v>
      </c>
      <c r="K892" s="236">
        <f>'Pak8 s2'!O894</f>
        <v>0</v>
      </c>
      <c r="L892" s="11"/>
      <c r="M892" s="11"/>
      <c r="N892" s="396">
        <f>'Og s3a'!G1603</f>
        <v>0</v>
      </c>
      <c r="O892" s="237">
        <f>'Og s3a'!H1603</f>
        <v>0</v>
      </c>
      <c r="P892" s="398">
        <f>'Og s3a'!D1603</f>
        <v>0</v>
      </c>
      <c r="Q892" s="11"/>
      <c r="R892" s="306"/>
      <c r="S892" s="306"/>
      <c r="T892" s="306"/>
      <c r="U892" s="11"/>
      <c r="V892" s="11"/>
      <c r="W892" s="11"/>
      <c r="X892" s="11"/>
      <c r="Y892" s="11"/>
      <c r="Z892" s="11"/>
      <c r="AA892" s="11"/>
      <c r="AB892" s="11"/>
    </row>
    <row r="893" spans="1:28" ht="14.25" customHeight="1">
      <c r="A893" s="1256" t="str">
        <f>A892</f>
        <v/>
      </c>
      <c r="B893" s="57"/>
      <c r="C893" s="2051"/>
      <c r="D893" s="2053"/>
      <c r="E893" s="2051"/>
      <c r="F893" s="234"/>
      <c r="G893" s="234">
        <f>'Pak8 s2'!G895</f>
        <v>0</v>
      </c>
      <c r="H893" s="234">
        <f>'Pak8 s2'!I895</f>
        <v>0</v>
      </c>
      <c r="I893" s="234">
        <f>'Pak8 s2'!K895</f>
        <v>0</v>
      </c>
      <c r="J893" s="234">
        <f>'Pak8 s2'!M895</f>
        <v>0</v>
      </c>
      <c r="K893" s="234">
        <f>'Pak8 s2'!O895</f>
        <v>0</v>
      </c>
      <c r="L893" s="11"/>
      <c r="M893" s="11"/>
      <c r="N893" s="397"/>
      <c r="O893" s="233"/>
      <c r="P893" s="399"/>
      <c r="Q893" s="11"/>
      <c r="R893" s="306"/>
      <c r="S893" s="306"/>
      <c r="T893" s="306"/>
      <c r="U893" s="11"/>
      <c r="V893" s="11"/>
      <c r="W893" s="11"/>
      <c r="X893" s="11"/>
      <c r="Y893" s="11"/>
      <c r="Z893" s="11"/>
      <c r="AA893" s="11"/>
      <c r="AB893" s="11"/>
    </row>
    <row r="894" spans="1:28" ht="24.75" customHeight="1">
      <c r="A894" s="1256" t="str">
        <f>IF(E894&gt;0,"Wypełnione","")</f>
        <v/>
      </c>
      <c r="B894" s="57"/>
      <c r="C894" s="2050">
        <f>'Og s3a'!C1605</f>
        <v>0</v>
      </c>
      <c r="D894" s="2052">
        <f>'Og s3a'!E1605</f>
        <v>0</v>
      </c>
      <c r="E894" s="2050">
        <f>'Og s3a'!F1605</f>
        <v>0</v>
      </c>
      <c r="F894" s="395">
        <f>O894</f>
        <v>0</v>
      </c>
      <c r="G894" s="395">
        <f>P894</f>
        <v>0</v>
      </c>
      <c r="H894" s="236">
        <f>'Pak8 s2'!I896</f>
        <v>0</v>
      </c>
      <c r="I894" s="236">
        <f>'Pak8 s2'!K896</f>
        <v>0</v>
      </c>
      <c r="J894" s="236">
        <f>'Pak8 s2'!M896</f>
        <v>0</v>
      </c>
      <c r="K894" s="236">
        <f>'Pak8 s2'!O896</f>
        <v>0</v>
      </c>
      <c r="L894" s="11"/>
      <c r="M894" s="11"/>
      <c r="N894" s="396">
        <f>'Og s3a'!G1605</f>
        <v>0</v>
      </c>
      <c r="O894" s="237">
        <f>'Og s3a'!H1605</f>
        <v>0</v>
      </c>
      <c r="P894" s="398">
        <f>'Og s3a'!D1605</f>
        <v>0</v>
      </c>
      <c r="Q894" s="11"/>
      <c r="R894" s="306"/>
      <c r="S894" s="306"/>
      <c r="T894" s="306"/>
      <c r="U894" s="11"/>
      <c r="V894" s="11"/>
      <c r="W894" s="11"/>
      <c r="X894" s="11"/>
      <c r="Y894" s="11"/>
      <c r="Z894" s="11"/>
      <c r="AA894" s="11"/>
      <c r="AB894" s="11"/>
    </row>
    <row r="895" spans="1:28" ht="14.25" customHeight="1">
      <c r="A895" s="1256" t="str">
        <f>A894</f>
        <v/>
      </c>
      <c r="B895" s="57"/>
      <c r="C895" s="2051"/>
      <c r="D895" s="2053"/>
      <c r="E895" s="2051"/>
      <c r="F895" s="234"/>
      <c r="G895" s="234">
        <f>'Pak8 s2'!G897</f>
        <v>0</v>
      </c>
      <c r="H895" s="234">
        <f>'Pak8 s2'!I897</f>
        <v>0</v>
      </c>
      <c r="I895" s="234">
        <f>'Pak8 s2'!K897</f>
        <v>0</v>
      </c>
      <c r="J895" s="234">
        <f>'Pak8 s2'!M897</f>
        <v>0</v>
      </c>
      <c r="K895" s="234">
        <f>'Pak8 s2'!O897</f>
        <v>0</v>
      </c>
      <c r="L895" s="11"/>
      <c r="M895" s="11"/>
      <c r="N895" s="397"/>
      <c r="O895" s="233"/>
      <c r="P895" s="399"/>
      <c r="Q895" s="11"/>
      <c r="R895" s="306"/>
      <c r="S895" s="306"/>
      <c r="T895" s="306"/>
      <c r="U895" s="11"/>
      <c r="V895" s="11"/>
      <c r="W895" s="11"/>
      <c r="X895" s="11"/>
      <c r="Y895" s="11"/>
      <c r="Z895" s="11"/>
      <c r="AA895" s="11"/>
      <c r="AB895" s="11"/>
    </row>
    <row r="896" spans="1:28" ht="24.75" customHeight="1">
      <c r="A896" s="1256" t="str">
        <f>IF(E896&gt;0,"Wypełnione","")</f>
        <v/>
      </c>
      <c r="B896" s="57"/>
      <c r="C896" s="2050">
        <f>'Og s3a'!C1607</f>
        <v>0</v>
      </c>
      <c r="D896" s="2052">
        <f>'Og s3a'!E1607</f>
        <v>0</v>
      </c>
      <c r="E896" s="2050">
        <f>'Og s3a'!F1607</f>
        <v>0</v>
      </c>
      <c r="F896" s="395">
        <f>O896</f>
        <v>0</v>
      </c>
      <c r="G896" s="395">
        <f>P896</f>
        <v>0</v>
      </c>
      <c r="H896" s="236">
        <f>'Pak8 s2'!I898</f>
        <v>0</v>
      </c>
      <c r="I896" s="236">
        <f>'Pak8 s2'!K898</f>
        <v>0</v>
      </c>
      <c r="J896" s="236">
        <f>'Pak8 s2'!M898</f>
        <v>0</v>
      </c>
      <c r="K896" s="236">
        <f>'Pak8 s2'!O898</f>
        <v>0</v>
      </c>
      <c r="L896" s="11"/>
      <c r="M896" s="11"/>
      <c r="N896" s="396">
        <f>'Og s3a'!G1607</f>
        <v>0</v>
      </c>
      <c r="O896" s="237">
        <f>'Og s3a'!H1607</f>
        <v>0</v>
      </c>
      <c r="P896" s="398">
        <f>'Og s3a'!D1607</f>
        <v>0</v>
      </c>
      <c r="Q896" s="11"/>
      <c r="R896" s="306"/>
      <c r="S896" s="306"/>
      <c r="T896" s="306"/>
      <c r="U896" s="11"/>
      <c r="V896" s="11"/>
      <c r="W896" s="11"/>
      <c r="X896" s="11"/>
      <c r="Y896" s="11"/>
      <c r="Z896" s="11"/>
      <c r="AA896" s="11"/>
      <c r="AB896" s="11"/>
    </row>
    <row r="897" spans="1:28" ht="14.25" customHeight="1">
      <c r="A897" s="1256" t="str">
        <f>A896</f>
        <v/>
      </c>
      <c r="B897" s="57"/>
      <c r="C897" s="2051"/>
      <c r="D897" s="2053"/>
      <c r="E897" s="2051"/>
      <c r="F897" s="234"/>
      <c r="G897" s="234">
        <f>'Pak8 s2'!G899</f>
        <v>0</v>
      </c>
      <c r="H897" s="234">
        <f>'Pak8 s2'!I899</f>
        <v>0</v>
      </c>
      <c r="I897" s="234">
        <f>'Pak8 s2'!K899</f>
        <v>0</v>
      </c>
      <c r="J897" s="234">
        <f>'Pak8 s2'!M899</f>
        <v>0</v>
      </c>
      <c r="K897" s="234">
        <f>'Pak8 s2'!O899</f>
        <v>0</v>
      </c>
      <c r="L897" s="11"/>
      <c r="M897" s="11"/>
      <c r="N897" s="397"/>
      <c r="O897" s="233"/>
      <c r="P897" s="399"/>
      <c r="Q897" s="11"/>
      <c r="R897" s="306"/>
      <c r="S897" s="306"/>
      <c r="T897" s="306"/>
      <c r="U897" s="11"/>
      <c r="V897" s="11"/>
      <c r="W897" s="11"/>
      <c r="X897" s="11"/>
      <c r="Y897" s="11"/>
      <c r="Z897" s="11"/>
      <c r="AA897" s="11"/>
      <c r="AB897" s="11"/>
    </row>
    <row r="898" spans="1:28" ht="24.75" customHeight="1">
      <c r="A898" s="1256" t="str">
        <f>IF(E898&gt;0,"Wypełnione","")</f>
        <v/>
      </c>
      <c r="B898" s="57"/>
      <c r="C898" s="2050">
        <f>'Og s3a'!C1609</f>
        <v>0</v>
      </c>
      <c r="D898" s="2052">
        <f>'Og s3a'!E1609</f>
        <v>0</v>
      </c>
      <c r="E898" s="2050">
        <f>'Og s3a'!F1609</f>
        <v>0</v>
      </c>
      <c r="F898" s="395">
        <f>O898</f>
        <v>0</v>
      </c>
      <c r="G898" s="395">
        <f>P898</f>
        <v>0</v>
      </c>
      <c r="H898" s="236">
        <f>'Pak8 s2'!I900</f>
        <v>0</v>
      </c>
      <c r="I898" s="236">
        <f>'Pak8 s2'!K900</f>
        <v>0</v>
      </c>
      <c r="J898" s="236">
        <f>'Pak8 s2'!M900</f>
        <v>0</v>
      </c>
      <c r="K898" s="236">
        <f>'Pak8 s2'!O900</f>
        <v>0</v>
      </c>
      <c r="L898" s="11"/>
      <c r="M898" s="11"/>
      <c r="N898" s="396">
        <f>'Og s3a'!G1609</f>
        <v>0</v>
      </c>
      <c r="O898" s="237">
        <f>'Og s3a'!H1609</f>
        <v>0</v>
      </c>
      <c r="P898" s="398">
        <f>'Og s3a'!D1609</f>
        <v>0</v>
      </c>
      <c r="Q898" s="11"/>
      <c r="R898" s="306"/>
      <c r="S898" s="306"/>
      <c r="T898" s="306"/>
      <c r="U898" s="11"/>
      <c r="V898" s="11"/>
      <c r="W898" s="11"/>
      <c r="X898" s="11"/>
      <c r="Y898" s="11"/>
      <c r="Z898" s="11"/>
      <c r="AA898" s="11"/>
      <c r="AB898" s="11"/>
    </row>
    <row r="899" spans="1:28" ht="14.25" customHeight="1">
      <c r="A899" s="1256" t="str">
        <f>A898</f>
        <v/>
      </c>
      <c r="B899" s="57"/>
      <c r="C899" s="2051"/>
      <c r="D899" s="2053"/>
      <c r="E899" s="2051"/>
      <c r="F899" s="234"/>
      <c r="G899" s="234">
        <f>'Pak8 s2'!G901</f>
        <v>0</v>
      </c>
      <c r="H899" s="234">
        <f>'Pak8 s2'!I901</f>
        <v>0</v>
      </c>
      <c r="I899" s="234">
        <f>'Pak8 s2'!K901</f>
        <v>0</v>
      </c>
      <c r="J899" s="234">
        <f>'Pak8 s2'!M901</f>
        <v>0</v>
      </c>
      <c r="K899" s="234">
        <f>'Pak8 s2'!O901</f>
        <v>0</v>
      </c>
      <c r="L899" s="11"/>
      <c r="M899" s="11"/>
      <c r="N899" s="397"/>
      <c r="O899" s="233"/>
      <c r="P899" s="399"/>
      <c r="Q899" s="11"/>
      <c r="R899" s="306"/>
      <c r="S899" s="306"/>
      <c r="T899" s="306"/>
      <c r="U899" s="11"/>
      <c r="V899" s="11"/>
      <c r="W899" s="11"/>
      <c r="X899" s="11"/>
      <c r="Y899" s="11"/>
      <c r="Z899" s="11"/>
      <c r="AA899" s="11"/>
      <c r="AB899" s="11"/>
    </row>
    <row r="900" spans="1:28" ht="24.75" customHeight="1">
      <c r="A900" s="1256" t="str">
        <f>IF(E900&gt;0,"Wypełnione","")</f>
        <v/>
      </c>
      <c r="B900" s="57"/>
      <c r="C900" s="2050">
        <f>'Og s3a'!C1611</f>
        <v>0</v>
      </c>
      <c r="D900" s="2052">
        <f>'Og s3a'!E1611</f>
        <v>0</v>
      </c>
      <c r="E900" s="2050">
        <f>'Og s3a'!F1611</f>
        <v>0</v>
      </c>
      <c r="F900" s="395">
        <f>O900</f>
        <v>0</v>
      </c>
      <c r="G900" s="395">
        <f>P900</f>
        <v>0</v>
      </c>
      <c r="H900" s="236">
        <f>'Pak8 s2'!I902</f>
        <v>0</v>
      </c>
      <c r="I900" s="236">
        <f>'Pak8 s2'!K902</f>
        <v>0</v>
      </c>
      <c r="J900" s="236">
        <f>'Pak8 s2'!M902</f>
        <v>0</v>
      </c>
      <c r="K900" s="236">
        <f>'Pak8 s2'!O902</f>
        <v>0</v>
      </c>
      <c r="L900" s="11"/>
      <c r="M900" s="11"/>
      <c r="N900" s="396">
        <f>'Og s3a'!G1611</f>
        <v>0</v>
      </c>
      <c r="O900" s="237">
        <f>'Og s3a'!H1611</f>
        <v>0</v>
      </c>
      <c r="P900" s="398">
        <f>'Og s3a'!D1611</f>
        <v>0</v>
      </c>
      <c r="Q900" s="11"/>
      <c r="R900" s="306"/>
      <c r="S900" s="306"/>
      <c r="T900" s="306"/>
      <c r="U900" s="11"/>
      <c r="V900" s="11"/>
      <c r="W900" s="11"/>
      <c r="X900" s="11"/>
      <c r="Y900" s="11"/>
      <c r="Z900" s="11"/>
      <c r="AA900" s="11"/>
      <c r="AB900" s="11"/>
    </row>
    <row r="901" spans="1:28" ht="14.25" customHeight="1">
      <c r="A901" s="1256" t="str">
        <f>A900</f>
        <v/>
      </c>
      <c r="B901" s="57"/>
      <c r="C901" s="2051"/>
      <c r="D901" s="2053"/>
      <c r="E901" s="2051"/>
      <c r="F901" s="234"/>
      <c r="G901" s="234">
        <f>'Pak8 s2'!G903</f>
        <v>0</v>
      </c>
      <c r="H901" s="234">
        <f>'Pak8 s2'!I903</f>
        <v>0</v>
      </c>
      <c r="I901" s="234">
        <f>'Pak8 s2'!K903</f>
        <v>0</v>
      </c>
      <c r="J901" s="234">
        <f>'Pak8 s2'!M903</f>
        <v>0</v>
      </c>
      <c r="K901" s="234">
        <f>'Pak8 s2'!O903</f>
        <v>0</v>
      </c>
      <c r="L901" s="11"/>
      <c r="M901" s="11"/>
      <c r="N901" s="397"/>
      <c r="O901" s="233"/>
      <c r="P901" s="399"/>
      <c r="Q901" s="11"/>
      <c r="R901" s="306"/>
      <c r="S901" s="306"/>
      <c r="T901" s="306"/>
      <c r="U901" s="11"/>
      <c r="V901" s="11"/>
      <c r="W901" s="11"/>
      <c r="X901" s="11"/>
      <c r="Y901" s="11"/>
      <c r="Z901" s="11"/>
      <c r="AA901" s="11"/>
      <c r="AB901" s="11"/>
    </row>
    <row r="902" spans="1:28" ht="24.75" customHeight="1">
      <c r="A902" s="1256" t="str">
        <f>IF(E902&gt;0,"Wypełnione","")</f>
        <v/>
      </c>
      <c r="B902" s="57"/>
      <c r="C902" s="2050">
        <f>'Og s3a'!C1613</f>
        <v>0</v>
      </c>
      <c r="D902" s="2052">
        <f>'Og s3a'!E1613</f>
        <v>0</v>
      </c>
      <c r="E902" s="2050">
        <f>'Og s3a'!F1613</f>
        <v>0</v>
      </c>
      <c r="F902" s="395">
        <f>O902</f>
        <v>0</v>
      </c>
      <c r="G902" s="395">
        <f>P902</f>
        <v>0</v>
      </c>
      <c r="H902" s="236">
        <f>'Pak8 s2'!I904</f>
        <v>0</v>
      </c>
      <c r="I902" s="236">
        <f>'Pak8 s2'!K904</f>
        <v>0</v>
      </c>
      <c r="J902" s="236">
        <f>'Pak8 s2'!M904</f>
        <v>0</v>
      </c>
      <c r="K902" s="236">
        <f>'Pak8 s2'!O904</f>
        <v>0</v>
      </c>
      <c r="L902" s="11"/>
      <c r="M902" s="11"/>
      <c r="N902" s="396">
        <f>'Og s3a'!G1613</f>
        <v>0</v>
      </c>
      <c r="O902" s="237">
        <f>'Og s3a'!H1613</f>
        <v>0</v>
      </c>
      <c r="P902" s="398">
        <f>'Og s3a'!D1613</f>
        <v>0</v>
      </c>
      <c r="Q902" s="11"/>
      <c r="R902" s="306"/>
      <c r="S902" s="306"/>
      <c r="T902" s="306"/>
      <c r="U902" s="11"/>
      <c r="V902" s="11"/>
      <c r="W902" s="11"/>
      <c r="X902" s="11"/>
      <c r="Y902" s="11"/>
      <c r="Z902" s="11"/>
      <c r="AA902" s="11"/>
      <c r="AB902" s="11"/>
    </row>
    <row r="903" spans="1:28" ht="14.25" customHeight="1">
      <c r="A903" s="1256" t="str">
        <f>A902</f>
        <v/>
      </c>
      <c r="B903" s="57"/>
      <c r="C903" s="2051"/>
      <c r="D903" s="2053"/>
      <c r="E903" s="2051"/>
      <c r="F903" s="234"/>
      <c r="G903" s="234">
        <f>'Pak8 s2'!G905</f>
        <v>0</v>
      </c>
      <c r="H903" s="234">
        <f>'Pak8 s2'!I905</f>
        <v>0</v>
      </c>
      <c r="I903" s="234">
        <f>'Pak8 s2'!K905</f>
        <v>0</v>
      </c>
      <c r="J903" s="234">
        <f>'Pak8 s2'!M905</f>
        <v>0</v>
      </c>
      <c r="K903" s="234">
        <f>'Pak8 s2'!O905</f>
        <v>0</v>
      </c>
      <c r="L903" s="11"/>
      <c r="M903" s="11"/>
      <c r="N903" s="397"/>
      <c r="O903" s="233"/>
      <c r="P903" s="399"/>
      <c r="Q903" s="11"/>
      <c r="R903" s="306"/>
      <c r="S903" s="306"/>
      <c r="T903" s="306"/>
      <c r="U903" s="11"/>
      <c r="V903" s="11"/>
      <c r="W903" s="11"/>
      <c r="X903" s="11"/>
      <c r="Y903" s="11"/>
      <c r="Z903" s="11"/>
      <c r="AA903" s="11"/>
      <c r="AB903" s="11"/>
    </row>
    <row r="904" spans="1:28" ht="24.75" customHeight="1">
      <c r="A904" s="1256" t="str">
        <f>IF(E904&gt;0,"Wypełnione","")</f>
        <v/>
      </c>
      <c r="B904" s="57"/>
      <c r="C904" s="2050">
        <f>'Og s3a'!C1615</f>
        <v>0</v>
      </c>
      <c r="D904" s="2052">
        <f>'Og s3a'!E1615</f>
        <v>0</v>
      </c>
      <c r="E904" s="2050">
        <f>'Og s3a'!F1615</f>
        <v>0</v>
      </c>
      <c r="F904" s="395">
        <f>O904</f>
        <v>0</v>
      </c>
      <c r="G904" s="395">
        <f>P904</f>
        <v>0</v>
      </c>
      <c r="H904" s="236">
        <f>'Pak8 s2'!I906</f>
        <v>0</v>
      </c>
      <c r="I904" s="236">
        <f>'Pak8 s2'!K906</f>
        <v>0</v>
      </c>
      <c r="J904" s="236">
        <f>'Pak8 s2'!M906</f>
        <v>0</v>
      </c>
      <c r="K904" s="236">
        <f>'Pak8 s2'!O906</f>
        <v>0</v>
      </c>
      <c r="L904" s="11"/>
      <c r="M904" s="11"/>
      <c r="N904" s="396">
        <f>'Og s3a'!G1615</f>
        <v>0</v>
      </c>
      <c r="O904" s="237">
        <f>'Og s3a'!H1615</f>
        <v>0</v>
      </c>
      <c r="P904" s="398">
        <f>'Og s3a'!D1615</f>
        <v>0</v>
      </c>
      <c r="Q904" s="11"/>
      <c r="R904" s="306"/>
      <c r="S904" s="306"/>
      <c r="T904" s="306"/>
      <c r="U904" s="11"/>
      <c r="V904" s="11"/>
      <c r="W904" s="11"/>
      <c r="X904" s="11"/>
      <c r="Y904" s="11"/>
      <c r="Z904" s="11"/>
      <c r="AA904" s="11"/>
      <c r="AB904" s="11"/>
    </row>
    <row r="905" spans="1:28" ht="14.25" customHeight="1">
      <c r="A905" s="1256" t="str">
        <f>A904</f>
        <v/>
      </c>
      <c r="B905" s="57"/>
      <c r="C905" s="2051"/>
      <c r="D905" s="2053"/>
      <c r="E905" s="2051"/>
      <c r="F905" s="234"/>
      <c r="G905" s="234">
        <f>'Pak8 s2'!G907</f>
        <v>0</v>
      </c>
      <c r="H905" s="234">
        <f>'Pak8 s2'!I907</f>
        <v>0</v>
      </c>
      <c r="I905" s="234">
        <f>'Pak8 s2'!K907</f>
        <v>0</v>
      </c>
      <c r="J905" s="234">
        <f>'Pak8 s2'!M907</f>
        <v>0</v>
      </c>
      <c r="K905" s="234">
        <f>'Pak8 s2'!O907</f>
        <v>0</v>
      </c>
      <c r="L905" s="11"/>
      <c r="M905" s="11"/>
      <c r="N905" s="397"/>
      <c r="O905" s="233"/>
      <c r="P905" s="399"/>
      <c r="Q905" s="11"/>
      <c r="R905" s="306"/>
      <c r="S905" s="306"/>
      <c r="T905" s="306"/>
      <c r="U905" s="11"/>
      <c r="V905" s="11"/>
      <c r="W905" s="11"/>
      <c r="X905" s="11"/>
      <c r="Y905" s="11"/>
      <c r="Z905" s="11"/>
      <c r="AA905" s="11"/>
      <c r="AB905" s="11"/>
    </row>
    <row r="906" spans="1:28" ht="24.75" customHeight="1">
      <c r="A906" s="1256" t="str">
        <f>IF(E906&gt;0,"Wypełnione","")</f>
        <v/>
      </c>
      <c r="B906" s="57"/>
      <c r="C906" s="2050">
        <f>'Og s3a'!C1617</f>
        <v>0</v>
      </c>
      <c r="D906" s="2052">
        <f>'Og s3a'!E1617</f>
        <v>0</v>
      </c>
      <c r="E906" s="2050">
        <f>'Og s3a'!F1617</f>
        <v>0</v>
      </c>
      <c r="F906" s="395">
        <f>O906</f>
        <v>0</v>
      </c>
      <c r="G906" s="395">
        <f>P906</f>
        <v>0</v>
      </c>
      <c r="H906" s="236">
        <f>'Pak8 s2'!I908</f>
        <v>0</v>
      </c>
      <c r="I906" s="236">
        <f>'Pak8 s2'!K908</f>
        <v>0</v>
      </c>
      <c r="J906" s="236">
        <f>'Pak8 s2'!M908</f>
        <v>0</v>
      </c>
      <c r="K906" s="236">
        <f>'Pak8 s2'!O908</f>
        <v>0</v>
      </c>
      <c r="L906" s="11"/>
      <c r="M906" s="11"/>
      <c r="N906" s="396">
        <f>'Og s3a'!G1617</f>
        <v>0</v>
      </c>
      <c r="O906" s="237">
        <f>'Og s3a'!H1617</f>
        <v>0</v>
      </c>
      <c r="P906" s="398">
        <f>'Og s3a'!D1617</f>
        <v>0</v>
      </c>
      <c r="Q906" s="11"/>
      <c r="R906" s="306"/>
      <c r="S906" s="306"/>
      <c r="T906" s="306"/>
      <c r="U906" s="11"/>
      <c r="V906" s="11"/>
      <c r="W906" s="11"/>
      <c r="X906" s="11"/>
      <c r="Y906" s="11"/>
      <c r="Z906" s="11"/>
      <c r="AA906" s="11"/>
      <c r="AB906" s="11"/>
    </row>
    <row r="907" spans="1:28" ht="14.25" customHeight="1">
      <c r="A907" s="1256" t="str">
        <f>A906</f>
        <v/>
      </c>
      <c r="B907" s="57"/>
      <c r="C907" s="2051"/>
      <c r="D907" s="2053"/>
      <c r="E907" s="2051"/>
      <c r="F907" s="234"/>
      <c r="G907" s="234">
        <f>'Pak8 s2'!G909</f>
        <v>0</v>
      </c>
      <c r="H907" s="234">
        <f>'Pak8 s2'!I909</f>
        <v>0</v>
      </c>
      <c r="I907" s="234">
        <f>'Pak8 s2'!K909</f>
        <v>0</v>
      </c>
      <c r="J907" s="234">
        <f>'Pak8 s2'!M909</f>
        <v>0</v>
      </c>
      <c r="K907" s="234">
        <f>'Pak8 s2'!O909</f>
        <v>0</v>
      </c>
      <c r="L907" s="11"/>
      <c r="M907" s="11"/>
      <c r="N907" s="397"/>
      <c r="O907" s="233"/>
      <c r="P907" s="399"/>
      <c r="Q907" s="11"/>
      <c r="R907" s="306"/>
      <c r="S907" s="306"/>
      <c r="T907" s="306"/>
      <c r="U907" s="11"/>
      <c r="V907" s="11"/>
      <c r="W907" s="11"/>
      <c r="X907" s="11"/>
      <c r="Y907" s="11"/>
      <c r="Z907" s="11"/>
      <c r="AA907" s="11"/>
      <c r="AB907" s="11"/>
    </row>
    <row r="908" spans="1:28" ht="24.75" customHeight="1">
      <c r="A908" s="1256" t="str">
        <f>IF(E908&gt;0,"Wypełnione","")</f>
        <v/>
      </c>
      <c r="B908" s="57"/>
      <c r="C908" s="2050">
        <f>'Og s3a'!C1619</f>
        <v>0</v>
      </c>
      <c r="D908" s="2052">
        <f>'Og s3a'!E1619</f>
        <v>0</v>
      </c>
      <c r="E908" s="2050">
        <f>'Og s3a'!F1619</f>
        <v>0</v>
      </c>
      <c r="F908" s="395">
        <f>O908</f>
        <v>0</v>
      </c>
      <c r="G908" s="395">
        <f>P908</f>
        <v>0</v>
      </c>
      <c r="H908" s="236">
        <f>'Pak8 s2'!I910</f>
        <v>0</v>
      </c>
      <c r="I908" s="236">
        <f>'Pak8 s2'!K910</f>
        <v>0</v>
      </c>
      <c r="J908" s="236">
        <f>'Pak8 s2'!M910</f>
        <v>0</v>
      </c>
      <c r="K908" s="236">
        <f>'Pak8 s2'!O910</f>
        <v>0</v>
      </c>
      <c r="L908" s="11"/>
      <c r="M908" s="11"/>
      <c r="N908" s="396">
        <f>'Og s3a'!G1619</f>
        <v>0</v>
      </c>
      <c r="O908" s="237">
        <f>'Og s3a'!H1619</f>
        <v>0</v>
      </c>
      <c r="P908" s="398">
        <f>'Og s3a'!D1619</f>
        <v>0</v>
      </c>
      <c r="Q908" s="11"/>
      <c r="R908" s="306"/>
      <c r="S908" s="306"/>
      <c r="T908" s="306"/>
      <c r="U908" s="11"/>
      <c r="V908" s="11"/>
      <c r="W908" s="11"/>
      <c r="X908" s="11"/>
      <c r="Y908" s="11"/>
      <c r="Z908" s="11"/>
      <c r="AA908" s="11"/>
      <c r="AB908" s="11"/>
    </row>
    <row r="909" spans="1:28" ht="14.25" customHeight="1">
      <c r="A909" s="1256" t="str">
        <f>A908</f>
        <v/>
      </c>
      <c r="B909" s="57"/>
      <c r="C909" s="2051"/>
      <c r="D909" s="2053"/>
      <c r="E909" s="2051"/>
      <c r="F909" s="234"/>
      <c r="G909" s="234">
        <f>'Pak8 s2'!G911</f>
        <v>0</v>
      </c>
      <c r="H909" s="234">
        <f>'Pak8 s2'!I911</f>
        <v>0</v>
      </c>
      <c r="I909" s="234">
        <f>'Pak8 s2'!K911</f>
        <v>0</v>
      </c>
      <c r="J909" s="234">
        <f>'Pak8 s2'!M911</f>
        <v>0</v>
      </c>
      <c r="K909" s="234">
        <f>'Pak8 s2'!O911</f>
        <v>0</v>
      </c>
      <c r="L909" s="11"/>
      <c r="M909" s="11"/>
      <c r="N909" s="397"/>
      <c r="O909" s="233"/>
      <c r="P909" s="399"/>
      <c r="Q909" s="11"/>
      <c r="R909" s="306"/>
      <c r="S909" s="306"/>
      <c r="T909" s="306"/>
      <c r="U909" s="11"/>
      <c r="V909" s="11"/>
      <c r="W909" s="11"/>
      <c r="X909" s="11"/>
      <c r="Y909" s="11"/>
      <c r="Z909" s="11"/>
      <c r="AA909" s="11"/>
      <c r="AB909" s="11"/>
    </row>
    <row r="910" spans="1:28" ht="24.75" customHeight="1">
      <c r="A910" s="1256" t="str">
        <f>IF(E910&gt;0,"Wypełnione","")</f>
        <v/>
      </c>
      <c r="B910" s="57"/>
      <c r="C910" s="2050">
        <f>'Og s3a'!C1621</f>
        <v>0</v>
      </c>
      <c r="D910" s="2052">
        <f>'Og s3a'!E1621</f>
        <v>0</v>
      </c>
      <c r="E910" s="2050">
        <f>'Og s3a'!F1621</f>
        <v>0</v>
      </c>
      <c r="F910" s="395">
        <f>O910</f>
        <v>0</v>
      </c>
      <c r="G910" s="395">
        <f>P910</f>
        <v>0</v>
      </c>
      <c r="H910" s="236">
        <f>'Pak8 s2'!I912</f>
        <v>0</v>
      </c>
      <c r="I910" s="236">
        <f>'Pak8 s2'!K912</f>
        <v>0</v>
      </c>
      <c r="J910" s="236">
        <f>'Pak8 s2'!M912</f>
        <v>0</v>
      </c>
      <c r="K910" s="236">
        <f>'Pak8 s2'!O912</f>
        <v>0</v>
      </c>
      <c r="L910" s="11"/>
      <c r="M910" s="11"/>
      <c r="N910" s="396">
        <f>'Og s3a'!G1621</f>
        <v>0</v>
      </c>
      <c r="O910" s="237">
        <f>'Og s3a'!H1621</f>
        <v>0</v>
      </c>
      <c r="P910" s="398">
        <f>'Og s3a'!D1621</f>
        <v>0</v>
      </c>
      <c r="Q910" s="11"/>
      <c r="R910" s="306"/>
      <c r="S910" s="306"/>
      <c r="T910" s="306"/>
      <c r="U910" s="11"/>
      <c r="V910" s="11"/>
      <c r="W910" s="11"/>
      <c r="X910" s="11"/>
      <c r="Y910" s="11"/>
      <c r="Z910" s="11"/>
      <c r="AA910" s="11"/>
      <c r="AB910" s="11"/>
    </row>
    <row r="911" spans="1:28" ht="14.25" customHeight="1">
      <c r="A911" s="1256" t="str">
        <f>A910</f>
        <v/>
      </c>
      <c r="B911" s="57"/>
      <c r="C911" s="2051"/>
      <c r="D911" s="2053"/>
      <c r="E911" s="2051"/>
      <c r="F911" s="234"/>
      <c r="G911" s="234">
        <f>'Pak8 s2'!G913</f>
        <v>0</v>
      </c>
      <c r="H911" s="234">
        <f>'Pak8 s2'!I913</f>
        <v>0</v>
      </c>
      <c r="I911" s="234">
        <f>'Pak8 s2'!K913</f>
        <v>0</v>
      </c>
      <c r="J911" s="234">
        <f>'Pak8 s2'!M913</f>
        <v>0</v>
      </c>
      <c r="K911" s="234">
        <f>'Pak8 s2'!O913</f>
        <v>0</v>
      </c>
      <c r="L911" s="11"/>
      <c r="M911" s="11"/>
      <c r="N911" s="397"/>
      <c r="O911" s="233"/>
      <c r="P911" s="399"/>
      <c r="Q911" s="11"/>
      <c r="R911" s="306"/>
      <c r="S911" s="306"/>
      <c r="T911" s="306"/>
      <c r="U911" s="11"/>
      <c r="V911" s="11"/>
      <c r="W911" s="11"/>
      <c r="X911" s="11"/>
      <c r="Y911" s="11"/>
      <c r="Z911" s="11"/>
      <c r="AA911" s="11"/>
      <c r="AB911" s="11"/>
    </row>
    <row r="912" spans="1:28" ht="24.75" customHeight="1">
      <c r="A912" s="1256" t="str">
        <f>IF(E912&gt;0,"Wypełnione","")</f>
        <v/>
      </c>
      <c r="B912" s="57"/>
      <c r="C912" s="2050">
        <f>'Og s3a'!C1623</f>
        <v>0</v>
      </c>
      <c r="D912" s="2052">
        <f>'Og s3a'!E1623</f>
        <v>0</v>
      </c>
      <c r="E912" s="2050">
        <f>'Og s3a'!F1623</f>
        <v>0</v>
      </c>
      <c r="F912" s="395">
        <f>O912</f>
        <v>0</v>
      </c>
      <c r="G912" s="395">
        <f>P912</f>
        <v>0</v>
      </c>
      <c r="H912" s="236">
        <f>'Pak8 s2'!I914</f>
        <v>0</v>
      </c>
      <c r="I912" s="236">
        <f>'Pak8 s2'!K914</f>
        <v>0</v>
      </c>
      <c r="J912" s="236">
        <f>'Pak8 s2'!M914</f>
        <v>0</v>
      </c>
      <c r="K912" s="236">
        <f>'Pak8 s2'!O914</f>
        <v>0</v>
      </c>
      <c r="L912" s="11"/>
      <c r="M912" s="11"/>
      <c r="N912" s="396">
        <f>'Og s3a'!G1623</f>
        <v>0</v>
      </c>
      <c r="O912" s="237">
        <f>'Og s3a'!H1623</f>
        <v>0</v>
      </c>
      <c r="P912" s="398">
        <f>'Og s3a'!D1623</f>
        <v>0</v>
      </c>
      <c r="Q912" s="11"/>
      <c r="R912" s="306"/>
      <c r="S912" s="306"/>
      <c r="T912" s="306"/>
      <c r="U912" s="11"/>
      <c r="V912" s="11"/>
      <c r="W912" s="11"/>
      <c r="X912" s="11"/>
      <c r="Y912" s="11"/>
      <c r="Z912" s="11"/>
      <c r="AA912" s="11"/>
      <c r="AB912" s="11"/>
    </row>
    <row r="913" spans="1:28" ht="14.25" customHeight="1">
      <c r="A913" s="1256" t="str">
        <f>A912</f>
        <v/>
      </c>
      <c r="B913" s="57"/>
      <c r="C913" s="2051"/>
      <c r="D913" s="2053"/>
      <c r="E913" s="2051"/>
      <c r="F913" s="234"/>
      <c r="G913" s="234">
        <f>'Pak8 s2'!G915</f>
        <v>0</v>
      </c>
      <c r="H913" s="234">
        <f>'Pak8 s2'!I915</f>
        <v>0</v>
      </c>
      <c r="I913" s="234">
        <f>'Pak8 s2'!K915</f>
        <v>0</v>
      </c>
      <c r="J913" s="234">
        <f>'Pak8 s2'!M915</f>
        <v>0</v>
      </c>
      <c r="K913" s="234">
        <f>'Pak8 s2'!O915</f>
        <v>0</v>
      </c>
      <c r="L913" s="11"/>
      <c r="M913" s="11"/>
      <c r="N913" s="397"/>
      <c r="O913" s="233"/>
      <c r="P913" s="399"/>
      <c r="Q913" s="11"/>
      <c r="R913" s="306"/>
      <c r="S913" s="306"/>
      <c r="T913" s="306"/>
      <c r="U913" s="11"/>
      <c r="V913" s="11"/>
      <c r="W913" s="11"/>
      <c r="X913" s="11"/>
      <c r="Y913" s="11"/>
      <c r="Z913" s="11"/>
      <c r="AA913" s="11"/>
      <c r="AB913" s="11"/>
    </row>
    <row r="914" spans="1:28" ht="24.75" customHeight="1">
      <c r="A914" s="1256" t="str">
        <f>IF(E914&gt;0,"Wypełnione","")</f>
        <v/>
      </c>
      <c r="B914" s="57"/>
      <c r="C914" s="2050">
        <f>'Og s3a'!C1625</f>
        <v>0</v>
      </c>
      <c r="D914" s="2052">
        <f>'Og s3a'!E1625</f>
        <v>0</v>
      </c>
      <c r="E914" s="2050">
        <f>'Og s3a'!F1625</f>
        <v>0</v>
      </c>
      <c r="F914" s="395">
        <f>O914</f>
        <v>0</v>
      </c>
      <c r="G914" s="395">
        <f>P914</f>
        <v>0</v>
      </c>
      <c r="H914" s="236">
        <f>'Pak8 s2'!I916</f>
        <v>0</v>
      </c>
      <c r="I914" s="236">
        <f>'Pak8 s2'!K916</f>
        <v>0</v>
      </c>
      <c r="J914" s="236">
        <f>'Pak8 s2'!M916</f>
        <v>0</v>
      </c>
      <c r="K914" s="236">
        <f>'Pak8 s2'!O916</f>
        <v>0</v>
      </c>
      <c r="L914" s="11"/>
      <c r="M914" s="11"/>
      <c r="N914" s="396">
        <f>'Og s3a'!G1625</f>
        <v>0</v>
      </c>
      <c r="O914" s="237">
        <f>'Og s3a'!H1625</f>
        <v>0</v>
      </c>
      <c r="P914" s="398">
        <f>'Og s3a'!D1625</f>
        <v>0</v>
      </c>
      <c r="Q914" s="11"/>
      <c r="R914" s="306"/>
      <c r="S914" s="306"/>
      <c r="T914" s="306"/>
      <c r="U914" s="11"/>
      <c r="V914" s="11"/>
      <c r="W914" s="11"/>
      <c r="X914" s="11"/>
      <c r="Y914" s="11"/>
      <c r="Z914" s="11"/>
      <c r="AA914" s="11"/>
      <c r="AB914" s="11"/>
    </row>
    <row r="915" spans="1:28" ht="14.25" customHeight="1">
      <c r="A915" s="1256" t="str">
        <f>A914</f>
        <v/>
      </c>
      <c r="B915" s="57"/>
      <c r="C915" s="2051"/>
      <c r="D915" s="2053"/>
      <c r="E915" s="2051"/>
      <c r="F915" s="234"/>
      <c r="G915" s="234">
        <f>'Pak8 s2'!G917</f>
        <v>0</v>
      </c>
      <c r="H915" s="234">
        <f>'Pak8 s2'!I917</f>
        <v>0</v>
      </c>
      <c r="I915" s="234">
        <f>'Pak8 s2'!K917</f>
        <v>0</v>
      </c>
      <c r="J915" s="234">
        <f>'Pak8 s2'!M917</f>
        <v>0</v>
      </c>
      <c r="K915" s="234">
        <f>'Pak8 s2'!O917</f>
        <v>0</v>
      </c>
      <c r="L915" s="11"/>
      <c r="M915" s="11"/>
      <c r="N915" s="397"/>
      <c r="O915" s="233"/>
      <c r="P915" s="399"/>
      <c r="Q915" s="11"/>
      <c r="R915" s="306"/>
      <c r="S915" s="306"/>
      <c r="T915" s="306"/>
      <c r="U915" s="11"/>
      <c r="V915" s="11"/>
      <c r="W915" s="11"/>
      <c r="X915" s="11"/>
      <c r="Y915" s="11"/>
      <c r="Z915" s="11"/>
      <c r="AA915" s="11"/>
      <c r="AB915" s="11"/>
    </row>
    <row r="916" spans="1:28" ht="24.75" customHeight="1">
      <c r="A916" s="1256" t="str">
        <f>IF(E916&gt;0,"Wypełnione","")</f>
        <v/>
      </c>
      <c r="B916" s="57"/>
      <c r="C916" s="2050">
        <f>'Og s3a'!C1627</f>
        <v>0</v>
      </c>
      <c r="D916" s="2052">
        <f>'Og s3a'!E1627</f>
        <v>0</v>
      </c>
      <c r="E916" s="2050">
        <f>'Og s3a'!F1627</f>
        <v>0</v>
      </c>
      <c r="F916" s="395">
        <f>O916</f>
        <v>0</v>
      </c>
      <c r="G916" s="395">
        <f>P916</f>
        <v>0</v>
      </c>
      <c r="H916" s="236">
        <f>'Pak8 s2'!I918</f>
        <v>0</v>
      </c>
      <c r="I916" s="236">
        <f>'Pak8 s2'!K918</f>
        <v>0</v>
      </c>
      <c r="J916" s="236">
        <f>'Pak8 s2'!M918</f>
        <v>0</v>
      </c>
      <c r="K916" s="236">
        <f>'Pak8 s2'!O918</f>
        <v>0</v>
      </c>
      <c r="L916" s="11"/>
      <c r="M916" s="11"/>
      <c r="N916" s="396">
        <f>'Og s3a'!G1627</f>
        <v>0</v>
      </c>
      <c r="O916" s="237">
        <f>'Og s3a'!H1627</f>
        <v>0</v>
      </c>
      <c r="P916" s="398">
        <f>'Og s3a'!D1627</f>
        <v>0</v>
      </c>
      <c r="Q916" s="11"/>
      <c r="R916" s="306"/>
      <c r="S916" s="306"/>
      <c r="T916" s="306"/>
      <c r="U916" s="11"/>
      <c r="V916" s="11"/>
      <c r="W916" s="11"/>
      <c r="X916" s="11"/>
      <c r="Y916" s="11"/>
      <c r="Z916" s="11"/>
      <c r="AA916" s="11"/>
      <c r="AB916" s="11"/>
    </row>
    <row r="917" spans="1:28" ht="14.25" customHeight="1">
      <c r="A917" s="1256" t="str">
        <f>A916</f>
        <v/>
      </c>
      <c r="B917" s="57"/>
      <c r="C917" s="2051"/>
      <c r="D917" s="2053"/>
      <c r="E917" s="2051"/>
      <c r="F917" s="234"/>
      <c r="G917" s="234">
        <f>'Pak8 s2'!G919</f>
        <v>0</v>
      </c>
      <c r="H917" s="234">
        <f>'Pak8 s2'!I919</f>
        <v>0</v>
      </c>
      <c r="I917" s="234">
        <f>'Pak8 s2'!K919</f>
        <v>0</v>
      </c>
      <c r="J917" s="234">
        <f>'Pak8 s2'!M919</f>
        <v>0</v>
      </c>
      <c r="K917" s="234">
        <f>'Pak8 s2'!O919</f>
        <v>0</v>
      </c>
      <c r="L917" s="11"/>
      <c r="M917" s="11"/>
      <c r="N917" s="397"/>
      <c r="O917" s="233"/>
      <c r="P917" s="399"/>
      <c r="Q917" s="11"/>
      <c r="R917" s="306"/>
      <c r="S917" s="306"/>
      <c r="T917" s="306"/>
      <c r="U917" s="11"/>
      <c r="V917" s="11"/>
      <c r="W917" s="11"/>
      <c r="X917" s="11"/>
      <c r="Y917" s="11"/>
      <c r="Z917" s="11"/>
      <c r="AA917" s="11"/>
      <c r="AB917" s="11"/>
    </row>
    <row r="918" spans="1:28" ht="24.75" customHeight="1">
      <c r="A918" s="1256" t="str">
        <f>IF(E918&gt;0,"Wypełnione","")</f>
        <v/>
      </c>
      <c r="B918" s="57"/>
      <c r="C918" s="2050">
        <f>'Og s3a'!C1629</f>
        <v>0</v>
      </c>
      <c r="D918" s="2052">
        <f>'Og s3a'!E1629</f>
        <v>0</v>
      </c>
      <c r="E918" s="2050">
        <f>'Og s3a'!F1629</f>
        <v>0</v>
      </c>
      <c r="F918" s="395">
        <f>O918</f>
        <v>0</v>
      </c>
      <c r="G918" s="395">
        <f>P918</f>
        <v>0</v>
      </c>
      <c r="H918" s="236">
        <f>'Pak8 s2'!I920</f>
        <v>0</v>
      </c>
      <c r="I918" s="236">
        <f>'Pak8 s2'!K920</f>
        <v>0</v>
      </c>
      <c r="J918" s="236">
        <f>'Pak8 s2'!M920</f>
        <v>0</v>
      </c>
      <c r="K918" s="236">
        <f>'Pak8 s2'!O920</f>
        <v>0</v>
      </c>
      <c r="L918" s="11"/>
      <c r="M918" s="11"/>
      <c r="N918" s="396">
        <f>'Og s3a'!G1629</f>
        <v>0</v>
      </c>
      <c r="O918" s="237">
        <f>'Og s3a'!H1629</f>
        <v>0</v>
      </c>
      <c r="P918" s="398">
        <f>'Og s3a'!D1629</f>
        <v>0</v>
      </c>
      <c r="Q918" s="11"/>
      <c r="R918" s="306"/>
      <c r="S918" s="306"/>
      <c r="T918" s="306"/>
      <c r="U918" s="11"/>
      <c r="V918" s="11"/>
      <c r="W918" s="11"/>
      <c r="X918" s="11"/>
      <c r="Y918" s="11"/>
      <c r="Z918" s="11"/>
      <c r="AA918" s="11"/>
      <c r="AB918" s="11"/>
    </row>
    <row r="919" spans="1:28" ht="14.25" customHeight="1">
      <c r="A919" s="1256" t="str">
        <f>A918</f>
        <v/>
      </c>
      <c r="B919" s="57"/>
      <c r="C919" s="2051"/>
      <c r="D919" s="2053"/>
      <c r="E919" s="2051"/>
      <c r="F919" s="234"/>
      <c r="G919" s="234">
        <f>'Pak8 s2'!G921</f>
        <v>0</v>
      </c>
      <c r="H919" s="234">
        <f>'Pak8 s2'!I921</f>
        <v>0</v>
      </c>
      <c r="I919" s="234">
        <f>'Pak8 s2'!K921</f>
        <v>0</v>
      </c>
      <c r="J919" s="234">
        <f>'Pak8 s2'!M921</f>
        <v>0</v>
      </c>
      <c r="K919" s="234">
        <f>'Pak8 s2'!O921</f>
        <v>0</v>
      </c>
      <c r="L919" s="11"/>
      <c r="M919" s="11"/>
      <c r="N919" s="397"/>
      <c r="O919" s="233"/>
      <c r="P919" s="399"/>
      <c r="Q919" s="11"/>
      <c r="R919" s="306"/>
      <c r="S919" s="306"/>
      <c r="T919" s="306"/>
      <c r="U919" s="11"/>
      <c r="V919" s="11"/>
      <c r="W919" s="11"/>
      <c r="X919" s="11"/>
      <c r="Y919" s="11"/>
      <c r="Z919" s="11"/>
      <c r="AA919" s="11"/>
      <c r="AB919" s="11"/>
    </row>
    <row r="920" spans="1:28" ht="24.75" customHeight="1">
      <c r="A920" s="1256" t="str">
        <f>IF(E920&gt;0,"Wypełnione","")</f>
        <v/>
      </c>
      <c r="B920" s="57"/>
      <c r="C920" s="2050">
        <f>'Og s3a'!C1631</f>
        <v>0</v>
      </c>
      <c r="D920" s="2052">
        <f>'Og s3a'!E1631</f>
        <v>0</v>
      </c>
      <c r="E920" s="2050">
        <f>'Og s3a'!F1631</f>
        <v>0</v>
      </c>
      <c r="F920" s="395">
        <f>O920</f>
        <v>0</v>
      </c>
      <c r="G920" s="395">
        <f>P920</f>
        <v>0</v>
      </c>
      <c r="H920" s="236">
        <f>'Pak8 s2'!I922</f>
        <v>0</v>
      </c>
      <c r="I920" s="236">
        <f>'Pak8 s2'!K922</f>
        <v>0</v>
      </c>
      <c r="J920" s="236">
        <f>'Pak8 s2'!M922</f>
        <v>0</v>
      </c>
      <c r="K920" s="236">
        <f>'Pak8 s2'!O922</f>
        <v>0</v>
      </c>
      <c r="L920" s="11"/>
      <c r="M920" s="11"/>
      <c r="N920" s="396">
        <f>'Og s3a'!G1631</f>
        <v>0</v>
      </c>
      <c r="O920" s="237">
        <f>'Og s3a'!H1631</f>
        <v>0</v>
      </c>
      <c r="P920" s="398">
        <f>'Og s3a'!D1631</f>
        <v>0</v>
      </c>
      <c r="Q920" s="11"/>
      <c r="R920" s="306"/>
      <c r="S920" s="306"/>
      <c r="T920" s="306"/>
      <c r="U920" s="11"/>
      <c r="V920" s="11"/>
      <c r="W920" s="11"/>
      <c r="X920" s="11"/>
      <c r="Y920" s="11"/>
      <c r="Z920" s="11"/>
      <c r="AA920" s="11"/>
      <c r="AB920" s="11"/>
    </row>
    <row r="921" spans="1:28" ht="14.25" customHeight="1">
      <c r="A921" s="1256" t="str">
        <f>A920</f>
        <v/>
      </c>
      <c r="B921" s="57"/>
      <c r="C921" s="2051"/>
      <c r="D921" s="2053"/>
      <c r="E921" s="2051"/>
      <c r="F921" s="234"/>
      <c r="G921" s="234">
        <f>'Pak8 s2'!G923</f>
        <v>0</v>
      </c>
      <c r="H921" s="234">
        <f>'Pak8 s2'!I923</f>
        <v>0</v>
      </c>
      <c r="I921" s="234">
        <f>'Pak8 s2'!K923</f>
        <v>0</v>
      </c>
      <c r="J921" s="234">
        <f>'Pak8 s2'!M923</f>
        <v>0</v>
      </c>
      <c r="K921" s="234">
        <f>'Pak8 s2'!O923</f>
        <v>0</v>
      </c>
      <c r="L921" s="11"/>
      <c r="M921" s="11"/>
      <c r="N921" s="397"/>
      <c r="O921" s="233"/>
      <c r="P921" s="399"/>
      <c r="Q921" s="11"/>
      <c r="R921" s="306"/>
      <c r="S921" s="306"/>
      <c r="T921" s="306"/>
      <c r="U921" s="11"/>
      <c r="V921" s="11"/>
      <c r="W921" s="11"/>
      <c r="X921" s="11"/>
      <c r="Y921" s="11"/>
      <c r="Z921" s="11"/>
      <c r="AA921" s="11"/>
      <c r="AB921" s="11"/>
    </row>
    <row r="922" spans="1:28" ht="24.75" customHeight="1">
      <c r="A922" s="1256" t="str">
        <f>IF(E922&gt;0,"Wypełnione","")</f>
        <v/>
      </c>
      <c r="B922" s="57"/>
      <c r="C922" s="2050">
        <f>'Og s3a'!C1633</f>
        <v>0</v>
      </c>
      <c r="D922" s="2052">
        <f>'Og s3a'!E1633</f>
        <v>0</v>
      </c>
      <c r="E922" s="2050">
        <f>'Og s3a'!F1633</f>
        <v>0</v>
      </c>
      <c r="F922" s="395">
        <f>O922</f>
        <v>0</v>
      </c>
      <c r="G922" s="395">
        <f>P922</f>
        <v>0</v>
      </c>
      <c r="H922" s="236">
        <f>'Pak8 s2'!I924</f>
        <v>0</v>
      </c>
      <c r="I922" s="236">
        <f>'Pak8 s2'!K924</f>
        <v>0</v>
      </c>
      <c r="J922" s="236">
        <f>'Pak8 s2'!M924</f>
        <v>0</v>
      </c>
      <c r="K922" s="236">
        <f>'Pak8 s2'!O924</f>
        <v>0</v>
      </c>
      <c r="L922" s="11"/>
      <c r="M922" s="11"/>
      <c r="N922" s="396">
        <f>'Og s3a'!G1633</f>
        <v>0</v>
      </c>
      <c r="O922" s="237">
        <f>'Og s3a'!H1633</f>
        <v>0</v>
      </c>
      <c r="P922" s="398">
        <f>'Og s3a'!D1633</f>
        <v>0</v>
      </c>
      <c r="Q922" s="11"/>
      <c r="R922" s="306"/>
      <c r="S922" s="306"/>
      <c r="T922" s="306"/>
      <c r="U922" s="11"/>
      <c r="V922" s="11"/>
      <c r="W922" s="11"/>
      <c r="X922" s="11"/>
      <c r="Y922" s="11"/>
      <c r="Z922" s="11"/>
      <c r="AA922" s="11"/>
      <c r="AB922" s="11"/>
    </row>
    <row r="923" spans="1:28" ht="14.25" customHeight="1">
      <c r="A923" s="1256" t="str">
        <f>A922</f>
        <v/>
      </c>
      <c r="B923" s="57"/>
      <c r="C923" s="2051"/>
      <c r="D923" s="2053"/>
      <c r="E923" s="2051"/>
      <c r="F923" s="234"/>
      <c r="G923" s="234">
        <f>'Pak8 s2'!G925</f>
        <v>0</v>
      </c>
      <c r="H923" s="234">
        <f>'Pak8 s2'!I925</f>
        <v>0</v>
      </c>
      <c r="I923" s="234">
        <f>'Pak8 s2'!K925</f>
        <v>0</v>
      </c>
      <c r="J923" s="234">
        <f>'Pak8 s2'!M925</f>
        <v>0</v>
      </c>
      <c r="K923" s="234">
        <f>'Pak8 s2'!O925</f>
        <v>0</v>
      </c>
      <c r="L923" s="11"/>
      <c r="M923" s="11"/>
      <c r="N923" s="397"/>
      <c r="O923" s="233"/>
      <c r="P923" s="399"/>
      <c r="Q923" s="11"/>
      <c r="R923" s="306"/>
      <c r="S923" s="306"/>
      <c r="T923" s="306"/>
      <c r="U923" s="11"/>
      <c r="V923" s="11"/>
      <c r="W923" s="11"/>
      <c r="X923" s="11"/>
      <c r="Y923" s="11"/>
      <c r="Z923" s="11"/>
      <c r="AA923" s="11"/>
      <c r="AB923" s="11"/>
    </row>
    <row r="924" spans="1:28" ht="24.75" customHeight="1">
      <c r="A924" s="1256" t="str">
        <f>IF(E924&gt;0,"Wypełnione","")</f>
        <v/>
      </c>
      <c r="B924" s="57"/>
      <c r="C924" s="2050">
        <f>'Og s3a'!C1635</f>
        <v>0</v>
      </c>
      <c r="D924" s="2052">
        <f>'Og s3a'!E1635</f>
        <v>0</v>
      </c>
      <c r="E924" s="2050">
        <f>'Og s3a'!F1635</f>
        <v>0</v>
      </c>
      <c r="F924" s="395">
        <f>O924</f>
        <v>0</v>
      </c>
      <c r="G924" s="395">
        <f>P924</f>
        <v>0</v>
      </c>
      <c r="H924" s="236">
        <f>'Pak8 s2'!I926</f>
        <v>0</v>
      </c>
      <c r="I924" s="236">
        <f>'Pak8 s2'!K926</f>
        <v>0</v>
      </c>
      <c r="J924" s="236">
        <f>'Pak8 s2'!M926</f>
        <v>0</v>
      </c>
      <c r="K924" s="236">
        <f>'Pak8 s2'!O926</f>
        <v>0</v>
      </c>
      <c r="L924" s="11"/>
      <c r="M924" s="11"/>
      <c r="N924" s="396">
        <f>'Og s3a'!G1635</f>
        <v>0</v>
      </c>
      <c r="O924" s="237">
        <f>'Og s3a'!H1635</f>
        <v>0</v>
      </c>
      <c r="P924" s="398">
        <f>'Og s3a'!D1635</f>
        <v>0</v>
      </c>
      <c r="Q924" s="11"/>
      <c r="R924" s="306"/>
      <c r="S924" s="306"/>
      <c r="T924" s="306"/>
      <c r="U924" s="11"/>
      <c r="V924" s="11"/>
      <c r="W924" s="11"/>
      <c r="X924" s="11"/>
      <c r="Y924" s="11"/>
      <c r="Z924" s="11"/>
      <c r="AA924" s="11"/>
      <c r="AB924" s="11"/>
    </row>
    <row r="925" spans="1:28" ht="14.25" customHeight="1">
      <c r="A925" s="1256" t="str">
        <f>A924</f>
        <v/>
      </c>
      <c r="B925" s="57"/>
      <c r="C925" s="2051"/>
      <c r="D925" s="2053"/>
      <c r="E925" s="2051"/>
      <c r="F925" s="234"/>
      <c r="G925" s="234">
        <f>'Pak8 s2'!G927</f>
        <v>0</v>
      </c>
      <c r="H925" s="234">
        <f>'Pak8 s2'!I927</f>
        <v>0</v>
      </c>
      <c r="I925" s="234">
        <f>'Pak8 s2'!K927</f>
        <v>0</v>
      </c>
      <c r="J925" s="234">
        <f>'Pak8 s2'!M927</f>
        <v>0</v>
      </c>
      <c r="K925" s="234">
        <f>'Pak8 s2'!O927</f>
        <v>0</v>
      </c>
      <c r="L925" s="11"/>
      <c r="M925" s="11"/>
      <c r="N925" s="397"/>
      <c r="O925" s="233"/>
      <c r="P925" s="399"/>
      <c r="Q925" s="11"/>
      <c r="R925" s="306"/>
      <c r="S925" s="306"/>
      <c r="T925" s="306"/>
      <c r="U925" s="11"/>
      <c r="V925" s="11"/>
      <c r="W925" s="11"/>
      <c r="X925" s="11"/>
      <c r="Y925" s="11"/>
      <c r="Z925" s="11"/>
      <c r="AA925" s="11"/>
      <c r="AB925" s="11"/>
    </row>
    <row r="926" spans="1:28" ht="24.75" customHeight="1">
      <c r="A926" s="1256" t="str">
        <f>IF(E926&gt;0,"Wypełnione","")</f>
        <v/>
      </c>
      <c r="B926" s="57"/>
      <c r="C926" s="2050">
        <f>'Og s3a'!C1637</f>
        <v>0</v>
      </c>
      <c r="D926" s="2052">
        <f>'Og s3a'!E1637</f>
        <v>0</v>
      </c>
      <c r="E926" s="2050">
        <f>'Og s3a'!F1637</f>
        <v>0</v>
      </c>
      <c r="F926" s="395">
        <f>O926</f>
        <v>0</v>
      </c>
      <c r="G926" s="395">
        <f>P926</f>
        <v>0</v>
      </c>
      <c r="H926" s="236">
        <f>'Pak8 s2'!I928</f>
        <v>0</v>
      </c>
      <c r="I926" s="236">
        <f>'Pak8 s2'!K928</f>
        <v>0</v>
      </c>
      <c r="J926" s="236">
        <f>'Pak8 s2'!M928</f>
        <v>0</v>
      </c>
      <c r="K926" s="236">
        <f>'Pak8 s2'!O928</f>
        <v>0</v>
      </c>
      <c r="L926" s="11"/>
      <c r="M926" s="11"/>
      <c r="N926" s="396">
        <f>'Og s3a'!G1637</f>
        <v>0</v>
      </c>
      <c r="O926" s="237">
        <f>'Og s3a'!H1637</f>
        <v>0</v>
      </c>
      <c r="P926" s="398">
        <f>'Og s3a'!D1637</f>
        <v>0</v>
      </c>
      <c r="Q926" s="11"/>
      <c r="R926" s="306"/>
      <c r="S926" s="306"/>
      <c r="T926" s="306"/>
      <c r="U926" s="11"/>
      <c r="V926" s="11"/>
      <c r="W926" s="11"/>
      <c r="X926" s="11"/>
      <c r="Y926" s="11"/>
      <c r="Z926" s="11"/>
      <c r="AA926" s="11"/>
      <c r="AB926" s="11"/>
    </row>
    <row r="927" spans="1:28" ht="14.25" customHeight="1">
      <c r="A927" s="1256" t="str">
        <f>A926</f>
        <v/>
      </c>
      <c r="B927" s="57"/>
      <c r="C927" s="2051"/>
      <c r="D927" s="2053"/>
      <c r="E927" s="2051"/>
      <c r="F927" s="234"/>
      <c r="G927" s="234">
        <f>'Pak8 s2'!G929</f>
        <v>0</v>
      </c>
      <c r="H927" s="234">
        <f>'Pak8 s2'!I929</f>
        <v>0</v>
      </c>
      <c r="I927" s="234">
        <f>'Pak8 s2'!K929</f>
        <v>0</v>
      </c>
      <c r="J927" s="234">
        <f>'Pak8 s2'!M929</f>
        <v>0</v>
      </c>
      <c r="K927" s="234">
        <f>'Pak8 s2'!O929</f>
        <v>0</v>
      </c>
      <c r="L927" s="11"/>
      <c r="M927" s="11"/>
      <c r="N927" s="397"/>
      <c r="O927" s="233"/>
      <c r="P927" s="399"/>
      <c r="Q927" s="11"/>
      <c r="R927" s="306"/>
      <c r="S927" s="306"/>
      <c r="T927" s="306"/>
      <c r="U927" s="11"/>
      <c r="V927" s="11"/>
      <c r="W927" s="11"/>
      <c r="X927" s="11"/>
      <c r="Y927" s="11"/>
      <c r="Z927" s="11"/>
      <c r="AA927" s="11"/>
      <c r="AB927" s="11"/>
    </row>
    <row r="928" spans="1:28" ht="24.75" customHeight="1">
      <c r="A928" s="1256" t="str">
        <f>IF(E928&gt;0,"Wypełnione","")</f>
        <v/>
      </c>
      <c r="B928" s="57"/>
      <c r="C928" s="2050">
        <f>'Og s3a'!C1639</f>
        <v>0</v>
      </c>
      <c r="D928" s="2052">
        <f>'Og s3a'!E1639</f>
        <v>0</v>
      </c>
      <c r="E928" s="2050">
        <f>'Og s3a'!F1639</f>
        <v>0</v>
      </c>
      <c r="F928" s="395">
        <f>O928</f>
        <v>0</v>
      </c>
      <c r="G928" s="395">
        <f>P928</f>
        <v>0</v>
      </c>
      <c r="H928" s="236">
        <f>'Pak8 s2'!I930</f>
        <v>0</v>
      </c>
      <c r="I928" s="236">
        <f>'Pak8 s2'!K930</f>
        <v>0</v>
      </c>
      <c r="J928" s="236">
        <f>'Pak8 s2'!M930</f>
        <v>0</v>
      </c>
      <c r="K928" s="236">
        <f>'Pak8 s2'!O930</f>
        <v>0</v>
      </c>
      <c r="L928" s="11"/>
      <c r="M928" s="11"/>
      <c r="N928" s="396">
        <f>'Og s3a'!G1639</f>
        <v>0</v>
      </c>
      <c r="O928" s="237">
        <f>'Og s3a'!H1639</f>
        <v>0</v>
      </c>
      <c r="P928" s="398">
        <f>'Og s3a'!D1639</f>
        <v>0</v>
      </c>
      <c r="Q928" s="11"/>
      <c r="R928" s="306"/>
      <c r="S928" s="306"/>
      <c r="T928" s="306"/>
      <c r="U928" s="11"/>
      <c r="V928" s="11"/>
      <c r="W928" s="11"/>
      <c r="X928" s="11"/>
      <c r="Y928" s="11"/>
      <c r="Z928" s="11"/>
      <c r="AA928" s="11"/>
      <c r="AB928" s="11"/>
    </row>
    <row r="929" spans="1:28" ht="14.25" customHeight="1">
      <c r="A929" s="1256" t="str">
        <f>A928</f>
        <v/>
      </c>
      <c r="B929" s="57"/>
      <c r="C929" s="2051"/>
      <c r="D929" s="2053"/>
      <c r="E929" s="2051"/>
      <c r="F929" s="234"/>
      <c r="G929" s="234">
        <f>'Pak8 s2'!G931</f>
        <v>0</v>
      </c>
      <c r="H929" s="234">
        <f>'Pak8 s2'!I931</f>
        <v>0</v>
      </c>
      <c r="I929" s="234">
        <f>'Pak8 s2'!K931</f>
        <v>0</v>
      </c>
      <c r="J929" s="234">
        <f>'Pak8 s2'!M931</f>
        <v>0</v>
      </c>
      <c r="K929" s="234">
        <f>'Pak8 s2'!O931</f>
        <v>0</v>
      </c>
      <c r="L929" s="11"/>
      <c r="M929" s="11"/>
      <c r="N929" s="397"/>
      <c r="O929" s="233"/>
      <c r="P929" s="399"/>
      <c r="Q929" s="11"/>
      <c r="R929" s="306"/>
      <c r="S929" s="306"/>
      <c r="T929" s="306"/>
      <c r="U929" s="11"/>
      <c r="V929" s="11"/>
      <c r="W929" s="11"/>
      <c r="X929" s="11"/>
      <c r="Y929" s="11"/>
      <c r="Z929" s="11"/>
      <c r="AA929" s="11"/>
      <c r="AB929" s="11"/>
    </row>
    <row r="930" spans="1:28" ht="24.75" customHeight="1">
      <c r="A930" s="1256" t="str">
        <f>IF(E930&gt;0,"Wypełnione","")</f>
        <v/>
      </c>
      <c r="B930" s="57"/>
      <c r="C930" s="2050">
        <f>'Og s3a'!C1641</f>
        <v>0</v>
      </c>
      <c r="D930" s="2052">
        <f>'Og s3a'!E1641</f>
        <v>0</v>
      </c>
      <c r="E930" s="2050">
        <f>'Og s3a'!F1641</f>
        <v>0</v>
      </c>
      <c r="F930" s="395">
        <f>O930</f>
        <v>0</v>
      </c>
      <c r="G930" s="395">
        <f>P930</f>
        <v>0</v>
      </c>
      <c r="H930" s="236">
        <f>'Pak8 s2'!I932</f>
        <v>0</v>
      </c>
      <c r="I930" s="236">
        <f>'Pak8 s2'!K932</f>
        <v>0</v>
      </c>
      <c r="J930" s="236">
        <f>'Pak8 s2'!M932</f>
        <v>0</v>
      </c>
      <c r="K930" s="236">
        <f>'Pak8 s2'!O932</f>
        <v>0</v>
      </c>
      <c r="L930" s="11"/>
      <c r="M930" s="11"/>
      <c r="N930" s="396">
        <f>'Og s3a'!G1641</f>
        <v>0</v>
      </c>
      <c r="O930" s="237">
        <f>'Og s3a'!H1641</f>
        <v>0</v>
      </c>
      <c r="P930" s="398">
        <f>'Og s3a'!D1641</f>
        <v>0</v>
      </c>
      <c r="Q930" s="11"/>
      <c r="R930" s="306"/>
      <c r="S930" s="306"/>
      <c r="T930" s="306"/>
      <c r="U930" s="11"/>
      <c r="V930" s="11"/>
      <c r="W930" s="11"/>
      <c r="X930" s="11"/>
      <c r="Y930" s="11"/>
      <c r="Z930" s="11"/>
      <c r="AA930" s="11"/>
      <c r="AB930" s="11"/>
    </row>
    <row r="931" spans="1:28" ht="14.25" customHeight="1">
      <c r="A931" s="1256" t="str">
        <f>A930</f>
        <v/>
      </c>
      <c r="B931" s="57"/>
      <c r="C931" s="2051"/>
      <c r="D931" s="2053"/>
      <c r="E931" s="2051"/>
      <c r="F931" s="234"/>
      <c r="G931" s="234">
        <f>'Pak8 s2'!G933</f>
        <v>0</v>
      </c>
      <c r="H931" s="234">
        <f>'Pak8 s2'!I933</f>
        <v>0</v>
      </c>
      <c r="I931" s="234">
        <f>'Pak8 s2'!K933</f>
        <v>0</v>
      </c>
      <c r="J931" s="234">
        <f>'Pak8 s2'!M933</f>
        <v>0</v>
      </c>
      <c r="K931" s="234">
        <f>'Pak8 s2'!O933</f>
        <v>0</v>
      </c>
      <c r="L931" s="11"/>
      <c r="M931" s="11"/>
      <c r="N931" s="397"/>
      <c r="O931" s="233"/>
      <c r="P931" s="399"/>
      <c r="Q931" s="11"/>
      <c r="R931" s="306"/>
      <c r="S931" s="306"/>
      <c r="T931" s="306"/>
      <c r="U931" s="11"/>
      <c r="V931" s="11"/>
      <c r="W931" s="11"/>
      <c r="X931" s="11"/>
      <c r="Y931" s="11"/>
      <c r="Z931" s="11"/>
      <c r="AA931" s="11"/>
      <c r="AB931" s="11"/>
    </row>
    <row r="932" spans="1:28" ht="24.75" customHeight="1">
      <c r="A932" s="1256" t="str">
        <f>IF(E932&gt;0,"Wypełnione","")</f>
        <v/>
      </c>
      <c r="B932" s="57"/>
      <c r="C932" s="2050">
        <f>'Og s3a'!C1643</f>
        <v>0</v>
      </c>
      <c r="D932" s="2052">
        <f>'Og s3a'!E1643</f>
        <v>0</v>
      </c>
      <c r="E932" s="2050">
        <f>'Og s3a'!F1643</f>
        <v>0</v>
      </c>
      <c r="F932" s="395">
        <f>O932</f>
        <v>0</v>
      </c>
      <c r="G932" s="395">
        <f>P932</f>
        <v>0</v>
      </c>
      <c r="H932" s="236">
        <f>'Pak8 s2'!I934</f>
        <v>0</v>
      </c>
      <c r="I932" s="236">
        <f>'Pak8 s2'!K934</f>
        <v>0</v>
      </c>
      <c r="J932" s="236">
        <f>'Pak8 s2'!M934</f>
        <v>0</v>
      </c>
      <c r="K932" s="236">
        <f>'Pak8 s2'!O934</f>
        <v>0</v>
      </c>
      <c r="L932" s="11"/>
      <c r="M932" s="11"/>
      <c r="N932" s="396">
        <f>'Og s3a'!G1643</f>
        <v>0</v>
      </c>
      <c r="O932" s="237">
        <f>'Og s3a'!H1643</f>
        <v>0</v>
      </c>
      <c r="P932" s="398">
        <f>'Og s3a'!D1643</f>
        <v>0</v>
      </c>
      <c r="Q932" s="11"/>
      <c r="R932" s="306"/>
      <c r="S932" s="306"/>
      <c r="T932" s="306"/>
      <c r="U932" s="11"/>
      <c r="V932" s="11"/>
      <c r="W932" s="11"/>
      <c r="X932" s="11"/>
      <c r="Y932" s="11"/>
      <c r="Z932" s="11"/>
      <c r="AA932" s="11"/>
      <c r="AB932" s="11"/>
    </row>
    <row r="933" spans="1:28" ht="14.25" customHeight="1">
      <c r="A933" s="1256" t="str">
        <f>A932</f>
        <v/>
      </c>
      <c r="B933" s="57"/>
      <c r="C933" s="2051"/>
      <c r="D933" s="2053"/>
      <c r="E933" s="2051"/>
      <c r="F933" s="234"/>
      <c r="G933" s="234">
        <f>'Pak8 s2'!G935</f>
        <v>0</v>
      </c>
      <c r="H933" s="234">
        <f>'Pak8 s2'!I935</f>
        <v>0</v>
      </c>
      <c r="I933" s="234">
        <f>'Pak8 s2'!K935</f>
        <v>0</v>
      </c>
      <c r="J933" s="234">
        <f>'Pak8 s2'!M935</f>
        <v>0</v>
      </c>
      <c r="K933" s="234">
        <f>'Pak8 s2'!O935</f>
        <v>0</v>
      </c>
      <c r="L933" s="11"/>
      <c r="M933" s="11"/>
      <c r="N933" s="397"/>
      <c r="O933" s="233"/>
      <c r="P933" s="399"/>
      <c r="Q933" s="11"/>
      <c r="R933" s="306"/>
      <c r="S933" s="306"/>
      <c r="T933" s="306"/>
      <c r="U933" s="11"/>
      <c r="V933" s="11"/>
      <c r="W933" s="11"/>
      <c r="X933" s="11"/>
      <c r="Y933" s="11"/>
      <c r="Z933" s="11"/>
      <c r="AA933" s="11"/>
      <c r="AB933" s="11"/>
    </row>
    <row r="934" spans="1:28" ht="24.75" customHeight="1">
      <c r="A934" s="1256" t="str">
        <f>IF(E934&gt;0,"Wypełnione","")</f>
        <v/>
      </c>
      <c r="B934" s="57"/>
      <c r="C934" s="2050">
        <f>'Og s3a'!C1645</f>
        <v>0</v>
      </c>
      <c r="D934" s="2052">
        <f>'Og s3a'!E1645</f>
        <v>0</v>
      </c>
      <c r="E934" s="2050">
        <f>'Og s3a'!F1645</f>
        <v>0</v>
      </c>
      <c r="F934" s="395">
        <f>O934</f>
        <v>0</v>
      </c>
      <c r="G934" s="395">
        <f>P934</f>
        <v>0</v>
      </c>
      <c r="H934" s="236">
        <f>'Pak8 s2'!I936</f>
        <v>0</v>
      </c>
      <c r="I934" s="236">
        <f>'Pak8 s2'!K936</f>
        <v>0</v>
      </c>
      <c r="J934" s="236">
        <f>'Pak8 s2'!M936</f>
        <v>0</v>
      </c>
      <c r="K934" s="236">
        <f>'Pak8 s2'!O936</f>
        <v>0</v>
      </c>
      <c r="L934" s="11"/>
      <c r="M934" s="11"/>
      <c r="N934" s="396">
        <f>'Og s3a'!G1645</f>
        <v>0</v>
      </c>
      <c r="O934" s="237">
        <f>'Og s3a'!H1645</f>
        <v>0</v>
      </c>
      <c r="P934" s="398">
        <f>'Og s3a'!D1645</f>
        <v>0</v>
      </c>
      <c r="Q934" s="11"/>
      <c r="R934" s="306"/>
      <c r="S934" s="306"/>
      <c r="T934" s="306"/>
      <c r="U934" s="11"/>
      <c r="V934" s="11"/>
      <c r="W934" s="11"/>
      <c r="X934" s="11"/>
      <c r="Y934" s="11"/>
      <c r="Z934" s="11"/>
      <c r="AA934" s="11"/>
      <c r="AB934" s="11"/>
    </row>
    <row r="935" spans="1:28" ht="14.25" customHeight="1">
      <c r="A935" s="1256" t="str">
        <f>A934</f>
        <v/>
      </c>
      <c r="B935" s="57"/>
      <c r="C935" s="2051"/>
      <c r="D935" s="2053"/>
      <c r="E935" s="2051"/>
      <c r="F935" s="234"/>
      <c r="G935" s="234">
        <f>'Pak8 s2'!G937</f>
        <v>0</v>
      </c>
      <c r="H935" s="234">
        <f>'Pak8 s2'!I937</f>
        <v>0</v>
      </c>
      <c r="I935" s="234">
        <f>'Pak8 s2'!K937</f>
        <v>0</v>
      </c>
      <c r="J935" s="234">
        <f>'Pak8 s2'!M937</f>
        <v>0</v>
      </c>
      <c r="K935" s="234">
        <f>'Pak8 s2'!O937</f>
        <v>0</v>
      </c>
      <c r="L935" s="11"/>
      <c r="M935" s="11"/>
      <c r="N935" s="397"/>
      <c r="O935" s="233"/>
      <c r="P935" s="399"/>
      <c r="Q935" s="11"/>
      <c r="R935" s="306"/>
      <c r="S935" s="306"/>
      <c r="T935" s="306"/>
      <c r="U935" s="11"/>
      <c r="V935" s="11"/>
      <c r="W935" s="11"/>
      <c r="X935" s="11"/>
      <c r="Y935" s="11"/>
      <c r="Z935" s="11"/>
      <c r="AA935" s="11"/>
      <c r="AB935" s="11"/>
    </row>
    <row r="936" spans="1:28" ht="24.75" customHeight="1">
      <c r="A936" s="1256" t="str">
        <f>IF(E936&gt;0,"Wypełnione","")</f>
        <v/>
      </c>
      <c r="B936" s="57"/>
      <c r="C936" s="2050">
        <f>'Og s3a'!C1647</f>
        <v>0</v>
      </c>
      <c r="D936" s="2052">
        <f>'Og s3a'!E1647</f>
        <v>0</v>
      </c>
      <c r="E936" s="2050">
        <f>'Og s3a'!F1647</f>
        <v>0</v>
      </c>
      <c r="F936" s="395">
        <f>O936</f>
        <v>0</v>
      </c>
      <c r="G936" s="395">
        <f>P936</f>
        <v>0</v>
      </c>
      <c r="H936" s="236">
        <f>'Pak8 s2'!I938</f>
        <v>0</v>
      </c>
      <c r="I936" s="236">
        <f>'Pak8 s2'!K938</f>
        <v>0</v>
      </c>
      <c r="J936" s="236">
        <f>'Pak8 s2'!M938</f>
        <v>0</v>
      </c>
      <c r="K936" s="236">
        <f>'Pak8 s2'!O938</f>
        <v>0</v>
      </c>
      <c r="L936" s="11"/>
      <c r="M936" s="11"/>
      <c r="N936" s="396">
        <f>'Og s3a'!G1647</f>
        <v>0</v>
      </c>
      <c r="O936" s="237">
        <f>'Og s3a'!H1647</f>
        <v>0</v>
      </c>
      <c r="P936" s="398">
        <f>'Og s3a'!D1647</f>
        <v>0</v>
      </c>
      <c r="Q936" s="11"/>
      <c r="R936" s="306"/>
      <c r="S936" s="306"/>
      <c r="T936" s="306"/>
      <c r="U936" s="11"/>
      <c r="V936" s="11"/>
      <c r="W936" s="11"/>
      <c r="X936" s="11"/>
      <c r="Y936" s="11"/>
      <c r="Z936" s="11"/>
      <c r="AA936" s="11"/>
      <c r="AB936" s="11"/>
    </row>
    <row r="937" spans="1:28" ht="14.25" customHeight="1">
      <c r="A937" s="1256" t="str">
        <f>A936</f>
        <v/>
      </c>
      <c r="B937" s="57"/>
      <c r="C937" s="2051"/>
      <c r="D937" s="2053"/>
      <c r="E937" s="2051"/>
      <c r="F937" s="234"/>
      <c r="G937" s="234">
        <f>'Pak8 s2'!G939</f>
        <v>0</v>
      </c>
      <c r="H937" s="234">
        <f>'Pak8 s2'!I939</f>
        <v>0</v>
      </c>
      <c r="I937" s="234">
        <f>'Pak8 s2'!K939</f>
        <v>0</v>
      </c>
      <c r="J937" s="234">
        <f>'Pak8 s2'!M939</f>
        <v>0</v>
      </c>
      <c r="K937" s="234">
        <f>'Pak8 s2'!O939</f>
        <v>0</v>
      </c>
      <c r="L937" s="11"/>
      <c r="M937" s="11"/>
      <c r="N937" s="397"/>
      <c r="O937" s="233"/>
      <c r="P937" s="399"/>
      <c r="Q937" s="11"/>
      <c r="R937" s="306"/>
      <c r="S937" s="306"/>
      <c r="T937" s="306"/>
      <c r="U937" s="11"/>
      <c r="V937" s="11"/>
      <c r="W937" s="11"/>
      <c r="X937" s="11"/>
      <c r="Y937" s="11"/>
      <c r="Z937" s="11"/>
      <c r="AA937" s="11"/>
      <c r="AB937" s="11"/>
    </row>
    <row r="938" spans="1:28" ht="24.75" customHeight="1">
      <c r="A938" s="1256" t="str">
        <f>IF(E938&gt;0,"Wypełnione","")</f>
        <v/>
      </c>
      <c r="B938" s="57"/>
      <c r="C938" s="2050">
        <f>'Og s3a'!C1649</f>
        <v>0</v>
      </c>
      <c r="D938" s="2052">
        <f>'Og s3a'!E1649</f>
        <v>0</v>
      </c>
      <c r="E938" s="2050">
        <f>'Og s3a'!F1649</f>
        <v>0</v>
      </c>
      <c r="F938" s="395">
        <f>O938</f>
        <v>0</v>
      </c>
      <c r="G938" s="395">
        <f>P938</f>
        <v>0</v>
      </c>
      <c r="H938" s="236">
        <f>'Pak8 s2'!I940</f>
        <v>0</v>
      </c>
      <c r="I938" s="236">
        <f>'Pak8 s2'!K940</f>
        <v>0</v>
      </c>
      <c r="J938" s="236">
        <f>'Pak8 s2'!M940</f>
        <v>0</v>
      </c>
      <c r="K938" s="236">
        <f>'Pak8 s2'!O940</f>
        <v>0</v>
      </c>
      <c r="L938" s="11"/>
      <c r="M938" s="11"/>
      <c r="N938" s="396">
        <f>'Og s3a'!G1649</f>
        <v>0</v>
      </c>
      <c r="O938" s="237">
        <f>'Og s3a'!H1649</f>
        <v>0</v>
      </c>
      <c r="P938" s="398">
        <f>'Og s3a'!D1649</f>
        <v>0</v>
      </c>
      <c r="Q938" s="11"/>
      <c r="R938" s="306"/>
      <c r="S938" s="306"/>
      <c r="T938" s="306"/>
      <c r="U938" s="11"/>
      <c r="V938" s="11"/>
      <c r="W938" s="11"/>
      <c r="X938" s="11"/>
      <c r="Y938" s="11"/>
      <c r="Z938" s="11"/>
      <c r="AA938" s="11"/>
      <c r="AB938" s="11"/>
    </row>
    <row r="939" spans="1:28" ht="14.25" customHeight="1">
      <c r="A939" s="1256" t="str">
        <f>A938</f>
        <v/>
      </c>
      <c r="B939" s="57"/>
      <c r="C939" s="2051"/>
      <c r="D939" s="2053"/>
      <c r="E939" s="2051"/>
      <c r="F939" s="234"/>
      <c r="G939" s="234">
        <f>'Pak8 s2'!G941</f>
        <v>0</v>
      </c>
      <c r="H939" s="234">
        <f>'Pak8 s2'!I941</f>
        <v>0</v>
      </c>
      <c r="I939" s="234">
        <f>'Pak8 s2'!K941</f>
        <v>0</v>
      </c>
      <c r="J939" s="234">
        <f>'Pak8 s2'!M941</f>
        <v>0</v>
      </c>
      <c r="K939" s="234">
        <f>'Pak8 s2'!O941</f>
        <v>0</v>
      </c>
      <c r="L939" s="11"/>
      <c r="M939" s="11"/>
      <c r="N939" s="397"/>
      <c r="O939" s="233"/>
      <c r="P939" s="399"/>
      <c r="Q939" s="11"/>
      <c r="R939" s="306"/>
      <c r="S939" s="306"/>
      <c r="T939" s="306"/>
      <c r="U939" s="11"/>
      <c r="V939" s="11"/>
      <c r="W939" s="11"/>
      <c r="X939" s="11"/>
      <c r="Y939" s="11"/>
      <c r="Z939" s="11"/>
      <c r="AA939" s="11"/>
      <c r="AB939" s="11"/>
    </row>
    <row r="940" spans="1:28" ht="24.75" customHeight="1">
      <c r="A940" s="1256" t="str">
        <f>IF(E940&gt;0,"Wypełnione","")</f>
        <v/>
      </c>
      <c r="B940" s="57"/>
      <c r="C940" s="2050">
        <f>'Og s3a'!C1651</f>
        <v>0</v>
      </c>
      <c r="D940" s="2052">
        <f>'Og s3a'!E1651</f>
        <v>0</v>
      </c>
      <c r="E940" s="2050">
        <f>'Og s3a'!F1651</f>
        <v>0</v>
      </c>
      <c r="F940" s="395">
        <f>O940</f>
        <v>0</v>
      </c>
      <c r="G940" s="395">
        <f>P940</f>
        <v>0</v>
      </c>
      <c r="H940" s="236">
        <f>'Pak8 s2'!I942</f>
        <v>0</v>
      </c>
      <c r="I940" s="236">
        <f>'Pak8 s2'!K942</f>
        <v>0</v>
      </c>
      <c r="J940" s="236">
        <f>'Pak8 s2'!M942</f>
        <v>0</v>
      </c>
      <c r="K940" s="236">
        <f>'Pak8 s2'!O942</f>
        <v>0</v>
      </c>
      <c r="L940" s="11"/>
      <c r="M940" s="11"/>
      <c r="N940" s="396">
        <f>'Og s3a'!G1651</f>
        <v>0</v>
      </c>
      <c r="O940" s="237">
        <f>'Og s3a'!H1651</f>
        <v>0</v>
      </c>
      <c r="P940" s="398">
        <f>'Og s3a'!D1651</f>
        <v>0</v>
      </c>
      <c r="Q940" s="11"/>
      <c r="R940" s="306"/>
      <c r="S940" s="306"/>
      <c r="T940" s="306"/>
      <c r="U940" s="11"/>
      <c r="V940" s="11"/>
      <c r="W940" s="11"/>
      <c r="X940" s="11"/>
      <c r="Y940" s="11"/>
      <c r="Z940" s="11"/>
      <c r="AA940" s="11"/>
      <c r="AB940" s="11"/>
    </row>
    <row r="941" spans="1:28" ht="14.25" customHeight="1">
      <c r="A941" s="1256" t="str">
        <f>A940</f>
        <v/>
      </c>
      <c r="B941" s="57"/>
      <c r="C941" s="2051"/>
      <c r="D941" s="2053"/>
      <c r="E941" s="2051"/>
      <c r="F941" s="234"/>
      <c r="G941" s="234">
        <f>'Pak8 s2'!G943</f>
        <v>0</v>
      </c>
      <c r="H941" s="234">
        <f>'Pak8 s2'!I943</f>
        <v>0</v>
      </c>
      <c r="I941" s="234">
        <f>'Pak8 s2'!K943</f>
        <v>0</v>
      </c>
      <c r="J941" s="234">
        <f>'Pak8 s2'!M943</f>
        <v>0</v>
      </c>
      <c r="K941" s="234">
        <f>'Pak8 s2'!O943</f>
        <v>0</v>
      </c>
      <c r="L941" s="11"/>
      <c r="M941" s="11"/>
      <c r="N941" s="397"/>
      <c r="O941" s="233"/>
      <c r="P941" s="399"/>
      <c r="Q941" s="11"/>
      <c r="R941" s="306"/>
      <c r="S941" s="306"/>
      <c r="T941" s="306"/>
      <c r="U941" s="11"/>
      <c r="V941" s="11"/>
      <c r="W941" s="11"/>
      <c r="X941" s="11"/>
      <c r="Y941" s="11"/>
      <c r="Z941" s="11"/>
      <c r="AA941" s="11"/>
      <c r="AB941" s="11"/>
    </row>
    <row r="942" spans="1:28" ht="24.75" customHeight="1">
      <c r="A942" s="1256" t="str">
        <f>IF(E942&gt;0,"Wypełnione","")</f>
        <v/>
      </c>
      <c r="B942" s="57"/>
      <c r="C942" s="2050">
        <f>'Og s3a'!C1653</f>
        <v>0</v>
      </c>
      <c r="D942" s="2052">
        <f>'Og s3a'!E1653</f>
        <v>0</v>
      </c>
      <c r="E942" s="2050">
        <f>'Og s3a'!F1653</f>
        <v>0</v>
      </c>
      <c r="F942" s="395">
        <f>O942</f>
        <v>0</v>
      </c>
      <c r="G942" s="395">
        <f>P942</f>
        <v>0</v>
      </c>
      <c r="H942" s="236">
        <f>'Pak8 s2'!I944</f>
        <v>0</v>
      </c>
      <c r="I942" s="236">
        <f>'Pak8 s2'!K944</f>
        <v>0</v>
      </c>
      <c r="J942" s="236">
        <f>'Pak8 s2'!M944</f>
        <v>0</v>
      </c>
      <c r="K942" s="236">
        <f>'Pak8 s2'!O944</f>
        <v>0</v>
      </c>
      <c r="L942" s="11"/>
      <c r="M942" s="11"/>
      <c r="N942" s="396">
        <f>'Og s3a'!G1653</f>
        <v>0</v>
      </c>
      <c r="O942" s="237">
        <f>'Og s3a'!H1653</f>
        <v>0</v>
      </c>
      <c r="P942" s="398">
        <f>'Og s3a'!D1653</f>
        <v>0</v>
      </c>
      <c r="Q942" s="11"/>
      <c r="R942" s="306"/>
      <c r="S942" s="306"/>
      <c r="T942" s="306"/>
      <c r="U942" s="11"/>
      <c r="V942" s="11"/>
      <c r="W942" s="11"/>
      <c r="X942" s="11"/>
      <c r="Y942" s="11"/>
      <c r="Z942" s="11"/>
      <c r="AA942" s="11"/>
      <c r="AB942" s="11"/>
    </row>
    <row r="943" spans="1:28" ht="14.25" customHeight="1">
      <c r="A943" s="1256" t="str">
        <f>A942</f>
        <v/>
      </c>
      <c r="B943" s="57"/>
      <c r="C943" s="2051"/>
      <c r="D943" s="2053"/>
      <c r="E943" s="2051"/>
      <c r="F943" s="234"/>
      <c r="G943" s="234">
        <f>'Pak8 s2'!G945</f>
        <v>0</v>
      </c>
      <c r="H943" s="234">
        <f>'Pak8 s2'!I945</f>
        <v>0</v>
      </c>
      <c r="I943" s="234">
        <f>'Pak8 s2'!K945</f>
        <v>0</v>
      </c>
      <c r="J943" s="234">
        <f>'Pak8 s2'!M945</f>
        <v>0</v>
      </c>
      <c r="K943" s="234">
        <f>'Pak8 s2'!O945</f>
        <v>0</v>
      </c>
      <c r="L943" s="11"/>
      <c r="M943" s="11"/>
      <c r="N943" s="397"/>
      <c r="O943" s="233"/>
      <c r="P943" s="399"/>
      <c r="Q943" s="11"/>
      <c r="R943" s="306"/>
      <c r="S943" s="306"/>
      <c r="T943" s="306"/>
      <c r="U943" s="11"/>
      <c r="V943" s="11"/>
      <c r="W943" s="11"/>
      <c r="X943" s="11"/>
      <c r="Y943" s="11"/>
      <c r="Z943" s="11"/>
      <c r="AA943" s="11"/>
      <c r="AB943" s="11"/>
    </row>
    <row r="944" spans="1:28" ht="24.75" customHeight="1">
      <c r="A944" s="1256" t="str">
        <f>IF(E944&gt;0,"Wypełnione","")</f>
        <v/>
      </c>
      <c r="B944" s="57"/>
      <c r="C944" s="2050">
        <f>'Og s3a'!C1655</f>
        <v>0</v>
      </c>
      <c r="D944" s="2052">
        <f>'Og s3a'!E1655</f>
        <v>0</v>
      </c>
      <c r="E944" s="2050">
        <f>'Og s3a'!F1655</f>
        <v>0</v>
      </c>
      <c r="F944" s="395">
        <f>O944</f>
        <v>0</v>
      </c>
      <c r="G944" s="395">
        <f>P944</f>
        <v>0</v>
      </c>
      <c r="H944" s="236">
        <f>'Pak8 s2'!I946</f>
        <v>0</v>
      </c>
      <c r="I944" s="236">
        <f>'Pak8 s2'!K946</f>
        <v>0</v>
      </c>
      <c r="J944" s="236">
        <f>'Pak8 s2'!M946</f>
        <v>0</v>
      </c>
      <c r="K944" s="236">
        <f>'Pak8 s2'!O946</f>
        <v>0</v>
      </c>
      <c r="L944" s="11"/>
      <c r="M944" s="11"/>
      <c r="N944" s="396">
        <f>'Og s3a'!G1655</f>
        <v>0</v>
      </c>
      <c r="O944" s="237">
        <f>'Og s3a'!H1655</f>
        <v>0</v>
      </c>
      <c r="P944" s="398">
        <f>'Og s3a'!D1655</f>
        <v>0</v>
      </c>
      <c r="Q944" s="11"/>
      <c r="R944" s="306"/>
      <c r="S944" s="306"/>
      <c r="T944" s="306"/>
      <c r="U944" s="11"/>
      <c r="V944" s="11"/>
      <c r="W944" s="11"/>
      <c r="X944" s="11"/>
      <c r="Y944" s="11"/>
      <c r="Z944" s="11"/>
      <c r="AA944" s="11"/>
      <c r="AB944" s="11"/>
    </row>
    <row r="945" spans="1:28" ht="14.25" customHeight="1">
      <c r="A945" s="1256" t="str">
        <f>A944</f>
        <v/>
      </c>
      <c r="B945" s="57"/>
      <c r="C945" s="2051"/>
      <c r="D945" s="2053"/>
      <c r="E945" s="2051"/>
      <c r="F945" s="234"/>
      <c r="G945" s="234">
        <f>'Pak8 s2'!G947</f>
        <v>0</v>
      </c>
      <c r="H945" s="234">
        <f>'Pak8 s2'!I947</f>
        <v>0</v>
      </c>
      <c r="I945" s="234">
        <f>'Pak8 s2'!K947</f>
        <v>0</v>
      </c>
      <c r="J945" s="234">
        <f>'Pak8 s2'!M947</f>
        <v>0</v>
      </c>
      <c r="K945" s="234">
        <f>'Pak8 s2'!O947</f>
        <v>0</v>
      </c>
      <c r="L945" s="11"/>
      <c r="M945" s="11"/>
      <c r="N945" s="397"/>
      <c r="O945" s="233"/>
      <c r="P945" s="399"/>
      <c r="Q945" s="11"/>
      <c r="R945" s="306"/>
      <c r="S945" s="306"/>
      <c r="T945" s="306"/>
      <c r="U945" s="11"/>
      <c r="V945" s="11"/>
      <c r="W945" s="11"/>
      <c r="X945" s="11"/>
      <c r="Y945" s="11"/>
      <c r="Z945" s="11"/>
      <c r="AA945" s="11"/>
      <c r="AB945" s="11"/>
    </row>
    <row r="946" spans="1:28" ht="24.75" customHeight="1">
      <c r="A946" s="1256" t="str">
        <f>IF(E946&gt;0,"Wypełnione","")</f>
        <v/>
      </c>
      <c r="B946" s="57"/>
      <c r="C946" s="2050">
        <f>'Og s3a'!C1657</f>
        <v>0</v>
      </c>
      <c r="D946" s="2052">
        <f>'Og s3a'!E1657</f>
        <v>0</v>
      </c>
      <c r="E946" s="2050">
        <f>'Og s3a'!F1657</f>
        <v>0</v>
      </c>
      <c r="F946" s="395">
        <f>O946</f>
        <v>0</v>
      </c>
      <c r="G946" s="395">
        <f>P946</f>
        <v>0</v>
      </c>
      <c r="H946" s="236">
        <f>'Pak8 s2'!I948</f>
        <v>0</v>
      </c>
      <c r="I946" s="236">
        <f>'Pak8 s2'!K948</f>
        <v>0</v>
      </c>
      <c r="J946" s="236">
        <f>'Pak8 s2'!M948</f>
        <v>0</v>
      </c>
      <c r="K946" s="236">
        <f>'Pak8 s2'!O948</f>
        <v>0</v>
      </c>
      <c r="L946" s="11"/>
      <c r="M946" s="11"/>
      <c r="N946" s="396">
        <f>'Og s3a'!G1657</f>
        <v>0</v>
      </c>
      <c r="O946" s="237">
        <f>'Og s3a'!H1657</f>
        <v>0</v>
      </c>
      <c r="P946" s="398">
        <f>'Og s3a'!D1657</f>
        <v>0</v>
      </c>
      <c r="Q946" s="11"/>
      <c r="R946" s="306"/>
      <c r="S946" s="306"/>
      <c r="T946" s="306"/>
      <c r="U946" s="11"/>
      <c r="V946" s="11"/>
      <c r="W946" s="11"/>
      <c r="X946" s="11"/>
      <c r="Y946" s="11"/>
      <c r="Z946" s="11"/>
      <c r="AA946" s="11"/>
      <c r="AB946" s="11"/>
    </row>
    <row r="947" spans="1:28" ht="14.25" customHeight="1">
      <c r="A947" s="1256" t="str">
        <f>A946</f>
        <v/>
      </c>
      <c r="B947" s="57"/>
      <c r="C947" s="2051"/>
      <c r="D947" s="2053"/>
      <c r="E947" s="2051"/>
      <c r="F947" s="234"/>
      <c r="G947" s="234">
        <f>'Pak8 s2'!G949</f>
        <v>0</v>
      </c>
      <c r="H947" s="234">
        <f>'Pak8 s2'!I949</f>
        <v>0</v>
      </c>
      <c r="I947" s="234">
        <f>'Pak8 s2'!K949</f>
        <v>0</v>
      </c>
      <c r="J947" s="234">
        <f>'Pak8 s2'!M949</f>
        <v>0</v>
      </c>
      <c r="K947" s="234">
        <f>'Pak8 s2'!O949</f>
        <v>0</v>
      </c>
      <c r="L947" s="11"/>
      <c r="M947" s="11"/>
      <c r="N947" s="397"/>
      <c r="O947" s="233"/>
      <c r="P947" s="399"/>
      <c r="Q947" s="11"/>
      <c r="R947" s="306"/>
      <c r="S947" s="306"/>
      <c r="T947" s="306"/>
      <c r="U947" s="11"/>
      <c r="V947" s="11"/>
      <c r="W947" s="11"/>
      <c r="X947" s="11"/>
      <c r="Y947" s="11"/>
      <c r="Z947" s="11"/>
      <c r="AA947" s="11"/>
      <c r="AB947" s="11"/>
    </row>
    <row r="948" spans="1:28" ht="24.75" customHeight="1">
      <c r="A948" s="1256" t="str">
        <f>IF(E948&gt;0,"Wypełnione","")</f>
        <v/>
      </c>
      <c r="B948" s="57"/>
      <c r="C948" s="2050">
        <f>'Og s3a'!C1659</f>
        <v>0</v>
      </c>
      <c r="D948" s="2052">
        <f>'Og s3a'!E1659</f>
        <v>0</v>
      </c>
      <c r="E948" s="2050">
        <f>'Og s3a'!F1659</f>
        <v>0</v>
      </c>
      <c r="F948" s="395">
        <f>O948</f>
        <v>0</v>
      </c>
      <c r="G948" s="395">
        <f>P948</f>
        <v>0</v>
      </c>
      <c r="H948" s="236">
        <f>'Pak8 s2'!I950</f>
        <v>0</v>
      </c>
      <c r="I948" s="236">
        <f>'Pak8 s2'!K950</f>
        <v>0</v>
      </c>
      <c r="J948" s="236">
        <f>'Pak8 s2'!M950</f>
        <v>0</v>
      </c>
      <c r="K948" s="236">
        <f>'Pak8 s2'!O950</f>
        <v>0</v>
      </c>
      <c r="L948" s="11"/>
      <c r="M948" s="11"/>
      <c r="N948" s="396">
        <f>'Og s3a'!G1659</f>
        <v>0</v>
      </c>
      <c r="O948" s="237">
        <f>'Og s3a'!H1659</f>
        <v>0</v>
      </c>
      <c r="P948" s="398">
        <f>'Og s3a'!D1659</f>
        <v>0</v>
      </c>
      <c r="Q948" s="11"/>
      <c r="R948" s="306"/>
      <c r="S948" s="306"/>
      <c r="T948" s="306"/>
      <c r="U948" s="11"/>
      <c r="V948" s="11"/>
      <c r="W948" s="11"/>
      <c r="X948" s="11"/>
      <c r="Y948" s="11"/>
      <c r="Z948" s="11"/>
      <c r="AA948" s="11"/>
      <c r="AB948" s="11"/>
    </row>
    <row r="949" spans="1:28" ht="14.25" customHeight="1">
      <c r="A949" s="1256" t="str">
        <f>A948</f>
        <v/>
      </c>
      <c r="B949" s="57"/>
      <c r="C949" s="2051"/>
      <c r="D949" s="2053"/>
      <c r="E949" s="2051"/>
      <c r="F949" s="234"/>
      <c r="G949" s="234">
        <f>'Pak8 s2'!G951</f>
        <v>0</v>
      </c>
      <c r="H949" s="234">
        <f>'Pak8 s2'!I951</f>
        <v>0</v>
      </c>
      <c r="I949" s="234">
        <f>'Pak8 s2'!K951</f>
        <v>0</v>
      </c>
      <c r="J949" s="234">
        <f>'Pak8 s2'!M951</f>
        <v>0</v>
      </c>
      <c r="K949" s="234">
        <f>'Pak8 s2'!O951</f>
        <v>0</v>
      </c>
      <c r="L949" s="11"/>
      <c r="M949" s="11"/>
      <c r="N949" s="397"/>
      <c r="O949" s="233"/>
      <c r="P949" s="399"/>
      <c r="Q949" s="11"/>
      <c r="R949" s="306"/>
      <c r="S949" s="306"/>
      <c r="T949" s="306"/>
      <c r="U949" s="11"/>
      <c r="V949" s="11"/>
      <c r="W949" s="11"/>
      <c r="X949" s="11"/>
      <c r="Y949" s="11"/>
      <c r="Z949" s="11"/>
      <c r="AA949" s="11"/>
      <c r="AB949" s="11"/>
    </row>
    <row r="950" spans="1:28" ht="24.75" customHeight="1">
      <c r="A950" s="1256" t="str">
        <f>IF(E950&gt;0,"Wypełnione","")</f>
        <v/>
      </c>
      <c r="B950" s="57"/>
      <c r="C950" s="2050">
        <f>'Og s3a'!C1661</f>
        <v>0</v>
      </c>
      <c r="D950" s="2052">
        <f>'Og s3a'!E1661</f>
        <v>0</v>
      </c>
      <c r="E950" s="2050">
        <f>'Og s3a'!F1661</f>
        <v>0</v>
      </c>
      <c r="F950" s="395">
        <f>O950</f>
        <v>0</v>
      </c>
      <c r="G950" s="395">
        <f>P950</f>
        <v>0</v>
      </c>
      <c r="H950" s="236">
        <f>'Pak8 s2'!I952</f>
        <v>0</v>
      </c>
      <c r="I950" s="236">
        <f>'Pak8 s2'!K952</f>
        <v>0</v>
      </c>
      <c r="J950" s="236">
        <f>'Pak8 s2'!M952</f>
        <v>0</v>
      </c>
      <c r="K950" s="236">
        <f>'Pak8 s2'!O952</f>
        <v>0</v>
      </c>
      <c r="L950" s="11"/>
      <c r="M950" s="11"/>
      <c r="N950" s="396">
        <f>'Og s3a'!G1661</f>
        <v>0</v>
      </c>
      <c r="O950" s="237">
        <f>'Og s3a'!H1661</f>
        <v>0</v>
      </c>
      <c r="P950" s="398">
        <f>'Og s3a'!D1661</f>
        <v>0</v>
      </c>
      <c r="Q950" s="11"/>
      <c r="R950" s="306"/>
      <c r="S950" s="306"/>
      <c r="T950" s="306"/>
      <c r="U950" s="11"/>
      <c r="V950" s="11"/>
      <c r="W950" s="11"/>
      <c r="X950" s="11"/>
      <c r="Y950" s="11"/>
      <c r="Z950" s="11"/>
      <c r="AA950" s="11"/>
      <c r="AB950" s="11"/>
    </row>
    <row r="951" spans="1:28" ht="14.25" customHeight="1">
      <c r="A951" s="1256" t="str">
        <f>A950</f>
        <v/>
      </c>
      <c r="B951" s="57"/>
      <c r="C951" s="2051"/>
      <c r="D951" s="2053"/>
      <c r="E951" s="2051"/>
      <c r="F951" s="234"/>
      <c r="G951" s="234">
        <f>'Pak8 s2'!G953</f>
        <v>0</v>
      </c>
      <c r="H951" s="234">
        <f>'Pak8 s2'!I953</f>
        <v>0</v>
      </c>
      <c r="I951" s="234">
        <f>'Pak8 s2'!K953</f>
        <v>0</v>
      </c>
      <c r="J951" s="234">
        <f>'Pak8 s2'!M953</f>
        <v>0</v>
      </c>
      <c r="K951" s="234">
        <f>'Pak8 s2'!O953</f>
        <v>0</v>
      </c>
      <c r="L951" s="11"/>
      <c r="M951" s="11"/>
      <c r="N951" s="397"/>
      <c r="O951" s="233"/>
      <c r="P951" s="399"/>
      <c r="Q951" s="11"/>
      <c r="R951" s="306"/>
      <c r="S951" s="306"/>
      <c r="T951" s="306"/>
      <c r="U951" s="11"/>
      <c r="V951" s="11"/>
      <c r="W951" s="11"/>
      <c r="X951" s="11"/>
      <c r="Y951" s="11"/>
      <c r="Z951" s="11"/>
      <c r="AA951" s="11"/>
      <c r="AB951" s="11"/>
    </row>
    <row r="952" spans="1:28" ht="24.75" customHeight="1">
      <c r="A952" s="1256" t="str">
        <f>IF(E952&gt;0,"Wypełnione","")</f>
        <v/>
      </c>
      <c r="B952" s="57"/>
      <c r="C952" s="2050">
        <f>'Og s3a'!C1663</f>
        <v>0</v>
      </c>
      <c r="D952" s="2052">
        <f>'Og s3a'!E1663</f>
        <v>0</v>
      </c>
      <c r="E952" s="2050">
        <f>'Og s3a'!F1663</f>
        <v>0</v>
      </c>
      <c r="F952" s="395">
        <f>O952</f>
        <v>0</v>
      </c>
      <c r="G952" s="395">
        <f>P952</f>
        <v>0</v>
      </c>
      <c r="H952" s="236">
        <f>'Pak8 s2'!I954</f>
        <v>0</v>
      </c>
      <c r="I952" s="236">
        <f>'Pak8 s2'!K954</f>
        <v>0</v>
      </c>
      <c r="J952" s="236">
        <f>'Pak8 s2'!M954</f>
        <v>0</v>
      </c>
      <c r="K952" s="236">
        <f>'Pak8 s2'!O954</f>
        <v>0</v>
      </c>
      <c r="L952" s="11"/>
      <c r="M952" s="11"/>
      <c r="N952" s="396">
        <f>'Og s3a'!G1663</f>
        <v>0</v>
      </c>
      <c r="O952" s="237">
        <f>'Og s3a'!H1663</f>
        <v>0</v>
      </c>
      <c r="P952" s="398">
        <f>'Og s3a'!D1663</f>
        <v>0</v>
      </c>
      <c r="Q952" s="11"/>
      <c r="R952" s="306"/>
      <c r="S952" s="306"/>
      <c r="T952" s="306"/>
      <c r="U952" s="11"/>
      <c r="V952" s="11"/>
      <c r="W952" s="11"/>
      <c r="X952" s="11"/>
      <c r="Y952" s="11"/>
      <c r="Z952" s="11"/>
      <c r="AA952" s="11"/>
      <c r="AB952" s="11"/>
    </row>
    <row r="953" spans="1:28" ht="14.25" customHeight="1">
      <c r="A953" s="1256" t="str">
        <f>A952</f>
        <v/>
      </c>
      <c r="B953" s="57"/>
      <c r="C953" s="2051"/>
      <c r="D953" s="2053"/>
      <c r="E953" s="2051"/>
      <c r="F953" s="234"/>
      <c r="G953" s="234">
        <f>'Pak8 s2'!G955</f>
        <v>0</v>
      </c>
      <c r="H953" s="234">
        <f>'Pak8 s2'!I955</f>
        <v>0</v>
      </c>
      <c r="I953" s="234">
        <f>'Pak8 s2'!K955</f>
        <v>0</v>
      </c>
      <c r="J953" s="234">
        <f>'Pak8 s2'!M955</f>
        <v>0</v>
      </c>
      <c r="K953" s="234">
        <f>'Pak8 s2'!O955</f>
        <v>0</v>
      </c>
      <c r="L953" s="11"/>
      <c r="M953" s="11"/>
      <c r="N953" s="397"/>
      <c r="O953" s="233"/>
      <c r="P953" s="399"/>
      <c r="Q953" s="11"/>
      <c r="R953" s="306"/>
      <c r="S953" s="306"/>
      <c r="T953" s="306"/>
      <c r="U953" s="11"/>
      <c r="V953" s="11"/>
      <c r="W953" s="11"/>
      <c r="X953" s="11"/>
      <c r="Y953" s="11"/>
      <c r="Z953" s="11"/>
      <c r="AA953" s="11"/>
      <c r="AB953" s="11"/>
    </row>
    <row r="954" spans="1:28" ht="24.75" customHeight="1">
      <c r="A954" s="1256" t="str">
        <f>IF(E954&gt;0,"Wypełnione","")</f>
        <v/>
      </c>
      <c r="B954" s="57"/>
      <c r="C954" s="2050">
        <f>'Og s3a'!C1665</f>
        <v>0</v>
      </c>
      <c r="D954" s="2052">
        <f>'Og s3a'!E1665</f>
        <v>0</v>
      </c>
      <c r="E954" s="2050">
        <f>'Og s3a'!F1665</f>
        <v>0</v>
      </c>
      <c r="F954" s="395">
        <f>O954</f>
        <v>0</v>
      </c>
      <c r="G954" s="395">
        <f>P954</f>
        <v>0</v>
      </c>
      <c r="H954" s="236">
        <f>'Pak8 s2'!I956</f>
        <v>0</v>
      </c>
      <c r="I954" s="236">
        <f>'Pak8 s2'!K956</f>
        <v>0</v>
      </c>
      <c r="J954" s="236">
        <f>'Pak8 s2'!M956</f>
        <v>0</v>
      </c>
      <c r="K954" s="236">
        <f>'Pak8 s2'!O956</f>
        <v>0</v>
      </c>
      <c r="L954" s="11"/>
      <c r="M954" s="11"/>
      <c r="N954" s="396">
        <f>'Og s3a'!G1665</f>
        <v>0</v>
      </c>
      <c r="O954" s="237">
        <f>'Og s3a'!H1665</f>
        <v>0</v>
      </c>
      <c r="P954" s="398">
        <f>'Og s3a'!D1665</f>
        <v>0</v>
      </c>
      <c r="Q954" s="11"/>
      <c r="R954" s="306"/>
      <c r="S954" s="306"/>
      <c r="T954" s="306"/>
      <c r="U954" s="11"/>
      <c r="V954" s="11"/>
      <c r="W954" s="11"/>
      <c r="X954" s="11"/>
      <c r="Y954" s="11"/>
      <c r="Z954" s="11"/>
      <c r="AA954" s="11"/>
      <c r="AB954" s="11"/>
    </row>
    <row r="955" spans="1:28" ht="14.25" customHeight="1">
      <c r="A955" s="1256" t="str">
        <f>A954</f>
        <v/>
      </c>
      <c r="B955" s="57"/>
      <c r="C955" s="2051"/>
      <c r="D955" s="2053"/>
      <c r="E955" s="2051"/>
      <c r="F955" s="234"/>
      <c r="G955" s="234">
        <f>'Pak8 s2'!G957</f>
        <v>0</v>
      </c>
      <c r="H955" s="234">
        <f>'Pak8 s2'!I957</f>
        <v>0</v>
      </c>
      <c r="I955" s="234">
        <f>'Pak8 s2'!K957</f>
        <v>0</v>
      </c>
      <c r="J955" s="234">
        <f>'Pak8 s2'!M957</f>
        <v>0</v>
      </c>
      <c r="K955" s="234">
        <f>'Pak8 s2'!O957</f>
        <v>0</v>
      </c>
      <c r="L955" s="11"/>
      <c r="M955" s="11"/>
      <c r="N955" s="397"/>
      <c r="O955" s="233"/>
      <c r="P955" s="399"/>
      <c r="Q955" s="11"/>
      <c r="R955" s="306"/>
      <c r="S955" s="306"/>
      <c r="T955" s="306"/>
      <c r="U955" s="11"/>
      <c r="V955" s="11"/>
      <c r="W955" s="11"/>
      <c r="X955" s="11"/>
      <c r="Y955" s="11"/>
      <c r="Z955" s="11"/>
      <c r="AA955" s="11"/>
      <c r="AB955" s="11"/>
    </row>
    <row r="956" spans="1:28" ht="24.75" customHeight="1">
      <c r="A956" s="1256" t="str">
        <f>IF(E956&gt;0,"Wypełnione","")</f>
        <v/>
      </c>
      <c r="B956" s="57"/>
      <c r="C956" s="2050">
        <f>'Og s3a'!C1667</f>
        <v>0</v>
      </c>
      <c r="D956" s="2052">
        <f>'Og s3a'!E1667</f>
        <v>0</v>
      </c>
      <c r="E956" s="2050">
        <f>'Og s3a'!F1667</f>
        <v>0</v>
      </c>
      <c r="F956" s="395">
        <f>O956</f>
        <v>0</v>
      </c>
      <c r="G956" s="395">
        <f>P956</f>
        <v>0</v>
      </c>
      <c r="H956" s="236">
        <f>'Pak8 s2'!I958</f>
        <v>0</v>
      </c>
      <c r="I956" s="236">
        <f>'Pak8 s2'!K958</f>
        <v>0</v>
      </c>
      <c r="J956" s="236">
        <f>'Pak8 s2'!M958</f>
        <v>0</v>
      </c>
      <c r="K956" s="236">
        <f>'Pak8 s2'!O958</f>
        <v>0</v>
      </c>
      <c r="L956" s="11"/>
      <c r="M956" s="11"/>
      <c r="N956" s="396">
        <f>'Og s3a'!G1667</f>
        <v>0</v>
      </c>
      <c r="O956" s="237">
        <f>'Og s3a'!H1667</f>
        <v>0</v>
      </c>
      <c r="P956" s="398">
        <f>'Og s3a'!D1667</f>
        <v>0</v>
      </c>
      <c r="Q956" s="11"/>
      <c r="R956" s="306"/>
      <c r="S956" s="306"/>
      <c r="T956" s="306"/>
      <c r="U956" s="11"/>
      <c r="V956" s="11"/>
      <c r="W956" s="11"/>
      <c r="X956" s="11"/>
      <c r="Y956" s="11"/>
      <c r="Z956" s="11"/>
      <c r="AA956" s="11"/>
      <c r="AB956" s="11"/>
    </row>
    <row r="957" spans="1:28" ht="14.25" customHeight="1">
      <c r="A957" s="1256" t="str">
        <f>A956</f>
        <v/>
      </c>
      <c r="B957" s="57"/>
      <c r="C957" s="2051"/>
      <c r="D957" s="2053"/>
      <c r="E957" s="2051"/>
      <c r="F957" s="234"/>
      <c r="G957" s="234">
        <f>'Pak8 s2'!G959</f>
        <v>0</v>
      </c>
      <c r="H957" s="234">
        <f>'Pak8 s2'!I959</f>
        <v>0</v>
      </c>
      <c r="I957" s="234">
        <f>'Pak8 s2'!K959</f>
        <v>0</v>
      </c>
      <c r="J957" s="234">
        <f>'Pak8 s2'!M959</f>
        <v>0</v>
      </c>
      <c r="K957" s="234">
        <f>'Pak8 s2'!O959</f>
        <v>0</v>
      </c>
      <c r="L957" s="11"/>
      <c r="M957" s="11"/>
      <c r="N957" s="397"/>
      <c r="O957" s="233"/>
      <c r="P957" s="399"/>
      <c r="Q957" s="11"/>
      <c r="R957" s="306"/>
      <c r="S957" s="306"/>
      <c r="T957" s="306"/>
      <c r="U957" s="11"/>
      <c r="V957" s="11"/>
      <c r="W957" s="11"/>
      <c r="X957" s="11"/>
      <c r="Y957" s="11"/>
      <c r="Z957" s="11"/>
      <c r="AA957" s="11"/>
      <c r="AB957" s="11"/>
    </row>
    <row r="958" spans="1:28" ht="24.75" customHeight="1">
      <c r="A958" s="1256" t="str">
        <f>IF(E958&gt;0,"Wypełnione","")</f>
        <v/>
      </c>
      <c r="B958" s="57"/>
      <c r="C958" s="2050">
        <f>'Og s3a'!C1669</f>
        <v>0</v>
      </c>
      <c r="D958" s="2052">
        <f>'Og s3a'!E1669</f>
        <v>0</v>
      </c>
      <c r="E958" s="2050">
        <f>'Og s3a'!F1669</f>
        <v>0</v>
      </c>
      <c r="F958" s="395">
        <f>O958</f>
        <v>0</v>
      </c>
      <c r="G958" s="395">
        <f>P958</f>
        <v>0</v>
      </c>
      <c r="H958" s="236">
        <f>'Pak8 s2'!I960</f>
        <v>0</v>
      </c>
      <c r="I958" s="236">
        <f>'Pak8 s2'!K960</f>
        <v>0</v>
      </c>
      <c r="J958" s="236">
        <f>'Pak8 s2'!M960</f>
        <v>0</v>
      </c>
      <c r="K958" s="236">
        <f>'Pak8 s2'!O960</f>
        <v>0</v>
      </c>
      <c r="L958" s="11"/>
      <c r="M958" s="11"/>
      <c r="N958" s="396">
        <f>'Og s3a'!G1669</f>
        <v>0</v>
      </c>
      <c r="O958" s="237">
        <f>'Og s3a'!H1669</f>
        <v>0</v>
      </c>
      <c r="P958" s="398">
        <f>'Og s3a'!D1669</f>
        <v>0</v>
      </c>
      <c r="Q958" s="11"/>
      <c r="R958" s="306"/>
      <c r="S958" s="306"/>
      <c r="T958" s="306"/>
      <c r="U958" s="11"/>
      <c r="V958" s="11"/>
      <c r="W958" s="11"/>
      <c r="X958" s="11"/>
      <c r="Y958" s="11"/>
      <c r="Z958" s="11"/>
      <c r="AA958" s="11"/>
      <c r="AB958" s="11"/>
    </row>
    <row r="959" spans="1:28" ht="14.25" customHeight="1">
      <c r="A959" s="1256" t="str">
        <f>A958</f>
        <v/>
      </c>
      <c r="B959" s="57"/>
      <c r="C959" s="2051"/>
      <c r="D959" s="2053"/>
      <c r="E959" s="2051"/>
      <c r="F959" s="234"/>
      <c r="G959" s="234">
        <f>'Pak8 s2'!G961</f>
        <v>0</v>
      </c>
      <c r="H959" s="234">
        <f>'Pak8 s2'!I961</f>
        <v>0</v>
      </c>
      <c r="I959" s="234">
        <f>'Pak8 s2'!K961</f>
        <v>0</v>
      </c>
      <c r="J959" s="234">
        <f>'Pak8 s2'!M961</f>
        <v>0</v>
      </c>
      <c r="K959" s="234">
        <f>'Pak8 s2'!O961</f>
        <v>0</v>
      </c>
      <c r="L959" s="11"/>
      <c r="M959" s="11"/>
      <c r="N959" s="397"/>
      <c r="O959" s="233"/>
      <c r="P959" s="399"/>
      <c r="Q959" s="11"/>
      <c r="R959" s="306"/>
      <c r="S959" s="306"/>
      <c r="T959" s="306"/>
      <c r="U959" s="11"/>
      <c r="V959" s="11"/>
      <c r="W959" s="11"/>
      <c r="X959" s="11"/>
      <c r="Y959" s="11"/>
      <c r="Z959" s="11"/>
      <c r="AA959" s="11"/>
      <c r="AB959" s="11"/>
    </row>
    <row r="960" spans="1:28" ht="24.75" customHeight="1">
      <c r="A960" s="1256" t="str">
        <f>IF(E960&gt;0,"Wypełnione","")</f>
        <v/>
      </c>
      <c r="B960" s="57"/>
      <c r="C960" s="2050">
        <f>'Og s3a'!C1671</f>
        <v>0</v>
      </c>
      <c r="D960" s="2052">
        <f>'Og s3a'!E1671</f>
        <v>0</v>
      </c>
      <c r="E960" s="2050">
        <f>'Og s3a'!F1671</f>
        <v>0</v>
      </c>
      <c r="F960" s="395">
        <f>O960</f>
        <v>0</v>
      </c>
      <c r="G960" s="395">
        <f>P960</f>
        <v>0</v>
      </c>
      <c r="H960" s="236">
        <f>'Pak8 s2'!I962</f>
        <v>0</v>
      </c>
      <c r="I960" s="236">
        <f>'Pak8 s2'!K962</f>
        <v>0</v>
      </c>
      <c r="J960" s="236">
        <f>'Pak8 s2'!M962</f>
        <v>0</v>
      </c>
      <c r="K960" s="236">
        <f>'Pak8 s2'!O962</f>
        <v>0</v>
      </c>
      <c r="L960" s="11"/>
      <c r="M960" s="11"/>
      <c r="N960" s="396">
        <f>'Og s3a'!G1671</f>
        <v>0</v>
      </c>
      <c r="O960" s="237">
        <f>'Og s3a'!H1671</f>
        <v>0</v>
      </c>
      <c r="P960" s="398">
        <f>'Og s3a'!D1671</f>
        <v>0</v>
      </c>
      <c r="Q960" s="11"/>
      <c r="R960" s="306"/>
      <c r="S960" s="306"/>
      <c r="T960" s="306"/>
      <c r="U960" s="11"/>
      <c r="V960" s="11"/>
      <c r="W960" s="11"/>
      <c r="X960" s="11"/>
      <c r="Y960" s="11"/>
      <c r="Z960" s="11"/>
      <c r="AA960" s="11"/>
      <c r="AB960" s="11"/>
    </row>
    <row r="961" spans="1:28" ht="14.25" customHeight="1">
      <c r="A961" s="1256" t="str">
        <f>A960</f>
        <v/>
      </c>
      <c r="B961" s="57"/>
      <c r="C961" s="2051"/>
      <c r="D961" s="2053"/>
      <c r="E961" s="2051"/>
      <c r="F961" s="234"/>
      <c r="G961" s="234">
        <f>'Pak8 s2'!G963</f>
        <v>0</v>
      </c>
      <c r="H961" s="234">
        <f>'Pak8 s2'!I963</f>
        <v>0</v>
      </c>
      <c r="I961" s="234">
        <f>'Pak8 s2'!K963</f>
        <v>0</v>
      </c>
      <c r="J961" s="234">
        <f>'Pak8 s2'!M963</f>
        <v>0</v>
      </c>
      <c r="K961" s="234">
        <f>'Pak8 s2'!O963</f>
        <v>0</v>
      </c>
      <c r="L961" s="11"/>
      <c r="M961" s="11"/>
      <c r="N961" s="397"/>
      <c r="O961" s="233"/>
      <c r="P961" s="399"/>
      <c r="Q961" s="11"/>
      <c r="R961" s="306"/>
      <c r="S961" s="306"/>
      <c r="T961" s="306"/>
      <c r="U961" s="11"/>
      <c r="V961" s="11"/>
      <c r="W961" s="11"/>
      <c r="X961" s="11"/>
      <c r="Y961" s="11"/>
      <c r="Z961" s="11"/>
      <c r="AA961" s="11"/>
      <c r="AB961" s="11"/>
    </row>
    <row r="962" spans="1:28" ht="24.75" customHeight="1">
      <c r="A962" s="1256" t="str">
        <f>IF(E962&gt;0,"Wypełnione","")</f>
        <v/>
      </c>
      <c r="B962" s="57"/>
      <c r="C962" s="2050">
        <f>'Og s3a'!C1673</f>
        <v>0</v>
      </c>
      <c r="D962" s="2052">
        <f>'Og s3a'!E1673</f>
        <v>0</v>
      </c>
      <c r="E962" s="2050">
        <f>'Og s3a'!F1673</f>
        <v>0</v>
      </c>
      <c r="F962" s="395">
        <f>O962</f>
        <v>0</v>
      </c>
      <c r="G962" s="395">
        <f>P962</f>
        <v>0</v>
      </c>
      <c r="H962" s="236">
        <f>'Pak8 s2'!I964</f>
        <v>0</v>
      </c>
      <c r="I962" s="236">
        <f>'Pak8 s2'!K964</f>
        <v>0</v>
      </c>
      <c r="J962" s="236">
        <f>'Pak8 s2'!M964</f>
        <v>0</v>
      </c>
      <c r="K962" s="236">
        <f>'Pak8 s2'!O964</f>
        <v>0</v>
      </c>
      <c r="L962" s="11"/>
      <c r="M962" s="11"/>
      <c r="N962" s="396">
        <f>'Og s3a'!G1673</f>
        <v>0</v>
      </c>
      <c r="O962" s="237">
        <f>'Og s3a'!H1673</f>
        <v>0</v>
      </c>
      <c r="P962" s="398">
        <f>'Og s3a'!D1673</f>
        <v>0</v>
      </c>
      <c r="Q962" s="11"/>
      <c r="R962" s="306"/>
      <c r="S962" s="306"/>
      <c r="T962" s="306"/>
      <c r="U962" s="11"/>
      <c r="V962" s="11"/>
      <c r="W962" s="11"/>
      <c r="X962" s="11"/>
      <c r="Y962" s="11"/>
      <c r="Z962" s="11"/>
      <c r="AA962" s="11"/>
      <c r="AB962" s="11"/>
    </row>
    <row r="963" spans="1:28" ht="14.25" customHeight="1">
      <c r="A963" s="1256" t="str">
        <f>A962</f>
        <v/>
      </c>
      <c r="B963" s="57"/>
      <c r="C963" s="2051"/>
      <c r="D963" s="2053"/>
      <c r="E963" s="2051"/>
      <c r="F963" s="234"/>
      <c r="G963" s="234">
        <f>'Pak8 s2'!G965</f>
        <v>0</v>
      </c>
      <c r="H963" s="234">
        <f>'Pak8 s2'!I965</f>
        <v>0</v>
      </c>
      <c r="I963" s="234">
        <f>'Pak8 s2'!K965</f>
        <v>0</v>
      </c>
      <c r="J963" s="234">
        <f>'Pak8 s2'!M965</f>
        <v>0</v>
      </c>
      <c r="K963" s="234">
        <f>'Pak8 s2'!O965</f>
        <v>0</v>
      </c>
      <c r="L963" s="11"/>
      <c r="M963" s="11"/>
      <c r="N963" s="397"/>
      <c r="O963" s="233"/>
      <c r="P963" s="399"/>
      <c r="Q963" s="11"/>
      <c r="R963" s="306"/>
      <c r="S963" s="306"/>
      <c r="T963" s="306"/>
      <c r="U963" s="11"/>
      <c r="V963" s="11"/>
      <c r="W963" s="11"/>
      <c r="X963" s="11"/>
      <c r="Y963" s="11"/>
      <c r="Z963" s="11"/>
      <c r="AA963" s="11"/>
      <c r="AB963" s="11"/>
    </row>
    <row r="964" spans="1:28" ht="24.75" customHeight="1">
      <c r="A964" s="1256" t="str">
        <f>IF(E964&gt;0,"Wypełnione","")</f>
        <v/>
      </c>
      <c r="B964" s="57"/>
      <c r="C964" s="2050">
        <f>'Og s3a'!C1675</f>
        <v>0</v>
      </c>
      <c r="D964" s="2052">
        <f>'Og s3a'!E1675</f>
        <v>0</v>
      </c>
      <c r="E964" s="2050">
        <f>'Og s3a'!F1675</f>
        <v>0</v>
      </c>
      <c r="F964" s="395">
        <f>O964</f>
        <v>0</v>
      </c>
      <c r="G964" s="395">
        <f>P964</f>
        <v>0</v>
      </c>
      <c r="H964" s="236">
        <f>'Pak8 s2'!I966</f>
        <v>0</v>
      </c>
      <c r="I964" s="236">
        <f>'Pak8 s2'!K966</f>
        <v>0</v>
      </c>
      <c r="J964" s="236">
        <f>'Pak8 s2'!M966</f>
        <v>0</v>
      </c>
      <c r="K964" s="236">
        <f>'Pak8 s2'!O966</f>
        <v>0</v>
      </c>
      <c r="L964" s="11"/>
      <c r="M964" s="11"/>
      <c r="N964" s="396">
        <f>'Og s3a'!G1675</f>
        <v>0</v>
      </c>
      <c r="O964" s="237">
        <f>'Og s3a'!H1675</f>
        <v>0</v>
      </c>
      <c r="P964" s="398">
        <f>'Og s3a'!D1675</f>
        <v>0</v>
      </c>
      <c r="Q964" s="11"/>
      <c r="R964" s="306"/>
      <c r="S964" s="306"/>
      <c r="T964" s="306"/>
      <c r="U964" s="11"/>
      <c r="V964" s="11"/>
      <c r="W964" s="11"/>
      <c r="X964" s="11"/>
      <c r="Y964" s="11"/>
      <c r="Z964" s="11"/>
      <c r="AA964" s="11"/>
      <c r="AB964" s="11"/>
    </row>
    <row r="965" spans="1:28" ht="14.25" customHeight="1">
      <c r="A965" s="1256" t="str">
        <f>A964</f>
        <v/>
      </c>
      <c r="B965" s="57"/>
      <c r="C965" s="2051"/>
      <c r="D965" s="2053"/>
      <c r="E965" s="2051"/>
      <c r="F965" s="234"/>
      <c r="G965" s="234">
        <f>'Pak8 s2'!G967</f>
        <v>0</v>
      </c>
      <c r="H965" s="234">
        <f>'Pak8 s2'!I967</f>
        <v>0</v>
      </c>
      <c r="I965" s="234">
        <f>'Pak8 s2'!K967</f>
        <v>0</v>
      </c>
      <c r="J965" s="234">
        <f>'Pak8 s2'!M967</f>
        <v>0</v>
      </c>
      <c r="K965" s="234">
        <f>'Pak8 s2'!O967</f>
        <v>0</v>
      </c>
      <c r="L965" s="11"/>
      <c r="M965" s="11"/>
      <c r="N965" s="397"/>
      <c r="O965" s="233"/>
      <c r="P965" s="399"/>
      <c r="Q965" s="11"/>
      <c r="R965" s="306"/>
      <c r="S965" s="306"/>
      <c r="T965" s="306"/>
      <c r="U965" s="11"/>
      <c r="V965" s="11"/>
      <c r="W965" s="11"/>
      <c r="X965" s="11"/>
      <c r="Y965" s="11"/>
      <c r="Z965" s="11"/>
      <c r="AA965" s="11"/>
      <c r="AB965" s="11"/>
    </row>
    <row r="966" spans="1:28" ht="24.75" customHeight="1">
      <c r="A966" s="1256" t="str">
        <f>IF(E966&gt;0,"Wypełnione","")</f>
        <v/>
      </c>
      <c r="B966" s="57"/>
      <c r="C966" s="2050">
        <f>'Og s3a'!C1677</f>
        <v>0</v>
      </c>
      <c r="D966" s="2052">
        <f>'Og s3a'!E1677</f>
        <v>0</v>
      </c>
      <c r="E966" s="2050">
        <f>'Og s3a'!F1677</f>
        <v>0</v>
      </c>
      <c r="F966" s="395">
        <f>O966</f>
        <v>0</v>
      </c>
      <c r="G966" s="395">
        <f>P966</f>
        <v>0</v>
      </c>
      <c r="H966" s="236">
        <f>'Pak8 s2'!I968</f>
        <v>0</v>
      </c>
      <c r="I966" s="236">
        <f>'Pak8 s2'!K968</f>
        <v>0</v>
      </c>
      <c r="J966" s="236">
        <f>'Pak8 s2'!M968</f>
        <v>0</v>
      </c>
      <c r="K966" s="236">
        <f>'Pak8 s2'!O968</f>
        <v>0</v>
      </c>
      <c r="L966" s="11"/>
      <c r="M966" s="11"/>
      <c r="N966" s="396">
        <f>'Og s3a'!G1677</f>
        <v>0</v>
      </c>
      <c r="O966" s="237">
        <f>'Og s3a'!H1677</f>
        <v>0</v>
      </c>
      <c r="P966" s="398">
        <f>'Og s3a'!D1677</f>
        <v>0</v>
      </c>
      <c r="Q966" s="11"/>
      <c r="R966" s="306"/>
      <c r="S966" s="306"/>
      <c r="T966" s="306"/>
      <c r="U966" s="11"/>
      <c r="V966" s="11"/>
      <c r="W966" s="11"/>
      <c r="X966" s="11"/>
      <c r="Y966" s="11"/>
      <c r="Z966" s="11"/>
      <c r="AA966" s="11"/>
      <c r="AB966" s="11"/>
    </row>
    <row r="967" spans="1:28" ht="14.25" customHeight="1">
      <c r="A967" s="1256" t="str">
        <f>A966</f>
        <v/>
      </c>
      <c r="B967" s="57"/>
      <c r="C967" s="2051"/>
      <c r="D967" s="2053"/>
      <c r="E967" s="2051"/>
      <c r="F967" s="234"/>
      <c r="G967" s="234">
        <f>'Pak8 s2'!G969</f>
        <v>0</v>
      </c>
      <c r="H967" s="234">
        <f>'Pak8 s2'!I969</f>
        <v>0</v>
      </c>
      <c r="I967" s="234">
        <f>'Pak8 s2'!K969</f>
        <v>0</v>
      </c>
      <c r="J967" s="234">
        <f>'Pak8 s2'!M969</f>
        <v>0</v>
      </c>
      <c r="K967" s="234">
        <f>'Pak8 s2'!O969</f>
        <v>0</v>
      </c>
      <c r="L967" s="11"/>
      <c r="M967" s="11"/>
      <c r="N967" s="397"/>
      <c r="O967" s="233"/>
      <c r="P967" s="399"/>
      <c r="Q967" s="11"/>
      <c r="R967" s="306"/>
      <c r="S967" s="306"/>
      <c r="T967" s="306"/>
      <c r="U967" s="11"/>
      <c r="V967" s="11"/>
      <c r="W967" s="11"/>
      <c r="X967" s="11"/>
      <c r="Y967" s="11"/>
      <c r="Z967" s="11"/>
      <c r="AA967" s="11"/>
      <c r="AB967" s="11"/>
    </row>
    <row r="968" spans="1:28" ht="24.75" customHeight="1">
      <c r="A968" s="1256" t="str">
        <f>IF(E968&gt;0,"Wypełnione","")</f>
        <v/>
      </c>
      <c r="B968" s="57"/>
      <c r="C968" s="2050">
        <f>'Og s3a'!C1679</f>
        <v>0</v>
      </c>
      <c r="D968" s="2052">
        <f>'Og s3a'!E1679</f>
        <v>0</v>
      </c>
      <c r="E968" s="2050">
        <f>'Og s3a'!F1679</f>
        <v>0</v>
      </c>
      <c r="F968" s="395">
        <f>O968</f>
        <v>0</v>
      </c>
      <c r="G968" s="395">
        <f>P968</f>
        <v>0</v>
      </c>
      <c r="H968" s="236">
        <f>'Pak8 s2'!I970</f>
        <v>0</v>
      </c>
      <c r="I968" s="236">
        <f>'Pak8 s2'!K970</f>
        <v>0</v>
      </c>
      <c r="J968" s="236">
        <f>'Pak8 s2'!M970</f>
        <v>0</v>
      </c>
      <c r="K968" s="236">
        <f>'Pak8 s2'!O970</f>
        <v>0</v>
      </c>
      <c r="L968" s="11"/>
      <c r="M968" s="11"/>
      <c r="N968" s="396">
        <f>'Og s3a'!G1679</f>
        <v>0</v>
      </c>
      <c r="O968" s="237">
        <f>'Og s3a'!H1679</f>
        <v>0</v>
      </c>
      <c r="P968" s="398">
        <f>'Og s3a'!D1679</f>
        <v>0</v>
      </c>
      <c r="Q968" s="11"/>
      <c r="R968" s="306"/>
      <c r="S968" s="306"/>
      <c r="T968" s="306"/>
      <c r="U968" s="11"/>
      <c r="V968" s="11"/>
      <c r="W968" s="11"/>
      <c r="X968" s="11"/>
      <c r="Y968" s="11"/>
      <c r="Z968" s="11"/>
      <c r="AA968" s="11"/>
      <c r="AB968" s="11"/>
    </row>
    <row r="969" spans="1:28" ht="14.25" customHeight="1">
      <c r="A969" s="1256" t="str">
        <f>A968</f>
        <v/>
      </c>
      <c r="B969" s="57"/>
      <c r="C969" s="2051"/>
      <c r="D969" s="2053"/>
      <c r="E969" s="2051"/>
      <c r="F969" s="234"/>
      <c r="G969" s="234">
        <f>'Pak8 s2'!G971</f>
        <v>0</v>
      </c>
      <c r="H969" s="234">
        <f>'Pak8 s2'!I971</f>
        <v>0</v>
      </c>
      <c r="I969" s="234">
        <f>'Pak8 s2'!K971</f>
        <v>0</v>
      </c>
      <c r="J969" s="234">
        <f>'Pak8 s2'!M971</f>
        <v>0</v>
      </c>
      <c r="K969" s="234">
        <f>'Pak8 s2'!O971</f>
        <v>0</v>
      </c>
      <c r="L969" s="11"/>
      <c r="M969" s="11"/>
      <c r="N969" s="397"/>
      <c r="O969" s="233"/>
      <c r="P969" s="399"/>
      <c r="Q969" s="11"/>
      <c r="R969" s="306"/>
      <c r="S969" s="306"/>
      <c r="T969" s="306"/>
      <c r="U969" s="11"/>
      <c r="V969" s="11"/>
      <c r="W969" s="11"/>
      <c r="X969" s="11"/>
      <c r="Y969" s="11"/>
      <c r="Z969" s="11"/>
      <c r="AA969" s="11"/>
      <c r="AB969" s="11"/>
    </row>
    <row r="970" spans="1:28" ht="24.75" customHeight="1">
      <c r="A970" s="1256" t="str">
        <f>IF(E970&gt;0,"Wypełnione","")</f>
        <v/>
      </c>
      <c r="B970" s="57"/>
      <c r="C970" s="2050">
        <f>'Og s3a'!C1681</f>
        <v>0</v>
      </c>
      <c r="D970" s="2052">
        <f>'Og s3a'!E1681</f>
        <v>0</v>
      </c>
      <c r="E970" s="2050">
        <f>'Og s3a'!F1681</f>
        <v>0</v>
      </c>
      <c r="F970" s="395">
        <f>O970</f>
        <v>0</v>
      </c>
      <c r="G970" s="395">
        <f>P970</f>
        <v>0</v>
      </c>
      <c r="H970" s="236">
        <f>'Pak8 s2'!I972</f>
        <v>0</v>
      </c>
      <c r="I970" s="236">
        <f>'Pak8 s2'!K972</f>
        <v>0</v>
      </c>
      <c r="J970" s="236">
        <f>'Pak8 s2'!M972</f>
        <v>0</v>
      </c>
      <c r="K970" s="236">
        <f>'Pak8 s2'!O972</f>
        <v>0</v>
      </c>
      <c r="L970" s="11"/>
      <c r="M970" s="11"/>
      <c r="N970" s="396">
        <f>'Og s3a'!G1681</f>
        <v>0</v>
      </c>
      <c r="O970" s="237">
        <f>'Og s3a'!H1681</f>
        <v>0</v>
      </c>
      <c r="P970" s="398">
        <f>'Og s3a'!D1681</f>
        <v>0</v>
      </c>
      <c r="Q970" s="11"/>
      <c r="R970" s="306"/>
      <c r="S970" s="306"/>
      <c r="T970" s="306"/>
      <c r="U970" s="11"/>
      <c r="V970" s="11"/>
      <c r="W970" s="11"/>
      <c r="X970" s="11"/>
      <c r="Y970" s="11"/>
      <c r="Z970" s="11"/>
      <c r="AA970" s="11"/>
      <c r="AB970" s="11"/>
    </row>
    <row r="971" spans="1:28" ht="14.25" customHeight="1">
      <c r="A971" s="1256" t="str">
        <f>A970</f>
        <v/>
      </c>
      <c r="B971" s="57"/>
      <c r="C971" s="2051"/>
      <c r="D971" s="2053"/>
      <c r="E971" s="2051"/>
      <c r="F971" s="234"/>
      <c r="G971" s="234">
        <f>'Pak8 s2'!G973</f>
        <v>0</v>
      </c>
      <c r="H971" s="234">
        <f>'Pak8 s2'!I973</f>
        <v>0</v>
      </c>
      <c r="I971" s="234">
        <f>'Pak8 s2'!K973</f>
        <v>0</v>
      </c>
      <c r="J971" s="234">
        <f>'Pak8 s2'!M973</f>
        <v>0</v>
      </c>
      <c r="K971" s="234">
        <f>'Pak8 s2'!O973</f>
        <v>0</v>
      </c>
      <c r="L971" s="11"/>
      <c r="M971" s="11"/>
      <c r="N971" s="397"/>
      <c r="O971" s="233"/>
      <c r="P971" s="399"/>
      <c r="Q971" s="11"/>
      <c r="R971" s="306"/>
      <c r="S971" s="306"/>
      <c r="T971" s="306"/>
      <c r="U971" s="11"/>
      <c r="V971" s="11"/>
      <c r="W971" s="11"/>
      <c r="X971" s="11"/>
      <c r="Y971" s="11"/>
      <c r="Z971" s="11"/>
      <c r="AA971" s="11"/>
      <c r="AB971" s="11"/>
    </row>
    <row r="972" spans="1:28" ht="24.75" customHeight="1">
      <c r="A972" s="1256" t="str">
        <f>IF(E972&gt;0,"Wypełnione","")</f>
        <v/>
      </c>
      <c r="B972" s="57"/>
      <c r="C972" s="2050">
        <f>'Og s3a'!C1683</f>
        <v>0</v>
      </c>
      <c r="D972" s="2052">
        <f>'Og s3a'!E1683</f>
        <v>0</v>
      </c>
      <c r="E972" s="2050">
        <f>'Og s3a'!F1683</f>
        <v>0</v>
      </c>
      <c r="F972" s="395">
        <f>O972</f>
        <v>0</v>
      </c>
      <c r="G972" s="395">
        <f>P972</f>
        <v>0</v>
      </c>
      <c r="H972" s="236">
        <f>'Pak8 s2'!I974</f>
        <v>0</v>
      </c>
      <c r="I972" s="236">
        <f>'Pak8 s2'!K974</f>
        <v>0</v>
      </c>
      <c r="J972" s="236">
        <f>'Pak8 s2'!M974</f>
        <v>0</v>
      </c>
      <c r="K972" s="236">
        <f>'Pak8 s2'!O974</f>
        <v>0</v>
      </c>
      <c r="L972" s="11"/>
      <c r="M972" s="11"/>
      <c r="N972" s="396">
        <f>'Og s3a'!G1683</f>
        <v>0</v>
      </c>
      <c r="O972" s="237">
        <f>'Og s3a'!H1683</f>
        <v>0</v>
      </c>
      <c r="P972" s="398">
        <f>'Og s3a'!D1683</f>
        <v>0</v>
      </c>
      <c r="Q972" s="11"/>
      <c r="R972" s="306"/>
      <c r="S972" s="306"/>
      <c r="T972" s="306"/>
      <c r="U972" s="11"/>
      <c r="V972" s="11"/>
      <c r="W972" s="11"/>
      <c r="X972" s="11"/>
      <c r="Y972" s="11"/>
      <c r="Z972" s="11"/>
      <c r="AA972" s="11"/>
      <c r="AB972" s="11"/>
    </row>
    <row r="973" spans="1:28" ht="14.25" customHeight="1">
      <c r="A973" s="1256" t="str">
        <f>A972</f>
        <v/>
      </c>
      <c r="B973" s="57"/>
      <c r="C973" s="2051"/>
      <c r="D973" s="2053"/>
      <c r="E973" s="2051"/>
      <c r="F973" s="234"/>
      <c r="G973" s="234">
        <f>'Pak8 s2'!G975</f>
        <v>0</v>
      </c>
      <c r="H973" s="234">
        <f>'Pak8 s2'!I975</f>
        <v>0</v>
      </c>
      <c r="I973" s="234">
        <f>'Pak8 s2'!K975</f>
        <v>0</v>
      </c>
      <c r="J973" s="234">
        <f>'Pak8 s2'!M975</f>
        <v>0</v>
      </c>
      <c r="K973" s="234">
        <f>'Pak8 s2'!O975</f>
        <v>0</v>
      </c>
      <c r="L973" s="11"/>
      <c r="M973" s="11"/>
      <c r="N973" s="397"/>
      <c r="O973" s="233"/>
      <c r="P973" s="399"/>
      <c r="Q973" s="11"/>
      <c r="R973" s="306"/>
      <c r="S973" s="306"/>
      <c r="T973" s="306"/>
      <c r="U973" s="11"/>
      <c r="V973" s="11"/>
      <c r="W973" s="11"/>
      <c r="X973" s="11"/>
      <c r="Y973" s="11"/>
      <c r="Z973" s="11"/>
      <c r="AA973" s="11"/>
      <c r="AB973" s="11"/>
    </row>
    <row r="974" spans="1:28" ht="24.75" customHeight="1">
      <c r="A974" s="1256" t="str">
        <f>IF(E974&gt;0,"Wypełnione","")</f>
        <v/>
      </c>
      <c r="B974" s="57"/>
      <c r="C974" s="2050">
        <f>'Og s3a'!C1685</f>
        <v>0</v>
      </c>
      <c r="D974" s="2052">
        <f>'Og s3a'!E1685</f>
        <v>0</v>
      </c>
      <c r="E974" s="2050">
        <f>'Og s3a'!F1685</f>
        <v>0</v>
      </c>
      <c r="F974" s="395">
        <f>O974</f>
        <v>0</v>
      </c>
      <c r="G974" s="395">
        <f>P974</f>
        <v>0</v>
      </c>
      <c r="H974" s="236">
        <f>'Pak8 s2'!I976</f>
        <v>0</v>
      </c>
      <c r="I974" s="236">
        <f>'Pak8 s2'!K976</f>
        <v>0</v>
      </c>
      <c r="J974" s="236">
        <f>'Pak8 s2'!M976</f>
        <v>0</v>
      </c>
      <c r="K974" s="236">
        <f>'Pak8 s2'!O976</f>
        <v>0</v>
      </c>
      <c r="L974" s="11"/>
      <c r="M974" s="11"/>
      <c r="N974" s="396">
        <f>'Og s3a'!G1685</f>
        <v>0</v>
      </c>
      <c r="O974" s="237">
        <f>'Og s3a'!H1685</f>
        <v>0</v>
      </c>
      <c r="P974" s="398">
        <f>'Og s3a'!D1685</f>
        <v>0</v>
      </c>
      <c r="Q974" s="11"/>
      <c r="R974" s="306"/>
      <c r="S974" s="306"/>
      <c r="T974" s="306"/>
      <c r="U974" s="11"/>
      <c r="V974" s="11"/>
      <c r="W974" s="11"/>
      <c r="X974" s="11"/>
      <c r="Y974" s="11"/>
      <c r="Z974" s="11"/>
      <c r="AA974" s="11"/>
      <c r="AB974" s="11"/>
    </row>
    <row r="975" spans="1:28" ht="14.25" customHeight="1">
      <c r="A975" s="1256" t="str">
        <f>A974</f>
        <v/>
      </c>
      <c r="B975" s="57"/>
      <c r="C975" s="2051"/>
      <c r="D975" s="2053"/>
      <c r="E975" s="2051"/>
      <c r="F975" s="234"/>
      <c r="G975" s="234">
        <f>'Pak8 s2'!G977</f>
        <v>0</v>
      </c>
      <c r="H975" s="234">
        <f>'Pak8 s2'!I977</f>
        <v>0</v>
      </c>
      <c r="I975" s="234">
        <f>'Pak8 s2'!K977</f>
        <v>0</v>
      </c>
      <c r="J975" s="234">
        <f>'Pak8 s2'!M977</f>
        <v>0</v>
      </c>
      <c r="K975" s="234">
        <f>'Pak8 s2'!O977</f>
        <v>0</v>
      </c>
      <c r="L975" s="11"/>
      <c r="M975" s="11"/>
      <c r="N975" s="397"/>
      <c r="O975" s="233"/>
      <c r="P975" s="399"/>
      <c r="Q975" s="11"/>
      <c r="R975" s="306"/>
      <c r="S975" s="306"/>
      <c r="T975" s="306"/>
      <c r="U975" s="11"/>
      <c r="V975" s="11"/>
      <c r="W975" s="11"/>
      <c r="X975" s="11"/>
      <c r="Y975" s="11"/>
      <c r="Z975" s="11"/>
      <c r="AA975" s="11"/>
      <c r="AB975" s="11"/>
    </row>
    <row r="976" spans="1:28" ht="24.75" customHeight="1">
      <c r="A976" s="1256" t="str">
        <f>IF(E976&gt;0,"Wypełnione","")</f>
        <v/>
      </c>
      <c r="B976" s="57"/>
      <c r="C976" s="2050">
        <f>'Og s3a'!C1687</f>
        <v>0</v>
      </c>
      <c r="D976" s="2052">
        <f>'Og s3a'!E1687</f>
        <v>0</v>
      </c>
      <c r="E976" s="2050">
        <f>'Og s3a'!F1687</f>
        <v>0</v>
      </c>
      <c r="F976" s="395">
        <f>O976</f>
        <v>0</v>
      </c>
      <c r="G976" s="395">
        <f>P976</f>
        <v>0</v>
      </c>
      <c r="H976" s="236">
        <f>'Pak8 s2'!I978</f>
        <v>0</v>
      </c>
      <c r="I976" s="236">
        <f>'Pak8 s2'!K978</f>
        <v>0</v>
      </c>
      <c r="J976" s="236">
        <f>'Pak8 s2'!M978</f>
        <v>0</v>
      </c>
      <c r="K976" s="236">
        <f>'Pak8 s2'!O978</f>
        <v>0</v>
      </c>
      <c r="L976" s="11"/>
      <c r="M976" s="11"/>
      <c r="N976" s="396">
        <f>'Og s3a'!G1687</f>
        <v>0</v>
      </c>
      <c r="O976" s="237">
        <f>'Og s3a'!H1687</f>
        <v>0</v>
      </c>
      <c r="P976" s="398">
        <f>'Og s3a'!D1687</f>
        <v>0</v>
      </c>
      <c r="Q976" s="11"/>
      <c r="R976" s="306"/>
      <c r="S976" s="306"/>
      <c r="T976" s="306"/>
      <c r="U976" s="11"/>
      <c r="V976" s="11"/>
      <c r="W976" s="11"/>
      <c r="X976" s="11"/>
      <c r="Y976" s="11"/>
      <c r="Z976" s="11"/>
      <c r="AA976" s="11"/>
      <c r="AB976" s="11"/>
    </row>
    <row r="977" spans="1:28" ht="14.25" customHeight="1">
      <c r="A977" s="1256" t="str">
        <f>A976</f>
        <v/>
      </c>
      <c r="B977" s="57"/>
      <c r="C977" s="2051"/>
      <c r="D977" s="2053"/>
      <c r="E977" s="2051"/>
      <c r="F977" s="234"/>
      <c r="G977" s="234">
        <f>'Pak8 s2'!G979</f>
        <v>0</v>
      </c>
      <c r="H977" s="234">
        <f>'Pak8 s2'!I979</f>
        <v>0</v>
      </c>
      <c r="I977" s="234">
        <f>'Pak8 s2'!K979</f>
        <v>0</v>
      </c>
      <c r="J977" s="234">
        <f>'Pak8 s2'!M979</f>
        <v>0</v>
      </c>
      <c r="K977" s="234">
        <f>'Pak8 s2'!O979</f>
        <v>0</v>
      </c>
      <c r="L977" s="11"/>
      <c r="M977" s="11"/>
      <c r="N977" s="397"/>
      <c r="O977" s="233"/>
      <c r="P977" s="399"/>
      <c r="Q977" s="11"/>
      <c r="R977" s="306"/>
      <c r="S977" s="306"/>
      <c r="T977" s="306"/>
      <c r="U977" s="11"/>
      <c r="V977" s="11"/>
      <c r="W977" s="11"/>
      <c r="X977" s="11"/>
      <c r="Y977" s="11"/>
      <c r="Z977" s="11"/>
      <c r="AA977" s="11"/>
      <c r="AB977" s="11"/>
    </row>
    <row r="978" spans="1:28" ht="24.75" customHeight="1">
      <c r="A978" s="1256" t="str">
        <f>IF(E978&gt;0,"Wypełnione","")</f>
        <v/>
      </c>
      <c r="B978" s="57"/>
      <c r="C978" s="2050">
        <f>'Og s3a'!C1689</f>
        <v>0</v>
      </c>
      <c r="D978" s="2052">
        <f>'Og s3a'!E1689</f>
        <v>0</v>
      </c>
      <c r="E978" s="2050">
        <f>'Og s3a'!F1689</f>
        <v>0</v>
      </c>
      <c r="F978" s="395">
        <f>O978</f>
        <v>0</v>
      </c>
      <c r="G978" s="395">
        <f>P978</f>
        <v>0</v>
      </c>
      <c r="H978" s="236">
        <f>'Pak8 s2'!I980</f>
        <v>0</v>
      </c>
      <c r="I978" s="236">
        <f>'Pak8 s2'!K980</f>
        <v>0</v>
      </c>
      <c r="J978" s="236">
        <f>'Pak8 s2'!M980</f>
        <v>0</v>
      </c>
      <c r="K978" s="236">
        <f>'Pak8 s2'!O980</f>
        <v>0</v>
      </c>
      <c r="L978" s="11"/>
      <c r="M978" s="11"/>
      <c r="N978" s="396">
        <f>'Og s3a'!G1689</f>
        <v>0</v>
      </c>
      <c r="O978" s="237">
        <f>'Og s3a'!H1689</f>
        <v>0</v>
      </c>
      <c r="P978" s="398">
        <f>'Og s3a'!D1689</f>
        <v>0</v>
      </c>
      <c r="Q978" s="11"/>
      <c r="R978" s="306"/>
      <c r="S978" s="306"/>
      <c r="T978" s="306"/>
      <c r="U978" s="11"/>
      <c r="V978" s="11"/>
      <c r="W978" s="11"/>
      <c r="X978" s="11"/>
      <c r="Y978" s="11"/>
      <c r="Z978" s="11"/>
      <c r="AA978" s="11"/>
      <c r="AB978" s="11"/>
    </row>
    <row r="979" spans="1:28" ht="14.25" customHeight="1">
      <c r="A979" s="1256" t="str">
        <f>A978</f>
        <v/>
      </c>
      <c r="B979" s="57"/>
      <c r="C979" s="2051"/>
      <c r="D979" s="2053"/>
      <c r="E979" s="2051"/>
      <c r="F979" s="234"/>
      <c r="G979" s="234">
        <f>'Pak8 s2'!G981</f>
        <v>0</v>
      </c>
      <c r="H979" s="234">
        <f>'Pak8 s2'!I981</f>
        <v>0</v>
      </c>
      <c r="I979" s="234">
        <f>'Pak8 s2'!K981</f>
        <v>0</v>
      </c>
      <c r="J979" s="234">
        <f>'Pak8 s2'!M981</f>
        <v>0</v>
      </c>
      <c r="K979" s="234">
        <f>'Pak8 s2'!O981</f>
        <v>0</v>
      </c>
      <c r="L979" s="11"/>
      <c r="M979" s="11"/>
      <c r="N979" s="397"/>
      <c r="O979" s="233"/>
      <c r="P979" s="399"/>
      <c r="Q979" s="11"/>
      <c r="R979" s="306"/>
      <c r="S979" s="306"/>
      <c r="T979" s="306"/>
      <c r="U979" s="11"/>
      <c r="V979" s="11"/>
      <c r="W979" s="11"/>
      <c r="X979" s="11"/>
      <c r="Y979" s="11"/>
      <c r="Z979" s="11"/>
      <c r="AA979" s="11"/>
      <c r="AB979" s="11"/>
    </row>
    <row r="980" spans="1:28" ht="24.75" customHeight="1">
      <c r="A980" s="1256" t="str">
        <f>IF(E980&gt;0,"Wypełnione","")</f>
        <v/>
      </c>
      <c r="B980" s="57"/>
      <c r="C980" s="2050">
        <f>'Og s3a'!C1691</f>
        <v>0</v>
      </c>
      <c r="D980" s="2052">
        <f>'Og s3a'!E1691</f>
        <v>0</v>
      </c>
      <c r="E980" s="2050">
        <f>'Og s3a'!F1691</f>
        <v>0</v>
      </c>
      <c r="F980" s="395">
        <f>O980</f>
        <v>0</v>
      </c>
      <c r="G980" s="395">
        <f>P980</f>
        <v>0</v>
      </c>
      <c r="H980" s="236">
        <f>'Pak8 s2'!I982</f>
        <v>0</v>
      </c>
      <c r="I980" s="236">
        <f>'Pak8 s2'!K982</f>
        <v>0</v>
      </c>
      <c r="J980" s="236">
        <f>'Pak8 s2'!M982</f>
        <v>0</v>
      </c>
      <c r="K980" s="236">
        <f>'Pak8 s2'!O982</f>
        <v>0</v>
      </c>
      <c r="L980" s="11"/>
      <c r="M980" s="11"/>
      <c r="N980" s="396">
        <f>'Og s3a'!G1691</f>
        <v>0</v>
      </c>
      <c r="O980" s="237">
        <f>'Og s3a'!H1691</f>
        <v>0</v>
      </c>
      <c r="P980" s="398">
        <f>'Og s3a'!D1691</f>
        <v>0</v>
      </c>
      <c r="Q980" s="11"/>
      <c r="R980" s="306"/>
      <c r="S980" s="306"/>
      <c r="T980" s="306"/>
      <c r="U980" s="11"/>
      <c r="V980" s="11"/>
      <c r="W980" s="11"/>
      <c r="X980" s="11"/>
      <c r="Y980" s="11"/>
      <c r="Z980" s="11"/>
      <c r="AA980" s="11"/>
      <c r="AB980" s="11"/>
    </row>
    <row r="981" spans="1:28" ht="14.25" customHeight="1">
      <c r="A981" s="1256" t="str">
        <f>A980</f>
        <v/>
      </c>
      <c r="B981" s="57"/>
      <c r="C981" s="2051"/>
      <c r="D981" s="2053"/>
      <c r="E981" s="2051"/>
      <c r="F981" s="234"/>
      <c r="G981" s="234">
        <f>'Pak8 s2'!G983</f>
        <v>0</v>
      </c>
      <c r="H981" s="234">
        <f>'Pak8 s2'!I983</f>
        <v>0</v>
      </c>
      <c r="I981" s="234">
        <f>'Pak8 s2'!K983</f>
        <v>0</v>
      </c>
      <c r="J981" s="234">
        <f>'Pak8 s2'!M983</f>
        <v>0</v>
      </c>
      <c r="K981" s="234">
        <f>'Pak8 s2'!O983</f>
        <v>0</v>
      </c>
      <c r="L981" s="11"/>
      <c r="M981" s="11"/>
      <c r="N981" s="397"/>
      <c r="O981" s="233"/>
      <c r="P981" s="399"/>
      <c r="Q981" s="11"/>
      <c r="R981" s="306"/>
      <c r="S981" s="306"/>
      <c r="T981" s="306"/>
      <c r="U981" s="11"/>
      <c r="V981" s="11"/>
      <c r="W981" s="11"/>
      <c r="X981" s="11"/>
      <c r="Y981" s="11"/>
      <c r="Z981" s="11"/>
      <c r="AA981" s="11"/>
      <c r="AB981" s="11"/>
    </row>
    <row r="982" spans="1:28" ht="24.75" customHeight="1">
      <c r="A982" s="1256" t="str">
        <f>IF(E982&gt;0,"Wypełnione","")</f>
        <v/>
      </c>
      <c r="B982" s="57"/>
      <c r="C982" s="2050">
        <f>'Og s3a'!C1693</f>
        <v>0</v>
      </c>
      <c r="D982" s="2052">
        <f>'Og s3a'!E1693</f>
        <v>0</v>
      </c>
      <c r="E982" s="2050">
        <f>'Og s3a'!F1693</f>
        <v>0</v>
      </c>
      <c r="F982" s="395">
        <f>O982</f>
        <v>0</v>
      </c>
      <c r="G982" s="395">
        <f>P982</f>
        <v>0</v>
      </c>
      <c r="H982" s="236">
        <f>'Pak8 s2'!I984</f>
        <v>0</v>
      </c>
      <c r="I982" s="236">
        <f>'Pak8 s2'!K984</f>
        <v>0</v>
      </c>
      <c r="J982" s="236">
        <f>'Pak8 s2'!M984</f>
        <v>0</v>
      </c>
      <c r="K982" s="236">
        <f>'Pak8 s2'!O984</f>
        <v>0</v>
      </c>
      <c r="L982" s="11"/>
      <c r="M982" s="11"/>
      <c r="N982" s="396">
        <f>'Og s3a'!G1693</f>
        <v>0</v>
      </c>
      <c r="O982" s="237">
        <f>'Og s3a'!H1693</f>
        <v>0</v>
      </c>
      <c r="P982" s="398">
        <f>'Og s3a'!D1693</f>
        <v>0</v>
      </c>
      <c r="Q982" s="11"/>
      <c r="R982" s="306"/>
      <c r="S982" s="306"/>
      <c r="T982" s="306"/>
      <c r="U982" s="11"/>
      <c r="V982" s="11"/>
      <c r="W982" s="11"/>
      <c r="X982" s="11"/>
      <c r="Y982" s="11"/>
      <c r="Z982" s="11"/>
      <c r="AA982" s="11"/>
      <c r="AB982" s="11"/>
    </row>
    <row r="983" spans="1:28" ht="14.25" customHeight="1">
      <c r="A983" s="1256" t="str">
        <f>A982</f>
        <v/>
      </c>
      <c r="B983" s="57"/>
      <c r="C983" s="2051"/>
      <c r="D983" s="2053"/>
      <c r="E983" s="2051"/>
      <c r="F983" s="234"/>
      <c r="G983" s="234">
        <f>'Pak8 s2'!G985</f>
        <v>0</v>
      </c>
      <c r="H983" s="234">
        <f>'Pak8 s2'!I985</f>
        <v>0</v>
      </c>
      <c r="I983" s="234">
        <f>'Pak8 s2'!K985</f>
        <v>0</v>
      </c>
      <c r="J983" s="234">
        <f>'Pak8 s2'!M985</f>
        <v>0</v>
      </c>
      <c r="K983" s="234">
        <f>'Pak8 s2'!O985</f>
        <v>0</v>
      </c>
      <c r="L983" s="11"/>
      <c r="M983" s="11"/>
      <c r="N983" s="397"/>
      <c r="O983" s="233"/>
      <c r="P983" s="399"/>
      <c r="Q983" s="11"/>
      <c r="R983" s="306"/>
      <c r="S983" s="306"/>
      <c r="T983" s="306"/>
      <c r="U983" s="11"/>
      <c r="V983" s="11"/>
      <c r="W983" s="11"/>
      <c r="X983" s="11"/>
      <c r="Y983" s="11"/>
      <c r="Z983" s="11"/>
      <c r="AA983" s="11"/>
      <c r="AB983" s="11"/>
    </row>
    <row r="984" spans="1:28" ht="24.75" customHeight="1">
      <c r="A984" s="1256" t="str">
        <f>IF(E984&gt;0,"Wypełnione","")</f>
        <v/>
      </c>
      <c r="B984" s="57"/>
      <c r="C984" s="2050">
        <f>'Og s3a'!C1695</f>
        <v>0</v>
      </c>
      <c r="D984" s="2052">
        <f>'Og s3a'!E1695</f>
        <v>0</v>
      </c>
      <c r="E984" s="2050">
        <f>'Og s3a'!F1695</f>
        <v>0</v>
      </c>
      <c r="F984" s="395">
        <f>O984</f>
        <v>0</v>
      </c>
      <c r="G984" s="395">
        <f>P984</f>
        <v>0</v>
      </c>
      <c r="H984" s="236">
        <f>'Pak8 s2'!I986</f>
        <v>0</v>
      </c>
      <c r="I984" s="236">
        <f>'Pak8 s2'!K986</f>
        <v>0</v>
      </c>
      <c r="J984" s="236">
        <f>'Pak8 s2'!M986</f>
        <v>0</v>
      </c>
      <c r="K984" s="236">
        <f>'Pak8 s2'!O986</f>
        <v>0</v>
      </c>
      <c r="L984" s="11"/>
      <c r="M984" s="11"/>
      <c r="N984" s="396">
        <f>'Og s3a'!G1695</f>
        <v>0</v>
      </c>
      <c r="O984" s="237">
        <f>'Og s3a'!H1695</f>
        <v>0</v>
      </c>
      <c r="P984" s="398">
        <f>'Og s3a'!D1695</f>
        <v>0</v>
      </c>
      <c r="Q984" s="11"/>
      <c r="R984" s="306"/>
      <c r="S984" s="306"/>
      <c r="T984" s="306"/>
      <c r="U984" s="11"/>
      <c r="V984" s="11"/>
      <c r="W984" s="11"/>
      <c r="X984" s="11"/>
      <c r="Y984" s="11"/>
      <c r="Z984" s="11"/>
      <c r="AA984" s="11"/>
      <c r="AB984" s="11"/>
    </row>
    <row r="985" spans="1:28" ht="14.25" customHeight="1">
      <c r="A985" s="1256" t="str">
        <f>A984</f>
        <v/>
      </c>
      <c r="B985" s="57"/>
      <c r="C985" s="2051"/>
      <c r="D985" s="2053"/>
      <c r="E985" s="2051"/>
      <c r="F985" s="234"/>
      <c r="G985" s="234">
        <f>'Pak8 s2'!G987</f>
        <v>0</v>
      </c>
      <c r="H985" s="234">
        <f>'Pak8 s2'!I987</f>
        <v>0</v>
      </c>
      <c r="I985" s="234">
        <f>'Pak8 s2'!K987</f>
        <v>0</v>
      </c>
      <c r="J985" s="234">
        <f>'Pak8 s2'!M987</f>
        <v>0</v>
      </c>
      <c r="K985" s="234">
        <f>'Pak8 s2'!O987</f>
        <v>0</v>
      </c>
      <c r="L985" s="11"/>
      <c r="M985" s="11"/>
      <c r="N985" s="397"/>
      <c r="O985" s="233"/>
      <c r="P985" s="399"/>
      <c r="Q985" s="11"/>
      <c r="R985" s="306"/>
      <c r="S985" s="306"/>
      <c r="T985" s="306"/>
      <c r="U985" s="11"/>
      <c r="V985" s="11"/>
      <c r="W985" s="11"/>
      <c r="X985" s="11"/>
      <c r="Y985" s="11"/>
      <c r="Z985" s="11"/>
      <c r="AA985" s="11"/>
      <c r="AB985" s="11"/>
    </row>
    <row r="986" spans="1:28" ht="24.75" customHeight="1">
      <c r="A986" s="1256" t="str">
        <f>IF(E986&gt;0,"Wypełnione","")</f>
        <v/>
      </c>
      <c r="B986" s="57"/>
      <c r="C986" s="2050">
        <f>'Og s3a'!C1697</f>
        <v>0</v>
      </c>
      <c r="D986" s="2052">
        <f>'Og s3a'!E1697</f>
        <v>0</v>
      </c>
      <c r="E986" s="2050">
        <f>'Og s3a'!F1697</f>
        <v>0</v>
      </c>
      <c r="F986" s="395">
        <f>O986</f>
        <v>0</v>
      </c>
      <c r="G986" s="395">
        <f>P986</f>
        <v>0</v>
      </c>
      <c r="H986" s="236">
        <f>'Pak8 s2'!I988</f>
        <v>0</v>
      </c>
      <c r="I986" s="236">
        <f>'Pak8 s2'!K988</f>
        <v>0</v>
      </c>
      <c r="J986" s="236">
        <f>'Pak8 s2'!M988</f>
        <v>0</v>
      </c>
      <c r="K986" s="236">
        <f>'Pak8 s2'!O988</f>
        <v>0</v>
      </c>
      <c r="L986" s="11"/>
      <c r="M986" s="11"/>
      <c r="N986" s="396">
        <f>'Og s3a'!G1697</f>
        <v>0</v>
      </c>
      <c r="O986" s="237">
        <f>'Og s3a'!H1697</f>
        <v>0</v>
      </c>
      <c r="P986" s="398">
        <f>'Og s3a'!D1697</f>
        <v>0</v>
      </c>
      <c r="Q986" s="11"/>
      <c r="R986" s="306"/>
      <c r="S986" s="306"/>
      <c r="T986" s="306"/>
      <c r="U986" s="11"/>
      <c r="V986" s="11"/>
      <c r="W986" s="11"/>
      <c r="X986" s="11"/>
      <c r="Y986" s="11"/>
      <c r="Z986" s="11"/>
      <c r="AA986" s="11"/>
      <c r="AB986" s="11"/>
    </row>
    <row r="987" spans="1:28" ht="14.25" customHeight="1">
      <c r="A987" s="1256" t="str">
        <f>A986</f>
        <v/>
      </c>
      <c r="B987" s="57"/>
      <c r="C987" s="2051"/>
      <c r="D987" s="2053"/>
      <c r="E987" s="2051"/>
      <c r="F987" s="234"/>
      <c r="G987" s="234">
        <f>'Pak8 s2'!G989</f>
        <v>0</v>
      </c>
      <c r="H987" s="234">
        <f>'Pak8 s2'!I989</f>
        <v>0</v>
      </c>
      <c r="I987" s="234">
        <f>'Pak8 s2'!K989</f>
        <v>0</v>
      </c>
      <c r="J987" s="234">
        <f>'Pak8 s2'!M989</f>
        <v>0</v>
      </c>
      <c r="K987" s="234">
        <f>'Pak8 s2'!O989</f>
        <v>0</v>
      </c>
      <c r="L987" s="11"/>
      <c r="M987" s="11"/>
      <c r="N987" s="397"/>
      <c r="O987" s="233"/>
      <c r="P987" s="399"/>
      <c r="Q987" s="11"/>
      <c r="R987" s="306"/>
      <c r="S987" s="306"/>
      <c r="T987" s="306"/>
      <c r="U987" s="11"/>
      <c r="V987" s="11"/>
      <c r="W987" s="11"/>
      <c r="X987" s="11"/>
      <c r="Y987" s="11"/>
      <c r="Z987" s="11"/>
      <c r="AA987" s="11"/>
      <c r="AB987" s="11"/>
    </row>
    <row r="988" spans="1:28" ht="24.75" customHeight="1">
      <c r="A988" s="1256" t="str">
        <f>IF(E988&gt;0,"Wypełnione","")</f>
        <v/>
      </c>
      <c r="B988" s="57"/>
      <c r="C988" s="2050">
        <f>'Og s3a'!C1699</f>
        <v>0</v>
      </c>
      <c r="D988" s="2052">
        <f>'Og s3a'!E1699</f>
        <v>0</v>
      </c>
      <c r="E988" s="2050">
        <f>'Og s3a'!F1699</f>
        <v>0</v>
      </c>
      <c r="F988" s="395">
        <f>O988</f>
        <v>0</v>
      </c>
      <c r="G988" s="395">
        <f>P988</f>
        <v>0</v>
      </c>
      <c r="H988" s="236">
        <f>'Pak8 s2'!I990</f>
        <v>0</v>
      </c>
      <c r="I988" s="236">
        <f>'Pak8 s2'!K990</f>
        <v>0</v>
      </c>
      <c r="J988" s="236">
        <f>'Pak8 s2'!M990</f>
        <v>0</v>
      </c>
      <c r="K988" s="236">
        <f>'Pak8 s2'!O990</f>
        <v>0</v>
      </c>
      <c r="L988" s="11"/>
      <c r="M988" s="11"/>
      <c r="N988" s="396">
        <f>'Og s3a'!G1699</f>
        <v>0</v>
      </c>
      <c r="O988" s="237">
        <f>'Og s3a'!H1699</f>
        <v>0</v>
      </c>
      <c r="P988" s="398">
        <f>'Og s3a'!D1699</f>
        <v>0</v>
      </c>
      <c r="Q988" s="11"/>
      <c r="R988" s="306"/>
      <c r="S988" s="306"/>
      <c r="T988" s="306"/>
      <c r="U988" s="11"/>
      <c r="V988" s="11"/>
      <c r="W988" s="11"/>
      <c r="X988" s="11"/>
      <c r="Y988" s="11"/>
      <c r="Z988" s="11"/>
      <c r="AA988" s="11"/>
      <c r="AB988" s="11"/>
    </row>
    <row r="989" spans="1:28" ht="14.25" customHeight="1">
      <c r="A989" s="1256" t="str">
        <f>A988</f>
        <v/>
      </c>
      <c r="B989" s="57"/>
      <c r="C989" s="2051"/>
      <c r="D989" s="2053"/>
      <c r="E989" s="2051"/>
      <c r="F989" s="234"/>
      <c r="G989" s="234">
        <f>'Pak8 s2'!G991</f>
        <v>0</v>
      </c>
      <c r="H989" s="234">
        <f>'Pak8 s2'!I991</f>
        <v>0</v>
      </c>
      <c r="I989" s="234">
        <f>'Pak8 s2'!K991</f>
        <v>0</v>
      </c>
      <c r="J989" s="234">
        <f>'Pak8 s2'!M991</f>
        <v>0</v>
      </c>
      <c r="K989" s="234">
        <f>'Pak8 s2'!O991</f>
        <v>0</v>
      </c>
      <c r="L989" s="11"/>
      <c r="M989" s="11"/>
      <c r="N989" s="397"/>
      <c r="O989" s="233"/>
      <c r="P989" s="399"/>
      <c r="Q989" s="11"/>
      <c r="R989" s="306"/>
      <c r="S989" s="306"/>
      <c r="T989" s="306"/>
      <c r="U989" s="11"/>
      <c r="V989" s="11"/>
      <c r="W989" s="11"/>
      <c r="X989" s="11"/>
      <c r="Y989" s="11"/>
      <c r="Z989" s="11"/>
      <c r="AA989" s="11"/>
      <c r="AB989" s="11"/>
    </row>
    <row r="990" spans="1:28" ht="24.75" customHeight="1">
      <c r="A990" s="1256" t="str">
        <f>IF(E990&gt;0,"Wypełnione","")</f>
        <v/>
      </c>
      <c r="B990" s="57"/>
      <c r="C990" s="2050">
        <f>'Og s3a'!C1701</f>
        <v>0</v>
      </c>
      <c r="D990" s="2052">
        <f>'Og s3a'!E1701</f>
        <v>0</v>
      </c>
      <c r="E990" s="2050">
        <f>'Og s3a'!F1701</f>
        <v>0</v>
      </c>
      <c r="F990" s="395">
        <f>O990</f>
        <v>0</v>
      </c>
      <c r="G990" s="395">
        <f>P990</f>
        <v>0</v>
      </c>
      <c r="H990" s="236">
        <f>'Pak8 s2'!I992</f>
        <v>0</v>
      </c>
      <c r="I990" s="236">
        <f>'Pak8 s2'!K992</f>
        <v>0</v>
      </c>
      <c r="J990" s="236">
        <f>'Pak8 s2'!M992</f>
        <v>0</v>
      </c>
      <c r="K990" s="236">
        <f>'Pak8 s2'!O992</f>
        <v>0</v>
      </c>
      <c r="L990" s="11"/>
      <c r="M990" s="11"/>
      <c r="N990" s="396">
        <f>'Og s3a'!G1701</f>
        <v>0</v>
      </c>
      <c r="O990" s="237">
        <f>'Og s3a'!H1701</f>
        <v>0</v>
      </c>
      <c r="P990" s="398">
        <f>'Og s3a'!D1701</f>
        <v>0</v>
      </c>
      <c r="Q990" s="11"/>
      <c r="R990" s="306"/>
      <c r="S990" s="306"/>
      <c r="T990" s="306"/>
      <c r="U990" s="11"/>
      <c r="V990" s="11"/>
      <c r="W990" s="11"/>
      <c r="X990" s="11"/>
      <c r="Y990" s="11"/>
      <c r="Z990" s="11"/>
      <c r="AA990" s="11"/>
      <c r="AB990" s="11"/>
    </row>
    <row r="991" spans="1:28" ht="14.25" customHeight="1">
      <c r="A991" s="1256" t="str">
        <f>A990</f>
        <v/>
      </c>
      <c r="B991" s="57"/>
      <c r="C991" s="2051"/>
      <c r="D991" s="2053"/>
      <c r="E991" s="2051"/>
      <c r="F991" s="234"/>
      <c r="G991" s="234">
        <f>'Pak8 s2'!G993</f>
        <v>0</v>
      </c>
      <c r="H991" s="234">
        <f>'Pak8 s2'!I993</f>
        <v>0</v>
      </c>
      <c r="I991" s="234">
        <f>'Pak8 s2'!K993</f>
        <v>0</v>
      </c>
      <c r="J991" s="234">
        <f>'Pak8 s2'!M993</f>
        <v>0</v>
      </c>
      <c r="K991" s="234">
        <f>'Pak8 s2'!O993</f>
        <v>0</v>
      </c>
      <c r="L991" s="11"/>
      <c r="M991" s="11"/>
      <c r="N991" s="397"/>
      <c r="O991" s="233"/>
      <c r="P991" s="399"/>
      <c r="Q991" s="11"/>
      <c r="R991" s="306"/>
      <c r="S991" s="306"/>
      <c r="T991" s="306"/>
      <c r="U991" s="11"/>
      <c r="V991" s="11"/>
      <c r="W991" s="11"/>
      <c r="X991" s="11"/>
      <c r="Y991" s="11"/>
      <c r="Z991" s="11"/>
      <c r="AA991" s="11"/>
      <c r="AB991" s="11"/>
    </row>
    <row r="992" spans="1:28" ht="24.75" customHeight="1">
      <c r="A992" s="1256" t="str">
        <f>IF(E992&gt;0,"Wypełnione","")</f>
        <v/>
      </c>
      <c r="B992" s="57"/>
      <c r="C992" s="2050">
        <f>'Og s3a'!C1703</f>
        <v>0</v>
      </c>
      <c r="D992" s="2052">
        <f>'Og s3a'!E1703</f>
        <v>0</v>
      </c>
      <c r="E992" s="2050">
        <f>'Og s3a'!F1703</f>
        <v>0</v>
      </c>
      <c r="F992" s="395">
        <f>O992</f>
        <v>0</v>
      </c>
      <c r="G992" s="395">
        <f>P992</f>
        <v>0</v>
      </c>
      <c r="H992" s="236">
        <f>'Pak8 s2'!I994</f>
        <v>0</v>
      </c>
      <c r="I992" s="236">
        <f>'Pak8 s2'!K994</f>
        <v>0</v>
      </c>
      <c r="J992" s="236">
        <f>'Pak8 s2'!M994</f>
        <v>0</v>
      </c>
      <c r="K992" s="236">
        <f>'Pak8 s2'!O994</f>
        <v>0</v>
      </c>
      <c r="L992" s="11"/>
      <c r="M992" s="11"/>
      <c r="N992" s="396">
        <f>'Og s3a'!G1703</f>
        <v>0</v>
      </c>
      <c r="O992" s="237">
        <f>'Og s3a'!H1703</f>
        <v>0</v>
      </c>
      <c r="P992" s="398">
        <f>'Og s3a'!D1703</f>
        <v>0</v>
      </c>
      <c r="Q992" s="11"/>
      <c r="R992" s="306"/>
      <c r="S992" s="306"/>
      <c r="T992" s="306"/>
      <c r="U992" s="11"/>
      <c r="V992" s="11"/>
      <c r="W992" s="11"/>
      <c r="X992" s="11"/>
      <c r="Y992" s="11"/>
      <c r="Z992" s="11"/>
      <c r="AA992" s="11"/>
      <c r="AB992" s="11"/>
    </row>
    <row r="993" spans="1:28" ht="14.25" customHeight="1">
      <c r="A993" s="1256" t="str">
        <f>A992</f>
        <v/>
      </c>
      <c r="B993" s="57"/>
      <c r="C993" s="2051"/>
      <c r="D993" s="2053"/>
      <c r="E993" s="2051"/>
      <c r="F993" s="234"/>
      <c r="G993" s="234">
        <f>'Pak8 s2'!G995</f>
        <v>0</v>
      </c>
      <c r="H993" s="234">
        <f>'Pak8 s2'!I995</f>
        <v>0</v>
      </c>
      <c r="I993" s="234">
        <f>'Pak8 s2'!K995</f>
        <v>0</v>
      </c>
      <c r="J993" s="234">
        <f>'Pak8 s2'!M995</f>
        <v>0</v>
      </c>
      <c r="K993" s="234">
        <f>'Pak8 s2'!O995</f>
        <v>0</v>
      </c>
      <c r="L993" s="11"/>
      <c r="M993" s="11"/>
      <c r="N993" s="397"/>
      <c r="O993" s="233"/>
      <c r="P993" s="399"/>
      <c r="Q993" s="11"/>
      <c r="R993" s="306"/>
      <c r="S993" s="306"/>
      <c r="T993" s="306"/>
      <c r="U993" s="11"/>
      <c r="V993" s="11"/>
      <c r="W993" s="11"/>
      <c r="X993" s="11"/>
      <c r="Y993" s="11"/>
      <c r="Z993" s="11"/>
      <c r="AA993" s="11"/>
      <c r="AB993" s="11"/>
    </row>
    <row r="994" spans="1:28" ht="24.75" customHeight="1">
      <c r="A994" s="1256" t="str">
        <f>IF(E994&gt;0,"Wypełnione","")</f>
        <v/>
      </c>
      <c r="B994" s="57"/>
      <c r="C994" s="2050">
        <f>'Og s3a'!C1705</f>
        <v>0</v>
      </c>
      <c r="D994" s="2052">
        <f>'Og s3a'!E1705</f>
        <v>0</v>
      </c>
      <c r="E994" s="2050">
        <f>'Og s3a'!F1705</f>
        <v>0</v>
      </c>
      <c r="F994" s="395">
        <f>O994</f>
        <v>0</v>
      </c>
      <c r="G994" s="395">
        <f>P994</f>
        <v>0</v>
      </c>
      <c r="H994" s="236">
        <f>'Pak8 s2'!I996</f>
        <v>0</v>
      </c>
      <c r="I994" s="236">
        <f>'Pak8 s2'!K996</f>
        <v>0</v>
      </c>
      <c r="J994" s="236">
        <f>'Pak8 s2'!M996</f>
        <v>0</v>
      </c>
      <c r="K994" s="236">
        <f>'Pak8 s2'!O996</f>
        <v>0</v>
      </c>
      <c r="L994" s="11"/>
      <c r="M994" s="11"/>
      <c r="N994" s="396">
        <f>'Og s3a'!G1705</f>
        <v>0</v>
      </c>
      <c r="O994" s="237">
        <f>'Og s3a'!H1705</f>
        <v>0</v>
      </c>
      <c r="P994" s="398">
        <f>'Og s3a'!D1705</f>
        <v>0</v>
      </c>
      <c r="Q994" s="11"/>
      <c r="R994" s="306"/>
      <c r="S994" s="306"/>
      <c r="T994" s="306"/>
      <c r="U994" s="11"/>
      <c r="V994" s="11"/>
      <c r="W994" s="11"/>
      <c r="X994" s="11"/>
      <c r="Y994" s="11"/>
      <c r="Z994" s="11"/>
      <c r="AA994" s="11"/>
      <c r="AB994" s="11"/>
    </row>
    <row r="995" spans="1:28" ht="14.25" customHeight="1">
      <c r="A995" s="1256" t="str">
        <f>A994</f>
        <v/>
      </c>
      <c r="B995" s="57"/>
      <c r="C995" s="2051"/>
      <c r="D995" s="2053"/>
      <c r="E995" s="2051"/>
      <c r="F995" s="234"/>
      <c r="G995" s="234">
        <f>'Pak8 s2'!G997</f>
        <v>0</v>
      </c>
      <c r="H995" s="234">
        <f>'Pak8 s2'!I997</f>
        <v>0</v>
      </c>
      <c r="I995" s="234">
        <f>'Pak8 s2'!K997</f>
        <v>0</v>
      </c>
      <c r="J995" s="234">
        <f>'Pak8 s2'!M997</f>
        <v>0</v>
      </c>
      <c r="K995" s="234">
        <f>'Pak8 s2'!O997</f>
        <v>0</v>
      </c>
      <c r="L995" s="11"/>
      <c r="M995" s="11"/>
      <c r="N995" s="397"/>
      <c r="O995" s="233"/>
      <c r="P995" s="399"/>
      <c r="Q995" s="11"/>
      <c r="R995" s="306"/>
      <c r="S995" s="306"/>
      <c r="T995" s="306"/>
      <c r="U995" s="11"/>
      <c r="V995" s="11"/>
      <c r="W995" s="11"/>
      <c r="X995" s="11"/>
      <c r="Y995" s="11"/>
      <c r="Z995" s="11"/>
      <c r="AA995" s="11"/>
      <c r="AB995" s="11"/>
    </row>
    <row r="996" spans="1:28" ht="24.75" customHeight="1">
      <c r="A996" s="1256" t="str">
        <f>IF(E996&gt;0,"Wypełnione","")</f>
        <v/>
      </c>
      <c r="B996" s="57"/>
      <c r="C996" s="2050">
        <f>'Og s3a'!C1707</f>
        <v>0</v>
      </c>
      <c r="D996" s="2052">
        <f>'Og s3a'!E1707</f>
        <v>0</v>
      </c>
      <c r="E996" s="2050">
        <f>'Og s3a'!F1707</f>
        <v>0</v>
      </c>
      <c r="F996" s="395">
        <f>O996</f>
        <v>0</v>
      </c>
      <c r="G996" s="395">
        <f>P996</f>
        <v>0</v>
      </c>
      <c r="H996" s="236">
        <f>'Pak8 s2'!I998</f>
        <v>0</v>
      </c>
      <c r="I996" s="236">
        <f>'Pak8 s2'!K998</f>
        <v>0</v>
      </c>
      <c r="J996" s="236">
        <f>'Pak8 s2'!M998</f>
        <v>0</v>
      </c>
      <c r="K996" s="236">
        <f>'Pak8 s2'!O998</f>
        <v>0</v>
      </c>
      <c r="L996" s="11"/>
      <c r="M996" s="11"/>
      <c r="N996" s="396">
        <f>'Og s3a'!G1707</f>
        <v>0</v>
      </c>
      <c r="O996" s="237">
        <f>'Og s3a'!H1707</f>
        <v>0</v>
      </c>
      <c r="P996" s="398">
        <f>'Og s3a'!D1707</f>
        <v>0</v>
      </c>
      <c r="Q996" s="11"/>
      <c r="R996" s="306"/>
      <c r="S996" s="306"/>
      <c r="T996" s="306"/>
      <c r="U996" s="11"/>
      <c r="V996" s="11"/>
      <c r="W996" s="11"/>
      <c r="X996" s="11"/>
      <c r="Y996" s="11"/>
      <c r="Z996" s="11"/>
      <c r="AA996" s="11"/>
      <c r="AB996" s="11"/>
    </row>
    <row r="997" spans="1:28" ht="14.25" customHeight="1">
      <c r="A997" s="1256" t="str">
        <f>A996</f>
        <v/>
      </c>
      <c r="B997" s="57"/>
      <c r="C997" s="2051"/>
      <c r="D997" s="2053"/>
      <c r="E997" s="2051"/>
      <c r="F997" s="234"/>
      <c r="G997" s="234">
        <f>'Pak8 s2'!G999</f>
        <v>0</v>
      </c>
      <c r="H997" s="234">
        <f>'Pak8 s2'!I999</f>
        <v>0</v>
      </c>
      <c r="I997" s="234">
        <f>'Pak8 s2'!K999</f>
        <v>0</v>
      </c>
      <c r="J997" s="234">
        <f>'Pak8 s2'!M999</f>
        <v>0</v>
      </c>
      <c r="K997" s="234">
        <f>'Pak8 s2'!O999</f>
        <v>0</v>
      </c>
      <c r="L997" s="11"/>
      <c r="M997" s="11"/>
      <c r="N997" s="397"/>
      <c r="O997" s="233"/>
      <c r="P997" s="399"/>
      <c r="Q997" s="11"/>
      <c r="R997" s="306"/>
      <c r="S997" s="306"/>
      <c r="T997" s="306"/>
      <c r="U997" s="11"/>
      <c r="V997" s="11"/>
      <c r="W997" s="11"/>
      <c r="X997" s="11"/>
      <c r="Y997" s="11"/>
      <c r="Z997" s="11"/>
      <c r="AA997" s="11"/>
      <c r="AB997" s="11"/>
    </row>
    <row r="998" spans="1:28" ht="24.75" customHeight="1">
      <c r="A998" s="1256" t="str">
        <f>IF(E998&gt;0,"Wypełnione","")</f>
        <v/>
      </c>
      <c r="B998" s="57"/>
      <c r="C998" s="2050">
        <f>'Og s3a'!C1709</f>
        <v>0</v>
      </c>
      <c r="D998" s="2052">
        <f>'Og s3a'!E1709</f>
        <v>0</v>
      </c>
      <c r="E998" s="2050">
        <f>'Og s3a'!F1709</f>
        <v>0</v>
      </c>
      <c r="F998" s="395">
        <f>O998</f>
        <v>0</v>
      </c>
      <c r="G998" s="395">
        <f>P998</f>
        <v>0</v>
      </c>
      <c r="H998" s="236">
        <f>'Pak8 s2'!I1000</f>
        <v>0</v>
      </c>
      <c r="I998" s="236">
        <f>'Pak8 s2'!K1000</f>
        <v>0</v>
      </c>
      <c r="J998" s="236">
        <f>'Pak8 s2'!M1000</f>
        <v>0</v>
      </c>
      <c r="K998" s="236">
        <f>'Pak8 s2'!O1000</f>
        <v>0</v>
      </c>
      <c r="L998" s="11"/>
      <c r="M998" s="11"/>
      <c r="N998" s="396">
        <f>'Og s3a'!G1709</f>
        <v>0</v>
      </c>
      <c r="O998" s="237">
        <f>'Og s3a'!H1709</f>
        <v>0</v>
      </c>
      <c r="P998" s="398">
        <f>'Og s3a'!D1709</f>
        <v>0</v>
      </c>
      <c r="Q998" s="11"/>
      <c r="R998" s="306"/>
      <c r="S998" s="306"/>
      <c r="T998" s="306"/>
      <c r="U998" s="11"/>
      <c r="V998" s="11"/>
      <c r="W998" s="11"/>
      <c r="X998" s="11"/>
      <c r="Y998" s="11"/>
      <c r="Z998" s="11"/>
      <c r="AA998" s="11"/>
      <c r="AB998" s="11"/>
    </row>
    <row r="999" spans="1:28" ht="14.25" customHeight="1">
      <c r="A999" s="1256" t="str">
        <f>A998</f>
        <v/>
      </c>
      <c r="B999" s="57"/>
      <c r="C999" s="2051"/>
      <c r="D999" s="2053"/>
      <c r="E999" s="2051"/>
      <c r="F999" s="234"/>
      <c r="G999" s="234">
        <f>'Pak8 s2'!G1001</f>
        <v>0</v>
      </c>
      <c r="H999" s="234">
        <f>'Pak8 s2'!I1001</f>
        <v>0</v>
      </c>
      <c r="I999" s="234">
        <f>'Pak8 s2'!K1001</f>
        <v>0</v>
      </c>
      <c r="J999" s="234">
        <f>'Pak8 s2'!M1001</f>
        <v>0</v>
      </c>
      <c r="K999" s="234">
        <f>'Pak8 s2'!O1001</f>
        <v>0</v>
      </c>
      <c r="L999" s="11"/>
      <c r="M999" s="11"/>
      <c r="N999" s="397"/>
      <c r="O999" s="233"/>
      <c r="P999" s="399"/>
      <c r="Q999" s="11"/>
      <c r="R999" s="306"/>
      <c r="S999" s="306"/>
      <c r="T999" s="306"/>
      <c r="U999" s="11"/>
      <c r="V999" s="11"/>
      <c r="W999" s="11"/>
      <c r="X999" s="11"/>
      <c r="Y999" s="11"/>
      <c r="Z999" s="11"/>
      <c r="AA999" s="11"/>
      <c r="AB999" s="11"/>
    </row>
    <row r="1000" spans="1:28" ht="24.75" customHeight="1">
      <c r="A1000" s="1256" t="str">
        <f>IF(E1000&gt;0,"Wypełnione","")</f>
        <v/>
      </c>
      <c r="B1000" s="57"/>
      <c r="C1000" s="2050">
        <f>'Og s3a'!C1711</f>
        <v>0</v>
      </c>
      <c r="D1000" s="2052">
        <f>'Og s3a'!E1711</f>
        <v>0</v>
      </c>
      <c r="E1000" s="2050">
        <f>'Og s3a'!F1711</f>
        <v>0</v>
      </c>
      <c r="F1000" s="395">
        <f>O1000</f>
        <v>0</v>
      </c>
      <c r="G1000" s="395">
        <f>P1000</f>
        <v>0</v>
      </c>
      <c r="H1000" s="236">
        <f>'Pak8 s2'!I1002</f>
        <v>0</v>
      </c>
      <c r="I1000" s="236">
        <f>'Pak8 s2'!K1002</f>
        <v>0</v>
      </c>
      <c r="J1000" s="236">
        <f>'Pak8 s2'!M1002</f>
        <v>0</v>
      </c>
      <c r="K1000" s="236">
        <f>'Pak8 s2'!O1002</f>
        <v>0</v>
      </c>
      <c r="L1000" s="11"/>
      <c r="M1000" s="11"/>
      <c r="N1000" s="396">
        <f>'Og s3a'!G1711</f>
        <v>0</v>
      </c>
      <c r="O1000" s="237">
        <f>'Og s3a'!H1711</f>
        <v>0</v>
      </c>
      <c r="P1000" s="398">
        <f>'Og s3a'!D1711</f>
        <v>0</v>
      </c>
      <c r="Q1000" s="11"/>
      <c r="R1000" s="306"/>
      <c r="S1000" s="306"/>
      <c r="T1000" s="306"/>
      <c r="U1000" s="11"/>
      <c r="V1000" s="11"/>
      <c r="W1000" s="11"/>
      <c r="X1000" s="11"/>
      <c r="Y1000" s="11"/>
      <c r="Z1000" s="11"/>
      <c r="AA1000" s="11"/>
      <c r="AB1000" s="11"/>
    </row>
    <row r="1001" spans="1:28" ht="14.25" customHeight="1">
      <c r="A1001" s="1256" t="str">
        <f>A1000</f>
        <v/>
      </c>
      <c r="B1001" s="57"/>
      <c r="C1001" s="2051"/>
      <c r="D1001" s="2053"/>
      <c r="E1001" s="2051"/>
      <c r="F1001" s="234"/>
      <c r="G1001" s="234">
        <f>'Pak8 s2'!G1003</f>
        <v>0</v>
      </c>
      <c r="H1001" s="234">
        <f>'Pak8 s2'!I1003</f>
        <v>0</v>
      </c>
      <c r="I1001" s="234">
        <f>'Pak8 s2'!K1003</f>
        <v>0</v>
      </c>
      <c r="J1001" s="234">
        <f>'Pak8 s2'!M1003</f>
        <v>0</v>
      </c>
      <c r="K1001" s="234">
        <f>'Pak8 s2'!O1003</f>
        <v>0</v>
      </c>
      <c r="L1001" s="11"/>
      <c r="M1001" s="11"/>
      <c r="N1001" s="397"/>
      <c r="O1001" s="233"/>
      <c r="P1001" s="399"/>
      <c r="Q1001" s="11"/>
      <c r="R1001" s="306"/>
      <c r="S1001" s="306"/>
      <c r="T1001" s="306"/>
      <c r="U1001" s="11"/>
      <c r="V1001" s="11"/>
      <c r="W1001" s="11"/>
      <c r="X1001" s="11"/>
      <c r="Y1001" s="11"/>
      <c r="Z1001" s="11"/>
      <c r="AA1001" s="11"/>
      <c r="AB1001" s="11"/>
    </row>
    <row r="1002" spans="1:28" ht="24.75" customHeight="1">
      <c r="A1002" s="1256" t="str">
        <f>IF(E1002&gt;0,"Wypełnione","")</f>
        <v/>
      </c>
      <c r="B1002" s="57"/>
      <c r="C1002" s="2050">
        <f>'Og s3a'!C1713</f>
        <v>0</v>
      </c>
      <c r="D1002" s="2052">
        <f>'Og s3a'!E1713</f>
        <v>0</v>
      </c>
      <c r="E1002" s="2050">
        <f>'Og s3a'!F1713</f>
        <v>0</v>
      </c>
      <c r="F1002" s="395">
        <f>O1002</f>
        <v>0</v>
      </c>
      <c r="G1002" s="395">
        <f>P1002</f>
        <v>0</v>
      </c>
      <c r="H1002" s="236">
        <f>'Pak8 s2'!I1004</f>
        <v>0</v>
      </c>
      <c r="I1002" s="236">
        <f>'Pak8 s2'!K1004</f>
        <v>0</v>
      </c>
      <c r="J1002" s="236">
        <f>'Pak8 s2'!M1004</f>
        <v>0</v>
      </c>
      <c r="K1002" s="236">
        <f>'Pak8 s2'!O1004</f>
        <v>0</v>
      </c>
      <c r="L1002" s="11"/>
      <c r="M1002" s="11"/>
      <c r="N1002" s="396">
        <f>'Og s3a'!G1713</f>
        <v>0</v>
      </c>
      <c r="O1002" s="237">
        <f>'Og s3a'!H1713</f>
        <v>0</v>
      </c>
      <c r="P1002" s="398">
        <f>'Og s3a'!D1713</f>
        <v>0</v>
      </c>
      <c r="Q1002" s="11"/>
      <c r="R1002" s="306"/>
      <c r="S1002" s="306"/>
      <c r="T1002" s="306"/>
      <c r="U1002" s="11"/>
      <c r="V1002" s="11"/>
      <c r="W1002" s="11"/>
      <c r="X1002" s="11"/>
      <c r="Y1002" s="11"/>
      <c r="Z1002" s="11"/>
      <c r="AA1002" s="11"/>
      <c r="AB1002" s="11"/>
    </row>
    <row r="1003" spans="1:28" ht="14.25" customHeight="1">
      <c r="A1003" s="1256" t="str">
        <f>A1002</f>
        <v/>
      </c>
      <c r="B1003" s="57"/>
      <c r="C1003" s="2051"/>
      <c r="D1003" s="2053"/>
      <c r="E1003" s="2051"/>
      <c r="F1003" s="234"/>
      <c r="G1003" s="234">
        <f>'Pak8 s2'!G1005</f>
        <v>0</v>
      </c>
      <c r="H1003" s="234">
        <f>'Pak8 s2'!I1005</f>
        <v>0</v>
      </c>
      <c r="I1003" s="234">
        <f>'Pak8 s2'!K1005</f>
        <v>0</v>
      </c>
      <c r="J1003" s="234">
        <f>'Pak8 s2'!M1005</f>
        <v>0</v>
      </c>
      <c r="K1003" s="234">
        <f>'Pak8 s2'!O1005</f>
        <v>0</v>
      </c>
      <c r="L1003" s="11"/>
      <c r="M1003" s="11"/>
      <c r="N1003" s="397"/>
      <c r="O1003" s="233"/>
      <c r="P1003" s="399"/>
      <c r="Q1003" s="11"/>
      <c r="R1003" s="306"/>
      <c r="S1003" s="306"/>
      <c r="T1003" s="306"/>
      <c r="U1003" s="11"/>
      <c r="V1003" s="11"/>
      <c r="W1003" s="11"/>
      <c r="X1003" s="11"/>
      <c r="Y1003" s="11"/>
      <c r="Z1003" s="11"/>
      <c r="AA1003" s="11"/>
      <c r="AB1003" s="11"/>
    </row>
    <row r="1004" spans="1:28" ht="24.75" customHeight="1">
      <c r="A1004" s="1256" t="str">
        <f>IF(E1004&gt;0,"Wypełnione","")</f>
        <v/>
      </c>
      <c r="B1004" s="57"/>
      <c r="C1004" s="2050">
        <f>'Og s3a'!C1715</f>
        <v>0</v>
      </c>
      <c r="D1004" s="2052">
        <f>'Og s3a'!E1715</f>
        <v>0</v>
      </c>
      <c r="E1004" s="2050">
        <f>'Og s3a'!F1715</f>
        <v>0</v>
      </c>
      <c r="F1004" s="395">
        <f>O1004</f>
        <v>0</v>
      </c>
      <c r="G1004" s="395">
        <f>P1004</f>
        <v>0</v>
      </c>
      <c r="H1004" s="236">
        <f>'Pak8 s2'!I1006</f>
        <v>0</v>
      </c>
      <c r="I1004" s="236">
        <f>'Pak8 s2'!K1006</f>
        <v>0</v>
      </c>
      <c r="J1004" s="236">
        <f>'Pak8 s2'!M1006</f>
        <v>0</v>
      </c>
      <c r="K1004" s="236">
        <f>'Pak8 s2'!O1006</f>
        <v>0</v>
      </c>
      <c r="L1004" s="11"/>
      <c r="M1004" s="11"/>
      <c r="N1004" s="396">
        <f>'Og s3a'!G1715</f>
        <v>0</v>
      </c>
      <c r="O1004" s="237">
        <f>'Og s3a'!H1715</f>
        <v>0</v>
      </c>
      <c r="P1004" s="398">
        <f>'Og s3a'!D1715</f>
        <v>0</v>
      </c>
      <c r="Q1004" s="11"/>
      <c r="R1004" s="306"/>
      <c r="S1004" s="306"/>
      <c r="T1004" s="306"/>
      <c r="U1004" s="11"/>
      <c r="V1004" s="11"/>
      <c r="W1004" s="11"/>
      <c r="X1004" s="11"/>
      <c r="Y1004" s="11"/>
      <c r="Z1004" s="11"/>
      <c r="AA1004" s="11"/>
      <c r="AB1004" s="11"/>
    </row>
    <row r="1005" spans="1:28" ht="14.25" customHeight="1">
      <c r="A1005" s="1256" t="str">
        <f>A1004</f>
        <v/>
      </c>
      <c r="B1005" s="57"/>
      <c r="C1005" s="2051"/>
      <c r="D1005" s="2053"/>
      <c r="E1005" s="2051"/>
      <c r="F1005" s="234"/>
      <c r="G1005" s="234">
        <f>'Pak8 s2'!G1007</f>
        <v>0</v>
      </c>
      <c r="H1005" s="234">
        <f>'Pak8 s2'!I1007</f>
        <v>0</v>
      </c>
      <c r="I1005" s="234">
        <f>'Pak8 s2'!K1007</f>
        <v>0</v>
      </c>
      <c r="J1005" s="234">
        <f>'Pak8 s2'!M1007</f>
        <v>0</v>
      </c>
      <c r="K1005" s="234">
        <f>'Pak8 s2'!O1007</f>
        <v>0</v>
      </c>
      <c r="L1005" s="11"/>
      <c r="M1005" s="11"/>
      <c r="N1005" s="397"/>
      <c r="O1005" s="233"/>
      <c r="P1005" s="399"/>
      <c r="Q1005" s="11"/>
      <c r="R1005" s="306"/>
      <c r="S1005" s="306"/>
      <c r="T1005" s="306"/>
      <c r="U1005" s="11"/>
      <c r="V1005" s="11"/>
      <c r="W1005" s="11"/>
      <c r="X1005" s="11"/>
      <c r="Y1005" s="11"/>
      <c r="Z1005" s="11"/>
      <c r="AA1005" s="11"/>
      <c r="AB1005" s="11"/>
    </row>
    <row r="1006" spans="1:28" ht="24.75" customHeight="1">
      <c r="A1006" s="1256" t="str">
        <f>IF(E1006&gt;0,"Wypełnione","")</f>
        <v/>
      </c>
      <c r="B1006" s="57"/>
      <c r="C1006" s="2050">
        <f>'Og s3a'!C1717</f>
        <v>0</v>
      </c>
      <c r="D1006" s="2052">
        <f>'Og s3a'!E1717</f>
        <v>0</v>
      </c>
      <c r="E1006" s="2050">
        <f>'Og s3a'!F1717</f>
        <v>0</v>
      </c>
      <c r="F1006" s="395">
        <f>O1006</f>
        <v>0</v>
      </c>
      <c r="G1006" s="395">
        <f>P1006</f>
        <v>0</v>
      </c>
      <c r="H1006" s="236">
        <f>'Pak8 s2'!I1008</f>
        <v>0</v>
      </c>
      <c r="I1006" s="236">
        <f>'Pak8 s2'!K1008</f>
        <v>0</v>
      </c>
      <c r="J1006" s="236">
        <f>'Pak8 s2'!M1008</f>
        <v>0</v>
      </c>
      <c r="K1006" s="236">
        <f>'Pak8 s2'!O1008</f>
        <v>0</v>
      </c>
      <c r="L1006" s="11"/>
      <c r="M1006" s="11"/>
      <c r="N1006" s="396">
        <f>'Og s3a'!G1717</f>
        <v>0</v>
      </c>
      <c r="O1006" s="237">
        <f>'Og s3a'!H1717</f>
        <v>0</v>
      </c>
      <c r="P1006" s="398">
        <f>'Og s3a'!D1717</f>
        <v>0</v>
      </c>
      <c r="Q1006" s="11"/>
      <c r="R1006" s="306"/>
      <c r="S1006" s="306"/>
      <c r="T1006" s="306"/>
      <c r="U1006" s="11"/>
      <c r="V1006" s="11"/>
      <c r="W1006" s="11"/>
      <c r="X1006" s="11"/>
      <c r="Y1006" s="11"/>
      <c r="Z1006" s="11"/>
      <c r="AA1006" s="11"/>
      <c r="AB1006" s="11"/>
    </row>
    <row r="1007" spans="1:28" ht="14.25" customHeight="1">
      <c r="A1007" s="1256" t="str">
        <f>A1006</f>
        <v/>
      </c>
      <c r="B1007" s="57"/>
      <c r="C1007" s="2051"/>
      <c r="D1007" s="2053"/>
      <c r="E1007" s="2051"/>
      <c r="F1007" s="234"/>
      <c r="G1007" s="234">
        <f>'Pak8 s2'!G1009</f>
        <v>0</v>
      </c>
      <c r="H1007" s="234">
        <f>'Pak8 s2'!I1009</f>
        <v>0</v>
      </c>
      <c r="I1007" s="234">
        <f>'Pak8 s2'!K1009</f>
        <v>0</v>
      </c>
      <c r="J1007" s="234">
        <f>'Pak8 s2'!M1009</f>
        <v>0</v>
      </c>
      <c r="K1007" s="234">
        <f>'Pak8 s2'!O1009</f>
        <v>0</v>
      </c>
      <c r="L1007" s="11"/>
      <c r="M1007" s="11"/>
      <c r="N1007" s="397"/>
      <c r="O1007" s="233"/>
      <c r="P1007" s="399"/>
      <c r="Q1007" s="11"/>
      <c r="R1007" s="306"/>
      <c r="S1007" s="306"/>
      <c r="T1007" s="306"/>
      <c r="U1007" s="11"/>
      <c r="V1007" s="11"/>
      <c r="W1007" s="11"/>
      <c r="X1007" s="11"/>
      <c r="Y1007" s="11"/>
      <c r="Z1007" s="11"/>
      <c r="AA1007" s="11"/>
      <c r="AB1007" s="11"/>
    </row>
    <row r="1008" spans="1:28" ht="24.75" customHeight="1">
      <c r="A1008" s="1256" t="str">
        <f>IF(E1008&gt;0,"Wypełnione","")</f>
        <v/>
      </c>
      <c r="B1008" s="57"/>
      <c r="C1008" s="2050">
        <f>'Og s3a'!C1719</f>
        <v>0</v>
      </c>
      <c r="D1008" s="2052">
        <f>'Og s3a'!E1719</f>
        <v>0</v>
      </c>
      <c r="E1008" s="2050">
        <f>'Og s3a'!F1719</f>
        <v>0</v>
      </c>
      <c r="F1008" s="395">
        <f>O1008</f>
        <v>0</v>
      </c>
      <c r="G1008" s="395">
        <f>P1008</f>
        <v>0</v>
      </c>
      <c r="H1008" s="236">
        <f>'Pak8 s2'!I1010</f>
        <v>0</v>
      </c>
      <c r="I1008" s="236">
        <f>'Pak8 s2'!K1010</f>
        <v>0</v>
      </c>
      <c r="J1008" s="236">
        <f>'Pak8 s2'!M1010</f>
        <v>0</v>
      </c>
      <c r="K1008" s="236">
        <f>'Pak8 s2'!O1010</f>
        <v>0</v>
      </c>
      <c r="L1008" s="11"/>
      <c r="M1008" s="11"/>
      <c r="N1008" s="396">
        <f>'Og s3a'!G1719</f>
        <v>0</v>
      </c>
      <c r="O1008" s="237">
        <f>'Og s3a'!H1719</f>
        <v>0</v>
      </c>
      <c r="P1008" s="398">
        <f>'Og s3a'!D1719</f>
        <v>0</v>
      </c>
      <c r="Q1008" s="11"/>
      <c r="R1008" s="306"/>
      <c r="S1008" s="306"/>
      <c r="T1008" s="306"/>
      <c r="U1008" s="11"/>
      <c r="V1008" s="11"/>
      <c r="W1008" s="11"/>
      <c r="X1008" s="11"/>
      <c r="Y1008" s="11"/>
      <c r="Z1008" s="11"/>
      <c r="AA1008" s="11"/>
      <c r="AB1008" s="11"/>
    </row>
    <row r="1009" spans="1:28" ht="14.25" customHeight="1">
      <c r="A1009" s="1256" t="str">
        <f>A1008</f>
        <v/>
      </c>
      <c r="B1009" s="57"/>
      <c r="C1009" s="2051"/>
      <c r="D1009" s="2053"/>
      <c r="E1009" s="2051"/>
      <c r="F1009" s="234"/>
      <c r="G1009" s="234">
        <f>'Pak8 s2'!G1011</f>
        <v>0</v>
      </c>
      <c r="H1009" s="234">
        <f>'Pak8 s2'!I1011</f>
        <v>0</v>
      </c>
      <c r="I1009" s="234">
        <f>'Pak8 s2'!K1011</f>
        <v>0</v>
      </c>
      <c r="J1009" s="234">
        <f>'Pak8 s2'!M1011</f>
        <v>0</v>
      </c>
      <c r="K1009" s="234">
        <f>'Pak8 s2'!O1011</f>
        <v>0</v>
      </c>
      <c r="L1009" s="11"/>
      <c r="M1009" s="11"/>
      <c r="N1009" s="397"/>
      <c r="O1009" s="233"/>
      <c r="P1009" s="399"/>
      <c r="Q1009" s="11"/>
      <c r="R1009" s="306"/>
      <c r="S1009" s="306"/>
      <c r="T1009" s="306"/>
      <c r="U1009" s="11"/>
      <c r="V1009" s="11"/>
      <c r="W1009" s="11"/>
      <c r="X1009" s="11"/>
      <c r="Y1009" s="11"/>
      <c r="Z1009" s="11"/>
      <c r="AA1009" s="11"/>
      <c r="AB1009" s="11"/>
    </row>
    <row r="1010" spans="1:28" ht="24.75" customHeight="1">
      <c r="A1010" s="1256" t="str">
        <f>IF(E1010&gt;0,"Wypełnione","")</f>
        <v/>
      </c>
      <c r="B1010" s="57"/>
      <c r="C1010" s="2050">
        <f>'Og s3a'!C1721</f>
        <v>0</v>
      </c>
      <c r="D1010" s="2052">
        <f>'Og s3a'!E1721</f>
        <v>0</v>
      </c>
      <c r="E1010" s="2050">
        <f>'Og s3a'!F1721</f>
        <v>0</v>
      </c>
      <c r="F1010" s="395">
        <f>O1010</f>
        <v>0</v>
      </c>
      <c r="G1010" s="395">
        <f>P1010</f>
        <v>0</v>
      </c>
      <c r="H1010" s="236">
        <f>'Pak8 s2'!I1012</f>
        <v>0</v>
      </c>
      <c r="I1010" s="236">
        <f>'Pak8 s2'!K1012</f>
        <v>0</v>
      </c>
      <c r="J1010" s="236">
        <f>'Pak8 s2'!M1012</f>
        <v>0</v>
      </c>
      <c r="K1010" s="236">
        <f>'Pak8 s2'!O1012</f>
        <v>0</v>
      </c>
      <c r="L1010" s="11"/>
      <c r="M1010" s="11"/>
      <c r="N1010" s="396">
        <f>'Og s3a'!G1721</f>
        <v>0</v>
      </c>
      <c r="O1010" s="237">
        <f>'Og s3a'!H1721</f>
        <v>0</v>
      </c>
      <c r="P1010" s="398">
        <f>'Og s3a'!D1721</f>
        <v>0</v>
      </c>
      <c r="Q1010" s="11"/>
      <c r="R1010" s="306"/>
      <c r="S1010" s="306"/>
      <c r="T1010" s="306"/>
      <c r="U1010" s="11"/>
      <c r="V1010" s="11"/>
      <c r="W1010" s="11"/>
      <c r="X1010" s="11"/>
      <c r="Y1010" s="11"/>
      <c r="Z1010" s="11"/>
      <c r="AA1010" s="11"/>
      <c r="AB1010" s="11"/>
    </row>
    <row r="1011" spans="1:28" ht="14.25" customHeight="1">
      <c r="A1011" s="1256" t="str">
        <f>A1010</f>
        <v/>
      </c>
      <c r="B1011" s="57"/>
      <c r="C1011" s="2051"/>
      <c r="D1011" s="2053"/>
      <c r="E1011" s="2051"/>
      <c r="F1011" s="234"/>
      <c r="G1011" s="234">
        <f>'Pak8 s2'!G1013</f>
        <v>0</v>
      </c>
      <c r="H1011" s="234">
        <f>'Pak8 s2'!I1013</f>
        <v>0</v>
      </c>
      <c r="I1011" s="234">
        <f>'Pak8 s2'!K1013</f>
        <v>0</v>
      </c>
      <c r="J1011" s="234">
        <f>'Pak8 s2'!M1013</f>
        <v>0</v>
      </c>
      <c r="K1011" s="234">
        <f>'Pak8 s2'!O1013</f>
        <v>0</v>
      </c>
      <c r="L1011" s="11"/>
      <c r="M1011" s="11"/>
      <c r="N1011" s="397"/>
      <c r="O1011" s="233"/>
      <c r="P1011" s="399"/>
      <c r="Q1011" s="11"/>
      <c r="R1011" s="306"/>
      <c r="S1011" s="306"/>
      <c r="T1011" s="306"/>
      <c r="U1011" s="11"/>
      <c r="V1011" s="11"/>
      <c r="W1011" s="11"/>
      <c r="X1011" s="11"/>
      <c r="Y1011" s="11"/>
      <c r="Z1011" s="11"/>
      <c r="AA1011" s="11"/>
      <c r="AB1011" s="11"/>
    </row>
    <row r="1012" spans="1:28" ht="24.75" customHeight="1">
      <c r="A1012" s="1256" t="str">
        <f>IF(E1012&gt;0,"Wypełnione","")</f>
        <v/>
      </c>
      <c r="B1012" s="57"/>
      <c r="C1012" s="2050">
        <f>'Og s3a'!C1723</f>
        <v>0</v>
      </c>
      <c r="D1012" s="2052">
        <f>'Og s3a'!E1723</f>
        <v>0</v>
      </c>
      <c r="E1012" s="2050">
        <f>'Og s3a'!F1723</f>
        <v>0</v>
      </c>
      <c r="F1012" s="395">
        <f>O1012</f>
        <v>0</v>
      </c>
      <c r="G1012" s="395">
        <f>P1012</f>
        <v>0</v>
      </c>
      <c r="H1012" s="236">
        <f>'Pak8 s2'!I1014</f>
        <v>0</v>
      </c>
      <c r="I1012" s="236">
        <f>'Pak8 s2'!K1014</f>
        <v>0</v>
      </c>
      <c r="J1012" s="236">
        <f>'Pak8 s2'!M1014</f>
        <v>0</v>
      </c>
      <c r="K1012" s="236">
        <f>'Pak8 s2'!O1014</f>
        <v>0</v>
      </c>
      <c r="L1012" s="11"/>
      <c r="M1012" s="11"/>
      <c r="N1012" s="396">
        <f>'Og s3a'!G1723</f>
        <v>0</v>
      </c>
      <c r="O1012" s="237">
        <f>'Og s3a'!H1723</f>
        <v>0</v>
      </c>
      <c r="P1012" s="398">
        <f>'Og s3a'!D1723</f>
        <v>0</v>
      </c>
      <c r="Q1012" s="11"/>
      <c r="R1012" s="306"/>
      <c r="S1012" s="306"/>
      <c r="T1012" s="306"/>
      <c r="U1012" s="11"/>
      <c r="V1012" s="11"/>
      <c r="W1012" s="11"/>
      <c r="X1012" s="11"/>
      <c r="Y1012" s="11"/>
      <c r="Z1012" s="11"/>
      <c r="AA1012" s="11"/>
      <c r="AB1012" s="11"/>
    </row>
    <row r="1013" spans="1:28" ht="14.25" customHeight="1">
      <c r="A1013" s="1256" t="str">
        <f>A1012</f>
        <v/>
      </c>
      <c r="B1013" s="57"/>
      <c r="C1013" s="2051"/>
      <c r="D1013" s="2053"/>
      <c r="E1013" s="2051"/>
      <c r="F1013" s="234"/>
      <c r="G1013" s="234">
        <f>'Pak8 s2'!G1015</f>
        <v>0</v>
      </c>
      <c r="H1013" s="234">
        <f>'Pak8 s2'!I1015</f>
        <v>0</v>
      </c>
      <c r="I1013" s="234">
        <f>'Pak8 s2'!K1015</f>
        <v>0</v>
      </c>
      <c r="J1013" s="234">
        <f>'Pak8 s2'!M1015</f>
        <v>0</v>
      </c>
      <c r="K1013" s="234">
        <f>'Pak8 s2'!O1015</f>
        <v>0</v>
      </c>
      <c r="L1013" s="11"/>
      <c r="M1013" s="11"/>
      <c r="N1013" s="397"/>
      <c r="O1013" s="233"/>
      <c r="P1013" s="399"/>
      <c r="Q1013" s="11"/>
      <c r="R1013" s="306"/>
      <c r="S1013" s="306"/>
      <c r="T1013" s="306"/>
      <c r="U1013" s="11"/>
      <c r="V1013" s="11"/>
      <c r="W1013" s="11"/>
      <c r="X1013" s="11"/>
      <c r="Y1013" s="11"/>
      <c r="Z1013" s="11"/>
      <c r="AA1013" s="11"/>
      <c r="AB1013" s="11"/>
    </row>
    <row r="1014" spans="1:28" ht="24.75" customHeight="1">
      <c r="A1014" s="1256" t="str">
        <f>IF(E1014&gt;0,"Wypełnione","")</f>
        <v/>
      </c>
      <c r="B1014" s="57"/>
      <c r="C1014" s="2050">
        <f>'Og s3a'!C1725</f>
        <v>0</v>
      </c>
      <c r="D1014" s="2052">
        <f>'Og s3a'!E1725</f>
        <v>0</v>
      </c>
      <c r="E1014" s="2050">
        <f>'Og s3a'!F1725</f>
        <v>0</v>
      </c>
      <c r="F1014" s="395">
        <f>O1014</f>
        <v>0</v>
      </c>
      <c r="G1014" s="395">
        <f>P1014</f>
        <v>0</v>
      </c>
      <c r="H1014" s="236">
        <f>'Pak8 s2'!I1016</f>
        <v>0</v>
      </c>
      <c r="I1014" s="236">
        <f>'Pak8 s2'!K1016</f>
        <v>0</v>
      </c>
      <c r="J1014" s="236">
        <f>'Pak8 s2'!M1016</f>
        <v>0</v>
      </c>
      <c r="K1014" s="236">
        <f>'Pak8 s2'!O1016</f>
        <v>0</v>
      </c>
      <c r="L1014" s="11"/>
      <c r="M1014" s="11"/>
      <c r="N1014" s="396">
        <f>'Og s3a'!G1725</f>
        <v>0</v>
      </c>
      <c r="O1014" s="237">
        <f>'Og s3a'!H1725</f>
        <v>0</v>
      </c>
      <c r="P1014" s="398">
        <f>'Og s3a'!D1725</f>
        <v>0</v>
      </c>
      <c r="Q1014" s="11"/>
      <c r="R1014" s="306"/>
      <c r="S1014" s="306"/>
      <c r="T1014" s="306"/>
      <c r="U1014" s="11"/>
      <c r="V1014" s="11"/>
      <c r="W1014" s="11"/>
      <c r="X1014" s="11"/>
      <c r="Y1014" s="11"/>
      <c r="Z1014" s="11"/>
      <c r="AA1014" s="11"/>
      <c r="AB1014" s="11"/>
    </row>
    <row r="1015" spans="1:28" ht="14.25" customHeight="1">
      <c r="A1015" s="1256" t="str">
        <f>A1014</f>
        <v/>
      </c>
      <c r="B1015" s="57"/>
      <c r="C1015" s="2051"/>
      <c r="D1015" s="2053"/>
      <c r="E1015" s="2051"/>
      <c r="F1015" s="234"/>
      <c r="G1015" s="234">
        <f>'Pak8 s2'!G1017</f>
        <v>0</v>
      </c>
      <c r="H1015" s="234">
        <f>'Pak8 s2'!I1017</f>
        <v>0</v>
      </c>
      <c r="I1015" s="234">
        <f>'Pak8 s2'!K1017</f>
        <v>0</v>
      </c>
      <c r="J1015" s="234">
        <f>'Pak8 s2'!M1017</f>
        <v>0</v>
      </c>
      <c r="K1015" s="234">
        <f>'Pak8 s2'!O1017</f>
        <v>0</v>
      </c>
      <c r="L1015" s="11"/>
      <c r="M1015" s="11"/>
      <c r="N1015" s="397"/>
      <c r="O1015" s="233"/>
      <c r="P1015" s="399"/>
      <c r="Q1015" s="11"/>
      <c r="R1015" s="306"/>
      <c r="S1015" s="306"/>
      <c r="T1015" s="306"/>
      <c r="U1015" s="11"/>
      <c r="V1015" s="11"/>
      <c r="W1015" s="11"/>
      <c r="X1015" s="11"/>
      <c r="Y1015" s="11"/>
      <c r="Z1015" s="11"/>
      <c r="AA1015" s="11"/>
      <c r="AB1015" s="11"/>
    </row>
    <row r="1016" spans="1:28" ht="24.75" customHeight="1">
      <c r="A1016" s="1256" t="str">
        <f>IF(E1016&gt;0,"Wypełnione","")</f>
        <v/>
      </c>
      <c r="B1016" s="57"/>
      <c r="C1016" s="2050">
        <f>'Og s3a'!C1727</f>
        <v>0</v>
      </c>
      <c r="D1016" s="2052">
        <f>'Og s3a'!E1727</f>
        <v>0</v>
      </c>
      <c r="E1016" s="2050">
        <f>'Og s3a'!F1727</f>
        <v>0</v>
      </c>
      <c r="F1016" s="395">
        <f>O1016</f>
        <v>0</v>
      </c>
      <c r="G1016" s="395">
        <f>P1016</f>
        <v>0</v>
      </c>
      <c r="H1016" s="236">
        <f>'Pak8 s2'!I1018</f>
        <v>0</v>
      </c>
      <c r="I1016" s="236">
        <f>'Pak8 s2'!K1018</f>
        <v>0</v>
      </c>
      <c r="J1016" s="236">
        <f>'Pak8 s2'!M1018</f>
        <v>0</v>
      </c>
      <c r="K1016" s="236">
        <f>'Pak8 s2'!O1018</f>
        <v>0</v>
      </c>
      <c r="L1016" s="11"/>
      <c r="M1016" s="11"/>
      <c r="N1016" s="396">
        <f>'Og s3a'!G1727</f>
        <v>0</v>
      </c>
      <c r="O1016" s="237">
        <f>'Og s3a'!H1727</f>
        <v>0</v>
      </c>
      <c r="P1016" s="398">
        <f>'Og s3a'!D1727</f>
        <v>0</v>
      </c>
      <c r="Q1016" s="11"/>
      <c r="R1016" s="306"/>
      <c r="S1016" s="306"/>
      <c r="T1016" s="306"/>
      <c r="U1016" s="11"/>
      <c r="V1016" s="11"/>
      <c r="W1016" s="11"/>
      <c r="X1016" s="11"/>
      <c r="Y1016" s="11"/>
      <c r="Z1016" s="11"/>
      <c r="AA1016" s="11"/>
      <c r="AB1016" s="11"/>
    </row>
    <row r="1017" spans="1:28" ht="14.25" customHeight="1">
      <c r="A1017" s="1256" t="str">
        <f>A1016</f>
        <v/>
      </c>
      <c r="B1017" s="57"/>
      <c r="C1017" s="2051"/>
      <c r="D1017" s="2053"/>
      <c r="E1017" s="2051"/>
      <c r="F1017" s="234"/>
      <c r="G1017" s="234">
        <f>'Pak8 s2'!G1019</f>
        <v>0</v>
      </c>
      <c r="H1017" s="234">
        <f>'Pak8 s2'!I1019</f>
        <v>0</v>
      </c>
      <c r="I1017" s="234">
        <f>'Pak8 s2'!K1019</f>
        <v>0</v>
      </c>
      <c r="J1017" s="234">
        <f>'Pak8 s2'!M1019</f>
        <v>0</v>
      </c>
      <c r="K1017" s="234">
        <f>'Pak8 s2'!O1019</f>
        <v>0</v>
      </c>
      <c r="L1017" s="11"/>
      <c r="M1017" s="11"/>
      <c r="N1017" s="397"/>
      <c r="O1017" s="233"/>
      <c r="P1017" s="399"/>
      <c r="Q1017" s="11"/>
      <c r="R1017" s="306"/>
      <c r="S1017" s="306"/>
      <c r="T1017" s="306"/>
      <c r="U1017" s="11"/>
      <c r="V1017" s="11"/>
      <c r="W1017" s="11"/>
      <c r="X1017" s="11"/>
      <c r="Y1017" s="11"/>
      <c r="Z1017" s="11"/>
      <c r="AA1017" s="11"/>
      <c r="AB1017" s="11"/>
    </row>
    <row r="1018" spans="1:28" ht="24.75" customHeight="1">
      <c r="A1018" s="1256" t="str">
        <f>IF(E1018&gt;0,"Wypełnione","")</f>
        <v/>
      </c>
      <c r="B1018" s="57"/>
      <c r="C1018" s="2050">
        <f>'Og s3a'!C1729</f>
        <v>0</v>
      </c>
      <c r="D1018" s="2052">
        <f>'Og s3a'!E1729</f>
        <v>0</v>
      </c>
      <c r="E1018" s="2050">
        <f>'Og s3a'!F1729</f>
        <v>0</v>
      </c>
      <c r="F1018" s="395">
        <f>O1018</f>
        <v>0</v>
      </c>
      <c r="G1018" s="395">
        <f>P1018</f>
        <v>0</v>
      </c>
      <c r="H1018" s="236">
        <f>'Pak8 s2'!I1020</f>
        <v>0</v>
      </c>
      <c r="I1018" s="236">
        <f>'Pak8 s2'!K1020</f>
        <v>0</v>
      </c>
      <c r="J1018" s="236">
        <f>'Pak8 s2'!M1020</f>
        <v>0</v>
      </c>
      <c r="K1018" s="236">
        <f>'Pak8 s2'!O1020</f>
        <v>0</v>
      </c>
      <c r="L1018" s="11"/>
      <c r="M1018" s="11"/>
      <c r="N1018" s="396">
        <f>'Og s3a'!G1729</f>
        <v>0</v>
      </c>
      <c r="O1018" s="237">
        <f>'Og s3a'!H1729</f>
        <v>0</v>
      </c>
      <c r="P1018" s="398">
        <f>'Og s3a'!D1729</f>
        <v>0</v>
      </c>
      <c r="Q1018" s="11"/>
      <c r="R1018" s="306"/>
      <c r="S1018" s="306"/>
      <c r="T1018" s="306"/>
      <c r="U1018" s="11"/>
      <c r="V1018" s="11"/>
      <c r="W1018" s="11"/>
      <c r="X1018" s="11"/>
      <c r="Y1018" s="11"/>
      <c r="Z1018" s="11"/>
      <c r="AA1018" s="11"/>
      <c r="AB1018" s="11"/>
    </row>
    <row r="1019" spans="1:28" ht="14.25" customHeight="1">
      <c r="A1019" s="1256" t="str">
        <f>A1018</f>
        <v/>
      </c>
      <c r="B1019" s="57"/>
      <c r="C1019" s="2051"/>
      <c r="D1019" s="2053"/>
      <c r="E1019" s="2051"/>
      <c r="F1019" s="234"/>
      <c r="G1019" s="234">
        <f>'Pak8 s2'!G1021</f>
        <v>0</v>
      </c>
      <c r="H1019" s="234">
        <f>'Pak8 s2'!I1021</f>
        <v>0</v>
      </c>
      <c r="I1019" s="234">
        <f>'Pak8 s2'!K1021</f>
        <v>0</v>
      </c>
      <c r="J1019" s="234">
        <f>'Pak8 s2'!M1021</f>
        <v>0</v>
      </c>
      <c r="K1019" s="234">
        <f>'Pak8 s2'!O1021</f>
        <v>0</v>
      </c>
      <c r="L1019" s="11"/>
      <c r="M1019" s="11"/>
      <c r="N1019" s="397"/>
      <c r="O1019" s="233"/>
      <c r="P1019" s="399"/>
      <c r="Q1019" s="11"/>
      <c r="R1019" s="306"/>
      <c r="S1019" s="306"/>
      <c r="T1019" s="306"/>
      <c r="U1019" s="11"/>
      <c r="V1019" s="11"/>
      <c r="W1019" s="11"/>
      <c r="X1019" s="11"/>
      <c r="Y1019" s="11"/>
      <c r="Z1019" s="11"/>
      <c r="AA1019" s="11"/>
      <c r="AB1019" s="11"/>
    </row>
    <row r="1020" spans="1:28" ht="24.75" customHeight="1">
      <c r="A1020" s="1256" t="str">
        <f>IF(E1020&gt;0,"Wypełnione","")</f>
        <v/>
      </c>
      <c r="B1020" s="57"/>
      <c r="C1020" s="2050">
        <f>'Og s3a'!C1731</f>
        <v>0</v>
      </c>
      <c r="D1020" s="2052">
        <f>'Og s3a'!E1731</f>
        <v>0</v>
      </c>
      <c r="E1020" s="2050">
        <f>'Og s3a'!F1731</f>
        <v>0</v>
      </c>
      <c r="F1020" s="395">
        <f>O1020</f>
        <v>0</v>
      </c>
      <c r="G1020" s="395">
        <f>P1020</f>
        <v>0</v>
      </c>
      <c r="H1020" s="236">
        <f>'Pak8 s2'!I1022</f>
        <v>0</v>
      </c>
      <c r="I1020" s="236">
        <f>'Pak8 s2'!K1022</f>
        <v>0</v>
      </c>
      <c r="J1020" s="236">
        <f>'Pak8 s2'!M1022</f>
        <v>0</v>
      </c>
      <c r="K1020" s="236">
        <f>'Pak8 s2'!O1022</f>
        <v>0</v>
      </c>
      <c r="L1020" s="11"/>
      <c r="M1020" s="11"/>
      <c r="N1020" s="396">
        <f>'Og s3a'!G1731</f>
        <v>0</v>
      </c>
      <c r="O1020" s="237">
        <f>'Og s3a'!H1731</f>
        <v>0</v>
      </c>
      <c r="P1020" s="398">
        <f>'Og s3a'!D1731</f>
        <v>0</v>
      </c>
      <c r="Q1020" s="11"/>
      <c r="R1020" s="306"/>
      <c r="S1020" s="306"/>
      <c r="T1020" s="306"/>
      <c r="U1020" s="11"/>
      <c r="V1020" s="11"/>
      <c r="W1020" s="11"/>
      <c r="X1020" s="11"/>
      <c r="Y1020" s="11"/>
      <c r="Z1020" s="11"/>
      <c r="AA1020" s="11"/>
      <c r="AB1020" s="11"/>
    </row>
    <row r="1021" spans="1:28" ht="14.25" customHeight="1">
      <c r="A1021" s="1256" t="str">
        <f>A1020</f>
        <v/>
      </c>
      <c r="B1021" s="57"/>
      <c r="C1021" s="2051"/>
      <c r="D1021" s="2053"/>
      <c r="E1021" s="2051"/>
      <c r="F1021" s="234"/>
      <c r="G1021" s="234">
        <f>'Pak8 s2'!G1023</f>
        <v>0</v>
      </c>
      <c r="H1021" s="234">
        <f>'Pak8 s2'!I1023</f>
        <v>0</v>
      </c>
      <c r="I1021" s="234">
        <f>'Pak8 s2'!K1023</f>
        <v>0</v>
      </c>
      <c r="J1021" s="234">
        <f>'Pak8 s2'!M1023</f>
        <v>0</v>
      </c>
      <c r="K1021" s="234">
        <f>'Pak8 s2'!O1023</f>
        <v>0</v>
      </c>
      <c r="L1021" s="11"/>
      <c r="M1021" s="11"/>
      <c r="N1021" s="397"/>
      <c r="O1021" s="233"/>
      <c r="P1021" s="399"/>
      <c r="Q1021" s="11"/>
      <c r="R1021" s="306"/>
      <c r="S1021" s="306"/>
      <c r="T1021" s="306"/>
      <c r="U1021" s="11"/>
      <c r="V1021" s="11"/>
      <c r="W1021" s="11"/>
      <c r="X1021" s="11"/>
      <c r="Y1021" s="11"/>
      <c r="Z1021" s="11"/>
      <c r="AA1021" s="11"/>
      <c r="AB1021" s="11"/>
    </row>
    <row r="1022" spans="1:28" ht="24.75" customHeight="1">
      <c r="A1022" s="1256" t="str">
        <f>IF(E1022&gt;0,"Wypełnione","")</f>
        <v/>
      </c>
      <c r="B1022" s="57"/>
      <c r="C1022" s="2050">
        <f>'Og s3a'!C1733</f>
        <v>0</v>
      </c>
      <c r="D1022" s="2052">
        <f>'Og s3a'!E1733</f>
        <v>0</v>
      </c>
      <c r="E1022" s="2050">
        <f>'Og s3a'!F1733</f>
        <v>0</v>
      </c>
      <c r="F1022" s="395">
        <f>O1022</f>
        <v>0</v>
      </c>
      <c r="G1022" s="395">
        <f>P1022</f>
        <v>0</v>
      </c>
      <c r="H1022" s="236">
        <f>'Pak8 s2'!I1024</f>
        <v>0</v>
      </c>
      <c r="I1022" s="236">
        <f>'Pak8 s2'!K1024</f>
        <v>0</v>
      </c>
      <c r="J1022" s="236">
        <f>'Pak8 s2'!M1024</f>
        <v>0</v>
      </c>
      <c r="K1022" s="236">
        <f>'Pak8 s2'!O1024</f>
        <v>0</v>
      </c>
      <c r="L1022" s="11"/>
      <c r="M1022" s="11"/>
      <c r="N1022" s="396">
        <f>'Og s3a'!G1733</f>
        <v>0</v>
      </c>
      <c r="O1022" s="237">
        <f>'Og s3a'!H1733</f>
        <v>0</v>
      </c>
      <c r="P1022" s="398">
        <f>'Og s3a'!D1733</f>
        <v>0</v>
      </c>
      <c r="Q1022" s="11"/>
      <c r="R1022" s="306"/>
      <c r="S1022" s="306"/>
      <c r="T1022" s="306"/>
      <c r="U1022" s="11"/>
      <c r="V1022" s="11"/>
      <c r="W1022" s="11"/>
      <c r="X1022" s="11"/>
      <c r="Y1022" s="11"/>
      <c r="Z1022" s="11"/>
      <c r="AA1022" s="11"/>
      <c r="AB1022" s="11"/>
    </row>
    <row r="1023" spans="1:28" ht="14.25" customHeight="1">
      <c r="A1023" s="1256" t="str">
        <f>A1022</f>
        <v/>
      </c>
      <c r="B1023" s="57"/>
      <c r="C1023" s="2051"/>
      <c r="D1023" s="2053"/>
      <c r="E1023" s="2051"/>
      <c r="F1023" s="234"/>
      <c r="G1023" s="234">
        <f>'Pak8 s2'!G1025</f>
        <v>0</v>
      </c>
      <c r="H1023" s="234">
        <f>'Pak8 s2'!I1025</f>
        <v>0</v>
      </c>
      <c r="I1023" s="234">
        <f>'Pak8 s2'!K1025</f>
        <v>0</v>
      </c>
      <c r="J1023" s="234">
        <f>'Pak8 s2'!M1025</f>
        <v>0</v>
      </c>
      <c r="K1023" s="234">
        <f>'Pak8 s2'!O1025</f>
        <v>0</v>
      </c>
      <c r="L1023" s="11"/>
      <c r="M1023" s="11"/>
      <c r="N1023" s="397"/>
      <c r="O1023" s="233"/>
      <c r="P1023" s="399"/>
      <c r="Q1023" s="11"/>
      <c r="R1023" s="306"/>
      <c r="S1023" s="306"/>
      <c r="T1023" s="306"/>
      <c r="U1023" s="11"/>
      <c r="V1023" s="11"/>
      <c r="W1023" s="11"/>
      <c r="X1023" s="11"/>
      <c r="Y1023" s="11"/>
      <c r="Z1023" s="11"/>
      <c r="AA1023" s="11"/>
      <c r="AB1023" s="11"/>
    </row>
    <row r="1024" spans="1:28" ht="24.75" customHeight="1">
      <c r="A1024" s="1256" t="str">
        <f>IF(E1024&gt;0,"Wypełnione","")</f>
        <v/>
      </c>
      <c r="B1024" s="57"/>
      <c r="C1024" s="2050">
        <f>'Og s3a'!C1735</f>
        <v>0</v>
      </c>
      <c r="D1024" s="2052">
        <f>'Og s3a'!E1735</f>
        <v>0</v>
      </c>
      <c r="E1024" s="2050">
        <f>'Og s3a'!F1735</f>
        <v>0</v>
      </c>
      <c r="F1024" s="395">
        <f>O1024</f>
        <v>0</v>
      </c>
      <c r="G1024" s="395">
        <f>P1024</f>
        <v>0</v>
      </c>
      <c r="H1024" s="236">
        <f>'Pak8 s2'!I1026</f>
        <v>0</v>
      </c>
      <c r="I1024" s="236">
        <f>'Pak8 s2'!K1026</f>
        <v>0</v>
      </c>
      <c r="J1024" s="236">
        <f>'Pak8 s2'!M1026</f>
        <v>0</v>
      </c>
      <c r="K1024" s="236">
        <f>'Pak8 s2'!O1026</f>
        <v>0</v>
      </c>
      <c r="L1024" s="11"/>
      <c r="M1024" s="11"/>
      <c r="N1024" s="396">
        <f>'Og s3a'!G1735</f>
        <v>0</v>
      </c>
      <c r="O1024" s="237">
        <f>'Og s3a'!H1735</f>
        <v>0</v>
      </c>
      <c r="P1024" s="398">
        <f>'Og s3a'!D1735</f>
        <v>0</v>
      </c>
      <c r="Q1024" s="11"/>
      <c r="R1024" s="306"/>
      <c r="S1024" s="306"/>
      <c r="T1024" s="306"/>
      <c r="U1024" s="11"/>
      <c r="V1024" s="11"/>
      <c r="W1024" s="11"/>
      <c r="X1024" s="11"/>
      <c r="Y1024" s="11"/>
      <c r="Z1024" s="11"/>
      <c r="AA1024" s="11"/>
      <c r="AB1024" s="11"/>
    </row>
    <row r="1025" spans="1:28" ht="14.25" customHeight="1">
      <c r="A1025" s="1256" t="str">
        <f>A1024</f>
        <v/>
      </c>
      <c r="B1025" s="57"/>
      <c r="C1025" s="2051"/>
      <c r="D1025" s="2053"/>
      <c r="E1025" s="2051"/>
      <c r="F1025" s="234"/>
      <c r="G1025" s="234">
        <f>'Pak8 s2'!G1027</f>
        <v>0</v>
      </c>
      <c r="H1025" s="234">
        <f>'Pak8 s2'!I1027</f>
        <v>0</v>
      </c>
      <c r="I1025" s="234">
        <f>'Pak8 s2'!K1027</f>
        <v>0</v>
      </c>
      <c r="J1025" s="234">
        <f>'Pak8 s2'!M1027</f>
        <v>0</v>
      </c>
      <c r="K1025" s="234">
        <f>'Pak8 s2'!O1027</f>
        <v>0</v>
      </c>
      <c r="L1025" s="11"/>
      <c r="M1025" s="11"/>
      <c r="N1025" s="397"/>
      <c r="O1025" s="233"/>
      <c r="P1025" s="399"/>
      <c r="Q1025" s="11"/>
      <c r="R1025" s="306"/>
      <c r="S1025" s="306"/>
      <c r="T1025" s="306"/>
      <c r="U1025" s="11"/>
      <c r="V1025" s="11"/>
      <c r="W1025" s="11"/>
      <c r="X1025" s="11"/>
      <c r="Y1025" s="11"/>
      <c r="Z1025" s="11"/>
      <c r="AA1025" s="11"/>
      <c r="AB1025" s="11"/>
    </row>
    <row r="1026" spans="1:28" ht="24.75" customHeight="1">
      <c r="A1026" s="1256" t="str">
        <f>IF(E1026&gt;0,"Wypełnione","")</f>
        <v/>
      </c>
      <c r="B1026" s="57"/>
      <c r="C1026" s="2050">
        <f>'Og s3a'!C1737</f>
        <v>0</v>
      </c>
      <c r="D1026" s="2052">
        <f>'Og s3a'!E1737</f>
        <v>0</v>
      </c>
      <c r="E1026" s="2050">
        <f>'Og s3a'!F1737</f>
        <v>0</v>
      </c>
      <c r="F1026" s="395">
        <f>O1026</f>
        <v>0</v>
      </c>
      <c r="G1026" s="395">
        <f>P1026</f>
        <v>0</v>
      </c>
      <c r="H1026" s="236">
        <f>'Pak8 s2'!I1028</f>
        <v>0</v>
      </c>
      <c r="I1026" s="236">
        <f>'Pak8 s2'!K1028</f>
        <v>0</v>
      </c>
      <c r="J1026" s="236">
        <f>'Pak8 s2'!M1028</f>
        <v>0</v>
      </c>
      <c r="K1026" s="236">
        <f>'Pak8 s2'!O1028</f>
        <v>0</v>
      </c>
      <c r="L1026" s="11"/>
      <c r="M1026" s="11"/>
      <c r="N1026" s="396">
        <f>'Og s3a'!G1737</f>
        <v>0</v>
      </c>
      <c r="O1026" s="237">
        <f>'Og s3a'!H1737</f>
        <v>0</v>
      </c>
      <c r="P1026" s="398">
        <f>'Og s3a'!D1737</f>
        <v>0</v>
      </c>
      <c r="Q1026" s="11"/>
      <c r="R1026" s="306"/>
      <c r="S1026" s="306"/>
      <c r="T1026" s="306"/>
      <c r="U1026" s="11"/>
      <c r="V1026" s="11"/>
      <c r="W1026" s="11"/>
      <c r="X1026" s="11"/>
      <c r="Y1026" s="11"/>
      <c r="Z1026" s="11"/>
      <c r="AA1026" s="11"/>
      <c r="AB1026" s="11"/>
    </row>
    <row r="1027" spans="1:28" ht="14.25" customHeight="1">
      <c r="A1027" s="1256" t="str">
        <f>A1026</f>
        <v/>
      </c>
      <c r="B1027" s="57"/>
      <c r="C1027" s="2051"/>
      <c r="D1027" s="2053"/>
      <c r="E1027" s="2051"/>
      <c r="F1027" s="234"/>
      <c r="G1027" s="234">
        <f>'Pak8 s2'!G1029</f>
        <v>0</v>
      </c>
      <c r="H1027" s="234">
        <f>'Pak8 s2'!I1029</f>
        <v>0</v>
      </c>
      <c r="I1027" s="234">
        <f>'Pak8 s2'!K1029</f>
        <v>0</v>
      </c>
      <c r="J1027" s="234">
        <f>'Pak8 s2'!M1029</f>
        <v>0</v>
      </c>
      <c r="K1027" s="234">
        <f>'Pak8 s2'!O1029</f>
        <v>0</v>
      </c>
      <c r="L1027" s="11"/>
      <c r="M1027" s="11"/>
      <c r="N1027" s="397"/>
      <c r="O1027" s="233"/>
      <c r="P1027" s="399"/>
      <c r="Q1027" s="11"/>
      <c r="R1027" s="306"/>
      <c r="S1027" s="306"/>
      <c r="T1027" s="306"/>
      <c r="U1027" s="11"/>
      <c r="V1027" s="11"/>
      <c r="W1027" s="11"/>
      <c r="X1027" s="11"/>
      <c r="Y1027" s="11"/>
      <c r="Z1027" s="11"/>
      <c r="AA1027" s="11"/>
      <c r="AB1027" s="11"/>
    </row>
    <row r="1028" spans="1:28" ht="24.75" customHeight="1">
      <c r="A1028" s="1256" t="str">
        <f>IF(E1028&gt;0,"Wypełnione","")</f>
        <v/>
      </c>
      <c r="B1028" s="57"/>
      <c r="C1028" s="2050">
        <f>'Og s3a'!C1739</f>
        <v>0</v>
      </c>
      <c r="D1028" s="2052">
        <f>'Og s3a'!E1739</f>
        <v>0</v>
      </c>
      <c r="E1028" s="2050">
        <f>'Og s3a'!F1739</f>
        <v>0</v>
      </c>
      <c r="F1028" s="395">
        <f>O1028</f>
        <v>0</v>
      </c>
      <c r="G1028" s="395">
        <f>P1028</f>
        <v>0</v>
      </c>
      <c r="H1028" s="236">
        <f>'Pak8 s2'!I1030</f>
        <v>0</v>
      </c>
      <c r="I1028" s="236">
        <f>'Pak8 s2'!K1030</f>
        <v>0</v>
      </c>
      <c r="J1028" s="236">
        <f>'Pak8 s2'!M1030</f>
        <v>0</v>
      </c>
      <c r="K1028" s="236">
        <f>'Pak8 s2'!O1030</f>
        <v>0</v>
      </c>
      <c r="L1028" s="11"/>
      <c r="M1028" s="11"/>
      <c r="N1028" s="396">
        <f>'Og s3a'!G1739</f>
        <v>0</v>
      </c>
      <c r="O1028" s="237">
        <f>'Og s3a'!H1739</f>
        <v>0</v>
      </c>
      <c r="P1028" s="398">
        <f>'Og s3a'!D1739</f>
        <v>0</v>
      </c>
      <c r="Q1028" s="11"/>
      <c r="R1028" s="306"/>
      <c r="S1028" s="306"/>
      <c r="T1028" s="306"/>
      <c r="U1028" s="11"/>
      <c r="V1028" s="11"/>
      <c r="W1028" s="11"/>
      <c r="X1028" s="11"/>
      <c r="Y1028" s="11"/>
      <c r="Z1028" s="11"/>
      <c r="AA1028" s="11"/>
      <c r="AB1028" s="11"/>
    </row>
    <row r="1029" spans="1:28" ht="14.25" customHeight="1">
      <c r="A1029" s="1256" t="str">
        <f>A1028</f>
        <v/>
      </c>
      <c r="B1029" s="57"/>
      <c r="C1029" s="2051"/>
      <c r="D1029" s="2053"/>
      <c r="E1029" s="2051"/>
      <c r="F1029" s="234"/>
      <c r="G1029" s="234">
        <f>'Pak8 s2'!G1031</f>
        <v>0</v>
      </c>
      <c r="H1029" s="234">
        <f>'Pak8 s2'!I1031</f>
        <v>0</v>
      </c>
      <c r="I1029" s="234">
        <f>'Pak8 s2'!K1031</f>
        <v>0</v>
      </c>
      <c r="J1029" s="234">
        <f>'Pak8 s2'!M1031</f>
        <v>0</v>
      </c>
      <c r="K1029" s="234">
        <f>'Pak8 s2'!O1031</f>
        <v>0</v>
      </c>
      <c r="L1029" s="11"/>
      <c r="M1029" s="11"/>
      <c r="N1029" s="397"/>
      <c r="O1029" s="233"/>
      <c r="P1029" s="399"/>
      <c r="Q1029" s="11"/>
      <c r="R1029" s="306"/>
      <c r="S1029" s="306"/>
      <c r="T1029" s="306"/>
      <c r="U1029" s="11"/>
      <c r="V1029" s="11"/>
      <c r="W1029" s="11"/>
      <c r="X1029" s="11"/>
      <c r="Y1029" s="11"/>
      <c r="Z1029" s="11"/>
      <c r="AA1029" s="11"/>
      <c r="AB1029" s="11"/>
    </row>
    <row r="1030" spans="1:28" ht="24.75" customHeight="1">
      <c r="A1030" s="1256" t="str">
        <f>IF(E1030&gt;0,"Wypełnione","")</f>
        <v/>
      </c>
      <c r="B1030" s="57"/>
      <c r="C1030" s="2050">
        <f>'Og s3a'!C1741</f>
        <v>0</v>
      </c>
      <c r="D1030" s="2052">
        <f>'Og s3a'!E1741</f>
        <v>0</v>
      </c>
      <c r="E1030" s="2050">
        <f>'Og s3a'!F1741</f>
        <v>0</v>
      </c>
      <c r="F1030" s="395">
        <f>O1030</f>
        <v>0</v>
      </c>
      <c r="G1030" s="395">
        <f>P1030</f>
        <v>0</v>
      </c>
      <c r="H1030" s="236">
        <f>'Pak8 s2'!I1032</f>
        <v>0</v>
      </c>
      <c r="I1030" s="236">
        <f>'Pak8 s2'!K1032</f>
        <v>0</v>
      </c>
      <c r="J1030" s="236">
        <f>'Pak8 s2'!M1032</f>
        <v>0</v>
      </c>
      <c r="K1030" s="236">
        <f>'Pak8 s2'!O1032</f>
        <v>0</v>
      </c>
      <c r="L1030" s="11"/>
      <c r="M1030" s="11"/>
      <c r="N1030" s="396">
        <f>'Og s3a'!G1741</f>
        <v>0</v>
      </c>
      <c r="O1030" s="237">
        <f>'Og s3a'!H1741</f>
        <v>0</v>
      </c>
      <c r="P1030" s="398">
        <f>'Og s3a'!D1741</f>
        <v>0</v>
      </c>
      <c r="Q1030" s="11"/>
      <c r="R1030" s="306"/>
      <c r="S1030" s="306"/>
      <c r="T1030" s="306"/>
      <c r="U1030" s="11"/>
      <c r="V1030" s="11"/>
      <c r="W1030" s="11"/>
      <c r="X1030" s="11"/>
      <c r="Y1030" s="11"/>
      <c r="Z1030" s="11"/>
      <c r="AA1030" s="11"/>
      <c r="AB1030" s="11"/>
    </row>
    <row r="1031" spans="1:28" ht="14.25" customHeight="1">
      <c r="A1031" s="1256" t="str">
        <f>A1030</f>
        <v/>
      </c>
      <c r="B1031" s="57"/>
      <c r="C1031" s="2051"/>
      <c r="D1031" s="2053"/>
      <c r="E1031" s="2051"/>
      <c r="F1031" s="234"/>
      <c r="G1031" s="234">
        <f>'Pak8 s2'!G1033</f>
        <v>0</v>
      </c>
      <c r="H1031" s="234">
        <f>'Pak8 s2'!I1033</f>
        <v>0</v>
      </c>
      <c r="I1031" s="234">
        <f>'Pak8 s2'!K1033</f>
        <v>0</v>
      </c>
      <c r="J1031" s="234">
        <f>'Pak8 s2'!M1033</f>
        <v>0</v>
      </c>
      <c r="K1031" s="234">
        <f>'Pak8 s2'!O1033</f>
        <v>0</v>
      </c>
      <c r="L1031" s="11"/>
      <c r="M1031" s="11"/>
      <c r="N1031" s="397"/>
      <c r="O1031" s="233"/>
      <c r="P1031" s="399"/>
      <c r="Q1031" s="11"/>
      <c r="R1031" s="306"/>
      <c r="S1031" s="306"/>
      <c r="T1031" s="306"/>
      <c r="U1031" s="11"/>
      <c r="V1031" s="11"/>
      <c r="W1031" s="11"/>
      <c r="X1031" s="11"/>
      <c r="Y1031" s="11"/>
      <c r="Z1031" s="11"/>
      <c r="AA1031" s="11"/>
      <c r="AB1031" s="11"/>
    </row>
    <row r="1032" spans="1:28" ht="24.75" customHeight="1">
      <c r="A1032" s="1256" t="str">
        <f>IF(E1032&gt;0,"Wypełnione","")</f>
        <v/>
      </c>
      <c r="B1032" s="57"/>
      <c r="C1032" s="2050">
        <f>'Og s3a'!C1743</f>
        <v>0</v>
      </c>
      <c r="D1032" s="2052">
        <f>'Og s3a'!E1743</f>
        <v>0</v>
      </c>
      <c r="E1032" s="2050">
        <f>'Og s3a'!F1743</f>
        <v>0</v>
      </c>
      <c r="F1032" s="395">
        <f>O1032</f>
        <v>0</v>
      </c>
      <c r="G1032" s="395">
        <f>P1032</f>
        <v>0</v>
      </c>
      <c r="H1032" s="236">
        <f>'Pak8 s2'!I1034</f>
        <v>0</v>
      </c>
      <c r="I1032" s="236">
        <f>'Pak8 s2'!K1034</f>
        <v>0</v>
      </c>
      <c r="J1032" s="236">
        <f>'Pak8 s2'!M1034</f>
        <v>0</v>
      </c>
      <c r="K1032" s="236">
        <f>'Pak8 s2'!O1034</f>
        <v>0</v>
      </c>
      <c r="L1032" s="11"/>
      <c r="M1032" s="11"/>
      <c r="N1032" s="396">
        <f>'Og s3a'!G1743</f>
        <v>0</v>
      </c>
      <c r="O1032" s="237">
        <f>'Og s3a'!H1743</f>
        <v>0</v>
      </c>
      <c r="P1032" s="398">
        <f>'Og s3a'!D1743</f>
        <v>0</v>
      </c>
      <c r="Q1032" s="11"/>
      <c r="R1032" s="306"/>
      <c r="S1032" s="306"/>
      <c r="T1032" s="306"/>
      <c r="U1032" s="11"/>
      <c r="V1032" s="11"/>
      <c r="W1032" s="11"/>
      <c r="X1032" s="11"/>
      <c r="Y1032" s="11"/>
      <c r="Z1032" s="11"/>
      <c r="AA1032" s="11"/>
      <c r="AB1032" s="11"/>
    </row>
    <row r="1033" spans="1:28" ht="14.25" customHeight="1">
      <c r="A1033" s="1256" t="str">
        <f>A1032</f>
        <v/>
      </c>
      <c r="B1033" s="57"/>
      <c r="C1033" s="2051"/>
      <c r="D1033" s="2053"/>
      <c r="E1033" s="2051"/>
      <c r="F1033" s="234"/>
      <c r="G1033" s="234">
        <f>'Pak8 s2'!G1035</f>
        <v>0</v>
      </c>
      <c r="H1033" s="234">
        <f>'Pak8 s2'!I1035</f>
        <v>0</v>
      </c>
      <c r="I1033" s="234">
        <f>'Pak8 s2'!K1035</f>
        <v>0</v>
      </c>
      <c r="J1033" s="234">
        <f>'Pak8 s2'!M1035</f>
        <v>0</v>
      </c>
      <c r="K1033" s="234">
        <f>'Pak8 s2'!O1035</f>
        <v>0</v>
      </c>
      <c r="L1033" s="11"/>
      <c r="M1033" s="11"/>
      <c r="N1033" s="397"/>
      <c r="O1033" s="233"/>
      <c r="P1033" s="399"/>
      <c r="Q1033" s="11"/>
      <c r="R1033" s="306"/>
      <c r="S1033" s="306"/>
      <c r="T1033" s="306"/>
      <c r="U1033" s="11"/>
      <c r="V1033" s="11"/>
      <c r="W1033" s="11"/>
      <c r="X1033" s="11"/>
      <c r="Y1033" s="11"/>
      <c r="Z1033" s="11"/>
      <c r="AA1033" s="11"/>
      <c r="AB1033" s="11"/>
    </row>
    <row r="1034" spans="1:28" ht="24.75" customHeight="1">
      <c r="A1034" s="1256" t="str">
        <f>IF(E1034&gt;0,"Wypełnione","")</f>
        <v/>
      </c>
      <c r="B1034" s="57"/>
      <c r="C1034" s="2050">
        <f>'Og s3a'!C1745</f>
        <v>0</v>
      </c>
      <c r="D1034" s="2052">
        <f>'Og s3a'!E1745</f>
        <v>0</v>
      </c>
      <c r="E1034" s="2050">
        <f>'Og s3a'!F1745</f>
        <v>0</v>
      </c>
      <c r="F1034" s="395">
        <f>O1034</f>
        <v>0</v>
      </c>
      <c r="G1034" s="395">
        <f>P1034</f>
        <v>0</v>
      </c>
      <c r="H1034" s="236">
        <f>'Pak8 s2'!I1036</f>
        <v>0</v>
      </c>
      <c r="I1034" s="236">
        <f>'Pak8 s2'!K1036</f>
        <v>0</v>
      </c>
      <c r="J1034" s="236">
        <f>'Pak8 s2'!M1036</f>
        <v>0</v>
      </c>
      <c r="K1034" s="236">
        <f>'Pak8 s2'!O1036</f>
        <v>0</v>
      </c>
      <c r="L1034" s="11"/>
      <c r="M1034" s="11"/>
      <c r="N1034" s="396">
        <f>'Og s3a'!G1745</f>
        <v>0</v>
      </c>
      <c r="O1034" s="237">
        <f>'Og s3a'!H1745</f>
        <v>0</v>
      </c>
      <c r="P1034" s="398">
        <f>'Og s3a'!D1745</f>
        <v>0</v>
      </c>
      <c r="Q1034" s="11"/>
      <c r="R1034" s="306"/>
      <c r="S1034" s="306"/>
      <c r="T1034" s="306"/>
      <c r="U1034" s="11"/>
      <c r="V1034" s="11"/>
      <c r="W1034" s="11"/>
      <c r="X1034" s="11"/>
      <c r="Y1034" s="11"/>
      <c r="Z1034" s="11"/>
      <c r="AA1034" s="11"/>
      <c r="AB1034" s="11"/>
    </row>
    <row r="1035" spans="1:28" ht="14.25" customHeight="1">
      <c r="A1035" s="1256" t="str">
        <f>A1034</f>
        <v/>
      </c>
      <c r="B1035" s="57"/>
      <c r="C1035" s="2051"/>
      <c r="D1035" s="2053"/>
      <c r="E1035" s="2051"/>
      <c r="F1035" s="234"/>
      <c r="G1035" s="234">
        <f>'Pak8 s2'!G1037</f>
        <v>0</v>
      </c>
      <c r="H1035" s="234">
        <f>'Pak8 s2'!I1037</f>
        <v>0</v>
      </c>
      <c r="I1035" s="234">
        <f>'Pak8 s2'!K1037</f>
        <v>0</v>
      </c>
      <c r="J1035" s="234">
        <f>'Pak8 s2'!M1037</f>
        <v>0</v>
      </c>
      <c r="K1035" s="234">
        <f>'Pak8 s2'!O1037</f>
        <v>0</v>
      </c>
      <c r="L1035" s="11"/>
      <c r="M1035" s="11"/>
      <c r="N1035" s="397"/>
      <c r="O1035" s="233"/>
      <c r="P1035" s="399"/>
      <c r="Q1035" s="11"/>
      <c r="R1035" s="306"/>
      <c r="S1035" s="306"/>
      <c r="T1035" s="306"/>
      <c r="U1035" s="11"/>
      <c r="V1035" s="11"/>
      <c r="W1035" s="11"/>
      <c r="X1035" s="11"/>
      <c r="Y1035" s="11"/>
      <c r="Z1035" s="11"/>
      <c r="AA1035" s="11"/>
      <c r="AB1035" s="11"/>
    </row>
    <row r="1036" spans="1:28" ht="24.75" customHeight="1">
      <c r="A1036" s="1256" t="str">
        <f>IF(E1036&gt;0,"Wypełnione","")</f>
        <v/>
      </c>
      <c r="B1036" s="57"/>
      <c r="C1036" s="2050">
        <f>'Og s3a'!C1747</f>
        <v>0</v>
      </c>
      <c r="D1036" s="2052">
        <f>'Og s3a'!E1747</f>
        <v>0</v>
      </c>
      <c r="E1036" s="2050">
        <f>'Og s3a'!F1747</f>
        <v>0</v>
      </c>
      <c r="F1036" s="395">
        <f>O1036</f>
        <v>0</v>
      </c>
      <c r="G1036" s="395">
        <f>P1036</f>
        <v>0</v>
      </c>
      <c r="H1036" s="236">
        <f>'Pak8 s2'!I1038</f>
        <v>0</v>
      </c>
      <c r="I1036" s="236">
        <f>'Pak8 s2'!K1038</f>
        <v>0</v>
      </c>
      <c r="J1036" s="236">
        <f>'Pak8 s2'!M1038</f>
        <v>0</v>
      </c>
      <c r="K1036" s="236">
        <f>'Pak8 s2'!O1038</f>
        <v>0</v>
      </c>
      <c r="L1036" s="11"/>
      <c r="M1036" s="11"/>
      <c r="N1036" s="396">
        <f>'Og s3a'!G1747</f>
        <v>0</v>
      </c>
      <c r="O1036" s="237">
        <f>'Og s3a'!H1747</f>
        <v>0</v>
      </c>
      <c r="P1036" s="398">
        <f>'Og s3a'!D1747</f>
        <v>0</v>
      </c>
      <c r="Q1036" s="11"/>
      <c r="R1036" s="306"/>
      <c r="S1036" s="306"/>
      <c r="T1036" s="306"/>
      <c r="U1036" s="11"/>
      <c r="V1036" s="11"/>
      <c r="W1036" s="11"/>
      <c r="X1036" s="11"/>
      <c r="Y1036" s="11"/>
      <c r="Z1036" s="11"/>
      <c r="AA1036" s="11"/>
      <c r="AB1036" s="11"/>
    </row>
    <row r="1037" spans="1:28" ht="14.25" customHeight="1">
      <c r="A1037" s="1256" t="str">
        <f>A1036</f>
        <v/>
      </c>
      <c r="B1037" s="57"/>
      <c r="C1037" s="2051"/>
      <c r="D1037" s="2053"/>
      <c r="E1037" s="2051"/>
      <c r="F1037" s="234"/>
      <c r="G1037" s="234">
        <f>'Pak8 s2'!G1039</f>
        <v>0</v>
      </c>
      <c r="H1037" s="234">
        <f>'Pak8 s2'!I1039</f>
        <v>0</v>
      </c>
      <c r="I1037" s="234">
        <f>'Pak8 s2'!K1039</f>
        <v>0</v>
      </c>
      <c r="J1037" s="234">
        <f>'Pak8 s2'!M1039</f>
        <v>0</v>
      </c>
      <c r="K1037" s="234">
        <f>'Pak8 s2'!O1039</f>
        <v>0</v>
      </c>
      <c r="L1037" s="11"/>
      <c r="M1037" s="11"/>
      <c r="N1037" s="397"/>
      <c r="O1037" s="233"/>
      <c r="P1037" s="399"/>
      <c r="Q1037" s="11"/>
      <c r="R1037" s="306"/>
      <c r="S1037" s="306"/>
      <c r="T1037" s="306"/>
      <c r="U1037" s="11"/>
      <c r="V1037" s="11"/>
      <c r="W1037" s="11"/>
      <c r="X1037" s="11"/>
      <c r="Y1037" s="11"/>
      <c r="Z1037" s="11"/>
      <c r="AA1037" s="11"/>
      <c r="AB1037" s="11"/>
    </row>
    <row r="1038" spans="1:28" ht="24.75" customHeight="1">
      <c r="A1038" s="1256" t="str">
        <f>IF(E1038&gt;0,"Wypełnione","")</f>
        <v/>
      </c>
      <c r="B1038" s="57"/>
      <c r="C1038" s="2050">
        <f>'Og s3a'!C1749</f>
        <v>0</v>
      </c>
      <c r="D1038" s="2052">
        <f>'Og s3a'!E1749</f>
        <v>0</v>
      </c>
      <c r="E1038" s="2050">
        <f>'Og s3a'!F1749</f>
        <v>0</v>
      </c>
      <c r="F1038" s="395">
        <f>O1038</f>
        <v>0</v>
      </c>
      <c r="G1038" s="395">
        <f>P1038</f>
        <v>0</v>
      </c>
      <c r="H1038" s="236">
        <f>'Pak8 s2'!I1040</f>
        <v>0</v>
      </c>
      <c r="I1038" s="236">
        <f>'Pak8 s2'!K1040</f>
        <v>0</v>
      </c>
      <c r="J1038" s="236">
        <f>'Pak8 s2'!M1040</f>
        <v>0</v>
      </c>
      <c r="K1038" s="236">
        <f>'Pak8 s2'!O1040</f>
        <v>0</v>
      </c>
      <c r="L1038" s="11"/>
      <c r="M1038" s="11"/>
      <c r="N1038" s="396">
        <f>'Og s3a'!G1749</f>
        <v>0</v>
      </c>
      <c r="O1038" s="237">
        <f>'Og s3a'!H1749</f>
        <v>0</v>
      </c>
      <c r="P1038" s="398">
        <f>'Og s3a'!D1749</f>
        <v>0</v>
      </c>
      <c r="Q1038" s="11"/>
      <c r="R1038" s="306"/>
      <c r="S1038" s="306"/>
      <c r="T1038" s="306"/>
      <c r="U1038" s="11"/>
      <c r="V1038" s="11"/>
      <c r="W1038" s="11"/>
      <c r="X1038" s="11"/>
      <c r="Y1038" s="11"/>
      <c r="Z1038" s="11"/>
      <c r="AA1038" s="11"/>
      <c r="AB1038" s="11"/>
    </row>
    <row r="1039" spans="1:28" ht="14.25" customHeight="1">
      <c r="A1039" s="1256" t="str">
        <f>A1038</f>
        <v/>
      </c>
      <c r="B1039" s="57"/>
      <c r="C1039" s="2051"/>
      <c r="D1039" s="2053"/>
      <c r="E1039" s="2051"/>
      <c r="F1039" s="234"/>
      <c r="G1039" s="234">
        <f>'Pak8 s2'!G1041</f>
        <v>0</v>
      </c>
      <c r="H1039" s="234">
        <f>'Pak8 s2'!I1041</f>
        <v>0</v>
      </c>
      <c r="I1039" s="234">
        <f>'Pak8 s2'!K1041</f>
        <v>0</v>
      </c>
      <c r="J1039" s="234">
        <f>'Pak8 s2'!M1041</f>
        <v>0</v>
      </c>
      <c r="K1039" s="234">
        <f>'Pak8 s2'!O1041</f>
        <v>0</v>
      </c>
      <c r="L1039" s="11"/>
      <c r="M1039" s="11"/>
      <c r="N1039" s="397"/>
      <c r="O1039" s="233"/>
      <c r="P1039" s="399"/>
      <c r="Q1039" s="11"/>
      <c r="R1039" s="306"/>
      <c r="S1039" s="306"/>
      <c r="T1039" s="306"/>
      <c r="U1039" s="11"/>
      <c r="V1039" s="11"/>
      <c r="W1039" s="11"/>
      <c r="X1039" s="11"/>
      <c r="Y1039" s="11"/>
      <c r="Z1039" s="11"/>
      <c r="AA1039" s="11"/>
      <c r="AB1039" s="11"/>
    </row>
    <row r="1040" spans="1:28" ht="24.75" customHeight="1">
      <c r="A1040" s="1256" t="str">
        <f>IF(E1040&gt;0,"Wypełnione","")</f>
        <v/>
      </c>
      <c r="B1040" s="57"/>
      <c r="C1040" s="2050">
        <f>'Og s3a'!C1751</f>
        <v>0</v>
      </c>
      <c r="D1040" s="2052">
        <f>'Og s3a'!E1751</f>
        <v>0</v>
      </c>
      <c r="E1040" s="2050">
        <f>'Og s3a'!F1751</f>
        <v>0</v>
      </c>
      <c r="F1040" s="395">
        <f>O1040</f>
        <v>0</v>
      </c>
      <c r="G1040" s="395">
        <f>P1040</f>
        <v>0</v>
      </c>
      <c r="H1040" s="236">
        <f>'Pak8 s2'!I1042</f>
        <v>0</v>
      </c>
      <c r="I1040" s="236">
        <f>'Pak8 s2'!K1042</f>
        <v>0</v>
      </c>
      <c r="J1040" s="236">
        <f>'Pak8 s2'!M1042</f>
        <v>0</v>
      </c>
      <c r="K1040" s="236">
        <f>'Pak8 s2'!O1042</f>
        <v>0</v>
      </c>
      <c r="L1040" s="11"/>
      <c r="M1040" s="11"/>
      <c r="N1040" s="396">
        <f>'Og s3a'!G1751</f>
        <v>0</v>
      </c>
      <c r="O1040" s="237">
        <f>'Og s3a'!H1751</f>
        <v>0</v>
      </c>
      <c r="P1040" s="398">
        <f>'Og s3a'!D1751</f>
        <v>0</v>
      </c>
      <c r="Q1040" s="11"/>
      <c r="R1040" s="306"/>
      <c r="S1040" s="306"/>
      <c r="T1040" s="306"/>
      <c r="U1040" s="11"/>
      <c r="V1040" s="11"/>
      <c r="W1040" s="11"/>
      <c r="X1040" s="11"/>
      <c r="Y1040" s="11"/>
      <c r="Z1040" s="11"/>
      <c r="AA1040" s="11"/>
      <c r="AB1040" s="11"/>
    </row>
    <row r="1041" spans="1:28" ht="14.25" customHeight="1">
      <c r="A1041" s="1256" t="str">
        <f>A1040</f>
        <v/>
      </c>
      <c r="B1041" s="57"/>
      <c r="C1041" s="2051"/>
      <c r="D1041" s="2053"/>
      <c r="E1041" s="2051"/>
      <c r="F1041" s="234"/>
      <c r="G1041" s="234">
        <f>'Pak8 s2'!G1043</f>
        <v>0</v>
      </c>
      <c r="H1041" s="234">
        <f>'Pak8 s2'!I1043</f>
        <v>0</v>
      </c>
      <c r="I1041" s="234">
        <f>'Pak8 s2'!K1043</f>
        <v>0</v>
      </c>
      <c r="J1041" s="234">
        <f>'Pak8 s2'!M1043</f>
        <v>0</v>
      </c>
      <c r="K1041" s="234">
        <f>'Pak8 s2'!O1043</f>
        <v>0</v>
      </c>
      <c r="L1041" s="11"/>
      <c r="M1041" s="11"/>
      <c r="N1041" s="397"/>
      <c r="O1041" s="233"/>
      <c r="P1041" s="399"/>
      <c r="Q1041" s="11"/>
      <c r="R1041" s="306"/>
      <c r="S1041" s="306"/>
      <c r="T1041" s="306"/>
      <c r="U1041" s="11"/>
      <c r="V1041" s="11"/>
      <c r="W1041" s="11"/>
      <c r="X1041" s="11"/>
      <c r="Y1041" s="11"/>
      <c r="Z1041" s="11"/>
      <c r="AA1041" s="11"/>
      <c r="AB1041" s="11"/>
    </row>
    <row r="1042" spans="1:28" ht="24.75" customHeight="1">
      <c r="A1042" s="1256" t="str">
        <f>IF(E1042&gt;0,"Wypełnione","")</f>
        <v/>
      </c>
      <c r="B1042" s="57"/>
      <c r="C1042" s="2050">
        <f>'Og s3a'!C1753</f>
        <v>0</v>
      </c>
      <c r="D1042" s="2052">
        <f>'Og s3a'!E1753</f>
        <v>0</v>
      </c>
      <c r="E1042" s="2050">
        <f>'Og s3a'!F1753</f>
        <v>0</v>
      </c>
      <c r="F1042" s="395">
        <f>O1042</f>
        <v>0</v>
      </c>
      <c r="G1042" s="395">
        <f>P1042</f>
        <v>0</v>
      </c>
      <c r="H1042" s="236">
        <f>'Pak8 s2'!I1044</f>
        <v>0</v>
      </c>
      <c r="I1042" s="236">
        <f>'Pak8 s2'!K1044</f>
        <v>0</v>
      </c>
      <c r="J1042" s="236">
        <f>'Pak8 s2'!M1044</f>
        <v>0</v>
      </c>
      <c r="K1042" s="236">
        <f>'Pak8 s2'!O1044</f>
        <v>0</v>
      </c>
      <c r="L1042" s="11"/>
      <c r="M1042" s="11"/>
      <c r="N1042" s="396">
        <f>'Og s3a'!G1753</f>
        <v>0</v>
      </c>
      <c r="O1042" s="237">
        <f>'Og s3a'!H1753</f>
        <v>0</v>
      </c>
      <c r="P1042" s="398">
        <f>'Og s3a'!D1753</f>
        <v>0</v>
      </c>
      <c r="Q1042" s="11"/>
      <c r="R1042" s="306"/>
      <c r="S1042" s="306"/>
      <c r="T1042" s="306"/>
      <c r="U1042" s="11"/>
      <c r="V1042" s="11"/>
      <c r="W1042" s="11"/>
      <c r="X1042" s="11"/>
      <c r="Y1042" s="11"/>
      <c r="Z1042" s="11"/>
      <c r="AA1042" s="11"/>
      <c r="AB1042" s="11"/>
    </row>
    <row r="1043" spans="1:28" ht="14.25" customHeight="1">
      <c r="A1043" s="1256" t="str">
        <f>A1042</f>
        <v/>
      </c>
      <c r="B1043" s="57"/>
      <c r="C1043" s="2051"/>
      <c r="D1043" s="2053"/>
      <c r="E1043" s="2051"/>
      <c r="F1043" s="234"/>
      <c r="G1043" s="234">
        <f>'Pak8 s2'!G1045</f>
        <v>0</v>
      </c>
      <c r="H1043" s="234">
        <f>'Pak8 s2'!I1045</f>
        <v>0</v>
      </c>
      <c r="I1043" s="234">
        <f>'Pak8 s2'!K1045</f>
        <v>0</v>
      </c>
      <c r="J1043" s="234">
        <f>'Pak8 s2'!M1045</f>
        <v>0</v>
      </c>
      <c r="K1043" s="234">
        <f>'Pak8 s2'!O1045</f>
        <v>0</v>
      </c>
      <c r="L1043" s="11"/>
      <c r="M1043" s="11"/>
      <c r="N1043" s="397"/>
      <c r="O1043" s="233"/>
      <c r="P1043" s="399"/>
      <c r="Q1043" s="11"/>
      <c r="R1043" s="306"/>
      <c r="S1043" s="306"/>
      <c r="T1043" s="306"/>
      <c r="U1043" s="11"/>
      <c r="V1043" s="11"/>
      <c r="W1043" s="11"/>
      <c r="X1043" s="11"/>
      <c r="Y1043" s="11"/>
      <c r="Z1043" s="11"/>
      <c r="AA1043" s="11"/>
      <c r="AB1043" s="11"/>
    </row>
    <row r="1044" spans="1:28" ht="24.75" customHeight="1">
      <c r="A1044" s="1256" t="str">
        <f>IF(E1044&gt;0,"Wypełnione","")</f>
        <v/>
      </c>
      <c r="B1044" s="57"/>
      <c r="C1044" s="2050">
        <f>'Og s3a'!C1755</f>
        <v>0</v>
      </c>
      <c r="D1044" s="2052">
        <f>'Og s3a'!E1755</f>
        <v>0</v>
      </c>
      <c r="E1044" s="2050">
        <f>'Og s3a'!F1755</f>
        <v>0</v>
      </c>
      <c r="F1044" s="395">
        <f>O1044</f>
        <v>0</v>
      </c>
      <c r="G1044" s="395">
        <f>P1044</f>
        <v>0</v>
      </c>
      <c r="H1044" s="236">
        <f>'Pak8 s2'!I1046</f>
        <v>0</v>
      </c>
      <c r="I1044" s="236">
        <f>'Pak8 s2'!K1046</f>
        <v>0</v>
      </c>
      <c r="J1044" s="236">
        <f>'Pak8 s2'!M1046</f>
        <v>0</v>
      </c>
      <c r="K1044" s="236">
        <f>'Pak8 s2'!O1046</f>
        <v>0</v>
      </c>
      <c r="L1044" s="11"/>
      <c r="M1044" s="11"/>
      <c r="N1044" s="396">
        <f>'Og s3a'!G1755</f>
        <v>0</v>
      </c>
      <c r="O1044" s="237">
        <f>'Og s3a'!H1755</f>
        <v>0</v>
      </c>
      <c r="P1044" s="398">
        <f>'Og s3a'!D1755</f>
        <v>0</v>
      </c>
      <c r="Q1044" s="11"/>
      <c r="R1044" s="306"/>
      <c r="S1044" s="306"/>
      <c r="T1044" s="306"/>
      <c r="U1044" s="11"/>
      <c r="V1044" s="11"/>
      <c r="W1044" s="11"/>
      <c r="X1044" s="11"/>
      <c r="Y1044" s="11"/>
      <c r="Z1044" s="11"/>
      <c r="AA1044" s="11"/>
      <c r="AB1044" s="11"/>
    </row>
    <row r="1045" spans="1:28" ht="14.25" customHeight="1">
      <c r="A1045" s="1256" t="str">
        <f>A1044</f>
        <v/>
      </c>
      <c r="B1045" s="57"/>
      <c r="C1045" s="2051"/>
      <c r="D1045" s="2053"/>
      <c r="E1045" s="2051"/>
      <c r="F1045" s="234"/>
      <c r="G1045" s="234">
        <f>'Pak8 s2'!G1047</f>
        <v>0</v>
      </c>
      <c r="H1045" s="234">
        <f>'Pak8 s2'!I1047</f>
        <v>0</v>
      </c>
      <c r="I1045" s="234">
        <f>'Pak8 s2'!K1047</f>
        <v>0</v>
      </c>
      <c r="J1045" s="234">
        <f>'Pak8 s2'!M1047</f>
        <v>0</v>
      </c>
      <c r="K1045" s="234">
        <f>'Pak8 s2'!O1047</f>
        <v>0</v>
      </c>
      <c r="L1045" s="11"/>
      <c r="M1045" s="11"/>
      <c r="N1045" s="397"/>
      <c r="O1045" s="233"/>
      <c r="P1045" s="399"/>
      <c r="Q1045" s="11"/>
      <c r="R1045" s="306"/>
      <c r="S1045" s="306"/>
      <c r="T1045" s="306"/>
      <c r="U1045" s="11"/>
      <c r="V1045" s="11"/>
      <c r="W1045" s="11"/>
      <c r="X1045" s="11"/>
      <c r="Y1045" s="11"/>
      <c r="Z1045" s="11"/>
      <c r="AA1045" s="11"/>
      <c r="AB1045" s="11"/>
    </row>
    <row r="1046" spans="1:28" ht="24.75" customHeight="1">
      <c r="A1046" s="1256" t="str">
        <f>IF(E1046&gt;0,"Wypełnione","")</f>
        <v/>
      </c>
      <c r="B1046" s="57"/>
      <c r="C1046" s="2050">
        <f>'Og s3a'!C1757</f>
        <v>0</v>
      </c>
      <c r="D1046" s="2052">
        <f>'Og s3a'!E1757</f>
        <v>0</v>
      </c>
      <c r="E1046" s="2050">
        <f>'Og s3a'!F1757</f>
        <v>0</v>
      </c>
      <c r="F1046" s="395">
        <f>O1046</f>
        <v>0</v>
      </c>
      <c r="G1046" s="395">
        <f>P1046</f>
        <v>0</v>
      </c>
      <c r="H1046" s="236">
        <f>'Pak8 s2'!I1048</f>
        <v>0</v>
      </c>
      <c r="I1046" s="236">
        <f>'Pak8 s2'!K1048</f>
        <v>0</v>
      </c>
      <c r="J1046" s="236">
        <f>'Pak8 s2'!M1048</f>
        <v>0</v>
      </c>
      <c r="K1046" s="236">
        <f>'Pak8 s2'!O1048</f>
        <v>0</v>
      </c>
      <c r="L1046" s="11"/>
      <c r="M1046" s="11"/>
      <c r="N1046" s="396">
        <f>'Og s3a'!G1757</f>
        <v>0</v>
      </c>
      <c r="O1046" s="237">
        <f>'Og s3a'!H1757</f>
        <v>0</v>
      </c>
      <c r="P1046" s="398">
        <f>'Og s3a'!D1757</f>
        <v>0</v>
      </c>
      <c r="Q1046" s="11"/>
      <c r="R1046" s="306"/>
      <c r="S1046" s="306"/>
      <c r="T1046" s="306"/>
      <c r="U1046" s="11"/>
      <c r="V1046" s="11"/>
      <c r="W1046" s="11"/>
      <c r="X1046" s="11"/>
      <c r="Y1046" s="11"/>
      <c r="Z1046" s="11"/>
      <c r="AA1046" s="11"/>
      <c r="AB1046" s="11"/>
    </row>
    <row r="1047" spans="1:28" ht="14.25" customHeight="1">
      <c r="A1047" s="1256" t="str">
        <f>A1046</f>
        <v/>
      </c>
      <c r="B1047" s="57"/>
      <c r="C1047" s="2051"/>
      <c r="D1047" s="2053"/>
      <c r="E1047" s="2051"/>
      <c r="F1047" s="234"/>
      <c r="G1047" s="234">
        <f>'Pak8 s2'!G1049</f>
        <v>0</v>
      </c>
      <c r="H1047" s="234">
        <f>'Pak8 s2'!I1049</f>
        <v>0</v>
      </c>
      <c r="I1047" s="234">
        <f>'Pak8 s2'!K1049</f>
        <v>0</v>
      </c>
      <c r="J1047" s="234">
        <f>'Pak8 s2'!M1049</f>
        <v>0</v>
      </c>
      <c r="K1047" s="234">
        <f>'Pak8 s2'!O1049</f>
        <v>0</v>
      </c>
      <c r="L1047" s="11"/>
      <c r="M1047" s="11"/>
      <c r="N1047" s="397"/>
      <c r="O1047" s="233"/>
      <c r="P1047" s="399"/>
      <c r="Q1047" s="11"/>
      <c r="R1047" s="306"/>
      <c r="S1047" s="306"/>
      <c r="T1047" s="306"/>
      <c r="U1047" s="11"/>
      <c r="V1047" s="11"/>
      <c r="W1047" s="11"/>
      <c r="X1047" s="11"/>
      <c r="Y1047" s="11"/>
      <c r="Z1047" s="11"/>
      <c r="AA1047" s="11"/>
      <c r="AB1047" s="11"/>
    </row>
    <row r="1048" spans="1:28" ht="24.75" customHeight="1">
      <c r="A1048" s="1256" t="str">
        <f>IF(E1048&gt;0,"Wypełnione","")</f>
        <v/>
      </c>
      <c r="B1048" s="57"/>
      <c r="C1048" s="2050">
        <f>'Og s3a'!C1759</f>
        <v>0</v>
      </c>
      <c r="D1048" s="2052">
        <f>'Og s3a'!E1759</f>
        <v>0</v>
      </c>
      <c r="E1048" s="2050">
        <f>'Og s3a'!F1759</f>
        <v>0</v>
      </c>
      <c r="F1048" s="395">
        <f>O1048</f>
        <v>0</v>
      </c>
      <c r="G1048" s="395">
        <f>P1048</f>
        <v>0</v>
      </c>
      <c r="H1048" s="236">
        <f>'Pak8 s2'!I1050</f>
        <v>0</v>
      </c>
      <c r="I1048" s="236">
        <f>'Pak8 s2'!K1050</f>
        <v>0</v>
      </c>
      <c r="J1048" s="236">
        <f>'Pak8 s2'!M1050</f>
        <v>0</v>
      </c>
      <c r="K1048" s="236">
        <f>'Pak8 s2'!O1050</f>
        <v>0</v>
      </c>
      <c r="L1048" s="11"/>
      <c r="M1048" s="11"/>
      <c r="N1048" s="396">
        <f>'Og s3a'!G1759</f>
        <v>0</v>
      </c>
      <c r="O1048" s="237">
        <f>'Og s3a'!H1759</f>
        <v>0</v>
      </c>
      <c r="P1048" s="398">
        <f>'Og s3a'!D1759</f>
        <v>0</v>
      </c>
      <c r="Q1048" s="11"/>
      <c r="R1048" s="306"/>
      <c r="S1048" s="306"/>
      <c r="T1048" s="306"/>
      <c r="U1048" s="11"/>
      <c r="V1048" s="11"/>
      <c r="W1048" s="11"/>
      <c r="X1048" s="11"/>
      <c r="Y1048" s="11"/>
      <c r="Z1048" s="11"/>
      <c r="AA1048" s="11"/>
      <c r="AB1048" s="11"/>
    </row>
    <row r="1049" spans="1:28" ht="14.25" customHeight="1">
      <c r="A1049" s="1256" t="str">
        <f>A1048</f>
        <v/>
      </c>
      <c r="B1049" s="57"/>
      <c r="C1049" s="2051"/>
      <c r="D1049" s="2053"/>
      <c r="E1049" s="2051"/>
      <c r="F1049" s="234"/>
      <c r="G1049" s="234">
        <f>'Pak8 s2'!G1051</f>
        <v>0</v>
      </c>
      <c r="H1049" s="234">
        <f>'Pak8 s2'!I1051</f>
        <v>0</v>
      </c>
      <c r="I1049" s="234">
        <f>'Pak8 s2'!K1051</f>
        <v>0</v>
      </c>
      <c r="J1049" s="234">
        <f>'Pak8 s2'!M1051</f>
        <v>0</v>
      </c>
      <c r="K1049" s="234">
        <f>'Pak8 s2'!O1051</f>
        <v>0</v>
      </c>
      <c r="L1049" s="11"/>
      <c r="M1049" s="11"/>
      <c r="N1049" s="397"/>
      <c r="O1049" s="233"/>
      <c r="P1049" s="399"/>
      <c r="Q1049" s="11"/>
      <c r="R1049" s="306"/>
      <c r="S1049" s="306"/>
      <c r="T1049" s="306"/>
      <c r="U1049" s="11"/>
      <c r="V1049" s="11"/>
      <c r="W1049" s="11"/>
      <c r="X1049" s="11"/>
      <c r="Y1049" s="11"/>
      <c r="Z1049" s="11"/>
      <c r="AA1049" s="11"/>
      <c r="AB1049" s="11"/>
    </row>
    <row r="1050" spans="1:28" ht="24.75" customHeight="1">
      <c r="A1050" s="1256" t="str">
        <f>IF(E1050&gt;0,"Wypełnione","")</f>
        <v/>
      </c>
      <c r="B1050" s="57"/>
      <c r="C1050" s="2050">
        <f>'Og s3a'!C1761</f>
        <v>0</v>
      </c>
      <c r="D1050" s="2052">
        <f>'Og s3a'!E1761</f>
        <v>0</v>
      </c>
      <c r="E1050" s="2050">
        <f>'Og s3a'!F1761</f>
        <v>0</v>
      </c>
      <c r="F1050" s="395">
        <f>O1050</f>
        <v>0</v>
      </c>
      <c r="G1050" s="395">
        <f>P1050</f>
        <v>0</v>
      </c>
      <c r="H1050" s="236">
        <f>'Pak8 s2'!I1052</f>
        <v>0</v>
      </c>
      <c r="I1050" s="236">
        <f>'Pak8 s2'!K1052</f>
        <v>0</v>
      </c>
      <c r="J1050" s="236">
        <f>'Pak8 s2'!M1052</f>
        <v>0</v>
      </c>
      <c r="K1050" s="236">
        <f>'Pak8 s2'!O1052</f>
        <v>0</v>
      </c>
      <c r="L1050" s="11"/>
      <c r="M1050" s="11"/>
      <c r="N1050" s="396">
        <f>'Og s3a'!G1761</f>
        <v>0</v>
      </c>
      <c r="O1050" s="237">
        <f>'Og s3a'!H1761</f>
        <v>0</v>
      </c>
      <c r="P1050" s="398">
        <f>'Og s3a'!D1761</f>
        <v>0</v>
      </c>
      <c r="Q1050" s="11"/>
      <c r="R1050" s="306"/>
      <c r="S1050" s="306"/>
      <c r="T1050" s="306"/>
      <c r="U1050" s="11"/>
      <c r="V1050" s="11"/>
      <c r="W1050" s="11"/>
      <c r="X1050" s="11"/>
      <c r="Y1050" s="11"/>
      <c r="Z1050" s="11"/>
      <c r="AA1050" s="11"/>
      <c r="AB1050" s="11"/>
    </row>
    <row r="1051" spans="1:28" ht="14.25" customHeight="1">
      <c r="A1051" s="1256" t="str">
        <f>A1050</f>
        <v/>
      </c>
      <c r="B1051" s="57"/>
      <c r="C1051" s="2051"/>
      <c r="D1051" s="2053"/>
      <c r="E1051" s="2051"/>
      <c r="F1051" s="234"/>
      <c r="G1051" s="234">
        <f>'Pak8 s2'!G1053</f>
        <v>0</v>
      </c>
      <c r="H1051" s="234">
        <f>'Pak8 s2'!I1053</f>
        <v>0</v>
      </c>
      <c r="I1051" s="234">
        <f>'Pak8 s2'!K1053</f>
        <v>0</v>
      </c>
      <c r="J1051" s="234">
        <f>'Pak8 s2'!M1053</f>
        <v>0</v>
      </c>
      <c r="K1051" s="234">
        <f>'Pak8 s2'!O1053</f>
        <v>0</v>
      </c>
      <c r="L1051" s="11"/>
      <c r="M1051" s="11"/>
      <c r="N1051" s="397"/>
      <c r="O1051" s="233"/>
      <c r="P1051" s="399"/>
      <c r="Q1051" s="11"/>
      <c r="R1051" s="306"/>
      <c r="S1051" s="306"/>
      <c r="T1051" s="306"/>
      <c r="U1051" s="11"/>
      <c r="V1051" s="11"/>
      <c r="W1051" s="11"/>
      <c r="X1051" s="11"/>
      <c r="Y1051" s="11"/>
      <c r="Z1051" s="11"/>
      <c r="AA1051" s="11"/>
      <c r="AB1051" s="11"/>
    </row>
    <row r="1052" spans="1:28" ht="24.75" customHeight="1">
      <c r="A1052" s="1256" t="str">
        <f>IF(E1052&gt;0,"Wypełnione","")</f>
        <v/>
      </c>
      <c r="B1052" s="57"/>
      <c r="C1052" s="2050">
        <f>'Og s3a'!C1763</f>
        <v>0</v>
      </c>
      <c r="D1052" s="2052">
        <f>'Og s3a'!E1763</f>
        <v>0</v>
      </c>
      <c r="E1052" s="2050">
        <f>'Og s3a'!F1763</f>
        <v>0</v>
      </c>
      <c r="F1052" s="395">
        <f>O1052</f>
        <v>0</v>
      </c>
      <c r="G1052" s="395">
        <f>P1052</f>
        <v>0</v>
      </c>
      <c r="H1052" s="236">
        <f>'Pak8 s2'!I1054</f>
        <v>0</v>
      </c>
      <c r="I1052" s="236">
        <f>'Pak8 s2'!K1054</f>
        <v>0</v>
      </c>
      <c r="J1052" s="236">
        <f>'Pak8 s2'!M1054</f>
        <v>0</v>
      </c>
      <c r="K1052" s="236">
        <f>'Pak8 s2'!O1054</f>
        <v>0</v>
      </c>
      <c r="L1052" s="11"/>
      <c r="M1052" s="11"/>
      <c r="N1052" s="396">
        <f>'Og s3a'!G1763</f>
        <v>0</v>
      </c>
      <c r="O1052" s="237">
        <f>'Og s3a'!H1763</f>
        <v>0</v>
      </c>
      <c r="P1052" s="398">
        <f>'Og s3a'!D1763</f>
        <v>0</v>
      </c>
      <c r="Q1052" s="11"/>
      <c r="R1052" s="306"/>
      <c r="S1052" s="306"/>
      <c r="T1052" s="306"/>
      <c r="U1052" s="11"/>
      <c r="V1052" s="11"/>
      <c r="W1052" s="11"/>
      <c r="X1052" s="11"/>
      <c r="Y1052" s="11"/>
      <c r="Z1052" s="11"/>
      <c r="AA1052" s="11"/>
      <c r="AB1052" s="11"/>
    </row>
    <row r="1053" spans="1:28" ht="14.25" customHeight="1">
      <c r="A1053" s="1256" t="str">
        <f>A1052</f>
        <v/>
      </c>
      <c r="B1053" s="57"/>
      <c r="C1053" s="2051"/>
      <c r="D1053" s="2053"/>
      <c r="E1053" s="2051"/>
      <c r="F1053" s="234"/>
      <c r="G1053" s="234">
        <f>'Pak8 s2'!G1055</f>
        <v>0</v>
      </c>
      <c r="H1053" s="234">
        <f>'Pak8 s2'!I1055</f>
        <v>0</v>
      </c>
      <c r="I1053" s="234">
        <f>'Pak8 s2'!K1055</f>
        <v>0</v>
      </c>
      <c r="J1053" s="234">
        <f>'Pak8 s2'!M1055</f>
        <v>0</v>
      </c>
      <c r="K1053" s="234">
        <f>'Pak8 s2'!O1055</f>
        <v>0</v>
      </c>
      <c r="L1053" s="11"/>
      <c r="M1053" s="11"/>
      <c r="N1053" s="397"/>
      <c r="O1053" s="233"/>
      <c r="P1053" s="399"/>
      <c r="Q1053" s="11"/>
      <c r="R1053" s="306"/>
      <c r="S1053" s="306"/>
      <c r="T1053" s="306"/>
      <c r="U1053" s="11"/>
      <c r="V1053" s="11"/>
      <c r="W1053" s="11"/>
      <c r="X1053" s="11"/>
      <c r="Y1053" s="11"/>
      <c r="Z1053" s="11"/>
      <c r="AA1053" s="11"/>
      <c r="AB1053" s="11"/>
    </row>
    <row r="1054" spans="1:28" ht="24.75" customHeight="1">
      <c r="A1054" s="1256" t="str">
        <f>IF(E1054&gt;0,"Wypełnione","")</f>
        <v/>
      </c>
      <c r="B1054" s="57"/>
      <c r="C1054" s="2050">
        <f>'Og s3a'!C1765</f>
        <v>0</v>
      </c>
      <c r="D1054" s="2052">
        <f>'Og s3a'!E1765</f>
        <v>0</v>
      </c>
      <c r="E1054" s="2050">
        <f>'Og s3a'!F1765</f>
        <v>0</v>
      </c>
      <c r="F1054" s="395">
        <f>O1054</f>
        <v>0</v>
      </c>
      <c r="G1054" s="395">
        <f>P1054</f>
        <v>0</v>
      </c>
      <c r="H1054" s="236">
        <f>'Pak8 s2'!I1056</f>
        <v>0</v>
      </c>
      <c r="I1054" s="236">
        <f>'Pak8 s2'!K1056</f>
        <v>0</v>
      </c>
      <c r="J1054" s="236">
        <f>'Pak8 s2'!M1056</f>
        <v>0</v>
      </c>
      <c r="K1054" s="236">
        <f>'Pak8 s2'!O1056</f>
        <v>0</v>
      </c>
      <c r="L1054" s="11"/>
      <c r="M1054" s="11"/>
      <c r="N1054" s="396">
        <f>'Og s3a'!G1765</f>
        <v>0</v>
      </c>
      <c r="O1054" s="237">
        <f>'Og s3a'!H1765</f>
        <v>0</v>
      </c>
      <c r="P1054" s="398">
        <f>'Og s3a'!D1765</f>
        <v>0</v>
      </c>
      <c r="Q1054" s="11"/>
      <c r="R1054" s="306"/>
      <c r="S1054" s="306"/>
      <c r="T1054" s="306"/>
      <c r="U1054" s="11"/>
      <c r="V1054" s="11"/>
      <c r="W1054" s="11"/>
      <c r="X1054" s="11"/>
      <c r="Y1054" s="11"/>
      <c r="Z1054" s="11"/>
      <c r="AA1054" s="11"/>
      <c r="AB1054" s="11"/>
    </row>
    <row r="1055" spans="1:28" ht="14.25" customHeight="1">
      <c r="A1055" s="1256" t="str">
        <f>A1054</f>
        <v/>
      </c>
      <c r="B1055" s="57"/>
      <c r="C1055" s="2051"/>
      <c r="D1055" s="2053"/>
      <c r="E1055" s="2051"/>
      <c r="F1055" s="234"/>
      <c r="G1055" s="234">
        <f>'Pak8 s2'!G1057</f>
        <v>0</v>
      </c>
      <c r="H1055" s="234">
        <f>'Pak8 s2'!I1057</f>
        <v>0</v>
      </c>
      <c r="I1055" s="234">
        <f>'Pak8 s2'!K1057</f>
        <v>0</v>
      </c>
      <c r="J1055" s="234">
        <f>'Pak8 s2'!M1057</f>
        <v>0</v>
      </c>
      <c r="K1055" s="234">
        <f>'Pak8 s2'!O1057</f>
        <v>0</v>
      </c>
      <c r="L1055" s="11"/>
      <c r="M1055" s="11"/>
      <c r="N1055" s="397"/>
      <c r="O1055" s="233"/>
      <c r="P1055" s="399"/>
      <c r="Q1055" s="11"/>
      <c r="R1055" s="306"/>
      <c r="S1055" s="306"/>
      <c r="T1055" s="306"/>
      <c r="U1055" s="11"/>
      <c r="V1055" s="11"/>
      <c r="W1055" s="11"/>
      <c r="X1055" s="11"/>
      <c r="Y1055" s="11"/>
      <c r="Z1055" s="11"/>
      <c r="AA1055" s="11"/>
      <c r="AB1055" s="11"/>
    </row>
    <row r="1056" spans="1:28" ht="24.75" customHeight="1">
      <c r="A1056" s="1256" t="str">
        <f>IF(E1056&gt;0,"Wypełnione","")</f>
        <v/>
      </c>
      <c r="B1056" s="57"/>
      <c r="C1056" s="2050">
        <f>'Og s3a'!C1767</f>
        <v>0</v>
      </c>
      <c r="D1056" s="2052">
        <f>'Og s3a'!E1767</f>
        <v>0</v>
      </c>
      <c r="E1056" s="2050">
        <f>'Og s3a'!F1767</f>
        <v>0</v>
      </c>
      <c r="F1056" s="395">
        <f>O1056</f>
        <v>0</v>
      </c>
      <c r="G1056" s="395">
        <f>P1056</f>
        <v>0</v>
      </c>
      <c r="H1056" s="236">
        <f>'Pak8 s2'!I1058</f>
        <v>0</v>
      </c>
      <c r="I1056" s="236">
        <f>'Pak8 s2'!K1058</f>
        <v>0</v>
      </c>
      <c r="J1056" s="236">
        <f>'Pak8 s2'!M1058</f>
        <v>0</v>
      </c>
      <c r="K1056" s="236">
        <f>'Pak8 s2'!O1058</f>
        <v>0</v>
      </c>
      <c r="L1056" s="11"/>
      <c r="M1056" s="11"/>
      <c r="N1056" s="396">
        <f>'Og s3a'!G1767</f>
        <v>0</v>
      </c>
      <c r="O1056" s="237">
        <f>'Og s3a'!H1767</f>
        <v>0</v>
      </c>
      <c r="P1056" s="398">
        <f>'Og s3a'!D1767</f>
        <v>0</v>
      </c>
      <c r="Q1056" s="11"/>
      <c r="R1056" s="306"/>
      <c r="S1056" s="306"/>
      <c r="T1056" s="306"/>
      <c r="U1056" s="11"/>
      <c r="V1056" s="11"/>
      <c r="W1056" s="11"/>
      <c r="X1056" s="11"/>
      <c r="Y1056" s="11"/>
      <c r="Z1056" s="11"/>
      <c r="AA1056" s="11"/>
      <c r="AB1056" s="11"/>
    </row>
    <row r="1057" spans="1:28" ht="14.25" customHeight="1">
      <c r="A1057" s="1256" t="str">
        <f>A1056</f>
        <v/>
      </c>
      <c r="B1057" s="57"/>
      <c r="C1057" s="2051"/>
      <c r="D1057" s="2053"/>
      <c r="E1057" s="2051"/>
      <c r="F1057" s="234"/>
      <c r="G1057" s="234">
        <f>'Pak8 s2'!G1059</f>
        <v>0</v>
      </c>
      <c r="H1057" s="234">
        <f>'Pak8 s2'!I1059</f>
        <v>0</v>
      </c>
      <c r="I1057" s="234">
        <f>'Pak8 s2'!K1059</f>
        <v>0</v>
      </c>
      <c r="J1057" s="234">
        <f>'Pak8 s2'!M1059</f>
        <v>0</v>
      </c>
      <c r="K1057" s="234">
        <f>'Pak8 s2'!O1059</f>
        <v>0</v>
      </c>
      <c r="L1057" s="11"/>
      <c r="M1057" s="11"/>
      <c r="N1057" s="397"/>
      <c r="O1057" s="233"/>
      <c r="P1057" s="399"/>
      <c r="Q1057" s="11"/>
      <c r="R1057" s="306"/>
      <c r="S1057" s="306"/>
      <c r="T1057" s="306"/>
      <c r="U1057" s="11"/>
      <c r="V1057" s="11"/>
      <c r="W1057" s="11"/>
      <c r="X1057" s="11"/>
      <c r="Y1057" s="11"/>
      <c r="Z1057" s="11"/>
      <c r="AA1057" s="11"/>
      <c r="AB1057" s="11"/>
    </row>
    <row r="1058" spans="1:28" ht="24.75" customHeight="1">
      <c r="A1058" s="1256" t="str">
        <f>IF(E1058&gt;0,"Wypełnione","")</f>
        <v/>
      </c>
      <c r="B1058" s="57"/>
      <c r="C1058" s="2050">
        <f>'Og s3a'!C1769</f>
        <v>0</v>
      </c>
      <c r="D1058" s="2052">
        <f>'Og s3a'!E1769</f>
        <v>0</v>
      </c>
      <c r="E1058" s="2050">
        <f>'Og s3a'!F1769</f>
        <v>0</v>
      </c>
      <c r="F1058" s="395">
        <f>O1058</f>
        <v>0</v>
      </c>
      <c r="G1058" s="395">
        <f>P1058</f>
        <v>0</v>
      </c>
      <c r="H1058" s="236">
        <f>'Pak8 s2'!I1060</f>
        <v>0</v>
      </c>
      <c r="I1058" s="236">
        <f>'Pak8 s2'!K1060</f>
        <v>0</v>
      </c>
      <c r="J1058" s="236">
        <f>'Pak8 s2'!M1060</f>
        <v>0</v>
      </c>
      <c r="K1058" s="236">
        <f>'Pak8 s2'!O1060</f>
        <v>0</v>
      </c>
      <c r="L1058" s="11"/>
      <c r="M1058" s="11"/>
      <c r="N1058" s="396">
        <f>'Og s3a'!G1769</f>
        <v>0</v>
      </c>
      <c r="O1058" s="237">
        <f>'Og s3a'!H1769</f>
        <v>0</v>
      </c>
      <c r="P1058" s="398">
        <f>'Og s3a'!D1769</f>
        <v>0</v>
      </c>
      <c r="Q1058" s="11"/>
      <c r="R1058" s="306"/>
      <c r="S1058" s="306"/>
      <c r="T1058" s="306"/>
      <c r="U1058" s="11"/>
      <c r="V1058" s="11"/>
      <c r="W1058" s="11"/>
      <c r="X1058" s="11"/>
      <c r="Y1058" s="11"/>
      <c r="Z1058" s="11"/>
      <c r="AA1058" s="11"/>
      <c r="AB1058" s="11"/>
    </row>
    <row r="1059" spans="1:28" ht="14.25" customHeight="1">
      <c r="A1059" s="1256" t="str">
        <f>A1058</f>
        <v/>
      </c>
      <c r="B1059" s="57"/>
      <c r="C1059" s="2051"/>
      <c r="D1059" s="2053"/>
      <c r="E1059" s="2051"/>
      <c r="F1059" s="234"/>
      <c r="G1059" s="234">
        <f>'Pak8 s2'!G1061</f>
        <v>0</v>
      </c>
      <c r="H1059" s="234">
        <f>'Pak8 s2'!I1061</f>
        <v>0</v>
      </c>
      <c r="I1059" s="234">
        <f>'Pak8 s2'!K1061</f>
        <v>0</v>
      </c>
      <c r="J1059" s="234">
        <f>'Pak8 s2'!M1061</f>
        <v>0</v>
      </c>
      <c r="K1059" s="234">
        <f>'Pak8 s2'!O1061</f>
        <v>0</v>
      </c>
      <c r="L1059" s="11"/>
      <c r="M1059" s="11"/>
      <c r="N1059" s="397"/>
      <c r="O1059" s="233"/>
      <c r="P1059" s="399"/>
      <c r="Q1059" s="11"/>
      <c r="R1059" s="306"/>
      <c r="S1059" s="306"/>
      <c r="T1059" s="306"/>
      <c r="U1059" s="11"/>
      <c r="V1059" s="11"/>
      <c r="W1059" s="11"/>
      <c r="X1059" s="11"/>
      <c r="Y1059" s="11"/>
      <c r="Z1059" s="11"/>
      <c r="AA1059" s="11"/>
      <c r="AB1059" s="11"/>
    </row>
    <row r="1060" spans="1:28" ht="24.75" customHeight="1">
      <c r="A1060" s="1256" t="str">
        <f>IF(E1060&gt;0,"Wypełnione","")</f>
        <v/>
      </c>
      <c r="B1060" s="57"/>
      <c r="C1060" s="2050">
        <f>'Og s3a'!C1771</f>
        <v>0</v>
      </c>
      <c r="D1060" s="2052">
        <f>'Og s3a'!E1771</f>
        <v>0</v>
      </c>
      <c r="E1060" s="2050">
        <f>'Og s3a'!F1771</f>
        <v>0</v>
      </c>
      <c r="F1060" s="395">
        <f>O1060</f>
        <v>0</v>
      </c>
      <c r="G1060" s="395">
        <f>P1060</f>
        <v>0</v>
      </c>
      <c r="H1060" s="236">
        <f>'Pak8 s2'!I1062</f>
        <v>0</v>
      </c>
      <c r="I1060" s="236">
        <f>'Pak8 s2'!K1062</f>
        <v>0</v>
      </c>
      <c r="J1060" s="236">
        <f>'Pak8 s2'!M1062</f>
        <v>0</v>
      </c>
      <c r="K1060" s="236">
        <f>'Pak8 s2'!O1062</f>
        <v>0</v>
      </c>
      <c r="L1060" s="11"/>
      <c r="M1060" s="11"/>
      <c r="N1060" s="396">
        <f>'Og s3a'!G1771</f>
        <v>0</v>
      </c>
      <c r="O1060" s="237">
        <f>'Og s3a'!H1771</f>
        <v>0</v>
      </c>
      <c r="P1060" s="398">
        <f>'Og s3a'!D1771</f>
        <v>0</v>
      </c>
      <c r="Q1060" s="11"/>
      <c r="R1060" s="306"/>
      <c r="S1060" s="306"/>
      <c r="T1060" s="306"/>
      <c r="U1060" s="11"/>
      <c r="V1060" s="11"/>
      <c r="W1060" s="11"/>
      <c r="X1060" s="11"/>
      <c r="Y1060" s="11"/>
      <c r="Z1060" s="11"/>
      <c r="AA1060" s="11"/>
      <c r="AB1060" s="11"/>
    </row>
    <row r="1061" spans="1:28" ht="14.25" customHeight="1">
      <c r="A1061" s="1256" t="str">
        <f>A1060</f>
        <v/>
      </c>
      <c r="B1061" s="57"/>
      <c r="C1061" s="2051"/>
      <c r="D1061" s="2053"/>
      <c r="E1061" s="2051"/>
      <c r="F1061" s="234"/>
      <c r="G1061" s="234">
        <f>'Pak8 s2'!G1063</f>
        <v>0</v>
      </c>
      <c r="H1061" s="234">
        <f>'Pak8 s2'!I1063</f>
        <v>0</v>
      </c>
      <c r="I1061" s="234">
        <f>'Pak8 s2'!K1063</f>
        <v>0</v>
      </c>
      <c r="J1061" s="234">
        <f>'Pak8 s2'!M1063</f>
        <v>0</v>
      </c>
      <c r="K1061" s="234">
        <f>'Pak8 s2'!O1063</f>
        <v>0</v>
      </c>
      <c r="L1061" s="11"/>
      <c r="M1061" s="11"/>
      <c r="N1061" s="397"/>
      <c r="O1061" s="233"/>
      <c r="P1061" s="399"/>
      <c r="Q1061" s="11"/>
      <c r="R1061" s="306"/>
      <c r="S1061" s="306"/>
      <c r="T1061" s="306"/>
      <c r="U1061" s="11"/>
      <c r="V1061" s="11"/>
      <c r="W1061" s="11"/>
      <c r="X1061" s="11"/>
      <c r="Y1061" s="11"/>
      <c r="Z1061" s="11"/>
      <c r="AA1061" s="11"/>
      <c r="AB1061" s="11"/>
    </row>
    <row r="1062" spans="1:28" ht="24.75" customHeight="1">
      <c r="A1062" s="1256" t="str">
        <f>IF(E1062&gt;0,"Wypełnione","")</f>
        <v/>
      </c>
      <c r="B1062" s="57"/>
      <c r="C1062" s="2050">
        <f>'Og s3a'!C1773</f>
        <v>0</v>
      </c>
      <c r="D1062" s="2052">
        <f>'Og s3a'!E1773</f>
        <v>0</v>
      </c>
      <c r="E1062" s="2050">
        <f>'Og s3a'!F1773</f>
        <v>0</v>
      </c>
      <c r="F1062" s="395">
        <f>O1062</f>
        <v>0</v>
      </c>
      <c r="G1062" s="395">
        <f>P1062</f>
        <v>0</v>
      </c>
      <c r="H1062" s="236">
        <f>'Pak8 s2'!I1064</f>
        <v>0</v>
      </c>
      <c r="I1062" s="236">
        <f>'Pak8 s2'!K1064</f>
        <v>0</v>
      </c>
      <c r="J1062" s="236">
        <f>'Pak8 s2'!M1064</f>
        <v>0</v>
      </c>
      <c r="K1062" s="236">
        <f>'Pak8 s2'!O1064</f>
        <v>0</v>
      </c>
      <c r="L1062" s="11"/>
      <c r="M1062" s="11"/>
      <c r="N1062" s="396">
        <f>'Og s3a'!G1773</f>
        <v>0</v>
      </c>
      <c r="O1062" s="237">
        <f>'Og s3a'!H1773</f>
        <v>0</v>
      </c>
      <c r="P1062" s="398">
        <f>'Og s3a'!D1773</f>
        <v>0</v>
      </c>
      <c r="Q1062" s="11"/>
      <c r="R1062" s="306"/>
      <c r="S1062" s="306"/>
      <c r="T1062" s="306"/>
      <c r="U1062" s="11"/>
      <c r="V1062" s="11"/>
      <c r="W1062" s="11"/>
      <c r="X1062" s="11"/>
      <c r="Y1062" s="11"/>
      <c r="Z1062" s="11"/>
      <c r="AA1062" s="11"/>
      <c r="AB1062" s="11"/>
    </row>
    <row r="1063" spans="1:28" ht="14.25" customHeight="1">
      <c r="A1063" s="1256" t="str">
        <f>A1062</f>
        <v/>
      </c>
      <c r="B1063" s="57"/>
      <c r="C1063" s="2051"/>
      <c r="D1063" s="2053"/>
      <c r="E1063" s="2051"/>
      <c r="F1063" s="234"/>
      <c r="G1063" s="234">
        <f>'Pak8 s2'!G1065</f>
        <v>0</v>
      </c>
      <c r="H1063" s="234">
        <f>'Pak8 s2'!I1065</f>
        <v>0</v>
      </c>
      <c r="I1063" s="234">
        <f>'Pak8 s2'!K1065</f>
        <v>0</v>
      </c>
      <c r="J1063" s="234">
        <f>'Pak8 s2'!M1065</f>
        <v>0</v>
      </c>
      <c r="K1063" s="234">
        <f>'Pak8 s2'!O1065</f>
        <v>0</v>
      </c>
      <c r="L1063" s="11"/>
      <c r="M1063" s="11"/>
      <c r="N1063" s="397"/>
      <c r="O1063" s="233"/>
      <c r="P1063" s="399"/>
      <c r="Q1063" s="11"/>
      <c r="R1063" s="306"/>
      <c r="S1063" s="306"/>
      <c r="T1063" s="306"/>
      <c r="U1063" s="11"/>
      <c r="V1063" s="11"/>
      <c r="W1063" s="11"/>
      <c r="X1063" s="11"/>
      <c r="Y1063" s="11"/>
      <c r="Z1063" s="11"/>
      <c r="AA1063" s="11"/>
      <c r="AB1063" s="11"/>
    </row>
    <row r="1064" spans="1:28" ht="24.75" customHeight="1">
      <c r="A1064" s="1256" t="str">
        <f>IF(E1064&gt;0,"Wypełnione","")</f>
        <v/>
      </c>
      <c r="B1064" s="57"/>
      <c r="C1064" s="2050">
        <f>'Og s3a'!C1775</f>
        <v>0</v>
      </c>
      <c r="D1064" s="2052">
        <f>'Og s3a'!E1775</f>
        <v>0</v>
      </c>
      <c r="E1064" s="2050">
        <f>'Og s3a'!F1775</f>
        <v>0</v>
      </c>
      <c r="F1064" s="395">
        <f>O1064</f>
        <v>0</v>
      </c>
      <c r="G1064" s="395">
        <f>P1064</f>
        <v>0</v>
      </c>
      <c r="H1064" s="236">
        <f>'Pak8 s2'!I1066</f>
        <v>0</v>
      </c>
      <c r="I1064" s="236">
        <f>'Pak8 s2'!K1066</f>
        <v>0</v>
      </c>
      <c r="J1064" s="236">
        <f>'Pak8 s2'!M1066</f>
        <v>0</v>
      </c>
      <c r="K1064" s="236">
        <f>'Pak8 s2'!O1066</f>
        <v>0</v>
      </c>
      <c r="L1064" s="11"/>
      <c r="M1064" s="11"/>
      <c r="N1064" s="396">
        <f>'Og s3a'!G1775</f>
        <v>0</v>
      </c>
      <c r="O1064" s="237">
        <f>'Og s3a'!H1775</f>
        <v>0</v>
      </c>
      <c r="P1064" s="398">
        <f>'Og s3a'!D1775</f>
        <v>0</v>
      </c>
      <c r="Q1064" s="11"/>
      <c r="R1064" s="306"/>
      <c r="S1064" s="306"/>
      <c r="T1064" s="306"/>
      <c r="U1064" s="11"/>
      <c r="V1064" s="11"/>
      <c r="W1064" s="11"/>
      <c r="X1064" s="11"/>
      <c r="Y1064" s="11"/>
      <c r="Z1064" s="11"/>
      <c r="AA1064" s="11"/>
      <c r="AB1064" s="11"/>
    </row>
    <row r="1065" spans="1:28" ht="14.25" customHeight="1">
      <c r="A1065" s="1256" t="str">
        <f>A1064</f>
        <v/>
      </c>
      <c r="B1065" s="57"/>
      <c r="C1065" s="2051"/>
      <c r="D1065" s="2053"/>
      <c r="E1065" s="2051"/>
      <c r="F1065" s="234"/>
      <c r="G1065" s="234">
        <f>'Pak8 s2'!G1067</f>
        <v>0</v>
      </c>
      <c r="H1065" s="234">
        <f>'Pak8 s2'!I1067</f>
        <v>0</v>
      </c>
      <c r="I1065" s="234">
        <f>'Pak8 s2'!K1067</f>
        <v>0</v>
      </c>
      <c r="J1065" s="234">
        <f>'Pak8 s2'!M1067</f>
        <v>0</v>
      </c>
      <c r="K1065" s="234">
        <f>'Pak8 s2'!O1067</f>
        <v>0</v>
      </c>
      <c r="L1065" s="11"/>
      <c r="M1065" s="11"/>
      <c r="N1065" s="397"/>
      <c r="O1065" s="233"/>
      <c r="P1065" s="399"/>
      <c r="Q1065" s="11"/>
      <c r="R1065" s="306"/>
      <c r="S1065" s="306"/>
      <c r="T1065" s="306"/>
      <c r="U1065" s="11"/>
      <c r="V1065" s="11"/>
      <c r="W1065" s="11"/>
      <c r="X1065" s="11"/>
      <c r="Y1065" s="11"/>
      <c r="Z1065" s="11"/>
      <c r="AA1065" s="11"/>
      <c r="AB1065" s="11"/>
    </row>
    <row r="1066" spans="1:28" ht="24.75" customHeight="1">
      <c r="A1066" s="1256" t="str">
        <f>IF(E1066&gt;0,"Wypełnione","")</f>
        <v/>
      </c>
      <c r="B1066" s="57"/>
      <c r="C1066" s="2050">
        <f>'Og s3a'!C1777</f>
        <v>0</v>
      </c>
      <c r="D1066" s="2052">
        <f>'Og s3a'!E1777</f>
        <v>0</v>
      </c>
      <c r="E1066" s="2050">
        <f>'Og s3a'!F1777</f>
        <v>0</v>
      </c>
      <c r="F1066" s="395">
        <f>O1066</f>
        <v>0</v>
      </c>
      <c r="G1066" s="395">
        <f>P1066</f>
        <v>0</v>
      </c>
      <c r="H1066" s="236">
        <f>'Pak8 s2'!I1068</f>
        <v>0</v>
      </c>
      <c r="I1066" s="236">
        <f>'Pak8 s2'!K1068</f>
        <v>0</v>
      </c>
      <c r="J1066" s="236">
        <f>'Pak8 s2'!M1068</f>
        <v>0</v>
      </c>
      <c r="K1066" s="236">
        <f>'Pak8 s2'!O1068</f>
        <v>0</v>
      </c>
      <c r="L1066" s="11"/>
      <c r="M1066" s="11"/>
      <c r="N1066" s="396">
        <f>'Og s3a'!G1777</f>
        <v>0</v>
      </c>
      <c r="O1066" s="237">
        <f>'Og s3a'!H1777</f>
        <v>0</v>
      </c>
      <c r="P1066" s="398">
        <f>'Og s3a'!D1777</f>
        <v>0</v>
      </c>
      <c r="Q1066" s="11"/>
      <c r="R1066" s="306"/>
      <c r="S1066" s="306"/>
      <c r="T1066" s="306"/>
      <c r="U1066" s="11"/>
      <c r="V1066" s="11"/>
      <c r="W1066" s="11"/>
      <c r="X1066" s="11"/>
      <c r="Y1066" s="11"/>
      <c r="Z1066" s="11"/>
      <c r="AA1066" s="11"/>
      <c r="AB1066" s="11"/>
    </row>
    <row r="1067" spans="1:28" ht="14.25" customHeight="1">
      <c r="A1067" s="1256" t="str">
        <f>A1066</f>
        <v/>
      </c>
      <c r="B1067" s="57"/>
      <c r="C1067" s="2051"/>
      <c r="D1067" s="2053"/>
      <c r="E1067" s="2051"/>
      <c r="F1067" s="234"/>
      <c r="G1067" s="234">
        <f>'Pak8 s2'!G1069</f>
        <v>0</v>
      </c>
      <c r="H1067" s="234">
        <f>'Pak8 s2'!I1069</f>
        <v>0</v>
      </c>
      <c r="I1067" s="234">
        <f>'Pak8 s2'!K1069</f>
        <v>0</v>
      </c>
      <c r="J1067" s="234">
        <f>'Pak8 s2'!M1069</f>
        <v>0</v>
      </c>
      <c r="K1067" s="234">
        <f>'Pak8 s2'!O1069</f>
        <v>0</v>
      </c>
      <c r="L1067" s="11"/>
      <c r="M1067" s="11"/>
      <c r="N1067" s="397"/>
      <c r="O1067" s="233"/>
      <c r="P1067" s="399"/>
      <c r="Q1067" s="11"/>
      <c r="R1067" s="306"/>
      <c r="S1067" s="306"/>
      <c r="T1067" s="306"/>
      <c r="U1067" s="11"/>
      <c r="V1067" s="11"/>
      <c r="W1067" s="11"/>
      <c r="X1067" s="11"/>
      <c r="Y1067" s="11"/>
      <c r="Z1067" s="11"/>
      <c r="AA1067" s="11"/>
      <c r="AB1067" s="11"/>
    </row>
    <row r="1068" spans="1:28" ht="24.75" customHeight="1">
      <c r="A1068" s="1256" t="str">
        <f>IF(E1068&gt;0,"Wypełnione","")</f>
        <v/>
      </c>
      <c r="B1068" s="57"/>
      <c r="C1068" s="2050">
        <f>'Og s3a'!C1779</f>
        <v>0</v>
      </c>
      <c r="D1068" s="2052">
        <f>'Og s3a'!E1779</f>
        <v>0</v>
      </c>
      <c r="E1068" s="2050">
        <f>'Og s3a'!F1779</f>
        <v>0</v>
      </c>
      <c r="F1068" s="395">
        <f>O1068</f>
        <v>0</v>
      </c>
      <c r="G1068" s="395">
        <f>P1068</f>
        <v>0</v>
      </c>
      <c r="H1068" s="236">
        <f>'Pak8 s2'!I1070</f>
        <v>0</v>
      </c>
      <c r="I1068" s="236">
        <f>'Pak8 s2'!K1070</f>
        <v>0</v>
      </c>
      <c r="J1068" s="236">
        <f>'Pak8 s2'!M1070</f>
        <v>0</v>
      </c>
      <c r="K1068" s="236">
        <f>'Pak8 s2'!O1070</f>
        <v>0</v>
      </c>
      <c r="L1068" s="11"/>
      <c r="M1068" s="11"/>
      <c r="N1068" s="396">
        <f>'Og s3a'!G1779</f>
        <v>0</v>
      </c>
      <c r="O1068" s="237">
        <f>'Og s3a'!H1779</f>
        <v>0</v>
      </c>
      <c r="P1068" s="398">
        <f>'Og s3a'!D1779</f>
        <v>0</v>
      </c>
      <c r="Q1068" s="11"/>
      <c r="R1068" s="306"/>
      <c r="S1068" s="306"/>
      <c r="T1068" s="306"/>
      <c r="U1068" s="11"/>
      <c r="V1068" s="11"/>
      <c r="W1068" s="11"/>
      <c r="X1068" s="11"/>
      <c r="Y1068" s="11"/>
      <c r="Z1068" s="11"/>
      <c r="AA1068" s="11"/>
      <c r="AB1068" s="11"/>
    </row>
    <row r="1069" spans="1:28" ht="14.25" customHeight="1">
      <c r="A1069" s="1256" t="str">
        <f>A1068</f>
        <v/>
      </c>
      <c r="B1069" s="57"/>
      <c r="C1069" s="2051"/>
      <c r="D1069" s="2053"/>
      <c r="E1069" s="2051"/>
      <c r="F1069" s="234"/>
      <c r="G1069" s="234">
        <f>'Pak8 s2'!G1071</f>
        <v>0</v>
      </c>
      <c r="H1069" s="234">
        <f>'Pak8 s2'!I1071</f>
        <v>0</v>
      </c>
      <c r="I1069" s="234">
        <f>'Pak8 s2'!K1071</f>
        <v>0</v>
      </c>
      <c r="J1069" s="234">
        <f>'Pak8 s2'!M1071</f>
        <v>0</v>
      </c>
      <c r="K1069" s="234">
        <f>'Pak8 s2'!O1071</f>
        <v>0</v>
      </c>
      <c r="L1069" s="11"/>
      <c r="M1069" s="11"/>
      <c r="N1069" s="397"/>
      <c r="O1069" s="233"/>
      <c r="P1069" s="399"/>
      <c r="Q1069" s="11"/>
      <c r="R1069" s="306"/>
      <c r="S1069" s="306"/>
      <c r="T1069" s="306"/>
      <c r="U1069" s="11"/>
      <c r="V1069" s="11"/>
      <c r="W1069" s="11"/>
      <c r="X1069" s="11"/>
      <c r="Y1069" s="11"/>
      <c r="Z1069" s="11"/>
      <c r="AA1069" s="11"/>
      <c r="AB1069" s="11"/>
    </row>
    <row r="1070" spans="1:28" ht="24.75" customHeight="1">
      <c r="A1070" s="1256" t="str">
        <f>IF(E1070&gt;0,"Wypełnione","")</f>
        <v/>
      </c>
      <c r="B1070" s="57"/>
      <c r="C1070" s="2050">
        <f>'Og s3a'!C1781</f>
        <v>0</v>
      </c>
      <c r="D1070" s="2052">
        <f>'Og s3a'!E1781</f>
        <v>0</v>
      </c>
      <c r="E1070" s="2050">
        <f>'Og s3a'!F1781</f>
        <v>0</v>
      </c>
      <c r="F1070" s="395">
        <f>O1070</f>
        <v>0</v>
      </c>
      <c r="G1070" s="395">
        <f>P1070</f>
        <v>0</v>
      </c>
      <c r="H1070" s="236">
        <f>'Pak8 s2'!I1072</f>
        <v>0</v>
      </c>
      <c r="I1070" s="236">
        <f>'Pak8 s2'!K1072</f>
        <v>0</v>
      </c>
      <c r="J1070" s="236">
        <f>'Pak8 s2'!M1072</f>
        <v>0</v>
      </c>
      <c r="K1070" s="236">
        <f>'Pak8 s2'!O1072</f>
        <v>0</v>
      </c>
      <c r="L1070" s="11"/>
      <c r="M1070" s="11"/>
      <c r="N1070" s="396">
        <f>'Og s3a'!G1781</f>
        <v>0</v>
      </c>
      <c r="O1070" s="237">
        <f>'Og s3a'!H1781</f>
        <v>0</v>
      </c>
      <c r="P1070" s="398">
        <f>'Og s3a'!D1781</f>
        <v>0</v>
      </c>
      <c r="Q1070" s="11"/>
      <c r="R1070" s="306"/>
      <c r="S1070" s="306"/>
      <c r="T1070" s="306"/>
      <c r="U1070" s="11"/>
      <c r="V1070" s="11"/>
      <c r="W1070" s="11"/>
      <c r="X1070" s="11"/>
      <c r="Y1070" s="11"/>
      <c r="Z1070" s="11"/>
      <c r="AA1070" s="11"/>
      <c r="AB1070" s="11"/>
    </row>
    <row r="1071" spans="1:28" ht="14.25" customHeight="1">
      <c r="A1071" s="1256" t="str">
        <f>A1070</f>
        <v/>
      </c>
      <c r="B1071" s="57"/>
      <c r="C1071" s="2051"/>
      <c r="D1071" s="2053"/>
      <c r="E1071" s="2051"/>
      <c r="F1071" s="234"/>
      <c r="G1071" s="234">
        <f>'Pak8 s2'!G1073</f>
        <v>0</v>
      </c>
      <c r="H1071" s="234">
        <f>'Pak8 s2'!I1073</f>
        <v>0</v>
      </c>
      <c r="I1071" s="234">
        <f>'Pak8 s2'!K1073</f>
        <v>0</v>
      </c>
      <c r="J1071" s="234">
        <f>'Pak8 s2'!M1073</f>
        <v>0</v>
      </c>
      <c r="K1071" s="234">
        <f>'Pak8 s2'!O1073</f>
        <v>0</v>
      </c>
      <c r="L1071" s="11"/>
      <c r="M1071" s="11"/>
      <c r="N1071" s="397"/>
      <c r="O1071" s="233"/>
      <c r="P1071" s="399"/>
      <c r="Q1071" s="11"/>
      <c r="R1071" s="306"/>
      <c r="S1071" s="306"/>
      <c r="T1071" s="306"/>
      <c r="U1071" s="11"/>
      <c r="V1071" s="11"/>
      <c r="W1071" s="11"/>
      <c r="X1071" s="11"/>
      <c r="Y1071" s="11"/>
      <c r="Z1071" s="11"/>
      <c r="AA1071" s="11"/>
      <c r="AB1071" s="11"/>
    </row>
    <row r="1072" spans="1:28" ht="24.75" customHeight="1">
      <c r="A1072" s="1256" t="str">
        <f>IF(E1072&gt;0,"Wypełnione","")</f>
        <v/>
      </c>
      <c r="B1072" s="57"/>
      <c r="C1072" s="2050">
        <f>'Og s3a'!C1783</f>
        <v>0</v>
      </c>
      <c r="D1072" s="2052">
        <f>'Og s3a'!E1783</f>
        <v>0</v>
      </c>
      <c r="E1072" s="2050">
        <f>'Og s3a'!F1783</f>
        <v>0</v>
      </c>
      <c r="F1072" s="395">
        <f>O1072</f>
        <v>0</v>
      </c>
      <c r="G1072" s="395">
        <f>P1072</f>
        <v>0</v>
      </c>
      <c r="H1072" s="236">
        <f>'Pak8 s2'!I1074</f>
        <v>0</v>
      </c>
      <c r="I1072" s="236">
        <f>'Pak8 s2'!K1074</f>
        <v>0</v>
      </c>
      <c r="J1072" s="236">
        <f>'Pak8 s2'!M1074</f>
        <v>0</v>
      </c>
      <c r="K1072" s="236">
        <f>'Pak8 s2'!O1074</f>
        <v>0</v>
      </c>
      <c r="L1072" s="11"/>
      <c r="M1072" s="11"/>
      <c r="N1072" s="396">
        <f>'Og s3a'!G1783</f>
        <v>0</v>
      </c>
      <c r="O1072" s="237">
        <f>'Og s3a'!H1783</f>
        <v>0</v>
      </c>
      <c r="P1072" s="398">
        <f>'Og s3a'!D1783</f>
        <v>0</v>
      </c>
      <c r="Q1072" s="11"/>
      <c r="R1072" s="306"/>
      <c r="S1072" s="306"/>
      <c r="T1072" s="306"/>
      <c r="U1072" s="11"/>
      <c r="V1072" s="11"/>
      <c r="W1072" s="11"/>
      <c r="X1072" s="11"/>
      <c r="Y1072" s="11"/>
      <c r="Z1072" s="11"/>
      <c r="AA1072" s="11"/>
      <c r="AB1072" s="11"/>
    </row>
    <row r="1073" spans="1:28" ht="14.25" customHeight="1">
      <c r="A1073" s="1256" t="str">
        <f>A1072</f>
        <v/>
      </c>
      <c r="B1073" s="57"/>
      <c r="C1073" s="2051"/>
      <c r="D1073" s="2053"/>
      <c r="E1073" s="2051"/>
      <c r="F1073" s="234"/>
      <c r="G1073" s="234">
        <f>'Pak8 s2'!G1075</f>
        <v>0</v>
      </c>
      <c r="H1073" s="234">
        <f>'Pak8 s2'!I1075</f>
        <v>0</v>
      </c>
      <c r="I1073" s="234">
        <f>'Pak8 s2'!K1075</f>
        <v>0</v>
      </c>
      <c r="J1073" s="234">
        <f>'Pak8 s2'!M1075</f>
        <v>0</v>
      </c>
      <c r="K1073" s="234">
        <f>'Pak8 s2'!O1075</f>
        <v>0</v>
      </c>
      <c r="L1073" s="11"/>
      <c r="M1073" s="11"/>
      <c r="N1073" s="397"/>
      <c r="O1073" s="233"/>
      <c r="P1073" s="399"/>
      <c r="Q1073" s="11"/>
      <c r="R1073" s="306"/>
      <c r="S1073" s="306"/>
      <c r="T1073" s="306"/>
      <c r="U1073" s="11"/>
      <c r="V1073" s="11"/>
      <c r="W1073" s="11"/>
      <c r="X1073" s="11"/>
      <c r="Y1073" s="11"/>
      <c r="Z1073" s="11"/>
      <c r="AA1073" s="11"/>
      <c r="AB1073" s="11"/>
    </row>
    <row r="1074" spans="1:28" ht="24.75" customHeight="1">
      <c r="A1074" s="1256" t="str">
        <f>IF(E1074&gt;0,"Wypełnione","")</f>
        <v/>
      </c>
      <c r="B1074" s="57"/>
      <c r="C1074" s="2050">
        <f>'Og s3a'!C1785</f>
        <v>0</v>
      </c>
      <c r="D1074" s="2052">
        <f>'Og s3a'!E1785</f>
        <v>0</v>
      </c>
      <c r="E1074" s="2050">
        <f>'Og s3a'!F1785</f>
        <v>0</v>
      </c>
      <c r="F1074" s="395">
        <f>O1074</f>
        <v>0</v>
      </c>
      <c r="G1074" s="395">
        <f>P1074</f>
        <v>0</v>
      </c>
      <c r="H1074" s="236">
        <f>'Pak8 s2'!I1076</f>
        <v>0</v>
      </c>
      <c r="I1074" s="236">
        <f>'Pak8 s2'!K1076</f>
        <v>0</v>
      </c>
      <c r="J1074" s="236">
        <f>'Pak8 s2'!M1076</f>
        <v>0</v>
      </c>
      <c r="K1074" s="236">
        <f>'Pak8 s2'!O1076</f>
        <v>0</v>
      </c>
      <c r="L1074" s="11"/>
      <c r="M1074" s="11"/>
      <c r="N1074" s="396">
        <f>'Og s3a'!G1785</f>
        <v>0</v>
      </c>
      <c r="O1074" s="237">
        <f>'Og s3a'!H1785</f>
        <v>0</v>
      </c>
      <c r="P1074" s="398">
        <f>'Og s3a'!D1785</f>
        <v>0</v>
      </c>
      <c r="Q1074" s="11"/>
      <c r="R1074" s="306"/>
      <c r="S1074" s="306"/>
      <c r="T1074" s="306"/>
      <c r="U1074" s="11"/>
      <c r="V1074" s="11"/>
      <c r="W1074" s="11"/>
      <c r="X1074" s="11"/>
      <c r="Y1074" s="11"/>
      <c r="Z1074" s="11"/>
      <c r="AA1074" s="11"/>
      <c r="AB1074" s="11"/>
    </row>
    <row r="1075" spans="1:28" ht="14.25" customHeight="1">
      <c r="A1075" s="1256" t="str">
        <f>A1074</f>
        <v/>
      </c>
      <c r="B1075" s="57"/>
      <c r="C1075" s="2051"/>
      <c r="D1075" s="2053"/>
      <c r="E1075" s="2051"/>
      <c r="F1075" s="234"/>
      <c r="G1075" s="234">
        <f>'Pak8 s2'!G1077</f>
        <v>0</v>
      </c>
      <c r="H1075" s="234">
        <f>'Pak8 s2'!I1077</f>
        <v>0</v>
      </c>
      <c r="I1075" s="234">
        <f>'Pak8 s2'!K1077</f>
        <v>0</v>
      </c>
      <c r="J1075" s="234">
        <f>'Pak8 s2'!M1077</f>
        <v>0</v>
      </c>
      <c r="K1075" s="234">
        <f>'Pak8 s2'!O1077</f>
        <v>0</v>
      </c>
      <c r="L1075" s="11"/>
      <c r="M1075" s="11"/>
      <c r="N1075" s="397"/>
      <c r="O1075" s="233"/>
      <c r="P1075" s="399"/>
      <c r="Q1075" s="11"/>
      <c r="R1075" s="306"/>
      <c r="S1075" s="306"/>
      <c r="T1075" s="306"/>
      <c r="U1075" s="11"/>
      <c r="V1075" s="11"/>
      <c r="W1075" s="11"/>
      <c r="X1075" s="11"/>
      <c r="Y1075" s="11"/>
      <c r="Z1075" s="11"/>
      <c r="AA1075" s="11"/>
      <c r="AB1075" s="11"/>
    </row>
    <row r="1076" spans="1:28" ht="24.75" customHeight="1">
      <c r="A1076" s="1256" t="str">
        <f>IF(E1076&gt;0,"Wypełnione","")</f>
        <v/>
      </c>
      <c r="B1076" s="57"/>
      <c r="C1076" s="2050">
        <f>'Og s3a'!C1787</f>
        <v>0</v>
      </c>
      <c r="D1076" s="2052">
        <f>'Og s3a'!E1787</f>
        <v>0</v>
      </c>
      <c r="E1076" s="2050">
        <f>'Og s3a'!F1787</f>
        <v>0</v>
      </c>
      <c r="F1076" s="395">
        <f>O1076</f>
        <v>0</v>
      </c>
      <c r="G1076" s="395">
        <f>P1076</f>
        <v>0</v>
      </c>
      <c r="H1076" s="236">
        <f>'Pak8 s2'!I1078</f>
        <v>0</v>
      </c>
      <c r="I1076" s="236">
        <f>'Pak8 s2'!K1078</f>
        <v>0</v>
      </c>
      <c r="J1076" s="236">
        <f>'Pak8 s2'!M1078</f>
        <v>0</v>
      </c>
      <c r="K1076" s="236">
        <f>'Pak8 s2'!O1078</f>
        <v>0</v>
      </c>
      <c r="L1076" s="11"/>
      <c r="M1076" s="11"/>
      <c r="N1076" s="396">
        <f>'Og s3a'!G1787</f>
        <v>0</v>
      </c>
      <c r="O1076" s="237">
        <f>'Og s3a'!H1787</f>
        <v>0</v>
      </c>
      <c r="P1076" s="398">
        <f>'Og s3a'!D1787</f>
        <v>0</v>
      </c>
      <c r="Q1076" s="11"/>
      <c r="R1076" s="306"/>
      <c r="S1076" s="306"/>
      <c r="T1076" s="306"/>
      <c r="U1076" s="11"/>
      <c r="V1076" s="11"/>
      <c r="W1076" s="11"/>
      <c r="X1076" s="11"/>
      <c r="Y1076" s="11"/>
      <c r="Z1076" s="11"/>
      <c r="AA1076" s="11"/>
      <c r="AB1076" s="11"/>
    </row>
    <row r="1077" spans="1:28" ht="14.25" customHeight="1">
      <c r="A1077" s="1256" t="str">
        <f>A1076</f>
        <v/>
      </c>
      <c r="B1077" s="57"/>
      <c r="C1077" s="2051"/>
      <c r="D1077" s="2053"/>
      <c r="E1077" s="2051"/>
      <c r="F1077" s="234"/>
      <c r="G1077" s="234">
        <f>'Pak8 s2'!G1079</f>
        <v>0</v>
      </c>
      <c r="H1077" s="234">
        <f>'Pak8 s2'!I1079</f>
        <v>0</v>
      </c>
      <c r="I1077" s="234">
        <f>'Pak8 s2'!K1079</f>
        <v>0</v>
      </c>
      <c r="J1077" s="234">
        <f>'Pak8 s2'!M1079</f>
        <v>0</v>
      </c>
      <c r="K1077" s="234">
        <f>'Pak8 s2'!O1079</f>
        <v>0</v>
      </c>
      <c r="L1077" s="11"/>
      <c r="M1077" s="11"/>
      <c r="N1077" s="397"/>
      <c r="O1077" s="233"/>
      <c r="P1077" s="399"/>
      <c r="Q1077" s="11"/>
      <c r="R1077" s="306"/>
      <c r="S1077" s="306"/>
      <c r="T1077" s="306"/>
      <c r="U1077" s="11"/>
      <c r="V1077" s="11"/>
      <c r="W1077" s="11"/>
      <c r="X1077" s="11"/>
      <c r="Y1077" s="11"/>
      <c r="Z1077" s="11"/>
      <c r="AA1077" s="11"/>
      <c r="AB1077" s="11"/>
    </row>
    <row r="1078" spans="1:28" ht="24.75" customHeight="1">
      <c r="A1078" s="1256" t="str">
        <f>IF(E1078&gt;0,"Wypełnione","")</f>
        <v/>
      </c>
      <c r="B1078" s="57"/>
      <c r="C1078" s="2050">
        <f>'Og s3a'!C1789</f>
        <v>0</v>
      </c>
      <c r="D1078" s="2052">
        <f>'Og s3a'!E1789</f>
        <v>0</v>
      </c>
      <c r="E1078" s="2050">
        <f>'Og s3a'!F1789</f>
        <v>0</v>
      </c>
      <c r="F1078" s="395">
        <f>O1078</f>
        <v>0</v>
      </c>
      <c r="G1078" s="395">
        <f>P1078</f>
        <v>0</v>
      </c>
      <c r="H1078" s="236">
        <f>'Pak8 s2'!I1080</f>
        <v>0</v>
      </c>
      <c r="I1078" s="236">
        <f>'Pak8 s2'!K1080</f>
        <v>0</v>
      </c>
      <c r="J1078" s="236">
        <f>'Pak8 s2'!M1080</f>
        <v>0</v>
      </c>
      <c r="K1078" s="236">
        <f>'Pak8 s2'!O1080</f>
        <v>0</v>
      </c>
      <c r="L1078" s="11"/>
      <c r="M1078" s="11"/>
      <c r="N1078" s="396">
        <f>'Og s3a'!G1789</f>
        <v>0</v>
      </c>
      <c r="O1078" s="237">
        <f>'Og s3a'!H1789</f>
        <v>0</v>
      </c>
      <c r="P1078" s="398">
        <f>'Og s3a'!D1789</f>
        <v>0</v>
      </c>
      <c r="Q1078" s="11"/>
      <c r="R1078" s="306"/>
      <c r="S1078" s="306"/>
      <c r="T1078" s="306"/>
      <c r="U1078" s="11"/>
      <c r="V1078" s="11"/>
      <c r="W1078" s="11"/>
      <c r="X1078" s="11"/>
      <c r="Y1078" s="11"/>
      <c r="Z1078" s="11"/>
      <c r="AA1078" s="11"/>
      <c r="AB1078" s="11"/>
    </row>
    <row r="1079" spans="1:28" ht="14.25" customHeight="1">
      <c r="A1079" s="1256" t="str">
        <f>A1078</f>
        <v/>
      </c>
      <c r="B1079" s="57"/>
      <c r="C1079" s="2051"/>
      <c r="D1079" s="2053"/>
      <c r="E1079" s="2051"/>
      <c r="F1079" s="234"/>
      <c r="G1079" s="234">
        <f>'Pak8 s2'!G1081</f>
        <v>0</v>
      </c>
      <c r="H1079" s="234">
        <f>'Pak8 s2'!I1081</f>
        <v>0</v>
      </c>
      <c r="I1079" s="234">
        <f>'Pak8 s2'!K1081</f>
        <v>0</v>
      </c>
      <c r="J1079" s="234">
        <f>'Pak8 s2'!M1081</f>
        <v>0</v>
      </c>
      <c r="K1079" s="234">
        <f>'Pak8 s2'!O1081</f>
        <v>0</v>
      </c>
      <c r="L1079" s="11"/>
      <c r="M1079" s="11"/>
      <c r="N1079" s="397"/>
      <c r="O1079" s="233"/>
      <c r="P1079" s="399"/>
      <c r="Q1079" s="11"/>
      <c r="R1079" s="306"/>
      <c r="S1079" s="306"/>
      <c r="T1079" s="306"/>
      <c r="U1079" s="11"/>
      <c r="V1079" s="11"/>
      <c r="W1079" s="11"/>
      <c r="X1079" s="11"/>
      <c r="Y1079" s="11"/>
      <c r="Z1079" s="11"/>
      <c r="AA1079" s="11"/>
      <c r="AB1079" s="11"/>
    </row>
    <row r="1080" spans="1:28" ht="24.75" customHeight="1">
      <c r="A1080" s="1256" t="str">
        <f>IF(E1080&gt;0,"Wypełnione","")</f>
        <v/>
      </c>
      <c r="B1080" s="57"/>
      <c r="C1080" s="2050">
        <f>'Og s3a'!C1791</f>
        <v>0</v>
      </c>
      <c r="D1080" s="2052">
        <f>'Og s3a'!E1791</f>
        <v>0</v>
      </c>
      <c r="E1080" s="2050">
        <f>'Og s3a'!F1791</f>
        <v>0</v>
      </c>
      <c r="F1080" s="395">
        <f>O1080</f>
        <v>0</v>
      </c>
      <c r="G1080" s="395">
        <f>P1080</f>
        <v>0</v>
      </c>
      <c r="H1080" s="236">
        <f>'Pak8 s2'!I1082</f>
        <v>0</v>
      </c>
      <c r="I1080" s="236">
        <f>'Pak8 s2'!K1082</f>
        <v>0</v>
      </c>
      <c r="J1080" s="236">
        <f>'Pak8 s2'!M1082</f>
        <v>0</v>
      </c>
      <c r="K1080" s="236">
        <f>'Pak8 s2'!O1082</f>
        <v>0</v>
      </c>
      <c r="L1080" s="11"/>
      <c r="M1080" s="11"/>
      <c r="N1080" s="396">
        <f>'Og s3a'!G1791</f>
        <v>0</v>
      </c>
      <c r="O1080" s="237">
        <f>'Og s3a'!H1791</f>
        <v>0</v>
      </c>
      <c r="P1080" s="398">
        <f>'Og s3a'!D1791</f>
        <v>0</v>
      </c>
      <c r="Q1080" s="11"/>
      <c r="R1080" s="306"/>
      <c r="S1080" s="306"/>
      <c r="T1080" s="306"/>
      <c r="U1080" s="11"/>
      <c r="V1080" s="11"/>
      <c r="W1080" s="11"/>
      <c r="X1080" s="11"/>
      <c r="Y1080" s="11"/>
      <c r="Z1080" s="11"/>
      <c r="AA1080" s="11"/>
      <c r="AB1080" s="11"/>
    </row>
    <row r="1081" spans="1:28" ht="14.25" customHeight="1">
      <c r="A1081" s="1256" t="str">
        <f>A1080</f>
        <v/>
      </c>
      <c r="B1081" s="57"/>
      <c r="C1081" s="2051"/>
      <c r="D1081" s="2053"/>
      <c r="E1081" s="2051"/>
      <c r="F1081" s="234"/>
      <c r="G1081" s="234">
        <f>'Pak8 s2'!G1083</f>
        <v>0</v>
      </c>
      <c r="H1081" s="234">
        <f>'Pak8 s2'!I1083</f>
        <v>0</v>
      </c>
      <c r="I1081" s="234">
        <f>'Pak8 s2'!K1083</f>
        <v>0</v>
      </c>
      <c r="J1081" s="234">
        <f>'Pak8 s2'!M1083</f>
        <v>0</v>
      </c>
      <c r="K1081" s="234">
        <f>'Pak8 s2'!O1083</f>
        <v>0</v>
      </c>
      <c r="L1081" s="11"/>
      <c r="M1081" s="11"/>
      <c r="N1081" s="397"/>
      <c r="O1081" s="233"/>
      <c r="P1081" s="399"/>
      <c r="Q1081" s="11"/>
      <c r="R1081" s="306"/>
      <c r="S1081" s="306"/>
      <c r="T1081" s="306"/>
      <c r="U1081" s="11"/>
      <c r="V1081" s="11"/>
      <c r="W1081" s="11"/>
      <c r="X1081" s="11"/>
      <c r="Y1081" s="11"/>
      <c r="Z1081" s="11"/>
      <c r="AA1081" s="11"/>
      <c r="AB1081" s="11"/>
    </row>
    <row r="1082" spans="1:28" ht="24.75" customHeight="1">
      <c r="A1082" s="1256" t="str">
        <f>IF(E1082&gt;0,"Wypełnione","")</f>
        <v/>
      </c>
      <c r="B1082" s="57"/>
      <c r="C1082" s="2050">
        <f>'Og s3a'!C1793</f>
        <v>0</v>
      </c>
      <c r="D1082" s="2052">
        <f>'Og s3a'!E1793</f>
        <v>0</v>
      </c>
      <c r="E1082" s="2050">
        <f>'Og s3a'!F1793</f>
        <v>0</v>
      </c>
      <c r="F1082" s="395">
        <f>O1082</f>
        <v>0</v>
      </c>
      <c r="G1082" s="395">
        <f>P1082</f>
        <v>0</v>
      </c>
      <c r="H1082" s="236">
        <f>'Pak8 s2'!I1084</f>
        <v>0</v>
      </c>
      <c r="I1082" s="236">
        <f>'Pak8 s2'!K1084</f>
        <v>0</v>
      </c>
      <c r="J1082" s="236">
        <f>'Pak8 s2'!M1084</f>
        <v>0</v>
      </c>
      <c r="K1082" s="236">
        <f>'Pak8 s2'!O1084</f>
        <v>0</v>
      </c>
      <c r="L1082" s="11"/>
      <c r="M1082" s="11"/>
      <c r="N1082" s="396">
        <f>'Og s3a'!G1793</f>
        <v>0</v>
      </c>
      <c r="O1082" s="237">
        <f>'Og s3a'!H1793</f>
        <v>0</v>
      </c>
      <c r="P1082" s="398">
        <f>'Og s3a'!D1793</f>
        <v>0</v>
      </c>
      <c r="Q1082" s="11"/>
      <c r="R1082" s="306"/>
      <c r="S1082" s="306"/>
      <c r="T1082" s="306"/>
      <c r="U1082" s="11"/>
      <c r="V1082" s="11"/>
      <c r="W1082" s="11"/>
      <c r="X1082" s="11"/>
      <c r="Y1082" s="11"/>
      <c r="Z1082" s="11"/>
      <c r="AA1082" s="11"/>
      <c r="AB1082" s="11"/>
    </row>
    <row r="1083" spans="1:28" ht="14.25" customHeight="1">
      <c r="A1083" s="1256" t="str">
        <f>A1082</f>
        <v/>
      </c>
      <c r="B1083" s="57"/>
      <c r="C1083" s="2051"/>
      <c r="D1083" s="2053"/>
      <c r="E1083" s="2051"/>
      <c r="F1083" s="234"/>
      <c r="G1083" s="234">
        <f>'Pak8 s2'!G1085</f>
        <v>0</v>
      </c>
      <c r="H1083" s="234">
        <f>'Pak8 s2'!I1085</f>
        <v>0</v>
      </c>
      <c r="I1083" s="234">
        <f>'Pak8 s2'!K1085</f>
        <v>0</v>
      </c>
      <c r="J1083" s="234">
        <f>'Pak8 s2'!M1085</f>
        <v>0</v>
      </c>
      <c r="K1083" s="234">
        <f>'Pak8 s2'!O1085</f>
        <v>0</v>
      </c>
      <c r="L1083" s="11"/>
      <c r="M1083" s="11"/>
      <c r="N1083" s="397"/>
      <c r="O1083" s="233"/>
      <c r="P1083" s="399"/>
      <c r="Q1083" s="11"/>
      <c r="R1083" s="306"/>
      <c r="S1083" s="306"/>
      <c r="T1083" s="306"/>
      <c r="U1083" s="11"/>
      <c r="V1083" s="11"/>
      <c r="W1083" s="11"/>
      <c r="X1083" s="11"/>
      <c r="Y1083" s="11"/>
      <c r="Z1083" s="11"/>
      <c r="AA1083" s="11"/>
      <c r="AB1083" s="11"/>
    </row>
    <row r="1084" spans="1:28" ht="24.75" customHeight="1">
      <c r="A1084" s="1256" t="str">
        <f>IF(E1084&gt;0,"Wypełnione","")</f>
        <v/>
      </c>
      <c r="B1084" s="57"/>
      <c r="C1084" s="2050">
        <f>'Og s3a'!C1795</f>
        <v>0</v>
      </c>
      <c r="D1084" s="2052">
        <f>'Og s3a'!E1795</f>
        <v>0</v>
      </c>
      <c r="E1084" s="2050">
        <f>'Og s3a'!F1795</f>
        <v>0</v>
      </c>
      <c r="F1084" s="395">
        <f>O1084</f>
        <v>0</v>
      </c>
      <c r="G1084" s="395">
        <f>P1084</f>
        <v>0</v>
      </c>
      <c r="H1084" s="236">
        <f>'Pak8 s2'!I1086</f>
        <v>0</v>
      </c>
      <c r="I1084" s="236">
        <f>'Pak8 s2'!K1086</f>
        <v>0</v>
      </c>
      <c r="J1084" s="236">
        <f>'Pak8 s2'!M1086</f>
        <v>0</v>
      </c>
      <c r="K1084" s="236">
        <f>'Pak8 s2'!O1086</f>
        <v>0</v>
      </c>
      <c r="L1084" s="11"/>
      <c r="M1084" s="11"/>
      <c r="N1084" s="396">
        <f>'Og s3a'!G1795</f>
        <v>0</v>
      </c>
      <c r="O1084" s="237">
        <f>'Og s3a'!H1795</f>
        <v>0</v>
      </c>
      <c r="P1084" s="398">
        <f>'Og s3a'!D1795</f>
        <v>0</v>
      </c>
      <c r="Q1084" s="11"/>
      <c r="R1084" s="306"/>
      <c r="S1084" s="306"/>
      <c r="T1084" s="306"/>
      <c r="U1084" s="11"/>
      <c r="V1084" s="11"/>
      <c r="W1084" s="11"/>
      <c r="X1084" s="11"/>
      <c r="Y1084" s="11"/>
      <c r="Z1084" s="11"/>
      <c r="AA1084" s="11"/>
      <c r="AB1084" s="11"/>
    </row>
    <row r="1085" spans="1:28" ht="14.25" customHeight="1">
      <c r="A1085" s="1256" t="str">
        <f>A1084</f>
        <v/>
      </c>
      <c r="B1085" s="57"/>
      <c r="C1085" s="2051"/>
      <c r="D1085" s="2053"/>
      <c r="E1085" s="2051"/>
      <c r="F1085" s="234"/>
      <c r="G1085" s="234">
        <f>'Pak8 s2'!G1087</f>
        <v>0</v>
      </c>
      <c r="H1085" s="234">
        <f>'Pak8 s2'!I1087</f>
        <v>0</v>
      </c>
      <c r="I1085" s="234">
        <f>'Pak8 s2'!K1087</f>
        <v>0</v>
      </c>
      <c r="J1085" s="234">
        <f>'Pak8 s2'!M1087</f>
        <v>0</v>
      </c>
      <c r="K1085" s="234">
        <f>'Pak8 s2'!O1087</f>
        <v>0</v>
      </c>
      <c r="L1085" s="11"/>
      <c r="M1085" s="11"/>
      <c r="N1085" s="397"/>
      <c r="O1085" s="233"/>
      <c r="P1085" s="399"/>
      <c r="Q1085" s="11"/>
      <c r="R1085" s="306"/>
      <c r="S1085" s="306"/>
      <c r="T1085" s="306"/>
      <c r="U1085" s="11"/>
      <c r="V1085" s="11"/>
      <c r="W1085" s="11"/>
      <c r="X1085" s="11"/>
      <c r="Y1085" s="11"/>
      <c r="Z1085" s="11"/>
      <c r="AA1085" s="11"/>
      <c r="AB1085" s="11"/>
    </row>
    <row r="1086" spans="1:28" ht="24.75" customHeight="1">
      <c r="A1086" s="1256" t="str">
        <f>IF(E1086&gt;0,"Wypełnione","")</f>
        <v/>
      </c>
      <c r="B1086" s="57"/>
      <c r="C1086" s="2050">
        <f>'Og s3a'!C1797</f>
        <v>0</v>
      </c>
      <c r="D1086" s="2052">
        <f>'Og s3a'!E1797</f>
        <v>0</v>
      </c>
      <c r="E1086" s="2050">
        <f>'Og s3a'!F1797</f>
        <v>0</v>
      </c>
      <c r="F1086" s="395">
        <f>O1086</f>
        <v>0</v>
      </c>
      <c r="G1086" s="395">
        <f>P1086</f>
        <v>0</v>
      </c>
      <c r="H1086" s="236">
        <f>'Pak8 s2'!I1088</f>
        <v>0</v>
      </c>
      <c r="I1086" s="236">
        <f>'Pak8 s2'!K1088</f>
        <v>0</v>
      </c>
      <c r="J1086" s="236">
        <f>'Pak8 s2'!M1088</f>
        <v>0</v>
      </c>
      <c r="K1086" s="236">
        <f>'Pak8 s2'!O1088</f>
        <v>0</v>
      </c>
      <c r="L1086" s="11"/>
      <c r="M1086" s="11"/>
      <c r="N1086" s="396">
        <f>'Og s3a'!G1797</f>
        <v>0</v>
      </c>
      <c r="O1086" s="237">
        <f>'Og s3a'!H1797</f>
        <v>0</v>
      </c>
      <c r="P1086" s="398">
        <f>'Og s3a'!D1797</f>
        <v>0</v>
      </c>
      <c r="Q1086" s="11"/>
      <c r="R1086" s="306"/>
      <c r="S1086" s="306"/>
      <c r="T1086" s="306"/>
      <c r="U1086" s="11"/>
      <c r="V1086" s="11"/>
      <c r="W1086" s="11"/>
      <c r="X1086" s="11"/>
      <c r="Y1086" s="11"/>
      <c r="Z1086" s="11"/>
      <c r="AA1086" s="11"/>
      <c r="AB1086" s="11"/>
    </row>
    <row r="1087" spans="1:28" ht="14.25" customHeight="1">
      <c r="A1087" s="1256" t="str">
        <f>A1086</f>
        <v/>
      </c>
      <c r="B1087" s="57"/>
      <c r="C1087" s="2051"/>
      <c r="D1087" s="2053"/>
      <c r="E1087" s="2051"/>
      <c r="F1087" s="234"/>
      <c r="G1087" s="234">
        <f>'Pak8 s2'!G1089</f>
        <v>0</v>
      </c>
      <c r="H1087" s="234">
        <f>'Pak8 s2'!I1089</f>
        <v>0</v>
      </c>
      <c r="I1087" s="234">
        <f>'Pak8 s2'!K1089</f>
        <v>0</v>
      </c>
      <c r="J1087" s="234">
        <f>'Pak8 s2'!M1089</f>
        <v>0</v>
      </c>
      <c r="K1087" s="234">
        <f>'Pak8 s2'!O1089</f>
        <v>0</v>
      </c>
      <c r="L1087" s="11"/>
      <c r="M1087" s="11"/>
      <c r="N1087" s="397"/>
      <c r="O1087" s="233"/>
      <c r="P1087" s="399"/>
      <c r="Q1087" s="11"/>
      <c r="R1087" s="306"/>
      <c r="S1087" s="306"/>
      <c r="T1087" s="306"/>
      <c r="U1087" s="11"/>
      <c r="V1087" s="11"/>
      <c r="W1087" s="11"/>
      <c r="X1087" s="11"/>
      <c r="Y1087" s="11"/>
      <c r="Z1087" s="11"/>
      <c r="AA1087" s="11"/>
      <c r="AB1087" s="11"/>
    </row>
    <row r="1088" spans="1:28" ht="24.75" customHeight="1">
      <c r="A1088" s="1256" t="str">
        <f>IF(E1088&gt;0,"Wypełnione","")</f>
        <v/>
      </c>
      <c r="B1088" s="57"/>
      <c r="C1088" s="2050">
        <f>'Og s3a'!C1799</f>
        <v>0</v>
      </c>
      <c r="D1088" s="2052">
        <f>'Og s3a'!E1799</f>
        <v>0</v>
      </c>
      <c r="E1088" s="2050">
        <f>'Og s3a'!F1799</f>
        <v>0</v>
      </c>
      <c r="F1088" s="395">
        <f>O1088</f>
        <v>0</v>
      </c>
      <c r="G1088" s="395">
        <f>P1088</f>
        <v>0</v>
      </c>
      <c r="H1088" s="236">
        <f>'Pak8 s2'!I1090</f>
        <v>0</v>
      </c>
      <c r="I1088" s="236">
        <f>'Pak8 s2'!K1090</f>
        <v>0</v>
      </c>
      <c r="J1088" s="236">
        <f>'Pak8 s2'!M1090</f>
        <v>0</v>
      </c>
      <c r="K1088" s="236">
        <f>'Pak8 s2'!O1090</f>
        <v>0</v>
      </c>
      <c r="L1088" s="11"/>
      <c r="M1088" s="11"/>
      <c r="N1088" s="396">
        <f>'Og s3a'!G1799</f>
        <v>0</v>
      </c>
      <c r="O1088" s="237">
        <f>'Og s3a'!H1799</f>
        <v>0</v>
      </c>
      <c r="P1088" s="398">
        <f>'Og s3a'!D1799</f>
        <v>0</v>
      </c>
      <c r="Q1088" s="11"/>
      <c r="R1088" s="306"/>
      <c r="S1088" s="306"/>
      <c r="T1088" s="306"/>
      <c r="U1088" s="11"/>
      <c r="V1088" s="11"/>
      <c r="W1088" s="11"/>
      <c r="X1088" s="11"/>
      <c r="Y1088" s="11"/>
      <c r="Z1088" s="11"/>
      <c r="AA1088" s="11"/>
      <c r="AB1088" s="11"/>
    </row>
    <row r="1089" spans="1:28" ht="14.25" customHeight="1">
      <c r="A1089" s="1256" t="str">
        <f>A1088</f>
        <v/>
      </c>
      <c r="B1089" s="57"/>
      <c r="C1089" s="2051"/>
      <c r="D1089" s="2053"/>
      <c r="E1089" s="2051"/>
      <c r="F1089" s="234"/>
      <c r="G1089" s="234">
        <f>'Pak8 s2'!G1091</f>
        <v>0</v>
      </c>
      <c r="H1089" s="234">
        <f>'Pak8 s2'!I1091</f>
        <v>0</v>
      </c>
      <c r="I1089" s="234">
        <f>'Pak8 s2'!K1091</f>
        <v>0</v>
      </c>
      <c r="J1089" s="234">
        <f>'Pak8 s2'!M1091</f>
        <v>0</v>
      </c>
      <c r="K1089" s="234">
        <f>'Pak8 s2'!O1091</f>
        <v>0</v>
      </c>
      <c r="L1089" s="11"/>
      <c r="M1089" s="11"/>
      <c r="N1089" s="397"/>
      <c r="O1089" s="233"/>
      <c r="P1089" s="399"/>
      <c r="Q1089" s="11"/>
      <c r="R1089" s="306"/>
      <c r="S1089" s="306"/>
      <c r="T1089" s="306"/>
      <c r="U1089" s="11"/>
      <c r="V1089" s="11"/>
      <c r="W1089" s="11"/>
      <c r="X1089" s="11"/>
      <c r="Y1089" s="11"/>
      <c r="Z1089" s="11"/>
      <c r="AA1089" s="11"/>
      <c r="AB1089" s="11"/>
    </row>
    <row r="1090" spans="1:28" ht="24.75" customHeight="1">
      <c r="A1090" s="1256" t="str">
        <f>IF(E1090&gt;0,"Wypełnione","")</f>
        <v/>
      </c>
      <c r="B1090" s="57"/>
      <c r="C1090" s="2050">
        <f>'Og s3a'!C1801</f>
        <v>0</v>
      </c>
      <c r="D1090" s="2052">
        <f>'Og s3a'!E1801</f>
        <v>0</v>
      </c>
      <c r="E1090" s="2050">
        <f>'Og s3a'!F1801</f>
        <v>0</v>
      </c>
      <c r="F1090" s="395">
        <f>O1090</f>
        <v>0</v>
      </c>
      <c r="G1090" s="395">
        <f>P1090</f>
        <v>0</v>
      </c>
      <c r="H1090" s="236">
        <f>'Pak8 s2'!I1092</f>
        <v>0</v>
      </c>
      <c r="I1090" s="236">
        <f>'Pak8 s2'!K1092</f>
        <v>0</v>
      </c>
      <c r="J1090" s="236">
        <f>'Pak8 s2'!M1092</f>
        <v>0</v>
      </c>
      <c r="K1090" s="236">
        <f>'Pak8 s2'!O1092</f>
        <v>0</v>
      </c>
      <c r="L1090" s="11"/>
      <c r="M1090" s="11"/>
      <c r="N1090" s="396">
        <f>'Og s3a'!G1801</f>
        <v>0</v>
      </c>
      <c r="O1090" s="237">
        <f>'Og s3a'!H1801</f>
        <v>0</v>
      </c>
      <c r="P1090" s="398">
        <f>'Og s3a'!D1801</f>
        <v>0</v>
      </c>
      <c r="Q1090" s="11"/>
      <c r="R1090" s="306"/>
      <c r="S1090" s="306"/>
      <c r="T1090" s="306"/>
      <c r="U1090" s="11"/>
      <c r="V1090" s="11"/>
      <c r="W1090" s="11"/>
      <c r="X1090" s="11"/>
      <c r="Y1090" s="11"/>
      <c r="Z1090" s="11"/>
      <c r="AA1090" s="11"/>
      <c r="AB1090" s="11"/>
    </row>
    <row r="1091" spans="1:28" ht="14.25" customHeight="1">
      <c r="A1091" s="1256" t="str">
        <f>A1090</f>
        <v/>
      </c>
      <c r="B1091" s="57"/>
      <c r="C1091" s="2051"/>
      <c r="D1091" s="2053"/>
      <c r="E1091" s="2051"/>
      <c r="F1091" s="234"/>
      <c r="G1091" s="234">
        <f>'Pak8 s2'!G1093</f>
        <v>0</v>
      </c>
      <c r="H1091" s="234">
        <f>'Pak8 s2'!I1093</f>
        <v>0</v>
      </c>
      <c r="I1091" s="234">
        <f>'Pak8 s2'!K1093</f>
        <v>0</v>
      </c>
      <c r="J1091" s="234">
        <f>'Pak8 s2'!M1093</f>
        <v>0</v>
      </c>
      <c r="K1091" s="234">
        <f>'Pak8 s2'!O1093</f>
        <v>0</v>
      </c>
      <c r="L1091" s="11"/>
      <c r="M1091" s="11"/>
      <c r="N1091" s="397"/>
      <c r="O1091" s="233"/>
      <c r="P1091" s="399"/>
      <c r="Q1091" s="11"/>
      <c r="R1091" s="306"/>
      <c r="S1091" s="306"/>
      <c r="T1091" s="306"/>
      <c r="U1091" s="11"/>
      <c r="V1091" s="11"/>
      <c r="W1091" s="11"/>
      <c r="X1091" s="11"/>
      <c r="Y1091" s="11"/>
      <c r="Z1091" s="11"/>
      <c r="AA1091" s="11"/>
      <c r="AB1091" s="11"/>
    </row>
    <row r="1092" spans="1:28" ht="24.75" customHeight="1">
      <c r="A1092" s="1256" t="str">
        <f>IF(E1092&gt;0,"Wypełnione","")</f>
        <v/>
      </c>
      <c r="B1092" s="57"/>
      <c r="C1092" s="2050">
        <f>'Og s3a'!C1803</f>
        <v>0</v>
      </c>
      <c r="D1092" s="2052">
        <f>'Og s3a'!E1803</f>
        <v>0</v>
      </c>
      <c r="E1092" s="2050">
        <f>'Og s3a'!F1803</f>
        <v>0</v>
      </c>
      <c r="F1092" s="395">
        <f>O1092</f>
        <v>0</v>
      </c>
      <c r="G1092" s="395">
        <f>P1092</f>
        <v>0</v>
      </c>
      <c r="H1092" s="236">
        <f>'Pak8 s2'!I1094</f>
        <v>0</v>
      </c>
      <c r="I1092" s="236">
        <f>'Pak8 s2'!K1094</f>
        <v>0</v>
      </c>
      <c r="J1092" s="236">
        <f>'Pak8 s2'!M1094</f>
        <v>0</v>
      </c>
      <c r="K1092" s="236">
        <f>'Pak8 s2'!O1094</f>
        <v>0</v>
      </c>
      <c r="L1092" s="11"/>
      <c r="M1092" s="11"/>
      <c r="N1092" s="396">
        <f>'Og s3a'!G1803</f>
        <v>0</v>
      </c>
      <c r="O1092" s="237">
        <f>'Og s3a'!H1803</f>
        <v>0</v>
      </c>
      <c r="P1092" s="398">
        <f>'Og s3a'!D1803</f>
        <v>0</v>
      </c>
      <c r="Q1092" s="11"/>
      <c r="R1092" s="306"/>
      <c r="S1092" s="306"/>
      <c r="T1092" s="306"/>
      <c r="U1092" s="11"/>
      <c r="V1092" s="11"/>
      <c r="W1092" s="11"/>
      <c r="X1092" s="11"/>
      <c r="Y1092" s="11"/>
      <c r="Z1092" s="11"/>
      <c r="AA1092" s="11"/>
      <c r="AB1092" s="11"/>
    </row>
    <row r="1093" spans="1:28" ht="14.25" customHeight="1">
      <c r="A1093" s="1256" t="str">
        <f>A1092</f>
        <v/>
      </c>
      <c r="B1093" s="57"/>
      <c r="C1093" s="2051"/>
      <c r="D1093" s="2053"/>
      <c r="E1093" s="2051"/>
      <c r="F1093" s="234"/>
      <c r="G1093" s="234">
        <f>'Pak8 s2'!G1095</f>
        <v>0</v>
      </c>
      <c r="H1093" s="234">
        <f>'Pak8 s2'!I1095</f>
        <v>0</v>
      </c>
      <c r="I1093" s="234">
        <f>'Pak8 s2'!K1095</f>
        <v>0</v>
      </c>
      <c r="J1093" s="234">
        <f>'Pak8 s2'!M1095</f>
        <v>0</v>
      </c>
      <c r="K1093" s="234">
        <f>'Pak8 s2'!O1095</f>
        <v>0</v>
      </c>
      <c r="L1093" s="11"/>
      <c r="M1093" s="11"/>
      <c r="N1093" s="397"/>
      <c r="O1093" s="233"/>
      <c r="P1093" s="399"/>
      <c r="Q1093" s="11"/>
      <c r="R1093" s="306"/>
      <c r="S1093" s="306"/>
      <c r="T1093" s="306"/>
      <c r="U1093" s="11"/>
      <c r="V1093" s="11"/>
      <c r="W1093" s="11"/>
      <c r="X1093" s="11"/>
      <c r="Y1093" s="11"/>
      <c r="Z1093" s="11"/>
      <c r="AA1093" s="11"/>
      <c r="AB1093" s="11"/>
    </row>
    <row r="1094" spans="1:28" ht="24.75" customHeight="1">
      <c r="A1094" s="1256" t="str">
        <f>IF(E1094&gt;0,"Wypełnione","")</f>
        <v/>
      </c>
      <c r="B1094" s="57"/>
      <c r="C1094" s="2050">
        <f>'Og s3a'!C1805</f>
        <v>0</v>
      </c>
      <c r="D1094" s="2052">
        <f>'Og s3a'!E1805</f>
        <v>0</v>
      </c>
      <c r="E1094" s="2050">
        <f>'Og s3a'!F1805</f>
        <v>0</v>
      </c>
      <c r="F1094" s="395">
        <f>O1094</f>
        <v>0</v>
      </c>
      <c r="G1094" s="395">
        <f>P1094</f>
        <v>0</v>
      </c>
      <c r="H1094" s="236">
        <f>'Pak8 s2'!I1096</f>
        <v>0</v>
      </c>
      <c r="I1094" s="236">
        <f>'Pak8 s2'!K1096</f>
        <v>0</v>
      </c>
      <c r="J1094" s="236">
        <f>'Pak8 s2'!M1096</f>
        <v>0</v>
      </c>
      <c r="K1094" s="236">
        <f>'Pak8 s2'!O1096</f>
        <v>0</v>
      </c>
      <c r="L1094" s="11"/>
      <c r="M1094" s="11"/>
      <c r="N1094" s="396">
        <f>'Og s3a'!G1805</f>
        <v>0</v>
      </c>
      <c r="O1094" s="237">
        <f>'Og s3a'!H1805</f>
        <v>0</v>
      </c>
      <c r="P1094" s="398">
        <f>'Og s3a'!D1805</f>
        <v>0</v>
      </c>
      <c r="Q1094" s="11"/>
      <c r="R1094" s="306"/>
      <c r="S1094" s="306"/>
      <c r="T1094" s="306"/>
      <c r="U1094" s="11"/>
      <c r="V1094" s="11"/>
      <c r="W1094" s="11"/>
      <c r="X1094" s="11"/>
      <c r="Y1094" s="11"/>
      <c r="Z1094" s="11"/>
      <c r="AA1094" s="11"/>
      <c r="AB1094" s="11"/>
    </row>
    <row r="1095" spans="1:28" ht="14.25" customHeight="1">
      <c r="A1095" s="1256" t="str">
        <f>A1094</f>
        <v/>
      </c>
      <c r="B1095" s="57"/>
      <c r="C1095" s="2051"/>
      <c r="D1095" s="2053"/>
      <c r="E1095" s="2051"/>
      <c r="F1095" s="234"/>
      <c r="G1095" s="234">
        <f>'Pak8 s2'!G1097</f>
        <v>0</v>
      </c>
      <c r="H1095" s="234">
        <f>'Pak8 s2'!I1097</f>
        <v>0</v>
      </c>
      <c r="I1095" s="234">
        <f>'Pak8 s2'!K1097</f>
        <v>0</v>
      </c>
      <c r="J1095" s="234">
        <f>'Pak8 s2'!M1097</f>
        <v>0</v>
      </c>
      <c r="K1095" s="234">
        <f>'Pak8 s2'!O1097</f>
        <v>0</v>
      </c>
      <c r="L1095" s="11"/>
      <c r="M1095" s="11"/>
      <c r="N1095" s="397"/>
      <c r="O1095" s="233"/>
      <c r="P1095" s="399"/>
      <c r="Q1095" s="11"/>
      <c r="R1095" s="306"/>
      <c r="S1095" s="306"/>
      <c r="T1095" s="306"/>
      <c r="U1095" s="11"/>
      <c r="V1095" s="11"/>
      <c r="W1095" s="11"/>
      <c r="X1095" s="11"/>
      <c r="Y1095" s="11"/>
      <c r="Z1095" s="11"/>
      <c r="AA1095" s="11"/>
      <c r="AB1095" s="11"/>
    </row>
    <row r="1096" spans="1:28" ht="24.75" customHeight="1">
      <c r="A1096" s="1256" t="str">
        <f>IF(E1096&gt;0,"Wypełnione","")</f>
        <v/>
      </c>
      <c r="B1096" s="57"/>
      <c r="C1096" s="2050">
        <f>'Og s3a'!C1807</f>
        <v>0</v>
      </c>
      <c r="D1096" s="2052">
        <f>'Og s3a'!E1807</f>
        <v>0</v>
      </c>
      <c r="E1096" s="2050">
        <f>'Og s3a'!F1807</f>
        <v>0</v>
      </c>
      <c r="F1096" s="395">
        <f>O1096</f>
        <v>0</v>
      </c>
      <c r="G1096" s="395">
        <f>P1096</f>
        <v>0</v>
      </c>
      <c r="H1096" s="236">
        <f>'Pak8 s2'!I1098</f>
        <v>0</v>
      </c>
      <c r="I1096" s="236">
        <f>'Pak8 s2'!K1098</f>
        <v>0</v>
      </c>
      <c r="J1096" s="236">
        <f>'Pak8 s2'!M1098</f>
        <v>0</v>
      </c>
      <c r="K1096" s="236">
        <f>'Pak8 s2'!O1098</f>
        <v>0</v>
      </c>
      <c r="L1096" s="11"/>
      <c r="M1096" s="11"/>
      <c r="N1096" s="396">
        <f>'Og s3a'!G1807</f>
        <v>0</v>
      </c>
      <c r="O1096" s="237">
        <f>'Og s3a'!H1807</f>
        <v>0</v>
      </c>
      <c r="P1096" s="398">
        <f>'Og s3a'!D1807</f>
        <v>0</v>
      </c>
      <c r="Q1096" s="11"/>
      <c r="R1096" s="306"/>
      <c r="S1096" s="306"/>
      <c r="T1096" s="306"/>
      <c r="U1096" s="11"/>
      <c r="V1096" s="11"/>
      <c r="W1096" s="11"/>
      <c r="X1096" s="11"/>
      <c r="Y1096" s="11"/>
      <c r="Z1096" s="11"/>
      <c r="AA1096" s="11"/>
      <c r="AB1096" s="11"/>
    </row>
    <row r="1097" spans="1:28" ht="14.25" customHeight="1">
      <c r="A1097" s="1256" t="str">
        <f>A1096</f>
        <v/>
      </c>
      <c r="B1097" s="57"/>
      <c r="C1097" s="2051"/>
      <c r="D1097" s="2053"/>
      <c r="E1097" s="2051"/>
      <c r="F1097" s="234"/>
      <c r="G1097" s="234">
        <f>'Pak8 s2'!G1099</f>
        <v>0</v>
      </c>
      <c r="H1097" s="234">
        <f>'Pak8 s2'!I1099</f>
        <v>0</v>
      </c>
      <c r="I1097" s="234">
        <f>'Pak8 s2'!K1099</f>
        <v>0</v>
      </c>
      <c r="J1097" s="234">
        <f>'Pak8 s2'!M1099</f>
        <v>0</v>
      </c>
      <c r="K1097" s="234">
        <f>'Pak8 s2'!O1099</f>
        <v>0</v>
      </c>
      <c r="L1097" s="11"/>
      <c r="M1097" s="11"/>
      <c r="N1097" s="397"/>
      <c r="O1097" s="233"/>
      <c r="P1097" s="399"/>
      <c r="Q1097" s="11"/>
      <c r="R1097" s="306"/>
      <c r="S1097" s="306"/>
      <c r="T1097" s="306"/>
      <c r="U1097" s="11"/>
      <c r="V1097" s="11"/>
      <c r="W1097" s="11"/>
      <c r="X1097" s="11"/>
      <c r="Y1097" s="11"/>
      <c r="Z1097" s="11"/>
      <c r="AA1097" s="11"/>
      <c r="AB1097" s="11"/>
    </row>
    <row r="1098" spans="1:28" ht="24.75" customHeight="1">
      <c r="A1098" s="1256" t="str">
        <f>IF(E1098&gt;0,"Wypełnione","")</f>
        <v/>
      </c>
      <c r="B1098" s="57"/>
      <c r="C1098" s="2050">
        <f>'Og s3a'!C1809</f>
        <v>0</v>
      </c>
      <c r="D1098" s="2052">
        <f>'Og s3a'!E1809</f>
        <v>0</v>
      </c>
      <c r="E1098" s="2050">
        <f>'Og s3a'!F1809</f>
        <v>0</v>
      </c>
      <c r="F1098" s="395">
        <f>O1098</f>
        <v>0</v>
      </c>
      <c r="G1098" s="395">
        <f>P1098</f>
        <v>0</v>
      </c>
      <c r="H1098" s="236">
        <f>'Pak8 s2'!I1100</f>
        <v>0</v>
      </c>
      <c r="I1098" s="236">
        <f>'Pak8 s2'!K1100</f>
        <v>0</v>
      </c>
      <c r="J1098" s="236">
        <f>'Pak8 s2'!M1100</f>
        <v>0</v>
      </c>
      <c r="K1098" s="236">
        <f>'Pak8 s2'!O1100</f>
        <v>0</v>
      </c>
      <c r="L1098" s="11"/>
      <c r="M1098" s="11"/>
      <c r="N1098" s="396">
        <f>'Og s3a'!G1809</f>
        <v>0</v>
      </c>
      <c r="O1098" s="237">
        <f>'Og s3a'!H1809</f>
        <v>0</v>
      </c>
      <c r="P1098" s="398">
        <f>'Og s3a'!D1809</f>
        <v>0</v>
      </c>
      <c r="Q1098" s="11"/>
      <c r="R1098" s="306"/>
      <c r="S1098" s="306"/>
      <c r="T1098" s="306"/>
      <c r="U1098" s="11"/>
      <c r="V1098" s="11"/>
      <c r="W1098" s="11"/>
      <c r="X1098" s="11"/>
      <c r="Y1098" s="11"/>
      <c r="Z1098" s="11"/>
      <c r="AA1098" s="11"/>
      <c r="AB1098" s="11"/>
    </row>
    <row r="1099" spans="1:28" ht="14.25" customHeight="1">
      <c r="A1099" s="1256" t="str">
        <f>A1098</f>
        <v/>
      </c>
      <c r="B1099" s="57"/>
      <c r="C1099" s="2051"/>
      <c r="D1099" s="2053"/>
      <c r="E1099" s="2051"/>
      <c r="F1099" s="234"/>
      <c r="G1099" s="234">
        <f>'Pak8 s2'!G1101</f>
        <v>0</v>
      </c>
      <c r="H1099" s="234">
        <f>'Pak8 s2'!I1101</f>
        <v>0</v>
      </c>
      <c r="I1099" s="234">
        <f>'Pak8 s2'!K1101</f>
        <v>0</v>
      </c>
      <c r="J1099" s="234">
        <f>'Pak8 s2'!M1101</f>
        <v>0</v>
      </c>
      <c r="K1099" s="234">
        <f>'Pak8 s2'!O1101</f>
        <v>0</v>
      </c>
      <c r="L1099" s="11"/>
      <c r="M1099" s="11"/>
      <c r="N1099" s="397"/>
      <c r="O1099" s="233"/>
      <c r="P1099" s="399"/>
      <c r="Q1099" s="11"/>
      <c r="R1099" s="306"/>
      <c r="S1099" s="306"/>
      <c r="T1099" s="306"/>
      <c r="U1099" s="11"/>
      <c r="V1099" s="11"/>
      <c r="W1099" s="11"/>
      <c r="X1099" s="11"/>
      <c r="Y1099" s="11"/>
      <c r="Z1099" s="11"/>
      <c r="AA1099" s="11"/>
      <c r="AB1099" s="11"/>
    </row>
    <row r="1100" spans="1:28" ht="24.75" customHeight="1">
      <c r="A1100" s="1256" t="str">
        <f>IF(E1100&gt;0,"Wypełnione","")</f>
        <v/>
      </c>
      <c r="B1100" s="57"/>
      <c r="C1100" s="2050">
        <f>'Og s3a'!C1811</f>
        <v>0</v>
      </c>
      <c r="D1100" s="2052">
        <f>'Og s3a'!E1811</f>
        <v>0</v>
      </c>
      <c r="E1100" s="2050">
        <f>'Og s3a'!F1811</f>
        <v>0</v>
      </c>
      <c r="F1100" s="395">
        <f>O1100</f>
        <v>0</v>
      </c>
      <c r="G1100" s="395">
        <f>P1100</f>
        <v>0</v>
      </c>
      <c r="H1100" s="236">
        <f>'Pak8 s2'!I1102</f>
        <v>0</v>
      </c>
      <c r="I1100" s="236">
        <f>'Pak8 s2'!K1102</f>
        <v>0</v>
      </c>
      <c r="J1100" s="236">
        <f>'Pak8 s2'!M1102</f>
        <v>0</v>
      </c>
      <c r="K1100" s="236">
        <f>'Pak8 s2'!O1102</f>
        <v>0</v>
      </c>
      <c r="L1100" s="11"/>
      <c r="M1100" s="11"/>
      <c r="N1100" s="396">
        <f>'Og s3a'!G1811</f>
        <v>0</v>
      </c>
      <c r="O1100" s="237">
        <f>'Og s3a'!H1811</f>
        <v>0</v>
      </c>
      <c r="P1100" s="398">
        <f>'Og s3a'!D1811</f>
        <v>0</v>
      </c>
      <c r="Q1100" s="11"/>
      <c r="R1100" s="306"/>
      <c r="S1100" s="306"/>
      <c r="T1100" s="306"/>
      <c r="U1100" s="11"/>
      <c r="V1100" s="11"/>
      <c r="W1100" s="11"/>
      <c r="X1100" s="11"/>
      <c r="Y1100" s="11"/>
      <c r="Z1100" s="11"/>
      <c r="AA1100" s="11"/>
      <c r="AB1100" s="11"/>
    </row>
    <row r="1101" spans="1:28" ht="14.25" customHeight="1">
      <c r="A1101" s="1256" t="str">
        <f>A1100</f>
        <v/>
      </c>
      <c r="B1101" s="57"/>
      <c r="C1101" s="2051"/>
      <c r="D1101" s="2053"/>
      <c r="E1101" s="2051"/>
      <c r="F1101" s="234"/>
      <c r="G1101" s="234">
        <f>'Pak8 s2'!G1103</f>
        <v>0</v>
      </c>
      <c r="H1101" s="234">
        <f>'Pak8 s2'!I1103</f>
        <v>0</v>
      </c>
      <c r="I1101" s="234">
        <f>'Pak8 s2'!K1103</f>
        <v>0</v>
      </c>
      <c r="J1101" s="234">
        <f>'Pak8 s2'!M1103</f>
        <v>0</v>
      </c>
      <c r="K1101" s="234">
        <f>'Pak8 s2'!O1103</f>
        <v>0</v>
      </c>
      <c r="L1101" s="11"/>
      <c r="M1101" s="11"/>
      <c r="N1101" s="397"/>
      <c r="O1101" s="233"/>
      <c r="P1101" s="399"/>
      <c r="Q1101" s="11"/>
      <c r="R1101" s="306"/>
      <c r="S1101" s="306"/>
      <c r="T1101" s="306"/>
      <c r="U1101" s="11"/>
      <c r="V1101" s="11"/>
      <c r="W1101" s="11"/>
      <c r="X1101" s="11"/>
      <c r="Y1101" s="11"/>
      <c r="Z1101" s="11"/>
      <c r="AA1101" s="11"/>
      <c r="AB1101" s="11"/>
    </row>
    <row r="1102" spans="1:28" ht="24.75" customHeight="1">
      <c r="A1102" s="1256" t="str">
        <f>IF(E1102&gt;0,"Wypełnione","")</f>
        <v/>
      </c>
      <c r="B1102" s="57"/>
      <c r="C1102" s="2050">
        <f>'Og s3a'!C1813</f>
        <v>0</v>
      </c>
      <c r="D1102" s="2052">
        <f>'Og s3a'!E1813</f>
        <v>0</v>
      </c>
      <c r="E1102" s="2050">
        <f>'Og s3a'!F1813</f>
        <v>0</v>
      </c>
      <c r="F1102" s="395">
        <f>O1102</f>
        <v>0</v>
      </c>
      <c r="G1102" s="395">
        <f>P1102</f>
        <v>0</v>
      </c>
      <c r="H1102" s="236">
        <f>'Pak8 s2'!I1104</f>
        <v>0</v>
      </c>
      <c r="I1102" s="236">
        <f>'Pak8 s2'!K1104</f>
        <v>0</v>
      </c>
      <c r="J1102" s="236">
        <f>'Pak8 s2'!M1104</f>
        <v>0</v>
      </c>
      <c r="K1102" s="236">
        <f>'Pak8 s2'!O1104</f>
        <v>0</v>
      </c>
      <c r="L1102" s="11"/>
      <c r="M1102" s="11"/>
      <c r="N1102" s="396">
        <f>'Og s3a'!G1813</f>
        <v>0</v>
      </c>
      <c r="O1102" s="237">
        <f>'Og s3a'!H1813</f>
        <v>0</v>
      </c>
      <c r="P1102" s="398">
        <f>'Og s3a'!D1813</f>
        <v>0</v>
      </c>
      <c r="Q1102" s="11"/>
      <c r="R1102" s="306"/>
      <c r="S1102" s="306"/>
      <c r="T1102" s="306"/>
      <c r="U1102" s="11"/>
      <c r="V1102" s="11"/>
      <c r="W1102" s="11"/>
      <c r="X1102" s="11"/>
      <c r="Y1102" s="11"/>
      <c r="Z1102" s="11"/>
      <c r="AA1102" s="11"/>
      <c r="AB1102" s="11"/>
    </row>
    <row r="1103" spans="1:28" ht="14.25" customHeight="1">
      <c r="A1103" s="1256" t="str">
        <f>A1102</f>
        <v/>
      </c>
      <c r="B1103" s="57"/>
      <c r="C1103" s="2051"/>
      <c r="D1103" s="2053"/>
      <c r="E1103" s="2051"/>
      <c r="F1103" s="234"/>
      <c r="G1103" s="234">
        <f>'Pak8 s2'!G1105</f>
        <v>0</v>
      </c>
      <c r="H1103" s="234">
        <f>'Pak8 s2'!I1105</f>
        <v>0</v>
      </c>
      <c r="I1103" s="234">
        <f>'Pak8 s2'!K1105</f>
        <v>0</v>
      </c>
      <c r="J1103" s="234">
        <f>'Pak8 s2'!M1105</f>
        <v>0</v>
      </c>
      <c r="K1103" s="234">
        <f>'Pak8 s2'!O1105</f>
        <v>0</v>
      </c>
      <c r="L1103" s="11"/>
      <c r="M1103" s="11"/>
      <c r="N1103" s="397"/>
      <c r="O1103" s="233"/>
      <c r="P1103" s="399"/>
      <c r="Q1103" s="11"/>
      <c r="R1103" s="306"/>
      <c r="S1103" s="306"/>
      <c r="T1103" s="306"/>
      <c r="U1103" s="11"/>
      <c r="V1103" s="11"/>
      <c r="W1103" s="11"/>
      <c r="X1103" s="11"/>
      <c r="Y1103" s="11"/>
      <c r="Z1103" s="11"/>
      <c r="AA1103" s="11"/>
      <c r="AB1103" s="11"/>
    </row>
    <row r="1104" spans="1:28" ht="24.75" customHeight="1">
      <c r="A1104" s="1256" t="str">
        <f>IF(E1104&gt;0,"Wypełnione","")</f>
        <v/>
      </c>
      <c r="B1104" s="57"/>
      <c r="C1104" s="2050">
        <f>'Og s3a'!C1815</f>
        <v>0</v>
      </c>
      <c r="D1104" s="2052">
        <f>'Og s3a'!E1815</f>
        <v>0</v>
      </c>
      <c r="E1104" s="2050">
        <f>'Og s3a'!F1815</f>
        <v>0</v>
      </c>
      <c r="F1104" s="395">
        <f>O1104</f>
        <v>0</v>
      </c>
      <c r="G1104" s="395">
        <f>P1104</f>
        <v>0</v>
      </c>
      <c r="H1104" s="236">
        <f>'Pak8 s2'!I1106</f>
        <v>0</v>
      </c>
      <c r="I1104" s="236">
        <f>'Pak8 s2'!K1106</f>
        <v>0</v>
      </c>
      <c r="J1104" s="236">
        <f>'Pak8 s2'!M1106</f>
        <v>0</v>
      </c>
      <c r="K1104" s="236">
        <f>'Pak8 s2'!O1106</f>
        <v>0</v>
      </c>
      <c r="L1104" s="11"/>
      <c r="M1104" s="11"/>
      <c r="N1104" s="396">
        <f>'Og s3a'!G1815</f>
        <v>0</v>
      </c>
      <c r="O1104" s="237">
        <f>'Og s3a'!H1815</f>
        <v>0</v>
      </c>
      <c r="P1104" s="398">
        <f>'Og s3a'!D1815</f>
        <v>0</v>
      </c>
      <c r="Q1104" s="11"/>
      <c r="R1104" s="306"/>
      <c r="S1104" s="306"/>
      <c r="T1104" s="306"/>
      <c r="U1104" s="11"/>
      <c r="V1104" s="11"/>
      <c r="W1104" s="11"/>
      <c r="X1104" s="11"/>
      <c r="Y1104" s="11"/>
      <c r="Z1104" s="11"/>
      <c r="AA1104" s="11"/>
      <c r="AB1104" s="11"/>
    </row>
    <row r="1105" spans="1:28" ht="14.25" customHeight="1">
      <c r="A1105" s="1256" t="str">
        <f>A1104</f>
        <v/>
      </c>
      <c r="B1105" s="57"/>
      <c r="C1105" s="2051"/>
      <c r="D1105" s="2053"/>
      <c r="E1105" s="2051"/>
      <c r="F1105" s="234"/>
      <c r="G1105" s="234">
        <f>'Pak8 s2'!G1107</f>
        <v>0</v>
      </c>
      <c r="H1105" s="234">
        <f>'Pak8 s2'!I1107</f>
        <v>0</v>
      </c>
      <c r="I1105" s="234">
        <f>'Pak8 s2'!K1107</f>
        <v>0</v>
      </c>
      <c r="J1105" s="234">
        <f>'Pak8 s2'!M1107</f>
        <v>0</v>
      </c>
      <c r="K1105" s="234">
        <f>'Pak8 s2'!O1107</f>
        <v>0</v>
      </c>
      <c r="L1105" s="11"/>
      <c r="M1105" s="11"/>
      <c r="N1105" s="397"/>
      <c r="O1105" s="233"/>
      <c r="P1105" s="399"/>
      <c r="Q1105" s="11"/>
      <c r="R1105" s="306"/>
      <c r="S1105" s="306"/>
      <c r="T1105" s="306"/>
      <c r="U1105" s="11"/>
      <c r="V1105" s="11"/>
      <c r="W1105" s="11"/>
      <c r="X1105" s="11"/>
      <c r="Y1105" s="11"/>
      <c r="Z1105" s="11"/>
      <c r="AA1105" s="11"/>
      <c r="AB1105" s="11"/>
    </row>
    <row r="1106" spans="1:28" ht="24.75" customHeight="1">
      <c r="A1106" s="1256" t="str">
        <f>IF(E1106&gt;0,"Wypełnione","")</f>
        <v/>
      </c>
      <c r="B1106" s="57"/>
      <c r="C1106" s="2050">
        <f>'Og s3a'!C1817</f>
        <v>0</v>
      </c>
      <c r="D1106" s="2052">
        <f>'Og s3a'!E1817</f>
        <v>0</v>
      </c>
      <c r="E1106" s="2050">
        <f>'Og s3a'!F1817</f>
        <v>0</v>
      </c>
      <c r="F1106" s="395">
        <f>O1106</f>
        <v>0</v>
      </c>
      <c r="G1106" s="395">
        <f>P1106</f>
        <v>0</v>
      </c>
      <c r="H1106" s="236">
        <f>'Pak8 s2'!I1108</f>
        <v>0</v>
      </c>
      <c r="I1106" s="236">
        <f>'Pak8 s2'!K1108</f>
        <v>0</v>
      </c>
      <c r="J1106" s="236">
        <f>'Pak8 s2'!M1108</f>
        <v>0</v>
      </c>
      <c r="K1106" s="236">
        <f>'Pak8 s2'!O1108</f>
        <v>0</v>
      </c>
      <c r="L1106" s="11"/>
      <c r="M1106" s="11"/>
      <c r="N1106" s="396">
        <f>'Og s3a'!G1817</f>
        <v>0</v>
      </c>
      <c r="O1106" s="237">
        <f>'Og s3a'!H1817</f>
        <v>0</v>
      </c>
      <c r="P1106" s="398">
        <f>'Og s3a'!D1817</f>
        <v>0</v>
      </c>
      <c r="Q1106" s="11"/>
      <c r="R1106" s="306"/>
      <c r="S1106" s="306"/>
      <c r="T1106" s="306"/>
      <c r="U1106" s="11"/>
      <c r="V1106" s="11"/>
      <c r="W1106" s="11"/>
      <c r="X1106" s="11"/>
      <c r="Y1106" s="11"/>
      <c r="Z1106" s="11"/>
      <c r="AA1106" s="11"/>
      <c r="AB1106" s="11"/>
    </row>
    <row r="1107" spans="1:28" ht="14.25" customHeight="1">
      <c r="A1107" s="1256" t="str">
        <f>A1106</f>
        <v/>
      </c>
      <c r="B1107" s="57"/>
      <c r="C1107" s="2051"/>
      <c r="D1107" s="2053"/>
      <c r="E1107" s="2051"/>
      <c r="F1107" s="234"/>
      <c r="G1107" s="234">
        <f>'Pak8 s2'!G1109</f>
        <v>0</v>
      </c>
      <c r="H1107" s="234">
        <f>'Pak8 s2'!I1109</f>
        <v>0</v>
      </c>
      <c r="I1107" s="234">
        <f>'Pak8 s2'!K1109</f>
        <v>0</v>
      </c>
      <c r="J1107" s="234">
        <f>'Pak8 s2'!M1109</f>
        <v>0</v>
      </c>
      <c r="K1107" s="234">
        <f>'Pak8 s2'!O1109</f>
        <v>0</v>
      </c>
      <c r="L1107" s="11"/>
      <c r="M1107" s="11"/>
      <c r="N1107" s="397"/>
      <c r="O1107" s="233"/>
      <c r="P1107" s="399"/>
      <c r="Q1107" s="11"/>
      <c r="R1107" s="306"/>
      <c r="S1107" s="306"/>
      <c r="T1107" s="306"/>
      <c r="U1107" s="11"/>
      <c r="V1107" s="11"/>
      <c r="W1107" s="11"/>
      <c r="X1107" s="11"/>
      <c r="Y1107" s="11"/>
      <c r="Z1107" s="11"/>
      <c r="AA1107" s="11"/>
      <c r="AB1107" s="11"/>
    </row>
    <row r="1108" spans="1:28" ht="24.75" customHeight="1">
      <c r="A1108" s="1256" t="str">
        <f>IF(E1108&gt;0,"Wypełnione","")</f>
        <v/>
      </c>
      <c r="B1108" s="57"/>
      <c r="C1108" s="2050">
        <f>'Og s3a'!C1819</f>
        <v>0</v>
      </c>
      <c r="D1108" s="2052">
        <f>'Og s3a'!E1819</f>
        <v>0</v>
      </c>
      <c r="E1108" s="2050">
        <f>'Og s3a'!F1819</f>
        <v>0</v>
      </c>
      <c r="F1108" s="395">
        <f>O1108</f>
        <v>0</v>
      </c>
      <c r="G1108" s="395">
        <f>P1108</f>
        <v>0</v>
      </c>
      <c r="H1108" s="236">
        <f>'Pak8 s2'!I1110</f>
        <v>0</v>
      </c>
      <c r="I1108" s="236">
        <f>'Pak8 s2'!K1110</f>
        <v>0</v>
      </c>
      <c r="J1108" s="236">
        <f>'Pak8 s2'!M1110</f>
        <v>0</v>
      </c>
      <c r="K1108" s="236">
        <f>'Pak8 s2'!O1110</f>
        <v>0</v>
      </c>
      <c r="L1108" s="11"/>
      <c r="M1108" s="11"/>
      <c r="N1108" s="396">
        <f>'Og s3a'!G1819</f>
        <v>0</v>
      </c>
      <c r="O1108" s="237">
        <f>'Og s3a'!H1819</f>
        <v>0</v>
      </c>
      <c r="P1108" s="398">
        <f>'Og s3a'!D1819</f>
        <v>0</v>
      </c>
      <c r="Q1108" s="11"/>
      <c r="R1108" s="306"/>
      <c r="S1108" s="306"/>
      <c r="T1108" s="306"/>
      <c r="U1108" s="11"/>
      <c r="V1108" s="11"/>
      <c r="W1108" s="11"/>
      <c r="X1108" s="11"/>
      <c r="Y1108" s="11"/>
      <c r="Z1108" s="11"/>
      <c r="AA1108" s="11"/>
      <c r="AB1108" s="11"/>
    </row>
    <row r="1109" spans="1:28" ht="14.25" customHeight="1">
      <c r="A1109" s="1256" t="str">
        <f>A1108</f>
        <v/>
      </c>
      <c r="B1109" s="57"/>
      <c r="C1109" s="2051"/>
      <c r="D1109" s="2053"/>
      <c r="E1109" s="2051"/>
      <c r="F1109" s="234"/>
      <c r="G1109" s="234">
        <f>'Pak8 s2'!G1111</f>
        <v>0</v>
      </c>
      <c r="H1109" s="234">
        <f>'Pak8 s2'!I1111</f>
        <v>0</v>
      </c>
      <c r="I1109" s="234">
        <f>'Pak8 s2'!K1111</f>
        <v>0</v>
      </c>
      <c r="J1109" s="234">
        <f>'Pak8 s2'!M1111</f>
        <v>0</v>
      </c>
      <c r="K1109" s="234">
        <f>'Pak8 s2'!O1111</f>
        <v>0</v>
      </c>
      <c r="L1109" s="11"/>
      <c r="M1109" s="11"/>
      <c r="N1109" s="397"/>
      <c r="O1109" s="233"/>
      <c r="P1109" s="399"/>
      <c r="Q1109" s="11"/>
      <c r="R1109" s="306"/>
      <c r="S1109" s="306"/>
      <c r="T1109" s="306"/>
      <c r="U1109" s="11"/>
      <c r="V1109" s="11"/>
      <c r="W1109" s="11"/>
      <c r="X1109" s="11"/>
      <c r="Y1109" s="11"/>
      <c r="Z1109" s="11"/>
      <c r="AA1109" s="11"/>
      <c r="AB1109" s="11"/>
    </row>
    <row r="1110" spans="1:28" ht="24.75" customHeight="1">
      <c r="A1110" s="1256" t="str">
        <f>IF(E1110&gt;0,"Wypełnione","")</f>
        <v/>
      </c>
      <c r="B1110" s="57"/>
      <c r="C1110" s="2050">
        <f>'Og s3a'!C1821</f>
        <v>0</v>
      </c>
      <c r="D1110" s="2052">
        <f>'Og s3a'!E1821</f>
        <v>0</v>
      </c>
      <c r="E1110" s="2050">
        <f>'Og s3a'!F1821</f>
        <v>0</v>
      </c>
      <c r="F1110" s="395">
        <f>O1110</f>
        <v>0</v>
      </c>
      <c r="G1110" s="395">
        <f>P1110</f>
        <v>0</v>
      </c>
      <c r="H1110" s="236">
        <f>'Pak8 s2'!I1112</f>
        <v>0</v>
      </c>
      <c r="I1110" s="236">
        <f>'Pak8 s2'!K1112</f>
        <v>0</v>
      </c>
      <c r="J1110" s="236">
        <f>'Pak8 s2'!M1112</f>
        <v>0</v>
      </c>
      <c r="K1110" s="236">
        <f>'Pak8 s2'!O1112</f>
        <v>0</v>
      </c>
      <c r="L1110" s="11"/>
      <c r="M1110" s="11"/>
      <c r="N1110" s="396">
        <f>'Og s3a'!G1821</f>
        <v>0</v>
      </c>
      <c r="O1110" s="237">
        <f>'Og s3a'!H1821</f>
        <v>0</v>
      </c>
      <c r="P1110" s="398">
        <f>'Og s3a'!D1821</f>
        <v>0</v>
      </c>
      <c r="Q1110" s="11"/>
      <c r="R1110" s="306"/>
      <c r="S1110" s="306"/>
      <c r="T1110" s="306"/>
      <c r="U1110" s="11"/>
      <c r="V1110" s="11"/>
      <c r="W1110" s="11"/>
      <c r="X1110" s="11"/>
      <c r="Y1110" s="11"/>
      <c r="Z1110" s="11"/>
      <c r="AA1110" s="11"/>
      <c r="AB1110" s="11"/>
    </row>
    <row r="1111" spans="1:28" ht="14.25" customHeight="1">
      <c r="A1111" s="1256" t="str">
        <f>A1110</f>
        <v/>
      </c>
      <c r="B1111" s="57"/>
      <c r="C1111" s="2051"/>
      <c r="D1111" s="2053"/>
      <c r="E1111" s="2051"/>
      <c r="F1111" s="234"/>
      <c r="G1111" s="234">
        <f>'Pak8 s2'!G1113</f>
        <v>0</v>
      </c>
      <c r="H1111" s="234">
        <f>'Pak8 s2'!I1113</f>
        <v>0</v>
      </c>
      <c r="I1111" s="234">
        <f>'Pak8 s2'!K1113</f>
        <v>0</v>
      </c>
      <c r="J1111" s="234">
        <f>'Pak8 s2'!M1113</f>
        <v>0</v>
      </c>
      <c r="K1111" s="234">
        <f>'Pak8 s2'!O1113</f>
        <v>0</v>
      </c>
      <c r="L1111" s="11"/>
      <c r="M1111" s="11"/>
      <c r="N1111" s="397"/>
      <c r="O1111" s="233"/>
      <c r="P1111" s="399"/>
      <c r="Q1111" s="11"/>
      <c r="R1111" s="306"/>
      <c r="S1111" s="306"/>
      <c r="T1111" s="306"/>
      <c r="U1111" s="11"/>
      <c r="V1111" s="11"/>
      <c r="W1111" s="11"/>
      <c r="X1111" s="11"/>
      <c r="Y1111" s="11"/>
      <c r="Z1111" s="11"/>
      <c r="AA1111" s="11"/>
      <c r="AB1111" s="11"/>
    </row>
    <row r="1112" spans="1:28" ht="24.75" customHeight="1">
      <c r="A1112" s="1256" t="str">
        <f>IF(E1112&gt;0,"Wypełnione","")</f>
        <v/>
      </c>
      <c r="B1112" s="57"/>
      <c r="C1112" s="2050">
        <f>'Og s3a'!C1823</f>
        <v>0</v>
      </c>
      <c r="D1112" s="2052">
        <f>'Og s3a'!E1823</f>
        <v>0</v>
      </c>
      <c r="E1112" s="2050">
        <f>'Og s3a'!F1823</f>
        <v>0</v>
      </c>
      <c r="F1112" s="395">
        <f>O1112</f>
        <v>0</v>
      </c>
      <c r="G1112" s="395">
        <f>P1112</f>
        <v>0</v>
      </c>
      <c r="H1112" s="236">
        <f>'Pak8 s2'!I1114</f>
        <v>0</v>
      </c>
      <c r="I1112" s="236">
        <f>'Pak8 s2'!K1114</f>
        <v>0</v>
      </c>
      <c r="J1112" s="236">
        <f>'Pak8 s2'!M1114</f>
        <v>0</v>
      </c>
      <c r="K1112" s="236">
        <f>'Pak8 s2'!O1114</f>
        <v>0</v>
      </c>
      <c r="L1112" s="11"/>
      <c r="M1112" s="11"/>
      <c r="N1112" s="396">
        <f>'Og s3a'!G1823</f>
        <v>0</v>
      </c>
      <c r="O1112" s="237">
        <f>'Og s3a'!H1823</f>
        <v>0</v>
      </c>
      <c r="P1112" s="398">
        <f>'Og s3a'!D1823</f>
        <v>0</v>
      </c>
      <c r="Q1112" s="11"/>
      <c r="R1112" s="306"/>
      <c r="S1112" s="306"/>
      <c r="T1112" s="306"/>
      <c r="U1112" s="11"/>
      <c r="V1112" s="11"/>
      <c r="W1112" s="11"/>
      <c r="X1112" s="11"/>
      <c r="Y1112" s="11"/>
      <c r="Z1112" s="11"/>
      <c r="AA1112" s="11"/>
      <c r="AB1112" s="11"/>
    </row>
    <row r="1113" spans="1:28" ht="14.25" customHeight="1">
      <c r="A1113" s="1256" t="str">
        <f>A1112</f>
        <v/>
      </c>
      <c r="B1113" s="57"/>
      <c r="C1113" s="2051"/>
      <c r="D1113" s="2053"/>
      <c r="E1113" s="2051"/>
      <c r="F1113" s="234"/>
      <c r="G1113" s="234">
        <f>'Pak8 s2'!G1115</f>
        <v>0</v>
      </c>
      <c r="H1113" s="234">
        <f>'Pak8 s2'!I1115</f>
        <v>0</v>
      </c>
      <c r="I1113" s="234">
        <f>'Pak8 s2'!K1115</f>
        <v>0</v>
      </c>
      <c r="J1113" s="234">
        <f>'Pak8 s2'!M1115</f>
        <v>0</v>
      </c>
      <c r="K1113" s="234">
        <f>'Pak8 s2'!O1115</f>
        <v>0</v>
      </c>
      <c r="L1113" s="11"/>
      <c r="M1113" s="11"/>
      <c r="N1113" s="397"/>
      <c r="O1113" s="233"/>
      <c r="P1113" s="399"/>
      <c r="Q1113" s="11"/>
      <c r="R1113" s="306"/>
      <c r="S1113" s="306"/>
      <c r="T1113" s="306"/>
      <c r="U1113" s="11"/>
      <c r="V1113" s="11"/>
      <c r="W1113" s="11"/>
      <c r="X1113" s="11"/>
      <c r="Y1113" s="11"/>
      <c r="Z1113" s="11"/>
      <c r="AA1113" s="11"/>
      <c r="AB1113" s="11"/>
    </row>
    <row r="1114" spans="1:28" ht="24.75" customHeight="1">
      <c r="A1114" s="1256" t="str">
        <f>IF(E1114&gt;0,"Wypełnione","")</f>
        <v/>
      </c>
      <c r="B1114" s="57"/>
      <c r="C1114" s="2050">
        <f>'Og s3a'!C1825</f>
        <v>0</v>
      </c>
      <c r="D1114" s="2052">
        <f>'Og s3a'!E1825</f>
        <v>0</v>
      </c>
      <c r="E1114" s="2050">
        <f>'Og s3a'!F1825</f>
        <v>0</v>
      </c>
      <c r="F1114" s="395">
        <f>O1114</f>
        <v>0</v>
      </c>
      <c r="G1114" s="395">
        <f>P1114</f>
        <v>0</v>
      </c>
      <c r="H1114" s="236">
        <f>'Pak8 s2'!I1116</f>
        <v>0</v>
      </c>
      <c r="I1114" s="236">
        <f>'Pak8 s2'!K1116</f>
        <v>0</v>
      </c>
      <c r="J1114" s="236">
        <f>'Pak8 s2'!M1116</f>
        <v>0</v>
      </c>
      <c r="K1114" s="236">
        <f>'Pak8 s2'!O1116</f>
        <v>0</v>
      </c>
      <c r="L1114" s="11"/>
      <c r="M1114" s="11"/>
      <c r="N1114" s="396">
        <f>'Og s3a'!G1825</f>
        <v>0</v>
      </c>
      <c r="O1114" s="237">
        <f>'Og s3a'!H1825</f>
        <v>0</v>
      </c>
      <c r="P1114" s="398">
        <f>'Og s3a'!D1825</f>
        <v>0</v>
      </c>
      <c r="Q1114" s="11"/>
      <c r="R1114" s="306"/>
      <c r="S1114" s="306"/>
      <c r="T1114" s="306"/>
      <c r="U1114" s="11"/>
      <c r="V1114" s="11"/>
      <c r="W1114" s="11"/>
      <c r="X1114" s="11"/>
      <c r="Y1114" s="11"/>
      <c r="Z1114" s="11"/>
      <c r="AA1114" s="11"/>
      <c r="AB1114" s="11"/>
    </row>
    <row r="1115" spans="1:28" ht="14.25" customHeight="1">
      <c r="A1115" s="1256" t="str">
        <f>A1114</f>
        <v/>
      </c>
      <c r="B1115" s="57"/>
      <c r="C1115" s="2051"/>
      <c r="D1115" s="2053"/>
      <c r="E1115" s="2051"/>
      <c r="F1115" s="234"/>
      <c r="G1115" s="234">
        <f>'Pak8 s2'!G1117</f>
        <v>0</v>
      </c>
      <c r="H1115" s="234">
        <f>'Pak8 s2'!I1117</f>
        <v>0</v>
      </c>
      <c r="I1115" s="234">
        <f>'Pak8 s2'!K1117</f>
        <v>0</v>
      </c>
      <c r="J1115" s="234">
        <f>'Pak8 s2'!M1117</f>
        <v>0</v>
      </c>
      <c r="K1115" s="234">
        <f>'Pak8 s2'!O1117</f>
        <v>0</v>
      </c>
      <c r="L1115" s="11"/>
      <c r="M1115" s="11"/>
      <c r="N1115" s="397"/>
      <c r="O1115" s="233"/>
      <c r="P1115" s="399"/>
      <c r="Q1115" s="11"/>
      <c r="R1115" s="306"/>
      <c r="S1115" s="306"/>
      <c r="T1115" s="306"/>
      <c r="U1115" s="11"/>
      <c r="V1115" s="11"/>
      <c r="W1115" s="11"/>
      <c r="X1115" s="11"/>
      <c r="Y1115" s="11"/>
      <c r="Z1115" s="11"/>
      <c r="AA1115" s="11"/>
      <c r="AB1115" s="11"/>
    </row>
    <row r="1116" spans="1:28" ht="24.75" customHeight="1">
      <c r="A1116" s="1256" t="str">
        <f>IF(E1116&gt;0,"Wypełnione","")</f>
        <v/>
      </c>
      <c r="B1116" s="57"/>
      <c r="C1116" s="2050">
        <f>'Og s3a'!C1827</f>
        <v>0</v>
      </c>
      <c r="D1116" s="2052">
        <f>'Og s3a'!E1827</f>
        <v>0</v>
      </c>
      <c r="E1116" s="2050">
        <f>'Og s3a'!F1827</f>
        <v>0</v>
      </c>
      <c r="F1116" s="395">
        <f>O1116</f>
        <v>0</v>
      </c>
      <c r="G1116" s="395">
        <f>P1116</f>
        <v>0</v>
      </c>
      <c r="H1116" s="236">
        <f>'Pak8 s2'!I1118</f>
        <v>0</v>
      </c>
      <c r="I1116" s="236">
        <f>'Pak8 s2'!K1118</f>
        <v>0</v>
      </c>
      <c r="J1116" s="236">
        <f>'Pak8 s2'!M1118</f>
        <v>0</v>
      </c>
      <c r="K1116" s="236">
        <f>'Pak8 s2'!O1118</f>
        <v>0</v>
      </c>
      <c r="L1116" s="11"/>
      <c r="M1116" s="11"/>
      <c r="N1116" s="396">
        <f>'Og s3a'!G1827</f>
        <v>0</v>
      </c>
      <c r="O1116" s="237">
        <f>'Og s3a'!H1827</f>
        <v>0</v>
      </c>
      <c r="P1116" s="398">
        <f>'Og s3a'!D1827</f>
        <v>0</v>
      </c>
      <c r="Q1116" s="11"/>
      <c r="R1116" s="306"/>
      <c r="S1116" s="306"/>
      <c r="T1116" s="306"/>
      <c r="U1116" s="11"/>
      <c r="V1116" s="11"/>
      <c r="W1116" s="11"/>
      <c r="X1116" s="11"/>
      <c r="Y1116" s="11"/>
      <c r="Z1116" s="11"/>
      <c r="AA1116" s="11"/>
      <c r="AB1116" s="11"/>
    </row>
    <row r="1117" spans="1:28" ht="14.25" customHeight="1">
      <c r="A1117" s="1256" t="str">
        <f>A1116</f>
        <v/>
      </c>
      <c r="B1117" s="57"/>
      <c r="C1117" s="2051"/>
      <c r="D1117" s="2053"/>
      <c r="E1117" s="2051"/>
      <c r="F1117" s="234"/>
      <c r="G1117" s="234">
        <f>'Pak8 s2'!G1119</f>
        <v>0</v>
      </c>
      <c r="H1117" s="234">
        <f>'Pak8 s2'!I1119</f>
        <v>0</v>
      </c>
      <c r="I1117" s="234">
        <f>'Pak8 s2'!K1119</f>
        <v>0</v>
      </c>
      <c r="J1117" s="234">
        <f>'Pak8 s2'!M1119</f>
        <v>0</v>
      </c>
      <c r="K1117" s="234">
        <f>'Pak8 s2'!O1119</f>
        <v>0</v>
      </c>
      <c r="L1117" s="11"/>
      <c r="M1117" s="11"/>
      <c r="N1117" s="397"/>
      <c r="O1117" s="233"/>
      <c r="P1117" s="399"/>
      <c r="Q1117" s="11"/>
      <c r="R1117" s="306"/>
      <c r="S1117" s="306"/>
      <c r="T1117" s="306"/>
      <c r="U1117" s="11"/>
      <c r="V1117" s="11"/>
      <c r="W1117" s="11"/>
      <c r="X1117" s="11"/>
      <c r="Y1117" s="11"/>
      <c r="Z1117" s="11"/>
      <c r="AA1117" s="11"/>
      <c r="AB1117" s="11"/>
    </row>
    <row r="1118" spans="1:28" ht="24.75" customHeight="1">
      <c r="A1118" s="1256" t="str">
        <f>IF(E1118&gt;0,"Wypełnione","")</f>
        <v/>
      </c>
      <c r="B1118" s="57"/>
      <c r="C1118" s="2050">
        <f>'Og s3a'!C1829</f>
        <v>0</v>
      </c>
      <c r="D1118" s="2052">
        <f>'Og s3a'!E1829</f>
        <v>0</v>
      </c>
      <c r="E1118" s="2050">
        <f>'Og s3a'!F1829</f>
        <v>0</v>
      </c>
      <c r="F1118" s="395">
        <f>O1118</f>
        <v>0</v>
      </c>
      <c r="G1118" s="395">
        <f>P1118</f>
        <v>0</v>
      </c>
      <c r="H1118" s="236">
        <f>'Pak8 s2'!I1120</f>
        <v>0</v>
      </c>
      <c r="I1118" s="236">
        <f>'Pak8 s2'!K1120</f>
        <v>0</v>
      </c>
      <c r="J1118" s="236">
        <f>'Pak8 s2'!M1120</f>
        <v>0</v>
      </c>
      <c r="K1118" s="236">
        <f>'Pak8 s2'!O1120</f>
        <v>0</v>
      </c>
      <c r="L1118" s="11"/>
      <c r="M1118" s="11"/>
      <c r="N1118" s="396">
        <f>'Og s3a'!G1829</f>
        <v>0</v>
      </c>
      <c r="O1118" s="237">
        <f>'Og s3a'!H1829</f>
        <v>0</v>
      </c>
      <c r="P1118" s="398">
        <f>'Og s3a'!D1829</f>
        <v>0</v>
      </c>
      <c r="Q1118" s="11"/>
      <c r="R1118" s="306"/>
      <c r="S1118" s="306"/>
      <c r="T1118" s="306"/>
      <c r="U1118" s="11"/>
      <c r="V1118" s="11"/>
      <c r="W1118" s="11"/>
      <c r="X1118" s="11"/>
      <c r="Y1118" s="11"/>
      <c r="Z1118" s="11"/>
      <c r="AA1118" s="11"/>
      <c r="AB1118" s="11"/>
    </row>
    <row r="1119" spans="1:28" ht="14.25" customHeight="1">
      <c r="A1119" s="1256" t="str">
        <f>A1118</f>
        <v/>
      </c>
      <c r="B1119" s="57"/>
      <c r="C1119" s="2051"/>
      <c r="D1119" s="2053"/>
      <c r="E1119" s="2051"/>
      <c r="F1119" s="234"/>
      <c r="G1119" s="234">
        <f>'Pak8 s2'!G1121</f>
        <v>0</v>
      </c>
      <c r="H1119" s="234">
        <f>'Pak8 s2'!I1121</f>
        <v>0</v>
      </c>
      <c r="I1119" s="234">
        <f>'Pak8 s2'!K1121</f>
        <v>0</v>
      </c>
      <c r="J1119" s="234">
        <f>'Pak8 s2'!M1121</f>
        <v>0</v>
      </c>
      <c r="K1119" s="234">
        <f>'Pak8 s2'!O1121</f>
        <v>0</v>
      </c>
      <c r="L1119" s="11"/>
      <c r="M1119" s="11"/>
      <c r="N1119" s="397"/>
      <c r="O1119" s="233"/>
      <c r="P1119" s="399"/>
      <c r="Q1119" s="11"/>
      <c r="R1119" s="306"/>
      <c r="S1119" s="306"/>
      <c r="T1119" s="306"/>
      <c r="U1119" s="11"/>
      <c r="V1119" s="11"/>
      <c r="W1119" s="11"/>
      <c r="X1119" s="11"/>
      <c r="Y1119" s="11"/>
      <c r="Z1119" s="11"/>
      <c r="AA1119" s="11"/>
      <c r="AB1119" s="11"/>
    </row>
    <row r="1120" spans="1:28" ht="24.75" customHeight="1">
      <c r="A1120" s="1256" t="str">
        <f>IF(E1120&gt;0,"Wypełnione","")</f>
        <v/>
      </c>
      <c r="B1120" s="57"/>
      <c r="C1120" s="2050">
        <f>'Og s3a'!C1831</f>
        <v>0</v>
      </c>
      <c r="D1120" s="2052">
        <f>'Og s3a'!E1831</f>
        <v>0</v>
      </c>
      <c r="E1120" s="2050">
        <f>'Og s3a'!F1831</f>
        <v>0</v>
      </c>
      <c r="F1120" s="395">
        <f>O1120</f>
        <v>0</v>
      </c>
      <c r="G1120" s="395">
        <f>P1120</f>
        <v>0</v>
      </c>
      <c r="H1120" s="236">
        <f>'Pak8 s2'!I1122</f>
        <v>0</v>
      </c>
      <c r="I1120" s="236">
        <f>'Pak8 s2'!K1122</f>
        <v>0</v>
      </c>
      <c r="J1120" s="236">
        <f>'Pak8 s2'!M1122</f>
        <v>0</v>
      </c>
      <c r="K1120" s="236">
        <f>'Pak8 s2'!O1122</f>
        <v>0</v>
      </c>
      <c r="L1120" s="11"/>
      <c r="M1120" s="11"/>
      <c r="N1120" s="396">
        <f>'Og s3a'!G1831</f>
        <v>0</v>
      </c>
      <c r="O1120" s="237">
        <f>'Og s3a'!H1831</f>
        <v>0</v>
      </c>
      <c r="P1120" s="398">
        <f>'Og s3a'!D1831</f>
        <v>0</v>
      </c>
      <c r="Q1120" s="11"/>
      <c r="R1120" s="306"/>
      <c r="S1120" s="306"/>
      <c r="T1120" s="306"/>
      <c r="U1120" s="11"/>
      <c r="V1120" s="11"/>
      <c r="W1120" s="11"/>
      <c r="X1120" s="11"/>
      <c r="Y1120" s="11"/>
      <c r="Z1120" s="11"/>
      <c r="AA1120" s="11"/>
      <c r="AB1120" s="11"/>
    </row>
    <row r="1121" spans="1:28" ht="14.25" customHeight="1">
      <c r="A1121" s="1256" t="str">
        <f>A1120</f>
        <v/>
      </c>
      <c r="B1121" s="57"/>
      <c r="C1121" s="2051"/>
      <c r="D1121" s="2053"/>
      <c r="E1121" s="2051"/>
      <c r="F1121" s="234"/>
      <c r="G1121" s="234">
        <f>'Pak8 s2'!G1123</f>
        <v>0</v>
      </c>
      <c r="H1121" s="234">
        <f>'Pak8 s2'!I1123</f>
        <v>0</v>
      </c>
      <c r="I1121" s="234">
        <f>'Pak8 s2'!K1123</f>
        <v>0</v>
      </c>
      <c r="J1121" s="234">
        <f>'Pak8 s2'!M1123</f>
        <v>0</v>
      </c>
      <c r="K1121" s="234">
        <f>'Pak8 s2'!O1123</f>
        <v>0</v>
      </c>
      <c r="L1121" s="11"/>
      <c r="M1121" s="11"/>
      <c r="N1121" s="397"/>
      <c r="O1121" s="233"/>
      <c r="P1121" s="399"/>
      <c r="Q1121" s="11"/>
      <c r="R1121" s="306"/>
      <c r="S1121" s="306"/>
      <c r="T1121" s="306"/>
      <c r="U1121" s="11"/>
      <c r="V1121" s="11"/>
      <c r="W1121" s="11"/>
      <c r="X1121" s="11"/>
      <c r="Y1121" s="11"/>
      <c r="Z1121" s="11"/>
      <c r="AA1121" s="11"/>
      <c r="AB1121" s="11"/>
    </row>
    <row r="1122" spans="1:28" ht="24.75" customHeight="1">
      <c r="A1122" s="1256" t="str">
        <f>IF(E1122&gt;0,"Wypełnione","")</f>
        <v/>
      </c>
      <c r="B1122" s="57"/>
      <c r="C1122" s="2050">
        <f>'Og s3a'!C1833</f>
        <v>0</v>
      </c>
      <c r="D1122" s="2052">
        <f>'Og s3a'!E1833</f>
        <v>0</v>
      </c>
      <c r="E1122" s="2050">
        <f>'Og s3a'!F1833</f>
        <v>0</v>
      </c>
      <c r="F1122" s="395">
        <f>O1122</f>
        <v>0</v>
      </c>
      <c r="G1122" s="395">
        <f>P1122</f>
        <v>0</v>
      </c>
      <c r="H1122" s="236">
        <f>'Pak8 s2'!I1124</f>
        <v>0</v>
      </c>
      <c r="I1122" s="236">
        <f>'Pak8 s2'!K1124</f>
        <v>0</v>
      </c>
      <c r="J1122" s="236">
        <f>'Pak8 s2'!M1124</f>
        <v>0</v>
      </c>
      <c r="K1122" s="236">
        <f>'Pak8 s2'!O1124</f>
        <v>0</v>
      </c>
      <c r="L1122" s="11"/>
      <c r="M1122" s="11"/>
      <c r="N1122" s="396">
        <f>'Og s3a'!G1833</f>
        <v>0</v>
      </c>
      <c r="O1122" s="237">
        <f>'Og s3a'!H1833</f>
        <v>0</v>
      </c>
      <c r="P1122" s="398">
        <f>'Og s3a'!D1833</f>
        <v>0</v>
      </c>
      <c r="Q1122" s="11"/>
      <c r="R1122" s="306"/>
      <c r="S1122" s="306"/>
      <c r="T1122" s="306"/>
      <c r="U1122" s="11"/>
      <c r="V1122" s="11"/>
      <c r="W1122" s="11"/>
      <c r="X1122" s="11"/>
      <c r="Y1122" s="11"/>
      <c r="Z1122" s="11"/>
      <c r="AA1122" s="11"/>
      <c r="AB1122" s="11"/>
    </row>
    <row r="1123" spans="1:28" ht="14.25" customHeight="1">
      <c r="A1123" s="1256" t="str">
        <f>A1122</f>
        <v/>
      </c>
      <c r="B1123" s="57"/>
      <c r="C1123" s="2051"/>
      <c r="D1123" s="2053"/>
      <c r="E1123" s="2051"/>
      <c r="F1123" s="234"/>
      <c r="G1123" s="234">
        <f>'Pak8 s2'!G1125</f>
        <v>0</v>
      </c>
      <c r="H1123" s="234">
        <f>'Pak8 s2'!I1125</f>
        <v>0</v>
      </c>
      <c r="I1123" s="234">
        <f>'Pak8 s2'!K1125</f>
        <v>0</v>
      </c>
      <c r="J1123" s="234">
        <f>'Pak8 s2'!M1125</f>
        <v>0</v>
      </c>
      <c r="K1123" s="234">
        <f>'Pak8 s2'!O1125</f>
        <v>0</v>
      </c>
      <c r="L1123" s="11"/>
      <c r="M1123" s="11"/>
      <c r="N1123" s="397"/>
      <c r="O1123" s="233"/>
      <c r="P1123" s="399"/>
      <c r="Q1123" s="11"/>
      <c r="R1123" s="306"/>
      <c r="S1123" s="306"/>
      <c r="T1123" s="306"/>
      <c r="U1123" s="11"/>
      <c r="V1123" s="11"/>
      <c r="W1123" s="11"/>
      <c r="X1123" s="11"/>
      <c r="Y1123" s="11"/>
      <c r="Z1123" s="11"/>
      <c r="AA1123" s="11"/>
      <c r="AB1123" s="11"/>
    </row>
    <row r="1124" spans="1:28" ht="24.75" customHeight="1">
      <c r="A1124" s="1256" t="str">
        <f>IF(E1124&gt;0,"Wypełnione","")</f>
        <v/>
      </c>
      <c r="B1124" s="57"/>
      <c r="C1124" s="2050">
        <f>'Og s3a'!C1835</f>
        <v>0</v>
      </c>
      <c r="D1124" s="2052">
        <f>'Og s3a'!E1835</f>
        <v>0</v>
      </c>
      <c r="E1124" s="2050">
        <f>'Og s3a'!F1835</f>
        <v>0</v>
      </c>
      <c r="F1124" s="395">
        <f>O1124</f>
        <v>0</v>
      </c>
      <c r="G1124" s="395">
        <f>P1124</f>
        <v>0</v>
      </c>
      <c r="H1124" s="236">
        <f>'Pak8 s2'!I1126</f>
        <v>0</v>
      </c>
      <c r="I1124" s="236">
        <f>'Pak8 s2'!K1126</f>
        <v>0</v>
      </c>
      <c r="J1124" s="236">
        <f>'Pak8 s2'!M1126</f>
        <v>0</v>
      </c>
      <c r="K1124" s="236">
        <f>'Pak8 s2'!O1126</f>
        <v>0</v>
      </c>
      <c r="L1124" s="11"/>
      <c r="M1124" s="11"/>
      <c r="N1124" s="396">
        <f>'Og s3a'!G1835</f>
        <v>0</v>
      </c>
      <c r="O1124" s="237">
        <f>'Og s3a'!H1835</f>
        <v>0</v>
      </c>
      <c r="P1124" s="398">
        <f>'Og s3a'!D1835</f>
        <v>0</v>
      </c>
      <c r="Q1124" s="11"/>
      <c r="R1124" s="306"/>
      <c r="S1124" s="306"/>
      <c r="T1124" s="306"/>
      <c r="U1124" s="11"/>
      <c r="V1124" s="11"/>
      <c r="W1124" s="11"/>
      <c r="X1124" s="11"/>
      <c r="Y1124" s="11"/>
      <c r="Z1124" s="11"/>
      <c r="AA1124" s="11"/>
      <c r="AB1124" s="11"/>
    </row>
    <row r="1125" spans="1:28" ht="14.25" customHeight="1">
      <c r="A1125" s="1256" t="str">
        <f>A1124</f>
        <v/>
      </c>
      <c r="B1125" s="57"/>
      <c r="C1125" s="2051"/>
      <c r="D1125" s="2053"/>
      <c r="E1125" s="2051"/>
      <c r="F1125" s="234"/>
      <c r="G1125" s="234">
        <f>'Pak8 s2'!G1127</f>
        <v>0</v>
      </c>
      <c r="H1125" s="234">
        <f>'Pak8 s2'!I1127</f>
        <v>0</v>
      </c>
      <c r="I1125" s="234">
        <f>'Pak8 s2'!K1127</f>
        <v>0</v>
      </c>
      <c r="J1125" s="234">
        <f>'Pak8 s2'!M1127</f>
        <v>0</v>
      </c>
      <c r="K1125" s="234">
        <f>'Pak8 s2'!O1127</f>
        <v>0</v>
      </c>
      <c r="L1125" s="11"/>
      <c r="M1125" s="11"/>
      <c r="N1125" s="397"/>
      <c r="O1125" s="233"/>
      <c r="P1125" s="399"/>
      <c r="Q1125" s="11"/>
      <c r="R1125" s="306"/>
      <c r="S1125" s="306"/>
      <c r="T1125" s="306"/>
      <c r="U1125" s="11"/>
      <c r="V1125" s="11"/>
      <c r="W1125" s="11"/>
      <c r="X1125" s="11"/>
      <c r="Y1125" s="11"/>
      <c r="Z1125" s="11"/>
      <c r="AA1125" s="11"/>
      <c r="AB1125" s="11"/>
    </row>
    <row r="1126" spans="1:28" ht="24.75" customHeight="1">
      <c r="A1126" s="1256" t="str">
        <f>IF(E1126&gt;0,"Wypełnione","")</f>
        <v/>
      </c>
      <c r="B1126" s="57"/>
      <c r="C1126" s="2050">
        <f>'Og s3a'!C1837</f>
        <v>0</v>
      </c>
      <c r="D1126" s="2052">
        <f>'Og s3a'!E1837</f>
        <v>0</v>
      </c>
      <c r="E1126" s="2050">
        <f>'Og s3a'!F1837</f>
        <v>0</v>
      </c>
      <c r="F1126" s="395">
        <f>O1126</f>
        <v>0</v>
      </c>
      <c r="G1126" s="395">
        <f>P1126</f>
        <v>0</v>
      </c>
      <c r="H1126" s="236">
        <f>'Pak8 s2'!I1128</f>
        <v>0</v>
      </c>
      <c r="I1126" s="236">
        <f>'Pak8 s2'!K1128</f>
        <v>0</v>
      </c>
      <c r="J1126" s="236">
        <f>'Pak8 s2'!M1128</f>
        <v>0</v>
      </c>
      <c r="K1126" s="236">
        <f>'Pak8 s2'!O1128</f>
        <v>0</v>
      </c>
      <c r="L1126" s="11"/>
      <c r="M1126" s="11"/>
      <c r="N1126" s="396">
        <f>'Og s3a'!G1837</f>
        <v>0</v>
      </c>
      <c r="O1126" s="237">
        <f>'Og s3a'!H1837</f>
        <v>0</v>
      </c>
      <c r="P1126" s="398">
        <f>'Og s3a'!D1837</f>
        <v>0</v>
      </c>
      <c r="Q1126" s="11"/>
      <c r="R1126" s="306"/>
      <c r="S1126" s="306"/>
      <c r="T1126" s="306"/>
      <c r="U1126" s="11"/>
      <c r="V1126" s="11"/>
      <c r="W1126" s="11"/>
      <c r="X1126" s="11"/>
      <c r="Y1126" s="11"/>
      <c r="Z1126" s="11"/>
      <c r="AA1126" s="11"/>
      <c r="AB1126" s="11"/>
    </row>
    <row r="1127" spans="1:28" ht="14.25" customHeight="1">
      <c r="A1127" s="1256" t="str">
        <f>A1126</f>
        <v/>
      </c>
      <c r="B1127" s="57"/>
      <c r="C1127" s="2051"/>
      <c r="D1127" s="2053"/>
      <c r="E1127" s="2051"/>
      <c r="F1127" s="234"/>
      <c r="G1127" s="234">
        <f>'Pak8 s2'!G1129</f>
        <v>0</v>
      </c>
      <c r="H1127" s="234">
        <f>'Pak8 s2'!I1129</f>
        <v>0</v>
      </c>
      <c r="I1127" s="234">
        <f>'Pak8 s2'!K1129</f>
        <v>0</v>
      </c>
      <c r="J1127" s="234">
        <f>'Pak8 s2'!M1129</f>
        <v>0</v>
      </c>
      <c r="K1127" s="234">
        <f>'Pak8 s2'!O1129</f>
        <v>0</v>
      </c>
      <c r="L1127" s="11"/>
      <c r="M1127" s="11"/>
      <c r="N1127" s="397"/>
      <c r="O1127" s="233"/>
      <c r="P1127" s="399"/>
      <c r="Q1127" s="11"/>
      <c r="R1127" s="306"/>
      <c r="S1127" s="306"/>
      <c r="T1127" s="306"/>
      <c r="U1127" s="11"/>
      <c r="V1127" s="11"/>
      <c r="W1127" s="11"/>
      <c r="X1127" s="11"/>
      <c r="Y1127" s="11"/>
      <c r="Z1127" s="11"/>
      <c r="AA1127" s="11"/>
      <c r="AB1127" s="11"/>
    </row>
    <row r="1128" spans="1:28" ht="24.75" customHeight="1">
      <c r="A1128" s="1256" t="str">
        <f>IF(E1128&gt;0,"Wypełnione","")</f>
        <v/>
      </c>
      <c r="B1128" s="57"/>
      <c r="C1128" s="2050">
        <f>'Og s3a'!C1839</f>
        <v>0</v>
      </c>
      <c r="D1128" s="2052">
        <f>'Og s3a'!E1839</f>
        <v>0</v>
      </c>
      <c r="E1128" s="2050">
        <f>'Og s3a'!F1839</f>
        <v>0</v>
      </c>
      <c r="F1128" s="395">
        <f>O1128</f>
        <v>0</v>
      </c>
      <c r="G1128" s="395">
        <f>P1128</f>
        <v>0</v>
      </c>
      <c r="H1128" s="236">
        <f>'Pak8 s2'!I1130</f>
        <v>0</v>
      </c>
      <c r="I1128" s="236">
        <f>'Pak8 s2'!K1130</f>
        <v>0</v>
      </c>
      <c r="J1128" s="236">
        <f>'Pak8 s2'!M1130</f>
        <v>0</v>
      </c>
      <c r="K1128" s="236">
        <f>'Pak8 s2'!O1130</f>
        <v>0</v>
      </c>
      <c r="L1128" s="11"/>
      <c r="M1128" s="11"/>
      <c r="N1128" s="396">
        <f>'Og s3a'!G1839</f>
        <v>0</v>
      </c>
      <c r="O1128" s="237">
        <f>'Og s3a'!H1839</f>
        <v>0</v>
      </c>
      <c r="P1128" s="398">
        <f>'Og s3a'!D1839</f>
        <v>0</v>
      </c>
      <c r="Q1128" s="11"/>
      <c r="R1128" s="306"/>
      <c r="S1128" s="306"/>
      <c r="T1128" s="306"/>
      <c r="U1128" s="11"/>
      <c r="V1128" s="11"/>
      <c r="W1128" s="11"/>
      <c r="X1128" s="11"/>
      <c r="Y1128" s="11"/>
      <c r="Z1128" s="11"/>
      <c r="AA1128" s="11"/>
      <c r="AB1128" s="11"/>
    </row>
    <row r="1129" spans="1:28" ht="14.25" customHeight="1">
      <c r="A1129" s="1256" t="str">
        <f>A1128</f>
        <v/>
      </c>
      <c r="B1129" s="57"/>
      <c r="C1129" s="2051"/>
      <c r="D1129" s="2053"/>
      <c r="E1129" s="2051"/>
      <c r="F1129" s="234"/>
      <c r="G1129" s="234">
        <f>'Pak8 s2'!G1131</f>
        <v>0</v>
      </c>
      <c r="H1129" s="234">
        <f>'Pak8 s2'!I1131</f>
        <v>0</v>
      </c>
      <c r="I1129" s="234">
        <f>'Pak8 s2'!K1131</f>
        <v>0</v>
      </c>
      <c r="J1129" s="234">
        <f>'Pak8 s2'!M1131</f>
        <v>0</v>
      </c>
      <c r="K1129" s="234">
        <f>'Pak8 s2'!O1131</f>
        <v>0</v>
      </c>
      <c r="L1129" s="11"/>
      <c r="M1129" s="11"/>
      <c r="N1129" s="397"/>
      <c r="O1129" s="233"/>
      <c r="P1129" s="399"/>
      <c r="Q1129" s="11"/>
      <c r="R1129" s="306"/>
      <c r="S1129" s="306"/>
      <c r="T1129" s="306"/>
      <c r="U1129" s="11"/>
      <c r="V1129" s="11"/>
      <c r="W1129" s="11"/>
      <c r="X1129" s="11"/>
      <c r="Y1129" s="11"/>
      <c r="Z1129" s="11"/>
      <c r="AA1129" s="11"/>
      <c r="AB1129" s="11"/>
    </row>
    <row r="1130" spans="1:28" ht="24.75" customHeight="1">
      <c r="A1130" s="1256" t="str">
        <f>IF(E1130&gt;0,"Wypełnione","")</f>
        <v/>
      </c>
      <c r="B1130" s="57"/>
      <c r="C1130" s="2050">
        <f>'Og s3a'!C1841</f>
        <v>0</v>
      </c>
      <c r="D1130" s="2052">
        <f>'Og s3a'!E1841</f>
        <v>0</v>
      </c>
      <c r="E1130" s="2050">
        <f>'Og s3a'!F1841</f>
        <v>0</v>
      </c>
      <c r="F1130" s="395">
        <f>O1130</f>
        <v>0</v>
      </c>
      <c r="G1130" s="395">
        <f>P1130</f>
        <v>0</v>
      </c>
      <c r="H1130" s="236">
        <f>'Pak8 s2'!I1132</f>
        <v>0</v>
      </c>
      <c r="I1130" s="236">
        <f>'Pak8 s2'!K1132</f>
        <v>0</v>
      </c>
      <c r="J1130" s="236">
        <f>'Pak8 s2'!M1132</f>
        <v>0</v>
      </c>
      <c r="K1130" s="236">
        <f>'Pak8 s2'!O1132</f>
        <v>0</v>
      </c>
      <c r="L1130" s="11"/>
      <c r="M1130" s="11"/>
      <c r="N1130" s="396">
        <f>'Og s3a'!G1841</f>
        <v>0</v>
      </c>
      <c r="O1130" s="237">
        <f>'Og s3a'!H1841</f>
        <v>0</v>
      </c>
      <c r="P1130" s="398">
        <f>'Og s3a'!D1841</f>
        <v>0</v>
      </c>
      <c r="Q1130" s="11"/>
      <c r="R1130" s="306"/>
      <c r="S1130" s="306"/>
      <c r="T1130" s="306"/>
      <c r="U1130" s="11"/>
      <c r="V1130" s="11"/>
      <c r="W1130" s="11"/>
      <c r="X1130" s="11"/>
      <c r="Y1130" s="11"/>
      <c r="Z1130" s="11"/>
      <c r="AA1130" s="11"/>
      <c r="AB1130" s="11"/>
    </row>
    <row r="1131" spans="1:28" ht="14.25" customHeight="1">
      <c r="A1131" s="1256" t="str">
        <f>A1130</f>
        <v/>
      </c>
      <c r="B1131" s="57"/>
      <c r="C1131" s="2051"/>
      <c r="D1131" s="2053"/>
      <c r="E1131" s="2051"/>
      <c r="F1131" s="234"/>
      <c r="G1131" s="234">
        <f>'Pak8 s2'!G1133</f>
        <v>0</v>
      </c>
      <c r="H1131" s="234">
        <f>'Pak8 s2'!I1133</f>
        <v>0</v>
      </c>
      <c r="I1131" s="234">
        <f>'Pak8 s2'!K1133</f>
        <v>0</v>
      </c>
      <c r="J1131" s="234">
        <f>'Pak8 s2'!M1133</f>
        <v>0</v>
      </c>
      <c r="K1131" s="234">
        <f>'Pak8 s2'!O1133</f>
        <v>0</v>
      </c>
      <c r="L1131" s="11"/>
      <c r="M1131" s="11"/>
      <c r="N1131" s="397"/>
      <c r="O1131" s="233"/>
      <c r="P1131" s="399"/>
      <c r="Q1131" s="11"/>
      <c r="R1131" s="306"/>
      <c r="S1131" s="306"/>
      <c r="T1131" s="306"/>
      <c r="U1131" s="11"/>
      <c r="V1131" s="11"/>
      <c r="W1131" s="11"/>
      <c r="X1131" s="11"/>
      <c r="Y1131" s="11"/>
      <c r="Z1131" s="11"/>
      <c r="AA1131" s="11"/>
      <c r="AB1131" s="11"/>
    </row>
    <row r="1132" spans="1:28" ht="24.75" customHeight="1">
      <c r="A1132" s="1256" t="str">
        <f>IF(E1132&gt;0,"Wypełnione","")</f>
        <v/>
      </c>
      <c r="B1132" s="57"/>
      <c r="C1132" s="2050">
        <f>'Og s3a'!C1843</f>
        <v>0</v>
      </c>
      <c r="D1132" s="2052">
        <f>'Og s3a'!E1843</f>
        <v>0</v>
      </c>
      <c r="E1132" s="2050">
        <f>'Og s3a'!F1843</f>
        <v>0</v>
      </c>
      <c r="F1132" s="395">
        <f>O1132</f>
        <v>0</v>
      </c>
      <c r="G1132" s="395">
        <f>P1132</f>
        <v>0</v>
      </c>
      <c r="H1132" s="236">
        <f>'Pak8 s2'!I1134</f>
        <v>0</v>
      </c>
      <c r="I1132" s="236">
        <f>'Pak8 s2'!K1134</f>
        <v>0</v>
      </c>
      <c r="J1132" s="236">
        <f>'Pak8 s2'!M1134</f>
        <v>0</v>
      </c>
      <c r="K1132" s="236">
        <f>'Pak8 s2'!O1134</f>
        <v>0</v>
      </c>
      <c r="L1132" s="11"/>
      <c r="M1132" s="11"/>
      <c r="N1132" s="396">
        <f>'Og s3a'!G1843</f>
        <v>0</v>
      </c>
      <c r="O1132" s="237">
        <f>'Og s3a'!H1843</f>
        <v>0</v>
      </c>
      <c r="P1132" s="398">
        <f>'Og s3a'!D1843</f>
        <v>0</v>
      </c>
      <c r="Q1132" s="11"/>
      <c r="R1132" s="306"/>
      <c r="S1132" s="306"/>
      <c r="T1132" s="306"/>
      <c r="U1132" s="11"/>
      <c r="V1132" s="11"/>
      <c r="W1132" s="11"/>
      <c r="X1132" s="11"/>
      <c r="Y1132" s="11"/>
      <c r="Z1132" s="11"/>
      <c r="AA1132" s="11"/>
      <c r="AB1132" s="11"/>
    </row>
    <row r="1133" spans="1:28" ht="14.25" customHeight="1">
      <c r="A1133" s="1256" t="str">
        <f>A1132</f>
        <v/>
      </c>
      <c r="B1133" s="57"/>
      <c r="C1133" s="2051"/>
      <c r="D1133" s="2053"/>
      <c r="E1133" s="2051"/>
      <c r="F1133" s="234"/>
      <c r="G1133" s="234">
        <f>'Pak8 s2'!G1135</f>
        <v>0</v>
      </c>
      <c r="H1133" s="234">
        <f>'Pak8 s2'!I1135</f>
        <v>0</v>
      </c>
      <c r="I1133" s="234">
        <f>'Pak8 s2'!K1135</f>
        <v>0</v>
      </c>
      <c r="J1133" s="234">
        <f>'Pak8 s2'!M1135</f>
        <v>0</v>
      </c>
      <c r="K1133" s="234">
        <f>'Pak8 s2'!O1135</f>
        <v>0</v>
      </c>
      <c r="L1133" s="11"/>
      <c r="M1133" s="11"/>
      <c r="N1133" s="397"/>
      <c r="O1133" s="233"/>
      <c r="P1133" s="399"/>
      <c r="Q1133" s="11"/>
      <c r="R1133" s="306"/>
      <c r="S1133" s="306"/>
      <c r="T1133" s="306"/>
      <c r="U1133" s="11"/>
      <c r="V1133" s="11"/>
      <c r="W1133" s="11"/>
      <c r="X1133" s="11"/>
      <c r="Y1133" s="11"/>
      <c r="Z1133" s="11"/>
      <c r="AA1133" s="11"/>
      <c r="AB1133" s="11"/>
    </row>
    <row r="1134" spans="1:28" ht="24.75" customHeight="1">
      <c r="A1134" s="1256" t="str">
        <f>IF(E1134&gt;0,"Wypełnione","")</f>
        <v/>
      </c>
      <c r="B1134" s="57"/>
      <c r="C1134" s="2050">
        <f>'Og s3a'!C1845</f>
        <v>0</v>
      </c>
      <c r="D1134" s="2052">
        <f>'Og s3a'!E1845</f>
        <v>0</v>
      </c>
      <c r="E1134" s="2050">
        <f>'Og s3a'!F1845</f>
        <v>0</v>
      </c>
      <c r="F1134" s="395">
        <f>O1134</f>
        <v>0</v>
      </c>
      <c r="G1134" s="395">
        <f>P1134</f>
        <v>0</v>
      </c>
      <c r="H1134" s="236">
        <f>'Pak8 s2'!I1136</f>
        <v>0</v>
      </c>
      <c r="I1134" s="236">
        <f>'Pak8 s2'!K1136</f>
        <v>0</v>
      </c>
      <c r="J1134" s="236">
        <f>'Pak8 s2'!M1136</f>
        <v>0</v>
      </c>
      <c r="K1134" s="236">
        <f>'Pak8 s2'!O1136</f>
        <v>0</v>
      </c>
      <c r="L1134" s="11"/>
      <c r="M1134" s="11"/>
      <c r="N1134" s="396">
        <f>'Og s3a'!G1845</f>
        <v>0</v>
      </c>
      <c r="O1134" s="237">
        <f>'Og s3a'!H1845</f>
        <v>0</v>
      </c>
      <c r="P1134" s="398">
        <f>'Og s3a'!D1845</f>
        <v>0</v>
      </c>
      <c r="Q1134" s="11"/>
      <c r="R1134" s="306"/>
      <c r="S1134" s="306"/>
      <c r="T1134" s="306"/>
      <c r="U1134" s="11"/>
      <c r="V1134" s="11"/>
      <c r="W1134" s="11"/>
      <c r="X1134" s="11"/>
      <c r="Y1134" s="11"/>
      <c r="Z1134" s="11"/>
      <c r="AA1134" s="11"/>
      <c r="AB1134" s="11"/>
    </row>
    <row r="1135" spans="1:28" ht="14.25" customHeight="1">
      <c r="A1135" s="1256" t="str">
        <f>A1134</f>
        <v/>
      </c>
      <c r="B1135" s="57"/>
      <c r="C1135" s="2051"/>
      <c r="D1135" s="2053"/>
      <c r="E1135" s="2051"/>
      <c r="F1135" s="234"/>
      <c r="G1135" s="234">
        <f>'Pak8 s2'!G1137</f>
        <v>0</v>
      </c>
      <c r="H1135" s="234">
        <f>'Pak8 s2'!I1137</f>
        <v>0</v>
      </c>
      <c r="I1135" s="234">
        <f>'Pak8 s2'!K1137</f>
        <v>0</v>
      </c>
      <c r="J1135" s="234">
        <f>'Pak8 s2'!M1137</f>
        <v>0</v>
      </c>
      <c r="K1135" s="234">
        <f>'Pak8 s2'!O1137</f>
        <v>0</v>
      </c>
      <c r="L1135" s="11"/>
      <c r="M1135" s="11"/>
      <c r="N1135" s="397"/>
      <c r="O1135" s="233"/>
      <c r="P1135" s="399"/>
      <c r="Q1135" s="11"/>
      <c r="R1135" s="306"/>
      <c r="S1135" s="306"/>
      <c r="T1135" s="306"/>
      <c r="U1135" s="11"/>
      <c r="V1135" s="11"/>
      <c r="W1135" s="11"/>
      <c r="X1135" s="11"/>
      <c r="Y1135" s="11"/>
      <c r="Z1135" s="11"/>
      <c r="AA1135" s="11"/>
      <c r="AB1135" s="11"/>
    </row>
    <row r="1136" spans="1:28" ht="24.75" customHeight="1">
      <c r="A1136" s="1256" t="str">
        <f>IF(E1136&gt;0,"Wypełnione","")</f>
        <v/>
      </c>
      <c r="B1136" s="57"/>
      <c r="C1136" s="2050">
        <f>'Og s3a'!C1847</f>
        <v>0</v>
      </c>
      <c r="D1136" s="2052">
        <f>'Og s3a'!E1847</f>
        <v>0</v>
      </c>
      <c r="E1136" s="2050">
        <f>'Og s3a'!F1847</f>
        <v>0</v>
      </c>
      <c r="F1136" s="395">
        <f>O1136</f>
        <v>0</v>
      </c>
      <c r="G1136" s="395">
        <f>P1136</f>
        <v>0</v>
      </c>
      <c r="H1136" s="236">
        <f>'Pak8 s2'!I1138</f>
        <v>0</v>
      </c>
      <c r="I1136" s="236">
        <f>'Pak8 s2'!K1138</f>
        <v>0</v>
      </c>
      <c r="J1136" s="236">
        <f>'Pak8 s2'!M1138</f>
        <v>0</v>
      </c>
      <c r="K1136" s="236">
        <f>'Pak8 s2'!O1138</f>
        <v>0</v>
      </c>
      <c r="L1136" s="11"/>
      <c r="M1136" s="11"/>
      <c r="N1136" s="396">
        <f>'Og s3a'!G1847</f>
        <v>0</v>
      </c>
      <c r="O1136" s="237">
        <f>'Og s3a'!H1847</f>
        <v>0</v>
      </c>
      <c r="P1136" s="398">
        <f>'Og s3a'!D1847</f>
        <v>0</v>
      </c>
      <c r="Q1136" s="11"/>
      <c r="R1136" s="306"/>
      <c r="S1136" s="306"/>
      <c r="T1136" s="306"/>
      <c r="U1136" s="11"/>
      <c r="V1136" s="11"/>
      <c r="W1136" s="11"/>
      <c r="X1136" s="11"/>
      <c r="Y1136" s="11"/>
      <c r="Z1136" s="11"/>
      <c r="AA1136" s="11"/>
      <c r="AB1136" s="11"/>
    </row>
    <row r="1137" spans="1:28" ht="14.25" customHeight="1">
      <c r="A1137" s="1256" t="str">
        <f>A1136</f>
        <v/>
      </c>
      <c r="B1137" s="57"/>
      <c r="C1137" s="2051"/>
      <c r="D1137" s="2053"/>
      <c r="E1137" s="2051"/>
      <c r="F1137" s="234"/>
      <c r="G1137" s="234">
        <f>'Pak8 s2'!G1139</f>
        <v>0</v>
      </c>
      <c r="H1137" s="234">
        <f>'Pak8 s2'!I1139</f>
        <v>0</v>
      </c>
      <c r="I1137" s="234">
        <f>'Pak8 s2'!K1139</f>
        <v>0</v>
      </c>
      <c r="J1137" s="234">
        <f>'Pak8 s2'!M1139</f>
        <v>0</v>
      </c>
      <c r="K1137" s="234">
        <f>'Pak8 s2'!O1139</f>
        <v>0</v>
      </c>
      <c r="L1137" s="11"/>
      <c r="M1137" s="11"/>
      <c r="N1137" s="397"/>
      <c r="O1137" s="233"/>
      <c r="P1137" s="399"/>
      <c r="Q1137" s="11"/>
      <c r="R1137" s="306"/>
      <c r="S1137" s="306"/>
      <c r="T1137" s="306"/>
      <c r="U1137" s="11"/>
      <c r="V1137" s="11"/>
      <c r="W1137" s="11"/>
      <c r="X1137" s="11"/>
      <c r="Y1137" s="11"/>
      <c r="Z1137" s="11"/>
      <c r="AA1137" s="11"/>
      <c r="AB1137" s="11"/>
    </row>
    <row r="1138" spans="1:28" ht="24.75" customHeight="1">
      <c r="A1138" s="1256" t="str">
        <f>IF(E1138&gt;0,"Wypełnione","")</f>
        <v/>
      </c>
      <c r="B1138" s="57"/>
      <c r="C1138" s="2050">
        <f>'Og s3a'!C1849</f>
        <v>0</v>
      </c>
      <c r="D1138" s="2052">
        <f>'Og s3a'!E1849</f>
        <v>0</v>
      </c>
      <c r="E1138" s="2050">
        <f>'Og s3a'!F1849</f>
        <v>0</v>
      </c>
      <c r="F1138" s="395">
        <f>O1138</f>
        <v>0</v>
      </c>
      <c r="G1138" s="395">
        <f>P1138</f>
        <v>0</v>
      </c>
      <c r="H1138" s="236">
        <f>'Pak8 s2'!I1140</f>
        <v>0</v>
      </c>
      <c r="I1138" s="236">
        <f>'Pak8 s2'!K1140</f>
        <v>0</v>
      </c>
      <c r="J1138" s="236">
        <f>'Pak8 s2'!M1140</f>
        <v>0</v>
      </c>
      <c r="K1138" s="236">
        <f>'Pak8 s2'!O1140</f>
        <v>0</v>
      </c>
      <c r="L1138" s="11"/>
      <c r="M1138" s="11"/>
      <c r="N1138" s="396">
        <f>'Og s3a'!G1849</f>
        <v>0</v>
      </c>
      <c r="O1138" s="237">
        <f>'Og s3a'!H1849</f>
        <v>0</v>
      </c>
      <c r="P1138" s="398">
        <f>'Og s3a'!D1849</f>
        <v>0</v>
      </c>
      <c r="Q1138" s="11"/>
      <c r="R1138" s="306"/>
      <c r="S1138" s="306"/>
      <c r="T1138" s="306"/>
      <c r="U1138" s="11"/>
      <c r="V1138" s="11"/>
      <c r="W1138" s="11"/>
      <c r="X1138" s="11"/>
      <c r="Y1138" s="11"/>
      <c r="Z1138" s="11"/>
      <c r="AA1138" s="11"/>
      <c r="AB1138" s="11"/>
    </row>
    <row r="1139" spans="1:28" ht="14.25" customHeight="1">
      <c r="A1139" s="1256" t="str">
        <f>A1138</f>
        <v/>
      </c>
      <c r="B1139" s="57"/>
      <c r="C1139" s="2051"/>
      <c r="D1139" s="2053"/>
      <c r="E1139" s="2051"/>
      <c r="F1139" s="234"/>
      <c r="G1139" s="234">
        <f>'Pak8 s2'!G1141</f>
        <v>0</v>
      </c>
      <c r="H1139" s="234">
        <f>'Pak8 s2'!I1141</f>
        <v>0</v>
      </c>
      <c r="I1139" s="234">
        <f>'Pak8 s2'!K1141</f>
        <v>0</v>
      </c>
      <c r="J1139" s="234">
        <f>'Pak8 s2'!M1141</f>
        <v>0</v>
      </c>
      <c r="K1139" s="234">
        <f>'Pak8 s2'!O1141</f>
        <v>0</v>
      </c>
      <c r="L1139" s="11"/>
      <c r="M1139" s="11"/>
      <c r="N1139" s="397"/>
      <c r="O1139" s="233"/>
      <c r="P1139" s="399"/>
      <c r="Q1139" s="11"/>
      <c r="R1139" s="306"/>
      <c r="S1139" s="306"/>
      <c r="T1139" s="306"/>
      <c r="U1139" s="11"/>
      <c r="V1139" s="11"/>
      <c r="W1139" s="11"/>
      <c r="X1139" s="11"/>
      <c r="Y1139" s="11"/>
      <c r="Z1139" s="11"/>
      <c r="AA1139" s="11"/>
      <c r="AB1139" s="11"/>
    </row>
    <row r="1140" spans="1:28" ht="24.75" customHeight="1">
      <c r="A1140" s="1256" t="str">
        <f>IF(E1140&gt;0,"Wypełnione","")</f>
        <v/>
      </c>
      <c r="B1140" s="57"/>
      <c r="C1140" s="2050">
        <f>'Og s3a'!C1851</f>
        <v>0</v>
      </c>
      <c r="D1140" s="2052">
        <f>'Og s3a'!E1851</f>
        <v>0</v>
      </c>
      <c r="E1140" s="2050">
        <f>'Og s3a'!F1851</f>
        <v>0</v>
      </c>
      <c r="F1140" s="395">
        <f>O1140</f>
        <v>0</v>
      </c>
      <c r="G1140" s="395">
        <f>P1140</f>
        <v>0</v>
      </c>
      <c r="H1140" s="236">
        <f>'Pak8 s2'!I1142</f>
        <v>0</v>
      </c>
      <c r="I1140" s="236">
        <f>'Pak8 s2'!K1142</f>
        <v>0</v>
      </c>
      <c r="J1140" s="236">
        <f>'Pak8 s2'!M1142</f>
        <v>0</v>
      </c>
      <c r="K1140" s="236">
        <f>'Pak8 s2'!O1142</f>
        <v>0</v>
      </c>
      <c r="L1140" s="11"/>
      <c r="M1140" s="11"/>
      <c r="N1140" s="396">
        <f>'Og s3a'!G1851</f>
        <v>0</v>
      </c>
      <c r="O1140" s="237">
        <f>'Og s3a'!H1851</f>
        <v>0</v>
      </c>
      <c r="P1140" s="398">
        <f>'Og s3a'!D1851</f>
        <v>0</v>
      </c>
      <c r="Q1140" s="11"/>
      <c r="R1140" s="306"/>
      <c r="S1140" s="306"/>
      <c r="T1140" s="306"/>
      <c r="U1140" s="11"/>
      <c r="V1140" s="11"/>
      <c r="W1140" s="11"/>
      <c r="X1140" s="11"/>
      <c r="Y1140" s="11"/>
      <c r="Z1140" s="11"/>
      <c r="AA1140" s="11"/>
      <c r="AB1140" s="11"/>
    </row>
    <row r="1141" spans="1:28" ht="14.25" customHeight="1">
      <c r="A1141" s="1256" t="str">
        <f>A1140</f>
        <v/>
      </c>
      <c r="B1141" s="57"/>
      <c r="C1141" s="2051"/>
      <c r="D1141" s="2053"/>
      <c r="E1141" s="2051"/>
      <c r="F1141" s="234"/>
      <c r="G1141" s="234">
        <f>'Pak8 s2'!G1143</f>
        <v>0</v>
      </c>
      <c r="H1141" s="234">
        <f>'Pak8 s2'!I1143</f>
        <v>0</v>
      </c>
      <c r="I1141" s="234">
        <f>'Pak8 s2'!K1143</f>
        <v>0</v>
      </c>
      <c r="J1141" s="234">
        <f>'Pak8 s2'!M1143</f>
        <v>0</v>
      </c>
      <c r="K1141" s="234">
        <f>'Pak8 s2'!O1143</f>
        <v>0</v>
      </c>
      <c r="L1141" s="11"/>
      <c r="M1141" s="11"/>
      <c r="N1141" s="397"/>
      <c r="O1141" s="233"/>
      <c r="P1141" s="399"/>
      <c r="Q1141" s="11"/>
      <c r="R1141" s="306"/>
      <c r="S1141" s="306"/>
      <c r="T1141" s="306"/>
      <c r="U1141" s="11"/>
      <c r="V1141" s="11"/>
      <c r="W1141" s="11"/>
      <c r="X1141" s="11"/>
      <c r="Y1141" s="11"/>
      <c r="Z1141" s="11"/>
      <c r="AA1141" s="11"/>
      <c r="AB1141" s="11"/>
    </row>
    <row r="1142" spans="1:28" ht="24.75" customHeight="1">
      <c r="A1142" s="1256" t="str">
        <f>IF(E1142&gt;0,"Wypełnione","")</f>
        <v/>
      </c>
      <c r="B1142" s="57"/>
      <c r="C1142" s="2050">
        <f>'Og s3a'!C1853</f>
        <v>0</v>
      </c>
      <c r="D1142" s="2052">
        <f>'Og s3a'!E1853</f>
        <v>0</v>
      </c>
      <c r="E1142" s="2050">
        <f>'Og s3a'!F1853</f>
        <v>0</v>
      </c>
      <c r="F1142" s="395">
        <f>O1142</f>
        <v>0</v>
      </c>
      <c r="G1142" s="395">
        <f>P1142</f>
        <v>0</v>
      </c>
      <c r="H1142" s="236">
        <f>'Pak8 s2'!I1144</f>
        <v>0</v>
      </c>
      <c r="I1142" s="236">
        <f>'Pak8 s2'!K1144</f>
        <v>0</v>
      </c>
      <c r="J1142" s="236">
        <f>'Pak8 s2'!M1144</f>
        <v>0</v>
      </c>
      <c r="K1142" s="236">
        <f>'Pak8 s2'!O1144</f>
        <v>0</v>
      </c>
      <c r="L1142" s="11"/>
      <c r="M1142" s="11"/>
      <c r="N1142" s="396">
        <f>'Og s3a'!G1853</f>
        <v>0</v>
      </c>
      <c r="O1142" s="237">
        <f>'Og s3a'!H1853</f>
        <v>0</v>
      </c>
      <c r="P1142" s="398">
        <f>'Og s3a'!D1853</f>
        <v>0</v>
      </c>
      <c r="Q1142" s="11"/>
      <c r="R1142" s="306"/>
      <c r="S1142" s="306"/>
      <c r="T1142" s="306"/>
      <c r="U1142" s="11"/>
      <c r="V1142" s="11"/>
      <c r="W1142" s="11"/>
      <c r="X1142" s="11"/>
      <c r="Y1142" s="11"/>
      <c r="Z1142" s="11"/>
      <c r="AA1142" s="11"/>
      <c r="AB1142" s="11"/>
    </row>
    <row r="1143" spans="1:28" ht="14.25" customHeight="1">
      <c r="A1143" s="1256" t="str">
        <f>A1142</f>
        <v/>
      </c>
      <c r="B1143" s="57"/>
      <c r="C1143" s="2051"/>
      <c r="D1143" s="2053"/>
      <c r="E1143" s="2051"/>
      <c r="F1143" s="234"/>
      <c r="G1143" s="234">
        <f>'Pak8 s2'!G1145</f>
        <v>0</v>
      </c>
      <c r="H1143" s="234">
        <f>'Pak8 s2'!I1145</f>
        <v>0</v>
      </c>
      <c r="I1143" s="234">
        <f>'Pak8 s2'!K1145</f>
        <v>0</v>
      </c>
      <c r="J1143" s="234">
        <f>'Pak8 s2'!M1145</f>
        <v>0</v>
      </c>
      <c r="K1143" s="234">
        <f>'Pak8 s2'!O1145</f>
        <v>0</v>
      </c>
      <c r="L1143" s="11"/>
      <c r="M1143" s="11"/>
      <c r="N1143" s="397"/>
      <c r="O1143" s="233"/>
      <c r="P1143" s="399"/>
      <c r="Q1143" s="11"/>
      <c r="R1143" s="306"/>
      <c r="S1143" s="306"/>
      <c r="T1143" s="306"/>
      <c r="U1143" s="11"/>
      <c r="V1143" s="11"/>
      <c r="W1143" s="11"/>
      <c r="X1143" s="11"/>
      <c r="Y1143" s="11"/>
      <c r="Z1143" s="11"/>
      <c r="AA1143" s="11"/>
      <c r="AB1143" s="11"/>
    </row>
    <row r="1144" spans="1:28" ht="24.75" customHeight="1">
      <c r="A1144" s="1256" t="str">
        <f>IF(E1144&gt;0,"Wypełnione","")</f>
        <v/>
      </c>
      <c r="B1144" s="57"/>
      <c r="C1144" s="2050">
        <f>'Og s3a'!C1855</f>
        <v>0</v>
      </c>
      <c r="D1144" s="2052">
        <f>'Og s3a'!E1855</f>
        <v>0</v>
      </c>
      <c r="E1144" s="2050">
        <f>'Og s3a'!F1855</f>
        <v>0</v>
      </c>
      <c r="F1144" s="395">
        <f>O1144</f>
        <v>0</v>
      </c>
      <c r="G1144" s="395">
        <f>P1144</f>
        <v>0</v>
      </c>
      <c r="H1144" s="236">
        <f>'Pak8 s2'!I1146</f>
        <v>0</v>
      </c>
      <c r="I1144" s="236">
        <f>'Pak8 s2'!K1146</f>
        <v>0</v>
      </c>
      <c r="J1144" s="236">
        <f>'Pak8 s2'!M1146</f>
        <v>0</v>
      </c>
      <c r="K1144" s="236">
        <f>'Pak8 s2'!O1146</f>
        <v>0</v>
      </c>
      <c r="L1144" s="11"/>
      <c r="M1144" s="11"/>
      <c r="N1144" s="396">
        <f>'Og s3a'!G1855</f>
        <v>0</v>
      </c>
      <c r="O1144" s="237">
        <f>'Og s3a'!H1855</f>
        <v>0</v>
      </c>
      <c r="P1144" s="398">
        <f>'Og s3a'!D1855</f>
        <v>0</v>
      </c>
      <c r="Q1144" s="11"/>
      <c r="R1144" s="306"/>
      <c r="S1144" s="306"/>
      <c r="T1144" s="306"/>
      <c r="U1144" s="11"/>
      <c r="V1144" s="11"/>
      <c r="W1144" s="11"/>
      <c r="X1144" s="11"/>
      <c r="Y1144" s="11"/>
      <c r="Z1144" s="11"/>
      <c r="AA1144" s="11"/>
      <c r="AB1144" s="11"/>
    </row>
    <row r="1145" spans="1:28" ht="14.25" customHeight="1">
      <c r="A1145" s="1256" t="str">
        <f>A1144</f>
        <v/>
      </c>
      <c r="B1145" s="57"/>
      <c r="C1145" s="2051"/>
      <c r="D1145" s="2053"/>
      <c r="E1145" s="2051"/>
      <c r="F1145" s="234"/>
      <c r="G1145" s="234">
        <f>'Pak8 s2'!G1147</f>
        <v>0</v>
      </c>
      <c r="H1145" s="234">
        <f>'Pak8 s2'!I1147</f>
        <v>0</v>
      </c>
      <c r="I1145" s="234">
        <f>'Pak8 s2'!K1147</f>
        <v>0</v>
      </c>
      <c r="J1145" s="234">
        <f>'Pak8 s2'!M1147</f>
        <v>0</v>
      </c>
      <c r="K1145" s="234">
        <f>'Pak8 s2'!O1147</f>
        <v>0</v>
      </c>
      <c r="L1145" s="11"/>
      <c r="M1145" s="11"/>
      <c r="N1145" s="397"/>
      <c r="O1145" s="233"/>
      <c r="P1145" s="399"/>
      <c r="Q1145" s="11"/>
      <c r="R1145" s="306"/>
      <c r="S1145" s="306"/>
      <c r="T1145" s="306"/>
      <c r="U1145" s="11"/>
      <c r="V1145" s="11"/>
      <c r="W1145" s="11"/>
      <c r="X1145" s="11"/>
      <c r="Y1145" s="11"/>
      <c r="Z1145" s="11"/>
      <c r="AA1145" s="11"/>
      <c r="AB1145" s="11"/>
    </row>
    <row r="1146" spans="1:28" ht="24.75" customHeight="1">
      <c r="A1146" s="1256" t="str">
        <f>IF(E1146&gt;0,"Wypełnione","")</f>
        <v/>
      </c>
      <c r="B1146" s="57"/>
      <c r="C1146" s="2050">
        <f>'Og s3a'!C1857</f>
        <v>0</v>
      </c>
      <c r="D1146" s="2052">
        <f>'Og s3a'!E1857</f>
        <v>0</v>
      </c>
      <c r="E1146" s="2050">
        <f>'Og s3a'!F1857</f>
        <v>0</v>
      </c>
      <c r="F1146" s="395">
        <f>O1146</f>
        <v>0</v>
      </c>
      <c r="G1146" s="395">
        <f>P1146</f>
        <v>0</v>
      </c>
      <c r="H1146" s="236">
        <f>'Pak8 s2'!I1148</f>
        <v>0</v>
      </c>
      <c r="I1146" s="236">
        <f>'Pak8 s2'!K1148</f>
        <v>0</v>
      </c>
      <c r="J1146" s="236">
        <f>'Pak8 s2'!M1148</f>
        <v>0</v>
      </c>
      <c r="K1146" s="236">
        <f>'Pak8 s2'!O1148</f>
        <v>0</v>
      </c>
      <c r="L1146" s="11"/>
      <c r="M1146" s="11"/>
      <c r="N1146" s="396">
        <f>'Og s3a'!G1857</f>
        <v>0</v>
      </c>
      <c r="O1146" s="237">
        <f>'Og s3a'!H1857</f>
        <v>0</v>
      </c>
      <c r="P1146" s="398">
        <f>'Og s3a'!D1857</f>
        <v>0</v>
      </c>
      <c r="Q1146" s="11"/>
      <c r="R1146" s="306"/>
      <c r="S1146" s="306"/>
      <c r="T1146" s="306"/>
      <c r="U1146" s="11"/>
      <c r="V1146" s="11"/>
      <c r="W1146" s="11"/>
      <c r="X1146" s="11"/>
      <c r="Y1146" s="11"/>
      <c r="Z1146" s="11"/>
      <c r="AA1146" s="11"/>
      <c r="AB1146" s="11"/>
    </row>
    <row r="1147" spans="1:28" ht="14.25" customHeight="1">
      <c r="A1147" s="1256" t="str">
        <f>A1146</f>
        <v/>
      </c>
      <c r="B1147" s="57"/>
      <c r="C1147" s="2051"/>
      <c r="D1147" s="2053"/>
      <c r="E1147" s="2051"/>
      <c r="F1147" s="234"/>
      <c r="G1147" s="234">
        <f>'Pak8 s2'!G1149</f>
        <v>0</v>
      </c>
      <c r="H1147" s="234">
        <f>'Pak8 s2'!I1149</f>
        <v>0</v>
      </c>
      <c r="I1147" s="234">
        <f>'Pak8 s2'!K1149</f>
        <v>0</v>
      </c>
      <c r="J1147" s="234">
        <f>'Pak8 s2'!M1149</f>
        <v>0</v>
      </c>
      <c r="K1147" s="234">
        <f>'Pak8 s2'!O1149</f>
        <v>0</v>
      </c>
      <c r="L1147" s="11"/>
      <c r="M1147" s="11"/>
      <c r="N1147" s="397"/>
      <c r="O1147" s="233"/>
      <c r="P1147" s="399"/>
      <c r="Q1147" s="11"/>
      <c r="R1147" s="306"/>
      <c r="S1147" s="306"/>
      <c r="T1147" s="306"/>
      <c r="U1147" s="11"/>
      <c r="V1147" s="11"/>
      <c r="W1147" s="11"/>
      <c r="X1147" s="11"/>
      <c r="Y1147" s="11"/>
      <c r="Z1147" s="11"/>
      <c r="AA1147" s="11"/>
      <c r="AB1147" s="11"/>
    </row>
    <row r="1148" spans="1:28" ht="24.75" customHeight="1">
      <c r="A1148" s="1256" t="str">
        <f>IF(E1148&gt;0,"Wypełnione","")</f>
        <v/>
      </c>
      <c r="B1148" s="57"/>
      <c r="C1148" s="2050">
        <f>'Og s3a'!C1859</f>
        <v>0</v>
      </c>
      <c r="D1148" s="2052">
        <f>'Og s3a'!E1859</f>
        <v>0</v>
      </c>
      <c r="E1148" s="2050">
        <f>'Og s3a'!F1859</f>
        <v>0</v>
      </c>
      <c r="F1148" s="395">
        <f>O1148</f>
        <v>0</v>
      </c>
      <c r="G1148" s="395">
        <f>P1148</f>
        <v>0</v>
      </c>
      <c r="H1148" s="236">
        <f>'Pak8 s2'!I1150</f>
        <v>0</v>
      </c>
      <c r="I1148" s="236">
        <f>'Pak8 s2'!K1150</f>
        <v>0</v>
      </c>
      <c r="J1148" s="236">
        <f>'Pak8 s2'!M1150</f>
        <v>0</v>
      </c>
      <c r="K1148" s="236">
        <f>'Pak8 s2'!O1150</f>
        <v>0</v>
      </c>
      <c r="L1148" s="11"/>
      <c r="M1148" s="11"/>
      <c r="N1148" s="396">
        <f>'Og s3a'!G1859</f>
        <v>0</v>
      </c>
      <c r="O1148" s="237">
        <f>'Og s3a'!H1859</f>
        <v>0</v>
      </c>
      <c r="P1148" s="398">
        <f>'Og s3a'!D1859</f>
        <v>0</v>
      </c>
      <c r="Q1148" s="11"/>
      <c r="R1148" s="306"/>
      <c r="S1148" s="306"/>
      <c r="T1148" s="306"/>
      <c r="U1148" s="11"/>
      <c r="V1148" s="11"/>
      <c r="W1148" s="11"/>
      <c r="X1148" s="11"/>
      <c r="Y1148" s="11"/>
      <c r="Z1148" s="11"/>
      <c r="AA1148" s="11"/>
      <c r="AB1148" s="11"/>
    </row>
    <row r="1149" spans="1:28" ht="14.25" customHeight="1">
      <c r="A1149" s="1256" t="str">
        <f>A1148</f>
        <v/>
      </c>
      <c r="B1149" s="57"/>
      <c r="C1149" s="2051"/>
      <c r="D1149" s="2053"/>
      <c r="E1149" s="2051"/>
      <c r="F1149" s="234"/>
      <c r="G1149" s="234">
        <f>'Pak8 s2'!G1151</f>
        <v>0</v>
      </c>
      <c r="H1149" s="234">
        <f>'Pak8 s2'!I1151</f>
        <v>0</v>
      </c>
      <c r="I1149" s="234">
        <f>'Pak8 s2'!K1151</f>
        <v>0</v>
      </c>
      <c r="J1149" s="234">
        <f>'Pak8 s2'!M1151</f>
        <v>0</v>
      </c>
      <c r="K1149" s="234">
        <f>'Pak8 s2'!O1151</f>
        <v>0</v>
      </c>
      <c r="L1149" s="11"/>
      <c r="M1149" s="11"/>
      <c r="N1149" s="397"/>
      <c r="O1149" s="233"/>
      <c r="P1149" s="399"/>
      <c r="Q1149" s="11"/>
      <c r="R1149" s="306"/>
      <c r="S1149" s="306"/>
      <c r="T1149" s="306"/>
      <c r="U1149" s="11"/>
      <c r="V1149" s="11"/>
      <c r="W1149" s="11"/>
      <c r="X1149" s="11"/>
      <c r="Y1149" s="11"/>
      <c r="Z1149" s="11"/>
      <c r="AA1149" s="11"/>
      <c r="AB1149" s="11"/>
    </row>
    <row r="1150" spans="1:28" ht="24.75" customHeight="1">
      <c r="A1150" s="1256" t="str">
        <f>IF(E1150&gt;0,"Wypełnione","")</f>
        <v/>
      </c>
      <c r="B1150" s="57"/>
      <c r="C1150" s="2050">
        <f>'Og s3a'!C1861</f>
        <v>0</v>
      </c>
      <c r="D1150" s="2052">
        <f>'Og s3a'!E1861</f>
        <v>0</v>
      </c>
      <c r="E1150" s="2050">
        <f>'Og s3a'!F1861</f>
        <v>0</v>
      </c>
      <c r="F1150" s="395">
        <f>O1150</f>
        <v>0</v>
      </c>
      <c r="G1150" s="395">
        <f>P1150</f>
        <v>0</v>
      </c>
      <c r="H1150" s="236">
        <f>'Pak8 s2'!I1152</f>
        <v>0</v>
      </c>
      <c r="I1150" s="236">
        <f>'Pak8 s2'!K1152</f>
        <v>0</v>
      </c>
      <c r="J1150" s="236">
        <f>'Pak8 s2'!M1152</f>
        <v>0</v>
      </c>
      <c r="K1150" s="236">
        <f>'Pak8 s2'!O1152</f>
        <v>0</v>
      </c>
      <c r="L1150" s="11"/>
      <c r="M1150" s="11"/>
      <c r="N1150" s="396">
        <f>'Og s3a'!G1861</f>
        <v>0</v>
      </c>
      <c r="O1150" s="237">
        <f>'Og s3a'!H1861</f>
        <v>0</v>
      </c>
      <c r="P1150" s="398">
        <f>'Og s3a'!D1861</f>
        <v>0</v>
      </c>
      <c r="Q1150" s="11"/>
      <c r="R1150" s="306"/>
      <c r="S1150" s="306"/>
      <c r="T1150" s="306"/>
      <c r="U1150" s="11"/>
      <c r="V1150" s="11"/>
      <c r="W1150" s="11"/>
      <c r="X1150" s="11"/>
      <c r="Y1150" s="11"/>
      <c r="Z1150" s="11"/>
      <c r="AA1150" s="11"/>
      <c r="AB1150" s="11"/>
    </row>
    <row r="1151" spans="1:28" ht="14.25" customHeight="1">
      <c r="A1151" s="1256" t="str">
        <f>A1150</f>
        <v/>
      </c>
      <c r="B1151" s="57"/>
      <c r="C1151" s="2051"/>
      <c r="D1151" s="2053"/>
      <c r="E1151" s="2051"/>
      <c r="F1151" s="234"/>
      <c r="G1151" s="234">
        <f>'Pak8 s2'!G1153</f>
        <v>0</v>
      </c>
      <c r="H1151" s="234">
        <f>'Pak8 s2'!I1153</f>
        <v>0</v>
      </c>
      <c r="I1151" s="234">
        <f>'Pak8 s2'!K1153</f>
        <v>0</v>
      </c>
      <c r="J1151" s="234">
        <f>'Pak8 s2'!M1153</f>
        <v>0</v>
      </c>
      <c r="K1151" s="234">
        <f>'Pak8 s2'!O1153</f>
        <v>0</v>
      </c>
      <c r="L1151" s="11"/>
      <c r="M1151" s="11"/>
      <c r="N1151" s="397"/>
      <c r="O1151" s="233"/>
      <c r="P1151" s="399"/>
      <c r="Q1151" s="11"/>
      <c r="R1151" s="306"/>
      <c r="S1151" s="306"/>
      <c r="T1151" s="306"/>
      <c r="U1151" s="11"/>
      <c r="V1151" s="11"/>
      <c r="W1151" s="11"/>
      <c r="X1151" s="11"/>
      <c r="Y1151" s="11"/>
      <c r="Z1151" s="11"/>
      <c r="AA1151" s="11"/>
      <c r="AB1151" s="11"/>
    </row>
    <row r="1152" spans="1:28" ht="24.75" customHeight="1">
      <c r="A1152" s="1256" t="str">
        <f>IF(E1152&gt;0,"Wypełnione","")</f>
        <v/>
      </c>
      <c r="B1152" s="57"/>
      <c r="C1152" s="2050">
        <f>'Og s3a'!C1863</f>
        <v>0</v>
      </c>
      <c r="D1152" s="2052">
        <f>'Og s3a'!E1863</f>
        <v>0</v>
      </c>
      <c r="E1152" s="2050">
        <f>'Og s3a'!F1863</f>
        <v>0</v>
      </c>
      <c r="F1152" s="395">
        <f>O1152</f>
        <v>0</v>
      </c>
      <c r="G1152" s="395">
        <f>P1152</f>
        <v>0</v>
      </c>
      <c r="H1152" s="236">
        <f>'Pak8 s2'!I1154</f>
        <v>0</v>
      </c>
      <c r="I1152" s="236">
        <f>'Pak8 s2'!K1154</f>
        <v>0</v>
      </c>
      <c r="J1152" s="236">
        <f>'Pak8 s2'!M1154</f>
        <v>0</v>
      </c>
      <c r="K1152" s="236">
        <f>'Pak8 s2'!O1154</f>
        <v>0</v>
      </c>
      <c r="L1152" s="11"/>
      <c r="M1152" s="11"/>
      <c r="N1152" s="396">
        <f>'Og s3a'!G1863</f>
        <v>0</v>
      </c>
      <c r="O1152" s="237">
        <f>'Og s3a'!H1863</f>
        <v>0</v>
      </c>
      <c r="P1152" s="398">
        <f>'Og s3a'!D1863</f>
        <v>0</v>
      </c>
      <c r="Q1152" s="11"/>
      <c r="R1152" s="306"/>
      <c r="S1152" s="306"/>
      <c r="T1152" s="306"/>
      <c r="U1152" s="11"/>
      <c r="V1152" s="11"/>
      <c r="W1152" s="11"/>
      <c r="X1152" s="11"/>
      <c r="Y1152" s="11"/>
      <c r="Z1152" s="11"/>
      <c r="AA1152" s="11"/>
      <c r="AB1152" s="11"/>
    </row>
    <row r="1153" spans="1:28" ht="14.25" customHeight="1">
      <c r="A1153" s="1256" t="str">
        <f>A1152</f>
        <v/>
      </c>
      <c r="B1153" s="57"/>
      <c r="C1153" s="2051"/>
      <c r="D1153" s="2053"/>
      <c r="E1153" s="2051"/>
      <c r="F1153" s="234"/>
      <c r="G1153" s="234">
        <f>'Pak8 s2'!G1155</f>
        <v>0</v>
      </c>
      <c r="H1153" s="234">
        <f>'Pak8 s2'!I1155</f>
        <v>0</v>
      </c>
      <c r="I1153" s="234">
        <f>'Pak8 s2'!K1155</f>
        <v>0</v>
      </c>
      <c r="J1153" s="234">
        <f>'Pak8 s2'!M1155</f>
        <v>0</v>
      </c>
      <c r="K1153" s="234">
        <f>'Pak8 s2'!O1155</f>
        <v>0</v>
      </c>
      <c r="L1153" s="11"/>
      <c r="M1153" s="11"/>
      <c r="N1153" s="397"/>
      <c r="O1153" s="233"/>
      <c r="P1153" s="399"/>
      <c r="Q1153" s="11"/>
      <c r="R1153" s="306"/>
      <c r="S1153" s="306"/>
      <c r="T1153" s="306"/>
      <c r="U1153" s="11"/>
      <c r="V1153" s="11"/>
      <c r="W1153" s="11"/>
      <c r="X1153" s="11"/>
      <c r="Y1153" s="11"/>
      <c r="Z1153" s="11"/>
      <c r="AA1153" s="11"/>
      <c r="AB1153" s="11"/>
    </row>
    <row r="1154" spans="1:28" ht="24.75" customHeight="1">
      <c r="A1154" s="1256" t="str">
        <f>IF(E1154&gt;0,"Wypełnione","")</f>
        <v/>
      </c>
      <c r="B1154" s="57"/>
      <c r="C1154" s="2050">
        <f>'Og s3a'!C1865</f>
        <v>0</v>
      </c>
      <c r="D1154" s="2052">
        <f>'Og s3a'!E1865</f>
        <v>0</v>
      </c>
      <c r="E1154" s="2050">
        <f>'Og s3a'!F1865</f>
        <v>0</v>
      </c>
      <c r="F1154" s="395">
        <f>O1154</f>
        <v>0</v>
      </c>
      <c r="G1154" s="395">
        <f>P1154</f>
        <v>0</v>
      </c>
      <c r="H1154" s="236">
        <f>'Pak8 s2'!I1156</f>
        <v>0</v>
      </c>
      <c r="I1154" s="236">
        <f>'Pak8 s2'!K1156</f>
        <v>0</v>
      </c>
      <c r="J1154" s="236">
        <f>'Pak8 s2'!M1156</f>
        <v>0</v>
      </c>
      <c r="K1154" s="236">
        <f>'Pak8 s2'!O1156</f>
        <v>0</v>
      </c>
      <c r="L1154" s="11"/>
      <c r="M1154" s="11"/>
      <c r="N1154" s="396">
        <f>'Og s3a'!G1865</f>
        <v>0</v>
      </c>
      <c r="O1154" s="237">
        <f>'Og s3a'!H1865</f>
        <v>0</v>
      </c>
      <c r="P1154" s="398">
        <f>'Og s3a'!D1865</f>
        <v>0</v>
      </c>
      <c r="Q1154" s="11"/>
      <c r="R1154" s="306"/>
      <c r="S1154" s="306"/>
      <c r="T1154" s="306"/>
      <c r="U1154" s="11"/>
      <c r="V1154" s="11"/>
      <c r="W1154" s="11"/>
      <c r="X1154" s="11"/>
      <c r="Y1154" s="11"/>
      <c r="Z1154" s="11"/>
      <c r="AA1154" s="11"/>
      <c r="AB1154" s="11"/>
    </row>
    <row r="1155" spans="1:28" ht="14.25" customHeight="1">
      <c r="A1155" s="1256" t="str">
        <f>A1154</f>
        <v/>
      </c>
      <c r="B1155" s="57"/>
      <c r="C1155" s="2051"/>
      <c r="D1155" s="2053"/>
      <c r="E1155" s="2051"/>
      <c r="F1155" s="234"/>
      <c r="G1155" s="234">
        <f>'Pak8 s2'!G1157</f>
        <v>0</v>
      </c>
      <c r="H1155" s="234">
        <f>'Pak8 s2'!I1157</f>
        <v>0</v>
      </c>
      <c r="I1155" s="234">
        <f>'Pak8 s2'!K1157</f>
        <v>0</v>
      </c>
      <c r="J1155" s="234">
        <f>'Pak8 s2'!M1157</f>
        <v>0</v>
      </c>
      <c r="K1155" s="234">
        <f>'Pak8 s2'!O1157</f>
        <v>0</v>
      </c>
      <c r="L1155" s="11"/>
      <c r="M1155" s="11"/>
      <c r="N1155" s="397"/>
      <c r="O1155" s="233"/>
      <c r="P1155" s="399"/>
      <c r="Q1155" s="11"/>
      <c r="R1155" s="306"/>
      <c r="S1155" s="306"/>
      <c r="T1155" s="306"/>
      <c r="U1155" s="11"/>
      <c r="V1155" s="11"/>
      <c r="W1155" s="11"/>
      <c r="X1155" s="11"/>
      <c r="Y1155" s="11"/>
      <c r="Z1155" s="11"/>
      <c r="AA1155" s="11"/>
      <c r="AB1155" s="11"/>
    </row>
    <row r="1156" spans="1:28" ht="24.75" customHeight="1">
      <c r="A1156" s="1256" t="str">
        <f>IF(E1156&gt;0,"Wypełnione","")</f>
        <v/>
      </c>
      <c r="B1156" s="57"/>
      <c r="C1156" s="2050">
        <f>'Og s3a'!C1867</f>
        <v>0</v>
      </c>
      <c r="D1156" s="2052">
        <f>'Og s3a'!E1867</f>
        <v>0</v>
      </c>
      <c r="E1156" s="2050">
        <f>'Og s3a'!F1867</f>
        <v>0</v>
      </c>
      <c r="F1156" s="395">
        <f>O1156</f>
        <v>0</v>
      </c>
      <c r="G1156" s="395">
        <f>P1156</f>
        <v>0</v>
      </c>
      <c r="H1156" s="236">
        <f>'Pak8 s2'!I1158</f>
        <v>0</v>
      </c>
      <c r="I1156" s="236">
        <f>'Pak8 s2'!K1158</f>
        <v>0</v>
      </c>
      <c r="J1156" s="236">
        <f>'Pak8 s2'!M1158</f>
        <v>0</v>
      </c>
      <c r="K1156" s="236">
        <f>'Pak8 s2'!O1158</f>
        <v>0</v>
      </c>
      <c r="L1156" s="11"/>
      <c r="M1156" s="11"/>
      <c r="N1156" s="396">
        <f>'Og s3a'!G1867</f>
        <v>0</v>
      </c>
      <c r="O1156" s="237">
        <f>'Og s3a'!H1867</f>
        <v>0</v>
      </c>
      <c r="P1156" s="398">
        <f>'Og s3a'!D1867</f>
        <v>0</v>
      </c>
      <c r="Q1156" s="11"/>
      <c r="R1156" s="306"/>
      <c r="S1156" s="306"/>
      <c r="T1156" s="306"/>
      <c r="U1156" s="11"/>
      <c r="V1156" s="11"/>
      <c r="W1156" s="11"/>
      <c r="X1156" s="11"/>
      <c r="Y1156" s="11"/>
      <c r="Z1156" s="11"/>
      <c r="AA1156" s="11"/>
      <c r="AB1156" s="11"/>
    </row>
    <row r="1157" spans="1:28" ht="14.25" customHeight="1">
      <c r="A1157" s="1256" t="str">
        <f>A1156</f>
        <v/>
      </c>
      <c r="B1157" s="57"/>
      <c r="C1157" s="2051"/>
      <c r="D1157" s="2053"/>
      <c r="E1157" s="2051"/>
      <c r="F1157" s="234"/>
      <c r="G1157" s="234">
        <f>'Pak8 s2'!G1159</f>
        <v>0</v>
      </c>
      <c r="H1157" s="234">
        <f>'Pak8 s2'!I1159</f>
        <v>0</v>
      </c>
      <c r="I1157" s="234">
        <f>'Pak8 s2'!K1159</f>
        <v>0</v>
      </c>
      <c r="J1157" s="234">
        <f>'Pak8 s2'!M1159</f>
        <v>0</v>
      </c>
      <c r="K1157" s="234">
        <f>'Pak8 s2'!O1159</f>
        <v>0</v>
      </c>
      <c r="L1157" s="11"/>
      <c r="M1157" s="11"/>
      <c r="N1157" s="397"/>
      <c r="O1157" s="233"/>
      <c r="P1157" s="399"/>
      <c r="Q1157" s="11"/>
      <c r="R1157" s="306"/>
      <c r="S1157" s="306"/>
      <c r="T1157" s="306"/>
      <c r="U1157" s="11"/>
      <c r="V1157" s="11"/>
      <c r="W1157" s="11"/>
      <c r="X1157" s="11"/>
      <c r="Y1157" s="11"/>
      <c r="Z1157" s="11"/>
      <c r="AA1157" s="11"/>
      <c r="AB1157" s="11"/>
    </row>
    <row r="1158" spans="1:28" ht="24.75" customHeight="1">
      <c r="A1158" s="1256" t="str">
        <f>IF(E1158&gt;0,"Wypełnione","")</f>
        <v/>
      </c>
      <c r="B1158" s="57"/>
      <c r="C1158" s="2050">
        <f>'Og s3a'!C1869</f>
        <v>0</v>
      </c>
      <c r="D1158" s="2052">
        <f>'Og s3a'!E1869</f>
        <v>0</v>
      </c>
      <c r="E1158" s="2050">
        <f>'Og s3a'!F1869</f>
        <v>0</v>
      </c>
      <c r="F1158" s="395">
        <f>O1158</f>
        <v>0</v>
      </c>
      <c r="G1158" s="395">
        <f>P1158</f>
        <v>0</v>
      </c>
      <c r="H1158" s="236">
        <f>'Pak8 s2'!I1160</f>
        <v>0</v>
      </c>
      <c r="I1158" s="236">
        <f>'Pak8 s2'!K1160</f>
        <v>0</v>
      </c>
      <c r="J1158" s="236">
        <f>'Pak8 s2'!M1160</f>
        <v>0</v>
      </c>
      <c r="K1158" s="236">
        <f>'Pak8 s2'!O1160</f>
        <v>0</v>
      </c>
      <c r="L1158" s="11"/>
      <c r="M1158" s="11"/>
      <c r="N1158" s="396">
        <f>'Og s3a'!G1869</f>
        <v>0</v>
      </c>
      <c r="O1158" s="237">
        <f>'Og s3a'!H1869</f>
        <v>0</v>
      </c>
      <c r="P1158" s="398">
        <f>'Og s3a'!D1869</f>
        <v>0</v>
      </c>
      <c r="Q1158" s="11"/>
      <c r="R1158" s="306"/>
      <c r="S1158" s="306"/>
      <c r="T1158" s="306"/>
      <c r="U1158" s="11"/>
      <c r="V1158" s="11"/>
      <c r="W1158" s="11"/>
      <c r="X1158" s="11"/>
      <c r="Y1158" s="11"/>
      <c r="Z1158" s="11"/>
      <c r="AA1158" s="11"/>
      <c r="AB1158" s="11"/>
    </row>
    <row r="1159" spans="1:28" ht="14.25" customHeight="1">
      <c r="A1159" s="1256" t="str">
        <f>A1158</f>
        <v/>
      </c>
      <c r="B1159" s="57"/>
      <c r="C1159" s="2051"/>
      <c r="D1159" s="2053"/>
      <c r="E1159" s="2051"/>
      <c r="F1159" s="234"/>
      <c r="G1159" s="234">
        <f>'Pak8 s2'!G1161</f>
        <v>0</v>
      </c>
      <c r="H1159" s="234">
        <f>'Pak8 s2'!I1161</f>
        <v>0</v>
      </c>
      <c r="I1159" s="234">
        <f>'Pak8 s2'!K1161</f>
        <v>0</v>
      </c>
      <c r="J1159" s="234">
        <f>'Pak8 s2'!M1161</f>
        <v>0</v>
      </c>
      <c r="K1159" s="234">
        <f>'Pak8 s2'!O1161</f>
        <v>0</v>
      </c>
      <c r="L1159" s="11"/>
      <c r="M1159" s="11"/>
      <c r="N1159" s="397"/>
      <c r="O1159" s="233"/>
      <c r="P1159" s="399"/>
      <c r="Q1159" s="11"/>
      <c r="R1159" s="306"/>
      <c r="S1159" s="306"/>
      <c r="T1159" s="306"/>
      <c r="U1159" s="11"/>
      <c r="V1159" s="11"/>
      <c r="W1159" s="11"/>
      <c r="X1159" s="11"/>
      <c r="Y1159" s="11"/>
      <c r="Z1159" s="11"/>
      <c r="AA1159" s="11"/>
      <c r="AB1159" s="11"/>
    </row>
    <row r="1160" spans="1:28" ht="24.75" customHeight="1">
      <c r="A1160" s="1256" t="str">
        <f>IF(E1160&gt;0,"Wypełnione","")</f>
        <v/>
      </c>
      <c r="B1160" s="57"/>
      <c r="C1160" s="2050">
        <f>'Og s3a'!C1871</f>
        <v>0</v>
      </c>
      <c r="D1160" s="2052">
        <f>'Og s3a'!E1871</f>
        <v>0</v>
      </c>
      <c r="E1160" s="2050">
        <f>'Og s3a'!F1871</f>
        <v>0</v>
      </c>
      <c r="F1160" s="395">
        <f>O1160</f>
        <v>0</v>
      </c>
      <c r="G1160" s="395">
        <f>P1160</f>
        <v>0</v>
      </c>
      <c r="H1160" s="236">
        <f>'Pak8 s2'!I1162</f>
        <v>0</v>
      </c>
      <c r="I1160" s="236">
        <f>'Pak8 s2'!K1162</f>
        <v>0</v>
      </c>
      <c r="J1160" s="236">
        <f>'Pak8 s2'!M1162</f>
        <v>0</v>
      </c>
      <c r="K1160" s="236">
        <f>'Pak8 s2'!O1162</f>
        <v>0</v>
      </c>
      <c r="L1160" s="11"/>
      <c r="M1160" s="11"/>
      <c r="N1160" s="396">
        <f>'Og s3a'!G1871</f>
        <v>0</v>
      </c>
      <c r="O1160" s="237">
        <f>'Og s3a'!H1871</f>
        <v>0</v>
      </c>
      <c r="P1160" s="398">
        <f>'Og s3a'!D1871</f>
        <v>0</v>
      </c>
      <c r="Q1160" s="11"/>
      <c r="R1160" s="306"/>
      <c r="S1160" s="306"/>
      <c r="T1160" s="306"/>
      <c r="U1160" s="11"/>
      <c r="V1160" s="11"/>
      <c r="W1160" s="11"/>
      <c r="X1160" s="11"/>
      <c r="Y1160" s="11"/>
      <c r="Z1160" s="11"/>
      <c r="AA1160" s="11"/>
      <c r="AB1160" s="11"/>
    </row>
    <row r="1161" spans="1:28" ht="14.25" customHeight="1">
      <c r="A1161" s="1256" t="str">
        <f>A1160</f>
        <v/>
      </c>
      <c r="B1161" s="57"/>
      <c r="C1161" s="2051"/>
      <c r="D1161" s="2053"/>
      <c r="E1161" s="2051"/>
      <c r="F1161" s="234"/>
      <c r="G1161" s="234">
        <f>'Pak8 s2'!G1163</f>
        <v>0</v>
      </c>
      <c r="H1161" s="234">
        <f>'Pak8 s2'!I1163</f>
        <v>0</v>
      </c>
      <c r="I1161" s="234">
        <f>'Pak8 s2'!K1163</f>
        <v>0</v>
      </c>
      <c r="J1161" s="234">
        <f>'Pak8 s2'!M1163</f>
        <v>0</v>
      </c>
      <c r="K1161" s="234">
        <f>'Pak8 s2'!O1163</f>
        <v>0</v>
      </c>
      <c r="L1161" s="11"/>
      <c r="M1161" s="11"/>
      <c r="N1161" s="397"/>
      <c r="O1161" s="233"/>
      <c r="P1161" s="399"/>
      <c r="Q1161" s="11"/>
      <c r="R1161" s="306"/>
      <c r="S1161" s="306"/>
      <c r="T1161" s="306"/>
      <c r="U1161" s="11"/>
      <c r="V1161" s="11"/>
      <c r="W1161" s="11"/>
      <c r="X1161" s="11"/>
      <c r="Y1161" s="11"/>
      <c r="Z1161" s="11"/>
      <c r="AA1161" s="11"/>
      <c r="AB1161" s="11"/>
    </row>
    <row r="1162" spans="1:28" ht="24.75" customHeight="1">
      <c r="A1162" s="1256" t="str">
        <f>IF(E1162&gt;0,"Wypełnione","")</f>
        <v/>
      </c>
      <c r="B1162" s="57"/>
      <c r="C1162" s="2050">
        <f>'Og s3a'!C1873</f>
        <v>0</v>
      </c>
      <c r="D1162" s="2052">
        <f>'Og s3a'!E1873</f>
        <v>0</v>
      </c>
      <c r="E1162" s="2050">
        <f>'Og s3a'!F1873</f>
        <v>0</v>
      </c>
      <c r="F1162" s="395">
        <f>O1162</f>
        <v>0</v>
      </c>
      <c r="G1162" s="395">
        <f>P1162</f>
        <v>0</v>
      </c>
      <c r="H1162" s="236">
        <f>'Pak8 s2'!I1164</f>
        <v>0</v>
      </c>
      <c r="I1162" s="236">
        <f>'Pak8 s2'!K1164</f>
        <v>0</v>
      </c>
      <c r="J1162" s="236">
        <f>'Pak8 s2'!M1164</f>
        <v>0</v>
      </c>
      <c r="K1162" s="236">
        <f>'Pak8 s2'!O1164</f>
        <v>0</v>
      </c>
      <c r="L1162" s="11"/>
      <c r="M1162" s="11"/>
      <c r="N1162" s="396">
        <f>'Og s3a'!G1873</f>
        <v>0</v>
      </c>
      <c r="O1162" s="237">
        <f>'Og s3a'!H1873</f>
        <v>0</v>
      </c>
      <c r="P1162" s="398">
        <f>'Og s3a'!D1873</f>
        <v>0</v>
      </c>
      <c r="Q1162" s="11"/>
      <c r="R1162" s="306"/>
      <c r="S1162" s="306"/>
      <c r="T1162" s="306"/>
      <c r="U1162" s="11"/>
      <c r="V1162" s="11"/>
      <c r="W1162" s="11"/>
      <c r="X1162" s="11"/>
      <c r="Y1162" s="11"/>
      <c r="Z1162" s="11"/>
      <c r="AA1162" s="11"/>
      <c r="AB1162" s="11"/>
    </row>
    <row r="1163" spans="1:28" ht="14.25" customHeight="1">
      <c r="A1163" s="1256" t="str">
        <f>A1162</f>
        <v/>
      </c>
      <c r="B1163" s="57"/>
      <c r="C1163" s="2051"/>
      <c r="D1163" s="2053"/>
      <c r="E1163" s="2051"/>
      <c r="F1163" s="234"/>
      <c r="G1163" s="234">
        <f>'Pak8 s2'!G1165</f>
        <v>0</v>
      </c>
      <c r="H1163" s="234">
        <f>'Pak8 s2'!I1165</f>
        <v>0</v>
      </c>
      <c r="I1163" s="234">
        <f>'Pak8 s2'!K1165</f>
        <v>0</v>
      </c>
      <c r="J1163" s="234">
        <f>'Pak8 s2'!M1165</f>
        <v>0</v>
      </c>
      <c r="K1163" s="234">
        <f>'Pak8 s2'!O1165</f>
        <v>0</v>
      </c>
      <c r="L1163" s="11"/>
      <c r="M1163" s="11"/>
      <c r="N1163" s="397"/>
      <c r="O1163" s="233"/>
      <c r="P1163" s="399"/>
      <c r="Q1163" s="11"/>
      <c r="R1163" s="306"/>
      <c r="S1163" s="306"/>
      <c r="T1163" s="306"/>
      <c r="U1163" s="11"/>
      <c r="V1163" s="11"/>
      <c r="W1163" s="11"/>
      <c r="X1163" s="11"/>
      <c r="Y1163" s="11"/>
      <c r="Z1163" s="11"/>
      <c r="AA1163" s="11"/>
      <c r="AB1163" s="11"/>
    </row>
    <row r="1164" spans="1:28" ht="24.75" customHeight="1">
      <c r="A1164" s="1256" t="str">
        <f>IF(E1164&gt;0,"Wypełnione","")</f>
        <v/>
      </c>
      <c r="B1164" s="57"/>
      <c r="C1164" s="2050">
        <f>'Og s3a'!C1875</f>
        <v>0</v>
      </c>
      <c r="D1164" s="2052">
        <f>'Og s3a'!E1875</f>
        <v>0</v>
      </c>
      <c r="E1164" s="2050">
        <f>'Og s3a'!F1875</f>
        <v>0</v>
      </c>
      <c r="F1164" s="395">
        <f>O1164</f>
        <v>0</v>
      </c>
      <c r="G1164" s="395">
        <f>P1164</f>
        <v>0</v>
      </c>
      <c r="H1164" s="236">
        <f>'Pak8 s2'!I1166</f>
        <v>0</v>
      </c>
      <c r="I1164" s="236">
        <f>'Pak8 s2'!K1166</f>
        <v>0</v>
      </c>
      <c r="J1164" s="236">
        <f>'Pak8 s2'!M1166</f>
        <v>0</v>
      </c>
      <c r="K1164" s="236">
        <f>'Pak8 s2'!O1166</f>
        <v>0</v>
      </c>
      <c r="L1164" s="11"/>
      <c r="M1164" s="11"/>
      <c r="N1164" s="396">
        <f>'Og s3a'!G1875</f>
        <v>0</v>
      </c>
      <c r="O1164" s="237">
        <f>'Og s3a'!H1875</f>
        <v>0</v>
      </c>
      <c r="P1164" s="398">
        <f>'Og s3a'!D1875</f>
        <v>0</v>
      </c>
      <c r="Q1164" s="11"/>
      <c r="R1164" s="306"/>
      <c r="S1164" s="306"/>
      <c r="T1164" s="306"/>
      <c r="U1164" s="11"/>
      <c r="V1164" s="11"/>
      <c r="W1164" s="11"/>
      <c r="X1164" s="11"/>
      <c r="Y1164" s="11"/>
      <c r="Z1164" s="11"/>
      <c r="AA1164" s="11"/>
      <c r="AB1164" s="11"/>
    </row>
    <row r="1165" spans="1:28" ht="14.25" customHeight="1">
      <c r="A1165" s="1256" t="str">
        <f>A1164</f>
        <v/>
      </c>
      <c r="B1165" s="57"/>
      <c r="C1165" s="2051"/>
      <c r="D1165" s="2053"/>
      <c r="E1165" s="2051"/>
      <c r="F1165" s="234"/>
      <c r="G1165" s="234">
        <f>'Pak8 s2'!G1167</f>
        <v>0</v>
      </c>
      <c r="H1165" s="234">
        <f>'Pak8 s2'!I1167</f>
        <v>0</v>
      </c>
      <c r="I1165" s="234">
        <f>'Pak8 s2'!K1167</f>
        <v>0</v>
      </c>
      <c r="J1165" s="234">
        <f>'Pak8 s2'!M1167</f>
        <v>0</v>
      </c>
      <c r="K1165" s="234">
        <f>'Pak8 s2'!O1167</f>
        <v>0</v>
      </c>
      <c r="L1165" s="11"/>
      <c r="M1165" s="11"/>
      <c r="N1165" s="397"/>
      <c r="O1165" s="233"/>
      <c r="P1165" s="399"/>
      <c r="Q1165" s="11"/>
      <c r="R1165" s="306"/>
      <c r="S1165" s="306"/>
      <c r="T1165" s="306"/>
      <c r="U1165" s="11"/>
      <c r="V1165" s="11"/>
      <c r="W1165" s="11"/>
      <c r="X1165" s="11"/>
      <c r="Y1165" s="11"/>
      <c r="Z1165" s="11"/>
      <c r="AA1165" s="11"/>
      <c r="AB1165" s="11"/>
    </row>
    <row r="1166" spans="1:28" ht="24.75" customHeight="1">
      <c r="A1166" s="1256" t="str">
        <f>IF(E1166&gt;0,"Wypełnione","")</f>
        <v/>
      </c>
      <c r="B1166" s="57"/>
      <c r="C1166" s="2050">
        <f>'Og s3a'!C1877</f>
        <v>0</v>
      </c>
      <c r="D1166" s="2052">
        <f>'Og s3a'!E1877</f>
        <v>0</v>
      </c>
      <c r="E1166" s="2050">
        <f>'Og s3a'!F1877</f>
        <v>0</v>
      </c>
      <c r="F1166" s="395">
        <f>O1166</f>
        <v>0</v>
      </c>
      <c r="G1166" s="395">
        <f>P1166</f>
        <v>0</v>
      </c>
      <c r="H1166" s="236">
        <f>'Pak8 s2'!I1168</f>
        <v>0</v>
      </c>
      <c r="I1166" s="236">
        <f>'Pak8 s2'!K1168</f>
        <v>0</v>
      </c>
      <c r="J1166" s="236">
        <f>'Pak8 s2'!M1168</f>
        <v>0</v>
      </c>
      <c r="K1166" s="236">
        <f>'Pak8 s2'!O1168</f>
        <v>0</v>
      </c>
      <c r="L1166" s="11"/>
      <c r="M1166" s="11"/>
      <c r="N1166" s="396">
        <f>'Og s3a'!G1877</f>
        <v>0</v>
      </c>
      <c r="O1166" s="237">
        <f>'Og s3a'!H1877</f>
        <v>0</v>
      </c>
      <c r="P1166" s="398">
        <f>'Og s3a'!D1877</f>
        <v>0</v>
      </c>
      <c r="Q1166" s="11"/>
      <c r="R1166" s="306"/>
      <c r="S1166" s="306"/>
      <c r="T1166" s="306"/>
      <c r="U1166" s="11"/>
      <c r="V1166" s="11"/>
      <c r="W1166" s="11"/>
      <c r="X1166" s="11"/>
      <c r="Y1166" s="11"/>
      <c r="Z1166" s="11"/>
      <c r="AA1166" s="11"/>
      <c r="AB1166" s="11"/>
    </row>
    <row r="1167" spans="1:28" ht="14.25" customHeight="1">
      <c r="A1167" s="1256" t="str">
        <f>A1166</f>
        <v/>
      </c>
      <c r="B1167" s="57"/>
      <c r="C1167" s="2051"/>
      <c r="D1167" s="2053"/>
      <c r="E1167" s="2051"/>
      <c r="F1167" s="234"/>
      <c r="G1167" s="234">
        <f>'Pak8 s2'!G1169</f>
        <v>0</v>
      </c>
      <c r="H1167" s="234">
        <f>'Pak8 s2'!I1169</f>
        <v>0</v>
      </c>
      <c r="I1167" s="234">
        <f>'Pak8 s2'!K1169</f>
        <v>0</v>
      </c>
      <c r="J1167" s="234">
        <f>'Pak8 s2'!M1169</f>
        <v>0</v>
      </c>
      <c r="K1167" s="234">
        <f>'Pak8 s2'!O1169</f>
        <v>0</v>
      </c>
      <c r="L1167" s="11"/>
      <c r="M1167" s="11"/>
      <c r="N1167" s="397"/>
      <c r="O1167" s="233"/>
      <c r="P1167" s="399"/>
      <c r="Q1167" s="11"/>
      <c r="R1167" s="306"/>
      <c r="S1167" s="306"/>
      <c r="T1167" s="306"/>
      <c r="U1167" s="11"/>
      <c r="V1167" s="11"/>
      <c r="W1167" s="11"/>
      <c r="X1167" s="11"/>
      <c r="Y1167" s="11"/>
      <c r="Z1167" s="11"/>
      <c r="AA1167" s="11"/>
      <c r="AB1167" s="11"/>
    </row>
    <row r="1168" spans="1:28" ht="24.75" customHeight="1">
      <c r="A1168" s="1256" t="str">
        <f>IF(E1168&gt;0,"Wypełnione","")</f>
        <v/>
      </c>
      <c r="B1168" s="57"/>
      <c r="C1168" s="2050">
        <f>'Og s3a'!C1879</f>
        <v>0</v>
      </c>
      <c r="D1168" s="2052">
        <f>'Og s3a'!E1879</f>
        <v>0</v>
      </c>
      <c r="E1168" s="2050">
        <f>'Og s3a'!F1879</f>
        <v>0</v>
      </c>
      <c r="F1168" s="395">
        <f>O1168</f>
        <v>0</v>
      </c>
      <c r="G1168" s="395">
        <f>P1168</f>
        <v>0</v>
      </c>
      <c r="H1168" s="236">
        <f>'Pak8 s2'!I1170</f>
        <v>0</v>
      </c>
      <c r="I1168" s="236">
        <f>'Pak8 s2'!K1170</f>
        <v>0</v>
      </c>
      <c r="J1168" s="236">
        <f>'Pak8 s2'!M1170</f>
        <v>0</v>
      </c>
      <c r="K1168" s="236">
        <f>'Pak8 s2'!O1170</f>
        <v>0</v>
      </c>
      <c r="L1168" s="11"/>
      <c r="M1168" s="11"/>
      <c r="N1168" s="396">
        <f>'Og s3a'!G1879</f>
        <v>0</v>
      </c>
      <c r="O1168" s="237">
        <f>'Og s3a'!H1879</f>
        <v>0</v>
      </c>
      <c r="P1168" s="398">
        <f>'Og s3a'!D1879</f>
        <v>0</v>
      </c>
      <c r="Q1168" s="11"/>
      <c r="R1168" s="306"/>
      <c r="S1168" s="306"/>
      <c r="T1168" s="306"/>
      <c r="U1168" s="11"/>
      <c r="V1168" s="11"/>
      <c r="W1168" s="11"/>
      <c r="X1168" s="11"/>
      <c r="Y1168" s="11"/>
      <c r="Z1168" s="11"/>
      <c r="AA1168" s="11"/>
      <c r="AB1168" s="11"/>
    </row>
    <row r="1169" spans="1:28" ht="14.25" customHeight="1">
      <c r="A1169" s="1256" t="str">
        <f>A1168</f>
        <v/>
      </c>
      <c r="B1169" s="57"/>
      <c r="C1169" s="2051"/>
      <c r="D1169" s="2053"/>
      <c r="E1169" s="2051"/>
      <c r="F1169" s="234"/>
      <c r="G1169" s="234">
        <f>'Pak8 s2'!G1171</f>
        <v>0</v>
      </c>
      <c r="H1169" s="234">
        <f>'Pak8 s2'!I1171</f>
        <v>0</v>
      </c>
      <c r="I1169" s="234">
        <f>'Pak8 s2'!K1171</f>
        <v>0</v>
      </c>
      <c r="J1169" s="234">
        <f>'Pak8 s2'!M1171</f>
        <v>0</v>
      </c>
      <c r="K1169" s="234">
        <f>'Pak8 s2'!O1171</f>
        <v>0</v>
      </c>
      <c r="L1169" s="11"/>
      <c r="M1169" s="11"/>
      <c r="N1169" s="397"/>
      <c r="O1169" s="233"/>
      <c r="P1169" s="399"/>
      <c r="Q1169" s="11"/>
      <c r="R1169" s="306"/>
      <c r="S1169" s="306"/>
      <c r="T1169" s="306"/>
      <c r="U1169" s="11"/>
      <c r="V1169" s="11"/>
      <c r="W1169" s="11"/>
      <c r="X1169" s="11"/>
      <c r="Y1169" s="11"/>
      <c r="Z1169" s="11"/>
      <c r="AA1169" s="11"/>
      <c r="AB1169" s="11"/>
    </row>
    <row r="1170" spans="1:28" ht="24.75" customHeight="1">
      <c r="A1170" s="1256" t="str">
        <f>IF(E1170&gt;0,"Wypełnione","")</f>
        <v/>
      </c>
      <c r="B1170" s="57"/>
      <c r="C1170" s="2050">
        <f>'Og s3a'!C1881</f>
        <v>0</v>
      </c>
      <c r="D1170" s="2052">
        <f>'Og s3a'!E1881</f>
        <v>0</v>
      </c>
      <c r="E1170" s="2050">
        <f>'Og s3a'!F1881</f>
        <v>0</v>
      </c>
      <c r="F1170" s="395">
        <f>O1170</f>
        <v>0</v>
      </c>
      <c r="G1170" s="395">
        <f>P1170</f>
        <v>0</v>
      </c>
      <c r="H1170" s="236">
        <f>'Pak8 s2'!I1172</f>
        <v>0</v>
      </c>
      <c r="I1170" s="236">
        <f>'Pak8 s2'!K1172</f>
        <v>0</v>
      </c>
      <c r="J1170" s="236">
        <f>'Pak8 s2'!M1172</f>
        <v>0</v>
      </c>
      <c r="K1170" s="236">
        <f>'Pak8 s2'!O1172</f>
        <v>0</v>
      </c>
      <c r="L1170" s="11"/>
      <c r="M1170" s="11"/>
      <c r="N1170" s="396">
        <f>'Og s3a'!G1881</f>
        <v>0</v>
      </c>
      <c r="O1170" s="237">
        <f>'Og s3a'!H1881</f>
        <v>0</v>
      </c>
      <c r="P1170" s="398">
        <f>'Og s3a'!D1881</f>
        <v>0</v>
      </c>
      <c r="Q1170" s="11"/>
      <c r="R1170" s="306"/>
      <c r="S1170" s="306"/>
      <c r="T1170" s="306"/>
      <c r="U1170" s="11"/>
      <c r="V1170" s="11"/>
      <c r="W1170" s="11"/>
      <c r="X1170" s="11"/>
      <c r="Y1170" s="11"/>
      <c r="Z1170" s="11"/>
      <c r="AA1170" s="11"/>
      <c r="AB1170" s="11"/>
    </row>
    <row r="1171" spans="1:28" ht="14.25" customHeight="1">
      <c r="A1171" s="1256" t="str">
        <f>A1170</f>
        <v/>
      </c>
      <c r="B1171" s="57"/>
      <c r="C1171" s="2051"/>
      <c r="D1171" s="2053"/>
      <c r="E1171" s="2051"/>
      <c r="F1171" s="234"/>
      <c r="G1171" s="234">
        <f>'Pak8 s2'!G1173</f>
        <v>0</v>
      </c>
      <c r="H1171" s="234">
        <f>'Pak8 s2'!I1173</f>
        <v>0</v>
      </c>
      <c r="I1171" s="234">
        <f>'Pak8 s2'!K1173</f>
        <v>0</v>
      </c>
      <c r="J1171" s="234">
        <f>'Pak8 s2'!M1173</f>
        <v>0</v>
      </c>
      <c r="K1171" s="234">
        <f>'Pak8 s2'!O1173</f>
        <v>0</v>
      </c>
      <c r="L1171" s="11"/>
      <c r="M1171" s="11"/>
      <c r="N1171" s="397"/>
      <c r="O1171" s="233"/>
      <c r="P1171" s="399"/>
      <c r="Q1171" s="11"/>
      <c r="R1171" s="306"/>
      <c r="S1171" s="306"/>
      <c r="T1171" s="306"/>
      <c r="U1171" s="11"/>
      <c r="V1171" s="11"/>
      <c r="W1171" s="11"/>
      <c r="X1171" s="11"/>
      <c r="Y1171" s="11"/>
      <c r="Z1171" s="11"/>
      <c r="AA1171" s="11"/>
      <c r="AB1171" s="11"/>
    </row>
    <row r="1172" spans="1:28" ht="24.75" customHeight="1">
      <c r="A1172" s="1256" t="str">
        <f>IF(E1172&gt;0,"Wypełnione","")</f>
        <v/>
      </c>
      <c r="B1172" s="57"/>
      <c r="C1172" s="2050">
        <f>'Og s3a'!C1883</f>
        <v>0</v>
      </c>
      <c r="D1172" s="2052">
        <f>'Og s3a'!E1883</f>
        <v>0</v>
      </c>
      <c r="E1172" s="2050">
        <f>'Og s3a'!F1883</f>
        <v>0</v>
      </c>
      <c r="F1172" s="395">
        <f>O1172</f>
        <v>0</v>
      </c>
      <c r="G1172" s="395">
        <f>P1172</f>
        <v>0</v>
      </c>
      <c r="H1172" s="236">
        <f>'Pak8 s2'!I1174</f>
        <v>0</v>
      </c>
      <c r="I1172" s="236">
        <f>'Pak8 s2'!K1174</f>
        <v>0</v>
      </c>
      <c r="J1172" s="236">
        <f>'Pak8 s2'!M1174</f>
        <v>0</v>
      </c>
      <c r="K1172" s="236">
        <f>'Pak8 s2'!O1174</f>
        <v>0</v>
      </c>
      <c r="L1172" s="11"/>
      <c r="M1172" s="11"/>
      <c r="N1172" s="396">
        <f>'Og s3a'!G1883</f>
        <v>0</v>
      </c>
      <c r="O1172" s="237">
        <f>'Og s3a'!H1883</f>
        <v>0</v>
      </c>
      <c r="P1172" s="398">
        <f>'Og s3a'!D1883</f>
        <v>0</v>
      </c>
      <c r="Q1172" s="11"/>
      <c r="R1172" s="306"/>
      <c r="S1172" s="306"/>
      <c r="T1172" s="306"/>
      <c r="U1172" s="11"/>
      <c r="V1172" s="11"/>
      <c r="W1172" s="11"/>
      <c r="X1172" s="11"/>
      <c r="Y1172" s="11"/>
      <c r="Z1172" s="11"/>
      <c r="AA1172" s="11"/>
      <c r="AB1172" s="11"/>
    </row>
    <row r="1173" spans="1:28" ht="14.25" customHeight="1">
      <c r="A1173" s="1256" t="str">
        <f>A1172</f>
        <v/>
      </c>
      <c r="B1173" s="57"/>
      <c r="C1173" s="2051"/>
      <c r="D1173" s="2053"/>
      <c r="E1173" s="2051"/>
      <c r="F1173" s="234"/>
      <c r="G1173" s="234">
        <f>'Pak8 s2'!G1175</f>
        <v>0</v>
      </c>
      <c r="H1173" s="234">
        <f>'Pak8 s2'!I1175</f>
        <v>0</v>
      </c>
      <c r="I1173" s="234">
        <f>'Pak8 s2'!K1175</f>
        <v>0</v>
      </c>
      <c r="J1173" s="234">
        <f>'Pak8 s2'!M1175</f>
        <v>0</v>
      </c>
      <c r="K1173" s="234">
        <f>'Pak8 s2'!O1175</f>
        <v>0</v>
      </c>
      <c r="L1173" s="11"/>
      <c r="M1173" s="11"/>
      <c r="N1173" s="397"/>
      <c r="O1173" s="233"/>
      <c r="P1173" s="399"/>
      <c r="Q1173" s="11"/>
      <c r="R1173" s="306"/>
      <c r="S1173" s="306"/>
      <c r="T1173" s="306"/>
      <c r="U1173" s="11"/>
      <c r="V1173" s="11"/>
      <c r="W1173" s="11"/>
      <c r="X1173" s="11"/>
      <c r="Y1173" s="11"/>
      <c r="Z1173" s="11"/>
      <c r="AA1173" s="11"/>
      <c r="AB1173" s="11"/>
    </row>
    <row r="1174" spans="1:28" ht="24.75" customHeight="1">
      <c r="A1174" s="1256" t="str">
        <f>IF(E1174&gt;0,"Wypełnione","")</f>
        <v/>
      </c>
      <c r="B1174" s="57"/>
      <c r="C1174" s="2050">
        <f>'Og s3a'!C1885</f>
        <v>0</v>
      </c>
      <c r="D1174" s="2052">
        <f>'Og s3a'!E1885</f>
        <v>0</v>
      </c>
      <c r="E1174" s="2050">
        <f>'Og s3a'!F1885</f>
        <v>0</v>
      </c>
      <c r="F1174" s="395">
        <f>O1174</f>
        <v>0</v>
      </c>
      <c r="G1174" s="395">
        <f>P1174</f>
        <v>0</v>
      </c>
      <c r="H1174" s="236">
        <f>'Pak8 s2'!I1176</f>
        <v>0</v>
      </c>
      <c r="I1174" s="236">
        <f>'Pak8 s2'!K1176</f>
        <v>0</v>
      </c>
      <c r="J1174" s="236">
        <f>'Pak8 s2'!M1176</f>
        <v>0</v>
      </c>
      <c r="K1174" s="236">
        <f>'Pak8 s2'!O1176</f>
        <v>0</v>
      </c>
      <c r="L1174" s="11"/>
      <c r="M1174" s="11"/>
      <c r="N1174" s="396">
        <f>'Og s3a'!G1885</f>
        <v>0</v>
      </c>
      <c r="O1174" s="237">
        <f>'Og s3a'!H1885</f>
        <v>0</v>
      </c>
      <c r="P1174" s="398">
        <f>'Og s3a'!D1885</f>
        <v>0</v>
      </c>
      <c r="Q1174" s="11"/>
      <c r="R1174" s="306"/>
      <c r="S1174" s="306"/>
      <c r="T1174" s="306"/>
      <c r="U1174" s="11"/>
      <c r="V1174" s="11"/>
      <c r="W1174" s="11"/>
      <c r="X1174" s="11"/>
      <c r="Y1174" s="11"/>
      <c r="Z1174" s="11"/>
      <c r="AA1174" s="11"/>
      <c r="AB1174" s="11"/>
    </row>
    <row r="1175" spans="1:28" ht="14.25" customHeight="1">
      <c r="A1175" s="1256" t="str">
        <f>A1174</f>
        <v/>
      </c>
      <c r="B1175" s="57"/>
      <c r="C1175" s="2051"/>
      <c r="D1175" s="2053"/>
      <c r="E1175" s="2051"/>
      <c r="F1175" s="234"/>
      <c r="G1175" s="234">
        <f>'Pak8 s2'!G1177</f>
        <v>0</v>
      </c>
      <c r="H1175" s="234">
        <f>'Pak8 s2'!I1177</f>
        <v>0</v>
      </c>
      <c r="I1175" s="234">
        <f>'Pak8 s2'!K1177</f>
        <v>0</v>
      </c>
      <c r="J1175" s="234">
        <f>'Pak8 s2'!M1177</f>
        <v>0</v>
      </c>
      <c r="K1175" s="234">
        <f>'Pak8 s2'!O1177</f>
        <v>0</v>
      </c>
      <c r="L1175" s="11"/>
      <c r="M1175" s="11"/>
      <c r="N1175" s="397"/>
      <c r="O1175" s="233"/>
      <c r="P1175" s="399"/>
      <c r="Q1175" s="11"/>
      <c r="R1175" s="306"/>
      <c r="S1175" s="306"/>
      <c r="T1175" s="306"/>
      <c r="U1175" s="11"/>
      <c r="V1175" s="11"/>
      <c r="W1175" s="11"/>
      <c r="X1175" s="11"/>
      <c r="Y1175" s="11"/>
      <c r="Z1175" s="11"/>
      <c r="AA1175" s="11"/>
      <c r="AB1175" s="11"/>
    </row>
    <row r="1176" spans="1:28" ht="24.75" customHeight="1">
      <c r="A1176" s="1256" t="str">
        <f>IF(E1176&gt;0,"Wypełnione","")</f>
        <v/>
      </c>
      <c r="B1176" s="57"/>
      <c r="C1176" s="2050">
        <f>'Og s3a'!C1887</f>
        <v>0</v>
      </c>
      <c r="D1176" s="2052">
        <f>'Og s3a'!E1887</f>
        <v>0</v>
      </c>
      <c r="E1176" s="2050">
        <f>'Og s3a'!F1887</f>
        <v>0</v>
      </c>
      <c r="F1176" s="395">
        <f>O1176</f>
        <v>0</v>
      </c>
      <c r="G1176" s="395">
        <f>P1176</f>
        <v>0</v>
      </c>
      <c r="H1176" s="236">
        <f>'Pak8 s2'!I1178</f>
        <v>0</v>
      </c>
      <c r="I1176" s="236">
        <f>'Pak8 s2'!K1178</f>
        <v>0</v>
      </c>
      <c r="J1176" s="236">
        <f>'Pak8 s2'!M1178</f>
        <v>0</v>
      </c>
      <c r="K1176" s="236">
        <f>'Pak8 s2'!O1178</f>
        <v>0</v>
      </c>
      <c r="L1176" s="11"/>
      <c r="M1176" s="11"/>
      <c r="N1176" s="396">
        <f>'Og s3a'!G1887</f>
        <v>0</v>
      </c>
      <c r="O1176" s="237">
        <f>'Og s3a'!H1887</f>
        <v>0</v>
      </c>
      <c r="P1176" s="398">
        <f>'Og s3a'!D1887</f>
        <v>0</v>
      </c>
      <c r="Q1176" s="11"/>
      <c r="R1176" s="306"/>
      <c r="S1176" s="306"/>
      <c r="T1176" s="306"/>
      <c r="U1176" s="11"/>
      <c r="V1176" s="11"/>
      <c r="W1176" s="11"/>
      <c r="X1176" s="11"/>
      <c r="Y1176" s="11"/>
      <c r="Z1176" s="11"/>
      <c r="AA1176" s="11"/>
      <c r="AB1176" s="11"/>
    </row>
    <row r="1177" spans="1:28" ht="14.25" customHeight="1">
      <c r="A1177" s="1256" t="str">
        <f>A1176</f>
        <v/>
      </c>
      <c r="B1177" s="57"/>
      <c r="C1177" s="2051"/>
      <c r="D1177" s="2053"/>
      <c r="E1177" s="2051"/>
      <c r="F1177" s="234"/>
      <c r="G1177" s="234">
        <f>'Pak8 s2'!G1179</f>
        <v>0</v>
      </c>
      <c r="H1177" s="234">
        <f>'Pak8 s2'!I1179</f>
        <v>0</v>
      </c>
      <c r="I1177" s="234">
        <f>'Pak8 s2'!K1179</f>
        <v>0</v>
      </c>
      <c r="J1177" s="234">
        <f>'Pak8 s2'!M1179</f>
        <v>0</v>
      </c>
      <c r="K1177" s="234">
        <f>'Pak8 s2'!O1179</f>
        <v>0</v>
      </c>
      <c r="L1177" s="11"/>
      <c r="M1177" s="11"/>
      <c r="N1177" s="397"/>
      <c r="O1177" s="233"/>
      <c r="P1177" s="399"/>
      <c r="Q1177" s="11"/>
      <c r="R1177" s="306"/>
      <c r="S1177" s="306"/>
      <c r="T1177" s="306"/>
      <c r="U1177" s="11"/>
      <c r="V1177" s="11"/>
      <c r="W1177" s="11"/>
      <c r="X1177" s="11"/>
      <c r="Y1177" s="11"/>
      <c r="Z1177" s="11"/>
      <c r="AA1177" s="11"/>
      <c r="AB1177" s="11"/>
    </row>
    <row r="1178" spans="1:28" ht="24.75" customHeight="1">
      <c r="A1178" s="1256" t="str">
        <f>IF(E1178&gt;0,"Wypełnione","")</f>
        <v/>
      </c>
      <c r="B1178" s="57"/>
      <c r="C1178" s="2050">
        <f>'Og s3a'!C1889</f>
        <v>0</v>
      </c>
      <c r="D1178" s="2052">
        <f>'Og s3a'!E1889</f>
        <v>0</v>
      </c>
      <c r="E1178" s="2050">
        <f>'Og s3a'!F1889</f>
        <v>0</v>
      </c>
      <c r="F1178" s="395">
        <f>O1178</f>
        <v>0</v>
      </c>
      <c r="G1178" s="395">
        <f>P1178</f>
        <v>0</v>
      </c>
      <c r="H1178" s="236">
        <f>'Pak8 s2'!I1180</f>
        <v>0</v>
      </c>
      <c r="I1178" s="236">
        <f>'Pak8 s2'!K1180</f>
        <v>0</v>
      </c>
      <c r="J1178" s="236">
        <f>'Pak8 s2'!M1180</f>
        <v>0</v>
      </c>
      <c r="K1178" s="236">
        <f>'Pak8 s2'!O1180</f>
        <v>0</v>
      </c>
      <c r="L1178" s="11"/>
      <c r="M1178" s="11"/>
      <c r="N1178" s="396">
        <f>'Og s3a'!G1889</f>
        <v>0</v>
      </c>
      <c r="O1178" s="237">
        <f>'Og s3a'!H1889</f>
        <v>0</v>
      </c>
      <c r="P1178" s="398">
        <f>'Og s3a'!D1889</f>
        <v>0</v>
      </c>
      <c r="Q1178" s="11"/>
      <c r="R1178" s="306"/>
      <c r="S1178" s="306"/>
      <c r="T1178" s="306"/>
      <c r="U1178" s="11"/>
      <c r="V1178" s="11"/>
      <c r="W1178" s="11"/>
      <c r="X1178" s="11"/>
      <c r="Y1178" s="11"/>
      <c r="Z1178" s="11"/>
      <c r="AA1178" s="11"/>
      <c r="AB1178" s="11"/>
    </row>
    <row r="1179" spans="1:28" ht="14.25" customHeight="1">
      <c r="A1179" s="1256" t="str">
        <f>A1178</f>
        <v/>
      </c>
      <c r="B1179" s="57"/>
      <c r="C1179" s="2051"/>
      <c r="D1179" s="2053"/>
      <c r="E1179" s="2051"/>
      <c r="F1179" s="234"/>
      <c r="G1179" s="234">
        <f>'Pak8 s2'!G1181</f>
        <v>0</v>
      </c>
      <c r="H1179" s="234">
        <f>'Pak8 s2'!I1181</f>
        <v>0</v>
      </c>
      <c r="I1179" s="234">
        <f>'Pak8 s2'!K1181</f>
        <v>0</v>
      </c>
      <c r="J1179" s="234">
        <f>'Pak8 s2'!M1181</f>
        <v>0</v>
      </c>
      <c r="K1179" s="234">
        <f>'Pak8 s2'!O1181</f>
        <v>0</v>
      </c>
      <c r="L1179" s="11"/>
      <c r="M1179" s="11"/>
      <c r="N1179" s="397"/>
      <c r="O1179" s="233"/>
      <c r="P1179" s="399"/>
      <c r="Q1179" s="11"/>
      <c r="R1179" s="306"/>
      <c r="S1179" s="306"/>
      <c r="T1179" s="306"/>
      <c r="U1179" s="11"/>
      <c r="V1179" s="11"/>
      <c r="W1179" s="11"/>
      <c r="X1179" s="11"/>
      <c r="Y1179" s="11"/>
      <c r="Z1179" s="11"/>
      <c r="AA1179" s="11"/>
      <c r="AB1179" s="11"/>
    </row>
    <row r="1180" spans="1:28" ht="24.75" customHeight="1">
      <c r="A1180" s="1256" t="str">
        <f>IF(E1180&gt;0,"Wypełnione","")</f>
        <v/>
      </c>
      <c r="B1180" s="57"/>
      <c r="C1180" s="2050">
        <f>'Og s3a'!C1891</f>
        <v>0</v>
      </c>
      <c r="D1180" s="2052">
        <f>'Og s3a'!E1891</f>
        <v>0</v>
      </c>
      <c r="E1180" s="2050">
        <f>'Og s3a'!F1891</f>
        <v>0</v>
      </c>
      <c r="F1180" s="395">
        <f>O1180</f>
        <v>0</v>
      </c>
      <c r="G1180" s="395">
        <f>P1180</f>
        <v>0</v>
      </c>
      <c r="H1180" s="236">
        <f>'Pak8 s2'!I1182</f>
        <v>0</v>
      </c>
      <c r="I1180" s="236">
        <f>'Pak8 s2'!K1182</f>
        <v>0</v>
      </c>
      <c r="J1180" s="236">
        <f>'Pak8 s2'!M1182</f>
        <v>0</v>
      </c>
      <c r="K1180" s="236">
        <f>'Pak8 s2'!O1182</f>
        <v>0</v>
      </c>
      <c r="L1180" s="11"/>
      <c r="M1180" s="11"/>
      <c r="N1180" s="396">
        <f>'Og s3a'!G1891</f>
        <v>0</v>
      </c>
      <c r="O1180" s="237">
        <f>'Og s3a'!H1891</f>
        <v>0</v>
      </c>
      <c r="P1180" s="398">
        <f>'Og s3a'!D1891</f>
        <v>0</v>
      </c>
      <c r="Q1180" s="11"/>
      <c r="R1180" s="306"/>
      <c r="S1180" s="306"/>
      <c r="T1180" s="306"/>
      <c r="U1180" s="11"/>
      <c r="V1180" s="11"/>
      <c r="W1180" s="11"/>
      <c r="X1180" s="11"/>
      <c r="Y1180" s="11"/>
      <c r="Z1180" s="11"/>
      <c r="AA1180" s="11"/>
      <c r="AB1180" s="11"/>
    </row>
    <row r="1181" spans="1:28" ht="14.25" customHeight="1">
      <c r="A1181" s="1256" t="str">
        <f>A1180</f>
        <v/>
      </c>
      <c r="B1181" s="57"/>
      <c r="C1181" s="2051"/>
      <c r="D1181" s="2053"/>
      <c r="E1181" s="2051"/>
      <c r="F1181" s="234"/>
      <c r="G1181" s="234">
        <f>'Pak8 s2'!G1183</f>
        <v>0</v>
      </c>
      <c r="H1181" s="234">
        <f>'Pak8 s2'!I1183</f>
        <v>0</v>
      </c>
      <c r="I1181" s="234">
        <f>'Pak8 s2'!K1183</f>
        <v>0</v>
      </c>
      <c r="J1181" s="234">
        <f>'Pak8 s2'!M1183</f>
        <v>0</v>
      </c>
      <c r="K1181" s="234">
        <f>'Pak8 s2'!O1183</f>
        <v>0</v>
      </c>
      <c r="L1181" s="11"/>
      <c r="M1181" s="11"/>
      <c r="N1181" s="397"/>
      <c r="O1181" s="233"/>
      <c r="P1181" s="399"/>
      <c r="Q1181" s="11"/>
      <c r="R1181" s="306"/>
      <c r="S1181" s="306"/>
      <c r="T1181" s="306"/>
      <c r="U1181" s="11"/>
      <c r="V1181" s="11"/>
      <c r="W1181" s="11"/>
      <c r="X1181" s="11"/>
      <c r="Y1181" s="11"/>
      <c r="Z1181" s="11"/>
      <c r="AA1181" s="11"/>
      <c r="AB1181" s="11"/>
    </row>
    <row r="1182" spans="1:28" ht="24.75" customHeight="1">
      <c r="A1182" s="1256" t="str">
        <f>IF(E1182&gt;0,"Wypełnione","")</f>
        <v/>
      </c>
      <c r="B1182" s="57"/>
      <c r="C1182" s="2050">
        <f>'Og s3a'!C1893</f>
        <v>0</v>
      </c>
      <c r="D1182" s="2052">
        <f>'Og s3a'!E1893</f>
        <v>0</v>
      </c>
      <c r="E1182" s="2050">
        <f>'Og s3a'!F1893</f>
        <v>0</v>
      </c>
      <c r="F1182" s="395">
        <f>O1182</f>
        <v>0</v>
      </c>
      <c r="G1182" s="395">
        <f>P1182</f>
        <v>0</v>
      </c>
      <c r="H1182" s="236">
        <f>'Pak8 s2'!I1184</f>
        <v>0</v>
      </c>
      <c r="I1182" s="236">
        <f>'Pak8 s2'!K1184</f>
        <v>0</v>
      </c>
      <c r="J1182" s="236">
        <f>'Pak8 s2'!M1184</f>
        <v>0</v>
      </c>
      <c r="K1182" s="236">
        <f>'Pak8 s2'!O1184</f>
        <v>0</v>
      </c>
      <c r="L1182" s="11"/>
      <c r="M1182" s="11"/>
      <c r="N1182" s="396">
        <f>'Og s3a'!G1893</f>
        <v>0</v>
      </c>
      <c r="O1182" s="237">
        <f>'Og s3a'!H1893</f>
        <v>0</v>
      </c>
      <c r="P1182" s="398">
        <f>'Og s3a'!D1893</f>
        <v>0</v>
      </c>
      <c r="Q1182" s="11"/>
      <c r="R1182" s="306"/>
      <c r="S1182" s="306"/>
      <c r="T1182" s="306"/>
      <c r="U1182" s="11"/>
      <c r="V1182" s="11"/>
      <c r="W1182" s="11"/>
      <c r="X1182" s="11"/>
      <c r="Y1182" s="11"/>
      <c r="Z1182" s="11"/>
      <c r="AA1182" s="11"/>
      <c r="AB1182" s="11"/>
    </row>
    <row r="1183" spans="1:28" ht="14.25" customHeight="1">
      <c r="A1183" s="1256" t="str">
        <f>A1182</f>
        <v/>
      </c>
      <c r="B1183" s="57"/>
      <c r="C1183" s="2051"/>
      <c r="D1183" s="2053"/>
      <c r="E1183" s="2051"/>
      <c r="F1183" s="234"/>
      <c r="G1183" s="234">
        <f>'Pak8 s2'!G1185</f>
        <v>0</v>
      </c>
      <c r="H1183" s="234">
        <f>'Pak8 s2'!I1185</f>
        <v>0</v>
      </c>
      <c r="I1183" s="234">
        <f>'Pak8 s2'!K1185</f>
        <v>0</v>
      </c>
      <c r="J1183" s="234">
        <f>'Pak8 s2'!M1185</f>
        <v>0</v>
      </c>
      <c r="K1183" s="234">
        <f>'Pak8 s2'!O1185</f>
        <v>0</v>
      </c>
      <c r="L1183" s="11"/>
      <c r="M1183" s="11"/>
      <c r="N1183" s="397"/>
      <c r="O1183" s="233"/>
      <c r="P1183" s="399"/>
      <c r="Q1183" s="11"/>
      <c r="R1183" s="306"/>
      <c r="S1183" s="306"/>
      <c r="T1183" s="306"/>
      <c r="U1183" s="11"/>
      <c r="V1183" s="11"/>
      <c r="W1183" s="11"/>
      <c r="X1183" s="11"/>
      <c r="Y1183" s="11"/>
      <c r="Z1183" s="11"/>
      <c r="AA1183" s="11"/>
      <c r="AB1183" s="11"/>
    </row>
    <row r="1184" spans="1:28" ht="24.75" customHeight="1">
      <c r="A1184" s="1256" t="str">
        <f>IF(E1184&gt;0,"Wypełnione","")</f>
        <v/>
      </c>
      <c r="B1184" s="57"/>
      <c r="C1184" s="2050">
        <f>'Og s3a'!C1895</f>
        <v>0</v>
      </c>
      <c r="D1184" s="2052">
        <f>'Og s3a'!E1895</f>
        <v>0</v>
      </c>
      <c r="E1184" s="2050">
        <f>'Og s3a'!F1895</f>
        <v>0</v>
      </c>
      <c r="F1184" s="395">
        <f>O1184</f>
        <v>0</v>
      </c>
      <c r="G1184" s="395">
        <f>P1184</f>
        <v>0</v>
      </c>
      <c r="H1184" s="236">
        <f>'Pak8 s2'!I1186</f>
        <v>0</v>
      </c>
      <c r="I1184" s="236">
        <f>'Pak8 s2'!K1186</f>
        <v>0</v>
      </c>
      <c r="J1184" s="236">
        <f>'Pak8 s2'!M1186</f>
        <v>0</v>
      </c>
      <c r="K1184" s="236">
        <f>'Pak8 s2'!O1186</f>
        <v>0</v>
      </c>
      <c r="L1184" s="11"/>
      <c r="M1184" s="11"/>
      <c r="N1184" s="396">
        <f>'Og s3a'!G1895</f>
        <v>0</v>
      </c>
      <c r="O1184" s="237">
        <f>'Og s3a'!H1895</f>
        <v>0</v>
      </c>
      <c r="P1184" s="398">
        <f>'Og s3a'!D1895</f>
        <v>0</v>
      </c>
      <c r="Q1184" s="11"/>
      <c r="R1184" s="306"/>
      <c r="S1184" s="306"/>
      <c r="T1184" s="306"/>
      <c r="U1184" s="11"/>
      <c r="V1184" s="11"/>
      <c r="W1184" s="11"/>
      <c r="X1184" s="11"/>
      <c r="Y1184" s="11"/>
      <c r="Z1184" s="11"/>
      <c r="AA1184" s="11"/>
      <c r="AB1184" s="11"/>
    </row>
    <row r="1185" spans="1:28" ht="14.25" customHeight="1">
      <c r="A1185" s="1256" t="str">
        <f>A1184</f>
        <v/>
      </c>
      <c r="B1185" s="57"/>
      <c r="C1185" s="2051"/>
      <c r="D1185" s="2053"/>
      <c r="E1185" s="2051"/>
      <c r="F1185" s="234"/>
      <c r="G1185" s="234">
        <f>'Pak8 s2'!G1187</f>
        <v>0</v>
      </c>
      <c r="H1185" s="234">
        <f>'Pak8 s2'!I1187</f>
        <v>0</v>
      </c>
      <c r="I1185" s="234">
        <f>'Pak8 s2'!K1187</f>
        <v>0</v>
      </c>
      <c r="J1185" s="234">
        <f>'Pak8 s2'!M1187</f>
        <v>0</v>
      </c>
      <c r="K1185" s="234">
        <f>'Pak8 s2'!O1187</f>
        <v>0</v>
      </c>
      <c r="L1185" s="11"/>
      <c r="M1185" s="11"/>
      <c r="N1185" s="397"/>
      <c r="O1185" s="233"/>
      <c r="P1185" s="399"/>
      <c r="Q1185" s="11"/>
      <c r="R1185" s="306"/>
      <c r="S1185" s="306"/>
      <c r="T1185" s="306"/>
      <c r="U1185" s="11"/>
      <c r="V1185" s="11"/>
      <c r="W1185" s="11"/>
      <c r="X1185" s="11"/>
      <c r="Y1185" s="11"/>
      <c r="Z1185" s="11"/>
      <c r="AA1185" s="11"/>
      <c r="AB1185" s="11"/>
    </row>
    <row r="1186" spans="1:28" ht="24.75" customHeight="1">
      <c r="A1186" s="1256" t="str">
        <f>IF(E1186&gt;0,"Wypełnione","")</f>
        <v/>
      </c>
      <c r="B1186" s="57"/>
      <c r="C1186" s="2050">
        <f>'Og s3a'!C1897</f>
        <v>0</v>
      </c>
      <c r="D1186" s="2052">
        <f>'Og s3a'!E1897</f>
        <v>0</v>
      </c>
      <c r="E1186" s="2050">
        <f>'Og s3a'!F1897</f>
        <v>0</v>
      </c>
      <c r="F1186" s="395">
        <f>O1186</f>
        <v>0</v>
      </c>
      <c r="G1186" s="395">
        <f>P1186</f>
        <v>0</v>
      </c>
      <c r="H1186" s="236">
        <f>'Pak8 s2'!I1188</f>
        <v>0</v>
      </c>
      <c r="I1186" s="236">
        <f>'Pak8 s2'!K1188</f>
        <v>0</v>
      </c>
      <c r="J1186" s="236">
        <f>'Pak8 s2'!M1188</f>
        <v>0</v>
      </c>
      <c r="K1186" s="236">
        <f>'Pak8 s2'!O1188</f>
        <v>0</v>
      </c>
      <c r="L1186" s="11"/>
      <c r="M1186" s="11"/>
      <c r="N1186" s="396">
        <f>'Og s3a'!G1897</f>
        <v>0</v>
      </c>
      <c r="O1186" s="237">
        <f>'Og s3a'!H1897</f>
        <v>0</v>
      </c>
      <c r="P1186" s="398">
        <f>'Og s3a'!D1897</f>
        <v>0</v>
      </c>
      <c r="Q1186" s="11"/>
      <c r="R1186" s="306"/>
      <c r="S1186" s="306"/>
      <c r="T1186" s="306"/>
      <c r="U1186" s="11"/>
      <c r="V1186" s="11"/>
      <c r="W1186" s="11"/>
      <c r="X1186" s="11"/>
      <c r="Y1186" s="11"/>
      <c r="Z1186" s="11"/>
      <c r="AA1186" s="11"/>
      <c r="AB1186" s="11"/>
    </row>
    <row r="1187" spans="1:28" ht="14.25" customHeight="1">
      <c r="A1187" s="1256" t="str">
        <f>A1186</f>
        <v/>
      </c>
      <c r="B1187" s="57"/>
      <c r="C1187" s="2051"/>
      <c r="D1187" s="2053"/>
      <c r="E1187" s="2051"/>
      <c r="F1187" s="234"/>
      <c r="G1187" s="234">
        <f>'Pak8 s2'!G1189</f>
        <v>0</v>
      </c>
      <c r="H1187" s="234">
        <f>'Pak8 s2'!I1189</f>
        <v>0</v>
      </c>
      <c r="I1187" s="234">
        <f>'Pak8 s2'!K1189</f>
        <v>0</v>
      </c>
      <c r="J1187" s="234">
        <f>'Pak8 s2'!M1189</f>
        <v>0</v>
      </c>
      <c r="K1187" s="234">
        <f>'Pak8 s2'!O1189</f>
        <v>0</v>
      </c>
      <c r="L1187" s="11"/>
      <c r="M1187" s="11"/>
      <c r="N1187" s="397"/>
      <c r="O1187" s="233"/>
      <c r="P1187" s="399"/>
      <c r="Q1187" s="11"/>
      <c r="R1187" s="306"/>
      <c r="S1187" s="306"/>
      <c r="T1187" s="306"/>
      <c r="U1187" s="11"/>
      <c r="V1187" s="11"/>
      <c r="W1187" s="11"/>
      <c r="X1187" s="11"/>
      <c r="Y1187" s="11"/>
      <c r="Z1187" s="11"/>
      <c r="AA1187" s="11"/>
      <c r="AB1187" s="11"/>
    </row>
    <row r="1188" spans="1:28" ht="24.75" customHeight="1">
      <c r="A1188" s="1256" t="str">
        <f>IF(E1188&gt;0,"Wypełnione","")</f>
        <v/>
      </c>
      <c r="B1188" s="57"/>
      <c r="C1188" s="2050">
        <f>'Og s3a'!C1899</f>
        <v>0</v>
      </c>
      <c r="D1188" s="2052">
        <f>'Og s3a'!E1899</f>
        <v>0</v>
      </c>
      <c r="E1188" s="2050">
        <f>'Og s3a'!F1899</f>
        <v>0</v>
      </c>
      <c r="F1188" s="395">
        <f>O1188</f>
        <v>0</v>
      </c>
      <c r="G1188" s="395">
        <f>P1188</f>
        <v>0</v>
      </c>
      <c r="H1188" s="236">
        <f>'Pak8 s2'!I1190</f>
        <v>0</v>
      </c>
      <c r="I1188" s="236">
        <f>'Pak8 s2'!K1190</f>
        <v>0</v>
      </c>
      <c r="J1188" s="236">
        <f>'Pak8 s2'!M1190</f>
        <v>0</v>
      </c>
      <c r="K1188" s="236">
        <f>'Pak8 s2'!O1190</f>
        <v>0</v>
      </c>
      <c r="L1188" s="11"/>
      <c r="M1188" s="11"/>
      <c r="N1188" s="396">
        <f>'Og s3a'!G1899</f>
        <v>0</v>
      </c>
      <c r="O1188" s="237">
        <f>'Og s3a'!H1899</f>
        <v>0</v>
      </c>
      <c r="P1188" s="398">
        <f>'Og s3a'!D1899</f>
        <v>0</v>
      </c>
      <c r="Q1188" s="11"/>
      <c r="R1188" s="306"/>
      <c r="S1188" s="306"/>
      <c r="T1188" s="306"/>
      <c r="U1188" s="11"/>
      <c r="V1188" s="11"/>
      <c r="W1188" s="11"/>
      <c r="X1188" s="11"/>
      <c r="Y1188" s="11"/>
      <c r="Z1188" s="11"/>
      <c r="AA1188" s="11"/>
      <c r="AB1188" s="11"/>
    </row>
    <row r="1189" spans="1:28" ht="14.25" customHeight="1">
      <c r="A1189" s="1256" t="str">
        <f>A1188</f>
        <v/>
      </c>
      <c r="B1189" s="57"/>
      <c r="C1189" s="2051"/>
      <c r="D1189" s="2053"/>
      <c r="E1189" s="2051"/>
      <c r="F1189" s="234"/>
      <c r="G1189" s="234">
        <f>'Pak8 s2'!G1191</f>
        <v>0</v>
      </c>
      <c r="H1189" s="234">
        <f>'Pak8 s2'!I1191</f>
        <v>0</v>
      </c>
      <c r="I1189" s="234">
        <f>'Pak8 s2'!K1191</f>
        <v>0</v>
      </c>
      <c r="J1189" s="234">
        <f>'Pak8 s2'!M1191</f>
        <v>0</v>
      </c>
      <c r="K1189" s="234">
        <f>'Pak8 s2'!O1191</f>
        <v>0</v>
      </c>
      <c r="L1189" s="11"/>
      <c r="M1189" s="11"/>
      <c r="N1189" s="397"/>
      <c r="O1189" s="233"/>
      <c r="P1189" s="399"/>
      <c r="Q1189" s="11"/>
      <c r="R1189" s="306"/>
      <c r="S1189" s="306"/>
      <c r="T1189" s="306"/>
      <c r="U1189" s="11"/>
      <c r="V1189" s="11"/>
      <c r="W1189" s="11"/>
      <c r="X1189" s="11"/>
      <c r="Y1189" s="11"/>
      <c r="Z1189" s="11"/>
      <c r="AA1189" s="11"/>
      <c r="AB1189" s="11"/>
    </row>
    <row r="1190" spans="1:28" ht="24.75" customHeight="1">
      <c r="A1190" s="1256" t="str">
        <f>IF(E1190&gt;0,"Wypełnione","")</f>
        <v/>
      </c>
      <c r="B1190" s="57"/>
      <c r="C1190" s="2050">
        <f>'Og s3a'!C1901</f>
        <v>0</v>
      </c>
      <c r="D1190" s="2052">
        <f>'Og s3a'!E1901</f>
        <v>0</v>
      </c>
      <c r="E1190" s="2050">
        <f>'Og s3a'!F1901</f>
        <v>0</v>
      </c>
      <c r="F1190" s="395">
        <f>O1190</f>
        <v>0</v>
      </c>
      <c r="G1190" s="395">
        <f>P1190</f>
        <v>0</v>
      </c>
      <c r="H1190" s="236">
        <f>'Pak8 s2'!I1192</f>
        <v>0</v>
      </c>
      <c r="I1190" s="236">
        <f>'Pak8 s2'!K1192</f>
        <v>0</v>
      </c>
      <c r="J1190" s="236">
        <f>'Pak8 s2'!M1192</f>
        <v>0</v>
      </c>
      <c r="K1190" s="236">
        <f>'Pak8 s2'!O1192</f>
        <v>0</v>
      </c>
      <c r="L1190" s="11"/>
      <c r="M1190" s="11"/>
      <c r="N1190" s="396">
        <f>'Og s3a'!G1901</f>
        <v>0</v>
      </c>
      <c r="O1190" s="237">
        <f>'Og s3a'!H1901</f>
        <v>0</v>
      </c>
      <c r="P1190" s="398">
        <f>'Og s3a'!D1901</f>
        <v>0</v>
      </c>
      <c r="Q1190" s="11"/>
      <c r="R1190" s="306"/>
      <c r="S1190" s="306"/>
      <c r="T1190" s="306"/>
      <c r="U1190" s="11"/>
      <c r="V1190" s="11"/>
      <c r="W1190" s="11"/>
      <c r="X1190" s="11"/>
      <c r="Y1190" s="11"/>
      <c r="Z1190" s="11"/>
      <c r="AA1190" s="11"/>
      <c r="AB1190" s="11"/>
    </row>
    <row r="1191" spans="1:28" ht="14.25" customHeight="1">
      <c r="A1191" s="1256" t="str">
        <f>A1190</f>
        <v/>
      </c>
      <c r="B1191" s="57"/>
      <c r="C1191" s="2051"/>
      <c r="D1191" s="2053"/>
      <c r="E1191" s="2051"/>
      <c r="F1191" s="234"/>
      <c r="G1191" s="234">
        <f>'Pak8 s2'!G1193</f>
        <v>0</v>
      </c>
      <c r="H1191" s="234">
        <f>'Pak8 s2'!I1193</f>
        <v>0</v>
      </c>
      <c r="I1191" s="234">
        <f>'Pak8 s2'!K1193</f>
        <v>0</v>
      </c>
      <c r="J1191" s="234">
        <f>'Pak8 s2'!M1193</f>
        <v>0</v>
      </c>
      <c r="K1191" s="234">
        <f>'Pak8 s2'!O1193</f>
        <v>0</v>
      </c>
      <c r="L1191" s="11"/>
      <c r="M1191" s="11"/>
      <c r="N1191" s="397"/>
      <c r="O1191" s="233"/>
      <c r="P1191" s="399"/>
      <c r="Q1191" s="11"/>
      <c r="R1191" s="306"/>
      <c r="S1191" s="306"/>
      <c r="T1191" s="306"/>
      <c r="U1191" s="11"/>
      <c r="V1191" s="11"/>
      <c r="W1191" s="11"/>
      <c r="X1191" s="11"/>
      <c r="Y1191" s="11"/>
      <c r="Z1191" s="11"/>
      <c r="AA1191" s="11"/>
      <c r="AB1191" s="11"/>
    </row>
    <row r="1192" spans="1:28" ht="24.75" customHeight="1">
      <c r="A1192" s="1256" t="str">
        <f>IF(E1192&gt;0,"Wypełnione","")</f>
        <v/>
      </c>
      <c r="B1192" s="57"/>
      <c r="C1192" s="2050">
        <f>'Og s3a'!C1903</f>
        <v>0</v>
      </c>
      <c r="D1192" s="2052">
        <f>'Og s3a'!E1903</f>
        <v>0</v>
      </c>
      <c r="E1192" s="2050">
        <f>'Og s3a'!F1903</f>
        <v>0</v>
      </c>
      <c r="F1192" s="395">
        <f>O1192</f>
        <v>0</v>
      </c>
      <c r="G1192" s="395">
        <f>P1192</f>
        <v>0</v>
      </c>
      <c r="H1192" s="236">
        <f>'Pak8 s2'!I1194</f>
        <v>0</v>
      </c>
      <c r="I1192" s="236">
        <f>'Pak8 s2'!K1194</f>
        <v>0</v>
      </c>
      <c r="J1192" s="236">
        <f>'Pak8 s2'!M1194</f>
        <v>0</v>
      </c>
      <c r="K1192" s="236">
        <f>'Pak8 s2'!O1194</f>
        <v>0</v>
      </c>
      <c r="L1192" s="11"/>
      <c r="M1192" s="11"/>
      <c r="N1192" s="396">
        <f>'Og s3a'!G1903</f>
        <v>0</v>
      </c>
      <c r="O1192" s="237">
        <f>'Og s3a'!H1903</f>
        <v>0</v>
      </c>
      <c r="P1192" s="398">
        <f>'Og s3a'!D1903</f>
        <v>0</v>
      </c>
      <c r="Q1192" s="11"/>
      <c r="R1192" s="306"/>
      <c r="S1192" s="306"/>
      <c r="T1192" s="306"/>
      <c r="U1192" s="11"/>
      <c r="V1192" s="11"/>
      <c r="W1192" s="11"/>
      <c r="X1192" s="11"/>
      <c r="Y1192" s="11"/>
      <c r="Z1192" s="11"/>
      <c r="AA1192" s="11"/>
      <c r="AB1192" s="11"/>
    </row>
    <row r="1193" spans="1:28" ht="14.25" customHeight="1">
      <c r="A1193" s="1256" t="str">
        <f>A1192</f>
        <v/>
      </c>
      <c r="B1193" s="57"/>
      <c r="C1193" s="2051"/>
      <c r="D1193" s="2053"/>
      <c r="E1193" s="2051"/>
      <c r="F1193" s="234"/>
      <c r="G1193" s="234">
        <f>'Pak8 s2'!G1195</f>
        <v>0</v>
      </c>
      <c r="H1193" s="234">
        <f>'Pak8 s2'!I1195</f>
        <v>0</v>
      </c>
      <c r="I1193" s="234">
        <f>'Pak8 s2'!K1195</f>
        <v>0</v>
      </c>
      <c r="J1193" s="234">
        <f>'Pak8 s2'!M1195</f>
        <v>0</v>
      </c>
      <c r="K1193" s="234">
        <f>'Pak8 s2'!O1195</f>
        <v>0</v>
      </c>
      <c r="L1193" s="11"/>
      <c r="M1193" s="11"/>
      <c r="N1193" s="397"/>
      <c r="O1193" s="233"/>
      <c r="P1193" s="399"/>
      <c r="Q1193" s="11"/>
      <c r="R1193" s="306"/>
      <c r="S1193" s="306"/>
      <c r="T1193" s="306"/>
      <c r="U1193" s="11"/>
      <c r="V1193" s="11"/>
      <c r="W1193" s="11"/>
      <c r="X1193" s="11"/>
      <c r="Y1193" s="11"/>
      <c r="Z1193" s="11"/>
      <c r="AA1193" s="11"/>
      <c r="AB1193" s="11"/>
    </row>
    <row r="1194" spans="1:28" ht="24.75" customHeight="1">
      <c r="A1194" s="1256" t="str">
        <f>IF(E1194&gt;0,"Wypełnione","")</f>
        <v/>
      </c>
      <c r="B1194" s="57"/>
      <c r="C1194" s="2050">
        <f>'Og s3a'!C1905</f>
        <v>0</v>
      </c>
      <c r="D1194" s="2052">
        <f>'Og s3a'!E1905</f>
        <v>0</v>
      </c>
      <c r="E1194" s="2050">
        <f>'Og s3a'!F1905</f>
        <v>0</v>
      </c>
      <c r="F1194" s="395">
        <f>O1194</f>
        <v>0</v>
      </c>
      <c r="G1194" s="395">
        <f>P1194</f>
        <v>0</v>
      </c>
      <c r="H1194" s="236">
        <f>'Pak8 s2'!I1196</f>
        <v>0</v>
      </c>
      <c r="I1194" s="236">
        <f>'Pak8 s2'!K1196</f>
        <v>0</v>
      </c>
      <c r="J1194" s="236">
        <f>'Pak8 s2'!M1196</f>
        <v>0</v>
      </c>
      <c r="K1194" s="236">
        <f>'Pak8 s2'!O1196</f>
        <v>0</v>
      </c>
      <c r="L1194" s="11"/>
      <c r="M1194" s="11"/>
      <c r="N1194" s="396">
        <f>'Og s3a'!G1905</f>
        <v>0</v>
      </c>
      <c r="O1194" s="237">
        <f>'Og s3a'!H1905</f>
        <v>0</v>
      </c>
      <c r="P1194" s="398">
        <f>'Og s3a'!D1905</f>
        <v>0</v>
      </c>
      <c r="Q1194" s="11"/>
      <c r="R1194" s="306"/>
      <c r="S1194" s="306"/>
      <c r="T1194" s="306"/>
      <c r="U1194" s="11"/>
      <c r="V1194" s="11"/>
      <c r="W1194" s="11"/>
      <c r="X1194" s="11"/>
      <c r="Y1194" s="11"/>
      <c r="Z1194" s="11"/>
      <c r="AA1194" s="11"/>
      <c r="AB1194" s="11"/>
    </row>
    <row r="1195" spans="1:28" ht="14.25" customHeight="1">
      <c r="A1195" s="1256" t="str">
        <f>A1194</f>
        <v/>
      </c>
      <c r="B1195" s="57"/>
      <c r="C1195" s="2051"/>
      <c r="D1195" s="2053"/>
      <c r="E1195" s="2051"/>
      <c r="F1195" s="234"/>
      <c r="G1195" s="234">
        <f>'Pak8 s2'!G1197</f>
        <v>0</v>
      </c>
      <c r="H1195" s="234">
        <f>'Pak8 s2'!I1197</f>
        <v>0</v>
      </c>
      <c r="I1195" s="234">
        <f>'Pak8 s2'!K1197</f>
        <v>0</v>
      </c>
      <c r="J1195" s="234">
        <f>'Pak8 s2'!M1197</f>
        <v>0</v>
      </c>
      <c r="K1195" s="234">
        <f>'Pak8 s2'!O1197</f>
        <v>0</v>
      </c>
      <c r="L1195" s="11"/>
      <c r="M1195" s="11"/>
      <c r="N1195" s="397"/>
      <c r="O1195" s="233"/>
      <c r="P1195" s="399"/>
      <c r="Q1195" s="11"/>
      <c r="R1195" s="306"/>
      <c r="S1195" s="306"/>
      <c r="T1195" s="306"/>
      <c r="U1195" s="11"/>
      <c r="V1195" s="11"/>
      <c r="W1195" s="11"/>
      <c r="X1195" s="11"/>
      <c r="Y1195" s="11"/>
      <c r="Z1195" s="11"/>
      <c r="AA1195" s="11"/>
      <c r="AB1195" s="11"/>
    </row>
    <row r="1196" spans="1:28" ht="24.75" customHeight="1">
      <c r="A1196" s="1256" t="str">
        <f>IF(E1196&gt;0,"Wypełnione","")</f>
        <v/>
      </c>
      <c r="B1196" s="57"/>
      <c r="C1196" s="2050">
        <f>'Og s3a'!C1907</f>
        <v>0</v>
      </c>
      <c r="D1196" s="2052">
        <f>'Og s3a'!E1907</f>
        <v>0</v>
      </c>
      <c r="E1196" s="2050">
        <f>'Og s3a'!F1907</f>
        <v>0</v>
      </c>
      <c r="F1196" s="395">
        <f>O1196</f>
        <v>0</v>
      </c>
      <c r="G1196" s="395">
        <f>P1196</f>
        <v>0</v>
      </c>
      <c r="H1196" s="236">
        <f>'Pak8 s2'!I1198</f>
        <v>0</v>
      </c>
      <c r="I1196" s="236">
        <f>'Pak8 s2'!K1198</f>
        <v>0</v>
      </c>
      <c r="J1196" s="236">
        <f>'Pak8 s2'!M1198</f>
        <v>0</v>
      </c>
      <c r="K1196" s="236">
        <f>'Pak8 s2'!O1198</f>
        <v>0</v>
      </c>
      <c r="L1196" s="11"/>
      <c r="M1196" s="11"/>
      <c r="N1196" s="396">
        <f>'Og s3a'!G1907</f>
        <v>0</v>
      </c>
      <c r="O1196" s="237">
        <f>'Og s3a'!H1907</f>
        <v>0</v>
      </c>
      <c r="P1196" s="398">
        <f>'Og s3a'!D1907</f>
        <v>0</v>
      </c>
      <c r="Q1196" s="11"/>
      <c r="R1196" s="306"/>
      <c r="S1196" s="306"/>
      <c r="T1196" s="306"/>
      <c r="U1196" s="11"/>
      <c r="V1196" s="11"/>
      <c r="W1196" s="11"/>
      <c r="X1196" s="11"/>
      <c r="Y1196" s="11"/>
      <c r="Z1196" s="11"/>
      <c r="AA1196" s="11"/>
      <c r="AB1196" s="11"/>
    </row>
    <row r="1197" spans="1:28" ht="14.25" customHeight="1">
      <c r="A1197" s="1256" t="str">
        <f>A1196</f>
        <v/>
      </c>
      <c r="B1197" s="57"/>
      <c r="C1197" s="2051"/>
      <c r="D1197" s="2053"/>
      <c r="E1197" s="2051"/>
      <c r="F1197" s="234"/>
      <c r="G1197" s="234">
        <f>'Pak8 s2'!G1199</f>
        <v>0</v>
      </c>
      <c r="H1197" s="234">
        <f>'Pak8 s2'!I1199</f>
        <v>0</v>
      </c>
      <c r="I1197" s="234">
        <f>'Pak8 s2'!K1199</f>
        <v>0</v>
      </c>
      <c r="J1197" s="234">
        <f>'Pak8 s2'!M1199</f>
        <v>0</v>
      </c>
      <c r="K1197" s="234">
        <f>'Pak8 s2'!O1199</f>
        <v>0</v>
      </c>
      <c r="L1197" s="11"/>
      <c r="M1197" s="11"/>
      <c r="N1197" s="397"/>
      <c r="O1197" s="233"/>
      <c r="P1197" s="399"/>
      <c r="Q1197" s="11"/>
      <c r="R1197" s="306"/>
      <c r="S1197" s="306"/>
      <c r="T1197" s="306"/>
      <c r="U1197" s="11"/>
      <c r="V1197" s="11"/>
      <c r="W1197" s="11"/>
      <c r="X1197" s="11"/>
      <c r="Y1197" s="11"/>
      <c r="Z1197" s="11"/>
      <c r="AA1197" s="11"/>
      <c r="AB1197" s="11"/>
    </row>
    <row r="1198" spans="1:28" ht="24.75" customHeight="1">
      <c r="A1198" s="1256" t="str">
        <f>IF(E1198&gt;0,"Wypełnione","")</f>
        <v/>
      </c>
      <c r="B1198" s="57"/>
      <c r="C1198" s="2050">
        <f>'Og s3a'!C1909</f>
        <v>0</v>
      </c>
      <c r="D1198" s="2052">
        <f>'Og s3a'!E1909</f>
        <v>0</v>
      </c>
      <c r="E1198" s="2050">
        <f>'Og s3a'!F1909</f>
        <v>0</v>
      </c>
      <c r="F1198" s="395">
        <f>O1198</f>
        <v>0</v>
      </c>
      <c r="G1198" s="395">
        <f>P1198</f>
        <v>0</v>
      </c>
      <c r="H1198" s="236">
        <f>'Pak8 s2'!I1200</f>
        <v>0</v>
      </c>
      <c r="I1198" s="236">
        <f>'Pak8 s2'!K1200</f>
        <v>0</v>
      </c>
      <c r="J1198" s="236">
        <f>'Pak8 s2'!M1200</f>
        <v>0</v>
      </c>
      <c r="K1198" s="236">
        <f>'Pak8 s2'!O1200</f>
        <v>0</v>
      </c>
      <c r="L1198" s="11"/>
      <c r="M1198" s="11"/>
      <c r="N1198" s="396">
        <f>'Og s3a'!G1909</f>
        <v>0</v>
      </c>
      <c r="O1198" s="237">
        <f>'Og s3a'!H1909</f>
        <v>0</v>
      </c>
      <c r="P1198" s="398">
        <f>'Og s3a'!D1909</f>
        <v>0</v>
      </c>
      <c r="Q1198" s="11"/>
      <c r="R1198" s="306"/>
      <c r="S1198" s="306"/>
      <c r="T1198" s="306"/>
      <c r="U1198" s="11"/>
      <c r="V1198" s="11"/>
      <c r="W1198" s="11"/>
      <c r="X1198" s="11"/>
      <c r="Y1198" s="11"/>
      <c r="Z1198" s="11"/>
      <c r="AA1198" s="11"/>
      <c r="AB1198" s="11"/>
    </row>
    <row r="1199" spans="1:28" ht="14.25" customHeight="1">
      <c r="A1199" s="1256" t="str">
        <f>A1198</f>
        <v/>
      </c>
      <c r="B1199" s="57"/>
      <c r="C1199" s="2051"/>
      <c r="D1199" s="2053"/>
      <c r="E1199" s="2051"/>
      <c r="F1199" s="234"/>
      <c r="G1199" s="234">
        <f>'Pak8 s2'!G1201</f>
        <v>0</v>
      </c>
      <c r="H1199" s="234">
        <f>'Pak8 s2'!I1201</f>
        <v>0</v>
      </c>
      <c r="I1199" s="234">
        <f>'Pak8 s2'!K1201</f>
        <v>0</v>
      </c>
      <c r="J1199" s="234">
        <f>'Pak8 s2'!M1201</f>
        <v>0</v>
      </c>
      <c r="K1199" s="234">
        <f>'Pak8 s2'!O1201</f>
        <v>0</v>
      </c>
      <c r="L1199" s="11"/>
      <c r="M1199" s="11"/>
      <c r="N1199" s="397"/>
      <c r="O1199" s="233"/>
      <c r="P1199" s="399"/>
      <c r="Q1199" s="11"/>
      <c r="R1199" s="306"/>
      <c r="S1199" s="306"/>
      <c r="T1199" s="306"/>
      <c r="U1199" s="11"/>
      <c r="V1199" s="11"/>
      <c r="W1199" s="11"/>
      <c r="X1199" s="11"/>
      <c r="Y1199" s="11"/>
      <c r="Z1199" s="11"/>
      <c r="AA1199" s="11"/>
      <c r="AB1199" s="11"/>
    </row>
    <row r="1200" spans="1:28" ht="24.75" customHeight="1">
      <c r="A1200" s="1256" t="str">
        <f>IF(E1200&gt;0,"Wypełnione","")</f>
        <v/>
      </c>
      <c r="B1200" s="57"/>
      <c r="C1200" s="2050">
        <f>'Og s3a'!C1911</f>
        <v>0</v>
      </c>
      <c r="D1200" s="2052">
        <f>'Og s3a'!E1911</f>
        <v>0</v>
      </c>
      <c r="E1200" s="2050">
        <f>'Og s3a'!F1911</f>
        <v>0</v>
      </c>
      <c r="F1200" s="395">
        <f>O1200</f>
        <v>0</v>
      </c>
      <c r="G1200" s="395">
        <f>P1200</f>
        <v>0</v>
      </c>
      <c r="H1200" s="236">
        <f>'Pak8 s2'!I1202</f>
        <v>0</v>
      </c>
      <c r="I1200" s="236">
        <f>'Pak8 s2'!K1202</f>
        <v>0</v>
      </c>
      <c r="J1200" s="236">
        <f>'Pak8 s2'!M1202</f>
        <v>0</v>
      </c>
      <c r="K1200" s="236">
        <f>'Pak8 s2'!O1202</f>
        <v>0</v>
      </c>
      <c r="L1200" s="11"/>
      <c r="M1200" s="11"/>
      <c r="N1200" s="396">
        <f>'Og s3a'!G1911</f>
        <v>0</v>
      </c>
      <c r="O1200" s="237">
        <f>'Og s3a'!H1911</f>
        <v>0</v>
      </c>
      <c r="P1200" s="398">
        <f>'Og s3a'!D1911</f>
        <v>0</v>
      </c>
      <c r="Q1200" s="11"/>
      <c r="R1200" s="306"/>
      <c r="S1200" s="306"/>
      <c r="T1200" s="306"/>
      <c r="U1200" s="11"/>
      <c r="V1200" s="11"/>
      <c r="W1200" s="11"/>
      <c r="X1200" s="11"/>
      <c r="Y1200" s="11"/>
      <c r="Z1200" s="11"/>
      <c r="AA1200" s="11"/>
      <c r="AB1200" s="11"/>
    </row>
    <row r="1201" spans="1:28" ht="14.25" customHeight="1">
      <c r="A1201" s="1256" t="str">
        <f>A1200</f>
        <v/>
      </c>
      <c r="B1201" s="57"/>
      <c r="C1201" s="2051"/>
      <c r="D1201" s="2053"/>
      <c r="E1201" s="2051"/>
      <c r="F1201" s="234"/>
      <c r="G1201" s="234">
        <f>'Pak8 s2'!G1203</f>
        <v>0</v>
      </c>
      <c r="H1201" s="234">
        <f>'Pak8 s2'!I1203</f>
        <v>0</v>
      </c>
      <c r="I1201" s="234">
        <f>'Pak8 s2'!K1203</f>
        <v>0</v>
      </c>
      <c r="J1201" s="234">
        <f>'Pak8 s2'!M1203</f>
        <v>0</v>
      </c>
      <c r="K1201" s="234">
        <f>'Pak8 s2'!O1203</f>
        <v>0</v>
      </c>
      <c r="L1201" s="11"/>
      <c r="M1201" s="11"/>
      <c r="N1201" s="397"/>
      <c r="O1201" s="233"/>
      <c r="P1201" s="399"/>
      <c r="Q1201" s="11"/>
      <c r="R1201" s="306"/>
      <c r="S1201" s="306"/>
      <c r="T1201" s="306"/>
      <c r="U1201" s="11"/>
      <c r="V1201" s="11"/>
      <c r="W1201" s="11"/>
      <c r="X1201" s="11"/>
      <c r="Y1201" s="11"/>
      <c r="Z1201" s="11"/>
      <c r="AA1201" s="11"/>
      <c r="AB1201" s="11"/>
    </row>
    <row r="1202" spans="1:28" ht="24.75" customHeight="1">
      <c r="A1202" s="1256" t="str">
        <f>IF(E1202&gt;0,"Wypełnione","")</f>
        <v/>
      </c>
      <c r="B1202" s="57"/>
      <c r="C1202" s="2050">
        <f>'Og s3a'!C1913</f>
        <v>0</v>
      </c>
      <c r="D1202" s="2052">
        <f>'Og s3a'!E1913</f>
        <v>0</v>
      </c>
      <c r="E1202" s="2050">
        <f>'Og s3a'!F1913</f>
        <v>0</v>
      </c>
      <c r="F1202" s="395">
        <f>O1202</f>
        <v>0</v>
      </c>
      <c r="G1202" s="395">
        <f>P1202</f>
        <v>0</v>
      </c>
      <c r="H1202" s="236">
        <f>'Pak8 s2'!I1204</f>
        <v>0</v>
      </c>
      <c r="I1202" s="236">
        <f>'Pak8 s2'!K1204</f>
        <v>0</v>
      </c>
      <c r="J1202" s="236">
        <f>'Pak8 s2'!M1204</f>
        <v>0</v>
      </c>
      <c r="K1202" s="236">
        <f>'Pak8 s2'!O1204</f>
        <v>0</v>
      </c>
      <c r="L1202" s="11"/>
      <c r="M1202" s="11"/>
      <c r="N1202" s="396">
        <f>'Og s3a'!G1913</f>
        <v>0</v>
      </c>
      <c r="O1202" s="237">
        <f>'Og s3a'!H1913</f>
        <v>0</v>
      </c>
      <c r="P1202" s="398">
        <f>'Og s3a'!D1913</f>
        <v>0</v>
      </c>
      <c r="Q1202" s="11"/>
      <c r="R1202" s="306"/>
      <c r="S1202" s="306"/>
      <c r="T1202" s="306"/>
      <c r="U1202" s="11"/>
      <c r="V1202" s="11"/>
      <c r="W1202" s="11"/>
      <c r="X1202" s="11"/>
      <c r="Y1202" s="11"/>
      <c r="Z1202" s="11"/>
      <c r="AA1202" s="11"/>
      <c r="AB1202" s="11"/>
    </row>
    <row r="1203" spans="1:28" ht="14.25" customHeight="1">
      <c r="A1203" s="1256" t="str">
        <f>A1202</f>
        <v/>
      </c>
      <c r="B1203" s="57"/>
      <c r="C1203" s="2051"/>
      <c r="D1203" s="2053"/>
      <c r="E1203" s="2051"/>
      <c r="F1203" s="234"/>
      <c r="G1203" s="234">
        <f>'Pak8 s2'!G1205</f>
        <v>0</v>
      </c>
      <c r="H1203" s="234">
        <f>'Pak8 s2'!I1205</f>
        <v>0</v>
      </c>
      <c r="I1203" s="234">
        <f>'Pak8 s2'!K1205</f>
        <v>0</v>
      </c>
      <c r="J1203" s="234">
        <f>'Pak8 s2'!M1205</f>
        <v>0</v>
      </c>
      <c r="K1203" s="234">
        <f>'Pak8 s2'!O1205</f>
        <v>0</v>
      </c>
      <c r="L1203" s="11"/>
      <c r="M1203" s="11"/>
      <c r="N1203" s="397"/>
      <c r="O1203" s="233"/>
      <c r="P1203" s="399"/>
      <c r="Q1203" s="11"/>
      <c r="R1203" s="306"/>
      <c r="S1203" s="306"/>
      <c r="T1203" s="306"/>
      <c r="U1203" s="11"/>
      <c r="V1203" s="11"/>
      <c r="W1203" s="11"/>
      <c r="X1203" s="11"/>
      <c r="Y1203" s="11"/>
      <c r="Z1203" s="11"/>
      <c r="AA1203" s="11"/>
      <c r="AB1203" s="11"/>
    </row>
    <row r="1204" spans="1:28" ht="24.75" customHeight="1">
      <c r="A1204" s="1256" t="str">
        <f>IF(E1204&gt;0,"Wypełnione","")</f>
        <v/>
      </c>
      <c r="B1204" s="57"/>
      <c r="C1204" s="2050">
        <f>'Og s3a'!C1915</f>
        <v>0</v>
      </c>
      <c r="D1204" s="2052">
        <f>'Og s3a'!E1915</f>
        <v>0</v>
      </c>
      <c r="E1204" s="2050">
        <f>'Og s3a'!F1915</f>
        <v>0</v>
      </c>
      <c r="F1204" s="395">
        <f>O1204</f>
        <v>0</v>
      </c>
      <c r="G1204" s="395">
        <f>P1204</f>
        <v>0</v>
      </c>
      <c r="H1204" s="236">
        <f>'Pak8 s2'!I1206</f>
        <v>0</v>
      </c>
      <c r="I1204" s="236">
        <f>'Pak8 s2'!K1206</f>
        <v>0</v>
      </c>
      <c r="J1204" s="236">
        <f>'Pak8 s2'!M1206</f>
        <v>0</v>
      </c>
      <c r="K1204" s="236">
        <f>'Pak8 s2'!O1206</f>
        <v>0</v>
      </c>
      <c r="L1204" s="11"/>
      <c r="M1204" s="11"/>
      <c r="N1204" s="396">
        <f>'Og s3a'!G1915</f>
        <v>0</v>
      </c>
      <c r="O1204" s="237">
        <f>'Og s3a'!H1915</f>
        <v>0</v>
      </c>
      <c r="P1204" s="398">
        <f>'Og s3a'!D1915</f>
        <v>0</v>
      </c>
      <c r="Q1204" s="11"/>
      <c r="R1204" s="306"/>
      <c r="S1204" s="306"/>
      <c r="T1204" s="306"/>
      <c r="U1204" s="11"/>
      <c r="V1204" s="11"/>
      <c r="W1204" s="11"/>
      <c r="X1204" s="11"/>
      <c r="Y1204" s="11"/>
      <c r="Z1204" s="11"/>
      <c r="AA1204" s="11"/>
      <c r="AB1204" s="11"/>
    </row>
    <row r="1205" spans="1:28" ht="14.25" customHeight="1">
      <c r="A1205" s="1256" t="str">
        <f>A1204</f>
        <v/>
      </c>
      <c r="B1205" s="57"/>
      <c r="C1205" s="2051"/>
      <c r="D1205" s="2053"/>
      <c r="E1205" s="2051"/>
      <c r="F1205" s="234"/>
      <c r="G1205" s="234">
        <f>'Pak8 s2'!G1207</f>
        <v>0</v>
      </c>
      <c r="H1205" s="234">
        <f>'Pak8 s2'!I1207</f>
        <v>0</v>
      </c>
      <c r="I1205" s="234">
        <f>'Pak8 s2'!K1207</f>
        <v>0</v>
      </c>
      <c r="J1205" s="234">
        <f>'Pak8 s2'!M1207</f>
        <v>0</v>
      </c>
      <c r="K1205" s="234">
        <f>'Pak8 s2'!O1207</f>
        <v>0</v>
      </c>
      <c r="L1205" s="11"/>
      <c r="M1205" s="11"/>
      <c r="N1205" s="397"/>
      <c r="O1205" s="233"/>
      <c r="P1205" s="399"/>
      <c r="Q1205" s="11"/>
      <c r="R1205" s="306"/>
      <c r="S1205" s="306"/>
      <c r="T1205" s="306"/>
      <c r="U1205" s="11"/>
      <c r="V1205" s="11"/>
      <c r="W1205" s="11"/>
      <c r="X1205" s="11"/>
      <c r="Y1205" s="11"/>
      <c r="Z1205" s="11"/>
      <c r="AA1205" s="11"/>
      <c r="AB1205" s="11"/>
    </row>
    <row r="1206" spans="1:28" ht="24.75" customHeight="1">
      <c r="A1206" s="1256" t="str">
        <f>IF(E1206&gt;0,"Wypełnione","")</f>
        <v/>
      </c>
      <c r="B1206" s="57"/>
      <c r="C1206" s="2050">
        <f>'Og s3a'!C1917</f>
        <v>0</v>
      </c>
      <c r="D1206" s="2052">
        <f>'Og s3a'!E1917</f>
        <v>0</v>
      </c>
      <c r="E1206" s="2050">
        <f>'Og s3a'!F1917</f>
        <v>0</v>
      </c>
      <c r="F1206" s="395">
        <f>O1206</f>
        <v>0</v>
      </c>
      <c r="G1206" s="395">
        <f>P1206</f>
        <v>0</v>
      </c>
      <c r="H1206" s="236">
        <f>'Pak8 s2'!I1208</f>
        <v>0</v>
      </c>
      <c r="I1206" s="236">
        <f>'Pak8 s2'!K1208</f>
        <v>0</v>
      </c>
      <c r="J1206" s="236">
        <f>'Pak8 s2'!M1208</f>
        <v>0</v>
      </c>
      <c r="K1206" s="236">
        <f>'Pak8 s2'!O1208</f>
        <v>0</v>
      </c>
      <c r="L1206" s="11"/>
      <c r="M1206" s="11"/>
      <c r="N1206" s="396">
        <f>'Og s3a'!G1917</f>
        <v>0</v>
      </c>
      <c r="O1206" s="237">
        <f>'Og s3a'!H1917</f>
        <v>0</v>
      </c>
      <c r="P1206" s="398">
        <f>'Og s3a'!D1917</f>
        <v>0</v>
      </c>
      <c r="Q1206" s="11"/>
      <c r="R1206" s="306"/>
      <c r="S1206" s="306"/>
      <c r="T1206" s="306"/>
      <c r="U1206" s="11"/>
      <c r="V1206" s="11"/>
      <c r="W1206" s="11"/>
      <c r="X1206" s="11"/>
      <c r="Y1206" s="11"/>
      <c r="Z1206" s="11"/>
      <c r="AA1206" s="11"/>
      <c r="AB1206" s="11"/>
    </row>
    <row r="1207" spans="1:28" ht="14.25" customHeight="1">
      <c r="A1207" s="1256" t="str">
        <f>A1206</f>
        <v/>
      </c>
      <c r="B1207" s="57"/>
      <c r="C1207" s="2051"/>
      <c r="D1207" s="2053"/>
      <c r="E1207" s="2051"/>
      <c r="F1207" s="234"/>
      <c r="G1207" s="234">
        <f>'Pak8 s2'!G1209</f>
        <v>0</v>
      </c>
      <c r="H1207" s="234">
        <f>'Pak8 s2'!I1209</f>
        <v>0</v>
      </c>
      <c r="I1207" s="234">
        <f>'Pak8 s2'!K1209</f>
        <v>0</v>
      </c>
      <c r="J1207" s="234">
        <f>'Pak8 s2'!M1209</f>
        <v>0</v>
      </c>
      <c r="K1207" s="234">
        <f>'Pak8 s2'!O1209</f>
        <v>0</v>
      </c>
      <c r="L1207" s="11"/>
      <c r="M1207" s="11"/>
      <c r="N1207" s="397"/>
      <c r="O1207" s="233"/>
      <c r="P1207" s="399"/>
      <c r="Q1207" s="11"/>
      <c r="R1207" s="306"/>
      <c r="S1207" s="306"/>
      <c r="T1207" s="306"/>
      <c r="U1207" s="11"/>
      <c r="V1207" s="11"/>
      <c r="W1207" s="11"/>
      <c r="X1207" s="11"/>
      <c r="Y1207" s="11"/>
      <c r="Z1207" s="11"/>
      <c r="AA1207" s="11"/>
      <c r="AB1207" s="11"/>
    </row>
    <row r="1208" spans="1:28" ht="24.75" customHeight="1">
      <c r="A1208" s="1256" t="str">
        <f>IF(E1208&gt;0,"Wypełnione","")</f>
        <v/>
      </c>
      <c r="B1208" s="57"/>
      <c r="C1208" s="2050">
        <f>'Og s3a'!C1919</f>
        <v>0</v>
      </c>
      <c r="D1208" s="2052">
        <f>'Og s3a'!E1919</f>
        <v>0</v>
      </c>
      <c r="E1208" s="2050">
        <f>'Og s3a'!F1919</f>
        <v>0</v>
      </c>
      <c r="F1208" s="395">
        <f>O1208</f>
        <v>0</v>
      </c>
      <c r="G1208" s="395">
        <f>P1208</f>
        <v>0</v>
      </c>
      <c r="H1208" s="236">
        <f>'Pak8 s2'!I1210</f>
        <v>0</v>
      </c>
      <c r="I1208" s="236">
        <f>'Pak8 s2'!K1210</f>
        <v>0</v>
      </c>
      <c r="J1208" s="236">
        <f>'Pak8 s2'!M1210</f>
        <v>0</v>
      </c>
      <c r="K1208" s="236">
        <f>'Pak8 s2'!O1210</f>
        <v>0</v>
      </c>
      <c r="L1208" s="11"/>
      <c r="M1208" s="11"/>
      <c r="N1208" s="396">
        <f>'Og s3a'!G1919</f>
        <v>0</v>
      </c>
      <c r="O1208" s="237">
        <f>'Og s3a'!H1919</f>
        <v>0</v>
      </c>
      <c r="P1208" s="398">
        <f>'Og s3a'!D1919</f>
        <v>0</v>
      </c>
      <c r="Q1208" s="11"/>
      <c r="R1208" s="306"/>
      <c r="S1208" s="306"/>
      <c r="T1208" s="306"/>
      <c r="U1208" s="11"/>
      <c r="V1208" s="11"/>
      <c r="W1208" s="11"/>
      <c r="X1208" s="11"/>
      <c r="Y1208" s="11"/>
      <c r="Z1208" s="11"/>
      <c r="AA1208" s="11"/>
      <c r="AB1208" s="11"/>
    </row>
    <row r="1209" spans="1:28" ht="14.25" customHeight="1">
      <c r="A1209" s="1256" t="str">
        <f>A1208</f>
        <v/>
      </c>
      <c r="B1209" s="57"/>
      <c r="C1209" s="2051"/>
      <c r="D1209" s="2053"/>
      <c r="E1209" s="2051"/>
      <c r="F1209" s="234"/>
      <c r="G1209" s="234">
        <f>'Pak8 s2'!G1211</f>
        <v>0</v>
      </c>
      <c r="H1209" s="234">
        <f>'Pak8 s2'!I1211</f>
        <v>0</v>
      </c>
      <c r="I1209" s="234">
        <f>'Pak8 s2'!K1211</f>
        <v>0</v>
      </c>
      <c r="J1209" s="234">
        <f>'Pak8 s2'!M1211</f>
        <v>0</v>
      </c>
      <c r="K1209" s="234">
        <f>'Pak8 s2'!O1211</f>
        <v>0</v>
      </c>
      <c r="L1209" s="11"/>
      <c r="M1209" s="11"/>
      <c r="N1209" s="397"/>
      <c r="O1209" s="233"/>
      <c r="P1209" s="399"/>
      <c r="Q1209" s="11"/>
      <c r="R1209" s="306"/>
      <c r="S1209" s="306"/>
      <c r="T1209" s="306"/>
      <c r="U1209" s="11"/>
      <c r="V1209" s="11"/>
      <c r="W1209" s="11"/>
      <c r="X1209" s="11"/>
      <c r="Y1209" s="11"/>
      <c r="Z1209" s="11"/>
      <c r="AA1209" s="11"/>
      <c r="AB1209" s="11"/>
    </row>
    <row r="1210" spans="1:28" ht="24.75" customHeight="1">
      <c r="A1210" s="1256" t="str">
        <f>IF(E1210&gt;0,"Wypełnione","")</f>
        <v/>
      </c>
      <c r="B1210" s="57"/>
      <c r="C1210" s="2050">
        <f>'Og s3a'!C1921</f>
        <v>0</v>
      </c>
      <c r="D1210" s="2052">
        <f>'Og s3a'!E1921</f>
        <v>0</v>
      </c>
      <c r="E1210" s="2050">
        <f>'Og s3a'!F1921</f>
        <v>0</v>
      </c>
      <c r="F1210" s="395">
        <f>O1210</f>
        <v>0</v>
      </c>
      <c r="G1210" s="395">
        <f>P1210</f>
        <v>0</v>
      </c>
      <c r="H1210" s="236">
        <f>'Pak8 s2'!I1212</f>
        <v>0</v>
      </c>
      <c r="I1210" s="236">
        <f>'Pak8 s2'!K1212</f>
        <v>0</v>
      </c>
      <c r="J1210" s="236">
        <f>'Pak8 s2'!M1212</f>
        <v>0</v>
      </c>
      <c r="K1210" s="236">
        <f>'Pak8 s2'!O1212</f>
        <v>0</v>
      </c>
      <c r="L1210" s="11"/>
      <c r="M1210" s="11"/>
      <c r="N1210" s="396">
        <f>'Og s3a'!G1921</f>
        <v>0</v>
      </c>
      <c r="O1210" s="237">
        <f>'Og s3a'!H1921</f>
        <v>0</v>
      </c>
      <c r="P1210" s="398">
        <f>'Og s3a'!D1921</f>
        <v>0</v>
      </c>
      <c r="Q1210" s="11"/>
      <c r="R1210" s="306"/>
      <c r="S1210" s="306"/>
      <c r="T1210" s="306"/>
      <c r="U1210" s="11"/>
      <c r="V1210" s="11"/>
      <c r="W1210" s="11"/>
      <c r="X1210" s="11"/>
      <c r="Y1210" s="11"/>
      <c r="Z1210" s="11"/>
      <c r="AA1210" s="11"/>
      <c r="AB1210" s="11"/>
    </row>
    <row r="1211" spans="1:28" ht="14.25" customHeight="1">
      <c r="A1211" s="1256" t="str">
        <f>A1210</f>
        <v/>
      </c>
      <c r="B1211" s="57"/>
      <c r="C1211" s="2051"/>
      <c r="D1211" s="2053"/>
      <c r="E1211" s="2051"/>
      <c r="F1211" s="234"/>
      <c r="G1211" s="234">
        <f>'Pak8 s2'!G1213</f>
        <v>0</v>
      </c>
      <c r="H1211" s="234">
        <f>'Pak8 s2'!I1213</f>
        <v>0</v>
      </c>
      <c r="I1211" s="234">
        <f>'Pak8 s2'!K1213</f>
        <v>0</v>
      </c>
      <c r="J1211" s="234">
        <f>'Pak8 s2'!M1213</f>
        <v>0</v>
      </c>
      <c r="K1211" s="234">
        <f>'Pak8 s2'!O1213</f>
        <v>0</v>
      </c>
      <c r="L1211" s="11"/>
      <c r="M1211" s="11"/>
      <c r="N1211" s="397"/>
      <c r="O1211" s="233"/>
      <c r="P1211" s="399"/>
      <c r="Q1211" s="11"/>
      <c r="R1211" s="306"/>
      <c r="S1211" s="306"/>
      <c r="T1211" s="306"/>
      <c r="U1211" s="11"/>
      <c r="V1211" s="11"/>
      <c r="W1211" s="11"/>
      <c r="X1211" s="11"/>
      <c r="Y1211" s="11"/>
      <c r="Z1211" s="11"/>
      <c r="AA1211" s="11"/>
      <c r="AB1211" s="11"/>
    </row>
    <row r="1212" spans="1:28" ht="24.75" customHeight="1">
      <c r="A1212" s="1256" t="str">
        <f>IF(E1212&gt;0,"Wypełnione","")</f>
        <v/>
      </c>
      <c r="B1212" s="57"/>
      <c r="C1212" s="2050">
        <f>'Og s3a'!C1923</f>
        <v>0</v>
      </c>
      <c r="D1212" s="2052">
        <f>'Og s3a'!E1923</f>
        <v>0</v>
      </c>
      <c r="E1212" s="2050">
        <f>'Og s3a'!F1923</f>
        <v>0</v>
      </c>
      <c r="F1212" s="395">
        <f>O1212</f>
        <v>0</v>
      </c>
      <c r="G1212" s="395">
        <f>P1212</f>
        <v>0</v>
      </c>
      <c r="H1212" s="236">
        <f>'Pak8 s2'!I1214</f>
        <v>0</v>
      </c>
      <c r="I1212" s="236">
        <f>'Pak8 s2'!K1214</f>
        <v>0</v>
      </c>
      <c r="J1212" s="236">
        <f>'Pak8 s2'!M1214</f>
        <v>0</v>
      </c>
      <c r="K1212" s="236">
        <f>'Pak8 s2'!O1214</f>
        <v>0</v>
      </c>
      <c r="L1212" s="11"/>
      <c r="M1212" s="11"/>
      <c r="N1212" s="396">
        <f>'Og s3a'!G1923</f>
        <v>0</v>
      </c>
      <c r="O1212" s="237">
        <f>'Og s3a'!H1923</f>
        <v>0</v>
      </c>
      <c r="P1212" s="398">
        <f>'Og s3a'!D1923</f>
        <v>0</v>
      </c>
      <c r="Q1212" s="11"/>
      <c r="R1212" s="306"/>
      <c r="S1212" s="306"/>
      <c r="T1212" s="306"/>
      <c r="U1212" s="11"/>
      <c r="V1212" s="11"/>
      <c r="W1212" s="11"/>
      <c r="X1212" s="11"/>
      <c r="Y1212" s="11"/>
      <c r="Z1212" s="11"/>
      <c r="AA1212" s="11"/>
      <c r="AB1212" s="11"/>
    </row>
    <row r="1213" spans="1:28" ht="14.25" customHeight="1">
      <c r="A1213" s="1256" t="str">
        <f>A1212</f>
        <v/>
      </c>
      <c r="B1213" s="57"/>
      <c r="C1213" s="2051"/>
      <c r="D1213" s="2053"/>
      <c r="E1213" s="2051"/>
      <c r="F1213" s="234"/>
      <c r="G1213" s="234">
        <f>'Pak8 s2'!G1215</f>
        <v>0</v>
      </c>
      <c r="H1213" s="234">
        <f>'Pak8 s2'!I1215</f>
        <v>0</v>
      </c>
      <c r="I1213" s="234">
        <f>'Pak8 s2'!K1215</f>
        <v>0</v>
      </c>
      <c r="J1213" s="234">
        <f>'Pak8 s2'!M1215</f>
        <v>0</v>
      </c>
      <c r="K1213" s="234">
        <f>'Pak8 s2'!O1215</f>
        <v>0</v>
      </c>
      <c r="L1213" s="11"/>
      <c r="M1213" s="11"/>
      <c r="N1213" s="397"/>
      <c r="O1213" s="233"/>
      <c r="P1213" s="399"/>
      <c r="Q1213" s="11"/>
      <c r="R1213" s="306"/>
      <c r="S1213" s="306"/>
      <c r="T1213" s="306"/>
      <c r="U1213" s="11"/>
      <c r="V1213" s="11"/>
      <c r="W1213" s="11"/>
      <c r="X1213" s="11"/>
      <c r="Y1213" s="11"/>
      <c r="Z1213" s="11"/>
      <c r="AA1213" s="11"/>
      <c r="AB1213" s="11"/>
    </row>
    <row r="1214" spans="1:28" ht="24.75" customHeight="1">
      <c r="A1214" s="1256" t="str">
        <f>IF(E1214&gt;0,"Wypełnione","")</f>
        <v/>
      </c>
      <c r="B1214" s="57"/>
      <c r="C1214" s="2050">
        <f>'Og s3a'!C1925</f>
        <v>0</v>
      </c>
      <c r="D1214" s="2052">
        <f>'Og s3a'!E1925</f>
        <v>0</v>
      </c>
      <c r="E1214" s="2050">
        <f>'Og s3a'!F1925</f>
        <v>0</v>
      </c>
      <c r="F1214" s="395">
        <f>O1214</f>
        <v>0</v>
      </c>
      <c r="G1214" s="395">
        <f>P1214</f>
        <v>0</v>
      </c>
      <c r="H1214" s="236">
        <f>'Pak8 s2'!I1216</f>
        <v>0</v>
      </c>
      <c r="I1214" s="236">
        <f>'Pak8 s2'!K1216</f>
        <v>0</v>
      </c>
      <c r="J1214" s="236">
        <f>'Pak8 s2'!M1216</f>
        <v>0</v>
      </c>
      <c r="K1214" s="236">
        <f>'Pak8 s2'!O1216</f>
        <v>0</v>
      </c>
      <c r="L1214" s="11"/>
      <c r="M1214" s="11"/>
      <c r="N1214" s="396">
        <f>'Og s3a'!G1925</f>
        <v>0</v>
      </c>
      <c r="O1214" s="237">
        <f>'Og s3a'!H1925</f>
        <v>0</v>
      </c>
      <c r="P1214" s="398">
        <f>'Og s3a'!D1925</f>
        <v>0</v>
      </c>
      <c r="Q1214" s="11"/>
      <c r="R1214" s="306"/>
      <c r="S1214" s="306"/>
      <c r="T1214" s="306"/>
      <c r="U1214" s="11"/>
      <c r="V1214" s="11"/>
      <c r="W1214" s="11"/>
      <c r="X1214" s="11"/>
      <c r="Y1214" s="11"/>
      <c r="Z1214" s="11"/>
      <c r="AA1214" s="11"/>
      <c r="AB1214" s="11"/>
    </row>
    <row r="1215" spans="1:28" ht="14.25" customHeight="1">
      <c r="A1215" s="1256" t="str">
        <f>A1214</f>
        <v/>
      </c>
      <c r="B1215" s="57"/>
      <c r="C1215" s="2051"/>
      <c r="D1215" s="2053"/>
      <c r="E1215" s="2051"/>
      <c r="F1215" s="234"/>
      <c r="G1215" s="234">
        <f>'Pak8 s2'!G1217</f>
        <v>0</v>
      </c>
      <c r="H1215" s="234">
        <f>'Pak8 s2'!I1217</f>
        <v>0</v>
      </c>
      <c r="I1215" s="234">
        <f>'Pak8 s2'!K1217</f>
        <v>0</v>
      </c>
      <c r="J1215" s="234">
        <f>'Pak8 s2'!M1217</f>
        <v>0</v>
      </c>
      <c r="K1215" s="234">
        <f>'Pak8 s2'!O1217</f>
        <v>0</v>
      </c>
      <c r="L1215" s="11"/>
      <c r="M1215" s="11"/>
      <c r="N1215" s="397"/>
      <c r="O1215" s="233"/>
      <c r="P1215" s="399"/>
      <c r="Q1215" s="11"/>
      <c r="R1215" s="306"/>
      <c r="S1215" s="306"/>
      <c r="T1215" s="306"/>
      <c r="U1215" s="11"/>
      <c r="V1215" s="11"/>
      <c r="W1215" s="11"/>
      <c r="X1215" s="11"/>
      <c r="Y1215" s="11"/>
      <c r="Z1215" s="11"/>
      <c r="AA1215" s="11"/>
      <c r="AB1215" s="11"/>
    </row>
    <row r="1216" spans="1:28" ht="24.75" customHeight="1">
      <c r="A1216" s="1256" t="str">
        <f>IF(E1216&gt;0,"Wypełnione","")</f>
        <v/>
      </c>
      <c r="B1216" s="57"/>
      <c r="C1216" s="2050">
        <f>'Og s3a'!C1927</f>
        <v>0</v>
      </c>
      <c r="D1216" s="2052">
        <f>'Og s3a'!E1927</f>
        <v>0</v>
      </c>
      <c r="E1216" s="2050">
        <f>'Og s3a'!F1927</f>
        <v>0</v>
      </c>
      <c r="F1216" s="395">
        <f>O1216</f>
        <v>0</v>
      </c>
      <c r="G1216" s="395">
        <f>P1216</f>
        <v>0</v>
      </c>
      <c r="H1216" s="236">
        <f>'Pak8 s2'!I1218</f>
        <v>0</v>
      </c>
      <c r="I1216" s="236">
        <f>'Pak8 s2'!K1218</f>
        <v>0</v>
      </c>
      <c r="J1216" s="236">
        <f>'Pak8 s2'!M1218</f>
        <v>0</v>
      </c>
      <c r="K1216" s="236">
        <f>'Pak8 s2'!O1218</f>
        <v>0</v>
      </c>
      <c r="L1216" s="11"/>
      <c r="M1216" s="11"/>
      <c r="N1216" s="396">
        <f>'Og s3a'!G1927</f>
        <v>0</v>
      </c>
      <c r="O1216" s="237">
        <f>'Og s3a'!H1927</f>
        <v>0</v>
      </c>
      <c r="P1216" s="398">
        <f>'Og s3a'!D1927</f>
        <v>0</v>
      </c>
      <c r="Q1216" s="11"/>
      <c r="R1216" s="306"/>
      <c r="S1216" s="306"/>
      <c r="T1216" s="306"/>
      <c r="U1216" s="11"/>
      <c r="V1216" s="11"/>
      <c r="W1216" s="11"/>
      <c r="X1216" s="11"/>
      <c r="Y1216" s="11"/>
      <c r="Z1216" s="11"/>
      <c r="AA1216" s="11"/>
      <c r="AB1216" s="11"/>
    </row>
    <row r="1217" spans="1:28" ht="14.25" customHeight="1">
      <c r="A1217" s="1256" t="str">
        <f>A1216</f>
        <v/>
      </c>
      <c r="B1217" s="57"/>
      <c r="C1217" s="2051"/>
      <c r="D1217" s="2053"/>
      <c r="E1217" s="2051"/>
      <c r="F1217" s="234"/>
      <c r="G1217" s="234">
        <f>'Pak8 s2'!G1219</f>
        <v>0</v>
      </c>
      <c r="H1217" s="234">
        <f>'Pak8 s2'!I1219</f>
        <v>0</v>
      </c>
      <c r="I1217" s="234">
        <f>'Pak8 s2'!K1219</f>
        <v>0</v>
      </c>
      <c r="J1217" s="234">
        <f>'Pak8 s2'!M1219</f>
        <v>0</v>
      </c>
      <c r="K1217" s="234">
        <f>'Pak8 s2'!O1219</f>
        <v>0</v>
      </c>
      <c r="L1217" s="11"/>
      <c r="M1217" s="11"/>
      <c r="N1217" s="397"/>
      <c r="O1217" s="233"/>
      <c r="P1217" s="399"/>
      <c r="Q1217" s="11"/>
      <c r="R1217" s="306"/>
      <c r="S1217" s="306"/>
      <c r="T1217" s="306"/>
      <c r="U1217" s="11"/>
      <c r="V1217" s="11"/>
      <c r="W1217" s="11"/>
      <c r="X1217" s="11"/>
      <c r="Y1217" s="11"/>
      <c r="Z1217" s="11"/>
      <c r="AA1217" s="11"/>
      <c r="AB1217" s="11"/>
    </row>
    <row r="1218" spans="1:28" ht="24.75" customHeight="1">
      <c r="A1218" s="1256" t="str">
        <f>IF(E1218&gt;0,"Wypełnione","")</f>
        <v/>
      </c>
      <c r="B1218" s="57"/>
      <c r="C1218" s="2050">
        <f>'Og s3a'!C1929</f>
        <v>0</v>
      </c>
      <c r="D1218" s="2052">
        <f>'Og s3a'!E1929</f>
        <v>0</v>
      </c>
      <c r="E1218" s="2050">
        <f>'Og s3a'!F1929</f>
        <v>0</v>
      </c>
      <c r="F1218" s="395">
        <f>O1218</f>
        <v>0</v>
      </c>
      <c r="G1218" s="395">
        <f>P1218</f>
        <v>0</v>
      </c>
      <c r="H1218" s="236">
        <f>'Pak8 s2'!I1220</f>
        <v>0</v>
      </c>
      <c r="I1218" s="236">
        <f>'Pak8 s2'!K1220</f>
        <v>0</v>
      </c>
      <c r="J1218" s="236">
        <f>'Pak8 s2'!M1220</f>
        <v>0</v>
      </c>
      <c r="K1218" s="236">
        <f>'Pak8 s2'!O1220</f>
        <v>0</v>
      </c>
      <c r="L1218" s="11"/>
      <c r="M1218" s="11"/>
      <c r="N1218" s="396">
        <f>'Og s3a'!G1929</f>
        <v>0</v>
      </c>
      <c r="O1218" s="237">
        <f>'Og s3a'!H1929</f>
        <v>0</v>
      </c>
      <c r="P1218" s="398">
        <f>'Og s3a'!D1929</f>
        <v>0</v>
      </c>
      <c r="Q1218" s="11"/>
      <c r="R1218" s="306"/>
      <c r="S1218" s="306"/>
      <c r="T1218" s="306"/>
      <c r="U1218" s="11"/>
      <c r="V1218" s="11"/>
      <c r="W1218" s="11"/>
      <c r="X1218" s="11"/>
      <c r="Y1218" s="11"/>
      <c r="Z1218" s="11"/>
      <c r="AA1218" s="11"/>
      <c r="AB1218" s="11"/>
    </row>
    <row r="1219" spans="1:28" ht="14.25" customHeight="1">
      <c r="A1219" s="1256" t="str">
        <f>A1218</f>
        <v/>
      </c>
      <c r="B1219" s="57"/>
      <c r="C1219" s="2051"/>
      <c r="D1219" s="2053"/>
      <c r="E1219" s="2051"/>
      <c r="F1219" s="234"/>
      <c r="G1219" s="234">
        <f>'Pak8 s2'!G1221</f>
        <v>0</v>
      </c>
      <c r="H1219" s="234">
        <f>'Pak8 s2'!I1221</f>
        <v>0</v>
      </c>
      <c r="I1219" s="234">
        <f>'Pak8 s2'!K1221</f>
        <v>0</v>
      </c>
      <c r="J1219" s="234">
        <f>'Pak8 s2'!M1221</f>
        <v>0</v>
      </c>
      <c r="K1219" s="234">
        <f>'Pak8 s2'!O1221</f>
        <v>0</v>
      </c>
      <c r="L1219" s="11"/>
      <c r="M1219" s="11"/>
      <c r="N1219" s="397"/>
      <c r="O1219" s="233"/>
      <c r="P1219" s="399"/>
      <c r="Q1219" s="11"/>
      <c r="R1219" s="306"/>
      <c r="S1219" s="306"/>
      <c r="T1219" s="306"/>
      <c r="U1219" s="11"/>
      <c r="V1219" s="11"/>
      <c r="W1219" s="11"/>
      <c r="X1219" s="11"/>
      <c r="Y1219" s="11"/>
      <c r="Z1219" s="11"/>
      <c r="AA1219" s="11"/>
      <c r="AB1219" s="11"/>
    </row>
    <row r="1220" spans="1:28" ht="24.75" customHeight="1">
      <c r="A1220" s="1256" t="str">
        <f>IF(E1220&gt;0,"Wypełnione","")</f>
        <v/>
      </c>
      <c r="B1220" s="57"/>
      <c r="C1220" s="2050">
        <f>'Og s3a'!C1931</f>
        <v>0</v>
      </c>
      <c r="D1220" s="2052">
        <f>'Og s3a'!E1931</f>
        <v>0</v>
      </c>
      <c r="E1220" s="2050">
        <f>'Og s3a'!F1931</f>
        <v>0</v>
      </c>
      <c r="F1220" s="395">
        <f>O1220</f>
        <v>0</v>
      </c>
      <c r="G1220" s="395">
        <f>P1220</f>
        <v>0</v>
      </c>
      <c r="H1220" s="236">
        <f>'Pak8 s2'!I1222</f>
        <v>0</v>
      </c>
      <c r="I1220" s="236">
        <f>'Pak8 s2'!K1222</f>
        <v>0</v>
      </c>
      <c r="J1220" s="236">
        <f>'Pak8 s2'!M1222</f>
        <v>0</v>
      </c>
      <c r="K1220" s="236">
        <f>'Pak8 s2'!O1222</f>
        <v>0</v>
      </c>
      <c r="L1220" s="11"/>
      <c r="M1220" s="11"/>
      <c r="N1220" s="396">
        <f>'Og s3a'!G1931</f>
        <v>0</v>
      </c>
      <c r="O1220" s="237">
        <f>'Og s3a'!H1931</f>
        <v>0</v>
      </c>
      <c r="P1220" s="398">
        <f>'Og s3a'!D1931</f>
        <v>0</v>
      </c>
      <c r="Q1220" s="11"/>
      <c r="R1220" s="306"/>
      <c r="S1220" s="306"/>
      <c r="T1220" s="306"/>
      <c r="U1220" s="11"/>
      <c r="V1220" s="11"/>
      <c r="W1220" s="11"/>
      <c r="X1220" s="11"/>
      <c r="Y1220" s="11"/>
      <c r="Z1220" s="11"/>
      <c r="AA1220" s="11"/>
      <c r="AB1220" s="11"/>
    </row>
    <row r="1221" spans="1:28" ht="14.25" customHeight="1">
      <c r="A1221" s="1256" t="str">
        <f>A1220</f>
        <v/>
      </c>
      <c r="B1221" s="57"/>
      <c r="C1221" s="2051"/>
      <c r="D1221" s="2053"/>
      <c r="E1221" s="2051"/>
      <c r="F1221" s="234"/>
      <c r="G1221" s="234">
        <f>'Pak8 s2'!G1223</f>
        <v>0</v>
      </c>
      <c r="H1221" s="234">
        <f>'Pak8 s2'!I1223</f>
        <v>0</v>
      </c>
      <c r="I1221" s="234">
        <f>'Pak8 s2'!K1223</f>
        <v>0</v>
      </c>
      <c r="J1221" s="234">
        <f>'Pak8 s2'!M1223</f>
        <v>0</v>
      </c>
      <c r="K1221" s="234">
        <f>'Pak8 s2'!O1223</f>
        <v>0</v>
      </c>
      <c r="L1221" s="11"/>
      <c r="M1221" s="11"/>
      <c r="N1221" s="397"/>
      <c r="O1221" s="233"/>
      <c r="P1221" s="399"/>
      <c r="Q1221" s="11"/>
      <c r="R1221" s="306"/>
      <c r="S1221" s="306"/>
      <c r="T1221" s="306"/>
      <c r="U1221" s="11"/>
      <c r="V1221" s="11"/>
      <c r="W1221" s="11"/>
      <c r="X1221" s="11"/>
      <c r="Y1221" s="11"/>
      <c r="Z1221" s="11"/>
      <c r="AA1221" s="11"/>
      <c r="AB1221" s="11"/>
    </row>
    <row r="1222" spans="1:28" ht="24.75" customHeight="1">
      <c r="A1222" s="1256" t="str">
        <f>IF(E1222&gt;0,"Wypełnione","")</f>
        <v/>
      </c>
      <c r="B1222" s="57"/>
      <c r="C1222" s="2050">
        <f>'Og s3a'!C1933</f>
        <v>0</v>
      </c>
      <c r="D1222" s="2052">
        <f>'Og s3a'!E1933</f>
        <v>0</v>
      </c>
      <c r="E1222" s="2050">
        <f>'Og s3a'!F1933</f>
        <v>0</v>
      </c>
      <c r="F1222" s="395">
        <f>O1222</f>
        <v>0</v>
      </c>
      <c r="G1222" s="395">
        <f>P1222</f>
        <v>0</v>
      </c>
      <c r="H1222" s="236">
        <f>'Pak8 s2'!I1224</f>
        <v>0</v>
      </c>
      <c r="I1222" s="236">
        <f>'Pak8 s2'!K1224</f>
        <v>0</v>
      </c>
      <c r="J1222" s="236">
        <f>'Pak8 s2'!M1224</f>
        <v>0</v>
      </c>
      <c r="K1222" s="236">
        <f>'Pak8 s2'!O1224</f>
        <v>0</v>
      </c>
      <c r="L1222" s="11"/>
      <c r="M1222" s="11"/>
      <c r="N1222" s="396">
        <f>'Og s3a'!G1933</f>
        <v>0</v>
      </c>
      <c r="O1222" s="237">
        <f>'Og s3a'!H1933</f>
        <v>0</v>
      </c>
      <c r="P1222" s="398">
        <f>'Og s3a'!D1933</f>
        <v>0</v>
      </c>
      <c r="Q1222" s="11"/>
      <c r="R1222" s="306"/>
      <c r="S1222" s="306"/>
      <c r="T1222" s="306"/>
      <c r="U1222" s="11"/>
      <c r="V1222" s="11"/>
      <c r="W1222" s="11"/>
      <c r="X1222" s="11"/>
      <c r="Y1222" s="11"/>
      <c r="Z1222" s="11"/>
      <c r="AA1222" s="11"/>
      <c r="AB1222" s="11"/>
    </row>
    <row r="1223" spans="1:28" ht="14.25" customHeight="1">
      <c r="A1223" s="1256" t="str">
        <f>A1222</f>
        <v/>
      </c>
      <c r="B1223" s="57"/>
      <c r="C1223" s="2051"/>
      <c r="D1223" s="2053"/>
      <c r="E1223" s="2051"/>
      <c r="F1223" s="234"/>
      <c r="G1223" s="234">
        <f>'Pak8 s2'!G1225</f>
        <v>0</v>
      </c>
      <c r="H1223" s="234">
        <f>'Pak8 s2'!I1225</f>
        <v>0</v>
      </c>
      <c r="I1223" s="234">
        <f>'Pak8 s2'!K1225</f>
        <v>0</v>
      </c>
      <c r="J1223" s="234">
        <f>'Pak8 s2'!M1225</f>
        <v>0</v>
      </c>
      <c r="K1223" s="234">
        <f>'Pak8 s2'!O1225</f>
        <v>0</v>
      </c>
      <c r="L1223" s="11"/>
      <c r="M1223" s="11"/>
      <c r="N1223" s="397"/>
      <c r="O1223" s="233"/>
      <c r="P1223" s="399"/>
      <c r="Q1223" s="11"/>
      <c r="R1223" s="306"/>
      <c r="S1223" s="306"/>
      <c r="T1223" s="306"/>
      <c r="U1223" s="11"/>
      <c r="V1223" s="11"/>
      <c r="W1223" s="11"/>
      <c r="X1223" s="11"/>
      <c r="Y1223" s="11"/>
      <c r="Z1223" s="11"/>
      <c r="AA1223" s="11"/>
      <c r="AB1223" s="11"/>
    </row>
    <row r="1224" spans="1:28" ht="24.75" customHeight="1">
      <c r="A1224" s="1256" t="str">
        <f>IF(E1224&gt;0,"Wypełnione","")</f>
        <v/>
      </c>
      <c r="B1224" s="57"/>
      <c r="C1224" s="2050">
        <f>'Og s3a'!C1935</f>
        <v>0</v>
      </c>
      <c r="D1224" s="2052">
        <f>'Og s3a'!E1935</f>
        <v>0</v>
      </c>
      <c r="E1224" s="2050">
        <f>'Og s3a'!F1935</f>
        <v>0</v>
      </c>
      <c r="F1224" s="395">
        <f>O1224</f>
        <v>0</v>
      </c>
      <c r="G1224" s="395">
        <f>P1224</f>
        <v>0</v>
      </c>
      <c r="H1224" s="236">
        <f>'Pak8 s2'!I1226</f>
        <v>0</v>
      </c>
      <c r="I1224" s="236">
        <f>'Pak8 s2'!K1226</f>
        <v>0</v>
      </c>
      <c r="J1224" s="236">
        <f>'Pak8 s2'!M1226</f>
        <v>0</v>
      </c>
      <c r="K1224" s="236">
        <f>'Pak8 s2'!O1226</f>
        <v>0</v>
      </c>
      <c r="L1224" s="11"/>
      <c r="M1224" s="11"/>
      <c r="N1224" s="396">
        <f>'Og s3a'!G1935</f>
        <v>0</v>
      </c>
      <c r="O1224" s="237">
        <f>'Og s3a'!H1935</f>
        <v>0</v>
      </c>
      <c r="P1224" s="398">
        <f>'Og s3a'!D1935</f>
        <v>0</v>
      </c>
      <c r="Q1224" s="11"/>
      <c r="R1224" s="306"/>
      <c r="S1224" s="306"/>
      <c r="T1224" s="306"/>
      <c r="U1224" s="11"/>
      <c r="V1224" s="11"/>
      <c r="W1224" s="11"/>
      <c r="X1224" s="11"/>
      <c r="Y1224" s="11"/>
      <c r="Z1224" s="11"/>
      <c r="AA1224" s="11"/>
      <c r="AB1224" s="11"/>
    </row>
    <row r="1225" spans="1:28" ht="14.25" customHeight="1">
      <c r="A1225" s="1256" t="str">
        <f>A1224</f>
        <v/>
      </c>
      <c r="B1225" s="57"/>
      <c r="C1225" s="2051"/>
      <c r="D1225" s="2053"/>
      <c r="E1225" s="2051"/>
      <c r="F1225" s="234"/>
      <c r="G1225" s="234">
        <f>'Pak8 s2'!G1227</f>
        <v>0</v>
      </c>
      <c r="H1225" s="234">
        <f>'Pak8 s2'!I1227</f>
        <v>0</v>
      </c>
      <c r="I1225" s="234">
        <f>'Pak8 s2'!K1227</f>
        <v>0</v>
      </c>
      <c r="J1225" s="234">
        <f>'Pak8 s2'!M1227</f>
        <v>0</v>
      </c>
      <c r="K1225" s="234">
        <f>'Pak8 s2'!O1227</f>
        <v>0</v>
      </c>
      <c r="L1225" s="11"/>
      <c r="M1225" s="11"/>
      <c r="N1225" s="397"/>
      <c r="O1225" s="233"/>
      <c r="P1225" s="399"/>
      <c r="Q1225" s="11"/>
      <c r="R1225" s="306"/>
      <c r="S1225" s="306"/>
      <c r="T1225" s="306"/>
      <c r="U1225" s="11"/>
      <c r="V1225" s="11"/>
      <c r="W1225" s="11"/>
      <c r="X1225" s="11"/>
      <c r="Y1225" s="11"/>
      <c r="Z1225" s="11"/>
      <c r="AA1225" s="11"/>
      <c r="AB1225" s="11"/>
    </row>
    <row r="1226" spans="1:28" ht="24.75" customHeight="1">
      <c r="A1226" s="1256" t="str">
        <f>IF(E1226&gt;0,"Wypełnione","")</f>
        <v/>
      </c>
      <c r="B1226" s="57"/>
      <c r="C1226" s="2050">
        <f>'Og s3a'!C1937</f>
        <v>0</v>
      </c>
      <c r="D1226" s="2052">
        <f>'Og s3a'!E1937</f>
        <v>0</v>
      </c>
      <c r="E1226" s="2050">
        <f>'Og s3a'!F1937</f>
        <v>0</v>
      </c>
      <c r="F1226" s="395">
        <f>O1226</f>
        <v>0</v>
      </c>
      <c r="G1226" s="395">
        <f>P1226</f>
        <v>0</v>
      </c>
      <c r="H1226" s="236">
        <f>'Pak8 s2'!I1228</f>
        <v>0</v>
      </c>
      <c r="I1226" s="236">
        <f>'Pak8 s2'!K1228</f>
        <v>0</v>
      </c>
      <c r="J1226" s="236">
        <f>'Pak8 s2'!M1228</f>
        <v>0</v>
      </c>
      <c r="K1226" s="236">
        <f>'Pak8 s2'!O1228</f>
        <v>0</v>
      </c>
      <c r="L1226" s="11"/>
      <c r="M1226" s="11"/>
      <c r="N1226" s="396">
        <f>'Og s3a'!G1937</f>
        <v>0</v>
      </c>
      <c r="O1226" s="237">
        <f>'Og s3a'!H1937</f>
        <v>0</v>
      </c>
      <c r="P1226" s="398">
        <f>'Og s3a'!D1937</f>
        <v>0</v>
      </c>
      <c r="Q1226" s="11"/>
      <c r="R1226" s="306"/>
      <c r="S1226" s="306"/>
      <c r="T1226" s="306"/>
      <c r="U1226" s="11"/>
      <c r="V1226" s="11"/>
      <c r="W1226" s="11"/>
      <c r="X1226" s="11"/>
      <c r="Y1226" s="11"/>
      <c r="Z1226" s="11"/>
      <c r="AA1226" s="11"/>
      <c r="AB1226" s="11"/>
    </row>
    <row r="1227" spans="1:28" ht="14.25" customHeight="1">
      <c r="A1227" s="1256" t="str">
        <f>A1226</f>
        <v/>
      </c>
      <c r="B1227" s="57"/>
      <c r="C1227" s="2051"/>
      <c r="D1227" s="2053"/>
      <c r="E1227" s="2051"/>
      <c r="F1227" s="234"/>
      <c r="G1227" s="234">
        <f>'Pak8 s2'!G1229</f>
        <v>0</v>
      </c>
      <c r="H1227" s="234">
        <f>'Pak8 s2'!I1229</f>
        <v>0</v>
      </c>
      <c r="I1227" s="234">
        <f>'Pak8 s2'!K1229</f>
        <v>0</v>
      </c>
      <c r="J1227" s="234">
        <f>'Pak8 s2'!M1229</f>
        <v>0</v>
      </c>
      <c r="K1227" s="234">
        <f>'Pak8 s2'!O1229</f>
        <v>0</v>
      </c>
      <c r="L1227" s="11"/>
      <c r="M1227" s="11"/>
      <c r="N1227" s="397"/>
      <c r="O1227" s="233"/>
      <c r="P1227" s="399"/>
      <c r="Q1227" s="11"/>
      <c r="R1227" s="306"/>
      <c r="S1227" s="306"/>
      <c r="T1227" s="306"/>
      <c r="U1227" s="11"/>
      <c r="V1227" s="11"/>
      <c r="W1227" s="11"/>
      <c r="X1227" s="11"/>
      <c r="Y1227" s="11"/>
      <c r="Z1227" s="11"/>
      <c r="AA1227" s="11"/>
      <c r="AB1227" s="11"/>
    </row>
    <row r="1228" spans="1:28" ht="24.75" customHeight="1">
      <c r="A1228" s="1256" t="str">
        <f>IF(E1228&gt;0,"Wypełnione","")</f>
        <v/>
      </c>
      <c r="B1228" s="57"/>
      <c r="C1228" s="2050">
        <f>'Og s3a'!C1939</f>
        <v>0</v>
      </c>
      <c r="D1228" s="2052">
        <f>'Og s3a'!E1939</f>
        <v>0</v>
      </c>
      <c r="E1228" s="2050">
        <f>'Og s3a'!F1939</f>
        <v>0</v>
      </c>
      <c r="F1228" s="395">
        <f>O1228</f>
        <v>0</v>
      </c>
      <c r="G1228" s="395">
        <f>P1228</f>
        <v>0</v>
      </c>
      <c r="H1228" s="236">
        <f>'Pak8 s2'!I1230</f>
        <v>0</v>
      </c>
      <c r="I1228" s="236">
        <f>'Pak8 s2'!K1230</f>
        <v>0</v>
      </c>
      <c r="J1228" s="236">
        <f>'Pak8 s2'!M1230</f>
        <v>0</v>
      </c>
      <c r="K1228" s="236">
        <f>'Pak8 s2'!O1230</f>
        <v>0</v>
      </c>
      <c r="L1228" s="11"/>
      <c r="M1228" s="11"/>
      <c r="N1228" s="396">
        <f>'Og s3a'!G1939</f>
        <v>0</v>
      </c>
      <c r="O1228" s="237">
        <f>'Og s3a'!H1939</f>
        <v>0</v>
      </c>
      <c r="P1228" s="398">
        <f>'Og s3a'!D1939</f>
        <v>0</v>
      </c>
      <c r="Q1228" s="11"/>
      <c r="R1228" s="306"/>
      <c r="S1228" s="306"/>
      <c r="T1228" s="306"/>
      <c r="U1228" s="11"/>
      <c r="V1228" s="11"/>
      <c r="W1228" s="11"/>
      <c r="X1228" s="11"/>
      <c r="Y1228" s="11"/>
      <c r="Z1228" s="11"/>
      <c r="AA1228" s="11"/>
      <c r="AB1228" s="11"/>
    </row>
    <row r="1229" spans="1:28" ht="14.25" customHeight="1">
      <c r="A1229" s="1256" t="str">
        <f>A1228</f>
        <v/>
      </c>
      <c r="B1229" s="57"/>
      <c r="C1229" s="2051"/>
      <c r="D1229" s="2053"/>
      <c r="E1229" s="2051"/>
      <c r="F1229" s="234"/>
      <c r="G1229" s="234">
        <f>'Pak8 s2'!G1231</f>
        <v>0</v>
      </c>
      <c r="H1229" s="234">
        <f>'Pak8 s2'!I1231</f>
        <v>0</v>
      </c>
      <c r="I1229" s="234">
        <f>'Pak8 s2'!K1231</f>
        <v>0</v>
      </c>
      <c r="J1229" s="234">
        <f>'Pak8 s2'!M1231</f>
        <v>0</v>
      </c>
      <c r="K1229" s="234">
        <f>'Pak8 s2'!O1231</f>
        <v>0</v>
      </c>
      <c r="L1229" s="11"/>
      <c r="M1229" s="11"/>
      <c r="N1229" s="397"/>
      <c r="O1229" s="233"/>
      <c r="P1229" s="399"/>
      <c r="Q1229" s="11"/>
      <c r="R1229" s="306"/>
      <c r="S1229" s="306"/>
      <c r="T1229" s="306"/>
      <c r="U1229" s="11"/>
      <c r="V1229" s="11"/>
      <c r="W1229" s="11"/>
      <c r="X1229" s="11"/>
      <c r="Y1229" s="11"/>
      <c r="Z1229" s="11"/>
      <c r="AA1229" s="11"/>
      <c r="AB1229" s="11"/>
    </row>
    <row r="1230" spans="1:28" ht="24.75" customHeight="1">
      <c r="A1230" s="1256" t="str">
        <f>IF(E1230&gt;0,"Wypełnione","")</f>
        <v/>
      </c>
      <c r="B1230" s="57"/>
      <c r="C1230" s="2050">
        <f>'Og s3a'!C1941</f>
        <v>0</v>
      </c>
      <c r="D1230" s="2052">
        <f>'Og s3a'!E1941</f>
        <v>0</v>
      </c>
      <c r="E1230" s="2050">
        <f>'Og s3a'!F1941</f>
        <v>0</v>
      </c>
      <c r="F1230" s="395">
        <f>O1230</f>
        <v>0</v>
      </c>
      <c r="G1230" s="395">
        <f>P1230</f>
        <v>0</v>
      </c>
      <c r="H1230" s="236">
        <f>'Pak8 s2'!I1232</f>
        <v>0</v>
      </c>
      <c r="I1230" s="236">
        <f>'Pak8 s2'!K1232</f>
        <v>0</v>
      </c>
      <c r="J1230" s="236">
        <f>'Pak8 s2'!M1232</f>
        <v>0</v>
      </c>
      <c r="K1230" s="236">
        <f>'Pak8 s2'!O1232</f>
        <v>0</v>
      </c>
      <c r="L1230" s="11"/>
      <c r="M1230" s="11"/>
      <c r="N1230" s="396">
        <f>'Og s3a'!G1941</f>
        <v>0</v>
      </c>
      <c r="O1230" s="237">
        <f>'Og s3a'!H1941</f>
        <v>0</v>
      </c>
      <c r="P1230" s="398">
        <f>'Og s3a'!D1941</f>
        <v>0</v>
      </c>
      <c r="Q1230" s="11"/>
      <c r="R1230" s="306"/>
      <c r="S1230" s="306"/>
      <c r="T1230" s="306"/>
      <c r="U1230" s="11"/>
      <c r="V1230" s="11"/>
      <c r="W1230" s="11"/>
      <c r="X1230" s="11"/>
      <c r="Y1230" s="11"/>
      <c r="Z1230" s="11"/>
      <c r="AA1230" s="11"/>
      <c r="AB1230" s="11"/>
    </row>
    <row r="1231" spans="1:28" ht="14.25" customHeight="1">
      <c r="A1231" s="1256" t="str">
        <f>A1230</f>
        <v/>
      </c>
      <c r="B1231" s="57"/>
      <c r="C1231" s="2051"/>
      <c r="D1231" s="2053"/>
      <c r="E1231" s="2051"/>
      <c r="F1231" s="234"/>
      <c r="G1231" s="234">
        <f>'Pak8 s2'!G1233</f>
        <v>0</v>
      </c>
      <c r="H1231" s="234">
        <f>'Pak8 s2'!I1233</f>
        <v>0</v>
      </c>
      <c r="I1231" s="234">
        <f>'Pak8 s2'!K1233</f>
        <v>0</v>
      </c>
      <c r="J1231" s="234">
        <f>'Pak8 s2'!M1233</f>
        <v>0</v>
      </c>
      <c r="K1231" s="234">
        <f>'Pak8 s2'!O1233</f>
        <v>0</v>
      </c>
      <c r="L1231" s="11"/>
      <c r="M1231" s="11"/>
      <c r="N1231" s="397"/>
      <c r="O1231" s="233"/>
      <c r="P1231" s="399"/>
      <c r="Q1231" s="11"/>
      <c r="R1231" s="306"/>
      <c r="S1231" s="306"/>
      <c r="T1231" s="306"/>
      <c r="U1231" s="11"/>
      <c r="V1231" s="11"/>
      <c r="W1231" s="11"/>
      <c r="X1231" s="11"/>
      <c r="Y1231" s="11"/>
      <c r="Z1231" s="11"/>
      <c r="AA1231" s="11"/>
      <c r="AB1231" s="11"/>
    </row>
    <row r="1232" spans="1:28" ht="24.75" customHeight="1">
      <c r="A1232" s="1256" t="str">
        <f>IF(E1232&gt;0,"Wypełnione","")</f>
        <v/>
      </c>
      <c r="B1232" s="57"/>
      <c r="C1232" s="2050">
        <f>'Og s3a'!C1943</f>
        <v>0</v>
      </c>
      <c r="D1232" s="2052">
        <f>'Og s3a'!E1943</f>
        <v>0</v>
      </c>
      <c r="E1232" s="2050">
        <f>'Og s3a'!F1943</f>
        <v>0</v>
      </c>
      <c r="F1232" s="395">
        <f>O1232</f>
        <v>0</v>
      </c>
      <c r="G1232" s="395">
        <f>P1232</f>
        <v>0</v>
      </c>
      <c r="H1232" s="236">
        <f>'Pak8 s2'!I1234</f>
        <v>0</v>
      </c>
      <c r="I1232" s="236">
        <f>'Pak8 s2'!K1234</f>
        <v>0</v>
      </c>
      <c r="J1232" s="236">
        <f>'Pak8 s2'!M1234</f>
        <v>0</v>
      </c>
      <c r="K1232" s="236">
        <f>'Pak8 s2'!O1234</f>
        <v>0</v>
      </c>
      <c r="L1232" s="11"/>
      <c r="M1232" s="11"/>
      <c r="N1232" s="396">
        <f>'Og s3a'!G1943</f>
        <v>0</v>
      </c>
      <c r="O1232" s="237">
        <f>'Og s3a'!H1943</f>
        <v>0</v>
      </c>
      <c r="P1232" s="398">
        <f>'Og s3a'!D1943</f>
        <v>0</v>
      </c>
      <c r="Q1232" s="11"/>
      <c r="R1232" s="306"/>
      <c r="S1232" s="306"/>
      <c r="T1232" s="306"/>
      <c r="U1232" s="11"/>
      <c r="V1232" s="11"/>
      <c r="W1232" s="11"/>
      <c r="X1232" s="11"/>
      <c r="Y1232" s="11"/>
      <c r="Z1232" s="11"/>
      <c r="AA1232" s="11"/>
      <c r="AB1232" s="11"/>
    </row>
    <row r="1233" spans="1:28" ht="14.25" customHeight="1">
      <c r="A1233" s="1256" t="str">
        <f>A1232</f>
        <v/>
      </c>
      <c r="B1233" s="57"/>
      <c r="C1233" s="2051"/>
      <c r="D1233" s="2053"/>
      <c r="E1233" s="2051"/>
      <c r="F1233" s="234"/>
      <c r="G1233" s="234">
        <f>'Pak8 s2'!G1235</f>
        <v>0</v>
      </c>
      <c r="H1233" s="234">
        <f>'Pak8 s2'!I1235</f>
        <v>0</v>
      </c>
      <c r="I1233" s="234">
        <f>'Pak8 s2'!K1235</f>
        <v>0</v>
      </c>
      <c r="J1233" s="234">
        <f>'Pak8 s2'!M1235</f>
        <v>0</v>
      </c>
      <c r="K1233" s="234">
        <f>'Pak8 s2'!O1235</f>
        <v>0</v>
      </c>
      <c r="L1233" s="11"/>
      <c r="M1233" s="11"/>
      <c r="N1233" s="397"/>
      <c r="O1233" s="233"/>
      <c r="P1233" s="399"/>
      <c r="Q1233" s="11"/>
      <c r="R1233" s="306"/>
      <c r="S1233" s="306"/>
      <c r="T1233" s="306"/>
      <c r="U1233" s="11"/>
      <c r="V1233" s="11"/>
      <c r="W1233" s="11"/>
      <c r="X1233" s="11"/>
      <c r="Y1233" s="11"/>
      <c r="Z1233" s="11"/>
      <c r="AA1233" s="11"/>
      <c r="AB1233" s="11"/>
    </row>
    <row r="1234" spans="1:28" ht="24.75" customHeight="1">
      <c r="A1234" s="1256" t="str">
        <f>IF(E1234&gt;0,"Wypełnione","")</f>
        <v/>
      </c>
      <c r="B1234" s="57"/>
      <c r="C1234" s="2050">
        <f>'Og s3a'!C1945</f>
        <v>0</v>
      </c>
      <c r="D1234" s="2052">
        <f>'Og s3a'!E1945</f>
        <v>0</v>
      </c>
      <c r="E1234" s="2050">
        <f>'Og s3a'!F1945</f>
        <v>0</v>
      </c>
      <c r="F1234" s="395">
        <f>O1234</f>
        <v>0</v>
      </c>
      <c r="G1234" s="395">
        <f>P1234</f>
        <v>0</v>
      </c>
      <c r="H1234" s="236">
        <f>'Pak8 s2'!I1236</f>
        <v>0</v>
      </c>
      <c r="I1234" s="236">
        <f>'Pak8 s2'!K1236</f>
        <v>0</v>
      </c>
      <c r="J1234" s="236">
        <f>'Pak8 s2'!M1236</f>
        <v>0</v>
      </c>
      <c r="K1234" s="236">
        <f>'Pak8 s2'!O1236</f>
        <v>0</v>
      </c>
      <c r="L1234" s="11"/>
      <c r="M1234" s="11"/>
      <c r="N1234" s="396">
        <f>'Og s3a'!G1945</f>
        <v>0</v>
      </c>
      <c r="O1234" s="237">
        <f>'Og s3a'!H1945</f>
        <v>0</v>
      </c>
      <c r="P1234" s="398">
        <f>'Og s3a'!D1945</f>
        <v>0</v>
      </c>
      <c r="Q1234" s="11"/>
      <c r="R1234" s="306"/>
      <c r="S1234" s="306"/>
      <c r="T1234" s="306"/>
      <c r="U1234" s="11"/>
      <c r="V1234" s="11"/>
      <c r="W1234" s="11"/>
      <c r="X1234" s="11"/>
      <c r="Y1234" s="11"/>
      <c r="Z1234" s="11"/>
      <c r="AA1234" s="11"/>
      <c r="AB1234" s="11"/>
    </row>
    <row r="1235" spans="1:28" ht="14.25" customHeight="1">
      <c r="A1235" s="1256" t="str">
        <f>A1234</f>
        <v/>
      </c>
      <c r="B1235" s="57"/>
      <c r="C1235" s="2051"/>
      <c r="D1235" s="2053"/>
      <c r="E1235" s="2051"/>
      <c r="F1235" s="234"/>
      <c r="G1235" s="234">
        <f>'Pak8 s2'!G1237</f>
        <v>0</v>
      </c>
      <c r="H1235" s="234">
        <f>'Pak8 s2'!I1237</f>
        <v>0</v>
      </c>
      <c r="I1235" s="234">
        <f>'Pak8 s2'!K1237</f>
        <v>0</v>
      </c>
      <c r="J1235" s="234">
        <f>'Pak8 s2'!M1237</f>
        <v>0</v>
      </c>
      <c r="K1235" s="234">
        <f>'Pak8 s2'!O1237</f>
        <v>0</v>
      </c>
      <c r="L1235" s="11"/>
      <c r="M1235" s="11"/>
      <c r="N1235" s="397"/>
      <c r="O1235" s="233"/>
      <c r="P1235" s="399"/>
      <c r="Q1235" s="11"/>
      <c r="R1235" s="306"/>
      <c r="S1235" s="306"/>
      <c r="T1235" s="306"/>
      <c r="U1235" s="11"/>
      <c r="V1235" s="11"/>
      <c r="W1235" s="11"/>
      <c r="X1235" s="11"/>
      <c r="Y1235" s="11"/>
      <c r="Z1235" s="11"/>
      <c r="AA1235" s="11"/>
      <c r="AB1235" s="11"/>
    </row>
    <row r="1236" spans="1:28" ht="24.75" customHeight="1">
      <c r="A1236" s="1256" t="str">
        <f>IF(E1236&gt;0,"Wypełnione","")</f>
        <v/>
      </c>
      <c r="B1236" s="57"/>
      <c r="C1236" s="2050">
        <f>'Og s3a'!C1947</f>
        <v>0</v>
      </c>
      <c r="D1236" s="2052">
        <f>'Og s3a'!E1947</f>
        <v>0</v>
      </c>
      <c r="E1236" s="2050">
        <f>'Og s3a'!F1947</f>
        <v>0</v>
      </c>
      <c r="F1236" s="395">
        <f>O1236</f>
        <v>0</v>
      </c>
      <c r="G1236" s="395">
        <f>P1236</f>
        <v>0</v>
      </c>
      <c r="H1236" s="236">
        <f>'Pak8 s2'!I1238</f>
        <v>0</v>
      </c>
      <c r="I1236" s="236">
        <f>'Pak8 s2'!K1238</f>
        <v>0</v>
      </c>
      <c r="J1236" s="236">
        <f>'Pak8 s2'!M1238</f>
        <v>0</v>
      </c>
      <c r="K1236" s="236">
        <f>'Pak8 s2'!O1238</f>
        <v>0</v>
      </c>
      <c r="L1236" s="11"/>
      <c r="M1236" s="11"/>
      <c r="N1236" s="396">
        <f>'Og s3a'!G1947</f>
        <v>0</v>
      </c>
      <c r="O1236" s="237">
        <f>'Og s3a'!H1947</f>
        <v>0</v>
      </c>
      <c r="P1236" s="398">
        <f>'Og s3a'!D1947</f>
        <v>0</v>
      </c>
      <c r="Q1236" s="11"/>
      <c r="R1236" s="306"/>
      <c r="S1236" s="306"/>
      <c r="T1236" s="306"/>
      <c r="U1236" s="11"/>
      <c r="V1236" s="11"/>
      <c r="W1236" s="11"/>
      <c r="X1236" s="11"/>
      <c r="Y1236" s="11"/>
      <c r="Z1236" s="11"/>
      <c r="AA1236" s="11"/>
      <c r="AB1236" s="11"/>
    </row>
    <row r="1237" spans="1:28" ht="14.25" customHeight="1">
      <c r="A1237" s="1256" t="str">
        <f>A1236</f>
        <v/>
      </c>
      <c r="B1237" s="57"/>
      <c r="C1237" s="2051"/>
      <c r="D1237" s="2053"/>
      <c r="E1237" s="2051"/>
      <c r="F1237" s="234"/>
      <c r="G1237" s="234">
        <f>'Pak8 s2'!G1239</f>
        <v>0</v>
      </c>
      <c r="H1237" s="234">
        <f>'Pak8 s2'!I1239</f>
        <v>0</v>
      </c>
      <c r="I1237" s="234">
        <f>'Pak8 s2'!K1239</f>
        <v>0</v>
      </c>
      <c r="J1237" s="234">
        <f>'Pak8 s2'!M1239</f>
        <v>0</v>
      </c>
      <c r="K1237" s="234">
        <f>'Pak8 s2'!O1239</f>
        <v>0</v>
      </c>
      <c r="L1237" s="11"/>
      <c r="M1237" s="11"/>
      <c r="N1237" s="397"/>
      <c r="O1237" s="233"/>
      <c r="P1237" s="399"/>
      <c r="Q1237" s="11"/>
      <c r="R1237" s="306"/>
      <c r="S1237" s="306"/>
      <c r="T1237" s="306"/>
      <c r="U1237" s="11"/>
      <c r="V1237" s="11"/>
      <c r="W1237" s="11"/>
      <c r="X1237" s="11"/>
      <c r="Y1237" s="11"/>
      <c r="Z1237" s="11"/>
      <c r="AA1237" s="11"/>
      <c r="AB1237" s="11"/>
    </row>
    <row r="1238" spans="1:28" ht="24.75" customHeight="1">
      <c r="A1238" s="1256" t="str">
        <f>IF(E1238&gt;0,"Wypełnione","")</f>
        <v/>
      </c>
      <c r="B1238" s="57"/>
      <c r="C1238" s="2050">
        <f>'Og s3a'!C1949</f>
        <v>0</v>
      </c>
      <c r="D1238" s="2052">
        <f>'Og s3a'!E1949</f>
        <v>0</v>
      </c>
      <c r="E1238" s="2050">
        <f>'Og s3a'!F1949</f>
        <v>0</v>
      </c>
      <c r="F1238" s="395">
        <f>O1238</f>
        <v>0</v>
      </c>
      <c r="G1238" s="395">
        <f>P1238</f>
        <v>0</v>
      </c>
      <c r="H1238" s="236">
        <f>'Pak8 s2'!I1240</f>
        <v>0</v>
      </c>
      <c r="I1238" s="236">
        <f>'Pak8 s2'!K1240</f>
        <v>0</v>
      </c>
      <c r="J1238" s="236">
        <f>'Pak8 s2'!M1240</f>
        <v>0</v>
      </c>
      <c r="K1238" s="236">
        <f>'Pak8 s2'!O1240</f>
        <v>0</v>
      </c>
      <c r="L1238" s="11"/>
      <c r="M1238" s="11"/>
      <c r="N1238" s="396">
        <f>'Og s3a'!G1949</f>
        <v>0</v>
      </c>
      <c r="O1238" s="237">
        <f>'Og s3a'!H1949</f>
        <v>0</v>
      </c>
      <c r="P1238" s="398">
        <f>'Og s3a'!D1949</f>
        <v>0</v>
      </c>
      <c r="Q1238" s="11"/>
      <c r="R1238" s="306"/>
      <c r="S1238" s="306"/>
      <c r="T1238" s="306"/>
      <c r="U1238" s="11"/>
      <c r="V1238" s="11"/>
      <c r="W1238" s="11"/>
      <c r="X1238" s="11"/>
      <c r="Y1238" s="11"/>
      <c r="Z1238" s="11"/>
      <c r="AA1238" s="11"/>
      <c r="AB1238" s="11"/>
    </row>
    <row r="1239" spans="1:28" ht="14.25" customHeight="1">
      <c r="A1239" s="1256" t="str">
        <f>A1238</f>
        <v/>
      </c>
      <c r="B1239" s="57"/>
      <c r="C1239" s="2051"/>
      <c r="D1239" s="2053"/>
      <c r="E1239" s="2051"/>
      <c r="F1239" s="234"/>
      <c r="G1239" s="234">
        <f>'Pak8 s2'!G1241</f>
        <v>0</v>
      </c>
      <c r="H1239" s="234">
        <f>'Pak8 s2'!I1241</f>
        <v>0</v>
      </c>
      <c r="I1239" s="234">
        <f>'Pak8 s2'!K1241</f>
        <v>0</v>
      </c>
      <c r="J1239" s="234">
        <f>'Pak8 s2'!M1241</f>
        <v>0</v>
      </c>
      <c r="K1239" s="234">
        <f>'Pak8 s2'!O1241</f>
        <v>0</v>
      </c>
      <c r="L1239" s="11"/>
      <c r="M1239" s="11"/>
      <c r="N1239" s="397"/>
      <c r="O1239" s="233"/>
      <c r="P1239" s="399"/>
      <c r="Q1239" s="11"/>
      <c r="R1239" s="306"/>
      <c r="S1239" s="306"/>
      <c r="T1239" s="306"/>
      <c r="U1239" s="11"/>
      <c r="V1239" s="11"/>
      <c r="W1239" s="11"/>
      <c r="X1239" s="11"/>
      <c r="Y1239" s="11"/>
      <c r="Z1239" s="11"/>
      <c r="AA1239" s="11"/>
      <c r="AB1239" s="11"/>
    </row>
    <row r="1240" spans="1:28" ht="24.75" customHeight="1">
      <c r="A1240" s="1256" t="str">
        <f>IF(E1240&gt;0,"Wypełnione","")</f>
        <v/>
      </c>
      <c r="B1240" s="57"/>
      <c r="C1240" s="2050">
        <f>'Og s3a'!C1951</f>
        <v>0</v>
      </c>
      <c r="D1240" s="2052">
        <f>'Og s3a'!E1951</f>
        <v>0</v>
      </c>
      <c r="E1240" s="2050">
        <f>'Og s3a'!F1951</f>
        <v>0</v>
      </c>
      <c r="F1240" s="395">
        <f>O1240</f>
        <v>0</v>
      </c>
      <c r="G1240" s="395">
        <f>P1240</f>
        <v>0</v>
      </c>
      <c r="H1240" s="236">
        <f>'Pak8 s2'!I1242</f>
        <v>0</v>
      </c>
      <c r="I1240" s="236">
        <f>'Pak8 s2'!K1242</f>
        <v>0</v>
      </c>
      <c r="J1240" s="236">
        <f>'Pak8 s2'!M1242</f>
        <v>0</v>
      </c>
      <c r="K1240" s="236">
        <f>'Pak8 s2'!O1242</f>
        <v>0</v>
      </c>
      <c r="L1240" s="11"/>
      <c r="M1240" s="11"/>
      <c r="N1240" s="396">
        <f>'Og s3a'!G1951</f>
        <v>0</v>
      </c>
      <c r="O1240" s="237">
        <f>'Og s3a'!H1951</f>
        <v>0</v>
      </c>
      <c r="P1240" s="398">
        <f>'Og s3a'!D1951</f>
        <v>0</v>
      </c>
      <c r="Q1240" s="11"/>
      <c r="R1240" s="306"/>
      <c r="S1240" s="306"/>
      <c r="T1240" s="306"/>
      <c r="U1240" s="11"/>
      <c r="V1240" s="11"/>
      <c r="W1240" s="11"/>
      <c r="X1240" s="11"/>
      <c r="Y1240" s="11"/>
      <c r="Z1240" s="11"/>
      <c r="AA1240" s="11"/>
      <c r="AB1240" s="11"/>
    </row>
    <row r="1241" spans="1:28" ht="14.25" customHeight="1">
      <c r="A1241" s="1256" t="str">
        <f>A1240</f>
        <v/>
      </c>
      <c r="B1241" s="57"/>
      <c r="C1241" s="2051"/>
      <c r="D1241" s="2053"/>
      <c r="E1241" s="2051"/>
      <c r="F1241" s="234"/>
      <c r="G1241" s="234">
        <f>'Pak8 s2'!G1243</f>
        <v>0</v>
      </c>
      <c r="H1241" s="234">
        <f>'Pak8 s2'!I1243</f>
        <v>0</v>
      </c>
      <c r="I1241" s="234">
        <f>'Pak8 s2'!K1243</f>
        <v>0</v>
      </c>
      <c r="J1241" s="234">
        <f>'Pak8 s2'!M1243</f>
        <v>0</v>
      </c>
      <c r="K1241" s="234">
        <f>'Pak8 s2'!O1243</f>
        <v>0</v>
      </c>
      <c r="L1241" s="11"/>
      <c r="M1241" s="11"/>
      <c r="N1241" s="397"/>
      <c r="O1241" s="233"/>
      <c r="P1241" s="399"/>
      <c r="Q1241" s="11"/>
      <c r="R1241" s="306"/>
      <c r="S1241" s="306"/>
      <c r="T1241" s="306"/>
      <c r="U1241" s="11"/>
      <c r="V1241" s="11"/>
      <c r="W1241" s="11"/>
      <c r="X1241" s="11"/>
      <c r="Y1241" s="11"/>
      <c r="Z1241" s="11"/>
      <c r="AA1241" s="11"/>
      <c r="AB1241" s="11"/>
    </row>
    <row r="1242" spans="1:28" ht="24.75" customHeight="1">
      <c r="A1242" s="1256" t="str">
        <f>IF(E1242&gt;0,"Wypełnione","")</f>
        <v/>
      </c>
      <c r="B1242" s="57"/>
      <c r="C1242" s="2050">
        <f>'Og s3a'!C1953</f>
        <v>0</v>
      </c>
      <c r="D1242" s="2052">
        <f>'Og s3a'!E1953</f>
        <v>0</v>
      </c>
      <c r="E1242" s="2050">
        <f>'Og s3a'!F1953</f>
        <v>0</v>
      </c>
      <c r="F1242" s="395">
        <f>O1242</f>
        <v>0</v>
      </c>
      <c r="G1242" s="395">
        <f>P1242</f>
        <v>0</v>
      </c>
      <c r="H1242" s="236">
        <f>'Pak8 s2'!I1244</f>
        <v>0</v>
      </c>
      <c r="I1242" s="236">
        <f>'Pak8 s2'!K1244</f>
        <v>0</v>
      </c>
      <c r="J1242" s="236">
        <f>'Pak8 s2'!M1244</f>
        <v>0</v>
      </c>
      <c r="K1242" s="236">
        <f>'Pak8 s2'!O1244</f>
        <v>0</v>
      </c>
      <c r="L1242" s="11"/>
      <c r="M1242" s="11"/>
      <c r="N1242" s="396">
        <f>'Og s3a'!G1953</f>
        <v>0</v>
      </c>
      <c r="O1242" s="237">
        <f>'Og s3a'!H1953</f>
        <v>0</v>
      </c>
      <c r="P1242" s="398">
        <f>'Og s3a'!D1953</f>
        <v>0</v>
      </c>
      <c r="Q1242" s="11"/>
      <c r="R1242" s="306"/>
      <c r="S1242" s="306"/>
      <c r="T1242" s="306"/>
      <c r="U1242" s="11"/>
      <c r="V1242" s="11"/>
      <c r="W1242" s="11"/>
      <c r="X1242" s="11"/>
      <c r="Y1242" s="11"/>
      <c r="Z1242" s="11"/>
      <c r="AA1242" s="11"/>
      <c r="AB1242" s="11"/>
    </row>
    <row r="1243" spans="1:28" ht="14.25" customHeight="1">
      <c r="A1243" s="1256" t="str">
        <f>A1242</f>
        <v/>
      </c>
      <c r="B1243" s="57"/>
      <c r="C1243" s="2051"/>
      <c r="D1243" s="2053"/>
      <c r="E1243" s="2051"/>
      <c r="F1243" s="234"/>
      <c r="G1243" s="234">
        <f>'Pak8 s2'!G1245</f>
        <v>0</v>
      </c>
      <c r="H1243" s="234">
        <f>'Pak8 s2'!I1245</f>
        <v>0</v>
      </c>
      <c r="I1243" s="234">
        <f>'Pak8 s2'!K1245</f>
        <v>0</v>
      </c>
      <c r="J1243" s="234">
        <f>'Pak8 s2'!M1245</f>
        <v>0</v>
      </c>
      <c r="K1243" s="234">
        <f>'Pak8 s2'!O1245</f>
        <v>0</v>
      </c>
      <c r="L1243" s="11"/>
      <c r="M1243" s="11"/>
      <c r="N1243" s="397"/>
      <c r="O1243" s="233"/>
      <c r="P1243" s="399"/>
      <c r="Q1243" s="11"/>
      <c r="R1243" s="306"/>
      <c r="S1243" s="306"/>
      <c r="T1243" s="306"/>
      <c r="U1243" s="11"/>
      <c r="V1243" s="11"/>
      <c r="W1243" s="11"/>
      <c r="X1243" s="11"/>
      <c r="Y1243" s="11"/>
      <c r="Z1243" s="11"/>
      <c r="AA1243" s="11"/>
      <c r="AB1243" s="11"/>
    </row>
    <row r="1244" spans="1:28" ht="24.75" customHeight="1">
      <c r="A1244" s="1256" t="str">
        <f>IF(E1244&gt;0,"Wypełnione","")</f>
        <v/>
      </c>
      <c r="B1244" s="57"/>
      <c r="C1244" s="2050">
        <f>'Og s3a'!C1955</f>
        <v>0</v>
      </c>
      <c r="D1244" s="2052">
        <f>'Og s3a'!E1955</f>
        <v>0</v>
      </c>
      <c r="E1244" s="2050">
        <f>'Og s3a'!F1955</f>
        <v>0</v>
      </c>
      <c r="F1244" s="395">
        <f>O1244</f>
        <v>0</v>
      </c>
      <c r="G1244" s="395">
        <f>P1244</f>
        <v>0</v>
      </c>
      <c r="H1244" s="236">
        <f>'Pak8 s2'!I1246</f>
        <v>0</v>
      </c>
      <c r="I1244" s="236">
        <f>'Pak8 s2'!K1246</f>
        <v>0</v>
      </c>
      <c r="J1244" s="236">
        <f>'Pak8 s2'!M1246</f>
        <v>0</v>
      </c>
      <c r="K1244" s="236">
        <f>'Pak8 s2'!O1246</f>
        <v>0</v>
      </c>
      <c r="L1244" s="11"/>
      <c r="M1244" s="11"/>
      <c r="N1244" s="396">
        <f>'Og s3a'!G1955</f>
        <v>0</v>
      </c>
      <c r="O1244" s="237">
        <f>'Og s3a'!H1955</f>
        <v>0</v>
      </c>
      <c r="P1244" s="398">
        <f>'Og s3a'!D1955</f>
        <v>0</v>
      </c>
      <c r="Q1244" s="11"/>
      <c r="R1244" s="306"/>
      <c r="S1244" s="306"/>
      <c r="T1244" s="306"/>
      <c r="U1244" s="11"/>
      <c r="V1244" s="11"/>
      <c r="W1244" s="11"/>
      <c r="X1244" s="11"/>
      <c r="Y1244" s="11"/>
      <c r="Z1244" s="11"/>
      <c r="AA1244" s="11"/>
      <c r="AB1244" s="11"/>
    </row>
    <row r="1245" spans="1:28" ht="14.25" customHeight="1">
      <c r="A1245" s="1256" t="str">
        <f>A1244</f>
        <v/>
      </c>
      <c r="B1245" s="57"/>
      <c r="C1245" s="2051"/>
      <c r="D1245" s="2053"/>
      <c r="E1245" s="2051"/>
      <c r="F1245" s="234"/>
      <c r="G1245" s="234">
        <f>'Pak8 s2'!G1247</f>
        <v>0</v>
      </c>
      <c r="H1245" s="234">
        <f>'Pak8 s2'!I1247</f>
        <v>0</v>
      </c>
      <c r="I1245" s="234">
        <f>'Pak8 s2'!K1247</f>
        <v>0</v>
      </c>
      <c r="J1245" s="234">
        <f>'Pak8 s2'!M1247</f>
        <v>0</v>
      </c>
      <c r="K1245" s="234">
        <f>'Pak8 s2'!O1247</f>
        <v>0</v>
      </c>
      <c r="L1245" s="11"/>
      <c r="M1245" s="11"/>
      <c r="N1245" s="397"/>
      <c r="O1245" s="233"/>
      <c r="P1245" s="399"/>
      <c r="Q1245" s="11"/>
      <c r="R1245" s="306"/>
      <c r="S1245" s="306"/>
      <c r="T1245" s="306"/>
      <c r="U1245" s="11"/>
      <c r="V1245" s="11"/>
      <c r="W1245" s="11"/>
      <c r="X1245" s="11"/>
      <c r="Y1245" s="11"/>
      <c r="Z1245" s="11"/>
      <c r="AA1245" s="11"/>
      <c r="AB1245" s="11"/>
    </row>
    <row r="1246" spans="1:28" ht="24.75" customHeight="1">
      <c r="A1246" s="1256" t="str">
        <f>IF(E1246&gt;0,"Wypełnione","")</f>
        <v/>
      </c>
      <c r="B1246" s="57"/>
      <c r="C1246" s="2050">
        <f>'Og s3a'!C1957</f>
        <v>0</v>
      </c>
      <c r="D1246" s="2052">
        <f>'Og s3a'!E1957</f>
        <v>0</v>
      </c>
      <c r="E1246" s="2050">
        <f>'Og s3a'!F1957</f>
        <v>0</v>
      </c>
      <c r="F1246" s="395">
        <f>O1246</f>
        <v>0</v>
      </c>
      <c r="G1246" s="395">
        <f>P1246</f>
        <v>0</v>
      </c>
      <c r="H1246" s="236">
        <f>'Pak8 s2'!I1248</f>
        <v>0</v>
      </c>
      <c r="I1246" s="236">
        <f>'Pak8 s2'!K1248</f>
        <v>0</v>
      </c>
      <c r="J1246" s="236">
        <f>'Pak8 s2'!M1248</f>
        <v>0</v>
      </c>
      <c r="K1246" s="236">
        <f>'Pak8 s2'!O1248</f>
        <v>0</v>
      </c>
      <c r="L1246" s="11"/>
      <c r="M1246" s="11"/>
      <c r="N1246" s="396">
        <f>'Og s3a'!G1957</f>
        <v>0</v>
      </c>
      <c r="O1246" s="237">
        <f>'Og s3a'!H1957</f>
        <v>0</v>
      </c>
      <c r="P1246" s="398">
        <f>'Og s3a'!D1957</f>
        <v>0</v>
      </c>
      <c r="Q1246" s="11"/>
      <c r="R1246" s="306"/>
      <c r="S1246" s="306"/>
      <c r="T1246" s="306"/>
      <c r="U1246" s="11"/>
      <c r="V1246" s="11"/>
      <c r="W1246" s="11"/>
      <c r="X1246" s="11"/>
      <c r="Y1246" s="11"/>
      <c r="Z1246" s="11"/>
      <c r="AA1246" s="11"/>
      <c r="AB1246" s="11"/>
    </row>
    <row r="1247" spans="1:28" ht="14.25" customHeight="1">
      <c r="A1247" s="1256" t="str">
        <f>A1246</f>
        <v/>
      </c>
      <c r="B1247" s="57"/>
      <c r="C1247" s="2051"/>
      <c r="D1247" s="2053"/>
      <c r="E1247" s="2051"/>
      <c r="F1247" s="234"/>
      <c r="G1247" s="234">
        <f>'Pak8 s2'!G1249</f>
        <v>0</v>
      </c>
      <c r="H1247" s="234">
        <f>'Pak8 s2'!I1249</f>
        <v>0</v>
      </c>
      <c r="I1247" s="234">
        <f>'Pak8 s2'!K1249</f>
        <v>0</v>
      </c>
      <c r="J1247" s="234">
        <f>'Pak8 s2'!M1249</f>
        <v>0</v>
      </c>
      <c r="K1247" s="234">
        <f>'Pak8 s2'!O1249</f>
        <v>0</v>
      </c>
      <c r="L1247" s="11"/>
      <c r="M1247" s="11"/>
      <c r="N1247" s="397"/>
      <c r="O1247" s="233"/>
      <c r="P1247" s="399"/>
      <c r="Q1247" s="11"/>
      <c r="R1247" s="306"/>
      <c r="S1247" s="306"/>
      <c r="T1247" s="306"/>
      <c r="U1247" s="11"/>
      <c r="V1247" s="11"/>
      <c r="W1247" s="11"/>
      <c r="X1247" s="11"/>
      <c r="Y1247" s="11"/>
      <c r="Z1247" s="11"/>
      <c r="AA1247" s="11"/>
      <c r="AB1247" s="11"/>
    </row>
    <row r="1248" spans="1:28" ht="24.75" customHeight="1">
      <c r="A1248" s="1256" t="str">
        <f>IF(E1248&gt;0,"Wypełnione","")</f>
        <v/>
      </c>
      <c r="B1248" s="57"/>
      <c r="C1248" s="2050">
        <f>'Og s3a'!C1959</f>
        <v>0</v>
      </c>
      <c r="D1248" s="2052">
        <f>'Og s3a'!E1959</f>
        <v>0</v>
      </c>
      <c r="E1248" s="2050">
        <f>'Og s3a'!F1959</f>
        <v>0</v>
      </c>
      <c r="F1248" s="395">
        <f>O1248</f>
        <v>0</v>
      </c>
      <c r="G1248" s="395">
        <f>P1248</f>
        <v>0</v>
      </c>
      <c r="H1248" s="236">
        <f>'Pak8 s2'!I1250</f>
        <v>0</v>
      </c>
      <c r="I1248" s="236">
        <f>'Pak8 s2'!K1250</f>
        <v>0</v>
      </c>
      <c r="J1248" s="236">
        <f>'Pak8 s2'!M1250</f>
        <v>0</v>
      </c>
      <c r="K1248" s="236">
        <f>'Pak8 s2'!O1250</f>
        <v>0</v>
      </c>
      <c r="L1248" s="11"/>
      <c r="M1248" s="11"/>
      <c r="N1248" s="396">
        <f>'Og s3a'!G1959</f>
        <v>0</v>
      </c>
      <c r="O1248" s="237">
        <f>'Og s3a'!H1959</f>
        <v>0</v>
      </c>
      <c r="P1248" s="398">
        <f>'Og s3a'!D1959</f>
        <v>0</v>
      </c>
      <c r="Q1248" s="11"/>
      <c r="R1248" s="306"/>
      <c r="S1248" s="306"/>
      <c r="T1248" s="306"/>
      <c r="U1248" s="11"/>
      <c r="V1248" s="11"/>
      <c r="W1248" s="11"/>
      <c r="X1248" s="11"/>
      <c r="Y1248" s="11"/>
      <c r="Z1248" s="11"/>
      <c r="AA1248" s="11"/>
      <c r="AB1248" s="11"/>
    </row>
    <row r="1249" spans="1:28" ht="14.25" customHeight="1">
      <c r="A1249" s="1256" t="str">
        <f>A1248</f>
        <v/>
      </c>
      <c r="B1249" s="57"/>
      <c r="C1249" s="2051"/>
      <c r="D1249" s="2053"/>
      <c r="E1249" s="2051"/>
      <c r="F1249" s="234"/>
      <c r="G1249" s="234">
        <f>'Pak8 s2'!G1251</f>
        <v>0</v>
      </c>
      <c r="H1249" s="234">
        <f>'Pak8 s2'!I1251</f>
        <v>0</v>
      </c>
      <c r="I1249" s="234">
        <f>'Pak8 s2'!K1251</f>
        <v>0</v>
      </c>
      <c r="J1249" s="234">
        <f>'Pak8 s2'!M1251</f>
        <v>0</v>
      </c>
      <c r="K1249" s="234">
        <f>'Pak8 s2'!O1251</f>
        <v>0</v>
      </c>
      <c r="L1249" s="11"/>
      <c r="M1249" s="11"/>
      <c r="N1249" s="397"/>
      <c r="O1249" s="233"/>
      <c r="P1249" s="399"/>
      <c r="Q1249" s="11"/>
      <c r="R1249" s="306"/>
      <c r="S1249" s="306"/>
      <c r="T1249" s="306"/>
      <c r="U1249" s="11"/>
      <c r="V1249" s="11"/>
      <c r="W1249" s="11"/>
      <c r="X1249" s="11"/>
      <c r="Y1249" s="11"/>
      <c r="Z1249" s="11"/>
      <c r="AA1249" s="11"/>
      <c r="AB1249" s="11"/>
    </row>
    <row r="1250" spans="1:28" ht="24.75" customHeight="1">
      <c r="A1250" s="1256" t="str">
        <f>IF(E1250&gt;0,"Wypełnione","")</f>
        <v/>
      </c>
      <c r="B1250" s="57"/>
      <c r="C1250" s="2050">
        <f>'Og s3a'!C1961</f>
        <v>0</v>
      </c>
      <c r="D1250" s="2052">
        <f>'Og s3a'!E1961</f>
        <v>0</v>
      </c>
      <c r="E1250" s="2050">
        <f>'Og s3a'!F1961</f>
        <v>0</v>
      </c>
      <c r="F1250" s="395">
        <f>O1250</f>
        <v>0</v>
      </c>
      <c r="G1250" s="395">
        <f>P1250</f>
        <v>0</v>
      </c>
      <c r="H1250" s="236">
        <f>'Pak8 s2'!I1252</f>
        <v>0</v>
      </c>
      <c r="I1250" s="236">
        <f>'Pak8 s2'!K1252</f>
        <v>0</v>
      </c>
      <c r="J1250" s="236">
        <f>'Pak8 s2'!M1252</f>
        <v>0</v>
      </c>
      <c r="K1250" s="236">
        <f>'Pak8 s2'!O1252</f>
        <v>0</v>
      </c>
      <c r="L1250" s="11"/>
      <c r="M1250" s="11"/>
      <c r="N1250" s="396">
        <f>'Og s3a'!G1961</f>
        <v>0</v>
      </c>
      <c r="O1250" s="237">
        <f>'Og s3a'!H1961</f>
        <v>0</v>
      </c>
      <c r="P1250" s="398">
        <f>'Og s3a'!D1961</f>
        <v>0</v>
      </c>
      <c r="Q1250" s="11"/>
      <c r="R1250" s="306"/>
      <c r="S1250" s="306"/>
      <c r="T1250" s="306"/>
      <c r="U1250" s="11"/>
      <c r="V1250" s="11"/>
      <c r="W1250" s="11"/>
      <c r="X1250" s="11"/>
      <c r="Y1250" s="11"/>
      <c r="Z1250" s="11"/>
      <c r="AA1250" s="11"/>
      <c r="AB1250" s="11"/>
    </row>
    <row r="1251" spans="1:28" ht="14.25" customHeight="1">
      <c r="A1251" s="1256" t="str">
        <f>A1250</f>
        <v/>
      </c>
      <c r="B1251" s="57"/>
      <c r="C1251" s="2051"/>
      <c r="D1251" s="2053"/>
      <c r="E1251" s="2051"/>
      <c r="F1251" s="234"/>
      <c r="G1251" s="234">
        <f>'Pak8 s2'!G1253</f>
        <v>0</v>
      </c>
      <c r="H1251" s="234">
        <f>'Pak8 s2'!I1253</f>
        <v>0</v>
      </c>
      <c r="I1251" s="234">
        <f>'Pak8 s2'!K1253</f>
        <v>0</v>
      </c>
      <c r="J1251" s="234">
        <f>'Pak8 s2'!M1253</f>
        <v>0</v>
      </c>
      <c r="K1251" s="234">
        <f>'Pak8 s2'!O1253</f>
        <v>0</v>
      </c>
      <c r="L1251" s="11"/>
      <c r="M1251" s="11"/>
      <c r="N1251" s="397"/>
      <c r="O1251" s="233"/>
      <c r="P1251" s="399"/>
      <c r="Q1251" s="11"/>
      <c r="R1251" s="306"/>
      <c r="S1251" s="306"/>
      <c r="T1251" s="306"/>
      <c r="U1251" s="11"/>
      <c r="V1251" s="11"/>
      <c r="W1251" s="11"/>
      <c r="X1251" s="11"/>
      <c r="Y1251" s="11"/>
      <c r="Z1251" s="11"/>
      <c r="AA1251" s="11"/>
      <c r="AB1251" s="11"/>
    </row>
    <row r="1252" spans="1:28" ht="24.75" customHeight="1">
      <c r="A1252" s="1256" t="str">
        <f>IF(E1252&gt;0,"Wypełnione","")</f>
        <v/>
      </c>
      <c r="B1252" s="57"/>
      <c r="C1252" s="2050">
        <f>'Og s3a'!C1963</f>
        <v>0</v>
      </c>
      <c r="D1252" s="2052">
        <f>'Og s3a'!E1963</f>
        <v>0</v>
      </c>
      <c r="E1252" s="2050">
        <f>'Og s3a'!F1963</f>
        <v>0</v>
      </c>
      <c r="F1252" s="395">
        <f>O1252</f>
        <v>0</v>
      </c>
      <c r="G1252" s="395">
        <f>P1252</f>
        <v>0</v>
      </c>
      <c r="H1252" s="236">
        <f>'Pak8 s2'!I1254</f>
        <v>0</v>
      </c>
      <c r="I1252" s="236">
        <f>'Pak8 s2'!K1254</f>
        <v>0</v>
      </c>
      <c r="J1252" s="236">
        <f>'Pak8 s2'!M1254</f>
        <v>0</v>
      </c>
      <c r="K1252" s="236">
        <f>'Pak8 s2'!O1254</f>
        <v>0</v>
      </c>
      <c r="L1252" s="11"/>
      <c r="M1252" s="11"/>
      <c r="N1252" s="396">
        <f>'Og s3a'!G1963</f>
        <v>0</v>
      </c>
      <c r="O1252" s="237">
        <f>'Og s3a'!H1963</f>
        <v>0</v>
      </c>
      <c r="P1252" s="398">
        <f>'Og s3a'!D1963</f>
        <v>0</v>
      </c>
      <c r="Q1252" s="11"/>
      <c r="R1252" s="306"/>
      <c r="S1252" s="306"/>
      <c r="T1252" s="306"/>
      <c r="U1252" s="11"/>
      <c r="V1252" s="11"/>
      <c r="W1252" s="11"/>
      <c r="X1252" s="11"/>
      <c r="Y1252" s="11"/>
      <c r="Z1252" s="11"/>
      <c r="AA1252" s="11"/>
      <c r="AB1252" s="11"/>
    </row>
    <row r="1253" spans="1:28" ht="14.25" customHeight="1">
      <c r="A1253" s="1256" t="str">
        <f>A1252</f>
        <v/>
      </c>
      <c r="B1253" s="57"/>
      <c r="C1253" s="2051"/>
      <c r="D1253" s="2053"/>
      <c r="E1253" s="2051"/>
      <c r="F1253" s="234"/>
      <c r="G1253" s="234">
        <f>'Pak8 s2'!G1255</f>
        <v>0</v>
      </c>
      <c r="H1253" s="234">
        <f>'Pak8 s2'!I1255</f>
        <v>0</v>
      </c>
      <c r="I1253" s="234">
        <f>'Pak8 s2'!K1255</f>
        <v>0</v>
      </c>
      <c r="J1253" s="234">
        <f>'Pak8 s2'!M1255</f>
        <v>0</v>
      </c>
      <c r="K1253" s="234">
        <f>'Pak8 s2'!O1255</f>
        <v>0</v>
      </c>
      <c r="L1253" s="11"/>
      <c r="M1253" s="11"/>
      <c r="N1253" s="397"/>
      <c r="O1253" s="233"/>
      <c r="P1253" s="399"/>
      <c r="Q1253" s="11"/>
      <c r="R1253" s="306"/>
      <c r="S1253" s="306"/>
      <c r="T1253" s="306"/>
      <c r="U1253" s="11"/>
      <c r="V1253" s="11"/>
      <c r="W1253" s="11"/>
      <c r="X1253" s="11"/>
      <c r="Y1253" s="11"/>
      <c r="Z1253" s="11"/>
      <c r="AA1253" s="11"/>
      <c r="AB1253" s="11"/>
    </row>
    <row r="1254" spans="1:28" ht="24.75" customHeight="1">
      <c r="A1254" s="1256" t="str">
        <f>IF(E1254&gt;0,"Wypełnione","")</f>
        <v/>
      </c>
      <c r="B1254" s="57"/>
      <c r="C1254" s="2050">
        <f>'Og s3a'!C1965</f>
        <v>0</v>
      </c>
      <c r="D1254" s="2052">
        <f>'Og s3a'!E1965</f>
        <v>0</v>
      </c>
      <c r="E1254" s="2050">
        <f>'Og s3a'!F1965</f>
        <v>0</v>
      </c>
      <c r="F1254" s="395">
        <f>O1254</f>
        <v>0</v>
      </c>
      <c r="G1254" s="395">
        <f>P1254</f>
        <v>0</v>
      </c>
      <c r="H1254" s="236">
        <f>'Pak8 s2'!I1256</f>
        <v>0</v>
      </c>
      <c r="I1254" s="236">
        <f>'Pak8 s2'!K1256</f>
        <v>0</v>
      </c>
      <c r="J1254" s="236">
        <f>'Pak8 s2'!M1256</f>
        <v>0</v>
      </c>
      <c r="K1254" s="236">
        <f>'Pak8 s2'!O1256</f>
        <v>0</v>
      </c>
      <c r="L1254" s="11"/>
      <c r="M1254" s="11"/>
      <c r="N1254" s="396">
        <f>'Og s3a'!G1965</f>
        <v>0</v>
      </c>
      <c r="O1254" s="237">
        <f>'Og s3a'!H1965</f>
        <v>0</v>
      </c>
      <c r="P1254" s="398">
        <f>'Og s3a'!D1965</f>
        <v>0</v>
      </c>
      <c r="Q1254" s="11"/>
      <c r="R1254" s="306"/>
      <c r="S1254" s="306"/>
      <c r="T1254" s="306"/>
      <c r="U1254" s="11"/>
      <c r="V1254" s="11"/>
      <c r="W1254" s="11"/>
      <c r="X1254" s="11"/>
      <c r="Y1254" s="11"/>
      <c r="Z1254" s="11"/>
      <c r="AA1254" s="11"/>
      <c r="AB1254" s="11"/>
    </row>
    <row r="1255" spans="1:28" ht="14.25" customHeight="1">
      <c r="A1255" s="1256" t="str">
        <f>A1254</f>
        <v/>
      </c>
      <c r="B1255" s="57"/>
      <c r="C1255" s="2051"/>
      <c r="D1255" s="2053"/>
      <c r="E1255" s="2051"/>
      <c r="F1255" s="234"/>
      <c r="G1255" s="234">
        <f>'Pak8 s2'!G1257</f>
        <v>0</v>
      </c>
      <c r="H1255" s="234">
        <f>'Pak8 s2'!I1257</f>
        <v>0</v>
      </c>
      <c r="I1255" s="234">
        <f>'Pak8 s2'!K1257</f>
        <v>0</v>
      </c>
      <c r="J1255" s="234">
        <f>'Pak8 s2'!M1257</f>
        <v>0</v>
      </c>
      <c r="K1255" s="234">
        <f>'Pak8 s2'!O1257</f>
        <v>0</v>
      </c>
      <c r="L1255" s="11"/>
      <c r="M1255" s="11"/>
      <c r="N1255" s="397"/>
      <c r="O1255" s="233"/>
      <c r="P1255" s="399"/>
      <c r="Q1255" s="11"/>
      <c r="R1255" s="306"/>
      <c r="S1255" s="306"/>
      <c r="T1255" s="306"/>
      <c r="U1255" s="11"/>
      <c r="V1255" s="11"/>
      <c r="W1255" s="11"/>
      <c r="X1255" s="11"/>
      <c r="Y1255" s="11"/>
      <c r="Z1255" s="11"/>
      <c r="AA1255" s="11"/>
      <c r="AB1255" s="11"/>
    </row>
    <row r="1256" spans="1:28" ht="24.75" customHeight="1">
      <c r="A1256" s="1256" t="str">
        <f>IF(E1256&gt;0,"Wypełnione","")</f>
        <v/>
      </c>
      <c r="B1256" s="57"/>
      <c r="C1256" s="2050">
        <f>'Og s3a'!C1967</f>
        <v>0</v>
      </c>
      <c r="D1256" s="2052">
        <f>'Og s3a'!E1967</f>
        <v>0</v>
      </c>
      <c r="E1256" s="2050">
        <f>'Og s3a'!F1967</f>
        <v>0</v>
      </c>
      <c r="F1256" s="395">
        <f>O1256</f>
        <v>0</v>
      </c>
      <c r="G1256" s="395">
        <f>P1256</f>
        <v>0</v>
      </c>
      <c r="H1256" s="236">
        <f>'Pak8 s2'!I1258</f>
        <v>0</v>
      </c>
      <c r="I1256" s="236">
        <f>'Pak8 s2'!K1258</f>
        <v>0</v>
      </c>
      <c r="J1256" s="236">
        <f>'Pak8 s2'!M1258</f>
        <v>0</v>
      </c>
      <c r="K1256" s="236">
        <f>'Pak8 s2'!O1258</f>
        <v>0</v>
      </c>
      <c r="L1256" s="11"/>
      <c r="M1256" s="11"/>
      <c r="N1256" s="396">
        <f>'Og s3a'!G1967</f>
        <v>0</v>
      </c>
      <c r="O1256" s="237">
        <f>'Og s3a'!H1967</f>
        <v>0</v>
      </c>
      <c r="P1256" s="398">
        <f>'Og s3a'!D1967</f>
        <v>0</v>
      </c>
      <c r="Q1256" s="11"/>
      <c r="R1256" s="306"/>
      <c r="S1256" s="306"/>
      <c r="T1256" s="306"/>
      <c r="U1256" s="11"/>
      <c r="V1256" s="11"/>
      <c r="W1256" s="11"/>
      <c r="X1256" s="11"/>
      <c r="Y1256" s="11"/>
      <c r="Z1256" s="11"/>
      <c r="AA1256" s="11"/>
      <c r="AB1256" s="11"/>
    </row>
    <row r="1257" spans="1:28" ht="14.25" customHeight="1">
      <c r="A1257" s="1256" t="str">
        <f>A1256</f>
        <v/>
      </c>
      <c r="B1257" s="57"/>
      <c r="C1257" s="2051"/>
      <c r="D1257" s="2053"/>
      <c r="E1257" s="2051"/>
      <c r="F1257" s="234"/>
      <c r="G1257" s="234">
        <f>'Pak8 s2'!G1259</f>
        <v>0</v>
      </c>
      <c r="H1257" s="234">
        <f>'Pak8 s2'!I1259</f>
        <v>0</v>
      </c>
      <c r="I1257" s="234">
        <f>'Pak8 s2'!K1259</f>
        <v>0</v>
      </c>
      <c r="J1257" s="234">
        <f>'Pak8 s2'!M1259</f>
        <v>0</v>
      </c>
      <c r="K1257" s="234">
        <f>'Pak8 s2'!O1259</f>
        <v>0</v>
      </c>
      <c r="L1257" s="11"/>
      <c r="M1257" s="11"/>
      <c r="N1257" s="397"/>
      <c r="O1257" s="233"/>
      <c r="P1257" s="399"/>
      <c r="Q1257" s="11"/>
      <c r="R1257" s="306"/>
      <c r="S1257" s="306"/>
      <c r="T1257" s="306"/>
      <c r="U1257" s="11"/>
      <c r="V1257" s="11"/>
      <c r="W1257" s="11"/>
      <c r="X1257" s="11"/>
      <c r="Y1257" s="11"/>
      <c r="Z1257" s="11"/>
      <c r="AA1257" s="11"/>
      <c r="AB1257" s="11"/>
    </row>
    <row r="1258" spans="1:28" ht="24.75" customHeight="1">
      <c r="A1258" s="1256" t="str">
        <f>IF(E1258&gt;0,"Wypełnione","")</f>
        <v/>
      </c>
      <c r="B1258" s="57"/>
      <c r="C1258" s="2050">
        <f>'Og s3a'!C1969</f>
        <v>0</v>
      </c>
      <c r="D1258" s="2052">
        <f>'Og s3a'!E1969</f>
        <v>0</v>
      </c>
      <c r="E1258" s="2050">
        <f>'Og s3a'!F1969</f>
        <v>0</v>
      </c>
      <c r="F1258" s="395">
        <f>O1258</f>
        <v>0</v>
      </c>
      <c r="G1258" s="395">
        <f>P1258</f>
        <v>0</v>
      </c>
      <c r="H1258" s="236">
        <f>'Pak8 s2'!I1260</f>
        <v>0</v>
      </c>
      <c r="I1258" s="236">
        <f>'Pak8 s2'!K1260</f>
        <v>0</v>
      </c>
      <c r="J1258" s="236">
        <f>'Pak8 s2'!M1260</f>
        <v>0</v>
      </c>
      <c r="K1258" s="236">
        <f>'Pak8 s2'!O1260</f>
        <v>0</v>
      </c>
      <c r="L1258" s="11"/>
      <c r="M1258" s="11"/>
      <c r="N1258" s="396">
        <f>'Og s3a'!G1969</f>
        <v>0</v>
      </c>
      <c r="O1258" s="237">
        <f>'Og s3a'!H1969</f>
        <v>0</v>
      </c>
      <c r="P1258" s="398">
        <f>'Og s3a'!D1969</f>
        <v>0</v>
      </c>
      <c r="Q1258" s="11"/>
      <c r="R1258" s="306"/>
      <c r="S1258" s="306"/>
      <c r="T1258" s="306"/>
      <c r="U1258" s="11"/>
      <c r="V1258" s="11"/>
      <c r="W1258" s="11"/>
      <c r="X1258" s="11"/>
      <c r="Y1258" s="11"/>
      <c r="Z1258" s="11"/>
      <c r="AA1258" s="11"/>
      <c r="AB1258" s="11"/>
    </row>
    <row r="1259" spans="1:28" ht="14.25" customHeight="1">
      <c r="A1259" s="1256" t="str">
        <f>A1258</f>
        <v/>
      </c>
      <c r="B1259" s="57"/>
      <c r="C1259" s="2051"/>
      <c r="D1259" s="2053"/>
      <c r="E1259" s="2051"/>
      <c r="F1259" s="234"/>
      <c r="G1259" s="234">
        <f>'Pak8 s2'!G1261</f>
        <v>0</v>
      </c>
      <c r="H1259" s="234">
        <f>'Pak8 s2'!I1261</f>
        <v>0</v>
      </c>
      <c r="I1259" s="234">
        <f>'Pak8 s2'!K1261</f>
        <v>0</v>
      </c>
      <c r="J1259" s="234">
        <f>'Pak8 s2'!M1261</f>
        <v>0</v>
      </c>
      <c r="K1259" s="234">
        <f>'Pak8 s2'!O1261</f>
        <v>0</v>
      </c>
      <c r="L1259" s="11"/>
      <c r="M1259" s="11"/>
      <c r="N1259" s="397"/>
      <c r="O1259" s="233"/>
      <c r="P1259" s="399"/>
      <c r="Q1259" s="11"/>
      <c r="R1259" s="306"/>
      <c r="S1259" s="306"/>
      <c r="T1259" s="306"/>
      <c r="U1259" s="11"/>
      <c r="V1259" s="11"/>
      <c r="W1259" s="11"/>
      <c r="X1259" s="11"/>
      <c r="Y1259" s="11"/>
      <c r="Z1259" s="11"/>
      <c r="AA1259" s="11"/>
      <c r="AB1259" s="11"/>
    </row>
    <row r="1260" spans="1:28" ht="24.75" customHeight="1">
      <c r="A1260" s="1256" t="str">
        <f>IF(E1260&gt;0,"Wypełnione","")</f>
        <v/>
      </c>
      <c r="B1260" s="57"/>
      <c r="C1260" s="2050">
        <f>'Og s3a'!C1971</f>
        <v>0</v>
      </c>
      <c r="D1260" s="2052">
        <f>'Og s3a'!E1971</f>
        <v>0</v>
      </c>
      <c r="E1260" s="2050">
        <f>'Og s3a'!F1971</f>
        <v>0</v>
      </c>
      <c r="F1260" s="395">
        <f>O1260</f>
        <v>0</v>
      </c>
      <c r="G1260" s="395">
        <f>P1260</f>
        <v>0</v>
      </c>
      <c r="H1260" s="236">
        <f>'Pak8 s2'!I1262</f>
        <v>0</v>
      </c>
      <c r="I1260" s="236">
        <f>'Pak8 s2'!K1262</f>
        <v>0</v>
      </c>
      <c r="J1260" s="236">
        <f>'Pak8 s2'!M1262</f>
        <v>0</v>
      </c>
      <c r="K1260" s="236">
        <f>'Pak8 s2'!O1262</f>
        <v>0</v>
      </c>
      <c r="L1260" s="11"/>
      <c r="M1260" s="11"/>
      <c r="N1260" s="396">
        <f>'Og s3a'!G1971</f>
        <v>0</v>
      </c>
      <c r="O1260" s="237">
        <f>'Og s3a'!H1971</f>
        <v>0</v>
      </c>
      <c r="P1260" s="398">
        <f>'Og s3a'!D1971</f>
        <v>0</v>
      </c>
      <c r="Q1260" s="11"/>
      <c r="R1260" s="306"/>
      <c r="S1260" s="306"/>
      <c r="T1260" s="306"/>
      <c r="U1260" s="11"/>
      <c r="V1260" s="11"/>
      <c r="W1260" s="11"/>
      <c r="X1260" s="11"/>
      <c r="Y1260" s="11"/>
      <c r="Z1260" s="11"/>
      <c r="AA1260" s="11"/>
      <c r="AB1260" s="11"/>
    </row>
    <row r="1261" spans="1:28" ht="14.25" customHeight="1">
      <c r="A1261" s="1256" t="str">
        <f>A1260</f>
        <v/>
      </c>
      <c r="B1261" s="57"/>
      <c r="C1261" s="2051"/>
      <c r="D1261" s="2053"/>
      <c r="E1261" s="2051"/>
      <c r="F1261" s="234"/>
      <c r="G1261" s="234">
        <f>'Pak8 s2'!G1263</f>
        <v>0</v>
      </c>
      <c r="H1261" s="234">
        <f>'Pak8 s2'!I1263</f>
        <v>0</v>
      </c>
      <c r="I1261" s="234">
        <f>'Pak8 s2'!K1263</f>
        <v>0</v>
      </c>
      <c r="J1261" s="234">
        <f>'Pak8 s2'!M1263</f>
        <v>0</v>
      </c>
      <c r="K1261" s="234">
        <f>'Pak8 s2'!O1263</f>
        <v>0</v>
      </c>
      <c r="L1261" s="11"/>
      <c r="M1261" s="11"/>
      <c r="N1261" s="397"/>
      <c r="O1261" s="233"/>
      <c r="P1261" s="399"/>
      <c r="Q1261" s="11"/>
      <c r="R1261" s="306"/>
      <c r="S1261" s="306"/>
      <c r="T1261" s="306"/>
      <c r="U1261" s="11"/>
      <c r="V1261" s="11"/>
      <c r="W1261" s="11"/>
      <c r="X1261" s="11"/>
      <c r="Y1261" s="11"/>
      <c r="Z1261" s="11"/>
      <c r="AA1261" s="11"/>
      <c r="AB1261" s="11"/>
    </row>
    <row r="1262" spans="1:28" ht="24.75" customHeight="1">
      <c r="A1262" s="1256" t="str">
        <f>IF(E1262&gt;0,"Wypełnione","")</f>
        <v/>
      </c>
      <c r="B1262" s="57"/>
      <c r="C1262" s="2050">
        <f>'Og s3a'!C1973</f>
        <v>0</v>
      </c>
      <c r="D1262" s="2052">
        <f>'Og s3a'!E1973</f>
        <v>0</v>
      </c>
      <c r="E1262" s="2050">
        <f>'Og s3a'!F1973</f>
        <v>0</v>
      </c>
      <c r="F1262" s="395">
        <f>O1262</f>
        <v>0</v>
      </c>
      <c r="G1262" s="395">
        <f>P1262</f>
        <v>0</v>
      </c>
      <c r="H1262" s="236">
        <f>'Pak8 s2'!I1264</f>
        <v>0</v>
      </c>
      <c r="I1262" s="236">
        <f>'Pak8 s2'!K1264</f>
        <v>0</v>
      </c>
      <c r="J1262" s="236">
        <f>'Pak8 s2'!M1264</f>
        <v>0</v>
      </c>
      <c r="K1262" s="236">
        <f>'Pak8 s2'!O1264</f>
        <v>0</v>
      </c>
      <c r="L1262" s="11"/>
      <c r="M1262" s="11"/>
      <c r="N1262" s="396">
        <f>'Og s3a'!G1973</f>
        <v>0</v>
      </c>
      <c r="O1262" s="237">
        <f>'Og s3a'!H1973</f>
        <v>0</v>
      </c>
      <c r="P1262" s="398">
        <f>'Og s3a'!D1973</f>
        <v>0</v>
      </c>
      <c r="Q1262" s="11"/>
      <c r="R1262" s="306"/>
      <c r="S1262" s="306"/>
      <c r="T1262" s="306"/>
      <c r="U1262" s="11"/>
      <c r="V1262" s="11"/>
      <c r="W1262" s="11"/>
      <c r="X1262" s="11"/>
      <c r="Y1262" s="11"/>
      <c r="Z1262" s="11"/>
      <c r="AA1262" s="11"/>
      <c r="AB1262" s="11"/>
    </row>
    <row r="1263" spans="1:28" ht="14.25" customHeight="1">
      <c r="A1263" s="1256" t="str">
        <f>A1262</f>
        <v/>
      </c>
      <c r="B1263" s="57"/>
      <c r="C1263" s="2051"/>
      <c r="D1263" s="2053"/>
      <c r="E1263" s="2051"/>
      <c r="F1263" s="234"/>
      <c r="G1263" s="234">
        <f>'Pak8 s2'!G1265</f>
        <v>0</v>
      </c>
      <c r="H1263" s="234">
        <f>'Pak8 s2'!I1265</f>
        <v>0</v>
      </c>
      <c r="I1263" s="234">
        <f>'Pak8 s2'!K1265</f>
        <v>0</v>
      </c>
      <c r="J1263" s="234">
        <f>'Pak8 s2'!M1265</f>
        <v>0</v>
      </c>
      <c r="K1263" s="234">
        <f>'Pak8 s2'!O1265</f>
        <v>0</v>
      </c>
      <c r="L1263" s="11"/>
      <c r="M1263" s="11"/>
      <c r="N1263" s="397"/>
      <c r="O1263" s="233"/>
      <c r="P1263" s="399"/>
      <c r="Q1263" s="11"/>
      <c r="R1263" s="306"/>
      <c r="S1263" s="306"/>
      <c r="T1263" s="306"/>
      <c r="U1263" s="11"/>
      <c r="V1263" s="11"/>
      <c r="W1263" s="11"/>
      <c r="X1263" s="11"/>
      <c r="Y1263" s="11"/>
      <c r="Z1263" s="11"/>
      <c r="AA1263" s="11"/>
      <c r="AB1263" s="11"/>
    </row>
    <row r="1264" spans="1:28" ht="24.75" customHeight="1">
      <c r="A1264" s="1256" t="str">
        <f>IF(E1264&gt;0,"Wypełnione","")</f>
        <v/>
      </c>
      <c r="B1264" s="57"/>
      <c r="C1264" s="2050">
        <f>'Og s3a'!C1975</f>
        <v>0</v>
      </c>
      <c r="D1264" s="2052">
        <f>'Og s3a'!E1975</f>
        <v>0</v>
      </c>
      <c r="E1264" s="2050">
        <f>'Og s3a'!F1975</f>
        <v>0</v>
      </c>
      <c r="F1264" s="395">
        <f>O1264</f>
        <v>0</v>
      </c>
      <c r="G1264" s="395">
        <f>P1264</f>
        <v>0</v>
      </c>
      <c r="H1264" s="236">
        <f>'Pak8 s2'!I1266</f>
        <v>0</v>
      </c>
      <c r="I1264" s="236">
        <f>'Pak8 s2'!K1266</f>
        <v>0</v>
      </c>
      <c r="J1264" s="236">
        <f>'Pak8 s2'!M1266</f>
        <v>0</v>
      </c>
      <c r="K1264" s="236">
        <f>'Pak8 s2'!O1266</f>
        <v>0</v>
      </c>
      <c r="L1264" s="11"/>
      <c r="M1264" s="11"/>
      <c r="N1264" s="396">
        <f>'Og s3a'!G1975</f>
        <v>0</v>
      </c>
      <c r="O1264" s="237">
        <f>'Og s3a'!H1975</f>
        <v>0</v>
      </c>
      <c r="P1264" s="398">
        <f>'Og s3a'!D1975</f>
        <v>0</v>
      </c>
      <c r="Q1264" s="11"/>
      <c r="R1264" s="306"/>
      <c r="S1264" s="306"/>
      <c r="T1264" s="306"/>
      <c r="U1264" s="11"/>
      <c r="V1264" s="11"/>
      <c r="W1264" s="11"/>
      <c r="X1264" s="11"/>
      <c r="Y1264" s="11"/>
      <c r="Z1264" s="11"/>
      <c r="AA1264" s="11"/>
      <c r="AB1264" s="11"/>
    </row>
    <row r="1265" spans="1:28" ht="14.25" customHeight="1">
      <c r="A1265" s="1256" t="str">
        <f>A1264</f>
        <v/>
      </c>
      <c r="B1265" s="57"/>
      <c r="C1265" s="2051"/>
      <c r="D1265" s="2053"/>
      <c r="E1265" s="2051"/>
      <c r="F1265" s="234"/>
      <c r="G1265" s="234">
        <f>'Pak8 s2'!G1267</f>
        <v>0</v>
      </c>
      <c r="H1265" s="234">
        <f>'Pak8 s2'!I1267</f>
        <v>0</v>
      </c>
      <c r="I1265" s="234">
        <f>'Pak8 s2'!K1267</f>
        <v>0</v>
      </c>
      <c r="J1265" s="234">
        <f>'Pak8 s2'!M1267</f>
        <v>0</v>
      </c>
      <c r="K1265" s="234">
        <f>'Pak8 s2'!O1267</f>
        <v>0</v>
      </c>
      <c r="L1265" s="11"/>
      <c r="M1265" s="11"/>
      <c r="N1265" s="397"/>
      <c r="O1265" s="233"/>
      <c r="P1265" s="399"/>
      <c r="Q1265" s="11"/>
      <c r="R1265" s="306"/>
      <c r="S1265" s="306"/>
      <c r="T1265" s="306"/>
      <c r="U1265" s="11"/>
      <c r="V1265" s="11"/>
      <c r="W1265" s="11"/>
      <c r="X1265" s="11"/>
      <c r="Y1265" s="11"/>
      <c r="Z1265" s="11"/>
      <c r="AA1265" s="11"/>
      <c r="AB1265" s="11"/>
    </row>
    <row r="1266" spans="1:28" ht="24.75" customHeight="1">
      <c r="A1266" s="1256" t="str">
        <f>IF(E1266&gt;0,"Wypełnione","")</f>
        <v/>
      </c>
      <c r="B1266" s="57"/>
      <c r="C1266" s="2050">
        <f>'Og s3a'!C1977</f>
        <v>0</v>
      </c>
      <c r="D1266" s="2052">
        <f>'Og s3a'!E1977</f>
        <v>0</v>
      </c>
      <c r="E1266" s="2050">
        <f>'Og s3a'!F1977</f>
        <v>0</v>
      </c>
      <c r="F1266" s="395">
        <f>O1266</f>
        <v>0</v>
      </c>
      <c r="G1266" s="395">
        <f>P1266</f>
        <v>0</v>
      </c>
      <c r="H1266" s="236">
        <f>'Pak8 s2'!I1268</f>
        <v>0</v>
      </c>
      <c r="I1266" s="236">
        <f>'Pak8 s2'!K1268</f>
        <v>0</v>
      </c>
      <c r="J1266" s="236">
        <f>'Pak8 s2'!M1268</f>
        <v>0</v>
      </c>
      <c r="K1266" s="236">
        <f>'Pak8 s2'!O1268</f>
        <v>0</v>
      </c>
      <c r="L1266" s="11"/>
      <c r="M1266" s="11"/>
      <c r="N1266" s="396">
        <f>'Og s3a'!G1977</f>
        <v>0</v>
      </c>
      <c r="O1266" s="237">
        <f>'Og s3a'!H1977</f>
        <v>0</v>
      </c>
      <c r="P1266" s="398">
        <f>'Og s3a'!D1977</f>
        <v>0</v>
      </c>
      <c r="Q1266" s="11"/>
      <c r="R1266" s="306"/>
      <c r="S1266" s="306"/>
      <c r="T1266" s="306"/>
      <c r="U1266" s="11"/>
      <c r="V1266" s="11"/>
      <c r="W1266" s="11"/>
      <c r="X1266" s="11"/>
      <c r="Y1266" s="11"/>
      <c r="Z1266" s="11"/>
      <c r="AA1266" s="11"/>
      <c r="AB1266" s="11"/>
    </row>
    <row r="1267" spans="1:28" ht="14.25" customHeight="1">
      <c r="A1267" s="1256" t="str">
        <f>A1266</f>
        <v/>
      </c>
      <c r="B1267" s="57"/>
      <c r="C1267" s="2051"/>
      <c r="D1267" s="2053"/>
      <c r="E1267" s="2051"/>
      <c r="F1267" s="234"/>
      <c r="G1267" s="234">
        <f>'Pak8 s2'!G1269</f>
        <v>0</v>
      </c>
      <c r="H1267" s="234">
        <f>'Pak8 s2'!I1269</f>
        <v>0</v>
      </c>
      <c r="I1267" s="234">
        <f>'Pak8 s2'!K1269</f>
        <v>0</v>
      </c>
      <c r="J1267" s="234">
        <f>'Pak8 s2'!M1269</f>
        <v>0</v>
      </c>
      <c r="K1267" s="234">
        <f>'Pak8 s2'!O1269</f>
        <v>0</v>
      </c>
      <c r="L1267" s="11"/>
      <c r="M1267" s="11"/>
      <c r="N1267" s="397"/>
      <c r="O1267" s="233"/>
      <c r="P1267" s="399"/>
      <c r="Q1267" s="11"/>
      <c r="R1267" s="306"/>
      <c r="S1267" s="306"/>
      <c r="T1267" s="306"/>
      <c r="U1267" s="11"/>
      <c r="V1267" s="11"/>
      <c r="W1267" s="11"/>
      <c r="X1267" s="11"/>
      <c r="Y1267" s="11"/>
      <c r="Z1267" s="11"/>
      <c r="AA1267" s="11"/>
      <c r="AB1267" s="11"/>
    </row>
    <row r="1268" spans="1:28" ht="24.75" customHeight="1">
      <c r="A1268" s="1256" t="str">
        <f>IF(E1268&gt;0,"Wypełnione","")</f>
        <v/>
      </c>
      <c r="B1268" s="57"/>
      <c r="C1268" s="2050">
        <f>'Og s3a'!C1979</f>
        <v>0</v>
      </c>
      <c r="D1268" s="2052">
        <f>'Og s3a'!E1979</f>
        <v>0</v>
      </c>
      <c r="E1268" s="2050">
        <f>'Og s3a'!F1979</f>
        <v>0</v>
      </c>
      <c r="F1268" s="395">
        <f>O1268</f>
        <v>0</v>
      </c>
      <c r="G1268" s="395">
        <f>P1268</f>
        <v>0</v>
      </c>
      <c r="H1268" s="236">
        <f>'Pak8 s2'!I1270</f>
        <v>0</v>
      </c>
      <c r="I1268" s="236">
        <f>'Pak8 s2'!K1270</f>
        <v>0</v>
      </c>
      <c r="J1268" s="236">
        <f>'Pak8 s2'!M1270</f>
        <v>0</v>
      </c>
      <c r="K1268" s="236">
        <f>'Pak8 s2'!O1270</f>
        <v>0</v>
      </c>
      <c r="L1268" s="11"/>
      <c r="M1268" s="11"/>
      <c r="N1268" s="396">
        <f>'Og s3a'!G1979</f>
        <v>0</v>
      </c>
      <c r="O1268" s="237">
        <f>'Og s3a'!H1979</f>
        <v>0</v>
      </c>
      <c r="P1268" s="398">
        <f>'Og s3a'!D1979</f>
        <v>0</v>
      </c>
      <c r="Q1268" s="11"/>
      <c r="R1268" s="306"/>
      <c r="S1268" s="306"/>
      <c r="T1268" s="306"/>
      <c r="U1268" s="11"/>
      <c r="V1268" s="11"/>
      <c r="W1268" s="11"/>
      <c r="X1268" s="11"/>
      <c r="Y1268" s="11"/>
      <c r="Z1268" s="11"/>
      <c r="AA1268" s="11"/>
      <c r="AB1268" s="11"/>
    </row>
    <row r="1269" spans="1:28" ht="14.25" customHeight="1">
      <c r="A1269" s="1256" t="str">
        <f>A1268</f>
        <v/>
      </c>
      <c r="B1269" s="57"/>
      <c r="C1269" s="2051"/>
      <c r="D1269" s="2053"/>
      <c r="E1269" s="2051"/>
      <c r="F1269" s="234"/>
      <c r="G1269" s="234">
        <f>'Pak8 s2'!G1271</f>
        <v>0</v>
      </c>
      <c r="H1269" s="234">
        <f>'Pak8 s2'!I1271</f>
        <v>0</v>
      </c>
      <c r="I1269" s="234">
        <f>'Pak8 s2'!K1271</f>
        <v>0</v>
      </c>
      <c r="J1269" s="234">
        <f>'Pak8 s2'!M1271</f>
        <v>0</v>
      </c>
      <c r="K1269" s="234">
        <f>'Pak8 s2'!O1271</f>
        <v>0</v>
      </c>
      <c r="L1269" s="11"/>
      <c r="M1269" s="11"/>
      <c r="N1269" s="397"/>
      <c r="O1269" s="233"/>
      <c r="P1269" s="399"/>
      <c r="Q1269" s="11"/>
      <c r="R1269" s="306"/>
      <c r="S1269" s="306"/>
      <c r="T1269" s="306"/>
      <c r="U1269" s="11"/>
      <c r="V1269" s="11"/>
      <c r="W1269" s="11"/>
      <c r="X1269" s="11"/>
      <c r="Y1269" s="11"/>
      <c r="Z1269" s="11"/>
      <c r="AA1269" s="11"/>
      <c r="AB1269" s="11"/>
    </row>
    <row r="1270" spans="1:28" ht="24.75" customHeight="1">
      <c r="A1270" s="1256" t="str">
        <f>IF(E1270&gt;0,"Wypełnione","")</f>
        <v/>
      </c>
      <c r="B1270" s="57"/>
      <c r="C1270" s="2050">
        <f>'Og s3a'!C1981</f>
        <v>0</v>
      </c>
      <c r="D1270" s="2052">
        <f>'Og s3a'!E1981</f>
        <v>0</v>
      </c>
      <c r="E1270" s="2050">
        <f>'Og s3a'!F1981</f>
        <v>0</v>
      </c>
      <c r="F1270" s="395">
        <f>O1270</f>
        <v>0</v>
      </c>
      <c r="G1270" s="395">
        <f>P1270</f>
        <v>0</v>
      </c>
      <c r="H1270" s="236">
        <f>'Pak8 s2'!I1272</f>
        <v>0</v>
      </c>
      <c r="I1270" s="236">
        <f>'Pak8 s2'!K1272</f>
        <v>0</v>
      </c>
      <c r="J1270" s="236">
        <f>'Pak8 s2'!M1272</f>
        <v>0</v>
      </c>
      <c r="K1270" s="236">
        <f>'Pak8 s2'!O1272</f>
        <v>0</v>
      </c>
      <c r="L1270" s="11"/>
      <c r="M1270" s="11"/>
      <c r="N1270" s="396">
        <f>'Og s3a'!G1981</f>
        <v>0</v>
      </c>
      <c r="O1270" s="237">
        <f>'Og s3a'!H1981</f>
        <v>0</v>
      </c>
      <c r="P1270" s="398">
        <f>'Og s3a'!D1981</f>
        <v>0</v>
      </c>
      <c r="Q1270" s="11"/>
      <c r="R1270" s="306"/>
      <c r="S1270" s="306"/>
      <c r="T1270" s="306"/>
      <c r="U1270" s="11"/>
      <c r="V1270" s="11"/>
      <c r="W1270" s="11"/>
      <c r="X1270" s="11"/>
      <c r="Y1270" s="11"/>
      <c r="Z1270" s="11"/>
      <c r="AA1270" s="11"/>
      <c r="AB1270" s="11"/>
    </row>
    <row r="1271" spans="1:28" ht="14.25" customHeight="1">
      <c r="A1271" s="1256" t="str">
        <f>A1270</f>
        <v/>
      </c>
      <c r="B1271" s="57"/>
      <c r="C1271" s="2051"/>
      <c r="D1271" s="2053"/>
      <c r="E1271" s="2051"/>
      <c r="F1271" s="234"/>
      <c r="G1271" s="234">
        <f>'Pak8 s2'!G1273</f>
        <v>0</v>
      </c>
      <c r="H1271" s="234">
        <f>'Pak8 s2'!I1273</f>
        <v>0</v>
      </c>
      <c r="I1271" s="234">
        <f>'Pak8 s2'!K1273</f>
        <v>0</v>
      </c>
      <c r="J1271" s="234">
        <f>'Pak8 s2'!M1273</f>
        <v>0</v>
      </c>
      <c r="K1271" s="234">
        <f>'Pak8 s2'!O1273</f>
        <v>0</v>
      </c>
      <c r="L1271" s="11"/>
      <c r="M1271" s="11"/>
      <c r="N1271" s="397"/>
      <c r="O1271" s="233"/>
      <c r="P1271" s="399"/>
      <c r="Q1271" s="11"/>
      <c r="R1271" s="306"/>
      <c r="S1271" s="306"/>
      <c r="T1271" s="306"/>
      <c r="U1271" s="11"/>
      <c r="V1271" s="11"/>
      <c r="W1271" s="11"/>
      <c r="X1271" s="11"/>
      <c r="Y1271" s="11"/>
      <c r="Z1271" s="11"/>
      <c r="AA1271" s="11"/>
      <c r="AB1271" s="11"/>
    </row>
    <row r="1272" spans="1:28" ht="24.75" customHeight="1">
      <c r="A1272" s="1256" t="str">
        <f>IF(E1272&gt;0,"Wypełnione","")</f>
        <v/>
      </c>
      <c r="B1272" s="57"/>
      <c r="C1272" s="2050">
        <f>'Og s3a'!C1983</f>
        <v>0</v>
      </c>
      <c r="D1272" s="2052">
        <f>'Og s3a'!E1983</f>
        <v>0</v>
      </c>
      <c r="E1272" s="2050">
        <f>'Og s3a'!F1983</f>
        <v>0</v>
      </c>
      <c r="F1272" s="395">
        <f>O1272</f>
        <v>0</v>
      </c>
      <c r="G1272" s="395">
        <f>P1272</f>
        <v>0</v>
      </c>
      <c r="H1272" s="236">
        <f>'Pak8 s2'!I1274</f>
        <v>0</v>
      </c>
      <c r="I1272" s="236">
        <f>'Pak8 s2'!K1274</f>
        <v>0</v>
      </c>
      <c r="J1272" s="236">
        <f>'Pak8 s2'!M1274</f>
        <v>0</v>
      </c>
      <c r="K1272" s="236">
        <f>'Pak8 s2'!O1274</f>
        <v>0</v>
      </c>
      <c r="L1272" s="11"/>
      <c r="M1272" s="11"/>
      <c r="N1272" s="396">
        <f>'Og s3a'!G1983</f>
        <v>0</v>
      </c>
      <c r="O1272" s="237">
        <f>'Og s3a'!H1983</f>
        <v>0</v>
      </c>
      <c r="P1272" s="398">
        <f>'Og s3a'!D1983</f>
        <v>0</v>
      </c>
      <c r="Q1272" s="11"/>
      <c r="R1272" s="306"/>
      <c r="S1272" s="306"/>
      <c r="T1272" s="306"/>
      <c r="U1272" s="11"/>
      <c r="V1272" s="11"/>
      <c r="W1272" s="11"/>
      <c r="X1272" s="11"/>
      <c r="Y1272" s="11"/>
      <c r="Z1272" s="11"/>
      <c r="AA1272" s="11"/>
      <c r="AB1272" s="11"/>
    </row>
    <row r="1273" spans="1:28" ht="14.25" customHeight="1">
      <c r="A1273" s="1256" t="str">
        <f>A1272</f>
        <v/>
      </c>
      <c r="B1273" s="57"/>
      <c r="C1273" s="2051"/>
      <c r="D1273" s="2053"/>
      <c r="E1273" s="2051"/>
      <c r="F1273" s="234"/>
      <c r="G1273" s="234">
        <f>'Pak8 s2'!G1275</f>
        <v>0</v>
      </c>
      <c r="H1273" s="234">
        <f>'Pak8 s2'!I1275</f>
        <v>0</v>
      </c>
      <c r="I1273" s="234">
        <f>'Pak8 s2'!K1275</f>
        <v>0</v>
      </c>
      <c r="J1273" s="234">
        <f>'Pak8 s2'!M1275</f>
        <v>0</v>
      </c>
      <c r="K1273" s="234">
        <f>'Pak8 s2'!O1275</f>
        <v>0</v>
      </c>
      <c r="L1273" s="11"/>
      <c r="M1273" s="11"/>
      <c r="N1273" s="397"/>
      <c r="O1273" s="233"/>
      <c r="P1273" s="399"/>
      <c r="Q1273" s="11"/>
      <c r="R1273" s="306"/>
      <c r="S1273" s="306"/>
      <c r="T1273" s="306"/>
      <c r="U1273" s="11"/>
      <c r="V1273" s="11"/>
      <c r="W1273" s="11"/>
      <c r="X1273" s="11"/>
      <c r="Y1273" s="11"/>
      <c r="Z1273" s="11"/>
      <c r="AA1273" s="11"/>
      <c r="AB1273" s="11"/>
    </row>
    <row r="1274" spans="1:28" ht="24.75" customHeight="1">
      <c r="A1274" s="1256" t="str">
        <f>IF(E1274&gt;0,"Wypełnione","")</f>
        <v/>
      </c>
      <c r="B1274" s="57"/>
      <c r="C1274" s="2050">
        <f>'Og s3a'!C1985</f>
        <v>0</v>
      </c>
      <c r="D1274" s="2052">
        <f>'Og s3a'!E1985</f>
        <v>0</v>
      </c>
      <c r="E1274" s="2050">
        <f>'Og s3a'!F1985</f>
        <v>0</v>
      </c>
      <c r="F1274" s="395">
        <f>O1274</f>
        <v>0</v>
      </c>
      <c r="G1274" s="395">
        <f>P1274</f>
        <v>0</v>
      </c>
      <c r="H1274" s="236">
        <f>'Pak8 s2'!I1276</f>
        <v>0</v>
      </c>
      <c r="I1274" s="236">
        <f>'Pak8 s2'!K1276</f>
        <v>0</v>
      </c>
      <c r="J1274" s="236">
        <f>'Pak8 s2'!M1276</f>
        <v>0</v>
      </c>
      <c r="K1274" s="236">
        <f>'Pak8 s2'!O1276</f>
        <v>0</v>
      </c>
      <c r="L1274" s="11"/>
      <c r="M1274" s="11"/>
      <c r="N1274" s="396">
        <f>'Og s3a'!G1985</f>
        <v>0</v>
      </c>
      <c r="O1274" s="237">
        <f>'Og s3a'!H1985</f>
        <v>0</v>
      </c>
      <c r="P1274" s="398">
        <f>'Og s3a'!D1985</f>
        <v>0</v>
      </c>
      <c r="Q1274" s="11"/>
      <c r="R1274" s="306"/>
      <c r="S1274" s="306"/>
      <c r="T1274" s="306"/>
      <c r="U1274" s="11"/>
      <c r="V1274" s="11"/>
      <c r="W1274" s="11"/>
      <c r="X1274" s="11"/>
      <c r="Y1274" s="11"/>
      <c r="Z1274" s="11"/>
      <c r="AA1274" s="11"/>
      <c r="AB1274" s="11"/>
    </row>
    <row r="1275" spans="1:28" ht="14.25" customHeight="1">
      <c r="A1275" s="1256" t="str">
        <f>A1274</f>
        <v/>
      </c>
      <c r="B1275" s="57"/>
      <c r="C1275" s="2051"/>
      <c r="D1275" s="2053"/>
      <c r="E1275" s="2051"/>
      <c r="F1275" s="234"/>
      <c r="G1275" s="234">
        <f>'Pak8 s2'!G1277</f>
        <v>0</v>
      </c>
      <c r="H1275" s="234">
        <f>'Pak8 s2'!I1277</f>
        <v>0</v>
      </c>
      <c r="I1275" s="234">
        <f>'Pak8 s2'!K1277</f>
        <v>0</v>
      </c>
      <c r="J1275" s="234">
        <f>'Pak8 s2'!M1277</f>
        <v>0</v>
      </c>
      <c r="K1275" s="234">
        <f>'Pak8 s2'!O1277</f>
        <v>0</v>
      </c>
      <c r="L1275" s="11"/>
      <c r="M1275" s="11"/>
      <c r="N1275" s="397"/>
      <c r="O1275" s="233"/>
      <c r="P1275" s="399"/>
      <c r="Q1275" s="11"/>
      <c r="R1275" s="306"/>
      <c r="S1275" s="306"/>
      <c r="T1275" s="306"/>
      <c r="U1275" s="11"/>
      <c r="V1275" s="11"/>
      <c r="W1275" s="11"/>
      <c r="X1275" s="11"/>
      <c r="Y1275" s="11"/>
      <c r="Z1275" s="11"/>
      <c r="AA1275" s="11"/>
      <c r="AB1275" s="11"/>
    </row>
    <row r="1276" spans="1:28" ht="24.75" customHeight="1">
      <c r="A1276" s="1256" t="str">
        <f>IF(E1276&gt;0,"Wypełnione","")</f>
        <v/>
      </c>
      <c r="B1276" s="57"/>
      <c r="C1276" s="2050">
        <f>'Og s3a'!C1987</f>
        <v>0</v>
      </c>
      <c r="D1276" s="2052">
        <f>'Og s3a'!E1987</f>
        <v>0</v>
      </c>
      <c r="E1276" s="2050">
        <f>'Og s3a'!F1987</f>
        <v>0</v>
      </c>
      <c r="F1276" s="395">
        <f>O1276</f>
        <v>0</v>
      </c>
      <c r="G1276" s="395">
        <f>P1276</f>
        <v>0</v>
      </c>
      <c r="H1276" s="236">
        <f>'Pak8 s2'!I1278</f>
        <v>0</v>
      </c>
      <c r="I1276" s="236">
        <f>'Pak8 s2'!K1278</f>
        <v>0</v>
      </c>
      <c r="J1276" s="236">
        <f>'Pak8 s2'!M1278</f>
        <v>0</v>
      </c>
      <c r="K1276" s="236">
        <f>'Pak8 s2'!O1278</f>
        <v>0</v>
      </c>
      <c r="L1276" s="11"/>
      <c r="M1276" s="11"/>
      <c r="N1276" s="396">
        <f>'Og s3a'!G1987</f>
        <v>0</v>
      </c>
      <c r="O1276" s="237">
        <f>'Og s3a'!H1987</f>
        <v>0</v>
      </c>
      <c r="P1276" s="398">
        <f>'Og s3a'!D1987</f>
        <v>0</v>
      </c>
      <c r="Q1276" s="11"/>
      <c r="R1276" s="306"/>
      <c r="S1276" s="306"/>
      <c r="T1276" s="306"/>
      <c r="U1276" s="11"/>
      <c r="V1276" s="11"/>
      <c r="W1276" s="11"/>
      <c r="X1276" s="11"/>
      <c r="Y1276" s="11"/>
      <c r="Z1276" s="11"/>
      <c r="AA1276" s="11"/>
      <c r="AB1276" s="11"/>
    </row>
    <row r="1277" spans="1:28" ht="14.25" customHeight="1">
      <c r="A1277" s="1256" t="str">
        <f>A1276</f>
        <v/>
      </c>
      <c r="B1277" s="57"/>
      <c r="C1277" s="2051"/>
      <c r="D1277" s="2053"/>
      <c r="E1277" s="2051"/>
      <c r="F1277" s="234"/>
      <c r="G1277" s="234">
        <f>'Pak8 s2'!G1279</f>
        <v>0</v>
      </c>
      <c r="H1277" s="234">
        <f>'Pak8 s2'!I1279</f>
        <v>0</v>
      </c>
      <c r="I1277" s="234">
        <f>'Pak8 s2'!K1279</f>
        <v>0</v>
      </c>
      <c r="J1277" s="234">
        <f>'Pak8 s2'!M1279</f>
        <v>0</v>
      </c>
      <c r="K1277" s="234">
        <f>'Pak8 s2'!O1279</f>
        <v>0</v>
      </c>
      <c r="L1277" s="11"/>
      <c r="M1277" s="11"/>
      <c r="N1277" s="397"/>
      <c r="O1277" s="233"/>
      <c r="P1277" s="399"/>
      <c r="Q1277" s="11"/>
      <c r="R1277" s="306"/>
      <c r="S1277" s="306"/>
      <c r="T1277" s="306"/>
      <c r="U1277" s="11"/>
      <c r="V1277" s="11"/>
      <c r="W1277" s="11"/>
      <c r="X1277" s="11"/>
      <c r="Y1277" s="11"/>
      <c r="Z1277" s="11"/>
      <c r="AA1277" s="11"/>
      <c r="AB1277" s="11"/>
    </row>
    <row r="1278" spans="1:28" ht="24.75" customHeight="1">
      <c r="A1278" s="1256" t="str">
        <f>IF(E1278&gt;0,"Wypełnione","")</f>
        <v/>
      </c>
      <c r="B1278" s="57"/>
      <c r="C1278" s="2050">
        <f>'Og s3a'!C1989</f>
        <v>0</v>
      </c>
      <c r="D1278" s="2052">
        <f>'Og s3a'!E1989</f>
        <v>0</v>
      </c>
      <c r="E1278" s="2050">
        <f>'Og s3a'!F1989</f>
        <v>0</v>
      </c>
      <c r="F1278" s="395">
        <f>O1278</f>
        <v>0</v>
      </c>
      <c r="G1278" s="395">
        <f>P1278</f>
        <v>0</v>
      </c>
      <c r="H1278" s="236">
        <f>'Pak8 s2'!I1280</f>
        <v>0</v>
      </c>
      <c r="I1278" s="236">
        <f>'Pak8 s2'!K1280</f>
        <v>0</v>
      </c>
      <c r="J1278" s="236">
        <f>'Pak8 s2'!M1280</f>
        <v>0</v>
      </c>
      <c r="K1278" s="236">
        <f>'Pak8 s2'!O1280</f>
        <v>0</v>
      </c>
      <c r="L1278" s="11"/>
      <c r="M1278" s="11"/>
      <c r="N1278" s="396">
        <f>'Og s3a'!G1989</f>
        <v>0</v>
      </c>
      <c r="O1278" s="237">
        <f>'Og s3a'!H1989</f>
        <v>0</v>
      </c>
      <c r="P1278" s="398">
        <f>'Og s3a'!D1989</f>
        <v>0</v>
      </c>
      <c r="Q1278" s="11"/>
      <c r="R1278" s="306"/>
      <c r="S1278" s="306"/>
      <c r="T1278" s="306"/>
      <c r="U1278" s="11"/>
      <c r="V1278" s="11"/>
      <c r="W1278" s="11"/>
      <c r="X1278" s="11"/>
      <c r="Y1278" s="11"/>
      <c r="Z1278" s="11"/>
      <c r="AA1278" s="11"/>
      <c r="AB1278" s="11"/>
    </row>
    <row r="1279" spans="1:28" ht="14.25" customHeight="1">
      <c r="A1279" s="1256" t="str">
        <f>A1278</f>
        <v/>
      </c>
      <c r="B1279" s="57"/>
      <c r="C1279" s="2051"/>
      <c r="D1279" s="2053"/>
      <c r="E1279" s="2051"/>
      <c r="F1279" s="234"/>
      <c r="G1279" s="234">
        <f>'Pak8 s2'!G1281</f>
        <v>0</v>
      </c>
      <c r="H1279" s="234">
        <f>'Pak8 s2'!I1281</f>
        <v>0</v>
      </c>
      <c r="I1279" s="234">
        <f>'Pak8 s2'!K1281</f>
        <v>0</v>
      </c>
      <c r="J1279" s="234">
        <f>'Pak8 s2'!M1281</f>
        <v>0</v>
      </c>
      <c r="K1279" s="234">
        <f>'Pak8 s2'!O1281</f>
        <v>0</v>
      </c>
      <c r="L1279" s="11"/>
      <c r="M1279" s="11"/>
      <c r="N1279" s="397"/>
      <c r="O1279" s="233"/>
      <c r="P1279" s="399"/>
      <c r="Q1279" s="11"/>
      <c r="R1279" s="306"/>
      <c r="S1279" s="306"/>
      <c r="T1279" s="306"/>
      <c r="U1279" s="11"/>
      <c r="V1279" s="11"/>
      <c r="W1279" s="11"/>
      <c r="X1279" s="11"/>
      <c r="Y1279" s="11"/>
      <c r="Z1279" s="11"/>
      <c r="AA1279" s="11"/>
      <c r="AB1279" s="11"/>
    </row>
    <row r="1280" spans="1:28" ht="24.75" customHeight="1">
      <c r="A1280" s="1256" t="str">
        <f>IF(E1280&gt;0,"Wypełnione","")</f>
        <v/>
      </c>
      <c r="B1280" s="57"/>
      <c r="C1280" s="2050">
        <f>'Og s3a'!C1991</f>
        <v>0</v>
      </c>
      <c r="D1280" s="2052">
        <f>'Og s3a'!E1991</f>
        <v>0</v>
      </c>
      <c r="E1280" s="2050">
        <f>'Og s3a'!F1991</f>
        <v>0</v>
      </c>
      <c r="F1280" s="395">
        <f>O1280</f>
        <v>0</v>
      </c>
      <c r="G1280" s="395">
        <f>P1280</f>
        <v>0</v>
      </c>
      <c r="H1280" s="236">
        <f>'Pak8 s2'!I1282</f>
        <v>0</v>
      </c>
      <c r="I1280" s="236">
        <f>'Pak8 s2'!K1282</f>
        <v>0</v>
      </c>
      <c r="J1280" s="236">
        <f>'Pak8 s2'!M1282</f>
        <v>0</v>
      </c>
      <c r="K1280" s="236">
        <f>'Pak8 s2'!O1282</f>
        <v>0</v>
      </c>
      <c r="L1280" s="11"/>
      <c r="M1280" s="11"/>
      <c r="N1280" s="396">
        <f>'Og s3a'!G1991</f>
        <v>0</v>
      </c>
      <c r="O1280" s="237">
        <f>'Og s3a'!H1991</f>
        <v>0</v>
      </c>
      <c r="P1280" s="398">
        <f>'Og s3a'!D1991</f>
        <v>0</v>
      </c>
      <c r="Q1280" s="11"/>
      <c r="R1280" s="306"/>
      <c r="S1280" s="306"/>
      <c r="T1280" s="306"/>
      <c r="U1280" s="11"/>
      <c r="V1280" s="11"/>
      <c r="W1280" s="11"/>
      <c r="X1280" s="11"/>
      <c r="Y1280" s="11"/>
      <c r="Z1280" s="11"/>
      <c r="AA1280" s="11"/>
      <c r="AB1280" s="11"/>
    </row>
    <row r="1281" spans="1:28" ht="14.25" customHeight="1">
      <c r="A1281" s="1256" t="str">
        <f>A1280</f>
        <v/>
      </c>
      <c r="B1281" s="57"/>
      <c r="C1281" s="2051"/>
      <c r="D1281" s="2053"/>
      <c r="E1281" s="2051"/>
      <c r="F1281" s="234"/>
      <c r="G1281" s="234">
        <f>'Pak8 s2'!G1283</f>
        <v>0</v>
      </c>
      <c r="H1281" s="234">
        <f>'Pak8 s2'!I1283</f>
        <v>0</v>
      </c>
      <c r="I1281" s="234">
        <f>'Pak8 s2'!K1283</f>
        <v>0</v>
      </c>
      <c r="J1281" s="234">
        <f>'Pak8 s2'!M1283</f>
        <v>0</v>
      </c>
      <c r="K1281" s="234">
        <f>'Pak8 s2'!O1283</f>
        <v>0</v>
      </c>
      <c r="L1281" s="11"/>
      <c r="M1281" s="11"/>
      <c r="N1281" s="397"/>
      <c r="O1281" s="233"/>
      <c r="P1281" s="399"/>
      <c r="Q1281" s="11"/>
      <c r="R1281" s="306"/>
      <c r="S1281" s="306"/>
      <c r="T1281" s="306"/>
      <c r="U1281" s="11"/>
      <c r="V1281" s="11"/>
      <c r="W1281" s="11"/>
      <c r="X1281" s="11"/>
      <c r="Y1281" s="11"/>
      <c r="Z1281" s="11"/>
      <c r="AA1281" s="11"/>
      <c r="AB1281" s="11"/>
    </row>
    <row r="1282" spans="1:28" ht="24.75" customHeight="1">
      <c r="A1282" s="1256" t="str">
        <f>IF(E1282&gt;0,"Wypełnione","")</f>
        <v/>
      </c>
      <c r="B1282" s="57"/>
      <c r="C1282" s="2050">
        <f>'Og s3a'!C1993</f>
        <v>0</v>
      </c>
      <c r="D1282" s="2052">
        <f>'Og s3a'!E1993</f>
        <v>0</v>
      </c>
      <c r="E1282" s="2050">
        <f>'Og s3a'!F1993</f>
        <v>0</v>
      </c>
      <c r="F1282" s="395">
        <f>O1282</f>
        <v>0</v>
      </c>
      <c r="G1282" s="395">
        <f>P1282</f>
        <v>0</v>
      </c>
      <c r="H1282" s="236">
        <f>'Pak8 s2'!I1284</f>
        <v>0</v>
      </c>
      <c r="I1282" s="236">
        <f>'Pak8 s2'!K1284</f>
        <v>0</v>
      </c>
      <c r="J1282" s="236">
        <f>'Pak8 s2'!M1284</f>
        <v>0</v>
      </c>
      <c r="K1282" s="236">
        <f>'Pak8 s2'!O1284</f>
        <v>0</v>
      </c>
      <c r="L1282" s="11"/>
      <c r="M1282" s="11"/>
      <c r="N1282" s="396">
        <f>'Og s3a'!G1993</f>
        <v>0</v>
      </c>
      <c r="O1282" s="237">
        <f>'Og s3a'!H1993</f>
        <v>0</v>
      </c>
      <c r="P1282" s="398">
        <f>'Og s3a'!D1993</f>
        <v>0</v>
      </c>
      <c r="Q1282" s="11"/>
      <c r="R1282" s="306"/>
      <c r="S1282" s="306"/>
      <c r="T1282" s="306"/>
      <c r="U1282" s="11"/>
      <c r="V1282" s="11"/>
      <c r="W1282" s="11"/>
      <c r="X1282" s="11"/>
      <c r="Y1282" s="11"/>
      <c r="Z1282" s="11"/>
      <c r="AA1282" s="11"/>
      <c r="AB1282" s="11"/>
    </row>
    <row r="1283" spans="1:28" ht="14.25" customHeight="1">
      <c r="A1283" s="1256" t="str">
        <f>A1282</f>
        <v/>
      </c>
      <c r="B1283" s="57"/>
      <c r="C1283" s="2051"/>
      <c r="D1283" s="2053"/>
      <c r="E1283" s="2051"/>
      <c r="F1283" s="234"/>
      <c r="G1283" s="234">
        <f>'Pak8 s2'!G1285</f>
        <v>0</v>
      </c>
      <c r="H1283" s="234">
        <f>'Pak8 s2'!I1285</f>
        <v>0</v>
      </c>
      <c r="I1283" s="234">
        <f>'Pak8 s2'!K1285</f>
        <v>0</v>
      </c>
      <c r="J1283" s="234">
        <f>'Pak8 s2'!M1285</f>
        <v>0</v>
      </c>
      <c r="K1283" s="234">
        <f>'Pak8 s2'!O1285</f>
        <v>0</v>
      </c>
      <c r="L1283" s="11"/>
      <c r="M1283" s="11"/>
      <c r="N1283" s="397"/>
      <c r="O1283" s="233"/>
      <c r="P1283" s="399"/>
      <c r="Q1283" s="11"/>
      <c r="R1283" s="306"/>
      <c r="S1283" s="306"/>
      <c r="T1283" s="306"/>
      <c r="U1283" s="11"/>
      <c r="V1283" s="11"/>
      <c r="W1283" s="11"/>
      <c r="X1283" s="11"/>
      <c r="Y1283" s="11"/>
      <c r="Z1283" s="11"/>
      <c r="AA1283" s="11"/>
      <c r="AB1283" s="11"/>
    </row>
    <row r="1284" spans="1:28" ht="24.75" customHeight="1">
      <c r="A1284" s="1256" t="str">
        <f>IF(E1284&gt;0,"Wypełnione","")</f>
        <v/>
      </c>
      <c r="B1284" s="57"/>
      <c r="C1284" s="2050">
        <f>'Og s3a'!C1995</f>
        <v>0</v>
      </c>
      <c r="D1284" s="2052">
        <f>'Og s3a'!E1995</f>
        <v>0</v>
      </c>
      <c r="E1284" s="2050">
        <f>'Og s3a'!F1995</f>
        <v>0</v>
      </c>
      <c r="F1284" s="395">
        <f>O1284</f>
        <v>0</v>
      </c>
      <c r="G1284" s="395">
        <f>P1284</f>
        <v>0</v>
      </c>
      <c r="H1284" s="236">
        <f>'Pak8 s2'!I1286</f>
        <v>0</v>
      </c>
      <c r="I1284" s="236">
        <f>'Pak8 s2'!K1286</f>
        <v>0</v>
      </c>
      <c r="J1284" s="236">
        <f>'Pak8 s2'!M1286</f>
        <v>0</v>
      </c>
      <c r="K1284" s="236">
        <f>'Pak8 s2'!O1286</f>
        <v>0</v>
      </c>
      <c r="L1284" s="11"/>
      <c r="M1284" s="11"/>
      <c r="N1284" s="396">
        <f>'Og s3a'!G1995</f>
        <v>0</v>
      </c>
      <c r="O1284" s="237">
        <f>'Og s3a'!H1995</f>
        <v>0</v>
      </c>
      <c r="P1284" s="398">
        <f>'Og s3a'!D1995</f>
        <v>0</v>
      </c>
      <c r="Q1284" s="11"/>
      <c r="R1284" s="306"/>
      <c r="S1284" s="306"/>
      <c r="T1284" s="306"/>
      <c r="U1284" s="11"/>
      <c r="V1284" s="11"/>
      <c r="W1284" s="11"/>
      <c r="X1284" s="11"/>
      <c r="Y1284" s="11"/>
      <c r="Z1284" s="11"/>
      <c r="AA1284" s="11"/>
      <c r="AB1284" s="11"/>
    </row>
    <row r="1285" spans="1:28" ht="14.25" customHeight="1">
      <c r="A1285" s="1256" t="str">
        <f>A1284</f>
        <v/>
      </c>
      <c r="B1285" s="57"/>
      <c r="C1285" s="2051"/>
      <c r="D1285" s="2053"/>
      <c r="E1285" s="2051"/>
      <c r="F1285" s="234"/>
      <c r="G1285" s="234">
        <f>'Pak8 s2'!G1287</f>
        <v>0</v>
      </c>
      <c r="H1285" s="234">
        <f>'Pak8 s2'!I1287</f>
        <v>0</v>
      </c>
      <c r="I1285" s="234">
        <f>'Pak8 s2'!K1287</f>
        <v>0</v>
      </c>
      <c r="J1285" s="234">
        <f>'Pak8 s2'!M1287</f>
        <v>0</v>
      </c>
      <c r="K1285" s="234">
        <f>'Pak8 s2'!O1287</f>
        <v>0</v>
      </c>
      <c r="L1285" s="11"/>
      <c r="M1285" s="11"/>
      <c r="N1285" s="397"/>
      <c r="O1285" s="233"/>
      <c r="P1285" s="399"/>
      <c r="Q1285" s="11"/>
      <c r="R1285" s="306"/>
      <c r="S1285" s="306"/>
      <c r="T1285" s="306"/>
      <c r="U1285" s="11"/>
      <c r="V1285" s="11"/>
      <c r="W1285" s="11"/>
      <c r="X1285" s="11"/>
      <c r="Y1285" s="11"/>
      <c r="Z1285" s="11"/>
      <c r="AA1285" s="11"/>
      <c r="AB1285" s="11"/>
    </row>
    <row r="1286" spans="1:28" ht="24.75" customHeight="1">
      <c r="A1286" s="1256" t="str">
        <f>IF(E1286&gt;0,"Wypełnione","")</f>
        <v/>
      </c>
      <c r="B1286" s="57"/>
      <c r="C1286" s="2050">
        <f>'Og s3a'!C1997</f>
        <v>0</v>
      </c>
      <c r="D1286" s="2052">
        <f>'Og s3a'!E1997</f>
        <v>0</v>
      </c>
      <c r="E1286" s="2050">
        <f>'Og s3a'!F1997</f>
        <v>0</v>
      </c>
      <c r="F1286" s="395">
        <f>O1286</f>
        <v>0</v>
      </c>
      <c r="G1286" s="395">
        <f>P1286</f>
        <v>0</v>
      </c>
      <c r="H1286" s="236">
        <f>'Pak8 s2'!I1288</f>
        <v>0</v>
      </c>
      <c r="I1286" s="236">
        <f>'Pak8 s2'!K1288</f>
        <v>0</v>
      </c>
      <c r="J1286" s="236">
        <f>'Pak8 s2'!M1288</f>
        <v>0</v>
      </c>
      <c r="K1286" s="236">
        <f>'Pak8 s2'!O1288</f>
        <v>0</v>
      </c>
      <c r="L1286" s="11"/>
      <c r="M1286" s="11"/>
      <c r="N1286" s="396">
        <f>'Og s3a'!G1997</f>
        <v>0</v>
      </c>
      <c r="O1286" s="237">
        <f>'Og s3a'!H1997</f>
        <v>0</v>
      </c>
      <c r="P1286" s="398">
        <f>'Og s3a'!D1997</f>
        <v>0</v>
      </c>
      <c r="Q1286" s="11"/>
      <c r="R1286" s="306"/>
      <c r="S1286" s="306"/>
      <c r="T1286" s="306"/>
      <c r="U1286" s="11"/>
      <c r="V1286" s="11"/>
      <c r="W1286" s="11"/>
      <c r="X1286" s="11"/>
      <c r="Y1286" s="11"/>
      <c r="Z1286" s="11"/>
      <c r="AA1286" s="11"/>
      <c r="AB1286" s="11"/>
    </row>
    <row r="1287" spans="1:28" ht="14.25" customHeight="1">
      <c r="A1287" s="1256" t="str">
        <f>A1286</f>
        <v/>
      </c>
      <c r="B1287" s="57"/>
      <c r="C1287" s="2051"/>
      <c r="D1287" s="2053"/>
      <c r="E1287" s="2051"/>
      <c r="F1287" s="234"/>
      <c r="G1287" s="234">
        <f>'Pak8 s2'!G1289</f>
        <v>0</v>
      </c>
      <c r="H1287" s="234">
        <f>'Pak8 s2'!I1289</f>
        <v>0</v>
      </c>
      <c r="I1287" s="234">
        <f>'Pak8 s2'!K1289</f>
        <v>0</v>
      </c>
      <c r="J1287" s="234">
        <f>'Pak8 s2'!M1289</f>
        <v>0</v>
      </c>
      <c r="K1287" s="234">
        <f>'Pak8 s2'!O1289</f>
        <v>0</v>
      </c>
      <c r="L1287" s="11"/>
      <c r="M1287" s="11"/>
      <c r="N1287" s="397"/>
      <c r="O1287" s="233"/>
      <c r="P1287" s="399"/>
      <c r="Q1287" s="11"/>
      <c r="R1287" s="306"/>
      <c r="S1287" s="306"/>
      <c r="T1287" s="306"/>
      <c r="U1287" s="11"/>
      <c r="V1287" s="11"/>
      <c r="W1287" s="11"/>
      <c r="X1287" s="11"/>
      <c r="Y1287" s="11"/>
      <c r="Z1287" s="11"/>
      <c r="AA1287" s="11"/>
      <c r="AB1287" s="11"/>
    </row>
    <row r="1288" spans="1:28" ht="24.75" customHeight="1">
      <c r="A1288" s="1256" t="str">
        <f>IF(E1288&gt;0,"Wypełnione","")</f>
        <v/>
      </c>
      <c r="B1288" s="57"/>
      <c r="C1288" s="2050">
        <f>'Og s3a'!C1999</f>
        <v>0</v>
      </c>
      <c r="D1288" s="2052">
        <f>'Og s3a'!E1999</f>
        <v>0</v>
      </c>
      <c r="E1288" s="2050">
        <f>'Og s3a'!F1999</f>
        <v>0</v>
      </c>
      <c r="F1288" s="395">
        <f>O1288</f>
        <v>0</v>
      </c>
      <c r="G1288" s="395">
        <f>P1288</f>
        <v>0</v>
      </c>
      <c r="H1288" s="236">
        <f>'Pak8 s2'!I1290</f>
        <v>0</v>
      </c>
      <c r="I1288" s="236">
        <f>'Pak8 s2'!K1290</f>
        <v>0</v>
      </c>
      <c r="J1288" s="236">
        <f>'Pak8 s2'!M1290</f>
        <v>0</v>
      </c>
      <c r="K1288" s="236">
        <f>'Pak8 s2'!O1290</f>
        <v>0</v>
      </c>
      <c r="L1288" s="11"/>
      <c r="M1288" s="11"/>
      <c r="N1288" s="396">
        <f>'Og s3a'!G1999</f>
        <v>0</v>
      </c>
      <c r="O1288" s="237">
        <f>'Og s3a'!H1999</f>
        <v>0</v>
      </c>
      <c r="P1288" s="398">
        <f>'Og s3a'!D1999</f>
        <v>0</v>
      </c>
      <c r="Q1288" s="11"/>
      <c r="R1288" s="306"/>
      <c r="S1288" s="306"/>
      <c r="T1288" s="306"/>
      <c r="U1288" s="11"/>
      <c r="V1288" s="11"/>
      <c r="W1288" s="11"/>
      <c r="X1288" s="11"/>
      <c r="Y1288" s="11"/>
      <c r="Z1288" s="11"/>
      <c r="AA1288" s="11"/>
      <c r="AB1288" s="11"/>
    </row>
    <row r="1289" spans="1:28" ht="14.25" customHeight="1">
      <c r="A1289" s="1256" t="str">
        <f>A1288</f>
        <v/>
      </c>
      <c r="B1289" s="57"/>
      <c r="C1289" s="2051"/>
      <c r="D1289" s="2053"/>
      <c r="E1289" s="2051"/>
      <c r="F1289" s="234"/>
      <c r="G1289" s="234">
        <f>'Pak8 s2'!G1291</f>
        <v>0</v>
      </c>
      <c r="H1289" s="234">
        <f>'Pak8 s2'!I1291</f>
        <v>0</v>
      </c>
      <c r="I1289" s="234">
        <f>'Pak8 s2'!K1291</f>
        <v>0</v>
      </c>
      <c r="J1289" s="234">
        <f>'Pak8 s2'!M1291</f>
        <v>0</v>
      </c>
      <c r="K1289" s="234">
        <f>'Pak8 s2'!O1291</f>
        <v>0</v>
      </c>
      <c r="L1289" s="11"/>
      <c r="M1289" s="11"/>
      <c r="N1289" s="397"/>
      <c r="O1289" s="233"/>
      <c r="P1289" s="399"/>
      <c r="Q1289" s="11"/>
      <c r="R1289" s="306"/>
      <c r="S1289" s="306"/>
      <c r="T1289" s="306"/>
      <c r="U1289" s="11"/>
      <c r="V1289" s="11"/>
      <c r="W1289" s="11"/>
      <c r="X1289" s="11"/>
      <c r="Y1289" s="11"/>
      <c r="Z1289" s="11"/>
      <c r="AA1289" s="11"/>
      <c r="AB1289" s="11"/>
    </row>
    <row r="1290" spans="1:28" ht="24.75" customHeight="1">
      <c r="A1290" s="1256" t="str">
        <f>IF(E1290&gt;0,"Wypełnione","")</f>
        <v/>
      </c>
      <c r="B1290" s="57"/>
      <c r="C1290" s="2050">
        <f>'Og s3a'!C2001</f>
        <v>0</v>
      </c>
      <c r="D1290" s="2052">
        <f>'Og s3a'!E2001</f>
        <v>0</v>
      </c>
      <c r="E1290" s="2050">
        <f>'Og s3a'!F2001</f>
        <v>0</v>
      </c>
      <c r="F1290" s="395">
        <f>O1290</f>
        <v>0</v>
      </c>
      <c r="G1290" s="395">
        <f>P1290</f>
        <v>0</v>
      </c>
      <c r="H1290" s="236">
        <f>'Pak8 s2'!I1292</f>
        <v>0</v>
      </c>
      <c r="I1290" s="236">
        <f>'Pak8 s2'!K1292</f>
        <v>0</v>
      </c>
      <c r="J1290" s="236">
        <f>'Pak8 s2'!M1292</f>
        <v>0</v>
      </c>
      <c r="K1290" s="236">
        <f>'Pak8 s2'!O1292</f>
        <v>0</v>
      </c>
      <c r="L1290" s="11"/>
      <c r="M1290" s="11"/>
      <c r="N1290" s="396">
        <f>'Og s3a'!G2001</f>
        <v>0</v>
      </c>
      <c r="O1290" s="237">
        <f>'Og s3a'!H2001</f>
        <v>0</v>
      </c>
      <c r="P1290" s="398">
        <f>'Og s3a'!D2001</f>
        <v>0</v>
      </c>
      <c r="Q1290" s="11"/>
      <c r="R1290" s="306"/>
      <c r="S1290" s="306"/>
      <c r="T1290" s="306"/>
      <c r="U1290" s="11"/>
      <c r="V1290" s="11"/>
      <c r="W1290" s="11"/>
      <c r="X1290" s="11"/>
      <c r="Y1290" s="11"/>
      <c r="Z1290" s="11"/>
      <c r="AA1290" s="11"/>
      <c r="AB1290" s="11"/>
    </row>
    <row r="1291" spans="1:28" ht="14.25" customHeight="1">
      <c r="A1291" s="1256" t="str">
        <f>A1290</f>
        <v/>
      </c>
      <c r="B1291" s="57"/>
      <c r="C1291" s="2051"/>
      <c r="D1291" s="2053"/>
      <c r="E1291" s="2051"/>
      <c r="F1291" s="234"/>
      <c r="G1291" s="234">
        <f>'Pak8 s2'!G1293</f>
        <v>0</v>
      </c>
      <c r="H1291" s="234">
        <f>'Pak8 s2'!I1293</f>
        <v>0</v>
      </c>
      <c r="I1291" s="234">
        <f>'Pak8 s2'!K1293</f>
        <v>0</v>
      </c>
      <c r="J1291" s="234">
        <f>'Pak8 s2'!M1293</f>
        <v>0</v>
      </c>
      <c r="K1291" s="234">
        <f>'Pak8 s2'!O1293</f>
        <v>0</v>
      </c>
      <c r="L1291" s="11"/>
      <c r="M1291" s="11"/>
      <c r="N1291" s="397"/>
      <c r="O1291" s="233"/>
      <c r="P1291" s="399"/>
      <c r="Q1291" s="11"/>
      <c r="R1291" s="306"/>
      <c r="S1291" s="306"/>
      <c r="T1291" s="306"/>
      <c r="U1291" s="11"/>
      <c r="V1291" s="11"/>
      <c r="W1291" s="11"/>
      <c r="X1291" s="11"/>
      <c r="Y1291" s="11"/>
      <c r="Z1291" s="11"/>
      <c r="AA1291" s="11"/>
      <c r="AB1291" s="11"/>
    </row>
    <row r="1292" spans="1:28" ht="24.75" customHeight="1">
      <c r="A1292" s="1256" t="str">
        <f>IF(E1292&gt;0,"Wypełnione","")</f>
        <v/>
      </c>
      <c r="B1292" s="57"/>
      <c r="C1292" s="2050">
        <f>'Og s3a'!C2003</f>
        <v>0</v>
      </c>
      <c r="D1292" s="2052">
        <f>'Og s3a'!E2003</f>
        <v>0</v>
      </c>
      <c r="E1292" s="2050">
        <f>'Og s3a'!F2003</f>
        <v>0</v>
      </c>
      <c r="F1292" s="395">
        <f>O1292</f>
        <v>0</v>
      </c>
      <c r="G1292" s="395">
        <f>P1292</f>
        <v>0</v>
      </c>
      <c r="H1292" s="236">
        <f>'Pak8 s2'!I1294</f>
        <v>0</v>
      </c>
      <c r="I1292" s="236">
        <f>'Pak8 s2'!K1294</f>
        <v>0</v>
      </c>
      <c r="J1292" s="236">
        <f>'Pak8 s2'!M1294</f>
        <v>0</v>
      </c>
      <c r="K1292" s="236">
        <f>'Pak8 s2'!O1294</f>
        <v>0</v>
      </c>
      <c r="L1292" s="11"/>
      <c r="M1292" s="11"/>
      <c r="N1292" s="396">
        <f>'Og s3a'!G2003</f>
        <v>0</v>
      </c>
      <c r="O1292" s="237">
        <f>'Og s3a'!H2003</f>
        <v>0</v>
      </c>
      <c r="P1292" s="398">
        <f>'Og s3a'!D2003</f>
        <v>0</v>
      </c>
      <c r="Q1292" s="11"/>
      <c r="R1292" s="306"/>
      <c r="S1292" s="306"/>
      <c r="T1292" s="306"/>
      <c r="U1292" s="11"/>
      <c r="V1292" s="11"/>
      <c r="W1292" s="11"/>
      <c r="X1292" s="11"/>
      <c r="Y1292" s="11"/>
      <c r="Z1292" s="11"/>
      <c r="AA1292" s="11"/>
      <c r="AB1292" s="11"/>
    </row>
    <row r="1293" spans="1:28" ht="14.25" customHeight="1">
      <c r="A1293" s="1256" t="str">
        <f>A1292</f>
        <v/>
      </c>
      <c r="B1293" s="57"/>
      <c r="C1293" s="2051"/>
      <c r="D1293" s="2053"/>
      <c r="E1293" s="2051"/>
      <c r="F1293" s="234"/>
      <c r="G1293" s="234">
        <f>'Pak8 s2'!G1295</f>
        <v>0</v>
      </c>
      <c r="H1293" s="234">
        <f>'Pak8 s2'!I1295</f>
        <v>0</v>
      </c>
      <c r="I1293" s="234">
        <f>'Pak8 s2'!K1295</f>
        <v>0</v>
      </c>
      <c r="J1293" s="234">
        <f>'Pak8 s2'!M1295</f>
        <v>0</v>
      </c>
      <c r="K1293" s="234">
        <f>'Pak8 s2'!O1295</f>
        <v>0</v>
      </c>
      <c r="L1293" s="11"/>
      <c r="M1293" s="11"/>
      <c r="N1293" s="397"/>
      <c r="O1293" s="233"/>
      <c r="P1293" s="399"/>
      <c r="Q1293" s="11"/>
      <c r="R1293" s="306"/>
      <c r="S1293" s="306"/>
      <c r="T1293" s="306"/>
      <c r="U1293" s="11"/>
      <c r="V1293" s="11"/>
      <c r="W1293" s="11"/>
      <c r="X1293" s="11"/>
      <c r="Y1293" s="11"/>
      <c r="Z1293" s="11"/>
      <c r="AA1293" s="11"/>
      <c r="AB1293" s="11"/>
    </row>
    <row r="1294" spans="1:28" ht="24.75" customHeight="1">
      <c r="A1294" s="1256" t="str">
        <f>IF(E1294&gt;0,"Wypełnione","")</f>
        <v/>
      </c>
      <c r="B1294" s="57"/>
      <c r="C1294" s="2050">
        <f>'Og s3a'!C2005</f>
        <v>0</v>
      </c>
      <c r="D1294" s="2052">
        <f>'Og s3a'!E2005</f>
        <v>0</v>
      </c>
      <c r="E1294" s="2050">
        <f>'Og s3a'!F2005</f>
        <v>0</v>
      </c>
      <c r="F1294" s="395">
        <f>O1294</f>
        <v>0</v>
      </c>
      <c r="G1294" s="395">
        <f>P1294</f>
        <v>0</v>
      </c>
      <c r="H1294" s="236">
        <f>'Pak8 s2'!I1296</f>
        <v>0</v>
      </c>
      <c r="I1294" s="236">
        <f>'Pak8 s2'!K1296</f>
        <v>0</v>
      </c>
      <c r="J1294" s="236">
        <f>'Pak8 s2'!M1296</f>
        <v>0</v>
      </c>
      <c r="K1294" s="236">
        <f>'Pak8 s2'!O1296</f>
        <v>0</v>
      </c>
      <c r="L1294" s="11"/>
      <c r="M1294" s="11"/>
      <c r="N1294" s="396">
        <f>'Og s3a'!G2005</f>
        <v>0</v>
      </c>
      <c r="O1294" s="237">
        <f>'Og s3a'!H2005</f>
        <v>0</v>
      </c>
      <c r="P1294" s="398">
        <f>'Og s3a'!D2005</f>
        <v>0</v>
      </c>
      <c r="Q1294" s="11"/>
      <c r="R1294" s="306"/>
      <c r="S1294" s="306"/>
      <c r="T1294" s="306"/>
      <c r="U1294" s="11"/>
      <c r="V1294" s="11"/>
      <c r="W1294" s="11"/>
      <c r="X1294" s="11"/>
      <c r="Y1294" s="11"/>
      <c r="Z1294" s="11"/>
      <c r="AA1294" s="11"/>
      <c r="AB1294" s="11"/>
    </row>
    <row r="1295" spans="1:28" ht="14.25" customHeight="1">
      <c r="A1295" s="1256" t="str">
        <f>A1294</f>
        <v/>
      </c>
      <c r="B1295" s="57"/>
      <c r="C1295" s="2051"/>
      <c r="D1295" s="2053"/>
      <c r="E1295" s="2051"/>
      <c r="F1295" s="234"/>
      <c r="G1295" s="234">
        <f>'Pak8 s2'!G1297</f>
        <v>0</v>
      </c>
      <c r="H1295" s="234">
        <f>'Pak8 s2'!I1297</f>
        <v>0</v>
      </c>
      <c r="I1295" s="234">
        <f>'Pak8 s2'!K1297</f>
        <v>0</v>
      </c>
      <c r="J1295" s="234">
        <f>'Pak8 s2'!M1297</f>
        <v>0</v>
      </c>
      <c r="K1295" s="234">
        <f>'Pak8 s2'!O1297</f>
        <v>0</v>
      </c>
      <c r="L1295" s="11"/>
      <c r="M1295" s="11"/>
      <c r="N1295" s="397"/>
      <c r="O1295" s="233"/>
      <c r="P1295" s="399"/>
      <c r="Q1295" s="11"/>
      <c r="R1295" s="306"/>
      <c r="S1295" s="306"/>
      <c r="T1295" s="306"/>
      <c r="U1295" s="11"/>
      <c r="V1295" s="11"/>
      <c r="W1295" s="11"/>
      <c r="X1295" s="11"/>
      <c r="Y1295" s="11"/>
      <c r="Z1295" s="11"/>
      <c r="AA1295" s="11"/>
      <c r="AB1295" s="11"/>
    </row>
    <row r="1296" spans="1:28" ht="24.75" customHeight="1">
      <c r="A1296" s="1256" t="str">
        <f>IF(E1296&gt;0,"Wypełnione","")</f>
        <v/>
      </c>
      <c r="B1296" s="57"/>
      <c r="C1296" s="2050">
        <f>'Og s3a'!C2007</f>
        <v>0</v>
      </c>
      <c r="D1296" s="2052">
        <f>'Og s3a'!E2007</f>
        <v>0</v>
      </c>
      <c r="E1296" s="2050">
        <f>'Og s3a'!F2007</f>
        <v>0</v>
      </c>
      <c r="F1296" s="395">
        <f>O1296</f>
        <v>0</v>
      </c>
      <c r="G1296" s="395">
        <f>P1296</f>
        <v>0</v>
      </c>
      <c r="H1296" s="236">
        <f>'Pak8 s2'!I1298</f>
        <v>0</v>
      </c>
      <c r="I1296" s="236">
        <f>'Pak8 s2'!K1298</f>
        <v>0</v>
      </c>
      <c r="J1296" s="236">
        <f>'Pak8 s2'!M1298</f>
        <v>0</v>
      </c>
      <c r="K1296" s="236">
        <f>'Pak8 s2'!O1298</f>
        <v>0</v>
      </c>
      <c r="L1296" s="11"/>
      <c r="M1296" s="11"/>
      <c r="N1296" s="396">
        <f>'Og s3a'!G2007</f>
        <v>0</v>
      </c>
      <c r="O1296" s="237">
        <f>'Og s3a'!H2007</f>
        <v>0</v>
      </c>
      <c r="P1296" s="398">
        <f>'Og s3a'!D2007</f>
        <v>0</v>
      </c>
      <c r="Q1296" s="11"/>
      <c r="R1296" s="306"/>
      <c r="S1296" s="306"/>
      <c r="T1296" s="306"/>
      <c r="U1296" s="11"/>
      <c r="V1296" s="11"/>
      <c r="W1296" s="11"/>
      <c r="X1296" s="11"/>
      <c r="Y1296" s="11"/>
      <c r="Z1296" s="11"/>
      <c r="AA1296" s="11"/>
      <c r="AB1296" s="11"/>
    </row>
    <row r="1297" spans="1:28" ht="14.25" customHeight="1">
      <c r="A1297" s="1256" t="str">
        <f>A1296</f>
        <v/>
      </c>
      <c r="B1297" s="57"/>
      <c r="C1297" s="2051"/>
      <c r="D1297" s="2053"/>
      <c r="E1297" s="2051"/>
      <c r="F1297" s="234"/>
      <c r="G1297" s="234">
        <f>'Pak8 s2'!G1299</f>
        <v>0</v>
      </c>
      <c r="H1297" s="234">
        <f>'Pak8 s2'!I1299</f>
        <v>0</v>
      </c>
      <c r="I1297" s="234">
        <f>'Pak8 s2'!K1299</f>
        <v>0</v>
      </c>
      <c r="J1297" s="234">
        <f>'Pak8 s2'!M1299</f>
        <v>0</v>
      </c>
      <c r="K1297" s="234">
        <f>'Pak8 s2'!O1299</f>
        <v>0</v>
      </c>
      <c r="L1297" s="11"/>
      <c r="M1297" s="11"/>
      <c r="N1297" s="397"/>
      <c r="O1297" s="233"/>
      <c r="P1297" s="399"/>
      <c r="Q1297" s="11"/>
      <c r="R1297" s="306"/>
      <c r="S1297" s="306"/>
      <c r="T1297" s="306"/>
      <c r="U1297" s="11"/>
      <c r="V1297" s="11"/>
      <c r="W1297" s="11"/>
      <c r="X1297" s="11"/>
      <c r="Y1297" s="11"/>
      <c r="Z1297" s="11"/>
      <c r="AA1297" s="11"/>
      <c r="AB1297" s="11"/>
    </row>
    <row r="1298" spans="1:28" ht="24.75" customHeight="1">
      <c r="A1298" s="1256" t="str">
        <f>IF(E1298&gt;0,"Wypełnione","")</f>
        <v/>
      </c>
      <c r="B1298" s="57"/>
      <c r="C1298" s="2050">
        <f>'Og s3a'!C2009</f>
        <v>0</v>
      </c>
      <c r="D1298" s="2052">
        <f>'Og s3a'!E2009</f>
        <v>0</v>
      </c>
      <c r="E1298" s="2050">
        <f>'Og s3a'!F2009</f>
        <v>0</v>
      </c>
      <c r="F1298" s="395">
        <f>O1298</f>
        <v>0</v>
      </c>
      <c r="G1298" s="395">
        <f>P1298</f>
        <v>0</v>
      </c>
      <c r="H1298" s="236">
        <f>'Pak8 s2'!I1300</f>
        <v>0</v>
      </c>
      <c r="I1298" s="236">
        <f>'Pak8 s2'!K1300</f>
        <v>0</v>
      </c>
      <c r="J1298" s="236">
        <f>'Pak8 s2'!M1300</f>
        <v>0</v>
      </c>
      <c r="K1298" s="236">
        <f>'Pak8 s2'!O1300</f>
        <v>0</v>
      </c>
      <c r="L1298" s="11"/>
      <c r="M1298" s="11"/>
      <c r="N1298" s="396">
        <f>'Og s3a'!G2009</f>
        <v>0</v>
      </c>
      <c r="O1298" s="237">
        <f>'Og s3a'!H2009</f>
        <v>0</v>
      </c>
      <c r="P1298" s="398">
        <f>'Og s3a'!D2009</f>
        <v>0</v>
      </c>
      <c r="Q1298" s="11"/>
      <c r="R1298" s="306"/>
      <c r="S1298" s="306"/>
      <c r="T1298" s="306"/>
      <c r="U1298" s="11"/>
      <c r="V1298" s="11"/>
      <c r="W1298" s="11"/>
      <c r="X1298" s="11"/>
      <c r="Y1298" s="11"/>
      <c r="Z1298" s="11"/>
      <c r="AA1298" s="11"/>
      <c r="AB1298" s="11"/>
    </row>
    <row r="1299" spans="1:28" ht="14.25" customHeight="1">
      <c r="A1299" s="1256" t="str">
        <f>A1298</f>
        <v/>
      </c>
      <c r="B1299" s="57"/>
      <c r="C1299" s="2051"/>
      <c r="D1299" s="2053"/>
      <c r="E1299" s="2051"/>
      <c r="F1299" s="234"/>
      <c r="G1299" s="234">
        <f>'Pak8 s2'!G1301</f>
        <v>0</v>
      </c>
      <c r="H1299" s="234">
        <f>'Pak8 s2'!I1301</f>
        <v>0</v>
      </c>
      <c r="I1299" s="234">
        <f>'Pak8 s2'!K1301</f>
        <v>0</v>
      </c>
      <c r="J1299" s="234">
        <f>'Pak8 s2'!M1301</f>
        <v>0</v>
      </c>
      <c r="K1299" s="234">
        <f>'Pak8 s2'!O1301</f>
        <v>0</v>
      </c>
      <c r="L1299" s="11"/>
      <c r="M1299" s="11"/>
      <c r="N1299" s="397"/>
      <c r="O1299" s="233"/>
      <c r="P1299" s="399"/>
      <c r="Q1299" s="11"/>
      <c r="R1299" s="306"/>
      <c r="S1299" s="306"/>
      <c r="T1299" s="306"/>
      <c r="U1299" s="11"/>
      <c r="V1299" s="11"/>
      <c r="W1299" s="11"/>
      <c r="X1299" s="11"/>
      <c r="Y1299" s="11"/>
      <c r="Z1299" s="11"/>
      <c r="AA1299" s="11"/>
      <c r="AB1299" s="11"/>
    </row>
    <row r="1300" spans="1:28" ht="24.75" customHeight="1">
      <c r="A1300" s="1256" t="str">
        <f>IF(E1300&gt;0,"Wypełnione","")</f>
        <v/>
      </c>
      <c r="B1300" s="57"/>
      <c r="C1300" s="2050">
        <f>'Og s3a'!C2011</f>
        <v>0</v>
      </c>
      <c r="D1300" s="2052">
        <f>'Og s3a'!E2011</f>
        <v>0</v>
      </c>
      <c r="E1300" s="2050">
        <f>'Og s3a'!F2011</f>
        <v>0</v>
      </c>
      <c r="F1300" s="395">
        <f>O1300</f>
        <v>0</v>
      </c>
      <c r="G1300" s="395">
        <f>P1300</f>
        <v>0</v>
      </c>
      <c r="H1300" s="236">
        <f>'Pak8 s2'!I1302</f>
        <v>0</v>
      </c>
      <c r="I1300" s="236">
        <f>'Pak8 s2'!K1302</f>
        <v>0</v>
      </c>
      <c r="J1300" s="236">
        <f>'Pak8 s2'!M1302</f>
        <v>0</v>
      </c>
      <c r="K1300" s="236">
        <f>'Pak8 s2'!O1302</f>
        <v>0</v>
      </c>
      <c r="L1300" s="11"/>
      <c r="M1300" s="11"/>
      <c r="N1300" s="396">
        <f>'Og s3a'!G2011</f>
        <v>0</v>
      </c>
      <c r="O1300" s="237">
        <f>'Og s3a'!H2011</f>
        <v>0</v>
      </c>
      <c r="P1300" s="398">
        <f>'Og s3a'!D2011</f>
        <v>0</v>
      </c>
      <c r="Q1300" s="11"/>
      <c r="R1300" s="306"/>
      <c r="S1300" s="306"/>
      <c r="T1300" s="306"/>
      <c r="U1300" s="11"/>
      <c r="V1300" s="11"/>
      <c r="W1300" s="11"/>
      <c r="X1300" s="11"/>
      <c r="Y1300" s="11"/>
      <c r="Z1300" s="11"/>
      <c r="AA1300" s="11"/>
      <c r="AB1300" s="11"/>
    </row>
    <row r="1301" spans="1:28" ht="14.25" customHeight="1">
      <c r="A1301" s="1256" t="str">
        <f>A1300</f>
        <v/>
      </c>
      <c r="B1301" s="57"/>
      <c r="C1301" s="2051"/>
      <c r="D1301" s="2053"/>
      <c r="E1301" s="2051"/>
      <c r="F1301" s="234"/>
      <c r="G1301" s="234">
        <f>'Pak8 s2'!G1303</f>
        <v>0</v>
      </c>
      <c r="H1301" s="234">
        <f>'Pak8 s2'!I1303</f>
        <v>0</v>
      </c>
      <c r="I1301" s="234">
        <f>'Pak8 s2'!K1303</f>
        <v>0</v>
      </c>
      <c r="J1301" s="234">
        <f>'Pak8 s2'!M1303</f>
        <v>0</v>
      </c>
      <c r="K1301" s="234">
        <f>'Pak8 s2'!O1303</f>
        <v>0</v>
      </c>
      <c r="L1301" s="11"/>
      <c r="M1301" s="11"/>
      <c r="N1301" s="397"/>
      <c r="O1301" s="233"/>
      <c r="P1301" s="399"/>
      <c r="Q1301" s="11"/>
      <c r="R1301" s="306"/>
      <c r="S1301" s="306"/>
      <c r="T1301" s="306"/>
      <c r="U1301" s="11"/>
      <c r="V1301" s="11"/>
      <c r="W1301" s="11"/>
      <c r="X1301" s="11"/>
      <c r="Y1301" s="11"/>
      <c r="Z1301" s="11"/>
      <c r="AA1301" s="11"/>
      <c r="AB1301" s="11"/>
    </row>
    <row r="1302" spans="1:28" ht="24.75" customHeight="1">
      <c r="A1302" s="1256" t="str">
        <f>IF(E1302&gt;0,"Wypełnione","")</f>
        <v/>
      </c>
      <c r="B1302" s="57"/>
      <c r="C1302" s="2050">
        <f>'Og s3a'!C2013</f>
        <v>0</v>
      </c>
      <c r="D1302" s="2052">
        <f>'Og s3a'!E2013</f>
        <v>0</v>
      </c>
      <c r="E1302" s="2050">
        <f>'Og s3a'!F2013</f>
        <v>0</v>
      </c>
      <c r="F1302" s="395">
        <f>O1302</f>
        <v>0</v>
      </c>
      <c r="G1302" s="395">
        <f>P1302</f>
        <v>0</v>
      </c>
      <c r="H1302" s="236">
        <f>'Pak8 s2'!I1304</f>
        <v>0</v>
      </c>
      <c r="I1302" s="236">
        <f>'Pak8 s2'!K1304</f>
        <v>0</v>
      </c>
      <c r="J1302" s="236">
        <f>'Pak8 s2'!M1304</f>
        <v>0</v>
      </c>
      <c r="K1302" s="236">
        <f>'Pak8 s2'!O1304</f>
        <v>0</v>
      </c>
      <c r="L1302" s="11"/>
      <c r="M1302" s="11"/>
      <c r="N1302" s="396">
        <f>'Og s3a'!G2013</f>
        <v>0</v>
      </c>
      <c r="O1302" s="237">
        <f>'Og s3a'!H2013</f>
        <v>0</v>
      </c>
      <c r="P1302" s="398">
        <f>'Og s3a'!D2013</f>
        <v>0</v>
      </c>
      <c r="Q1302" s="11"/>
      <c r="R1302" s="306"/>
      <c r="S1302" s="306"/>
      <c r="T1302" s="306"/>
      <c r="U1302" s="11"/>
      <c r="V1302" s="11"/>
      <c r="W1302" s="11"/>
      <c r="X1302" s="11"/>
      <c r="Y1302" s="11"/>
      <c r="Z1302" s="11"/>
      <c r="AA1302" s="11"/>
      <c r="AB1302" s="11"/>
    </row>
    <row r="1303" spans="1:28" ht="14.25" customHeight="1">
      <c r="A1303" s="1256" t="str">
        <f>A1302</f>
        <v/>
      </c>
      <c r="B1303" s="57"/>
      <c r="C1303" s="2051"/>
      <c r="D1303" s="2053"/>
      <c r="E1303" s="2051"/>
      <c r="F1303" s="234"/>
      <c r="G1303" s="234">
        <f>'Pak8 s2'!G1305</f>
        <v>0</v>
      </c>
      <c r="H1303" s="234">
        <f>'Pak8 s2'!I1305</f>
        <v>0</v>
      </c>
      <c r="I1303" s="234">
        <f>'Pak8 s2'!K1305</f>
        <v>0</v>
      </c>
      <c r="J1303" s="234">
        <f>'Pak8 s2'!M1305</f>
        <v>0</v>
      </c>
      <c r="K1303" s="234">
        <f>'Pak8 s2'!O1305</f>
        <v>0</v>
      </c>
      <c r="L1303" s="11"/>
      <c r="M1303" s="11"/>
      <c r="N1303" s="397"/>
      <c r="O1303" s="233"/>
      <c r="P1303" s="399"/>
      <c r="Q1303" s="11"/>
      <c r="R1303" s="306"/>
      <c r="S1303" s="306"/>
      <c r="T1303" s="306"/>
      <c r="U1303" s="11"/>
      <c r="V1303" s="11"/>
      <c r="W1303" s="11"/>
      <c r="X1303" s="11"/>
      <c r="Y1303" s="11"/>
      <c r="Z1303" s="11"/>
      <c r="AA1303" s="11"/>
      <c r="AB1303" s="11"/>
    </row>
    <row r="1304" spans="1:28" ht="24.75" customHeight="1">
      <c r="A1304" s="1256" t="str">
        <f>IF(E1304&gt;0,"Wypełnione","")</f>
        <v/>
      </c>
      <c r="B1304" s="57"/>
      <c r="C1304" s="2050">
        <f>'Og s3a'!C2015</f>
        <v>0</v>
      </c>
      <c r="D1304" s="2052">
        <f>'Og s3a'!E2015</f>
        <v>0</v>
      </c>
      <c r="E1304" s="2050">
        <f>'Og s3a'!F2015</f>
        <v>0</v>
      </c>
      <c r="F1304" s="395">
        <f>O1304</f>
        <v>0</v>
      </c>
      <c r="G1304" s="395">
        <f>P1304</f>
        <v>0</v>
      </c>
      <c r="H1304" s="236">
        <f>'Pak8 s2'!I1306</f>
        <v>0</v>
      </c>
      <c r="I1304" s="236">
        <f>'Pak8 s2'!K1306</f>
        <v>0</v>
      </c>
      <c r="J1304" s="236">
        <f>'Pak8 s2'!M1306</f>
        <v>0</v>
      </c>
      <c r="K1304" s="236">
        <f>'Pak8 s2'!O1306</f>
        <v>0</v>
      </c>
      <c r="L1304" s="11"/>
      <c r="M1304" s="11"/>
      <c r="N1304" s="396">
        <f>'Og s3a'!G2015</f>
        <v>0</v>
      </c>
      <c r="O1304" s="237">
        <f>'Og s3a'!H2015</f>
        <v>0</v>
      </c>
      <c r="P1304" s="398">
        <f>'Og s3a'!D2015</f>
        <v>0</v>
      </c>
      <c r="Q1304" s="11"/>
      <c r="R1304" s="306"/>
      <c r="S1304" s="306"/>
      <c r="T1304" s="306"/>
      <c r="U1304" s="11"/>
      <c r="V1304" s="11"/>
      <c r="W1304" s="11"/>
      <c r="X1304" s="11"/>
      <c r="Y1304" s="11"/>
      <c r="Z1304" s="11"/>
      <c r="AA1304" s="11"/>
      <c r="AB1304" s="11"/>
    </row>
    <row r="1305" spans="1:28" ht="14.25" customHeight="1">
      <c r="A1305" s="1256" t="str">
        <f>A1304</f>
        <v/>
      </c>
      <c r="B1305" s="57"/>
      <c r="C1305" s="2051"/>
      <c r="D1305" s="2053"/>
      <c r="E1305" s="2051"/>
      <c r="F1305" s="234"/>
      <c r="G1305" s="234">
        <f>'Pak8 s2'!G1307</f>
        <v>0</v>
      </c>
      <c r="H1305" s="234">
        <f>'Pak8 s2'!I1307</f>
        <v>0</v>
      </c>
      <c r="I1305" s="234">
        <f>'Pak8 s2'!K1307</f>
        <v>0</v>
      </c>
      <c r="J1305" s="234">
        <f>'Pak8 s2'!M1307</f>
        <v>0</v>
      </c>
      <c r="K1305" s="234">
        <f>'Pak8 s2'!O1307</f>
        <v>0</v>
      </c>
      <c r="L1305" s="11"/>
      <c r="M1305" s="11"/>
      <c r="N1305" s="397"/>
      <c r="O1305" s="233"/>
      <c r="P1305" s="399"/>
      <c r="Q1305" s="11"/>
      <c r="R1305" s="306"/>
      <c r="S1305" s="306"/>
      <c r="T1305" s="306"/>
      <c r="U1305" s="11"/>
      <c r="V1305" s="11"/>
      <c r="W1305" s="11"/>
      <c r="X1305" s="11"/>
      <c r="Y1305" s="11"/>
      <c r="Z1305" s="11"/>
      <c r="AA1305" s="11"/>
      <c r="AB1305" s="11"/>
    </row>
    <row r="1306" spans="1:28" ht="24.75" customHeight="1">
      <c r="A1306" s="1256" t="str">
        <f>IF(E1306&gt;0,"Wypełnione","")</f>
        <v/>
      </c>
      <c r="B1306" s="57"/>
      <c r="C1306" s="2050">
        <f>'Og s3a'!C2017</f>
        <v>0</v>
      </c>
      <c r="D1306" s="2052">
        <f>'Og s3a'!E2017</f>
        <v>0</v>
      </c>
      <c r="E1306" s="2050">
        <f>'Og s3a'!F2017</f>
        <v>0</v>
      </c>
      <c r="F1306" s="395">
        <f>O1306</f>
        <v>0</v>
      </c>
      <c r="G1306" s="395">
        <f>P1306</f>
        <v>0</v>
      </c>
      <c r="H1306" s="236">
        <f>'Pak8 s2'!I1308</f>
        <v>0</v>
      </c>
      <c r="I1306" s="236">
        <f>'Pak8 s2'!K1308</f>
        <v>0</v>
      </c>
      <c r="J1306" s="236">
        <f>'Pak8 s2'!M1308</f>
        <v>0</v>
      </c>
      <c r="K1306" s="236">
        <f>'Pak8 s2'!O1308</f>
        <v>0</v>
      </c>
      <c r="L1306" s="11"/>
      <c r="M1306" s="11"/>
      <c r="N1306" s="396">
        <f>'Og s3a'!G2017</f>
        <v>0</v>
      </c>
      <c r="O1306" s="237">
        <f>'Og s3a'!H2017</f>
        <v>0</v>
      </c>
      <c r="P1306" s="398">
        <f>'Og s3a'!D2017</f>
        <v>0</v>
      </c>
      <c r="Q1306" s="11"/>
      <c r="R1306" s="306"/>
      <c r="S1306" s="306"/>
      <c r="T1306" s="306"/>
      <c r="U1306" s="11"/>
      <c r="V1306" s="11"/>
      <c r="W1306" s="11"/>
      <c r="X1306" s="11"/>
      <c r="Y1306" s="11"/>
      <c r="Z1306" s="11"/>
      <c r="AA1306" s="11"/>
      <c r="AB1306" s="11"/>
    </row>
    <row r="1307" spans="1:28" ht="14.25" customHeight="1">
      <c r="A1307" s="1256" t="str">
        <f>A1306</f>
        <v/>
      </c>
      <c r="B1307" s="57"/>
      <c r="C1307" s="2051"/>
      <c r="D1307" s="2053"/>
      <c r="E1307" s="2051"/>
      <c r="F1307" s="234"/>
      <c r="G1307" s="234">
        <f>'Pak8 s2'!G1309</f>
        <v>0</v>
      </c>
      <c r="H1307" s="234">
        <f>'Pak8 s2'!I1309</f>
        <v>0</v>
      </c>
      <c r="I1307" s="234">
        <f>'Pak8 s2'!K1309</f>
        <v>0</v>
      </c>
      <c r="J1307" s="234">
        <f>'Pak8 s2'!M1309</f>
        <v>0</v>
      </c>
      <c r="K1307" s="234">
        <f>'Pak8 s2'!O1309</f>
        <v>0</v>
      </c>
      <c r="L1307" s="11"/>
      <c r="M1307" s="11"/>
      <c r="N1307" s="397"/>
      <c r="O1307" s="233"/>
      <c r="P1307" s="399"/>
      <c r="Q1307" s="11"/>
      <c r="R1307" s="306"/>
      <c r="S1307" s="306"/>
      <c r="T1307" s="306"/>
      <c r="U1307" s="11"/>
      <c r="V1307" s="11"/>
      <c r="W1307" s="11"/>
      <c r="X1307" s="11"/>
      <c r="Y1307" s="11"/>
      <c r="Z1307" s="11"/>
      <c r="AA1307" s="11"/>
      <c r="AB1307" s="11"/>
    </row>
    <row r="1308" spans="1:28" ht="24.75" customHeight="1">
      <c r="A1308" s="1256" t="str">
        <f>IF(E1308&gt;0,"Wypełnione","")</f>
        <v/>
      </c>
      <c r="B1308" s="57"/>
      <c r="C1308" s="2050">
        <f>'Og s3a'!C2019</f>
        <v>0</v>
      </c>
      <c r="D1308" s="2052">
        <f>'Og s3a'!E2019</f>
        <v>0</v>
      </c>
      <c r="E1308" s="2050">
        <f>'Og s3a'!F2019</f>
        <v>0</v>
      </c>
      <c r="F1308" s="395">
        <f>O1308</f>
        <v>0</v>
      </c>
      <c r="G1308" s="395">
        <f>P1308</f>
        <v>0</v>
      </c>
      <c r="H1308" s="236">
        <f>'Pak8 s2'!I1310</f>
        <v>0</v>
      </c>
      <c r="I1308" s="236">
        <f>'Pak8 s2'!K1310</f>
        <v>0</v>
      </c>
      <c r="J1308" s="236">
        <f>'Pak8 s2'!M1310</f>
        <v>0</v>
      </c>
      <c r="K1308" s="236">
        <f>'Pak8 s2'!O1310</f>
        <v>0</v>
      </c>
      <c r="L1308" s="11"/>
      <c r="M1308" s="11"/>
      <c r="N1308" s="396">
        <f>'Og s3a'!G2019</f>
        <v>0</v>
      </c>
      <c r="O1308" s="237">
        <f>'Og s3a'!H2019</f>
        <v>0</v>
      </c>
      <c r="P1308" s="398">
        <f>'Og s3a'!D2019</f>
        <v>0</v>
      </c>
      <c r="Q1308" s="11"/>
      <c r="R1308" s="306"/>
      <c r="S1308" s="306"/>
      <c r="T1308" s="306"/>
      <c r="U1308" s="11"/>
      <c r="V1308" s="11"/>
      <c r="W1308" s="11"/>
      <c r="X1308" s="11"/>
      <c r="Y1308" s="11"/>
      <c r="Z1308" s="11"/>
      <c r="AA1308" s="11"/>
      <c r="AB1308" s="11"/>
    </row>
    <row r="1309" spans="1:28" ht="14.25" customHeight="1">
      <c r="A1309" s="1256" t="str">
        <f>A1308</f>
        <v/>
      </c>
      <c r="B1309" s="57"/>
      <c r="C1309" s="2051"/>
      <c r="D1309" s="2053"/>
      <c r="E1309" s="2051"/>
      <c r="F1309" s="234"/>
      <c r="G1309" s="234">
        <f>'Pak8 s2'!G1311</f>
        <v>0</v>
      </c>
      <c r="H1309" s="234">
        <f>'Pak8 s2'!I1311</f>
        <v>0</v>
      </c>
      <c r="I1309" s="234">
        <f>'Pak8 s2'!K1311</f>
        <v>0</v>
      </c>
      <c r="J1309" s="234">
        <f>'Pak8 s2'!M1311</f>
        <v>0</v>
      </c>
      <c r="K1309" s="234">
        <f>'Pak8 s2'!O1311</f>
        <v>0</v>
      </c>
      <c r="L1309" s="11"/>
      <c r="M1309" s="11"/>
      <c r="N1309" s="397"/>
      <c r="O1309" s="233"/>
      <c r="P1309" s="399"/>
      <c r="Q1309" s="11"/>
      <c r="R1309" s="306"/>
      <c r="S1309" s="306"/>
      <c r="T1309" s="306"/>
      <c r="U1309" s="11"/>
      <c r="V1309" s="11"/>
      <c r="W1309" s="11"/>
      <c r="X1309" s="11"/>
      <c r="Y1309" s="11"/>
      <c r="Z1309" s="11"/>
      <c r="AA1309" s="11"/>
      <c r="AB1309" s="11"/>
    </row>
    <row r="1310" spans="1:28" ht="24.75" customHeight="1">
      <c r="A1310" s="1256" t="str">
        <f>IF(E1310&gt;0,"Wypełnione","")</f>
        <v/>
      </c>
      <c r="B1310" s="57"/>
      <c r="C1310" s="2050">
        <f>'Og s3a'!C2021</f>
        <v>0</v>
      </c>
      <c r="D1310" s="2052">
        <f>'Og s3a'!E2021</f>
        <v>0</v>
      </c>
      <c r="E1310" s="2050">
        <f>'Og s3a'!F2021</f>
        <v>0</v>
      </c>
      <c r="F1310" s="395">
        <f>O1310</f>
        <v>0</v>
      </c>
      <c r="G1310" s="395">
        <f>P1310</f>
        <v>0</v>
      </c>
      <c r="H1310" s="236">
        <f>'Pak8 s2'!I1312</f>
        <v>0</v>
      </c>
      <c r="I1310" s="236">
        <f>'Pak8 s2'!K1312</f>
        <v>0</v>
      </c>
      <c r="J1310" s="236">
        <f>'Pak8 s2'!M1312</f>
        <v>0</v>
      </c>
      <c r="K1310" s="236">
        <f>'Pak8 s2'!O1312</f>
        <v>0</v>
      </c>
      <c r="L1310" s="11"/>
      <c r="M1310" s="11"/>
      <c r="N1310" s="396">
        <f>'Og s3a'!G2021</f>
        <v>0</v>
      </c>
      <c r="O1310" s="237">
        <f>'Og s3a'!H2021</f>
        <v>0</v>
      </c>
      <c r="P1310" s="398">
        <f>'Og s3a'!D2021</f>
        <v>0</v>
      </c>
      <c r="Q1310" s="11"/>
      <c r="R1310" s="306"/>
      <c r="S1310" s="306"/>
      <c r="T1310" s="306"/>
      <c r="U1310" s="11"/>
      <c r="V1310" s="11"/>
      <c r="W1310" s="11"/>
      <c r="X1310" s="11"/>
      <c r="Y1310" s="11"/>
      <c r="Z1310" s="11"/>
      <c r="AA1310" s="11"/>
      <c r="AB1310" s="11"/>
    </row>
    <row r="1311" spans="1:28" ht="14.25" customHeight="1">
      <c r="A1311" s="1256" t="str">
        <f>A1310</f>
        <v/>
      </c>
      <c r="B1311" s="57"/>
      <c r="C1311" s="2051"/>
      <c r="D1311" s="2053"/>
      <c r="E1311" s="2051"/>
      <c r="F1311" s="234"/>
      <c r="G1311" s="234">
        <f>'Pak8 s2'!G1313</f>
        <v>0</v>
      </c>
      <c r="H1311" s="234">
        <f>'Pak8 s2'!I1313</f>
        <v>0</v>
      </c>
      <c r="I1311" s="234">
        <f>'Pak8 s2'!K1313</f>
        <v>0</v>
      </c>
      <c r="J1311" s="234">
        <f>'Pak8 s2'!M1313</f>
        <v>0</v>
      </c>
      <c r="K1311" s="234">
        <f>'Pak8 s2'!O1313</f>
        <v>0</v>
      </c>
      <c r="L1311" s="11"/>
      <c r="M1311" s="11"/>
      <c r="N1311" s="397"/>
      <c r="O1311" s="233"/>
      <c r="P1311" s="399"/>
      <c r="Q1311" s="11"/>
      <c r="R1311" s="306"/>
      <c r="S1311" s="306"/>
      <c r="T1311" s="306"/>
      <c r="U1311" s="11"/>
      <c r="V1311" s="11"/>
      <c r="W1311" s="11"/>
      <c r="X1311" s="11"/>
      <c r="Y1311" s="11"/>
      <c r="Z1311" s="11"/>
      <c r="AA1311" s="11"/>
      <c r="AB1311" s="11"/>
    </row>
    <row r="1312" spans="1:28" ht="24.75" customHeight="1">
      <c r="A1312" s="1256" t="str">
        <f>IF(E1312&gt;0,"Wypełnione","")</f>
        <v/>
      </c>
      <c r="B1312" s="57"/>
      <c r="C1312" s="2050">
        <f>'Og s3a'!C2023</f>
        <v>0</v>
      </c>
      <c r="D1312" s="2052">
        <f>'Og s3a'!E2023</f>
        <v>0</v>
      </c>
      <c r="E1312" s="2050">
        <f>'Og s3a'!F2023</f>
        <v>0</v>
      </c>
      <c r="F1312" s="395">
        <f>O1312</f>
        <v>0</v>
      </c>
      <c r="G1312" s="395">
        <f>P1312</f>
        <v>0</v>
      </c>
      <c r="H1312" s="236">
        <f>'Pak8 s2'!I1314</f>
        <v>0</v>
      </c>
      <c r="I1312" s="236">
        <f>'Pak8 s2'!K1314</f>
        <v>0</v>
      </c>
      <c r="J1312" s="236">
        <f>'Pak8 s2'!M1314</f>
        <v>0</v>
      </c>
      <c r="K1312" s="236">
        <f>'Pak8 s2'!O1314</f>
        <v>0</v>
      </c>
      <c r="L1312" s="11"/>
      <c r="M1312" s="11"/>
      <c r="N1312" s="396">
        <f>'Og s3a'!G2023</f>
        <v>0</v>
      </c>
      <c r="O1312" s="237">
        <f>'Og s3a'!H2023</f>
        <v>0</v>
      </c>
      <c r="P1312" s="398">
        <f>'Og s3a'!D2023</f>
        <v>0</v>
      </c>
      <c r="Q1312" s="11"/>
      <c r="R1312" s="306"/>
      <c r="S1312" s="306"/>
      <c r="T1312" s="306"/>
      <c r="U1312" s="11"/>
      <c r="V1312" s="11"/>
      <c r="W1312" s="11"/>
      <c r="X1312" s="11"/>
      <c r="Y1312" s="11"/>
      <c r="Z1312" s="11"/>
      <c r="AA1312" s="11"/>
      <c r="AB1312" s="11"/>
    </row>
    <row r="1313" spans="1:28" ht="14.25" customHeight="1">
      <c r="A1313" s="1256" t="str">
        <f>A1312</f>
        <v/>
      </c>
      <c r="B1313" s="57"/>
      <c r="C1313" s="2051"/>
      <c r="D1313" s="2053"/>
      <c r="E1313" s="2051"/>
      <c r="F1313" s="234"/>
      <c r="G1313" s="234">
        <f>'Pak8 s2'!G1315</f>
        <v>0</v>
      </c>
      <c r="H1313" s="234">
        <f>'Pak8 s2'!I1315</f>
        <v>0</v>
      </c>
      <c r="I1313" s="234">
        <f>'Pak8 s2'!K1315</f>
        <v>0</v>
      </c>
      <c r="J1313" s="234">
        <f>'Pak8 s2'!M1315</f>
        <v>0</v>
      </c>
      <c r="K1313" s="234">
        <f>'Pak8 s2'!O1315</f>
        <v>0</v>
      </c>
      <c r="L1313" s="11"/>
      <c r="M1313" s="11"/>
      <c r="N1313" s="397"/>
      <c r="O1313" s="233"/>
      <c r="P1313" s="399"/>
      <c r="Q1313" s="11"/>
      <c r="R1313" s="306"/>
      <c r="S1313" s="306"/>
      <c r="T1313" s="306"/>
      <c r="U1313" s="11"/>
      <c r="V1313" s="11"/>
      <c r="W1313" s="11"/>
      <c r="X1313" s="11"/>
      <c r="Y1313" s="11"/>
      <c r="Z1313" s="11"/>
      <c r="AA1313" s="11"/>
      <c r="AB1313" s="11"/>
    </row>
    <row r="1314" spans="1:28" ht="24.75" customHeight="1">
      <c r="A1314" s="1256" t="str">
        <f>IF(E1314&gt;0,"Wypełnione","")</f>
        <v/>
      </c>
      <c r="B1314" s="57"/>
      <c r="C1314" s="2050">
        <f>'Og s3a'!C2025</f>
        <v>0</v>
      </c>
      <c r="D1314" s="2052">
        <f>'Og s3a'!E2025</f>
        <v>0</v>
      </c>
      <c r="E1314" s="2050">
        <f>'Og s3a'!F2025</f>
        <v>0</v>
      </c>
      <c r="F1314" s="395">
        <f>O1314</f>
        <v>0</v>
      </c>
      <c r="G1314" s="395">
        <f>P1314</f>
        <v>0</v>
      </c>
      <c r="H1314" s="236">
        <f>'Pak8 s2'!I1316</f>
        <v>0</v>
      </c>
      <c r="I1314" s="236">
        <f>'Pak8 s2'!K1316</f>
        <v>0</v>
      </c>
      <c r="J1314" s="236">
        <f>'Pak8 s2'!M1316</f>
        <v>0</v>
      </c>
      <c r="K1314" s="236">
        <f>'Pak8 s2'!O1316</f>
        <v>0</v>
      </c>
      <c r="L1314" s="11"/>
      <c r="M1314" s="11"/>
      <c r="N1314" s="396">
        <f>'Og s3a'!G2025</f>
        <v>0</v>
      </c>
      <c r="O1314" s="237">
        <f>'Og s3a'!H2025</f>
        <v>0</v>
      </c>
      <c r="P1314" s="398">
        <f>'Og s3a'!D2025</f>
        <v>0</v>
      </c>
      <c r="Q1314" s="11"/>
      <c r="R1314" s="306"/>
      <c r="S1314" s="306"/>
      <c r="T1314" s="306"/>
      <c r="U1314" s="11"/>
      <c r="V1314" s="11"/>
      <c r="W1314" s="11"/>
      <c r="X1314" s="11"/>
      <c r="Y1314" s="11"/>
      <c r="Z1314" s="11"/>
      <c r="AA1314" s="11"/>
      <c r="AB1314" s="11"/>
    </row>
    <row r="1315" spans="1:28" ht="14.25" customHeight="1">
      <c r="A1315" s="1256" t="str">
        <f>A1314</f>
        <v/>
      </c>
      <c r="B1315" s="57"/>
      <c r="C1315" s="2051"/>
      <c r="D1315" s="2053"/>
      <c r="E1315" s="2051"/>
      <c r="F1315" s="234"/>
      <c r="G1315" s="234">
        <f>'Pak8 s2'!G1317</f>
        <v>0</v>
      </c>
      <c r="H1315" s="234">
        <f>'Pak8 s2'!I1317</f>
        <v>0</v>
      </c>
      <c r="I1315" s="234">
        <f>'Pak8 s2'!K1317</f>
        <v>0</v>
      </c>
      <c r="J1315" s="234">
        <f>'Pak8 s2'!M1317</f>
        <v>0</v>
      </c>
      <c r="K1315" s="234">
        <f>'Pak8 s2'!O1317</f>
        <v>0</v>
      </c>
      <c r="L1315" s="11"/>
      <c r="M1315" s="11"/>
      <c r="N1315" s="397"/>
      <c r="O1315" s="233"/>
      <c r="P1315" s="399"/>
      <c r="Q1315" s="11"/>
      <c r="R1315" s="306"/>
      <c r="S1315" s="306"/>
      <c r="T1315" s="306"/>
      <c r="U1315" s="11"/>
      <c r="V1315" s="11"/>
      <c r="W1315" s="11"/>
      <c r="X1315" s="11"/>
      <c r="Y1315" s="11"/>
      <c r="Z1315" s="11"/>
      <c r="AA1315" s="11"/>
      <c r="AB1315" s="11"/>
    </row>
    <row r="1316" spans="1:28" ht="24.75" customHeight="1">
      <c r="A1316" s="1256" t="str">
        <f>IF(E1316&gt;0,"Wypełnione","")</f>
        <v/>
      </c>
      <c r="B1316" s="57"/>
      <c r="C1316" s="2050">
        <f>'Og s3a'!C2027</f>
        <v>0</v>
      </c>
      <c r="D1316" s="2052">
        <f>'Og s3a'!E2027</f>
        <v>0</v>
      </c>
      <c r="E1316" s="2050">
        <f>'Og s3a'!F2027</f>
        <v>0</v>
      </c>
      <c r="F1316" s="395">
        <f>O1316</f>
        <v>0</v>
      </c>
      <c r="G1316" s="395">
        <f>P1316</f>
        <v>0</v>
      </c>
      <c r="H1316" s="236">
        <f>'Pak8 s2'!I1318</f>
        <v>0</v>
      </c>
      <c r="I1316" s="236">
        <f>'Pak8 s2'!K1318</f>
        <v>0</v>
      </c>
      <c r="J1316" s="236">
        <f>'Pak8 s2'!M1318</f>
        <v>0</v>
      </c>
      <c r="K1316" s="236">
        <f>'Pak8 s2'!O1318</f>
        <v>0</v>
      </c>
      <c r="L1316" s="11"/>
      <c r="M1316" s="11"/>
      <c r="N1316" s="396">
        <f>'Og s3a'!G2027</f>
        <v>0</v>
      </c>
      <c r="O1316" s="237">
        <f>'Og s3a'!H2027</f>
        <v>0</v>
      </c>
      <c r="P1316" s="398">
        <f>'Og s3a'!D2027</f>
        <v>0</v>
      </c>
      <c r="Q1316" s="11"/>
      <c r="R1316" s="306"/>
      <c r="S1316" s="306"/>
      <c r="T1316" s="306"/>
      <c r="U1316" s="11"/>
      <c r="V1316" s="11"/>
      <c r="W1316" s="11"/>
      <c r="X1316" s="11"/>
      <c r="Y1316" s="11"/>
      <c r="Z1316" s="11"/>
      <c r="AA1316" s="11"/>
      <c r="AB1316" s="11"/>
    </row>
    <row r="1317" spans="1:28" ht="14.25" customHeight="1">
      <c r="A1317" s="1256" t="str">
        <f>A1316</f>
        <v/>
      </c>
      <c r="B1317" s="57"/>
      <c r="C1317" s="2051"/>
      <c r="D1317" s="2053"/>
      <c r="E1317" s="2051"/>
      <c r="F1317" s="234"/>
      <c r="G1317" s="234">
        <f>'Pak8 s2'!G1319</f>
        <v>0</v>
      </c>
      <c r="H1317" s="234">
        <f>'Pak8 s2'!I1319</f>
        <v>0</v>
      </c>
      <c r="I1317" s="234">
        <f>'Pak8 s2'!K1319</f>
        <v>0</v>
      </c>
      <c r="J1317" s="234">
        <f>'Pak8 s2'!M1319</f>
        <v>0</v>
      </c>
      <c r="K1317" s="234">
        <f>'Pak8 s2'!O1319</f>
        <v>0</v>
      </c>
      <c r="L1317" s="11"/>
      <c r="M1317" s="11"/>
      <c r="N1317" s="397"/>
      <c r="O1317" s="233"/>
      <c r="P1317" s="399"/>
      <c r="Q1317" s="11"/>
      <c r="R1317" s="306"/>
      <c r="S1317" s="306"/>
      <c r="T1317" s="306"/>
      <c r="U1317" s="11"/>
      <c r="V1317" s="11"/>
      <c r="W1317" s="11"/>
      <c r="X1317" s="11"/>
      <c r="Y1317" s="11"/>
      <c r="Z1317" s="11"/>
      <c r="AA1317" s="11"/>
      <c r="AB1317" s="11"/>
    </row>
    <row r="1318" spans="1:28" ht="24.75" customHeight="1">
      <c r="A1318" s="1256" t="str">
        <f>IF(E1318&gt;0,"Wypełnione","")</f>
        <v/>
      </c>
      <c r="B1318" s="57"/>
      <c r="C1318" s="2050">
        <f>'Og s3a'!C2029</f>
        <v>0</v>
      </c>
      <c r="D1318" s="2052">
        <f>'Og s3a'!E2029</f>
        <v>0</v>
      </c>
      <c r="E1318" s="2050">
        <f>'Og s3a'!F2029</f>
        <v>0</v>
      </c>
      <c r="F1318" s="395">
        <f>O1318</f>
        <v>0</v>
      </c>
      <c r="G1318" s="395">
        <f>P1318</f>
        <v>0</v>
      </c>
      <c r="H1318" s="236">
        <f>'Pak8 s2'!I1320</f>
        <v>0</v>
      </c>
      <c r="I1318" s="236">
        <f>'Pak8 s2'!K1320</f>
        <v>0</v>
      </c>
      <c r="J1318" s="236">
        <f>'Pak8 s2'!M1320</f>
        <v>0</v>
      </c>
      <c r="K1318" s="236">
        <f>'Pak8 s2'!O1320</f>
        <v>0</v>
      </c>
      <c r="L1318" s="11"/>
      <c r="M1318" s="11"/>
      <c r="N1318" s="396">
        <f>'Og s3a'!G2029</f>
        <v>0</v>
      </c>
      <c r="O1318" s="237">
        <f>'Og s3a'!H2029</f>
        <v>0</v>
      </c>
      <c r="P1318" s="398">
        <f>'Og s3a'!D2029</f>
        <v>0</v>
      </c>
      <c r="Q1318" s="11"/>
      <c r="R1318" s="306"/>
      <c r="S1318" s="306"/>
      <c r="T1318" s="306"/>
      <c r="U1318" s="11"/>
      <c r="V1318" s="11"/>
      <c r="W1318" s="11"/>
      <c r="X1318" s="11"/>
      <c r="Y1318" s="11"/>
      <c r="Z1318" s="11"/>
      <c r="AA1318" s="11"/>
      <c r="AB1318" s="11"/>
    </row>
    <row r="1319" spans="1:28" ht="14.25" customHeight="1">
      <c r="A1319" s="1256" t="str">
        <f>A1318</f>
        <v/>
      </c>
      <c r="B1319" s="57"/>
      <c r="C1319" s="2051"/>
      <c r="D1319" s="2053"/>
      <c r="E1319" s="2051"/>
      <c r="F1319" s="234"/>
      <c r="G1319" s="234">
        <f>'Pak8 s2'!G1321</f>
        <v>0</v>
      </c>
      <c r="H1319" s="234">
        <f>'Pak8 s2'!I1321</f>
        <v>0</v>
      </c>
      <c r="I1319" s="234">
        <f>'Pak8 s2'!K1321</f>
        <v>0</v>
      </c>
      <c r="J1319" s="234">
        <f>'Pak8 s2'!M1321</f>
        <v>0</v>
      </c>
      <c r="K1319" s="234">
        <f>'Pak8 s2'!O1321</f>
        <v>0</v>
      </c>
      <c r="L1319" s="11"/>
      <c r="M1319" s="11"/>
      <c r="N1319" s="397"/>
      <c r="O1319" s="233"/>
      <c r="P1319" s="399"/>
      <c r="Q1319" s="11"/>
      <c r="R1319" s="306"/>
      <c r="S1319" s="306"/>
      <c r="T1319" s="306"/>
      <c r="U1319" s="11"/>
      <c r="V1319" s="11"/>
      <c r="W1319" s="11"/>
      <c r="X1319" s="11"/>
      <c r="Y1319" s="11"/>
      <c r="Z1319" s="11"/>
      <c r="AA1319" s="11"/>
      <c r="AB1319" s="11"/>
    </row>
    <row r="1320" spans="1:28" ht="24.75" customHeight="1">
      <c r="A1320" s="1256" t="str">
        <f>IF(E1320&gt;0,"Wypełnione","")</f>
        <v/>
      </c>
      <c r="B1320" s="57"/>
      <c r="C1320" s="2050">
        <f>'Og s3a'!C2031</f>
        <v>0</v>
      </c>
      <c r="D1320" s="2052">
        <f>'Og s3a'!E2031</f>
        <v>0</v>
      </c>
      <c r="E1320" s="2050">
        <f>'Og s3a'!F2031</f>
        <v>0</v>
      </c>
      <c r="F1320" s="395">
        <f>O1320</f>
        <v>0</v>
      </c>
      <c r="G1320" s="395">
        <f>P1320</f>
        <v>0</v>
      </c>
      <c r="H1320" s="236">
        <f>'Pak8 s2'!I1322</f>
        <v>0</v>
      </c>
      <c r="I1320" s="236">
        <f>'Pak8 s2'!K1322</f>
        <v>0</v>
      </c>
      <c r="J1320" s="236">
        <f>'Pak8 s2'!M1322</f>
        <v>0</v>
      </c>
      <c r="K1320" s="236">
        <f>'Pak8 s2'!O1322</f>
        <v>0</v>
      </c>
      <c r="L1320" s="11"/>
      <c r="M1320" s="11"/>
      <c r="N1320" s="396">
        <f>'Og s3a'!G2031</f>
        <v>0</v>
      </c>
      <c r="O1320" s="237">
        <f>'Og s3a'!H2031</f>
        <v>0</v>
      </c>
      <c r="P1320" s="398">
        <f>'Og s3a'!D2031</f>
        <v>0</v>
      </c>
      <c r="Q1320" s="11"/>
      <c r="R1320" s="306"/>
      <c r="S1320" s="306"/>
      <c r="T1320" s="306"/>
      <c r="U1320" s="11"/>
      <c r="V1320" s="11"/>
      <c r="W1320" s="11"/>
      <c r="X1320" s="11"/>
      <c r="Y1320" s="11"/>
      <c r="Z1320" s="11"/>
      <c r="AA1320" s="11"/>
      <c r="AB1320" s="11"/>
    </row>
    <row r="1321" spans="1:28" ht="14.25" customHeight="1">
      <c r="A1321" s="1256" t="str">
        <f>A1320</f>
        <v/>
      </c>
      <c r="B1321" s="57"/>
      <c r="C1321" s="2051"/>
      <c r="D1321" s="2053"/>
      <c r="E1321" s="2051"/>
      <c r="F1321" s="234"/>
      <c r="G1321" s="234">
        <f>'Pak8 s2'!G1323</f>
        <v>0</v>
      </c>
      <c r="H1321" s="234">
        <f>'Pak8 s2'!I1323</f>
        <v>0</v>
      </c>
      <c r="I1321" s="234">
        <f>'Pak8 s2'!K1323</f>
        <v>0</v>
      </c>
      <c r="J1321" s="234">
        <f>'Pak8 s2'!M1323</f>
        <v>0</v>
      </c>
      <c r="K1321" s="234">
        <f>'Pak8 s2'!O1323</f>
        <v>0</v>
      </c>
      <c r="L1321" s="11"/>
      <c r="M1321" s="11"/>
      <c r="N1321" s="397"/>
      <c r="O1321" s="233"/>
      <c r="P1321" s="399"/>
      <c r="Q1321" s="11"/>
      <c r="R1321" s="306"/>
      <c r="S1321" s="306"/>
      <c r="T1321" s="306"/>
      <c r="U1321" s="11"/>
      <c r="V1321" s="11"/>
      <c r="W1321" s="11"/>
      <c r="X1321" s="11"/>
      <c r="Y1321" s="11"/>
      <c r="Z1321" s="11"/>
      <c r="AA1321" s="11"/>
      <c r="AB1321" s="11"/>
    </row>
    <row r="1322" spans="1:28" ht="24.75" customHeight="1">
      <c r="A1322" s="1256" t="str">
        <f>IF(E1322&gt;0,"Wypełnione","")</f>
        <v/>
      </c>
      <c r="B1322" s="57"/>
      <c r="C1322" s="2050">
        <f>'Og s3a'!C2033</f>
        <v>0</v>
      </c>
      <c r="D1322" s="2052">
        <f>'Og s3a'!E2033</f>
        <v>0</v>
      </c>
      <c r="E1322" s="2050">
        <f>'Og s3a'!F2033</f>
        <v>0</v>
      </c>
      <c r="F1322" s="395">
        <f>O1322</f>
        <v>0</v>
      </c>
      <c r="G1322" s="395">
        <f>P1322</f>
        <v>0</v>
      </c>
      <c r="H1322" s="236">
        <f>'Pak8 s2'!I1324</f>
        <v>0</v>
      </c>
      <c r="I1322" s="236">
        <f>'Pak8 s2'!K1324</f>
        <v>0</v>
      </c>
      <c r="J1322" s="236">
        <f>'Pak8 s2'!M1324</f>
        <v>0</v>
      </c>
      <c r="K1322" s="236">
        <f>'Pak8 s2'!O1324</f>
        <v>0</v>
      </c>
      <c r="L1322" s="11"/>
      <c r="M1322" s="11"/>
      <c r="N1322" s="396">
        <f>'Og s3a'!G2033</f>
        <v>0</v>
      </c>
      <c r="O1322" s="237">
        <f>'Og s3a'!H2033</f>
        <v>0</v>
      </c>
      <c r="P1322" s="398">
        <f>'Og s3a'!D2033</f>
        <v>0</v>
      </c>
      <c r="Q1322" s="11"/>
      <c r="R1322" s="306"/>
      <c r="S1322" s="306"/>
      <c r="T1322" s="306"/>
      <c r="U1322" s="11"/>
      <c r="V1322" s="11"/>
      <c r="W1322" s="11"/>
      <c r="X1322" s="11"/>
      <c r="Y1322" s="11"/>
      <c r="Z1322" s="11"/>
      <c r="AA1322" s="11"/>
      <c r="AB1322" s="11"/>
    </row>
    <row r="1323" spans="1:28" ht="14.25" customHeight="1">
      <c r="A1323" s="1256" t="str">
        <f>A1322</f>
        <v/>
      </c>
      <c r="B1323" s="57"/>
      <c r="C1323" s="2051"/>
      <c r="D1323" s="2053"/>
      <c r="E1323" s="2051"/>
      <c r="F1323" s="234"/>
      <c r="G1323" s="234">
        <f>'Pak8 s2'!G1325</f>
        <v>0</v>
      </c>
      <c r="H1323" s="234">
        <f>'Pak8 s2'!I1325</f>
        <v>0</v>
      </c>
      <c r="I1323" s="234">
        <f>'Pak8 s2'!K1325</f>
        <v>0</v>
      </c>
      <c r="J1323" s="234">
        <f>'Pak8 s2'!M1325</f>
        <v>0</v>
      </c>
      <c r="K1323" s="234">
        <f>'Pak8 s2'!O1325</f>
        <v>0</v>
      </c>
      <c r="L1323" s="11"/>
      <c r="M1323" s="11"/>
      <c r="N1323" s="397"/>
      <c r="O1323" s="233"/>
      <c r="P1323" s="399"/>
      <c r="Q1323" s="11"/>
      <c r="R1323" s="306"/>
      <c r="S1323" s="306"/>
      <c r="T1323" s="306"/>
      <c r="U1323" s="11"/>
      <c r="V1323" s="11"/>
      <c r="W1323" s="11"/>
      <c r="X1323" s="11"/>
      <c r="Y1323" s="11"/>
      <c r="Z1323" s="11"/>
      <c r="AA1323" s="11"/>
      <c r="AB1323" s="11"/>
    </row>
    <row r="1324" spans="1:28" ht="24.75" customHeight="1">
      <c r="A1324" s="1256" t="str">
        <f>IF(E1324&gt;0,"Wypełnione","")</f>
        <v/>
      </c>
      <c r="B1324" s="57"/>
      <c r="C1324" s="2050">
        <f>'Og s3a'!C2035</f>
        <v>0</v>
      </c>
      <c r="D1324" s="2052">
        <f>'Og s3a'!E2035</f>
        <v>0</v>
      </c>
      <c r="E1324" s="2050">
        <f>'Og s3a'!F2035</f>
        <v>0</v>
      </c>
      <c r="F1324" s="395">
        <f>O1324</f>
        <v>0</v>
      </c>
      <c r="G1324" s="395">
        <f>P1324</f>
        <v>0</v>
      </c>
      <c r="H1324" s="236">
        <f>'Pak8 s2'!I1326</f>
        <v>0</v>
      </c>
      <c r="I1324" s="236">
        <f>'Pak8 s2'!K1326</f>
        <v>0</v>
      </c>
      <c r="J1324" s="236">
        <f>'Pak8 s2'!M1326</f>
        <v>0</v>
      </c>
      <c r="K1324" s="236">
        <f>'Pak8 s2'!O1326</f>
        <v>0</v>
      </c>
      <c r="L1324" s="11"/>
      <c r="M1324" s="11"/>
      <c r="N1324" s="396">
        <f>'Og s3a'!G2035</f>
        <v>0</v>
      </c>
      <c r="O1324" s="237">
        <f>'Og s3a'!H2035</f>
        <v>0</v>
      </c>
      <c r="P1324" s="398">
        <f>'Og s3a'!D2035</f>
        <v>0</v>
      </c>
      <c r="Q1324" s="11"/>
      <c r="R1324" s="306"/>
      <c r="S1324" s="306"/>
      <c r="T1324" s="306"/>
      <c r="U1324" s="11"/>
      <c r="V1324" s="11"/>
      <c r="W1324" s="11"/>
      <c r="X1324" s="11"/>
      <c r="Y1324" s="11"/>
      <c r="Z1324" s="11"/>
      <c r="AA1324" s="11"/>
      <c r="AB1324" s="11"/>
    </row>
    <row r="1325" spans="1:28" ht="14.25" customHeight="1">
      <c r="A1325" s="1256" t="str">
        <f>A1324</f>
        <v/>
      </c>
      <c r="B1325" s="57"/>
      <c r="C1325" s="2051"/>
      <c r="D1325" s="2053"/>
      <c r="E1325" s="2051"/>
      <c r="F1325" s="234"/>
      <c r="G1325" s="234">
        <f>'Pak8 s2'!G1327</f>
        <v>0</v>
      </c>
      <c r="H1325" s="234">
        <f>'Pak8 s2'!I1327</f>
        <v>0</v>
      </c>
      <c r="I1325" s="234">
        <f>'Pak8 s2'!K1327</f>
        <v>0</v>
      </c>
      <c r="J1325" s="234">
        <f>'Pak8 s2'!M1327</f>
        <v>0</v>
      </c>
      <c r="K1325" s="234">
        <f>'Pak8 s2'!O1327</f>
        <v>0</v>
      </c>
      <c r="L1325" s="11"/>
      <c r="M1325" s="11"/>
      <c r="N1325" s="397"/>
      <c r="O1325" s="233"/>
      <c r="P1325" s="399"/>
      <c r="Q1325" s="11"/>
      <c r="R1325" s="306"/>
      <c r="S1325" s="306"/>
      <c r="T1325" s="306"/>
      <c r="U1325" s="11"/>
      <c r="V1325" s="11"/>
      <c r="W1325" s="11"/>
      <c r="X1325" s="11"/>
      <c r="Y1325" s="11"/>
      <c r="Z1325" s="11"/>
      <c r="AA1325" s="11"/>
      <c r="AB1325" s="11"/>
    </row>
    <row r="1326" spans="1:28" ht="24.75" customHeight="1">
      <c r="A1326" s="1256" t="str">
        <f>IF(E1326&gt;0,"Wypełnione","")</f>
        <v/>
      </c>
      <c r="B1326" s="57"/>
      <c r="C1326" s="2050">
        <f>'Og s3a'!C2037</f>
        <v>0</v>
      </c>
      <c r="D1326" s="2052">
        <f>'Og s3a'!E2037</f>
        <v>0</v>
      </c>
      <c r="E1326" s="2050">
        <f>'Og s3a'!F2037</f>
        <v>0</v>
      </c>
      <c r="F1326" s="395">
        <f>O1326</f>
        <v>0</v>
      </c>
      <c r="G1326" s="395">
        <f>P1326</f>
        <v>0</v>
      </c>
      <c r="H1326" s="236">
        <f>'Pak8 s2'!I1328</f>
        <v>0</v>
      </c>
      <c r="I1326" s="236">
        <f>'Pak8 s2'!K1328</f>
        <v>0</v>
      </c>
      <c r="J1326" s="236">
        <f>'Pak8 s2'!M1328</f>
        <v>0</v>
      </c>
      <c r="K1326" s="236">
        <f>'Pak8 s2'!O1328</f>
        <v>0</v>
      </c>
      <c r="L1326" s="11"/>
      <c r="M1326" s="11"/>
      <c r="N1326" s="396">
        <f>'Og s3a'!G2037</f>
        <v>0</v>
      </c>
      <c r="O1326" s="237">
        <f>'Og s3a'!H2037</f>
        <v>0</v>
      </c>
      <c r="P1326" s="398">
        <f>'Og s3a'!D2037</f>
        <v>0</v>
      </c>
      <c r="Q1326" s="11"/>
      <c r="R1326" s="306"/>
      <c r="S1326" s="306"/>
      <c r="T1326" s="306"/>
      <c r="U1326" s="11"/>
      <c r="V1326" s="11"/>
      <c r="W1326" s="11"/>
      <c r="X1326" s="11"/>
      <c r="Y1326" s="11"/>
      <c r="Z1326" s="11"/>
      <c r="AA1326" s="11"/>
      <c r="AB1326" s="11"/>
    </row>
    <row r="1327" spans="1:28" ht="14.25" customHeight="1">
      <c r="A1327" s="1256" t="str">
        <f>A1326</f>
        <v/>
      </c>
      <c r="B1327" s="57"/>
      <c r="C1327" s="2051"/>
      <c r="D1327" s="2053"/>
      <c r="E1327" s="2051"/>
      <c r="F1327" s="234"/>
      <c r="G1327" s="234">
        <f>'Pak8 s2'!G1329</f>
        <v>0</v>
      </c>
      <c r="H1327" s="234">
        <f>'Pak8 s2'!I1329</f>
        <v>0</v>
      </c>
      <c r="I1327" s="234">
        <f>'Pak8 s2'!K1329</f>
        <v>0</v>
      </c>
      <c r="J1327" s="234">
        <f>'Pak8 s2'!M1329</f>
        <v>0</v>
      </c>
      <c r="K1327" s="234">
        <f>'Pak8 s2'!O1329</f>
        <v>0</v>
      </c>
      <c r="L1327" s="11"/>
      <c r="M1327" s="11"/>
      <c r="N1327" s="397"/>
      <c r="O1327" s="233"/>
      <c r="P1327" s="399"/>
      <c r="Q1327" s="11"/>
      <c r="R1327" s="306"/>
      <c r="S1327" s="306"/>
      <c r="T1327" s="306"/>
      <c r="U1327" s="11"/>
      <c r="V1327" s="11"/>
      <c r="W1327" s="11"/>
      <c r="X1327" s="11"/>
      <c r="Y1327" s="11"/>
      <c r="Z1327" s="11"/>
      <c r="AA1327" s="11"/>
      <c r="AB1327" s="11"/>
    </row>
    <row r="1328" spans="1:28" ht="24.75" customHeight="1">
      <c r="A1328" s="1256" t="str">
        <f>IF(E1328&gt;0,"Wypełnione","")</f>
        <v/>
      </c>
      <c r="B1328" s="57"/>
      <c r="C1328" s="2050">
        <f>'Og s3a'!C2039</f>
        <v>0</v>
      </c>
      <c r="D1328" s="2052">
        <f>'Og s3a'!E2039</f>
        <v>0</v>
      </c>
      <c r="E1328" s="2050">
        <f>'Og s3a'!F2039</f>
        <v>0</v>
      </c>
      <c r="F1328" s="395">
        <f>O1328</f>
        <v>0</v>
      </c>
      <c r="G1328" s="395">
        <f>P1328</f>
        <v>0</v>
      </c>
      <c r="H1328" s="236">
        <f>'Pak8 s2'!I1330</f>
        <v>0</v>
      </c>
      <c r="I1328" s="236">
        <f>'Pak8 s2'!K1330</f>
        <v>0</v>
      </c>
      <c r="J1328" s="236">
        <f>'Pak8 s2'!M1330</f>
        <v>0</v>
      </c>
      <c r="K1328" s="236">
        <f>'Pak8 s2'!O1330</f>
        <v>0</v>
      </c>
      <c r="L1328" s="11"/>
      <c r="M1328" s="11"/>
      <c r="N1328" s="396">
        <f>'Og s3a'!G2039</f>
        <v>0</v>
      </c>
      <c r="O1328" s="237">
        <f>'Og s3a'!H2039</f>
        <v>0</v>
      </c>
      <c r="P1328" s="398">
        <f>'Og s3a'!D2039</f>
        <v>0</v>
      </c>
      <c r="Q1328" s="11"/>
      <c r="R1328" s="306"/>
      <c r="S1328" s="306"/>
      <c r="T1328" s="306"/>
      <c r="U1328" s="11"/>
      <c r="V1328" s="11"/>
      <c r="W1328" s="11"/>
      <c r="X1328" s="11"/>
      <c r="Y1328" s="11"/>
      <c r="Z1328" s="11"/>
      <c r="AA1328" s="11"/>
      <c r="AB1328" s="11"/>
    </row>
    <row r="1329" spans="1:28" ht="14.25" customHeight="1">
      <c r="A1329" s="1256" t="str">
        <f>A1328</f>
        <v/>
      </c>
      <c r="B1329" s="57"/>
      <c r="C1329" s="2051"/>
      <c r="D1329" s="2053"/>
      <c r="E1329" s="2051"/>
      <c r="F1329" s="234"/>
      <c r="G1329" s="234">
        <f>'Pak8 s2'!G1331</f>
        <v>0</v>
      </c>
      <c r="H1329" s="234">
        <f>'Pak8 s2'!I1331</f>
        <v>0</v>
      </c>
      <c r="I1329" s="234">
        <f>'Pak8 s2'!K1331</f>
        <v>0</v>
      </c>
      <c r="J1329" s="234">
        <f>'Pak8 s2'!M1331</f>
        <v>0</v>
      </c>
      <c r="K1329" s="234">
        <f>'Pak8 s2'!O1331</f>
        <v>0</v>
      </c>
      <c r="L1329" s="11"/>
      <c r="M1329" s="11"/>
      <c r="N1329" s="397"/>
      <c r="O1329" s="233"/>
      <c r="P1329" s="399"/>
      <c r="Q1329" s="11"/>
      <c r="R1329" s="306"/>
      <c r="S1329" s="306"/>
      <c r="T1329" s="306"/>
      <c r="U1329" s="11"/>
      <c r="V1329" s="11"/>
      <c r="W1329" s="11"/>
      <c r="X1329" s="11"/>
      <c r="Y1329" s="11"/>
      <c r="Z1329" s="11"/>
      <c r="AA1329" s="11"/>
      <c r="AB1329" s="11"/>
    </row>
    <row r="1330" spans="1:28" ht="24.75" customHeight="1">
      <c r="A1330" s="1256" t="str">
        <f>IF(E1330&gt;0,"Wypełnione","")</f>
        <v/>
      </c>
      <c r="B1330" s="57"/>
      <c r="C1330" s="2050">
        <f>'Og s3a'!C2041</f>
        <v>0</v>
      </c>
      <c r="D1330" s="2052">
        <f>'Og s3a'!E2041</f>
        <v>0</v>
      </c>
      <c r="E1330" s="2050">
        <f>'Og s3a'!F2041</f>
        <v>0</v>
      </c>
      <c r="F1330" s="395">
        <f>O1330</f>
        <v>0</v>
      </c>
      <c r="G1330" s="395">
        <f>P1330</f>
        <v>0</v>
      </c>
      <c r="H1330" s="236">
        <f>'Pak8 s2'!I1332</f>
        <v>0</v>
      </c>
      <c r="I1330" s="236">
        <f>'Pak8 s2'!K1332</f>
        <v>0</v>
      </c>
      <c r="J1330" s="236">
        <f>'Pak8 s2'!M1332</f>
        <v>0</v>
      </c>
      <c r="K1330" s="236">
        <f>'Pak8 s2'!O1332</f>
        <v>0</v>
      </c>
      <c r="L1330" s="11"/>
      <c r="M1330" s="11"/>
      <c r="N1330" s="396">
        <f>'Og s3a'!G2041</f>
        <v>0</v>
      </c>
      <c r="O1330" s="237">
        <f>'Og s3a'!H2041</f>
        <v>0</v>
      </c>
      <c r="P1330" s="398">
        <f>'Og s3a'!D2041</f>
        <v>0</v>
      </c>
      <c r="Q1330" s="11"/>
      <c r="R1330" s="306"/>
      <c r="S1330" s="306"/>
      <c r="T1330" s="306"/>
      <c r="U1330" s="11"/>
      <c r="V1330" s="11"/>
      <c r="W1330" s="11"/>
      <c r="X1330" s="11"/>
      <c r="Y1330" s="11"/>
      <c r="Z1330" s="11"/>
      <c r="AA1330" s="11"/>
      <c r="AB1330" s="11"/>
    </row>
    <row r="1331" spans="1:28" ht="14.25" customHeight="1">
      <c r="A1331" s="1256" t="str">
        <f>A1330</f>
        <v/>
      </c>
      <c r="B1331" s="57"/>
      <c r="C1331" s="2051"/>
      <c r="D1331" s="2053"/>
      <c r="E1331" s="2051"/>
      <c r="F1331" s="234"/>
      <c r="G1331" s="234">
        <f>'Pak8 s2'!G1333</f>
        <v>0</v>
      </c>
      <c r="H1331" s="234">
        <f>'Pak8 s2'!I1333</f>
        <v>0</v>
      </c>
      <c r="I1331" s="234">
        <f>'Pak8 s2'!K1333</f>
        <v>0</v>
      </c>
      <c r="J1331" s="234">
        <f>'Pak8 s2'!M1333</f>
        <v>0</v>
      </c>
      <c r="K1331" s="234">
        <f>'Pak8 s2'!O1333</f>
        <v>0</v>
      </c>
      <c r="L1331" s="11"/>
      <c r="M1331" s="11"/>
      <c r="N1331" s="397"/>
      <c r="O1331" s="233"/>
      <c r="P1331" s="399"/>
      <c r="Q1331" s="11"/>
      <c r="R1331" s="306"/>
      <c r="S1331" s="306"/>
      <c r="T1331" s="306"/>
      <c r="U1331" s="11"/>
      <c r="V1331" s="11"/>
      <c r="W1331" s="11"/>
      <c r="X1331" s="11"/>
      <c r="Y1331" s="11"/>
      <c r="Z1331" s="11"/>
      <c r="AA1331" s="11"/>
      <c r="AB1331" s="11"/>
    </row>
    <row r="1332" spans="1:28" ht="24.75" customHeight="1">
      <c r="A1332" s="1256" t="str">
        <f>IF(E1332&gt;0,"Wypełnione","")</f>
        <v/>
      </c>
      <c r="B1332" s="57"/>
      <c r="C1332" s="2050">
        <f>'Og s3a'!C2043</f>
        <v>0</v>
      </c>
      <c r="D1332" s="2052">
        <f>'Og s3a'!E2043</f>
        <v>0</v>
      </c>
      <c r="E1332" s="2050">
        <f>'Og s3a'!F2043</f>
        <v>0</v>
      </c>
      <c r="F1332" s="395">
        <f>O1332</f>
        <v>0</v>
      </c>
      <c r="G1332" s="395">
        <f>P1332</f>
        <v>0</v>
      </c>
      <c r="H1332" s="236">
        <f>'Pak8 s2'!I1334</f>
        <v>0</v>
      </c>
      <c r="I1332" s="236">
        <f>'Pak8 s2'!K1334</f>
        <v>0</v>
      </c>
      <c r="J1332" s="236">
        <f>'Pak8 s2'!M1334</f>
        <v>0</v>
      </c>
      <c r="K1332" s="236">
        <f>'Pak8 s2'!O1334</f>
        <v>0</v>
      </c>
      <c r="L1332" s="11"/>
      <c r="M1332" s="11"/>
      <c r="N1332" s="396">
        <f>'Og s3a'!G2043</f>
        <v>0</v>
      </c>
      <c r="O1332" s="237">
        <f>'Og s3a'!H2043</f>
        <v>0</v>
      </c>
      <c r="P1332" s="398">
        <f>'Og s3a'!D2043</f>
        <v>0</v>
      </c>
      <c r="Q1332" s="11"/>
      <c r="R1332" s="306"/>
      <c r="S1332" s="306"/>
      <c r="T1332" s="306"/>
      <c r="U1332" s="11"/>
      <c r="V1332" s="11"/>
      <c r="W1332" s="11"/>
      <c r="X1332" s="11"/>
      <c r="Y1332" s="11"/>
      <c r="Z1332" s="11"/>
      <c r="AA1332" s="11"/>
      <c r="AB1332" s="11"/>
    </row>
    <row r="1333" spans="1:28" ht="14.25" customHeight="1">
      <c r="A1333" s="1256" t="str">
        <f>A1332</f>
        <v/>
      </c>
      <c r="B1333" s="57"/>
      <c r="C1333" s="2051"/>
      <c r="D1333" s="2053"/>
      <c r="E1333" s="2051"/>
      <c r="F1333" s="234"/>
      <c r="G1333" s="234">
        <f>'Pak8 s2'!G1335</f>
        <v>0</v>
      </c>
      <c r="H1333" s="234">
        <f>'Pak8 s2'!I1335</f>
        <v>0</v>
      </c>
      <c r="I1333" s="234">
        <f>'Pak8 s2'!K1335</f>
        <v>0</v>
      </c>
      <c r="J1333" s="234">
        <f>'Pak8 s2'!M1335</f>
        <v>0</v>
      </c>
      <c r="K1333" s="234">
        <f>'Pak8 s2'!O1335</f>
        <v>0</v>
      </c>
      <c r="L1333" s="11"/>
      <c r="M1333" s="11"/>
      <c r="N1333" s="397"/>
      <c r="O1333" s="233"/>
      <c r="P1333" s="399"/>
      <c r="Q1333" s="11"/>
      <c r="R1333" s="306"/>
      <c r="S1333" s="306"/>
      <c r="T1333" s="306"/>
      <c r="U1333" s="11"/>
      <c r="V1333" s="11"/>
      <c r="W1333" s="11"/>
      <c r="X1333" s="11"/>
      <c r="Y1333" s="11"/>
      <c r="Z1333" s="11"/>
      <c r="AA1333" s="11"/>
      <c r="AB1333" s="11"/>
    </row>
    <row r="1334" spans="1:28" ht="24.75" customHeight="1">
      <c r="A1334" s="1256" t="str">
        <f>IF(E1334&gt;0,"Wypełnione","")</f>
        <v/>
      </c>
      <c r="B1334" s="57"/>
      <c r="C1334" s="2050">
        <f>'Og s3a'!C2045</f>
        <v>0</v>
      </c>
      <c r="D1334" s="2052">
        <f>'Og s3a'!E2045</f>
        <v>0</v>
      </c>
      <c r="E1334" s="2050">
        <f>'Og s3a'!F2045</f>
        <v>0</v>
      </c>
      <c r="F1334" s="395">
        <f>O1334</f>
        <v>0</v>
      </c>
      <c r="G1334" s="395">
        <f>P1334</f>
        <v>0</v>
      </c>
      <c r="H1334" s="236">
        <f>'Pak8 s2'!I1336</f>
        <v>0</v>
      </c>
      <c r="I1334" s="236">
        <f>'Pak8 s2'!K1336</f>
        <v>0</v>
      </c>
      <c r="J1334" s="236">
        <f>'Pak8 s2'!M1336</f>
        <v>0</v>
      </c>
      <c r="K1334" s="236">
        <f>'Pak8 s2'!O1336</f>
        <v>0</v>
      </c>
      <c r="L1334" s="11"/>
      <c r="M1334" s="11"/>
      <c r="N1334" s="396">
        <f>'Og s3a'!G2045</f>
        <v>0</v>
      </c>
      <c r="O1334" s="237">
        <f>'Og s3a'!H2045</f>
        <v>0</v>
      </c>
      <c r="P1334" s="398">
        <f>'Og s3a'!D2045</f>
        <v>0</v>
      </c>
      <c r="Q1334" s="11"/>
      <c r="R1334" s="306"/>
      <c r="S1334" s="306"/>
      <c r="T1334" s="306"/>
      <c r="U1334" s="11"/>
      <c r="V1334" s="11"/>
      <c r="W1334" s="11"/>
      <c r="X1334" s="11"/>
      <c r="Y1334" s="11"/>
      <c r="Z1334" s="11"/>
      <c r="AA1334" s="11"/>
      <c r="AB1334" s="11"/>
    </row>
    <row r="1335" spans="1:28" ht="14.25" customHeight="1">
      <c r="A1335" s="1256" t="str">
        <f>A1334</f>
        <v/>
      </c>
      <c r="B1335" s="57"/>
      <c r="C1335" s="2051"/>
      <c r="D1335" s="2053"/>
      <c r="E1335" s="2051"/>
      <c r="F1335" s="234"/>
      <c r="G1335" s="234">
        <f>'Pak8 s2'!G1337</f>
        <v>0</v>
      </c>
      <c r="H1335" s="234">
        <f>'Pak8 s2'!I1337</f>
        <v>0</v>
      </c>
      <c r="I1335" s="234">
        <f>'Pak8 s2'!K1337</f>
        <v>0</v>
      </c>
      <c r="J1335" s="234">
        <f>'Pak8 s2'!M1337</f>
        <v>0</v>
      </c>
      <c r="K1335" s="234">
        <f>'Pak8 s2'!O1337</f>
        <v>0</v>
      </c>
      <c r="L1335" s="11"/>
      <c r="M1335" s="11"/>
      <c r="N1335" s="397"/>
      <c r="O1335" s="233"/>
      <c r="P1335" s="399"/>
      <c r="Q1335" s="11"/>
      <c r="R1335" s="306"/>
      <c r="S1335" s="306"/>
      <c r="T1335" s="306"/>
      <c r="U1335" s="11"/>
      <c r="V1335" s="11"/>
      <c r="W1335" s="11"/>
      <c r="X1335" s="11"/>
      <c r="Y1335" s="11"/>
      <c r="Z1335" s="11"/>
      <c r="AA1335" s="11"/>
      <c r="AB1335" s="11"/>
    </row>
    <row r="1336" spans="1:28" ht="24.75" customHeight="1">
      <c r="A1336" s="1256" t="str">
        <f>IF(E1336&gt;0,"Wypełnione","")</f>
        <v/>
      </c>
      <c r="B1336" s="57"/>
      <c r="C1336" s="2050">
        <f>'Og s3a'!C2047</f>
        <v>0</v>
      </c>
      <c r="D1336" s="2052">
        <f>'Og s3a'!E2047</f>
        <v>0</v>
      </c>
      <c r="E1336" s="2050">
        <f>'Og s3a'!F2047</f>
        <v>0</v>
      </c>
      <c r="F1336" s="395">
        <f>O1336</f>
        <v>0</v>
      </c>
      <c r="G1336" s="395">
        <f>P1336</f>
        <v>0</v>
      </c>
      <c r="H1336" s="236">
        <f>'Pak8 s2'!I1338</f>
        <v>0</v>
      </c>
      <c r="I1336" s="236">
        <f>'Pak8 s2'!K1338</f>
        <v>0</v>
      </c>
      <c r="J1336" s="236">
        <f>'Pak8 s2'!M1338</f>
        <v>0</v>
      </c>
      <c r="K1336" s="236">
        <f>'Pak8 s2'!O1338</f>
        <v>0</v>
      </c>
      <c r="L1336" s="11"/>
      <c r="M1336" s="11"/>
      <c r="N1336" s="396">
        <f>'Og s3a'!G2047</f>
        <v>0</v>
      </c>
      <c r="O1336" s="237">
        <f>'Og s3a'!H2047</f>
        <v>0</v>
      </c>
      <c r="P1336" s="398">
        <f>'Og s3a'!D2047</f>
        <v>0</v>
      </c>
      <c r="Q1336" s="11"/>
      <c r="R1336" s="306"/>
      <c r="S1336" s="306"/>
      <c r="T1336" s="306"/>
      <c r="U1336" s="11"/>
      <c r="V1336" s="11"/>
      <c r="W1336" s="11"/>
      <c r="X1336" s="11"/>
      <c r="Y1336" s="11"/>
      <c r="Z1336" s="11"/>
      <c r="AA1336" s="11"/>
      <c r="AB1336" s="11"/>
    </row>
    <row r="1337" spans="1:28" ht="14.25" customHeight="1">
      <c r="A1337" s="1256" t="str">
        <f>A1336</f>
        <v/>
      </c>
      <c r="B1337" s="57"/>
      <c r="C1337" s="2051"/>
      <c r="D1337" s="2053"/>
      <c r="E1337" s="2051"/>
      <c r="F1337" s="234"/>
      <c r="G1337" s="234">
        <f>'Pak8 s2'!G1339</f>
        <v>0</v>
      </c>
      <c r="H1337" s="234">
        <f>'Pak8 s2'!I1339</f>
        <v>0</v>
      </c>
      <c r="I1337" s="234">
        <f>'Pak8 s2'!K1339</f>
        <v>0</v>
      </c>
      <c r="J1337" s="234">
        <f>'Pak8 s2'!M1339</f>
        <v>0</v>
      </c>
      <c r="K1337" s="234">
        <f>'Pak8 s2'!O1339</f>
        <v>0</v>
      </c>
      <c r="L1337" s="11"/>
      <c r="M1337" s="11"/>
      <c r="N1337" s="397"/>
      <c r="O1337" s="233"/>
      <c r="P1337" s="399"/>
      <c r="Q1337" s="11"/>
      <c r="R1337" s="306"/>
      <c r="S1337" s="306"/>
      <c r="T1337" s="306"/>
      <c r="U1337" s="11"/>
      <c r="V1337" s="11"/>
      <c r="W1337" s="11"/>
      <c r="X1337" s="11"/>
      <c r="Y1337" s="11"/>
      <c r="Z1337" s="11"/>
      <c r="AA1337" s="11"/>
      <c r="AB1337" s="11"/>
    </row>
    <row r="1338" spans="1:28" ht="24.75" customHeight="1">
      <c r="A1338" s="1256" t="str">
        <f>IF(E1338&gt;0,"Wypełnione","")</f>
        <v/>
      </c>
      <c r="B1338" s="57"/>
      <c r="C1338" s="2050">
        <f>'Og s3a'!C2049</f>
        <v>0</v>
      </c>
      <c r="D1338" s="2052">
        <f>'Og s3a'!E2049</f>
        <v>0</v>
      </c>
      <c r="E1338" s="2050">
        <f>'Og s3a'!F2049</f>
        <v>0</v>
      </c>
      <c r="F1338" s="395">
        <f>O1338</f>
        <v>0</v>
      </c>
      <c r="G1338" s="395">
        <f>P1338</f>
        <v>0</v>
      </c>
      <c r="H1338" s="236">
        <f>'Pak8 s2'!I1340</f>
        <v>0</v>
      </c>
      <c r="I1338" s="236">
        <f>'Pak8 s2'!K1340</f>
        <v>0</v>
      </c>
      <c r="J1338" s="236">
        <f>'Pak8 s2'!M1340</f>
        <v>0</v>
      </c>
      <c r="K1338" s="236">
        <f>'Pak8 s2'!O1340</f>
        <v>0</v>
      </c>
      <c r="L1338" s="11"/>
      <c r="M1338" s="11"/>
      <c r="N1338" s="396">
        <f>'Og s3a'!G2049</f>
        <v>0</v>
      </c>
      <c r="O1338" s="237">
        <f>'Og s3a'!H2049</f>
        <v>0</v>
      </c>
      <c r="P1338" s="398">
        <f>'Og s3a'!D2049</f>
        <v>0</v>
      </c>
      <c r="Q1338" s="11"/>
      <c r="R1338" s="306"/>
      <c r="S1338" s="306"/>
      <c r="T1338" s="306"/>
      <c r="U1338" s="11"/>
      <c r="V1338" s="11"/>
      <c r="W1338" s="11"/>
      <c r="X1338" s="11"/>
      <c r="Y1338" s="11"/>
      <c r="Z1338" s="11"/>
      <c r="AA1338" s="11"/>
      <c r="AB1338" s="11"/>
    </row>
    <row r="1339" spans="1:28" ht="14.25" customHeight="1">
      <c r="A1339" s="1256" t="str">
        <f>A1338</f>
        <v/>
      </c>
      <c r="B1339" s="57"/>
      <c r="C1339" s="2051"/>
      <c r="D1339" s="2053"/>
      <c r="E1339" s="2051"/>
      <c r="F1339" s="234"/>
      <c r="G1339" s="234">
        <f>'Pak8 s2'!G1341</f>
        <v>0</v>
      </c>
      <c r="H1339" s="234">
        <f>'Pak8 s2'!I1341</f>
        <v>0</v>
      </c>
      <c r="I1339" s="234">
        <f>'Pak8 s2'!K1341</f>
        <v>0</v>
      </c>
      <c r="J1339" s="234">
        <f>'Pak8 s2'!M1341</f>
        <v>0</v>
      </c>
      <c r="K1339" s="234">
        <f>'Pak8 s2'!O1341</f>
        <v>0</v>
      </c>
      <c r="L1339" s="11"/>
      <c r="M1339" s="11"/>
      <c r="N1339" s="397"/>
      <c r="O1339" s="233"/>
      <c r="P1339" s="399"/>
      <c r="Q1339" s="11"/>
      <c r="R1339" s="306"/>
      <c r="S1339" s="306"/>
      <c r="T1339" s="306"/>
      <c r="U1339" s="11"/>
      <c r="V1339" s="11"/>
      <c r="W1339" s="11"/>
      <c r="X1339" s="11"/>
      <c r="Y1339" s="11"/>
      <c r="Z1339" s="11"/>
      <c r="AA1339" s="11"/>
      <c r="AB1339" s="11"/>
    </row>
    <row r="1340" spans="1:28" ht="24.75" customHeight="1">
      <c r="A1340" s="1256" t="str">
        <f>IF(E1340&gt;0,"Wypełnione","")</f>
        <v/>
      </c>
      <c r="B1340" s="57"/>
      <c r="C1340" s="2050">
        <f>'Og s3a'!C2051</f>
        <v>0</v>
      </c>
      <c r="D1340" s="2052">
        <f>'Og s3a'!E2051</f>
        <v>0</v>
      </c>
      <c r="E1340" s="2050">
        <f>'Og s3a'!F2051</f>
        <v>0</v>
      </c>
      <c r="F1340" s="395">
        <f>O1340</f>
        <v>0</v>
      </c>
      <c r="G1340" s="395">
        <f>P1340</f>
        <v>0</v>
      </c>
      <c r="H1340" s="236">
        <f>'Pak8 s2'!I1342</f>
        <v>0</v>
      </c>
      <c r="I1340" s="236">
        <f>'Pak8 s2'!K1342</f>
        <v>0</v>
      </c>
      <c r="J1340" s="236">
        <f>'Pak8 s2'!M1342</f>
        <v>0</v>
      </c>
      <c r="K1340" s="236">
        <f>'Pak8 s2'!O1342</f>
        <v>0</v>
      </c>
      <c r="L1340" s="11"/>
      <c r="M1340" s="11"/>
      <c r="N1340" s="396">
        <f>'Og s3a'!G2051</f>
        <v>0</v>
      </c>
      <c r="O1340" s="237">
        <f>'Og s3a'!H2051</f>
        <v>0</v>
      </c>
      <c r="P1340" s="398">
        <f>'Og s3a'!D2051</f>
        <v>0</v>
      </c>
      <c r="Q1340" s="11"/>
      <c r="R1340" s="306"/>
      <c r="S1340" s="306"/>
      <c r="T1340" s="306"/>
      <c r="U1340" s="11"/>
      <c r="V1340" s="11"/>
      <c r="W1340" s="11"/>
      <c r="X1340" s="11"/>
      <c r="Y1340" s="11"/>
      <c r="Z1340" s="11"/>
      <c r="AA1340" s="11"/>
      <c r="AB1340" s="11"/>
    </row>
    <row r="1341" spans="1:28" ht="14.25" customHeight="1">
      <c r="A1341" s="1256" t="str">
        <f>A1340</f>
        <v/>
      </c>
      <c r="B1341" s="57"/>
      <c r="C1341" s="2051"/>
      <c r="D1341" s="2053"/>
      <c r="E1341" s="2051"/>
      <c r="F1341" s="234"/>
      <c r="G1341" s="234">
        <f>'Pak8 s2'!G1343</f>
        <v>0</v>
      </c>
      <c r="H1341" s="234">
        <f>'Pak8 s2'!I1343</f>
        <v>0</v>
      </c>
      <c r="I1341" s="234">
        <f>'Pak8 s2'!K1343</f>
        <v>0</v>
      </c>
      <c r="J1341" s="234">
        <f>'Pak8 s2'!M1343</f>
        <v>0</v>
      </c>
      <c r="K1341" s="234">
        <f>'Pak8 s2'!O1343</f>
        <v>0</v>
      </c>
      <c r="L1341" s="11"/>
      <c r="M1341" s="11"/>
      <c r="N1341" s="397"/>
      <c r="O1341" s="233"/>
      <c r="P1341" s="399"/>
      <c r="Q1341" s="11"/>
      <c r="R1341" s="306"/>
      <c r="S1341" s="306"/>
      <c r="T1341" s="306"/>
      <c r="U1341" s="11"/>
      <c r="V1341" s="11"/>
      <c r="W1341" s="11"/>
      <c r="X1341" s="11"/>
      <c r="Y1341" s="11"/>
      <c r="Z1341" s="11"/>
      <c r="AA1341" s="11"/>
      <c r="AB1341" s="11"/>
    </row>
    <row r="1342" spans="1:28" ht="24.75" customHeight="1">
      <c r="A1342" s="1256" t="str">
        <f>IF(E1342&gt;0,"Wypełnione","")</f>
        <v/>
      </c>
      <c r="B1342" s="57"/>
      <c r="C1342" s="2050">
        <f>'Og s3a'!C2053</f>
        <v>0</v>
      </c>
      <c r="D1342" s="2052">
        <f>'Og s3a'!E2053</f>
        <v>0</v>
      </c>
      <c r="E1342" s="2050">
        <f>'Og s3a'!F2053</f>
        <v>0</v>
      </c>
      <c r="F1342" s="395">
        <f>O1342</f>
        <v>0</v>
      </c>
      <c r="G1342" s="395">
        <f>P1342</f>
        <v>0</v>
      </c>
      <c r="H1342" s="236">
        <f>'Pak8 s2'!I1344</f>
        <v>0</v>
      </c>
      <c r="I1342" s="236">
        <f>'Pak8 s2'!K1344</f>
        <v>0</v>
      </c>
      <c r="J1342" s="236">
        <f>'Pak8 s2'!M1344</f>
        <v>0</v>
      </c>
      <c r="K1342" s="236">
        <f>'Pak8 s2'!O1344</f>
        <v>0</v>
      </c>
      <c r="L1342" s="11"/>
      <c r="M1342" s="11"/>
      <c r="N1342" s="396">
        <f>'Og s3a'!G2053</f>
        <v>0</v>
      </c>
      <c r="O1342" s="237">
        <f>'Og s3a'!H2053</f>
        <v>0</v>
      </c>
      <c r="P1342" s="398">
        <f>'Og s3a'!D2053</f>
        <v>0</v>
      </c>
      <c r="Q1342" s="11"/>
      <c r="R1342" s="306"/>
      <c r="S1342" s="306"/>
      <c r="T1342" s="306"/>
      <c r="U1342" s="11"/>
      <c r="V1342" s="11"/>
      <c r="W1342" s="11"/>
      <c r="X1342" s="11"/>
      <c r="Y1342" s="11"/>
      <c r="Z1342" s="11"/>
      <c r="AA1342" s="11"/>
      <c r="AB1342" s="11"/>
    </row>
    <row r="1343" spans="1:28" ht="14.25" customHeight="1">
      <c r="A1343" s="1256" t="str">
        <f>A1342</f>
        <v/>
      </c>
      <c r="B1343" s="57"/>
      <c r="C1343" s="2051"/>
      <c r="D1343" s="2053"/>
      <c r="E1343" s="2051"/>
      <c r="F1343" s="234"/>
      <c r="G1343" s="234">
        <f>'Pak8 s2'!G1345</f>
        <v>0</v>
      </c>
      <c r="H1343" s="234">
        <f>'Pak8 s2'!I1345</f>
        <v>0</v>
      </c>
      <c r="I1343" s="234">
        <f>'Pak8 s2'!K1345</f>
        <v>0</v>
      </c>
      <c r="J1343" s="234">
        <f>'Pak8 s2'!M1345</f>
        <v>0</v>
      </c>
      <c r="K1343" s="234">
        <f>'Pak8 s2'!O1345</f>
        <v>0</v>
      </c>
      <c r="L1343" s="11"/>
      <c r="M1343" s="11"/>
      <c r="N1343" s="397"/>
      <c r="O1343" s="233"/>
      <c r="P1343" s="399"/>
      <c r="Q1343" s="11"/>
      <c r="R1343" s="306"/>
      <c r="S1343" s="306"/>
      <c r="T1343" s="306"/>
      <c r="U1343" s="11"/>
      <c r="V1343" s="11"/>
      <c r="W1343" s="11"/>
      <c r="X1343" s="11"/>
      <c r="Y1343" s="11"/>
      <c r="Z1343" s="11"/>
      <c r="AA1343" s="11"/>
      <c r="AB1343" s="11"/>
    </row>
    <row r="1344" spans="1:28" ht="24.75" customHeight="1">
      <c r="A1344" s="1256" t="str">
        <f>IF(E1344&gt;0,"Wypełnione","")</f>
        <v/>
      </c>
      <c r="B1344" s="57"/>
      <c r="C1344" s="2050">
        <f>'Og s3a'!C2055</f>
        <v>0</v>
      </c>
      <c r="D1344" s="2052">
        <f>'Og s3a'!E2055</f>
        <v>0</v>
      </c>
      <c r="E1344" s="2050">
        <f>'Og s3a'!F2055</f>
        <v>0</v>
      </c>
      <c r="F1344" s="395">
        <f>O1344</f>
        <v>0</v>
      </c>
      <c r="G1344" s="395">
        <f>P1344</f>
        <v>0</v>
      </c>
      <c r="H1344" s="236">
        <f>'Pak8 s2'!I1346</f>
        <v>0</v>
      </c>
      <c r="I1344" s="236">
        <f>'Pak8 s2'!K1346</f>
        <v>0</v>
      </c>
      <c r="J1344" s="236">
        <f>'Pak8 s2'!M1346</f>
        <v>0</v>
      </c>
      <c r="K1344" s="236">
        <f>'Pak8 s2'!O1346</f>
        <v>0</v>
      </c>
      <c r="L1344" s="11"/>
      <c r="M1344" s="11"/>
      <c r="N1344" s="396">
        <f>'Og s3a'!G2055</f>
        <v>0</v>
      </c>
      <c r="O1344" s="237">
        <f>'Og s3a'!H2055</f>
        <v>0</v>
      </c>
      <c r="P1344" s="398">
        <f>'Og s3a'!D2055</f>
        <v>0</v>
      </c>
      <c r="Q1344" s="11"/>
      <c r="R1344" s="306"/>
      <c r="S1344" s="306"/>
      <c r="T1344" s="306"/>
      <c r="U1344" s="11"/>
      <c r="V1344" s="11"/>
      <c r="W1344" s="11"/>
      <c r="X1344" s="11"/>
      <c r="Y1344" s="11"/>
      <c r="Z1344" s="11"/>
      <c r="AA1344" s="11"/>
      <c r="AB1344" s="11"/>
    </row>
    <row r="1345" spans="1:28" ht="14.25" customHeight="1">
      <c r="A1345" s="1256" t="str">
        <f>A1344</f>
        <v/>
      </c>
      <c r="B1345" s="57"/>
      <c r="C1345" s="2051"/>
      <c r="D1345" s="2053"/>
      <c r="E1345" s="2051"/>
      <c r="F1345" s="234"/>
      <c r="G1345" s="234">
        <f>'Pak8 s2'!G1347</f>
        <v>0</v>
      </c>
      <c r="H1345" s="234">
        <f>'Pak8 s2'!I1347</f>
        <v>0</v>
      </c>
      <c r="I1345" s="234">
        <f>'Pak8 s2'!K1347</f>
        <v>0</v>
      </c>
      <c r="J1345" s="234">
        <f>'Pak8 s2'!M1347</f>
        <v>0</v>
      </c>
      <c r="K1345" s="234">
        <f>'Pak8 s2'!O1347</f>
        <v>0</v>
      </c>
      <c r="L1345" s="11"/>
      <c r="M1345" s="11"/>
      <c r="N1345" s="397"/>
      <c r="O1345" s="233"/>
      <c r="P1345" s="399"/>
      <c r="Q1345" s="11"/>
      <c r="R1345" s="306"/>
      <c r="S1345" s="306"/>
      <c r="T1345" s="306"/>
      <c r="U1345" s="11"/>
      <c r="V1345" s="11"/>
      <c r="W1345" s="11"/>
      <c r="X1345" s="11"/>
      <c r="Y1345" s="11"/>
      <c r="Z1345" s="11"/>
      <c r="AA1345" s="11"/>
      <c r="AB1345" s="11"/>
    </row>
    <row r="1346" spans="1:28" ht="24.75" customHeight="1">
      <c r="A1346" s="1256" t="str">
        <f>IF(E1346&gt;0,"Wypełnione","")</f>
        <v/>
      </c>
      <c r="B1346" s="57"/>
      <c r="C1346" s="2050">
        <f>'Og s3a'!C2057</f>
        <v>0</v>
      </c>
      <c r="D1346" s="2052">
        <f>'Og s3a'!E2057</f>
        <v>0</v>
      </c>
      <c r="E1346" s="2050">
        <f>'Og s3a'!F2057</f>
        <v>0</v>
      </c>
      <c r="F1346" s="395">
        <f>O1346</f>
        <v>0</v>
      </c>
      <c r="G1346" s="395">
        <f>P1346</f>
        <v>0</v>
      </c>
      <c r="H1346" s="236">
        <f>'Pak8 s2'!I1348</f>
        <v>0</v>
      </c>
      <c r="I1346" s="236">
        <f>'Pak8 s2'!K1348</f>
        <v>0</v>
      </c>
      <c r="J1346" s="236">
        <f>'Pak8 s2'!M1348</f>
        <v>0</v>
      </c>
      <c r="K1346" s="236">
        <f>'Pak8 s2'!O1348</f>
        <v>0</v>
      </c>
      <c r="L1346" s="11"/>
      <c r="M1346" s="11"/>
      <c r="N1346" s="396">
        <f>'Og s3a'!G2057</f>
        <v>0</v>
      </c>
      <c r="O1346" s="237">
        <f>'Og s3a'!H2057</f>
        <v>0</v>
      </c>
      <c r="P1346" s="398">
        <f>'Og s3a'!D2057</f>
        <v>0</v>
      </c>
      <c r="Q1346" s="11"/>
      <c r="R1346" s="306"/>
      <c r="S1346" s="306"/>
      <c r="T1346" s="306"/>
      <c r="U1346" s="11"/>
      <c r="V1346" s="11"/>
      <c r="W1346" s="11"/>
      <c r="X1346" s="11"/>
      <c r="Y1346" s="11"/>
      <c r="Z1346" s="11"/>
      <c r="AA1346" s="11"/>
      <c r="AB1346" s="11"/>
    </row>
    <row r="1347" spans="1:28" ht="14.25" customHeight="1">
      <c r="A1347" s="1256" t="str">
        <f>A1346</f>
        <v/>
      </c>
      <c r="B1347" s="57"/>
      <c r="C1347" s="2051"/>
      <c r="D1347" s="2053"/>
      <c r="E1347" s="2051"/>
      <c r="F1347" s="234"/>
      <c r="G1347" s="234">
        <f>'Pak8 s2'!G1349</f>
        <v>0</v>
      </c>
      <c r="H1347" s="234">
        <f>'Pak8 s2'!I1349</f>
        <v>0</v>
      </c>
      <c r="I1347" s="234">
        <f>'Pak8 s2'!K1349</f>
        <v>0</v>
      </c>
      <c r="J1347" s="234">
        <f>'Pak8 s2'!M1349</f>
        <v>0</v>
      </c>
      <c r="K1347" s="234">
        <f>'Pak8 s2'!O1349</f>
        <v>0</v>
      </c>
      <c r="L1347" s="11"/>
      <c r="M1347" s="11"/>
      <c r="N1347" s="397"/>
      <c r="O1347" s="233"/>
      <c r="P1347" s="399"/>
      <c r="Q1347" s="11"/>
      <c r="R1347" s="306"/>
      <c r="S1347" s="306"/>
      <c r="T1347" s="306"/>
      <c r="U1347" s="11"/>
      <c r="V1347" s="11"/>
      <c r="W1347" s="11"/>
      <c r="X1347" s="11"/>
      <c r="Y1347" s="11"/>
      <c r="Z1347" s="11"/>
      <c r="AA1347" s="11"/>
      <c r="AB1347" s="11"/>
    </row>
    <row r="1348" spans="1:28" ht="24.75" customHeight="1">
      <c r="A1348" s="1256" t="str">
        <f>IF(E1348&gt;0,"Wypełnione","")</f>
        <v/>
      </c>
      <c r="B1348" s="57"/>
      <c r="C1348" s="2050">
        <f>'Og s3a'!C2059</f>
        <v>0</v>
      </c>
      <c r="D1348" s="2052">
        <f>'Og s3a'!E2059</f>
        <v>0</v>
      </c>
      <c r="E1348" s="2050">
        <f>'Og s3a'!F2059</f>
        <v>0</v>
      </c>
      <c r="F1348" s="395">
        <f>O1348</f>
        <v>0</v>
      </c>
      <c r="G1348" s="395">
        <f>P1348</f>
        <v>0</v>
      </c>
      <c r="H1348" s="236">
        <f>'Pak8 s2'!I1350</f>
        <v>0</v>
      </c>
      <c r="I1348" s="236">
        <f>'Pak8 s2'!K1350</f>
        <v>0</v>
      </c>
      <c r="J1348" s="236">
        <f>'Pak8 s2'!M1350</f>
        <v>0</v>
      </c>
      <c r="K1348" s="236">
        <f>'Pak8 s2'!O1350</f>
        <v>0</v>
      </c>
      <c r="L1348" s="11"/>
      <c r="M1348" s="11"/>
      <c r="N1348" s="396">
        <f>'Og s3a'!G2059</f>
        <v>0</v>
      </c>
      <c r="O1348" s="237">
        <f>'Og s3a'!H2059</f>
        <v>0</v>
      </c>
      <c r="P1348" s="398">
        <f>'Og s3a'!D2059</f>
        <v>0</v>
      </c>
      <c r="Q1348" s="11"/>
      <c r="R1348" s="306"/>
      <c r="S1348" s="306"/>
      <c r="T1348" s="306"/>
      <c r="U1348" s="11"/>
      <c r="V1348" s="11"/>
      <c r="W1348" s="11"/>
      <c r="X1348" s="11"/>
      <c r="Y1348" s="11"/>
      <c r="Z1348" s="11"/>
      <c r="AA1348" s="11"/>
      <c r="AB1348" s="11"/>
    </row>
    <row r="1349" spans="1:28" ht="14.25" customHeight="1">
      <c r="A1349" s="1256" t="str">
        <f>A1348</f>
        <v/>
      </c>
      <c r="B1349" s="57"/>
      <c r="C1349" s="2051"/>
      <c r="D1349" s="2053"/>
      <c r="E1349" s="2051"/>
      <c r="F1349" s="234"/>
      <c r="G1349" s="234">
        <f>'Pak8 s2'!G1351</f>
        <v>0</v>
      </c>
      <c r="H1349" s="234">
        <f>'Pak8 s2'!I1351</f>
        <v>0</v>
      </c>
      <c r="I1349" s="234">
        <f>'Pak8 s2'!K1351</f>
        <v>0</v>
      </c>
      <c r="J1349" s="234">
        <f>'Pak8 s2'!M1351</f>
        <v>0</v>
      </c>
      <c r="K1349" s="234">
        <f>'Pak8 s2'!O1351</f>
        <v>0</v>
      </c>
      <c r="L1349" s="11"/>
      <c r="M1349" s="11"/>
      <c r="N1349" s="397"/>
      <c r="O1349" s="233"/>
      <c r="P1349" s="399"/>
      <c r="Q1349" s="11"/>
      <c r="R1349" s="306"/>
      <c r="S1349" s="306"/>
      <c r="T1349" s="306"/>
      <c r="U1349" s="11"/>
      <c r="V1349" s="11"/>
      <c r="W1349" s="11"/>
      <c r="X1349" s="11"/>
      <c r="Y1349" s="11"/>
      <c r="Z1349" s="11"/>
      <c r="AA1349" s="11"/>
      <c r="AB1349" s="11"/>
    </row>
    <row r="1350" spans="1:28" ht="24.75" customHeight="1">
      <c r="A1350" s="1256" t="str">
        <f>IF(E1350&gt;0,"Wypełnione","")</f>
        <v/>
      </c>
      <c r="B1350" s="57"/>
      <c r="C1350" s="2050">
        <f>'Og s3a'!C2061</f>
        <v>0</v>
      </c>
      <c r="D1350" s="2052">
        <f>'Og s3a'!E2061</f>
        <v>0</v>
      </c>
      <c r="E1350" s="2050">
        <f>'Og s3a'!F2061</f>
        <v>0</v>
      </c>
      <c r="F1350" s="395">
        <f>O1350</f>
        <v>0</v>
      </c>
      <c r="G1350" s="395">
        <f>P1350</f>
        <v>0</v>
      </c>
      <c r="H1350" s="236">
        <f>'Pak8 s2'!I1352</f>
        <v>0</v>
      </c>
      <c r="I1350" s="236">
        <f>'Pak8 s2'!K1352</f>
        <v>0</v>
      </c>
      <c r="J1350" s="236">
        <f>'Pak8 s2'!M1352</f>
        <v>0</v>
      </c>
      <c r="K1350" s="236">
        <f>'Pak8 s2'!O1352</f>
        <v>0</v>
      </c>
      <c r="L1350" s="11"/>
      <c r="M1350" s="11"/>
      <c r="N1350" s="396">
        <f>'Og s3a'!G2061</f>
        <v>0</v>
      </c>
      <c r="O1350" s="237">
        <f>'Og s3a'!H2061</f>
        <v>0</v>
      </c>
      <c r="P1350" s="398">
        <f>'Og s3a'!D2061</f>
        <v>0</v>
      </c>
      <c r="Q1350" s="11"/>
      <c r="R1350" s="306"/>
      <c r="S1350" s="306"/>
      <c r="T1350" s="306"/>
      <c r="U1350" s="11"/>
      <c r="V1350" s="11"/>
      <c r="W1350" s="11"/>
      <c r="X1350" s="11"/>
      <c r="Y1350" s="11"/>
      <c r="Z1350" s="11"/>
      <c r="AA1350" s="11"/>
      <c r="AB1350" s="11"/>
    </row>
    <row r="1351" spans="1:28" ht="14.25" customHeight="1">
      <c r="A1351" s="1256" t="str">
        <f>A1350</f>
        <v/>
      </c>
      <c r="B1351" s="57"/>
      <c r="C1351" s="2051"/>
      <c r="D1351" s="2053"/>
      <c r="E1351" s="2051"/>
      <c r="F1351" s="234"/>
      <c r="G1351" s="234">
        <f>'Pak8 s2'!G1353</f>
        <v>0</v>
      </c>
      <c r="H1351" s="234">
        <f>'Pak8 s2'!I1353</f>
        <v>0</v>
      </c>
      <c r="I1351" s="234">
        <f>'Pak8 s2'!K1353</f>
        <v>0</v>
      </c>
      <c r="J1351" s="234">
        <f>'Pak8 s2'!M1353</f>
        <v>0</v>
      </c>
      <c r="K1351" s="234">
        <f>'Pak8 s2'!O1353</f>
        <v>0</v>
      </c>
      <c r="L1351" s="11"/>
      <c r="M1351" s="11"/>
      <c r="N1351" s="397"/>
      <c r="O1351" s="233"/>
      <c r="P1351" s="399"/>
      <c r="Q1351" s="11"/>
      <c r="R1351" s="306"/>
      <c r="S1351" s="306"/>
      <c r="T1351" s="306"/>
      <c r="U1351" s="11"/>
      <c r="V1351" s="11"/>
      <c r="W1351" s="11"/>
      <c r="X1351" s="11"/>
      <c r="Y1351" s="11"/>
      <c r="Z1351" s="11"/>
      <c r="AA1351" s="11"/>
      <c r="AB1351" s="11"/>
    </row>
    <row r="1352" spans="1:28" ht="24.75" customHeight="1">
      <c r="A1352" s="1256" t="str">
        <f>IF(E1352&gt;0,"Wypełnione","")</f>
        <v/>
      </c>
      <c r="B1352" s="57"/>
      <c r="C1352" s="2050">
        <f>'Og s3a'!C2063</f>
        <v>0</v>
      </c>
      <c r="D1352" s="2052">
        <f>'Og s3a'!E2063</f>
        <v>0</v>
      </c>
      <c r="E1352" s="2050">
        <f>'Og s3a'!F2063</f>
        <v>0</v>
      </c>
      <c r="F1352" s="395">
        <f>O1352</f>
        <v>0</v>
      </c>
      <c r="G1352" s="395">
        <f>P1352</f>
        <v>0</v>
      </c>
      <c r="H1352" s="236">
        <f>'Pak8 s2'!I1354</f>
        <v>0</v>
      </c>
      <c r="I1352" s="236">
        <f>'Pak8 s2'!K1354</f>
        <v>0</v>
      </c>
      <c r="J1352" s="236">
        <f>'Pak8 s2'!M1354</f>
        <v>0</v>
      </c>
      <c r="K1352" s="236">
        <f>'Pak8 s2'!O1354</f>
        <v>0</v>
      </c>
      <c r="L1352" s="11"/>
      <c r="M1352" s="11"/>
      <c r="N1352" s="396">
        <f>'Og s3a'!G2063</f>
        <v>0</v>
      </c>
      <c r="O1352" s="237">
        <f>'Og s3a'!H2063</f>
        <v>0</v>
      </c>
      <c r="P1352" s="398">
        <f>'Og s3a'!D2063</f>
        <v>0</v>
      </c>
      <c r="Q1352" s="11"/>
      <c r="R1352" s="306"/>
      <c r="S1352" s="306"/>
      <c r="T1352" s="306"/>
      <c r="U1352" s="11"/>
      <c r="V1352" s="11"/>
      <c r="W1352" s="11"/>
      <c r="X1352" s="11"/>
      <c r="Y1352" s="11"/>
      <c r="Z1352" s="11"/>
      <c r="AA1352" s="11"/>
      <c r="AB1352" s="11"/>
    </row>
    <row r="1353" spans="1:28" ht="14.25" customHeight="1">
      <c r="A1353" s="1256" t="str">
        <f>A1352</f>
        <v/>
      </c>
      <c r="B1353" s="57"/>
      <c r="C1353" s="2051"/>
      <c r="D1353" s="2053"/>
      <c r="E1353" s="2051"/>
      <c r="F1353" s="234"/>
      <c r="G1353" s="234">
        <f>'Pak8 s2'!G1355</f>
        <v>0</v>
      </c>
      <c r="H1353" s="234">
        <f>'Pak8 s2'!I1355</f>
        <v>0</v>
      </c>
      <c r="I1353" s="234">
        <f>'Pak8 s2'!K1355</f>
        <v>0</v>
      </c>
      <c r="J1353" s="234">
        <f>'Pak8 s2'!M1355</f>
        <v>0</v>
      </c>
      <c r="K1353" s="234">
        <f>'Pak8 s2'!O1355</f>
        <v>0</v>
      </c>
      <c r="L1353" s="11"/>
      <c r="M1353" s="11"/>
      <c r="N1353" s="397"/>
      <c r="O1353" s="233"/>
      <c r="P1353" s="399"/>
      <c r="Q1353" s="11"/>
      <c r="R1353" s="306"/>
      <c r="S1353" s="306"/>
      <c r="T1353" s="306"/>
      <c r="U1353" s="11"/>
      <c r="V1353" s="11"/>
      <c r="W1353" s="11"/>
      <c r="X1353" s="11"/>
      <c r="Y1353" s="11"/>
      <c r="Z1353" s="11"/>
      <c r="AA1353" s="11"/>
      <c r="AB1353" s="11"/>
    </row>
    <row r="1354" spans="1:28" ht="24.75" customHeight="1">
      <c r="A1354" s="1256" t="str">
        <f>IF(E1354&gt;0,"Wypełnione","")</f>
        <v/>
      </c>
      <c r="B1354" s="57"/>
      <c r="C1354" s="2050">
        <f>'Og s3a'!C2065</f>
        <v>0</v>
      </c>
      <c r="D1354" s="2052">
        <f>'Og s3a'!E2065</f>
        <v>0</v>
      </c>
      <c r="E1354" s="2050">
        <f>'Og s3a'!F2065</f>
        <v>0</v>
      </c>
      <c r="F1354" s="395">
        <f>O1354</f>
        <v>0</v>
      </c>
      <c r="G1354" s="395">
        <f>P1354</f>
        <v>0</v>
      </c>
      <c r="H1354" s="236">
        <f>'Pak8 s2'!I1356</f>
        <v>0</v>
      </c>
      <c r="I1354" s="236">
        <f>'Pak8 s2'!K1356</f>
        <v>0</v>
      </c>
      <c r="J1354" s="236">
        <f>'Pak8 s2'!M1356</f>
        <v>0</v>
      </c>
      <c r="K1354" s="236">
        <f>'Pak8 s2'!O1356</f>
        <v>0</v>
      </c>
      <c r="L1354" s="11"/>
      <c r="M1354" s="11"/>
      <c r="N1354" s="396">
        <f>'Og s3a'!G2065</f>
        <v>0</v>
      </c>
      <c r="O1354" s="237">
        <f>'Og s3a'!H2065</f>
        <v>0</v>
      </c>
      <c r="P1354" s="398">
        <f>'Og s3a'!D2065</f>
        <v>0</v>
      </c>
      <c r="Q1354" s="11"/>
      <c r="R1354" s="306"/>
      <c r="S1354" s="306"/>
      <c r="T1354" s="306"/>
      <c r="U1354" s="11"/>
      <c r="V1354" s="11"/>
      <c r="W1354" s="11"/>
      <c r="X1354" s="11"/>
      <c r="Y1354" s="11"/>
      <c r="Z1354" s="11"/>
      <c r="AA1354" s="11"/>
      <c r="AB1354" s="11"/>
    </row>
    <row r="1355" spans="1:28" ht="14.25" customHeight="1">
      <c r="A1355" s="1256" t="str">
        <f>A1354</f>
        <v/>
      </c>
      <c r="B1355" s="57"/>
      <c r="C1355" s="2051"/>
      <c r="D1355" s="2053"/>
      <c r="E1355" s="2051"/>
      <c r="F1355" s="234"/>
      <c r="G1355" s="234">
        <f>'Pak8 s2'!G1357</f>
        <v>0</v>
      </c>
      <c r="H1355" s="234">
        <f>'Pak8 s2'!I1357</f>
        <v>0</v>
      </c>
      <c r="I1355" s="234">
        <f>'Pak8 s2'!K1357</f>
        <v>0</v>
      </c>
      <c r="J1355" s="234">
        <f>'Pak8 s2'!M1357</f>
        <v>0</v>
      </c>
      <c r="K1355" s="234">
        <f>'Pak8 s2'!O1357</f>
        <v>0</v>
      </c>
      <c r="L1355" s="11"/>
      <c r="M1355" s="11"/>
      <c r="N1355" s="397"/>
      <c r="O1355" s="233"/>
      <c r="P1355" s="399"/>
      <c r="Q1355" s="11"/>
      <c r="R1355" s="306"/>
      <c r="S1355" s="306"/>
      <c r="T1355" s="306"/>
      <c r="U1355" s="11"/>
      <c r="V1355" s="11"/>
      <c r="W1355" s="11"/>
      <c r="X1355" s="11"/>
      <c r="Y1355" s="11"/>
      <c r="Z1355" s="11"/>
      <c r="AA1355" s="11"/>
      <c r="AB1355" s="11"/>
    </row>
    <row r="1356" spans="1:28" ht="24.75" customHeight="1">
      <c r="A1356" s="1256" t="str">
        <f>IF(E1356&gt;0,"Wypełnione","")</f>
        <v/>
      </c>
      <c r="B1356" s="57"/>
      <c r="C1356" s="2050">
        <f>'Og s3a'!C2067</f>
        <v>0</v>
      </c>
      <c r="D1356" s="2052">
        <f>'Og s3a'!E2067</f>
        <v>0</v>
      </c>
      <c r="E1356" s="2050">
        <f>'Og s3a'!F2067</f>
        <v>0</v>
      </c>
      <c r="F1356" s="395">
        <f>O1356</f>
        <v>0</v>
      </c>
      <c r="G1356" s="395">
        <f>P1356</f>
        <v>0</v>
      </c>
      <c r="H1356" s="236">
        <f>'Pak8 s2'!I1358</f>
        <v>0</v>
      </c>
      <c r="I1356" s="236">
        <f>'Pak8 s2'!K1358</f>
        <v>0</v>
      </c>
      <c r="J1356" s="236">
        <f>'Pak8 s2'!M1358</f>
        <v>0</v>
      </c>
      <c r="K1356" s="236">
        <f>'Pak8 s2'!O1358</f>
        <v>0</v>
      </c>
      <c r="L1356" s="11"/>
      <c r="M1356" s="11"/>
      <c r="N1356" s="396">
        <f>'Og s3a'!G2067</f>
        <v>0</v>
      </c>
      <c r="O1356" s="237">
        <f>'Og s3a'!H2067</f>
        <v>0</v>
      </c>
      <c r="P1356" s="398">
        <f>'Og s3a'!D2067</f>
        <v>0</v>
      </c>
      <c r="Q1356" s="11"/>
      <c r="R1356" s="306"/>
      <c r="S1356" s="306"/>
      <c r="T1356" s="306"/>
      <c r="U1356" s="11"/>
      <c r="V1356" s="11"/>
      <c r="W1356" s="11"/>
      <c r="X1356" s="11"/>
      <c r="Y1356" s="11"/>
      <c r="Z1356" s="11"/>
      <c r="AA1356" s="11"/>
      <c r="AB1356" s="11"/>
    </row>
    <row r="1357" spans="1:28" ht="14.25" customHeight="1">
      <c r="A1357" s="1256" t="str">
        <f>A1356</f>
        <v/>
      </c>
      <c r="B1357" s="57"/>
      <c r="C1357" s="2051"/>
      <c r="D1357" s="2053"/>
      <c r="E1357" s="2051"/>
      <c r="F1357" s="234"/>
      <c r="G1357" s="234">
        <f>'Pak8 s2'!G1359</f>
        <v>0</v>
      </c>
      <c r="H1357" s="234">
        <f>'Pak8 s2'!I1359</f>
        <v>0</v>
      </c>
      <c r="I1357" s="234">
        <f>'Pak8 s2'!K1359</f>
        <v>0</v>
      </c>
      <c r="J1357" s="234">
        <f>'Pak8 s2'!M1359</f>
        <v>0</v>
      </c>
      <c r="K1357" s="234">
        <f>'Pak8 s2'!O1359</f>
        <v>0</v>
      </c>
      <c r="L1357" s="11"/>
      <c r="M1357" s="11"/>
      <c r="N1357" s="397"/>
      <c r="O1357" s="233"/>
      <c r="P1357" s="399"/>
      <c r="Q1357" s="11"/>
      <c r="R1357" s="306"/>
      <c r="S1357" s="306"/>
      <c r="T1357" s="306"/>
      <c r="U1357" s="11"/>
      <c r="V1357" s="11"/>
      <c r="W1357" s="11"/>
      <c r="X1357" s="11"/>
      <c r="Y1357" s="11"/>
      <c r="Z1357" s="11"/>
      <c r="AA1357" s="11"/>
      <c r="AB1357" s="11"/>
    </row>
    <row r="1358" spans="1:28" ht="24.75" customHeight="1">
      <c r="A1358" s="1256" t="str">
        <f>IF(E1358&gt;0,"Wypełnione","")</f>
        <v/>
      </c>
      <c r="B1358" s="57"/>
      <c r="C1358" s="2050">
        <f>'Og s3a'!C2069</f>
        <v>0</v>
      </c>
      <c r="D1358" s="2052">
        <f>'Og s3a'!E2069</f>
        <v>0</v>
      </c>
      <c r="E1358" s="2050">
        <f>'Og s3a'!F2069</f>
        <v>0</v>
      </c>
      <c r="F1358" s="395">
        <f>O1358</f>
        <v>0</v>
      </c>
      <c r="G1358" s="395">
        <f>P1358</f>
        <v>0</v>
      </c>
      <c r="H1358" s="236">
        <f>'Pak8 s2'!I1360</f>
        <v>0</v>
      </c>
      <c r="I1358" s="236">
        <f>'Pak8 s2'!K1360</f>
        <v>0</v>
      </c>
      <c r="J1358" s="236">
        <f>'Pak8 s2'!M1360</f>
        <v>0</v>
      </c>
      <c r="K1358" s="236">
        <f>'Pak8 s2'!O1360</f>
        <v>0</v>
      </c>
      <c r="L1358" s="11"/>
      <c r="M1358" s="11"/>
      <c r="N1358" s="396">
        <f>'Og s3a'!G2069</f>
        <v>0</v>
      </c>
      <c r="O1358" s="237">
        <f>'Og s3a'!H2069</f>
        <v>0</v>
      </c>
      <c r="P1358" s="398">
        <f>'Og s3a'!D2069</f>
        <v>0</v>
      </c>
      <c r="Q1358" s="11"/>
      <c r="R1358" s="306"/>
      <c r="S1358" s="306"/>
      <c r="T1358" s="306"/>
      <c r="U1358" s="11"/>
      <c r="V1358" s="11"/>
      <c r="W1358" s="11"/>
      <c r="X1358" s="11"/>
      <c r="Y1358" s="11"/>
      <c r="Z1358" s="11"/>
      <c r="AA1358" s="11"/>
      <c r="AB1358" s="11"/>
    </row>
    <row r="1359" spans="1:28" ht="14.25" customHeight="1">
      <c r="A1359" s="1256" t="str">
        <f>A1358</f>
        <v/>
      </c>
      <c r="B1359" s="57"/>
      <c r="C1359" s="2051"/>
      <c r="D1359" s="2053"/>
      <c r="E1359" s="2051"/>
      <c r="F1359" s="234"/>
      <c r="G1359" s="234">
        <f>'Pak8 s2'!G1361</f>
        <v>0</v>
      </c>
      <c r="H1359" s="234">
        <f>'Pak8 s2'!I1361</f>
        <v>0</v>
      </c>
      <c r="I1359" s="234">
        <f>'Pak8 s2'!K1361</f>
        <v>0</v>
      </c>
      <c r="J1359" s="234">
        <f>'Pak8 s2'!M1361</f>
        <v>0</v>
      </c>
      <c r="K1359" s="234">
        <f>'Pak8 s2'!O1361</f>
        <v>0</v>
      </c>
      <c r="L1359" s="11"/>
      <c r="M1359" s="11"/>
      <c r="N1359" s="397"/>
      <c r="O1359" s="233"/>
      <c r="P1359" s="399"/>
      <c r="Q1359" s="11"/>
      <c r="R1359" s="306"/>
      <c r="S1359" s="306"/>
      <c r="T1359" s="306"/>
      <c r="U1359" s="11"/>
      <c r="V1359" s="11"/>
      <c r="W1359" s="11"/>
      <c r="X1359" s="11"/>
      <c r="Y1359" s="11"/>
      <c r="Z1359" s="11"/>
      <c r="AA1359" s="11"/>
      <c r="AB1359" s="11"/>
    </row>
    <row r="1360" spans="1:28" ht="24.75" customHeight="1">
      <c r="A1360" s="1256" t="str">
        <f>IF(E1360&gt;0,"Wypełnione","")</f>
        <v/>
      </c>
      <c r="B1360" s="57"/>
      <c r="C1360" s="2050">
        <f>'Og s3a'!C2071</f>
        <v>0</v>
      </c>
      <c r="D1360" s="2052">
        <f>'Og s3a'!E2071</f>
        <v>0</v>
      </c>
      <c r="E1360" s="2050">
        <f>'Og s3a'!F2071</f>
        <v>0</v>
      </c>
      <c r="F1360" s="395">
        <f>O1360</f>
        <v>0</v>
      </c>
      <c r="G1360" s="395">
        <f>P1360</f>
        <v>0</v>
      </c>
      <c r="H1360" s="236">
        <f>'Pak8 s2'!I1362</f>
        <v>0</v>
      </c>
      <c r="I1360" s="236">
        <f>'Pak8 s2'!K1362</f>
        <v>0</v>
      </c>
      <c r="J1360" s="236">
        <f>'Pak8 s2'!M1362</f>
        <v>0</v>
      </c>
      <c r="K1360" s="236">
        <f>'Pak8 s2'!O1362</f>
        <v>0</v>
      </c>
      <c r="L1360" s="11"/>
      <c r="M1360" s="11"/>
      <c r="N1360" s="396">
        <f>'Og s3a'!G2071</f>
        <v>0</v>
      </c>
      <c r="O1360" s="237">
        <f>'Og s3a'!H2071</f>
        <v>0</v>
      </c>
      <c r="P1360" s="398">
        <f>'Og s3a'!D2071</f>
        <v>0</v>
      </c>
      <c r="Q1360" s="11"/>
      <c r="R1360" s="306"/>
      <c r="S1360" s="306"/>
      <c r="T1360" s="306"/>
      <c r="U1360" s="11"/>
      <c r="V1360" s="11"/>
      <c r="W1360" s="11"/>
      <c r="X1360" s="11"/>
      <c r="Y1360" s="11"/>
      <c r="Z1360" s="11"/>
      <c r="AA1360" s="11"/>
      <c r="AB1360" s="11"/>
    </row>
    <row r="1361" spans="1:28" ht="14.25" customHeight="1">
      <c r="A1361" s="1256" t="str">
        <f>A1360</f>
        <v/>
      </c>
      <c r="B1361" s="57"/>
      <c r="C1361" s="2051"/>
      <c r="D1361" s="2053"/>
      <c r="E1361" s="2051"/>
      <c r="F1361" s="234"/>
      <c r="G1361" s="234">
        <f>'Pak8 s2'!G1363</f>
        <v>0</v>
      </c>
      <c r="H1361" s="234">
        <f>'Pak8 s2'!I1363</f>
        <v>0</v>
      </c>
      <c r="I1361" s="234">
        <f>'Pak8 s2'!K1363</f>
        <v>0</v>
      </c>
      <c r="J1361" s="234">
        <f>'Pak8 s2'!M1363</f>
        <v>0</v>
      </c>
      <c r="K1361" s="234">
        <f>'Pak8 s2'!O1363</f>
        <v>0</v>
      </c>
      <c r="L1361" s="11"/>
      <c r="M1361" s="11"/>
      <c r="N1361" s="397"/>
      <c r="O1361" s="233"/>
      <c r="P1361" s="399"/>
      <c r="Q1361" s="11"/>
      <c r="R1361" s="306"/>
      <c r="S1361" s="306"/>
      <c r="T1361" s="306"/>
      <c r="U1361" s="11"/>
      <c r="V1361" s="11"/>
      <c r="W1361" s="11"/>
      <c r="X1361" s="11"/>
      <c r="Y1361" s="11"/>
      <c r="Z1361" s="11"/>
      <c r="AA1361" s="11"/>
      <c r="AB1361" s="11"/>
    </row>
    <row r="1362" spans="1:28" ht="24.75" customHeight="1">
      <c r="A1362" s="1256" t="str">
        <f>IF(E1362&gt;0,"Wypełnione","")</f>
        <v/>
      </c>
      <c r="B1362" s="57"/>
      <c r="C1362" s="2050">
        <f>'Og s3a'!C2073</f>
        <v>0</v>
      </c>
      <c r="D1362" s="2052">
        <f>'Og s3a'!E2073</f>
        <v>0</v>
      </c>
      <c r="E1362" s="2050">
        <f>'Og s3a'!F2073</f>
        <v>0</v>
      </c>
      <c r="F1362" s="395">
        <f>O1362</f>
        <v>0</v>
      </c>
      <c r="G1362" s="395">
        <f>P1362</f>
        <v>0</v>
      </c>
      <c r="H1362" s="236">
        <f>'Pak8 s2'!I1364</f>
        <v>0</v>
      </c>
      <c r="I1362" s="236">
        <f>'Pak8 s2'!K1364</f>
        <v>0</v>
      </c>
      <c r="J1362" s="236">
        <f>'Pak8 s2'!M1364</f>
        <v>0</v>
      </c>
      <c r="K1362" s="236">
        <f>'Pak8 s2'!O1364</f>
        <v>0</v>
      </c>
      <c r="L1362" s="11"/>
      <c r="M1362" s="11"/>
      <c r="N1362" s="396">
        <f>'Og s3a'!G2073</f>
        <v>0</v>
      </c>
      <c r="O1362" s="237">
        <f>'Og s3a'!H2073</f>
        <v>0</v>
      </c>
      <c r="P1362" s="398">
        <f>'Og s3a'!D2073</f>
        <v>0</v>
      </c>
      <c r="Q1362" s="11"/>
      <c r="R1362" s="306"/>
      <c r="S1362" s="306"/>
      <c r="T1362" s="306"/>
      <c r="U1362" s="11"/>
      <c r="V1362" s="11"/>
      <c r="W1362" s="11"/>
      <c r="X1362" s="11"/>
      <c r="Y1362" s="11"/>
      <c r="Z1362" s="11"/>
      <c r="AA1362" s="11"/>
      <c r="AB1362" s="11"/>
    </row>
    <row r="1363" spans="1:28" ht="14.25" customHeight="1">
      <c r="A1363" s="1256" t="str">
        <f>A1362</f>
        <v/>
      </c>
      <c r="B1363" s="57"/>
      <c r="C1363" s="2051"/>
      <c r="D1363" s="2053"/>
      <c r="E1363" s="2051"/>
      <c r="F1363" s="234"/>
      <c r="G1363" s="234">
        <f>'Pak8 s2'!G1365</f>
        <v>0</v>
      </c>
      <c r="H1363" s="234">
        <f>'Pak8 s2'!I1365</f>
        <v>0</v>
      </c>
      <c r="I1363" s="234">
        <f>'Pak8 s2'!K1365</f>
        <v>0</v>
      </c>
      <c r="J1363" s="234">
        <f>'Pak8 s2'!M1365</f>
        <v>0</v>
      </c>
      <c r="K1363" s="234">
        <f>'Pak8 s2'!O1365</f>
        <v>0</v>
      </c>
      <c r="L1363" s="11"/>
      <c r="M1363" s="11"/>
      <c r="N1363" s="397"/>
      <c r="O1363" s="233"/>
      <c r="P1363" s="399"/>
      <c r="Q1363" s="11"/>
      <c r="R1363" s="306"/>
      <c r="S1363" s="306"/>
      <c r="T1363" s="306"/>
      <c r="U1363" s="11"/>
      <c r="V1363" s="11"/>
      <c r="W1363" s="11"/>
      <c r="X1363" s="11"/>
      <c r="Y1363" s="11"/>
      <c r="Z1363" s="11"/>
      <c r="AA1363" s="11"/>
      <c r="AB1363" s="11"/>
    </row>
    <row r="1364" spans="1:28" ht="24.75" customHeight="1">
      <c r="A1364" s="1256" t="str">
        <f>IF(E1364&gt;0,"Wypełnione","")</f>
        <v/>
      </c>
      <c r="B1364" s="57"/>
      <c r="C1364" s="2050">
        <f>'Og s3a'!C2075</f>
        <v>0</v>
      </c>
      <c r="D1364" s="2052">
        <f>'Og s3a'!E2075</f>
        <v>0</v>
      </c>
      <c r="E1364" s="2050">
        <f>'Og s3a'!F2075</f>
        <v>0</v>
      </c>
      <c r="F1364" s="395">
        <f>O1364</f>
        <v>0</v>
      </c>
      <c r="G1364" s="395">
        <f>P1364</f>
        <v>0</v>
      </c>
      <c r="H1364" s="236">
        <f>'Pak8 s2'!I1366</f>
        <v>0</v>
      </c>
      <c r="I1364" s="236">
        <f>'Pak8 s2'!K1366</f>
        <v>0</v>
      </c>
      <c r="J1364" s="236">
        <f>'Pak8 s2'!M1366</f>
        <v>0</v>
      </c>
      <c r="K1364" s="236">
        <f>'Pak8 s2'!O1366</f>
        <v>0</v>
      </c>
      <c r="L1364" s="11"/>
      <c r="M1364" s="11"/>
      <c r="N1364" s="396">
        <f>'Og s3a'!G2075</f>
        <v>0</v>
      </c>
      <c r="O1364" s="237">
        <f>'Og s3a'!H2075</f>
        <v>0</v>
      </c>
      <c r="P1364" s="398">
        <f>'Og s3a'!D2075</f>
        <v>0</v>
      </c>
      <c r="Q1364" s="11"/>
      <c r="R1364" s="306"/>
      <c r="S1364" s="306"/>
      <c r="T1364" s="306"/>
      <c r="U1364" s="11"/>
      <c r="V1364" s="11"/>
      <c r="W1364" s="11"/>
      <c r="X1364" s="11"/>
      <c r="Y1364" s="11"/>
      <c r="Z1364" s="11"/>
      <c r="AA1364" s="11"/>
      <c r="AB1364" s="11"/>
    </row>
    <row r="1365" spans="1:28" ht="14.25" customHeight="1">
      <c r="A1365" s="1256" t="str">
        <f>A1364</f>
        <v/>
      </c>
      <c r="B1365" s="57"/>
      <c r="C1365" s="2051"/>
      <c r="D1365" s="2053"/>
      <c r="E1365" s="2051"/>
      <c r="F1365" s="234"/>
      <c r="G1365" s="234">
        <f>'Pak8 s2'!G1367</f>
        <v>0</v>
      </c>
      <c r="H1365" s="234">
        <f>'Pak8 s2'!I1367</f>
        <v>0</v>
      </c>
      <c r="I1365" s="234">
        <f>'Pak8 s2'!K1367</f>
        <v>0</v>
      </c>
      <c r="J1365" s="234">
        <f>'Pak8 s2'!M1367</f>
        <v>0</v>
      </c>
      <c r="K1365" s="234">
        <f>'Pak8 s2'!O1367</f>
        <v>0</v>
      </c>
      <c r="L1365" s="11"/>
      <c r="M1365" s="11"/>
      <c r="N1365" s="397"/>
      <c r="O1365" s="233"/>
      <c r="P1365" s="399"/>
      <c r="Q1365" s="11"/>
      <c r="R1365" s="306"/>
      <c r="S1365" s="306"/>
      <c r="T1365" s="306"/>
      <c r="U1365" s="11"/>
      <c r="V1365" s="11"/>
      <c r="W1365" s="11"/>
      <c r="X1365" s="11"/>
      <c r="Y1365" s="11"/>
      <c r="Z1365" s="11"/>
      <c r="AA1365" s="11"/>
      <c r="AB1365" s="11"/>
    </row>
    <row r="1366" spans="1:28" ht="24.75" customHeight="1">
      <c r="A1366" s="1256" t="str">
        <f>IF(E1366&gt;0,"Wypełnione","")</f>
        <v/>
      </c>
      <c r="B1366" s="57"/>
      <c r="C1366" s="2050">
        <f>'Og s3a'!C2077</f>
        <v>0</v>
      </c>
      <c r="D1366" s="2052">
        <f>'Og s3a'!E2077</f>
        <v>0</v>
      </c>
      <c r="E1366" s="2050">
        <f>'Og s3a'!F2077</f>
        <v>0</v>
      </c>
      <c r="F1366" s="395">
        <f>O1366</f>
        <v>0</v>
      </c>
      <c r="G1366" s="395">
        <f>P1366</f>
        <v>0</v>
      </c>
      <c r="H1366" s="236">
        <f>'Pak8 s2'!I1368</f>
        <v>0</v>
      </c>
      <c r="I1366" s="236">
        <f>'Pak8 s2'!K1368</f>
        <v>0</v>
      </c>
      <c r="J1366" s="236">
        <f>'Pak8 s2'!M1368</f>
        <v>0</v>
      </c>
      <c r="K1366" s="236">
        <f>'Pak8 s2'!O1368</f>
        <v>0</v>
      </c>
      <c r="L1366" s="11"/>
      <c r="M1366" s="11"/>
      <c r="N1366" s="396">
        <f>'Og s3a'!G2077</f>
        <v>0</v>
      </c>
      <c r="O1366" s="237">
        <f>'Og s3a'!H2077</f>
        <v>0</v>
      </c>
      <c r="P1366" s="398">
        <f>'Og s3a'!D2077</f>
        <v>0</v>
      </c>
      <c r="Q1366" s="11"/>
      <c r="R1366" s="306"/>
      <c r="S1366" s="306"/>
      <c r="T1366" s="306"/>
      <c r="U1366" s="11"/>
      <c r="V1366" s="11"/>
      <c r="W1366" s="11"/>
      <c r="X1366" s="11"/>
      <c r="Y1366" s="11"/>
      <c r="Z1366" s="11"/>
      <c r="AA1366" s="11"/>
      <c r="AB1366" s="11"/>
    </row>
    <row r="1367" spans="1:28" ht="14.25" customHeight="1">
      <c r="A1367" s="1256" t="str">
        <f>A1366</f>
        <v/>
      </c>
      <c r="B1367" s="57"/>
      <c r="C1367" s="2051"/>
      <c r="D1367" s="2053"/>
      <c r="E1367" s="2051"/>
      <c r="F1367" s="234"/>
      <c r="G1367" s="234">
        <f>'Pak8 s2'!G1369</f>
        <v>0</v>
      </c>
      <c r="H1367" s="234">
        <f>'Pak8 s2'!I1369</f>
        <v>0</v>
      </c>
      <c r="I1367" s="234">
        <f>'Pak8 s2'!K1369</f>
        <v>0</v>
      </c>
      <c r="J1367" s="234">
        <f>'Pak8 s2'!M1369</f>
        <v>0</v>
      </c>
      <c r="K1367" s="234">
        <f>'Pak8 s2'!O1369</f>
        <v>0</v>
      </c>
      <c r="L1367" s="11"/>
      <c r="M1367" s="11"/>
      <c r="N1367" s="397"/>
      <c r="O1367" s="233"/>
      <c r="P1367" s="399"/>
      <c r="Q1367" s="11"/>
      <c r="R1367" s="306"/>
      <c r="S1367" s="306"/>
      <c r="T1367" s="306"/>
      <c r="U1367" s="11"/>
      <c r="V1367" s="11"/>
      <c r="W1367" s="11"/>
      <c r="X1367" s="11"/>
      <c r="Y1367" s="11"/>
      <c r="Z1367" s="11"/>
      <c r="AA1367" s="11"/>
      <c r="AB1367" s="11"/>
    </row>
    <row r="1368" spans="1:28" ht="24.75" customHeight="1">
      <c r="A1368" s="1256" t="str">
        <f>IF(E1368&gt;0,"Wypełnione","")</f>
        <v/>
      </c>
      <c r="B1368" s="57"/>
      <c r="C1368" s="2050">
        <f>'Og s3a'!C2079</f>
        <v>0</v>
      </c>
      <c r="D1368" s="2052">
        <f>'Og s3a'!E2079</f>
        <v>0</v>
      </c>
      <c r="E1368" s="2050">
        <f>'Og s3a'!F2079</f>
        <v>0</v>
      </c>
      <c r="F1368" s="395">
        <f>O1368</f>
        <v>0</v>
      </c>
      <c r="G1368" s="395">
        <f>P1368</f>
        <v>0</v>
      </c>
      <c r="H1368" s="236">
        <f>'Pak8 s2'!I1370</f>
        <v>0</v>
      </c>
      <c r="I1368" s="236">
        <f>'Pak8 s2'!K1370</f>
        <v>0</v>
      </c>
      <c r="J1368" s="236">
        <f>'Pak8 s2'!M1370</f>
        <v>0</v>
      </c>
      <c r="K1368" s="236">
        <f>'Pak8 s2'!O1370</f>
        <v>0</v>
      </c>
      <c r="L1368" s="11"/>
      <c r="M1368" s="11"/>
      <c r="N1368" s="396">
        <f>'Og s3a'!G2079</f>
        <v>0</v>
      </c>
      <c r="O1368" s="237">
        <f>'Og s3a'!H2079</f>
        <v>0</v>
      </c>
      <c r="P1368" s="398">
        <f>'Og s3a'!D2079</f>
        <v>0</v>
      </c>
      <c r="Q1368" s="11"/>
      <c r="R1368" s="306"/>
      <c r="S1368" s="306"/>
      <c r="T1368" s="306"/>
      <c r="U1368" s="11"/>
      <c r="V1368" s="11"/>
      <c r="W1368" s="11"/>
      <c r="X1368" s="11"/>
      <c r="Y1368" s="11"/>
      <c r="Z1368" s="11"/>
      <c r="AA1368" s="11"/>
      <c r="AB1368" s="11"/>
    </row>
    <row r="1369" spans="1:28" ht="14.25" customHeight="1">
      <c r="A1369" s="1256" t="str">
        <f>A1368</f>
        <v/>
      </c>
      <c r="B1369" s="57"/>
      <c r="C1369" s="2051"/>
      <c r="D1369" s="2053"/>
      <c r="E1369" s="2051"/>
      <c r="F1369" s="234"/>
      <c r="G1369" s="234">
        <f>'Pak8 s2'!G1371</f>
        <v>0</v>
      </c>
      <c r="H1369" s="234">
        <f>'Pak8 s2'!I1371</f>
        <v>0</v>
      </c>
      <c r="I1369" s="234">
        <f>'Pak8 s2'!K1371</f>
        <v>0</v>
      </c>
      <c r="J1369" s="234">
        <f>'Pak8 s2'!M1371</f>
        <v>0</v>
      </c>
      <c r="K1369" s="234">
        <f>'Pak8 s2'!O1371</f>
        <v>0</v>
      </c>
      <c r="L1369" s="11"/>
      <c r="M1369" s="11"/>
      <c r="N1369" s="397"/>
      <c r="O1369" s="233"/>
      <c r="P1369" s="399"/>
      <c r="Q1369" s="11"/>
      <c r="R1369" s="306"/>
      <c r="S1369" s="306"/>
      <c r="T1369" s="306"/>
      <c r="U1369" s="11"/>
      <c r="V1369" s="11"/>
      <c r="W1369" s="11"/>
      <c r="X1369" s="11"/>
      <c r="Y1369" s="11"/>
      <c r="Z1369" s="11"/>
      <c r="AA1369" s="11"/>
      <c r="AB1369" s="11"/>
    </row>
    <row r="1370" spans="1:28" ht="24.75" customHeight="1">
      <c r="A1370" s="1256" t="str">
        <f>IF(E1370&gt;0,"Wypełnione","")</f>
        <v/>
      </c>
      <c r="B1370" s="57"/>
      <c r="C1370" s="2050">
        <f>'Og s3a'!C2081</f>
        <v>0</v>
      </c>
      <c r="D1370" s="2052">
        <f>'Og s3a'!E2081</f>
        <v>0</v>
      </c>
      <c r="E1370" s="2050">
        <f>'Og s3a'!F2081</f>
        <v>0</v>
      </c>
      <c r="F1370" s="395">
        <f>O1370</f>
        <v>0</v>
      </c>
      <c r="G1370" s="395">
        <f>P1370</f>
        <v>0</v>
      </c>
      <c r="H1370" s="236">
        <f>'Pak8 s2'!I1372</f>
        <v>0</v>
      </c>
      <c r="I1370" s="236">
        <f>'Pak8 s2'!K1372</f>
        <v>0</v>
      </c>
      <c r="J1370" s="236">
        <f>'Pak8 s2'!M1372</f>
        <v>0</v>
      </c>
      <c r="K1370" s="236">
        <f>'Pak8 s2'!O1372</f>
        <v>0</v>
      </c>
      <c r="L1370" s="11"/>
      <c r="M1370" s="11"/>
      <c r="N1370" s="396">
        <f>'Og s3a'!G2081</f>
        <v>0</v>
      </c>
      <c r="O1370" s="237">
        <f>'Og s3a'!H2081</f>
        <v>0</v>
      </c>
      <c r="P1370" s="398">
        <f>'Og s3a'!D2081</f>
        <v>0</v>
      </c>
      <c r="Q1370" s="11"/>
      <c r="R1370" s="306"/>
      <c r="S1370" s="306"/>
      <c r="T1370" s="306"/>
      <c r="U1370" s="11"/>
      <c r="V1370" s="11"/>
      <c r="W1370" s="11"/>
      <c r="X1370" s="11"/>
      <c r="Y1370" s="11"/>
      <c r="Z1370" s="11"/>
      <c r="AA1370" s="11"/>
      <c r="AB1370" s="11"/>
    </row>
    <row r="1371" spans="1:28" ht="14.25" customHeight="1">
      <c r="A1371" s="1256" t="str">
        <f>A1370</f>
        <v/>
      </c>
      <c r="B1371" s="57"/>
      <c r="C1371" s="2051"/>
      <c r="D1371" s="2053"/>
      <c r="E1371" s="2051"/>
      <c r="F1371" s="234"/>
      <c r="G1371" s="234">
        <f>'Pak8 s2'!G1373</f>
        <v>0</v>
      </c>
      <c r="H1371" s="234">
        <f>'Pak8 s2'!I1373</f>
        <v>0</v>
      </c>
      <c r="I1371" s="234">
        <f>'Pak8 s2'!K1373</f>
        <v>0</v>
      </c>
      <c r="J1371" s="234">
        <f>'Pak8 s2'!M1373</f>
        <v>0</v>
      </c>
      <c r="K1371" s="234">
        <f>'Pak8 s2'!O1373</f>
        <v>0</v>
      </c>
      <c r="L1371" s="11"/>
      <c r="M1371" s="11"/>
      <c r="N1371" s="397"/>
      <c r="O1371" s="233"/>
      <c r="P1371" s="399"/>
      <c r="Q1371" s="11"/>
      <c r="R1371" s="306"/>
      <c r="S1371" s="306"/>
      <c r="T1371" s="306"/>
      <c r="U1371" s="11"/>
      <c r="V1371" s="11"/>
      <c r="W1371" s="11"/>
      <c r="X1371" s="11"/>
      <c r="Y1371" s="11"/>
      <c r="Z1371" s="11"/>
      <c r="AA1371" s="11"/>
      <c r="AB1371" s="11"/>
    </row>
    <row r="1372" spans="1:28" ht="24.75" customHeight="1">
      <c r="A1372" s="1256" t="str">
        <f>IF(E1372&gt;0,"Wypełnione","")</f>
        <v/>
      </c>
      <c r="B1372" s="57"/>
      <c r="C1372" s="2050">
        <f>'Og s3a'!C2083</f>
        <v>0</v>
      </c>
      <c r="D1372" s="2052">
        <f>'Og s3a'!E2083</f>
        <v>0</v>
      </c>
      <c r="E1372" s="2050">
        <f>'Og s3a'!F2083</f>
        <v>0</v>
      </c>
      <c r="F1372" s="395">
        <f>O1372</f>
        <v>0</v>
      </c>
      <c r="G1372" s="395">
        <f>P1372</f>
        <v>0</v>
      </c>
      <c r="H1372" s="236">
        <f>'Pak8 s2'!I1374</f>
        <v>0</v>
      </c>
      <c r="I1372" s="236">
        <f>'Pak8 s2'!K1374</f>
        <v>0</v>
      </c>
      <c r="J1372" s="236">
        <f>'Pak8 s2'!M1374</f>
        <v>0</v>
      </c>
      <c r="K1372" s="236">
        <f>'Pak8 s2'!O1374</f>
        <v>0</v>
      </c>
      <c r="L1372" s="11"/>
      <c r="M1372" s="11"/>
      <c r="N1372" s="396">
        <f>'Og s3a'!G2083</f>
        <v>0</v>
      </c>
      <c r="O1372" s="237">
        <f>'Og s3a'!H2083</f>
        <v>0</v>
      </c>
      <c r="P1372" s="398">
        <f>'Og s3a'!D2083</f>
        <v>0</v>
      </c>
      <c r="Q1372" s="11"/>
      <c r="R1372" s="306"/>
      <c r="S1372" s="306"/>
      <c r="T1372" s="306"/>
      <c r="U1372" s="11"/>
      <c r="V1372" s="11"/>
      <c r="W1372" s="11"/>
      <c r="X1372" s="11"/>
      <c r="Y1372" s="11"/>
      <c r="Z1372" s="11"/>
      <c r="AA1372" s="11"/>
      <c r="AB1372" s="11"/>
    </row>
    <row r="1373" spans="1:28" ht="14.25" customHeight="1">
      <c r="A1373" s="1256" t="str">
        <f>A1372</f>
        <v/>
      </c>
      <c r="B1373" s="57"/>
      <c r="C1373" s="2051"/>
      <c r="D1373" s="2053"/>
      <c r="E1373" s="2051"/>
      <c r="F1373" s="234"/>
      <c r="G1373" s="234">
        <f>'Pak8 s2'!G1375</f>
        <v>0</v>
      </c>
      <c r="H1373" s="234">
        <f>'Pak8 s2'!I1375</f>
        <v>0</v>
      </c>
      <c r="I1373" s="234">
        <f>'Pak8 s2'!K1375</f>
        <v>0</v>
      </c>
      <c r="J1373" s="234">
        <f>'Pak8 s2'!M1375</f>
        <v>0</v>
      </c>
      <c r="K1373" s="234">
        <f>'Pak8 s2'!O1375</f>
        <v>0</v>
      </c>
      <c r="L1373" s="11"/>
      <c r="M1373" s="11"/>
      <c r="N1373" s="397"/>
      <c r="O1373" s="233"/>
      <c r="P1373" s="399"/>
      <c r="Q1373" s="11"/>
      <c r="R1373" s="306"/>
      <c r="S1373" s="306"/>
      <c r="T1373" s="306"/>
      <c r="U1373" s="11"/>
      <c r="V1373" s="11"/>
      <c r="W1373" s="11"/>
      <c r="X1373" s="11"/>
      <c r="Y1373" s="11"/>
      <c r="Z1373" s="11"/>
      <c r="AA1373" s="11"/>
      <c r="AB1373" s="11"/>
    </row>
    <row r="1374" spans="1:28" ht="24.75" customHeight="1">
      <c r="A1374" s="1256" t="str">
        <f>IF(E1374&gt;0,"Wypełnione","")</f>
        <v/>
      </c>
      <c r="B1374" s="57"/>
      <c r="C1374" s="2050">
        <f>'Og s3a'!C2085</f>
        <v>0</v>
      </c>
      <c r="D1374" s="2052">
        <f>'Og s3a'!E2085</f>
        <v>0</v>
      </c>
      <c r="E1374" s="2050">
        <f>'Og s3a'!F2085</f>
        <v>0</v>
      </c>
      <c r="F1374" s="395">
        <f>O1374</f>
        <v>0</v>
      </c>
      <c r="G1374" s="395">
        <f>P1374</f>
        <v>0</v>
      </c>
      <c r="H1374" s="236">
        <f>'Pak8 s2'!I1376</f>
        <v>0</v>
      </c>
      <c r="I1374" s="236">
        <f>'Pak8 s2'!K1376</f>
        <v>0</v>
      </c>
      <c r="J1374" s="236">
        <f>'Pak8 s2'!M1376</f>
        <v>0</v>
      </c>
      <c r="K1374" s="236">
        <f>'Pak8 s2'!O1376</f>
        <v>0</v>
      </c>
      <c r="L1374" s="11"/>
      <c r="M1374" s="11"/>
      <c r="N1374" s="396">
        <f>'Og s3a'!G2085</f>
        <v>0</v>
      </c>
      <c r="O1374" s="237">
        <f>'Og s3a'!H2085</f>
        <v>0</v>
      </c>
      <c r="P1374" s="398">
        <f>'Og s3a'!D2085</f>
        <v>0</v>
      </c>
      <c r="Q1374" s="11"/>
      <c r="R1374" s="306"/>
      <c r="S1374" s="306"/>
      <c r="T1374" s="306"/>
      <c r="U1374" s="11"/>
      <c r="V1374" s="11"/>
      <c r="W1374" s="11"/>
      <c r="X1374" s="11"/>
      <c r="Y1374" s="11"/>
      <c r="Z1374" s="11"/>
      <c r="AA1374" s="11"/>
      <c r="AB1374" s="11"/>
    </row>
    <row r="1375" spans="1:28" ht="14.25" customHeight="1">
      <c r="A1375" s="1256" t="str">
        <f>A1374</f>
        <v/>
      </c>
      <c r="B1375" s="57"/>
      <c r="C1375" s="2051"/>
      <c r="D1375" s="2053"/>
      <c r="E1375" s="2051"/>
      <c r="F1375" s="234"/>
      <c r="G1375" s="234">
        <f>'Pak8 s2'!G1377</f>
        <v>0</v>
      </c>
      <c r="H1375" s="234">
        <f>'Pak8 s2'!I1377</f>
        <v>0</v>
      </c>
      <c r="I1375" s="234">
        <f>'Pak8 s2'!K1377</f>
        <v>0</v>
      </c>
      <c r="J1375" s="234">
        <f>'Pak8 s2'!M1377</f>
        <v>0</v>
      </c>
      <c r="K1375" s="234">
        <f>'Pak8 s2'!O1377</f>
        <v>0</v>
      </c>
      <c r="L1375" s="11"/>
      <c r="M1375" s="11"/>
      <c r="N1375" s="397"/>
      <c r="O1375" s="233"/>
      <c r="P1375" s="399"/>
      <c r="Q1375" s="11"/>
      <c r="R1375" s="306"/>
      <c r="S1375" s="306"/>
      <c r="T1375" s="306"/>
      <c r="U1375" s="11"/>
      <c r="V1375" s="11"/>
      <c r="W1375" s="11"/>
      <c r="X1375" s="11"/>
      <c r="Y1375" s="11"/>
      <c r="Z1375" s="11"/>
      <c r="AA1375" s="11"/>
      <c r="AB1375" s="11"/>
    </row>
    <row r="1376" spans="1:28" ht="24.75" customHeight="1">
      <c r="A1376" s="1256" t="str">
        <f>IF(E1376&gt;0,"Wypełnione","")</f>
        <v/>
      </c>
      <c r="B1376" s="57"/>
      <c r="C1376" s="2050">
        <f>'Og s3a'!C2087</f>
        <v>0</v>
      </c>
      <c r="D1376" s="2052">
        <f>'Og s3a'!E2087</f>
        <v>0</v>
      </c>
      <c r="E1376" s="2050">
        <f>'Og s3a'!F2087</f>
        <v>0</v>
      </c>
      <c r="F1376" s="395">
        <f>O1376</f>
        <v>0</v>
      </c>
      <c r="G1376" s="395">
        <f>P1376</f>
        <v>0</v>
      </c>
      <c r="H1376" s="236">
        <f>'Pak8 s2'!I1378</f>
        <v>0</v>
      </c>
      <c r="I1376" s="236">
        <f>'Pak8 s2'!K1378</f>
        <v>0</v>
      </c>
      <c r="J1376" s="236">
        <f>'Pak8 s2'!M1378</f>
        <v>0</v>
      </c>
      <c r="K1376" s="236">
        <f>'Pak8 s2'!O1378</f>
        <v>0</v>
      </c>
      <c r="L1376" s="11"/>
      <c r="M1376" s="11"/>
      <c r="N1376" s="396">
        <f>'Og s3a'!G2087</f>
        <v>0</v>
      </c>
      <c r="O1376" s="237">
        <f>'Og s3a'!H2087</f>
        <v>0</v>
      </c>
      <c r="P1376" s="398">
        <f>'Og s3a'!D2087</f>
        <v>0</v>
      </c>
      <c r="Q1376" s="11"/>
      <c r="R1376" s="306"/>
      <c r="S1376" s="306"/>
      <c r="T1376" s="306"/>
      <c r="U1376" s="11"/>
      <c r="V1376" s="11"/>
      <c r="W1376" s="11"/>
      <c r="X1376" s="11"/>
      <c r="Y1376" s="11"/>
      <c r="Z1376" s="11"/>
      <c r="AA1376" s="11"/>
      <c r="AB1376" s="11"/>
    </row>
    <row r="1377" spans="1:28" ht="14.25" customHeight="1">
      <c r="A1377" s="1256" t="str">
        <f>A1376</f>
        <v/>
      </c>
      <c r="B1377" s="57"/>
      <c r="C1377" s="2051"/>
      <c r="D1377" s="2053"/>
      <c r="E1377" s="2051"/>
      <c r="F1377" s="234"/>
      <c r="G1377" s="234">
        <f>'Pak8 s2'!G1379</f>
        <v>0</v>
      </c>
      <c r="H1377" s="234">
        <f>'Pak8 s2'!I1379</f>
        <v>0</v>
      </c>
      <c r="I1377" s="234">
        <f>'Pak8 s2'!K1379</f>
        <v>0</v>
      </c>
      <c r="J1377" s="234">
        <f>'Pak8 s2'!M1379</f>
        <v>0</v>
      </c>
      <c r="K1377" s="234">
        <f>'Pak8 s2'!O1379</f>
        <v>0</v>
      </c>
      <c r="L1377" s="11"/>
      <c r="M1377" s="11"/>
      <c r="N1377" s="397"/>
      <c r="O1377" s="233"/>
      <c r="P1377" s="399"/>
      <c r="Q1377" s="11"/>
      <c r="R1377" s="306"/>
      <c r="S1377" s="306"/>
      <c r="T1377" s="306"/>
      <c r="U1377" s="11"/>
      <c r="V1377" s="11"/>
      <c r="W1377" s="11"/>
      <c r="X1377" s="11"/>
      <c r="Y1377" s="11"/>
      <c r="Z1377" s="11"/>
      <c r="AA1377" s="11"/>
      <c r="AB1377" s="11"/>
    </row>
    <row r="1378" spans="1:28" ht="24.75" customHeight="1">
      <c r="A1378" s="1256" t="str">
        <f>IF(E1378&gt;0,"Wypełnione","")</f>
        <v/>
      </c>
      <c r="B1378" s="57"/>
      <c r="C1378" s="2050">
        <f>'Og s3a'!C2089</f>
        <v>0</v>
      </c>
      <c r="D1378" s="2052">
        <f>'Og s3a'!E2089</f>
        <v>0</v>
      </c>
      <c r="E1378" s="2050">
        <f>'Og s3a'!F2089</f>
        <v>0</v>
      </c>
      <c r="F1378" s="395">
        <f>O1378</f>
        <v>0</v>
      </c>
      <c r="G1378" s="395">
        <f>P1378</f>
        <v>0</v>
      </c>
      <c r="H1378" s="236">
        <f>'Pak8 s2'!I1380</f>
        <v>0</v>
      </c>
      <c r="I1378" s="236">
        <f>'Pak8 s2'!K1380</f>
        <v>0</v>
      </c>
      <c r="J1378" s="236">
        <f>'Pak8 s2'!M1380</f>
        <v>0</v>
      </c>
      <c r="K1378" s="236">
        <f>'Pak8 s2'!O1380</f>
        <v>0</v>
      </c>
      <c r="L1378" s="11"/>
      <c r="M1378" s="11"/>
      <c r="N1378" s="396">
        <f>'Og s3a'!G2089</f>
        <v>0</v>
      </c>
      <c r="O1378" s="237">
        <f>'Og s3a'!H2089</f>
        <v>0</v>
      </c>
      <c r="P1378" s="398">
        <f>'Og s3a'!D2089</f>
        <v>0</v>
      </c>
      <c r="Q1378" s="11"/>
      <c r="R1378" s="306"/>
      <c r="S1378" s="306"/>
      <c r="T1378" s="306"/>
      <c r="U1378" s="11"/>
      <c r="V1378" s="11"/>
      <c r="W1378" s="11"/>
      <c r="X1378" s="11"/>
      <c r="Y1378" s="11"/>
      <c r="Z1378" s="11"/>
      <c r="AA1378" s="11"/>
      <c r="AB1378" s="11"/>
    </row>
    <row r="1379" spans="1:28" ht="14.25" customHeight="1">
      <c r="A1379" s="1256" t="str">
        <f>A1378</f>
        <v/>
      </c>
      <c r="B1379" s="57"/>
      <c r="C1379" s="2051"/>
      <c r="D1379" s="2053"/>
      <c r="E1379" s="2051"/>
      <c r="F1379" s="234"/>
      <c r="G1379" s="234">
        <f>'Pak8 s2'!G1381</f>
        <v>0</v>
      </c>
      <c r="H1379" s="234">
        <f>'Pak8 s2'!I1381</f>
        <v>0</v>
      </c>
      <c r="I1379" s="234">
        <f>'Pak8 s2'!K1381</f>
        <v>0</v>
      </c>
      <c r="J1379" s="234">
        <f>'Pak8 s2'!M1381</f>
        <v>0</v>
      </c>
      <c r="K1379" s="234">
        <f>'Pak8 s2'!O1381</f>
        <v>0</v>
      </c>
      <c r="L1379" s="11"/>
      <c r="M1379" s="11"/>
      <c r="N1379" s="397"/>
      <c r="O1379" s="233"/>
      <c r="P1379" s="399"/>
      <c r="Q1379" s="11"/>
      <c r="R1379" s="306"/>
      <c r="S1379" s="306"/>
      <c r="T1379" s="306"/>
      <c r="U1379" s="11"/>
      <c r="V1379" s="11"/>
      <c r="W1379" s="11"/>
      <c r="X1379" s="11"/>
      <c r="Y1379" s="11"/>
      <c r="Z1379" s="11"/>
      <c r="AA1379" s="11"/>
      <c r="AB1379" s="11"/>
    </row>
    <row r="1380" spans="1:28" ht="24.75" customHeight="1">
      <c r="A1380" s="1256" t="str">
        <f>IF(E1380&gt;0,"Wypełnione","")</f>
        <v/>
      </c>
      <c r="B1380" s="57"/>
      <c r="C1380" s="2050">
        <f>'Og s3a'!C2091</f>
        <v>0</v>
      </c>
      <c r="D1380" s="2052">
        <f>'Og s3a'!E2091</f>
        <v>0</v>
      </c>
      <c r="E1380" s="2050">
        <f>'Og s3a'!F2091</f>
        <v>0</v>
      </c>
      <c r="F1380" s="395">
        <f>O1380</f>
        <v>0</v>
      </c>
      <c r="G1380" s="395">
        <f>P1380</f>
        <v>0</v>
      </c>
      <c r="H1380" s="236">
        <f>'Pak8 s2'!I1382</f>
        <v>0</v>
      </c>
      <c r="I1380" s="236">
        <f>'Pak8 s2'!K1382</f>
        <v>0</v>
      </c>
      <c r="J1380" s="236">
        <f>'Pak8 s2'!M1382</f>
        <v>0</v>
      </c>
      <c r="K1380" s="236">
        <f>'Pak8 s2'!O1382</f>
        <v>0</v>
      </c>
      <c r="L1380" s="11"/>
      <c r="M1380" s="11"/>
      <c r="N1380" s="396">
        <f>'Og s3a'!G2091</f>
        <v>0</v>
      </c>
      <c r="O1380" s="237">
        <f>'Og s3a'!H2091</f>
        <v>0</v>
      </c>
      <c r="P1380" s="398">
        <f>'Og s3a'!D2091</f>
        <v>0</v>
      </c>
      <c r="Q1380" s="11"/>
      <c r="R1380" s="306"/>
      <c r="S1380" s="306"/>
      <c r="T1380" s="306"/>
      <c r="U1380" s="11"/>
      <c r="V1380" s="11"/>
      <c r="W1380" s="11"/>
      <c r="X1380" s="11"/>
      <c r="Y1380" s="11"/>
      <c r="Z1380" s="11"/>
      <c r="AA1380" s="11"/>
      <c r="AB1380" s="11"/>
    </row>
    <row r="1381" spans="1:28" ht="14.25" customHeight="1">
      <c r="A1381" s="1256" t="str">
        <f>A1380</f>
        <v/>
      </c>
      <c r="B1381" s="57"/>
      <c r="C1381" s="2051"/>
      <c r="D1381" s="2053"/>
      <c r="E1381" s="2051"/>
      <c r="F1381" s="234"/>
      <c r="G1381" s="234">
        <f>'Pak8 s2'!G1383</f>
        <v>0</v>
      </c>
      <c r="H1381" s="234">
        <f>'Pak8 s2'!I1383</f>
        <v>0</v>
      </c>
      <c r="I1381" s="234">
        <f>'Pak8 s2'!K1383</f>
        <v>0</v>
      </c>
      <c r="J1381" s="234">
        <f>'Pak8 s2'!M1383</f>
        <v>0</v>
      </c>
      <c r="K1381" s="234">
        <f>'Pak8 s2'!O1383</f>
        <v>0</v>
      </c>
      <c r="L1381" s="11"/>
      <c r="M1381" s="11"/>
      <c r="N1381" s="397"/>
      <c r="O1381" s="233"/>
      <c r="P1381" s="399"/>
      <c r="Q1381" s="11"/>
      <c r="R1381" s="306"/>
      <c r="S1381" s="306"/>
      <c r="T1381" s="306"/>
      <c r="U1381" s="11"/>
      <c r="V1381" s="11"/>
      <c r="W1381" s="11"/>
      <c r="X1381" s="11"/>
      <c r="Y1381" s="11"/>
      <c r="Z1381" s="11"/>
      <c r="AA1381" s="11"/>
      <c r="AB1381" s="11"/>
    </row>
    <row r="1382" spans="1:28" ht="24.75" customHeight="1">
      <c r="A1382" s="1256" t="str">
        <f>IF(E1382&gt;0,"Wypełnione","")</f>
        <v/>
      </c>
      <c r="B1382" s="57"/>
      <c r="C1382" s="2050">
        <f>'Og s3a'!C2093</f>
        <v>0</v>
      </c>
      <c r="D1382" s="2052">
        <f>'Og s3a'!E2093</f>
        <v>0</v>
      </c>
      <c r="E1382" s="2050">
        <f>'Og s3a'!F2093</f>
        <v>0</v>
      </c>
      <c r="F1382" s="395">
        <f>O1382</f>
        <v>0</v>
      </c>
      <c r="G1382" s="395">
        <f>P1382</f>
        <v>0</v>
      </c>
      <c r="H1382" s="236">
        <f>'Pak8 s2'!I1384</f>
        <v>0</v>
      </c>
      <c r="I1382" s="236">
        <f>'Pak8 s2'!K1384</f>
        <v>0</v>
      </c>
      <c r="J1382" s="236">
        <f>'Pak8 s2'!M1384</f>
        <v>0</v>
      </c>
      <c r="K1382" s="236">
        <f>'Pak8 s2'!O1384</f>
        <v>0</v>
      </c>
      <c r="L1382" s="11"/>
      <c r="M1382" s="11"/>
      <c r="N1382" s="396">
        <f>'Og s3a'!G2093</f>
        <v>0</v>
      </c>
      <c r="O1382" s="237">
        <f>'Og s3a'!H2093</f>
        <v>0</v>
      </c>
      <c r="P1382" s="398">
        <f>'Og s3a'!D2093</f>
        <v>0</v>
      </c>
      <c r="Q1382" s="11"/>
      <c r="R1382" s="306"/>
      <c r="S1382" s="306"/>
      <c r="T1382" s="306"/>
      <c r="U1382" s="11"/>
      <c r="V1382" s="11"/>
      <c r="W1382" s="11"/>
      <c r="X1382" s="11"/>
      <c r="Y1382" s="11"/>
      <c r="Z1382" s="11"/>
      <c r="AA1382" s="11"/>
      <c r="AB1382" s="11"/>
    </row>
    <row r="1383" spans="1:28" ht="14.25" customHeight="1">
      <c r="A1383" s="1256" t="str">
        <f>A1382</f>
        <v/>
      </c>
      <c r="B1383" s="57"/>
      <c r="C1383" s="2051"/>
      <c r="D1383" s="2053"/>
      <c r="E1383" s="2051"/>
      <c r="F1383" s="234"/>
      <c r="G1383" s="234">
        <f>'Pak8 s2'!G1385</f>
        <v>0</v>
      </c>
      <c r="H1383" s="234">
        <f>'Pak8 s2'!I1385</f>
        <v>0</v>
      </c>
      <c r="I1383" s="234">
        <f>'Pak8 s2'!K1385</f>
        <v>0</v>
      </c>
      <c r="J1383" s="234">
        <f>'Pak8 s2'!M1385</f>
        <v>0</v>
      </c>
      <c r="K1383" s="234">
        <f>'Pak8 s2'!O1385</f>
        <v>0</v>
      </c>
      <c r="L1383" s="11"/>
      <c r="M1383" s="11"/>
      <c r="N1383" s="397"/>
      <c r="O1383" s="233"/>
      <c r="P1383" s="399"/>
      <c r="Q1383" s="11"/>
      <c r="R1383" s="306"/>
      <c r="S1383" s="306"/>
      <c r="T1383" s="306"/>
      <c r="U1383" s="11"/>
      <c r="V1383" s="11"/>
      <c r="W1383" s="11"/>
      <c r="X1383" s="11"/>
      <c r="Y1383" s="11"/>
      <c r="Z1383" s="11"/>
      <c r="AA1383" s="11"/>
      <c r="AB1383" s="11"/>
    </row>
    <row r="1384" spans="1:28" ht="24.75" customHeight="1">
      <c r="A1384" s="1256" t="str">
        <f>IF(E1384&gt;0,"Wypełnione","")</f>
        <v/>
      </c>
      <c r="B1384" s="57"/>
      <c r="C1384" s="2050">
        <f>'Og s3a'!C2095</f>
        <v>0</v>
      </c>
      <c r="D1384" s="2052">
        <f>'Og s3a'!E2095</f>
        <v>0</v>
      </c>
      <c r="E1384" s="2050">
        <f>'Og s3a'!F2095</f>
        <v>0</v>
      </c>
      <c r="F1384" s="395">
        <f>O1384</f>
        <v>0</v>
      </c>
      <c r="G1384" s="395">
        <f>P1384</f>
        <v>0</v>
      </c>
      <c r="H1384" s="236">
        <f>'Pak8 s2'!I1386</f>
        <v>0</v>
      </c>
      <c r="I1384" s="236">
        <f>'Pak8 s2'!K1386</f>
        <v>0</v>
      </c>
      <c r="J1384" s="236">
        <f>'Pak8 s2'!M1386</f>
        <v>0</v>
      </c>
      <c r="K1384" s="236">
        <f>'Pak8 s2'!O1386</f>
        <v>0</v>
      </c>
      <c r="L1384" s="11"/>
      <c r="M1384" s="11"/>
      <c r="N1384" s="396">
        <f>'Og s3a'!G2095</f>
        <v>0</v>
      </c>
      <c r="O1384" s="237">
        <f>'Og s3a'!H2095</f>
        <v>0</v>
      </c>
      <c r="P1384" s="398">
        <f>'Og s3a'!D2095</f>
        <v>0</v>
      </c>
      <c r="Q1384" s="11"/>
      <c r="R1384" s="306"/>
      <c r="S1384" s="306"/>
      <c r="T1384" s="306"/>
      <c r="U1384" s="11"/>
      <c r="V1384" s="11"/>
      <c r="W1384" s="11"/>
      <c r="X1384" s="11"/>
      <c r="Y1384" s="11"/>
      <c r="Z1384" s="11"/>
      <c r="AA1384" s="11"/>
      <c r="AB1384" s="11"/>
    </row>
    <row r="1385" spans="1:28" ht="14.25" customHeight="1">
      <c r="A1385" s="1256" t="str">
        <f>A1384</f>
        <v/>
      </c>
      <c r="B1385" s="57"/>
      <c r="C1385" s="2051"/>
      <c r="D1385" s="2053"/>
      <c r="E1385" s="2051"/>
      <c r="F1385" s="234"/>
      <c r="G1385" s="234">
        <f>'Pak8 s2'!G1387</f>
        <v>0</v>
      </c>
      <c r="H1385" s="234">
        <f>'Pak8 s2'!I1387</f>
        <v>0</v>
      </c>
      <c r="I1385" s="234">
        <f>'Pak8 s2'!K1387</f>
        <v>0</v>
      </c>
      <c r="J1385" s="234">
        <f>'Pak8 s2'!M1387</f>
        <v>0</v>
      </c>
      <c r="K1385" s="234">
        <f>'Pak8 s2'!O1387</f>
        <v>0</v>
      </c>
      <c r="L1385" s="11"/>
      <c r="M1385" s="11"/>
      <c r="N1385" s="397"/>
      <c r="O1385" s="233"/>
      <c r="P1385" s="399"/>
      <c r="Q1385" s="11"/>
      <c r="R1385" s="306"/>
      <c r="S1385" s="306"/>
      <c r="T1385" s="306"/>
      <c r="U1385" s="11"/>
      <c r="V1385" s="11"/>
      <c r="W1385" s="11"/>
      <c r="X1385" s="11"/>
      <c r="Y1385" s="11"/>
      <c r="Z1385" s="11"/>
      <c r="AA1385" s="11"/>
      <c r="AB1385" s="11"/>
    </row>
    <row r="1386" spans="1:28" ht="24.75" customHeight="1">
      <c r="A1386" s="1256" t="str">
        <f>IF(E1386&gt;0,"Wypełnione","")</f>
        <v/>
      </c>
      <c r="B1386" s="57"/>
      <c r="C1386" s="2050">
        <f>'Og s3a'!C2097</f>
        <v>0</v>
      </c>
      <c r="D1386" s="2052">
        <f>'Og s3a'!E2097</f>
        <v>0</v>
      </c>
      <c r="E1386" s="2050">
        <f>'Og s3a'!F2097</f>
        <v>0</v>
      </c>
      <c r="F1386" s="395">
        <f>O1386</f>
        <v>0</v>
      </c>
      <c r="G1386" s="395">
        <f>P1386</f>
        <v>0</v>
      </c>
      <c r="H1386" s="236">
        <f>'Pak8 s2'!I1388</f>
        <v>0</v>
      </c>
      <c r="I1386" s="236">
        <f>'Pak8 s2'!K1388</f>
        <v>0</v>
      </c>
      <c r="J1386" s="236">
        <f>'Pak8 s2'!M1388</f>
        <v>0</v>
      </c>
      <c r="K1386" s="236">
        <f>'Pak8 s2'!O1388</f>
        <v>0</v>
      </c>
      <c r="L1386" s="11"/>
      <c r="M1386" s="11"/>
      <c r="N1386" s="396">
        <f>'Og s3a'!G2097</f>
        <v>0</v>
      </c>
      <c r="O1386" s="237">
        <f>'Og s3a'!H2097</f>
        <v>0</v>
      </c>
      <c r="P1386" s="398">
        <f>'Og s3a'!D2097</f>
        <v>0</v>
      </c>
      <c r="Q1386" s="11"/>
      <c r="R1386" s="306"/>
      <c r="S1386" s="306"/>
      <c r="T1386" s="306"/>
      <c r="U1386" s="11"/>
      <c r="V1386" s="11"/>
      <c r="W1386" s="11"/>
      <c r="X1386" s="11"/>
      <c r="Y1386" s="11"/>
      <c r="Z1386" s="11"/>
      <c r="AA1386" s="11"/>
      <c r="AB1386" s="11"/>
    </row>
    <row r="1387" spans="1:28" ht="14.25" customHeight="1">
      <c r="A1387" s="1256" t="str">
        <f>A1386</f>
        <v/>
      </c>
      <c r="B1387" s="57"/>
      <c r="C1387" s="2051"/>
      <c r="D1387" s="2053"/>
      <c r="E1387" s="2051"/>
      <c r="F1387" s="234"/>
      <c r="G1387" s="234">
        <f>'Pak8 s2'!G1389</f>
        <v>0</v>
      </c>
      <c r="H1387" s="234">
        <f>'Pak8 s2'!I1389</f>
        <v>0</v>
      </c>
      <c r="I1387" s="234">
        <f>'Pak8 s2'!K1389</f>
        <v>0</v>
      </c>
      <c r="J1387" s="234">
        <f>'Pak8 s2'!M1389</f>
        <v>0</v>
      </c>
      <c r="K1387" s="234">
        <f>'Pak8 s2'!O1389</f>
        <v>0</v>
      </c>
      <c r="L1387" s="11"/>
      <c r="M1387" s="11"/>
      <c r="N1387" s="397"/>
      <c r="O1387" s="233"/>
      <c r="P1387" s="399"/>
      <c r="Q1387" s="11"/>
      <c r="R1387" s="306"/>
      <c r="S1387" s="306"/>
      <c r="T1387" s="306"/>
      <c r="U1387" s="11"/>
      <c r="V1387" s="11"/>
      <c r="W1387" s="11"/>
      <c r="X1387" s="11"/>
      <c r="Y1387" s="11"/>
      <c r="Z1387" s="11"/>
      <c r="AA1387" s="11"/>
      <c r="AB1387" s="11"/>
    </row>
    <row r="1388" spans="1:28" ht="24.75" customHeight="1">
      <c r="A1388" s="1256" t="str">
        <f>IF(E1388&gt;0,"Wypełnione","")</f>
        <v/>
      </c>
      <c r="B1388" s="57"/>
      <c r="C1388" s="2050">
        <f>'Og s3a'!C2099</f>
        <v>0</v>
      </c>
      <c r="D1388" s="2052">
        <f>'Og s3a'!E2099</f>
        <v>0</v>
      </c>
      <c r="E1388" s="2050">
        <f>'Og s3a'!F2099</f>
        <v>0</v>
      </c>
      <c r="F1388" s="395">
        <f>O1388</f>
        <v>0</v>
      </c>
      <c r="G1388" s="395">
        <f>P1388</f>
        <v>0</v>
      </c>
      <c r="H1388" s="236">
        <f>'Pak8 s2'!I1390</f>
        <v>0</v>
      </c>
      <c r="I1388" s="236">
        <f>'Pak8 s2'!K1390</f>
        <v>0</v>
      </c>
      <c r="J1388" s="236">
        <f>'Pak8 s2'!M1390</f>
        <v>0</v>
      </c>
      <c r="K1388" s="236">
        <f>'Pak8 s2'!O1390</f>
        <v>0</v>
      </c>
      <c r="L1388" s="11"/>
      <c r="M1388" s="11"/>
      <c r="N1388" s="396">
        <f>'Og s3a'!G2099</f>
        <v>0</v>
      </c>
      <c r="O1388" s="237">
        <f>'Og s3a'!H2099</f>
        <v>0</v>
      </c>
      <c r="P1388" s="398">
        <f>'Og s3a'!D2099</f>
        <v>0</v>
      </c>
      <c r="Q1388" s="11"/>
      <c r="R1388" s="306"/>
      <c r="S1388" s="306"/>
      <c r="T1388" s="306"/>
      <c r="U1388" s="11"/>
      <c r="V1388" s="11"/>
      <c r="W1388" s="11"/>
      <c r="X1388" s="11"/>
      <c r="Y1388" s="11"/>
      <c r="Z1388" s="11"/>
      <c r="AA1388" s="11"/>
      <c r="AB1388" s="11"/>
    </row>
    <row r="1389" spans="1:28" ht="14.25" customHeight="1">
      <c r="A1389" s="1256" t="str">
        <f>A1388</f>
        <v/>
      </c>
      <c r="B1389" s="57"/>
      <c r="C1389" s="2051"/>
      <c r="D1389" s="2053"/>
      <c r="E1389" s="2051"/>
      <c r="F1389" s="234"/>
      <c r="G1389" s="234">
        <f>'Pak8 s2'!G1391</f>
        <v>0</v>
      </c>
      <c r="H1389" s="234">
        <f>'Pak8 s2'!I1391</f>
        <v>0</v>
      </c>
      <c r="I1389" s="234">
        <f>'Pak8 s2'!K1391</f>
        <v>0</v>
      </c>
      <c r="J1389" s="234">
        <f>'Pak8 s2'!M1391</f>
        <v>0</v>
      </c>
      <c r="K1389" s="234">
        <f>'Pak8 s2'!O1391</f>
        <v>0</v>
      </c>
      <c r="L1389" s="11"/>
      <c r="M1389" s="11"/>
      <c r="N1389" s="397"/>
      <c r="O1389" s="233"/>
      <c r="P1389" s="399"/>
      <c r="Q1389" s="11"/>
      <c r="R1389" s="306"/>
      <c r="S1389" s="306"/>
      <c r="T1389" s="306"/>
      <c r="U1389" s="11"/>
      <c r="V1389" s="11"/>
      <c r="W1389" s="11"/>
      <c r="X1389" s="11"/>
      <c r="Y1389" s="11"/>
      <c r="Z1389" s="11"/>
      <c r="AA1389" s="11"/>
      <c r="AB1389" s="11"/>
    </row>
    <row r="1390" spans="1:28" ht="24.75" customHeight="1">
      <c r="A1390" s="1256" t="str">
        <f>IF(E1390&gt;0,"Wypełnione","")</f>
        <v/>
      </c>
      <c r="B1390" s="57"/>
      <c r="C1390" s="2050">
        <f>'Og s3a'!C2101</f>
        <v>0</v>
      </c>
      <c r="D1390" s="2052">
        <f>'Og s3a'!E2101</f>
        <v>0</v>
      </c>
      <c r="E1390" s="2050">
        <f>'Og s3a'!F2101</f>
        <v>0</v>
      </c>
      <c r="F1390" s="395">
        <f>O1390</f>
        <v>0</v>
      </c>
      <c r="G1390" s="395">
        <f>P1390</f>
        <v>0</v>
      </c>
      <c r="H1390" s="236">
        <f>'Pak8 s2'!I1392</f>
        <v>0</v>
      </c>
      <c r="I1390" s="236">
        <f>'Pak8 s2'!K1392</f>
        <v>0</v>
      </c>
      <c r="J1390" s="236">
        <f>'Pak8 s2'!M1392</f>
        <v>0</v>
      </c>
      <c r="K1390" s="236">
        <f>'Pak8 s2'!O1392</f>
        <v>0</v>
      </c>
      <c r="L1390" s="11"/>
      <c r="M1390" s="11"/>
      <c r="N1390" s="396">
        <f>'Og s3a'!G2101</f>
        <v>0</v>
      </c>
      <c r="O1390" s="237">
        <f>'Og s3a'!H2101</f>
        <v>0</v>
      </c>
      <c r="P1390" s="398">
        <f>'Og s3a'!D2101</f>
        <v>0</v>
      </c>
      <c r="Q1390" s="11"/>
      <c r="R1390" s="306"/>
      <c r="S1390" s="306"/>
      <c r="T1390" s="306"/>
      <c r="U1390" s="11"/>
      <c r="V1390" s="11"/>
      <c r="W1390" s="11"/>
      <c r="X1390" s="11"/>
      <c r="Y1390" s="11"/>
      <c r="Z1390" s="11"/>
      <c r="AA1390" s="11"/>
      <c r="AB1390" s="11"/>
    </row>
    <row r="1391" spans="1:28" ht="14.25" customHeight="1">
      <c r="A1391" s="1256" t="str">
        <f>A1390</f>
        <v/>
      </c>
      <c r="B1391" s="57"/>
      <c r="C1391" s="2051"/>
      <c r="D1391" s="2053"/>
      <c r="E1391" s="2051"/>
      <c r="F1391" s="234"/>
      <c r="G1391" s="234">
        <f>'Pak8 s2'!G1393</f>
        <v>0</v>
      </c>
      <c r="H1391" s="234">
        <f>'Pak8 s2'!I1393</f>
        <v>0</v>
      </c>
      <c r="I1391" s="234">
        <f>'Pak8 s2'!K1393</f>
        <v>0</v>
      </c>
      <c r="J1391" s="234">
        <f>'Pak8 s2'!M1393</f>
        <v>0</v>
      </c>
      <c r="K1391" s="234">
        <f>'Pak8 s2'!O1393</f>
        <v>0</v>
      </c>
      <c r="L1391" s="11"/>
      <c r="M1391" s="11"/>
      <c r="N1391" s="397"/>
      <c r="O1391" s="233"/>
      <c r="P1391" s="399"/>
      <c r="Q1391" s="11"/>
      <c r="R1391" s="306"/>
      <c r="S1391" s="306"/>
      <c r="T1391" s="306"/>
      <c r="U1391" s="11"/>
      <c r="V1391" s="11"/>
      <c r="W1391" s="11"/>
      <c r="X1391" s="11"/>
      <c r="Y1391" s="11"/>
      <c r="Z1391" s="11"/>
      <c r="AA1391" s="11"/>
      <c r="AB1391" s="11"/>
    </row>
    <row r="1392" spans="1:28" ht="24.75" customHeight="1">
      <c r="A1392" s="1256" t="str">
        <f>IF(E1392&gt;0,"Wypełnione","")</f>
        <v/>
      </c>
      <c r="B1392" s="57"/>
      <c r="C1392" s="2050">
        <f>'Og s3a'!C2103</f>
        <v>0</v>
      </c>
      <c r="D1392" s="2052">
        <f>'Og s3a'!E2103</f>
        <v>0</v>
      </c>
      <c r="E1392" s="2050">
        <f>'Og s3a'!F2103</f>
        <v>0</v>
      </c>
      <c r="F1392" s="395">
        <f>O1392</f>
        <v>0</v>
      </c>
      <c r="G1392" s="395">
        <f>P1392</f>
        <v>0</v>
      </c>
      <c r="H1392" s="236">
        <f>'Pak8 s2'!I1394</f>
        <v>0</v>
      </c>
      <c r="I1392" s="236">
        <f>'Pak8 s2'!K1394</f>
        <v>0</v>
      </c>
      <c r="J1392" s="236">
        <f>'Pak8 s2'!M1394</f>
        <v>0</v>
      </c>
      <c r="K1392" s="236">
        <f>'Pak8 s2'!O1394</f>
        <v>0</v>
      </c>
      <c r="L1392" s="11"/>
      <c r="M1392" s="11"/>
      <c r="N1392" s="396">
        <f>'Og s3a'!G2103</f>
        <v>0</v>
      </c>
      <c r="O1392" s="237">
        <f>'Og s3a'!H2103</f>
        <v>0</v>
      </c>
      <c r="P1392" s="398">
        <f>'Og s3a'!D2103</f>
        <v>0</v>
      </c>
      <c r="Q1392" s="11"/>
      <c r="R1392" s="306"/>
      <c r="S1392" s="306"/>
      <c r="T1392" s="306"/>
      <c r="U1392" s="11"/>
      <c r="V1392" s="11"/>
      <c r="W1392" s="11"/>
      <c r="X1392" s="11"/>
      <c r="Y1392" s="11"/>
      <c r="Z1392" s="11"/>
      <c r="AA1392" s="11"/>
      <c r="AB1392" s="11"/>
    </row>
    <row r="1393" spans="1:28" ht="14.25" customHeight="1">
      <c r="A1393" s="1256" t="str">
        <f>A1392</f>
        <v/>
      </c>
      <c r="B1393" s="57"/>
      <c r="C1393" s="2051"/>
      <c r="D1393" s="2053"/>
      <c r="E1393" s="2051"/>
      <c r="F1393" s="234"/>
      <c r="G1393" s="234">
        <f>'Pak8 s2'!G1395</f>
        <v>0</v>
      </c>
      <c r="H1393" s="234">
        <f>'Pak8 s2'!I1395</f>
        <v>0</v>
      </c>
      <c r="I1393" s="234">
        <f>'Pak8 s2'!K1395</f>
        <v>0</v>
      </c>
      <c r="J1393" s="234">
        <f>'Pak8 s2'!M1395</f>
        <v>0</v>
      </c>
      <c r="K1393" s="234">
        <f>'Pak8 s2'!O1395</f>
        <v>0</v>
      </c>
      <c r="L1393" s="11"/>
      <c r="M1393" s="11"/>
      <c r="N1393" s="397"/>
      <c r="O1393" s="233"/>
      <c r="P1393" s="399"/>
      <c r="Q1393" s="11"/>
      <c r="R1393" s="306"/>
      <c r="S1393" s="306"/>
      <c r="T1393" s="306"/>
      <c r="U1393" s="11"/>
      <c r="V1393" s="11"/>
      <c r="W1393" s="11"/>
      <c r="X1393" s="11"/>
      <c r="Y1393" s="11"/>
      <c r="Z1393" s="11"/>
      <c r="AA1393" s="11"/>
      <c r="AB1393" s="11"/>
    </row>
    <row r="1394" spans="1:28" ht="24.75" customHeight="1">
      <c r="A1394" s="1256" t="str">
        <f>IF(E1394&gt;0,"Wypełnione","")</f>
        <v/>
      </c>
      <c r="B1394" s="57"/>
      <c r="C1394" s="2050">
        <f>'Og s3a'!C2105</f>
        <v>0</v>
      </c>
      <c r="D1394" s="2052">
        <f>'Og s3a'!E2105</f>
        <v>0</v>
      </c>
      <c r="E1394" s="2050">
        <f>'Og s3a'!F2105</f>
        <v>0</v>
      </c>
      <c r="F1394" s="395">
        <f>O1394</f>
        <v>0</v>
      </c>
      <c r="G1394" s="395">
        <f>P1394</f>
        <v>0</v>
      </c>
      <c r="H1394" s="236">
        <f>'Pak8 s2'!I1396</f>
        <v>0</v>
      </c>
      <c r="I1394" s="236">
        <f>'Pak8 s2'!K1396</f>
        <v>0</v>
      </c>
      <c r="J1394" s="236">
        <f>'Pak8 s2'!M1396</f>
        <v>0</v>
      </c>
      <c r="K1394" s="236">
        <f>'Pak8 s2'!O1396</f>
        <v>0</v>
      </c>
      <c r="L1394" s="11"/>
      <c r="M1394" s="11"/>
      <c r="N1394" s="396">
        <f>'Og s3a'!G2105</f>
        <v>0</v>
      </c>
      <c r="O1394" s="237">
        <f>'Og s3a'!H2105</f>
        <v>0</v>
      </c>
      <c r="P1394" s="398">
        <f>'Og s3a'!D2105</f>
        <v>0</v>
      </c>
      <c r="Q1394" s="11"/>
      <c r="R1394" s="306"/>
      <c r="S1394" s="306"/>
      <c r="T1394" s="306"/>
      <c r="U1394" s="11"/>
      <c r="V1394" s="11"/>
      <c r="W1394" s="11"/>
      <c r="X1394" s="11"/>
      <c r="Y1394" s="11"/>
      <c r="Z1394" s="11"/>
      <c r="AA1394" s="11"/>
      <c r="AB1394" s="11"/>
    </row>
    <row r="1395" spans="1:28" ht="14.25" customHeight="1">
      <c r="A1395" s="1256" t="str">
        <f>A1394</f>
        <v/>
      </c>
      <c r="B1395" s="57"/>
      <c r="C1395" s="2051"/>
      <c r="D1395" s="2053"/>
      <c r="E1395" s="2051"/>
      <c r="F1395" s="234"/>
      <c r="G1395" s="234">
        <f>'Pak8 s2'!G1397</f>
        <v>0</v>
      </c>
      <c r="H1395" s="234">
        <f>'Pak8 s2'!I1397</f>
        <v>0</v>
      </c>
      <c r="I1395" s="234">
        <f>'Pak8 s2'!K1397</f>
        <v>0</v>
      </c>
      <c r="J1395" s="234">
        <f>'Pak8 s2'!M1397</f>
        <v>0</v>
      </c>
      <c r="K1395" s="234">
        <f>'Pak8 s2'!O1397</f>
        <v>0</v>
      </c>
      <c r="L1395" s="11"/>
      <c r="M1395" s="11"/>
      <c r="N1395" s="397"/>
      <c r="O1395" s="233"/>
      <c r="P1395" s="399"/>
      <c r="Q1395" s="11"/>
      <c r="R1395" s="306"/>
      <c r="S1395" s="306"/>
      <c r="T1395" s="306"/>
      <c r="U1395" s="11"/>
      <c r="V1395" s="11"/>
      <c r="W1395" s="11"/>
      <c r="X1395" s="11"/>
      <c r="Y1395" s="11"/>
      <c r="Z1395" s="11"/>
      <c r="AA1395" s="11"/>
      <c r="AB1395" s="11"/>
    </row>
    <row r="1396" spans="1:28" ht="24.75" customHeight="1">
      <c r="A1396" s="1256" t="str">
        <f>IF(E1396&gt;0,"Wypełnione","")</f>
        <v/>
      </c>
      <c r="B1396" s="57"/>
      <c r="C1396" s="2050">
        <f>'Og s3a'!C2107</f>
        <v>0</v>
      </c>
      <c r="D1396" s="2052">
        <f>'Og s3a'!E2107</f>
        <v>0</v>
      </c>
      <c r="E1396" s="2050">
        <f>'Og s3a'!F2107</f>
        <v>0</v>
      </c>
      <c r="F1396" s="395">
        <f>O1396</f>
        <v>0</v>
      </c>
      <c r="G1396" s="395">
        <f>P1396</f>
        <v>0</v>
      </c>
      <c r="H1396" s="236">
        <f>'Pak8 s2'!I1398</f>
        <v>0</v>
      </c>
      <c r="I1396" s="236">
        <f>'Pak8 s2'!K1398</f>
        <v>0</v>
      </c>
      <c r="J1396" s="236">
        <f>'Pak8 s2'!M1398</f>
        <v>0</v>
      </c>
      <c r="K1396" s="236">
        <f>'Pak8 s2'!O1398</f>
        <v>0</v>
      </c>
      <c r="L1396" s="11"/>
      <c r="M1396" s="11"/>
      <c r="N1396" s="396">
        <f>'Og s3a'!G2107</f>
        <v>0</v>
      </c>
      <c r="O1396" s="237">
        <f>'Og s3a'!H2107</f>
        <v>0</v>
      </c>
      <c r="P1396" s="398">
        <f>'Og s3a'!D2107</f>
        <v>0</v>
      </c>
      <c r="Q1396" s="11"/>
      <c r="R1396" s="306"/>
      <c r="S1396" s="306"/>
      <c r="T1396" s="306"/>
      <c r="U1396" s="11"/>
      <c r="V1396" s="11"/>
      <c r="W1396" s="11"/>
      <c r="X1396" s="11"/>
      <c r="Y1396" s="11"/>
      <c r="Z1396" s="11"/>
      <c r="AA1396" s="11"/>
      <c r="AB1396" s="11"/>
    </row>
    <row r="1397" spans="1:28" ht="14.25" customHeight="1">
      <c r="A1397" s="1256" t="str">
        <f>A1396</f>
        <v/>
      </c>
      <c r="B1397" s="57"/>
      <c r="C1397" s="2051"/>
      <c r="D1397" s="2053"/>
      <c r="E1397" s="2051"/>
      <c r="F1397" s="234"/>
      <c r="G1397" s="234">
        <f>'Pak8 s2'!G1399</f>
        <v>0</v>
      </c>
      <c r="H1397" s="234">
        <f>'Pak8 s2'!I1399</f>
        <v>0</v>
      </c>
      <c r="I1397" s="234">
        <f>'Pak8 s2'!K1399</f>
        <v>0</v>
      </c>
      <c r="J1397" s="234">
        <f>'Pak8 s2'!M1399</f>
        <v>0</v>
      </c>
      <c r="K1397" s="234">
        <f>'Pak8 s2'!O1399</f>
        <v>0</v>
      </c>
      <c r="L1397" s="11"/>
      <c r="M1397" s="11"/>
      <c r="N1397" s="397"/>
      <c r="O1397" s="233"/>
      <c r="P1397" s="399"/>
      <c r="Q1397" s="11"/>
      <c r="R1397" s="306"/>
      <c r="S1397" s="306"/>
      <c r="T1397" s="306"/>
      <c r="U1397" s="11"/>
      <c r="V1397" s="11"/>
      <c r="W1397" s="11"/>
      <c r="X1397" s="11"/>
      <c r="Y1397" s="11"/>
      <c r="Z1397" s="11"/>
      <c r="AA1397" s="11"/>
      <c r="AB1397" s="11"/>
    </row>
    <row r="1398" spans="1:28" ht="24.75" customHeight="1">
      <c r="A1398" s="1256" t="str">
        <f>IF(E1398&gt;0,"Wypełnione","")</f>
        <v/>
      </c>
      <c r="B1398" s="57"/>
      <c r="C1398" s="2050">
        <f>'Og s3a'!C2109</f>
        <v>0</v>
      </c>
      <c r="D1398" s="2052">
        <f>'Og s3a'!E2109</f>
        <v>0</v>
      </c>
      <c r="E1398" s="2050">
        <f>'Og s3a'!F2109</f>
        <v>0</v>
      </c>
      <c r="F1398" s="395">
        <f>O1398</f>
        <v>0</v>
      </c>
      <c r="G1398" s="395">
        <f>P1398</f>
        <v>0</v>
      </c>
      <c r="H1398" s="236">
        <f>'Pak8 s2'!I1400</f>
        <v>0</v>
      </c>
      <c r="I1398" s="236">
        <f>'Pak8 s2'!K1400</f>
        <v>0</v>
      </c>
      <c r="J1398" s="236">
        <f>'Pak8 s2'!M1400</f>
        <v>0</v>
      </c>
      <c r="K1398" s="236">
        <f>'Pak8 s2'!O1400</f>
        <v>0</v>
      </c>
      <c r="L1398" s="11"/>
      <c r="M1398" s="11"/>
      <c r="N1398" s="396">
        <f>'Og s3a'!G2109</f>
        <v>0</v>
      </c>
      <c r="O1398" s="237">
        <f>'Og s3a'!H2109</f>
        <v>0</v>
      </c>
      <c r="P1398" s="398">
        <f>'Og s3a'!D2109</f>
        <v>0</v>
      </c>
      <c r="Q1398" s="11"/>
      <c r="R1398" s="306"/>
      <c r="S1398" s="306"/>
      <c r="T1398" s="306"/>
      <c r="U1398" s="11"/>
      <c r="V1398" s="11"/>
      <c r="W1398" s="11"/>
      <c r="X1398" s="11"/>
      <c r="Y1398" s="11"/>
      <c r="Z1398" s="11"/>
      <c r="AA1398" s="11"/>
      <c r="AB1398" s="11"/>
    </row>
    <row r="1399" spans="1:28" ht="14.25" customHeight="1">
      <c r="A1399" s="1256" t="str">
        <f>A1398</f>
        <v/>
      </c>
      <c r="B1399" s="57"/>
      <c r="C1399" s="2051"/>
      <c r="D1399" s="2053"/>
      <c r="E1399" s="2051"/>
      <c r="F1399" s="234"/>
      <c r="G1399" s="234">
        <f>'Pak8 s2'!G1401</f>
        <v>0</v>
      </c>
      <c r="H1399" s="234">
        <f>'Pak8 s2'!I1401</f>
        <v>0</v>
      </c>
      <c r="I1399" s="234">
        <f>'Pak8 s2'!K1401</f>
        <v>0</v>
      </c>
      <c r="J1399" s="234">
        <f>'Pak8 s2'!M1401</f>
        <v>0</v>
      </c>
      <c r="K1399" s="234">
        <f>'Pak8 s2'!O1401</f>
        <v>0</v>
      </c>
      <c r="L1399" s="11"/>
      <c r="M1399" s="11"/>
      <c r="N1399" s="397"/>
      <c r="O1399" s="233"/>
      <c r="P1399" s="399"/>
      <c r="Q1399" s="11"/>
      <c r="R1399" s="306"/>
      <c r="S1399" s="306"/>
      <c r="T1399" s="306"/>
      <c r="U1399" s="11"/>
      <c r="V1399" s="11"/>
      <c r="W1399" s="11"/>
      <c r="X1399" s="11"/>
      <c r="Y1399" s="11"/>
      <c r="Z1399" s="11"/>
      <c r="AA1399" s="11"/>
      <c r="AB1399" s="11"/>
    </row>
    <row r="1400" spans="1:28" ht="24.75" customHeight="1">
      <c r="A1400" s="1256" t="str">
        <f>IF(E1400&gt;0,"Wypełnione","")</f>
        <v/>
      </c>
      <c r="B1400" s="57"/>
      <c r="C1400" s="2050">
        <f>'Og s3a'!C2111</f>
        <v>0</v>
      </c>
      <c r="D1400" s="2052">
        <f>'Og s3a'!E2111</f>
        <v>0</v>
      </c>
      <c r="E1400" s="2050">
        <f>'Og s3a'!F2111</f>
        <v>0</v>
      </c>
      <c r="F1400" s="395">
        <f>O1400</f>
        <v>0</v>
      </c>
      <c r="G1400" s="395">
        <f>P1400</f>
        <v>0</v>
      </c>
      <c r="H1400" s="236">
        <f>'Pak8 s2'!I1402</f>
        <v>0</v>
      </c>
      <c r="I1400" s="236">
        <f>'Pak8 s2'!K1402</f>
        <v>0</v>
      </c>
      <c r="J1400" s="236">
        <f>'Pak8 s2'!M1402</f>
        <v>0</v>
      </c>
      <c r="K1400" s="236">
        <f>'Pak8 s2'!O1402</f>
        <v>0</v>
      </c>
      <c r="L1400" s="11"/>
      <c r="M1400" s="11"/>
      <c r="N1400" s="396">
        <f>'Og s3a'!G2111</f>
        <v>0</v>
      </c>
      <c r="O1400" s="237">
        <f>'Og s3a'!H2111</f>
        <v>0</v>
      </c>
      <c r="P1400" s="398">
        <f>'Og s3a'!D2111</f>
        <v>0</v>
      </c>
      <c r="Q1400" s="11"/>
      <c r="R1400" s="306"/>
      <c r="S1400" s="306"/>
      <c r="T1400" s="306"/>
      <c r="U1400" s="11"/>
      <c r="V1400" s="11"/>
      <c r="W1400" s="11"/>
      <c r="X1400" s="11"/>
      <c r="Y1400" s="11"/>
      <c r="Z1400" s="11"/>
      <c r="AA1400" s="11"/>
      <c r="AB1400" s="11"/>
    </row>
    <row r="1401" spans="1:28" ht="14.25" customHeight="1">
      <c r="A1401" s="1256" t="str">
        <f>A1400</f>
        <v/>
      </c>
      <c r="B1401" s="57"/>
      <c r="C1401" s="2051"/>
      <c r="D1401" s="2053"/>
      <c r="E1401" s="2051"/>
      <c r="F1401" s="234"/>
      <c r="G1401" s="234">
        <f>'Pak8 s2'!G1403</f>
        <v>0</v>
      </c>
      <c r="H1401" s="234">
        <f>'Pak8 s2'!I1403</f>
        <v>0</v>
      </c>
      <c r="I1401" s="234">
        <f>'Pak8 s2'!K1403</f>
        <v>0</v>
      </c>
      <c r="J1401" s="234">
        <f>'Pak8 s2'!M1403</f>
        <v>0</v>
      </c>
      <c r="K1401" s="234">
        <f>'Pak8 s2'!O1403</f>
        <v>0</v>
      </c>
      <c r="L1401" s="11"/>
      <c r="M1401" s="11"/>
      <c r="N1401" s="397"/>
      <c r="O1401" s="233"/>
      <c r="P1401" s="399"/>
      <c r="Q1401" s="11"/>
      <c r="R1401" s="306"/>
      <c r="S1401" s="306"/>
      <c r="T1401" s="306"/>
      <c r="U1401" s="11"/>
      <c r="V1401" s="11"/>
      <c r="W1401" s="11"/>
      <c r="X1401" s="11"/>
      <c r="Y1401" s="11"/>
      <c r="Z1401" s="11"/>
      <c r="AA1401" s="11"/>
      <c r="AB1401" s="11"/>
    </row>
    <row r="1402" spans="1:28" ht="24.75" customHeight="1">
      <c r="A1402" s="1256" t="str">
        <f>IF(E1402&gt;0,"Wypełnione","")</f>
        <v/>
      </c>
      <c r="B1402" s="57"/>
      <c r="C1402" s="2050">
        <f>'Og s3a'!C2113</f>
        <v>0</v>
      </c>
      <c r="D1402" s="2052">
        <f>'Og s3a'!E2113</f>
        <v>0</v>
      </c>
      <c r="E1402" s="2050">
        <f>'Og s3a'!F2113</f>
        <v>0</v>
      </c>
      <c r="F1402" s="395">
        <f>O1402</f>
        <v>0</v>
      </c>
      <c r="G1402" s="395">
        <f>P1402</f>
        <v>0</v>
      </c>
      <c r="H1402" s="236">
        <f>'Pak8 s2'!I1404</f>
        <v>0</v>
      </c>
      <c r="I1402" s="236">
        <f>'Pak8 s2'!K1404</f>
        <v>0</v>
      </c>
      <c r="J1402" s="236">
        <f>'Pak8 s2'!M1404</f>
        <v>0</v>
      </c>
      <c r="K1402" s="236">
        <f>'Pak8 s2'!O1404</f>
        <v>0</v>
      </c>
      <c r="L1402" s="11"/>
      <c r="M1402" s="11"/>
      <c r="N1402" s="396">
        <f>'Og s3a'!G2113</f>
        <v>0</v>
      </c>
      <c r="O1402" s="237">
        <f>'Og s3a'!H2113</f>
        <v>0</v>
      </c>
      <c r="P1402" s="398">
        <f>'Og s3a'!D2113</f>
        <v>0</v>
      </c>
      <c r="Q1402" s="11"/>
      <c r="R1402" s="306"/>
      <c r="S1402" s="306"/>
      <c r="T1402" s="306"/>
      <c r="U1402" s="11"/>
      <c r="V1402" s="11"/>
      <c r="W1402" s="11"/>
      <c r="X1402" s="11"/>
      <c r="Y1402" s="11"/>
      <c r="Z1402" s="11"/>
      <c r="AA1402" s="11"/>
      <c r="AB1402" s="11"/>
    </row>
    <row r="1403" spans="1:28" ht="14.25" customHeight="1">
      <c r="A1403" s="1256" t="str">
        <f>A1402</f>
        <v/>
      </c>
      <c r="B1403" s="57"/>
      <c r="C1403" s="2051"/>
      <c r="D1403" s="2053"/>
      <c r="E1403" s="2051"/>
      <c r="F1403" s="234"/>
      <c r="G1403" s="234">
        <f>'Pak8 s2'!G1405</f>
        <v>0</v>
      </c>
      <c r="H1403" s="234">
        <f>'Pak8 s2'!I1405</f>
        <v>0</v>
      </c>
      <c r="I1403" s="234">
        <f>'Pak8 s2'!K1405</f>
        <v>0</v>
      </c>
      <c r="J1403" s="234">
        <f>'Pak8 s2'!M1405</f>
        <v>0</v>
      </c>
      <c r="K1403" s="234">
        <f>'Pak8 s2'!O1405</f>
        <v>0</v>
      </c>
      <c r="L1403" s="11"/>
      <c r="M1403" s="11"/>
      <c r="N1403" s="397"/>
      <c r="O1403" s="233"/>
      <c r="P1403" s="399"/>
      <c r="Q1403" s="11"/>
      <c r="R1403" s="306"/>
      <c r="S1403" s="306"/>
      <c r="T1403" s="306"/>
      <c r="U1403" s="11"/>
      <c r="V1403" s="11"/>
      <c r="W1403" s="11"/>
      <c r="X1403" s="11"/>
      <c r="Y1403" s="11"/>
      <c r="Z1403" s="11"/>
      <c r="AA1403" s="11"/>
      <c r="AB1403" s="11"/>
    </row>
    <row r="1404" spans="1:28" ht="24.75" customHeight="1">
      <c r="A1404" s="1256" t="str">
        <f>IF(E1404&gt;0,"Wypełnione","")</f>
        <v/>
      </c>
      <c r="B1404" s="57"/>
      <c r="C1404" s="2050">
        <f>'Og s3a'!C2115</f>
        <v>0</v>
      </c>
      <c r="D1404" s="2052">
        <f>'Og s3a'!E2115</f>
        <v>0</v>
      </c>
      <c r="E1404" s="2050">
        <f>'Og s3a'!F2115</f>
        <v>0</v>
      </c>
      <c r="F1404" s="395">
        <f>O1404</f>
        <v>0</v>
      </c>
      <c r="G1404" s="395">
        <f>P1404</f>
        <v>0</v>
      </c>
      <c r="H1404" s="236">
        <f>'Pak8 s2'!I1406</f>
        <v>0</v>
      </c>
      <c r="I1404" s="236">
        <f>'Pak8 s2'!K1406</f>
        <v>0</v>
      </c>
      <c r="J1404" s="236">
        <f>'Pak8 s2'!M1406</f>
        <v>0</v>
      </c>
      <c r="K1404" s="236">
        <f>'Pak8 s2'!O1406</f>
        <v>0</v>
      </c>
      <c r="L1404" s="11"/>
      <c r="M1404" s="11"/>
      <c r="N1404" s="396">
        <f>'Og s3a'!G2115</f>
        <v>0</v>
      </c>
      <c r="O1404" s="237">
        <f>'Og s3a'!H2115</f>
        <v>0</v>
      </c>
      <c r="P1404" s="398">
        <f>'Og s3a'!D2115</f>
        <v>0</v>
      </c>
      <c r="Q1404" s="11"/>
      <c r="R1404" s="306"/>
      <c r="S1404" s="306"/>
      <c r="T1404" s="306"/>
      <c r="U1404" s="11"/>
      <c r="V1404" s="11"/>
      <c r="W1404" s="11"/>
      <c r="X1404" s="11"/>
      <c r="Y1404" s="11"/>
      <c r="Z1404" s="11"/>
      <c r="AA1404" s="11"/>
      <c r="AB1404" s="11"/>
    </row>
    <row r="1405" spans="1:28" ht="14.25" customHeight="1">
      <c r="A1405" s="1256" t="str">
        <f>A1404</f>
        <v/>
      </c>
      <c r="B1405" s="57"/>
      <c r="C1405" s="2051"/>
      <c r="D1405" s="2053"/>
      <c r="E1405" s="2051"/>
      <c r="F1405" s="234"/>
      <c r="G1405" s="234">
        <f>'Pak8 s2'!G1407</f>
        <v>0</v>
      </c>
      <c r="H1405" s="234">
        <f>'Pak8 s2'!I1407</f>
        <v>0</v>
      </c>
      <c r="I1405" s="234">
        <f>'Pak8 s2'!K1407</f>
        <v>0</v>
      </c>
      <c r="J1405" s="234">
        <f>'Pak8 s2'!M1407</f>
        <v>0</v>
      </c>
      <c r="K1405" s="234">
        <f>'Pak8 s2'!O1407</f>
        <v>0</v>
      </c>
      <c r="L1405" s="11"/>
      <c r="M1405" s="11"/>
      <c r="N1405" s="397"/>
      <c r="O1405" s="233"/>
      <c r="P1405" s="399"/>
      <c r="Q1405" s="11"/>
      <c r="R1405" s="306"/>
      <c r="S1405" s="306"/>
      <c r="T1405" s="306"/>
      <c r="U1405" s="11"/>
      <c r="V1405" s="11"/>
      <c r="W1405" s="11"/>
      <c r="X1405" s="11"/>
      <c r="Y1405" s="11"/>
      <c r="Z1405" s="11"/>
      <c r="AA1405" s="11"/>
      <c r="AB1405" s="11"/>
    </row>
    <row r="1406" spans="1:28" ht="24.75" customHeight="1">
      <c r="A1406" s="1256" t="str">
        <f>IF(E1406&gt;0,"Wypełnione","")</f>
        <v/>
      </c>
      <c r="B1406" s="57"/>
      <c r="C1406" s="2050">
        <f>'Og s3a'!C2117</f>
        <v>0</v>
      </c>
      <c r="D1406" s="2052">
        <f>'Og s3a'!E2117</f>
        <v>0</v>
      </c>
      <c r="E1406" s="2050">
        <f>'Og s3a'!F2117</f>
        <v>0</v>
      </c>
      <c r="F1406" s="395">
        <f>O1406</f>
        <v>0</v>
      </c>
      <c r="G1406" s="395">
        <f>P1406</f>
        <v>0</v>
      </c>
      <c r="H1406" s="236">
        <f>'Pak8 s2'!I1408</f>
        <v>0</v>
      </c>
      <c r="I1406" s="236">
        <f>'Pak8 s2'!K1408</f>
        <v>0</v>
      </c>
      <c r="J1406" s="236">
        <f>'Pak8 s2'!M1408</f>
        <v>0</v>
      </c>
      <c r="K1406" s="236">
        <f>'Pak8 s2'!O1408</f>
        <v>0</v>
      </c>
      <c r="L1406" s="11"/>
      <c r="M1406" s="11"/>
      <c r="N1406" s="396">
        <f>'Og s3a'!G2117</f>
        <v>0</v>
      </c>
      <c r="O1406" s="237">
        <f>'Og s3a'!H2117</f>
        <v>0</v>
      </c>
      <c r="P1406" s="398">
        <f>'Og s3a'!D2117</f>
        <v>0</v>
      </c>
      <c r="Q1406" s="11"/>
      <c r="R1406" s="306"/>
      <c r="S1406" s="306"/>
      <c r="T1406" s="306"/>
      <c r="U1406" s="11"/>
      <c r="V1406" s="11"/>
      <c r="W1406" s="11"/>
      <c r="X1406" s="11"/>
      <c r="Y1406" s="11"/>
      <c r="Z1406" s="11"/>
      <c r="AA1406" s="11"/>
      <c r="AB1406" s="11"/>
    </row>
    <row r="1407" spans="1:28" ht="14.25" customHeight="1">
      <c r="A1407" s="1256" t="str">
        <f>A1406</f>
        <v/>
      </c>
      <c r="B1407" s="57"/>
      <c r="C1407" s="2051"/>
      <c r="D1407" s="2053"/>
      <c r="E1407" s="2051"/>
      <c r="F1407" s="234"/>
      <c r="G1407" s="234">
        <f>'Pak8 s2'!G1409</f>
        <v>0</v>
      </c>
      <c r="H1407" s="234">
        <f>'Pak8 s2'!I1409</f>
        <v>0</v>
      </c>
      <c r="I1407" s="234">
        <f>'Pak8 s2'!K1409</f>
        <v>0</v>
      </c>
      <c r="J1407" s="234">
        <f>'Pak8 s2'!M1409</f>
        <v>0</v>
      </c>
      <c r="K1407" s="234">
        <f>'Pak8 s2'!O1409</f>
        <v>0</v>
      </c>
      <c r="L1407" s="11"/>
      <c r="M1407" s="11"/>
      <c r="N1407" s="397"/>
      <c r="O1407" s="233"/>
      <c r="P1407" s="399"/>
      <c r="Q1407" s="11"/>
      <c r="R1407" s="306"/>
      <c r="S1407" s="306"/>
      <c r="T1407" s="306"/>
      <c r="U1407" s="11"/>
      <c r="V1407" s="11"/>
      <c r="W1407" s="11"/>
      <c r="X1407" s="11"/>
      <c r="Y1407" s="11"/>
      <c r="Z1407" s="11"/>
      <c r="AA1407" s="11"/>
      <c r="AB1407" s="11"/>
    </row>
    <row r="1408" spans="1:28" ht="14.25" customHeight="1">
      <c r="A1408" s="1256" t="s">
        <v>49</v>
      </c>
      <c r="B1408" s="57"/>
      <c r="C1408" s="480" t="s">
        <v>1295</v>
      </c>
      <c r="D1408" s="421"/>
      <c r="E1408" s="420"/>
      <c r="F1408" s="422"/>
      <c r="G1408" s="422"/>
      <c r="H1408" s="422"/>
      <c r="I1408" s="422"/>
      <c r="J1408" s="422"/>
      <c r="K1408" s="422"/>
      <c r="L1408" s="11"/>
      <c r="M1408" s="11"/>
      <c r="N1408" s="423"/>
      <c r="O1408" s="424"/>
      <c r="P1408" s="425"/>
      <c r="Q1408" s="11"/>
      <c r="R1408" s="426"/>
      <c r="S1408" s="426"/>
      <c r="T1408" s="426"/>
      <c r="U1408" s="11"/>
      <c r="V1408" s="11"/>
      <c r="W1408" s="11"/>
      <c r="X1408" s="11"/>
      <c r="Y1408" s="11"/>
      <c r="Z1408" s="11"/>
      <c r="AA1408" s="11"/>
      <c r="AB1408" s="11"/>
    </row>
    <row r="1409" spans="1:28" ht="6" customHeight="1">
      <c r="A1409" s="1256" t="s">
        <v>49</v>
      </c>
      <c r="B1409" s="57"/>
      <c r="C1409" s="427"/>
      <c r="D1409" s="379"/>
      <c r="E1409" s="379"/>
      <c r="F1409" s="379"/>
      <c r="G1409" s="379"/>
      <c r="H1409" s="379"/>
      <c r="I1409" s="379"/>
      <c r="J1409" s="379"/>
      <c r="K1409" s="379"/>
      <c r="L1409" s="11"/>
      <c r="M1409" s="11"/>
      <c r="N1409" s="11"/>
      <c r="O1409" s="11"/>
      <c r="P1409" s="11"/>
      <c r="Q1409" s="11"/>
      <c r="R1409" s="11"/>
      <c r="S1409" s="11"/>
      <c r="T1409" s="11"/>
      <c r="U1409" s="11"/>
      <c r="V1409" s="11"/>
      <c r="W1409" s="11"/>
      <c r="X1409" s="11"/>
      <c r="Y1409" s="11"/>
      <c r="Z1409" s="11"/>
      <c r="AA1409" s="11"/>
      <c r="AB1409" s="11"/>
    </row>
    <row r="1410" spans="1:28">
      <c r="A1410" s="1257"/>
      <c r="B1410" s="11"/>
      <c r="C1410" s="11"/>
      <c r="D1410" s="11"/>
      <c r="E1410" s="11"/>
      <c r="F1410" s="11"/>
      <c r="G1410" s="11"/>
      <c r="H1410" s="11"/>
      <c r="I1410" s="11"/>
      <c r="J1410" s="11"/>
      <c r="K1410" s="11"/>
      <c r="L1410" s="11"/>
      <c r="M1410" s="11"/>
      <c r="N1410" s="11"/>
      <c r="O1410" s="11"/>
      <c r="P1410" s="11"/>
      <c r="Q1410" s="11"/>
      <c r="R1410" s="11"/>
      <c r="S1410" s="11"/>
      <c r="T1410" s="11"/>
      <c r="U1410" s="11"/>
      <c r="V1410" s="11"/>
      <c r="W1410" s="11"/>
      <c r="X1410" s="11"/>
      <c r="Y1410" s="11"/>
      <c r="Z1410" s="11"/>
      <c r="AA1410" s="11"/>
      <c r="AB1410" s="11"/>
    </row>
    <row r="1411" spans="1:28">
      <c r="A1411" s="11"/>
      <c r="B1411" s="11"/>
      <c r="C1411" s="11"/>
      <c r="D1411" s="11"/>
      <c r="E1411" s="11"/>
      <c r="F1411" s="11"/>
      <c r="G1411" s="11"/>
      <c r="H1411" s="11"/>
      <c r="I1411" s="11"/>
      <c r="J1411" s="11"/>
      <c r="K1411" s="11"/>
      <c r="L1411" s="11"/>
      <c r="M1411" s="11"/>
      <c r="N1411" s="11"/>
      <c r="O1411" s="11"/>
      <c r="P1411" s="11"/>
      <c r="Q1411" s="11"/>
      <c r="R1411" s="11"/>
      <c r="S1411" s="11"/>
      <c r="T1411" s="11"/>
      <c r="U1411" s="11"/>
      <c r="V1411" s="11"/>
      <c r="W1411" s="11"/>
      <c r="X1411" s="11"/>
      <c r="Y1411" s="11"/>
      <c r="Z1411" s="11"/>
      <c r="AA1411" s="11"/>
      <c r="AB1411" s="11"/>
    </row>
    <row r="1412" spans="1:28">
      <c r="A1412" s="11"/>
      <c r="B1412" s="11"/>
      <c r="C1412" s="11"/>
      <c r="D1412" s="11"/>
      <c r="E1412" s="11"/>
      <c r="F1412" s="11"/>
      <c r="G1412" s="11"/>
      <c r="H1412" s="11"/>
      <c r="I1412" s="11"/>
      <c r="J1412" s="11"/>
      <c r="K1412" s="11"/>
      <c r="L1412" s="11"/>
      <c r="M1412" s="11"/>
      <c r="N1412" s="11"/>
      <c r="O1412" s="11"/>
      <c r="P1412" s="11"/>
      <c r="Q1412" s="11"/>
      <c r="R1412" s="11"/>
      <c r="S1412" s="11"/>
      <c r="T1412" s="11"/>
      <c r="U1412" s="11"/>
      <c r="V1412" s="11"/>
      <c r="W1412" s="11"/>
      <c r="X1412" s="11"/>
      <c r="Y1412" s="11"/>
      <c r="Z1412" s="11"/>
      <c r="AA1412" s="11"/>
      <c r="AB1412" s="11"/>
    </row>
    <row r="1413" spans="1:28">
      <c r="A1413" s="11"/>
      <c r="B1413" s="11"/>
      <c r="C1413" s="11"/>
      <c r="D1413" s="11"/>
      <c r="E1413" s="11"/>
      <c r="F1413" s="11"/>
      <c r="G1413" s="11"/>
      <c r="H1413" s="11"/>
      <c r="I1413" s="11"/>
      <c r="J1413" s="11"/>
      <c r="K1413" s="11"/>
      <c r="L1413" s="11"/>
      <c r="M1413" s="11"/>
      <c r="N1413" s="11"/>
      <c r="O1413" s="11"/>
      <c r="P1413" s="11"/>
      <c r="Q1413" s="11"/>
      <c r="R1413" s="11"/>
      <c r="S1413" s="11"/>
      <c r="T1413" s="11"/>
      <c r="U1413" s="11"/>
      <c r="V1413" s="11"/>
      <c r="W1413" s="11"/>
      <c r="X1413" s="11"/>
      <c r="Y1413" s="11"/>
      <c r="Z1413" s="11"/>
      <c r="AA1413" s="11"/>
      <c r="AB1413" s="11"/>
    </row>
    <row r="1414" spans="1:28">
      <c r="A1414" s="11"/>
      <c r="B1414" s="11"/>
      <c r="C1414" s="11"/>
      <c r="D1414" s="11"/>
      <c r="E1414" s="11"/>
      <c r="F1414" s="11"/>
      <c r="G1414" s="11"/>
      <c r="H1414" s="11"/>
      <c r="I1414" s="11"/>
      <c r="J1414" s="11"/>
      <c r="K1414" s="11"/>
      <c r="L1414" s="11"/>
      <c r="M1414" s="11"/>
      <c r="N1414" s="11"/>
      <c r="O1414" s="11"/>
      <c r="P1414" s="11"/>
      <c r="Q1414" s="11"/>
      <c r="R1414" s="11"/>
      <c r="S1414" s="11"/>
      <c r="T1414" s="11"/>
      <c r="U1414" s="11"/>
      <c r="V1414" s="11"/>
      <c r="W1414" s="11"/>
      <c r="X1414" s="11"/>
      <c r="Y1414" s="11"/>
      <c r="Z1414" s="11"/>
      <c r="AA1414" s="11"/>
      <c r="AB1414" s="11"/>
    </row>
    <row r="1415" spans="1:28">
      <c r="A1415" s="11"/>
      <c r="B1415" s="11"/>
      <c r="C1415" s="11"/>
      <c r="D1415" s="11"/>
      <c r="E1415" s="11"/>
      <c r="F1415" s="11"/>
      <c r="G1415" s="11"/>
      <c r="H1415" s="11"/>
      <c r="I1415" s="11"/>
      <c r="J1415" s="11"/>
      <c r="K1415" s="11"/>
      <c r="L1415" s="11"/>
      <c r="M1415" s="11"/>
      <c r="N1415" s="11"/>
      <c r="O1415" s="11"/>
      <c r="P1415" s="11"/>
      <c r="Q1415" s="11"/>
      <c r="R1415" s="11"/>
      <c r="S1415" s="11"/>
      <c r="T1415" s="11"/>
      <c r="U1415" s="11"/>
      <c r="V1415" s="11"/>
      <c r="W1415" s="11"/>
      <c r="X1415" s="11"/>
      <c r="Y1415" s="11"/>
      <c r="Z1415" s="11"/>
      <c r="AA1415" s="11"/>
      <c r="AB1415" s="11"/>
    </row>
    <row r="1416" spans="1:28">
      <c r="A1416" s="11"/>
      <c r="B1416" s="11"/>
      <c r="C1416" s="11"/>
      <c r="D1416" s="11"/>
      <c r="E1416" s="11"/>
      <c r="F1416" s="11"/>
      <c r="G1416" s="11"/>
      <c r="H1416" s="11"/>
      <c r="I1416" s="11"/>
      <c r="J1416" s="11"/>
      <c r="K1416" s="11"/>
      <c r="L1416" s="11"/>
      <c r="M1416" s="11"/>
      <c r="N1416" s="11"/>
      <c r="O1416" s="11"/>
      <c r="P1416" s="11"/>
      <c r="Q1416" s="11"/>
      <c r="R1416" s="11"/>
      <c r="S1416" s="11"/>
      <c r="T1416" s="11"/>
      <c r="U1416" s="11"/>
      <c r="V1416" s="11"/>
      <c r="W1416" s="11"/>
      <c r="X1416" s="11"/>
      <c r="Y1416" s="11"/>
      <c r="Z1416" s="11"/>
      <c r="AA1416" s="11"/>
      <c r="AB1416" s="11"/>
    </row>
    <row r="1417" spans="1:28">
      <c r="A1417" s="11"/>
      <c r="B1417" s="11"/>
      <c r="C1417" s="11"/>
      <c r="D1417" s="11"/>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row>
    <row r="1418" spans="1:28">
      <c r="A1418" s="11"/>
      <c r="B1418" s="11"/>
      <c r="C1418" s="11"/>
      <c r="D1418" s="11"/>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row>
    <row r="1419" spans="1:28">
      <c r="A1419" s="11"/>
      <c r="B1419" s="11"/>
      <c r="C1419" s="11"/>
      <c r="D1419" s="11"/>
      <c r="E1419" s="11"/>
      <c r="F1419" s="11"/>
      <c r="G1419" s="11"/>
      <c r="H1419" s="11"/>
      <c r="I1419" s="11"/>
      <c r="J1419" s="11"/>
      <c r="K1419" s="11"/>
      <c r="L1419" s="11"/>
      <c r="M1419" s="11"/>
      <c r="N1419" s="11"/>
      <c r="O1419" s="11"/>
      <c r="P1419" s="11"/>
      <c r="Q1419" s="11"/>
      <c r="R1419" s="11"/>
      <c r="S1419" s="11"/>
      <c r="T1419" s="11"/>
      <c r="U1419" s="11"/>
      <c r="V1419" s="11"/>
      <c r="W1419" s="11"/>
      <c r="X1419" s="11"/>
      <c r="Y1419" s="11"/>
      <c r="Z1419" s="11"/>
      <c r="AA1419" s="11"/>
      <c r="AB1419" s="11"/>
    </row>
    <row r="1420" spans="1:28">
      <c r="A1420" s="11"/>
      <c r="B1420" s="11"/>
      <c r="C1420" s="11"/>
      <c r="D1420" s="11"/>
      <c r="E1420" s="11"/>
      <c r="F1420" s="11"/>
      <c r="G1420" s="11"/>
      <c r="H1420" s="11"/>
      <c r="I1420" s="11"/>
      <c r="J1420" s="11"/>
      <c r="K1420" s="11"/>
      <c r="L1420" s="11"/>
      <c r="M1420" s="11"/>
      <c r="N1420" s="11"/>
      <c r="O1420" s="11"/>
      <c r="P1420" s="11"/>
      <c r="Q1420" s="11"/>
      <c r="R1420" s="11"/>
      <c r="S1420" s="11"/>
      <c r="T1420" s="11"/>
      <c r="U1420" s="11"/>
      <c r="V1420" s="11"/>
      <c r="W1420" s="11"/>
      <c r="X1420" s="11"/>
      <c r="Y1420" s="11"/>
      <c r="Z1420" s="11"/>
      <c r="AA1420" s="11"/>
      <c r="AB1420" s="11"/>
    </row>
    <row r="1421" spans="1:28">
      <c r="A1421" s="11"/>
      <c r="B1421" s="11"/>
      <c r="C1421" s="11"/>
      <c r="D1421" s="11"/>
      <c r="E1421" s="11"/>
      <c r="F1421" s="11"/>
      <c r="G1421" s="11"/>
      <c r="H1421" s="11"/>
      <c r="I1421" s="11"/>
      <c r="J1421" s="11"/>
      <c r="K1421" s="11"/>
      <c r="L1421" s="11"/>
      <c r="M1421" s="11"/>
      <c r="N1421" s="11"/>
      <c r="O1421" s="11"/>
      <c r="P1421" s="11"/>
      <c r="Q1421" s="11"/>
      <c r="R1421" s="11"/>
      <c r="S1421" s="11"/>
      <c r="T1421" s="11"/>
      <c r="U1421" s="11"/>
      <c r="V1421" s="11"/>
      <c r="W1421" s="11"/>
      <c r="X1421" s="11"/>
      <c r="Y1421" s="11"/>
      <c r="Z1421" s="11"/>
      <c r="AA1421" s="11"/>
      <c r="AB1421" s="11"/>
    </row>
    <row r="1422" spans="1:28">
      <c r="A1422" s="11"/>
      <c r="B1422" s="11"/>
      <c r="C1422" s="11"/>
      <c r="D1422" s="11"/>
      <c r="E1422" s="11"/>
      <c r="F1422" s="11"/>
      <c r="G1422" s="11"/>
      <c r="H1422" s="11"/>
      <c r="I1422" s="11"/>
      <c r="J1422" s="11"/>
      <c r="K1422" s="11"/>
      <c r="L1422" s="11"/>
      <c r="M1422" s="11"/>
      <c r="N1422" s="11"/>
      <c r="O1422" s="11"/>
      <c r="P1422" s="11"/>
      <c r="Q1422" s="11"/>
      <c r="R1422" s="11"/>
      <c r="S1422" s="11"/>
      <c r="T1422" s="11"/>
      <c r="U1422" s="11"/>
      <c r="V1422" s="11"/>
      <c r="W1422" s="11"/>
      <c r="X1422" s="11"/>
      <c r="Y1422" s="11"/>
      <c r="Z1422" s="11"/>
      <c r="AA1422" s="11"/>
      <c r="AB1422" s="11"/>
    </row>
    <row r="1423" spans="1:28">
      <c r="A1423" s="11"/>
      <c r="B1423" s="11"/>
      <c r="C1423" s="11"/>
      <c r="D1423" s="11"/>
      <c r="E1423" s="11"/>
      <c r="F1423" s="11"/>
      <c r="G1423" s="11"/>
      <c r="H1423" s="11"/>
      <c r="I1423" s="11"/>
      <c r="J1423" s="11"/>
      <c r="K1423" s="11"/>
      <c r="L1423" s="11"/>
      <c r="M1423" s="11"/>
      <c r="N1423" s="11"/>
      <c r="O1423" s="11"/>
      <c r="P1423" s="11"/>
      <c r="Q1423" s="11"/>
      <c r="R1423" s="11"/>
      <c r="S1423" s="11"/>
      <c r="T1423" s="11"/>
      <c r="U1423" s="11"/>
      <c r="V1423" s="11"/>
      <c r="W1423" s="11"/>
      <c r="X1423" s="11"/>
      <c r="Y1423" s="11"/>
      <c r="Z1423" s="11"/>
      <c r="AA1423" s="11"/>
      <c r="AB1423" s="11"/>
    </row>
    <row r="1424" spans="1:28">
      <c r="A1424" s="11"/>
      <c r="B1424" s="11"/>
      <c r="C1424" s="11"/>
      <c r="D1424" s="11"/>
      <c r="E1424" s="11"/>
      <c r="F1424" s="11"/>
      <c r="G1424" s="11"/>
      <c r="H1424" s="11"/>
      <c r="I1424" s="11"/>
      <c r="J1424" s="11"/>
      <c r="K1424" s="11"/>
      <c r="L1424" s="11"/>
      <c r="M1424" s="11"/>
      <c r="N1424" s="11"/>
      <c r="O1424" s="11"/>
      <c r="P1424" s="11"/>
      <c r="Q1424" s="11"/>
      <c r="R1424" s="11"/>
      <c r="S1424" s="11"/>
      <c r="T1424" s="11"/>
      <c r="U1424" s="11"/>
      <c r="V1424" s="11"/>
      <c r="W1424" s="11"/>
      <c r="X1424" s="11"/>
      <c r="Y1424" s="11"/>
      <c r="Z1424" s="11"/>
      <c r="AA1424" s="11"/>
      <c r="AB1424" s="11"/>
    </row>
    <row r="1425" spans="1:28">
      <c r="A1425" s="11"/>
      <c r="B1425" s="11"/>
      <c r="C1425" s="11"/>
      <c r="D1425" s="11"/>
      <c r="E1425" s="11"/>
      <c r="F1425" s="11"/>
      <c r="G1425" s="11"/>
      <c r="H1425" s="11"/>
      <c r="I1425" s="11"/>
      <c r="J1425" s="11"/>
      <c r="K1425" s="11"/>
      <c r="L1425" s="11"/>
      <c r="M1425" s="11"/>
      <c r="N1425" s="11"/>
      <c r="O1425" s="11"/>
      <c r="P1425" s="11"/>
      <c r="Q1425" s="11"/>
      <c r="R1425" s="11"/>
      <c r="S1425" s="11"/>
      <c r="T1425" s="11"/>
      <c r="U1425" s="11"/>
      <c r="V1425" s="11"/>
      <c r="W1425" s="11"/>
      <c r="X1425" s="11"/>
      <c r="Y1425" s="11"/>
      <c r="Z1425" s="11"/>
      <c r="AA1425" s="11"/>
      <c r="AB1425" s="11"/>
    </row>
    <row r="1426" spans="1:28">
      <c r="A1426" s="11"/>
      <c r="B1426" s="11"/>
      <c r="C1426" s="11"/>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c r="AB1426" s="11"/>
    </row>
  </sheetData>
  <sheetProtection sheet="1" objects="1" scenarios="1" formatCells="0" formatRows="0" autoFilter="0"/>
  <autoFilter ref="A7:B1409"/>
  <mergeCells count="2109">
    <mergeCell ref="A1:A4"/>
    <mergeCell ref="D88:D89"/>
    <mergeCell ref="E94:E95"/>
    <mergeCell ref="C84:C85"/>
    <mergeCell ref="C94:C95"/>
    <mergeCell ref="D90:D91"/>
    <mergeCell ref="C92:C93"/>
    <mergeCell ref="D92:D93"/>
    <mergeCell ref="D84:D85"/>
    <mergeCell ref="E76:E77"/>
    <mergeCell ref="E92:E93"/>
    <mergeCell ref="E78:E79"/>
    <mergeCell ref="E80:E81"/>
    <mergeCell ref="E90:E91"/>
    <mergeCell ref="E82:E83"/>
    <mergeCell ref="E84:E85"/>
    <mergeCell ref="E88:E89"/>
    <mergeCell ref="E74:E75"/>
    <mergeCell ref="C72:C73"/>
    <mergeCell ref="D74:D75"/>
    <mergeCell ref="E18:E19"/>
    <mergeCell ref="C44:C45"/>
    <mergeCell ref="D18:D19"/>
    <mergeCell ref="D36:D37"/>
    <mergeCell ref="E26:E27"/>
    <mergeCell ref="E72:E73"/>
    <mergeCell ref="E32:E33"/>
    <mergeCell ref="R6:T6"/>
    <mergeCell ref="E5:E7"/>
    <mergeCell ref="E8:E9"/>
    <mergeCell ref="E30:E31"/>
    <mergeCell ref="E20:E21"/>
    <mergeCell ref="E28:E29"/>
    <mergeCell ref="N6:N7"/>
    <mergeCell ref="F5:K5"/>
    <mergeCell ref="F6:F7"/>
    <mergeCell ref="E34:E35"/>
    <mergeCell ref="E22:E23"/>
    <mergeCell ref="C5:C7"/>
    <mergeCell ref="D5:D7"/>
    <mergeCell ref="D32:D33"/>
    <mergeCell ref="C34:C35"/>
    <mergeCell ref="E24:E25"/>
    <mergeCell ref="D26:D27"/>
    <mergeCell ref="C26:C27"/>
    <mergeCell ref="D30:D31"/>
    <mergeCell ref="C80:C81"/>
    <mergeCell ref="C70:C71"/>
    <mergeCell ref="D70:D71"/>
    <mergeCell ref="D78:D79"/>
    <mergeCell ref="D72:D73"/>
    <mergeCell ref="D76:D77"/>
    <mergeCell ref="C48:C49"/>
    <mergeCell ref="D54:D55"/>
    <mergeCell ref="C38:C39"/>
    <mergeCell ref="D68:D69"/>
    <mergeCell ref="C46:C47"/>
    <mergeCell ref="C40:C41"/>
    <mergeCell ref="D44:D45"/>
    <mergeCell ref="D58:D59"/>
    <mergeCell ref="D64:D65"/>
    <mergeCell ref="C62:C63"/>
    <mergeCell ref="C68:C69"/>
    <mergeCell ref="C60:C61"/>
    <mergeCell ref="D60:D61"/>
    <mergeCell ref="C18:C19"/>
    <mergeCell ref="C30:C31"/>
    <mergeCell ref="D20:D21"/>
    <mergeCell ref="C22:C23"/>
    <mergeCell ref="C24:C25"/>
    <mergeCell ref="D22:D23"/>
    <mergeCell ref="D24:D25"/>
    <mergeCell ref="E40:E41"/>
    <mergeCell ref="E42:E43"/>
    <mergeCell ref="D40:D41"/>
    <mergeCell ref="C36:C37"/>
    <mergeCell ref="E38:E39"/>
    <mergeCell ref="E36:E37"/>
    <mergeCell ref="D38:D39"/>
    <mergeCell ref="D42:D43"/>
    <mergeCell ref="C42:C43"/>
    <mergeCell ref="C8:C9"/>
    <mergeCell ref="D8:D9"/>
    <mergeCell ref="E16:E17"/>
    <mergeCell ref="C16:C17"/>
    <mergeCell ref="E12:E13"/>
    <mergeCell ref="E14:E15"/>
    <mergeCell ref="E10:E11"/>
    <mergeCell ref="C14:C15"/>
    <mergeCell ref="C12:C13"/>
    <mergeCell ref="D12:D13"/>
    <mergeCell ref="E44:E45"/>
    <mergeCell ref="E52:E53"/>
    <mergeCell ref="E50:E51"/>
    <mergeCell ref="D52:D53"/>
    <mergeCell ref="D46:D47"/>
    <mergeCell ref="D50:D51"/>
    <mergeCell ref="E46:E47"/>
    <mergeCell ref="D48:D49"/>
    <mergeCell ref="E48:E49"/>
    <mergeCell ref="D100:D101"/>
    <mergeCell ref="D94:D95"/>
    <mergeCell ref="C74:C75"/>
    <mergeCell ref="C76:C77"/>
    <mergeCell ref="C100:C101"/>
    <mergeCell ref="D96:D97"/>
    <mergeCell ref="D80:D81"/>
    <mergeCell ref="D86:D87"/>
    <mergeCell ref="D82:D83"/>
    <mergeCell ref="C78:C79"/>
    <mergeCell ref="D104:D105"/>
    <mergeCell ref="C102:C103"/>
    <mergeCell ref="C50:C51"/>
    <mergeCell ref="C52:C53"/>
    <mergeCell ref="C98:C99"/>
    <mergeCell ref="C54:C55"/>
    <mergeCell ref="C82:C83"/>
    <mergeCell ref="C88:C89"/>
    <mergeCell ref="C86:C87"/>
    <mergeCell ref="C90:C91"/>
    <mergeCell ref="C142:C143"/>
    <mergeCell ref="E70:E71"/>
    <mergeCell ref="E96:E97"/>
    <mergeCell ref="C140:C141"/>
    <mergeCell ref="C106:C107"/>
    <mergeCell ref="C108:C109"/>
    <mergeCell ref="C104:C105"/>
    <mergeCell ref="C122:C123"/>
    <mergeCell ref="C126:C127"/>
    <mergeCell ref="C96:C97"/>
    <mergeCell ref="E102:E103"/>
    <mergeCell ref="E108:E109"/>
    <mergeCell ref="E114:E115"/>
    <mergeCell ref="E104:E105"/>
    <mergeCell ref="E112:E113"/>
    <mergeCell ref="C148:C149"/>
    <mergeCell ref="C120:C121"/>
    <mergeCell ref="C132:C133"/>
    <mergeCell ref="C136:C137"/>
    <mergeCell ref="C138:C139"/>
    <mergeCell ref="E176:E177"/>
    <mergeCell ref="D206:D207"/>
    <mergeCell ref="E186:E187"/>
    <mergeCell ref="D180:D181"/>
    <mergeCell ref="E178:E179"/>
    <mergeCell ref="E184:E185"/>
    <mergeCell ref="E192:E193"/>
    <mergeCell ref="E190:E191"/>
    <mergeCell ref="E194:E195"/>
    <mergeCell ref="E146:E147"/>
    <mergeCell ref="E144:E145"/>
    <mergeCell ref="D148:D149"/>
    <mergeCell ref="C206:C207"/>
    <mergeCell ref="E156:E157"/>
    <mergeCell ref="D158:D159"/>
    <mergeCell ref="E158:E159"/>
    <mergeCell ref="E162:E163"/>
    <mergeCell ref="E180:E181"/>
    <mergeCell ref="C170:C171"/>
    <mergeCell ref="C114:C115"/>
    <mergeCell ref="C112:C113"/>
    <mergeCell ref="C110:C111"/>
    <mergeCell ref="D110:D111"/>
    <mergeCell ref="D112:D113"/>
    <mergeCell ref="D114:D115"/>
    <mergeCell ref="E60:E61"/>
    <mergeCell ref="E58:E59"/>
    <mergeCell ref="E120:E121"/>
    <mergeCell ref="E124:E125"/>
    <mergeCell ref="E66:E67"/>
    <mergeCell ref="E106:E107"/>
    <mergeCell ref="E100:E101"/>
    <mergeCell ref="E86:E87"/>
    <mergeCell ref="E116:E117"/>
    <mergeCell ref="E110:E111"/>
    <mergeCell ref="E130:E131"/>
    <mergeCell ref="D130:D131"/>
    <mergeCell ref="D118:D119"/>
    <mergeCell ref="D124:D125"/>
    <mergeCell ref="D106:D107"/>
    <mergeCell ref="D98:D99"/>
    <mergeCell ref="D102:D103"/>
    <mergeCell ref="D108:D109"/>
    <mergeCell ref="E128:E129"/>
    <mergeCell ref="E98:E99"/>
    <mergeCell ref="D132:D133"/>
    <mergeCell ref="D138:D139"/>
    <mergeCell ref="D136:D137"/>
    <mergeCell ref="D126:D127"/>
    <mergeCell ref="D134:D135"/>
    <mergeCell ref="D128:D129"/>
    <mergeCell ref="C56:C57"/>
    <mergeCell ref="D56:D57"/>
    <mergeCell ref="C66:C67"/>
    <mergeCell ref="D66:D67"/>
    <mergeCell ref="D62:D63"/>
    <mergeCell ref="C64:C65"/>
    <mergeCell ref="C58:C59"/>
    <mergeCell ref="E132:E133"/>
    <mergeCell ref="E142:E143"/>
    <mergeCell ref="E134:E135"/>
    <mergeCell ref="E138:E139"/>
    <mergeCell ref="E136:E137"/>
    <mergeCell ref="E54:E55"/>
    <mergeCell ref="E56:E57"/>
    <mergeCell ref="E62:E63"/>
    <mergeCell ref="E64:E65"/>
    <mergeCell ref="E68:E69"/>
    <mergeCell ref="D140:D141"/>
    <mergeCell ref="D146:D147"/>
    <mergeCell ref="E152:E153"/>
    <mergeCell ref="E154:E155"/>
    <mergeCell ref="D152:D153"/>
    <mergeCell ref="E150:E151"/>
    <mergeCell ref="E140:E141"/>
    <mergeCell ref="D142:D143"/>
    <mergeCell ref="E148:E149"/>
    <mergeCell ref="D150:D151"/>
    <mergeCell ref="E172:E173"/>
    <mergeCell ref="D162:D163"/>
    <mergeCell ref="E164:E165"/>
    <mergeCell ref="E174:E175"/>
    <mergeCell ref="E168:E169"/>
    <mergeCell ref="E166:E167"/>
    <mergeCell ref="D174:D175"/>
    <mergeCell ref="C144:C145"/>
    <mergeCell ref="E160:E161"/>
    <mergeCell ref="C232:C233"/>
    <mergeCell ref="E226:E227"/>
    <mergeCell ref="C168:C169"/>
    <mergeCell ref="D168:D169"/>
    <mergeCell ref="C220:C221"/>
    <mergeCell ref="C218:C219"/>
    <mergeCell ref="E170:E171"/>
    <mergeCell ref="C162:C163"/>
    <mergeCell ref="E234:E235"/>
    <mergeCell ref="E230:E231"/>
    <mergeCell ref="D144:D145"/>
    <mergeCell ref="C200:C201"/>
    <mergeCell ref="D218:D219"/>
    <mergeCell ref="C156:C157"/>
    <mergeCell ref="D156:D157"/>
    <mergeCell ref="C214:C215"/>
    <mergeCell ref="C146:C147"/>
    <mergeCell ref="D160:D161"/>
    <mergeCell ref="E232:E233"/>
    <mergeCell ref="E216:E217"/>
    <mergeCell ref="E214:E215"/>
    <mergeCell ref="D230:D231"/>
    <mergeCell ref="E222:E223"/>
    <mergeCell ref="E218:E219"/>
    <mergeCell ref="D226:D227"/>
    <mergeCell ref="D240:D241"/>
    <mergeCell ref="D236:D237"/>
    <mergeCell ref="C226:C227"/>
    <mergeCell ref="C236:C237"/>
    <mergeCell ref="C234:C235"/>
    <mergeCell ref="D234:D235"/>
    <mergeCell ref="C228:C229"/>
    <mergeCell ref="D232:D233"/>
    <mergeCell ref="C230:C231"/>
    <mergeCell ref="E118:E119"/>
    <mergeCell ref="C118:C119"/>
    <mergeCell ref="E126:E127"/>
    <mergeCell ref="E122:E123"/>
    <mergeCell ref="D120:D121"/>
    <mergeCell ref="C240:C241"/>
    <mergeCell ref="E228:E229"/>
    <mergeCell ref="E224:E225"/>
    <mergeCell ref="C238:C239"/>
    <mergeCell ref="D238:D239"/>
    <mergeCell ref="C116:C117"/>
    <mergeCell ref="D116:D117"/>
    <mergeCell ref="D220:D221"/>
    <mergeCell ref="D166:D167"/>
    <mergeCell ref="C172:C173"/>
    <mergeCell ref="D198:D199"/>
    <mergeCell ref="C166:C167"/>
    <mergeCell ref="D154:D155"/>
    <mergeCell ref="D122:D123"/>
    <mergeCell ref="C124:C125"/>
    <mergeCell ref="C134:C135"/>
    <mergeCell ref="C128:C129"/>
    <mergeCell ref="C130:C131"/>
    <mergeCell ref="C150:C151"/>
    <mergeCell ref="C202:C203"/>
    <mergeCell ref="C154:C155"/>
    <mergeCell ref="C158:C159"/>
    <mergeCell ref="C180:C181"/>
    <mergeCell ref="C178:C179"/>
    <mergeCell ref="C152:C153"/>
    <mergeCell ref="C160:C161"/>
    <mergeCell ref="C164:C165"/>
    <mergeCell ref="D164:D165"/>
    <mergeCell ref="D170:D171"/>
    <mergeCell ref="D172:D173"/>
    <mergeCell ref="C174:C175"/>
    <mergeCell ref="E212:E213"/>
    <mergeCell ref="E220:E221"/>
    <mergeCell ref="C176:C177"/>
    <mergeCell ref="D176:D177"/>
    <mergeCell ref="D210:D211"/>
    <mergeCell ref="E204:E205"/>
    <mergeCell ref="C182:C183"/>
    <mergeCell ref="D182:D183"/>
    <mergeCell ref="D178:D179"/>
    <mergeCell ref="E188:E189"/>
    <mergeCell ref="C184:C185"/>
    <mergeCell ref="E182:E183"/>
    <mergeCell ref="D204:D205"/>
    <mergeCell ref="C204:C205"/>
    <mergeCell ref="E202:E203"/>
    <mergeCell ref="E198:E199"/>
    <mergeCell ref="D184:D185"/>
    <mergeCell ref="D186:D187"/>
    <mergeCell ref="C188:C189"/>
    <mergeCell ref="D188:D189"/>
    <mergeCell ref="E210:E211"/>
    <mergeCell ref="E208:E209"/>
    <mergeCell ref="E206:E207"/>
    <mergeCell ref="C196:C197"/>
    <mergeCell ref="D196:D197"/>
    <mergeCell ref="E196:E197"/>
    <mergeCell ref="D202:D203"/>
    <mergeCell ref="C198:C199"/>
    <mergeCell ref="D200:D201"/>
    <mergeCell ref="E200:E201"/>
    <mergeCell ref="C186:C187"/>
    <mergeCell ref="C190:C191"/>
    <mergeCell ref="D190:D191"/>
    <mergeCell ref="C192:C193"/>
    <mergeCell ref="D192:D193"/>
    <mergeCell ref="C224:C225"/>
    <mergeCell ref="C222:C223"/>
    <mergeCell ref="D222:D223"/>
    <mergeCell ref="D224:D225"/>
    <mergeCell ref="C212:C213"/>
    <mergeCell ref="C194:C195"/>
    <mergeCell ref="D228:D229"/>
    <mergeCell ref="D208:D209"/>
    <mergeCell ref="D214:D215"/>
    <mergeCell ref="C208:C209"/>
    <mergeCell ref="C210:C211"/>
    <mergeCell ref="D194:D195"/>
    <mergeCell ref="D212:D213"/>
    <mergeCell ref="D216:D217"/>
    <mergeCell ref="C216:C217"/>
    <mergeCell ref="E260:E261"/>
    <mergeCell ref="C260:C261"/>
    <mergeCell ref="D260:D261"/>
    <mergeCell ref="E240:E241"/>
    <mergeCell ref="C254:C255"/>
    <mergeCell ref="E248:E249"/>
    <mergeCell ref="C248:C249"/>
    <mergeCell ref="D248:D249"/>
    <mergeCell ref="E250:E251"/>
    <mergeCell ref="C250:C251"/>
    <mergeCell ref="E236:E237"/>
    <mergeCell ref="E238:E239"/>
    <mergeCell ref="C246:C247"/>
    <mergeCell ref="D246:D247"/>
    <mergeCell ref="E244:E245"/>
    <mergeCell ref="C244:C245"/>
    <mergeCell ref="D244:D245"/>
    <mergeCell ref="E242:E243"/>
    <mergeCell ref="C242:C243"/>
    <mergeCell ref="D242:D243"/>
    <mergeCell ref="E246:E247"/>
    <mergeCell ref="E256:E257"/>
    <mergeCell ref="C256:C257"/>
    <mergeCell ref="D256:D257"/>
    <mergeCell ref="C252:C253"/>
    <mergeCell ref="E254:E255"/>
    <mergeCell ref="D252:D253"/>
    <mergeCell ref="D254:D255"/>
    <mergeCell ref="E252:E253"/>
    <mergeCell ref="D250:D251"/>
    <mergeCell ref="E258:E259"/>
    <mergeCell ref="C258:C259"/>
    <mergeCell ref="D258:D259"/>
    <mergeCell ref="E284:E285"/>
    <mergeCell ref="C284:C285"/>
    <mergeCell ref="D284:D285"/>
    <mergeCell ref="E262:E263"/>
    <mergeCell ref="C262:C263"/>
    <mergeCell ref="D262:D263"/>
    <mergeCell ref="E272:E273"/>
    <mergeCell ref="D272:D273"/>
    <mergeCell ref="E264:E265"/>
    <mergeCell ref="C264:C265"/>
    <mergeCell ref="D264:D265"/>
    <mergeCell ref="E266:E267"/>
    <mergeCell ref="C266:C267"/>
    <mergeCell ref="D266:D267"/>
    <mergeCell ref="E274:E275"/>
    <mergeCell ref="C274:C275"/>
    <mergeCell ref="D274:D275"/>
    <mergeCell ref="E268:E269"/>
    <mergeCell ref="C268:C269"/>
    <mergeCell ref="D268:D269"/>
    <mergeCell ref="E270:E271"/>
    <mergeCell ref="C270:C271"/>
    <mergeCell ref="D270:D271"/>
    <mergeCell ref="C272:C273"/>
    <mergeCell ref="D282:D283"/>
    <mergeCell ref="E276:E277"/>
    <mergeCell ref="C276:C277"/>
    <mergeCell ref="D276:D277"/>
    <mergeCell ref="E278:E279"/>
    <mergeCell ref="C278:C279"/>
    <mergeCell ref="D278:D279"/>
    <mergeCell ref="C290:C291"/>
    <mergeCell ref="D290:D291"/>
    <mergeCell ref="D292:D293"/>
    <mergeCell ref="E280:E281"/>
    <mergeCell ref="C280:C281"/>
    <mergeCell ref="E286:E287"/>
    <mergeCell ref="C286:C287"/>
    <mergeCell ref="D280:D281"/>
    <mergeCell ref="E282:E283"/>
    <mergeCell ref="C282:C283"/>
    <mergeCell ref="D286:D287"/>
    <mergeCell ref="E296:E297"/>
    <mergeCell ref="C296:C297"/>
    <mergeCell ref="D296:D297"/>
    <mergeCell ref="E288:E289"/>
    <mergeCell ref="C288:C289"/>
    <mergeCell ref="D288:D289"/>
    <mergeCell ref="E290:E291"/>
    <mergeCell ref="E292:E293"/>
    <mergeCell ref="C292:C293"/>
    <mergeCell ref="E298:E299"/>
    <mergeCell ref="C298:C299"/>
    <mergeCell ref="D298:D299"/>
    <mergeCell ref="E294:E295"/>
    <mergeCell ref="C294:C295"/>
    <mergeCell ref="D294:D295"/>
    <mergeCell ref="E302:E303"/>
    <mergeCell ref="C302:C303"/>
    <mergeCell ref="E304:E305"/>
    <mergeCell ref="E306:E307"/>
    <mergeCell ref="C306:C307"/>
    <mergeCell ref="D306:D307"/>
    <mergeCell ref="E300:E301"/>
    <mergeCell ref="D302:D303"/>
    <mergeCell ref="C312:C313"/>
    <mergeCell ref="D312:D313"/>
    <mergeCell ref="C304:C305"/>
    <mergeCell ref="D304:D305"/>
    <mergeCell ref="D310:D311"/>
    <mergeCell ref="C300:C301"/>
    <mergeCell ref="D300:D301"/>
    <mergeCell ref="C308:C309"/>
    <mergeCell ref="E308:E309"/>
    <mergeCell ref="E310:E311"/>
    <mergeCell ref="C310:C311"/>
    <mergeCell ref="C316:C317"/>
    <mergeCell ref="D316:D317"/>
    <mergeCell ref="E316:E317"/>
    <mergeCell ref="E312:E313"/>
    <mergeCell ref="E314:E315"/>
    <mergeCell ref="D308:D309"/>
    <mergeCell ref="E318:E319"/>
    <mergeCell ref="C318:C319"/>
    <mergeCell ref="E322:E323"/>
    <mergeCell ref="C314:C315"/>
    <mergeCell ref="D314:D315"/>
    <mergeCell ref="D318:D319"/>
    <mergeCell ref="E320:E321"/>
    <mergeCell ref="C320:C321"/>
    <mergeCell ref="D320:D321"/>
    <mergeCell ref="C322:C323"/>
    <mergeCell ref="C328:C329"/>
    <mergeCell ref="E324:E325"/>
    <mergeCell ref="E326:E327"/>
    <mergeCell ref="E330:E331"/>
    <mergeCell ref="C330:C331"/>
    <mergeCell ref="D330:D331"/>
    <mergeCell ref="C324:C325"/>
    <mergeCell ref="D328:D329"/>
    <mergeCell ref="D326:D327"/>
    <mergeCell ref="D322:D323"/>
    <mergeCell ref="C326:C327"/>
    <mergeCell ref="E328:E329"/>
    <mergeCell ref="E336:E337"/>
    <mergeCell ref="C336:C337"/>
    <mergeCell ref="D336:D337"/>
    <mergeCell ref="D324:D325"/>
    <mergeCell ref="E334:E335"/>
    <mergeCell ref="C332:C333"/>
    <mergeCell ref="D332:D333"/>
    <mergeCell ref="C334:C335"/>
    <mergeCell ref="D334:D335"/>
    <mergeCell ref="E332:E333"/>
    <mergeCell ref="C356:C357"/>
    <mergeCell ref="D356:D357"/>
    <mergeCell ref="D348:D349"/>
    <mergeCell ref="E344:E345"/>
    <mergeCell ref="C344:C345"/>
    <mergeCell ref="E346:E347"/>
    <mergeCell ref="E350:E351"/>
    <mergeCell ref="C350:C351"/>
    <mergeCell ref="D350:D351"/>
    <mergeCell ref="C348:C349"/>
    <mergeCell ref="E352:E353"/>
    <mergeCell ref="C352:C353"/>
    <mergeCell ref="D352:D353"/>
    <mergeCell ref="E342:E343"/>
    <mergeCell ref="C342:C343"/>
    <mergeCell ref="D342:D343"/>
    <mergeCell ref="E348:E349"/>
    <mergeCell ref="D344:D345"/>
    <mergeCell ref="C346:C347"/>
    <mergeCell ref="D346:D347"/>
    <mergeCell ref="E340:E341"/>
    <mergeCell ref="E338:E339"/>
    <mergeCell ref="C338:C339"/>
    <mergeCell ref="D338:D339"/>
    <mergeCell ref="C340:C341"/>
    <mergeCell ref="D340:D341"/>
    <mergeCell ref="E364:E365"/>
    <mergeCell ref="C364:C365"/>
    <mergeCell ref="D364:D365"/>
    <mergeCell ref="E354:E355"/>
    <mergeCell ref="C354:C355"/>
    <mergeCell ref="D354:D355"/>
    <mergeCell ref="E358:E359"/>
    <mergeCell ref="C358:C359"/>
    <mergeCell ref="D358:D359"/>
    <mergeCell ref="E356:E357"/>
    <mergeCell ref="E360:E361"/>
    <mergeCell ref="C360:C361"/>
    <mergeCell ref="D360:D361"/>
    <mergeCell ref="E362:E363"/>
    <mergeCell ref="C362:C363"/>
    <mergeCell ref="D362:D363"/>
    <mergeCell ref="E376:E377"/>
    <mergeCell ref="C376:C377"/>
    <mergeCell ref="D376:D377"/>
    <mergeCell ref="D368:D369"/>
    <mergeCell ref="E370:E371"/>
    <mergeCell ref="C370:C371"/>
    <mergeCell ref="D370:D371"/>
    <mergeCell ref="E374:E375"/>
    <mergeCell ref="C374:C375"/>
    <mergeCell ref="D374:D375"/>
    <mergeCell ref="C380:C381"/>
    <mergeCell ref="D380:D381"/>
    <mergeCell ref="E366:E367"/>
    <mergeCell ref="C366:C367"/>
    <mergeCell ref="D366:D367"/>
    <mergeCell ref="E372:E373"/>
    <mergeCell ref="C372:C373"/>
    <mergeCell ref="D372:D373"/>
    <mergeCell ref="E368:E369"/>
    <mergeCell ref="C368:C369"/>
    <mergeCell ref="E388:E389"/>
    <mergeCell ref="C388:C389"/>
    <mergeCell ref="D388:D389"/>
    <mergeCell ref="E378:E379"/>
    <mergeCell ref="C378:C379"/>
    <mergeCell ref="D378:D379"/>
    <mergeCell ref="E382:E383"/>
    <mergeCell ref="C382:C383"/>
    <mergeCell ref="D382:D383"/>
    <mergeCell ref="E380:E381"/>
    <mergeCell ref="E384:E385"/>
    <mergeCell ref="C384:C385"/>
    <mergeCell ref="D384:D385"/>
    <mergeCell ref="E386:E387"/>
    <mergeCell ref="C386:C387"/>
    <mergeCell ref="D386:D387"/>
    <mergeCell ref="E400:E401"/>
    <mergeCell ref="C400:C401"/>
    <mergeCell ref="D400:D401"/>
    <mergeCell ref="D392:D393"/>
    <mergeCell ref="E394:E395"/>
    <mergeCell ref="C394:C395"/>
    <mergeCell ref="D394:D395"/>
    <mergeCell ref="E398:E399"/>
    <mergeCell ref="C398:C399"/>
    <mergeCell ref="D398:D399"/>
    <mergeCell ref="C404:C405"/>
    <mergeCell ref="D404:D405"/>
    <mergeCell ref="E390:E391"/>
    <mergeCell ref="C390:C391"/>
    <mergeCell ref="D390:D391"/>
    <mergeCell ref="E396:E397"/>
    <mergeCell ref="C396:C397"/>
    <mergeCell ref="D396:D397"/>
    <mergeCell ref="E392:E393"/>
    <mergeCell ref="C392:C393"/>
    <mergeCell ref="E412:E413"/>
    <mergeCell ref="C412:C413"/>
    <mergeCell ref="D412:D413"/>
    <mergeCell ref="E402:E403"/>
    <mergeCell ref="C402:C403"/>
    <mergeCell ref="D402:D403"/>
    <mergeCell ref="E406:E407"/>
    <mergeCell ref="C406:C407"/>
    <mergeCell ref="D406:D407"/>
    <mergeCell ref="E404:E405"/>
    <mergeCell ref="E408:E409"/>
    <mergeCell ref="C408:C409"/>
    <mergeCell ref="D408:D409"/>
    <mergeCell ref="E410:E411"/>
    <mergeCell ref="C410:C411"/>
    <mergeCell ref="D410:D411"/>
    <mergeCell ref="E424:E425"/>
    <mergeCell ref="C424:C425"/>
    <mergeCell ref="D424:D425"/>
    <mergeCell ref="D416:D417"/>
    <mergeCell ref="E418:E419"/>
    <mergeCell ref="C418:C419"/>
    <mergeCell ref="D418:D419"/>
    <mergeCell ref="E422:E423"/>
    <mergeCell ref="C422:C423"/>
    <mergeCell ref="D422:D423"/>
    <mergeCell ref="C428:C429"/>
    <mergeCell ref="D428:D429"/>
    <mergeCell ref="E414:E415"/>
    <mergeCell ref="C414:C415"/>
    <mergeCell ref="D414:D415"/>
    <mergeCell ref="E420:E421"/>
    <mergeCell ref="C420:C421"/>
    <mergeCell ref="D420:D421"/>
    <mergeCell ref="E416:E417"/>
    <mergeCell ref="C416:C417"/>
    <mergeCell ref="E436:E437"/>
    <mergeCell ref="C436:C437"/>
    <mergeCell ref="D436:D437"/>
    <mergeCell ref="E426:E427"/>
    <mergeCell ref="C426:C427"/>
    <mergeCell ref="D426:D427"/>
    <mergeCell ref="E430:E431"/>
    <mergeCell ref="C430:C431"/>
    <mergeCell ref="D430:D431"/>
    <mergeCell ref="E428:E429"/>
    <mergeCell ref="E432:E433"/>
    <mergeCell ref="C432:C433"/>
    <mergeCell ref="D432:D433"/>
    <mergeCell ref="E434:E435"/>
    <mergeCell ref="C434:C435"/>
    <mergeCell ref="D434:D435"/>
    <mergeCell ref="E448:E449"/>
    <mergeCell ref="C448:C449"/>
    <mergeCell ref="D448:D449"/>
    <mergeCell ref="D440:D441"/>
    <mergeCell ref="E442:E443"/>
    <mergeCell ref="C442:C443"/>
    <mergeCell ref="D442:D443"/>
    <mergeCell ref="E446:E447"/>
    <mergeCell ref="C446:C447"/>
    <mergeCell ref="D446:D447"/>
    <mergeCell ref="C452:C453"/>
    <mergeCell ref="D452:D453"/>
    <mergeCell ref="E438:E439"/>
    <mergeCell ref="C438:C439"/>
    <mergeCell ref="D438:D439"/>
    <mergeCell ref="E444:E445"/>
    <mergeCell ref="C444:C445"/>
    <mergeCell ref="D444:D445"/>
    <mergeCell ref="E440:E441"/>
    <mergeCell ref="C440:C441"/>
    <mergeCell ref="E460:E461"/>
    <mergeCell ref="C460:C461"/>
    <mergeCell ref="D460:D461"/>
    <mergeCell ref="E450:E451"/>
    <mergeCell ref="C450:C451"/>
    <mergeCell ref="D450:D451"/>
    <mergeCell ref="E454:E455"/>
    <mergeCell ref="C454:C455"/>
    <mergeCell ref="D454:D455"/>
    <mergeCell ref="E452:E453"/>
    <mergeCell ref="E456:E457"/>
    <mergeCell ref="C456:C457"/>
    <mergeCell ref="D456:D457"/>
    <mergeCell ref="E458:E459"/>
    <mergeCell ref="C458:C459"/>
    <mergeCell ref="D458:D459"/>
    <mergeCell ref="E472:E473"/>
    <mergeCell ref="C472:C473"/>
    <mergeCell ref="D472:D473"/>
    <mergeCell ref="D464:D465"/>
    <mergeCell ref="E466:E467"/>
    <mergeCell ref="C466:C467"/>
    <mergeCell ref="D466:D467"/>
    <mergeCell ref="E470:E471"/>
    <mergeCell ref="C470:C471"/>
    <mergeCell ref="D470:D471"/>
    <mergeCell ref="C476:C477"/>
    <mergeCell ref="D476:D477"/>
    <mergeCell ref="E462:E463"/>
    <mergeCell ref="C462:C463"/>
    <mergeCell ref="D462:D463"/>
    <mergeCell ref="E468:E469"/>
    <mergeCell ref="C468:C469"/>
    <mergeCell ref="D468:D469"/>
    <mergeCell ref="E464:E465"/>
    <mergeCell ref="C464:C465"/>
    <mergeCell ref="E484:E485"/>
    <mergeCell ref="C484:C485"/>
    <mergeCell ref="D484:D485"/>
    <mergeCell ref="E474:E475"/>
    <mergeCell ref="C474:C475"/>
    <mergeCell ref="D474:D475"/>
    <mergeCell ref="E478:E479"/>
    <mergeCell ref="C478:C479"/>
    <mergeCell ref="D478:D479"/>
    <mergeCell ref="E476:E477"/>
    <mergeCell ref="E480:E481"/>
    <mergeCell ref="C480:C481"/>
    <mergeCell ref="D480:D481"/>
    <mergeCell ref="E482:E483"/>
    <mergeCell ref="C482:C483"/>
    <mergeCell ref="D482:D483"/>
    <mergeCell ref="E496:E497"/>
    <mergeCell ref="C496:C497"/>
    <mergeCell ref="D496:D497"/>
    <mergeCell ref="D488:D489"/>
    <mergeCell ref="E490:E491"/>
    <mergeCell ref="C490:C491"/>
    <mergeCell ref="D490:D491"/>
    <mergeCell ref="E494:E495"/>
    <mergeCell ref="C494:C495"/>
    <mergeCell ref="D494:D495"/>
    <mergeCell ref="C500:C501"/>
    <mergeCell ref="D500:D501"/>
    <mergeCell ref="E486:E487"/>
    <mergeCell ref="C486:C487"/>
    <mergeCell ref="D486:D487"/>
    <mergeCell ref="E492:E493"/>
    <mergeCell ref="C492:C493"/>
    <mergeCell ref="D492:D493"/>
    <mergeCell ref="E488:E489"/>
    <mergeCell ref="C488:C489"/>
    <mergeCell ref="E508:E509"/>
    <mergeCell ref="C508:C509"/>
    <mergeCell ref="D508:D509"/>
    <mergeCell ref="E498:E499"/>
    <mergeCell ref="C498:C499"/>
    <mergeCell ref="D498:D499"/>
    <mergeCell ref="E502:E503"/>
    <mergeCell ref="C502:C503"/>
    <mergeCell ref="D502:D503"/>
    <mergeCell ref="E500:E501"/>
    <mergeCell ref="E504:E505"/>
    <mergeCell ref="C504:C505"/>
    <mergeCell ref="D504:D505"/>
    <mergeCell ref="E506:E507"/>
    <mergeCell ref="C506:C507"/>
    <mergeCell ref="D506:D507"/>
    <mergeCell ref="E520:E521"/>
    <mergeCell ref="C520:C521"/>
    <mergeCell ref="D520:D521"/>
    <mergeCell ref="D512:D513"/>
    <mergeCell ref="E514:E515"/>
    <mergeCell ref="C514:C515"/>
    <mergeCell ref="D514:D515"/>
    <mergeCell ref="E518:E519"/>
    <mergeCell ref="C518:C519"/>
    <mergeCell ref="D518:D519"/>
    <mergeCell ref="C524:C525"/>
    <mergeCell ref="D524:D525"/>
    <mergeCell ref="E510:E511"/>
    <mergeCell ref="C510:C511"/>
    <mergeCell ref="D510:D511"/>
    <mergeCell ref="E516:E517"/>
    <mergeCell ref="C516:C517"/>
    <mergeCell ref="D516:D517"/>
    <mergeCell ref="E512:E513"/>
    <mergeCell ref="C512:C513"/>
    <mergeCell ref="E532:E533"/>
    <mergeCell ref="C532:C533"/>
    <mergeCell ref="D532:D533"/>
    <mergeCell ref="E522:E523"/>
    <mergeCell ref="C522:C523"/>
    <mergeCell ref="D522:D523"/>
    <mergeCell ref="E526:E527"/>
    <mergeCell ref="C526:C527"/>
    <mergeCell ref="D526:D527"/>
    <mergeCell ref="E524:E525"/>
    <mergeCell ref="E528:E529"/>
    <mergeCell ref="C528:C529"/>
    <mergeCell ref="D528:D529"/>
    <mergeCell ref="E530:E531"/>
    <mergeCell ref="C530:C531"/>
    <mergeCell ref="D530:D531"/>
    <mergeCell ref="E544:E545"/>
    <mergeCell ref="C544:C545"/>
    <mergeCell ref="D544:D545"/>
    <mergeCell ref="D536:D537"/>
    <mergeCell ref="E538:E539"/>
    <mergeCell ref="C538:C539"/>
    <mergeCell ref="D538:D539"/>
    <mergeCell ref="E542:E543"/>
    <mergeCell ref="C542:C543"/>
    <mergeCell ref="D542:D543"/>
    <mergeCell ref="C548:C549"/>
    <mergeCell ref="D548:D549"/>
    <mergeCell ref="E534:E535"/>
    <mergeCell ref="C534:C535"/>
    <mergeCell ref="D534:D535"/>
    <mergeCell ref="E540:E541"/>
    <mergeCell ref="C540:C541"/>
    <mergeCell ref="D540:D541"/>
    <mergeCell ref="E536:E537"/>
    <mergeCell ref="C536:C537"/>
    <mergeCell ref="E556:E557"/>
    <mergeCell ref="C556:C557"/>
    <mergeCell ref="D556:D557"/>
    <mergeCell ref="E546:E547"/>
    <mergeCell ref="C546:C547"/>
    <mergeCell ref="D546:D547"/>
    <mergeCell ref="E550:E551"/>
    <mergeCell ref="C550:C551"/>
    <mergeCell ref="D550:D551"/>
    <mergeCell ref="E548:E549"/>
    <mergeCell ref="E552:E553"/>
    <mergeCell ref="C552:C553"/>
    <mergeCell ref="D552:D553"/>
    <mergeCell ref="E554:E555"/>
    <mergeCell ref="C554:C555"/>
    <mergeCell ref="D554:D555"/>
    <mergeCell ref="E568:E569"/>
    <mergeCell ref="C568:C569"/>
    <mergeCell ref="D568:D569"/>
    <mergeCell ref="D560:D561"/>
    <mergeCell ref="E562:E563"/>
    <mergeCell ref="C562:C563"/>
    <mergeCell ref="D562:D563"/>
    <mergeCell ref="E566:E567"/>
    <mergeCell ref="C566:C567"/>
    <mergeCell ref="D566:D567"/>
    <mergeCell ref="C572:C573"/>
    <mergeCell ref="D572:D573"/>
    <mergeCell ref="E558:E559"/>
    <mergeCell ref="C558:C559"/>
    <mergeCell ref="D558:D559"/>
    <mergeCell ref="E564:E565"/>
    <mergeCell ref="C564:C565"/>
    <mergeCell ref="D564:D565"/>
    <mergeCell ref="E560:E561"/>
    <mergeCell ref="C560:C561"/>
    <mergeCell ref="E580:E581"/>
    <mergeCell ref="C580:C581"/>
    <mergeCell ref="D580:D581"/>
    <mergeCell ref="E570:E571"/>
    <mergeCell ref="C570:C571"/>
    <mergeCell ref="D570:D571"/>
    <mergeCell ref="E574:E575"/>
    <mergeCell ref="C574:C575"/>
    <mergeCell ref="D574:D575"/>
    <mergeCell ref="E572:E573"/>
    <mergeCell ref="E576:E577"/>
    <mergeCell ref="C576:C577"/>
    <mergeCell ref="D576:D577"/>
    <mergeCell ref="E578:E579"/>
    <mergeCell ref="C578:C579"/>
    <mergeCell ref="D578:D579"/>
    <mergeCell ref="E592:E593"/>
    <mergeCell ref="C592:C593"/>
    <mergeCell ref="D592:D593"/>
    <mergeCell ref="D584:D585"/>
    <mergeCell ref="E586:E587"/>
    <mergeCell ref="C586:C587"/>
    <mergeCell ref="D586:D587"/>
    <mergeCell ref="E590:E591"/>
    <mergeCell ref="C590:C591"/>
    <mergeCell ref="D590:D591"/>
    <mergeCell ref="C596:C597"/>
    <mergeCell ref="D596:D597"/>
    <mergeCell ref="E582:E583"/>
    <mergeCell ref="C582:C583"/>
    <mergeCell ref="D582:D583"/>
    <mergeCell ref="E588:E589"/>
    <mergeCell ref="C588:C589"/>
    <mergeCell ref="D588:D589"/>
    <mergeCell ref="E584:E585"/>
    <mergeCell ref="C584:C585"/>
    <mergeCell ref="E604:E605"/>
    <mergeCell ref="C604:C605"/>
    <mergeCell ref="D604:D605"/>
    <mergeCell ref="E594:E595"/>
    <mergeCell ref="C594:C595"/>
    <mergeCell ref="D594:D595"/>
    <mergeCell ref="E598:E599"/>
    <mergeCell ref="C598:C599"/>
    <mergeCell ref="D598:D599"/>
    <mergeCell ref="E596:E597"/>
    <mergeCell ref="E600:E601"/>
    <mergeCell ref="C600:C601"/>
    <mergeCell ref="D600:D601"/>
    <mergeCell ref="E602:E603"/>
    <mergeCell ref="C602:C603"/>
    <mergeCell ref="D602:D603"/>
    <mergeCell ref="E616:E617"/>
    <mergeCell ref="C616:C617"/>
    <mergeCell ref="D616:D617"/>
    <mergeCell ref="D608:D609"/>
    <mergeCell ref="E610:E611"/>
    <mergeCell ref="C610:C611"/>
    <mergeCell ref="D610:D611"/>
    <mergeCell ref="E614:E615"/>
    <mergeCell ref="C614:C615"/>
    <mergeCell ref="D614:D615"/>
    <mergeCell ref="C620:C621"/>
    <mergeCell ref="D620:D621"/>
    <mergeCell ref="E606:E607"/>
    <mergeCell ref="C606:C607"/>
    <mergeCell ref="D606:D607"/>
    <mergeCell ref="E612:E613"/>
    <mergeCell ref="C612:C613"/>
    <mergeCell ref="D612:D613"/>
    <mergeCell ref="E608:E609"/>
    <mergeCell ref="C608:C609"/>
    <mergeCell ref="E628:E629"/>
    <mergeCell ref="C628:C629"/>
    <mergeCell ref="D628:D629"/>
    <mergeCell ref="E618:E619"/>
    <mergeCell ref="C618:C619"/>
    <mergeCell ref="D618:D619"/>
    <mergeCell ref="E622:E623"/>
    <mergeCell ref="C622:C623"/>
    <mergeCell ref="D622:D623"/>
    <mergeCell ref="E620:E621"/>
    <mergeCell ref="E624:E625"/>
    <mergeCell ref="C624:C625"/>
    <mergeCell ref="D624:D625"/>
    <mergeCell ref="E626:E627"/>
    <mergeCell ref="C626:C627"/>
    <mergeCell ref="D626:D627"/>
    <mergeCell ref="E640:E641"/>
    <mergeCell ref="C640:C641"/>
    <mergeCell ref="D640:D641"/>
    <mergeCell ref="D632:D633"/>
    <mergeCell ref="E634:E635"/>
    <mergeCell ref="C634:C635"/>
    <mergeCell ref="D634:D635"/>
    <mergeCell ref="E638:E639"/>
    <mergeCell ref="C638:C639"/>
    <mergeCell ref="D638:D639"/>
    <mergeCell ref="C644:C645"/>
    <mergeCell ref="D644:D645"/>
    <mergeCell ref="E630:E631"/>
    <mergeCell ref="C630:C631"/>
    <mergeCell ref="D630:D631"/>
    <mergeCell ref="E636:E637"/>
    <mergeCell ref="C636:C637"/>
    <mergeCell ref="D636:D637"/>
    <mergeCell ref="E632:E633"/>
    <mergeCell ref="C632:C633"/>
    <mergeCell ref="E652:E653"/>
    <mergeCell ref="C652:C653"/>
    <mergeCell ref="D652:D653"/>
    <mergeCell ref="E642:E643"/>
    <mergeCell ref="C642:C643"/>
    <mergeCell ref="D642:D643"/>
    <mergeCell ref="E646:E647"/>
    <mergeCell ref="C646:C647"/>
    <mergeCell ref="D646:D647"/>
    <mergeCell ref="E644:E645"/>
    <mergeCell ref="E648:E649"/>
    <mergeCell ref="C648:C649"/>
    <mergeCell ref="D648:D649"/>
    <mergeCell ref="E650:E651"/>
    <mergeCell ref="C650:C651"/>
    <mergeCell ref="D650:D651"/>
    <mergeCell ref="E664:E665"/>
    <mergeCell ref="C664:C665"/>
    <mergeCell ref="D664:D665"/>
    <mergeCell ref="D656:D657"/>
    <mergeCell ref="D658:D659"/>
    <mergeCell ref="E662:E663"/>
    <mergeCell ref="C662:C663"/>
    <mergeCell ref="D662:D663"/>
    <mergeCell ref="E654:E655"/>
    <mergeCell ref="C654:C655"/>
    <mergeCell ref="D654:D655"/>
    <mergeCell ref="E660:E661"/>
    <mergeCell ref="C660:C661"/>
    <mergeCell ref="D660:D661"/>
    <mergeCell ref="E656:E657"/>
    <mergeCell ref="C656:C657"/>
    <mergeCell ref="E658:E659"/>
    <mergeCell ref="C658:C659"/>
    <mergeCell ref="E666:E667"/>
    <mergeCell ref="C666:C667"/>
    <mergeCell ref="D666:D667"/>
    <mergeCell ref="E670:E671"/>
    <mergeCell ref="C670:C671"/>
    <mergeCell ref="D670:D671"/>
    <mergeCell ref="E668:E669"/>
    <mergeCell ref="C668:C669"/>
    <mergeCell ref="D668:D669"/>
    <mergeCell ref="E672:E673"/>
    <mergeCell ref="C672:C673"/>
    <mergeCell ref="D672:D673"/>
    <mergeCell ref="E674:E675"/>
    <mergeCell ref="C674:C675"/>
    <mergeCell ref="D674:D675"/>
    <mergeCell ref="D686:D687"/>
    <mergeCell ref="E680:E681"/>
    <mergeCell ref="C680:C681"/>
    <mergeCell ref="D680:D681"/>
    <mergeCell ref="E682:E683"/>
    <mergeCell ref="C682:C683"/>
    <mergeCell ref="D682:D683"/>
    <mergeCell ref="D684:D685"/>
    <mergeCell ref="E696:E697"/>
    <mergeCell ref="C696:C697"/>
    <mergeCell ref="D696:D697"/>
    <mergeCell ref="E684:E685"/>
    <mergeCell ref="C684:C685"/>
    <mergeCell ref="E692:E693"/>
    <mergeCell ref="C692:C693"/>
    <mergeCell ref="D692:D693"/>
    <mergeCell ref="E686:E687"/>
    <mergeCell ref="C686:C687"/>
    <mergeCell ref="C676:C677"/>
    <mergeCell ref="D676:D677"/>
    <mergeCell ref="E678:E679"/>
    <mergeCell ref="C678:C679"/>
    <mergeCell ref="D678:D679"/>
    <mergeCell ref="E676:E677"/>
    <mergeCell ref="E698:E699"/>
    <mergeCell ref="C698:C699"/>
    <mergeCell ref="D698:D699"/>
    <mergeCell ref="C706:C707"/>
    <mergeCell ref="C700:C701"/>
    <mergeCell ref="D700:D701"/>
    <mergeCell ref="E702:E703"/>
    <mergeCell ref="C702:C703"/>
    <mergeCell ref="D702:D703"/>
    <mergeCell ref="D706:D707"/>
    <mergeCell ref="E688:E689"/>
    <mergeCell ref="C688:C689"/>
    <mergeCell ref="D688:D689"/>
    <mergeCell ref="E690:E691"/>
    <mergeCell ref="C690:C691"/>
    <mergeCell ref="D690:D691"/>
    <mergeCell ref="E694:E695"/>
    <mergeCell ref="C694:C695"/>
    <mergeCell ref="D694:D695"/>
    <mergeCell ref="D718:D719"/>
    <mergeCell ref="E700:E701"/>
    <mergeCell ref="E714:E715"/>
    <mergeCell ref="E704:E705"/>
    <mergeCell ref="C704:C705"/>
    <mergeCell ref="D704:D705"/>
    <mergeCell ref="E706:E707"/>
    <mergeCell ref="E708:E709"/>
    <mergeCell ref="C708:C709"/>
    <mergeCell ref="D708:D709"/>
    <mergeCell ref="E710:E711"/>
    <mergeCell ref="C710:C711"/>
    <mergeCell ref="D710:D711"/>
    <mergeCell ref="C740:C741"/>
    <mergeCell ref="C714:C715"/>
    <mergeCell ref="D714:D715"/>
    <mergeCell ref="E716:E717"/>
    <mergeCell ref="C716:C717"/>
    <mergeCell ref="D716:D717"/>
    <mergeCell ref="E728:E729"/>
    <mergeCell ref="C728:C729"/>
    <mergeCell ref="D728:D729"/>
    <mergeCell ref="D724:D725"/>
    <mergeCell ref="D744:D745"/>
    <mergeCell ref="E736:E737"/>
    <mergeCell ref="D736:D737"/>
    <mergeCell ref="E742:E743"/>
    <mergeCell ref="D742:D743"/>
    <mergeCell ref="E744:E745"/>
    <mergeCell ref="E734:E735"/>
    <mergeCell ref="C726:C727"/>
    <mergeCell ref="D726:D727"/>
    <mergeCell ref="E724:E725"/>
    <mergeCell ref="C724:C725"/>
    <mergeCell ref="E726:E727"/>
    <mergeCell ref="E730:E731"/>
    <mergeCell ref="C730:C731"/>
    <mergeCell ref="D730:D731"/>
    <mergeCell ref="E732:E733"/>
    <mergeCell ref="C732:C733"/>
    <mergeCell ref="D740:D741"/>
    <mergeCell ref="C744:C745"/>
    <mergeCell ref="E748:E749"/>
    <mergeCell ref="E738:E739"/>
    <mergeCell ref="C738:C739"/>
    <mergeCell ref="D738:D739"/>
    <mergeCell ref="C746:C747"/>
    <mergeCell ref="D746:D747"/>
    <mergeCell ref="E740:E741"/>
    <mergeCell ref="E746:E747"/>
    <mergeCell ref="C756:C757"/>
    <mergeCell ref="D756:D757"/>
    <mergeCell ref="E754:E755"/>
    <mergeCell ref="E750:E751"/>
    <mergeCell ref="C750:C751"/>
    <mergeCell ref="D752:D753"/>
    <mergeCell ref="D750:D751"/>
    <mergeCell ref="C752:C753"/>
    <mergeCell ref="E752:E753"/>
    <mergeCell ref="E784:E785"/>
    <mergeCell ref="C784:C785"/>
    <mergeCell ref="D784:D785"/>
    <mergeCell ref="E780:E781"/>
    <mergeCell ref="E782:E783"/>
    <mergeCell ref="C782:C783"/>
    <mergeCell ref="D782:D783"/>
    <mergeCell ref="C780:C781"/>
    <mergeCell ref="D780:D781"/>
    <mergeCell ref="E720:E721"/>
    <mergeCell ref="C720:C721"/>
    <mergeCell ref="D720:D721"/>
    <mergeCell ref="E718:E719"/>
    <mergeCell ref="C718:C719"/>
    <mergeCell ref="D774:D775"/>
    <mergeCell ref="E774:E775"/>
    <mergeCell ref="C774:C775"/>
    <mergeCell ref="C772:C773"/>
    <mergeCell ref="E772:E773"/>
    <mergeCell ref="C778:C779"/>
    <mergeCell ref="D778:D779"/>
    <mergeCell ref="E776:E777"/>
    <mergeCell ref="C776:C777"/>
    <mergeCell ref="D776:D777"/>
    <mergeCell ref="E778:E779"/>
    <mergeCell ref="E756:E757"/>
    <mergeCell ref="C768:C769"/>
    <mergeCell ref="D772:D773"/>
    <mergeCell ref="E770:E771"/>
    <mergeCell ref="D770:D771"/>
    <mergeCell ref="D768:D769"/>
    <mergeCell ref="E768:E769"/>
    <mergeCell ref="C770:C771"/>
    <mergeCell ref="D722:D723"/>
    <mergeCell ref="E764:E765"/>
    <mergeCell ref="D766:D767"/>
    <mergeCell ref="E762:E763"/>
    <mergeCell ref="C748:C749"/>
    <mergeCell ref="D748:D749"/>
    <mergeCell ref="D762:D763"/>
    <mergeCell ref="E760:E761"/>
    <mergeCell ref="E766:E767"/>
    <mergeCell ref="C766:C767"/>
    <mergeCell ref="C742:C743"/>
    <mergeCell ref="E758:E759"/>
    <mergeCell ref="D760:D761"/>
    <mergeCell ref="C10:C11"/>
    <mergeCell ref="C762:C763"/>
    <mergeCell ref="E712:E713"/>
    <mergeCell ref="C712:C713"/>
    <mergeCell ref="D712:D713"/>
    <mergeCell ref="E722:E723"/>
    <mergeCell ref="C722:C723"/>
    <mergeCell ref="C20:C21"/>
    <mergeCell ref="C764:C765"/>
    <mergeCell ref="D764:D765"/>
    <mergeCell ref="C734:C735"/>
    <mergeCell ref="D732:D733"/>
    <mergeCell ref="D734:D735"/>
    <mergeCell ref="C736:C737"/>
    <mergeCell ref="C760:C761"/>
    <mergeCell ref="C758:C759"/>
    <mergeCell ref="D758:D759"/>
    <mergeCell ref="D10:D11"/>
    <mergeCell ref="D14:D15"/>
    <mergeCell ref="C754:C755"/>
    <mergeCell ref="D754:D755"/>
    <mergeCell ref="A5:A6"/>
    <mergeCell ref="C32:C33"/>
    <mergeCell ref="D34:D35"/>
    <mergeCell ref="C28:C29"/>
    <mergeCell ref="D28:D29"/>
    <mergeCell ref="D16:D17"/>
    <mergeCell ref="C786:C787"/>
    <mergeCell ref="D786:D787"/>
    <mergeCell ref="E786:E787"/>
    <mergeCell ref="C788:C789"/>
    <mergeCell ref="D788:D789"/>
    <mergeCell ref="E788:E789"/>
    <mergeCell ref="C790:C791"/>
    <mergeCell ref="D790:D791"/>
    <mergeCell ref="E790:E791"/>
    <mergeCell ref="C792:C793"/>
    <mergeCell ref="D792:D793"/>
    <mergeCell ref="E792:E793"/>
    <mergeCell ref="C794:C795"/>
    <mergeCell ref="D794:D795"/>
    <mergeCell ref="E794:E795"/>
    <mergeCell ref="C796:C797"/>
    <mergeCell ref="D796:D797"/>
    <mergeCell ref="E796:E797"/>
    <mergeCell ref="C798:C799"/>
    <mergeCell ref="D798:D799"/>
    <mergeCell ref="E798:E799"/>
    <mergeCell ref="C800:C801"/>
    <mergeCell ref="D800:D801"/>
    <mergeCell ref="E800:E801"/>
    <mergeCell ref="C802:C803"/>
    <mergeCell ref="D802:D803"/>
    <mergeCell ref="E802:E803"/>
    <mergeCell ref="C804:C805"/>
    <mergeCell ref="D804:D805"/>
    <mergeCell ref="E804:E805"/>
    <mergeCell ref="C806:C807"/>
    <mergeCell ref="D806:D807"/>
    <mergeCell ref="E806:E807"/>
    <mergeCell ref="C808:C809"/>
    <mergeCell ref="D808:D809"/>
    <mergeCell ref="E808:E809"/>
    <mergeCell ref="C810:C811"/>
    <mergeCell ref="D810:D811"/>
    <mergeCell ref="E810:E811"/>
    <mergeCell ref="C812:C813"/>
    <mergeCell ref="D812:D813"/>
    <mergeCell ref="E812:E813"/>
    <mergeCell ref="C814:C815"/>
    <mergeCell ref="D814:D815"/>
    <mergeCell ref="E814:E815"/>
    <mergeCell ref="C816:C817"/>
    <mergeCell ref="D816:D817"/>
    <mergeCell ref="E816:E817"/>
    <mergeCell ref="C818:C819"/>
    <mergeCell ref="D818:D819"/>
    <mergeCell ref="E818:E819"/>
    <mergeCell ref="C820:C821"/>
    <mergeCell ref="D820:D821"/>
    <mergeCell ref="E820:E821"/>
    <mergeCell ref="C822:C823"/>
    <mergeCell ref="D822:D823"/>
    <mergeCell ref="E822:E823"/>
    <mergeCell ref="C824:C825"/>
    <mergeCell ref="D824:D825"/>
    <mergeCell ref="E824:E825"/>
    <mergeCell ref="C826:C827"/>
    <mergeCell ref="D826:D827"/>
    <mergeCell ref="E826:E827"/>
    <mergeCell ref="C828:C829"/>
    <mergeCell ref="D828:D829"/>
    <mergeCell ref="E828:E829"/>
    <mergeCell ref="C830:C831"/>
    <mergeCell ref="D830:D831"/>
    <mergeCell ref="E830:E831"/>
    <mergeCell ref="C832:C833"/>
    <mergeCell ref="D832:D833"/>
    <mergeCell ref="E832:E833"/>
    <mergeCell ref="C834:C835"/>
    <mergeCell ref="D834:D835"/>
    <mergeCell ref="E834:E835"/>
    <mergeCell ref="C836:C837"/>
    <mergeCell ref="D836:D837"/>
    <mergeCell ref="E836:E837"/>
    <mergeCell ref="C838:C839"/>
    <mergeCell ref="D838:D839"/>
    <mergeCell ref="E838:E839"/>
    <mergeCell ref="C840:C841"/>
    <mergeCell ref="D840:D841"/>
    <mergeCell ref="E840:E841"/>
    <mergeCell ref="C842:C843"/>
    <mergeCell ref="D842:D843"/>
    <mergeCell ref="E842:E843"/>
    <mergeCell ref="C844:C845"/>
    <mergeCell ref="D844:D845"/>
    <mergeCell ref="E844:E845"/>
    <mergeCell ref="C846:C847"/>
    <mergeCell ref="D846:D847"/>
    <mergeCell ref="E846:E847"/>
    <mergeCell ref="C848:C849"/>
    <mergeCell ref="D848:D849"/>
    <mergeCell ref="E848:E849"/>
    <mergeCell ref="C850:C851"/>
    <mergeCell ref="D850:D851"/>
    <mergeCell ref="E850:E851"/>
    <mergeCell ref="C852:C853"/>
    <mergeCell ref="D852:D853"/>
    <mergeCell ref="E852:E853"/>
    <mergeCell ref="C854:C855"/>
    <mergeCell ref="D854:D855"/>
    <mergeCell ref="E854:E855"/>
    <mergeCell ref="C856:C857"/>
    <mergeCell ref="D856:D857"/>
    <mergeCell ref="E856:E857"/>
    <mergeCell ref="C858:C859"/>
    <mergeCell ref="D858:D859"/>
    <mergeCell ref="E858:E859"/>
    <mergeCell ref="C860:C861"/>
    <mergeCell ref="D860:D861"/>
    <mergeCell ref="E860:E861"/>
    <mergeCell ref="C862:C863"/>
    <mergeCell ref="D862:D863"/>
    <mergeCell ref="E862:E863"/>
    <mergeCell ref="C864:C865"/>
    <mergeCell ref="D864:D865"/>
    <mergeCell ref="E864:E865"/>
    <mergeCell ref="C866:C867"/>
    <mergeCell ref="D866:D867"/>
    <mergeCell ref="E866:E867"/>
    <mergeCell ref="C868:C869"/>
    <mergeCell ref="D868:D869"/>
    <mergeCell ref="E868:E869"/>
    <mergeCell ref="C870:C871"/>
    <mergeCell ref="D870:D871"/>
    <mergeCell ref="E870:E871"/>
    <mergeCell ref="C872:C873"/>
    <mergeCell ref="D872:D873"/>
    <mergeCell ref="E872:E873"/>
    <mergeCell ref="C874:C875"/>
    <mergeCell ref="D874:D875"/>
    <mergeCell ref="E874:E875"/>
    <mergeCell ref="C876:C877"/>
    <mergeCell ref="D876:D877"/>
    <mergeCell ref="E876:E877"/>
    <mergeCell ref="C878:C879"/>
    <mergeCell ref="D878:D879"/>
    <mergeCell ref="E878:E879"/>
    <mergeCell ref="C880:C881"/>
    <mergeCell ref="D880:D881"/>
    <mergeCell ref="E880:E881"/>
    <mergeCell ref="C882:C883"/>
    <mergeCell ref="D882:D883"/>
    <mergeCell ref="E882:E883"/>
    <mergeCell ref="C884:C885"/>
    <mergeCell ref="D884:D885"/>
    <mergeCell ref="E884:E885"/>
    <mergeCell ref="C886:C887"/>
    <mergeCell ref="D886:D887"/>
    <mergeCell ref="E886:E887"/>
    <mergeCell ref="C888:C889"/>
    <mergeCell ref="D888:D889"/>
    <mergeCell ref="E888:E889"/>
    <mergeCell ref="C890:C891"/>
    <mergeCell ref="D890:D891"/>
    <mergeCell ref="E890:E891"/>
    <mergeCell ref="C892:C893"/>
    <mergeCell ref="D892:D893"/>
    <mergeCell ref="E892:E893"/>
    <mergeCell ref="C894:C895"/>
    <mergeCell ref="D894:D895"/>
    <mergeCell ref="E894:E895"/>
    <mergeCell ref="C896:C897"/>
    <mergeCell ref="D896:D897"/>
    <mergeCell ref="E896:E897"/>
    <mergeCell ref="C898:C899"/>
    <mergeCell ref="D898:D899"/>
    <mergeCell ref="E898:E899"/>
    <mergeCell ref="C900:C901"/>
    <mergeCell ref="D900:D901"/>
    <mergeCell ref="E900:E901"/>
    <mergeCell ref="C902:C903"/>
    <mergeCell ref="D902:D903"/>
    <mergeCell ref="E902:E903"/>
    <mergeCell ref="C904:C905"/>
    <mergeCell ref="D904:D905"/>
    <mergeCell ref="E904:E905"/>
    <mergeCell ref="C906:C907"/>
    <mergeCell ref="D906:D907"/>
    <mergeCell ref="E906:E907"/>
    <mergeCell ref="C908:C909"/>
    <mergeCell ref="D908:D909"/>
    <mergeCell ref="E908:E909"/>
    <mergeCell ref="C910:C911"/>
    <mergeCell ref="D910:D911"/>
    <mergeCell ref="E910:E911"/>
    <mergeCell ref="C912:C913"/>
    <mergeCell ref="D912:D913"/>
    <mergeCell ref="E912:E913"/>
    <mergeCell ref="C914:C915"/>
    <mergeCell ref="D914:D915"/>
    <mergeCell ref="E914:E915"/>
    <mergeCell ref="C916:C917"/>
    <mergeCell ref="D916:D917"/>
    <mergeCell ref="E916:E917"/>
    <mergeCell ref="C918:C919"/>
    <mergeCell ref="D918:D919"/>
    <mergeCell ref="E918:E919"/>
    <mergeCell ref="C920:C921"/>
    <mergeCell ref="D920:D921"/>
    <mergeCell ref="E920:E921"/>
    <mergeCell ref="C922:C923"/>
    <mergeCell ref="D922:D923"/>
    <mergeCell ref="E922:E923"/>
    <mergeCell ref="C924:C925"/>
    <mergeCell ref="D924:D925"/>
    <mergeCell ref="E924:E925"/>
    <mergeCell ref="C926:C927"/>
    <mergeCell ref="D926:D927"/>
    <mergeCell ref="E926:E927"/>
    <mergeCell ref="C928:C929"/>
    <mergeCell ref="D928:D929"/>
    <mergeCell ref="E928:E929"/>
    <mergeCell ref="C930:C931"/>
    <mergeCell ref="D930:D931"/>
    <mergeCell ref="E930:E931"/>
    <mergeCell ref="C932:C933"/>
    <mergeCell ref="D932:D933"/>
    <mergeCell ref="E932:E933"/>
    <mergeCell ref="C934:C935"/>
    <mergeCell ref="D934:D935"/>
    <mergeCell ref="E934:E935"/>
    <mergeCell ref="C936:C937"/>
    <mergeCell ref="D936:D937"/>
    <mergeCell ref="E936:E937"/>
    <mergeCell ref="C938:C939"/>
    <mergeCell ref="D938:D939"/>
    <mergeCell ref="E938:E939"/>
    <mergeCell ref="C940:C941"/>
    <mergeCell ref="D940:D941"/>
    <mergeCell ref="E940:E941"/>
    <mergeCell ref="C942:C943"/>
    <mergeCell ref="D942:D943"/>
    <mergeCell ref="E942:E943"/>
    <mergeCell ref="C944:C945"/>
    <mergeCell ref="D944:D945"/>
    <mergeCell ref="E944:E945"/>
    <mergeCell ref="C946:C947"/>
    <mergeCell ref="D946:D947"/>
    <mergeCell ref="E946:E947"/>
    <mergeCell ref="C948:C949"/>
    <mergeCell ref="D948:D949"/>
    <mergeCell ref="E948:E949"/>
    <mergeCell ref="C950:C951"/>
    <mergeCell ref="D950:D951"/>
    <mergeCell ref="E950:E951"/>
    <mergeCell ref="C952:C953"/>
    <mergeCell ref="D952:D953"/>
    <mergeCell ref="E952:E953"/>
    <mergeCell ref="C954:C955"/>
    <mergeCell ref="D954:D955"/>
    <mergeCell ref="E954:E955"/>
    <mergeCell ref="C956:C957"/>
    <mergeCell ref="D956:D957"/>
    <mergeCell ref="E956:E957"/>
    <mergeCell ref="C958:C959"/>
    <mergeCell ref="D958:D959"/>
    <mergeCell ref="E958:E959"/>
    <mergeCell ref="C960:C961"/>
    <mergeCell ref="D960:D961"/>
    <mergeCell ref="E960:E961"/>
    <mergeCell ref="C962:C963"/>
    <mergeCell ref="D962:D963"/>
    <mergeCell ref="E962:E963"/>
    <mergeCell ref="C964:C965"/>
    <mergeCell ref="D964:D965"/>
    <mergeCell ref="E964:E965"/>
    <mergeCell ref="C966:C967"/>
    <mergeCell ref="D966:D967"/>
    <mergeCell ref="E966:E967"/>
    <mergeCell ref="C968:C969"/>
    <mergeCell ref="D968:D969"/>
    <mergeCell ref="E968:E969"/>
    <mergeCell ref="C970:C971"/>
    <mergeCell ref="D970:D971"/>
    <mergeCell ref="E970:E971"/>
    <mergeCell ref="C972:C973"/>
    <mergeCell ref="D972:D973"/>
    <mergeCell ref="E972:E973"/>
    <mergeCell ref="C974:C975"/>
    <mergeCell ref="D974:D975"/>
    <mergeCell ref="E974:E975"/>
    <mergeCell ref="C976:C977"/>
    <mergeCell ref="D976:D977"/>
    <mergeCell ref="E976:E977"/>
    <mergeCell ref="C978:C979"/>
    <mergeCell ref="D978:D979"/>
    <mergeCell ref="E978:E979"/>
    <mergeCell ref="C980:C981"/>
    <mergeCell ref="D980:D981"/>
    <mergeCell ref="E980:E981"/>
    <mergeCell ref="C982:C983"/>
    <mergeCell ref="D982:D983"/>
    <mergeCell ref="E982:E983"/>
    <mergeCell ref="C984:C985"/>
    <mergeCell ref="D984:D985"/>
    <mergeCell ref="E984:E985"/>
    <mergeCell ref="C986:C987"/>
    <mergeCell ref="D986:D987"/>
    <mergeCell ref="E986:E987"/>
    <mergeCell ref="C988:C989"/>
    <mergeCell ref="D988:D989"/>
    <mergeCell ref="E988:E989"/>
    <mergeCell ref="C990:C991"/>
    <mergeCell ref="D990:D991"/>
    <mergeCell ref="E990:E991"/>
    <mergeCell ref="C992:C993"/>
    <mergeCell ref="D992:D993"/>
    <mergeCell ref="E992:E993"/>
    <mergeCell ref="C994:C995"/>
    <mergeCell ref="D994:D995"/>
    <mergeCell ref="E994:E995"/>
    <mergeCell ref="C996:C997"/>
    <mergeCell ref="D996:D997"/>
    <mergeCell ref="E996:E997"/>
    <mergeCell ref="C998:C999"/>
    <mergeCell ref="D998:D999"/>
    <mergeCell ref="E998:E999"/>
    <mergeCell ref="C1000:C1001"/>
    <mergeCell ref="D1000:D1001"/>
    <mergeCell ref="E1000:E1001"/>
    <mergeCell ref="C1002:C1003"/>
    <mergeCell ref="D1002:D1003"/>
    <mergeCell ref="E1002:E1003"/>
    <mergeCell ref="C1004:C1005"/>
    <mergeCell ref="D1004:D1005"/>
    <mergeCell ref="E1004:E1005"/>
    <mergeCell ref="C1006:C1007"/>
    <mergeCell ref="D1006:D1007"/>
    <mergeCell ref="E1006:E1007"/>
    <mergeCell ref="C1008:C1009"/>
    <mergeCell ref="D1008:D1009"/>
    <mergeCell ref="E1008:E1009"/>
    <mergeCell ref="C1010:C1011"/>
    <mergeCell ref="D1010:D1011"/>
    <mergeCell ref="E1010:E1011"/>
    <mergeCell ref="C1012:C1013"/>
    <mergeCell ref="D1012:D1013"/>
    <mergeCell ref="E1012:E1013"/>
    <mergeCell ref="C1014:C1015"/>
    <mergeCell ref="D1014:D1015"/>
    <mergeCell ref="E1014:E1015"/>
    <mergeCell ref="C1016:C1017"/>
    <mergeCell ref="D1016:D1017"/>
    <mergeCell ref="E1016:E1017"/>
    <mergeCell ref="C1018:C1019"/>
    <mergeCell ref="D1018:D1019"/>
    <mergeCell ref="E1018:E1019"/>
    <mergeCell ref="C1020:C1021"/>
    <mergeCell ref="D1020:D1021"/>
    <mergeCell ref="E1020:E1021"/>
    <mergeCell ref="C1022:C1023"/>
    <mergeCell ref="D1022:D1023"/>
    <mergeCell ref="E1022:E1023"/>
    <mergeCell ref="C1024:C1025"/>
    <mergeCell ref="D1024:D1025"/>
    <mergeCell ref="E1024:E1025"/>
    <mergeCell ref="C1026:C1027"/>
    <mergeCell ref="D1026:D1027"/>
    <mergeCell ref="E1026:E1027"/>
    <mergeCell ref="C1028:C1029"/>
    <mergeCell ref="D1028:D1029"/>
    <mergeCell ref="E1028:E1029"/>
    <mergeCell ref="C1030:C1031"/>
    <mergeCell ref="D1030:D1031"/>
    <mergeCell ref="E1030:E1031"/>
    <mergeCell ref="C1032:C1033"/>
    <mergeCell ref="D1032:D1033"/>
    <mergeCell ref="E1032:E1033"/>
    <mergeCell ref="C1034:C1035"/>
    <mergeCell ref="D1034:D1035"/>
    <mergeCell ref="E1034:E1035"/>
    <mergeCell ref="C1036:C1037"/>
    <mergeCell ref="D1036:D1037"/>
    <mergeCell ref="E1036:E1037"/>
    <mergeCell ref="C1038:C1039"/>
    <mergeCell ref="D1038:D1039"/>
    <mergeCell ref="E1038:E1039"/>
    <mergeCell ref="C1040:C1041"/>
    <mergeCell ref="D1040:D1041"/>
    <mergeCell ref="E1040:E1041"/>
    <mergeCell ref="C1042:C1043"/>
    <mergeCell ref="D1042:D1043"/>
    <mergeCell ref="E1042:E1043"/>
    <mergeCell ref="C1044:C1045"/>
    <mergeCell ref="D1044:D1045"/>
    <mergeCell ref="E1044:E1045"/>
    <mergeCell ref="C1046:C1047"/>
    <mergeCell ref="D1046:D1047"/>
    <mergeCell ref="E1046:E1047"/>
    <mergeCell ref="C1048:C1049"/>
    <mergeCell ref="D1048:D1049"/>
    <mergeCell ref="E1048:E1049"/>
    <mergeCell ref="C1050:C1051"/>
    <mergeCell ref="D1050:D1051"/>
    <mergeCell ref="E1050:E1051"/>
    <mergeCell ref="C1052:C1053"/>
    <mergeCell ref="D1052:D1053"/>
    <mergeCell ref="E1052:E1053"/>
    <mergeCell ref="C1054:C1055"/>
    <mergeCell ref="D1054:D1055"/>
    <mergeCell ref="E1054:E1055"/>
    <mergeCell ref="C1056:C1057"/>
    <mergeCell ref="D1056:D1057"/>
    <mergeCell ref="E1056:E1057"/>
    <mergeCell ref="C1058:C1059"/>
    <mergeCell ref="D1058:D1059"/>
    <mergeCell ref="E1058:E1059"/>
    <mergeCell ref="C1060:C1061"/>
    <mergeCell ref="D1060:D1061"/>
    <mergeCell ref="E1060:E1061"/>
    <mergeCell ref="C1062:C1063"/>
    <mergeCell ref="D1062:D1063"/>
    <mergeCell ref="E1062:E1063"/>
    <mergeCell ref="C1064:C1065"/>
    <mergeCell ref="D1064:D1065"/>
    <mergeCell ref="E1064:E1065"/>
    <mergeCell ref="C1066:C1067"/>
    <mergeCell ref="D1066:D1067"/>
    <mergeCell ref="E1066:E1067"/>
    <mergeCell ref="C1068:C1069"/>
    <mergeCell ref="D1068:D1069"/>
    <mergeCell ref="E1068:E1069"/>
    <mergeCell ref="C1070:C1071"/>
    <mergeCell ref="D1070:D1071"/>
    <mergeCell ref="E1070:E1071"/>
    <mergeCell ref="C1072:C1073"/>
    <mergeCell ref="D1072:D1073"/>
    <mergeCell ref="E1072:E1073"/>
    <mergeCell ref="C1074:C1075"/>
    <mergeCell ref="D1074:D1075"/>
    <mergeCell ref="E1074:E1075"/>
    <mergeCell ref="C1076:C1077"/>
    <mergeCell ref="D1076:D1077"/>
    <mergeCell ref="E1076:E1077"/>
    <mergeCell ref="C1078:C1079"/>
    <mergeCell ref="D1078:D1079"/>
    <mergeCell ref="E1078:E1079"/>
    <mergeCell ref="C1080:C1081"/>
    <mergeCell ref="D1080:D1081"/>
    <mergeCell ref="E1080:E1081"/>
    <mergeCell ref="C1082:C1083"/>
    <mergeCell ref="D1082:D1083"/>
    <mergeCell ref="E1082:E1083"/>
    <mergeCell ref="C1084:C1085"/>
    <mergeCell ref="D1084:D1085"/>
    <mergeCell ref="E1084:E1085"/>
    <mergeCell ref="C1086:C1087"/>
    <mergeCell ref="D1086:D1087"/>
    <mergeCell ref="E1086:E1087"/>
    <mergeCell ref="C1088:C1089"/>
    <mergeCell ref="D1088:D1089"/>
    <mergeCell ref="E1088:E1089"/>
    <mergeCell ref="C1090:C1091"/>
    <mergeCell ref="D1090:D1091"/>
    <mergeCell ref="E1090:E1091"/>
    <mergeCell ref="C1092:C1093"/>
    <mergeCell ref="D1092:D1093"/>
    <mergeCell ref="E1092:E1093"/>
    <mergeCell ref="C1094:C1095"/>
    <mergeCell ref="D1094:D1095"/>
    <mergeCell ref="E1094:E1095"/>
    <mergeCell ref="C1096:C1097"/>
    <mergeCell ref="D1096:D1097"/>
    <mergeCell ref="E1096:E1097"/>
    <mergeCell ref="C1098:C1099"/>
    <mergeCell ref="D1098:D1099"/>
    <mergeCell ref="E1098:E1099"/>
    <mergeCell ref="C1100:C1101"/>
    <mergeCell ref="D1100:D1101"/>
    <mergeCell ref="E1100:E1101"/>
    <mergeCell ref="C1102:C1103"/>
    <mergeCell ref="D1102:D1103"/>
    <mergeCell ref="E1102:E1103"/>
    <mergeCell ref="C1104:C1105"/>
    <mergeCell ref="D1104:D1105"/>
    <mergeCell ref="E1104:E1105"/>
    <mergeCell ref="C1106:C1107"/>
    <mergeCell ref="D1106:D1107"/>
    <mergeCell ref="E1106:E1107"/>
    <mergeCell ref="C1108:C1109"/>
    <mergeCell ref="D1108:D1109"/>
    <mergeCell ref="E1108:E1109"/>
    <mergeCell ref="C1110:C1111"/>
    <mergeCell ref="D1110:D1111"/>
    <mergeCell ref="E1110:E1111"/>
    <mergeCell ref="C1112:C1113"/>
    <mergeCell ref="D1112:D1113"/>
    <mergeCell ref="E1112:E1113"/>
    <mergeCell ref="C1114:C1115"/>
    <mergeCell ref="D1114:D1115"/>
    <mergeCell ref="E1114:E1115"/>
    <mergeCell ref="C1116:C1117"/>
    <mergeCell ref="D1116:D1117"/>
    <mergeCell ref="E1116:E1117"/>
    <mergeCell ref="C1118:C1119"/>
    <mergeCell ref="D1118:D1119"/>
    <mergeCell ref="E1118:E1119"/>
    <mergeCell ref="C1120:C1121"/>
    <mergeCell ref="D1120:D1121"/>
    <mergeCell ref="E1120:E1121"/>
    <mergeCell ref="C1122:C1123"/>
    <mergeCell ref="D1122:D1123"/>
    <mergeCell ref="E1122:E1123"/>
    <mergeCell ref="C1124:C1125"/>
    <mergeCell ref="D1124:D1125"/>
    <mergeCell ref="E1124:E1125"/>
    <mergeCell ref="C1126:C1127"/>
    <mergeCell ref="D1126:D1127"/>
    <mergeCell ref="E1126:E1127"/>
    <mergeCell ref="C1128:C1129"/>
    <mergeCell ref="D1128:D1129"/>
    <mergeCell ref="E1128:E1129"/>
    <mergeCell ref="C1130:C1131"/>
    <mergeCell ref="D1130:D1131"/>
    <mergeCell ref="E1130:E1131"/>
    <mergeCell ref="C1132:C1133"/>
    <mergeCell ref="D1132:D1133"/>
    <mergeCell ref="E1132:E1133"/>
    <mergeCell ref="C1134:C1135"/>
    <mergeCell ref="D1134:D1135"/>
    <mergeCell ref="E1134:E1135"/>
    <mergeCell ref="C1136:C1137"/>
    <mergeCell ref="D1136:D1137"/>
    <mergeCell ref="E1136:E1137"/>
    <mergeCell ref="C1138:C1139"/>
    <mergeCell ref="D1138:D1139"/>
    <mergeCell ref="E1138:E1139"/>
    <mergeCell ref="C1140:C1141"/>
    <mergeCell ref="D1140:D1141"/>
    <mergeCell ref="E1140:E1141"/>
    <mergeCell ref="C1142:C1143"/>
    <mergeCell ref="D1142:D1143"/>
    <mergeCell ref="E1142:E1143"/>
    <mergeCell ref="C1144:C1145"/>
    <mergeCell ref="D1144:D1145"/>
    <mergeCell ref="E1144:E1145"/>
    <mergeCell ref="C1146:C1147"/>
    <mergeCell ref="D1146:D1147"/>
    <mergeCell ref="E1146:E1147"/>
    <mergeCell ref="C1148:C1149"/>
    <mergeCell ref="D1148:D1149"/>
    <mergeCell ref="E1148:E1149"/>
    <mergeCell ref="C1150:C1151"/>
    <mergeCell ref="D1150:D1151"/>
    <mergeCell ref="E1150:E1151"/>
    <mergeCell ref="C1152:C1153"/>
    <mergeCell ref="D1152:D1153"/>
    <mergeCell ref="E1152:E1153"/>
    <mergeCell ref="C1154:C1155"/>
    <mergeCell ref="D1154:D1155"/>
    <mergeCell ref="E1154:E1155"/>
    <mergeCell ref="C1156:C1157"/>
    <mergeCell ref="D1156:D1157"/>
    <mergeCell ref="E1156:E1157"/>
    <mergeCell ref="C1158:C1159"/>
    <mergeCell ref="D1158:D1159"/>
    <mergeCell ref="E1158:E1159"/>
    <mergeCell ref="C1160:C1161"/>
    <mergeCell ref="D1160:D1161"/>
    <mergeCell ref="E1160:E1161"/>
    <mergeCell ref="C1162:C1163"/>
    <mergeCell ref="D1162:D1163"/>
    <mergeCell ref="E1162:E1163"/>
    <mergeCell ref="C1164:C1165"/>
    <mergeCell ref="D1164:D1165"/>
    <mergeCell ref="E1164:E1165"/>
    <mergeCell ref="C1166:C1167"/>
    <mergeCell ref="D1166:D1167"/>
    <mergeCell ref="E1166:E1167"/>
    <mergeCell ref="C1168:C1169"/>
    <mergeCell ref="D1168:D1169"/>
    <mergeCell ref="E1168:E1169"/>
    <mergeCell ref="C1170:C1171"/>
    <mergeCell ref="D1170:D1171"/>
    <mergeCell ref="E1170:E1171"/>
    <mergeCell ref="C1172:C1173"/>
    <mergeCell ref="D1172:D1173"/>
    <mergeCell ref="E1172:E1173"/>
    <mergeCell ref="C1174:C1175"/>
    <mergeCell ref="D1174:D1175"/>
    <mergeCell ref="E1174:E1175"/>
    <mergeCell ref="C1176:C1177"/>
    <mergeCell ref="D1176:D1177"/>
    <mergeCell ref="E1176:E1177"/>
    <mergeCell ref="C1178:C1179"/>
    <mergeCell ref="D1178:D1179"/>
    <mergeCell ref="E1178:E1179"/>
    <mergeCell ref="C1180:C1181"/>
    <mergeCell ref="D1180:D1181"/>
    <mergeCell ref="E1180:E1181"/>
    <mergeCell ref="C1182:C1183"/>
    <mergeCell ref="D1182:D1183"/>
    <mergeCell ref="E1182:E1183"/>
    <mergeCell ref="C1184:C1185"/>
    <mergeCell ref="D1184:D1185"/>
    <mergeCell ref="E1184:E1185"/>
    <mergeCell ref="C1186:C1187"/>
    <mergeCell ref="D1186:D1187"/>
    <mergeCell ref="E1186:E1187"/>
    <mergeCell ref="C1188:C1189"/>
    <mergeCell ref="D1188:D1189"/>
    <mergeCell ref="E1188:E1189"/>
    <mergeCell ref="C1190:C1191"/>
    <mergeCell ref="D1190:D1191"/>
    <mergeCell ref="E1190:E1191"/>
    <mergeCell ref="C1192:C1193"/>
    <mergeCell ref="D1192:D1193"/>
    <mergeCell ref="E1192:E1193"/>
    <mergeCell ref="C1194:C1195"/>
    <mergeCell ref="D1194:D1195"/>
    <mergeCell ref="E1194:E1195"/>
    <mergeCell ref="C1196:C1197"/>
    <mergeCell ref="D1196:D1197"/>
    <mergeCell ref="E1196:E1197"/>
    <mergeCell ref="C1198:C1199"/>
    <mergeCell ref="D1198:D1199"/>
    <mergeCell ref="E1198:E1199"/>
    <mergeCell ref="C1200:C1201"/>
    <mergeCell ref="D1200:D1201"/>
    <mergeCell ref="E1200:E1201"/>
    <mergeCell ref="C1202:C1203"/>
    <mergeCell ref="D1202:D1203"/>
    <mergeCell ref="E1202:E1203"/>
    <mergeCell ref="C1204:C1205"/>
    <mergeCell ref="D1204:D1205"/>
    <mergeCell ref="E1204:E1205"/>
    <mergeCell ref="C1206:C1207"/>
    <mergeCell ref="D1206:D1207"/>
    <mergeCell ref="E1206:E1207"/>
    <mergeCell ref="C1208:C1209"/>
    <mergeCell ref="D1208:D1209"/>
    <mergeCell ref="E1208:E1209"/>
    <mergeCell ref="C1210:C1211"/>
    <mergeCell ref="D1210:D1211"/>
    <mergeCell ref="E1210:E1211"/>
    <mergeCell ref="C1212:C1213"/>
    <mergeCell ref="D1212:D1213"/>
    <mergeCell ref="E1212:E1213"/>
    <mergeCell ref="C1214:C1215"/>
    <mergeCell ref="D1214:D1215"/>
    <mergeCell ref="E1214:E1215"/>
    <mergeCell ref="C1216:C1217"/>
    <mergeCell ref="D1216:D1217"/>
    <mergeCell ref="E1216:E1217"/>
    <mergeCell ref="C1218:C1219"/>
    <mergeCell ref="D1218:D1219"/>
    <mergeCell ref="E1218:E1219"/>
    <mergeCell ref="C1220:C1221"/>
    <mergeCell ref="D1220:D1221"/>
    <mergeCell ref="E1220:E1221"/>
    <mergeCell ref="C1222:C1223"/>
    <mergeCell ref="D1222:D1223"/>
    <mergeCell ref="E1222:E1223"/>
    <mergeCell ref="C1224:C1225"/>
    <mergeCell ref="D1224:D1225"/>
    <mergeCell ref="E1224:E1225"/>
    <mergeCell ref="C1226:C1227"/>
    <mergeCell ref="D1226:D1227"/>
    <mergeCell ref="E1226:E1227"/>
    <mergeCell ref="C1228:C1229"/>
    <mergeCell ref="D1228:D1229"/>
    <mergeCell ref="E1228:E1229"/>
    <mergeCell ref="C1230:C1231"/>
    <mergeCell ref="D1230:D1231"/>
    <mergeCell ref="E1230:E1231"/>
    <mergeCell ref="C1232:C1233"/>
    <mergeCell ref="D1232:D1233"/>
    <mergeCell ref="E1232:E1233"/>
    <mergeCell ref="C1234:C1235"/>
    <mergeCell ref="D1234:D1235"/>
    <mergeCell ref="E1234:E1235"/>
    <mergeCell ref="C1236:C1237"/>
    <mergeCell ref="D1236:D1237"/>
    <mergeCell ref="E1236:E1237"/>
    <mergeCell ref="C1238:C1239"/>
    <mergeCell ref="D1238:D1239"/>
    <mergeCell ref="E1238:E1239"/>
    <mergeCell ref="C1240:C1241"/>
    <mergeCell ref="D1240:D1241"/>
    <mergeCell ref="E1240:E1241"/>
    <mergeCell ref="C1242:C1243"/>
    <mergeCell ref="D1242:D1243"/>
    <mergeCell ref="E1242:E1243"/>
    <mergeCell ref="C1244:C1245"/>
    <mergeCell ref="D1244:D1245"/>
    <mergeCell ref="E1244:E1245"/>
    <mergeCell ref="C1246:C1247"/>
    <mergeCell ref="D1246:D1247"/>
    <mergeCell ref="E1246:E1247"/>
    <mergeCell ref="C1248:C1249"/>
    <mergeCell ref="D1248:D1249"/>
    <mergeCell ref="E1248:E1249"/>
    <mergeCell ref="C1250:C1251"/>
    <mergeCell ref="D1250:D1251"/>
    <mergeCell ref="E1250:E1251"/>
    <mergeCell ref="C1252:C1253"/>
    <mergeCell ref="D1252:D1253"/>
    <mergeCell ref="E1252:E1253"/>
    <mergeCell ref="C1254:C1255"/>
    <mergeCell ref="D1254:D1255"/>
    <mergeCell ref="E1254:E1255"/>
    <mergeCell ref="C1256:C1257"/>
    <mergeCell ref="D1256:D1257"/>
    <mergeCell ref="E1256:E1257"/>
    <mergeCell ref="C1258:C1259"/>
    <mergeCell ref="D1258:D1259"/>
    <mergeCell ref="E1258:E1259"/>
    <mergeCell ref="C1260:C1261"/>
    <mergeCell ref="D1260:D1261"/>
    <mergeCell ref="E1260:E1261"/>
    <mergeCell ref="C1262:C1263"/>
    <mergeCell ref="D1262:D1263"/>
    <mergeCell ref="E1262:E1263"/>
    <mergeCell ref="C1264:C1265"/>
    <mergeCell ref="D1264:D1265"/>
    <mergeCell ref="E1264:E1265"/>
    <mergeCell ref="C1266:C1267"/>
    <mergeCell ref="D1266:D1267"/>
    <mergeCell ref="E1266:E1267"/>
    <mergeCell ref="C1268:C1269"/>
    <mergeCell ref="D1268:D1269"/>
    <mergeCell ref="E1268:E1269"/>
    <mergeCell ref="C1270:C1271"/>
    <mergeCell ref="D1270:D1271"/>
    <mergeCell ref="E1270:E1271"/>
    <mergeCell ref="C1272:C1273"/>
    <mergeCell ref="D1272:D1273"/>
    <mergeCell ref="E1272:E1273"/>
    <mergeCell ref="C1274:C1275"/>
    <mergeCell ref="D1274:D1275"/>
    <mergeCell ref="E1274:E1275"/>
    <mergeCell ref="C1276:C1277"/>
    <mergeCell ref="D1276:D1277"/>
    <mergeCell ref="E1276:E1277"/>
    <mergeCell ref="C1278:C1279"/>
    <mergeCell ref="D1278:D1279"/>
    <mergeCell ref="E1278:E1279"/>
    <mergeCell ref="C1280:C1281"/>
    <mergeCell ref="D1280:D1281"/>
    <mergeCell ref="E1280:E1281"/>
    <mergeCell ref="C1282:C1283"/>
    <mergeCell ref="D1282:D1283"/>
    <mergeCell ref="E1282:E1283"/>
    <mergeCell ref="C1284:C1285"/>
    <mergeCell ref="D1284:D1285"/>
    <mergeCell ref="E1284:E1285"/>
    <mergeCell ref="C1286:C1287"/>
    <mergeCell ref="D1286:D1287"/>
    <mergeCell ref="E1286:E1287"/>
    <mergeCell ref="C1288:C1289"/>
    <mergeCell ref="D1288:D1289"/>
    <mergeCell ref="E1288:E1289"/>
    <mergeCell ref="C1290:C1291"/>
    <mergeCell ref="D1290:D1291"/>
    <mergeCell ref="E1290:E1291"/>
    <mergeCell ref="C1292:C1293"/>
    <mergeCell ref="D1292:D1293"/>
    <mergeCell ref="E1292:E1293"/>
    <mergeCell ref="C1294:C1295"/>
    <mergeCell ref="D1294:D1295"/>
    <mergeCell ref="E1294:E1295"/>
    <mergeCell ref="C1296:C1297"/>
    <mergeCell ref="D1296:D1297"/>
    <mergeCell ref="E1296:E1297"/>
    <mergeCell ref="C1298:C1299"/>
    <mergeCell ref="D1298:D1299"/>
    <mergeCell ref="E1298:E1299"/>
    <mergeCell ref="C1300:C1301"/>
    <mergeCell ref="D1300:D1301"/>
    <mergeCell ref="E1300:E1301"/>
    <mergeCell ref="C1302:C1303"/>
    <mergeCell ref="D1302:D1303"/>
    <mergeCell ref="E1302:E1303"/>
    <mergeCell ref="C1304:C1305"/>
    <mergeCell ref="D1304:D1305"/>
    <mergeCell ref="E1304:E1305"/>
    <mergeCell ref="C1306:C1307"/>
    <mergeCell ref="D1306:D1307"/>
    <mergeCell ref="E1306:E1307"/>
    <mergeCell ref="C1308:C1309"/>
    <mergeCell ref="D1308:D1309"/>
    <mergeCell ref="E1308:E1309"/>
    <mergeCell ref="C1310:C1311"/>
    <mergeCell ref="D1310:D1311"/>
    <mergeCell ref="E1310:E1311"/>
    <mergeCell ref="C1312:C1313"/>
    <mergeCell ref="D1312:D1313"/>
    <mergeCell ref="E1312:E1313"/>
    <mergeCell ref="C1314:C1315"/>
    <mergeCell ref="D1314:D1315"/>
    <mergeCell ref="E1314:E1315"/>
    <mergeCell ref="C1316:C1317"/>
    <mergeCell ref="D1316:D1317"/>
    <mergeCell ref="E1316:E1317"/>
    <mergeCell ref="C1318:C1319"/>
    <mergeCell ref="D1318:D1319"/>
    <mergeCell ref="E1318:E1319"/>
    <mergeCell ref="C1320:C1321"/>
    <mergeCell ref="D1320:D1321"/>
    <mergeCell ref="E1320:E1321"/>
    <mergeCell ref="C1322:C1323"/>
    <mergeCell ref="D1322:D1323"/>
    <mergeCell ref="E1322:E1323"/>
    <mergeCell ref="C1324:C1325"/>
    <mergeCell ref="D1324:D1325"/>
    <mergeCell ref="E1324:E1325"/>
    <mergeCell ref="C1326:C1327"/>
    <mergeCell ref="D1326:D1327"/>
    <mergeCell ref="E1326:E1327"/>
    <mergeCell ref="C1328:C1329"/>
    <mergeCell ref="D1328:D1329"/>
    <mergeCell ref="E1328:E1329"/>
    <mergeCell ref="C1330:C1331"/>
    <mergeCell ref="D1330:D1331"/>
    <mergeCell ref="E1330:E1331"/>
    <mergeCell ref="C1332:C1333"/>
    <mergeCell ref="D1332:D1333"/>
    <mergeCell ref="E1332:E1333"/>
    <mergeCell ref="C1334:C1335"/>
    <mergeCell ref="D1334:D1335"/>
    <mergeCell ref="E1334:E1335"/>
    <mergeCell ref="C1336:C1337"/>
    <mergeCell ref="D1336:D1337"/>
    <mergeCell ref="E1336:E1337"/>
    <mergeCell ref="C1338:C1339"/>
    <mergeCell ref="D1338:D1339"/>
    <mergeCell ref="E1338:E1339"/>
    <mergeCell ref="C1340:C1341"/>
    <mergeCell ref="D1340:D1341"/>
    <mergeCell ref="E1340:E1341"/>
    <mergeCell ref="C1342:C1343"/>
    <mergeCell ref="D1342:D1343"/>
    <mergeCell ref="E1342:E1343"/>
    <mergeCell ref="C1344:C1345"/>
    <mergeCell ref="D1344:D1345"/>
    <mergeCell ref="E1344:E1345"/>
    <mergeCell ref="C1346:C1347"/>
    <mergeCell ref="D1346:D1347"/>
    <mergeCell ref="E1346:E1347"/>
    <mergeCell ref="C1348:C1349"/>
    <mergeCell ref="D1348:D1349"/>
    <mergeCell ref="E1348:E1349"/>
    <mergeCell ref="C1350:C1351"/>
    <mergeCell ref="D1350:D1351"/>
    <mergeCell ref="E1350:E1351"/>
    <mergeCell ref="C1352:C1353"/>
    <mergeCell ref="D1352:D1353"/>
    <mergeCell ref="E1352:E1353"/>
    <mergeCell ref="C1354:C1355"/>
    <mergeCell ref="D1354:D1355"/>
    <mergeCell ref="E1354:E1355"/>
    <mergeCell ref="C1356:C1357"/>
    <mergeCell ref="D1356:D1357"/>
    <mergeCell ref="E1356:E1357"/>
    <mergeCell ref="C1358:C1359"/>
    <mergeCell ref="D1358:D1359"/>
    <mergeCell ref="E1358:E1359"/>
    <mergeCell ref="C1360:C1361"/>
    <mergeCell ref="D1360:D1361"/>
    <mergeCell ref="E1360:E1361"/>
    <mergeCell ref="C1362:C1363"/>
    <mergeCell ref="D1362:D1363"/>
    <mergeCell ref="E1362:E1363"/>
    <mergeCell ref="C1364:C1365"/>
    <mergeCell ref="D1364:D1365"/>
    <mergeCell ref="E1364:E1365"/>
    <mergeCell ref="C1366:C1367"/>
    <mergeCell ref="D1366:D1367"/>
    <mergeCell ref="E1366:E1367"/>
    <mergeCell ref="C1368:C1369"/>
    <mergeCell ref="D1368:D1369"/>
    <mergeCell ref="E1368:E1369"/>
    <mergeCell ref="C1370:C1371"/>
    <mergeCell ref="D1370:D1371"/>
    <mergeCell ref="E1370:E1371"/>
    <mergeCell ref="C1372:C1373"/>
    <mergeCell ref="D1372:D1373"/>
    <mergeCell ref="E1372:E1373"/>
    <mergeCell ref="C1374:C1375"/>
    <mergeCell ref="D1374:D1375"/>
    <mergeCell ref="E1374:E1375"/>
    <mergeCell ref="C1376:C1377"/>
    <mergeCell ref="D1376:D1377"/>
    <mergeCell ref="E1376:E1377"/>
    <mergeCell ref="C1378:C1379"/>
    <mergeCell ref="D1378:D1379"/>
    <mergeCell ref="E1378:E1379"/>
    <mergeCell ref="C1380:C1381"/>
    <mergeCell ref="D1380:D1381"/>
    <mergeCell ref="E1380:E1381"/>
    <mergeCell ref="C1382:C1383"/>
    <mergeCell ref="D1382:D1383"/>
    <mergeCell ref="E1382:E1383"/>
    <mergeCell ref="C1384:C1385"/>
    <mergeCell ref="D1384:D1385"/>
    <mergeCell ref="E1384:E1385"/>
    <mergeCell ref="C1386:C1387"/>
    <mergeCell ref="D1386:D1387"/>
    <mergeCell ref="E1386:E1387"/>
    <mergeCell ref="C1388:C1389"/>
    <mergeCell ref="D1388:D1389"/>
    <mergeCell ref="E1388:E1389"/>
    <mergeCell ref="C1390:C1391"/>
    <mergeCell ref="D1390:D1391"/>
    <mergeCell ref="E1390:E1391"/>
    <mergeCell ref="C1392:C1393"/>
    <mergeCell ref="D1392:D1393"/>
    <mergeCell ref="E1392:E1393"/>
    <mergeCell ref="C1394:C1395"/>
    <mergeCell ref="D1394:D1395"/>
    <mergeCell ref="E1394:E1395"/>
    <mergeCell ref="C1396:C1397"/>
    <mergeCell ref="D1396:D1397"/>
    <mergeCell ref="E1396:E1397"/>
    <mergeCell ref="C1398:C1399"/>
    <mergeCell ref="D1398:D1399"/>
    <mergeCell ref="E1398:E1399"/>
    <mergeCell ref="C1400:C1401"/>
    <mergeCell ref="D1400:D1401"/>
    <mergeCell ref="E1400:E1401"/>
    <mergeCell ref="C1406:C1407"/>
    <mergeCell ref="D1406:D1407"/>
    <mergeCell ref="E1406:E1407"/>
    <mergeCell ref="C1402:C1403"/>
    <mergeCell ref="D1402:D1403"/>
    <mergeCell ref="E1402:E1403"/>
    <mergeCell ref="C1404:C1405"/>
    <mergeCell ref="D1404:D1405"/>
    <mergeCell ref="E1404:E1405"/>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19.xml><?xml version="1.0" encoding="utf-8"?>
<worksheet xmlns="http://schemas.openxmlformats.org/spreadsheetml/2006/main" xmlns:r="http://schemas.openxmlformats.org/officeDocument/2006/relationships">
  <sheetPr enableFormatConditionsCalculation="0">
    <tabColor indexed="13"/>
  </sheetPr>
  <dimension ref="A1:AC744"/>
  <sheetViews>
    <sheetView showZeros="0" workbookViewId="0">
      <pane ySplit="8" topLeftCell="A9" activePane="bottomLeft" state="frozen"/>
      <selection activeCell="D17" sqref="D17"/>
      <selection pane="bottomLeft" activeCell="J9" sqref="J9"/>
    </sheetView>
  </sheetViews>
  <sheetFormatPr defaultRowHeight="12.75"/>
  <cols>
    <col min="1" max="1" width="7.5703125" style="27" customWidth="1"/>
    <col min="2" max="2" width="2.85546875" style="27" hidden="1" customWidth="1"/>
    <col min="3" max="4" width="8.140625" style="27" customWidth="1"/>
    <col min="5" max="6" width="9.7109375" style="27" customWidth="1"/>
    <col min="7" max="7" width="16.5703125" style="27" customWidth="1"/>
    <col min="8" max="8" width="8.28515625" style="27" hidden="1" customWidth="1"/>
    <col min="9" max="9" width="14.42578125" style="27" customWidth="1"/>
    <col min="10" max="10" width="34" style="27" customWidth="1"/>
    <col min="11" max="12" width="1.28515625" style="27" customWidth="1"/>
    <col min="13" max="16" width="6.7109375" style="18" hidden="1" customWidth="1"/>
    <col min="17" max="18" width="19.140625" style="27" customWidth="1"/>
    <col min="19" max="19" width="4.42578125" style="27" customWidth="1"/>
    <col min="20" max="16384" width="9.140625" style="27"/>
  </cols>
  <sheetData>
    <row r="1" spans="1:29" ht="15">
      <c r="A1" s="30"/>
      <c r="B1" s="30"/>
      <c r="C1" s="40" t="s">
        <v>549</v>
      </c>
      <c r="D1" s="30"/>
      <c r="E1" s="30"/>
      <c r="F1" s="30"/>
      <c r="G1" s="30"/>
      <c r="I1" s="30"/>
      <c r="J1" s="30"/>
      <c r="K1" s="30"/>
      <c r="L1" s="30"/>
      <c r="Q1" s="30"/>
      <c r="R1" s="30"/>
      <c r="S1" s="30"/>
      <c r="T1" s="30"/>
      <c r="U1" s="30"/>
      <c r="V1" s="30"/>
      <c r="W1" s="30"/>
      <c r="X1" s="30"/>
      <c r="Y1" s="30"/>
      <c r="Z1" s="30"/>
      <c r="AA1" s="30"/>
      <c r="AB1" s="30"/>
      <c r="AC1" s="30"/>
    </row>
    <row r="2" spans="1:29" s="46" customFormat="1" ht="15.75" customHeight="1">
      <c r="A2" s="1911" t="s">
        <v>1615</v>
      </c>
      <c r="B2" s="49"/>
      <c r="C2" s="325" t="s">
        <v>1546</v>
      </c>
      <c r="D2" s="325"/>
      <c r="E2" s="325"/>
      <c r="F2" s="325"/>
      <c r="G2" s="325"/>
      <c r="H2" s="700"/>
      <c r="I2" s="325"/>
      <c r="J2" s="325"/>
      <c r="K2" s="348"/>
      <c r="L2" s="348"/>
      <c r="M2" s="18"/>
      <c r="N2" s="18"/>
      <c r="O2" s="18"/>
      <c r="P2" s="18"/>
      <c r="Q2" s="348"/>
      <c r="R2" s="348"/>
      <c r="S2" s="348"/>
      <c r="T2" s="348"/>
      <c r="U2" s="348"/>
      <c r="V2" s="348"/>
      <c r="W2" s="348"/>
      <c r="X2" s="348"/>
      <c r="Y2" s="348"/>
      <c r="Z2" s="348"/>
      <c r="AA2" s="348"/>
      <c r="AB2" s="348"/>
      <c r="AC2" s="348"/>
    </row>
    <row r="3" spans="1:29" s="46" customFormat="1" ht="15.75" customHeight="1">
      <c r="A3" s="1911"/>
      <c r="B3" s="49"/>
      <c r="C3" s="325" t="s">
        <v>1547</v>
      </c>
      <c r="D3" s="325"/>
      <c r="E3" s="325"/>
      <c r="F3" s="325"/>
      <c r="G3" s="325"/>
      <c r="H3" s="700"/>
      <c r="I3" s="325"/>
      <c r="J3" s="325"/>
      <c r="K3" s="348"/>
      <c r="L3" s="348"/>
      <c r="M3" s="18"/>
      <c r="N3" s="18"/>
      <c r="O3" s="18"/>
      <c r="P3" s="18"/>
      <c r="Q3" s="348"/>
      <c r="R3" s="348"/>
      <c r="S3" s="348"/>
      <c r="T3" s="348"/>
      <c r="U3" s="348"/>
      <c r="V3" s="348"/>
      <c r="W3" s="348"/>
      <c r="X3" s="348"/>
      <c r="Y3" s="348"/>
      <c r="Z3" s="348"/>
      <c r="AA3" s="348"/>
      <c r="AB3" s="348"/>
      <c r="AC3" s="348"/>
    </row>
    <row r="4" spans="1:29" s="46" customFormat="1" ht="15.75" customHeight="1">
      <c r="A4" s="1911"/>
      <c r="B4" s="49"/>
      <c r="C4" s="212" t="s">
        <v>938</v>
      </c>
      <c r="D4" s="325"/>
      <c r="E4" s="325"/>
      <c r="F4" s="325"/>
      <c r="G4" s="325"/>
      <c r="H4" s="700"/>
      <c r="I4" s="325"/>
      <c r="J4" s="325"/>
      <c r="K4" s="348"/>
      <c r="L4" s="348"/>
      <c r="M4" s="18"/>
      <c r="N4" s="18"/>
      <c r="O4" s="18"/>
      <c r="P4" s="18"/>
      <c r="Q4" s="348"/>
      <c r="R4" s="348"/>
      <c r="S4" s="348"/>
      <c r="T4" s="348"/>
      <c r="U4" s="348"/>
      <c r="V4" s="348"/>
      <c r="W4" s="348"/>
      <c r="X4" s="348"/>
      <c r="Y4" s="348"/>
      <c r="Z4" s="348"/>
      <c r="AA4" s="348"/>
      <c r="AB4" s="348"/>
      <c r="AC4" s="348"/>
    </row>
    <row r="5" spans="1:29" s="46" customFormat="1" ht="15.75" customHeight="1">
      <c r="A5" s="1911"/>
      <c r="B5" s="49"/>
      <c r="C5" s="212" t="s">
        <v>43</v>
      </c>
      <c r="D5" s="325"/>
      <c r="E5" s="325"/>
      <c r="F5" s="325"/>
      <c r="G5" s="325"/>
      <c r="H5" s="700"/>
      <c r="I5" s="325"/>
      <c r="J5" s="325"/>
      <c r="K5" s="348"/>
      <c r="L5" s="348"/>
      <c r="M5" s="30" t="str">
        <f>'Og s3a'!L6</f>
        <v>TUZ</v>
      </c>
      <c r="N5" s="241" t="str">
        <f>'Og s3a'!L7</f>
        <v>GO</v>
      </c>
      <c r="O5" s="219" t="str">
        <f>'Og s3a'!L8</f>
        <v>Sad</v>
      </c>
      <c r="P5" s="197" t="str">
        <f>'Og s3a'!L9</f>
        <v>UP</v>
      </c>
      <c r="Q5" s="348"/>
      <c r="R5" s="348"/>
      <c r="S5" s="348"/>
      <c r="T5" s="348"/>
      <c r="U5" s="348"/>
      <c r="V5" s="348"/>
      <c r="W5" s="348"/>
      <c r="X5" s="348"/>
      <c r="Y5" s="348"/>
      <c r="Z5" s="348"/>
      <c r="AA5" s="348"/>
      <c r="AB5" s="348"/>
      <c r="AC5" s="348"/>
    </row>
    <row r="6" spans="1:29" s="46" customFormat="1" ht="4.5" customHeight="1">
      <c r="A6" s="2054" t="s">
        <v>80</v>
      </c>
      <c r="B6" s="348"/>
      <c r="C6" s="348"/>
      <c r="D6" s="348"/>
      <c r="E6" s="348"/>
      <c r="F6" s="348"/>
      <c r="G6" s="348"/>
      <c r="I6" s="348"/>
      <c r="J6" s="348"/>
      <c r="K6" s="348"/>
      <c r="L6" s="348"/>
      <c r="M6" s="30"/>
      <c r="N6" s="241"/>
      <c r="O6" s="219"/>
      <c r="P6" s="197"/>
      <c r="Q6" s="348"/>
      <c r="R6" s="348"/>
      <c r="S6" s="348"/>
      <c r="T6" s="348"/>
      <c r="U6" s="348"/>
      <c r="V6" s="348"/>
      <c r="W6" s="30"/>
      <c r="X6" s="348"/>
      <c r="Y6" s="348"/>
      <c r="Z6" s="348"/>
      <c r="AA6" s="348"/>
      <c r="AB6" s="348"/>
      <c r="AC6" s="348"/>
    </row>
    <row r="7" spans="1:29" ht="37.5" customHeight="1">
      <c r="A7" s="2054"/>
      <c r="B7" s="30"/>
      <c r="C7" s="2071" t="s">
        <v>1157</v>
      </c>
      <c r="D7" s="2072"/>
      <c r="E7" s="2071" t="s">
        <v>434</v>
      </c>
      <c r="F7" s="2075"/>
      <c r="G7" s="938" t="s">
        <v>222</v>
      </c>
      <c r="H7" s="875"/>
      <c r="I7" s="2069" t="s">
        <v>29</v>
      </c>
      <c r="J7" s="1068" t="s">
        <v>30</v>
      </c>
      <c r="K7" s="30"/>
      <c r="L7" s="30"/>
      <c r="M7" s="30"/>
      <c r="N7" s="241"/>
      <c r="O7" s="219"/>
      <c r="P7" s="197"/>
      <c r="Q7" s="45" t="s">
        <v>435</v>
      </c>
      <c r="R7" s="401" t="s">
        <v>435</v>
      </c>
      <c r="S7" s="30"/>
      <c r="T7" s="2058" t="s">
        <v>700</v>
      </c>
      <c r="U7" s="2058"/>
      <c r="V7" s="2058"/>
      <c r="W7" s="30"/>
      <c r="X7" s="30"/>
      <c r="Y7" s="30"/>
      <c r="Z7" s="30"/>
      <c r="AA7" s="30"/>
      <c r="AB7" s="30"/>
      <c r="AC7" s="30"/>
    </row>
    <row r="8" spans="1:29" ht="13.5" customHeight="1">
      <c r="A8" s="1057"/>
      <c r="B8" s="30"/>
      <c r="C8" s="2073"/>
      <c r="D8" s="2074"/>
      <c r="E8" s="2076"/>
      <c r="F8" s="2077"/>
      <c r="G8" s="939"/>
      <c r="H8" s="876"/>
      <c r="I8" s="2070"/>
      <c r="J8" s="1072">
        <f>'Og s1'!K8</f>
        <v>2014</v>
      </c>
      <c r="K8" s="30"/>
      <c r="L8" s="30"/>
      <c r="M8" s="30">
        <f>M709</f>
        <v>0</v>
      </c>
      <c r="N8" s="241">
        <f>N709</f>
        <v>0</v>
      </c>
      <c r="O8" s="219">
        <f>O709</f>
        <v>0</v>
      </c>
      <c r="P8" s="197">
        <f>P709</f>
        <v>0</v>
      </c>
      <c r="Q8" s="44">
        <f>R8-1</f>
        <v>2013</v>
      </c>
      <c r="R8" s="400">
        <f>'Og s1'!K8</f>
        <v>2014</v>
      </c>
      <c r="S8" s="30"/>
      <c r="T8" s="306"/>
      <c r="U8" s="306"/>
      <c r="V8" s="306"/>
      <c r="W8" s="30"/>
      <c r="X8" s="30"/>
      <c r="Y8" s="30"/>
      <c r="Z8" s="30"/>
      <c r="AA8" s="30"/>
      <c r="AB8" s="30"/>
      <c r="AC8" s="30"/>
    </row>
    <row r="9" spans="1:29" ht="21" customHeight="1">
      <c r="A9" s="1254" t="str">
        <f>IF(G9&gt;0,"Wypełnione","")</f>
        <v/>
      </c>
      <c r="B9" s="931"/>
      <c r="C9" s="2066">
        <f>'Og s3a'!C6</f>
        <v>0</v>
      </c>
      <c r="D9" s="2067"/>
      <c r="E9" s="2068">
        <f>'Og s3a'!E6</f>
        <v>0</v>
      </c>
      <c r="F9" s="2067"/>
      <c r="G9" s="870">
        <f>'Og s3a'!F6</f>
        <v>0</v>
      </c>
      <c r="H9" s="874"/>
      <c r="I9" s="411">
        <f>'Og s3a'!G6</f>
        <v>0</v>
      </c>
      <c r="J9" s="1071"/>
      <c r="K9" s="349"/>
      <c r="L9" s="349"/>
      <c r="M9" s="240">
        <f t="shared" ref="M9:M72" si="0">IF(I9=M$5,E9,0)</f>
        <v>0</v>
      </c>
      <c r="N9" s="240">
        <f t="shared" ref="N9:N72" si="1">IF(I9=N$5,E9,0)</f>
        <v>0</v>
      </c>
      <c r="O9" s="240">
        <f t="shared" ref="O9:O72" si="2">IF(I9=O$5,E9,0)</f>
        <v>0</v>
      </c>
      <c r="P9" s="240">
        <f t="shared" ref="P9:P72" si="3">IF(I9=P$5,E9,0)</f>
        <v>0</v>
      </c>
      <c r="Q9" s="48">
        <f>'Og s3a'!H6</f>
        <v>0</v>
      </c>
      <c r="R9" s="412">
        <f>'Og s3a'!D6</f>
        <v>0</v>
      </c>
      <c r="S9" s="30"/>
      <c r="T9" s="306"/>
      <c r="U9" s="306"/>
      <c r="V9" s="306"/>
      <c r="W9" s="30"/>
      <c r="X9" s="30"/>
      <c r="Y9" s="30"/>
      <c r="Z9" s="30"/>
      <c r="AA9" s="30"/>
      <c r="AB9" s="30"/>
      <c r="AC9" s="30"/>
    </row>
    <row r="10" spans="1:29" ht="21" customHeight="1">
      <c r="A10" s="1254" t="str">
        <f>IF(G10&gt;0,"Wypełnione","")</f>
        <v/>
      </c>
      <c r="B10" s="470"/>
      <c r="C10" s="2066">
        <f>'Og s3a'!C7</f>
        <v>0</v>
      </c>
      <c r="D10" s="2067"/>
      <c r="E10" s="2068">
        <f>'Og s3a'!E7</f>
        <v>0</v>
      </c>
      <c r="F10" s="2067"/>
      <c r="G10" s="870">
        <f>'Og s3a'!F7</f>
        <v>0</v>
      </c>
      <c r="H10" s="874"/>
      <c r="I10" s="411">
        <f>'Og s3a'!G7</f>
        <v>0</v>
      </c>
      <c r="J10" s="532"/>
      <c r="K10" s="30"/>
      <c r="L10" s="30"/>
      <c r="M10" s="240">
        <f t="shared" si="0"/>
        <v>0</v>
      </c>
      <c r="N10" s="240">
        <f t="shared" si="1"/>
        <v>0</v>
      </c>
      <c r="O10" s="240">
        <f t="shared" si="2"/>
        <v>0</v>
      </c>
      <c r="P10" s="240">
        <f t="shared" si="3"/>
        <v>0</v>
      </c>
      <c r="Q10" s="48">
        <f>'Og s3a'!H7</f>
        <v>0</v>
      </c>
      <c r="R10" s="412">
        <f>'Og s3a'!D7</f>
        <v>0</v>
      </c>
      <c r="S10" s="30"/>
      <c r="T10" s="306"/>
      <c r="U10" s="306"/>
      <c r="V10" s="306"/>
      <c r="W10" s="30"/>
      <c r="X10" s="30"/>
      <c r="Y10" s="30"/>
      <c r="Z10" s="30"/>
      <c r="AA10" s="30"/>
      <c r="AB10" s="30"/>
      <c r="AC10" s="30"/>
    </row>
    <row r="11" spans="1:29" ht="21" customHeight="1">
      <c r="A11" s="1254" t="str">
        <f>IF(G11&gt;0,"Wypełnione","")</f>
        <v/>
      </c>
      <c r="B11" s="30"/>
      <c r="C11" s="2066">
        <f>'Og s3a'!C8</f>
        <v>0</v>
      </c>
      <c r="D11" s="2067"/>
      <c r="E11" s="2068">
        <f>'Og s3a'!E8</f>
        <v>0</v>
      </c>
      <c r="F11" s="2067"/>
      <c r="G11" s="870">
        <f>'Og s3a'!F8</f>
        <v>0</v>
      </c>
      <c r="H11" s="874"/>
      <c r="I11" s="411">
        <f>'Og s3a'!G8</f>
        <v>0</v>
      </c>
      <c r="J11" s="532"/>
      <c r="K11" s="30"/>
      <c r="L11" s="30"/>
      <c r="M11" s="240">
        <f t="shared" si="0"/>
        <v>0</v>
      </c>
      <c r="N11" s="240">
        <f t="shared" si="1"/>
        <v>0</v>
      </c>
      <c r="O11" s="240">
        <f t="shared" si="2"/>
        <v>0</v>
      </c>
      <c r="P11" s="240">
        <f t="shared" si="3"/>
        <v>0</v>
      </c>
      <c r="Q11" s="48">
        <f>'Og s3a'!H8</f>
        <v>0</v>
      </c>
      <c r="R11" s="412">
        <f>'Og s3a'!D8</f>
        <v>0</v>
      </c>
      <c r="S11" s="30"/>
      <c r="T11" s="306"/>
      <c r="U11" s="306"/>
      <c r="V11" s="306"/>
      <c r="W11" s="30"/>
      <c r="X11" s="30"/>
      <c r="Y11" s="30"/>
      <c r="Z11" s="30"/>
      <c r="AA11" s="30"/>
      <c r="AB11" s="30"/>
      <c r="AC11" s="30"/>
    </row>
    <row r="12" spans="1:29" ht="21" customHeight="1">
      <c r="A12" s="1254" t="str">
        <f>IF(G12&gt;0,"Wypełnione","")</f>
        <v/>
      </c>
      <c r="B12" s="30"/>
      <c r="C12" s="2066">
        <f>'Og s3a'!C9</f>
        <v>0</v>
      </c>
      <c r="D12" s="2067"/>
      <c r="E12" s="2068">
        <f>'Og s3a'!E9</f>
        <v>0</v>
      </c>
      <c r="F12" s="2067"/>
      <c r="G12" s="870">
        <f>'Og s3a'!F9</f>
        <v>0</v>
      </c>
      <c r="H12" s="874"/>
      <c r="I12" s="411">
        <f>'Og s3a'!G9</f>
        <v>0</v>
      </c>
      <c r="J12" s="532"/>
      <c r="K12" s="30"/>
      <c r="L12" s="30"/>
      <c r="M12" s="240">
        <f t="shared" si="0"/>
        <v>0</v>
      </c>
      <c r="N12" s="240">
        <f t="shared" si="1"/>
        <v>0</v>
      </c>
      <c r="O12" s="240">
        <f t="shared" si="2"/>
        <v>0</v>
      </c>
      <c r="P12" s="240">
        <f t="shared" si="3"/>
        <v>0</v>
      </c>
      <c r="Q12" s="48">
        <f>'Og s3a'!H9</f>
        <v>0</v>
      </c>
      <c r="R12" s="412">
        <f>'Og s3a'!D9</f>
        <v>0</v>
      </c>
      <c r="S12" s="30"/>
      <c r="T12" s="306"/>
      <c r="U12" s="306"/>
      <c r="V12" s="306"/>
      <c r="W12" s="30"/>
      <c r="X12" s="30"/>
      <c r="Y12" s="30"/>
      <c r="Z12" s="30"/>
      <c r="AA12" s="30"/>
      <c r="AB12" s="30"/>
      <c r="AC12" s="30"/>
    </row>
    <row r="13" spans="1:29" ht="21" customHeight="1">
      <c r="A13" s="1254" t="str">
        <f t="shared" ref="A13:A73" si="4">IF(G13&gt;0,"Wypełnione","")</f>
        <v/>
      </c>
      <c r="B13" s="30"/>
      <c r="C13" s="2066">
        <f>'Og s3a'!C10</f>
        <v>0</v>
      </c>
      <c r="D13" s="2067"/>
      <c r="E13" s="2068">
        <f>'Og s3a'!E10</f>
        <v>0</v>
      </c>
      <c r="F13" s="2067"/>
      <c r="G13" s="870">
        <f>'Og s3a'!F10</f>
        <v>0</v>
      </c>
      <c r="H13" s="874"/>
      <c r="I13" s="411">
        <f>'Og s3a'!G10</f>
        <v>0</v>
      </c>
      <c r="J13" s="532"/>
      <c r="K13" s="30"/>
      <c r="L13" s="30"/>
      <c r="M13" s="240">
        <f t="shared" si="0"/>
        <v>0</v>
      </c>
      <c r="N13" s="240">
        <f t="shared" si="1"/>
        <v>0</v>
      </c>
      <c r="O13" s="240">
        <f t="shared" si="2"/>
        <v>0</v>
      </c>
      <c r="P13" s="240">
        <f t="shared" si="3"/>
        <v>0</v>
      </c>
      <c r="Q13" s="48">
        <f>'Og s3a'!H10</f>
        <v>0</v>
      </c>
      <c r="R13" s="412">
        <f>'Og s3a'!D10</f>
        <v>0</v>
      </c>
      <c r="S13" s="30"/>
      <c r="T13" s="306"/>
      <c r="U13" s="306"/>
      <c r="V13" s="306"/>
      <c r="W13" s="30"/>
      <c r="X13" s="30"/>
      <c r="Y13" s="30"/>
      <c r="Z13" s="30"/>
      <c r="AA13" s="30"/>
      <c r="AB13" s="30"/>
      <c r="AC13" s="30"/>
    </row>
    <row r="14" spans="1:29" ht="21" customHeight="1">
      <c r="A14" s="1254" t="str">
        <f t="shared" si="4"/>
        <v/>
      </c>
      <c r="B14" s="30"/>
      <c r="C14" s="2066">
        <f>'Og s3a'!C11</f>
        <v>0</v>
      </c>
      <c r="D14" s="2067"/>
      <c r="E14" s="2068">
        <f>'Og s3a'!E11</f>
        <v>0</v>
      </c>
      <c r="F14" s="2067"/>
      <c r="G14" s="870">
        <f>'Og s3a'!F11</f>
        <v>0</v>
      </c>
      <c r="H14" s="874"/>
      <c r="I14" s="411">
        <f>'Og s3a'!G11</f>
        <v>0</v>
      </c>
      <c r="J14" s="532"/>
      <c r="K14" s="30"/>
      <c r="L14" s="30"/>
      <c r="M14" s="240">
        <f t="shared" si="0"/>
        <v>0</v>
      </c>
      <c r="N14" s="240">
        <f t="shared" si="1"/>
        <v>0</v>
      </c>
      <c r="O14" s="240">
        <f t="shared" si="2"/>
        <v>0</v>
      </c>
      <c r="P14" s="240">
        <f t="shared" si="3"/>
        <v>0</v>
      </c>
      <c r="Q14" s="48">
        <f>'Og s3a'!H11</f>
        <v>0</v>
      </c>
      <c r="R14" s="412">
        <f>'Og s3a'!D11</f>
        <v>0</v>
      </c>
      <c r="S14" s="30"/>
      <c r="T14" s="306"/>
      <c r="U14" s="306"/>
      <c r="V14" s="306"/>
      <c r="W14" s="30"/>
      <c r="X14" s="30"/>
      <c r="Y14" s="30"/>
      <c r="Z14" s="30"/>
      <c r="AA14" s="30"/>
      <c r="AB14" s="30"/>
      <c r="AC14" s="30"/>
    </row>
    <row r="15" spans="1:29" ht="21" customHeight="1">
      <c r="A15" s="1254" t="str">
        <f t="shared" si="4"/>
        <v/>
      </c>
      <c r="B15" s="30"/>
      <c r="C15" s="2066">
        <f>'Og s3a'!C12</f>
        <v>0</v>
      </c>
      <c r="D15" s="2067"/>
      <c r="E15" s="2068">
        <f>'Og s3a'!E12</f>
        <v>0</v>
      </c>
      <c r="F15" s="2067"/>
      <c r="G15" s="870">
        <f>'Og s3a'!F12</f>
        <v>0</v>
      </c>
      <c r="H15" s="874"/>
      <c r="I15" s="411">
        <f>'Og s3a'!G12</f>
        <v>0</v>
      </c>
      <c r="J15" s="532"/>
      <c r="K15" s="30"/>
      <c r="L15" s="30"/>
      <c r="M15" s="240">
        <f t="shared" si="0"/>
        <v>0</v>
      </c>
      <c r="N15" s="240">
        <f t="shared" si="1"/>
        <v>0</v>
      </c>
      <c r="O15" s="240">
        <f t="shared" si="2"/>
        <v>0</v>
      </c>
      <c r="P15" s="240">
        <f t="shared" si="3"/>
        <v>0</v>
      </c>
      <c r="Q15" s="48">
        <f>'Og s3a'!H12</f>
        <v>0</v>
      </c>
      <c r="R15" s="412">
        <f>'Og s3a'!D12</f>
        <v>0</v>
      </c>
      <c r="S15" s="30"/>
      <c r="T15" s="306"/>
      <c r="U15" s="306"/>
      <c r="V15" s="306"/>
      <c r="W15" s="30"/>
      <c r="X15" s="30"/>
      <c r="Y15" s="30"/>
      <c r="Z15" s="30"/>
      <c r="AA15" s="30"/>
      <c r="AB15" s="30"/>
      <c r="AC15" s="30"/>
    </row>
    <row r="16" spans="1:29" ht="21" customHeight="1">
      <c r="A16" s="1254" t="str">
        <f t="shared" si="4"/>
        <v/>
      </c>
      <c r="B16" s="30"/>
      <c r="C16" s="2066">
        <f>'Og s3a'!C13</f>
        <v>0</v>
      </c>
      <c r="D16" s="2067"/>
      <c r="E16" s="2068">
        <f>'Og s3a'!E13</f>
        <v>0</v>
      </c>
      <c r="F16" s="2067"/>
      <c r="G16" s="870">
        <f>'Og s3a'!F13</f>
        <v>0</v>
      </c>
      <c r="H16" s="874"/>
      <c r="I16" s="411">
        <f>'Og s3a'!G13</f>
        <v>0</v>
      </c>
      <c r="J16" s="532"/>
      <c r="K16" s="30"/>
      <c r="L16" s="30"/>
      <c r="M16" s="240">
        <f t="shared" si="0"/>
        <v>0</v>
      </c>
      <c r="N16" s="240">
        <f t="shared" si="1"/>
        <v>0</v>
      </c>
      <c r="O16" s="240">
        <f t="shared" si="2"/>
        <v>0</v>
      </c>
      <c r="P16" s="240">
        <f t="shared" si="3"/>
        <v>0</v>
      </c>
      <c r="Q16" s="48">
        <f>'Og s3a'!H13</f>
        <v>0</v>
      </c>
      <c r="R16" s="412">
        <f>'Og s3a'!D13</f>
        <v>0</v>
      </c>
      <c r="S16" s="30"/>
      <c r="T16" s="306"/>
      <c r="U16" s="306"/>
      <c r="V16" s="306"/>
      <c r="W16" s="30"/>
      <c r="X16" s="30"/>
      <c r="Y16" s="30"/>
      <c r="Z16" s="30"/>
      <c r="AA16" s="30"/>
      <c r="AB16" s="30"/>
      <c r="AC16" s="30"/>
    </row>
    <row r="17" spans="1:29" ht="21" customHeight="1">
      <c r="A17" s="1254" t="str">
        <f t="shared" si="4"/>
        <v/>
      </c>
      <c r="B17" s="30"/>
      <c r="C17" s="2066">
        <f>'Og s3a'!C14</f>
        <v>0</v>
      </c>
      <c r="D17" s="2067"/>
      <c r="E17" s="2068">
        <f>'Og s3a'!E14</f>
        <v>0</v>
      </c>
      <c r="F17" s="2067"/>
      <c r="G17" s="870">
        <f>'Og s3a'!F14</f>
        <v>0</v>
      </c>
      <c r="H17" s="874"/>
      <c r="I17" s="411">
        <f>'Og s3a'!G14</f>
        <v>0</v>
      </c>
      <c r="J17" s="532"/>
      <c r="K17" s="30"/>
      <c r="L17" s="30"/>
      <c r="M17" s="240">
        <f t="shared" si="0"/>
        <v>0</v>
      </c>
      <c r="N17" s="240">
        <f t="shared" si="1"/>
        <v>0</v>
      </c>
      <c r="O17" s="240">
        <f t="shared" si="2"/>
        <v>0</v>
      </c>
      <c r="P17" s="240">
        <f t="shared" si="3"/>
        <v>0</v>
      </c>
      <c r="Q17" s="48">
        <f>'Og s3a'!H14</f>
        <v>0</v>
      </c>
      <c r="R17" s="412">
        <f>'Og s3a'!D14</f>
        <v>0</v>
      </c>
      <c r="S17" s="30"/>
      <c r="T17" s="306"/>
      <c r="U17" s="306"/>
      <c r="V17" s="306"/>
      <c r="W17" s="30"/>
      <c r="X17" s="30"/>
      <c r="Y17" s="30"/>
      <c r="Z17" s="30"/>
      <c r="AA17" s="30"/>
      <c r="AB17" s="30"/>
      <c r="AC17" s="30"/>
    </row>
    <row r="18" spans="1:29" ht="21" customHeight="1">
      <c r="A18" s="1254" t="str">
        <f t="shared" si="4"/>
        <v/>
      </c>
      <c r="B18" s="30"/>
      <c r="C18" s="2066">
        <f>'Og s3a'!C15</f>
        <v>0</v>
      </c>
      <c r="D18" s="2067"/>
      <c r="E18" s="2068">
        <f>'Og s3a'!E15</f>
        <v>0</v>
      </c>
      <c r="F18" s="2067"/>
      <c r="G18" s="870">
        <f>'Og s3a'!F15</f>
        <v>0</v>
      </c>
      <c r="H18" s="874"/>
      <c r="I18" s="411">
        <f>'Og s3a'!G15</f>
        <v>0</v>
      </c>
      <c r="J18" s="532"/>
      <c r="K18" s="30"/>
      <c r="L18" s="30"/>
      <c r="M18" s="240">
        <f t="shared" si="0"/>
        <v>0</v>
      </c>
      <c r="N18" s="240">
        <f t="shared" si="1"/>
        <v>0</v>
      </c>
      <c r="O18" s="240">
        <f t="shared" si="2"/>
        <v>0</v>
      </c>
      <c r="P18" s="240">
        <f t="shared" si="3"/>
        <v>0</v>
      </c>
      <c r="Q18" s="48">
        <f>'Og s3a'!H15</f>
        <v>0</v>
      </c>
      <c r="R18" s="412">
        <f>'Og s3a'!D15</f>
        <v>0</v>
      </c>
      <c r="S18" s="30"/>
      <c r="T18" s="306"/>
      <c r="U18" s="306"/>
      <c r="V18" s="306"/>
      <c r="W18" s="30"/>
      <c r="X18" s="30"/>
      <c r="Y18" s="30"/>
      <c r="Z18" s="30"/>
      <c r="AA18" s="30"/>
      <c r="AB18" s="30"/>
      <c r="AC18" s="30"/>
    </row>
    <row r="19" spans="1:29" ht="21" customHeight="1">
      <c r="A19" s="1254" t="str">
        <f t="shared" si="4"/>
        <v/>
      </c>
      <c r="B19" s="30"/>
      <c r="C19" s="2066">
        <f>'Og s3a'!C16</f>
        <v>0</v>
      </c>
      <c r="D19" s="2067"/>
      <c r="E19" s="2068">
        <f>'Og s3a'!E16</f>
        <v>0</v>
      </c>
      <c r="F19" s="2067"/>
      <c r="G19" s="870">
        <f>'Og s3a'!F16</f>
        <v>0</v>
      </c>
      <c r="H19" s="874"/>
      <c r="I19" s="411">
        <f>'Og s3a'!G16</f>
        <v>0</v>
      </c>
      <c r="J19" s="532"/>
      <c r="K19" s="30"/>
      <c r="L19" s="30"/>
      <c r="M19" s="240">
        <f t="shared" si="0"/>
        <v>0</v>
      </c>
      <c r="N19" s="240">
        <f t="shared" si="1"/>
        <v>0</v>
      </c>
      <c r="O19" s="240">
        <f t="shared" si="2"/>
        <v>0</v>
      </c>
      <c r="P19" s="240">
        <f t="shared" si="3"/>
        <v>0</v>
      </c>
      <c r="Q19" s="48">
        <f>'Og s3a'!H16</f>
        <v>0</v>
      </c>
      <c r="R19" s="412">
        <f>'Og s3a'!D16</f>
        <v>0</v>
      </c>
      <c r="S19" s="30"/>
      <c r="T19" s="306"/>
      <c r="U19" s="306"/>
      <c r="V19" s="306"/>
      <c r="W19" s="30"/>
      <c r="X19" s="30"/>
      <c r="Y19" s="30"/>
      <c r="Z19" s="30"/>
      <c r="AA19" s="30"/>
      <c r="AB19" s="30"/>
      <c r="AC19" s="30"/>
    </row>
    <row r="20" spans="1:29" ht="21" customHeight="1">
      <c r="A20" s="1254" t="str">
        <f t="shared" si="4"/>
        <v/>
      </c>
      <c r="B20" s="30"/>
      <c r="C20" s="2066">
        <f>'Og s3a'!C17</f>
        <v>0</v>
      </c>
      <c r="D20" s="2067"/>
      <c r="E20" s="2068">
        <f>'Og s3a'!E17</f>
        <v>0</v>
      </c>
      <c r="F20" s="2067"/>
      <c r="G20" s="870">
        <f>'Og s3a'!F17</f>
        <v>0</v>
      </c>
      <c r="H20" s="874"/>
      <c r="I20" s="411">
        <f>'Og s3a'!G17</f>
        <v>0</v>
      </c>
      <c r="J20" s="532"/>
      <c r="K20" s="30"/>
      <c r="L20" s="30"/>
      <c r="M20" s="240">
        <f t="shared" si="0"/>
        <v>0</v>
      </c>
      <c r="N20" s="240">
        <f t="shared" si="1"/>
        <v>0</v>
      </c>
      <c r="O20" s="240">
        <f t="shared" si="2"/>
        <v>0</v>
      </c>
      <c r="P20" s="240">
        <f t="shared" si="3"/>
        <v>0</v>
      </c>
      <c r="Q20" s="48">
        <f>'Og s3a'!H17</f>
        <v>0</v>
      </c>
      <c r="R20" s="412">
        <f>'Og s3a'!D17</f>
        <v>0</v>
      </c>
      <c r="S20" s="30"/>
      <c r="T20" s="306"/>
      <c r="U20" s="306"/>
      <c r="V20" s="306"/>
      <c r="W20" s="30"/>
      <c r="X20" s="30"/>
      <c r="Y20" s="30"/>
      <c r="Z20" s="30"/>
      <c r="AA20" s="30"/>
      <c r="AB20" s="30"/>
      <c r="AC20" s="30"/>
    </row>
    <row r="21" spans="1:29" ht="21" customHeight="1">
      <c r="A21" s="1254" t="str">
        <f t="shared" si="4"/>
        <v/>
      </c>
      <c r="B21" s="30"/>
      <c r="C21" s="2066">
        <f>'Og s3a'!C18</f>
        <v>0</v>
      </c>
      <c r="D21" s="2067"/>
      <c r="E21" s="2068">
        <f>'Og s3a'!E18</f>
        <v>0</v>
      </c>
      <c r="F21" s="2067"/>
      <c r="G21" s="870">
        <f>'Og s3a'!F18</f>
        <v>0</v>
      </c>
      <c r="H21" s="874"/>
      <c r="I21" s="411">
        <f>'Og s3a'!G18</f>
        <v>0</v>
      </c>
      <c r="J21" s="532"/>
      <c r="K21" s="30"/>
      <c r="L21" s="30"/>
      <c r="M21" s="240">
        <f t="shared" si="0"/>
        <v>0</v>
      </c>
      <c r="N21" s="240">
        <f t="shared" si="1"/>
        <v>0</v>
      </c>
      <c r="O21" s="240">
        <f t="shared" si="2"/>
        <v>0</v>
      </c>
      <c r="P21" s="240">
        <f t="shared" si="3"/>
        <v>0</v>
      </c>
      <c r="Q21" s="48">
        <f>'Og s3a'!H18</f>
        <v>0</v>
      </c>
      <c r="R21" s="412">
        <f>'Og s3a'!D18</f>
        <v>0</v>
      </c>
      <c r="S21" s="30"/>
      <c r="T21" s="306"/>
      <c r="U21" s="306"/>
      <c r="V21" s="306"/>
      <c r="W21" s="30"/>
      <c r="X21" s="30"/>
      <c r="Y21" s="30"/>
      <c r="Z21" s="30"/>
      <c r="AA21" s="30"/>
      <c r="AB21" s="30"/>
      <c r="AC21" s="30"/>
    </row>
    <row r="22" spans="1:29" ht="21" customHeight="1">
      <c r="A22" s="1254" t="str">
        <f t="shared" si="4"/>
        <v/>
      </c>
      <c r="B22" s="30"/>
      <c r="C22" s="2066">
        <f>'Og s3a'!C19</f>
        <v>0</v>
      </c>
      <c r="D22" s="2067"/>
      <c r="E22" s="2068">
        <f>'Og s3a'!E19</f>
        <v>0</v>
      </c>
      <c r="F22" s="2067"/>
      <c r="G22" s="870">
        <f>'Og s3a'!F19</f>
        <v>0</v>
      </c>
      <c r="H22" s="874"/>
      <c r="I22" s="411">
        <f>'Og s3a'!G19</f>
        <v>0</v>
      </c>
      <c r="J22" s="532"/>
      <c r="K22" s="30"/>
      <c r="L22" s="30"/>
      <c r="M22" s="240">
        <f t="shared" si="0"/>
        <v>0</v>
      </c>
      <c r="N22" s="240">
        <f t="shared" si="1"/>
        <v>0</v>
      </c>
      <c r="O22" s="240">
        <f t="shared" si="2"/>
        <v>0</v>
      </c>
      <c r="P22" s="240">
        <f t="shared" si="3"/>
        <v>0</v>
      </c>
      <c r="Q22" s="48">
        <f>'Og s3a'!H19</f>
        <v>0</v>
      </c>
      <c r="R22" s="412">
        <f>'Og s3a'!D19</f>
        <v>0</v>
      </c>
      <c r="S22" s="30"/>
      <c r="T22" s="306"/>
      <c r="U22" s="306"/>
      <c r="V22" s="306"/>
      <c r="W22" s="30"/>
      <c r="X22" s="30"/>
      <c r="Y22" s="30"/>
      <c r="Z22" s="30"/>
      <c r="AA22" s="30"/>
      <c r="AB22" s="30"/>
      <c r="AC22" s="30"/>
    </row>
    <row r="23" spans="1:29" ht="21" customHeight="1">
      <c r="A23" s="1254" t="str">
        <f t="shared" si="4"/>
        <v/>
      </c>
      <c r="B23" s="30"/>
      <c r="C23" s="2066">
        <f>'Og s3a'!C20</f>
        <v>0</v>
      </c>
      <c r="D23" s="2067"/>
      <c r="E23" s="2068">
        <f>'Og s3a'!E20</f>
        <v>0</v>
      </c>
      <c r="F23" s="2067"/>
      <c r="G23" s="870">
        <f>'Og s3a'!F20</f>
        <v>0</v>
      </c>
      <c r="H23" s="874"/>
      <c r="I23" s="411">
        <f>'Og s3a'!G20</f>
        <v>0</v>
      </c>
      <c r="J23" s="532"/>
      <c r="K23" s="30"/>
      <c r="L23" s="30"/>
      <c r="M23" s="240">
        <f t="shared" si="0"/>
        <v>0</v>
      </c>
      <c r="N23" s="240">
        <f t="shared" si="1"/>
        <v>0</v>
      </c>
      <c r="O23" s="240">
        <f t="shared" si="2"/>
        <v>0</v>
      </c>
      <c r="P23" s="240">
        <f t="shared" si="3"/>
        <v>0</v>
      </c>
      <c r="Q23" s="48">
        <f>'Og s3a'!H20</f>
        <v>0</v>
      </c>
      <c r="R23" s="412">
        <f>'Og s3a'!D20</f>
        <v>0</v>
      </c>
      <c r="S23" s="30"/>
      <c r="T23" s="306"/>
      <c r="U23" s="306"/>
      <c r="V23" s="306"/>
      <c r="W23" s="30"/>
      <c r="X23" s="30"/>
      <c r="Y23" s="30"/>
      <c r="Z23" s="30"/>
      <c r="AA23" s="30"/>
      <c r="AB23" s="30"/>
      <c r="AC23" s="30"/>
    </row>
    <row r="24" spans="1:29" ht="21" customHeight="1">
      <c r="A24" s="1254" t="str">
        <f t="shared" si="4"/>
        <v/>
      </c>
      <c r="B24" s="30"/>
      <c r="C24" s="2066">
        <f>'Og s3a'!C21</f>
        <v>0</v>
      </c>
      <c r="D24" s="2067"/>
      <c r="E24" s="2068">
        <f>'Og s3a'!E21</f>
        <v>0</v>
      </c>
      <c r="F24" s="2067"/>
      <c r="G24" s="870">
        <f>'Og s3a'!F21</f>
        <v>0</v>
      </c>
      <c r="H24" s="874"/>
      <c r="I24" s="411">
        <f>'Og s3a'!G21</f>
        <v>0</v>
      </c>
      <c r="J24" s="532"/>
      <c r="K24" s="30"/>
      <c r="L24" s="30"/>
      <c r="M24" s="240">
        <f t="shared" si="0"/>
        <v>0</v>
      </c>
      <c r="N24" s="240">
        <f t="shared" si="1"/>
        <v>0</v>
      </c>
      <c r="O24" s="240">
        <f t="shared" si="2"/>
        <v>0</v>
      </c>
      <c r="P24" s="240">
        <f t="shared" si="3"/>
        <v>0</v>
      </c>
      <c r="Q24" s="48">
        <f>'Og s3a'!H21</f>
        <v>0</v>
      </c>
      <c r="R24" s="412">
        <f>'Og s3a'!D21</f>
        <v>0</v>
      </c>
      <c r="S24" s="30"/>
      <c r="T24" s="306"/>
      <c r="U24" s="306"/>
      <c r="V24" s="306"/>
      <c r="W24" s="30"/>
      <c r="X24" s="30"/>
      <c r="Y24" s="30"/>
      <c r="Z24" s="30"/>
      <c r="AA24" s="30"/>
      <c r="AB24" s="30"/>
      <c r="AC24" s="30"/>
    </row>
    <row r="25" spans="1:29" ht="21" customHeight="1">
      <c r="A25" s="1254" t="str">
        <f t="shared" si="4"/>
        <v/>
      </c>
      <c r="B25" s="30"/>
      <c r="C25" s="2066">
        <f>'Og s3a'!C22</f>
        <v>0</v>
      </c>
      <c r="D25" s="2067"/>
      <c r="E25" s="2068">
        <f>'Og s3a'!E22</f>
        <v>0</v>
      </c>
      <c r="F25" s="2067"/>
      <c r="G25" s="870">
        <f>'Og s3a'!F22</f>
        <v>0</v>
      </c>
      <c r="H25" s="874"/>
      <c r="I25" s="411">
        <f>'Og s3a'!G22</f>
        <v>0</v>
      </c>
      <c r="J25" s="532"/>
      <c r="K25" s="30"/>
      <c r="L25" s="30"/>
      <c r="M25" s="240">
        <f t="shared" si="0"/>
        <v>0</v>
      </c>
      <c r="N25" s="240">
        <f t="shared" si="1"/>
        <v>0</v>
      </c>
      <c r="O25" s="240">
        <f t="shared" si="2"/>
        <v>0</v>
      </c>
      <c r="P25" s="240">
        <f t="shared" si="3"/>
        <v>0</v>
      </c>
      <c r="Q25" s="48">
        <f>'Og s3a'!H22</f>
        <v>0</v>
      </c>
      <c r="R25" s="412">
        <f>'Og s3a'!D22</f>
        <v>0</v>
      </c>
      <c r="S25" s="30"/>
      <c r="T25" s="306"/>
      <c r="U25" s="306"/>
      <c r="V25" s="306"/>
      <c r="W25" s="30"/>
      <c r="X25" s="30"/>
      <c r="Y25" s="30"/>
      <c r="Z25" s="30"/>
      <c r="AA25" s="30"/>
      <c r="AB25" s="30"/>
      <c r="AC25" s="30"/>
    </row>
    <row r="26" spans="1:29" ht="21" customHeight="1">
      <c r="A26" s="1254" t="str">
        <f t="shared" si="4"/>
        <v/>
      </c>
      <c r="B26" s="30"/>
      <c r="C26" s="2066">
        <f>'Og s3a'!C23</f>
        <v>0</v>
      </c>
      <c r="D26" s="2067"/>
      <c r="E26" s="2068">
        <f>'Og s3a'!E23</f>
        <v>0</v>
      </c>
      <c r="F26" s="2067"/>
      <c r="G26" s="870">
        <f>'Og s3a'!F23</f>
        <v>0</v>
      </c>
      <c r="H26" s="874"/>
      <c r="I26" s="411">
        <f>'Og s3a'!G23</f>
        <v>0</v>
      </c>
      <c r="J26" s="532"/>
      <c r="K26" s="30"/>
      <c r="L26" s="30"/>
      <c r="M26" s="240">
        <f t="shared" si="0"/>
        <v>0</v>
      </c>
      <c r="N26" s="240">
        <f t="shared" si="1"/>
        <v>0</v>
      </c>
      <c r="O26" s="240">
        <f t="shared" si="2"/>
        <v>0</v>
      </c>
      <c r="P26" s="240">
        <f t="shared" si="3"/>
        <v>0</v>
      </c>
      <c r="Q26" s="48">
        <f>'Og s3a'!H23</f>
        <v>0</v>
      </c>
      <c r="R26" s="412">
        <f>'Og s3a'!D23</f>
        <v>0</v>
      </c>
      <c r="S26" s="30"/>
      <c r="T26" s="306"/>
      <c r="U26" s="306"/>
      <c r="V26" s="306"/>
      <c r="W26" s="30"/>
      <c r="X26" s="30"/>
      <c r="Y26" s="30"/>
      <c r="Z26" s="30"/>
      <c r="AA26" s="30"/>
      <c r="AB26" s="30"/>
      <c r="AC26" s="30"/>
    </row>
    <row r="27" spans="1:29" ht="21" customHeight="1">
      <c r="A27" s="1254" t="str">
        <f t="shared" si="4"/>
        <v/>
      </c>
      <c r="B27" s="30"/>
      <c r="C27" s="2066">
        <f>'Og s3a'!C24</f>
        <v>0</v>
      </c>
      <c r="D27" s="2067"/>
      <c r="E27" s="2068">
        <f>'Og s3a'!E24</f>
        <v>0</v>
      </c>
      <c r="F27" s="2067"/>
      <c r="G27" s="870">
        <f>'Og s3a'!F24</f>
        <v>0</v>
      </c>
      <c r="H27" s="874"/>
      <c r="I27" s="411">
        <f>'Og s3a'!G24</f>
        <v>0</v>
      </c>
      <c r="J27" s="532"/>
      <c r="K27" s="30"/>
      <c r="L27" s="30"/>
      <c r="M27" s="240">
        <f t="shared" si="0"/>
        <v>0</v>
      </c>
      <c r="N27" s="240">
        <f t="shared" si="1"/>
        <v>0</v>
      </c>
      <c r="O27" s="240">
        <f t="shared" si="2"/>
        <v>0</v>
      </c>
      <c r="P27" s="240">
        <f t="shared" si="3"/>
        <v>0</v>
      </c>
      <c r="Q27" s="48">
        <f>'Og s3a'!H24</f>
        <v>0</v>
      </c>
      <c r="R27" s="412">
        <f>'Og s3a'!D24</f>
        <v>0</v>
      </c>
      <c r="S27" s="30"/>
      <c r="T27" s="306"/>
      <c r="U27" s="306"/>
      <c r="V27" s="306"/>
      <c r="W27" s="30"/>
      <c r="X27" s="30"/>
      <c r="Y27" s="30"/>
      <c r="Z27" s="30"/>
      <c r="AA27" s="30"/>
      <c r="AB27" s="30"/>
      <c r="AC27" s="30"/>
    </row>
    <row r="28" spans="1:29" ht="21" customHeight="1">
      <c r="A28" s="1254" t="str">
        <f t="shared" si="4"/>
        <v/>
      </c>
      <c r="B28" s="30"/>
      <c r="C28" s="2066">
        <f>'Og s3a'!C25</f>
        <v>0</v>
      </c>
      <c r="D28" s="2067"/>
      <c r="E28" s="2068">
        <f>'Og s3a'!E25</f>
        <v>0</v>
      </c>
      <c r="F28" s="2067"/>
      <c r="G28" s="870">
        <f>'Og s3a'!F25</f>
        <v>0</v>
      </c>
      <c r="H28" s="874"/>
      <c r="I28" s="411">
        <f>'Og s3a'!G25</f>
        <v>0</v>
      </c>
      <c r="J28" s="532"/>
      <c r="K28" s="30"/>
      <c r="L28" s="30"/>
      <c r="M28" s="240">
        <f t="shared" si="0"/>
        <v>0</v>
      </c>
      <c r="N28" s="240">
        <f t="shared" si="1"/>
        <v>0</v>
      </c>
      <c r="O28" s="240">
        <f t="shared" si="2"/>
        <v>0</v>
      </c>
      <c r="P28" s="240">
        <f t="shared" si="3"/>
        <v>0</v>
      </c>
      <c r="Q28" s="48">
        <f>'Og s3a'!H25</f>
        <v>0</v>
      </c>
      <c r="R28" s="412">
        <f>'Og s3a'!D25</f>
        <v>0</v>
      </c>
      <c r="S28" s="30"/>
      <c r="T28" s="306"/>
      <c r="U28" s="306"/>
      <c r="V28" s="306"/>
      <c r="W28" s="30"/>
      <c r="X28" s="30"/>
      <c r="Y28" s="30"/>
      <c r="Z28" s="30"/>
      <c r="AA28" s="30"/>
      <c r="AB28" s="30"/>
      <c r="AC28" s="30"/>
    </row>
    <row r="29" spans="1:29" ht="21" customHeight="1">
      <c r="A29" s="1254" t="str">
        <f t="shared" si="4"/>
        <v/>
      </c>
      <c r="B29" s="30"/>
      <c r="C29" s="2066">
        <f>'Og s3a'!C26</f>
        <v>0</v>
      </c>
      <c r="D29" s="2067"/>
      <c r="E29" s="2068">
        <f>'Og s3a'!E26</f>
        <v>0</v>
      </c>
      <c r="F29" s="2067"/>
      <c r="G29" s="870">
        <f>'Og s3a'!F26</f>
        <v>0</v>
      </c>
      <c r="H29" s="874"/>
      <c r="I29" s="411">
        <f>'Og s3a'!G26</f>
        <v>0</v>
      </c>
      <c r="J29" s="532"/>
      <c r="K29" s="30"/>
      <c r="L29" s="30"/>
      <c r="M29" s="240">
        <f t="shared" si="0"/>
        <v>0</v>
      </c>
      <c r="N29" s="240">
        <f t="shared" si="1"/>
        <v>0</v>
      </c>
      <c r="O29" s="240">
        <f t="shared" si="2"/>
        <v>0</v>
      </c>
      <c r="P29" s="240">
        <f t="shared" si="3"/>
        <v>0</v>
      </c>
      <c r="Q29" s="48">
        <f>'Og s3a'!H26</f>
        <v>0</v>
      </c>
      <c r="R29" s="412">
        <f>'Og s3a'!D26</f>
        <v>0</v>
      </c>
      <c r="S29" s="30"/>
      <c r="T29" s="306"/>
      <c r="U29" s="306"/>
      <c r="V29" s="306"/>
      <c r="W29" s="30"/>
      <c r="X29" s="30"/>
      <c r="Y29" s="30"/>
      <c r="Z29" s="30"/>
      <c r="AA29" s="30"/>
      <c r="AB29" s="30"/>
      <c r="AC29" s="30"/>
    </row>
    <row r="30" spans="1:29" ht="21" customHeight="1">
      <c r="A30" s="1254" t="str">
        <f t="shared" si="4"/>
        <v/>
      </c>
      <c r="B30" s="30"/>
      <c r="C30" s="2066">
        <f>'Og s3a'!C27</f>
        <v>0</v>
      </c>
      <c r="D30" s="2067"/>
      <c r="E30" s="2068">
        <f>'Og s3a'!E27</f>
        <v>0</v>
      </c>
      <c r="F30" s="2067"/>
      <c r="G30" s="870">
        <f>'Og s3a'!F27</f>
        <v>0</v>
      </c>
      <c r="H30" s="874"/>
      <c r="I30" s="411">
        <f>'Og s3a'!G27</f>
        <v>0</v>
      </c>
      <c r="J30" s="532"/>
      <c r="K30" s="30"/>
      <c r="L30" s="30"/>
      <c r="M30" s="240">
        <f t="shared" si="0"/>
        <v>0</v>
      </c>
      <c r="N30" s="240">
        <f t="shared" si="1"/>
        <v>0</v>
      </c>
      <c r="O30" s="240">
        <f t="shared" si="2"/>
        <v>0</v>
      </c>
      <c r="P30" s="240">
        <f t="shared" si="3"/>
        <v>0</v>
      </c>
      <c r="Q30" s="48">
        <f>'Og s3a'!H27</f>
        <v>0</v>
      </c>
      <c r="R30" s="412">
        <f>'Og s3a'!D27</f>
        <v>0</v>
      </c>
      <c r="S30" s="30"/>
      <c r="T30" s="306"/>
      <c r="U30" s="306"/>
      <c r="V30" s="306"/>
      <c r="W30" s="30"/>
      <c r="X30" s="30"/>
      <c r="Y30" s="30"/>
      <c r="Z30" s="30"/>
      <c r="AA30" s="30"/>
      <c r="AB30" s="30"/>
      <c r="AC30" s="30"/>
    </row>
    <row r="31" spans="1:29" ht="21" customHeight="1">
      <c r="A31" s="1254" t="str">
        <f t="shared" si="4"/>
        <v/>
      </c>
      <c r="B31" s="30"/>
      <c r="C31" s="2066">
        <f>'Og s3a'!C28</f>
        <v>0</v>
      </c>
      <c r="D31" s="2067"/>
      <c r="E31" s="2068">
        <f>'Og s3a'!E28</f>
        <v>0</v>
      </c>
      <c r="F31" s="2067"/>
      <c r="G31" s="870">
        <f>'Og s3a'!F28</f>
        <v>0</v>
      </c>
      <c r="H31" s="874"/>
      <c r="I31" s="411">
        <f>'Og s3a'!G28</f>
        <v>0</v>
      </c>
      <c r="J31" s="532"/>
      <c r="K31" s="30"/>
      <c r="L31" s="30"/>
      <c r="M31" s="240">
        <f t="shared" si="0"/>
        <v>0</v>
      </c>
      <c r="N31" s="240">
        <f t="shared" si="1"/>
        <v>0</v>
      </c>
      <c r="O31" s="240">
        <f t="shared" si="2"/>
        <v>0</v>
      </c>
      <c r="P31" s="240">
        <f t="shared" si="3"/>
        <v>0</v>
      </c>
      <c r="Q31" s="48">
        <f>'Og s3a'!H28</f>
        <v>0</v>
      </c>
      <c r="R31" s="412">
        <f>'Og s3a'!D28</f>
        <v>0</v>
      </c>
      <c r="S31" s="30"/>
      <c r="T31" s="306"/>
      <c r="U31" s="306"/>
      <c r="V31" s="306"/>
      <c r="W31" s="30"/>
      <c r="X31" s="30"/>
      <c r="Y31" s="30"/>
      <c r="Z31" s="30"/>
      <c r="AA31" s="30"/>
      <c r="AB31" s="30"/>
      <c r="AC31" s="30"/>
    </row>
    <row r="32" spans="1:29" ht="21" customHeight="1">
      <c r="A32" s="1254" t="str">
        <f t="shared" si="4"/>
        <v/>
      </c>
      <c r="B32" s="30"/>
      <c r="C32" s="2066">
        <f>'Og s3a'!C29</f>
        <v>0</v>
      </c>
      <c r="D32" s="2067"/>
      <c r="E32" s="2068">
        <f>'Og s3a'!E29</f>
        <v>0</v>
      </c>
      <c r="F32" s="2067"/>
      <c r="G32" s="870">
        <f>'Og s3a'!F29</f>
        <v>0</v>
      </c>
      <c r="H32" s="874"/>
      <c r="I32" s="411">
        <f>'Og s3a'!G29</f>
        <v>0</v>
      </c>
      <c r="J32" s="532"/>
      <c r="K32" s="30"/>
      <c r="L32" s="30"/>
      <c r="M32" s="240">
        <f t="shared" si="0"/>
        <v>0</v>
      </c>
      <c r="N32" s="240">
        <f t="shared" si="1"/>
        <v>0</v>
      </c>
      <c r="O32" s="240">
        <f t="shared" si="2"/>
        <v>0</v>
      </c>
      <c r="P32" s="240">
        <f t="shared" si="3"/>
        <v>0</v>
      </c>
      <c r="Q32" s="48">
        <f>'Og s3a'!H29</f>
        <v>0</v>
      </c>
      <c r="R32" s="412">
        <f>'Og s3a'!D29</f>
        <v>0</v>
      </c>
      <c r="S32" s="30"/>
      <c r="T32" s="306"/>
      <c r="U32" s="306"/>
      <c r="V32" s="306"/>
      <c r="W32" s="30"/>
      <c r="X32" s="30"/>
      <c r="Y32" s="30"/>
      <c r="Z32" s="30"/>
      <c r="AA32" s="30"/>
      <c r="AB32" s="30"/>
      <c r="AC32" s="30"/>
    </row>
    <row r="33" spans="1:29" ht="21" customHeight="1">
      <c r="A33" s="1254" t="str">
        <f t="shared" si="4"/>
        <v/>
      </c>
      <c r="B33" s="30"/>
      <c r="C33" s="2066">
        <f>'Og s3a'!C30</f>
        <v>0</v>
      </c>
      <c r="D33" s="2067"/>
      <c r="E33" s="2068">
        <f>'Og s3a'!E30</f>
        <v>0</v>
      </c>
      <c r="F33" s="2067"/>
      <c r="G33" s="870">
        <f>'Og s3a'!F30</f>
        <v>0</v>
      </c>
      <c r="H33" s="874"/>
      <c r="I33" s="411">
        <f>'Og s3a'!G30</f>
        <v>0</v>
      </c>
      <c r="J33" s="532"/>
      <c r="K33" s="30"/>
      <c r="L33" s="30"/>
      <c r="M33" s="240">
        <f t="shared" si="0"/>
        <v>0</v>
      </c>
      <c r="N33" s="240">
        <f t="shared" si="1"/>
        <v>0</v>
      </c>
      <c r="O33" s="240">
        <f t="shared" si="2"/>
        <v>0</v>
      </c>
      <c r="P33" s="240">
        <f t="shared" si="3"/>
        <v>0</v>
      </c>
      <c r="Q33" s="48">
        <f>'Og s3a'!H30</f>
        <v>0</v>
      </c>
      <c r="R33" s="412">
        <f>'Og s3a'!D30</f>
        <v>0</v>
      </c>
      <c r="S33" s="30"/>
      <c r="T33" s="306"/>
      <c r="U33" s="306"/>
      <c r="V33" s="306"/>
      <c r="W33" s="30"/>
      <c r="X33" s="30"/>
      <c r="Y33" s="30"/>
      <c r="Z33" s="30"/>
      <c r="AA33" s="30"/>
      <c r="AB33" s="30"/>
      <c r="AC33" s="30"/>
    </row>
    <row r="34" spans="1:29" ht="21" customHeight="1">
      <c r="A34" s="1254" t="str">
        <f t="shared" si="4"/>
        <v/>
      </c>
      <c r="B34" s="30"/>
      <c r="C34" s="2066">
        <f>'Og s3a'!C31</f>
        <v>0</v>
      </c>
      <c r="D34" s="2067"/>
      <c r="E34" s="2068">
        <f>'Og s3a'!E31</f>
        <v>0</v>
      </c>
      <c r="F34" s="2067"/>
      <c r="G34" s="870">
        <f>'Og s3a'!F31</f>
        <v>0</v>
      </c>
      <c r="H34" s="874"/>
      <c r="I34" s="411">
        <f>'Og s3a'!G31</f>
        <v>0</v>
      </c>
      <c r="J34" s="532"/>
      <c r="K34" s="30"/>
      <c r="L34" s="30"/>
      <c r="M34" s="240">
        <f t="shared" si="0"/>
        <v>0</v>
      </c>
      <c r="N34" s="240">
        <f t="shared" si="1"/>
        <v>0</v>
      </c>
      <c r="O34" s="240">
        <f t="shared" si="2"/>
        <v>0</v>
      </c>
      <c r="P34" s="240">
        <f t="shared" si="3"/>
        <v>0</v>
      </c>
      <c r="Q34" s="48">
        <f>'Og s3a'!H31</f>
        <v>0</v>
      </c>
      <c r="R34" s="412">
        <f>'Og s3a'!D31</f>
        <v>0</v>
      </c>
      <c r="S34" s="30"/>
      <c r="T34" s="306"/>
      <c r="U34" s="306"/>
      <c r="V34" s="306"/>
      <c r="W34" s="30"/>
      <c r="X34" s="30"/>
      <c r="Y34" s="30"/>
      <c r="Z34" s="30"/>
      <c r="AA34" s="30"/>
      <c r="AB34" s="30"/>
      <c r="AC34" s="30"/>
    </row>
    <row r="35" spans="1:29" ht="21" customHeight="1">
      <c r="A35" s="1254" t="str">
        <f t="shared" si="4"/>
        <v/>
      </c>
      <c r="B35" s="30"/>
      <c r="C35" s="2066">
        <f>'Og s3a'!C32</f>
        <v>0</v>
      </c>
      <c r="D35" s="2067"/>
      <c r="E35" s="2068">
        <f>'Og s3a'!E32</f>
        <v>0</v>
      </c>
      <c r="F35" s="2067"/>
      <c r="G35" s="870">
        <f>'Og s3a'!F32</f>
        <v>0</v>
      </c>
      <c r="H35" s="874"/>
      <c r="I35" s="411">
        <f>'Og s3a'!G32</f>
        <v>0</v>
      </c>
      <c r="J35" s="532"/>
      <c r="K35" s="30"/>
      <c r="L35" s="30"/>
      <c r="M35" s="240">
        <f t="shared" si="0"/>
        <v>0</v>
      </c>
      <c r="N35" s="240">
        <f t="shared" si="1"/>
        <v>0</v>
      </c>
      <c r="O35" s="240">
        <f t="shared" si="2"/>
        <v>0</v>
      </c>
      <c r="P35" s="240">
        <f t="shared" si="3"/>
        <v>0</v>
      </c>
      <c r="Q35" s="48">
        <f>'Og s3a'!H32</f>
        <v>0</v>
      </c>
      <c r="R35" s="412">
        <f>'Og s3a'!D32</f>
        <v>0</v>
      </c>
      <c r="S35" s="30"/>
      <c r="T35" s="306"/>
      <c r="U35" s="306"/>
      <c r="V35" s="306"/>
      <c r="W35" s="30"/>
      <c r="X35" s="30"/>
      <c r="Y35" s="30"/>
      <c r="Z35" s="30"/>
      <c r="AA35" s="30"/>
      <c r="AB35" s="30"/>
      <c r="AC35" s="30"/>
    </row>
    <row r="36" spans="1:29" ht="21" customHeight="1">
      <c r="A36" s="1254" t="str">
        <f t="shared" si="4"/>
        <v/>
      </c>
      <c r="B36" s="30"/>
      <c r="C36" s="2066">
        <f>'Og s3a'!C33</f>
        <v>0</v>
      </c>
      <c r="D36" s="2067"/>
      <c r="E36" s="2068">
        <f>'Og s3a'!E33</f>
        <v>0</v>
      </c>
      <c r="F36" s="2067"/>
      <c r="G36" s="870">
        <f>'Og s3a'!F33</f>
        <v>0</v>
      </c>
      <c r="H36" s="874"/>
      <c r="I36" s="411">
        <f>'Og s3a'!G33</f>
        <v>0</v>
      </c>
      <c r="J36" s="532"/>
      <c r="K36" s="30"/>
      <c r="L36" s="30"/>
      <c r="M36" s="240">
        <f t="shared" si="0"/>
        <v>0</v>
      </c>
      <c r="N36" s="240">
        <f t="shared" si="1"/>
        <v>0</v>
      </c>
      <c r="O36" s="240">
        <f t="shared" si="2"/>
        <v>0</v>
      </c>
      <c r="P36" s="240">
        <f t="shared" si="3"/>
        <v>0</v>
      </c>
      <c r="Q36" s="48">
        <f>'Og s3a'!H33</f>
        <v>0</v>
      </c>
      <c r="R36" s="412">
        <f>'Og s3a'!D33</f>
        <v>0</v>
      </c>
      <c r="S36" s="30"/>
      <c r="T36" s="306"/>
      <c r="U36" s="306"/>
      <c r="V36" s="306"/>
      <c r="W36" s="30"/>
      <c r="X36" s="30"/>
      <c r="Y36" s="30"/>
      <c r="Z36" s="30"/>
      <c r="AA36" s="30"/>
      <c r="AB36" s="30"/>
      <c r="AC36" s="30"/>
    </row>
    <row r="37" spans="1:29" ht="21" customHeight="1">
      <c r="A37" s="1254" t="str">
        <f t="shared" si="4"/>
        <v/>
      </c>
      <c r="B37" s="30"/>
      <c r="C37" s="2066">
        <f>'Og s3a'!C34</f>
        <v>0</v>
      </c>
      <c r="D37" s="2067"/>
      <c r="E37" s="2068">
        <f>'Og s3a'!E34</f>
        <v>0</v>
      </c>
      <c r="F37" s="2067"/>
      <c r="G37" s="870">
        <f>'Og s3a'!F34</f>
        <v>0</v>
      </c>
      <c r="H37" s="874"/>
      <c r="I37" s="411">
        <f>'Og s3a'!G34</f>
        <v>0</v>
      </c>
      <c r="J37" s="532"/>
      <c r="K37" s="30"/>
      <c r="L37" s="30"/>
      <c r="M37" s="240">
        <f t="shared" si="0"/>
        <v>0</v>
      </c>
      <c r="N37" s="240">
        <f t="shared" si="1"/>
        <v>0</v>
      </c>
      <c r="O37" s="240">
        <f t="shared" si="2"/>
        <v>0</v>
      </c>
      <c r="P37" s="240">
        <f t="shared" si="3"/>
        <v>0</v>
      </c>
      <c r="Q37" s="48">
        <f>'Og s3a'!H34</f>
        <v>0</v>
      </c>
      <c r="R37" s="412">
        <f>'Og s3a'!D34</f>
        <v>0</v>
      </c>
      <c r="S37" s="30"/>
      <c r="T37" s="306"/>
      <c r="U37" s="306"/>
      <c r="V37" s="306"/>
      <c r="W37" s="30"/>
      <c r="X37" s="30"/>
      <c r="Y37" s="30"/>
      <c r="Z37" s="30"/>
      <c r="AA37" s="30"/>
      <c r="AB37" s="30"/>
      <c r="AC37" s="30"/>
    </row>
    <row r="38" spans="1:29" ht="21" customHeight="1">
      <c r="A38" s="1254" t="str">
        <f t="shared" si="4"/>
        <v/>
      </c>
      <c r="B38" s="30"/>
      <c r="C38" s="2066">
        <f>'Og s3a'!C35</f>
        <v>0</v>
      </c>
      <c r="D38" s="2067"/>
      <c r="E38" s="2068">
        <f>'Og s3a'!E35</f>
        <v>0</v>
      </c>
      <c r="F38" s="2067"/>
      <c r="G38" s="870">
        <f>'Og s3a'!F35</f>
        <v>0</v>
      </c>
      <c r="H38" s="874"/>
      <c r="I38" s="411">
        <f>'Og s3a'!G35</f>
        <v>0</v>
      </c>
      <c r="J38" s="532"/>
      <c r="K38" s="30"/>
      <c r="L38" s="30"/>
      <c r="M38" s="240">
        <f t="shared" si="0"/>
        <v>0</v>
      </c>
      <c r="N38" s="240">
        <f t="shared" si="1"/>
        <v>0</v>
      </c>
      <c r="O38" s="240">
        <f t="shared" si="2"/>
        <v>0</v>
      </c>
      <c r="P38" s="240">
        <f t="shared" si="3"/>
        <v>0</v>
      </c>
      <c r="Q38" s="48">
        <f>'Og s3a'!H35</f>
        <v>0</v>
      </c>
      <c r="R38" s="412">
        <f>'Og s3a'!D35</f>
        <v>0</v>
      </c>
      <c r="S38" s="30"/>
      <c r="T38" s="306"/>
      <c r="U38" s="306"/>
      <c r="V38" s="306"/>
      <c r="W38" s="30"/>
      <c r="X38" s="30"/>
      <c r="Y38" s="30"/>
      <c r="Z38" s="30"/>
      <c r="AA38" s="30"/>
      <c r="AB38" s="30"/>
      <c r="AC38" s="30"/>
    </row>
    <row r="39" spans="1:29" ht="21" customHeight="1">
      <c r="A39" s="1254" t="str">
        <f t="shared" si="4"/>
        <v/>
      </c>
      <c r="B39" s="30"/>
      <c r="C39" s="2066">
        <f>'Og s3a'!C36</f>
        <v>0</v>
      </c>
      <c r="D39" s="2067"/>
      <c r="E39" s="2068">
        <f>'Og s3a'!E36</f>
        <v>0</v>
      </c>
      <c r="F39" s="2067"/>
      <c r="G39" s="870">
        <f>'Og s3a'!F36</f>
        <v>0</v>
      </c>
      <c r="H39" s="874"/>
      <c r="I39" s="411">
        <f>'Og s3a'!G36</f>
        <v>0</v>
      </c>
      <c r="J39" s="532"/>
      <c r="K39" s="30"/>
      <c r="L39" s="30"/>
      <c r="M39" s="240">
        <f t="shared" si="0"/>
        <v>0</v>
      </c>
      <c r="N39" s="240">
        <f t="shared" si="1"/>
        <v>0</v>
      </c>
      <c r="O39" s="240">
        <f t="shared" si="2"/>
        <v>0</v>
      </c>
      <c r="P39" s="240">
        <f t="shared" si="3"/>
        <v>0</v>
      </c>
      <c r="Q39" s="48">
        <f>'Og s3a'!H36</f>
        <v>0</v>
      </c>
      <c r="R39" s="412">
        <f>'Og s3a'!D36</f>
        <v>0</v>
      </c>
      <c r="S39" s="30"/>
      <c r="T39" s="306"/>
      <c r="U39" s="306"/>
      <c r="V39" s="306"/>
      <c r="W39" s="30"/>
      <c r="X39" s="30"/>
      <c r="Y39" s="30"/>
      <c r="Z39" s="30"/>
      <c r="AA39" s="30"/>
      <c r="AB39" s="30"/>
      <c r="AC39" s="30"/>
    </row>
    <row r="40" spans="1:29" ht="21" customHeight="1">
      <c r="A40" s="1254" t="str">
        <f t="shared" si="4"/>
        <v/>
      </c>
      <c r="B40" s="30"/>
      <c r="C40" s="2066">
        <f>'Og s3a'!C37</f>
        <v>0</v>
      </c>
      <c r="D40" s="2067"/>
      <c r="E40" s="2068">
        <f>'Og s3a'!E37</f>
        <v>0</v>
      </c>
      <c r="F40" s="2067"/>
      <c r="G40" s="870">
        <f>'Og s3a'!F37</f>
        <v>0</v>
      </c>
      <c r="H40" s="874"/>
      <c r="I40" s="411">
        <f>'Og s3a'!G37</f>
        <v>0</v>
      </c>
      <c r="J40" s="532"/>
      <c r="K40" s="30"/>
      <c r="L40" s="30"/>
      <c r="M40" s="240">
        <f t="shared" si="0"/>
        <v>0</v>
      </c>
      <c r="N40" s="240">
        <f t="shared" si="1"/>
        <v>0</v>
      </c>
      <c r="O40" s="240">
        <f t="shared" si="2"/>
        <v>0</v>
      </c>
      <c r="P40" s="240">
        <f t="shared" si="3"/>
        <v>0</v>
      </c>
      <c r="Q40" s="48">
        <f>'Og s3a'!H37</f>
        <v>0</v>
      </c>
      <c r="R40" s="412">
        <f>'Og s3a'!D37</f>
        <v>0</v>
      </c>
      <c r="S40" s="30"/>
      <c r="T40" s="306"/>
      <c r="U40" s="306"/>
      <c r="V40" s="306"/>
      <c r="W40" s="30"/>
      <c r="X40" s="30"/>
      <c r="Y40" s="30"/>
      <c r="Z40" s="30"/>
      <c r="AA40" s="30"/>
      <c r="AB40" s="30"/>
      <c r="AC40" s="30"/>
    </row>
    <row r="41" spans="1:29" ht="21" customHeight="1">
      <c r="A41" s="1254" t="str">
        <f t="shared" si="4"/>
        <v/>
      </c>
      <c r="B41" s="30"/>
      <c r="C41" s="2066">
        <f>'Og s3a'!C38</f>
        <v>0</v>
      </c>
      <c r="D41" s="2067"/>
      <c r="E41" s="2068">
        <f>'Og s3a'!E38</f>
        <v>0</v>
      </c>
      <c r="F41" s="2067"/>
      <c r="G41" s="870">
        <f>'Og s3a'!F38</f>
        <v>0</v>
      </c>
      <c r="H41" s="874"/>
      <c r="I41" s="411">
        <f>'Og s3a'!G38</f>
        <v>0</v>
      </c>
      <c r="J41" s="532"/>
      <c r="K41" s="30"/>
      <c r="L41" s="30"/>
      <c r="M41" s="240">
        <f t="shared" si="0"/>
        <v>0</v>
      </c>
      <c r="N41" s="240">
        <f t="shared" si="1"/>
        <v>0</v>
      </c>
      <c r="O41" s="240">
        <f t="shared" si="2"/>
        <v>0</v>
      </c>
      <c r="P41" s="240">
        <f t="shared" si="3"/>
        <v>0</v>
      </c>
      <c r="Q41" s="48">
        <f>'Og s3a'!H38</f>
        <v>0</v>
      </c>
      <c r="R41" s="412">
        <f>'Og s3a'!D38</f>
        <v>0</v>
      </c>
      <c r="S41" s="30"/>
      <c r="T41" s="306"/>
      <c r="U41" s="306"/>
      <c r="V41" s="306"/>
      <c r="W41" s="30"/>
      <c r="X41" s="30"/>
      <c r="Y41" s="30"/>
      <c r="Z41" s="30"/>
      <c r="AA41" s="30"/>
      <c r="AB41" s="30"/>
      <c r="AC41" s="30"/>
    </row>
    <row r="42" spans="1:29" ht="21" customHeight="1">
      <c r="A42" s="1254" t="str">
        <f t="shared" si="4"/>
        <v/>
      </c>
      <c r="B42" s="30"/>
      <c r="C42" s="2066">
        <f>'Og s3a'!C39</f>
        <v>0</v>
      </c>
      <c r="D42" s="2067"/>
      <c r="E42" s="2068">
        <f>'Og s3a'!E39</f>
        <v>0</v>
      </c>
      <c r="F42" s="2067"/>
      <c r="G42" s="870">
        <f>'Og s3a'!F39</f>
        <v>0</v>
      </c>
      <c r="H42" s="874"/>
      <c r="I42" s="411">
        <f>'Og s3a'!G39</f>
        <v>0</v>
      </c>
      <c r="J42" s="532"/>
      <c r="K42" s="30"/>
      <c r="L42" s="30"/>
      <c r="M42" s="240">
        <f t="shared" si="0"/>
        <v>0</v>
      </c>
      <c r="N42" s="240">
        <f t="shared" si="1"/>
        <v>0</v>
      </c>
      <c r="O42" s="240">
        <f t="shared" si="2"/>
        <v>0</v>
      </c>
      <c r="P42" s="240">
        <f t="shared" si="3"/>
        <v>0</v>
      </c>
      <c r="Q42" s="48">
        <f>'Og s3a'!H39</f>
        <v>0</v>
      </c>
      <c r="R42" s="412">
        <f>'Og s3a'!D39</f>
        <v>0</v>
      </c>
      <c r="S42" s="30"/>
      <c r="T42" s="306"/>
      <c r="U42" s="306"/>
      <c r="V42" s="306"/>
      <c r="W42" s="30"/>
      <c r="X42" s="30"/>
      <c r="Y42" s="30"/>
      <c r="Z42" s="30"/>
      <c r="AA42" s="30"/>
      <c r="AB42" s="30"/>
      <c r="AC42" s="30"/>
    </row>
    <row r="43" spans="1:29" ht="21" customHeight="1">
      <c r="A43" s="1254" t="str">
        <f t="shared" si="4"/>
        <v/>
      </c>
      <c r="B43" s="30"/>
      <c r="C43" s="2066">
        <f>'Og s3a'!C40</f>
        <v>0</v>
      </c>
      <c r="D43" s="2067"/>
      <c r="E43" s="2068">
        <f>'Og s3a'!E40</f>
        <v>0</v>
      </c>
      <c r="F43" s="2067"/>
      <c r="G43" s="870">
        <f>'Og s3a'!F40</f>
        <v>0</v>
      </c>
      <c r="H43" s="874"/>
      <c r="I43" s="411">
        <f>'Og s3a'!G40</f>
        <v>0</v>
      </c>
      <c r="J43" s="532"/>
      <c r="K43" s="30"/>
      <c r="L43" s="30"/>
      <c r="M43" s="240">
        <f t="shared" si="0"/>
        <v>0</v>
      </c>
      <c r="N43" s="240">
        <f t="shared" si="1"/>
        <v>0</v>
      </c>
      <c r="O43" s="240">
        <f t="shared" si="2"/>
        <v>0</v>
      </c>
      <c r="P43" s="240">
        <f t="shared" si="3"/>
        <v>0</v>
      </c>
      <c r="Q43" s="48">
        <f>'Og s3a'!H40</f>
        <v>0</v>
      </c>
      <c r="R43" s="412">
        <f>'Og s3a'!D40</f>
        <v>0</v>
      </c>
      <c r="S43" s="30"/>
      <c r="T43" s="306"/>
      <c r="U43" s="306"/>
      <c r="V43" s="306"/>
      <c r="W43" s="30"/>
      <c r="X43" s="30"/>
      <c r="Y43" s="30"/>
      <c r="Z43" s="30"/>
      <c r="AA43" s="30"/>
      <c r="AB43" s="30"/>
      <c r="AC43" s="30"/>
    </row>
    <row r="44" spans="1:29" ht="21" customHeight="1">
      <c r="A44" s="1254" t="str">
        <f t="shared" si="4"/>
        <v/>
      </c>
      <c r="B44" s="30"/>
      <c r="C44" s="2066">
        <f>'Og s3a'!C41</f>
        <v>0</v>
      </c>
      <c r="D44" s="2067"/>
      <c r="E44" s="2068">
        <f>'Og s3a'!E41</f>
        <v>0</v>
      </c>
      <c r="F44" s="2067"/>
      <c r="G44" s="870">
        <f>'Og s3a'!F41</f>
        <v>0</v>
      </c>
      <c r="H44" s="874"/>
      <c r="I44" s="411">
        <f>'Og s3a'!G41</f>
        <v>0</v>
      </c>
      <c r="J44" s="532"/>
      <c r="K44" s="30"/>
      <c r="L44" s="30"/>
      <c r="M44" s="240">
        <f t="shared" si="0"/>
        <v>0</v>
      </c>
      <c r="N44" s="240">
        <f t="shared" si="1"/>
        <v>0</v>
      </c>
      <c r="O44" s="240">
        <f t="shared" si="2"/>
        <v>0</v>
      </c>
      <c r="P44" s="240">
        <f t="shared" si="3"/>
        <v>0</v>
      </c>
      <c r="Q44" s="48">
        <f>'Og s3a'!H41</f>
        <v>0</v>
      </c>
      <c r="R44" s="412">
        <f>'Og s3a'!D41</f>
        <v>0</v>
      </c>
      <c r="S44" s="30"/>
      <c r="T44" s="306"/>
      <c r="U44" s="306"/>
      <c r="V44" s="306"/>
      <c r="W44" s="30"/>
      <c r="X44" s="30"/>
      <c r="Y44" s="30"/>
      <c r="Z44" s="30"/>
      <c r="AA44" s="30"/>
      <c r="AB44" s="30"/>
      <c r="AC44" s="30"/>
    </row>
    <row r="45" spans="1:29" ht="21" customHeight="1">
      <c r="A45" s="1254" t="str">
        <f t="shared" si="4"/>
        <v/>
      </c>
      <c r="B45" s="30"/>
      <c r="C45" s="2066">
        <f>'Og s3a'!C42</f>
        <v>0</v>
      </c>
      <c r="D45" s="2067"/>
      <c r="E45" s="2068">
        <f>'Og s3a'!E42</f>
        <v>0</v>
      </c>
      <c r="F45" s="2067"/>
      <c r="G45" s="870">
        <f>'Og s3a'!F42</f>
        <v>0</v>
      </c>
      <c r="H45" s="874"/>
      <c r="I45" s="411">
        <f>'Og s3a'!G42</f>
        <v>0</v>
      </c>
      <c r="J45" s="532"/>
      <c r="K45" s="30"/>
      <c r="L45" s="30"/>
      <c r="M45" s="240">
        <f t="shared" si="0"/>
        <v>0</v>
      </c>
      <c r="N45" s="240">
        <f t="shared" si="1"/>
        <v>0</v>
      </c>
      <c r="O45" s="240">
        <f t="shared" si="2"/>
        <v>0</v>
      </c>
      <c r="P45" s="240">
        <f t="shared" si="3"/>
        <v>0</v>
      </c>
      <c r="Q45" s="48">
        <f>'Og s3a'!H42</f>
        <v>0</v>
      </c>
      <c r="R45" s="412">
        <f>'Og s3a'!D42</f>
        <v>0</v>
      </c>
      <c r="S45" s="30"/>
      <c r="T45" s="306"/>
      <c r="U45" s="306"/>
      <c r="V45" s="306"/>
      <c r="W45" s="30"/>
      <c r="X45" s="30"/>
      <c r="Y45" s="30"/>
      <c r="Z45" s="30"/>
      <c r="AA45" s="30"/>
      <c r="AB45" s="30"/>
      <c r="AC45" s="30"/>
    </row>
    <row r="46" spans="1:29" ht="21" customHeight="1">
      <c r="A46" s="1254" t="str">
        <f t="shared" si="4"/>
        <v/>
      </c>
      <c r="B46" s="30"/>
      <c r="C46" s="2066">
        <f>'Og s3a'!C43</f>
        <v>0</v>
      </c>
      <c r="D46" s="2067"/>
      <c r="E46" s="2068">
        <f>'Og s3a'!E43</f>
        <v>0</v>
      </c>
      <c r="F46" s="2067"/>
      <c r="G46" s="870">
        <f>'Og s3a'!F43</f>
        <v>0</v>
      </c>
      <c r="H46" s="874"/>
      <c r="I46" s="411">
        <f>'Og s3a'!G43</f>
        <v>0</v>
      </c>
      <c r="J46" s="532"/>
      <c r="K46" s="30"/>
      <c r="L46" s="30"/>
      <c r="M46" s="240">
        <f t="shared" si="0"/>
        <v>0</v>
      </c>
      <c r="N46" s="240">
        <f t="shared" si="1"/>
        <v>0</v>
      </c>
      <c r="O46" s="240">
        <f t="shared" si="2"/>
        <v>0</v>
      </c>
      <c r="P46" s="240">
        <f t="shared" si="3"/>
        <v>0</v>
      </c>
      <c r="Q46" s="48">
        <f>'Og s3a'!H43</f>
        <v>0</v>
      </c>
      <c r="R46" s="412">
        <f>'Og s3a'!D43</f>
        <v>0</v>
      </c>
      <c r="S46" s="30"/>
      <c r="T46" s="306"/>
      <c r="U46" s="306"/>
      <c r="V46" s="306"/>
      <c r="W46" s="30"/>
      <c r="X46" s="30"/>
      <c r="Y46" s="30"/>
      <c r="Z46" s="30"/>
      <c r="AA46" s="30"/>
      <c r="AB46" s="30"/>
      <c r="AC46" s="30"/>
    </row>
    <row r="47" spans="1:29" ht="21" customHeight="1">
      <c r="A47" s="1254" t="str">
        <f t="shared" si="4"/>
        <v/>
      </c>
      <c r="B47" s="30"/>
      <c r="C47" s="2066">
        <f>'Og s3a'!C44</f>
        <v>0</v>
      </c>
      <c r="D47" s="2067"/>
      <c r="E47" s="2068">
        <f>'Og s3a'!E44</f>
        <v>0</v>
      </c>
      <c r="F47" s="2067"/>
      <c r="G47" s="870">
        <f>'Og s3a'!F44</f>
        <v>0</v>
      </c>
      <c r="H47" s="874"/>
      <c r="I47" s="411">
        <f>'Og s3a'!G44</f>
        <v>0</v>
      </c>
      <c r="J47" s="532"/>
      <c r="K47" s="30"/>
      <c r="L47" s="30"/>
      <c r="M47" s="240">
        <f t="shared" si="0"/>
        <v>0</v>
      </c>
      <c r="N47" s="240">
        <f t="shared" si="1"/>
        <v>0</v>
      </c>
      <c r="O47" s="240">
        <f t="shared" si="2"/>
        <v>0</v>
      </c>
      <c r="P47" s="240">
        <f t="shared" si="3"/>
        <v>0</v>
      </c>
      <c r="Q47" s="48">
        <f>'Og s3a'!H44</f>
        <v>0</v>
      </c>
      <c r="R47" s="412">
        <f>'Og s3a'!D44</f>
        <v>0</v>
      </c>
      <c r="S47" s="30"/>
      <c r="T47" s="306"/>
      <c r="U47" s="306"/>
      <c r="V47" s="306"/>
      <c r="W47" s="30"/>
      <c r="X47" s="30"/>
      <c r="Y47" s="30"/>
      <c r="Z47" s="30"/>
      <c r="AA47" s="30"/>
      <c r="AB47" s="30"/>
      <c r="AC47" s="30"/>
    </row>
    <row r="48" spans="1:29" ht="21" customHeight="1">
      <c r="A48" s="1254" t="str">
        <f t="shared" si="4"/>
        <v/>
      </c>
      <c r="B48" s="30"/>
      <c r="C48" s="2066">
        <f>'Og s3a'!C45</f>
        <v>0</v>
      </c>
      <c r="D48" s="2067"/>
      <c r="E48" s="2068">
        <f>'Og s3a'!E45</f>
        <v>0</v>
      </c>
      <c r="F48" s="2067"/>
      <c r="G48" s="870">
        <f>'Og s3a'!F45</f>
        <v>0</v>
      </c>
      <c r="H48" s="874"/>
      <c r="I48" s="411">
        <f>'Og s3a'!G45</f>
        <v>0</v>
      </c>
      <c r="J48" s="532"/>
      <c r="K48" s="30"/>
      <c r="L48" s="30"/>
      <c r="M48" s="240">
        <f t="shared" si="0"/>
        <v>0</v>
      </c>
      <c r="N48" s="240">
        <f t="shared" si="1"/>
        <v>0</v>
      </c>
      <c r="O48" s="240">
        <f t="shared" si="2"/>
        <v>0</v>
      </c>
      <c r="P48" s="240">
        <f t="shared" si="3"/>
        <v>0</v>
      </c>
      <c r="Q48" s="48">
        <f>'Og s3a'!H45</f>
        <v>0</v>
      </c>
      <c r="R48" s="412">
        <f>'Og s3a'!D45</f>
        <v>0</v>
      </c>
      <c r="S48" s="30"/>
      <c r="T48" s="306"/>
      <c r="U48" s="306"/>
      <c r="V48" s="306"/>
      <c r="W48" s="30"/>
      <c r="X48" s="30"/>
      <c r="Y48" s="30"/>
      <c r="Z48" s="30"/>
      <c r="AA48" s="30"/>
      <c r="AB48" s="30"/>
      <c r="AC48" s="30"/>
    </row>
    <row r="49" spans="1:29" ht="21" customHeight="1">
      <c r="A49" s="1254" t="str">
        <f t="shared" si="4"/>
        <v/>
      </c>
      <c r="B49" s="30"/>
      <c r="C49" s="2066">
        <f>'Og s3a'!C46</f>
        <v>0</v>
      </c>
      <c r="D49" s="2067"/>
      <c r="E49" s="2068">
        <f>'Og s3a'!E46</f>
        <v>0</v>
      </c>
      <c r="F49" s="2067"/>
      <c r="G49" s="870">
        <f>'Og s3a'!F46</f>
        <v>0</v>
      </c>
      <c r="H49" s="874"/>
      <c r="I49" s="411">
        <f>'Og s3a'!G46</f>
        <v>0</v>
      </c>
      <c r="J49" s="532"/>
      <c r="K49" s="30"/>
      <c r="L49" s="30"/>
      <c r="M49" s="240">
        <f t="shared" si="0"/>
        <v>0</v>
      </c>
      <c r="N49" s="240">
        <f t="shared" si="1"/>
        <v>0</v>
      </c>
      <c r="O49" s="240">
        <f t="shared" si="2"/>
        <v>0</v>
      </c>
      <c r="P49" s="240">
        <f t="shared" si="3"/>
        <v>0</v>
      </c>
      <c r="Q49" s="48">
        <f>'Og s3a'!H46</f>
        <v>0</v>
      </c>
      <c r="R49" s="412">
        <f>'Og s3a'!D46</f>
        <v>0</v>
      </c>
      <c r="S49" s="30"/>
      <c r="T49" s="306"/>
      <c r="U49" s="306"/>
      <c r="V49" s="306"/>
      <c r="W49" s="30"/>
      <c r="X49" s="30"/>
      <c r="Y49" s="30"/>
      <c r="Z49" s="30"/>
      <c r="AA49" s="30"/>
      <c r="AB49" s="30"/>
      <c r="AC49" s="30"/>
    </row>
    <row r="50" spans="1:29" ht="21" customHeight="1">
      <c r="A50" s="1254" t="str">
        <f t="shared" si="4"/>
        <v/>
      </c>
      <c r="B50" s="30"/>
      <c r="C50" s="2066">
        <f>'Og s3a'!C47</f>
        <v>0</v>
      </c>
      <c r="D50" s="2067"/>
      <c r="E50" s="2068">
        <f>'Og s3a'!E47</f>
        <v>0</v>
      </c>
      <c r="F50" s="2067"/>
      <c r="G50" s="870">
        <f>'Og s3a'!F47</f>
        <v>0</v>
      </c>
      <c r="H50" s="874"/>
      <c r="I50" s="411">
        <f>'Og s3a'!G47</f>
        <v>0</v>
      </c>
      <c r="J50" s="532"/>
      <c r="K50" s="30"/>
      <c r="L50" s="30"/>
      <c r="M50" s="240">
        <f t="shared" si="0"/>
        <v>0</v>
      </c>
      <c r="N50" s="240">
        <f t="shared" si="1"/>
        <v>0</v>
      </c>
      <c r="O50" s="240">
        <f t="shared" si="2"/>
        <v>0</v>
      </c>
      <c r="P50" s="240">
        <f t="shared" si="3"/>
        <v>0</v>
      </c>
      <c r="Q50" s="48">
        <f>'Og s3a'!H47</f>
        <v>0</v>
      </c>
      <c r="R50" s="412">
        <f>'Og s3a'!D47</f>
        <v>0</v>
      </c>
      <c r="S50" s="30"/>
      <c r="T50" s="306"/>
      <c r="U50" s="306"/>
      <c r="V50" s="306"/>
      <c r="W50" s="30"/>
      <c r="X50" s="30"/>
      <c r="Y50" s="30"/>
      <c r="Z50" s="30"/>
      <c r="AA50" s="30"/>
      <c r="AB50" s="30"/>
      <c r="AC50" s="30"/>
    </row>
    <row r="51" spans="1:29" ht="21" customHeight="1">
      <c r="A51" s="1254" t="str">
        <f t="shared" si="4"/>
        <v/>
      </c>
      <c r="B51" s="30"/>
      <c r="C51" s="2066">
        <f>'Og s3a'!C48</f>
        <v>0</v>
      </c>
      <c r="D51" s="2067"/>
      <c r="E51" s="2068">
        <f>'Og s3a'!E48</f>
        <v>0</v>
      </c>
      <c r="F51" s="2067"/>
      <c r="G51" s="870">
        <f>'Og s3a'!F48</f>
        <v>0</v>
      </c>
      <c r="H51" s="874"/>
      <c r="I51" s="411">
        <f>'Og s3a'!G48</f>
        <v>0</v>
      </c>
      <c r="J51" s="532"/>
      <c r="K51" s="30"/>
      <c r="L51" s="30"/>
      <c r="M51" s="240">
        <f t="shared" si="0"/>
        <v>0</v>
      </c>
      <c r="N51" s="240">
        <f t="shared" si="1"/>
        <v>0</v>
      </c>
      <c r="O51" s="240">
        <f t="shared" si="2"/>
        <v>0</v>
      </c>
      <c r="P51" s="240">
        <f t="shared" si="3"/>
        <v>0</v>
      </c>
      <c r="Q51" s="48">
        <f>'Og s3a'!H48</f>
        <v>0</v>
      </c>
      <c r="R51" s="412">
        <f>'Og s3a'!D48</f>
        <v>0</v>
      </c>
      <c r="S51" s="30"/>
      <c r="T51" s="306"/>
      <c r="U51" s="306"/>
      <c r="V51" s="306"/>
      <c r="W51" s="30"/>
      <c r="X51" s="30"/>
      <c r="Y51" s="30"/>
      <c r="Z51" s="30"/>
      <c r="AA51" s="30"/>
      <c r="AB51" s="30"/>
      <c r="AC51" s="30"/>
    </row>
    <row r="52" spans="1:29" ht="21" customHeight="1">
      <c r="A52" s="1254" t="str">
        <f t="shared" si="4"/>
        <v/>
      </c>
      <c r="B52" s="30"/>
      <c r="C52" s="2066">
        <f>'Og s3a'!C49</f>
        <v>0</v>
      </c>
      <c r="D52" s="2067"/>
      <c r="E52" s="2068">
        <f>'Og s3a'!E49</f>
        <v>0</v>
      </c>
      <c r="F52" s="2067"/>
      <c r="G52" s="870">
        <f>'Og s3a'!F49</f>
        <v>0</v>
      </c>
      <c r="H52" s="874"/>
      <c r="I52" s="411">
        <f>'Og s3a'!G49</f>
        <v>0</v>
      </c>
      <c r="J52" s="532"/>
      <c r="K52" s="30"/>
      <c r="L52" s="30"/>
      <c r="M52" s="240">
        <f t="shared" si="0"/>
        <v>0</v>
      </c>
      <c r="N52" s="240">
        <f t="shared" si="1"/>
        <v>0</v>
      </c>
      <c r="O52" s="240">
        <f t="shared" si="2"/>
        <v>0</v>
      </c>
      <c r="P52" s="240">
        <f t="shared" si="3"/>
        <v>0</v>
      </c>
      <c r="Q52" s="48">
        <f>'Og s3a'!H49</f>
        <v>0</v>
      </c>
      <c r="R52" s="412">
        <f>'Og s3a'!D49</f>
        <v>0</v>
      </c>
      <c r="S52" s="30"/>
      <c r="T52" s="306"/>
      <c r="U52" s="306"/>
      <c r="V52" s="306"/>
      <c r="W52" s="30"/>
      <c r="X52" s="30"/>
      <c r="Y52" s="30"/>
      <c r="Z52" s="30"/>
      <c r="AA52" s="30"/>
      <c r="AB52" s="30"/>
      <c r="AC52" s="30"/>
    </row>
    <row r="53" spans="1:29" ht="21" customHeight="1">
      <c r="A53" s="1254" t="str">
        <f t="shared" si="4"/>
        <v/>
      </c>
      <c r="B53" s="30"/>
      <c r="C53" s="2066">
        <f>'Og s3a'!C50</f>
        <v>0</v>
      </c>
      <c r="D53" s="2067"/>
      <c r="E53" s="2068">
        <f>'Og s3a'!E50</f>
        <v>0</v>
      </c>
      <c r="F53" s="2067"/>
      <c r="G53" s="870">
        <f>'Og s3a'!F50</f>
        <v>0</v>
      </c>
      <c r="H53" s="874"/>
      <c r="I53" s="411">
        <f>'Og s3a'!G50</f>
        <v>0</v>
      </c>
      <c r="J53" s="532"/>
      <c r="K53" s="30"/>
      <c r="L53" s="30"/>
      <c r="M53" s="240">
        <f t="shared" si="0"/>
        <v>0</v>
      </c>
      <c r="N53" s="240">
        <f t="shared" si="1"/>
        <v>0</v>
      </c>
      <c r="O53" s="240">
        <f t="shared" si="2"/>
        <v>0</v>
      </c>
      <c r="P53" s="240">
        <f t="shared" si="3"/>
        <v>0</v>
      </c>
      <c r="Q53" s="48">
        <f>'Og s3a'!H50</f>
        <v>0</v>
      </c>
      <c r="R53" s="412">
        <f>'Og s3a'!D50</f>
        <v>0</v>
      </c>
      <c r="S53" s="30"/>
      <c r="T53" s="306"/>
      <c r="U53" s="306"/>
      <c r="V53" s="306"/>
      <c r="W53" s="30"/>
      <c r="X53" s="30"/>
      <c r="Y53" s="30"/>
      <c r="Z53" s="30"/>
      <c r="AA53" s="30"/>
      <c r="AB53" s="30"/>
      <c r="AC53" s="30"/>
    </row>
    <row r="54" spans="1:29" ht="21" customHeight="1">
      <c r="A54" s="1254" t="str">
        <f t="shared" si="4"/>
        <v/>
      </c>
      <c r="B54" s="30"/>
      <c r="C54" s="2066">
        <f>'Og s3a'!C51</f>
        <v>0</v>
      </c>
      <c r="D54" s="2067"/>
      <c r="E54" s="2068">
        <f>'Og s3a'!E51</f>
        <v>0</v>
      </c>
      <c r="F54" s="2067"/>
      <c r="G54" s="870">
        <f>'Og s3a'!F51</f>
        <v>0</v>
      </c>
      <c r="H54" s="874"/>
      <c r="I54" s="411">
        <f>'Og s3a'!G51</f>
        <v>0</v>
      </c>
      <c r="J54" s="532"/>
      <c r="K54" s="30"/>
      <c r="L54" s="30"/>
      <c r="M54" s="240">
        <f t="shared" si="0"/>
        <v>0</v>
      </c>
      <c r="N54" s="240">
        <f t="shared" si="1"/>
        <v>0</v>
      </c>
      <c r="O54" s="240">
        <f t="shared" si="2"/>
        <v>0</v>
      </c>
      <c r="P54" s="240">
        <f t="shared" si="3"/>
        <v>0</v>
      </c>
      <c r="Q54" s="48">
        <f>'Og s3a'!H51</f>
        <v>0</v>
      </c>
      <c r="R54" s="412">
        <f>'Og s3a'!D51</f>
        <v>0</v>
      </c>
      <c r="S54" s="30"/>
      <c r="T54" s="306"/>
      <c r="U54" s="306"/>
      <c r="V54" s="306"/>
      <c r="W54" s="30"/>
      <c r="X54" s="30"/>
      <c r="Y54" s="30"/>
      <c r="Z54" s="30"/>
      <c r="AA54" s="30"/>
      <c r="AB54" s="30"/>
      <c r="AC54" s="30"/>
    </row>
    <row r="55" spans="1:29" ht="21" customHeight="1">
      <c r="A55" s="1254" t="str">
        <f t="shared" si="4"/>
        <v/>
      </c>
      <c r="B55" s="30"/>
      <c r="C55" s="2066">
        <f>'Og s3a'!C52</f>
        <v>0</v>
      </c>
      <c r="D55" s="2067"/>
      <c r="E55" s="2068">
        <f>'Og s3a'!E52</f>
        <v>0</v>
      </c>
      <c r="F55" s="2067"/>
      <c r="G55" s="870">
        <f>'Og s3a'!F52</f>
        <v>0</v>
      </c>
      <c r="H55" s="874"/>
      <c r="I55" s="411">
        <f>'Og s3a'!G52</f>
        <v>0</v>
      </c>
      <c r="J55" s="532"/>
      <c r="K55" s="30"/>
      <c r="L55" s="30"/>
      <c r="M55" s="240">
        <f t="shared" si="0"/>
        <v>0</v>
      </c>
      <c r="N55" s="240">
        <f t="shared" si="1"/>
        <v>0</v>
      </c>
      <c r="O55" s="240">
        <f t="shared" si="2"/>
        <v>0</v>
      </c>
      <c r="P55" s="240">
        <f t="shared" si="3"/>
        <v>0</v>
      </c>
      <c r="Q55" s="48">
        <f>'Og s3a'!H52</f>
        <v>0</v>
      </c>
      <c r="R55" s="412">
        <f>'Og s3a'!D52</f>
        <v>0</v>
      </c>
      <c r="S55" s="30"/>
      <c r="T55" s="306"/>
      <c r="U55" s="306"/>
      <c r="V55" s="306"/>
      <c r="W55" s="30"/>
      <c r="X55" s="30"/>
      <c r="Y55" s="30"/>
      <c r="Z55" s="30"/>
      <c r="AA55" s="30"/>
      <c r="AB55" s="30"/>
      <c r="AC55" s="30"/>
    </row>
    <row r="56" spans="1:29" ht="21" customHeight="1">
      <c r="A56" s="1254" t="str">
        <f t="shared" si="4"/>
        <v/>
      </c>
      <c r="B56" s="30"/>
      <c r="C56" s="2066">
        <f>'Og s3a'!C53</f>
        <v>0</v>
      </c>
      <c r="D56" s="2067"/>
      <c r="E56" s="2068">
        <f>'Og s3a'!E53</f>
        <v>0</v>
      </c>
      <c r="F56" s="2067"/>
      <c r="G56" s="870">
        <f>'Og s3a'!F53</f>
        <v>0</v>
      </c>
      <c r="H56" s="874"/>
      <c r="I56" s="411">
        <f>'Og s3a'!G53</f>
        <v>0</v>
      </c>
      <c r="J56" s="532"/>
      <c r="K56" s="30"/>
      <c r="L56" s="30"/>
      <c r="M56" s="240">
        <f t="shared" si="0"/>
        <v>0</v>
      </c>
      <c r="N56" s="240">
        <f t="shared" si="1"/>
        <v>0</v>
      </c>
      <c r="O56" s="240">
        <f t="shared" si="2"/>
        <v>0</v>
      </c>
      <c r="P56" s="240">
        <f t="shared" si="3"/>
        <v>0</v>
      </c>
      <c r="Q56" s="48">
        <f>'Og s3a'!H53</f>
        <v>0</v>
      </c>
      <c r="R56" s="412">
        <f>'Og s3a'!D53</f>
        <v>0</v>
      </c>
      <c r="S56" s="30"/>
      <c r="T56" s="306"/>
      <c r="U56" s="306"/>
      <c r="V56" s="306"/>
      <c r="W56" s="30"/>
      <c r="X56" s="30"/>
      <c r="Y56" s="30"/>
      <c r="Z56" s="30"/>
      <c r="AA56" s="30"/>
      <c r="AB56" s="30"/>
      <c r="AC56" s="30"/>
    </row>
    <row r="57" spans="1:29" ht="21" customHeight="1">
      <c r="A57" s="1254" t="str">
        <f t="shared" si="4"/>
        <v/>
      </c>
      <c r="B57" s="30"/>
      <c r="C57" s="2066">
        <f>'Og s3a'!C54</f>
        <v>0</v>
      </c>
      <c r="D57" s="2067"/>
      <c r="E57" s="2068">
        <f>'Og s3a'!E54</f>
        <v>0</v>
      </c>
      <c r="F57" s="2067"/>
      <c r="G57" s="870">
        <f>'Og s3a'!F54</f>
        <v>0</v>
      </c>
      <c r="H57" s="874"/>
      <c r="I57" s="411">
        <f>'Og s3a'!G54</f>
        <v>0</v>
      </c>
      <c r="J57" s="532"/>
      <c r="K57" s="30"/>
      <c r="L57" s="30"/>
      <c r="M57" s="240">
        <f t="shared" si="0"/>
        <v>0</v>
      </c>
      <c r="N57" s="240">
        <f t="shared" si="1"/>
        <v>0</v>
      </c>
      <c r="O57" s="240">
        <f t="shared" si="2"/>
        <v>0</v>
      </c>
      <c r="P57" s="240">
        <f t="shared" si="3"/>
        <v>0</v>
      </c>
      <c r="Q57" s="48">
        <f>'Og s3a'!H54</f>
        <v>0</v>
      </c>
      <c r="R57" s="412">
        <f>'Og s3a'!D54</f>
        <v>0</v>
      </c>
      <c r="S57" s="30"/>
      <c r="T57" s="306"/>
      <c r="U57" s="306"/>
      <c r="V57" s="306"/>
      <c r="W57" s="30"/>
      <c r="X57" s="30"/>
      <c r="Y57" s="30"/>
      <c r="Z57" s="30"/>
      <c r="AA57" s="30"/>
      <c r="AB57" s="30"/>
      <c r="AC57" s="30"/>
    </row>
    <row r="58" spans="1:29" ht="21" customHeight="1">
      <c r="A58" s="1254" t="str">
        <f t="shared" si="4"/>
        <v/>
      </c>
      <c r="B58" s="30"/>
      <c r="C58" s="2066">
        <f>'Og s3a'!C55</f>
        <v>0</v>
      </c>
      <c r="D58" s="2067"/>
      <c r="E58" s="2068">
        <f>'Og s3a'!E55</f>
        <v>0</v>
      </c>
      <c r="F58" s="2067"/>
      <c r="G58" s="870">
        <f>'Og s3a'!F55</f>
        <v>0</v>
      </c>
      <c r="H58" s="874"/>
      <c r="I58" s="411">
        <f>'Og s3a'!G55</f>
        <v>0</v>
      </c>
      <c r="J58" s="532"/>
      <c r="K58" s="30"/>
      <c r="L58" s="30"/>
      <c r="M58" s="240">
        <f t="shared" si="0"/>
        <v>0</v>
      </c>
      <c r="N58" s="240">
        <f t="shared" si="1"/>
        <v>0</v>
      </c>
      <c r="O58" s="240">
        <f t="shared" si="2"/>
        <v>0</v>
      </c>
      <c r="P58" s="240">
        <f t="shared" si="3"/>
        <v>0</v>
      </c>
      <c r="Q58" s="48">
        <f>'Og s3a'!H55</f>
        <v>0</v>
      </c>
      <c r="R58" s="412">
        <f>'Og s3a'!D55</f>
        <v>0</v>
      </c>
      <c r="S58" s="30"/>
      <c r="T58" s="306"/>
      <c r="U58" s="306"/>
      <c r="V58" s="306"/>
      <c r="W58" s="30"/>
      <c r="X58" s="30"/>
      <c r="Y58" s="30"/>
      <c r="Z58" s="30"/>
      <c r="AA58" s="30"/>
      <c r="AB58" s="30"/>
      <c r="AC58" s="30"/>
    </row>
    <row r="59" spans="1:29" ht="21" customHeight="1">
      <c r="A59" s="1254" t="str">
        <f t="shared" si="4"/>
        <v/>
      </c>
      <c r="B59" s="30"/>
      <c r="C59" s="2066">
        <f>'Og s3a'!C56</f>
        <v>0</v>
      </c>
      <c r="D59" s="2067"/>
      <c r="E59" s="2068">
        <f>'Og s3a'!E56</f>
        <v>0</v>
      </c>
      <c r="F59" s="2067"/>
      <c r="G59" s="870">
        <f>'Og s3a'!F56</f>
        <v>0</v>
      </c>
      <c r="H59" s="874"/>
      <c r="I59" s="411">
        <f>'Og s3a'!G56</f>
        <v>0</v>
      </c>
      <c r="J59" s="532"/>
      <c r="K59" s="30"/>
      <c r="L59" s="30"/>
      <c r="M59" s="240">
        <f t="shared" si="0"/>
        <v>0</v>
      </c>
      <c r="N59" s="240">
        <f t="shared" si="1"/>
        <v>0</v>
      </c>
      <c r="O59" s="240">
        <f t="shared" si="2"/>
        <v>0</v>
      </c>
      <c r="P59" s="240">
        <f t="shared" si="3"/>
        <v>0</v>
      </c>
      <c r="Q59" s="48">
        <f>'Og s3a'!H56</f>
        <v>0</v>
      </c>
      <c r="R59" s="412">
        <f>'Og s3a'!D56</f>
        <v>0</v>
      </c>
      <c r="S59" s="30"/>
      <c r="T59" s="306"/>
      <c r="U59" s="306"/>
      <c r="V59" s="306"/>
      <c r="W59" s="30"/>
      <c r="X59" s="30"/>
      <c r="Y59" s="30"/>
      <c r="Z59" s="30"/>
      <c r="AA59" s="30"/>
      <c r="AB59" s="30"/>
      <c r="AC59" s="30"/>
    </row>
    <row r="60" spans="1:29" ht="21" customHeight="1">
      <c r="A60" s="1254" t="str">
        <f t="shared" si="4"/>
        <v/>
      </c>
      <c r="B60" s="30"/>
      <c r="C60" s="2066">
        <f>'Og s3a'!C57</f>
        <v>0</v>
      </c>
      <c r="D60" s="2067"/>
      <c r="E60" s="2068">
        <f>'Og s3a'!E57</f>
        <v>0</v>
      </c>
      <c r="F60" s="2067"/>
      <c r="G60" s="870">
        <f>'Og s3a'!F57</f>
        <v>0</v>
      </c>
      <c r="H60" s="874"/>
      <c r="I60" s="411">
        <f>'Og s3a'!G57</f>
        <v>0</v>
      </c>
      <c r="J60" s="532"/>
      <c r="K60" s="30"/>
      <c r="L60" s="30"/>
      <c r="M60" s="240">
        <f t="shared" si="0"/>
        <v>0</v>
      </c>
      <c r="N60" s="240">
        <f t="shared" si="1"/>
        <v>0</v>
      </c>
      <c r="O60" s="240">
        <f t="shared" si="2"/>
        <v>0</v>
      </c>
      <c r="P60" s="240">
        <f t="shared" si="3"/>
        <v>0</v>
      </c>
      <c r="Q60" s="48">
        <f>'Og s3a'!H57</f>
        <v>0</v>
      </c>
      <c r="R60" s="412">
        <f>'Og s3a'!D57</f>
        <v>0</v>
      </c>
      <c r="S60" s="30"/>
      <c r="T60" s="306"/>
      <c r="U60" s="306"/>
      <c r="V60" s="306"/>
      <c r="W60" s="30"/>
      <c r="X60" s="30"/>
      <c r="Y60" s="30"/>
      <c r="Z60" s="30"/>
      <c r="AA60" s="30"/>
      <c r="AB60" s="30"/>
      <c r="AC60" s="30"/>
    </row>
    <row r="61" spans="1:29" ht="21" customHeight="1">
      <c r="A61" s="1254" t="str">
        <f t="shared" si="4"/>
        <v/>
      </c>
      <c r="B61" s="30"/>
      <c r="C61" s="2066">
        <f>'Og s3a'!C58</f>
        <v>0</v>
      </c>
      <c r="D61" s="2067"/>
      <c r="E61" s="2068">
        <f>'Og s3a'!E58</f>
        <v>0</v>
      </c>
      <c r="F61" s="2067"/>
      <c r="G61" s="870">
        <f>'Og s3a'!F58</f>
        <v>0</v>
      </c>
      <c r="H61" s="874"/>
      <c r="I61" s="411">
        <f>'Og s3a'!G58</f>
        <v>0</v>
      </c>
      <c r="J61" s="532"/>
      <c r="K61" s="30"/>
      <c r="L61" s="30"/>
      <c r="M61" s="240">
        <f t="shared" si="0"/>
        <v>0</v>
      </c>
      <c r="N61" s="240">
        <f t="shared" si="1"/>
        <v>0</v>
      </c>
      <c r="O61" s="240">
        <f t="shared" si="2"/>
        <v>0</v>
      </c>
      <c r="P61" s="240">
        <f t="shared" si="3"/>
        <v>0</v>
      </c>
      <c r="Q61" s="48">
        <f>'Og s3a'!H58</f>
        <v>0</v>
      </c>
      <c r="R61" s="412">
        <f>'Og s3a'!D58</f>
        <v>0</v>
      </c>
      <c r="S61" s="30"/>
      <c r="T61" s="306"/>
      <c r="U61" s="306"/>
      <c r="V61" s="306"/>
      <c r="W61" s="30"/>
      <c r="X61" s="30"/>
      <c r="Y61" s="30"/>
      <c r="Z61" s="30"/>
      <c r="AA61" s="30"/>
      <c r="AB61" s="30"/>
      <c r="AC61" s="30"/>
    </row>
    <row r="62" spans="1:29" ht="21" customHeight="1">
      <c r="A62" s="1254" t="str">
        <f t="shared" si="4"/>
        <v/>
      </c>
      <c r="B62" s="30"/>
      <c r="C62" s="2066">
        <f>'Og s3a'!C59</f>
        <v>0</v>
      </c>
      <c r="D62" s="2067"/>
      <c r="E62" s="2068">
        <f>'Og s3a'!E59</f>
        <v>0</v>
      </c>
      <c r="F62" s="2067"/>
      <c r="G62" s="870">
        <f>'Og s3a'!F59</f>
        <v>0</v>
      </c>
      <c r="H62" s="874"/>
      <c r="I62" s="411">
        <f>'Og s3a'!G59</f>
        <v>0</v>
      </c>
      <c r="J62" s="532"/>
      <c r="K62" s="30"/>
      <c r="L62" s="30"/>
      <c r="M62" s="240">
        <f t="shared" si="0"/>
        <v>0</v>
      </c>
      <c r="N62" s="240">
        <f t="shared" si="1"/>
        <v>0</v>
      </c>
      <c r="O62" s="240">
        <f t="shared" si="2"/>
        <v>0</v>
      </c>
      <c r="P62" s="240">
        <f t="shared" si="3"/>
        <v>0</v>
      </c>
      <c r="Q62" s="48">
        <f>'Og s3a'!H59</f>
        <v>0</v>
      </c>
      <c r="R62" s="412">
        <f>'Og s3a'!D59</f>
        <v>0</v>
      </c>
      <c r="S62" s="30"/>
      <c r="T62" s="306"/>
      <c r="U62" s="306"/>
      <c r="V62" s="306"/>
      <c r="W62" s="30"/>
      <c r="X62" s="30"/>
      <c r="Y62" s="30"/>
      <c r="Z62" s="30"/>
      <c r="AA62" s="30"/>
      <c r="AB62" s="30"/>
      <c r="AC62" s="30"/>
    </row>
    <row r="63" spans="1:29" ht="21" customHeight="1">
      <c r="A63" s="1254" t="str">
        <f t="shared" si="4"/>
        <v/>
      </c>
      <c r="B63" s="30"/>
      <c r="C63" s="2066">
        <f>'Og s3a'!C60</f>
        <v>0</v>
      </c>
      <c r="D63" s="2067"/>
      <c r="E63" s="2068">
        <f>'Og s3a'!E60</f>
        <v>0</v>
      </c>
      <c r="F63" s="2067"/>
      <c r="G63" s="870">
        <f>'Og s3a'!F60</f>
        <v>0</v>
      </c>
      <c r="H63" s="874"/>
      <c r="I63" s="411">
        <f>'Og s3a'!G60</f>
        <v>0</v>
      </c>
      <c r="J63" s="532"/>
      <c r="K63" s="30"/>
      <c r="L63" s="30"/>
      <c r="M63" s="240">
        <f t="shared" si="0"/>
        <v>0</v>
      </c>
      <c r="N63" s="240">
        <f t="shared" si="1"/>
        <v>0</v>
      </c>
      <c r="O63" s="240">
        <f t="shared" si="2"/>
        <v>0</v>
      </c>
      <c r="P63" s="240">
        <f t="shared" si="3"/>
        <v>0</v>
      </c>
      <c r="Q63" s="48">
        <f>'Og s3a'!H60</f>
        <v>0</v>
      </c>
      <c r="R63" s="412">
        <f>'Og s3a'!D60</f>
        <v>0</v>
      </c>
      <c r="S63" s="30"/>
      <c r="T63" s="306"/>
      <c r="U63" s="306"/>
      <c r="V63" s="306"/>
      <c r="W63" s="30"/>
      <c r="X63" s="30"/>
      <c r="Y63" s="30"/>
      <c r="Z63" s="30"/>
      <c r="AA63" s="30"/>
      <c r="AB63" s="30"/>
      <c r="AC63" s="30"/>
    </row>
    <row r="64" spans="1:29" ht="21" customHeight="1">
      <c r="A64" s="1254" t="str">
        <f t="shared" si="4"/>
        <v/>
      </c>
      <c r="B64" s="30"/>
      <c r="C64" s="2066">
        <f>'Og s3a'!C61</f>
        <v>0</v>
      </c>
      <c r="D64" s="2067"/>
      <c r="E64" s="2068">
        <f>'Og s3a'!E61</f>
        <v>0</v>
      </c>
      <c r="F64" s="2067"/>
      <c r="G64" s="870">
        <f>'Og s3a'!F61</f>
        <v>0</v>
      </c>
      <c r="H64" s="874"/>
      <c r="I64" s="411">
        <f>'Og s3a'!G61</f>
        <v>0</v>
      </c>
      <c r="J64" s="532"/>
      <c r="K64" s="30"/>
      <c r="L64" s="30"/>
      <c r="M64" s="240">
        <f t="shared" si="0"/>
        <v>0</v>
      </c>
      <c r="N64" s="240">
        <f t="shared" si="1"/>
        <v>0</v>
      </c>
      <c r="O64" s="240">
        <f t="shared" si="2"/>
        <v>0</v>
      </c>
      <c r="P64" s="240">
        <f t="shared" si="3"/>
        <v>0</v>
      </c>
      <c r="Q64" s="48">
        <f>'Og s3a'!H61</f>
        <v>0</v>
      </c>
      <c r="R64" s="412">
        <f>'Og s3a'!D61</f>
        <v>0</v>
      </c>
      <c r="S64" s="30"/>
      <c r="T64" s="306"/>
      <c r="U64" s="306"/>
      <c r="V64" s="306"/>
      <c r="W64" s="30"/>
      <c r="X64" s="30"/>
      <c r="Y64" s="30"/>
      <c r="Z64" s="30"/>
      <c r="AA64" s="30"/>
      <c r="AB64" s="30"/>
      <c r="AC64" s="30"/>
    </row>
    <row r="65" spans="1:29" ht="21" customHeight="1">
      <c r="A65" s="1254" t="str">
        <f t="shared" si="4"/>
        <v/>
      </c>
      <c r="B65" s="30"/>
      <c r="C65" s="2066">
        <f>'Og s3a'!C62</f>
        <v>0</v>
      </c>
      <c r="D65" s="2067"/>
      <c r="E65" s="2068">
        <f>'Og s3a'!E62</f>
        <v>0</v>
      </c>
      <c r="F65" s="2067"/>
      <c r="G65" s="870">
        <f>'Og s3a'!F62</f>
        <v>0</v>
      </c>
      <c r="H65" s="874"/>
      <c r="I65" s="411">
        <f>'Og s3a'!G62</f>
        <v>0</v>
      </c>
      <c r="J65" s="532"/>
      <c r="K65" s="30"/>
      <c r="L65" s="30"/>
      <c r="M65" s="240">
        <f t="shared" si="0"/>
        <v>0</v>
      </c>
      <c r="N65" s="240">
        <f t="shared" si="1"/>
        <v>0</v>
      </c>
      <c r="O65" s="240">
        <f t="shared" si="2"/>
        <v>0</v>
      </c>
      <c r="P65" s="240">
        <f t="shared" si="3"/>
        <v>0</v>
      </c>
      <c r="Q65" s="48">
        <f>'Og s3a'!H62</f>
        <v>0</v>
      </c>
      <c r="R65" s="412">
        <f>'Og s3a'!D62</f>
        <v>0</v>
      </c>
      <c r="S65" s="30"/>
      <c r="T65" s="306"/>
      <c r="U65" s="306"/>
      <c r="V65" s="306"/>
      <c r="W65" s="30"/>
      <c r="X65" s="30"/>
      <c r="Y65" s="30"/>
      <c r="Z65" s="30"/>
      <c r="AA65" s="30"/>
      <c r="AB65" s="30"/>
      <c r="AC65" s="30"/>
    </row>
    <row r="66" spans="1:29" ht="21" customHeight="1">
      <c r="A66" s="1254" t="str">
        <f t="shared" si="4"/>
        <v/>
      </c>
      <c r="B66" s="30"/>
      <c r="C66" s="2066">
        <f>'Og s3a'!C63</f>
        <v>0</v>
      </c>
      <c r="D66" s="2067"/>
      <c r="E66" s="2068">
        <f>'Og s3a'!E63</f>
        <v>0</v>
      </c>
      <c r="F66" s="2067"/>
      <c r="G66" s="870">
        <f>'Og s3a'!F63</f>
        <v>0</v>
      </c>
      <c r="H66" s="874"/>
      <c r="I66" s="411">
        <f>'Og s3a'!G63</f>
        <v>0</v>
      </c>
      <c r="J66" s="532"/>
      <c r="K66" s="30"/>
      <c r="L66" s="30"/>
      <c r="M66" s="240">
        <f t="shared" si="0"/>
        <v>0</v>
      </c>
      <c r="N66" s="240">
        <f t="shared" si="1"/>
        <v>0</v>
      </c>
      <c r="O66" s="240">
        <f t="shared" si="2"/>
        <v>0</v>
      </c>
      <c r="P66" s="240">
        <f t="shared" si="3"/>
        <v>0</v>
      </c>
      <c r="Q66" s="48">
        <f>'Og s3a'!H63</f>
        <v>0</v>
      </c>
      <c r="R66" s="412">
        <f>'Og s3a'!D63</f>
        <v>0</v>
      </c>
      <c r="S66" s="30"/>
      <c r="T66" s="306"/>
      <c r="U66" s="306"/>
      <c r="V66" s="306"/>
      <c r="W66" s="30"/>
      <c r="X66" s="30"/>
      <c r="Y66" s="30"/>
      <c r="Z66" s="30"/>
      <c r="AA66" s="30"/>
      <c r="AB66" s="30"/>
      <c r="AC66" s="30"/>
    </row>
    <row r="67" spans="1:29" ht="21" customHeight="1">
      <c r="A67" s="1254" t="str">
        <f t="shared" si="4"/>
        <v/>
      </c>
      <c r="B67" s="30"/>
      <c r="C67" s="2066">
        <f>'Og s3a'!C64</f>
        <v>0</v>
      </c>
      <c r="D67" s="2067"/>
      <c r="E67" s="2068">
        <f>'Og s3a'!E64</f>
        <v>0</v>
      </c>
      <c r="F67" s="2067"/>
      <c r="G67" s="870">
        <f>'Og s3a'!F64</f>
        <v>0</v>
      </c>
      <c r="H67" s="874"/>
      <c r="I67" s="411">
        <f>'Og s3a'!G64</f>
        <v>0</v>
      </c>
      <c r="J67" s="532"/>
      <c r="K67" s="30"/>
      <c r="L67" s="30"/>
      <c r="M67" s="240">
        <f t="shared" si="0"/>
        <v>0</v>
      </c>
      <c r="N67" s="240">
        <f t="shared" si="1"/>
        <v>0</v>
      </c>
      <c r="O67" s="240">
        <f t="shared" si="2"/>
        <v>0</v>
      </c>
      <c r="P67" s="240">
        <f t="shared" si="3"/>
        <v>0</v>
      </c>
      <c r="Q67" s="48">
        <f>'Og s3a'!H64</f>
        <v>0</v>
      </c>
      <c r="R67" s="412">
        <f>'Og s3a'!D64</f>
        <v>0</v>
      </c>
      <c r="S67" s="30"/>
      <c r="T67" s="306"/>
      <c r="U67" s="306"/>
      <c r="V67" s="306"/>
      <c r="W67" s="30"/>
      <c r="X67" s="30"/>
      <c r="Y67" s="30"/>
      <c r="Z67" s="30"/>
      <c r="AA67" s="30"/>
      <c r="AB67" s="30"/>
      <c r="AC67" s="30"/>
    </row>
    <row r="68" spans="1:29" ht="21" customHeight="1">
      <c r="A68" s="1254" t="str">
        <f t="shared" si="4"/>
        <v/>
      </c>
      <c r="B68" s="30"/>
      <c r="C68" s="2066">
        <f>'Og s3a'!C65</f>
        <v>0</v>
      </c>
      <c r="D68" s="2067"/>
      <c r="E68" s="2068">
        <f>'Og s3a'!E65</f>
        <v>0</v>
      </c>
      <c r="F68" s="2067"/>
      <c r="G68" s="870">
        <f>'Og s3a'!F65</f>
        <v>0</v>
      </c>
      <c r="H68" s="874"/>
      <c r="I68" s="411">
        <f>'Og s3a'!G65</f>
        <v>0</v>
      </c>
      <c r="J68" s="532"/>
      <c r="K68" s="30"/>
      <c r="L68" s="30"/>
      <c r="M68" s="240">
        <f t="shared" si="0"/>
        <v>0</v>
      </c>
      <c r="N68" s="240">
        <f t="shared" si="1"/>
        <v>0</v>
      </c>
      <c r="O68" s="240">
        <f t="shared" si="2"/>
        <v>0</v>
      </c>
      <c r="P68" s="240">
        <f t="shared" si="3"/>
        <v>0</v>
      </c>
      <c r="Q68" s="48">
        <f>'Og s3a'!H65</f>
        <v>0</v>
      </c>
      <c r="R68" s="412">
        <f>'Og s3a'!D65</f>
        <v>0</v>
      </c>
      <c r="S68" s="30"/>
      <c r="T68" s="306"/>
      <c r="U68" s="306"/>
      <c r="V68" s="306"/>
      <c r="W68" s="30"/>
      <c r="X68" s="30"/>
      <c r="Y68" s="30"/>
      <c r="Z68" s="30"/>
      <c r="AA68" s="30"/>
      <c r="AB68" s="30"/>
      <c r="AC68" s="30"/>
    </row>
    <row r="69" spans="1:29" ht="21" customHeight="1">
      <c r="A69" s="1254" t="str">
        <f t="shared" si="4"/>
        <v/>
      </c>
      <c r="B69" s="30"/>
      <c r="C69" s="2066">
        <f>'Og s3a'!C66</f>
        <v>0</v>
      </c>
      <c r="D69" s="2067"/>
      <c r="E69" s="2068">
        <f>'Og s3a'!E66</f>
        <v>0</v>
      </c>
      <c r="F69" s="2067"/>
      <c r="G69" s="870">
        <f>'Og s3a'!F66</f>
        <v>0</v>
      </c>
      <c r="H69" s="874"/>
      <c r="I69" s="411">
        <f>'Og s3a'!G66</f>
        <v>0</v>
      </c>
      <c r="J69" s="532"/>
      <c r="K69" s="30"/>
      <c r="L69" s="30"/>
      <c r="M69" s="240">
        <f t="shared" si="0"/>
        <v>0</v>
      </c>
      <c r="N69" s="240">
        <f t="shared" si="1"/>
        <v>0</v>
      </c>
      <c r="O69" s="240">
        <f t="shared" si="2"/>
        <v>0</v>
      </c>
      <c r="P69" s="240">
        <f t="shared" si="3"/>
        <v>0</v>
      </c>
      <c r="Q69" s="48">
        <f>'Og s3a'!H66</f>
        <v>0</v>
      </c>
      <c r="R69" s="412">
        <f>'Og s3a'!D66</f>
        <v>0</v>
      </c>
      <c r="S69" s="30"/>
      <c r="T69" s="306"/>
      <c r="U69" s="306"/>
      <c r="V69" s="306"/>
      <c r="W69" s="30"/>
      <c r="X69" s="30"/>
      <c r="Y69" s="30"/>
      <c r="Z69" s="30"/>
      <c r="AA69" s="30"/>
      <c r="AB69" s="30"/>
      <c r="AC69" s="30"/>
    </row>
    <row r="70" spans="1:29" ht="21" customHeight="1">
      <c r="A70" s="1254" t="str">
        <f t="shared" si="4"/>
        <v/>
      </c>
      <c r="B70" s="30"/>
      <c r="C70" s="2066">
        <f>'Og s3a'!C67</f>
        <v>0</v>
      </c>
      <c r="D70" s="2067"/>
      <c r="E70" s="2068">
        <f>'Og s3a'!E67</f>
        <v>0</v>
      </c>
      <c r="F70" s="2067"/>
      <c r="G70" s="870">
        <f>'Og s3a'!F67</f>
        <v>0</v>
      </c>
      <c r="H70" s="874"/>
      <c r="I70" s="411">
        <f>'Og s3a'!G67</f>
        <v>0</v>
      </c>
      <c r="J70" s="532"/>
      <c r="K70" s="30"/>
      <c r="L70" s="30"/>
      <c r="M70" s="240">
        <f t="shared" si="0"/>
        <v>0</v>
      </c>
      <c r="N70" s="240">
        <f t="shared" si="1"/>
        <v>0</v>
      </c>
      <c r="O70" s="240">
        <f t="shared" si="2"/>
        <v>0</v>
      </c>
      <c r="P70" s="240">
        <f t="shared" si="3"/>
        <v>0</v>
      </c>
      <c r="Q70" s="48">
        <f>'Og s3a'!H67</f>
        <v>0</v>
      </c>
      <c r="R70" s="412">
        <f>'Og s3a'!D67</f>
        <v>0</v>
      </c>
      <c r="S70" s="30"/>
      <c r="T70" s="306"/>
      <c r="U70" s="306"/>
      <c r="V70" s="306"/>
      <c r="W70" s="30"/>
      <c r="X70" s="30"/>
      <c r="Y70" s="30"/>
      <c r="Z70" s="30"/>
      <c r="AA70" s="30"/>
      <c r="AB70" s="30"/>
      <c r="AC70" s="30"/>
    </row>
    <row r="71" spans="1:29" ht="21" customHeight="1">
      <c r="A71" s="1254" t="str">
        <f t="shared" si="4"/>
        <v/>
      </c>
      <c r="B71" s="30"/>
      <c r="C71" s="2066">
        <f>'Og s3a'!C68</f>
        <v>0</v>
      </c>
      <c r="D71" s="2067"/>
      <c r="E71" s="2068">
        <f>'Og s3a'!E68</f>
        <v>0</v>
      </c>
      <c r="F71" s="2067"/>
      <c r="G71" s="870">
        <f>'Og s3a'!F68</f>
        <v>0</v>
      </c>
      <c r="H71" s="874"/>
      <c r="I71" s="411">
        <f>'Og s3a'!G68</f>
        <v>0</v>
      </c>
      <c r="J71" s="532"/>
      <c r="K71" s="30"/>
      <c r="L71" s="30"/>
      <c r="M71" s="240">
        <f t="shared" si="0"/>
        <v>0</v>
      </c>
      <c r="N71" s="240">
        <f t="shared" si="1"/>
        <v>0</v>
      </c>
      <c r="O71" s="240">
        <f t="shared" si="2"/>
        <v>0</v>
      </c>
      <c r="P71" s="240">
        <f t="shared" si="3"/>
        <v>0</v>
      </c>
      <c r="Q71" s="48">
        <f>'Og s3a'!H68</f>
        <v>0</v>
      </c>
      <c r="R71" s="412">
        <f>'Og s3a'!D68</f>
        <v>0</v>
      </c>
      <c r="S71" s="30"/>
      <c r="T71" s="306"/>
      <c r="U71" s="306"/>
      <c r="V71" s="306"/>
      <c r="W71" s="30"/>
      <c r="X71" s="30"/>
      <c r="Y71" s="30"/>
      <c r="Z71" s="30"/>
      <c r="AA71" s="30"/>
      <c r="AB71" s="30"/>
      <c r="AC71" s="30"/>
    </row>
    <row r="72" spans="1:29" ht="21" customHeight="1">
      <c r="A72" s="1254" t="str">
        <f t="shared" si="4"/>
        <v/>
      </c>
      <c r="B72" s="30"/>
      <c r="C72" s="2066">
        <f>'Og s3a'!C69</f>
        <v>0</v>
      </c>
      <c r="D72" s="2067"/>
      <c r="E72" s="2068">
        <f>'Og s3a'!E69</f>
        <v>0</v>
      </c>
      <c r="F72" s="2067"/>
      <c r="G72" s="870">
        <f>'Og s3a'!F69</f>
        <v>0</v>
      </c>
      <c r="H72" s="874"/>
      <c r="I72" s="411">
        <f>'Og s3a'!G69</f>
        <v>0</v>
      </c>
      <c r="J72" s="532"/>
      <c r="K72" s="30"/>
      <c r="L72" s="30"/>
      <c r="M72" s="240">
        <f t="shared" si="0"/>
        <v>0</v>
      </c>
      <c r="N72" s="240">
        <f t="shared" si="1"/>
        <v>0</v>
      </c>
      <c r="O72" s="240">
        <f t="shared" si="2"/>
        <v>0</v>
      </c>
      <c r="P72" s="240">
        <f t="shared" si="3"/>
        <v>0</v>
      </c>
      <c r="Q72" s="48">
        <f>'Og s3a'!H69</f>
        <v>0</v>
      </c>
      <c r="R72" s="412">
        <f>'Og s3a'!D69</f>
        <v>0</v>
      </c>
      <c r="S72" s="30"/>
      <c r="T72" s="306"/>
      <c r="U72" s="306"/>
      <c r="V72" s="306"/>
      <c r="W72" s="30"/>
      <c r="X72" s="30"/>
      <c r="Y72" s="30"/>
      <c r="Z72" s="30"/>
      <c r="AA72" s="30"/>
      <c r="AB72" s="30"/>
      <c r="AC72" s="30"/>
    </row>
    <row r="73" spans="1:29" ht="21" customHeight="1">
      <c r="A73" s="1254" t="str">
        <f t="shared" si="4"/>
        <v/>
      </c>
      <c r="B73" s="30"/>
      <c r="C73" s="2066">
        <f>'Og s3a'!C70</f>
        <v>0</v>
      </c>
      <c r="D73" s="2067"/>
      <c r="E73" s="2068">
        <f>'Og s3a'!E70</f>
        <v>0</v>
      </c>
      <c r="F73" s="2067"/>
      <c r="G73" s="870">
        <f>'Og s3a'!F70</f>
        <v>0</v>
      </c>
      <c r="H73" s="874"/>
      <c r="I73" s="411">
        <f>'Og s3a'!G70</f>
        <v>0</v>
      </c>
      <c r="J73" s="532"/>
      <c r="K73" s="30"/>
      <c r="L73" s="30"/>
      <c r="M73" s="240">
        <f t="shared" ref="M73:M136" si="5">IF(I73=M$5,E73,0)</f>
        <v>0</v>
      </c>
      <c r="N73" s="240">
        <f t="shared" ref="N73:N136" si="6">IF(I73=N$5,E73,0)</f>
        <v>0</v>
      </c>
      <c r="O73" s="240">
        <f t="shared" ref="O73:O136" si="7">IF(I73=O$5,E73,0)</f>
        <v>0</v>
      </c>
      <c r="P73" s="240">
        <f t="shared" ref="P73:P136" si="8">IF(I73=P$5,E73,0)</f>
        <v>0</v>
      </c>
      <c r="Q73" s="48">
        <f>'Og s3a'!H70</f>
        <v>0</v>
      </c>
      <c r="R73" s="412">
        <f>'Og s3a'!D70</f>
        <v>0</v>
      </c>
      <c r="S73" s="30"/>
      <c r="T73" s="306"/>
      <c r="U73" s="306"/>
      <c r="V73" s="306"/>
      <c r="W73" s="30"/>
      <c r="X73" s="30"/>
      <c r="Y73" s="30"/>
      <c r="Z73" s="30"/>
      <c r="AA73" s="30"/>
      <c r="AB73" s="30"/>
      <c r="AC73" s="30"/>
    </row>
    <row r="74" spans="1:29" ht="21" customHeight="1">
      <c r="A74" s="1254" t="str">
        <f t="shared" ref="A74:A137" si="9">IF(G74&gt;0,"Wypełnione","")</f>
        <v/>
      </c>
      <c r="B74" s="30"/>
      <c r="C74" s="2066">
        <f>'Og s3a'!C71</f>
        <v>0</v>
      </c>
      <c r="D74" s="2067"/>
      <c r="E74" s="2068">
        <f>'Og s3a'!E71</f>
        <v>0</v>
      </c>
      <c r="F74" s="2067"/>
      <c r="G74" s="870">
        <f>'Og s3a'!F71</f>
        <v>0</v>
      </c>
      <c r="H74" s="874"/>
      <c r="I74" s="411">
        <f>'Og s3a'!G71</f>
        <v>0</v>
      </c>
      <c r="J74" s="532"/>
      <c r="K74" s="30"/>
      <c r="L74" s="30"/>
      <c r="M74" s="240">
        <f t="shared" si="5"/>
        <v>0</v>
      </c>
      <c r="N74" s="240">
        <f t="shared" si="6"/>
        <v>0</v>
      </c>
      <c r="O74" s="240">
        <f t="shared" si="7"/>
        <v>0</v>
      </c>
      <c r="P74" s="240">
        <f t="shared" si="8"/>
        <v>0</v>
      </c>
      <c r="Q74" s="48">
        <f>'Og s3a'!H71</f>
        <v>0</v>
      </c>
      <c r="R74" s="412">
        <f>'Og s3a'!D71</f>
        <v>0</v>
      </c>
      <c r="S74" s="30"/>
      <c r="T74" s="306"/>
      <c r="U74" s="306"/>
      <c r="V74" s="306"/>
      <c r="W74" s="30"/>
      <c r="X74" s="30"/>
      <c r="Y74" s="30"/>
      <c r="Z74" s="30"/>
      <c r="AA74" s="30"/>
      <c r="AB74" s="30"/>
      <c r="AC74" s="30"/>
    </row>
    <row r="75" spans="1:29" ht="21" customHeight="1">
      <c r="A75" s="1254" t="str">
        <f t="shared" si="9"/>
        <v/>
      </c>
      <c r="B75" s="30"/>
      <c r="C75" s="2066">
        <f>'Og s3a'!C72</f>
        <v>0</v>
      </c>
      <c r="D75" s="2067"/>
      <c r="E75" s="2068">
        <f>'Og s3a'!E72</f>
        <v>0</v>
      </c>
      <c r="F75" s="2067"/>
      <c r="G75" s="870">
        <f>'Og s3a'!F72</f>
        <v>0</v>
      </c>
      <c r="H75" s="874"/>
      <c r="I75" s="411">
        <f>'Og s3a'!G72</f>
        <v>0</v>
      </c>
      <c r="J75" s="532"/>
      <c r="K75" s="30"/>
      <c r="L75" s="30"/>
      <c r="M75" s="240">
        <f t="shared" si="5"/>
        <v>0</v>
      </c>
      <c r="N75" s="240">
        <f t="shared" si="6"/>
        <v>0</v>
      </c>
      <c r="O75" s="240">
        <f t="shared" si="7"/>
        <v>0</v>
      </c>
      <c r="P75" s="240">
        <f t="shared" si="8"/>
        <v>0</v>
      </c>
      <c r="Q75" s="48">
        <f>'Og s3a'!H72</f>
        <v>0</v>
      </c>
      <c r="R75" s="412">
        <f>'Og s3a'!D72</f>
        <v>0</v>
      </c>
      <c r="S75" s="30"/>
      <c r="T75" s="306"/>
      <c r="U75" s="306"/>
      <c r="V75" s="306"/>
      <c r="W75" s="30"/>
      <c r="X75" s="30"/>
      <c r="Y75" s="30"/>
      <c r="Z75" s="30"/>
      <c r="AA75" s="30"/>
      <c r="AB75" s="30"/>
      <c r="AC75" s="30"/>
    </row>
    <row r="76" spans="1:29" ht="21" customHeight="1">
      <c r="A76" s="1254" t="str">
        <f t="shared" si="9"/>
        <v/>
      </c>
      <c r="B76" s="30"/>
      <c r="C76" s="2066">
        <f>'Og s3a'!C73</f>
        <v>0</v>
      </c>
      <c r="D76" s="2067"/>
      <c r="E76" s="2068">
        <f>'Og s3a'!E73</f>
        <v>0</v>
      </c>
      <c r="F76" s="2067"/>
      <c r="G76" s="870">
        <f>'Og s3a'!F73</f>
        <v>0</v>
      </c>
      <c r="H76" s="874"/>
      <c r="I76" s="411">
        <f>'Og s3a'!G73</f>
        <v>0</v>
      </c>
      <c r="J76" s="532"/>
      <c r="K76" s="30"/>
      <c r="L76" s="30"/>
      <c r="M76" s="240">
        <f t="shared" si="5"/>
        <v>0</v>
      </c>
      <c r="N76" s="240">
        <f t="shared" si="6"/>
        <v>0</v>
      </c>
      <c r="O76" s="240">
        <f t="shared" si="7"/>
        <v>0</v>
      </c>
      <c r="P76" s="240">
        <f t="shared" si="8"/>
        <v>0</v>
      </c>
      <c r="Q76" s="48">
        <f>'Og s3a'!H73</f>
        <v>0</v>
      </c>
      <c r="R76" s="412">
        <f>'Og s3a'!D73</f>
        <v>0</v>
      </c>
      <c r="S76" s="30"/>
      <c r="T76" s="306"/>
      <c r="U76" s="306"/>
      <c r="V76" s="306"/>
      <c r="W76" s="30"/>
      <c r="X76" s="30"/>
      <c r="Y76" s="30"/>
      <c r="Z76" s="30"/>
      <c r="AA76" s="30"/>
      <c r="AB76" s="30"/>
      <c r="AC76" s="30"/>
    </row>
    <row r="77" spans="1:29" ht="21" customHeight="1">
      <c r="A77" s="1254" t="str">
        <f t="shared" si="9"/>
        <v/>
      </c>
      <c r="B77" s="30"/>
      <c r="C77" s="2066">
        <f>'Og s3a'!C74</f>
        <v>0</v>
      </c>
      <c r="D77" s="2067"/>
      <c r="E77" s="2068">
        <f>'Og s3a'!E74</f>
        <v>0</v>
      </c>
      <c r="F77" s="2067"/>
      <c r="G77" s="870">
        <f>'Og s3a'!F74</f>
        <v>0</v>
      </c>
      <c r="H77" s="874"/>
      <c r="I77" s="411">
        <f>'Og s3a'!G74</f>
        <v>0</v>
      </c>
      <c r="J77" s="532"/>
      <c r="K77" s="30"/>
      <c r="L77" s="30"/>
      <c r="M77" s="240">
        <f t="shared" si="5"/>
        <v>0</v>
      </c>
      <c r="N77" s="240">
        <f t="shared" si="6"/>
        <v>0</v>
      </c>
      <c r="O77" s="240">
        <f t="shared" si="7"/>
        <v>0</v>
      </c>
      <c r="P77" s="240">
        <f t="shared" si="8"/>
        <v>0</v>
      </c>
      <c r="Q77" s="48">
        <f>'Og s3a'!H74</f>
        <v>0</v>
      </c>
      <c r="R77" s="412">
        <f>'Og s3a'!D74</f>
        <v>0</v>
      </c>
      <c r="S77" s="30"/>
      <c r="T77" s="306"/>
      <c r="U77" s="306"/>
      <c r="V77" s="306"/>
      <c r="W77" s="30"/>
      <c r="X77" s="30"/>
      <c r="Y77" s="30"/>
      <c r="Z77" s="30"/>
      <c r="AA77" s="30"/>
      <c r="AB77" s="30"/>
      <c r="AC77" s="30"/>
    </row>
    <row r="78" spans="1:29" ht="21" customHeight="1">
      <c r="A78" s="1254" t="str">
        <f t="shared" si="9"/>
        <v/>
      </c>
      <c r="B78" s="30"/>
      <c r="C78" s="2066">
        <f>'Og s3a'!C75</f>
        <v>0</v>
      </c>
      <c r="D78" s="2067"/>
      <c r="E78" s="2068">
        <f>'Og s3a'!E75</f>
        <v>0</v>
      </c>
      <c r="F78" s="2067"/>
      <c r="G78" s="870">
        <f>'Og s3a'!F75</f>
        <v>0</v>
      </c>
      <c r="H78" s="874"/>
      <c r="I78" s="411">
        <f>'Og s3a'!G75</f>
        <v>0</v>
      </c>
      <c r="J78" s="532"/>
      <c r="K78" s="30"/>
      <c r="L78" s="30"/>
      <c r="M78" s="240">
        <f t="shared" si="5"/>
        <v>0</v>
      </c>
      <c r="N78" s="240">
        <f t="shared" si="6"/>
        <v>0</v>
      </c>
      <c r="O78" s="240">
        <f t="shared" si="7"/>
        <v>0</v>
      </c>
      <c r="P78" s="240">
        <f t="shared" si="8"/>
        <v>0</v>
      </c>
      <c r="Q78" s="48">
        <f>'Og s3a'!H75</f>
        <v>0</v>
      </c>
      <c r="R78" s="412">
        <f>'Og s3a'!D75</f>
        <v>0</v>
      </c>
      <c r="S78" s="30"/>
      <c r="T78" s="306"/>
      <c r="U78" s="306"/>
      <c r="V78" s="306"/>
      <c r="W78" s="30"/>
      <c r="X78" s="30"/>
      <c r="Y78" s="30"/>
      <c r="Z78" s="30"/>
      <c r="AA78" s="30"/>
      <c r="AB78" s="30"/>
      <c r="AC78" s="30"/>
    </row>
    <row r="79" spans="1:29" ht="21" customHeight="1">
      <c r="A79" s="1254" t="str">
        <f t="shared" si="9"/>
        <v/>
      </c>
      <c r="B79" s="30"/>
      <c r="C79" s="2066">
        <f>'Og s3a'!C76</f>
        <v>0</v>
      </c>
      <c r="D79" s="2067"/>
      <c r="E79" s="2068">
        <f>'Og s3a'!E76</f>
        <v>0</v>
      </c>
      <c r="F79" s="2067"/>
      <c r="G79" s="870">
        <f>'Og s3a'!F76</f>
        <v>0</v>
      </c>
      <c r="H79" s="874"/>
      <c r="I79" s="411">
        <f>'Og s3a'!G76</f>
        <v>0</v>
      </c>
      <c r="J79" s="532"/>
      <c r="K79" s="30"/>
      <c r="L79" s="30"/>
      <c r="M79" s="240">
        <f t="shared" si="5"/>
        <v>0</v>
      </c>
      <c r="N79" s="240">
        <f t="shared" si="6"/>
        <v>0</v>
      </c>
      <c r="O79" s="240">
        <f t="shared" si="7"/>
        <v>0</v>
      </c>
      <c r="P79" s="240">
        <f t="shared" si="8"/>
        <v>0</v>
      </c>
      <c r="Q79" s="48">
        <f>'Og s3a'!H76</f>
        <v>0</v>
      </c>
      <c r="R79" s="412">
        <f>'Og s3a'!D76</f>
        <v>0</v>
      </c>
      <c r="S79" s="30"/>
      <c r="T79" s="306"/>
      <c r="U79" s="306"/>
      <c r="V79" s="306"/>
      <c r="W79" s="30"/>
      <c r="X79" s="30"/>
      <c r="Y79" s="30"/>
      <c r="Z79" s="30"/>
      <c r="AA79" s="30"/>
      <c r="AB79" s="30"/>
      <c r="AC79" s="30"/>
    </row>
    <row r="80" spans="1:29" ht="21" customHeight="1">
      <c r="A80" s="1254" t="str">
        <f t="shared" si="9"/>
        <v/>
      </c>
      <c r="B80" s="30"/>
      <c r="C80" s="2066">
        <f>'Og s3a'!C77</f>
        <v>0</v>
      </c>
      <c r="D80" s="2067"/>
      <c r="E80" s="2068">
        <f>'Og s3a'!E77</f>
        <v>0</v>
      </c>
      <c r="F80" s="2067"/>
      <c r="G80" s="870">
        <f>'Og s3a'!F77</f>
        <v>0</v>
      </c>
      <c r="H80" s="874"/>
      <c r="I80" s="411">
        <f>'Og s3a'!G77</f>
        <v>0</v>
      </c>
      <c r="J80" s="532"/>
      <c r="K80" s="30"/>
      <c r="L80" s="30"/>
      <c r="M80" s="240">
        <f t="shared" si="5"/>
        <v>0</v>
      </c>
      <c r="N80" s="240">
        <f t="shared" si="6"/>
        <v>0</v>
      </c>
      <c r="O80" s="240">
        <f t="shared" si="7"/>
        <v>0</v>
      </c>
      <c r="P80" s="240">
        <f t="shared" si="8"/>
        <v>0</v>
      </c>
      <c r="Q80" s="48">
        <f>'Og s3a'!H77</f>
        <v>0</v>
      </c>
      <c r="R80" s="412">
        <f>'Og s3a'!D77</f>
        <v>0</v>
      </c>
      <c r="S80" s="30"/>
      <c r="T80" s="306"/>
      <c r="U80" s="306"/>
      <c r="V80" s="306"/>
      <c r="W80" s="30"/>
      <c r="X80" s="30"/>
      <c r="Y80" s="30"/>
      <c r="Z80" s="30"/>
      <c r="AA80" s="30"/>
      <c r="AB80" s="30"/>
      <c r="AC80" s="30"/>
    </row>
    <row r="81" spans="1:29" ht="21" customHeight="1">
      <c r="A81" s="1254" t="str">
        <f t="shared" si="9"/>
        <v/>
      </c>
      <c r="B81" s="30"/>
      <c r="C81" s="2066">
        <f>'Og s3a'!C78</f>
        <v>0</v>
      </c>
      <c r="D81" s="2067"/>
      <c r="E81" s="2068">
        <f>'Og s3a'!E78</f>
        <v>0</v>
      </c>
      <c r="F81" s="2067"/>
      <c r="G81" s="870">
        <f>'Og s3a'!F78</f>
        <v>0</v>
      </c>
      <c r="H81" s="874"/>
      <c r="I81" s="411">
        <f>'Og s3a'!G78</f>
        <v>0</v>
      </c>
      <c r="J81" s="532"/>
      <c r="K81" s="30"/>
      <c r="L81" s="30"/>
      <c r="M81" s="240">
        <f t="shared" si="5"/>
        <v>0</v>
      </c>
      <c r="N81" s="240">
        <f t="shared" si="6"/>
        <v>0</v>
      </c>
      <c r="O81" s="240">
        <f t="shared" si="7"/>
        <v>0</v>
      </c>
      <c r="P81" s="240">
        <f t="shared" si="8"/>
        <v>0</v>
      </c>
      <c r="Q81" s="48">
        <f>'Og s3a'!H78</f>
        <v>0</v>
      </c>
      <c r="R81" s="412">
        <f>'Og s3a'!D78</f>
        <v>0</v>
      </c>
      <c r="S81" s="30"/>
      <c r="T81" s="306"/>
      <c r="U81" s="306"/>
      <c r="V81" s="306"/>
      <c r="W81" s="30"/>
      <c r="X81" s="30"/>
      <c r="Y81" s="30"/>
      <c r="Z81" s="30"/>
      <c r="AA81" s="30"/>
      <c r="AB81" s="30"/>
      <c r="AC81" s="30"/>
    </row>
    <row r="82" spans="1:29" ht="21" customHeight="1">
      <c r="A82" s="1254" t="str">
        <f t="shared" si="9"/>
        <v/>
      </c>
      <c r="B82" s="30"/>
      <c r="C82" s="2066">
        <f>'Og s3a'!C79</f>
        <v>0</v>
      </c>
      <c r="D82" s="2067"/>
      <c r="E82" s="2068">
        <f>'Og s3a'!E79</f>
        <v>0</v>
      </c>
      <c r="F82" s="2067"/>
      <c r="G82" s="870">
        <f>'Og s3a'!F79</f>
        <v>0</v>
      </c>
      <c r="H82" s="874"/>
      <c r="I82" s="411">
        <f>'Og s3a'!G79</f>
        <v>0</v>
      </c>
      <c r="J82" s="532"/>
      <c r="K82" s="30"/>
      <c r="L82" s="30"/>
      <c r="M82" s="240">
        <f t="shared" si="5"/>
        <v>0</v>
      </c>
      <c r="N82" s="240">
        <f t="shared" si="6"/>
        <v>0</v>
      </c>
      <c r="O82" s="240">
        <f t="shared" si="7"/>
        <v>0</v>
      </c>
      <c r="P82" s="240">
        <f t="shared" si="8"/>
        <v>0</v>
      </c>
      <c r="Q82" s="48">
        <f>'Og s3a'!H79</f>
        <v>0</v>
      </c>
      <c r="R82" s="412">
        <f>'Og s3a'!D79</f>
        <v>0</v>
      </c>
      <c r="S82" s="30"/>
      <c r="T82" s="306"/>
      <c r="U82" s="306"/>
      <c r="V82" s="306"/>
      <c r="W82" s="30"/>
      <c r="X82" s="30"/>
      <c r="Y82" s="30"/>
      <c r="Z82" s="30"/>
      <c r="AA82" s="30"/>
      <c r="AB82" s="30"/>
      <c r="AC82" s="30"/>
    </row>
    <row r="83" spans="1:29" ht="21" customHeight="1">
      <c r="A83" s="1254" t="str">
        <f t="shared" si="9"/>
        <v/>
      </c>
      <c r="B83" s="30"/>
      <c r="C83" s="2066">
        <f>'Og s3a'!C80</f>
        <v>0</v>
      </c>
      <c r="D83" s="2067"/>
      <c r="E83" s="2068">
        <f>'Og s3a'!E80</f>
        <v>0</v>
      </c>
      <c r="F83" s="2067"/>
      <c r="G83" s="870">
        <f>'Og s3a'!F80</f>
        <v>0</v>
      </c>
      <c r="H83" s="874"/>
      <c r="I83" s="411">
        <f>'Og s3a'!G80</f>
        <v>0</v>
      </c>
      <c r="J83" s="532"/>
      <c r="K83" s="30"/>
      <c r="L83" s="30"/>
      <c r="M83" s="240">
        <f t="shared" si="5"/>
        <v>0</v>
      </c>
      <c r="N83" s="240">
        <f t="shared" si="6"/>
        <v>0</v>
      </c>
      <c r="O83" s="240">
        <f t="shared" si="7"/>
        <v>0</v>
      </c>
      <c r="P83" s="240">
        <f t="shared" si="8"/>
        <v>0</v>
      </c>
      <c r="Q83" s="48">
        <f>'Og s3a'!H80</f>
        <v>0</v>
      </c>
      <c r="R83" s="412">
        <f>'Og s3a'!D80</f>
        <v>0</v>
      </c>
      <c r="S83" s="30"/>
      <c r="T83" s="306"/>
      <c r="U83" s="306"/>
      <c r="V83" s="306"/>
      <c r="W83" s="30"/>
      <c r="X83" s="30"/>
      <c r="Y83" s="30"/>
      <c r="Z83" s="30"/>
      <c r="AA83" s="30"/>
      <c r="AB83" s="30"/>
      <c r="AC83" s="30"/>
    </row>
    <row r="84" spans="1:29" ht="21" customHeight="1">
      <c r="A84" s="1254" t="str">
        <f t="shared" si="9"/>
        <v/>
      </c>
      <c r="B84" s="30"/>
      <c r="C84" s="2066">
        <f>'Og s3a'!C81</f>
        <v>0</v>
      </c>
      <c r="D84" s="2067"/>
      <c r="E84" s="2068">
        <f>'Og s3a'!E81</f>
        <v>0</v>
      </c>
      <c r="F84" s="2067"/>
      <c r="G84" s="870">
        <f>'Og s3a'!F81</f>
        <v>0</v>
      </c>
      <c r="H84" s="874"/>
      <c r="I84" s="411">
        <f>'Og s3a'!G81</f>
        <v>0</v>
      </c>
      <c r="J84" s="532"/>
      <c r="K84" s="30"/>
      <c r="L84" s="30"/>
      <c r="M84" s="240">
        <f t="shared" si="5"/>
        <v>0</v>
      </c>
      <c r="N84" s="240">
        <f t="shared" si="6"/>
        <v>0</v>
      </c>
      <c r="O84" s="240">
        <f t="shared" si="7"/>
        <v>0</v>
      </c>
      <c r="P84" s="240">
        <f t="shared" si="8"/>
        <v>0</v>
      </c>
      <c r="Q84" s="48">
        <f>'Og s3a'!H81</f>
        <v>0</v>
      </c>
      <c r="R84" s="412">
        <f>'Og s3a'!D81</f>
        <v>0</v>
      </c>
      <c r="S84" s="30"/>
      <c r="T84" s="306"/>
      <c r="U84" s="306"/>
      <c r="V84" s="306"/>
      <c r="W84" s="30"/>
      <c r="X84" s="30"/>
      <c r="Y84" s="30"/>
      <c r="Z84" s="30"/>
      <c r="AA84" s="30"/>
      <c r="AB84" s="30"/>
      <c r="AC84" s="30"/>
    </row>
    <row r="85" spans="1:29" ht="21" customHeight="1">
      <c r="A85" s="1254" t="str">
        <f t="shared" si="9"/>
        <v/>
      </c>
      <c r="B85" s="30"/>
      <c r="C85" s="2066">
        <f>'Og s3a'!C82</f>
        <v>0</v>
      </c>
      <c r="D85" s="2067"/>
      <c r="E85" s="2068">
        <f>'Og s3a'!E82</f>
        <v>0</v>
      </c>
      <c r="F85" s="2067"/>
      <c r="G85" s="870">
        <f>'Og s3a'!F82</f>
        <v>0</v>
      </c>
      <c r="H85" s="874"/>
      <c r="I85" s="411">
        <f>'Og s3a'!G82</f>
        <v>0</v>
      </c>
      <c r="J85" s="532"/>
      <c r="K85" s="30"/>
      <c r="L85" s="30"/>
      <c r="M85" s="240">
        <f t="shared" si="5"/>
        <v>0</v>
      </c>
      <c r="N85" s="240">
        <f t="shared" si="6"/>
        <v>0</v>
      </c>
      <c r="O85" s="240">
        <f t="shared" si="7"/>
        <v>0</v>
      </c>
      <c r="P85" s="240">
        <f t="shared" si="8"/>
        <v>0</v>
      </c>
      <c r="Q85" s="48">
        <f>'Og s3a'!H82</f>
        <v>0</v>
      </c>
      <c r="R85" s="412">
        <f>'Og s3a'!D82</f>
        <v>0</v>
      </c>
      <c r="S85" s="30"/>
      <c r="T85" s="306"/>
      <c r="U85" s="306"/>
      <c r="V85" s="306"/>
      <c r="W85" s="30"/>
      <c r="X85" s="30"/>
      <c r="Y85" s="30"/>
      <c r="Z85" s="30"/>
      <c r="AA85" s="30"/>
      <c r="AB85" s="30"/>
      <c r="AC85" s="30"/>
    </row>
    <row r="86" spans="1:29" ht="21" customHeight="1">
      <c r="A86" s="1254" t="str">
        <f t="shared" si="9"/>
        <v/>
      </c>
      <c r="B86" s="30"/>
      <c r="C86" s="2066">
        <f>'Og s3a'!C83</f>
        <v>0</v>
      </c>
      <c r="D86" s="2067"/>
      <c r="E86" s="2068">
        <f>'Og s3a'!E83</f>
        <v>0</v>
      </c>
      <c r="F86" s="2067"/>
      <c r="G86" s="870">
        <f>'Og s3a'!F83</f>
        <v>0</v>
      </c>
      <c r="H86" s="874"/>
      <c r="I86" s="411">
        <f>'Og s3a'!G83</f>
        <v>0</v>
      </c>
      <c r="J86" s="532"/>
      <c r="K86" s="30"/>
      <c r="L86" s="30"/>
      <c r="M86" s="240">
        <f t="shared" si="5"/>
        <v>0</v>
      </c>
      <c r="N86" s="240">
        <f t="shared" si="6"/>
        <v>0</v>
      </c>
      <c r="O86" s="240">
        <f t="shared" si="7"/>
        <v>0</v>
      </c>
      <c r="P86" s="240">
        <f t="shared" si="8"/>
        <v>0</v>
      </c>
      <c r="Q86" s="48">
        <f>'Og s3a'!H83</f>
        <v>0</v>
      </c>
      <c r="R86" s="412">
        <f>'Og s3a'!D83</f>
        <v>0</v>
      </c>
      <c r="S86" s="30"/>
      <c r="T86" s="306"/>
      <c r="U86" s="306"/>
      <c r="V86" s="306"/>
      <c r="W86" s="30"/>
      <c r="X86" s="30"/>
      <c r="Y86" s="30"/>
      <c r="Z86" s="30"/>
      <c r="AA86" s="30"/>
      <c r="AB86" s="30"/>
      <c r="AC86" s="30"/>
    </row>
    <row r="87" spans="1:29" ht="21" customHeight="1">
      <c r="A87" s="1254" t="str">
        <f t="shared" si="9"/>
        <v/>
      </c>
      <c r="B87" s="30"/>
      <c r="C87" s="2066">
        <f>'Og s3a'!C84</f>
        <v>0</v>
      </c>
      <c r="D87" s="2067"/>
      <c r="E87" s="2068">
        <f>'Og s3a'!E84</f>
        <v>0</v>
      </c>
      <c r="F87" s="2067"/>
      <c r="G87" s="870">
        <f>'Og s3a'!F84</f>
        <v>0</v>
      </c>
      <c r="H87" s="874"/>
      <c r="I87" s="411">
        <f>'Og s3a'!G84</f>
        <v>0</v>
      </c>
      <c r="J87" s="532"/>
      <c r="K87" s="30"/>
      <c r="L87" s="30"/>
      <c r="M87" s="240">
        <f t="shared" si="5"/>
        <v>0</v>
      </c>
      <c r="N87" s="240">
        <f t="shared" si="6"/>
        <v>0</v>
      </c>
      <c r="O87" s="240">
        <f t="shared" si="7"/>
        <v>0</v>
      </c>
      <c r="P87" s="240">
        <f t="shared" si="8"/>
        <v>0</v>
      </c>
      <c r="Q87" s="48">
        <f>'Og s3a'!H84</f>
        <v>0</v>
      </c>
      <c r="R87" s="412">
        <f>'Og s3a'!D84</f>
        <v>0</v>
      </c>
      <c r="S87" s="30"/>
      <c r="T87" s="306"/>
      <c r="U87" s="306"/>
      <c r="V87" s="306"/>
      <c r="W87" s="30"/>
      <c r="X87" s="30"/>
      <c r="Y87" s="30"/>
      <c r="Z87" s="30"/>
      <c r="AA87" s="30"/>
      <c r="AB87" s="30"/>
      <c r="AC87" s="30"/>
    </row>
    <row r="88" spans="1:29" ht="21" customHeight="1">
      <c r="A88" s="1254" t="str">
        <f t="shared" si="9"/>
        <v/>
      </c>
      <c r="B88" s="30"/>
      <c r="C88" s="2066">
        <f>'Og s3a'!C85</f>
        <v>0</v>
      </c>
      <c r="D88" s="2067"/>
      <c r="E88" s="2068">
        <f>'Og s3a'!E85</f>
        <v>0</v>
      </c>
      <c r="F88" s="2067"/>
      <c r="G88" s="870">
        <f>'Og s3a'!F85</f>
        <v>0</v>
      </c>
      <c r="H88" s="874"/>
      <c r="I88" s="411">
        <f>'Og s3a'!G85</f>
        <v>0</v>
      </c>
      <c r="J88" s="532"/>
      <c r="K88" s="30"/>
      <c r="L88" s="30"/>
      <c r="M88" s="240">
        <f t="shared" si="5"/>
        <v>0</v>
      </c>
      <c r="N88" s="240">
        <f t="shared" si="6"/>
        <v>0</v>
      </c>
      <c r="O88" s="240">
        <f t="shared" si="7"/>
        <v>0</v>
      </c>
      <c r="P88" s="240">
        <f t="shared" si="8"/>
        <v>0</v>
      </c>
      <c r="Q88" s="48">
        <f>'Og s3a'!H85</f>
        <v>0</v>
      </c>
      <c r="R88" s="412">
        <f>'Og s3a'!D85</f>
        <v>0</v>
      </c>
      <c r="S88" s="30"/>
      <c r="T88" s="306"/>
      <c r="U88" s="306"/>
      <c r="V88" s="306"/>
      <c r="W88" s="30"/>
      <c r="X88" s="30"/>
      <c r="Y88" s="30"/>
      <c r="Z88" s="30"/>
      <c r="AA88" s="30"/>
      <c r="AB88" s="30"/>
      <c r="AC88" s="30"/>
    </row>
    <row r="89" spans="1:29" ht="21" customHeight="1">
      <c r="A89" s="1254" t="str">
        <f t="shared" si="9"/>
        <v/>
      </c>
      <c r="B89" s="30"/>
      <c r="C89" s="2066">
        <f>'Og s3a'!C86</f>
        <v>0</v>
      </c>
      <c r="D89" s="2067"/>
      <c r="E89" s="2068">
        <f>'Og s3a'!E86</f>
        <v>0</v>
      </c>
      <c r="F89" s="2067"/>
      <c r="G89" s="870">
        <f>'Og s3a'!F86</f>
        <v>0</v>
      </c>
      <c r="H89" s="874"/>
      <c r="I89" s="411">
        <f>'Og s3a'!G86</f>
        <v>0</v>
      </c>
      <c r="J89" s="532"/>
      <c r="K89" s="30"/>
      <c r="L89" s="30"/>
      <c r="M89" s="240">
        <f t="shared" si="5"/>
        <v>0</v>
      </c>
      <c r="N89" s="240">
        <f t="shared" si="6"/>
        <v>0</v>
      </c>
      <c r="O89" s="240">
        <f t="shared" si="7"/>
        <v>0</v>
      </c>
      <c r="P89" s="240">
        <f t="shared" si="8"/>
        <v>0</v>
      </c>
      <c r="Q89" s="48">
        <f>'Og s3a'!H86</f>
        <v>0</v>
      </c>
      <c r="R89" s="412">
        <f>'Og s3a'!D86</f>
        <v>0</v>
      </c>
      <c r="S89" s="30"/>
      <c r="T89" s="306"/>
      <c r="U89" s="306"/>
      <c r="V89" s="306"/>
      <c r="W89" s="30"/>
      <c r="X89" s="30"/>
      <c r="Y89" s="30"/>
      <c r="Z89" s="30"/>
      <c r="AA89" s="30"/>
      <c r="AB89" s="30"/>
      <c r="AC89" s="30"/>
    </row>
    <row r="90" spans="1:29" ht="21" customHeight="1">
      <c r="A90" s="1254" t="str">
        <f t="shared" si="9"/>
        <v/>
      </c>
      <c r="B90" s="30"/>
      <c r="C90" s="2066">
        <f>'Og s3a'!C87</f>
        <v>0</v>
      </c>
      <c r="D90" s="2067"/>
      <c r="E90" s="2068">
        <f>'Og s3a'!E87</f>
        <v>0</v>
      </c>
      <c r="F90" s="2067"/>
      <c r="G90" s="870">
        <f>'Og s3a'!F87</f>
        <v>0</v>
      </c>
      <c r="H90" s="874"/>
      <c r="I90" s="411">
        <f>'Og s3a'!G87</f>
        <v>0</v>
      </c>
      <c r="J90" s="532"/>
      <c r="K90" s="30"/>
      <c r="L90" s="30"/>
      <c r="M90" s="240">
        <f t="shared" si="5"/>
        <v>0</v>
      </c>
      <c r="N90" s="240">
        <f t="shared" si="6"/>
        <v>0</v>
      </c>
      <c r="O90" s="240">
        <f t="shared" si="7"/>
        <v>0</v>
      </c>
      <c r="P90" s="240">
        <f t="shared" si="8"/>
        <v>0</v>
      </c>
      <c r="Q90" s="48">
        <f>'Og s3a'!H87</f>
        <v>0</v>
      </c>
      <c r="R90" s="412">
        <f>'Og s3a'!D87</f>
        <v>0</v>
      </c>
      <c r="S90" s="30"/>
      <c r="T90" s="306"/>
      <c r="U90" s="306"/>
      <c r="V90" s="306"/>
      <c r="W90" s="30"/>
      <c r="X90" s="30"/>
      <c r="Y90" s="30"/>
      <c r="Z90" s="30"/>
      <c r="AA90" s="30"/>
      <c r="AB90" s="30"/>
      <c r="AC90" s="30"/>
    </row>
    <row r="91" spans="1:29" ht="21" customHeight="1">
      <c r="A91" s="1254" t="str">
        <f t="shared" si="9"/>
        <v/>
      </c>
      <c r="B91" s="30"/>
      <c r="C91" s="2066">
        <f>'Og s3a'!C88</f>
        <v>0</v>
      </c>
      <c r="D91" s="2067"/>
      <c r="E91" s="2068">
        <f>'Og s3a'!E88</f>
        <v>0</v>
      </c>
      <c r="F91" s="2067"/>
      <c r="G91" s="870">
        <f>'Og s3a'!F88</f>
        <v>0</v>
      </c>
      <c r="H91" s="874"/>
      <c r="I91" s="411">
        <f>'Og s3a'!G88</f>
        <v>0</v>
      </c>
      <c r="J91" s="532"/>
      <c r="K91" s="30"/>
      <c r="L91" s="30"/>
      <c r="M91" s="240">
        <f t="shared" si="5"/>
        <v>0</v>
      </c>
      <c r="N91" s="240">
        <f t="shared" si="6"/>
        <v>0</v>
      </c>
      <c r="O91" s="240">
        <f t="shared" si="7"/>
        <v>0</v>
      </c>
      <c r="P91" s="240">
        <f t="shared" si="8"/>
        <v>0</v>
      </c>
      <c r="Q91" s="48">
        <f>'Og s3a'!H88</f>
        <v>0</v>
      </c>
      <c r="R91" s="412">
        <f>'Og s3a'!D88</f>
        <v>0</v>
      </c>
      <c r="S91" s="30"/>
      <c r="T91" s="306"/>
      <c r="U91" s="306"/>
      <c r="V91" s="306"/>
      <c r="W91" s="30"/>
      <c r="X91" s="30"/>
      <c r="Y91" s="30"/>
      <c r="Z91" s="30"/>
      <c r="AA91" s="30"/>
      <c r="AB91" s="30"/>
      <c r="AC91" s="30"/>
    </row>
    <row r="92" spans="1:29" ht="21" customHeight="1">
      <c r="A92" s="1254" t="str">
        <f t="shared" si="9"/>
        <v/>
      </c>
      <c r="B92" s="30"/>
      <c r="C92" s="2066">
        <f>'Og s3a'!C89</f>
        <v>0</v>
      </c>
      <c r="D92" s="2067"/>
      <c r="E92" s="2068">
        <f>'Og s3a'!E89</f>
        <v>0</v>
      </c>
      <c r="F92" s="2067"/>
      <c r="G92" s="870">
        <f>'Og s3a'!F89</f>
        <v>0</v>
      </c>
      <c r="H92" s="874"/>
      <c r="I92" s="411">
        <f>'Og s3a'!G89</f>
        <v>0</v>
      </c>
      <c r="J92" s="532"/>
      <c r="K92" s="30"/>
      <c r="L92" s="30"/>
      <c r="M92" s="240">
        <f t="shared" si="5"/>
        <v>0</v>
      </c>
      <c r="N92" s="240">
        <f t="shared" si="6"/>
        <v>0</v>
      </c>
      <c r="O92" s="240">
        <f t="shared" si="7"/>
        <v>0</v>
      </c>
      <c r="P92" s="240">
        <f t="shared" si="8"/>
        <v>0</v>
      </c>
      <c r="Q92" s="48">
        <f>'Og s3a'!H89</f>
        <v>0</v>
      </c>
      <c r="R92" s="412">
        <f>'Og s3a'!D89</f>
        <v>0</v>
      </c>
      <c r="S92" s="30"/>
      <c r="T92" s="306"/>
      <c r="U92" s="306"/>
      <c r="V92" s="306"/>
      <c r="W92" s="30"/>
      <c r="X92" s="30"/>
      <c r="Y92" s="30"/>
      <c r="Z92" s="30"/>
      <c r="AA92" s="30"/>
      <c r="AB92" s="30"/>
      <c r="AC92" s="30"/>
    </row>
    <row r="93" spans="1:29" ht="21" customHeight="1">
      <c r="A93" s="1254" t="str">
        <f t="shared" si="9"/>
        <v/>
      </c>
      <c r="B93" s="30"/>
      <c r="C93" s="2066">
        <f>'Og s3a'!C90</f>
        <v>0</v>
      </c>
      <c r="D93" s="2067"/>
      <c r="E93" s="2068">
        <f>'Og s3a'!E90</f>
        <v>0</v>
      </c>
      <c r="F93" s="2067"/>
      <c r="G93" s="870">
        <f>'Og s3a'!F90</f>
        <v>0</v>
      </c>
      <c r="H93" s="874"/>
      <c r="I93" s="411">
        <f>'Og s3a'!G90</f>
        <v>0</v>
      </c>
      <c r="J93" s="532"/>
      <c r="K93" s="30"/>
      <c r="L93" s="30"/>
      <c r="M93" s="240">
        <f t="shared" si="5"/>
        <v>0</v>
      </c>
      <c r="N93" s="240">
        <f t="shared" si="6"/>
        <v>0</v>
      </c>
      <c r="O93" s="240">
        <f t="shared" si="7"/>
        <v>0</v>
      </c>
      <c r="P93" s="240">
        <f t="shared" si="8"/>
        <v>0</v>
      </c>
      <c r="Q93" s="48">
        <f>'Og s3a'!H90</f>
        <v>0</v>
      </c>
      <c r="R93" s="412">
        <f>'Og s3a'!D90</f>
        <v>0</v>
      </c>
      <c r="S93" s="30"/>
      <c r="T93" s="306"/>
      <c r="U93" s="306"/>
      <c r="V93" s="306"/>
      <c r="W93" s="30"/>
      <c r="X93" s="30"/>
      <c r="Y93" s="30"/>
      <c r="Z93" s="30"/>
      <c r="AA93" s="30"/>
      <c r="AB93" s="30"/>
      <c r="AC93" s="30"/>
    </row>
    <row r="94" spans="1:29" ht="21" customHeight="1">
      <c r="A94" s="1254" t="str">
        <f t="shared" si="9"/>
        <v/>
      </c>
      <c r="B94" s="30"/>
      <c r="C94" s="2066">
        <f>'Og s3a'!C91</f>
        <v>0</v>
      </c>
      <c r="D94" s="2067"/>
      <c r="E94" s="2068">
        <f>'Og s3a'!E91</f>
        <v>0</v>
      </c>
      <c r="F94" s="2067"/>
      <c r="G94" s="870">
        <f>'Og s3a'!F91</f>
        <v>0</v>
      </c>
      <c r="H94" s="874"/>
      <c r="I94" s="411">
        <f>'Og s3a'!G91</f>
        <v>0</v>
      </c>
      <c r="J94" s="532"/>
      <c r="K94" s="30"/>
      <c r="L94" s="30"/>
      <c r="M94" s="240">
        <f t="shared" si="5"/>
        <v>0</v>
      </c>
      <c r="N94" s="240">
        <f t="shared" si="6"/>
        <v>0</v>
      </c>
      <c r="O94" s="240">
        <f t="shared" si="7"/>
        <v>0</v>
      </c>
      <c r="P94" s="240">
        <f t="shared" si="8"/>
        <v>0</v>
      </c>
      <c r="Q94" s="48">
        <f>'Og s3a'!H91</f>
        <v>0</v>
      </c>
      <c r="R94" s="412">
        <f>'Og s3a'!D91</f>
        <v>0</v>
      </c>
      <c r="S94" s="30"/>
      <c r="T94" s="306"/>
      <c r="U94" s="306"/>
      <c r="V94" s="306"/>
      <c r="W94" s="30"/>
      <c r="X94" s="30"/>
      <c r="Y94" s="30"/>
      <c r="Z94" s="30"/>
      <c r="AA94" s="30"/>
      <c r="AB94" s="30"/>
      <c r="AC94" s="30"/>
    </row>
    <row r="95" spans="1:29" ht="21" customHeight="1">
      <c r="A95" s="1254" t="str">
        <f t="shared" si="9"/>
        <v/>
      </c>
      <c r="B95" s="30"/>
      <c r="C95" s="2066">
        <f>'Og s3a'!C92</f>
        <v>0</v>
      </c>
      <c r="D95" s="2067"/>
      <c r="E95" s="2068">
        <f>'Og s3a'!E92</f>
        <v>0</v>
      </c>
      <c r="F95" s="2067"/>
      <c r="G95" s="870">
        <f>'Og s3a'!F92</f>
        <v>0</v>
      </c>
      <c r="H95" s="874"/>
      <c r="I95" s="411">
        <f>'Og s3a'!G92</f>
        <v>0</v>
      </c>
      <c r="J95" s="532"/>
      <c r="K95" s="30"/>
      <c r="L95" s="30"/>
      <c r="M95" s="240">
        <f t="shared" si="5"/>
        <v>0</v>
      </c>
      <c r="N95" s="240">
        <f t="shared" si="6"/>
        <v>0</v>
      </c>
      <c r="O95" s="240">
        <f t="shared" si="7"/>
        <v>0</v>
      </c>
      <c r="P95" s="240">
        <f t="shared" si="8"/>
        <v>0</v>
      </c>
      <c r="Q95" s="48">
        <f>'Og s3a'!H92</f>
        <v>0</v>
      </c>
      <c r="R95" s="412">
        <f>'Og s3a'!D92</f>
        <v>0</v>
      </c>
      <c r="S95" s="30"/>
      <c r="T95" s="306"/>
      <c r="U95" s="306"/>
      <c r="V95" s="306"/>
      <c r="W95" s="30"/>
      <c r="X95" s="30"/>
      <c r="Y95" s="30"/>
      <c r="Z95" s="30"/>
      <c r="AA95" s="30"/>
      <c r="AB95" s="30"/>
      <c r="AC95" s="30"/>
    </row>
    <row r="96" spans="1:29" ht="21" customHeight="1">
      <c r="A96" s="1254" t="str">
        <f t="shared" si="9"/>
        <v/>
      </c>
      <c r="B96" s="30"/>
      <c r="C96" s="2066">
        <f>'Og s3a'!C93</f>
        <v>0</v>
      </c>
      <c r="D96" s="2067"/>
      <c r="E96" s="2068">
        <f>'Og s3a'!E93</f>
        <v>0</v>
      </c>
      <c r="F96" s="2067"/>
      <c r="G96" s="870">
        <f>'Og s3a'!F93</f>
        <v>0</v>
      </c>
      <c r="H96" s="874"/>
      <c r="I96" s="411">
        <f>'Og s3a'!G93</f>
        <v>0</v>
      </c>
      <c r="J96" s="532"/>
      <c r="K96" s="30"/>
      <c r="L96" s="30"/>
      <c r="M96" s="240">
        <f t="shared" si="5"/>
        <v>0</v>
      </c>
      <c r="N96" s="240">
        <f t="shared" si="6"/>
        <v>0</v>
      </c>
      <c r="O96" s="240">
        <f t="shared" si="7"/>
        <v>0</v>
      </c>
      <c r="P96" s="240">
        <f t="shared" si="8"/>
        <v>0</v>
      </c>
      <c r="Q96" s="48">
        <f>'Og s3a'!H93</f>
        <v>0</v>
      </c>
      <c r="R96" s="412">
        <f>'Og s3a'!D93</f>
        <v>0</v>
      </c>
      <c r="S96" s="30"/>
      <c r="T96" s="306"/>
      <c r="U96" s="306"/>
      <c r="V96" s="306"/>
      <c r="W96" s="30"/>
      <c r="X96" s="30"/>
      <c r="Y96" s="30"/>
      <c r="Z96" s="30"/>
      <c r="AA96" s="30"/>
      <c r="AB96" s="30"/>
      <c r="AC96" s="30"/>
    </row>
    <row r="97" spans="1:29" ht="21" customHeight="1">
      <c r="A97" s="1254" t="str">
        <f t="shared" si="9"/>
        <v/>
      </c>
      <c r="B97" s="30"/>
      <c r="C97" s="2066">
        <f>'Og s3a'!C94</f>
        <v>0</v>
      </c>
      <c r="D97" s="2067"/>
      <c r="E97" s="2068">
        <f>'Og s3a'!E94</f>
        <v>0</v>
      </c>
      <c r="F97" s="2067"/>
      <c r="G97" s="870">
        <f>'Og s3a'!F94</f>
        <v>0</v>
      </c>
      <c r="H97" s="874"/>
      <c r="I97" s="411">
        <f>'Og s3a'!G94</f>
        <v>0</v>
      </c>
      <c r="J97" s="532"/>
      <c r="K97" s="30"/>
      <c r="L97" s="30"/>
      <c r="M97" s="240">
        <f t="shared" si="5"/>
        <v>0</v>
      </c>
      <c r="N97" s="240">
        <f t="shared" si="6"/>
        <v>0</v>
      </c>
      <c r="O97" s="240">
        <f t="shared" si="7"/>
        <v>0</v>
      </c>
      <c r="P97" s="240">
        <f t="shared" si="8"/>
        <v>0</v>
      </c>
      <c r="Q97" s="48">
        <f>'Og s3a'!H94</f>
        <v>0</v>
      </c>
      <c r="R97" s="412">
        <f>'Og s3a'!D94</f>
        <v>0</v>
      </c>
      <c r="S97" s="30"/>
      <c r="T97" s="306"/>
      <c r="U97" s="306"/>
      <c r="V97" s="306"/>
      <c r="W97" s="30"/>
      <c r="X97" s="30"/>
      <c r="Y97" s="30"/>
      <c r="Z97" s="30"/>
      <c r="AA97" s="30"/>
      <c r="AB97" s="30"/>
      <c r="AC97" s="30"/>
    </row>
    <row r="98" spans="1:29" ht="21" customHeight="1">
      <c r="A98" s="1254" t="str">
        <f t="shared" si="9"/>
        <v/>
      </c>
      <c r="B98" s="30"/>
      <c r="C98" s="2066">
        <f>'Og s3a'!C95</f>
        <v>0</v>
      </c>
      <c r="D98" s="2067"/>
      <c r="E98" s="2068">
        <f>'Og s3a'!E95</f>
        <v>0</v>
      </c>
      <c r="F98" s="2067"/>
      <c r="G98" s="870">
        <f>'Og s3a'!F95</f>
        <v>0</v>
      </c>
      <c r="H98" s="874"/>
      <c r="I98" s="411">
        <f>'Og s3a'!G95</f>
        <v>0</v>
      </c>
      <c r="J98" s="532"/>
      <c r="K98" s="30"/>
      <c r="L98" s="30"/>
      <c r="M98" s="240">
        <f t="shared" si="5"/>
        <v>0</v>
      </c>
      <c r="N98" s="240">
        <f t="shared" si="6"/>
        <v>0</v>
      </c>
      <c r="O98" s="240">
        <f t="shared" si="7"/>
        <v>0</v>
      </c>
      <c r="P98" s="240">
        <f t="shared" si="8"/>
        <v>0</v>
      </c>
      <c r="Q98" s="48">
        <f>'Og s3a'!H95</f>
        <v>0</v>
      </c>
      <c r="R98" s="412">
        <f>'Og s3a'!D95</f>
        <v>0</v>
      </c>
      <c r="S98" s="30"/>
      <c r="T98" s="306"/>
      <c r="U98" s="306"/>
      <c r="V98" s="306"/>
      <c r="W98" s="30"/>
      <c r="X98" s="30"/>
      <c r="Y98" s="30"/>
      <c r="Z98" s="30"/>
      <c r="AA98" s="30"/>
      <c r="AB98" s="30"/>
      <c r="AC98" s="30"/>
    </row>
    <row r="99" spans="1:29" ht="21" customHeight="1">
      <c r="A99" s="1254" t="str">
        <f t="shared" si="9"/>
        <v/>
      </c>
      <c r="B99" s="30"/>
      <c r="C99" s="2066">
        <f>'Og s3a'!C96</f>
        <v>0</v>
      </c>
      <c r="D99" s="2067"/>
      <c r="E99" s="2068">
        <f>'Og s3a'!E96</f>
        <v>0</v>
      </c>
      <c r="F99" s="2067"/>
      <c r="G99" s="870">
        <f>'Og s3a'!F96</f>
        <v>0</v>
      </c>
      <c r="H99" s="874"/>
      <c r="I99" s="411">
        <f>'Og s3a'!G96</f>
        <v>0</v>
      </c>
      <c r="J99" s="532"/>
      <c r="K99" s="30"/>
      <c r="L99" s="30"/>
      <c r="M99" s="240">
        <f t="shared" si="5"/>
        <v>0</v>
      </c>
      <c r="N99" s="240">
        <f t="shared" si="6"/>
        <v>0</v>
      </c>
      <c r="O99" s="240">
        <f t="shared" si="7"/>
        <v>0</v>
      </c>
      <c r="P99" s="240">
        <f t="shared" si="8"/>
        <v>0</v>
      </c>
      <c r="Q99" s="48">
        <f>'Og s3a'!H96</f>
        <v>0</v>
      </c>
      <c r="R99" s="412">
        <f>'Og s3a'!D96</f>
        <v>0</v>
      </c>
      <c r="S99" s="30"/>
      <c r="T99" s="306"/>
      <c r="U99" s="306"/>
      <c r="V99" s="306"/>
      <c r="W99" s="30"/>
      <c r="X99" s="30"/>
      <c r="Y99" s="30"/>
      <c r="Z99" s="30"/>
      <c r="AA99" s="30"/>
      <c r="AB99" s="30"/>
      <c r="AC99" s="30"/>
    </row>
    <row r="100" spans="1:29" ht="21" customHeight="1">
      <c r="A100" s="1254" t="str">
        <f t="shared" si="9"/>
        <v/>
      </c>
      <c r="B100" s="30"/>
      <c r="C100" s="2066">
        <f>'Og s3a'!C97</f>
        <v>0</v>
      </c>
      <c r="D100" s="2067"/>
      <c r="E100" s="2068">
        <f>'Og s3a'!E97</f>
        <v>0</v>
      </c>
      <c r="F100" s="2067"/>
      <c r="G100" s="870">
        <f>'Og s3a'!F97</f>
        <v>0</v>
      </c>
      <c r="H100" s="874"/>
      <c r="I100" s="411">
        <f>'Og s3a'!G97</f>
        <v>0</v>
      </c>
      <c r="J100" s="532"/>
      <c r="K100" s="30"/>
      <c r="L100" s="30"/>
      <c r="M100" s="240">
        <f t="shared" si="5"/>
        <v>0</v>
      </c>
      <c r="N100" s="240">
        <f t="shared" si="6"/>
        <v>0</v>
      </c>
      <c r="O100" s="240">
        <f t="shared" si="7"/>
        <v>0</v>
      </c>
      <c r="P100" s="240">
        <f t="shared" si="8"/>
        <v>0</v>
      </c>
      <c r="Q100" s="48">
        <f>'Og s3a'!H97</f>
        <v>0</v>
      </c>
      <c r="R100" s="412">
        <f>'Og s3a'!D97</f>
        <v>0</v>
      </c>
      <c r="S100" s="30"/>
      <c r="T100" s="306"/>
      <c r="U100" s="306"/>
      <c r="V100" s="306"/>
      <c r="W100" s="30"/>
      <c r="X100" s="30"/>
      <c r="Y100" s="30"/>
      <c r="Z100" s="30"/>
      <c r="AA100" s="30"/>
      <c r="AB100" s="30"/>
      <c r="AC100" s="30"/>
    </row>
    <row r="101" spans="1:29" ht="21" customHeight="1">
      <c r="A101" s="1254" t="str">
        <f t="shared" si="9"/>
        <v/>
      </c>
      <c r="B101" s="30"/>
      <c r="C101" s="2066">
        <f>'Og s3a'!C98</f>
        <v>0</v>
      </c>
      <c r="D101" s="2067"/>
      <c r="E101" s="2068">
        <f>'Og s3a'!E98</f>
        <v>0</v>
      </c>
      <c r="F101" s="2067"/>
      <c r="G101" s="870">
        <f>'Og s3a'!F98</f>
        <v>0</v>
      </c>
      <c r="H101" s="874"/>
      <c r="I101" s="411">
        <f>'Og s3a'!G98</f>
        <v>0</v>
      </c>
      <c r="J101" s="532"/>
      <c r="K101" s="30"/>
      <c r="L101" s="30"/>
      <c r="M101" s="240">
        <f t="shared" si="5"/>
        <v>0</v>
      </c>
      <c r="N101" s="240">
        <f t="shared" si="6"/>
        <v>0</v>
      </c>
      <c r="O101" s="240">
        <f t="shared" si="7"/>
        <v>0</v>
      </c>
      <c r="P101" s="240">
        <f t="shared" si="8"/>
        <v>0</v>
      </c>
      <c r="Q101" s="48">
        <f>'Og s3a'!H98</f>
        <v>0</v>
      </c>
      <c r="R101" s="412">
        <f>'Og s3a'!D98</f>
        <v>0</v>
      </c>
      <c r="S101" s="30"/>
      <c r="T101" s="306"/>
      <c r="U101" s="306"/>
      <c r="V101" s="306"/>
      <c r="W101" s="30"/>
      <c r="X101" s="30"/>
      <c r="Y101" s="30"/>
      <c r="Z101" s="30"/>
      <c r="AA101" s="30"/>
      <c r="AB101" s="30"/>
      <c r="AC101" s="30"/>
    </row>
    <row r="102" spans="1:29" ht="21" customHeight="1">
      <c r="A102" s="1254" t="str">
        <f t="shared" si="9"/>
        <v/>
      </c>
      <c r="B102" s="30"/>
      <c r="C102" s="2066">
        <f>'Og s3a'!C99</f>
        <v>0</v>
      </c>
      <c r="D102" s="2067"/>
      <c r="E102" s="2068">
        <f>'Og s3a'!E99</f>
        <v>0</v>
      </c>
      <c r="F102" s="2067"/>
      <c r="G102" s="870">
        <f>'Og s3a'!F99</f>
        <v>0</v>
      </c>
      <c r="H102" s="874"/>
      <c r="I102" s="411">
        <f>'Og s3a'!G99</f>
        <v>0</v>
      </c>
      <c r="J102" s="532"/>
      <c r="K102" s="30"/>
      <c r="L102" s="30"/>
      <c r="M102" s="240">
        <f t="shared" si="5"/>
        <v>0</v>
      </c>
      <c r="N102" s="240">
        <f t="shared" si="6"/>
        <v>0</v>
      </c>
      <c r="O102" s="240">
        <f t="shared" si="7"/>
        <v>0</v>
      </c>
      <c r="P102" s="240">
        <f t="shared" si="8"/>
        <v>0</v>
      </c>
      <c r="Q102" s="48">
        <f>'Og s3a'!H99</f>
        <v>0</v>
      </c>
      <c r="R102" s="412">
        <f>'Og s3a'!D99</f>
        <v>0</v>
      </c>
      <c r="S102" s="30"/>
      <c r="T102" s="306"/>
      <c r="U102" s="306"/>
      <c r="V102" s="306"/>
      <c r="W102" s="30"/>
      <c r="X102" s="30"/>
      <c r="Y102" s="30"/>
      <c r="Z102" s="30"/>
      <c r="AA102" s="30"/>
      <c r="AB102" s="30"/>
      <c r="AC102" s="30"/>
    </row>
    <row r="103" spans="1:29" ht="21" customHeight="1">
      <c r="A103" s="1254" t="str">
        <f t="shared" si="9"/>
        <v/>
      </c>
      <c r="B103" s="30"/>
      <c r="C103" s="2066">
        <f>'Og s3a'!C100</f>
        <v>0</v>
      </c>
      <c r="D103" s="2067"/>
      <c r="E103" s="2068">
        <f>'Og s3a'!E100</f>
        <v>0</v>
      </c>
      <c r="F103" s="2067"/>
      <c r="G103" s="870">
        <f>'Og s3a'!F100</f>
        <v>0</v>
      </c>
      <c r="H103" s="874"/>
      <c r="I103" s="411">
        <f>'Og s3a'!G100</f>
        <v>0</v>
      </c>
      <c r="J103" s="532"/>
      <c r="K103" s="30"/>
      <c r="L103" s="30"/>
      <c r="M103" s="240">
        <f t="shared" si="5"/>
        <v>0</v>
      </c>
      <c r="N103" s="240">
        <f t="shared" si="6"/>
        <v>0</v>
      </c>
      <c r="O103" s="240">
        <f t="shared" si="7"/>
        <v>0</v>
      </c>
      <c r="P103" s="240">
        <f t="shared" si="8"/>
        <v>0</v>
      </c>
      <c r="Q103" s="48">
        <f>'Og s3a'!H100</f>
        <v>0</v>
      </c>
      <c r="R103" s="412">
        <f>'Og s3a'!D100</f>
        <v>0</v>
      </c>
      <c r="S103" s="30"/>
      <c r="T103" s="306"/>
      <c r="U103" s="306"/>
      <c r="V103" s="306"/>
      <c r="W103" s="30"/>
      <c r="X103" s="30"/>
      <c r="Y103" s="30"/>
      <c r="Z103" s="30"/>
      <c r="AA103" s="30"/>
      <c r="AB103" s="30"/>
      <c r="AC103" s="30"/>
    </row>
    <row r="104" spans="1:29" ht="21" customHeight="1">
      <c r="A104" s="1254" t="str">
        <f t="shared" si="9"/>
        <v/>
      </c>
      <c r="B104" s="30"/>
      <c r="C104" s="2066">
        <f>'Og s3a'!C101</f>
        <v>0</v>
      </c>
      <c r="D104" s="2067"/>
      <c r="E104" s="2068">
        <f>'Og s3a'!E101</f>
        <v>0</v>
      </c>
      <c r="F104" s="2067"/>
      <c r="G104" s="870">
        <f>'Og s3a'!F101</f>
        <v>0</v>
      </c>
      <c r="H104" s="874"/>
      <c r="I104" s="411">
        <f>'Og s3a'!G101</f>
        <v>0</v>
      </c>
      <c r="J104" s="532"/>
      <c r="K104" s="30"/>
      <c r="L104" s="30"/>
      <c r="M104" s="240">
        <f t="shared" si="5"/>
        <v>0</v>
      </c>
      <c r="N104" s="240">
        <f t="shared" si="6"/>
        <v>0</v>
      </c>
      <c r="O104" s="240">
        <f t="shared" si="7"/>
        <v>0</v>
      </c>
      <c r="P104" s="240">
        <f t="shared" si="8"/>
        <v>0</v>
      </c>
      <c r="Q104" s="48">
        <f>'Og s3a'!H101</f>
        <v>0</v>
      </c>
      <c r="R104" s="412">
        <f>'Og s3a'!D101</f>
        <v>0</v>
      </c>
      <c r="S104" s="30"/>
      <c r="T104" s="306"/>
      <c r="U104" s="306"/>
      <c r="V104" s="306"/>
      <c r="W104" s="30"/>
      <c r="X104" s="30"/>
      <c r="Y104" s="30"/>
      <c r="Z104" s="30"/>
      <c r="AA104" s="30"/>
      <c r="AB104" s="30"/>
      <c r="AC104" s="30"/>
    </row>
    <row r="105" spans="1:29" ht="21" customHeight="1">
      <c r="A105" s="1254" t="str">
        <f t="shared" si="9"/>
        <v/>
      </c>
      <c r="B105" s="30"/>
      <c r="C105" s="2066">
        <f>'Og s3a'!C102</f>
        <v>0</v>
      </c>
      <c r="D105" s="2067"/>
      <c r="E105" s="2068">
        <f>'Og s3a'!E102</f>
        <v>0</v>
      </c>
      <c r="F105" s="2067"/>
      <c r="G105" s="870">
        <f>'Og s3a'!F102</f>
        <v>0</v>
      </c>
      <c r="H105" s="874"/>
      <c r="I105" s="411">
        <f>'Og s3a'!G102</f>
        <v>0</v>
      </c>
      <c r="J105" s="532"/>
      <c r="K105" s="30"/>
      <c r="L105" s="30"/>
      <c r="M105" s="240">
        <f t="shared" si="5"/>
        <v>0</v>
      </c>
      <c r="N105" s="240">
        <f t="shared" si="6"/>
        <v>0</v>
      </c>
      <c r="O105" s="240">
        <f t="shared" si="7"/>
        <v>0</v>
      </c>
      <c r="P105" s="240">
        <f t="shared" si="8"/>
        <v>0</v>
      </c>
      <c r="Q105" s="48">
        <f>'Og s3a'!H102</f>
        <v>0</v>
      </c>
      <c r="R105" s="412">
        <f>'Og s3a'!D102</f>
        <v>0</v>
      </c>
      <c r="S105" s="30"/>
      <c r="T105" s="306"/>
      <c r="U105" s="306"/>
      <c r="V105" s="306"/>
      <c r="W105" s="30"/>
      <c r="X105" s="30"/>
      <c r="Y105" s="30"/>
      <c r="Z105" s="30"/>
      <c r="AA105" s="30"/>
      <c r="AB105" s="30"/>
      <c r="AC105" s="30"/>
    </row>
    <row r="106" spans="1:29" ht="21" customHeight="1">
      <c r="A106" s="1254" t="str">
        <f t="shared" si="9"/>
        <v/>
      </c>
      <c r="B106" s="30"/>
      <c r="C106" s="2066">
        <f>'Og s3a'!C103</f>
        <v>0</v>
      </c>
      <c r="D106" s="2067"/>
      <c r="E106" s="2068">
        <f>'Og s3a'!E103</f>
        <v>0</v>
      </c>
      <c r="F106" s="2067"/>
      <c r="G106" s="870">
        <f>'Og s3a'!F103</f>
        <v>0</v>
      </c>
      <c r="H106" s="874"/>
      <c r="I106" s="411">
        <f>'Og s3a'!G103</f>
        <v>0</v>
      </c>
      <c r="J106" s="532"/>
      <c r="K106" s="30"/>
      <c r="L106" s="30"/>
      <c r="M106" s="240">
        <f t="shared" si="5"/>
        <v>0</v>
      </c>
      <c r="N106" s="240">
        <f t="shared" si="6"/>
        <v>0</v>
      </c>
      <c r="O106" s="240">
        <f t="shared" si="7"/>
        <v>0</v>
      </c>
      <c r="P106" s="240">
        <f t="shared" si="8"/>
        <v>0</v>
      </c>
      <c r="Q106" s="48">
        <f>'Og s3a'!H103</f>
        <v>0</v>
      </c>
      <c r="R106" s="412">
        <f>'Og s3a'!D103</f>
        <v>0</v>
      </c>
      <c r="S106" s="30"/>
      <c r="T106" s="306"/>
      <c r="U106" s="306"/>
      <c r="V106" s="306"/>
      <c r="W106" s="30"/>
      <c r="X106" s="30"/>
      <c r="Y106" s="30"/>
      <c r="Z106" s="30"/>
      <c r="AA106" s="30"/>
      <c r="AB106" s="30"/>
      <c r="AC106" s="30"/>
    </row>
    <row r="107" spans="1:29" ht="21" customHeight="1">
      <c r="A107" s="1254" t="str">
        <f t="shared" si="9"/>
        <v/>
      </c>
      <c r="B107" s="30"/>
      <c r="C107" s="2066">
        <f>'Og s3a'!C104</f>
        <v>0</v>
      </c>
      <c r="D107" s="2067"/>
      <c r="E107" s="2068">
        <f>'Og s3a'!E104</f>
        <v>0</v>
      </c>
      <c r="F107" s="2067"/>
      <c r="G107" s="870">
        <f>'Og s3a'!F104</f>
        <v>0</v>
      </c>
      <c r="H107" s="874"/>
      <c r="I107" s="411">
        <f>'Og s3a'!G104</f>
        <v>0</v>
      </c>
      <c r="J107" s="532"/>
      <c r="K107" s="30"/>
      <c r="L107" s="30"/>
      <c r="M107" s="240">
        <f t="shared" si="5"/>
        <v>0</v>
      </c>
      <c r="N107" s="240">
        <f t="shared" si="6"/>
        <v>0</v>
      </c>
      <c r="O107" s="240">
        <f t="shared" si="7"/>
        <v>0</v>
      </c>
      <c r="P107" s="240">
        <f t="shared" si="8"/>
        <v>0</v>
      </c>
      <c r="Q107" s="48">
        <f>'Og s3a'!H104</f>
        <v>0</v>
      </c>
      <c r="R107" s="412">
        <f>'Og s3a'!D104</f>
        <v>0</v>
      </c>
      <c r="S107" s="30"/>
      <c r="T107" s="306"/>
      <c r="U107" s="306"/>
      <c r="V107" s="306"/>
      <c r="W107" s="30"/>
      <c r="X107" s="30"/>
      <c r="Y107" s="30"/>
      <c r="Z107" s="30"/>
      <c r="AA107" s="30"/>
      <c r="AB107" s="30"/>
      <c r="AC107" s="30"/>
    </row>
    <row r="108" spans="1:29" ht="21" customHeight="1">
      <c r="A108" s="1254" t="str">
        <f t="shared" si="9"/>
        <v/>
      </c>
      <c r="B108" s="30"/>
      <c r="C108" s="2066">
        <f>'Og s3a'!C105</f>
        <v>0</v>
      </c>
      <c r="D108" s="2067"/>
      <c r="E108" s="2068">
        <f>'Og s3a'!E105</f>
        <v>0</v>
      </c>
      <c r="F108" s="2067"/>
      <c r="G108" s="870">
        <f>'Og s3a'!F105</f>
        <v>0</v>
      </c>
      <c r="H108" s="874"/>
      <c r="I108" s="411">
        <f>'Og s3a'!G105</f>
        <v>0</v>
      </c>
      <c r="J108" s="532"/>
      <c r="K108" s="30"/>
      <c r="L108" s="30"/>
      <c r="M108" s="240">
        <f t="shared" si="5"/>
        <v>0</v>
      </c>
      <c r="N108" s="240">
        <f t="shared" si="6"/>
        <v>0</v>
      </c>
      <c r="O108" s="240">
        <f t="shared" si="7"/>
        <v>0</v>
      </c>
      <c r="P108" s="240">
        <f t="shared" si="8"/>
        <v>0</v>
      </c>
      <c r="Q108" s="48">
        <f>'Og s3a'!H105</f>
        <v>0</v>
      </c>
      <c r="R108" s="412">
        <f>'Og s3a'!D105</f>
        <v>0</v>
      </c>
      <c r="S108" s="30"/>
      <c r="T108" s="306"/>
      <c r="U108" s="306"/>
      <c r="V108" s="306"/>
      <c r="W108" s="30"/>
      <c r="X108" s="30"/>
      <c r="Y108" s="30"/>
      <c r="Z108" s="30"/>
      <c r="AA108" s="30"/>
      <c r="AB108" s="30"/>
      <c r="AC108" s="30"/>
    </row>
    <row r="109" spans="1:29" ht="21" customHeight="1">
      <c r="A109" s="1254" t="str">
        <f t="shared" si="9"/>
        <v/>
      </c>
      <c r="B109" s="30"/>
      <c r="C109" s="2066">
        <f>'Og s3a'!C106</f>
        <v>0</v>
      </c>
      <c r="D109" s="2067"/>
      <c r="E109" s="2068">
        <f>'Og s3a'!E106</f>
        <v>0</v>
      </c>
      <c r="F109" s="2067"/>
      <c r="G109" s="870">
        <f>'Og s3a'!F106</f>
        <v>0</v>
      </c>
      <c r="H109" s="874"/>
      <c r="I109" s="411">
        <f>'Og s3a'!G106</f>
        <v>0</v>
      </c>
      <c r="J109" s="532"/>
      <c r="K109" s="30"/>
      <c r="L109" s="30"/>
      <c r="M109" s="240">
        <f t="shared" si="5"/>
        <v>0</v>
      </c>
      <c r="N109" s="240">
        <f t="shared" si="6"/>
        <v>0</v>
      </c>
      <c r="O109" s="240">
        <f t="shared" si="7"/>
        <v>0</v>
      </c>
      <c r="P109" s="240">
        <f t="shared" si="8"/>
        <v>0</v>
      </c>
      <c r="Q109" s="48">
        <f>'Og s3a'!H106</f>
        <v>0</v>
      </c>
      <c r="R109" s="412">
        <f>'Og s3a'!D106</f>
        <v>0</v>
      </c>
      <c r="S109" s="30"/>
      <c r="T109" s="306"/>
      <c r="U109" s="306"/>
      <c r="V109" s="306"/>
      <c r="W109" s="30"/>
      <c r="X109" s="30"/>
      <c r="Y109" s="30"/>
      <c r="Z109" s="30"/>
      <c r="AA109" s="30"/>
      <c r="AB109" s="30"/>
      <c r="AC109" s="30"/>
    </row>
    <row r="110" spans="1:29" ht="21" customHeight="1">
      <c r="A110" s="1254" t="str">
        <f t="shared" si="9"/>
        <v/>
      </c>
      <c r="B110" s="30"/>
      <c r="C110" s="2066">
        <f>'Og s3a'!C107</f>
        <v>0</v>
      </c>
      <c r="D110" s="2067"/>
      <c r="E110" s="2068">
        <f>'Og s3a'!E107</f>
        <v>0</v>
      </c>
      <c r="F110" s="2067"/>
      <c r="G110" s="870">
        <f>'Og s3a'!F107</f>
        <v>0</v>
      </c>
      <c r="H110" s="874"/>
      <c r="I110" s="411">
        <f>'Og s3a'!G107</f>
        <v>0</v>
      </c>
      <c r="J110" s="532"/>
      <c r="K110" s="30"/>
      <c r="L110" s="30"/>
      <c r="M110" s="240">
        <f t="shared" si="5"/>
        <v>0</v>
      </c>
      <c r="N110" s="240">
        <f t="shared" si="6"/>
        <v>0</v>
      </c>
      <c r="O110" s="240">
        <f t="shared" si="7"/>
        <v>0</v>
      </c>
      <c r="P110" s="240">
        <f t="shared" si="8"/>
        <v>0</v>
      </c>
      <c r="Q110" s="48">
        <f>'Og s3a'!H107</f>
        <v>0</v>
      </c>
      <c r="R110" s="412">
        <f>'Og s3a'!D107</f>
        <v>0</v>
      </c>
      <c r="S110" s="30"/>
      <c r="T110" s="306"/>
      <c r="U110" s="306"/>
      <c r="V110" s="306"/>
      <c r="W110" s="30"/>
      <c r="X110" s="30"/>
      <c r="Y110" s="30"/>
      <c r="Z110" s="30"/>
      <c r="AA110" s="30"/>
      <c r="AB110" s="30"/>
      <c r="AC110" s="30"/>
    </row>
    <row r="111" spans="1:29" ht="21" customHeight="1">
      <c r="A111" s="1254" t="str">
        <f t="shared" si="9"/>
        <v/>
      </c>
      <c r="B111" s="30"/>
      <c r="C111" s="2066">
        <f>'Og s3a'!C108</f>
        <v>0</v>
      </c>
      <c r="D111" s="2067"/>
      <c r="E111" s="2068">
        <f>'Og s3a'!E108</f>
        <v>0</v>
      </c>
      <c r="F111" s="2067"/>
      <c r="G111" s="870">
        <f>'Og s3a'!F108</f>
        <v>0</v>
      </c>
      <c r="H111" s="874"/>
      <c r="I111" s="411">
        <f>'Og s3a'!G108</f>
        <v>0</v>
      </c>
      <c r="J111" s="532"/>
      <c r="K111" s="30"/>
      <c r="L111" s="30"/>
      <c r="M111" s="240">
        <f t="shared" si="5"/>
        <v>0</v>
      </c>
      <c r="N111" s="240">
        <f t="shared" si="6"/>
        <v>0</v>
      </c>
      <c r="O111" s="240">
        <f t="shared" si="7"/>
        <v>0</v>
      </c>
      <c r="P111" s="240">
        <f t="shared" si="8"/>
        <v>0</v>
      </c>
      <c r="Q111" s="48">
        <f>'Og s3a'!H108</f>
        <v>0</v>
      </c>
      <c r="R111" s="412">
        <f>'Og s3a'!D108</f>
        <v>0</v>
      </c>
      <c r="S111" s="30"/>
      <c r="T111" s="306"/>
      <c r="U111" s="306"/>
      <c r="V111" s="306"/>
      <c r="W111" s="30"/>
      <c r="X111" s="30"/>
      <c r="Y111" s="30"/>
      <c r="Z111" s="30"/>
      <c r="AA111" s="30"/>
      <c r="AB111" s="30"/>
      <c r="AC111" s="30"/>
    </row>
    <row r="112" spans="1:29" ht="21" customHeight="1">
      <c r="A112" s="1254" t="str">
        <f t="shared" si="9"/>
        <v/>
      </c>
      <c r="B112" s="30"/>
      <c r="C112" s="2066">
        <f>'Og s3a'!C109</f>
        <v>0</v>
      </c>
      <c r="D112" s="2067"/>
      <c r="E112" s="2068">
        <f>'Og s3a'!E109</f>
        <v>0</v>
      </c>
      <c r="F112" s="2067"/>
      <c r="G112" s="870">
        <f>'Og s3a'!F109</f>
        <v>0</v>
      </c>
      <c r="H112" s="874"/>
      <c r="I112" s="411">
        <f>'Og s3a'!G109</f>
        <v>0</v>
      </c>
      <c r="J112" s="532"/>
      <c r="K112" s="30"/>
      <c r="L112" s="30"/>
      <c r="M112" s="240">
        <f t="shared" si="5"/>
        <v>0</v>
      </c>
      <c r="N112" s="240">
        <f t="shared" si="6"/>
        <v>0</v>
      </c>
      <c r="O112" s="240">
        <f t="shared" si="7"/>
        <v>0</v>
      </c>
      <c r="P112" s="240">
        <f t="shared" si="8"/>
        <v>0</v>
      </c>
      <c r="Q112" s="48">
        <f>'Og s3a'!H109</f>
        <v>0</v>
      </c>
      <c r="R112" s="412">
        <f>'Og s3a'!D109</f>
        <v>0</v>
      </c>
      <c r="S112" s="30"/>
      <c r="T112" s="306"/>
      <c r="U112" s="306"/>
      <c r="V112" s="306"/>
      <c r="W112" s="30"/>
      <c r="X112" s="30"/>
      <c r="Y112" s="30"/>
      <c r="Z112" s="30"/>
      <c r="AA112" s="30"/>
      <c r="AB112" s="30"/>
      <c r="AC112" s="30"/>
    </row>
    <row r="113" spans="1:29" ht="21" customHeight="1">
      <c r="A113" s="1254" t="str">
        <f t="shared" si="9"/>
        <v/>
      </c>
      <c r="B113" s="30"/>
      <c r="C113" s="2066">
        <f>'Og s3a'!C110</f>
        <v>0</v>
      </c>
      <c r="D113" s="2067"/>
      <c r="E113" s="2068">
        <f>'Og s3a'!E110</f>
        <v>0</v>
      </c>
      <c r="F113" s="2067"/>
      <c r="G113" s="870">
        <f>'Og s3a'!F110</f>
        <v>0</v>
      </c>
      <c r="H113" s="874"/>
      <c r="I113" s="411">
        <f>'Og s3a'!G110</f>
        <v>0</v>
      </c>
      <c r="J113" s="532"/>
      <c r="K113" s="30"/>
      <c r="L113" s="30"/>
      <c r="M113" s="240">
        <f t="shared" si="5"/>
        <v>0</v>
      </c>
      <c r="N113" s="240">
        <f t="shared" si="6"/>
        <v>0</v>
      </c>
      <c r="O113" s="240">
        <f t="shared" si="7"/>
        <v>0</v>
      </c>
      <c r="P113" s="240">
        <f t="shared" si="8"/>
        <v>0</v>
      </c>
      <c r="Q113" s="48">
        <f>'Og s3a'!H110</f>
        <v>0</v>
      </c>
      <c r="R113" s="412">
        <f>'Og s3a'!D110</f>
        <v>0</v>
      </c>
      <c r="S113" s="30"/>
      <c r="T113" s="306"/>
      <c r="U113" s="306"/>
      <c r="V113" s="306"/>
      <c r="W113" s="30"/>
      <c r="X113" s="30"/>
      <c r="Y113" s="30"/>
      <c r="Z113" s="30"/>
      <c r="AA113" s="30"/>
      <c r="AB113" s="30"/>
      <c r="AC113" s="30"/>
    </row>
    <row r="114" spans="1:29" ht="21" customHeight="1">
      <c r="A114" s="1254" t="str">
        <f t="shared" si="9"/>
        <v/>
      </c>
      <c r="B114" s="30"/>
      <c r="C114" s="2066">
        <f>'Og s3a'!C111</f>
        <v>0</v>
      </c>
      <c r="D114" s="2067"/>
      <c r="E114" s="2068">
        <f>'Og s3a'!E111</f>
        <v>0</v>
      </c>
      <c r="F114" s="2067"/>
      <c r="G114" s="870">
        <f>'Og s3a'!F111</f>
        <v>0</v>
      </c>
      <c r="H114" s="874"/>
      <c r="I114" s="411">
        <f>'Og s3a'!G111</f>
        <v>0</v>
      </c>
      <c r="J114" s="532"/>
      <c r="K114" s="30"/>
      <c r="L114" s="30"/>
      <c r="M114" s="240">
        <f t="shared" si="5"/>
        <v>0</v>
      </c>
      <c r="N114" s="240">
        <f t="shared" si="6"/>
        <v>0</v>
      </c>
      <c r="O114" s="240">
        <f t="shared" si="7"/>
        <v>0</v>
      </c>
      <c r="P114" s="240">
        <f t="shared" si="8"/>
        <v>0</v>
      </c>
      <c r="Q114" s="48">
        <f>'Og s3a'!H111</f>
        <v>0</v>
      </c>
      <c r="R114" s="412">
        <f>'Og s3a'!D111</f>
        <v>0</v>
      </c>
      <c r="S114" s="30"/>
      <c r="T114" s="306"/>
      <c r="U114" s="306"/>
      <c r="V114" s="306"/>
      <c r="W114" s="30"/>
      <c r="X114" s="30"/>
      <c r="Y114" s="30"/>
      <c r="Z114" s="30"/>
      <c r="AA114" s="30"/>
      <c r="AB114" s="30"/>
      <c r="AC114" s="30"/>
    </row>
    <row r="115" spans="1:29" ht="21" customHeight="1">
      <c r="A115" s="1254" t="str">
        <f t="shared" si="9"/>
        <v/>
      </c>
      <c r="B115" s="30"/>
      <c r="C115" s="2066">
        <f>'Og s3a'!C112</f>
        <v>0</v>
      </c>
      <c r="D115" s="2067"/>
      <c r="E115" s="2068">
        <f>'Og s3a'!E112</f>
        <v>0</v>
      </c>
      <c r="F115" s="2067"/>
      <c r="G115" s="870">
        <f>'Og s3a'!F112</f>
        <v>0</v>
      </c>
      <c r="H115" s="874"/>
      <c r="I115" s="411">
        <f>'Og s3a'!G112</f>
        <v>0</v>
      </c>
      <c r="J115" s="532"/>
      <c r="K115" s="30"/>
      <c r="L115" s="30"/>
      <c r="M115" s="240">
        <f t="shared" si="5"/>
        <v>0</v>
      </c>
      <c r="N115" s="240">
        <f t="shared" si="6"/>
        <v>0</v>
      </c>
      <c r="O115" s="240">
        <f t="shared" si="7"/>
        <v>0</v>
      </c>
      <c r="P115" s="240">
        <f t="shared" si="8"/>
        <v>0</v>
      </c>
      <c r="Q115" s="48">
        <f>'Og s3a'!H112</f>
        <v>0</v>
      </c>
      <c r="R115" s="412">
        <f>'Og s3a'!D112</f>
        <v>0</v>
      </c>
      <c r="S115" s="30"/>
      <c r="T115" s="306"/>
      <c r="U115" s="306"/>
      <c r="V115" s="306"/>
      <c r="W115" s="30"/>
      <c r="X115" s="30"/>
      <c r="Y115" s="30"/>
      <c r="Z115" s="30"/>
      <c r="AA115" s="30"/>
      <c r="AB115" s="30"/>
      <c r="AC115" s="30"/>
    </row>
    <row r="116" spans="1:29" ht="21" customHeight="1">
      <c r="A116" s="1254" t="str">
        <f t="shared" si="9"/>
        <v/>
      </c>
      <c r="B116" s="30"/>
      <c r="C116" s="2066">
        <f>'Og s3a'!C113</f>
        <v>0</v>
      </c>
      <c r="D116" s="2067"/>
      <c r="E116" s="2068">
        <f>'Og s3a'!E113</f>
        <v>0</v>
      </c>
      <c r="F116" s="2067"/>
      <c r="G116" s="870">
        <f>'Og s3a'!F113</f>
        <v>0</v>
      </c>
      <c r="H116" s="874"/>
      <c r="I116" s="411">
        <f>'Og s3a'!G113</f>
        <v>0</v>
      </c>
      <c r="J116" s="532"/>
      <c r="K116" s="30"/>
      <c r="L116" s="30"/>
      <c r="M116" s="240">
        <f t="shared" si="5"/>
        <v>0</v>
      </c>
      <c r="N116" s="240">
        <f t="shared" si="6"/>
        <v>0</v>
      </c>
      <c r="O116" s="240">
        <f t="shared" si="7"/>
        <v>0</v>
      </c>
      <c r="P116" s="240">
        <f t="shared" si="8"/>
        <v>0</v>
      </c>
      <c r="Q116" s="48">
        <f>'Og s3a'!H113</f>
        <v>0</v>
      </c>
      <c r="R116" s="412">
        <f>'Og s3a'!D113</f>
        <v>0</v>
      </c>
      <c r="S116" s="30"/>
      <c r="T116" s="306"/>
      <c r="U116" s="306"/>
      <c r="V116" s="306"/>
      <c r="W116" s="30"/>
      <c r="X116" s="30"/>
      <c r="Y116" s="30"/>
      <c r="Z116" s="30"/>
      <c r="AA116" s="30"/>
      <c r="AB116" s="30"/>
      <c r="AC116" s="30"/>
    </row>
    <row r="117" spans="1:29" ht="21" customHeight="1">
      <c r="A117" s="1254" t="str">
        <f t="shared" si="9"/>
        <v/>
      </c>
      <c r="B117" s="30"/>
      <c r="C117" s="2066">
        <f>'Og s3a'!C114</f>
        <v>0</v>
      </c>
      <c r="D117" s="2067"/>
      <c r="E117" s="2068">
        <f>'Og s3a'!E114</f>
        <v>0</v>
      </c>
      <c r="F117" s="2067"/>
      <c r="G117" s="870">
        <f>'Og s3a'!F114</f>
        <v>0</v>
      </c>
      <c r="H117" s="874"/>
      <c r="I117" s="411">
        <f>'Og s3a'!G114</f>
        <v>0</v>
      </c>
      <c r="J117" s="532"/>
      <c r="K117" s="30"/>
      <c r="L117" s="30"/>
      <c r="M117" s="240">
        <f t="shared" si="5"/>
        <v>0</v>
      </c>
      <c r="N117" s="240">
        <f t="shared" si="6"/>
        <v>0</v>
      </c>
      <c r="O117" s="240">
        <f t="shared" si="7"/>
        <v>0</v>
      </c>
      <c r="P117" s="240">
        <f t="shared" si="8"/>
        <v>0</v>
      </c>
      <c r="Q117" s="48">
        <f>'Og s3a'!H114</f>
        <v>0</v>
      </c>
      <c r="R117" s="412">
        <f>'Og s3a'!D114</f>
        <v>0</v>
      </c>
      <c r="S117" s="30"/>
      <c r="T117" s="306"/>
      <c r="U117" s="306"/>
      <c r="V117" s="306"/>
      <c r="W117" s="30"/>
      <c r="X117" s="30"/>
      <c r="Y117" s="30"/>
      <c r="Z117" s="30"/>
      <c r="AA117" s="30"/>
      <c r="AB117" s="30"/>
      <c r="AC117" s="30"/>
    </row>
    <row r="118" spans="1:29" ht="21" customHeight="1">
      <c r="A118" s="1254" t="str">
        <f t="shared" si="9"/>
        <v/>
      </c>
      <c r="B118" s="30"/>
      <c r="C118" s="2066">
        <f>'Og s3a'!C115</f>
        <v>0</v>
      </c>
      <c r="D118" s="2067"/>
      <c r="E118" s="2068">
        <f>'Og s3a'!E115</f>
        <v>0</v>
      </c>
      <c r="F118" s="2067"/>
      <c r="G118" s="870">
        <f>'Og s3a'!F115</f>
        <v>0</v>
      </c>
      <c r="H118" s="874"/>
      <c r="I118" s="411">
        <f>'Og s3a'!G115</f>
        <v>0</v>
      </c>
      <c r="J118" s="532"/>
      <c r="K118" s="30"/>
      <c r="L118" s="30"/>
      <c r="M118" s="240">
        <f t="shared" si="5"/>
        <v>0</v>
      </c>
      <c r="N118" s="240">
        <f t="shared" si="6"/>
        <v>0</v>
      </c>
      <c r="O118" s="240">
        <f t="shared" si="7"/>
        <v>0</v>
      </c>
      <c r="P118" s="240">
        <f t="shared" si="8"/>
        <v>0</v>
      </c>
      <c r="Q118" s="48">
        <f>'Og s3a'!H115</f>
        <v>0</v>
      </c>
      <c r="R118" s="412">
        <f>'Og s3a'!D115</f>
        <v>0</v>
      </c>
      <c r="S118" s="30"/>
      <c r="T118" s="306"/>
      <c r="U118" s="306"/>
      <c r="V118" s="306"/>
      <c r="W118" s="30"/>
      <c r="X118" s="30"/>
      <c r="Y118" s="30"/>
      <c r="Z118" s="30"/>
      <c r="AA118" s="30"/>
      <c r="AB118" s="30"/>
      <c r="AC118" s="30"/>
    </row>
    <row r="119" spans="1:29" ht="21" customHeight="1">
      <c r="A119" s="1254" t="str">
        <f t="shared" si="9"/>
        <v/>
      </c>
      <c r="B119" s="30"/>
      <c r="C119" s="2066">
        <f>'Og s3a'!C116</f>
        <v>0</v>
      </c>
      <c r="D119" s="2067"/>
      <c r="E119" s="2068">
        <f>'Og s3a'!E116</f>
        <v>0</v>
      </c>
      <c r="F119" s="2067"/>
      <c r="G119" s="870">
        <f>'Og s3a'!F116</f>
        <v>0</v>
      </c>
      <c r="H119" s="874"/>
      <c r="I119" s="411">
        <f>'Og s3a'!G116</f>
        <v>0</v>
      </c>
      <c r="J119" s="532"/>
      <c r="K119" s="30"/>
      <c r="L119" s="30"/>
      <c r="M119" s="240">
        <f t="shared" si="5"/>
        <v>0</v>
      </c>
      <c r="N119" s="240">
        <f t="shared" si="6"/>
        <v>0</v>
      </c>
      <c r="O119" s="240">
        <f t="shared" si="7"/>
        <v>0</v>
      </c>
      <c r="P119" s="240">
        <f t="shared" si="8"/>
        <v>0</v>
      </c>
      <c r="Q119" s="48">
        <f>'Og s3a'!H116</f>
        <v>0</v>
      </c>
      <c r="R119" s="412">
        <f>'Og s3a'!D116</f>
        <v>0</v>
      </c>
      <c r="S119" s="30"/>
      <c r="T119" s="306"/>
      <c r="U119" s="306"/>
      <c r="V119" s="306"/>
      <c r="W119" s="30"/>
      <c r="X119" s="30"/>
      <c r="Y119" s="30"/>
      <c r="Z119" s="30"/>
      <c r="AA119" s="30"/>
      <c r="AB119" s="30"/>
      <c r="AC119" s="30"/>
    </row>
    <row r="120" spans="1:29" ht="21" customHeight="1">
      <c r="A120" s="1254" t="str">
        <f t="shared" si="9"/>
        <v/>
      </c>
      <c r="B120" s="30"/>
      <c r="C120" s="2066">
        <f>'Og s3a'!C117</f>
        <v>0</v>
      </c>
      <c r="D120" s="2067"/>
      <c r="E120" s="2068">
        <f>'Og s3a'!E117</f>
        <v>0</v>
      </c>
      <c r="F120" s="2067"/>
      <c r="G120" s="870">
        <f>'Og s3a'!F117</f>
        <v>0</v>
      </c>
      <c r="H120" s="874"/>
      <c r="I120" s="411">
        <f>'Og s3a'!G117</f>
        <v>0</v>
      </c>
      <c r="J120" s="532"/>
      <c r="K120" s="30"/>
      <c r="L120" s="30"/>
      <c r="M120" s="240">
        <f t="shared" si="5"/>
        <v>0</v>
      </c>
      <c r="N120" s="240">
        <f t="shared" si="6"/>
        <v>0</v>
      </c>
      <c r="O120" s="240">
        <f t="shared" si="7"/>
        <v>0</v>
      </c>
      <c r="P120" s="240">
        <f t="shared" si="8"/>
        <v>0</v>
      </c>
      <c r="Q120" s="48">
        <f>'Og s3a'!H117</f>
        <v>0</v>
      </c>
      <c r="R120" s="412">
        <f>'Og s3a'!D117</f>
        <v>0</v>
      </c>
      <c r="S120" s="30"/>
      <c r="T120" s="306"/>
      <c r="U120" s="306"/>
      <c r="V120" s="306"/>
      <c r="W120" s="30"/>
      <c r="X120" s="30"/>
      <c r="Y120" s="30"/>
      <c r="Z120" s="30"/>
      <c r="AA120" s="30"/>
      <c r="AB120" s="30"/>
      <c r="AC120" s="30"/>
    </row>
    <row r="121" spans="1:29" ht="21" customHeight="1">
      <c r="A121" s="1254" t="str">
        <f t="shared" si="9"/>
        <v/>
      </c>
      <c r="B121" s="30"/>
      <c r="C121" s="2066">
        <f>'Og s3a'!C118</f>
        <v>0</v>
      </c>
      <c r="D121" s="2067"/>
      <c r="E121" s="2068">
        <f>'Og s3a'!E118</f>
        <v>0</v>
      </c>
      <c r="F121" s="2067"/>
      <c r="G121" s="870">
        <f>'Og s3a'!F118</f>
        <v>0</v>
      </c>
      <c r="H121" s="874"/>
      <c r="I121" s="411">
        <f>'Og s3a'!G118</f>
        <v>0</v>
      </c>
      <c r="J121" s="532"/>
      <c r="K121" s="30"/>
      <c r="L121" s="30"/>
      <c r="M121" s="240">
        <f t="shared" si="5"/>
        <v>0</v>
      </c>
      <c r="N121" s="240">
        <f t="shared" si="6"/>
        <v>0</v>
      </c>
      <c r="O121" s="240">
        <f t="shared" si="7"/>
        <v>0</v>
      </c>
      <c r="P121" s="240">
        <f t="shared" si="8"/>
        <v>0</v>
      </c>
      <c r="Q121" s="48">
        <f>'Og s3a'!H118</f>
        <v>0</v>
      </c>
      <c r="R121" s="412">
        <f>'Og s3a'!D118</f>
        <v>0</v>
      </c>
      <c r="S121" s="30"/>
      <c r="T121" s="306"/>
      <c r="U121" s="306"/>
      <c r="V121" s="306"/>
      <c r="W121" s="30"/>
      <c r="X121" s="30"/>
      <c r="Y121" s="30"/>
      <c r="Z121" s="30"/>
      <c r="AA121" s="30"/>
      <c r="AB121" s="30"/>
      <c r="AC121" s="30"/>
    </row>
    <row r="122" spans="1:29" ht="21" customHeight="1">
      <c r="A122" s="1254" t="str">
        <f t="shared" si="9"/>
        <v/>
      </c>
      <c r="B122" s="30"/>
      <c r="C122" s="2066">
        <f>'Og s3a'!C119</f>
        <v>0</v>
      </c>
      <c r="D122" s="2067"/>
      <c r="E122" s="2068">
        <f>'Og s3a'!E119</f>
        <v>0</v>
      </c>
      <c r="F122" s="2067"/>
      <c r="G122" s="870">
        <f>'Og s3a'!F119</f>
        <v>0</v>
      </c>
      <c r="H122" s="874"/>
      <c r="I122" s="411">
        <f>'Og s3a'!G119</f>
        <v>0</v>
      </c>
      <c r="J122" s="532"/>
      <c r="K122" s="30"/>
      <c r="L122" s="30"/>
      <c r="M122" s="240">
        <f t="shared" si="5"/>
        <v>0</v>
      </c>
      <c r="N122" s="240">
        <f t="shared" si="6"/>
        <v>0</v>
      </c>
      <c r="O122" s="240">
        <f t="shared" si="7"/>
        <v>0</v>
      </c>
      <c r="P122" s="240">
        <f t="shared" si="8"/>
        <v>0</v>
      </c>
      <c r="Q122" s="48">
        <f>'Og s3a'!H119</f>
        <v>0</v>
      </c>
      <c r="R122" s="412">
        <f>'Og s3a'!D119</f>
        <v>0</v>
      </c>
      <c r="S122" s="30"/>
      <c r="T122" s="306"/>
      <c r="U122" s="306"/>
      <c r="V122" s="306"/>
      <c r="W122" s="30"/>
      <c r="X122" s="30"/>
      <c r="Y122" s="30"/>
      <c r="Z122" s="30"/>
      <c r="AA122" s="30"/>
      <c r="AB122" s="30"/>
      <c r="AC122" s="30"/>
    </row>
    <row r="123" spans="1:29" ht="21" customHeight="1">
      <c r="A123" s="1254" t="str">
        <f t="shared" si="9"/>
        <v/>
      </c>
      <c r="B123" s="30"/>
      <c r="C123" s="2066">
        <f>'Og s3a'!C120</f>
        <v>0</v>
      </c>
      <c r="D123" s="2067"/>
      <c r="E123" s="2068">
        <f>'Og s3a'!E120</f>
        <v>0</v>
      </c>
      <c r="F123" s="2067"/>
      <c r="G123" s="870">
        <f>'Og s3a'!F120</f>
        <v>0</v>
      </c>
      <c r="H123" s="874"/>
      <c r="I123" s="411">
        <f>'Og s3a'!G120</f>
        <v>0</v>
      </c>
      <c r="J123" s="532"/>
      <c r="K123" s="30"/>
      <c r="L123" s="30"/>
      <c r="M123" s="240">
        <f t="shared" si="5"/>
        <v>0</v>
      </c>
      <c r="N123" s="240">
        <f t="shared" si="6"/>
        <v>0</v>
      </c>
      <c r="O123" s="240">
        <f t="shared" si="7"/>
        <v>0</v>
      </c>
      <c r="P123" s="240">
        <f t="shared" si="8"/>
        <v>0</v>
      </c>
      <c r="Q123" s="48">
        <f>'Og s3a'!H120</f>
        <v>0</v>
      </c>
      <c r="R123" s="412">
        <f>'Og s3a'!D120</f>
        <v>0</v>
      </c>
      <c r="S123" s="30"/>
      <c r="T123" s="306"/>
      <c r="U123" s="306"/>
      <c r="V123" s="306"/>
      <c r="W123" s="30"/>
      <c r="X123" s="30"/>
      <c r="Y123" s="30"/>
      <c r="Z123" s="30"/>
      <c r="AA123" s="30"/>
      <c r="AB123" s="30"/>
      <c r="AC123" s="30"/>
    </row>
    <row r="124" spans="1:29" ht="21" customHeight="1">
      <c r="A124" s="1254" t="str">
        <f t="shared" si="9"/>
        <v/>
      </c>
      <c r="B124" s="30"/>
      <c r="C124" s="2066">
        <f>'Og s3a'!C121</f>
        <v>0</v>
      </c>
      <c r="D124" s="2067"/>
      <c r="E124" s="2068">
        <f>'Og s3a'!E121</f>
        <v>0</v>
      </c>
      <c r="F124" s="2067"/>
      <c r="G124" s="870">
        <f>'Og s3a'!F121</f>
        <v>0</v>
      </c>
      <c r="H124" s="874"/>
      <c r="I124" s="411">
        <f>'Og s3a'!G121</f>
        <v>0</v>
      </c>
      <c r="J124" s="532"/>
      <c r="K124" s="30"/>
      <c r="L124" s="30"/>
      <c r="M124" s="240">
        <f t="shared" si="5"/>
        <v>0</v>
      </c>
      <c r="N124" s="240">
        <f t="shared" si="6"/>
        <v>0</v>
      </c>
      <c r="O124" s="240">
        <f t="shared" si="7"/>
        <v>0</v>
      </c>
      <c r="P124" s="240">
        <f t="shared" si="8"/>
        <v>0</v>
      </c>
      <c r="Q124" s="48">
        <f>'Og s3a'!H121</f>
        <v>0</v>
      </c>
      <c r="R124" s="412">
        <f>'Og s3a'!D121</f>
        <v>0</v>
      </c>
      <c r="S124" s="30"/>
      <c r="T124" s="306"/>
      <c r="U124" s="306"/>
      <c r="V124" s="306"/>
      <c r="W124" s="30"/>
      <c r="X124" s="30"/>
      <c r="Y124" s="30"/>
      <c r="Z124" s="30"/>
      <c r="AA124" s="30"/>
      <c r="AB124" s="30"/>
      <c r="AC124" s="30"/>
    </row>
    <row r="125" spans="1:29" ht="21" customHeight="1">
      <c r="A125" s="1254" t="str">
        <f t="shared" si="9"/>
        <v/>
      </c>
      <c r="B125" s="30"/>
      <c r="C125" s="2066">
        <f>'Og s3a'!C122</f>
        <v>0</v>
      </c>
      <c r="D125" s="2067"/>
      <c r="E125" s="2068">
        <f>'Og s3a'!E122</f>
        <v>0</v>
      </c>
      <c r="F125" s="2067"/>
      <c r="G125" s="870">
        <f>'Og s3a'!F122</f>
        <v>0</v>
      </c>
      <c r="H125" s="874"/>
      <c r="I125" s="411">
        <f>'Og s3a'!G122</f>
        <v>0</v>
      </c>
      <c r="J125" s="532"/>
      <c r="K125" s="30"/>
      <c r="L125" s="30"/>
      <c r="M125" s="240">
        <f t="shared" si="5"/>
        <v>0</v>
      </c>
      <c r="N125" s="240">
        <f t="shared" si="6"/>
        <v>0</v>
      </c>
      <c r="O125" s="240">
        <f t="shared" si="7"/>
        <v>0</v>
      </c>
      <c r="P125" s="240">
        <f t="shared" si="8"/>
        <v>0</v>
      </c>
      <c r="Q125" s="48">
        <f>'Og s3a'!H122</f>
        <v>0</v>
      </c>
      <c r="R125" s="412">
        <f>'Og s3a'!D122</f>
        <v>0</v>
      </c>
      <c r="S125" s="30"/>
      <c r="T125" s="306"/>
      <c r="U125" s="306"/>
      <c r="V125" s="306"/>
      <c r="W125" s="30"/>
      <c r="X125" s="30"/>
      <c r="Y125" s="30"/>
      <c r="Z125" s="30"/>
      <c r="AA125" s="30"/>
      <c r="AB125" s="30"/>
      <c r="AC125" s="30"/>
    </row>
    <row r="126" spans="1:29" ht="21" customHeight="1">
      <c r="A126" s="1254" t="str">
        <f t="shared" si="9"/>
        <v/>
      </c>
      <c r="B126" s="30"/>
      <c r="C126" s="2066">
        <f>'Og s3a'!C123</f>
        <v>0</v>
      </c>
      <c r="D126" s="2067"/>
      <c r="E126" s="2068">
        <f>'Og s3a'!E123</f>
        <v>0</v>
      </c>
      <c r="F126" s="2067"/>
      <c r="G126" s="870">
        <f>'Og s3a'!F123</f>
        <v>0</v>
      </c>
      <c r="H126" s="874"/>
      <c r="I126" s="411">
        <f>'Og s3a'!G123</f>
        <v>0</v>
      </c>
      <c r="J126" s="532"/>
      <c r="K126" s="30"/>
      <c r="L126" s="30"/>
      <c r="M126" s="240">
        <f t="shared" si="5"/>
        <v>0</v>
      </c>
      <c r="N126" s="240">
        <f t="shared" si="6"/>
        <v>0</v>
      </c>
      <c r="O126" s="240">
        <f t="shared" si="7"/>
        <v>0</v>
      </c>
      <c r="P126" s="240">
        <f t="shared" si="8"/>
        <v>0</v>
      </c>
      <c r="Q126" s="48">
        <f>'Og s3a'!H123</f>
        <v>0</v>
      </c>
      <c r="R126" s="412">
        <f>'Og s3a'!D123</f>
        <v>0</v>
      </c>
      <c r="S126" s="30"/>
      <c r="T126" s="306"/>
      <c r="U126" s="306"/>
      <c r="V126" s="306"/>
      <c r="W126" s="30"/>
      <c r="X126" s="30"/>
      <c r="Y126" s="30"/>
      <c r="Z126" s="30"/>
      <c r="AA126" s="30"/>
      <c r="AB126" s="30"/>
      <c r="AC126" s="30"/>
    </row>
    <row r="127" spans="1:29" ht="21" customHeight="1">
      <c r="A127" s="1254" t="str">
        <f t="shared" si="9"/>
        <v/>
      </c>
      <c r="B127" s="30"/>
      <c r="C127" s="2066">
        <f>'Og s3a'!C124</f>
        <v>0</v>
      </c>
      <c r="D127" s="2067"/>
      <c r="E127" s="2068">
        <f>'Og s3a'!E124</f>
        <v>0</v>
      </c>
      <c r="F127" s="2067"/>
      <c r="G127" s="870">
        <f>'Og s3a'!F124</f>
        <v>0</v>
      </c>
      <c r="H127" s="874"/>
      <c r="I127" s="411">
        <f>'Og s3a'!G124</f>
        <v>0</v>
      </c>
      <c r="J127" s="532"/>
      <c r="K127" s="30"/>
      <c r="L127" s="30"/>
      <c r="M127" s="240">
        <f t="shared" si="5"/>
        <v>0</v>
      </c>
      <c r="N127" s="240">
        <f t="shared" si="6"/>
        <v>0</v>
      </c>
      <c r="O127" s="240">
        <f t="shared" si="7"/>
        <v>0</v>
      </c>
      <c r="P127" s="240">
        <f t="shared" si="8"/>
        <v>0</v>
      </c>
      <c r="Q127" s="48">
        <f>'Og s3a'!H124</f>
        <v>0</v>
      </c>
      <c r="R127" s="412">
        <f>'Og s3a'!D124</f>
        <v>0</v>
      </c>
      <c r="S127" s="30"/>
      <c r="T127" s="306"/>
      <c r="U127" s="306"/>
      <c r="V127" s="306"/>
      <c r="W127" s="30"/>
      <c r="X127" s="30"/>
      <c r="Y127" s="30"/>
      <c r="Z127" s="30"/>
      <c r="AA127" s="30"/>
      <c r="AB127" s="30"/>
      <c r="AC127" s="30"/>
    </row>
    <row r="128" spans="1:29" ht="21" customHeight="1">
      <c r="A128" s="1254" t="str">
        <f t="shared" si="9"/>
        <v/>
      </c>
      <c r="B128" s="30"/>
      <c r="C128" s="2066">
        <f>'Og s3a'!C125</f>
        <v>0</v>
      </c>
      <c r="D128" s="2067"/>
      <c r="E128" s="2068">
        <f>'Og s3a'!E125</f>
        <v>0</v>
      </c>
      <c r="F128" s="2067"/>
      <c r="G128" s="870">
        <f>'Og s3a'!F125</f>
        <v>0</v>
      </c>
      <c r="H128" s="874"/>
      <c r="I128" s="411">
        <f>'Og s3a'!G125</f>
        <v>0</v>
      </c>
      <c r="J128" s="532"/>
      <c r="K128" s="30"/>
      <c r="L128" s="30"/>
      <c r="M128" s="240">
        <f t="shared" si="5"/>
        <v>0</v>
      </c>
      <c r="N128" s="240">
        <f t="shared" si="6"/>
        <v>0</v>
      </c>
      <c r="O128" s="240">
        <f t="shared" si="7"/>
        <v>0</v>
      </c>
      <c r="P128" s="240">
        <f t="shared" si="8"/>
        <v>0</v>
      </c>
      <c r="Q128" s="48">
        <f>'Og s3a'!H125</f>
        <v>0</v>
      </c>
      <c r="R128" s="412">
        <f>'Og s3a'!D125</f>
        <v>0</v>
      </c>
      <c r="S128" s="30"/>
      <c r="T128" s="306"/>
      <c r="U128" s="306"/>
      <c r="V128" s="306"/>
      <c r="W128" s="30"/>
      <c r="X128" s="30"/>
      <c r="Y128" s="30"/>
      <c r="Z128" s="30"/>
      <c r="AA128" s="30"/>
      <c r="AB128" s="30"/>
      <c r="AC128" s="30"/>
    </row>
    <row r="129" spans="1:29" ht="21" customHeight="1">
      <c r="A129" s="1254" t="str">
        <f t="shared" si="9"/>
        <v/>
      </c>
      <c r="B129" s="30"/>
      <c r="C129" s="2066">
        <f>'Og s3a'!C126</f>
        <v>0</v>
      </c>
      <c r="D129" s="2067"/>
      <c r="E129" s="2068">
        <f>'Og s3a'!E126</f>
        <v>0</v>
      </c>
      <c r="F129" s="2067"/>
      <c r="G129" s="870">
        <f>'Og s3a'!F126</f>
        <v>0</v>
      </c>
      <c r="H129" s="874"/>
      <c r="I129" s="411">
        <f>'Og s3a'!G126</f>
        <v>0</v>
      </c>
      <c r="J129" s="532"/>
      <c r="K129" s="30"/>
      <c r="L129" s="30"/>
      <c r="M129" s="240">
        <f t="shared" si="5"/>
        <v>0</v>
      </c>
      <c r="N129" s="240">
        <f t="shared" si="6"/>
        <v>0</v>
      </c>
      <c r="O129" s="240">
        <f t="shared" si="7"/>
        <v>0</v>
      </c>
      <c r="P129" s="240">
        <f t="shared" si="8"/>
        <v>0</v>
      </c>
      <c r="Q129" s="48">
        <f>'Og s3a'!H126</f>
        <v>0</v>
      </c>
      <c r="R129" s="412">
        <f>'Og s3a'!D126</f>
        <v>0</v>
      </c>
      <c r="S129" s="30"/>
      <c r="T129" s="306"/>
      <c r="U129" s="306"/>
      <c r="V129" s="306"/>
      <c r="W129" s="30"/>
      <c r="X129" s="30"/>
      <c r="Y129" s="30"/>
      <c r="Z129" s="30"/>
      <c r="AA129" s="30"/>
      <c r="AB129" s="30"/>
      <c r="AC129" s="30"/>
    </row>
    <row r="130" spans="1:29" ht="21" customHeight="1">
      <c r="A130" s="1254" t="str">
        <f t="shared" si="9"/>
        <v/>
      </c>
      <c r="B130" s="30"/>
      <c r="C130" s="2066">
        <f>'Og s3a'!C127</f>
        <v>0</v>
      </c>
      <c r="D130" s="2067"/>
      <c r="E130" s="2068">
        <f>'Og s3a'!E127</f>
        <v>0</v>
      </c>
      <c r="F130" s="2067"/>
      <c r="G130" s="870">
        <f>'Og s3a'!F127</f>
        <v>0</v>
      </c>
      <c r="H130" s="874"/>
      <c r="I130" s="411">
        <f>'Og s3a'!G127</f>
        <v>0</v>
      </c>
      <c r="J130" s="532"/>
      <c r="K130" s="30"/>
      <c r="L130" s="30"/>
      <c r="M130" s="240">
        <f t="shared" si="5"/>
        <v>0</v>
      </c>
      <c r="N130" s="240">
        <f t="shared" si="6"/>
        <v>0</v>
      </c>
      <c r="O130" s="240">
        <f t="shared" si="7"/>
        <v>0</v>
      </c>
      <c r="P130" s="240">
        <f t="shared" si="8"/>
        <v>0</v>
      </c>
      <c r="Q130" s="48">
        <f>'Og s3a'!H127</f>
        <v>0</v>
      </c>
      <c r="R130" s="412">
        <f>'Og s3a'!D127</f>
        <v>0</v>
      </c>
      <c r="S130" s="30"/>
      <c r="T130" s="306"/>
      <c r="U130" s="306"/>
      <c r="V130" s="306"/>
      <c r="W130" s="30"/>
      <c r="X130" s="30"/>
      <c r="Y130" s="30"/>
      <c r="Z130" s="30"/>
      <c r="AA130" s="30"/>
      <c r="AB130" s="30"/>
      <c r="AC130" s="30"/>
    </row>
    <row r="131" spans="1:29" ht="21" customHeight="1">
      <c r="A131" s="1254" t="str">
        <f t="shared" si="9"/>
        <v/>
      </c>
      <c r="B131" s="30"/>
      <c r="C131" s="2066">
        <f>'Og s3a'!C128</f>
        <v>0</v>
      </c>
      <c r="D131" s="2067"/>
      <c r="E131" s="2068">
        <f>'Og s3a'!E128</f>
        <v>0</v>
      </c>
      <c r="F131" s="2067"/>
      <c r="G131" s="870">
        <f>'Og s3a'!F128</f>
        <v>0</v>
      </c>
      <c r="H131" s="874"/>
      <c r="I131" s="411">
        <f>'Og s3a'!G128</f>
        <v>0</v>
      </c>
      <c r="J131" s="532"/>
      <c r="K131" s="30"/>
      <c r="L131" s="30"/>
      <c r="M131" s="240">
        <f t="shared" si="5"/>
        <v>0</v>
      </c>
      <c r="N131" s="240">
        <f t="shared" si="6"/>
        <v>0</v>
      </c>
      <c r="O131" s="240">
        <f t="shared" si="7"/>
        <v>0</v>
      </c>
      <c r="P131" s="240">
        <f t="shared" si="8"/>
        <v>0</v>
      </c>
      <c r="Q131" s="48">
        <f>'Og s3a'!H128</f>
        <v>0</v>
      </c>
      <c r="R131" s="412">
        <f>'Og s3a'!D128</f>
        <v>0</v>
      </c>
      <c r="S131" s="30"/>
      <c r="T131" s="306"/>
      <c r="U131" s="306"/>
      <c r="V131" s="306"/>
      <c r="W131" s="30"/>
      <c r="X131" s="30"/>
      <c r="Y131" s="30"/>
      <c r="Z131" s="30"/>
      <c r="AA131" s="30"/>
      <c r="AB131" s="30"/>
      <c r="AC131" s="30"/>
    </row>
    <row r="132" spans="1:29" ht="21" customHeight="1">
      <c r="A132" s="1254" t="str">
        <f t="shared" si="9"/>
        <v/>
      </c>
      <c r="B132" s="30"/>
      <c r="C132" s="2066">
        <f>'Og s3a'!C129</f>
        <v>0</v>
      </c>
      <c r="D132" s="2067"/>
      <c r="E132" s="2068">
        <f>'Og s3a'!E129</f>
        <v>0</v>
      </c>
      <c r="F132" s="2067"/>
      <c r="G132" s="870">
        <f>'Og s3a'!F129</f>
        <v>0</v>
      </c>
      <c r="H132" s="874"/>
      <c r="I132" s="411">
        <f>'Og s3a'!G129</f>
        <v>0</v>
      </c>
      <c r="J132" s="532"/>
      <c r="K132" s="30"/>
      <c r="L132" s="30"/>
      <c r="M132" s="240">
        <f t="shared" si="5"/>
        <v>0</v>
      </c>
      <c r="N132" s="240">
        <f t="shared" si="6"/>
        <v>0</v>
      </c>
      <c r="O132" s="240">
        <f t="shared" si="7"/>
        <v>0</v>
      </c>
      <c r="P132" s="240">
        <f t="shared" si="8"/>
        <v>0</v>
      </c>
      <c r="Q132" s="48">
        <f>'Og s3a'!H129</f>
        <v>0</v>
      </c>
      <c r="R132" s="412">
        <f>'Og s3a'!D129</f>
        <v>0</v>
      </c>
      <c r="S132" s="30"/>
      <c r="T132" s="306"/>
      <c r="U132" s="306"/>
      <c r="V132" s="306"/>
      <c r="W132" s="30"/>
      <c r="X132" s="30"/>
      <c r="Y132" s="30"/>
      <c r="Z132" s="30"/>
      <c r="AA132" s="30"/>
      <c r="AB132" s="30"/>
      <c r="AC132" s="30"/>
    </row>
    <row r="133" spans="1:29" ht="21" customHeight="1">
      <c r="A133" s="1254" t="str">
        <f t="shared" si="9"/>
        <v/>
      </c>
      <c r="B133" s="30"/>
      <c r="C133" s="2066">
        <f>'Og s3a'!C130</f>
        <v>0</v>
      </c>
      <c r="D133" s="2067"/>
      <c r="E133" s="2068">
        <f>'Og s3a'!E130</f>
        <v>0</v>
      </c>
      <c r="F133" s="2067"/>
      <c r="G133" s="870">
        <f>'Og s3a'!F130</f>
        <v>0</v>
      </c>
      <c r="H133" s="874"/>
      <c r="I133" s="411">
        <f>'Og s3a'!G130</f>
        <v>0</v>
      </c>
      <c r="J133" s="532"/>
      <c r="K133" s="30"/>
      <c r="L133" s="30"/>
      <c r="M133" s="240">
        <f t="shared" si="5"/>
        <v>0</v>
      </c>
      <c r="N133" s="240">
        <f t="shared" si="6"/>
        <v>0</v>
      </c>
      <c r="O133" s="240">
        <f t="shared" si="7"/>
        <v>0</v>
      </c>
      <c r="P133" s="240">
        <f t="shared" si="8"/>
        <v>0</v>
      </c>
      <c r="Q133" s="48">
        <f>'Og s3a'!H130</f>
        <v>0</v>
      </c>
      <c r="R133" s="412">
        <f>'Og s3a'!D130</f>
        <v>0</v>
      </c>
      <c r="S133" s="30"/>
      <c r="T133" s="306"/>
      <c r="U133" s="306"/>
      <c r="V133" s="306"/>
      <c r="W133" s="30"/>
      <c r="X133" s="30"/>
      <c r="Y133" s="30"/>
      <c r="Z133" s="30"/>
      <c r="AA133" s="30"/>
      <c r="AB133" s="30"/>
      <c r="AC133" s="30"/>
    </row>
    <row r="134" spans="1:29" ht="21" customHeight="1">
      <c r="A134" s="1254" t="str">
        <f t="shared" si="9"/>
        <v/>
      </c>
      <c r="B134" s="30"/>
      <c r="C134" s="2066">
        <f>'Og s3a'!C131</f>
        <v>0</v>
      </c>
      <c r="D134" s="2067"/>
      <c r="E134" s="2068">
        <f>'Og s3a'!E131</f>
        <v>0</v>
      </c>
      <c r="F134" s="2067"/>
      <c r="G134" s="870">
        <f>'Og s3a'!F131</f>
        <v>0</v>
      </c>
      <c r="H134" s="874"/>
      <c r="I134" s="411">
        <f>'Og s3a'!G131</f>
        <v>0</v>
      </c>
      <c r="J134" s="532"/>
      <c r="K134" s="30"/>
      <c r="L134" s="30"/>
      <c r="M134" s="240">
        <f t="shared" si="5"/>
        <v>0</v>
      </c>
      <c r="N134" s="240">
        <f t="shared" si="6"/>
        <v>0</v>
      </c>
      <c r="O134" s="240">
        <f t="shared" si="7"/>
        <v>0</v>
      </c>
      <c r="P134" s="240">
        <f t="shared" si="8"/>
        <v>0</v>
      </c>
      <c r="Q134" s="48">
        <f>'Og s3a'!H131</f>
        <v>0</v>
      </c>
      <c r="R134" s="412">
        <f>'Og s3a'!D131</f>
        <v>0</v>
      </c>
      <c r="S134" s="30"/>
      <c r="T134" s="306"/>
      <c r="U134" s="306"/>
      <c r="V134" s="306"/>
      <c r="W134" s="30"/>
      <c r="X134" s="30"/>
      <c r="Y134" s="30"/>
      <c r="Z134" s="30"/>
      <c r="AA134" s="30"/>
      <c r="AB134" s="30"/>
      <c r="AC134" s="30"/>
    </row>
    <row r="135" spans="1:29" ht="21" customHeight="1">
      <c r="A135" s="1254" t="str">
        <f t="shared" si="9"/>
        <v/>
      </c>
      <c r="B135" s="30"/>
      <c r="C135" s="2066">
        <f>'Og s3a'!C132</f>
        <v>0</v>
      </c>
      <c r="D135" s="2067"/>
      <c r="E135" s="2068">
        <f>'Og s3a'!E132</f>
        <v>0</v>
      </c>
      <c r="F135" s="2067"/>
      <c r="G135" s="870">
        <f>'Og s3a'!F132</f>
        <v>0</v>
      </c>
      <c r="H135" s="874"/>
      <c r="I135" s="411">
        <f>'Og s3a'!G132</f>
        <v>0</v>
      </c>
      <c r="J135" s="532"/>
      <c r="K135" s="30"/>
      <c r="L135" s="30"/>
      <c r="M135" s="240">
        <f t="shared" si="5"/>
        <v>0</v>
      </c>
      <c r="N135" s="240">
        <f t="shared" si="6"/>
        <v>0</v>
      </c>
      <c r="O135" s="240">
        <f t="shared" si="7"/>
        <v>0</v>
      </c>
      <c r="P135" s="240">
        <f t="shared" si="8"/>
        <v>0</v>
      </c>
      <c r="Q135" s="48">
        <f>'Og s3a'!H132</f>
        <v>0</v>
      </c>
      <c r="R135" s="412">
        <f>'Og s3a'!D132</f>
        <v>0</v>
      </c>
      <c r="S135" s="30"/>
      <c r="T135" s="306"/>
      <c r="U135" s="306"/>
      <c r="V135" s="306"/>
      <c r="W135" s="30"/>
      <c r="X135" s="30"/>
      <c r="Y135" s="30"/>
      <c r="Z135" s="30"/>
      <c r="AA135" s="30"/>
      <c r="AB135" s="30"/>
      <c r="AC135" s="30"/>
    </row>
    <row r="136" spans="1:29" ht="21" customHeight="1">
      <c r="A136" s="1254" t="str">
        <f t="shared" si="9"/>
        <v/>
      </c>
      <c r="B136" s="30"/>
      <c r="C136" s="2066">
        <f>'Og s3a'!C133</f>
        <v>0</v>
      </c>
      <c r="D136" s="2067"/>
      <c r="E136" s="2068">
        <f>'Og s3a'!E133</f>
        <v>0</v>
      </c>
      <c r="F136" s="2067"/>
      <c r="G136" s="870">
        <f>'Og s3a'!F133</f>
        <v>0</v>
      </c>
      <c r="H136" s="874"/>
      <c r="I136" s="411">
        <f>'Og s3a'!G133</f>
        <v>0</v>
      </c>
      <c r="J136" s="532"/>
      <c r="K136" s="30"/>
      <c r="L136" s="30"/>
      <c r="M136" s="240">
        <f t="shared" si="5"/>
        <v>0</v>
      </c>
      <c r="N136" s="240">
        <f t="shared" si="6"/>
        <v>0</v>
      </c>
      <c r="O136" s="240">
        <f t="shared" si="7"/>
        <v>0</v>
      </c>
      <c r="P136" s="240">
        <f t="shared" si="8"/>
        <v>0</v>
      </c>
      <c r="Q136" s="48">
        <f>'Og s3a'!H133</f>
        <v>0</v>
      </c>
      <c r="R136" s="412">
        <f>'Og s3a'!D133</f>
        <v>0</v>
      </c>
      <c r="S136" s="30"/>
      <c r="T136" s="306"/>
      <c r="U136" s="306"/>
      <c r="V136" s="306"/>
      <c r="W136" s="30"/>
      <c r="X136" s="30"/>
      <c r="Y136" s="30"/>
      <c r="Z136" s="30"/>
      <c r="AA136" s="30"/>
      <c r="AB136" s="30"/>
      <c r="AC136" s="30"/>
    </row>
    <row r="137" spans="1:29" ht="21" customHeight="1">
      <c r="A137" s="1254" t="str">
        <f t="shared" si="9"/>
        <v/>
      </c>
      <c r="B137" s="30"/>
      <c r="C137" s="2066">
        <f>'Og s3a'!C134</f>
        <v>0</v>
      </c>
      <c r="D137" s="2067"/>
      <c r="E137" s="2068">
        <f>'Og s3a'!E134</f>
        <v>0</v>
      </c>
      <c r="F137" s="2067"/>
      <c r="G137" s="870">
        <f>'Og s3a'!F134</f>
        <v>0</v>
      </c>
      <c r="H137" s="874"/>
      <c r="I137" s="411">
        <f>'Og s3a'!G134</f>
        <v>0</v>
      </c>
      <c r="J137" s="532"/>
      <c r="K137" s="30"/>
      <c r="L137" s="30"/>
      <c r="M137" s="240">
        <f t="shared" ref="M137:M200" si="10">IF(I137=M$5,E137,0)</f>
        <v>0</v>
      </c>
      <c r="N137" s="240">
        <f t="shared" ref="N137:N200" si="11">IF(I137=N$5,E137,0)</f>
        <v>0</v>
      </c>
      <c r="O137" s="240">
        <f t="shared" ref="O137:O200" si="12">IF(I137=O$5,E137,0)</f>
        <v>0</v>
      </c>
      <c r="P137" s="240">
        <f t="shared" ref="P137:P200" si="13">IF(I137=P$5,E137,0)</f>
        <v>0</v>
      </c>
      <c r="Q137" s="48">
        <f>'Og s3a'!H134</f>
        <v>0</v>
      </c>
      <c r="R137" s="412">
        <f>'Og s3a'!D134</f>
        <v>0</v>
      </c>
      <c r="S137" s="30"/>
      <c r="T137" s="306"/>
      <c r="U137" s="306"/>
      <c r="V137" s="306"/>
      <c r="W137" s="30"/>
      <c r="X137" s="30"/>
      <c r="Y137" s="30"/>
      <c r="Z137" s="30"/>
      <c r="AA137" s="30"/>
      <c r="AB137" s="30"/>
      <c r="AC137" s="30"/>
    </row>
    <row r="138" spans="1:29" ht="21" customHeight="1">
      <c r="A138" s="1254" t="str">
        <f t="shared" ref="A138:A201" si="14">IF(G138&gt;0,"Wypełnione","")</f>
        <v/>
      </c>
      <c r="B138" s="30"/>
      <c r="C138" s="2066">
        <f>'Og s3a'!C135</f>
        <v>0</v>
      </c>
      <c r="D138" s="2067"/>
      <c r="E138" s="2068">
        <f>'Og s3a'!E135</f>
        <v>0</v>
      </c>
      <c r="F138" s="2067"/>
      <c r="G138" s="870">
        <f>'Og s3a'!F135</f>
        <v>0</v>
      </c>
      <c r="H138" s="874"/>
      <c r="I138" s="411">
        <f>'Og s3a'!G135</f>
        <v>0</v>
      </c>
      <c r="J138" s="532"/>
      <c r="K138" s="30"/>
      <c r="L138" s="30"/>
      <c r="M138" s="240">
        <f t="shared" si="10"/>
        <v>0</v>
      </c>
      <c r="N138" s="240">
        <f t="shared" si="11"/>
        <v>0</v>
      </c>
      <c r="O138" s="240">
        <f t="shared" si="12"/>
        <v>0</v>
      </c>
      <c r="P138" s="240">
        <f t="shared" si="13"/>
        <v>0</v>
      </c>
      <c r="Q138" s="48">
        <f>'Og s3a'!H135</f>
        <v>0</v>
      </c>
      <c r="R138" s="412">
        <f>'Og s3a'!D135</f>
        <v>0</v>
      </c>
      <c r="S138" s="30"/>
      <c r="T138" s="306"/>
      <c r="U138" s="306"/>
      <c r="V138" s="306"/>
      <c r="W138" s="30"/>
      <c r="X138" s="30"/>
      <c r="Y138" s="30"/>
      <c r="Z138" s="30"/>
      <c r="AA138" s="30"/>
      <c r="AB138" s="30"/>
      <c r="AC138" s="30"/>
    </row>
    <row r="139" spans="1:29" ht="21" customHeight="1">
      <c r="A139" s="1254" t="str">
        <f t="shared" si="14"/>
        <v/>
      </c>
      <c r="B139" s="30"/>
      <c r="C139" s="2066">
        <f>'Og s3a'!C136</f>
        <v>0</v>
      </c>
      <c r="D139" s="2067"/>
      <c r="E139" s="2068">
        <f>'Og s3a'!E136</f>
        <v>0</v>
      </c>
      <c r="F139" s="2067"/>
      <c r="G139" s="870">
        <f>'Og s3a'!F136</f>
        <v>0</v>
      </c>
      <c r="H139" s="874"/>
      <c r="I139" s="411">
        <f>'Og s3a'!G136</f>
        <v>0</v>
      </c>
      <c r="J139" s="532"/>
      <c r="K139" s="30"/>
      <c r="L139" s="30"/>
      <c r="M139" s="240">
        <f t="shared" si="10"/>
        <v>0</v>
      </c>
      <c r="N139" s="240">
        <f t="shared" si="11"/>
        <v>0</v>
      </c>
      <c r="O139" s="240">
        <f t="shared" si="12"/>
        <v>0</v>
      </c>
      <c r="P139" s="240">
        <f t="shared" si="13"/>
        <v>0</v>
      </c>
      <c r="Q139" s="48">
        <f>'Og s3a'!H136</f>
        <v>0</v>
      </c>
      <c r="R139" s="412">
        <f>'Og s3a'!D136</f>
        <v>0</v>
      </c>
      <c r="S139" s="30"/>
      <c r="T139" s="306"/>
      <c r="U139" s="306"/>
      <c r="V139" s="306"/>
      <c r="W139" s="30"/>
      <c r="X139" s="30"/>
      <c r="Y139" s="30"/>
      <c r="Z139" s="30"/>
      <c r="AA139" s="30"/>
      <c r="AB139" s="30"/>
      <c r="AC139" s="30"/>
    </row>
    <row r="140" spans="1:29" ht="21" customHeight="1">
      <c r="A140" s="1254" t="str">
        <f t="shared" si="14"/>
        <v/>
      </c>
      <c r="B140" s="30"/>
      <c r="C140" s="2066">
        <f>'Og s3a'!C137</f>
        <v>0</v>
      </c>
      <c r="D140" s="2067"/>
      <c r="E140" s="2068">
        <f>'Og s3a'!E137</f>
        <v>0</v>
      </c>
      <c r="F140" s="2067"/>
      <c r="G140" s="870">
        <f>'Og s3a'!F137</f>
        <v>0</v>
      </c>
      <c r="H140" s="874"/>
      <c r="I140" s="411">
        <f>'Og s3a'!G137</f>
        <v>0</v>
      </c>
      <c r="J140" s="532"/>
      <c r="K140" s="30"/>
      <c r="L140" s="30"/>
      <c r="M140" s="240">
        <f t="shared" si="10"/>
        <v>0</v>
      </c>
      <c r="N140" s="240">
        <f t="shared" si="11"/>
        <v>0</v>
      </c>
      <c r="O140" s="240">
        <f t="shared" si="12"/>
        <v>0</v>
      </c>
      <c r="P140" s="240">
        <f t="shared" si="13"/>
        <v>0</v>
      </c>
      <c r="Q140" s="48">
        <f>'Og s3a'!H137</f>
        <v>0</v>
      </c>
      <c r="R140" s="412">
        <f>'Og s3a'!D137</f>
        <v>0</v>
      </c>
      <c r="S140" s="30"/>
      <c r="T140" s="306"/>
      <c r="U140" s="306"/>
      <c r="V140" s="306"/>
      <c r="W140" s="30"/>
      <c r="X140" s="30"/>
      <c r="Y140" s="30"/>
      <c r="Z140" s="30"/>
      <c r="AA140" s="30"/>
      <c r="AB140" s="30"/>
      <c r="AC140" s="30"/>
    </row>
    <row r="141" spans="1:29" ht="21" customHeight="1">
      <c r="A141" s="1254" t="str">
        <f t="shared" si="14"/>
        <v/>
      </c>
      <c r="B141" s="30"/>
      <c r="C141" s="2066">
        <f>'Og s3a'!C138</f>
        <v>0</v>
      </c>
      <c r="D141" s="2067"/>
      <c r="E141" s="2068">
        <f>'Og s3a'!E138</f>
        <v>0</v>
      </c>
      <c r="F141" s="2067"/>
      <c r="G141" s="870">
        <f>'Og s3a'!F138</f>
        <v>0</v>
      </c>
      <c r="H141" s="874"/>
      <c r="I141" s="411">
        <f>'Og s3a'!G138</f>
        <v>0</v>
      </c>
      <c r="J141" s="532"/>
      <c r="K141" s="30"/>
      <c r="L141" s="30"/>
      <c r="M141" s="240">
        <f t="shared" si="10"/>
        <v>0</v>
      </c>
      <c r="N141" s="240">
        <f t="shared" si="11"/>
        <v>0</v>
      </c>
      <c r="O141" s="240">
        <f t="shared" si="12"/>
        <v>0</v>
      </c>
      <c r="P141" s="240">
        <f t="shared" si="13"/>
        <v>0</v>
      </c>
      <c r="Q141" s="48">
        <f>'Og s3a'!H138</f>
        <v>0</v>
      </c>
      <c r="R141" s="412">
        <f>'Og s3a'!D138</f>
        <v>0</v>
      </c>
      <c r="S141" s="30"/>
      <c r="T141" s="306"/>
      <c r="U141" s="306"/>
      <c r="V141" s="306"/>
      <c r="W141" s="30"/>
      <c r="X141" s="30"/>
      <c r="Y141" s="30"/>
      <c r="Z141" s="30"/>
      <c r="AA141" s="30"/>
      <c r="AB141" s="30"/>
      <c r="AC141" s="30"/>
    </row>
    <row r="142" spans="1:29" ht="21" customHeight="1">
      <c r="A142" s="1254" t="str">
        <f t="shared" si="14"/>
        <v/>
      </c>
      <c r="B142" s="30"/>
      <c r="C142" s="2066">
        <f>'Og s3a'!C139</f>
        <v>0</v>
      </c>
      <c r="D142" s="2067"/>
      <c r="E142" s="2068">
        <f>'Og s3a'!E139</f>
        <v>0</v>
      </c>
      <c r="F142" s="2067"/>
      <c r="G142" s="870">
        <f>'Og s3a'!F139</f>
        <v>0</v>
      </c>
      <c r="H142" s="874"/>
      <c r="I142" s="411">
        <f>'Og s3a'!G139</f>
        <v>0</v>
      </c>
      <c r="J142" s="532"/>
      <c r="K142" s="30"/>
      <c r="L142" s="30"/>
      <c r="M142" s="240">
        <f t="shared" si="10"/>
        <v>0</v>
      </c>
      <c r="N142" s="240">
        <f t="shared" si="11"/>
        <v>0</v>
      </c>
      <c r="O142" s="240">
        <f t="shared" si="12"/>
        <v>0</v>
      </c>
      <c r="P142" s="240">
        <f t="shared" si="13"/>
        <v>0</v>
      </c>
      <c r="Q142" s="48">
        <f>'Og s3a'!H139</f>
        <v>0</v>
      </c>
      <c r="R142" s="412">
        <f>'Og s3a'!D139</f>
        <v>0</v>
      </c>
      <c r="S142" s="30"/>
      <c r="T142" s="306"/>
      <c r="U142" s="306"/>
      <c r="V142" s="306"/>
      <c r="W142" s="30"/>
      <c r="X142" s="30"/>
      <c r="Y142" s="30"/>
      <c r="Z142" s="30"/>
      <c r="AA142" s="30"/>
      <c r="AB142" s="30"/>
      <c r="AC142" s="30"/>
    </row>
    <row r="143" spans="1:29" ht="21" customHeight="1">
      <c r="A143" s="1254" t="str">
        <f t="shared" si="14"/>
        <v/>
      </c>
      <c r="B143" s="30"/>
      <c r="C143" s="2066">
        <f>'Og s3a'!C140</f>
        <v>0</v>
      </c>
      <c r="D143" s="2067"/>
      <c r="E143" s="2068">
        <f>'Og s3a'!E140</f>
        <v>0</v>
      </c>
      <c r="F143" s="2067"/>
      <c r="G143" s="870">
        <f>'Og s3a'!F140</f>
        <v>0</v>
      </c>
      <c r="H143" s="874"/>
      <c r="I143" s="411">
        <f>'Og s3a'!G140</f>
        <v>0</v>
      </c>
      <c r="J143" s="532"/>
      <c r="K143" s="30"/>
      <c r="L143" s="30"/>
      <c r="M143" s="240">
        <f t="shared" si="10"/>
        <v>0</v>
      </c>
      <c r="N143" s="240">
        <f t="shared" si="11"/>
        <v>0</v>
      </c>
      <c r="O143" s="240">
        <f t="shared" si="12"/>
        <v>0</v>
      </c>
      <c r="P143" s="240">
        <f t="shared" si="13"/>
        <v>0</v>
      </c>
      <c r="Q143" s="48">
        <f>'Og s3a'!H140</f>
        <v>0</v>
      </c>
      <c r="R143" s="412">
        <f>'Og s3a'!D140</f>
        <v>0</v>
      </c>
      <c r="S143" s="30"/>
      <c r="T143" s="306"/>
      <c r="U143" s="306"/>
      <c r="V143" s="306"/>
      <c r="W143" s="30"/>
      <c r="X143" s="30"/>
      <c r="Y143" s="30"/>
      <c r="Z143" s="30"/>
      <c r="AA143" s="30"/>
      <c r="AB143" s="30"/>
      <c r="AC143" s="30"/>
    </row>
    <row r="144" spans="1:29" ht="21" customHeight="1">
      <c r="A144" s="1254" t="str">
        <f t="shared" si="14"/>
        <v/>
      </c>
      <c r="B144" s="30"/>
      <c r="C144" s="2066">
        <f>'Og s3a'!C141</f>
        <v>0</v>
      </c>
      <c r="D144" s="2067"/>
      <c r="E144" s="2068">
        <f>'Og s3a'!E141</f>
        <v>0</v>
      </c>
      <c r="F144" s="2067"/>
      <c r="G144" s="870">
        <f>'Og s3a'!F141</f>
        <v>0</v>
      </c>
      <c r="H144" s="874"/>
      <c r="I144" s="411">
        <f>'Og s3a'!G141</f>
        <v>0</v>
      </c>
      <c r="J144" s="532"/>
      <c r="K144" s="30"/>
      <c r="L144" s="30"/>
      <c r="M144" s="240">
        <f t="shared" si="10"/>
        <v>0</v>
      </c>
      <c r="N144" s="240">
        <f t="shared" si="11"/>
        <v>0</v>
      </c>
      <c r="O144" s="240">
        <f t="shared" si="12"/>
        <v>0</v>
      </c>
      <c r="P144" s="240">
        <f t="shared" si="13"/>
        <v>0</v>
      </c>
      <c r="Q144" s="48">
        <f>'Og s3a'!H141</f>
        <v>0</v>
      </c>
      <c r="R144" s="412">
        <f>'Og s3a'!D141</f>
        <v>0</v>
      </c>
      <c r="S144" s="30"/>
      <c r="T144" s="306"/>
      <c r="U144" s="306"/>
      <c r="V144" s="306"/>
      <c r="W144" s="30"/>
      <c r="X144" s="30"/>
      <c r="Y144" s="30"/>
      <c r="Z144" s="30"/>
      <c r="AA144" s="30"/>
      <c r="AB144" s="30"/>
      <c r="AC144" s="30"/>
    </row>
    <row r="145" spans="1:29" ht="21" customHeight="1">
      <c r="A145" s="1254" t="str">
        <f t="shared" si="14"/>
        <v/>
      </c>
      <c r="B145" s="30"/>
      <c r="C145" s="2066">
        <f>'Og s3a'!C142</f>
        <v>0</v>
      </c>
      <c r="D145" s="2067"/>
      <c r="E145" s="2068">
        <f>'Og s3a'!E142</f>
        <v>0</v>
      </c>
      <c r="F145" s="2067"/>
      <c r="G145" s="870">
        <f>'Og s3a'!F142</f>
        <v>0</v>
      </c>
      <c r="H145" s="874"/>
      <c r="I145" s="411">
        <f>'Og s3a'!G142</f>
        <v>0</v>
      </c>
      <c r="J145" s="532"/>
      <c r="K145" s="30"/>
      <c r="L145" s="30"/>
      <c r="M145" s="240">
        <f t="shared" si="10"/>
        <v>0</v>
      </c>
      <c r="N145" s="240">
        <f t="shared" si="11"/>
        <v>0</v>
      </c>
      <c r="O145" s="240">
        <f t="shared" si="12"/>
        <v>0</v>
      </c>
      <c r="P145" s="240">
        <f t="shared" si="13"/>
        <v>0</v>
      </c>
      <c r="Q145" s="48">
        <f>'Og s3a'!H142</f>
        <v>0</v>
      </c>
      <c r="R145" s="412">
        <f>'Og s3a'!D142</f>
        <v>0</v>
      </c>
      <c r="S145" s="30"/>
      <c r="T145" s="306"/>
      <c r="U145" s="306"/>
      <c r="V145" s="306"/>
      <c r="W145" s="30"/>
      <c r="X145" s="30"/>
      <c r="Y145" s="30"/>
      <c r="Z145" s="30"/>
      <c r="AA145" s="30"/>
      <c r="AB145" s="30"/>
      <c r="AC145" s="30"/>
    </row>
    <row r="146" spans="1:29" ht="21" customHeight="1">
      <c r="A146" s="1254" t="str">
        <f t="shared" si="14"/>
        <v/>
      </c>
      <c r="B146" s="30"/>
      <c r="C146" s="2066">
        <f>'Og s3a'!C143</f>
        <v>0</v>
      </c>
      <c r="D146" s="2067"/>
      <c r="E146" s="2068">
        <f>'Og s3a'!E143</f>
        <v>0</v>
      </c>
      <c r="F146" s="2067"/>
      <c r="G146" s="870">
        <f>'Og s3a'!F143</f>
        <v>0</v>
      </c>
      <c r="H146" s="874"/>
      <c r="I146" s="411">
        <f>'Og s3a'!G143</f>
        <v>0</v>
      </c>
      <c r="J146" s="532"/>
      <c r="K146" s="30"/>
      <c r="L146" s="30"/>
      <c r="M146" s="240">
        <f t="shared" si="10"/>
        <v>0</v>
      </c>
      <c r="N146" s="240">
        <f t="shared" si="11"/>
        <v>0</v>
      </c>
      <c r="O146" s="240">
        <f t="shared" si="12"/>
        <v>0</v>
      </c>
      <c r="P146" s="240">
        <f t="shared" si="13"/>
        <v>0</v>
      </c>
      <c r="Q146" s="48">
        <f>'Og s3a'!H143</f>
        <v>0</v>
      </c>
      <c r="R146" s="412">
        <f>'Og s3a'!D143</f>
        <v>0</v>
      </c>
      <c r="S146" s="30"/>
      <c r="T146" s="306"/>
      <c r="U146" s="306"/>
      <c r="V146" s="306"/>
      <c r="W146" s="30"/>
      <c r="X146" s="30"/>
      <c r="Y146" s="30"/>
      <c r="Z146" s="30"/>
      <c r="AA146" s="30"/>
      <c r="AB146" s="30"/>
      <c r="AC146" s="30"/>
    </row>
    <row r="147" spans="1:29" ht="21" customHeight="1">
      <c r="A147" s="1254" t="str">
        <f t="shared" si="14"/>
        <v/>
      </c>
      <c r="B147" s="30"/>
      <c r="C147" s="2066">
        <f>'Og s3a'!C144</f>
        <v>0</v>
      </c>
      <c r="D147" s="2067"/>
      <c r="E147" s="2068">
        <f>'Og s3a'!E144</f>
        <v>0</v>
      </c>
      <c r="F147" s="2067"/>
      <c r="G147" s="870">
        <f>'Og s3a'!F144</f>
        <v>0</v>
      </c>
      <c r="H147" s="874"/>
      <c r="I147" s="411">
        <f>'Og s3a'!G144</f>
        <v>0</v>
      </c>
      <c r="J147" s="532"/>
      <c r="K147" s="30"/>
      <c r="L147" s="30"/>
      <c r="M147" s="240">
        <f t="shared" si="10"/>
        <v>0</v>
      </c>
      <c r="N147" s="240">
        <f t="shared" si="11"/>
        <v>0</v>
      </c>
      <c r="O147" s="240">
        <f t="shared" si="12"/>
        <v>0</v>
      </c>
      <c r="P147" s="240">
        <f t="shared" si="13"/>
        <v>0</v>
      </c>
      <c r="Q147" s="48">
        <f>'Og s3a'!H144</f>
        <v>0</v>
      </c>
      <c r="R147" s="412">
        <f>'Og s3a'!D144</f>
        <v>0</v>
      </c>
      <c r="S147" s="30"/>
      <c r="T147" s="306"/>
      <c r="U147" s="306"/>
      <c r="V147" s="306"/>
      <c r="W147" s="30"/>
      <c r="X147" s="30"/>
      <c r="Y147" s="30"/>
      <c r="Z147" s="30"/>
      <c r="AA147" s="30"/>
      <c r="AB147" s="30"/>
      <c r="AC147" s="30"/>
    </row>
    <row r="148" spans="1:29" ht="21" customHeight="1">
      <c r="A148" s="1254" t="str">
        <f t="shared" si="14"/>
        <v/>
      </c>
      <c r="B148" s="30"/>
      <c r="C148" s="2066">
        <f>'Og s3a'!C145</f>
        <v>0</v>
      </c>
      <c r="D148" s="2067"/>
      <c r="E148" s="2068">
        <f>'Og s3a'!E145</f>
        <v>0</v>
      </c>
      <c r="F148" s="2067"/>
      <c r="G148" s="870">
        <f>'Og s3a'!F145</f>
        <v>0</v>
      </c>
      <c r="H148" s="874"/>
      <c r="I148" s="411">
        <f>'Og s3a'!G145</f>
        <v>0</v>
      </c>
      <c r="J148" s="532"/>
      <c r="K148" s="30"/>
      <c r="L148" s="30"/>
      <c r="M148" s="240">
        <f t="shared" si="10"/>
        <v>0</v>
      </c>
      <c r="N148" s="240">
        <f t="shared" si="11"/>
        <v>0</v>
      </c>
      <c r="O148" s="240">
        <f t="shared" si="12"/>
        <v>0</v>
      </c>
      <c r="P148" s="240">
        <f t="shared" si="13"/>
        <v>0</v>
      </c>
      <c r="Q148" s="48">
        <f>'Og s3a'!H145</f>
        <v>0</v>
      </c>
      <c r="R148" s="412">
        <f>'Og s3a'!D145</f>
        <v>0</v>
      </c>
      <c r="S148" s="30"/>
      <c r="T148" s="306"/>
      <c r="U148" s="306"/>
      <c r="V148" s="306"/>
      <c r="W148" s="30"/>
      <c r="X148" s="30"/>
      <c r="Y148" s="30"/>
      <c r="Z148" s="30"/>
      <c r="AA148" s="30"/>
      <c r="AB148" s="30"/>
      <c r="AC148" s="30"/>
    </row>
    <row r="149" spans="1:29" ht="21" customHeight="1">
      <c r="A149" s="1254" t="str">
        <f t="shared" si="14"/>
        <v/>
      </c>
      <c r="B149" s="30"/>
      <c r="C149" s="2066">
        <f>'Og s3a'!C146</f>
        <v>0</v>
      </c>
      <c r="D149" s="2067"/>
      <c r="E149" s="2068">
        <f>'Og s3a'!E146</f>
        <v>0</v>
      </c>
      <c r="F149" s="2067"/>
      <c r="G149" s="870">
        <f>'Og s3a'!F146</f>
        <v>0</v>
      </c>
      <c r="H149" s="874"/>
      <c r="I149" s="411">
        <f>'Og s3a'!G146</f>
        <v>0</v>
      </c>
      <c r="J149" s="532"/>
      <c r="K149" s="30"/>
      <c r="L149" s="30"/>
      <c r="M149" s="240">
        <f t="shared" si="10"/>
        <v>0</v>
      </c>
      <c r="N149" s="240">
        <f t="shared" si="11"/>
        <v>0</v>
      </c>
      <c r="O149" s="240">
        <f t="shared" si="12"/>
        <v>0</v>
      </c>
      <c r="P149" s="240">
        <f t="shared" si="13"/>
        <v>0</v>
      </c>
      <c r="Q149" s="48">
        <f>'Og s3a'!H146</f>
        <v>0</v>
      </c>
      <c r="R149" s="412">
        <f>'Og s3a'!D146</f>
        <v>0</v>
      </c>
      <c r="S149" s="30"/>
      <c r="T149" s="306"/>
      <c r="U149" s="306"/>
      <c r="V149" s="306"/>
      <c r="W149" s="30"/>
      <c r="X149" s="30"/>
      <c r="Y149" s="30"/>
      <c r="Z149" s="30"/>
      <c r="AA149" s="30"/>
      <c r="AB149" s="30"/>
      <c r="AC149" s="30"/>
    </row>
    <row r="150" spans="1:29" ht="21" customHeight="1">
      <c r="A150" s="1254" t="str">
        <f t="shared" si="14"/>
        <v/>
      </c>
      <c r="B150" s="30"/>
      <c r="C150" s="2066">
        <f>'Og s3a'!C147</f>
        <v>0</v>
      </c>
      <c r="D150" s="2067"/>
      <c r="E150" s="2068">
        <f>'Og s3a'!E147</f>
        <v>0</v>
      </c>
      <c r="F150" s="2067"/>
      <c r="G150" s="870">
        <f>'Og s3a'!F147</f>
        <v>0</v>
      </c>
      <c r="H150" s="874"/>
      <c r="I150" s="411">
        <f>'Og s3a'!G147</f>
        <v>0</v>
      </c>
      <c r="J150" s="532"/>
      <c r="K150" s="30"/>
      <c r="L150" s="30"/>
      <c r="M150" s="240">
        <f t="shared" si="10"/>
        <v>0</v>
      </c>
      <c r="N150" s="240">
        <f t="shared" si="11"/>
        <v>0</v>
      </c>
      <c r="O150" s="240">
        <f t="shared" si="12"/>
        <v>0</v>
      </c>
      <c r="P150" s="240">
        <f t="shared" si="13"/>
        <v>0</v>
      </c>
      <c r="Q150" s="48">
        <f>'Og s3a'!H147</f>
        <v>0</v>
      </c>
      <c r="R150" s="412">
        <f>'Og s3a'!D147</f>
        <v>0</v>
      </c>
      <c r="S150" s="30"/>
      <c r="T150" s="306"/>
      <c r="U150" s="306"/>
      <c r="V150" s="306"/>
      <c r="W150" s="30"/>
      <c r="X150" s="30"/>
      <c r="Y150" s="30"/>
      <c r="Z150" s="30"/>
      <c r="AA150" s="30"/>
      <c r="AB150" s="30"/>
      <c r="AC150" s="30"/>
    </row>
    <row r="151" spans="1:29" ht="21" customHeight="1">
      <c r="A151" s="1254" t="str">
        <f t="shared" si="14"/>
        <v/>
      </c>
      <c r="B151" s="30"/>
      <c r="C151" s="2066">
        <f>'Og s3a'!C148</f>
        <v>0</v>
      </c>
      <c r="D151" s="2067"/>
      <c r="E151" s="2068">
        <f>'Og s3a'!E148</f>
        <v>0</v>
      </c>
      <c r="F151" s="2067"/>
      <c r="G151" s="870">
        <f>'Og s3a'!F148</f>
        <v>0</v>
      </c>
      <c r="H151" s="874"/>
      <c r="I151" s="411">
        <f>'Og s3a'!G148</f>
        <v>0</v>
      </c>
      <c r="J151" s="532"/>
      <c r="K151" s="30"/>
      <c r="L151" s="30"/>
      <c r="M151" s="240">
        <f t="shared" si="10"/>
        <v>0</v>
      </c>
      <c r="N151" s="240">
        <f t="shared" si="11"/>
        <v>0</v>
      </c>
      <c r="O151" s="240">
        <f t="shared" si="12"/>
        <v>0</v>
      </c>
      <c r="P151" s="240">
        <f t="shared" si="13"/>
        <v>0</v>
      </c>
      <c r="Q151" s="48">
        <f>'Og s3a'!H148</f>
        <v>0</v>
      </c>
      <c r="R151" s="412">
        <f>'Og s3a'!D148</f>
        <v>0</v>
      </c>
      <c r="S151" s="30"/>
      <c r="T151" s="306"/>
      <c r="U151" s="306"/>
      <c r="V151" s="306"/>
      <c r="W151" s="30"/>
      <c r="X151" s="30"/>
      <c r="Y151" s="30"/>
      <c r="Z151" s="30"/>
      <c r="AA151" s="30"/>
      <c r="AB151" s="30"/>
      <c r="AC151" s="30"/>
    </row>
    <row r="152" spans="1:29" ht="21" customHeight="1">
      <c r="A152" s="1254" t="str">
        <f t="shared" si="14"/>
        <v/>
      </c>
      <c r="B152" s="30"/>
      <c r="C152" s="2066">
        <f>'Og s3a'!C149</f>
        <v>0</v>
      </c>
      <c r="D152" s="2067"/>
      <c r="E152" s="2068">
        <f>'Og s3a'!E149</f>
        <v>0</v>
      </c>
      <c r="F152" s="2067"/>
      <c r="G152" s="870">
        <f>'Og s3a'!F149</f>
        <v>0</v>
      </c>
      <c r="H152" s="874"/>
      <c r="I152" s="411">
        <f>'Og s3a'!G149</f>
        <v>0</v>
      </c>
      <c r="J152" s="532"/>
      <c r="K152" s="30"/>
      <c r="L152" s="30"/>
      <c r="M152" s="240">
        <f t="shared" si="10"/>
        <v>0</v>
      </c>
      <c r="N152" s="240">
        <f t="shared" si="11"/>
        <v>0</v>
      </c>
      <c r="O152" s="240">
        <f t="shared" si="12"/>
        <v>0</v>
      </c>
      <c r="P152" s="240">
        <f t="shared" si="13"/>
        <v>0</v>
      </c>
      <c r="Q152" s="48">
        <f>'Og s3a'!H149</f>
        <v>0</v>
      </c>
      <c r="R152" s="412">
        <f>'Og s3a'!D149</f>
        <v>0</v>
      </c>
      <c r="S152" s="30"/>
      <c r="T152" s="306"/>
      <c r="U152" s="306"/>
      <c r="V152" s="306"/>
      <c r="W152" s="30"/>
      <c r="X152" s="30"/>
      <c r="Y152" s="30"/>
      <c r="Z152" s="30"/>
      <c r="AA152" s="30"/>
      <c r="AB152" s="30"/>
      <c r="AC152" s="30"/>
    </row>
    <row r="153" spans="1:29" ht="21" customHeight="1">
      <c r="A153" s="1254" t="str">
        <f t="shared" si="14"/>
        <v/>
      </c>
      <c r="B153" s="30"/>
      <c r="C153" s="2066">
        <f>'Og s3a'!C150</f>
        <v>0</v>
      </c>
      <c r="D153" s="2067"/>
      <c r="E153" s="2068">
        <f>'Og s3a'!E150</f>
        <v>0</v>
      </c>
      <c r="F153" s="2067"/>
      <c r="G153" s="870">
        <f>'Og s3a'!F150</f>
        <v>0</v>
      </c>
      <c r="H153" s="874"/>
      <c r="I153" s="411">
        <f>'Og s3a'!G150</f>
        <v>0</v>
      </c>
      <c r="J153" s="532"/>
      <c r="K153" s="30"/>
      <c r="L153" s="30"/>
      <c r="M153" s="240">
        <f t="shared" si="10"/>
        <v>0</v>
      </c>
      <c r="N153" s="240">
        <f t="shared" si="11"/>
        <v>0</v>
      </c>
      <c r="O153" s="240">
        <f t="shared" si="12"/>
        <v>0</v>
      </c>
      <c r="P153" s="240">
        <f t="shared" si="13"/>
        <v>0</v>
      </c>
      <c r="Q153" s="48">
        <f>'Og s3a'!H150</f>
        <v>0</v>
      </c>
      <c r="R153" s="412">
        <f>'Og s3a'!D150</f>
        <v>0</v>
      </c>
      <c r="S153" s="30"/>
      <c r="T153" s="306"/>
      <c r="U153" s="306"/>
      <c r="V153" s="306"/>
      <c r="W153" s="30"/>
      <c r="X153" s="30"/>
      <c r="Y153" s="30"/>
      <c r="Z153" s="30"/>
      <c r="AA153" s="30"/>
      <c r="AB153" s="30"/>
      <c r="AC153" s="30"/>
    </row>
    <row r="154" spans="1:29" ht="21" customHeight="1">
      <c r="A154" s="1254" t="str">
        <f t="shared" si="14"/>
        <v/>
      </c>
      <c r="B154" s="30"/>
      <c r="C154" s="2066">
        <f>'Og s3a'!C151</f>
        <v>0</v>
      </c>
      <c r="D154" s="2067"/>
      <c r="E154" s="2068">
        <f>'Og s3a'!E151</f>
        <v>0</v>
      </c>
      <c r="F154" s="2067"/>
      <c r="G154" s="870">
        <f>'Og s3a'!F151</f>
        <v>0</v>
      </c>
      <c r="H154" s="874"/>
      <c r="I154" s="411">
        <f>'Og s3a'!G151</f>
        <v>0</v>
      </c>
      <c r="J154" s="532"/>
      <c r="K154" s="30"/>
      <c r="L154" s="30"/>
      <c r="M154" s="240">
        <f t="shared" si="10"/>
        <v>0</v>
      </c>
      <c r="N154" s="240">
        <f t="shared" si="11"/>
        <v>0</v>
      </c>
      <c r="O154" s="240">
        <f t="shared" si="12"/>
        <v>0</v>
      </c>
      <c r="P154" s="240">
        <f t="shared" si="13"/>
        <v>0</v>
      </c>
      <c r="Q154" s="48">
        <f>'Og s3a'!H151</f>
        <v>0</v>
      </c>
      <c r="R154" s="412">
        <f>'Og s3a'!D151</f>
        <v>0</v>
      </c>
      <c r="S154" s="30"/>
      <c r="T154" s="306"/>
      <c r="U154" s="306"/>
      <c r="V154" s="306"/>
      <c r="W154" s="30"/>
      <c r="X154" s="30"/>
      <c r="Y154" s="30"/>
      <c r="Z154" s="30"/>
      <c r="AA154" s="30"/>
      <c r="AB154" s="30"/>
      <c r="AC154" s="30"/>
    </row>
    <row r="155" spans="1:29" ht="21" customHeight="1">
      <c r="A155" s="1254" t="str">
        <f t="shared" si="14"/>
        <v/>
      </c>
      <c r="B155" s="30"/>
      <c r="C155" s="2066">
        <f>'Og s3a'!C152</f>
        <v>0</v>
      </c>
      <c r="D155" s="2067"/>
      <c r="E155" s="2068">
        <f>'Og s3a'!E152</f>
        <v>0</v>
      </c>
      <c r="F155" s="2067"/>
      <c r="G155" s="870">
        <f>'Og s3a'!F152</f>
        <v>0</v>
      </c>
      <c r="H155" s="874"/>
      <c r="I155" s="411">
        <f>'Og s3a'!G152</f>
        <v>0</v>
      </c>
      <c r="J155" s="532"/>
      <c r="K155" s="30"/>
      <c r="L155" s="30"/>
      <c r="M155" s="240">
        <f t="shared" si="10"/>
        <v>0</v>
      </c>
      <c r="N155" s="240">
        <f t="shared" si="11"/>
        <v>0</v>
      </c>
      <c r="O155" s="240">
        <f t="shared" si="12"/>
        <v>0</v>
      </c>
      <c r="P155" s="240">
        <f t="shared" si="13"/>
        <v>0</v>
      </c>
      <c r="Q155" s="48">
        <f>'Og s3a'!H152</f>
        <v>0</v>
      </c>
      <c r="R155" s="412">
        <f>'Og s3a'!D152</f>
        <v>0</v>
      </c>
      <c r="S155" s="30"/>
      <c r="T155" s="306"/>
      <c r="U155" s="306"/>
      <c r="V155" s="306"/>
      <c r="W155" s="30"/>
      <c r="X155" s="30"/>
      <c r="Y155" s="30"/>
      <c r="Z155" s="30"/>
      <c r="AA155" s="30"/>
      <c r="AB155" s="30"/>
      <c r="AC155" s="30"/>
    </row>
    <row r="156" spans="1:29" ht="21" customHeight="1">
      <c r="A156" s="1254" t="str">
        <f t="shared" si="14"/>
        <v/>
      </c>
      <c r="B156" s="30"/>
      <c r="C156" s="2066">
        <f>'Og s3a'!C153</f>
        <v>0</v>
      </c>
      <c r="D156" s="2067"/>
      <c r="E156" s="2068">
        <f>'Og s3a'!E153</f>
        <v>0</v>
      </c>
      <c r="F156" s="2067"/>
      <c r="G156" s="870">
        <f>'Og s3a'!F153</f>
        <v>0</v>
      </c>
      <c r="H156" s="874"/>
      <c r="I156" s="411">
        <f>'Og s3a'!G153</f>
        <v>0</v>
      </c>
      <c r="J156" s="532"/>
      <c r="K156" s="30"/>
      <c r="L156" s="30"/>
      <c r="M156" s="240">
        <f t="shared" si="10"/>
        <v>0</v>
      </c>
      <c r="N156" s="240">
        <f t="shared" si="11"/>
        <v>0</v>
      </c>
      <c r="O156" s="240">
        <f t="shared" si="12"/>
        <v>0</v>
      </c>
      <c r="P156" s="240">
        <f t="shared" si="13"/>
        <v>0</v>
      </c>
      <c r="Q156" s="48">
        <f>'Og s3a'!H153</f>
        <v>0</v>
      </c>
      <c r="R156" s="412">
        <f>'Og s3a'!D153</f>
        <v>0</v>
      </c>
      <c r="S156" s="30"/>
      <c r="T156" s="306"/>
      <c r="U156" s="306"/>
      <c r="V156" s="306"/>
      <c r="W156" s="30"/>
      <c r="X156" s="30"/>
      <c r="Y156" s="30"/>
      <c r="Z156" s="30"/>
      <c r="AA156" s="30"/>
      <c r="AB156" s="30"/>
      <c r="AC156" s="30"/>
    </row>
    <row r="157" spans="1:29" ht="21" customHeight="1">
      <c r="A157" s="1254" t="str">
        <f t="shared" si="14"/>
        <v/>
      </c>
      <c r="B157" s="30"/>
      <c r="C157" s="2066">
        <f>'Og s3a'!C154</f>
        <v>0</v>
      </c>
      <c r="D157" s="2067"/>
      <c r="E157" s="2068">
        <f>'Og s3a'!E154</f>
        <v>0</v>
      </c>
      <c r="F157" s="2067"/>
      <c r="G157" s="870">
        <f>'Og s3a'!F154</f>
        <v>0</v>
      </c>
      <c r="H157" s="874"/>
      <c r="I157" s="411">
        <f>'Og s3a'!G154</f>
        <v>0</v>
      </c>
      <c r="J157" s="532"/>
      <c r="K157" s="30"/>
      <c r="L157" s="30"/>
      <c r="M157" s="240">
        <f t="shared" si="10"/>
        <v>0</v>
      </c>
      <c r="N157" s="240">
        <f t="shared" si="11"/>
        <v>0</v>
      </c>
      <c r="O157" s="240">
        <f t="shared" si="12"/>
        <v>0</v>
      </c>
      <c r="P157" s="240">
        <f t="shared" si="13"/>
        <v>0</v>
      </c>
      <c r="Q157" s="48">
        <f>'Og s3a'!H154</f>
        <v>0</v>
      </c>
      <c r="R157" s="412">
        <f>'Og s3a'!D154</f>
        <v>0</v>
      </c>
      <c r="S157" s="30"/>
      <c r="T157" s="306"/>
      <c r="U157" s="306"/>
      <c r="V157" s="306"/>
      <c r="W157" s="30"/>
      <c r="X157" s="30"/>
      <c r="Y157" s="30"/>
      <c r="Z157" s="30"/>
      <c r="AA157" s="30"/>
      <c r="AB157" s="30"/>
      <c r="AC157" s="30"/>
    </row>
    <row r="158" spans="1:29" ht="21" customHeight="1">
      <c r="A158" s="1254" t="str">
        <f t="shared" si="14"/>
        <v/>
      </c>
      <c r="B158" s="30"/>
      <c r="C158" s="2066">
        <f>'Og s3a'!C155</f>
        <v>0</v>
      </c>
      <c r="D158" s="2067"/>
      <c r="E158" s="2068">
        <f>'Og s3a'!E155</f>
        <v>0</v>
      </c>
      <c r="F158" s="2067"/>
      <c r="G158" s="870">
        <f>'Og s3a'!F155</f>
        <v>0</v>
      </c>
      <c r="H158" s="874"/>
      <c r="I158" s="411">
        <f>'Og s3a'!G155</f>
        <v>0</v>
      </c>
      <c r="J158" s="532"/>
      <c r="K158" s="30"/>
      <c r="L158" s="30"/>
      <c r="M158" s="240">
        <f t="shared" si="10"/>
        <v>0</v>
      </c>
      <c r="N158" s="240">
        <f t="shared" si="11"/>
        <v>0</v>
      </c>
      <c r="O158" s="240">
        <f t="shared" si="12"/>
        <v>0</v>
      </c>
      <c r="P158" s="240">
        <f t="shared" si="13"/>
        <v>0</v>
      </c>
      <c r="Q158" s="48">
        <f>'Og s3a'!H155</f>
        <v>0</v>
      </c>
      <c r="R158" s="412">
        <f>'Og s3a'!D155</f>
        <v>0</v>
      </c>
      <c r="S158" s="30"/>
      <c r="T158" s="306"/>
      <c r="U158" s="306"/>
      <c r="V158" s="306"/>
      <c r="W158" s="30"/>
      <c r="X158" s="30"/>
      <c r="Y158" s="30"/>
      <c r="Z158" s="30"/>
      <c r="AA158" s="30"/>
      <c r="AB158" s="30"/>
      <c r="AC158" s="30"/>
    </row>
    <row r="159" spans="1:29" ht="21" customHeight="1">
      <c r="A159" s="1254" t="str">
        <f t="shared" si="14"/>
        <v/>
      </c>
      <c r="B159" s="30"/>
      <c r="C159" s="2066">
        <f>'Og s3a'!C156</f>
        <v>0</v>
      </c>
      <c r="D159" s="2067"/>
      <c r="E159" s="2068">
        <f>'Og s3a'!E156</f>
        <v>0</v>
      </c>
      <c r="F159" s="2067"/>
      <c r="G159" s="870">
        <f>'Og s3a'!F156</f>
        <v>0</v>
      </c>
      <c r="H159" s="874"/>
      <c r="I159" s="411">
        <f>'Og s3a'!G156</f>
        <v>0</v>
      </c>
      <c r="J159" s="532"/>
      <c r="K159" s="30"/>
      <c r="L159" s="30"/>
      <c r="M159" s="240">
        <f t="shared" si="10"/>
        <v>0</v>
      </c>
      <c r="N159" s="240">
        <f t="shared" si="11"/>
        <v>0</v>
      </c>
      <c r="O159" s="240">
        <f t="shared" si="12"/>
        <v>0</v>
      </c>
      <c r="P159" s="240">
        <f t="shared" si="13"/>
        <v>0</v>
      </c>
      <c r="Q159" s="48">
        <f>'Og s3a'!H156</f>
        <v>0</v>
      </c>
      <c r="R159" s="412">
        <f>'Og s3a'!D156</f>
        <v>0</v>
      </c>
      <c r="S159" s="30"/>
      <c r="T159" s="306"/>
      <c r="U159" s="306"/>
      <c r="V159" s="306"/>
      <c r="W159" s="30"/>
      <c r="X159" s="30"/>
      <c r="Y159" s="30"/>
      <c r="Z159" s="30"/>
      <c r="AA159" s="30"/>
      <c r="AB159" s="30"/>
      <c r="AC159" s="30"/>
    </row>
    <row r="160" spans="1:29" ht="21" customHeight="1">
      <c r="A160" s="1254" t="str">
        <f t="shared" si="14"/>
        <v/>
      </c>
      <c r="B160" s="30"/>
      <c r="C160" s="2066">
        <f>'Og s3a'!C157</f>
        <v>0</v>
      </c>
      <c r="D160" s="2067"/>
      <c r="E160" s="2068">
        <f>'Og s3a'!E157</f>
        <v>0</v>
      </c>
      <c r="F160" s="2067"/>
      <c r="G160" s="870">
        <f>'Og s3a'!F157</f>
        <v>0</v>
      </c>
      <c r="H160" s="874"/>
      <c r="I160" s="411">
        <f>'Og s3a'!G157</f>
        <v>0</v>
      </c>
      <c r="J160" s="532"/>
      <c r="K160" s="30"/>
      <c r="L160" s="30"/>
      <c r="M160" s="240">
        <f t="shared" si="10"/>
        <v>0</v>
      </c>
      <c r="N160" s="240">
        <f t="shared" si="11"/>
        <v>0</v>
      </c>
      <c r="O160" s="240">
        <f t="shared" si="12"/>
        <v>0</v>
      </c>
      <c r="P160" s="240">
        <f t="shared" si="13"/>
        <v>0</v>
      </c>
      <c r="Q160" s="48">
        <f>'Og s3a'!H157</f>
        <v>0</v>
      </c>
      <c r="R160" s="412">
        <f>'Og s3a'!D157</f>
        <v>0</v>
      </c>
      <c r="S160" s="30"/>
      <c r="T160" s="306"/>
      <c r="U160" s="306"/>
      <c r="V160" s="306"/>
      <c r="W160" s="30"/>
      <c r="X160" s="30"/>
      <c r="Y160" s="30"/>
      <c r="Z160" s="30"/>
      <c r="AA160" s="30"/>
      <c r="AB160" s="30"/>
      <c r="AC160" s="30"/>
    </row>
    <row r="161" spans="1:29" ht="21" customHeight="1">
      <c r="A161" s="1254" t="str">
        <f t="shared" si="14"/>
        <v/>
      </c>
      <c r="B161" s="30"/>
      <c r="C161" s="2066">
        <f>'Og s3a'!C158</f>
        <v>0</v>
      </c>
      <c r="D161" s="2067"/>
      <c r="E161" s="2068">
        <f>'Og s3a'!E158</f>
        <v>0</v>
      </c>
      <c r="F161" s="2067"/>
      <c r="G161" s="870">
        <f>'Og s3a'!F158</f>
        <v>0</v>
      </c>
      <c r="H161" s="874"/>
      <c r="I161" s="411">
        <f>'Og s3a'!G158</f>
        <v>0</v>
      </c>
      <c r="J161" s="532"/>
      <c r="K161" s="30"/>
      <c r="L161" s="30"/>
      <c r="M161" s="240">
        <f t="shared" si="10"/>
        <v>0</v>
      </c>
      <c r="N161" s="240">
        <f t="shared" si="11"/>
        <v>0</v>
      </c>
      <c r="O161" s="240">
        <f t="shared" si="12"/>
        <v>0</v>
      </c>
      <c r="P161" s="240">
        <f t="shared" si="13"/>
        <v>0</v>
      </c>
      <c r="Q161" s="48">
        <f>'Og s3a'!H158</f>
        <v>0</v>
      </c>
      <c r="R161" s="412">
        <f>'Og s3a'!D158</f>
        <v>0</v>
      </c>
      <c r="S161" s="30"/>
      <c r="T161" s="306"/>
      <c r="U161" s="306"/>
      <c r="V161" s="306"/>
      <c r="W161" s="30"/>
      <c r="X161" s="30"/>
      <c r="Y161" s="30"/>
      <c r="Z161" s="30"/>
      <c r="AA161" s="30"/>
      <c r="AB161" s="30"/>
      <c r="AC161" s="30"/>
    </row>
    <row r="162" spans="1:29" ht="21" customHeight="1">
      <c r="A162" s="1254" t="str">
        <f t="shared" si="14"/>
        <v/>
      </c>
      <c r="B162" s="30"/>
      <c r="C162" s="2066">
        <f>'Og s3a'!C159</f>
        <v>0</v>
      </c>
      <c r="D162" s="2067"/>
      <c r="E162" s="2068">
        <f>'Og s3a'!E159</f>
        <v>0</v>
      </c>
      <c r="F162" s="2067"/>
      <c r="G162" s="870">
        <f>'Og s3a'!F159</f>
        <v>0</v>
      </c>
      <c r="H162" s="874"/>
      <c r="I162" s="411">
        <f>'Og s3a'!G159</f>
        <v>0</v>
      </c>
      <c r="J162" s="532"/>
      <c r="K162" s="30"/>
      <c r="L162" s="30"/>
      <c r="M162" s="240">
        <f t="shared" si="10"/>
        <v>0</v>
      </c>
      <c r="N162" s="240">
        <f t="shared" si="11"/>
        <v>0</v>
      </c>
      <c r="O162" s="240">
        <f t="shared" si="12"/>
        <v>0</v>
      </c>
      <c r="P162" s="240">
        <f t="shared" si="13"/>
        <v>0</v>
      </c>
      <c r="Q162" s="48">
        <f>'Og s3a'!H159</f>
        <v>0</v>
      </c>
      <c r="R162" s="412">
        <f>'Og s3a'!D159</f>
        <v>0</v>
      </c>
      <c r="S162" s="30"/>
      <c r="T162" s="306"/>
      <c r="U162" s="306"/>
      <c r="V162" s="306"/>
      <c r="W162" s="30"/>
      <c r="X162" s="30"/>
      <c r="Y162" s="30"/>
      <c r="Z162" s="30"/>
      <c r="AA162" s="30"/>
      <c r="AB162" s="30"/>
      <c r="AC162" s="30"/>
    </row>
    <row r="163" spans="1:29" ht="21" customHeight="1">
      <c r="A163" s="1254" t="str">
        <f t="shared" si="14"/>
        <v/>
      </c>
      <c r="B163" s="30"/>
      <c r="C163" s="2066">
        <f>'Og s3a'!C160</f>
        <v>0</v>
      </c>
      <c r="D163" s="2067"/>
      <c r="E163" s="2068">
        <f>'Og s3a'!E160</f>
        <v>0</v>
      </c>
      <c r="F163" s="2067"/>
      <c r="G163" s="870">
        <f>'Og s3a'!F160</f>
        <v>0</v>
      </c>
      <c r="H163" s="874"/>
      <c r="I163" s="411">
        <f>'Og s3a'!G160</f>
        <v>0</v>
      </c>
      <c r="J163" s="532"/>
      <c r="K163" s="30"/>
      <c r="L163" s="30"/>
      <c r="M163" s="240">
        <f t="shared" si="10"/>
        <v>0</v>
      </c>
      <c r="N163" s="240">
        <f t="shared" si="11"/>
        <v>0</v>
      </c>
      <c r="O163" s="240">
        <f t="shared" si="12"/>
        <v>0</v>
      </c>
      <c r="P163" s="240">
        <f t="shared" si="13"/>
        <v>0</v>
      </c>
      <c r="Q163" s="48">
        <f>'Og s3a'!H160</f>
        <v>0</v>
      </c>
      <c r="R163" s="412">
        <f>'Og s3a'!D160</f>
        <v>0</v>
      </c>
      <c r="S163" s="30"/>
      <c r="T163" s="306"/>
      <c r="U163" s="306"/>
      <c r="V163" s="306"/>
      <c r="W163" s="30"/>
      <c r="X163" s="30"/>
      <c r="Y163" s="30"/>
      <c r="Z163" s="30"/>
      <c r="AA163" s="30"/>
      <c r="AB163" s="30"/>
      <c r="AC163" s="30"/>
    </row>
    <row r="164" spans="1:29" ht="21" customHeight="1">
      <c r="A164" s="1254" t="str">
        <f t="shared" si="14"/>
        <v/>
      </c>
      <c r="B164" s="30"/>
      <c r="C164" s="2066">
        <f>'Og s3a'!C161</f>
        <v>0</v>
      </c>
      <c r="D164" s="2067"/>
      <c r="E164" s="2068">
        <f>'Og s3a'!E161</f>
        <v>0</v>
      </c>
      <c r="F164" s="2067"/>
      <c r="G164" s="870">
        <f>'Og s3a'!F161</f>
        <v>0</v>
      </c>
      <c r="H164" s="874"/>
      <c r="I164" s="411">
        <f>'Og s3a'!G161</f>
        <v>0</v>
      </c>
      <c r="J164" s="532"/>
      <c r="K164" s="30"/>
      <c r="L164" s="30"/>
      <c r="M164" s="240">
        <f t="shared" si="10"/>
        <v>0</v>
      </c>
      <c r="N164" s="240">
        <f t="shared" si="11"/>
        <v>0</v>
      </c>
      <c r="O164" s="240">
        <f t="shared" si="12"/>
        <v>0</v>
      </c>
      <c r="P164" s="240">
        <f t="shared" si="13"/>
        <v>0</v>
      </c>
      <c r="Q164" s="48">
        <f>'Og s3a'!H161</f>
        <v>0</v>
      </c>
      <c r="R164" s="412">
        <f>'Og s3a'!D161</f>
        <v>0</v>
      </c>
      <c r="S164" s="30"/>
      <c r="T164" s="306"/>
      <c r="U164" s="306"/>
      <c r="V164" s="306"/>
      <c r="W164" s="30"/>
      <c r="X164" s="30"/>
      <c r="Y164" s="30"/>
      <c r="Z164" s="30"/>
      <c r="AA164" s="30"/>
      <c r="AB164" s="30"/>
      <c r="AC164" s="30"/>
    </row>
    <row r="165" spans="1:29" ht="21" customHeight="1">
      <c r="A165" s="1254" t="str">
        <f t="shared" si="14"/>
        <v/>
      </c>
      <c r="B165" s="30"/>
      <c r="C165" s="2066">
        <f>'Og s3a'!C162</f>
        <v>0</v>
      </c>
      <c r="D165" s="2067"/>
      <c r="E165" s="2068">
        <f>'Og s3a'!E162</f>
        <v>0</v>
      </c>
      <c r="F165" s="2067"/>
      <c r="G165" s="870">
        <f>'Og s3a'!F162</f>
        <v>0</v>
      </c>
      <c r="H165" s="874"/>
      <c r="I165" s="411">
        <f>'Og s3a'!G162</f>
        <v>0</v>
      </c>
      <c r="J165" s="532"/>
      <c r="K165" s="30"/>
      <c r="L165" s="30"/>
      <c r="M165" s="240">
        <f t="shared" si="10"/>
        <v>0</v>
      </c>
      <c r="N165" s="240">
        <f t="shared" si="11"/>
        <v>0</v>
      </c>
      <c r="O165" s="240">
        <f t="shared" si="12"/>
        <v>0</v>
      </c>
      <c r="P165" s="240">
        <f t="shared" si="13"/>
        <v>0</v>
      </c>
      <c r="Q165" s="48">
        <f>'Og s3a'!H162</f>
        <v>0</v>
      </c>
      <c r="R165" s="412">
        <f>'Og s3a'!D162</f>
        <v>0</v>
      </c>
      <c r="S165" s="30"/>
      <c r="T165" s="306"/>
      <c r="U165" s="306"/>
      <c r="V165" s="306"/>
      <c r="W165" s="30"/>
      <c r="X165" s="30"/>
      <c r="Y165" s="30"/>
      <c r="Z165" s="30"/>
      <c r="AA165" s="30"/>
      <c r="AB165" s="30"/>
      <c r="AC165" s="30"/>
    </row>
    <row r="166" spans="1:29" ht="21" customHeight="1">
      <c r="A166" s="1254" t="str">
        <f t="shared" si="14"/>
        <v/>
      </c>
      <c r="B166" s="30"/>
      <c r="C166" s="2066">
        <f>'Og s3a'!C163</f>
        <v>0</v>
      </c>
      <c r="D166" s="2067"/>
      <c r="E166" s="2068">
        <f>'Og s3a'!E163</f>
        <v>0</v>
      </c>
      <c r="F166" s="2067"/>
      <c r="G166" s="870">
        <f>'Og s3a'!F163</f>
        <v>0</v>
      </c>
      <c r="H166" s="874"/>
      <c r="I166" s="411">
        <f>'Og s3a'!G163</f>
        <v>0</v>
      </c>
      <c r="J166" s="532"/>
      <c r="K166" s="30"/>
      <c r="L166" s="30"/>
      <c r="M166" s="240">
        <f t="shared" si="10"/>
        <v>0</v>
      </c>
      <c r="N166" s="240">
        <f t="shared" si="11"/>
        <v>0</v>
      </c>
      <c r="O166" s="240">
        <f t="shared" si="12"/>
        <v>0</v>
      </c>
      <c r="P166" s="240">
        <f t="shared" si="13"/>
        <v>0</v>
      </c>
      <c r="Q166" s="48">
        <f>'Og s3a'!H163</f>
        <v>0</v>
      </c>
      <c r="R166" s="412">
        <f>'Og s3a'!D163</f>
        <v>0</v>
      </c>
      <c r="S166" s="30"/>
      <c r="T166" s="306"/>
      <c r="U166" s="306"/>
      <c r="V166" s="306"/>
      <c r="W166" s="30"/>
      <c r="X166" s="30"/>
      <c r="Y166" s="30"/>
      <c r="Z166" s="30"/>
      <c r="AA166" s="30"/>
      <c r="AB166" s="30"/>
      <c r="AC166" s="30"/>
    </row>
    <row r="167" spans="1:29" ht="21" customHeight="1">
      <c r="A167" s="1254" t="str">
        <f t="shared" si="14"/>
        <v/>
      </c>
      <c r="B167" s="30"/>
      <c r="C167" s="2066">
        <f>'Og s3a'!C164</f>
        <v>0</v>
      </c>
      <c r="D167" s="2067"/>
      <c r="E167" s="2068">
        <f>'Og s3a'!E164</f>
        <v>0</v>
      </c>
      <c r="F167" s="2067"/>
      <c r="G167" s="870">
        <f>'Og s3a'!F164</f>
        <v>0</v>
      </c>
      <c r="H167" s="874"/>
      <c r="I167" s="411">
        <f>'Og s3a'!G164</f>
        <v>0</v>
      </c>
      <c r="J167" s="532"/>
      <c r="K167" s="30"/>
      <c r="L167" s="30"/>
      <c r="M167" s="240">
        <f t="shared" si="10"/>
        <v>0</v>
      </c>
      <c r="N167" s="240">
        <f t="shared" si="11"/>
        <v>0</v>
      </c>
      <c r="O167" s="240">
        <f t="shared" si="12"/>
        <v>0</v>
      </c>
      <c r="P167" s="240">
        <f t="shared" si="13"/>
        <v>0</v>
      </c>
      <c r="Q167" s="48">
        <f>'Og s3a'!H164</f>
        <v>0</v>
      </c>
      <c r="R167" s="412">
        <f>'Og s3a'!D164</f>
        <v>0</v>
      </c>
      <c r="S167" s="30"/>
      <c r="T167" s="306"/>
      <c r="U167" s="306"/>
      <c r="V167" s="306"/>
      <c r="W167" s="30"/>
      <c r="X167" s="30"/>
      <c r="Y167" s="30"/>
      <c r="Z167" s="30"/>
      <c r="AA167" s="30"/>
      <c r="AB167" s="30"/>
      <c r="AC167" s="30"/>
    </row>
    <row r="168" spans="1:29" ht="21" customHeight="1">
      <c r="A168" s="1254" t="str">
        <f t="shared" si="14"/>
        <v/>
      </c>
      <c r="B168" s="30"/>
      <c r="C168" s="2066">
        <f>'Og s3a'!C165</f>
        <v>0</v>
      </c>
      <c r="D168" s="2067"/>
      <c r="E168" s="2068">
        <f>'Og s3a'!E165</f>
        <v>0</v>
      </c>
      <c r="F168" s="2067"/>
      <c r="G168" s="870">
        <f>'Og s3a'!F165</f>
        <v>0</v>
      </c>
      <c r="H168" s="874"/>
      <c r="I168" s="411">
        <f>'Og s3a'!G165</f>
        <v>0</v>
      </c>
      <c r="J168" s="532"/>
      <c r="K168" s="30"/>
      <c r="L168" s="30"/>
      <c r="M168" s="240">
        <f t="shared" si="10"/>
        <v>0</v>
      </c>
      <c r="N168" s="240">
        <f t="shared" si="11"/>
        <v>0</v>
      </c>
      <c r="O168" s="240">
        <f t="shared" si="12"/>
        <v>0</v>
      </c>
      <c r="P168" s="240">
        <f t="shared" si="13"/>
        <v>0</v>
      </c>
      <c r="Q168" s="48">
        <f>'Og s3a'!H165</f>
        <v>0</v>
      </c>
      <c r="R168" s="412">
        <f>'Og s3a'!D165</f>
        <v>0</v>
      </c>
      <c r="S168" s="30"/>
      <c r="T168" s="306"/>
      <c r="U168" s="306"/>
      <c r="V168" s="306"/>
      <c r="W168" s="30"/>
      <c r="X168" s="30"/>
      <c r="Y168" s="30"/>
      <c r="Z168" s="30"/>
      <c r="AA168" s="30"/>
      <c r="AB168" s="30"/>
      <c r="AC168" s="30"/>
    </row>
    <row r="169" spans="1:29" ht="21" customHeight="1">
      <c r="A169" s="1254" t="str">
        <f t="shared" si="14"/>
        <v/>
      </c>
      <c r="B169" s="30"/>
      <c r="C169" s="2066">
        <f>'Og s3a'!C166</f>
        <v>0</v>
      </c>
      <c r="D169" s="2067"/>
      <c r="E169" s="2068">
        <f>'Og s3a'!E166</f>
        <v>0</v>
      </c>
      <c r="F169" s="2067"/>
      <c r="G169" s="870">
        <f>'Og s3a'!F166</f>
        <v>0</v>
      </c>
      <c r="H169" s="874"/>
      <c r="I169" s="411">
        <f>'Og s3a'!G166</f>
        <v>0</v>
      </c>
      <c r="J169" s="532"/>
      <c r="K169" s="30"/>
      <c r="L169" s="30"/>
      <c r="M169" s="240">
        <f t="shared" si="10"/>
        <v>0</v>
      </c>
      <c r="N169" s="240">
        <f t="shared" si="11"/>
        <v>0</v>
      </c>
      <c r="O169" s="240">
        <f t="shared" si="12"/>
        <v>0</v>
      </c>
      <c r="P169" s="240">
        <f t="shared" si="13"/>
        <v>0</v>
      </c>
      <c r="Q169" s="48">
        <f>'Og s3a'!H166</f>
        <v>0</v>
      </c>
      <c r="R169" s="412">
        <f>'Og s3a'!D166</f>
        <v>0</v>
      </c>
      <c r="S169" s="30"/>
      <c r="T169" s="306"/>
      <c r="U169" s="306"/>
      <c r="V169" s="306"/>
      <c r="W169" s="30"/>
      <c r="X169" s="30"/>
      <c r="Y169" s="30"/>
      <c r="Z169" s="30"/>
      <c r="AA169" s="30"/>
      <c r="AB169" s="30"/>
      <c r="AC169" s="30"/>
    </row>
    <row r="170" spans="1:29" ht="21" customHeight="1">
      <c r="A170" s="1254" t="str">
        <f t="shared" si="14"/>
        <v/>
      </c>
      <c r="B170" s="30"/>
      <c r="C170" s="2066">
        <f>'Og s3a'!C167</f>
        <v>0</v>
      </c>
      <c r="D170" s="2067"/>
      <c r="E170" s="2068">
        <f>'Og s3a'!E167</f>
        <v>0</v>
      </c>
      <c r="F170" s="2067"/>
      <c r="G170" s="870">
        <f>'Og s3a'!F167</f>
        <v>0</v>
      </c>
      <c r="H170" s="874"/>
      <c r="I170" s="411">
        <f>'Og s3a'!G167</f>
        <v>0</v>
      </c>
      <c r="J170" s="532"/>
      <c r="K170" s="30"/>
      <c r="L170" s="30"/>
      <c r="M170" s="240">
        <f t="shared" si="10"/>
        <v>0</v>
      </c>
      <c r="N170" s="240">
        <f t="shared" si="11"/>
        <v>0</v>
      </c>
      <c r="O170" s="240">
        <f t="shared" si="12"/>
        <v>0</v>
      </c>
      <c r="P170" s="240">
        <f t="shared" si="13"/>
        <v>0</v>
      </c>
      <c r="Q170" s="48">
        <f>'Og s3a'!H167</f>
        <v>0</v>
      </c>
      <c r="R170" s="412">
        <f>'Og s3a'!D167</f>
        <v>0</v>
      </c>
      <c r="S170" s="30"/>
      <c r="T170" s="306"/>
      <c r="U170" s="306"/>
      <c r="V170" s="306"/>
      <c r="W170" s="30"/>
      <c r="X170" s="30"/>
      <c r="Y170" s="30"/>
      <c r="Z170" s="30"/>
      <c r="AA170" s="30"/>
      <c r="AB170" s="30"/>
      <c r="AC170" s="30"/>
    </row>
    <row r="171" spans="1:29" ht="21" customHeight="1">
      <c r="A171" s="1254" t="str">
        <f t="shared" si="14"/>
        <v/>
      </c>
      <c r="B171" s="30"/>
      <c r="C171" s="2066">
        <f>'Og s3a'!C168</f>
        <v>0</v>
      </c>
      <c r="D171" s="2067"/>
      <c r="E171" s="2068">
        <f>'Og s3a'!E168</f>
        <v>0</v>
      </c>
      <c r="F171" s="2067"/>
      <c r="G171" s="870">
        <f>'Og s3a'!F168</f>
        <v>0</v>
      </c>
      <c r="H171" s="874"/>
      <c r="I171" s="411">
        <f>'Og s3a'!G168</f>
        <v>0</v>
      </c>
      <c r="J171" s="532"/>
      <c r="K171" s="30"/>
      <c r="L171" s="30"/>
      <c r="M171" s="240">
        <f t="shared" si="10"/>
        <v>0</v>
      </c>
      <c r="N171" s="240">
        <f t="shared" si="11"/>
        <v>0</v>
      </c>
      <c r="O171" s="240">
        <f t="shared" si="12"/>
        <v>0</v>
      </c>
      <c r="P171" s="240">
        <f t="shared" si="13"/>
        <v>0</v>
      </c>
      <c r="Q171" s="48">
        <f>'Og s3a'!H168</f>
        <v>0</v>
      </c>
      <c r="R171" s="412">
        <f>'Og s3a'!D168</f>
        <v>0</v>
      </c>
      <c r="S171" s="30"/>
      <c r="T171" s="306"/>
      <c r="U171" s="306"/>
      <c r="V171" s="306"/>
      <c r="W171" s="30"/>
      <c r="X171" s="30"/>
      <c r="Y171" s="30"/>
      <c r="Z171" s="30"/>
      <c r="AA171" s="30"/>
      <c r="AB171" s="30"/>
      <c r="AC171" s="30"/>
    </row>
    <row r="172" spans="1:29" ht="21" customHeight="1">
      <c r="A172" s="1254" t="str">
        <f t="shared" si="14"/>
        <v/>
      </c>
      <c r="B172" s="30"/>
      <c r="C172" s="2066">
        <f>'Og s3a'!C169</f>
        <v>0</v>
      </c>
      <c r="D172" s="2067"/>
      <c r="E172" s="2068">
        <f>'Og s3a'!E169</f>
        <v>0</v>
      </c>
      <c r="F172" s="2067"/>
      <c r="G172" s="870">
        <f>'Og s3a'!F169</f>
        <v>0</v>
      </c>
      <c r="H172" s="874"/>
      <c r="I172" s="411">
        <f>'Og s3a'!G169</f>
        <v>0</v>
      </c>
      <c r="J172" s="532"/>
      <c r="K172" s="30"/>
      <c r="L172" s="30"/>
      <c r="M172" s="240">
        <f t="shared" si="10"/>
        <v>0</v>
      </c>
      <c r="N172" s="240">
        <f t="shared" si="11"/>
        <v>0</v>
      </c>
      <c r="O172" s="240">
        <f t="shared" si="12"/>
        <v>0</v>
      </c>
      <c r="P172" s="240">
        <f t="shared" si="13"/>
        <v>0</v>
      </c>
      <c r="Q172" s="48">
        <f>'Og s3a'!H169</f>
        <v>0</v>
      </c>
      <c r="R172" s="412">
        <f>'Og s3a'!D169</f>
        <v>0</v>
      </c>
      <c r="S172" s="30"/>
      <c r="T172" s="306"/>
      <c r="U172" s="306"/>
      <c r="V172" s="306"/>
      <c r="W172" s="30"/>
      <c r="X172" s="30"/>
      <c r="Y172" s="30"/>
      <c r="Z172" s="30"/>
      <c r="AA172" s="30"/>
      <c r="AB172" s="30"/>
      <c r="AC172" s="30"/>
    </row>
    <row r="173" spans="1:29" ht="21" customHeight="1">
      <c r="A173" s="1254" t="str">
        <f t="shared" si="14"/>
        <v/>
      </c>
      <c r="B173" s="30"/>
      <c r="C173" s="2066">
        <f>'Og s3a'!C170</f>
        <v>0</v>
      </c>
      <c r="D173" s="2067"/>
      <c r="E173" s="2068">
        <f>'Og s3a'!E170</f>
        <v>0</v>
      </c>
      <c r="F173" s="2067"/>
      <c r="G173" s="870">
        <f>'Og s3a'!F170</f>
        <v>0</v>
      </c>
      <c r="H173" s="874"/>
      <c r="I173" s="411">
        <f>'Og s3a'!G170</f>
        <v>0</v>
      </c>
      <c r="J173" s="532"/>
      <c r="K173" s="30"/>
      <c r="L173" s="30"/>
      <c r="M173" s="240">
        <f t="shared" si="10"/>
        <v>0</v>
      </c>
      <c r="N173" s="240">
        <f t="shared" si="11"/>
        <v>0</v>
      </c>
      <c r="O173" s="240">
        <f t="shared" si="12"/>
        <v>0</v>
      </c>
      <c r="P173" s="240">
        <f t="shared" si="13"/>
        <v>0</v>
      </c>
      <c r="Q173" s="48">
        <f>'Og s3a'!H170</f>
        <v>0</v>
      </c>
      <c r="R173" s="412">
        <f>'Og s3a'!D170</f>
        <v>0</v>
      </c>
      <c r="S173" s="30"/>
      <c r="T173" s="306"/>
      <c r="U173" s="306"/>
      <c r="V173" s="306"/>
      <c r="W173" s="30"/>
      <c r="X173" s="30"/>
      <c r="Y173" s="30"/>
      <c r="Z173" s="30"/>
      <c r="AA173" s="30"/>
      <c r="AB173" s="30"/>
      <c r="AC173" s="30"/>
    </row>
    <row r="174" spans="1:29" ht="21" customHeight="1">
      <c r="A174" s="1254" t="str">
        <f t="shared" si="14"/>
        <v/>
      </c>
      <c r="B174" s="30"/>
      <c r="C174" s="2066">
        <f>'Og s3a'!C171</f>
        <v>0</v>
      </c>
      <c r="D174" s="2067"/>
      <c r="E174" s="2068">
        <f>'Og s3a'!E171</f>
        <v>0</v>
      </c>
      <c r="F174" s="2067"/>
      <c r="G174" s="870">
        <f>'Og s3a'!F171</f>
        <v>0</v>
      </c>
      <c r="H174" s="874"/>
      <c r="I174" s="411">
        <f>'Og s3a'!G171</f>
        <v>0</v>
      </c>
      <c r="J174" s="532"/>
      <c r="K174" s="30"/>
      <c r="L174" s="30"/>
      <c r="M174" s="240">
        <f t="shared" si="10"/>
        <v>0</v>
      </c>
      <c r="N174" s="240">
        <f t="shared" si="11"/>
        <v>0</v>
      </c>
      <c r="O174" s="240">
        <f t="shared" si="12"/>
        <v>0</v>
      </c>
      <c r="P174" s="240">
        <f t="shared" si="13"/>
        <v>0</v>
      </c>
      <c r="Q174" s="48">
        <f>'Og s3a'!H171</f>
        <v>0</v>
      </c>
      <c r="R174" s="412">
        <f>'Og s3a'!D171</f>
        <v>0</v>
      </c>
      <c r="S174" s="30"/>
      <c r="T174" s="306"/>
      <c r="U174" s="306"/>
      <c r="V174" s="306"/>
      <c r="W174" s="30"/>
      <c r="X174" s="30"/>
      <c r="Y174" s="30"/>
      <c r="Z174" s="30"/>
      <c r="AA174" s="30"/>
      <c r="AB174" s="30"/>
      <c r="AC174" s="30"/>
    </row>
    <row r="175" spans="1:29" ht="21" customHeight="1">
      <c r="A175" s="1254" t="str">
        <f t="shared" si="14"/>
        <v/>
      </c>
      <c r="B175" s="30"/>
      <c r="C175" s="2066">
        <f>'Og s3a'!C172</f>
        <v>0</v>
      </c>
      <c r="D175" s="2067"/>
      <c r="E175" s="2068">
        <f>'Og s3a'!E172</f>
        <v>0</v>
      </c>
      <c r="F175" s="2067"/>
      <c r="G175" s="870">
        <f>'Og s3a'!F172</f>
        <v>0</v>
      </c>
      <c r="H175" s="874"/>
      <c r="I175" s="411">
        <f>'Og s3a'!G172</f>
        <v>0</v>
      </c>
      <c r="J175" s="532"/>
      <c r="K175" s="30"/>
      <c r="L175" s="30"/>
      <c r="M175" s="240">
        <f t="shared" si="10"/>
        <v>0</v>
      </c>
      <c r="N175" s="240">
        <f t="shared" si="11"/>
        <v>0</v>
      </c>
      <c r="O175" s="240">
        <f t="shared" si="12"/>
        <v>0</v>
      </c>
      <c r="P175" s="240">
        <f t="shared" si="13"/>
        <v>0</v>
      </c>
      <c r="Q175" s="48">
        <f>'Og s3a'!H172</f>
        <v>0</v>
      </c>
      <c r="R175" s="412">
        <f>'Og s3a'!D172</f>
        <v>0</v>
      </c>
      <c r="S175" s="30"/>
      <c r="T175" s="306"/>
      <c r="U175" s="306"/>
      <c r="V175" s="306"/>
      <c r="W175" s="30"/>
      <c r="X175" s="30"/>
      <c r="Y175" s="30"/>
      <c r="Z175" s="30"/>
      <c r="AA175" s="30"/>
      <c r="AB175" s="30"/>
      <c r="AC175" s="30"/>
    </row>
    <row r="176" spans="1:29" ht="21" customHeight="1">
      <c r="A176" s="1254" t="str">
        <f t="shared" si="14"/>
        <v/>
      </c>
      <c r="B176" s="30"/>
      <c r="C176" s="2066">
        <f>'Og s3a'!C173</f>
        <v>0</v>
      </c>
      <c r="D176" s="2067"/>
      <c r="E176" s="2068">
        <f>'Og s3a'!E173</f>
        <v>0</v>
      </c>
      <c r="F176" s="2067"/>
      <c r="G176" s="870">
        <f>'Og s3a'!F173</f>
        <v>0</v>
      </c>
      <c r="H176" s="874"/>
      <c r="I176" s="411">
        <f>'Og s3a'!G173</f>
        <v>0</v>
      </c>
      <c r="J176" s="532"/>
      <c r="K176" s="30"/>
      <c r="L176" s="30"/>
      <c r="M176" s="240">
        <f t="shared" si="10"/>
        <v>0</v>
      </c>
      <c r="N176" s="240">
        <f t="shared" si="11"/>
        <v>0</v>
      </c>
      <c r="O176" s="240">
        <f t="shared" si="12"/>
        <v>0</v>
      </c>
      <c r="P176" s="240">
        <f t="shared" si="13"/>
        <v>0</v>
      </c>
      <c r="Q176" s="48">
        <f>'Og s3a'!H173</f>
        <v>0</v>
      </c>
      <c r="R176" s="412">
        <f>'Og s3a'!D173</f>
        <v>0</v>
      </c>
      <c r="S176" s="30"/>
      <c r="T176" s="306"/>
      <c r="U176" s="306"/>
      <c r="V176" s="306"/>
      <c r="W176" s="30"/>
      <c r="X176" s="30"/>
      <c r="Y176" s="30"/>
      <c r="Z176" s="30"/>
      <c r="AA176" s="30"/>
      <c r="AB176" s="30"/>
      <c r="AC176" s="30"/>
    </row>
    <row r="177" spans="1:29" ht="21" customHeight="1">
      <c r="A177" s="1254" t="str">
        <f t="shared" si="14"/>
        <v/>
      </c>
      <c r="B177" s="30"/>
      <c r="C177" s="2066">
        <f>'Og s3a'!C174</f>
        <v>0</v>
      </c>
      <c r="D177" s="2067"/>
      <c r="E177" s="2068">
        <f>'Og s3a'!E174</f>
        <v>0</v>
      </c>
      <c r="F177" s="2067"/>
      <c r="G177" s="870">
        <f>'Og s3a'!F174</f>
        <v>0</v>
      </c>
      <c r="H177" s="874"/>
      <c r="I177" s="411">
        <f>'Og s3a'!G174</f>
        <v>0</v>
      </c>
      <c r="J177" s="532"/>
      <c r="K177" s="30"/>
      <c r="L177" s="30"/>
      <c r="M177" s="240">
        <f t="shared" si="10"/>
        <v>0</v>
      </c>
      <c r="N177" s="240">
        <f t="shared" si="11"/>
        <v>0</v>
      </c>
      <c r="O177" s="240">
        <f t="shared" si="12"/>
        <v>0</v>
      </c>
      <c r="P177" s="240">
        <f t="shared" si="13"/>
        <v>0</v>
      </c>
      <c r="Q177" s="48">
        <f>'Og s3a'!H174</f>
        <v>0</v>
      </c>
      <c r="R177" s="412">
        <f>'Og s3a'!D174</f>
        <v>0</v>
      </c>
      <c r="S177" s="30"/>
      <c r="T177" s="306"/>
      <c r="U177" s="306"/>
      <c r="V177" s="306"/>
      <c r="W177" s="30"/>
      <c r="X177" s="30"/>
      <c r="Y177" s="30"/>
      <c r="Z177" s="30"/>
      <c r="AA177" s="30"/>
      <c r="AB177" s="30"/>
      <c r="AC177" s="30"/>
    </row>
    <row r="178" spans="1:29" ht="21" customHeight="1">
      <c r="A178" s="1254" t="str">
        <f t="shared" si="14"/>
        <v/>
      </c>
      <c r="B178" s="30"/>
      <c r="C178" s="2066">
        <f>'Og s3a'!C175</f>
        <v>0</v>
      </c>
      <c r="D178" s="2067"/>
      <c r="E178" s="2068">
        <f>'Og s3a'!E175</f>
        <v>0</v>
      </c>
      <c r="F178" s="2067"/>
      <c r="G178" s="870">
        <f>'Og s3a'!F175</f>
        <v>0</v>
      </c>
      <c r="H178" s="874"/>
      <c r="I178" s="411">
        <f>'Og s3a'!G175</f>
        <v>0</v>
      </c>
      <c r="J178" s="532"/>
      <c r="K178" s="30"/>
      <c r="L178" s="30"/>
      <c r="M178" s="240">
        <f t="shared" si="10"/>
        <v>0</v>
      </c>
      <c r="N178" s="240">
        <f t="shared" si="11"/>
        <v>0</v>
      </c>
      <c r="O178" s="240">
        <f t="shared" si="12"/>
        <v>0</v>
      </c>
      <c r="P178" s="240">
        <f t="shared" si="13"/>
        <v>0</v>
      </c>
      <c r="Q178" s="48">
        <f>'Og s3a'!H175</f>
        <v>0</v>
      </c>
      <c r="R178" s="412">
        <f>'Og s3a'!D175</f>
        <v>0</v>
      </c>
      <c r="S178" s="30"/>
      <c r="T178" s="306"/>
      <c r="U178" s="306"/>
      <c r="V178" s="306"/>
      <c r="W178" s="30"/>
      <c r="X178" s="30"/>
      <c r="Y178" s="30"/>
      <c r="Z178" s="30"/>
      <c r="AA178" s="30"/>
      <c r="AB178" s="30"/>
      <c r="AC178" s="30"/>
    </row>
    <row r="179" spans="1:29" ht="21" customHeight="1">
      <c r="A179" s="1254" t="str">
        <f t="shared" si="14"/>
        <v/>
      </c>
      <c r="B179" s="30"/>
      <c r="C179" s="2066">
        <f>'Og s3a'!C176</f>
        <v>0</v>
      </c>
      <c r="D179" s="2067"/>
      <c r="E179" s="2068">
        <f>'Og s3a'!E176</f>
        <v>0</v>
      </c>
      <c r="F179" s="2067"/>
      <c r="G179" s="870">
        <f>'Og s3a'!F176</f>
        <v>0</v>
      </c>
      <c r="H179" s="874"/>
      <c r="I179" s="411">
        <f>'Og s3a'!G176</f>
        <v>0</v>
      </c>
      <c r="J179" s="532"/>
      <c r="K179" s="30"/>
      <c r="L179" s="30"/>
      <c r="M179" s="240">
        <f t="shared" si="10"/>
        <v>0</v>
      </c>
      <c r="N179" s="240">
        <f t="shared" si="11"/>
        <v>0</v>
      </c>
      <c r="O179" s="240">
        <f t="shared" si="12"/>
        <v>0</v>
      </c>
      <c r="P179" s="240">
        <f t="shared" si="13"/>
        <v>0</v>
      </c>
      <c r="Q179" s="48">
        <f>'Og s3a'!H176</f>
        <v>0</v>
      </c>
      <c r="R179" s="412">
        <f>'Og s3a'!D176</f>
        <v>0</v>
      </c>
      <c r="S179" s="30"/>
      <c r="T179" s="306"/>
      <c r="U179" s="306"/>
      <c r="V179" s="306"/>
      <c r="W179" s="30"/>
      <c r="X179" s="30"/>
      <c r="Y179" s="30"/>
      <c r="Z179" s="30"/>
      <c r="AA179" s="30"/>
      <c r="AB179" s="30"/>
      <c r="AC179" s="30"/>
    </row>
    <row r="180" spans="1:29" ht="21" customHeight="1">
      <c r="A180" s="1254" t="str">
        <f t="shared" si="14"/>
        <v/>
      </c>
      <c r="B180" s="30"/>
      <c r="C180" s="2066">
        <f>'Og s3a'!C177</f>
        <v>0</v>
      </c>
      <c r="D180" s="2067"/>
      <c r="E180" s="2068">
        <f>'Og s3a'!E177</f>
        <v>0</v>
      </c>
      <c r="F180" s="2067"/>
      <c r="G180" s="870">
        <f>'Og s3a'!F177</f>
        <v>0</v>
      </c>
      <c r="H180" s="874"/>
      <c r="I180" s="411">
        <f>'Og s3a'!G177</f>
        <v>0</v>
      </c>
      <c r="J180" s="532"/>
      <c r="K180" s="30"/>
      <c r="L180" s="30"/>
      <c r="M180" s="240">
        <f t="shared" si="10"/>
        <v>0</v>
      </c>
      <c r="N180" s="240">
        <f t="shared" si="11"/>
        <v>0</v>
      </c>
      <c r="O180" s="240">
        <f t="shared" si="12"/>
        <v>0</v>
      </c>
      <c r="P180" s="240">
        <f t="shared" si="13"/>
        <v>0</v>
      </c>
      <c r="Q180" s="48">
        <f>'Og s3a'!H177</f>
        <v>0</v>
      </c>
      <c r="R180" s="412">
        <f>'Og s3a'!D177</f>
        <v>0</v>
      </c>
      <c r="S180" s="30"/>
      <c r="T180" s="306"/>
      <c r="U180" s="306"/>
      <c r="V180" s="306"/>
      <c r="W180" s="30"/>
      <c r="X180" s="30"/>
      <c r="Y180" s="30"/>
      <c r="Z180" s="30"/>
      <c r="AA180" s="30"/>
      <c r="AB180" s="30"/>
      <c r="AC180" s="30"/>
    </row>
    <row r="181" spans="1:29" ht="21" customHeight="1">
      <c r="A181" s="1254" t="str">
        <f t="shared" si="14"/>
        <v/>
      </c>
      <c r="B181" s="30"/>
      <c r="C181" s="2066">
        <f>'Og s3a'!C178</f>
        <v>0</v>
      </c>
      <c r="D181" s="2067"/>
      <c r="E181" s="2068">
        <f>'Og s3a'!E178</f>
        <v>0</v>
      </c>
      <c r="F181" s="2067"/>
      <c r="G181" s="870">
        <f>'Og s3a'!F178</f>
        <v>0</v>
      </c>
      <c r="H181" s="874"/>
      <c r="I181" s="411">
        <f>'Og s3a'!G178</f>
        <v>0</v>
      </c>
      <c r="J181" s="532"/>
      <c r="K181" s="30"/>
      <c r="L181" s="30"/>
      <c r="M181" s="240">
        <f t="shared" si="10"/>
        <v>0</v>
      </c>
      <c r="N181" s="240">
        <f t="shared" si="11"/>
        <v>0</v>
      </c>
      <c r="O181" s="240">
        <f t="shared" si="12"/>
        <v>0</v>
      </c>
      <c r="P181" s="240">
        <f t="shared" si="13"/>
        <v>0</v>
      </c>
      <c r="Q181" s="48">
        <f>'Og s3a'!H178</f>
        <v>0</v>
      </c>
      <c r="R181" s="412">
        <f>'Og s3a'!D178</f>
        <v>0</v>
      </c>
      <c r="S181" s="30"/>
      <c r="T181" s="306"/>
      <c r="U181" s="306"/>
      <c r="V181" s="306"/>
      <c r="W181" s="30"/>
      <c r="X181" s="30"/>
      <c r="Y181" s="30"/>
      <c r="Z181" s="30"/>
      <c r="AA181" s="30"/>
      <c r="AB181" s="30"/>
      <c r="AC181" s="30"/>
    </row>
    <row r="182" spans="1:29" ht="21" customHeight="1">
      <c r="A182" s="1254" t="str">
        <f t="shared" si="14"/>
        <v/>
      </c>
      <c r="B182" s="30"/>
      <c r="C182" s="2066">
        <f>'Og s3a'!C179</f>
        <v>0</v>
      </c>
      <c r="D182" s="2067"/>
      <c r="E182" s="2068">
        <f>'Og s3a'!E179</f>
        <v>0</v>
      </c>
      <c r="F182" s="2067"/>
      <c r="G182" s="870">
        <f>'Og s3a'!F179</f>
        <v>0</v>
      </c>
      <c r="H182" s="874"/>
      <c r="I182" s="411">
        <f>'Og s3a'!G179</f>
        <v>0</v>
      </c>
      <c r="J182" s="532"/>
      <c r="K182" s="30"/>
      <c r="L182" s="30"/>
      <c r="M182" s="240">
        <f t="shared" si="10"/>
        <v>0</v>
      </c>
      <c r="N182" s="240">
        <f t="shared" si="11"/>
        <v>0</v>
      </c>
      <c r="O182" s="240">
        <f t="shared" si="12"/>
        <v>0</v>
      </c>
      <c r="P182" s="240">
        <f t="shared" si="13"/>
        <v>0</v>
      </c>
      <c r="Q182" s="48">
        <f>'Og s3a'!H179</f>
        <v>0</v>
      </c>
      <c r="R182" s="412">
        <f>'Og s3a'!D179</f>
        <v>0</v>
      </c>
      <c r="S182" s="30"/>
      <c r="T182" s="306"/>
      <c r="U182" s="306"/>
      <c r="V182" s="306"/>
      <c r="W182" s="30"/>
      <c r="X182" s="30"/>
      <c r="Y182" s="30"/>
      <c r="Z182" s="30"/>
      <c r="AA182" s="30"/>
      <c r="AB182" s="30"/>
      <c r="AC182" s="30"/>
    </row>
    <row r="183" spans="1:29" ht="21" customHeight="1">
      <c r="A183" s="1254" t="str">
        <f t="shared" si="14"/>
        <v/>
      </c>
      <c r="B183" s="30"/>
      <c r="C183" s="2066">
        <f>'Og s3a'!C180</f>
        <v>0</v>
      </c>
      <c r="D183" s="2067"/>
      <c r="E183" s="2068">
        <f>'Og s3a'!E180</f>
        <v>0</v>
      </c>
      <c r="F183" s="2067"/>
      <c r="G183" s="870">
        <f>'Og s3a'!F180</f>
        <v>0</v>
      </c>
      <c r="H183" s="874"/>
      <c r="I183" s="411">
        <f>'Og s3a'!G180</f>
        <v>0</v>
      </c>
      <c r="J183" s="532"/>
      <c r="K183" s="30"/>
      <c r="L183" s="30"/>
      <c r="M183" s="240">
        <f t="shared" si="10"/>
        <v>0</v>
      </c>
      <c r="N183" s="240">
        <f t="shared" si="11"/>
        <v>0</v>
      </c>
      <c r="O183" s="240">
        <f t="shared" si="12"/>
        <v>0</v>
      </c>
      <c r="P183" s="240">
        <f t="shared" si="13"/>
        <v>0</v>
      </c>
      <c r="Q183" s="48">
        <f>'Og s3a'!H180</f>
        <v>0</v>
      </c>
      <c r="R183" s="412">
        <f>'Og s3a'!D180</f>
        <v>0</v>
      </c>
      <c r="S183" s="30"/>
      <c r="T183" s="306"/>
      <c r="U183" s="306"/>
      <c r="V183" s="306"/>
      <c r="W183" s="30"/>
      <c r="X183" s="30"/>
      <c r="Y183" s="30"/>
      <c r="Z183" s="30"/>
      <c r="AA183" s="30"/>
      <c r="AB183" s="30"/>
      <c r="AC183" s="30"/>
    </row>
    <row r="184" spans="1:29" ht="21" customHeight="1">
      <c r="A184" s="1254" t="str">
        <f t="shared" si="14"/>
        <v/>
      </c>
      <c r="B184" s="30"/>
      <c r="C184" s="2066">
        <f>'Og s3a'!C181</f>
        <v>0</v>
      </c>
      <c r="D184" s="2067"/>
      <c r="E184" s="2068">
        <f>'Og s3a'!E181</f>
        <v>0</v>
      </c>
      <c r="F184" s="2067"/>
      <c r="G184" s="870">
        <f>'Og s3a'!F181</f>
        <v>0</v>
      </c>
      <c r="H184" s="874"/>
      <c r="I184" s="411">
        <f>'Og s3a'!G181</f>
        <v>0</v>
      </c>
      <c r="J184" s="532"/>
      <c r="K184" s="30"/>
      <c r="L184" s="30"/>
      <c r="M184" s="240">
        <f t="shared" si="10"/>
        <v>0</v>
      </c>
      <c r="N184" s="240">
        <f t="shared" si="11"/>
        <v>0</v>
      </c>
      <c r="O184" s="240">
        <f t="shared" si="12"/>
        <v>0</v>
      </c>
      <c r="P184" s="240">
        <f t="shared" si="13"/>
        <v>0</v>
      </c>
      <c r="Q184" s="48">
        <f>'Og s3a'!H181</f>
        <v>0</v>
      </c>
      <c r="R184" s="412">
        <f>'Og s3a'!D181</f>
        <v>0</v>
      </c>
      <c r="S184" s="30"/>
      <c r="T184" s="306"/>
      <c r="U184" s="306"/>
      <c r="V184" s="306"/>
      <c r="W184" s="30"/>
      <c r="X184" s="30"/>
      <c r="Y184" s="30"/>
      <c r="Z184" s="30"/>
      <c r="AA184" s="30"/>
      <c r="AB184" s="30"/>
      <c r="AC184" s="30"/>
    </row>
    <row r="185" spans="1:29" ht="21" customHeight="1">
      <c r="A185" s="1254" t="str">
        <f t="shared" si="14"/>
        <v/>
      </c>
      <c r="B185" s="30"/>
      <c r="C185" s="2066">
        <f>'Og s3a'!C182</f>
        <v>0</v>
      </c>
      <c r="D185" s="2067"/>
      <c r="E185" s="2068">
        <f>'Og s3a'!E182</f>
        <v>0</v>
      </c>
      <c r="F185" s="2067"/>
      <c r="G185" s="870">
        <f>'Og s3a'!F182</f>
        <v>0</v>
      </c>
      <c r="H185" s="874"/>
      <c r="I185" s="411">
        <f>'Og s3a'!G182</f>
        <v>0</v>
      </c>
      <c r="J185" s="532"/>
      <c r="K185" s="30"/>
      <c r="L185" s="30"/>
      <c r="M185" s="240">
        <f t="shared" si="10"/>
        <v>0</v>
      </c>
      <c r="N185" s="240">
        <f t="shared" si="11"/>
        <v>0</v>
      </c>
      <c r="O185" s="240">
        <f t="shared" si="12"/>
        <v>0</v>
      </c>
      <c r="P185" s="240">
        <f t="shared" si="13"/>
        <v>0</v>
      </c>
      <c r="Q185" s="48">
        <f>'Og s3a'!H182</f>
        <v>0</v>
      </c>
      <c r="R185" s="412">
        <f>'Og s3a'!D182</f>
        <v>0</v>
      </c>
      <c r="S185" s="30"/>
      <c r="T185" s="306"/>
      <c r="U185" s="306"/>
      <c r="V185" s="306"/>
      <c r="W185" s="30"/>
      <c r="X185" s="30"/>
      <c r="Y185" s="30"/>
      <c r="Z185" s="30"/>
      <c r="AA185" s="30"/>
      <c r="AB185" s="30"/>
      <c r="AC185" s="30"/>
    </row>
    <row r="186" spans="1:29" ht="21" customHeight="1">
      <c r="A186" s="1254" t="str">
        <f t="shared" si="14"/>
        <v/>
      </c>
      <c r="B186" s="30"/>
      <c r="C186" s="2066">
        <f>'Og s3a'!C183</f>
        <v>0</v>
      </c>
      <c r="D186" s="2067"/>
      <c r="E186" s="2068">
        <f>'Og s3a'!E183</f>
        <v>0</v>
      </c>
      <c r="F186" s="2067"/>
      <c r="G186" s="870">
        <f>'Og s3a'!F183</f>
        <v>0</v>
      </c>
      <c r="H186" s="874"/>
      <c r="I186" s="411">
        <f>'Og s3a'!G183</f>
        <v>0</v>
      </c>
      <c r="J186" s="532"/>
      <c r="K186" s="30"/>
      <c r="L186" s="30"/>
      <c r="M186" s="240">
        <f t="shared" si="10"/>
        <v>0</v>
      </c>
      <c r="N186" s="240">
        <f t="shared" si="11"/>
        <v>0</v>
      </c>
      <c r="O186" s="240">
        <f t="shared" si="12"/>
        <v>0</v>
      </c>
      <c r="P186" s="240">
        <f t="shared" si="13"/>
        <v>0</v>
      </c>
      <c r="Q186" s="48">
        <f>'Og s3a'!H183</f>
        <v>0</v>
      </c>
      <c r="R186" s="412">
        <f>'Og s3a'!D183</f>
        <v>0</v>
      </c>
      <c r="S186" s="30"/>
      <c r="T186" s="306"/>
      <c r="U186" s="306"/>
      <c r="V186" s="306"/>
      <c r="W186" s="30"/>
      <c r="X186" s="30"/>
      <c r="Y186" s="30"/>
      <c r="Z186" s="30"/>
      <c r="AA186" s="30"/>
      <c r="AB186" s="30"/>
      <c r="AC186" s="30"/>
    </row>
    <row r="187" spans="1:29" ht="21" customHeight="1">
      <c r="A187" s="1254" t="str">
        <f t="shared" si="14"/>
        <v/>
      </c>
      <c r="B187" s="30"/>
      <c r="C187" s="2066">
        <f>'Og s3a'!C184</f>
        <v>0</v>
      </c>
      <c r="D187" s="2067"/>
      <c r="E187" s="2068">
        <f>'Og s3a'!E184</f>
        <v>0</v>
      </c>
      <c r="F187" s="2067"/>
      <c r="G187" s="870">
        <f>'Og s3a'!F184</f>
        <v>0</v>
      </c>
      <c r="H187" s="874"/>
      <c r="I187" s="411">
        <f>'Og s3a'!G184</f>
        <v>0</v>
      </c>
      <c r="J187" s="532"/>
      <c r="K187" s="30"/>
      <c r="L187" s="30"/>
      <c r="M187" s="240">
        <f t="shared" si="10"/>
        <v>0</v>
      </c>
      <c r="N187" s="240">
        <f t="shared" si="11"/>
        <v>0</v>
      </c>
      <c r="O187" s="240">
        <f t="shared" si="12"/>
        <v>0</v>
      </c>
      <c r="P187" s="240">
        <f t="shared" si="13"/>
        <v>0</v>
      </c>
      <c r="Q187" s="48">
        <f>'Og s3a'!H184</f>
        <v>0</v>
      </c>
      <c r="R187" s="412">
        <f>'Og s3a'!D184</f>
        <v>0</v>
      </c>
      <c r="S187" s="30"/>
      <c r="T187" s="306"/>
      <c r="U187" s="306"/>
      <c r="V187" s="306"/>
      <c r="W187" s="30"/>
      <c r="X187" s="30"/>
      <c r="Y187" s="30"/>
      <c r="Z187" s="30"/>
      <c r="AA187" s="30"/>
      <c r="AB187" s="30"/>
      <c r="AC187" s="30"/>
    </row>
    <row r="188" spans="1:29" ht="21" customHeight="1">
      <c r="A188" s="1254" t="str">
        <f t="shared" si="14"/>
        <v/>
      </c>
      <c r="B188" s="30"/>
      <c r="C188" s="2066">
        <f>'Og s3a'!C185</f>
        <v>0</v>
      </c>
      <c r="D188" s="2067"/>
      <c r="E188" s="2068">
        <f>'Og s3a'!E185</f>
        <v>0</v>
      </c>
      <c r="F188" s="2067"/>
      <c r="G188" s="870">
        <f>'Og s3a'!F185</f>
        <v>0</v>
      </c>
      <c r="H188" s="874"/>
      <c r="I188" s="411">
        <f>'Og s3a'!G185</f>
        <v>0</v>
      </c>
      <c r="J188" s="532"/>
      <c r="K188" s="30"/>
      <c r="L188" s="30"/>
      <c r="M188" s="240">
        <f t="shared" si="10"/>
        <v>0</v>
      </c>
      <c r="N188" s="240">
        <f t="shared" si="11"/>
        <v>0</v>
      </c>
      <c r="O188" s="240">
        <f t="shared" si="12"/>
        <v>0</v>
      </c>
      <c r="P188" s="240">
        <f t="shared" si="13"/>
        <v>0</v>
      </c>
      <c r="Q188" s="48">
        <f>'Og s3a'!H185</f>
        <v>0</v>
      </c>
      <c r="R188" s="412">
        <f>'Og s3a'!D185</f>
        <v>0</v>
      </c>
      <c r="S188" s="30"/>
      <c r="T188" s="306"/>
      <c r="U188" s="306"/>
      <c r="V188" s="306"/>
      <c r="W188" s="30"/>
      <c r="X188" s="30"/>
      <c r="Y188" s="30"/>
      <c r="Z188" s="30"/>
      <c r="AA188" s="30"/>
      <c r="AB188" s="30"/>
      <c r="AC188" s="30"/>
    </row>
    <row r="189" spans="1:29" ht="21" customHeight="1">
      <c r="A189" s="1254" t="str">
        <f t="shared" si="14"/>
        <v/>
      </c>
      <c r="B189" s="30"/>
      <c r="C189" s="2066">
        <f>'Og s3a'!C186</f>
        <v>0</v>
      </c>
      <c r="D189" s="2067"/>
      <c r="E189" s="2068">
        <f>'Og s3a'!E186</f>
        <v>0</v>
      </c>
      <c r="F189" s="2067"/>
      <c r="G189" s="870">
        <f>'Og s3a'!F186</f>
        <v>0</v>
      </c>
      <c r="H189" s="874"/>
      <c r="I189" s="411">
        <f>'Og s3a'!G186</f>
        <v>0</v>
      </c>
      <c r="J189" s="532"/>
      <c r="K189" s="30"/>
      <c r="L189" s="30"/>
      <c r="M189" s="240">
        <f t="shared" si="10"/>
        <v>0</v>
      </c>
      <c r="N189" s="240">
        <f t="shared" si="11"/>
        <v>0</v>
      </c>
      <c r="O189" s="240">
        <f t="shared" si="12"/>
        <v>0</v>
      </c>
      <c r="P189" s="240">
        <f t="shared" si="13"/>
        <v>0</v>
      </c>
      <c r="Q189" s="48">
        <f>'Og s3a'!H186</f>
        <v>0</v>
      </c>
      <c r="R189" s="412">
        <f>'Og s3a'!D186</f>
        <v>0</v>
      </c>
      <c r="S189" s="30"/>
      <c r="T189" s="306"/>
      <c r="U189" s="306"/>
      <c r="V189" s="306"/>
      <c r="W189" s="30"/>
      <c r="X189" s="30"/>
      <c r="Y189" s="30"/>
      <c r="Z189" s="30"/>
      <c r="AA189" s="30"/>
      <c r="AB189" s="30"/>
      <c r="AC189" s="30"/>
    </row>
    <row r="190" spans="1:29" ht="21" customHeight="1">
      <c r="A190" s="1254" t="str">
        <f t="shared" si="14"/>
        <v/>
      </c>
      <c r="B190" s="30"/>
      <c r="C190" s="2066">
        <f>'Og s3a'!C187</f>
        <v>0</v>
      </c>
      <c r="D190" s="2067"/>
      <c r="E190" s="2068">
        <f>'Og s3a'!E187</f>
        <v>0</v>
      </c>
      <c r="F190" s="2067"/>
      <c r="G190" s="870">
        <f>'Og s3a'!F187</f>
        <v>0</v>
      </c>
      <c r="H190" s="874"/>
      <c r="I190" s="411">
        <f>'Og s3a'!G187</f>
        <v>0</v>
      </c>
      <c r="J190" s="532"/>
      <c r="K190" s="30"/>
      <c r="L190" s="30"/>
      <c r="M190" s="240">
        <f t="shared" si="10"/>
        <v>0</v>
      </c>
      <c r="N190" s="240">
        <f t="shared" si="11"/>
        <v>0</v>
      </c>
      <c r="O190" s="240">
        <f t="shared" si="12"/>
        <v>0</v>
      </c>
      <c r="P190" s="240">
        <f t="shared" si="13"/>
        <v>0</v>
      </c>
      <c r="Q190" s="48">
        <f>'Og s3a'!H187</f>
        <v>0</v>
      </c>
      <c r="R190" s="412">
        <f>'Og s3a'!D187</f>
        <v>0</v>
      </c>
      <c r="S190" s="30"/>
      <c r="T190" s="306"/>
      <c r="U190" s="306"/>
      <c r="V190" s="306"/>
      <c r="W190" s="30"/>
      <c r="X190" s="30"/>
      <c r="Y190" s="30"/>
      <c r="Z190" s="30"/>
      <c r="AA190" s="30"/>
      <c r="AB190" s="30"/>
      <c r="AC190" s="30"/>
    </row>
    <row r="191" spans="1:29" ht="21" customHeight="1">
      <c r="A191" s="1254" t="str">
        <f t="shared" si="14"/>
        <v/>
      </c>
      <c r="B191" s="30"/>
      <c r="C191" s="2066">
        <f>'Og s3a'!C188</f>
        <v>0</v>
      </c>
      <c r="D191" s="2067"/>
      <c r="E191" s="2068">
        <f>'Og s3a'!E188</f>
        <v>0</v>
      </c>
      <c r="F191" s="2067"/>
      <c r="G191" s="870">
        <f>'Og s3a'!F188</f>
        <v>0</v>
      </c>
      <c r="H191" s="874"/>
      <c r="I191" s="411">
        <f>'Og s3a'!G188</f>
        <v>0</v>
      </c>
      <c r="J191" s="532"/>
      <c r="K191" s="30"/>
      <c r="L191" s="30"/>
      <c r="M191" s="240">
        <f t="shared" si="10"/>
        <v>0</v>
      </c>
      <c r="N191" s="240">
        <f t="shared" si="11"/>
        <v>0</v>
      </c>
      <c r="O191" s="240">
        <f t="shared" si="12"/>
        <v>0</v>
      </c>
      <c r="P191" s="240">
        <f t="shared" si="13"/>
        <v>0</v>
      </c>
      <c r="Q191" s="48">
        <f>'Og s3a'!H188</f>
        <v>0</v>
      </c>
      <c r="R191" s="412">
        <f>'Og s3a'!D188</f>
        <v>0</v>
      </c>
      <c r="S191" s="30"/>
      <c r="T191" s="306"/>
      <c r="U191" s="306"/>
      <c r="V191" s="306"/>
      <c r="W191" s="30"/>
      <c r="X191" s="30"/>
      <c r="Y191" s="30"/>
      <c r="Z191" s="30"/>
      <c r="AA191" s="30"/>
      <c r="AB191" s="30"/>
      <c r="AC191" s="30"/>
    </row>
    <row r="192" spans="1:29" ht="21" customHeight="1">
      <c r="A192" s="1254" t="str">
        <f t="shared" si="14"/>
        <v/>
      </c>
      <c r="B192" s="30"/>
      <c r="C192" s="2066">
        <f>'Og s3a'!C189</f>
        <v>0</v>
      </c>
      <c r="D192" s="2067"/>
      <c r="E192" s="2068">
        <f>'Og s3a'!E189</f>
        <v>0</v>
      </c>
      <c r="F192" s="2067"/>
      <c r="G192" s="870">
        <f>'Og s3a'!F189</f>
        <v>0</v>
      </c>
      <c r="H192" s="874"/>
      <c r="I192" s="411">
        <f>'Og s3a'!G189</f>
        <v>0</v>
      </c>
      <c r="J192" s="532"/>
      <c r="K192" s="30"/>
      <c r="L192" s="30"/>
      <c r="M192" s="240">
        <f t="shared" si="10"/>
        <v>0</v>
      </c>
      <c r="N192" s="240">
        <f t="shared" si="11"/>
        <v>0</v>
      </c>
      <c r="O192" s="240">
        <f t="shared" si="12"/>
        <v>0</v>
      </c>
      <c r="P192" s="240">
        <f t="shared" si="13"/>
        <v>0</v>
      </c>
      <c r="Q192" s="48">
        <f>'Og s3a'!H189</f>
        <v>0</v>
      </c>
      <c r="R192" s="412">
        <f>'Og s3a'!D189</f>
        <v>0</v>
      </c>
      <c r="S192" s="30"/>
      <c r="T192" s="306"/>
      <c r="U192" s="306"/>
      <c r="V192" s="306"/>
      <c r="W192" s="30"/>
      <c r="X192" s="30"/>
      <c r="Y192" s="30"/>
      <c r="Z192" s="30"/>
      <c r="AA192" s="30"/>
      <c r="AB192" s="30"/>
      <c r="AC192" s="30"/>
    </row>
    <row r="193" spans="1:29" ht="21" customHeight="1">
      <c r="A193" s="1254" t="str">
        <f t="shared" si="14"/>
        <v/>
      </c>
      <c r="B193" s="30"/>
      <c r="C193" s="2066">
        <f>'Og s3a'!C190</f>
        <v>0</v>
      </c>
      <c r="D193" s="2067"/>
      <c r="E193" s="2068">
        <f>'Og s3a'!E190</f>
        <v>0</v>
      </c>
      <c r="F193" s="2067"/>
      <c r="G193" s="870">
        <f>'Og s3a'!F190</f>
        <v>0</v>
      </c>
      <c r="H193" s="874"/>
      <c r="I193" s="411">
        <f>'Og s3a'!G190</f>
        <v>0</v>
      </c>
      <c r="J193" s="532"/>
      <c r="K193" s="30"/>
      <c r="L193" s="30"/>
      <c r="M193" s="240">
        <f t="shared" si="10"/>
        <v>0</v>
      </c>
      <c r="N193" s="240">
        <f t="shared" si="11"/>
        <v>0</v>
      </c>
      <c r="O193" s="240">
        <f t="shared" si="12"/>
        <v>0</v>
      </c>
      <c r="P193" s="240">
        <f t="shared" si="13"/>
        <v>0</v>
      </c>
      <c r="Q193" s="48">
        <f>'Og s3a'!H190</f>
        <v>0</v>
      </c>
      <c r="R193" s="412">
        <f>'Og s3a'!D190</f>
        <v>0</v>
      </c>
      <c r="S193" s="30"/>
      <c r="T193" s="306"/>
      <c r="U193" s="306"/>
      <c r="V193" s="306"/>
      <c r="W193" s="30"/>
      <c r="X193" s="30"/>
      <c r="Y193" s="30"/>
      <c r="Z193" s="30"/>
      <c r="AA193" s="30"/>
      <c r="AB193" s="30"/>
      <c r="AC193" s="30"/>
    </row>
    <row r="194" spans="1:29" ht="21" customHeight="1">
      <c r="A194" s="1254" t="str">
        <f t="shared" si="14"/>
        <v/>
      </c>
      <c r="B194" s="30"/>
      <c r="C194" s="2066">
        <f>'Og s3a'!C191</f>
        <v>0</v>
      </c>
      <c r="D194" s="2067"/>
      <c r="E194" s="2068">
        <f>'Og s3a'!E191</f>
        <v>0</v>
      </c>
      <c r="F194" s="2067"/>
      <c r="G194" s="870">
        <f>'Og s3a'!F191</f>
        <v>0</v>
      </c>
      <c r="H194" s="874"/>
      <c r="I194" s="411">
        <f>'Og s3a'!G191</f>
        <v>0</v>
      </c>
      <c r="J194" s="532"/>
      <c r="K194" s="30"/>
      <c r="L194" s="30"/>
      <c r="M194" s="240">
        <f t="shared" si="10"/>
        <v>0</v>
      </c>
      <c r="N194" s="240">
        <f t="shared" si="11"/>
        <v>0</v>
      </c>
      <c r="O194" s="240">
        <f t="shared" si="12"/>
        <v>0</v>
      </c>
      <c r="P194" s="240">
        <f t="shared" si="13"/>
        <v>0</v>
      </c>
      <c r="Q194" s="48">
        <f>'Og s3a'!H191</f>
        <v>0</v>
      </c>
      <c r="R194" s="412">
        <f>'Og s3a'!D191</f>
        <v>0</v>
      </c>
      <c r="S194" s="30"/>
      <c r="T194" s="306"/>
      <c r="U194" s="306"/>
      <c r="V194" s="306"/>
      <c r="W194" s="30"/>
      <c r="X194" s="30"/>
      <c r="Y194" s="30"/>
      <c r="Z194" s="30"/>
      <c r="AA194" s="30"/>
      <c r="AB194" s="30"/>
      <c r="AC194" s="30"/>
    </row>
    <row r="195" spans="1:29" ht="21" customHeight="1">
      <c r="A195" s="1254" t="str">
        <f t="shared" si="14"/>
        <v/>
      </c>
      <c r="B195" s="30"/>
      <c r="C195" s="2066">
        <f>'Og s3a'!C192</f>
        <v>0</v>
      </c>
      <c r="D195" s="2067"/>
      <c r="E195" s="2068">
        <f>'Og s3a'!E192</f>
        <v>0</v>
      </c>
      <c r="F195" s="2067"/>
      <c r="G195" s="870">
        <f>'Og s3a'!F192</f>
        <v>0</v>
      </c>
      <c r="H195" s="874"/>
      <c r="I195" s="411">
        <f>'Og s3a'!G192</f>
        <v>0</v>
      </c>
      <c r="J195" s="532"/>
      <c r="K195" s="30"/>
      <c r="L195" s="30"/>
      <c r="M195" s="240">
        <f t="shared" si="10"/>
        <v>0</v>
      </c>
      <c r="N195" s="240">
        <f t="shared" si="11"/>
        <v>0</v>
      </c>
      <c r="O195" s="240">
        <f t="shared" si="12"/>
        <v>0</v>
      </c>
      <c r="P195" s="240">
        <f t="shared" si="13"/>
        <v>0</v>
      </c>
      <c r="Q195" s="48">
        <f>'Og s3a'!H192</f>
        <v>0</v>
      </c>
      <c r="R195" s="412">
        <f>'Og s3a'!D192</f>
        <v>0</v>
      </c>
      <c r="S195" s="30"/>
      <c r="T195" s="306"/>
      <c r="U195" s="306"/>
      <c r="V195" s="306"/>
      <c r="W195" s="30"/>
      <c r="X195" s="30"/>
      <c r="Y195" s="30"/>
      <c r="Z195" s="30"/>
      <c r="AA195" s="30"/>
      <c r="AB195" s="30"/>
      <c r="AC195" s="30"/>
    </row>
    <row r="196" spans="1:29" ht="21" customHeight="1">
      <c r="A196" s="1254" t="str">
        <f t="shared" si="14"/>
        <v/>
      </c>
      <c r="B196" s="30"/>
      <c r="C196" s="2066">
        <f>'Og s3a'!C193</f>
        <v>0</v>
      </c>
      <c r="D196" s="2067"/>
      <c r="E196" s="2068">
        <f>'Og s3a'!E193</f>
        <v>0</v>
      </c>
      <c r="F196" s="2067"/>
      <c r="G196" s="870">
        <f>'Og s3a'!F193</f>
        <v>0</v>
      </c>
      <c r="H196" s="874"/>
      <c r="I196" s="411">
        <f>'Og s3a'!G193</f>
        <v>0</v>
      </c>
      <c r="J196" s="532"/>
      <c r="K196" s="30"/>
      <c r="L196" s="30"/>
      <c r="M196" s="240">
        <f t="shared" si="10"/>
        <v>0</v>
      </c>
      <c r="N196" s="240">
        <f t="shared" si="11"/>
        <v>0</v>
      </c>
      <c r="O196" s="240">
        <f t="shared" si="12"/>
        <v>0</v>
      </c>
      <c r="P196" s="240">
        <f t="shared" si="13"/>
        <v>0</v>
      </c>
      <c r="Q196" s="48">
        <f>'Og s3a'!H193</f>
        <v>0</v>
      </c>
      <c r="R196" s="412">
        <f>'Og s3a'!D193</f>
        <v>0</v>
      </c>
      <c r="S196" s="30"/>
      <c r="T196" s="306"/>
      <c r="U196" s="306"/>
      <c r="V196" s="306"/>
      <c r="W196" s="30"/>
      <c r="X196" s="30"/>
      <c r="Y196" s="30"/>
      <c r="Z196" s="30"/>
      <c r="AA196" s="30"/>
      <c r="AB196" s="30"/>
      <c r="AC196" s="30"/>
    </row>
    <row r="197" spans="1:29" ht="21" customHeight="1">
      <c r="A197" s="1254" t="str">
        <f t="shared" si="14"/>
        <v/>
      </c>
      <c r="B197" s="30"/>
      <c r="C197" s="2066">
        <f>'Og s3a'!C194</f>
        <v>0</v>
      </c>
      <c r="D197" s="2067"/>
      <c r="E197" s="2068">
        <f>'Og s3a'!E194</f>
        <v>0</v>
      </c>
      <c r="F197" s="2067"/>
      <c r="G197" s="870">
        <f>'Og s3a'!F194</f>
        <v>0</v>
      </c>
      <c r="H197" s="874"/>
      <c r="I197" s="411">
        <f>'Og s3a'!G194</f>
        <v>0</v>
      </c>
      <c r="J197" s="532"/>
      <c r="K197" s="30"/>
      <c r="L197" s="30"/>
      <c r="M197" s="240">
        <f t="shared" si="10"/>
        <v>0</v>
      </c>
      <c r="N197" s="240">
        <f t="shared" si="11"/>
        <v>0</v>
      </c>
      <c r="O197" s="240">
        <f t="shared" si="12"/>
        <v>0</v>
      </c>
      <c r="P197" s="240">
        <f t="shared" si="13"/>
        <v>0</v>
      </c>
      <c r="Q197" s="48">
        <f>'Og s3a'!H194</f>
        <v>0</v>
      </c>
      <c r="R197" s="412">
        <f>'Og s3a'!D194</f>
        <v>0</v>
      </c>
      <c r="S197" s="30"/>
      <c r="T197" s="306"/>
      <c r="U197" s="306"/>
      <c r="V197" s="306"/>
      <c r="W197" s="30"/>
      <c r="X197" s="30"/>
      <c r="Y197" s="30"/>
      <c r="Z197" s="30"/>
      <c r="AA197" s="30"/>
      <c r="AB197" s="30"/>
      <c r="AC197" s="30"/>
    </row>
    <row r="198" spans="1:29" ht="21" customHeight="1">
      <c r="A198" s="1254" t="str">
        <f t="shared" si="14"/>
        <v/>
      </c>
      <c r="B198" s="30"/>
      <c r="C198" s="2066">
        <f>'Og s3a'!C195</f>
        <v>0</v>
      </c>
      <c r="D198" s="2067"/>
      <c r="E198" s="2068">
        <f>'Og s3a'!E195</f>
        <v>0</v>
      </c>
      <c r="F198" s="2067"/>
      <c r="G198" s="870">
        <f>'Og s3a'!F195</f>
        <v>0</v>
      </c>
      <c r="H198" s="874"/>
      <c r="I198" s="411">
        <f>'Og s3a'!G195</f>
        <v>0</v>
      </c>
      <c r="J198" s="532"/>
      <c r="K198" s="30"/>
      <c r="L198" s="30"/>
      <c r="M198" s="240">
        <f t="shared" si="10"/>
        <v>0</v>
      </c>
      <c r="N198" s="240">
        <f t="shared" si="11"/>
        <v>0</v>
      </c>
      <c r="O198" s="240">
        <f t="shared" si="12"/>
        <v>0</v>
      </c>
      <c r="P198" s="240">
        <f t="shared" si="13"/>
        <v>0</v>
      </c>
      <c r="Q198" s="48">
        <f>'Og s3a'!H195</f>
        <v>0</v>
      </c>
      <c r="R198" s="412">
        <f>'Og s3a'!D195</f>
        <v>0</v>
      </c>
      <c r="S198" s="30"/>
      <c r="T198" s="306"/>
      <c r="U198" s="306"/>
      <c r="V198" s="306"/>
      <c r="W198" s="30"/>
      <c r="X198" s="30"/>
      <c r="Y198" s="30"/>
      <c r="Z198" s="30"/>
      <c r="AA198" s="30"/>
      <c r="AB198" s="30"/>
      <c r="AC198" s="30"/>
    </row>
    <row r="199" spans="1:29" ht="21" customHeight="1">
      <c r="A199" s="1254" t="str">
        <f t="shared" si="14"/>
        <v/>
      </c>
      <c r="B199" s="30"/>
      <c r="C199" s="2066">
        <f>'Og s3a'!C196</f>
        <v>0</v>
      </c>
      <c r="D199" s="2067"/>
      <c r="E199" s="2068">
        <f>'Og s3a'!E196</f>
        <v>0</v>
      </c>
      <c r="F199" s="2067"/>
      <c r="G199" s="870">
        <f>'Og s3a'!F196</f>
        <v>0</v>
      </c>
      <c r="H199" s="874"/>
      <c r="I199" s="411">
        <f>'Og s3a'!G196</f>
        <v>0</v>
      </c>
      <c r="J199" s="532"/>
      <c r="K199" s="30"/>
      <c r="L199" s="30"/>
      <c r="M199" s="240">
        <f t="shared" si="10"/>
        <v>0</v>
      </c>
      <c r="N199" s="240">
        <f t="shared" si="11"/>
        <v>0</v>
      </c>
      <c r="O199" s="240">
        <f t="shared" si="12"/>
        <v>0</v>
      </c>
      <c r="P199" s="240">
        <f t="shared" si="13"/>
        <v>0</v>
      </c>
      <c r="Q199" s="48">
        <f>'Og s3a'!H196</f>
        <v>0</v>
      </c>
      <c r="R199" s="412">
        <f>'Og s3a'!D196</f>
        <v>0</v>
      </c>
      <c r="S199" s="30"/>
      <c r="T199" s="306"/>
      <c r="U199" s="306"/>
      <c r="V199" s="306"/>
      <c r="W199" s="30"/>
      <c r="X199" s="30"/>
      <c r="Y199" s="30"/>
      <c r="Z199" s="30"/>
      <c r="AA199" s="30"/>
      <c r="AB199" s="30"/>
      <c r="AC199" s="30"/>
    </row>
    <row r="200" spans="1:29" ht="21" customHeight="1">
      <c r="A200" s="1254" t="str">
        <f t="shared" si="14"/>
        <v/>
      </c>
      <c r="B200" s="30"/>
      <c r="C200" s="2066">
        <f>'Og s3a'!C197</f>
        <v>0</v>
      </c>
      <c r="D200" s="2067"/>
      <c r="E200" s="2068">
        <f>'Og s3a'!E197</f>
        <v>0</v>
      </c>
      <c r="F200" s="2067"/>
      <c r="G200" s="870">
        <f>'Og s3a'!F197</f>
        <v>0</v>
      </c>
      <c r="H200" s="874"/>
      <c r="I200" s="411">
        <f>'Og s3a'!G197</f>
        <v>0</v>
      </c>
      <c r="J200" s="532"/>
      <c r="K200" s="30"/>
      <c r="L200" s="30"/>
      <c r="M200" s="240">
        <f t="shared" si="10"/>
        <v>0</v>
      </c>
      <c r="N200" s="240">
        <f t="shared" si="11"/>
        <v>0</v>
      </c>
      <c r="O200" s="240">
        <f t="shared" si="12"/>
        <v>0</v>
      </c>
      <c r="P200" s="240">
        <f t="shared" si="13"/>
        <v>0</v>
      </c>
      <c r="Q200" s="48">
        <f>'Og s3a'!H197</f>
        <v>0</v>
      </c>
      <c r="R200" s="412">
        <f>'Og s3a'!D197</f>
        <v>0</v>
      </c>
      <c r="S200" s="30"/>
      <c r="T200" s="306"/>
      <c r="U200" s="306"/>
      <c r="V200" s="306"/>
      <c r="W200" s="30"/>
      <c r="X200" s="30"/>
      <c r="Y200" s="30"/>
      <c r="Z200" s="30"/>
      <c r="AA200" s="30"/>
      <c r="AB200" s="30"/>
      <c r="AC200" s="30"/>
    </row>
    <row r="201" spans="1:29" ht="21" customHeight="1">
      <c r="A201" s="1254" t="str">
        <f t="shared" si="14"/>
        <v/>
      </c>
      <c r="B201" s="30"/>
      <c r="C201" s="2066">
        <f>'Og s3a'!C198</f>
        <v>0</v>
      </c>
      <c r="D201" s="2067"/>
      <c r="E201" s="2068">
        <f>'Og s3a'!E198</f>
        <v>0</v>
      </c>
      <c r="F201" s="2067"/>
      <c r="G201" s="870">
        <f>'Og s3a'!F198</f>
        <v>0</v>
      </c>
      <c r="H201" s="874"/>
      <c r="I201" s="411">
        <f>'Og s3a'!G198</f>
        <v>0</v>
      </c>
      <c r="J201" s="532"/>
      <c r="K201" s="30"/>
      <c r="L201" s="30"/>
      <c r="M201" s="240">
        <f t="shared" ref="M201:M264" si="15">IF(I201=M$5,E201,0)</f>
        <v>0</v>
      </c>
      <c r="N201" s="240">
        <f t="shared" ref="N201:N264" si="16">IF(I201=N$5,E201,0)</f>
        <v>0</v>
      </c>
      <c r="O201" s="240">
        <f t="shared" ref="O201:O264" si="17">IF(I201=O$5,E201,0)</f>
        <v>0</v>
      </c>
      <c r="P201" s="240">
        <f t="shared" ref="P201:P264" si="18">IF(I201=P$5,E201,0)</f>
        <v>0</v>
      </c>
      <c r="Q201" s="48">
        <f>'Og s3a'!H198</f>
        <v>0</v>
      </c>
      <c r="R201" s="412">
        <f>'Og s3a'!D198</f>
        <v>0</v>
      </c>
      <c r="S201" s="30"/>
      <c r="T201" s="306"/>
      <c r="U201" s="306"/>
      <c r="V201" s="306"/>
      <c r="W201" s="30"/>
      <c r="X201" s="30"/>
      <c r="Y201" s="30"/>
      <c r="Z201" s="30"/>
      <c r="AA201" s="30"/>
      <c r="AB201" s="30"/>
      <c r="AC201" s="30"/>
    </row>
    <row r="202" spans="1:29" ht="21" customHeight="1">
      <c r="A202" s="1254" t="str">
        <f t="shared" ref="A202:A265" si="19">IF(G202&gt;0,"Wypełnione","")</f>
        <v/>
      </c>
      <c r="B202" s="30"/>
      <c r="C202" s="2066">
        <f>'Og s3a'!C199</f>
        <v>0</v>
      </c>
      <c r="D202" s="2067"/>
      <c r="E202" s="2068">
        <f>'Og s3a'!E199</f>
        <v>0</v>
      </c>
      <c r="F202" s="2067"/>
      <c r="G202" s="870">
        <f>'Og s3a'!F199</f>
        <v>0</v>
      </c>
      <c r="H202" s="874"/>
      <c r="I202" s="411">
        <f>'Og s3a'!G199</f>
        <v>0</v>
      </c>
      <c r="J202" s="532"/>
      <c r="K202" s="30"/>
      <c r="L202" s="30"/>
      <c r="M202" s="240">
        <f t="shared" si="15"/>
        <v>0</v>
      </c>
      <c r="N202" s="240">
        <f t="shared" si="16"/>
        <v>0</v>
      </c>
      <c r="O202" s="240">
        <f t="shared" si="17"/>
        <v>0</v>
      </c>
      <c r="P202" s="240">
        <f t="shared" si="18"/>
        <v>0</v>
      </c>
      <c r="Q202" s="48">
        <f>'Og s3a'!H199</f>
        <v>0</v>
      </c>
      <c r="R202" s="412">
        <f>'Og s3a'!D199</f>
        <v>0</v>
      </c>
      <c r="S202" s="30"/>
      <c r="T202" s="306"/>
      <c r="U202" s="306"/>
      <c r="V202" s="306"/>
      <c r="W202" s="30"/>
      <c r="X202" s="30"/>
      <c r="Y202" s="30"/>
      <c r="Z202" s="30"/>
      <c r="AA202" s="30"/>
      <c r="AB202" s="30"/>
      <c r="AC202" s="30"/>
    </row>
    <row r="203" spans="1:29" ht="21" customHeight="1">
      <c r="A203" s="1254" t="str">
        <f t="shared" si="19"/>
        <v/>
      </c>
      <c r="B203" s="30"/>
      <c r="C203" s="2066">
        <f>'Og s3a'!C200</f>
        <v>0</v>
      </c>
      <c r="D203" s="2067"/>
      <c r="E203" s="2068">
        <f>'Og s3a'!E200</f>
        <v>0</v>
      </c>
      <c r="F203" s="2067"/>
      <c r="G203" s="870">
        <f>'Og s3a'!F200</f>
        <v>0</v>
      </c>
      <c r="H203" s="874"/>
      <c r="I203" s="411">
        <f>'Og s3a'!G200</f>
        <v>0</v>
      </c>
      <c r="J203" s="532"/>
      <c r="K203" s="30"/>
      <c r="L203" s="30"/>
      <c r="M203" s="240">
        <f t="shared" si="15"/>
        <v>0</v>
      </c>
      <c r="N203" s="240">
        <f t="shared" si="16"/>
        <v>0</v>
      </c>
      <c r="O203" s="240">
        <f t="shared" si="17"/>
        <v>0</v>
      </c>
      <c r="P203" s="240">
        <f t="shared" si="18"/>
        <v>0</v>
      </c>
      <c r="Q203" s="48">
        <f>'Og s3a'!H200</f>
        <v>0</v>
      </c>
      <c r="R203" s="412">
        <f>'Og s3a'!D200</f>
        <v>0</v>
      </c>
      <c r="S203" s="30"/>
      <c r="T203" s="306"/>
      <c r="U203" s="306"/>
      <c r="V203" s="306"/>
      <c r="W203" s="30"/>
      <c r="X203" s="30"/>
      <c r="Y203" s="30"/>
      <c r="Z203" s="30"/>
      <c r="AA203" s="30"/>
      <c r="AB203" s="30"/>
      <c r="AC203" s="30"/>
    </row>
    <row r="204" spans="1:29" ht="21" customHeight="1">
      <c r="A204" s="1254" t="str">
        <f t="shared" si="19"/>
        <v/>
      </c>
      <c r="B204" s="30"/>
      <c r="C204" s="2066">
        <f>'Og s3a'!C201</f>
        <v>0</v>
      </c>
      <c r="D204" s="2067"/>
      <c r="E204" s="2068">
        <f>'Og s3a'!E201</f>
        <v>0</v>
      </c>
      <c r="F204" s="2067"/>
      <c r="G204" s="870">
        <f>'Og s3a'!F201</f>
        <v>0</v>
      </c>
      <c r="H204" s="874"/>
      <c r="I204" s="411">
        <f>'Og s3a'!G201</f>
        <v>0</v>
      </c>
      <c r="J204" s="532"/>
      <c r="K204" s="30"/>
      <c r="L204" s="30"/>
      <c r="M204" s="240">
        <f t="shared" si="15"/>
        <v>0</v>
      </c>
      <c r="N204" s="240">
        <f t="shared" si="16"/>
        <v>0</v>
      </c>
      <c r="O204" s="240">
        <f t="shared" si="17"/>
        <v>0</v>
      </c>
      <c r="P204" s="240">
        <f t="shared" si="18"/>
        <v>0</v>
      </c>
      <c r="Q204" s="48">
        <f>'Og s3a'!H201</f>
        <v>0</v>
      </c>
      <c r="R204" s="412">
        <f>'Og s3a'!D201</f>
        <v>0</v>
      </c>
      <c r="S204" s="30"/>
      <c r="T204" s="306"/>
      <c r="U204" s="306"/>
      <c r="V204" s="306"/>
      <c r="W204" s="30"/>
      <c r="X204" s="30"/>
      <c r="Y204" s="30"/>
      <c r="Z204" s="30"/>
      <c r="AA204" s="30"/>
      <c r="AB204" s="30"/>
      <c r="AC204" s="30"/>
    </row>
    <row r="205" spans="1:29" ht="21" customHeight="1">
      <c r="A205" s="1254" t="str">
        <f t="shared" si="19"/>
        <v/>
      </c>
      <c r="B205" s="30"/>
      <c r="C205" s="2066">
        <f>'Og s3a'!C202</f>
        <v>0</v>
      </c>
      <c r="D205" s="2067"/>
      <c r="E205" s="2068">
        <f>'Og s3a'!E202</f>
        <v>0</v>
      </c>
      <c r="F205" s="2067"/>
      <c r="G205" s="870">
        <f>'Og s3a'!F202</f>
        <v>0</v>
      </c>
      <c r="H205" s="874"/>
      <c r="I205" s="411">
        <f>'Og s3a'!G202</f>
        <v>0</v>
      </c>
      <c r="J205" s="532"/>
      <c r="K205" s="30"/>
      <c r="L205" s="30"/>
      <c r="M205" s="240">
        <f t="shared" si="15"/>
        <v>0</v>
      </c>
      <c r="N205" s="240">
        <f t="shared" si="16"/>
        <v>0</v>
      </c>
      <c r="O205" s="240">
        <f t="shared" si="17"/>
        <v>0</v>
      </c>
      <c r="P205" s="240">
        <f t="shared" si="18"/>
        <v>0</v>
      </c>
      <c r="Q205" s="48">
        <f>'Og s3a'!H202</f>
        <v>0</v>
      </c>
      <c r="R205" s="412">
        <f>'Og s3a'!D202</f>
        <v>0</v>
      </c>
      <c r="S205" s="30"/>
      <c r="T205" s="306"/>
      <c r="U205" s="306"/>
      <c r="V205" s="306"/>
      <c r="W205" s="30"/>
      <c r="X205" s="30"/>
      <c r="Y205" s="30"/>
      <c r="Z205" s="30"/>
      <c r="AA205" s="30"/>
      <c r="AB205" s="30"/>
      <c r="AC205" s="30"/>
    </row>
    <row r="206" spans="1:29" ht="21" customHeight="1">
      <c r="A206" s="1254" t="str">
        <f t="shared" si="19"/>
        <v/>
      </c>
      <c r="B206" s="30"/>
      <c r="C206" s="2066">
        <f>'Og s3a'!C203</f>
        <v>0</v>
      </c>
      <c r="D206" s="2067"/>
      <c r="E206" s="2068">
        <f>'Og s3a'!E203</f>
        <v>0</v>
      </c>
      <c r="F206" s="2067"/>
      <c r="G206" s="870">
        <f>'Og s3a'!F203</f>
        <v>0</v>
      </c>
      <c r="H206" s="874"/>
      <c r="I206" s="411">
        <f>'Og s3a'!G203</f>
        <v>0</v>
      </c>
      <c r="J206" s="532"/>
      <c r="K206" s="30"/>
      <c r="L206" s="30"/>
      <c r="M206" s="240">
        <f t="shared" si="15"/>
        <v>0</v>
      </c>
      <c r="N206" s="240">
        <f t="shared" si="16"/>
        <v>0</v>
      </c>
      <c r="O206" s="240">
        <f t="shared" si="17"/>
        <v>0</v>
      </c>
      <c r="P206" s="240">
        <f t="shared" si="18"/>
        <v>0</v>
      </c>
      <c r="Q206" s="48">
        <f>'Og s3a'!H203</f>
        <v>0</v>
      </c>
      <c r="R206" s="412">
        <f>'Og s3a'!D203</f>
        <v>0</v>
      </c>
      <c r="S206" s="30"/>
      <c r="T206" s="306"/>
      <c r="U206" s="306"/>
      <c r="V206" s="306"/>
      <c r="W206" s="30"/>
      <c r="X206" s="30"/>
      <c r="Y206" s="30"/>
      <c r="Z206" s="30"/>
      <c r="AA206" s="30"/>
      <c r="AB206" s="30"/>
      <c r="AC206" s="30"/>
    </row>
    <row r="207" spans="1:29" ht="21" customHeight="1">
      <c r="A207" s="1254" t="str">
        <f t="shared" si="19"/>
        <v/>
      </c>
      <c r="B207" s="30"/>
      <c r="C207" s="2066">
        <f>'Og s3a'!C204</f>
        <v>0</v>
      </c>
      <c r="D207" s="2067"/>
      <c r="E207" s="2068">
        <f>'Og s3a'!E204</f>
        <v>0</v>
      </c>
      <c r="F207" s="2067"/>
      <c r="G207" s="870">
        <f>'Og s3a'!F204</f>
        <v>0</v>
      </c>
      <c r="H207" s="874"/>
      <c r="I207" s="411">
        <f>'Og s3a'!G204</f>
        <v>0</v>
      </c>
      <c r="J207" s="532"/>
      <c r="K207" s="30"/>
      <c r="L207" s="30"/>
      <c r="M207" s="240">
        <f t="shared" si="15"/>
        <v>0</v>
      </c>
      <c r="N207" s="240">
        <f t="shared" si="16"/>
        <v>0</v>
      </c>
      <c r="O207" s="240">
        <f t="shared" si="17"/>
        <v>0</v>
      </c>
      <c r="P207" s="240">
        <f t="shared" si="18"/>
        <v>0</v>
      </c>
      <c r="Q207" s="48">
        <f>'Og s3a'!H204</f>
        <v>0</v>
      </c>
      <c r="R207" s="412">
        <f>'Og s3a'!D204</f>
        <v>0</v>
      </c>
      <c r="S207" s="30"/>
      <c r="T207" s="306"/>
      <c r="U207" s="306"/>
      <c r="V207" s="306"/>
      <c r="W207" s="30"/>
      <c r="X207" s="30"/>
      <c r="Y207" s="30"/>
      <c r="Z207" s="30"/>
      <c r="AA207" s="30"/>
      <c r="AB207" s="30"/>
      <c r="AC207" s="30"/>
    </row>
    <row r="208" spans="1:29" ht="21" customHeight="1">
      <c r="A208" s="1254" t="str">
        <f t="shared" si="19"/>
        <v/>
      </c>
      <c r="B208" s="30"/>
      <c r="C208" s="2066">
        <f>'Og s3a'!C205</f>
        <v>0</v>
      </c>
      <c r="D208" s="2067"/>
      <c r="E208" s="2068">
        <f>'Og s3a'!E205</f>
        <v>0</v>
      </c>
      <c r="F208" s="2067"/>
      <c r="G208" s="870">
        <f>'Og s3a'!F205</f>
        <v>0</v>
      </c>
      <c r="H208" s="874"/>
      <c r="I208" s="411">
        <f>'Og s3a'!G205</f>
        <v>0</v>
      </c>
      <c r="J208" s="532"/>
      <c r="K208" s="30"/>
      <c r="L208" s="30"/>
      <c r="M208" s="240">
        <f t="shared" si="15"/>
        <v>0</v>
      </c>
      <c r="N208" s="240">
        <f t="shared" si="16"/>
        <v>0</v>
      </c>
      <c r="O208" s="240">
        <f t="shared" si="17"/>
        <v>0</v>
      </c>
      <c r="P208" s="240">
        <f t="shared" si="18"/>
        <v>0</v>
      </c>
      <c r="Q208" s="48">
        <f>'Og s3a'!H205</f>
        <v>0</v>
      </c>
      <c r="R208" s="412">
        <f>'Og s3a'!D205</f>
        <v>0</v>
      </c>
      <c r="S208" s="30"/>
      <c r="T208" s="306"/>
      <c r="U208" s="306"/>
      <c r="V208" s="306"/>
      <c r="W208" s="30"/>
      <c r="X208" s="30"/>
      <c r="Y208" s="30"/>
      <c r="Z208" s="30"/>
      <c r="AA208" s="30"/>
      <c r="AB208" s="30"/>
      <c r="AC208" s="30"/>
    </row>
    <row r="209" spans="1:29" ht="21" customHeight="1">
      <c r="A209" s="1254" t="str">
        <f t="shared" si="19"/>
        <v/>
      </c>
      <c r="B209" s="30"/>
      <c r="C209" s="2066">
        <f>'Og s3a'!C206</f>
        <v>0</v>
      </c>
      <c r="D209" s="2067"/>
      <c r="E209" s="2068">
        <f>'Og s3a'!E206</f>
        <v>0</v>
      </c>
      <c r="F209" s="2067"/>
      <c r="G209" s="870">
        <f>'Og s3a'!F206</f>
        <v>0</v>
      </c>
      <c r="H209" s="874"/>
      <c r="I209" s="411">
        <f>'Og s3a'!G206</f>
        <v>0</v>
      </c>
      <c r="J209" s="532"/>
      <c r="K209" s="30"/>
      <c r="L209" s="30"/>
      <c r="M209" s="240">
        <f t="shared" si="15"/>
        <v>0</v>
      </c>
      <c r="N209" s="240">
        <f t="shared" si="16"/>
        <v>0</v>
      </c>
      <c r="O209" s="240">
        <f t="shared" si="17"/>
        <v>0</v>
      </c>
      <c r="P209" s="240">
        <f t="shared" si="18"/>
        <v>0</v>
      </c>
      <c r="Q209" s="48">
        <f>'Og s3a'!H206</f>
        <v>0</v>
      </c>
      <c r="R209" s="412">
        <f>'Og s3a'!D206</f>
        <v>0</v>
      </c>
      <c r="S209" s="30"/>
      <c r="T209" s="306"/>
      <c r="U209" s="306"/>
      <c r="V209" s="306"/>
      <c r="W209" s="30"/>
      <c r="X209" s="30"/>
      <c r="Y209" s="30"/>
      <c r="Z209" s="30"/>
      <c r="AA209" s="30"/>
      <c r="AB209" s="30"/>
      <c r="AC209" s="30"/>
    </row>
    <row r="210" spans="1:29" ht="21" customHeight="1">
      <c r="A210" s="1254" t="str">
        <f t="shared" si="19"/>
        <v/>
      </c>
      <c r="B210" s="30"/>
      <c r="C210" s="2066">
        <f>'Og s3a'!C207</f>
        <v>0</v>
      </c>
      <c r="D210" s="2067"/>
      <c r="E210" s="2068">
        <f>'Og s3a'!E207</f>
        <v>0</v>
      </c>
      <c r="F210" s="2067"/>
      <c r="G210" s="870">
        <f>'Og s3a'!F207</f>
        <v>0</v>
      </c>
      <c r="H210" s="874"/>
      <c r="I210" s="411">
        <f>'Og s3a'!G207</f>
        <v>0</v>
      </c>
      <c r="J210" s="532"/>
      <c r="K210" s="30"/>
      <c r="L210" s="30"/>
      <c r="M210" s="240">
        <f t="shared" si="15"/>
        <v>0</v>
      </c>
      <c r="N210" s="240">
        <f t="shared" si="16"/>
        <v>0</v>
      </c>
      <c r="O210" s="240">
        <f t="shared" si="17"/>
        <v>0</v>
      </c>
      <c r="P210" s="240">
        <f t="shared" si="18"/>
        <v>0</v>
      </c>
      <c r="Q210" s="48">
        <f>'Og s3a'!H207</f>
        <v>0</v>
      </c>
      <c r="R210" s="412">
        <f>'Og s3a'!D207</f>
        <v>0</v>
      </c>
      <c r="S210" s="30"/>
      <c r="T210" s="306"/>
      <c r="U210" s="306"/>
      <c r="V210" s="306"/>
      <c r="W210" s="30"/>
      <c r="X210" s="30"/>
      <c r="Y210" s="30"/>
      <c r="Z210" s="30"/>
      <c r="AA210" s="30"/>
      <c r="AB210" s="30"/>
      <c r="AC210" s="30"/>
    </row>
    <row r="211" spans="1:29" ht="21" customHeight="1">
      <c r="A211" s="1254" t="str">
        <f t="shared" si="19"/>
        <v/>
      </c>
      <c r="B211" s="30"/>
      <c r="C211" s="2066">
        <f>'Og s3a'!C208</f>
        <v>0</v>
      </c>
      <c r="D211" s="2067"/>
      <c r="E211" s="2068">
        <f>'Og s3a'!E208</f>
        <v>0</v>
      </c>
      <c r="F211" s="2067"/>
      <c r="G211" s="870">
        <f>'Og s3a'!F208</f>
        <v>0</v>
      </c>
      <c r="H211" s="874"/>
      <c r="I211" s="411">
        <f>'Og s3a'!G208</f>
        <v>0</v>
      </c>
      <c r="J211" s="532"/>
      <c r="K211" s="30"/>
      <c r="L211" s="30"/>
      <c r="M211" s="240">
        <f t="shared" si="15"/>
        <v>0</v>
      </c>
      <c r="N211" s="240">
        <f t="shared" si="16"/>
        <v>0</v>
      </c>
      <c r="O211" s="240">
        <f t="shared" si="17"/>
        <v>0</v>
      </c>
      <c r="P211" s="240">
        <f t="shared" si="18"/>
        <v>0</v>
      </c>
      <c r="Q211" s="48">
        <f>'Og s3a'!H208</f>
        <v>0</v>
      </c>
      <c r="R211" s="412">
        <f>'Og s3a'!D208</f>
        <v>0</v>
      </c>
      <c r="S211" s="30"/>
      <c r="T211" s="306"/>
      <c r="U211" s="306"/>
      <c r="V211" s="306"/>
      <c r="W211" s="30"/>
      <c r="X211" s="30"/>
      <c r="Y211" s="30"/>
      <c r="Z211" s="30"/>
      <c r="AA211" s="30"/>
      <c r="AB211" s="30"/>
      <c r="AC211" s="30"/>
    </row>
    <row r="212" spans="1:29" ht="21" customHeight="1">
      <c r="A212" s="1254" t="str">
        <f t="shared" si="19"/>
        <v/>
      </c>
      <c r="B212" s="30"/>
      <c r="C212" s="2066">
        <f>'Og s3a'!C209</f>
        <v>0</v>
      </c>
      <c r="D212" s="2067"/>
      <c r="E212" s="2068">
        <f>'Og s3a'!E209</f>
        <v>0</v>
      </c>
      <c r="F212" s="2067"/>
      <c r="G212" s="870">
        <f>'Og s3a'!F209</f>
        <v>0</v>
      </c>
      <c r="H212" s="874"/>
      <c r="I212" s="411">
        <f>'Og s3a'!G209</f>
        <v>0</v>
      </c>
      <c r="J212" s="532"/>
      <c r="K212" s="30"/>
      <c r="L212" s="30"/>
      <c r="M212" s="240">
        <f t="shared" si="15"/>
        <v>0</v>
      </c>
      <c r="N212" s="240">
        <f t="shared" si="16"/>
        <v>0</v>
      </c>
      <c r="O212" s="240">
        <f t="shared" si="17"/>
        <v>0</v>
      </c>
      <c r="P212" s="240">
        <f t="shared" si="18"/>
        <v>0</v>
      </c>
      <c r="Q212" s="48">
        <f>'Og s3a'!H209</f>
        <v>0</v>
      </c>
      <c r="R212" s="412">
        <f>'Og s3a'!D209</f>
        <v>0</v>
      </c>
      <c r="S212" s="30"/>
      <c r="T212" s="306"/>
      <c r="U212" s="306"/>
      <c r="V212" s="306"/>
      <c r="W212" s="30"/>
      <c r="X212" s="30"/>
      <c r="Y212" s="30"/>
      <c r="Z212" s="30"/>
      <c r="AA212" s="30"/>
      <c r="AB212" s="30"/>
      <c r="AC212" s="30"/>
    </row>
    <row r="213" spans="1:29" ht="21" customHeight="1">
      <c r="A213" s="1254" t="str">
        <f t="shared" si="19"/>
        <v/>
      </c>
      <c r="B213" s="30"/>
      <c r="C213" s="2066">
        <f>'Og s3a'!C210</f>
        <v>0</v>
      </c>
      <c r="D213" s="2067"/>
      <c r="E213" s="2068">
        <f>'Og s3a'!E210</f>
        <v>0</v>
      </c>
      <c r="F213" s="2067"/>
      <c r="G213" s="870">
        <f>'Og s3a'!F210</f>
        <v>0</v>
      </c>
      <c r="H213" s="874"/>
      <c r="I213" s="411">
        <f>'Og s3a'!G210</f>
        <v>0</v>
      </c>
      <c r="J213" s="532"/>
      <c r="K213" s="30"/>
      <c r="L213" s="30"/>
      <c r="M213" s="240">
        <f t="shared" si="15"/>
        <v>0</v>
      </c>
      <c r="N213" s="240">
        <f t="shared" si="16"/>
        <v>0</v>
      </c>
      <c r="O213" s="240">
        <f t="shared" si="17"/>
        <v>0</v>
      </c>
      <c r="P213" s="240">
        <f t="shared" si="18"/>
        <v>0</v>
      </c>
      <c r="Q213" s="48">
        <f>'Og s3a'!H210</f>
        <v>0</v>
      </c>
      <c r="R213" s="412">
        <f>'Og s3a'!D210</f>
        <v>0</v>
      </c>
      <c r="S213" s="30"/>
      <c r="T213" s="306"/>
      <c r="U213" s="306"/>
      <c r="V213" s="306"/>
      <c r="W213" s="30"/>
      <c r="X213" s="30"/>
      <c r="Y213" s="30"/>
      <c r="Z213" s="30"/>
      <c r="AA213" s="30"/>
      <c r="AB213" s="30"/>
      <c r="AC213" s="30"/>
    </row>
    <row r="214" spans="1:29" ht="21" customHeight="1">
      <c r="A214" s="1254" t="str">
        <f t="shared" si="19"/>
        <v/>
      </c>
      <c r="B214" s="30"/>
      <c r="C214" s="2066">
        <f>'Og s3a'!C211</f>
        <v>0</v>
      </c>
      <c r="D214" s="2067"/>
      <c r="E214" s="2068">
        <f>'Og s3a'!E211</f>
        <v>0</v>
      </c>
      <c r="F214" s="2067"/>
      <c r="G214" s="870">
        <f>'Og s3a'!F211</f>
        <v>0</v>
      </c>
      <c r="H214" s="874"/>
      <c r="I214" s="411">
        <f>'Og s3a'!G211</f>
        <v>0</v>
      </c>
      <c r="J214" s="532"/>
      <c r="K214" s="30"/>
      <c r="L214" s="30"/>
      <c r="M214" s="240">
        <f t="shared" si="15"/>
        <v>0</v>
      </c>
      <c r="N214" s="240">
        <f t="shared" si="16"/>
        <v>0</v>
      </c>
      <c r="O214" s="240">
        <f t="shared" si="17"/>
        <v>0</v>
      </c>
      <c r="P214" s="240">
        <f t="shared" si="18"/>
        <v>0</v>
      </c>
      <c r="Q214" s="48">
        <f>'Og s3a'!H211</f>
        <v>0</v>
      </c>
      <c r="R214" s="412">
        <f>'Og s3a'!D211</f>
        <v>0</v>
      </c>
      <c r="S214" s="30"/>
      <c r="T214" s="306"/>
      <c r="U214" s="306"/>
      <c r="V214" s="306"/>
      <c r="W214" s="30"/>
      <c r="X214" s="30"/>
      <c r="Y214" s="30"/>
      <c r="Z214" s="30"/>
      <c r="AA214" s="30"/>
      <c r="AB214" s="30"/>
      <c r="AC214" s="30"/>
    </row>
    <row r="215" spans="1:29" ht="21" customHeight="1">
      <c r="A215" s="1254" t="str">
        <f t="shared" si="19"/>
        <v/>
      </c>
      <c r="B215" s="30"/>
      <c r="C215" s="2066">
        <f>'Og s3a'!C212</f>
        <v>0</v>
      </c>
      <c r="D215" s="2067"/>
      <c r="E215" s="2068">
        <f>'Og s3a'!E212</f>
        <v>0</v>
      </c>
      <c r="F215" s="2067"/>
      <c r="G215" s="870">
        <f>'Og s3a'!F212</f>
        <v>0</v>
      </c>
      <c r="H215" s="874"/>
      <c r="I215" s="411">
        <f>'Og s3a'!G212</f>
        <v>0</v>
      </c>
      <c r="J215" s="532"/>
      <c r="K215" s="30"/>
      <c r="L215" s="30"/>
      <c r="M215" s="240">
        <f t="shared" si="15"/>
        <v>0</v>
      </c>
      <c r="N215" s="240">
        <f t="shared" si="16"/>
        <v>0</v>
      </c>
      <c r="O215" s="240">
        <f t="shared" si="17"/>
        <v>0</v>
      </c>
      <c r="P215" s="240">
        <f t="shared" si="18"/>
        <v>0</v>
      </c>
      <c r="Q215" s="48">
        <f>'Og s3a'!H212</f>
        <v>0</v>
      </c>
      <c r="R215" s="412">
        <f>'Og s3a'!D212</f>
        <v>0</v>
      </c>
      <c r="S215" s="30"/>
      <c r="T215" s="306"/>
      <c r="U215" s="306"/>
      <c r="V215" s="306"/>
      <c r="W215" s="30"/>
      <c r="X215" s="30"/>
      <c r="Y215" s="30"/>
      <c r="Z215" s="30"/>
      <c r="AA215" s="30"/>
      <c r="AB215" s="30"/>
      <c r="AC215" s="30"/>
    </row>
    <row r="216" spans="1:29" ht="21" customHeight="1">
      <c r="A216" s="1254" t="str">
        <f t="shared" si="19"/>
        <v/>
      </c>
      <c r="B216" s="30"/>
      <c r="C216" s="2066">
        <f>'Og s3a'!C213</f>
        <v>0</v>
      </c>
      <c r="D216" s="2067"/>
      <c r="E216" s="2068">
        <f>'Og s3a'!E213</f>
        <v>0</v>
      </c>
      <c r="F216" s="2067"/>
      <c r="G216" s="870">
        <f>'Og s3a'!F213</f>
        <v>0</v>
      </c>
      <c r="H216" s="874"/>
      <c r="I216" s="411">
        <f>'Og s3a'!G213</f>
        <v>0</v>
      </c>
      <c r="J216" s="532"/>
      <c r="K216" s="30"/>
      <c r="L216" s="30"/>
      <c r="M216" s="240">
        <f t="shared" si="15"/>
        <v>0</v>
      </c>
      <c r="N216" s="240">
        <f t="shared" si="16"/>
        <v>0</v>
      </c>
      <c r="O216" s="240">
        <f t="shared" si="17"/>
        <v>0</v>
      </c>
      <c r="P216" s="240">
        <f t="shared" si="18"/>
        <v>0</v>
      </c>
      <c r="Q216" s="48">
        <f>'Og s3a'!H213</f>
        <v>0</v>
      </c>
      <c r="R216" s="412">
        <f>'Og s3a'!D213</f>
        <v>0</v>
      </c>
      <c r="S216" s="30"/>
      <c r="T216" s="306"/>
      <c r="U216" s="306"/>
      <c r="V216" s="306"/>
      <c r="W216" s="30"/>
      <c r="X216" s="30"/>
      <c r="Y216" s="30"/>
      <c r="Z216" s="30"/>
      <c r="AA216" s="30"/>
      <c r="AB216" s="30"/>
      <c r="AC216" s="30"/>
    </row>
    <row r="217" spans="1:29" ht="21" customHeight="1">
      <c r="A217" s="1254" t="str">
        <f t="shared" si="19"/>
        <v/>
      </c>
      <c r="B217" s="30"/>
      <c r="C217" s="2066">
        <f>'Og s3a'!C214</f>
        <v>0</v>
      </c>
      <c r="D217" s="2067"/>
      <c r="E217" s="2068">
        <f>'Og s3a'!E214</f>
        <v>0</v>
      </c>
      <c r="F217" s="2067"/>
      <c r="G217" s="870">
        <f>'Og s3a'!F214</f>
        <v>0</v>
      </c>
      <c r="H217" s="874"/>
      <c r="I217" s="411">
        <f>'Og s3a'!G214</f>
        <v>0</v>
      </c>
      <c r="J217" s="532"/>
      <c r="K217" s="30"/>
      <c r="L217" s="30"/>
      <c r="M217" s="240">
        <f t="shared" si="15"/>
        <v>0</v>
      </c>
      <c r="N217" s="240">
        <f t="shared" si="16"/>
        <v>0</v>
      </c>
      <c r="O217" s="240">
        <f t="shared" si="17"/>
        <v>0</v>
      </c>
      <c r="P217" s="240">
        <f t="shared" si="18"/>
        <v>0</v>
      </c>
      <c r="Q217" s="48">
        <f>'Og s3a'!H214</f>
        <v>0</v>
      </c>
      <c r="R217" s="412">
        <f>'Og s3a'!D214</f>
        <v>0</v>
      </c>
      <c r="S217" s="30"/>
      <c r="T217" s="306"/>
      <c r="U217" s="306"/>
      <c r="V217" s="306"/>
      <c r="W217" s="30"/>
      <c r="X217" s="30"/>
      <c r="Y217" s="30"/>
      <c r="Z217" s="30"/>
      <c r="AA217" s="30"/>
      <c r="AB217" s="30"/>
      <c r="AC217" s="30"/>
    </row>
    <row r="218" spans="1:29" ht="21" customHeight="1">
      <c r="A218" s="1254" t="str">
        <f t="shared" si="19"/>
        <v/>
      </c>
      <c r="B218" s="30"/>
      <c r="C218" s="2066">
        <f>'Og s3a'!C215</f>
        <v>0</v>
      </c>
      <c r="D218" s="2067"/>
      <c r="E218" s="2068">
        <f>'Og s3a'!E215</f>
        <v>0</v>
      </c>
      <c r="F218" s="2067"/>
      <c r="G218" s="870">
        <f>'Og s3a'!F215</f>
        <v>0</v>
      </c>
      <c r="H218" s="874"/>
      <c r="I218" s="411">
        <f>'Og s3a'!G215</f>
        <v>0</v>
      </c>
      <c r="J218" s="532"/>
      <c r="K218" s="30"/>
      <c r="L218" s="30"/>
      <c r="M218" s="240">
        <f t="shared" si="15"/>
        <v>0</v>
      </c>
      <c r="N218" s="240">
        <f t="shared" si="16"/>
        <v>0</v>
      </c>
      <c r="O218" s="240">
        <f t="shared" si="17"/>
        <v>0</v>
      </c>
      <c r="P218" s="240">
        <f t="shared" si="18"/>
        <v>0</v>
      </c>
      <c r="Q218" s="48">
        <f>'Og s3a'!H215</f>
        <v>0</v>
      </c>
      <c r="R218" s="412">
        <f>'Og s3a'!D215</f>
        <v>0</v>
      </c>
      <c r="S218" s="30"/>
      <c r="T218" s="306"/>
      <c r="U218" s="306"/>
      <c r="V218" s="306"/>
      <c r="W218" s="30"/>
      <c r="X218" s="30"/>
      <c r="Y218" s="30"/>
      <c r="Z218" s="30"/>
      <c r="AA218" s="30"/>
      <c r="AB218" s="30"/>
      <c r="AC218" s="30"/>
    </row>
    <row r="219" spans="1:29" ht="21" customHeight="1">
      <c r="A219" s="1254" t="str">
        <f t="shared" si="19"/>
        <v/>
      </c>
      <c r="B219" s="30"/>
      <c r="C219" s="2066">
        <f>'Og s3a'!C216</f>
        <v>0</v>
      </c>
      <c r="D219" s="2067"/>
      <c r="E219" s="2068">
        <f>'Og s3a'!E216</f>
        <v>0</v>
      </c>
      <c r="F219" s="2067"/>
      <c r="G219" s="870">
        <f>'Og s3a'!F216</f>
        <v>0</v>
      </c>
      <c r="H219" s="874"/>
      <c r="I219" s="411">
        <f>'Og s3a'!G216</f>
        <v>0</v>
      </c>
      <c r="J219" s="532"/>
      <c r="K219" s="30"/>
      <c r="L219" s="30"/>
      <c r="M219" s="240">
        <f t="shared" si="15"/>
        <v>0</v>
      </c>
      <c r="N219" s="240">
        <f t="shared" si="16"/>
        <v>0</v>
      </c>
      <c r="O219" s="240">
        <f t="shared" si="17"/>
        <v>0</v>
      </c>
      <c r="P219" s="240">
        <f t="shared" si="18"/>
        <v>0</v>
      </c>
      <c r="Q219" s="48">
        <f>'Og s3a'!H216</f>
        <v>0</v>
      </c>
      <c r="R219" s="412">
        <f>'Og s3a'!D216</f>
        <v>0</v>
      </c>
      <c r="S219" s="30"/>
      <c r="T219" s="306"/>
      <c r="U219" s="306"/>
      <c r="V219" s="306"/>
      <c r="W219" s="30"/>
      <c r="X219" s="30"/>
      <c r="Y219" s="30"/>
      <c r="Z219" s="30"/>
      <c r="AA219" s="30"/>
      <c r="AB219" s="30"/>
      <c r="AC219" s="30"/>
    </row>
    <row r="220" spans="1:29" ht="21" customHeight="1">
      <c r="A220" s="1254" t="str">
        <f t="shared" si="19"/>
        <v/>
      </c>
      <c r="B220" s="30"/>
      <c r="C220" s="2066">
        <f>'Og s3a'!C217</f>
        <v>0</v>
      </c>
      <c r="D220" s="2067"/>
      <c r="E220" s="2068">
        <f>'Og s3a'!E217</f>
        <v>0</v>
      </c>
      <c r="F220" s="2067"/>
      <c r="G220" s="870">
        <f>'Og s3a'!F217</f>
        <v>0</v>
      </c>
      <c r="H220" s="874"/>
      <c r="I220" s="411">
        <f>'Og s3a'!G217</f>
        <v>0</v>
      </c>
      <c r="J220" s="532"/>
      <c r="K220" s="30"/>
      <c r="L220" s="30"/>
      <c r="M220" s="240">
        <f t="shared" si="15"/>
        <v>0</v>
      </c>
      <c r="N220" s="240">
        <f t="shared" si="16"/>
        <v>0</v>
      </c>
      <c r="O220" s="240">
        <f t="shared" si="17"/>
        <v>0</v>
      </c>
      <c r="P220" s="240">
        <f t="shared" si="18"/>
        <v>0</v>
      </c>
      <c r="Q220" s="48">
        <f>'Og s3a'!H217</f>
        <v>0</v>
      </c>
      <c r="R220" s="412">
        <f>'Og s3a'!D217</f>
        <v>0</v>
      </c>
      <c r="S220" s="30"/>
      <c r="T220" s="306"/>
      <c r="U220" s="306"/>
      <c r="V220" s="306"/>
      <c r="W220" s="30"/>
      <c r="X220" s="30"/>
      <c r="Y220" s="30"/>
      <c r="Z220" s="30"/>
      <c r="AA220" s="30"/>
      <c r="AB220" s="30"/>
      <c r="AC220" s="30"/>
    </row>
    <row r="221" spans="1:29" ht="21" customHeight="1">
      <c r="A221" s="1254" t="str">
        <f t="shared" si="19"/>
        <v/>
      </c>
      <c r="B221" s="30"/>
      <c r="C221" s="2066">
        <f>'Og s3a'!C218</f>
        <v>0</v>
      </c>
      <c r="D221" s="2067"/>
      <c r="E221" s="2068">
        <f>'Og s3a'!E218</f>
        <v>0</v>
      </c>
      <c r="F221" s="2067"/>
      <c r="G221" s="870">
        <f>'Og s3a'!F218</f>
        <v>0</v>
      </c>
      <c r="H221" s="874"/>
      <c r="I221" s="411">
        <f>'Og s3a'!G218</f>
        <v>0</v>
      </c>
      <c r="J221" s="532"/>
      <c r="K221" s="30"/>
      <c r="L221" s="30"/>
      <c r="M221" s="240">
        <f t="shared" si="15"/>
        <v>0</v>
      </c>
      <c r="N221" s="240">
        <f t="shared" si="16"/>
        <v>0</v>
      </c>
      <c r="O221" s="240">
        <f t="shared" si="17"/>
        <v>0</v>
      </c>
      <c r="P221" s="240">
        <f t="shared" si="18"/>
        <v>0</v>
      </c>
      <c r="Q221" s="48">
        <f>'Og s3a'!H218</f>
        <v>0</v>
      </c>
      <c r="R221" s="412">
        <f>'Og s3a'!D218</f>
        <v>0</v>
      </c>
      <c r="S221" s="30"/>
      <c r="T221" s="306"/>
      <c r="U221" s="306"/>
      <c r="V221" s="306"/>
      <c r="W221" s="30"/>
      <c r="X221" s="30"/>
      <c r="Y221" s="30"/>
      <c r="Z221" s="30"/>
      <c r="AA221" s="30"/>
      <c r="AB221" s="30"/>
      <c r="AC221" s="30"/>
    </row>
    <row r="222" spans="1:29" ht="21" customHeight="1">
      <c r="A222" s="1254" t="str">
        <f t="shared" si="19"/>
        <v/>
      </c>
      <c r="B222" s="30"/>
      <c r="C222" s="2066">
        <f>'Og s3a'!C219</f>
        <v>0</v>
      </c>
      <c r="D222" s="2067"/>
      <c r="E222" s="2068">
        <f>'Og s3a'!E219</f>
        <v>0</v>
      </c>
      <c r="F222" s="2067"/>
      <c r="G222" s="870">
        <f>'Og s3a'!F219</f>
        <v>0</v>
      </c>
      <c r="H222" s="874"/>
      <c r="I222" s="411">
        <f>'Og s3a'!G219</f>
        <v>0</v>
      </c>
      <c r="J222" s="532"/>
      <c r="K222" s="30"/>
      <c r="L222" s="30"/>
      <c r="M222" s="240">
        <f t="shared" si="15"/>
        <v>0</v>
      </c>
      <c r="N222" s="240">
        <f t="shared" si="16"/>
        <v>0</v>
      </c>
      <c r="O222" s="240">
        <f t="shared" si="17"/>
        <v>0</v>
      </c>
      <c r="P222" s="240">
        <f t="shared" si="18"/>
        <v>0</v>
      </c>
      <c r="Q222" s="48">
        <f>'Og s3a'!H219</f>
        <v>0</v>
      </c>
      <c r="R222" s="412">
        <f>'Og s3a'!D219</f>
        <v>0</v>
      </c>
      <c r="S222" s="30"/>
      <c r="T222" s="306"/>
      <c r="U222" s="306"/>
      <c r="V222" s="306"/>
      <c r="W222" s="30"/>
      <c r="X222" s="30"/>
      <c r="Y222" s="30"/>
      <c r="Z222" s="30"/>
      <c r="AA222" s="30"/>
      <c r="AB222" s="30"/>
      <c r="AC222" s="30"/>
    </row>
    <row r="223" spans="1:29" ht="21" customHeight="1">
      <c r="A223" s="1254" t="str">
        <f t="shared" si="19"/>
        <v/>
      </c>
      <c r="B223" s="30"/>
      <c r="C223" s="2066">
        <f>'Og s3a'!C220</f>
        <v>0</v>
      </c>
      <c r="D223" s="2067"/>
      <c r="E223" s="2068">
        <f>'Og s3a'!E220</f>
        <v>0</v>
      </c>
      <c r="F223" s="2067"/>
      <c r="G223" s="870">
        <f>'Og s3a'!F220</f>
        <v>0</v>
      </c>
      <c r="H223" s="874"/>
      <c r="I223" s="411">
        <f>'Og s3a'!G220</f>
        <v>0</v>
      </c>
      <c r="J223" s="532"/>
      <c r="K223" s="30"/>
      <c r="L223" s="30"/>
      <c r="M223" s="240">
        <f t="shared" si="15"/>
        <v>0</v>
      </c>
      <c r="N223" s="240">
        <f t="shared" si="16"/>
        <v>0</v>
      </c>
      <c r="O223" s="240">
        <f t="shared" si="17"/>
        <v>0</v>
      </c>
      <c r="P223" s="240">
        <f t="shared" si="18"/>
        <v>0</v>
      </c>
      <c r="Q223" s="48">
        <f>'Og s3a'!H220</f>
        <v>0</v>
      </c>
      <c r="R223" s="412">
        <f>'Og s3a'!D220</f>
        <v>0</v>
      </c>
      <c r="S223" s="30"/>
      <c r="T223" s="306"/>
      <c r="U223" s="306"/>
      <c r="V223" s="306"/>
      <c r="W223" s="30"/>
      <c r="X223" s="30"/>
      <c r="Y223" s="30"/>
      <c r="Z223" s="30"/>
      <c r="AA223" s="30"/>
      <c r="AB223" s="30"/>
      <c r="AC223" s="30"/>
    </row>
    <row r="224" spans="1:29" ht="21" customHeight="1">
      <c r="A224" s="1254" t="str">
        <f t="shared" si="19"/>
        <v/>
      </c>
      <c r="B224" s="30"/>
      <c r="C224" s="2066">
        <f>'Og s3a'!C221</f>
        <v>0</v>
      </c>
      <c r="D224" s="2067"/>
      <c r="E224" s="2068">
        <f>'Og s3a'!E221</f>
        <v>0</v>
      </c>
      <c r="F224" s="2067"/>
      <c r="G224" s="870">
        <f>'Og s3a'!F221</f>
        <v>0</v>
      </c>
      <c r="H224" s="874"/>
      <c r="I224" s="411">
        <f>'Og s3a'!G221</f>
        <v>0</v>
      </c>
      <c r="J224" s="532"/>
      <c r="K224" s="30"/>
      <c r="L224" s="30"/>
      <c r="M224" s="240">
        <f t="shared" si="15"/>
        <v>0</v>
      </c>
      <c r="N224" s="240">
        <f t="shared" si="16"/>
        <v>0</v>
      </c>
      <c r="O224" s="240">
        <f t="shared" si="17"/>
        <v>0</v>
      </c>
      <c r="P224" s="240">
        <f t="shared" si="18"/>
        <v>0</v>
      </c>
      <c r="Q224" s="48">
        <f>'Og s3a'!H221</f>
        <v>0</v>
      </c>
      <c r="R224" s="412">
        <f>'Og s3a'!D221</f>
        <v>0</v>
      </c>
      <c r="S224" s="30"/>
      <c r="T224" s="306"/>
      <c r="U224" s="306"/>
      <c r="V224" s="306"/>
      <c r="W224" s="30"/>
      <c r="X224" s="30"/>
      <c r="Y224" s="30"/>
      <c r="Z224" s="30"/>
      <c r="AA224" s="30"/>
      <c r="AB224" s="30"/>
      <c r="AC224" s="30"/>
    </row>
    <row r="225" spans="1:29" ht="21" customHeight="1">
      <c r="A225" s="1254" t="str">
        <f t="shared" si="19"/>
        <v/>
      </c>
      <c r="B225" s="30"/>
      <c r="C225" s="2066">
        <f>'Og s3a'!C222</f>
        <v>0</v>
      </c>
      <c r="D225" s="2067"/>
      <c r="E225" s="2068">
        <f>'Og s3a'!E222</f>
        <v>0</v>
      </c>
      <c r="F225" s="2067"/>
      <c r="G225" s="870">
        <f>'Og s3a'!F222</f>
        <v>0</v>
      </c>
      <c r="H225" s="874"/>
      <c r="I225" s="411">
        <f>'Og s3a'!G222</f>
        <v>0</v>
      </c>
      <c r="J225" s="532"/>
      <c r="K225" s="30"/>
      <c r="L225" s="30"/>
      <c r="M225" s="240">
        <f t="shared" si="15"/>
        <v>0</v>
      </c>
      <c r="N225" s="240">
        <f t="shared" si="16"/>
        <v>0</v>
      </c>
      <c r="O225" s="240">
        <f t="shared" si="17"/>
        <v>0</v>
      </c>
      <c r="P225" s="240">
        <f t="shared" si="18"/>
        <v>0</v>
      </c>
      <c r="Q225" s="48">
        <f>'Og s3a'!H222</f>
        <v>0</v>
      </c>
      <c r="R225" s="412">
        <f>'Og s3a'!D222</f>
        <v>0</v>
      </c>
      <c r="S225" s="30"/>
      <c r="T225" s="306"/>
      <c r="U225" s="306"/>
      <c r="V225" s="306"/>
      <c r="W225" s="30"/>
      <c r="X225" s="30"/>
      <c r="Y225" s="30"/>
      <c r="Z225" s="30"/>
      <c r="AA225" s="30"/>
      <c r="AB225" s="30"/>
      <c r="AC225" s="30"/>
    </row>
    <row r="226" spans="1:29" ht="21" customHeight="1">
      <c r="A226" s="1254" t="str">
        <f t="shared" si="19"/>
        <v/>
      </c>
      <c r="B226" s="30"/>
      <c r="C226" s="2066">
        <f>'Og s3a'!C223</f>
        <v>0</v>
      </c>
      <c r="D226" s="2067"/>
      <c r="E226" s="2068">
        <f>'Og s3a'!E223</f>
        <v>0</v>
      </c>
      <c r="F226" s="2067"/>
      <c r="G226" s="870">
        <f>'Og s3a'!F223</f>
        <v>0</v>
      </c>
      <c r="H226" s="874"/>
      <c r="I226" s="411">
        <f>'Og s3a'!G223</f>
        <v>0</v>
      </c>
      <c r="J226" s="532"/>
      <c r="K226" s="30"/>
      <c r="L226" s="30"/>
      <c r="M226" s="240">
        <f t="shared" si="15"/>
        <v>0</v>
      </c>
      <c r="N226" s="240">
        <f t="shared" si="16"/>
        <v>0</v>
      </c>
      <c r="O226" s="240">
        <f t="shared" si="17"/>
        <v>0</v>
      </c>
      <c r="P226" s="240">
        <f t="shared" si="18"/>
        <v>0</v>
      </c>
      <c r="Q226" s="48">
        <f>'Og s3a'!H223</f>
        <v>0</v>
      </c>
      <c r="R226" s="412">
        <f>'Og s3a'!D223</f>
        <v>0</v>
      </c>
      <c r="S226" s="30"/>
      <c r="T226" s="306"/>
      <c r="U226" s="306"/>
      <c r="V226" s="306"/>
      <c r="W226" s="30"/>
      <c r="X226" s="30"/>
      <c r="Y226" s="30"/>
      <c r="Z226" s="30"/>
      <c r="AA226" s="30"/>
      <c r="AB226" s="30"/>
      <c r="AC226" s="30"/>
    </row>
    <row r="227" spans="1:29" ht="21" customHeight="1">
      <c r="A227" s="1254" t="str">
        <f t="shared" si="19"/>
        <v/>
      </c>
      <c r="B227" s="30"/>
      <c r="C227" s="2066">
        <f>'Og s3a'!C224</f>
        <v>0</v>
      </c>
      <c r="D227" s="2067"/>
      <c r="E227" s="2068">
        <f>'Og s3a'!E224</f>
        <v>0</v>
      </c>
      <c r="F227" s="2067"/>
      <c r="G227" s="870">
        <f>'Og s3a'!F224</f>
        <v>0</v>
      </c>
      <c r="H227" s="874"/>
      <c r="I227" s="411">
        <f>'Og s3a'!G224</f>
        <v>0</v>
      </c>
      <c r="J227" s="532"/>
      <c r="K227" s="30"/>
      <c r="L227" s="30"/>
      <c r="M227" s="240">
        <f t="shared" si="15"/>
        <v>0</v>
      </c>
      <c r="N227" s="240">
        <f t="shared" si="16"/>
        <v>0</v>
      </c>
      <c r="O227" s="240">
        <f t="shared" si="17"/>
        <v>0</v>
      </c>
      <c r="P227" s="240">
        <f t="shared" si="18"/>
        <v>0</v>
      </c>
      <c r="Q227" s="48">
        <f>'Og s3a'!H224</f>
        <v>0</v>
      </c>
      <c r="R227" s="412">
        <f>'Og s3a'!D224</f>
        <v>0</v>
      </c>
      <c r="S227" s="30"/>
      <c r="T227" s="306"/>
      <c r="U227" s="306"/>
      <c r="V227" s="306"/>
      <c r="W227" s="30"/>
      <c r="X227" s="30"/>
      <c r="Y227" s="30"/>
      <c r="Z227" s="30"/>
      <c r="AA227" s="30"/>
      <c r="AB227" s="30"/>
      <c r="AC227" s="30"/>
    </row>
    <row r="228" spans="1:29" ht="21" customHeight="1">
      <c r="A228" s="1254" t="str">
        <f t="shared" si="19"/>
        <v/>
      </c>
      <c r="B228" s="30"/>
      <c r="C228" s="2066">
        <f>'Og s3a'!C225</f>
        <v>0</v>
      </c>
      <c r="D228" s="2067"/>
      <c r="E228" s="2068">
        <f>'Og s3a'!E225</f>
        <v>0</v>
      </c>
      <c r="F228" s="2067"/>
      <c r="G228" s="870">
        <f>'Og s3a'!F225</f>
        <v>0</v>
      </c>
      <c r="H228" s="874"/>
      <c r="I228" s="411">
        <f>'Og s3a'!G225</f>
        <v>0</v>
      </c>
      <c r="J228" s="532"/>
      <c r="K228" s="30"/>
      <c r="L228" s="30"/>
      <c r="M228" s="240">
        <f t="shared" si="15"/>
        <v>0</v>
      </c>
      <c r="N228" s="240">
        <f t="shared" si="16"/>
        <v>0</v>
      </c>
      <c r="O228" s="240">
        <f t="shared" si="17"/>
        <v>0</v>
      </c>
      <c r="P228" s="240">
        <f t="shared" si="18"/>
        <v>0</v>
      </c>
      <c r="Q228" s="48">
        <f>'Og s3a'!H225</f>
        <v>0</v>
      </c>
      <c r="R228" s="412">
        <f>'Og s3a'!D225</f>
        <v>0</v>
      </c>
      <c r="S228" s="30"/>
      <c r="T228" s="306"/>
      <c r="U228" s="306"/>
      <c r="V228" s="306"/>
      <c r="W228" s="30"/>
      <c r="X228" s="30"/>
      <c r="Y228" s="30"/>
      <c r="Z228" s="30"/>
      <c r="AA228" s="30"/>
      <c r="AB228" s="30"/>
      <c r="AC228" s="30"/>
    </row>
    <row r="229" spans="1:29" ht="21" customHeight="1">
      <c r="A229" s="1254" t="str">
        <f t="shared" si="19"/>
        <v/>
      </c>
      <c r="B229" s="30"/>
      <c r="C229" s="2066">
        <f>'Og s3a'!C226</f>
        <v>0</v>
      </c>
      <c r="D229" s="2067"/>
      <c r="E229" s="2068">
        <f>'Og s3a'!E226</f>
        <v>0</v>
      </c>
      <c r="F229" s="2067"/>
      <c r="G229" s="870">
        <f>'Og s3a'!F226</f>
        <v>0</v>
      </c>
      <c r="H229" s="874"/>
      <c r="I229" s="411">
        <f>'Og s3a'!G226</f>
        <v>0</v>
      </c>
      <c r="J229" s="532"/>
      <c r="K229" s="30"/>
      <c r="L229" s="30"/>
      <c r="M229" s="240">
        <f t="shared" si="15"/>
        <v>0</v>
      </c>
      <c r="N229" s="240">
        <f t="shared" si="16"/>
        <v>0</v>
      </c>
      <c r="O229" s="240">
        <f t="shared" si="17"/>
        <v>0</v>
      </c>
      <c r="P229" s="240">
        <f t="shared" si="18"/>
        <v>0</v>
      </c>
      <c r="Q229" s="48">
        <f>'Og s3a'!H226</f>
        <v>0</v>
      </c>
      <c r="R229" s="412">
        <f>'Og s3a'!D226</f>
        <v>0</v>
      </c>
      <c r="S229" s="30"/>
      <c r="T229" s="306"/>
      <c r="U229" s="306"/>
      <c r="V229" s="306"/>
      <c r="W229" s="30"/>
      <c r="X229" s="30"/>
      <c r="Y229" s="30"/>
      <c r="Z229" s="30"/>
      <c r="AA229" s="30"/>
      <c r="AB229" s="30"/>
      <c r="AC229" s="30"/>
    </row>
    <row r="230" spans="1:29" ht="21" customHeight="1">
      <c r="A230" s="1254" t="str">
        <f t="shared" si="19"/>
        <v/>
      </c>
      <c r="B230" s="30"/>
      <c r="C230" s="2066">
        <f>'Og s3a'!C227</f>
        <v>0</v>
      </c>
      <c r="D230" s="2067"/>
      <c r="E230" s="2068">
        <f>'Og s3a'!E227</f>
        <v>0</v>
      </c>
      <c r="F230" s="2067"/>
      <c r="G230" s="870">
        <f>'Og s3a'!F227</f>
        <v>0</v>
      </c>
      <c r="H230" s="874"/>
      <c r="I230" s="411">
        <f>'Og s3a'!G227</f>
        <v>0</v>
      </c>
      <c r="J230" s="532"/>
      <c r="K230" s="30"/>
      <c r="L230" s="30"/>
      <c r="M230" s="240">
        <f t="shared" si="15"/>
        <v>0</v>
      </c>
      <c r="N230" s="240">
        <f t="shared" si="16"/>
        <v>0</v>
      </c>
      <c r="O230" s="240">
        <f t="shared" si="17"/>
        <v>0</v>
      </c>
      <c r="P230" s="240">
        <f t="shared" si="18"/>
        <v>0</v>
      </c>
      <c r="Q230" s="48">
        <f>'Og s3a'!H227</f>
        <v>0</v>
      </c>
      <c r="R230" s="412">
        <f>'Og s3a'!D227</f>
        <v>0</v>
      </c>
      <c r="S230" s="30"/>
      <c r="T230" s="306"/>
      <c r="U230" s="306"/>
      <c r="V230" s="306"/>
      <c r="W230" s="30"/>
      <c r="X230" s="30"/>
      <c r="Y230" s="30"/>
      <c r="Z230" s="30"/>
      <c r="AA230" s="30"/>
      <c r="AB230" s="30"/>
      <c r="AC230" s="30"/>
    </row>
    <row r="231" spans="1:29" ht="21" customHeight="1">
      <c r="A231" s="1254" t="str">
        <f t="shared" si="19"/>
        <v/>
      </c>
      <c r="B231" s="30"/>
      <c r="C231" s="2066">
        <f>'Og s3a'!C228</f>
        <v>0</v>
      </c>
      <c r="D231" s="2067"/>
      <c r="E231" s="2068">
        <f>'Og s3a'!E228</f>
        <v>0</v>
      </c>
      <c r="F231" s="2067"/>
      <c r="G231" s="870">
        <f>'Og s3a'!F228</f>
        <v>0</v>
      </c>
      <c r="H231" s="874"/>
      <c r="I231" s="411">
        <f>'Og s3a'!G228</f>
        <v>0</v>
      </c>
      <c r="J231" s="532"/>
      <c r="K231" s="30"/>
      <c r="L231" s="30"/>
      <c r="M231" s="240">
        <f t="shared" si="15"/>
        <v>0</v>
      </c>
      <c r="N231" s="240">
        <f t="shared" si="16"/>
        <v>0</v>
      </c>
      <c r="O231" s="240">
        <f t="shared" si="17"/>
        <v>0</v>
      </c>
      <c r="P231" s="240">
        <f t="shared" si="18"/>
        <v>0</v>
      </c>
      <c r="Q231" s="48">
        <f>'Og s3a'!H228</f>
        <v>0</v>
      </c>
      <c r="R231" s="412">
        <f>'Og s3a'!D228</f>
        <v>0</v>
      </c>
      <c r="S231" s="30"/>
      <c r="T231" s="306"/>
      <c r="U231" s="306"/>
      <c r="V231" s="306"/>
      <c r="W231" s="30"/>
      <c r="X231" s="30"/>
      <c r="Y231" s="30"/>
      <c r="Z231" s="30"/>
      <c r="AA231" s="30"/>
      <c r="AB231" s="30"/>
      <c r="AC231" s="30"/>
    </row>
    <row r="232" spans="1:29" ht="21" customHeight="1">
      <c r="A232" s="1254" t="str">
        <f t="shared" si="19"/>
        <v/>
      </c>
      <c r="B232" s="30"/>
      <c r="C232" s="2066">
        <f>'Og s3a'!C229</f>
        <v>0</v>
      </c>
      <c r="D232" s="2067"/>
      <c r="E232" s="2068">
        <f>'Og s3a'!E229</f>
        <v>0</v>
      </c>
      <c r="F232" s="2067"/>
      <c r="G232" s="870">
        <f>'Og s3a'!F229</f>
        <v>0</v>
      </c>
      <c r="H232" s="874"/>
      <c r="I232" s="411">
        <f>'Og s3a'!G229</f>
        <v>0</v>
      </c>
      <c r="J232" s="532"/>
      <c r="K232" s="30"/>
      <c r="L232" s="30"/>
      <c r="M232" s="240">
        <f t="shared" si="15"/>
        <v>0</v>
      </c>
      <c r="N232" s="240">
        <f t="shared" si="16"/>
        <v>0</v>
      </c>
      <c r="O232" s="240">
        <f t="shared" si="17"/>
        <v>0</v>
      </c>
      <c r="P232" s="240">
        <f t="shared" si="18"/>
        <v>0</v>
      </c>
      <c r="Q232" s="48">
        <f>'Og s3a'!H229</f>
        <v>0</v>
      </c>
      <c r="R232" s="412">
        <f>'Og s3a'!D229</f>
        <v>0</v>
      </c>
      <c r="S232" s="30"/>
      <c r="T232" s="306"/>
      <c r="U232" s="306"/>
      <c r="V232" s="306"/>
      <c r="W232" s="30"/>
      <c r="X232" s="30"/>
      <c r="Y232" s="30"/>
      <c r="Z232" s="30"/>
      <c r="AA232" s="30"/>
      <c r="AB232" s="30"/>
      <c r="AC232" s="30"/>
    </row>
    <row r="233" spans="1:29" ht="21" customHeight="1">
      <c r="A233" s="1254" t="str">
        <f t="shared" si="19"/>
        <v/>
      </c>
      <c r="B233" s="30"/>
      <c r="C233" s="2066">
        <f>'Og s3a'!C230</f>
        <v>0</v>
      </c>
      <c r="D233" s="2067"/>
      <c r="E233" s="2068">
        <f>'Og s3a'!E230</f>
        <v>0</v>
      </c>
      <c r="F233" s="2067"/>
      <c r="G233" s="870">
        <f>'Og s3a'!F230</f>
        <v>0</v>
      </c>
      <c r="H233" s="874"/>
      <c r="I233" s="411">
        <f>'Og s3a'!G230</f>
        <v>0</v>
      </c>
      <c r="J233" s="532"/>
      <c r="K233" s="30"/>
      <c r="L233" s="30"/>
      <c r="M233" s="240">
        <f t="shared" si="15"/>
        <v>0</v>
      </c>
      <c r="N233" s="240">
        <f t="shared" si="16"/>
        <v>0</v>
      </c>
      <c r="O233" s="240">
        <f t="shared" si="17"/>
        <v>0</v>
      </c>
      <c r="P233" s="240">
        <f t="shared" si="18"/>
        <v>0</v>
      </c>
      <c r="Q233" s="48">
        <f>'Og s3a'!H230</f>
        <v>0</v>
      </c>
      <c r="R233" s="412">
        <f>'Og s3a'!D230</f>
        <v>0</v>
      </c>
      <c r="S233" s="30"/>
      <c r="T233" s="306"/>
      <c r="U233" s="306"/>
      <c r="V233" s="306"/>
      <c r="W233" s="30"/>
      <c r="X233" s="30"/>
      <c r="Y233" s="30"/>
      <c r="Z233" s="30"/>
      <c r="AA233" s="30"/>
      <c r="AB233" s="30"/>
      <c r="AC233" s="30"/>
    </row>
    <row r="234" spans="1:29" ht="21" customHeight="1">
      <c r="A234" s="1254" t="str">
        <f t="shared" si="19"/>
        <v/>
      </c>
      <c r="B234" s="30"/>
      <c r="C234" s="2066">
        <f>'Og s3a'!C231</f>
        <v>0</v>
      </c>
      <c r="D234" s="2067"/>
      <c r="E234" s="2068">
        <f>'Og s3a'!E231</f>
        <v>0</v>
      </c>
      <c r="F234" s="2067"/>
      <c r="G234" s="870">
        <f>'Og s3a'!F231</f>
        <v>0</v>
      </c>
      <c r="H234" s="874"/>
      <c r="I234" s="411">
        <f>'Og s3a'!G231</f>
        <v>0</v>
      </c>
      <c r="J234" s="532"/>
      <c r="K234" s="30"/>
      <c r="L234" s="30"/>
      <c r="M234" s="240">
        <f t="shared" si="15"/>
        <v>0</v>
      </c>
      <c r="N234" s="240">
        <f t="shared" si="16"/>
        <v>0</v>
      </c>
      <c r="O234" s="240">
        <f t="shared" si="17"/>
        <v>0</v>
      </c>
      <c r="P234" s="240">
        <f t="shared" si="18"/>
        <v>0</v>
      </c>
      <c r="Q234" s="48">
        <f>'Og s3a'!H231</f>
        <v>0</v>
      </c>
      <c r="R234" s="412">
        <f>'Og s3a'!D231</f>
        <v>0</v>
      </c>
      <c r="S234" s="30"/>
      <c r="T234" s="306"/>
      <c r="U234" s="306"/>
      <c r="V234" s="306"/>
      <c r="W234" s="30"/>
      <c r="X234" s="30"/>
      <c r="Y234" s="30"/>
      <c r="Z234" s="30"/>
      <c r="AA234" s="30"/>
      <c r="AB234" s="30"/>
      <c r="AC234" s="30"/>
    </row>
    <row r="235" spans="1:29" ht="21" customHeight="1">
      <c r="A235" s="1254" t="str">
        <f t="shared" si="19"/>
        <v/>
      </c>
      <c r="B235" s="30"/>
      <c r="C235" s="2066">
        <f>'Og s3a'!C232</f>
        <v>0</v>
      </c>
      <c r="D235" s="2067"/>
      <c r="E235" s="2068">
        <f>'Og s3a'!E232</f>
        <v>0</v>
      </c>
      <c r="F235" s="2067"/>
      <c r="G235" s="870">
        <f>'Og s3a'!F232</f>
        <v>0</v>
      </c>
      <c r="H235" s="874"/>
      <c r="I235" s="411">
        <f>'Og s3a'!G232</f>
        <v>0</v>
      </c>
      <c r="J235" s="532"/>
      <c r="K235" s="30"/>
      <c r="L235" s="30"/>
      <c r="M235" s="240">
        <f t="shared" si="15"/>
        <v>0</v>
      </c>
      <c r="N235" s="240">
        <f t="shared" si="16"/>
        <v>0</v>
      </c>
      <c r="O235" s="240">
        <f t="shared" si="17"/>
        <v>0</v>
      </c>
      <c r="P235" s="240">
        <f t="shared" si="18"/>
        <v>0</v>
      </c>
      <c r="Q235" s="48">
        <f>'Og s3a'!H232</f>
        <v>0</v>
      </c>
      <c r="R235" s="412">
        <f>'Og s3a'!D232</f>
        <v>0</v>
      </c>
      <c r="S235" s="30"/>
      <c r="T235" s="306"/>
      <c r="U235" s="306"/>
      <c r="V235" s="306"/>
      <c r="W235" s="30"/>
      <c r="X235" s="30"/>
      <c r="Y235" s="30"/>
      <c r="Z235" s="30"/>
      <c r="AA235" s="30"/>
      <c r="AB235" s="30"/>
      <c r="AC235" s="30"/>
    </row>
    <row r="236" spans="1:29" ht="21" customHeight="1">
      <c r="A236" s="1254" t="str">
        <f t="shared" si="19"/>
        <v/>
      </c>
      <c r="B236" s="30"/>
      <c r="C236" s="2066">
        <f>'Og s3a'!C233</f>
        <v>0</v>
      </c>
      <c r="D236" s="2067"/>
      <c r="E236" s="2068">
        <f>'Og s3a'!E233</f>
        <v>0</v>
      </c>
      <c r="F236" s="2067"/>
      <c r="G236" s="870">
        <f>'Og s3a'!F233</f>
        <v>0</v>
      </c>
      <c r="H236" s="874"/>
      <c r="I236" s="411">
        <f>'Og s3a'!G233</f>
        <v>0</v>
      </c>
      <c r="J236" s="532"/>
      <c r="K236" s="30"/>
      <c r="L236" s="30"/>
      <c r="M236" s="240">
        <f t="shared" si="15"/>
        <v>0</v>
      </c>
      <c r="N236" s="240">
        <f t="shared" si="16"/>
        <v>0</v>
      </c>
      <c r="O236" s="240">
        <f t="shared" si="17"/>
        <v>0</v>
      </c>
      <c r="P236" s="240">
        <f t="shared" si="18"/>
        <v>0</v>
      </c>
      <c r="Q236" s="48">
        <f>'Og s3a'!H233</f>
        <v>0</v>
      </c>
      <c r="R236" s="412">
        <f>'Og s3a'!D233</f>
        <v>0</v>
      </c>
      <c r="S236" s="30"/>
      <c r="T236" s="306"/>
      <c r="U236" s="306"/>
      <c r="V236" s="306"/>
      <c r="W236" s="30"/>
      <c r="X236" s="30"/>
      <c r="Y236" s="30"/>
      <c r="Z236" s="30"/>
      <c r="AA236" s="30"/>
      <c r="AB236" s="30"/>
      <c r="AC236" s="30"/>
    </row>
    <row r="237" spans="1:29" ht="21" customHeight="1">
      <c r="A237" s="1254" t="str">
        <f t="shared" si="19"/>
        <v/>
      </c>
      <c r="B237" s="30"/>
      <c r="C237" s="2066">
        <f>'Og s3a'!C234</f>
        <v>0</v>
      </c>
      <c r="D237" s="2067"/>
      <c r="E237" s="2068">
        <f>'Og s3a'!E234</f>
        <v>0</v>
      </c>
      <c r="F237" s="2067"/>
      <c r="G237" s="870">
        <f>'Og s3a'!F234</f>
        <v>0</v>
      </c>
      <c r="H237" s="874"/>
      <c r="I237" s="411">
        <f>'Og s3a'!G234</f>
        <v>0</v>
      </c>
      <c r="J237" s="532"/>
      <c r="K237" s="30"/>
      <c r="L237" s="30"/>
      <c r="M237" s="240">
        <f t="shared" si="15"/>
        <v>0</v>
      </c>
      <c r="N237" s="240">
        <f t="shared" si="16"/>
        <v>0</v>
      </c>
      <c r="O237" s="240">
        <f t="shared" si="17"/>
        <v>0</v>
      </c>
      <c r="P237" s="240">
        <f t="shared" si="18"/>
        <v>0</v>
      </c>
      <c r="Q237" s="48">
        <f>'Og s3a'!H234</f>
        <v>0</v>
      </c>
      <c r="R237" s="412">
        <f>'Og s3a'!D234</f>
        <v>0</v>
      </c>
      <c r="S237" s="30"/>
      <c r="T237" s="306"/>
      <c r="U237" s="306"/>
      <c r="V237" s="306"/>
      <c r="W237" s="30"/>
      <c r="X237" s="30"/>
      <c r="Y237" s="30"/>
      <c r="Z237" s="30"/>
      <c r="AA237" s="30"/>
      <c r="AB237" s="30"/>
      <c r="AC237" s="30"/>
    </row>
    <row r="238" spans="1:29" ht="21" customHeight="1">
      <c r="A238" s="1254" t="str">
        <f t="shared" si="19"/>
        <v/>
      </c>
      <c r="B238" s="30"/>
      <c r="C238" s="2066">
        <f>'Og s3a'!C235</f>
        <v>0</v>
      </c>
      <c r="D238" s="2067"/>
      <c r="E238" s="2068">
        <f>'Og s3a'!E235</f>
        <v>0</v>
      </c>
      <c r="F238" s="2067"/>
      <c r="G238" s="870">
        <f>'Og s3a'!F235</f>
        <v>0</v>
      </c>
      <c r="H238" s="874"/>
      <c r="I238" s="411">
        <f>'Og s3a'!G235</f>
        <v>0</v>
      </c>
      <c r="J238" s="532"/>
      <c r="K238" s="30"/>
      <c r="L238" s="30"/>
      <c r="M238" s="240">
        <f t="shared" si="15"/>
        <v>0</v>
      </c>
      <c r="N238" s="240">
        <f t="shared" si="16"/>
        <v>0</v>
      </c>
      <c r="O238" s="240">
        <f t="shared" si="17"/>
        <v>0</v>
      </c>
      <c r="P238" s="240">
        <f t="shared" si="18"/>
        <v>0</v>
      </c>
      <c r="Q238" s="48">
        <f>'Og s3a'!H235</f>
        <v>0</v>
      </c>
      <c r="R238" s="412">
        <f>'Og s3a'!D235</f>
        <v>0</v>
      </c>
      <c r="S238" s="30"/>
      <c r="T238" s="306"/>
      <c r="U238" s="306"/>
      <c r="V238" s="306"/>
      <c r="W238" s="30"/>
      <c r="X238" s="30"/>
      <c r="Y238" s="30"/>
      <c r="Z238" s="30"/>
      <c r="AA238" s="30"/>
      <c r="AB238" s="30"/>
      <c r="AC238" s="30"/>
    </row>
    <row r="239" spans="1:29" ht="21" customHeight="1">
      <c r="A239" s="1254" t="str">
        <f t="shared" si="19"/>
        <v/>
      </c>
      <c r="B239" s="30"/>
      <c r="C239" s="2066">
        <f>'Og s3a'!C236</f>
        <v>0</v>
      </c>
      <c r="D239" s="2067"/>
      <c r="E239" s="2068">
        <f>'Og s3a'!E236</f>
        <v>0</v>
      </c>
      <c r="F239" s="2067"/>
      <c r="G239" s="870">
        <f>'Og s3a'!F236</f>
        <v>0</v>
      </c>
      <c r="H239" s="874"/>
      <c r="I239" s="411">
        <f>'Og s3a'!G236</f>
        <v>0</v>
      </c>
      <c r="J239" s="532"/>
      <c r="K239" s="30"/>
      <c r="L239" s="30"/>
      <c r="M239" s="240">
        <f t="shared" si="15"/>
        <v>0</v>
      </c>
      <c r="N239" s="240">
        <f t="shared" si="16"/>
        <v>0</v>
      </c>
      <c r="O239" s="240">
        <f t="shared" si="17"/>
        <v>0</v>
      </c>
      <c r="P239" s="240">
        <f t="shared" si="18"/>
        <v>0</v>
      </c>
      <c r="Q239" s="48">
        <f>'Og s3a'!H236</f>
        <v>0</v>
      </c>
      <c r="R239" s="412">
        <f>'Og s3a'!D236</f>
        <v>0</v>
      </c>
      <c r="S239" s="30"/>
      <c r="T239" s="306"/>
      <c r="U239" s="306"/>
      <c r="V239" s="306"/>
      <c r="W239" s="30"/>
      <c r="X239" s="30"/>
      <c r="Y239" s="30"/>
      <c r="Z239" s="30"/>
      <c r="AA239" s="30"/>
      <c r="AB239" s="30"/>
      <c r="AC239" s="30"/>
    </row>
    <row r="240" spans="1:29" ht="21" customHeight="1">
      <c r="A240" s="1254" t="str">
        <f t="shared" si="19"/>
        <v/>
      </c>
      <c r="B240" s="30"/>
      <c r="C240" s="2066">
        <f>'Og s3a'!C237</f>
        <v>0</v>
      </c>
      <c r="D240" s="2067"/>
      <c r="E240" s="2068">
        <f>'Og s3a'!E237</f>
        <v>0</v>
      </c>
      <c r="F240" s="2067"/>
      <c r="G240" s="870">
        <f>'Og s3a'!F237</f>
        <v>0</v>
      </c>
      <c r="H240" s="874"/>
      <c r="I240" s="411">
        <f>'Og s3a'!G237</f>
        <v>0</v>
      </c>
      <c r="J240" s="532"/>
      <c r="K240" s="30"/>
      <c r="L240" s="30"/>
      <c r="M240" s="240">
        <f t="shared" si="15"/>
        <v>0</v>
      </c>
      <c r="N240" s="240">
        <f t="shared" si="16"/>
        <v>0</v>
      </c>
      <c r="O240" s="240">
        <f t="shared" si="17"/>
        <v>0</v>
      </c>
      <c r="P240" s="240">
        <f t="shared" si="18"/>
        <v>0</v>
      </c>
      <c r="Q240" s="48">
        <f>'Og s3a'!H237</f>
        <v>0</v>
      </c>
      <c r="R240" s="412">
        <f>'Og s3a'!D237</f>
        <v>0</v>
      </c>
      <c r="S240" s="30"/>
      <c r="T240" s="306"/>
      <c r="U240" s="306"/>
      <c r="V240" s="306"/>
      <c r="W240" s="30"/>
      <c r="X240" s="30"/>
      <c r="Y240" s="30"/>
      <c r="Z240" s="30"/>
      <c r="AA240" s="30"/>
      <c r="AB240" s="30"/>
      <c r="AC240" s="30"/>
    </row>
    <row r="241" spans="1:29" ht="21" customHeight="1">
      <c r="A241" s="1254" t="str">
        <f t="shared" si="19"/>
        <v/>
      </c>
      <c r="B241" s="30"/>
      <c r="C241" s="2066">
        <f>'Og s3a'!C238</f>
        <v>0</v>
      </c>
      <c r="D241" s="2067"/>
      <c r="E241" s="2068">
        <f>'Og s3a'!E238</f>
        <v>0</v>
      </c>
      <c r="F241" s="2067"/>
      <c r="G241" s="870">
        <f>'Og s3a'!F238</f>
        <v>0</v>
      </c>
      <c r="H241" s="874"/>
      <c r="I241" s="411">
        <f>'Og s3a'!G238</f>
        <v>0</v>
      </c>
      <c r="J241" s="532"/>
      <c r="K241" s="30"/>
      <c r="L241" s="30"/>
      <c r="M241" s="240">
        <f t="shared" si="15"/>
        <v>0</v>
      </c>
      <c r="N241" s="240">
        <f t="shared" si="16"/>
        <v>0</v>
      </c>
      <c r="O241" s="240">
        <f t="shared" si="17"/>
        <v>0</v>
      </c>
      <c r="P241" s="240">
        <f t="shared" si="18"/>
        <v>0</v>
      </c>
      <c r="Q241" s="48">
        <f>'Og s3a'!H238</f>
        <v>0</v>
      </c>
      <c r="R241" s="412">
        <f>'Og s3a'!D238</f>
        <v>0</v>
      </c>
      <c r="S241" s="30"/>
      <c r="T241" s="306"/>
      <c r="U241" s="306"/>
      <c r="V241" s="306"/>
      <c r="W241" s="30"/>
      <c r="X241" s="30"/>
      <c r="Y241" s="30"/>
      <c r="Z241" s="30"/>
      <c r="AA241" s="30"/>
      <c r="AB241" s="30"/>
      <c r="AC241" s="30"/>
    </row>
    <row r="242" spans="1:29" ht="21" customHeight="1">
      <c r="A242" s="1254" t="str">
        <f t="shared" si="19"/>
        <v/>
      </c>
      <c r="B242" s="30"/>
      <c r="C242" s="2066">
        <f>'Og s3a'!C239</f>
        <v>0</v>
      </c>
      <c r="D242" s="2067"/>
      <c r="E242" s="2068">
        <f>'Og s3a'!E239</f>
        <v>0</v>
      </c>
      <c r="F242" s="2067"/>
      <c r="G242" s="870">
        <f>'Og s3a'!F239</f>
        <v>0</v>
      </c>
      <c r="H242" s="874"/>
      <c r="I242" s="411">
        <f>'Og s3a'!G239</f>
        <v>0</v>
      </c>
      <c r="J242" s="532"/>
      <c r="K242" s="30"/>
      <c r="L242" s="30"/>
      <c r="M242" s="240">
        <f t="shared" si="15"/>
        <v>0</v>
      </c>
      <c r="N242" s="240">
        <f t="shared" si="16"/>
        <v>0</v>
      </c>
      <c r="O242" s="240">
        <f t="shared" si="17"/>
        <v>0</v>
      </c>
      <c r="P242" s="240">
        <f t="shared" si="18"/>
        <v>0</v>
      </c>
      <c r="Q242" s="48">
        <f>'Og s3a'!H239</f>
        <v>0</v>
      </c>
      <c r="R242" s="412">
        <f>'Og s3a'!D239</f>
        <v>0</v>
      </c>
      <c r="S242" s="30"/>
      <c r="T242" s="306"/>
      <c r="U242" s="306"/>
      <c r="V242" s="306"/>
      <c r="W242" s="30"/>
      <c r="X242" s="30"/>
      <c r="Y242" s="30"/>
      <c r="Z242" s="30"/>
      <c r="AA242" s="30"/>
      <c r="AB242" s="30"/>
      <c r="AC242" s="30"/>
    </row>
    <row r="243" spans="1:29" ht="21" customHeight="1">
      <c r="A243" s="1254" t="str">
        <f t="shared" si="19"/>
        <v/>
      </c>
      <c r="B243" s="30"/>
      <c r="C243" s="2066">
        <f>'Og s3a'!C240</f>
        <v>0</v>
      </c>
      <c r="D243" s="2067"/>
      <c r="E243" s="2068">
        <f>'Og s3a'!E240</f>
        <v>0</v>
      </c>
      <c r="F243" s="2067"/>
      <c r="G243" s="870">
        <f>'Og s3a'!F240</f>
        <v>0</v>
      </c>
      <c r="H243" s="874"/>
      <c r="I243" s="411">
        <f>'Og s3a'!G240</f>
        <v>0</v>
      </c>
      <c r="J243" s="532"/>
      <c r="K243" s="30"/>
      <c r="L243" s="30"/>
      <c r="M243" s="240">
        <f t="shared" si="15"/>
        <v>0</v>
      </c>
      <c r="N243" s="240">
        <f t="shared" si="16"/>
        <v>0</v>
      </c>
      <c r="O243" s="240">
        <f t="shared" si="17"/>
        <v>0</v>
      </c>
      <c r="P243" s="240">
        <f t="shared" si="18"/>
        <v>0</v>
      </c>
      <c r="Q243" s="48">
        <f>'Og s3a'!H240</f>
        <v>0</v>
      </c>
      <c r="R243" s="412">
        <f>'Og s3a'!D240</f>
        <v>0</v>
      </c>
      <c r="S243" s="30"/>
      <c r="T243" s="306"/>
      <c r="U243" s="306"/>
      <c r="V243" s="306"/>
      <c r="W243" s="30"/>
      <c r="X243" s="30"/>
      <c r="Y243" s="30"/>
      <c r="Z243" s="30"/>
      <c r="AA243" s="30"/>
      <c r="AB243" s="30"/>
      <c r="AC243" s="30"/>
    </row>
    <row r="244" spans="1:29" ht="21" customHeight="1">
      <c r="A244" s="1254" t="str">
        <f t="shared" si="19"/>
        <v/>
      </c>
      <c r="B244" s="30"/>
      <c r="C244" s="2066">
        <f>'Og s3a'!C241</f>
        <v>0</v>
      </c>
      <c r="D244" s="2067"/>
      <c r="E244" s="2068">
        <f>'Og s3a'!E241</f>
        <v>0</v>
      </c>
      <c r="F244" s="2067"/>
      <c r="G244" s="870">
        <f>'Og s3a'!F241</f>
        <v>0</v>
      </c>
      <c r="H244" s="874"/>
      <c r="I244" s="411">
        <f>'Og s3a'!G241</f>
        <v>0</v>
      </c>
      <c r="J244" s="532"/>
      <c r="K244" s="30"/>
      <c r="L244" s="30"/>
      <c r="M244" s="240">
        <f t="shared" si="15"/>
        <v>0</v>
      </c>
      <c r="N244" s="240">
        <f t="shared" si="16"/>
        <v>0</v>
      </c>
      <c r="O244" s="240">
        <f t="shared" si="17"/>
        <v>0</v>
      </c>
      <c r="P244" s="240">
        <f t="shared" si="18"/>
        <v>0</v>
      </c>
      <c r="Q244" s="48">
        <f>'Og s3a'!H241</f>
        <v>0</v>
      </c>
      <c r="R244" s="412">
        <f>'Og s3a'!D241</f>
        <v>0</v>
      </c>
      <c r="S244" s="30"/>
      <c r="T244" s="306"/>
      <c r="U244" s="306"/>
      <c r="V244" s="306"/>
      <c r="W244" s="30"/>
      <c r="X244" s="30"/>
      <c r="Y244" s="30"/>
      <c r="Z244" s="30"/>
      <c r="AA244" s="30"/>
      <c r="AB244" s="30"/>
      <c r="AC244" s="30"/>
    </row>
    <row r="245" spans="1:29" ht="21" customHeight="1">
      <c r="A245" s="1254" t="str">
        <f t="shared" si="19"/>
        <v/>
      </c>
      <c r="B245" s="30"/>
      <c r="C245" s="2066">
        <f>'Og s3a'!C242</f>
        <v>0</v>
      </c>
      <c r="D245" s="2067"/>
      <c r="E245" s="2068">
        <f>'Og s3a'!E242</f>
        <v>0</v>
      </c>
      <c r="F245" s="2067"/>
      <c r="G245" s="870">
        <f>'Og s3a'!F242</f>
        <v>0</v>
      </c>
      <c r="H245" s="874"/>
      <c r="I245" s="411">
        <f>'Og s3a'!G242</f>
        <v>0</v>
      </c>
      <c r="J245" s="532"/>
      <c r="K245" s="30"/>
      <c r="L245" s="30"/>
      <c r="M245" s="240">
        <f t="shared" si="15"/>
        <v>0</v>
      </c>
      <c r="N245" s="240">
        <f t="shared" si="16"/>
        <v>0</v>
      </c>
      <c r="O245" s="240">
        <f t="shared" si="17"/>
        <v>0</v>
      </c>
      <c r="P245" s="240">
        <f t="shared" si="18"/>
        <v>0</v>
      </c>
      <c r="Q245" s="48">
        <f>'Og s3a'!H242</f>
        <v>0</v>
      </c>
      <c r="R245" s="412">
        <f>'Og s3a'!D242</f>
        <v>0</v>
      </c>
      <c r="S245" s="30"/>
      <c r="T245" s="306"/>
      <c r="U245" s="306"/>
      <c r="V245" s="306"/>
      <c r="W245" s="30"/>
      <c r="X245" s="30"/>
      <c r="Y245" s="30"/>
      <c r="Z245" s="30"/>
      <c r="AA245" s="30"/>
      <c r="AB245" s="30"/>
      <c r="AC245" s="30"/>
    </row>
    <row r="246" spans="1:29" ht="21" customHeight="1">
      <c r="A246" s="1254" t="str">
        <f t="shared" si="19"/>
        <v/>
      </c>
      <c r="B246" s="30"/>
      <c r="C246" s="2066">
        <f>'Og s3a'!C243</f>
        <v>0</v>
      </c>
      <c r="D246" s="2067"/>
      <c r="E246" s="2068">
        <f>'Og s3a'!E243</f>
        <v>0</v>
      </c>
      <c r="F246" s="2067"/>
      <c r="G246" s="870">
        <f>'Og s3a'!F243</f>
        <v>0</v>
      </c>
      <c r="H246" s="874"/>
      <c r="I246" s="411">
        <f>'Og s3a'!G243</f>
        <v>0</v>
      </c>
      <c r="J246" s="532"/>
      <c r="K246" s="30"/>
      <c r="L246" s="30"/>
      <c r="M246" s="240">
        <f t="shared" si="15"/>
        <v>0</v>
      </c>
      <c r="N246" s="240">
        <f t="shared" si="16"/>
        <v>0</v>
      </c>
      <c r="O246" s="240">
        <f t="shared" si="17"/>
        <v>0</v>
      </c>
      <c r="P246" s="240">
        <f t="shared" si="18"/>
        <v>0</v>
      </c>
      <c r="Q246" s="48">
        <f>'Og s3a'!H243</f>
        <v>0</v>
      </c>
      <c r="R246" s="412">
        <f>'Og s3a'!D243</f>
        <v>0</v>
      </c>
      <c r="S246" s="30"/>
      <c r="T246" s="306"/>
      <c r="U246" s="306"/>
      <c r="V246" s="306"/>
      <c r="W246" s="30"/>
      <c r="X246" s="30"/>
      <c r="Y246" s="30"/>
      <c r="Z246" s="30"/>
      <c r="AA246" s="30"/>
      <c r="AB246" s="30"/>
      <c r="AC246" s="30"/>
    </row>
    <row r="247" spans="1:29" ht="21" customHeight="1">
      <c r="A247" s="1254" t="str">
        <f t="shared" si="19"/>
        <v/>
      </c>
      <c r="B247" s="30"/>
      <c r="C247" s="2066">
        <f>'Og s3a'!C244</f>
        <v>0</v>
      </c>
      <c r="D247" s="2067"/>
      <c r="E247" s="2068">
        <f>'Og s3a'!E244</f>
        <v>0</v>
      </c>
      <c r="F247" s="2067"/>
      <c r="G247" s="870">
        <f>'Og s3a'!F244</f>
        <v>0</v>
      </c>
      <c r="H247" s="874"/>
      <c r="I247" s="411">
        <f>'Og s3a'!G244</f>
        <v>0</v>
      </c>
      <c r="J247" s="532"/>
      <c r="K247" s="30"/>
      <c r="L247" s="30"/>
      <c r="M247" s="240">
        <f t="shared" si="15"/>
        <v>0</v>
      </c>
      <c r="N247" s="240">
        <f t="shared" si="16"/>
        <v>0</v>
      </c>
      <c r="O247" s="240">
        <f t="shared" si="17"/>
        <v>0</v>
      </c>
      <c r="P247" s="240">
        <f t="shared" si="18"/>
        <v>0</v>
      </c>
      <c r="Q247" s="48">
        <f>'Og s3a'!H244</f>
        <v>0</v>
      </c>
      <c r="R247" s="412">
        <f>'Og s3a'!D244</f>
        <v>0</v>
      </c>
      <c r="S247" s="30"/>
      <c r="T247" s="306"/>
      <c r="U247" s="306"/>
      <c r="V247" s="306"/>
      <c r="W247" s="30"/>
      <c r="X247" s="30"/>
      <c r="Y247" s="30"/>
      <c r="Z247" s="30"/>
      <c r="AA247" s="30"/>
      <c r="AB247" s="30"/>
      <c r="AC247" s="30"/>
    </row>
    <row r="248" spans="1:29" ht="21" customHeight="1">
      <c r="A248" s="1254" t="str">
        <f t="shared" si="19"/>
        <v/>
      </c>
      <c r="B248" s="30"/>
      <c r="C248" s="2066">
        <f>'Og s3a'!C245</f>
        <v>0</v>
      </c>
      <c r="D248" s="2067"/>
      <c r="E248" s="2068">
        <f>'Og s3a'!E245</f>
        <v>0</v>
      </c>
      <c r="F248" s="2067"/>
      <c r="G248" s="870">
        <f>'Og s3a'!F245</f>
        <v>0</v>
      </c>
      <c r="H248" s="874"/>
      <c r="I248" s="411">
        <f>'Og s3a'!G245</f>
        <v>0</v>
      </c>
      <c r="J248" s="532"/>
      <c r="K248" s="30"/>
      <c r="L248" s="30"/>
      <c r="M248" s="240">
        <f t="shared" si="15"/>
        <v>0</v>
      </c>
      <c r="N248" s="240">
        <f t="shared" si="16"/>
        <v>0</v>
      </c>
      <c r="O248" s="240">
        <f t="shared" si="17"/>
        <v>0</v>
      </c>
      <c r="P248" s="240">
        <f t="shared" si="18"/>
        <v>0</v>
      </c>
      <c r="Q248" s="48">
        <f>'Og s3a'!H245</f>
        <v>0</v>
      </c>
      <c r="R248" s="412">
        <f>'Og s3a'!D245</f>
        <v>0</v>
      </c>
      <c r="S248" s="30"/>
      <c r="T248" s="306"/>
      <c r="U248" s="306"/>
      <c r="V248" s="306"/>
      <c r="W248" s="30"/>
      <c r="X248" s="30"/>
      <c r="Y248" s="30"/>
      <c r="Z248" s="30"/>
      <c r="AA248" s="30"/>
      <c r="AB248" s="30"/>
      <c r="AC248" s="30"/>
    </row>
    <row r="249" spans="1:29" ht="21" customHeight="1">
      <c r="A249" s="1254" t="str">
        <f t="shared" si="19"/>
        <v/>
      </c>
      <c r="B249" s="30"/>
      <c r="C249" s="2066">
        <f>'Og s3a'!C246</f>
        <v>0</v>
      </c>
      <c r="D249" s="2067"/>
      <c r="E249" s="2068">
        <f>'Og s3a'!E246</f>
        <v>0</v>
      </c>
      <c r="F249" s="2067"/>
      <c r="G249" s="870">
        <f>'Og s3a'!F246</f>
        <v>0</v>
      </c>
      <c r="H249" s="874"/>
      <c r="I249" s="411">
        <f>'Og s3a'!G246</f>
        <v>0</v>
      </c>
      <c r="J249" s="532"/>
      <c r="K249" s="30"/>
      <c r="L249" s="30"/>
      <c r="M249" s="240">
        <f t="shared" si="15"/>
        <v>0</v>
      </c>
      <c r="N249" s="240">
        <f t="shared" si="16"/>
        <v>0</v>
      </c>
      <c r="O249" s="240">
        <f t="shared" si="17"/>
        <v>0</v>
      </c>
      <c r="P249" s="240">
        <f t="shared" si="18"/>
        <v>0</v>
      </c>
      <c r="Q249" s="48">
        <f>'Og s3a'!H246</f>
        <v>0</v>
      </c>
      <c r="R249" s="412">
        <f>'Og s3a'!D246</f>
        <v>0</v>
      </c>
      <c r="S249" s="30"/>
      <c r="T249" s="306"/>
      <c r="U249" s="306"/>
      <c r="V249" s="306"/>
      <c r="W249" s="30"/>
      <c r="X249" s="30"/>
      <c r="Y249" s="30"/>
      <c r="Z249" s="30"/>
      <c r="AA249" s="30"/>
      <c r="AB249" s="30"/>
      <c r="AC249" s="30"/>
    </row>
    <row r="250" spans="1:29" ht="21" customHeight="1">
      <c r="A250" s="1254" t="str">
        <f t="shared" si="19"/>
        <v/>
      </c>
      <c r="B250" s="30"/>
      <c r="C250" s="2066">
        <f>'Og s3a'!C247</f>
        <v>0</v>
      </c>
      <c r="D250" s="2067"/>
      <c r="E250" s="2068">
        <f>'Og s3a'!E247</f>
        <v>0</v>
      </c>
      <c r="F250" s="2067"/>
      <c r="G250" s="870">
        <f>'Og s3a'!F247</f>
        <v>0</v>
      </c>
      <c r="H250" s="874"/>
      <c r="I250" s="411">
        <f>'Og s3a'!G247</f>
        <v>0</v>
      </c>
      <c r="J250" s="532"/>
      <c r="K250" s="30"/>
      <c r="L250" s="30"/>
      <c r="M250" s="240">
        <f t="shared" si="15"/>
        <v>0</v>
      </c>
      <c r="N250" s="240">
        <f t="shared" si="16"/>
        <v>0</v>
      </c>
      <c r="O250" s="240">
        <f t="shared" si="17"/>
        <v>0</v>
      </c>
      <c r="P250" s="240">
        <f t="shared" si="18"/>
        <v>0</v>
      </c>
      <c r="Q250" s="48">
        <f>'Og s3a'!H247</f>
        <v>0</v>
      </c>
      <c r="R250" s="412">
        <f>'Og s3a'!D247</f>
        <v>0</v>
      </c>
      <c r="S250" s="30"/>
      <c r="T250" s="306"/>
      <c r="U250" s="306"/>
      <c r="V250" s="306"/>
      <c r="W250" s="30"/>
      <c r="X250" s="30"/>
      <c r="Y250" s="30"/>
      <c r="Z250" s="30"/>
      <c r="AA250" s="30"/>
      <c r="AB250" s="30"/>
      <c r="AC250" s="30"/>
    </row>
    <row r="251" spans="1:29" ht="21" customHeight="1">
      <c r="A251" s="1254" t="str">
        <f t="shared" si="19"/>
        <v/>
      </c>
      <c r="B251" s="30"/>
      <c r="C251" s="2066">
        <f>'Og s3a'!C248</f>
        <v>0</v>
      </c>
      <c r="D251" s="2067"/>
      <c r="E251" s="2068">
        <f>'Og s3a'!E248</f>
        <v>0</v>
      </c>
      <c r="F251" s="2067"/>
      <c r="G251" s="870">
        <f>'Og s3a'!F248</f>
        <v>0</v>
      </c>
      <c r="H251" s="874"/>
      <c r="I251" s="411">
        <f>'Og s3a'!G248</f>
        <v>0</v>
      </c>
      <c r="J251" s="532"/>
      <c r="K251" s="30"/>
      <c r="L251" s="30"/>
      <c r="M251" s="240">
        <f t="shared" si="15"/>
        <v>0</v>
      </c>
      <c r="N251" s="240">
        <f t="shared" si="16"/>
        <v>0</v>
      </c>
      <c r="O251" s="240">
        <f t="shared" si="17"/>
        <v>0</v>
      </c>
      <c r="P251" s="240">
        <f t="shared" si="18"/>
        <v>0</v>
      </c>
      <c r="Q251" s="48">
        <f>'Og s3a'!H248</f>
        <v>0</v>
      </c>
      <c r="R251" s="412">
        <f>'Og s3a'!D248</f>
        <v>0</v>
      </c>
      <c r="S251" s="30"/>
      <c r="T251" s="306"/>
      <c r="U251" s="306"/>
      <c r="V251" s="306"/>
      <c r="W251" s="30"/>
      <c r="X251" s="30"/>
      <c r="Y251" s="30"/>
      <c r="Z251" s="30"/>
      <c r="AA251" s="30"/>
      <c r="AB251" s="30"/>
      <c r="AC251" s="30"/>
    </row>
    <row r="252" spans="1:29" ht="21" customHeight="1">
      <c r="A252" s="1254" t="str">
        <f t="shared" si="19"/>
        <v/>
      </c>
      <c r="B252" s="30"/>
      <c r="C252" s="2066">
        <f>'Og s3a'!C249</f>
        <v>0</v>
      </c>
      <c r="D252" s="2067"/>
      <c r="E252" s="2068">
        <f>'Og s3a'!E249</f>
        <v>0</v>
      </c>
      <c r="F252" s="2067"/>
      <c r="G252" s="870">
        <f>'Og s3a'!F249</f>
        <v>0</v>
      </c>
      <c r="H252" s="874"/>
      <c r="I252" s="411">
        <f>'Og s3a'!G249</f>
        <v>0</v>
      </c>
      <c r="J252" s="532"/>
      <c r="K252" s="30"/>
      <c r="L252" s="30"/>
      <c r="M252" s="240">
        <f t="shared" si="15"/>
        <v>0</v>
      </c>
      <c r="N252" s="240">
        <f t="shared" si="16"/>
        <v>0</v>
      </c>
      <c r="O252" s="240">
        <f t="shared" si="17"/>
        <v>0</v>
      </c>
      <c r="P252" s="240">
        <f t="shared" si="18"/>
        <v>0</v>
      </c>
      <c r="Q252" s="48">
        <f>'Og s3a'!H249</f>
        <v>0</v>
      </c>
      <c r="R252" s="412">
        <f>'Og s3a'!D249</f>
        <v>0</v>
      </c>
      <c r="S252" s="30"/>
      <c r="T252" s="306"/>
      <c r="U252" s="306"/>
      <c r="V252" s="306"/>
      <c r="W252" s="30"/>
      <c r="X252" s="30"/>
      <c r="Y252" s="30"/>
      <c r="Z252" s="30"/>
      <c r="AA252" s="30"/>
      <c r="AB252" s="30"/>
      <c r="AC252" s="30"/>
    </row>
    <row r="253" spans="1:29" ht="21" customHeight="1">
      <c r="A253" s="1254" t="str">
        <f t="shared" si="19"/>
        <v/>
      </c>
      <c r="B253" s="30"/>
      <c r="C253" s="2066">
        <f>'Og s3a'!C250</f>
        <v>0</v>
      </c>
      <c r="D253" s="2067"/>
      <c r="E253" s="2068">
        <f>'Og s3a'!E250</f>
        <v>0</v>
      </c>
      <c r="F253" s="2067"/>
      <c r="G253" s="870">
        <f>'Og s3a'!F250</f>
        <v>0</v>
      </c>
      <c r="H253" s="874"/>
      <c r="I253" s="411">
        <f>'Og s3a'!G250</f>
        <v>0</v>
      </c>
      <c r="J253" s="532"/>
      <c r="K253" s="30"/>
      <c r="L253" s="30"/>
      <c r="M253" s="240">
        <f t="shared" si="15"/>
        <v>0</v>
      </c>
      <c r="N253" s="240">
        <f t="shared" si="16"/>
        <v>0</v>
      </c>
      <c r="O253" s="240">
        <f t="shared" si="17"/>
        <v>0</v>
      </c>
      <c r="P253" s="240">
        <f t="shared" si="18"/>
        <v>0</v>
      </c>
      <c r="Q253" s="48">
        <f>'Og s3a'!H250</f>
        <v>0</v>
      </c>
      <c r="R253" s="412">
        <f>'Og s3a'!D250</f>
        <v>0</v>
      </c>
      <c r="S253" s="30"/>
      <c r="T253" s="306"/>
      <c r="U253" s="306"/>
      <c r="V253" s="306"/>
      <c r="W253" s="30"/>
      <c r="X253" s="30"/>
      <c r="Y253" s="30"/>
      <c r="Z253" s="30"/>
      <c r="AA253" s="30"/>
      <c r="AB253" s="30"/>
      <c r="AC253" s="30"/>
    </row>
    <row r="254" spans="1:29" ht="21" customHeight="1">
      <c r="A254" s="1254" t="str">
        <f t="shared" si="19"/>
        <v/>
      </c>
      <c r="B254" s="30"/>
      <c r="C254" s="2066">
        <f>'Og s3a'!C251</f>
        <v>0</v>
      </c>
      <c r="D254" s="2067"/>
      <c r="E254" s="2068">
        <f>'Og s3a'!E251</f>
        <v>0</v>
      </c>
      <c r="F254" s="2067"/>
      <c r="G254" s="870">
        <f>'Og s3a'!F251</f>
        <v>0</v>
      </c>
      <c r="H254" s="874"/>
      <c r="I254" s="411">
        <f>'Og s3a'!G251</f>
        <v>0</v>
      </c>
      <c r="J254" s="532"/>
      <c r="K254" s="30"/>
      <c r="L254" s="30"/>
      <c r="M254" s="240">
        <f t="shared" si="15"/>
        <v>0</v>
      </c>
      <c r="N254" s="240">
        <f t="shared" si="16"/>
        <v>0</v>
      </c>
      <c r="O254" s="240">
        <f t="shared" si="17"/>
        <v>0</v>
      </c>
      <c r="P254" s="240">
        <f t="shared" si="18"/>
        <v>0</v>
      </c>
      <c r="Q254" s="48">
        <f>'Og s3a'!H251</f>
        <v>0</v>
      </c>
      <c r="R254" s="412">
        <f>'Og s3a'!D251</f>
        <v>0</v>
      </c>
      <c r="S254" s="30"/>
      <c r="T254" s="306"/>
      <c r="U254" s="306"/>
      <c r="V254" s="306"/>
      <c r="W254" s="30"/>
      <c r="X254" s="30"/>
      <c r="Y254" s="30"/>
      <c r="Z254" s="30"/>
      <c r="AA254" s="30"/>
      <c r="AB254" s="30"/>
      <c r="AC254" s="30"/>
    </row>
    <row r="255" spans="1:29" ht="21" customHeight="1">
      <c r="A255" s="1254" t="str">
        <f t="shared" si="19"/>
        <v/>
      </c>
      <c r="B255" s="30"/>
      <c r="C255" s="2066">
        <f>'Og s3a'!C252</f>
        <v>0</v>
      </c>
      <c r="D255" s="2067"/>
      <c r="E255" s="2068">
        <f>'Og s3a'!E252</f>
        <v>0</v>
      </c>
      <c r="F255" s="2067"/>
      <c r="G255" s="870">
        <f>'Og s3a'!F252</f>
        <v>0</v>
      </c>
      <c r="H255" s="874"/>
      <c r="I255" s="411">
        <f>'Og s3a'!G252</f>
        <v>0</v>
      </c>
      <c r="J255" s="532"/>
      <c r="K255" s="30"/>
      <c r="L255" s="30"/>
      <c r="M255" s="240">
        <f t="shared" si="15"/>
        <v>0</v>
      </c>
      <c r="N255" s="240">
        <f t="shared" si="16"/>
        <v>0</v>
      </c>
      <c r="O255" s="240">
        <f t="shared" si="17"/>
        <v>0</v>
      </c>
      <c r="P255" s="240">
        <f t="shared" si="18"/>
        <v>0</v>
      </c>
      <c r="Q255" s="48">
        <f>'Og s3a'!H252</f>
        <v>0</v>
      </c>
      <c r="R255" s="412">
        <f>'Og s3a'!D252</f>
        <v>0</v>
      </c>
      <c r="S255" s="30"/>
      <c r="T255" s="306"/>
      <c r="U255" s="306"/>
      <c r="V255" s="306"/>
      <c r="W255" s="30"/>
      <c r="X255" s="30"/>
      <c r="Y255" s="30"/>
      <c r="Z255" s="30"/>
      <c r="AA255" s="30"/>
      <c r="AB255" s="30"/>
      <c r="AC255" s="30"/>
    </row>
    <row r="256" spans="1:29" ht="21" customHeight="1">
      <c r="A256" s="1254" t="str">
        <f t="shared" si="19"/>
        <v/>
      </c>
      <c r="B256" s="30"/>
      <c r="C256" s="2066">
        <f>'Og s3a'!C253</f>
        <v>0</v>
      </c>
      <c r="D256" s="2067"/>
      <c r="E256" s="2068">
        <f>'Og s3a'!E253</f>
        <v>0</v>
      </c>
      <c r="F256" s="2067"/>
      <c r="G256" s="870">
        <f>'Og s3a'!F253</f>
        <v>0</v>
      </c>
      <c r="H256" s="874"/>
      <c r="I256" s="411">
        <f>'Og s3a'!G253</f>
        <v>0</v>
      </c>
      <c r="J256" s="532"/>
      <c r="K256" s="30"/>
      <c r="L256" s="30"/>
      <c r="M256" s="240">
        <f t="shared" si="15"/>
        <v>0</v>
      </c>
      <c r="N256" s="240">
        <f t="shared" si="16"/>
        <v>0</v>
      </c>
      <c r="O256" s="240">
        <f t="shared" si="17"/>
        <v>0</v>
      </c>
      <c r="P256" s="240">
        <f t="shared" si="18"/>
        <v>0</v>
      </c>
      <c r="Q256" s="48">
        <f>'Og s3a'!H253</f>
        <v>0</v>
      </c>
      <c r="R256" s="412">
        <f>'Og s3a'!D253</f>
        <v>0</v>
      </c>
      <c r="S256" s="30"/>
      <c r="T256" s="306"/>
      <c r="U256" s="306"/>
      <c r="V256" s="306"/>
      <c r="W256" s="30"/>
      <c r="X256" s="30"/>
      <c r="Y256" s="30"/>
      <c r="Z256" s="30"/>
      <c r="AA256" s="30"/>
      <c r="AB256" s="30"/>
      <c r="AC256" s="30"/>
    </row>
    <row r="257" spans="1:29" ht="21" customHeight="1">
      <c r="A257" s="1254" t="str">
        <f t="shared" si="19"/>
        <v/>
      </c>
      <c r="B257" s="30"/>
      <c r="C257" s="2066">
        <f>'Og s3a'!C254</f>
        <v>0</v>
      </c>
      <c r="D257" s="2067"/>
      <c r="E257" s="2068">
        <f>'Og s3a'!E254</f>
        <v>0</v>
      </c>
      <c r="F257" s="2067"/>
      <c r="G257" s="870">
        <f>'Og s3a'!F254</f>
        <v>0</v>
      </c>
      <c r="H257" s="874"/>
      <c r="I257" s="411">
        <f>'Og s3a'!G254</f>
        <v>0</v>
      </c>
      <c r="J257" s="532"/>
      <c r="K257" s="30"/>
      <c r="L257" s="30"/>
      <c r="M257" s="240">
        <f t="shared" si="15"/>
        <v>0</v>
      </c>
      <c r="N257" s="240">
        <f t="shared" si="16"/>
        <v>0</v>
      </c>
      <c r="O257" s="240">
        <f t="shared" si="17"/>
        <v>0</v>
      </c>
      <c r="P257" s="240">
        <f t="shared" si="18"/>
        <v>0</v>
      </c>
      <c r="Q257" s="48">
        <f>'Og s3a'!H254</f>
        <v>0</v>
      </c>
      <c r="R257" s="412">
        <f>'Og s3a'!D254</f>
        <v>0</v>
      </c>
      <c r="S257" s="30"/>
      <c r="T257" s="306"/>
      <c r="U257" s="306"/>
      <c r="V257" s="306"/>
      <c r="W257" s="30"/>
      <c r="X257" s="30"/>
      <c r="Y257" s="30"/>
      <c r="Z257" s="30"/>
      <c r="AA257" s="30"/>
      <c r="AB257" s="30"/>
      <c r="AC257" s="30"/>
    </row>
    <row r="258" spans="1:29" ht="21" customHeight="1">
      <c r="A258" s="1254" t="str">
        <f t="shared" si="19"/>
        <v/>
      </c>
      <c r="B258" s="30"/>
      <c r="C258" s="2066">
        <f>'Og s3a'!C255</f>
        <v>0</v>
      </c>
      <c r="D258" s="2067"/>
      <c r="E258" s="2068">
        <f>'Og s3a'!E255</f>
        <v>0</v>
      </c>
      <c r="F258" s="2067"/>
      <c r="G258" s="870">
        <f>'Og s3a'!F255</f>
        <v>0</v>
      </c>
      <c r="H258" s="874"/>
      <c r="I258" s="411">
        <f>'Og s3a'!G255</f>
        <v>0</v>
      </c>
      <c r="J258" s="532"/>
      <c r="K258" s="30"/>
      <c r="L258" s="30"/>
      <c r="M258" s="240">
        <f t="shared" si="15"/>
        <v>0</v>
      </c>
      <c r="N258" s="240">
        <f t="shared" si="16"/>
        <v>0</v>
      </c>
      <c r="O258" s="240">
        <f t="shared" si="17"/>
        <v>0</v>
      </c>
      <c r="P258" s="240">
        <f t="shared" si="18"/>
        <v>0</v>
      </c>
      <c r="Q258" s="48">
        <f>'Og s3a'!H255</f>
        <v>0</v>
      </c>
      <c r="R258" s="412">
        <f>'Og s3a'!D255</f>
        <v>0</v>
      </c>
      <c r="S258" s="30"/>
      <c r="T258" s="306"/>
      <c r="U258" s="306"/>
      <c r="V258" s="306"/>
      <c r="W258" s="30"/>
      <c r="X258" s="30"/>
      <c r="Y258" s="30"/>
      <c r="Z258" s="30"/>
      <c r="AA258" s="30"/>
      <c r="AB258" s="30"/>
      <c r="AC258" s="30"/>
    </row>
    <row r="259" spans="1:29" ht="21" customHeight="1">
      <c r="A259" s="1254" t="str">
        <f t="shared" si="19"/>
        <v/>
      </c>
      <c r="B259" s="30"/>
      <c r="C259" s="2066">
        <f>'Og s3a'!C256</f>
        <v>0</v>
      </c>
      <c r="D259" s="2067"/>
      <c r="E259" s="2068">
        <f>'Og s3a'!E256</f>
        <v>0</v>
      </c>
      <c r="F259" s="2067"/>
      <c r="G259" s="870">
        <f>'Og s3a'!F256</f>
        <v>0</v>
      </c>
      <c r="H259" s="874"/>
      <c r="I259" s="411">
        <f>'Og s3a'!G256</f>
        <v>0</v>
      </c>
      <c r="J259" s="532"/>
      <c r="K259" s="30"/>
      <c r="L259" s="30"/>
      <c r="M259" s="240">
        <f t="shared" si="15"/>
        <v>0</v>
      </c>
      <c r="N259" s="240">
        <f t="shared" si="16"/>
        <v>0</v>
      </c>
      <c r="O259" s="240">
        <f t="shared" si="17"/>
        <v>0</v>
      </c>
      <c r="P259" s="240">
        <f t="shared" si="18"/>
        <v>0</v>
      </c>
      <c r="Q259" s="48">
        <f>'Og s3a'!H256</f>
        <v>0</v>
      </c>
      <c r="R259" s="412">
        <f>'Og s3a'!D256</f>
        <v>0</v>
      </c>
      <c r="S259" s="30"/>
      <c r="T259" s="306"/>
      <c r="U259" s="306"/>
      <c r="V259" s="306"/>
      <c r="W259" s="30"/>
      <c r="X259" s="30"/>
      <c r="Y259" s="30"/>
      <c r="Z259" s="30"/>
      <c r="AA259" s="30"/>
      <c r="AB259" s="30"/>
      <c r="AC259" s="30"/>
    </row>
    <row r="260" spans="1:29" ht="21" customHeight="1">
      <c r="A260" s="1254" t="str">
        <f t="shared" si="19"/>
        <v/>
      </c>
      <c r="B260" s="30"/>
      <c r="C260" s="2066">
        <f>'Og s3a'!C257</f>
        <v>0</v>
      </c>
      <c r="D260" s="2067"/>
      <c r="E260" s="2068">
        <f>'Og s3a'!E257</f>
        <v>0</v>
      </c>
      <c r="F260" s="2067"/>
      <c r="G260" s="870">
        <f>'Og s3a'!F257</f>
        <v>0</v>
      </c>
      <c r="H260" s="874"/>
      <c r="I260" s="411">
        <f>'Og s3a'!G257</f>
        <v>0</v>
      </c>
      <c r="J260" s="532"/>
      <c r="K260" s="30"/>
      <c r="L260" s="30"/>
      <c r="M260" s="240">
        <f t="shared" si="15"/>
        <v>0</v>
      </c>
      <c r="N260" s="240">
        <f t="shared" si="16"/>
        <v>0</v>
      </c>
      <c r="O260" s="240">
        <f t="shared" si="17"/>
        <v>0</v>
      </c>
      <c r="P260" s="240">
        <f t="shared" si="18"/>
        <v>0</v>
      </c>
      <c r="Q260" s="48">
        <f>'Og s3a'!H257</f>
        <v>0</v>
      </c>
      <c r="R260" s="412">
        <f>'Og s3a'!D257</f>
        <v>0</v>
      </c>
      <c r="S260" s="30"/>
      <c r="T260" s="306"/>
      <c r="U260" s="306"/>
      <c r="V260" s="306"/>
      <c r="W260" s="30"/>
      <c r="X260" s="30"/>
      <c r="Y260" s="30"/>
      <c r="Z260" s="30"/>
      <c r="AA260" s="30"/>
      <c r="AB260" s="30"/>
      <c r="AC260" s="30"/>
    </row>
    <row r="261" spans="1:29" ht="21" customHeight="1">
      <c r="A261" s="1254" t="str">
        <f t="shared" si="19"/>
        <v/>
      </c>
      <c r="B261" s="30"/>
      <c r="C261" s="2066">
        <f>'Og s3a'!C258</f>
        <v>0</v>
      </c>
      <c r="D261" s="2067"/>
      <c r="E261" s="2068">
        <f>'Og s3a'!E258</f>
        <v>0</v>
      </c>
      <c r="F261" s="2067"/>
      <c r="G261" s="870">
        <f>'Og s3a'!F258</f>
        <v>0</v>
      </c>
      <c r="H261" s="874"/>
      <c r="I261" s="411">
        <f>'Og s3a'!G258</f>
        <v>0</v>
      </c>
      <c r="J261" s="532"/>
      <c r="K261" s="30"/>
      <c r="L261" s="30"/>
      <c r="M261" s="240">
        <f t="shared" si="15"/>
        <v>0</v>
      </c>
      <c r="N261" s="240">
        <f t="shared" si="16"/>
        <v>0</v>
      </c>
      <c r="O261" s="240">
        <f t="shared" si="17"/>
        <v>0</v>
      </c>
      <c r="P261" s="240">
        <f t="shared" si="18"/>
        <v>0</v>
      </c>
      <c r="Q261" s="48">
        <f>'Og s3a'!H258</f>
        <v>0</v>
      </c>
      <c r="R261" s="412">
        <f>'Og s3a'!D258</f>
        <v>0</v>
      </c>
      <c r="S261" s="30"/>
      <c r="T261" s="306"/>
      <c r="U261" s="306"/>
      <c r="V261" s="306"/>
      <c r="W261" s="30"/>
      <c r="X261" s="30"/>
      <c r="Y261" s="30"/>
      <c r="Z261" s="30"/>
      <c r="AA261" s="30"/>
      <c r="AB261" s="30"/>
      <c r="AC261" s="30"/>
    </row>
    <row r="262" spans="1:29" ht="21" customHeight="1">
      <c r="A262" s="1254" t="str">
        <f t="shared" si="19"/>
        <v/>
      </c>
      <c r="B262" s="30"/>
      <c r="C262" s="2066">
        <f>'Og s3a'!C259</f>
        <v>0</v>
      </c>
      <c r="D262" s="2067"/>
      <c r="E262" s="2068">
        <f>'Og s3a'!E259</f>
        <v>0</v>
      </c>
      <c r="F262" s="2067"/>
      <c r="G262" s="870">
        <f>'Og s3a'!F259</f>
        <v>0</v>
      </c>
      <c r="H262" s="874"/>
      <c r="I262" s="411">
        <f>'Og s3a'!G259</f>
        <v>0</v>
      </c>
      <c r="J262" s="532"/>
      <c r="K262" s="30"/>
      <c r="L262" s="30"/>
      <c r="M262" s="240">
        <f t="shared" si="15"/>
        <v>0</v>
      </c>
      <c r="N262" s="240">
        <f t="shared" si="16"/>
        <v>0</v>
      </c>
      <c r="O262" s="240">
        <f t="shared" si="17"/>
        <v>0</v>
      </c>
      <c r="P262" s="240">
        <f t="shared" si="18"/>
        <v>0</v>
      </c>
      <c r="Q262" s="48">
        <f>'Og s3a'!H259</f>
        <v>0</v>
      </c>
      <c r="R262" s="412">
        <f>'Og s3a'!D259</f>
        <v>0</v>
      </c>
      <c r="S262" s="30"/>
      <c r="T262" s="306"/>
      <c r="U262" s="306"/>
      <c r="V262" s="306"/>
      <c r="W262" s="30"/>
      <c r="X262" s="30"/>
      <c r="Y262" s="30"/>
      <c r="Z262" s="30"/>
      <c r="AA262" s="30"/>
      <c r="AB262" s="30"/>
      <c r="AC262" s="30"/>
    </row>
    <row r="263" spans="1:29" ht="21" customHeight="1">
      <c r="A263" s="1254" t="str">
        <f t="shared" si="19"/>
        <v/>
      </c>
      <c r="B263" s="30"/>
      <c r="C263" s="2066">
        <f>'Og s3a'!C260</f>
        <v>0</v>
      </c>
      <c r="D263" s="2067"/>
      <c r="E263" s="2068">
        <f>'Og s3a'!E260</f>
        <v>0</v>
      </c>
      <c r="F263" s="2067"/>
      <c r="G263" s="870">
        <f>'Og s3a'!F260</f>
        <v>0</v>
      </c>
      <c r="H263" s="874"/>
      <c r="I263" s="411">
        <f>'Og s3a'!G260</f>
        <v>0</v>
      </c>
      <c r="J263" s="532"/>
      <c r="K263" s="30"/>
      <c r="L263" s="30"/>
      <c r="M263" s="240">
        <f t="shared" si="15"/>
        <v>0</v>
      </c>
      <c r="N263" s="240">
        <f t="shared" si="16"/>
        <v>0</v>
      </c>
      <c r="O263" s="240">
        <f t="shared" si="17"/>
        <v>0</v>
      </c>
      <c r="P263" s="240">
        <f t="shared" si="18"/>
        <v>0</v>
      </c>
      <c r="Q263" s="48">
        <f>'Og s3a'!H260</f>
        <v>0</v>
      </c>
      <c r="R263" s="412">
        <f>'Og s3a'!D260</f>
        <v>0</v>
      </c>
      <c r="S263" s="30"/>
      <c r="T263" s="306"/>
      <c r="U263" s="306"/>
      <c r="V263" s="306"/>
      <c r="W263" s="30"/>
      <c r="X263" s="30"/>
      <c r="Y263" s="30"/>
      <c r="Z263" s="30"/>
      <c r="AA263" s="30"/>
      <c r="AB263" s="30"/>
      <c r="AC263" s="30"/>
    </row>
    <row r="264" spans="1:29" ht="21" customHeight="1">
      <c r="A264" s="1254" t="str">
        <f t="shared" si="19"/>
        <v/>
      </c>
      <c r="B264" s="30"/>
      <c r="C264" s="2066">
        <f>'Og s3a'!C261</f>
        <v>0</v>
      </c>
      <c r="D264" s="2067"/>
      <c r="E264" s="2068">
        <f>'Og s3a'!E261</f>
        <v>0</v>
      </c>
      <c r="F264" s="2067"/>
      <c r="G264" s="870">
        <f>'Og s3a'!F261</f>
        <v>0</v>
      </c>
      <c r="H264" s="874"/>
      <c r="I264" s="411">
        <f>'Og s3a'!G261</f>
        <v>0</v>
      </c>
      <c r="J264" s="532"/>
      <c r="K264" s="30"/>
      <c r="L264" s="30"/>
      <c r="M264" s="240">
        <f t="shared" si="15"/>
        <v>0</v>
      </c>
      <c r="N264" s="240">
        <f t="shared" si="16"/>
        <v>0</v>
      </c>
      <c r="O264" s="240">
        <f t="shared" si="17"/>
        <v>0</v>
      </c>
      <c r="P264" s="240">
        <f t="shared" si="18"/>
        <v>0</v>
      </c>
      <c r="Q264" s="48">
        <f>'Og s3a'!H261</f>
        <v>0</v>
      </c>
      <c r="R264" s="412">
        <f>'Og s3a'!D261</f>
        <v>0</v>
      </c>
      <c r="S264" s="30"/>
      <c r="T264" s="306"/>
      <c r="U264" s="306"/>
      <c r="V264" s="306"/>
      <c r="W264" s="30"/>
      <c r="X264" s="30"/>
      <c r="Y264" s="30"/>
      <c r="Z264" s="30"/>
      <c r="AA264" s="30"/>
      <c r="AB264" s="30"/>
      <c r="AC264" s="30"/>
    </row>
    <row r="265" spans="1:29" ht="21" customHeight="1">
      <c r="A265" s="1254" t="str">
        <f t="shared" si="19"/>
        <v/>
      </c>
      <c r="B265" s="30"/>
      <c r="C265" s="2066">
        <f>'Og s3a'!C262</f>
        <v>0</v>
      </c>
      <c r="D265" s="2067"/>
      <c r="E265" s="2068">
        <f>'Og s3a'!E262</f>
        <v>0</v>
      </c>
      <c r="F265" s="2067"/>
      <c r="G265" s="870">
        <f>'Og s3a'!F262</f>
        <v>0</v>
      </c>
      <c r="H265" s="874"/>
      <c r="I265" s="411">
        <f>'Og s3a'!G262</f>
        <v>0</v>
      </c>
      <c r="J265" s="532"/>
      <c r="K265" s="30"/>
      <c r="L265" s="30"/>
      <c r="M265" s="240">
        <f t="shared" ref="M265:M328" si="20">IF(I265=M$5,E265,0)</f>
        <v>0</v>
      </c>
      <c r="N265" s="240">
        <f t="shared" ref="N265:N328" si="21">IF(I265=N$5,E265,0)</f>
        <v>0</v>
      </c>
      <c r="O265" s="240">
        <f t="shared" ref="O265:O328" si="22">IF(I265=O$5,E265,0)</f>
        <v>0</v>
      </c>
      <c r="P265" s="240">
        <f t="shared" ref="P265:P328" si="23">IF(I265=P$5,E265,0)</f>
        <v>0</v>
      </c>
      <c r="Q265" s="48">
        <f>'Og s3a'!H262</f>
        <v>0</v>
      </c>
      <c r="R265" s="412">
        <f>'Og s3a'!D262</f>
        <v>0</v>
      </c>
      <c r="S265" s="30"/>
      <c r="T265" s="306"/>
      <c r="U265" s="306"/>
      <c r="V265" s="306"/>
      <c r="W265" s="30"/>
      <c r="X265" s="30"/>
      <c r="Y265" s="30"/>
      <c r="Z265" s="30"/>
      <c r="AA265" s="30"/>
      <c r="AB265" s="30"/>
      <c r="AC265" s="30"/>
    </row>
    <row r="266" spans="1:29" ht="21" customHeight="1">
      <c r="A266" s="1254" t="str">
        <f t="shared" ref="A266:A329" si="24">IF(G266&gt;0,"Wypełnione","")</f>
        <v/>
      </c>
      <c r="B266" s="30"/>
      <c r="C266" s="2066">
        <f>'Og s3a'!C263</f>
        <v>0</v>
      </c>
      <c r="D266" s="2067"/>
      <c r="E266" s="2068">
        <f>'Og s3a'!E263</f>
        <v>0</v>
      </c>
      <c r="F266" s="2067"/>
      <c r="G266" s="870">
        <f>'Og s3a'!F263</f>
        <v>0</v>
      </c>
      <c r="H266" s="874"/>
      <c r="I266" s="411">
        <f>'Og s3a'!G263</f>
        <v>0</v>
      </c>
      <c r="J266" s="532"/>
      <c r="K266" s="30"/>
      <c r="L266" s="30"/>
      <c r="M266" s="240">
        <f t="shared" si="20"/>
        <v>0</v>
      </c>
      <c r="N266" s="240">
        <f t="shared" si="21"/>
        <v>0</v>
      </c>
      <c r="O266" s="240">
        <f t="shared" si="22"/>
        <v>0</v>
      </c>
      <c r="P266" s="240">
        <f t="shared" si="23"/>
        <v>0</v>
      </c>
      <c r="Q266" s="48">
        <f>'Og s3a'!H263</f>
        <v>0</v>
      </c>
      <c r="R266" s="412">
        <f>'Og s3a'!D263</f>
        <v>0</v>
      </c>
      <c r="S266" s="30"/>
      <c r="T266" s="306"/>
      <c r="U266" s="306"/>
      <c r="V266" s="306"/>
      <c r="W266" s="30"/>
      <c r="X266" s="30"/>
      <c r="Y266" s="30"/>
      <c r="Z266" s="30"/>
      <c r="AA266" s="30"/>
      <c r="AB266" s="30"/>
      <c r="AC266" s="30"/>
    </row>
    <row r="267" spans="1:29" ht="21" customHeight="1">
      <c r="A267" s="1254" t="str">
        <f t="shared" si="24"/>
        <v/>
      </c>
      <c r="B267" s="30"/>
      <c r="C267" s="2066">
        <f>'Og s3a'!C264</f>
        <v>0</v>
      </c>
      <c r="D267" s="2067"/>
      <c r="E267" s="2068">
        <f>'Og s3a'!E264</f>
        <v>0</v>
      </c>
      <c r="F267" s="2067"/>
      <c r="G267" s="870">
        <f>'Og s3a'!F264</f>
        <v>0</v>
      </c>
      <c r="H267" s="874"/>
      <c r="I267" s="411">
        <f>'Og s3a'!G264</f>
        <v>0</v>
      </c>
      <c r="J267" s="532"/>
      <c r="K267" s="30"/>
      <c r="L267" s="30"/>
      <c r="M267" s="240">
        <f t="shared" si="20"/>
        <v>0</v>
      </c>
      <c r="N267" s="240">
        <f t="shared" si="21"/>
        <v>0</v>
      </c>
      <c r="O267" s="240">
        <f t="shared" si="22"/>
        <v>0</v>
      </c>
      <c r="P267" s="240">
        <f t="shared" si="23"/>
        <v>0</v>
      </c>
      <c r="Q267" s="48">
        <f>'Og s3a'!H264</f>
        <v>0</v>
      </c>
      <c r="R267" s="412">
        <f>'Og s3a'!D264</f>
        <v>0</v>
      </c>
      <c r="S267" s="30"/>
      <c r="T267" s="306"/>
      <c r="U267" s="306"/>
      <c r="V267" s="306"/>
      <c r="W267" s="30"/>
      <c r="X267" s="30"/>
      <c r="Y267" s="30"/>
      <c r="Z267" s="30"/>
      <c r="AA267" s="30"/>
      <c r="AB267" s="30"/>
      <c r="AC267" s="30"/>
    </row>
    <row r="268" spans="1:29" ht="21" customHeight="1">
      <c r="A268" s="1254" t="str">
        <f t="shared" si="24"/>
        <v/>
      </c>
      <c r="B268" s="30"/>
      <c r="C268" s="2066">
        <f>'Og s3a'!C265</f>
        <v>0</v>
      </c>
      <c r="D268" s="2067"/>
      <c r="E268" s="2068">
        <f>'Og s3a'!E265</f>
        <v>0</v>
      </c>
      <c r="F268" s="2067"/>
      <c r="G268" s="870">
        <f>'Og s3a'!F265</f>
        <v>0</v>
      </c>
      <c r="H268" s="874"/>
      <c r="I268" s="411">
        <f>'Og s3a'!G265</f>
        <v>0</v>
      </c>
      <c r="J268" s="532"/>
      <c r="K268" s="30"/>
      <c r="L268" s="30"/>
      <c r="M268" s="240">
        <f t="shared" si="20"/>
        <v>0</v>
      </c>
      <c r="N268" s="240">
        <f t="shared" si="21"/>
        <v>0</v>
      </c>
      <c r="O268" s="240">
        <f t="shared" si="22"/>
        <v>0</v>
      </c>
      <c r="P268" s="240">
        <f t="shared" si="23"/>
        <v>0</v>
      </c>
      <c r="Q268" s="48">
        <f>'Og s3a'!H265</f>
        <v>0</v>
      </c>
      <c r="R268" s="412">
        <f>'Og s3a'!D265</f>
        <v>0</v>
      </c>
      <c r="S268" s="30"/>
      <c r="T268" s="306"/>
      <c r="U268" s="306"/>
      <c r="V268" s="306"/>
      <c r="W268" s="30"/>
      <c r="X268" s="30"/>
      <c r="Y268" s="30"/>
      <c r="Z268" s="30"/>
      <c r="AA268" s="30"/>
      <c r="AB268" s="30"/>
      <c r="AC268" s="30"/>
    </row>
    <row r="269" spans="1:29" ht="21" customHeight="1">
      <c r="A269" s="1254" t="str">
        <f t="shared" si="24"/>
        <v/>
      </c>
      <c r="B269" s="30"/>
      <c r="C269" s="2066">
        <f>'Og s3a'!C266</f>
        <v>0</v>
      </c>
      <c r="D269" s="2067"/>
      <c r="E269" s="2068">
        <f>'Og s3a'!E266</f>
        <v>0</v>
      </c>
      <c r="F269" s="2067"/>
      <c r="G269" s="870">
        <f>'Og s3a'!F266</f>
        <v>0</v>
      </c>
      <c r="H269" s="874"/>
      <c r="I269" s="411">
        <f>'Og s3a'!G266</f>
        <v>0</v>
      </c>
      <c r="J269" s="532"/>
      <c r="K269" s="30"/>
      <c r="L269" s="30"/>
      <c r="M269" s="240">
        <f t="shared" si="20"/>
        <v>0</v>
      </c>
      <c r="N269" s="240">
        <f t="shared" si="21"/>
        <v>0</v>
      </c>
      <c r="O269" s="240">
        <f t="shared" si="22"/>
        <v>0</v>
      </c>
      <c r="P269" s="240">
        <f t="shared" si="23"/>
        <v>0</v>
      </c>
      <c r="Q269" s="48">
        <f>'Og s3a'!H266</f>
        <v>0</v>
      </c>
      <c r="R269" s="412">
        <f>'Og s3a'!D266</f>
        <v>0</v>
      </c>
      <c r="S269" s="30"/>
      <c r="T269" s="306"/>
      <c r="U269" s="306"/>
      <c r="V269" s="306"/>
      <c r="W269" s="30"/>
      <c r="X269" s="30"/>
      <c r="Y269" s="30"/>
      <c r="Z269" s="30"/>
      <c r="AA269" s="30"/>
      <c r="AB269" s="30"/>
      <c r="AC269" s="30"/>
    </row>
    <row r="270" spans="1:29" ht="21" customHeight="1">
      <c r="A270" s="1254" t="str">
        <f t="shared" si="24"/>
        <v/>
      </c>
      <c r="B270" s="30"/>
      <c r="C270" s="2066">
        <f>'Og s3a'!C267</f>
        <v>0</v>
      </c>
      <c r="D270" s="2067"/>
      <c r="E270" s="2068">
        <f>'Og s3a'!E267</f>
        <v>0</v>
      </c>
      <c r="F270" s="2067"/>
      <c r="G270" s="870">
        <f>'Og s3a'!F267</f>
        <v>0</v>
      </c>
      <c r="H270" s="874"/>
      <c r="I270" s="411">
        <f>'Og s3a'!G267</f>
        <v>0</v>
      </c>
      <c r="J270" s="532"/>
      <c r="K270" s="30"/>
      <c r="L270" s="30"/>
      <c r="M270" s="240">
        <f t="shared" si="20"/>
        <v>0</v>
      </c>
      <c r="N270" s="240">
        <f t="shared" si="21"/>
        <v>0</v>
      </c>
      <c r="O270" s="240">
        <f t="shared" si="22"/>
        <v>0</v>
      </c>
      <c r="P270" s="240">
        <f t="shared" si="23"/>
        <v>0</v>
      </c>
      <c r="Q270" s="48">
        <f>'Og s3a'!H267</f>
        <v>0</v>
      </c>
      <c r="R270" s="412">
        <f>'Og s3a'!D267</f>
        <v>0</v>
      </c>
      <c r="S270" s="30"/>
      <c r="T270" s="306"/>
      <c r="U270" s="306"/>
      <c r="V270" s="306"/>
      <c r="W270" s="30"/>
      <c r="X270" s="30"/>
      <c r="Y270" s="30"/>
      <c r="Z270" s="30"/>
      <c r="AA270" s="30"/>
      <c r="AB270" s="30"/>
      <c r="AC270" s="30"/>
    </row>
    <row r="271" spans="1:29" ht="21" customHeight="1">
      <c r="A271" s="1254" t="str">
        <f t="shared" si="24"/>
        <v/>
      </c>
      <c r="B271" s="30"/>
      <c r="C271" s="2066">
        <f>'Og s3a'!C268</f>
        <v>0</v>
      </c>
      <c r="D271" s="2067"/>
      <c r="E271" s="2068">
        <f>'Og s3a'!E268</f>
        <v>0</v>
      </c>
      <c r="F271" s="2067"/>
      <c r="G271" s="870">
        <f>'Og s3a'!F268</f>
        <v>0</v>
      </c>
      <c r="H271" s="874"/>
      <c r="I271" s="411">
        <f>'Og s3a'!G268</f>
        <v>0</v>
      </c>
      <c r="J271" s="532"/>
      <c r="K271" s="30"/>
      <c r="L271" s="30"/>
      <c r="M271" s="240">
        <f t="shared" si="20"/>
        <v>0</v>
      </c>
      <c r="N271" s="240">
        <f t="shared" si="21"/>
        <v>0</v>
      </c>
      <c r="O271" s="240">
        <f t="shared" si="22"/>
        <v>0</v>
      </c>
      <c r="P271" s="240">
        <f t="shared" si="23"/>
        <v>0</v>
      </c>
      <c r="Q271" s="48">
        <f>'Og s3a'!H268</f>
        <v>0</v>
      </c>
      <c r="R271" s="412">
        <f>'Og s3a'!D268</f>
        <v>0</v>
      </c>
      <c r="S271" s="30"/>
      <c r="T271" s="306"/>
      <c r="U271" s="306"/>
      <c r="V271" s="306"/>
      <c r="W271" s="30"/>
      <c r="X271" s="30"/>
      <c r="Y271" s="30"/>
      <c r="Z271" s="30"/>
      <c r="AA271" s="30"/>
      <c r="AB271" s="30"/>
      <c r="AC271" s="30"/>
    </row>
    <row r="272" spans="1:29" ht="21" customHeight="1">
      <c r="A272" s="1254" t="str">
        <f t="shared" si="24"/>
        <v/>
      </c>
      <c r="B272" s="30"/>
      <c r="C272" s="2066">
        <f>'Og s3a'!C269</f>
        <v>0</v>
      </c>
      <c r="D272" s="2067"/>
      <c r="E272" s="2068">
        <f>'Og s3a'!E269</f>
        <v>0</v>
      </c>
      <c r="F272" s="2067"/>
      <c r="G272" s="870">
        <f>'Og s3a'!F269</f>
        <v>0</v>
      </c>
      <c r="H272" s="874"/>
      <c r="I272" s="411">
        <f>'Og s3a'!G269</f>
        <v>0</v>
      </c>
      <c r="J272" s="532"/>
      <c r="K272" s="30"/>
      <c r="L272" s="30"/>
      <c r="M272" s="240">
        <f t="shared" si="20"/>
        <v>0</v>
      </c>
      <c r="N272" s="240">
        <f t="shared" si="21"/>
        <v>0</v>
      </c>
      <c r="O272" s="240">
        <f t="shared" si="22"/>
        <v>0</v>
      </c>
      <c r="P272" s="240">
        <f t="shared" si="23"/>
        <v>0</v>
      </c>
      <c r="Q272" s="48">
        <f>'Og s3a'!H269</f>
        <v>0</v>
      </c>
      <c r="R272" s="412">
        <f>'Og s3a'!D269</f>
        <v>0</v>
      </c>
      <c r="S272" s="30"/>
      <c r="T272" s="306"/>
      <c r="U272" s="306"/>
      <c r="V272" s="306"/>
      <c r="W272" s="30"/>
      <c r="X272" s="30"/>
      <c r="Y272" s="30"/>
      <c r="Z272" s="30"/>
      <c r="AA272" s="30"/>
      <c r="AB272" s="30"/>
      <c r="AC272" s="30"/>
    </row>
    <row r="273" spans="1:29" ht="21" customHeight="1">
      <c r="A273" s="1254" t="str">
        <f t="shared" si="24"/>
        <v/>
      </c>
      <c r="B273" s="30"/>
      <c r="C273" s="2066">
        <f>'Og s3a'!C270</f>
        <v>0</v>
      </c>
      <c r="D273" s="2067"/>
      <c r="E273" s="2068">
        <f>'Og s3a'!E270</f>
        <v>0</v>
      </c>
      <c r="F273" s="2067"/>
      <c r="G273" s="870">
        <f>'Og s3a'!F270</f>
        <v>0</v>
      </c>
      <c r="H273" s="874"/>
      <c r="I273" s="411">
        <f>'Og s3a'!G270</f>
        <v>0</v>
      </c>
      <c r="J273" s="532"/>
      <c r="K273" s="30"/>
      <c r="L273" s="30"/>
      <c r="M273" s="240">
        <f t="shared" si="20"/>
        <v>0</v>
      </c>
      <c r="N273" s="240">
        <f t="shared" si="21"/>
        <v>0</v>
      </c>
      <c r="O273" s="240">
        <f t="shared" si="22"/>
        <v>0</v>
      </c>
      <c r="P273" s="240">
        <f t="shared" si="23"/>
        <v>0</v>
      </c>
      <c r="Q273" s="48">
        <f>'Og s3a'!H270</f>
        <v>0</v>
      </c>
      <c r="R273" s="412">
        <f>'Og s3a'!D270</f>
        <v>0</v>
      </c>
      <c r="S273" s="30"/>
      <c r="T273" s="306"/>
      <c r="U273" s="306"/>
      <c r="V273" s="306"/>
      <c r="W273" s="30"/>
      <c r="X273" s="30"/>
      <c r="Y273" s="30"/>
      <c r="Z273" s="30"/>
      <c r="AA273" s="30"/>
      <c r="AB273" s="30"/>
      <c r="AC273" s="30"/>
    </row>
    <row r="274" spans="1:29" ht="21" customHeight="1">
      <c r="A274" s="1254" t="str">
        <f t="shared" si="24"/>
        <v/>
      </c>
      <c r="B274" s="30"/>
      <c r="C274" s="2066">
        <f>'Og s3a'!C271</f>
        <v>0</v>
      </c>
      <c r="D274" s="2067"/>
      <c r="E274" s="2068">
        <f>'Og s3a'!E271</f>
        <v>0</v>
      </c>
      <c r="F274" s="2067"/>
      <c r="G274" s="870">
        <f>'Og s3a'!F271</f>
        <v>0</v>
      </c>
      <c r="H274" s="874"/>
      <c r="I274" s="411">
        <f>'Og s3a'!G271</f>
        <v>0</v>
      </c>
      <c r="J274" s="532"/>
      <c r="K274" s="30"/>
      <c r="L274" s="30"/>
      <c r="M274" s="240">
        <f t="shared" si="20"/>
        <v>0</v>
      </c>
      <c r="N274" s="240">
        <f t="shared" si="21"/>
        <v>0</v>
      </c>
      <c r="O274" s="240">
        <f t="shared" si="22"/>
        <v>0</v>
      </c>
      <c r="P274" s="240">
        <f t="shared" si="23"/>
        <v>0</v>
      </c>
      <c r="Q274" s="48">
        <f>'Og s3a'!H271</f>
        <v>0</v>
      </c>
      <c r="R274" s="412">
        <f>'Og s3a'!D271</f>
        <v>0</v>
      </c>
      <c r="S274" s="30"/>
      <c r="T274" s="306"/>
      <c r="U274" s="306"/>
      <c r="V274" s="306"/>
      <c r="W274" s="30"/>
      <c r="X274" s="30"/>
      <c r="Y274" s="30"/>
      <c r="Z274" s="30"/>
      <c r="AA274" s="30"/>
      <c r="AB274" s="30"/>
      <c r="AC274" s="30"/>
    </row>
    <row r="275" spans="1:29" ht="21" customHeight="1">
      <c r="A275" s="1254" t="str">
        <f t="shared" si="24"/>
        <v/>
      </c>
      <c r="B275" s="30"/>
      <c r="C275" s="2066">
        <f>'Og s3a'!C272</f>
        <v>0</v>
      </c>
      <c r="D275" s="2067"/>
      <c r="E275" s="2068">
        <f>'Og s3a'!E272</f>
        <v>0</v>
      </c>
      <c r="F275" s="2067"/>
      <c r="G275" s="870">
        <f>'Og s3a'!F272</f>
        <v>0</v>
      </c>
      <c r="H275" s="874"/>
      <c r="I275" s="411">
        <f>'Og s3a'!G272</f>
        <v>0</v>
      </c>
      <c r="J275" s="532"/>
      <c r="K275" s="30"/>
      <c r="L275" s="30"/>
      <c r="M275" s="240">
        <f t="shared" si="20"/>
        <v>0</v>
      </c>
      <c r="N275" s="240">
        <f t="shared" si="21"/>
        <v>0</v>
      </c>
      <c r="O275" s="240">
        <f t="shared" si="22"/>
        <v>0</v>
      </c>
      <c r="P275" s="240">
        <f t="shared" si="23"/>
        <v>0</v>
      </c>
      <c r="Q275" s="48">
        <f>'Og s3a'!H272</f>
        <v>0</v>
      </c>
      <c r="R275" s="412">
        <f>'Og s3a'!D272</f>
        <v>0</v>
      </c>
      <c r="S275" s="30"/>
      <c r="T275" s="306"/>
      <c r="U275" s="306"/>
      <c r="V275" s="306"/>
      <c r="W275" s="30"/>
      <c r="X275" s="30"/>
      <c r="Y275" s="30"/>
      <c r="Z275" s="30"/>
      <c r="AA275" s="30"/>
      <c r="AB275" s="30"/>
      <c r="AC275" s="30"/>
    </row>
    <row r="276" spans="1:29" ht="21" customHeight="1">
      <c r="A276" s="1254" t="str">
        <f t="shared" si="24"/>
        <v/>
      </c>
      <c r="B276" s="30"/>
      <c r="C276" s="2066">
        <f>'Og s3a'!C273</f>
        <v>0</v>
      </c>
      <c r="D276" s="2067"/>
      <c r="E276" s="2068">
        <f>'Og s3a'!E273</f>
        <v>0</v>
      </c>
      <c r="F276" s="2067"/>
      <c r="G276" s="870">
        <f>'Og s3a'!F273</f>
        <v>0</v>
      </c>
      <c r="H276" s="874"/>
      <c r="I276" s="411">
        <f>'Og s3a'!G273</f>
        <v>0</v>
      </c>
      <c r="J276" s="532"/>
      <c r="K276" s="30"/>
      <c r="L276" s="30"/>
      <c r="M276" s="240">
        <f t="shared" si="20"/>
        <v>0</v>
      </c>
      <c r="N276" s="240">
        <f t="shared" si="21"/>
        <v>0</v>
      </c>
      <c r="O276" s="240">
        <f t="shared" si="22"/>
        <v>0</v>
      </c>
      <c r="P276" s="240">
        <f t="shared" si="23"/>
        <v>0</v>
      </c>
      <c r="Q276" s="48">
        <f>'Og s3a'!H273</f>
        <v>0</v>
      </c>
      <c r="R276" s="412">
        <f>'Og s3a'!D273</f>
        <v>0</v>
      </c>
      <c r="S276" s="30"/>
      <c r="T276" s="306"/>
      <c r="U276" s="306"/>
      <c r="V276" s="306"/>
      <c r="W276" s="30"/>
      <c r="X276" s="30"/>
      <c r="Y276" s="30"/>
      <c r="Z276" s="30"/>
      <c r="AA276" s="30"/>
      <c r="AB276" s="30"/>
      <c r="AC276" s="30"/>
    </row>
    <row r="277" spans="1:29" ht="21" customHeight="1">
      <c r="A277" s="1254" t="str">
        <f t="shared" si="24"/>
        <v/>
      </c>
      <c r="B277" s="30"/>
      <c r="C277" s="2066">
        <f>'Og s3a'!C274</f>
        <v>0</v>
      </c>
      <c r="D277" s="2067"/>
      <c r="E277" s="2068">
        <f>'Og s3a'!E274</f>
        <v>0</v>
      </c>
      <c r="F277" s="2067"/>
      <c r="G277" s="870">
        <f>'Og s3a'!F274</f>
        <v>0</v>
      </c>
      <c r="H277" s="874"/>
      <c r="I277" s="411">
        <f>'Og s3a'!G274</f>
        <v>0</v>
      </c>
      <c r="J277" s="532"/>
      <c r="K277" s="30"/>
      <c r="L277" s="30"/>
      <c r="M277" s="240">
        <f t="shared" si="20"/>
        <v>0</v>
      </c>
      <c r="N277" s="240">
        <f t="shared" si="21"/>
        <v>0</v>
      </c>
      <c r="O277" s="240">
        <f t="shared" si="22"/>
        <v>0</v>
      </c>
      <c r="P277" s="240">
        <f t="shared" si="23"/>
        <v>0</v>
      </c>
      <c r="Q277" s="48">
        <f>'Og s3a'!H274</f>
        <v>0</v>
      </c>
      <c r="R277" s="412">
        <f>'Og s3a'!D274</f>
        <v>0</v>
      </c>
      <c r="S277" s="30"/>
      <c r="T277" s="306"/>
      <c r="U277" s="306"/>
      <c r="V277" s="306"/>
      <c r="W277" s="30"/>
      <c r="X277" s="30"/>
      <c r="Y277" s="30"/>
      <c r="Z277" s="30"/>
      <c r="AA277" s="30"/>
      <c r="AB277" s="30"/>
      <c r="AC277" s="30"/>
    </row>
    <row r="278" spans="1:29" ht="21" customHeight="1">
      <c r="A278" s="1254" t="str">
        <f t="shared" si="24"/>
        <v/>
      </c>
      <c r="B278" s="30"/>
      <c r="C278" s="2066">
        <f>'Og s3a'!C275</f>
        <v>0</v>
      </c>
      <c r="D278" s="2067"/>
      <c r="E278" s="2068">
        <f>'Og s3a'!E275</f>
        <v>0</v>
      </c>
      <c r="F278" s="2067"/>
      <c r="G278" s="870">
        <f>'Og s3a'!F275</f>
        <v>0</v>
      </c>
      <c r="H278" s="874"/>
      <c r="I278" s="411">
        <f>'Og s3a'!G275</f>
        <v>0</v>
      </c>
      <c r="J278" s="532"/>
      <c r="K278" s="30"/>
      <c r="L278" s="30"/>
      <c r="M278" s="240">
        <f t="shared" si="20"/>
        <v>0</v>
      </c>
      <c r="N278" s="240">
        <f t="shared" si="21"/>
        <v>0</v>
      </c>
      <c r="O278" s="240">
        <f t="shared" si="22"/>
        <v>0</v>
      </c>
      <c r="P278" s="240">
        <f t="shared" si="23"/>
        <v>0</v>
      </c>
      <c r="Q278" s="48">
        <f>'Og s3a'!H275</f>
        <v>0</v>
      </c>
      <c r="R278" s="412">
        <f>'Og s3a'!D275</f>
        <v>0</v>
      </c>
      <c r="S278" s="30"/>
      <c r="T278" s="306"/>
      <c r="U278" s="306"/>
      <c r="V278" s="306"/>
      <c r="W278" s="30"/>
      <c r="X278" s="30"/>
      <c r="Y278" s="30"/>
      <c r="Z278" s="30"/>
      <c r="AA278" s="30"/>
      <c r="AB278" s="30"/>
      <c r="AC278" s="30"/>
    </row>
    <row r="279" spans="1:29" ht="21" customHeight="1">
      <c r="A279" s="1254" t="str">
        <f t="shared" si="24"/>
        <v/>
      </c>
      <c r="B279" s="30"/>
      <c r="C279" s="2066">
        <f>'Og s3a'!C276</f>
        <v>0</v>
      </c>
      <c r="D279" s="2067"/>
      <c r="E279" s="2068">
        <f>'Og s3a'!E276</f>
        <v>0</v>
      </c>
      <c r="F279" s="2067"/>
      <c r="G279" s="870">
        <f>'Og s3a'!F276</f>
        <v>0</v>
      </c>
      <c r="H279" s="874"/>
      <c r="I279" s="411">
        <f>'Og s3a'!G276</f>
        <v>0</v>
      </c>
      <c r="J279" s="532"/>
      <c r="K279" s="30"/>
      <c r="L279" s="30"/>
      <c r="M279" s="240">
        <f t="shared" si="20"/>
        <v>0</v>
      </c>
      <c r="N279" s="240">
        <f t="shared" si="21"/>
        <v>0</v>
      </c>
      <c r="O279" s="240">
        <f t="shared" si="22"/>
        <v>0</v>
      </c>
      <c r="P279" s="240">
        <f t="shared" si="23"/>
        <v>0</v>
      </c>
      <c r="Q279" s="48">
        <f>'Og s3a'!H276</f>
        <v>0</v>
      </c>
      <c r="R279" s="412">
        <f>'Og s3a'!D276</f>
        <v>0</v>
      </c>
      <c r="S279" s="30"/>
      <c r="T279" s="306"/>
      <c r="U279" s="306"/>
      <c r="V279" s="306"/>
      <c r="W279" s="30"/>
      <c r="X279" s="30"/>
      <c r="Y279" s="30"/>
      <c r="Z279" s="30"/>
      <c r="AA279" s="30"/>
      <c r="AB279" s="30"/>
      <c r="AC279" s="30"/>
    </row>
    <row r="280" spans="1:29" ht="21" customHeight="1">
      <c r="A280" s="1254" t="str">
        <f t="shared" si="24"/>
        <v/>
      </c>
      <c r="B280" s="30"/>
      <c r="C280" s="2066">
        <f>'Og s3a'!C277</f>
        <v>0</v>
      </c>
      <c r="D280" s="2067"/>
      <c r="E280" s="2068">
        <f>'Og s3a'!E277</f>
        <v>0</v>
      </c>
      <c r="F280" s="2067"/>
      <c r="G280" s="870">
        <f>'Og s3a'!F277</f>
        <v>0</v>
      </c>
      <c r="H280" s="874"/>
      <c r="I280" s="411">
        <f>'Og s3a'!G277</f>
        <v>0</v>
      </c>
      <c r="J280" s="532"/>
      <c r="K280" s="30"/>
      <c r="L280" s="30"/>
      <c r="M280" s="240">
        <f t="shared" si="20"/>
        <v>0</v>
      </c>
      <c r="N280" s="240">
        <f t="shared" si="21"/>
        <v>0</v>
      </c>
      <c r="O280" s="240">
        <f t="shared" si="22"/>
        <v>0</v>
      </c>
      <c r="P280" s="240">
        <f t="shared" si="23"/>
        <v>0</v>
      </c>
      <c r="Q280" s="48">
        <f>'Og s3a'!H277</f>
        <v>0</v>
      </c>
      <c r="R280" s="412">
        <f>'Og s3a'!D277</f>
        <v>0</v>
      </c>
      <c r="S280" s="30"/>
      <c r="T280" s="306"/>
      <c r="U280" s="306"/>
      <c r="V280" s="306"/>
      <c r="W280" s="30"/>
      <c r="X280" s="30"/>
      <c r="Y280" s="30"/>
      <c r="Z280" s="30"/>
      <c r="AA280" s="30"/>
      <c r="AB280" s="30"/>
      <c r="AC280" s="30"/>
    </row>
    <row r="281" spans="1:29" ht="21" customHeight="1">
      <c r="A281" s="1254" t="str">
        <f t="shared" si="24"/>
        <v/>
      </c>
      <c r="B281" s="30"/>
      <c r="C281" s="2066">
        <f>'Og s3a'!C278</f>
        <v>0</v>
      </c>
      <c r="D281" s="2067"/>
      <c r="E281" s="2068">
        <f>'Og s3a'!E278</f>
        <v>0</v>
      </c>
      <c r="F281" s="2067"/>
      <c r="G281" s="870">
        <f>'Og s3a'!F278</f>
        <v>0</v>
      </c>
      <c r="H281" s="874"/>
      <c r="I281" s="411">
        <f>'Og s3a'!G278</f>
        <v>0</v>
      </c>
      <c r="J281" s="532"/>
      <c r="K281" s="30"/>
      <c r="L281" s="30"/>
      <c r="M281" s="240">
        <f t="shared" si="20"/>
        <v>0</v>
      </c>
      <c r="N281" s="240">
        <f t="shared" si="21"/>
        <v>0</v>
      </c>
      <c r="O281" s="240">
        <f t="shared" si="22"/>
        <v>0</v>
      </c>
      <c r="P281" s="240">
        <f t="shared" si="23"/>
        <v>0</v>
      </c>
      <c r="Q281" s="48">
        <f>'Og s3a'!H278</f>
        <v>0</v>
      </c>
      <c r="R281" s="412">
        <f>'Og s3a'!D278</f>
        <v>0</v>
      </c>
      <c r="S281" s="30"/>
      <c r="T281" s="306"/>
      <c r="U281" s="306"/>
      <c r="V281" s="306"/>
      <c r="W281" s="30"/>
      <c r="X281" s="30"/>
      <c r="Y281" s="30"/>
      <c r="Z281" s="30"/>
      <c r="AA281" s="30"/>
      <c r="AB281" s="30"/>
      <c r="AC281" s="30"/>
    </row>
    <row r="282" spans="1:29" ht="21" customHeight="1">
      <c r="A282" s="1254" t="str">
        <f t="shared" si="24"/>
        <v/>
      </c>
      <c r="B282" s="30"/>
      <c r="C282" s="2066">
        <f>'Og s3a'!C279</f>
        <v>0</v>
      </c>
      <c r="D282" s="2067"/>
      <c r="E282" s="2068">
        <f>'Og s3a'!E279</f>
        <v>0</v>
      </c>
      <c r="F282" s="2067"/>
      <c r="G282" s="870">
        <f>'Og s3a'!F279</f>
        <v>0</v>
      </c>
      <c r="H282" s="874"/>
      <c r="I282" s="411">
        <f>'Og s3a'!G279</f>
        <v>0</v>
      </c>
      <c r="J282" s="532"/>
      <c r="K282" s="30"/>
      <c r="L282" s="30"/>
      <c r="M282" s="240">
        <f t="shared" si="20"/>
        <v>0</v>
      </c>
      <c r="N282" s="240">
        <f t="shared" si="21"/>
        <v>0</v>
      </c>
      <c r="O282" s="240">
        <f t="shared" si="22"/>
        <v>0</v>
      </c>
      <c r="P282" s="240">
        <f t="shared" si="23"/>
        <v>0</v>
      </c>
      <c r="Q282" s="48">
        <f>'Og s3a'!H279</f>
        <v>0</v>
      </c>
      <c r="R282" s="412">
        <f>'Og s3a'!D279</f>
        <v>0</v>
      </c>
      <c r="S282" s="30"/>
      <c r="T282" s="306"/>
      <c r="U282" s="306"/>
      <c r="V282" s="306"/>
      <c r="W282" s="30"/>
      <c r="X282" s="30"/>
      <c r="Y282" s="30"/>
      <c r="Z282" s="30"/>
      <c r="AA282" s="30"/>
      <c r="AB282" s="30"/>
      <c r="AC282" s="30"/>
    </row>
    <row r="283" spans="1:29" ht="21" customHeight="1">
      <c r="A283" s="1254" t="str">
        <f t="shared" si="24"/>
        <v/>
      </c>
      <c r="B283" s="30"/>
      <c r="C283" s="2066">
        <f>'Og s3a'!C280</f>
        <v>0</v>
      </c>
      <c r="D283" s="2067"/>
      <c r="E283" s="2068">
        <f>'Og s3a'!E280</f>
        <v>0</v>
      </c>
      <c r="F283" s="2067"/>
      <c r="G283" s="870">
        <f>'Og s3a'!F280</f>
        <v>0</v>
      </c>
      <c r="H283" s="874"/>
      <c r="I283" s="411">
        <f>'Og s3a'!G280</f>
        <v>0</v>
      </c>
      <c r="J283" s="532"/>
      <c r="K283" s="30"/>
      <c r="L283" s="30"/>
      <c r="M283" s="240">
        <f t="shared" si="20"/>
        <v>0</v>
      </c>
      <c r="N283" s="240">
        <f t="shared" si="21"/>
        <v>0</v>
      </c>
      <c r="O283" s="240">
        <f t="shared" si="22"/>
        <v>0</v>
      </c>
      <c r="P283" s="240">
        <f t="shared" si="23"/>
        <v>0</v>
      </c>
      <c r="Q283" s="48">
        <f>'Og s3a'!H280</f>
        <v>0</v>
      </c>
      <c r="R283" s="412">
        <f>'Og s3a'!D280</f>
        <v>0</v>
      </c>
      <c r="S283" s="30"/>
      <c r="T283" s="306"/>
      <c r="U283" s="306"/>
      <c r="V283" s="306"/>
      <c r="W283" s="30"/>
      <c r="X283" s="30"/>
      <c r="Y283" s="30"/>
      <c r="Z283" s="30"/>
      <c r="AA283" s="30"/>
      <c r="AB283" s="30"/>
      <c r="AC283" s="30"/>
    </row>
    <row r="284" spans="1:29" ht="21" customHeight="1">
      <c r="A284" s="1254" t="str">
        <f t="shared" si="24"/>
        <v/>
      </c>
      <c r="B284" s="30"/>
      <c r="C284" s="2066">
        <f>'Og s3a'!C281</f>
        <v>0</v>
      </c>
      <c r="D284" s="2067"/>
      <c r="E284" s="2068">
        <f>'Og s3a'!E281</f>
        <v>0</v>
      </c>
      <c r="F284" s="2067"/>
      <c r="G284" s="870">
        <f>'Og s3a'!F281</f>
        <v>0</v>
      </c>
      <c r="H284" s="874"/>
      <c r="I284" s="411">
        <f>'Og s3a'!G281</f>
        <v>0</v>
      </c>
      <c r="J284" s="532"/>
      <c r="K284" s="30"/>
      <c r="L284" s="30"/>
      <c r="M284" s="240">
        <f t="shared" si="20"/>
        <v>0</v>
      </c>
      <c r="N284" s="240">
        <f t="shared" si="21"/>
        <v>0</v>
      </c>
      <c r="O284" s="240">
        <f t="shared" si="22"/>
        <v>0</v>
      </c>
      <c r="P284" s="240">
        <f t="shared" si="23"/>
        <v>0</v>
      </c>
      <c r="Q284" s="48">
        <f>'Og s3a'!H281</f>
        <v>0</v>
      </c>
      <c r="R284" s="412">
        <f>'Og s3a'!D281</f>
        <v>0</v>
      </c>
      <c r="S284" s="30"/>
      <c r="T284" s="306"/>
      <c r="U284" s="306"/>
      <c r="V284" s="306"/>
      <c r="W284" s="30"/>
      <c r="X284" s="30"/>
      <c r="Y284" s="30"/>
      <c r="Z284" s="30"/>
      <c r="AA284" s="30"/>
      <c r="AB284" s="30"/>
      <c r="AC284" s="30"/>
    </row>
    <row r="285" spans="1:29" ht="21" customHeight="1">
      <c r="A285" s="1254" t="str">
        <f t="shared" si="24"/>
        <v/>
      </c>
      <c r="B285" s="30"/>
      <c r="C285" s="2066">
        <f>'Og s3a'!C282</f>
        <v>0</v>
      </c>
      <c r="D285" s="2067"/>
      <c r="E285" s="2068">
        <f>'Og s3a'!E282</f>
        <v>0</v>
      </c>
      <c r="F285" s="2067"/>
      <c r="G285" s="870">
        <f>'Og s3a'!F282</f>
        <v>0</v>
      </c>
      <c r="H285" s="874"/>
      <c r="I285" s="411">
        <f>'Og s3a'!G282</f>
        <v>0</v>
      </c>
      <c r="J285" s="532"/>
      <c r="K285" s="30"/>
      <c r="L285" s="30"/>
      <c r="M285" s="240">
        <f t="shared" si="20"/>
        <v>0</v>
      </c>
      <c r="N285" s="240">
        <f t="shared" si="21"/>
        <v>0</v>
      </c>
      <c r="O285" s="240">
        <f t="shared" si="22"/>
        <v>0</v>
      </c>
      <c r="P285" s="240">
        <f t="shared" si="23"/>
        <v>0</v>
      </c>
      <c r="Q285" s="48">
        <f>'Og s3a'!H282</f>
        <v>0</v>
      </c>
      <c r="R285" s="412">
        <f>'Og s3a'!D282</f>
        <v>0</v>
      </c>
      <c r="S285" s="30"/>
      <c r="T285" s="306"/>
      <c r="U285" s="306"/>
      <c r="V285" s="306"/>
      <c r="W285" s="30"/>
      <c r="X285" s="30"/>
      <c r="Y285" s="30"/>
      <c r="Z285" s="30"/>
      <c r="AA285" s="30"/>
      <c r="AB285" s="30"/>
      <c r="AC285" s="30"/>
    </row>
    <row r="286" spans="1:29" ht="21" customHeight="1">
      <c r="A286" s="1254" t="str">
        <f t="shared" si="24"/>
        <v/>
      </c>
      <c r="B286" s="30"/>
      <c r="C286" s="2066">
        <f>'Og s3a'!C283</f>
        <v>0</v>
      </c>
      <c r="D286" s="2067"/>
      <c r="E286" s="2068">
        <f>'Og s3a'!E283</f>
        <v>0</v>
      </c>
      <c r="F286" s="2067"/>
      <c r="G286" s="870">
        <f>'Og s3a'!F283</f>
        <v>0</v>
      </c>
      <c r="H286" s="874"/>
      <c r="I286" s="411">
        <f>'Og s3a'!G283</f>
        <v>0</v>
      </c>
      <c r="J286" s="532"/>
      <c r="K286" s="30"/>
      <c r="L286" s="30"/>
      <c r="M286" s="240">
        <f t="shared" si="20"/>
        <v>0</v>
      </c>
      <c r="N286" s="240">
        <f t="shared" si="21"/>
        <v>0</v>
      </c>
      <c r="O286" s="240">
        <f t="shared" si="22"/>
        <v>0</v>
      </c>
      <c r="P286" s="240">
        <f t="shared" si="23"/>
        <v>0</v>
      </c>
      <c r="Q286" s="48">
        <f>'Og s3a'!H283</f>
        <v>0</v>
      </c>
      <c r="R286" s="412">
        <f>'Og s3a'!D283</f>
        <v>0</v>
      </c>
      <c r="S286" s="30"/>
      <c r="T286" s="306"/>
      <c r="U286" s="306"/>
      <c r="V286" s="306"/>
      <c r="W286" s="30"/>
      <c r="X286" s="30"/>
      <c r="Y286" s="30"/>
      <c r="Z286" s="30"/>
      <c r="AA286" s="30"/>
      <c r="AB286" s="30"/>
      <c r="AC286" s="30"/>
    </row>
    <row r="287" spans="1:29" ht="21" customHeight="1">
      <c r="A287" s="1254" t="str">
        <f t="shared" si="24"/>
        <v/>
      </c>
      <c r="B287" s="30"/>
      <c r="C287" s="2066">
        <f>'Og s3a'!C284</f>
        <v>0</v>
      </c>
      <c r="D287" s="2067"/>
      <c r="E287" s="2068">
        <f>'Og s3a'!E284</f>
        <v>0</v>
      </c>
      <c r="F287" s="2067"/>
      <c r="G287" s="870">
        <f>'Og s3a'!F284</f>
        <v>0</v>
      </c>
      <c r="H287" s="874"/>
      <c r="I287" s="411">
        <f>'Og s3a'!G284</f>
        <v>0</v>
      </c>
      <c r="J287" s="532"/>
      <c r="K287" s="30"/>
      <c r="L287" s="30"/>
      <c r="M287" s="240">
        <f t="shared" si="20"/>
        <v>0</v>
      </c>
      <c r="N287" s="240">
        <f t="shared" si="21"/>
        <v>0</v>
      </c>
      <c r="O287" s="240">
        <f t="shared" si="22"/>
        <v>0</v>
      </c>
      <c r="P287" s="240">
        <f t="shared" si="23"/>
        <v>0</v>
      </c>
      <c r="Q287" s="48">
        <f>'Og s3a'!H284</f>
        <v>0</v>
      </c>
      <c r="R287" s="412">
        <f>'Og s3a'!D284</f>
        <v>0</v>
      </c>
      <c r="S287" s="30"/>
      <c r="T287" s="306"/>
      <c r="U287" s="306"/>
      <c r="V287" s="306"/>
      <c r="W287" s="30"/>
      <c r="X287" s="30"/>
      <c r="Y287" s="30"/>
      <c r="Z287" s="30"/>
      <c r="AA287" s="30"/>
      <c r="AB287" s="30"/>
      <c r="AC287" s="30"/>
    </row>
    <row r="288" spans="1:29" ht="21" customHeight="1">
      <c r="A288" s="1254" t="str">
        <f t="shared" si="24"/>
        <v/>
      </c>
      <c r="B288" s="30"/>
      <c r="C288" s="2066">
        <f>'Og s3a'!C285</f>
        <v>0</v>
      </c>
      <c r="D288" s="2067"/>
      <c r="E288" s="2068">
        <f>'Og s3a'!E285</f>
        <v>0</v>
      </c>
      <c r="F288" s="2067"/>
      <c r="G288" s="870">
        <f>'Og s3a'!F285</f>
        <v>0</v>
      </c>
      <c r="H288" s="874"/>
      <c r="I288" s="411">
        <f>'Og s3a'!G285</f>
        <v>0</v>
      </c>
      <c r="J288" s="532"/>
      <c r="K288" s="30"/>
      <c r="L288" s="30"/>
      <c r="M288" s="240">
        <f t="shared" si="20"/>
        <v>0</v>
      </c>
      <c r="N288" s="240">
        <f t="shared" si="21"/>
        <v>0</v>
      </c>
      <c r="O288" s="240">
        <f t="shared" si="22"/>
        <v>0</v>
      </c>
      <c r="P288" s="240">
        <f t="shared" si="23"/>
        <v>0</v>
      </c>
      <c r="Q288" s="48">
        <f>'Og s3a'!H285</f>
        <v>0</v>
      </c>
      <c r="R288" s="412">
        <f>'Og s3a'!D285</f>
        <v>0</v>
      </c>
      <c r="S288" s="30"/>
      <c r="T288" s="306"/>
      <c r="U288" s="306"/>
      <c r="V288" s="306"/>
      <c r="W288" s="30"/>
      <c r="X288" s="30"/>
      <c r="Y288" s="30"/>
      <c r="Z288" s="30"/>
      <c r="AA288" s="30"/>
      <c r="AB288" s="30"/>
      <c r="AC288" s="30"/>
    </row>
    <row r="289" spans="1:29" ht="21" customHeight="1">
      <c r="A289" s="1254" t="str">
        <f t="shared" si="24"/>
        <v/>
      </c>
      <c r="B289" s="30"/>
      <c r="C289" s="2066">
        <f>'Og s3a'!C286</f>
        <v>0</v>
      </c>
      <c r="D289" s="2067"/>
      <c r="E289" s="2068">
        <f>'Og s3a'!E286</f>
        <v>0</v>
      </c>
      <c r="F289" s="2067"/>
      <c r="G289" s="870">
        <f>'Og s3a'!F286</f>
        <v>0</v>
      </c>
      <c r="H289" s="874"/>
      <c r="I289" s="411">
        <f>'Og s3a'!G286</f>
        <v>0</v>
      </c>
      <c r="J289" s="532"/>
      <c r="K289" s="30"/>
      <c r="L289" s="30"/>
      <c r="M289" s="240">
        <f t="shared" si="20"/>
        <v>0</v>
      </c>
      <c r="N289" s="240">
        <f t="shared" si="21"/>
        <v>0</v>
      </c>
      <c r="O289" s="240">
        <f t="shared" si="22"/>
        <v>0</v>
      </c>
      <c r="P289" s="240">
        <f t="shared" si="23"/>
        <v>0</v>
      </c>
      <c r="Q289" s="48">
        <f>'Og s3a'!H286</f>
        <v>0</v>
      </c>
      <c r="R289" s="412">
        <f>'Og s3a'!D286</f>
        <v>0</v>
      </c>
      <c r="S289" s="30"/>
      <c r="T289" s="306"/>
      <c r="U289" s="306"/>
      <c r="V289" s="306"/>
      <c r="W289" s="30"/>
      <c r="X289" s="30"/>
      <c r="Y289" s="30"/>
      <c r="Z289" s="30"/>
      <c r="AA289" s="30"/>
      <c r="AB289" s="30"/>
      <c r="AC289" s="30"/>
    </row>
    <row r="290" spans="1:29" ht="21" customHeight="1">
      <c r="A290" s="1254" t="str">
        <f t="shared" si="24"/>
        <v/>
      </c>
      <c r="B290" s="30"/>
      <c r="C290" s="2066">
        <f>'Og s3a'!C287</f>
        <v>0</v>
      </c>
      <c r="D290" s="2067"/>
      <c r="E290" s="2068">
        <f>'Og s3a'!E287</f>
        <v>0</v>
      </c>
      <c r="F290" s="2067"/>
      <c r="G290" s="870">
        <f>'Og s3a'!F287</f>
        <v>0</v>
      </c>
      <c r="H290" s="874"/>
      <c r="I290" s="411">
        <f>'Og s3a'!G287</f>
        <v>0</v>
      </c>
      <c r="J290" s="532"/>
      <c r="K290" s="30"/>
      <c r="L290" s="30"/>
      <c r="M290" s="240">
        <f t="shared" si="20"/>
        <v>0</v>
      </c>
      <c r="N290" s="240">
        <f t="shared" si="21"/>
        <v>0</v>
      </c>
      <c r="O290" s="240">
        <f t="shared" si="22"/>
        <v>0</v>
      </c>
      <c r="P290" s="240">
        <f t="shared" si="23"/>
        <v>0</v>
      </c>
      <c r="Q290" s="48">
        <f>'Og s3a'!H287</f>
        <v>0</v>
      </c>
      <c r="R290" s="412">
        <f>'Og s3a'!D287</f>
        <v>0</v>
      </c>
      <c r="S290" s="30"/>
      <c r="T290" s="306"/>
      <c r="U290" s="306"/>
      <c r="V290" s="306"/>
      <c r="W290" s="30"/>
      <c r="X290" s="30"/>
      <c r="Y290" s="30"/>
      <c r="Z290" s="30"/>
      <c r="AA290" s="30"/>
      <c r="AB290" s="30"/>
      <c r="AC290" s="30"/>
    </row>
    <row r="291" spans="1:29" ht="21" customHeight="1">
      <c r="A291" s="1254" t="str">
        <f t="shared" si="24"/>
        <v/>
      </c>
      <c r="B291" s="30"/>
      <c r="C291" s="2066">
        <f>'Og s3a'!C288</f>
        <v>0</v>
      </c>
      <c r="D291" s="2067"/>
      <c r="E291" s="2068">
        <f>'Og s3a'!E288</f>
        <v>0</v>
      </c>
      <c r="F291" s="2067"/>
      <c r="G291" s="870">
        <f>'Og s3a'!F288</f>
        <v>0</v>
      </c>
      <c r="H291" s="874"/>
      <c r="I291" s="411">
        <f>'Og s3a'!G288</f>
        <v>0</v>
      </c>
      <c r="J291" s="532"/>
      <c r="K291" s="30"/>
      <c r="L291" s="30"/>
      <c r="M291" s="240">
        <f t="shared" si="20"/>
        <v>0</v>
      </c>
      <c r="N291" s="240">
        <f t="shared" si="21"/>
        <v>0</v>
      </c>
      <c r="O291" s="240">
        <f t="shared" si="22"/>
        <v>0</v>
      </c>
      <c r="P291" s="240">
        <f t="shared" si="23"/>
        <v>0</v>
      </c>
      <c r="Q291" s="48">
        <f>'Og s3a'!H288</f>
        <v>0</v>
      </c>
      <c r="R291" s="412">
        <f>'Og s3a'!D288</f>
        <v>0</v>
      </c>
      <c r="S291" s="30"/>
      <c r="T291" s="306"/>
      <c r="U291" s="306"/>
      <c r="V291" s="306"/>
      <c r="W291" s="30"/>
      <c r="X291" s="30"/>
      <c r="Y291" s="30"/>
      <c r="Z291" s="30"/>
      <c r="AA291" s="30"/>
      <c r="AB291" s="30"/>
      <c r="AC291" s="30"/>
    </row>
    <row r="292" spans="1:29" ht="21" customHeight="1">
      <c r="A292" s="1254" t="str">
        <f t="shared" si="24"/>
        <v/>
      </c>
      <c r="B292" s="30"/>
      <c r="C292" s="2066">
        <f>'Og s3a'!C289</f>
        <v>0</v>
      </c>
      <c r="D292" s="2067"/>
      <c r="E292" s="2068">
        <f>'Og s3a'!E289</f>
        <v>0</v>
      </c>
      <c r="F292" s="2067"/>
      <c r="G292" s="870">
        <f>'Og s3a'!F289</f>
        <v>0</v>
      </c>
      <c r="H292" s="874"/>
      <c r="I292" s="411">
        <f>'Og s3a'!G289</f>
        <v>0</v>
      </c>
      <c r="J292" s="532"/>
      <c r="K292" s="30"/>
      <c r="L292" s="30"/>
      <c r="M292" s="240">
        <f t="shared" si="20"/>
        <v>0</v>
      </c>
      <c r="N292" s="240">
        <f t="shared" si="21"/>
        <v>0</v>
      </c>
      <c r="O292" s="240">
        <f t="shared" si="22"/>
        <v>0</v>
      </c>
      <c r="P292" s="240">
        <f t="shared" si="23"/>
        <v>0</v>
      </c>
      <c r="Q292" s="48">
        <f>'Og s3a'!H289</f>
        <v>0</v>
      </c>
      <c r="R292" s="412">
        <f>'Og s3a'!D289</f>
        <v>0</v>
      </c>
      <c r="S292" s="30"/>
      <c r="T292" s="306"/>
      <c r="U292" s="306"/>
      <c r="V292" s="306"/>
      <c r="W292" s="30"/>
      <c r="X292" s="30"/>
      <c r="Y292" s="30"/>
      <c r="Z292" s="30"/>
      <c r="AA292" s="30"/>
      <c r="AB292" s="30"/>
      <c r="AC292" s="30"/>
    </row>
    <row r="293" spans="1:29" ht="21" customHeight="1">
      <c r="A293" s="1254" t="str">
        <f t="shared" si="24"/>
        <v/>
      </c>
      <c r="B293" s="30"/>
      <c r="C293" s="2066">
        <f>'Og s3a'!C290</f>
        <v>0</v>
      </c>
      <c r="D293" s="2067"/>
      <c r="E293" s="2068">
        <f>'Og s3a'!E290</f>
        <v>0</v>
      </c>
      <c r="F293" s="2067"/>
      <c r="G293" s="870">
        <f>'Og s3a'!F290</f>
        <v>0</v>
      </c>
      <c r="H293" s="874"/>
      <c r="I293" s="411">
        <f>'Og s3a'!G290</f>
        <v>0</v>
      </c>
      <c r="J293" s="532"/>
      <c r="K293" s="30"/>
      <c r="L293" s="30"/>
      <c r="M293" s="240">
        <f t="shared" si="20"/>
        <v>0</v>
      </c>
      <c r="N293" s="240">
        <f t="shared" si="21"/>
        <v>0</v>
      </c>
      <c r="O293" s="240">
        <f t="shared" si="22"/>
        <v>0</v>
      </c>
      <c r="P293" s="240">
        <f t="shared" si="23"/>
        <v>0</v>
      </c>
      <c r="Q293" s="48">
        <f>'Og s3a'!H290</f>
        <v>0</v>
      </c>
      <c r="R293" s="412">
        <f>'Og s3a'!D290</f>
        <v>0</v>
      </c>
      <c r="S293" s="30"/>
      <c r="T293" s="306"/>
      <c r="U293" s="306"/>
      <c r="V293" s="306"/>
      <c r="W293" s="30"/>
      <c r="X293" s="30"/>
      <c r="Y293" s="30"/>
      <c r="Z293" s="30"/>
      <c r="AA293" s="30"/>
      <c r="AB293" s="30"/>
      <c r="AC293" s="30"/>
    </row>
    <row r="294" spans="1:29" ht="21" customHeight="1">
      <c r="A294" s="1254" t="str">
        <f t="shared" si="24"/>
        <v/>
      </c>
      <c r="B294" s="30"/>
      <c r="C294" s="2066">
        <f>'Og s3a'!C291</f>
        <v>0</v>
      </c>
      <c r="D294" s="2067"/>
      <c r="E294" s="2068">
        <f>'Og s3a'!E291</f>
        <v>0</v>
      </c>
      <c r="F294" s="2067"/>
      <c r="G294" s="870">
        <f>'Og s3a'!F291</f>
        <v>0</v>
      </c>
      <c r="H294" s="874"/>
      <c r="I294" s="411">
        <f>'Og s3a'!G291</f>
        <v>0</v>
      </c>
      <c r="J294" s="532"/>
      <c r="K294" s="30"/>
      <c r="L294" s="30"/>
      <c r="M294" s="240">
        <f t="shared" si="20"/>
        <v>0</v>
      </c>
      <c r="N294" s="240">
        <f t="shared" si="21"/>
        <v>0</v>
      </c>
      <c r="O294" s="240">
        <f t="shared" si="22"/>
        <v>0</v>
      </c>
      <c r="P294" s="240">
        <f t="shared" si="23"/>
        <v>0</v>
      </c>
      <c r="Q294" s="48">
        <f>'Og s3a'!H291</f>
        <v>0</v>
      </c>
      <c r="R294" s="412">
        <f>'Og s3a'!D291</f>
        <v>0</v>
      </c>
      <c r="S294" s="30"/>
      <c r="T294" s="306"/>
      <c r="U294" s="306"/>
      <c r="V294" s="306"/>
      <c r="W294" s="30"/>
      <c r="X294" s="30"/>
      <c r="Y294" s="30"/>
      <c r="Z294" s="30"/>
      <c r="AA294" s="30"/>
      <c r="AB294" s="30"/>
      <c r="AC294" s="30"/>
    </row>
    <row r="295" spans="1:29" ht="21" customHeight="1">
      <c r="A295" s="1254" t="str">
        <f t="shared" si="24"/>
        <v/>
      </c>
      <c r="B295" s="30"/>
      <c r="C295" s="2066">
        <f>'Og s3a'!C292</f>
        <v>0</v>
      </c>
      <c r="D295" s="2067"/>
      <c r="E295" s="2068">
        <f>'Og s3a'!E292</f>
        <v>0</v>
      </c>
      <c r="F295" s="2067"/>
      <c r="G295" s="870">
        <f>'Og s3a'!F292</f>
        <v>0</v>
      </c>
      <c r="H295" s="874"/>
      <c r="I295" s="411">
        <f>'Og s3a'!G292</f>
        <v>0</v>
      </c>
      <c r="J295" s="532"/>
      <c r="K295" s="30"/>
      <c r="L295" s="30"/>
      <c r="M295" s="240">
        <f t="shared" si="20"/>
        <v>0</v>
      </c>
      <c r="N295" s="240">
        <f t="shared" si="21"/>
        <v>0</v>
      </c>
      <c r="O295" s="240">
        <f t="shared" si="22"/>
        <v>0</v>
      </c>
      <c r="P295" s="240">
        <f t="shared" si="23"/>
        <v>0</v>
      </c>
      <c r="Q295" s="48">
        <f>'Og s3a'!H292</f>
        <v>0</v>
      </c>
      <c r="R295" s="412">
        <f>'Og s3a'!D292</f>
        <v>0</v>
      </c>
      <c r="S295" s="30"/>
      <c r="T295" s="306"/>
      <c r="U295" s="306"/>
      <c r="V295" s="306"/>
      <c r="W295" s="30"/>
      <c r="X295" s="30"/>
      <c r="Y295" s="30"/>
      <c r="Z295" s="30"/>
      <c r="AA295" s="30"/>
      <c r="AB295" s="30"/>
      <c r="AC295" s="30"/>
    </row>
    <row r="296" spans="1:29" ht="21" customHeight="1">
      <c r="A296" s="1254" t="str">
        <f t="shared" si="24"/>
        <v/>
      </c>
      <c r="B296" s="30"/>
      <c r="C296" s="2066">
        <f>'Og s3a'!C293</f>
        <v>0</v>
      </c>
      <c r="D296" s="2067"/>
      <c r="E296" s="2068">
        <f>'Og s3a'!E293</f>
        <v>0</v>
      </c>
      <c r="F296" s="2067"/>
      <c r="G296" s="870">
        <f>'Og s3a'!F293</f>
        <v>0</v>
      </c>
      <c r="H296" s="874"/>
      <c r="I296" s="411">
        <f>'Og s3a'!G293</f>
        <v>0</v>
      </c>
      <c r="J296" s="532"/>
      <c r="K296" s="30"/>
      <c r="L296" s="30"/>
      <c r="M296" s="240">
        <f t="shared" si="20"/>
        <v>0</v>
      </c>
      <c r="N296" s="240">
        <f t="shared" si="21"/>
        <v>0</v>
      </c>
      <c r="O296" s="240">
        <f t="shared" si="22"/>
        <v>0</v>
      </c>
      <c r="P296" s="240">
        <f t="shared" si="23"/>
        <v>0</v>
      </c>
      <c r="Q296" s="48">
        <f>'Og s3a'!H293</f>
        <v>0</v>
      </c>
      <c r="R296" s="412">
        <f>'Og s3a'!D293</f>
        <v>0</v>
      </c>
      <c r="S296" s="30"/>
      <c r="T296" s="306"/>
      <c r="U296" s="306"/>
      <c r="V296" s="306"/>
      <c r="W296" s="30"/>
      <c r="X296" s="30"/>
      <c r="Y296" s="30"/>
      <c r="Z296" s="30"/>
      <c r="AA296" s="30"/>
      <c r="AB296" s="30"/>
      <c r="AC296" s="30"/>
    </row>
    <row r="297" spans="1:29" ht="21" customHeight="1">
      <c r="A297" s="1254" t="str">
        <f t="shared" si="24"/>
        <v/>
      </c>
      <c r="B297" s="30"/>
      <c r="C297" s="2066">
        <f>'Og s3a'!C294</f>
        <v>0</v>
      </c>
      <c r="D297" s="2067"/>
      <c r="E297" s="2068">
        <f>'Og s3a'!E294</f>
        <v>0</v>
      </c>
      <c r="F297" s="2067"/>
      <c r="G297" s="870">
        <f>'Og s3a'!F294</f>
        <v>0</v>
      </c>
      <c r="H297" s="874"/>
      <c r="I297" s="411">
        <f>'Og s3a'!G294</f>
        <v>0</v>
      </c>
      <c r="J297" s="532"/>
      <c r="K297" s="30"/>
      <c r="L297" s="30"/>
      <c r="M297" s="240">
        <f t="shared" si="20"/>
        <v>0</v>
      </c>
      <c r="N297" s="240">
        <f t="shared" si="21"/>
        <v>0</v>
      </c>
      <c r="O297" s="240">
        <f t="shared" si="22"/>
        <v>0</v>
      </c>
      <c r="P297" s="240">
        <f t="shared" si="23"/>
        <v>0</v>
      </c>
      <c r="Q297" s="48">
        <f>'Og s3a'!H294</f>
        <v>0</v>
      </c>
      <c r="R297" s="412">
        <f>'Og s3a'!D294</f>
        <v>0</v>
      </c>
      <c r="S297" s="30"/>
      <c r="T297" s="306"/>
      <c r="U297" s="306"/>
      <c r="V297" s="306"/>
      <c r="W297" s="30"/>
      <c r="X297" s="30"/>
      <c r="Y297" s="30"/>
      <c r="Z297" s="30"/>
      <c r="AA297" s="30"/>
      <c r="AB297" s="30"/>
      <c r="AC297" s="30"/>
    </row>
    <row r="298" spans="1:29" ht="21" customHeight="1">
      <c r="A298" s="1254" t="str">
        <f t="shared" si="24"/>
        <v/>
      </c>
      <c r="B298" s="30"/>
      <c r="C298" s="2066">
        <f>'Og s3a'!C295</f>
        <v>0</v>
      </c>
      <c r="D298" s="2067"/>
      <c r="E298" s="2068">
        <f>'Og s3a'!E295</f>
        <v>0</v>
      </c>
      <c r="F298" s="2067"/>
      <c r="G298" s="870">
        <f>'Og s3a'!F295</f>
        <v>0</v>
      </c>
      <c r="H298" s="874"/>
      <c r="I298" s="411">
        <f>'Og s3a'!G295</f>
        <v>0</v>
      </c>
      <c r="J298" s="532"/>
      <c r="K298" s="30"/>
      <c r="L298" s="30"/>
      <c r="M298" s="240">
        <f t="shared" si="20"/>
        <v>0</v>
      </c>
      <c r="N298" s="240">
        <f t="shared" si="21"/>
        <v>0</v>
      </c>
      <c r="O298" s="240">
        <f t="shared" si="22"/>
        <v>0</v>
      </c>
      <c r="P298" s="240">
        <f t="shared" si="23"/>
        <v>0</v>
      </c>
      <c r="Q298" s="48">
        <f>'Og s3a'!H295</f>
        <v>0</v>
      </c>
      <c r="R298" s="412">
        <f>'Og s3a'!D295</f>
        <v>0</v>
      </c>
      <c r="S298" s="30"/>
      <c r="T298" s="306"/>
      <c r="U298" s="306"/>
      <c r="V298" s="306"/>
      <c r="W298" s="30"/>
      <c r="X298" s="30"/>
      <c r="Y298" s="30"/>
      <c r="Z298" s="30"/>
      <c r="AA298" s="30"/>
      <c r="AB298" s="30"/>
      <c r="AC298" s="30"/>
    </row>
    <row r="299" spans="1:29" ht="21" customHeight="1">
      <c r="A299" s="1254" t="str">
        <f t="shared" si="24"/>
        <v/>
      </c>
      <c r="B299" s="30"/>
      <c r="C299" s="2066">
        <f>'Og s3a'!C296</f>
        <v>0</v>
      </c>
      <c r="D299" s="2067"/>
      <c r="E299" s="2068">
        <f>'Og s3a'!E296</f>
        <v>0</v>
      </c>
      <c r="F299" s="2067"/>
      <c r="G299" s="870">
        <f>'Og s3a'!F296</f>
        <v>0</v>
      </c>
      <c r="H299" s="874"/>
      <c r="I299" s="411">
        <f>'Og s3a'!G296</f>
        <v>0</v>
      </c>
      <c r="J299" s="532"/>
      <c r="K299" s="30"/>
      <c r="L299" s="30"/>
      <c r="M299" s="240">
        <f t="shared" si="20"/>
        <v>0</v>
      </c>
      <c r="N299" s="240">
        <f t="shared" si="21"/>
        <v>0</v>
      </c>
      <c r="O299" s="240">
        <f t="shared" si="22"/>
        <v>0</v>
      </c>
      <c r="P299" s="240">
        <f t="shared" si="23"/>
        <v>0</v>
      </c>
      <c r="Q299" s="48">
        <f>'Og s3a'!H296</f>
        <v>0</v>
      </c>
      <c r="R299" s="412">
        <f>'Og s3a'!D296</f>
        <v>0</v>
      </c>
      <c r="S299" s="30"/>
      <c r="T299" s="306"/>
      <c r="U299" s="306"/>
      <c r="V299" s="306"/>
      <c r="W299" s="30"/>
      <c r="X299" s="30"/>
      <c r="Y299" s="30"/>
      <c r="Z299" s="30"/>
      <c r="AA299" s="30"/>
      <c r="AB299" s="30"/>
      <c r="AC299" s="30"/>
    </row>
    <row r="300" spans="1:29" ht="21" customHeight="1">
      <c r="A300" s="1254" t="str">
        <f t="shared" si="24"/>
        <v/>
      </c>
      <c r="B300" s="30"/>
      <c r="C300" s="2066">
        <f>'Og s3a'!C297</f>
        <v>0</v>
      </c>
      <c r="D300" s="2067"/>
      <c r="E300" s="2068">
        <f>'Og s3a'!E297</f>
        <v>0</v>
      </c>
      <c r="F300" s="2067"/>
      <c r="G300" s="870">
        <f>'Og s3a'!F297</f>
        <v>0</v>
      </c>
      <c r="H300" s="874"/>
      <c r="I300" s="411">
        <f>'Og s3a'!G297</f>
        <v>0</v>
      </c>
      <c r="J300" s="532"/>
      <c r="K300" s="30"/>
      <c r="L300" s="30"/>
      <c r="M300" s="240">
        <f t="shared" si="20"/>
        <v>0</v>
      </c>
      <c r="N300" s="240">
        <f t="shared" si="21"/>
        <v>0</v>
      </c>
      <c r="O300" s="240">
        <f t="shared" si="22"/>
        <v>0</v>
      </c>
      <c r="P300" s="240">
        <f t="shared" si="23"/>
        <v>0</v>
      </c>
      <c r="Q300" s="48">
        <f>'Og s3a'!H297</f>
        <v>0</v>
      </c>
      <c r="R300" s="412">
        <f>'Og s3a'!D297</f>
        <v>0</v>
      </c>
      <c r="S300" s="30"/>
      <c r="T300" s="306"/>
      <c r="U300" s="306"/>
      <c r="V300" s="306"/>
      <c r="W300" s="30"/>
      <c r="X300" s="30"/>
      <c r="Y300" s="30"/>
      <c r="Z300" s="30"/>
      <c r="AA300" s="30"/>
      <c r="AB300" s="30"/>
      <c r="AC300" s="30"/>
    </row>
    <row r="301" spans="1:29" ht="21" customHeight="1">
      <c r="A301" s="1254" t="str">
        <f t="shared" si="24"/>
        <v/>
      </c>
      <c r="B301" s="30"/>
      <c r="C301" s="2066">
        <f>'Og s3a'!C298</f>
        <v>0</v>
      </c>
      <c r="D301" s="2067"/>
      <c r="E301" s="2068">
        <f>'Og s3a'!E298</f>
        <v>0</v>
      </c>
      <c r="F301" s="2067"/>
      <c r="G301" s="870">
        <f>'Og s3a'!F298</f>
        <v>0</v>
      </c>
      <c r="H301" s="874"/>
      <c r="I301" s="411">
        <f>'Og s3a'!G298</f>
        <v>0</v>
      </c>
      <c r="J301" s="532"/>
      <c r="K301" s="30"/>
      <c r="L301" s="30"/>
      <c r="M301" s="240">
        <f t="shared" si="20"/>
        <v>0</v>
      </c>
      <c r="N301" s="240">
        <f t="shared" si="21"/>
        <v>0</v>
      </c>
      <c r="O301" s="240">
        <f t="shared" si="22"/>
        <v>0</v>
      </c>
      <c r="P301" s="240">
        <f t="shared" si="23"/>
        <v>0</v>
      </c>
      <c r="Q301" s="48">
        <f>'Og s3a'!H298</f>
        <v>0</v>
      </c>
      <c r="R301" s="412">
        <f>'Og s3a'!D298</f>
        <v>0</v>
      </c>
      <c r="S301" s="30"/>
      <c r="T301" s="306"/>
      <c r="U301" s="306"/>
      <c r="V301" s="306"/>
      <c r="W301" s="30"/>
      <c r="X301" s="30"/>
      <c r="Y301" s="30"/>
      <c r="Z301" s="30"/>
      <c r="AA301" s="30"/>
      <c r="AB301" s="30"/>
      <c r="AC301" s="30"/>
    </row>
    <row r="302" spans="1:29" ht="21" customHeight="1">
      <c r="A302" s="1254" t="str">
        <f t="shared" si="24"/>
        <v/>
      </c>
      <c r="B302" s="30"/>
      <c r="C302" s="2066">
        <f>'Og s3a'!C299</f>
        <v>0</v>
      </c>
      <c r="D302" s="2067"/>
      <c r="E302" s="2068">
        <f>'Og s3a'!E299</f>
        <v>0</v>
      </c>
      <c r="F302" s="2067"/>
      <c r="G302" s="870">
        <f>'Og s3a'!F299</f>
        <v>0</v>
      </c>
      <c r="H302" s="874"/>
      <c r="I302" s="411">
        <f>'Og s3a'!G299</f>
        <v>0</v>
      </c>
      <c r="J302" s="532"/>
      <c r="K302" s="30"/>
      <c r="L302" s="30"/>
      <c r="M302" s="240">
        <f t="shared" si="20"/>
        <v>0</v>
      </c>
      <c r="N302" s="240">
        <f t="shared" si="21"/>
        <v>0</v>
      </c>
      <c r="O302" s="240">
        <f t="shared" si="22"/>
        <v>0</v>
      </c>
      <c r="P302" s="240">
        <f t="shared" si="23"/>
        <v>0</v>
      </c>
      <c r="Q302" s="48">
        <f>'Og s3a'!H299</f>
        <v>0</v>
      </c>
      <c r="R302" s="412">
        <f>'Og s3a'!D299</f>
        <v>0</v>
      </c>
      <c r="S302" s="30"/>
      <c r="T302" s="306"/>
      <c r="U302" s="306"/>
      <c r="V302" s="306"/>
      <c r="W302" s="30"/>
      <c r="X302" s="30"/>
      <c r="Y302" s="30"/>
      <c r="Z302" s="30"/>
      <c r="AA302" s="30"/>
      <c r="AB302" s="30"/>
      <c r="AC302" s="30"/>
    </row>
    <row r="303" spans="1:29" ht="21" customHeight="1">
      <c r="A303" s="1254" t="str">
        <f t="shared" si="24"/>
        <v/>
      </c>
      <c r="B303" s="30"/>
      <c r="C303" s="2066">
        <f>'Og s3a'!C300</f>
        <v>0</v>
      </c>
      <c r="D303" s="2067"/>
      <c r="E303" s="2068">
        <f>'Og s3a'!E300</f>
        <v>0</v>
      </c>
      <c r="F303" s="2067"/>
      <c r="G303" s="870">
        <f>'Og s3a'!F300</f>
        <v>0</v>
      </c>
      <c r="H303" s="874"/>
      <c r="I303" s="411">
        <f>'Og s3a'!G300</f>
        <v>0</v>
      </c>
      <c r="J303" s="532"/>
      <c r="K303" s="30"/>
      <c r="L303" s="30"/>
      <c r="M303" s="240">
        <f t="shared" si="20"/>
        <v>0</v>
      </c>
      <c r="N303" s="240">
        <f t="shared" si="21"/>
        <v>0</v>
      </c>
      <c r="O303" s="240">
        <f t="shared" si="22"/>
        <v>0</v>
      </c>
      <c r="P303" s="240">
        <f t="shared" si="23"/>
        <v>0</v>
      </c>
      <c r="Q303" s="48">
        <f>'Og s3a'!H300</f>
        <v>0</v>
      </c>
      <c r="R303" s="412">
        <f>'Og s3a'!D300</f>
        <v>0</v>
      </c>
      <c r="S303" s="30"/>
      <c r="T303" s="306"/>
      <c r="U303" s="306"/>
      <c r="V303" s="306"/>
      <c r="W303" s="30"/>
      <c r="X303" s="30"/>
      <c r="Y303" s="30"/>
      <c r="Z303" s="30"/>
      <c r="AA303" s="30"/>
      <c r="AB303" s="30"/>
      <c r="AC303" s="30"/>
    </row>
    <row r="304" spans="1:29" ht="21" customHeight="1">
      <c r="A304" s="1254" t="str">
        <f t="shared" si="24"/>
        <v/>
      </c>
      <c r="B304" s="30"/>
      <c r="C304" s="2066">
        <f>'Og s3a'!C301</f>
        <v>0</v>
      </c>
      <c r="D304" s="2067"/>
      <c r="E304" s="2068">
        <f>'Og s3a'!E301</f>
        <v>0</v>
      </c>
      <c r="F304" s="2067"/>
      <c r="G304" s="870">
        <f>'Og s3a'!F301</f>
        <v>0</v>
      </c>
      <c r="H304" s="874"/>
      <c r="I304" s="411">
        <f>'Og s3a'!G301</f>
        <v>0</v>
      </c>
      <c r="J304" s="532"/>
      <c r="K304" s="30"/>
      <c r="L304" s="30"/>
      <c r="M304" s="240">
        <f t="shared" si="20"/>
        <v>0</v>
      </c>
      <c r="N304" s="240">
        <f t="shared" si="21"/>
        <v>0</v>
      </c>
      <c r="O304" s="240">
        <f t="shared" si="22"/>
        <v>0</v>
      </c>
      <c r="P304" s="240">
        <f t="shared" si="23"/>
        <v>0</v>
      </c>
      <c r="Q304" s="48">
        <f>'Og s3a'!H301</f>
        <v>0</v>
      </c>
      <c r="R304" s="412">
        <f>'Og s3a'!D301</f>
        <v>0</v>
      </c>
      <c r="S304" s="30"/>
      <c r="T304" s="306"/>
      <c r="U304" s="306"/>
      <c r="V304" s="306"/>
      <c r="W304" s="30"/>
      <c r="X304" s="30"/>
      <c r="Y304" s="30"/>
      <c r="Z304" s="30"/>
      <c r="AA304" s="30"/>
      <c r="AB304" s="30"/>
      <c r="AC304" s="30"/>
    </row>
    <row r="305" spans="1:29" ht="21" customHeight="1">
      <c r="A305" s="1254" t="str">
        <f t="shared" si="24"/>
        <v/>
      </c>
      <c r="B305" s="30"/>
      <c r="C305" s="2066">
        <f>'Og s3a'!C302</f>
        <v>0</v>
      </c>
      <c r="D305" s="2067"/>
      <c r="E305" s="2068">
        <f>'Og s3a'!E302</f>
        <v>0</v>
      </c>
      <c r="F305" s="2067"/>
      <c r="G305" s="870">
        <f>'Og s3a'!F302</f>
        <v>0</v>
      </c>
      <c r="H305" s="874"/>
      <c r="I305" s="411">
        <f>'Og s3a'!G302</f>
        <v>0</v>
      </c>
      <c r="J305" s="532"/>
      <c r="K305" s="30"/>
      <c r="L305" s="30"/>
      <c r="M305" s="240">
        <f t="shared" si="20"/>
        <v>0</v>
      </c>
      <c r="N305" s="240">
        <f t="shared" si="21"/>
        <v>0</v>
      </c>
      <c r="O305" s="240">
        <f t="shared" si="22"/>
        <v>0</v>
      </c>
      <c r="P305" s="240">
        <f t="shared" si="23"/>
        <v>0</v>
      </c>
      <c r="Q305" s="48">
        <f>'Og s3a'!H302</f>
        <v>0</v>
      </c>
      <c r="R305" s="412">
        <f>'Og s3a'!D302</f>
        <v>0</v>
      </c>
      <c r="S305" s="30"/>
      <c r="T305" s="306"/>
      <c r="U305" s="306"/>
      <c r="V305" s="306"/>
      <c r="W305" s="30"/>
      <c r="X305" s="30"/>
      <c r="Y305" s="30"/>
      <c r="Z305" s="30"/>
      <c r="AA305" s="30"/>
      <c r="AB305" s="30"/>
      <c r="AC305" s="30"/>
    </row>
    <row r="306" spans="1:29" ht="21" customHeight="1">
      <c r="A306" s="1254" t="str">
        <f t="shared" si="24"/>
        <v/>
      </c>
      <c r="B306" s="30"/>
      <c r="C306" s="2066">
        <f>'Og s3a'!C303</f>
        <v>0</v>
      </c>
      <c r="D306" s="2067"/>
      <c r="E306" s="2068">
        <f>'Og s3a'!E303</f>
        <v>0</v>
      </c>
      <c r="F306" s="2067"/>
      <c r="G306" s="870">
        <f>'Og s3a'!F303</f>
        <v>0</v>
      </c>
      <c r="H306" s="874"/>
      <c r="I306" s="411">
        <f>'Og s3a'!G303</f>
        <v>0</v>
      </c>
      <c r="J306" s="532"/>
      <c r="K306" s="30"/>
      <c r="L306" s="30"/>
      <c r="M306" s="240">
        <f t="shared" si="20"/>
        <v>0</v>
      </c>
      <c r="N306" s="240">
        <f t="shared" si="21"/>
        <v>0</v>
      </c>
      <c r="O306" s="240">
        <f t="shared" si="22"/>
        <v>0</v>
      </c>
      <c r="P306" s="240">
        <f t="shared" si="23"/>
        <v>0</v>
      </c>
      <c r="Q306" s="48">
        <f>'Og s3a'!H303</f>
        <v>0</v>
      </c>
      <c r="R306" s="412">
        <f>'Og s3a'!D303</f>
        <v>0</v>
      </c>
      <c r="S306" s="30"/>
      <c r="T306" s="306"/>
      <c r="U306" s="306"/>
      <c r="V306" s="306"/>
      <c r="W306" s="30"/>
      <c r="X306" s="30"/>
      <c r="Y306" s="30"/>
      <c r="Z306" s="30"/>
      <c r="AA306" s="30"/>
      <c r="AB306" s="30"/>
      <c r="AC306" s="30"/>
    </row>
    <row r="307" spans="1:29" ht="21" customHeight="1">
      <c r="A307" s="1254" t="str">
        <f t="shared" si="24"/>
        <v/>
      </c>
      <c r="B307" s="30"/>
      <c r="C307" s="2066">
        <f>'Og s3a'!C304</f>
        <v>0</v>
      </c>
      <c r="D307" s="2067"/>
      <c r="E307" s="2068">
        <f>'Og s3a'!E304</f>
        <v>0</v>
      </c>
      <c r="F307" s="2067"/>
      <c r="G307" s="870">
        <f>'Og s3a'!F304</f>
        <v>0</v>
      </c>
      <c r="H307" s="874"/>
      <c r="I307" s="411">
        <f>'Og s3a'!G304</f>
        <v>0</v>
      </c>
      <c r="J307" s="532"/>
      <c r="K307" s="30"/>
      <c r="L307" s="30"/>
      <c r="M307" s="240">
        <f t="shared" si="20"/>
        <v>0</v>
      </c>
      <c r="N307" s="240">
        <f t="shared" si="21"/>
        <v>0</v>
      </c>
      <c r="O307" s="240">
        <f t="shared" si="22"/>
        <v>0</v>
      </c>
      <c r="P307" s="240">
        <f t="shared" si="23"/>
        <v>0</v>
      </c>
      <c r="Q307" s="48">
        <f>'Og s3a'!H304</f>
        <v>0</v>
      </c>
      <c r="R307" s="412">
        <f>'Og s3a'!D304</f>
        <v>0</v>
      </c>
      <c r="S307" s="30"/>
      <c r="T307" s="306"/>
      <c r="U307" s="306"/>
      <c r="V307" s="306"/>
      <c r="W307" s="30"/>
      <c r="X307" s="30"/>
      <c r="Y307" s="30"/>
      <c r="Z307" s="30"/>
      <c r="AA307" s="30"/>
      <c r="AB307" s="30"/>
      <c r="AC307" s="30"/>
    </row>
    <row r="308" spans="1:29" ht="21" customHeight="1">
      <c r="A308" s="1254" t="str">
        <f t="shared" si="24"/>
        <v/>
      </c>
      <c r="B308" s="30"/>
      <c r="C308" s="2066">
        <f>'Og s3a'!C305</f>
        <v>0</v>
      </c>
      <c r="D308" s="2067"/>
      <c r="E308" s="2068">
        <f>'Og s3a'!E305</f>
        <v>0</v>
      </c>
      <c r="F308" s="2067"/>
      <c r="G308" s="870">
        <f>'Og s3a'!F305</f>
        <v>0</v>
      </c>
      <c r="H308" s="874"/>
      <c r="I308" s="411">
        <f>'Og s3a'!G305</f>
        <v>0</v>
      </c>
      <c r="J308" s="532"/>
      <c r="K308" s="30"/>
      <c r="L308" s="30"/>
      <c r="M308" s="240">
        <f t="shared" si="20"/>
        <v>0</v>
      </c>
      <c r="N308" s="240">
        <f t="shared" si="21"/>
        <v>0</v>
      </c>
      <c r="O308" s="240">
        <f t="shared" si="22"/>
        <v>0</v>
      </c>
      <c r="P308" s="240">
        <f t="shared" si="23"/>
        <v>0</v>
      </c>
      <c r="Q308" s="48">
        <f>'Og s3a'!H305</f>
        <v>0</v>
      </c>
      <c r="R308" s="412">
        <f>'Og s3a'!D305</f>
        <v>0</v>
      </c>
      <c r="S308" s="30"/>
      <c r="T308" s="306"/>
      <c r="U308" s="306"/>
      <c r="V308" s="306"/>
      <c r="W308" s="30"/>
      <c r="X308" s="30"/>
      <c r="Y308" s="30"/>
      <c r="Z308" s="30"/>
      <c r="AA308" s="30"/>
      <c r="AB308" s="30"/>
      <c r="AC308" s="30"/>
    </row>
    <row r="309" spans="1:29" ht="21" customHeight="1">
      <c r="A309" s="1254" t="str">
        <f t="shared" si="24"/>
        <v/>
      </c>
      <c r="B309" s="30"/>
      <c r="C309" s="2066">
        <f>'Og s3a'!C306</f>
        <v>0</v>
      </c>
      <c r="D309" s="2067"/>
      <c r="E309" s="2068">
        <f>'Og s3a'!E306</f>
        <v>0</v>
      </c>
      <c r="F309" s="2067"/>
      <c r="G309" s="870">
        <f>'Og s3a'!F306</f>
        <v>0</v>
      </c>
      <c r="H309" s="874"/>
      <c r="I309" s="411">
        <f>'Og s3a'!G306</f>
        <v>0</v>
      </c>
      <c r="J309" s="532"/>
      <c r="K309" s="30"/>
      <c r="L309" s="30"/>
      <c r="M309" s="240">
        <f t="shared" si="20"/>
        <v>0</v>
      </c>
      <c r="N309" s="240">
        <f t="shared" si="21"/>
        <v>0</v>
      </c>
      <c r="O309" s="240">
        <f t="shared" si="22"/>
        <v>0</v>
      </c>
      <c r="P309" s="240">
        <f t="shared" si="23"/>
        <v>0</v>
      </c>
      <c r="Q309" s="48">
        <f>'Og s3a'!H306</f>
        <v>0</v>
      </c>
      <c r="R309" s="412">
        <f>'Og s3a'!D306</f>
        <v>0</v>
      </c>
      <c r="S309" s="30"/>
      <c r="T309" s="306"/>
      <c r="U309" s="306"/>
      <c r="V309" s="306"/>
      <c r="W309" s="30"/>
      <c r="X309" s="30"/>
      <c r="Y309" s="30"/>
      <c r="Z309" s="30"/>
      <c r="AA309" s="30"/>
      <c r="AB309" s="30"/>
      <c r="AC309" s="30"/>
    </row>
    <row r="310" spans="1:29" ht="21" customHeight="1">
      <c r="A310" s="1254" t="str">
        <f t="shared" si="24"/>
        <v/>
      </c>
      <c r="B310" s="30"/>
      <c r="C310" s="2066">
        <f>'Og s3a'!C307</f>
        <v>0</v>
      </c>
      <c r="D310" s="2067"/>
      <c r="E310" s="2068">
        <f>'Og s3a'!E307</f>
        <v>0</v>
      </c>
      <c r="F310" s="2067"/>
      <c r="G310" s="870">
        <f>'Og s3a'!F307</f>
        <v>0</v>
      </c>
      <c r="H310" s="874"/>
      <c r="I310" s="411">
        <f>'Og s3a'!G307</f>
        <v>0</v>
      </c>
      <c r="J310" s="532"/>
      <c r="K310" s="30"/>
      <c r="L310" s="30"/>
      <c r="M310" s="240">
        <f t="shared" si="20"/>
        <v>0</v>
      </c>
      <c r="N310" s="240">
        <f t="shared" si="21"/>
        <v>0</v>
      </c>
      <c r="O310" s="240">
        <f t="shared" si="22"/>
        <v>0</v>
      </c>
      <c r="P310" s="240">
        <f t="shared" si="23"/>
        <v>0</v>
      </c>
      <c r="Q310" s="48">
        <f>'Og s3a'!H307</f>
        <v>0</v>
      </c>
      <c r="R310" s="412">
        <f>'Og s3a'!D307</f>
        <v>0</v>
      </c>
      <c r="S310" s="30"/>
      <c r="T310" s="306"/>
      <c r="U310" s="306"/>
      <c r="V310" s="306"/>
      <c r="W310" s="30"/>
      <c r="X310" s="30"/>
      <c r="Y310" s="30"/>
      <c r="Z310" s="30"/>
      <c r="AA310" s="30"/>
      <c r="AB310" s="30"/>
      <c r="AC310" s="30"/>
    </row>
    <row r="311" spans="1:29" ht="21" customHeight="1">
      <c r="A311" s="1254" t="str">
        <f t="shared" si="24"/>
        <v/>
      </c>
      <c r="B311" s="30"/>
      <c r="C311" s="2066">
        <f>'Og s3a'!C308</f>
        <v>0</v>
      </c>
      <c r="D311" s="2067"/>
      <c r="E311" s="2068">
        <f>'Og s3a'!E308</f>
        <v>0</v>
      </c>
      <c r="F311" s="2067"/>
      <c r="G311" s="870">
        <f>'Og s3a'!F308</f>
        <v>0</v>
      </c>
      <c r="H311" s="874"/>
      <c r="I311" s="411">
        <f>'Og s3a'!G308</f>
        <v>0</v>
      </c>
      <c r="J311" s="532"/>
      <c r="K311" s="30"/>
      <c r="L311" s="30"/>
      <c r="M311" s="240">
        <f t="shared" si="20"/>
        <v>0</v>
      </c>
      <c r="N311" s="240">
        <f t="shared" si="21"/>
        <v>0</v>
      </c>
      <c r="O311" s="240">
        <f t="shared" si="22"/>
        <v>0</v>
      </c>
      <c r="P311" s="240">
        <f t="shared" si="23"/>
        <v>0</v>
      </c>
      <c r="Q311" s="48">
        <f>'Og s3a'!H308</f>
        <v>0</v>
      </c>
      <c r="R311" s="412">
        <f>'Og s3a'!D308</f>
        <v>0</v>
      </c>
      <c r="S311" s="30"/>
      <c r="T311" s="306"/>
      <c r="U311" s="306"/>
      <c r="V311" s="306"/>
      <c r="W311" s="30"/>
      <c r="X311" s="30"/>
      <c r="Y311" s="30"/>
      <c r="Z311" s="30"/>
      <c r="AA311" s="30"/>
      <c r="AB311" s="30"/>
      <c r="AC311" s="30"/>
    </row>
    <row r="312" spans="1:29" ht="21" customHeight="1">
      <c r="A312" s="1254" t="str">
        <f t="shared" si="24"/>
        <v/>
      </c>
      <c r="B312" s="30"/>
      <c r="C312" s="2066">
        <f>'Og s3a'!C309</f>
        <v>0</v>
      </c>
      <c r="D312" s="2067"/>
      <c r="E312" s="2068">
        <f>'Og s3a'!E309</f>
        <v>0</v>
      </c>
      <c r="F312" s="2067"/>
      <c r="G312" s="870">
        <f>'Og s3a'!F309</f>
        <v>0</v>
      </c>
      <c r="H312" s="874"/>
      <c r="I312" s="411">
        <f>'Og s3a'!G309</f>
        <v>0</v>
      </c>
      <c r="J312" s="532"/>
      <c r="K312" s="30"/>
      <c r="L312" s="30"/>
      <c r="M312" s="240">
        <f t="shared" si="20"/>
        <v>0</v>
      </c>
      <c r="N312" s="240">
        <f t="shared" si="21"/>
        <v>0</v>
      </c>
      <c r="O312" s="240">
        <f t="shared" si="22"/>
        <v>0</v>
      </c>
      <c r="P312" s="240">
        <f t="shared" si="23"/>
        <v>0</v>
      </c>
      <c r="Q312" s="48">
        <f>'Og s3a'!H309</f>
        <v>0</v>
      </c>
      <c r="R312" s="412">
        <f>'Og s3a'!D309</f>
        <v>0</v>
      </c>
      <c r="S312" s="30"/>
      <c r="T312" s="306"/>
      <c r="U312" s="306"/>
      <c r="V312" s="306"/>
      <c r="W312" s="30"/>
      <c r="X312" s="30"/>
      <c r="Y312" s="30"/>
      <c r="Z312" s="30"/>
      <c r="AA312" s="30"/>
      <c r="AB312" s="30"/>
      <c r="AC312" s="30"/>
    </row>
    <row r="313" spans="1:29" ht="21" customHeight="1">
      <c r="A313" s="1254" t="str">
        <f t="shared" si="24"/>
        <v/>
      </c>
      <c r="B313" s="30"/>
      <c r="C313" s="2066">
        <f>'Og s3a'!C310</f>
        <v>0</v>
      </c>
      <c r="D313" s="2067"/>
      <c r="E313" s="2068">
        <f>'Og s3a'!E310</f>
        <v>0</v>
      </c>
      <c r="F313" s="2067"/>
      <c r="G313" s="870">
        <f>'Og s3a'!F310</f>
        <v>0</v>
      </c>
      <c r="H313" s="874"/>
      <c r="I313" s="411">
        <f>'Og s3a'!G310</f>
        <v>0</v>
      </c>
      <c r="J313" s="532"/>
      <c r="K313" s="30"/>
      <c r="L313" s="30"/>
      <c r="M313" s="240">
        <f t="shared" si="20"/>
        <v>0</v>
      </c>
      <c r="N313" s="240">
        <f t="shared" si="21"/>
        <v>0</v>
      </c>
      <c r="O313" s="240">
        <f t="shared" si="22"/>
        <v>0</v>
      </c>
      <c r="P313" s="240">
        <f t="shared" si="23"/>
        <v>0</v>
      </c>
      <c r="Q313" s="48">
        <f>'Og s3a'!H310</f>
        <v>0</v>
      </c>
      <c r="R313" s="412">
        <f>'Og s3a'!D310</f>
        <v>0</v>
      </c>
      <c r="S313" s="30"/>
      <c r="T313" s="306"/>
      <c r="U313" s="306"/>
      <c r="V313" s="306"/>
      <c r="W313" s="30"/>
      <c r="X313" s="30"/>
      <c r="Y313" s="30"/>
      <c r="Z313" s="30"/>
      <c r="AA313" s="30"/>
      <c r="AB313" s="30"/>
      <c r="AC313" s="30"/>
    </row>
    <row r="314" spans="1:29" ht="21" customHeight="1">
      <c r="A314" s="1254" t="str">
        <f t="shared" si="24"/>
        <v/>
      </c>
      <c r="B314" s="30"/>
      <c r="C314" s="2066">
        <f>'Og s3a'!C311</f>
        <v>0</v>
      </c>
      <c r="D314" s="2067"/>
      <c r="E314" s="2068">
        <f>'Og s3a'!E311</f>
        <v>0</v>
      </c>
      <c r="F314" s="2067"/>
      <c r="G314" s="870">
        <f>'Og s3a'!F311</f>
        <v>0</v>
      </c>
      <c r="H314" s="874"/>
      <c r="I314" s="411">
        <f>'Og s3a'!G311</f>
        <v>0</v>
      </c>
      <c r="J314" s="532"/>
      <c r="K314" s="30"/>
      <c r="L314" s="30"/>
      <c r="M314" s="240">
        <f t="shared" si="20"/>
        <v>0</v>
      </c>
      <c r="N314" s="240">
        <f t="shared" si="21"/>
        <v>0</v>
      </c>
      <c r="O314" s="240">
        <f t="shared" si="22"/>
        <v>0</v>
      </c>
      <c r="P314" s="240">
        <f t="shared" si="23"/>
        <v>0</v>
      </c>
      <c r="Q314" s="48">
        <f>'Og s3a'!H311</f>
        <v>0</v>
      </c>
      <c r="R314" s="412">
        <f>'Og s3a'!D311</f>
        <v>0</v>
      </c>
      <c r="S314" s="30"/>
      <c r="T314" s="306"/>
      <c r="U314" s="306"/>
      <c r="V314" s="306"/>
      <c r="W314" s="30"/>
      <c r="X314" s="30"/>
      <c r="Y314" s="30"/>
      <c r="Z314" s="30"/>
      <c r="AA314" s="30"/>
      <c r="AB314" s="30"/>
      <c r="AC314" s="30"/>
    </row>
    <row r="315" spans="1:29" ht="21" customHeight="1">
      <c r="A315" s="1254" t="str">
        <f t="shared" si="24"/>
        <v/>
      </c>
      <c r="B315" s="30"/>
      <c r="C315" s="2066">
        <f>'Og s3a'!C312</f>
        <v>0</v>
      </c>
      <c r="D315" s="2067"/>
      <c r="E315" s="2068">
        <f>'Og s3a'!E312</f>
        <v>0</v>
      </c>
      <c r="F315" s="2067"/>
      <c r="G315" s="870">
        <f>'Og s3a'!F312</f>
        <v>0</v>
      </c>
      <c r="H315" s="874"/>
      <c r="I315" s="411">
        <f>'Og s3a'!G312</f>
        <v>0</v>
      </c>
      <c r="J315" s="532"/>
      <c r="K315" s="30"/>
      <c r="L315" s="30"/>
      <c r="M315" s="240">
        <f t="shared" si="20"/>
        <v>0</v>
      </c>
      <c r="N315" s="240">
        <f t="shared" si="21"/>
        <v>0</v>
      </c>
      <c r="O315" s="240">
        <f t="shared" si="22"/>
        <v>0</v>
      </c>
      <c r="P315" s="240">
        <f t="shared" si="23"/>
        <v>0</v>
      </c>
      <c r="Q315" s="48">
        <f>'Og s3a'!H312</f>
        <v>0</v>
      </c>
      <c r="R315" s="412">
        <f>'Og s3a'!D312</f>
        <v>0</v>
      </c>
      <c r="S315" s="30"/>
      <c r="T315" s="306"/>
      <c r="U315" s="306"/>
      <c r="V315" s="306"/>
      <c r="W315" s="30"/>
      <c r="X315" s="30"/>
      <c r="Y315" s="30"/>
      <c r="Z315" s="30"/>
      <c r="AA315" s="30"/>
      <c r="AB315" s="30"/>
      <c r="AC315" s="30"/>
    </row>
    <row r="316" spans="1:29" ht="21" customHeight="1">
      <c r="A316" s="1254" t="str">
        <f t="shared" si="24"/>
        <v/>
      </c>
      <c r="B316" s="30"/>
      <c r="C316" s="2066">
        <f>'Og s3a'!C313</f>
        <v>0</v>
      </c>
      <c r="D316" s="2067"/>
      <c r="E316" s="2068">
        <f>'Og s3a'!E313</f>
        <v>0</v>
      </c>
      <c r="F316" s="2067"/>
      <c r="G316" s="870">
        <f>'Og s3a'!F313</f>
        <v>0</v>
      </c>
      <c r="H316" s="874"/>
      <c r="I316" s="411">
        <f>'Og s3a'!G313</f>
        <v>0</v>
      </c>
      <c r="J316" s="532"/>
      <c r="K316" s="30"/>
      <c r="L316" s="30"/>
      <c r="M316" s="240">
        <f t="shared" si="20"/>
        <v>0</v>
      </c>
      <c r="N316" s="240">
        <f t="shared" si="21"/>
        <v>0</v>
      </c>
      <c r="O316" s="240">
        <f t="shared" si="22"/>
        <v>0</v>
      </c>
      <c r="P316" s="240">
        <f t="shared" si="23"/>
        <v>0</v>
      </c>
      <c r="Q316" s="48">
        <f>'Og s3a'!H313</f>
        <v>0</v>
      </c>
      <c r="R316" s="412">
        <f>'Og s3a'!D313</f>
        <v>0</v>
      </c>
      <c r="S316" s="30"/>
      <c r="T316" s="306"/>
      <c r="U316" s="306"/>
      <c r="V316" s="306"/>
      <c r="W316" s="30"/>
      <c r="X316" s="30"/>
      <c r="Y316" s="30"/>
      <c r="Z316" s="30"/>
      <c r="AA316" s="30"/>
      <c r="AB316" s="30"/>
      <c r="AC316" s="30"/>
    </row>
    <row r="317" spans="1:29" ht="21" customHeight="1">
      <c r="A317" s="1254" t="str">
        <f t="shared" si="24"/>
        <v/>
      </c>
      <c r="B317" s="30"/>
      <c r="C317" s="2066">
        <f>'Og s3a'!C314</f>
        <v>0</v>
      </c>
      <c r="D317" s="2067"/>
      <c r="E317" s="2068">
        <f>'Og s3a'!E314</f>
        <v>0</v>
      </c>
      <c r="F317" s="2067"/>
      <c r="G317" s="870">
        <f>'Og s3a'!F314</f>
        <v>0</v>
      </c>
      <c r="H317" s="874"/>
      <c r="I317" s="411">
        <f>'Og s3a'!G314</f>
        <v>0</v>
      </c>
      <c r="J317" s="532"/>
      <c r="K317" s="30"/>
      <c r="L317" s="30"/>
      <c r="M317" s="240">
        <f t="shared" si="20"/>
        <v>0</v>
      </c>
      <c r="N317" s="240">
        <f t="shared" si="21"/>
        <v>0</v>
      </c>
      <c r="O317" s="240">
        <f t="shared" si="22"/>
        <v>0</v>
      </c>
      <c r="P317" s="240">
        <f t="shared" si="23"/>
        <v>0</v>
      </c>
      <c r="Q317" s="48">
        <f>'Og s3a'!H314</f>
        <v>0</v>
      </c>
      <c r="R317" s="412">
        <f>'Og s3a'!D314</f>
        <v>0</v>
      </c>
      <c r="S317" s="30"/>
      <c r="T317" s="306"/>
      <c r="U317" s="306"/>
      <c r="V317" s="306"/>
      <c r="W317" s="30"/>
      <c r="X317" s="30"/>
      <c r="Y317" s="30"/>
      <c r="Z317" s="30"/>
      <c r="AA317" s="30"/>
      <c r="AB317" s="30"/>
      <c r="AC317" s="30"/>
    </row>
    <row r="318" spans="1:29" ht="21" customHeight="1">
      <c r="A318" s="1254" t="str">
        <f t="shared" si="24"/>
        <v/>
      </c>
      <c r="B318" s="30"/>
      <c r="C318" s="2066">
        <f>'Og s3a'!C315</f>
        <v>0</v>
      </c>
      <c r="D318" s="2067"/>
      <c r="E318" s="2068">
        <f>'Og s3a'!E315</f>
        <v>0</v>
      </c>
      <c r="F318" s="2067"/>
      <c r="G318" s="870">
        <f>'Og s3a'!F315</f>
        <v>0</v>
      </c>
      <c r="H318" s="874"/>
      <c r="I318" s="411">
        <f>'Og s3a'!G315</f>
        <v>0</v>
      </c>
      <c r="J318" s="532"/>
      <c r="K318" s="30"/>
      <c r="L318" s="30"/>
      <c r="M318" s="240">
        <f t="shared" si="20"/>
        <v>0</v>
      </c>
      <c r="N318" s="240">
        <f t="shared" si="21"/>
        <v>0</v>
      </c>
      <c r="O318" s="240">
        <f t="shared" si="22"/>
        <v>0</v>
      </c>
      <c r="P318" s="240">
        <f t="shared" si="23"/>
        <v>0</v>
      </c>
      <c r="Q318" s="48">
        <f>'Og s3a'!H315</f>
        <v>0</v>
      </c>
      <c r="R318" s="412">
        <f>'Og s3a'!D315</f>
        <v>0</v>
      </c>
      <c r="S318" s="30"/>
      <c r="T318" s="306"/>
      <c r="U318" s="306"/>
      <c r="V318" s="306"/>
      <c r="W318" s="30"/>
      <c r="X318" s="30"/>
      <c r="Y318" s="30"/>
      <c r="Z318" s="30"/>
      <c r="AA318" s="30"/>
      <c r="AB318" s="30"/>
      <c r="AC318" s="30"/>
    </row>
    <row r="319" spans="1:29" ht="21" customHeight="1">
      <c r="A319" s="1254" t="str">
        <f t="shared" si="24"/>
        <v/>
      </c>
      <c r="B319" s="30"/>
      <c r="C319" s="2066">
        <f>'Og s3a'!C316</f>
        <v>0</v>
      </c>
      <c r="D319" s="2067"/>
      <c r="E319" s="2068">
        <f>'Og s3a'!E316</f>
        <v>0</v>
      </c>
      <c r="F319" s="2067"/>
      <c r="G319" s="870">
        <f>'Og s3a'!F316</f>
        <v>0</v>
      </c>
      <c r="H319" s="874"/>
      <c r="I319" s="411">
        <f>'Og s3a'!G316</f>
        <v>0</v>
      </c>
      <c r="J319" s="532"/>
      <c r="K319" s="30"/>
      <c r="L319" s="30"/>
      <c r="M319" s="240">
        <f t="shared" si="20"/>
        <v>0</v>
      </c>
      <c r="N319" s="240">
        <f t="shared" si="21"/>
        <v>0</v>
      </c>
      <c r="O319" s="240">
        <f t="shared" si="22"/>
        <v>0</v>
      </c>
      <c r="P319" s="240">
        <f t="shared" si="23"/>
        <v>0</v>
      </c>
      <c r="Q319" s="48">
        <f>'Og s3a'!H316</f>
        <v>0</v>
      </c>
      <c r="R319" s="412">
        <f>'Og s3a'!D316</f>
        <v>0</v>
      </c>
      <c r="S319" s="30"/>
      <c r="T319" s="306"/>
      <c r="U319" s="306"/>
      <c r="V319" s="306"/>
      <c r="W319" s="30"/>
      <c r="X319" s="30"/>
      <c r="Y319" s="30"/>
      <c r="Z319" s="30"/>
      <c r="AA319" s="30"/>
      <c r="AB319" s="30"/>
      <c r="AC319" s="30"/>
    </row>
    <row r="320" spans="1:29" ht="21" customHeight="1">
      <c r="A320" s="1254" t="str">
        <f t="shared" si="24"/>
        <v/>
      </c>
      <c r="B320" s="30"/>
      <c r="C320" s="2066">
        <f>'Og s3a'!C317</f>
        <v>0</v>
      </c>
      <c r="D320" s="2067"/>
      <c r="E320" s="2068">
        <f>'Og s3a'!E317</f>
        <v>0</v>
      </c>
      <c r="F320" s="2067"/>
      <c r="G320" s="870">
        <f>'Og s3a'!F317</f>
        <v>0</v>
      </c>
      <c r="H320" s="874"/>
      <c r="I320" s="411">
        <f>'Og s3a'!G317</f>
        <v>0</v>
      </c>
      <c r="J320" s="532"/>
      <c r="K320" s="30"/>
      <c r="L320" s="30"/>
      <c r="M320" s="240">
        <f t="shared" si="20"/>
        <v>0</v>
      </c>
      <c r="N320" s="240">
        <f t="shared" si="21"/>
        <v>0</v>
      </c>
      <c r="O320" s="240">
        <f t="shared" si="22"/>
        <v>0</v>
      </c>
      <c r="P320" s="240">
        <f t="shared" si="23"/>
        <v>0</v>
      </c>
      <c r="Q320" s="48">
        <f>'Og s3a'!H317</f>
        <v>0</v>
      </c>
      <c r="R320" s="412">
        <f>'Og s3a'!D317</f>
        <v>0</v>
      </c>
      <c r="S320" s="30"/>
      <c r="T320" s="306"/>
      <c r="U320" s="306"/>
      <c r="V320" s="306"/>
      <c r="W320" s="30"/>
      <c r="X320" s="30"/>
      <c r="Y320" s="30"/>
      <c r="Z320" s="30"/>
      <c r="AA320" s="30"/>
      <c r="AB320" s="30"/>
      <c r="AC320" s="30"/>
    </row>
    <row r="321" spans="1:29" ht="21" customHeight="1">
      <c r="A321" s="1254" t="str">
        <f t="shared" si="24"/>
        <v/>
      </c>
      <c r="B321" s="30"/>
      <c r="C321" s="2066">
        <f>'Og s3a'!C318</f>
        <v>0</v>
      </c>
      <c r="D321" s="2067"/>
      <c r="E321" s="2068">
        <f>'Og s3a'!E318</f>
        <v>0</v>
      </c>
      <c r="F321" s="2067"/>
      <c r="G321" s="870">
        <f>'Og s3a'!F318</f>
        <v>0</v>
      </c>
      <c r="H321" s="874"/>
      <c r="I321" s="411">
        <f>'Og s3a'!G318</f>
        <v>0</v>
      </c>
      <c r="J321" s="532"/>
      <c r="K321" s="30"/>
      <c r="L321" s="30"/>
      <c r="M321" s="240">
        <f t="shared" si="20"/>
        <v>0</v>
      </c>
      <c r="N321" s="240">
        <f t="shared" si="21"/>
        <v>0</v>
      </c>
      <c r="O321" s="240">
        <f t="shared" si="22"/>
        <v>0</v>
      </c>
      <c r="P321" s="240">
        <f t="shared" si="23"/>
        <v>0</v>
      </c>
      <c r="Q321" s="48">
        <f>'Og s3a'!H318</f>
        <v>0</v>
      </c>
      <c r="R321" s="412">
        <f>'Og s3a'!D318</f>
        <v>0</v>
      </c>
      <c r="S321" s="30"/>
      <c r="T321" s="306"/>
      <c r="U321" s="306"/>
      <c r="V321" s="306"/>
      <c r="W321" s="30"/>
      <c r="X321" s="30"/>
      <c r="Y321" s="30"/>
      <c r="Z321" s="30"/>
      <c r="AA321" s="30"/>
      <c r="AB321" s="30"/>
      <c r="AC321" s="30"/>
    </row>
    <row r="322" spans="1:29" ht="21" customHeight="1">
      <c r="A322" s="1254" t="str">
        <f t="shared" si="24"/>
        <v/>
      </c>
      <c r="B322" s="30"/>
      <c r="C322" s="2066">
        <f>'Og s3a'!C319</f>
        <v>0</v>
      </c>
      <c r="D322" s="2067"/>
      <c r="E322" s="2068">
        <f>'Og s3a'!E319</f>
        <v>0</v>
      </c>
      <c r="F322" s="2067"/>
      <c r="G322" s="870">
        <f>'Og s3a'!F319</f>
        <v>0</v>
      </c>
      <c r="H322" s="874"/>
      <c r="I322" s="411">
        <f>'Og s3a'!G319</f>
        <v>0</v>
      </c>
      <c r="J322" s="532"/>
      <c r="K322" s="30"/>
      <c r="L322" s="30"/>
      <c r="M322" s="240">
        <f t="shared" si="20"/>
        <v>0</v>
      </c>
      <c r="N322" s="240">
        <f t="shared" si="21"/>
        <v>0</v>
      </c>
      <c r="O322" s="240">
        <f t="shared" si="22"/>
        <v>0</v>
      </c>
      <c r="P322" s="240">
        <f t="shared" si="23"/>
        <v>0</v>
      </c>
      <c r="Q322" s="48">
        <f>'Og s3a'!H319</f>
        <v>0</v>
      </c>
      <c r="R322" s="412">
        <f>'Og s3a'!D319</f>
        <v>0</v>
      </c>
      <c r="S322" s="30"/>
      <c r="T322" s="306"/>
      <c r="U322" s="306"/>
      <c r="V322" s="306"/>
      <c r="W322" s="30"/>
      <c r="X322" s="30"/>
      <c r="Y322" s="30"/>
      <c r="Z322" s="30"/>
      <c r="AA322" s="30"/>
      <c r="AB322" s="30"/>
      <c r="AC322" s="30"/>
    </row>
    <row r="323" spans="1:29" ht="21" customHeight="1">
      <c r="A323" s="1254" t="str">
        <f t="shared" si="24"/>
        <v/>
      </c>
      <c r="B323" s="30"/>
      <c r="C323" s="2066">
        <f>'Og s3a'!C320</f>
        <v>0</v>
      </c>
      <c r="D323" s="2067"/>
      <c r="E323" s="2068">
        <f>'Og s3a'!E320</f>
        <v>0</v>
      </c>
      <c r="F323" s="2067"/>
      <c r="G323" s="870">
        <f>'Og s3a'!F320</f>
        <v>0</v>
      </c>
      <c r="H323" s="874"/>
      <c r="I323" s="411">
        <f>'Og s3a'!G320</f>
        <v>0</v>
      </c>
      <c r="J323" s="532"/>
      <c r="K323" s="30"/>
      <c r="L323" s="30"/>
      <c r="M323" s="240">
        <f t="shared" si="20"/>
        <v>0</v>
      </c>
      <c r="N323" s="240">
        <f t="shared" si="21"/>
        <v>0</v>
      </c>
      <c r="O323" s="240">
        <f t="shared" si="22"/>
        <v>0</v>
      </c>
      <c r="P323" s="240">
        <f t="shared" si="23"/>
        <v>0</v>
      </c>
      <c r="Q323" s="48">
        <f>'Og s3a'!H320</f>
        <v>0</v>
      </c>
      <c r="R323" s="412">
        <f>'Og s3a'!D320</f>
        <v>0</v>
      </c>
      <c r="S323" s="30"/>
      <c r="T323" s="306"/>
      <c r="U323" s="306"/>
      <c r="V323" s="306"/>
      <c r="W323" s="30"/>
      <c r="X323" s="30"/>
      <c r="Y323" s="30"/>
      <c r="Z323" s="30"/>
      <c r="AA323" s="30"/>
      <c r="AB323" s="30"/>
      <c r="AC323" s="30"/>
    </row>
    <row r="324" spans="1:29" ht="21" customHeight="1">
      <c r="A324" s="1254" t="str">
        <f t="shared" si="24"/>
        <v/>
      </c>
      <c r="B324" s="30"/>
      <c r="C324" s="2066">
        <f>'Og s3a'!C321</f>
        <v>0</v>
      </c>
      <c r="D324" s="2067"/>
      <c r="E324" s="2068">
        <f>'Og s3a'!E321</f>
        <v>0</v>
      </c>
      <c r="F324" s="2067"/>
      <c r="G324" s="870">
        <f>'Og s3a'!F321</f>
        <v>0</v>
      </c>
      <c r="H324" s="874"/>
      <c r="I324" s="411">
        <f>'Og s3a'!G321</f>
        <v>0</v>
      </c>
      <c r="J324" s="532"/>
      <c r="K324" s="30"/>
      <c r="L324" s="30"/>
      <c r="M324" s="240">
        <f t="shared" si="20"/>
        <v>0</v>
      </c>
      <c r="N324" s="240">
        <f t="shared" si="21"/>
        <v>0</v>
      </c>
      <c r="O324" s="240">
        <f t="shared" si="22"/>
        <v>0</v>
      </c>
      <c r="P324" s="240">
        <f t="shared" si="23"/>
        <v>0</v>
      </c>
      <c r="Q324" s="48">
        <f>'Og s3a'!H321</f>
        <v>0</v>
      </c>
      <c r="R324" s="412">
        <f>'Og s3a'!D321</f>
        <v>0</v>
      </c>
      <c r="S324" s="30"/>
      <c r="T324" s="306"/>
      <c r="U324" s="306"/>
      <c r="V324" s="306"/>
      <c r="W324" s="30"/>
      <c r="X324" s="30"/>
      <c r="Y324" s="30"/>
      <c r="Z324" s="30"/>
      <c r="AA324" s="30"/>
      <c r="AB324" s="30"/>
      <c r="AC324" s="30"/>
    </row>
    <row r="325" spans="1:29" ht="21" customHeight="1">
      <c r="A325" s="1254" t="str">
        <f t="shared" si="24"/>
        <v/>
      </c>
      <c r="B325" s="30"/>
      <c r="C325" s="2066">
        <f>'Og s3a'!C322</f>
        <v>0</v>
      </c>
      <c r="D325" s="2067"/>
      <c r="E325" s="2068">
        <f>'Og s3a'!E322</f>
        <v>0</v>
      </c>
      <c r="F325" s="2067"/>
      <c r="G325" s="870">
        <f>'Og s3a'!F322</f>
        <v>0</v>
      </c>
      <c r="H325" s="874"/>
      <c r="I325" s="411">
        <f>'Og s3a'!G322</f>
        <v>0</v>
      </c>
      <c r="J325" s="532"/>
      <c r="K325" s="30"/>
      <c r="L325" s="30"/>
      <c r="M325" s="240">
        <f t="shared" si="20"/>
        <v>0</v>
      </c>
      <c r="N325" s="240">
        <f t="shared" si="21"/>
        <v>0</v>
      </c>
      <c r="O325" s="240">
        <f t="shared" si="22"/>
        <v>0</v>
      </c>
      <c r="P325" s="240">
        <f t="shared" si="23"/>
        <v>0</v>
      </c>
      <c r="Q325" s="48">
        <f>'Og s3a'!H322</f>
        <v>0</v>
      </c>
      <c r="R325" s="412">
        <f>'Og s3a'!D322</f>
        <v>0</v>
      </c>
      <c r="S325" s="30"/>
      <c r="T325" s="306"/>
      <c r="U325" s="306"/>
      <c r="V325" s="306"/>
      <c r="W325" s="30"/>
      <c r="X325" s="30"/>
      <c r="Y325" s="30"/>
      <c r="Z325" s="30"/>
      <c r="AA325" s="30"/>
      <c r="AB325" s="30"/>
      <c r="AC325" s="30"/>
    </row>
    <row r="326" spans="1:29" ht="21" customHeight="1">
      <c r="A326" s="1254" t="str">
        <f t="shared" si="24"/>
        <v/>
      </c>
      <c r="B326" s="30"/>
      <c r="C326" s="2066">
        <f>'Og s3a'!C323</f>
        <v>0</v>
      </c>
      <c r="D326" s="2067"/>
      <c r="E326" s="2068">
        <f>'Og s3a'!E323</f>
        <v>0</v>
      </c>
      <c r="F326" s="2067"/>
      <c r="G326" s="870">
        <f>'Og s3a'!F323</f>
        <v>0</v>
      </c>
      <c r="H326" s="874"/>
      <c r="I326" s="411">
        <f>'Og s3a'!G323</f>
        <v>0</v>
      </c>
      <c r="J326" s="532"/>
      <c r="K326" s="30"/>
      <c r="L326" s="30"/>
      <c r="M326" s="240">
        <f t="shared" si="20"/>
        <v>0</v>
      </c>
      <c r="N326" s="240">
        <f t="shared" si="21"/>
        <v>0</v>
      </c>
      <c r="O326" s="240">
        <f t="shared" si="22"/>
        <v>0</v>
      </c>
      <c r="P326" s="240">
        <f t="shared" si="23"/>
        <v>0</v>
      </c>
      <c r="Q326" s="48">
        <f>'Og s3a'!H323</f>
        <v>0</v>
      </c>
      <c r="R326" s="412">
        <f>'Og s3a'!D323</f>
        <v>0</v>
      </c>
      <c r="S326" s="30"/>
      <c r="T326" s="306"/>
      <c r="U326" s="306"/>
      <c r="V326" s="306"/>
      <c r="W326" s="30"/>
      <c r="X326" s="30"/>
      <c r="Y326" s="30"/>
      <c r="Z326" s="30"/>
      <c r="AA326" s="30"/>
      <c r="AB326" s="30"/>
      <c r="AC326" s="30"/>
    </row>
    <row r="327" spans="1:29" ht="21" customHeight="1">
      <c r="A327" s="1254" t="str">
        <f t="shared" si="24"/>
        <v/>
      </c>
      <c r="B327" s="30"/>
      <c r="C327" s="2066">
        <f>'Og s3a'!C324</f>
        <v>0</v>
      </c>
      <c r="D327" s="2067"/>
      <c r="E327" s="2068">
        <f>'Og s3a'!E324</f>
        <v>0</v>
      </c>
      <c r="F327" s="2067"/>
      <c r="G327" s="870">
        <f>'Og s3a'!F324</f>
        <v>0</v>
      </c>
      <c r="H327" s="874"/>
      <c r="I327" s="411">
        <f>'Og s3a'!G324</f>
        <v>0</v>
      </c>
      <c r="J327" s="532"/>
      <c r="K327" s="30"/>
      <c r="L327" s="30"/>
      <c r="M327" s="240">
        <f t="shared" si="20"/>
        <v>0</v>
      </c>
      <c r="N327" s="240">
        <f t="shared" si="21"/>
        <v>0</v>
      </c>
      <c r="O327" s="240">
        <f t="shared" si="22"/>
        <v>0</v>
      </c>
      <c r="P327" s="240">
        <f t="shared" si="23"/>
        <v>0</v>
      </c>
      <c r="Q327" s="48">
        <f>'Og s3a'!H324</f>
        <v>0</v>
      </c>
      <c r="R327" s="412">
        <f>'Og s3a'!D324</f>
        <v>0</v>
      </c>
      <c r="S327" s="30"/>
      <c r="T327" s="306"/>
      <c r="U327" s="306"/>
      <c r="V327" s="306"/>
      <c r="W327" s="30"/>
      <c r="X327" s="30"/>
      <c r="Y327" s="30"/>
      <c r="Z327" s="30"/>
      <c r="AA327" s="30"/>
      <c r="AB327" s="30"/>
      <c r="AC327" s="30"/>
    </row>
    <row r="328" spans="1:29" ht="21" customHeight="1">
      <c r="A328" s="1254" t="str">
        <f t="shared" si="24"/>
        <v/>
      </c>
      <c r="B328" s="30"/>
      <c r="C328" s="2066">
        <f>'Og s3a'!C325</f>
        <v>0</v>
      </c>
      <c r="D328" s="2067"/>
      <c r="E328" s="2068">
        <f>'Og s3a'!E325</f>
        <v>0</v>
      </c>
      <c r="F328" s="2067"/>
      <c r="G328" s="870">
        <f>'Og s3a'!F325</f>
        <v>0</v>
      </c>
      <c r="H328" s="874"/>
      <c r="I328" s="411">
        <f>'Og s3a'!G325</f>
        <v>0</v>
      </c>
      <c r="J328" s="532"/>
      <c r="K328" s="30"/>
      <c r="L328" s="30"/>
      <c r="M328" s="240">
        <f t="shared" si="20"/>
        <v>0</v>
      </c>
      <c r="N328" s="240">
        <f t="shared" si="21"/>
        <v>0</v>
      </c>
      <c r="O328" s="240">
        <f t="shared" si="22"/>
        <v>0</v>
      </c>
      <c r="P328" s="240">
        <f t="shared" si="23"/>
        <v>0</v>
      </c>
      <c r="Q328" s="48">
        <f>'Og s3a'!H325</f>
        <v>0</v>
      </c>
      <c r="R328" s="412">
        <f>'Og s3a'!D325</f>
        <v>0</v>
      </c>
      <c r="S328" s="30"/>
      <c r="T328" s="306"/>
      <c r="U328" s="306"/>
      <c r="V328" s="306"/>
      <c r="W328" s="30"/>
      <c r="X328" s="30"/>
      <c r="Y328" s="30"/>
      <c r="Z328" s="30"/>
      <c r="AA328" s="30"/>
      <c r="AB328" s="30"/>
      <c r="AC328" s="30"/>
    </row>
    <row r="329" spans="1:29" ht="21" customHeight="1">
      <c r="A329" s="1254" t="str">
        <f t="shared" si="24"/>
        <v/>
      </c>
      <c r="B329" s="30"/>
      <c r="C329" s="2066">
        <f>'Og s3a'!C326</f>
        <v>0</v>
      </c>
      <c r="D329" s="2067"/>
      <c r="E329" s="2068">
        <f>'Og s3a'!E326</f>
        <v>0</v>
      </c>
      <c r="F329" s="2067"/>
      <c r="G329" s="870">
        <f>'Og s3a'!F326</f>
        <v>0</v>
      </c>
      <c r="H329" s="874"/>
      <c r="I329" s="411">
        <f>'Og s3a'!G326</f>
        <v>0</v>
      </c>
      <c r="J329" s="532"/>
      <c r="K329" s="30"/>
      <c r="L329" s="30"/>
      <c r="M329" s="240">
        <f t="shared" ref="M329:M392" si="25">IF(I329=M$5,E329,0)</f>
        <v>0</v>
      </c>
      <c r="N329" s="240">
        <f t="shared" ref="N329:N392" si="26">IF(I329=N$5,E329,0)</f>
        <v>0</v>
      </c>
      <c r="O329" s="240">
        <f t="shared" ref="O329:O392" si="27">IF(I329=O$5,E329,0)</f>
        <v>0</v>
      </c>
      <c r="P329" s="240">
        <f t="shared" ref="P329:P392" si="28">IF(I329=P$5,E329,0)</f>
        <v>0</v>
      </c>
      <c r="Q329" s="48">
        <f>'Og s3a'!H326</f>
        <v>0</v>
      </c>
      <c r="R329" s="412">
        <f>'Og s3a'!D326</f>
        <v>0</v>
      </c>
      <c r="S329" s="30"/>
      <c r="T329" s="306"/>
      <c r="U329" s="306"/>
      <c r="V329" s="306"/>
      <c r="W329" s="30"/>
      <c r="X329" s="30"/>
      <c r="Y329" s="30"/>
      <c r="Z329" s="30"/>
      <c r="AA329" s="30"/>
      <c r="AB329" s="30"/>
      <c r="AC329" s="30"/>
    </row>
    <row r="330" spans="1:29" ht="21" customHeight="1">
      <c r="A330" s="1254" t="str">
        <f t="shared" ref="A330:A393" si="29">IF(G330&gt;0,"Wypełnione","")</f>
        <v/>
      </c>
      <c r="B330" s="30"/>
      <c r="C330" s="2066">
        <f>'Og s3a'!C327</f>
        <v>0</v>
      </c>
      <c r="D330" s="2067"/>
      <c r="E330" s="2068">
        <f>'Og s3a'!E327</f>
        <v>0</v>
      </c>
      <c r="F330" s="2067"/>
      <c r="G330" s="870">
        <f>'Og s3a'!F327</f>
        <v>0</v>
      </c>
      <c r="H330" s="874"/>
      <c r="I330" s="411">
        <f>'Og s3a'!G327</f>
        <v>0</v>
      </c>
      <c r="J330" s="532"/>
      <c r="K330" s="30"/>
      <c r="L330" s="30"/>
      <c r="M330" s="240">
        <f t="shared" si="25"/>
        <v>0</v>
      </c>
      <c r="N330" s="240">
        <f t="shared" si="26"/>
        <v>0</v>
      </c>
      <c r="O330" s="240">
        <f t="shared" si="27"/>
        <v>0</v>
      </c>
      <c r="P330" s="240">
        <f t="shared" si="28"/>
        <v>0</v>
      </c>
      <c r="Q330" s="48">
        <f>'Og s3a'!H327</f>
        <v>0</v>
      </c>
      <c r="R330" s="412">
        <f>'Og s3a'!D327</f>
        <v>0</v>
      </c>
      <c r="S330" s="30"/>
      <c r="T330" s="306"/>
      <c r="U330" s="306"/>
      <c r="V330" s="306"/>
      <c r="W330" s="30"/>
      <c r="X330" s="30"/>
      <c r="Y330" s="30"/>
      <c r="Z330" s="30"/>
      <c r="AA330" s="30"/>
      <c r="AB330" s="30"/>
      <c r="AC330" s="30"/>
    </row>
    <row r="331" spans="1:29" ht="21" customHeight="1">
      <c r="A331" s="1254" t="str">
        <f t="shared" si="29"/>
        <v/>
      </c>
      <c r="B331" s="30"/>
      <c r="C331" s="2066">
        <f>'Og s3a'!C328</f>
        <v>0</v>
      </c>
      <c r="D331" s="2067"/>
      <c r="E331" s="2068">
        <f>'Og s3a'!E328</f>
        <v>0</v>
      </c>
      <c r="F331" s="2067"/>
      <c r="G331" s="870">
        <f>'Og s3a'!F328</f>
        <v>0</v>
      </c>
      <c r="H331" s="874"/>
      <c r="I331" s="411">
        <f>'Og s3a'!G328</f>
        <v>0</v>
      </c>
      <c r="J331" s="532"/>
      <c r="K331" s="30"/>
      <c r="L331" s="30"/>
      <c r="M331" s="240">
        <f t="shared" si="25"/>
        <v>0</v>
      </c>
      <c r="N331" s="240">
        <f t="shared" si="26"/>
        <v>0</v>
      </c>
      <c r="O331" s="240">
        <f t="shared" si="27"/>
        <v>0</v>
      </c>
      <c r="P331" s="240">
        <f t="shared" si="28"/>
        <v>0</v>
      </c>
      <c r="Q331" s="48">
        <f>'Og s3a'!H328</f>
        <v>0</v>
      </c>
      <c r="R331" s="412">
        <f>'Og s3a'!D328</f>
        <v>0</v>
      </c>
      <c r="S331" s="30"/>
      <c r="T331" s="306"/>
      <c r="U331" s="306"/>
      <c r="V331" s="306"/>
      <c r="W331" s="30"/>
      <c r="X331" s="30"/>
      <c r="Y331" s="30"/>
      <c r="Z331" s="30"/>
      <c r="AA331" s="30"/>
      <c r="AB331" s="30"/>
      <c r="AC331" s="30"/>
    </row>
    <row r="332" spans="1:29" ht="21" customHeight="1">
      <c r="A332" s="1254" t="str">
        <f t="shared" si="29"/>
        <v/>
      </c>
      <c r="B332" s="30"/>
      <c r="C332" s="2066">
        <f>'Og s3a'!C329</f>
        <v>0</v>
      </c>
      <c r="D332" s="2067"/>
      <c r="E332" s="2068">
        <f>'Og s3a'!E329</f>
        <v>0</v>
      </c>
      <c r="F332" s="2067"/>
      <c r="G332" s="870">
        <f>'Og s3a'!F329</f>
        <v>0</v>
      </c>
      <c r="H332" s="874"/>
      <c r="I332" s="411">
        <f>'Og s3a'!G329</f>
        <v>0</v>
      </c>
      <c r="J332" s="532"/>
      <c r="K332" s="30"/>
      <c r="L332" s="30"/>
      <c r="M332" s="240">
        <f t="shared" si="25"/>
        <v>0</v>
      </c>
      <c r="N332" s="240">
        <f t="shared" si="26"/>
        <v>0</v>
      </c>
      <c r="O332" s="240">
        <f t="shared" si="27"/>
        <v>0</v>
      </c>
      <c r="P332" s="240">
        <f t="shared" si="28"/>
        <v>0</v>
      </c>
      <c r="Q332" s="48">
        <f>'Og s3a'!H329</f>
        <v>0</v>
      </c>
      <c r="R332" s="412">
        <f>'Og s3a'!D329</f>
        <v>0</v>
      </c>
      <c r="S332" s="30"/>
      <c r="T332" s="306"/>
      <c r="U332" s="306"/>
      <c r="V332" s="306"/>
      <c r="W332" s="30"/>
      <c r="X332" s="30"/>
      <c r="Y332" s="30"/>
      <c r="Z332" s="30"/>
      <c r="AA332" s="30"/>
      <c r="AB332" s="30"/>
      <c r="AC332" s="30"/>
    </row>
    <row r="333" spans="1:29" ht="21" customHeight="1">
      <c r="A333" s="1254" t="str">
        <f t="shared" si="29"/>
        <v/>
      </c>
      <c r="B333" s="30"/>
      <c r="C333" s="2066">
        <f>'Og s3a'!C330</f>
        <v>0</v>
      </c>
      <c r="D333" s="2067"/>
      <c r="E333" s="2068">
        <f>'Og s3a'!E330</f>
        <v>0</v>
      </c>
      <c r="F333" s="2067"/>
      <c r="G333" s="870">
        <f>'Og s3a'!F330</f>
        <v>0</v>
      </c>
      <c r="H333" s="874"/>
      <c r="I333" s="411">
        <f>'Og s3a'!G330</f>
        <v>0</v>
      </c>
      <c r="J333" s="532"/>
      <c r="K333" s="30"/>
      <c r="L333" s="30"/>
      <c r="M333" s="240">
        <f t="shared" si="25"/>
        <v>0</v>
      </c>
      <c r="N333" s="240">
        <f t="shared" si="26"/>
        <v>0</v>
      </c>
      <c r="O333" s="240">
        <f t="shared" si="27"/>
        <v>0</v>
      </c>
      <c r="P333" s="240">
        <f t="shared" si="28"/>
        <v>0</v>
      </c>
      <c r="Q333" s="48">
        <f>'Og s3a'!H330</f>
        <v>0</v>
      </c>
      <c r="R333" s="412">
        <f>'Og s3a'!D330</f>
        <v>0</v>
      </c>
      <c r="S333" s="30"/>
      <c r="T333" s="306"/>
      <c r="U333" s="306"/>
      <c r="V333" s="306"/>
      <c r="W333" s="30"/>
      <c r="X333" s="30"/>
      <c r="Y333" s="30"/>
      <c r="Z333" s="30"/>
      <c r="AA333" s="30"/>
      <c r="AB333" s="30"/>
      <c r="AC333" s="30"/>
    </row>
    <row r="334" spans="1:29" ht="21" customHeight="1">
      <c r="A334" s="1254" t="str">
        <f t="shared" si="29"/>
        <v/>
      </c>
      <c r="B334" s="30"/>
      <c r="C334" s="2066">
        <f>'Og s3a'!C331</f>
        <v>0</v>
      </c>
      <c r="D334" s="2067"/>
      <c r="E334" s="2068">
        <f>'Og s3a'!E331</f>
        <v>0</v>
      </c>
      <c r="F334" s="2067"/>
      <c r="G334" s="870">
        <f>'Og s3a'!F331</f>
        <v>0</v>
      </c>
      <c r="H334" s="874"/>
      <c r="I334" s="411">
        <f>'Og s3a'!G331</f>
        <v>0</v>
      </c>
      <c r="J334" s="532"/>
      <c r="K334" s="30"/>
      <c r="L334" s="30"/>
      <c r="M334" s="240">
        <f t="shared" si="25"/>
        <v>0</v>
      </c>
      <c r="N334" s="240">
        <f t="shared" si="26"/>
        <v>0</v>
      </c>
      <c r="O334" s="240">
        <f t="shared" si="27"/>
        <v>0</v>
      </c>
      <c r="P334" s="240">
        <f t="shared" si="28"/>
        <v>0</v>
      </c>
      <c r="Q334" s="48">
        <f>'Og s3a'!H331</f>
        <v>0</v>
      </c>
      <c r="R334" s="412">
        <f>'Og s3a'!D331</f>
        <v>0</v>
      </c>
      <c r="S334" s="30"/>
      <c r="T334" s="306"/>
      <c r="U334" s="306"/>
      <c r="V334" s="306"/>
      <c r="W334" s="30"/>
      <c r="X334" s="30"/>
      <c r="Y334" s="30"/>
      <c r="Z334" s="30"/>
      <c r="AA334" s="30"/>
      <c r="AB334" s="30"/>
      <c r="AC334" s="30"/>
    </row>
    <row r="335" spans="1:29" ht="21" customHeight="1">
      <c r="A335" s="1254" t="str">
        <f t="shared" si="29"/>
        <v/>
      </c>
      <c r="B335" s="30"/>
      <c r="C335" s="2066">
        <f>'Og s3a'!C332</f>
        <v>0</v>
      </c>
      <c r="D335" s="2067"/>
      <c r="E335" s="2068">
        <f>'Og s3a'!E332</f>
        <v>0</v>
      </c>
      <c r="F335" s="2067"/>
      <c r="G335" s="870">
        <f>'Og s3a'!F332</f>
        <v>0</v>
      </c>
      <c r="H335" s="874"/>
      <c r="I335" s="411">
        <f>'Og s3a'!G332</f>
        <v>0</v>
      </c>
      <c r="J335" s="532"/>
      <c r="K335" s="30"/>
      <c r="L335" s="30"/>
      <c r="M335" s="240">
        <f t="shared" si="25"/>
        <v>0</v>
      </c>
      <c r="N335" s="240">
        <f t="shared" si="26"/>
        <v>0</v>
      </c>
      <c r="O335" s="240">
        <f t="shared" si="27"/>
        <v>0</v>
      </c>
      <c r="P335" s="240">
        <f t="shared" si="28"/>
        <v>0</v>
      </c>
      <c r="Q335" s="48">
        <f>'Og s3a'!H332</f>
        <v>0</v>
      </c>
      <c r="R335" s="412">
        <f>'Og s3a'!D332</f>
        <v>0</v>
      </c>
      <c r="S335" s="30"/>
      <c r="T335" s="306"/>
      <c r="U335" s="306"/>
      <c r="V335" s="306"/>
      <c r="W335" s="30"/>
      <c r="X335" s="30"/>
      <c r="Y335" s="30"/>
      <c r="Z335" s="30"/>
      <c r="AA335" s="30"/>
      <c r="AB335" s="30"/>
      <c r="AC335" s="30"/>
    </row>
    <row r="336" spans="1:29" ht="21" customHeight="1">
      <c r="A336" s="1254" t="str">
        <f t="shared" si="29"/>
        <v/>
      </c>
      <c r="B336" s="30"/>
      <c r="C336" s="2066">
        <f>'Og s3a'!C333</f>
        <v>0</v>
      </c>
      <c r="D336" s="2067"/>
      <c r="E336" s="2068">
        <f>'Og s3a'!E333</f>
        <v>0</v>
      </c>
      <c r="F336" s="2067"/>
      <c r="G336" s="870">
        <f>'Og s3a'!F333</f>
        <v>0</v>
      </c>
      <c r="H336" s="874"/>
      <c r="I336" s="411">
        <f>'Og s3a'!G333</f>
        <v>0</v>
      </c>
      <c r="J336" s="532"/>
      <c r="K336" s="30"/>
      <c r="L336" s="30"/>
      <c r="M336" s="240">
        <f t="shared" si="25"/>
        <v>0</v>
      </c>
      <c r="N336" s="240">
        <f t="shared" si="26"/>
        <v>0</v>
      </c>
      <c r="O336" s="240">
        <f t="shared" si="27"/>
        <v>0</v>
      </c>
      <c r="P336" s="240">
        <f t="shared" si="28"/>
        <v>0</v>
      </c>
      <c r="Q336" s="48">
        <f>'Og s3a'!H333</f>
        <v>0</v>
      </c>
      <c r="R336" s="412">
        <f>'Og s3a'!D333</f>
        <v>0</v>
      </c>
      <c r="S336" s="30"/>
      <c r="T336" s="306"/>
      <c r="U336" s="306"/>
      <c r="V336" s="306"/>
      <c r="W336" s="30"/>
      <c r="X336" s="30"/>
      <c r="Y336" s="30"/>
      <c r="Z336" s="30"/>
      <c r="AA336" s="30"/>
      <c r="AB336" s="30"/>
      <c r="AC336" s="30"/>
    </row>
    <row r="337" spans="1:29" ht="21" customHeight="1">
      <c r="A337" s="1254" t="str">
        <f t="shared" si="29"/>
        <v/>
      </c>
      <c r="B337" s="30"/>
      <c r="C337" s="2066">
        <f>'Og s3a'!C334</f>
        <v>0</v>
      </c>
      <c r="D337" s="2067"/>
      <c r="E337" s="2068">
        <f>'Og s3a'!E334</f>
        <v>0</v>
      </c>
      <c r="F337" s="2067"/>
      <c r="G337" s="870">
        <f>'Og s3a'!F334</f>
        <v>0</v>
      </c>
      <c r="H337" s="874"/>
      <c r="I337" s="411">
        <f>'Og s3a'!G334</f>
        <v>0</v>
      </c>
      <c r="J337" s="532"/>
      <c r="K337" s="30"/>
      <c r="L337" s="30"/>
      <c r="M337" s="240">
        <f t="shared" si="25"/>
        <v>0</v>
      </c>
      <c r="N337" s="240">
        <f t="shared" si="26"/>
        <v>0</v>
      </c>
      <c r="O337" s="240">
        <f t="shared" si="27"/>
        <v>0</v>
      </c>
      <c r="P337" s="240">
        <f t="shared" si="28"/>
        <v>0</v>
      </c>
      <c r="Q337" s="48">
        <f>'Og s3a'!H334</f>
        <v>0</v>
      </c>
      <c r="R337" s="412">
        <f>'Og s3a'!D334</f>
        <v>0</v>
      </c>
      <c r="S337" s="30"/>
      <c r="T337" s="306"/>
      <c r="U337" s="306"/>
      <c r="V337" s="306"/>
      <c r="W337" s="30"/>
      <c r="X337" s="30"/>
      <c r="Y337" s="30"/>
      <c r="Z337" s="30"/>
      <c r="AA337" s="30"/>
      <c r="AB337" s="30"/>
      <c r="AC337" s="30"/>
    </row>
    <row r="338" spans="1:29" ht="21" customHeight="1">
      <c r="A338" s="1254" t="str">
        <f t="shared" si="29"/>
        <v/>
      </c>
      <c r="B338" s="30"/>
      <c r="C338" s="2066">
        <f>'Og s3a'!C335</f>
        <v>0</v>
      </c>
      <c r="D338" s="2067"/>
      <c r="E338" s="2068">
        <f>'Og s3a'!E335</f>
        <v>0</v>
      </c>
      <c r="F338" s="2067"/>
      <c r="G338" s="870">
        <f>'Og s3a'!F335</f>
        <v>0</v>
      </c>
      <c r="H338" s="874"/>
      <c r="I338" s="411">
        <f>'Og s3a'!G335</f>
        <v>0</v>
      </c>
      <c r="J338" s="532"/>
      <c r="K338" s="30"/>
      <c r="L338" s="30"/>
      <c r="M338" s="240">
        <f t="shared" si="25"/>
        <v>0</v>
      </c>
      <c r="N338" s="240">
        <f t="shared" si="26"/>
        <v>0</v>
      </c>
      <c r="O338" s="240">
        <f t="shared" si="27"/>
        <v>0</v>
      </c>
      <c r="P338" s="240">
        <f t="shared" si="28"/>
        <v>0</v>
      </c>
      <c r="Q338" s="48">
        <f>'Og s3a'!H335</f>
        <v>0</v>
      </c>
      <c r="R338" s="412">
        <f>'Og s3a'!D335</f>
        <v>0</v>
      </c>
      <c r="S338" s="30"/>
      <c r="T338" s="306"/>
      <c r="U338" s="306"/>
      <c r="V338" s="306"/>
      <c r="W338" s="30"/>
      <c r="X338" s="30"/>
      <c r="Y338" s="30"/>
      <c r="Z338" s="30"/>
      <c r="AA338" s="30"/>
      <c r="AB338" s="30"/>
      <c r="AC338" s="30"/>
    </row>
    <row r="339" spans="1:29" ht="21" customHeight="1">
      <c r="A339" s="1254" t="str">
        <f t="shared" si="29"/>
        <v/>
      </c>
      <c r="B339" s="30"/>
      <c r="C339" s="2066">
        <f>'Og s3a'!C336</f>
        <v>0</v>
      </c>
      <c r="D339" s="2067"/>
      <c r="E339" s="2068">
        <f>'Og s3a'!E336</f>
        <v>0</v>
      </c>
      <c r="F339" s="2067"/>
      <c r="G339" s="870">
        <f>'Og s3a'!F336</f>
        <v>0</v>
      </c>
      <c r="H339" s="874"/>
      <c r="I339" s="411">
        <f>'Og s3a'!G336</f>
        <v>0</v>
      </c>
      <c r="J339" s="532"/>
      <c r="K339" s="30"/>
      <c r="L339" s="30"/>
      <c r="M339" s="240">
        <f t="shared" si="25"/>
        <v>0</v>
      </c>
      <c r="N339" s="240">
        <f t="shared" si="26"/>
        <v>0</v>
      </c>
      <c r="O339" s="240">
        <f t="shared" si="27"/>
        <v>0</v>
      </c>
      <c r="P339" s="240">
        <f t="shared" si="28"/>
        <v>0</v>
      </c>
      <c r="Q339" s="48">
        <f>'Og s3a'!H336</f>
        <v>0</v>
      </c>
      <c r="R339" s="412">
        <f>'Og s3a'!D336</f>
        <v>0</v>
      </c>
      <c r="S339" s="30"/>
      <c r="T339" s="306"/>
      <c r="U339" s="306"/>
      <c r="V339" s="306"/>
      <c r="W339" s="30"/>
      <c r="X339" s="30"/>
      <c r="Y339" s="30"/>
      <c r="Z339" s="30"/>
      <c r="AA339" s="30"/>
      <c r="AB339" s="30"/>
      <c r="AC339" s="30"/>
    </row>
    <row r="340" spans="1:29" ht="21" customHeight="1">
      <c r="A340" s="1254" t="str">
        <f t="shared" si="29"/>
        <v/>
      </c>
      <c r="B340" s="30"/>
      <c r="C340" s="2066">
        <f>'Og s3a'!C337</f>
        <v>0</v>
      </c>
      <c r="D340" s="2067"/>
      <c r="E340" s="2068">
        <f>'Og s3a'!E337</f>
        <v>0</v>
      </c>
      <c r="F340" s="2067"/>
      <c r="G340" s="870">
        <f>'Og s3a'!F337</f>
        <v>0</v>
      </c>
      <c r="H340" s="874"/>
      <c r="I340" s="411">
        <f>'Og s3a'!G337</f>
        <v>0</v>
      </c>
      <c r="J340" s="532"/>
      <c r="K340" s="30"/>
      <c r="L340" s="30"/>
      <c r="M340" s="240">
        <f t="shared" si="25"/>
        <v>0</v>
      </c>
      <c r="N340" s="240">
        <f t="shared" si="26"/>
        <v>0</v>
      </c>
      <c r="O340" s="240">
        <f t="shared" si="27"/>
        <v>0</v>
      </c>
      <c r="P340" s="240">
        <f t="shared" si="28"/>
        <v>0</v>
      </c>
      <c r="Q340" s="48">
        <f>'Og s3a'!H337</f>
        <v>0</v>
      </c>
      <c r="R340" s="412">
        <f>'Og s3a'!D337</f>
        <v>0</v>
      </c>
      <c r="S340" s="30"/>
      <c r="T340" s="306"/>
      <c r="U340" s="306"/>
      <c r="V340" s="306"/>
      <c r="W340" s="30"/>
      <c r="X340" s="30"/>
      <c r="Y340" s="30"/>
      <c r="Z340" s="30"/>
      <c r="AA340" s="30"/>
      <c r="AB340" s="30"/>
      <c r="AC340" s="30"/>
    </row>
    <row r="341" spans="1:29" ht="21" customHeight="1">
      <c r="A341" s="1254" t="str">
        <f t="shared" si="29"/>
        <v/>
      </c>
      <c r="B341" s="30"/>
      <c r="C341" s="2066">
        <f>'Og s3a'!C338</f>
        <v>0</v>
      </c>
      <c r="D341" s="2067"/>
      <c r="E341" s="2068">
        <f>'Og s3a'!E338</f>
        <v>0</v>
      </c>
      <c r="F341" s="2067"/>
      <c r="G341" s="870">
        <f>'Og s3a'!F338</f>
        <v>0</v>
      </c>
      <c r="H341" s="874"/>
      <c r="I341" s="411">
        <f>'Og s3a'!G338</f>
        <v>0</v>
      </c>
      <c r="J341" s="532"/>
      <c r="K341" s="30"/>
      <c r="L341" s="30"/>
      <c r="M341" s="240">
        <f t="shared" si="25"/>
        <v>0</v>
      </c>
      <c r="N341" s="240">
        <f t="shared" si="26"/>
        <v>0</v>
      </c>
      <c r="O341" s="240">
        <f t="shared" si="27"/>
        <v>0</v>
      </c>
      <c r="P341" s="240">
        <f t="shared" si="28"/>
        <v>0</v>
      </c>
      <c r="Q341" s="48">
        <f>'Og s3a'!H338</f>
        <v>0</v>
      </c>
      <c r="R341" s="412">
        <f>'Og s3a'!D338</f>
        <v>0</v>
      </c>
      <c r="S341" s="30"/>
      <c r="T341" s="306"/>
      <c r="U341" s="306"/>
      <c r="V341" s="306"/>
      <c r="W341" s="30"/>
      <c r="X341" s="30"/>
      <c r="Y341" s="30"/>
      <c r="Z341" s="30"/>
      <c r="AA341" s="30"/>
      <c r="AB341" s="30"/>
      <c r="AC341" s="30"/>
    </row>
    <row r="342" spans="1:29" ht="21" customHeight="1">
      <c r="A342" s="1254" t="str">
        <f t="shared" si="29"/>
        <v/>
      </c>
      <c r="B342" s="30"/>
      <c r="C342" s="2066">
        <f>'Og s3a'!C339</f>
        <v>0</v>
      </c>
      <c r="D342" s="2067"/>
      <c r="E342" s="2068">
        <f>'Og s3a'!E339</f>
        <v>0</v>
      </c>
      <c r="F342" s="2067"/>
      <c r="G342" s="870">
        <f>'Og s3a'!F339</f>
        <v>0</v>
      </c>
      <c r="H342" s="874"/>
      <c r="I342" s="411">
        <f>'Og s3a'!G339</f>
        <v>0</v>
      </c>
      <c r="J342" s="532"/>
      <c r="K342" s="30"/>
      <c r="L342" s="30"/>
      <c r="M342" s="240">
        <f t="shared" si="25"/>
        <v>0</v>
      </c>
      <c r="N342" s="240">
        <f t="shared" si="26"/>
        <v>0</v>
      </c>
      <c r="O342" s="240">
        <f t="shared" si="27"/>
        <v>0</v>
      </c>
      <c r="P342" s="240">
        <f t="shared" si="28"/>
        <v>0</v>
      </c>
      <c r="Q342" s="48">
        <f>'Og s3a'!H339</f>
        <v>0</v>
      </c>
      <c r="R342" s="412">
        <f>'Og s3a'!D339</f>
        <v>0</v>
      </c>
      <c r="S342" s="30"/>
      <c r="T342" s="306"/>
      <c r="U342" s="306"/>
      <c r="V342" s="306"/>
      <c r="W342" s="30"/>
      <c r="X342" s="30"/>
      <c r="Y342" s="30"/>
      <c r="Z342" s="30"/>
      <c r="AA342" s="30"/>
      <c r="AB342" s="30"/>
      <c r="AC342" s="30"/>
    </row>
    <row r="343" spans="1:29" ht="21" customHeight="1">
      <c r="A343" s="1254" t="str">
        <f t="shared" si="29"/>
        <v/>
      </c>
      <c r="B343" s="30"/>
      <c r="C343" s="2066">
        <f>'Og s3a'!C340</f>
        <v>0</v>
      </c>
      <c r="D343" s="2067"/>
      <c r="E343" s="2068">
        <f>'Og s3a'!E340</f>
        <v>0</v>
      </c>
      <c r="F343" s="2067"/>
      <c r="G343" s="870">
        <f>'Og s3a'!F340</f>
        <v>0</v>
      </c>
      <c r="H343" s="874"/>
      <c r="I343" s="411">
        <f>'Og s3a'!G340</f>
        <v>0</v>
      </c>
      <c r="J343" s="532"/>
      <c r="K343" s="30"/>
      <c r="L343" s="30"/>
      <c r="M343" s="240">
        <f t="shared" si="25"/>
        <v>0</v>
      </c>
      <c r="N343" s="240">
        <f t="shared" si="26"/>
        <v>0</v>
      </c>
      <c r="O343" s="240">
        <f t="shared" si="27"/>
        <v>0</v>
      </c>
      <c r="P343" s="240">
        <f t="shared" si="28"/>
        <v>0</v>
      </c>
      <c r="Q343" s="48">
        <f>'Og s3a'!H340</f>
        <v>0</v>
      </c>
      <c r="R343" s="412">
        <f>'Og s3a'!D340</f>
        <v>0</v>
      </c>
      <c r="S343" s="30"/>
      <c r="T343" s="306"/>
      <c r="U343" s="306"/>
      <c r="V343" s="306"/>
      <c r="W343" s="30"/>
      <c r="X343" s="30"/>
      <c r="Y343" s="30"/>
      <c r="Z343" s="30"/>
      <c r="AA343" s="30"/>
      <c r="AB343" s="30"/>
      <c r="AC343" s="30"/>
    </row>
    <row r="344" spans="1:29" ht="21" customHeight="1">
      <c r="A344" s="1254" t="str">
        <f t="shared" si="29"/>
        <v/>
      </c>
      <c r="B344" s="30"/>
      <c r="C344" s="2066">
        <f>'Og s3a'!C341</f>
        <v>0</v>
      </c>
      <c r="D344" s="2067"/>
      <c r="E344" s="2068">
        <f>'Og s3a'!E341</f>
        <v>0</v>
      </c>
      <c r="F344" s="2067"/>
      <c r="G344" s="870">
        <f>'Og s3a'!F341</f>
        <v>0</v>
      </c>
      <c r="H344" s="874"/>
      <c r="I344" s="411">
        <f>'Og s3a'!G341</f>
        <v>0</v>
      </c>
      <c r="J344" s="532"/>
      <c r="K344" s="30"/>
      <c r="L344" s="30"/>
      <c r="M344" s="240">
        <f t="shared" si="25"/>
        <v>0</v>
      </c>
      <c r="N344" s="240">
        <f t="shared" si="26"/>
        <v>0</v>
      </c>
      <c r="O344" s="240">
        <f t="shared" si="27"/>
        <v>0</v>
      </c>
      <c r="P344" s="240">
        <f t="shared" si="28"/>
        <v>0</v>
      </c>
      <c r="Q344" s="48">
        <f>'Og s3a'!H341</f>
        <v>0</v>
      </c>
      <c r="R344" s="412">
        <f>'Og s3a'!D341</f>
        <v>0</v>
      </c>
      <c r="S344" s="30"/>
      <c r="T344" s="306"/>
      <c r="U344" s="306"/>
      <c r="V344" s="306"/>
      <c r="W344" s="30"/>
      <c r="X344" s="30"/>
      <c r="Y344" s="30"/>
      <c r="Z344" s="30"/>
      <c r="AA344" s="30"/>
      <c r="AB344" s="30"/>
      <c r="AC344" s="30"/>
    </row>
    <row r="345" spans="1:29" ht="21" customHeight="1">
      <c r="A345" s="1254" t="str">
        <f t="shared" si="29"/>
        <v/>
      </c>
      <c r="B345" s="30"/>
      <c r="C345" s="2066">
        <f>'Og s3a'!C342</f>
        <v>0</v>
      </c>
      <c r="D345" s="2067"/>
      <c r="E345" s="2068">
        <f>'Og s3a'!E342</f>
        <v>0</v>
      </c>
      <c r="F345" s="2067"/>
      <c r="G345" s="870">
        <f>'Og s3a'!F342</f>
        <v>0</v>
      </c>
      <c r="H345" s="874"/>
      <c r="I345" s="411">
        <f>'Og s3a'!G342</f>
        <v>0</v>
      </c>
      <c r="J345" s="532"/>
      <c r="K345" s="30"/>
      <c r="L345" s="30"/>
      <c r="M345" s="240">
        <f t="shared" si="25"/>
        <v>0</v>
      </c>
      <c r="N345" s="240">
        <f t="shared" si="26"/>
        <v>0</v>
      </c>
      <c r="O345" s="240">
        <f t="shared" si="27"/>
        <v>0</v>
      </c>
      <c r="P345" s="240">
        <f t="shared" si="28"/>
        <v>0</v>
      </c>
      <c r="Q345" s="48">
        <f>'Og s3a'!H342</f>
        <v>0</v>
      </c>
      <c r="R345" s="412">
        <f>'Og s3a'!D342</f>
        <v>0</v>
      </c>
      <c r="S345" s="30"/>
      <c r="T345" s="306"/>
      <c r="U345" s="306"/>
      <c r="V345" s="306"/>
      <c r="W345" s="30"/>
      <c r="X345" s="30"/>
      <c r="Y345" s="30"/>
      <c r="Z345" s="30"/>
      <c r="AA345" s="30"/>
      <c r="AB345" s="30"/>
      <c r="AC345" s="30"/>
    </row>
    <row r="346" spans="1:29" ht="21" customHeight="1">
      <c r="A346" s="1254" t="str">
        <f t="shared" si="29"/>
        <v/>
      </c>
      <c r="B346" s="30"/>
      <c r="C346" s="2066">
        <f>'Og s3a'!C343</f>
        <v>0</v>
      </c>
      <c r="D346" s="2067"/>
      <c r="E346" s="2068">
        <f>'Og s3a'!E343</f>
        <v>0</v>
      </c>
      <c r="F346" s="2067"/>
      <c r="G346" s="870">
        <f>'Og s3a'!F343</f>
        <v>0</v>
      </c>
      <c r="H346" s="874"/>
      <c r="I346" s="411">
        <f>'Og s3a'!G343</f>
        <v>0</v>
      </c>
      <c r="J346" s="532"/>
      <c r="K346" s="30"/>
      <c r="L346" s="30"/>
      <c r="M346" s="240">
        <f t="shared" si="25"/>
        <v>0</v>
      </c>
      <c r="N346" s="240">
        <f t="shared" si="26"/>
        <v>0</v>
      </c>
      <c r="O346" s="240">
        <f t="shared" si="27"/>
        <v>0</v>
      </c>
      <c r="P346" s="240">
        <f t="shared" si="28"/>
        <v>0</v>
      </c>
      <c r="Q346" s="48">
        <f>'Og s3a'!H343</f>
        <v>0</v>
      </c>
      <c r="R346" s="412">
        <f>'Og s3a'!D343</f>
        <v>0</v>
      </c>
      <c r="S346" s="30"/>
      <c r="T346" s="306"/>
      <c r="U346" s="306"/>
      <c r="V346" s="306"/>
      <c r="W346" s="30"/>
      <c r="X346" s="30"/>
      <c r="Y346" s="30"/>
      <c r="Z346" s="30"/>
      <c r="AA346" s="30"/>
      <c r="AB346" s="30"/>
      <c r="AC346" s="30"/>
    </row>
    <row r="347" spans="1:29" ht="21" customHeight="1">
      <c r="A347" s="1254" t="str">
        <f t="shared" si="29"/>
        <v/>
      </c>
      <c r="B347" s="30"/>
      <c r="C347" s="2066">
        <f>'Og s3a'!C344</f>
        <v>0</v>
      </c>
      <c r="D347" s="2067"/>
      <c r="E347" s="2068">
        <f>'Og s3a'!E344</f>
        <v>0</v>
      </c>
      <c r="F347" s="2067"/>
      <c r="G347" s="870">
        <f>'Og s3a'!F344</f>
        <v>0</v>
      </c>
      <c r="H347" s="874"/>
      <c r="I347" s="411">
        <f>'Og s3a'!G344</f>
        <v>0</v>
      </c>
      <c r="J347" s="532"/>
      <c r="K347" s="30"/>
      <c r="L347" s="30"/>
      <c r="M347" s="240">
        <f t="shared" si="25"/>
        <v>0</v>
      </c>
      <c r="N347" s="240">
        <f t="shared" si="26"/>
        <v>0</v>
      </c>
      <c r="O347" s="240">
        <f t="shared" si="27"/>
        <v>0</v>
      </c>
      <c r="P347" s="240">
        <f t="shared" si="28"/>
        <v>0</v>
      </c>
      <c r="Q347" s="48">
        <f>'Og s3a'!H344</f>
        <v>0</v>
      </c>
      <c r="R347" s="412">
        <f>'Og s3a'!D344</f>
        <v>0</v>
      </c>
      <c r="S347" s="30"/>
      <c r="T347" s="306"/>
      <c r="U347" s="306"/>
      <c r="V347" s="306"/>
      <c r="W347" s="30"/>
      <c r="X347" s="30"/>
      <c r="Y347" s="30"/>
      <c r="Z347" s="30"/>
      <c r="AA347" s="30"/>
      <c r="AB347" s="30"/>
      <c r="AC347" s="30"/>
    </row>
    <row r="348" spans="1:29" ht="21" customHeight="1">
      <c r="A348" s="1254" t="str">
        <f t="shared" si="29"/>
        <v/>
      </c>
      <c r="B348" s="30"/>
      <c r="C348" s="2066">
        <f>'Og s3a'!C345</f>
        <v>0</v>
      </c>
      <c r="D348" s="2067"/>
      <c r="E348" s="2068">
        <f>'Og s3a'!E345</f>
        <v>0</v>
      </c>
      <c r="F348" s="2067"/>
      <c r="G348" s="870">
        <f>'Og s3a'!F345</f>
        <v>0</v>
      </c>
      <c r="H348" s="874"/>
      <c r="I348" s="411">
        <f>'Og s3a'!G345</f>
        <v>0</v>
      </c>
      <c r="J348" s="532"/>
      <c r="K348" s="30"/>
      <c r="L348" s="30"/>
      <c r="M348" s="240">
        <f t="shared" si="25"/>
        <v>0</v>
      </c>
      <c r="N348" s="240">
        <f t="shared" si="26"/>
        <v>0</v>
      </c>
      <c r="O348" s="240">
        <f t="shared" si="27"/>
        <v>0</v>
      </c>
      <c r="P348" s="240">
        <f t="shared" si="28"/>
        <v>0</v>
      </c>
      <c r="Q348" s="48">
        <f>'Og s3a'!H345</f>
        <v>0</v>
      </c>
      <c r="R348" s="412">
        <f>'Og s3a'!D345</f>
        <v>0</v>
      </c>
      <c r="S348" s="30"/>
      <c r="T348" s="306"/>
      <c r="U348" s="306"/>
      <c r="V348" s="306"/>
      <c r="W348" s="30"/>
      <c r="X348" s="30"/>
      <c r="Y348" s="30"/>
      <c r="Z348" s="30"/>
      <c r="AA348" s="30"/>
      <c r="AB348" s="30"/>
      <c r="AC348" s="30"/>
    </row>
    <row r="349" spans="1:29" ht="21" customHeight="1">
      <c r="A349" s="1254" t="str">
        <f t="shared" si="29"/>
        <v/>
      </c>
      <c r="B349" s="30"/>
      <c r="C349" s="2066">
        <f>'Og s3a'!C346</f>
        <v>0</v>
      </c>
      <c r="D349" s="2067"/>
      <c r="E349" s="2068">
        <f>'Og s3a'!E346</f>
        <v>0</v>
      </c>
      <c r="F349" s="2067"/>
      <c r="G349" s="870">
        <f>'Og s3a'!F346</f>
        <v>0</v>
      </c>
      <c r="H349" s="874"/>
      <c r="I349" s="411">
        <f>'Og s3a'!G346</f>
        <v>0</v>
      </c>
      <c r="J349" s="532"/>
      <c r="K349" s="30"/>
      <c r="L349" s="30"/>
      <c r="M349" s="240">
        <f t="shared" si="25"/>
        <v>0</v>
      </c>
      <c r="N349" s="240">
        <f t="shared" si="26"/>
        <v>0</v>
      </c>
      <c r="O349" s="240">
        <f t="shared" si="27"/>
        <v>0</v>
      </c>
      <c r="P349" s="240">
        <f t="shared" si="28"/>
        <v>0</v>
      </c>
      <c r="Q349" s="48">
        <f>'Og s3a'!H346</f>
        <v>0</v>
      </c>
      <c r="R349" s="412">
        <f>'Og s3a'!D346</f>
        <v>0</v>
      </c>
      <c r="S349" s="30"/>
      <c r="T349" s="306"/>
      <c r="U349" s="306"/>
      <c r="V349" s="306"/>
      <c r="W349" s="30"/>
      <c r="X349" s="30"/>
      <c r="Y349" s="30"/>
      <c r="Z349" s="30"/>
      <c r="AA349" s="30"/>
      <c r="AB349" s="30"/>
      <c r="AC349" s="30"/>
    </row>
    <row r="350" spans="1:29" ht="21" customHeight="1">
      <c r="A350" s="1254" t="str">
        <f t="shared" si="29"/>
        <v/>
      </c>
      <c r="B350" s="30"/>
      <c r="C350" s="2066">
        <f>'Og s3a'!C347</f>
        <v>0</v>
      </c>
      <c r="D350" s="2067"/>
      <c r="E350" s="2068">
        <f>'Og s3a'!E347</f>
        <v>0</v>
      </c>
      <c r="F350" s="2067"/>
      <c r="G350" s="870">
        <f>'Og s3a'!F347</f>
        <v>0</v>
      </c>
      <c r="H350" s="874"/>
      <c r="I350" s="411">
        <f>'Og s3a'!G347</f>
        <v>0</v>
      </c>
      <c r="J350" s="532"/>
      <c r="K350" s="30"/>
      <c r="L350" s="30"/>
      <c r="M350" s="240">
        <f t="shared" si="25"/>
        <v>0</v>
      </c>
      <c r="N350" s="240">
        <f t="shared" si="26"/>
        <v>0</v>
      </c>
      <c r="O350" s="240">
        <f t="shared" si="27"/>
        <v>0</v>
      </c>
      <c r="P350" s="240">
        <f t="shared" si="28"/>
        <v>0</v>
      </c>
      <c r="Q350" s="48">
        <f>'Og s3a'!H347</f>
        <v>0</v>
      </c>
      <c r="R350" s="412">
        <f>'Og s3a'!D347</f>
        <v>0</v>
      </c>
      <c r="S350" s="30"/>
      <c r="T350" s="306"/>
      <c r="U350" s="306"/>
      <c r="V350" s="306"/>
      <c r="W350" s="30"/>
      <c r="X350" s="30"/>
      <c r="Y350" s="30"/>
      <c r="Z350" s="30"/>
      <c r="AA350" s="30"/>
      <c r="AB350" s="30"/>
      <c r="AC350" s="30"/>
    </row>
    <row r="351" spans="1:29" ht="21" customHeight="1">
      <c r="A351" s="1254" t="str">
        <f t="shared" si="29"/>
        <v/>
      </c>
      <c r="B351" s="30"/>
      <c r="C351" s="2066">
        <f>'Og s3a'!C348</f>
        <v>0</v>
      </c>
      <c r="D351" s="2067"/>
      <c r="E351" s="2068">
        <f>'Og s3a'!E348</f>
        <v>0</v>
      </c>
      <c r="F351" s="2067"/>
      <c r="G351" s="870">
        <f>'Og s3a'!F348</f>
        <v>0</v>
      </c>
      <c r="H351" s="874"/>
      <c r="I351" s="411">
        <f>'Og s3a'!G348</f>
        <v>0</v>
      </c>
      <c r="J351" s="532"/>
      <c r="K351" s="30"/>
      <c r="L351" s="30"/>
      <c r="M351" s="240">
        <f t="shared" si="25"/>
        <v>0</v>
      </c>
      <c r="N351" s="240">
        <f t="shared" si="26"/>
        <v>0</v>
      </c>
      <c r="O351" s="240">
        <f t="shared" si="27"/>
        <v>0</v>
      </c>
      <c r="P351" s="240">
        <f t="shared" si="28"/>
        <v>0</v>
      </c>
      <c r="Q351" s="48">
        <f>'Og s3a'!H348</f>
        <v>0</v>
      </c>
      <c r="R351" s="412">
        <f>'Og s3a'!D348</f>
        <v>0</v>
      </c>
      <c r="S351" s="30"/>
      <c r="T351" s="306"/>
      <c r="U351" s="306"/>
      <c r="V351" s="306"/>
      <c r="W351" s="30"/>
      <c r="X351" s="30"/>
      <c r="Y351" s="30"/>
      <c r="Z351" s="30"/>
      <c r="AA351" s="30"/>
      <c r="AB351" s="30"/>
      <c r="AC351" s="30"/>
    </row>
    <row r="352" spans="1:29" ht="21" customHeight="1">
      <c r="A352" s="1254" t="str">
        <f t="shared" si="29"/>
        <v/>
      </c>
      <c r="B352" s="30"/>
      <c r="C352" s="2066">
        <f>'Og s3a'!C349</f>
        <v>0</v>
      </c>
      <c r="D352" s="2067"/>
      <c r="E352" s="2068">
        <f>'Og s3a'!E349</f>
        <v>0</v>
      </c>
      <c r="F352" s="2067"/>
      <c r="G352" s="870">
        <f>'Og s3a'!F349</f>
        <v>0</v>
      </c>
      <c r="H352" s="874"/>
      <c r="I352" s="411">
        <f>'Og s3a'!G349</f>
        <v>0</v>
      </c>
      <c r="J352" s="532"/>
      <c r="K352" s="30"/>
      <c r="L352" s="30"/>
      <c r="M352" s="240">
        <f t="shared" si="25"/>
        <v>0</v>
      </c>
      <c r="N352" s="240">
        <f t="shared" si="26"/>
        <v>0</v>
      </c>
      <c r="O352" s="240">
        <f t="shared" si="27"/>
        <v>0</v>
      </c>
      <c r="P352" s="240">
        <f t="shared" si="28"/>
        <v>0</v>
      </c>
      <c r="Q352" s="48">
        <f>'Og s3a'!H349</f>
        <v>0</v>
      </c>
      <c r="R352" s="412">
        <f>'Og s3a'!D349</f>
        <v>0</v>
      </c>
      <c r="S352" s="30"/>
      <c r="T352" s="306"/>
      <c r="U352" s="306"/>
      <c r="V352" s="306"/>
      <c r="W352" s="30"/>
      <c r="X352" s="30"/>
      <c r="Y352" s="30"/>
      <c r="Z352" s="30"/>
      <c r="AA352" s="30"/>
      <c r="AB352" s="30"/>
      <c r="AC352" s="30"/>
    </row>
    <row r="353" spans="1:29" ht="21" customHeight="1">
      <c r="A353" s="1254" t="str">
        <f t="shared" si="29"/>
        <v/>
      </c>
      <c r="B353" s="30"/>
      <c r="C353" s="2066">
        <f>'Og s3a'!C350</f>
        <v>0</v>
      </c>
      <c r="D353" s="2067"/>
      <c r="E353" s="2068">
        <f>'Og s3a'!E350</f>
        <v>0</v>
      </c>
      <c r="F353" s="2067"/>
      <c r="G353" s="870">
        <f>'Og s3a'!F350</f>
        <v>0</v>
      </c>
      <c r="H353" s="874"/>
      <c r="I353" s="411">
        <f>'Og s3a'!G350</f>
        <v>0</v>
      </c>
      <c r="J353" s="532"/>
      <c r="K353" s="30"/>
      <c r="L353" s="30"/>
      <c r="M353" s="240">
        <f t="shared" si="25"/>
        <v>0</v>
      </c>
      <c r="N353" s="240">
        <f t="shared" si="26"/>
        <v>0</v>
      </c>
      <c r="O353" s="240">
        <f t="shared" si="27"/>
        <v>0</v>
      </c>
      <c r="P353" s="240">
        <f t="shared" si="28"/>
        <v>0</v>
      </c>
      <c r="Q353" s="48">
        <f>'Og s3a'!H350</f>
        <v>0</v>
      </c>
      <c r="R353" s="412">
        <f>'Og s3a'!D350</f>
        <v>0</v>
      </c>
      <c r="S353" s="30"/>
      <c r="T353" s="306"/>
      <c r="U353" s="306"/>
      <c r="V353" s="306"/>
      <c r="W353" s="30"/>
      <c r="X353" s="30"/>
      <c r="Y353" s="30"/>
      <c r="Z353" s="30"/>
      <c r="AA353" s="30"/>
      <c r="AB353" s="30"/>
      <c r="AC353" s="30"/>
    </row>
    <row r="354" spans="1:29" ht="21" customHeight="1">
      <c r="A354" s="1254" t="str">
        <f t="shared" si="29"/>
        <v/>
      </c>
      <c r="B354" s="30"/>
      <c r="C354" s="2066">
        <f>'Og s3a'!C351</f>
        <v>0</v>
      </c>
      <c r="D354" s="2067"/>
      <c r="E354" s="2068">
        <f>'Og s3a'!E351</f>
        <v>0</v>
      </c>
      <c r="F354" s="2067"/>
      <c r="G354" s="870">
        <f>'Og s3a'!F351</f>
        <v>0</v>
      </c>
      <c r="H354" s="874"/>
      <c r="I354" s="411">
        <f>'Og s3a'!G351</f>
        <v>0</v>
      </c>
      <c r="J354" s="532"/>
      <c r="K354" s="30"/>
      <c r="L354" s="30"/>
      <c r="M354" s="240">
        <f t="shared" si="25"/>
        <v>0</v>
      </c>
      <c r="N354" s="240">
        <f t="shared" si="26"/>
        <v>0</v>
      </c>
      <c r="O354" s="240">
        <f t="shared" si="27"/>
        <v>0</v>
      </c>
      <c r="P354" s="240">
        <f t="shared" si="28"/>
        <v>0</v>
      </c>
      <c r="Q354" s="48">
        <f>'Og s3a'!H351</f>
        <v>0</v>
      </c>
      <c r="R354" s="412">
        <f>'Og s3a'!D351</f>
        <v>0</v>
      </c>
      <c r="S354" s="30"/>
      <c r="T354" s="306"/>
      <c r="U354" s="306"/>
      <c r="V354" s="306"/>
      <c r="W354" s="30"/>
      <c r="X354" s="30"/>
      <c r="Y354" s="30"/>
      <c r="Z354" s="30"/>
      <c r="AA354" s="30"/>
      <c r="AB354" s="30"/>
      <c r="AC354" s="30"/>
    </row>
    <row r="355" spans="1:29" ht="21" customHeight="1">
      <c r="A355" s="1254" t="str">
        <f t="shared" si="29"/>
        <v/>
      </c>
      <c r="B355" s="30"/>
      <c r="C355" s="2066">
        <f>'Og s3a'!C352</f>
        <v>0</v>
      </c>
      <c r="D355" s="2067"/>
      <c r="E355" s="2068">
        <f>'Og s3a'!E352</f>
        <v>0</v>
      </c>
      <c r="F355" s="2067"/>
      <c r="G355" s="870">
        <f>'Og s3a'!F352</f>
        <v>0</v>
      </c>
      <c r="H355" s="874"/>
      <c r="I355" s="411">
        <f>'Og s3a'!G352</f>
        <v>0</v>
      </c>
      <c r="J355" s="532"/>
      <c r="K355" s="30"/>
      <c r="L355" s="30"/>
      <c r="M355" s="240">
        <f t="shared" si="25"/>
        <v>0</v>
      </c>
      <c r="N355" s="240">
        <f t="shared" si="26"/>
        <v>0</v>
      </c>
      <c r="O355" s="240">
        <f t="shared" si="27"/>
        <v>0</v>
      </c>
      <c r="P355" s="240">
        <f t="shared" si="28"/>
        <v>0</v>
      </c>
      <c r="Q355" s="48">
        <f>'Og s3a'!H352</f>
        <v>0</v>
      </c>
      <c r="R355" s="412">
        <f>'Og s3a'!D352</f>
        <v>0</v>
      </c>
      <c r="S355" s="30"/>
      <c r="T355" s="306"/>
      <c r="U355" s="306"/>
      <c r="V355" s="306"/>
      <c r="W355" s="30"/>
      <c r="X355" s="30"/>
      <c r="Y355" s="30"/>
      <c r="Z355" s="30"/>
      <c r="AA355" s="30"/>
      <c r="AB355" s="30"/>
      <c r="AC355" s="30"/>
    </row>
    <row r="356" spans="1:29" ht="21" customHeight="1">
      <c r="A356" s="1254" t="str">
        <f t="shared" si="29"/>
        <v/>
      </c>
      <c r="B356" s="30"/>
      <c r="C356" s="2066">
        <f>'Og s3a'!C353</f>
        <v>0</v>
      </c>
      <c r="D356" s="2067"/>
      <c r="E356" s="2068">
        <f>'Og s3a'!E353</f>
        <v>0</v>
      </c>
      <c r="F356" s="2067"/>
      <c r="G356" s="870">
        <f>'Og s3a'!F353</f>
        <v>0</v>
      </c>
      <c r="H356" s="874"/>
      <c r="I356" s="411">
        <f>'Og s3a'!G353</f>
        <v>0</v>
      </c>
      <c r="J356" s="532"/>
      <c r="K356" s="30"/>
      <c r="L356" s="30"/>
      <c r="M356" s="240">
        <f t="shared" si="25"/>
        <v>0</v>
      </c>
      <c r="N356" s="240">
        <f t="shared" si="26"/>
        <v>0</v>
      </c>
      <c r="O356" s="240">
        <f t="shared" si="27"/>
        <v>0</v>
      </c>
      <c r="P356" s="240">
        <f t="shared" si="28"/>
        <v>0</v>
      </c>
      <c r="Q356" s="48">
        <f>'Og s3a'!H353</f>
        <v>0</v>
      </c>
      <c r="R356" s="412">
        <f>'Og s3a'!D353</f>
        <v>0</v>
      </c>
      <c r="S356" s="30"/>
      <c r="T356" s="306"/>
      <c r="U356" s="306"/>
      <c r="V356" s="306"/>
      <c r="W356" s="30"/>
      <c r="X356" s="30"/>
      <c r="Y356" s="30"/>
      <c r="Z356" s="30"/>
      <c r="AA356" s="30"/>
      <c r="AB356" s="30"/>
      <c r="AC356" s="30"/>
    </row>
    <row r="357" spans="1:29" ht="21" customHeight="1">
      <c r="A357" s="1254" t="str">
        <f t="shared" si="29"/>
        <v/>
      </c>
      <c r="B357" s="30"/>
      <c r="C357" s="2066">
        <f>'Og s3a'!C354</f>
        <v>0</v>
      </c>
      <c r="D357" s="2067"/>
      <c r="E357" s="2068">
        <f>'Og s3a'!E354</f>
        <v>0</v>
      </c>
      <c r="F357" s="2067"/>
      <c r="G357" s="870">
        <f>'Og s3a'!F354</f>
        <v>0</v>
      </c>
      <c r="H357" s="874"/>
      <c r="I357" s="411">
        <f>'Og s3a'!G354</f>
        <v>0</v>
      </c>
      <c r="J357" s="532"/>
      <c r="K357" s="30"/>
      <c r="L357" s="30"/>
      <c r="M357" s="240">
        <f t="shared" si="25"/>
        <v>0</v>
      </c>
      <c r="N357" s="240">
        <f t="shared" si="26"/>
        <v>0</v>
      </c>
      <c r="O357" s="240">
        <f t="shared" si="27"/>
        <v>0</v>
      </c>
      <c r="P357" s="240">
        <f t="shared" si="28"/>
        <v>0</v>
      </c>
      <c r="Q357" s="48">
        <f>'Og s3a'!H354</f>
        <v>0</v>
      </c>
      <c r="R357" s="412">
        <f>'Og s3a'!D354</f>
        <v>0</v>
      </c>
      <c r="S357" s="30"/>
      <c r="T357" s="306"/>
      <c r="U357" s="306"/>
      <c r="V357" s="306"/>
      <c r="W357" s="30"/>
      <c r="X357" s="30"/>
      <c r="Y357" s="30"/>
      <c r="Z357" s="30"/>
      <c r="AA357" s="30"/>
      <c r="AB357" s="30"/>
      <c r="AC357" s="30"/>
    </row>
    <row r="358" spans="1:29" ht="21" customHeight="1">
      <c r="A358" s="1254" t="str">
        <f t="shared" si="29"/>
        <v/>
      </c>
      <c r="B358" s="30"/>
      <c r="C358" s="2066">
        <f>'Og s3a'!C355</f>
        <v>0</v>
      </c>
      <c r="D358" s="2067"/>
      <c r="E358" s="2068">
        <f>'Og s3a'!E355</f>
        <v>0</v>
      </c>
      <c r="F358" s="2067"/>
      <c r="G358" s="870">
        <f>'Og s3a'!F355</f>
        <v>0</v>
      </c>
      <c r="H358" s="874"/>
      <c r="I358" s="411">
        <f>'Og s3a'!G355</f>
        <v>0</v>
      </c>
      <c r="J358" s="532"/>
      <c r="K358" s="30"/>
      <c r="L358" s="30"/>
      <c r="M358" s="240">
        <f t="shared" si="25"/>
        <v>0</v>
      </c>
      <c r="N358" s="240">
        <f t="shared" si="26"/>
        <v>0</v>
      </c>
      <c r="O358" s="240">
        <f t="shared" si="27"/>
        <v>0</v>
      </c>
      <c r="P358" s="240">
        <f t="shared" si="28"/>
        <v>0</v>
      </c>
      <c r="Q358" s="48">
        <f>'Og s3a'!H355</f>
        <v>0</v>
      </c>
      <c r="R358" s="412">
        <f>'Og s3a'!D355</f>
        <v>0</v>
      </c>
      <c r="S358" s="30"/>
      <c r="T358" s="306"/>
      <c r="U358" s="306"/>
      <c r="V358" s="306"/>
      <c r="W358" s="30"/>
      <c r="X358" s="30"/>
      <c r="Y358" s="30"/>
      <c r="Z358" s="30"/>
      <c r="AA358" s="30"/>
      <c r="AB358" s="30"/>
      <c r="AC358" s="30"/>
    </row>
    <row r="359" spans="1:29" ht="21" customHeight="1">
      <c r="A359" s="1254" t="str">
        <f t="shared" si="29"/>
        <v/>
      </c>
      <c r="B359" s="30"/>
      <c r="C359" s="2066">
        <f>'Og s3a'!C356</f>
        <v>0</v>
      </c>
      <c r="D359" s="2067"/>
      <c r="E359" s="2068">
        <f>'Og s3a'!E356</f>
        <v>0</v>
      </c>
      <c r="F359" s="2067"/>
      <c r="G359" s="870">
        <f>'Og s3a'!F356</f>
        <v>0</v>
      </c>
      <c r="H359" s="874"/>
      <c r="I359" s="411">
        <f>'Og s3a'!G356</f>
        <v>0</v>
      </c>
      <c r="J359" s="532"/>
      <c r="K359" s="30"/>
      <c r="L359" s="30"/>
      <c r="M359" s="240">
        <f t="shared" si="25"/>
        <v>0</v>
      </c>
      <c r="N359" s="240">
        <f t="shared" si="26"/>
        <v>0</v>
      </c>
      <c r="O359" s="240">
        <f t="shared" si="27"/>
        <v>0</v>
      </c>
      <c r="P359" s="240">
        <f t="shared" si="28"/>
        <v>0</v>
      </c>
      <c r="Q359" s="48">
        <f>'Og s3a'!H356</f>
        <v>0</v>
      </c>
      <c r="R359" s="412">
        <f>'Og s3a'!D356</f>
        <v>0</v>
      </c>
      <c r="S359" s="30"/>
      <c r="T359" s="306"/>
      <c r="U359" s="306"/>
      <c r="V359" s="306"/>
      <c r="W359" s="30"/>
      <c r="X359" s="30"/>
      <c r="Y359" s="30"/>
      <c r="Z359" s="30"/>
      <c r="AA359" s="30"/>
      <c r="AB359" s="30"/>
      <c r="AC359" s="30"/>
    </row>
    <row r="360" spans="1:29" ht="21" customHeight="1">
      <c r="A360" s="1254" t="str">
        <f t="shared" si="29"/>
        <v/>
      </c>
      <c r="B360" s="30"/>
      <c r="C360" s="2066">
        <f>'Og s3a'!C357</f>
        <v>0</v>
      </c>
      <c r="D360" s="2067"/>
      <c r="E360" s="2068">
        <f>'Og s3a'!E357</f>
        <v>0</v>
      </c>
      <c r="F360" s="2067"/>
      <c r="G360" s="870">
        <f>'Og s3a'!F357</f>
        <v>0</v>
      </c>
      <c r="H360" s="874"/>
      <c r="I360" s="411">
        <f>'Og s3a'!G357</f>
        <v>0</v>
      </c>
      <c r="J360" s="532"/>
      <c r="K360" s="30"/>
      <c r="L360" s="30"/>
      <c r="M360" s="240">
        <f t="shared" si="25"/>
        <v>0</v>
      </c>
      <c r="N360" s="240">
        <f t="shared" si="26"/>
        <v>0</v>
      </c>
      <c r="O360" s="240">
        <f t="shared" si="27"/>
        <v>0</v>
      </c>
      <c r="P360" s="240">
        <f t="shared" si="28"/>
        <v>0</v>
      </c>
      <c r="Q360" s="48">
        <f>'Og s3a'!H357</f>
        <v>0</v>
      </c>
      <c r="R360" s="412">
        <f>'Og s3a'!D357</f>
        <v>0</v>
      </c>
      <c r="S360" s="30"/>
      <c r="T360" s="306"/>
      <c r="U360" s="306"/>
      <c r="V360" s="306"/>
      <c r="W360" s="30"/>
      <c r="X360" s="30"/>
      <c r="Y360" s="30"/>
      <c r="Z360" s="30"/>
      <c r="AA360" s="30"/>
      <c r="AB360" s="30"/>
      <c r="AC360" s="30"/>
    </row>
    <row r="361" spans="1:29" ht="21" customHeight="1">
      <c r="A361" s="1254" t="str">
        <f t="shared" si="29"/>
        <v/>
      </c>
      <c r="B361" s="30"/>
      <c r="C361" s="2066">
        <f>'Og s3a'!C358</f>
        <v>0</v>
      </c>
      <c r="D361" s="2067"/>
      <c r="E361" s="2068">
        <f>'Og s3a'!E358</f>
        <v>0</v>
      </c>
      <c r="F361" s="2067"/>
      <c r="G361" s="870">
        <f>'Og s3a'!F358</f>
        <v>0</v>
      </c>
      <c r="H361" s="874"/>
      <c r="I361" s="411">
        <f>'Og s3a'!G358</f>
        <v>0</v>
      </c>
      <c r="J361" s="532"/>
      <c r="K361" s="30"/>
      <c r="L361" s="30"/>
      <c r="M361" s="240">
        <f t="shared" si="25"/>
        <v>0</v>
      </c>
      <c r="N361" s="240">
        <f t="shared" si="26"/>
        <v>0</v>
      </c>
      <c r="O361" s="240">
        <f t="shared" si="27"/>
        <v>0</v>
      </c>
      <c r="P361" s="240">
        <f t="shared" si="28"/>
        <v>0</v>
      </c>
      <c r="Q361" s="48">
        <f>'Og s3a'!H358</f>
        <v>0</v>
      </c>
      <c r="R361" s="412">
        <f>'Og s3a'!D358</f>
        <v>0</v>
      </c>
      <c r="S361" s="30"/>
      <c r="T361" s="306"/>
      <c r="U361" s="306"/>
      <c r="V361" s="306"/>
      <c r="W361" s="30"/>
      <c r="X361" s="30"/>
      <c r="Y361" s="30"/>
      <c r="Z361" s="30"/>
      <c r="AA361" s="30"/>
      <c r="AB361" s="30"/>
      <c r="AC361" s="30"/>
    </row>
    <row r="362" spans="1:29" ht="21" customHeight="1">
      <c r="A362" s="1254" t="str">
        <f t="shared" si="29"/>
        <v/>
      </c>
      <c r="B362" s="30"/>
      <c r="C362" s="2066">
        <f>'Og s3a'!C359</f>
        <v>0</v>
      </c>
      <c r="D362" s="2067"/>
      <c r="E362" s="2068">
        <f>'Og s3a'!E359</f>
        <v>0</v>
      </c>
      <c r="F362" s="2067"/>
      <c r="G362" s="870">
        <f>'Og s3a'!F359</f>
        <v>0</v>
      </c>
      <c r="H362" s="874"/>
      <c r="I362" s="411">
        <f>'Og s3a'!G359</f>
        <v>0</v>
      </c>
      <c r="J362" s="532"/>
      <c r="K362" s="30"/>
      <c r="L362" s="30"/>
      <c r="M362" s="240">
        <f t="shared" si="25"/>
        <v>0</v>
      </c>
      <c r="N362" s="240">
        <f t="shared" si="26"/>
        <v>0</v>
      </c>
      <c r="O362" s="240">
        <f t="shared" si="27"/>
        <v>0</v>
      </c>
      <c r="P362" s="240">
        <f t="shared" si="28"/>
        <v>0</v>
      </c>
      <c r="Q362" s="48">
        <f>'Og s3a'!H359</f>
        <v>0</v>
      </c>
      <c r="R362" s="412">
        <f>'Og s3a'!D359</f>
        <v>0</v>
      </c>
      <c r="S362" s="30"/>
      <c r="T362" s="306"/>
      <c r="U362" s="306"/>
      <c r="V362" s="306"/>
      <c r="W362" s="30"/>
      <c r="X362" s="30"/>
      <c r="Y362" s="30"/>
      <c r="Z362" s="30"/>
      <c r="AA362" s="30"/>
      <c r="AB362" s="30"/>
      <c r="AC362" s="30"/>
    </row>
    <row r="363" spans="1:29" ht="21" customHeight="1">
      <c r="A363" s="1254" t="str">
        <f t="shared" si="29"/>
        <v/>
      </c>
      <c r="B363" s="30"/>
      <c r="C363" s="2066">
        <f>'Og s3a'!C360</f>
        <v>0</v>
      </c>
      <c r="D363" s="2067"/>
      <c r="E363" s="2068">
        <f>'Og s3a'!E360</f>
        <v>0</v>
      </c>
      <c r="F363" s="2067"/>
      <c r="G363" s="870">
        <f>'Og s3a'!F360</f>
        <v>0</v>
      </c>
      <c r="H363" s="874"/>
      <c r="I363" s="411">
        <f>'Og s3a'!G360</f>
        <v>0</v>
      </c>
      <c r="J363" s="532"/>
      <c r="K363" s="30"/>
      <c r="L363" s="30"/>
      <c r="M363" s="240">
        <f t="shared" si="25"/>
        <v>0</v>
      </c>
      <c r="N363" s="240">
        <f t="shared" si="26"/>
        <v>0</v>
      </c>
      <c r="O363" s="240">
        <f t="shared" si="27"/>
        <v>0</v>
      </c>
      <c r="P363" s="240">
        <f t="shared" si="28"/>
        <v>0</v>
      </c>
      <c r="Q363" s="48">
        <f>'Og s3a'!H360</f>
        <v>0</v>
      </c>
      <c r="R363" s="412">
        <f>'Og s3a'!D360</f>
        <v>0</v>
      </c>
      <c r="S363" s="30"/>
      <c r="T363" s="306"/>
      <c r="U363" s="306"/>
      <c r="V363" s="306"/>
      <c r="W363" s="30"/>
      <c r="X363" s="30"/>
      <c r="Y363" s="30"/>
      <c r="Z363" s="30"/>
      <c r="AA363" s="30"/>
      <c r="AB363" s="30"/>
      <c r="AC363" s="30"/>
    </row>
    <row r="364" spans="1:29" ht="21" customHeight="1">
      <c r="A364" s="1254" t="str">
        <f t="shared" si="29"/>
        <v/>
      </c>
      <c r="B364" s="30"/>
      <c r="C364" s="2066">
        <f>'Og s3a'!C361</f>
        <v>0</v>
      </c>
      <c r="D364" s="2067"/>
      <c r="E364" s="2068">
        <f>'Og s3a'!E361</f>
        <v>0</v>
      </c>
      <c r="F364" s="2067"/>
      <c r="G364" s="870">
        <f>'Og s3a'!F361</f>
        <v>0</v>
      </c>
      <c r="H364" s="874"/>
      <c r="I364" s="411">
        <f>'Og s3a'!G361</f>
        <v>0</v>
      </c>
      <c r="J364" s="532"/>
      <c r="K364" s="30"/>
      <c r="L364" s="30"/>
      <c r="M364" s="240">
        <f t="shared" si="25"/>
        <v>0</v>
      </c>
      <c r="N364" s="240">
        <f t="shared" si="26"/>
        <v>0</v>
      </c>
      <c r="O364" s="240">
        <f t="shared" si="27"/>
        <v>0</v>
      </c>
      <c r="P364" s="240">
        <f t="shared" si="28"/>
        <v>0</v>
      </c>
      <c r="Q364" s="48">
        <f>'Og s3a'!H361</f>
        <v>0</v>
      </c>
      <c r="R364" s="412">
        <f>'Og s3a'!D361</f>
        <v>0</v>
      </c>
      <c r="S364" s="30"/>
      <c r="T364" s="306"/>
      <c r="U364" s="306"/>
      <c r="V364" s="306"/>
      <c r="W364" s="30"/>
      <c r="X364" s="30"/>
      <c r="Y364" s="30"/>
      <c r="Z364" s="30"/>
      <c r="AA364" s="30"/>
      <c r="AB364" s="30"/>
      <c r="AC364" s="30"/>
    </row>
    <row r="365" spans="1:29" ht="21" customHeight="1">
      <c r="A365" s="1254" t="str">
        <f t="shared" si="29"/>
        <v/>
      </c>
      <c r="B365" s="30"/>
      <c r="C365" s="2066">
        <f>'Og s3a'!C362</f>
        <v>0</v>
      </c>
      <c r="D365" s="2067"/>
      <c r="E365" s="2068">
        <f>'Og s3a'!E362</f>
        <v>0</v>
      </c>
      <c r="F365" s="2067"/>
      <c r="G365" s="870">
        <f>'Og s3a'!F362</f>
        <v>0</v>
      </c>
      <c r="H365" s="874"/>
      <c r="I365" s="411">
        <f>'Og s3a'!G362</f>
        <v>0</v>
      </c>
      <c r="J365" s="532"/>
      <c r="K365" s="30"/>
      <c r="L365" s="30"/>
      <c r="M365" s="240">
        <f t="shared" si="25"/>
        <v>0</v>
      </c>
      <c r="N365" s="240">
        <f t="shared" si="26"/>
        <v>0</v>
      </c>
      <c r="O365" s="240">
        <f t="shared" si="27"/>
        <v>0</v>
      </c>
      <c r="P365" s="240">
        <f t="shared" si="28"/>
        <v>0</v>
      </c>
      <c r="Q365" s="48">
        <f>'Og s3a'!H362</f>
        <v>0</v>
      </c>
      <c r="R365" s="412">
        <f>'Og s3a'!D362</f>
        <v>0</v>
      </c>
      <c r="S365" s="30"/>
      <c r="T365" s="306"/>
      <c r="U365" s="306"/>
      <c r="V365" s="306"/>
      <c r="W365" s="30"/>
      <c r="X365" s="30"/>
      <c r="Y365" s="30"/>
      <c r="Z365" s="30"/>
      <c r="AA365" s="30"/>
      <c r="AB365" s="30"/>
      <c r="AC365" s="30"/>
    </row>
    <row r="366" spans="1:29" ht="21" customHeight="1">
      <c r="A366" s="1254" t="str">
        <f t="shared" si="29"/>
        <v/>
      </c>
      <c r="B366" s="30"/>
      <c r="C366" s="2066">
        <f>'Og s3a'!C363</f>
        <v>0</v>
      </c>
      <c r="D366" s="2067"/>
      <c r="E366" s="2068">
        <f>'Og s3a'!E363</f>
        <v>0</v>
      </c>
      <c r="F366" s="2067"/>
      <c r="G366" s="870">
        <f>'Og s3a'!F363</f>
        <v>0</v>
      </c>
      <c r="H366" s="874"/>
      <c r="I366" s="411">
        <f>'Og s3a'!G363</f>
        <v>0</v>
      </c>
      <c r="J366" s="532"/>
      <c r="K366" s="30"/>
      <c r="L366" s="30"/>
      <c r="M366" s="240">
        <f t="shared" si="25"/>
        <v>0</v>
      </c>
      <c r="N366" s="240">
        <f t="shared" si="26"/>
        <v>0</v>
      </c>
      <c r="O366" s="240">
        <f t="shared" si="27"/>
        <v>0</v>
      </c>
      <c r="P366" s="240">
        <f t="shared" si="28"/>
        <v>0</v>
      </c>
      <c r="Q366" s="48">
        <f>'Og s3a'!H363</f>
        <v>0</v>
      </c>
      <c r="R366" s="412">
        <f>'Og s3a'!D363</f>
        <v>0</v>
      </c>
      <c r="S366" s="30"/>
      <c r="T366" s="306"/>
      <c r="U366" s="306"/>
      <c r="V366" s="306"/>
      <c r="W366" s="30"/>
      <c r="X366" s="30"/>
      <c r="Y366" s="30"/>
      <c r="Z366" s="30"/>
      <c r="AA366" s="30"/>
      <c r="AB366" s="30"/>
      <c r="AC366" s="30"/>
    </row>
    <row r="367" spans="1:29" ht="21" customHeight="1">
      <c r="A367" s="1254" t="str">
        <f t="shared" si="29"/>
        <v/>
      </c>
      <c r="B367" s="30"/>
      <c r="C367" s="2066">
        <f>'Og s3a'!C364</f>
        <v>0</v>
      </c>
      <c r="D367" s="2067"/>
      <c r="E367" s="2068">
        <f>'Og s3a'!E364</f>
        <v>0</v>
      </c>
      <c r="F367" s="2067"/>
      <c r="G367" s="870">
        <f>'Og s3a'!F364</f>
        <v>0</v>
      </c>
      <c r="H367" s="874"/>
      <c r="I367" s="411">
        <f>'Og s3a'!G364</f>
        <v>0</v>
      </c>
      <c r="J367" s="532"/>
      <c r="K367" s="30"/>
      <c r="L367" s="30"/>
      <c r="M367" s="240">
        <f t="shared" si="25"/>
        <v>0</v>
      </c>
      <c r="N367" s="240">
        <f t="shared" si="26"/>
        <v>0</v>
      </c>
      <c r="O367" s="240">
        <f t="shared" si="27"/>
        <v>0</v>
      </c>
      <c r="P367" s="240">
        <f t="shared" si="28"/>
        <v>0</v>
      </c>
      <c r="Q367" s="48">
        <f>'Og s3a'!H364</f>
        <v>0</v>
      </c>
      <c r="R367" s="412">
        <f>'Og s3a'!D364</f>
        <v>0</v>
      </c>
      <c r="S367" s="30"/>
      <c r="T367" s="306"/>
      <c r="U367" s="306"/>
      <c r="V367" s="306"/>
      <c r="W367" s="30"/>
      <c r="X367" s="30"/>
      <c r="Y367" s="30"/>
      <c r="Z367" s="30"/>
      <c r="AA367" s="30"/>
      <c r="AB367" s="30"/>
      <c r="AC367" s="30"/>
    </row>
    <row r="368" spans="1:29" ht="21" customHeight="1">
      <c r="A368" s="1254" t="str">
        <f t="shared" si="29"/>
        <v/>
      </c>
      <c r="B368" s="30"/>
      <c r="C368" s="2066">
        <f>'Og s3a'!C365</f>
        <v>0</v>
      </c>
      <c r="D368" s="2067"/>
      <c r="E368" s="2068">
        <f>'Og s3a'!E365</f>
        <v>0</v>
      </c>
      <c r="F368" s="2067"/>
      <c r="G368" s="870">
        <f>'Og s3a'!F365</f>
        <v>0</v>
      </c>
      <c r="H368" s="874"/>
      <c r="I368" s="411">
        <f>'Og s3a'!G365</f>
        <v>0</v>
      </c>
      <c r="J368" s="532"/>
      <c r="K368" s="30"/>
      <c r="L368" s="30"/>
      <c r="M368" s="240">
        <f t="shared" si="25"/>
        <v>0</v>
      </c>
      <c r="N368" s="240">
        <f t="shared" si="26"/>
        <v>0</v>
      </c>
      <c r="O368" s="240">
        <f t="shared" si="27"/>
        <v>0</v>
      </c>
      <c r="P368" s="240">
        <f t="shared" si="28"/>
        <v>0</v>
      </c>
      <c r="Q368" s="48">
        <f>'Og s3a'!H365</f>
        <v>0</v>
      </c>
      <c r="R368" s="412">
        <f>'Og s3a'!D365</f>
        <v>0</v>
      </c>
      <c r="S368" s="30"/>
      <c r="T368" s="306"/>
      <c r="U368" s="306"/>
      <c r="V368" s="306"/>
      <c r="W368" s="30"/>
      <c r="X368" s="30"/>
      <c r="Y368" s="30"/>
      <c r="Z368" s="30"/>
      <c r="AA368" s="30"/>
      <c r="AB368" s="30"/>
      <c r="AC368" s="30"/>
    </row>
    <row r="369" spans="1:29" ht="21" customHeight="1">
      <c r="A369" s="1254" t="str">
        <f t="shared" si="29"/>
        <v/>
      </c>
      <c r="B369" s="30"/>
      <c r="C369" s="2066">
        <f>'Og s3a'!C366</f>
        <v>0</v>
      </c>
      <c r="D369" s="2067"/>
      <c r="E369" s="2068">
        <f>'Og s3a'!E366</f>
        <v>0</v>
      </c>
      <c r="F369" s="2067"/>
      <c r="G369" s="870">
        <f>'Og s3a'!F366</f>
        <v>0</v>
      </c>
      <c r="H369" s="874"/>
      <c r="I369" s="411">
        <f>'Og s3a'!G366</f>
        <v>0</v>
      </c>
      <c r="J369" s="532"/>
      <c r="K369" s="30"/>
      <c r="L369" s="30"/>
      <c r="M369" s="240">
        <f t="shared" si="25"/>
        <v>0</v>
      </c>
      <c r="N369" s="240">
        <f t="shared" si="26"/>
        <v>0</v>
      </c>
      <c r="O369" s="240">
        <f t="shared" si="27"/>
        <v>0</v>
      </c>
      <c r="P369" s="240">
        <f t="shared" si="28"/>
        <v>0</v>
      </c>
      <c r="Q369" s="48">
        <f>'Og s3a'!H366</f>
        <v>0</v>
      </c>
      <c r="R369" s="412">
        <f>'Og s3a'!D366</f>
        <v>0</v>
      </c>
      <c r="S369" s="30"/>
      <c r="T369" s="306"/>
      <c r="U369" s="306"/>
      <c r="V369" s="306"/>
      <c r="W369" s="30"/>
      <c r="X369" s="30"/>
      <c r="Y369" s="30"/>
      <c r="Z369" s="30"/>
      <c r="AA369" s="30"/>
      <c r="AB369" s="30"/>
      <c r="AC369" s="30"/>
    </row>
    <row r="370" spans="1:29" ht="21" customHeight="1">
      <c r="A370" s="1254" t="str">
        <f t="shared" si="29"/>
        <v/>
      </c>
      <c r="B370" s="30"/>
      <c r="C370" s="2066">
        <f>'Og s3a'!C367</f>
        <v>0</v>
      </c>
      <c r="D370" s="2067"/>
      <c r="E370" s="2068">
        <f>'Og s3a'!E367</f>
        <v>0</v>
      </c>
      <c r="F370" s="2067"/>
      <c r="G370" s="870">
        <f>'Og s3a'!F367</f>
        <v>0</v>
      </c>
      <c r="H370" s="874"/>
      <c r="I370" s="411">
        <f>'Og s3a'!G367</f>
        <v>0</v>
      </c>
      <c r="J370" s="532"/>
      <c r="K370" s="30"/>
      <c r="L370" s="30"/>
      <c r="M370" s="240">
        <f t="shared" si="25"/>
        <v>0</v>
      </c>
      <c r="N370" s="240">
        <f t="shared" si="26"/>
        <v>0</v>
      </c>
      <c r="O370" s="240">
        <f t="shared" si="27"/>
        <v>0</v>
      </c>
      <c r="P370" s="240">
        <f t="shared" si="28"/>
        <v>0</v>
      </c>
      <c r="Q370" s="48">
        <f>'Og s3a'!H367</f>
        <v>0</v>
      </c>
      <c r="R370" s="412">
        <f>'Og s3a'!D367</f>
        <v>0</v>
      </c>
      <c r="S370" s="30"/>
      <c r="T370" s="306"/>
      <c r="U370" s="306"/>
      <c r="V370" s="306"/>
      <c r="W370" s="30"/>
      <c r="X370" s="30"/>
      <c r="Y370" s="30"/>
      <c r="Z370" s="30"/>
      <c r="AA370" s="30"/>
      <c r="AB370" s="30"/>
      <c r="AC370" s="30"/>
    </row>
    <row r="371" spans="1:29" ht="21" customHeight="1">
      <c r="A371" s="1254" t="str">
        <f t="shared" si="29"/>
        <v/>
      </c>
      <c r="B371" s="30"/>
      <c r="C371" s="2066">
        <f>'Og s3a'!C368</f>
        <v>0</v>
      </c>
      <c r="D371" s="2067"/>
      <c r="E371" s="2068">
        <f>'Og s3a'!E368</f>
        <v>0</v>
      </c>
      <c r="F371" s="2067"/>
      <c r="G371" s="870">
        <f>'Og s3a'!F368</f>
        <v>0</v>
      </c>
      <c r="H371" s="874"/>
      <c r="I371" s="411">
        <f>'Og s3a'!G368</f>
        <v>0</v>
      </c>
      <c r="J371" s="532"/>
      <c r="K371" s="30"/>
      <c r="L371" s="30"/>
      <c r="M371" s="240">
        <f t="shared" si="25"/>
        <v>0</v>
      </c>
      <c r="N371" s="240">
        <f t="shared" si="26"/>
        <v>0</v>
      </c>
      <c r="O371" s="240">
        <f t="shared" si="27"/>
        <v>0</v>
      </c>
      <c r="P371" s="240">
        <f t="shared" si="28"/>
        <v>0</v>
      </c>
      <c r="Q371" s="48">
        <f>'Og s3a'!H368</f>
        <v>0</v>
      </c>
      <c r="R371" s="412">
        <f>'Og s3a'!D368</f>
        <v>0</v>
      </c>
      <c r="S371" s="30"/>
      <c r="T371" s="306"/>
      <c r="U371" s="306"/>
      <c r="V371" s="306"/>
      <c r="W371" s="30"/>
      <c r="X371" s="30"/>
      <c r="Y371" s="30"/>
      <c r="Z371" s="30"/>
      <c r="AA371" s="30"/>
      <c r="AB371" s="30"/>
      <c r="AC371" s="30"/>
    </row>
    <row r="372" spans="1:29" ht="21" customHeight="1">
      <c r="A372" s="1254" t="str">
        <f t="shared" si="29"/>
        <v/>
      </c>
      <c r="B372" s="30"/>
      <c r="C372" s="2066">
        <f>'Og s3a'!C369</f>
        <v>0</v>
      </c>
      <c r="D372" s="2067"/>
      <c r="E372" s="2068">
        <f>'Og s3a'!E369</f>
        <v>0</v>
      </c>
      <c r="F372" s="2067"/>
      <c r="G372" s="870">
        <f>'Og s3a'!F369</f>
        <v>0</v>
      </c>
      <c r="H372" s="874"/>
      <c r="I372" s="411">
        <f>'Og s3a'!G369</f>
        <v>0</v>
      </c>
      <c r="J372" s="532"/>
      <c r="K372" s="30"/>
      <c r="L372" s="30"/>
      <c r="M372" s="240">
        <f t="shared" si="25"/>
        <v>0</v>
      </c>
      <c r="N372" s="240">
        <f t="shared" si="26"/>
        <v>0</v>
      </c>
      <c r="O372" s="240">
        <f t="shared" si="27"/>
        <v>0</v>
      </c>
      <c r="P372" s="240">
        <f t="shared" si="28"/>
        <v>0</v>
      </c>
      <c r="Q372" s="48">
        <f>'Og s3a'!H369</f>
        <v>0</v>
      </c>
      <c r="R372" s="412">
        <f>'Og s3a'!D369</f>
        <v>0</v>
      </c>
      <c r="S372" s="30"/>
      <c r="T372" s="306"/>
      <c r="U372" s="306"/>
      <c r="V372" s="306"/>
      <c r="W372" s="30"/>
      <c r="X372" s="30"/>
      <c r="Y372" s="30"/>
      <c r="Z372" s="30"/>
      <c r="AA372" s="30"/>
      <c r="AB372" s="30"/>
      <c r="AC372" s="30"/>
    </row>
    <row r="373" spans="1:29" ht="21" customHeight="1">
      <c r="A373" s="1254" t="str">
        <f t="shared" si="29"/>
        <v/>
      </c>
      <c r="B373" s="30"/>
      <c r="C373" s="2066">
        <f>'Og s3a'!C370</f>
        <v>0</v>
      </c>
      <c r="D373" s="2067"/>
      <c r="E373" s="2068">
        <f>'Og s3a'!E370</f>
        <v>0</v>
      </c>
      <c r="F373" s="2067"/>
      <c r="G373" s="870">
        <f>'Og s3a'!F370</f>
        <v>0</v>
      </c>
      <c r="H373" s="874"/>
      <c r="I373" s="411">
        <f>'Og s3a'!G370</f>
        <v>0</v>
      </c>
      <c r="J373" s="532"/>
      <c r="K373" s="30"/>
      <c r="L373" s="30"/>
      <c r="M373" s="240">
        <f t="shared" si="25"/>
        <v>0</v>
      </c>
      <c r="N373" s="240">
        <f t="shared" si="26"/>
        <v>0</v>
      </c>
      <c r="O373" s="240">
        <f t="shared" si="27"/>
        <v>0</v>
      </c>
      <c r="P373" s="240">
        <f t="shared" si="28"/>
        <v>0</v>
      </c>
      <c r="Q373" s="48">
        <f>'Og s3a'!H370</f>
        <v>0</v>
      </c>
      <c r="R373" s="412">
        <f>'Og s3a'!D370</f>
        <v>0</v>
      </c>
      <c r="S373" s="30"/>
      <c r="T373" s="306"/>
      <c r="U373" s="306"/>
      <c r="V373" s="306"/>
      <c r="W373" s="30"/>
      <c r="X373" s="30"/>
      <c r="Y373" s="30"/>
      <c r="Z373" s="30"/>
      <c r="AA373" s="30"/>
      <c r="AB373" s="30"/>
      <c r="AC373" s="30"/>
    </row>
    <row r="374" spans="1:29" ht="21" customHeight="1">
      <c r="A374" s="1254" t="str">
        <f t="shared" si="29"/>
        <v/>
      </c>
      <c r="B374" s="30"/>
      <c r="C374" s="2066">
        <f>'Og s3a'!C371</f>
        <v>0</v>
      </c>
      <c r="D374" s="2067"/>
      <c r="E374" s="2068">
        <f>'Og s3a'!E371</f>
        <v>0</v>
      </c>
      <c r="F374" s="2067"/>
      <c r="G374" s="870">
        <f>'Og s3a'!F371</f>
        <v>0</v>
      </c>
      <c r="H374" s="874"/>
      <c r="I374" s="411">
        <f>'Og s3a'!G371</f>
        <v>0</v>
      </c>
      <c r="J374" s="532"/>
      <c r="K374" s="30"/>
      <c r="L374" s="30"/>
      <c r="M374" s="240">
        <f t="shared" si="25"/>
        <v>0</v>
      </c>
      <c r="N374" s="240">
        <f t="shared" si="26"/>
        <v>0</v>
      </c>
      <c r="O374" s="240">
        <f t="shared" si="27"/>
        <v>0</v>
      </c>
      <c r="P374" s="240">
        <f t="shared" si="28"/>
        <v>0</v>
      </c>
      <c r="Q374" s="48">
        <f>'Og s3a'!H371</f>
        <v>0</v>
      </c>
      <c r="R374" s="412">
        <f>'Og s3a'!D371</f>
        <v>0</v>
      </c>
      <c r="S374" s="30"/>
      <c r="T374" s="306"/>
      <c r="U374" s="306"/>
      <c r="V374" s="306"/>
      <c r="W374" s="30"/>
      <c r="X374" s="30"/>
      <c r="Y374" s="30"/>
      <c r="Z374" s="30"/>
      <c r="AA374" s="30"/>
      <c r="AB374" s="30"/>
      <c r="AC374" s="30"/>
    </row>
    <row r="375" spans="1:29" ht="21" customHeight="1">
      <c r="A375" s="1254" t="str">
        <f t="shared" si="29"/>
        <v/>
      </c>
      <c r="B375" s="30"/>
      <c r="C375" s="2066">
        <f>'Og s3a'!C372</f>
        <v>0</v>
      </c>
      <c r="D375" s="2067"/>
      <c r="E375" s="2068">
        <f>'Og s3a'!E372</f>
        <v>0</v>
      </c>
      <c r="F375" s="2067"/>
      <c r="G375" s="870">
        <f>'Og s3a'!F372</f>
        <v>0</v>
      </c>
      <c r="H375" s="874"/>
      <c r="I375" s="411">
        <f>'Og s3a'!G372</f>
        <v>0</v>
      </c>
      <c r="J375" s="532"/>
      <c r="K375" s="30"/>
      <c r="L375" s="30"/>
      <c r="M375" s="240">
        <f t="shared" si="25"/>
        <v>0</v>
      </c>
      <c r="N375" s="240">
        <f t="shared" si="26"/>
        <v>0</v>
      </c>
      <c r="O375" s="240">
        <f t="shared" si="27"/>
        <v>0</v>
      </c>
      <c r="P375" s="240">
        <f t="shared" si="28"/>
        <v>0</v>
      </c>
      <c r="Q375" s="48">
        <f>'Og s3a'!H372</f>
        <v>0</v>
      </c>
      <c r="R375" s="412">
        <f>'Og s3a'!D372</f>
        <v>0</v>
      </c>
      <c r="S375" s="30"/>
      <c r="T375" s="306"/>
      <c r="U375" s="306"/>
      <c r="V375" s="306"/>
      <c r="W375" s="30"/>
      <c r="X375" s="30"/>
      <c r="Y375" s="30"/>
      <c r="Z375" s="30"/>
      <c r="AA375" s="30"/>
      <c r="AB375" s="30"/>
      <c r="AC375" s="30"/>
    </row>
    <row r="376" spans="1:29" ht="21" customHeight="1">
      <c r="A376" s="1254" t="str">
        <f t="shared" si="29"/>
        <v/>
      </c>
      <c r="B376" s="30"/>
      <c r="C376" s="2066">
        <f>'Og s3a'!C373</f>
        <v>0</v>
      </c>
      <c r="D376" s="2067"/>
      <c r="E376" s="2068">
        <f>'Og s3a'!E373</f>
        <v>0</v>
      </c>
      <c r="F376" s="2067"/>
      <c r="G376" s="870">
        <f>'Og s3a'!F373</f>
        <v>0</v>
      </c>
      <c r="H376" s="874"/>
      <c r="I376" s="411">
        <f>'Og s3a'!G373</f>
        <v>0</v>
      </c>
      <c r="J376" s="532"/>
      <c r="K376" s="30"/>
      <c r="L376" s="30"/>
      <c r="M376" s="240">
        <f t="shared" si="25"/>
        <v>0</v>
      </c>
      <c r="N376" s="240">
        <f t="shared" si="26"/>
        <v>0</v>
      </c>
      <c r="O376" s="240">
        <f t="shared" si="27"/>
        <v>0</v>
      </c>
      <c r="P376" s="240">
        <f t="shared" si="28"/>
        <v>0</v>
      </c>
      <c r="Q376" s="48">
        <f>'Og s3a'!H373</f>
        <v>0</v>
      </c>
      <c r="R376" s="412">
        <f>'Og s3a'!D373</f>
        <v>0</v>
      </c>
      <c r="S376" s="30"/>
      <c r="T376" s="306"/>
      <c r="U376" s="306"/>
      <c r="V376" s="306"/>
      <c r="W376" s="30"/>
      <c r="X376" s="30"/>
      <c r="Y376" s="30"/>
      <c r="Z376" s="30"/>
      <c r="AA376" s="30"/>
      <c r="AB376" s="30"/>
      <c r="AC376" s="30"/>
    </row>
    <row r="377" spans="1:29" ht="21" customHeight="1">
      <c r="A377" s="1254" t="str">
        <f t="shared" si="29"/>
        <v/>
      </c>
      <c r="B377" s="30"/>
      <c r="C377" s="2066">
        <f>'Og s3a'!C374</f>
        <v>0</v>
      </c>
      <c r="D377" s="2067"/>
      <c r="E377" s="2068">
        <f>'Og s3a'!E374</f>
        <v>0</v>
      </c>
      <c r="F377" s="2067"/>
      <c r="G377" s="870">
        <f>'Og s3a'!F374</f>
        <v>0</v>
      </c>
      <c r="H377" s="874"/>
      <c r="I377" s="411">
        <f>'Og s3a'!G374</f>
        <v>0</v>
      </c>
      <c r="J377" s="532"/>
      <c r="K377" s="30"/>
      <c r="L377" s="30"/>
      <c r="M377" s="240">
        <f t="shared" si="25"/>
        <v>0</v>
      </c>
      <c r="N377" s="240">
        <f t="shared" si="26"/>
        <v>0</v>
      </c>
      <c r="O377" s="240">
        <f t="shared" si="27"/>
        <v>0</v>
      </c>
      <c r="P377" s="240">
        <f t="shared" si="28"/>
        <v>0</v>
      </c>
      <c r="Q377" s="48">
        <f>'Og s3a'!H374</f>
        <v>0</v>
      </c>
      <c r="R377" s="412">
        <f>'Og s3a'!D374</f>
        <v>0</v>
      </c>
      <c r="S377" s="30"/>
      <c r="T377" s="306"/>
      <c r="U377" s="306"/>
      <c r="V377" s="306"/>
      <c r="W377" s="30"/>
      <c r="X377" s="30"/>
      <c r="Y377" s="30"/>
      <c r="Z377" s="30"/>
      <c r="AA377" s="30"/>
      <c r="AB377" s="30"/>
      <c r="AC377" s="30"/>
    </row>
    <row r="378" spans="1:29" ht="21" customHeight="1">
      <c r="A378" s="1254" t="str">
        <f t="shared" si="29"/>
        <v/>
      </c>
      <c r="B378" s="30"/>
      <c r="C378" s="2066">
        <f>'Og s3a'!C375</f>
        <v>0</v>
      </c>
      <c r="D378" s="2067"/>
      <c r="E378" s="2068">
        <f>'Og s3a'!E375</f>
        <v>0</v>
      </c>
      <c r="F378" s="2067"/>
      <c r="G378" s="870">
        <f>'Og s3a'!F375</f>
        <v>0</v>
      </c>
      <c r="H378" s="874"/>
      <c r="I378" s="411">
        <f>'Og s3a'!G375</f>
        <v>0</v>
      </c>
      <c r="J378" s="532"/>
      <c r="K378" s="30"/>
      <c r="L378" s="30"/>
      <c r="M378" s="240">
        <f t="shared" si="25"/>
        <v>0</v>
      </c>
      <c r="N378" s="240">
        <f t="shared" si="26"/>
        <v>0</v>
      </c>
      <c r="O378" s="240">
        <f t="shared" si="27"/>
        <v>0</v>
      </c>
      <c r="P378" s="240">
        <f t="shared" si="28"/>
        <v>0</v>
      </c>
      <c r="Q378" s="48">
        <f>'Og s3a'!H375</f>
        <v>0</v>
      </c>
      <c r="R378" s="412">
        <f>'Og s3a'!D375</f>
        <v>0</v>
      </c>
      <c r="S378" s="30"/>
      <c r="T378" s="306"/>
      <c r="U378" s="306"/>
      <c r="V378" s="306"/>
      <c r="W378" s="30"/>
      <c r="X378" s="30"/>
      <c r="Y378" s="30"/>
      <c r="Z378" s="30"/>
      <c r="AA378" s="30"/>
      <c r="AB378" s="30"/>
      <c r="AC378" s="30"/>
    </row>
    <row r="379" spans="1:29" ht="21" customHeight="1">
      <c r="A379" s="1254" t="str">
        <f t="shared" si="29"/>
        <v/>
      </c>
      <c r="B379" s="30"/>
      <c r="C379" s="2066">
        <f>'Og s3a'!C376</f>
        <v>0</v>
      </c>
      <c r="D379" s="2067"/>
      <c r="E379" s="2068">
        <f>'Og s3a'!E376</f>
        <v>0</v>
      </c>
      <c r="F379" s="2067"/>
      <c r="G379" s="870">
        <f>'Og s3a'!F376</f>
        <v>0</v>
      </c>
      <c r="H379" s="874"/>
      <c r="I379" s="411">
        <f>'Og s3a'!G376</f>
        <v>0</v>
      </c>
      <c r="J379" s="532"/>
      <c r="K379" s="30"/>
      <c r="L379" s="30"/>
      <c r="M379" s="240">
        <f t="shared" si="25"/>
        <v>0</v>
      </c>
      <c r="N379" s="240">
        <f t="shared" si="26"/>
        <v>0</v>
      </c>
      <c r="O379" s="240">
        <f t="shared" si="27"/>
        <v>0</v>
      </c>
      <c r="P379" s="240">
        <f t="shared" si="28"/>
        <v>0</v>
      </c>
      <c r="Q379" s="48">
        <f>'Og s3a'!H376</f>
        <v>0</v>
      </c>
      <c r="R379" s="412">
        <f>'Og s3a'!D376</f>
        <v>0</v>
      </c>
      <c r="S379" s="30"/>
      <c r="T379" s="306"/>
      <c r="U379" s="306"/>
      <c r="V379" s="306"/>
      <c r="W379" s="30"/>
      <c r="X379" s="30"/>
      <c r="Y379" s="30"/>
      <c r="Z379" s="30"/>
      <c r="AA379" s="30"/>
      <c r="AB379" s="30"/>
      <c r="AC379" s="30"/>
    </row>
    <row r="380" spans="1:29" ht="21" customHeight="1">
      <c r="A380" s="1254" t="str">
        <f t="shared" si="29"/>
        <v/>
      </c>
      <c r="B380" s="30"/>
      <c r="C380" s="2066">
        <f>'Og s3a'!C377</f>
        <v>0</v>
      </c>
      <c r="D380" s="2067"/>
      <c r="E380" s="2068">
        <f>'Og s3a'!E377</f>
        <v>0</v>
      </c>
      <c r="F380" s="2067"/>
      <c r="G380" s="870">
        <f>'Og s3a'!F377</f>
        <v>0</v>
      </c>
      <c r="H380" s="874"/>
      <c r="I380" s="411">
        <f>'Og s3a'!G377</f>
        <v>0</v>
      </c>
      <c r="J380" s="532"/>
      <c r="K380" s="30"/>
      <c r="L380" s="30"/>
      <c r="M380" s="240">
        <f t="shared" si="25"/>
        <v>0</v>
      </c>
      <c r="N380" s="240">
        <f t="shared" si="26"/>
        <v>0</v>
      </c>
      <c r="O380" s="240">
        <f t="shared" si="27"/>
        <v>0</v>
      </c>
      <c r="P380" s="240">
        <f t="shared" si="28"/>
        <v>0</v>
      </c>
      <c r="Q380" s="48">
        <f>'Og s3a'!H377</f>
        <v>0</v>
      </c>
      <c r="R380" s="412">
        <f>'Og s3a'!D377</f>
        <v>0</v>
      </c>
      <c r="S380" s="30"/>
      <c r="T380" s="306"/>
      <c r="U380" s="306"/>
      <c r="V380" s="306"/>
      <c r="W380" s="30"/>
      <c r="X380" s="30"/>
      <c r="Y380" s="30"/>
      <c r="Z380" s="30"/>
      <c r="AA380" s="30"/>
      <c r="AB380" s="30"/>
      <c r="AC380" s="30"/>
    </row>
    <row r="381" spans="1:29" ht="21" customHeight="1">
      <c r="A381" s="1254" t="str">
        <f t="shared" si="29"/>
        <v/>
      </c>
      <c r="B381" s="30"/>
      <c r="C381" s="2066">
        <f>'Og s3a'!C378</f>
        <v>0</v>
      </c>
      <c r="D381" s="2067"/>
      <c r="E381" s="2068">
        <f>'Og s3a'!E378</f>
        <v>0</v>
      </c>
      <c r="F381" s="2067"/>
      <c r="G381" s="870">
        <f>'Og s3a'!F378</f>
        <v>0</v>
      </c>
      <c r="H381" s="874"/>
      <c r="I381" s="411">
        <f>'Og s3a'!G378</f>
        <v>0</v>
      </c>
      <c r="J381" s="532"/>
      <c r="K381" s="30"/>
      <c r="L381" s="30"/>
      <c r="M381" s="240">
        <f t="shared" si="25"/>
        <v>0</v>
      </c>
      <c r="N381" s="240">
        <f t="shared" si="26"/>
        <v>0</v>
      </c>
      <c r="O381" s="240">
        <f t="shared" si="27"/>
        <v>0</v>
      </c>
      <c r="P381" s="240">
        <f t="shared" si="28"/>
        <v>0</v>
      </c>
      <c r="Q381" s="48">
        <f>'Og s3a'!H378</f>
        <v>0</v>
      </c>
      <c r="R381" s="412">
        <f>'Og s3a'!D378</f>
        <v>0</v>
      </c>
      <c r="S381" s="30"/>
      <c r="T381" s="306"/>
      <c r="U381" s="306"/>
      <c r="V381" s="306"/>
      <c r="W381" s="30"/>
      <c r="X381" s="30"/>
      <c r="Y381" s="30"/>
      <c r="Z381" s="30"/>
      <c r="AA381" s="30"/>
      <c r="AB381" s="30"/>
      <c r="AC381" s="30"/>
    </row>
    <row r="382" spans="1:29" ht="21" customHeight="1">
      <c r="A382" s="1254" t="str">
        <f t="shared" si="29"/>
        <v/>
      </c>
      <c r="B382" s="30"/>
      <c r="C382" s="2066">
        <f>'Og s3a'!C379</f>
        <v>0</v>
      </c>
      <c r="D382" s="2067"/>
      <c r="E382" s="2068">
        <f>'Og s3a'!E379</f>
        <v>0</v>
      </c>
      <c r="F382" s="2067"/>
      <c r="G382" s="870">
        <f>'Og s3a'!F379</f>
        <v>0</v>
      </c>
      <c r="H382" s="874"/>
      <c r="I382" s="411">
        <f>'Og s3a'!G379</f>
        <v>0</v>
      </c>
      <c r="J382" s="532"/>
      <c r="K382" s="30"/>
      <c r="L382" s="30"/>
      <c r="M382" s="240">
        <f t="shared" si="25"/>
        <v>0</v>
      </c>
      <c r="N382" s="240">
        <f t="shared" si="26"/>
        <v>0</v>
      </c>
      <c r="O382" s="240">
        <f t="shared" si="27"/>
        <v>0</v>
      </c>
      <c r="P382" s="240">
        <f t="shared" si="28"/>
        <v>0</v>
      </c>
      <c r="Q382" s="48">
        <f>'Og s3a'!H379</f>
        <v>0</v>
      </c>
      <c r="R382" s="412">
        <f>'Og s3a'!D379</f>
        <v>0</v>
      </c>
      <c r="S382" s="30"/>
      <c r="T382" s="306"/>
      <c r="U382" s="306"/>
      <c r="V382" s="306"/>
      <c r="W382" s="30"/>
      <c r="X382" s="30"/>
      <c r="Y382" s="30"/>
      <c r="Z382" s="30"/>
      <c r="AA382" s="30"/>
      <c r="AB382" s="30"/>
      <c r="AC382" s="30"/>
    </row>
    <row r="383" spans="1:29" ht="21" customHeight="1">
      <c r="A383" s="1254" t="str">
        <f t="shared" si="29"/>
        <v/>
      </c>
      <c r="B383" s="30"/>
      <c r="C383" s="2066">
        <f>'Og s3a'!C380</f>
        <v>0</v>
      </c>
      <c r="D383" s="2067"/>
      <c r="E383" s="2068">
        <f>'Og s3a'!E380</f>
        <v>0</v>
      </c>
      <c r="F383" s="2067"/>
      <c r="G383" s="870">
        <f>'Og s3a'!F380</f>
        <v>0</v>
      </c>
      <c r="H383" s="874"/>
      <c r="I383" s="411">
        <f>'Og s3a'!G380</f>
        <v>0</v>
      </c>
      <c r="J383" s="532"/>
      <c r="K383" s="30"/>
      <c r="L383" s="30"/>
      <c r="M383" s="240">
        <f t="shared" si="25"/>
        <v>0</v>
      </c>
      <c r="N383" s="240">
        <f t="shared" si="26"/>
        <v>0</v>
      </c>
      <c r="O383" s="240">
        <f t="shared" si="27"/>
        <v>0</v>
      </c>
      <c r="P383" s="240">
        <f t="shared" si="28"/>
        <v>0</v>
      </c>
      <c r="Q383" s="48">
        <f>'Og s3a'!H380</f>
        <v>0</v>
      </c>
      <c r="R383" s="412">
        <f>'Og s3a'!D380</f>
        <v>0</v>
      </c>
      <c r="S383" s="30"/>
      <c r="T383" s="306"/>
      <c r="U383" s="306"/>
      <c r="V383" s="306"/>
      <c r="W383" s="30"/>
      <c r="X383" s="30"/>
      <c r="Y383" s="30"/>
      <c r="Z383" s="30"/>
      <c r="AA383" s="30"/>
      <c r="AB383" s="30"/>
      <c r="AC383" s="30"/>
    </row>
    <row r="384" spans="1:29" ht="21" customHeight="1">
      <c r="A384" s="1254" t="str">
        <f t="shared" si="29"/>
        <v/>
      </c>
      <c r="B384" s="30"/>
      <c r="C384" s="2066">
        <f>'Og s3a'!C381</f>
        <v>0</v>
      </c>
      <c r="D384" s="2067"/>
      <c r="E384" s="2068">
        <f>'Og s3a'!E381</f>
        <v>0</v>
      </c>
      <c r="F384" s="2067"/>
      <c r="G384" s="870">
        <f>'Og s3a'!F381</f>
        <v>0</v>
      </c>
      <c r="H384" s="874"/>
      <c r="I384" s="411">
        <f>'Og s3a'!G381</f>
        <v>0</v>
      </c>
      <c r="J384" s="532"/>
      <c r="K384" s="30"/>
      <c r="L384" s="30"/>
      <c r="M384" s="240">
        <f t="shared" si="25"/>
        <v>0</v>
      </c>
      <c r="N384" s="240">
        <f t="shared" si="26"/>
        <v>0</v>
      </c>
      <c r="O384" s="240">
        <f t="shared" si="27"/>
        <v>0</v>
      </c>
      <c r="P384" s="240">
        <f t="shared" si="28"/>
        <v>0</v>
      </c>
      <c r="Q384" s="48">
        <f>'Og s3a'!H381</f>
        <v>0</v>
      </c>
      <c r="R384" s="412">
        <f>'Og s3a'!D381</f>
        <v>0</v>
      </c>
      <c r="S384" s="30"/>
      <c r="T384" s="306"/>
      <c r="U384" s="306"/>
      <c r="V384" s="306"/>
      <c r="W384" s="30"/>
      <c r="X384" s="30"/>
      <c r="Y384" s="30"/>
      <c r="Z384" s="30"/>
      <c r="AA384" s="30"/>
      <c r="AB384" s="30"/>
      <c r="AC384" s="30"/>
    </row>
    <row r="385" spans="1:29" ht="21" customHeight="1">
      <c r="A385" s="1254" t="str">
        <f t="shared" si="29"/>
        <v/>
      </c>
      <c r="B385" s="30"/>
      <c r="C385" s="2066">
        <f>'Og s3a'!C382</f>
        <v>0</v>
      </c>
      <c r="D385" s="2067"/>
      <c r="E385" s="2068">
        <f>'Og s3a'!E382</f>
        <v>0</v>
      </c>
      <c r="F385" s="2067"/>
      <c r="G385" s="870">
        <f>'Og s3a'!F382</f>
        <v>0</v>
      </c>
      <c r="H385" s="874"/>
      <c r="I385" s="411">
        <f>'Og s3a'!G382</f>
        <v>0</v>
      </c>
      <c r="J385" s="532"/>
      <c r="K385" s="30"/>
      <c r="L385" s="30"/>
      <c r="M385" s="240">
        <f t="shared" si="25"/>
        <v>0</v>
      </c>
      <c r="N385" s="240">
        <f t="shared" si="26"/>
        <v>0</v>
      </c>
      <c r="O385" s="240">
        <f t="shared" si="27"/>
        <v>0</v>
      </c>
      <c r="P385" s="240">
        <f t="shared" si="28"/>
        <v>0</v>
      </c>
      <c r="Q385" s="48">
        <f>'Og s3a'!H382</f>
        <v>0</v>
      </c>
      <c r="R385" s="412">
        <f>'Og s3a'!D382</f>
        <v>0</v>
      </c>
      <c r="S385" s="30"/>
      <c r="T385" s="306"/>
      <c r="U385" s="306"/>
      <c r="V385" s="306"/>
      <c r="W385" s="30"/>
      <c r="X385" s="30"/>
      <c r="Y385" s="30"/>
      <c r="Z385" s="30"/>
      <c r="AA385" s="30"/>
      <c r="AB385" s="30"/>
      <c r="AC385" s="30"/>
    </row>
    <row r="386" spans="1:29" ht="21" customHeight="1">
      <c r="A386" s="1254" t="str">
        <f t="shared" si="29"/>
        <v/>
      </c>
      <c r="B386" s="30"/>
      <c r="C386" s="2066">
        <f>'Og s3a'!C383</f>
        <v>0</v>
      </c>
      <c r="D386" s="2067"/>
      <c r="E386" s="2068">
        <f>'Og s3a'!E383</f>
        <v>0</v>
      </c>
      <c r="F386" s="2067"/>
      <c r="G386" s="870">
        <f>'Og s3a'!F383</f>
        <v>0</v>
      </c>
      <c r="H386" s="874"/>
      <c r="I386" s="411">
        <f>'Og s3a'!G383</f>
        <v>0</v>
      </c>
      <c r="J386" s="532"/>
      <c r="K386" s="30"/>
      <c r="L386" s="30"/>
      <c r="M386" s="240">
        <f t="shared" si="25"/>
        <v>0</v>
      </c>
      <c r="N386" s="240">
        <f t="shared" si="26"/>
        <v>0</v>
      </c>
      <c r="O386" s="240">
        <f t="shared" si="27"/>
        <v>0</v>
      </c>
      <c r="P386" s="240">
        <f t="shared" si="28"/>
        <v>0</v>
      </c>
      <c r="Q386" s="48">
        <f>'Og s3a'!H383</f>
        <v>0</v>
      </c>
      <c r="R386" s="412">
        <f>'Og s3a'!D383</f>
        <v>0</v>
      </c>
      <c r="S386" s="30"/>
      <c r="T386" s="306"/>
      <c r="U386" s="306"/>
      <c r="V386" s="306"/>
      <c r="W386" s="30"/>
      <c r="X386" s="30"/>
      <c r="Y386" s="30"/>
      <c r="Z386" s="30"/>
      <c r="AA386" s="30"/>
      <c r="AB386" s="30"/>
      <c r="AC386" s="30"/>
    </row>
    <row r="387" spans="1:29" ht="21" customHeight="1">
      <c r="A387" s="1254" t="str">
        <f t="shared" si="29"/>
        <v/>
      </c>
      <c r="B387" s="30"/>
      <c r="C387" s="2066">
        <f>'Og s3a'!C384</f>
        <v>0</v>
      </c>
      <c r="D387" s="2067"/>
      <c r="E387" s="2068">
        <f>'Og s3a'!E384</f>
        <v>0</v>
      </c>
      <c r="F387" s="2067"/>
      <c r="G387" s="870">
        <f>'Og s3a'!F384</f>
        <v>0</v>
      </c>
      <c r="H387" s="874"/>
      <c r="I387" s="411">
        <f>'Og s3a'!G384</f>
        <v>0</v>
      </c>
      <c r="J387" s="532"/>
      <c r="K387" s="30"/>
      <c r="L387" s="30"/>
      <c r="M387" s="240">
        <f t="shared" si="25"/>
        <v>0</v>
      </c>
      <c r="N387" s="240">
        <f t="shared" si="26"/>
        <v>0</v>
      </c>
      <c r="O387" s="240">
        <f t="shared" si="27"/>
        <v>0</v>
      </c>
      <c r="P387" s="240">
        <f t="shared" si="28"/>
        <v>0</v>
      </c>
      <c r="Q387" s="48">
        <f>'Og s3a'!H384</f>
        <v>0</v>
      </c>
      <c r="R387" s="412">
        <f>'Og s3a'!D384</f>
        <v>0</v>
      </c>
      <c r="S387" s="30"/>
      <c r="T387" s="306"/>
      <c r="U387" s="306"/>
      <c r="V387" s="306"/>
      <c r="W387" s="30"/>
      <c r="X387" s="30"/>
      <c r="Y387" s="30"/>
      <c r="Z387" s="30"/>
      <c r="AA387" s="30"/>
      <c r="AB387" s="30"/>
      <c r="AC387" s="30"/>
    </row>
    <row r="388" spans="1:29" ht="21" customHeight="1">
      <c r="A388" s="1254" t="str">
        <f t="shared" si="29"/>
        <v/>
      </c>
      <c r="B388" s="30"/>
      <c r="C388" s="2066">
        <f>'Og s3a'!C385</f>
        <v>0</v>
      </c>
      <c r="D388" s="2067"/>
      <c r="E388" s="2068">
        <f>'Og s3a'!E385</f>
        <v>0</v>
      </c>
      <c r="F388" s="2067"/>
      <c r="G388" s="870">
        <f>'Og s3a'!F385</f>
        <v>0</v>
      </c>
      <c r="H388" s="874"/>
      <c r="I388" s="411">
        <f>'Og s3a'!G385</f>
        <v>0</v>
      </c>
      <c r="J388" s="532"/>
      <c r="K388" s="30"/>
      <c r="L388" s="30"/>
      <c r="M388" s="240">
        <f t="shared" si="25"/>
        <v>0</v>
      </c>
      <c r="N388" s="240">
        <f t="shared" si="26"/>
        <v>0</v>
      </c>
      <c r="O388" s="240">
        <f t="shared" si="27"/>
        <v>0</v>
      </c>
      <c r="P388" s="240">
        <f t="shared" si="28"/>
        <v>0</v>
      </c>
      <c r="Q388" s="48">
        <f>'Og s3a'!H385</f>
        <v>0</v>
      </c>
      <c r="R388" s="412">
        <f>'Og s3a'!D385</f>
        <v>0</v>
      </c>
      <c r="S388" s="30"/>
      <c r="T388" s="306"/>
      <c r="U388" s="306"/>
      <c r="V388" s="306"/>
      <c r="W388" s="30"/>
      <c r="X388" s="30"/>
      <c r="Y388" s="30"/>
      <c r="Z388" s="30"/>
      <c r="AA388" s="30"/>
      <c r="AB388" s="30"/>
      <c r="AC388" s="30"/>
    </row>
    <row r="389" spans="1:29" ht="21" customHeight="1">
      <c r="A389" s="1254" t="str">
        <f t="shared" si="29"/>
        <v/>
      </c>
      <c r="B389" s="30"/>
      <c r="C389" s="2066">
        <f>'Og s3a'!C386</f>
        <v>0</v>
      </c>
      <c r="D389" s="2067"/>
      <c r="E389" s="2068">
        <f>'Og s3a'!E386</f>
        <v>0</v>
      </c>
      <c r="F389" s="2067"/>
      <c r="G389" s="870">
        <f>'Og s3a'!F386</f>
        <v>0</v>
      </c>
      <c r="H389" s="874"/>
      <c r="I389" s="411">
        <f>'Og s3a'!G386</f>
        <v>0</v>
      </c>
      <c r="J389" s="532"/>
      <c r="K389" s="30"/>
      <c r="L389" s="30"/>
      <c r="M389" s="240">
        <f t="shared" si="25"/>
        <v>0</v>
      </c>
      <c r="N389" s="240">
        <f t="shared" si="26"/>
        <v>0</v>
      </c>
      <c r="O389" s="240">
        <f t="shared" si="27"/>
        <v>0</v>
      </c>
      <c r="P389" s="240">
        <f t="shared" si="28"/>
        <v>0</v>
      </c>
      <c r="Q389" s="48">
        <f>'Og s3a'!H386</f>
        <v>0</v>
      </c>
      <c r="R389" s="412">
        <f>'Og s3a'!D386</f>
        <v>0</v>
      </c>
      <c r="S389" s="30"/>
      <c r="T389" s="306"/>
      <c r="U389" s="306"/>
      <c r="V389" s="306"/>
      <c r="W389" s="30"/>
      <c r="X389" s="30"/>
      <c r="Y389" s="30"/>
      <c r="Z389" s="30"/>
      <c r="AA389" s="30"/>
      <c r="AB389" s="30"/>
      <c r="AC389" s="30"/>
    </row>
    <row r="390" spans="1:29" ht="21" customHeight="1">
      <c r="A390" s="1254" t="str">
        <f t="shared" si="29"/>
        <v/>
      </c>
      <c r="B390" s="30"/>
      <c r="C390" s="2066">
        <f>'Og s3a'!C387</f>
        <v>0</v>
      </c>
      <c r="D390" s="2067"/>
      <c r="E390" s="2068">
        <f>'Og s3a'!E387</f>
        <v>0</v>
      </c>
      <c r="F390" s="2067"/>
      <c r="G390" s="870">
        <f>'Og s3a'!F387</f>
        <v>0</v>
      </c>
      <c r="H390" s="874"/>
      <c r="I390" s="411">
        <f>'Og s3a'!G387</f>
        <v>0</v>
      </c>
      <c r="J390" s="532"/>
      <c r="K390" s="30"/>
      <c r="L390" s="30"/>
      <c r="M390" s="240">
        <f t="shared" si="25"/>
        <v>0</v>
      </c>
      <c r="N390" s="240">
        <f t="shared" si="26"/>
        <v>0</v>
      </c>
      <c r="O390" s="240">
        <f t="shared" si="27"/>
        <v>0</v>
      </c>
      <c r="P390" s="240">
        <f t="shared" si="28"/>
        <v>0</v>
      </c>
      <c r="Q390" s="48">
        <f>'Og s3a'!H387</f>
        <v>0</v>
      </c>
      <c r="R390" s="412">
        <f>'Og s3a'!D387</f>
        <v>0</v>
      </c>
      <c r="S390" s="30"/>
      <c r="T390" s="306"/>
      <c r="U390" s="306"/>
      <c r="V390" s="306"/>
      <c r="W390" s="30"/>
      <c r="X390" s="30"/>
      <c r="Y390" s="30"/>
      <c r="Z390" s="30"/>
      <c r="AA390" s="30"/>
      <c r="AB390" s="30"/>
      <c r="AC390" s="30"/>
    </row>
    <row r="391" spans="1:29" ht="21" customHeight="1">
      <c r="A391" s="1254" t="str">
        <f t="shared" si="29"/>
        <v/>
      </c>
      <c r="B391" s="30"/>
      <c r="C391" s="2066">
        <f>'Og s3a'!C388</f>
        <v>0</v>
      </c>
      <c r="D391" s="2067"/>
      <c r="E391" s="2068">
        <f>'Og s3a'!E388</f>
        <v>0</v>
      </c>
      <c r="F391" s="2067"/>
      <c r="G391" s="870">
        <f>'Og s3a'!F388</f>
        <v>0</v>
      </c>
      <c r="H391" s="874"/>
      <c r="I391" s="411">
        <f>'Og s3a'!G388</f>
        <v>0</v>
      </c>
      <c r="J391" s="532"/>
      <c r="K391" s="30"/>
      <c r="L391" s="30"/>
      <c r="M391" s="240">
        <f t="shared" si="25"/>
        <v>0</v>
      </c>
      <c r="N391" s="240">
        <f t="shared" si="26"/>
        <v>0</v>
      </c>
      <c r="O391" s="240">
        <f t="shared" si="27"/>
        <v>0</v>
      </c>
      <c r="P391" s="240">
        <f t="shared" si="28"/>
        <v>0</v>
      </c>
      <c r="Q391" s="48">
        <f>'Og s3a'!H388</f>
        <v>0</v>
      </c>
      <c r="R391" s="412">
        <f>'Og s3a'!D388</f>
        <v>0</v>
      </c>
      <c r="S391" s="30"/>
      <c r="T391" s="306"/>
      <c r="U391" s="306"/>
      <c r="V391" s="306"/>
      <c r="W391" s="30"/>
      <c r="X391" s="30"/>
      <c r="Y391" s="30"/>
      <c r="Z391" s="30"/>
      <c r="AA391" s="30"/>
      <c r="AB391" s="30"/>
      <c r="AC391" s="30"/>
    </row>
    <row r="392" spans="1:29" ht="21" customHeight="1">
      <c r="A392" s="1254" t="str">
        <f t="shared" si="29"/>
        <v/>
      </c>
      <c r="B392" s="30"/>
      <c r="C392" s="2066">
        <f>'Og s3a'!C389</f>
        <v>0</v>
      </c>
      <c r="D392" s="2067"/>
      <c r="E392" s="2068">
        <f>'Og s3a'!E389</f>
        <v>0</v>
      </c>
      <c r="F392" s="2067"/>
      <c r="G392" s="870">
        <f>'Og s3a'!F389</f>
        <v>0</v>
      </c>
      <c r="H392" s="874"/>
      <c r="I392" s="411">
        <f>'Og s3a'!G389</f>
        <v>0</v>
      </c>
      <c r="J392" s="532"/>
      <c r="K392" s="30"/>
      <c r="L392" s="30"/>
      <c r="M392" s="240">
        <f t="shared" si="25"/>
        <v>0</v>
      </c>
      <c r="N392" s="240">
        <f t="shared" si="26"/>
        <v>0</v>
      </c>
      <c r="O392" s="240">
        <f t="shared" si="27"/>
        <v>0</v>
      </c>
      <c r="P392" s="240">
        <f t="shared" si="28"/>
        <v>0</v>
      </c>
      <c r="Q392" s="48">
        <f>'Og s3a'!H389</f>
        <v>0</v>
      </c>
      <c r="R392" s="412">
        <f>'Og s3a'!D389</f>
        <v>0</v>
      </c>
      <c r="S392" s="30"/>
      <c r="T392" s="306"/>
      <c r="U392" s="306"/>
      <c r="V392" s="306"/>
      <c r="W392" s="30"/>
      <c r="X392" s="30"/>
      <c r="Y392" s="30"/>
      <c r="Z392" s="30"/>
      <c r="AA392" s="30"/>
      <c r="AB392" s="30"/>
      <c r="AC392" s="30"/>
    </row>
    <row r="393" spans="1:29" ht="21" customHeight="1">
      <c r="A393" s="1254" t="str">
        <f t="shared" si="29"/>
        <v/>
      </c>
      <c r="B393" s="30"/>
      <c r="C393" s="2066">
        <f>'Og s3a'!C390</f>
        <v>0</v>
      </c>
      <c r="D393" s="2067"/>
      <c r="E393" s="2068">
        <f>'Og s3a'!E390</f>
        <v>0</v>
      </c>
      <c r="F393" s="2067"/>
      <c r="G393" s="870">
        <f>'Og s3a'!F390</f>
        <v>0</v>
      </c>
      <c r="H393" s="874"/>
      <c r="I393" s="411">
        <f>'Og s3a'!G390</f>
        <v>0</v>
      </c>
      <c r="J393" s="532"/>
      <c r="K393" s="30"/>
      <c r="L393" s="30"/>
      <c r="M393" s="240">
        <f>IF(I393=M$5,E393,0)</f>
        <v>0</v>
      </c>
      <c r="N393" s="240">
        <f>IF(I393=N$5,E393,0)</f>
        <v>0</v>
      </c>
      <c r="O393" s="240">
        <f>IF(I393=O$5,E393,0)</f>
        <v>0</v>
      </c>
      <c r="P393" s="240">
        <f>IF(I393=P$5,E393,0)</f>
        <v>0</v>
      </c>
      <c r="Q393" s="48">
        <f>'Og s3a'!H390</f>
        <v>0</v>
      </c>
      <c r="R393" s="412">
        <f>'Og s3a'!D390</f>
        <v>0</v>
      </c>
      <c r="S393" s="30"/>
      <c r="T393" s="306"/>
      <c r="U393" s="306"/>
      <c r="V393" s="306"/>
      <c r="W393" s="30"/>
      <c r="X393" s="30"/>
      <c r="Y393" s="30"/>
      <c r="Z393" s="30"/>
      <c r="AA393" s="30"/>
      <c r="AB393" s="30"/>
      <c r="AC393" s="30"/>
    </row>
    <row r="394" spans="1:29" ht="21" customHeight="1">
      <c r="A394" s="1254" t="str">
        <f>IF(G394&gt;0,"Wypełnione","")</f>
        <v/>
      </c>
      <c r="B394" s="30"/>
      <c r="C394" s="2066">
        <f>'Og s3a'!C391</f>
        <v>0</v>
      </c>
      <c r="D394" s="2067"/>
      <c r="E394" s="2068">
        <f>'Og s3a'!E391</f>
        <v>0</v>
      </c>
      <c r="F394" s="2067"/>
      <c r="G394" s="870">
        <f>'Og s3a'!F391</f>
        <v>0</v>
      </c>
      <c r="H394" s="874"/>
      <c r="I394" s="411">
        <f>'Og s3a'!G391</f>
        <v>0</v>
      </c>
      <c r="J394" s="532"/>
      <c r="K394" s="30"/>
      <c r="L394" s="30"/>
      <c r="M394" s="240">
        <f>IF(I394=M$5,E394,0)</f>
        <v>0</v>
      </c>
      <c r="N394" s="240">
        <f>IF(I394=N$5,E394,0)</f>
        <v>0</v>
      </c>
      <c r="O394" s="240">
        <f>IF(I394=O$5,E394,0)</f>
        <v>0</v>
      </c>
      <c r="P394" s="240">
        <f>IF(I394=P$5,E394,0)</f>
        <v>0</v>
      </c>
      <c r="Q394" s="48">
        <f>'Og s3a'!H391</f>
        <v>0</v>
      </c>
      <c r="R394" s="412">
        <f>'Og s3a'!D391</f>
        <v>0</v>
      </c>
      <c r="S394" s="30"/>
      <c r="T394" s="306"/>
      <c r="U394" s="306"/>
      <c r="V394" s="306"/>
      <c r="W394" s="30"/>
      <c r="X394" s="30"/>
      <c r="Y394" s="30"/>
      <c r="Z394" s="30"/>
      <c r="AA394" s="30"/>
      <c r="AB394" s="30"/>
      <c r="AC394" s="30"/>
    </row>
    <row r="395" spans="1:29" ht="21" customHeight="1">
      <c r="A395" s="1254" t="str">
        <f>IF(G395&gt;0,"Wypełnione","")</f>
        <v/>
      </c>
      <c r="B395" s="30"/>
      <c r="C395" s="2066">
        <f>'Og s3a'!C392</f>
        <v>0</v>
      </c>
      <c r="D395" s="2067"/>
      <c r="E395" s="2068">
        <f>'Og s3a'!E392</f>
        <v>0</v>
      </c>
      <c r="F395" s="2067"/>
      <c r="G395" s="870">
        <f>'Og s3a'!F392</f>
        <v>0</v>
      </c>
      <c r="H395" s="874"/>
      <c r="I395" s="411">
        <f>'Og s3a'!G392</f>
        <v>0</v>
      </c>
      <c r="J395" s="532"/>
      <c r="K395" s="30"/>
      <c r="L395" s="30"/>
      <c r="M395" s="240">
        <f>IF(I395=M$5,E395,0)</f>
        <v>0</v>
      </c>
      <c r="N395" s="240">
        <f>IF(I395=N$5,E395,0)</f>
        <v>0</v>
      </c>
      <c r="O395" s="240">
        <f>IF(I395=O$5,E395,0)</f>
        <v>0</v>
      </c>
      <c r="P395" s="240">
        <f>IF(I395=P$5,E395,0)</f>
        <v>0</v>
      </c>
      <c r="Q395" s="48">
        <f>'Og s3a'!H392</f>
        <v>0</v>
      </c>
      <c r="R395" s="412">
        <f>'Og s3a'!D392</f>
        <v>0</v>
      </c>
      <c r="S395" s="30"/>
      <c r="T395" s="306"/>
      <c r="U395" s="306"/>
      <c r="V395" s="306"/>
      <c r="W395" s="30"/>
      <c r="X395" s="30"/>
      <c r="Y395" s="30"/>
      <c r="Z395" s="30"/>
      <c r="AA395" s="30"/>
      <c r="AB395" s="30"/>
      <c r="AC395" s="30"/>
    </row>
    <row r="396" spans="1:29" ht="21" customHeight="1">
      <c r="A396" s="1254" t="str">
        <f>IF(G396&gt;0,"Wypełnione","")</f>
        <v/>
      </c>
      <c r="B396" s="30"/>
      <c r="C396" s="2066">
        <f>'Og s3a'!C393</f>
        <v>0</v>
      </c>
      <c r="D396" s="2067"/>
      <c r="E396" s="2068">
        <f>'Og s3a'!E393</f>
        <v>0</v>
      </c>
      <c r="F396" s="2067"/>
      <c r="G396" s="870">
        <f>'Og s3a'!F393</f>
        <v>0</v>
      </c>
      <c r="H396" s="874"/>
      <c r="I396" s="411">
        <f>'Og s3a'!G393</f>
        <v>0</v>
      </c>
      <c r="J396" s="532"/>
      <c r="K396" s="30"/>
      <c r="L396" s="30"/>
      <c r="M396" s="240">
        <f>IF(I396=M$5,E396,0)</f>
        <v>0</v>
      </c>
      <c r="N396" s="240">
        <f>IF(I396=N$5,E396,0)</f>
        <v>0</v>
      </c>
      <c r="O396" s="240">
        <f>IF(I396=O$5,E396,0)</f>
        <v>0</v>
      </c>
      <c r="P396" s="240">
        <f>IF(I396=P$5,E396,0)</f>
        <v>0</v>
      </c>
      <c r="Q396" s="48">
        <f>'Og s3a'!H393</f>
        <v>0</v>
      </c>
      <c r="R396" s="412">
        <f>'Og s3a'!D393</f>
        <v>0</v>
      </c>
      <c r="S396" s="30"/>
      <c r="T396" s="306"/>
      <c r="U396" s="306"/>
      <c r="V396" s="306"/>
      <c r="W396" s="30"/>
      <c r="X396" s="30"/>
      <c r="Y396" s="30"/>
      <c r="Z396" s="30"/>
      <c r="AA396" s="30"/>
      <c r="AB396" s="30"/>
      <c r="AC396" s="30"/>
    </row>
    <row r="397" spans="1:29" ht="21" customHeight="1">
      <c r="A397" s="1254" t="str">
        <f>IF(G397&gt;0,"Wypełnione","")</f>
        <v/>
      </c>
      <c r="B397" s="30"/>
      <c r="C397" s="2066">
        <f>'Og s3a'!C394</f>
        <v>0</v>
      </c>
      <c r="D397" s="2067"/>
      <c r="E397" s="2068">
        <f>'Og s3a'!E394</f>
        <v>0</v>
      </c>
      <c r="F397" s="2067"/>
      <c r="G397" s="870">
        <f>'Og s3a'!F394</f>
        <v>0</v>
      </c>
      <c r="H397" s="874"/>
      <c r="I397" s="411">
        <f>'Og s3a'!G394</f>
        <v>0</v>
      </c>
      <c r="J397" s="532"/>
      <c r="K397" s="30"/>
      <c r="L397" s="30"/>
      <c r="M397" s="240">
        <f>IF(I397=M$5,E397,0)</f>
        <v>0</v>
      </c>
      <c r="N397" s="240">
        <f>IF(I397=N$5,E397,0)</f>
        <v>0</v>
      </c>
      <c r="O397" s="240">
        <f>IF(I397=O$5,E397,0)</f>
        <v>0</v>
      </c>
      <c r="P397" s="240">
        <f>IF(I397=P$5,E397,0)</f>
        <v>0</v>
      </c>
      <c r="Q397" s="48">
        <f>'Og s3a'!H394</f>
        <v>0</v>
      </c>
      <c r="R397" s="412">
        <f>'Og s3a'!D394</f>
        <v>0</v>
      </c>
      <c r="S397" s="30"/>
      <c r="T397" s="306"/>
      <c r="U397" s="306"/>
      <c r="V397" s="306"/>
      <c r="W397" s="30"/>
      <c r="X397" s="30"/>
      <c r="Y397" s="30"/>
      <c r="Z397" s="30"/>
      <c r="AA397" s="30"/>
      <c r="AB397" s="30"/>
      <c r="AC397" s="30"/>
    </row>
    <row r="398" spans="1:29" ht="21" customHeight="1">
      <c r="A398" s="1254" t="str">
        <f t="shared" ref="A398:A461" si="30">IF(G398&gt;0,"Wypełnione","")</f>
        <v/>
      </c>
      <c r="B398" s="30"/>
      <c r="C398" s="2066">
        <f>'Og s3a'!C395</f>
        <v>0</v>
      </c>
      <c r="D398" s="2067"/>
      <c r="E398" s="2068">
        <f>'Og s3a'!E395</f>
        <v>0</v>
      </c>
      <c r="F398" s="2067"/>
      <c r="G398" s="870">
        <f>'Og s3a'!F395</f>
        <v>0</v>
      </c>
      <c r="H398" s="874"/>
      <c r="I398" s="411">
        <f>'Og s3a'!G395</f>
        <v>0</v>
      </c>
      <c r="J398" s="532"/>
      <c r="K398" s="30"/>
      <c r="L398" s="30"/>
      <c r="M398" s="240">
        <f t="shared" ref="M398:M461" si="31">IF(I398=M$5,E398,0)</f>
        <v>0</v>
      </c>
      <c r="N398" s="240">
        <f t="shared" ref="N398:N461" si="32">IF(I398=N$5,E398,0)</f>
        <v>0</v>
      </c>
      <c r="O398" s="240">
        <f t="shared" ref="O398:O461" si="33">IF(I398=O$5,E398,0)</f>
        <v>0</v>
      </c>
      <c r="P398" s="240">
        <f t="shared" ref="P398:P461" si="34">IF(I398=P$5,E398,0)</f>
        <v>0</v>
      </c>
      <c r="Q398" s="48">
        <f>'Og s3a'!H395</f>
        <v>0</v>
      </c>
      <c r="R398" s="412">
        <f>'Og s3a'!D395</f>
        <v>0</v>
      </c>
      <c r="S398" s="30"/>
      <c r="T398" s="306"/>
      <c r="U398" s="306"/>
      <c r="V398" s="306"/>
      <c r="W398" s="30"/>
      <c r="X398" s="30"/>
      <c r="Y398" s="30"/>
      <c r="Z398" s="30"/>
      <c r="AA398" s="30"/>
      <c r="AB398" s="30"/>
      <c r="AC398" s="30"/>
    </row>
    <row r="399" spans="1:29" ht="21" customHeight="1">
      <c r="A399" s="1254" t="str">
        <f t="shared" si="30"/>
        <v/>
      </c>
      <c r="B399" s="30"/>
      <c r="C399" s="2066">
        <f>'Og s3a'!C396</f>
        <v>0</v>
      </c>
      <c r="D399" s="2067"/>
      <c r="E399" s="2068">
        <f>'Og s3a'!E396</f>
        <v>0</v>
      </c>
      <c r="F399" s="2067"/>
      <c r="G399" s="870">
        <f>'Og s3a'!F396</f>
        <v>0</v>
      </c>
      <c r="H399" s="874"/>
      <c r="I399" s="411">
        <f>'Og s3a'!G396</f>
        <v>0</v>
      </c>
      <c r="J399" s="532"/>
      <c r="K399" s="30"/>
      <c r="L399" s="30"/>
      <c r="M399" s="240">
        <f t="shared" si="31"/>
        <v>0</v>
      </c>
      <c r="N399" s="240">
        <f t="shared" si="32"/>
        <v>0</v>
      </c>
      <c r="O399" s="240">
        <f t="shared" si="33"/>
        <v>0</v>
      </c>
      <c r="P399" s="240">
        <f t="shared" si="34"/>
        <v>0</v>
      </c>
      <c r="Q399" s="48">
        <f>'Og s3a'!H396</f>
        <v>0</v>
      </c>
      <c r="R399" s="412">
        <f>'Og s3a'!D396</f>
        <v>0</v>
      </c>
      <c r="S399" s="30"/>
      <c r="T399" s="306"/>
      <c r="U399" s="306"/>
      <c r="V399" s="306"/>
      <c r="W399" s="30"/>
      <c r="X399" s="30"/>
      <c r="Y399" s="30"/>
      <c r="Z399" s="30"/>
      <c r="AA399" s="30"/>
      <c r="AB399" s="30"/>
      <c r="AC399" s="30"/>
    </row>
    <row r="400" spans="1:29" ht="21" customHeight="1">
      <c r="A400" s="1254" t="str">
        <f t="shared" si="30"/>
        <v/>
      </c>
      <c r="B400" s="30"/>
      <c r="C400" s="2066">
        <f>'Og s3a'!C397</f>
        <v>0</v>
      </c>
      <c r="D400" s="2067"/>
      <c r="E400" s="2068">
        <f>'Og s3a'!E397</f>
        <v>0</v>
      </c>
      <c r="F400" s="2067"/>
      <c r="G400" s="870">
        <f>'Og s3a'!F397</f>
        <v>0</v>
      </c>
      <c r="H400" s="874"/>
      <c r="I400" s="411">
        <f>'Og s3a'!G397</f>
        <v>0</v>
      </c>
      <c r="J400" s="532"/>
      <c r="K400" s="30"/>
      <c r="L400" s="30"/>
      <c r="M400" s="240">
        <f t="shared" si="31"/>
        <v>0</v>
      </c>
      <c r="N400" s="240">
        <f t="shared" si="32"/>
        <v>0</v>
      </c>
      <c r="O400" s="240">
        <f t="shared" si="33"/>
        <v>0</v>
      </c>
      <c r="P400" s="240">
        <f t="shared" si="34"/>
        <v>0</v>
      </c>
      <c r="Q400" s="48">
        <f>'Og s3a'!H397</f>
        <v>0</v>
      </c>
      <c r="R400" s="412">
        <f>'Og s3a'!D397</f>
        <v>0</v>
      </c>
      <c r="S400" s="30"/>
      <c r="T400" s="306"/>
      <c r="U400" s="306"/>
      <c r="V400" s="306"/>
      <c r="W400" s="30"/>
      <c r="X400" s="30"/>
      <c r="Y400" s="30"/>
      <c r="Z400" s="30"/>
      <c r="AA400" s="30"/>
      <c r="AB400" s="30"/>
      <c r="AC400" s="30"/>
    </row>
    <row r="401" spans="1:29" ht="21" customHeight="1">
      <c r="A401" s="1254" t="str">
        <f t="shared" si="30"/>
        <v/>
      </c>
      <c r="B401" s="30"/>
      <c r="C401" s="2066">
        <f>'Og s3a'!C398</f>
        <v>0</v>
      </c>
      <c r="D401" s="2067"/>
      <c r="E401" s="2068">
        <f>'Og s3a'!E398</f>
        <v>0</v>
      </c>
      <c r="F401" s="2067"/>
      <c r="G401" s="870">
        <f>'Og s3a'!F398</f>
        <v>0</v>
      </c>
      <c r="H401" s="874"/>
      <c r="I401" s="411">
        <f>'Og s3a'!G398</f>
        <v>0</v>
      </c>
      <c r="J401" s="532"/>
      <c r="K401" s="30"/>
      <c r="L401" s="30"/>
      <c r="M401" s="240">
        <f t="shared" si="31"/>
        <v>0</v>
      </c>
      <c r="N401" s="240">
        <f t="shared" si="32"/>
        <v>0</v>
      </c>
      <c r="O401" s="240">
        <f t="shared" si="33"/>
        <v>0</v>
      </c>
      <c r="P401" s="240">
        <f t="shared" si="34"/>
        <v>0</v>
      </c>
      <c r="Q401" s="48">
        <f>'Og s3a'!H398</f>
        <v>0</v>
      </c>
      <c r="R401" s="412">
        <f>'Og s3a'!D398</f>
        <v>0</v>
      </c>
      <c r="S401" s="30"/>
      <c r="T401" s="306"/>
      <c r="U401" s="306"/>
      <c r="V401" s="306"/>
      <c r="W401" s="30"/>
      <c r="X401" s="30"/>
      <c r="Y401" s="30"/>
      <c r="Z401" s="30"/>
      <c r="AA401" s="30"/>
      <c r="AB401" s="30"/>
      <c r="AC401" s="30"/>
    </row>
    <row r="402" spans="1:29" ht="21" customHeight="1">
      <c r="A402" s="1254" t="str">
        <f t="shared" si="30"/>
        <v/>
      </c>
      <c r="B402" s="30"/>
      <c r="C402" s="2066">
        <f>'Og s3a'!C399</f>
        <v>0</v>
      </c>
      <c r="D402" s="2067"/>
      <c r="E402" s="2068">
        <f>'Og s3a'!E399</f>
        <v>0</v>
      </c>
      <c r="F402" s="2067"/>
      <c r="G402" s="870">
        <f>'Og s3a'!F399</f>
        <v>0</v>
      </c>
      <c r="H402" s="874"/>
      <c r="I402" s="411">
        <f>'Og s3a'!G399</f>
        <v>0</v>
      </c>
      <c r="J402" s="532"/>
      <c r="K402" s="30"/>
      <c r="L402" s="30"/>
      <c r="M402" s="240">
        <f t="shared" si="31"/>
        <v>0</v>
      </c>
      <c r="N402" s="240">
        <f t="shared" si="32"/>
        <v>0</v>
      </c>
      <c r="O402" s="240">
        <f t="shared" si="33"/>
        <v>0</v>
      </c>
      <c r="P402" s="240">
        <f t="shared" si="34"/>
        <v>0</v>
      </c>
      <c r="Q402" s="48">
        <f>'Og s3a'!H399</f>
        <v>0</v>
      </c>
      <c r="R402" s="412">
        <f>'Og s3a'!D399</f>
        <v>0</v>
      </c>
      <c r="S402" s="30"/>
      <c r="T402" s="306"/>
      <c r="U402" s="306"/>
      <c r="V402" s="306"/>
      <c r="W402" s="30"/>
      <c r="X402" s="30"/>
      <c r="Y402" s="30"/>
      <c r="Z402" s="30"/>
      <c r="AA402" s="30"/>
      <c r="AB402" s="30"/>
      <c r="AC402" s="30"/>
    </row>
    <row r="403" spans="1:29" ht="21" customHeight="1">
      <c r="A403" s="1254" t="str">
        <f t="shared" si="30"/>
        <v/>
      </c>
      <c r="B403" s="30"/>
      <c r="C403" s="2066">
        <f>'Og s3a'!C400</f>
        <v>0</v>
      </c>
      <c r="D403" s="2067"/>
      <c r="E403" s="2068">
        <f>'Og s3a'!E400</f>
        <v>0</v>
      </c>
      <c r="F403" s="2067"/>
      <c r="G403" s="870">
        <f>'Og s3a'!F400</f>
        <v>0</v>
      </c>
      <c r="H403" s="874"/>
      <c r="I403" s="411">
        <f>'Og s3a'!G400</f>
        <v>0</v>
      </c>
      <c r="J403" s="532"/>
      <c r="K403" s="30"/>
      <c r="L403" s="30"/>
      <c r="M403" s="240">
        <f t="shared" si="31"/>
        <v>0</v>
      </c>
      <c r="N403" s="240">
        <f t="shared" si="32"/>
        <v>0</v>
      </c>
      <c r="O403" s="240">
        <f t="shared" si="33"/>
        <v>0</v>
      </c>
      <c r="P403" s="240">
        <f t="shared" si="34"/>
        <v>0</v>
      </c>
      <c r="Q403" s="48">
        <f>'Og s3a'!H400</f>
        <v>0</v>
      </c>
      <c r="R403" s="412">
        <f>'Og s3a'!D400</f>
        <v>0</v>
      </c>
      <c r="S403" s="30"/>
      <c r="T403" s="306"/>
      <c r="U403" s="306"/>
      <c r="V403" s="306"/>
      <c r="W403" s="30"/>
      <c r="X403" s="30"/>
      <c r="Y403" s="30"/>
      <c r="Z403" s="30"/>
      <c r="AA403" s="30"/>
      <c r="AB403" s="30"/>
      <c r="AC403" s="30"/>
    </row>
    <row r="404" spans="1:29" ht="21" customHeight="1">
      <c r="A404" s="1254" t="str">
        <f t="shared" si="30"/>
        <v/>
      </c>
      <c r="B404" s="30"/>
      <c r="C404" s="2066">
        <f>'Og s3a'!C401</f>
        <v>0</v>
      </c>
      <c r="D404" s="2067"/>
      <c r="E404" s="2068">
        <f>'Og s3a'!E401</f>
        <v>0</v>
      </c>
      <c r="F404" s="2067"/>
      <c r="G404" s="870">
        <f>'Og s3a'!F401</f>
        <v>0</v>
      </c>
      <c r="H404" s="874"/>
      <c r="I404" s="411">
        <f>'Og s3a'!G401</f>
        <v>0</v>
      </c>
      <c r="J404" s="532"/>
      <c r="K404" s="30"/>
      <c r="L404" s="30"/>
      <c r="M404" s="240">
        <f t="shared" si="31"/>
        <v>0</v>
      </c>
      <c r="N404" s="240">
        <f t="shared" si="32"/>
        <v>0</v>
      </c>
      <c r="O404" s="240">
        <f t="shared" si="33"/>
        <v>0</v>
      </c>
      <c r="P404" s="240">
        <f t="shared" si="34"/>
        <v>0</v>
      </c>
      <c r="Q404" s="48">
        <f>'Og s3a'!H401</f>
        <v>0</v>
      </c>
      <c r="R404" s="412">
        <f>'Og s3a'!D401</f>
        <v>0</v>
      </c>
      <c r="S404" s="30"/>
      <c r="T404" s="306"/>
      <c r="U404" s="306"/>
      <c r="V404" s="306"/>
      <c r="W404" s="30"/>
      <c r="X404" s="30"/>
      <c r="Y404" s="30"/>
      <c r="Z404" s="30"/>
      <c r="AA404" s="30"/>
      <c r="AB404" s="30"/>
      <c r="AC404" s="30"/>
    </row>
    <row r="405" spans="1:29" ht="21" customHeight="1">
      <c r="A405" s="1254" t="str">
        <f t="shared" si="30"/>
        <v/>
      </c>
      <c r="B405" s="30"/>
      <c r="C405" s="2066">
        <f>'Og s3a'!C402</f>
        <v>0</v>
      </c>
      <c r="D405" s="2067"/>
      <c r="E405" s="2068">
        <f>'Og s3a'!E402</f>
        <v>0</v>
      </c>
      <c r="F405" s="2067"/>
      <c r="G405" s="870">
        <f>'Og s3a'!F402</f>
        <v>0</v>
      </c>
      <c r="H405" s="874"/>
      <c r="I405" s="411">
        <f>'Og s3a'!G402</f>
        <v>0</v>
      </c>
      <c r="J405" s="532"/>
      <c r="K405" s="30"/>
      <c r="L405" s="30"/>
      <c r="M405" s="240">
        <f t="shared" si="31"/>
        <v>0</v>
      </c>
      <c r="N405" s="240">
        <f t="shared" si="32"/>
        <v>0</v>
      </c>
      <c r="O405" s="240">
        <f t="shared" si="33"/>
        <v>0</v>
      </c>
      <c r="P405" s="240">
        <f t="shared" si="34"/>
        <v>0</v>
      </c>
      <c r="Q405" s="48">
        <f>'Og s3a'!H402</f>
        <v>0</v>
      </c>
      <c r="R405" s="412">
        <f>'Og s3a'!D402</f>
        <v>0</v>
      </c>
      <c r="S405" s="30"/>
      <c r="T405" s="306"/>
      <c r="U405" s="306"/>
      <c r="V405" s="306"/>
      <c r="W405" s="30"/>
      <c r="X405" s="30"/>
      <c r="Y405" s="30"/>
      <c r="Z405" s="30"/>
      <c r="AA405" s="30"/>
      <c r="AB405" s="30"/>
      <c r="AC405" s="30"/>
    </row>
    <row r="406" spans="1:29" ht="21" customHeight="1">
      <c r="A406" s="1254" t="str">
        <f t="shared" si="30"/>
        <v/>
      </c>
      <c r="B406" s="30"/>
      <c r="C406" s="2066">
        <f>'Og s3a'!C403</f>
        <v>0</v>
      </c>
      <c r="D406" s="2067"/>
      <c r="E406" s="2068">
        <f>'Og s3a'!E403</f>
        <v>0</v>
      </c>
      <c r="F406" s="2067"/>
      <c r="G406" s="870">
        <f>'Og s3a'!F403</f>
        <v>0</v>
      </c>
      <c r="H406" s="874"/>
      <c r="I406" s="411">
        <f>'Og s3a'!G403</f>
        <v>0</v>
      </c>
      <c r="J406" s="532"/>
      <c r="K406" s="30"/>
      <c r="L406" s="30"/>
      <c r="M406" s="240">
        <f t="shared" si="31"/>
        <v>0</v>
      </c>
      <c r="N406" s="240">
        <f t="shared" si="32"/>
        <v>0</v>
      </c>
      <c r="O406" s="240">
        <f t="shared" si="33"/>
        <v>0</v>
      </c>
      <c r="P406" s="240">
        <f t="shared" si="34"/>
        <v>0</v>
      </c>
      <c r="Q406" s="48">
        <f>'Og s3a'!H403</f>
        <v>0</v>
      </c>
      <c r="R406" s="412">
        <f>'Og s3a'!D403</f>
        <v>0</v>
      </c>
      <c r="S406" s="30"/>
      <c r="T406" s="306"/>
      <c r="U406" s="306"/>
      <c r="V406" s="306"/>
      <c r="W406" s="30"/>
      <c r="X406" s="30"/>
      <c r="Y406" s="30"/>
      <c r="Z406" s="30"/>
      <c r="AA406" s="30"/>
      <c r="AB406" s="30"/>
      <c r="AC406" s="30"/>
    </row>
    <row r="407" spans="1:29" ht="21" customHeight="1">
      <c r="A407" s="1254" t="str">
        <f t="shared" si="30"/>
        <v/>
      </c>
      <c r="B407" s="30"/>
      <c r="C407" s="2066">
        <f>'Og s3a'!C404</f>
        <v>0</v>
      </c>
      <c r="D407" s="2067"/>
      <c r="E407" s="2068">
        <f>'Og s3a'!E404</f>
        <v>0</v>
      </c>
      <c r="F407" s="2067"/>
      <c r="G407" s="870">
        <f>'Og s3a'!F404</f>
        <v>0</v>
      </c>
      <c r="H407" s="874"/>
      <c r="I407" s="411">
        <f>'Og s3a'!G404</f>
        <v>0</v>
      </c>
      <c r="J407" s="532"/>
      <c r="K407" s="30"/>
      <c r="L407" s="30"/>
      <c r="M407" s="240">
        <f t="shared" si="31"/>
        <v>0</v>
      </c>
      <c r="N407" s="240">
        <f t="shared" si="32"/>
        <v>0</v>
      </c>
      <c r="O407" s="240">
        <f t="shared" si="33"/>
        <v>0</v>
      </c>
      <c r="P407" s="240">
        <f t="shared" si="34"/>
        <v>0</v>
      </c>
      <c r="Q407" s="48">
        <f>'Og s3a'!H404</f>
        <v>0</v>
      </c>
      <c r="R407" s="412">
        <f>'Og s3a'!D404</f>
        <v>0</v>
      </c>
      <c r="S407" s="30"/>
      <c r="T407" s="306"/>
      <c r="U407" s="306"/>
      <c r="V407" s="306"/>
      <c r="W407" s="30"/>
      <c r="X407" s="30"/>
      <c r="Y407" s="30"/>
      <c r="Z407" s="30"/>
      <c r="AA407" s="30"/>
      <c r="AB407" s="30"/>
      <c r="AC407" s="30"/>
    </row>
    <row r="408" spans="1:29" ht="21" customHeight="1">
      <c r="A408" s="1254" t="str">
        <f t="shared" si="30"/>
        <v/>
      </c>
      <c r="B408" s="30"/>
      <c r="C408" s="2066">
        <f>'Og s3a'!C405</f>
        <v>0</v>
      </c>
      <c r="D408" s="2067"/>
      <c r="E408" s="2068">
        <f>'Og s3a'!E405</f>
        <v>0</v>
      </c>
      <c r="F408" s="2067"/>
      <c r="G408" s="870">
        <f>'Og s3a'!F405</f>
        <v>0</v>
      </c>
      <c r="H408" s="874"/>
      <c r="I408" s="411">
        <f>'Og s3a'!G405</f>
        <v>0</v>
      </c>
      <c r="J408" s="532"/>
      <c r="K408" s="30"/>
      <c r="L408" s="30"/>
      <c r="M408" s="240">
        <f t="shared" si="31"/>
        <v>0</v>
      </c>
      <c r="N408" s="240">
        <f t="shared" si="32"/>
        <v>0</v>
      </c>
      <c r="O408" s="240">
        <f t="shared" si="33"/>
        <v>0</v>
      </c>
      <c r="P408" s="240">
        <f t="shared" si="34"/>
        <v>0</v>
      </c>
      <c r="Q408" s="48">
        <f>'Og s3a'!H405</f>
        <v>0</v>
      </c>
      <c r="R408" s="412">
        <f>'Og s3a'!D405</f>
        <v>0</v>
      </c>
      <c r="S408" s="30"/>
      <c r="T408" s="306"/>
      <c r="U408" s="306"/>
      <c r="V408" s="306"/>
      <c r="W408" s="30"/>
      <c r="X408" s="30"/>
      <c r="Y408" s="30"/>
      <c r="Z408" s="30"/>
      <c r="AA408" s="30"/>
      <c r="AB408" s="30"/>
      <c r="AC408" s="30"/>
    </row>
    <row r="409" spans="1:29" ht="21" customHeight="1">
      <c r="A409" s="1254" t="str">
        <f t="shared" si="30"/>
        <v/>
      </c>
      <c r="B409" s="30"/>
      <c r="C409" s="2066">
        <f>'Og s3a'!C406</f>
        <v>0</v>
      </c>
      <c r="D409" s="2067"/>
      <c r="E409" s="2068">
        <f>'Og s3a'!E406</f>
        <v>0</v>
      </c>
      <c r="F409" s="2067"/>
      <c r="G409" s="870">
        <f>'Og s3a'!F406</f>
        <v>0</v>
      </c>
      <c r="H409" s="874"/>
      <c r="I409" s="411">
        <f>'Og s3a'!G406</f>
        <v>0</v>
      </c>
      <c r="J409" s="532"/>
      <c r="K409" s="30"/>
      <c r="L409" s="30"/>
      <c r="M409" s="240">
        <f t="shared" si="31"/>
        <v>0</v>
      </c>
      <c r="N409" s="240">
        <f t="shared" si="32"/>
        <v>0</v>
      </c>
      <c r="O409" s="240">
        <f t="shared" si="33"/>
        <v>0</v>
      </c>
      <c r="P409" s="240">
        <f t="shared" si="34"/>
        <v>0</v>
      </c>
      <c r="Q409" s="48">
        <f>'Og s3a'!H406</f>
        <v>0</v>
      </c>
      <c r="R409" s="412">
        <f>'Og s3a'!D406</f>
        <v>0</v>
      </c>
      <c r="S409" s="30"/>
      <c r="T409" s="306"/>
      <c r="U409" s="306"/>
      <c r="V409" s="306"/>
      <c r="W409" s="30"/>
      <c r="X409" s="30"/>
      <c r="Y409" s="30"/>
      <c r="Z409" s="30"/>
      <c r="AA409" s="30"/>
      <c r="AB409" s="30"/>
      <c r="AC409" s="30"/>
    </row>
    <row r="410" spans="1:29" ht="21" customHeight="1">
      <c r="A410" s="1254" t="str">
        <f t="shared" si="30"/>
        <v/>
      </c>
      <c r="B410" s="30"/>
      <c r="C410" s="2066">
        <f>'Og s3a'!C407</f>
        <v>0</v>
      </c>
      <c r="D410" s="2067"/>
      <c r="E410" s="2068">
        <f>'Og s3a'!E407</f>
        <v>0</v>
      </c>
      <c r="F410" s="2067"/>
      <c r="G410" s="870">
        <f>'Og s3a'!F407</f>
        <v>0</v>
      </c>
      <c r="H410" s="874"/>
      <c r="I410" s="411">
        <f>'Og s3a'!G407</f>
        <v>0</v>
      </c>
      <c r="J410" s="532"/>
      <c r="K410" s="30"/>
      <c r="L410" s="30"/>
      <c r="M410" s="240">
        <f t="shared" si="31"/>
        <v>0</v>
      </c>
      <c r="N410" s="240">
        <f t="shared" si="32"/>
        <v>0</v>
      </c>
      <c r="O410" s="240">
        <f t="shared" si="33"/>
        <v>0</v>
      </c>
      <c r="P410" s="240">
        <f t="shared" si="34"/>
        <v>0</v>
      </c>
      <c r="Q410" s="48">
        <f>'Og s3a'!H407</f>
        <v>0</v>
      </c>
      <c r="R410" s="412">
        <f>'Og s3a'!D407</f>
        <v>0</v>
      </c>
      <c r="S410" s="30"/>
      <c r="T410" s="306"/>
      <c r="U410" s="306"/>
      <c r="V410" s="306"/>
      <c r="W410" s="30"/>
      <c r="X410" s="30"/>
      <c r="Y410" s="30"/>
      <c r="Z410" s="30"/>
      <c r="AA410" s="30"/>
      <c r="AB410" s="30"/>
      <c r="AC410" s="30"/>
    </row>
    <row r="411" spans="1:29" ht="21" customHeight="1">
      <c r="A411" s="1254" t="str">
        <f t="shared" si="30"/>
        <v/>
      </c>
      <c r="B411" s="30"/>
      <c r="C411" s="2066">
        <f>'Og s3a'!C408</f>
        <v>0</v>
      </c>
      <c r="D411" s="2067"/>
      <c r="E411" s="2068">
        <f>'Og s3a'!E408</f>
        <v>0</v>
      </c>
      <c r="F411" s="2067"/>
      <c r="G411" s="870">
        <f>'Og s3a'!F408</f>
        <v>0</v>
      </c>
      <c r="H411" s="874"/>
      <c r="I411" s="411">
        <f>'Og s3a'!G408</f>
        <v>0</v>
      </c>
      <c r="J411" s="532"/>
      <c r="K411" s="30"/>
      <c r="L411" s="30"/>
      <c r="M411" s="240">
        <f t="shared" si="31"/>
        <v>0</v>
      </c>
      <c r="N411" s="240">
        <f t="shared" si="32"/>
        <v>0</v>
      </c>
      <c r="O411" s="240">
        <f t="shared" si="33"/>
        <v>0</v>
      </c>
      <c r="P411" s="240">
        <f t="shared" si="34"/>
        <v>0</v>
      </c>
      <c r="Q411" s="48">
        <f>'Og s3a'!H408</f>
        <v>0</v>
      </c>
      <c r="R411" s="412">
        <f>'Og s3a'!D408</f>
        <v>0</v>
      </c>
      <c r="S411" s="30"/>
      <c r="T411" s="306"/>
      <c r="U411" s="306"/>
      <c r="V411" s="306"/>
      <c r="W411" s="30"/>
      <c r="X411" s="30"/>
      <c r="Y411" s="30"/>
      <c r="Z411" s="30"/>
      <c r="AA411" s="30"/>
      <c r="AB411" s="30"/>
      <c r="AC411" s="30"/>
    </row>
    <row r="412" spans="1:29" ht="21" customHeight="1">
      <c r="A412" s="1254" t="str">
        <f t="shared" si="30"/>
        <v/>
      </c>
      <c r="B412" s="30"/>
      <c r="C412" s="2066">
        <f>'Og s3a'!C409</f>
        <v>0</v>
      </c>
      <c r="D412" s="2067"/>
      <c r="E412" s="2068">
        <f>'Og s3a'!E409</f>
        <v>0</v>
      </c>
      <c r="F412" s="2067"/>
      <c r="G412" s="870">
        <f>'Og s3a'!F409</f>
        <v>0</v>
      </c>
      <c r="H412" s="874"/>
      <c r="I412" s="411">
        <f>'Og s3a'!G409</f>
        <v>0</v>
      </c>
      <c r="J412" s="532"/>
      <c r="K412" s="30"/>
      <c r="L412" s="30"/>
      <c r="M412" s="240">
        <f t="shared" si="31"/>
        <v>0</v>
      </c>
      <c r="N412" s="240">
        <f t="shared" si="32"/>
        <v>0</v>
      </c>
      <c r="O412" s="240">
        <f t="shared" si="33"/>
        <v>0</v>
      </c>
      <c r="P412" s="240">
        <f t="shared" si="34"/>
        <v>0</v>
      </c>
      <c r="Q412" s="48">
        <f>'Og s3a'!H409</f>
        <v>0</v>
      </c>
      <c r="R412" s="412">
        <f>'Og s3a'!D409</f>
        <v>0</v>
      </c>
      <c r="S412" s="30"/>
      <c r="T412" s="306"/>
      <c r="U412" s="306"/>
      <c r="V412" s="306"/>
      <c r="W412" s="30"/>
      <c r="X412" s="30"/>
      <c r="Y412" s="30"/>
      <c r="Z412" s="30"/>
      <c r="AA412" s="30"/>
      <c r="AB412" s="30"/>
      <c r="AC412" s="30"/>
    </row>
    <row r="413" spans="1:29" ht="21" customHeight="1">
      <c r="A413" s="1254" t="str">
        <f t="shared" si="30"/>
        <v/>
      </c>
      <c r="B413" s="30"/>
      <c r="C413" s="2066">
        <f>'Og s3a'!C410</f>
        <v>0</v>
      </c>
      <c r="D413" s="2067"/>
      <c r="E413" s="2068">
        <f>'Og s3a'!E410</f>
        <v>0</v>
      </c>
      <c r="F413" s="2067"/>
      <c r="G413" s="870">
        <f>'Og s3a'!F410</f>
        <v>0</v>
      </c>
      <c r="H413" s="874"/>
      <c r="I413" s="411">
        <f>'Og s3a'!G410</f>
        <v>0</v>
      </c>
      <c r="J413" s="532"/>
      <c r="K413" s="30"/>
      <c r="L413" s="30"/>
      <c r="M413" s="240">
        <f t="shared" si="31"/>
        <v>0</v>
      </c>
      <c r="N413" s="240">
        <f t="shared" si="32"/>
        <v>0</v>
      </c>
      <c r="O413" s="240">
        <f t="shared" si="33"/>
        <v>0</v>
      </c>
      <c r="P413" s="240">
        <f t="shared" si="34"/>
        <v>0</v>
      </c>
      <c r="Q413" s="48">
        <f>'Og s3a'!H410</f>
        <v>0</v>
      </c>
      <c r="R413" s="412">
        <f>'Og s3a'!D410</f>
        <v>0</v>
      </c>
      <c r="S413" s="30"/>
      <c r="T413" s="306"/>
      <c r="U413" s="306"/>
      <c r="V413" s="306"/>
      <c r="W413" s="30"/>
      <c r="X413" s="30"/>
      <c r="Y413" s="30"/>
      <c r="Z413" s="30"/>
      <c r="AA413" s="30"/>
      <c r="AB413" s="30"/>
      <c r="AC413" s="30"/>
    </row>
    <row r="414" spans="1:29" ht="21" customHeight="1">
      <c r="A414" s="1254" t="str">
        <f t="shared" si="30"/>
        <v/>
      </c>
      <c r="B414" s="30"/>
      <c r="C414" s="2066">
        <f>'Og s3a'!C411</f>
        <v>0</v>
      </c>
      <c r="D414" s="2067"/>
      <c r="E414" s="2068">
        <f>'Og s3a'!E411</f>
        <v>0</v>
      </c>
      <c r="F414" s="2067"/>
      <c r="G414" s="870">
        <f>'Og s3a'!F411</f>
        <v>0</v>
      </c>
      <c r="H414" s="874"/>
      <c r="I414" s="411">
        <f>'Og s3a'!G411</f>
        <v>0</v>
      </c>
      <c r="J414" s="532"/>
      <c r="K414" s="30"/>
      <c r="L414" s="30"/>
      <c r="M414" s="240">
        <f t="shared" si="31"/>
        <v>0</v>
      </c>
      <c r="N414" s="240">
        <f t="shared" si="32"/>
        <v>0</v>
      </c>
      <c r="O414" s="240">
        <f t="shared" si="33"/>
        <v>0</v>
      </c>
      <c r="P414" s="240">
        <f t="shared" si="34"/>
        <v>0</v>
      </c>
      <c r="Q414" s="48">
        <f>'Og s3a'!H411</f>
        <v>0</v>
      </c>
      <c r="R414" s="412">
        <f>'Og s3a'!D411</f>
        <v>0</v>
      </c>
      <c r="S414" s="30"/>
      <c r="T414" s="306"/>
      <c r="U414" s="306"/>
      <c r="V414" s="306"/>
      <c r="W414" s="30"/>
      <c r="X414" s="30"/>
      <c r="Y414" s="30"/>
      <c r="Z414" s="30"/>
      <c r="AA414" s="30"/>
      <c r="AB414" s="30"/>
      <c r="AC414" s="30"/>
    </row>
    <row r="415" spans="1:29" ht="21" customHeight="1">
      <c r="A415" s="1254" t="str">
        <f t="shared" si="30"/>
        <v/>
      </c>
      <c r="B415" s="30"/>
      <c r="C415" s="2066">
        <f>'Og s3a'!C412</f>
        <v>0</v>
      </c>
      <c r="D415" s="2067"/>
      <c r="E415" s="2068">
        <f>'Og s3a'!E412</f>
        <v>0</v>
      </c>
      <c r="F415" s="2067"/>
      <c r="G415" s="870">
        <f>'Og s3a'!F412</f>
        <v>0</v>
      </c>
      <c r="H415" s="874"/>
      <c r="I415" s="411">
        <f>'Og s3a'!G412</f>
        <v>0</v>
      </c>
      <c r="J415" s="532"/>
      <c r="K415" s="30"/>
      <c r="L415" s="30"/>
      <c r="M415" s="240">
        <f t="shared" si="31"/>
        <v>0</v>
      </c>
      <c r="N415" s="240">
        <f t="shared" si="32"/>
        <v>0</v>
      </c>
      <c r="O415" s="240">
        <f t="shared" si="33"/>
        <v>0</v>
      </c>
      <c r="P415" s="240">
        <f t="shared" si="34"/>
        <v>0</v>
      </c>
      <c r="Q415" s="48">
        <f>'Og s3a'!H412</f>
        <v>0</v>
      </c>
      <c r="R415" s="412">
        <f>'Og s3a'!D412</f>
        <v>0</v>
      </c>
      <c r="S415" s="30"/>
      <c r="T415" s="306"/>
      <c r="U415" s="306"/>
      <c r="V415" s="306"/>
      <c r="W415" s="30"/>
      <c r="X415" s="30"/>
      <c r="Y415" s="30"/>
      <c r="Z415" s="30"/>
      <c r="AA415" s="30"/>
      <c r="AB415" s="30"/>
      <c r="AC415" s="30"/>
    </row>
    <row r="416" spans="1:29" ht="21" customHeight="1">
      <c r="A416" s="1254" t="str">
        <f t="shared" si="30"/>
        <v/>
      </c>
      <c r="B416" s="30"/>
      <c r="C416" s="2066">
        <f>'Og s3a'!C413</f>
        <v>0</v>
      </c>
      <c r="D416" s="2067"/>
      <c r="E416" s="2068">
        <f>'Og s3a'!E413</f>
        <v>0</v>
      </c>
      <c r="F416" s="2067"/>
      <c r="G416" s="870">
        <f>'Og s3a'!F413</f>
        <v>0</v>
      </c>
      <c r="H416" s="874"/>
      <c r="I416" s="411">
        <f>'Og s3a'!G413</f>
        <v>0</v>
      </c>
      <c r="J416" s="532"/>
      <c r="K416" s="30"/>
      <c r="L416" s="30"/>
      <c r="M416" s="240">
        <f t="shared" si="31"/>
        <v>0</v>
      </c>
      <c r="N416" s="240">
        <f t="shared" si="32"/>
        <v>0</v>
      </c>
      <c r="O416" s="240">
        <f t="shared" si="33"/>
        <v>0</v>
      </c>
      <c r="P416" s="240">
        <f t="shared" si="34"/>
        <v>0</v>
      </c>
      <c r="Q416" s="48">
        <f>'Og s3a'!H413</f>
        <v>0</v>
      </c>
      <c r="R416" s="412">
        <f>'Og s3a'!D413</f>
        <v>0</v>
      </c>
      <c r="S416" s="30"/>
      <c r="T416" s="306"/>
      <c r="U416" s="306"/>
      <c r="V416" s="306"/>
      <c r="W416" s="30"/>
      <c r="X416" s="30"/>
      <c r="Y416" s="30"/>
      <c r="Z416" s="30"/>
      <c r="AA416" s="30"/>
      <c r="AB416" s="30"/>
      <c r="AC416" s="30"/>
    </row>
    <row r="417" spans="1:29" ht="21" customHeight="1">
      <c r="A417" s="1254" t="str">
        <f t="shared" si="30"/>
        <v/>
      </c>
      <c r="B417" s="30"/>
      <c r="C417" s="2066">
        <f>'Og s3a'!C414</f>
        <v>0</v>
      </c>
      <c r="D417" s="2067"/>
      <c r="E417" s="2068">
        <f>'Og s3a'!E414</f>
        <v>0</v>
      </c>
      <c r="F417" s="2067"/>
      <c r="G417" s="870">
        <f>'Og s3a'!F414</f>
        <v>0</v>
      </c>
      <c r="H417" s="874"/>
      <c r="I417" s="411">
        <f>'Og s3a'!G414</f>
        <v>0</v>
      </c>
      <c r="J417" s="532"/>
      <c r="K417" s="30"/>
      <c r="L417" s="30"/>
      <c r="M417" s="240">
        <f t="shared" si="31"/>
        <v>0</v>
      </c>
      <c r="N417" s="240">
        <f t="shared" si="32"/>
        <v>0</v>
      </c>
      <c r="O417" s="240">
        <f t="shared" si="33"/>
        <v>0</v>
      </c>
      <c r="P417" s="240">
        <f t="shared" si="34"/>
        <v>0</v>
      </c>
      <c r="Q417" s="48">
        <f>'Og s3a'!H414</f>
        <v>0</v>
      </c>
      <c r="R417" s="412">
        <f>'Og s3a'!D414</f>
        <v>0</v>
      </c>
      <c r="S417" s="30"/>
      <c r="T417" s="306"/>
      <c r="U417" s="306"/>
      <c r="V417" s="306"/>
      <c r="W417" s="30"/>
      <c r="X417" s="30"/>
      <c r="Y417" s="30"/>
      <c r="Z417" s="30"/>
      <c r="AA417" s="30"/>
      <c r="AB417" s="30"/>
      <c r="AC417" s="30"/>
    </row>
    <row r="418" spans="1:29" ht="21" customHeight="1">
      <c r="A418" s="1254" t="str">
        <f t="shared" si="30"/>
        <v/>
      </c>
      <c r="B418" s="30"/>
      <c r="C418" s="2066">
        <f>'Og s3a'!C415</f>
        <v>0</v>
      </c>
      <c r="D418" s="2067"/>
      <c r="E418" s="2068">
        <f>'Og s3a'!E415</f>
        <v>0</v>
      </c>
      <c r="F418" s="2067"/>
      <c r="G418" s="870">
        <f>'Og s3a'!F415</f>
        <v>0</v>
      </c>
      <c r="H418" s="874"/>
      <c r="I418" s="411">
        <f>'Og s3a'!G415</f>
        <v>0</v>
      </c>
      <c r="J418" s="532"/>
      <c r="K418" s="30"/>
      <c r="L418" s="30"/>
      <c r="M418" s="240">
        <f t="shared" si="31"/>
        <v>0</v>
      </c>
      <c r="N418" s="240">
        <f t="shared" si="32"/>
        <v>0</v>
      </c>
      <c r="O418" s="240">
        <f t="shared" si="33"/>
        <v>0</v>
      </c>
      <c r="P418" s="240">
        <f t="shared" si="34"/>
        <v>0</v>
      </c>
      <c r="Q418" s="48">
        <f>'Og s3a'!H415</f>
        <v>0</v>
      </c>
      <c r="R418" s="412">
        <f>'Og s3a'!D415</f>
        <v>0</v>
      </c>
      <c r="S418" s="30"/>
      <c r="T418" s="306"/>
      <c r="U418" s="306"/>
      <c r="V418" s="306"/>
      <c r="W418" s="30"/>
      <c r="X418" s="30"/>
      <c r="Y418" s="30"/>
      <c r="Z418" s="30"/>
      <c r="AA418" s="30"/>
      <c r="AB418" s="30"/>
      <c r="AC418" s="30"/>
    </row>
    <row r="419" spans="1:29" ht="21" customHeight="1">
      <c r="A419" s="1254" t="str">
        <f t="shared" si="30"/>
        <v/>
      </c>
      <c r="B419" s="30"/>
      <c r="C419" s="2066">
        <f>'Og s3a'!C416</f>
        <v>0</v>
      </c>
      <c r="D419" s="2067"/>
      <c r="E419" s="2068">
        <f>'Og s3a'!E416</f>
        <v>0</v>
      </c>
      <c r="F419" s="2067"/>
      <c r="G419" s="870">
        <f>'Og s3a'!F416</f>
        <v>0</v>
      </c>
      <c r="H419" s="874"/>
      <c r="I419" s="411">
        <f>'Og s3a'!G416</f>
        <v>0</v>
      </c>
      <c r="J419" s="532"/>
      <c r="K419" s="30"/>
      <c r="L419" s="30"/>
      <c r="M419" s="240">
        <f t="shared" si="31"/>
        <v>0</v>
      </c>
      <c r="N419" s="240">
        <f t="shared" si="32"/>
        <v>0</v>
      </c>
      <c r="O419" s="240">
        <f t="shared" si="33"/>
        <v>0</v>
      </c>
      <c r="P419" s="240">
        <f t="shared" si="34"/>
        <v>0</v>
      </c>
      <c r="Q419" s="48">
        <f>'Og s3a'!H416</f>
        <v>0</v>
      </c>
      <c r="R419" s="412">
        <f>'Og s3a'!D416</f>
        <v>0</v>
      </c>
      <c r="S419" s="30"/>
      <c r="T419" s="306"/>
      <c r="U419" s="306"/>
      <c r="V419" s="306"/>
      <c r="W419" s="30"/>
      <c r="X419" s="30"/>
      <c r="Y419" s="30"/>
      <c r="Z419" s="30"/>
      <c r="AA419" s="30"/>
      <c r="AB419" s="30"/>
      <c r="AC419" s="30"/>
    </row>
    <row r="420" spans="1:29" ht="21" customHeight="1">
      <c r="A420" s="1254" t="str">
        <f t="shared" si="30"/>
        <v/>
      </c>
      <c r="B420" s="30"/>
      <c r="C420" s="2066">
        <f>'Og s3a'!C417</f>
        <v>0</v>
      </c>
      <c r="D420" s="2067"/>
      <c r="E420" s="2068">
        <f>'Og s3a'!E417</f>
        <v>0</v>
      </c>
      <c r="F420" s="2067"/>
      <c r="G420" s="870">
        <f>'Og s3a'!F417</f>
        <v>0</v>
      </c>
      <c r="H420" s="874"/>
      <c r="I420" s="411">
        <f>'Og s3a'!G417</f>
        <v>0</v>
      </c>
      <c r="J420" s="532"/>
      <c r="K420" s="30"/>
      <c r="L420" s="30"/>
      <c r="M420" s="240">
        <f t="shared" si="31"/>
        <v>0</v>
      </c>
      <c r="N420" s="240">
        <f t="shared" si="32"/>
        <v>0</v>
      </c>
      <c r="O420" s="240">
        <f t="shared" si="33"/>
        <v>0</v>
      </c>
      <c r="P420" s="240">
        <f t="shared" si="34"/>
        <v>0</v>
      </c>
      <c r="Q420" s="48">
        <f>'Og s3a'!H417</f>
        <v>0</v>
      </c>
      <c r="R420" s="412">
        <f>'Og s3a'!D417</f>
        <v>0</v>
      </c>
      <c r="S420" s="30"/>
      <c r="T420" s="306"/>
      <c r="U420" s="306"/>
      <c r="V420" s="306"/>
      <c r="W420" s="30"/>
      <c r="X420" s="30"/>
      <c r="Y420" s="30"/>
      <c r="Z420" s="30"/>
      <c r="AA420" s="30"/>
      <c r="AB420" s="30"/>
      <c r="AC420" s="30"/>
    </row>
    <row r="421" spans="1:29" ht="21" customHeight="1">
      <c r="A421" s="1254" t="str">
        <f t="shared" si="30"/>
        <v/>
      </c>
      <c r="B421" s="30"/>
      <c r="C421" s="2066">
        <f>'Og s3a'!C418</f>
        <v>0</v>
      </c>
      <c r="D421" s="2067"/>
      <c r="E421" s="2068">
        <f>'Og s3a'!E418</f>
        <v>0</v>
      </c>
      <c r="F421" s="2067"/>
      <c r="G421" s="870">
        <f>'Og s3a'!F418</f>
        <v>0</v>
      </c>
      <c r="H421" s="874"/>
      <c r="I421" s="411">
        <f>'Og s3a'!G418</f>
        <v>0</v>
      </c>
      <c r="J421" s="532"/>
      <c r="K421" s="30"/>
      <c r="L421" s="30"/>
      <c r="M421" s="240">
        <f t="shared" si="31"/>
        <v>0</v>
      </c>
      <c r="N421" s="240">
        <f t="shared" si="32"/>
        <v>0</v>
      </c>
      <c r="O421" s="240">
        <f t="shared" si="33"/>
        <v>0</v>
      </c>
      <c r="P421" s="240">
        <f t="shared" si="34"/>
        <v>0</v>
      </c>
      <c r="Q421" s="48">
        <f>'Og s3a'!H418</f>
        <v>0</v>
      </c>
      <c r="R421" s="412">
        <f>'Og s3a'!D418</f>
        <v>0</v>
      </c>
      <c r="S421" s="30"/>
      <c r="T421" s="306"/>
      <c r="U421" s="306"/>
      <c r="V421" s="306"/>
      <c r="W421" s="30"/>
      <c r="X421" s="30"/>
      <c r="Y421" s="30"/>
      <c r="Z421" s="30"/>
      <c r="AA421" s="30"/>
      <c r="AB421" s="30"/>
      <c r="AC421" s="30"/>
    </row>
    <row r="422" spans="1:29" ht="21" customHeight="1">
      <c r="A422" s="1254" t="str">
        <f t="shared" si="30"/>
        <v/>
      </c>
      <c r="B422" s="30"/>
      <c r="C422" s="2066">
        <f>'Og s3a'!C419</f>
        <v>0</v>
      </c>
      <c r="D422" s="2067"/>
      <c r="E422" s="2068">
        <f>'Og s3a'!E419</f>
        <v>0</v>
      </c>
      <c r="F422" s="2067"/>
      <c r="G422" s="870">
        <f>'Og s3a'!F419</f>
        <v>0</v>
      </c>
      <c r="H422" s="874"/>
      <c r="I422" s="411">
        <f>'Og s3a'!G419</f>
        <v>0</v>
      </c>
      <c r="J422" s="532"/>
      <c r="K422" s="30"/>
      <c r="L422" s="30"/>
      <c r="M422" s="240">
        <f t="shared" si="31"/>
        <v>0</v>
      </c>
      <c r="N422" s="240">
        <f t="shared" si="32"/>
        <v>0</v>
      </c>
      <c r="O422" s="240">
        <f t="shared" si="33"/>
        <v>0</v>
      </c>
      <c r="P422" s="240">
        <f t="shared" si="34"/>
        <v>0</v>
      </c>
      <c r="Q422" s="48">
        <f>'Og s3a'!H419</f>
        <v>0</v>
      </c>
      <c r="R422" s="412">
        <f>'Og s3a'!D419</f>
        <v>0</v>
      </c>
      <c r="S422" s="30"/>
      <c r="T422" s="306"/>
      <c r="U422" s="306"/>
      <c r="V422" s="306"/>
      <c r="W422" s="30"/>
      <c r="X422" s="30"/>
      <c r="Y422" s="30"/>
      <c r="Z422" s="30"/>
      <c r="AA422" s="30"/>
      <c r="AB422" s="30"/>
      <c r="AC422" s="30"/>
    </row>
    <row r="423" spans="1:29" ht="21" customHeight="1">
      <c r="A423" s="1254" t="str">
        <f t="shared" si="30"/>
        <v/>
      </c>
      <c r="B423" s="30"/>
      <c r="C423" s="2066">
        <f>'Og s3a'!C420</f>
        <v>0</v>
      </c>
      <c r="D423" s="2067"/>
      <c r="E423" s="2068">
        <f>'Og s3a'!E420</f>
        <v>0</v>
      </c>
      <c r="F423" s="2067"/>
      <c r="G423" s="870">
        <f>'Og s3a'!F420</f>
        <v>0</v>
      </c>
      <c r="H423" s="874"/>
      <c r="I423" s="411">
        <f>'Og s3a'!G420</f>
        <v>0</v>
      </c>
      <c r="J423" s="532"/>
      <c r="K423" s="30"/>
      <c r="L423" s="30"/>
      <c r="M423" s="240">
        <f t="shared" si="31"/>
        <v>0</v>
      </c>
      <c r="N423" s="240">
        <f t="shared" si="32"/>
        <v>0</v>
      </c>
      <c r="O423" s="240">
        <f t="shared" si="33"/>
        <v>0</v>
      </c>
      <c r="P423" s="240">
        <f t="shared" si="34"/>
        <v>0</v>
      </c>
      <c r="Q423" s="48">
        <f>'Og s3a'!H420</f>
        <v>0</v>
      </c>
      <c r="R423" s="412">
        <f>'Og s3a'!D420</f>
        <v>0</v>
      </c>
      <c r="S423" s="30"/>
      <c r="T423" s="306"/>
      <c r="U423" s="306"/>
      <c r="V423" s="306"/>
      <c r="W423" s="30"/>
      <c r="X423" s="30"/>
      <c r="Y423" s="30"/>
      <c r="Z423" s="30"/>
      <c r="AA423" s="30"/>
      <c r="AB423" s="30"/>
      <c r="AC423" s="30"/>
    </row>
    <row r="424" spans="1:29" ht="21" customHeight="1">
      <c r="A424" s="1254" t="str">
        <f t="shared" si="30"/>
        <v/>
      </c>
      <c r="B424" s="30"/>
      <c r="C424" s="2066">
        <f>'Og s3a'!C421</f>
        <v>0</v>
      </c>
      <c r="D424" s="2067"/>
      <c r="E424" s="2068">
        <f>'Og s3a'!E421</f>
        <v>0</v>
      </c>
      <c r="F424" s="2067"/>
      <c r="G424" s="870">
        <f>'Og s3a'!F421</f>
        <v>0</v>
      </c>
      <c r="H424" s="874"/>
      <c r="I424" s="411">
        <f>'Og s3a'!G421</f>
        <v>0</v>
      </c>
      <c r="J424" s="532"/>
      <c r="K424" s="30"/>
      <c r="L424" s="30"/>
      <c r="M424" s="240">
        <f t="shared" si="31"/>
        <v>0</v>
      </c>
      <c r="N424" s="240">
        <f t="shared" si="32"/>
        <v>0</v>
      </c>
      <c r="O424" s="240">
        <f t="shared" si="33"/>
        <v>0</v>
      </c>
      <c r="P424" s="240">
        <f t="shared" si="34"/>
        <v>0</v>
      </c>
      <c r="Q424" s="48">
        <f>'Og s3a'!H421</f>
        <v>0</v>
      </c>
      <c r="R424" s="412">
        <f>'Og s3a'!D421</f>
        <v>0</v>
      </c>
      <c r="S424" s="30"/>
      <c r="T424" s="306"/>
      <c r="U424" s="306"/>
      <c r="V424" s="306"/>
      <c r="W424" s="30"/>
      <c r="X424" s="30"/>
      <c r="Y424" s="30"/>
      <c r="Z424" s="30"/>
      <c r="AA424" s="30"/>
      <c r="AB424" s="30"/>
      <c r="AC424" s="30"/>
    </row>
    <row r="425" spans="1:29" ht="21" customHeight="1">
      <c r="A425" s="1254" t="str">
        <f t="shared" si="30"/>
        <v/>
      </c>
      <c r="B425" s="30"/>
      <c r="C425" s="2066">
        <f>'Og s3a'!C422</f>
        <v>0</v>
      </c>
      <c r="D425" s="2067"/>
      <c r="E425" s="2068">
        <f>'Og s3a'!E422</f>
        <v>0</v>
      </c>
      <c r="F425" s="2067"/>
      <c r="G425" s="870">
        <f>'Og s3a'!F422</f>
        <v>0</v>
      </c>
      <c r="H425" s="874"/>
      <c r="I425" s="411">
        <f>'Og s3a'!G422</f>
        <v>0</v>
      </c>
      <c r="J425" s="532"/>
      <c r="K425" s="30"/>
      <c r="L425" s="30"/>
      <c r="M425" s="240">
        <f t="shared" si="31"/>
        <v>0</v>
      </c>
      <c r="N425" s="240">
        <f t="shared" si="32"/>
        <v>0</v>
      </c>
      <c r="O425" s="240">
        <f t="shared" si="33"/>
        <v>0</v>
      </c>
      <c r="P425" s="240">
        <f t="shared" si="34"/>
        <v>0</v>
      </c>
      <c r="Q425" s="48">
        <f>'Og s3a'!H422</f>
        <v>0</v>
      </c>
      <c r="R425" s="412">
        <f>'Og s3a'!D422</f>
        <v>0</v>
      </c>
      <c r="S425" s="30"/>
      <c r="T425" s="306"/>
      <c r="U425" s="306"/>
      <c r="V425" s="306"/>
      <c r="W425" s="30"/>
      <c r="X425" s="30"/>
      <c r="Y425" s="30"/>
      <c r="Z425" s="30"/>
      <c r="AA425" s="30"/>
      <c r="AB425" s="30"/>
      <c r="AC425" s="30"/>
    </row>
    <row r="426" spans="1:29" ht="21" customHeight="1">
      <c r="A426" s="1254" t="str">
        <f t="shared" si="30"/>
        <v/>
      </c>
      <c r="B426" s="30"/>
      <c r="C426" s="2066">
        <f>'Og s3a'!C423</f>
        <v>0</v>
      </c>
      <c r="D426" s="2067"/>
      <c r="E426" s="2068">
        <f>'Og s3a'!E423</f>
        <v>0</v>
      </c>
      <c r="F426" s="2067"/>
      <c r="G426" s="870">
        <f>'Og s3a'!F423</f>
        <v>0</v>
      </c>
      <c r="H426" s="874"/>
      <c r="I426" s="411">
        <f>'Og s3a'!G423</f>
        <v>0</v>
      </c>
      <c r="J426" s="532"/>
      <c r="K426" s="30"/>
      <c r="L426" s="30"/>
      <c r="M426" s="240">
        <f t="shared" si="31"/>
        <v>0</v>
      </c>
      <c r="N426" s="240">
        <f t="shared" si="32"/>
        <v>0</v>
      </c>
      <c r="O426" s="240">
        <f t="shared" si="33"/>
        <v>0</v>
      </c>
      <c r="P426" s="240">
        <f t="shared" si="34"/>
        <v>0</v>
      </c>
      <c r="Q426" s="48">
        <f>'Og s3a'!H423</f>
        <v>0</v>
      </c>
      <c r="R426" s="412">
        <f>'Og s3a'!D423</f>
        <v>0</v>
      </c>
      <c r="S426" s="30"/>
      <c r="T426" s="306"/>
      <c r="U426" s="306"/>
      <c r="V426" s="306"/>
      <c r="W426" s="30"/>
      <c r="X426" s="30"/>
      <c r="Y426" s="30"/>
      <c r="Z426" s="30"/>
      <c r="AA426" s="30"/>
      <c r="AB426" s="30"/>
      <c r="AC426" s="30"/>
    </row>
    <row r="427" spans="1:29" ht="21" customHeight="1">
      <c r="A427" s="1254" t="str">
        <f t="shared" si="30"/>
        <v/>
      </c>
      <c r="B427" s="30"/>
      <c r="C427" s="2066">
        <f>'Og s3a'!C424</f>
        <v>0</v>
      </c>
      <c r="D427" s="2067"/>
      <c r="E427" s="2068">
        <f>'Og s3a'!E424</f>
        <v>0</v>
      </c>
      <c r="F427" s="2067"/>
      <c r="G427" s="870">
        <f>'Og s3a'!F424</f>
        <v>0</v>
      </c>
      <c r="H427" s="874"/>
      <c r="I427" s="411">
        <f>'Og s3a'!G424</f>
        <v>0</v>
      </c>
      <c r="J427" s="532"/>
      <c r="K427" s="30"/>
      <c r="L427" s="30"/>
      <c r="M427" s="240">
        <f t="shared" si="31"/>
        <v>0</v>
      </c>
      <c r="N427" s="240">
        <f t="shared" si="32"/>
        <v>0</v>
      </c>
      <c r="O427" s="240">
        <f t="shared" si="33"/>
        <v>0</v>
      </c>
      <c r="P427" s="240">
        <f t="shared" si="34"/>
        <v>0</v>
      </c>
      <c r="Q427" s="48">
        <f>'Og s3a'!H424</f>
        <v>0</v>
      </c>
      <c r="R427" s="412">
        <f>'Og s3a'!D424</f>
        <v>0</v>
      </c>
      <c r="S427" s="30"/>
      <c r="T427" s="306"/>
      <c r="U427" s="306"/>
      <c r="V427" s="306"/>
      <c r="W427" s="30"/>
      <c r="X427" s="30"/>
      <c r="Y427" s="30"/>
      <c r="Z427" s="30"/>
      <c r="AA427" s="30"/>
      <c r="AB427" s="30"/>
      <c r="AC427" s="30"/>
    </row>
    <row r="428" spans="1:29" ht="21" customHeight="1">
      <c r="A428" s="1254" t="str">
        <f t="shared" si="30"/>
        <v/>
      </c>
      <c r="B428" s="30"/>
      <c r="C428" s="2066">
        <f>'Og s3a'!C425</f>
        <v>0</v>
      </c>
      <c r="D428" s="2067"/>
      <c r="E428" s="2068">
        <f>'Og s3a'!E425</f>
        <v>0</v>
      </c>
      <c r="F428" s="2067"/>
      <c r="G428" s="870">
        <f>'Og s3a'!F425</f>
        <v>0</v>
      </c>
      <c r="H428" s="874"/>
      <c r="I428" s="411">
        <f>'Og s3a'!G425</f>
        <v>0</v>
      </c>
      <c r="J428" s="532"/>
      <c r="K428" s="30"/>
      <c r="L428" s="30"/>
      <c r="M428" s="240">
        <f t="shared" si="31"/>
        <v>0</v>
      </c>
      <c r="N428" s="240">
        <f t="shared" si="32"/>
        <v>0</v>
      </c>
      <c r="O428" s="240">
        <f t="shared" si="33"/>
        <v>0</v>
      </c>
      <c r="P428" s="240">
        <f t="shared" si="34"/>
        <v>0</v>
      </c>
      <c r="Q428" s="48">
        <f>'Og s3a'!H425</f>
        <v>0</v>
      </c>
      <c r="R428" s="412">
        <f>'Og s3a'!D425</f>
        <v>0</v>
      </c>
      <c r="S428" s="30"/>
      <c r="T428" s="306"/>
      <c r="U428" s="306"/>
      <c r="V428" s="306"/>
      <c r="W428" s="30"/>
      <c r="X428" s="30"/>
      <c r="Y428" s="30"/>
      <c r="Z428" s="30"/>
      <c r="AA428" s="30"/>
      <c r="AB428" s="30"/>
      <c r="AC428" s="30"/>
    </row>
    <row r="429" spans="1:29" ht="21" customHeight="1">
      <c r="A429" s="1254" t="str">
        <f t="shared" si="30"/>
        <v/>
      </c>
      <c r="B429" s="30"/>
      <c r="C429" s="2066">
        <f>'Og s3a'!C426</f>
        <v>0</v>
      </c>
      <c r="D429" s="2067"/>
      <c r="E429" s="2068">
        <f>'Og s3a'!E426</f>
        <v>0</v>
      </c>
      <c r="F429" s="2067"/>
      <c r="G429" s="870">
        <f>'Og s3a'!F426</f>
        <v>0</v>
      </c>
      <c r="H429" s="874"/>
      <c r="I429" s="411">
        <f>'Og s3a'!G426</f>
        <v>0</v>
      </c>
      <c r="J429" s="532"/>
      <c r="K429" s="30"/>
      <c r="L429" s="30"/>
      <c r="M429" s="240">
        <f t="shared" si="31"/>
        <v>0</v>
      </c>
      <c r="N429" s="240">
        <f t="shared" si="32"/>
        <v>0</v>
      </c>
      <c r="O429" s="240">
        <f t="shared" si="33"/>
        <v>0</v>
      </c>
      <c r="P429" s="240">
        <f t="shared" si="34"/>
        <v>0</v>
      </c>
      <c r="Q429" s="48">
        <f>'Og s3a'!H426</f>
        <v>0</v>
      </c>
      <c r="R429" s="412">
        <f>'Og s3a'!D426</f>
        <v>0</v>
      </c>
      <c r="S429" s="30"/>
      <c r="T429" s="306"/>
      <c r="U429" s="306"/>
      <c r="V429" s="306"/>
      <c r="W429" s="30"/>
      <c r="X429" s="30"/>
      <c r="Y429" s="30"/>
      <c r="Z429" s="30"/>
      <c r="AA429" s="30"/>
      <c r="AB429" s="30"/>
      <c r="AC429" s="30"/>
    </row>
    <row r="430" spans="1:29" ht="21" customHeight="1">
      <c r="A430" s="1254" t="str">
        <f t="shared" si="30"/>
        <v/>
      </c>
      <c r="B430" s="30"/>
      <c r="C430" s="2066">
        <f>'Og s3a'!C427</f>
        <v>0</v>
      </c>
      <c r="D430" s="2067"/>
      <c r="E430" s="2068">
        <f>'Og s3a'!E427</f>
        <v>0</v>
      </c>
      <c r="F430" s="2067"/>
      <c r="G430" s="870">
        <f>'Og s3a'!F427</f>
        <v>0</v>
      </c>
      <c r="H430" s="874"/>
      <c r="I430" s="411">
        <f>'Og s3a'!G427</f>
        <v>0</v>
      </c>
      <c r="J430" s="532"/>
      <c r="K430" s="30"/>
      <c r="L430" s="30"/>
      <c r="M430" s="240">
        <f t="shared" si="31"/>
        <v>0</v>
      </c>
      <c r="N430" s="240">
        <f t="shared" si="32"/>
        <v>0</v>
      </c>
      <c r="O430" s="240">
        <f t="shared" si="33"/>
        <v>0</v>
      </c>
      <c r="P430" s="240">
        <f t="shared" si="34"/>
        <v>0</v>
      </c>
      <c r="Q430" s="48">
        <f>'Og s3a'!H427</f>
        <v>0</v>
      </c>
      <c r="R430" s="412">
        <f>'Og s3a'!D427</f>
        <v>0</v>
      </c>
      <c r="S430" s="30"/>
      <c r="T430" s="306"/>
      <c r="U430" s="306"/>
      <c r="V430" s="306"/>
      <c r="W430" s="30"/>
      <c r="X430" s="30"/>
      <c r="Y430" s="30"/>
      <c r="Z430" s="30"/>
      <c r="AA430" s="30"/>
      <c r="AB430" s="30"/>
      <c r="AC430" s="30"/>
    </row>
    <row r="431" spans="1:29" ht="21" customHeight="1">
      <c r="A431" s="1254" t="str">
        <f t="shared" si="30"/>
        <v/>
      </c>
      <c r="B431" s="30"/>
      <c r="C431" s="2066">
        <f>'Og s3a'!C428</f>
        <v>0</v>
      </c>
      <c r="D431" s="2067"/>
      <c r="E431" s="2068">
        <f>'Og s3a'!E428</f>
        <v>0</v>
      </c>
      <c r="F431" s="2067"/>
      <c r="G431" s="870">
        <f>'Og s3a'!F428</f>
        <v>0</v>
      </c>
      <c r="H431" s="874"/>
      <c r="I431" s="411">
        <f>'Og s3a'!G428</f>
        <v>0</v>
      </c>
      <c r="J431" s="532"/>
      <c r="K431" s="30"/>
      <c r="L431" s="30"/>
      <c r="M431" s="240">
        <f t="shared" si="31"/>
        <v>0</v>
      </c>
      <c r="N431" s="240">
        <f t="shared" si="32"/>
        <v>0</v>
      </c>
      <c r="O431" s="240">
        <f t="shared" si="33"/>
        <v>0</v>
      </c>
      <c r="P431" s="240">
        <f t="shared" si="34"/>
        <v>0</v>
      </c>
      <c r="Q431" s="48">
        <f>'Og s3a'!H428</f>
        <v>0</v>
      </c>
      <c r="R431" s="412">
        <f>'Og s3a'!D428</f>
        <v>0</v>
      </c>
      <c r="S431" s="30"/>
      <c r="T431" s="306"/>
      <c r="U431" s="306"/>
      <c r="V431" s="306"/>
      <c r="W431" s="30"/>
      <c r="X431" s="30"/>
      <c r="Y431" s="30"/>
      <c r="Z431" s="30"/>
      <c r="AA431" s="30"/>
      <c r="AB431" s="30"/>
      <c r="AC431" s="30"/>
    </row>
    <row r="432" spans="1:29" ht="21" customHeight="1">
      <c r="A432" s="1254" t="str">
        <f t="shared" si="30"/>
        <v/>
      </c>
      <c r="B432" s="30"/>
      <c r="C432" s="2066">
        <f>'Og s3a'!C429</f>
        <v>0</v>
      </c>
      <c r="D432" s="2067"/>
      <c r="E432" s="2068">
        <f>'Og s3a'!E429</f>
        <v>0</v>
      </c>
      <c r="F432" s="2067"/>
      <c r="G432" s="870">
        <f>'Og s3a'!F429</f>
        <v>0</v>
      </c>
      <c r="H432" s="874"/>
      <c r="I432" s="411">
        <f>'Og s3a'!G429</f>
        <v>0</v>
      </c>
      <c r="J432" s="532"/>
      <c r="K432" s="30"/>
      <c r="L432" s="30"/>
      <c r="M432" s="240">
        <f t="shared" si="31"/>
        <v>0</v>
      </c>
      <c r="N432" s="240">
        <f t="shared" si="32"/>
        <v>0</v>
      </c>
      <c r="O432" s="240">
        <f t="shared" si="33"/>
        <v>0</v>
      </c>
      <c r="P432" s="240">
        <f t="shared" si="34"/>
        <v>0</v>
      </c>
      <c r="Q432" s="48">
        <f>'Og s3a'!H429</f>
        <v>0</v>
      </c>
      <c r="R432" s="412">
        <f>'Og s3a'!D429</f>
        <v>0</v>
      </c>
      <c r="S432" s="30"/>
      <c r="T432" s="306"/>
      <c r="U432" s="306"/>
      <c r="V432" s="306"/>
      <c r="W432" s="30"/>
      <c r="X432" s="30"/>
      <c r="Y432" s="30"/>
      <c r="Z432" s="30"/>
      <c r="AA432" s="30"/>
      <c r="AB432" s="30"/>
      <c r="AC432" s="30"/>
    </row>
    <row r="433" spans="1:29" ht="21" customHeight="1">
      <c r="A433" s="1254" t="str">
        <f t="shared" si="30"/>
        <v/>
      </c>
      <c r="B433" s="30"/>
      <c r="C433" s="2066">
        <f>'Og s3a'!C430</f>
        <v>0</v>
      </c>
      <c r="D433" s="2067"/>
      <c r="E433" s="2068">
        <f>'Og s3a'!E430</f>
        <v>0</v>
      </c>
      <c r="F433" s="2067"/>
      <c r="G433" s="870">
        <f>'Og s3a'!F430</f>
        <v>0</v>
      </c>
      <c r="H433" s="874"/>
      <c r="I433" s="411">
        <f>'Og s3a'!G430</f>
        <v>0</v>
      </c>
      <c r="J433" s="532"/>
      <c r="K433" s="30"/>
      <c r="L433" s="30"/>
      <c r="M433" s="240">
        <f t="shared" si="31"/>
        <v>0</v>
      </c>
      <c r="N433" s="240">
        <f t="shared" si="32"/>
        <v>0</v>
      </c>
      <c r="O433" s="240">
        <f t="shared" si="33"/>
        <v>0</v>
      </c>
      <c r="P433" s="240">
        <f t="shared" si="34"/>
        <v>0</v>
      </c>
      <c r="Q433" s="48">
        <f>'Og s3a'!H430</f>
        <v>0</v>
      </c>
      <c r="R433" s="412">
        <f>'Og s3a'!D430</f>
        <v>0</v>
      </c>
      <c r="S433" s="30"/>
      <c r="T433" s="306"/>
      <c r="U433" s="306"/>
      <c r="V433" s="306"/>
      <c r="W433" s="30"/>
      <c r="X433" s="30"/>
      <c r="Y433" s="30"/>
      <c r="Z433" s="30"/>
      <c r="AA433" s="30"/>
      <c r="AB433" s="30"/>
      <c r="AC433" s="30"/>
    </row>
    <row r="434" spans="1:29" ht="21" customHeight="1">
      <c r="A434" s="1254" t="str">
        <f t="shared" si="30"/>
        <v/>
      </c>
      <c r="B434" s="30"/>
      <c r="C434" s="2066">
        <f>'Og s3a'!C431</f>
        <v>0</v>
      </c>
      <c r="D434" s="2067"/>
      <c r="E434" s="2068">
        <f>'Og s3a'!E431</f>
        <v>0</v>
      </c>
      <c r="F434" s="2067"/>
      <c r="G434" s="870">
        <f>'Og s3a'!F431</f>
        <v>0</v>
      </c>
      <c r="H434" s="874"/>
      <c r="I434" s="411">
        <f>'Og s3a'!G431</f>
        <v>0</v>
      </c>
      <c r="J434" s="532"/>
      <c r="K434" s="30"/>
      <c r="L434" s="30"/>
      <c r="M434" s="240">
        <f t="shared" si="31"/>
        <v>0</v>
      </c>
      <c r="N434" s="240">
        <f t="shared" si="32"/>
        <v>0</v>
      </c>
      <c r="O434" s="240">
        <f t="shared" si="33"/>
        <v>0</v>
      </c>
      <c r="P434" s="240">
        <f t="shared" si="34"/>
        <v>0</v>
      </c>
      <c r="Q434" s="48">
        <f>'Og s3a'!H431</f>
        <v>0</v>
      </c>
      <c r="R434" s="412">
        <f>'Og s3a'!D431</f>
        <v>0</v>
      </c>
      <c r="S434" s="30"/>
      <c r="T434" s="306"/>
      <c r="U434" s="306"/>
      <c r="V434" s="306"/>
      <c r="W434" s="30"/>
      <c r="X434" s="30"/>
      <c r="Y434" s="30"/>
      <c r="Z434" s="30"/>
      <c r="AA434" s="30"/>
      <c r="AB434" s="30"/>
      <c r="AC434" s="30"/>
    </row>
    <row r="435" spans="1:29" ht="21" customHeight="1">
      <c r="A435" s="1254" t="str">
        <f t="shared" si="30"/>
        <v/>
      </c>
      <c r="B435" s="30"/>
      <c r="C435" s="2066">
        <f>'Og s3a'!C432</f>
        <v>0</v>
      </c>
      <c r="D435" s="2067"/>
      <c r="E435" s="2068">
        <f>'Og s3a'!E432</f>
        <v>0</v>
      </c>
      <c r="F435" s="2067"/>
      <c r="G435" s="870">
        <f>'Og s3a'!F432</f>
        <v>0</v>
      </c>
      <c r="H435" s="874"/>
      <c r="I435" s="411">
        <f>'Og s3a'!G432</f>
        <v>0</v>
      </c>
      <c r="J435" s="532"/>
      <c r="K435" s="30"/>
      <c r="L435" s="30"/>
      <c r="M435" s="240">
        <f t="shared" si="31"/>
        <v>0</v>
      </c>
      <c r="N435" s="240">
        <f t="shared" si="32"/>
        <v>0</v>
      </c>
      <c r="O435" s="240">
        <f t="shared" si="33"/>
        <v>0</v>
      </c>
      <c r="P435" s="240">
        <f t="shared" si="34"/>
        <v>0</v>
      </c>
      <c r="Q435" s="48">
        <f>'Og s3a'!H432</f>
        <v>0</v>
      </c>
      <c r="R435" s="412">
        <f>'Og s3a'!D432</f>
        <v>0</v>
      </c>
      <c r="S435" s="30"/>
      <c r="T435" s="306"/>
      <c r="U435" s="306"/>
      <c r="V435" s="306"/>
      <c r="W435" s="30"/>
      <c r="X435" s="30"/>
      <c r="Y435" s="30"/>
      <c r="Z435" s="30"/>
      <c r="AA435" s="30"/>
      <c r="AB435" s="30"/>
      <c r="AC435" s="30"/>
    </row>
    <row r="436" spans="1:29" ht="21" customHeight="1">
      <c r="A436" s="1254" t="str">
        <f t="shared" si="30"/>
        <v/>
      </c>
      <c r="B436" s="30"/>
      <c r="C436" s="2066">
        <f>'Og s3a'!C433</f>
        <v>0</v>
      </c>
      <c r="D436" s="2067"/>
      <c r="E436" s="2068">
        <f>'Og s3a'!E433</f>
        <v>0</v>
      </c>
      <c r="F436" s="2067"/>
      <c r="G436" s="870">
        <f>'Og s3a'!F433</f>
        <v>0</v>
      </c>
      <c r="H436" s="874"/>
      <c r="I436" s="411">
        <f>'Og s3a'!G433</f>
        <v>0</v>
      </c>
      <c r="J436" s="532"/>
      <c r="K436" s="30"/>
      <c r="L436" s="30"/>
      <c r="M436" s="240">
        <f t="shared" si="31"/>
        <v>0</v>
      </c>
      <c r="N436" s="240">
        <f t="shared" si="32"/>
        <v>0</v>
      </c>
      <c r="O436" s="240">
        <f t="shared" si="33"/>
        <v>0</v>
      </c>
      <c r="P436" s="240">
        <f t="shared" si="34"/>
        <v>0</v>
      </c>
      <c r="Q436" s="48">
        <f>'Og s3a'!H433</f>
        <v>0</v>
      </c>
      <c r="R436" s="412">
        <f>'Og s3a'!D433</f>
        <v>0</v>
      </c>
      <c r="S436" s="30"/>
      <c r="T436" s="306"/>
      <c r="U436" s="306"/>
      <c r="V436" s="306"/>
      <c r="W436" s="30"/>
      <c r="X436" s="30"/>
      <c r="Y436" s="30"/>
      <c r="Z436" s="30"/>
      <c r="AA436" s="30"/>
      <c r="AB436" s="30"/>
      <c r="AC436" s="30"/>
    </row>
    <row r="437" spans="1:29" ht="21" customHeight="1">
      <c r="A437" s="1254" t="str">
        <f t="shared" si="30"/>
        <v/>
      </c>
      <c r="B437" s="30"/>
      <c r="C437" s="2066">
        <f>'Og s3a'!C434</f>
        <v>0</v>
      </c>
      <c r="D437" s="2067"/>
      <c r="E437" s="2068">
        <f>'Og s3a'!E434</f>
        <v>0</v>
      </c>
      <c r="F437" s="2067"/>
      <c r="G437" s="870">
        <f>'Og s3a'!F434</f>
        <v>0</v>
      </c>
      <c r="H437" s="874"/>
      <c r="I437" s="411">
        <f>'Og s3a'!G434</f>
        <v>0</v>
      </c>
      <c r="J437" s="532"/>
      <c r="K437" s="30"/>
      <c r="L437" s="30"/>
      <c r="M437" s="240">
        <f t="shared" si="31"/>
        <v>0</v>
      </c>
      <c r="N437" s="240">
        <f t="shared" si="32"/>
        <v>0</v>
      </c>
      <c r="O437" s="240">
        <f t="shared" si="33"/>
        <v>0</v>
      </c>
      <c r="P437" s="240">
        <f t="shared" si="34"/>
        <v>0</v>
      </c>
      <c r="Q437" s="48">
        <f>'Og s3a'!H434</f>
        <v>0</v>
      </c>
      <c r="R437" s="412">
        <f>'Og s3a'!D434</f>
        <v>0</v>
      </c>
      <c r="S437" s="30"/>
      <c r="T437" s="306"/>
      <c r="U437" s="306"/>
      <c r="V437" s="306"/>
      <c r="W437" s="30"/>
      <c r="X437" s="30"/>
      <c r="Y437" s="30"/>
      <c r="Z437" s="30"/>
      <c r="AA437" s="30"/>
      <c r="AB437" s="30"/>
      <c r="AC437" s="30"/>
    </row>
    <row r="438" spans="1:29" ht="21" customHeight="1">
      <c r="A438" s="1254" t="str">
        <f t="shared" si="30"/>
        <v/>
      </c>
      <c r="B438" s="30"/>
      <c r="C438" s="2066">
        <f>'Og s3a'!C435</f>
        <v>0</v>
      </c>
      <c r="D438" s="2067"/>
      <c r="E438" s="2068">
        <f>'Og s3a'!E435</f>
        <v>0</v>
      </c>
      <c r="F438" s="2067"/>
      <c r="G438" s="870">
        <f>'Og s3a'!F435</f>
        <v>0</v>
      </c>
      <c r="H438" s="874"/>
      <c r="I438" s="411">
        <f>'Og s3a'!G435</f>
        <v>0</v>
      </c>
      <c r="J438" s="532"/>
      <c r="K438" s="30"/>
      <c r="L438" s="30"/>
      <c r="M438" s="240">
        <f t="shared" si="31"/>
        <v>0</v>
      </c>
      <c r="N438" s="240">
        <f t="shared" si="32"/>
        <v>0</v>
      </c>
      <c r="O438" s="240">
        <f t="shared" si="33"/>
        <v>0</v>
      </c>
      <c r="P438" s="240">
        <f t="shared" si="34"/>
        <v>0</v>
      </c>
      <c r="Q438" s="48">
        <f>'Og s3a'!H435</f>
        <v>0</v>
      </c>
      <c r="R438" s="412">
        <f>'Og s3a'!D435</f>
        <v>0</v>
      </c>
      <c r="S438" s="30"/>
      <c r="T438" s="306"/>
      <c r="U438" s="306"/>
      <c r="V438" s="306"/>
      <c r="W438" s="30"/>
      <c r="X438" s="30"/>
      <c r="Y438" s="30"/>
      <c r="Z438" s="30"/>
      <c r="AA438" s="30"/>
      <c r="AB438" s="30"/>
      <c r="AC438" s="30"/>
    </row>
    <row r="439" spans="1:29" ht="21" customHeight="1">
      <c r="A439" s="1254" t="str">
        <f t="shared" si="30"/>
        <v/>
      </c>
      <c r="B439" s="30"/>
      <c r="C439" s="2066">
        <f>'Og s3a'!C436</f>
        <v>0</v>
      </c>
      <c r="D439" s="2067"/>
      <c r="E439" s="2068">
        <f>'Og s3a'!E436</f>
        <v>0</v>
      </c>
      <c r="F439" s="2067"/>
      <c r="G439" s="870">
        <f>'Og s3a'!F436</f>
        <v>0</v>
      </c>
      <c r="H439" s="874"/>
      <c r="I439" s="411">
        <f>'Og s3a'!G436</f>
        <v>0</v>
      </c>
      <c r="J439" s="532"/>
      <c r="K439" s="30"/>
      <c r="L439" s="30"/>
      <c r="M439" s="240">
        <f t="shared" si="31"/>
        <v>0</v>
      </c>
      <c r="N439" s="240">
        <f t="shared" si="32"/>
        <v>0</v>
      </c>
      <c r="O439" s="240">
        <f t="shared" si="33"/>
        <v>0</v>
      </c>
      <c r="P439" s="240">
        <f t="shared" si="34"/>
        <v>0</v>
      </c>
      <c r="Q439" s="48">
        <f>'Og s3a'!H436</f>
        <v>0</v>
      </c>
      <c r="R439" s="412">
        <f>'Og s3a'!D436</f>
        <v>0</v>
      </c>
      <c r="S439" s="30"/>
      <c r="T439" s="306"/>
      <c r="U439" s="306"/>
      <c r="V439" s="306"/>
      <c r="W439" s="30"/>
      <c r="X439" s="30"/>
      <c r="Y439" s="30"/>
      <c r="Z439" s="30"/>
      <c r="AA439" s="30"/>
      <c r="AB439" s="30"/>
      <c r="AC439" s="30"/>
    </row>
    <row r="440" spans="1:29" ht="21" customHeight="1">
      <c r="A440" s="1254" t="str">
        <f t="shared" si="30"/>
        <v/>
      </c>
      <c r="B440" s="30"/>
      <c r="C440" s="2066">
        <f>'Og s3a'!C437</f>
        <v>0</v>
      </c>
      <c r="D440" s="2067"/>
      <c r="E440" s="2068">
        <f>'Og s3a'!E437</f>
        <v>0</v>
      </c>
      <c r="F440" s="2067"/>
      <c r="G440" s="870">
        <f>'Og s3a'!F437</f>
        <v>0</v>
      </c>
      <c r="H440" s="874"/>
      <c r="I440" s="411">
        <f>'Og s3a'!G437</f>
        <v>0</v>
      </c>
      <c r="J440" s="532"/>
      <c r="K440" s="30"/>
      <c r="L440" s="30"/>
      <c r="M440" s="240">
        <f t="shared" si="31"/>
        <v>0</v>
      </c>
      <c r="N440" s="240">
        <f t="shared" si="32"/>
        <v>0</v>
      </c>
      <c r="O440" s="240">
        <f t="shared" si="33"/>
        <v>0</v>
      </c>
      <c r="P440" s="240">
        <f t="shared" si="34"/>
        <v>0</v>
      </c>
      <c r="Q440" s="48">
        <f>'Og s3a'!H437</f>
        <v>0</v>
      </c>
      <c r="R440" s="412">
        <f>'Og s3a'!D437</f>
        <v>0</v>
      </c>
      <c r="S440" s="30"/>
      <c r="T440" s="306"/>
      <c r="U440" s="306"/>
      <c r="V440" s="306"/>
      <c r="W440" s="30"/>
      <c r="X440" s="30"/>
      <c r="Y440" s="30"/>
      <c r="Z440" s="30"/>
      <c r="AA440" s="30"/>
      <c r="AB440" s="30"/>
      <c r="AC440" s="30"/>
    </row>
    <row r="441" spans="1:29" ht="21" customHeight="1">
      <c r="A441" s="1254" t="str">
        <f t="shared" si="30"/>
        <v/>
      </c>
      <c r="B441" s="30"/>
      <c r="C441" s="2066">
        <f>'Og s3a'!C438</f>
        <v>0</v>
      </c>
      <c r="D441" s="2067"/>
      <c r="E441" s="2068">
        <f>'Og s3a'!E438</f>
        <v>0</v>
      </c>
      <c r="F441" s="2067"/>
      <c r="G441" s="870">
        <f>'Og s3a'!F438</f>
        <v>0</v>
      </c>
      <c r="H441" s="874"/>
      <c r="I441" s="411">
        <f>'Og s3a'!G438</f>
        <v>0</v>
      </c>
      <c r="J441" s="532"/>
      <c r="K441" s="30"/>
      <c r="L441" s="30"/>
      <c r="M441" s="240">
        <f t="shared" si="31"/>
        <v>0</v>
      </c>
      <c r="N441" s="240">
        <f t="shared" si="32"/>
        <v>0</v>
      </c>
      <c r="O441" s="240">
        <f t="shared" si="33"/>
        <v>0</v>
      </c>
      <c r="P441" s="240">
        <f t="shared" si="34"/>
        <v>0</v>
      </c>
      <c r="Q441" s="48">
        <f>'Og s3a'!H438</f>
        <v>0</v>
      </c>
      <c r="R441" s="412">
        <f>'Og s3a'!D438</f>
        <v>0</v>
      </c>
      <c r="S441" s="30"/>
      <c r="T441" s="306"/>
      <c r="U441" s="306"/>
      <c r="V441" s="306"/>
      <c r="W441" s="30"/>
      <c r="X441" s="30"/>
      <c r="Y441" s="30"/>
      <c r="Z441" s="30"/>
      <c r="AA441" s="30"/>
      <c r="AB441" s="30"/>
      <c r="AC441" s="30"/>
    </row>
    <row r="442" spans="1:29" ht="21" customHeight="1">
      <c r="A442" s="1254" t="str">
        <f t="shared" si="30"/>
        <v/>
      </c>
      <c r="B442" s="30"/>
      <c r="C442" s="2066">
        <f>'Og s3a'!C439</f>
        <v>0</v>
      </c>
      <c r="D442" s="2067"/>
      <c r="E442" s="2068">
        <f>'Og s3a'!E439</f>
        <v>0</v>
      </c>
      <c r="F442" s="2067"/>
      <c r="G442" s="870">
        <f>'Og s3a'!F439</f>
        <v>0</v>
      </c>
      <c r="H442" s="874"/>
      <c r="I442" s="411">
        <f>'Og s3a'!G439</f>
        <v>0</v>
      </c>
      <c r="J442" s="532"/>
      <c r="K442" s="30"/>
      <c r="L442" s="30"/>
      <c r="M442" s="240">
        <f t="shared" si="31"/>
        <v>0</v>
      </c>
      <c r="N442" s="240">
        <f t="shared" si="32"/>
        <v>0</v>
      </c>
      <c r="O442" s="240">
        <f t="shared" si="33"/>
        <v>0</v>
      </c>
      <c r="P442" s="240">
        <f t="shared" si="34"/>
        <v>0</v>
      </c>
      <c r="Q442" s="48">
        <f>'Og s3a'!H439</f>
        <v>0</v>
      </c>
      <c r="R442" s="412">
        <f>'Og s3a'!D439</f>
        <v>0</v>
      </c>
      <c r="S442" s="30"/>
      <c r="T442" s="306"/>
      <c r="U442" s="306"/>
      <c r="V442" s="306"/>
      <c r="W442" s="30"/>
      <c r="X442" s="30"/>
      <c r="Y442" s="30"/>
      <c r="Z442" s="30"/>
      <c r="AA442" s="30"/>
      <c r="AB442" s="30"/>
      <c r="AC442" s="30"/>
    </row>
    <row r="443" spans="1:29" ht="21" customHeight="1">
      <c r="A443" s="1254" t="str">
        <f t="shared" si="30"/>
        <v/>
      </c>
      <c r="B443" s="30"/>
      <c r="C443" s="2066">
        <f>'Og s3a'!C440</f>
        <v>0</v>
      </c>
      <c r="D443" s="2067"/>
      <c r="E443" s="2068">
        <f>'Og s3a'!E440</f>
        <v>0</v>
      </c>
      <c r="F443" s="2067"/>
      <c r="G443" s="870">
        <f>'Og s3a'!F440</f>
        <v>0</v>
      </c>
      <c r="H443" s="874"/>
      <c r="I443" s="411">
        <f>'Og s3a'!G440</f>
        <v>0</v>
      </c>
      <c r="J443" s="532"/>
      <c r="K443" s="30"/>
      <c r="L443" s="30"/>
      <c r="M443" s="240">
        <f t="shared" si="31"/>
        <v>0</v>
      </c>
      <c r="N443" s="240">
        <f t="shared" si="32"/>
        <v>0</v>
      </c>
      <c r="O443" s="240">
        <f t="shared" si="33"/>
        <v>0</v>
      </c>
      <c r="P443" s="240">
        <f t="shared" si="34"/>
        <v>0</v>
      </c>
      <c r="Q443" s="48">
        <f>'Og s3a'!H440</f>
        <v>0</v>
      </c>
      <c r="R443" s="412">
        <f>'Og s3a'!D440</f>
        <v>0</v>
      </c>
      <c r="S443" s="30"/>
      <c r="T443" s="306"/>
      <c r="U443" s="306"/>
      <c r="V443" s="306"/>
      <c r="W443" s="30"/>
      <c r="X443" s="30"/>
      <c r="Y443" s="30"/>
      <c r="Z443" s="30"/>
      <c r="AA443" s="30"/>
      <c r="AB443" s="30"/>
      <c r="AC443" s="30"/>
    </row>
    <row r="444" spans="1:29" ht="21" customHeight="1">
      <c r="A444" s="1254" t="str">
        <f t="shared" si="30"/>
        <v/>
      </c>
      <c r="B444" s="30"/>
      <c r="C444" s="2066">
        <f>'Og s3a'!C441</f>
        <v>0</v>
      </c>
      <c r="D444" s="2067"/>
      <c r="E444" s="2068">
        <f>'Og s3a'!E441</f>
        <v>0</v>
      </c>
      <c r="F444" s="2067"/>
      <c r="G444" s="870">
        <f>'Og s3a'!F441</f>
        <v>0</v>
      </c>
      <c r="H444" s="874"/>
      <c r="I444" s="411">
        <f>'Og s3a'!G441</f>
        <v>0</v>
      </c>
      <c r="J444" s="532"/>
      <c r="K444" s="30"/>
      <c r="L444" s="30"/>
      <c r="M444" s="240">
        <f t="shared" si="31"/>
        <v>0</v>
      </c>
      <c r="N444" s="240">
        <f t="shared" si="32"/>
        <v>0</v>
      </c>
      <c r="O444" s="240">
        <f t="shared" si="33"/>
        <v>0</v>
      </c>
      <c r="P444" s="240">
        <f t="shared" si="34"/>
        <v>0</v>
      </c>
      <c r="Q444" s="48">
        <f>'Og s3a'!H441</f>
        <v>0</v>
      </c>
      <c r="R444" s="412">
        <f>'Og s3a'!D441</f>
        <v>0</v>
      </c>
      <c r="S444" s="30"/>
      <c r="T444" s="306"/>
      <c r="U444" s="306"/>
      <c r="V444" s="306"/>
      <c r="W444" s="30"/>
      <c r="X444" s="30"/>
      <c r="Y444" s="30"/>
      <c r="Z444" s="30"/>
      <c r="AA444" s="30"/>
      <c r="AB444" s="30"/>
      <c r="AC444" s="30"/>
    </row>
    <row r="445" spans="1:29" ht="21" customHeight="1">
      <c r="A445" s="1254" t="str">
        <f t="shared" si="30"/>
        <v/>
      </c>
      <c r="B445" s="30"/>
      <c r="C445" s="2066">
        <f>'Og s3a'!C442</f>
        <v>0</v>
      </c>
      <c r="D445" s="2067"/>
      <c r="E445" s="2068">
        <f>'Og s3a'!E442</f>
        <v>0</v>
      </c>
      <c r="F445" s="2067"/>
      <c r="G445" s="870">
        <f>'Og s3a'!F442</f>
        <v>0</v>
      </c>
      <c r="H445" s="874"/>
      <c r="I445" s="411">
        <f>'Og s3a'!G442</f>
        <v>0</v>
      </c>
      <c r="J445" s="532"/>
      <c r="K445" s="30"/>
      <c r="L445" s="30"/>
      <c r="M445" s="240">
        <f t="shared" si="31"/>
        <v>0</v>
      </c>
      <c r="N445" s="240">
        <f t="shared" si="32"/>
        <v>0</v>
      </c>
      <c r="O445" s="240">
        <f t="shared" si="33"/>
        <v>0</v>
      </c>
      <c r="P445" s="240">
        <f t="shared" si="34"/>
        <v>0</v>
      </c>
      <c r="Q445" s="48">
        <f>'Og s3a'!H442</f>
        <v>0</v>
      </c>
      <c r="R445" s="412">
        <f>'Og s3a'!D442</f>
        <v>0</v>
      </c>
      <c r="S445" s="30"/>
      <c r="T445" s="306"/>
      <c r="U445" s="306"/>
      <c r="V445" s="306"/>
      <c r="W445" s="30"/>
      <c r="X445" s="30"/>
      <c r="Y445" s="30"/>
      <c r="Z445" s="30"/>
      <c r="AA445" s="30"/>
      <c r="AB445" s="30"/>
      <c r="AC445" s="30"/>
    </row>
    <row r="446" spans="1:29" ht="21" customHeight="1">
      <c r="A446" s="1254" t="str">
        <f t="shared" si="30"/>
        <v/>
      </c>
      <c r="B446" s="30"/>
      <c r="C446" s="2066">
        <f>'Og s3a'!C443</f>
        <v>0</v>
      </c>
      <c r="D446" s="2067"/>
      <c r="E446" s="2068">
        <f>'Og s3a'!E443</f>
        <v>0</v>
      </c>
      <c r="F446" s="2067"/>
      <c r="G446" s="870">
        <f>'Og s3a'!F443</f>
        <v>0</v>
      </c>
      <c r="H446" s="874"/>
      <c r="I446" s="411">
        <f>'Og s3a'!G443</f>
        <v>0</v>
      </c>
      <c r="J446" s="532"/>
      <c r="K446" s="30"/>
      <c r="L446" s="30"/>
      <c r="M446" s="240">
        <f t="shared" si="31"/>
        <v>0</v>
      </c>
      <c r="N446" s="240">
        <f t="shared" si="32"/>
        <v>0</v>
      </c>
      <c r="O446" s="240">
        <f t="shared" si="33"/>
        <v>0</v>
      </c>
      <c r="P446" s="240">
        <f t="shared" si="34"/>
        <v>0</v>
      </c>
      <c r="Q446" s="48">
        <f>'Og s3a'!H443</f>
        <v>0</v>
      </c>
      <c r="R446" s="412">
        <f>'Og s3a'!D443</f>
        <v>0</v>
      </c>
      <c r="S446" s="30"/>
      <c r="T446" s="306"/>
      <c r="U446" s="306"/>
      <c r="V446" s="306"/>
      <c r="W446" s="30"/>
      <c r="X446" s="30"/>
      <c r="Y446" s="30"/>
      <c r="Z446" s="30"/>
      <c r="AA446" s="30"/>
      <c r="AB446" s="30"/>
      <c r="AC446" s="30"/>
    </row>
    <row r="447" spans="1:29" ht="21" customHeight="1">
      <c r="A447" s="1254" t="str">
        <f t="shared" si="30"/>
        <v/>
      </c>
      <c r="B447" s="30"/>
      <c r="C447" s="2066">
        <f>'Og s3a'!C444</f>
        <v>0</v>
      </c>
      <c r="D447" s="2067"/>
      <c r="E447" s="2068">
        <f>'Og s3a'!E444</f>
        <v>0</v>
      </c>
      <c r="F447" s="2067"/>
      <c r="G447" s="870">
        <f>'Og s3a'!F444</f>
        <v>0</v>
      </c>
      <c r="H447" s="874"/>
      <c r="I447" s="411">
        <f>'Og s3a'!G444</f>
        <v>0</v>
      </c>
      <c r="J447" s="532"/>
      <c r="K447" s="30"/>
      <c r="L447" s="30"/>
      <c r="M447" s="240">
        <f t="shared" si="31"/>
        <v>0</v>
      </c>
      <c r="N447" s="240">
        <f t="shared" si="32"/>
        <v>0</v>
      </c>
      <c r="O447" s="240">
        <f t="shared" si="33"/>
        <v>0</v>
      </c>
      <c r="P447" s="240">
        <f t="shared" si="34"/>
        <v>0</v>
      </c>
      <c r="Q447" s="48">
        <f>'Og s3a'!H444</f>
        <v>0</v>
      </c>
      <c r="R447" s="412">
        <f>'Og s3a'!D444</f>
        <v>0</v>
      </c>
      <c r="S447" s="30"/>
      <c r="T447" s="306"/>
      <c r="U447" s="306"/>
      <c r="V447" s="306"/>
      <c r="W447" s="30"/>
      <c r="X447" s="30"/>
      <c r="Y447" s="30"/>
      <c r="Z447" s="30"/>
      <c r="AA447" s="30"/>
      <c r="AB447" s="30"/>
      <c r="AC447" s="30"/>
    </row>
    <row r="448" spans="1:29" ht="21" customHeight="1">
      <c r="A448" s="1254" t="str">
        <f t="shared" si="30"/>
        <v/>
      </c>
      <c r="B448" s="30"/>
      <c r="C448" s="2066">
        <f>'Og s3a'!C445</f>
        <v>0</v>
      </c>
      <c r="D448" s="2067"/>
      <c r="E448" s="2068">
        <f>'Og s3a'!E445</f>
        <v>0</v>
      </c>
      <c r="F448" s="2067"/>
      <c r="G448" s="870">
        <f>'Og s3a'!F445</f>
        <v>0</v>
      </c>
      <c r="H448" s="874"/>
      <c r="I448" s="411">
        <f>'Og s3a'!G445</f>
        <v>0</v>
      </c>
      <c r="J448" s="532"/>
      <c r="K448" s="30"/>
      <c r="L448" s="30"/>
      <c r="M448" s="240">
        <f t="shared" si="31"/>
        <v>0</v>
      </c>
      <c r="N448" s="240">
        <f t="shared" si="32"/>
        <v>0</v>
      </c>
      <c r="O448" s="240">
        <f t="shared" si="33"/>
        <v>0</v>
      </c>
      <c r="P448" s="240">
        <f t="shared" si="34"/>
        <v>0</v>
      </c>
      <c r="Q448" s="48">
        <f>'Og s3a'!H445</f>
        <v>0</v>
      </c>
      <c r="R448" s="412">
        <f>'Og s3a'!D445</f>
        <v>0</v>
      </c>
      <c r="S448" s="30"/>
      <c r="T448" s="306"/>
      <c r="U448" s="306"/>
      <c r="V448" s="306"/>
      <c r="W448" s="30"/>
      <c r="X448" s="30"/>
      <c r="Y448" s="30"/>
      <c r="Z448" s="30"/>
      <c r="AA448" s="30"/>
      <c r="AB448" s="30"/>
      <c r="AC448" s="30"/>
    </row>
    <row r="449" spans="1:29" ht="21" customHeight="1">
      <c r="A449" s="1254" t="str">
        <f t="shared" si="30"/>
        <v/>
      </c>
      <c r="B449" s="30"/>
      <c r="C449" s="2066">
        <f>'Og s3a'!C446</f>
        <v>0</v>
      </c>
      <c r="D449" s="2067"/>
      <c r="E449" s="2068">
        <f>'Og s3a'!E446</f>
        <v>0</v>
      </c>
      <c r="F449" s="2067"/>
      <c r="G449" s="870">
        <f>'Og s3a'!F446</f>
        <v>0</v>
      </c>
      <c r="H449" s="874"/>
      <c r="I449" s="411">
        <f>'Og s3a'!G446</f>
        <v>0</v>
      </c>
      <c r="J449" s="532"/>
      <c r="K449" s="30"/>
      <c r="L449" s="30"/>
      <c r="M449" s="240">
        <f t="shared" si="31"/>
        <v>0</v>
      </c>
      <c r="N449" s="240">
        <f t="shared" si="32"/>
        <v>0</v>
      </c>
      <c r="O449" s="240">
        <f t="shared" si="33"/>
        <v>0</v>
      </c>
      <c r="P449" s="240">
        <f t="shared" si="34"/>
        <v>0</v>
      </c>
      <c r="Q449" s="48">
        <f>'Og s3a'!H446</f>
        <v>0</v>
      </c>
      <c r="R449" s="412">
        <f>'Og s3a'!D446</f>
        <v>0</v>
      </c>
      <c r="S449" s="30"/>
      <c r="T449" s="306"/>
      <c r="U449" s="306"/>
      <c r="V449" s="306"/>
      <c r="W449" s="30"/>
      <c r="X449" s="30"/>
      <c r="Y449" s="30"/>
      <c r="Z449" s="30"/>
      <c r="AA449" s="30"/>
      <c r="AB449" s="30"/>
      <c r="AC449" s="30"/>
    </row>
    <row r="450" spans="1:29" ht="21" customHeight="1">
      <c r="A450" s="1254" t="str">
        <f t="shared" si="30"/>
        <v/>
      </c>
      <c r="B450" s="30"/>
      <c r="C450" s="2066">
        <f>'Og s3a'!C447</f>
        <v>0</v>
      </c>
      <c r="D450" s="2067"/>
      <c r="E450" s="2068">
        <f>'Og s3a'!E447</f>
        <v>0</v>
      </c>
      <c r="F450" s="2067"/>
      <c r="G450" s="870">
        <f>'Og s3a'!F447</f>
        <v>0</v>
      </c>
      <c r="H450" s="874"/>
      <c r="I450" s="411">
        <f>'Og s3a'!G447</f>
        <v>0</v>
      </c>
      <c r="J450" s="532"/>
      <c r="K450" s="30"/>
      <c r="L450" s="30"/>
      <c r="M450" s="240">
        <f t="shared" si="31"/>
        <v>0</v>
      </c>
      <c r="N450" s="240">
        <f t="shared" si="32"/>
        <v>0</v>
      </c>
      <c r="O450" s="240">
        <f t="shared" si="33"/>
        <v>0</v>
      </c>
      <c r="P450" s="240">
        <f t="shared" si="34"/>
        <v>0</v>
      </c>
      <c r="Q450" s="48">
        <f>'Og s3a'!H447</f>
        <v>0</v>
      </c>
      <c r="R450" s="412">
        <f>'Og s3a'!D447</f>
        <v>0</v>
      </c>
      <c r="S450" s="30"/>
      <c r="T450" s="306"/>
      <c r="U450" s="306"/>
      <c r="V450" s="306"/>
      <c r="W450" s="30"/>
      <c r="X450" s="30"/>
      <c r="Y450" s="30"/>
      <c r="Z450" s="30"/>
      <c r="AA450" s="30"/>
      <c r="AB450" s="30"/>
      <c r="AC450" s="30"/>
    </row>
    <row r="451" spans="1:29" ht="21" customHeight="1">
      <c r="A451" s="1254" t="str">
        <f t="shared" si="30"/>
        <v/>
      </c>
      <c r="B451" s="30"/>
      <c r="C451" s="2066">
        <f>'Og s3a'!C448</f>
        <v>0</v>
      </c>
      <c r="D451" s="2067"/>
      <c r="E451" s="2068">
        <f>'Og s3a'!E448</f>
        <v>0</v>
      </c>
      <c r="F451" s="2067"/>
      <c r="G451" s="870">
        <f>'Og s3a'!F448</f>
        <v>0</v>
      </c>
      <c r="H451" s="874"/>
      <c r="I451" s="411">
        <f>'Og s3a'!G448</f>
        <v>0</v>
      </c>
      <c r="J451" s="532"/>
      <c r="K451" s="30"/>
      <c r="L451" s="30"/>
      <c r="M451" s="240">
        <f t="shared" si="31"/>
        <v>0</v>
      </c>
      <c r="N451" s="240">
        <f t="shared" si="32"/>
        <v>0</v>
      </c>
      <c r="O451" s="240">
        <f t="shared" si="33"/>
        <v>0</v>
      </c>
      <c r="P451" s="240">
        <f t="shared" si="34"/>
        <v>0</v>
      </c>
      <c r="Q451" s="48">
        <f>'Og s3a'!H448</f>
        <v>0</v>
      </c>
      <c r="R451" s="412">
        <f>'Og s3a'!D448</f>
        <v>0</v>
      </c>
      <c r="S451" s="30"/>
      <c r="T451" s="306"/>
      <c r="U451" s="306"/>
      <c r="V451" s="306"/>
      <c r="W451" s="30"/>
      <c r="X451" s="30"/>
      <c r="Y451" s="30"/>
      <c r="Z451" s="30"/>
      <c r="AA451" s="30"/>
      <c r="AB451" s="30"/>
      <c r="AC451" s="30"/>
    </row>
    <row r="452" spans="1:29" ht="21" customHeight="1">
      <c r="A452" s="1254" t="str">
        <f t="shared" si="30"/>
        <v/>
      </c>
      <c r="B452" s="30"/>
      <c r="C452" s="2066">
        <f>'Og s3a'!C449</f>
        <v>0</v>
      </c>
      <c r="D452" s="2067"/>
      <c r="E452" s="2068">
        <f>'Og s3a'!E449</f>
        <v>0</v>
      </c>
      <c r="F452" s="2067"/>
      <c r="G452" s="870">
        <f>'Og s3a'!F449</f>
        <v>0</v>
      </c>
      <c r="H452" s="874"/>
      <c r="I452" s="411">
        <f>'Og s3a'!G449</f>
        <v>0</v>
      </c>
      <c r="J452" s="532"/>
      <c r="K452" s="30"/>
      <c r="L452" s="30"/>
      <c r="M452" s="240">
        <f t="shared" si="31"/>
        <v>0</v>
      </c>
      <c r="N452" s="240">
        <f t="shared" si="32"/>
        <v>0</v>
      </c>
      <c r="O452" s="240">
        <f t="shared" si="33"/>
        <v>0</v>
      </c>
      <c r="P452" s="240">
        <f t="shared" si="34"/>
        <v>0</v>
      </c>
      <c r="Q452" s="48">
        <f>'Og s3a'!H449</f>
        <v>0</v>
      </c>
      <c r="R452" s="412">
        <f>'Og s3a'!D449</f>
        <v>0</v>
      </c>
      <c r="S452" s="30"/>
      <c r="T452" s="306"/>
      <c r="U452" s="306"/>
      <c r="V452" s="306"/>
      <c r="W452" s="30"/>
      <c r="X452" s="30"/>
      <c r="Y452" s="30"/>
      <c r="Z452" s="30"/>
      <c r="AA452" s="30"/>
      <c r="AB452" s="30"/>
      <c r="AC452" s="30"/>
    </row>
    <row r="453" spans="1:29" ht="21" customHeight="1">
      <c r="A453" s="1254" t="str">
        <f t="shared" si="30"/>
        <v/>
      </c>
      <c r="B453" s="30"/>
      <c r="C453" s="2066">
        <f>'Og s3a'!C450</f>
        <v>0</v>
      </c>
      <c r="D453" s="2067"/>
      <c r="E453" s="2068">
        <f>'Og s3a'!E450</f>
        <v>0</v>
      </c>
      <c r="F453" s="2067"/>
      <c r="G453" s="870">
        <f>'Og s3a'!F450</f>
        <v>0</v>
      </c>
      <c r="H453" s="874"/>
      <c r="I453" s="411">
        <f>'Og s3a'!G450</f>
        <v>0</v>
      </c>
      <c r="J453" s="532"/>
      <c r="K453" s="30"/>
      <c r="L453" s="30"/>
      <c r="M453" s="240">
        <f t="shared" si="31"/>
        <v>0</v>
      </c>
      <c r="N453" s="240">
        <f t="shared" si="32"/>
        <v>0</v>
      </c>
      <c r="O453" s="240">
        <f t="shared" si="33"/>
        <v>0</v>
      </c>
      <c r="P453" s="240">
        <f t="shared" si="34"/>
        <v>0</v>
      </c>
      <c r="Q453" s="48">
        <f>'Og s3a'!H450</f>
        <v>0</v>
      </c>
      <c r="R453" s="412">
        <f>'Og s3a'!D450</f>
        <v>0</v>
      </c>
      <c r="S453" s="30"/>
      <c r="T453" s="306"/>
      <c r="U453" s="306"/>
      <c r="V453" s="306"/>
      <c r="W453" s="30"/>
      <c r="X453" s="30"/>
      <c r="Y453" s="30"/>
      <c r="Z453" s="30"/>
      <c r="AA453" s="30"/>
      <c r="AB453" s="30"/>
      <c r="AC453" s="30"/>
    </row>
    <row r="454" spans="1:29" ht="21" customHeight="1">
      <c r="A454" s="1254" t="str">
        <f t="shared" si="30"/>
        <v/>
      </c>
      <c r="B454" s="30"/>
      <c r="C454" s="2066">
        <f>'Og s3a'!C451</f>
        <v>0</v>
      </c>
      <c r="D454" s="2067"/>
      <c r="E454" s="2068">
        <f>'Og s3a'!E451</f>
        <v>0</v>
      </c>
      <c r="F454" s="2067"/>
      <c r="G454" s="870">
        <f>'Og s3a'!F451</f>
        <v>0</v>
      </c>
      <c r="H454" s="874"/>
      <c r="I454" s="411">
        <f>'Og s3a'!G451</f>
        <v>0</v>
      </c>
      <c r="J454" s="532"/>
      <c r="K454" s="30"/>
      <c r="L454" s="30"/>
      <c r="M454" s="240">
        <f t="shared" si="31"/>
        <v>0</v>
      </c>
      <c r="N454" s="240">
        <f t="shared" si="32"/>
        <v>0</v>
      </c>
      <c r="O454" s="240">
        <f t="shared" si="33"/>
        <v>0</v>
      </c>
      <c r="P454" s="240">
        <f t="shared" si="34"/>
        <v>0</v>
      </c>
      <c r="Q454" s="48">
        <f>'Og s3a'!H451</f>
        <v>0</v>
      </c>
      <c r="R454" s="412">
        <f>'Og s3a'!D451</f>
        <v>0</v>
      </c>
      <c r="S454" s="30"/>
      <c r="T454" s="306"/>
      <c r="U454" s="306"/>
      <c r="V454" s="306"/>
      <c r="W454" s="30"/>
      <c r="X454" s="30"/>
      <c r="Y454" s="30"/>
      <c r="Z454" s="30"/>
      <c r="AA454" s="30"/>
      <c r="AB454" s="30"/>
      <c r="AC454" s="30"/>
    </row>
    <row r="455" spans="1:29" ht="21" customHeight="1">
      <c r="A455" s="1254" t="str">
        <f t="shared" si="30"/>
        <v/>
      </c>
      <c r="B455" s="30"/>
      <c r="C455" s="2066">
        <f>'Og s3a'!C452</f>
        <v>0</v>
      </c>
      <c r="D455" s="2067"/>
      <c r="E455" s="2068">
        <f>'Og s3a'!E452</f>
        <v>0</v>
      </c>
      <c r="F455" s="2067"/>
      <c r="G455" s="870">
        <f>'Og s3a'!F452</f>
        <v>0</v>
      </c>
      <c r="H455" s="874"/>
      <c r="I455" s="411">
        <f>'Og s3a'!G452</f>
        <v>0</v>
      </c>
      <c r="J455" s="532"/>
      <c r="K455" s="30"/>
      <c r="L455" s="30"/>
      <c r="M455" s="240">
        <f t="shared" si="31"/>
        <v>0</v>
      </c>
      <c r="N455" s="240">
        <f t="shared" si="32"/>
        <v>0</v>
      </c>
      <c r="O455" s="240">
        <f t="shared" si="33"/>
        <v>0</v>
      </c>
      <c r="P455" s="240">
        <f t="shared" si="34"/>
        <v>0</v>
      </c>
      <c r="Q455" s="48">
        <f>'Og s3a'!H452</f>
        <v>0</v>
      </c>
      <c r="R455" s="412">
        <f>'Og s3a'!D452</f>
        <v>0</v>
      </c>
      <c r="S455" s="30"/>
      <c r="T455" s="306"/>
      <c r="U455" s="306"/>
      <c r="V455" s="306"/>
      <c r="W455" s="30"/>
      <c r="X455" s="30"/>
      <c r="Y455" s="30"/>
      <c r="Z455" s="30"/>
      <c r="AA455" s="30"/>
      <c r="AB455" s="30"/>
      <c r="AC455" s="30"/>
    </row>
    <row r="456" spans="1:29" ht="21" customHeight="1">
      <c r="A456" s="1254" t="str">
        <f t="shared" si="30"/>
        <v/>
      </c>
      <c r="B456" s="30"/>
      <c r="C456" s="2066">
        <f>'Og s3a'!C453</f>
        <v>0</v>
      </c>
      <c r="D456" s="2067"/>
      <c r="E456" s="2068">
        <f>'Og s3a'!E453</f>
        <v>0</v>
      </c>
      <c r="F456" s="2067"/>
      <c r="G456" s="870">
        <f>'Og s3a'!F453</f>
        <v>0</v>
      </c>
      <c r="H456" s="874"/>
      <c r="I456" s="411">
        <f>'Og s3a'!G453</f>
        <v>0</v>
      </c>
      <c r="J456" s="532"/>
      <c r="K456" s="30"/>
      <c r="L456" s="30"/>
      <c r="M456" s="240">
        <f t="shared" si="31"/>
        <v>0</v>
      </c>
      <c r="N456" s="240">
        <f t="shared" si="32"/>
        <v>0</v>
      </c>
      <c r="O456" s="240">
        <f t="shared" si="33"/>
        <v>0</v>
      </c>
      <c r="P456" s="240">
        <f t="shared" si="34"/>
        <v>0</v>
      </c>
      <c r="Q456" s="48">
        <f>'Og s3a'!H453</f>
        <v>0</v>
      </c>
      <c r="R456" s="412">
        <f>'Og s3a'!D453</f>
        <v>0</v>
      </c>
      <c r="S456" s="30"/>
      <c r="T456" s="306"/>
      <c r="U456" s="306"/>
      <c r="V456" s="306"/>
      <c r="W456" s="30"/>
      <c r="X456" s="30"/>
      <c r="Y456" s="30"/>
      <c r="Z456" s="30"/>
      <c r="AA456" s="30"/>
      <c r="AB456" s="30"/>
      <c r="AC456" s="30"/>
    </row>
    <row r="457" spans="1:29" ht="21" customHeight="1">
      <c r="A457" s="1254" t="str">
        <f t="shared" si="30"/>
        <v/>
      </c>
      <c r="B457" s="30"/>
      <c r="C457" s="2066">
        <f>'Og s3a'!C454</f>
        <v>0</v>
      </c>
      <c r="D457" s="2067"/>
      <c r="E457" s="2068">
        <f>'Og s3a'!E454</f>
        <v>0</v>
      </c>
      <c r="F457" s="2067"/>
      <c r="G457" s="870">
        <f>'Og s3a'!F454</f>
        <v>0</v>
      </c>
      <c r="H457" s="874"/>
      <c r="I457" s="411">
        <f>'Og s3a'!G454</f>
        <v>0</v>
      </c>
      <c r="J457" s="532"/>
      <c r="K457" s="30"/>
      <c r="L457" s="30"/>
      <c r="M457" s="240">
        <f t="shared" si="31"/>
        <v>0</v>
      </c>
      <c r="N457" s="240">
        <f t="shared" si="32"/>
        <v>0</v>
      </c>
      <c r="O457" s="240">
        <f t="shared" si="33"/>
        <v>0</v>
      </c>
      <c r="P457" s="240">
        <f t="shared" si="34"/>
        <v>0</v>
      </c>
      <c r="Q457" s="48">
        <f>'Og s3a'!H454</f>
        <v>0</v>
      </c>
      <c r="R457" s="412">
        <f>'Og s3a'!D454</f>
        <v>0</v>
      </c>
      <c r="S457" s="30"/>
      <c r="T457" s="306"/>
      <c r="U457" s="306"/>
      <c r="V457" s="306"/>
      <c r="W457" s="30"/>
      <c r="X457" s="30"/>
      <c r="Y457" s="30"/>
      <c r="Z457" s="30"/>
      <c r="AA457" s="30"/>
      <c r="AB457" s="30"/>
      <c r="AC457" s="30"/>
    </row>
    <row r="458" spans="1:29" ht="21" customHeight="1">
      <c r="A458" s="1254" t="str">
        <f t="shared" si="30"/>
        <v/>
      </c>
      <c r="B458" s="30"/>
      <c r="C458" s="2066">
        <f>'Og s3a'!C455</f>
        <v>0</v>
      </c>
      <c r="D458" s="2067"/>
      <c r="E458" s="2068">
        <f>'Og s3a'!E455</f>
        <v>0</v>
      </c>
      <c r="F458" s="2067"/>
      <c r="G458" s="870">
        <f>'Og s3a'!F455</f>
        <v>0</v>
      </c>
      <c r="H458" s="874"/>
      <c r="I458" s="411">
        <f>'Og s3a'!G455</f>
        <v>0</v>
      </c>
      <c r="J458" s="532"/>
      <c r="K458" s="30"/>
      <c r="L458" s="30"/>
      <c r="M458" s="240">
        <f t="shared" si="31"/>
        <v>0</v>
      </c>
      <c r="N458" s="240">
        <f t="shared" si="32"/>
        <v>0</v>
      </c>
      <c r="O458" s="240">
        <f t="shared" si="33"/>
        <v>0</v>
      </c>
      <c r="P458" s="240">
        <f t="shared" si="34"/>
        <v>0</v>
      </c>
      <c r="Q458" s="48">
        <f>'Og s3a'!H455</f>
        <v>0</v>
      </c>
      <c r="R458" s="412">
        <f>'Og s3a'!D455</f>
        <v>0</v>
      </c>
      <c r="S458" s="30"/>
      <c r="T458" s="306"/>
      <c r="U458" s="306"/>
      <c r="V458" s="306"/>
      <c r="W458" s="30"/>
      <c r="X458" s="30"/>
      <c r="Y458" s="30"/>
      <c r="Z458" s="30"/>
      <c r="AA458" s="30"/>
      <c r="AB458" s="30"/>
      <c r="AC458" s="30"/>
    </row>
    <row r="459" spans="1:29" ht="21" customHeight="1">
      <c r="A459" s="1254" t="str">
        <f t="shared" si="30"/>
        <v/>
      </c>
      <c r="B459" s="30"/>
      <c r="C459" s="2066">
        <f>'Og s3a'!C456</f>
        <v>0</v>
      </c>
      <c r="D459" s="2067"/>
      <c r="E459" s="2068">
        <f>'Og s3a'!E456</f>
        <v>0</v>
      </c>
      <c r="F459" s="2067"/>
      <c r="G459" s="870">
        <f>'Og s3a'!F456</f>
        <v>0</v>
      </c>
      <c r="H459" s="874"/>
      <c r="I459" s="411">
        <f>'Og s3a'!G456</f>
        <v>0</v>
      </c>
      <c r="J459" s="532"/>
      <c r="K459" s="30"/>
      <c r="L459" s="30"/>
      <c r="M459" s="240">
        <f t="shared" si="31"/>
        <v>0</v>
      </c>
      <c r="N459" s="240">
        <f t="shared" si="32"/>
        <v>0</v>
      </c>
      <c r="O459" s="240">
        <f t="shared" si="33"/>
        <v>0</v>
      </c>
      <c r="P459" s="240">
        <f t="shared" si="34"/>
        <v>0</v>
      </c>
      <c r="Q459" s="48">
        <f>'Og s3a'!H456</f>
        <v>0</v>
      </c>
      <c r="R459" s="412">
        <f>'Og s3a'!D456</f>
        <v>0</v>
      </c>
      <c r="S459" s="30"/>
      <c r="T459" s="306"/>
      <c r="U459" s="306"/>
      <c r="V459" s="306"/>
      <c r="W459" s="30"/>
      <c r="X459" s="30"/>
      <c r="Y459" s="30"/>
      <c r="Z459" s="30"/>
      <c r="AA459" s="30"/>
      <c r="AB459" s="30"/>
      <c r="AC459" s="30"/>
    </row>
    <row r="460" spans="1:29" ht="21" customHeight="1">
      <c r="A460" s="1254" t="str">
        <f t="shared" si="30"/>
        <v/>
      </c>
      <c r="B460" s="30"/>
      <c r="C460" s="2066">
        <f>'Og s3a'!C457</f>
        <v>0</v>
      </c>
      <c r="D460" s="2067"/>
      <c r="E460" s="2068">
        <f>'Og s3a'!E457</f>
        <v>0</v>
      </c>
      <c r="F460" s="2067"/>
      <c r="G460" s="870">
        <f>'Og s3a'!F457</f>
        <v>0</v>
      </c>
      <c r="H460" s="874"/>
      <c r="I460" s="411">
        <f>'Og s3a'!G457</f>
        <v>0</v>
      </c>
      <c r="J460" s="532"/>
      <c r="K460" s="30"/>
      <c r="L460" s="30"/>
      <c r="M460" s="240">
        <f t="shared" si="31"/>
        <v>0</v>
      </c>
      <c r="N460" s="240">
        <f t="shared" si="32"/>
        <v>0</v>
      </c>
      <c r="O460" s="240">
        <f t="shared" si="33"/>
        <v>0</v>
      </c>
      <c r="P460" s="240">
        <f t="shared" si="34"/>
        <v>0</v>
      </c>
      <c r="Q460" s="48">
        <f>'Og s3a'!H457</f>
        <v>0</v>
      </c>
      <c r="R460" s="412">
        <f>'Og s3a'!D457</f>
        <v>0</v>
      </c>
      <c r="S460" s="30"/>
      <c r="T460" s="306"/>
      <c r="U460" s="306"/>
      <c r="V460" s="306"/>
      <c r="W460" s="30"/>
      <c r="X460" s="30"/>
      <c r="Y460" s="30"/>
      <c r="Z460" s="30"/>
      <c r="AA460" s="30"/>
      <c r="AB460" s="30"/>
      <c r="AC460" s="30"/>
    </row>
    <row r="461" spans="1:29" ht="21" customHeight="1">
      <c r="A461" s="1254" t="str">
        <f t="shared" si="30"/>
        <v/>
      </c>
      <c r="B461" s="30"/>
      <c r="C461" s="2066">
        <f>'Og s3a'!C458</f>
        <v>0</v>
      </c>
      <c r="D461" s="2067"/>
      <c r="E461" s="2068">
        <f>'Og s3a'!E458</f>
        <v>0</v>
      </c>
      <c r="F461" s="2067"/>
      <c r="G461" s="870">
        <f>'Og s3a'!F458</f>
        <v>0</v>
      </c>
      <c r="H461" s="874"/>
      <c r="I461" s="411">
        <f>'Og s3a'!G458</f>
        <v>0</v>
      </c>
      <c r="J461" s="532"/>
      <c r="K461" s="30"/>
      <c r="L461" s="30"/>
      <c r="M461" s="240">
        <f t="shared" si="31"/>
        <v>0</v>
      </c>
      <c r="N461" s="240">
        <f t="shared" si="32"/>
        <v>0</v>
      </c>
      <c r="O461" s="240">
        <f t="shared" si="33"/>
        <v>0</v>
      </c>
      <c r="P461" s="240">
        <f t="shared" si="34"/>
        <v>0</v>
      </c>
      <c r="Q461" s="48">
        <f>'Og s3a'!H458</f>
        <v>0</v>
      </c>
      <c r="R461" s="412">
        <f>'Og s3a'!D458</f>
        <v>0</v>
      </c>
      <c r="S461" s="30"/>
      <c r="T461" s="306"/>
      <c r="U461" s="306"/>
      <c r="V461" s="306"/>
      <c r="W461" s="30"/>
      <c r="X461" s="30"/>
      <c r="Y461" s="30"/>
      <c r="Z461" s="30"/>
      <c r="AA461" s="30"/>
      <c r="AB461" s="30"/>
      <c r="AC461" s="30"/>
    </row>
    <row r="462" spans="1:29" ht="21" customHeight="1">
      <c r="A462" s="1254" t="str">
        <f t="shared" ref="A462:A525" si="35">IF(G462&gt;0,"Wypełnione","")</f>
        <v/>
      </c>
      <c r="B462" s="30"/>
      <c r="C462" s="2066">
        <f>'Og s3a'!C459</f>
        <v>0</v>
      </c>
      <c r="D462" s="2067"/>
      <c r="E462" s="2068">
        <f>'Og s3a'!E459</f>
        <v>0</v>
      </c>
      <c r="F462" s="2067"/>
      <c r="G462" s="870">
        <f>'Og s3a'!F459</f>
        <v>0</v>
      </c>
      <c r="H462" s="874"/>
      <c r="I462" s="411">
        <f>'Og s3a'!G459</f>
        <v>0</v>
      </c>
      <c r="J462" s="532"/>
      <c r="K462" s="30"/>
      <c r="L462" s="30"/>
      <c r="M462" s="240">
        <f t="shared" ref="M462:M525" si="36">IF(I462=M$5,E462,0)</f>
        <v>0</v>
      </c>
      <c r="N462" s="240">
        <f t="shared" ref="N462:N525" si="37">IF(I462=N$5,E462,0)</f>
        <v>0</v>
      </c>
      <c r="O462" s="240">
        <f t="shared" ref="O462:O525" si="38">IF(I462=O$5,E462,0)</f>
        <v>0</v>
      </c>
      <c r="P462" s="240">
        <f t="shared" ref="P462:P525" si="39">IF(I462=P$5,E462,0)</f>
        <v>0</v>
      </c>
      <c r="Q462" s="48">
        <f>'Og s3a'!H459</f>
        <v>0</v>
      </c>
      <c r="R462" s="412">
        <f>'Og s3a'!D459</f>
        <v>0</v>
      </c>
      <c r="S462" s="30"/>
      <c r="T462" s="306"/>
      <c r="U462" s="306"/>
      <c r="V462" s="306"/>
      <c r="W462" s="30"/>
      <c r="X462" s="30"/>
      <c r="Y462" s="30"/>
      <c r="Z462" s="30"/>
      <c r="AA462" s="30"/>
      <c r="AB462" s="30"/>
      <c r="AC462" s="30"/>
    </row>
    <row r="463" spans="1:29" ht="21" customHeight="1">
      <c r="A463" s="1254" t="str">
        <f t="shared" si="35"/>
        <v/>
      </c>
      <c r="B463" s="30"/>
      <c r="C463" s="2066">
        <f>'Og s3a'!C460</f>
        <v>0</v>
      </c>
      <c r="D463" s="2067"/>
      <c r="E463" s="2068">
        <f>'Og s3a'!E460</f>
        <v>0</v>
      </c>
      <c r="F463" s="2067"/>
      <c r="G463" s="870">
        <f>'Og s3a'!F460</f>
        <v>0</v>
      </c>
      <c r="H463" s="874"/>
      <c r="I463" s="411">
        <f>'Og s3a'!G460</f>
        <v>0</v>
      </c>
      <c r="J463" s="532"/>
      <c r="K463" s="30"/>
      <c r="L463" s="30"/>
      <c r="M463" s="240">
        <f t="shared" si="36"/>
        <v>0</v>
      </c>
      <c r="N463" s="240">
        <f t="shared" si="37"/>
        <v>0</v>
      </c>
      <c r="O463" s="240">
        <f t="shared" si="38"/>
        <v>0</v>
      </c>
      <c r="P463" s="240">
        <f t="shared" si="39"/>
        <v>0</v>
      </c>
      <c r="Q463" s="48">
        <f>'Og s3a'!H460</f>
        <v>0</v>
      </c>
      <c r="R463" s="412">
        <f>'Og s3a'!D460</f>
        <v>0</v>
      </c>
      <c r="S463" s="30"/>
      <c r="T463" s="306"/>
      <c r="U463" s="306"/>
      <c r="V463" s="306"/>
      <c r="W463" s="30"/>
      <c r="X463" s="30"/>
      <c r="Y463" s="30"/>
      <c r="Z463" s="30"/>
      <c r="AA463" s="30"/>
      <c r="AB463" s="30"/>
      <c r="AC463" s="30"/>
    </row>
    <row r="464" spans="1:29" ht="21" customHeight="1">
      <c r="A464" s="1254" t="str">
        <f t="shared" si="35"/>
        <v/>
      </c>
      <c r="B464" s="30"/>
      <c r="C464" s="2066">
        <f>'Og s3a'!C461</f>
        <v>0</v>
      </c>
      <c r="D464" s="2067"/>
      <c r="E464" s="2068">
        <f>'Og s3a'!E461</f>
        <v>0</v>
      </c>
      <c r="F464" s="2067"/>
      <c r="G464" s="870">
        <f>'Og s3a'!F461</f>
        <v>0</v>
      </c>
      <c r="H464" s="874"/>
      <c r="I464" s="411">
        <f>'Og s3a'!G461</f>
        <v>0</v>
      </c>
      <c r="J464" s="532"/>
      <c r="K464" s="30"/>
      <c r="L464" s="30"/>
      <c r="M464" s="240">
        <f t="shared" si="36"/>
        <v>0</v>
      </c>
      <c r="N464" s="240">
        <f t="shared" si="37"/>
        <v>0</v>
      </c>
      <c r="O464" s="240">
        <f t="shared" si="38"/>
        <v>0</v>
      </c>
      <c r="P464" s="240">
        <f t="shared" si="39"/>
        <v>0</v>
      </c>
      <c r="Q464" s="48">
        <f>'Og s3a'!H461</f>
        <v>0</v>
      </c>
      <c r="R464" s="412">
        <f>'Og s3a'!D461</f>
        <v>0</v>
      </c>
      <c r="S464" s="30"/>
      <c r="T464" s="306"/>
      <c r="U464" s="306"/>
      <c r="V464" s="306"/>
      <c r="W464" s="30"/>
      <c r="X464" s="30"/>
      <c r="Y464" s="30"/>
      <c r="Z464" s="30"/>
      <c r="AA464" s="30"/>
      <c r="AB464" s="30"/>
      <c r="AC464" s="30"/>
    </row>
    <row r="465" spans="1:29" ht="21" customHeight="1">
      <c r="A465" s="1254" t="str">
        <f t="shared" si="35"/>
        <v/>
      </c>
      <c r="B465" s="30"/>
      <c r="C465" s="2066">
        <f>'Og s3a'!C462</f>
        <v>0</v>
      </c>
      <c r="D465" s="2067"/>
      <c r="E465" s="2068">
        <f>'Og s3a'!E462</f>
        <v>0</v>
      </c>
      <c r="F465" s="2067"/>
      <c r="G465" s="870">
        <f>'Og s3a'!F462</f>
        <v>0</v>
      </c>
      <c r="H465" s="874"/>
      <c r="I465" s="411">
        <f>'Og s3a'!G462</f>
        <v>0</v>
      </c>
      <c r="J465" s="532"/>
      <c r="K465" s="30"/>
      <c r="L465" s="30"/>
      <c r="M465" s="240">
        <f t="shared" si="36"/>
        <v>0</v>
      </c>
      <c r="N465" s="240">
        <f t="shared" si="37"/>
        <v>0</v>
      </c>
      <c r="O465" s="240">
        <f t="shared" si="38"/>
        <v>0</v>
      </c>
      <c r="P465" s="240">
        <f t="shared" si="39"/>
        <v>0</v>
      </c>
      <c r="Q465" s="48">
        <f>'Og s3a'!H462</f>
        <v>0</v>
      </c>
      <c r="R465" s="412">
        <f>'Og s3a'!D462</f>
        <v>0</v>
      </c>
      <c r="S465" s="30"/>
      <c r="T465" s="306"/>
      <c r="U465" s="306"/>
      <c r="V465" s="306"/>
      <c r="W465" s="30"/>
      <c r="X465" s="30"/>
      <c r="Y465" s="30"/>
      <c r="Z465" s="30"/>
      <c r="AA465" s="30"/>
      <c r="AB465" s="30"/>
      <c r="AC465" s="30"/>
    </row>
    <row r="466" spans="1:29" ht="21" customHeight="1">
      <c r="A466" s="1254" t="str">
        <f t="shared" si="35"/>
        <v/>
      </c>
      <c r="B466" s="30"/>
      <c r="C466" s="2066">
        <f>'Og s3a'!C463</f>
        <v>0</v>
      </c>
      <c r="D466" s="2067"/>
      <c r="E466" s="2068">
        <f>'Og s3a'!E463</f>
        <v>0</v>
      </c>
      <c r="F466" s="2067"/>
      <c r="G466" s="870">
        <f>'Og s3a'!F463</f>
        <v>0</v>
      </c>
      <c r="H466" s="874"/>
      <c r="I466" s="411">
        <f>'Og s3a'!G463</f>
        <v>0</v>
      </c>
      <c r="J466" s="532"/>
      <c r="K466" s="30"/>
      <c r="L466" s="30"/>
      <c r="M466" s="240">
        <f t="shared" si="36"/>
        <v>0</v>
      </c>
      <c r="N466" s="240">
        <f t="shared" si="37"/>
        <v>0</v>
      </c>
      <c r="O466" s="240">
        <f t="shared" si="38"/>
        <v>0</v>
      </c>
      <c r="P466" s="240">
        <f t="shared" si="39"/>
        <v>0</v>
      </c>
      <c r="Q466" s="48">
        <f>'Og s3a'!H463</f>
        <v>0</v>
      </c>
      <c r="R466" s="412">
        <f>'Og s3a'!D463</f>
        <v>0</v>
      </c>
      <c r="S466" s="30"/>
      <c r="T466" s="306"/>
      <c r="U466" s="306"/>
      <c r="V466" s="306"/>
      <c r="W466" s="30"/>
      <c r="X466" s="30"/>
      <c r="Y466" s="30"/>
      <c r="Z466" s="30"/>
      <c r="AA466" s="30"/>
      <c r="AB466" s="30"/>
      <c r="AC466" s="30"/>
    </row>
    <row r="467" spans="1:29" ht="21" customHeight="1">
      <c r="A467" s="1254" t="str">
        <f t="shared" si="35"/>
        <v/>
      </c>
      <c r="B467" s="30"/>
      <c r="C467" s="2066">
        <f>'Og s3a'!C464</f>
        <v>0</v>
      </c>
      <c r="D467" s="2067"/>
      <c r="E467" s="2068">
        <f>'Og s3a'!E464</f>
        <v>0</v>
      </c>
      <c r="F467" s="2067"/>
      <c r="G467" s="870">
        <f>'Og s3a'!F464</f>
        <v>0</v>
      </c>
      <c r="H467" s="874"/>
      <c r="I467" s="411">
        <f>'Og s3a'!G464</f>
        <v>0</v>
      </c>
      <c r="J467" s="532"/>
      <c r="K467" s="30"/>
      <c r="L467" s="30"/>
      <c r="M467" s="240">
        <f t="shared" si="36"/>
        <v>0</v>
      </c>
      <c r="N467" s="240">
        <f t="shared" si="37"/>
        <v>0</v>
      </c>
      <c r="O467" s="240">
        <f t="shared" si="38"/>
        <v>0</v>
      </c>
      <c r="P467" s="240">
        <f t="shared" si="39"/>
        <v>0</v>
      </c>
      <c r="Q467" s="48">
        <f>'Og s3a'!H464</f>
        <v>0</v>
      </c>
      <c r="R467" s="412">
        <f>'Og s3a'!D464</f>
        <v>0</v>
      </c>
      <c r="S467" s="30"/>
      <c r="T467" s="306"/>
      <c r="U467" s="306"/>
      <c r="V467" s="306"/>
      <c r="W467" s="30"/>
      <c r="X467" s="30"/>
      <c r="Y467" s="30"/>
      <c r="Z467" s="30"/>
      <c r="AA467" s="30"/>
      <c r="AB467" s="30"/>
      <c r="AC467" s="30"/>
    </row>
    <row r="468" spans="1:29" ht="21" customHeight="1">
      <c r="A468" s="1254" t="str">
        <f t="shared" si="35"/>
        <v/>
      </c>
      <c r="B468" s="30"/>
      <c r="C468" s="2066">
        <f>'Og s3a'!C465</f>
        <v>0</v>
      </c>
      <c r="D468" s="2067"/>
      <c r="E468" s="2068">
        <f>'Og s3a'!E465</f>
        <v>0</v>
      </c>
      <c r="F468" s="2067"/>
      <c r="G468" s="870">
        <f>'Og s3a'!F465</f>
        <v>0</v>
      </c>
      <c r="H468" s="874"/>
      <c r="I468" s="411">
        <f>'Og s3a'!G465</f>
        <v>0</v>
      </c>
      <c r="J468" s="532"/>
      <c r="K468" s="30"/>
      <c r="L468" s="30"/>
      <c r="M468" s="240">
        <f t="shared" si="36"/>
        <v>0</v>
      </c>
      <c r="N468" s="240">
        <f t="shared" si="37"/>
        <v>0</v>
      </c>
      <c r="O468" s="240">
        <f t="shared" si="38"/>
        <v>0</v>
      </c>
      <c r="P468" s="240">
        <f t="shared" si="39"/>
        <v>0</v>
      </c>
      <c r="Q468" s="48">
        <f>'Og s3a'!H465</f>
        <v>0</v>
      </c>
      <c r="R468" s="412">
        <f>'Og s3a'!D465</f>
        <v>0</v>
      </c>
      <c r="S468" s="30"/>
      <c r="T468" s="306"/>
      <c r="U468" s="306"/>
      <c r="V468" s="306"/>
      <c r="W468" s="30"/>
      <c r="X468" s="30"/>
      <c r="Y468" s="30"/>
      <c r="Z468" s="30"/>
      <c r="AA468" s="30"/>
      <c r="AB468" s="30"/>
      <c r="AC468" s="30"/>
    </row>
    <row r="469" spans="1:29" ht="21" customHeight="1">
      <c r="A469" s="1254" t="str">
        <f t="shared" si="35"/>
        <v/>
      </c>
      <c r="B469" s="30"/>
      <c r="C469" s="2066">
        <f>'Og s3a'!C466</f>
        <v>0</v>
      </c>
      <c r="D469" s="2067"/>
      <c r="E469" s="2068">
        <f>'Og s3a'!E466</f>
        <v>0</v>
      </c>
      <c r="F469" s="2067"/>
      <c r="G469" s="870">
        <f>'Og s3a'!F466</f>
        <v>0</v>
      </c>
      <c r="H469" s="874"/>
      <c r="I469" s="411">
        <f>'Og s3a'!G466</f>
        <v>0</v>
      </c>
      <c r="J469" s="532"/>
      <c r="K469" s="30"/>
      <c r="L469" s="30"/>
      <c r="M469" s="240">
        <f t="shared" si="36"/>
        <v>0</v>
      </c>
      <c r="N469" s="240">
        <f t="shared" si="37"/>
        <v>0</v>
      </c>
      <c r="O469" s="240">
        <f t="shared" si="38"/>
        <v>0</v>
      </c>
      <c r="P469" s="240">
        <f t="shared" si="39"/>
        <v>0</v>
      </c>
      <c r="Q469" s="48">
        <f>'Og s3a'!H466</f>
        <v>0</v>
      </c>
      <c r="R469" s="412">
        <f>'Og s3a'!D466</f>
        <v>0</v>
      </c>
      <c r="S469" s="30"/>
      <c r="T469" s="306"/>
      <c r="U469" s="306"/>
      <c r="V469" s="306"/>
      <c r="W469" s="30"/>
      <c r="X469" s="30"/>
      <c r="Y469" s="30"/>
      <c r="Z469" s="30"/>
      <c r="AA469" s="30"/>
      <c r="AB469" s="30"/>
      <c r="AC469" s="30"/>
    </row>
    <row r="470" spans="1:29" ht="21" customHeight="1">
      <c r="A470" s="1254" t="str">
        <f t="shared" si="35"/>
        <v/>
      </c>
      <c r="B470" s="30"/>
      <c r="C470" s="2066">
        <f>'Og s3a'!C467</f>
        <v>0</v>
      </c>
      <c r="D470" s="2067"/>
      <c r="E470" s="2068">
        <f>'Og s3a'!E467</f>
        <v>0</v>
      </c>
      <c r="F470" s="2067"/>
      <c r="G470" s="870">
        <f>'Og s3a'!F467</f>
        <v>0</v>
      </c>
      <c r="H470" s="874"/>
      <c r="I470" s="411">
        <f>'Og s3a'!G467</f>
        <v>0</v>
      </c>
      <c r="J470" s="532"/>
      <c r="K470" s="30"/>
      <c r="L470" s="30"/>
      <c r="M470" s="240">
        <f t="shared" si="36"/>
        <v>0</v>
      </c>
      <c r="N470" s="240">
        <f t="shared" si="37"/>
        <v>0</v>
      </c>
      <c r="O470" s="240">
        <f t="shared" si="38"/>
        <v>0</v>
      </c>
      <c r="P470" s="240">
        <f t="shared" si="39"/>
        <v>0</v>
      </c>
      <c r="Q470" s="48">
        <f>'Og s3a'!H467</f>
        <v>0</v>
      </c>
      <c r="R470" s="412">
        <f>'Og s3a'!D467</f>
        <v>0</v>
      </c>
      <c r="S470" s="30"/>
      <c r="T470" s="306"/>
      <c r="U470" s="306"/>
      <c r="V470" s="306"/>
      <c r="W470" s="30"/>
      <c r="X470" s="30"/>
      <c r="Y470" s="30"/>
      <c r="Z470" s="30"/>
      <c r="AA470" s="30"/>
      <c r="AB470" s="30"/>
      <c r="AC470" s="30"/>
    </row>
    <row r="471" spans="1:29" ht="21" customHeight="1">
      <c r="A471" s="1254" t="str">
        <f t="shared" si="35"/>
        <v/>
      </c>
      <c r="B471" s="30"/>
      <c r="C471" s="2066">
        <f>'Og s3a'!C468</f>
        <v>0</v>
      </c>
      <c r="D471" s="2067"/>
      <c r="E471" s="2068">
        <f>'Og s3a'!E468</f>
        <v>0</v>
      </c>
      <c r="F471" s="2067"/>
      <c r="G471" s="870">
        <f>'Og s3a'!F468</f>
        <v>0</v>
      </c>
      <c r="H471" s="874"/>
      <c r="I471" s="411">
        <f>'Og s3a'!G468</f>
        <v>0</v>
      </c>
      <c r="J471" s="532"/>
      <c r="K471" s="30"/>
      <c r="L471" s="30"/>
      <c r="M471" s="240">
        <f t="shared" si="36"/>
        <v>0</v>
      </c>
      <c r="N471" s="240">
        <f t="shared" si="37"/>
        <v>0</v>
      </c>
      <c r="O471" s="240">
        <f t="shared" si="38"/>
        <v>0</v>
      </c>
      <c r="P471" s="240">
        <f t="shared" si="39"/>
        <v>0</v>
      </c>
      <c r="Q471" s="48">
        <f>'Og s3a'!H468</f>
        <v>0</v>
      </c>
      <c r="R471" s="412">
        <f>'Og s3a'!D468</f>
        <v>0</v>
      </c>
      <c r="S471" s="30"/>
      <c r="T471" s="306"/>
      <c r="U471" s="306"/>
      <c r="V471" s="306"/>
      <c r="W471" s="30"/>
      <c r="X471" s="30"/>
      <c r="Y471" s="30"/>
      <c r="Z471" s="30"/>
      <c r="AA471" s="30"/>
      <c r="AB471" s="30"/>
      <c r="AC471" s="30"/>
    </row>
    <row r="472" spans="1:29" ht="21" customHeight="1">
      <c r="A472" s="1254" t="str">
        <f t="shared" si="35"/>
        <v/>
      </c>
      <c r="B472" s="30"/>
      <c r="C472" s="2066">
        <f>'Og s3a'!C469</f>
        <v>0</v>
      </c>
      <c r="D472" s="2067"/>
      <c r="E472" s="2068">
        <f>'Og s3a'!E469</f>
        <v>0</v>
      </c>
      <c r="F472" s="2067"/>
      <c r="G472" s="870">
        <f>'Og s3a'!F469</f>
        <v>0</v>
      </c>
      <c r="H472" s="874"/>
      <c r="I472" s="411">
        <f>'Og s3a'!G469</f>
        <v>0</v>
      </c>
      <c r="J472" s="532"/>
      <c r="K472" s="30"/>
      <c r="L472" s="30"/>
      <c r="M472" s="240">
        <f t="shared" si="36"/>
        <v>0</v>
      </c>
      <c r="N472" s="240">
        <f t="shared" si="37"/>
        <v>0</v>
      </c>
      <c r="O472" s="240">
        <f t="shared" si="38"/>
        <v>0</v>
      </c>
      <c r="P472" s="240">
        <f t="shared" si="39"/>
        <v>0</v>
      </c>
      <c r="Q472" s="48">
        <f>'Og s3a'!H469</f>
        <v>0</v>
      </c>
      <c r="R472" s="412">
        <f>'Og s3a'!D469</f>
        <v>0</v>
      </c>
      <c r="S472" s="30"/>
      <c r="T472" s="306"/>
      <c r="U472" s="306"/>
      <c r="V472" s="306"/>
      <c r="W472" s="30"/>
      <c r="X472" s="30"/>
      <c r="Y472" s="30"/>
      <c r="Z472" s="30"/>
      <c r="AA472" s="30"/>
      <c r="AB472" s="30"/>
      <c r="AC472" s="30"/>
    </row>
    <row r="473" spans="1:29" ht="21" customHeight="1">
      <c r="A473" s="1254" t="str">
        <f t="shared" si="35"/>
        <v/>
      </c>
      <c r="B473" s="30"/>
      <c r="C473" s="2066">
        <f>'Og s3a'!C470</f>
        <v>0</v>
      </c>
      <c r="D473" s="2067"/>
      <c r="E473" s="2068">
        <f>'Og s3a'!E470</f>
        <v>0</v>
      </c>
      <c r="F473" s="2067"/>
      <c r="G473" s="870">
        <f>'Og s3a'!F470</f>
        <v>0</v>
      </c>
      <c r="H473" s="874"/>
      <c r="I473" s="411">
        <f>'Og s3a'!G470</f>
        <v>0</v>
      </c>
      <c r="J473" s="532"/>
      <c r="K473" s="30"/>
      <c r="L473" s="30"/>
      <c r="M473" s="240">
        <f t="shared" si="36"/>
        <v>0</v>
      </c>
      <c r="N473" s="240">
        <f t="shared" si="37"/>
        <v>0</v>
      </c>
      <c r="O473" s="240">
        <f t="shared" si="38"/>
        <v>0</v>
      </c>
      <c r="P473" s="240">
        <f t="shared" si="39"/>
        <v>0</v>
      </c>
      <c r="Q473" s="48">
        <f>'Og s3a'!H470</f>
        <v>0</v>
      </c>
      <c r="R473" s="412">
        <f>'Og s3a'!D470</f>
        <v>0</v>
      </c>
      <c r="S473" s="30"/>
      <c r="T473" s="306"/>
      <c r="U473" s="306"/>
      <c r="V473" s="306"/>
      <c r="W473" s="30"/>
      <c r="X473" s="30"/>
      <c r="Y473" s="30"/>
      <c r="Z473" s="30"/>
      <c r="AA473" s="30"/>
      <c r="AB473" s="30"/>
      <c r="AC473" s="30"/>
    </row>
    <row r="474" spans="1:29" ht="21" customHeight="1">
      <c r="A474" s="1254" t="str">
        <f t="shared" si="35"/>
        <v/>
      </c>
      <c r="B474" s="30"/>
      <c r="C474" s="2066">
        <f>'Og s3a'!C471</f>
        <v>0</v>
      </c>
      <c r="D474" s="2067"/>
      <c r="E474" s="2068">
        <f>'Og s3a'!E471</f>
        <v>0</v>
      </c>
      <c r="F474" s="2067"/>
      <c r="G474" s="870">
        <f>'Og s3a'!F471</f>
        <v>0</v>
      </c>
      <c r="H474" s="874"/>
      <c r="I474" s="411">
        <f>'Og s3a'!G471</f>
        <v>0</v>
      </c>
      <c r="J474" s="532"/>
      <c r="K474" s="30"/>
      <c r="L474" s="30"/>
      <c r="M474" s="240">
        <f t="shared" si="36"/>
        <v>0</v>
      </c>
      <c r="N474" s="240">
        <f t="shared" si="37"/>
        <v>0</v>
      </c>
      <c r="O474" s="240">
        <f t="shared" si="38"/>
        <v>0</v>
      </c>
      <c r="P474" s="240">
        <f t="shared" si="39"/>
        <v>0</v>
      </c>
      <c r="Q474" s="48">
        <f>'Og s3a'!H471</f>
        <v>0</v>
      </c>
      <c r="R474" s="412">
        <f>'Og s3a'!D471</f>
        <v>0</v>
      </c>
      <c r="S474" s="30"/>
      <c r="T474" s="306"/>
      <c r="U474" s="306"/>
      <c r="V474" s="306"/>
      <c r="W474" s="30"/>
      <c r="X474" s="30"/>
      <c r="Y474" s="30"/>
      <c r="Z474" s="30"/>
      <c r="AA474" s="30"/>
      <c r="AB474" s="30"/>
      <c r="AC474" s="30"/>
    </row>
    <row r="475" spans="1:29" ht="21" customHeight="1">
      <c r="A475" s="1254" t="str">
        <f t="shared" si="35"/>
        <v/>
      </c>
      <c r="B475" s="30"/>
      <c r="C475" s="2066">
        <f>'Og s3a'!C472</f>
        <v>0</v>
      </c>
      <c r="D475" s="2067"/>
      <c r="E475" s="2068">
        <f>'Og s3a'!E472</f>
        <v>0</v>
      </c>
      <c r="F475" s="2067"/>
      <c r="G475" s="870">
        <f>'Og s3a'!F472</f>
        <v>0</v>
      </c>
      <c r="H475" s="874"/>
      <c r="I475" s="411">
        <f>'Og s3a'!G472</f>
        <v>0</v>
      </c>
      <c r="J475" s="532"/>
      <c r="K475" s="30"/>
      <c r="L475" s="30"/>
      <c r="M475" s="240">
        <f t="shared" si="36"/>
        <v>0</v>
      </c>
      <c r="N475" s="240">
        <f t="shared" si="37"/>
        <v>0</v>
      </c>
      <c r="O475" s="240">
        <f t="shared" si="38"/>
        <v>0</v>
      </c>
      <c r="P475" s="240">
        <f t="shared" si="39"/>
        <v>0</v>
      </c>
      <c r="Q475" s="48">
        <f>'Og s3a'!H472</f>
        <v>0</v>
      </c>
      <c r="R475" s="412">
        <f>'Og s3a'!D472</f>
        <v>0</v>
      </c>
      <c r="S475" s="30"/>
      <c r="T475" s="306"/>
      <c r="U475" s="306"/>
      <c r="V475" s="306"/>
      <c r="W475" s="30"/>
      <c r="X475" s="30"/>
      <c r="Y475" s="30"/>
      <c r="Z475" s="30"/>
      <c r="AA475" s="30"/>
      <c r="AB475" s="30"/>
      <c r="AC475" s="30"/>
    </row>
    <row r="476" spans="1:29" ht="21" customHeight="1">
      <c r="A476" s="1254" t="str">
        <f t="shared" si="35"/>
        <v/>
      </c>
      <c r="B476" s="30"/>
      <c r="C476" s="2066">
        <f>'Og s3a'!C473</f>
        <v>0</v>
      </c>
      <c r="D476" s="2067"/>
      <c r="E476" s="2068">
        <f>'Og s3a'!E473</f>
        <v>0</v>
      </c>
      <c r="F476" s="2067"/>
      <c r="G476" s="870">
        <f>'Og s3a'!F473</f>
        <v>0</v>
      </c>
      <c r="H476" s="874"/>
      <c r="I476" s="411">
        <f>'Og s3a'!G473</f>
        <v>0</v>
      </c>
      <c r="J476" s="532"/>
      <c r="K476" s="30"/>
      <c r="L476" s="30"/>
      <c r="M476" s="240">
        <f t="shared" si="36"/>
        <v>0</v>
      </c>
      <c r="N476" s="240">
        <f t="shared" si="37"/>
        <v>0</v>
      </c>
      <c r="O476" s="240">
        <f t="shared" si="38"/>
        <v>0</v>
      </c>
      <c r="P476" s="240">
        <f t="shared" si="39"/>
        <v>0</v>
      </c>
      <c r="Q476" s="48">
        <f>'Og s3a'!H473</f>
        <v>0</v>
      </c>
      <c r="R476" s="412">
        <f>'Og s3a'!D473</f>
        <v>0</v>
      </c>
      <c r="S476" s="30"/>
      <c r="T476" s="306"/>
      <c r="U476" s="306"/>
      <c r="V476" s="306"/>
      <c r="W476" s="30"/>
      <c r="X476" s="30"/>
      <c r="Y476" s="30"/>
      <c r="Z476" s="30"/>
      <c r="AA476" s="30"/>
      <c r="AB476" s="30"/>
      <c r="AC476" s="30"/>
    </row>
    <row r="477" spans="1:29" ht="21" customHeight="1">
      <c r="A477" s="1254" t="str">
        <f t="shared" si="35"/>
        <v/>
      </c>
      <c r="B477" s="30"/>
      <c r="C477" s="2066">
        <f>'Og s3a'!C474</f>
        <v>0</v>
      </c>
      <c r="D477" s="2067"/>
      <c r="E477" s="2068">
        <f>'Og s3a'!E474</f>
        <v>0</v>
      </c>
      <c r="F477" s="2067"/>
      <c r="G477" s="870">
        <f>'Og s3a'!F474</f>
        <v>0</v>
      </c>
      <c r="H477" s="874"/>
      <c r="I477" s="411">
        <f>'Og s3a'!G474</f>
        <v>0</v>
      </c>
      <c r="J477" s="532"/>
      <c r="K477" s="30"/>
      <c r="L477" s="30"/>
      <c r="M477" s="240">
        <f t="shared" si="36"/>
        <v>0</v>
      </c>
      <c r="N477" s="240">
        <f t="shared" si="37"/>
        <v>0</v>
      </c>
      <c r="O477" s="240">
        <f t="shared" si="38"/>
        <v>0</v>
      </c>
      <c r="P477" s="240">
        <f t="shared" si="39"/>
        <v>0</v>
      </c>
      <c r="Q477" s="48">
        <f>'Og s3a'!H474</f>
        <v>0</v>
      </c>
      <c r="R477" s="412">
        <f>'Og s3a'!D474</f>
        <v>0</v>
      </c>
      <c r="S477" s="30"/>
      <c r="T477" s="306"/>
      <c r="U477" s="306"/>
      <c r="V477" s="306"/>
      <c r="W477" s="30"/>
      <c r="X477" s="30"/>
      <c r="Y477" s="30"/>
      <c r="Z477" s="30"/>
      <c r="AA477" s="30"/>
      <c r="AB477" s="30"/>
      <c r="AC477" s="30"/>
    </row>
    <row r="478" spans="1:29" ht="21" customHeight="1">
      <c r="A478" s="1254" t="str">
        <f t="shared" si="35"/>
        <v/>
      </c>
      <c r="B478" s="30"/>
      <c r="C478" s="2066">
        <f>'Og s3a'!C475</f>
        <v>0</v>
      </c>
      <c r="D478" s="2067"/>
      <c r="E478" s="2068">
        <f>'Og s3a'!E475</f>
        <v>0</v>
      </c>
      <c r="F478" s="2067"/>
      <c r="G478" s="870">
        <f>'Og s3a'!F475</f>
        <v>0</v>
      </c>
      <c r="H478" s="874"/>
      <c r="I478" s="411">
        <f>'Og s3a'!G475</f>
        <v>0</v>
      </c>
      <c r="J478" s="532"/>
      <c r="K478" s="30"/>
      <c r="L478" s="30"/>
      <c r="M478" s="240">
        <f t="shared" si="36"/>
        <v>0</v>
      </c>
      <c r="N478" s="240">
        <f t="shared" si="37"/>
        <v>0</v>
      </c>
      <c r="O478" s="240">
        <f t="shared" si="38"/>
        <v>0</v>
      </c>
      <c r="P478" s="240">
        <f t="shared" si="39"/>
        <v>0</v>
      </c>
      <c r="Q478" s="48">
        <f>'Og s3a'!H475</f>
        <v>0</v>
      </c>
      <c r="R478" s="412">
        <f>'Og s3a'!D475</f>
        <v>0</v>
      </c>
      <c r="S478" s="30"/>
      <c r="T478" s="306"/>
      <c r="U478" s="306"/>
      <c r="V478" s="306"/>
      <c r="W478" s="30"/>
      <c r="X478" s="30"/>
      <c r="Y478" s="30"/>
      <c r="Z478" s="30"/>
      <c r="AA478" s="30"/>
      <c r="AB478" s="30"/>
      <c r="AC478" s="30"/>
    </row>
    <row r="479" spans="1:29" ht="21" customHeight="1">
      <c r="A479" s="1254" t="str">
        <f t="shared" si="35"/>
        <v/>
      </c>
      <c r="B479" s="30"/>
      <c r="C479" s="2066">
        <f>'Og s3a'!C476</f>
        <v>0</v>
      </c>
      <c r="D479" s="2067"/>
      <c r="E479" s="2068">
        <f>'Og s3a'!E476</f>
        <v>0</v>
      </c>
      <c r="F479" s="2067"/>
      <c r="G479" s="870">
        <f>'Og s3a'!F476</f>
        <v>0</v>
      </c>
      <c r="H479" s="874"/>
      <c r="I479" s="411">
        <f>'Og s3a'!G476</f>
        <v>0</v>
      </c>
      <c r="J479" s="532"/>
      <c r="K479" s="30"/>
      <c r="L479" s="30"/>
      <c r="M479" s="240">
        <f t="shared" si="36"/>
        <v>0</v>
      </c>
      <c r="N479" s="240">
        <f t="shared" si="37"/>
        <v>0</v>
      </c>
      <c r="O479" s="240">
        <f t="shared" si="38"/>
        <v>0</v>
      </c>
      <c r="P479" s="240">
        <f t="shared" si="39"/>
        <v>0</v>
      </c>
      <c r="Q479" s="48">
        <f>'Og s3a'!H476</f>
        <v>0</v>
      </c>
      <c r="R479" s="412">
        <f>'Og s3a'!D476</f>
        <v>0</v>
      </c>
      <c r="S479" s="30"/>
      <c r="T479" s="306"/>
      <c r="U479" s="306"/>
      <c r="V479" s="306"/>
      <c r="W479" s="30"/>
      <c r="X479" s="30"/>
      <c r="Y479" s="30"/>
      <c r="Z479" s="30"/>
      <c r="AA479" s="30"/>
      <c r="AB479" s="30"/>
      <c r="AC479" s="30"/>
    </row>
    <row r="480" spans="1:29" ht="21" customHeight="1">
      <c r="A480" s="1254" t="str">
        <f t="shared" si="35"/>
        <v/>
      </c>
      <c r="B480" s="30"/>
      <c r="C480" s="2066">
        <f>'Og s3a'!C477</f>
        <v>0</v>
      </c>
      <c r="D480" s="2067"/>
      <c r="E480" s="2068">
        <f>'Og s3a'!E477</f>
        <v>0</v>
      </c>
      <c r="F480" s="2067"/>
      <c r="G480" s="870">
        <f>'Og s3a'!F477</f>
        <v>0</v>
      </c>
      <c r="H480" s="874"/>
      <c r="I480" s="411">
        <f>'Og s3a'!G477</f>
        <v>0</v>
      </c>
      <c r="J480" s="532"/>
      <c r="K480" s="30"/>
      <c r="L480" s="30"/>
      <c r="M480" s="240">
        <f t="shared" si="36"/>
        <v>0</v>
      </c>
      <c r="N480" s="240">
        <f t="shared" si="37"/>
        <v>0</v>
      </c>
      <c r="O480" s="240">
        <f t="shared" si="38"/>
        <v>0</v>
      </c>
      <c r="P480" s="240">
        <f t="shared" si="39"/>
        <v>0</v>
      </c>
      <c r="Q480" s="48">
        <f>'Og s3a'!H477</f>
        <v>0</v>
      </c>
      <c r="R480" s="412">
        <f>'Og s3a'!D477</f>
        <v>0</v>
      </c>
      <c r="S480" s="30"/>
      <c r="T480" s="306"/>
      <c r="U480" s="306"/>
      <c r="V480" s="306"/>
      <c r="W480" s="30"/>
      <c r="X480" s="30"/>
      <c r="Y480" s="30"/>
      <c r="Z480" s="30"/>
      <c r="AA480" s="30"/>
      <c r="AB480" s="30"/>
      <c r="AC480" s="30"/>
    </row>
    <row r="481" spans="1:29" ht="21" customHeight="1">
      <c r="A481" s="1254" t="str">
        <f t="shared" si="35"/>
        <v/>
      </c>
      <c r="B481" s="30"/>
      <c r="C481" s="2066">
        <f>'Og s3a'!C478</f>
        <v>0</v>
      </c>
      <c r="D481" s="2067"/>
      <c r="E481" s="2068">
        <f>'Og s3a'!E478</f>
        <v>0</v>
      </c>
      <c r="F481" s="2067"/>
      <c r="G481" s="870">
        <f>'Og s3a'!F478</f>
        <v>0</v>
      </c>
      <c r="H481" s="874"/>
      <c r="I481" s="411">
        <f>'Og s3a'!G478</f>
        <v>0</v>
      </c>
      <c r="J481" s="532"/>
      <c r="K481" s="30"/>
      <c r="L481" s="30"/>
      <c r="M481" s="240">
        <f t="shared" si="36"/>
        <v>0</v>
      </c>
      <c r="N481" s="240">
        <f t="shared" si="37"/>
        <v>0</v>
      </c>
      <c r="O481" s="240">
        <f t="shared" si="38"/>
        <v>0</v>
      </c>
      <c r="P481" s="240">
        <f t="shared" si="39"/>
        <v>0</v>
      </c>
      <c r="Q481" s="48">
        <f>'Og s3a'!H478</f>
        <v>0</v>
      </c>
      <c r="R481" s="412">
        <f>'Og s3a'!D478</f>
        <v>0</v>
      </c>
      <c r="S481" s="30"/>
      <c r="T481" s="306"/>
      <c r="U481" s="306"/>
      <c r="V481" s="306"/>
      <c r="W481" s="30"/>
      <c r="X481" s="30"/>
      <c r="Y481" s="30"/>
      <c r="Z481" s="30"/>
      <c r="AA481" s="30"/>
      <c r="AB481" s="30"/>
      <c r="AC481" s="30"/>
    </row>
    <row r="482" spans="1:29" ht="21" customHeight="1">
      <c r="A482" s="1254" t="str">
        <f t="shared" si="35"/>
        <v/>
      </c>
      <c r="B482" s="30"/>
      <c r="C482" s="2066">
        <f>'Og s3a'!C479</f>
        <v>0</v>
      </c>
      <c r="D482" s="2067"/>
      <c r="E482" s="2068">
        <f>'Og s3a'!E479</f>
        <v>0</v>
      </c>
      <c r="F482" s="2067"/>
      <c r="G482" s="870">
        <f>'Og s3a'!F479</f>
        <v>0</v>
      </c>
      <c r="H482" s="874"/>
      <c r="I482" s="411">
        <f>'Og s3a'!G479</f>
        <v>0</v>
      </c>
      <c r="J482" s="532"/>
      <c r="K482" s="30"/>
      <c r="L482" s="30"/>
      <c r="M482" s="240">
        <f t="shared" si="36"/>
        <v>0</v>
      </c>
      <c r="N482" s="240">
        <f t="shared" si="37"/>
        <v>0</v>
      </c>
      <c r="O482" s="240">
        <f t="shared" si="38"/>
        <v>0</v>
      </c>
      <c r="P482" s="240">
        <f t="shared" si="39"/>
        <v>0</v>
      </c>
      <c r="Q482" s="48">
        <f>'Og s3a'!H479</f>
        <v>0</v>
      </c>
      <c r="R482" s="412">
        <f>'Og s3a'!D479</f>
        <v>0</v>
      </c>
      <c r="S482" s="30"/>
      <c r="T482" s="306"/>
      <c r="U482" s="306"/>
      <c r="V482" s="306"/>
      <c r="W482" s="30"/>
      <c r="X482" s="30"/>
      <c r="Y482" s="30"/>
      <c r="Z482" s="30"/>
      <c r="AA482" s="30"/>
      <c r="AB482" s="30"/>
      <c r="AC482" s="30"/>
    </row>
    <row r="483" spans="1:29" ht="21" customHeight="1">
      <c r="A483" s="1254" t="str">
        <f t="shared" si="35"/>
        <v/>
      </c>
      <c r="B483" s="30"/>
      <c r="C483" s="2066">
        <f>'Og s3a'!C480</f>
        <v>0</v>
      </c>
      <c r="D483" s="2067"/>
      <c r="E483" s="2068">
        <f>'Og s3a'!E480</f>
        <v>0</v>
      </c>
      <c r="F483" s="2067"/>
      <c r="G483" s="870">
        <f>'Og s3a'!F480</f>
        <v>0</v>
      </c>
      <c r="H483" s="874"/>
      <c r="I483" s="411">
        <f>'Og s3a'!G480</f>
        <v>0</v>
      </c>
      <c r="J483" s="532"/>
      <c r="K483" s="30"/>
      <c r="L483" s="30"/>
      <c r="M483" s="240">
        <f t="shared" si="36"/>
        <v>0</v>
      </c>
      <c r="N483" s="240">
        <f t="shared" si="37"/>
        <v>0</v>
      </c>
      <c r="O483" s="240">
        <f t="shared" si="38"/>
        <v>0</v>
      </c>
      <c r="P483" s="240">
        <f t="shared" si="39"/>
        <v>0</v>
      </c>
      <c r="Q483" s="48">
        <f>'Og s3a'!H480</f>
        <v>0</v>
      </c>
      <c r="R483" s="412">
        <f>'Og s3a'!D480</f>
        <v>0</v>
      </c>
      <c r="S483" s="30"/>
      <c r="T483" s="306"/>
      <c r="U483" s="306"/>
      <c r="V483" s="306"/>
      <c r="W483" s="30"/>
      <c r="X483" s="30"/>
      <c r="Y483" s="30"/>
      <c r="Z483" s="30"/>
      <c r="AA483" s="30"/>
      <c r="AB483" s="30"/>
      <c r="AC483" s="30"/>
    </row>
    <row r="484" spans="1:29" ht="21" customHeight="1">
      <c r="A484" s="1254" t="str">
        <f t="shared" si="35"/>
        <v/>
      </c>
      <c r="B484" s="30"/>
      <c r="C484" s="2066">
        <f>'Og s3a'!C481</f>
        <v>0</v>
      </c>
      <c r="D484" s="2067"/>
      <c r="E484" s="2068">
        <f>'Og s3a'!E481</f>
        <v>0</v>
      </c>
      <c r="F484" s="2067"/>
      <c r="G484" s="870">
        <f>'Og s3a'!F481</f>
        <v>0</v>
      </c>
      <c r="H484" s="874"/>
      <c r="I484" s="411">
        <f>'Og s3a'!G481</f>
        <v>0</v>
      </c>
      <c r="J484" s="532"/>
      <c r="K484" s="30"/>
      <c r="L484" s="30"/>
      <c r="M484" s="240">
        <f t="shared" si="36"/>
        <v>0</v>
      </c>
      <c r="N484" s="240">
        <f t="shared" si="37"/>
        <v>0</v>
      </c>
      <c r="O484" s="240">
        <f t="shared" si="38"/>
        <v>0</v>
      </c>
      <c r="P484" s="240">
        <f t="shared" si="39"/>
        <v>0</v>
      </c>
      <c r="Q484" s="48">
        <f>'Og s3a'!H481</f>
        <v>0</v>
      </c>
      <c r="R484" s="412">
        <f>'Og s3a'!D481</f>
        <v>0</v>
      </c>
      <c r="S484" s="30"/>
      <c r="T484" s="306"/>
      <c r="U484" s="306"/>
      <c r="V484" s="306"/>
      <c r="W484" s="30"/>
      <c r="X484" s="30"/>
      <c r="Y484" s="30"/>
      <c r="Z484" s="30"/>
      <c r="AA484" s="30"/>
      <c r="AB484" s="30"/>
      <c r="AC484" s="30"/>
    </row>
    <row r="485" spans="1:29" ht="21" customHeight="1">
      <c r="A485" s="1254" t="str">
        <f t="shared" si="35"/>
        <v/>
      </c>
      <c r="B485" s="30"/>
      <c r="C485" s="2066">
        <f>'Og s3a'!C482</f>
        <v>0</v>
      </c>
      <c r="D485" s="2067"/>
      <c r="E485" s="2068">
        <f>'Og s3a'!E482</f>
        <v>0</v>
      </c>
      <c r="F485" s="2067"/>
      <c r="G485" s="870">
        <f>'Og s3a'!F482</f>
        <v>0</v>
      </c>
      <c r="H485" s="874"/>
      <c r="I485" s="411">
        <f>'Og s3a'!G482</f>
        <v>0</v>
      </c>
      <c r="J485" s="532"/>
      <c r="K485" s="30"/>
      <c r="L485" s="30"/>
      <c r="M485" s="240">
        <f t="shared" si="36"/>
        <v>0</v>
      </c>
      <c r="N485" s="240">
        <f t="shared" si="37"/>
        <v>0</v>
      </c>
      <c r="O485" s="240">
        <f t="shared" si="38"/>
        <v>0</v>
      </c>
      <c r="P485" s="240">
        <f t="shared" si="39"/>
        <v>0</v>
      </c>
      <c r="Q485" s="48">
        <f>'Og s3a'!H482</f>
        <v>0</v>
      </c>
      <c r="R485" s="412">
        <f>'Og s3a'!D482</f>
        <v>0</v>
      </c>
      <c r="S485" s="30"/>
      <c r="T485" s="306"/>
      <c r="U485" s="306"/>
      <c r="V485" s="306"/>
      <c r="W485" s="30"/>
      <c r="X485" s="30"/>
      <c r="Y485" s="30"/>
      <c r="Z485" s="30"/>
      <c r="AA485" s="30"/>
      <c r="AB485" s="30"/>
      <c r="AC485" s="30"/>
    </row>
    <row r="486" spans="1:29" ht="21" customHeight="1">
      <c r="A486" s="1254" t="str">
        <f t="shared" si="35"/>
        <v/>
      </c>
      <c r="B486" s="30"/>
      <c r="C486" s="2066">
        <f>'Og s3a'!C483</f>
        <v>0</v>
      </c>
      <c r="D486" s="2067"/>
      <c r="E486" s="2068">
        <f>'Og s3a'!E483</f>
        <v>0</v>
      </c>
      <c r="F486" s="2067"/>
      <c r="G486" s="870">
        <f>'Og s3a'!F483</f>
        <v>0</v>
      </c>
      <c r="H486" s="874"/>
      <c r="I486" s="411">
        <f>'Og s3a'!G483</f>
        <v>0</v>
      </c>
      <c r="J486" s="532"/>
      <c r="K486" s="30"/>
      <c r="L486" s="30"/>
      <c r="M486" s="240">
        <f t="shared" si="36"/>
        <v>0</v>
      </c>
      <c r="N486" s="240">
        <f t="shared" si="37"/>
        <v>0</v>
      </c>
      <c r="O486" s="240">
        <f t="shared" si="38"/>
        <v>0</v>
      </c>
      <c r="P486" s="240">
        <f t="shared" si="39"/>
        <v>0</v>
      </c>
      <c r="Q486" s="48">
        <f>'Og s3a'!H483</f>
        <v>0</v>
      </c>
      <c r="R486" s="412">
        <f>'Og s3a'!D483</f>
        <v>0</v>
      </c>
      <c r="S486" s="30"/>
      <c r="T486" s="306"/>
      <c r="U486" s="306"/>
      <c r="V486" s="306"/>
      <c r="W486" s="30"/>
      <c r="X486" s="30"/>
      <c r="Y486" s="30"/>
      <c r="Z486" s="30"/>
      <c r="AA486" s="30"/>
      <c r="AB486" s="30"/>
      <c r="AC486" s="30"/>
    </row>
    <row r="487" spans="1:29" ht="21" customHeight="1">
      <c r="A487" s="1254" t="str">
        <f t="shared" si="35"/>
        <v/>
      </c>
      <c r="B487" s="30"/>
      <c r="C487" s="2066">
        <f>'Og s3a'!C484</f>
        <v>0</v>
      </c>
      <c r="D487" s="2067"/>
      <c r="E487" s="2068">
        <f>'Og s3a'!E484</f>
        <v>0</v>
      </c>
      <c r="F487" s="2067"/>
      <c r="G487" s="870">
        <f>'Og s3a'!F484</f>
        <v>0</v>
      </c>
      <c r="H487" s="874"/>
      <c r="I487" s="411">
        <f>'Og s3a'!G484</f>
        <v>0</v>
      </c>
      <c r="J487" s="532"/>
      <c r="K487" s="30"/>
      <c r="L487" s="30"/>
      <c r="M487" s="240">
        <f t="shared" si="36"/>
        <v>0</v>
      </c>
      <c r="N487" s="240">
        <f t="shared" si="37"/>
        <v>0</v>
      </c>
      <c r="O487" s="240">
        <f t="shared" si="38"/>
        <v>0</v>
      </c>
      <c r="P487" s="240">
        <f t="shared" si="39"/>
        <v>0</v>
      </c>
      <c r="Q487" s="48">
        <f>'Og s3a'!H484</f>
        <v>0</v>
      </c>
      <c r="R487" s="412">
        <f>'Og s3a'!D484</f>
        <v>0</v>
      </c>
      <c r="S487" s="30"/>
      <c r="T487" s="306"/>
      <c r="U487" s="306"/>
      <c r="V487" s="306"/>
      <c r="W487" s="30"/>
      <c r="X487" s="30"/>
      <c r="Y487" s="30"/>
      <c r="Z487" s="30"/>
      <c r="AA487" s="30"/>
      <c r="AB487" s="30"/>
      <c r="AC487" s="30"/>
    </row>
    <row r="488" spans="1:29" ht="21" customHeight="1">
      <c r="A488" s="1254" t="str">
        <f t="shared" si="35"/>
        <v/>
      </c>
      <c r="B488" s="30"/>
      <c r="C488" s="2066">
        <f>'Og s3a'!C485</f>
        <v>0</v>
      </c>
      <c r="D488" s="2067"/>
      <c r="E488" s="2068">
        <f>'Og s3a'!E485</f>
        <v>0</v>
      </c>
      <c r="F488" s="2067"/>
      <c r="G488" s="870">
        <f>'Og s3a'!F485</f>
        <v>0</v>
      </c>
      <c r="H488" s="874"/>
      <c r="I488" s="411">
        <f>'Og s3a'!G485</f>
        <v>0</v>
      </c>
      <c r="J488" s="532"/>
      <c r="K488" s="30"/>
      <c r="L488" s="30"/>
      <c r="M488" s="240">
        <f t="shared" si="36"/>
        <v>0</v>
      </c>
      <c r="N488" s="240">
        <f t="shared" si="37"/>
        <v>0</v>
      </c>
      <c r="O488" s="240">
        <f t="shared" si="38"/>
        <v>0</v>
      </c>
      <c r="P488" s="240">
        <f t="shared" si="39"/>
        <v>0</v>
      </c>
      <c r="Q488" s="48">
        <f>'Og s3a'!H485</f>
        <v>0</v>
      </c>
      <c r="R488" s="412">
        <f>'Og s3a'!D485</f>
        <v>0</v>
      </c>
      <c r="S488" s="30"/>
      <c r="T488" s="306"/>
      <c r="U488" s="306"/>
      <c r="V488" s="306"/>
      <c r="W488" s="30"/>
      <c r="X488" s="30"/>
      <c r="Y488" s="30"/>
      <c r="Z488" s="30"/>
      <c r="AA488" s="30"/>
      <c r="AB488" s="30"/>
      <c r="AC488" s="30"/>
    </row>
    <row r="489" spans="1:29" ht="21" customHeight="1">
      <c r="A489" s="1254" t="str">
        <f t="shared" si="35"/>
        <v/>
      </c>
      <c r="B489" s="30"/>
      <c r="C489" s="2066">
        <f>'Og s3a'!C486</f>
        <v>0</v>
      </c>
      <c r="D489" s="2067"/>
      <c r="E489" s="2068">
        <f>'Og s3a'!E486</f>
        <v>0</v>
      </c>
      <c r="F489" s="2067"/>
      <c r="G489" s="870">
        <f>'Og s3a'!F486</f>
        <v>0</v>
      </c>
      <c r="H489" s="874"/>
      <c r="I489" s="411">
        <f>'Og s3a'!G486</f>
        <v>0</v>
      </c>
      <c r="J489" s="532"/>
      <c r="K489" s="30"/>
      <c r="L489" s="30"/>
      <c r="M489" s="240">
        <f t="shared" si="36"/>
        <v>0</v>
      </c>
      <c r="N489" s="240">
        <f t="shared" si="37"/>
        <v>0</v>
      </c>
      <c r="O489" s="240">
        <f t="shared" si="38"/>
        <v>0</v>
      </c>
      <c r="P489" s="240">
        <f t="shared" si="39"/>
        <v>0</v>
      </c>
      <c r="Q489" s="48">
        <f>'Og s3a'!H486</f>
        <v>0</v>
      </c>
      <c r="R489" s="412">
        <f>'Og s3a'!D486</f>
        <v>0</v>
      </c>
      <c r="S489" s="30"/>
      <c r="T489" s="306"/>
      <c r="U489" s="306"/>
      <c r="V489" s="306"/>
      <c r="W489" s="30"/>
      <c r="X489" s="30"/>
      <c r="Y489" s="30"/>
      <c r="Z489" s="30"/>
      <c r="AA489" s="30"/>
      <c r="AB489" s="30"/>
      <c r="AC489" s="30"/>
    </row>
    <row r="490" spans="1:29" ht="21" customHeight="1">
      <c r="A490" s="1254" t="str">
        <f t="shared" si="35"/>
        <v/>
      </c>
      <c r="B490" s="30"/>
      <c r="C490" s="2066">
        <f>'Og s3a'!C487</f>
        <v>0</v>
      </c>
      <c r="D490" s="2067"/>
      <c r="E490" s="2068">
        <f>'Og s3a'!E487</f>
        <v>0</v>
      </c>
      <c r="F490" s="2067"/>
      <c r="G490" s="870">
        <f>'Og s3a'!F487</f>
        <v>0</v>
      </c>
      <c r="H490" s="874"/>
      <c r="I490" s="411">
        <f>'Og s3a'!G487</f>
        <v>0</v>
      </c>
      <c r="J490" s="532"/>
      <c r="K490" s="30"/>
      <c r="L490" s="30"/>
      <c r="M490" s="240">
        <f t="shared" si="36"/>
        <v>0</v>
      </c>
      <c r="N490" s="240">
        <f t="shared" si="37"/>
        <v>0</v>
      </c>
      <c r="O490" s="240">
        <f t="shared" si="38"/>
        <v>0</v>
      </c>
      <c r="P490" s="240">
        <f t="shared" si="39"/>
        <v>0</v>
      </c>
      <c r="Q490" s="48">
        <f>'Og s3a'!H487</f>
        <v>0</v>
      </c>
      <c r="R490" s="412">
        <f>'Og s3a'!D487</f>
        <v>0</v>
      </c>
      <c r="S490" s="30"/>
      <c r="T490" s="306"/>
      <c r="U490" s="306"/>
      <c r="V490" s="306"/>
      <c r="W490" s="30"/>
      <c r="X490" s="30"/>
      <c r="Y490" s="30"/>
      <c r="Z490" s="30"/>
      <c r="AA490" s="30"/>
      <c r="AB490" s="30"/>
      <c r="AC490" s="30"/>
    </row>
    <row r="491" spans="1:29" ht="21" customHeight="1">
      <c r="A491" s="1254" t="str">
        <f t="shared" si="35"/>
        <v/>
      </c>
      <c r="B491" s="30"/>
      <c r="C491" s="2066">
        <f>'Og s3a'!C488</f>
        <v>0</v>
      </c>
      <c r="D491" s="2067"/>
      <c r="E491" s="2068">
        <f>'Og s3a'!E488</f>
        <v>0</v>
      </c>
      <c r="F491" s="2067"/>
      <c r="G491" s="870">
        <f>'Og s3a'!F488</f>
        <v>0</v>
      </c>
      <c r="H491" s="874"/>
      <c r="I491" s="411">
        <f>'Og s3a'!G488</f>
        <v>0</v>
      </c>
      <c r="J491" s="532"/>
      <c r="K491" s="30"/>
      <c r="L491" s="30"/>
      <c r="M491" s="240">
        <f t="shared" si="36"/>
        <v>0</v>
      </c>
      <c r="N491" s="240">
        <f t="shared" si="37"/>
        <v>0</v>
      </c>
      <c r="O491" s="240">
        <f t="shared" si="38"/>
        <v>0</v>
      </c>
      <c r="P491" s="240">
        <f t="shared" si="39"/>
        <v>0</v>
      </c>
      <c r="Q491" s="48">
        <f>'Og s3a'!H488</f>
        <v>0</v>
      </c>
      <c r="R491" s="412">
        <f>'Og s3a'!D488</f>
        <v>0</v>
      </c>
      <c r="S491" s="30"/>
      <c r="T491" s="306"/>
      <c r="U491" s="306"/>
      <c r="V491" s="306"/>
      <c r="W491" s="30"/>
      <c r="X491" s="30"/>
      <c r="Y491" s="30"/>
      <c r="Z491" s="30"/>
      <c r="AA491" s="30"/>
      <c r="AB491" s="30"/>
      <c r="AC491" s="30"/>
    </row>
    <row r="492" spans="1:29" ht="21" customHeight="1">
      <c r="A492" s="1254" t="str">
        <f t="shared" si="35"/>
        <v/>
      </c>
      <c r="B492" s="30"/>
      <c r="C492" s="2066">
        <f>'Og s3a'!C489</f>
        <v>0</v>
      </c>
      <c r="D492" s="2067"/>
      <c r="E492" s="2068">
        <f>'Og s3a'!E489</f>
        <v>0</v>
      </c>
      <c r="F492" s="2067"/>
      <c r="G492" s="870">
        <f>'Og s3a'!F489</f>
        <v>0</v>
      </c>
      <c r="H492" s="874"/>
      <c r="I492" s="411">
        <f>'Og s3a'!G489</f>
        <v>0</v>
      </c>
      <c r="J492" s="532"/>
      <c r="K492" s="30"/>
      <c r="L492" s="30"/>
      <c r="M492" s="240">
        <f t="shared" si="36"/>
        <v>0</v>
      </c>
      <c r="N492" s="240">
        <f t="shared" si="37"/>
        <v>0</v>
      </c>
      <c r="O492" s="240">
        <f t="shared" si="38"/>
        <v>0</v>
      </c>
      <c r="P492" s="240">
        <f t="shared" si="39"/>
        <v>0</v>
      </c>
      <c r="Q492" s="48">
        <f>'Og s3a'!H489</f>
        <v>0</v>
      </c>
      <c r="R492" s="412">
        <f>'Og s3a'!D489</f>
        <v>0</v>
      </c>
      <c r="S492" s="30"/>
      <c r="T492" s="306"/>
      <c r="U492" s="306"/>
      <c r="V492" s="306"/>
      <c r="W492" s="30"/>
      <c r="X492" s="30"/>
      <c r="Y492" s="30"/>
      <c r="Z492" s="30"/>
      <c r="AA492" s="30"/>
      <c r="AB492" s="30"/>
      <c r="AC492" s="30"/>
    </row>
    <row r="493" spans="1:29" ht="21" customHeight="1">
      <c r="A493" s="1254" t="str">
        <f t="shared" si="35"/>
        <v/>
      </c>
      <c r="B493" s="30"/>
      <c r="C493" s="2066">
        <f>'Og s3a'!C490</f>
        <v>0</v>
      </c>
      <c r="D493" s="2067"/>
      <c r="E493" s="2068">
        <f>'Og s3a'!E490</f>
        <v>0</v>
      </c>
      <c r="F493" s="2067"/>
      <c r="G493" s="870">
        <f>'Og s3a'!F490</f>
        <v>0</v>
      </c>
      <c r="H493" s="874"/>
      <c r="I493" s="411">
        <f>'Og s3a'!G490</f>
        <v>0</v>
      </c>
      <c r="J493" s="532"/>
      <c r="K493" s="30"/>
      <c r="L493" s="30"/>
      <c r="M493" s="240">
        <f t="shared" si="36"/>
        <v>0</v>
      </c>
      <c r="N493" s="240">
        <f t="shared" si="37"/>
        <v>0</v>
      </c>
      <c r="O493" s="240">
        <f t="shared" si="38"/>
        <v>0</v>
      </c>
      <c r="P493" s="240">
        <f t="shared" si="39"/>
        <v>0</v>
      </c>
      <c r="Q493" s="48">
        <f>'Og s3a'!H490</f>
        <v>0</v>
      </c>
      <c r="R493" s="412">
        <f>'Og s3a'!D490</f>
        <v>0</v>
      </c>
      <c r="S493" s="30"/>
      <c r="T493" s="306"/>
      <c r="U493" s="306"/>
      <c r="V493" s="306"/>
      <c r="W493" s="30"/>
      <c r="X493" s="30"/>
      <c r="Y493" s="30"/>
      <c r="Z493" s="30"/>
      <c r="AA493" s="30"/>
      <c r="AB493" s="30"/>
      <c r="AC493" s="30"/>
    </row>
    <row r="494" spans="1:29" ht="21" customHeight="1">
      <c r="A494" s="1254" t="str">
        <f t="shared" si="35"/>
        <v/>
      </c>
      <c r="B494" s="30"/>
      <c r="C494" s="2066">
        <f>'Og s3a'!C491</f>
        <v>0</v>
      </c>
      <c r="D494" s="2067"/>
      <c r="E494" s="2068">
        <f>'Og s3a'!E491</f>
        <v>0</v>
      </c>
      <c r="F494" s="2067"/>
      <c r="G494" s="870">
        <f>'Og s3a'!F491</f>
        <v>0</v>
      </c>
      <c r="H494" s="874"/>
      <c r="I494" s="411">
        <f>'Og s3a'!G491</f>
        <v>0</v>
      </c>
      <c r="J494" s="532"/>
      <c r="K494" s="30"/>
      <c r="L494" s="30"/>
      <c r="M494" s="240">
        <f t="shared" si="36"/>
        <v>0</v>
      </c>
      <c r="N494" s="240">
        <f t="shared" si="37"/>
        <v>0</v>
      </c>
      <c r="O494" s="240">
        <f t="shared" si="38"/>
        <v>0</v>
      </c>
      <c r="P494" s="240">
        <f t="shared" si="39"/>
        <v>0</v>
      </c>
      <c r="Q494" s="48">
        <f>'Og s3a'!H491</f>
        <v>0</v>
      </c>
      <c r="R494" s="412">
        <f>'Og s3a'!D491</f>
        <v>0</v>
      </c>
      <c r="S494" s="30"/>
      <c r="T494" s="306"/>
      <c r="U494" s="306"/>
      <c r="V494" s="306"/>
      <c r="W494" s="30"/>
      <c r="X494" s="30"/>
      <c r="Y494" s="30"/>
      <c r="Z494" s="30"/>
      <c r="AA494" s="30"/>
      <c r="AB494" s="30"/>
      <c r="AC494" s="30"/>
    </row>
    <row r="495" spans="1:29" ht="21" customHeight="1">
      <c r="A495" s="1254" t="str">
        <f t="shared" si="35"/>
        <v/>
      </c>
      <c r="B495" s="30"/>
      <c r="C495" s="2066">
        <f>'Og s3a'!C492</f>
        <v>0</v>
      </c>
      <c r="D495" s="2067"/>
      <c r="E495" s="2068">
        <f>'Og s3a'!E492</f>
        <v>0</v>
      </c>
      <c r="F495" s="2067"/>
      <c r="G495" s="870">
        <f>'Og s3a'!F492</f>
        <v>0</v>
      </c>
      <c r="H495" s="874"/>
      <c r="I495" s="411">
        <f>'Og s3a'!G492</f>
        <v>0</v>
      </c>
      <c r="J495" s="532"/>
      <c r="K495" s="30"/>
      <c r="L495" s="30"/>
      <c r="M495" s="240">
        <f t="shared" si="36"/>
        <v>0</v>
      </c>
      <c r="N495" s="240">
        <f t="shared" si="37"/>
        <v>0</v>
      </c>
      <c r="O495" s="240">
        <f t="shared" si="38"/>
        <v>0</v>
      </c>
      <c r="P495" s="240">
        <f t="shared" si="39"/>
        <v>0</v>
      </c>
      <c r="Q495" s="48">
        <f>'Og s3a'!H492</f>
        <v>0</v>
      </c>
      <c r="R495" s="412">
        <f>'Og s3a'!D492</f>
        <v>0</v>
      </c>
      <c r="S495" s="30"/>
      <c r="T495" s="306"/>
      <c r="U495" s="306"/>
      <c r="V495" s="306"/>
      <c r="W495" s="30"/>
      <c r="X495" s="30"/>
      <c r="Y495" s="30"/>
      <c r="Z495" s="30"/>
      <c r="AA495" s="30"/>
      <c r="AB495" s="30"/>
      <c r="AC495" s="30"/>
    </row>
    <row r="496" spans="1:29" ht="21" customHeight="1">
      <c r="A496" s="1254" t="str">
        <f t="shared" si="35"/>
        <v/>
      </c>
      <c r="B496" s="30"/>
      <c r="C496" s="2066">
        <f>'Og s3a'!C493</f>
        <v>0</v>
      </c>
      <c r="D496" s="2067"/>
      <c r="E496" s="2068">
        <f>'Og s3a'!E493</f>
        <v>0</v>
      </c>
      <c r="F496" s="2067"/>
      <c r="G496" s="870">
        <f>'Og s3a'!F493</f>
        <v>0</v>
      </c>
      <c r="H496" s="874"/>
      <c r="I496" s="411">
        <f>'Og s3a'!G493</f>
        <v>0</v>
      </c>
      <c r="J496" s="532"/>
      <c r="K496" s="30"/>
      <c r="L496" s="30"/>
      <c r="M496" s="240">
        <f t="shared" si="36"/>
        <v>0</v>
      </c>
      <c r="N496" s="240">
        <f t="shared" si="37"/>
        <v>0</v>
      </c>
      <c r="O496" s="240">
        <f t="shared" si="38"/>
        <v>0</v>
      </c>
      <c r="P496" s="240">
        <f t="shared" si="39"/>
        <v>0</v>
      </c>
      <c r="Q496" s="48">
        <f>'Og s3a'!H493</f>
        <v>0</v>
      </c>
      <c r="R496" s="412">
        <f>'Og s3a'!D493</f>
        <v>0</v>
      </c>
      <c r="S496" s="30"/>
      <c r="T496" s="306"/>
      <c r="U496" s="306"/>
      <c r="V496" s="306"/>
      <c r="W496" s="30"/>
      <c r="X496" s="30"/>
      <c r="Y496" s="30"/>
      <c r="Z496" s="30"/>
      <c r="AA496" s="30"/>
      <c r="AB496" s="30"/>
      <c r="AC496" s="30"/>
    </row>
    <row r="497" spans="1:29" ht="21" customHeight="1">
      <c r="A497" s="1254" t="str">
        <f t="shared" si="35"/>
        <v/>
      </c>
      <c r="B497" s="30"/>
      <c r="C497" s="2066">
        <f>'Og s3a'!C494</f>
        <v>0</v>
      </c>
      <c r="D497" s="2067"/>
      <c r="E497" s="2068">
        <f>'Og s3a'!E494</f>
        <v>0</v>
      </c>
      <c r="F497" s="2067"/>
      <c r="G497" s="870">
        <f>'Og s3a'!F494</f>
        <v>0</v>
      </c>
      <c r="H497" s="874"/>
      <c r="I497" s="411">
        <f>'Og s3a'!G494</f>
        <v>0</v>
      </c>
      <c r="J497" s="532"/>
      <c r="K497" s="30"/>
      <c r="L497" s="30"/>
      <c r="M497" s="240">
        <f t="shared" si="36"/>
        <v>0</v>
      </c>
      <c r="N497" s="240">
        <f t="shared" si="37"/>
        <v>0</v>
      </c>
      <c r="O497" s="240">
        <f t="shared" si="38"/>
        <v>0</v>
      </c>
      <c r="P497" s="240">
        <f t="shared" si="39"/>
        <v>0</v>
      </c>
      <c r="Q497" s="48">
        <f>'Og s3a'!H494</f>
        <v>0</v>
      </c>
      <c r="R497" s="412">
        <f>'Og s3a'!D494</f>
        <v>0</v>
      </c>
      <c r="S497" s="30"/>
      <c r="T497" s="306"/>
      <c r="U497" s="306"/>
      <c r="V497" s="306"/>
      <c r="W497" s="30"/>
      <c r="X497" s="30"/>
      <c r="Y497" s="30"/>
      <c r="Z497" s="30"/>
      <c r="AA497" s="30"/>
      <c r="AB497" s="30"/>
      <c r="AC497" s="30"/>
    </row>
    <row r="498" spans="1:29" ht="21" customHeight="1">
      <c r="A498" s="1254" t="str">
        <f t="shared" si="35"/>
        <v/>
      </c>
      <c r="B498" s="30"/>
      <c r="C498" s="2066">
        <f>'Og s3a'!C495</f>
        <v>0</v>
      </c>
      <c r="D498" s="2067"/>
      <c r="E498" s="2068">
        <f>'Og s3a'!E495</f>
        <v>0</v>
      </c>
      <c r="F498" s="2067"/>
      <c r="G498" s="870">
        <f>'Og s3a'!F495</f>
        <v>0</v>
      </c>
      <c r="H498" s="874"/>
      <c r="I498" s="411">
        <f>'Og s3a'!G495</f>
        <v>0</v>
      </c>
      <c r="J498" s="532"/>
      <c r="K498" s="30"/>
      <c r="L498" s="30"/>
      <c r="M498" s="240">
        <f t="shared" si="36"/>
        <v>0</v>
      </c>
      <c r="N498" s="240">
        <f t="shared" si="37"/>
        <v>0</v>
      </c>
      <c r="O498" s="240">
        <f t="shared" si="38"/>
        <v>0</v>
      </c>
      <c r="P498" s="240">
        <f t="shared" si="39"/>
        <v>0</v>
      </c>
      <c r="Q498" s="48">
        <f>'Og s3a'!H495</f>
        <v>0</v>
      </c>
      <c r="R498" s="412">
        <f>'Og s3a'!D495</f>
        <v>0</v>
      </c>
      <c r="S498" s="30"/>
      <c r="T498" s="306"/>
      <c r="U498" s="306"/>
      <c r="V498" s="306"/>
      <c r="W498" s="30"/>
      <c r="X498" s="30"/>
      <c r="Y498" s="30"/>
      <c r="Z498" s="30"/>
      <c r="AA498" s="30"/>
      <c r="AB498" s="30"/>
      <c r="AC498" s="30"/>
    </row>
    <row r="499" spans="1:29" ht="21" customHeight="1">
      <c r="A499" s="1254" t="str">
        <f t="shared" si="35"/>
        <v/>
      </c>
      <c r="B499" s="30"/>
      <c r="C499" s="2066">
        <f>'Og s3a'!C496</f>
        <v>0</v>
      </c>
      <c r="D499" s="2067"/>
      <c r="E499" s="2068">
        <f>'Og s3a'!E496</f>
        <v>0</v>
      </c>
      <c r="F499" s="2067"/>
      <c r="G499" s="870">
        <f>'Og s3a'!F496</f>
        <v>0</v>
      </c>
      <c r="H499" s="874"/>
      <c r="I499" s="411">
        <f>'Og s3a'!G496</f>
        <v>0</v>
      </c>
      <c r="J499" s="532"/>
      <c r="K499" s="30"/>
      <c r="L499" s="30"/>
      <c r="M499" s="240">
        <f t="shared" si="36"/>
        <v>0</v>
      </c>
      <c r="N499" s="240">
        <f t="shared" si="37"/>
        <v>0</v>
      </c>
      <c r="O499" s="240">
        <f t="shared" si="38"/>
        <v>0</v>
      </c>
      <c r="P499" s="240">
        <f t="shared" si="39"/>
        <v>0</v>
      </c>
      <c r="Q499" s="48">
        <f>'Og s3a'!H496</f>
        <v>0</v>
      </c>
      <c r="R499" s="412">
        <f>'Og s3a'!D496</f>
        <v>0</v>
      </c>
      <c r="S499" s="30"/>
      <c r="T499" s="306"/>
      <c r="U499" s="306"/>
      <c r="V499" s="306"/>
      <c r="W499" s="30"/>
      <c r="X499" s="30"/>
      <c r="Y499" s="30"/>
      <c r="Z499" s="30"/>
      <c r="AA499" s="30"/>
      <c r="AB499" s="30"/>
      <c r="AC499" s="30"/>
    </row>
    <row r="500" spans="1:29" ht="21" customHeight="1">
      <c r="A500" s="1254" t="str">
        <f t="shared" si="35"/>
        <v/>
      </c>
      <c r="B500" s="30"/>
      <c r="C500" s="2066">
        <f>'Og s3a'!C497</f>
        <v>0</v>
      </c>
      <c r="D500" s="2067"/>
      <c r="E500" s="2068">
        <f>'Og s3a'!E497</f>
        <v>0</v>
      </c>
      <c r="F500" s="2067"/>
      <c r="G500" s="870">
        <f>'Og s3a'!F497</f>
        <v>0</v>
      </c>
      <c r="H500" s="874"/>
      <c r="I500" s="411">
        <f>'Og s3a'!G497</f>
        <v>0</v>
      </c>
      <c r="J500" s="532"/>
      <c r="K500" s="30"/>
      <c r="L500" s="30"/>
      <c r="M500" s="240">
        <f t="shared" si="36"/>
        <v>0</v>
      </c>
      <c r="N500" s="240">
        <f t="shared" si="37"/>
        <v>0</v>
      </c>
      <c r="O500" s="240">
        <f t="shared" si="38"/>
        <v>0</v>
      </c>
      <c r="P500" s="240">
        <f t="shared" si="39"/>
        <v>0</v>
      </c>
      <c r="Q500" s="48">
        <f>'Og s3a'!H497</f>
        <v>0</v>
      </c>
      <c r="R500" s="412">
        <f>'Og s3a'!D497</f>
        <v>0</v>
      </c>
      <c r="S500" s="30"/>
      <c r="T500" s="306"/>
      <c r="U500" s="306"/>
      <c r="V500" s="306"/>
      <c r="W500" s="30"/>
      <c r="X500" s="30"/>
      <c r="Y500" s="30"/>
      <c r="Z500" s="30"/>
      <c r="AA500" s="30"/>
      <c r="AB500" s="30"/>
      <c r="AC500" s="30"/>
    </row>
    <row r="501" spans="1:29" ht="21" customHeight="1">
      <c r="A501" s="1254" t="str">
        <f t="shared" si="35"/>
        <v/>
      </c>
      <c r="B501" s="30"/>
      <c r="C501" s="2066">
        <f>'Og s3a'!C498</f>
        <v>0</v>
      </c>
      <c r="D501" s="2067"/>
      <c r="E501" s="2068">
        <f>'Og s3a'!E498</f>
        <v>0</v>
      </c>
      <c r="F501" s="2067"/>
      <c r="G501" s="870">
        <f>'Og s3a'!F498</f>
        <v>0</v>
      </c>
      <c r="H501" s="874"/>
      <c r="I501" s="411">
        <f>'Og s3a'!G498</f>
        <v>0</v>
      </c>
      <c r="J501" s="532"/>
      <c r="K501" s="30"/>
      <c r="L501" s="30"/>
      <c r="M501" s="240">
        <f t="shared" si="36"/>
        <v>0</v>
      </c>
      <c r="N501" s="240">
        <f t="shared" si="37"/>
        <v>0</v>
      </c>
      <c r="O501" s="240">
        <f t="shared" si="38"/>
        <v>0</v>
      </c>
      <c r="P501" s="240">
        <f t="shared" si="39"/>
        <v>0</v>
      </c>
      <c r="Q501" s="48">
        <f>'Og s3a'!H498</f>
        <v>0</v>
      </c>
      <c r="R501" s="412">
        <f>'Og s3a'!D498</f>
        <v>0</v>
      </c>
      <c r="S501" s="30"/>
      <c r="T501" s="306"/>
      <c r="U501" s="306"/>
      <c r="V501" s="306"/>
      <c r="W501" s="30"/>
      <c r="X501" s="30"/>
      <c r="Y501" s="30"/>
      <c r="Z501" s="30"/>
      <c r="AA501" s="30"/>
      <c r="AB501" s="30"/>
      <c r="AC501" s="30"/>
    </row>
    <row r="502" spans="1:29" ht="21" customHeight="1">
      <c r="A502" s="1254" t="str">
        <f t="shared" si="35"/>
        <v/>
      </c>
      <c r="B502" s="30"/>
      <c r="C502" s="2066">
        <f>'Og s3a'!C499</f>
        <v>0</v>
      </c>
      <c r="D502" s="2067"/>
      <c r="E502" s="2068">
        <f>'Og s3a'!E499</f>
        <v>0</v>
      </c>
      <c r="F502" s="2067"/>
      <c r="G502" s="870">
        <f>'Og s3a'!F499</f>
        <v>0</v>
      </c>
      <c r="H502" s="874"/>
      <c r="I502" s="411">
        <f>'Og s3a'!G499</f>
        <v>0</v>
      </c>
      <c r="J502" s="532"/>
      <c r="K502" s="30"/>
      <c r="L502" s="30"/>
      <c r="M502" s="240">
        <f t="shared" si="36"/>
        <v>0</v>
      </c>
      <c r="N502" s="240">
        <f t="shared" si="37"/>
        <v>0</v>
      </c>
      <c r="O502" s="240">
        <f t="shared" si="38"/>
        <v>0</v>
      </c>
      <c r="P502" s="240">
        <f t="shared" si="39"/>
        <v>0</v>
      </c>
      <c r="Q502" s="48">
        <f>'Og s3a'!H499</f>
        <v>0</v>
      </c>
      <c r="R502" s="412">
        <f>'Og s3a'!D499</f>
        <v>0</v>
      </c>
      <c r="S502" s="30"/>
      <c r="T502" s="306"/>
      <c r="U502" s="306"/>
      <c r="V502" s="306"/>
      <c r="W502" s="30"/>
      <c r="X502" s="30"/>
      <c r="Y502" s="30"/>
      <c r="Z502" s="30"/>
      <c r="AA502" s="30"/>
      <c r="AB502" s="30"/>
      <c r="AC502" s="30"/>
    </row>
    <row r="503" spans="1:29" ht="21" customHeight="1">
      <c r="A503" s="1254" t="str">
        <f t="shared" si="35"/>
        <v/>
      </c>
      <c r="B503" s="30"/>
      <c r="C503" s="2066">
        <f>'Og s3a'!C500</f>
        <v>0</v>
      </c>
      <c r="D503" s="2067"/>
      <c r="E503" s="2068">
        <f>'Og s3a'!E500</f>
        <v>0</v>
      </c>
      <c r="F503" s="2067"/>
      <c r="G503" s="870">
        <f>'Og s3a'!F500</f>
        <v>0</v>
      </c>
      <c r="H503" s="874"/>
      <c r="I503" s="411">
        <f>'Og s3a'!G500</f>
        <v>0</v>
      </c>
      <c r="J503" s="532"/>
      <c r="K503" s="30"/>
      <c r="L503" s="30"/>
      <c r="M503" s="240">
        <f t="shared" si="36"/>
        <v>0</v>
      </c>
      <c r="N503" s="240">
        <f t="shared" si="37"/>
        <v>0</v>
      </c>
      <c r="O503" s="240">
        <f t="shared" si="38"/>
        <v>0</v>
      </c>
      <c r="P503" s="240">
        <f t="shared" si="39"/>
        <v>0</v>
      </c>
      <c r="Q503" s="48">
        <f>'Og s3a'!H500</f>
        <v>0</v>
      </c>
      <c r="R503" s="412">
        <f>'Og s3a'!D500</f>
        <v>0</v>
      </c>
      <c r="S503" s="30"/>
      <c r="T503" s="306"/>
      <c r="U503" s="306"/>
      <c r="V503" s="306"/>
      <c r="W503" s="30"/>
      <c r="X503" s="30"/>
      <c r="Y503" s="30"/>
      <c r="Z503" s="30"/>
      <c r="AA503" s="30"/>
      <c r="AB503" s="30"/>
      <c r="AC503" s="30"/>
    </row>
    <row r="504" spans="1:29" ht="21" customHeight="1">
      <c r="A504" s="1254" t="str">
        <f t="shared" si="35"/>
        <v/>
      </c>
      <c r="B504" s="30"/>
      <c r="C504" s="2066">
        <f>'Og s3a'!C501</f>
        <v>0</v>
      </c>
      <c r="D504" s="2067"/>
      <c r="E504" s="2068">
        <f>'Og s3a'!E501</f>
        <v>0</v>
      </c>
      <c r="F504" s="2067"/>
      <c r="G504" s="870">
        <f>'Og s3a'!F501</f>
        <v>0</v>
      </c>
      <c r="H504" s="874"/>
      <c r="I504" s="411">
        <f>'Og s3a'!G501</f>
        <v>0</v>
      </c>
      <c r="J504" s="532"/>
      <c r="K504" s="30"/>
      <c r="L504" s="30"/>
      <c r="M504" s="240">
        <f t="shared" si="36"/>
        <v>0</v>
      </c>
      <c r="N504" s="240">
        <f t="shared" si="37"/>
        <v>0</v>
      </c>
      <c r="O504" s="240">
        <f t="shared" si="38"/>
        <v>0</v>
      </c>
      <c r="P504" s="240">
        <f t="shared" si="39"/>
        <v>0</v>
      </c>
      <c r="Q504" s="48">
        <f>'Og s3a'!H501</f>
        <v>0</v>
      </c>
      <c r="R504" s="412">
        <f>'Og s3a'!D501</f>
        <v>0</v>
      </c>
      <c r="S504" s="30"/>
      <c r="T504" s="306"/>
      <c r="U504" s="306"/>
      <c r="V504" s="306"/>
      <c r="W504" s="30"/>
      <c r="X504" s="30"/>
      <c r="Y504" s="30"/>
      <c r="Z504" s="30"/>
      <c r="AA504" s="30"/>
      <c r="AB504" s="30"/>
      <c r="AC504" s="30"/>
    </row>
    <row r="505" spans="1:29" ht="21" customHeight="1">
      <c r="A505" s="1254" t="str">
        <f t="shared" si="35"/>
        <v/>
      </c>
      <c r="B505" s="30"/>
      <c r="C505" s="2066">
        <f>'Og s3a'!C502</f>
        <v>0</v>
      </c>
      <c r="D505" s="2067"/>
      <c r="E505" s="2068">
        <f>'Og s3a'!E502</f>
        <v>0</v>
      </c>
      <c r="F505" s="2067"/>
      <c r="G505" s="870">
        <f>'Og s3a'!F502</f>
        <v>0</v>
      </c>
      <c r="H505" s="874"/>
      <c r="I505" s="411">
        <f>'Og s3a'!G502</f>
        <v>0</v>
      </c>
      <c r="J505" s="532"/>
      <c r="K505" s="30"/>
      <c r="L505" s="30"/>
      <c r="M505" s="240">
        <f t="shared" si="36"/>
        <v>0</v>
      </c>
      <c r="N505" s="240">
        <f t="shared" si="37"/>
        <v>0</v>
      </c>
      <c r="O505" s="240">
        <f t="shared" si="38"/>
        <v>0</v>
      </c>
      <c r="P505" s="240">
        <f t="shared" si="39"/>
        <v>0</v>
      </c>
      <c r="Q505" s="48">
        <f>'Og s3a'!H502</f>
        <v>0</v>
      </c>
      <c r="R505" s="412">
        <f>'Og s3a'!D502</f>
        <v>0</v>
      </c>
      <c r="S505" s="30"/>
      <c r="T505" s="306"/>
      <c r="U505" s="306"/>
      <c r="V505" s="306"/>
      <c r="W505" s="30"/>
      <c r="X505" s="30"/>
      <c r="Y505" s="30"/>
      <c r="Z505" s="30"/>
      <c r="AA505" s="30"/>
      <c r="AB505" s="30"/>
      <c r="AC505" s="30"/>
    </row>
    <row r="506" spans="1:29" ht="21" customHeight="1">
      <c r="A506" s="1254" t="str">
        <f t="shared" si="35"/>
        <v/>
      </c>
      <c r="B506" s="30"/>
      <c r="C506" s="2066">
        <f>'Og s3a'!C503</f>
        <v>0</v>
      </c>
      <c r="D506" s="2067"/>
      <c r="E506" s="2068">
        <f>'Og s3a'!E503</f>
        <v>0</v>
      </c>
      <c r="F506" s="2067"/>
      <c r="G506" s="870">
        <f>'Og s3a'!F503</f>
        <v>0</v>
      </c>
      <c r="H506" s="874"/>
      <c r="I506" s="411">
        <f>'Og s3a'!G503</f>
        <v>0</v>
      </c>
      <c r="J506" s="532"/>
      <c r="K506" s="30"/>
      <c r="L506" s="30"/>
      <c r="M506" s="240">
        <f t="shared" si="36"/>
        <v>0</v>
      </c>
      <c r="N506" s="240">
        <f t="shared" si="37"/>
        <v>0</v>
      </c>
      <c r="O506" s="240">
        <f t="shared" si="38"/>
        <v>0</v>
      </c>
      <c r="P506" s="240">
        <f t="shared" si="39"/>
        <v>0</v>
      </c>
      <c r="Q506" s="48">
        <f>'Og s3a'!H503</f>
        <v>0</v>
      </c>
      <c r="R506" s="412">
        <f>'Og s3a'!D503</f>
        <v>0</v>
      </c>
      <c r="S506" s="30"/>
      <c r="T506" s="306"/>
      <c r="U506" s="306"/>
      <c r="V506" s="306"/>
      <c r="W506" s="30"/>
      <c r="X506" s="30"/>
      <c r="Y506" s="30"/>
      <c r="Z506" s="30"/>
      <c r="AA506" s="30"/>
      <c r="AB506" s="30"/>
      <c r="AC506" s="30"/>
    </row>
    <row r="507" spans="1:29" ht="21" customHeight="1">
      <c r="A507" s="1254" t="str">
        <f t="shared" si="35"/>
        <v/>
      </c>
      <c r="B507" s="30"/>
      <c r="C507" s="2066">
        <f>'Og s3a'!C504</f>
        <v>0</v>
      </c>
      <c r="D507" s="2067"/>
      <c r="E507" s="2068">
        <f>'Og s3a'!E504</f>
        <v>0</v>
      </c>
      <c r="F507" s="2067"/>
      <c r="G507" s="870">
        <f>'Og s3a'!F504</f>
        <v>0</v>
      </c>
      <c r="H507" s="874"/>
      <c r="I507" s="411">
        <f>'Og s3a'!G504</f>
        <v>0</v>
      </c>
      <c r="J507" s="532"/>
      <c r="K507" s="30"/>
      <c r="L507" s="30"/>
      <c r="M507" s="240">
        <f t="shared" si="36"/>
        <v>0</v>
      </c>
      <c r="N507" s="240">
        <f t="shared" si="37"/>
        <v>0</v>
      </c>
      <c r="O507" s="240">
        <f t="shared" si="38"/>
        <v>0</v>
      </c>
      <c r="P507" s="240">
        <f t="shared" si="39"/>
        <v>0</v>
      </c>
      <c r="Q507" s="48">
        <f>'Og s3a'!H504</f>
        <v>0</v>
      </c>
      <c r="R507" s="412">
        <f>'Og s3a'!D504</f>
        <v>0</v>
      </c>
      <c r="S507" s="30"/>
      <c r="T507" s="306"/>
      <c r="U507" s="306"/>
      <c r="V507" s="306"/>
      <c r="W507" s="30"/>
      <c r="X507" s="30"/>
      <c r="Y507" s="30"/>
      <c r="Z507" s="30"/>
      <c r="AA507" s="30"/>
      <c r="AB507" s="30"/>
      <c r="AC507" s="30"/>
    </row>
    <row r="508" spans="1:29" ht="21" customHeight="1">
      <c r="A508" s="1254" t="str">
        <f t="shared" si="35"/>
        <v/>
      </c>
      <c r="B508" s="30"/>
      <c r="C508" s="2066">
        <f>'Og s3a'!C505</f>
        <v>0</v>
      </c>
      <c r="D508" s="2067"/>
      <c r="E508" s="2068">
        <f>'Og s3a'!E505</f>
        <v>0</v>
      </c>
      <c r="F508" s="2067"/>
      <c r="G508" s="870">
        <f>'Og s3a'!F505</f>
        <v>0</v>
      </c>
      <c r="H508" s="874"/>
      <c r="I508" s="411">
        <f>'Og s3a'!G505</f>
        <v>0</v>
      </c>
      <c r="J508" s="532"/>
      <c r="K508" s="30"/>
      <c r="L508" s="30"/>
      <c r="M508" s="240">
        <f t="shared" si="36"/>
        <v>0</v>
      </c>
      <c r="N508" s="240">
        <f t="shared" si="37"/>
        <v>0</v>
      </c>
      <c r="O508" s="240">
        <f t="shared" si="38"/>
        <v>0</v>
      </c>
      <c r="P508" s="240">
        <f t="shared" si="39"/>
        <v>0</v>
      </c>
      <c r="Q508" s="48">
        <f>'Og s3a'!H505</f>
        <v>0</v>
      </c>
      <c r="R508" s="412">
        <f>'Og s3a'!D505</f>
        <v>0</v>
      </c>
      <c r="S508" s="30"/>
      <c r="T508" s="306"/>
      <c r="U508" s="306"/>
      <c r="V508" s="306"/>
      <c r="W508" s="30"/>
      <c r="X508" s="30"/>
      <c r="Y508" s="30"/>
      <c r="Z508" s="30"/>
      <c r="AA508" s="30"/>
      <c r="AB508" s="30"/>
      <c r="AC508" s="30"/>
    </row>
    <row r="509" spans="1:29" ht="21" customHeight="1">
      <c r="A509" s="1254" t="str">
        <f t="shared" si="35"/>
        <v/>
      </c>
      <c r="B509" s="30"/>
      <c r="C509" s="2066">
        <f>'Og s3a'!C506</f>
        <v>0</v>
      </c>
      <c r="D509" s="2067"/>
      <c r="E509" s="2068">
        <f>'Og s3a'!E506</f>
        <v>0</v>
      </c>
      <c r="F509" s="2067"/>
      <c r="G509" s="870">
        <f>'Og s3a'!F506</f>
        <v>0</v>
      </c>
      <c r="H509" s="874"/>
      <c r="I509" s="411">
        <f>'Og s3a'!G506</f>
        <v>0</v>
      </c>
      <c r="J509" s="532"/>
      <c r="K509" s="30"/>
      <c r="L509" s="30"/>
      <c r="M509" s="240">
        <f t="shared" si="36"/>
        <v>0</v>
      </c>
      <c r="N509" s="240">
        <f t="shared" si="37"/>
        <v>0</v>
      </c>
      <c r="O509" s="240">
        <f t="shared" si="38"/>
        <v>0</v>
      </c>
      <c r="P509" s="240">
        <f t="shared" si="39"/>
        <v>0</v>
      </c>
      <c r="Q509" s="48">
        <f>'Og s3a'!H506</f>
        <v>0</v>
      </c>
      <c r="R509" s="412">
        <f>'Og s3a'!D506</f>
        <v>0</v>
      </c>
      <c r="S509" s="30"/>
      <c r="T509" s="306"/>
      <c r="U509" s="306"/>
      <c r="V509" s="306"/>
      <c r="W509" s="30"/>
      <c r="X509" s="30"/>
      <c r="Y509" s="30"/>
      <c r="Z509" s="30"/>
      <c r="AA509" s="30"/>
      <c r="AB509" s="30"/>
      <c r="AC509" s="30"/>
    </row>
    <row r="510" spans="1:29" ht="21" customHeight="1">
      <c r="A510" s="1254" t="str">
        <f t="shared" si="35"/>
        <v/>
      </c>
      <c r="B510" s="30"/>
      <c r="C510" s="2066">
        <f>'Og s3a'!C507</f>
        <v>0</v>
      </c>
      <c r="D510" s="2067"/>
      <c r="E510" s="2068">
        <f>'Og s3a'!E507</f>
        <v>0</v>
      </c>
      <c r="F510" s="2067"/>
      <c r="G510" s="870">
        <f>'Og s3a'!F507</f>
        <v>0</v>
      </c>
      <c r="H510" s="874"/>
      <c r="I510" s="411">
        <f>'Og s3a'!G507</f>
        <v>0</v>
      </c>
      <c r="J510" s="532"/>
      <c r="K510" s="30"/>
      <c r="L510" s="30"/>
      <c r="M510" s="240">
        <f t="shared" si="36"/>
        <v>0</v>
      </c>
      <c r="N510" s="240">
        <f t="shared" si="37"/>
        <v>0</v>
      </c>
      <c r="O510" s="240">
        <f t="shared" si="38"/>
        <v>0</v>
      </c>
      <c r="P510" s="240">
        <f t="shared" si="39"/>
        <v>0</v>
      </c>
      <c r="Q510" s="48">
        <f>'Og s3a'!H507</f>
        <v>0</v>
      </c>
      <c r="R510" s="412">
        <f>'Og s3a'!D507</f>
        <v>0</v>
      </c>
      <c r="S510" s="30"/>
      <c r="T510" s="306"/>
      <c r="U510" s="306"/>
      <c r="V510" s="306"/>
      <c r="W510" s="30"/>
      <c r="X510" s="30"/>
      <c r="Y510" s="30"/>
      <c r="Z510" s="30"/>
      <c r="AA510" s="30"/>
      <c r="AB510" s="30"/>
      <c r="AC510" s="30"/>
    </row>
    <row r="511" spans="1:29" ht="21" customHeight="1">
      <c r="A511" s="1254" t="str">
        <f t="shared" si="35"/>
        <v/>
      </c>
      <c r="B511" s="30"/>
      <c r="C511" s="2066">
        <f>'Og s3a'!C508</f>
        <v>0</v>
      </c>
      <c r="D511" s="2067"/>
      <c r="E511" s="2068">
        <f>'Og s3a'!E508</f>
        <v>0</v>
      </c>
      <c r="F511" s="2067"/>
      <c r="G511" s="870">
        <f>'Og s3a'!F508</f>
        <v>0</v>
      </c>
      <c r="H511" s="874"/>
      <c r="I511" s="411">
        <f>'Og s3a'!G508</f>
        <v>0</v>
      </c>
      <c r="J511" s="532"/>
      <c r="K511" s="30"/>
      <c r="L511" s="30"/>
      <c r="M511" s="240">
        <f t="shared" si="36"/>
        <v>0</v>
      </c>
      <c r="N511" s="240">
        <f t="shared" si="37"/>
        <v>0</v>
      </c>
      <c r="O511" s="240">
        <f t="shared" si="38"/>
        <v>0</v>
      </c>
      <c r="P511" s="240">
        <f t="shared" si="39"/>
        <v>0</v>
      </c>
      <c r="Q511" s="48">
        <f>'Og s3a'!H508</f>
        <v>0</v>
      </c>
      <c r="R511" s="412">
        <f>'Og s3a'!D508</f>
        <v>0</v>
      </c>
      <c r="S511" s="30"/>
      <c r="T511" s="306"/>
      <c r="U511" s="306"/>
      <c r="V511" s="306"/>
      <c r="W511" s="30"/>
      <c r="X511" s="30"/>
      <c r="Y511" s="30"/>
      <c r="Z511" s="30"/>
      <c r="AA511" s="30"/>
      <c r="AB511" s="30"/>
      <c r="AC511" s="30"/>
    </row>
    <row r="512" spans="1:29" ht="21" customHeight="1">
      <c r="A512" s="1254" t="str">
        <f t="shared" si="35"/>
        <v/>
      </c>
      <c r="B512" s="30"/>
      <c r="C512" s="2066">
        <f>'Og s3a'!C509</f>
        <v>0</v>
      </c>
      <c r="D512" s="2067"/>
      <c r="E512" s="2068">
        <f>'Og s3a'!E509</f>
        <v>0</v>
      </c>
      <c r="F512" s="2067"/>
      <c r="G512" s="870">
        <f>'Og s3a'!F509</f>
        <v>0</v>
      </c>
      <c r="H512" s="874"/>
      <c r="I512" s="411">
        <f>'Og s3a'!G509</f>
        <v>0</v>
      </c>
      <c r="J512" s="532"/>
      <c r="K512" s="30"/>
      <c r="L512" s="30"/>
      <c r="M512" s="240">
        <f t="shared" si="36"/>
        <v>0</v>
      </c>
      <c r="N512" s="240">
        <f t="shared" si="37"/>
        <v>0</v>
      </c>
      <c r="O512" s="240">
        <f t="shared" si="38"/>
        <v>0</v>
      </c>
      <c r="P512" s="240">
        <f t="shared" si="39"/>
        <v>0</v>
      </c>
      <c r="Q512" s="48">
        <f>'Og s3a'!H509</f>
        <v>0</v>
      </c>
      <c r="R512" s="412">
        <f>'Og s3a'!D509</f>
        <v>0</v>
      </c>
      <c r="S512" s="30"/>
      <c r="T512" s="306"/>
      <c r="U512" s="306"/>
      <c r="V512" s="306"/>
      <c r="W512" s="30"/>
      <c r="X512" s="30"/>
      <c r="Y512" s="30"/>
      <c r="Z512" s="30"/>
      <c r="AA512" s="30"/>
      <c r="AB512" s="30"/>
      <c r="AC512" s="30"/>
    </row>
    <row r="513" spans="1:29" ht="21" customHeight="1">
      <c r="A513" s="1254" t="str">
        <f t="shared" si="35"/>
        <v/>
      </c>
      <c r="B513" s="30"/>
      <c r="C513" s="2066">
        <f>'Og s3a'!C510</f>
        <v>0</v>
      </c>
      <c r="D513" s="2067"/>
      <c r="E513" s="2068">
        <f>'Og s3a'!E510</f>
        <v>0</v>
      </c>
      <c r="F513" s="2067"/>
      <c r="G513" s="870">
        <f>'Og s3a'!F510</f>
        <v>0</v>
      </c>
      <c r="H513" s="874"/>
      <c r="I513" s="411">
        <f>'Og s3a'!G510</f>
        <v>0</v>
      </c>
      <c r="J513" s="532"/>
      <c r="K513" s="30"/>
      <c r="L513" s="30"/>
      <c r="M513" s="240">
        <f t="shared" si="36"/>
        <v>0</v>
      </c>
      <c r="N513" s="240">
        <f t="shared" si="37"/>
        <v>0</v>
      </c>
      <c r="O513" s="240">
        <f t="shared" si="38"/>
        <v>0</v>
      </c>
      <c r="P513" s="240">
        <f t="shared" si="39"/>
        <v>0</v>
      </c>
      <c r="Q513" s="48">
        <f>'Og s3a'!H510</f>
        <v>0</v>
      </c>
      <c r="R513" s="412">
        <f>'Og s3a'!D510</f>
        <v>0</v>
      </c>
      <c r="S513" s="30"/>
      <c r="T513" s="306"/>
      <c r="U513" s="306"/>
      <c r="V513" s="306"/>
      <c r="W513" s="30"/>
      <c r="X513" s="30"/>
      <c r="Y513" s="30"/>
      <c r="Z513" s="30"/>
      <c r="AA513" s="30"/>
      <c r="AB513" s="30"/>
      <c r="AC513" s="30"/>
    </row>
    <row r="514" spans="1:29" ht="21" customHeight="1">
      <c r="A514" s="1254" t="str">
        <f t="shared" si="35"/>
        <v/>
      </c>
      <c r="B514" s="30"/>
      <c r="C514" s="2066">
        <f>'Og s3a'!C511</f>
        <v>0</v>
      </c>
      <c r="D514" s="2067"/>
      <c r="E514" s="2068">
        <f>'Og s3a'!E511</f>
        <v>0</v>
      </c>
      <c r="F514" s="2067"/>
      <c r="G514" s="870">
        <f>'Og s3a'!F511</f>
        <v>0</v>
      </c>
      <c r="H514" s="874"/>
      <c r="I514" s="411">
        <f>'Og s3a'!G511</f>
        <v>0</v>
      </c>
      <c r="J514" s="532"/>
      <c r="K514" s="30"/>
      <c r="L514" s="30"/>
      <c r="M514" s="240">
        <f t="shared" si="36"/>
        <v>0</v>
      </c>
      <c r="N514" s="240">
        <f t="shared" si="37"/>
        <v>0</v>
      </c>
      <c r="O514" s="240">
        <f t="shared" si="38"/>
        <v>0</v>
      </c>
      <c r="P514" s="240">
        <f t="shared" si="39"/>
        <v>0</v>
      </c>
      <c r="Q514" s="48">
        <f>'Og s3a'!H511</f>
        <v>0</v>
      </c>
      <c r="R514" s="412">
        <f>'Og s3a'!D511</f>
        <v>0</v>
      </c>
      <c r="S514" s="30"/>
      <c r="T514" s="306"/>
      <c r="U514" s="306"/>
      <c r="V514" s="306"/>
      <c r="W514" s="30"/>
      <c r="X514" s="30"/>
      <c r="Y514" s="30"/>
      <c r="Z514" s="30"/>
      <c r="AA514" s="30"/>
      <c r="AB514" s="30"/>
      <c r="AC514" s="30"/>
    </row>
    <row r="515" spans="1:29" ht="21" customHeight="1">
      <c r="A515" s="1254" t="str">
        <f t="shared" si="35"/>
        <v/>
      </c>
      <c r="B515" s="30"/>
      <c r="C515" s="2066">
        <f>'Og s3a'!C512</f>
        <v>0</v>
      </c>
      <c r="D515" s="2067"/>
      <c r="E515" s="2068">
        <f>'Og s3a'!E512</f>
        <v>0</v>
      </c>
      <c r="F515" s="2067"/>
      <c r="G515" s="870">
        <f>'Og s3a'!F512</f>
        <v>0</v>
      </c>
      <c r="H515" s="874"/>
      <c r="I515" s="411">
        <f>'Og s3a'!G512</f>
        <v>0</v>
      </c>
      <c r="J515" s="532"/>
      <c r="K515" s="30"/>
      <c r="L515" s="30"/>
      <c r="M515" s="240">
        <f t="shared" si="36"/>
        <v>0</v>
      </c>
      <c r="N515" s="240">
        <f t="shared" si="37"/>
        <v>0</v>
      </c>
      <c r="O515" s="240">
        <f t="shared" si="38"/>
        <v>0</v>
      </c>
      <c r="P515" s="240">
        <f t="shared" si="39"/>
        <v>0</v>
      </c>
      <c r="Q515" s="48">
        <f>'Og s3a'!H512</f>
        <v>0</v>
      </c>
      <c r="R515" s="412">
        <f>'Og s3a'!D512</f>
        <v>0</v>
      </c>
      <c r="S515" s="30"/>
      <c r="T515" s="306"/>
      <c r="U515" s="306"/>
      <c r="V515" s="306"/>
      <c r="W515" s="30"/>
      <c r="X515" s="30"/>
      <c r="Y515" s="30"/>
      <c r="Z515" s="30"/>
      <c r="AA515" s="30"/>
      <c r="AB515" s="30"/>
      <c r="AC515" s="30"/>
    </row>
    <row r="516" spans="1:29" ht="21" customHeight="1">
      <c r="A516" s="1254" t="str">
        <f t="shared" si="35"/>
        <v/>
      </c>
      <c r="B516" s="30"/>
      <c r="C516" s="2066">
        <f>'Og s3a'!C513</f>
        <v>0</v>
      </c>
      <c r="D516" s="2067"/>
      <c r="E516" s="2068">
        <f>'Og s3a'!E513</f>
        <v>0</v>
      </c>
      <c r="F516" s="2067"/>
      <c r="G516" s="870">
        <f>'Og s3a'!F513</f>
        <v>0</v>
      </c>
      <c r="H516" s="874"/>
      <c r="I516" s="411">
        <f>'Og s3a'!G513</f>
        <v>0</v>
      </c>
      <c r="J516" s="532"/>
      <c r="K516" s="30"/>
      <c r="L516" s="30"/>
      <c r="M516" s="240">
        <f t="shared" si="36"/>
        <v>0</v>
      </c>
      <c r="N516" s="240">
        <f t="shared" si="37"/>
        <v>0</v>
      </c>
      <c r="O516" s="240">
        <f t="shared" si="38"/>
        <v>0</v>
      </c>
      <c r="P516" s="240">
        <f t="shared" si="39"/>
        <v>0</v>
      </c>
      <c r="Q516" s="48">
        <f>'Og s3a'!H513</f>
        <v>0</v>
      </c>
      <c r="R516" s="412">
        <f>'Og s3a'!D513</f>
        <v>0</v>
      </c>
      <c r="S516" s="30"/>
      <c r="T516" s="306"/>
      <c r="U516" s="306"/>
      <c r="V516" s="306"/>
      <c r="W516" s="30"/>
      <c r="X516" s="30"/>
      <c r="Y516" s="30"/>
      <c r="Z516" s="30"/>
      <c r="AA516" s="30"/>
      <c r="AB516" s="30"/>
      <c r="AC516" s="30"/>
    </row>
    <row r="517" spans="1:29" ht="21" customHeight="1">
      <c r="A517" s="1254" t="str">
        <f t="shared" si="35"/>
        <v/>
      </c>
      <c r="B517" s="30"/>
      <c r="C517" s="2066">
        <f>'Og s3a'!C514</f>
        <v>0</v>
      </c>
      <c r="D517" s="2067"/>
      <c r="E517" s="2068">
        <f>'Og s3a'!E514</f>
        <v>0</v>
      </c>
      <c r="F517" s="2067"/>
      <c r="G517" s="870">
        <f>'Og s3a'!F514</f>
        <v>0</v>
      </c>
      <c r="H517" s="874"/>
      <c r="I517" s="411">
        <f>'Og s3a'!G514</f>
        <v>0</v>
      </c>
      <c r="J517" s="532"/>
      <c r="K517" s="30"/>
      <c r="L517" s="30"/>
      <c r="M517" s="240">
        <f t="shared" si="36"/>
        <v>0</v>
      </c>
      <c r="N517" s="240">
        <f t="shared" si="37"/>
        <v>0</v>
      </c>
      <c r="O517" s="240">
        <f t="shared" si="38"/>
        <v>0</v>
      </c>
      <c r="P517" s="240">
        <f t="shared" si="39"/>
        <v>0</v>
      </c>
      <c r="Q517" s="48">
        <f>'Og s3a'!H514</f>
        <v>0</v>
      </c>
      <c r="R517" s="412">
        <f>'Og s3a'!D514</f>
        <v>0</v>
      </c>
      <c r="S517" s="30"/>
      <c r="T517" s="306"/>
      <c r="U517" s="306"/>
      <c r="V517" s="306"/>
      <c r="W517" s="30"/>
      <c r="X517" s="30"/>
      <c r="Y517" s="30"/>
      <c r="Z517" s="30"/>
      <c r="AA517" s="30"/>
      <c r="AB517" s="30"/>
      <c r="AC517" s="30"/>
    </row>
    <row r="518" spans="1:29" ht="21" customHeight="1">
      <c r="A518" s="1254" t="str">
        <f t="shared" si="35"/>
        <v/>
      </c>
      <c r="B518" s="30"/>
      <c r="C518" s="2066">
        <f>'Og s3a'!C515</f>
        <v>0</v>
      </c>
      <c r="D518" s="2067"/>
      <c r="E518" s="2068">
        <f>'Og s3a'!E515</f>
        <v>0</v>
      </c>
      <c r="F518" s="2067"/>
      <c r="G518" s="870">
        <f>'Og s3a'!F515</f>
        <v>0</v>
      </c>
      <c r="H518" s="874"/>
      <c r="I518" s="411">
        <f>'Og s3a'!G515</f>
        <v>0</v>
      </c>
      <c r="J518" s="532"/>
      <c r="K518" s="30"/>
      <c r="L518" s="30"/>
      <c r="M518" s="240">
        <f t="shared" si="36"/>
        <v>0</v>
      </c>
      <c r="N518" s="240">
        <f t="shared" si="37"/>
        <v>0</v>
      </c>
      <c r="O518" s="240">
        <f t="shared" si="38"/>
        <v>0</v>
      </c>
      <c r="P518" s="240">
        <f t="shared" si="39"/>
        <v>0</v>
      </c>
      <c r="Q518" s="48">
        <f>'Og s3a'!H515</f>
        <v>0</v>
      </c>
      <c r="R518" s="412">
        <f>'Og s3a'!D515</f>
        <v>0</v>
      </c>
      <c r="S518" s="30"/>
      <c r="T518" s="306"/>
      <c r="U518" s="306"/>
      <c r="V518" s="306"/>
      <c r="W518" s="30"/>
      <c r="X518" s="30"/>
      <c r="Y518" s="30"/>
      <c r="Z518" s="30"/>
      <c r="AA518" s="30"/>
      <c r="AB518" s="30"/>
      <c r="AC518" s="30"/>
    </row>
    <row r="519" spans="1:29" ht="21" customHeight="1">
      <c r="A519" s="1254" t="str">
        <f t="shared" si="35"/>
        <v/>
      </c>
      <c r="B519" s="30"/>
      <c r="C519" s="2066">
        <f>'Og s3a'!C516</f>
        <v>0</v>
      </c>
      <c r="D519" s="2067"/>
      <c r="E519" s="2068">
        <f>'Og s3a'!E516</f>
        <v>0</v>
      </c>
      <c r="F519" s="2067"/>
      <c r="G519" s="870">
        <f>'Og s3a'!F516</f>
        <v>0</v>
      </c>
      <c r="H519" s="874"/>
      <c r="I519" s="411">
        <f>'Og s3a'!G516</f>
        <v>0</v>
      </c>
      <c r="J519" s="532"/>
      <c r="K519" s="30"/>
      <c r="L519" s="30"/>
      <c r="M519" s="240">
        <f t="shared" si="36"/>
        <v>0</v>
      </c>
      <c r="N519" s="240">
        <f t="shared" si="37"/>
        <v>0</v>
      </c>
      <c r="O519" s="240">
        <f t="shared" si="38"/>
        <v>0</v>
      </c>
      <c r="P519" s="240">
        <f t="shared" si="39"/>
        <v>0</v>
      </c>
      <c r="Q519" s="48">
        <f>'Og s3a'!H516</f>
        <v>0</v>
      </c>
      <c r="R519" s="412">
        <f>'Og s3a'!D516</f>
        <v>0</v>
      </c>
      <c r="S519" s="30"/>
      <c r="T519" s="306"/>
      <c r="U519" s="306"/>
      <c r="V519" s="306"/>
      <c r="W519" s="30"/>
      <c r="X519" s="30"/>
      <c r="Y519" s="30"/>
      <c r="Z519" s="30"/>
      <c r="AA519" s="30"/>
      <c r="AB519" s="30"/>
      <c r="AC519" s="30"/>
    </row>
    <row r="520" spans="1:29" ht="21" customHeight="1">
      <c r="A520" s="1254" t="str">
        <f t="shared" si="35"/>
        <v/>
      </c>
      <c r="B520" s="30"/>
      <c r="C520" s="2066">
        <f>'Og s3a'!C517</f>
        <v>0</v>
      </c>
      <c r="D520" s="2067"/>
      <c r="E520" s="2068">
        <f>'Og s3a'!E517</f>
        <v>0</v>
      </c>
      <c r="F520" s="2067"/>
      <c r="G520" s="870">
        <f>'Og s3a'!F517</f>
        <v>0</v>
      </c>
      <c r="H520" s="874"/>
      <c r="I520" s="411">
        <f>'Og s3a'!G517</f>
        <v>0</v>
      </c>
      <c r="J520" s="532"/>
      <c r="K520" s="30"/>
      <c r="L520" s="30"/>
      <c r="M520" s="240">
        <f t="shared" si="36"/>
        <v>0</v>
      </c>
      <c r="N520" s="240">
        <f t="shared" si="37"/>
        <v>0</v>
      </c>
      <c r="O520" s="240">
        <f t="shared" si="38"/>
        <v>0</v>
      </c>
      <c r="P520" s="240">
        <f t="shared" si="39"/>
        <v>0</v>
      </c>
      <c r="Q520" s="48">
        <f>'Og s3a'!H517</f>
        <v>0</v>
      </c>
      <c r="R520" s="412">
        <f>'Og s3a'!D517</f>
        <v>0</v>
      </c>
      <c r="S520" s="30"/>
      <c r="T520" s="306"/>
      <c r="U520" s="306"/>
      <c r="V520" s="306"/>
      <c r="W520" s="30"/>
      <c r="X520" s="30"/>
      <c r="Y520" s="30"/>
      <c r="Z520" s="30"/>
      <c r="AA520" s="30"/>
      <c r="AB520" s="30"/>
      <c r="AC520" s="30"/>
    </row>
    <row r="521" spans="1:29" ht="21" customHeight="1">
      <c r="A521" s="1254" t="str">
        <f t="shared" si="35"/>
        <v/>
      </c>
      <c r="B521" s="30"/>
      <c r="C521" s="2066">
        <f>'Og s3a'!C518</f>
        <v>0</v>
      </c>
      <c r="D521" s="2067"/>
      <c r="E521" s="2068">
        <f>'Og s3a'!E518</f>
        <v>0</v>
      </c>
      <c r="F521" s="2067"/>
      <c r="G521" s="870">
        <f>'Og s3a'!F518</f>
        <v>0</v>
      </c>
      <c r="H521" s="874"/>
      <c r="I521" s="411">
        <f>'Og s3a'!G518</f>
        <v>0</v>
      </c>
      <c r="J521" s="532"/>
      <c r="K521" s="30"/>
      <c r="L521" s="30"/>
      <c r="M521" s="240">
        <f t="shared" si="36"/>
        <v>0</v>
      </c>
      <c r="N521" s="240">
        <f t="shared" si="37"/>
        <v>0</v>
      </c>
      <c r="O521" s="240">
        <f t="shared" si="38"/>
        <v>0</v>
      </c>
      <c r="P521" s="240">
        <f t="shared" si="39"/>
        <v>0</v>
      </c>
      <c r="Q521" s="48">
        <f>'Og s3a'!H518</f>
        <v>0</v>
      </c>
      <c r="R521" s="412">
        <f>'Og s3a'!D518</f>
        <v>0</v>
      </c>
      <c r="S521" s="30"/>
      <c r="T521" s="306"/>
      <c r="U521" s="306"/>
      <c r="V521" s="306"/>
      <c r="W521" s="30"/>
      <c r="X521" s="30"/>
      <c r="Y521" s="30"/>
      <c r="Z521" s="30"/>
      <c r="AA521" s="30"/>
      <c r="AB521" s="30"/>
      <c r="AC521" s="30"/>
    </row>
    <row r="522" spans="1:29" ht="21" customHeight="1">
      <c r="A522" s="1254" t="str">
        <f t="shared" si="35"/>
        <v/>
      </c>
      <c r="B522" s="30"/>
      <c r="C522" s="2066">
        <f>'Og s3a'!C519</f>
        <v>0</v>
      </c>
      <c r="D522" s="2067"/>
      <c r="E522" s="2068">
        <f>'Og s3a'!E519</f>
        <v>0</v>
      </c>
      <c r="F522" s="2067"/>
      <c r="G522" s="870">
        <f>'Og s3a'!F519</f>
        <v>0</v>
      </c>
      <c r="H522" s="874"/>
      <c r="I522" s="411">
        <f>'Og s3a'!G519</f>
        <v>0</v>
      </c>
      <c r="J522" s="532"/>
      <c r="K522" s="30"/>
      <c r="L522" s="30"/>
      <c r="M522" s="240">
        <f t="shared" si="36"/>
        <v>0</v>
      </c>
      <c r="N522" s="240">
        <f t="shared" si="37"/>
        <v>0</v>
      </c>
      <c r="O522" s="240">
        <f t="shared" si="38"/>
        <v>0</v>
      </c>
      <c r="P522" s="240">
        <f t="shared" si="39"/>
        <v>0</v>
      </c>
      <c r="Q522" s="48">
        <f>'Og s3a'!H519</f>
        <v>0</v>
      </c>
      <c r="R522" s="412">
        <f>'Og s3a'!D519</f>
        <v>0</v>
      </c>
      <c r="S522" s="30"/>
      <c r="T522" s="306"/>
      <c r="U522" s="306"/>
      <c r="V522" s="306"/>
      <c r="W522" s="30"/>
      <c r="X522" s="30"/>
      <c r="Y522" s="30"/>
      <c r="Z522" s="30"/>
      <c r="AA522" s="30"/>
      <c r="AB522" s="30"/>
      <c r="AC522" s="30"/>
    </row>
    <row r="523" spans="1:29" ht="21" customHeight="1">
      <c r="A523" s="1254" t="str">
        <f t="shared" si="35"/>
        <v/>
      </c>
      <c r="B523" s="30"/>
      <c r="C523" s="2066">
        <f>'Og s3a'!C520</f>
        <v>0</v>
      </c>
      <c r="D523" s="2067"/>
      <c r="E523" s="2068">
        <f>'Og s3a'!E520</f>
        <v>0</v>
      </c>
      <c r="F523" s="2067"/>
      <c r="G523" s="870">
        <f>'Og s3a'!F520</f>
        <v>0</v>
      </c>
      <c r="H523" s="874"/>
      <c r="I523" s="411">
        <f>'Og s3a'!G520</f>
        <v>0</v>
      </c>
      <c r="J523" s="532"/>
      <c r="K523" s="30"/>
      <c r="L523" s="30"/>
      <c r="M523" s="240">
        <f t="shared" si="36"/>
        <v>0</v>
      </c>
      <c r="N523" s="240">
        <f t="shared" si="37"/>
        <v>0</v>
      </c>
      <c r="O523" s="240">
        <f t="shared" si="38"/>
        <v>0</v>
      </c>
      <c r="P523" s="240">
        <f t="shared" si="39"/>
        <v>0</v>
      </c>
      <c r="Q523" s="48">
        <f>'Og s3a'!H520</f>
        <v>0</v>
      </c>
      <c r="R523" s="412">
        <f>'Og s3a'!D520</f>
        <v>0</v>
      </c>
      <c r="S523" s="30"/>
      <c r="T523" s="306"/>
      <c r="U523" s="306"/>
      <c r="V523" s="306"/>
      <c r="W523" s="30"/>
      <c r="X523" s="30"/>
      <c r="Y523" s="30"/>
      <c r="Z523" s="30"/>
      <c r="AA523" s="30"/>
      <c r="AB523" s="30"/>
      <c r="AC523" s="30"/>
    </row>
    <row r="524" spans="1:29" ht="21" customHeight="1">
      <c r="A524" s="1254" t="str">
        <f t="shared" si="35"/>
        <v/>
      </c>
      <c r="B524" s="30"/>
      <c r="C524" s="2066">
        <f>'Og s3a'!C521</f>
        <v>0</v>
      </c>
      <c r="D524" s="2067"/>
      <c r="E524" s="2068">
        <f>'Og s3a'!E521</f>
        <v>0</v>
      </c>
      <c r="F524" s="2067"/>
      <c r="G524" s="870">
        <f>'Og s3a'!F521</f>
        <v>0</v>
      </c>
      <c r="H524" s="874"/>
      <c r="I524" s="411">
        <f>'Og s3a'!G521</f>
        <v>0</v>
      </c>
      <c r="J524" s="532"/>
      <c r="K524" s="30"/>
      <c r="L524" s="30"/>
      <c r="M524" s="240">
        <f t="shared" si="36"/>
        <v>0</v>
      </c>
      <c r="N524" s="240">
        <f t="shared" si="37"/>
        <v>0</v>
      </c>
      <c r="O524" s="240">
        <f t="shared" si="38"/>
        <v>0</v>
      </c>
      <c r="P524" s="240">
        <f t="shared" si="39"/>
        <v>0</v>
      </c>
      <c r="Q524" s="48">
        <f>'Og s3a'!H521</f>
        <v>0</v>
      </c>
      <c r="R524" s="412">
        <f>'Og s3a'!D521</f>
        <v>0</v>
      </c>
      <c r="S524" s="30"/>
      <c r="T524" s="306"/>
      <c r="U524" s="306"/>
      <c r="V524" s="306"/>
      <c r="W524" s="30"/>
      <c r="X524" s="30"/>
      <c r="Y524" s="30"/>
      <c r="Z524" s="30"/>
      <c r="AA524" s="30"/>
      <c r="AB524" s="30"/>
      <c r="AC524" s="30"/>
    </row>
    <row r="525" spans="1:29" ht="21" customHeight="1">
      <c r="A525" s="1254" t="str">
        <f t="shared" si="35"/>
        <v/>
      </c>
      <c r="B525" s="30"/>
      <c r="C525" s="2066">
        <f>'Og s3a'!C522</f>
        <v>0</v>
      </c>
      <c r="D525" s="2067"/>
      <c r="E525" s="2068">
        <f>'Og s3a'!E522</f>
        <v>0</v>
      </c>
      <c r="F525" s="2067"/>
      <c r="G525" s="870">
        <f>'Og s3a'!F522</f>
        <v>0</v>
      </c>
      <c r="H525" s="874"/>
      <c r="I525" s="411">
        <f>'Og s3a'!G522</f>
        <v>0</v>
      </c>
      <c r="J525" s="532"/>
      <c r="K525" s="30"/>
      <c r="L525" s="30"/>
      <c r="M525" s="240">
        <f t="shared" si="36"/>
        <v>0</v>
      </c>
      <c r="N525" s="240">
        <f t="shared" si="37"/>
        <v>0</v>
      </c>
      <c r="O525" s="240">
        <f t="shared" si="38"/>
        <v>0</v>
      </c>
      <c r="P525" s="240">
        <f t="shared" si="39"/>
        <v>0</v>
      </c>
      <c r="Q525" s="48">
        <f>'Og s3a'!H522</f>
        <v>0</v>
      </c>
      <c r="R525" s="412">
        <f>'Og s3a'!D522</f>
        <v>0</v>
      </c>
      <c r="S525" s="30"/>
      <c r="T525" s="306"/>
      <c r="U525" s="306"/>
      <c r="V525" s="306"/>
      <c r="W525" s="30"/>
      <c r="X525" s="30"/>
      <c r="Y525" s="30"/>
      <c r="Z525" s="30"/>
      <c r="AA525" s="30"/>
      <c r="AB525" s="30"/>
      <c r="AC525" s="30"/>
    </row>
    <row r="526" spans="1:29" ht="21" customHeight="1">
      <c r="A526" s="1254" t="str">
        <f t="shared" ref="A526:A589" si="40">IF(G526&gt;0,"Wypełnione","")</f>
        <v/>
      </c>
      <c r="B526" s="30"/>
      <c r="C526" s="2066">
        <f>'Og s3a'!C523</f>
        <v>0</v>
      </c>
      <c r="D526" s="2067"/>
      <c r="E526" s="2068">
        <f>'Og s3a'!E523</f>
        <v>0</v>
      </c>
      <c r="F526" s="2067"/>
      <c r="G526" s="870">
        <f>'Og s3a'!F523</f>
        <v>0</v>
      </c>
      <c r="H526" s="874"/>
      <c r="I526" s="411">
        <f>'Og s3a'!G523</f>
        <v>0</v>
      </c>
      <c r="J526" s="532"/>
      <c r="K526" s="30"/>
      <c r="L526" s="30"/>
      <c r="M526" s="240">
        <f t="shared" ref="M526:M589" si="41">IF(I526=M$5,E526,0)</f>
        <v>0</v>
      </c>
      <c r="N526" s="240">
        <f t="shared" ref="N526:N589" si="42">IF(I526=N$5,E526,0)</f>
        <v>0</v>
      </c>
      <c r="O526" s="240">
        <f t="shared" ref="O526:O589" si="43">IF(I526=O$5,E526,0)</f>
        <v>0</v>
      </c>
      <c r="P526" s="240">
        <f t="shared" ref="P526:P589" si="44">IF(I526=P$5,E526,0)</f>
        <v>0</v>
      </c>
      <c r="Q526" s="48">
        <f>'Og s3a'!H523</f>
        <v>0</v>
      </c>
      <c r="R526" s="412">
        <f>'Og s3a'!D523</f>
        <v>0</v>
      </c>
      <c r="S526" s="30"/>
      <c r="T526" s="306"/>
      <c r="U526" s="306"/>
      <c r="V526" s="306"/>
      <c r="W526" s="30"/>
      <c r="X526" s="30"/>
      <c r="Y526" s="30"/>
      <c r="Z526" s="30"/>
      <c r="AA526" s="30"/>
      <c r="AB526" s="30"/>
      <c r="AC526" s="30"/>
    </row>
    <row r="527" spans="1:29" ht="21" customHeight="1">
      <c r="A527" s="1254" t="str">
        <f t="shared" si="40"/>
        <v/>
      </c>
      <c r="B527" s="30"/>
      <c r="C527" s="2066">
        <f>'Og s3a'!C524</f>
        <v>0</v>
      </c>
      <c r="D527" s="2067"/>
      <c r="E527" s="2068">
        <f>'Og s3a'!E524</f>
        <v>0</v>
      </c>
      <c r="F527" s="2067"/>
      <c r="G527" s="870">
        <f>'Og s3a'!F524</f>
        <v>0</v>
      </c>
      <c r="H527" s="874"/>
      <c r="I527" s="411">
        <f>'Og s3a'!G524</f>
        <v>0</v>
      </c>
      <c r="J527" s="532"/>
      <c r="K527" s="30"/>
      <c r="L527" s="30"/>
      <c r="M527" s="240">
        <f t="shared" si="41"/>
        <v>0</v>
      </c>
      <c r="N527" s="240">
        <f t="shared" si="42"/>
        <v>0</v>
      </c>
      <c r="O527" s="240">
        <f t="shared" si="43"/>
        <v>0</v>
      </c>
      <c r="P527" s="240">
        <f t="shared" si="44"/>
        <v>0</v>
      </c>
      <c r="Q527" s="48">
        <f>'Og s3a'!H524</f>
        <v>0</v>
      </c>
      <c r="R527" s="412">
        <f>'Og s3a'!D524</f>
        <v>0</v>
      </c>
      <c r="S527" s="30"/>
      <c r="T527" s="306"/>
      <c r="U527" s="306"/>
      <c r="V527" s="306"/>
      <c r="W527" s="30"/>
      <c r="X527" s="30"/>
      <c r="Y527" s="30"/>
      <c r="Z527" s="30"/>
      <c r="AA527" s="30"/>
      <c r="AB527" s="30"/>
      <c r="AC527" s="30"/>
    </row>
    <row r="528" spans="1:29" ht="21" customHeight="1">
      <c r="A528" s="1254" t="str">
        <f t="shared" si="40"/>
        <v/>
      </c>
      <c r="B528" s="30"/>
      <c r="C528" s="2066">
        <f>'Og s3a'!C525</f>
        <v>0</v>
      </c>
      <c r="D528" s="2067"/>
      <c r="E528" s="2068">
        <f>'Og s3a'!E525</f>
        <v>0</v>
      </c>
      <c r="F528" s="2067"/>
      <c r="G528" s="870">
        <f>'Og s3a'!F525</f>
        <v>0</v>
      </c>
      <c r="H528" s="874"/>
      <c r="I528" s="411">
        <f>'Og s3a'!G525</f>
        <v>0</v>
      </c>
      <c r="J528" s="532"/>
      <c r="K528" s="30"/>
      <c r="L528" s="30"/>
      <c r="M528" s="240">
        <f t="shared" si="41"/>
        <v>0</v>
      </c>
      <c r="N528" s="240">
        <f t="shared" si="42"/>
        <v>0</v>
      </c>
      <c r="O528" s="240">
        <f t="shared" si="43"/>
        <v>0</v>
      </c>
      <c r="P528" s="240">
        <f t="shared" si="44"/>
        <v>0</v>
      </c>
      <c r="Q528" s="48">
        <f>'Og s3a'!H525</f>
        <v>0</v>
      </c>
      <c r="R528" s="412">
        <f>'Og s3a'!D525</f>
        <v>0</v>
      </c>
      <c r="S528" s="30"/>
      <c r="T528" s="306"/>
      <c r="U528" s="306"/>
      <c r="V528" s="306"/>
      <c r="W528" s="30"/>
      <c r="X528" s="30"/>
      <c r="Y528" s="30"/>
      <c r="Z528" s="30"/>
      <c r="AA528" s="30"/>
      <c r="AB528" s="30"/>
      <c r="AC528" s="30"/>
    </row>
    <row r="529" spans="1:29" ht="21" customHeight="1">
      <c r="A529" s="1254" t="str">
        <f t="shared" si="40"/>
        <v/>
      </c>
      <c r="B529" s="30"/>
      <c r="C529" s="2066">
        <f>'Og s3a'!C526</f>
        <v>0</v>
      </c>
      <c r="D529" s="2067"/>
      <c r="E529" s="2068">
        <f>'Og s3a'!E526</f>
        <v>0</v>
      </c>
      <c r="F529" s="2067"/>
      <c r="G529" s="870">
        <f>'Og s3a'!F526</f>
        <v>0</v>
      </c>
      <c r="H529" s="874"/>
      <c r="I529" s="411">
        <f>'Og s3a'!G526</f>
        <v>0</v>
      </c>
      <c r="J529" s="532"/>
      <c r="K529" s="30"/>
      <c r="L529" s="30"/>
      <c r="M529" s="240">
        <f t="shared" si="41"/>
        <v>0</v>
      </c>
      <c r="N529" s="240">
        <f t="shared" si="42"/>
        <v>0</v>
      </c>
      <c r="O529" s="240">
        <f t="shared" si="43"/>
        <v>0</v>
      </c>
      <c r="P529" s="240">
        <f t="shared" si="44"/>
        <v>0</v>
      </c>
      <c r="Q529" s="48">
        <f>'Og s3a'!H526</f>
        <v>0</v>
      </c>
      <c r="R529" s="412">
        <f>'Og s3a'!D526</f>
        <v>0</v>
      </c>
      <c r="S529" s="30"/>
      <c r="T529" s="306"/>
      <c r="U529" s="306"/>
      <c r="V529" s="306"/>
      <c r="W529" s="30"/>
      <c r="X529" s="30"/>
      <c r="Y529" s="30"/>
      <c r="Z529" s="30"/>
      <c r="AA529" s="30"/>
      <c r="AB529" s="30"/>
      <c r="AC529" s="30"/>
    </row>
    <row r="530" spans="1:29" ht="21" customHeight="1">
      <c r="A530" s="1254" t="str">
        <f t="shared" si="40"/>
        <v/>
      </c>
      <c r="B530" s="30"/>
      <c r="C530" s="2066">
        <f>'Og s3a'!C527</f>
        <v>0</v>
      </c>
      <c r="D530" s="2067"/>
      <c r="E530" s="2068">
        <f>'Og s3a'!E527</f>
        <v>0</v>
      </c>
      <c r="F530" s="2067"/>
      <c r="G530" s="870">
        <f>'Og s3a'!F527</f>
        <v>0</v>
      </c>
      <c r="H530" s="874"/>
      <c r="I530" s="411">
        <f>'Og s3a'!G527</f>
        <v>0</v>
      </c>
      <c r="J530" s="532"/>
      <c r="K530" s="30"/>
      <c r="L530" s="30"/>
      <c r="M530" s="240">
        <f t="shared" si="41"/>
        <v>0</v>
      </c>
      <c r="N530" s="240">
        <f t="shared" si="42"/>
        <v>0</v>
      </c>
      <c r="O530" s="240">
        <f t="shared" si="43"/>
        <v>0</v>
      </c>
      <c r="P530" s="240">
        <f t="shared" si="44"/>
        <v>0</v>
      </c>
      <c r="Q530" s="48">
        <f>'Og s3a'!H527</f>
        <v>0</v>
      </c>
      <c r="R530" s="412">
        <f>'Og s3a'!D527</f>
        <v>0</v>
      </c>
      <c r="S530" s="30"/>
      <c r="T530" s="306"/>
      <c r="U530" s="306"/>
      <c r="V530" s="306"/>
      <c r="W530" s="30"/>
      <c r="X530" s="30"/>
      <c r="Y530" s="30"/>
      <c r="Z530" s="30"/>
      <c r="AA530" s="30"/>
      <c r="AB530" s="30"/>
      <c r="AC530" s="30"/>
    </row>
    <row r="531" spans="1:29" ht="21" customHeight="1">
      <c r="A531" s="1254" t="str">
        <f t="shared" si="40"/>
        <v/>
      </c>
      <c r="B531" s="30"/>
      <c r="C531" s="2066">
        <f>'Og s3a'!C528</f>
        <v>0</v>
      </c>
      <c r="D531" s="2067"/>
      <c r="E531" s="2068">
        <f>'Og s3a'!E528</f>
        <v>0</v>
      </c>
      <c r="F531" s="2067"/>
      <c r="G531" s="870">
        <f>'Og s3a'!F528</f>
        <v>0</v>
      </c>
      <c r="H531" s="874"/>
      <c r="I531" s="411">
        <f>'Og s3a'!G528</f>
        <v>0</v>
      </c>
      <c r="J531" s="532"/>
      <c r="K531" s="30"/>
      <c r="L531" s="30"/>
      <c r="M531" s="240">
        <f t="shared" si="41"/>
        <v>0</v>
      </c>
      <c r="N531" s="240">
        <f t="shared" si="42"/>
        <v>0</v>
      </c>
      <c r="O531" s="240">
        <f t="shared" si="43"/>
        <v>0</v>
      </c>
      <c r="P531" s="240">
        <f t="shared" si="44"/>
        <v>0</v>
      </c>
      <c r="Q531" s="48">
        <f>'Og s3a'!H528</f>
        <v>0</v>
      </c>
      <c r="R531" s="412">
        <f>'Og s3a'!D528</f>
        <v>0</v>
      </c>
      <c r="S531" s="30"/>
      <c r="T531" s="306"/>
      <c r="U531" s="306"/>
      <c r="V531" s="306"/>
      <c r="W531" s="30"/>
      <c r="X531" s="30"/>
      <c r="Y531" s="30"/>
      <c r="Z531" s="30"/>
      <c r="AA531" s="30"/>
      <c r="AB531" s="30"/>
      <c r="AC531" s="30"/>
    </row>
    <row r="532" spans="1:29" ht="21" customHeight="1">
      <c r="A532" s="1254" t="str">
        <f t="shared" si="40"/>
        <v/>
      </c>
      <c r="B532" s="30"/>
      <c r="C532" s="2066">
        <f>'Og s3a'!C529</f>
        <v>0</v>
      </c>
      <c r="D532" s="2067"/>
      <c r="E532" s="2068">
        <f>'Og s3a'!E529</f>
        <v>0</v>
      </c>
      <c r="F532" s="2067"/>
      <c r="G532" s="870">
        <f>'Og s3a'!F529</f>
        <v>0</v>
      </c>
      <c r="H532" s="874"/>
      <c r="I532" s="411">
        <f>'Og s3a'!G529</f>
        <v>0</v>
      </c>
      <c r="J532" s="532"/>
      <c r="K532" s="30"/>
      <c r="L532" s="30"/>
      <c r="M532" s="240">
        <f t="shared" si="41"/>
        <v>0</v>
      </c>
      <c r="N532" s="240">
        <f t="shared" si="42"/>
        <v>0</v>
      </c>
      <c r="O532" s="240">
        <f t="shared" si="43"/>
        <v>0</v>
      </c>
      <c r="P532" s="240">
        <f t="shared" si="44"/>
        <v>0</v>
      </c>
      <c r="Q532" s="48">
        <f>'Og s3a'!H529</f>
        <v>0</v>
      </c>
      <c r="R532" s="412">
        <f>'Og s3a'!D529</f>
        <v>0</v>
      </c>
      <c r="S532" s="30"/>
      <c r="T532" s="306"/>
      <c r="U532" s="306"/>
      <c r="V532" s="306"/>
      <c r="W532" s="30"/>
      <c r="X532" s="30"/>
      <c r="Y532" s="30"/>
      <c r="Z532" s="30"/>
      <c r="AA532" s="30"/>
      <c r="AB532" s="30"/>
      <c r="AC532" s="30"/>
    </row>
    <row r="533" spans="1:29" ht="21" customHeight="1">
      <c r="A533" s="1254" t="str">
        <f t="shared" si="40"/>
        <v/>
      </c>
      <c r="B533" s="30"/>
      <c r="C533" s="2066">
        <f>'Og s3a'!C530</f>
        <v>0</v>
      </c>
      <c r="D533" s="2067"/>
      <c r="E533" s="2068">
        <f>'Og s3a'!E530</f>
        <v>0</v>
      </c>
      <c r="F533" s="2067"/>
      <c r="G533" s="870">
        <f>'Og s3a'!F530</f>
        <v>0</v>
      </c>
      <c r="H533" s="874"/>
      <c r="I533" s="411">
        <f>'Og s3a'!G530</f>
        <v>0</v>
      </c>
      <c r="J533" s="532"/>
      <c r="K533" s="30"/>
      <c r="L533" s="30"/>
      <c r="M533" s="240">
        <f t="shared" si="41"/>
        <v>0</v>
      </c>
      <c r="N533" s="240">
        <f t="shared" si="42"/>
        <v>0</v>
      </c>
      <c r="O533" s="240">
        <f t="shared" si="43"/>
        <v>0</v>
      </c>
      <c r="P533" s="240">
        <f t="shared" si="44"/>
        <v>0</v>
      </c>
      <c r="Q533" s="48">
        <f>'Og s3a'!H530</f>
        <v>0</v>
      </c>
      <c r="R533" s="412">
        <f>'Og s3a'!D530</f>
        <v>0</v>
      </c>
      <c r="S533" s="30"/>
      <c r="T533" s="306"/>
      <c r="U533" s="306"/>
      <c r="V533" s="306"/>
      <c r="W533" s="30"/>
      <c r="X533" s="30"/>
      <c r="Y533" s="30"/>
      <c r="Z533" s="30"/>
      <c r="AA533" s="30"/>
      <c r="AB533" s="30"/>
      <c r="AC533" s="30"/>
    </row>
    <row r="534" spans="1:29" ht="21" customHeight="1">
      <c r="A534" s="1254" t="str">
        <f t="shared" si="40"/>
        <v/>
      </c>
      <c r="B534" s="30"/>
      <c r="C534" s="2066">
        <f>'Og s3a'!C531</f>
        <v>0</v>
      </c>
      <c r="D534" s="2067"/>
      <c r="E534" s="2068">
        <f>'Og s3a'!E531</f>
        <v>0</v>
      </c>
      <c r="F534" s="2067"/>
      <c r="G534" s="870">
        <f>'Og s3a'!F531</f>
        <v>0</v>
      </c>
      <c r="H534" s="874"/>
      <c r="I534" s="411">
        <f>'Og s3a'!G531</f>
        <v>0</v>
      </c>
      <c r="J534" s="532"/>
      <c r="K534" s="30"/>
      <c r="L534" s="30"/>
      <c r="M534" s="240">
        <f t="shared" si="41"/>
        <v>0</v>
      </c>
      <c r="N534" s="240">
        <f t="shared" si="42"/>
        <v>0</v>
      </c>
      <c r="O534" s="240">
        <f t="shared" si="43"/>
        <v>0</v>
      </c>
      <c r="P534" s="240">
        <f t="shared" si="44"/>
        <v>0</v>
      </c>
      <c r="Q534" s="48">
        <f>'Og s3a'!H531</f>
        <v>0</v>
      </c>
      <c r="R534" s="412">
        <f>'Og s3a'!D531</f>
        <v>0</v>
      </c>
      <c r="S534" s="30"/>
      <c r="T534" s="306"/>
      <c r="U534" s="306"/>
      <c r="V534" s="306"/>
      <c r="W534" s="30"/>
      <c r="X534" s="30"/>
      <c r="Y534" s="30"/>
      <c r="Z534" s="30"/>
      <c r="AA534" s="30"/>
      <c r="AB534" s="30"/>
      <c r="AC534" s="30"/>
    </row>
    <row r="535" spans="1:29" ht="21" customHeight="1">
      <c r="A535" s="1254" t="str">
        <f t="shared" si="40"/>
        <v/>
      </c>
      <c r="B535" s="30"/>
      <c r="C535" s="2066">
        <f>'Og s3a'!C532</f>
        <v>0</v>
      </c>
      <c r="D535" s="2067"/>
      <c r="E535" s="2068">
        <f>'Og s3a'!E532</f>
        <v>0</v>
      </c>
      <c r="F535" s="2067"/>
      <c r="G535" s="870">
        <f>'Og s3a'!F532</f>
        <v>0</v>
      </c>
      <c r="H535" s="874"/>
      <c r="I535" s="411">
        <f>'Og s3a'!G532</f>
        <v>0</v>
      </c>
      <c r="J535" s="532"/>
      <c r="K535" s="30"/>
      <c r="L535" s="30"/>
      <c r="M535" s="240">
        <f t="shared" si="41"/>
        <v>0</v>
      </c>
      <c r="N535" s="240">
        <f t="shared" si="42"/>
        <v>0</v>
      </c>
      <c r="O535" s="240">
        <f t="shared" si="43"/>
        <v>0</v>
      </c>
      <c r="P535" s="240">
        <f t="shared" si="44"/>
        <v>0</v>
      </c>
      <c r="Q535" s="48">
        <f>'Og s3a'!H532</f>
        <v>0</v>
      </c>
      <c r="R535" s="412">
        <f>'Og s3a'!D532</f>
        <v>0</v>
      </c>
      <c r="S535" s="30"/>
      <c r="T535" s="306"/>
      <c r="U535" s="306"/>
      <c r="V535" s="306"/>
      <c r="W535" s="30"/>
      <c r="X535" s="30"/>
      <c r="Y535" s="30"/>
      <c r="Z535" s="30"/>
      <c r="AA535" s="30"/>
      <c r="AB535" s="30"/>
      <c r="AC535" s="30"/>
    </row>
    <row r="536" spans="1:29" ht="21" customHeight="1">
      <c r="A536" s="1254" t="str">
        <f t="shared" si="40"/>
        <v/>
      </c>
      <c r="B536" s="30"/>
      <c r="C536" s="2066">
        <f>'Og s3a'!C533</f>
        <v>0</v>
      </c>
      <c r="D536" s="2067"/>
      <c r="E536" s="2068">
        <f>'Og s3a'!E533</f>
        <v>0</v>
      </c>
      <c r="F536" s="2067"/>
      <c r="G536" s="870">
        <f>'Og s3a'!F533</f>
        <v>0</v>
      </c>
      <c r="H536" s="874"/>
      <c r="I536" s="411">
        <f>'Og s3a'!G533</f>
        <v>0</v>
      </c>
      <c r="J536" s="532"/>
      <c r="K536" s="30"/>
      <c r="L536" s="30"/>
      <c r="M536" s="240">
        <f t="shared" si="41"/>
        <v>0</v>
      </c>
      <c r="N536" s="240">
        <f t="shared" si="42"/>
        <v>0</v>
      </c>
      <c r="O536" s="240">
        <f t="shared" si="43"/>
        <v>0</v>
      </c>
      <c r="P536" s="240">
        <f t="shared" si="44"/>
        <v>0</v>
      </c>
      <c r="Q536" s="48">
        <f>'Og s3a'!H533</f>
        <v>0</v>
      </c>
      <c r="R536" s="412">
        <f>'Og s3a'!D533</f>
        <v>0</v>
      </c>
      <c r="S536" s="30"/>
      <c r="T536" s="306"/>
      <c r="U536" s="306"/>
      <c r="V536" s="306"/>
      <c r="W536" s="30"/>
      <c r="X536" s="30"/>
      <c r="Y536" s="30"/>
      <c r="Z536" s="30"/>
      <c r="AA536" s="30"/>
      <c r="AB536" s="30"/>
      <c r="AC536" s="30"/>
    </row>
    <row r="537" spans="1:29" ht="21" customHeight="1">
      <c r="A537" s="1254" t="str">
        <f t="shared" si="40"/>
        <v/>
      </c>
      <c r="B537" s="30"/>
      <c r="C537" s="2066">
        <f>'Og s3a'!C534</f>
        <v>0</v>
      </c>
      <c r="D537" s="2067"/>
      <c r="E537" s="2068">
        <f>'Og s3a'!E534</f>
        <v>0</v>
      </c>
      <c r="F537" s="2067"/>
      <c r="G537" s="870">
        <f>'Og s3a'!F534</f>
        <v>0</v>
      </c>
      <c r="H537" s="874"/>
      <c r="I537" s="411">
        <f>'Og s3a'!G534</f>
        <v>0</v>
      </c>
      <c r="J537" s="532"/>
      <c r="K537" s="30"/>
      <c r="L537" s="30"/>
      <c r="M537" s="240">
        <f t="shared" si="41"/>
        <v>0</v>
      </c>
      <c r="N537" s="240">
        <f t="shared" si="42"/>
        <v>0</v>
      </c>
      <c r="O537" s="240">
        <f t="shared" si="43"/>
        <v>0</v>
      </c>
      <c r="P537" s="240">
        <f t="shared" si="44"/>
        <v>0</v>
      </c>
      <c r="Q537" s="48">
        <f>'Og s3a'!H534</f>
        <v>0</v>
      </c>
      <c r="R537" s="412">
        <f>'Og s3a'!D534</f>
        <v>0</v>
      </c>
      <c r="S537" s="30"/>
      <c r="T537" s="306"/>
      <c r="U537" s="306"/>
      <c r="V537" s="306"/>
      <c r="W537" s="30"/>
      <c r="X537" s="30"/>
      <c r="Y537" s="30"/>
      <c r="Z537" s="30"/>
      <c r="AA537" s="30"/>
      <c r="AB537" s="30"/>
      <c r="AC537" s="30"/>
    </row>
    <row r="538" spans="1:29" ht="21" customHeight="1">
      <c r="A538" s="1254" t="str">
        <f t="shared" si="40"/>
        <v/>
      </c>
      <c r="B538" s="30"/>
      <c r="C538" s="2066">
        <f>'Og s3a'!C535</f>
        <v>0</v>
      </c>
      <c r="D538" s="2067"/>
      <c r="E538" s="2068">
        <f>'Og s3a'!E535</f>
        <v>0</v>
      </c>
      <c r="F538" s="2067"/>
      <c r="G538" s="870">
        <f>'Og s3a'!F535</f>
        <v>0</v>
      </c>
      <c r="H538" s="874"/>
      <c r="I538" s="411">
        <f>'Og s3a'!G535</f>
        <v>0</v>
      </c>
      <c r="J538" s="532"/>
      <c r="K538" s="30"/>
      <c r="L538" s="30"/>
      <c r="M538" s="240">
        <f t="shared" si="41"/>
        <v>0</v>
      </c>
      <c r="N538" s="240">
        <f t="shared" si="42"/>
        <v>0</v>
      </c>
      <c r="O538" s="240">
        <f t="shared" si="43"/>
        <v>0</v>
      </c>
      <c r="P538" s="240">
        <f t="shared" si="44"/>
        <v>0</v>
      </c>
      <c r="Q538" s="48">
        <f>'Og s3a'!H535</f>
        <v>0</v>
      </c>
      <c r="R538" s="412">
        <f>'Og s3a'!D535</f>
        <v>0</v>
      </c>
      <c r="S538" s="30"/>
      <c r="T538" s="306"/>
      <c r="U538" s="306"/>
      <c r="V538" s="306"/>
      <c r="W538" s="30"/>
      <c r="X538" s="30"/>
      <c r="Y538" s="30"/>
      <c r="Z538" s="30"/>
      <c r="AA538" s="30"/>
      <c r="AB538" s="30"/>
      <c r="AC538" s="30"/>
    </row>
    <row r="539" spans="1:29" ht="21" customHeight="1">
      <c r="A539" s="1254" t="str">
        <f t="shared" si="40"/>
        <v/>
      </c>
      <c r="B539" s="30"/>
      <c r="C539" s="2066">
        <f>'Og s3a'!C536</f>
        <v>0</v>
      </c>
      <c r="D539" s="2067"/>
      <c r="E539" s="2068">
        <f>'Og s3a'!E536</f>
        <v>0</v>
      </c>
      <c r="F539" s="2067"/>
      <c r="G539" s="870">
        <f>'Og s3a'!F536</f>
        <v>0</v>
      </c>
      <c r="H539" s="874"/>
      <c r="I539" s="411">
        <f>'Og s3a'!G536</f>
        <v>0</v>
      </c>
      <c r="J539" s="532"/>
      <c r="K539" s="30"/>
      <c r="L539" s="30"/>
      <c r="M539" s="240">
        <f t="shared" si="41"/>
        <v>0</v>
      </c>
      <c r="N539" s="240">
        <f t="shared" si="42"/>
        <v>0</v>
      </c>
      <c r="O539" s="240">
        <f t="shared" si="43"/>
        <v>0</v>
      </c>
      <c r="P539" s="240">
        <f t="shared" si="44"/>
        <v>0</v>
      </c>
      <c r="Q539" s="48">
        <f>'Og s3a'!H536</f>
        <v>0</v>
      </c>
      <c r="R539" s="412">
        <f>'Og s3a'!D536</f>
        <v>0</v>
      </c>
      <c r="S539" s="30"/>
      <c r="T539" s="306"/>
      <c r="U539" s="306"/>
      <c r="V539" s="306"/>
      <c r="W539" s="30"/>
      <c r="X539" s="30"/>
      <c r="Y539" s="30"/>
      <c r="Z539" s="30"/>
      <c r="AA539" s="30"/>
      <c r="AB539" s="30"/>
      <c r="AC539" s="30"/>
    </row>
    <row r="540" spans="1:29" ht="21" customHeight="1">
      <c r="A540" s="1254" t="str">
        <f t="shared" si="40"/>
        <v/>
      </c>
      <c r="B540" s="30"/>
      <c r="C540" s="2066">
        <f>'Og s3a'!C537</f>
        <v>0</v>
      </c>
      <c r="D540" s="2067"/>
      <c r="E540" s="2068">
        <f>'Og s3a'!E537</f>
        <v>0</v>
      </c>
      <c r="F540" s="2067"/>
      <c r="G540" s="870">
        <f>'Og s3a'!F537</f>
        <v>0</v>
      </c>
      <c r="H540" s="874"/>
      <c r="I540" s="411">
        <f>'Og s3a'!G537</f>
        <v>0</v>
      </c>
      <c r="J540" s="532"/>
      <c r="K540" s="30"/>
      <c r="L540" s="30"/>
      <c r="M540" s="240">
        <f t="shared" si="41"/>
        <v>0</v>
      </c>
      <c r="N540" s="240">
        <f t="shared" si="42"/>
        <v>0</v>
      </c>
      <c r="O540" s="240">
        <f t="shared" si="43"/>
        <v>0</v>
      </c>
      <c r="P540" s="240">
        <f t="shared" si="44"/>
        <v>0</v>
      </c>
      <c r="Q540" s="48">
        <f>'Og s3a'!H537</f>
        <v>0</v>
      </c>
      <c r="R540" s="412">
        <f>'Og s3a'!D537</f>
        <v>0</v>
      </c>
      <c r="S540" s="30"/>
      <c r="T540" s="306"/>
      <c r="U540" s="306"/>
      <c r="V540" s="306"/>
      <c r="W540" s="30"/>
      <c r="X540" s="30"/>
      <c r="Y540" s="30"/>
      <c r="Z540" s="30"/>
      <c r="AA540" s="30"/>
      <c r="AB540" s="30"/>
      <c r="AC540" s="30"/>
    </row>
    <row r="541" spans="1:29" ht="21" customHeight="1">
      <c r="A541" s="1254" t="str">
        <f t="shared" si="40"/>
        <v/>
      </c>
      <c r="B541" s="30"/>
      <c r="C541" s="2066">
        <f>'Og s3a'!C538</f>
        <v>0</v>
      </c>
      <c r="D541" s="2067"/>
      <c r="E541" s="2068">
        <f>'Og s3a'!E538</f>
        <v>0</v>
      </c>
      <c r="F541" s="2067"/>
      <c r="G541" s="870">
        <f>'Og s3a'!F538</f>
        <v>0</v>
      </c>
      <c r="H541" s="874"/>
      <c r="I541" s="411">
        <f>'Og s3a'!G538</f>
        <v>0</v>
      </c>
      <c r="J541" s="532"/>
      <c r="K541" s="30"/>
      <c r="L541" s="30"/>
      <c r="M541" s="240">
        <f t="shared" si="41"/>
        <v>0</v>
      </c>
      <c r="N541" s="240">
        <f t="shared" si="42"/>
        <v>0</v>
      </c>
      <c r="O541" s="240">
        <f t="shared" si="43"/>
        <v>0</v>
      </c>
      <c r="P541" s="240">
        <f t="shared" si="44"/>
        <v>0</v>
      </c>
      <c r="Q541" s="48">
        <f>'Og s3a'!H538</f>
        <v>0</v>
      </c>
      <c r="R541" s="412">
        <f>'Og s3a'!D538</f>
        <v>0</v>
      </c>
      <c r="S541" s="30"/>
      <c r="T541" s="306"/>
      <c r="U541" s="306"/>
      <c r="V541" s="306"/>
      <c r="W541" s="30"/>
      <c r="X541" s="30"/>
      <c r="Y541" s="30"/>
      <c r="Z541" s="30"/>
      <c r="AA541" s="30"/>
      <c r="AB541" s="30"/>
      <c r="AC541" s="30"/>
    </row>
    <row r="542" spans="1:29" ht="21" customHeight="1">
      <c r="A542" s="1254" t="str">
        <f t="shared" si="40"/>
        <v/>
      </c>
      <c r="B542" s="30"/>
      <c r="C542" s="2066">
        <f>'Og s3a'!C539</f>
        <v>0</v>
      </c>
      <c r="D542" s="2067"/>
      <c r="E542" s="2068">
        <f>'Og s3a'!E539</f>
        <v>0</v>
      </c>
      <c r="F542" s="2067"/>
      <c r="G542" s="870">
        <f>'Og s3a'!F539</f>
        <v>0</v>
      </c>
      <c r="H542" s="874"/>
      <c r="I542" s="411">
        <f>'Og s3a'!G539</f>
        <v>0</v>
      </c>
      <c r="J542" s="532"/>
      <c r="K542" s="30"/>
      <c r="L542" s="30"/>
      <c r="M542" s="240">
        <f t="shared" si="41"/>
        <v>0</v>
      </c>
      <c r="N542" s="240">
        <f t="shared" si="42"/>
        <v>0</v>
      </c>
      <c r="O542" s="240">
        <f t="shared" si="43"/>
        <v>0</v>
      </c>
      <c r="P542" s="240">
        <f t="shared" si="44"/>
        <v>0</v>
      </c>
      <c r="Q542" s="48">
        <f>'Og s3a'!H539</f>
        <v>0</v>
      </c>
      <c r="R542" s="412">
        <f>'Og s3a'!D539</f>
        <v>0</v>
      </c>
      <c r="S542" s="30"/>
      <c r="T542" s="306"/>
      <c r="U542" s="306"/>
      <c r="V542" s="306"/>
      <c r="W542" s="30"/>
      <c r="X542" s="30"/>
      <c r="Y542" s="30"/>
      <c r="Z542" s="30"/>
      <c r="AA542" s="30"/>
      <c r="AB542" s="30"/>
      <c r="AC542" s="30"/>
    </row>
    <row r="543" spans="1:29" ht="21" customHeight="1">
      <c r="A543" s="1254" t="str">
        <f t="shared" si="40"/>
        <v/>
      </c>
      <c r="B543" s="30"/>
      <c r="C543" s="2066">
        <f>'Og s3a'!C540</f>
        <v>0</v>
      </c>
      <c r="D543" s="2067"/>
      <c r="E543" s="2068">
        <f>'Og s3a'!E540</f>
        <v>0</v>
      </c>
      <c r="F543" s="2067"/>
      <c r="G543" s="870">
        <f>'Og s3a'!F540</f>
        <v>0</v>
      </c>
      <c r="H543" s="874"/>
      <c r="I543" s="411">
        <f>'Og s3a'!G540</f>
        <v>0</v>
      </c>
      <c r="J543" s="532"/>
      <c r="K543" s="30"/>
      <c r="L543" s="30"/>
      <c r="M543" s="240">
        <f t="shared" si="41"/>
        <v>0</v>
      </c>
      <c r="N543" s="240">
        <f t="shared" si="42"/>
        <v>0</v>
      </c>
      <c r="O543" s="240">
        <f t="shared" si="43"/>
        <v>0</v>
      </c>
      <c r="P543" s="240">
        <f t="shared" si="44"/>
        <v>0</v>
      </c>
      <c r="Q543" s="48">
        <f>'Og s3a'!H540</f>
        <v>0</v>
      </c>
      <c r="R543" s="412">
        <f>'Og s3a'!D540</f>
        <v>0</v>
      </c>
      <c r="S543" s="30"/>
      <c r="T543" s="306"/>
      <c r="U543" s="306"/>
      <c r="V543" s="306"/>
      <c r="W543" s="30"/>
      <c r="X543" s="30"/>
      <c r="Y543" s="30"/>
      <c r="Z543" s="30"/>
      <c r="AA543" s="30"/>
      <c r="AB543" s="30"/>
      <c r="AC543" s="30"/>
    </row>
    <row r="544" spans="1:29" ht="21" customHeight="1">
      <c r="A544" s="1254" t="str">
        <f t="shared" si="40"/>
        <v/>
      </c>
      <c r="B544" s="30"/>
      <c r="C544" s="2066">
        <f>'Og s3a'!C541</f>
        <v>0</v>
      </c>
      <c r="D544" s="2067"/>
      <c r="E544" s="2068">
        <f>'Og s3a'!E541</f>
        <v>0</v>
      </c>
      <c r="F544" s="2067"/>
      <c r="G544" s="870">
        <f>'Og s3a'!F541</f>
        <v>0</v>
      </c>
      <c r="H544" s="874"/>
      <c r="I544" s="411">
        <f>'Og s3a'!G541</f>
        <v>0</v>
      </c>
      <c r="J544" s="532"/>
      <c r="K544" s="30"/>
      <c r="L544" s="30"/>
      <c r="M544" s="240">
        <f t="shared" si="41"/>
        <v>0</v>
      </c>
      <c r="N544" s="240">
        <f t="shared" si="42"/>
        <v>0</v>
      </c>
      <c r="O544" s="240">
        <f t="shared" si="43"/>
        <v>0</v>
      </c>
      <c r="P544" s="240">
        <f t="shared" si="44"/>
        <v>0</v>
      </c>
      <c r="Q544" s="48">
        <f>'Og s3a'!H541</f>
        <v>0</v>
      </c>
      <c r="R544" s="412">
        <f>'Og s3a'!D541</f>
        <v>0</v>
      </c>
      <c r="S544" s="30"/>
      <c r="T544" s="306"/>
      <c r="U544" s="306"/>
      <c r="V544" s="306"/>
      <c r="W544" s="30"/>
      <c r="X544" s="30"/>
      <c r="Y544" s="30"/>
      <c r="Z544" s="30"/>
      <c r="AA544" s="30"/>
      <c r="AB544" s="30"/>
      <c r="AC544" s="30"/>
    </row>
    <row r="545" spans="1:29" ht="21" customHeight="1">
      <c r="A545" s="1254" t="str">
        <f t="shared" si="40"/>
        <v/>
      </c>
      <c r="B545" s="30"/>
      <c r="C545" s="2066">
        <f>'Og s3a'!C542</f>
        <v>0</v>
      </c>
      <c r="D545" s="2067"/>
      <c r="E545" s="2068">
        <f>'Og s3a'!E542</f>
        <v>0</v>
      </c>
      <c r="F545" s="2067"/>
      <c r="G545" s="870">
        <f>'Og s3a'!F542</f>
        <v>0</v>
      </c>
      <c r="H545" s="874"/>
      <c r="I545" s="411">
        <f>'Og s3a'!G542</f>
        <v>0</v>
      </c>
      <c r="J545" s="532"/>
      <c r="K545" s="30"/>
      <c r="L545" s="30"/>
      <c r="M545" s="240">
        <f t="shared" si="41"/>
        <v>0</v>
      </c>
      <c r="N545" s="240">
        <f t="shared" si="42"/>
        <v>0</v>
      </c>
      <c r="O545" s="240">
        <f t="shared" si="43"/>
        <v>0</v>
      </c>
      <c r="P545" s="240">
        <f t="shared" si="44"/>
        <v>0</v>
      </c>
      <c r="Q545" s="48">
        <f>'Og s3a'!H542</f>
        <v>0</v>
      </c>
      <c r="R545" s="412">
        <f>'Og s3a'!D542</f>
        <v>0</v>
      </c>
      <c r="S545" s="30"/>
      <c r="T545" s="306"/>
      <c r="U545" s="306"/>
      <c r="V545" s="306"/>
      <c r="W545" s="30"/>
      <c r="X545" s="30"/>
      <c r="Y545" s="30"/>
      <c r="Z545" s="30"/>
      <c r="AA545" s="30"/>
      <c r="AB545" s="30"/>
      <c r="AC545" s="30"/>
    </row>
    <row r="546" spans="1:29" ht="21" customHeight="1">
      <c r="A546" s="1254" t="str">
        <f t="shared" si="40"/>
        <v/>
      </c>
      <c r="B546" s="30"/>
      <c r="C546" s="2066">
        <f>'Og s3a'!C543</f>
        <v>0</v>
      </c>
      <c r="D546" s="2067"/>
      <c r="E546" s="2068">
        <f>'Og s3a'!E543</f>
        <v>0</v>
      </c>
      <c r="F546" s="2067"/>
      <c r="G546" s="870">
        <f>'Og s3a'!F543</f>
        <v>0</v>
      </c>
      <c r="H546" s="874"/>
      <c r="I546" s="411">
        <f>'Og s3a'!G543</f>
        <v>0</v>
      </c>
      <c r="J546" s="532"/>
      <c r="K546" s="30"/>
      <c r="L546" s="30"/>
      <c r="M546" s="240">
        <f t="shared" si="41"/>
        <v>0</v>
      </c>
      <c r="N546" s="240">
        <f t="shared" si="42"/>
        <v>0</v>
      </c>
      <c r="O546" s="240">
        <f t="shared" si="43"/>
        <v>0</v>
      </c>
      <c r="P546" s="240">
        <f t="shared" si="44"/>
        <v>0</v>
      </c>
      <c r="Q546" s="48">
        <f>'Og s3a'!H543</f>
        <v>0</v>
      </c>
      <c r="R546" s="412">
        <f>'Og s3a'!D543</f>
        <v>0</v>
      </c>
      <c r="S546" s="30"/>
      <c r="T546" s="306"/>
      <c r="U546" s="306"/>
      <c r="V546" s="306"/>
      <c r="W546" s="30"/>
      <c r="X546" s="30"/>
      <c r="Y546" s="30"/>
      <c r="Z546" s="30"/>
      <c r="AA546" s="30"/>
      <c r="AB546" s="30"/>
      <c r="AC546" s="30"/>
    </row>
    <row r="547" spans="1:29" ht="21" customHeight="1">
      <c r="A547" s="1254" t="str">
        <f t="shared" si="40"/>
        <v/>
      </c>
      <c r="B547" s="30"/>
      <c r="C547" s="2066">
        <f>'Og s3a'!C544</f>
        <v>0</v>
      </c>
      <c r="D547" s="2067"/>
      <c r="E547" s="2068">
        <f>'Og s3a'!E544</f>
        <v>0</v>
      </c>
      <c r="F547" s="2067"/>
      <c r="G547" s="870">
        <f>'Og s3a'!F544</f>
        <v>0</v>
      </c>
      <c r="H547" s="874"/>
      <c r="I547" s="411">
        <f>'Og s3a'!G544</f>
        <v>0</v>
      </c>
      <c r="J547" s="532"/>
      <c r="K547" s="30"/>
      <c r="L547" s="30"/>
      <c r="M547" s="240">
        <f t="shared" si="41"/>
        <v>0</v>
      </c>
      <c r="N547" s="240">
        <f t="shared" si="42"/>
        <v>0</v>
      </c>
      <c r="O547" s="240">
        <f t="shared" si="43"/>
        <v>0</v>
      </c>
      <c r="P547" s="240">
        <f t="shared" si="44"/>
        <v>0</v>
      </c>
      <c r="Q547" s="48">
        <f>'Og s3a'!H544</f>
        <v>0</v>
      </c>
      <c r="R547" s="412">
        <f>'Og s3a'!D544</f>
        <v>0</v>
      </c>
      <c r="S547" s="30"/>
      <c r="T547" s="306"/>
      <c r="U547" s="306"/>
      <c r="V547" s="306"/>
      <c r="W547" s="30"/>
      <c r="X547" s="30"/>
      <c r="Y547" s="30"/>
      <c r="Z547" s="30"/>
      <c r="AA547" s="30"/>
      <c r="AB547" s="30"/>
      <c r="AC547" s="30"/>
    </row>
    <row r="548" spans="1:29" ht="21" customHeight="1">
      <c r="A548" s="1254" t="str">
        <f t="shared" si="40"/>
        <v/>
      </c>
      <c r="B548" s="30"/>
      <c r="C548" s="2066">
        <f>'Og s3a'!C545</f>
        <v>0</v>
      </c>
      <c r="D548" s="2067"/>
      <c r="E548" s="2068">
        <f>'Og s3a'!E545</f>
        <v>0</v>
      </c>
      <c r="F548" s="2067"/>
      <c r="G548" s="870">
        <f>'Og s3a'!F545</f>
        <v>0</v>
      </c>
      <c r="H548" s="874"/>
      <c r="I548" s="411">
        <f>'Og s3a'!G545</f>
        <v>0</v>
      </c>
      <c r="J548" s="532"/>
      <c r="K548" s="30"/>
      <c r="L548" s="30"/>
      <c r="M548" s="240">
        <f t="shared" si="41"/>
        <v>0</v>
      </c>
      <c r="N548" s="240">
        <f t="shared" si="42"/>
        <v>0</v>
      </c>
      <c r="O548" s="240">
        <f t="shared" si="43"/>
        <v>0</v>
      </c>
      <c r="P548" s="240">
        <f t="shared" si="44"/>
        <v>0</v>
      </c>
      <c r="Q548" s="48">
        <f>'Og s3a'!H545</f>
        <v>0</v>
      </c>
      <c r="R548" s="412">
        <f>'Og s3a'!D545</f>
        <v>0</v>
      </c>
      <c r="S548" s="30"/>
      <c r="T548" s="306"/>
      <c r="U548" s="306"/>
      <c r="V548" s="306"/>
      <c r="W548" s="30"/>
      <c r="X548" s="30"/>
      <c r="Y548" s="30"/>
      <c r="Z548" s="30"/>
      <c r="AA548" s="30"/>
      <c r="AB548" s="30"/>
      <c r="AC548" s="30"/>
    </row>
    <row r="549" spans="1:29" ht="21" customHeight="1">
      <c r="A549" s="1254" t="str">
        <f t="shared" si="40"/>
        <v/>
      </c>
      <c r="B549" s="30"/>
      <c r="C549" s="2066">
        <f>'Og s3a'!C546</f>
        <v>0</v>
      </c>
      <c r="D549" s="2067"/>
      <c r="E549" s="2068">
        <f>'Og s3a'!E546</f>
        <v>0</v>
      </c>
      <c r="F549" s="2067"/>
      <c r="G549" s="870">
        <f>'Og s3a'!F546</f>
        <v>0</v>
      </c>
      <c r="H549" s="874"/>
      <c r="I549" s="411">
        <f>'Og s3a'!G546</f>
        <v>0</v>
      </c>
      <c r="J549" s="532"/>
      <c r="K549" s="30"/>
      <c r="L549" s="30"/>
      <c r="M549" s="240">
        <f t="shared" si="41"/>
        <v>0</v>
      </c>
      <c r="N549" s="240">
        <f t="shared" si="42"/>
        <v>0</v>
      </c>
      <c r="O549" s="240">
        <f t="shared" si="43"/>
        <v>0</v>
      </c>
      <c r="P549" s="240">
        <f t="shared" si="44"/>
        <v>0</v>
      </c>
      <c r="Q549" s="48">
        <f>'Og s3a'!H546</f>
        <v>0</v>
      </c>
      <c r="R549" s="412">
        <f>'Og s3a'!D546</f>
        <v>0</v>
      </c>
      <c r="S549" s="30"/>
      <c r="T549" s="306"/>
      <c r="U549" s="306"/>
      <c r="V549" s="306"/>
      <c r="W549" s="30"/>
      <c r="X549" s="30"/>
      <c r="Y549" s="30"/>
      <c r="Z549" s="30"/>
      <c r="AA549" s="30"/>
      <c r="AB549" s="30"/>
      <c r="AC549" s="30"/>
    </row>
    <row r="550" spans="1:29" ht="21" customHeight="1">
      <c r="A550" s="1254" t="str">
        <f t="shared" si="40"/>
        <v/>
      </c>
      <c r="B550" s="30"/>
      <c r="C550" s="2066">
        <f>'Og s3a'!C547</f>
        <v>0</v>
      </c>
      <c r="D550" s="2067"/>
      <c r="E550" s="2068">
        <f>'Og s3a'!E547</f>
        <v>0</v>
      </c>
      <c r="F550" s="2067"/>
      <c r="G550" s="870">
        <f>'Og s3a'!F547</f>
        <v>0</v>
      </c>
      <c r="H550" s="874"/>
      <c r="I550" s="411">
        <f>'Og s3a'!G547</f>
        <v>0</v>
      </c>
      <c r="J550" s="532"/>
      <c r="K550" s="30"/>
      <c r="L550" s="30"/>
      <c r="M550" s="240">
        <f t="shared" si="41"/>
        <v>0</v>
      </c>
      <c r="N550" s="240">
        <f t="shared" si="42"/>
        <v>0</v>
      </c>
      <c r="O550" s="240">
        <f t="shared" si="43"/>
        <v>0</v>
      </c>
      <c r="P550" s="240">
        <f t="shared" si="44"/>
        <v>0</v>
      </c>
      <c r="Q550" s="48">
        <f>'Og s3a'!H547</f>
        <v>0</v>
      </c>
      <c r="R550" s="412">
        <f>'Og s3a'!D547</f>
        <v>0</v>
      </c>
      <c r="S550" s="30"/>
      <c r="T550" s="306"/>
      <c r="U550" s="306"/>
      <c r="V550" s="306"/>
      <c r="W550" s="30"/>
      <c r="X550" s="30"/>
      <c r="Y550" s="30"/>
      <c r="Z550" s="30"/>
      <c r="AA550" s="30"/>
      <c r="AB550" s="30"/>
      <c r="AC550" s="30"/>
    </row>
    <row r="551" spans="1:29" ht="21" customHeight="1">
      <c r="A551" s="1254" t="str">
        <f t="shared" si="40"/>
        <v/>
      </c>
      <c r="B551" s="30"/>
      <c r="C551" s="2066">
        <f>'Og s3a'!C548</f>
        <v>0</v>
      </c>
      <c r="D551" s="2067"/>
      <c r="E551" s="2068">
        <f>'Og s3a'!E548</f>
        <v>0</v>
      </c>
      <c r="F551" s="2067"/>
      <c r="G551" s="870">
        <f>'Og s3a'!F548</f>
        <v>0</v>
      </c>
      <c r="H551" s="874"/>
      <c r="I551" s="411">
        <f>'Og s3a'!G548</f>
        <v>0</v>
      </c>
      <c r="J551" s="532"/>
      <c r="K551" s="30"/>
      <c r="L551" s="30"/>
      <c r="M551" s="240">
        <f t="shared" si="41"/>
        <v>0</v>
      </c>
      <c r="N551" s="240">
        <f t="shared" si="42"/>
        <v>0</v>
      </c>
      <c r="O551" s="240">
        <f t="shared" si="43"/>
        <v>0</v>
      </c>
      <c r="P551" s="240">
        <f t="shared" si="44"/>
        <v>0</v>
      </c>
      <c r="Q551" s="48">
        <f>'Og s3a'!H548</f>
        <v>0</v>
      </c>
      <c r="R551" s="412">
        <f>'Og s3a'!D548</f>
        <v>0</v>
      </c>
      <c r="S551" s="30"/>
      <c r="T551" s="306"/>
      <c r="U551" s="306"/>
      <c r="V551" s="306"/>
      <c r="W551" s="30"/>
      <c r="X551" s="30"/>
      <c r="Y551" s="30"/>
      <c r="Z551" s="30"/>
      <c r="AA551" s="30"/>
      <c r="AB551" s="30"/>
      <c r="AC551" s="30"/>
    </row>
    <row r="552" spans="1:29" ht="21" customHeight="1">
      <c r="A552" s="1254" t="str">
        <f t="shared" si="40"/>
        <v/>
      </c>
      <c r="B552" s="30"/>
      <c r="C552" s="2066">
        <f>'Og s3a'!C549</f>
        <v>0</v>
      </c>
      <c r="D552" s="2067"/>
      <c r="E552" s="2068">
        <f>'Og s3a'!E549</f>
        <v>0</v>
      </c>
      <c r="F552" s="2067"/>
      <c r="G552" s="870">
        <f>'Og s3a'!F549</f>
        <v>0</v>
      </c>
      <c r="H552" s="874"/>
      <c r="I552" s="411">
        <f>'Og s3a'!G549</f>
        <v>0</v>
      </c>
      <c r="J552" s="532"/>
      <c r="K552" s="30"/>
      <c r="L552" s="30"/>
      <c r="M552" s="240">
        <f t="shared" si="41"/>
        <v>0</v>
      </c>
      <c r="N552" s="240">
        <f t="shared" si="42"/>
        <v>0</v>
      </c>
      <c r="O552" s="240">
        <f t="shared" si="43"/>
        <v>0</v>
      </c>
      <c r="P552" s="240">
        <f t="shared" si="44"/>
        <v>0</v>
      </c>
      <c r="Q552" s="48">
        <f>'Og s3a'!H549</f>
        <v>0</v>
      </c>
      <c r="R552" s="412">
        <f>'Og s3a'!D549</f>
        <v>0</v>
      </c>
      <c r="S552" s="30"/>
      <c r="T552" s="306"/>
      <c r="U552" s="306"/>
      <c r="V552" s="306"/>
      <c r="W552" s="30"/>
      <c r="X552" s="30"/>
      <c r="Y552" s="30"/>
      <c r="Z552" s="30"/>
      <c r="AA552" s="30"/>
      <c r="AB552" s="30"/>
      <c r="AC552" s="30"/>
    </row>
    <row r="553" spans="1:29" ht="21" customHeight="1">
      <c r="A553" s="1254" t="str">
        <f t="shared" si="40"/>
        <v/>
      </c>
      <c r="B553" s="30"/>
      <c r="C553" s="2066">
        <f>'Og s3a'!C550</f>
        <v>0</v>
      </c>
      <c r="D553" s="2067"/>
      <c r="E553" s="2068">
        <f>'Og s3a'!E550</f>
        <v>0</v>
      </c>
      <c r="F553" s="2067"/>
      <c r="G553" s="870">
        <f>'Og s3a'!F550</f>
        <v>0</v>
      </c>
      <c r="H553" s="874"/>
      <c r="I553" s="411">
        <f>'Og s3a'!G550</f>
        <v>0</v>
      </c>
      <c r="J553" s="532"/>
      <c r="K553" s="30"/>
      <c r="L553" s="30"/>
      <c r="M553" s="240">
        <f t="shared" si="41"/>
        <v>0</v>
      </c>
      <c r="N553" s="240">
        <f t="shared" si="42"/>
        <v>0</v>
      </c>
      <c r="O553" s="240">
        <f t="shared" si="43"/>
        <v>0</v>
      </c>
      <c r="P553" s="240">
        <f t="shared" si="44"/>
        <v>0</v>
      </c>
      <c r="Q553" s="48">
        <f>'Og s3a'!H550</f>
        <v>0</v>
      </c>
      <c r="R553" s="412">
        <f>'Og s3a'!D550</f>
        <v>0</v>
      </c>
      <c r="S553" s="30"/>
      <c r="T553" s="306"/>
      <c r="U553" s="306"/>
      <c r="V553" s="306"/>
      <c r="W553" s="30"/>
      <c r="X553" s="30"/>
      <c r="Y553" s="30"/>
      <c r="Z553" s="30"/>
      <c r="AA553" s="30"/>
      <c r="AB553" s="30"/>
      <c r="AC553" s="30"/>
    </row>
    <row r="554" spans="1:29" ht="21" customHeight="1">
      <c r="A554" s="1254" t="str">
        <f t="shared" si="40"/>
        <v/>
      </c>
      <c r="B554" s="30"/>
      <c r="C554" s="2066">
        <f>'Og s3a'!C551</f>
        <v>0</v>
      </c>
      <c r="D554" s="2067"/>
      <c r="E554" s="2068">
        <f>'Og s3a'!E551</f>
        <v>0</v>
      </c>
      <c r="F554" s="2067"/>
      <c r="G554" s="870">
        <f>'Og s3a'!F551</f>
        <v>0</v>
      </c>
      <c r="H554" s="874"/>
      <c r="I554" s="411">
        <f>'Og s3a'!G551</f>
        <v>0</v>
      </c>
      <c r="J554" s="532"/>
      <c r="K554" s="30"/>
      <c r="L554" s="30"/>
      <c r="M554" s="240">
        <f t="shared" si="41"/>
        <v>0</v>
      </c>
      <c r="N554" s="240">
        <f t="shared" si="42"/>
        <v>0</v>
      </c>
      <c r="O554" s="240">
        <f t="shared" si="43"/>
        <v>0</v>
      </c>
      <c r="P554" s="240">
        <f t="shared" si="44"/>
        <v>0</v>
      </c>
      <c r="Q554" s="48">
        <f>'Og s3a'!H551</f>
        <v>0</v>
      </c>
      <c r="R554" s="412">
        <f>'Og s3a'!D551</f>
        <v>0</v>
      </c>
      <c r="S554" s="30"/>
      <c r="T554" s="306"/>
      <c r="U554" s="306"/>
      <c r="V554" s="306"/>
      <c r="W554" s="30"/>
      <c r="X554" s="30"/>
      <c r="Y554" s="30"/>
      <c r="Z554" s="30"/>
      <c r="AA554" s="30"/>
      <c r="AB554" s="30"/>
      <c r="AC554" s="30"/>
    </row>
    <row r="555" spans="1:29" ht="21" customHeight="1">
      <c r="A555" s="1254" t="str">
        <f t="shared" si="40"/>
        <v/>
      </c>
      <c r="B555" s="30"/>
      <c r="C555" s="2066">
        <f>'Og s3a'!C552</f>
        <v>0</v>
      </c>
      <c r="D555" s="2067"/>
      <c r="E555" s="2068">
        <f>'Og s3a'!E552</f>
        <v>0</v>
      </c>
      <c r="F555" s="2067"/>
      <c r="G555" s="870">
        <f>'Og s3a'!F552</f>
        <v>0</v>
      </c>
      <c r="H555" s="874"/>
      <c r="I555" s="411">
        <f>'Og s3a'!G552</f>
        <v>0</v>
      </c>
      <c r="J555" s="532"/>
      <c r="K555" s="30"/>
      <c r="L555" s="30"/>
      <c r="M555" s="240">
        <f t="shared" si="41"/>
        <v>0</v>
      </c>
      <c r="N555" s="240">
        <f t="shared" si="42"/>
        <v>0</v>
      </c>
      <c r="O555" s="240">
        <f t="shared" si="43"/>
        <v>0</v>
      </c>
      <c r="P555" s="240">
        <f t="shared" si="44"/>
        <v>0</v>
      </c>
      <c r="Q555" s="48">
        <f>'Og s3a'!H552</f>
        <v>0</v>
      </c>
      <c r="R555" s="412">
        <f>'Og s3a'!D552</f>
        <v>0</v>
      </c>
      <c r="S555" s="30"/>
      <c r="T555" s="306"/>
      <c r="U555" s="306"/>
      <c r="V555" s="306"/>
      <c r="W555" s="30"/>
      <c r="X555" s="30"/>
      <c r="Y555" s="30"/>
      <c r="Z555" s="30"/>
      <c r="AA555" s="30"/>
      <c r="AB555" s="30"/>
      <c r="AC555" s="30"/>
    </row>
    <row r="556" spans="1:29" ht="21" customHeight="1">
      <c r="A556" s="1254" t="str">
        <f t="shared" si="40"/>
        <v/>
      </c>
      <c r="B556" s="30"/>
      <c r="C556" s="2066">
        <f>'Og s3a'!C553</f>
        <v>0</v>
      </c>
      <c r="D556" s="2067"/>
      <c r="E556" s="2068">
        <f>'Og s3a'!E553</f>
        <v>0</v>
      </c>
      <c r="F556" s="2067"/>
      <c r="G556" s="870">
        <f>'Og s3a'!F553</f>
        <v>0</v>
      </c>
      <c r="H556" s="874"/>
      <c r="I556" s="411">
        <f>'Og s3a'!G553</f>
        <v>0</v>
      </c>
      <c r="J556" s="532"/>
      <c r="K556" s="30"/>
      <c r="L556" s="30"/>
      <c r="M556" s="240">
        <f t="shared" si="41"/>
        <v>0</v>
      </c>
      <c r="N556" s="240">
        <f t="shared" si="42"/>
        <v>0</v>
      </c>
      <c r="O556" s="240">
        <f t="shared" si="43"/>
        <v>0</v>
      </c>
      <c r="P556" s="240">
        <f t="shared" si="44"/>
        <v>0</v>
      </c>
      <c r="Q556" s="48">
        <f>'Og s3a'!H553</f>
        <v>0</v>
      </c>
      <c r="R556" s="412">
        <f>'Og s3a'!D553</f>
        <v>0</v>
      </c>
      <c r="S556" s="30"/>
      <c r="T556" s="306"/>
      <c r="U556" s="306"/>
      <c r="V556" s="306"/>
      <c r="W556" s="30"/>
      <c r="X556" s="30"/>
      <c r="Y556" s="30"/>
      <c r="Z556" s="30"/>
      <c r="AA556" s="30"/>
      <c r="AB556" s="30"/>
      <c r="AC556" s="30"/>
    </row>
    <row r="557" spans="1:29" ht="21" customHeight="1">
      <c r="A557" s="1254" t="str">
        <f t="shared" si="40"/>
        <v/>
      </c>
      <c r="B557" s="30"/>
      <c r="C557" s="2066">
        <f>'Og s3a'!C554</f>
        <v>0</v>
      </c>
      <c r="D557" s="2067"/>
      <c r="E557" s="2068">
        <f>'Og s3a'!E554</f>
        <v>0</v>
      </c>
      <c r="F557" s="2067"/>
      <c r="G557" s="870">
        <f>'Og s3a'!F554</f>
        <v>0</v>
      </c>
      <c r="H557" s="874"/>
      <c r="I557" s="411">
        <f>'Og s3a'!G554</f>
        <v>0</v>
      </c>
      <c r="J557" s="532"/>
      <c r="K557" s="30"/>
      <c r="L557" s="30"/>
      <c r="M557" s="240">
        <f t="shared" si="41"/>
        <v>0</v>
      </c>
      <c r="N557" s="240">
        <f t="shared" si="42"/>
        <v>0</v>
      </c>
      <c r="O557" s="240">
        <f t="shared" si="43"/>
        <v>0</v>
      </c>
      <c r="P557" s="240">
        <f t="shared" si="44"/>
        <v>0</v>
      </c>
      <c r="Q557" s="48">
        <f>'Og s3a'!H554</f>
        <v>0</v>
      </c>
      <c r="R557" s="412">
        <f>'Og s3a'!D554</f>
        <v>0</v>
      </c>
      <c r="S557" s="30"/>
      <c r="T557" s="306"/>
      <c r="U557" s="306"/>
      <c r="V557" s="306"/>
      <c r="W557" s="30"/>
      <c r="X557" s="30"/>
      <c r="Y557" s="30"/>
      <c r="Z557" s="30"/>
      <c r="AA557" s="30"/>
      <c r="AB557" s="30"/>
      <c r="AC557" s="30"/>
    </row>
    <row r="558" spans="1:29" ht="21" customHeight="1">
      <c r="A558" s="1254" t="str">
        <f t="shared" si="40"/>
        <v/>
      </c>
      <c r="B558" s="30"/>
      <c r="C558" s="2066">
        <f>'Og s3a'!C555</f>
        <v>0</v>
      </c>
      <c r="D558" s="2067"/>
      <c r="E558" s="2068">
        <f>'Og s3a'!E555</f>
        <v>0</v>
      </c>
      <c r="F558" s="2067"/>
      <c r="G558" s="870">
        <f>'Og s3a'!F555</f>
        <v>0</v>
      </c>
      <c r="H558" s="874"/>
      <c r="I558" s="411">
        <f>'Og s3a'!G555</f>
        <v>0</v>
      </c>
      <c r="J558" s="532"/>
      <c r="K558" s="30"/>
      <c r="L558" s="30"/>
      <c r="M558" s="240">
        <f t="shared" si="41"/>
        <v>0</v>
      </c>
      <c r="N558" s="240">
        <f t="shared" si="42"/>
        <v>0</v>
      </c>
      <c r="O558" s="240">
        <f t="shared" si="43"/>
        <v>0</v>
      </c>
      <c r="P558" s="240">
        <f t="shared" si="44"/>
        <v>0</v>
      </c>
      <c r="Q558" s="48">
        <f>'Og s3a'!H555</f>
        <v>0</v>
      </c>
      <c r="R558" s="412">
        <f>'Og s3a'!D555</f>
        <v>0</v>
      </c>
      <c r="S558" s="30"/>
      <c r="T558" s="306"/>
      <c r="U558" s="306"/>
      <c r="V558" s="306"/>
      <c r="W558" s="30"/>
      <c r="X558" s="30"/>
      <c r="Y558" s="30"/>
      <c r="Z558" s="30"/>
      <c r="AA558" s="30"/>
      <c r="AB558" s="30"/>
      <c r="AC558" s="30"/>
    </row>
    <row r="559" spans="1:29" ht="21" customHeight="1">
      <c r="A559" s="1254" t="str">
        <f t="shared" si="40"/>
        <v/>
      </c>
      <c r="B559" s="30"/>
      <c r="C559" s="2066">
        <f>'Og s3a'!C556</f>
        <v>0</v>
      </c>
      <c r="D559" s="2067"/>
      <c r="E559" s="2068">
        <f>'Og s3a'!E556</f>
        <v>0</v>
      </c>
      <c r="F559" s="2067"/>
      <c r="G559" s="870">
        <f>'Og s3a'!F556</f>
        <v>0</v>
      </c>
      <c r="H559" s="874"/>
      <c r="I559" s="411">
        <f>'Og s3a'!G556</f>
        <v>0</v>
      </c>
      <c r="J559" s="532"/>
      <c r="K559" s="30"/>
      <c r="L559" s="30"/>
      <c r="M559" s="240">
        <f t="shared" si="41"/>
        <v>0</v>
      </c>
      <c r="N559" s="240">
        <f t="shared" si="42"/>
        <v>0</v>
      </c>
      <c r="O559" s="240">
        <f t="shared" si="43"/>
        <v>0</v>
      </c>
      <c r="P559" s="240">
        <f t="shared" si="44"/>
        <v>0</v>
      </c>
      <c r="Q559" s="48">
        <f>'Og s3a'!H556</f>
        <v>0</v>
      </c>
      <c r="R559" s="412">
        <f>'Og s3a'!D556</f>
        <v>0</v>
      </c>
      <c r="S559" s="30"/>
      <c r="T559" s="306"/>
      <c r="U559" s="306"/>
      <c r="V559" s="306"/>
      <c r="W559" s="30"/>
      <c r="X559" s="30"/>
      <c r="Y559" s="30"/>
      <c r="Z559" s="30"/>
      <c r="AA559" s="30"/>
      <c r="AB559" s="30"/>
      <c r="AC559" s="30"/>
    </row>
    <row r="560" spans="1:29" ht="21" customHeight="1">
      <c r="A560" s="1254" t="str">
        <f t="shared" si="40"/>
        <v/>
      </c>
      <c r="B560" s="30"/>
      <c r="C560" s="2066">
        <f>'Og s3a'!C557</f>
        <v>0</v>
      </c>
      <c r="D560" s="2067"/>
      <c r="E560" s="2068">
        <f>'Og s3a'!E557</f>
        <v>0</v>
      </c>
      <c r="F560" s="2067"/>
      <c r="G560" s="870">
        <f>'Og s3a'!F557</f>
        <v>0</v>
      </c>
      <c r="H560" s="874"/>
      <c r="I560" s="411">
        <f>'Og s3a'!G557</f>
        <v>0</v>
      </c>
      <c r="J560" s="532"/>
      <c r="K560" s="30"/>
      <c r="L560" s="30"/>
      <c r="M560" s="240">
        <f t="shared" si="41"/>
        <v>0</v>
      </c>
      <c r="N560" s="240">
        <f t="shared" si="42"/>
        <v>0</v>
      </c>
      <c r="O560" s="240">
        <f t="shared" si="43"/>
        <v>0</v>
      </c>
      <c r="P560" s="240">
        <f t="shared" si="44"/>
        <v>0</v>
      </c>
      <c r="Q560" s="48">
        <f>'Og s3a'!H557</f>
        <v>0</v>
      </c>
      <c r="R560" s="412">
        <f>'Og s3a'!D557</f>
        <v>0</v>
      </c>
      <c r="S560" s="30"/>
      <c r="T560" s="306"/>
      <c r="U560" s="306"/>
      <c r="V560" s="306"/>
      <c r="W560" s="30"/>
      <c r="X560" s="30"/>
      <c r="Y560" s="30"/>
      <c r="Z560" s="30"/>
      <c r="AA560" s="30"/>
      <c r="AB560" s="30"/>
      <c r="AC560" s="30"/>
    </row>
    <row r="561" spans="1:29" ht="21" customHeight="1">
      <c r="A561" s="1254" t="str">
        <f t="shared" si="40"/>
        <v/>
      </c>
      <c r="B561" s="30"/>
      <c r="C561" s="2066">
        <f>'Og s3a'!C558</f>
        <v>0</v>
      </c>
      <c r="D561" s="2067"/>
      <c r="E561" s="2068">
        <f>'Og s3a'!E558</f>
        <v>0</v>
      </c>
      <c r="F561" s="2067"/>
      <c r="G561" s="870">
        <f>'Og s3a'!F558</f>
        <v>0</v>
      </c>
      <c r="H561" s="874"/>
      <c r="I561" s="411">
        <f>'Og s3a'!G558</f>
        <v>0</v>
      </c>
      <c r="J561" s="532"/>
      <c r="K561" s="30"/>
      <c r="L561" s="30"/>
      <c r="M561" s="240">
        <f t="shared" si="41"/>
        <v>0</v>
      </c>
      <c r="N561" s="240">
        <f t="shared" si="42"/>
        <v>0</v>
      </c>
      <c r="O561" s="240">
        <f t="shared" si="43"/>
        <v>0</v>
      </c>
      <c r="P561" s="240">
        <f t="shared" si="44"/>
        <v>0</v>
      </c>
      <c r="Q561" s="48">
        <f>'Og s3a'!H558</f>
        <v>0</v>
      </c>
      <c r="R561" s="412">
        <f>'Og s3a'!D558</f>
        <v>0</v>
      </c>
      <c r="S561" s="30"/>
      <c r="T561" s="306"/>
      <c r="U561" s="306"/>
      <c r="V561" s="306"/>
      <c r="W561" s="30"/>
      <c r="X561" s="30"/>
      <c r="Y561" s="30"/>
      <c r="Z561" s="30"/>
      <c r="AA561" s="30"/>
      <c r="AB561" s="30"/>
      <c r="AC561" s="30"/>
    </row>
    <row r="562" spans="1:29" ht="21" customHeight="1">
      <c r="A562" s="1254" t="str">
        <f t="shared" si="40"/>
        <v/>
      </c>
      <c r="B562" s="30"/>
      <c r="C562" s="2066">
        <f>'Og s3a'!C559</f>
        <v>0</v>
      </c>
      <c r="D562" s="2067"/>
      <c r="E562" s="2068">
        <f>'Og s3a'!E559</f>
        <v>0</v>
      </c>
      <c r="F562" s="2067"/>
      <c r="G562" s="870">
        <f>'Og s3a'!F559</f>
        <v>0</v>
      </c>
      <c r="H562" s="874"/>
      <c r="I562" s="411">
        <f>'Og s3a'!G559</f>
        <v>0</v>
      </c>
      <c r="J562" s="532"/>
      <c r="K562" s="30"/>
      <c r="L562" s="30"/>
      <c r="M562" s="240">
        <f t="shared" si="41"/>
        <v>0</v>
      </c>
      <c r="N562" s="240">
        <f t="shared" si="42"/>
        <v>0</v>
      </c>
      <c r="O562" s="240">
        <f t="shared" si="43"/>
        <v>0</v>
      </c>
      <c r="P562" s="240">
        <f t="shared" si="44"/>
        <v>0</v>
      </c>
      <c r="Q562" s="48">
        <f>'Og s3a'!H559</f>
        <v>0</v>
      </c>
      <c r="R562" s="412">
        <f>'Og s3a'!D559</f>
        <v>0</v>
      </c>
      <c r="S562" s="30"/>
      <c r="T562" s="306"/>
      <c r="U562" s="306"/>
      <c r="V562" s="306"/>
      <c r="W562" s="30"/>
      <c r="X562" s="30"/>
      <c r="Y562" s="30"/>
      <c r="Z562" s="30"/>
      <c r="AA562" s="30"/>
      <c r="AB562" s="30"/>
      <c r="AC562" s="30"/>
    </row>
    <row r="563" spans="1:29" ht="21" customHeight="1">
      <c r="A563" s="1254" t="str">
        <f t="shared" si="40"/>
        <v/>
      </c>
      <c r="B563" s="30"/>
      <c r="C563" s="2066">
        <f>'Og s3a'!C560</f>
        <v>0</v>
      </c>
      <c r="D563" s="2067"/>
      <c r="E563" s="2068">
        <f>'Og s3a'!E560</f>
        <v>0</v>
      </c>
      <c r="F563" s="2067"/>
      <c r="G563" s="870">
        <f>'Og s3a'!F560</f>
        <v>0</v>
      </c>
      <c r="H563" s="874"/>
      <c r="I563" s="411">
        <f>'Og s3a'!G560</f>
        <v>0</v>
      </c>
      <c r="J563" s="532"/>
      <c r="K563" s="30"/>
      <c r="L563" s="30"/>
      <c r="M563" s="240">
        <f t="shared" si="41"/>
        <v>0</v>
      </c>
      <c r="N563" s="240">
        <f t="shared" si="42"/>
        <v>0</v>
      </c>
      <c r="O563" s="240">
        <f t="shared" si="43"/>
        <v>0</v>
      </c>
      <c r="P563" s="240">
        <f t="shared" si="44"/>
        <v>0</v>
      </c>
      <c r="Q563" s="48">
        <f>'Og s3a'!H560</f>
        <v>0</v>
      </c>
      <c r="R563" s="412">
        <f>'Og s3a'!D560</f>
        <v>0</v>
      </c>
      <c r="S563" s="30"/>
      <c r="T563" s="306"/>
      <c r="U563" s="306"/>
      <c r="V563" s="306"/>
      <c r="W563" s="30"/>
      <c r="X563" s="30"/>
      <c r="Y563" s="30"/>
      <c r="Z563" s="30"/>
      <c r="AA563" s="30"/>
      <c r="AB563" s="30"/>
      <c r="AC563" s="30"/>
    </row>
    <row r="564" spans="1:29" ht="21" customHeight="1">
      <c r="A564" s="1254" t="str">
        <f t="shared" si="40"/>
        <v/>
      </c>
      <c r="B564" s="30"/>
      <c r="C564" s="2066">
        <f>'Og s3a'!C561</f>
        <v>0</v>
      </c>
      <c r="D564" s="2067"/>
      <c r="E564" s="2068">
        <f>'Og s3a'!E561</f>
        <v>0</v>
      </c>
      <c r="F564" s="2067"/>
      <c r="G564" s="870">
        <f>'Og s3a'!F561</f>
        <v>0</v>
      </c>
      <c r="H564" s="874"/>
      <c r="I564" s="411">
        <f>'Og s3a'!G561</f>
        <v>0</v>
      </c>
      <c r="J564" s="532"/>
      <c r="K564" s="30"/>
      <c r="L564" s="30"/>
      <c r="M564" s="240">
        <f t="shared" si="41"/>
        <v>0</v>
      </c>
      <c r="N564" s="240">
        <f t="shared" si="42"/>
        <v>0</v>
      </c>
      <c r="O564" s="240">
        <f t="shared" si="43"/>
        <v>0</v>
      </c>
      <c r="P564" s="240">
        <f t="shared" si="44"/>
        <v>0</v>
      </c>
      <c r="Q564" s="48">
        <f>'Og s3a'!H561</f>
        <v>0</v>
      </c>
      <c r="R564" s="412">
        <f>'Og s3a'!D561</f>
        <v>0</v>
      </c>
      <c r="S564" s="30"/>
      <c r="T564" s="306"/>
      <c r="U564" s="306"/>
      <c r="V564" s="306"/>
      <c r="W564" s="30"/>
      <c r="X564" s="30"/>
      <c r="Y564" s="30"/>
      <c r="Z564" s="30"/>
      <c r="AA564" s="30"/>
      <c r="AB564" s="30"/>
      <c r="AC564" s="30"/>
    </row>
    <row r="565" spans="1:29" ht="21" customHeight="1">
      <c r="A565" s="1254" t="str">
        <f t="shared" si="40"/>
        <v/>
      </c>
      <c r="B565" s="30"/>
      <c r="C565" s="2066">
        <f>'Og s3a'!C562</f>
        <v>0</v>
      </c>
      <c r="D565" s="2067"/>
      <c r="E565" s="2068">
        <f>'Og s3a'!E562</f>
        <v>0</v>
      </c>
      <c r="F565" s="2067"/>
      <c r="G565" s="870">
        <f>'Og s3a'!F562</f>
        <v>0</v>
      </c>
      <c r="H565" s="874"/>
      <c r="I565" s="411">
        <f>'Og s3a'!G562</f>
        <v>0</v>
      </c>
      <c r="J565" s="532"/>
      <c r="K565" s="30"/>
      <c r="L565" s="30"/>
      <c r="M565" s="240">
        <f t="shared" si="41"/>
        <v>0</v>
      </c>
      <c r="N565" s="240">
        <f t="shared" si="42"/>
        <v>0</v>
      </c>
      <c r="O565" s="240">
        <f t="shared" si="43"/>
        <v>0</v>
      </c>
      <c r="P565" s="240">
        <f t="shared" si="44"/>
        <v>0</v>
      </c>
      <c r="Q565" s="48">
        <f>'Og s3a'!H562</f>
        <v>0</v>
      </c>
      <c r="R565" s="412">
        <f>'Og s3a'!D562</f>
        <v>0</v>
      </c>
      <c r="S565" s="30"/>
      <c r="T565" s="306"/>
      <c r="U565" s="306"/>
      <c r="V565" s="306"/>
      <c r="W565" s="30"/>
      <c r="X565" s="30"/>
      <c r="Y565" s="30"/>
      <c r="Z565" s="30"/>
      <c r="AA565" s="30"/>
      <c r="AB565" s="30"/>
      <c r="AC565" s="30"/>
    </row>
    <row r="566" spans="1:29" ht="21" customHeight="1">
      <c r="A566" s="1254" t="str">
        <f t="shared" si="40"/>
        <v/>
      </c>
      <c r="B566" s="30"/>
      <c r="C566" s="2066">
        <f>'Og s3a'!C563</f>
        <v>0</v>
      </c>
      <c r="D566" s="2067"/>
      <c r="E566" s="2068">
        <f>'Og s3a'!E563</f>
        <v>0</v>
      </c>
      <c r="F566" s="2067"/>
      <c r="G566" s="870">
        <f>'Og s3a'!F563</f>
        <v>0</v>
      </c>
      <c r="H566" s="874"/>
      <c r="I566" s="411">
        <f>'Og s3a'!G563</f>
        <v>0</v>
      </c>
      <c r="J566" s="532"/>
      <c r="K566" s="30"/>
      <c r="L566" s="30"/>
      <c r="M566" s="240">
        <f t="shared" si="41"/>
        <v>0</v>
      </c>
      <c r="N566" s="240">
        <f t="shared" si="42"/>
        <v>0</v>
      </c>
      <c r="O566" s="240">
        <f t="shared" si="43"/>
        <v>0</v>
      </c>
      <c r="P566" s="240">
        <f t="shared" si="44"/>
        <v>0</v>
      </c>
      <c r="Q566" s="48">
        <f>'Og s3a'!H563</f>
        <v>0</v>
      </c>
      <c r="R566" s="412">
        <f>'Og s3a'!D563</f>
        <v>0</v>
      </c>
      <c r="S566" s="30"/>
      <c r="T566" s="306"/>
      <c r="U566" s="306"/>
      <c r="V566" s="306"/>
      <c r="W566" s="30"/>
      <c r="X566" s="30"/>
      <c r="Y566" s="30"/>
      <c r="Z566" s="30"/>
      <c r="AA566" s="30"/>
      <c r="AB566" s="30"/>
      <c r="AC566" s="30"/>
    </row>
    <row r="567" spans="1:29" ht="21" customHeight="1">
      <c r="A567" s="1254" t="str">
        <f t="shared" si="40"/>
        <v/>
      </c>
      <c r="B567" s="30"/>
      <c r="C567" s="2066">
        <f>'Og s3a'!C564</f>
        <v>0</v>
      </c>
      <c r="D567" s="2067"/>
      <c r="E567" s="2068">
        <f>'Og s3a'!E564</f>
        <v>0</v>
      </c>
      <c r="F567" s="2067"/>
      <c r="G567" s="870">
        <f>'Og s3a'!F564</f>
        <v>0</v>
      </c>
      <c r="H567" s="874"/>
      <c r="I567" s="411">
        <f>'Og s3a'!G564</f>
        <v>0</v>
      </c>
      <c r="J567" s="532"/>
      <c r="K567" s="30"/>
      <c r="L567" s="30"/>
      <c r="M567" s="240">
        <f t="shared" si="41"/>
        <v>0</v>
      </c>
      <c r="N567" s="240">
        <f t="shared" si="42"/>
        <v>0</v>
      </c>
      <c r="O567" s="240">
        <f t="shared" si="43"/>
        <v>0</v>
      </c>
      <c r="P567" s="240">
        <f t="shared" si="44"/>
        <v>0</v>
      </c>
      <c r="Q567" s="48">
        <f>'Og s3a'!H564</f>
        <v>0</v>
      </c>
      <c r="R567" s="412">
        <f>'Og s3a'!D564</f>
        <v>0</v>
      </c>
      <c r="S567" s="30"/>
      <c r="T567" s="306"/>
      <c r="U567" s="306"/>
      <c r="V567" s="306"/>
      <c r="W567" s="30"/>
      <c r="X567" s="30"/>
      <c r="Y567" s="30"/>
      <c r="Z567" s="30"/>
      <c r="AA567" s="30"/>
      <c r="AB567" s="30"/>
      <c r="AC567" s="30"/>
    </row>
    <row r="568" spans="1:29" ht="21" customHeight="1">
      <c r="A568" s="1254" t="str">
        <f t="shared" si="40"/>
        <v/>
      </c>
      <c r="B568" s="30"/>
      <c r="C568" s="2066">
        <f>'Og s3a'!C565</f>
        <v>0</v>
      </c>
      <c r="D568" s="2067"/>
      <c r="E568" s="2068">
        <f>'Og s3a'!E565</f>
        <v>0</v>
      </c>
      <c r="F568" s="2067"/>
      <c r="G568" s="870">
        <f>'Og s3a'!F565</f>
        <v>0</v>
      </c>
      <c r="H568" s="874"/>
      <c r="I568" s="411">
        <f>'Og s3a'!G565</f>
        <v>0</v>
      </c>
      <c r="J568" s="532"/>
      <c r="K568" s="30"/>
      <c r="L568" s="30"/>
      <c r="M568" s="240">
        <f t="shared" si="41"/>
        <v>0</v>
      </c>
      <c r="N568" s="240">
        <f t="shared" si="42"/>
        <v>0</v>
      </c>
      <c r="O568" s="240">
        <f t="shared" si="43"/>
        <v>0</v>
      </c>
      <c r="P568" s="240">
        <f t="shared" si="44"/>
        <v>0</v>
      </c>
      <c r="Q568" s="48">
        <f>'Og s3a'!H565</f>
        <v>0</v>
      </c>
      <c r="R568" s="412">
        <f>'Og s3a'!D565</f>
        <v>0</v>
      </c>
      <c r="S568" s="30"/>
      <c r="T568" s="306"/>
      <c r="U568" s="306"/>
      <c r="V568" s="306"/>
      <c r="W568" s="30"/>
      <c r="X568" s="30"/>
      <c r="Y568" s="30"/>
      <c r="Z568" s="30"/>
      <c r="AA568" s="30"/>
      <c r="AB568" s="30"/>
      <c r="AC568" s="30"/>
    </row>
    <row r="569" spans="1:29" ht="21" customHeight="1">
      <c r="A569" s="1254" t="str">
        <f t="shared" si="40"/>
        <v/>
      </c>
      <c r="B569" s="30"/>
      <c r="C569" s="2066">
        <f>'Og s3a'!C566</f>
        <v>0</v>
      </c>
      <c r="D569" s="2067"/>
      <c r="E569" s="2068">
        <f>'Og s3a'!E566</f>
        <v>0</v>
      </c>
      <c r="F569" s="2067"/>
      <c r="G569" s="870">
        <f>'Og s3a'!F566</f>
        <v>0</v>
      </c>
      <c r="H569" s="874"/>
      <c r="I569" s="411">
        <f>'Og s3a'!G566</f>
        <v>0</v>
      </c>
      <c r="J569" s="532"/>
      <c r="K569" s="30"/>
      <c r="L569" s="30"/>
      <c r="M569" s="240">
        <f t="shared" si="41"/>
        <v>0</v>
      </c>
      <c r="N569" s="240">
        <f t="shared" si="42"/>
        <v>0</v>
      </c>
      <c r="O569" s="240">
        <f t="shared" si="43"/>
        <v>0</v>
      </c>
      <c r="P569" s="240">
        <f t="shared" si="44"/>
        <v>0</v>
      </c>
      <c r="Q569" s="48">
        <f>'Og s3a'!H566</f>
        <v>0</v>
      </c>
      <c r="R569" s="412">
        <f>'Og s3a'!D566</f>
        <v>0</v>
      </c>
      <c r="S569" s="30"/>
      <c r="T569" s="306"/>
      <c r="U569" s="306"/>
      <c r="V569" s="306"/>
      <c r="W569" s="30"/>
      <c r="X569" s="30"/>
      <c r="Y569" s="30"/>
      <c r="Z569" s="30"/>
      <c r="AA569" s="30"/>
      <c r="AB569" s="30"/>
      <c r="AC569" s="30"/>
    </row>
    <row r="570" spans="1:29" ht="21" customHeight="1">
      <c r="A570" s="1254" t="str">
        <f t="shared" si="40"/>
        <v/>
      </c>
      <c r="B570" s="30"/>
      <c r="C570" s="2066">
        <f>'Og s3a'!C567</f>
        <v>0</v>
      </c>
      <c r="D570" s="2067"/>
      <c r="E570" s="2068">
        <f>'Og s3a'!E567</f>
        <v>0</v>
      </c>
      <c r="F570" s="2067"/>
      <c r="G570" s="870">
        <f>'Og s3a'!F567</f>
        <v>0</v>
      </c>
      <c r="H570" s="874"/>
      <c r="I570" s="411">
        <f>'Og s3a'!G567</f>
        <v>0</v>
      </c>
      <c r="J570" s="532"/>
      <c r="K570" s="30"/>
      <c r="L570" s="30"/>
      <c r="M570" s="240">
        <f t="shared" si="41"/>
        <v>0</v>
      </c>
      <c r="N570" s="240">
        <f t="shared" si="42"/>
        <v>0</v>
      </c>
      <c r="O570" s="240">
        <f t="shared" si="43"/>
        <v>0</v>
      </c>
      <c r="P570" s="240">
        <f t="shared" si="44"/>
        <v>0</v>
      </c>
      <c r="Q570" s="48">
        <f>'Og s3a'!H567</f>
        <v>0</v>
      </c>
      <c r="R570" s="412">
        <f>'Og s3a'!D567</f>
        <v>0</v>
      </c>
      <c r="S570" s="30"/>
      <c r="T570" s="306"/>
      <c r="U570" s="306"/>
      <c r="V570" s="306"/>
      <c r="W570" s="30"/>
      <c r="X570" s="30"/>
      <c r="Y570" s="30"/>
      <c r="Z570" s="30"/>
      <c r="AA570" s="30"/>
      <c r="AB570" s="30"/>
      <c r="AC570" s="30"/>
    </row>
    <row r="571" spans="1:29" ht="21" customHeight="1">
      <c r="A571" s="1254" t="str">
        <f t="shared" si="40"/>
        <v/>
      </c>
      <c r="B571" s="30"/>
      <c r="C571" s="2066">
        <f>'Og s3a'!C568</f>
        <v>0</v>
      </c>
      <c r="D571" s="2067"/>
      <c r="E571" s="2068">
        <f>'Og s3a'!E568</f>
        <v>0</v>
      </c>
      <c r="F571" s="2067"/>
      <c r="G571" s="870">
        <f>'Og s3a'!F568</f>
        <v>0</v>
      </c>
      <c r="H571" s="874"/>
      <c r="I571" s="411">
        <f>'Og s3a'!G568</f>
        <v>0</v>
      </c>
      <c r="J571" s="532"/>
      <c r="K571" s="30"/>
      <c r="L571" s="30"/>
      <c r="M571" s="240">
        <f t="shared" si="41"/>
        <v>0</v>
      </c>
      <c r="N571" s="240">
        <f t="shared" si="42"/>
        <v>0</v>
      </c>
      <c r="O571" s="240">
        <f t="shared" si="43"/>
        <v>0</v>
      </c>
      <c r="P571" s="240">
        <f t="shared" si="44"/>
        <v>0</v>
      </c>
      <c r="Q571" s="48">
        <f>'Og s3a'!H568</f>
        <v>0</v>
      </c>
      <c r="R571" s="412">
        <f>'Og s3a'!D568</f>
        <v>0</v>
      </c>
      <c r="S571" s="30"/>
      <c r="T571" s="306"/>
      <c r="U571" s="306"/>
      <c r="V571" s="306"/>
      <c r="W571" s="30"/>
      <c r="X571" s="30"/>
      <c r="Y571" s="30"/>
      <c r="Z571" s="30"/>
      <c r="AA571" s="30"/>
      <c r="AB571" s="30"/>
      <c r="AC571" s="30"/>
    </row>
    <row r="572" spans="1:29" ht="21" customHeight="1">
      <c r="A572" s="1254" t="str">
        <f t="shared" si="40"/>
        <v/>
      </c>
      <c r="B572" s="30"/>
      <c r="C572" s="2066">
        <f>'Og s3a'!C569</f>
        <v>0</v>
      </c>
      <c r="D572" s="2067"/>
      <c r="E572" s="2068">
        <f>'Og s3a'!E569</f>
        <v>0</v>
      </c>
      <c r="F572" s="2067"/>
      <c r="G572" s="870">
        <f>'Og s3a'!F569</f>
        <v>0</v>
      </c>
      <c r="H572" s="874"/>
      <c r="I572" s="411">
        <f>'Og s3a'!G569</f>
        <v>0</v>
      </c>
      <c r="J572" s="532"/>
      <c r="K572" s="30"/>
      <c r="L572" s="30"/>
      <c r="M572" s="240">
        <f t="shared" si="41"/>
        <v>0</v>
      </c>
      <c r="N572" s="240">
        <f t="shared" si="42"/>
        <v>0</v>
      </c>
      <c r="O572" s="240">
        <f t="shared" si="43"/>
        <v>0</v>
      </c>
      <c r="P572" s="240">
        <f t="shared" si="44"/>
        <v>0</v>
      </c>
      <c r="Q572" s="48">
        <f>'Og s3a'!H569</f>
        <v>0</v>
      </c>
      <c r="R572" s="412">
        <f>'Og s3a'!D569</f>
        <v>0</v>
      </c>
      <c r="S572" s="30"/>
      <c r="T572" s="306"/>
      <c r="U572" s="306"/>
      <c r="V572" s="306"/>
      <c r="W572" s="30"/>
      <c r="X572" s="30"/>
      <c r="Y572" s="30"/>
      <c r="Z572" s="30"/>
      <c r="AA572" s="30"/>
      <c r="AB572" s="30"/>
      <c r="AC572" s="30"/>
    </row>
    <row r="573" spans="1:29" ht="21" customHeight="1">
      <c r="A573" s="1254" t="str">
        <f t="shared" si="40"/>
        <v/>
      </c>
      <c r="B573" s="30"/>
      <c r="C573" s="2066">
        <f>'Og s3a'!C570</f>
        <v>0</v>
      </c>
      <c r="D573" s="2067"/>
      <c r="E573" s="2068">
        <f>'Og s3a'!E570</f>
        <v>0</v>
      </c>
      <c r="F573" s="2067"/>
      <c r="G573" s="870">
        <f>'Og s3a'!F570</f>
        <v>0</v>
      </c>
      <c r="H573" s="874"/>
      <c r="I573" s="411">
        <f>'Og s3a'!G570</f>
        <v>0</v>
      </c>
      <c r="J573" s="532"/>
      <c r="K573" s="30"/>
      <c r="L573" s="30"/>
      <c r="M573" s="240">
        <f t="shared" si="41"/>
        <v>0</v>
      </c>
      <c r="N573" s="240">
        <f t="shared" si="42"/>
        <v>0</v>
      </c>
      <c r="O573" s="240">
        <f t="shared" si="43"/>
        <v>0</v>
      </c>
      <c r="P573" s="240">
        <f t="shared" si="44"/>
        <v>0</v>
      </c>
      <c r="Q573" s="48">
        <f>'Og s3a'!H570</f>
        <v>0</v>
      </c>
      <c r="R573" s="412">
        <f>'Og s3a'!D570</f>
        <v>0</v>
      </c>
      <c r="S573" s="30"/>
      <c r="T573" s="306"/>
      <c r="U573" s="306"/>
      <c r="V573" s="306"/>
      <c r="W573" s="30"/>
      <c r="X573" s="30"/>
      <c r="Y573" s="30"/>
      <c r="Z573" s="30"/>
      <c r="AA573" s="30"/>
      <c r="AB573" s="30"/>
      <c r="AC573" s="30"/>
    </row>
    <row r="574" spans="1:29" ht="21" customHeight="1">
      <c r="A574" s="1254" t="str">
        <f t="shared" si="40"/>
        <v/>
      </c>
      <c r="B574" s="30"/>
      <c r="C574" s="2066">
        <f>'Og s3a'!C571</f>
        <v>0</v>
      </c>
      <c r="D574" s="2067"/>
      <c r="E574" s="2068">
        <f>'Og s3a'!E571</f>
        <v>0</v>
      </c>
      <c r="F574" s="2067"/>
      <c r="G574" s="870">
        <f>'Og s3a'!F571</f>
        <v>0</v>
      </c>
      <c r="H574" s="874"/>
      <c r="I574" s="411">
        <f>'Og s3a'!G571</f>
        <v>0</v>
      </c>
      <c r="J574" s="532"/>
      <c r="K574" s="30"/>
      <c r="L574" s="30"/>
      <c r="M574" s="240">
        <f t="shared" si="41"/>
        <v>0</v>
      </c>
      <c r="N574" s="240">
        <f t="shared" si="42"/>
        <v>0</v>
      </c>
      <c r="O574" s="240">
        <f t="shared" si="43"/>
        <v>0</v>
      </c>
      <c r="P574" s="240">
        <f t="shared" si="44"/>
        <v>0</v>
      </c>
      <c r="Q574" s="48">
        <f>'Og s3a'!H571</f>
        <v>0</v>
      </c>
      <c r="R574" s="412">
        <f>'Og s3a'!D571</f>
        <v>0</v>
      </c>
      <c r="S574" s="30"/>
      <c r="T574" s="306"/>
      <c r="U574" s="306"/>
      <c r="V574" s="306"/>
      <c r="W574" s="30"/>
      <c r="X574" s="30"/>
      <c r="Y574" s="30"/>
      <c r="Z574" s="30"/>
      <c r="AA574" s="30"/>
      <c r="AB574" s="30"/>
      <c r="AC574" s="30"/>
    </row>
    <row r="575" spans="1:29" ht="21" customHeight="1">
      <c r="A575" s="1254" t="str">
        <f t="shared" si="40"/>
        <v/>
      </c>
      <c r="B575" s="30"/>
      <c r="C575" s="2066">
        <f>'Og s3a'!C572</f>
        <v>0</v>
      </c>
      <c r="D575" s="2067"/>
      <c r="E575" s="2068">
        <f>'Og s3a'!E572</f>
        <v>0</v>
      </c>
      <c r="F575" s="2067"/>
      <c r="G575" s="870">
        <f>'Og s3a'!F572</f>
        <v>0</v>
      </c>
      <c r="H575" s="874"/>
      <c r="I575" s="411">
        <f>'Og s3a'!G572</f>
        <v>0</v>
      </c>
      <c r="J575" s="532"/>
      <c r="K575" s="30"/>
      <c r="L575" s="30"/>
      <c r="M575" s="240">
        <f t="shared" si="41"/>
        <v>0</v>
      </c>
      <c r="N575" s="240">
        <f t="shared" si="42"/>
        <v>0</v>
      </c>
      <c r="O575" s="240">
        <f t="shared" si="43"/>
        <v>0</v>
      </c>
      <c r="P575" s="240">
        <f t="shared" si="44"/>
        <v>0</v>
      </c>
      <c r="Q575" s="48">
        <f>'Og s3a'!H572</f>
        <v>0</v>
      </c>
      <c r="R575" s="412">
        <f>'Og s3a'!D572</f>
        <v>0</v>
      </c>
      <c r="S575" s="30"/>
      <c r="T575" s="306"/>
      <c r="U575" s="306"/>
      <c r="V575" s="306"/>
      <c r="W575" s="30"/>
      <c r="X575" s="30"/>
      <c r="Y575" s="30"/>
      <c r="Z575" s="30"/>
      <c r="AA575" s="30"/>
      <c r="AB575" s="30"/>
      <c r="AC575" s="30"/>
    </row>
    <row r="576" spans="1:29" ht="21" customHeight="1">
      <c r="A576" s="1254" t="str">
        <f t="shared" si="40"/>
        <v/>
      </c>
      <c r="B576" s="30"/>
      <c r="C576" s="2066">
        <f>'Og s3a'!C573</f>
        <v>0</v>
      </c>
      <c r="D576" s="2067"/>
      <c r="E576" s="2068">
        <f>'Og s3a'!E573</f>
        <v>0</v>
      </c>
      <c r="F576" s="2067"/>
      <c r="G576" s="870">
        <f>'Og s3a'!F573</f>
        <v>0</v>
      </c>
      <c r="H576" s="874"/>
      <c r="I576" s="411">
        <f>'Og s3a'!G573</f>
        <v>0</v>
      </c>
      <c r="J576" s="532"/>
      <c r="K576" s="30"/>
      <c r="L576" s="30"/>
      <c r="M576" s="240">
        <f t="shared" si="41"/>
        <v>0</v>
      </c>
      <c r="N576" s="240">
        <f t="shared" si="42"/>
        <v>0</v>
      </c>
      <c r="O576" s="240">
        <f t="shared" si="43"/>
        <v>0</v>
      </c>
      <c r="P576" s="240">
        <f t="shared" si="44"/>
        <v>0</v>
      </c>
      <c r="Q576" s="48">
        <f>'Og s3a'!H573</f>
        <v>0</v>
      </c>
      <c r="R576" s="412">
        <f>'Og s3a'!D573</f>
        <v>0</v>
      </c>
      <c r="S576" s="30"/>
      <c r="T576" s="306"/>
      <c r="U576" s="306"/>
      <c r="V576" s="306"/>
      <c r="W576" s="30"/>
      <c r="X576" s="30"/>
      <c r="Y576" s="30"/>
      <c r="Z576" s="30"/>
      <c r="AA576" s="30"/>
      <c r="AB576" s="30"/>
      <c r="AC576" s="30"/>
    </row>
    <row r="577" spans="1:29" ht="21" customHeight="1">
      <c r="A577" s="1254" t="str">
        <f t="shared" si="40"/>
        <v/>
      </c>
      <c r="B577" s="30"/>
      <c r="C577" s="2066">
        <f>'Og s3a'!C574</f>
        <v>0</v>
      </c>
      <c r="D577" s="2067"/>
      <c r="E577" s="2068">
        <f>'Og s3a'!E574</f>
        <v>0</v>
      </c>
      <c r="F577" s="2067"/>
      <c r="G577" s="870">
        <f>'Og s3a'!F574</f>
        <v>0</v>
      </c>
      <c r="H577" s="874"/>
      <c r="I577" s="411">
        <f>'Og s3a'!G574</f>
        <v>0</v>
      </c>
      <c r="J577" s="532"/>
      <c r="K577" s="30"/>
      <c r="L577" s="30"/>
      <c r="M577" s="240">
        <f t="shared" si="41"/>
        <v>0</v>
      </c>
      <c r="N577" s="240">
        <f t="shared" si="42"/>
        <v>0</v>
      </c>
      <c r="O577" s="240">
        <f t="shared" si="43"/>
        <v>0</v>
      </c>
      <c r="P577" s="240">
        <f t="shared" si="44"/>
        <v>0</v>
      </c>
      <c r="Q577" s="48">
        <f>'Og s3a'!H574</f>
        <v>0</v>
      </c>
      <c r="R577" s="412">
        <f>'Og s3a'!D574</f>
        <v>0</v>
      </c>
      <c r="S577" s="30"/>
      <c r="T577" s="306"/>
      <c r="U577" s="306"/>
      <c r="V577" s="306"/>
      <c r="W577" s="30"/>
      <c r="X577" s="30"/>
      <c r="Y577" s="30"/>
      <c r="Z577" s="30"/>
      <c r="AA577" s="30"/>
      <c r="AB577" s="30"/>
      <c r="AC577" s="30"/>
    </row>
    <row r="578" spans="1:29" ht="21" customHeight="1">
      <c r="A578" s="1254" t="str">
        <f t="shared" si="40"/>
        <v/>
      </c>
      <c r="B578" s="30"/>
      <c r="C578" s="2066">
        <f>'Og s3a'!C575</f>
        <v>0</v>
      </c>
      <c r="D578" s="2067"/>
      <c r="E578" s="2068">
        <f>'Og s3a'!E575</f>
        <v>0</v>
      </c>
      <c r="F578" s="2067"/>
      <c r="G578" s="870">
        <f>'Og s3a'!F575</f>
        <v>0</v>
      </c>
      <c r="H578" s="874"/>
      <c r="I578" s="411">
        <f>'Og s3a'!G575</f>
        <v>0</v>
      </c>
      <c r="J578" s="532"/>
      <c r="K578" s="30"/>
      <c r="L578" s="30"/>
      <c r="M578" s="240">
        <f t="shared" si="41"/>
        <v>0</v>
      </c>
      <c r="N578" s="240">
        <f t="shared" si="42"/>
        <v>0</v>
      </c>
      <c r="O578" s="240">
        <f t="shared" si="43"/>
        <v>0</v>
      </c>
      <c r="P578" s="240">
        <f t="shared" si="44"/>
        <v>0</v>
      </c>
      <c r="Q578" s="48">
        <f>'Og s3a'!H575</f>
        <v>0</v>
      </c>
      <c r="R578" s="412">
        <f>'Og s3a'!D575</f>
        <v>0</v>
      </c>
      <c r="S578" s="30"/>
      <c r="T578" s="306"/>
      <c r="U578" s="306"/>
      <c r="V578" s="306"/>
      <c r="W578" s="30"/>
      <c r="X578" s="30"/>
      <c r="Y578" s="30"/>
      <c r="Z578" s="30"/>
      <c r="AA578" s="30"/>
      <c r="AB578" s="30"/>
      <c r="AC578" s="30"/>
    </row>
    <row r="579" spans="1:29" ht="21" customHeight="1">
      <c r="A579" s="1254" t="str">
        <f t="shared" si="40"/>
        <v/>
      </c>
      <c r="B579" s="30"/>
      <c r="C579" s="2066">
        <f>'Og s3a'!C576</f>
        <v>0</v>
      </c>
      <c r="D579" s="2067"/>
      <c r="E579" s="2068">
        <f>'Og s3a'!E576</f>
        <v>0</v>
      </c>
      <c r="F579" s="2067"/>
      <c r="G579" s="870">
        <f>'Og s3a'!F576</f>
        <v>0</v>
      </c>
      <c r="H579" s="874"/>
      <c r="I579" s="411">
        <f>'Og s3a'!G576</f>
        <v>0</v>
      </c>
      <c r="J579" s="532"/>
      <c r="K579" s="30"/>
      <c r="L579" s="30"/>
      <c r="M579" s="240">
        <f t="shared" si="41"/>
        <v>0</v>
      </c>
      <c r="N579" s="240">
        <f t="shared" si="42"/>
        <v>0</v>
      </c>
      <c r="O579" s="240">
        <f t="shared" si="43"/>
        <v>0</v>
      </c>
      <c r="P579" s="240">
        <f t="shared" si="44"/>
        <v>0</v>
      </c>
      <c r="Q579" s="48">
        <f>'Og s3a'!H576</f>
        <v>0</v>
      </c>
      <c r="R579" s="412">
        <f>'Og s3a'!D576</f>
        <v>0</v>
      </c>
      <c r="S579" s="30"/>
      <c r="T579" s="306"/>
      <c r="U579" s="306"/>
      <c r="V579" s="306"/>
      <c r="W579" s="30"/>
      <c r="X579" s="30"/>
      <c r="Y579" s="30"/>
      <c r="Z579" s="30"/>
      <c r="AA579" s="30"/>
      <c r="AB579" s="30"/>
      <c r="AC579" s="30"/>
    </row>
    <row r="580" spans="1:29" ht="21" customHeight="1">
      <c r="A580" s="1254" t="str">
        <f t="shared" si="40"/>
        <v/>
      </c>
      <c r="B580" s="30"/>
      <c r="C580" s="2066">
        <f>'Og s3a'!C577</f>
        <v>0</v>
      </c>
      <c r="D580" s="2067"/>
      <c r="E580" s="2068">
        <f>'Og s3a'!E577</f>
        <v>0</v>
      </c>
      <c r="F580" s="2067"/>
      <c r="G580" s="870">
        <f>'Og s3a'!F577</f>
        <v>0</v>
      </c>
      <c r="H580" s="874"/>
      <c r="I580" s="411">
        <f>'Og s3a'!G577</f>
        <v>0</v>
      </c>
      <c r="J580" s="532"/>
      <c r="K580" s="30"/>
      <c r="L580" s="30"/>
      <c r="M580" s="240">
        <f t="shared" si="41"/>
        <v>0</v>
      </c>
      <c r="N580" s="240">
        <f t="shared" si="42"/>
        <v>0</v>
      </c>
      <c r="O580" s="240">
        <f t="shared" si="43"/>
        <v>0</v>
      </c>
      <c r="P580" s="240">
        <f t="shared" si="44"/>
        <v>0</v>
      </c>
      <c r="Q580" s="48">
        <f>'Og s3a'!H577</f>
        <v>0</v>
      </c>
      <c r="R580" s="412">
        <f>'Og s3a'!D577</f>
        <v>0</v>
      </c>
      <c r="S580" s="30"/>
      <c r="T580" s="306"/>
      <c r="U580" s="306"/>
      <c r="V580" s="306"/>
      <c r="W580" s="30"/>
      <c r="X580" s="30"/>
      <c r="Y580" s="30"/>
      <c r="Z580" s="30"/>
      <c r="AA580" s="30"/>
      <c r="AB580" s="30"/>
      <c r="AC580" s="30"/>
    </row>
    <row r="581" spans="1:29" ht="21" customHeight="1">
      <c r="A581" s="1254" t="str">
        <f t="shared" si="40"/>
        <v/>
      </c>
      <c r="B581" s="30"/>
      <c r="C581" s="2066">
        <f>'Og s3a'!C578</f>
        <v>0</v>
      </c>
      <c r="D581" s="2067"/>
      <c r="E581" s="2068">
        <f>'Og s3a'!E578</f>
        <v>0</v>
      </c>
      <c r="F581" s="2067"/>
      <c r="G581" s="870">
        <f>'Og s3a'!F578</f>
        <v>0</v>
      </c>
      <c r="H581" s="874"/>
      <c r="I581" s="411">
        <f>'Og s3a'!G578</f>
        <v>0</v>
      </c>
      <c r="J581" s="532"/>
      <c r="K581" s="30"/>
      <c r="L581" s="30"/>
      <c r="M581" s="240">
        <f t="shared" si="41"/>
        <v>0</v>
      </c>
      <c r="N581" s="240">
        <f t="shared" si="42"/>
        <v>0</v>
      </c>
      <c r="O581" s="240">
        <f t="shared" si="43"/>
        <v>0</v>
      </c>
      <c r="P581" s="240">
        <f t="shared" si="44"/>
        <v>0</v>
      </c>
      <c r="Q581" s="48">
        <f>'Og s3a'!H578</f>
        <v>0</v>
      </c>
      <c r="R581" s="412">
        <f>'Og s3a'!D578</f>
        <v>0</v>
      </c>
      <c r="S581" s="30"/>
      <c r="T581" s="306"/>
      <c r="U581" s="306"/>
      <c r="V581" s="306"/>
      <c r="W581" s="30"/>
      <c r="X581" s="30"/>
      <c r="Y581" s="30"/>
      <c r="Z581" s="30"/>
      <c r="AA581" s="30"/>
      <c r="AB581" s="30"/>
      <c r="AC581" s="30"/>
    </row>
    <row r="582" spans="1:29" ht="21" customHeight="1">
      <c r="A582" s="1254" t="str">
        <f t="shared" si="40"/>
        <v/>
      </c>
      <c r="B582" s="30"/>
      <c r="C582" s="2066">
        <f>'Og s3a'!C579</f>
        <v>0</v>
      </c>
      <c r="D582" s="2067"/>
      <c r="E582" s="2068">
        <f>'Og s3a'!E579</f>
        <v>0</v>
      </c>
      <c r="F582" s="2067"/>
      <c r="G582" s="870">
        <f>'Og s3a'!F579</f>
        <v>0</v>
      </c>
      <c r="H582" s="874"/>
      <c r="I582" s="411">
        <f>'Og s3a'!G579</f>
        <v>0</v>
      </c>
      <c r="J582" s="532"/>
      <c r="K582" s="30"/>
      <c r="L582" s="30"/>
      <c r="M582" s="240">
        <f t="shared" si="41"/>
        <v>0</v>
      </c>
      <c r="N582" s="240">
        <f t="shared" si="42"/>
        <v>0</v>
      </c>
      <c r="O582" s="240">
        <f t="shared" si="43"/>
        <v>0</v>
      </c>
      <c r="P582" s="240">
        <f t="shared" si="44"/>
        <v>0</v>
      </c>
      <c r="Q582" s="48">
        <f>'Og s3a'!H579</f>
        <v>0</v>
      </c>
      <c r="R582" s="412">
        <f>'Og s3a'!D579</f>
        <v>0</v>
      </c>
      <c r="S582" s="30"/>
      <c r="T582" s="306"/>
      <c r="U582" s="306"/>
      <c r="V582" s="306"/>
      <c r="W582" s="30"/>
      <c r="X582" s="30"/>
      <c r="Y582" s="30"/>
      <c r="Z582" s="30"/>
      <c r="AA582" s="30"/>
      <c r="AB582" s="30"/>
      <c r="AC582" s="30"/>
    </row>
    <row r="583" spans="1:29" ht="21" customHeight="1">
      <c r="A583" s="1254" t="str">
        <f t="shared" si="40"/>
        <v/>
      </c>
      <c r="B583" s="30"/>
      <c r="C583" s="2066">
        <f>'Og s3a'!C580</f>
        <v>0</v>
      </c>
      <c r="D583" s="2067"/>
      <c r="E583" s="2068">
        <f>'Og s3a'!E580</f>
        <v>0</v>
      </c>
      <c r="F583" s="2067"/>
      <c r="G583" s="870">
        <f>'Og s3a'!F580</f>
        <v>0</v>
      </c>
      <c r="H583" s="874"/>
      <c r="I583" s="411">
        <f>'Og s3a'!G580</f>
        <v>0</v>
      </c>
      <c r="J583" s="532"/>
      <c r="K583" s="30"/>
      <c r="L583" s="30"/>
      <c r="M583" s="240">
        <f t="shared" si="41"/>
        <v>0</v>
      </c>
      <c r="N583" s="240">
        <f t="shared" si="42"/>
        <v>0</v>
      </c>
      <c r="O583" s="240">
        <f t="shared" si="43"/>
        <v>0</v>
      </c>
      <c r="P583" s="240">
        <f t="shared" si="44"/>
        <v>0</v>
      </c>
      <c r="Q583" s="48">
        <f>'Og s3a'!H580</f>
        <v>0</v>
      </c>
      <c r="R583" s="412">
        <f>'Og s3a'!D580</f>
        <v>0</v>
      </c>
      <c r="S583" s="30"/>
      <c r="T583" s="306"/>
      <c r="U583" s="306"/>
      <c r="V583" s="306"/>
      <c r="W583" s="30"/>
      <c r="X583" s="30"/>
      <c r="Y583" s="30"/>
      <c r="Z583" s="30"/>
      <c r="AA583" s="30"/>
      <c r="AB583" s="30"/>
      <c r="AC583" s="30"/>
    </row>
    <row r="584" spans="1:29" ht="21" customHeight="1">
      <c r="A584" s="1254" t="str">
        <f t="shared" si="40"/>
        <v/>
      </c>
      <c r="B584" s="30"/>
      <c r="C584" s="2066">
        <f>'Og s3a'!C581</f>
        <v>0</v>
      </c>
      <c r="D584" s="2067"/>
      <c r="E584" s="2068">
        <f>'Og s3a'!E581</f>
        <v>0</v>
      </c>
      <c r="F584" s="2067"/>
      <c r="G584" s="870">
        <f>'Og s3a'!F581</f>
        <v>0</v>
      </c>
      <c r="H584" s="874"/>
      <c r="I584" s="411">
        <f>'Og s3a'!G581</f>
        <v>0</v>
      </c>
      <c r="J584" s="532"/>
      <c r="K584" s="30"/>
      <c r="L584" s="30"/>
      <c r="M584" s="240">
        <f t="shared" si="41"/>
        <v>0</v>
      </c>
      <c r="N584" s="240">
        <f t="shared" si="42"/>
        <v>0</v>
      </c>
      <c r="O584" s="240">
        <f t="shared" si="43"/>
        <v>0</v>
      </c>
      <c r="P584" s="240">
        <f t="shared" si="44"/>
        <v>0</v>
      </c>
      <c r="Q584" s="48">
        <f>'Og s3a'!H581</f>
        <v>0</v>
      </c>
      <c r="R584" s="412">
        <f>'Og s3a'!D581</f>
        <v>0</v>
      </c>
      <c r="S584" s="30"/>
      <c r="T584" s="306"/>
      <c r="U584" s="306"/>
      <c r="V584" s="306"/>
      <c r="W584" s="30"/>
      <c r="X584" s="30"/>
      <c r="Y584" s="30"/>
      <c r="Z584" s="30"/>
      <c r="AA584" s="30"/>
      <c r="AB584" s="30"/>
      <c r="AC584" s="30"/>
    </row>
    <row r="585" spans="1:29" ht="21" customHeight="1">
      <c r="A585" s="1254" t="str">
        <f t="shared" si="40"/>
        <v/>
      </c>
      <c r="B585" s="30"/>
      <c r="C585" s="2066">
        <f>'Og s3a'!C582</f>
        <v>0</v>
      </c>
      <c r="D585" s="2067"/>
      <c r="E585" s="2068">
        <f>'Og s3a'!E582</f>
        <v>0</v>
      </c>
      <c r="F585" s="2067"/>
      <c r="G585" s="870">
        <f>'Og s3a'!F582</f>
        <v>0</v>
      </c>
      <c r="H585" s="874"/>
      <c r="I585" s="411">
        <f>'Og s3a'!G582</f>
        <v>0</v>
      </c>
      <c r="J585" s="532"/>
      <c r="K585" s="30"/>
      <c r="L585" s="30"/>
      <c r="M585" s="240">
        <f t="shared" si="41"/>
        <v>0</v>
      </c>
      <c r="N585" s="240">
        <f t="shared" si="42"/>
        <v>0</v>
      </c>
      <c r="O585" s="240">
        <f t="shared" si="43"/>
        <v>0</v>
      </c>
      <c r="P585" s="240">
        <f t="shared" si="44"/>
        <v>0</v>
      </c>
      <c r="Q585" s="48">
        <f>'Og s3a'!H582</f>
        <v>0</v>
      </c>
      <c r="R585" s="412">
        <f>'Og s3a'!D582</f>
        <v>0</v>
      </c>
      <c r="S585" s="30"/>
      <c r="T585" s="306"/>
      <c r="U585" s="306"/>
      <c r="V585" s="306"/>
      <c r="W585" s="30"/>
      <c r="X585" s="30"/>
      <c r="Y585" s="30"/>
      <c r="Z585" s="30"/>
      <c r="AA585" s="30"/>
      <c r="AB585" s="30"/>
      <c r="AC585" s="30"/>
    </row>
    <row r="586" spans="1:29" ht="21" customHeight="1">
      <c r="A586" s="1254" t="str">
        <f t="shared" si="40"/>
        <v/>
      </c>
      <c r="B586" s="30"/>
      <c r="C586" s="2066">
        <f>'Og s3a'!C583</f>
        <v>0</v>
      </c>
      <c r="D586" s="2067"/>
      <c r="E586" s="2068">
        <f>'Og s3a'!E583</f>
        <v>0</v>
      </c>
      <c r="F586" s="2067"/>
      <c r="G586" s="870">
        <f>'Og s3a'!F583</f>
        <v>0</v>
      </c>
      <c r="H586" s="874"/>
      <c r="I586" s="411">
        <f>'Og s3a'!G583</f>
        <v>0</v>
      </c>
      <c r="J586" s="532"/>
      <c r="K586" s="30"/>
      <c r="L586" s="30"/>
      <c r="M586" s="240">
        <f t="shared" si="41"/>
        <v>0</v>
      </c>
      <c r="N586" s="240">
        <f t="shared" si="42"/>
        <v>0</v>
      </c>
      <c r="O586" s="240">
        <f t="shared" si="43"/>
        <v>0</v>
      </c>
      <c r="P586" s="240">
        <f t="shared" si="44"/>
        <v>0</v>
      </c>
      <c r="Q586" s="48">
        <f>'Og s3a'!H583</f>
        <v>0</v>
      </c>
      <c r="R586" s="412">
        <f>'Og s3a'!D583</f>
        <v>0</v>
      </c>
      <c r="S586" s="30"/>
      <c r="T586" s="306"/>
      <c r="U586" s="306"/>
      <c r="V586" s="306"/>
      <c r="W586" s="30"/>
      <c r="X586" s="30"/>
      <c r="Y586" s="30"/>
      <c r="Z586" s="30"/>
      <c r="AA586" s="30"/>
      <c r="AB586" s="30"/>
      <c r="AC586" s="30"/>
    </row>
    <row r="587" spans="1:29" ht="21" customHeight="1">
      <c r="A587" s="1254" t="str">
        <f t="shared" si="40"/>
        <v/>
      </c>
      <c r="B587" s="30"/>
      <c r="C587" s="2066">
        <f>'Og s3a'!C584</f>
        <v>0</v>
      </c>
      <c r="D587" s="2067"/>
      <c r="E587" s="2068">
        <f>'Og s3a'!E584</f>
        <v>0</v>
      </c>
      <c r="F587" s="2067"/>
      <c r="G587" s="870">
        <f>'Og s3a'!F584</f>
        <v>0</v>
      </c>
      <c r="H587" s="874"/>
      <c r="I587" s="411">
        <f>'Og s3a'!G584</f>
        <v>0</v>
      </c>
      <c r="J587" s="532"/>
      <c r="K587" s="30"/>
      <c r="L587" s="30"/>
      <c r="M587" s="240">
        <f t="shared" si="41"/>
        <v>0</v>
      </c>
      <c r="N587" s="240">
        <f t="shared" si="42"/>
        <v>0</v>
      </c>
      <c r="O587" s="240">
        <f t="shared" si="43"/>
        <v>0</v>
      </c>
      <c r="P587" s="240">
        <f t="shared" si="44"/>
        <v>0</v>
      </c>
      <c r="Q587" s="48">
        <f>'Og s3a'!H584</f>
        <v>0</v>
      </c>
      <c r="R587" s="412">
        <f>'Og s3a'!D584</f>
        <v>0</v>
      </c>
      <c r="S587" s="30"/>
      <c r="T587" s="306"/>
      <c r="U587" s="306"/>
      <c r="V587" s="306"/>
      <c r="W587" s="30"/>
      <c r="X587" s="30"/>
      <c r="Y587" s="30"/>
      <c r="Z587" s="30"/>
      <c r="AA587" s="30"/>
      <c r="AB587" s="30"/>
      <c r="AC587" s="30"/>
    </row>
    <row r="588" spans="1:29" ht="21" customHeight="1">
      <c r="A588" s="1254" t="str">
        <f t="shared" si="40"/>
        <v/>
      </c>
      <c r="B588" s="30"/>
      <c r="C588" s="2066">
        <f>'Og s3a'!C585</f>
        <v>0</v>
      </c>
      <c r="D588" s="2067"/>
      <c r="E588" s="2068">
        <f>'Og s3a'!E585</f>
        <v>0</v>
      </c>
      <c r="F588" s="2067"/>
      <c r="G588" s="870">
        <f>'Og s3a'!F585</f>
        <v>0</v>
      </c>
      <c r="H588" s="874"/>
      <c r="I588" s="411">
        <f>'Og s3a'!G585</f>
        <v>0</v>
      </c>
      <c r="J588" s="532"/>
      <c r="K588" s="30"/>
      <c r="L588" s="30"/>
      <c r="M588" s="240">
        <f t="shared" si="41"/>
        <v>0</v>
      </c>
      <c r="N588" s="240">
        <f t="shared" si="42"/>
        <v>0</v>
      </c>
      <c r="O588" s="240">
        <f t="shared" si="43"/>
        <v>0</v>
      </c>
      <c r="P588" s="240">
        <f t="shared" si="44"/>
        <v>0</v>
      </c>
      <c r="Q588" s="48">
        <f>'Og s3a'!H585</f>
        <v>0</v>
      </c>
      <c r="R588" s="412">
        <f>'Og s3a'!D585</f>
        <v>0</v>
      </c>
      <c r="S588" s="30"/>
      <c r="T588" s="306"/>
      <c r="U588" s="306"/>
      <c r="V588" s="306"/>
      <c r="W588" s="30"/>
      <c r="X588" s="30"/>
      <c r="Y588" s="30"/>
      <c r="Z588" s="30"/>
      <c r="AA588" s="30"/>
      <c r="AB588" s="30"/>
      <c r="AC588" s="30"/>
    </row>
    <row r="589" spans="1:29" ht="21" customHeight="1">
      <c r="A589" s="1254" t="str">
        <f t="shared" si="40"/>
        <v/>
      </c>
      <c r="B589" s="30"/>
      <c r="C589" s="2066">
        <f>'Og s3a'!C586</f>
        <v>0</v>
      </c>
      <c r="D589" s="2067"/>
      <c r="E589" s="2068">
        <f>'Og s3a'!E586</f>
        <v>0</v>
      </c>
      <c r="F589" s="2067"/>
      <c r="G589" s="870">
        <f>'Og s3a'!F586</f>
        <v>0</v>
      </c>
      <c r="H589" s="874"/>
      <c r="I589" s="411">
        <f>'Og s3a'!G586</f>
        <v>0</v>
      </c>
      <c r="J589" s="532"/>
      <c r="K589" s="30"/>
      <c r="L589" s="30"/>
      <c r="M589" s="240">
        <f t="shared" si="41"/>
        <v>0</v>
      </c>
      <c r="N589" s="240">
        <f t="shared" si="42"/>
        <v>0</v>
      </c>
      <c r="O589" s="240">
        <f t="shared" si="43"/>
        <v>0</v>
      </c>
      <c r="P589" s="240">
        <f t="shared" si="44"/>
        <v>0</v>
      </c>
      <c r="Q589" s="48">
        <f>'Og s3a'!H586</f>
        <v>0</v>
      </c>
      <c r="R589" s="412">
        <f>'Og s3a'!D586</f>
        <v>0</v>
      </c>
      <c r="S589" s="30"/>
      <c r="T589" s="306"/>
      <c r="U589" s="306"/>
      <c r="V589" s="306"/>
      <c r="W589" s="30"/>
      <c r="X589" s="30"/>
      <c r="Y589" s="30"/>
      <c r="Z589" s="30"/>
      <c r="AA589" s="30"/>
      <c r="AB589" s="30"/>
      <c r="AC589" s="30"/>
    </row>
    <row r="590" spans="1:29" ht="21" customHeight="1">
      <c r="A590" s="1254" t="str">
        <f t="shared" ref="A590:A653" si="45">IF(G590&gt;0,"Wypełnione","")</f>
        <v/>
      </c>
      <c r="B590" s="30"/>
      <c r="C590" s="2066">
        <f>'Og s3a'!C587</f>
        <v>0</v>
      </c>
      <c r="D590" s="2067"/>
      <c r="E590" s="2068">
        <f>'Og s3a'!E587</f>
        <v>0</v>
      </c>
      <c r="F590" s="2067"/>
      <c r="G590" s="870">
        <f>'Og s3a'!F587</f>
        <v>0</v>
      </c>
      <c r="H590" s="874"/>
      <c r="I590" s="411">
        <f>'Og s3a'!G587</f>
        <v>0</v>
      </c>
      <c r="J590" s="532"/>
      <c r="K590" s="30"/>
      <c r="L590" s="30"/>
      <c r="M590" s="240">
        <f t="shared" ref="M590:M653" si="46">IF(I590=M$5,E590,0)</f>
        <v>0</v>
      </c>
      <c r="N590" s="240">
        <f t="shared" ref="N590:N653" si="47">IF(I590=N$5,E590,0)</f>
        <v>0</v>
      </c>
      <c r="O590" s="240">
        <f t="shared" ref="O590:O653" si="48">IF(I590=O$5,E590,0)</f>
        <v>0</v>
      </c>
      <c r="P590" s="240">
        <f t="shared" ref="P590:P653" si="49">IF(I590=P$5,E590,0)</f>
        <v>0</v>
      </c>
      <c r="Q590" s="48">
        <f>'Og s3a'!H587</f>
        <v>0</v>
      </c>
      <c r="R590" s="412">
        <f>'Og s3a'!D587</f>
        <v>0</v>
      </c>
      <c r="S590" s="30"/>
      <c r="T590" s="306"/>
      <c r="U590" s="306"/>
      <c r="V590" s="306"/>
      <c r="W590" s="30"/>
      <c r="X590" s="30"/>
      <c r="Y590" s="30"/>
      <c r="Z590" s="30"/>
      <c r="AA590" s="30"/>
      <c r="AB590" s="30"/>
      <c r="AC590" s="30"/>
    </row>
    <row r="591" spans="1:29" ht="21" customHeight="1">
      <c r="A591" s="1254" t="str">
        <f t="shared" si="45"/>
        <v/>
      </c>
      <c r="B591" s="30"/>
      <c r="C591" s="2066">
        <f>'Og s3a'!C588</f>
        <v>0</v>
      </c>
      <c r="D591" s="2067"/>
      <c r="E591" s="2068">
        <f>'Og s3a'!E588</f>
        <v>0</v>
      </c>
      <c r="F591" s="2067"/>
      <c r="G591" s="870">
        <f>'Og s3a'!F588</f>
        <v>0</v>
      </c>
      <c r="H591" s="874"/>
      <c r="I591" s="411">
        <f>'Og s3a'!G588</f>
        <v>0</v>
      </c>
      <c r="J591" s="532"/>
      <c r="K591" s="30"/>
      <c r="L591" s="30"/>
      <c r="M591" s="240">
        <f t="shared" si="46"/>
        <v>0</v>
      </c>
      <c r="N591" s="240">
        <f t="shared" si="47"/>
        <v>0</v>
      </c>
      <c r="O591" s="240">
        <f t="shared" si="48"/>
        <v>0</v>
      </c>
      <c r="P591" s="240">
        <f t="shared" si="49"/>
        <v>0</v>
      </c>
      <c r="Q591" s="48">
        <f>'Og s3a'!H588</f>
        <v>0</v>
      </c>
      <c r="R591" s="412">
        <f>'Og s3a'!D588</f>
        <v>0</v>
      </c>
      <c r="S591" s="30"/>
      <c r="T591" s="306"/>
      <c r="U591" s="306"/>
      <c r="V591" s="306"/>
      <c r="W591" s="30"/>
      <c r="X591" s="30"/>
      <c r="Y591" s="30"/>
      <c r="Z591" s="30"/>
      <c r="AA591" s="30"/>
      <c r="AB591" s="30"/>
      <c r="AC591" s="30"/>
    </row>
    <row r="592" spans="1:29" ht="21" customHeight="1">
      <c r="A592" s="1254" t="str">
        <f t="shared" si="45"/>
        <v/>
      </c>
      <c r="B592" s="30"/>
      <c r="C592" s="2066">
        <f>'Og s3a'!C589</f>
        <v>0</v>
      </c>
      <c r="D592" s="2067"/>
      <c r="E592" s="2068">
        <f>'Og s3a'!E589</f>
        <v>0</v>
      </c>
      <c r="F592" s="2067"/>
      <c r="G592" s="870">
        <f>'Og s3a'!F589</f>
        <v>0</v>
      </c>
      <c r="H592" s="874"/>
      <c r="I592" s="411">
        <f>'Og s3a'!G589</f>
        <v>0</v>
      </c>
      <c r="J592" s="532"/>
      <c r="K592" s="30"/>
      <c r="L592" s="30"/>
      <c r="M592" s="240">
        <f t="shared" si="46"/>
        <v>0</v>
      </c>
      <c r="N592" s="240">
        <f t="shared" si="47"/>
        <v>0</v>
      </c>
      <c r="O592" s="240">
        <f t="shared" si="48"/>
        <v>0</v>
      </c>
      <c r="P592" s="240">
        <f t="shared" si="49"/>
        <v>0</v>
      </c>
      <c r="Q592" s="48">
        <f>'Og s3a'!H589</f>
        <v>0</v>
      </c>
      <c r="R592" s="412">
        <f>'Og s3a'!D589</f>
        <v>0</v>
      </c>
      <c r="S592" s="30"/>
      <c r="T592" s="306"/>
      <c r="U592" s="306"/>
      <c r="V592" s="306"/>
      <c r="W592" s="30"/>
      <c r="X592" s="30"/>
      <c r="Y592" s="30"/>
      <c r="Z592" s="30"/>
      <c r="AA592" s="30"/>
      <c r="AB592" s="30"/>
      <c r="AC592" s="30"/>
    </row>
    <row r="593" spans="1:29" ht="21" customHeight="1">
      <c r="A593" s="1254" t="str">
        <f t="shared" si="45"/>
        <v/>
      </c>
      <c r="B593" s="30"/>
      <c r="C593" s="2066">
        <f>'Og s3a'!C590</f>
        <v>0</v>
      </c>
      <c r="D593" s="2067"/>
      <c r="E593" s="2068">
        <f>'Og s3a'!E590</f>
        <v>0</v>
      </c>
      <c r="F593" s="2067"/>
      <c r="G593" s="870">
        <f>'Og s3a'!F590</f>
        <v>0</v>
      </c>
      <c r="H593" s="874"/>
      <c r="I593" s="411">
        <f>'Og s3a'!G590</f>
        <v>0</v>
      </c>
      <c r="J593" s="532"/>
      <c r="K593" s="30"/>
      <c r="L593" s="30"/>
      <c r="M593" s="240">
        <f t="shared" si="46"/>
        <v>0</v>
      </c>
      <c r="N593" s="240">
        <f t="shared" si="47"/>
        <v>0</v>
      </c>
      <c r="O593" s="240">
        <f t="shared" si="48"/>
        <v>0</v>
      </c>
      <c r="P593" s="240">
        <f t="shared" si="49"/>
        <v>0</v>
      </c>
      <c r="Q593" s="48">
        <f>'Og s3a'!H590</f>
        <v>0</v>
      </c>
      <c r="R593" s="412">
        <f>'Og s3a'!D590</f>
        <v>0</v>
      </c>
      <c r="S593" s="30"/>
      <c r="T593" s="306"/>
      <c r="U593" s="306"/>
      <c r="V593" s="306"/>
      <c r="W593" s="30"/>
      <c r="X593" s="30"/>
      <c r="Y593" s="30"/>
      <c r="Z593" s="30"/>
      <c r="AA593" s="30"/>
      <c r="AB593" s="30"/>
      <c r="AC593" s="30"/>
    </row>
    <row r="594" spans="1:29" ht="21" customHeight="1">
      <c r="A594" s="1254" t="str">
        <f t="shared" si="45"/>
        <v/>
      </c>
      <c r="B594" s="30"/>
      <c r="C594" s="2066">
        <f>'Og s3a'!C591</f>
        <v>0</v>
      </c>
      <c r="D594" s="2067"/>
      <c r="E594" s="2068">
        <f>'Og s3a'!E591</f>
        <v>0</v>
      </c>
      <c r="F594" s="2067"/>
      <c r="G594" s="870">
        <f>'Og s3a'!F591</f>
        <v>0</v>
      </c>
      <c r="H594" s="874"/>
      <c r="I594" s="411">
        <f>'Og s3a'!G591</f>
        <v>0</v>
      </c>
      <c r="J594" s="532"/>
      <c r="K594" s="30"/>
      <c r="L594" s="30"/>
      <c r="M594" s="240">
        <f t="shared" si="46"/>
        <v>0</v>
      </c>
      <c r="N594" s="240">
        <f t="shared" si="47"/>
        <v>0</v>
      </c>
      <c r="O594" s="240">
        <f t="shared" si="48"/>
        <v>0</v>
      </c>
      <c r="P594" s="240">
        <f t="shared" si="49"/>
        <v>0</v>
      </c>
      <c r="Q594" s="48">
        <f>'Og s3a'!H591</f>
        <v>0</v>
      </c>
      <c r="R594" s="412">
        <f>'Og s3a'!D591</f>
        <v>0</v>
      </c>
      <c r="S594" s="30"/>
      <c r="T594" s="306"/>
      <c r="U594" s="306"/>
      <c r="V594" s="306"/>
      <c r="W594" s="30"/>
      <c r="X594" s="30"/>
      <c r="Y594" s="30"/>
      <c r="Z594" s="30"/>
      <c r="AA594" s="30"/>
      <c r="AB594" s="30"/>
      <c r="AC594" s="30"/>
    </row>
    <row r="595" spans="1:29" ht="21" customHeight="1">
      <c r="A595" s="1254" t="str">
        <f t="shared" si="45"/>
        <v/>
      </c>
      <c r="B595" s="30"/>
      <c r="C595" s="2066">
        <f>'Og s3a'!C592</f>
        <v>0</v>
      </c>
      <c r="D595" s="2067"/>
      <c r="E595" s="2068">
        <f>'Og s3a'!E592</f>
        <v>0</v>
      </c>
      <c r="F595" s="2067"/>
      <c r="G595" s="870">
        <f>'Og s3a'!F592</f>
        <v>0</v>
      </c>
      <c r="H595" s="874"/>
      <c r="I595" s="411">
        <f>'Og s3a'!G592</f>
        <v>0</v>
      </c>
      <c r="J595" s="532"/>
      <c r="K595" s="30"/>
      <c r="L595" s="30"/>
      <c r="M595" s="240">
        <f t="shared" si="46"/>
        <v>0</v>
      </c>
      <c r="N595" s="240">
        <f t="shared" si="47"/>
        <v>0</v>
      </c>
      <c r="O595" s="240">
        <f t="shared" si="48"/>
        <v>0</v>
      </c>
      <c r="P595" s="240">
        <f t="shared" si="49"/>
        <v>0</v>
      </c>
      <c r="Q595" s="48">
        <f>'Og s3a'!H592</f>
        <v>0</v>
      </c>
      <c r="R595" s="412">
        <f>'Og s3a'!D592</f>
        <v>0</v>
      </c>
      <c r="S595" s="30"/>
      <c r="T595" s="306"/>
      <c r="U595" s="306"/>
      <c r="V595" s="306"/>
      <c r="W595" s="30"/>
      <c r="X595" s="30"/>
      <c r="Y595" s="30"/>
      <c r="Z595" s="30"/>
      <c r="AA595" s="30"/>
      <c r="AB595" s="30"/>
      <c r="AC595" s="30"/>
    </row>
    <row r="596" spans="1:29" ht="21" customHeight="1">
      <c r="A596" s="1254" t="str">
        <f t="shared" si="45"/>
        <v/>
      </c>
      <c r="B596" s="30"/>
      <c r="C596" s="2066">
        <f>'Og s3a'!C593</f>
        <v>0</v>
      </c>
      <c r="D596" s="2067"/>
      <c r="E596" s="2068">
        <f>'Og s3a'!E593</f>
        <v>0</v>
      </c>
      <c r="F596" s="2067"/>
      <c r="G596" s="870">
        <f>'Og s3a'!F593</f>
        <v>0</v>
      </c>
      <c r="H596" s="874"/>
      <c r="I596" s="411">
        <f>'Og s3a'!G593</f>
        <v>0</v>
      </c>
      <c r="J596" s="532"/>
      <c r="K596" s="30"/>
      <c r="L596" s="30"/>
      <c r="M596" s="240">
        <f t="shared" si="46"/>
        <v>0</v>
      </c>
      <c r="N596" s="240">
        <f t="shared" si="47"/>
        <v>0</v>
      </c>
      <c r="O596" s="240">
        <f t="shared" si="48"/>
        <v>0</v>
      </c>
      <c r="P596" s="240">
        <f t="shared" si="49"/>
        <v>0</v>
      </c>
      <c r="Q596" s="48">
        <f>'Og s3a'!H593</f>
        <v>0</v>
      </c>
      <c r="R596" s="412">
        <f>'Og s3a'!D593</f>
        <v>0</v>
      </c>
      <c r="S596" s="30"/>
      <c r="T596" s="306"/>
      <c r="U596" s="306"/>
      <c r="V596" s="306"/>
      <c r="W596" s="30"/>
      <c r="X596" s="30"/>
      <c r="Y596" s="30"/>
      <c r="Z596" s="30"/>
      <c r="AA596" s="30"/>
      <c r="AB596" s="30"/>
      <c r="AC596" s="30"/>
    </row>
    <row r="597" spans="1:29" ht="21" customHeight="1">
      <c r="A597" s="1254" t="str">
        <f t="shared" si="45"/>
        <v/>
      </c>
      <c r="B597" s="30"/>
      <c r="C597" s="2066">
        <f>'Og s3a'!C594</f>
        <v>0</v>
      </c>
      <c r="D597" s="2067"/>
      <c r="E597" s="2068">
        <f>'Og s3a'!E594</f>
        <v>0</v>
      </c>
      <c r="F597" s="2067"/>
      <c r="G597" s="870">
        <f>'Og s3a'!F594</f>
        <v>0</v>
      </c>
      <c r="H597" s="874"/>
      <c r="I597" s="411">
        <f>'Og s3a'!G594</f>
        <v>0</v>
      </c>
      <c r="J597" s="532"/>
      <c r="K597" s="30"/>
      <c r="L597" s="30"/>
      <c r="M597" s="240">
        <f t="shared" si="46"/>
        <v>0</v>
      </c>
      <c r="N597" s="240">
        <f t="shared" si="47"/>
        <v>0</v>
      </c>
      <c r="O597" s="240">
        <f t="shared" si="48"/>
        <v>0</v>
      </c>
      <c r="P597" s="240">
        <f t="shared" si="49"/>
        <v>0</v>
      </c>
      <c r="Q597" s="48">
        <f>'Og s3a'!H594</f>
        <v>0</v>
      </c>
      <c r="R597" s="412">
        <f>'Og s3a'!D594</f>
        <v>0</v>
      </c>
      <c r="S597" s="30"/>
      <c r="T597" s="306"/>
      <c r="U597" s="306"/>
      <c r="V597" s="306"/>
      <c r="W597" s="30"/>
      <c r="X597" s="30"/>
      <c r="Y597" s="30"/>
      <c r="Z597" s="30"/>
      <c r="AA597" s="30"/>
      <c r="AB597" s="30"/>
      <c r="AC597" s="30"/>
    </row>
    <row r="598" spans="1:29" ht="21" customHeight="1">
      <c r="A598" s="1254" t="str">
        <f t="shared" si="45"/>
        <v/>
      </c>
      <c r="B598" s="30"/>
      <c r="C598" s="2066">
        <f>'Og s3a'!C595</f>
        <v>0</v>
      </c>
      <c r="D598" s="2067"/>
      <c r="E598" s="2068">
        <f>'Og s3a'!E595</f>
        <v>0</v>
      </c>
      <c r="F598" s="2067"/>
      <c r="G598" s="870">
        <f>'Og s3a'!F595</f>
        <v>0</v>
      </c>
      <c r="H598" s="874"/>
      <c r="I598" s="411">
        <f>'Og s3a'!G595</f>
        <v>0</v>
      </c>
      <c r="J598" s="532"/>
      <c r="K598" s="30"/>
      <c r="L598" s="30"/>
      <c r="M598" s="240">
        <f t="shared" si="46"/>
        <v>0</v>
      </c>
      <c r="N598" s="240">
        <f t="shared" si="47"/>
        <v>0</v>
      </c>
      <c r="O598" s="240">
        <f t="shared" si="48"/>
        <v>0</v>
      </c>
      <c r="P598" s="240">
        <f t="shared" si="49"/>
        <v>0</v>
      </c>
      <c r="Q598" s="48">
        <f>'Og s3a'!H595</f>
        <v>0</v>
      </c>
      <c r="R598" s="412">
        <f>'Og s3a'!D595</f>
        <v>0</v>
      </c>
      <c r="S598" s="30"/>
      <c r="T598" s="306"/>
      <c r="U598" s="306"/>
      <c r="V598" s="306"/>
      <c r="W598" s="30"/>
      <c r="X598" s="30"/>
      <c r="Y598" s="30"/>
      <c r="Z598" s="30"/>
      <c r="AA598" s="30"/>
      <c r="AB598" s="30"/>
      <c r="AC598" s="30"/>
    </row>
    <row r="599" spans="1:29" ht="21" customHeight="1">
      <c r="A599" s="1254" t="str">
        <f t="shared" si="45"/>
        <v/>
      </c>
      <c r="B599" s="30"/>
      <c r="C599" s="2066">
        <f>'Og s3a'!C596</f>
        <v>0</v>
      </c>
      <c r="D599" s="2067"/>
      <c r="E599" s="2068">
        <f>'Og s3a'!E596</f>
        <v>0</v>
      </c>
      <c r="F599" s="2067"/>
      <c r="G599" s="870">
        <f>'Og s3a'!F596</f>
        <v>0</v>
      </c>
      <c r="H599" s="874"/>
      <c r="I599" s="411">
        <f>'Og s3a'!G596</f>
        <v>0</v>
      </c>
      <c r="J599" s="532"/>
      <c r="K599" s="30"/>
      <c r="L599" s="30"/>
      <c r="M599" s="240">
        <f t="shared" si="46"/>
        <v>0</v>
      </c>
      <c r="N599" s="240">
        <f t="shared" si="47"/>
        <v>0</v>
      </c>
      <c r="O599" s="240">
        <f t="shared" si="48"/>
        <v>0</v>
      </c>
      <c r="P599" s="240">
        <f t="shared" si="49"/>
        <v>0</v>
      </c>
      <c r="Q599" s="48">
        <f>'Og s3a'!H596</f>
        <v>0</v>
      </c>
      <c r="R599" s="412">
        <f>'Og s3a'!D596</f>
        <v>0</v>
      </c>
      <c r="S599" s="30"/>
      <c r="T599" s="306"/>
      <c r="U599" s="306"/>
      <c r="V599" s="306"/>
      <c r="W599" s="30"/>
      <c r="X599" s="30"/>
      <c r="Y599" s="30"/>
      <c r="Z599" s="30"/>
      <c r="AA599" s="30"/>
      <c r="AB599" s="30"/>
      <c r="AC599" s="30"/>
    </row>
    <row r="600" spans="1:29" ht="21" customHeight="1">
      <c r="A600" s="1254" t="str">
        <f t="shared" si="45"/>
        <v/>
      </c>
      <c r="B600" s="30"/>
      <c r="C600" s="2066">
        <f>'Og s3a'!C597</f>
        <v>0</v>
      </c>
      <c r="D600" s="2067"/>
      <c r="E600" s="2068">
        <f>'Og s3a'!E597</f>
        <v>0</v>
      </c>
      <c r="F600" s="2067"/>
      <c r="G600" s="870">
        <f>'Og s3a'!F597</f>
        <v>0</v>
      </c>
      <c r="H600" s="874"/>
      <c r="I600" s="411">
        <f>'Og s3a'!G597</f>
        <v>0</v>
      </c>
      <c r="J600" s="532"/>
      <c r="K600" s="30"/>
      <c r="L600" s="30"/>
      <c r="M600" s="240">
        <f t="shared" si="46"/>
        <v>0</v>
      </c>
      <c r="N600" s="240">
        <f t="shared" si="47"/>
        <v>0</v>
      </c>
      <c r="O600" s="240">
        <f t="shared" si="48"/>
        <v>0</v>
      </c>
      <c r="P600" s="240">
        <f t="shared" si="49"/>
        <v>0</v>
      </c>
      <c r="Q600" s="48">
        <f>'Og s3a'!H597</f>
        <v>0</v>
      </c>
      <c r="R600" s="412">
        <f>'Og s3a'!D597</f>
        <v>0</v>
      </c>
      <c r="S600" s="30"/>
      <c r="T600" s="306"/>
      <c r="U600" s="306"/>
      <c r="V600" s="306"/>
      <c r="W600" s="30"/>
      <c r="X600" s="30"/>
      <c r="Y600" s="30"/>
      <c r="Z600" s="30"/>
      <c r="AA600" s="30"/>
      <c r="AB600" s="30"/>
      <c r="AC600" s="30"/>
    </row>
    <row r="601" spans="1:29" ht="21" customHeight="1">
      <c r="A601" s="1254" t="str">
        <f t="shared" si="45"/>
        <v/>
      </c>
      <c r="B601" s="30"/>
      <c r="C601" s="2066">
        <f>'Og s3a'!C598</f>
        <v>0</v>
      </c>
      <c r="D601" s="2067"/>
      <c r="E601" s="2068">
        <f>'Og s3a'!E598</f>
        <v>0</v>
      </c>
      <c r="F601" s="2067"/>
      <c r="G601" s="870">
        <f>'Og s3a'!F598</f>
        <v>0</v>
      </c>
      <c r="H601" s="874"/>
      <c r="I601" s="411">
        <f>'Og s3a'!G598</f>
        <v>0</v>
      </c>
      <c r="J601" s="532"/>
      <c r="K601" s="30"/>
      <c r="L601" s="30"/>
      <c r="M601" s="240">
        <f t="shared" si="46"/>
        <v>0</v>
      </c>
      <c r="N601" s="240">
        <f t="shared" si="47"/>
        <v>0</v>
      </c>
      <c r="O601" s="240">
        <f t="shared" si="48"/>
        <v>0</v>
      </c>
      <c r="P601" s="240">
        <f t="shared" si="49"/>
        <v>0</v>
      </c>
      <c r="Q601" s="48">
        <f>'Og s3a'!H598</f>
        <v>0</v>
      </c>
      <c r="R601" s="412">
        <f>'Og s3a'!D598</f>
        <v>0</v>
      </c>
      <c r="S601" s="30"/>
      <c r="T601" s="306"/>
      <c r="U601" s="306"/>
      <c r="V601" s="306"/>
      <c r="W601" s="30"/>
      <c r="X601" s="30"/>
      <c r="Y601" s="30"/>
      <c r="Z601" s="30"/>
      <c r="AA601" s="30"/>
      <c r="AB601" s="30"/>
      <c r="AC601" s="30"/>
    </row>
    <row r="602" spans="1:29" ht="21" customHeight="1">
      <c r="A602" s="1254" t="str">
        <f t="shared" si="45"/>
        <v/>
      </c>
      <c r="B602" s="30"/>
      <c r="C602" s="2066">
        <f>'Og s3a'!C599</f>
        <v>0</v>
      </c>
      <c r="D602" s="2067"/>
      <c r="E602" s="2068">
        <f>'Og s3a'!E599</f>
        <v>0</v>
      </c>
      <c r="F602" s="2067"/>
      <c r="G602" s="870">
        <f>'Og s3a'!F599</f>
        <v>0</v>
      </c>
      <c r="H602" s="874"/>
      <c r="I602" s="411">
        <f>'Og s3a'!G599</f>
        <v>0</v>
      </c>
      <c r="J602" s="532"/>
      <c r="K602" s="30"/>
      <c r="L602" s="30"/>
      <c r="M602" s="240">
        <f t="shared" si="46"/>
        <v>0</v>
      </c>
      <c r="N602" s="240">
        <f t="shared" si="47"/>
        <v>0</v>
      </c>
      <c r="O602" s="240">
        <f t="shared" si="48"/>
        <v>0</v>
      </c>
      <c r="P602" s="240">
        <f t="shared" si="49"/>
        <v>0</v>
      </c>
      <c r="Q602" s="48">
        <f>'Og s3a'!H599</f>
        <v>0</v>
      </c>
      <c r="R602" s="412">
        <f>'Og s3a'!D599</f>
        <v>0</v>
      </c>
      <c r="S602" s="30"/>
      <c r="T602" s="306"/>
      <c r="U602" s="306"/>
      <c r="V602" s="306"/>
      <c r="W602" s="30"/>
      <c r="X602" s="30"/>
      <c r="Y602" s="30"/>
      <c r="Z602" s="30"/>
      <c r="AA602" s="30"/>
      <c r="AB602" s="30"/>
      <c r="AC602" s="30"/>
    </row>
    <row r="603" spans="1:29" ht="21" customHeight="1">
      <c r="A603" s="1254" t="str">
        <f t="shared" si="45"/>
        <v/>
      </c>
      <c r="B603" s="30"/>
      <c r="C603" s="2066">
        <f>'Og s3a'!C600</f>
        <v>0</v>
      </c>
      <c r="D603" s="2067"/>
      <c r="E603" s="2068">
        <f>'Og s3a'!E600</f>
        <v>0</v>
      </c>
      <c r="F603" s="2067"/>
      <c r="G603" s="870">
        <f>'Og s3a'!F600</f>
        <v>0</v>
      </c>
      <c r="H603" s="874"/>
      <c r="I603" s="411">
        <f>'Og s3a'!G600</f>
        <v>0</v>
      </c>
      <c r="J603" s="532"/>
      <c r="K603" s="30"/>
      <c r="L603" s="30"/>
      <c r="M603" s="240">
        <f t="shared" si="46"/>
        <v>0</v>
      </c>
      <c r="N603" s="240">
        <f t="shared" si="47"/>
        <v>0</v>
      </c>
      <c r="O603" s="240">
        <f t="shared" si="48"/>
        <v>0</v>
      </c>
      <c r="P603" s="240">
        <f t="shared" si="49"/>
        <v>0</v>
      </c>
      <c r="Q603" s="48">
        <f>'Og s3a'!H600</f>
        <v>0</v>
      </c>
      <c r="R603" s="412">
        <f>'Og s3a'!D600</f>
        <v>0</v>
      </c>
      <c r="S603" s="30"/>
      <c r="T603" s="306"/>
      <c r="U603" s="306"/>
      <c r="V603" s="306"/>
      <c r="W603" s="30"/>
      <c r="X603" s="30"/>
      <c r="Y603" s="30"/>
      <c r="Z603" s="30"/>
      <c r="AA603" s="30"/>
      <c r="AB603" s="30"/>
      <c r="AC603" s="30"/>
    </row>
    <row r="604" spans="1:29" ht="21" customHeight="1">
      <c r="A604" s="1254" t="str">
        <f t="shared" si="45"/>
        <v/>
      </c>
      <c r="B604" s="30"/>
      <c r="C604" s="2066">
        <f>'Og s3a'!C601</f>
        <v>0</v>
      </c>
      <c r="D604" s="2067"/>
      <c r="E604" s="2068">
        <f>'Og s3a'!E601</f>
        <v>0</v>
      </c>
      <c r="F604" s="2067"/>
      <c r="G604" s="870">
        <f>'Og s3a'!F601</f>
        <v>0</v>
      </c>
      <c r="H604" s="874"/>
      <c r="I604" s="411">
        <f>'Og s3a'!G601</f>
        <v>0</v>
      </c>
      <c r="J604" s="532"/>
      <c r="K604" s="30"/>
      <c r="L604" s="30"/>
      <c r="M604" s="240">
        <f t="shared" si="46"/>
        <v>0</v>
      </c>
      <c r="N604" s="240">
        <f t="shared" si="47"/>
        <v>0</v>
      </c>
      <c r="O604" s="240">
        <f t="shared" si="48"/>
        <v>0</v>
      </c>
      <c r="P604" s="240">
        <f t="shared" si="49"/>
        <v>0</v>
      </c>
      <c r="Q604" s="48">
        <f>'Og s3a'!H601</f>
        <v>0</v>
      </c>
      <c r="R604" s="412">
        <f>'Og s3a'!D601</f>
        <v>0</v>
      </c>
      <c r="S604" s="30"/>
      <c r="T604" s="306"/>
      <c r="U604" s="306"/>
      <c r="V604" s="306"/>
      <c r="W604" s="30"/>
      <c r="X604" s="30"/>
      <c r="Y604" s="30"/>
      <c r="Z604" s="30"/>
      <c r="AA604" s="30"/>
      <c r="AB604" s="30"/>
      <c r="AC604" s="30"/>
    </row>
    <row r="605" spans="1:29" ht="21" customHeight="1">
      <c r="A605" s="1254" t="str">
        <f t="shared" si="45"/>
        <v/>
      </c>
      <c r="B605" s="30"/>
      <c r="C605" s="2066">
        <f>'Og s3a'!C602</f>
        <v>0</v>
      </c>
      <c r="D605" s="2067"/>
      <c r="E605" s="2068">
        <f>'Og s3a'!E602</f>
        <v>0</v>
      </c>
      <c r="F605" s="2067"/>
      <c r="G605" s="870">
        <f>'Og s3a'!F602</f>
        <v>0</v>
      </c>
      <c r="H605" s="874"/>
      <c r="I605" s="411">
        <f>'Og s3a'!G602</f>
        <v>0</v>
      </c>
      <c r="J605" s="532"/>
      <c r="K605" s="30"/>
      <c r="L605" s="30"/>
      <c r="M605" s="240">
        <f t="shared" si="46"/>
        <v>0</v>
      </c>
      <c r="N605" s="240">
        <f t="shared" si="47"/>
        <v>0</v>
      </c>
      <c r="O605" s="240">
        <f t="shared" si="48"/>
        <v>0</v>
      </c>
      <c r="P605" s="240">
        <f t="shared" si="49"/>
        <v>0</v>
      </c>
      <c r="Q605" s="48">
        <f>'Og s3a'!H602</f>
        <v>0</v>
      </c>
      <c r="R605" s="412">
        <f>'Og s3a'!D602</f>
        <v>0</v>
      </c>
      <c r="S605" s="30"/>
      <c r="T605" s="306"/>
      <c r="U605" s="306"/>
      <c r="V605" s="306"/>
      <c r="W605" s="30"/>
      <c r="X605" s="30"/>
      <c r="Y605" s="30"/>
      <c r="Z605" s="30"/>
      <c r="AA605" s="30"/>
      <c r="AB605" s="30"/>
      <c r="AC605" s="30"/>
    </row>
    <row r="606" spans="1:29" ht="21" customHeight="1">
      <c r="A606" s="1254" t="str">
        <f t="shared" si="45"/>
        <v/>
      </c>
      <c r="B606" s="30"/>
      <c r="C606" s="2066">
        <f>'Og s3a'!C603</f>
        <v>0</v>
      </c>
      <c r="D606" s="2067"/>
      <c r="E606" s="2068">
        <f>'Og s3a'!E603</f>
        <v>0</v>
      </c>
      <c r="F606" s="2067"/>
      <c r="G606" s="870">
        <f>'Og s3a'!F603</f>
        <v>0</v>
      </c>
      <c r="H606" s="874"/>
      <c r="I606" s="411">
        <f>'Og s3a'!G603</f>
        <v>0</v>
      </c>
      <c r="J606" s="532"/>
      <c r="K606" s="30"/>
      <c r="L606" s="30"/>
      <c r="M606" s="240">
        <f t="shared" si="46"/>
        <v>0</v>
      </c>
      <c r="N606" s="240">
        <f t="shared" si="47"/>
        <v>0</v>
      </c>
      <c r="O606" s="240">
        <f t="shared" si="48"/>
        <v>0</v>
      </c>
      <c r="P606" s="240">
        <f t="shared" si="49"/>
        <v>0</v>
      </c>
      <c r="Q606" s="48">
        <f>'Og s3a'!H603</f>
        <v>0</v>
      </c>
      <c r="R606" s="412">
        <f>'Og s3a'!D603</f>
        <v>0</v>
      </c>
      <c r="S606" s="30"/>
      <c r="T606" s="306"/>
      <c r="U606" s="306"/>
      <c r="V606" s="306"/>
      <c r="W606" s="30"/>
      <c r="X606" s="30"/>
      <c r="Y606" s="30"/>
      <c r="Z606" s="30"/>
      <c r="AA606" s="30"/>
      <c r="AB606" s="30"/>
      <c r="AC606" s="30"/>
    </row>
    <row r="607" spans="1:29" ht="21" customHeight="1">
      <c r="A607" s="1254" t="str">
        <f t="shared" si="45"/>
        <v/>
      </c>
      <c r="B607" s="30"/>
      <c r="C607" s="2066">
        <f>'Og s3a'!C604</f>
        <v>0</v>
      </c>
      <c r="D607" s="2067"/>
      <c r="E607" s="2068">
        <f>'Og s3a'!E604</f>
        <v>0</v>
      </c>
      <c r="F607" s="2067"/>
      <c r="G607" s="870">
        <f>'Og s3a'!F604</f>
        <v>0</v>
      </c>
      <c r="H607" s="874"/>
      <c r="I607" s="411">
        <f>'Og s3a'!G604</f>
        <v>0</v>
      </c>
      <c r="J607" s="532"/>
      <c r="K607" s="30"/>
      <c r="L607" s="30"/>
      <c r="M607" s="240">
        <f t="shared" si="46"/>
        <v>0</v>
      </c>
      <c r="N607" s="240">
        <f t="shared" si="47"/>
        <v>0</v>
      </c>
      <c r="O607" s="240">
        <f t="shared" si="48"/>
        <v>0</v>
      </c>
      <c r="P607" s="240">
        <f t="shared" si="49"/>
        <v>0</v>
      </c>
      <c r="Q607" s="48">
        <f>'Og s3a'!H604</f>
        <v>0</v>
      </c>
      <c r="R607" s="412">
        <f>'Og s3a'!D604</f>
        <v>0</v>
      </c>
      <c r="S607" s="30"/>
      <c r="T607" s="306"/>
      <c r="U607" s="306"/>
      <c r="V607" s="306"/>
      <c r="W607" s="30"/>
      <c r="X607" s="30"/>
      <c r="Y607" s="30"/>
      <c r="Z607" s="30"/>
      <c r="AA607" s="30"/>
      <c r="AB607" s="30"/>
      <c r="AC607" s="30"/>
    </row>
    <row r="608" spans="1:29" ht="21" customHeight="1">
      <c r="A608" s="1254" t="str">
        <f t="shared" si="45"/>
        <v/>
      </c>
      <c r="B608" s="30"/>
      <c r="C608" s="2066">
        <f>'Og s3a'!C605</f>
        <v>0</v>
      </c>
      <c r="D608" s="2067"/>
      <c r="E608" s="2068">
        <f>'Og s3a'!E605</f>
        <v>0</v>
      </c>
      <c r="F608" s="2067"/>
      <c r="G608" s="870">
        <f>'Og s3a'!F605</f>
        <v>0</v>
      </c>
      <c r="H608" s="874"/>
      <c r="I608" s="411">
        <f>'Og s3a'!G605</f>
        <v>0</v>
      </c>
      <c r="J608" s="532"/>
      <c r="K608" s="30"/>
      <c r="L608" s="30"/>
      <c r="M608" s="240">
        <f t="shared" si="46"/>
        <v>0</v>
      </c>
      <c r="N608" s="240">
        <f t="shared" si="47"/>
        <v>0</v>
      </c>
      <c r="O608" s="240">
        <f t="shared" si="48"/>
        <v>0</v>
      </c>
      <c r="P608" s="240">
        <f t="shared" si="49"/>
        <v>0</v>
      </c>
      <c r="Q608" s="48">
        <f>'Og s3a'!H605</f>
        <v>0</v>
      </c>
      <c r="R608" s="412">
        <f>'Og s3a'!D605</f>
        <v>0</v>
      </c>
      <c r="S608" s="30"/>
      <c r="T608" s="306"/>
      <c r="U608" s="306"/>
      <c r="V608" s="306"/>
      <c r="W608" s="30"/>
      <c r="X608" s="30"/>
      <c r="Y608" s="30"/>
      <c r="Z608" s="30"/>
      <c r="AA608" s="30"/>
      <c r="AB608" s="30"/>
      <c r="AC608" s="30"/>
    </row>
    <row r="609" spans="1:29" ht="21" customHeight="1">
      <c r="A609" s="1254" t="str">
        <f t="shared" si="45"/>
        <v/>
      </c>
      <c r="B609" s="30"/>
      <c r="C609" s="2066">
        <f>'Og s3a'!C606</f>
        <v>0</v>
      </c>
      <c r="D609" s="2067"/>
      <c r="E609" s="2068">
        <f>'Og s3a'!E606</f>
        <v>0</v>
      </c>
      <c r="F609" s="2067"/>
      <c r="G609" s="870">
        <f>'Og s3a'!F606</f>
        <v>0</v>
      </c>
      <c r="H609" s="874"/>
      <c r="I609" s="411">
        <f>'Og s3a'!G606</f>
        <v>0</v>
      </c>
      <c r="J609" s="532"/>
      <c r="K609" s="30"/>
      <c r="L609" s="30"/>
      <c r="M609" s="240">
        <f t="shared" si="46"/>
        <v>0</v>
      </c>
      <c r="N609" s="240">
        <f t="shared" si="47"/>
        <v>0</v>
      </c>
      <c r="O609" s="240">
        <f t="shared" si="48"/>
        <v>0</v>
      </c>
      <c r="P609" s="240">
        <f t="shared" si="49"/>
        <v>0</v>
      </c>
      <c r="Q609" s="48">
        <f>'Og s3a'!H606</f>
        <v>0</v>
      </c>
      <c r="R609" s="412">
        <f>'Og s3a'!D606</f>
        <v>0</v>
      </c>
      <c r="S609" s="30"/>
      <c r="T609" s="306"/>
      <c r="U609" s="306"/>
      <c r="V609" s="306"/>
      <c r="W609" s="30"/>
      <c r="X609" s="30"/>
      <c r="Y609" s="30"/>
      <c r="Z609" s="30"/>
      <c r="AA609" s="30"/>
      <c r="AB609" s="30"/>
      <c r="AC609" s="30"/>
    </row>
    <row r="610" spans="1:29" ht="21" customHeight="1">
      <c r="A610" s="1254" t="str">
        <f t="shared" si="45"/>
        <v/>
      </c>
      <c r="B610" s="30"/>
      <c r="C610" s="2066">
        <f>'Og s3a'!C607</f>
        <v>0</v>
      </c>
      <c r="D610" s="2067"/>
      <c r="E610" s="2068">
        <f>'Og s3a'!E607</f>
        <v>0</v>
      </c>
      <c r="F610" s="2067"/>
      <c r="G610" s="870">
        <f>'Og s3a'!F607</f>
        <v>0</v>
      </c>
      <c r="H610" s="874"/>
      <c r="I610" s="411">
        <f>'Og s3a'!G607</f>
        <v>0</v>
      </c>
      <c r="J610" s="532"/>
      <c r="K610" s="30"/>
      <c r="L610" s="30"/>
      <c r="M610" s="240">
        <f t="shared" si="46"/>
        <v>0</v>
      </c>
      <c r="N610" s="240">
        <f t="shared" si="47"/>
        <v>0</v>
      </c>
      <c r="O610" s="240">
        <f t="shared" si="48"/>
        <v>0</v>
      </c>
      <c r="P610" s="240">
        <f t="shared" si="49"/>
        <v>0</v>
      </c>
      <c r="Q610" s="48">
        <f>'Og s3a'!H607</f>
        <v>0</v>
      </c>
      <c r="R610" s="412">
        <f>'Og s3a'!D607</f>
        <v>0</v>
      </c>
      <c r="S610" s="30"/>
      <c r="T610" s="306"/>
      <c r="U610" s="306"/>
      <c r="V610" s="306"/>
      <c r="W610" s="30"/>
      <c r="X610" s="30"/>
      <c r="Y610" s="30"/>
      <c r="Z610" s="30"/>
      <c r="AA610" s="30"/>
      <c r="AB610" s="30"/>
      <c r="AC610" s="30"/>
    </row>
    <row r="611" spans="1:29" ht="21" customHeight="1">
      <c r="A611" s="1254" t="str">
        <f t="shared" si="45"/>
        <v/>
      </c>
      <c r="B611" s="30"/>
      <c r="C611" s="2066">
        <f>'Og s3a'!C608</f>
        <v>0</v>
      </c>
      <c r="D611" s="2067"/>
      <c r="E611" s="2068">
        <f>'Og s3a'!E608</f>
        <v>0</v>
      </c>
      <c r="F611" s="2067"/>
      <c r="G611" s="870">
        <f>'Og s3a'!F608</f>
        <v>0</v>
      </c>
      <c r="H611" s="874"/>
      <c r="I611" s="411">
        <f>'Og s3a'!G608</f>
        <v>0</v>
      </c>
      <c r="J611" s="532"/>
      <c r="K611" s="30"/>
      <c r="L611" s="30"/>
      <c r="M611" s="240">
        <f t="shared" si="46"/>
        <v>0</v>
      </c>
      <c r="N611" s="240">
        <f t="shared" si="47"/>
        <v>0</v>
      </c>
      <c r="O611" s="240">
        <f t="shared" si="48"/>
        <v>0</v>
      </c>
      <c r="P611" s="240">
        <f t="shared" si="49"/>
        <v>0</v>
      </c>
      <c r="Q611" s="48">
        <f>'Og s3a'!H608</f>
        <v>0</v>
      </c>
      <c r="R611" s="412">
        <f>'Og s3a'!D608</f>
        <v>0</v>
      </c>
      <c r="S611" s="30"/>
      <c r="T611" s="306"/>
      <c r="U611" s="306"/>
      <c r="V611" s="306"/>
      <c r="W611" s="30"/>
      <c r="X611" s="30"/>
      <c r="Y611" s="30"/>
      <c r="Z611" s="30"/>
      <c r="AA611" s="30"/>
      <c r="AB611" s="30"/>
      <c r="AC611" s="30"/>
    </row>
    <row r="612" spans="1:29" ht="21" customHeight="1">
      <c r="A612" s="1254" t="str">
        <f t="shared" si="45"/>
        <v/>
      </c>
      <c r="B612" s="30"/>
      <c r="C612" s="2066">
        <f>'Og s3a'!C609</f>
        <v>0</v>
      </c>
      <c r="D612" s="2067"/>
      <c r="E612" s="2068">
        <f>'Og s3a'!E609</f>
        <v>0</v>
      </c>
      <c r="F612" s="2067"/>
      <c r="G612" s="870">
        <f>'Og s3a'!F609</f>
        <v>0</v>
      </c>
      <c r="H612" s="874"/>
      <c r="I612" s="411">
        <f>'Og s3a'!G609</f>
        <v>0</v>
      </c>
      <c r="J612" s="532"/>
      <c r="K612" s="30"/>
      <c r="L612" s="30"/>
      <c r="M612" s="240">
        <f t="shared" si="46"/>
        <v>0</v>
      </c>
      <c r="N612" s="240">
        <f t="shared" si="47"/>
        <v>0</v>
      </c>
      <c r="O612" s="240">
        <f t="shared" si="48"/>
        <v>0</v>
      </c>
      <c r="P612" s="240">
        <f t="shared" si="49"/>
        <v>0</v>
      </c>
      <c r="Q612" s="48">
        <f>'Og s3a'!H609</f>
        <v>0</v>
      </c>
      <c r="R612" s="412">
        <f>'Og s3a'!D609</f>
        <v>0</v>
      </c>
      <c r="S612" s="30"/>
      <c r="T612" s="306"/>
      <c r="U612" s="306"/>
      <c r="V612" s="306"/>
      <c r="W612" s="30"/>
      <c r="X612" s="30"/>
      <c r="Y612" s="30"/>
      <c r="Z612" s="30"/>
      <c r="AA612" s="30"/>
      <c r="AB612" s="30"/>
      <c r="AC612" s="30"/>
    </row>
    <row r="613" spans="1:29" ht="21" customHeight="1">
      <c r="A613" s="1254" t="str">
        <f t="shared" si="45"/>
        <v/>
      </c>
      <c r="B613" s="30"/>
      <c r="C613" s="2066">
        <f>'Og s3a'!C610</f>
        <v>0</v>
      </c>
      <c r="D613" s="2067"/>
      <c r="E613" s="2068">
        <f>'Og s3a'!E610</f>
        <v>0</v>
      </c>
      <c r="F613" s="2067"/>
      <c r="G613" s="870">
        <f>'Og s3a'!F610</f>
        <v>0</v>
      </c>
      <c r="H613" s="874"/>
      <c r="I613" s="411">
        <f>'Og s3a'!G610</f>
        <v>0</v>
      </c>
      <c r="J613" s="532"/>
      <c r="K613" s="30"/>
      <c r="L613" s="30"/>
      <c r="M613" s="240">
        <f t="shared" si="46"/>
        <v>0</v>
      </c>
      <c r="N613" s="240">
        <f t="shared" si="47"/>
        <v>0</v>
      </c>
      <c r="O613" s="240">
        <f t="shared" si="48"/>
        <v>0</v>
      </c>
      <c r="P613" s="240">
        <f t="shared" si="49"/>
        <v>0</v>
      </c>
      <c r="Q613" s="48">
        <f>'Og s3a'!H610</f>
        <v>0</v>
      </c>
      <c r="R613" s="412">
        <f>'Og s3a'!D610</f>
        <v>0</v>
      </c>
      <c r="S613" s="30"/>
      <c r="T613" s="306"/>
      <c r="U613" s="306"/>
      <c r="V613" s="306"/>
      <c r="W613" s="30"/>
      <c r="X613" s="30"/>
      <c r="Y613" s="30"/>
      <c r="Z613" s="30"/>
      <c r="AA613" s="30"/>
      <c r="AB613" s="30"/>
      <c r="AC613" s="30"/>
    </row>
    <row r="614" spans="1:29" ht="21" customHeight="1">
      <c r="A614" s="1254" t="str">
        <f t="shared" si="45"/>
        <v/>
      </c>
      <c r="B614" s="30"/>
      <c r="C614" s="2066">
        <f>'Og s3a'!C611</f>
        <v>0</v>
      </c>
      <c r="D614" s="2067"/>
      <c r="E614" s="2068">
        <f>'Og s3a'!E611</f>
        <v>0</v>
      </c>
      <c r="F614" s="2067"/>
      <c r="G614" s="870">
        <f>'Og s3a'!F611</f>
        <v>0</v>
      </c>
      <c r="H614" s="874"/>
      <c r="I614" s="411">
        <f>'Og s3a'!G611</f>
        <v>0</v>
      </c>
      <c r="J614" s="532"/>
      <c r="K614" s="30"/>
      <c r="L614" s="30"/>
      <c r="M614" s="240">
        <f t="shared" si="46"/>
        <v>0</v>
      </c>
      <c r="N614" s="240">
        <f t="shared" si="47"/>
        <v>0</v>
      </c>
      <c r="O614" s="240">
        <f t="shared" si="48"/>
        <v>0</v>
      </c>
      <c r="P614" s="240">
        <f t="shared" si="49"/>
        <v>0</v>
      </c>
      <c r="Q614" s="48">
        <f>'Og s3a'!H611</f>
        <v>0</v>
      </c>
      <c r="R614" s="412">
        <f>'Og s3a'!D611</f>
        <v>0</v>
      </c>
      <c r="S614" s="30"/>
      <c r="T614" s="306"/>
      <c r="U614" s="306"/>
      <c r="V614" s="306"/>
      <c r="W614" s="30"/>
      <c r="X614" s="30"/>
      <c r="Y614" s="30"/>
      <c r="Z614" s="30"/>
      <c r="AA614" s="30"/>
      <c r="AB614" s="30"/>
      <c r="AC614" s="30"/>
    </row>
    <row r="615" spans="1:29" ht="21" customHeight="1">
      <c r="A615" s="1254" t="str">
        <f t="shared" si="45"/>
        <v/>
      </c>
      <c r="B615" s="30"/>
      <c r="C615" s="2066">
        <f>'Og s3a'!C612</f>
        <v>0</v>
      </c>
      <c r="D615" s="2067"/>
      <c r="E615" s="2068">
        <f>'Og s3a'!E612</f>
        <v>0</v>
      </c>
      <c r="F615" s="2067"/>
      <c r="G615" s="870">
        <f>'Og s3a'!F612</f>
        <v>0</v>
      </c>
      <c r="H615" s="874"/>
      <c r="I615" s="411">
        <f>'Og s3a'!G612</f>
        <v>0</v>
      </c>
      <c r="J615" s="532"/>
      <c r="K615" s="30"/>
      <c r="L615" s="30"/>
      <c r="M615" s="240">
        <f t="shared" si="46"/>
        <v>0</v>
      </c>
      <c r="N615" s="240">
        <f t="shared" si="47"/>
        <v>0</v>
      </c>
      <c r="O615" s="240">
        <f t="shared" si="48"/>
        <v>0</v>
      </c>
      <c r="P615" s="240">
        <f t="shared" si="49"/>
        <v>0</v>
      </c>
      <c r="Q615" s="48">
        <f>'Og s3a'!H612</f>
        <v>0</v>
      </c>
      <c r="R615" s="412">
        <f>'Og s3a'!D612</f>
        <v>0</v>
      </c>
      <c r="S615" s="30"/>
      <c r="T615" s="306"/>
      <c r="U615" s="306"/>
      <c r="V615" s="306"/>
      <c r="W615" s="30"/>
      <c r="X615" s="30"/>
      <c r="Y615" s="30"/>
      <c r="Z615" s="30"/>
      <c r="AA615" s="30"/>
      <c r="AB615" s="30"/>
      <c r="AC615" s="30"/>
    </row>
    <row r="616" spans="1:29" ht="21" customHeight="1">
      <c r="A616" s="1254" t="str">
        <f t="shared" si="45"/>
        <v/>
      </c>
      <c r="B616" s="30"/>
      <c r="C616" s="2066">
        <f>'Og s3a'!C613</f>
        <v>0</v>
      </c>
      <c r="D616" s="2067"/>
      <c r="E616" s="2068">
        <f>'Og s3a'!E613</f>
        <v>0</v>
      </c>
      <c r="F616" s="2067"/>
      <c r="G616" s="870">
        <f>'Og s3a'!F613</f>
        <v>0</v>
      </c>
      <c r="H616" s="874"/>
      <c r="I616" s="411">
        <f>'Og s3a'!G613</f>
        <v>0</v>
      </c>
      <c r="J616" s="532"/>
      <c r="K616" s="30"/>
      <c r="L616" s="30"/>
      <c r="M616" s="240">
        <f t="shared" si="46"/>
        <v>0</v>
      </c>
      <c r="N616" s="240">
        <f t="shared" si="47"/>
        <v>0</v>
      </c>
      <c r="O616" s="240">
        <f t="shared" si="48"/>
        <v>0</v>
      </c>
      <c r="P616" s="240">
        <f t="shared" si="49"/>
        <v>0</v>
      </c>
      <c r="Q616" s="48">
        <f>'Og s3a'!H613</f>
        <v>0</v>
      </c>
      <c r="R616" s="412">
        <f>'Og s3a'!D613</f>
        <v>0</v>
      </c>
      <c r="S616" s="30"/>
      <c r="T616" s="306"/>
      <c r="U616" s="306"/>
      <c r="V616" s="306"/>
      <c r="W616" s="30"/>
      <c r="X616" s="30"/>
      <c r="Y616" s="30"/>
      <c r="Z616" s="30"/>
      <c r="AA616" s="30"/>
      <c r="AB616" s="30"/>
      <c r="AC616" s="30"/>
    </row>
    <row r="617" spans="1:29" ht="21" customHeight="1">
      <c r="A617" s="1254" t="str">
        <f t="shared" si="45"/>
        <v/>
      </c>
      <c r="B617" s="30"/>
      <c r="C617" s="2066">
        <f>'Og s3a'!C614</f>
        <v>0</v>
      </c>
      <c r="D617" s="2067"/>
      <c r="E617" s="2068">
        <f>'Og s3a'!E614</f>
        <v>0</v>
      </c>
      <c r="F617" s="2067"/>
      <c r="G617" s="870">
        <f>'Og s3a'!F614</f>
        <v>0</v>
      </c>
      <c r="H617" s="874"/>
      <c r="I617" s="411">
        <f>'Og s3a'!G614</f>
        <v>0</v>
      </c>
      <c r="J617" s="532"/>
      <c r="K617" s="30"/>
      <c r="L617" s="30"/>
      <c r="M617" s="240">
        <f t="shared" si="46"/>
        <v>0</v>
      </c>
      <c r="N617" s="240">
        <f t="shared" si="47"/>
        <v>0</v>
      </c>
      <c r="O617" s="240">
        <f t="shared" si="48"/>
        <v>0</v>
      </c>
      <c r="P617" s="240">
        <f t="shared" si="49"/>
        <v>0</v>
      </c>
      <c r="Q617" s="48">
        <f>'Og s3a'!H614</f>
        <v>0</v>
      </c>
      <c r="R617" s="412">
        <f>'Og s3a'!D614</f>
        <v>0</v>
      </c>
      <c r="S617" s="30"/>
      <c r="T617" s="306"/>
      <c r="U617" s="306"/>
      <c r="V617" s="306"/>
      <c r="W617" s="30"/>
      <c r="X617" s="30"/>
      <c r="Y617" s="30"/>
      <c r="Z617" s="30"/>
      <c r="AA617" s="30"/>
      <c r="AB617" s="30"/>
      <c r="AC617" s="30"/>
    </row>
    <row r="618" spans="1:29" ht="21" customHeight="1">
      <c r="A618" s="1254" t="str">
        <f t="shared" si="45"/>
        <v/>
      </c>
      <c r="B618" s="30"/>
      <c r="C618" s="2066">
        <f>'Og s3a'!C615</f>
        <v>0</v>
      </c>
      <c r="D618" s="2067"/>
      <c r="E618" s="2068">
        <f>'Og s3a'!E615</f>
        <v>0</v>
      </c>
      <c r="F618" s="2067"/>
      <c r="G618" s="870">
        <f>'Og s3a'!F615</f>
        <v>0</v>
      </c>
      <c r="H618" s="874"/>
      <c r="I618" s="411">
        <f>'Og s3a'!G615</f>
        <v>0</v>
      </c>
      <c r="J618" s="532"/>
      <c r="K618" s="30"/>
      <c r="L618" s="30"/>
      <c r="M618" s="240">
        <f t="shared" si="46"/>
        <v>0</v>
      </c>
      <c r="N618" s="240">
        <f t="shared" si="47"/>
        <v>0</v>
      </c>
      <c r="O618" s="240">
        <f t="shared" si="48"/>
        <v>0</v>
      </c>
      <c r="P618" s="240">
        <f t="shared" si="49"/>
        <v>0</v>
      </c>
      <c r="Q618" s="48">
        <f>'Og s3a'!H615</f>
        <v>0</v>
      </c>
      <c r="R618" s="412">
        <f>'Og s3a'!D615</f>
        <v>0</v>
      </c>
      <c r="S618" s="30"/>
      <c r="T618" s="306"/>
      <c r="U618" s="306"/>
      <c r="V618" s="306"/>
      <c r="W618" s="30"/>
      <c r="X618" s="30"/>
      <c r="Y618" s="30"/>
      <c r="Z618" s="30"/>
      <c r="AA618" s="30"/>
      <c r="AB618" s="30"/>
      <c r="AC618" s="30"/>
    </row>
    <row r="619" spans="1:29" ht="21" customHeight="1">
      <c r="A619" s="1254" t="str">
        <f t="shared" si="45"/>
        <v/>
      </c>
      <c r="B619" s="30"/>
      <c r="C619" s="2066">
        <f>'Og s3a'!C616</f>
        <v>0</v>
      </c>
      <c r="D619" s="2067"/>
      <c r="E619" s="2068">
        <f>'Og s3a'!E616</f>
        <v>0</v>
      </c>
      <c r="F619" s="2067"/>
      <c r="G619" s="870">
        <f>'Og s3a'!F616</f>
        <v>0</v>
      </c>
      <c r="H619" s="874"/>
      <c r="I619" s="411">
        <f>'Og s3a'!G616</f>
        <v>0</v>
      </c>
      <c r="J619" s="532"/>
      <c r="K619" s="30"/>
      <c r="L619" s="30"/>
      <c r="M619" s="240">
        <f t="shared" si="46"/>
        <v>0</v>
      </c>
      <c r="N619" s="240">
        <f t="shared" si="47"/>
        <v>0</v>
      </c>
      <c r="O619" s="240">
        <f t="shared" si="48"/>
        <v>0</v>
      </c>
      <c r="P619" s="240">
        <f t="shared" si="49"/>
        <v>0</v>
      </c>
      <c r="Q619" s="48">
        <f>'Og s3a'!H616</f>
        <v>0</v>
      </c>
      <c r="R619" s="412">
        <f>'Og s3a'!D616</f>
        <v>0</v>
      </c>
      <c r="S619" s="30"/>
      <c r="T619" s="306"/>
      <c r="U619" s="306"/>
      <c r="V619" s="306"/>
      <c r="W619" s="30"/>
      <c r="X619" s="30"/>
      <c r="Y619" s="30"/>
      <c r="Z619" s="30"/>
      <c r="AA619" s="30"/>
      <c r="AB619" s="30"/>
      <c r="AC619" s="30"/>
    </row>
    <row r="620" spans="1:29" ht="21" customHeight="1">
      <c r="A620" s="1254" t="str">
        <f t="shared" si="45"/>
        <v/>
      </c>
      <c r="B620" s="30"/>
      <c r="C620" s="2066">
        <f>'Og s3a'!C617</f>
        <v>0</v>
      </c>
      <c r="D620" s="2067"/>
      <c r="E620" s="2068">
        <f>'Og s3a'!E617</f>
        <v>0</v>
      </c>
      <c r="F620" s="2067"/>
      <c r="G620" s="870">
        <f>'Og s3a'!F617</f>
        <v>0</v>
      </c>
      <c r="H620" s="874"/>
      <c r="I620" s="411">
        <f>'Og s3a'!G617</f>
        <v>0</v>
      </c>
      <c r="J620" s="532"/>
      <c r="K620" s="30"/>
      <c r="L620" s="30"/>
      <c r="M620" s="240">
        <f t="shared" si="46"/>
        <v>0</v>
      </c>
      <c r="N620" s="240">
        <f t="shared" si="47"/>
        <v>0</v>
      </c>
      <c r="O620" s="240">
        <f t="shared" si="48"/>
        <v>0</v>
      </c>
      <c r="P620" s="240">
        <f t="shared" si="49"/>
        <v>0</v>
      </c>
      <c r="Q620" s="48">
        <f>'Og s3a'!H617</f>
        <v>0</v>
      </c>
      <c r="R620" s="412">
        <f>'Og s3a'!D617</f>
        <v>0</v>
      </c>
      <c r="S620" s="30"/>
      <c r="T620" s="306"/>
      <c r="U620" s="306"/>
      <c r="V620" s="306"/>
      <c r="W620" s="30"/>
      <c r="X620" s="30"/>
      <c r="Y620" s="30"/>
      <c r="Z620" s="30"/>
      <c r="AA620" s="30"/>
      <c r="AB620" s="30"/>
      <c r="AC620" s="30"/>
    </row>
    <row r="621" spans="1:29" ht="21" customHeight="1">
      <c r="A621" s="1254" t="str">
        <f t="shared" si="45"/>
        <v/>
      </c>
      <c r="B621" s="30"/>
      <c r="C621" s="2066">
        <f>'Og s3a'!C618</f>
        <v>0</v>
      </c>
      <c r="D621" s="2067"/>
      <c r="E621" s="2068">
        <f>'Og s3a'!E618</f>
        <v>0</v>
      </c>
      <c r="F621" s="2067"/>
      <c r="G621" s="870">
        <f>'Og s3a'!F618</f>
        <v>0</v>
      </c>
      <c r="H621" s="874"/>
      <c r="I621" s="411">
        <f>'Og s3a'!G618</f>
        <v>0</v>
      </c>
      <c r="J621" s="532"/>
      <c r="K621" s="30"/>
      <c r="L621" s="30"/>
      <c r="M621" s="240">
        <f t="shared" si="46"/>
        <v>0</v>
      </c>
      <c r="N621" s="240">
        <f t="shared" si="47"/>
        <v>0</v>
      </c>
      <c r="O621" s="240">
        <f t="shared" si="48"/>
        <v>0</v>
      </c>
      <c r="P621" s="240">
        <f t="shared" si="49"/>
        <v>0</v>
      </c>
      <c r="Q621" s="48">
        <f>'Og s3a'!H618</f>
        <v>0</v>
      </c>
      <c r="R621" s="412">
        <f>'Og s3a'!D618</f>
        <v>0</v>
      </c>
      <c r="S621" s="30"/>
      <c r="T621" s="306"/>
      <c r="U621" s="306"/>
      <c r="V621" s="306"/>
      <c r="W621" s="30"/>
      <c r="X621" s="30"/>
      <c r="Y621" s="30"/>
      <c r="Z621" s="30"/>
      <c r="AA621" s="30"/>
      <c r="AB621" s="30"/>
      <c r="AC621" s="30"/>
    </row>
    <row r="622" spans="1:29" ht="21" customHeight="1">
      <c r="A622" s="1254" t="str">
        <f t="shared" si="45"/>
        <v/>
      </c>
      <c r="B622" s="30"/>
      <c r="C622" s="2066">
        <f>'Og s3a'!C619</f>
        <v>0</v>
      </c>
      <c r="D622" s="2067"/>
      <c r="E622" s="2068">
        <f>'Og s3a'!E619</f>
        <v>0</v>
      </c>
      <c r="F622" s="2067"/>
      <c r="G622" s="870">
        <f>'Og s3a'!F619</f>
        <v>0</v>
      </c>
      <c r="H622" s="874"/>
      <c r="I622" s="411">
        <f>'Og s3a'!G619</f>
        <v>0</v>
      </c>
      <c r="J622" s="532"/>
      <c r="K622" s="30"/>
      <c r="L622" s="30"/>
      <c r="M622" s="240">
        <f t="shared" si="46"/>
        <v>0</v>
      </c>
      <c r="N622" s="240">
        <f t="shared" si="47"/>
        <v>0</v>
      </c>
      <c r="O622" s="240">
        <f t="shared" si="48"/>
        <v>0</v>
      </c>
      <c r="P622" s="240">
        <f t="shared" si="49"/>
        <v>0</v>
      </c>
      <c r="Q622" s="48">
        <f>'Og s3a'!H619</f>
        <v>0</v>
      </c>
      <c r="R622" s="412">
        <f>'Og s3a'!D619</f>
        <v>0</v>
      </c>
      <c r="S622" s="30"/>
      <c r="T622" s="306"/>
      <c r="U622" s="306"/>
      <c r="V622" s="306"/>
      <c r="W622" s="30"/>
      <c r="X622" s="30"/>
      <c r="Y622" s="30"/>
      <c r="Z622" s="30"/>
      <c r="AA622" s="30"/>
      <c r="AB622" s="30"/>
      <c r="AC622" s="30"/>
    </row>
    <row r="623" spans="1:29" ht="21" customHeight="1">
      <c r="A623" s="1254" t="str">
        <f t="shared" si="45"/>
        <v/>
      </c>
      <c r="B623" s="30"/>
      <c r="C623" s="2066">
        <f>'Og s3a'!C620</f>
        <v>0</v>
      </c>
      <c r="D623" s="2067"/>
      <c r="E623" s="2068">
        <f>'Og s3a'!E620</f>
        <v>0</v>
      </c>
      <c r="F623" s="2067"/>
      <c r="G623" s="870">
        <f>'Og s3a'!F620</f>
        <v>0</v>
      </c>
      <c r="H623" s="874"/>
      <c r="I623" s="411">
        <f>'Og s3a'!G620</f>
        <v>0</v>
      </c>
      <c r="J623" s="532"/>
      <c r="K623" s="30"/>
      <c r="L623" s="30"/>
      <c r="M623" s="240">
        <f t="shared" si="46"/>
        <v>0</v>
      </c>
      <c r="N623" s="240">
        <f t="shared" si="47"/>
        <v>0</v>
      </c>
      <c r="O623" s="240">
        <f t="shared" si="48"/>
        <v>0</v>
      </c>
      <c r="P623" s="240">
        <f t="shared" si="49"/>
        <v>0</v>
      </c>
      <c r="Q623" s="48">
        <f>'Og s3a'!H620</f>
        <v>0</v>
      </c>
      <c r="R623" s="412">
        <f>'Og s3a'!D620</f>
        <v>0</v>
      </c>
      <c r="S623" s="30"/>
      <c r="T623" s="306"/>
      <c r="U623" s="306"/>
      <c r="V623" s="306"/>
      <c r="W623" s="30"/>
      <c r="X623" s="30"/>
      <c r="Y623" s="30"/>
      <c r="Z623" s="30"/>
      <c r="AA623" s="30"/>
      <c r="AB623" s="30"/>
      <c r="AC623" s="30"/>
    </row>
    <row r="624" spans="1:29" ht="21" customHeight="1">
      <c r="A624" s="1254" t="str">
        <f t="shared" si="45"/>
        <v/>
      </c>
      <c r="B624" s="30"/>
      <c r="C624" s="2066">
        <f>'Og s3a'!C621</f>
        <v>0</v>
      </c>
      <c r="D624" s="2067"/>
      <c r="E624" s="2068">
        <f>'Og s3a'!E621</f>
        <v>0</v>
      </c>
      <c r="F624" s="2067"/>
      <c r="G624" s="870">
        <f>'Og s3a'!F621</f>
        <v>0</v>
      </c>
      <c r="H624" s="874"/>
      <c r="I624" s="411">
        <f>'Og s3a'!G621</f>
        <v>0</v>
      </c>
      <c r="J624" s="532"/>
      <c r="K624" s="30"/>
      <c r="L624" s="30"/>
      <c r="M624" s="240">
        <f t="shared" si="46"/>
        <v>0</v>
      </c>
      <c r="N624" s="240">
        <f t="shared" si="47"/>
        <v>0</v>
      </c>
      <c r="O624" s="240">
        <f t="shared" si="48"/>
        <v>0</v>
      </c>
      <c r="P624" s="240">
        <f t="shared" si="49"/>
        <v>0</v>
      </c>
      <c r="Q624" s="48">
        <f>'Og s3a'!H621</f>
        <v>0</v>
      </c>
      <c r="R624" s="412">
        <f>'Og s3a'!D621</f>
        <v>0</v>
      </c>
      <c r="S624" s="30"/>
      <c r="T624" s="306"/>
      <c r="U624" s="306"/>
      <c r="V624" s="306"/>
      <c r="W624" s="30"/>
      <c r="X624" s="30"/>
      <c r="Y624" s="30"/>
      <c r="Z624" s="30"/>
      <c r="AA624" s="30"/>
      <c r="AB624" s="30"/>
      <c r="AC624" s="30"/>
    </row>
    <row r="625" spans="1:29" ht="21" customHeight="1">
      <c r="A625" s="1254" t="str">
        <f t="shared" si="45"/>
        <v/>
      </c>
      <c r="B625" s="30"/>
      <c r="C625" s="2066">
        <f>'Og s3a'!C622</f>
        <v>0</v>
      </c>
      <c r="D625" s="2067"/>
      <c r="E625" s="2068">
        <f>'Og s3a'!E622</f>
        <v>0</v>
      </c>
      <c r="F625" s="2067"/>
      <c r="G625" s="870">
        <f>'Og s3a'!F622</f>
        <v>0</v>
      </c>
      <c r="H625" s="874"/>
      <c r="I625" s="411">
        <f>'Og s3a'!G622</f>
        <v>0</v>
      </c>
      <c r="J625" s="532"/>
      <c r="K625" s="30"/>
      <c r="L625" s="30"/>
      <c r="M625" s="240">
        <f t="shared" si="46"/>
        <v>0</v>
      </c>
      <c r="N625" s="240">
        <f t="shared" si="47"/>
        <v>0</v>
      </c>
      <c r="O625" s="240">
        <f t="shared" si="48"/>
        <v>0</v>
      </c>
      <c r="P625" s="240">
        <f t="shared" si="49"/>
        <v>0</v>
      </c>
      <c r="Q625" s="48">
        <f>'Og s3a'!H622</f>
        <v>0</v>
      </c>
      <c r="R625" s="412">
        <f>'Og s3a'!D622</f>
        <v>0</v>
      </c>
      <c r="S625" s="30"/>
      <c r="T625" s="306"/>
      <c r="U625" s="306"/>
      <c r="V625" s="306"/>
      <c r="W625" s="30"/>
      <c r="X625" s="30"/>
      <c r="Y625" s="30"/>
      <c r="Z625" s="30"/>
      <c r="AA625" s="30"/>
      <c r="AB625" s="30"/>
      <c r="AC625" s="30"/>
    </row>
    <row r="626" spans="1:29" ht="21" customHeight="1">
      <c r="A626" s="1254" t="str">
        <f t="shared" si="45"/>
        <v/>
      </c>
      <c r="B626" s="30"/>
      <c r="C626" s="2066">
        <f>'Og s3a'!C623</f>
        <v>0</v>
      </c>
      <c r="D626" s="2067"/>
      <c r="E626" s="2068">
        <f>'Og s3a'!E623</f>
        <v>0</v>
      </c>
      <c r="F626" s="2067"/>
      <c r="G626" s="870">
        <f>'Og s3a'!F623</f>
        <v>0</v>
      </c>
      <c r="H626" s="874"/>
      <c r="I626" s="411">
        <f>'Og s3a'!G623</f>
        <v>0</v>
      </c>
      <c r="J626" s="532"/>
      <c r="K626" s="30"/>
      <c r="L626" s="30"/>
      <c r="M626" s="240">
        <f t="shared" si="46"/>
        <v>0</v>
      </c>
      <c r="N626" s="240">
        <f t="shared" si="47"/>
        <v>0</v>
      </c>
      <c r="O626" s="240">
        <f t="shared" si="48"/>
        <v>0</v>
      </c>
      <c r="P626" s="240">
        <f t="shared" si="49"/>
        <v>0</v>
      </c>
      <c r="Q626" s="48">
        <f>'Og s3a'!H623</f>
        <v>0</v>
      </c>
      <c r="R626" s="412">
        <f>'Og s3a'!D623</f>
        <v>0</v>
      </c>
      <c r="S626" s="30"/>
      <c r="T626" s="306"/>
      <c r="U626" s="306"/>
      <c r="V626" s="306"/>
      <c r="W626" s="30"/>
      <c r="X626" s="30"/>
      <c r="Y626" s="30"/>
      <c r="Z626" s="30"/>
      <c r="AA626" s="30"/>
      <c r="AB626" s="30"/>
      <c r="AC626" s="30"/>
    </row>
    <row r="627" spans="1:29" ht="21" customHeight="1">
      <c r="A627" s="1254" t="str">
        <f t="shared" si="45"/>
        <v/>
      </c>
      <c r="B627" s="30"/>
      <c r="C627" s="2066">
        <f>'Og s3a'!C624</f>
        <v>0</v>
      </c>
      <c r="D627" s="2067"/>
      <c r="E627" s="2068">
        <f>'Og s3a'!E624</f>
        <v>0</v>
      </c>
      <c r="F627" s="2067"/>
      <c r="G627" s="870">
        <f>'Og s3a'!F624</f>
        <v>0</v>
      </c>
      <c r="H627" s="874"/>
      <c r="I627" s="411">
        <f>'Og s3a'!G624</f>
        <v>0</v>
      </c>
      <c r="J627" s="532"/>
      <c r="K627" s="30"/>
      <c r="L627" s="30"/>
      <c r="M627" s="240">
        <f t="shared" si="46"/>
        <v>0</v>
      </c>
      <c r="N627" s="240">
        <f t="shared" si="47"/>
        <v>0</v>
      </c>
      <c r="O627" s="240">
        <f t="shared" si="48"/>
        <v>0</v>
      </c>
      <c r="P627" s="240">
        <f t="shared" si="49"/>
        <v>0</v>
      </c>
      <c r="Q627" s="48">
        <f>'Og s3a'!H624</f>
        <v>0</v>
      </c>
      <c r="R627" s="412">
        <f>'Og s3a'!D624</f>
        <v>0</v>
      </c>
      <c r="S627" s="30"/>
      <c r="T627" s="306"/>
      <c r="U627" s="306"/>
      <c r="V627" s="306"/>
      <c r="W627" s="30"/>
      <c r="X627" s="30"/>
      <c r="Y627" s="30"/>
      <c r="Z627" s="30"/>
      <c r="AA627" s="30"/>
      <c r="AB627" s="30"/>
      <c r="AC627" s="30"/>
    </row>
    <row r="628" spans="1:29" ht="21" customHeight="1">
      <c r="A628" s="1254" t="str">
        <f t="shared" si="45"/>
        <v/>
      </c>
      <c r="B628" s="30"/>
      <c r="C628" s="2066">
        <f>'Og s3a'!C625</f>
        <v>0</v>
      </c>
      <c r="D628" s="2067"/>
      <c r="E628" s="2068">
        <f>'Og s3a'!E625</f>
        <v>0</v>
      </c>
      <c r="F628" s="2067"/>
      <c r="G628" s="870">
        <f>'Og s3a'!F625</f>
        <v>0</v>
      </c>
      <c r="H628" s="874"/>
      <c r="I628" s="411">
        <f>'Og s3a'!G625</f>
        <v>0</v>
      </c>
      <c r="J628" s="532"/>
      <c r="K628" s="30"/>
      <c r="L628" s="30"/>
      <c r="M628" s="240">
        <f t="shared" si="46"/>
        <v>0</v>
      </c>
      <c r="N628" s="240">
        <f t="shared" si="47"/>
        <v>0</v>
      </c>
      <c r="O628" s="240">
        <f t="shared" si="48"/>
        <v>0</v>
      </c>
      <c r="P628" s="240">
        <f t="shared" si="49"/>
        <v>0</v>
      </c>
      <c r="Q628" s="48">
        <f>'Og s3a'!H625</f>
        <v>0</v>
      </c>
      <c r="R628" s="412">
        <f>'Og s3a'!D625</f>
        <v>0</v>
      </c>
      <c r="S628" s="30"/>
      <c r="T628" s="306"/>
      <c r="U628" s="306"/>
      <c r="V628" s="306"/>
      <c r="W628" s="30"/>
      <c r="X628" s="30"/>
      <c r="Y628" s="30"/>
      <c r="Z628" s="30"/>
      <c r="AA628" s="30"/>
      <c r="AB628" s="30"/>
      <c r="AC628" s="30"/>
    </row>
    <row r="629" spans="1:29" ht="21" customHeight="1">
      <c r="A629" s="1254" t="str">
        <f t="shared" si="45"/>
        <v/>
      </c>
      <c r="B629" s="30"/>
      <c r="C629" s="2066">
        <f>'Og s3a'!C626</f>
        <v>0</v>
      </c>
      <c r="D629" s="2067"/>
      <c r="E629" s="2068">
        <f>'Og s3a'!E626</f>
        <v>0</v>
      </c>
      <c r="F629" s="2067"/>
      <c r="G629" s="870">
        <f>'Og s3a'!F626</f>
        <v>0</v>
      </c>
      <c r="H629" s="874"/>
      <c r="I629" s="411">
        <f>'Og s3a'!G626</f>
        <v>0</v>
      </c>
      <c r="J629" s="532"/>
      <c r="K629" s="30"/>
      <c r="L629" s="30"/>
      <c r="M629" s="240">
        <f t="shared" si="46"/>
        <v>0</v>
      </c>
      <c r="N629" s="240">
        <f t="shared" si="47"/>
        <v>0</v>
      </c>
      <c r="O629" s="240">
        <f t="shared" si="48"/>
        <v>0</v>
      </c>
      <c r="P629" s="240">
        <f t="shared" si="49"/>
        <v>0</v>
      </c>
      <c r="Q629" s="48">
        <f>'Og s3a'!H626</f>
        <v>0</v>
      </c>
      <c r="R629" s="412">
        <f>'Og s3a'!D626</f>
        <v>0</v>
      </c>
      <c r="S629" s="30"/>
      <c r="T629" s="306"/>
      <c r="U629" s="306"/>
      <c r="V629" s="306"/>
      <c r="W629" s="30"/>
      <c r="X629" s="30"/>
      <c r="Y629" s="30"/>
      <c r="Z629" s="30"/>
      <c r="AA629" s="30"/>
      <c r="AB629" s="30"/>
      <c r="AC629" s="30"/>
    </row>
    <row r="630" spans="1:29" ht="21" customHeight="1">
      <c r="A630" s="1254" t="str">
        <f t="shared" si="45"/>
        <v/>
      </c>
      <c r="B630" s="30"/>
      <c r="C630" s="2066">
        <f>'Og s3a'!C627</f>
        <v>0</v>
      </c>
      <c r="D630" s="2067"/>
      <c r="E630" s="2068">
        <f>'Og s3a'!E627</f>
        <v>0</v>
      </c>
      <c r="F630" s="2067"/>
      <c r="G630" s="870">
        <f>'Og s3a'!F627</f>
        <v>0</v>
      </c>
      <c r="H630" s="874"/>
      <c r="I630" s="411">
        <f>'Og s3a'!G627</f>
        <v>0</v>
      </c>
      <c r="J630" s="532"/>
      <c r="K630" s="30"/>
      <c r="L630" s="30"/>
      <c r="M630" s="240">
        <f t="shared" si="46"/>
        <v>0</v>
      </c>
      <c r="N630" s="240">
        <f t="shared" si="47"/>
        <v>0</v>
      </c>
      <c r="O630" s="240">
        <f t="shared" si="48"/>
        <v>0</v>
      </c>
      <c r="P630" s="240">
        <f t="shared" si="49"/>
        <v>0</v>
      </c>
      <c r="Q630" s="48">
        <f>'Og s3a'!H627</f>
        <v>0</v>
      </c>
      <c r="R630" s="412">
        <f>'Og s3a'!D627</f>
        <v>0</v>
      </c>
      <c r="S630" s="30"/>
      <c r="T630" s="306"/>
      <c r="U630" s="306"/>
      <c r="V630" s="306"/>
      <c r="W630" s="30"/>
      <c r="X630" s="30"/>
      <c r="Y630" s="30"/>
      <c r="Z630" s="30"/>
      <c r="AA630" s="30"/>
      <c r="AB630" s="30"/>
      <c r="AC630" s="30"/>
    </row>
    <row r="631" spans="1:29" ht="21" customHeight="1">
      <c r="A631" s="1254" t="str">
        <f t="shared" si="45"/>
        <v/>
      </c>
      <c r="B631" s="30"/>
      <c r="C631" s="2066">
        <f>'Og s3a'!C628</f>
        <v>0</v>
      </c>
      <c r="D631" s="2067"/>
      <c r="E631" s="2068">
        <f>'Og s3a'!E628</f>
        <v>0</v>
      </c>
      <c r="F631" s="2067"/>
      <c r="G631" s="870">
        <f>'Og s3a'!F628</f>
        <v>0</v>
      </c>
      <c r="H631" s="874"/>
      <c r="I631" s="411">
        <f>'Og s3a'!G628</f>
        <v>0</v>
      </c>
      <c r="J631" s="532"/>
      <c r="K631" s="30"/>
      <c r="L631" s="30"/>
      <c r="M631" s="240">
        <f t="shared" si="46"/>
        <v>0</v>
      </c>
      <c r="N631" s="240">
        <f t="shared" si="47"/>
        <v>0</v>
      </c>
      <c r="O631" s="240">
        <f t="shared" si="48"/>
        <v>0</v>
      </c>
      <c r="P631" s="240">
        <f t="shared" si="49"/>
        <v>0</v>
      </c>
      <c r="Q631" s="48">
        <f>'Og s3a'!H628</f>
        <v>0</v>
      </c>
      <c r="R631" s="412">
        <f>'Og s3a'!D628</f>
        <v>0</v>
      </c>
      <c r="S631" s="30"/>
      <c r="T631" s="306"/>
      <c r="U631" s="306"/>
      <c r="V631" s="306"/>
      <c r="W631" s="30"/>
      <c r="X631" s="30"/>
      <c r="Y631" s="30"/>
      <c r="Z631" s="30"/>
      <c r="AA631" s="30"/>
      <c r="AB631" s="30"/>
      <c r="AC631" s="30"/>
    </row>
    <row r="632" spans="1:29" ht="21" customHeight="1">
      <c r="A632" s="1254" t="str">
        <f t="shared" si="45"/>
        <v/>
      </c>
      <c r="B632" s="30"/>
      <c r="C632" s="2066">
        <f>'Og s3a'!C629</f>
        <v>0</v>
      </c>
      <c r="D632" s="2067"/>
      <c r="E632" s="2068">
        <f>'Og s3a'!E629</f>
        <v>0</v>
      </c>
      <c r="F632" s="2067"/>
      <c r="G632" s="870">
        <f>'Og s3a'!F629</f>
        <v>0</v>
      </c>
      <c r="H632" s="874"/>
      <c r="I632" s="411">
        <f>'Og s3a'!G629</f>
        <v>0</v>
      </c>
      <c r="J632" s="532"/>
      <c r="K632" s="30"/>
      <c r="L632" s="30"/>
      <c r="M632" s="240">
        <f t="shared" si="46"/>
        <v>0</v>
      </c>
      <c r="N632" s="240">
        <f t="shared" si="47"/>
        <v>0</v>
      </c>
      <c r="O632" s="240">
        <f t="shared" si="48"/>
        <v>0</v>
      </c>
      <c r="P632" s="240">
        <f t="shared" si="49"/>
        <v>0</v>
      </c>
      <c r="Q632" s="48">
        <f>'Og s3a'!H629</f>
        <v>0</v>
      </c>
      <c r="R632" s="412">
        <f>'Og s3a'!D629</f>
        <v>0</v>
      </c>
      <c r="S632" s="30"/>
      <c r="T632" s="306"/>
      <c r="U632" s="306"/>
      <c r="V632" s="306"/>
      <c r="W632" s="30"/>
      <c r="X632" s="30"/>
      <c r="Y632" s="30"/>
      <c r="Z632" s="30"/>
      <c r="AA632" s="30"/>
      <c r="AB632" s="30"/>
      <c r="AC632" s="30"/>
    </row>
    <row r="633" spans="1:29" ht="21" customHeight="1">
      <c r="A633" s="1254" t="str">
        <f t="shared" si="45"/>
        <v/>
      </c>
      <c r="B633" s="30"/>
      <c r="C633" s="2066">
        <f>'Og s3a'!C630</f>
        <v>0</v>
      </c>
      <c r="D633" s="2067"/>
      <c r="E633" s="2068">
        <f>'Og s3a'!E630</f>
        <v>0</v>
      </c>
      <c r="F633" s="2067"/>
      <c r="G633" s="870">
        <f>'Og s3a'!F630</f>
        <v>0</v>
      </c>
      <c r="H633" s="874"/>
      <c r="I633" s="411">
        <f>'Og s3a'!G630</f>
        <v>0</v>
      </c>
      <c r="J633" s="532"/>
      <c r="K633" s="30"/>
      <c r="L633" s="30"/>
      <c r="M633" s="240">
        <f t="shared" si="46"/>
        <v>0</v>
      </c>
      <c r="N633" s="240">
        <f t="shared" si="47"/>
        <v>0</v>
      </c>
      <c r="O633" s="240">
        <f t="shared" si="48"/>
        <v>0</v>
      </c>
      <c r="P633" s="240">
        <f t="shared" si="49"/>
        <v>0</v>
      </c>
      <c r="Q633" s="48">
        <f>'Og s3a'!H630</f>
        <v>0</v>
      </c>
      <c r="R633" s="412">
        <f>'Og s3a'!D630</f>
        <v>0</v>
      </c>
      <c r="S633" s="30"/>
      <c r="T633" s="306"/>
      <c r="U633" s="306"/>
      <c r="V633" s="306"/>
      <c r="W633" s="30"/>
      <c r="X633" s="30"/>
      <c r="Y633" s="30"/>
      <c r="Z633" s="30"/>
      <c r="AA633" s="30"/>
      <c r="AB633" s="30"/>
      <c r="AC633" s="30"/>
    </row>
    <row r="634" spans="1:29" ht="21" customHeight="1">
      <c r="A634" s="1254" t="str">
        <f t="shared" si="45"/>
        <v/>
      </c>
      <c r="B634" s="30"/>
      <c r="C634" s="2066">
        <f>'Og s3a'!C631</f>
        <v>0</v>
      </c>
      <c r="D634" s="2067"/>
      <c r="E634" s="2068">
        <f>'Og s3a'!E631</f>
        <v>0</v>
      </c>
      <c r="F634" s="2067"/>
      <c r="G634" s="870">
        <f>'Og s3a'!F631</f>
        <v>0</v>
      </c>
      <c r="H634" s="874"/>
      <c r="I634" s="411">
        <f>'Og s3a'!G631</f>
        <v>0</v>
      </c>
      <c r="J634" s="532"/>
      <c r="K634" s="30"/>
      <c r="L634" s="30"/>
      <c r="M634" s="240">
        <f t="shared" si="46"/>
        <v>0</v>
      </c>
      <c r="N634" s="240">
        <f t="shared" si="47"/>
        <v>0</v>
      </c>
      <c r="O634" s="240">
        <f t="shared" si="48"/>
        <v>0</v>
      </c>
      <c r="P634" s="240">
        <f t="shared" si="49"/>
        <v>0</v>
      </c>
      <c r="Q634" s="48">
        <f>'Og s3a'!H631</f>
        <v>0</v>
      </c>
      <c r="R634" s="412">
        <f>'Og s3a'!D631</f>
        <v>0</v>
      </c>
      <c r="S634" s="30"/>
      <c r="T634" s="306"/>
      <c r="U634" s="306"/>
      <c r="V634" s="306"/>
      <c r="W634" s="30"/>
      <c r="X634" s="30"/>
      <c r="Y634" s="30"/>
      <c r="Z634" s="30"/>
      <c r="AA634" s="30"/>
      <c r="AB634" s="30"/>
      <c r="AC634" s="30"/>
    </row>
    <row r="635" spans="1:29" ht="21" customHeight="1">
      <c r="A635" s="1254" t="str">
        <f t="shared" si="45"/>
        <v/>
      </c>
      <c r="B635" s="30"/>
      <c r="C635" s="2066">
        <f>'Og s3a'!C632</f>
        <v>0</v>
      </c>
      <c r="D635" s="2067"/>
      <c r="E635" s="2068">
        <f>'Og s3a'!E632</f>
        <v>0</v>
      </c>
      <c r="F635" s="2067"/>
      <c r="G635" s="870">
        <f>'Og s3a'!F632</f>
        <v>0</v>
      </c>
      <c r="H635" s="874"/>
      <c r="I635" s="411">
        <f>'Og s3a'!G632</f>
        <v>0</v>
      </c>
      <c r="J635" s="532"/>
      <c r="K635" s="30"/>
      <c r="L635" s="30"/>
      <c r="M635" s="240">
        <f t="shared" si="46"/>
        <v>0</v>
      </c>
      <c r="N635" s="240">
        <f t="shared" si="47"/>
        <v>0</v>
      </c>
      <c r="O635" s="240">
        <f t="shared" si="48"/>
        <v>0</v>
      </c>
      <c r="P635" s="240">
        <f t="shared" si="49"/>
        <v>0</v>
      </c>
      <c r="Q635" s="48">
        <f>'Og s3a'!H632</f>
        <v>0</v>
      </c>
      <c r="R635" s="412">
        <f>'Og s3a'!D632</f>
        <v>0</v>
      </c>
      <c r="S635" s="30"/>
      <c r="T635" s="306"/>
      <c r="U635" s="306"/>
      <c r="V635" s="306"/>
      <c r="W635" s="30"/>
      <c r="X635" s="30"/>
      <c r="Y635" s="30"/>
      <c r="Z635" s="30"/>
      <c r="AA635" s="30"/>
      <c r="AB635" s="30"/>
      <c r="AC635" s="30"/>
    </row>
    <row r="636" spans="1:29" ht="21" customHeight="1">
      <c r="A636" s="1254" t="str">
        <f t="shared" si="45"/>
        <v/>
      </c>
      <c r="B636" s="30"/>
      <c r="C636" s="2066">
        <f>'Og s3a'!C633</f>
        <v>0</v>
      </c>
      <c r="D636" s="2067"/>
      <c r="E636" s="2068">
        <f>'Og s3a'!E633</f>
        <v>0</v>
      </c>
      <c r="F636" s="2067"/>
      <c r="G636" s="870">
        <f>'Og s3a'!F633</f>
        <v>0</v>
      </c>
      <c r="H636" s="874"/>
      <c r="I636" s="411">
        <f>'Og s3a'!G633</f>
        <v>0</v>
      </c>
      <c r="J636" s="532"/>
      <c r="K636" s="30"/>
      <c r="L636" s="30"/>
      <c r="M636" s="240">
        <f t="shared" si="46"/>
        <v>0</v>
      </c>
      <c r="N636" s="240">
        <f t="shared" si="47"/>
        <v>0</v>
      </c>
      <c r="O636" s="240">
        <f t="shared" si="48"/>
        <v>0</v>
      </c>
      <c r="P636" s="240">
        <f t="shared" si="49"/>
        <v>0</v>
      </c>
      <c r="Q636" s="48">
        <f>'Og s3a'!H633</f>
        <v>0</v>
      </c>
      <c r="R636" s="412">
        <f>'Og s3a'!D633</f>
        <v>0</v>
      </c>
      <c r="S636" s="30"/>
      <c r="T636" s="306"/>
      <c r="U636" s="306"/>
      <c r="V636" s="306"/>
      <c r="W636" s="30"/>
      <c r="X636" s="30"/>
      <c r="Y636" s="30"/>
      <c r="Z636" s="30"/>
      <c r="AA636" s="30"/>
      <c r="AB636" s="30"/>
      <c r="AC636" s="30"/>
    </row>
    <row r="637" spans="1:29" ht="21" customHeight="1">
      <c r="A637" s="1254" t="str">
        <f t="shared" si="45"/>
        <v/>
      </c>
      <c r="B637" s="30"/>
      <c r="C637" s="2066">
        <f>'Og s3a'!C634</f>
        <v>0</v>
      </c>
      <c r="D637" s="2067"/>
      <c r="E637" s="2068">
        <f>'Og s3a'!E634</f>
        <v>0</v>
      </c>
      <c r="F637" s="2067"/>
      <c r="G637" s="870">
        <f>'Og s3a'!F634</f>
        <v>0</v>
      </c>
      <c r="H637" s="874"/>
      <c r="I637" s="411">
        <f>'Og s3a'!G634</f>
        <v>0</v>
      </c>
      <c r="J637" s="532"/>
      <c r="K637" s="30"/>
      <c r="L637" s="30"/>
      <c r="M637" s="240">
        <f t="shared" si="46"/>
        <v>0</v>
      </c>
      <c r="N637" s="240">
        <f t="shared" si="47"/>
        <v>0</v>
      </c>
      <c r="O637" s="240">
        <f t="shared" si="48"/>
        <v>0</v>
      </c>
      <c r="P637" s="240">
        <f t="shared" si="49"/>
        <v>0</v>
      </c>
      <c r="Q637" s="48">
        <f>'Og s3a'!H634</f>
        <v>0</v>
      </c>
      <c r="R637" s="412">
        <f>'Og s3a'!D634</f>
        <v>0</v>
      </c>
      <c r="S637" s="30"/>
      <c r="T637" s="306"/>
      <c r="U637" s="306"/>
      <c r="V637" s="306"/>
      <c r="W637" s="30"/>
      <c r="X637" s="30"/>
      <c r="Y637" s="30"/>
      <c r="Z637" s="30"/>
      <c r="AA637" s="30"/>
      <c r="AB637" s="30"/>
      <c r="AC637" s="30"/>
    </row>
    <row r="638" spans="1:29" ht="21" customHeight="1">
      <c r="A638" s="1254" t="str">
        <f t="shared" si="45"/>
        <v/>
      </c>
      <c r="B638" s="30"/>
      <c r="C638" s="2066">
        <f>'Og s3a'!C635</f>
        <v>0</v>
      </c>
      <c r="D638" s="2067"/>
      <c r="E638" s="2068">
        <f>'Og s3a'!E635</f>
        <v>0</v>
      </c>
      <c r="F638" s="2067"/>
      <c r="G638" s="870">
        <f>'Og s3a'!F635</f>
        <v>0</v>
      </c>
      <c r="H638" s="874"/>
      <c r="I638" s="411">
        <f>'Og s3a'!G635</f>
        <v>0</v>
      </c>
      <c r="J638" s="532"/>
      <c r="K638" s="30"/>
      <c r="L638" s="30"/>
      <c r="M638" s="240">
        <f t="shared" si="46"/>
        <v>0</v>
      </c>
      <c r="N638" s="240">
        <f t="shared" si="47"/>
        <v>0</v>
      </c>
      <c r="O638" s="240">
        <f t="shared" si="48"/>
        <v>0</v>
      </c>
      <c r="P638" s="240">
        <f t="shared" si="49"/>
        <v>0</v>
      </c>
      <c r="Q638" s="48">
        <f>'Og s3a'!H635</f>
        <v>0</v>
      </c>
      <c r="R638" s="412">
        <f>'Og s3a'!D635</f>
        <v>0</v>
      </c>
      <c r="S638" s="30"/>
      <c r="T638" s="306"/>
      <c r="U638" s="306"/>
      <c r="V638" s="306"/>
      <c r="W638" s="30"/>
      <c r="X638" s="30"/>
      <c r="Y638" s="30"/>
      <c r="Z638" s="30"/>
      <c r="AA638" s="30"/>
      <c r="AB638" s="30"/>
      <c r="AC638" s="30"/>
    </row>
    <row r="639" spans="1:29" ht="21" customHeight="1">
      <c r="A639" s="1254" t="str">
        <f t="shared" si="45"/>
        <v/>
      </c>
      <c r="B639" s="30"/>
      <c r="C639" s="2066">
        <f>'Og s3a'!C636</f>
        <v>0</v>
      </c>
      <c r="D639" s="2067"/>
      <c r="E639" s="2068">
        <f>'Og s3a'!E636</f>
        <v>0</v>
      </c>
      <c r="F639" s="2067"/>
      <c r="G639" s="870">
        <f>'Og s3a'!F636</f>
        <v>0</v>
      </c>
      <c r="H639" s="874"/>
      <c r="I639" s="411">
        <f>'Og s3a'!G636</f>
        <v>0</v>
      </c>
      <c r="J639" s="532"/>
      <c r="K639" s="30"/>
      <c r="L639" s="30"/>
      <c r="M639" s="240">
        <f t="shared" si="46"/>
        <v>0</v>
      </c>
      <c r="N639" s="240">
        <f t="shared" si="47"/>
        <v>0</v>
      </c>
      <c r="O639" s="240">
        <f t="shared" si="48"/>
        <v>0</v>
      </c>
      <c r="P639" s="240">
        <f t="shared" si="49"/>
        <v>0</v>
      </c>
      <c r="Q639" s="48">
        <f>'Og s3a'!H636</f>
        <v>0</v>
      </c>
      <c r="R639" s="412">
        <f>'Og s3a'!D636</f>
        <v>0</v>
      </c>
      <c r="S639" s="30"/>
      <c r="T639" s="306"/>
      <c r="U639" s="306"/>
      <c r="V639" s="306"/>
      <c r="W639" s="30"/>
      <c r="X639" s="30"/>
      <c r="Y639" s="30"/>
      <c r="Z639" s="30"/>
      <c r="AA639" s="30"/>
      <c r="AB639" s="30"/>
      <c r="AC639" s="30"/>
    </row>
    <row r="640" spans="1:29" ht="21" customHeight="1">
      <c r="A640" s="1254" t="str">
        <f t="shared" si="45"/>
        <v/>
      </c>
      <c r="B640" s="30"/>
      <c r="C640" s="2066">
        <f>'Og s3a'!C637</f>
        <v>0</v>
      </c>
      <c r="D640" s="2067"/>
      <c r="E640" s="2068">
        <f>'Og s3a'!E637</f>
        <v>0</v>
      </c>
      <c r="F640" s="2067"/>
      <c r="G640" s="870">
        <f>'Og s3a'!F637</f>
        <v>0</v>
      </c>
      <c r="H640" s="874"/>
      <c r="I640" s="411">
        <f>'Og s3a'!G637</f>
        <v>0</v>
      </c>
      <c r="J640" s="532"/>
      <c r="K640" s="30"/>
      <c r="L640" s="30"/>
      <c r="M640" s="240">
        <f t="shared" si="46"/>
        <v>0</v>
      </c>
      <c r="N640" s="240">
        <f t="shared" si="47"/>
        <v>0</v>
      </c>
      <c r="O640" s="240">
        <f t="shared" si="48"/>
        <v>0</v>
      </c>
      <c r="P640" s="240">
        <f t="shared" si="49"/>
        <v>0</v>
      </c>
      <c r="Q640" s="48">
        <f>'Og s3a'!H637</f>
        <v>0</v>
      </c>
      <c r="R640" s="412">
        <f>'Og s3a'!D637</f>
        <v>0</v>
      </c>
      <c r="S640" s="30"/>
      <c r="T640" s="306"/>
      <c r="U640" s="306"/>
      <c r="V640" s="306"/>
      <c r="W640" s="30"/>
      <c r="X640" s="30"/>
      <c r="Y640" s="30"/>
      <c r="Z640" s="30"/>
      <c r="AA640" s="30"/>
      <c r="AB640" s="30"/>
      <c r="AC640" s="30"/>
    </row>
    <row r="641" spans="1:29" ht="21" customHeight="1">
      <c r="A641" s="1254" t="str">
        <f t="shared" si="45"/>
        <v/>
      </c>
      <c r="B641" s="30"/>
      <c r="C641" s="2066">
        <f>'Og s3a'!C638</f>
        <v>0</v>
      </c>
      <c r="D641" s="2067"/>
      <c r="E641" s="2068">
        <f>'Og s3a'!E638</f>
        <v>0</v>
      </c>
      <c r="F641" s="2067"/>
      <c r="G641" s="870">
        <f>'Og s3a'!F638</f>
        <v>0</v>
      </c>
      <c r="H641" s="874"/>
      <c r="I641" s="411">
        <f>'Og s3a'!G638</f>
        <v>0</v>
      </c>
      <c r="J641" s="532"/>
      <c r="K641" s="30"/>
      <c r="L641" s="30"/>
      <c r="M641" s="240">
        <f t="shared" si="46"/>
        <v>0</v>
      </c>
      <c r="N641" s="240">
        <f t="shared" si="47"/>
        <v>0</v>
      </c>
      <c r="O641" s="240">
        <f t="shared" si="48"/>
        <v>0</v>
      </c>
      <c r="P641" s="240">
        <f t="shared" si="49"/>
        <v>0</v>
      </c>
      <c r="Q641" s="48">
        <f>'Og s3a'!H638</f>
        <v>0</v>
      </c>
      <c r="R641" s="412">
        <f>'Og s3a'!D638</f>
        <v>0</v>
      </c>
      <c r="S641" s="30"/>
      <c r="T641" s="306"/>
      <c r="U641" s="306"/>
      <c r="V641" s="306"/>
      <c r="W641" s="30"/>
      <c r="X641" s="30"/>
      <c r="Y641" s="30"/>
      <c r="Z641" s="30"/>
      <c r="AA641" s="30"/>
      <c r="AB641" s="30"/>
      <c r="AC641" s="30"/>
    </row>
    <row r="642" spans="1:29" ht="21" customHeight="1">
      <c r="A642" s="1254" t="str">
        <f t="shared" si="45"/>
        <v/>
      </c>
      <c r="B642" s="30"/>
      <c r="C642" s="2066">
        <f>'Og s3a'!C639</f>
        <v>0</v>
      </c>
      <c r="D642" s="2067"/>
      <c r="E642" s="2068">
        <f>'Og s3a'!E639</f>
        <v>0</v>
      </c>
      <c r="F642" s="2067"/>
      <c r="G642" s="870">
        <f>'Og s3a'!F639</f>
        <v>0</v>
      </c>
      <c r="H642" s="874"/>
      <c r="I642" s="411">
        <f>'Og s3a'!G639</f>
        <v>0</v>
      </c>
      <c r="J642" s="532"/>
      <c r="K642" s="30"/>
      <c r="L642" s="30"/>
      <c r="M642" s="240">
        <f t="shared" si="46"/>
        <v>0</v>
      </c>
      <c r="N642" s="240">
        <f t="shared" si="47"/>
        <v>0</v>
      </c>
      <c r="O642" s="240">
        <f t="shared" si="48"/>
        <v>0</v>
      </c>
      <c r="P642" s="240">
        <f t="shared" si="49"/>
        <v>0</v>
      </c>
      <c r="Q642" s="48">
        <f>'Og s3a'!H639</f>
        <v>0</v>
      </c>
      <c r="R642" s="412">
        <f>'Og s3a'!D639</f>
        <v>0</v>
      </c>
      <c r="S642" s="30"/>
      <c r="T642" s="306"/>
      <c r="U642" s="306"/>
      <c r="V642" s="306"/>
      <c r="W642" s="30"/>
      <c r="X642" s="30"/>
      <c r="Y642" s="30"/>
      <c r="Z642" s="30"/>
      <c r="AA642" s="30"/>
      <c r="AB642" s="30"/>
      <c r="AC642" s="30"/>
    </row>
    <row r="643" spans="1:29" ht="21" customHeight="1">
      <c r="A643" s="1254" t="str">
        <f t="shared" si="45"/>
        <v/>
      </c>
      <c r="B643" s="30"/>
      <c r="C643" s="2066">
        <f>'Og s3a'!C640</f>
        <v>0</v>
      </c>
      <c r="D643" s="2067"/>
      <c r="E643" s="2068">
        <f>'Og s3a'!E640</f>
        <v>0</v>
      </c>
      <c r="F643" s="2067"/>
      <c r="G643" s="870">
        <f>'Og s3a'!F640</f>
        <v>0</v>
      </c>
      <c r="H643" s="874"/>
      <c r="I643" s="411">
        <f>'Og s3a'!G640</f>
        <v>0</v>
      </c>
      <c r="J643" s="532"/>
      <c r="K643" s="30"/>
      <c r="L643" s="30"/>
      <c r="M643" s="240">
        <f t="shared" si="46"/>
        <v>0</v>
      </c>
      <c r="N643" s="240">
        <f t="shared" si="47"/>
        <v>0</v>
      </c>
      <c r="O643" s="240">
        <f t="shared" si="48"/>
        <v>0</v>
      </c>
      <c r="P643" s="240">
        <f t="shared" si="49"/>
        <v>0</v>
      </c>
      <c r="Q643" s="48">
        <f>'Og s3a'!H640</f>
        <v>0</v>
      </c>
      <c r="R643" s="412">
        <f>'Og s3a'!D640</f>
        <v>0</v>
      </c>
      <c r="S643" s="30"/>
      <c r="T643" s="306"/>
      <c r="U643" s="306"/>
      <c r="V643" s="306"/>
      <c r="W643" s="30"/>
      <c r="X643" s="30"/>
      <c r="Y643" s="30"/>
      <c r="Z643" s="30"/>
      <c r="AA643" s="30"/>
      <c r="AB643" s="30"/>
      <c r="AC643" s="30"/>
    </row>
    <row r="644" spans="1:29" ht="21" customHeight="1">
      <c r="A644" s="1254" t="str">
        <f t="shared" si="45"/>
        <v/>
      </c>
      <c r="B644" s="30"/>
      <c r="C644" s="2066">
        <f>'Og s3a'!C641</f>
        <v>0</v>
      </c>
      <c r="D644" s="2067"/>
      <c r="E644" s="2068">
        <f>'Og s3a'!E641</f>
        <v>0</v>
      </c>
      <c r="F644" s="2067"/>
      <c r="G644" s="870">
        <f>'Og s3a'!F641</f>
        <v>0</v>
      </c>
      <c r="H644" s="874"/>
      <c r="I644" s="411">
        <f>'Og s3a'!G641</f>
        <v>0</v>
      </c>
      <c r="J644" s="532"/>
      <c r="K644" s="30"/>
      <c r="L644" s="30"/>
      <c r="M644" s="240">
        <f t="shared" si="46"/>
        <v>0</v>
      </c>
      <c r="N644" s="240">
        <f t="shared" si="47"/>
        <v>0</v>
      </c>
      <c r="O644" s="240">
        <f t="shared" si="48"/>
        <v>0</v>
      </c>
      <c r="P644" s="240">
        <f t="shared" si="49"/>
        <v>0</v>
      </c>
      <c r="Q644" s="48">
        <f>'Og s3a'!H641</f>
        <v>0</v>
      </c>
      <c r="R644" s="412">
        <f>'Og s3a'!D641</f>
        <v>0</v>
      </c>
      <c r="S644" s="30"/>
      <c r="T644" s="306"/>
      <c r="U644" s="306"/>
      <c r="V644" s="306"/>
      <c r="W644" s="30"/>
      <c r="X644" s="30"/>
      <c r="Y644" s="30"/>
      <c r="Z644" s="30"/>
      <c r="AA644" s="30"/>
      <c r="AB644" s="30"/>
      <c r="AC644" s="30"/>
    </row>
    <row r="645" spans="1:29" ht="21" customHeight="1">
      <c r="A645" s="1254" t="str">
        <f t="shared" si="45"/>
        <v/>
      </c>
      <c r="B645" s="30"/>
      <c r="C645" s="2066">
        <f>'Og s3a'!C642</f>
        <v>0</v>
      </c>
      <c r="D645" s="2067"/>
      <c r="E645" s="2068">
        <f>'Og s3a'!E642</f>
        <v>0</v>
      </c>
      <c r="F645" s="2067"/>
      <c r="G645" s="870">
        <f>'Og s3a'!F642</f>
        <v>0</v>
      </c>
      <c r="H645" s="874"/>
      <c r="I645" s="411">
        <f>'Og s3a'!G642</f>
        <v>0</v>
      </c>
      <c r="J645" s="532"/>
      <c r="K645" s="30"/>
      <c r="L645" s="30"/>
      <c r="M645" s="240">
        <f t="shared" si="46"/>
        <v>0</v>
      </c>
      <c r="N645" s="240">
        <f t="shared" si="47"/>
        <v>0</v>
      </c>
      <c r="O645" s="240">
        <f t="shared" si="48"/>
        <v>0</v>
      </c>
      <c r="P645" s="240">
        <f t="shared" si="49"/>
        <v>0</v>
      </c>
      <c r="Q645" s="48">
        <f>'Og s3a'!H642</f>
        <v>0</v>
      </c>
      <c r="R645" s="412">
        <f>'Og s3a'!D642</f>
        <v>0</v>
      </c>
      <c r="S645" s="30"/>
      <c r="T645" s="306"/>
      <c r="U645" s="306"/>
      <c r="V645" s="306"/>
      <c r="W645" s="30"/>
      <c r="X645" s="30"/>
      <c r="Y645" s="30"/>
      <c r="Z645" s="30"/>
      <c r="AA645" s="30"/>
      <c r="AB645" s="30"/>
      <c r="AC645" s="30"/>
    </row>
    <row r="646" spans="1:29" ht="21" customHeight="1">
      <c r="A646" s="1254" t="str">
        <f t="shared" si="45"/>
        <v/>
      </c>
      <c r="B646" s="30"/>
      <c r="C646" s="2066">
        <f>'Og s3a'!C643</f>
        <v>0</v>
      </c>
      <c r="D646" s="2067"/>
      <c r="E646" s="2068">
        <f>'Og s3a'!E643</f>
        <v>0</v>
      </c>
      <c r="F646" s="2067"/>
      <c r="G646" s="870">
        <f>'Og s3a'!F643</f>
        <v>0</v>
      </c>
      <c r="H646" s="874"/>
      <c r="I646" s="411">
        <f>'Og s3a'!G643</f>
        <v>0</v>
      </c>
      <c r="J646" s="532"/>
      <c r="K646" s="30"/>
      <c r="L646" s="30"/>
      <c r="M646" s="240">
        <f t="shared" si="46"/>
        <v>0</v>
      </c>
      <c r="N646" s="240">
        <f t="shared" si="47"/>
        <v>0</v>
      </c>
      <c r="O646" s="240">
        <f t="shared" si="48"/>
        <v>0</v>
      </c>
      <c r="P646" s="240">
        <f t="shared" si="49"/>
        <v>0</v>
      </c>
      <c r="Q646" s="48">
        <f>'Og s3a'!H643</f>
        <v>0</v>
      </c>
      <c r="R646" s="412">
        <f>'Og s3a'!D643</f>
        <v>0</v>
      </c>
      <c r="S646" s="30"/>
      <c r="T646" s="306"/>
      <c r="U646" s="306"/>
      <c r="V646" s="306"/>
      <c r="W646" s="30"/>
      <c r="X646" s="30"/>
      <c r="Y646" s="30"/>
      <c r="Z646" s="30"/>
      <c r="AA646" s="30"/>
      <c r="AB646" s="30"/>
      <c r="AC646" s="30"/>
    </row>
    <row r="647" spans="1:29" ht="21" customHeight="1">
      <c r="A647" s="1254" t="str">
        <f t="shared" si="45"/>
        <v/>
      </c>
      <c r="B647" s="30"/>
      <c r="C647" s="2066">
        <f>'Og s3a'!C644</f>
        <v>0</v>
      </c>
      <c r="D647" s="2067"/>
      <c r="E647" s="2068">
        <f>'Og s3a'!E644</f>
        <v>0</v>
      </c>
      <c r="F647" s="2067"/>
      <c r="G647" s="870">
        <f>'Og s3a'!F644</f>
        <v>0</v>
      </c>
      <c r="H647" s="874"/>
      <c r="I647" s="411">
        <f>'Og s3a'!G644</f>
        <v>0</v>
      </c>
      <c r="J647" s="532"/>
      <c r="K647" s="30"/>
      <c r="L647" s="30"/>
      <c r="M647" s="240">
        <f t="shared" si="46"/>
        <v>0</v>
      </c>
      <c r="N647" s="240">
        <f t="shared" si="47"/>
        <v>0</v>
      </c>
      <c r="O647" s="240">
        <f t="shared" si="48"/>
        <v>0</v>
      </c>
      <c r="P647" s="240">
        <f t="shared" si="49"/>
        <v>0</v>
      </c>
      <c r="Q647" s="48">
        <f>'Og s3a'!H644</f>
        <v>0</v>
      </c>
      <c r="R647" s="412">
        <f>'Og s3a'!D644</f>
        <v>0</v>
      </c>
      <c r="S647" s="30"/>
      <c r="T647" s="306"/>
      <c r="U647" s="306"/>
      <c r="V647" s="306"/>
      <c r="W647" s="30"/>
      <c r="X647" s="30"/>
      <c r="Y647" s="30"/>
      <c r="Z647" s="30"/>
      <c r="AA647" s="30"/>
      <c r="AB647" s="30"/>
      <c r="AC647" s="30"/>
    </row>
    <row r="648" spans="1:29" ht="21" customHeight="1">
      <c r="A648" s="1254" t="str">
        <f t="shared" si="45"/>
        <v/>
      </c>
      <c r="B648" s="30"/>
      <c r="C648" s="2066">
        <f>'Og s3a'!C645</f>
        <v>0</v>
      </c>
      <c r="D648" s="2067"/>
      <c r="E648" s="2068">
        <f>'Og s3a'!E645</f>
        <v>0</v>
      </c>
      <c r="F648" s="2067"/>
      <c r="G648" s="870">
        <f>'Og s3a'!F645</f>
        <v>0</v>
      </c>
      <c r="H648" s="874"/>
      <c r="I648" s="411">
        <f>'Og s3a'!G645</f>
        <v>0</v>
      </c>
      <c r="J648" s="532"/>
      <c r="K648" s="30"/>
      <c r="L648" s="30"/>
      <c r="M648" s="240">
        <f t="shared" si="46"/>
        <v>0</v>
      </c>
      <c r="N648" s="240">
        <f t="shared" si="47"/>
        <v>0</v>
      </c>
      <c r="O648" s="240">
        <f t="shared" si="48"/>
        <v>0</v>
      </c>
      <c r="P648" s="240">
        <f t="shared" si="49"/>
        <v>0</v>
      </c>
      <c r="Q648" s="48">
        <f>'Og s3a'!H645</f>
        <v>0</v>
      </c>
      <c r="R648" s="412">
        <f>'Og s3a'!D645</f>
        <v>0</v>
      </c>
      <c r="S648" s="30"/>
      <c r="T648" s="306"/>
      <c r="U648" s="306"/>
      <c r="V648" s="306"/>
      <c r="W648" s="30"/>
      <c r="X648" s="30"/>
      <c r="Y648" s="30"/>
      <c r="Z648" s="30"/>
      <c r="AA648" s="30"/>
      <c r="AB648" s="30"/>
      <c r="AC648" s="30"/>
    </row>
    <row r="649" spans="1:29" ht="21" customHeight="1">
      <c r="A649" s="1254" t="str">
        <f t="shared" si="45"/>
        <v/>
      </c>
      <c r="B649" s="30"/>
      <c r="C649" s="2066">
        <f>'Og s3a'!C646</f>
        <v>0</v>
      </c>
      <c r="D649" s="2067"/>
      <c r="E649" s="2068">
        <f>'Og s3a'!E646</f>
        <v>0</v>
      </c>
      <c r="F649" s="2067"/>
      <c r="G649" s="870">
        <f>'Og s3a'!F646</f>
        <v>0</v>
      </c>
      <c r="H649" s="874"/>
      <c r="I649" s="411">
        <f>'Og s3a'!G646</f>
        <v>0</v>
      </c>
      <c r="J649" s="532"/>
      <c r="K649" s="30"/>
      <c r="L649" s="30"/>
      <c r="M649" s="240">
        <f t="shared" si="46"/>
        <v>0</v>
      </c>
      <c r="N649" s="240">
        <f t="shared" si="47"/>
        <v>0</v>
      </c>
      <c r="O649" s="240">
        <f t="shared" si="48"/>
        <v>0</v>
      </c>
      <c r="P649" s="240">
        <f t="shared" si="49"/>
        <v>0</v>
      </c>
      <c r="Q649" s="48">
        <f>'Og s3a'!H646</f>
        <v>0</v>
      </c>
      <c r="R649" s="412">
        <f>'Og s3a'!D646</f>
        <v>0</v>
      </c>
      <c r="S649" s="30"/>
      <c r="T649" s="306"/>
      <c r="U649" s="306"/>
      <c r="V649" s="306"/>
      <c r="W649" s="30"/>
      <c r="X649" s="30"/>
      <c r="Y649" s="30"/>
      <c r="Z649" s="30"/>
      <c r="AA649" s="30"/>
      <c r="AB649" s="30"/>
      <c r="AC649" s="30"/>
    </row>
    <row r="650" spans="1:29" ht="21" customHeight="1">
      <c r="A650" s="1254" t="str">
        <f t="shared" si="45"/>
        <v/>
      </c>
      <c r="B650" s="30"/>
      <c r="C650" s="2066">
        <f>'Og s3a'!C647</f>
        <v>0</v>
      </c>
      <c r="D650" s="2067"/>
      <c r="E650" s="2068">
        <f>'Og s3a'!E647</f>
        <v>0</v>
      </c>
      <c r="F650" s="2067"/>
      <c r="G650" s="870">
        <f>'Og s3a'!F647</f>
        <v>0</v>
      </c>
      <c r="H650" s="874"/>
      <c r="I650" s="411">
        <f>'Og s3a'!G647</f>
        <v>0</v>
      </c>
      <c r="J650" s="532"/>
      <c r="K650" s="30"/>
      <c r="L650" s="30"/>
      <c r="M650" s="240">
        <f t="shared" si="46"/>
        <v>0</v>
      </c>
      <c r="N650" s="240">
        <f t="shared" si="47"/>
        <v>0</v>
      </c>
      <c r="O650" s="240">
        <f t="shared" si="48"/>
        <v>0</v>
      </c>
      <c r="P650" s="240">
        <f t="shared" si="49"/>
        <v>0</v>
      </c>
      <c r="Q650" s="48">
        <f>'Og s3a'!H647</f>
        <v>0</v>
      </c>
      <c r="R650" s="412">
        <f>'Og s3a'!D647</f>
        <v>0</v>
      </c>
      <c r="S650" s="30"/>
      <c r="T650" s="306"/>
      <c r="U650" s="306"/>
      <c r="V650" s="306"/>
      <c r="W650" s="30"/>
      <c r="X650" s="30"/>
      <c r="Y650" s="30"/>
      <c r="Z650" s="30"/>
      <c r="AA650" s="30"/>
      <c r="AB650" s="30"/>
      <c r="AC650" s="30"/>
    </row>
    <row r="651" spans="1:29" ht="21" customHeight="1">
      <c r="A651" s="1254" t="str">
        <f t="shared" si="45"/>
        <v/>
      </c>
      <c r="B651" s="30"/>
      <c r="C651" s="2066">
        <f>'Og s3a'!C648</f>
        <v>0</v>
      </c>
      <c r="D651" s="2067"/>
      <c r="E651" s="2068">
        <f>'Og s3a'!E648</f>
        <v>0</v>
      </c>
      <c r="F651" s="2067"/>
      <c r="G651" s="870">
        <f>'Og s3a'!F648</f>
        <v>0</v>
      </c>
      <c r="H651" s="874"/>
      <c r="I651" s="411">
        <f>'Og s3a'!G648</f>
        <v>0</v>
      </c>
      <c r="J651" s="532"/>
      <c r="K651" s="30"/>
      <c r="L651" s="30"/>
      <c r="M651" s="240">
        <f t="shared" si="46"/>
        <v>0</v>
      </c>
      <c r="N651" s="240">
        <f t="shared" si="47"/>
        <v>0</v>
      </c>
      <c r="O651" s="240">
        <f t="shared" si="48"/>
        <v>0</v>
      </c>
      <c r="P651" s="240">
        <f t="shared" si="49"/>
        <v>0</v>
      </c>
      <c r="Q651" s="48">
        <f>'Og s3a'!H648</f>
        <v>0</v>
      </c>
      <c r="R651" s="412">
        <f>'Og s3a'!D648</f>
        <v>0</v>
      </c>
      <c r="S651" s="30"/>
      <c r="T651" s="306"/>
      <c r="U651" s="306"/>
      <c r="V651" s="306"/>
      <c r="W651" s="30"/>
      <c r="X651" s="30"/>
      <c r="Y651" s="30"/>
      <c r="Z651" s="30"/>
      <c r="AA651" s="30"/>
      <c r="AB651" s="30"/>
      <c r="AC651" s="30"/>
    </row>
    <row r="652" spans="1:29" ht="21" customHeight="1">
      <c r="A652" s="1254" t="str">
        <f t="shared" si="45"/>
        <v/>
      </c>
      <c r="B652" s="30"/>
      <c r="C652" s="2066">
        <f>'Og s3a'!C649</f>
        <v>0</v>
      </c>
      <c r="D652" s="2067"/>
      <c r="E652" s="2068">
        <f>'Og s3a'!E649</f>
        <v>0</v>
      </c>
      <c r="F652" s="2067"/>
      <c r="G652" s="870">
        <f>'Og s3a'!F649</f>
        <v>0</v>
      </c>
      <c r="H652" s="874"/>
      <c r="I652" s="411">
        <f>'Og s3a'!G649</f>
        <v>0</v>
      </c>
      <c r="J652" s="532"/>
      <c r="K652" s="30"/>
      <c r="L652" s="30"/>
      <c r="M652" s="240">
        <f t="shared" si="46"/>
        <v>0</v>
      </c>
      <c r="N652" s="240">
        <f t="shared" si="47"/>
        <v>0</v>
      </c>
      <c r="O652" s="240">
        <f t="shared" si="48"/>
        <v>0</v>
      </c>
      <c r="P652" s="240">
        <f t="shared" si="49"/>
        <v>0</v>
      </c>
      <c r="Q652" s="48">
        <f>'Og s3a'!H649</f>
        <v>0</v>
      </c>
      <c r="R652" s="412">
        <f>'Og s3a'!D649</f>
        <v>0</v>
      </c>
      <c r="S652" s="30"/>
      <c r="T652" s="306"/>
      <c r="U652" s="306"/>
      <c r="V652" s="306"/>
      <c r="W652" s="30"/>
      <c r="X652" s="30"/>
      <c r="Y652" s="30"/>
      <c r="Z652" s="30"/>
      <c r="AA652" s="30"/>
      <c r="AB652" s="30"/>
      <c r="AC652" s="30"/>
    </row>
    <row r="653" spans="1:29" ht="21" customHeight="1">
      <c r="A653" s="1254" t="str">
        <f t="shared" si="45"/>
        <v/>
      </c>
      <c r="B653" s="30"/>
      <c r="C653" s="2066">
        <f>'Og s3a'!C650</f>
        <v>0</v>
      </c>
      <c r="D653" s="2067"/>
      <c r="E653" s="2068">
        <f>'Og s3a'!E650</f>
        <v>0</v>
      </c>
      <c r="F653" s="2067"/>
      <c r="G653" s="870">
        <f>'Og s3a'!F650</f>
        <v>0</v>
      </c>
      <c r="H653" s="874"/>
      <c r="I653" s="411">
        <f>'Og s3a'!G650</f>
        <v>0</v>
      </c>
      <c r="J653" s="532"/>
      <c r="K653" s="30"/>
      <c r="L653" s="30"/>
      <c r="M653" s="240">
        <f t="shared" si="46"/>
        <v>0</v>
      </c>
      <c r="N653" s="240">
        <f t="shared" si="47"/>
        <v>0</v>
      </c>
      <c r="O653" s="240">
        <f t="shared" si="48"/>
        <v>0</v>
      </c>
      <c r="P653" s="240">
        <f t="shared" si="49"/>
        <v>0</v>
      </c>
      <c r="Q653" s="48">
        <f>'Og s3a'!H650</f>
        <v>0</v>
      </c>
      <c r="R653" s="412">
        <f>'Og s3a'!D650</f>
        <v>0</v>
      </c>
      <c r="S653" s="30"/>
      <c r="T653" s="306"/>
      <c r="U653" s="306"/>
      <c r="V653" s="306"/>
      <c r="W653" s="30"/>
      <c r="X653" s="30"/>
      <c r="Y653" s="30"/>
      <c r="Z653" s="30"/>
      <c r="AA653" s="30"/>
      <c r="AB653" s="30"/>
      <c r="AC653" s="30"/>
    </row>
    <row r="654" spans="1:29" ht="21" customHeight="1">
      <c r="A654" s="1254" t="str">
        <f t="shared" ref="A654:A708" si="50">IF(G654&gt;0,"Wypełnione","")</f>
        <v/>
      </c>
      <c r="B654" s="30"/>
      <c r="C654" s="2066">
        <f>'Og s3a'!C651</f>
        <v>0</v>
      </c>
      <c r="D654" s="2067"/>
      <c r="E654" s="2068">
        <f>'Og s3a'!E651</f>
        <v>0</v>
      </c>
      <c r="F654" s="2067"/>
      <c r="G654" s="870">
        <f>'Og s3a'!F651</f>
        <v>0</v>
      </c>
      <c r="H654" s="874"/>
      <c r="I654" s="411">
        <f>'Og s3a'!G651</f>
        <v>0</v>
      </c>
      <c r="J654" s="532"/>
      <c r="K654" s="30"/>
      <c r="L654" s="30"/>
      <c r="M654" s="240">
        <f t="shared" ref="M654:M708" si="51">IF(I654=M$5,E654,0)</f>
        <v>0</v>
      </c>
      <c r="N654" s="240">
        <f t="shared" ref="N654:N708" si="52">IF(I654=N$5,E654,0)</f>
        <v>0</v>
      </c>
      <c r="O654" s="240">
        <f t="shared" ref="O654:O708" si="53">IF(I654=O$5,E654,0)</f>
        <v>0</v>
      </c>
      <c r="P654" s="240">
        <f t="shared" ref="P654:P708" si="54">IF(I654=P$5,E654,0)</f>
        <v>0</v>
      </c>
      <c r="Q654" s="48">
        <f>'Og s3a'!H651</f>
        <v>0</v>
      </c>
      <c r="R654" s="412">
        <f>'Og s3a'!D651</f>
        <v>0</v>
      </c>
      <c r="S654" s="30"/>
      <c r="T654" s="306"/>
      <c r="U654" s="306"/>
      <c r="V654" s="306"/>
      <c r="W654" s="30"/>
      <c r="X654" s="30"/>
      <c r="Y654" s="30"/>
      <c r="Z654" s="30"/>
      <c r="AA654" s="30"/>
      <c r="AB654" s="30"/>
      <c r="AC654" s="30"/>
    </row>
    <row r="655" spans="1:29" ht="21" customHeight="1">
      <c r="A655" s="1254" t="str">
        <f t="shared" si="50"/>
        <v/>
      </c>
      <c r="B655" s="30"/>
      <c r="C655" s="2066">
        <f>'Og s3a'!C652</f>
        <v>0</v>
      </c>
      <c r="D655" s="2067"/>
      <c r="E655" s="2068">
        <f>'Og s3a'!E652</f>
        <v>0</v>
      </c>
      <c r="F655" s="2067"/>
      <c r="G655" s="870">
        <f>'Og s3a'!F652</f>
        <v>0</v>
      </c>
      <c r="H655" s="874"/>
      <c r="I655" s="411">
        <f>'Og s3a'!G652</f>
        <v>0</v>
      </c>
      <c r="J655" s="532"/>
      <c r="K655" s="30"/>
      <c r="L655" s="30"/>
      <c r="M655" s="240">
        <f t="shared" si="51"/>
        <v>0</v>
      </c>
      <c r="N655" s="240">
        <f t="shared" si="52"/>
        <v>0</v>
      </c>
      <c r="O655" s="240">
        <f t="shared" si="53"/>
        <v>0</v>
      </c>
      <c r="P655" s="240">
        <f t="shared" si="54"/>
        <v>0</v>
      </c>
      <c r="Q655" s="48">
        <f>'Og s3a'!H652</f>
        <v>0</v>
      </c>
      <c r="R655" s="412">
        <f>'Og s3a'!D652</f>
        <v>0</v>
      </c>
      <c r="S655" s="30"/>
      <c r="T655" s="306"/>
      <c r="U655" s="306"/>
      <c r="V655" s="306"/>
      <c r="W655" s="30"/>
      <c r="X655" s="30"/>
      <c r="Y655" s="30"/>
      <c r="Z655" s="30"/>
      <c r="AA655" s="30"/>
      <c r="AB655" s="30"/>
      <c r="AC655" s="30"/>
    </row>
    <row r="656" spans="1:29" ht="21" customHeight="1">
      <c r="A656" s="1254" t="str">
        <f t="shared" si="50"/>
        <v/>
      </c>
      <c r="B656" s="30"/>
      <c r="C656" s="2066">
        <f>'Og s3a'!C653</f>
        <v>0</v>
      </c>
      <c r="D656" s="2067"/>
      <c r="E656" s="2068">
        <f>'Og s3a'!E653</f>
        <v>0</v>
      </c>
      <c r="F656" s="2067"/>
      <c r="G656" s="870">
        <f>'Og s3a'!F653</f>
        <v>0</v>
      </c>
      <c r="H656" s="874"/>
      <c r="I656" s="411">
        <f>'Og s3a'!G653</f>
        <v>0</v>
      </c>
      <c r="J656" s="532"/>
      <c r="K656" s="30"/>
      <c r="L656" s="30"/>
      <c r="M656" s="240">
        <f t="shared" si="51"/>
        <v>0</v>
      </c>
      <c r="N656" s="240">
        <f t="shared" si="52"/>
        <v>0</v>
      </c>
      <c r="O656" s="240">
        <f t="shared" si="53"/>
        <v>0</v>
      </c>
      <c r="P656" s="240">
        <f t="shared" si="54"/>
        <v>0</v>
      </c>
      <c r="Q656" s="48">
        <f>'Og s3a'!H653</f>
        <v>0</v>
      </c>
      <c r="R656" s="412">
        <f>'Og s3a'!D653</f>
        <v>0</v>
      </c>
      <c r="S656" s="30"/>
      <c r="T656" s="306"/>
      <c r="U656" s="306"/>
      <c r="V656" s="306"/>
      <c r="W656" s="30"/>
      <c r="X656" s="30"/>
      <c r="Y656" s="30"/>
      <c r="Z656" s="30"/>
      <c r="AA656" s="30"/>
      <c r="AB656" s="30"/>
      <c r="AC656" s="30"/>
    </row>
    <row r="657" spans="1:29" ht="21" customHeight="1">
      <c r="A657" s="1254" t="str">
        <f t="shared" si="50"/>
        <v/>
      </c>
      <c r="B657" s="30"/>
      <c r="C657" s="2066">
        <f>'Og s3a'!C654</f>
        <v>0</v>
      </c>
      <c r="D657" s="2067"/>
      <c r="E657" s="2068">
        <f>'Og s3a'!E654</f>
        <v>0</v>
      </c>
      <c r="F657" s="2067"/>
      <c r="G657" s="870">
        <f>'Og s3a'!F654</f>
        <v>0</v>
      </c>
      <c r="H657" s="874"/>
      <c r="I657" s="411">
        <f>'Og s3a'!G654</f>
        <v>0</v>
      </c>
      <c r="J657" s="532"/>
      <c r="K657" s="30"/>
      <c r="L657" s="30"/>
      <c r="M657" s="240">
        <f t="shared" si="51"/>
        <v>0</v>
      </c>
      <c r="N657" s="240">
        <f t="shared" si="52"/>
        <v>0</v>
      </c>
      <c r="O657" s="240">
        <f t="shared" si="53"/>
        <v>0</v>
      </c>
      <c r="P657" s="240">
        <f t="shared" si="54"/>
        <v>0</v>
      </c>
      <c r="Q657" s="48">
        <f>'Og s3a'!H654</f>
        <v>0</v>
      </c>
      <c r="R657" s="412">
        <f>'Og s3a'!D654</f>
        <v>0</v>
      </c>
      <c r="S657" s="30"/>
      <c r="T657" s="306"/>
      <c r="U657" s="306"/>
      <c r="V657" s="306"/>
      <c r="W657" s="30"/>
      <c r="X657" s="30"/>
      <c r="Y657" s="30"/>
      <c r="Z657" s="30"/>
      <c r="AA657" s="30"/>
      <c r="AB657" s="30"/>
      <c r="AC657" s="30"/>
    </row>
    <row r="658" spans="1:29" ht="21" customHeight="1">
      <c r="A658" s="1254" t="str">
        <f t="shared" si="50"/>
        <v/>
      </c>
      <c r="B658" s="30"/>
      <c r="C658" s="2066">
        <f>'Og s3a'!C655</f>
        <v>0</v>
      </c>
      <c r="D658" s="2067"/>
      <c r="E658" s="2068">
        <f>'Og s3a'!E655</f>
        <v>0</v>
      </c>
      <c r="F658" s="2067"/>
      <c r="G658" s="870">
        <f>'Og s3a'!F655</f>
        <v>0</v>
      </c>
      <c r="H658" s="874"/>
      <c r="I658" s="411">
        <f>'Og s3a'!G655</f>
        <v>0</v>
      </c>
      <c r="J658" s="532"/>
      <c r="K658" s="30"/>
      <c r="L658" s="30"/>
      <c r="M658" s="240">
        <f t="shared" si="51"/>
        <v>0</v>
      </c>
      <c r="N658" s="240">
        <f t="shared" si="52"/>
        <v>0</v>
      </c>
      <c r="O658" s="240">
        <f t="shared" si="53"/>
        <v>0</v>
      </c>
      <c r="P658" s="240">
        <f t="shared" si="54"/>
        <v>0</v>
      </c>
      <c r="Q658" s="48">
        <f>'Og s3a'!H655</f>
        <v>0</v>
      </c>
      <c r="R658" s="412">
        <f>'Og s3a'!D655</f>
        <v>0</v>
      </c>
      <c r="S658" s="30"/>
      <c r="T658" s="306"/>
      <c r="U658" s="306"/>
      <c r="V658" s="306"/>
      <c r="W658" s="30"/>
      <c r="X658" s="30"/>
      <c r="Y658" s="30"/>
      <c r="Z658" s="30"/>
      <c r="AA658" s="30"/>
      <c r="AB658" s="30"/>
      <c r="AC658" s="30"/>
    </row>
    <row r="659" spans="1:29" ht="21" customHeight="1">
      <c r="A659" s="1254" t="str">
        <f t="shared" si="50"/>
        <v/>
      </c>
      <c r="B659" s="30"/>
      <c r="C659" s="2066">
        <f>'Og s3a'!C656</f>
        <v>0</v>
      </c>
      <c r="D659" s="2067"/>
      <c r="E659" s="2068">
        <f>'Og s3a'!E656</f>
        <v>0</v>
      </c>
      <c r="F659" s="2067"/>
      <c r="G659" s="870">
        <f>'Og s3a'!F656</f>
        <v>0</v>
      </c>
      <c r="H659" s="874"/>
      <c r="I659" s="411">
        <f>'Og s3a'!G656</f>
        <v>0</v>
      </c>
      <c r="J659" s="532"/>
      <c r="K659" s="30"/>
      <c r="L659" s="30"/>
      <c r="M659" s="240">
        <f t="shared" si="51"/>
        <v>0</v>
      </c>
      <c r="N659" s="240">
        <f t="shared" si="52"/>
        <v>0</v>
      </c>
      <c r="O659" s="240">
        <f t="shared" si="53"/>
        <v>0</v>
      </c>
      <c r="P659" s="240">
        <f t="shared" si="54"/>
        <v>0</v>
      </c>
      <c r="Q659" s="48">
        <f>'Og s3a'!H656</f>
        <v>0</v>
      </c>
      <c r="R659" s="412">
        <f>'Og s3a'!D656</f>
        <v>0</v>
      </c>
      <c r="S659" s="30"/>
      <c r="T659" s="306"/>
      <c r="U659" s="306"/>
      <c r="V659" s="306"/>
      <c r="W659" s="30"/>
      <c r="X659" s="30"/>
      <c r="Y659" s="30"/>
      <c r="Z659" s="30"/>
      <c r="AA659" s="30"/>
      <c r="AB659" s="30"/>
      <c r="AC659" s="30"/>
    </row>
    <row r="660" spans="1:29" ht="21" customHeight="1">
      <c r="A660" s="1254" t="str">
        <f t="shared" si="50"/>
        <v/>
      </c>
      <c r="B660" s="30"/>
      <c r="C660" s="2066">
        <f>'Og s3a'!C657</f>
        <v>0</v>
      </c>
      <c r="D660" s="2067"/>
      <c r="E660" s="2068">
        <f>'Og s3a'!E657</f>
        <v>0</v>
      </c>
      <c r="F660" s="2067"/>
      <c r="G660" s="870">
        <f>'Og s3a'!F657</f>
        <v>0</v>
      </c>
      <c r="H660" s="874"/>
      <c r="I660" s="411">
        <f>'Og s3a'!G657</f>
        <v>0</v>
      </c>
      <c r="J660" s="532"/>
      <c r="K660" s="30"/>
      <c r="L660" s="30"/>
      <c r="M660" s="240">
        <f t="shared" si="51"/>
        <v>0</v>
      </c>
      <c r="N660" s="240">
        <f t="shared" si="52"/>
        <v>0</v>
      </c>
      <c r="O660" s="240">
        <f t="shared" si="53"/>
        <v>0</v>
      </c>
      <c r="P660" s="240">
        <f t="shared" si="54"/>
        <v>0</v>
      </c>
      <c r="Q660" s="48">
        <f>'Og s3a'!H657</f>
        <v>0</v>
      </c>
      <c r="R660" s="412">
        <f>'Og s3a'!D657</f>
        <v>0</v>
      </c>
      <c r="S660" s="30"/>
      <c r="T660" s="306"/>
      <c r="U660" s="306"/>
      <c r="V660" s="306"/>
      <c r="W660" s="30"/>
      <c r="X660" s="30"/>
      <c r="Y660" s="30"/>
      <c r="Z660" s="30"/>
      <c r="AA660" s="30"/>
      <c r="AB660" s="30"/>
      <c r="AC660" s="30"/>
    </row>
    <row r="661" spans="1:29" ht="21" customHeight="1">
      <c r="A661" s="1254" t="str">
        <f t="shared" si="50"/>
        <v/>
      </c>
      <c r="B661" s="30"/>
      <c r="C661" s="2066">
        <f>'Og s3a'!C658</f>
        <v>0</v>
      </c>
      <c r="D661" s="2067"/>
      <c r="E661" s="2068">
        <f>'Og s3a'!E658</f>
        <v>0</v>
      </c>
      <c r="F661" s="2067"/>
      <c r="G661" s="870">
        <f>'Og s3a'!F658</f>
        <v>0</v>
      </c>
      <c r="H661" s="874"/>
      <c r="I661" s="411">
        <f>'Og s3a'!G658</f>
        <v>0</v>
      </c>
      <c r="J661" s="532"/>
      <c r="K661" s="30"/>
      <c r="L661" s="30"/>
      <c r="M661" s="240">
        <f t="shared" si="51"/>
        <v>0</v>
      </c>
      <c r="N661" s="240">
        <f t="shared" si="52"/>
        <v>0</v>
      </c>
      <c r="O661" s="240">
        <f t="shared" si="53"/>
        <v>0</v>
      </c>
      <c r="P661" s="240">
        <f t="shared" si="54"/>
        <v>0</v>
      </c>
      <c r="Q661" s="48">
        <f>'Og s3a'!H658</f>
        <v>0</v>
      </c>
      <c r="R661" s="412">
        <f>'Og s3a'!D658</f>
        <v>0</v>
      </c>
      <c r="S661" s="30"/>
      <c r="T661" s="306"/>
      <c r="U661" s="306"/>
      <c r="V661" s="306"/>
      <c r="W661" s="30"/>
      <c r="X661" s="30"/>
      <c r="Y661" s="30"/>
      <c r="Z661" s="30"/>
      <c r="AA661" s="30"/>
      <c r="AB661" s="30"/>
      <c r="AC661" s="30"/>
    </row>
    <row r="662" spans="1:29" ht="21" customHeight="1">
      <c r="A662" s="1254" t="str">
        <f t="shared" si="50"/>
        <v/>
      </c>
      <c r="B662" s="30"/>
      <c r="C662" s="2066">
        <f>'Og s3a'!C659</f>
        <v>0</v>
      </c>
      <c r="D662" s="2067"/>
      <c r="E662" s="2068">
        <f>'Og s3a'!E659</f>
        <v>0</v>
      </c>
      <c r="F662" s="2067"/>
      <c r="G662" s="870">
        <f>'Og s3a'!F659</f>
        <v>0</v>
      </c>
      <c r="H662" s="874"/>
      <c r="I662" s="411">
        <f>'Og s3a'!G659</f>
        <v>0</v>
      </c>
      <c r="J662" s="532"/>
      <c r="K662" s="30"/>
      <c r="L662" s="30"/>
      <c r="M662" s="240">
        <f t="shared" si="51"/>
        <v>0</v>
      </c>
      <c r="N662" s="240">
        <f t="shared" si="52"/>
        <v>0</v>
      </c>
      <c r="O662" s="240">
        <f t="shared" si="53"/>
        <v>0</v>
      </c>
      <c r="P662" s="240">
        <f t="shared" si="54"/>
        <v>0</v>
      </c>
      <c r="Q662" s="48">
        <f>'Og s3a'!H659</f>
        <v>0</v>
      </c>
      <c r="R662" s="412">
        <f>'Og s3a'!D659</f>
        <v>0</v>
      </c>
      <c r="S662" s="30"/>
      <c r="T662" s="306"/>
      <c r="U662" s="306"/>
      <c r="V662" s="306"/>
      <c r="W662" s="30"/>
      <c r="X662" s="30"/>
      <c r="Y662" s="30"/>
      <c r="Z662" s="30"/>
      <c r="AA662" s="30"/>
      <c r="AB662" s="30"/>
      <c r="AC662" s="30"/>
    </row>
    <row r="663" spans="1:29" ht="21" customHeight="1">
      <c r="A663" s="1254" t="str">
        <f t="shared" si="50"/>
        <v/>
      </c>
      <c r="B663" s="30"/>
      <c r="C663" s="2066">
        <f>'Og s3a'!C660</f>
        <v>0</v>
      </c>
      <c r="D663" s="2067"/>
      <c r="E663" s="2068">
        <f>'Og s3a'!E660</f>
        <v>0</v>
      </c>
      <c r="F663" s="2067"/>
      <c r="G663" s="870">
        <f>'Og s3a'!F660</f>
        <v>0</v>
      </c>
      <c r="H663" s="874"/>
      <c r="I663" s="411">
        <f>'Og s3a'!G660</f>
        <v>0</v>
      </c>
      <c r="J663" s="532"/>
      <c r="K663" s="30"/>
      <c r="L663" s="30"/>
      <c r="M663" s="240">
        <f t="shared" si="51"/>
        <v>0</v>
      </c>
      <c r="N663" s="240">
        <f t="shared" si="52"/>
        <v>0</v>
      </c>
      <c r="O663" s="240">
        <f t="shared" si="53"/>
        <v>0</v>
      </c>
      <c r="P663" s="240">
        <f t="shared" si="54"/>
        <v>0</v>
      </c>
      <c r="Q663" s="48">
        <f>'Og s3a'!H660</f>
        <v>0</v>
      </c>
      <c r="R663" s="412">
        <f>'Og s3a'!D660</f>
        <v>0</v>
      </c>
      <c r="S663" s="30"/>
      <c r="T663" s="306"/>
      <c r="U663" s="306"/>
      <c r="V663" s="306"/>
      <c r="W663" s="30"/>
      <c r="X663" s="30"/>
      <c r="Y663" s="30"/>
      <c r="Z663" s="30"/>
      <c r="AA663" s="30"/>
      <c r="AB663" s="30"/>
      <c r="AC663" s="30"/>
    </row>
    <row r="664" spans="1:29" ht="21" customHeight="1">
      <c r="A664" s="1254" t="str">
        <f t="shared" si="50"/>
        <v/>
      </c>
      <c r="B664" s="30"/>
      <c r="C664" s="2066">
        <f>'Og s3a'!C661</f>
        <v>0</v>
      </c>
      <c r="D664" s="2067"/>
      <c r="E664" s="2068">
        <f>'Og s3a'!E661</f>
        <v>0</v>
      </c>
      <c r="F664" s="2067"/>
      <c r="G664" s="870">
        <f>'Og s3a'!F661</f>
        <v>0</v>
      </c>
      <c r="H664" s="874"/>
      <c r="I664" s="411">
        <f>'Og s3a'!G661</f>
        <v>0</v>
      </c>
      <c r="J664" s="532"/>
      <c r="K664" s="30"/>
      <c r="L664" s="30"/>
      <c r="M664" s="240">
        <f t="shared" si="51"/>
        <v>0</v>
      </c>
      <c r="N664" s="240">
        <f t="shared" si="52"/>
        <v>0</v>
      </c>
      <c r="O664" s="240">
        <f t="shared" si="53"/>
        <v>0</v>
      </c>
      <c r="P664" s="240">
        <f t="shared" si="54"/>
        <v>0</v>
      </c>
      <c r="Q664" s="48">
        <f>'Og s3a'!H661</f>
        <v>0</v>
      </c>
      <c r="R664" s="412">
        <f>'Og s3a'!D661</f>
        <v>0</v>
      </c>
      <c r="S664" s="30"/>
      <c r="T664" s="306"/>
      <c r="U664" s="306"/>
      <c r="V664" s="306"/>
      <c r="W664" s="30"/>
      <c r="X664" s="30"/>
      <c r="Y664" s="30"/>
      <c r="Z664" s="30"/>
      <c r="AA664" s="30"/>
      <c r="AB664" s="30"/>
      <c r="AC664" s="30"/>
    </row>
    <row r="665" spans="1:29" ht="21" customHeight="1">
      <c r="A665" s="1254" t="str">
        <f t="shared" si="50"/>
        <v/>
      </c>
      <c r="B665" s="30"/>
      <c r="C665" s="2066">
        <f>'Og s3a'!C662</f>
        <v>0</v>
      </c>
      <c r="D665" s="2067"/>
      <c r="E665" s="2068">
        <f>'Og s3a'!E662</f>
        <v>0</v>
      </c>
      <c r="F665" s="2067"/>
      <c r="G665" s="870">
        <f>'Og s3a'!F662</f>
        <v>0</v>
      </c>
      <c r="H665" s="874"/>
      <c r="I665" s="411">
        <f>'Og s3a'!G662</f>
        <v>0</v>
      </c>
      <c r="J665" s="532"/>
      <c r="K665" s="30"/>
      <c r="L665" s="30"/>
      <c r="M665" s="240">
        <f t="shared" si="51"/>
        <v>0</v>
      </c>
      <c r="N665" s="240">
        <f t="shared" si="52"/>
        <v>0</v>
      </c>
      <c r="O665" s="240">
        <f t="shared" si="53"/>
        <v>0</v>
      </c>
      <c r="P665" s="240">
        <f t="shared" si="54"/>
        <v>0</v>
      </c>
      <c r="Q665" s="48">
        <f>'Og s3a'!H662</f>
        <v>0</v>
      </c>
      <c r="R665" s="412">
        <f>'Og s3a'!D662</f>
        <v>0</v>
      </c>
      <c r="S665" s="30"/>
      <c r="T665" s="306"/>
      <c r="U665" s="306"/>
      <c r="V665" s="306"/>
      <c r="W665" s="30"/>
      <c r="X665" s="30"/>
      <c r="Y665" s="30"/>
      <c r="Z665" s="30"/>
      <c r="AA665" s="30"/>
      <c r="AB665" s="30"/>
      <c r="AC665" s="30"/>
    </row>
    <row r="666" spans="1:29" ht="21" customHeight="1">
      <c r="A666" s="1254" t="str">
        <f t="shared" si="50"/>
        <v/>
      </c>
      <c r="B666" s="30"/>
      <c r="C666" s="2066">
        <f>'Og s3a'!C663</f>
        <v>0</v>
      </c>
      <c r="D666" s="2067"/>
      <c r="E666" s="2068">
        <f>'Og s3a'!E663</f>
        <v>0</v>
      </c>
      <c r="F666" s="2067"/>
      <c r="G666" s="870">
        <f>'Og s3a'!F663</f>
        <v>0</v>
      </c>
      <c r="H666" s="874"/>
      <c r="I666" s="411">
        <f>'Og s3a'!G663</f>
        <v>0</v>
      </c>
      <c r="J666" s="532"/>
      <c r="K666" s="30"/>
      <c r="L666" s="30"/>
      <c r="M666" s="240">
        <f t="shared" si="51"/>
        <v>0</v>
      </c>
      <c r="N666" s="240">
        <f t="shared" si="52"/>
        <v>0</v>
      </c>
      <c r="O666" s="240">
        <f t="shared" si="53"/>
        <v>0</v>
      </c>
      <c r="P666" s="240">
        <f t="shared" si="54"/>
        <v>0</v>
      </c>
      <c r="Q666" s="48">
        <f>'Og s3a'!H663</f>
        <v>0</v>
      </c>
      <c r="R666" s="412">
        <f>'Og s3a'!D663</f>
        <v>0</v>
      </c>
      <c r="S666" s="30"/>
      <c r="T666" s="306"/>
      <c r="U666" s="306"/>
      <c r="V666" s="306"/>
      <c r="W666" s="30"/>
      <c r="X666" s="30"/>
      <c r="Y666" s="30"/>
      <c r="Z666" s="30"/>
      <c r="AA666" s="30"/>
      <c r="AB666" s="30"/>
      <c r="AC666" s="30"/>
    </row>
    <row r="667" spans="1:29" ht="21" customHeight="1">
      <c r="A667" s="1254" t="str">
        <f t="shared" si="50"/>
        <v/>
      </c>
      <c r="B667" s="30"/>
      <c r="C667" s="2066">
        <f>'Og s3a'!C664</f>
        <v>0</v>
      </c>
      <c r="D667" s="2067"/>
      <c r="E667" s="2068">
        <f>'Og s3a'!E664</f>
        <v>0</v>
      </c>
      <c r="F667" s="2067"/>
      <c r="G667" s="870">
        <f>'Og s3a'!F664</f>
        <v>0</v>
      </c>
      <c r="H667" s="874"/>
      <c r="I667" s="411">
        <f>'Og s3a'!G664</f>
        <v>0</v>
      </c>
      <c r="J667" s="532"/>
      <c r="K667" s="30"/>
      <c r="L667" s="30"/>
      <c r="M667" s="240">
        <f t="shared" si="51"/>
        <v>0</v>
      </c>
      <c r="N667" s="240">
        <f t="shared" si="52"/>
        <v>0</v>
      </c>
      <c r="O667" s="240">
        <f t="shared" si="53"/>
        <v>0</v>
      </c>
      <c r="P667" s="240">
        <f t="shared" si="54"/>
        <v>0</v>
      </c>
      <c r="Q667" s="48">
        <f>'Og s3a'!H664</f>
        <v>0</v>
      </c>
      <c r="R667" s="412">
        <f>'Og s3a'!D664</f>
        <v>0</v>
      </c>
      <c r="S667" s="30"/>
      <c r="T667" s="306"/>
      <c r="U667" s="306"/>
      <c r="V667" s="306"/>
      <c r="W667" s="30"/>
      <c r="X667" s="30"/>
      <c r="Y667" s="30"/>
      <c r="Z667" s="30"/>
      <c r="AA667" s="30"/>
      <c r="AB667" s="30"/>
      <c r="AC667" s="30"/>
    </row>
    <row r="668" spans="1:29" ht="21" customHeight="1">
      <c r="A668" s="1254" t="str">
        <f t="shared" si="50"/>
        <v/>
      </c>
      <c r="B668" s="30"/>
      <c r="C668" s="2066">
        <f>'Og s3a'!C665</f>
        <v>0</v>
      </c>
      <c r="D668" s="2067"/>
      <c r="E668" s="2068">
        <f>'Og s3a'!E665</f>
        <v>0</v>
      </c>
      <c r="F668" s="2067"/>
      <c r="G668" s="870">
        <f>'Og s3a'!F665</f>
        <v>0</v>
      </c>
      <c r="H668" s="874"/>
      <c r="I668" s="411">
        <f>'Og s3a'!G665</f>
        <v>0</v>
      </c>
      <c r="J668" s="532"/>
      <c r="K668" s="30"/>
      <c r="L668" s="30"/>
      <c r="M668" s="240">
        <f t="shared" si="51"/>
        <v>0</v>
      </c>
      <c r="N668" s="240">
        <f t="shared" si="52"/>
        <v>0</v>
      </c>
      <c r="O668" s="240">
        <f t="shared" si="53"/>
        <v>0</v>
      </c>
      <c r="P668" s="240">
        <f t="shared" si="54"/>
        <v>0</v>
      </c>
      <c r="Q668" s="48">
        <f>'Og s3a'!H665</f>
        <v>0</v>
      </c>
      <c r="R668" s="412">
        <f>'Og s3a'!D665</f>
        <v>0</v>
      </c>
      <c r="S668" s="30"/>
      <c r="T668" s="306"/>
      <c r="U668" s="306"/>
      <c r="V668" s="306"/>
      <c r="W668" s="30"/>
      <c r="X668" s="30"/>
      <c r="Y668" s="30"/>
      <c r="Z668" s="30"/>
      <c r="AA668" s="30"/>
      <c r="AB668" s="30"/>
      <c r="AC668" s="30"/>
    </row>
    <row r="669" spans="1:29" ht="21" customHeight="1">
      <c r="A669" s="1254" t="str">
        <f t="shared" si="50"/>
        <v/>
      </c>
      <c r="B669" s="30"/>
      <c r="C669" s="2066">
        <f>'Og s3a'!C666</f>
        <v>0</v>
      </c>
      <c r="D669" s="2067"/>
      <c r="E669" s="2068">
        <f>'Og s3a'!E666</f>
        <v>0</v>
      </c>
      <c r="F669" s="2067"/>
      <c r="G669" s="870">
        <f>'Og s3a'!F666</f>
        <v>0</v>
      </c>
      <c r="H669" s="874"/>
      <c r="I669" s="411">
        <f>'Og s3a'!G666</f>
        <v>0</v>
      </c>
      <c r="J669" s="532"/>
      <c r="K669" s="30"/>
      <c r="L669" s="30"/>
      <c r="M669" s="240">
        <f t="shared" si="51"/>
        <v>0</v>
      </c>
      <c r="N669" s="240">
        <f t="shared" si="52"/>
        <v>0</v>
      </c>
      <c r="O669" s="240">
        <f t="shared" si="53"/>
        <v>0</v>
      </c>
      <c r="P669" s="240">
        <f t="shared" si="54"/>
        <v>0</v>
      </c>
      <c r="Q669" s="48">
        <f>'Og s3a'!H666</f>
        <v>0</v>
      </c>
      <c r="R669" s="412">
        <f>'Og s3a'!D666</f>
        <v>0</v>
      </c>
      <c r="S669" s="30"/>
      <c r="T669" s="306"/>
      <c r="U669" s="306"/>
      <c r="V669" s="306"/>
      <c r="W669" s="30"/>
      <c r="X669" s="30"/>
      <c r="Y669" s="30"/>
      <c r="Z669" s="30"/>
      <c r="AA669" s="30"/>
      <c r="AB669" s="30"/>
      <c r="AC669" s="30"/>
    </row>
    <row r="670" spans="1:29" ht="21" customHeight="1">
      <c r="A670" s="1254" t="str">
        <f t="shared" si="50"/>
        <v/>
      </c>
      <c r="B670" s="30"/>
      <c r="C670" s="2066">
        <f>'Og s3a'!C667</f>
        <v>0</v>
      </c>
      <c r="D670" s="2067"/>
      <c r="E670" s="2068">
        <f>'Og s3a'!E667</f>
        <v>0</v>
      </c>
      <c r="F670" s="2067"/>
      <c r="G670" s="870">
        <f>'Og s3a'!F667</f>
        <v>0</v>
      </c>
      <c r="H670" s="874"/>
      <c r="I670" s="411">
        <f>'Og s3a'!G667</f>
        <v>0</v>
      </c>
      <c r="J670" s="532"/>
      <c r="K670" s="30"/>
      <c r="L670" s="30"/>
      <c r="M670" s="240">
        <f t="shared" si="51"/>
        <v>0</v>
      </c>
      <c r="N670" s="240">
        <f t="shared" si="52"/>
        <v>0</v>
      </c>
      <c r="O670" s="240">
        <f t="shared" si="53"/>
        <v>0</v>
      </c>
      <c r="P670" s="240">
        <f t="shared" si="54"/>
        <v>0</v>
      </c>
      <c r="Q670" s="48">
        <f>'Og s3a'!H667</f>
        <v>0</v>
      </c>
      <c r="R670" s="412">
        <f>'Og s3a'!D667</f>
        <v>0</v>
      </c>
      <c r="S670" s="30"/>
      <c r="T670" s="306"/>
      <c r="U670" s="306"/>
      <c r="V670" s="306"/>
      <c r="W670" s="30"/>
      <c r="X670" s="30"/>
      <c r="Y670" s="30"/>
      <c r="Z670" s="30"/>
      <c r="AA670" s="30"/>
      <c r="AB670" s="30"/>
      <c r="AC670" s="30"/>
    </row>
    <row r="671" spans="1:29" ht="21" customHeight="1">
      <c r="A671" s="1254" t="str">
        <f t="shared" si="50"/>
        <v/>
      </c>
      <c r="B671" s="30"/>
      <c r="C671" s="2066">
        <f>'Og s3a'!C668</f>
        <v>0</v>
      </c>
      <c r="D671" s="2067"/>
      <c r="E671" s="2068">
        <f>'Og s3a'!E668</f>
        <v>0</v>
      </c>
      <c r="F671" s="2067"/>
      <c r="G671" s="870">
        <f>'Og s3a'!F668</f>
        <v>0</v>
      </c>
      <c r="H671" s="874"/>
      <c r="I671" s="411">
        <f>'Og s3a'!G668</f>
        <v>0</v>
      </c>
      <c r="J671" s="532"/>
      <c r="K671" s="30"/>
      <c r="L671" s="30"/>
      <c r="M671" s="240">
        <f t="shared" si="51"/>
        <v>0</v>
      </c>
      <c r="N671" s="240">
        <f t="shared" si="52"/>
        <v>0</v>
      </c>
      <c r="O671" s="240">
        <f t="shared" si="53"/>
        <v>0</v>
      </c>
      <c r="P671" s="240">
        <f t="shared" si="54"/>
        <v>0</v>
      </c>
      <c r="Q671" s="48">
        <f>'Og s3a'!H668</f>
        <v>0</v>
      </c>
      <c r="R671" s="412">
        <f>'Og s3a'!D668</f>
        <v>0</v>
      </c>
      <c r="S671" s="30"/>
      <c r="T671" s="306"/>
      <c r="U671" s="306"/>
      <c r="V671" s="306"/>
      <c r="W671" s="30"/>
      <c r="X671" s="30"/>
      <c r="Y671" s="30"/>
      <c r="Z671" s="30"/>
      <c r="AA671" s="30"/>
      <c r="AB671" s="30"/>
      <c r="AC671" s="30"/>
    </row>
    <row r="672" spans="1:29" ht="21" customHeight="1">
      <c r="A672" s="1254" t="str">
        <f t="shared" si="50"/>
        <v/>
      </c>
      <c r="B672" s="30"/>
      <c r="C672" s="2066">
        <f>'Og s3a'!C669</f>
        <v>0</v>
      </c>
      <c r="D672" s="2067"/>
      <c r="E672" s="2068">
        <f>'Og s3a'!E669</f>
        <v>0</v>
      </c>
      <c r="F672" s="2067"/>
      <c r="G672" s="870">
        <f>'Og s3a'!F669</f>
        <v>0</v>
      </c>
      <c r="H672" s="874"/>
      <c r="I672" s="411">
        <f>'Og s3a'!G669</f>
        <v>0</v>
      </c>
      <c r="J672" s="532"/>
      <c r="K672" s="30"/>
      <c r="L672" s="30"/>
      <c r="M672" s="240">
        <f t="shared" si="51"/>
        <v>0</v>
      </c>
      <c r="N672" s="240">
        <f t="shared" si="52"/>
        <v>0</v>
      </c>
      <c r="O672" s="240">
        <f t="shared" si="53"/>
        <v>0</v>
      </c>
      <c r="P672" s="240">
        <f t="shared" si="54"/>
        <v>0</v>
      </c>
      <c r="Q672" s="48">
        <f>'Og s3a'!H669</f>
        <v>0</v>
      </c>
      <c r="R672" s="412">
        <f>'Og s3a'!D669</f>
        <v>0</v>
      </c>
      <c r="S672" s="30"/>
      <c r="T672" s="306"/>
      <c r="U672" s="306"/>
      <c r="V672" s="306"/>
      <c r="W672" s="30"/>
      <c r="X672" s="30"/>
      <c r="Y672" s="30"/>
      <c r="Z672" s="30"/>
      <c r="AA672" s="30"/>
      <c r="AB672" s="30"/>
      <c r="AC672" s="30"/>
    </row>
    <row r="673" spans="1:29" ht="21" customHeight="1">
      <c r="A673" s="1254" t="str">
        <f t="shared" si="50"/>
        <v/>
      </c>
      <c r="B673" s="30"/>
      <c r="C673" s="2066">
        <f>'Og s3a'!C670</f>
        <v>0</v>
      </c>
      <c r="D673" s="2067"/>
      <c r="E673" s="2068">
        <f>'Og s3a'!E670</f>
        <v>0</v>
      </c>
      <c r="F673" s="2067"/>
      <c r="G673" s="870">
        <f>'Og s3a'!F670</f>
        <v>0</v>
      </c>
      <c r="H673" s="874"/>
      <c r="I673" s="411">
        <f>'Og s3a'!G670</f>
        <v>0</v>
      </c>
      <c r="J673" s="532"/>
      <c r="K673" s="30"/>
      <c r="L673" s="30"/>
      <c r="M673" s="240">
        <f t="shared" si="51"/>
        <v>0</v>
      </c>
      <c r="N673" s="240">
        <f t="shared" si="52"/>
        <v>0</v>
      </c>
      <c r="O673" s="240">
        <f t="shared" si="53"/>
        <v>0</v>
      </c>
      <c r="P673" s="240">
        <f t="shared" si="54"/>
        <v>0</v>
      </c>
      <c r="Q673" s="48">
        <f>'Og s3a'!H670</f>
        <v>0</v>
      </c>
      <c r="R673" s="412">
        <f>'Og s3a'!D670</f>
        <v>0</v>
      </c>
      <c r="S673" s="30"/>
      <c r="T673" s="306"/>
      <c r="U673" s="306"/>
      <c r="V673" s="306"/>
      <c r="W673" s="30"/>
      <c r="X673" s="30"/>
      <c r="Y673" s="30"/>
      <c r="Z673" s="30"/>
      <c r="AA673" s="30"/>
      <c r="AB673" s="30"/>
      <c r="AC673" s="30"/>
    </row>
    <row r="674" spans="1:29" ht="21" customHeight="1">
      <c r="A674" s="1254" t="str">
        <f t="shared" si="50"/>
        <v/>
      </c>
      <c r="B674" s="30"/>
      <c r="C674" s="2066">
        <f>'Og s3a'!C671</f>
        <v>0</v>
      </c>
      <c r="D674" s="2067"/>
      <c r="E674" s="2068">
        <f>'Og s3a'!E671</f>
        <v>0</v>
      </c>
      <c r="F674" s="2067"/>
      <c r="G674" s="870">
        <f>'Og s3a'!F671</f>
        <v>0</v>
      </c>
      <c r="H674" s="874"/>
      <c r="I674" s="411">
        <f>'Og s3a'!G671</f>
        <v>0</v>
      </c>
      <c r="J674" s="532"/>
      <c r="K674" s="30"/>
      <c r="L674" s="30"/>
      <c r="M674" s="240">
        <f t="shared" si="51"/>
        <v>0</v>
      </c>
      <c r="N674" s="240">
        <f t="shared" si="52"/>
        <v>0</v>
      </c>
      <c r="O674" s="240">
        <f t="shared" si="53"/>
        <v>0</v>
      </c>
      <c r="P674" s="240">
        <f t="shared" si="54"/>
        <v>0</v>
      </c>
      <c r="Q674" s="48">
        <f>'Og s3a'!H671</f>
        <v>0</v>
      </c>
      <c r="R674" s="412">
        <f>'Og s3a'!D671</f>
        <v>0</v>
      </c>
      <c r="S674" s="30"/>
      <c r="T674" s="306"/>
      <c r="U674" s="306"/>
      <c r="V674" s="306"/>
      <c r="W674" s="30"/>
      <c r="X674" s="30"/>
      <c r="Y674" s="30"/>
      <c r="Z674" s="30"/>
      <c r="AA674" s="30"/>
      <c r="AB674" s="30"/>
      <c r="AC674" s="30"/>
    </row>
    <row r="675" spans="1:29" ht="21" customHeight="1">
      <c r="A675" s="1254" t="str">
        <f t="shared" si="50"/>
        <v/>
      </c>
      <c r="B675" s="30"/>
      <c r="C675" s="2066">
        <f>'Og s3a'!C672</f>
        <v>0</v>
      </c>
      <c r="D675" s="2067"/>
      <c r="E675" s="2068">
        <f>'Og s3a'!E672</f>
        <v>0</v>
      </c>
      <c r="F675" s="2067"/>
      <c r="G675" s="870">
        <f>'Og s3a'!F672</f>
        <v>0</v>
      </c>
      <c r="H675" s="874"/>
      <c r="I675" s="411">
        <f>'Og s3a'!G672</f>
        <v>0</v>
      </c>
      <c r="J675" s="532"/>
      <c r="K675" s="30"/>
      <c r="L675" s="30"/>
      <c r="M675" s="240">
        <f t="shared" si="51"/>
        <v>0</v>
      </c>
      <c r="N675" s="240">
        <f t="shared" si="52"/>
        <v>0</v>
      </c>
      <c r="O675" s="240">
        <f t="shared" si="53"/>
        <v>0</v>
      </c>
      <c r="P675" s="240">
        <f t="shared" si="54"/>
        <v>0</v>
      </c>
      <c r="Q675" s="48">
        <f>'Og s3a'!H672</f>
        <v>0</v>
      </c>
      <c r="R675" s="412">
        <f>'Og s3a'!D672</f>
        <v>0</v>
      </c>
      <c r="S675" s="30"/>
      <c r="T675" s="306"/>
      <c r="U675" s="306"/>
      <c r="V675" s="306"/>
      <c r="W675" s="30"/>
      <c r="X675" s="30"/>
      <c r="Y675" s="30"/>
      <c r="Z675" s="30"/>
      <c r="AA675" s="30"/>
      <c r="AB675" s="30"/>
      <c r="AC675" s="30"/>
    </row>
    <row r="676" spans="1:29" ht="21" customHeight="1">
      <c r="A676" s="1254" t="str">
        <f t="shared" si="50"/>
        <v/>
      </c>
      <c r="B676" s="30"/>
      <c r="C676" s="2066">
        <f>'Og s3a'!C673</f>
        <v>0</v>
      </c>
      <c r="D676" s="2067"/>
      <c r="E676" s="2068">
        <f>'Og s3a'!E673</f>
        <v>0</v>
      </c>
      <c r="F676" s="2067"/>
      <c r="G676" s="870">
        <f>'Og s3a'!F673</f>
        <v>0</v>
      </c>
      <c r="H676" s="874"/>
      <c r="I676" s="411">
        <f>'Og s3a'!G673</f>
        <v>0</v>
      </c>
      <c r="J676" s="532"/>
      <c r="K676" s="30"/>
      <c r="L676" s="30"/>
      <c r="M676" s="240">
        <f t="shared" si="51"/>
        <v>0</v>
      </c>
      <c r="N676" s="240">
        <f t="shared" si="52"/>
        <v>0</v>
      </c>
      <c r="O676" s="240">
        <f t="shared" si="53"/>
        <v>0</v>
      </c>
      <c r="P676" s="240">
        <f t="shared" si="54"/>
        <v>0</v>
      </c>
      <c r="Q676" s="48">
        <f>'Og s3a'!H673</f>
        <v>0</v>
      </c>
      <c r="R676" s="412">
        <f>'Og s3a'!D673</f>
        <v>0</v>
      </c>
      <c r="S676" s="30"/>
      <c r="T676" s="306"/>
      <c r="U676" s="306"/>
      <c r="V676" s="306"/>
      <c r="W676" s="30"/>
      <c r="X676" s="30"/>
      <c r="Y676" s="30"/>
      <c r="Z676" s="30"/>
      <c r="AA676" s="30"/>
      <c r="AB676" s="30"/>
      <c r="AC676" s="30"/>
    </row>
    <row r="677" spans="1:29" ht="21" customHeight="1">
      <c r="A677" s="1254" t="str">
        <f t="shared" si="50"/>
        <v/>
      </c>
      <c r="B677" s="30"/>
      <c r="C677" s="2066">
        <f>'Og s3a'!C674</f>
        <v>0</v>
      </c>
      <c r="D677" s="2067"/>
      <c r="E677" s="2068">
        <f>'Og s3a'!E674</f>
        <v>0</v>
      </c>
      <c r="F677" s="2067"/>
      <c r="G677" s="870">
        <f>'Og s3a'!F674</f>
        <v>0</v>
      </c>
      <c r="H677" s="874"/>
      <c r="I677" s="411">
        <f>'Og s3a'!G674</f>
        <v>0</v>
      </c>
      <c r="J677" s="532"/>
      <c r="K677" s="30"/>
      <c r="L677" s="30"/>
      <c r="M677" s="240">
        <f t="shared" si="51"/>
        <v>0</v>
      </c>
      <c r="N677" s="240">
        <f t="shared" si="52"/>
        <v>0</v>
      </c>
      <c r="O677" s="240">
        <f t="shared" si="53"/>
        <v>0</v>
      </c>
      <c r="P677" s="240">
        <f t="shared" si="54"/>
        <v>0</v>
      </c>
      <c r="Q677" s="48">
        <f>'Og s3a'!H674</f>
        <v>0</v>
      </c>
      <c r="R677" s="412">
        <f>'Og s3a'!D674</f>
        <v>0</v>
      </c>
      <c r="S677" s="30"/>
      <c r="T677" s="306"/>
      <c r="U677" s="306"/>
      <c r="V677" s="306"/>
      <c r="W677" s="30"/>
      <c r="X677" s="30"/>
      <c r="Y677" s="30"/>
      <c r="Z677" s="30"/>
      <c r="AA677" s="30"/>
      <c r="AB677" s="30"/>
      <c r="AC677" s="30"/>
    </row>
    <row r="678" spans="1:29" ht="21" customHeight="1">
      <c r="A678" s="1254" t="str">
        <f t="shared" si="50"/>
        <v/>
      </c>
      <c r="B678" s="30"/>
      <c r="C678" s="2066">
        <f>'Og s3a'!C675</f>
        <v>0</v>
      </c>
      <c r="D678" s="2067"/>
      <c r="E678" s="2068">
        <f>'Og s3a'!E675</f>
        <v>0</v>
      </c>
      <c r="F678" s="2067"/>
      <c r="G678" s="870">
        <f>'Og s3a'!F675</f>
        <v>0</v>
      </c>
      <c r="H678" s="874"/>
      <c r="I678" s="411">
        <f>'Og s3a'!G675</f>
        <v>0</v>
      </c>
      <c r="J678" s="532"/>
      <c r="K678" s="30"/>
      <c r="L678" s="30"/>
      <c r="M678" s="240">
        <f t="shared" si="51"/>
        <v>0</v>
      </c>
      <c r="N678" s="240">
        <f t="shared" si="52"/>
        <v>0</v>
      </c>
      <c r="O678" s="240">
        <f t="shared" si="53"/>
        <v>0</v>
      </c>
      <c r="P678" s="240">
        <f t="shared" si="54"/>
        <v>0</v>
      </c>
      <c r="Q678" s="48">
        <f>'Og s3a'!H675</f>
        <v>0</v>
      </c>
      <c r="R678" s="412">
        <f>'Og s3a'!D675</f>
        <v>0</v>
      </c>
      <c r="S678" s="30"/>
      <c r="T678" s="306"/>
      <c r="U678" s="306"/>
      <c r="V678" s="306"/>
      <c r="W678" s="30"/>
      <c r="X678" s="30"/>
      <c r="Y678" s="30"/>
      <c r="Z678" s="30"/>
      <c r="AA678" s="30"/>
      <c r="AB678" s="30"/>
      <c r="AC678" s="30"/>
    </row>
    <row r="679" spans="1:29" ht="21" customHeight="1">
      <c r="A679" s="1254" t="str">
        <f t="shared" si="50"/>
        <v/>
      </c>
      <c r="B679" s="30"/>
      <c r="C679" s="2066">
        <f>'Og s3a'!C676</f>
        <v>0</v>
      </c>
      <c r="D679" s="2067"/>
      <c r="E679" s="2068">
        <f>'Og s3a'!E676</f>
        <v>0</v>
      </c>
      <c r="F679" s="2067"/>
      <c r="G679" s="870">
        <f>'Og s3a'!F676</f>
        <v>0</v>
      </c>
      <c r="H679" s="874"/>
      <c r="I679" s="411">
        <f>'Og s3a'!G676</f>
        <v>0</v>
      </c>
      <c r="J679" s="532"/>
      <c r="K679" s="30"/>
      <c r="L679" s="30"/>
      <c r="M679" s="240">
        <f t="shared" si="51"/>
        <v>0</v>
      </c>
      <c r="N679" s="240">
        <f t="shared" si="52"/>
        <v>0</v>
      </c>
      <c r="O679" s="240">
        <f t="shared" si="53"/>
        <v>0</v>
      </c>
      <c r="P679" s="240">
        <f t="shared" si="54"/>
        <v>0</v>
      </c>
      <c r="Q679" s="48">
        <f>'Og s3a'!H676</f>
        <v>0</v>
      </c>
      <c r="R679" s="412">
        <f>'Og s3a'!D676</f>
        <v>0</v>
      </c>
      <c r="S679" s="30"/>
      <c r="T679" s="306"/>
      <c r="U679" s="306"/>
      <c r="V679" s="306"/>
      <c r="W679" s="30"/>
      <c r="X679" s="30"/>
      <c r="Y679" s="30"/>
      <c r="Z679" s="30"/>
      <c r="AA679" s="30"/>
      <c r="AB679" s="30"/>
      <c r="AC679" s="30"/>
    </row>
    <row r="680" spans="1:29" ht="21" customHeight="1">
      <c r="A680" s="1254" t="str">
        <f t="shared" si="50"/>
        <v/>
      </c>
      <c r="B680" s="30"/>
      <c r="C680" s="2066">
        <f>'Og s3a'!C677</f>
        <v>0</v>
      </c>
      <c r="D680" s="2067"/>
      <c r="E680" s="2068">
        <f>'Og s3a'!E677</f>
        <v>0</v>
      </c>
      <c r="F680" s="2067"/>
      <c r="G680" s="870">
        <f>'Og s3a'!F677</f>
        <v>0</v>
      </c>
      <c r="H680" s="874"/>
      <c r="I680" s="411">
        <f>'Og s3a'!G677</f>
        <v>0</v>
      </c>
      <c r="J680" s="532"/>
      <c r="K680" s="30"/>
      <c r="L680" s="30"/>
      <c r="M680" s="240">
        <f t="shared" si="51"/>
        <v>0</v>
      </c>
      <c r="N680" s="240">
        <f t="shared" si="52"/>
        <v>0</v>
      </c>
      <c r="O680" s="240">
        <f t="shared" si="53"/>
        <v>0</v>
      </c>
      <c r="P680" s="240">
        <f t="shared" si="54"/>
        <v>0</v>
      </c>
      <c r="Q680" s="48">
        <f>'Og s3a'!H677</f>
        <v>0</v>
      </c>
      <c r="R680" s="412">
        <f>'Og s3a'!D677</f>
        <v>0</v>
      </c>
      <c r="S680" s="30"/>
      <c r="T680" s="306"/>
      <c r="U680" s="306"/>
      <c r="V680" s="306"/>
      <c r="W680" s="30"/>
      <c r="X680" s="30"/>
      <c r="Y680" s="30"/>
      <c r="Z680" s="30"/>
      <c r="AA680" s="30"/>
      <c r="AB680" s="30"/>
      <c r="AC680" s="30"/>
    </row>
    <row r="681" spans="1:29" ht="21" customHeight="1">
      <c r="A681" s="1254" t="str">
        <f t="shared" si="50"/>
        <v/>
      </c>
      <c r="B681" s="30"/>
      <c r="C681" s="2066">
        <f>'Og s3a'!C678</f>
        <v>0</v>
      </c>
      <c r="D681" s="2067"/>
      <c r="E681" s="2068">
        <f>'Og s3a'!E678</f>
        <v>0</v>
      </c>
      <c r="F681" s="2067"/>
      <c r="G681" s="870">
        <f>'Og s3a'!F678</f>
        <v>0</v>
      </c>
      <c r="H681" s="874"/>
      <c r="I681" s="411">
        <f>'Og s3a'!G678</f>
        <v>0</v>
      </c>
      <c r="J681" s="532"/>
      <c r="K681" s="30"/>
      <c r="L681" s="30"/>
      <c r="M681" s="240">
        <f t="shared" si="51"/>
        <v>0</v>
      </c>
      <c r="N681" s="240">
        <f t="shared" si="52"/>
        <v>0</v>
      </c>
      <c r="O681" s="240">
        <f t="shared" si="53"/>
        <v>0</v>
      </c>
      <c r="P681" s="240">
        <f t="shared" si="54"/>
        <v>0</v>
      </c>
      <c r="Q681" s="48">
        <f>'Og s3a'!H678</f>
        <v>0</v>
      </c>
      <c r="R681" s="412">
        <f>'Og s3a'!D678</f>
        <v>0</v>
      </c>
      <c r="S681" s="30"/>
      <c r="T681" s="306"/>
      <c r="U681" s="306"/>
      <c r="V681" s="306"/>
      <c r="W681" s="30"/>
      <c r="X681" s="30"/>
      <c r="Y681" s="30"/>
      <c r="Z681" s="30"/>
      <c r="AA681" s="30"/>
      <c r="AB681" s="30"/>
      <c r="AC681" s="30"/>
    </row>
    <row r="682" spans="1:29" ht="21" customHeight="1">
      <c r="A682" s="1254" t="str">
        <f t="shared" si="50"/>
        <v/>
      </c>
      <c r="B682" s="30"/>
      <c r="C682" s="2066">
        <f>'Og s3a'!C679</f>
        <v>0</v>
      </c>
      <c r="D682" s="2067"/>
      <c r="E682" s="2068">
        <f>'Og s3a'!E679</f>
        <v>0</v>
      </c>
      <c r="F682" s="2067"/>
      <c r="G682" s="870">
        <f>'Og s3a'!F679</f>
        <v>0</v>
      </c>
      <c r="H682" s="874"/>
      <c r="I682" s="411">
        <f>'Og s3a'!G679</f>
        <v>0</v>
      </c>
      <c r="J682" s="532"/>
      <c r="K682" s="30"/>
      <c r="L682" s="30"/>
      <c r="M682" s="240">
        <f t="shared" si="51"/>
        <v>0</v>
      </c>
      <c r="N682" s="240">
        <f t="shared" si="52"/>
        <v>0</v>
      </c>
      <c r="O682" s="240">
        <f t="shared" si="53"/>
        <v>0</v>
      </c>
      <c r="P682" s="240">
        <f t="shared" si="54"/>
        <v>0</v>
      </c>
      <c r="Q682" s="48">
        <f>'Og s3a'!H679</f>
        <v>0</v>
      </c>
      <c r="R682" s="412">
        <f>'Og s3a'!D679</f>
        <v>0</v>
      </c>
      <c r="S682" s="30"/>
      <c r="T682" s="306"/>
      <c r="U682" s="306"/>
      <c r="V682" s="306"/>
      <c r="W682" s="30"/>
      <c r="X682" s="30"/>
      <c r="Y682" s="30"/>
      <c r="Z682" s="30"/>
      <c r="AA682" s="30"/>
      <c r="AB682" s="30"/>
      <c r="AC682" s="30"/>
    </row>
    <row r="683" spans="1:29" ht="21" customHeight="1">
      <c r="A683" s="1254" t="str">
        <f t="shared" si="50"/>
        <v/>
      </c>
      <c r="B683" s="30"/>
      <c r="C683" s="2066">
        <f>'Og s3a'!C680</f>
        <v>0</v>
      </c>
      <c r="D683" s="2067"/>
      <c r="E683" s="2068">
        <f>'Og s3a'!E680</f>
        <v>0</v>
      </c>
      <c r="F683" s="2067"/>
      <c r="G683" s="870">
        <f>'Og s3a'!F680</f>
        <v>0</v>
      </c>
      <c r="H683" s="874"/>
      <c r="I683" s="411">
        <f>'Og s3a'!G680</f>
        <v>0</v>
      </c>
      <c r="J683" s="532"/>
      <c r="K683" s="30"/>
      <c r="L683" s="30"/>
      <c r="M683" s="240">
        <f t="shared" si="51"/>
        <v>0</v>
      </c>
      <c r="N683" s="240">
        <f t="shared" si="52"/>
        <v>0</v>
      </c>
      <c r="O683" s="240">
        <f t="shared" si="53"/>
        <v>0</v>
      </c>
      <c r="P683" s="240">
        <f t="shared" si="54"/>
        <v>0</v>
      </c>
      <c r="Q683" s="48">
        <f>'Og s3a'!H680</f>
        <v>0</v>
      </c>
      <c r="R683" s="412">
        <f>'Og s3a'!D680</f>
        <v>0</v>
      </c>
      <c r="S683" s="30"/>
      <c r="T683" s="306"/>
      <c r="U683" s="306"/>
      <c r="V683" s="306"/>
      <c r="W683" s="30"/>
      <c r="X683" s="30"/>
      <c r="Y683" s="30"/>
      <c r="Z683" s="30"/>
      <c r="AA683" s="30"/>
      <c r="AB683" s="30"/>
      <c r="AC683" s="30"/>
    </row>
    <row r="684" spans="1:29" ht="21" customHeight="1">
      <c r="A684" s="1254" t="str">
        <f t="shared" si="50"/>
        <v/>
      </c>
      <c r="B684" s="30"/>
      <c r="C684" s="2066">
        <f>'Og s3a'!C681</f>
        <v>0</v>
      </c>
      <c r="D684" s="2067"/>
      <c r="E684" s="2068">
        <f>'Og s3a'!E681</f>
        <v>0</v>
      </c>
      <c r="F684" s="2067"/>
      <c r="G684" s="870">
        <f>'Og s3a'!F681</f>
        <v>0</v>
      </c>
      <c r="H684" s="874"/>
      <c r="I684" s="411">
        <f>'Og s3a'!G681</f>
        <v>0</v>
      </c>
      <c r="J684" s="532"/>
      <c r="K684" s="30"/>
      <c r="L684" s="30"/>
      <c r="M684" s="240">
        <f t="shared" si="51"/>
        <v>0</v>
      </c>
      <c r="N684" s="240">
        <f t="shared" si="52"/>
        <v>0</v>
      </c>
      <c r="O684" s="240">
        <f t="shared" si="53"/>
        <v>0</v>
      </c>
      <c r="P684" s="240">
        <f t="shared" si="54"/>
        <v>0</v>
      </c>
      <c r="Q684" s="48">
        <f>'Og s3a'!H681</f>
        <v>0</v>
      </c>
      <c r="R684" s="412">
        <f>'Og s3a'!D681</f>
        <v>0</v>
      </c>
      <c r="S684" s="30"/>
      <c r="T684" s="306"/>
      <c r="U684" s="306"/>
      <c r="V684" s="306"/>
      <c r="W684" s="30"/>
      <c r="X684" s="30"/>
      <c r="Y684" s="30"/>
      <c r="Z684" s="30"/>
      <c r="AA684" s="30"/>
      <c r="AB684" s="30"/>
      <c r="AC684" s="30"/>
    </row>
    <row r="685" spans="1:29" ht="21" customHeight="1">
      <c r="A685" s="1254" t="str">
        <f t="shared" si="50"/>
        <v/>
      </c>
      <c r="B685" s="30"/>
      <c r="C685" s="2066">
        <f>'Og s3a'!C682</f>
        <v>0</v>
      </c>
      <c r="D685" s="2067"/>
      <c r="E685" s="2068">
        <f>'Og s3a'!E682</f>
        <v>0</v>
      </c>
      <c r="F685" s="2067"/>
      <c r="G685" s="870">
        <f>'Og s3a'!F682</f>
        <v>0</v>
      </c>
      <c r="H685" s="874"/>
      <c r="I685" s="411">
        <f>'Og s3a'!G682</f>
        <v>0</v>
      </c>
      <c r="J685" s="532"/>
      <c r="K685" s="30"/>
      <c r="L685" s="30"/>
      <c r="M685" s="240">
        <f t="shared" si="51"/>
        <v>0</v>
      </c>
      <c r="N685" s="240">
        <f t="shared" si="52"/>
        <v>0</v>
      </c>
      <c r="O685" s="240">
        <f t="shared" si="53"/>
        <v>0</v>
      </c>
      <c r="P685" s="240">
        <f t="shared" si="54"/>
        <v>0</v>
      </c>
      <c r="Q685" s="48">
        <f>'Og s3a'!H682</f>
        <v>0</v>
      </c>
      <c r="R685" s="412">
        <f>'Og s3a'!D682</f>
        <v>0</v>
      </c>
      <c r="S685" s="30"/>
      <c r="T685" s="306"/>
      <c r="U685" s="306"/>
      <c r="V685" s="306"/>
      <c r="W685" s="30"/>
      <c r="X685" s="30"/>
      <c r="Y685" s="30"/>
      <c r="Z685" s="30"/>
      <c r="AA685" s="30"/>
      <c r="AB685" s="30"/>
      <c r="AC685" s="30"/>
    </row>
    <row r="686" spans="1:29" ht="21" customHeight="1">
      <c r="A686" s="1254" t="str">
        <f t="shared" si="50"/>
        <v/>
      </c>
      <c r="B686" s="30"/>
      <c r="C686" s="2066">
        <f>'Og s3a'!C683</f>
        <v>0</v>
      </c>
      <c r="D686" s="2067"/>
      <c r="E686" s="2068">
        <f>'Og s3a'!E683</f>
        <v>0</v>
      </c>
      <c r="F686" s="2067"/>
      <c r="G686" s="870">
        <f>'Og s3a'!F683</f>
        <v>0</v>
      </c>
      <c r="H686" s="874"/>
      <c r="I686" s="411">
        <f>'Og s3a'!G683</f>
        <v>0</v>
      </c>
      <c r="J686" s="532"/>
      <c r="K686" s="30"/>
      <c r="L686" s="30"/>
      <c r="M686" s="240">
        <f t="shared" si="51"/>
        <v>0</v>
      </c>
      <c r="N686" s="240">
        <f t="shared" si="52"/>
        <v>0</v>
      </c>
      <c r="O686" s="240">
        <f t="shared" si="53"/>
        <v>0</v>
      </c>
      <c r="P686" s="240">
        <f t="shared" si="54"/>
        <v>0</v>
      </c>
      <c r="Q686" s="48">
        <f>'Og s3a'!H683</f>
        <v>0</v>
      </c>
      <c r="R686" s="412">
        <f>'Og s3a'!D683</f>
        <v>0</v>
      </c>
      <c r="S686" s="30"/>
      <c r="T686" s="306"/>
      <c r="U686" s="306"/>
      <c r="V686" s="306"/>
      <c r="W686" s="30"/>
      <c r="X686" s="30"/>
      <c r="Y686" s="30"/>
      <c r="Z686" s="30"/>
      <c r="AA686" s="30"/>
      <c r="AB686" s="30"/>
      <c r="AC686" s="30"/>
    </row>
    <row r="687" spans="1:29" ht="21" customHeight="1">
      <c r="A687" s="1254" t="str">
        <f t="shared" si="50"/>
        <v/>
      </c>
      <c r="B687" s="30"/>
      <c r="C687" s="2066">
        <f>'Og s3a'!C684</f>
        <v>0</v>
      </c>
      <c r="D687" s="2067"/>
      <c r="E687" s="2068">
        <f>'Og s3a'!E684</f>
        <v>0</v>
      </c>
      <c r="F687" s="2067"/>
      <c r="G687" s="870">
        <f>'Og s3a'!F684</f>
        <v>0</v>
      </c>
      <c r="H687" s="874"/>
      <c r="I687" s="411">
        <f>'Og s3a'!G684</f>
        <v>0</v>
      </c>
      <c r="J687" s="532"/>
      <c r="K687" s="30"/>
      <c r="L687" s="30"/>
      <c r="M687" s="240">
        <f t="shared" si="51"/>
        <v>0</v>
      </c>
      <c r="N687" s="240">
        <f t="shared" si="52"/>
        <v>0</v>
      </c>
      <c r="O687" s="240">
        <f t="shared" si="53"/>
        <v>0</v>
      </c>
      <c r="P687" s="240">
        <f t="shared" si="54"/>
        <v>0</v>
      </c>
      <c r="Q687" s="48">
        <f>'Og s3a'!H684</f>
        <v>0</v>
      </c>
      <c r="R687" s="412">
        <f>'Og s3a'!D684</f>
        <v>0</v>
      </c>
      <c r="S687" s="30"/>
      <c r="T687" s="306"/>
      <c r="U687" s="306"/>
      <c r="V687" s="306"/>
      <c r="W687" s="30"/>
      <c r="X687" s="30"/>
      <c r="Y687" s="30"/>
      <c r="Z687" s="30"/>
      <c r="AA687" s="30"/>
      <c r="AB687" s="30"/>
      <c r="AC687" s="30"/>
    </row>
    <row r="688" spans="1:29" ht="21" customHeight="1">
      <c r="A688" s="1254" t="str">
        <f t="shared" si="50"/>
        <v/>
      </c>
      <c r="B688" s="30"/>
      <c r="C688" s="2066">
        <f>'Og s3a'!C685</f>
        <v>0</v>
      </c>
      <c r="D688" s="2067"/>
      <c r="E688" s="2068">
        <f>'Og s3a'!E685</f>
        <v>0</v>
      </c>
      <c r="F688" s="2067"/>
      <c r="G688" s="870">
        <f>'Og s3a'!F685</f>
        <v>0</v>
      </c>
      <c r="H688" s="874"/>
      <c r="I688" s="411">
        <f>'Og s3a'!G685</f>
        <v>0</v>
      </c>
      <c r="J688" s="532"/>
      <c r="K688" s="30"/>
      <c r="L688" s="30"/>
      <c r="M688" s="240">
        <f t="shared" si="51"/>
        <v>0</v>
      </c>
      <c r="N688" s="240">
        <f t="shared" si="52"/>
        <v>0</v>
      </c>
      <c r="O688" s="240">
        <f t="shared" si="53"/>
        <v>0</v>
      </c>
      <c r="P688" s="240">
        <f t="shared" si="54"/>
        <v>0</v>
      </c>
      <c r="Q688" s="48">
        <f>'Og s3a'!H685</f>
        <v>0</v>
      </c>
      <c r="R688" s="412">
        <f>'Og s3a'!D685</f>
        <v>0</v>
      </c>
      <c r="S688" s="30"/>
      <c r="T688" s="306"/>
      <c r="U688" s="306"/>
      <c r="V688" s="306"/>
      <c r="W688" s="30"/>
      <c r="X688" s="30"/>
      <c r="Y688" s="30"/>
      <c r="Z688" s="30"/>
      <c r="AA688" s="30"/>
      <c r="AB688" s="30"/>
      <c r="AC688" s="30"/>
    </row>
    <row r="689" spans="1:29" ht="21" customHeight="1">
      <c r="A689" s="1254" t="str">
        <f t="shared" si="50"/>
        <v/>
      </c>
      <c r="B689" s="30"/>
      <c r="C689" s="2066">
        <f>'Og s3a'!C686</f>
        <v>0</v>
      </c>
      <c r="D689" s="2067"/>
      <c r="E689" s="2068">
        <f>'Og s3a'!E686</f>
        <v>0</v>
      </c>
      <c r="F689" s="2067"/>
      <c r="G689" s="870">
        <f>'Og s3a'!F686</f>
        <v>0</v>
      </c>
      <c r="H689" s="874"/>
      <c r="I689" s="411">
        <f>'Og s3a'!G686</f>
        <v>0</v>
      </c>
      <c r="J689" s="532"/>
      <c r="K689" s="30"/>
      <c r="L689" s="30"/>
      <c r="M689" s="240">
        <f t="shared" si="51"/>
        <v>0</v>
      </c>
      <c r="N689" s="240">
        <f t="shared" si="52"/>
        <v>0</v>
      </c>
      <c r="O689" s="240">
        <f t="shared" si="53"/>
        <v>0</v>
      </c>
      <c r="P689" s="240">
        <f t="shared" si="54"/>
        <v>0</v>
      </c>
      <c r="Q689" s="48">
        <f>'Og s3a'!H686</f>
        <v>0</v>
      </c>
      <c r="R689" s="412">
        <f>'Og s3a'!D686</f>
        <v>0</v>
      </c>
      <c r="S689" s="30"/>
      <c r="T689" s="306"/>
      <c r="U689" s="306"/>
      <c r="V689" s="306"/>
      <c r="W689" s="30"/>
      <c r="X689" s="30"/>
      <c r="Y689" s="30"/>
      <c r="Z689" s="30"/>
      <c r="AA689" s="30"/>
      <c r="AB689" s="30"/>
      <c r="AC689" s="30"/>
    </row>
    <row r="690" spans="1:29" ht="21" customHeight="1">
      <c r="A690" s="1254" t="str">
        <f t="shared" si="50"/>
        <v/>
      </c>
      <c r="B690" s="30"/>
      <c r="C690" s="2066">
        <f>'Og s3a'!C687</f>
        <v>0</v>
      </c>
      <c r="D690" s="2067"/>
      <c r="E690" s="2068">
        <f>'Og s3a'!E687</f>
        <v>0</v>
      </c>
      <c r="F690" s="2067"/>
      <c r="G690" s="870">
        <f>'Og s3a'!F687</f>
        <v>0</v>
      </c>
      <c r="H690" s="874"/>
      <c r="I690" s="411">
        <f>'Og s3a'!G687</f>
        <v>0</v>
      </c>
      <c r="J690" s="532"/>
      <c r="K690" s="30"/>
      <c r="L690" s="30"/>
      <c r="M690" s="240">
        <f t="shared" si="51"/>
        <v>0</v>
      </c>
      <c r="N690" s="240">
        <f t="shared" si="52"/>
        <v>0</v>
      </c>
      <c r="O690" s="240">
        <f t="shared" si="53"/>
        <v>0</v>
      </c>
      <c r="P690" s="240">
        <f t="shared" si="54"/>
        <v>0</v>
      </c>
      <c r="Q690" s="48">
        <f>'Og s3a'!H687</f>
        <v>0</v>
      </c>
      <c r="R690" s="412">
        <f>'Og s3a'!D687</f>
        <v>0</v>
      </c>
      <c r="S690" s="30"/>
      <c r="T690" s="306"/>
      <c r="U690" s="306"/>
      <c r="V690" s="306"/>
      <c r="W690" s="30"/>
      <c r="X690" s="30"/>
      <c r="Y690" s="30"/>
      <c r="Z690" s="30"/>
      <c r="AA690" s="30"/>
      <c r="AB690" s="30"/>
      <c r="AC690" s="30"/>
    </row>
    <row r="691" spans="1:29" ht="21" customHeight="1">
      <c r="A691" s="1254" t="str">
        <f t="shared" si="50"/>
        <v/>
      </c>
      <c r="B691" s="30"/>
      <c r="C691" s="2066">
        <f>'Og s3a'!C688</f>
        <v>0</v>
      </c>
      <c r="D691" s="2067"/>
      <c r="E691" s="2068">
        <f>'Og s3a'!E688</f>
        <v>0</v>
      </c>
      <c r="F691" s="2067"/>
      <c r="G691" s="870">
        <f>'Og s3a'!F688</f>
        <v>0</v>
      </c>
      <c r="H691" s="874"/>
      <c r="I691" s="411">
        <f>'Og s3a'!G688</f>
        <v>0</v>
      </c>
      <c r="J691" s="532"/>
      <c r="K691" s="30"/>
      <c r="L691" s="30"/>
      <c r="M691" s="240">
        <f t="shared" si="51"/>
        <v>0</v>
      </c>
      <c r="N691" s="240">
        <f t="shared" si="52"/>
        <v>0</v>
      </c>
      <c r="O691" s="240">
        <f t="shared" si="53"/>
        <v>0</v>
      </c>
      <c r="P691" s="240">
        <f t="shared" si="54"/>
        <v>0</v>
      </c>
      <c r="Q691" s="48">
        <f>'Og s3a'!H688</f>
        <v>0</v>
      </c>
      <c r="R691" s="412">
        <f>'Og s3a'!D688</f>
        <v>0</v>
      </c>
      <c r="S691" s="30"/>
      <c r="T691" s="306"/>
      <c r="U691" s="306"/>
      <c r="V691" s="306"/>
      <c r="W691" s="30"/>
      <c r="X691" s="30"/>
      <c r="Y691" s="30"/>
      <c r="Z691" s="30"/>
      <c r="AA691" s="30"/>
      <c r="AB691" s="30"/>
      <c r="AC691" s="30"/>
    </row>
    <row r="692" spans="1:29" ht="21" customHeight="1">
      <c r="A692" s="1254" t="str">
        <f t="shared" si="50"/>
        <v/>
      </c>
      <c r="B692" s="30"/>
      <c r="C692" s="2066">
        <f>'Og s3a'!C689</f>
        <v>0</v>
      </c>
      <c r="D692" s="2067"/>
      <c r="E692" s="2068">
        <f>'Og s3a'!E689</f>
        <v>0</v>
      </c>
      <c r="F692" s="2067"/>
      <c r="G692" s="870">
        <f>'Og s3a'!F689</f>
        <v>0</v>
      </c>
      <c r="H692" s="874"/>
      <c r="I692" s="411">
        <f>'Og s3a'!G689</f>
        <v>0</v>
      </c>
      <c r="J692" s="532"/>
      <c r="K692" s="30"/>
      <c r="L692" s="30"/>
      <c r="M692" s="240">
        <f t="shared" si="51"/>
        <v>0</v>
      </c>
      <c r="N692" s="240">
        <f t="shared" si="52"/>
        <v>0</v>
      </c>
      <c r="O692" s="240">
        <f t="shared" si="53"/>
        <v>0</v>
      </c>
      <c r="P692" s="240">
        <f t="shared" si="54"/>
        <v>0</v>
      </c>
      <c r="Q692" s="48">
        <f>'Og s3a'!H689</f>
        <v>0</v>
      </c>
      <c r="R692" s="412">
        <f>'Og s3a'!D689</f>
        <v>0</v>
      </c>
      <c r="S692" s="30"/>
      <c r="T692" s="306"/>
      <c r="U692" s="306"/>
      <c r="V692" s="306"/>
      <c r="W692" s="30"/>
      <c r="X692" s="30"/>
      <c r="Y692" s="30"/>
      <c r="Z692" s="30"/>
      <c r="AA692" s="30"/>
      <c r="AB692" s="30"/>
      <c r="AC692" s="30"/>
    </row>
    <row r="693" spans="1:29" ht="21" customHeight="1">
      <c r="A693" s="1254" t="str">
        <f t="shared" si="50"/>
        <v/>
      </c>
      <c r="B693" s="30"/>
      <c r="C693" s="2066">
        <f>'Og s3a'!C690</f>
        <v>0</v>
      </c>
      <c r="D693" s="2067"/>
      <c r="E693" s="2068">
        <f>'Og s3a'!E690</f>
        <v>0</v>
      </c>
      <c r="F693" s="2067"/>
      <c r="G693" s="870">
        <f>'Og s3a'!F690</f>
        <v>0</v>
      </c>
      <c r="H693" s="874"/>
      <c r="I693" s="411">
        <f>'Og s3a'!G690</f>
        <v>0</v>
      </c>
      <c r="J693" s="532"/>
      <c r="K693" s="30"/>
      <c r="L693" s="30"/>
      <c r="M693" s="240">
        <f t="shared" si="51"/>
        <v>0</v>
      </c>
      <c r="N693" s="240">
        <f t="shared" si="52"/>
        <v>0</v>
      </c>
      <c r="O693" s="240">
        <f t="shared" si="53"/>
        <v>0</v>
      </c>
      <c r="P693" s="240">
        <f t="shared" si="54"/>
        <v>0</v>
      </c>
      <c r="Q693" s="48">
        <f>'Og s3a'!H690</f>
        <v>0</v>
      </c>
      <c r="R693" s="412">
        <f>'Og s3a'!D690</f>
        <v>0</v>
      </c>
      <c r="S693" s="30"/>
      <c r="T693" s="306"/>
      <c r="U693" s="306"/>
      <c r="V693" s="306"/>
      <c r="W693" s="30"/>
      <c r="X693" s="30"/>
      <c r="Y693" s="30"/>
      <c r="Z693" s="30"/>
      <c r="AA693" s="30"/>
      <c r="AB693" s="30"/>
      <c r="AC693" s="30"/>
    </row>
    <row r="694" spans="1:29" ht="21" customHeight="1">
      <c r="A694" s="1254" t="str">
        <f t="shared" si="50"/>
        <v/>
      </c>
      <c r="B694" s="30"/>
      <c r="C694" s="2066">
        <f>'Og s3a'!C691</f>
        <v>0</v>
      </c>
      <c r="D694" s="2067"/>
      <c r="E694" s="2068">
        <f>'Og s3a'!E691</f>
        <v>0</v>
      </c>
      <c r="F694" s="2067"/>
      <c r="G694" s="870">
        <f>'Og s3a'!F691</f>
        <v>0</v>
      </c>
      <c r="H694" s="874"/>
      <c r="I694" s="411">
        <f>'Og s3a'!G691</f>
        <v>0</v>
      </c>
      <c r="J694" s="532"/>
      <c r="K694" s="30"/>
      <c r="L694" s="30"/>
      <c r="M694" s="240">
        <f t="shared" si="51"/>
        <v>0</v>
      </c>
      <c r="N694" s="240">
        <f t="shared" si="52"/>
        <v>0</v>
      </c>
      <c r="O694" s="240">
        <f t="shared" si="53"/>
        <v>0</v>
      </c>
      <c r="P694" s="240">
        <f t="shared" si="54"/>
        <v>0</v>
      </c>
      <c r="Q694" s="48">
        <f>'Og s3a'!H691</f>
        <v>0</v>
      </c>
      <c r="R694" s="412">
        <f>'Og s3a'!D691</f>
        <v>0</v>
      </c>
      <c r="S694" s="30"/>
      <c r="T694" s="306"/>
      <c r="U694" s="306"/>
      <c r="V694" s="306"/>
      <c r="W694" s="30"/>
      <c r="X694" s="30"/>
      <c r="Y694" s="30"/>
      <c r="Z694" s="30"/>
      <c r="AA694" s="30"/>
      <c r="AB694" s="30"/>
      <c r="AC694" s="30"/>
    </row>
    <row r="695" spans="1:29" ht="21" customHeight="1">
      <c r="A695" s="1254" t="str">
        <f t="shared" si="50"/>
        <v/>
      </c>
      <c r="B695" s="30"/>
      <c r="C695" s="2066">
        <f>'Og s3a'!C692</f>
        <v>0</v>
      </c>
      <c r="D695" s="2067"/>
      <c r="E695" s="2068">
        <f>'Og s3a'!E692</f>
        <v>0</v>
      </c>
      <c r="F695" s="2067"/>
      <c r="G695" s="870">
        <f>'Og s3a'!F692</f>
        <v>0</v>
      </c>
      <c r="H695" s="874"/>
      <c r="I695" s="411">
        <f>'Og s3a'!G692</f>
        <v>0</v>
      </c>
      <c r="J695" s="532"/>
      <c r="K695" s="30"/>
      <c r="L695" s="30"/>
      <c r="M695" s="240">
        <f t="shared" si="51"/>
        <v>0</v>
      </c>
      <c r="N695" s="240">
        <f t="shared" si="52"/>
        <v>0</v>
      </c>
      <c r="O695" s="240">
        <f t="shared" si="53"/>
        <v>0</v>
      </c>
      <c r="P695" s="240">
        <f t="shared" si="54"/>
        <v>0</v>
      </c>
      <c r="Q695" s="48">
        <f>'Og s3a'!H692</f>
        <v>0</v>
      </c>
      <c r="R695" s="412">
        <f>'Og s3a'!D692</f>
        <v>0</v>
      </c>
      <c r="S695" s="30"/>
      <c r="T695" s="306"/>
      <c r="U695" s="306"/>
      <c r="V695" s="306"/>
      <c r="W695" s="30"/>
      <c r="X695" s="30"/>
      <c r="Y695" s="30"/>
      <c r="Z695" s="30"/>
      <c r="AA695" s="30"/>
      <c r="AB695" s="30"/>
      <c r="AC695" s="30"/>
    </row>
    <row r="696" spans="1:29" ht="21" customHeight="1">
      <c r="A696" s="1254" t="str">
        <f t="shared" si="50"/>
        <v/>
      </c>
      <c r="B696" s="30"/>
      <c r="C696" s="2066">
        <f>'Og s3a'!C693</f>
        <v>0</v>
      </c>
      <c r="D696" s="2067"/>
      <c r="E696" s="2068">
        <f>'Og s3a'!E693</f>
        <v>0</v>
      </c>
      <c r="F696" s="2067"/>
      <c r="G696" s="870">
        <f>'Og s3a'!F693</f>
        <v>0</v>
      </c>
      <c r="H696" s="874"/>
      <c r="I696" s="411">
        <f>'Og s3a'!G693</f>
        <v>0</v>
      </c>
      <c r="J696" s="532"/>
      <c r="K696" s="30"/>
      <c r="L696" s="30"/>
      <c r="M696" s="240">
        <f t="shared" si="51"/>
        <v>0</v>
      </c>
      <c r="N696" s="240">
        <f t="shared" si="52"/>
        <v>0</v>
      </c>
      <c r="O696" s="240">
        <f t="shared" si="53"/>
        <v>0</v>
      </c>
      <c r="P696" s="240">
        <f t="shared" si="54"/>
        <v>0</v>
      </c>
      <c r="Q696" s="48">
        <f>'Og s3a'!H693</f>
        <v>0</v>
      </c>
      <c r="R696" s="412">
        <f>'Og s3a'!D693</f>
        <v>0</v>
      </c>
      <c r="S696" s="30"/>
      <c r="T696" s="306"/>
      <c r="U696" s="306"/>
      <c r="V696" s="306"/>
      <c r="W696" s="30"/>
      <c r="X696" s="30"/>
      <c r="Y696" s="30"/>
      <c r="Z696" s="30"/>
      <c r="AA696" s="30"/>
      <c r="AB696" s="30"/>
      <c r="AC696" s="30"/>
    </row>
    <row r="697" spans="1:29" ht="21" customHeight="1">
      <c r="A697" s="1254" t="str">
        <f t="shared" si="50"/>
        <v/>
      </c>
      <c r="B697" s="30"/>
      <c r="C697" s="2066">
        <f>'Og s3a'!C694</f>
        <v>0</v>
      </c>
      <c r="D697" s="2067"/>
      <c r="E697" s="2068">
        <f>'Og s3a'!E694</f>
        <v>0</v>
      </c>
      <c r="F697" s="2067"/>
      <c r="G697" s="870">
        <f>'Og s3a'!F694</f>
        <v>0</v>
      </c>
      <c r="H697" s="874"/>
      <c r="I697" s="411">
        <f>'Og s3a'!G694</f>
        <v>0</v>
      </c>
      <c r="J697" s="532"/>
      <c r="K697" s="30"/>
      <c r="L697" s="30"/>
      <c r="M697" s="240">
        <f t="shared" si="51"/>
        <v>0</v>
      </c>
      <c r="N697" s="240">
        <f t="shared" si="52"/>
        <v>0</v>
      </c>
      <c r="O697" s="240">
        <f t="shared" si="53"/>
        <v>0</v>
      </c>
      <c r="P697" s="240">
        <f t="shared" si="54"/>
        <v>0</v>
      </c>
      <c r="Q697" s="48">
        <f>'Og s3a'!H694</f>
        <v>0</v>
      </c>
      <c r="R697" s="412">
        <f>'Og s3a'!D694</f>
        <v>0</v>
      </c>
      <c r="S697" s="30"/>
      <c r="T697" s="306"/>
      <c r="U697" s="306"/>
      <c r="V697" s="306"/>
      <c r="W697" s="30"/>
      <c r="X697" s="30"/>
      <c r="Y697" s="30"/>
      <c r="Z697" s="30"/>
      <c r="AA697" s="30"/>
      <c r="AB697" s="30"/>
      <c r="AC697" s="30"/>
    </row>
    <row r="698" spans="1:29" ht="21" customHeight="1">
      <c r="A698" s="1254" t="str">
        <f t="shared" si="50"/>
        <v/>
      </c>
      <c r="B698" s="30"/>
      <c r="C698" s="2066">
        <f>'Og s3a'!C695</f>
        <v>0</v>
      </c>
      <c r="D698" s="2067"/>
      <c r="E698" s="2068">
        <f>'Og s3a'!E695</f>
        <v>0</v>
      </c>
      <c r="F698" s="2067"/>
      <c r="G698" s="870">
        <f>'Og s3a'!F695</f>
        <v>0</v>
      </c>
      <c r="H698" s="874"/>
      <c r="I698" s="411">
        <f>'Og s3a'!G695</f>
        <v>0</v>
      </c>
      <c r="J698" s="532"/>
      <c r="K698" s="30"/>
      <c r="L698" s="30"/>
      <c r="M698" s="240">
        <f t="shared" si="51"/>
        <v>0</v>
      </c>
      <c r="N698" s="240">
        <f t="shared" si="52"/>
        <v>0</v>
      </c>
      <c r="O698" s="240">
        <f t="shared" si="53"/>
        <v>0</v>
      </c>
      <c r="P698" s="240">
        <f t="shared" si="54"/>
        <v>0</v>
      </c>
      <c r="Q698" s="48">
        <f>'Og s3a'!H695</f>
        <v>0</v>
      </c>
      <c r="R698" s="412">
        <f>'Og s3a'!D695</f>
        <v>0</v>
      </c>
      <c r="S698" s="30"/>
      <c r="T698" s="306"/>
      <c r="U698" s="306"/>
      <c r="V698" s="306"/>
      <c r="W698" s="30"/>
      <c r="X698" s="30"/>
      <c r="Y698" s="30"/>
      <c r="Z698" s="30"/>
      <c r="AA698" s="30"/>
      <c r="AB698" s="30"/>
      <c r="AC698" s="30"/>
    </row>
    <row r="699" spans="1:29" ht="21" customHeight="1">
      <c r="A699" s="1254" t="str">
        <f t="shared" si="50"/>
        <v/>
      </c>
      <c r="B699" s="30"/>
      <c r="C699" s="2066">
        <f>'Og s3a'!C696</f>
        <v>0</v>
      </c>
      <c r="D699" s="2067"/>
      <c r="E699" s="2068">
        <f>'Og s3a'!E696</f>
        <v>0</v>
      </c>
      <c r="F699" s="2067"/>
      <c r="G699" s="870">
        <f>'Og s3a'!F696</f>
        <v>0</v>
      </c>
      <c r="H699" s="874"/>
      <c r="I699" s="411">
        <f>'Og s3a'!G696</f>
        <v>0</v>
      </c>
      <c r="J699" s="532"/>
      <c r="K699" s="30"/>
      <c r="L699" s="30"/>
      <c r="M699" s="240">
        <f t="shared" si="51"/>
        <v>0</v>
      </c>
      <c r="N699" s="240">
        <f t="shared" si="52"/>
        <v>0</v>
      </c>
      <c r="O699" s="240">
        <f t="shared" si="53"/>
        <v>0</v>
      </c>
      <c r="P699" s="240">
        <f t="shared" si="54"/>
        <v>0</v>
      </c>
      <c r="Q699" s="48">
        <f>'Og s3a'!H696</f>
        <v>0</v>
      </c>
      <c r="R699" s="412">
        <f>'Og s3a'!D696</f>
        <v>0</v>
      </c>
      <c r="S699" s="30"/>
      <c r="T699" s="306"/>
      <c r="U699" s="306"/>
      <c r="V699" s="306"/>
      <c r="W699" s="30"/>
      <c r="X699" s="30"/>
      <c r="Y699" s="30"/>
      <c r="Z699" s="30"/>
      <c r="AA699" s="30"/>
      <c r="AB699" s="30"/>
      <c r="AC699" s="30"/>
    </row>
    <row r="700" spans="1:29" ht="21" customHeight="1">
      <c r="A700" s="1254" t="str">
        <f t="shared" si="50"/>
        <v/>
      </c>
      <c r="B700" s="30"/>
      <c r="C700" s="2066">
        <f>'Og s3a'!C697</f>
        <v>0</v>
      </c>
      <c r="D700" s="2067"/>
      <c r="E700" s="2068">
        <f>'Og s3a'!E697</f>
        <v>0</v>
      </c>
      <c r="F700" s="2067"/>
      <c r="G700" s="870">
        <f>'Og s3a'!F697</f>
        <v>0</v>
      </c>
      <c r="H700" s="874"/>
      <c r="I700" s="411">
        <f>'Og s3a'!G697</f>
        <v>0</v>
      </c>
      <c r="J700" s="532"/>
      <c r="K700" s="30"/>
      <c r="L700" s="30"/>
      <c r="M700" s="240">
        <f t="shared" si="51"/>
        <v>0</v>
      </c>
      <c r="N700" s="240">
        <f t="shared" si="52"/>
        <v>0</v>
      </c>
      <c r="O700" s="240">
        <f t="shared" si="53"/>
        <v>0</v>
      </c>
      <c r="P700" s="240">
        <f t="shared" si="54"/>
        <v>0</v>
      </c>
      <c r="Q700" s="48">
        <f>'Og s3a'!H697</f>
        <v>0</v>
      </c>
      <c r="R700" s="412">
        <f>'Og s3a'!D697</f>
        <v>0</v>
      </c>
      <c r="S700" s="30"/>
      <c r="T700" s="306"/>
      <c r="U700" s="306"/>
      <c r="V700" s="306"/>
      <c r="W700" s="30"/>
      <c r="X700" s="30"/>
      <c r="Y700" s="30"/>
      <c r="Z700" s="30"/>
      <c r="AA700" s="30"/>
      <c r="AB700" s="30"/>
      <c r="AC700" s="30"/>
    </row>
    <row r="701" spans="1:29" ht="21" customHeight="1">
      <c r="A701" s="1254" t="str">
        <f t="shared" si="50"/>
        <v/>
      </c>
      <c r="B701" s="30"/>
      <c r="C701" s="2066">
        <f>'Og s3a'!C698</f>
        <v>0</v>
      </c>
      <c r="D701" s="2067"/>
      <c r="E701" s="2068">
        <f>'Og s3a'!E698</f>
        <v>0</v>
      </c>
      <c r="F701" s="2067"/>
      <c r="G701" s="870">
        <f>'Og s3a'!F698</f>
        <v>0</v>
      </c>
      <c r="H701" s="874"/>
      <c r="I701" s="411">
        <f>'Og s3a'!G698</f>
        <v>0</v>
      </c>
      <c r="J701" s="532"/>
      <c r="K701" s="30"/>
      <c r="L701" s="30"/>
      <c r="M701" s="240">
        <f t="shared" si="51"/>
        <v>0</v>
      </c>
      <c r="N701" s="240">
        <f t="shared" si="52"/>
        <v>0</v>
      </c>
      <c r="O701" s="240">
        <f t="shared" si="53"/>
        <v>0</v>
      </c>
      <c r="P701" s="240">
        <f t="shared" si="54"/>
        <v>0</v>
      </c>
      <c r="Q701" s="48">
        <f>'Og s3a'!H698</f>
        <v>0</v>
      </c>
      <c r="R701" s="412">
        <f>'Og s3a'!D698</f>
        <v>0</v>
      </c>
      <c r="S701" s="30"/>
      <c r="T701" s="306"/>
      <c r="U701" s="306"/>
      <c r="V701" s="306"/>
      <c r="W701" s="30"/>
      <c r="X701" s="30"/>
      <c r="Y701" s="30"/>
      <c r="Z701" s="30"/>
      <c r="AA701" s="30"/>
      <c r="AB701" s="30"/>
      <c r="AC701" s="30"/>
    </row>
    <row r="702" spans="1:29" ht="21" customHeight="1">
      <c r="A702" s="1254" t="str">
        <f t="shared" si="50"/>
        <v/>
      </c>
      <c r="B702" s="30"/>
      <c r="C702" s="2066">
        <f>'Og s3a'!C699</f>
        <v>0</v>
      </c>
      <c r="D702" s="2067"/>
      <c r="E702" s="2068">
        <f>'Og s3a'!E699</f>
        <v>0</v>
      </c>
      <c r="F702" s="2067"/>
      <c r="G702" s="870">
        <f>'Og s3a'!F699</f>
        <v>0</v>
      </c>
      <c r="H702" s="874"/>
      <c r="I702" s="411">
        <f>'Og s3a'!G699</f>
        <v>0</v>
      </c>
      <c r="J702" s="532"/>
      <c r="K702" s="30"/>
      <c r="L702" s="30"/>
      <c r="M702" s="240">
        <f t="shared" si="51"/>
        <v>0</v>
      </c>
      <c r="N702" s="240">
        <f t="shared" si="52"/>
        <v>0</v>
      </c>
      <c r="O702" s="240">
        <f t="shared" si="53"/>
        <v>0</v>
      </c>
      <c r="P702" s="240">
        <f t="shared" si="54"/>
        <v>0</v>
      </c>
      <c r="Q702" s="48">
        <f>'Og s3a'!H699</f>
        <v>0</v>
      </c>
      <c r="R702" s="412">
        <f>'Og s3a'!D699</f>
        <v>0</v>
      </c>
      <c r="S702" s="30"/>
      <c r="T702" s="306"/>
      <c r="U702" s="306"/>
      <c r="V702" s="306"/>
      <c r="W702" s="30"/>
      <c r="X702" s="30"/>
      <c r="Y702" s="30"/>
      <c r="Z702" s="30"/>
      <c r="AA702" s="30"/>
      <c r="AB702" s="30"/>
      <c r="AC702" s="30"/>
    </row>
    <row r="703" spans="1:29" ht="21" customHeight="1">
      <c r="A703" s="1254" t="str">
        <f t="shared" si="50"/>
        <v/>
      </c>
      <c r="B703" s="30"/>
      <c r="C703" s="2066">
        <f>'Og s3a'!C700</f>
        <v>0</v>
      </c>
      <c r="D703" s="2067"/>
      <c r="E703" s="2068">
        <f>'Og s3a'!E700</f>
        <v>0</v>
      </c>
      <c r="F703" s="2067"/>
      <c r="G703" s="870">
        <f>'Og s3a'!F700</f>
        <v>0</v>
      </c>
      <c r="H703" s="874"/>
      <c r="I703" s="411">
        <f>'Og s3a'!G700</f>
        <v>0</v>
      </c>
      <c r="J703" s="532"/>
      <c r="K703" s="30"/>
      <c r="L703" s="30"/>
      <c r="M703" s="240">
        <f t="shared" si="51"/>
        <v>0</v>
      </c>
      <c r="N703" s="240">
        <f t="shared" si="52"/>
        <v>0</v>
      </c>
      <c r="O703" s="240">
        <f t="shared" si="53"/>
        <v>0</v>
      </c>
      <c r="P703" s="240">
        <f t="shared" si="54"/>
        <v>0</v>
      </c>
      <c r="Q703" s="48">
        <f>'Og s3a'!H700</f>
        <v>0</v>
      </c>
      <c r="R703" s="412">
        <f>'Og s3a'!D700</f>
        <v>0</v>
      </c>
      <c r="S703" s="30"/>
      <c r="T703" s="306"/>
      <c r="U703" s="306"/>
      <c r="V703" s="306"/>
      <c r="W703" s="30"/>
      <c r="X703" s="30"/>
      <c r="Y703" s="30"/>
      <c r="Z703" s="30"/>
      <c r="AA703" s="30"/>
      <c r="AB703" s="30"/>
      <c r="AC703" s="30"/>
    </row>
    <row r="704" spans="1:29" ht="21" customHeight="1">
      <c r="A704" s="1254" t="str">
        <f t="shared" si="50"/>
        <v/>
      </c>
      <c r="B704" s="30"/>
      <c r="C704" s="2066">
        <f>'Og s3a'!C701</f>
        <v>0</v>
      </c>
      <c r="D704" s="2067"/>
      <c r="E704" s="2068">
        <f>'Og s3a'!E701</f>
        <v>0</v>
      </c>
      <c r="F704" s="2067"/>
      <c r="G704" s="870">
        <f>'Og s3a'!F701</f>
        <v>0</v>
      </c>
      <c r="H704" s="874"/>
      <c r="I704" s="411">
        <f>'Og s3a'!G701</f>
        <v>0</v>
      </c>
      <c r="J704" s="532"/>
      <c r="K704" s="30"/>
      <c r="L704" s="30"/>
      <c r="M704" s="240">
        <f t="shared" si="51"/>
        <v>0</v>
      </c>
      <c r="N704" s="240">
        <f t="shared" si="52"/>
        <v>0</v>
      </c>
      <c r="O704" s="240">
        <f t="shared" si="53"/>
        <v>0</v>
      </c>
      <c r="P704" s="240">
        <f t="shared" si="54"/>
        <v>0</v>
      </c>
      <c r="Q704" s="48">
        <f>'Og s3a'!H701</f>
        <v>0</v>
      </c>
      <c r="R704" s="412">
        <f>'Og s3a'!D701</f>
        <v>0</v>
      </c>
      <c r="S704" s="30"/>
      <c r="T704" s="306"/>
      <c r="U704" s="306"/>
      <c r="V704" s="306"/>
      <c r="W704" s="30"/>
      <c r="X704" s="30"/>
      <c r="Y704" s="30"/>
      <c r="Z704" s="30"/>
      <c r="AA704" s="30"/>
      <c r="AB704" s="30"/>
      <c r="AC704" s="30"/>
    </row>
    <row r="705" spans="1:29" ht="21" customHeight="1">
      <c r="A705" s="1254" t="str">
        <f t="shared" si="50"/>
        <v/>
      </c>
      <c r="B705" s="30"/>
      <c r="C705" s="2066">
        <f>'Og s3a'!C702</f>
        <v>0</v>
      </c>
      <c r="D705" s="2067"/>
      <c r="E705" s="2068">
        <f>'Og s3a'!E702</f>
        <v>0</v>
      </c>
      <c r="F705" s="2067"/>
      <c r="G705" s="870">
        <f>'Og s3a'!F702</f>
        <v>0</v>
      </c>
      <c r="H705" s="874"/>
      <c r="I705" s="411">
        <f>'Og s3a'!G702</f>
        <v>0</v>
      </c>
      <c r="J705" s="532"/>
      <c r="K705" s="30"/>
      <c r="L705" s="30"/>
      <c r="M705" s="240">
        <f t="shared" si="51"/>
        <v>0</v>
      </c>
      <c r="N705" s="240">
        <f t="shared" si="52"/>
        <v>0</v>
      </c>
      <c r="O705" s="240">
        <f t="shared" si="53"/>
        <v>0</v>
      </c>
      <c r="P705" s="240">
        <f t="shared" si="54"/>
        <v>0</v>
      </c>
      <c r="Q705" s="48">
        <f>'Og s3a'!H702</f>
        <v>0</v>
      </c>
      <c r="R705" s="412">
        <f>'Og s3a'!D702</f>
        <v>0</v>
      </c>
      <c r="S705" s="30"/>
      <c r="T705" s="306"/>
      <c r="U705" s="306"/>
      <c r="V705" s="306"/>
      <c r="W705" s="30"/>
      <c r="X705" s="30"/>
      <c r="Y705" s="30"/>
      <c r="Z705" s="30"/>
      <c r="AA705" s="30"/>
      <c r="AB705" s="30"/>
      <c r="AC705" s="30"/>
    </row>
    <row r="706" spans="1:29" ht="21" customHeight="1">
      <c r="A706" s="1254" t="str">
        <f t="shared" si="50"/>
        <v/>
      </c>
      <c r="B706" s="30"/>
      <c r="C706" s="2066">
        <f>'Og s3a'!C703</f>
        <v>0</v>
      </c>
      <c r="D706" s="2067"/>
      <c r="E706" s="2068">
        <f>'Og s3a'!E703</f>
        <v>0</v>
      </c>
      <c r="F706" s="2067"/>
      <c r="G706" s="870">
        <f>'Og s3a'!F703</f>
        <v>0</v>
      </c>
      <c r="H706" s="874"/>
      <c r="I706" s="411">
        <f>'Og s3a'!G703</f>
        <v>0</v>
      </c>
      <c r="J706" s="532"/>
      <c r="K706" s="30"/>
      <c r="L706" s="30"/>
      <c r="M706" s="240">
        <f t="shared" si="51"/>
        <v>0</v>
      </c>
      <c r="N706" s="240">
        <f t="shared" si="52"/>
        <v>0</v>
      </c>
      <c r="O706" s="240">
        <f t="shared" si="53"/>
        <v>0</v>
      </c>
      <c r="P706" s="240">
        <f t="shared" si="54"/>
        <v>0</v>
      </c>
      <c r="Q706" s="48">
        <f>'Og s3a'!H703</f>
        <v>0</v>
      </c>
      <c r="R706" s="412">
        <f>'Og s3a'!D703</f>
        <v>0</v>
      </c>
      <c r="S706" s="30"/>
      <c r="T706" s="306"/>
      <c r="U706" s="306"/>
      <c r="V706" s="306"/>
      <c r="W706" s="30"/>
      <c r="X706" s="30"/>
      <c r="Y706" s="30"/>
      <c r="Z706" s="30"/>
      <c r="AA706" s="30"/>
      <c r="AB706" s="30"/>
      <c r="AC706" s="30"/>
    </row>
    <row r="707" spans="1:29" ht="21" customHeight="1">
      <c r="A707" s="1254" t="str">
        <f t="shared" si="50"/>
        <v/>
      </c>
      <c r="B707" s="30"/>
      <c r="C707" s="2066">
        <f>'Og s3a'!C704</f>
        <v>0</v>
      </c>
      <c r="D707" s="2067"/>
      <c r="E707" s="2068">
        <f>'Og s3a'!E704</f>
        <v>0</v>
      </c>
      <c r="F707" s="2067"/>
      <c r="G707" s="870">
        <f>'Og s3a'!F704</f>
        <v>0</v>
      </c>
      <c r="H707" s="874"/>
      <c r="I707" s="411">
        <f>'Og s3a'!G704</f>
        <v>0</v>
      </c>
      <c r="J707" s="532"/>
      <c r="K707" s="30"/>
      <c r="L707" s="30"/>
      <c r="M707" s="240">
        <f t="shared" si="51"/>
        <v>0</v>
      </c>
      <c r="N707" s="240">
        <f t="shared" si="52"/>
        <v>0</v>
      </c>
      <c r="O707" s="240">
        <f t="shared" si="53"/>
        <v>0</v>
      </c>
      <c r="P707" s="240">
        <f t="shared" si="54"/>
        <v>0</v>
      </c>
      <c r="Q707" s="48">
        <f>'Og s3a'!H704</f>
        <v>0</v>
      </c>
      <c r="R707" s="412">
        <f>'Og s3a'!D704</f>
        <v>0</v>
      </c>
      <c r="S707" s="30"/>
      <c r="T707" s="306"/>
      <c r="U707" s="306"/>
      <c r="V707" s="306"/>
      <c r="W707" s="30"/>
      <c r="X707" s="30"/>
      <c r="Y707" s="30"/>
      <c r="Z707" s="30"/>
      <c r="AA707" s="30"/>
      <c r="AB707" s="30"/>
      <c r="AC707" s="30"/>
    </row>
    <row r="708" spans="1:29" ht="21" customHeight="1" thickBot="1">
      <c r="A708" s="1254" t="str">
        <f t="shared" si="50"/>
        <v/>
      </c>
      <c r="B708" s="30"/>
      <c r="C708" s="2066">
        <f>'Og s3a'!C705</f>
        <v>0</v>
      </c>
      <c r="D708" s="2067"/>
      <c r="E708" s="2068">
        <f>'Og s3a'!E705</f>
        <v>0</v>
      </c>
      <c r="F708" s="2067"/>
      <c r="G708" s="870">
        <f>'Og s3a'!F705</f>
        <v>0</v>
      </c>
      <c r="H708" s="874"/>
      <c r="I708" s="411">
        <f>'Og s3a'!G705</f>
        <v>0</v>
      </c>
      <c r="J708" s="532"/>
      <c r="K708" s="30"/>
      <c r="L708" s="30"/>
      <c r="M708" s="240">
        <f t="shared" si="51"/>
        <v>0</v>
      </c>
      <c r="N708" s="240">
        <f t="shared" si="52"/>
        <v>0</v>
      </c>
      <c r="O708" s="240">
        <f t="shared" si="53"/>
        <v>0</v>
      </c>
      <c r="P708" s="240">
        <f t="shared" si="54"/>
        <v>0</v>
      </c>
      <c r="Q708" s="48">
        <f>'Og s3a'!H705</f>
        <v>0</v>
      </c>
      <c r="R708" s="412">
        <f>'Og s3a'!D705</f>
        <v>0</v>
      </c>
      <c r="S708" s="30"/>
      <c r="T708" s="306"/>
      <c r="U708" s="306"/>
      <c r="V708" s="306"/>
      <c r="W708" s="30"/>
      <c r="X708" s="30"/>
      <c r="Y708" s="30"/>
      <c r="Z708" s="30"/>
      <c r="AA708" s="30"/>
      <c r="AB708" s="30"/>
      <c r="AC708" s="30"/>
    </row>
    <row r="709" spans="1:29" ht="16.5" customHeight="1">
      <c r="A709" s="1254" t="s">
        <v>49</v>
      </c>
      <c r="B709" s="30"/>
      <c r="C709" s="409"/>
      <c r="D709" s="402"/>
      <c r="E709" s="403"/>
      <c r="F709" s="403"/>
      <c r="G709" s="406"/>
      <c r="H709" s="402"/>
      <c r="I709" s="465" t="s">
        <v>939</v>
      </c>
      <c r="J709" s="1069"/>
      <c r="K709" s="30"/>
      <c r="L709" s="30"/>
      <c r="M709" s="189">
        <f>SUM(M9:M708)</f>
        <v>0</v>
      </c>
      <c r="N709" s="241">
        <f>SUM(N9:N708)</f>
        <v>0</v>
      </c>
      <c r="O709" s="219">
        <f>SUM(O9:O708)</f>
        <v>0</v>
      </c>
      <c r="P709" s="197">
        <f>SUM(P9:P708)</f>
        <v>0</v>
      </c>
      <c r="Q709" s="30"/>
      <c r="R709" s="30"/>
      <c r="S709" s="30"/>
      <c r="T709" s="306"/>
      <c r="U709" s="306"/>
      <c r="V709" s="306"/>
      <c r="W709" s="30"/>
      <c r="X709" s="30"/>
      <c r="Y709" s="30"/>
      <c r="Z709" s="30"/>
      <c r="AA709" s="30"/>
      <c r="AB709" s="30"/>
      <c r="AC709" s="30"/>
    </row>
    <row r="710" spans="1:29" ht="16.5" customHeight="1">
      <c r="A710" s="1254" t="s">
        <v>49</v>
      </c>
      <c r="B710" s="30"/>
      <c r="C710" s="413"/>
      <c r="D710" s="393"/>
      <c r="E710" s="415"/>
      <c r="F710" s="415"/>
      <c r="G710" s="414"/>
      <c r="H710" s="393"/>
      <c r="I710" s="464" t="s">
        <v>203</v>
      </c>
      <c r="J710" s="1070"/>
      <c r="K710" s="30"/>
      <c r="L710" s="30"/>
      <c r="M710" s="189"/>
      <c r="N710" s="241"/>
      <c r="O710" s="219"/>
      <c r="P710" s="197"/>
      <c r="Q710" s="30"/>
      <c r="R710" s="30"/>
      <c r="S710" s="30"/>
      <c r="T710" s="306"/>
      <c r="U710" s="306"/>
      <c r="V710" s="306"/>
      <c r="W710" s="30"/>
      <c r="X710" s="30"/>
      <c r="Y710" s="30"/>
      <c r="Z710" s="30"/>
      <c r="AA710" s="30"/>
      <c r="AB710" s="30"/>
      <c r="AC710" s="30"/>
    </row>
    <row r="711" spans="1:29" ht="16.5" customHeight="1" thickBot="1">
      <c r="A711" s="1254" t="s">
        <v>49</v>
      </c>
      <c r="B711" s="30"/>
      <c r="C711" s="410"/>
      <c r="D711" s="404"/>
      <c r="E711" s="405"/>
      <c r="F711" s="405"/>
      <c r="G711" s="407"/>
      <c r="H711" s="404"/>
      <c r="I711" s="408" t="s">
        <v>44</v>
      </c>
      <c r="J711" s="279"/>
      <c r="K711" s="30"/>
      <c r="L711" s="30"/>
      <c r="Q711" s="30"/>
      <c r="R711" s="30"/>
      <c r="S711" s="30"/>
      <c r="T711" s="306"/>
      <c r="U711" s="306"/>
      <c r="V711" s="306"/>
      <c r="W711" s="30"/>
      <c r="X711" s="30"/>
      <c r="Y711" s="30"/>
      <c r="Z711" s="30"/>
      <c r="AA711" s="30"/>
      <c r="AB711" s="30"/>
      <c r="AC711" s="30"/>
    </row>
    <row r="712" spans="1:29" ht="12.75" customHeight="1">
      <c r="A712" s="1255"/>
      <c r="B712" s="30"/>
      <c r="C712" s="384"/>
      <c r="D712" s="384"/>
      <c r="E712" s="384"/>
      <c r="F712" s="384"/>
      <c r="G712" s="384"/>
      <c r="H712" s="384"/>
      <c r="I712" s="384"/>
      <c r="J712" s="385"/>
      <c r="K712" s="30"/>
      <c r="L712" s="30"/>
      <c r="Q712" s="30"/>
      <c r="R712" s="30"/>
      <c r="S712" s="30"/>
      <c r="T712" s="306"/>
      <c r="U712" s="306"/>
      <c r="V712" s="306"/>
      <c r="W712" s="30"/>
      <c r="X712" s="30"/>
      <c r="Y712" s="30"/>
      <c r="Z712" s="30"/>
      <c r="AA712" s="30"/>
      <c r="AB712" s="30"/>
      <c r="AC712" s="30"/>
    </row>
    <row r="713" spans="1:29">
      <c r="A713" s="1255"/>
      <c r="B713" s="30"/>
      <c r="C713" s="391"/>
      <c r="D713" s="391"/>
      <c r="E713" s="391"/>
      <c r="F713" s="391"/>
      <c r="G713" s="391"/>
      <c r="H713" s="391"/>
      <c r="I713" s="391"/>
      <c r="J713" s="391"/>
      <c r="K713" s="30"/>
      <c r="L713" s="30"/>
      <c r="Q713" s="30"/>
      <c r="R713" s="30"/>
      <c r="S713" s="30"/>
      <c r="T713" s="30"/>
      <c r="U713" s="30"/>
      <c r="V713" s="30"/>
      <c r="W713" s="30"/>
      <c r="X713" s="30"/>
      <c r="Y713" s="30"/>
      <c r="Z713" s="30"/>
      <c r="AA713" s="30"/>
      <c r="AB713" s="30"/>
      <c r="AC713" s="30"/>
    </row>
    <row r="714" spans="1:29">
      <c r="A714" s="1255"/>
      <c r="B714" s="30"/>
      <c r="C714" s="391"/>
      <c r="D714" s="391"/>
      <c r="E714" s="391"/>
      <c r="F714" s="391"/>
      <c r="G714" s="391"/>
      <c r="H714" s="391"/>
      <c r="I714" s="391"/>
      <c r="J714" s="391"/>
      <c r="K714" s="30"/>
      <c r="L714" s="30"/>
      <c r="Q714" s="30"/>
      <c r="R714" s="30"/>
      <c r="S714" s="30"/>
      <c r="T714" s="30"/>
      <c r="U714" s="30"/>
      <c r="V714" s="30"/>
      <c r="W714" s="30"/>
      <c r="X714" s="30"/>
      <c r="Y714" s="30"/>
      <c r="Z714" s="30"/>
      <c r="AA714" s="30"/>
      <c r="AB714" s="30"/>
      <c r="AC714" s="30"/>
    </row>
    <row r="715" spans="1:29">
      <c r="A715" s="30"/>
      <c r="B715" s="30"/>
      <c r="C715" s="391"/>
      <c r="D715" s="391"/>
      <c r="E715" s="391"/>
      <c r="F715" s="391"/>
      <c r="G715" s="391"/>
      <c r="H715" s="391"/>
      <c r="I715" s="391"/>
      <c r="J715" s="391"/>
      <c r="K715" s="30"/>
      <c r="L715" s="30"/>
      <c r="Q715" s="30"/>
      <c r="R715" s="30"/>
      <c r="S715" s="30"/>
      <c r="T715" s="30"/>
      <c r="U715" s="30"/>
      <c r="V715" s="30"/>
      <c r="W715" s="30"/>
      <c r="X715" s="30"/>
      <c r="Y715" s="30"/>
      <c r="Z715" s="30"/>
      <c r="AA715" s="30"/>
      <c r="AB715" s="30"/>
      <c r="AC715" s="30"/>
    </row>
    <row r="716" spans="1:29">
      <c r="A716" s="30"/>
      <c r="B716" s="30"/>
      <c r="C716" s="30"/>
      <c r="D716" s="30"/>
      <c r="E716" s="30"/>
      <c r="F716" s="30"/>
      <c r="G716" s="30"/>
      <c r="H716" s="30"/>
      <c r="I716" s="30"/>
      <c r="J716" s="30"/>
      <c r="K716" s="30"/>
      <c r="L716" s="30"/>
      <c r="Q716" s="30"/>
      <c r="R716" s="30"/>
      <c r="S716" s="30"/>
      <c r="T716" s="30"/>
      <c r="U716" s="30"/>
      <c r="V716" s="30"/>
      <c r="W716" s="30"/>
      <c r="X716" s="30"/>
      <c r="Y716" s="30"/>
      <c r="Z716" s="30"/>
      <c r="AA716" s="30"/>
      <c r="AB716" s="30"/>
      <c r="AC716" s="30"/>
    </row>
    <row r="717" spans="1:29">
      <c r="A717" s="30"/>
      <c r="B717" s="30"/>
      <c r="C717" s="30"/>
      <c r="D717" s="30"/>
      <c r="E717" s="30"/>
      <c r="F717" s="30"/>
      <c r="G717" s="30"/>
      <c r="H717" s="30"/>
      <c r="I717" s="30"/>
      <c r="J717" s="30"/>
      <c r="K717" s="30"/>
      <c r="L717" s="30"/>
      <c r="Q717" s="30"/>
      <c r="R717" s="30"/>
      <c r="S717" s="30"/>
      <c r="T717" s="30"/>
      <c r="U717" s="30"/>
      <c r="V717" s="30"/>
      <c r="W717" s="30"/>
      <c r="X717" s="30"/>
      <c r="Y717" s="30"/>
      <c r="Z717" s="30"/>
      <c r="AA717" s="30"/>
      <c r="AB717" s="30"/>
      <c r="AC717" s="30"/>
    </row>
    <row r="718" spans="1:29">
      <c r="A718" s="30"/>
      <c r="B718" s="30"/>
      <c r="C718" s="30"/>
      <c r="D718" s="30"/>
      <c r="E718" s="30"/>
      <c r="F718" s="30"/>
      <c r="G718" s="30"/>
      <c r="H718" s="30"/>
      <c r="I718" s="30"/>
      <c r="J718" s="30"/>
      <c r="K718" s="30"/>
      <c r="L718" s="30"/>
      <c r="Q718" s="30"/>
      <c r="R718" s="30"/>
      <c r="S718" s="30"/>
      <c r="T718" s="30"/>
      <c r="U718" s="30"/>
      <c r="V718" s="30"/>
      <c r="W718" s="30"/>
      <c r="X718" s="30"/>
      <c r="Y718" s="30"/>
      <c r="Z718" s="30"/>
      <c r="AA718" s="30"/>
      <c r="AB718" s="30"/>
      <c r="AC718" s="30"/>
    </row>
    <row r="719" spans="1:29">
      <c r="A719" s="30"/>
      <c r="B719" s="30"/>
      <c r="C719" s="30"/>
      <c r="D719" s="30"/>
      <c r="E719" s="30"/>
      <c r="F719" s="30"/>
      <c r="G719" s="30"/>
      <c r="H719" s="30"/>
      <c r="I719" s="30"/>
      <c r="J719" s="30"/>
      <c r="K719" s="30"/>
      <c r="L719" s="30"/>
      <c r="Q719" s="30"/>
      <c r="R719" s="30"/>
      <c r="S719" s="30"/>
      <c r="T719" s="30"/>
      <c r="U719" s="30"/>
      <c r="V719" s="30"/>
      <c r="W719" s="30"/>
      <c r="X719" s="30"/>
      <c r="Y719" s="30"/>
      <c r="Z719" s="30"/>
      <c r="AA719" s="30"/>
      <c r="AB719" s="30"/>
      <c r="AC719" s="30"/>
    </row>
    <row r="720" spans="1:29">
      <c r="A720" s="30"/>
      <c r="B720" s="30"/>
      <c r="C720" s="30"/>
      <c r="D720" s="30"/>
      <c r="E720" s="30"/>
      <c r="F720" s="30"/>
      <c r="G720" s="30"/>
      <c r="H720" s="30"/>
      <c r="I720" s="30"/>
      <c r="J720" s="30"/>
      <c r="K720" s="30"/>
      <c r="L720" s="30"/>
      <c r="Q720" s="30"/>
      <c r="R720" s="30"/>
      <c r="S720" s="30"/>
      <c r="T720" s="30"/>
      <c r="U720" s="30"/>
      <c r="V720" s="30"/>
      <c r="W720" s="30"/>
      <c r="X720" s="30"/>
      <c r="Y720" s="30"/>
      <c r="Z720" s="30"/>
      <c r="AA720" s="30"/>
      <c r="AB720" s="30"/>
      <c r="AC720" s="30"/>
    </row>
    <row r="721" spans="1:29">
      <c r="A721" s="30"/>
      <c r="B721" s="30"/>
      <c r="C721" s="30"/>
      <c r="D721" s="30"/>
      <c r="E721" s="30"/>
      <c r="F721" s="30"/>
      <c r="G721" s="30"/>
      <c r="H721" s="30"/>
      <c r="I721" s="30"/>
      <c r="J721" s="30"/>
      <c r="K721" s="30"/>
      <c r="L721" s="30"/>
      <c r="Q721" s="30"/>
      <c r="R721" s="30"/>
      <c r="S721" s="30"/>
      <c r="T721" s="30"/>
      <c r="U721" s="30"/>
      <c r="V721" s="30"/>
      <c r="W721" s="30"/>
      <c r="X721" s="30"/>
      <c r="Y721" s="30"/>
      <c r="Z721" s="30"/>
      <c r="AA721" s="30"/>
      <c r="AB721" s="30"/>
      <c r="AC721" s="30"/>
    </row>
    <row r="722" spans="1:29">
      <c r="A722" s="30"/>
      <c r="B722" s="30"/>
      <c r="C722" s="30"/>
      <c r="D722" s="30"/>
      <c r="E722" s="30"/>
      <c r="F722" s="30"/>
      <c r="G722" s="30"/>
      <c r="H722" s="30"/>
      <c r="I722" s="30"/>
      <c r="J722" s="30"/>
      <c r="K722" s="30"/>
      <c r="L722" s="30"/>
      <c r="Q722" s="30"/>
      <c r="R722" s="30"/>
      <c r="S722" s="30"/>
      <c r="T722" s="30"/>
      <c r="U722" s="30"/>
      <c r="V722" s="30"/>
      <c r="W722" s="30"/>
      <c r="X722" s="30"/>
      <c r="Y722" s="30"/>
      <c r="Z722" s="30"/>
      <c r="AA722" s="30"/>
      <c r="AB722" s="30"/>
      <c r="AC722" s="30"/>
    </row>
    <row r="723" spans="1:29">
      <c r="A723" s="30"/>
      <c r="B723" s="30"/>
      <c r="C723" s="30"/>
      <c r="D723" s="30"/>
      <c r="E723" s="30"/>
      <c r="F723" s="30"/>
      <c r="G723" s="30"/>
      <c r="H723" s="30"/>
      <c r="I723" s="30"/>
      <c r="J723" s="30"/>
      <c r="K723" s="30"/>
      <c r="L723" s="30"/>
      <c r="Q723" s="30"/>
      <c r="R723" s="30"/>
      <c r="S723" s="30"/>
      <c r="T723" s="30"/>
      <c r="U723" s="30"/>
      <c r="V723" s="30"/>
      <c r="W723" s="30"/>
      <c r="X723" s="30"/>
      <c r="Y723" s="30"/>
      <c r="Z723" s="30"/>
      <c r="AA723" s="30"/>
      <c r="AB723" s="30"/>
      <c r="AC723" s="30"/>
    </row>
    <row r="724" spans="1:29">
      <c r="A724" s="30"/>
      <c r="B724" s="30"/>
      <c r="C724" s="30"/>
      <c r="D724" s="30"/>
      <c r="E724" s="30"/>
      <c r="F724" s="30"/>
      <c r="G724" s="30"/>
      <c r="H724" s="30"/>
      <c r="I724" s="30"/>
      <c r="J724" s="30"/>
      <c r="K724" s="30"/>
      <c r="L724" s="30"/>
      <c r="Q724" s="30"/>
      <c r="R724" s="30"/>
      <c r="S724" s="30"/>
      <c r="T724" s="30"/>
      <c r="U724" s="30"/>
      <c r="V724" s="30"/>
      <c r="W724" s="30"/>
      <c r="X724" s="30"/>
      <c r="Y724" s="30"/>
      <c r="Z724" s="30"/>
      <c r="AA724" s="30"/>
      <c r="AB724" s="30"/>
      <c r="AC724" s="30"/>
    </row>
    <row r="725" spans="1:29">
      <c r="A725" s="30"/>
      <c r="B725" s="30"/>
      <c r="C725" s="30"/>
      <c r="D725" s="30"/>
      <c r="E725" s="30"/>
      <c r="F725" s="30"/>
      <c r="G725" s="30"/>
      <c r="H725" s="30"/>
      <c r="I725" s="30"/>
      <c r="J725" s="30"/>
      <c r="K725" s="30"/>
      <c r="L725" s="30"/>
      <c r="Q725" s="30"/>
      <c r="R725" s="30"/>
      <c r="S725" s="30"/>
      <c r="T725" s="30"/>
      <c r="U725" s="30"/>
      <c r="V725" s="30"/>
      <c r="W725" s="30"/>
      <c r="X725" s="30"/>
      <c r="Y725" s="30"/>
      <c r="Z725" s="30"/>
      <c r="AA725" s="30"/>
      <c r="AB725" s="30"/>
      <c r="AC725" s="30"/>
    </row>
    <row r="726" spans="1:29">
      <c r="A726" s="30"/>
      <c r="B726" s="30"/>
      <c r="C726" s="30"/>
      <c r="D726" s="30"/>
      <c r="E726" s="30"/>
      <c r="F726" s="30"/>
      <c r="G726" s="30"/>
      <c r="H726" s="30"/>
      <c r="I726" s="30"/>
      <c r="J726" s="30"/>
      <c r="K726" s="30"/>
      <c r="L726" s="30"/>
      <c r="Q726" s="30"/>
      <c r="R726" s="30"/>
      <c r="S726" s="30"/>
      <c r="T726" s="30"/>
      <c r="U726" s="30"/>
      <c r="V726" s="30"/>
      <c r="W726" s="30"/>
      <c r="X726" s="30"/>
      <c r="Y726" s="30"/>
      <c r="Z726" s="30"/>
      <c r="AA726" s="30"/>
      <c r="AB726" s="30"/>
      <c r="AC726" s="30"/>
    </row>
    <row r="727" spans="1:29">
      <c r="A727" s="30"/>
      <c r="B727" s="30"/>
      <c r="C727" s="30"/>
      <c r="D727" s="30"/>
      <c r="E727" s="30"/>
      <c r="F727" s="30"/>
      <c r="G727" s="30"/>
      <c r="H727" s="30"/>
      <c r="I727" s="30"/>
      <c r="J727" s="30"/>
      <c r="K727" s="30"/>
      <c r="L727" s="30"/>
      <c r="Q727" s="30"/>
      <c r="R727" s="30"/>
      <c r="S727" s="30"/>
      <c r="T727" s="30"/>
      <c r="U727" s="30"/>
      <c r="V727" s="30"/>
      <c r="W727" s="30"/>
      <c r="X727" s="30"/>
      <c r="Y727" s="30"/>
      <c r="Z727" s="30"/>
      <c r="AA727" s="30"/>
      <c r="AB727" s="30"/>
      <c r="AC727" s="30"/>
    </row>
    <row r="728" spans="1:29">
      <c r="A728" s="30"/>
      <c r="B728" s="30"/>
      <c r="C728" s="30"/>
      <c r="D728" s="30"/>
      <c r="E728" s="30"/>
      <c r="F728" s="30"/>
      <c r="G728" s="30"/>
      <c r="H728" s="30"/>
      <c r="I728" s="30"/>
      <c r="J728" s="30"/>
      <c r="K728" s="30"/>
      <c r="L728" s="30"/>
      <c r="Q728" s="30"/>
      <c r="R728" s="30"/>
      <c r="S728" s="30"/>
      <c r="T728" s="30"/>
      <c r="U728" s="30"/>
      <c r="V728" s="30"/>
      <c r="W728" s="30"/>
      <c r="X728" s="30"/>
      <c r="Y728" s="30"/>
      <c r="Z728" s="30"/>
      <c r="AA728" s="30"/>
      <c r="AB728" s="30"/>
      <c r="AC728" s="30"/>
    </row>
    <row r="729" spans="1:29">
      <c r="A729" s="30"/>
      <c r="B729" s="30"/>
      <c r="C729" s="30"/>
      <c r="D729" s="30"/>
      <c r="E729" s="30"/>
      <c r="F729" s="30"/>
      <c r="G729" s="30"/>
      <c r="H729" s="30"/>
      <c r="I729" s="30"/>
      <c r="J729" s="30"/>
      <c r="K729" s="30"/>
      <c r="L729" s="30"/>
      <c r="Q729" s="30"/>
      <c r="R729" s="30"/>
      <c r="S729" s="30"/>
      <c r="T729" s="30"/>
      <c r="U729" s="30"/>
      <c r="V729" s="30"/>
      <c r="W729" s="30"/>
      <c r="X729" s="30"/>
      <c r="Y729" s="30"/>
      <c r="Z729" s="30"/>
      <c r="AA729" s="30"/>
      <c r="AB729" s="30"/>
      <c r="AC729" s="30"/>
    </row>
    <row r="730" spans="1:29">
      <c r="A730" s="30"/>
      <c r="B730" s="30"/>
      <c r="C730" s="30"/>
      <c r="D730" s="30"/>
      <c r="E730" s="30"/>
      <c r="F730" s="30"/>
      <c r="G730" s="30"/>
      <c r="H730" s="30"/>
      <c r="I730" s="30"/>
      <c r="J730" s="30"/>
      <c r="K730" s="30"/>
      <c r="L730" s="30"/>
      <c r="Q730" s="30"/>
      <c r="R730" s="30"/>
      <c r="S730" s="30"/>
      <c r="T730" s="30"/>
      <c r="U730" s="30"/>
      <c r="V730" s="30"/>
      <c r="W730" s="30"/>
      <c r="X730" s="30"/>
      <c r="Y730" s="30"/>
      <c r="Z730" s="30"/>
      <c r="AA730" s="30"/>
      <c r="AB730" s="30"/>
      <c r="AC730" s="30"/>
    </row>
    <row r="731" spans="1:29">
      <c r="A731" s="30"/>
      <c r="B731" s="30"/>
      <c r="C731" s="30"/>
      <c r="D731" s="30"/>
      <c r="E731" s="30"/>
      <c r="F731" s="30"/>
      <c r="G731" s="30"/>
      <c r="H731" s="30"/>
      <c r="I731" s="30"/>
      <c r="J731" s="30"/>
      <c r="K731" s="30"/>
      <c r="L731" s="30"/>
      <c r="Q731" s="30"/>
      <c r="R731" s="30"/>
      <c r="S731" s="30"/>
      <c r="T731" s="30"/>
      <c r="U731" s="30"/>
      <c r="V731" s="30"/>
      <c r="W731" s="30"/>
      <c r="X731" s="30"/>
      <c r="Y731" s="30"/>
      <c r="Z731" s="30"/>
      <c r="AA731" s="30"/>
      <c r="AB731" s="30"/>
      <c r="AC731" s="30"/>
    </row>
    <row r="732" spans="1:29">
      <c r="A732" s="30"/>
      <c r="B732" s="30"/>
      <c r="C732" s="30"/>
      <c r="D732" s="30"/>
      <c r="E732" s="30"/>
      <c r="F732" s="30"/>
      <c r="G732" s="30"/>
      <c r="H732" s="30"/>
      <c r="I732" s="30"/>
      <c r="J732" s="30"/>
      <c r="K732" s="30"/>
      <c r="L732" s="30"/>
      <c r="Q732" s="30"/>
      <c r="R732" s="30"/>
      <c r="S732" s="30"/>
      <c r="T732" s="30"/>
      <c r="U732" s="30"/>
      <c r="V732" s="30"/>
      <c r="W732" s="30"/>
      <c r="X732" s="30"/>
      <c r="Y732" s="30"/>
      <c r="Z732" s="30"/>
      <c r="AA732" s="30"/>
      <c r="AB732" s="30"/>
      <c r="AC732" s="30"/>
    </row>
    <row r="733" spans="1:29">
      <c r="A733" s="30"/>
      <c r="B733" s="30"/>
      <c r="C733" s="30"/>
      <c r="D733" s="30"/>
      <c r="E733" s="30"/>
      <c r="F733" s="30"/>
      <c r="G733" s="30"/>
      <c r="H733" s="30"/>
      <c r="I733" s="30"/>
      <c r="J733" s="30"/>
      <c r="K733" s="30"/>
      <c r="L733" s="30"/>
      <c r="Q733" s="30"/>
      <c r="R733" s="30"/>
      <c r="S733" s="30"/>
      <c r="T733" s="30"/>
      <c r="U733" s="30"/>
      <c r="V733" s="30"/>
      <c r="W733" s="30"/>
      <c r="X733" s="30"/>
      <c r="Y733" s="30"/>
      <c r="Z733" s="30"/>
      <c r="AA733" s="30"/>
      <c r="AB733" s="30"/>
      <c r="AC733" s="30"/>
    </row>
    <row r="734" spans="1:29">
      <c r="A734" s="30"/>
      <c r="B734" s="30"/>
      <c r="C734" s="30"/>
      <c r="D734" s="30"/>
      <c r="E734" s="30"/>
      <c r="F734" s="30"/>
      <c r="G734" s="30"/>
      <c r="H734" s="30"/>
      <c r="I734" s="30"/>
      <c r="J734" s="30"/>
      <c r="K734" s="30"/>
      <c r="L734" s="30"/>
      <c r="Q734" s="30"/>
      <c r="R734" s="30"/>
      <c r="S734" s="30"/>
      <c r="T734" s="30"/>
      <c r="U734" s="30"/>
      <c r="V734" s="30"/>
      <c r="W734" s="30"/>
      <c r="X734" s="30"/>
      <c r="Y734" s="30"/>
      <c r="Z734" s="30"/>
      <c r="AA734" s="30"/>
      <c r="AB734" s="30"/>
      <c r="AC734" s="30"/>
    </row>
    <row r="735" spans="1:29">
      <c r="A735" s="30"/>
      <c r="B735" s="30"/>
      <c r="C735" s="30"/>
      <c r="D735" s="30"/>
      <c r="E735" s="30"/>
      <c r="F735" s="30"/>
      <c r="G735" s="30"/>
      <c r="H735" s="30"/>
      <c r="I735" s="30"/>
      <c r="J735" s="30"/>
      <c r="K735" s="30"/>
      <c r="L735" s="30"/>
      <c r="Q735" s="30"/>
      <c r="R735" s="30"/>
      <c r="S735" s="30"/>
      <c r="T735" s="30"/>
      <c r="U735" s="30"/>
      <c r="V735" s="30"/>
      <c r="W735" s="30"/>
      <c r="X735" s="30"/>
      <c r="Y735" s="30"/>
      <c r="Z735" s="30"/>
      <c r="AA735" s="30"/>
      <c r="AB735" s="30"/>
      <c r="AC735" s="30"/>
    </row>
    <row r="736" spans="1:29">
      <c r="A736" s="30"/>
      <c r="B736" s="30"/>
      <c r="C736" s="30"/>
      <c r="D736" s="30"/>
      <c r="E736" s="30"/>
      <c r="F736" s="30"/>
      <c r="G736" s="30"/>
      <c r="H736" s="30"/>
      <c r="I736" s="30"/>
      <c r="J736" s="30"/>
      <c r="K736" s="30"/>
      <c r="L736" s="30"/>
      <c r="Q736" s="30"/>
      <c r="R736" s="30"/>
      <c r="S736" s="30"/>
      <c r="T736" s="30"/>
      <c r="U736" s="30"/>
      <c r="V736" s="30"/>
      <c r="W736" s="30"/>
      <c r="X736" s="30"/>
      <c r="Y736" s="30"/>
      <c r="Z736" s="30"/>
      <c r="AA736" s="30"/>
      <c r="AB736" s="30"/>
      <c r="AC736" s="30"/>
    </row>
    <row r="737" spans="1:29">
      <c r="A737" s="30"/>
      <c r="B737" s="30"/>
      <c r="C737" s="30"/>
      <c r="D737" s="30"/>
      <c r="E737" s="30"/>
      <c r="F737" s="30"/>
      <c r="G737" s="30"/>
      <c r="H737" s="30"/>
      <c r="I737" s="30"/>
      <c r="J737" s="30"/>
      <c r="K737" s="30"/>
      <c r="L737" s="30"/>
      <c r="Q737" s="30"/>
      <c r="R737" s="30"/>
      <c r="S737" s="30"/>
      <c r="T737" s="30"/>
      <c r="U737" s="30"/>
      <c r="V737" s="30"/>
      <c r="W737" s="30"/>
      <c r="X737" s="30"/>
      <c r="Y737" s="30"/>
      <c r="Z737" s="30"/>
      <c r="AA737" s="30"/>
      <c r="AB737" s="30"/>
      <c r="AC737" s="30"/>
    </row>
    <row r="738" spans="1:29">
      <c r="A738" s="30"/>
      <c r="B738" s="30"/>
      <c r="C738" s="30"/>
      <c r="D738" s="30"/>
      <c r="E738" s="30"/>
      <c r="F738" s="30"/>
      <c r="G738" s="30"/>
      <c r="H738" s="30"/>
      <c r="I738" s="30"/>
      <c r="J738" s="30"/>
      <c r="K738" s="30"/>
      <c r="L738" s="30"/>
      <c r="Q738" s="30"/>
      <c r="R738" s="30"/>
      <c r="S738" s="30"/>
      <c r="T738" s="30"/>
      <c r="U738" s="30"/>
      <c r="V738" s="30"/>
      <c r="W738" s="30"/>
      <c r="X738" s="30"/>
      <c r="Y738" s="30"/>
      <c r="Z738" s="30"/>
      <c r="AA738" s="30"/>
      <c r="AB738" s="30"/>
      <c r="AC738" s="30"/>
    </row>
    <row r="739" spans="1:29">
      <c r="A739" s="30"/>
      <c r="B739" s="30"/>
      <c r="C739" s="30"/>
      <c r="D739" s="30"/>
      <c r="E739" s="30"/>
      <c r="F739" s="30"/>
      <c r="G739" s="30"/>
      <c r="H739" s="30"/>
      <c r="I739" s="30"/>
      <c r="J739" s="30"/>
      <c r="K739" s="30"/>
      <c r="L739" s="30"/>
      <c r="Q739" s="30"/>
      <c r="R739" s="30"/>
      <c r="S739" s="30"/>
      <c r="T739" s="30"/>
      <c r="U739" s="30"/>
      <c r="V739" s="30"/>
      <c r="W739" s="30"/>
      <c r="X739" s="30"/>
      <c r="Y739" s="30"/>
      <c r="Z739" s="30"/>
      <c r="AA739" s="30"/>
      <c r="AB739" s="30"/>
      <c r="AC739" s="30"/>
    </row>
    <row r="740" spans="1:29">
      <c r="A740" s="30"/>
      <c r="B740" s="30"/>
      <c r="C740" s="30"/>
      <c r="D740" s="30"/>
      <c r="E740" s="30"/>
      <c r="F740" s="30"/>
      <c r="G740" s="30"/>
      <c r="H740" s="30"/>
      <c r="I740" s="30"/>
      <c r="J740" s="30"/>
      <c r="K740" s="30"/>
      <c r="L740" s="30"/>
      <c r="Q740" s="30"/>
      <c r="R740" s="30"/>
      <c r="S740" s="30"/>
      <c r="T740" s="30"/>
      <c r="U740" s="30"/>
      <c r="V740" s="30"/>
      <c r="W740" s="30"/>
      <c r="X740" s="30"/>
      <c r="Y740" s="30"/>
      <c r="Z740" s="30"/>
      <c r="AA740" s="30"/>
      <c r="AB740" s="30"/>
      <c r="AC740" s="30"/>
    </row>
    <row r="741" spans="1:29">
      <c r="A741" s="30"/>
      <c r="B741" s="30"/>
      <c r="C741" s="30"/>
      <c r="D741" s="30"/>
      <c r="E741" s="30"/>
      <c r="F741" s="30"/>
      <c r="G741" s="30"/>
      <c r="H741" s="30"/>
      <c r="I741" s="30"/>
      <c r="J741" s="30"/>
      <c r="K741" s="30"/>
      <c r="L741" s="30"/>
      <c r="Q741" s="30"/>
      <c r="R741" s="30"/>
      <c r="S741" s="30"/>
      <c r="T741" s="30"/>
      <c r="U741" s="30"/>
      <c r="V741" s="30"/>
      <c r="W741" s="30"/>
      <c r="X741" s="30"/>
      <c r="Y741" s="30"/>
      <c r="Z741" s="30"/>
      <c r="AA741" s="30"/>
      <c r="AB741" s="30"/>
      <c r="AC741" s="30"/>
    </row>
    <row r="742" spans="1:29">
      <c r="A742" s="30"/>
      <c r="B742" s="30"/>
      <c r="C742" s="30"/>
      <c r="D742" s="30"/>
      <c r="E742" s="30"/>
      <c r="F742" s="30"/>
      <c r="G742" s="30"/>
      <c r="H742" s="30"/>
      <c r="I742" s="30"/>
      <c r="J742" s="30"/>
      <c r="K742" s="30"/>
      <c r="L742" s="30"/>
      <c r="Q742" s="30"/>
      <c r="R742" s="30"/>
      <c r="S742" s="30"/>
      <c r="T742" s="30"/>
      <c r="U742" s="30"/>
      <c r="V742" s="30"/>
      <c r="W742" s="30"/>
      <c r="X742" s="30"/>
      <c r="Y742" s="30"/>
      <c r="Z742" s="30"/>
      <c r="AA742" s="30"/>
      <c r="AB742" s="30"/>
      <c r="AC742" s="30"/>
    </row>
    <row r="743" spans="1:29">
      <c r="A743" s="30"/>
      <c r="B743" s="30"/>
      <c r="C743" s="30"/>
      <c r="D743" s="30"/>
      <c r="E743" s="30"/>
      <c r="F743" s="30"/>
      <c r="G743" s="30"/>
      <c r="H743" s="30"/>
      <c r="I743" s="30"/>
      <c r="J743" s="30"/>
      <c r="K743" s="30"/>
      <c r="L743" s="30"/>
      <c r="Q743" s="30"/>
      <c r="R743" s="30"/>
      <c r="S743" s="30"/>
      <c r="T743" s="30"/>
      <c r="U743" s="30"/>
      <c r="V743" s="30"/>
      <c r="W743" s="30"/>
      <c r="X743" s="30"/>
      <c r="Y743" s="30"/>
      <c r="Z743" s="30"/>
      <c r="AA743" s="30"/>
      <c r="AB743" s="30"/>
      <c r="AC743" s="30"/>
    </row>
    <row r="744" spans="1:29">
      <c r="A744" s="30"/>
      <c r="B744" s="30"/>
      <c r="C744" s="30"/>
      <c r="D744" s="30"/>
      <c r="E744" s="30"/>
      <c r="F744" s="30"/>
      <c r="G744" s="30"/>
      <c r="H744" s="30"/>
      <c r="I744" s="30"/>
      <c r="J744" s="30"/>
      <c r="K744" s="30"/>
      <c r="L744" s="30"/>
      <c r="Q744" s="30"/>
      <c r="R744" s="30"/>
      <c r="S744" s="30"/>
      <c r="T744" s="30"/>
      <c r="U744" s="30"/>
      <c r="V744" s="30"/>
      <c r="W744" s="30"/>
      <c r="X744" s="30"/>
      <c r="Y744" s="30"/>
      <c r="Z744" s="30"/>
      <c r="AA744" s="30"/>
      <c r="AB744" s="30"/>
      <c r="AC744" s="30"/>
    </row>
  </sheetData>
  <sheetProtection sheet="1" objects="1" scenarios="1" formatCells="0" formatRows="0" autoFilter="0"/>
  <autoFilter ref="A8:B711"/>
  <mergeCells count="1406">
    <mergeCell ref="A2:A5"/>
    <mergeCell ref="C393:D393"/>
    <mergeCell ref="E393:F393"/>
    <mergeCell ref="E394:F394"/>
    <mergeCell ref="C392:D392"/>
    <mergeCell ref="E391:F391"/>
    <mergeCell ref="C394:D394"/>
    <mergeCell ref="C390:D390"/>
    <mergeCell ref="E390:F390"/>
    <mergeCell ref="E388:F388"/>
    <mergeCell ref="C397:D397"/>
    <mergeCell ref="E397:F397"/>
    <mergeCell ref="C389:D389"/>
    <mergeCell ref="C395:D395"/>
    <mergeCell ref="E395:F395"/>
    <mergeCell ref="C396:D396"/>
    <mergeCell ref="E396:F396"/>
    <mergeCell ref="E392:F392"/>
    <mergeCell ref="E389:F389"/>
    <mergeCell ref="C391:D391"/>
    <mergeCell ref="E385:F385"/>
    <mergeCell ref="C386:D386"/>
    <mergeCell ref="E386:F386"/>
    <mergeCell ref="C387:D387"/>
    <mergeCell ref="C388:D388"/>
    <mergeCell ref="C385:D385"/>
    <mergeCell ref="E387:F387"/>
    <mergeCell ref="E379:F379"/>
    <mergeCell ref="E378:F378"/>
    <mergeCell ref="E383:F383"/>
    <mergeCell ref="C382:D382"/>
    <mergeCell ref="C384:D384"/>
    <mergeCell ref="E384:F384"/>
    <mergeCell ref="E382:F382"/>
    <mergeCell ref="C376:D376"/>
    <mergeCell ref="C381:D381"/>
    <mergeCell ref="C372:D372"/>
    <mergeCell ref="E381:F381"/>
    <mergeCell ref="C375:D375"/>
    <mergeCell ref="C383:D383"/>
    <mergeCell ref="C380:D380"/>
    <mergeCell ref="E380:F380"/>
    <mergeCell ref="C378:D378"/>
    <mergeCell ref="C379:D379"/>
    <mergeCell ref="E368:F368"/>
    <mergeCell ref="C371:D371"/>
    <mergeCell ref="E371:F371"/>
    <mergeCell ref="C368:D368"/>
    <mergeCell ref="E372:F372"/>
    <mergeCell ref="E374:F374"/>
    <mergeCell ref="C369:D369"/>
    <mergeCell ref="E369:F369"/>
    <mergeCell ref="C373:D373"/>
    <mergeCell ref="E373:F373"/>
    <mergeCell ref="C362:D362"/>
    <mergeCell ref="E367:F367"/>
    <mergeCell ref="C377:D377"/>
    <mergeCell ref="E377:F377"/>
    <mergeCell ref="C370:D370"/>
    <mergeCell ref="E370:F370"/>
    <mergeCell ref="E375:F375"/>
    <mergeCell ref="E376:F376"/>
    <mergeCell ref="C374:D374"/>
    <mergeCell ref="C367:D367"/>
    <mergeCell ref="E354:F354"/>
    <mergeCell ref="E365:F365"/>
    <mergeCell ref="E363:F363"/>
    <mergeCell ref="E362:F362"/>
    <mergeCell ref="C366:D366"/>
    <mergeCell ref="E366:F366"/>
    <mergeCell ref="C363:D363"/>
    <mergeCell ref="C364:D364"/>
    <mergeCell ref="C365:D365"/>
    <mergeCell ref="E364:F364"/>
    <mergeCell ref="C360:D360"/>
    <mergeCell ref="C361:D361"/>
    <mergeCell ref="E361:F361"/>
    <mergeCell ref="C352:D352"/>
    <mergeCell ref="E353:F353"/>
    <mergeCell ref="C354:D354"/>
    <mergeCell ref="C355:D355"/>
    <mergeCell ref="E355:F355"/>
    <mergeCell ref="C353:D353"/>
    <mergeCell ref="E352:F352"/>
    <mergeCell ref="C356:D356"/>
    <mergeCell ref="E356:F356"/>
    <mergeCell ref="E358:F358"/>
    <mergeCell ref="E360:F360"/>
    <mergeCell ref="C357:D357"/>
    <mergeCell ref="C351:D351"/>
    <mergeCell ref="E357:F357"/>
    <mergeCell ref="C358:D358"/>
    <mergeCell ref="E359:F359"/>
    <mergeCell ref="C359:D359"/>
    <mergeCell ref="C350:D350"/>
    <mergeCell ref="E350:F350"/>
    <mergeCell ref="E351:F351"/>
    <mergeCell ref="C349:D349"/>
    <mergeCell ref="E349:F349"/>
    <mergeCell ref="E345:F345"/>
    <mergeCell ref="C345:D345"/>
    <mergeCell ref="C347:D347"/>
    <mergeCell ref="E347:F347"/>
    <mergeCell ref="C344:D344"/>
    <mergeCell ref="C348:D348"/>
    <mergeCell ref="E348:F348"/>
    <mergeCell ref="C346:D346"/>
    <mergeCell ref="E346:F346"/>
    <mergeCell ref="E344:F344"/>
    <mergeCell ref="E342:F342"/>
    <mergeCell ref="C337:D337"/>
    <mergeCell ref="E337:F337"/>
    <mergeCell ref="C343:D343"/>
    <mergeCell ref="C341:D341"/>
    <mergeCell ref="C339:D339"/>
    <mergeCell ref="C338:D338"/>
    <mergeCell ref="E338:F338"/>
    <mergeCell ref="E343:F343"/>
    <mergeCell ref="C340:D340"/>
    <mergeCell ref="E340:F340"/>
    <mergeCell ref="E339:F339"/>
    <mergeCell ref="E341:F341"/>
    <mergeCell ref="C342:D342"/>
    <mergeCell ref="C334:D334"/>
    <mergeCell ref="E334:F334"/>
    <mergeCell ref="C335:D335"/>
    <mergeCell ref="C336:D336"/>
    <mergeCell ref="E336:F336"/>
    <mergeCell ref="E335:F335"/>
    <mergeCell ref="C333:D333"/>
    <mergeCell ref="E333:F333"/>
    <mergeCell ref="C331:D331"/>
    <mergeCell ref="C332:D332"/>
    <mergeCell ref="E331:F331"/>
    <mergeCell ref="E332:F332"/>
    <mergeCell ref="C326:D326"/>
    <mergeCell ref="E330:F330"/>
    <mergeCell ref="C330:D330"/>
    <mergeCell ref="E326:F326"/>
    <mergeCell ref="C327:D327"/>
    <mergeCell ref="C329:D329"/>
    <mergeCell ref="E329:F329"/>
    <mergeCell ref="C328:D328"/>
    <mergeCell ref="E328:F328"/>
    <mergeCell ref="E323:F323"/>
    <mergeCell ref="E327:F327"/>
    <mergeCell ref="E324:F324"/>
    <mergeCell ref="E320:F320"/>
    <mergeCell ref="E325:F325"/>
    <mergeCell ref="C321:D321"/>
    <mergeCell ref="C320:D320"/>
    <mergeCell ref="C322:D322"/>
    <mergeCell ref="C324:D324"/>
    <mergeCell ref="C323:D323"/>
    <mergeCell ref="C325:D325"/>
    <mergeCell ref="E321:F321"/>
    <mergeCell ref="E322:F322"/>
    <mergeCell ref="C315:D315"/>
    <mergeCell ref="E315:F315"/>
    <mergeCell ref="E316:F316"/>
    <mergeCell ref="C317:D317"/>
    <mergeCell ref="E317:F317"/>
    <mergeCell ref="C319:D319"/>
    <mergeCell ref="E318:F318"/>
    <mergeCell ref="C313:D313"/>
    <mergeCell ref="C314:D314"/>
    <mergeCell ref="C316:D316"/>
    <mergeCell ref="C318:D318"/>
    <mergeCell ref="E319:F319"/>
    <mergeCell ref="C310:D310"/>
    <mergeCell ref="E314:F314"/>
    <mergeCell ref="E313:F313"/>
    <mergeCell ref="C311:D311"/>
    <mergeCell ref="E311:F311"/>
    <mergeCell ref="E312:F312"/>
    <mergeCell ref="C312:D312"/>
    <mergeCell ref="E310:F310"/>
    <mergeCell ref="C298:D298"/>
    <mergeCell ref="E298:F298"/>
    <mergeCell ref="C303:D303"/>
    <mergeCell ref="E303:F303"/>
    <mergeCell ref="E304:F304"/>
    <mergeCell ref="E307:F307"/>
    <mergeCell ref="C305:D305"/>
    <mergeCell ref="E309:F309"/>
    <mergeCell ref="E308:F308"/>
    <mergeCell ref="E306:F306"/>
    <mergeCell ref="C309:D309"/>
    <mergeCell ref="C300:D300"/>
    <mergeCell ref="E300:F300"/>
    <mergeCell ref="C307:D307"/>
    <mergeCell ref="C304:D304"/>
    <mergeCell ref="E302:F302"/>
    <mergeCell ref="C302:D302"/>
    <mergeCell ref="E301:F301"/>
    <mergeCell ref="E305:F305"/>
    <mergeCell ref="C306:D306"/>
    <mergeCell ref="C308:D308"/>
    <mergeCell ref="C301:D301"/>
    <mergeCell ref="C292:D292"/>
    <mergeCell ref="C295:D295"/>
    <mergeCell ref="C293:D293"/>
    <mergeCell ref="E293:F293"/>
    <mergeCell ref="C294:D294"/>
    <mergeCell ref="E292:F292"/>
    <mergeCell ref="E299:F299"/>
    <mergeCell ref="E294:F294"/>
    <mergeCell ref="E295:F295"/>
    <mergeCell ref="E296:F296"/>
    <mergeCell ref="C299:D299"/>
    <mergeCell ref="C297:D297"/>
    <mergeCell ref="E297:F297"/>
    <mergeCell ref="C296:D296"/>
    <mergeCell ref="E288:F288"/>
    <mergeCell ref="C288:D288"/>
    <mergeCell ref="E291:F291"/>
    <mergeCell ref="C289:D289"/>
    <mergeCell ref="E289:F289"/>
    <mergeCell ref="C287:D287"/>
    <mergeCell ref="C290:D290"/>
    <mergeCell ref="E290:F290"/>
    <mergeCell ref="C291:D291"/>
    <mergeCell ref="E285:F285"/>
    <mergeCell ref="E283:F283"/>
    <mergeCell ref="E287:F287"/>
    <mergeCell ref="C284:D284"/>
    <mergeCell ref="E284:F284"/>
    <mergeCell ref="C281:D281"/>
    <mergeCell ref="E282:F282"/>
    <mergeCell ref="C286:D286"/>
    <mergeCell ref="E286:F286"/>
    <mergeCell ref="E281:F281"/>
    <mergeCell ref="C282:D282"/>
    <mergeCell ref="C285:D285"/>
    <mergeCell ref="C277:D277"/>
    <mergeCell ref="C280:D280"/>
    <mergeCell ref="E280:F280"/>
    <mergeCell ref="E277:F277"/>
    <mergeCell ref="E278:F278"/>
    <mergeCell ref="C283:D283"/>
    <mergeCell ref="C279:D279"/>
    <mergeCell ref="E279:F279"/>
    <mergeCell ref="C278:D278"/>
    <mergeCell ref="C275:D275"/>
    <mergeCell ref="C276:D276"/>
    <mergeCell ref="E276:F276"/>
    <mergeCell ref="C274:D274"/>
    <mergeCell ref="E274:F274"/>
    <mergeCell ref="E275:F275"/>
    <mergeCell ref="E273:F273"/>
    <mergeCell ref="C273:D273"/>
    <mergeCell ref="C264:D264"/>
    <mergeCell ref="E264:F264"/>
    <mergeCell ref="E265:F265"/>
    <mergeCell ref="C271:D271"/>
    <mergeCell ref="C269:D269"/>
    <mergeCell ref="E269:F269"/>
    <mergeCell ref="E270:F270"/>
    <mergeCell ref="C272:D272"/>
    <mergeCell ref="C270:D270"/>
    <mergeCell ref="E261:F261"/>
    <mergeCell ref="E272:F272"/>
    <mergeCell ref="E271:F271"/>
    <mergeCell ref="C260:D260"/>
    <mergeCell ref="C268:D268"/>
    <mergeCell ref="E268:F268"/>
    <mergeCell ref="C267:D267"/>
    <mergeCell ref="E267:F267"/>
    <mergeCell ref="E262:F262"/>
    <mergeCell ref="C265:D265"/>
    <mergeCell ref="C263:D263"/>
    <mergeCell ref="E263:F263"/>
    <mergeCell ref="C266:D266"/>
    <mergeCell ref="C262:D262"/>
    <mergeCell ref="E266:F266"/>
    <mergeCell ref="E257:F257"/>
    <mergeCell ref="C255:D255"/>
    <mergeCell ref="E255:F255"/>
    <mergeCell ref="C256:D256"/>
    <mergeCell ref="E260:F260"/>
    <mergeCell ref="C259:D259"/>
    <mergeCell ref="E259:F259"/>
    <mergeCell ref="C251:D251"/>
    <mergeCell ref="E252:F252"/>
    <mergeCell ref="E251:F251"/>
    <mergeCell ref="C261:D261"/>
    <mergeCell ref="C254:D254"/>
    <mergeCell ref="E254:F254"/>
    <mergeCell ref="E258:F258"/>
    <mergeCell ref="C258:D258"/>
    <mergeCell ref="E256:F256"/>
    <mergeCell ref="C257:D257"/>
    <mergeCell ref="E246:F246"/>
    <mergeCell ref="C245:D245"/>
    <mergeCell ref="E245:F245"/>
    <mergeCell ref="E244:F244"/>
    <mergeCell ref="E243:F243"/>
    <mergeCell ref="C253:D253"/>
    <mergeCell ref="E253:F253"/>
    <mergeCell ref="C250:D250"/>
    <mergeCell ref="E250:F250"/>
    <mergeCell ref="C252:D252"/>
    <mergeCell ref="C238:D238"/>
    <mergeCell ref="C249:D249"/>
    <mergeCell ref="E247:F247"/>
    <mergeCell ref="E242:F242"/>
    <mergeCell ref="E249:F249"/>
    <mergeCell ref="E248:F248"/>
    <mergeCell ref="C248:D248"/>
    <mergeCell ref="C247:D247"/>
    <mergeCell ref="C243:D243"/>
    <mergeCell ref="C246:D246"/>
    <mergeCell ref="C228:D228"/>
    <mergeCell ref="C241:D241"/>
    <mergeCell ref="C240:D240"/>
    <mergeCell ref="E241:F241"/>
    <mergeCell ref="C242:D242"/>
    <mergeCell ref="C244:D244"/>
    <mergeCell ref="E237:F237"/>
    <mergeCell ref="E240:F240"/>
    <mergeCell ref="E239:F239"/>
    <mergeCell ref="C239:D239"/>
    <mergeCell ref="E233:F233"/>
    <mergeCell ref="C236:D236"/>
    <mergeCell ref="C235:D235"/>
    <mergeCell ref="E235:F235"/>
    <mergeCell ref="C232:D232"/>
    <mergeCell ref="C233:D233"/>
    <mergeCell ref="E236:F236"/>
    <mergeCell ref="E223:F223"/>
    <mergeCell ref="E238:F238"/>
    <mergeCell ref="C227:D227"/>
    <mergeCell ref="C234:D234"/>
    <mergeCell ref="E234:F234"/>
    <mergeCell ref="C230:D230"/>
    <mergeCell ref="C231:D231"/>
    <mergeCell ref="C237:D237"/>
    <mergeCell ref="E232:F232"/>
    <mergeCell ref="E228:F228"/>
    <mergeCell ref="E222:F222"/>
    <mergeCell ref="C216:D216"/>
    <mergeCell ref="E229:F229"/>
    <mergeCell ref="E231:F231"/>
    <mergeCell ref="E227:F227"/>
    <mergeCell ref="C221:D221"/>
    <mergeCell ref="E221:F221"/>
    <mergeCell ref="C219:D219"/>
    <mergeCell ref="E219:F219"/>
    <mergeCell ref="C226:D226"/>
    <mergeCell ref="C213:D213"/>
    <mergeCell ref="E225:F225"/>
    <mergeCell ref="C224:D224"/>
    <mergeCell ref="E224:F224"/>
    <mergeCell ref="C223:D223"/>
    <mergeCell ref="E230:F230"/>
    <mergeCell ref="C218:D218"/>
    <mergeCell ref="E216:F216"/>
    <mergeCell ref="E220:F220"/>
    <mergeCell ref="C222:D222"/>
    <mergeCell ref="C215:D215"/>
    <mergeCell ref="E215:F215"/>
    <mergeCell ref="C214:D214"/>
    <mergeCell ref="E226:F226"/>
    <mergeCell ref="C229:D229"/>
    <mergeCell ref="C225:D225"/>
    <mergeCell ref="C220:D220"/>
    <mergeCell ref="C217:D217"/>
    <mergeCell ref="E217:F217"/>
    <mergeCell ref="E218:F218"/>
    <mergeCell ref="C209:D209"/>
    <mergeCell ref="E214:F214"/>
    <mergeCell ref="E209:F209"/>
    <mergeCell ref="C212:D212"/>
    <mergeCell ref="C210:D210"/>
    <mergeCell ref="E210:F210"/>
    <mergeCell ref="E211:F211"/>
    <mergeCell ref="E212:F212"/>
    <mergeCell ref="C211:D211"/>
    <mergeCell ref="E213:F213"/>
    <mergeCell ref="E199:F199"/>
    <mergeCell ref="E200:F200"/>
    <mergeCell ref="E208:F208"/>
    <mergeCell ref="C207:D207"/>
    <mergeCell ref="E207:F207"/>
    <mergeCell ref="E205:F205"/>
    <mergeCell ref="C205:D205"/>
    <mergeCell ref="C206:D206"/>
    <mergeCell ref="E206:F206"/>
    <mergeCell ref="C208:D208"/>
    <mergeCell ref="C194:D194"/>
    <mergeCell ref="E194:F194"/>
    <mergeCell ref="C204:D204"/>
    <mergeCell ref="E204:F204"/>
    <mergeCell ref="E203:F203"/>
    <mergeCell ref="C203:D203"/>
    <mergeCell ref="E198:F198"/>
    <mergeCell ref="E197:F197"/>
    <mergeCell ref="C197:D197"/>
    <mergeCell ref="C200:D200"/>
    <mergeCell ref="C199:D199"/>
    <mergeCell ref="E195:F195"/>
    <mergeCell ref="C195:D195"/>
    <mergeCell ref="C201:D201"/>
    <mergeCell ref="E201:F201"/>
    <mergeCell ref="C202:D202"/>
    <mergeCell ref="E202:F202"/>
    <mergeCell ref="C196:D196"/>
    <mergeCell ref="C198:D198"/>
    <mergeCell ref="E196:F196"/>
    <mergeCell ref="C190:D190"/>
    <mergeCell ref="E190:F190"/>
    <mergeCell ref="C193:D193"/>
    <mergeCell ref="E193:F193"/>
    <mergeCell ref="C191:D191"/>
    <mergeCell ref="E191:F191"/>
    <mergeCell ref="C192:D192"/>
    <mergeCell ref="E192:F192"/>
    <mergeCell ref="C182:D182"/>
    <mergeCell ref="C184:D184"/>
    <mergeCell ref="C186:D186"/>
    <mergeCell ref="C187:D187"/>
    <mergeCell ref="E184:F184"/>
    <mergeCell ref="E182:F182"/>
    <mergeCell ref="E186:F186"/>
    <mergeCell ref="E183:F183"/>
    <mergeCell ref="C189:D189"/>
    <mergeCell ref="E189:F189"/>
    <mergeCell ref="C188:D188"/>
    <mergeCell ref="E188:F188"/>
    <mergeCell ref="E187:F187"/>
    <mergeCell ref="C183:D183"/>
    <mergeCell ref="C185:D185"/>
    <mergeCell ref="E185:F185"/>
    <mergeCell ref="C180:D180"/>
    <mergeCell ref="E181:F181"/>
    <mergeCell ref="E177:F177"/>
    <mergeCell ref="E179:F179"/>
    <mergeCell ref="C178:D178"/>
    <mergeCell ref="C179:D179"/>
    <mergeCell ref="C177:D177"/>
    <mergeCell ref="E180:F180"/>
    <mergeCell ref="C181:D181"/>
    <mergeCell ref="E176:F176"/>
    <mergeCell ref="E174:F174"/>
    <mergeCell ref="C176:D176"/>
    <mergeCell ref="C175:D175"/>
    <mergeCell ref="C174:D174"/>
    <mergeCell ref="E178:F178"/>
    <mergeCell ref="E175:F175"/>
    <mergeCell ref="C171:D171"/>
    <mergeCell ref="C170:D170"/>
    <mergeCell ref="E169:F169"/>
    <mergeCell ref="C169:D169"/>
    <mergeCell ref="C163:D163"/>
    <mergeCell ref="E168:F168"/>
    <mergeCell ref="C164:D164"/>
    <mergeCell ref="C166:D166"/>
    <mergeCell ref="E170:F170"/>
    <mergeCell ref="E164:F164"/>
    <mergeCell ref="E173:F173"/>
    <mergeCell ref="C165:D165"/>
    <mergeCell ref="C168:D168"/>
    <mergeCell ref="C167:D167"/>
    <mergeCell ref="E167:F167"/>
    <mergeCell ref="E171:F171"/>
    <mergeCell ref="C172:D172"/>
    <mergeCell ref="E165:F165"/>
    <mergeCell ref="C173:D173"/>
    <mergeCell ref="E172:F172"/>
    <mergeCell ref="E166:F166"/>
    <mergeCell ref="E162:F162"/>
    <mergeCell ref="E161:F161"/>
    <mergeCell ref="E163:F163"/>
    <mergeCell ref="C162:D162"/>
    <mergeCell ref="C159:D159"/>
    <mergeCell ref="E159:F159"/>
    <mergeCell ref="C161:D161"/>
    <mergeCell ref="C160:D160"/>
    <mergeCell ref="E160:F160"/>
    <mergeCell ref="E156:F156"/>
    <mergeCell ref="E158:F158"/>
    <mergeCell ref="C158:D158"/>
    <mergeCell ref="C157:D157"/>
    <mergeCell ref="E157:F157"/>
    <mergeCell ref="C154:D154"/>
    <mergeCell ref="E154:F154"/>
    <mergeCell ref="E155:F155"/>
    <mergeCell ref="C156:D156"/>
    <mergeCell ref="C155:D155"/>
    <mergeCell ref="E150:F150"/>
    <mergeCell ref="C150:D150"/>
    <mergeCell ref="C153:D153"/>
    <mergeCell ref="E153:F153"/>
    <mergeCell ref="E152:F152"/>
    <mergeCell ref="C152:D152"/>
    <mergeCell ref="C151:D151"/>
    <mergeCell ref="E151:F151"/>
    <mergeCell ref="C149:D149"/>
    <mergeCell ref="C145:D145"/>
    <mergeCell ref="C146:D146"/>
    <mergeCell ref="E148:F148"/>
    <mergeCell ref="E146:F146"/>
    <mergeCell ref="E145:F145"/>
    <mergeCell ref="E147:F147"/>
    <mergeCell ref="E149:F149"/>
    <mergeCell ref="C147:D147"/>
    <mergeCell ref="C148:D148"/>
    <mergeCell ref="E137:F137"/>
    <mergeCell ref="C136:D136"/>
    <mergeCell ref="E142:F142"/>
    <mergeCell ref="C140:D140"/>
    <mergeCell ref="C141:D141"/>
    <mergeCell ref="E144:F144"/>
    <mergeCell ref="E143:F143"/>
    <mergeCell ref="C144:D144"/>
    <mergeCell ref="C143:D143"/>
    <mergeCell ref="C142:D142"/>
    <mergeCell ref="E141:F141"/>
    <mergeCell ref="E140:F140"/>
    <mergeCell ref="E139:F139"/>
    <mergeCell ref="C139:D139"/>
    <mergeCell ref="C127:D127"/>
    <mergeCell ref="C130:D130"/>
    <mergeCell ref="E131:F131"/>
    <mergeCell ref="C129:D129"/>
    <mergeCell ref="C131:D131"/>
    <mergeCell ref="E133:F133"/>
    <mergeCell ref="E129:F129"/>
    <mergeCell ref="C134:D134"/>
    <mergeCell ref="E135:F135"/>
    <mergeCell ref="E134:F134"/>
    <mergeCell ref="C135:D135"/>
    <mergeCell ref="C133:D133"/>
    <mergeCell ref="E132:F132"/>
    <mergeCell ref="C137:D137"/>
    <mergeCell ref="E130:F130"/>
    <mergeCell ref="C132:D132"/>
    <mergeCell ref="E123:F123"/>
    <mergeCell ref="C138:D138"/>
    <mergeCell ref="E138:F138"/>
    <mergeCell ref="E136:F136"/>
    <mergeCell ref="C126:D126"/>
    <mergeCell ref="C125:D125"/>
    <mergeCell ref="C128:D128"/>
    <mergeCell ref="E125:F125"/>
    <mergeCell ref="E127:F127"/>
    <mergeCell ref="E128:F128"/>
    <mergeCell ref="E126:F126"/>
    <mergeCell ref="C124:D124"/>
    <mergeCell ref="E117:F117"/>
    <mergeCell ref="C119:D119"/>
    <mergeCell ref="C121:D121"/>
    <mergeCell ref="C122:D122"/>
    <mergeCell ref="C123:D123"/>
    <mergeCell ref="E121:F121"/>
    <mergeCell ref="E124:F124"/>
    <mergeCell ref="E122:F122"/>
    <mergeCell ref="C111:D111"/>
    <mergeCell ref="E111:F111"/>
    <mergeCell ref="E112:F112"/>
    <mergeCell ref="E120:F120"/>
    <mergeCell ref="E119:F119"/>
    <mergeCell ref="C113:D113"/>
    <mergeCell ref="C118:D118"/>
    <mergeCell ref="E118:F118"/>
    <mergeCell ref="C114:D114"/>
    <mergeCell ref="C112:D112"/>
    <mergeCell ref="E114:F114"/>
    <mergeCell ref="C117:D117"/>
    <mergeCell ref="C120:D120"/>
    <mergeCell ref="C116:D116"/>
    <mergeCell ref="E116:F116"/>
    <mergeCell ref="E115:F115"/>
    <mergeCell ref="E113:F113"/>
    <mergeCell ref="C109:D109"/>
    <mergeCell ref="E110:F110"/>
    <mergeCell ref="E109:F109"/>
    <mergeCell ref="C108:D108"/>
    <mergeCell ref="C106:D106"/>
    <mergeCell ref="E108:F108"/>
    <mergeCell ref="C110:D110"/>
    <mergeCell ref="C115:D115"/>
    <mergeCell ref="E106:F106"/>
    <mergeCell ref="C102:D102"/>
    <mergeCell ref="C100:D100"/>
    <mergeCell ref="C101:D101"/>
    <mergeCell ref="E101:F101"/>
    <mergeCell ref="E103:F103"/>
    <mergeCell ref="E102:F102"/>
    <mergeCell ref="C104:D104"/>
    <mergeCell ref="C103:D103"/>
    <mergeCell ref="C105:D105"/>
    <mergeCell ref="C107:D107"/>
    <mergeCell ref="E107:F107"/>
    <mergeCell ref="E105:F105"/>
    <mergeCell ref="E104:F104"/>
    <mergeCell ref="E100:F100"/>
    <mergeCell ref="E99:F99"/>
    <mergeCell ref="C96:D96"/>
    <mergeCell ref="E98:F98"/>
    <mergeCell ref="C97:D97"/>
    <mergeCell ref="C98:D98"/>
    <mergeCell ref="E97:F97"/>
    <mergeCell ref="C99:D99"/>
    <mergeCell ref="C94:D94"/>
    <mergeCell ref="E96:F96"/>
    <mergeCell ref="C89:D89"/>
    <mergeCell ref="E94:F94"/>
    <mergeCell ref="E95:F95"/>
    <mergeCell ref="E89:F89"/>
    <mergeCell ref="C92:D92"/>
    <mergeCell ref="C90:D90"/>
    <mergeCell ref="C91:D91"/>
    <mergeCell ref="E91:F91"/>
    <mergeCell ref="C95:D95"/>
    <mergeCell ref="C88:D88"/>
    <mergeCell ref="E88:F88"/>
    <mergeCell ref="E87:F87"/>
    <mergeCell ref="C86:D86"/>
    <mergeCell ref="E86:F86"/>
    <mergeCell ref="C87:D87"/>
    <mergeCell ref="C93:D93"/>
    <mergeCell ref="E93:F93"/>
    <mergeCell ref="E90:F90"/>
    <mergeCell ref="E92:F92"/>
    <mergeCell ref="C84:D84"/>
    <mergeCell ref="E84:F84"/>
    <mergeCell ref="C85:D85"/>
    <mergeCell ref="E85:F85"/>
    <mergeCell ref="C83:D83"/>
    <mergeCell ref="E83:F83"/>
    <mergeCell ref="C82:D82"/>
    <mergeCell ref="E82:F82"/>
    <mergeCell ref="E79:F79"/>
    <mergeCell ref="C81:D81"/>
    <mergeCell ref="E81:F81"/>
    <mergeCell ref="C78:D78"/>
    <mergeCell ref="E78:F78"/>
    <mergeCell ref="C80:D80"/>
    <mergeCell ref="E80:F80"/>
    <mergeCell ref="C79:D79"/>
    <mergeCell ref="C54:D54"/>
    <mergeCell ref="C70:D70"/>
    <mergeCell ref="E70:F70"/>
    <mergeCell ref="C73:D73"/>
    <mergeCell ref="C68:D68"/>
    <mergeCell ref="C71:D71"/>
    <mergeCell ref="C72:D72"/>
    <mergeCell ref="C55:D55"/>
    <mergeCell ref="C58:D58"/>
    <mergeCell ref="E56:F56"/>
    <mergeCell ref="C77:D77"/>
    <mergeCell ref="E77:F77"/>
    <mergeCell ref="C75:D75"/>
    <mergeCell ref="E75:F75"/>
    <mergeCell ref="C76:D76"/>
    <mergeCell ref="E71:F71"/>
    <mergeCell ref="C74:D74"/>
    <mergeCell ref="E73:F73"/>
    <mergeCell ref="E76:F76"/>
    <mergeCell ref="E72:F72"/>
    <mergeCell ref="E57:F57"/>
    <mergeCell ref="E64:F64"/>
    <mergeCell ref="E67:F67"/>
    <mergeCell ref="E65:F65"/>
    <mergeCell ref="C62:D62"/>
    <mergeCell ref="E62:F62"/>
    <mergeCell ref="C61:D61"/>
    <mergeCell ref="C57:D57"/>
    <mergeCell ref="C66:D66"/>
    <mergeCell ref="C63:D63"/>
    <mergeCell ref="E61:F61"/>
    <mergeCell ref="C60:D60"/>
    <mergeCell ref="E59:F59"/>
    <mergeCell ref="E60:F60"/>
    <mergeCell ref="E68:F68"/>
    <mergeCell ref="C69:D69"/>
    <mergeCell ref="E69:F69"/>
    <mergeCell ref="C65:D65"/>
    <mergeCell ref="E74:F74"/>
    <mergeCell ref="E54:F54"/>
    <mergeCell ref="E50:F50"/>
    <mergeCell ref="E55:F55"/>
    <mergeCell ref="E49:F49"/>
    <mergeCell ref="C67:D67"/>
    <mergeCell ref="E58:F58"/>
    <mergeCell ref="C64:D64"/>
    <mergeCell ref="C56:D56"/>
    <mergeCell ref="C59:D59"/>
    <mergeCell ref="C52:D52"/>
    <mergeCell ref="C53:D53"/>
    <mergeCell ref="E28:F28"/>
    <mergeCell ref="E30:F30"/>
    <mergeCell ref="E29:F29"/>
    <mergeCell ref="C41:D41"/>
    <mergeCell ref="E43:F43"/>
    <mergeCell ref="E51:F51"/>
    <mergeCell ref="E31:F31"/>
    <mergeCell ref="E53:F53"/>
    <mergeCell ref="C48:D48"/>
    <mergeCell ref="C50:D50"/>
    <mergeCell ref="C40:D40"/>
    <mergeCell ref="C39:D39"/>
    <mergeCell ref="E39:F39"/>
    <mergeCell ref="E37:F37"/>
    <mergeCell ref="C47:D47"/>
    <mergeCell ref="E47:F47"/>
    <mergeCell ref="E48:F48"/>
    <mergeCell ref="C45:D45"/>
    <mergeCell ref="E34:F34"/>
    <mergeCell ref="C23:D23"/>
    <mergeCell ref="C22:D22"/>
    <mergeCell ref="E23:F23"/>
    <mergeCell ref="E22:F22"/>
    <mergeCell ref="E25:F25"/>
    <mergeCell ref="C27:D27"/>
    <mergeCell ref="C24:D24"/>
    <mergeCell ref="C30:D30"/>
    <mergeCell ref="C26:D26"/>
    <mergeCell ref="C18:D18"/>
    <mergeCell ref="C11:D11"/>
    <mergeCell ref="C28:D28"/>
    <mergeCell ref="C29:D29"/>
    <mergeCell ref="E26:F26"/>
    <mergeCell ref="E27:F27"/>
    <mergeCell ref="E19:F19"/>
    <mergeCell ref="E16:F16"/>
    <mergeCell ref="E17:F17"/>
    <mergeCell ref="C17:D17"/>
    <mergeCell ref="C19:D19"/>
    <mergeCell ref="I7:I8"/>
    <mergeCell ref="E18:F18"/>
    <mergeCell ref="C13:D13"/>
    <mergeCell ref="C7:D8"/>
    <mergeCell ref="E7:F8"/>
    <mergeCell ref="C9:D9"/>
    <mergeCell ref="E13:F13"/>
    <mergeCell ref="C16:D16"/>
    <mergeCell ref="E12:F12"/>
    <mergeCell ref="C25:D25"/>
    <mergeCell ref="E20:F20"/>
    <mergeCell ref="E24:F24"/>
    <mergeCell ref="C21:D21"/>
    <mergeCell ref="E21:F21"/>
    <mergeCell ref="C20:D20"/>
    <mergeCell ref="E11:F11"/>
    <mergeCell ref="E9:F9"/>
    <mergeCell ref="E10:F10"/>
    <mergeCell ref="C15:D15"/>
    <mergeCell ref="E14:F14"/>
    <mergeCell ref="E15:F15"/>
    <mergeCell ref="C14:D14"/>
    <mergeCell ref="C12:D12"/>
    <mergeCell ref="C10:D10"/>
    <mergeCell ref="T7:V7"/>
    <mergeCell ref="E41:F41"/>
    <mergeCell ref="E42:F42"/>
    <mergeCell ref="E46:F46"/>
    <mergeCell ref="E66:F66"/>
    <mergeCell ref="E52:F52"/>
    <mergeCell ref="E63:F63"/>
    <mergeCell ref="E44:F44"/>
    <mergeCell ref="E40:F40"/>
    <mergeCell ref="E45:F45"/>
    <mergeCell ref="C51:D51"/>
    <mergeCell ref="C44:D44"/>
    <mergeCell ref="C33:D33"/>
    <mergeCell ref="C35:D35"/>
    <mergeCell ref="C37:D37"/>
    <mergeCell ref="C43:D43"/>
    <mergeCell ref="C38:D38"/>
    <mergeCell ref="C42:D42"/>
    <mergeCell ref="C49:D49"/>
    <mergeCell ref="C46:D46"/>
    <mergeCell ref="C31:D31"/>
    <mergeCell ref="A6:A7"/>
    <mergeCell ref="E38:F38"/>
    <mergeCell ref="C32:D32"/>
    <mergeCell ref="C34:D34"/>
    <mergeCell ref="E35:F35"/>
    <mergeCell ref="E36:F36"/>
    <mergeCell ref="C36:D36"/>
    <mergeCell ref="E32:F32"/>
    <mergeCell ref="E33:F33"/>
    <mergeCell ref="C398:D398"/>
    <mergeCell ref="E398:F398"/>
    <mergeCell ref="C399:D399"/>
    <mergeCell ref="E399:F399"/>
    <mergeCell ref="C400:D400"/>
    <mergeCell ref="E400:F400"/>
    <mergeCell ref="C401:D401"/>
    <mergeCell ref="E401:F401"/>
    <mergeCell ref="C402:D402"/>
    <mergeCell ref="E402:F402"/>
    <mergeCell ref="C403:D403"/>
    <mergeCell ref="E403:F403"/>
    <mergeCell ref="C404:D404"/>
    <mergeCell ref="E404:F404"/>
    <mergeCell ref="C405:D405"/>
    <mergeCell ref="E405:F405"/>
    <mergeCell ref="C406:D406"/>
    <mergeCell ref="E406:F406"/>
    <mergeCell ref="C407:D407"/>
    <mergeCell ref="E407:F407"/>
    <mergeCell ref="C408:D408"/>
    <mergeCell ref="E408:F408"/>
    <mergeCell ref="C409:D409"/>
    <mergeCell ref="E409:F409"/>
    <mergeCell ref="C410:D410"/>
    <mergeCell ref="E410:F410"/>
    <mergeCell ref="C411:D411"/>
    <mergeCell ref="E411:F411"/>
    <mergeCell ref="C412:D412"/>
    <mergeCell ref="E412:F412"/>
    <mergeCell ref="C413:D413"/>
    <mergeCell ref="E413:F413"/>
    <mergeCell ref="C414:D414"/>
    <mergeCell ref="E414:F414"/>
    <mergeCell ref="C415:D415"/>
    <mergeCell ref="E415:F415"/>
    <mergeCell ref="C416:D416"/>
    <mergeCell ref="E416:F416"/>
    <mergeCell ref="C417:D417"/>
    <mergeCell ref="E417:F417"/>
    <mergeCell ref="C418:D418"/>
    <mergeCell ref="E418:F418"/>
    <mergeCell ref="C419:D419"/>
    <mergeCell ref="E419:F419"/>
    <mergeCell ref="C420:D420"/>
    <mergeCell ref="E420:F420"/>
    <mergeCell ref="C421:D421"/>
    <mergeCell ref="E421:F421"/>
    <mergeCell ref="C422:D422"/>
    <mergeCell ref="E422:F422"/>
    <mergeCell ref="C423:D423"/>
    <mergeCell ref="E423:F423"/>
    <mergeCell ref="C424:D424"/>
    <mergeCell ref="E424:F424"/>
    <mergeCell ref="C425:D425"/>
    <mergeCell ref="E425:F425"/>
    <mergeCell ref="C426:D426"/>
    <mergeCell ref="E426:F426"/>
    <mergeCell ref="C427:D427"/>
    <mergeCell ref="E427:F427"/>
    <mergeCell ref="C428:D428"/>
    <mergeCell ref="E428:F428"/>
    <mergeCell ref="C429:D429"/>
    <mergeCell ref="E429:F429"/>
    <mergeCell ref="C430:D430"/>
    <mergeCell ref="E430:F430"/>
    <mergeCell ref="C431:D431"/>
    <mergeCell ref="E431:F431"/>
    <mergeCell ref="C432:D432"/>
    <mergeCell ref="E432:F432"/>
    <mergeCell ref="C433:D433"/>
    <mergeCell ref="E433:F433"/>
    <mergeCell ref="C434:D434"/>
    <mergeCell ref="E434:F434"/>
    <mergeCell ref="C435:D435"/>
    <mergeCell ref="E435:F435"/>
    <mergeCell ref="C436:D436"/>
    <mergeCell ref="E436:F436"/>
    <mergeCell ref="C437:D437"/>
    <mergeCell ref="E437:F437"/>
    <mergeCell ref="C438:D438"/>
    <mergeCell ref="E438:F438"/>
    <mergeCell ref="C439:D439"/>
    <mergeCell ref="E439:F439"/>
    <mergeCell ref="C440:D440"/>
    <mergeCell ref="E440:F440"/>
    <mergeCell ref="C441:D441"/>
    <mergeCell ref="E441:F441"/>
    <mergeCell ref="C442:D442"/>
    <mergeCell ref="E442:F442"/>
    <mergeCell ref="C443:D443"/>
    <mergeCell ref="E443:F443"/>
    <mergeCell ref="C444:D444"/>
    <mergeCell ref="E444:F444"/>
    <mergeCell ref="C445:D445"/>
    <mergeCell ref="E445:F445"/>
    <mergeCell ref="C446:D446"/>
    <mergeCell ref="E446:F446"/>
    <mergeCell ref="C447:D447"/>
    <mergeCell ref="E447:F447"/>
    <mergeCell ref="C448:D448"/>
    <mergeCell ref="E448:F448"/>
    <mergeCell ref="C449:D449"/>
    <mergeCell ref="E449:F449"/>
    <mergeCell ref="C450:D450"/>
    <mergeCell ref="E450:F450"/>
    <mergeCell ref="C451:D451"/>
    <mergeCell ref="E451:F451"/>
    <mergeCell ref="C452:D452"/>
    <mergeCell ref="E452:F452"/>
    <mergeCell ref="C453:D453"/>
    <mergeCell ref="E453:F453"/>
    <mergeCell ref="C454:D454"/>
    <mergeCell ref="E454:F454"/>
    <mergeCell ref="C455:D455"/>
    <mergeCell ref="E455:F455"/>
    <mergeCell ref="C456:D456"/>
    <mergeCell ref="E456:F456"/>
    <mergeCell ref="C457:D457"/>
    <mergeCell ref="E457:F457"/>
    <mergeCell ref="C458:D458"/>
    <mergeCell ref="E458:F458"/>
    <mergeCell ref="C459:D459"/>
    <mergeCell ref="E459:F459"/>
    <mergeCell ref="C460:D460"/>
    <mergeCell ref="E460:F460"/>
    <mergeCell ref="C461:D461"/>
    <mergeCell ref="E461:F461"/>
    <mergeCell ref="C462:D462"/>
    <mergeCell ref="E462:F462"/>
    <mergeCell ref="C463:D463"/>
    <mergeCell ref="E463:F463"/>
    <mergeCell ref="C464:D464"/>
    <mergeCell ref="E464:F464"/>
    <mergeCell ref="C465:D465"/>
    <mergeCell ref="E465:F465"/>
    <mergeCell ref="C466:D466"/>
    <mergeCell ref="E466:F466"/>
    <mergeCell ref="C467:D467"/>
    <mergeCell ref="E467:F467"/>
    <mergeCell ref="C468:D468"/>
    <mergeCell ref="E468:F468"/>
    <mergeCell ref="C469:D469"/>
    <mergeCell ref="E469:F469"/>
    <mergeCell ref="C470:D470"/>
    <mergeCell ref="E470:F470"/>
    <mergeCell ref="C471:D471"/>
    <mergeCell ref="E471:F471"/>
    <mergeCell ref="C472:D472"/>
    <mergeCell ref="E472:F472"/>
    <mergeCell ref="C473:D473"/>
    <mergeCell ref="E473:F473"/>
    <mergeCell ref="C474:D474"/>
    <mergeCell ref="E474:F474"/>
    <mergeCell ref="C475:D475"/>
    <mergeCell ref="E475:F475"/>
    <mergeCell ref="C476:D476"/>
    <mergeCell ref="E476:F476"/>
    <mergeCell ref="C477:D477"/>
    <mergeCell ref="E477:F477"/>
    <mergeCell ref="C478:D478"/>
    <mergeCell ref="E478:F478"/>
    <mergeCell ref="C479:D479"/>
    <mergeCell ref="E479:F479"/>
    <mergeCell ref="C480:D480"/>
    <mergeCell ref="E480:F480"/>
    <mergeCell ref="C481:D481"/>
    <mergeCell ref="E481:F481"/>
    <mergeCell ref="C482:D482"/>
    <mergeCell ref="E482:F482"/>
    <mergeCell ref="C483:D483"/>
    <mergeCell ref="E483:F483"/>
    <mergeCell ref="C484:D484"/>
    <mergeCell ref="E484:F484"/>
    <mergeCell ref="C485:D485"/>
    <mergeCell ref="E485:F485"/>
    <mergeCell ref="C486:D486"/>
    <mergeCell ref="E486:F486"/>
    <mergeCell ref="C487:D487"/>
    <mergeCell ref="E487:F487"/>
    <mergeCell ref="C488:D488"/>
    <mergeCell ref="E488:F488"/>
    <mergeCell ref="C489:D489"/>
    <mergeCell ref="E489:F489"/>
    <mergeCell ref="C490:D490"/>
    <mergeCell ref="E490:F490"/>
    <mergeCell ref="C491:D491"/>
    <mergeCell ref="E491:F491"/>
    <mergeCell ref="C492:D492"/>
    <mergeCell ref="E492:F492"/>
    <mergeCell ref="C493:D493"/>
    <mergeCell ref="E493:F493"/>
    <mergeCell ref="C494:D494"/>
    <mergeCell ref="E494:F494"/>
    <mergeCell ref="C495:D495"/>
    <mergeCell ref="E495:F495"/>
    <mergeCell ref="C496:D496"/>
    <mergeCell ref="E496:F496"/>
    <mergeCell ref="C497:D497"/>
    <mergeCell ref="E497:F497"/>
    <mergeCell ref="C498:D498"/>
    <mergeCell ref="E498:F498"/>
    <mergeCell ref="C499:D499"/>
    <mergeCell ref="E499:F499"/>
    <mergeCell ref="C500:D500"/>
    <mergeCell ref="E500:F500"/>
    <mergeCell ref="C501:D501"/>
    <mergeCell ref="E501:F501"/>
    <mergeCell ref="C502:D502"/>
    <mergeCell ref="E502:F502"/>
    <mergeCell ref="C503:D503"/>
    <mergeCell ref="E503:F503"/>
    <mergeCell ref="C504:D504"/>
    <mergeCell ref="E504:F504"/>
    <mergeCell ref="C505:D505"/>
    <mergeCell ref="E505:F505"/>
    <mergeCell ref="C506:D506"/>
    <mergeCell ref="E506:F506"/>
    <mergeCell ref="C507:D507"/>
    <mergeCell ref="E507:F507"/>
    <mergeCell ref="C508:D508"/>
    <mergeCell ref="E508:F508"/>
    <mergeCell ref="C509:D509"/>
    <mergeCell ref="E509:F509"/>
    <mergeCell ref="C510:D510"/>
    <mergeCell ref="E510:F510"/>
    <mergeCell ref="C511:D511"/>
    <mergeCell ref="E511:F511"/>
    <mergeCell ref="C512:D512"/>
    <mergeCell ref="E512:F512"/>
    <mergeCell ref="C513:D513"/>
    <mergeCell ref="E513:F513"/>
    <mergeCell ref="C514:D514"/>
    <mergeCell ref="E514:F514"/>
    <mergeCell ref="C515:D515"/>
    <mergeCell ref="E515:F515"/>
    <mergeCell ref="C516:D516"/>
    <mergeCell ref="E516:F516"/>
    <mergeCell ref="C517:D517"/>
    <mergeCell ref="E517:F517"/>
    <mergeCell ref="C518:D518"/>
    <mergeCell ref="E518:F518"/>
    <mergeCell ref="C519:D519"/>
    <mergeCell ref="E519:F519"/>
    <mergeCell ref="C520:D520"/>
    <mergeCell ref="E520:F520"/>
    <mergeCell ref="C521:D521"/>
    <mergeCell ref="E521:F521"/>
    <mergeCell ref="C522:D522"/>
    <mergeCell ref="E522:F522"/>
    <mergeCell ref="C523:D523"/>
    <mergeCell ref="E523:F523"/>
    <mergeCell ref="C524:D524"/>
    <mergeCell ref="E524:F524"/>
    <mergeCell ref="C525:D525"/>
    <mergeCell ref="E525:F525"/>
    <mergeCell ref="C526:D526"/>
    <mergeCell ref="E526:F526"/>
    <mergeCell ref="C527:D527"/>
    <mergeCell ref="E527:F527"/>
    <mergeCell ref="C528:D528"/>
    <mergeCell ref="E528:F528"/>
    <mergeCell ref="C529:D529"/>
    <mergeCell ref="E529:F529"/>
    <mergeCell ref="C530:D530"/>
    <mergeCell ref="E530:F530"/>
    <mergeCell ref="C531:D531"/>
    <mergeCell ref="E531:F531"/>
    <mergeCell ref="C532:D532"/>
    <mergeCell ref="E532:F532"/>
    <mergeCell ref="C533:D533"/>
    <mergeCell ref="E533:F533"/>
    <mergeCell ref="C534:D534"/>
    <mergeCell ref="E534:F534"/>
    <mergeCell ref="C535:D535"/>
    <mergeCell ref="E535:F535"/>
    <mergeCell ref="C536:D536"/>
    <mergeCell ref="E536:F536"/>
    <mergeCell ref="C537:D537"/>
    <mergeCell ref="E537:F537"/>
    <mergeCell ref="C538:D538"/>
    <mergeCell ref="E538:F538"/>
    <mergeCell ref="C539:D539"/>
    <mergeCell ref="E539:F539"/>
    <mergeCell ref="C540:D540"/>
    <mergeCell ref="E540:F540"/>
    <mergeCell ref="C541:D541"/>
    <mergeCell ref="E541:F541"/>
    <mergeCell ref="C542:D542"/>
    <mergeCell ref="E542:F542"/>
    <mergeCell ref="C543:D543"/>
    <mergeCell ref="E543:F543"/>
    <mergeCell ref="C544:D544"/>
    <mergeCell ref="E544:F544"/>
    <mergeCell ref="C545:D545"/>
    <mergeCell ref="E545:F545"/>
    <mergeCell ref="C546:D546"/>
    <mergeCell ref="E546:F546"/>
    <mergeCell ref="C547:D547"/>
    <mergeCell ref="E547:F547"/>
    <mergeCell ref="C548:D548"/>
    <mergeCell ref="E548:F548"/>
    <mergeCell ref="C549:D549"/>
    <mergeCell ref="E549:F549"/>
    <mergeCell ref="C550:D550"/>
    <mergeCell ref="E550:F550"/>
    <mergeCell ref="C551:D551"/>
    <mergeCell ref="E551:F551"/>
    <mergeCell ref="C552:D552"/>
    <mergeCell ref="E552:F552"/>
    <mergeCell ref="C553:D553"/>
    <mergeCell ref="E553:F553"/>
    <mergeCell ref="C554:D554"/>
    <mergeCell ref="E554:F554"/>
    <mergeCell ref="C555:D555"/>
    <mergeCell ref="E555:F555"/>
    <mergeCell ref="C556:D556"/>
    <mergeCell ref="E556:F556"/>
    <mergeCell ref="C557:D557"/>
    <mergeCell ref="E557:F557"/>
    <mergeCell ref="C558:D558"/>
    <mergeCell ref="E558:F558"/>
    <mergeCell ref="C559:D559"/>
    <mergeCell ref="E559:F559"/>
    <mergeCell ref="C560:D560"/>
    <mergeCell ref="E560:F560"/>
    <mergeCell ref="C561:D561"/>
    <mergeCell ref="E561:F561"/>
    <mergeCell ref="C562:D562"/>
    <mergeCell ref="E562:F562"/>
    <mergeCell ref="C563:D563"/>
    <mergeCell ref="E563:F563"/>
    <mergeCell ref="C564:D564"/>
    <mergeCell ref="E564:F564"/>
    <mergeCell ref="C565:D565"/>
    <mergeCell ref="E565:F565"/>
    <mergeCell ref="C566:D566"/>
    <mergeCell ref="E566:F566"/>
    <mergeCell ref="C567:D567"/>
    <mergeCell ref="E567:F567"/>
    <mergeCell ref="C568:D568"/>
    <mergeCell ref="E568:F568"/>
    <mergeCell ref="C569:D569"/>
    <mergeCell ref="E569:F569"/>
    <mergeCell ref="C570:D570"/>
    <mergeCell ref="E570:F570"/>
    <mergeCell ref="C571:D571"/>
    <mergeCell ref="E571:F571"/>
    <mergeCell ref="C572:D572"/>
    <mergeCell ref="E572:F572"/>
    <mergeCell ref="C573:D573"/>
    <mergeCell ref="E573:F573"/>
    <mergeCell ref="C574:D574"/>
    <mergeCell ref="E574:F574"/>
    <mergeCell ref="C575:D575"/>
    <mergeCell ref="E575:F575"/>
    <mergeCell ref="C576:D576"/>
    <mergeCell ref="E576:F576"/>
    <mergeCell ref="C577:D577"/>
    <mergeCell ref="E577:F577"/>
    <mergeCell ref="C578:D578"/>
    <mergeCell ref="E578:F578"/>
    <mergeCell ref="C579:D579"/>
    <mergeCell ref="E579:F579"/>
    <mergeCell ref="C580:D580"/>
    <mergeCell ref="E580:F580"/>
    <mergeCell ref="C581:D581"/>
    <mergeCell ref="E581:F581"/>
    <mergeCell ref="C582:D582"/>
    <mergeCell ref="E582:F582"/>
    <mergeCell ref="C583:D583"/>
    <mergeCell ref="E583:F583"/>
    <mergeCell ref="C584:D584"/>
    <mergeCell ref="E584:F584"/>
    <mergeCell ref="C585:D585"/>
    <mergeCell ref="E585:F585"/>
    <mergeCell ref="C586:D586"/>
    <mergeCell ref="E586:F586"/>
    <mergeCell ref="C587:D587"/>
    <mergeCell ref="E587:F587"/>
    <mergeCell ref="C588:D588"/>
    <mergeCell ref="E588:F588"/>
    <mergeCell ref="C589:D589"/>
    <mergeCell ref="E589:F589"/>
    <mergeCell ref="C590:D590"/>
    <mergeCell ref="E590:F590"/>
    <mergeCell ref="C591:D591"/>
    <mergeCell ref="E591:F591"/>
    <mergeCell ref="C592:D592"/>
    <mergeCell ref="E592:F592"/>
    <mergeCell ref="C593:D593"/>
    <mergeCell ref="E593:F593"/>
    <mergeCell ref="C594:D594"/>
    <mergeCell ref="E594:F594"/>
    <mergeCell ref="C595:D595"/>
    <mergeCell ref="E595:F595"/>
    <mergeCell ref="C596:D596"/>
    <mergeCell ref="E596:F596"/>
    <mergeCell ref="C597:D597"/>
    <mergeCell ref="E597:F597"/>
    <mergeCell ref="C598:D598"/>
    <mergeCell ref="E598:F598"/>
    <mergeCell ref="C599:D599"/>
    <mergeCell ref="E599:F599"/>
    <mergeCell ref="C600:D600"/>
    <mergeCell ref="E600:F600"/>
    <mergeCell ref="C601:D601"/>
    <mergeCell ref="E601:F601"/>
    <mergeCell ref="C602:D602"/>
    <mergeCell ref="E602:F602"/>
    <mergeCell ref="C603:D603"/>
    <mergeCell ref="E603:F603"/>
    <mergeCell ref="C604:D604"/>
    <mergeCell ref="E604:F604"/>
    <mergeCell ref="C605:D605"/>
    <mergeCell ref="E605:F605"/>
    <mergeCell ref="C606:D606"/>
    <mergeCell ref="E606:F606"/>
    <mergeCell ref="C607:D607"/>
    <mergeCell ref="E607:F607"/>
    <mergeCell ref="C608:D608"/>
    <mergeCell ref="E608:F608"/>
    <mergeCell ref="C609:D609"/>
    <mergeCell ref="E609:F609"/>
    <mergeCell ref="C610:D610"/>
    <mergeCell ref="E610:F610"/>
    <mergeCell ref="C611:D611"/>
    <mergeCell ref="E611:F611"/>
    <mergeCell ref="C612:D612"/>
    <mergeCell ref="E612:F612"/>
    <mergeCell ref="C613:D613"/>
    <mergeCell ref="E613:F613"/>
    <mergeCell ref="C614:D614"/>
    <mergeCell ref="E614:F614"/>
    <mergeCell ref="C615:D615"/>
    <mergeCell ref="E615:F615"/>
    <mergeCell ref="C616:D616"/>
    <mergeCell ref="E616:F616"/>
    <mergeCell ref="C617:D617"/>
    <mergeCell ref="E617:F617"/>
    <mergeCell ref="C618:D618"/>
    <mergeCell ref="E618:F618"/>
    <mergeCell ref="C619:D619"/>
    <mergeCell ref="E619:F619"/>
    <mergeCell ref="C620:D620"/>
    <mergeCell ref="E620:F620"/>
    <mergeCell ref="C621:D621"/>
    <mergeCell ref="E621:F621"/>
    <mergeCell ref="C622:D622"/>
    <mergeCell ref="E622:F622"/>
    <mergeCell ref="C623:D623"/>
    <mergeCell ref="E623:F623"/>
    <mergeCell ref="C624:D624"/>
    <mergeCell ref="E624:F624"/>
    <mergeCell ref="C625:D625"/>
    <mergeCell ref="E625:F625"/>
    <mergeCell ref="C626:D626"/>
    <mergeCell ref="E626:F626"/>
    <mergeCell ref="C627:D627"/>
    <mergeCell ref="E627:F627"/>
    <mergeCell ref="C628:D628"/>
    <mergeCell ref="E628:F628"/>
    <mergeCell ref="C629:D629"/>
    <mergeCell ref="E629:F629"/>
    <mergeCell ref="C630:D630"/>
    <mergeCell ref="E630:F630"/>
    <mergeCell ref="C631:D631"/>
    <mergeCell ref="E631:F631"/>
    <mergeCell ref="C632:D632"/>
    <mergeCell ref="E632:F632"/>
    <mergeCell ref="C633:D633"/>
    <mergeCell ref="E633:F633"/>
    <mergeCell ref="C634:D634"/>
    <mergeCell ref="E634:F634"/>
    <mergeCell ref="C635:D635"/>
    <mergeCell ref="E635:F635"/>
    <mergeCell ref="C636:D636"/>
    <mergeCell ref="E636:F636"/>
    <mergeCell ref="C637:D637"/>
    <mergeCell ref="E637:F637"/>
    <mergeCell ref="C638:D638"/>
    <mergeCell ref="E638:F638"/>
    <mergeCell ref="C639:D639"/>
    <mergeCell ref="E639:F639"/>
    <mergeCell ref="C640:D640"/>
    <mergeCell ref="E640:F640"/>
    <mergeCell ref="C641:D641"/>
    <mergeCell ref="E641:F641"/>
    <mergeCell ref="C642:D642"/>
    <mergeCell ref="E642:F642"/>
    <mergeCell ref="C643:D643"/>
    <mergeCell ref="E643:F643"/>
    <mergeCell ref="C644:D644"/>
    <mergeCell ref="E644:F644"/>
    <mergeCell ref="C645:D645"/>
    <mergeCell ref="E645:F645"/>
    <mergeCell ref="C646:D646"/>
    <mergeCell ref="E646:F646"/>
    <mergeCell ref="C647:D647"/>
    <mergeCell ref="E647:F647"/>
    <mergeCell ref="C648:D648"/>
    <mergeCell ref="E648:F648"/>
    <mergeCell ref="C649:D649"/>
    <mergeCell ref="E649:F649"/>
    <mergeCell ref="C650:D650"/>
    <mergeCell ref="E650:F650"/>
    <mergeCell ref="C651:D651"/>
    <mergeCell ref="E651:F651"/>
    <mergeCell ref="C652:D652"/>
    <mergeCell ref="E652:F652"/>
    <mergeCell ref="C653:D653"/>
    <mergeCell ref="E653:F653"/>
    <mergeCell ref="C654:D654"/>
    <mergeCell ref="E654:F654"/>
    <mergeCell ref="C655:D655"/>
    <mergeCell ref="E655:F655"/>
    <mergeCell ref="C656:D656"/>
    <mergeCell ref="E656:F656"/>
    <mergeCell ref="C657:D657"/>
    <mergeCell ref="E657:F657"/>
    <mergeCell ref="C658:D658"/>
    <mergeCell ref="E658:F658"/>
    <mergeCell ref="C659:D659"/>
    <mergeCell ref="E659:F659"/>
    <mergeCell ref="C660:D660"/>
    <mergeCell ref="E660:F660"/>
    <mergeCell ref="C661:D661"/>
    <mergeCell ref="E661:F661"/>
    <mergeCell ref="C662:D662"/>
    <mergeCell ref="E662:F662"/>
    <mergeCell ref="C663:D663"/>
    <mergeCell ref="E663:F663"/>
    <mergeCell ref="C664:D664"/>
    <mergeCell ref="E664:F664"/>
    <mergeCell ref="C665:D665"/>
    <mergeCell ref="E665:F665"/>
    <mergeCell ref="C666:D666"/>
    <mergeCell ref="E666:F666"/>
    <mergeCell ref="C667:D667"/>
    <mergeCell ref="E667:F667"/>
    <mergeCell ref="C668:D668"/>
    <mergeCell ref="E668:F668"/>
    <mergeCell ref="C669:D669"/>
    <mergeCell ref="E669:F669"/>
    <mergeCell ref="C670:D670"/>
    <mergeCell ref="E670:F670"/>
    <mergeCell ref="C671:D671"/>
    <mergeCell ref="E671:F671"/>
    <mergeCell ref="C672:D672"/>
    <mergeCell ref="E672:F672"/>
    <mergeCell ref="C673:D673"/>
    <mergeCell ref="E673:F673"/>
    <mergeCell ref="C674:D674"/>
    <mergeCell ref="E674:F674"/>
    <mergeCell ref="C675:D675"/>
    <mergeCell ref="E675:F675"/>
    <mergeCell ref="C676:D676"/>
    <mergeCell ref="E676:F676"/>
    <mergeCell ref="C677:D677"/>
    <mergeCell ref="E677:F677"/>
    <mergeCell ref="C678:D678"/>
    <mergeCell ref="E678:F678"/>
    <mergeCell ref="C679:D679"/>
    <mergeCell ref="E679:F679"/>
    <mergeCell ref="C680:D680"/>
    <mergeCell ref="E680:F680"/>
    <mergeCell ref="C681:D681"/>
    <mergeCell ref="E681:F681"/>
    <mergeCell ref="C682:D682"/>
    <mergeCell ref="E682:F682"/>
    <mergeCell ref="C683:D683"/>
    <mergeCell ref="E683:F683"/>
    <mergeCell ref="C684:D684"/>
    <mergeCell ref="E684:F684"/>
    <mergeCell ref="C685:D685"/>
    <mergeCell ref="E685:F685"/>
    <mergeCell ref="C686:D686"/>
    <mergeCell ref="E686:F686"/>
    <mergeCell ref="C687:D687"/>
    <mergeCell ref="E687:F687"/>
    <mergeCell ref="C688:D688"/>
    <mergeCell ref="E688:F688"/>
    <mergeCell ref="C689:D689"/>
    <mergeCell ref="E689:F689"/>
    <mergeCell ref="C690:D690"/>
    <mergeCell ref="E690:F690"/>
    <mergeCell ref="C691:D691"/>
    <mergeCell ref="E691:F691"/>
    <mergeCell ref="C692:D692"/>
    <mergeCell ref="E692:F692"/>
    <mergeCell ref="C693:D693"/>
    <mergeCell ref="E693:F693"/>
    <mergeCell ref="C694:D694"/>
    <mergeCell ref="E694:F694"/>
    <mergeCell ref="C695:D695"/>
    <mergeCell ref="E695:F695"/>
    <mergeCell ref="C696:D696"/>
    <mergeCell ref="E696:F696"/>
    <mergeCell ref="C697:D697"/>
    <mergeCell ref="E697:F697"/>
    <mergeCell ref="C698:D698"/>
    <mergeCell ref="E698:F698"/>
    <mergeCell ref="C699:D699"/>
    <mergeCell ref="E699:F699"/>
    <mergeCell ref="C700:D700"/>
    <mergeCell ref="E700:F700"/>
    <mergeCell ref="C701:D701"/>
    <mergeCell ref="E701:F701"/>
    <mergeCell ref="C702:D702"/>
    <mergeCell ref="E702:F702"/>
    <mergeCell ref="C703:D703"/>
    <mergeCell ref="E703:F703"/>
    <mergeCell ref="C707:D707"/>
    <mergeCell ref="E707:F707"/>
    <mergeCell ref="C708:D708"/>
    <mergeCell ref="E708:F708"/>
    <mergeCell ref="C704:D704"/>
    <mergeCell ref="E704:F704"/>
    <mergeCell ref="C705:D705"/>
    <mergeCell ref="E705:F705"/>
    <mergeCell ref="C706:D706"/>
    <mergeCell ref="E706:F706"/>
  </mergeCells>
  <phoneticPr fontId="8" type="noConversion"/>
  <conditionalFormatting sqref="J8">
    <cfRule type="expression" dxfId="196" priority="1" stopIfTrue="1">
      <formula>NOT(ISERROR(SEARCH("Wpisz rok",J8)))</formula>
    </cfRule>
  </conditionalFormatting>
  <printOptions horizontalCentered="1"/>
  <pageMargins left="0.74803149606299213" right="0.48" top="0.74" bottom="0.74"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xml><?xml version="1.0" encoding="utf-8"?>
<worksheet xmlns="http://schemas.openxmlformats.org/spreadsheetml/2006/main" xmlns:r="http://schemas.openxmlformats.org/officeDocument/2006/relationships">
  <dimension ref="A1:N414"/>
  <sheetViews>
    <sheetView showGridLines="0" tabSelected="1" workbookViewId="0">
      <selection activeCell="C7" sqref="C7"/>
    </sheetView>
  </sheetViews>
  <sheetFormatPr defaultRowHeight="12.75"/>
  <cols>
    <col min="1" max="1" width="2.85546875" style="1021" customWidth="1"/>
    <col min="2" max="2" width="2.140625" style="1021" customWidth="1"/>
    <col min="3" max="3" width="9.85546875" style="1021" customWidth="1"/>
    <col min="4" max="11" width="9.140625" style="1021"/>
    <col min="12" max="12" width="3.85546875" style="1021" customWidth="1"/>
    <col min="13" max="13" width="4.5703125" style="1021" customWidth="1"/>
    <col min="14" max="15" width="0.85546875" style="1021" customWidth="1"/>
    <col min="16" max="16" width="3.85546875" style="1021" customWidth="1"/>
    <col min="17" max="16384" width="9.140625" style="1021"/>
  </cols>
  <sheetData>
    <row r="1" spans="3:6" ht="15.75">
      <c r="F1" s="1022" t="s">
        <v>237</v>
      </c>
    </row>
    <row r="2" spans="3:6" ht="20.25" customHeight="1">
      <c r="F2" s="1022" t="s">
        <v>1904</v>
      </c>
    </row>
    <row r="3" spans="3:6" ht="3" customHeight="1"/>
    <row r="4" spans="3:6" ht="3" customHeight="1">
      <c r="C4" s="1023"/>
    </row>
    <row r="5" spans="3:6" ht="3" customHeight="1">
      <c r="C5" s="1023"/>
    </row>
    <row r="6" spans="3:6" ht="3" customHeight="1"/>
    <row r="7" spans="3:6" ht="24" customHeight="1">
      <c r="C7" s="1025" t="s">
        <v>2833</v>
      </c>
    </row>
    <row r="8" spans="3:6" ht="16.5" customHeight="1">
      <c r="C8" s="1025" t="s">
        <v>844</v>
      </c>
    </row>
    <row r="9" spans="3:6" ht="19.5" customHeight="1">
      <c r="C9" s="1025" t="s">
        <v>2843</v>
      </c>
    </row>
    <row r="10" spans="3:6" ht="19.5" customHeight="1">
      <c r="C10" s="1025" t="s">
        <v>2844</v>
      </c>
    </row>
    <row r="11" spans="3:6" ht="19.5" customHeight="1">
      <c r="C11" s="1025" t="s">
        <v>2845</v>
      </c>
    </row>
    <row r="12" spans="3:6" ht="19.5" customHeight="1">
      <c r="C12" s="1025" t="s">
        <v>2846</v>
      </c>
    </row>
    <row r="13" spans="3:6" ht="19.5" customHeight="1">
      <c r="C13" s="1025" t="s">
        <v>2847</v>
      </c>
    </row>
    <row r="14" spans="3:6" ht="19.5" customHeight="1">
      <c r="C14" s="1784" t="s">
        <v>2834</v>
      </c>
    </row>
    <row r="15" spans="3:6" ht="16.5" hidden="1" customHeight="1">
      <c r="C15" s="1029"/>
    </row>
    <row r="16" spans="3:6" ht="12.75" hidden="1" customHeight="1">
      <c r="C16" s="1028"/>
    </row>
    <row r="17" spans="2:13" ht="16.5" hidden="1" customHeight="1">
      <c r="C17" s="1031"/>
    </row>
    <row r="18" spans="2:13" ht="10.5" hidden="1" customHeight="1">
      <c r="C18" s="1028"/>
    </row>
    <row r="19" spans="2:13" ht="8.25" hidden="1" customHeight="1">
      <c r="C19" s="1028"/>
    </row>
    <row r="20" spans="2:13" ht="19.5" customHeight="1">
      <c r="C20" s="1030" t="s">
        <v>1207</v>
      </c>
    </row>
    <row r="21" spans="2:13" ht="19.5" customHeight="1">
      <c r="C21" s="1028" t="s">
        <v>339</v>
      </c>
    </row>
    <row r="22" spans="2:13" ht="19.5" customHeight="1">
      <c r="C22" s="1028" t="s">
        <v>1876</v>
      </c>
    </row>
    <row r="23" spans="2:13" ht="19.5" customHeight="1">
      <c r="C23" s="1028" t="s">
        <v>1229</v>
      </c>
    </row>
    <row r="24" spans="2:13" ht="19.5" customHeight="1">
      <c r="C24" s="1028" t="s">
        <v>2494</v>
      </c>
    </row>
    <row r="25" spans="2:13" ht="19.5" customHeight="1">
      <c r="C25" s="1028" t="s">
        <v>1230</v>
      </c>
      <c r="M25" s="1067"/>
    </row>
    <row r="26" spans="2:13" ht="19.5" customHeight="1">
      <c r="C26" s="1028" t="s">
        <v>1231</v>
      </c>
      <c r="M26" s="1067"/>
    </row>
    <row r="27" spans="2:13" ht="19.5" customHeight="1">
      <c r="C27" s="1028" t="s">
        <v>1232</v>
      </c>
    </row>
    <row r="28" spans="2:13" ht="19.5" customHeight="1">
      <c r="C28" s="1028" t="s">
        <v>1659</v>
      </c>
    </row>
    <row r="29" spans="2:13" ht="19.5" customHeight="1">
      <c r="C29" s="1028"/>
    </row>
    <row r="30" spans="2:13" ht="19.5" customHeight="1">
      <c r="B30" s="1024" t="s">
        <v>6</v>
      </c>
    </row>
    <row r="31" spans="2:13" ht="19.5" customHeight="1">
      <c r="B31" s="1024" t="s">
        <v>7</v>
      </c>
    </row>
    <row r="32" spans="2:13" ht="19.5" customHeight="1">
      <c r="B32" s="1024" t="s">
        <v>960</v>
      </c>
    </row>
    <row r="33" spans="2:3" ht="19.5" customHeight="1">
      <c r="C33" s="1023"/>
    </row>
    <row r="34" spans="2:3" ht="19.5" customHeight="1">
      <c r="C34" s="1032" t="s">
        <v>8</v>
      </c>
    </row>
    <row r="35" spans="2:3" ht="19.5" customHeight="1">
      <c r="B35" s="1023" t="s">
        <v>986</v>
      </c>
      <c r="C35" s="1021" t="s">
        <v>9</v>
      </c>
    </row>
    <row r="36" spans="2:3" ht="19.5" customHeight="1">
      <c r="B36" s="1023" t="s">
        <v>221</v>
      </c>
      <c r="C36" s="1021" t="s">
        <v>12</v>
      </c>
    </row>
    <row r="37" spans="2:3" ht="19.5" customHeight="1">
      <c r="B37" s="1023"/>
      <c r="C37" s="1021" t="s">
        <v>13</v>
      </c>
    </row>
    <row r="38" spans="2:3" ht="19.5" customHeight="1">
      <c r="B38" s="1023"/>
      <c r="C38" s="1021" t="s">
        <v>961</v>
      </c>
    </row>
    <row r="39" spans="2:3" ht="19.5" customHeight="1">
      <c r="B39" s="1023" t="s">
        <v>1286</v>
      </c>
      <c r="C39" s="1021" t="s">
        <v>15</v>
      </c>
    </row>
    <row r="40" spans="2:3" ht="19.5" customHeight="1">
      <c r="B40" s="1023"/>
      <c r="C40" s="1021" t="s">
        <v>14</v>
      </c>
    </row>
    <row r="41" spans="2:3" ht="19.5" customHeight="1">
      <c r="B41" s="1023" t="s">
        <v>31</v>
      </c>
      <c r="C41" s="1021" t="s">
        <v>16</v>
      </c>
    </row>
    <row r="42" spans="2:3" ht="19.5" customHeight="1">
      <c r="B42" s="1023"/>
      <c r="C42" s="1021" t="s">
        <v>562</v>
      </c>
    </row>
    <row r="43" spans="2:3" ht="19.5" customHeight="1">
      <c r="B43" s="1023" t="s">
        <v>33</v>
      </c>
      <c r="C43" s="1021" t="s">
        <v>563</v>
      </c>
    </row>
    <row r="44" spans="2:3" ht="19.5" customHeight="1">
      <c r="B44" s="1023"/>
      <c r="C44" s="1021" t="s">
        <v>564</v>
      </c>
    </row>
    <row r="45" spans="2:3" ht="19.5" customHeight="1">
      <c r="B45" s="1023"/>
      <c r="C45" s="1021" t="s">
        <v>565</v>
      </c>
    </row>
    <row r="46" spans="2:3" ht="19.5" customHeight="1">
      <c r="B46" s="1023" t="s">
        <v>735</v>
      </c>
      <c r="C46" s="1033" t="s">
        <v>566</v>
      </c>
    </row>
    <row r="47" spans="2:3" ht="19.5" customHeight="1">
      <c r="B47" s="1023"/>
      <c r="C47" s="1033" t="s">
        <v>567</v>
      </c>
    </row>
    <row r="48" spans="2:3" ht="19.5" customHeight="1">
      <c r="B48" s="1023"/>
      <c r="C48" s="1033" t="s">
        <v>568</v>
      </c>
    </row>
    <row r="49" spans="1:5" ht="19.5" customHeight="1">
      <c r="B49" s="1023" t="s">
        <v>1550</v>
      </c>
      <c r="C49" s="1021" t="s">
        <v>10</v>
      </c>
    </row>
    <row r="50" spans="1:5" ht="19.5" customHeight="1">
      <c r="B50" s="1023" t="s">
        <v>521</v>
      </c>
      <c r="C50" s="1021" t="s">
        <v>11</v>
      </c>
    </row>
    <row r="51" spans="1:5" ht="19.5" customHeight="1">
      <c r="B51" s="1023" t="s">
        <v>521</v>
      </c>
      <c r="C51" s="1033" t="s">
        <v>569</v>
      </c>
    </row>
    <row r="52" spans="1:5" ht="19.5" customHeight="1">
      <c r="B52" s="1023"/>
      <c r="C52" s="1033" t="s">
        <v>570</v>
      </c>
    </row>
    <row r="53" spans="1:5" ht="19.5" customHeight="1">
      <c r="B53" s="1023"/>
      <c r="C53" s="1033" t="s">
        <v>1529</v>
      </c>
    </row>
    <row r="54" spans="1:5" ht="19.5" customHeight="1">
      <c r="B54" s="1023" t="s">
        <v>521</v>
      </c>
      <c r="C54" s="1021" t="s">
        <v>1530</v>
      </c>
    </row>
    <row r="55" spans="1:5" ht="19.5" customHeight="1">
      <c r="C55" s="1021" t="s">
        <v>1531</v>
      </c>
    </row>
    <row r="56" spans="1:5" ht="19.5" customHeight="1">
      <c r="B56" s="1023" t="s">
        <v>521</v>
      </c>
      <c r="C56" s="1023" t="s">
        <v>2516</v>
      </c>
    </row>
    <row r="57" spans="1:5" ht="19.5" customHeight="1">
      <c r="B57" s="1023"/>
      <c r="C57" s="1023" t="s">
        <v>2517</v>
      </c>
    </row>
    <row r="58" spans="1:5" ht="19.5" customHeight="1"/>
    <row r="60" spans="1:5">
      <c r="A60" s="1034" t="s">
        <v>1280</v>
      </c>
      <c r="C60" s="1027" t="s">
        <v>1539</v>
      </c>
      <c r="D60" s="1028"/>
      <c r="E60" s="1028"/>
    </row>
    <row r="61" spans="1:5">
      <c r="C61" s="1027" t="s">
        <v>766</v>
      </c>
      <c r="D61" s="1028"/>
      <c r="E61" s="1028"/>
    </row>
    <row r="62" spans="1:5" ht="12.75" customHeight="1">
      <c r="C62" s="1028"/>
      <c r="D62" s="1028"/>
      <c r="E62" s="1028"/>
    </row>
    <row r="63" spans="1:5" ht="12.75" customHeight="1">
      <c r="C63" s="1030" t="s">
        <v>1654</v>
      </c>
      <c r="D63" s="1028"/>
      <c r="E63" s="1028"/>
    </row>
    <row r="64" spans="1:5" ht="12.75" customHeight="1">
      <c r="C64" s="1028" t="s">
        <v>280</v>
      </c>
      <c r="D64" s="1028"/>
      <c r="E64" s="1028"/>
    </row>
    <row r="65" spans="1:5" ht="12.75" customHeight="1">
      <c r="C65" s="1028" t="s">
        <v>1605</v>
      </c>
      <c r="D65" s="1028"/>
      <c r="E65" s="1028"/>
    </row>
    <row r="66" spans="1:5" ht="12.75" customHeight="1">
      <c r="A66" s="1034"/>
      <c r="C66" s="1028" t="s">
        <v>322</v>
      </c>
      <c r="D66" s="1028"/>
      <c r="E66" s="1028"/>
    </row>
    <row r="67" spans="1:5" ht="12.75" customHeight="1">
      <c r="A67" s="1034"/>
      <c r="C67" s="1035" t="s">
        <v>51</v>
      </c>
      <c r="D67" s="1028"/>
      <c r="E67" s="1028"/>
    </row>
    <row r="68" spans="1:5" ht="12.75" customHeight="1">
      <c r="A68" s="1034"/>
      <c r="C68" s="1035" t="s">
        <v>50</v>
      </c>
      <c r="D68" s="1028"/>
      <c r="E68" s="1028"/>
    </row>
    <row r="69" spans="1:5" ht="12.75" customHeight="1">
      <c r="A69" s="1034"/>
      <c r="C69" s="1036"/>
    </row>
    <row r="70" spans="1:5" ht="12.75" customHeight="1">
      <c r="A70" s="1034"/>
      <c r="C70" s="1036"/>
    </row>
    <row r="71" spans="1:5" ht="12.75" customHeight="1">
      <c r="A71" s="1034"/>
      <c r="C71" s="1036"/>
    </row>
    <row r="72" spans="1:5" ht="12.75" customHeight="1">
      <c r="A72" s="1034"/>
      <c r="C72" s="1036"/>
    </row>
    <row r="73" spans="1:5" ht="12.75" customHeight="1">
      <c r="A73" s="1034"/>
      <c r="C73" s="1036"/>
    </row>
    <row r="74" spans="1:5" ht="12.75" customHeight="1">
      <c r="A74" s="1034"/>
      <c r="C74" s="1036"/>
    </row>
    <row r="75" spans="1:5" ht="12.75" customHeight="1">
      <c r="A75" s="1034"/>
      <c r="C75" s="1036"/>
    </row>
    <row r="76" spans="1:5" ht="12.75" customHeight="1">
      <c r="A76" s="1034"/>
      <c r="C76" s="1036"/>
    </row>
    <row r="77" spans="1:5" ht="12.75" customHeight="1">
      <c r="A77" s="1034"/>
      <c r="C77" s="1036"/>
    </row>
    <row r="78" spans="1:5" ht="12.75" customHeight="1">
      <c r="A78" s="1034"/>
      <c r="C78" s="1036"/>
    </row>
    <row r="79" spans="1:5" ht="12.75" customHeight="1">
      <c r="A79" s="1034"/>
      <c r="C79" s="1036"/>
    </row>
    <row r="80" spans="1:5" ht="12.75" customHeight="1">
      <c r="A80" s="1034"/>
      <c r="C80" s="1036"/>
    </row>
    <row r="81" spans="1:3" ht="12.75" customHeight="1">
      <c r="A81" s="1034"/>
      <c r="C81" s="1036"/>
    </row>
    <row r="82" spans="1:3" ht="12.75" customHeight="1">
      <c r="A82" s="1034"/>
      <c r="C82" s="1036"/>
    </row>
    <row r="83" spans="1:3" ht="12.75" customHeight="1">
      <c r="A83" s="1034"/>
      <c r="C83" s="1036"/>
    </row>
    <row r="84" spans="1:3" ht="12.75" customHeight="1">
      <c r="A84" s="1034"/>
      <c r="C84" s="1036"/>
    </row>
    <row r="85" spans="1:3" ht="12.75" customHeight="1">
      <c r="A85" s="1034"/>
      <c r="C85" s="1036"/>
    </row>
    <row r="86" spans="1:3" ht="12.75" customHeight="1">
      <c r="A86" s="1034"/>
      <c r="C86" s="1036"/>
    </row>
    <row r="87" spans="1:3" ht="12.75" customHeight="1">
      <c r="A87" s="1034"/>
      <c r="C87" s="1036"/>
    </row>
    <row r="88" spans="1:3" ht="12.75" customHeight="1">
      <c r="A88" s="1034"/>
      <c r="C88" s="1036"/>
    </row>
    <row r="89" spans="1:3" ht="12.75" customHeight="1">
      <c r="A89" s="1034"/>
      <c r="C89" s="1036"/>
    </row>
    <row r="90" spans="1:3" ht="12.75" customHeight="1">
      <c r="A90" s="1034"/>
      <c r="C90" s="1036"/>
    </row>
    <row r="91" spans="1:3" ht="12.75" customHeight="1">
      <c r="A91" s="1034"/>
      <c r="C91" s="1036"/>
    </row>
    <row r="92" spans="1:3" ht="12.75" customHeight="1">
      <c r="A92" s="1034"/>
      <c r="C92" s="1036"/>
    </row>
    <row r="93" spans="1:3" ht="12.75" customHeight="1">
      <c r="A93" s="1034"/>
      <c r="C93" s="1036"/>
    </row>
    <row r="94" spans="1:3" ht="12.75" customHeight="1">
      <c r="A94" s="1034"/>
      <c r="C94" s="1036"/>
    </row>
    <row r="95" spans="1:3" ht="12.75" customHeight="1">
      <c r="A95" s="1034"/>
      <c r="C95" s="1036"/>
    </row>
    <row r="96" spans="1:3" ht="12.75" customHeight="1">
      <c r="A96" s="1034"/>
      <c r="C96" s="1036"/>
    </row>
    <row r="97" spans="1:3" ht="12.75" customHeight="1">
      <c r="A97" s="1034"/>
      <c r="C97" s="1036"/>
    </row>
    <row r="98" spans="1:3" ht="12.75" customHeight="1">
      <c r="A98" s="1034"/>
      <c r="C98" s="1036"/>
    </row>
    <row r="99" spans="1:3" ht="12.75" customHeight="1">
      <c r="A99" s="1034"/>
      <c r="C99" s="1036"/>
    </row>
    <row r="100" spans="1:3" ht="12.75" customHeight="1">
      <c r="A100" s="1034"/>
      <c r="C100" s="1036"/>
    </row>
    <row r="101" spans="1:3" ht="12.75" customHeight="1">
      <c r="A101" s="1034"/>
      <c r="C101" s="1036"/>
    </row>
    <row r="102" spans="1:3" ht="12.75" customHeight="1">
      <c r="A102" s="1034"/>
      <c r="C102" s="1036"/>
    </row>
    <row r="103" spans="1:3" ht="12.75" customHeight="1">
      <c r="A103" s="1034"/>
      <c r="C103" s="1036"/>
    </row>
    <row r="104" spans="1:3" ht="12.75" customHeight="1">
      <c r="A104" s="1034"/>
      <c r="C104" s="1036"/>
    </row>
    <row r="105" spans="1:3" ht="12.75" customHeight="1">
      <c r="A105" s="1034"/>
      <c r="C105" s="1036"/>
    </row>
    <row r="106" spans="1:3" ht="12.75" customHeight="1">
      <c r="A106" s="1034"/>
      <c r="C106" s="1036"/>
    </row>
    <row r="107" spans="1:3" ht="12.75" customHeight="1">
      <c r="A107" s="1034"/>
      <c r="C107" s="1036"/>
    </row>
    <row r="108" spans="1:3" ht="12.75" customHeight="1">
      <c r="A108" s="1034"/>
      <c r="C108" s="1036"/>
    </row>
    <row r="109" spans="1:3" ht="12.75" customHeight="1">
      <c r="A109" s="1034"/>
      <c r="C109" s="1035" t="s">
        <v>277</v>
      </c>
    </row>
    <row r="110" spans="1:3" ht="12.75" customHeight="1">
      <c r="A110" s="1034"/>
      <c r="C110" s="1036"/>
    </row>
    <row r="111" spans="1:3" ht="12.75" customHeight="1">
      <c r="A111" s="1034"/>
      <c r="C111" s="1036"/>
    </row>
    <row r="112" spans="1:3" ht="12.75" customHeight="1">
      <c r="A112" s="1034"/>
      <c r="C112" s="1036"/>
    </row>
    <row r="113" spans="1:3" ht="12.75" customHeight="1">
      <c r="A113" s="1034"/>
      <c r="C113" s="1036"/>
    </row>
    <row r="114" spans="1:3" ht="12.75" customHeight="1">
      <c r="A114" s="1034"/>
      <c r="C114" s="1036"/>
    </row>
    <row r="115" spans="1:3" ht="12.75" customHeight="1">
      <c r="A115" s="1034"/>
      <c r="C115" s="1036"/>
    </row>
    <row r="116" spans="1:3" ht="12.75" customHeight="1">
      <c r="A116" s="1034"/>
      <c r="C116" s="1036"/>
    </row>
    <row r="117" spans="1:3" ht="12.75" customHeight="1">
      <c r="A117" s="1034"/>
      <c r="C117" s="1036"/>
    </row>
    <row r="118" spans="1:3" ht="12.75" customHeight="1">
      <c r="A118" s="1034"/>
      <c r="C118" s="1036"/>
    </row>
    <row r="119" spans="1:3" ht="12.75" customHeight="1">
      <c r="A119" s="1034"/>
      <c r="C119" s="1036"/>
    </row>
    <row r="120" spans="1:3" ht="12.75" customHeight="1">
      <c r="A120" s="1034"/>
      <c r="C120" s="1036"/>
    </row>
    <row r="121" spans="1:3" ht="12.75" customHeight="1">
      <c r="A121" s="1034"/>
      <c r="C121" s="1036"/>
    </row>
    <row r="122" spans="1:3" ht="12.75" customHeight="1">
      <c r="A122" s="1034"/>
      <c r="C122" s="1036"/>
    </row>
    <row r="123" spans="1:3" ht="12.75" customHeight="1">
      <c r="A123" s="1034"/>
      <c r="C123" s="1036"/>
    </row>
    <row r="124" spans="1:3" ht="12.75" customHeight="1">
      <c r="A124" s="1034"/>
      <c r="C124" s="1036"/>
    </row>
    <row r="125" spans="1:3" ht="12.75" customHeight="1">
      <c r="A125" s="1034"/>
      <c r="C125" s="1036"/>
    </row>
    <row r="126" spans="1:3" ht="12.75" customHeight="1">
      <c r="A126" s="1034"/>
      <c r="C126" s="1036"/>
    </row>
    <row r="127" spans="1:3" ht="12.75" customHeight="1">
      <c r="A127" s="1034"/>
      <c r="C127" s="1036"/>
    </row>
    <row r="128" spans="1:3" ht="12.75" customHeight="1">
      <c r="A128" s="1034"/>
      <c r="C128" s="1036"/>
    </row>
    <row r="129" spans="1:3" ht="12.75" customHeight="1">
      <c r="A129" s="1034"/>
      <c r="C129" s="1036"/>
    </row>
    <row r="130" spans="1:3" ht="12.75" customHeight="1">
      <c r="A130" s="1034"/>
      <c r="C130" s="1036"/>
    </row>
    <row r="131" spans="1:3" ht="12.75" customHeight="1">
      <c r="A131" s="1034"/>
      <c r="C131" s="1036"/>
    </row>
    <row r="132" spans="1:3" ht="12.75" customHeight="1">
      <c r="A132" s="1034"/>
      <c r="C132" s="1036"/>
    </row>
    <row r="133" spans="1:3" ht="12.75" customHeight="1">
      <c r="A133" s="1034"/>
      <c r="C133" s="1036"/>
    </row>
    <row r="134" spans="1:3" ht="12.75" customHeight="1">
      <c r="A134" s="1034"/>
      <c r="C134" s="1036"/>
    </row>
    <row r="135" spans="1:3" ht="12.75" customHeight="1">
      <c r="A135" s="1034"/>
      <c r="C135" s="1036"/>
    </row>
    <row r="136" spans="1:3" ht="12.75" customHeight="1">
      <c r="A136" s="1034"/>
      <c r="C136" s="1036"/>
    </row>
    <row r="137" spans="1:3" ht="12.75" customHeight="1">
      <c r="A137" s="1034"/>
      <c r="C137" s="1036"/>
    </row>
    <row r="138" spans="1:3" ht="12.75" customHeight="1">
      <c r="A138" s="1034"/>
      <c r="C138" s="1036"/>
    </row>
    <row r="139" spans="1:3" ht="12.75" customHeight="1">
      <c r="A139" s="1034"/>
      <c r="C139" s="1036"/>
    </row>
    <row r="140" spans="1:3" ht="12.75" customHeight="1">
      <c r="A140" s="1034"/>
      <c r="C140" s="1036"/>
    </row>
    <row r="141" spans="1:3" ht="12.75" customHeight="1">
      <c r="A141" s="1034"/>
      <c r="C141" s="1036"/>
    </row>
    <row r="142" spans="1:3" ht="12.75" customHeight="1">
      <c r="A142" s="1034"/>
      <c r="C142" s="1036"/>
    </row>
    <row r="143" spans="1:3" ht="12.75" customHeight="1">
      <c r="A143" s="1034"/>
      <c r="C143" s="1036"/>
    </row>
    <row r="144" spans="1:3" ht="12.75" customHeight="1">
      <c r="A144" s="1034"/>
      <c r="C144" s="1036"/>
    </row>
    <row r="145" spans="1:3" ht="12.75" customHeight="1">
      <c r="A145" s="1034"/>
      <c r="C145" s="1036"/>
    </row>
    <row r="146" spans="1:3" ht="12.75" customHeight="1">
      <c r="A146" s="1034"/>
      <c r="C146" s="1036"/>
    </row>
    <row r="147" spans="1:3" ht="12.75" customHeight="1">
      <c r="A147" s="1034"/>
      <c r="C147" s="1036"/>
    </row>
    <row r="148" spans="1:3" ht="12.75" customHeight="1">
      <c r="A148" s="1034"/>
      <c r="C148" s="1036"/>
    </row>
    <row r="149" spans="1:3" ht="12.75" customHeight="1">
      <c r="A149" s="1034"/>
      <c r="C149" s="1036"/>
    </row>
    <row r="150" spans="1:3" ht="12.75" customHeight="1">
      <c r="A150" s="1034"/>
      <c r="C150" s="1036"/>
    </row>
    <row r="151" spans="1:3" ht="12.75" customHeight="1">
      <c r="A151" s="1034"/>
      <c r="C151" s="1035" t="s">
        <v>278</v>
      </c>
    </row>
    <row r="152" spans="1:3" ht="12.75" customHeight="1">
      <c r="A152" s="1034"/>
      <c r="C152" s="1036"/>
    </row>
    <row r="153" spans="1:3" ht="12.75" customHeight="1">
      <c r="A153" s="1034"/>
      <c r="C153" s="1036"/>
    </row>
    <row r="154" spans="1:3" ht="12.75" customHeight="1">
      <c r="A154" s="1034"/>
      <c r="C154" s="1036"/>
    </row>
    <row r="155" spans="1:3" ht="12.75" customHeight="1">
      <c r="A155" s="1034"/>
      <c r="C155" s="1036"/>
    </row>
    <row r="156" spans="1:3" ht="12.75" customHeight="1">
      <c r="A156" s="1034"/>
      <c r="C156" s="1036"/>
    </row>
    <row r="157" spans="1:3" ht="12.75" customHeight="1">
      <c r="A157" s="1034"/>
      <c r="C157" s="1036"/>
    </row>
    <row r="158" spans="1:3" ht="12.75" customHeight="1">
      <c r="A158" s="1034"/>
      <c r="C158" s="1036"/>
    </row>
    <row r="159" spans="1:3" ht="12.75" customHeight="1">
      <c r="A159" s="1034"/>
      <c r="C159" s="1036"/>
    </row>
    <row r="160" spans="1:3" ht="12.75" customHeight="1">
      <c r="A160" s="1034"/>
      <c r="C160" s="1036"/>
    </row>
    <row r="161" spans="1:3" ht="12.75" customHeight="1">
      <c r="A161" s="1034"/>
      <c r="C161" s="1036"/>
    </row>
    <row r="162" spans="1:3" ht="12.75" customHeight="1">
      <c r="A162" s="1034"/>
      <c r="C162" s="1036"/>
    </row>
    <row r="163" spans="1:3" ht="12.75" customHeight="1">
      <c r="A163" s="1034"/>
      <c r="C163" s="1036"/>
    </row>
    <row r="164" spans="1:3" ht="12.75" customHeight="1">
      <c r="A164" s="1034"/>
      <c r="C164" s="1036"/>
    </row>
    <row r="165" spans="1:3" ht="12.75" customHeight="1">
      <c r="A165" s="1034"/>
      <c r="C165" s="1036"/>
    </row>
    <row r="166" spans="1:3" ht="12.75" customHeight="1">
      <c r="A166" s="1034"/>
      <c r="C166" s="1036"/>
    </row>
    <row r="167" spans="1:3" ht="12.75" customHeight="1">
      <c r="A167" s="1034"/>
      <c r="C167" s="1036"/>
    </row>
    <row r="168" spans="1:3" ht="12.75" customHeight="1">
      <c r="A168" s="1034"/>
      <c r="C168" s="1036"/>
    </row>
    <row r="169" spans="1:3" ht="12.75" customHeight="1">
      <c r="A169" s="1034"/>
      <c r="C169" s="1036"/>
    </row>
    <row r="170" spans="1:3" ht="12.75" customHeight="1">
      <c r="A170" s="1034"/>
      <c r="C170" s="1036"/>
    </row>
    <row r="171" spans="1:3" ht="12.75" customHeight="1">
      <c r="A171" s="1034"/>
      <c r="C171" s="1036"/>
    </row>
    <row r="172" spans="1:3" ht="12.75" customHeight="1">
      <c r="A172" s="1034"/>
      <c r="C172" s="1036"/>
    </row>
    <row r="173" spans="1:3" ht="12.75" customHeight="1">
      <c r="A173" s="1034"/>
      <c r="C173" s="1036"/>
    </row>
    <row r="174" spans="1:3" ht="12.75" customHeight="1">
      <c r="A174" s="1034"/>
      <c r="C174" s="1036"/>
    </row>
    <row r="175" spans="1:3" ht="12.75" customHeight="1">
      <c r="A175" s="1034"/>
      <c r="C175" s="1036"/>
    </row>
    <row r="176" spans="1:3" ht="12.75" customHeight="1">
      <c r="A176" s="1034"/>
      <c r="C176" s="1036"/>
    </row>
    <row r="177" spans="1:3" ht="12.75" customHeight="1">
      <c r="A177" s="1034"/>
      <c r="C177" s="1036"/>
    </row>
    <row r="178" spans="1:3" ht="12.75" customHeight="1">
      <c r="A178" s="1034"/>
      <c r="C178" s="1036"/>
    </row>
    <row r="179" spans="1:3" ht="12.75" customHeight="1">
      <c r="A179" s="1034"/>
      <c r="C179" s="1036"/>
    </row>
    <row r="180" spans="1:3" ht="12.75" hidden="1" customHeight="1">
      <c r="A180" s="1034"/>
      <c r="C180" s="1036"/>
    </row>
    <row r="181" spans="1:3" ht="12.75" hidden="1" customHeight="1">
      <c r="A181" s="1034"/>
      <c r="C181" s="1036"/>
    </row>
    <row r="182" spans="1:3" ht="12.75" hidden="1" customHeight="1">
      <c r="A182" s="1034"/>
      <c r="C182" s="1036"/>
    </row>
    <row r="183" spans="1:3" ht="12.75" hidden="1" customHeight="1">
      <c r="A183" s="1034"/>
      <c r="C183" s="1036"/>
    </row>
    <row r="184" spans="1:3" ht="12.75" hidden="1" customHeight="1">
      <c r="A184" s="1034"/>
      <c r="C184" s="1036"/>
    </row>
    <row r="185" spans="1:3" ht="12.75" hidden="1" customHeight="1">
      <c r="A185" s="1034"/>
      <c r="C185" s="1036"/>
    </row>
    <row r="186" spans="1:3" ht="12.75" hidden="1" customHeight="1">
      <c r="A186" s="1034"/>
      <c r="C186" s="1036"/>
    </row>
    <row r="187" spans="1:3" ht="12.75" hidden="1" customHeight="1">
      <c r="A187" s="1034"/>
      <c r="C187" s="1036"/>
    </row>
    <row r="188" spans="1:3" ht="12.75" hidden="1" customHeight="1">
      <c r="A188" s="1034"/>
      <c r="C188" s="1036"/>
    </row>
    <row r="189" spans="1:3" ht="12.75" hidden="1" customHeight="1">
      <c r="A189" s="1034"/>
      <c r="C189" s="1036"/>
    </row>
    <row r="190" spans="1:3" ht="23.25" hidden="1" customHeight="1">
      <c r="A190" s="1034"/>
      <c r="C190" s="1036"/>
    </row>
    <row r="191" spans="1:3" ht="20.25" hidden="1" customHeight="1">
      <c r="A191" s="1034"/>
      <c r="C191" s="1036"/>
    </row>
    <row r="192" spans="1:3" ht="12.75" customHeight="1">
      <c r="A192" s="1034"/>
      <c r="C192" s="1035" t="s">
        <v>279</v>
      </c>
    </row>
    <row r="193" spans="1:3" ht="12.75" customHeight="1">
      <c r="A193" s="1034"/>
      <c r="C193" s="1036"/>
    </row>
    <row r="194" spans="1:3" ht="12.75" customHeight="1">
      <c r="A194" s="1034"/>
      <c r="C194" s="1036"/>
    </row>
    <row r="195" spans="1:3" ht="12.75" customHeight="1">
      <c r="A195" s="1034"/>
      <c r="C195" s="1027"/>
    </row>
    <row r="196" spans="1:3" ht="12.75" customHeight="1">
      <c r="A196" s="1034" t="s">
        <v>1281</v>
      </c>
      <c r="C196" s="1027" t="s">
        <v>775</v>
      </c>
    </row>
    <row r="197" spans="1:3" ht="12.75" customHeight="1"/>
    <row r="198" spans="1:3">
      <c r="C198" s="1021" t="s">
        <v>1064</v>
      </c>
    </row>
    <row r="199" spans="1:3">
      <c r="C199" s="1021" t="s">
        <v>1065</v>
      </c>
    </row>
    <row r="200" spans="1:3">
      <c r="C200" s="1021" t="s">
        <v>1066</v>
      </c>
    </row>
    <row r="201" spans="1:3">
      <c r="C201" s="1021" t="s">
        <v>776</v>
      </c>
    </row>
    <row r="203" spans="1:3" ht="15.75">
      <c r="C203" s="1037" t="s">
        <v>1294</v>
      </c>
    </row>
    <row r="205" spans="1:3">
      <c r="C205" s="1030" t="s">
        <v>999</v>
      </c>
    </row>
    <row r="206" spans="1:3">
      <c r="C206" s="1028" t="s">
        <v>340</v>
      </c>
    </row>
    <row r="207" spans="1:3">
      <c r="C207" s="1028" t="s">
        <v>1536</v>
      </c>
    </row>
    <row r="208" spans="1:3">
      <c r="C208" s="1028" t="s">
        <v>1537</v>
      </c>
    </row>
    <row r="209" spans="3:3">
      <c r="C209" s="1028" t="s">
        <v>864</v>
      </c>
    </row>
    <row r="210" spans="3:3">
      <c r="C210" s="1028" t="s">
        <v>865</v>
      </c>
    </row>
    <row r="211" spans="3:3">
      <c r="C211" s="1028" t="s">
        <v>866</v>
      </c>
    </row>
    <row r="212" spans="3:3">
      <c r="C212" s="1028" t="s">
        <v>867</v>
      </c>
    </row>
    <row r="213" spans="3:3">
      <c r="C213" s="1028" t="s">
        <v>868</v>
      </c>
    </row>
    <row r="214" spans="3:3">
      <c r="C214" s="1028"/>
    </row>
    <row r="215" spans="3:3">
      <c r="C215" s="1030" t="s">
        <v>1000</v>
      </c>
    </row>
    <row r="216" spans="3:3">
      <c r="C216" s="1021" t="s">
        <v>1001</v>
      </c>
    </row>
    <row r="217" spans="3:3">
      <c r="C217" s="1021" t="s">
        <v>993</v>
      </c>
    </row>
    <row r="218" spans="3:3">
      <c r="C218" s="1021" t="s">
        <v>772</v>
      </c>
    </row>
    <row r="220" spans="3:3">
      <c r="C220" s="1030" t="s">
        <v>773</v>
      </c>
    </row>
    <row r="221" spans="3:3">
      <c r="C221" s="1021" t="s">
        <v>72</v>
      </c>
    </row>
    <row r="222" spans="3:3">
      <c r="C222" s="1021" t="s">
        <v>1538</v>
      </c>
    </row>
    <row r="224" spans="3:3">
      <c r="C224" s="1030" t="s">
        <v>774</v>
      </c>
    </row>
    <row r="225" spans="3:3">
      <c r="C225" s="1021" t="s">
        <v>341</v>
      </c>
    </row>
    <row r="226" spans="3:3">
      <c r="C226" s="1021" t="s">
        <v>73</v>
      </c>
    </row>
    <row r="227" spans="3:3">
      <c r="C227" s="1021" t="s">
        <v>342</v>
      </c>
    </row>
    <row r="228" spans="3:3">
      <c r="C228" s="1038" t="s">
        <v>343</v>
      </c>
    </row>
    <row r="229" spans="3:3">
      <c r="C229" s="1021" t="s">
        <v>344</v>
      </c>
    </row>
    <row r="230" spans="3:3">
      <c r="C230" s="1021" t="s">
        <v>345</v>
      </c>
    </row>
    <row r="232" spans="3:3">
      <c r="C232" s="1030" t="s">
        <v>1115</v>
      </c>
    </row>
    <row r="233" spans="3:3">
      <c r="C233" s="1021" t="s">
        <v>1116</v>
      </c>
    </row>
    <row r="235" spans="3:3">
      <c r="C235" s="1030" t="s">
        <v>447</v>
      </c>
    </row>
    <row r="236" spans="3:3">
      <c r="C236" s="1021" t="s">
        <v>346</v>
      </c>
    </row>
    <row r="237" spans="3:3">
      <c r="C237" s="1038" t="s">
        <v>347</v>
      </c>
    </row>
    <row r="238" spans="3:3">
      <c r="C238" s="1038" t="s">
        <v>406</v>
      </c>
    </row>
    <row r="239" spans="3:3">
      <c r="C239" s="1021" t="s">
        <v>348</v>
      </c>
    </row>
    <row r="240" spans="3:3">
      <c r="C240" s="1021" t="s">
        <v>1532</v>
      </c>
    </row>
    <row r="242" spans="3:3">
      <c r="C242" s="1030" t="s">
        <v>515</v>
      </c>
    </row>
    <row r="243" spans="3:3">
      <c r="C243" s="1021" t="s">
        <v>349</v>
      </c>
    </row>
    <row r="244" spans="3:3">
      <c r="C244" s="1021" t="s">
        <v>876</v>
      </c>
    </row>
    <row r="246" spans="3:3">
      <c r="C246" s="1030" t="s">
        <v>1604</v>
      </c>
    </row>
    <row r="247" spans="3:3">
      <c r="C247" s="1028" t="s">
        <v>1606</v>
      </c>
    </row>
    <row r="249" spans="3:3">
      <c r="C249" s="1021" t="s">
        <v>517</v>
      </c>
    </row>
    <row r="250" spans="3:3">
      <c r="C250" s="1030" t="s">
        <v>516</v>
      </c>
    </row>
    <row r="251" spans="3:3">
      <c r="C251" s="1021" t="s">
        <v>518</v>
      </c>
    </row>
    <row r="252" spans="3:3">
      <c r="C252" s="1021" t="s">
        <v>519</v>
      </c>
    </row>
    <row r="255" spans="3:3" ht="15.75">
      <c r="C255" s="1037" t="s">
        <v>421</v>
      </c>
    </row>
    <row r="256" spans="3:3" ht="15">
      <c r="C256" s="1039" t="s">
        <v>420</v>
      </c>
    </row>
    <row r="258" spans="2:4">
      <c r="C258" s="1030" t="s">
        <v>520</v>
      </c>
    </row>
    <row r="259" spans="2:4">
      <c r="C259" s="1021" t="s">
        <v>509</v>
      </c>
    </row>
    <row r="260" spans="2:4">
      <c r="B260" s="1040" t="s">
        <v>521</v>
      </c>
      <c r="C260" s="1026" t="s">
        <v>787</v>
      </c>
      <c r="D260" s="1021" t="s">
        <v>350</v>
      </c>
    </row>
    <row r="261" spans="2:4">
      <c r="B261" s="1040" t="s">
        <v>521</v>
      </c>
      <c r="C261" s="1026" t="s">
        <v>788</v>
      </c>
      <c r="D261" s="1021" t="s">
        <v>351</v>
      </c>
    </row>
    <row r="262" spans="2:4">
      <c r="B262" s="1040"/>
      <c r="C262" s="1026"/>
      <c r="D262" s="1021" t="s">
        <v>352</v>
      </c>
    </row>
    <row r="263" spans="2:4">
      <c r="B263" s="1040"/>
      <c r="C263" s="1026"/>
      <c r="D263" s="1024" t="s">
        <v>1165</v>
      </c>
    </row>
    <row r="264" spans="2:4">
      <c r="B264" s="1040" t="s">
        <v>521</v>
      </c>
      <c r="C264" s="1026" t="s">
        <v>789</v>
      </c>
      <c r="D264" s="1021" t="s">
        <v>784</v>
      </c>
    </row>
    <row r="265" spans="2:4">
      <c r="B265" s="1040" t="s">
        <v>521</v>
      </c>
      <c r="C265" s="1026" t="s">
        <v>790</v>
      </c>
      <c r="D265" s="1021" t="s">
        <v>2498</v>
      </c>
    </row>
    <row r="266" spans="2:4">
      <c r="B266" s="1040"/>
    </row>
    <row r="267" spans="2:4">
      <c r="B267" s="1040"/>
      <c r="C267" s="1030" t="s">
        <v>785</v>
      </c>
    </row>
    <row r="268" spans="2:4">
      <c r="B268" s="1040"/>
      <c r="C268" s="1021" t="s">
        <v>786</v>
      </c>
    </row>
    <row r="269" spans="2:4">
      <c r="B269" s="1040" t="s">
        <v>521</v>
      </c>
      <c r="C269" s="1026" t="s">
        <v>791</v>
      </c>
      <c r="D269" s="1021" t="s">
        <v>353</v>
      </c>
    </row>
    <row r="270" spans="2:4">
      <c r="B270" s="1040"/>
      <c r="C270" s="1026"/>
      <c r="D270" s="1021" t="s">
        <v>354</v>
      </c>
    </row>
    <row r="271" spans="2:4">
      <c r="B271" s="1040"/>
      <c r="C271" s="1026"/>
      <c r="D271" s="1028" t="s">
        <v>355</v>
      </c>
    </row>
    <row r="272" spans="2:4">
      <c r="B272" s="1040"/>
      <c r="C272" s="1026"/>
      <c r="D272" s="1028" t="s">
        <v>356</v>
      </c>
    </row>
    <row r="273" spans="2:4">
      <c r="B273" s="1040"/>
      <c r="D273" s="1021" t="s">
        <v>357</v>
      </c>
    </row>
    <row r="274" spans="2:4">
      <c r="B274" s="1040" t="s">
        <v>521</v>
      </c>
      <c r="C274" s="1026" t="s">
        <v>1289</v>
      </c>
      <c r="D274" s="1021" t="s">
        <v>358</v>
      </c>
    </row>
    <row r="275" spans="2:4">
      <c r="B275" s="1040"/>
      <c r="C275" s="1026"/>
      <c r="D275" s="1021" t="s">
        <v>359</v>
      </c>
    </row>
    <row r="276" spans="2:4">
      <c r="B276" s="1040" t="s">
        <v>521</v>
      </c>
      <c r="C276" s="1026" t="s">
        <v>1290</v>
      </c>
      <c r="D276" s="1021" t="s">
        <v>360</v>
      </c>
    </row>
    <row r="277" spans="2:4">
      <c r="D277" s="1021" t="s">
        <v>1291</v>
      </c>
    </row>
    <row r="278" spans="2:4">
      <c r="D278" s="1021" t="s">
        <v>1292</v>
      </c>
    </row>
    <row r="279" spans="2:4">
      <c r="D279" s="1021" t="s">
        <v>1293</v>
      </c>
    </row>
    <row r="280" spans="2:4">
      <c r="B280" s="1040" t="s">
        <v>521</v>
      </c>
      <c r="C280" s="1026" t="s">
        <v>2499</v>
      </c>
      <c r="D280" s="1021" t="s">
        <v>2500</v>
      </c>
    </row>
    <row r="281" spans="2:4">
      <c r="B281" s="1040"/>
      <c r="C281" s="1026"/>
    </row>
    <row r="282" spans="2:4">
      <c r="B282" s="1040"/>
      <c r="C282" s="1030" t="s">
        <v>2790</v>
      </c>
    </row>
    <row r="283" spans="2:4">
      <c r="C283" s="1021" t="s">
        <v>1087</v>
      </c>
    </row>
    <row r="284" spans="2:4" ht="12.75" customHeight="1">
      <c r="C284" s="1026" t="s">
        <v>2791</v>
      </c>
      <c r="D284" s="1021" t="s">
        <v>2792</v>
      </c>
    </row>
    <row r="285" spans="2:4" ht="12.75" customHeight="1">
      <c r="C285" s="1026" t="s">
        <v>2793</v>
      </c>
      <c r="D285" s="1021" t="s">
        <v>2794</v>
      </c>
    </row>
    <row r="286" spans="2:4" ht="12.75" customHeight="1">
      <c r="B286" s="1040" t="s">
        <v>521</v>
      </c>
      <c r="C286" s="1026" t="s">
        <v>2795</v>
      </c>
      <c r="D286" s="1021" t="s">
        <v>2796</v>
      </c>
    </row>
    <row r="287" spans="2:4" ht="12.75" customHeight="1">
      <c r="B287" s="1040"/>
      <c r="D287" s="1021" t="s">
        <v>2797</v>
      </c>
    </row>
    <row r="288" spans="2:4" ht="12.75" customHeight="1"/>
    <row r="289" spans="2:12" ht="12.75" customHeight="1">
      <c r="B289" s="1040" t="s">
        <v>521</v>
      </c>
      <c r="C289" s="1021" t="s">
        <v>599</v>
      </c>
      <c r="D289" s="1021" t="s">
        <v>2798</v>
      </c>
    </row>
    <row r="290" spans="2:12" ht="12.75" customHeight="1">
      <c r="D290" s="1021" t="s">
        <v>2799</v>
      </c>
    </row>
    <row r="291" spans="2:12" ht="12.75" customHeight="1">
      <c r="B291" s="1040"/>
      <c r="C291" s="1785"/>
      <c r="D291" s="1827" t="s">
        <v>361</v>
      </c>
      <c r="E291" s="1827"/>
      <c r="F291" s="1827"/>
      <c r="G291" s="1827"/>
      <c r="H291" s="1827"/>
      <c r="I291" s="1827"/>
      <c r="J291" s="1827"/>
      <c r="K291" s="1827"/>
      <c r="L291" s="1827"/>
    </row>
    <row r="292" spans="2:12" ht="12.75" customHeight="1">
      <c r="D292" s="1041" t="s">
        <v>210</v>
      </c>
    </row>
    <row r="293" spans="2:12" ht="12.75" customHeight="1">
      <c r="D293" s="1041" t="s">
        <v>1083</v>
      </c>
    </row>
    <row r="294" spans="2:12" ht="12.75" customHeight="1">
      <c r="D294" s="1041" t="s">
        <v>1082</v>
      </c>
    </row>
    <row r="295" spans="2:12" ht="12.75" customHeight="1">
      <c r="D295" s="1041" t="s">
        <v>1222</v>
      </c>
    </row>
    <row r="296" spans="2:12" ht="12.75" customHeight="1">
      <c r="D296" s="1041" t="s">
        <v>362</v>
      </c>
    </row>
    <row r="297" spans="2:12" ht="12.75" customHeight="1">
      <c r="D297" s="1041"/>
    </row>
    <row r="298" spans="2:12" ht="12.75" customHeight="1">
      <c r="D298" s="1041" t="s">
        <v>1223</v>
      </c>
    </row>
    <row r="299" spans="2:12" ht="12.75" customHeight="1">
      <c r="D299" s="1041"/>
    </row>
    <row r="300" spans="2:12" ht="12.75" customHeight="1">
      <c r="D300" s="1041" t="s">
        <v>363</v>
      </c>
    </row>
    <row r="301" spans="2:12" ht="12.75" customHeight="1">
      <c r="D301" s="1041" t="s">
        <v>364</v>
      </c>
    </row>
    <row r="302" spans="2:12" ht="12.75" customHeight="1">
      <c r="D302" s="1041" t="s">
        <v>365</v>
      </c>
    </row>
    <row r="303" spans="2:12" ht="12.75" customHeight="1">
      <c r="D303" s="1041" t="s">
        <v>366</v>
      </c>
    </row>
    <row r="304" spans="2:12" ht="12.75" customHeight="1">
      <c r="D304" s="1041" t="s">
        <v>367</v>
      </c>
    </row>
    <row r="305" spans="2:4" ht="12.75" customHeight="1">
      <c r="D305" s="1041" t="s">
        <v>368</v>
      </c>
    </row>
    <row r="306" spans="2:4" ht="12.75" customHeight="1">
      <c r="D306" s="1041"/>
    </row>
    <row r="307" spans="2:4" ht="12.75" customHeight="1">
      <c r="D307" s="1041" t="s">
        <v>369</v>
      </c>
    </row>
    <row r="308" spans="2:4" ht="12.75" customHeight="1">
      <c r="D308" s="1041" t="s">
        <v>370</v>
      </c>
    </row>
    <row r="309" spans="2:4" ht="12.75" customHeight="1"/>
    <row r="310" spans="2:4" ht="12.75" customHeight="1">
      <c r="D310" s="1021" t="s">
        <v>1084</v>
      </c>
    </row>
    <row r="311" spans="2:4" ht="12.75" customHeight="1">
      <c r="D311" s="1021" t="s">
        <v>1085</v>
      </c>
    </row>
    <row r="312" spans="2:4" ht="12.75" customHeight="1">
      <c r="D312" s="1021" t="s">
        <v>1086</v>
      </c>
    </row>
    <row r="313" spans="2:4" ht="12.75" customHeight="1"/>
    <row r="314" spans="2:4" ht="12.75" customHeight="1">
      <c r="C314" s="1030" t="s">
        <v>2800</v>
      </c>
    </row>
    <row r="315" spans="2:4" ht="12.75" customHeight="1">
      <c r="C315" s="1021" t="s">
        <v>1087</v>
      </c>
    </row>
    <row r="316" spans="2:4" ht="12.75" customHeight="1">
      <c r="B316" s="1040" t="s">
        <v>521</v>
      </c>
      <c r="C316" s="1026" t="s">
        <v>2801</v>
      </c>
      <c r="D316" s="1021" t="s">
        <v>2802</v>
      </c>
    </row>
    <row r="317" spans="2:4" ht="12.75" customHeight="1">
      <c r="B317" s="1040"/>
      <c r="C317" s="1026"/>
      <c r="D317" s="1021" t="s">
        <v>2803</v>
      </c>
    </row>
    <row r="318" spans="2:4" ht="12.75" customHeight="1">
      <c r="D318" s="1021" t="s">
        <v>2804</v>
      </c>
    </row>
    <row r="319" spans="2:4" ht="12.75" customHeight="1">
      <c r="D319" s="1021" t="s">
        <v>2805</v>
      </c>
    </row>
    <row r="320" spans="2:4" ht="12.75" customHeight="1"/>
    <row r="321" spans="2:4" ht="12.75" customHeight="1">
      <c r="B321" s="1040" t="s">
        <v>521</v>
      </c>
      <c r="C321" s="1026" t="s">
        <v>1088</v>
      </c>
      <c r="D321" s="1021" t="s">
        <v>1089</v>
      </c>
    </row>
    <row r="323" spans="2:4">
      <c r="C323" s="1030" t="s">
        <v>900</v>
      </c>
    </row>
    <row r="324" spans="2:4">
      <c r="C324" s="1021" t="s">
        <v>1502</v>
      </c>
    </row>
    <row r="325" spans="2:4">
      <c r="D325" s="1041" t="s">
        <v>371</v>
      </c>
    </row>
    <row r="326" spans="2:4">
      <c r="D326" s="1041" t="s">
        <v>372</v>
      </c>
    </row>
    <row r="327" spans="2:4">
      <c r="B327" s="1040" t="s">
        <v>521</v>
      </c>
      <c r="C327" s="1026" t="s">
        <v>903</v>
      </c>
      <c r="D327" s="1021" t="s">
        <v>597</v>
      </c>
    </row>
    <row r="328" spans="2:4">
      <c r="D328" s="1021" t="s">
        <v>373</v>
      </c>
    </row>
    <row r="329" spans="2:4">
      <c r="B329" s="1040"/>
      <c r="C329" s="1026"/>
      <c r="D329" s="1021" t="s">
        <v>374</v>
      </c>
    </row>
    <row r="330" spans="2:4">
      <c r="B330" s="1040"/>
      <c r="C330" s="1026"/>
      <c r="D330" s="1021" t="s">
        <v>375</v>
      </c>
    </row>
    <row r="331" spans="2:4">
      <c r="B331" s="1040" t="s">
        <v>521</v>
      </c>
      <c r="C331" s="1026" t="s">
        <v>904</v>
      </c>
      <c r="D331" s="1021" t="s">
        <v>376</v>
      </c>
    </row>
    <row r="332" spans="2:4">
      <c r="B332" s="1040"/>
      <c r="C332" s="1026"/>
      <c r="D332" s="1021" t="s">
        <v>377</v>
      </c>
    </row>
    <row r="333" spans="2:4">
      <c r="B333" s="1040" t="s">
        <v>521</v>
      </c>
      <c r="C333" s="1026" t="s">
        <v>905</v>
      </c>
      <c r="D333" s="1021" t="s">
        <v>378</v>
      </c>
    </row>
    <row r="334" spans="2:4">
      <c r="B334" s="1040"/>
      <c r="C334" s="1026"/>
      <c r="D334" s="1021" t="s">
        <v>377</v>
      </c>
    </row>
    <row r="335" spans="2:4">
      <c r="B335" s="1040" t="s">
        <v>521</v>
      </c>
      <c r="C335" s="1026" t="s">
        <v>1596</v>
      </c>
      <c r="D335" s="1021" t="s">
        <v>1600</v>
      </c>
    </row>
    <row r="336" spans="2:4">
      <c r="D336" s="1021" t="s">
        <v>598</v>
      </c>
    </row>
    <row r="337" spans="2:4">
      <c r="D337" s="1026" t="s">
        <v>379</v>
      </c>
    </row>
    <row r="338" spans="2:4">
      <c r="D338" s="1026" t="s">
        <v>380</v>
      </c>
    </row>
    <row r="339" spans="2:4">
      <c r="D339" s="1026" t="s">
        <v>381</v>
      </c>
    </row>
    <row r="340" spans="2:4">
      <c r="D340" s="1026" t="s">
        <v>382</v>
      </c>
    </row>
    <row r="341" spans="2:4" ht="5.25" customHeight="1">
      <c r="D341" s="1026"/>
    </row>
    <row r="342" spans="2:4">
      <c r="D342" s="1026" t="s">
        <v>426</v>
      </c>
    </row>
    <row r="343" spans="2:4">
      <c r="D343" s="1021" t="s">
        <v>383</v>
      </c>
    </row>
    <row r="345" spans="2:4">
      <c r="C345" s="1030" t="s">
        <v>1503</v>
      </c>
    </row>
    <row r="346" spans="2:4">
      <c r="C346" s="1021" t="s">
        <v>1502</v>
      </c>
    </row>
    <row r="347" spans="2:4">
      <c r="D347" s="1041" t="s">
        <v>647</v>
      </c>
    </row>
    <row r="348" spans="2:4">
      <c r="D348" s="1041" t="s">
        <v>1428</v>
      </c>
    </row>
    <row r="349" spans="2:4">
      <c r="B349" s="1040" t="s">
        <v>521</v>
      </c>
      <c r="C349" s="1026" t="s">
        <v>1429</v>
      </c>
      <c r="D349" s="1021" t="s">
        <v>384</v>
      </c>
    </row>
    <row r="350" spans="2:4">
      <c r="B350" s="1040"/>
      <c r="C350" s="1026"/>
      <c r="D350" s="1021" t="s">
        <v>385</v>
      </c>
    </row>
    <row r="351" spans="2:4">
      <c r="B351" s="1040"/>
      <c r="C351" s="1026"/>
      <c r="D351" s="1021" t="s">
        <v>386</v>
      </c>
    </row>
    <row r="352" spans="2:4">
      <c r="B352" s="1040"/>
      <c r="C352" s="1026"/>
      <c r="D352" s="1021" t="s">
        <v>387</v>
      </c>
    </row>
    <row r="353" spans="2:4">
      <c r="B353" s="1040"/>
      <c r="C353" s="1026"/>
      <c r="D353" s="1021" t="s">
        <v>388</v>
      </c>
    </row>
    <row r="354" spans="2:4">
      <c r="B354" s="1040" t="s">
        <v>521</v>
      </c>
      <c r="C354" s="1026" t="s">
        <v>1430</v>
      </c>
      <c r="D354" s="1021" t="s">
        <v>389</v>
      </c>
    </row>
    <row r="355" spans="2:4">
      <c r="B355" s="1040"/>
      <c r="C355" s="1026"/>
      <c r="D355" s="1021" t="s">
        <v>390</v>
      </c>
    </row>
    <row r="356" spans="2:4">
      <c r="B356" s="1040"/>
      <c r="C356" s="1026"/>
      <c r="D356" s="1021" t="s">
        <v>391</v>
      </c>
    </row>
    <row r="357" spans="2:4">
      <c r="B357" s="1040"/>
      <c r="C357" s="1026"/>
      <c r="D357" s="1021" t="s">
        <v>392</v>
      </c>
    </row>
    <row r="358" spans="2:4">
      <c r="B358" s="1040"/>
      <c r="C358" s="1026"/>
      <c r="D358" s="1021" t="s">
        <v>393</v>
      </c>
    </row>
    <row r="359" spans="2:4">
      <c r="B359" s="1040" t="s">
        <v>521</v>
      </c>
      <c r="C359" s="1026" t="s">
        <v>1224</v>
      </c>
      <c r="D359" s="1021" t="s">
        <v>394</v>
      </c>
    </row>
    <row r="360" spans="2:4">
      <c r="B360" s="1040"/>
      <c r="C360" s="1026"/>
      <c r="D360" s="1021" t="s">
        <v>395</v>
      </c>
    </row>
    <row r="361" spans="2:4">
      <c r="B361" s="1040"/>
      <c r="C361" s="1026"/>
      <c r="D361" s="1021" t="s">
        <v>396</v>
      </c>
    </row>
    <row r="362" spans="2:4">
      <c r="B362" s="1040"/>
      <c r="C362" s="1026"/>
      <c r="D362" s="1021" t="s">
        <v>392</v>
      </c>
    </row>
    <row r="363" spans="2:4">
      <c r="B363" s="1040"/>
      <c r="C363" s="1026"/>
      <c r="D363" s="1021" t="s">
        <v>393</v>
      </c>
    </row>
    <row r="364" spans="2:4">
      <c r="B364" s="1040" t="s">
        <v>521</v>
      </c>
      <c r="C364" s="1026" t="s">
        <v>1225</v>
      </c>
      <c r="D364" s="1021" t="s">
        <v>397</v>
      </c>
    </row>
    <row r="365" spans="2:4">
      <c r="B365" s="1040"/>
      <c r="C365" s="1026"/>
      <c r="D365" s="1021" t="s">
        <v>395</v>
      </c>
    </row>
    <row r="366" spans="2:4">
      <c r="B366" s="1040"/>
      <c r="C366" s="1026"/>
      <c r="D366" s="1021" t="s">
        <v>391</v>
      </c>
    </row>
    <row r="367" spans="2:4">
      <c r="B367" s="1040"/>
      <c r="C367" s="1026"/>
      <c r="D367" s="1021" t="s">
        <v>398</v>
      </c>
    </row>
    <row r="368" spans="2:4">
      <c r="B368" s="1040"/>
      <c r="C368" s="1026"/>
      <c r="D368" s="1021" t="s">
        <v>399</v>
      </c>
    </row>
    <row r="370" spans="2:4">
      <c r="C370" s="1030" t="s">
        <v>1522</v>
      </c>
    </row>
    <row r="371" spans="2:4">
      <c r="C371" s="1021" t="s">
        <v>1087</v>
      </c>
    </row>
    <row r="372" spans="2:4">
      <c r="B372" s="1040" t="s">
        <v>521</v>
      </c>
      <c r="C372" s="1026" t="s">
        <v>1523</v>
      </c>
    </row>
    <row r="373" spans="2:4">
      <c r="D373" s="1021" t="s">
        <v>400</v>
      </c>
    </row>
    <row r="374" spans="2:4">
      <c r="D374" s="1021" t="s">
        <v>401</v>
      </c>
    </row>
    <row r="375" spans="2:4">
      <c r="D375" s="1021" t="s">
        <v>407</v>
      </c>
    </row>
    <row r="376" spans="2:4">
      <c r="D376" s="1021" t="s">
        <v>402</v>
      </c>
    </row>
    <row r="377" spans="2:4">
      <c r="D377" s="1021" t="s">
        <v>169</v>
      </c>
    </row>
    <row r="378" spans="2:4">
      <c r="B378" s="1040" t="s">
        <v>521</v>
      </c>
      <c r="C378" s="1026" t="s">
        <v>1524</v>
      </c>
      <c r="D378" s="1021" t="s">
        <v>403</v>
      </c>
    </row>
    <row r="379" spans="2:4">
      <c r="B379" s="1040"/>
      <c r="C379" s="1026"/>
      <c r="D379" s="1021" t="s">
        <v>404</v>
      </c>
    </row>
    <row r="380" spans="2:4">
      <c r="B380" s="1040"/>
      <c r="C380" s="1026"/>
      <c r="D380" s="1021" t="s">
        <v>170</v>
      </c>
    </row>
    <row r="381" spans="2:4">
      <c r="B381" s="1040"/>
      <c r="C381" s="1026"/>
      <c r="D381" s="1021" t="s">
        <v>171</v>
      </c>
    </row>
    <row r="382" spans="2:4">
      <c r="B382" s="1040"/>
      <c r="C382" s="1026"/>
      <c r="D382" s="1021" t="s">
        <v>172</v>
      </c>
    </row>
    <row r="383" spans="2:4">
      <c r="B383" s="1040"/>
      <c r="C383" s="1026"/>
      <c r="D383" s="1021" t="s">
        <v>173</v>
      </c>
    </row>
    <row r="384" spans="2:4">
      <c r="B384" s="1040"/>
      <c r="C384" s="1026"/>
    </row>
    <row r="385" spans="2:14">
      <c r="B385" s="1040" t="s">
        <v>521</v>
      </c>
      <c r="C385" s="1026" t="s">
        <v>1525</v>
      </c>
      <c r="D385" s="1021" t="s">
        <v>2501</v>
      </c>
    </row>
    <row r="388" spans="2:14">
      <c r="C388" s="1030" t="s">
        <v>413</v>
      </c>
      <c r="D388" s="1028"/>
      <c r="E388" s="1028"/>
    </row>
    <row r="389" spans="2:14">
      <c r="C389" s="1028" t="s">
        <v>414</v>
      </c>
      <c r="D389" s="1028"/>
      <c r="E389" s="1028"/>
      <c r="F389" s="1031"/>
      <c r="G389" s="1031"/>
      <c r="H389" s="1031"/>
      <c r="I389" s="1031"/>
      <c r="J389" s="1031"/>
      <c r="K389" s="1031"/>
      <c r="L389" s="1031"/>
      <c r="M389" s="1031"/>
    </row>
    <row r="390" spans="2:14">
      <c r="B390" s="1040" t="s">
        <v>521</v>
      </c>
      <c r="C390" s="1026" t="s">
        <v>413</v>
      </c>
      <c r="D390" s="1028" t="s">
        <v>1900</v>
      </c>
      <c r="E390" s="1028"/>
      <c r="F390" s="1031"/>
      <c r="G390" s="1031"/>
      <c r="H390" s="1031"/>
      <c r="I390" s="1031"/>
      <c r="J390" s="1031"/>
      <c r="K390" s="1031"/>
      <c r="L390" s="1031"/>
      <c r="M390" s="1031"/>
    </row>
    <row r="391" spans="2:14">
      <c r="C391" s="1028"/>
      <c r="D391" s="1028" t="s">
        <v>405</v>
      </c>
      <c r="E391" s="1028"/>
      <c r="F391" s="1031"/>
      <c r="G391" s="1031"/>
      <c r="H391" s="1031"/>
      <c r="I391" s="1031"/>
      <c r="J391" s="1031"/>
      <c r="K391" s="1031"/>
      <c r="L391" s="1031"/>
      <c r="M391" s="1031"/>
    </row>
    <row r="392" spans="2:14">
      <c r="C392" s="1031"/>
      <c r="D392" s="1042"/>
      <c r="E392" s="1042"/>
      <c r="F392" s="1042"/>
      <c r="G392" s="1042"/>
      <c r="H392" s="1042"/>
      <c r="I392" s="1043"/>
      <c r="J392" s="1043"/>
      <c r="K392" s="1043"/>
      <c r="L392" s="1043"/>
      <c r="M392" s="1043"/>
      <c r="N392" s="1029"/>
    </row>
    <row r="395" spans="2:14">
      <c r="C395" s="1021" t="s">
        <v>942</v>
      </c>
    </row>
    <row r="398" spans="2:14">
      <c r="C398" s="1026" t="s">
        <v>777</v>
      </c>
    </row>
    <row r="399" spans="2:14">
      <c r="C399" s="1026" t="s">
        <v>943</v>
      </c>
    </row>
    <row r="401" spans="1:12">
      <c r="C401" s="1021" t="s">
        <v>411</v>
      </c>
    </row>
    <row r="402" spans="1:12">
      <c r="C402" s="1021" t="s">
        <v>412</v>
      </c>
    </row>
    <row r="403" spans="1:12" ht="15">
      <c r="C403" s="1044"/>
    </row>
    <row r="404" spans="1:12" ht="15">
      <c r="C404" s="1044"/>
    </row>
    <row r="405" spans="1:12">
      <c r="E405" s="1045" t="s">
        <v>199</v>
      </c>
    </row>
    <row r="406" spans="1:12">
      <c r="E406" s="1045" t="s">
        <v>198</v>
      </c>
      <c r="F406" s="1030" t="s">
        <v>200</v>
      </c>
      <c r="H406" s="537" t="s">
        <v>755</v>
      </c>
      <c r="I406" s="538" t="s">
        <v>201</v>
      </c>
    </row>
    <row r="408" spans="1:12">
      <c r="A408" s="1046"/>
      <c r="B408" s="1046"/>
      <c r="C408" s="1046"/>
      <c r="E408" s="1047" t="s">
        <v>318</v>
      </c>
      <c r="F408" s="1048" t="s">
        <v>319</v>
      </c>
      <c r="G408" s="1046"/>
      <c r="H408" s="537" t="s">
        <v>755</v>
      </c>
      <c r="I408" s="538" t="s">
        <v>320</v>
      </c>
      <c r="J408" s="1046"/>
      <c r="K408" s="1049"/>
    </row>
    <row r="410" spans="1:12">
      <c r="D410" s="1045"/>
      <c r="E410" s="1045" t="s">
        <v>321</v>
      </c>
      <c r="F410" s="1030" t="s">
        <v>200</v>
      </c>
      <c r="H410" s="537" t="s">
        <v>755</v>
      </c>
      <c r="I410" s="538" t="s">
        <v>201</v>
      </c>
      <c r="J410" s="1050"/>
      <c r="K410" s="1050"/>
      <c r="L410" s="1050"/>
    </row>
    <row r="412" spans="1:12">
      <c r="D412" s="1045" t="s">
        <v>74</v>
      </c>
      <c r="E412" s="1030" t="s">
        <v>754</v>
      </c>
      <c r="H412" s="537" t="s">
        <v>755</v>
      </c>
      <c r="I412" s="539" t="s">
        <v>756</v>
      </c>
    </row>
    <row r="413" spans="1:12">
      <c r="H413" s="540" t="s">
        <v>1433</v>
      </c>
      <c r="I413" s="539" t="s">
        <v>757</v>
      </c>
    </row>
    <row r="414" spans="1:12">
      <c r="H414" s="540"/>
      <c r="I414" s="539"/>
    </row>
  </sheetData>
  <sheetProtection sheet="1" objects="1" scenarios="1" formatCells="0" formatColumns="0" formatRows="0" autoFilter="0"/>
  <mergeCells count="1">
    <mergeCell ref="D291:L291"/>
  </mergeCells>
  <hyperlinks>
    <hyperlink ref="I412" r:id="rId1"/>
    <hyperlink ref="I413" r:id="rId2"/>
    <hyperlink ref="I406" r:id="rId3"/>
    <hyperlink ref="I408" r:id="rId4"/>
    <hyperlink ref="I410" r:id="rId5"/>
  </hyperlinks>
  <printOptions horizontalCentered="1"/>
  <pageMargins left="0.18" right="0.15748031496062992" top="0.39370078740157483" bottom="0.51181102362204722" header="0.31496062992125984" footer="0.51181102362204722"/>
  <pageSetup paperSize="9" orientation="portrait" horizontalDpi="4294967295" r:id="rId6"/>
  <headerFooter alignWithMargins="0"/>
  <drawing r:id="rId7"/>
</worksheet>
</file>

<file path=xl/worksheets/sheet20.xml><?xml version="1.0" encoding="utf-8"?>
<worksheet xmlns="http://schemas.openxmlformats.org/spreadsheetml/2006/main" xmlns:r="http://schemas.openxmlformats.org/officeDocument/2006/relationships">
  <sheetPr enableFormatConditionsCalculation="0">
    <tabColor indexed="13"/>
  </sheetPr>
  <dimension ref="B1:W35"/>
  <sheetViews>
    <sheetView showGridLines="0" showZeros="0" workbookViewId="0"/>
  </sheetViews>
  <sheetFormatPr defaultRowHeight="12.75"/>
  <cols>
    <col min="1" max="1" width="4" style="27" customWidth="1"/>
    <col min="2" max="2" width="2.85546875" style="27" customWidth="1"/>
    <col min="3" max="3" width="6.85546875" style="27" customWidth="1"/>
    <col min="4" max="5" width="7.7109375" style="27" customWidth="1"/>
    <col min="6" max="10" width="11.5703125" style="27" customWidth="1"/>
    <col min="11" max="11" width="15.28515625" style="27" customWidth="1"/>
    <col min="12" max="12" width="1.28515625" style="27" customWidth="1"/>
    <col min="13" max="13" width="3.7109375" style="27" customWidth="1"/>
    <col min="14" max="14" width="23.28515625" style="27" customWidth="1"/>
    <col min="15" max="15" width="7.28515625" style="27" customWidth="1"/>
    <col min="16" max="19" width="9.140625" style="27"/>
    <col min="20" max="20" width="11.7109375" style="27" customWidth="1"/>
    <col min="21" max="16384" width="9.140625" style="27"/>
  </cols>
  <sheetData>
    <row r="1" spans="2:23" ht="24.75" customHeight="1">
      <c r="C1" s="665"/>
      <c r="D1" s="665"/>
      <c r="E1" s="665"/>
      <c r="F1" s="665"/>
      <c r="G1" s="665"/>
      <c r="H1" s="665"/>
      <c r="I1" s="665"/>
      <c r="J1" s="666"/>
      <c r="K1" s="666"/>
    </row>
    <row r="2" spans="2:23" ht="30.75" customHeight="1">
      <c r="B2" s="667" t="s">
        <v>31</v>
      </c>
      <c r="C2" s="2090" t="s">
        <v>32</v>
      </c>
      <c r="D2" s="2091"/>
      <c r="E2" s="2091"/>
      <c r="F2" s="2091"/>
      <c r="G2" s="2091"/>
      <c r="H2" s="2091"/>
      <c r="I2" s="2091"/>
      <c r="J2" s="2091"/>
    </row>
    <row r="3" spans="2:23" ht="20.25" customHeight="1">
      <c r="C3" s="669"/>
      <c r="D3" s="670"/>
      <c r="E3" s="670"/>
      <c r="F3" s="670"/>
      <c r="G3" s="670"/>
      <c r="H3" s="670"/>
      <c r="I3" s="670"/>
      <c r="J3" s="670"/>
    </row>
    <row r="4" spans="2:23" ht="20.25" customHeight="1">
      <c r="C4" s="27" t="s">
        <v>2509</v>
      </c>
      <c r="D4" s="670"/>
      <c r="E4" s="670"/>
      <c r="F4" s="670"/>
      <c r="G4" s="670"/>
      <c r="H4" s="670"/>
      <c r="I4" s="670"/>
      <c r="J4" s="670"/>
    </row>
    <row r="5" spans="2:23" ht="20.25" customHeight="1">
      <c r="C5" s="27" t="s">
        <v>2502</v>
      </c>
      <c r="D5" s="670"/>
      <c r="E5" s="670"/>
      <c r="F5" s="670"/>
      <c r="G5" s="670"/>
      <c r="H5" s="670"/>
      <c r="I5" s="670"/>
      <c r="J5" s="670"/>
    </row>
    <row r="6" spans="2:23" ht="20.25" customHeight="1">
      <c r="C6" s="27" t="s">
        <v>2503</v>
      </c>
      <c r="D6" s="670"/>
      <c r="E6" s="670"/>
      <c r="F6" s="670"/>
      <c r="G6" s="670"/>
      <c r="H6" s="670"/>
      <c r="I6" s="670"/>
      <c r="J6" s="670"/>
    </row>
    <row r="7" spans="2:23" ht="20.25" customHeight="1">
      <c r="C7" s="27" t="s">
        <v>2504</v>
      </c>
      <c r="D7" s="670"/>
      <c r="E7" s="670"/>
      <c r="F7" s="670"/>
      <c r="G7" s="670"/>
      <c r="H7" s="670"/>
      <c r="I7" s="670"/>
      <c r="J7" s="670"/>
    </row>
    <row r="8" spans="2:23" ht="20.25" customHeight="1">
      <c r="C8" s="27" t="s">
        <v>2505</v>
      </c>
      <c r="D8" s="670"/>
      <c r="E8" s="670"/>
      <c r="F8" s="670"/>
      <c r="G8" s="670"/>
      <c r="H8" s="670"/>
      <c r="I8" s="670"/>
      <c r="J8" s="670"/>
    </row>
    <row r="9" spans="2:23" ht="20.25" customHeight="1">
      <c r="C9" s="27" t="s">
        <v>2506</v>
      </c>
      <c r="D9" s="670"/>
      <c r="E9" s="670"/>
      <c r="F9" s="670"/>
      <c r="G9" s="670"/>
      <c r="H9" s="670"/>
      <c r="I9" s="670"/>
      <c r="J9" s="670"/>
    </row>
    <row r="10" spans="2:23" ht="20.25" customHeight="1">
      <c r="C10" s="27" t="s">
        <v>2507</v>
      </c>
      <c r="D10" s="670"/>
      <c r="E10" s="670"/>
      <c r="F10" s="670"/>
      <c r="G10" s="670"/>
      <c r="H10" s="670"/>
      <c r="I10" s="670"/>
      <c r="J10" s="670"/>
    </row>
    <row r="11" spans="2:23" ht="20.25" customHeight="1">
      <c r="C11" s="27" t="s">
        <v>2508</v>
      </c>
      <c r="D11" s="670"/>
      <c r="E11" s="670"/>
      <c r="F11" s="670"/>
      <c r="G11" s="670"/>
      <c r="H11" s="670"/>
      <c r="I11" s="670"/>
      <c r="J11" s="670"/>
    </row>
    <row r="12" spans="2:23" ht="20.25" customHeight="1">
      <c r="C12" s="669"/>
      <c r="D12" s="670"/>
      <c r="E12" s="670"/>
      <c r="F12" s="670"/>
      <c r="G12" s="670"/>
      <c r="H12" s="670"/>
      <c r="I12" s="670"/>
      <c r="J12" s="670"/>
    </row>
    <row r="13" spans="2:23" ht="20.25" customHeight="1">
      <c r="C13" s="669"/>
      <c r="D13" s="670"/>
      <c r="E13" s="670"/>
      <c r="F13" s="670"/>
      <c r="G13" s="670"/>
      <c r="H13" s="670"/>
      <c r="I13" s="670"/>
      <c r="J13" s="670"/>
    </row>
    <row r="14" spans="2:23" s="46" customFormat="1" ht="15.75">
      <c r="B14" s="198" t="s">
        <v>33</v>
      </c>
      <c r="C14" s="2092" t="s">
        <v>34</v>
      </c>
      <c r="D14" s="2092"/>
      <c r="E14" s="2092"/>
      <c r="F14" s="2092"/>
      <c r="G14" s="2092"/>
      <c r="H14" s="2092"/>
      <c r="I14" s="2092"/>
      <c r="J14" s="2092"/>
      <c r="K14" s="2092"/>
      <c r="M14" s="27"/>
      <c r="N14" s="27"/>
      <c r="Q14" s="27"/>
      <c r="R14" s="27"/>
      <c r="S14" s="27"/>
      <c r="T14" s="27"/>
      <c r="U14" s="27"/>
      <c r="V14" s="27"/>
      <c r="W14" s="27"/>
    </row>
    <row r="15" spans="2:23" ht="21" customHeight="1">
      <c r="C15" s="2093" t="s">
        <v>1973</v>
      </c>
      <c r="D15" s="2094"/>
      <c r="E15" s="2094"/>
      <c r="F15" s="2094"/>
      <c r="G15" s="2094"/>
      <c r="H15" s="2094"/>
      <c r="I15" s="2094"/>
      <c r="J15" s="2094"/>
      <c r="K15" s="2095"/>
    </row>
    <row r="16" spans="2:23" ht="21" customHeight="1">
      <c r="C16" s="2096" t="s">
        <v>1974</v>
      </c>
      <c r="D16" s="2097"/>
      <c r="E16" s="2097"/>
      <c r="F16" s="2097"/>
      <c r="G16" s="2097"/>
      <c r="H16" s="2097"/>
      <c r="I16" s="2097"/>
      <c r="J16" s="2097"/>
      <c r="K16" s="2098"/>
    </row>
    <row r="17" spans="2:14" ht="21" customHeight="1">
      <c r="C17" s="2103" t="s">
        <v>1975</v>
      </c>
      <c r="D17" s="2104"/>
      <c r="E17" s="2104"/>
      <c r="F17" s="2104"/>
      <c r="G17" s="2104"/>
      <c r="H17" s="2104"/>
      <c r="I17" s="2104"/>
      <c r="J17" s="2104"/>
      <c r="K17" s="2105"/>
    </row>
    <row r="18" spans="2:14" ht="29.25" customHeight="1">
      <c r="H18" s="27" t="s">
        <v>734</v>
      </c>
    </row>
    <row r="19" spans="2:14" ht="22.5" customHeight="1">
      <c r="B19" s="529"/>
      <c r="C19" s="2101"/>
      <c r="D19" s="2102"/>
      <c r="E19" s="2102"/>
      <c r="F19" s="2102"/>
      <c r="G19" s="2102"/>
      <c r="H19" s="2102"/>
      <c r="I19" s="2102"/>
      <c r="J19" s="2102"/>
      <c r="K19" s="1120"/>
    </row>
    <row r="20" spans="2:14" ht="92.25" customHeight="1">
      <c r="C20" s="2099" t="s">
        <v>2515</v>
      </c>
      <c r="D20" s="2100"/>
      <c r="E20" s="2100"/>
      <c r="F20" s="2100"/>
      <c r="G20" s="2100"/>
      <c r="H20" s="2100"/>
      <c r="I20" s="2100"/>
      <c r="J20" s="2100"/>
      <c r="K20" s="2100"/>
    </row>
    <row r="21" spans="2:14" ht="23.25" customHeight="1">
      <c r="C21" s="2088"/>
      <c r="D21" s="2088"/>
      <c r="E21" s="2088"/>
      <c r="F21" s="2088"/>
      <c r="G21" s="2088"/>
      <c r="H21" s="2088"/>
      <c r="I21" s="2088"/>
      <c r="J21" s="2088"/>
      <c r="K21" s="2088"/>
    </row>
    <row r="22" spans="2:14" ht="23.25" customHeight="1">
      <c r="C22" s="2088"/>
      <c r="D22" s="2089"/>
      <c r="E22" s="2089"/>
      <c r="F22" s="2089"/>
      <c r="G22" s="2089"/>
      <c r="H22" s="2089"/>
      <c r="I22" s="2089"/>
      <c r="J22" s="2089"/>
      <c r="K22" s="2089"/>
    </row>
    <row r="23" spans="2:14" ht="23.25" customHeight="1">
      <c r="C23" s="2088"/>
      <c r="D23" s="2088"/>
      <c r="E23" s="2088"/>
      <c r="F23" s="2088"/>
      <c r="G23" s="2088"/>
      <c r="H23" s="2088"/>
      <c r="I23" s="2088"/>
      <c r="J23" s="2088"/>
      <c r="K23" s="2088"/>
    </row>
    <row r="24" spans="2:14" ht="27" customHeight="1">
      <c r="B24" s="648" t="s">
        <v>699</v>
      </c>
      <c r="C24" s="674"/>
      <c r="D24" s="674"/>
      <c r="E24" s="674"/>
      <c r="F24" s="674"/>
      <c r="G24" s="674"/>
      <c r="H24" s="674"/>
      <c r="I24" s="674"/>
      <c r="J24" s="354"/>
    </row>
    <row r="25" spans="2:14" ht="90.75" customHeight="1">
      <c r="B25" s="2079"/>
      <c r="C25" s="2080"/>
      <c r="D25" s="2080"/>
      <c r="E25" s="2080"/>
      <c r="F25" s="2080"/>
      <c r="G25" s="2080"/>
      <c r="H25" s="2080"/>
      <c r="I25" s="2080"/>
      <c r="J25" s="2080"/>
      <c r="K25" s="2081"/>
    </row>
    <row r="26" spans="2:14" ht="50.25" customHeight="1">
      <c r="B26" s="2082"/>
      <c r="C26" s="2083"/>
      <c r="D26" s="2083"/>
      <c r="E26" s="2083"/>
      <c r="F26" s="2083"/>
      <c r="G26" s="2083"/>
      <c r="H26" s="2083"/>
      <c r="I26" s="2083"/>
      <c r="J26" s="2083"/>
      <c r="K26" s="2084"/>
    </row>
    <row r="27" spans="2:14" ht="50.25" customHeight="1">
      <c r="B27" s="2085"/>
      <c r="C27" s="2086"/>
      <c r="D27" s="2086"/>
      <c r="E27" s="2086"/>
      <c r="F27" s="2086"/>
      <c r="G27" s="2086"/>
      <c r="H27" s="2086"/>
      <c r="I27" s="2086"/>
      <c r="J27" s="2086"/>
      <c r="K27" s="2087"/>
    </row>
    <row r="28" spans="2:14" ht="21.75" customHeight="1">
      <c r="C28" s="673"/>
      <c r="D28" s="673"/>
      <c r="E28" s="673"/>
      <c r="F28" s="673"/>
      <c r="G28" s="673"/>
      <c r="H28" s="673"/>
      <c r="I28" s="673"/>
      <c r="J28" s="673"/>
    </row>
    <row r="29" spans="2:14" ht="19.5" customHeight="1">
      <c r="C29" s="673"/>
      <c r="D29" s="673"/>
      <c r="E29" s="673"/>
      <c r="F29" s="673"/>
      <c r="G29" s="673"/>
      <c r="H29" s="673"/>
      <c r="I29" s="673"/>
      <c r="J29" s="673"/>
      <c r="N29" s="1055"/>
    </row>
    <row r="30" spans="2:14" ht="6.75" customHeight="1">
      <c r="C30" s="673"/>
      <c r="D30" s="673"/>
      <c r="E30" s="673"/>
      <c r="F30" s="673"/>
      <c r="G30" s="673"/>
      <c r="H30" s="673"/>
      <c r="I30" s="673"/>
      <c r="J30" s="673"/>
    </row>
    <row r="31" spans="2:14" ht="6.75" customHeight="1">
      <c r="C31" s="673"/>
      <c r="D31" s="673"/>
      <c r="E31" s="673"/>
      <c r="F31" s="673"/>
      <c r="G31" s="673"/>
      <c r="H31" s="673"/>
      <c r="I31" s="673"/>
      <c r="J31" s="673"/>
    </row>
    <row r="32" spans="2:14">
      <c r="C32" s="2078"/>
      <c r="D32" s="2078"/>
      <c r="E32" s="2078"/>
      <c r="F32" s="2078"/>
      <c r="G32" s="2078"/>
      <c r="H32" s="2078"/>
      <c r="I32" s="2078"/>
      <c r="J32" s="2078"/>
    </row>
    <row r="33" spans="3:10">
      <c r="C33" s="2078"/>
      <c r="D33" s="2078"/>
      <c r="E33" s="2078"/>
      <c r="F33" s="2078"/>
      <c r="G33" s="2078"/>
      <c r="H33" s="2078"/>
      <c r="I33" s="2078"/>
      <c r="J33" s="2078"/>
    </row>
    <row r="34" spans="3:10">
      <c r="C34" s="2078"/>
      <c r="D34" s="2078"/>
      <c r="E34" s="2078"/>
      <c r="F34" s="2078"/>
      <c r="G34" s="2078"/>
      <c r="H34" s="2078"/>
      <c r="I34" s="2078"/>
      <c r="J34" s="2078"/>
    </row>
    <row r="35" spans="3:10">
      <c r="C35" s="2078"/>
      <c r="D35" s="2078"/>
      <c r="E35" s="2078"/>
      <c r="F35" s="2078"/>
      <c r="G35" s="2078"/>
      <c r="H35" s="2078"/>
      <c r="I35" s="2078"/>
      <c r="J35" s="2078"/>
    </row>
  </sheetData>
  <sheetProtection sheet="1" objects="1" scenarios="1" formatCells="0" formatRows="0" autoFilter="0"/>
  <mergeCells count="15">
    <mergeCell ref="C2:J2"/>
    <mergeCell ref="C14:K14"/>
    <mergeCell ref="C15:K15"/>
    <mergeCell ref="C16:K16"/>
    <mergeCell ref="C20:K20"/>
    <mergeCell ref="C19:J19"/>
    <mergeCell ref="C17:K17"/>
    <mergeCell ref="C35:J35"/>
    <mergeCell ref="C32:J32"/>
    <mergeCell ref="C33:J33"/>
    <mergeCell ref="C34:J34"/>
    <mergeCell ref="B25:K27"/>
    <mergeCell ref="C21:K21"/>
    <mergeCell ref="C22:K22"/>
    <mergeCell ref="C23:K23"/>
  </mergeCells>
  <phoneticPr fontId="8" type="noConversion"/>
  <conditionalFormatting sqref="B25:C25">
    <cfRule type="cellIs" dxfId="195" priority="1" stopIfTrue="1" operator="equal">
      <formula>"   wpisz datę"</formula>
    </cfRule>
  </conditionalFormatting>
  <printOptions horizontalCentered="1"/>
  <pageMargins left="0.74803149606299213"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21.xml><?xml version="1.0" encoding="utf-8"?>
<worksheet xmlns="http://schemas.openxmlformats.org/spreadsheetml/2006/main" xmlns:r="http://schemas.openxmlformats.org/officeDocument/2006/relationships">
  <sheetPr enableFormatConditionsCalculation="0">
    <tabColor indexed="15"/>
  </sheetPr>
  <dimension ref="A1:AD131"/>
  <sheetViews>
    <sheetView showGridLines="0" topLeftCell="A40" zoomScaleNormal="100" workbookViewId="0">
      <selection activeCell="D51" sqref="D51:L51"/>
    </sheetView>
  </sheetViews>
  <sheetFormatPr defaultRowHeight="14.25"/>
  <cols>
    <col min="1" max="1" width="0.140625" style="19" customWidth="1"/>
    <col min="2" max="2" width="3" style="19" customWidth="1"/>
    <col min="3" max="3" width="3.28515625" style="19" customWidth="1"/>
    <col min="4" max="4" width="6.85546875" style="19" customWidth="1"/>
    <col min="5" max="5" width="7.85546875" style="19" customWidth="1"/>
    <col min="6" max="6" width="23" style="19" customWidth="1"/>
    <col min="7" max="10" width="12.5703125" style="19" customWidth="1"/>
    <col min="11" max="11" width="16.7109375" style="19" customWidth="1"/>
    <col min="12" max="12" width="13.85546875" style="19" customWidth="1"/>
    <col min="13" max="13" width="1.5703125" style="19" customWidth="1"/>
    <col min="14" max="15" width="3.5703125" style="19" customWidth="1"/>
    <col min="16" max="18" width="3.5703125" style="19" hidden="1" customWidth="1"/>
    <col min="19" max="19" width="12.85546875" style="19" hidden="1" customWidth="1"/>
    <col min="20" max="20" width="8.28515625" style="19" hidden="1" customWidth="1"/>
    <col min="21" max="21" width="6.5703125" style="19" hidden="1" customWidth="1"/>
    <col min="22" max="22" width="23.7109375" style="19" hidden="1" customWidth="1"/>
    <col min="23" max="23" width="9.140625" style="19" hidden="1" customWidth="1"/>
    <col min="24" max="24" width="15.5703125" style="19" hidden="1" customWidth="1"/>
    <col min="25" max="25" width="31.7109375" style="19" hidden="1" customWidth="1"/>
    <col min="26" max="26" width="5.85546875" style="19" customWidth="1"/>
    <col min="27" max="16384" width="9.140625" style="19"/>
  </cols>
  <sheetData>
    <row r="1" spans="1:25" ht="15.75" customHeight="1">
      <c r="A1" s="2115" t="s">
        <v>184</v>
      </c>
      <c r="B1" s="2116"/>
      <c r="C1" s="2116"/>
      <c r="D1" s="2116"/>
      <c r="E1" s="2116"/>
      <c r="F1" s="2116"/>
      <c r="G1" s="2116"/>
      <c r="H1" s="2116"/>
      <c r="I1" s="2116"/>
      <c r="J1" s="2116"/>
      <c r="K1" s="2116"/>
      <c r="L1" s="2116"/>
      <c r="M1" s="676"/>
      <c r="N1" s="676"/>
      <c r="O1" s="676"/>
      <c r="P1" s="19" t="s">
        <v>188</v>
      </c>
      <c r="Q1" s="19" t="s">
        <v>188</v>
      </c>
      <c r="R1" s="19" t="s">
        <v>188</v>
      </c>
      <c r="S1" s="19" t="s">
        <v>188</v>
      </c>
      <c r="T1" s="19" t="s">
        <v>188</v>
      </c>
      <c r="U1" s="19" t="s">
        <v>188</v>
      </c>
      <c r="V1" s="19" t="s">
        <v>188</v>
      </c>
      <c r="W1" s="19" t="s">
        <v>188</v>
      </c>
      <c r="X1" s="19" t="s">
        <v>188</v>
      </c>
      <c r="Y1" s="19" t="s">
        <v>188</v>
      </c>
    </row>
    <row r="2" spans="1:25" ht="3" customHeight="1">
      <c r="A2" s="2116"/>
      <c r="B2" s="2116"/>
      <c r="C2" s="2116"/>
      <c r="D2" s="2116"/>
      <c r="E2" s="2116"/>
      <c r="F2" s="2116"/>
      <c r="G2" s="2116"/>
      <c r="H2" s="2116"/>
      <c r="I2" s="2116"/>
      <c r="J2" s="2116"/>
      <c r="K2" s="2116"/>
      <c r="L2" s="2116"/>
      <c r="M2" s="676"/>
      <c r="N2" s="676"/>
      <c r="O2" s="676"/>
      <c r="P2" s="676"/>
      <c r="Q2" s="676"/>
    </row>
    <row r="3" spans="1:25" ht="20.25" customHeight="1">
      <c r="B3" s="2117" t="s">
        <v>962</v>
      </c>
      <c r="C3" s="2118"/>
      <c r="D3" s="2118"/>
      <c r="E3" s="2118"/>
      <c r="F3" s="2118"/>
      <c r="G3" s="2118"/>
      <c r="H3" s="2118"/>
      <c r="I3" s="2118"/>
      <c r="J3" s="2118"/>
      <c r="K3" s="2118"/>
      <c r="L3" s="2118"/>
      <c r="M3" s="677"/>
      <c r="N3" s="677"/>
      <c r="O3" s="677"/>
      <c r="P3" s="677"/>
      <c r="Q3" s="677"/>
    </row>
    <row r="4" spans="1:25" ht="17.25" customHeight="1">
      <c r="B4" s="2117" t="s">
        <v>1173</v>
      </c>
      <c r="C4" s="2119"/>
      <c r="D4" s="2119"/>
      <c r="E4" s="2119"/>
      <c r="F4" s="2119"/>
      <c r="G4" s="2119"/>
      <c r="H4" s="2119"/>
      <c r="I4" s="2119"/>
      <c r="J4" s="2119"/>
      <c r="K4" s="2119"/>
      <c r="L4" s="2119"/>
      <c r="M4" s="676"/>
      <c r="N4" s="676"/>
      <c r="O4" s="676"/>
      <c r="P4" s="676"/>
      <c r="Q4" s="676"/>
      <c r="R4" s="676"/>
    </row>
    <row r="5" spans="1:25" ht="10.5" customHeight="1">
      <c r="B5" s="668"/>
      <c r="C5" s="668"/>
      <c r="D5" s="668"/>
      <c r="E5" s="674"/>
      <c r="F5" s="674"/>
      <c r="G5" s="674"/>
      <c r="H5" s="674"/>
      <c r="I5" s="674"/>
      <c r="J5" s="674"/>
      <c r="K5" s="674"/>
      <c r="L5" s="674"/>
      <c r="M5" s="674"/>
      <c r="N5" s="674"/>
      <c r="O5" s="674"/>
      <c r="P5" s="674"/>
      <c r="Q5" s="674"/>
    </row>
    <row r="6" spans="1:25" ht="16.5" customHeight="1">
      <c r="B6" s="2090" t="s">
        <v>963</v>
      </c>
      <c r="C6" s="2120"/>
      <c r="D6" s="2120"/>
      <c r="E6" s="2120"/>
      <c r="F6" s="2120"/>
      <c r="G6" s="2120"/>
      <c r="H6" s="2120"/>
      <c r="I6" s="2120"/>
      <c r="J6" s="2120"/>
      <c r="K6" s="2120"/>
      <c r="L6" s="2120"/>
      <c r="M6" s="676"/>
      <c r="N6" s="676"/>
      <c r="O6" s="676"/>
      <c r="P6" s="676"/>
      <c r="Q6" s="676"/>
      <c r="R6" s="676"/>
    </row>
    <row r="7" spans="1:25" ht="17.25" customHeight="1" thickBot="1">
      <c r="B7" s="674"/>
      <c r="C7" s="674"/>
      <c r="D7" s="674"/>
      <c r="E7" s="674"/>
      <c r="F7" s="674"/>
      <c r="G7" s="674"/>
      <c r="H7" s="674"/>
      <c r="I7" s="674"/>
      <c r="J7" s="674"/>
      <c r="K7" s="674"/>
      <c r="L7" s="674"/>
      <c r="M7" s="674"/>
      <c r="N7" s="674"/>
      <c r="O7" s="674"/>
      <c r="P7" s="674"/>
      <c r="Q7" s="674"/>
    </row>
    <row r="8" spans="1:25" ht="28.5" customHeight="1">
      <c r="B8" s="2121" t="s">
        <v>1188</v>
      </c>
      <c r="C8" s="2121"/>
      <c r="D8" s="2122"/>
      <c r="E8" s="2122"/>
      <c r="F8" s="2122"/>
      <c r="G8" s="2122"/>
      <c r="H8" s="2122"/>
      <c r="I8" s="2122"/>
      <c r="J8" s="2122"/>
      <c r="K8" s="2122"/>
      <c r="L8" s="536"/>
      <c r="M8" s="680"/>
      <c r="N8" s="680"/>
      <c r="O8" s="680"/>
      <c r="P8" s="680"/>
      <c r="S8" s="471"/>
      <c r="T8" s="472"/>
      <c r="U8" s="472"/>
      <c r="V8" s="472"/>
      <c r="W8" s="473"/>
    </row>
    <row r="9" spans="1:25">
      <c r="S9" s="474"/>
      <c r="T9" s="21"/>
      <c r="U9" s="21"/>
      <c r="V9" s="21"/>
      <c r="W9" s="475"/>
    </row>
    <row r="10" spans="1:25" ht="15.75" customHeight="1">
      <c r="B10" s="346" t="str">
        <f t="shared" ref="B10:B17" si="0">IF(T10=TRUE,"x","")</f>
        <v/>
      </c>
      <c r="C10" s="681"/>
      <c r="D10" s="663" t="s">
        <v>164</v>
      </c>
      <c r="E10" s="2125" t="s">
        <v>577</v>
      </c>
      <c r="F10" s="2125"/>
      <c r="G10" s="2125"/>
      <c r="H10" s="2125"/>
      <c r="I10" s="2125"/>
      <c r="J10" s="2125"/>
      <c r="K10" s="2125"/>
      <c r="L10" s="2125"/>
      <c r="M10" s="20"/>
      <c r="N10" s="20"/>
      <c r="O10" s="20"/>
      <c r="P10" s="20"/>
      <c r="S10" s="474"/>
      <c r="T10" s="682" t="b">
        <v>0</v>
      </c>
      <c r="U10" s="21"/>
      <c r="V10" s="476">
        <f t="shared" ref="V10:V21" si="1">IF(T10=TRUE,1,0)</f>
        <v>0</v>
      </c>
      <c r="W10" s="475"/>
    </row>
    <row r="11" spans="1:25" ht="15.75" customHeight="1">
      <c r="B11" s="346" t="str">
        <f t="shared" si="0"/>
        <v/>
      </c>
      <c r="C11" s="681"/>
      <c r="D11" s="663" t="s">
        <v>165</v>
      </c>
      <c r="E11" s="2126" t="s">
        <v>1189</v>
      </c>
      <c r="F11" s="2126"/>
      <c r="G11" s="2126"/>
      <c r="H11" s="2126"/>
      <c r="I11" s="2126"/>
      <c r="J11" s="2126"/>
      <c r="K11" s="2126"/>
      <c r="L11" s="2126"/>
      <c r="M11" s="20"/>
      <c r="N11" s="20"/>
      <c r="O11" s="20"/>
      <c r="P11" s="20"/>
      <c r="S11" s="474"/>
      <c r="T11" s="682" t="b">
        <v>0</v>
      </c>
      <c r="U11" s="21"/>
      <c r="V11" s="476">
        <f t="shared" si="1"/>
        <v>0</v>
      </c>
      <c r="W11" s="475"/>
    </row>
    <row r="12" spans="1:25" ht="15.75" customHeight="1">
      <c r="B12" s="346" t="str">
        <f t="shared" si="0"/>
        <v/>
      </c>
      <c r="C12" s="681"/>
      <c r="D12" s="663" t="s">
        <v>934</v>
      </c>
      <c r="E12" s="2125" t="s">
        <v>578</v>
      </c>
      <c r="F12" s="2125"/>
      <c r="G12" s="2125"/>
      <c r="H12" s="2125"/>
      <c r="I12" s="2125"/>
      <c r="J12" s="2125"/>
      <c r="K12" s="2125"/>
      <c r="L12" s="2125"/>
      <c r="M12" s="20"/>
      <c r="N12" s="20"/>
      <c r="O12" s="20"/>
      <c r="P12" s="20"/>
      <c r="S12" s="474"/>
      <c r="T12" s="682" t="b">
        <v>0</v>
      </c>
      <c r="U12" s="21"/>
      <c r="V12" s="476">
        <f t="shared" si="1"/>
        <v>0</v>
      </c>
      <c r="W12" s="475"/>
    </row>
    <row r="13" spans="1:25" ht="14.25" customHeight="1">
      <c r="B13" s="346" t="str">
        <f t="shared" si="0"/>
        <v/>
      </c>
      <c r="C13" s="681"/>
      <c r="D13" s="663" t="s">
        <v>935</v>
      </c>
      <c r="E13" s="2126" t="s">
        <v>1190</v>
      </c>
      <c r="F13" s="2126"/>
      <c r="G13" s="2126"/>
      <c r="H13" s="2126"/>
      <c r="I13" s="2126"/>
      <c r="J13" s="2126"/>
      <c r="K13" s="2126"/>
      <c r="L13" s="2126"/>
      <c r="M13" s="20"/>
      <c r="N13" s="20"/>
      <c r="O13" s="20"/>
      <c r="P13" s="20"/>
      <c r="S13" s="474"/>
      <c r="T13" s="682" t="b">
        <v>0</v>
      </c>
      <c r="U13" s="21"/>
      <c r="V13" s="476">
        <f t="shared" si="1"/>
        <v>0</v>
      </c>
      <c r="W13" s="475"/>
    </row>
    <row r="14" spans="1:25" ht="14.25" customHeight="1">
      <c r="B14" s="346" t="str">
        <f t="shared" si="0"/>
        <v/>
      </c>
      <c r="C14" s="681"/>
      <c r="D14" s="663" t="s">
        <v>936</v>
      </c>
      <c r="E14" s="2125" t="s">
        <v>579</v>
      </c>
      <c r="F14" s="2125"/>
      <c r="G14" s="2125"/>
      <c r="H14" s="2125"/>
      <c r="I14" s="2125"/>
      <c r="J14" s="2125"/>
      <c r="K14" s="2125"/>
      <c r="L14" s="2125"/>
      <c r="M14" s="20"/>
      <c r="N14" s="20"/>
      <c r="O14" s="20"/>
      <c r="P14" s="20"/>
      <c r="S14" s="474"/>
      <c r="T14" s="682" t="b">
        <v>0</v>
      </c>
      <c r="U14" s="21"/>
      <c r="V14" s="476">
        <f t="shared" si="1"/>
        <v>0</v>
      </c>
      <c r="W14" s="475"/>
    </row>
    <row r="15" spans="1:25" ht="15" customHeight="1">
      <c r="B15" s="346" t="str">
        <f t="shared" si="0"/>
        <v/>
      </c>
      <c r="C15" s="681"/>
      <c r="D15" s="663" t="s">
        <v>937</v>
      </c>
      <c r="E15" s="2126" t="s">
        <v>1142</v>
      </c>
      <c r="F15" s="2126"/>
      <c r="G15" s="2126"/>
      <c r="H15" s="2126"/>
      <c r="I15" s="2126"/>
      <c r="J15" s="2126"/>
      <c r="K15" s="2126"/>
      <c r="L15" s="2126"/>
      <c r="M15" s="20"/>
      <c r="N15" s="20"/>
      <c r="O15" s="20"/>
      <c r="P15" s="20"/>
      <c r="S15" s="474"/>
      <c r="T15" s="682" t="b">
        <v>0</v>
      </c>
      <c r="U15" s="21"/>
      <c r="V15" s="476">
        <f t="shared" si="1"/>
        <v>0</v>
      </c>
      <c r="W15" s="475"/>
    </row>
    <row r="16" spans="1:25" ht="16.5" customHeight="1">
      <c r="B16" s="346" t="str">
        <f t="shared" si="0"/>
        <v/>
      </c>
      <c r="C16" s="681"/>
      <c r="D16" s="663" t="s">
        <v>1178</v>
      </c>
      <c r="E16" s="2127" t="s">
        <v>580</v>
      </c>
      <c r="F16" s="2127"/>
      <c r="G16" s="2127"/>
      <c r="H16" s="2127"/>
      <c r="I16" s="2127"/>
      <c r="J16" s="2127"/>
      <c r="K16" s="2127"/>
      <c r="L16" s="2127"/>
      <c r="M16" s="20"/>
      <c r="N16" s="20"/>
      <c r="O16" s="20"/>
      <c r="P16" s="20"/>
      <c r="S16" s="474"/>
      <c r="T16" s="682" t="b">
        <v>0</v>
      </c>
      <c r="U16" s="21"/>
      <c r="V16" s="476">
        <f t="shared" si="1"/>
        <v>0</v>
      </c>
      <c r="W16" s="475"/>
    </row>
    <row r="17" spans="1:23" ht="16.5" customHeight="1">
      <c r="B17" s="346" t="str">
        <f t="shared" si="0"/>
        <v/>
      </c>
      <c r="C17" s="681"/>
      <c r="D17" s="663" t="s">
        <v>1179</v>
      </c>
      <c r="E17" s="2126" t="s">
        <v>1198</v>
      </c>
      <c r="F17" s="2126"/>
      <c r="G17" s="2126"/>
      <c r="H17" s="2126"/>
      <c r="I17" s="2126"/>
      <c r="J17" s="2126"/>
      <c r="K17" s="2126"/>
      <c r="L17" s="2126"/>
      <c r="M17" s="20"/>
      <c r="N17" s="20"/>
      <c r="O17" s="20"/>
      <c r="P17" s="20"/>
      <c r="S17" s="474"/>
      <c r="T17" s="682" t="b">
        <v>0</v>
      </c>
      <c r="U17" s="21"/>
      <c r="V17" s="476">
        <f t="shared" si="1"/>
        <v>0</v>
      </c>
      <c r="W17" s="475"/>
    </row>
    <row r="18" spans="1:23" ht="16.5" customHeight="1">
      <c r="A18" s="663"/>
      <c r="B18" s="346" t="str">
        <f>IF(T18=TRUE,"x","")</f>
        <v/>
      </c>
      <c r="C18" s="681"/>
      <c r="D18" s="663" t="s">
        <v>1180</v>
      </c>
      <c r="E18" s="2127" t="s">
        <v>1915</v>
      </c>
      <c r="F18" s="2127"/>
      <c r="G18" s="2127"/>
      <c r="H18" s="2127"/>
      <c r="I18" s="2127"/>
      <c r="J18" s="2127"/>
      <c r="K18" s="2127"/>
      <c r="L18" s="2127"/>
      <c r="M18" s="20"/>
      <c r="N18" s="20"/>
      <c r="O18" s="20"/>
      <c r="P18" s="20"/>
      <c r="S18" s="474"/>
      <c r="T18" s="682" t="b">
        <v>0</v>
      </c>
      <c r="U18" s="21"/>
      <c r="V18" s="476">
        <f t="shared" si="1"/>
        <v>0</v>
      </c>
      <c r="W18" s="475"/>
    </row>
    <row r="19" spans="1:23" ht="16.5" customHeight="1">
      <c r="A19" s="663"/>
      <c r="B19" s="346" t="str">
        <f>IF(T19=TRUE,"x","")</f>
        <v/>
      </c>
      <c r="C19" s="681"/>
      <c r="D19" s="663" t="s">
        <v>1181</v>
      </c>
      <c r="E19" s="2126" t="s">
        <v>1916</v>
      </c>
      <c r="F19" s="2126"/>
      <c r="G19" s="2126"/>
      <c r="H19" s="2126"/>
      <c r="I19" s="2126"/>
      <c r="J19" s="2126"/>
      <c r="K19" s="2126"/>
      <c r="L19" s="2126"/>
      <c r="M19" s="683"/>
      <c r="N19" s="683"/>
      <c r="O19" s="683"/>
      <c r="P19" s="683"/>
      <c r="S19" s="474"/>
      <c r="T19" s="682" t="b">
        <v>0</v>
      </c>
      <c r="U19" s="21"/>
      <c r="V19" s="476">
        <f t="shared" si="1"/>
        <v>0</v>
      </c>
      <c r="W19" s="475"/>
    </row>
    <row r="20" spans="1:23" ht="16.5" customHeight="1">
      <c r="A20" s="663"/>
      <c r="B20" s="346" t="str">
        <f>IF(T20=TRUE,"x","")</f>
        <v/>
      </c>
      <c r="C20" s="681"/>
      <c r="D20" s="663" t="s">
        <v>1913</v>
      </c>
      <c r="E20" s="2127" t="s">
        <v>1917</v>
      </c>
      <c r="F20" s="2127"/>
      <c r="G20" s="2127"/>
      <c r="H20" s="2127"/>
      <c r="I20" s="2127"/>
      <c r="J20" s="2127"/>
      <c r="K20" s="2127"/>
      <c r="L20" s="2127"/>
      <c r="M20" s="20"/>
      <c r="N20" s="20"/>
      <c r="O20" s="20"/>
      <c r="P20" s="20"/>
      <c r="S20" s="474"/>
      <c r="T20" s="682" t="b">
        <v>0</v>
      </c>
      <c r="U20" s="21"/>
      <c r="V20" s="476">
        <f t="shared" si="1"/>
        <v>0</v>
      </c>
      <c r="W20" s="475"/>
    </row>
    <row r="21" spans="1:23" ht="16.5" customHeight="1">
      <c r="A21" s="663"/>
      <c r="B21" s="346" t="str">
        <f>IF(T21=TRUE,"x","")</f>
        <v/>
      </c>
      <c r="C21" s="681"/>
      <c r="D21" s="663" t="s">
        <v>1914</v>
      </c>
      <c r="E21" s="2126" t="s">
        <v>1918</v>
      </c>
      <c r="F21" s="2126"/>
      <c r="G21" s="2126"/>
      <c r="H21" s="2126"/>
      <c r="I21" s="2126"/>
      <c r="J21" s="2126"/>
      <c r="K21" s="2126"/>
      <c r="L21" s="2126"/>
      <c r="M21" s="683"/>
      <c r="N21" s="683"/>
      <c r="O21" s="683"/>
      <c r="P21" s="683"/>
      <c r="S21" s="474"/>
      <c r="T21" s="682" t="b">
        <v>0</v>
      </c>
      <c r="U21" s="21"/>
      <c r="V21" s="476">
        <f t="shared" si="1"/>
        <v>0</v>
      </c>
      <c r="W21" s="475"/>
    </row>
    <row r="22" spans="1:23" ht="8.25" customHeight="1">
      <c r="I22" s="535"/>
      <c r="J22" s="535"/>
      <c r="K22" s="535"/>
      <c r="L22" s="535"/>
      <c r="M22" s="685"/>
      <c r="N22" s="685"/>
      <c r="O22" s="685"/>
      <c r="P22" s="685"/>
      <c r="Q22" s="354"/>
      <c r="S22" s="474"/>
      <c r="T22" s="21"/>
      <c r="U22" s="21"/>
      <c r="V22" s="21"/>
      <c r="W22" s="475"/>
    </row>
    <row r="23" spans="1:23" ht="27" customHeight="1" thickBot="1">
      <c r="B23" s="2123" t="s">
        <v>783</v>
      </c>
      <c r="C23" s="2123"/>
      <c r="D23" s="2123"/>
      <c r="E23" s="2124"/>
      <c r="F23" s="2124"/>
      <c r="G23" s="2124"/>
      <c r="H23" s="2124"/>
      <c r="I23" s="535"/>
      <c r="J23" s="535"/>
      <c r="K23" s="535"/>
      <c r="L23" s="535"/>
      <c r="M23" s="685"/>
      <c r="N23" s="685"/>
      <c r="O23" s="685"/>
      <c r="P23" s="685"/>
      <c r="Q23" s="354"/>
      <c r="S23" s="477"/>
      <c r="T23" s="478"/>
      <c r="U23" s="478"/>
      <c r="V23" s="478"/>
      <c r="W23" s="479"/>
    </row>
    <row r="24" spans="1:23" ht="36.75" customHeight="1">
      <c r="B24" s="686"/>
      <c r="C24" s="958" t="s">
        <v>2485</v>
      </c>
      <c r="D24" s="686"/>
      <c r="E24" s="677"/>
      <c r="F24" s="677"/>
      <c r="G24" s="677"/>
      <c r="H24" s="677"/>
      <c r="I24" s="535"/>
      <c r="J24" s="535"/>
      <c r="K24" s="535"/>
      <c r="L24" s="535"/>
      <c r="M24" s="685"/>
      <c r="N24" s="685"/>
      <c r="O24" s="685"/>
      <c r="P24" s="685"/>
      <c r="Q24" s="354"/>
      <c r="S24" s="21"/>
      <c r="T24" s="21"/>
      <c r="U24" s="21"/>
      <c r="V24" s="21"/>
      <c r="W24" s="21"/>
    </row>
    <row r="25" spans="1:23" ht="17.25" customHeight="1">
      <c r="B25" s="686"/>
      <c r="C25" s="686"/>
      <c r="D25" s="686"/>
      <c r="E25" s="677"/>
      <c r="F25" s="677"/>
      <c r="G25" s="959" t="s">
        <v>107</v>
      </c>
      <c r="H25" s="960" t="str">
        <f>IF(T25=TRUE,"X","")</f>
        <v>X</v>
      </c>
      <c r="I25" s="961" t="s">
        <v>108</v>
      </c>
      <c r="J25" s="960" t="str">
        <f>IF(T25=FALSE,"X","")</f>
        <v/>
      </c>
      <c r="K25" s="535"/>
      <c r="L25" s="535"/>
      <c r="M25" s="685"/>
      <c r="N25" s="685"/>
      <c r="O25" s="685"/>
      <c r="P25" s="685"/>
      <c r="Q25" s="354"/>
      <c r="S25" s="21"/>
      <c r="T25" s="682" t="b">
        <v>1</v>
      </c>
      <c r="U25" s="21"/>
      <c r="V25" s="962">
        <f>V11+V13+V15+V17+V19+V21</f>
        <v>0</v>
      </c>
      <c r="W25" s="21"/>
    </row>
    <row r="26" spans="1:23" ht="26.25" customHeight="1">
      <c r="C26" s="686"/>
      <c r="D26" s="2142"/>
      <c r="E26" s="2143"/>
      <c r="F26" s="2143"/>
      <c r="G26" s="2143"/>
      <c r="H26" s="2143"/>
      <c r="I26" s="2143"/>
      <c r="J26" s="2143"/>
      <c r="K26" s="2143"/>
      <c r="L26" s="2144"/>
      <c r="M26" s="685"/>
      <c r="N26" s="685"/>
      <c r="O26" s="685"/>
      <c r="P26" s="685"/>
      <c r="Q26" s="354"/>
      <c r="S26" s="21"/>
      <c r="T26" s="21"/>
      <c r="U26" s="21"/>
      <c r="V26" s="21"/>
      <c r="W26" s="21"/>
    </row>
    <row r="27" spans="1:23" ht="20.25" customHeight="1">
      <c r="B27" s="686"/>
      <c r="C27" s="686"/>
      <c r="D27" s="686"/>
      <c r="E27" s="963"/>
      <c r="F27" s="964"/>
      <c r="G27" s="677"/>
      <c r="H27" s="677"/>
      <c r="I27" s="535"/>
      <c r="J27" s="535"/>
      <c r="K27" s="535"/>
      <c r="L27" s="535"/>
      <c r="M27" s="685"/>
      <c r="N27" s="685"/>
      <c r="O27" s="685"/>
      <c r="P27" s="685"/>
      <c r="Q27" s="354"/>
      <c r="S27" s="21"/>
      <c r="T27" s="21"/>
      <c r="U27" s="21"/>
      <c r="V27" s="21"/>
      <c r="W27" s="21"/>
    </row>
    <row r="28" spans="1:23" ht="15">
      <c r="B28" s="2140" t="s">
        <v>707</v>
      </c>
      <c r="C28" s="2140"/>
      <c r="D28" s="2140"/>
      <c r="E28" s="2141"/>
      <c r="F28" s="2141"/>
      <c r="G28" s="2141"/>
      <c r="H28" s="2141"/>
      <c r="I28" s="2141"/>
      <c r="J28" s="2141"/>
      <c r="K28" s="535"/>
      <c r="L28" s="535"/>
      <c r="M28" s="685"/>
      <c r="N28" s="685"/>
      <c r="O28" s="685"/>
      <c r="P28" s="685"/>
      <c r="Q28" s="354"/>
    </row>
    <row r="29" spans="1:23" ht="20.25" customHeight="1">
      <c r="B29" s="20"/>
      <c r="C29" s="688" t="s">
        <v>1673</v>
      </c>
      <c r="D29" s="689"/>
      <c r="E29" s="689"/>
      <c r="F29" s="689"/>
      <c r="G29" s="689"/>
      <c r="H29" s="689"/>
      <c r="I29" s="689"/>
      <c r="J29" s="689"/>
      <c r="K29" s="689"/>
      <c r="L29" s="689"/>
      <c r="M29" s="690"/>
      <c r="N29" s="690"/>
      <c r="O29" s="690"/>
      <c r="P29" s="690"/>
      <c r="Q29" s="690"/>
      <c r="R29" s="690"/>
    </row>
    <row r="30" spans="1:23" ht="33" customHeight="1">
      <c r="B30" s="20"/>
      <c r="C30" s="1667"/>
      <c r="D30" s="2138" t="s">
        <v>2779</v>
      </c>
      <c r="E30" s="2138"/>
      <c r="F30" s="2138"/>
      <c r="G30" s="2138"/>
      <c r="H30" s="2138"/>
      <c r="I30" s="2138"/>
      <c r="J30" s="2138"/>
      <c r="K30" s="2138"/>
      <c r="L30" s="1090"/>
      <c r="M30" s="690"/>
      <c r="N30" s="690"/>
      <c r="O30" s="690"/>
      <c r="P30" s="690"/>
      <c r="Q30" s="690"/>
      <c r="R30" s="690"/>
    </row>
    <row r="31" spans="1:23" ht="16.5" customHeight="1">
      <c r="B31" s="455"/>
      <c r="C31" s="455"/>
      <c r="D31" s="1132"/>
      <c r="E31" s="20"/>
      <c r="F31" s="20"/>
      <c r="G31" s="20"/>
      <c r="H31" s="20"/>
      <c r="I31" s="20"/>
      <c r="J31" s="20"/>
      <c r="K31" s="20"/>
      <c r="L31" s="676"/>
      <c r="M31" s="354"/>
      <c r="N31" s="354"/>
      <c r="O31" s="354"/>
      <c r="P31" s="354"/>
    </row>
    <row r="32" spans="1:23" ht="16.5" customHeight="1">
      <c r="B32" s="455"/>
      <c r="C32" s="455"/>
      <c r="D32" s="700" t="s">
        <v>2510</v>
      </c>
      <c r="E32" s="674"/>
      <c r="F32" s="674"/>
      <c r="G32" s="674"/>
      <c r="H32" s="674"/>
      <c r="I32" s="674"/>
      <c r="J32" s="674"/>
      <c r="K32" s="674"/>
      <c r="L32" s="354"/>
      <c r="M32" s="354"/>
      <c r="N32" s="354"/>
      <c r="O32" s="354"/>
      <c r="P32" s="354"/>
    </row>
    <row r="33" spans="2:30" ht="16.5" customHeight="1">
      <c r="B33" s="455"/>
      <c r="C33" s="455"/>
      <c r="D33" s="693"/>
      <c r="E33" s="674"/>
      <c r="F33" s="674"/>
      <c r="G33" s="674"/>
      <c r="H33" s="674"/>
      <c r="I33" s="674"/>
      <c r="J33" s="674"/>
      <c r="K33" s="674"/>
      <c r="L33" s="354"/>
      <c r="M33" s="354"/>
      <c r="N33" s="354"/>
      <c r="O33" s="354"/>
      <c r="P33" s="354"/>
    </row>
    <row r="34" spans="2:30" ht="20.25" customHeight="1">
      <c r="B34" s="455"/>
      <c r="C34" s="455"/>
      <c r="D34" s="529" t="s">
        <v>1228</v>
      </c>
      <c r="E34" s="694"/>
      <c r="F34" s="694"/>
      <c r="G34" s="694"/>
      <c r="H34" s="694"/>
      <c r="I34" s="694"/>
      <c r="J34" s="694"/>
      <c r="K34" s="694"/>
      <c r="L34" s="695"/>
      <c r="M34" s="354"/>
      <c r="N34" s="354"/>
      <c r="O34" s="354"/>
      <c r="P34" s="354"/>
    </row>
    <row r="35" spans="2:30" ht="16.5" customHeight="1">
      <c r="B35" s="455"/>
      <c r="C35" s="694"/>
      <c r="D35" s="695" t="s">
        <v>233</v>
      </c>
      <c r="E35" s="694"/>
      <c r="F35" s="694"/>
      <c r="G35" s="694"/>
      <c r="H35" s="694"/>
      <c r="I35" s="694"/>
      <c r="J35" s="694"/>
      <c r="K35" s="694"/>
      <c r="L35" s="694"/>
      <c r="M35" s="354"/>
      <c r="N35" s="354"/>
      <c r="O35" s="354"/>
      <c r="P35" s="354"/>
    </row>
    <row r="36" spans="2:30" ht="16.5" customHeight="1">
      <c r="B36" s="455"/>
      <c r="C36" s="694"/>
      <c r="D36" s="695" t="s">
        <v>857</v>
      </c>
      <c r="E36" s="694"/>
      <c r="F36" s="694"/>
      <c r="G36" s="694"/>
      <c r="H36" s="694"/>
      <c r="I36" s="694"/>
      <c r="J36" s="694"/>
      <c r="K36" s="694"/>
      <c r="L36" s="694"/>
      <c r="M36" s="354"/>
      <c r="N36" s="354"/>
      <c r="O36" s="354"/>
      <c r="P36" s="354"/>
    </row>
    <row r="37" spans="2:30" ht="16.5" customHeight="1">
      <c r="B37" s="455"/>
      <c r="C37" s="694"/>
      <c r="D37" s="695" t="s">
        <v>1674</v>
      </c>
      <c r="E37" s="694"/>
      <c r="F37" s="694"/>
      <c r="G37" s="694"/>
      <c r="H37" s="694"/>
      <c r="I37" s="694"/>
      <c r="J37" s="694"/>
      <c r="K37" s="694"/>
      <c r="L37" s="694"/>
      <c r="M37" s="354"/>
      <c r="N37" s="354"/>
      <c r="O37" s="354"/>
      <c r="P37" s="354"/>
    </row>
    <row r="38" spans="2:30" ht="16.5" customHeight="1">
      <c r="B38" s="455"/>
      <c r="C38" s="694"/>
      <c r="D38" s="695" t="s">
        <v>1675</v>
      </c>
      <c r="E38" s="694"/>
      <c r="F38" s="694"/>
      <c r="G38" s="694"/>
      <c r="H38" s="694"/>
      <c r="I38" s="694"/>
      <c r="J38" s="694"/>
      <c r="K38" s="694"/>
      <c r="L38" s="694"/>
      <c r="M38" s="354"/>
      <c r="N38" s="354"/>
      <c r="O38" s="354"/>
      <c r="P38" s="354"/>
    </row>
    <row r="39" spans="2:30" ht="20.25" customHeight="1" thickBot="1">
      <c r="B39" s="455"/>
      <c r="C39" s="455"/>
      <c r="D39" s="695"/>
      <c r="E39" s="932"/>
      <c r="F39" s="932"/>
      <c r="G39" s="932"/>
      <c r="H39" s="932"/>
      <c r="I39" s="932"/>
      <c r="J39" s="932"/>
      <c r="K39" s="932"/>
      <c r="L39" s="932"/>
      <c r="M39" s="354"/>
      <c r="N39" s="354"/>
      <c r="O39" s="354"/>
    </row>
    <row r="40" spans="2:30" ht="50.25" customHeight="1" thickBot="1">
      <c r="B40" s="455"/>
      <c r="C40" s="455"/>
      <c r="D40" s="2135" t="s">
        <v>2512</v>
      </c>
      <c r="E40" s="2136"/>
      <c r="F40" s="2136"/>
      <c r="G40" s="2136"/>
      <c r="H40" s="2136"/>
      <c r="I40" s="2136"/>
      <c r="J40" s="2136"/>
      <c r="K40" s="2136"/>
      <c r="L40" s="2137"/>
      <c r="M40" s="354"/>
      <c r="N40" s="354"/>
      <c r="O40" s="354"/>
      <c r="AB40" s="1083"/>
      <c r="AC40" s="932"/>
      <c r="AD40" s="795"/>
    </row>
    <row r="41" spans="2:30" ht="12" customHeight="1">
      <c r="B41" s="455"/>
      <c r="C41" s="455"/>
      <c r="D41" s="1083"/>
      <c r="E41" s="932"/>
      <c r="F41" s="932"/>
      <c r="G41" s="932"/>
      <c r="H41" s="932"/>
      <c r="I41" s="932"/>
      <c r="J41" s="932"/>
      <c r="K41" s="932"/>
      <c r="L41" s="932"/>
      <c r="M41" s="354"/>
      <c r="N41" s="354"/>
      <c r="O41" s="354"/>
      <c r="P41" s="354"/>
    </row>
    <row r="42" spans="2:30" ht="20.25" customHeight="1">
      <c r="B42" s="455"/>
      <c r="C42" s="1131"/>
      <c r="G42" s="932"/>
      <c r="H42" s="932"/>
      <c r="I42" s="932"/>
      <c r="J42" s="932"/>
      <c r="K42" s="932"/>
      <c r="L42" s="1083"/>
      <c r="M42" s="932"/>
      <c r="N42" s="795"/>
      <c r="P42" s="354"/>
    </row>
    <row r="43" spans="2:30" ht="20.25" customHeight="1">
      <c r="B43" s="455"/>
      <c r="C43" s="455"/>
      <c r="D43" s="529" t="s">
        <v>1919</v>
      </c>
      <c r="E43" s="694"/>
      <c r="F43" s="694"/>
      <c r="G43" s="694"/>
      <c r="H43" s="694"/>
      <c r="I43" s="694"/>
      <c r="J43" s="694"/>
      <c r="K43" s="694"/>
      <c r="L43" s="695"/>
      <c r="M43" s="354"/>
      <c r="N43" s="354"/>
      <c r="O43" s="354"/>
      <c r="P43" s="354"/>
    </row>
    <row r="44" spans="2:30" ht="16.5" customHeight="1">
      <c r="B44" s="455"/>
      <c r="C44" s="688" t="s">
        <v>1192</v>
      </c>
      <c r="D44" s="695" t="s">
        <v>2673</v>
      </c>
      <c r="E44" s="694"/>
      <c r="F44" s="694"/>
      <c r="G44" s="694"/>
      <c r="H44" s="694"/>
      <c r="I44" s="694"/>
      <c r="J44" s="694"/>
      <c r="K44" s="694"/>
      <c r="L44" s="694"/>
      <c r="M44" s="354"/>
      <c r="N44" s="354"/>
      <c r="O44" s="354"/>
      <c r="P44" s="354"/>
    </row>
    <row r="45" spans="2:30" ht="33" customHeight="1">
      <c r="B45" s="455"/>
      <c r="C45" s="694"/>
      <c r="D45" s="2139" t="s">
        <v>2674</v>
      </c>
      <c r="E45" s="2139"/>
      <c r="F45" s="2139"/>
      <c r="G45" s="2139"/>
      <c r="H45" s="2139"/>
      <c r="I45" s="2139"/>
      <c r="J45" s="2139"/>
      <c r="K45" s="2139"/>
      <c r="L45" s="2139"/>
      <c r="M45" s="354"/>
      <c r="N45" s="354"/>
      <c r="O45" s="354"/>
      <c r="P45" s="354"/>
    </row>
    <row r="46" spans="2:30" ht="16.5" customHeight="1">
      <c r="B46" s="455"/>
      <c r="C46" s="688" t="s">
        <v>1199</v>
      </c>
      <c r="D46" s="695" t="s">
        <v>2526</v>
      </c>
      <c r="E46" s="694"/>
      <c r="F46" s="694"/>
      <c r="G46" s="694"/>
      <c r="H46" s="694"/>
      <c r="I46" s="694"/>
      <c r="J46" s="694"/>
      <c r="K46" s="694"/>
      <c r="L46" s="694"/>
      <c r="M46" s="354"/>
      <c r="N46" s="354"/>
      <c r="O46" s="354"/>
      <c r="P46" s="354"/>
    </row>
    <row r="47" spans="2:30" ht="16.5" customHeight="1">
      <c r="B47" s="455"/>
      <c r="C47" s="694"/>
      <c r="D47" s="695" t="s">
        <v>2511</v>
      </c>
      <c r="E47" s="694"/>
      <c r="F47" s="694"/>
      <c r="G47" s="694"/>
      <c r="H47" s="694"/>
      <c r="I47" s="694"/>
      <c r="J47" s="694"/>
      <c r="K47" s="694"/>
      <c r="L47" s="694"/>
      <c r="M47" s="354"/>
      <c r="N47" s="354"/>
      <c r="O47" s="354"/>
      <c r="P47" s="354"/>
    </row>
    <row r="48" spans="2:30" ht="16.5" customHeight="1">
      <c r="B48" s="455"/>
      <c r="C48" s="688" t="s">
        <v>1201</v>
      </c>
      <c r="D48" s="1243" t="s">
        <v>2675</v>
      </c>
      <c r="E48" s="694"/>
      <c r="F48" s="694"/>
      <c r="G48" s="694"/>
      <c r="H48" s="694"/>
      <c r="I48" s="694"/>
      <c r="J48" s="694"/>
      <c r="K48" s="694"/>
      <c r="L48" s="694"/>
      <c r="M48" s="354"/>
      <c r="N48" s="354"/>
      <c r="O48" s="354"/>
      <c r="P48" s="354"/>
    </row>
    <row r="49" spans="2:30" ht="16.5" customHeight="1">
      <c r="B49" s="455"/>
      <c r="C49" s="694"/>
      <c r="D49" s="695" t="s">
        <v>2753</v>
      </c>
      <c r="E49" s="694"/>
      <c r="F49" s="694"/>
      <c r="G49" s="694"/>
      <c r="H49" s="694"/>
      <c r="I49" s="694"/>
      <c r="J49" s="694"/>
      <c r="K49" s="694"/>
      <c r="L49" s="694"/>
      <c r="M49" s="354"/>
      <c r="N49" s="354"/>
      <c r="O49" s="354"/>
      <c r="P49" s="354"/>
    </row>
    <row r="50" spans="2:30" ht="39" customHeight="1">
      <c r="B50" s="455"/>
      <c r="C50" s="694"/>
      <c r="D50" s="20" t="s">
        <v>2752</v>
      </c>
      <c r="E50" s="694"/>
      <c r="F50" s="694"/>
      <c r="G50" s="694"/>
      <c r="H50" s="694"/>
      <c r="I50" s="694"/>
      <c r="J50" s="694"/>
      <c r="K50" s="694"/>
      <c r="L50" s="694"/>
      <c r="M50" s="354"/>
      <c r="N50" s="354"/>
      <c r="O50" s="354"/>
      <c r="P50" s="354"/>
    </row>
    <row r="51" spans="2:30" ht="48.75" customHeight="1">
      <c r="B51" s="455"/>
      <c r="C51" s="1786" t="s">
        <v>696</v>
      </c>
      <c r="D51" s="2138" t="s">
        <v>2842</v>
      </c>
      <c r="E51" s="2138"/>
      <c r="F51" s="2138"/>
      <c r="G51" s="2138"/>
      <c r="H51" s="2138"/>
      <c r="I51" s="2138"/>
      <c r="J51" s="2138"/>
      <c r="K51" s="2138"/>
      <c r="L51" s="2138"/>
      <c r="M51" s="354"/>
      <c r="N51" s="354"/>
      <c r="O51" s="354"/>
      <c r="P51" s="354"/>
    </row>
    <row r="52" spans="2:30" ht="27.75" customHeight="1">
      <c r="B52" s="1787" t="s">
        <v>1286</v>
      </c>
      <c r="C52" s="1787" t="s">
        <v>2486</v>
      </c>
      <c r="D52" s="699"/>
      <c r="E52" s="699"/>
      <c r="F52" s="699"/>
      <c r="G52" s="699"/>
      <c r="H52" s="699"/>
      <c r="I52" s="699"/>
      <c r="J52" s="699"/>
      <c r="K52" s="699"/>
      <c r="L52" s="699"/>
      <c r="M52" s="20"/>
      <c r="N52" s="20"/>
      <c r="O52" s="20"/>
      <c r="W52" s="1133"/>
    </row>
    <row r="53" spans="2:30" ht="1.5" customHeight="1">
      <c r="C53" s="455"/>
      <c r="D53" s="683"/>
      <c r="E53" s="690"/>
      <c r="F53" s="690"/>
      <c r="G53" s="690"/>
      <c r="H53" s="690"/>
      <c r="I53" s="690"/>
      <c r="J53" s="690"/>
      <c r="K53" s="690"/>
      <c r="L53" s="690"/>
      <c r="M53" s="20"/>
      <c r="N53" s="20"/>
      <c r="O53" s="20"/>
      <c r="W53" s="1133"/>
    </row>
    <row r="54" spans="2:30" ht="5.25" customHeight="1">
      <c r="C54" s="455"/>
      <c r="D54" s="683"/>
      <c r="E54" s="690"/>
      <c r="F54" s="690"/>
      <c r="G54" s="690"/>
      <c r="H54" s="690"/>
      <c r="I54" s="690"/>
      <c r="J54" s="690"/>
      <c r="K54" s="690"/>
      <c r="L54" s="690"/>
      <c r="M54" s="20"/>
      <c r="N54" s="20"/>
      <c r="O54" s="20"/>
      <c r="W54" s="1133"/>
    </row>
    <row r="55" spans="2:30" ht="48" customHeight="1">
      <c r="C55" s="455"/>
      <c r="D55" s="1129" t="s">
        <v>805</v>
      </c>
      <c r="E55" s="2112" t="s">
        <v>1920</v>
      </c>
      <c r="F55" s="2113"/>
      <c r="G55" s="2113"/>
      <c r="H55" s="2113"/>
      <c r="I55" s="2113"/>
      <c r="J55" s="2113"/>
      <c r="K55" s="2114"/>
      <c r="L55" s="1134" t="s">
        <v>1921</v>
      </c>
      <c r="M55" s="20"/>
      <c r="N55" s="20"/>
      <c r="O55" s="20"/>
      <c r="W55" s="1133"/>
    </row>
    <row r="56" spans="2:30" ht="28.5" customHeight="1">
      <c r="C56" s="455"/>
      <c r="D56" s="1129">
        <v>1</v>
      </c>
      <c r="E56" s="2112" t="s">
        <v>1922</v>
      </c>
      <c r="F56" s="2113"/>
      <c r="G56" s="2113"/>
      <c r="H56" s="2114"/>
      <c r="I56" s="2109" t="s">
        <v>1923</v>
      </c>
      <c r="J56" s="2110"/>
      <c r="K56" s="2111"/>
      <c r="L56" s="1135">
        <v>2000</v>
      </c>
      <c r="M56" s="20"/>
      <c r="N56" s="20"/>
      <c r="O56" s="20"/>
      <c r="W56" s="1133"/>
      <c r="AD56" s="1138"/>
    </row>
    <row r="57" spans="2:30" ht="28.5" customHeight="1">
      <c r="C57" s="455"/>
      <c r="D57" s="1129">
        <v>2</v>
      </c>
      <c r="E57" s="2112" t="s">
        <v>1924</v>
      </c>
      <c r="F57" s="2113"/>
      <c r="G57" s="2113"/>
      <c r="H57" s="2114"/>
      <c r="I57" s="2109" t="s">
        <v>1925</v>
      </c>
      <c r="J57" s="2110"/>
      <c r="K57" s="2111"/>
      <c r="L57" s="1135">
        <v>2500</v>
      </c>
      <c r="M57" s="20"/>
      <c r="N57" s="20"/>
      <c r="O57" s="20"/>
      <c r="W57" s="1133"/>
      <c r="AD57" s="1138"/>
    </row>
    <row r="58" spans="2:30" ht="28.5" customHeight="1">
      <c r="C58" s="455"/>
      <c r="D58" s="1129">
        <v>3</v>
      </c>
      <c r="E58" s="2112" t="s">
        <v>1926</v>
      </c>
      <c r="F58" s="2113"/>
      <c r="G58" s="2113"/>
      <c r="H58" s="2114"/>
      <c r="I58" s="2109" t="s">
        <v>1927</v>
      </c>
      <c r="J58" s="2110"/>
      <c r="K58" s="2111"/>
      <c r="L58" s="1134">
        <v>600</v>
      </c>
      <c r="M58" s="20"/>
      <c r="N58" s="20"/>
      <c r="O58" s="20"/>
      <c r="W58" s="1133"/>
      <c r="AD58" s="1138"/>
    </row>
    <row r="59" spans="2:30" ht="28.5" customHeight="1">
      <c r="C59" s="455"/>
      <c r="D59" s="1129">
        <v>4</v>
      </c>
      <c r="E59" s="2112" t="s">
        <v>1928</v>
      </c>
      <c r="F59" s="2113"/>
      <c r="G59" s="2113"/>
      <c r="H59" s="2114"/>
      <c r="I59" s="2109" t="s">
        <v>1929</v>
      </c>
      <c r="J59" s="2110"/>
      <c r="K59" s="2111"/>
      <c r="L59" s="1134">
        <v>500</v>
      </c>
      <c r="M59" s="20"/>
      <c r="N59" s="20"/>
      <c r="O59" s="20"/>
      <c r="W59" s="1133"/>
      <c r="AD59" s="1138"/>
    </row>
    <row r="60" spans="2:30" ht="28.5" customHeight="1">
      <c r="C60" s="455"/>
      <c r="D60" s="1129">
        <v>5</v>
      </c>
      <c r="E60" s="2112" t="s">
        <v>1930</v>
      </c>
      <c r="F60" s="2113"/>
      <c r="G60" s="2113"/>
      <c r="H60" s="2114"/>
      <c r="I60" s="2109" t="s">
        <v>1931</v>
      </c>
      <c r="J60" s="2110"/>
      <c r="K60" s="2111"/>
      <c r="L60" s="1134">
        <v>600</v>
      </c>
      <c r="M60" s="20"/>
      <c r="N60" s="20"/>
      <c r="O60" s="20"/>
      <c r="W60" s="1133"/>
      <c r="AD60" s="1138"/>
    </row>
    <row r="61" spans="2:30" ht="28.5" customHeight="1">
      <c r="C61" s="455"/>
      <c r="D61" s="1136">
        <v>6</v>
      </c>
      <c r="E61" s="2112" t="s">
        <v>1932</v>
      </c>
      <c r="F61" s="2113"/>
      <c r="G61" s="2113"/>
      <c r="H61" s="2114"/>
      <c r="I61" s="2109" t="s">
        <v>1933</v>
      </c>
      <c r="J61" s="2110"/>
      <c r="K61" s="2111"/>
      <c r="L61" s="1137">
        <v>800</v>
      </c>
      <c r="M61" s="20"/>
      <c r="N61" s="20"/>
      <c r="O61" s="20"/>
      <c r="W61" s="1133"/>
      <c r="AD61" s="1138"/>
    </row>
    <row r="62" spans="2:30" ht="28.5" customHeight="1">
      <c r="C62" s="455"/>
      <c r="D62" s="1129">
        <v>7</v>
      </c>
      <c r="E62" s="2112" t="s">
        <v>1934</v>
      </c>
      <c r="F62" s="2113"/>
      <c r="G62" s="2113"/>
      <c r="H62" s="2114"/>
      <c r="I62" s="2109" t="s">
        <v>1935</v>
      </c>
      <c r="J62" s="2110"/>
      <c r="K62" s="2111"/>
      <c r="L62" s="1135">
        <v>2500</v>
      </c>
      <c r="M62" s="20"/>
      <c r="N62" s="20"/>
      <c r="O62" s="20"/>
      <c r="W62" s="1133"/>
      <c r="AD62" s="1138"/>
    </row>
    <row r="63" spans="2:30" ht="28.5" customHeight="1">
      <c r="C63" s="455"/>
      <c r="D63" s="1129">
        <v>8</v>
      </c>
      <c r="E63" s="2112" t="s">
        <v>1936</v>
      </c>
      <c r="F63" s="2113"/>
      <c r="G63" s="2113"/>
      <c r="H63" s="2114"/>
      <c r="I63" s="2109" t="s">
        <v>1937</v>
      </c>
      <c r="J63" s="2110"/>
      <c r="K63" s="2111"/>
      <c r="L63" s="1135">
        <v>4000</v>
      </c>
      <c r="M63" s="20"/>
      <c r="N63" s="20"/>
      <c r="O63" s="20"/>
      <c r="W63" s="1133"/>
      <c r="AD63" s="1138"/>
    </row>
    <row r="64" spans="2:30" ht="28.5" customHeight="1">
      <c r="C64" s="455"/>
      <c r="D64" s="1129">
        <v>9</v>
      </c>
      <c r="E64" s="2112" t="s">
        <v>1938</v>
      </c>
      <c r="F64" s="2113"/>
      <c r="G64" s="2113"/>
      <c r="H64" s="2114"/>
      <c r="I64" s="2109" t="s">
        <v>1939</v>
      </c>
      <c r="J64" s="2110"/>
      <c r="K64" s="2111"/>
      <c r="L64" s="1134">
        <v>500</v>
      </c>
      <c r="M64" s="20"/>
      <c r="N64" s="20"/>
      <c r="O64" s="20"/>
      <c r="W64" s="1133"/>
      <c r="AD64" s="1138"/>
    </row>
    <row r="65" spans="2:30" ht="28.5" customHeight="1">
      <c r="C65" s="455"/>
      <c r="D65" s="1129">
        <v>10</v>
      </c>
      <c r="E65" s="2112" t="s">
        <v>1940</v>
      </c>
      <c r="F65" s="2113"/>
      <c r="G65" s="2113"/>
      <c r="H65" s="2114"/>
      <c r="I65" s="2109" t="s">
        <v>1941</v>
      </c>
      <c r="J65" s="2110"/>
      <c r="K65" s="2111"/>
      <c r="L65" s="1135">
        <v>2000</v>
      </c>
      <c r="M65" s="20"/>
      <c r="N65" s="20"/>
      <c r="O65" s="20"/>
      <c r="S65" s="20"/>
      <c r="W65" s="1133"/>
      <c r="AD65" s="1138"/>
    </row>
    <row r="66" spans="2:30" ht="28.5" customHeight="1">
      <c r="C66" s="455"/>
      <c r="D66" s="1129">
        <v>11</v>
      </c>
      <c r="E66" s="2112" t="s">
        <v>1942</v>
      </c>
      <c r="F66" s="2113"/>
      <c r="G66" s="2113"/>
      <c r="H66" s="2114"/>
      <c r="I66" s="2109" t="s">
        <v>1943</v>
      </c>
      <c r="J66" s="2110"/>
      <c r="K66" s="2111"/>
      <c r="L66" s="1135">
        <v>30000</v>
      </c>
      <c r="M66" s="20"/>
      <c r="N66" s="20"/>
      <c r="O66" s="20"/>
      <c r="S66" s="20"/>
      <c r="W66" s="1133"/>
      <c r="AD66" s="1138"/>
    </row>
    <row r="67" spans="2:30" ht="28.5" customHeight="1">
      <c r="C67" s="455"/>
      <c r="D67" s="1129">
        <v>12</v>
      </c>
      <c r="E67" s="2106" t="s">
        <v>1944</v>
      </c>
      <c r="F67" s="2113"/>
      <c r="G67" s="2113"/>
      <c r="H67" s="2114"/>
      <c r="I67" s="2109" t="s">
        <v>1945</v>
      </c>
      <c r="J67" s="2110"/>
      <c r="K67" s="2111"/>
      <c r="L67" s="1134">
        <v>600</v>
      </c>
      <c r="M67" s="20"/>
      <c r="N67" s="20"/>
      <c r="O67" s="20"/>
      <c r="S67" s="20"/>
      <c r="W67" s="1133"/>
      <c r="AD67" s="1138"/>
    </row>
    <row r="68" spans="2:30" ht="28.5" customHeight="1">
      <c r="C68" s="455"/>
      <c r="D68" s="1129">
        <v>13</v>
      </c>
      <c r="E68" s="2112" t="s">
        <v>1946</v>
      </c>
      <c r="F68" s="2113"/>
      <c r="G68" s="2113"/>
      <c r="H68" s="2114"/>
      <c r="I68" s="2109" t="s">
        <v>1947</v>
      </c>
      <c r="J68" s="2110"/>
      <c r="K68" s="2111"/>
      <c r="L68" s="1135">
        <v>30000</v>
      </c>
      <c r="M68" s="20"/>
      <c r="N68" s="20"/>
      <c r="O68" s="20"/>
      <c r="S68" s="20"/>
      <c r="W68" s="1133"/>
      <c r="AD68" s="1138"/>
    </row>
    <row r="69" spans="2:30" ht="28.5" customHeight="1">
      <c r="C69" s="455"/>
      <c r="D69" s="1129">
        <v>14</v>
      </c>
      <c r="E69" s="2112" t="s">
        <v>1948</v>
      </c>
      <c r="F69" s="2113"/>
      <c r="G69" s="2113"/>
      <c r="H69" s="2114"/>
      <c r="I69" s="2109" t="s">
        <v>1949</v>
      </c>
      <c r="J69" s="2110"/>
      <c r="K69" s="2111"/>
      <c r="L69" s="1135">
        <v>1500</v>
      </c>
      <c r="M69" s="20"/>
      <c r="N69" s="20"/>
      <c r="O69" s="20"/>
      <c r="S69" s="20"/>
      <c r="W69" s="1133"/>
      <c r="AD69" s="1138"/>
    </row>
    <row r="70" spans="2:30" ht="28.5" customHeight="1">
      <c r="C70" s="455"/>
      <c r="D70" s="1129">
        <v>15</v>
      </c>
      <c r="E70" s="2112" t="s">
        <v>1950</v>
      </c>
      <c r="F70" s="2113"/>
      <c r="G70" s="2113"/>
      <c r="H70" s="2114"/>
      <c r="I70" s="2109" t="s">
        <v>1951</v>
      </c>
      <c r="J70" s="2110"/>
      <c r="K70" s="2111"/>
      <c r="L70" s="1134">
        <v>800</v>
      </c>
      <c r="M70" s="20"/>
      <c r="N70" s="20"/>
      <c r="O70" s="20"/>
      <c r="S70" s="20"/>
      <c r="W70" s="1133"/>
      <c r="AD70" s="1138"/>
    </row>
    <row r="71" spans="2:30" ht="34.5" customHeight="1">
      <c r="B71" s="455"/>
      <c r="C71" s="694"/>
      <c r="D71" s="695"/>
      <c r="E71" s="694"/>
      <c r="F71" s="694"/>
      <c r="G71" s="694"/>
      <c r="H71" s="694"/>
      <c r="I71" s="694"/>
      <c r="J71" s="694"/>
      <c r="K71" s="694"/>
      <c r="L71" s="694"/>
      <c r="M71" s="354"/>
      <c r="N71" s="354"/>
      <c r="O71" s="354"/>
      <c r="P71" s="354"/>
    </row>
    <row r="72" spans="2:30" ht="16.5" customHeight="1">
      <c r="B72" s="455"/>
      <c r="C72" s="694"/>
      <c r="D72" s="695"/>
      <c r="E72" s="694"/>
      <c r="F72" s="694"/>
      <c r="G72" s="694"/>
      <c r="H72" s="694"/>
      <c r="I72" s="694"/>
      <c r="J72" s="694"/>
      <c r="K72" s="694"/>
      <c r="L72" s="694"/>
      <c r="M72" s="354"/>
      <c r="N72" s="354"/>
      <c r="O72" s="354"/>
      <c r="P72" s="354"/>
    </row>
    <row r="73" spans="2:30" ht="16.5" customHeight="1">
      <c r="B73" s="455"/>
      <c r="C73" s="694"/>
      <c r="D73" s="695"/>
      <c r="E73" s="694"/>
      <c r="F73" s="694"/>
      <c r="G73" s="694"/>
      <c r="H73" s="694"/>
      <c r="I73" s="694"/>
      <c r="J73" s="694"/>
      <c r="K73" s="694"/>
      <c r="L73" s="694"/>
      <c r="M73" s="354"/>
      <c r="N73" s="354"/>
      <c r="O73" s="354"/>
      <c r="P73" s="354"/>
    </row>
    <row r="74" spans="2:30" ht="16.5" customHeight="1">
      <c r="B74" s="455"/>
      <c r="C74" s="694"/>
      <c r="D74" s="695"/>
      <c r="E74" s="694"/>
      <c r="F74" s="694"/>
      <c r="G74" s="694"/>
      <c r="H74" s="694"/>
      <c r="I74" s="694"/>
      <c r="J74" s="694"/>
      <c r="K74" s="694"/>
      <c r="L74" s="694"/>
      <c r="M74" s="354"/>
      <c r="N74" s="354"/>
      <c r="O74" s="354"/>
      <c r="P74" s="354"/>
    </row>
    <row r="75" spans="2:30" ht="16.5" customHeight="1">
      <c r="B75" s="455"/>
      <c r="C75" s="694"/>
      <c r="D75" s="695"/>
      <c r="E75" s="694"/>
      <c r="F75" s="694"/>
      <c r="G75" s="694"/>
      <c r="H75" s="694"/>
      <c r="I75" s="694"/>
      <c r="J75" s="694"/>
      <c r="K75" s="694"/>
      <c r="L75" s="694"/>
      <c r="M75" s="354"/>
      <c r="N75" s="354"/>
      <c r="O75" s="354"/>
      <c r="P75" s="354"/>
    </row>
    <row r="76" spans="2:30" ht="47.25" customHeight="1">
      <c r="C76" s="455"/>
      <c r="D76" s="1129" t="s">
        <v>805</v>
      </c>
      <c r="E76" s="2112" t="s">
        <v>1952</v>
      </c>
      <c r="F76" s="2113"/>
      <c r="G76" s="2113"/>
      <c r="H76" s="2113"/>
      <c r="I76" s="2113"/>
      <c r="J76" s="2113"/>
      <c r="K76" s="2114"/>
      <c r="L76" s="1134" t="s">
        <v>1921</v>
      </c>
      <c r="M76" s="20"/>
      <c r="N76" s="20"/>
      <c r="O76" s="20"/>
      <c r="S76" s="20"/>
      <c r="W76" s="1133"/>
    </row>
    <row r="77" spans="2:30" ht="28.5" customHeight="1">
      <c r="C77" s="455"/>
      <c r="D77" s="1129">
        <v>1</v>
      </c>
      <c r="E77" s="2106" t="s">
        <v>1953</v>
      </c>
      <c r="F77" s="2107"/>
      <c r="G77" s="2107"/>
      <c r="H77" s="2108"/>
      <c r="I77" s="2109" t="s">
        <v>1954</v>
      </c>
      <c r="J77" s="2110"/>
      <c r="K77" s="2111"/>
      <c r="L77" s="1139">
        <v>1500</v>
      </c>
      <c r="M77" s="20"/>
      <c r="N77" s="20"/>
      <c r="O77" s="20"/>
      <c r="S77" s="20"/>
      <c r="W77" s="695"/>
    </row>
    <row r="78" spans="2:30" ht="28.5" customHeight="1">
      <c r="C78" s="455"/>
      <c r="D78" s="1129">
        <f>D77+1</f>
        <v>2</v>
      </c>
      <c r="E78" s="2106" t="s">
        <v>1955</v>
      </c>
      <c r="F78" s="2107"/>
      <c r="G78" s="2107"/>
      <c r="H78" s="2108"/>
      <c r="I78" s="2109" t="s">
        <v>1956</v>
      </c>
      <c r="J78" s="2110"/>
      <c r="K78" s="2111"/>
      <c r="L78" s="1139">
        <v>600</v>
      </c>
      <c r="M78" s="20"/>
      <c r="N78" s="20"/>
      <c r="O78" s="20"/>
      <c r="S78" s="20"/>
      <c r="W78" s="695"/>
    </row>
    <row r="79" spans="2:30" ht="28.5" customHeight="1">
      <c r="C79" s="455"/>
      <c r="D79" s="1129">
        <f t="shared" ref="D79:D86" si="2">D78+1</f>
        <v>3</v>
      </c>
      <c r="E79" s="2106" t="s">
        <v>1957</v>
      </c>
      <c r="F79" s="2107"/>
      <c r="G79" s="2107"/>
      <c r="H79" s="2108"/>
      <c r="I79" s="2109" t="s">
        <v>1958</v>
      </c>
      <c r="J79" s="2110"/>
      <c r="K79" s="2111"/>
      <c r="L79" s="1139">
        <v>20000</v>
      </c>
      <c r="M79" s="20"/>
      <c r="N79" s="20"/>
      <c r="O79" s="20"/>
      <c r="S79" s="20"/>
      <c r="W79" s="695"/>
    </row>
    <row r="80" spans="2:30" ht="28.5" customHeight="1">
      <c r="C80" s="455"/>
      <c r="D80" s="1129">
        <f t="shared" si="2"/>
        <v>4</v>
      </c>
      <c r="E80" s="2106" t="s">
        <v>1959</v>
      </c>
      <c r="F80" s="2107"/>
      <c r="G80" s="2107"/>
      <c r="H80" s="2108"/>
      <c r="I80" s="2109" t="s">
        <v>1960</v>
      </c>
      <c r="J80" s="2110"/>
      <c r="K80" s="2111"/>
      <c r="L80" s="1139">
        <v>4000</v>
      </c>
      <c r="M80" s="20"/>
      <c r="N80" s="20"/>
      <c r="O80" s="20"/>
      <c r="S80" s="20"/>
      <c r="W80" s="695"/>
    </row>
    <row r="81" spans="2:23" ht="28.5" customHeight="1">
      <c r="C81" s="455"/>
      <c r="D81" s="1129">
        <f t="shared" si="2"/>
        <v>5</v>
      </c>
      <c r="E81" s="2106" t="s">
        <v>1961</v>
      </c>
      <c r="F81" s="2107"/>
      <c r="G81" s="2107"/>
      <c r="H81" s="2108"/>
      <c r="I81" s="2109" t="s">
        <v>1962</v>
      </c>
      <c r="J81" s="2110"/>
      <c r="K81" s="2111"/>
      <c r="L81" s="1139">
        <v>600</v>
      </c>
      <c r="M81" s="20"/>
      <c r="N81" s="20"/>
      <c r="O81" s="20"/>
      <c r="S81" s="20"/>
      <c r="W81" s="695"/>
    </row>
    <row r="82" spans="2:23" ht="28.5" customHeight="1">
      <c r="C82" s="455"/>
      <c r="D82" s="1129">
        <f t="shared" si="2"/>
        <v>6</v>
      </c>
      <c r="E82" s="2106" t="s">
        <v>1963</v>
      </c>
      <c r="F82" s="2107"/>
      <c r="G82" s="2107"/>
      <c r="H82" s="2108"/>
      <c r="I82" s="2109" t="s">
        <v>1964</v>
      </c>
      <c r="J82" s="2110"/>
      <c r="K82" s="2111"/>
      <c r="L82" s="1139">
        <v>3000</v>
      </c>
      <c r="M82" s="20"/>
      <c r="N82" s="20"/>
      <c r="O82" s="20"/>
      <c r="S82" s="20"/>
      <c r="W82" s="695"/>
    </row>
    <row r="83" spans="2:23" ht="28.5" customHeight="1">
      <c r="C83" s="455"/>
      <c r="D83" s="1129">
        <f t="shared" si="2"/>
        <v>7</v>
      </c>
      <c r="E83" s="2106" t="s">
        <v>1965</v>
      </c>
      <c r="F83" s="2107"/>
      <c r="G83" s="2107"/>
      <c r="H83" s="2108"/>
      <c r="I83" s="2109" t="s">
        <v>1966</v>
      </c>
      <c r="J83" s="2110"/>
      <c r="K83" s="2111"/>
      <c r="L83" s="1139">
        <v>800</v>
      </c>
      <c r="M83" s="20"/>
      <c r="N83" s="20"/>
      <c r="O83" s="20"/>
      <c r="S83" s="20"/>
      <c r="W83" s="695"/>
    </row>
    <row r="84" spans="2:23" ht="28.5" customHeight="1">
      <c r="C84" s="455"/>
      <c r="D84" s="1129">
        <f t="shared" si="2"/>
        <v>8</v>
      </c>
      <c r="E84" s="2106" t="s">
        <v>1967</v>
      </c>
      <c r="F84" s="2107"/>
      <c r="G84" s="2107"/>
      <c r="H84" s="2108"/>
      <c r="I84" s="2109" t="s">
        <v>1968</v>
      </c>
      <c r="J84" s="2110"/>
      <c r="K84" s="2111"/>
      <c r="L84" s="1139">
        <v>1000</v>
      </c>
      <c r="M84" s="20"/>
      <c r="N84" s="20"/>
      <c r="O84" s="20"/>
      <c r="S84" s="20"/>
      <c r="W84" s="695"/>
    </row>
    <row r="85" spans="2:23" ht="28.5" customHeight="1">
      <c r="C85" s="455"/>
      <c r="D85" s="1129">
        <f t="shared" si="2"/>
        <v>9</v>
      </c>
      <c r="E85" s="2106" t="s">
        <v>1972</v>
      </c>
      <c r="F85" s="2107"/>
      <c r="G85" s="2107"/>
      <c r="H85" s="2108"/>
      <c r="I85" s="2109" t="s">
        <v>1969</v>
      </c>
      <c r="J85" s="2110"/>
      <c r="K85" s="2111"/>
      <c r="L85" s="1139">
        <v>2000</v>
      </c>
      <c r="M85" s="20"/>
      <c r="N85" s="20"/>
      <c r="O85" s="20"/>
      <c r="S85" s="20"/>
      <c r="W85" s="695"/>
    </row>
    <row r="86" spans="2:23" ht="28.5" customHeight="1">
      <c r="C86" s="455"/>
      <c r="D86" s="1129">
        <f t="shared" si="2"/>
        <v>10</v>
      </c>
      <c r="E86" s="2106" t="s">
        <v>1970</v>
      </c>
      <c r="F86" s="2107"/>
      <c r="G86" s="2107"/>
      <c r="H86" s="2108"/>
      <c r="I86" s="2109" t="s">
        <v>1971</v>
      </c>
      <c r="J86" s="2110"/>
      <c r="K86" s="2111"/>
      <c r="L86" s="1139">
        <v>600</v>
      </c>
      <c r="M86" s="20"/>
      <c r="N86" s="20"/>
      <c r="O86" s="20"/>
      <c r="S86" s="20"/>
      <c r="W86" s="695"/>
    </row>
    <row r="87" spans="2:23" ht="2.25" customHeight="1">
      <c r="B87" s="455"/>
      <c r="C87" s="694"/>
      <c r="D87" s="695"/>
      <c r="E87" s="694"/>
      <c r="F87" s="694"/>
      <c r="G87" s="694"/>
      <c r="H87" s="694"/>
      <c r="I87" s="694"/>
      <c r="J87" s="694"/>
      <c r="K87" s="694"/>
      <c r="L87" s="694"/>
      <c r="M87" s="354"/>
      <c r="N87" s="354"/>
      <c r="O87" s="354"/>
      <c r="P87" s="354"/>
    </row>
    <row r="88" spans="2:23" ht="21.75" customHeight="1">
      <c r="B88" s="455"/>
      <c r="C88" s="455"/>
      <c r="E88" s="698"/>
      <c r="F88" s="698"/>
      <c r="G88" s="698"/>
      <c r="H88" s="698"/>
      <c r="I88" s="698"/>
      <c r="J88" s="698"/>
      <c r="K88" s="698"/>
      <c r="L88" s="698"/>
      <c r="M88" s="354"/>
      <c r="N88" s="354"/>
      <c r="O88" s="354"/>
      <c r="P88" s="354"/>
      <c r="T88" s="455"/>
    </row>
    <row r="89" spans="2:23" ht="8.25" customHeight="1">
      <c r="B89" s="455"/>
      <c r="C89" s="699"/>
      <c r="D89" s="699"/>
      <c r="E89" s="699"/>
      <c r="F89" s="699"/>
      <c r="G89" s="699"/>
      <c r="H89" s="699"/>
      <c r="I89" s="699"/>
      <c r="J89" s="699"/>
      <c r="K89" s="699"/>
      <c r="L89" s="699"/>
      <c r="M89" s="354"/>
      <c r="N89" s="354"/>
      <c r="O89" s="354"/>
      <c r="P89" s="354"/>
      <c r="T89" s="455"/>
      <c r="U89" s="699"/>
    </row>
    <row r="90" spans="2:23" ht="18.75" customHeight="1">
      <c r="B90" s="455"/>
      <c r="C90" s="455"/>
      <c r="D90" s="648" t="s">
        <v>699</v>
      </c>
      <c r="E90" s="674"/>
      <c r="F90" s="674"/>
      <c r="G90" s="674"/>
      <c r="H90" s="674"/>
      <c r="I90" s="674"/>
      <c r="J90" s="674"/>
      <c r="K90" s="674"/>
      <c r="L90" s="354"/>
      <c r="M90" s="354"/>
      <c r="N90" s="354"/>
      <c r="O90" s="354"/>
      <c r="P90" s="354"/>
    </row>
    <row r="91" spans="2:23" ht="38.25" customHeight="1">
      <c r="B91" s="455"/>
      <c r="C91" s="455"/>
      <c r="D91" s="2079"/>
      <c r="E91" s="2080"/>
      <c r="F91" s="2080"/>
      <c r="G91" s="2080"/>
      <c r="H91" s="2080"/>
      <c r="I91" s="2080"/>
      <c r="J91" s="2080"/>
      <c r="K91" s="2080"/>
      <c r="L91" s="2081"/>
      <c r="M91" s="354"/>
      <c r="N91" s="354"/>
      <c r="O91" s="354"/>
      <c r="P91" s="354"/>
    </row>
    <row r="92" spans="2:23" ht="57.75" customHeight="1">
      <c r="B92" s="455"/>
      <c r="C92" s="455"/>
      <c r="D92" s="2082"/>
      <c r="E92" s="2083"/>
      <c r="F92" s="2083"/>
      <c r="G92" s="2083"/>
      <c r="H92" s="2083"/>
      <c r="I92" s="2083"/>
      <c r="J92" s="2083"/>
      <c r="K92" s="2083"/>
      <c r="L92" s="2084"/>
      <c r="M92" s="354"/>
      <c r="N92" s="354"/>
      <c r="O92" s="354"/>
      <c r="P92" s="354"/>
    </row>
    <row r="93" spans="2:23" ht="38.25" customHeight="1">
      <c r="B93" s="455"/>
      <c r="C93" s="455"/>
      <c r="D93" s="2085"/>
      <c r="E93" s="2086"/>
      <c r="F93" s="2086"/>
      <c r="G93" s="2086"/>
      <c r="H93" s="2086"/>
      <c r="I93" s="2086"/>
      <c r="J93" s="2086"/>
      <c r="K93" s="2086"/>
      <c r="L93" s="2087"/>
      <c r="M93" s="354"/>
      <c r="N93" s="354"/>
      <c r="O93" s="354"/>
      <c r="P93" s="354"/>
    </row>
    <row r="94" spans="2:23" ht="3.75" customHeight="1">
      <c r="B94" s="455"/>
      <c r="C94" s="455"/>
      <c r="D94" s="693"/>
      <c r="E94" s="674"/>
      <c r="F94" s="674"/>
      <c r="G94" s="674"/>
      <c r="H94" s="674"/>
      <c r="I94" s="674"/>
      <c r="J94" s="674"/>
      <c r="K94" s="674"/>
      <c r="L94" s="354"/>
      <c r="M94" s="354"/>
      <c r="N94" s="354"/>
      <c r="O94" s="354"/>
      <c r="P94" s="354"/>
    </row>
    <row r="95" spans="2:23" ht="8.25" customHeight="1">
      <c r="B95" s="455"/>
      <c r="C95" s="455"/>
      <c r="D95" s="693"/>
      <c r="E95" s="674"/>
      <c r="F95" s="674"/>
      <c r="G95" s="674"/>
      <c r="H95" s="674"/>
      <c r="I95" s="674"/>
      <c r="J95" s="674"/>
      <c r="K95" s="674"/>
      <c r="L95" s="354"/>
      <c r="M95" s="354"/>
      <c r="N95" s="354"/>
      <c r="O95" s="354"/>
      <c r="P95" s="354"/>
    </row>
    <row r="96" spans="2:23" ht="3" customHeight="1">
      <c r="C96" s="1004"/>
      <c r="D96" s="1004"/>
      <c r="E96" s="1004"/>
      <c r="F96" s="1004"/>
      <c r="G96" s="1004"/>
      <c r="H96" s="1004"/>
      <c r="I96" s="1004"/>
      <c r="J96" s="1004"/>
      <c r="K96" s="1004"/>
      <c r="L96" s="1004"/>
      <c r="M96" s="20"/>
      <c r="N96" s="20"/>
      <c r="O96" s="20"/>
      <c r="P96" s="20"/>
      <c r="Q96" s="20"/>
      <c r="R96" s="20"/>
    </row>
    <row r="97" spans="2:26" ht="6.75" customHeight="1">
      <c r="C97" s="685"/>
      <c r="D97" s="706"/>
      <c r="E97" s="707"/>
      <c r="F97" s="707"/>
      <c r="G97" s="707"/>
      <c r="H97" s="707"/>
      <c r="I97" s="707"/>
      <c r="J97" s="707"/>
      <c r="K97" s="707"/>
      <c r="L97" s="707"/>
      <c r="M97" s="707"/>
      <c r="N97" s="707"/>
      <c r="O97" s="707"/>
      <c r="P97" s="707"/>
      <c r="Q97" s="707"/>
      <c r="R97" s="707"/>
    </row>
    <row r="98" spans="2:26" ht="29.25" customHeight="1">
      <c r="B98" s="456"/>
      <c r="C98" s="2090" t="s">
        <v>1287</v>
      </c>
      <c r="D98" s="2134"/>
      <c r="E98" s="2134"/>
      <c r="F98" s="2134"/>
      <c r="G98" s="2134"/>
      <c r="H98" s="2134"/>
      <c r="I98" s="2134"/>
      <c r="J98" s="2134"/>
      <c r="K98" s="2134"/>
      <c r="L98" s="2134"/>
      <c r="M98" s="20"/>
      <c r="N98" s="20"/>
      <c r="O98" s="20"/>
      <c r="P98" s="20"/>
      <c r="Q98" s="20"/>
      <c r="R98" s="20"/>
    </row>
    <row r="99" spans="2:26" ht="8.25" customHeight="1">
      <c r="B99" s="354"/>
      <c r="C99" s="354"/>
      <c r="D99" s="354"/>
      <c r="E99" s="685"/>
      <c r="F99" s="685"/>
      <c r="G99" s="685"/>
      <c r="H99" s="685"/>
      <c r="I99" s="685"/>
      <c r="J99" s="685"/>
      <c r="K99" s="685"/>
      <c r="L99" s="685"/>
      <c r="M99" s="708"/>
      <c r="N99" s="708"/>
      <c r="O99" s="708"/>
      <c r="P99" s="708"/>
    </row>
    <row r="100" spans="2:26" ht="53.25" customHeight="1">
      <c r="B100" s="354"/>
      <c r="C100" s="354"/>
      <c r="D100" s="2128"/>
      <c r="E100" s="2129"/>
      <c r="F100" s="2129"/>
      <c r="G100" s="2129"/>
      <c r="H100" s="2129"/>
      <c r="I100" s="2129"/>
      <c r="J100" s="2129"/>
      <c r="K100" s="2130"/>
      <c r="L100" s="685"/>
      <c r="M100" s="708"/>
      <c r="N100" s="708"/>
      <c r="O100" s="708"/>
      <c r="P100" s="708"/>
      <c r="Z100" s="629" t="s">
        <v>1658</v>
      </c>
    </row>
    <row r="101" spans="2:26" ht="53.25" customHeight="1">
      <c r="B101" s="709"/>
      <c r="C101" s="709"/>
      <c r="D101" s="2131"/>
      <c r="E101" s="2132"/>
      <c r="F101" s="2132"/>
      <c r="G101" s="2132"/>
      <c r="H101" s="2132"/>
      <c r="I101" s="2132"/>
      <c r="J101" s="2132"/>
      <c r="K101" s="2133"/>
      <c r="L101" s="702"/>
      <c r="M101" s="710"/>
      <c r="N101" s="710"/>
      <c r="O101" s="710"/>
      <c r="P101" s="710"/>
      <c r="V101" s="19" t="s">
        <v>708</v>
      </c>
    </row>
    <row r="102" spans="2:26" ht="7.5" customHeight="1">
      <c r="B102" s="709"/>
      <c r="C102" s="709"/>
      <c r="D102" s="709"/>
      <c r="E102" s="476"/>
      <c r="F102" s="676"/>
      <c r="G102" s="676"/>
      <c r="H102" s="676"/>
      <c r="I102" s="676"/>
      <c r="J102" s="676"/>
      <c r="K102" s="676"/>
      <c r="L102" s="354"/>
      <c r="M102" s="710"/>
      <c r="N102" s="710"/>
      <c r="O102" s="710"/>
      <c r="P102" s="710"/>
    </row>
    <row r="103" spans="2:26">
      <c r="U103" s="19">
        <v>1</v>
      </c>
      <c r="V103" s="711" t="s">
        <v>2664</v>
      </c>
    </row>
    <row r="104" spans="2:26">
      <c r="U104" s="19">
        <f t="shared" ref="U104:U111" si="3">U103+1</f>
        <v>2</v>
      </c>
      <c r="V104" s="711" t="s">
        <v>2665</v>
      </c>
    </row>
    <row r="105" spans="2:26">
      <c r="U105" s="19">
        <f t="shared" si="3"/>
        <v>3</v>
      </c>
      <c r="V105" s="711" t="s">
        <v>2666</v>
      </c>
    </row>
    <row r="106" spans="2:26">
      <c r="U106" s="19">
        <f t="shared" si="3"/>
        <v>4</v>
      </c>
      <c r="V106" s="1122" t="s">
        <v>2663</v>
      </c>
      <c r="Z106" s="695"/>
    </row>
    <row r="107" spans="2:26">
      <c r="U107" s="19">
        <f t="shared" si="3"/>
        <v>5</v>
      </c>
      <c r="V107" s="711" t="s">
        <v>2667</v>
      </c>
    </row>
    <row r="108" spans="2:26">
      <c r="U108" s="19">
        <f t="shared" si="3"/>
        <v>6</v>
      </c>
      <c r="V108" s="711" t="s">
        <v>2668</v>
      </c>
    </row>
    <row r="109" spans="2:26">
      <c r="U109" s="19">
        <f t="shared" si="3"/>
        <v>7</v>
      </c>
      <c r="V109" s="711" t="s">
        <v>2669</v>
      </c>
    </row>
    <row r="110" spans="2:26">
      <c r="U110" s="19">
        <f t="shared" si="3"/>
        <v>8</v>
      </c>
      <c r="V110" s="711" t="s">
        <v>2670</v>
      </c>
    </row>
    <row r="111" spans="2:26">
      <c r="U111" s="19">
        <f t="shared" si="3"/>
        <v>9</v>
      </c>
      <c r="V111" s="1122" t="s">
        <v>2671</v>
      </c>
    </row>
    <row r="112" spans="2:26">
      <c r="U112" s="19">
        <v>10</v>
      </c>
      <c r="V112" s="354" t="s">
        <v>2672</v>
      </c>
    </row>
    <row r="113" spans="20:22">
      <c r="U113" s="19">
        <v>11</v>
      </c>
    </row>
    <row r="116" spans="20:22">
      <c r="T116" s="491"/>
      <c r="U116" s="491"/>
      <c r="V116" s="491"/>
    </row>
    <row r="131" spans="22:22">
      <c r="V131" s="19" t="s">
        <v>844</v>
      </c>
    </row>
  </sheetData>
  <sheetProtection sheet="1" objects="1" scenarios="1" formatCells="0" formatRows="0" autoFilter="0"/>
  <mergeCells count="79">
    <mergeCell ref="D51:L51"/>
    <mergeCell ref="D45:L45"/>
    <mergeCell ref="E13:L13"/>
    <mergeCell ref="E15:L15"/>
    <mergeCell ref="B28:J28"/>
    <mergeCell ref="E17:L17"/>
    <mergeCell ref="D26:L26"/>
    <mergeCell ref="D30:K30"/>
    <mergeCell ref="D100:K101"/>
    <mergeCell ref="C98:L98"/>
    <mergeCell ref="D40:L40"/>
    <mergeCell ref="D91:L93"/>
    <mergeCell ref="E55:K55"/>
    <mergeCell ref="E14:L14"/>
    <mergeCell ref="E18:L18"/>
    <mergeCell ref="E19:L19"/>
    <mergeCell ref="E20:L20"/>
    <mergeCell ref="E21:L21"/>
    <mergeCell ref="A1:L2"/>
    <mergeCell ref="B3:L3"/>
    <mergeCell ref="B4:L4"/>
    <mergeCell ref="B6:L6"/>
    <mergeCell ref="B8:K8"/>
    <mergeCell ref="B23:H23"/>
    <mergeCell ref="E10:L10"/>
    <mergeCell ref="E11:L11"/>
    <mergeCell ref="E12:L12"/>
    <mergeCell ref="E16:L16"/>
    <mergeCell ref="E56:H56"/>
    <mergeCell ref="I56:K56"/>
    <mergeCell ref="E57:H57"/>
    <mergeCell ref="I57:K57"/>
    <mergeCell ref="E58:H58"/>
    <mergeCell ref="I58:K58"/>
    <mergeCell ref="E61:H61"/>
    <mergeCell ref="I61:K61"/>
    <mergeCell ref="E59:H59"/>
    <mergeCell ref="I59:K59"/>
    <mergeCell ref="E60:H60"/>
    <mergeCell ref="I60:K60"/>
    <mergeCell ref="E62:H62"/>
    <mergeCell ref="I62:K62"/>
    <mergeCell ref="E63:H63"/>
    <mergeCell ref="I63:K63"/>
    <mergeCell ref="E64:H64"/>
    <mergeCell ref="I64:K64"/>
    <mergeCell ref="E65:H65"/>
    <mergeCell ref="I65:K65"/>
    <mergeCell ref="E66:H66"/>
    <mergeCell ref="I66:K66"/>
    <mergeCell ref="E67:H67"/>
    <mergeCell ref="I67:K67"/>
    <mergeCell ref="I79:K79"/>
    <mergeCell ref="E68:H68"/>
    <mergeCell ref="I68:K68"/>
    <mergeCell ref="E69:H69"/>
    <mergeCell ref="I69:K69"/>
    <mergeCell ref="E70:H70"/>
    <mergeCell ref="I70:K70"/>
    <mergeCell ref="E81:H81"/>
    <mergeCell ref="I81:K81"/>
    <mergeCell ref="E82:H82"/>
    <mergeCell ref="I82:K82"/>
    <mergeCell ref="E76:K76"/>
    <mergeCell ref="E77:H77"/>
    <mergeCell ref="I77:K77"/>
    <mergeCell ref="E78:H78"/>
    <mergeCell ref="I78:K78"/>
    <mergeCell ref="E79:H79"/>
    <mergeCell ref="E80:H80"/>
    <mergeCell ref="E86:H86"/>
    <mergeCell ref="I86:K86"/>
    <mergeCell ref="E83:H83"/>
    <mergeCell ref="I83:K83"/>
    <mergeCell ref="E84:H84"/>
    <mergeCell ref="I84:K84"/>
    <mergeCell ref="E85:H85"/>
    <mergeCell ref="I85:K85"/>
    <mergeCell ref="I80:K80"/>
  </mergeCells>
  <phoneticPr fontId="8" type="noConversion"/>
  <conditionalFormatting sqref="D10:L10">
    <cfRule type="expression" dxfId="194" priority="8" stopIfTrue="1">
      <formula>$V$10=1</formula>
    </cfRule>
  </conditionalFormatting>
  <conditionalFormatting sqref="D11:L11">
    <cfRule type="expression" dxfId="193" priority="9" stopIfTrue="1">
      <formula>$V$11=1</formula>
    </cfRule>
  </conditionalFormatting>
  <conditionalFormatting sqref="D12:L12">
    <cfRule type="expression" dxfId="192" priority="10" stopIfTrue="1">
      <formula>$V$12=1</formula>
    </cfRule>
  </conditionalFormatting>
  <conditionalFormatting sqref="D13:L13">
    <cfRule type="expression" dxfId="191" priority="11" stopIfTrue="1">
      <formula>$V$13=1</formula>
    </cfRule>
  </conditionalFormatting>
  <conditionalFormatting sqref="D14:L14">
    <cfRule type="expression" dxfId="190" priority="12" stopIfTrue="1">
      <formula>$V$14=1</formula>
    </cfRule>
  </conditionalFormatting>
  <conditionalFormatting sqref="D15:L15">
    <cfRule type="expression" dxfId="189" priority="13" stopIfTrue="1">
      <formula>$V$15=1</formula>
    </cfRule>
  </conditionalFormatting>
  <conditionalFormatting sqref="D16:L16">
    <cfRule type="expression" dxfId="188" priority="14" stopIfTrue="1">
      <formula>$V$16=1</formula>
    </cfRule>
  </conditionalFormatting>
  <conditionalFormatting sqref="A18">
    <cfRule type="expression" dxfId="187" priority="16" stopIfTrue="1">
      <formula>$V$18=1</formula>
    </cfRule>
  </conditionalFormatting>
  <conditionalFormatting sqref="A19">
    <cfRule type="expression" dxfId="186" priority="17" stopIfTrue="1">
      <formula>$V$19=1</formula>
    </cfRule>
  </conditionalFormatting>
  <conditionalFormatting sqref="A20">
    <cfRule type="expression" dxfId="185" priority="18" stopIfTrue="1">
      <formula>$V$20=1</formula>
    </cfRule>
  </conditionalFormatting>
  <conditionalFormatting sqref="A21">
    <cfRule type="expression" dxfId="184" priority="19" stopIfTrue="1">
      <formula>$V$21=1</formula>
    </cfRule>
  </conditionalFormatting>
  <conditionalFormatting sqref="D17:L17">
    <cfRule type="expression" dxfId="183" priority="5" stopIfTrue="1">
      <formula>$V$17=1</formula>
    </cfRule>
  </conditionalFormatting>
  <conditionalFormatting sqref="D18:L18">
    <cfRule type="expression" dxfId="182" priority="4" stopIfTrue="1">
      <formula>$V$18=1</formula>
    </cfRule>
  </conditionalFormatting>
  <conditionalFormatting sqref="D19:L19">
    <cfRule type="expression" dxfId="181" priority="3" stopIfTrue="1">
      <formula>$V$19=1</formula>
    </cfRule>
  </conditionalFormatting>
  <conditionalFormatting sqref="D20:L20">
    <cfRule type="expression" dxfId="180" priority="2" stopIfTrue="1">
      <formula>$V$20=1</formula>
    </cfRule>
  </conditionalFormatting>
  <conditionalFormatting sqref="D21:L21">
    <cfRule type="expression" dxfId="179" priority="1" stopIfTrue="1">
      <formula>$V$21=1</formula>
    </cfRule>
  </conditionalFormatting>
  <dataValidations count="1">
    <dataValidation type="list" errorStyle="warning" allowBlank="1" showInputMessage="1" showErrorMessage="1" errorTitle="Plan Rolnośrodowiskowy" error="Chyba będzie lepiej jak dokonasz wyboru z listy. Nieprawdaż?" prompt="Wybierz z listy." sqref="D100:K101">
      <formula1>$V$102:$V$113</formula1>
    </dataValidation>
  </dataValidations>
  <hyperlinks>
    <hyperlink ref="Z100" r:id="rId1"/>
  </hyperlinks>
  <printOptions horizontalCentered="1"/>
  <pageMargins left="0.44" right="0.17" top="0.61" bottom="0.71" header="0.38" footer="0.51181102362204722"/>
  <pageSetup paperSize="9" scale="75" orientation="portrait" blackAndWhite="1" horizontalDpi="4294967295" r:id="rId2"/>
  <headerFooter alignWithMargins="0">
    <oddHeader>&amp;CPLAN DZIAŁALNOŚCI ROLNOŚRODOWISKOWEJ</oddHeader>
    <oddFooter>&amp;C&amp;8&amp;A (str. &amp;P z &amp;N)&amp;R&amp;8Podpis doradcy .........................</oddFooter>
  </headerFooter>
  <legacyDrawing r:id="rId3"/>
</worksheet>
</file>

<file path=xl/worksheets/sheet22.xml><?xml version="1.0" encoding="utf-8"?>
<worksheet xmlns="http://schemas.openxmlformats.org/spreadsheetml/2006/main" xmlns:r="http://schemas.openxmlformats.org/officeDocument/2006/relationships">
  <sheetPr>
    <tabColor indexed="15"/>
  </sheetPr>
  <dimension ref="A1:AB1426"/>
  <sheetViews>
    <sheetView showZeros="0" workbookViewId="0">
      <pane ySplit="7" topLeftCell="A8" activePane="bottomLeft" state="frozen"/>
      <selection activeCell="D17" sqref="D17"/>
      <selection pane="bottomLeft" activeCell="H8" sqref="H8"/>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11" width="16.28515625" style="2" customWidth="1"/>
    <col min="12" max="13" width="1.28515625" style="2" customWidth="1"/>
    <col min="14" max="14" width="8.7109375" style="2" customWidth="1"/>
    <col min="15" max="16" width="14.140625" style="2" customWidth="1"/>
    <col min="17" max="17" width="4" style="2" customWidth="1"/>
    <col min="18" max="20" width="10.42578125" style="2" customWidth="1"/>
    <col min="21" max="16384" width="9.140625" style="2"/>
  </cols>
  <sheetData>
    <row r="1" spans="1:28" s="4" customFormat="1" ht="4.5" customHeight="1">
      <c r="A1" s="1911" t="s">
        <v>1615</v>
      </c>
      <c r="B1" s="380"/>
      <c r="C1" s="52"/>
      <c r="D1" s="429"/>
      <c r="E1" s="429"/>
      <c r="F1" s="429"/>
      <c r="G1" s="429"/>
      <c r="H1" s="429"/>
      <c r="I1" s="429"/>
      <c r="J1" s="429"/>
      <c r="K1" s="429"/>
      <c r="L1" s="434"/>
      <c r="M1" s="434"/>
      <c r="N1" s="238"/>
      <c r="O1" s="238"/>
      <c r="P1" s="238"/>
      <c r="Q1" s="434"/>
      <c r="R1" s="434"/>
      <c r="S1" s="433"/>
      <c r="T1" s="434"/>
      <c r="U1" s="434"/>
      <c r="V1" s="434"/>
      <c r="W1" s="434"/>
      <c r="X1" s="434"/>
      <c r="Y1" s="434"/>
      <c r="Z1" s="434"/>
      <c r="AA1" s="434"/>
      <c r="AB1" s="434"/>
    </row>
    <row r="2" spans="1:28" s="4" customFormat="1" ht="15" customHeight="1">
      <c r="A2" s="1911"/>
      <c r="B2" s="380"/>
      <c r="C2" s="416" t="s">
        <v>46</v>
      </c>
      <c r="D2" s="418"/>
      <c r="E2" s="418"/>
      <c r="F2" s="418"/>
      <c r="G2" s="418"/>
      <c r="H2" s="418"/>
      <c r="I2" s="418"/>
      <c r="J2" s="418"/>
      <c r="K2" s="418"/>
      <c r="L2" s="434"/>
      <c r="M2" s="434"/>
      <c r="N2" s="238"/>
      <c r="O2" s="238"/>
      <c r="P2" s="238"/>
      <c r="Q2" s="434"/>
      <c r="R2" s="434"/>
      <c r="S2" s="433"/>
      <c r="T2" s="434"/>
      <c r="U2" s="434"/>
      <c r="V2" s="434"/>
      <c r="W2" s="434"/>
      <c r="X2" s="434"/>
      <c r="Y2" s="434"/>
      <c r="Z2" s="434"/>
      <c r="AA2" s="434"/>
      <c r="AB2" s="434"/>
    </row>
    <row r="3" spans="1:28" ht="15" customHeight="1">
      <c r="A3" s="1911"/>
      <c r="B3" s="40"/>
      <c r="C3" s="416" t="s">
        <v>2487</v>
      </c>
      <c r="D3" s="430"/>
      <c r="E3" s="430"/>
      <c r="F3" s="430"/>
      <c r="G3" s="430"/>
      <c r="H3" s="430"/>
      <c r="I3" s="430"/>
      <c r="J3" s="430"/>
      <c r="K3" s="430"/>
      <c r="L3" s="12"/>
      <c r="M3" s="10"/>
      <c r="N3" s="238"/>
      <c r="O3" s="238"/>
      <c r="P3" s="238"/>
      <c r="Q3" s="10"/>
      <c r="R3" s="10"/>
      <c r="S3" s="433"/>
      <c r="T3" s="10"/>
      <c r="U3" s="10"/>
      <c r="V3" s="10"/>
      <c r="W3" s="10"/>
      <c r="X3" s="10"/>
      <c r="Y3" s="10"/>
      <c r="Z3" s="10"/>
      <c r="AA3" s="10"/>
      <c r="AB3" s="10"/>
    </row>
    <row r="4" spans="1:28" s="3" customFormat="1" ht="5.25" customHeight="1">
      <c r="A4" s="1911"/>
      <c r="B4" s="33"/>
      <c r="C4" s="431"/>
      <c r="D4" s="431"/>
      <c r="E4" s="432"/>
      <c r="F4" s="431"/>
      <c r="G4" s="431"/>
      <c r="H4" s="431"/>
      <c r="I4" s="431"/>
      <c r="J4" s="431"/>
      <c r="K4" s="431"/>
      <c r="L4" s="433"/>
      <c r="M4" s="433"/>
      <c r="N4" s="238"/>
      <c r="O4" s="238"/>
      <c r="P4" s="238"/>
      <c r="Q4" s="433"/>
      <c r="R4" s="433"/>
      <c r="S4" s="433"/>
      <c r="T4" s="433"/>
      <c r="U4" s="433"/>
      <c r="V4" s="433"/>
      <c r="W4" s="433"/>
      <c r="X4" s="433"/>
      <c r="Y4" s="433"/>
      <c r="Z4" s="433"/>
      <c r="AA4" s="433"/>
      <c r="AB4" s="433"/>
    </row>
    <row r="5" spans="1:28" ht="18.75" customHeight="1">
      <c r="A5" s="2054" t="s">
        <v>80</v>
      </c>
      <c r="B5" s="11"/>
      <c r="C5" s="2149" t="s">
        <v>1110</v>
      </c>
      <c r="D5" s="2149" t="s">
        <v>1285</v>
      </c>
      <c r="E5" s="2149" t="s">
        <v>222</v>
      </c>
      <c r="F5" s="2154" t="s">
        <v>1288</v>
      </c>
      <c r="G5" s="2155"/>
      <c r="H5" s="2155"/>
      <c r="I5" s="2155"/>
      <c r="J5" s="2155"/>
      <c r="K5" s="2156"/>
      <c r="L5" s="10"/>
      <c r="M5" s="10"/>
      <c r="N5" s="238"/>
      <c r="O5" s="238"/>
      <c r="P5" s="238"/>
      <c r="Q5" s="10"/>
      <c r="R5" s="10"/>
      <c r="S5" s="433"/>
      <c r="T5" s="10"/>
      <c r="U5" s="10"/>
      <c r="V5" s="10"/>
      <c r="W5" s="10"/>
      <c r="X5" s="10"/>
      <c r="Y5" s="10"/>
      <c r="Z5" s="10"/>
      <c r="AA5" s="10"/>
      <c r="AB5" s="10"/>
    </row>
    <row r="6" spans="1:28" ht="24.75" customHeight="1">
      <c r="A6" s="2054"/>
      <c r="C6" s="2150"/>
      <c r="D6" s="2150"/>
      <c r="E6" s="2150"/>
      <c r="F6" s="2157" t="str">
        <f>"Rok poprzedzający - "&amp;G7-1</f>
        <v>Rok poprzedzający - 2013</v>
      </c>
      <c r="G6" s="392" t="s">
        <v>293</v>
      </c>
      <c r="H6" s="392" t="s">
        <v>293</v>
      </c>
      <c r="I6" s="392" t="s">
        <v>293</v>
      </c>
      <c r="J6" s="392" t="s">
        <v>293</v>
      </c>
      <c r="K6" s="392" t="s">
        <v>293</v>
      </c>
      <c r="L6" s="10"/>
      <c r="M6" s="10"/>
      <c r="N6" s="2152" t="s">
        <v>1155</v>
      </c>
      <c r="O6" s="865" t="s">
        <v>1156</v>
      </c>
      <c r="P6" s="866" t="s">
        <v>1156</v>
      </c>
      <c r="Q6" s="10"/>
      <c r="R6" s="2058" t="s">
        <v>700</v>
      </c>
      <c r="S6" s="2058"/>
      <c r="T6" s="2058"/>
      <c r="U6" s="10"/>
      <c r="V6" s="10"/>
      <c r="W6" s="10"/>
      <c r="X6" s="10"/>
      <c r="Y6" s="10"/>
      <c r="Z6" s="10"/>
      <c r="AA6" s="10"/>
      <c r="AB6" s="10"/>
    </row>
    <row r="7" spans="1:28" ht="22.5" customHeight="1">
      <c r="A7" s="912"/>
      <c r="B7" s="11"/>
      <c r="C7" s="2151"/>
      <c r="D7" s="2151"/>
      <c r="E7" s="2151"/>
      <c r="F7" s="2158"/>
      <c r="G7" s="53">
        <f>'Og s1'!K8</f>
        <v>2014</v>
      </c>
      <c r="H7" s="53">
        <f>G7+1</f>
        <v>2015</v>
      </c>
      <c r="I7" s="53">
        <f>H7+1</f>
        <v>2016</v>
      </c>
      <c r="J7" s="53">
        <f>I7+1</f>
        <v>2017</v>
      </c>
      <c r="K7" s="53">
        <f>J7+1</f>
        <v>2018</v>
      </c>
      <c r="L7" s="10"/>
      <c r="M7" s="10"/>
      <c r="N7" s="2153"/>
      <c r="O7" s="44">
        <f>G7-1</f>
        <v>2013</v>
      </c>
      <c r="P7" s="400">
        <f>G7</f>
        <v>2014</v>
      </c>
      <c r="Q7" s="10"/>
      <c r="R7" s="306"/>
      <c r="S7" s="306"/>
      <c r="T7" s="306"/>
      <c r="U7" s="10"/>
      <c r="V7" s="10"/>
      <c r="W7" s="10"/>
      <c r="X7" s="10"/>
      <c r="Y7" s="10"/>
      <c r="Z7" s="10"/>
      <c r="AA7" s="10"/>
      <c r="AB7" s="10"/>
    </row>
    <row r="8" spans="1:28" ht="24.75" customHeight="1">
      <c r="A8" s="1253" t="str">
        <f>IF(E8&gt;0,"Wypełnione","")</f>
        <v/>
      </c>
      <c r="C8" s="2145">
        <f>'Og s3a'!C719</f>
        <v>0</v>
      </c>
      <c r="D8" s="2147">
        <f>'Og s3a'!E719</f>
        <v>0</v>
      </c>
      <c r="E8" s="2145">
        <f>'Og s3a'!F719</f>
        <v>0</v>
      </c>
      <c r="F8" s="435">
        <f>O8</f>
        <v>0</v>
      </c>
      <c r="G8" s="435">
        <f>P8</f>
        <v>0</v>
      </c>
      <c r="H8" s="235"/>
      <c r="I8" s="235"/>
      <c r="J8" s="235"/>
      <c r="K8" s="235"/>
      <c r="L8" s="10"/>
      <c r="M8" s="10"/>
      <c r="N8" s="396">
        <f>'Og s3a'!G719</f>
        <v>0</v>
      </c>
      <c r="O8" s="237">
        <f>'Og s3a'!H719</f>
        <v>0</v>
      </c>
      <c r="P8" s="398">
        <f>'Og s3a'!D719</f>
        <v>0</v>
      </c>
      <c r="Q8" s="10"/>
      <c r="R8" s="306"/>
      <c r="S8" s="306"/>
      <c r="T8" s="306"/>
      <c r="U8" s="10"/>
      <c r="V8" s="10"/>
      <c r="W8" s="10"/>
      <c r="X8" s="10"/>
      <c r="Y8" s="10"/>
      <c r="Z8" s="10"/>
      <c r="AA8" s="10"/>
      <c r="AB8" s="10"/>
    </row>
    <row r="9" spans="1:28" ht="14.25" customHeight="1">
      <c r="A9" s="1253" t="str">
        <f>A8</f>
        <v/>
      </c>
      <c r="B9" s="11"/>
      <c r="C9" s="2146"/>
      <c r="D9" s="2148"/>
      <c r="E9" s="2146"/>
      <c r="F9" s="234"/>
      <c r="G9" s="1666">
        <f>Import!Q708</f>
        <v>0</v>
      </c>
      <c r="H9" s="234"/>
      <c r="I9" s="234"/>
      <c r="J9" s="234"/>
      <c r="K9" s="234"/>
      <c r="L9" s="10"/>
      <c r="M9" s="10"/>
      <c r="N9" s="397"/>
      <c r="O9" s="233"/>
      <c r="P9" s="419"/>
      <c r="Q9" s="10"/>
      <c r="R9" s="306"/>
      <c r="S9" s="306"/>
      <c r="T9" s="306"/>
      <c r="U9" s="10"/>
      <c r="V9" s="10"/>
      <c r="W9" s="10"/>
      <c r="X9" s="10"/>
      <c r="Y9" s="10"/>
      <c r="Z9" s="10"/>
      <c r="AA9" s="10"/>
      <c r="AB9" s="10"/>
    </row>
    <row r="10" spans="1:28" ht="24.75" customHeight="1">
      <c r="A10" s="1253" t="str">
        <f>IF(E10&gt;0,"Wypełnione","")</f>
        <v/>
      </c>
      <c r="B10" s="11"/>
      <c r="C10" s="2145">
        <f>'Og s3a'!C721</f>
        <v>0</v>
      </c>
      <c r="D10" s="2147">
        <f>'Og s3a'!E721</f>
        <v>0</v>
      </c>
      <c r="E10" s="2145">
        <f>'Og s3a'!F721</f>
        <v>0</v>
      </c>
      <c r="F10" s="435">
        <f>O10</f>
        <v>0</v>
      </c>
      <c r="G10" s="435">
        <f>P10</f>
        <v>0</v>
      </c>
      <c r="H10" s="236"/>
      <c r="I10" s="236"/>
      <c r="J10" s="236"/>
      <c r="K10" s="236"/>
      <c r="L10" s="10"/>
      <c r="M10" s="10"/>
      <c r="N10" s="396">
        <f>'Og s3a'!G721</f>
        <v>0</v>
      </c>
      <c r="O10" s="237">
        <f>'Og s3a'!H721</f>
        <v>0</v>
      </c>
      <c r="P10" s="398">
        <f>'Og s3a'!D721</f>
        <v>0</v>
      </c>
      <c r="Q10" s="10"/>
      <c r="R10" s="306"/>
      <c r="S10" s="306"/>
      <c r="T10" s="306"/>
      <c r="U10" s="10"/>
      <c r="V10" s="10"/>
      <c r="W10" s="10"/>
      <c r="X10" s="10"/>
      <c r="Y10" s="10"/>
      <c r="Z10" s="10"/>
      <c r="AA10" s="10"/>
      <c r="AB10" s="10"/>
    </row>
    <row r="11" spans="1:28" ht="14.25" customHeight="1">
      <c r="A11" s="1253" t="str">
        <f>A10</f>
        <v/>
      </c>
      <c r="B11" s="11"/>
      <c r="C11" s="2146"/>
      <c r="D11" s="2148"/>
      <c r="E11" s="2146"/>
      <c r="F11" s="234"/>
      <c r="G11" s="1666">
        <f>Import!Q710</f>
        <v>0</v>
      </c>
      <c r="H11" s="234"/>
      <c r="I11" s="234"/>
      <c r="J11" s="234"/>
      <c r="K11" s="234"/>
      <c r="L11" s="10"/>
      <c r="M11" s="10"/>
      <c r="N11" s="397"/>
      <c r="O11" s="233"/>
      <c r="P11" s="419"/>
      <c r="Q11" s="10"/>
      <c r="R11" s="306"/>
      <c r="S11" s="306"/>
      <c r="T11" s="306"/>
      <c r="U11" s="10"/>
      <c r="V11" s="10"/>
      <c r="W11" s="10"/>
      <c r="X11" s="10"/>
      <c r="Y11" s="10"/>
      <c r="Z11" s="10"/>
      <c r="AA11" s="10"/>
      <c r="AB11" s="10"/>
    </row>
    <row r="12" spans="1:28" ht="24.75" customHeight="1">
      <c r="A12" s="1253" t="str">
        <f>IF(E12&gt;0,"Wypełnione","")</f>
        <v/>
      </c>
      <c r="B12" s="11"/>
      <c r="C12" s="2145">
        <f>'Og s3a'!C723</f>
        <v>0</v>
      </c>
      <c r="D12" s="2147">
        <f>'Og s3a'!E723</f>
        <v>0</v>
      </c>
      <c r="E12" s="2145">
        <f>'Og s3a'!F723</f>
        <v>0</v>
      </c>
      <c r="F12" s="435">
        <f>O12</f>
        <v>0</v>
      </c>
      <c r="G12" s="435">
        <f>P12</f>
        <v>0</v>
      </c>
      <c r="H12" s="236"/>
      <c r="I12" s="236"/>
      <c r="J12" s="236"/>
      <c r="K12" s="236"/>
      <c r="L12" s="10"/>
      <c r="M12" s="10"/>
      <c r="N12" s="396">
        <f>'Og s3a'!G723</f>
        <v>0</v>
      </c>
      <c r="O12" s="237">
        <f>'Og s3a'!H723</f>
        <v>0</v>
      </c>
      <c r="P12" s="398">
        <f>'Og s3a'!D723</f>
        <v>0</v>
      </c>
      <c r="Q12" s="10"/>
      <c r="R12" s="306"/>
      <c r="S12" s="306"/>
      <c r="T12" s="306"/>
      <c r="U12" s="10"/>
      <c r="V12" s="10"/>
      <c r="W12" s="10"/>
      <c r="X12" s="10"/>
      <c r="Y12" s="10"/>
      <c r="Z12" s="10"/>
      <c r="AA12" s="10"/>
      <c r="AB12" s="10"/>
    </row>
    <row r="13" spans="1:28" ht="14.25" customHeight="1">
      <c r="A13" s="1253" t="str">
        <f>A12</f>
        <v/>
      </c>
      <c r="B13" s="11"/>
      <c r="C13" s="2146"/>
      <c r="D13" s="2148"/>
      <c r="E13" s="2146"/>
      <c r="F13" s="234"/>
      <c r="G13" s="1666">
        <f>Import!Q712</f>
        <v>0</v>
      </c>
      <c r="H13" s="234"/>
      <c r="I13" s="234"/>
      <c r="J13" s="234"/>
      <c r="K13" s="234"/>
      <c r="L13" s="10"/>
      <c r="M13" s="10"/>
      <c r="N13" s="397"/>
      <c r="O13" s="233"/>
      <c r="P13" s="419"/>
      <c r="Q13" s="10"/>
      <c r="R13" s="306"/>
      <c r="S13" s="306"/>
      <c r="T13" s="306"/>
      <c r="U13" s="10"/>
      <c r="V13" s="10"/>
      <c r="W13" s="10"/>
      <c r="X13" s="10"/>
      <c r="Y13" s="10"/>
      <c r="Z13" s="10"/>
      <c r="AA13" s="10"/>
      <c r="AB13" s="10"/>
    </row>
    <row r="14" spans="1:28" ht="24.75" customHeight="1">
      <c r="A14" s="1253" t="str">
        <f>IF(E14&gt;0,"Wypełnione","")</f>
        <v/>
      </c>
      <c r="B14" s="11"/>
      <c r="C14" s="2145">
        <f>'Og s3a'!C725</f>
        <v>0</v>
      </c>
      <c r="D14" s="2147">
        <f>'Og s3a'!E725</f>
        <v>0</v>
      </c>
      <c r="E14" s="2145">
        <f>'Og s3a'!F725</f>
        <v>0</v>
      </c>
      <c r="F14" s="435">
        <f>O14</f>
        <v>0</v>
      </c>
      <c r="G14" s="435">
        <f>P14</f>
        <v>0</v>
      </c>
      <c r="H14" s="236"/>
      <c r="I14" s="236"/>
      <c r="J14" s="236"/>
      <c r="K14" s="236"/>
      <c r="L14" s="10"/>
      <c r="M14" s="10"/>
      <c r="N14" s="396">
        <f>'Og s3a'!G725</f>
        <v>0</v>
      </c>
      <c r="O14" s="237">
        <f>'Og s3a'!H725</f>
        <v>0</v>
      </c>
      <c r="P14" s="398">
        <f>'Og s3a'!D725</f>
        <v>0</v>
      </c>
      <c r="Q14" s="10"/>
      <c r="R14" s="306"/>
      <c r="S14" s="306"/>
      <c r="T14" s="306"/>
      <c r="U14" s="10"/>
      <c r="V14" s="10"/>
      <c r="W14" s="10"/>
      <c r="X14" s="10"/>
      <c r="Y14" s="10"/>
      <c r="Z14" s="10"/>
      <c r="AA14" s="10"/>
      <c r="AB14" s="10"/>
    </row>
    <row r="15" spans="1:28" ht="14.25" customHeight="1">
      <c r="A15" s="1253" t="str">
        <f>A14</f>
        <v/>
      </c>
      <c r="B15" s="11"/>
      <c r="C15" s="2146"/>
      <c r="D15" s="2148"/>
      <c r="E15" s="2146"/>
      <c r="F15" s="234"/>
      <c r="G15" s="1666">
        <f>Import!Q714</f>
        <v>0</v>
      </c>
      <c r="H15" s="234"/>
      <c r="I15" s="234"/>
      <c r="J15" s="234"/>
      <c r="K15" s="234"/>
      <c r="L15" s="10"/>
      <c r="M15" s="10"/>
      <c r="N15" s="397"/>
      <c r="O15" s="233"/>
      <c r="P15" s="419"/>
      <c r="Q15" s="10"/>
      <c r="R15" s="306"/>
      <c r="S15" s="306"/>
      <c r="T15" s="306"/>
      <c r="U15" s="10"/>
      <c r="V15" s="10"/>
      <c r="W15" s="10"/>
      <c r="X15" s="10"/>
      <c r="Y15" s="10"/>
      <c r="Z15" s="10"/>
      <c r="AA15" s="10"/>
      <c r="AB15" s="10"/>
    </row>
    <row r="16" spans="1:28" ht="24.75" customHeight="1">
      <c r="A16" s="1253" t="str">
        <f>IF(E16&gt;0,"Wypełnione","")</f>
        <v/>
      </c>
      <c r="B16" s="11"/>
      <c r="C16" s="2145">
        <f>'Og s3a'!C727</f>
        <v>0</v>
      </c>
      <c r="D16" s="2147">
        <f>'Og s3a'!E727</f>
        <v>0</v>
      </c>
      <c r="E16" s="2145">
        <f>'Og s3a'!F727</f>
        <v>0</v>
      </c>
      <c r="F16" s="435">
        <f>O16</f>
        <v>0</v>
      </c>
      <c r="G16" s="435">
        <f>P16</f>
        <v>0</v>
      </c>
      <c r="H16" s="236"/>
      <c r="I16" s="236"/>
      <c r="J16" s="236"/>
      <c r="K16" s="236"/>
      <c r="L16" s="10"/>
      <c r="M16" s="10"/>
      <c r="N16" s="396">
        <f>'Og s3a'!G727</f>
        <v>0</v>
      </c>
      <c r="O16" s="237">
        <f>'Og s3a'!H727</f>
        <v>0</v>
      </c>
      <c r="P16" s="398">
        <f>'Og s3a'!D727</f>
        <v>0</v>
      </c>
      <c r="Q16" s="10"/>
      <c r="R16" s="306"/>
      <c r="S16" s="306"/>
      <c r="T16" s="306"/>
      <c r="U16" s="10"/>
      <c r="V16" s="10"/>
      <c r="W16" s="10"/>
      <c r="X16" s="10"/>
      <c r="Y16" s="10"/>
      <c r="Z16" s="10"/>
      <c r="AA16" s="10"/>
      <c r="AB16" s="10"/>
    </row>
    <row r="17" spans="1:28" ht="14.25" customHeight="1">
      <c r="A17" s="1253" t="str">
        <f>A16</f>
        <v/>
      </c>
      <c r="B17" s="11"/>
      <c r="C17" s="2146"/>
      <c r="D17" s="2148"/>
      <c r="E17" s="2146"/>
      <c r="F17" s="234"/>
      <c r="G17" s="1666">
        <f>Import!Q716</f>
        <v>0</v>
      </c>
      <c r="H17" s="234"/>
      <c r="I17" s="234"/>
      <c r="J17" s="234"/>
      <c r="K17" s="234"/>
      <c r="L17" s="10"/>
      <c r="M17" s="10"/>
      <c r="N17" s="397"/>
      <c r="O17" s="233"/>
      <c r="P17" s="419"/>
      <c r="Q17" s="10"/>
      <c r="R17" s="306"/>
      <c r="S17" s="306"/>
      <c r="T17" s="306"/>
      <c r="U17" s="10"/>
      <c r="V17" s="10"/>
      <c r="W17" s="10"/>
      <c r="X17" s="10"/>
      <c r="Y17" s="10"/>
      <c r="Z17" s="10"/>
      <c r="AA17" s="10"/>
      <c r="AB17" s="10"/>
    </row>
    <row r="18" spans="1:28" ht="24.75" customHeight="1">
      <c r="A18" s="1253" t="str">
        <f>IF(E18&gt;0,"Wypełnione","")</f>
        <v/>
      </c>
      <c r="B18" s="11"/>
      <c r="C18" s="2145">
        <f>'Og s3a'!C729</f>
        <v>0</v>
      </c>
      <c r="D18" s="2147">
        <f>'Og s3a'!E729</f>
        <v>0</v>
      </c>
      <c r="E18" s="2145">
        <f>'Og s3a'!F729</f>
        <v>0</v>
      </c>
      <c r="F18" s="435">
        <f>O18</f>
        <v>0</v>
      </c>
      <c r="G18" s="435">
        <f>P18</f>
        <v>0</v>
      </c>
      <c r="H18" s="236"/>
      <c r="I18" s="236"/>
      <c r="J18" s="236"/>
      <c r="K18" s="236"/>
      <c r="L18" s="10"/>
      <c r="M18" s="10"/>
      <c r="N18" s="396">
        <f>'Og s3a'!G729</f>
        <v>0</v>
      </c>
      <c r="O18" s="237">
        <f>'Og s3a'!H729</f>
        <v>0</v>
      </c>
      <c r="P18" s="398">
        <f>'Og s3a'!D729</f>
        <v>0</v>
      </c>
      <c r="Q18" s="10"/>
      <c r="R18" s="306"/>
      <c r="S18" s="306"/>
      <c r="T18" s="306"/>
      <c r="U18" s="10"/>
      <c r="V18" s="10"/>
      <c r="W18" s="10"/>
      <c r="X18" s="10"/>
      <c r="Y18" s="10"/>
      <c r="Z18" s="10"/>
      <c r="AA18" s="10"/>
      <c r="AB18" s="10"/>
    </row>
    <row r="19" spans="1:28" ht="14.25" customHeight="1">
      <c r="A19" s="1253" t="str">
        <f>A18</f>
        <v/>
      </c>
      <c r="B19" s="11"/>
      <c r="C19" s="2146"/>
      <c r="D19" s="2148"/>
      <c r="E19" s="2146"/>
      <c r="F19" s="234"/>
      <c r="G19" s="1666">
        <f>Import!Q718</f>
        <v>0</v>
      </c>
      <c r="H19" s="234"/>
      <c r="I19" s="234"/>
      <c r="J19" s="234"/>
      <c r="K19" s="234"/>
      <c r="L19" s="10"/>
      <c r="M19" s="10"/>
      <c r="N19" s="397"/>
      <c r="O19" s="233"/>
      <c r="P19" s="419"/>
      <c r="Q19" s="10"/>
      <c r="R19" s="306"/>
      <c r="S19" s="306"/>
      <c r="T19" s="306"/>
      <c r="U19" s="10"/>
      <c r="V19" s="10"/>
      <c r="W19" s="10"/>
      <c r="X19" s="10"/>
      <c r="Y19" s="10"/>
      <c r="Z19" s="10"/>
      <c r="AA19" s="10"/>
      <c r="AB19" s="10"/>
    </row>
    <row r="20" spans="1:28" ht="24.75" customHeight="1">
      <c r="A20" s="1253" t="str">
        <f>IF(E20&gt;0,"Wypełnione","")</f>
        <v/>
      </c>
      <c r="B20" s="11"/>
      <c r="C20" s="2145">
        <f>'Og s3a'!C731</f>
        <v>0</v>
      </c>
      <c r="D20" s="2147">
        <f>'Og s3a'!E731</f>
        <v>0</v>
      </c>
      <c r="E20" s="2145">
        <f>'Og s3a'!F731</f>
        <v>0</v>
      </c>
      <c r="F20" s="435">
        <f>O20</f>
        <v>0</v>
      </c>
      <c r="G20" s="435">
        <f>P20</f>
        <v>0</v>
      </c>
      <c r="H20" s="236"/>
      <c r="I20" s="236"/>
      <c r="J20" s="236"/>
      <c r="K20" s="236"/>
      <c r="L20" s="10"/>
      <c r="M20" s="10"/>
      <c r="N20" s="396">
        <f>'Og s3a'!G731</f>
        <v>0</v>
      </c>
      <c r="O20" s="237">
        <f>'Og s3a'!H731</f>
        <v>0</v>
      </c>
      <c r="P20" s="398">
        <f>'Og s3a'!D731</f>
        <v>0</v>
      </c>
      <c r="Q20" s="10"/>
      <c r="R20" s="306"/>
      <c r="S20" s="306"/>
      <c r="T20" s="306"/>
      <c r="U20" s="10"/>
      <c r="V20" s="10"/>
      <c r="W20" s="10"/>
      <c r="X20" s="10"/>
      <c r="Y20" s="10"/>
      <c r="Z20" s="10"/>
      <c r="AA20" s="10"/>
      <c r="AB20" s="10"/>
    </row>
    <row r="21" spans="1:28" ht="14.25" customHeight="1">
      <c r="A21" s="1253" t="str">
        <f>A20</f>
        <v/>
      </c>
      <c r="B21" s="11"/>
      <c r="C21" s="2146"/>
      <c r="D21" s="2148"/>
      <c r="E21" s="2146"/>
      <c r="F21" s="234"/>
      <c r="G21" s="1666">
        <f>Import!Q720</f>
        <v>0</v>
      </c>
      <c r="H21" s="234"/>
      <c r="I21" s="234"/>
      <c r="J21" s="234"/>
      <c r="K21" s="234"/>
      <c r="L21" s="10"/>
      <c r="M21" s="10"/>
      <c r="N21" s="397"/>
      <c r="O21" s="233"/>
      <c r="P21" s="419"/>
      <c r="Q21" s="10"/>
      <c r="R21" s="306"/>
      <c r="S21" s="306"/>
      <c r="T21" s="306"/>
      <c r="U21" s="10"/>
      <c r="V21" s="10"/>
      <c r="W21" s="10"/>
      <c r="X21" s="10"/>
      <c r="Y21" s="10"/>
      <c r="Z21" s="10"/>
      <c r="AA21" s="10"/>
      <c r="AB21" s="10"/>
    </row>
    <row r="22" spans="1:28" ht="24.75" customHeight="1">
      <c r="A22" s="1253" t="str">
        <f>IF(E22&gt;0,"Wypełnione","")</f>
        <v/>
      </c>
      <c r="B22" s="11"/>
      <c r="C22" s="2145">
        <f>'Og s3a'!C733</f>
        <v>0</v>
      </c>
      <c r="D22" s="2147">
        <f>'Og s3a'!E733</f>
        <v>0</v>
      </c>
      <c r="E22" s="2145">
        <f>'Og s3a'!F733</f>
        <v>0</v>
      </c>
      <c r="F22" s="435">
        <f>O22</f>
        <v>0</v>
      </c>
      <c r="G22" s="435">
        <f>P22</f>
        <v>0</v>
      </c>
      <c r="H22" s="236"/>
      <c r="I22" s="236"/>
      <c r="J22" s="236"/>
      <c r="K22" s="236"/>
      <c r="L22" s="10"/>
      <c r="M22" s="10"/>
      <c r="N22" s="396">
        <f>'Og s3a'!G733</f>
        <v>0</v>
      </c>
      <c r="O22" s="237">
        <f>'Og s3a'!H733</f>
        <v>0</v>
      </c>
      <c r="P22" s="398">
        <f>'Og s3a'!D733</f>
        <v>0</v>
      </c>
      <c r="Q22" s="10"/>
      <c r="R22" s="306"/>
      <c r="S22" s="306"/>
      <c r="T22" s="306"/>
      <c r="U22" s="10"/>
      <c r="V22" s="10"/>
      <c r="W22" s="10"/>
      <c r="X22" s="10"/>
      <c r="Y22" s="10"/>
      <c r="Z22" s="10"/>
      <c r="AA22" s="10"/>
      <c r="AB22" s="10"/>
    </row>
    <row r="23" spans="1:28" ht="14.25" customHeight="1">
      <c r="A23" s="1253" t="str">
        <f>A22</f>
        <v/>
      </c>
      <c r="B23" s="11"/>
      <c r="C23" s="2146"/>
      <c r="D23" s="2148"/>
      <c r="E23" s="2146"/>
      <c r="F23" s="234"/>
      <c r="G23" s="1666">
        <f>Import!Q722</f>
        <v>0</v>
      </c>
      <c r="H23" s="234"/>
      <c r="I23" s="234"/>
      <c r="J23" s="234"/>
      <c r="K23" s="234"/>
      <c r="L23" s="10"/>
      <c r="M23" s="10"/>
      <c r="N23" s="397"/>
      <c r="O23" s="233"/>
      <c r="P23" s="419"/>
      <c r="Q23" s="10"/>
      <c r="R23" s="306"/>
      <c r="S23" s="306"/>
      <c r="T23" s="306"/>
      <c r="U23" s="10"/>
      <c r="V23" s="10"/>
      <c r="W23" s="10"/>
      <c r="X23" s="10"/>
      <c r="Y23" s="10"/>
      <c r="Z23" s="10"/>
      <c r="AA23" s="10"/>
      <c r="AB23" s="10"/>
    </row>
    <row r="24" spans="1:28" ht="24.75" customHeight="1">
      <c r="A24" s="1253" t="str">
        <f>IF(E24&gt;0,"Wypełnione","")</f>
        <v/>
      </c>
      <c r="B24" s="11"/>
      <c r="C24" s="2145">
        <f>'Og s3a'!C735</f>
        <v>0</v>
      </c>
      <c r="D24" s="2147">
        <f>'Og s3a'!E735</f>
        <v>0</v>
      </c>
      <c r="E24" s="2145">
        <f>'Og s3a'!F735</f>
        <v>0</v>
      </c>
      <c r="F24" s="435">
        <f>O24</f>
        <v>0</v>
      </c>
      <c r="G24" s="435">
        <f>P24</f>
        <v>0</v>
      </c>
      <c r="H24" s="236"/>
      <c r="I24" s="236"/>
      <c r="J24" s="236"/>
      <c r="K24" s="236"/>
      <c r="L24" s="10"/>
      <c r="M24" s="10"/>
      <c r="N24" s="396">
        <f>'Og s3a'!G735</f>
        <v>0</v>
      </c>
      <c r="O24" s="237">
        <f>'Og s3a'!H735</f>
        <v>0</v>
      </c>
      <c r="P24" s="398">
        <f>'Og s3a'!D735</f>
        <v>0</v>
      </c>
      <c r="Q24" s="10"/>
      <c r="R24" s="306"/>
      <c r="S24" s="306"/>
      <c r="T24" s="306"/>
      <c r="U24" s="10"/>
      <c r="V24" s="10"/>
      <c r="W24" s="10"/>
      <c r="X24" s="10"/>
      <c r="Y24" s="10"/>
      <c r="Z24" s="10"/>
      <c r="AA24" s="10"/>
      <c r="AB24" s="10"/>
    </row>
    <row r="25" spans="1:28" ht="14.25" customHeight="1">
      <c r="A25" s="1253" t="str">
        <f>A24</f>
        <v/>
      </c>
      <c r="B25" s="11"/>
      <c r="C25" s="2146"/>
      <c r="D25" s="2148"/>
      <c r="E25" s="2146"/>
      <c r="F25" s="234"/>
      <c r="G25" s="1666">
        <f>Import!Q724</f>
        <v>0</v>
      </c>
      <c r="H25" s="234"/>
      <c r="I25" s="234"/>
      <c r="J25" s="234"/>
      <c r="K25" s="234"/>
      <c r="L25" s="10"/>
      <c r="M25" s="10"/>
      <c r="N25" s="397"/>
      <c r="O25" s="233"/>
      <c r="P25" s="419"/>
      <c r="Q25" s="10"/>
      <c r="R25" s="306"/>
      <c r="S25" s="306"/>
      <c r="T25" s="306"/>
      <c r="U25" s="10"/>
      <c r="V25" s="10"/>
      <c r="W25" s="10"/>
      <c r="X25" s="10"/>
      <c r="Y25" s="10"/>
      <c r="Z25" s="10"/>
      <c r="AA25" s="10"/>
      <c r="AB25" s="10"/>
    </row>
    <row r="26" spans="1:28" ht="24.75" customHeight="1">
      <c r="A26" s="1253" t="str">
        <f>IF(E26&gt;0,"Wypełnione","")</f>
        <v/>
      </c>
      <c r="B26" s="11"/>
      <c r="C26" s="2145">
        <f>'Og s3a'!C737</f>
        <v>0</v>
      </c>
      <c r="D26" s="2147">
        <f>'Og s3a'!E737</f>
        <v>0</v>
      </c>
      <c r="E26" s="2145">
        <f>'Og s3a'!F737</f>
        <v>0</v>
      </c>
      <c r="F26" s="435">
        <f>O26</f>
        <v>0</v>
      </c>
      <c r="G26" s="435">
        <f>P26</f>
        <v>0</v>
      </c>
      <c r="H26" s="236"/>
      <c r="I26" s="236"/>
      <c r="J26" s="236"/>
      <c r="K26" s="236"/>
      <c r="L26" s="10"/>
      <c r="M26" s="10"/>
      <c r="N26" s="396">
        <f>'Og s3a'!G737</f>
        <v>0</v>
      </c>
      <c r="O26" s="237">
        <f>'Og s3a'!H737</f>
        <v>0</v>
      </c>
      <c r="P26" s="398">
        <f>'Og s3a'!D737</f>
        <v>0</v>
      </c>
      <c r="Q26" s="10"/>
      <c r="R26" s="306"/>
      <c r="S26" s="306"/>
      <c r="T26" s="306"/>
      <c r="U26" s="10"/>
      <c r="V26" s="10"/>
      <c r="W26" s="10"/>
      <c r="X26" s="10"/>
      <c r="Y26" s="10"/>
      <c r="Z26" s="10"/>
      <c r="AA26" s="10"/>
      <c r="AB26" s="10"/>
    </row>
    <row r="27" spans="1:28" ht="14.25" customHeight="1">
      <c r="A27" s="1253" t="str">
        <f>A26</f>
        <v/>
      </c>
      <c r="B27" s="11"/>
      <c r="C27" s="2146"/>
      <c r="D27" s="2148"/>
      <c r="E27" s="2146"/>
      <c r="F27" s="234"/>
      <c r="G27" s="1666">
        <f>Import!Q726</f>
        <v>0</v>
      </c>
      <c r="H27" s="234"/>
      <c r="I27" s="234"/>
      <c r="J27" s="234"/>
      <c r="K27" s="234"/>
      <c r="L27" s="10"/>
      <c r="M27" s="10"/>
      <c r="N27" s="397"/>
      <c r="O27" s="233"/>
      <c r="P27" s="419"/>
      <c r="Q27" s="10"/>
      <c r="R27" s="306"/>
      <c r="S27" s="306"/>
      <c r="T27" s="306"/>
      <c r="U27" s="10"/>
      <c r="V27" s="10"/>
      <c r="W27" s="10"/>
      <c r="X27" s="10"/>
      <c r="Y27" s="10"/>
      <c r="Z27" s="10"/>
      <c r="AA27" s="10"/>
      <c r="AB27" s="10"/>
    </row>
    <row r="28" spans="1:28" ht="24.75" customHeight="1">
      <c r="A28" s="1253" t="str">
        <f>IF(E28&gt;0,"Wypełnione","")</f>
        <v/>
      </c>
      <c r="B28" s="11"/>
      <c r="C28" s="2145">
        <f>'Og s3a'!C739</f>
        <v>0</v>
      </c>
      <c r="D28" s="2147">
        <f>'Og s3a'!E739</f>
        <v>0</v>
      </c>
      <c r="E28" s="2145">
        <f>'Og s3a'!F739</f>
        <v>0</v>
      </c>
      <c r="F28" s="435">
        <f>O28</f>
        <v>0</v>
      </c>
      <c r="G28" s="435">
        <f>P28</f>
        <v>0</v>
      </c>
      <c r="H28" s="236"/>
      <c r="I28" s="236"/>
      <c r="J28" s="236"/>
      <c r="K28" s="236"/>
      <c r="L28" s="10"/>
      <c r="M28" s="10"/>
      <c r="N28" s="396">
        <f>'Og s3a'!G739</f>
        <v>0</v>
      </c>
      <c r="O28" s="237">
        <f>'Og s3a'!H739</f>
        <v>0</v>
      </c>
      <c r="P28" s="398">
        <f>'Og s3a'!D739</f>
        <v>0</v>
      </c>
      <c r="Q28" s="10"/>
      <c r="R28" s="306"/>
      <c r="S28" s="306"/>
      <c r="T28" s="306"/>
      <c r="U28" s="10"/>
      <c r="V28" s="10"/>
      <c r="W28" s="10"/>
      <c r="X28" s="10"/>
      <c r="Y28" s="10"/>
      <c r="Z28" s="10"/>
      <c r="AA28" s="10"/>
      <c r="AB28" s="10"/>
    </row>
    <row r="29" spans="1:28" ht="14.25" customHeight="1">
      <c r="A29" s="1253" t="str">
        <f>A28</f>
        <v/>
      </c>
      <c r="B29" s="11"/>
      <c r="C29" s="2146"/>
      <c r="D29" s="2148"/>
      <c r="E29" s="2146"/>
      <c r="F29" s="234"/>
      <c r="G29" s="1666">
        <f>Import!Q728</f>
        <v>0</v>
      </c>
      <c r="H29" s="234"/>
      <c r="I29" s="234"/>
      <c r="J29" s="234"/>
      <c r="K29" s="234"/>
      <c r="L29" s="10"/>
      <c r="M29" s="10"/>
      <c r="N29" s="397"/>
      <c r="O29" s="233"/>
      <c r="P29" s="419"/>
      <c r="Q29" s="10"/>
      <c r="R29" s="306"/>
      <c r="S29" s="306"/>
      <c r="T29" s="306"/>
      <c r="U29" s="10"/>
      <c r="V29" s="10"/>
      <c r="W29" s="10"/>
      <c r="X29" s="10"/>
      <c r="Y29" s="10"/>
      <c r="Z29" s="10"/>
      <c r="AA29" s="10"/>
      <c r="AB29" s="10"/>
    </row>
    <row r="30" spans="1:28" ht="24.75" customHeight="1">
      <c r="A30" s="1253" t="str">
        <f>IF(E30&gt;0,"Wypełnione","")</f>
        <v/>
      </c>
      <c r="B30" s="11"/>
      <c r="C30" s="2145">
        <f>'Og s3a'!C741</f>
        <v>0</v>
      </c>
      <c r="D30" s="2147">
        <f>'Og s3a'!E741</f>
        <v>0</v>
      </c>
      <c r="E30" s="2145">
        <f>'Og s3a'!F741</f>
        <v>0</v>
      </c>
      <c r="F30" s="435">
        <f>O30</f>
        <v>0</v>
      </c>
      <c r="G30" s="435">
        <f>P30</f>
        <v>0</v>
      </c>
      <c r="H30" s="236"/>
      <c r="I30" s="236"/>
      <c r="J30" s="236"/>
      <c r="K30" s="236"/>
      <c r="L30" s="10"/>
      <c r="M30" s="10"/>
      <c r="N30" s="396">
        <f>'Og s3a'!G741</f>
        <v>0</v>
      </c>
      <c r="O30" s="237">
        <f>'Og s3a'!H741</f>
        <v>0</v>
      </c>
      <c r="P30" s="398">
        <f>'Og s3a'!D741</f>
        <v>0</v>
      </c>
      <c r="Q30" s="10"/>
      <c r="R30" s="306"/>
      <c r="S30" s="306"/>
      <c r="T30" s="306"/>
      <c r="U30" s="10"/>
      <c r="V30" s="10"/>
      <c r="W30" s="10"/>
      <c r="X30" s="10"/>
      <c r="Y30" s="10"/>
      <c r="Z30" s="10"/>
      <c r="AA30" s="10"/>
      <c r="AB30" s="10"/>
    </row>
    <row r="31" spans="1:28" ht="14.25" customHeight="1">
      <c r="A31" s="1253" t="str">
        <f>A30</f>
        <v/>
      </c>
      <c r="B31" s="11"/>
      <c r="C31" s="2146"/>
      <c r="D31" s="2148"/>
      <c r="E31" s="2146"/>
      <c r="F31" s="234"/>
      <c r="G31" s="1666">
        <f>Import!Q730</f>
        <v>0</v>
      </c>
      <c r="H31" s="234"/>
      <c r="I31" s="234"/>
      <c r="J31" s="234"/>
      <c r="K31" s="234"/>
      <c r="L31" s="10"/>
      <c r="M31" s="10"/>
      <c r="N31" s="397"/>
      <c r="O31" s="233"/>
      <c r="P31" s="419"/>
      <c r="Q31" s="10"/>
      <c r="R31" s="306"/>
      <c r="S31" s="306"/>
      <c r="T31" s="306"/>
      <c r="U31" s="10"/>
      <c r="V31" s="10"/>
      <c r="W31" s="10"/>
      <c r="X31" s="10"/>
      <c r="Y31" s="10"/>
      <c r="Z31" s="10"/>
      <c r="AA31" s="10"/>
      <c r="AB31" s="10"/>
    </row>
    <row r="32" spans="1:28" ht="24.75" customHeight="1">
      <c r="A32" s="1253" t="str">
        <f>IF(E32&gt;0,"Wypełnione","")</f>
        <v/>
      </c>
      <c r="B32" s="11"/>
      <c r="C32" s="2145">
        <f>'Og s3a'!C743</f>
        <v>0</v>
      </c>
      <c r="D32" s="2147">
        <f>'Og s3a'!E743</f>
        <v>0</v>
      </c>
      <c r="E32" s="2145">
        <f>'Og s3a'!F743</f>
        <v>0</v>
      </c>
      <c r="F32" s="435">
        <f>O32</f>
        <v>0</v>
      </c>
      <c r="G32" s="435">
        <f>P32</f>
        <v>0</v>
      </c>
      <c r="H32" s="236"/>
      <c r="I32" s="236"/>
      <c r="J32" s="236"/>
      <c r="K32" s="236"/>
      <c r="L32" s="10"/>
      <c r="M32" s="10"/>
      <c r="N32" s="396">
        <f>'Og s3a'!G743</f>
        <v>0</v>
      </c>
      <c r="O32" s="237">
        <f>'Og s3a'!H743</f>
        <v>0</v>
      </c>
      <c r="P32" s="398">
        <f>'Og s3a'!D743</f>
        <v>0</v>
      </c>
      <c r="Q32" s="10"/>
      <c r="R32" s="306"/>
      <c r="S32" s="306"/>
      <c r="T32" s="306"/>
      <c r="U32" s="10"/>
      <c r="V32" s="10"/>
      <c r="W32" s="10"/>
      <c r="X32" s="10"/>
      <c r="Y32" s="10"/>
      <c r="Z32" s="10"/>
      <c r="AA32" s="10"/>
      <c r="AB32" s="10"/>
    </row>
    <row r="33" spans="1:28" ht="14.25" customHeight="1">
      <c r="A33" s="1253" t="str">
        <f>A32</f>
        <v/>
      </c>
      <c r="B33" s="11"/>
      <c r="C33" s="2146"/>
      <c r="D33" s="2148"/>
      <c r="E33" s="2146"/>
      <c r="F33" s="234"/>
      <c r="G33" s="1666">
        <f>Import!Q732</f>
        <v>0</v>
      </c>
      <c r="H33" s="234"/>
      <c r="I33" s="234"/>
      <c r="J33" s="234"/>
      <c r="K33" s="234"/>
      <c r="L33" s="10"/>
      <c r="M33" s="10"/>
      <c r="N33" s="397"/>
      <c r="O33" s="233"/>
      <c r="P33" s="419"/>
      <c r="Q33" s="10"/>
      <c r="R33" s="306"/>
      <c r="S33" s="306"/>
      <c r="T33" s="306"/>
      <c r="U33" s="10"/>
      <c r="V33" s="10"/>
      <c r="W33" s="10"/>
      <c r="X33" s="10"/>
      <c r="Y33" s="10"/>
      <c r="Z33" s="10"/>
      <c r="AA33" s="10"/>
      <c r="AB33" s="10"/>
    </row>
    <row r="34" spans="1:28" ht="24.75" customHeight="1">
      <c r="A34" s="1253" t="str">
        <f>IF(E34&gt;0,"Wypełnione","")</f>
        <v/>
      </c>
      <c r="B34" s="11"/>
      <c r="C34" s="2145">
        <f>'Og s3a'!C745</f>
        <v>0</v>
      </c>
      <c r="D34" s="2147">
        <f>'Og s3a'!E745</f>
        <v>0</v>
      </c>
      <c r="E34" s="2145">
        <f>'Og s3a'!F745</f>
        <v>0</v>
      </c>
      <c r="F34" s="435">
        <f>O34</f>
        <v>0</v>
      </c>
      <c r="G34" s="435">
        <f>P34</f>
        <v>0</v>
      </c>
      <c r="H34" s="236"/>
      <c r="I34" s="236"/>
      <c r="J34" s="236"/>
      <c r="K34" s="236"/>
      <c r="L34" s="10"/>
      <c r="M34" s="10"/>
      <c r="N34" s="396">
        <f>'Og s3a'!G745</f>
        <v>0</v>
      </c>
      <c r="O34" s="237">
        <f>'Og s3a'!H745</f>
        <v>0</v>
      </c>
      <c r="P34" s="398">
        <f>'Og s3a'!D745</f>
        <v>0</v>
      </c>
      <c r="Q34" s="10"/>
      <c r="R34" s="306"/>
      <c r="S34" s="306"/>
      <c r="T34" s="306"/>
      <c r="U34" s="10"/>
      <c r="V34" s="10"/>
      <c r="W34" s="10"/>
      <c r="X34" s="10"/>
      <c r="Y34" s="10"/>
      <c r="Z34" s="10"/>
      <c r="AA34" s="10"/>
      <c r="AB34" s="10"/>
    </row>
    <row r="35" spans="1:28" ht="14.25" customHeight="1">
      <c r="A35" s="1253" t="str">
        <f>A34</f>
        <v/>
      </c>
      <c r="B35" s="11"/>
      <c r="C35" s="2146"/>
      <c r="D35" s="2148"/>
      <c r="E35" s="2146"/>
      <c r="F35" s="234"/>
      <c r="G35" s="1666">
        <f>Import!Q734</f>
        <v>0</v>
      </c>
      <c r="H35" s="234"/>
      <c r="I35" s="234"/>
      <c r="J35" s="234"/>
      <c r="K35" s="234"/>
      <c r="L35" s="10"/>
      <c r="M35" s="10"/>
      <c r="N35" s="397"/>
      <c r="O35" s="233"/>
      <c r="P35" s="419"/>
      <c r="Q35" s="10"/>
      <c r="R35" s="306"/>
      <c r="S35" s="306"/>
      <c r="T35" s="306"/>
      <c r="U35" s="10"/>
      <c r="V35" s="10"/>
      <c r="W35" s="10"/>
      <c r="X35" s="10"/>
      <c r="Y35" s="10"/>
      <c r="Z35" s="10"/>
      <c r="AA35" s="10"/>
      <c r="AB35" s="10"/>
    </row>
    <row r="36" spans="1:28" ht="24.75" customHeight="1">
      <c r="A36" s="1253" t="str">
        <f>IF(E36&gt;0,"Wypełnione","")</f>
        <v/>
      </c>
      <c r="B36" s="11"/>
      <c r="C36" s="2145">
        <f>'Og s3a'!C747</f>
        <v>0</v>
      </c>
      <c r="D36" s="2147">
        <f>'Og s3a'!E747</f>
        <v>0</v>
      </c>
      <c r="E36" s="2145">
        <f>'Og s3a'!F747</f>
        <v>0</v>
      </c>
      <c r="F36" s="435">
        <f>O36</f>
        <v>0</v>
      </c>
      <c r="G36" s="435">
        <f>P36</f>
        <v>0</v>
      </c>
      <c r="H36" s="236"/>
      <c r="I36" s="236"/>
      <c r="J36" s="236"/>
      <c r="K36" s="236"/>
      <c r="L36" s="10"/>
      <c r="M36" s="10"/>
      <c r="N36" s="396">
        <f>'Og s3a'!G747</f>
        <v>0</v>
      </c>
      <c r="O36" s="237">
        <f>'Og s3a'!H747</f>
        <v>0</v>
      </c>
      <c r="P36" s="398">
        <f>'Og s3a'!D747</f>
        <v>0</v>
      </c>
      <c r="Q36" s="10"/>
      <c r="R36" s="306"/>
      <c r="S36" s="306"/>
      <c r="T36" s="306"/>
      <c r="U36" s="10"/>
      <c r="V36" s="10"/>
      <c r="W36" s="10"/>
      <c r="X36" s="10"/>
      <c r="Y36" s="10"/>
      <c r="Z36" s="10"/>
      <c r="AA36" s="10"/>
      <c r="AB36" s="10"/>
    </row>
    <row r="37" spans="1:28" ht="14.25" customHeight="1">
      <c r="A37" s="1253" t="str">
        <f>A36</f>
        <v/>
      </c>
      <c r="B37" s="11"/>
      <c r="C37" s="2146"/>
      <c r="D37" s="2148"/>
      <c r="E37" s="2146"/>
      <c r="F37" s="234"/>
      <c r="G37" s="1666">
        <f>Import!Q736</f>
        <v>0</v>
      </c>
      <c r="H37" s="234"/>
      <c r="I37" s="234"/>
      <c r="J37" s="234"/>
      <c r="K37" s="234"/>
      <c r="L37" s="10"/>
      <c r="M37" s="10"/>
      <c r="N37" s="397"/>
      <c r="O37" s="233"/>
      <c r="P37" s="419"/>
      <c r="Q37" s="10"/>
      <c r="R37" s="306"/>
      <c r="S37" s="306"/>
      <c r="T37" s="306"/>
      <c r="U37" s="10"/>
      <c r="V37" s="10"/>
      <c r="W37" s="10"/>
      <c r="X37" s="10"/>
      <c r="Y37" s="10"/>
      <c r="Z37" s="10"/>
      <c r="AA37" s="10"/>
      <c r="AB37" s="10"/>
    </row>
    <row r="38" spans="1:28" ht="24.75" customHeight="1">
      <c r="A38" s="1253" t="str">
        <f>IF(E38&gt;0,"Wypełnione","")</f>
        <v/>
      </c>
      <c r="B38" s="11"/>
      <c r="C38" s="2145">
        <f>'Og s3a'!C749</f>
        <v>0</v>
      </c>
      <c r="D38" s="2147">
        <f>'Og s3a'!E749</f>
        <v>0</v>
      </c>
      <c r="E38" s="2145">
        <f>'Og s3a'!F749</f>
        <v>0</v>
      </c>
      <c r="F38" s="435">
        <f>O38</f>
        <v>0</v>
      </c>
      <c r="G38" s="435">
        <f>P38</f>
        <v>0</v>
      </c>
      <c r="H38" s="236"/>
      <c r="I38" s="236"/>
      <c r="J38" s="236"/>
      <c r="K38" s="236"/>
      <c r="L38" s="10"/>
      <c r="M38" s="10"/>
      <c r="N38" s="396">
        <f>'Og s3a'!G749</f>
        <v>0</v>
      </c>
      <c r="O38" s="237">
        <f>'Og s3a'!H749</f>
        <v>0</v>
      </c>
      <c r="P38" s="398">
        <f>'Og s3a'!D749</f>
        <v>0</v>
      </c>
      <c r="Q38" s="10"/>
      <c r="R38" s="306"/>
      <c r="S38" s="306"/>
      <c r="T38" s="306"/>
      <c r="U38" s="10"/>
      <c r="V38" s="10"/>
      <c r="W38" s="10"/>
      <c r="X38" s="10"/>
      <c r="Y38" s="10"/>
      <c r="Z38" s="10"/>
      <c r="AA38" s="10"/>
      <c r="AB38" s="10"/>
    </row>
    <row r="39" spans="1:28" ht="14.25" customHeight="1">
      <c r="A39" s="1253" t="str">
        <f>A38</f>
        <v/>
      </c>
      <c r="B39" s="11"/>
      <c r="C39" s="2146"/>
      <c r="D39" s="2148"/>
      <c r="E39" s="2146"/>
      <c r="F39" s="234"/>
      <c r="G39" s="1666">
        <f>Import!Q738</f>
        <v>0</v>
      </c>
      <c r="H39" s="234"/>
      <c r="I39" s="234"/>
      <c r="J39" s="234"/>
      <c r="K39" s="234"/>
      <c r="L39" s="10"/>
      <c r="M39" s="10"/>
      <c r="N39" s="397"/>
      <c r="O39" s="233"/>
      <c r="P39" s="419"/>
      <c r="Q39" s="10"/>
      <c r="R39" s="306"/>
      <c r="S39" s="306"/>
      <c r="T39" s="306"/>
      <c r="U39" s="10"/>
      <c r="V39" s="10"/>
      <c r="W39" s="10"/>
      <c r="X39" s="10"/>
      <c r="Y39" s="10"/>
      <c r="Z39" s="10"/>
      <c r="AA39" s="10"/>
      <c r="AB39" s="10"/>
    </row>
    <row r="40" spans="1:28" ht="24.75" customHeight="1">
      <c r="A40" s="1253" t="str">
        <f>IF(E40&gt;0,"Wypełnione","")</f>
        <v/>
      </c>
      <c r="B40" s="11"/>
      <c r="C40" s="2145">
        <f>'Og s3a'!C751</f>
        <v>0</v>
      </c>
      <c r="D40" s="2147">
        <f>'Og s3a'!E751</f>
        <v>0</v>
      </c>
      <c r="E40" s="2145">
        <f>'Og s3a'!F751</f>
        <v>0</v>
      </c>
      <c r="F40" s="435">
        <f>O40</f>
        <v>0</v>
      </c>
      <c r="G40" s="435">
        <f t="shared" ref="G40:G102" si="0">P40</f>
        <v>0</v>
      </c>
      <c r="H40" s="236"/>
      <c r="I40" s="236"/>
      <c r="J40" s="236"/>
      <c r="K40" s="236"/>
      <c r="L40" s="10"/>
      <c r="M40" s="10"/>
      <c r="N40" s="396">
        <f>'Og s3a'!G751</f>
        <v>0</v>
      </c>
      <c r="O40" s="237">
        <f>'Og s3a'!H751</f>
        <v>0</v>
      </c>
      <c r="P40" s="398">
        <f>'Og s3a'!D751</f>
        <v>0</v>
      </c>
      <c r="Q40" s="10"/>
      <c r="R40" s="306"/>
      <c r="S40" s="306"/>
      <c r="T40" s="306"/>
      <c r="U40" s="10"/>
      <c r="V40" s="10"/>
      <c r="W40" s="10"/>
      <c r="X40" s="10"/>
      <c r="Y40" s="10"/>
      <c r="Z40" s="10"/>
      <c r="AA40" s="10"/>
      <c r="AB40" s="10"/>
    </row>
    <row r="41" spans="1:28" ht="14.25" customHeight="1">
      <c r="A41" s="1253" t="str">
        <f>A40</f>
        <v/>
      </c>
      <c r="B41" s="11"/>
      <c r="C41" s="2146"/>
      <c r="D41" s="2148"/>
      <c r="E41" s="2146"/>
      <c r="F41" s="234"/>
      <c r="G41" s="1666">
        <f>Import!Q740</f>
        <v>0</v>
      </c>
      <c r="H41" s="234"/>
      <c r="I41" s="234"/>
      <c r="J41" s="234"/>
      <c r="K41" s="234"/>
      <c r="L41" s="10"/>
      <c r="M41" s="10"/>
      <c r="N41" s="397"/>
      <c r="O41" s="233"/>
      <c r="P41" s="419"/>
      <c r="Q41" s="10"/>
      <c r="R41" s="306"/>
      <c r="S41" s="306"/>
      <c r="T41" s="306"/>
      <c r="U41" s="10"/>
      <c r="V41" s="10"/>
      <c r="W41" s="10"/>
      <c r="X41" s="10"/>
      <c r="Y41" s="10"/>
      <c r="Z41" s="10"/>
      <c r="AA41" s="10"/>
      <c r="AB41" s="10"/>
    </row>
    <row r="42" spans="1:28" ht="24.75" customHeight="1">
      <c r="A42" s="1253" t="str">
        <f>IF(E42&gt;0,"Wypełnione","")</f>
        <v/>
      </c>
      <c r="B42" s="11"/>
      <c r="C42" s="2145">
        <f>'Og s3a'!C753</f>
        <v>0</v>
      </c>
      <c r="D42" s="2147">
        <f>'Og s3a'!E753</f>
        <v>0</v>
      </c>
      <c r="E42" s="2145">
        <f>'Og s3a'!F753</f>
        <v>0</v>
      </c>
      <c r="F42" s="435">
        <f>O42</f>
        <v>0</v>
      </c>
      <c r="G42" s="435">
        <f t="shared" si="0"/>
        <v>0</v>
      </c>
      <c r="H42" s="236"/>
      <c r="I42" s="236"/>
      <c r="J42" s="236"/>
      <c r="K42" s="236"/>
      <c r="L42" s="10"/>
      <c r="M42" s="10"/>
      <c r="N42" s="396">
        <f>'Og s3a'!G753</f>
        <v>0</v>
      </c>
      <c r="O42" s="237">
        <f>'Og s3a'!H753</f>
        <v>0</v>
      </c>
      <c r="P42" s="398">
        <f>'Og s3a'!D753</f>
        <v>0</v>
      </c>
      <c r="Q42" s="10"/>
      <c r="R42" s="306"/>
      <c r="S42" s="306"/>
      <c r="T42" s="306"/>
      <c r="U42" s="10"/>
      <c r="V42" s="10"/>
      <c r="W42" s="10"/>
      <c r="X42" s="10"/>
      <c r="Y42" s="10"/>
      <c r="Z42" s="10"/>
      <c r="AA42" s="10"/>
      <c r="AB42" s="10"/>
    </row>
    <row r="43" spans="1:28" ht="14.25" customHeight="1">
      <c r="A43" s="1253" t="str">
        <f>A42</f>
        <v/>
      </c>
      <c r="B43" s="11"/>
      <c r="C43" s="2146"/>
      <c r="D43" s="2148"/>
      <c r="E43" s="2146"/>
      <c r="F43" s="234"/>
      <c r="G43" s="1666">
        <f>Import!Q742</f>
        <v>0</v>
      </c>
      <c r="H43" s="234"/>
      <c r="I43" s="234"/>
      <c r="J43" s="234"/>
      <c r="K43" s="234"/>
      <c r="L43" s="10"/>
      <c r="M43" s="10"/>
      <c r="N43" s="397"/>
      <c r="O43" s="233"/>
      <c r="P43" s="419"/>
      <c r="Q43" s="10"/>
      <c r="R43" s="306"/>
      <c r="S43" s="306"/>
      <c r="T43" s="306"/>
      <c r="U43" s="10"/>
      <c r="V43" s="10"/>
      <c r="W43" s="10"/>
      <c r="X43" s="10"/>
      <c r="Y43" s="10"/>
      <c r="Z43" s="10"/>
      <c r="AA43" s="10"/>
      <c r="AB43" s="10"/>
    </row>
    <row r="44" spans="1:28" ht="24.75" customHeight="1">
      <c r="A44" s="1253" t="str">
        <f>IF(E44&gt;0,"Wypełnione","")</f>
        <v/>
      </c>
      <c r="B44" s="11"/>
      <c r="C44" s="2145">
        <f>'Og s3a'!C755</f>
        <v>0</v>
      </c>
      <c r="D44" s="2147">
        <f>'Og s3a'!E755</f>
        <v>0</v>
      </c>
      <c r="E44" s="2145">
        <f>'Og s3a'!F755</f>
        <v>0</v>
      </c>
      <c r="F44" s="435">
        <f>O44</f>
        <v>0</v>
      </c>
      <c r="G44" s="435">
        <f t="shared" si="0"/>
        <v>0</v>
      </c>
      <c r="H44" s="236"/>
      <c r="I44" s="236"/>
      <c r="J44" s="236"/>
      <c r="K44" s="236"/>
      <c r="L44" s="10"/>
      <c r="M44" s="10"/>
      <c r="N44" s="396">
        <f>'Og s3a'!G755</f>
        <v>0</v>
      </c>
      <c r="O44" s="237">
        <f>'Og s3a'!H755</f>
        <v>0</v>
      </c>
      <c r="P44" s="398">
        <f>'Og s3a'!D755</f>
        <v>0</v>
      </c>
      <c r="Q44" s="10"/>
      <c r="R44" s="306"/>
      <c r="S44" s="306"/>
      <c r="T44" s="306"/>
      <c r="U44" s="10"/>
      <c r="V44" s="10"/>
      <c r="W44" s="10"/>
      <c r="X44" s="10"/>
      <c r="Y44" s="10"/>
      <c r="Z44" s="10"/>
      <c r="AA44" s="10"/>
      <c r="AB44" s="10"/>
    </row>
    <row r="45" spans="1:28" ht="14.25" customHeight="1">
      <c r="A45" s="1253" t="str">
        <f>A44</f>
        <v/>
      </c>
      <c r="B45" s="11"/>
      <c r="C45" s="2146"/>
      <c r="D45" s="2148"/>
      <c r="E45" s="2146"/>
      <c r="F45" s="234"/>
      <c r="G45" s="1666">
        <f>Import!Q744</f>
        <v>0</v>
      </c>
      <c r="H45" s="234"/>
      <c r="I45" s="234"/>
      <c r="J45" s="234"/>
      <c r="K45" s="234"/>
      <c r="L45" s="10"/>
      <c r="M45" s="10"/>
      <c r="N45" s="397"/>
      <c r="O45" s="233"/>
      <c r="P45" s="419"/>
      <c r="Q45" s="10"/>
      <c r="R45" s="306"/>
      <c r="S45" s="306"/>
      <c r="T45" s="306"/>
      <c r="U45" s="10"/>
      <c r="V45" s="10"/>
      <c r="W45" s="10"/>
      <c r="X45" s="10"/>
      <c r="Y45" s="10"/>
      <c r="Z45" s="10"/>
      <c r="AA45" s="10"/>
      <c r="AB45" s="10"/>
    </row>
    <row r="46" spans="1:28" ht="24.75" customHeight="1">
      <c r="A46" s="1253" t="str">
        <f>IF(E46&gt;0,"Wypełnione","")</f>
        <v/>
      </c>
      <c r="B46" s="11"/>
      <c r="C46" s="2145">
        <f>'Og s3a'!C757</f>
        <v>0</v>
      </c>
      <c r="D46" s="2147">
        <f>'Og s3a'!E757</f>
        <v>0</v>
      </c>
      <c r="E46" s="2145">
        <f>'Og s3a'!F757</f>
        <v>0</v>
      </c>
      <c r="F46" s="435">
        <f>O46</f>
        <v>0</v>
      </c>
      <c r="G46" s="435">
        <f t="shared" si="0"/>
        <v>0</v>
      </c>
      <c r="H46" s="236"/>
      <c r="I46" s="236"/>
      <c r="J46" s="236"/>
      <c r="K46" s="236"/>
      <c r="L46" s="10"/>
      <c r="M46" s="10"/>
      <c r="N46" s="396">
        <f>'Og s3a'!G757</f>
        <v>0</v>
      </c>
      <c r="O46" s="237">
        <f>'Og s3a'!H757</f>
        <v>0</v>
      </c>
      <c r="P46" s="398">
        <f>'Og s3a'!D757</f>
        <v>0</v>
      </c>
      <c r="Q46" s="10"/>
      <c r="R46" s="306"/>
      <c r="S46" s="306"/>
      <c r="T46" s="306"/>
      <c r="U46" s="10"/>
      <c r="V46" s="10"/>
      <c r="W46" s="10"/>
      <c r="X46" s="10"/>
      <c r="Y46" s="10"/>
      <c r="Z46" s="10"/>
      <c r="AA46" s="10"/>
      <c r="AB46" s="10"/>
    </row>
    <row r="47" spans="1:28" ht="14.25" customHeight="1">
      <c r="A47" s="1253" t="str">
        <f>A46</f>
        <v/>
      </c>
      <c r="B47" s="11"/>
      <c r="C47" s="2146"/>
      <c r="D47" s="2148"/>
      <c r="E47" s="2146"/>
      <c r="F47" s="234"/>
      <c r="G47" s="1666">
        <f>Import!Q746</f>
        <v>0</v>
      </c>
      <c r="H47" s="234"/>
      <c r="I47" s="234"/>
      <c r="J47" s="234"/>
      <c r="K47" s="234"/>
      <c r="L47" s="10"/>
      <c r="M47" s="10"/>
      <c r="N47" s="397"/>
      <c r="O47" s="233"/>
      <c r="P47" s="419"/>
      <c r="Q47" s="10"/>
      <c r="R47" s="306"/>
      <c r="S47" s="306"/>
      <c r="T47" s="306"/>
      <c r="U47" s="10"/>
      <c r="V47" s="10"/>
      <c r="W47" s="10"/>
      <c r="X47" s="10"/>
      <c r="Y47" s="10"/>
      <c r="Z47" s="10"/>
      <c r="AA47" s="10"/>
      <c r="AB47" s="10"/>
    </row>
    <row r="48" spans="1:28" ht="24.75" customHeight="1">
      <c r="A48" s="1253" t="str">
        <f>IF(E48&gt;0,"Wypełnione","")</f>
        <v/>
      </c>
      <c r="B48" s="11"/>
      <c r="C48" s="2145">
        <f>'Og s3a'!C759</f>
        <v>0</v>
      </c>
      <c r="D48" s="2147">
        <f>'Og s3a'!E759</f>
        <v>0</v>
      </c>
      <c r="E48" s="2145">
        <f>'Og s3a'!F759</f>
        <v>0</v>
      </c>
      <c r="F48" s="435">
        <f>O48</f>
        <v>0</v>
      </c>
      <c r="G48" s="435">
        <f t="shared" si="0"/>
        <v>0</v>
      </c>
      <c r="H48" s="236"/>
      <c r="I48" s="236"/>
      <c r="J48" s="236"/>
      <c r="K48" s="236"/>
      <c r="L48" s="10"/>
      <c r="M48" s="10"/>
      <c r="N48" s="396">
        <f>'Og s3a'!G759</f>
        <v>0</v>
      </c>
      <c r="O48" s="237">
        <f>'Og s3a'!H759</f>
        <v>0</v>
      </c>
      <c r="P48" s="398">
        <f>'Og s3a'!D759</f>
        <v>0</v>
      </c>
      <c r="Q48" s="10"/>
      <c r="R48" s="306"/>
      <c r="S48" s="306"/>
      <c r="T48" s="306"/>
      <c r="U48" s="10"/>
      <c r="V48" s="10"/>
      <c r="W48" s="10"/>
      <c r="X48" s="10"/>
      <c r="Y48" s="10"/>
      <c r="Z48" s="10"/>
      <c r="AA48" s="10"/>
      <c r="AB48" s="10"/>
    </row>
    <row r="49" spans="1:28" ht="14.25" customHeight="1">
      <c r="A49" s="1253" t="str">
        <f>A48</f>
        <v/>
      </c>
      <c r="B49" s="11"/>
      <c r="C49" s="2146"/>
      <c r="D49" s="2148"/>
      <c r="E49" s="2146"/>
      <c r="F49" s="234"/>
      <c r="G49" s="1666">
        <f>Import!Q748</f>
        <v>0</v>
      </c>
      <c r="H49" s="234"/>
      <c r="I49" s="234"/>
      <c r="J49" s="234"/>
      <c r="K49" s="234"/>
      <c r="L49" s="10"/>
      <c r="M49" s="10"/>
      <c r="N49" s="397"/>
      <c r="O49" s="233"/>
      <c r="P49" s="419"/>
      <c r="Q49" s="10"/>
      <c r="R49" s="306"/>
      <c r="S49" s="306"/>
      <c r="T49" s="306"/>
      <c r="U49" s="10"/>
      <c r="V49" s="10"/>
      <c r="W49" s="10"/>
      <c r="X49" s="10"/>
      <c r="Y49" s="10"/>
      <c r="Z49" s="10"/>
      <c r="AA49" s="10"/>
      <c r="AB49" s="10"/>
    </row>
    <row r="50" spans="1:28" ht="24.75" customHeight="1">
      <c r="A50" s="1253" t="str">
        <f>IF(E50&gt;0,"Wypełnione","")</f>
        <v/>
      </c>
      <c r="B50" s="11"/>
      <c r="C50" s="2145">
        <f>'Og s3a'!C761</f>
        <v>0</v>
      </c>
      <c r="D50" s="2147">
        <f>'Og s3a'!E761</f>
        <v>0</v>
      </c>
      <c r="E50" s="2145">
        <f>'Og s3a'!F761</f>
        <v>0</v>
      </c>
      <c r="F50" s="435">
        <f>O50</f>
        <v>0</v>
      </c>
      <c r="G50" s="435">
        <f t="shared" si="0"/>
        <v>0</v>
      </c>
      <c r="H50" s="236"/>
      <c r="I50" s="236"/>
      <c r="J50" s="236"/>
      <c r="K50" s="236"/>
      <c r="L50" s="10"/>
      <c r="M50" s="10"/>
      <c r="N50" s="396">
        <f>'Og s3a'!G761</f>
        <v>0</v>
      </c>
      <c r="O50" s="237">
        <f>'Og s3a'!H761</f>
        <v>0</v>
      </c>
      <c r="P50" s="398">
        <f>'Og s3a'!D761</f>
        <v>0</v>
      </c>
      <c r="Q50" s="10"/>
      <c r="R50" s="306"/>
      <c r="S50" s="306"/>
      <c r="T50" s="306"/>
      <c r="U50" s="10"/>
      <c r="V50" s="10"/>
      <c r="W50" s="10"/>
      <c r="X50" s="10"/>
      <c r="Y50" s="10"/>
      <c r="Z50" s="10"/>
      <c r="AA50" s="10"/>
      <c r="AB50" s="10"/>
    </row>
    <row r="51" spans="1:28" ht="14.25" customHeight="1">
      <c r="A51" s="1253" t="str">
        <f>A50</f>
        <v/>
      </c>
      <c r="B51" s="11"/>
      <c r="C51" s="2146"/>
      <c r="D51" s="2148"/>
      <c r="E51" s="2146"/>
      <c r="F51" s="234"/>
      <c r="G51" s="1666">
        <f>Import!Q750</f>
        <v>0</v>
      </c>
      <c r="H51" s="234"/>
      <c r="I51" s="234"/>
      <c r="J51" s="234"/>
      <c r="K51" s="234"/>
      <c r="L51" s="10"/>
      <c r="M51" s="10"/>
      <c r="N51" s="397"/>
      <c r="O51" s="233"/>
      <c r="P51" s="419"/>
      <c r="Q51" s="10"/>
      <c r="R51" s="306"/>
      <c r="S51" s="306"/>
      <c r="T51" s="306"/>
      <c r="U51" s="10"/>
      <c r="V51" s="10"/>
      <c r="W51" s="10"/>
      <c r="X51" s="10"/>
      <c r="Y51" s="10"/>
      <c r="Z51" s="10"/>
      <c r="AA51" s="10"/>
      <c r="AB51" s="10"/>
    </row>
    <row r="52" spans="1:28" ht="24.75" customHeight="1">
      <c r="A52" s="1253" t="str">
        <f>IF(E52&gt;0,"Wypełnione","")</f>
        <v/>
      </c>
      <c r="B52" s="11"/>
      <c r="C52" s="2145">
        <f>'Og s3a'!C763</f>
        <v>0</v>
      </c>
      <c r="D52" s="2147">
        <f>'Og s3a'!E763</f>
        <v>0</v>
      </c>
      <c r="E52" s="2145">
        <f>'Og s3a'!F763</f>
        <v>0</v>
      </c>
      <c r="F52" s="435">
        <f>O52</f>
        <v>0</v>
      </c>
      <c r="G52" s="435">
        <f t="shared" si="0"/>
        <v>0</v>
      </c>
      <c r="H52" s="236"/>
      <c r="I52" s="236"/>
      <c r="J52" s="236"/>
      <c r="K52" s="236"/>
      <c r="L52" s="10"/>
      <c r="M52" s="10"/>
      <c r="N52" s="396">
        <f>'Og s3a'!G763</f>
        <v>0</v>
      </c>
      <c r="O52" s="237">
        <f>'Og s3a'!H763</f>
        <v>0</v>
      </c>
      <c r="P52" s="398">
        <f>'Og s3a'!D763</f>
        <v>0</v>
      </c>
      <c r="Q52" s="10"/>
      <c r="R52" s="306"/>
      <c r="S52" s="306"/>
      <c r="T52" s="306"/>
      <c r="U52" s="10"/>
      <c r="V52" s="10"/>
      <c r="W52" s="10"/>
      <c r="X52" s="10"/>
      <c r="Y52" s="10"/>
      <c r="Z52" s="10"/>
      <c r="AA52" s="10"/>
      <c r="AB52" s="10"/>
    </row>
    <row r="53" spans="1:28" ht="14.25" customHeight="1">
      <c r="A53" s="1253" t="str">
        <f>A52</f>
        <v/>
      </c>
      <c r="B53" s="11"/>
      <c r="C53" s="2146"/>
      <c r="D53" s="2148"/>
      <c r="E53" s="2146"/>
      <c r="F53" s="234"/>
      <c r="G53" s="1666">
        <f>Import!Q752</f>
        <v>0</v>
      </c>
      <c r="H53" s="234"/>
      <c r="I53" s="234"/>
      <c r="J53" s="234"/>
      <c r="K53" s="234"/>
      <c r="L53" s="10"/>
      <c r="M53" s="10"/>
      <c r="N53" s="397"/>
      <c r="O53" s="233"/>
      <c r="P53" s="419"/>
      <c r="Q53" s="10"/>
      <c r="R53" s="306"/>
      <c r="S53" s="306"/>
      <c r="T53" s="306"/>
      <c r="U53" s="10"/>
      <c r="V53" s="10"/>
      <c r="W53" s="10"/>
      <c r="X53" s="10"/>
      <c r="Y53" s="10"/>
      <c r="Z53" s="10"/>
      <c r="AA53" s="10"/>
      <c r="AB53" s="10"/>
    </row>
    <row r="54" spans="1:28" ht="24.75" customHeight="1">
      <c r="A54" s="1253" t="str">
        <f>IF(E54&gt;0,"Wypełnione","")</f>
        <v/>
      </c>
      <c r="B54" s="11"/>
      <c r="C54" s="2145">
        <f>'Og s3a'!C765</f>
        <v>0</v>
      </c>
      <c r="D54" s="2147">
        <f>'Og s3a'!E765</f>
        <v>0</v>
      </c>
      <c r="E54" s="2145">
        <f>'Og s3a'!F765</f>
        <v>0</v>
      </c>
      <c r="F54" s="435">
        <f>O54</f>
        <v>0</v>
      </c>
      <c r="G54" s="435">
        <f t="shared" si="0"/>
        <v>0</v>
      </c>
      <c r="H54" s="236"/>
      <c r="I54" s="236"/>
      <c r="J54" s="236"/>
      <c r="K54" s="236"/>
      <c r="L54" s="10"/>
      <c r="M54" s="10"/>
      <c r="N54" s="396">
        <f>'Og s3a'!G765</f>
        <v>0</v>
      </c>
      <c r="O54" s="237">
        <f>'Og s3a'!H765</f>
        <v>0</v>
      </c>
      <c r="P54" s="398">
        <f>'Og s3a'!D765</f>
        <v>0</v>
      </c>
      <c r="Q54" s="10"/>
      <c r="R54" s="306"/>
      <c r="S54" s="306"/>
      <c r="T54" s="306"/>
      <c r="U54" s="10"/>
      <c r="V54" s="10"/>
      <c r="W54" s="10"/>
      <c r="X54" s="10"/>
      <c r="Y54" s="10"/>
      <c r="Z54" s="10"/>
      <c r="AA54" s="10"/>
      <c r="AB54" s="10"/>
    </row>
    <row r="55" spans="1:28" ht="14.25" customHeight="1">
      <c r="A55" s="1253" t="str">
        <f>A54</f>
        <v/>
      </c>
      <c r="B55" s="11"/>
      <c r="C55" s="2146"/>
      <c r="D55" s="2148"/>
      <c r="E55" s="2146"/>
      <c r="F55" s="234"/>
      <c r="G55" s="1666">
        <f>Import!Q754</f>
        <v>0</v>
      </c>
      <c r="H55" s="234"/>
      <c r="I55" s="234"/>
      <c r="J55" s="234"/>
      <c r="K55" s="234"/>
      <c r="L55" s="10"/>
      <c r="M55" s="10"/>
      <c r="N55" s="397"/>
      <c r="O55" s="233"/>
      <c r="P55" s="419"/>
      <c r="Q55" s="10"/>
      <c r="R55" s="306"/>
      <c r="S55" s="306"/>
      <c r="T55" s="306"/>
      <c r="U55" s="10"/>
      <c r="V55" s="10"/>
      <c r="W55" s="10"/>
      <c r="X55" s="10"/>
      <c r="Y55" s="10"/>
      <c r="Z55" s="10"/>
      <c r="AA55" s="10"/>
      <c r="AB55" s="10"/>
    </row>
    <row r="56" spans="1:28" ht="24.75" customHeight="1">
      <c r="A56" s="1253" t="str">
        <f>IF(E56&gt;0,"Wypełnione","")</f>
        <v/>
      </c>
      <c r="B56" s="11"/>
      <c r="C56" s="2145">
        <f>'Og s3a'!C767</f>
        <v>0</v>
      </c>
      <c r="D56" s="2147">
        <f>'Og s3a'!E767</f>
        <v>0</v>
      </c>
      <c r="E56" s="2145">
        <f>'Og s3a'!F767</f>
        <v>0</v>
      </c>
      <c r="F56" s="435">
        <f>O56</f>
        <v>0</v>
      </c>
      <c r="G56" s="435">
        <f t="shared" si="0"/>
        <v>0</v>
      </c>
      <c r="H56" s="236"/>
      <c r="I56" s="236"/>
      <c r="J56" s="236"/>
      <c r="K56" s="236"/>
      <c r="L56" s="10"/>
      <c r="M56" s="10"/>
      <c r="N56" s="396">
        <f>'Og s3a'!G767</f>
        <v>0</v>
      </c>
      <c r="O56" s="237">
        <f>'Og s3a'!H767</f>
        <v>0</v>
      </c>
      <c r="P56" s="398">
        <f>'Og s3a'!D767</f>
        <v>0</v>
      </c>
      <c r="Q56" s="10"/>
      <c r="R56" s="306"/>
      <c r="S56" s="306"/>
      <c r="T56" s="306"/>
      <c r="U56" s="10"/>
      <c r="V56" s="10"/>
      <c r="W56" s="10"/>
      <c r="X56" s="10"/>
      <c r="Y56" s="10"/>
      <c r="Z56" s="10"/>
      <c r="AA56" s="10"/>
      <c r="AB56" s="10"/>
    </row>
    <row r="57" spans="1:28" ht="14.25" customHeight="1">
      <c r="A57" s="1253" t="str">
        <f>A56</f>
        <v/>
      </c>
      <c r="B57" s="11"/>
      <c r="C57" s="2146"/>
      <c r="D57" s="2148"/>
      <c r="E57" s="2146"/>
      <c r="F57" s="234"/>
      <c r="G57" s="1666">
        <f>Import!Q756</f>
        <v>0</v>
      </c>
      <c r="H57" s="234"/>
      <c r="I57" s="234"/>
      <c r="J57" s="234"/>
      <c r="K57" s="234"/>
      <c r="L57" s="10"/>
      <c r="M57" s="10"/>
      <c r="N57" s="397"/>
      <c r="O57" s="233"/>
      <c r="P57" s="419"/>
      <c r="Q57" s="10"/>
      <c r="R57" s="306"/>
      <c r="S57" s="306"/>
      <c r="T57" s="306"/>
      <c r="U57" s="10"/>
      <c r="V57" s="10"/>
      <c r="W57" s="10"/>
      <c r="X57" s="10"/>
      <c r="Y57" s="10"/>
      <c r="Z57" s="10"/>
      <c r="AA57" s="10"/>
      <c r="AB57" s="10"/>
    </row>
    <row r="58" spans="1:28" ht="24.75" customHeight="1">
      <c r="A58" s="1253" t="str">
        <f>IF(E58&gt;0,"Wypełnione","")</f>
        <v/>
      </c>
      <c r="B58" s="11"/>
      <c r="C58" s="2145">
        <f>'Og s3a'!C769</f>
        <v>0</v>
      </c>
      <c r="D58" s="2147">
        <f>'Og s3a'!E769</f>
        <v>0</v>
      </c>
      <c r="E58" s="2145">
        <f>'Og s3a'!F769</f>
        <v>0</v>
      </c>
      <c r="F58" s="435">
        <f>O58</f>
        <v>0</v>
      </c>
      <c r="G58" s="435">
        <f t="shared" si="0"/>
        <v>0</v>
      </c>
      <c r="H58" s="236"/>
      <c r="I58" s="236"/>
      <c r="J58" s="236"/>
      <c r="K58" s="236"/>
      <c r="L58" s="10"/>
      <c r="M58" s="10"/>
      <c r="N58" s="396">
        <f>'Og s3a'!G769</f>
        <v>0</v>
      </c>
      <c r="O58" s="237">
        <f>'Og s3a'!H769</f>
        <v>0</v>
      </c>
      <c r="P58" s="398">
        <f>'Og s3a'!D769</f>
        <v>0</v>
      </c>
      <c r="Q58" s="10"/>
      <c r="R58" s="306"/>
      <c r="S58" s="306"/>
      <c r="T58" s="306"/>
      <c r="U58" s="10"/>
      <c r="V58" s="10"/>
      <c r="W58" s="10"/>
      <c r="X58" s="10"/>
      <c r="Y58" s="10"/>
      <c r="Z58" s="10"/>
      <c r="AA58" s="10"/>
      <c r="AB58" s="10"/>
    </row>
    <row r="59" spans="1:28" ht="14.25" customHeight="1">
      <c r="A59" s="1253" t="str">
        <f>A58</f>
        <v/>
      </c>
      <c r="B59" s="11"/>
      <c r="C59" s="2146"/>
      <c r="D59" s="2148"/>
      <c r="E59" s="2146"/>
      <c r="F59" s="234"/>
      <c r="G59" s="1666">
        <f>Import!Q758</f>
        <v>0</v>
      </c>
      <c r="H59" s="234"/>
      <c r="I59" s="234"/>
      <c r="J59" s="234"/>
      <c r="K59" s="234"/>
      <c r="L59" s="10"/>
      <c r="M59" s="10"/>
      <c r="N59" s="397"/>
      <c r="O59" s="233"/>
      <c r="P59" s="419"/>
      <c r="Q59" s="10"/>
      <c r="R59" s="306"/>
      <c r="S59" s="306"/>
      <c r="T59" s="306"/>
      <c r="U59" s="10"/>
      <c r="V59" s="10"/>
      <c r="W59" s="10"/>
      <c r="X59" s="10"/>
      <c r="Y59" s="10"/>
      <c r="Z59" s="10"/>
      <c r="AA59" s="10"/>
      <c r="AB59" s="10"/>
    </row>
    <row r="60" spans="1:28" ht="24.75" customHeight="1">
      <c r="A60" s="1253" t="str">
        <f>IF(E60&gt;0,"Wypełnione","")</f>
        <v/>
      </c>
      <c r="B60" s="11"/>
      <c r="C60" s="2145">
        <f>'Og s3a'!C771</f>
        <v>0</v>
      </c>
      <c r="D60" s="2147">
        <f>'Og s3a'!E771</f>
        <v>0</v>
      </c>
      <c r="E60" s="2145">
        <f>'Og s3a'!F771</f>
        <v>0</v>
      </c>
      <c r="F60" s="435">
        <f>O60</f>
        <v>0</v>
      </c>
      <c r="G60" s="435">
        <f t="shared" si="0"/>
        <v>0</v>
      </c>
      <c r="H60" s="236"/>
      <c r="I60" s="236"/>
      <c r="J60" s="236"/>
      <c r="K60" s="236"/>
      <c r="L60" s="10"/>
      <c r="M60" s="10"/>
      <c r="N60" s="396">
        <f>'Og s3a'!G771</f>
        <v>0</v>
      </c>
      <c r="O60" s="237">
        <f>'Og s3a'!H771</f>
        <v>0</v>
      </c>
      <c r="P60" s="398">
        <f>'Og s3a'!D771</f>
        <v>0</v>
      </c>
      <c r="Q60" s="10"/>
      <c r="R60" s="306"/>
      <c r="S60" s="306"/>
      <c r="T60" s="306"/>
      <c r="U60" s="10"/>
      <c r="V60" s="10"/>
      <c r="W60" s="10"/>
      <c r="X60" s="10"/>
      <c r="Y60" s="10"/>
      <c r="Z60" s="10"/>
      <c r="AA60" s="10"/>
      <c r="AB60" s="10"/>
    </row>
    <row r="61" spans="1:28" ht="14.25" customHeight="1">
      <c r="A61" s="1253" t="str">
        <f>A60</f>
        <v/>
      </c>
      <c r="B61" s="11"/>
      <c r="C61" s="2146"/>
      <c r="D61" s="2148"/>
      <c r="E61" s="2146"/>
      <c r="F61" s="234"/>
      <c r="G61" s="1666">
        <f>Import!Q760</f>
        <v>0</v>
      </c>
      <c r="H61" s="234"/>
      <c r="I61" s="234"/>
      <c r="J61" s="234"/>
      <c r="K61" s="234"/>
      <c r="L61" s="10"/>
      <c r="M61" s="10"/>
      <c r="N61" s="397"/>
      <c r="O61" s="233"/>
      <c r="P61" s="419"/>
      <c r="Q61" s="10"/>
      <c r="R61" s="306"/>
      <c r="S61" s="306"/>
      <c r="T61" s="306"/>
      <c r="U61" s="10"/>
      <c r="V61" s="10"/>
      <c r="W61" s="10"/>
      <c r="X61" s="10"/>
      <c r="Y61" s="10"/>
      <c r="Z61" s="10"/>
      <c r="AA61" s="10"/>
      <c r="AB61" s="10"/>
    </row>
    <row r="62" spans="1:28" ht="24.75" customHeight="1">
      <c r="A62" s="1253" t="str">
        <f>IF(E62&gt;0,"Wypełnione","")</f>
        <v/>
      </c>
      <c r="B62" s="11"/>
      <c r="C62" s="2145">
        <f>'Og s3a'!C773</f>
        <v>0</v>
      </c>
      <c r="D62" s="2147">
        <f>'Og s3a'!E773</f>
        <v>0</v>
      </c>
      <c r="E62" s="2145">
        <f>'Og s3a'!F773</f>
        <v>0</v>
      </c>
      <c r="F62" s="435">
        <f>O62</f>
        <v>0</v>
      </c>
      <c r="G62" s="435">
        <f t="shared" si="0"/>
        <v>0</v>
      </c>
      <c r="H62" s="236"/>
      <c r="I62" s="236"/>
      <c r="J62" s="236"/>
      <c r="K62" s="236"/>
      <c r="L62" s="10"/>
      <c r="M62" s="10"/>
      <c r="N62" s="396">
        <f>'Og s3a'!G773</f>
        <v>0</v>
      </c>
      <c r="O62" s="237">
        <f>'Og s3a'!H773</f>
        <v>0</v>
      </c>
      <c r="P62" s="398">
        <f>'Og s3a'!D773</f>
        <v>0</v>
      </c>
      <c r="Q62" s="10"/>
      <c r="R62" s="306"/>
      <c r="S62" s="306"/>
      <c r="T62" s="306"/>
      <c r="U62" s="10"/>
      <c r="V62" s="10"/>
      <c r="W62" s="10"/>
      <c r="X62" s="10"/>
      <c r="Y62" s="10"/>
      <c r="Z62" s="10"/>
      <c r="AA62" s="10"/>
      <c r="AB62" s="10"/>
    </row>
    <row r="63" spans="1:28" ht="14.25" customHeight="1">
      <c r="A63" s="1253" t="str">
        <f>A62</f>
        <v/>
      </c>
      <c r="B63" s="11"/>
      <c r="C63" s="2146"/>
      <c r="D63" s="2148"/>
      <c r="E63" s="2146"/>
      <c r="F63" s="234"/>
      <c r="G63" s="1666">
        <f>Import!Q762</f>
        <v>0</v>
      </c>
      <c r="H63" s="234"/>
      <c r="I63" s="234"/>
      <c r="J63" s="234"/>
      <c r="K63" s="234"/>
      <c r="L63" s="10"/>
      <c r="M63" s="10"/>
      <c r="N63" s="397"/>
      <c r="O63" s="233"/>
      <c r="P63" s="419"/>
      <c r="Q63" s="10"/>
      <c r="R63" s="306"/>
      <c r="S63" s="306"/>
      <c r="T63" s="306"/>
      <c r="U63" s="10"/>
      <c r="V63" s="10"/>
      <c r="W63" s="10"/>
      <c r="X63" s="10"/>
      <c r="Y63" s="10"/>
      <c r="Z63" s="10"/>
      <c r="AA63" s="10"/>
      <c r="AB63" s="10"/>
    </row>
    <row r="64" spans="1:28" ht="24.75" customHeight="1">
      <c r="A64" s="1253" t="str">
        <f>IF(E64&gt;0,"Wypełnione","")</f>
        <v/>
      </c>
      <c r="B64" s="11"/>
      <c r="C64" s="2145">
        <f>'Og s3a'!C775</f>
        <v>0</v>
      </c>
      <c r="D64" s="2147">
        <f>'Og s3a'!E775</f>
        <v>0</v>
      </c>
      <c r="E64" s="2145">
        <f>'Og s3a'!F775</f>
        <v>0</v>
      </c>
      <c r="F64" s="435">
        <f>O64</f>
        <v>0</v>
      </c>
      <c r="G64" s="435">
        <f t="shared" si="0"/>
        <v>0</v>
      </c>
      <c r="H64" s="236"/>
      <c r="I64" s="236"/>
      <c r="J64" s="236"/>
      <c r="K64" s="236"/>
      <c r="L64" s="10"/>
      <c r="M64" s="10"/>
      <c r="N64" s="396">
        <f>'Og s3a'!G775</f>
        <v>0</v>
      </c>
      <c r="O64" s="237">
        <f>'Og s3a'!H775</f>
        <v>0</v>
      </c>
      <c r="P64" s="398">
        <f>'Og s3a'!D775</f>
        <v>0</v>
      </c>
      <c r="Q64" s="10"/>
      <c r="R64" s="306"/>
      <c r="S64" s="306"/>
      <c r="T64" s="306"/>
      <c r="U64" s="10"/>
      <c r="V64" s="10"/>
      <c r="W64" s="10"/>
      <c r="X64" s="10"/>
      <c r="Y64" s="10"/>
      <c r="Z64" s="10"/>
      <c r="AA64" s="10"/>
      <c r="AB64" s="10"/>
    </row>
    <row r="65" spans="1:28" ht="14.25" customHeight="1">
      <c r="A65" s="1253" t="str">
        <f>A64</f>
        <v/>
      </c>
      <c r="B65" s="11"/>
      <c r="C65" s="2146"/>
      <c r="D65" s="2148"/>
      <c r="E65" s="2146"/>
      <c r="F65" s="234"/>
      <c r="G65" s="1666">
        <f>Import!Q764</f>
        <v>0</v>
      </c>
      <c r="H65" s="234"/>
      <c r="I65" s="234"/>
      <c r="J65" s="234"/>
      <c r="K65" s="234"/>
      <c r="L65" s="10"/>
      <c r="M65" s="10"/>
      <c r="N65" s="397"/>
      <c r="O65" s="233"/>
      <c r="P65" s="419"/>
      <c r="Q65" s="10"/>
      <c r="R65" s="306"/>
      <c r="S65" s="306"/>
      <c r="T65" s="306"/>
      <c r="U65" s="10"/>
      <c r="V65" s="10"/>
      <c r="W65" s="10"/>
      <c r="X65" s="10"/>
      <c r="Y65" s="10"/>
      <c r="Z65" s="10"/>
      <c r="AA65" s="10"/>
      <c r="AB65" s="10"/>
    </row>
    <row r="66" spans="1:28" ht="24.75" customHeight="1">
      <c r="A66" s="1253" t="str">
        <f>IF(E66&gt;0,"Wypełnione","")</f>
        <v/>
      </c>
      <c r="B66" s="11"/>
      <c r="C66" s="2145">
        <f>'Og s3a'!C777</f>
        <v>0</v>
      </c>
      <c r="D66" s="2147">
        <f>'Og s3a'!E777</f>
        <v>0</v>
      </c>
      <c r="E66" s="2145">
        <f>'Og s3a'!F777</f>
        <v>0</v>
      </c>
      <c r="F66" s="435">
        <f>O66</f>
        <v>0</v>
      </c>
      <c r="G66" s="435">
        <f t="shared" si="0"/>
        <v>0</v>
      </c>
      <c r="H66" s="236"/>
      <c r="I66" s="236"/>
      <c r="J66" s="236"/>
      <c r="K66" s="236"/>
      <c r="L66" s="10"/>
      <c r="M66" s="10"/>
      <c r="N66" s="396">
        <f>'Og s3a'!G777</f>
        <v>0</v>
      </c>
      <c r="O66" s="237">
        <f>'Og s3a'!H777</f>
        <v>0</v>
      </c>
      <c r="P66" s="398">
        <f>'Og s3a'!D777</f>
        <v>0</v>
      </c>
      <c r="Q66" s="10"/>
      <c r="R66" s="306"/>
      <c r="S66" s="306"/>
      <c r="T66" s="306"/>
      <c r="U66" s="10"/>
      <c r="V66" s="10"/>
      <c r="W66" s="10"/>
      <c r="X66" s="10"/>
      <c r="Y66" s="10"/>
      <c r="Z66" s="10"/>
      <c r="AA66" s="10"/>
      <c r="AB66" s="10"/>
    </row>
    <row r="67" spans="1:28" ht="14.25" customHeight="1">
      <c r="A67" s="1253" t="str">
        <f>A66</f>
        <v/>
      </c>
      <c r="B67" s="11"/>
      <c r="C67" s="2146"/>
      <c r="D67" s="2148"/>
      <c r="E67" s="2146"/>
      <c r="F67" s="234"/>
      <c r="G67" s="1666">
        <f>Import!Q766</f>
        <v>0</v>
      </c>
      <c r="H67" s="234"/>
      <c r="I67" s="234"/>
      <c r="J67" s="234"/>
      <c r="K67" s="234"/>
      <c r="L67" s="10"/>
      <c r="M67" s="10"/>
      <c r="N67" s="397"/>
      <c r="O67" s="233"/>
      <c r="P67" s="419"/>
      <c r="Q67" s="10"/>
      <c r="R67" s="306"/>
      <c r="S67" s="306"/>
      <c r="T67" s="306"/>
      <c r="U67" s="10"/>
      <c r="V67" s="10"/>
      <c r="W67" s="10"/>
      <c r="X67" s="10"/>
      <c r="Y67" s="10"/>
      <c r="Z67" s="10"/>
      <c r="AA67" s="10"/>
      <c r="AB67" s="10"/>
    </row>
    <row r="68" spans="1:28" ht="24.75" customHeight="1">
      <c r="A68" s="1253" t="str">
        <f>IF(E68&gt;0,"Wypełnione","")</f>
        <v/>
      </c>
      <c r="B68" s="11"/>
      <c r="C68" s="2145">
        <f>'Og s3a'!C779</f>
        <v>0</v>
      </c>
      <c r="D68" s="2147">
        <f>'Og s3a'!E779</f>
        <v>0</v>
      </c>
      <c r="E68" s="2145">
        <f>'Og s3a'!F779</f>
        <v>0</v>
      </c>
      <c r="F68" s="435">
        <f>O68</f>
        <v>0</v>
      </c>
      <c r="G68" s="435">
        <f t="shared" si="0"/>
        <v>0</v>
      </c>
      <c r="H68" s="236"/>
      <c r="I68" s="236"/>
      <c r="J68" s="236"/>
      <c r="K68" s="236"/>
      <c r="L68" s="10"/>
      <c r="M68" s="10"/>
      <c r="N68" s="396">
        <f>'Og s3a'!G779</f>
        <v>0</v>
      </c>
      <c r="O68" s="237">
        <f>'Og s3a'!H779</f>
        <v>0</v>
      </c>
      <c r="P68" s="398">
        <f>'Og s3a'!D779</f>
        <v>0</v>
      </c>
      <c r="Q68" s="10"/>
      <c r="R68" s="306"/>
      <c r="S68" s="306"/>
      <c r="T68" s="306"/>
      <c r="U68" s="10"/>
      <c r="V68" s="10"/>
      <c r="W68" s="10"/>
      <c r="X68" s="10"/>
      <c r="Y68" s="10"/>
      <c r="Z68" s="10"/>
      <c r="AA68" s="10"/>
      <c r="AB68" s="10"/>
    </row>
    <row r="69" spans="1:28" ht="14.25" customHeight="1">
      <c r="A69" s="1253" t="str">
        <f>A68</f>
        <v/>
      </c>
      <c r="B69" s="11"/>
      <c r="C69" s="2146"/>
      <c r="D69" s="2148"/>
      <c r="E69" s="2146"/>
      <c r="F69" s="234"/>
      <c r="G69" s="1666">
        <f>Import!Q768</f>
        <v>0</v>
      </c>
      <c r="H69" s="234"/>
      <c r="I69" s="234"/>
      <c r="J69" s="234"/>
      <c r="K69" s="234"/>
      <c r="L69" s="10"/>
      <c r="M69" s="10"/>
      <c r="N69" s="397"/>
      <c r="O69" s="233"/>
      <c r="P69" s="419"/>
      <c r="Q69" s="10"/>
      <c r="R69" s="306"/>
      <c r="S69" s="306"/>
      <c r="T69" s="306"/>
      <c r="U69" s="10"/>
      <c r="V69" s="10"/>
      <c r="W69" s="10"/>
      <c r="X69" s="10"/>
      <c r="Y69" s="10"/>
      <c r="Z69" s="10"/>
      <c r="AA69" s="10"/>
      <c r="AB69" s="10"/>
    </row>
    <row r="70" spans="1:28" ht="24.75" customHeight="1">
      <c r="A70" s="1253" t="str">
        <f>IF(E70&gt;0,"Wypełnione","")</f>
        <v/>
      </c>
      <c r="B70" s="11"/>
      <c r="C70" s="2145">
        <f>'Og s3a'!C781</f>
        <v>0</v>
      </c>
      <c r="D70" s="2147">
        <f>'Og s3a'!E781</f>
        <v>0</v>
      </c>
      <c r="E70" s="2145">
        <f>'Og s3a'!F781</f>
        <v>0</v>
      </c>
      <c r="F70" s="435">
        <f>O70</f>
        <v>0</v>
      </c>
      <c r="G70" s="435">
        <f t="shared" si="0"/>
        <v>0</v>
      </c>
      <c r="H70" s="236"/>
      <c r="I70" s="236"/>
      <c r="J70" s="236"/>
      <c r="K70" s="236"/>
      <c r="L70" s="10"/>
      <c r="M70" s="10"/>
      <c r="N70" s="396">
        <f>'Og s3a'!G781</f>
        <v>0</v>
      </c>
      <c r="O70" s="237">
        <f>'Og s3a'!H781</f>
        <v>0</v>
      </c>
      <c r="P70" s="398">
        <f>'Og s3a'!D781</f>
        <v>0</v>
      </c>
      <c r="Q70" s="10"/>
      <c r="R70" s="306"/>
      <c r="S70" s="306"/>
      <c r="T70" s="306"/>
      <c r="U70" s="10"/>
      <c r="V70" s="10"/>
      <c r="W70" s="10"/>
      <c r="X70" s="10"/>
      <c r="Y70" s="10"/>
      <c r="Z70" s="10"/>
      <c r="AA70" s="10"/>
      <c r="AB70" s="10"/>
    </row>
    <row r="71" spans="1:28" ht="14.25" customHeight="1">
      <c r="A71" s="1253" t="str">
        <f>A70</f>
        <v/>
      </c>
      <c r="B71" s="11"/>
      <c r="C71" s="2146"/>
      <c r="D71" s="2148"/>
      <c r="E71" s="2146"/>
      <c r="F71" s="234"/>
      <c r="G71" s="1666">
        <f>Import!Q770</f>
        <v>0</v>
      </c>
      <c r="H71" s="234"/>
      <c r="I71" s="234"/>
      <c r="J71" s="234"/>
      <c r="K71" s="234"/>
      <c r="L71" s="10"/>
      <c r="M71" s="10"/>
      <c r="N71" s="397"/>
      <c r="O71" s="233"/>
      <c r="P71" s="419"/>
      <c r="Q71" s="10"/>
      <c r="R71" s="306"/>
      <c r="S71" s="306"/>
      <c r="T71" s="306"/>
      <c r="U71" s="10"/>
      <c r="V71" s="10"/>
      <c r="W71" s="10"/>
      <c r="X71" s="10"/>
      <c r="Y71" s="10"/>
      <c r="Z71" s="10"/>
      <c r="AA71" s="10"/>
      <c r="AB71" s="10"/>
    </row>
    <row r="72" spans="1:28" ht="24.75" customHeight="1">
      <c r="A72" s="1253" t="str">
        <f>IF(E72&gt;0,"Wypełnione","")</f>
        <v/>
      </c>
      <c r="B72" s="11"/>
      <c r="C72" s="2145">
        <f>'Og s3a'!C783</f>
        <v>0</v>
      </c>
      <c r="D72" s="2147">
        <f>'Og s3a'!E783</f>
        <v>0</v>
      </c>
      <c r="E72" s="2145">
        <f>'Og s3a'!F783</f>
        <v>0</v>
      </c>
      <c r="F72" s="435">
        <f>O72</f>
        <v>0</v>
      </c>
      <c r="G72" s="435">
        <f t="shared" si="0"/>
        <v>0</v>
      </c>
      <c r="H72" s="236"/>
      <c r="I72" s="236"/>
      <c r="J72" s="236"/>
      <c r="K72" s="236"/>
      <c r="L72" s="10"/>
      <c r="M72" s="10"/>
      <c r="N72" s="396">
        <f>'Og s3a'!G783</f>
        <v>0</v>
      </c>
      <c r="O72" s="237">
        <f>'Og s3a'!H783</f>
        <v>0</v>
      </c>
      <c r="P72" s="398">
        <f>'Og s3a'!D783</f>
        <v>0</v>
      </c>
      <c r="Q72" s="10"/>
      <c r="R72" s="306"/>
      <c r="S72" s="306"/>
      <c r="T72" s="306"/>
      <c r="U72" s="10"/>
      <c r="V72" s="10"/>
      <c r="W72" s="10"/>
      <c r="X72" s="10"/>
      <c r="Y72" s="10"/>
      <c r="Z72" s="10"/>
      <c r="AA72" s="10"/>
      <c r="AB72" s="10"/>
    </row>
    <row r="73" spans="1:28" ht="14.25" customHeight="1">
      <c r="A73" s="1253" t="str">
        <f>A72</f>
        <v/>
      </c>
      <c r="B73" s="11"/>
      <c r="C73" s="2146"/>
      <c r="D73" s="2148"/>
      <c r="E73" s="2146"/>
      <c r="F73" s="234"/>
      <c r="G73" s="1666">
        <f>Import!Q772</f>
        <v>0</v>
      </c>
      <c r="H73" s="234"/>
      <c r="I73" s="234"/>
      <c r="J73" s="234"/>
      <c r="K73" s="234"/>
      <c r="L73" s="10"/>
      <c r="M73" s="10"/>
      <c r="N73" s="397"/>
      <c r="O73" s="233"/>
      <c r="P73" s="419"/>
      <c r="Q73" s="10"/>
      <c r="R73" s="306"/>
      <c r="S73" s="306"/>
      <c r="T73" s="306"/>
      <c r="U73" s="10"/>
      <c r="V73" s="10"/>
      <c r="W73" s="10"/>
      <c r="X73" s="10"/>
      <c r="Y73" s="10"/>
      <c r="Z73" s="10"/>
      <c r="AA73" s="10"/>
      <c r="AB73" s="10"/>
    </row>
    <row r="74" spans="1:28" ht="24.75" customHeight="1">
      <c r="A74" s="1253" t="str">
        <f>IF(E74&gt;0,"Wypełnione","")</f>
        <v/>
      </c>
      <c r="B74" s="11"/>
      <c r="C74" s="2145">
        <f>'Og s3a'!C785</f>
        <v>0</v>
      </c>
      <c r="D74" s="2147">
        <f>'Og s3a'!E785</f>
        <v>0</v>
      </c>
      <c r="E74" s="2145">
        <f>'Og s3a'!F785</f>
        <v>0</v>
      </c>
      <c r="F74" s="435">
        <f>O74</f>
        <v>0</v>
      </c>
      <c r="G74" s="435">
        <f t="shared" si="0"/>
        <v>0</v>
      </c>
      <c r="H74" s="236"/>
      <c r="I74" s="236"/>
      <c r="J74" s="236"/>
      <c r="K74" s="236"/>
      <c r="L74" s="10"/>
      <c r="M74" s="10"/>
      <c r="N74" s="396">
        <f>'Og s3a'!G785</f>
        <v>0</v>
      </c>
      <c r="O74" s="237">
        <f>'Og s3a'!H785</f>
        <v>0</v>
      </c>
      <c r="P74" s="398">
        <f>'Og s3a'!D785</f>
        <v>0</v>
      </c>
      <c r="Q74" s="10"/>
      <c r="R74" s="306"/>
      <c r="S74" s="306"/>
      <c r="T74" s="306"/>
      <c r="U74" s="10"/>
      <c r="V74" s="10"/>
      <c r="W74" s="10"/>
      <c r="X74" s="10"/>
      <c r="Y74" s="10"/>
      <c r="Z74" s="10"/>
      <c r="AA74" s="10"/>
      <c r="AB74" s="10"/>
    </row>
    <row r="75" spans="1:28" ht="14.25" customHeight="1">
      <c r="A75" s="1253" t="str">
        <f>A74</f>
        <v/>
      </c>
      <c r="B75" s="11"/>
      <c r="C75" s="2146"/>
      <c r="D75" s="2148"/>
      <c r="E75" s="2146"/>
      <c r="F75" s="234"/>
      <c r="G75" s="1666">
        <f>Import!Q774</f>
        <v>0</v>
      </c>
      <c r="H75" s="234"/>
      <c r="I75" s="234"/>
      <c r="J75" s="234"/>
      <c r="K75" s="234"/>
      <c r="L75" s="10"/>
      <c r="M75" s="10"/>
      <c r="N75" s="397"/>
      <c r="O75" s="233"/>
      <c r="P75" s="419"/>
      <c r="Q75" s="10"/>
      <c r="R75" s="306"/>
      <c r="S75" s="306"/>
      <c r="T75" s="306"/>
      <c r="U75" s="10"/>
      <c r="V75" s="10"/>
      <c r="W75" s="10"/>
      <c r="X75" s="10"/>
      <c r="Y75" s="10"/>
      <c r="Z75" s="10"/>
      <c r="AA75" s="10"/>
      <c r="AB75" s="10"/>
    </row>
    <row r="76" spans="1:28" ht="24.75" customHeight="1">
      <c r="A76" s="1253" t="str">
        <f>IF(E76&gt;0,"Wypełnione","")</f>
        <v/>
      </c>
      <c r="B76" s="11"/>
      <c r="C76" s="2145">
        <f>'Og s3a'!C787</f>
        <v>0</v>
      </c>
      <c r="D76" s="2147">
        <f>'Og s3a'!E787</f>
        <v>0</v>
      </c>
      <c r="E76" s="2145">
        <f>'Og s3a'!F787</f>
        <v>0</v>
      </c>
      <c r="F76" s="435">
        <f>O76</f>
        <v>0</v>
      </c>
      <c r="G76" s="435">
        <f t="shared" si="0"/>
        <v>0</v>
      </c>
      <c r="H76" s="236"/>
      <c r="I76" s="236"/>
      <c r="J76" s="236"/>
      <c r="K76" s="236"/>
      <c r="L76" s="10"/>
      <c r="M76" s="10"/>
      <c r="N76" s="396">
        <f>'Og s3a'!G787</f>
        <v>0</v>
      </c>
      <c r="O76" s="237">
        <f>'Og s3a'!H787</f>
        <v>0</v>
      </c>
      <c r="P76" s="398">
        <f>'Og s3a'!D787</f>
        <v>0</v>
      </c>
      <c r="Q76" s="10"/>
      <c r="R76" s="306"/>
      <c r="S76" s="306"/>
      <c r="T76" s="306"/>
      <c r="U76" s="10"/>
      <c r="V76" s="10"/>
      <c r="W76" s="10"/>
      <c r="X76" s="10"/>
      <c r="Y76" s="10"/>
      <c r="Z76" s="10"/>
      <c r="AA76" s="10"/>
      <c r="AB76" s="10"/>
    </row>
    <row r="77" spans="1:28" ht="14.25" customHeight="1">
      <c r="A77" s="1253" t="str">
        <f>A76</f>
        <v/>
      </c>
      <c r="B77" s="11"/>
      <c r="C77" s="2146"/>
      <c r="D77" s="2148"/>
      <c r="E77" s="2146"/>
      <c r="F77" s="234"/>
      <c r="G77" s="1666">
        <f>Import!Q776</f>
        <v>0</v>
      </c>
      <c r="H77" s="234"/>
      <c r="I77" s="234"/>
      <c r="J77" s="234"/>
      <c r="K77" s="234"/>
      <c r="L77" s="10"/>
      <c r="M77" s="10"/>
      <c r="N77" s="397"/>
      <c r="O77" s="233"/>
      <c r="P77" s="419"/>
      <c r="Q77" s="10"/>
      <c r="R77" s="306"/>
      <c r="S77" s="306"/>
      <c r="T77" s="306"/>
      <c r="U77" s="10"/>
      <c r="V77" s="10"/>
      <c r="W77" s="10"/>
      <c r="X77" s="10"/>
      <c r="Y77" s="10"/>
      <c r="Z77" s="10"/>
      <c r="AA77" s="10"/>
      <c r="AB77" s="10"/>
    </row>
    <row r="78" spans="1:28" ht="24.75" customHeight="1">
      <c r="A78" s="1253" t="str">
        <f>IF(E78&gt;0,"Wypełnione","")</f>
        <v/>
      </c>
      <c r="B78" s="11"/>
      <c r="C78" s="2145">
        <f>'Og s3a'!C789</f>
        <v>0</v>
      </c>
      <c r="D78" s="2147">
        <f>'Og s3a'!E789</f>
        <v>0</v>
      </c>
      <c r="E78" s="2145">
        <f>'Og s3a'!F789</f>
        <v>0</v>
      </c>
      <c r="F78" s="435">
        <f>O78</f>
        <v>0</v>
      </c>
      <c r="G78" s="435">
        <f t="shared" si="0"/>
        <v>0</v>
      </c>
      <c r="H78" s="236"/>
      <c r="I78" s="236"/>
      <c r="J78" s="236"/>
      <c r="K78" s="236"/>
      <c r="L78" s="10"/>
      <c r="M78" s="10"/>
      <c r="N78" s="396">
        <f>'Og s3a'!G789</f>
        <v>0</v>
      </c>
      <c r="O78" s="237">
        <f>'Og s3a'!H789</f>
        <v>0</v>
      </c>
      <c r="P78" s="398">
        <f>'Og s3a'!D789</f>
        <v>0</v>
      </c>
      <c r="Q78" s="10"/>
      <c r="R78" s="306"/>
      <c r="S78" s="306"/>
      <c r="T78" s="306"/>
      <c r="U78" s="10"/>
      <c r="V78" s="10"/>
      <c r="W78" s="10"/>
      <c r="X78" s="10"/>
      <c r="Y78" s="10"/>
      <c r="Z78" s="10"/>
      <c r="AA78" s="10"/>
      <c r="AB78" s="10"/>
    </row>
    <row r="79" spans="1:28" ht="14.25" customHeight="1">
      <c r="A79" s="1253" t="str">
        <f>A78</f>
        <v/>
      </c>
      <c r="B79" s="11"/>
      <c r="C79" s="2146"/>
      <c r="D79" s="2148"/>
      <c r="E79" s="2146"/>
      <c r="F79" s="234"/>
      <c r="G79" s="1666">
        <f>Import!Q778</f>
        <v>0</v>
      </c>
      <c r="H79" s="234"/>
      <c r="I79" s="234"/>
      <c r="J79" s="234"/>
      <c r="K79" s="234"/>
      <c r="L79" s="10"/>
      <c r="M79" s="10"/>
      <c r="N79" s="397"/>
      <c r="O79" s="233"/>
      <c r="P79" s="419"/>
      <c r="Q79" s="10"/>
      <c r="R79" s="306"/>
      <c r="S79" s="306"/>
      <c r="T79" s="306"/>
      <c r="U79" s="10"/>
      <c r="V79" s="10"/>
      <c r="W79" s="10"/>
      <c r="X79" s="10"/>
      <c r="Y79" s="10"/>
      <c r="Z79" s="10"/>
      <c r="AA79" s="10"/>
      <c r="AB79" s="10"/>
    </row>
    <row r="80" spans="1:28" ht="24.75" customHeight="1">
      <c r="A80" s="1253" t="str">
        <f>IF(E80&gt;0,"Wypełnione","")</f>
        <v/>
      </c>
      <c r="B80" s="11"/>
      <c r="C80" s="2145">
        <f>'Og s3a'!C791</f>
        <v>0</v>
      </c>
      <c r="D80" s="2147">
        <f>'Og s3a'!E791</f>
        <v>0</v>
      </c>
      <c r="E80" s="2145">
        <f>'Og s3a'!F791</f>
        <v>0</v>
      </c>
      <c r="F80" s="435">
        <f>O80</f>
        <v>0</v>
      </c>
      <c r="G80" s="435">
        <f t="shared" si="0"/>
        <v>0</v>
      </c>
      <c r="H80" s="236"/>
      <c r="I80" s="236"/>
      <c r="J80" s="236"/>
      <c r="K80" s="236"/>
      <c r="L80" s="10"/>
      <c r="M80" s="10"/>
      <c r="N80" s="396">
        <f>'Og s3a'!G791</f>
        <v>0</v>
      </c>
      <c r="O80" s="237">
        <f>'Og s3a'!H791</f>
        <v>0</v>
      </c>
      <c r="P80" s="398">
        <f>'Og s3a'!D791</f>
        <v>0</v>
      </c>
      <c r="Q80" s="10"/>
      <c r="R80" s="306"/>
      <c r="S80" s="306"/>
      <c r="T80" s="306"/>
      <c r="U80" s="10"/>
      <c r="V80" s="10"/>
      <c r="W80" s="10"/>
      <c r="X80" s="10"/>
      <c r="Y80" s="10"/>
      <c r="Z80" s="10"/>
      <c r="AA80" s="10"/>
      <c r="AB80" s="10"/>
    </row>
    <row r="81" spans="1:28" ht="14.25" customHeight="1">
      <c r="A81" s="1253" t="str">
        <f>A80</f>
        <v/>
      </c>
      <c r="B81" s="11"/>
      <c r="C81" s="2146"/>
      <c r="D81" s="2148"/>
      <c r="E81" s="2146"/>
      <c r="F81" s="234"/>
      <c r="G81" s="1666">
        <f>Import!Q780</f>
        <v>0</v>
      </c>
      <c r="H81" s="234"/>
      <c r="I81" s="234"/>
      <c r="J81" s="234"/>
      <c r="K81" s="234"/>
      <c r="L81" s="10"/>
      <c r="M81" s="10"/>
      <c r="N81" s="397"/>
      <c r="O81" s="233"/>
      <c r="P81" s="419"/>
      <c r="Q81" s="10"/>
      <c r="R81" s="306"/>
      <c r="S81" s="306"/>
      <c r="T81" s="306"/>
      <c r="U81" s="10"/>
      <c r="V81" s="10"/>
      <c r="W81" s="10"/>
      <c r="X81" s="10"/>
      <c r="Y81" s="10"/>
      <c r="Z81" s="10"/>
      <c r="AA81" s="10"/>
      <c r="AB81" s="10"/>
    </row>
    <row r="82" spans="1:28" ht="24.75" customHeight="1">
      <c r="A82" s="1253" t="str">
        <f>IF(E82&gt;0,"Wypełnione","")</f>
        <v/>
      </c>
      <c r="B82" s="11"/>
      <c r="C82" s="2145">
        <f>'Og s3a'!C793</f>
        <v>0</v>
      </c>
      <c r="D82" s="2147">
        <f>'Og s3a'!E793</f>
        <v>0</v>
      </c>
      <c r="E82" s="2145">
        <f>'Og s3a'!F793</f>
        <v>0</v>
      </c>
      <c r="F82" s="435">
        <f>O82</f>
        <v>0</v>
      </c>
      <c r="G82" s="435">
        <f t="shared" si="0"/>
        <v>0</v>
      </c>
      <c r="H82" s="236"/>
      <c r="I82" s="236"/>
      <c r="J82" s="236"/>
      <c r="K82" s="236"/>
      <c r="L82" s="10"/>
      <c r="M82" s="10"/>
      <c r="N82" s="396">
        <f>'Og s3a'!G793</f>
        <v>0</v>
      </c>
      <c r="O82" s="237">
        <f>'Og s3a'!H793</f>
        <v>0</v>
      </c>
      <c r="P82" s="398">
        <f>'Og s3a'!D793</f>
        <v>0</v>
      </c>
      <c r="Q82" s="10"/>
      <c r="R82" s="306"/>
      <c r="S82" s="306"/>
      <c r="T82" s="306"/>
      <c r="U82" s="10"/>
      <c r="V82" s="10"/>
      <c r="W82" s="10"/>
      <c r="X82" s="10"/>
      <c r="Y82" s="10"/>
      <c r="Z82" s="10"/>
      <c r="AA82" s="10"/>
      <c r="AB82" s="10"/>
    </row>
    <row r="83" spans="1:28" ht="14.25" customHeight="1">
      <c r="A83" s="1253" t="str">
        <f>A82</f>
        <v/>
      </c>
      <c r="B83" s="11"/>
      <c r="C83" s="2146"/>
      <c r="D83" s="2148"/>
      <c r="E83" s="2146"/>
      <c r="F83" s="234"/>
      <c r="G83" s="1666">
        <f>Import!Q782</f>
        <v>0</v>
      </c>
      <c r="H83" s="234"/>
      <c r="I83" s="234"/>
      <c r="J83" s="234"/>
      <c r="K83" s="234"/>
      <c r="L83" s="10"/>
      <c r="M83" s="10"/>
      <c r="N83" s="397"/>
      <c r="O83" s="233"/>
      <c r="P83" s="419"/>
      <c r="Q83" s="10"/>
      <c r="R83" s="306"/>
      <c r="S83" s="306"/>
      <c r="T83" s="306"/>
      <c r="U83" s="10"/>
      <c r="V83" s="10"/>
      <c r="W83" s="10"/>
      <c r="X83" s="10"/>
      <c r="Y83" s="10"/>
      <c r="Z83" s="10"/>
      <c r="AA83" s="10"/>
      <c r="AB83" s="10"/>
    </row>
    <row r="84" spans="1:28" ht="24.75" customHeight="1">
      <c r="A84" s="1253" t="str">
        <f>IF(E84&gt;0,"Wypełnione","")</f>
        <v/>
      </c>
      <c r="B84" s="11"/>
      <c r="C84" s="2145">
        <f>'Og s3a'!C795</f>
        <v>0</v>
      </c>
      <c r="D84" s="2147">
        <f>'Og s3a'!E795</f>
        <v>0</v>
      </c>
      <c r="E84" s="2145">
        <f>'Og s3a'!F795</f>
        <v>0</v>
      </c>
      <c r="F84" s="435">
        <f>O84</f>
        <v>0</v>
      </c>
      <c r="G84" s="435">
        <f t="shared" si="0"/>
        <v>0</v>
      </c>
      <c r="H84" s="236"/>
      <c r="I84" s="236"/>
      <c r="J84" s="236"/>
      <c r="K84" s="236"/>
      <c r="L84" s="10"/>
      <c r="M84" s="10"/>
      <c r="N84" s="396">
        <f>'Og s3a'!G795</f>
        <v>0</v>
      </c>
      <c r="O84" s="237">
        <f>'Og s3a'!H795</f>
        <v>0</v>
      </c>
      <c r="P84" s="398">
        <f>'Og s3a'!D795</f>
        <v>0</v>
      </c>
      <c r="Q84" s="10"/>
      <c r="R84" s="306"/>
      <c r="S84" s="306"/>
      <c r="T84" s="306"/>
      <c r="U84" s="10"/>
      <c r="V84" s="10"/>
      <c r="W84" s="10"/>
      <c r="X84" s="10"/>
      <c r="Y84" s="10"/>
      <c r="Z84" s="10"/>
      <c r="AA84" s="10"/>
      <c r="AB84" s="10"/>
    </row>
    <row r="85" spans="1:28" ht="14.25" customHeight="1">
      <c r="A85" s="1253" t="str">
        <f>A84</f>
        <v/>
      </c>
      <c r="B85" s="11"/>
      <c r="C85" s="2146"/>
      <c r="D85" s="2148"/>
      <c r="E85" s="2146"/>
      <c r="F85" s="234"/>
      <c r="G85" s="1666">
        <f>Import!Q784</f>
        <v>0</v>
      </c>
      <c r="H85" s="234"/>
      <c r="I85" s="234"/>
      <c r="J85" s="234"/>
      <c r="K85" s="234"/>
      <c r="L85" s="10"/>
      <c r="M85" s="10"/>
      <c r="N85" s="397"/>
      <c r="O85" s="233"/>
      <c r="P85" s="419"/>
      <c r="Q85" s="10"/>
      <c r="R85" s="306"/>
      <c r="S85" s="306"/>
      <c r="T85" s="306"/>
      <c r="U85" s="10"/>
      <c r="V85" s="10"/>
      <c r="W85" s="10"/>
      <c r="X85" s="10"/>
      <c r="Y85" s="10"/>
      <c r="Z85" s="10"/>
      <c r="AA85" s="10"/>
      <c r="AB85" s="10"/>
    </row>
    <row r="86" spans="1:28" ht="24.75" customHeight="1">
      <c r="A86" s="1253" t="str">
        <f>IF(E86&gt;0,"Wypełnione","")</f>
        <v/>
      </c>
      <c r="B86" s="11"/>
      <c r="C86" s="2145">
        <f>'Og s3a'!C797</f>
        <v>0</v>
      </c>
      <c r="D86" s="2147">
        <f>'Og s3a'!E797</f>
        <v>0</v>
      </c>
      <c r="E86" s="2145">
        <f>'Og s3a'!F797</f>
        <v>0</v>
      </c>
      <c r="F86" s="435">
        <f>O86</f>
        <v>0</v>
      </c>
      <c r="G86" s="435">
        <f t="shared" si="0"/>
        <v>0</v>
      </c>
      <c r="H86" s="236"/>
      <c r="I86" s="236"/>
      <c r="J86" s="236"/>
      <c r="K86" s="236"/>
      <c r="L86" s="10"/>
      <c r="M86" s="10"/>
      <c r="N86" s="396">
        <f>'Og s3a'!G797</f>
        <v>0</v>
      </c>
      <c r="O86" s="237">
        <f>'Og s3a'!H797</f>
        <v>0</v>
      </c>
      <c r="P86" s="398">
        <f>'Og s3a'!D797</f>
        <v>0</v>
      </c>
      <c r="Q86" s="10"/>
      <c r="R86" s="306"/>
      <c r="S86" s="306"/>
      <c r="T86" s="306"/>
      <c r="U86" s="10"/>
      <c r="V86" s="10"/>
      <c r="W86" s="10"/>
      <c r="X86" s="10"/>
      <c r="Y86" s="10"/>
      <c r="Z86" s="10"/>
      <c r="AA86" s="10"/>
      <c r="AB86" s="10"/>
    </row>
    <row r="87" spans="1:28" ht="14.25" customHeight="1">
      <c r="A87" s="1253" t="str">
        <f>A86</f>
        <v/>
      </c>
      <c r="B87" s="11"/>
      <c r="C87" s="2146"/>
      <c r="D87" s="2148"/>
      <c r="E87" s="2146"/>
      <c r="F87" s="234"/>
      <c r="G87" s="1666">
        <f>Import!Q786</f>
        <v>0</v>
      </c>
      <c r="H87" s="234"/>
      <c r="I87" s="234"/>
      <c r="J87" s="234"/>
      <c r="K87" s="234"/>
      <c r="L87" s="10"/>
      <c r="M87" s="10"/>
      <c r="N87" s="397"/>
      <c r="O87" s="233"/>
      <c r="P87" s="419"/>
      <c r="Q87" s="10"/>
      <c r="R87" s="306"/>
      <c r="S87" s="306"/>
      <c r="T87" s="306"/>
      <c r="U87" s="10"/>
      <c r="V87" s="10"/>
      <c r="W87" s="10"/>
      <c r="X87" s="10"/>
      <c r="Y87" s="10"/>
      <c r="Z87" s="10"/>
      <c r="AA87" s="10"/>
      <c r="AB87" s="10"/>
    </row>
    <row r="88" spans="1:28" ht="24.75" customHeight="1">
      <c r="A88" s="1253" t="str">
        <f>IF(E88&gt;0,"Wypełnione","")</f>
        <v/>
      </c>
      <c r="B88" s="11"/>
      <c r="C88" s="2145">
        <f>'Og s3a'!C799</f>
        <v>0</v>
      </c>
      <c r="D88" s="2147">
        <f>'Og s3a'!E799</f>
        <v>0</v>
      </c>
      <c r="E88" s="2145">
        <f>'Og s3a'!F799</f>
        <v>0</v>
      </c>
      <c r="F88" s="435">
        <f>O88</f>
        <v>0</v>
      </c>
      <c r="G88" s="435">
        <f t="shared" si="0"/>
        <v>0</v>
      </c>
      <c r="H88" s="236"/>
      <c r="I88" s="236"/>
      <c r="J88" s="236"/>
      <c r="K88" s="236"/>
      <c r="L88" s="10"/>
      <c r="M88" s="10"/>
      <c r="N88" s="396">
        <f>'Og s3a'!G799</f>
        <v>0</v>
      </c>
      <c r="O88" s="237">
        <f>'Og s3a'!H799</f>
        <v>0</v>
      </c>
      <c r="P88" s="398">
        <f>'Og s3a'!D799</f>
        <v>0</v>
      </c>
      <c r="Q88" s="10"/>
      <c r="R88" s="306"/>
      <c r="S88" s="306"/>
      <c r="T88" s="306"/>
      <c r="U88" s="10"/>
      <c r="V88" s="10"/>
      <c r="W88" s="10"/>
      <c r="X88" s="10"/>
      <c r="Y88" s="10"/>
      <c r="Z88" s="10"/>
      <c r="AA88" s="10"/>
      <c r="AB88" s="10"/>
    </row>
    <row r="89" spans="1:28" ht="14.25" customHeight="1">
      <c r="A89" s="1253" t="str">
        <f>A88</f>
        <v/>
      </c>
      <c r="B89" s="57"/>
      <c r="C89" s="2146"/>
      <c r="D89" s="2148"/>
      <c r="E89" s="2146"/>
      <c r="F89" s="234"/>
      <c r="G89" s="1666">
        <f>Import!Q788</f>
        <v>0</v>
      </c>
      <c r="H89" s="234"/>
      <c r="I89" s="234"/>
      <c r="J89" s="234"/>
      <c r="K89" s="234"/>
      <c r="L89" s="10"/>
      <c r="M89" s="10"/>
      <c r="N89" s="397"/>
      <c r="O89" s="233"/>
      <c r="P89" s="419"/>
      <c r="Q89" s="10"/>
      <c r="R89" s="306"/>
      <c r="S89" s="306"/>
      <c r="T89" s="306"/>
      <c r="U89" s="10"/>
      <c r="V89" s="10"/>
      <c r="W89" s="10"/>
      <c r="X89" s="10"/>
      <c r="Y89" s="10"/>
      <c r="Z89" s="10"/>
      <c r="AA89" s="10"/>
      <c r="AB89" s="10"/>
    </row>
    <row r="90" spans="1:28" ht="24.75" customHeight="1">
      <c r="A90" s="1253" t="str">
        <f>IF(E90&gt;0,"Wypełnione","")</f>
        <v/>
      </c>
      <c r="B90" s="57"/>
      <c r="C90" s="2145">
        <f>'Og s3a'!C801</f>
        <v>0</v>
      </c>
      <c r="D90" s="2147">
        <f>'Og s3a'!E801</f>
        <v>0</v>
      </c>
      <c r="E90" s="2145">
        <f>'Og s3a'!F801</f>
        <v>0</v>
      </c>
      <c r="F90" s="435">
        <f>O90</f>
        <v>0</v>
      </c>
      <c r="G90" s="435">
        <f t="shared" si="0"/>
        <v>0</v>
      </c>
      <c r="H90" s="236"/>
      <c r="I90" s="236"/>
      <c r="J90" s="236"/>
      <c r="K90" s="236"/>
      <c r="L90" s="10"/>
      <c r="M90" s="10"/>
      <c r="N90" s="396">
        <f>'Og s3a'!G801</f>
        <v>0</v>
      </c>
      <c r="O90" s="237">
        <f>'Og s3a'!H801</f>
        <v>0</v>
      </c>
      <c r="P90" s="398">
        <f>'Og s3a'!D801</f>
        <v>0</v>
      </c>
      <c r="Q90" s="10"/>
      <c r="R90" s="306"/>
      <c r="S90" s="306"/>
      <c r="T90" s="306"/>
      <c r="U90" s="10"/>
      <c r="V90" s="10"/>
      <c r="W90" s="10"/>
      <c r="X90" s="10"/>
      <c r="Y90" s="10"/>
      <c r="Z90" s="10"/>
      <c r="AA90" s="10"/>
      <c r="AB90" s="10"/>
    </row>
    <row r="91" spans="1:28" ht="14.25" customHeight="1">
      <c r="A91" s="1253" t="str">
        <f>A90</f>
        <v/>
      </c>
      <c r="B91" s="57"/>
      <c r="C91" s="2146"/>
      <c r="D91" s="2148"/>
      <c r="E91" s="2146"/>
      <c r="F91" s="234"/>
      <c r="G91" s="1666">
        <f>Import!Q790</f>
        <v>0</v>
      </c>
      <c r="H91" s="234"/>
      <c r="I91" s="234"/>
      <c r="J91" s="234"/>
      <c r="K91" s="234"/>
      <c r="L91" s="10"/>
      <c r="M91" s="10"/>
      <c r="N91" s="397"/>
      <c r="O91" s="233"/>
      <c r="P91" s="419"/>
      <c r="Q91" s="10"/>
      <c r="R91" s="306"/>
      <c r="S91" s="306"/>
      <c r="T91" s="306"/>
      <c r="U91" s="10"/>
      <c r="V91" s="10"/>
      <c r="W91" s="10"/>
      <c r="X91" s="10"/>
      <c r="Y91" s="10"/>
      <c r="Z91" s="10"/>
      <c r="AA91" s="10"/>
      <c r="AB91" s="10"/>
    </row>
    <row r="92" spans="1:28" ht="24.75" customHeight="1">
      <c r="A92" s="1253" t="str">
        <f>IF(E92&gt;0,"Wypełnione","")</f>
        <v/>
      </c>
      <c r="B92" s="57"/>
      <c r="C92" s="2145">
        <f>'Og s3a'!C803</f>
        <v>0</v>
      </c>
      <c r="D92" s="2147">
        <f>'Og s3a'!E803</f>
        <v>0</v>
      </c>
      <c r="E92" s="2145">
        <f>'Og s3a'!F803</f>
        <v>0</v>
      </c>
      <c r="F92" s="435">
        <f>O92</f>
        <v>0</v>
      </c>
      <c r="G92" s="435">
        <f t="shared" si="0"/>
        <v>0</v>
      </c>
      <c r="H92" s="236"/>
      <c r="I92" s="236"/>
      <c r="J92" s="236"/>
      <c r="K92" s="236"/>
      <c r="L92" s="10"/>
      <c r="M92" s="10"/>
      <c r="N92" s="396">
        <f>'Og s3a'!G803</f>
        <v>0</v>
      </c>
      <c r="O92" s="237">
        <f>'Og s3a'!H803</f>
        <v>0</v>
      </c>
      <c r="P92" s="398">
        <f>'Og s3a'!D803</f>
        <v>0</v>
      </c>
      <c r="Q92" s="10"/>
      <c r="R92" s="306"/>
      <c r="S92" s="306"/>
      <c r="T92" s="306"/>
      <c r="U92" s="10"/>
      <c r="V92" s="10"/>
      <c r="W92" s="10"/>
      <c r="X92" s="10"/>
      <c r="Y92" s="10"/>
      <c r="Z92" s="10"/>
      <c r="AA92" s="10"/>
      <c r="AB92" s="10"/>
    </row>
    <row r="93" spans="1:28" ht="14.25" customHeight="1">
      <c r="A93" s="1253" t="str">
        <f>A92</f>
        <v/>
      </c>
      <c r="B93" s="57"/>
      <c r="C93" s="2146"/>
      <c r="D93" s="2148"/>
      <c r="E93" s="2146"/>
      <c r="F93" s="234"/>
      <c r="G93" s="1666">
        <f>Import!Q792</f>
        <v>0</v>
      </c>
      <c r="H93" s="234"/>
      <c r="I93" s="234"/>
      <c r="J93" s="234"/>
      <c r="K93" s="234"/>
      <c r="L93" s="10"/>
      <c r="M93" s="10"/>
      <c r="N93" s="397"/>
      <c r="O93" s="233"/>
      <c r="P93" s="419"/>
      <c r="Q93" s="10"/>
      <c r="R93" s="306"/>
      <c r="S93" s="306"/>
      <c r="T93" s="306"/>
      <c r="U93" s="10"/>
      <c r="V93" s="10"/>
      <c r="W93" s="10"/>
      <c r="X93" s="10"/>
      <c r="Y93" s="10"/>
      <c r="Z93" s="10"/>
      <c r="AA93" s="10"/>
      <c r="AB93" s="10"/>
    </row>
    <row r="94" spans="1:28" ht="24.75" customHeight="1">
      <c r="A94" s="1253" t="str">
        <f>IF(E94&gt;0,"Wypełnione","")</f>
        <v/>
      </c>
      <c r="B94" s="57"/>
      <c r="C94" s="2145">
        <f>'Og s3a'!C805</f>
        <v>0</v>
      </c>
      <c r="D94" s="2147">
        <f>'Og s3a'!E805</f>
        <v>0</v>
      </c>
      <c r="E94" s="2145">
        <f>'Og s3a'!F805</f>
        <v>0</v>
      </c>
      <c r="F94" s="435">
        <f>O94</f>
        <v>0</v>
      </c>
      <c r="G94" s="435">
        <f t="shared" si="0"/>
        <v>0</v>
      </c>
      <c r="H94" s="236"/>
      <c r="I94" s="236"/>
      <c r="J94" s="236"/>
      <c r="K94" s="236"/>
      <c r="L94" s="10"/>
      <c r="M94" s="10"/>
      <c r="N94" s="396">
        <f>'Og s3a'!G805</f>
        <v>0</v>
      </c>
      <c r="O94" s="237">
        <f>'Og s3a'!H805</f>
        <v>0</v>
      </c>
      <c r="P94" s="398">
        <f>'Og s3a'!D805</f>
        <v>0</v>
      </c>
      <c r="Q94" s="10"/>
      <c r="R94" s="306"/>
      <c r="S94" s="306"/>
      <c r="T94" s="306"/>
      <c r="U94" s="10"/>
      <c r="V94" s="10"/>
      <c r="W94" s="10"/>
      <c r="X94" s="10"/>
      <c r="Y94" s="10"/>
      <c r="Z94" s="10"/>
      <c r="AA94" s="10"/>
      <c r="AB94" s="10"/>
    </row>
    <row r="95" spans="1:28" ht="14.25" customHeight="1">
      <c r="A95" s="1253" t="str">
        <f>A94</f>
        <v/>
      </c>
      <c r="B95" s="57"/>
      <c r="C95" s="2146"/>
      <c r="D95" s="2148"/>
      <c r="E95" s="2146"/>
      <c r="F95" s="234"/>
      <c r="G95" s="1666">
        <f>Import!Q794</f>
        <v>0</v>
      </c>
      <c r="H95" s="234"/>
      <c r="I95" s="234"/>
      <c r="J95" s="234"/>
      <c r="K95" s="234"/>
      <c r="L95" s="10"/>
      <c r="M95" s="10"/>
      <c r="N95" s="397"/>
      <c r="O95" s="233"/>
      <c r="P95" s="419"/>
      <c r="Q95" s="10"/>
      <c r="R95" s="306"/>
      <c r="S95" s="306"/>
      <c r="T95" s="306"/>
      <c r="U95" s="10"/>
      <c r="V95" s="10"/>
      <c r="W95" s="10"/>
      <c r="X95" s="10"/>
      <c r="Y95" s="10"/>
      <c r="Z95" s="10"/>
      <c r="AA95" s="10"/>
      <c r="AB95" s="10"/>
    </row>
    <row r="96" spans="1:28" ht="24.75" customHeight="1">
      <c r="A96" s="1253" t="str">
        <f>IF(E96&gt;0,"Wypełnione","")</f>
        <v/>
      </c>
      <c r="B96" s="57"/>
      <c r="C96" s="2145">
        <f>'Og s3a'!C807</f>
        <v>0</v>
      </c>
      <c r="D96" s="2147">
        <f>'Og s3a'!E807</f>
        <v>0</v>
      </c>
      <c r="E96" s="2145">
        <f>'Og s3a'!F807</f>
        <v>0</v>
      </c>
      <c r="F96" s="435">
        <f>O96</f>
        <v>0</v>
      </c>
      <c r="G96" s="435">
        <f t="shared" si="0"/>
        <v>0</v>
      </c>
      <c r="H96" s="236"/>
      <c r="I96" s="236"/>
      <c r="J96" s="236"/>
      <c r="K96" s="236"/>
      <c r="L96" s="10"/>
      <c r="M96" s="10"/>
      <c r="N96" s="396">
        <f>'Og s3a'!G807</f>
        <v>0</v>
      </c>
      <c r="O96" s="237">
        <f>'Og s3a'!H807</f>
        <v>0</v>
      </c>
      <c r="P96" s="398">
        <f>'Og s3a'!D807</f>
        <v>0</v>
      </c>
      <c r="Q96" s="10"/>
      <c r="R96" s="306"/>
      <c r="S96" s="306"/>
      <c r="T96" s="306"/>
      <c r="U96" s="10"/>
      <c r="V96" s="10"/>
      <c r="W96" s="10"/>
      <c r="X96" s="10"/>
      <c r="Y96" s="10"/>
      <c r="Z96" s="10"/>
      <c r="AA96" s="10"/>
      <c r="AB96" s="10"/>
    </row>
    <row r="97" spans="1:28" ht="14.25" customHeight="1">
      <c r="A97" s="1253" t="str">
        <f>A96</f>
        <v/>
      </c>
      <c r="B97" s="57"/>
      <c r="C97" s="2146"/>
      <c r="D97" s="2148"/>
      <c r="E97" s="2146"/>
      <c r="F97" s="234"/>
      <c r="G97" s="1666">
        <f>Import!Q796</f>
        <v>0</v>
      </c>
      <c r="H97" s="234"/>
      <c r="I97" s="234"/>
      <c r="J97" s="234"/>
      <c r="K97" s="234"/>
      <c r="L97" s="10"/>
      <c r="M97" s="10"/>
      <c r="N97" s="397"/>
      <c r="O97" s="233"/>
      <c r="P97" s="419"/>
      <c r="Q97" s="10"/>
      <c r="R97" s="306"/>
      <c r="S97" s="306"/>
      <c r="T97" s="306"/>
      <c r="U97" s="10"/>
      <c r="V97" s="10"/>
      <c r="W97" s="10"/>
      <c r="X97" s="10"/>
      <c r="Y97" s="10"/>
      <c r="Z97" s="10"/>
      <c r="AA97" s="10"/>
      <c r="AB97" s="10"/>
    </row>
    <row r="98" spans="1:28" ht="24.75" customHeight="1">
      <c r="A98" s="1253" t="str">
        <f>IF(E98&gt;0,"Wypełnione","")</f>
        <v/>
      </c>
      <c r="B98" s="57"/>
      <c r="C98" s="2145">
        <f>'Og s3a'!C809</f>
        <v>0</v>
      </c>
      <c r="D98" s="2147">
        <f>'Og s3a'!E809</f>
        <v>0</v>
      </c>
      <c r="E98" s="2145">
        <f>'Og s3a'!F809</f>
        <v>0</v>
      </c>
      <c r="F98" s="435">
        <f>O98</f>
        <v>0</v>
      </c>
      <c r="G98" s="435">
        <f t="shared" si="0"/>
        <v>0</v>
      </c>
      <c r="H98" s="236"/>
      <c r="I98" s="236"/>
      <c r="J98" s="236"/>
      <c r="K98" s="236"/>
      <c r="L98" s="10"/>
      <c r="M98" s="10"/>
      <c r="N98" s="396">
        <f>'Og s3a'!G809</f>
        <v>0</v>
      </c>
      <c r="O98" s="237">
        <f>'Og s3a'!H809</f>
        <v>0</v>
      </c>
      <c r="P98" s="398">
        <f>'Og s3a'!D809</f>
        <v>0</v>
      </c>
      <c r="Q98" s="10"/>
      <c r="R98" s="306"/>
      <c r="S98" s="306"/>
      <c r="T98" s="306"/>
      <c r="U98" s="10"/>
      <c r="V98" s="10"/>
      <c r="W98" s="10"/>
      <c r="X98" s="10"/>
      <c r="Y98" s="10"/>
      <c r="Z98" s="10"/>
      <c r="AA98" s="10"/>
      <c r="AB98" s="10"/>
    </row>
    <row r="99" spans="1:28" ht="14.25" customHeight="1">
      <c r="A99" s="1253" t="str">
        <f>A98</f>
        <v/>
      </c>
      <c r="B99" s="57"/>
      <c r="C99" s="2146"/>
      <c r="D99" s="2148"/>
      <c r="E99" s="2146"/>
      <c r="F99" s="234"/>
      <c r="G99" s="1666">
        <f>Import!Q798</f>
        <v>0</v>
      </c>
      <c r="H99" s="234"/>
      <c r="I99" s="234"/>
      <c r="J99" s="234"/>
      <c r="K99" s="234"/>
      <c r="L99" s="10"/>
      <c r="M99" s="10"/>
      <c r="N99" s="397"/>
      <c r="O99" s="233"/>
      <c r="P99" s="419"/>
      <c r="Q99" s="10"/>
      <c r="R99" s="306"/>
      <c r="S99" s="306"/>
      <c r="T99" s="306"/>
      <c r="U99" s="10"/>
      <c r="V99" s="10"/>
      <c r="W99" s="10"/>
      <c r="X99" s="10"/>
      <c r="Y99" s="10"/>
      <c r="Z99" s="10"/>
      <c r="AA99" s="10"/>
      <c r="AB99" s="10"/>
    </row>
    <row r="100" spans="1:28" ht="24.75" customHeight="1">
      <c r="A100" s="1253" t="str">
        <f>IF(E100&gt;0,"Wypełnione","")</f>
        <v/>
      </c>
      <c r="B100" s="57"/>
      <c r="C100" s="2145">
        <f>'Og s3a'!C811</f>
        <v>0</v>
      </c>
      <c r="D100" s="2147">
        <f>'Og s3a'!E811</f>
        <v>0</v>
      </c>
      <c r="E100" s="2145">
        <f>'Og s3a'!F811</f>
        <v>0</v>
      </c>
      <c r="F100" s="435">
        <f>O100</f>
        <v>0</v>
      </c>
      <c r="G100" s="435">
        <f t="shared" si="0"/>
        <v>0</v>
      </c>
      <c r="H100" s="236"/>
      <c r="I100" s="236"/>
      <c r="J100" s="236"/>
      <c r="K100" s="236"/>
      <c r="L100" s="10"/>
      <c r="M100" s="10"/>
      <c r="N100" s="396">
        <f>'Og s3a'!G811</f>
        <v>0</v>
      </c>
      <c r="O100" s="237">
        <f>'Og s3a'!H811</f>
        <v>0</v>
      </c>
      <c r="P100" s="398">
        <f>'Og s3a'!D811</f>
        <v>0</v>
      </c>
      <c r="Q100" s="10"/>
      <c r="R100" s="306"/>
      <c r="S100" s="306"/>
      <c r="T100" s="306"/>
      <c r="U100" s="10"/>
      <c r="V100" s="10"/>
      <c r="W100" s="10"/>
      <c r="X100" s="10"/>
      <c r="Y100" s="10"/>
      <c r="Z100" s="10"/>
      <c r="AA100" s="10"/>
      <c r="AB100" s="10"/>
    </row>
    <row r="101" spans="1:28" ht="14.25" customHeight="1">
      <c r="A101" s="1253" t="str">
        <f>A100</f>
        <v/>
      </c>
      <c r="B101" s="57"/>
      <c r="C101" s="2146"/>
      <c r="D101" s="2148"/>
      <c r="E101" s="2146"/>
      <c r="F101" s="234"/>
      <c r="G101" s="1666">
        <f>Import!Q800</f>
        <v>0</v>
      </c>
      <c r="H101" s="234"/>
      <c r="I101" s="234"/>
      <c r="J101" s="234"/>
      <c r="K101" s="234"/>
      <c r="L101" s="10"/>
      <c r="M101" s="10"/>
      <c r="N101" s="397"/>
      <c r="O101" s="233"/>
      <c r="P101" s="419"/>
      <c r="Q101" s="10"/>
      <c r="R101" s="306"/>
      <c r="S101" s="306"/>
      <c r="T101" s="306"/>
      <c r="U101" s="10"/>
      <c r="V101" s="10"/>
      <c r="W101" s="10"/>
      <c r="X101" s="10"/>
      <c r="Y101" s="10"/>
      <c r="Z101" s="10"/>
      <c r="AA101" s="10"/>
      <c r="AB101" s="10"/>
    </row>
    <row r="102" spans="1:28" ht="24.75" customHeight="1">
      <c r="A102" s="1253" t="str">
        <f>IF(E102&gt;0,"Wypełnione","")</f>
        <v/>
      </c>
      <c r="B102" s="57"/>
      <c r="C102" s="2145">
        <f>'Og s3a'!C813</f>
        <v>0</v>
      </c>
      <c r="D102" s="2147">
        <f>'Og s3a'!E813</f>
        <v>0</v>
      </c>
      <c r="E102" s="2145">
        <f>'Og s3a'!F813</f>
        <v>0</v>
      </c>
      <c r="F102" s="435">
        <f>O102</f>
        <v>0</v>
      </c>
      <c r="G102" s="435">
        <f t="shared" si="0"/>
        <v>0</v>
      </c>
      <c r="H102" s="236"/>
      <c r="I102" s="236"/>
      <c r="J102" s="236"/>
      <c r="K102" s="236"/>
      <c r="L102" s="10"/>
      <c r="M102" s="10"/>
      <c r="N102" s="396">
        <f>'Og s3a'!G813</f>
        <v>0</v>
      </c>
      <c r="O102" s="237">
        <f>'Og s3a'!H813</f>
        <v>0</v>
      </c>
      <c r="P102" s="398">
        <f>'Og s3a'!D813</f>
        <v>0</v>
      </c>
      <c r="Q102" s="10"/>
      <c r="R102" s="306"/>
      <c r="S102" s="306"/>
      <c r="T102" s="306"/>
      <c r="U102" s="10"/>
      <c r="V102" s="10"/>
      <c r="W102" s="10"/>
      <c r="X102" s="10"/>
      <c r="Y102" s="10"/>
      <c r="Z102" s="10"/>
      <c r="AA102" s="10"/>
      <c r="AB102" s="10"/>
    </row>
    <row r="103" spans="1:28" ht="14.25" customHeight="1">
      <c r="A103" s="1253" t="str">
        <f>A102</f>
        <v/>
      </c>
      <c r="B103" s="57"/>
      <c r="C103" s="2146"/>
      <c r="D103" s="2148"/>
      <c r="E103" s="2146"/>
      <c r="F103" s="234"/>
      <c r="G103" s="1666">
        <f>Import!Q802</f>
        <v>0</v>
      </c>
      <c r="H103" s="234"/>
      <c r="I103" s="234"/>
      <c r="J103" s="234"/>
      <c r="K103" s="234"/>
      <c r="L103" s="10"/>
      <c r="M103" s="10"/>
      <c r="N103" s="397"/>
      <c r="O103" s="233"/>
      <c r="P103" s="419"/>
      <c r="Q103" s="10"/>
      <c r="R103" s="306"/>
      <c r="S103" s="306"/>
      <c r="T103" s="306"/>
      <c r="U103" s="10"/>
      <c r="V103" s="10"/>
      <c r="W103" s="10"/>
      <c r="X103" s="10"/>
      <c r="Y103" s="10"/>
      <c r="Z103" s="10"/>
      <c r="AA103" s="10"/>
      <c r="AB103" s="10"/>
    </row>
    <row r="104" spans="1:28" ht="24.75" customHeight="1">
      <c r="A104" s="1253" t="str">
        <f>IF(E104&gt;0,"Wypełnione","")</f>
        <v/>
      </c>
      <c r="B104" s="57"/>
      <c r="C104" s="2145">
        <f>'Og s3a'!C815</f>
        <v>0</v>
      </c>
      <c r="D104" s="2147">
        <f>'Og s3a'!E815</f>
        <v>0</v>
      </c>
      <c r="E104" s="2145">
        <f>'Og s3a'!F815</f>
        <v>0</v>
      </c>
      <c r="F104" s="435">
        <f>O104</f>
        <v>0</v>
      </c>
      <c r="G104" s="435">
        <f t="shared" ref="G104:G166" si="1">P104</f>
        <v>0</v>
      </c>
      <c r="H104" s="236"/>
      <c r="I104" s="236"/>
      <c r="J104" s="236"/>
      <c r="K104" s="236"/>
      <c r="L104" s="10"/>
      <c r="M104" s="10"/>
      <c r="N104" s="396">
        <f>'Og s3a'!G815</f>
        <v>0</v>
      </c>
      <c r="O104" s="237">
        <f>'Og s3a'!H815</f>
        <v>0</v>
      </c>
      <c r="P104" s="398">
        <f>'Og s3a'!D815</f>
        <v>0</v>
      </c>
      <c r="Q104" s="10"/>
      <c r="R104" s="306"/>
      <c r="S104" s="306"/>
      <c r="T104" s="306"/>
      <c r="U104" s="10"/>
      <c r="V104" s="10"/>
      <c r="W104" s="10"/>
      <c r="X104" s="10"/>
      <c r="Y104" s="10"/>
      <c r="Z104" s="10"/>
      <c r="AA104" s="10"/>
      <c r="AB104" s="10"/>
    </row>
    <row r="105" spans="1:28" ht="14.25" customHeight="1">
      <c r="A105" s="1253" t="str">
        <f>A104</f>
        <v/>
      </c>
      <c r="B105" s="57"/>
      <c r="C105" s="2146"/>
      <c r="D105" s="2148"/>
      <c r="E105" s="2146"/>
      <c r="F105" s="234"/>
      <c r="G105" s="1666">
        <f>Import!Q804</f>
        <v>0</v>
      </c>
      <c r="H105" s="234"/>
      <c r="I105" s="234"/>
      <c r="J105" s="234"/>
      <c r="K105" s="234"/>
      <c r="L105" s="10"/>
      <c r="M105" s="10"/>
      <c r="N105" s="397"/>
      <c r="O105" s="233"/>
      <c r="P105" s="419"/>
      <c r="Q105" s="10"/>
      <c r="R105" s="306"/>
      <c r="S105" s="306"/>
      <c r="T105" s="306"/>
      <c r="U105" s="10"/>
      <c r="V105" s="10"/>
      <c r="W105" s="10"/>
      <c r="X105" s="10"/>
      <c r="Y105" s="10"/>
      <c r="Z105" s="10"/>
      <c r="AA105" s="10"/>
      <c r="AB105" s="10"/>
    </row>
    <row r="106" spans="1:28" ht="24.75" customHeight="1">
      <c r="A106" s="1253" t="str">
        <f>IF(E106&gt;0,"Wypełnione","")</f>
        <v/>
      </c>
      <c r="B106" s="57"/>
      <c r="C106" s="2145">
        <f>'Og s3a'!C817</f>
        <v>0</v>
      </c>
      <c r="D106" s="2147">
        <f>'Og s3a'!E817</f>
        <v>0</v>
      </c>
      <c r="E106" s="2145">
        <f>'Og s3a'!F817</f>
        <v>0</v>
      </c>
      <c r="F106" s="435">
        <f>O106</f>
        <v>0</v>
      </c>
      <c r="G106" s="435">
        <f t="shared" si="1"/>
        <v>0</v>
      </c>
      <c r="H106" s="236"/>
      <c r="I106" s="236"/>
      <c r="J106" s="236"/>
      <c r="K106" s="236"/>
      <c r="L106" s="10"/>
      <c r="M106" s="10"/>
      <c r="N106" s="396">
        <f>'Og s3a'!G817</f>
        <v>0</v>
      </c>
      <c r="O106" s="237">
        <f>'Og s3a'!H817</f>
        <v>0</v>
      </c>
      <c r="P106" s="398">
        <f>'Og s3a'!D817</f>
        <v>0</v>
      </c>
      <c r="Q106" s="10"/>
      <c r="R106" s="306"/>
      <c r="S106" s="306"/>
      <c r="T106" s="306"/>
      <c r="U106" s="10"/>
      <c r="V106" s="10"/>
      <c r="W106" s="10"/>
      <c r="X106" s="10"/>
      <c r="Y106" s="10"/>
      <c r="Z106" s="10"/>
      <c r="AA106" s="10"/>
      <c r="AB106" s="10"/>
    </row>
    <row r="107" spans="1:28" ht="14.25" customHeight="1">
      <c r="A107" s="1253" t="str">
        <f>A106</f>
        <v/>
      </c>
      <c r="B107" s="57"/>
      <c r="C107" s="2146"/>
      <c r="D107" s="2148"/>
      <c r="E107" s="2146"/>
      <c r="F107" s="234"/>
      <c r="G107" s="1666">
        <f>Import!Q806</f>
        <v>0</v>
      </c>
      <c r="H107" s="234"/>
      <c r="I107" s="234"/>
      <c r="J107" s="234"/>
      <c r="K107" s="234"/>
      <c r="L107" s="10"/>
      <c r="M107" s="10"/>
      <c r="N107" s="397"/>
      <c r="O107" s="233"/>
      <c r="P107" s="419"/>
      <c r="Q107" s="10"/>
      <c r="R107" s="306"/>
      <c r="S107" s="306"/>
      <c r="T107" s="306"/>
      <c r="U107" s="10"/>
      <c r="V107" s="10"/>
      <c r="W107" s="10"/>
      <c r="X107" s="10"/>
      <c r="Y107" s="10"/>
      <c r="Z107" s="10"/>
      <c r="AA107" s="10"/>
      <c r="AB107" s="10"/>
    </row>
    <row r="108" spans="1:28" ht="24.75" customHeight="1">
      <c r="A108" s="1253" t="str">
        <f>IF(E108&gt;0,"Wypełnione","")</f>
        <v/>
      </c>
      <c r="B108" s="57"/>
      <c r="C108" s="2145">
        <f>'Og s3a'!C819</f>
        <v>0</v>
      </c>
      <c r="D108" s="2147">
        <f>'Og s3a'!E819</f>
        <v>0</v>
      </c>
      <c r="E108" s="2145">
        <f>'Og s3a'!F819</f>
        <v>0</v>
      </c>
      <c r="F108" s="435">
        <f>O108</f>
        <v>0</v>
      </c>
      <c r="G108" s="435">
        <f t="shared" si="1"/>
        <v>0</v>
      </c>
      <c r="H108" s="236"/>
      <c r="I108" s="236"/>
      <c r="J108" s="236"/>
      <c r="K108" s="236"/>
      <c r="L108" s="10"/>
      <c r="M108" s="10"/>
      <c r="N108" s="396">
        <f>'Og s3a'!G819</f>
        <v>0</v>
      </c>
      <c r="O108" s="237">
        <f>'Og s3a'!H819</f>
        <v>0</v>
      </c>
      <c r="P108" s="398">
        <f>'Og s3a'!D819</f>
        <v>0</v>
      </c>
      <c r="Q108" s="10"/>
      <c r="R108" s="306"/>
      <c r="S108" s="306"/>
      <c r="T108" s="306"/>
      <c r="U108" s="10"/>
      <c r="V108" s="10"/>
      <c r="W108" s="10"/>
      <c r="X108" s="10"/>
      <c r="Y108" s="10"/>
      <c r="Z108" s="10"/>
      <c r="AA108" s="10"/>
      <c r="AB108" s="10"/>
    </row>
    <row r="109" spans="1:28" ht="14.25" customHeight="1">
      <c r="A109" s="1253" t="str">
        <f>A108</f>
        <v/>
      </c>
      <c r="B109" s="57"/>
      <c r="C109" s="2146"/>
      <c r="D109" s="2148"/>
      <c r="E109" s="2146"/>
      <c r="F109" s="234"/>
      <c r="G109" s="1666">
        <f>Import!Q808</f>
        <v>0</v>
      </c>
      <c r="H109" s="234"/>
      <c r="I109" s="234"/>
      <c r="J109" s="234"/>
      <c r="K109" s="234"/>
      <c r="L109" s="10"/>
      <c r="M109" s="10"/>
      <c r="N109" s="397"/>
      <c r="O109" s="233"/>
      <c r="P109" s="419"/>
      <c r="Q109" s="10"/>
      <c r="R109" s="306"/>
      <c r="S109" s="306"/>
      <c r="T109" s="306"/>
      <c r="U109" s="10"/>
      <c r="V109" s="10"/>
      <c r="W109" s="10"/>
      <c r="X109" s="10"/>
      <c r="Y109" s="10"/>
      <c r="Z109" s="10"/>
      <c r="AA109" s="10"/>
      <c r="AB109" s="10"/>
    </row>
    <row r="110" spans="1:28" ht="24.75" customHeight="1">
      <c r="A110" s="1253" t="str">
        <f>IF(E110&gt;0,"Wypełnione","")</f>
        <v/>
      </c>
      <c r="B110" s="57"/>
      <c r="C110" s="2145">
        <f>'Og s3a'!C821</f>
        <v>0</v>
      </c>
      <c r="D110" s="2147">
        <f>'Og s3a'!E821</f>
        <v>0</v>
      </c>
      <c r="E110" s="2145">
        <f>'Og s3a'!F821</f>
        <v>0</v>
      </c>
      <c r="F110" s="435">
        <f>O110</f>
        <v>0</v>
      </c>
      <c r="G110" s="435">
        <f t="shared" si="1"/>
        <v>0</v>
      </c>
      <c r="H110" s="236"/>
      <c r="I110" s="236"/>
      <c r="J110" s="236"/>
      <c r="K110" s="236"/>
      <c r="L110" s="10"/>
      <c r="M110" s="10"/>
      <c r="N110" s="396">
        <f>'Og s3a'!G821</f>
        <v>0</v>
      </c>
      <c r="O110" s="237">
        <f>'Og s3a'!H821</f>
        <v>0</v>
      </c>
      <c r="P110" s="398">
        <f>'Og s3a'!D821</f>
        <v>0</v>
      </c>
      <c r="Q110" s="10"/>
      <c r="R110" s="306"/>
      <c r="S110" s="306"/>
      <c r="T110" s="306"/>
      <c r="U110" s="10"/>
      <c r="V110" s="10"/>
      <c r="W110" s="10"/>
      <c r="X110" s="10"/>
      <c r="Y110" s="10"/>
      <c r="Z110" s="10"/>
      <c r="AA110" s="10"/>
      <c r="AB110" s="10"/>
    </row>
    <row r="111" spans="1:28" ht="14.25" customHeight="1">
      <c r="A111" s="1253" t="str">
        <f>A110</f>
        <v/>
      </c>
      <c r="B111" s="57"/>
      <c r="C111" s="2146"/>
      <c r="D111" s="2148"/>
      <c r="E111" s="2146"/>
      <c r="F111" s="234"/>
      <c r="G111" s="1666">
        <f>Import!Q810</f>
        <v>0</v>
      </c>
      <c r="H111" s="234"/>
      <c r="I111" s="234"/>
      <c r="J111" s="234"/>
      <c r="K111" s="234"/>
      <c r="L111" s="10"/>
      <c r="M111" s="10"/>
      <c r="N111" s="397"/>
      <c r="O111" s="233"/>
      <c r="P111" s="419"/>
      <c r="Q111" s="10"/>
      <c r="R111" s="306"/>
      <c r="S111" s="306"/>
      <c r="T111" s="306"/>
      <c r="U111" s="10"/>
      <c r="V111" s="10"/>
      <c r="W111" s="10"/>
      <c r="X111" s="10"/>
      <c r="Y111" s="10"/>
      <c r="Z111" s="10"/>
      <c r="AA111" s="10"/>
      <c r="AB111" s="10"/>
    </row>
    <row r="112" spans="1:28" ht="24.75" customHeight="1">
      <c r="A112" s="1253" t="str">
        <f>IF(E112&gt;0,"Wypełnione","")</f>
        <v/>
      </c>
      <c r="B112" s="57"/>
      <c r="C112" s="2145">
        <f>'Og s3a'!C823</f>
        <v>0</v>
      </c>
      <c r="D112" s="2147">
        <f>'Og s3a'!E823</f>
        <v>0</v>
      </c>
      <c r="E112" s="2145">
        <f>'Og s3a'!F823</f>
        <v>0</v>
      </c>
      <c r="F112" s="435">
        <f>O112</f>
        <v>0</v>
      </c>
      <c r="G112" s="435">
        <f t="shared" si="1"/>
        <v>0</v>
      </c>
      <c r="H112" s="236"/>
      <c r="I112" s="236"/>
      <c r="J112" s="236"/>
      <c r="K112" s="236"/>
      <c r="L112" s="10"/>
      <c r="M112" s="10"/>
      <c r="N112" s="396">
        <f>'Og s3a'!G823</f>
        <v>0</v>
      </c>
      <c r="O112" s="237">
        <f>'Og s3a'!H823</f>
        <v>0</v>
      </c>
      <c r="P112" s="398">
        <f>'Og s3a'!D823</f>
        <v>0</v>
      </c>
      <c r="Q112" s="10"/>
      <c r="R112" s="306"/>
      <c r="S112" s="306"/>
      <c r="T112" s="306"/>
      <c r="U112" s="10"/>
      <c r="V112" s="10"/>
      <c r="W112" s="10"/>
      <c r="X112" s="10"/>
      <c r="Y112" s="10"/>
      <c r="Z112" s="10"/>
      <c r="AA112" s="10"/>
      <c r="AB112" s="10"/>
    </row>
    <row r="113" spans="1:28" ht="14.25" customHeight="1">
      <c r="A113" s="1253" t="str">
        <f>A112</f>
        <v/>
      </c>
      <c r="B113" s="57"/>
      <c r="C113" s="2146"/>
      <c r="D113" s="2148"/>
      <c r="E113" s="2146"/>
      <c r="F113" s="234"/>
      <c r="G113" s="1666">
        <f>Import!Q812</f>
        <v>0</v>
      </c>
      <c r="H113" s="234"/>
      <c r="I113" s="234"/>
      <c r="J113" s="234"/>
      <c r="K113" s="234"/>
      <c r="L113" s="10"/>
      <c r="M113" s="10"/>
      <c r="N113" s="397"/>
      <c r="O113" s="233"/>
      <c r="P113" s="419"/>
      <c r="Q113" s="10"/>
      <c r="R113" s="306"/>
      <c r="S113" s="306"/>
      <c r="T113" s="306"/>
      <c r="U113" s="10"/>
      <c r="V113" s="10"/>
      <c r="W113" s="10"/>
      <c r="X113" s="10"/>
      <c r="Y113" s="10"/>
      <c r="Z113" s="10"/>
      <c r="AA113" s="10"/>
      <c r="AB113" s="10"/>
    </row>
    <row r="114" spans="1:28" ht="24.75" customHeight="1">
      <c r="A114" s="1253" t="str">
        <f>IF(E114&gt;0,"Wypełnione","")</f>
        <v/>
      </c>
      <c r="B114" s="57"/>
      <c r="C114" s="2145">
        <f>'Og s3a'!C825</f>
        <v>0</v>
      </c>
      <c r="D114" s="2147">
        <f>'Og s3a'!E825</f>
        <v>0</v>
      </c>
      <c r="E114" s="2145">
        <f>'Og s3a'!F825</f>
        <v>0</v>
      </c>
      <c r="F114" s="435">
        <f>O114</f>
        <v>0</v>
      </c>
      <c r="G114" s="435">
        <f t="shared" si="1"/>
        <v>0</v>
      </c>
      <c r="H114" s="236"/>
      <c r="I114" s="236"/>
      <c r="J114" s="236"/>
      <c r="K114" s="236"/>
      <c r="L114" s="10"/>
      <c r="M114" s="10"/>
      <c r="N114" s="396">
        <f>'Og s3a'!G825</f>
        <v>0</v>
      </c>
      <c r="O114" s="237">
        <f>'Og s3a'!H825</f>
        <v>0</v>
      </c>
      <c r="P114" s="398">
        <f>'Og s3a'!D825</f>
        <v>0</v>
      </c>
      <c r="Q114" s="10"/>
      <c r="R114" s="306"/>
      <c r="S114" s="306"/>
      <c r="T114" s="306"/>
      <c r="U114" s="10"/>
      <c r="V114" s="10"/>
      <c r="W114" s="10"/>
      <c r="X114" s="10"/>
      <c r="Y114" s="10"/>
      <c r="Z114" s="10"/>
      <c r="AA114" s="10"/>
      <c r="AB114" s="10"/>
    </row>
    <row r="115" spans="1:28" ht="14.25" customHeight="1">
      <c r="A115" s="1253" t="str">
        <f>A114</f>
        <v/>
      </c>
      <c r="B115" s="57"/>
      <c r="C115" s="2146"/>
      <c r="D115" s="2148"/>
      <c r="E115" s="2146"/>
      <c r="F115" s="234"/>
      <c r="G115" s="1666">
        <f>Import!Q814</f>
        <v>0</v>
      </c>
      <c r="H115" s="234"/>
      <c r="I115" s="234"/>
      <c r="J115" s="234"/>
      <c r="K115" s="234"/>
      <c r="L115" s="10"/>
      <c r="M115" s="10"/>
      <c r="N115" s="397"/>
      <c r="O115" s="233"/>
      <c r="P115" s="419"/>
      <c r="Q115" s="10"/>
      <c r="R115" s="306"/>
      <c r="S115" s="306"/>
      <c r="T115" s="306"/>
      <c r="U115" s="10"/>
      <c r="V115" s="10"/>
      <c r="W115" s="10"/>
      <c r="X115" s="10"/>
      <c r="Y115" s="10"/>
      <c r="Z115" s="10"/>
      <c r="AA115" s="10"/>
      <c r="AB115" s="10"/>
    </row>
    <row r="116" spans="1:28" ht="24.75" customHeight="1">
      <c r="A116" s="1253" t="str">
        <f>IF(E116&gt;0,"Wypełnione","")</f>
        <v/>
      </c>
      <c r="B116" s="57"/>
      <c r="C116" s="2145">
        <f>'Og s3a'!C827</f>
        <v>0</v>
      </c>
      <c r="D116" s="2147">
        <f>'Og s3a'!E827</f>
        <v>0</v>
      </c>
      <c r="E116" s="2145">
        <f>'Og s3a'!F827</f>
        <v>0</v>
      </c>
      <c r="F116" s="435">
        <f>O116</f>
        <v>0</v>
      </c>
      <c r="G116" s="435">
        <f t="shared" si="1"/>
        <v>0</v>
      </c>
      <c r="H116" s="236"/>
      <c r="I116" s="236"/>
      <c r="J116" s="236"/>
      <c r="K116" s="236"/>
      <c r="L116" s="10"/>
      <c r="M116" s="10"/>
      <c r="N116" s="396">
        <f>'Og s3a'!G827</f>
        <v>0</v>
      </c>
      <c r="O116" s="237">
        <f>'Og s3a'!H827</f>
        <v>0</v>
      </c>
      <c r="P116" s="398">
        <f>'Og s3a'!D827</f>
        <v>0</v>
      </c>
      <c r="Q116" s="10"/>
      <c r="R116" s="306"/>
      <c r="S116" s="306"/>
      <c r="T116" s="306"/>
      <c r="U116" s="10"/>
      <c r="V116" s="10"/>
      <c r="W116" s="10"/>
      <c r="X116" s="10"/>
      <c r="Y116" s="10"/>
      <c r="Z116" s="10"/>
      <c r="AA116" s="10"/>
      <c r="AB116" s="10"/>
    </row>
    <row r="117" spans="1:28" ht="14.25" customHeight="1">
      <c r="A117" s="1253" t="str">
        <f>A116</f>
        <v/>
      </c>
      <c r="B117" s="57"/>
      <c r="C117" s="2146"/>
      <c r="D117" s="2148"/>
      <c r="E117" s="2146"/>
      <c r="F117" s="234"/>
      <c r="G117" s="1666">
        <f>Import!Q816</f>
        <v>0</v>
      </c>
      <c r="H117" s="234"/>
      <c r="I117" s="234"/>
      <c r="J117" s="234"/>
      <c r="K117" s="234"/>
      <c r="L117" s="10"/>
      <c r="M117" s="10"/>
      <c r="N117" s="397"/>
      <c r="O117" s="233"/>
      <c r="P117" s="419"/>
      <c r="Q117" s="10"/>
      <c r="R117" s="306"/>
      <c r="S117" s="306"/>
      <c r="T117" s="306"/>
      <c r="U117" s="10"/>
      <c r="V117" s="10"/>
      <c r="W117" s="10"/>
      <c r="X117" s="10"/>
      <c r="Y117" s="10"/>
      <c r="Z117" s="10"/>
      <c r="AA117" s="10"/>
      <c r="AB117" s="10"/>
    </row>
    <row r="118" spans="1:28" ht="24.75" customHeight="1">
      <c r="A118" s="1253" t="str">
        <f>IF(E118&gt;0,"Wypełnione","")</f>
        <v/>
      </c>
      <c r="B118" s="57"/>
      <c r="C118" s="2145">
        <f>'Og s3a'!C829</f>
        <v>0</v>
      </c>
      <c r="D118" s="2147">
        <f>'Og s3a'!E829</f>
        <v>0</v>
      </c>
      <c r="E118" s="2145">
        <f>'Og s3a'!F829</f>
        <v>0</v>
      </c>
      <c r="F118" s="435">
        <f>O118</f>
        <v>0</v>
      </c>
      <c r="G118" s="435">
        <f t="shared" si="1"/>
        <v>0</v>
      </c>
      <c r="H118" s="236"/>
      <c r="I118" s="236"/>
      <c r="J118" s="236"/>
      <c r="K118" s="236"/>
      <c r="L118" s="10"/>
      <c r="M118" s="10"/>
      <c r="N118" s="396">
        <f>'Og s3a'!G829</f>
        <v>0</v>
      </c>
      <c r="O118" s="237">
        <f>'Og s3a'!H829</f>
        <v>0</v>
      </c>
      <c r="P118" s="398">
        <f>'Og s3a'!D829</f>
        <v>0</v>
      </c>
      <c r="Q118" s="10"/>
      <c r="R118" s="306"/>
      <c r="S118" s="306"/>
      <c r="T118" s="306"/>
      <c r="U118" s="10"/>
      <c r="V118" s="10"/>
      <c r="W118" s="10"/>
      <c r="X118" s="10"/>
      <c r="Y118" s="10"/>
      <c r="Z118" s="10"/>
      <c r="AA118" s="10"/>
      <c r="AB118" s="10"/>
    </row>
    <row r="119" spans="1:28" ht="14.25" customHeight="1">
      <c r="A119" s="1253" t="str">
        <f>A118</f>
        <v/>
      </c>
      <c r="B119" s="57"/>
      <c r="C119" s="2146"/>
      <c r="D119" s="2148"/>
      <c r="E119" s="2146"/>
      <c r="F119" s="234"/>
      <c r="G119" s="1666">
        <f>Import!Q818</f>
        <v>0</v>
      </c>
      <c r="H119" s="234"/>
      <c r="I119" s="234"/>
      <c r="J119" s="234"/>
      <c r="K119" s="234"/>
      <c r="L119" s="10"/>
      <c r="M119" s="10"/>
      <c r="N119" s="397"/>
      <c r="O119" s="233"/>
      <c r="P119" s="419"/>
      <c r="Q119" s="10"/>
      <c r="R119" s="306"/>
      <c r="S119" s="306"/>
      <c r="T119" s="306"/>
      <c r="U119" s="10"/>
      <c r="V119" s="10"/>
      <c r="W119" s="10"/>
      <c r="X119" s="10"/>
      <c r="Y119" s="10"/>
      <c r="Z119" s="10"/>
      <c r="AA119" s="10"/>
      <c r="AB119" s="10"/>
    </row>
    <row r="120" spans="1:28" ht="24.75" customHeight="1">
      <c r="A120" s="1253" t="str">
        <f>IF(E120&gt;0,"Wypełnione","")</f>
        <v/>
      </c>
      <c r="B120" s="57"/>
      <c r="C120" s="2145">
        <f>'Og s3a'!C831</f>
        <v>0</v>
      </c>
      <c r="D120" s="2147">
        <f>'Og s3a'!E831</f>
        <v>0</v>
      </c>
      <c r="E120" s="2145">
        <f>'Og s3a'!F831</f>
        <v>0</v>
      </c>
      <c r="F120" s="435">
        <f>O120</f>
        <v>0</v>
      </c>
      <c r="G120" s="435">
        <f t="shared" si="1"/>
        <v>0</v>
      </c>
      <c r="H120" s="236"/>
      <c r="I120" s="236"/>
      <c r="J120" s="236"/>
      <c r="K120" s="236"/>
      <c r="L120" s="10"/>
      <c r="M120" s="10"/>
      <c r="N120" s="396">
        <f>'Og s3a'!G831</f>
        <v>0</v>
      </c>
      <c r="O120" s="237">
        <f>'Og s3a'!H831</f>
        <v>0</v>
      </c>
      <c r="P120" s="398">
        <f>'Og s3a'!D831</f>
        <v>0</v>
      </c>
      <c r="Q120" s="10"/>
      <c r="R120" s="306"/>
      <c r="S120" s="306"/>
      <c r="T120" s="306"/>
      <c r="U120" s="10"/>
      <c r="V120" s="10"/>
      <c r="W120" s="10"/>
      <c r="X120" s="10"/>
      <c r="Y120" s="10"/>
      <c r="Z120" s="10"/>
      <c r="AA120" s="10"/>
      <c r="AB120" s="10"/>
    </row>
    <row r="121" spans="1:28" ht="14.25" customHeight="1">
      <c r="A121" s="1253" t="str">
        <f>A120</f>
        <v/>
      </c>
      <c r="B121" s="57"/>
      <c r="C121" s="2146"/>
      <c r="D121" s="2148"/>
      <c r="E121" s="2146"/>
      <c r="F121" s="234"/>
      <c r="G121" s="1666">
        <f>Import!Q820</f>
        <v>0</v>
      </c>
      <c r="H121" s="234"/>
      <c r="I121" s="234"/>
      <c r="J121" s="234"/>
      <c r="K121" s="234"/>
      <c r="L121" s="10"/>
      <c r="M121" s="10"/>
      <c r="N121" s="397"/>
      <c r="O121" s="233"/>
      <c r="P121" s="419"/>
      <c r="Q121" s="10"/>
      <c r="R121" s="306"/>
      <c r="S121" s="306"/>
      <c r="T121" s="306"/>
      <c r="U121" s="10"/>
      <c r="V121" s="10"/>
      <c r="W121" s="10"/>
      <c r="X121" s="10"/>
      <c r="Y121" s="10"/>
      <c r="Z121" s="10"/>
      <c r="AA121" s="10"/>
      <c r="AB121" s="10"/>
    </row>
    <row r="122" spans="1:28" ht="24.75" customHeight="1">
      <c r="A122" s="1253" t="str">
        <f>IF(E122&gt;0,"Wypełnione","")</f>
        <v/>
      </c>
      <c r="B122" s="57"/>
      <c r="C122" s="2145">
        <f>'Og s3a'!C833</f>
        <v>0</v>
      </c>
      <c r="D122" s="2147">
        <f>'Og s3a'!E833</f>
        <v>0</v>
      </c>
      <c r="E122" s="2145">
        <f>'Og s3a'!F833</f>
        <v>0</v>
      </c>
      <c r="F122" s="435">
        <f>O122</f>
        <v>0</v>
      </c>
      <c r="G122" s="435">
        <f t="shared" si="1"/>
        <v>0</v>
      </c>
      <c r="H122" s="236"/>
      <c r="I122" s="236"/>
      <c r="J122" s="236"/>
      <c r="K122" s="236"/>
      <c r="L122" s="10"/>
      <c r="M122" s="10"/>
      <c r="N122" s="396">
        <f>'Og s3a'!G833</f>
        <v>0</v>
      </c>
      <c r="O122" s="237">
        <f>'Og s3a'!H833</f>
        <v>0</v>
      </c>
      <c r="P122" s="398">
        <f>'Og s3a'!D833</f>
        <v>0</v>
      </c>
      <c r="Q122" s="10"/>
      <c r="R122" s="306"/>
      <c r="S122" s="306"/>
      <c r="T122" s="306"/>
      <c r="U122" s="10"/>
      <c r="V122" s="10"/>
      <c r="W122" s="10"/>
      <c r="X122" s="10"/>
      <c r="Y122" s="10"/>
      <c r="Z122" s="10"/>
      <c r="AA122" s="10"/>
      <c r="AB122" s="10"/>
    </row>
    <row r="123" spans="1:28" ht="14.25" customHeight="1">
      <c r="A123" s="1253" t="str">
        <f>A122</f>
        <v/>
      </c>
      <c r="B123" s="57"/>
      <c r="C123" s="2146"/>
      <c r="D123" s="2148"/>
      <c r="E123" s="2146"/>
      <c r="F123" s="234"/>
      <c r="G123" s="1666">
        <f>Import!Q822</f>
        <v>0</v>
      </c>
      <c r="H123" s="234"/>
      <c r="I123" s="234"/>
      <c r="J123" s="234"/>
      <c r="K123" s="234"/>
      <c r="L123" s="10"/>
      <c r="M123" s="10"/>
      <c r="N123" s="397"/>
      <c r="O123" s="233"/>
      <c r="P123" s="419"/>
      <c r="Q123" s="10"/>
      <c r="R123" s="306"/>
      <c r="S123" s="306"/>
      <c r="T123" s="306"/>
      <c r="U123" s="10"/>
      <c r="V123" s="10"/>
      <c r="W123" s="10"/>
      <c r="X123" s="10"/>
      <c r="Y123" s="10"/>
      <c r="Z123" s="10"/>
      <c r="AA123" s="10"/>
      <c r="AB123" s="10"/>
    </row>
    <row r="124" spans="1:28" ht="24.75" customHeight="1">
      <c r="A124" s="1253" t="str">
        <f>IF(E124&gt;0,"Wypełnione","")</f>
        <v/>
      </c>
      <c r="B124" s="57"/>
      <c r="C124" s="2145">
        <f>'Og s3a'!C835</f>
        <v>0</v>
      </c>
      <c r="D124" s="2147">
        <f>'Og s3a'!E835</f>
        <v>0</v>
      </c>
      <c r="E124" s="2145">
        <f>'Og s3a'!F835</f>
        <v>0</v>
      </c>
      <c r="F124" s="435">
        <f>O124</f>
        <v>0</v>
      </c>
      <c r="G124" s="435">
        <f t="shared" si="1"/>
        <v>0</v>
      </c>
      <c r="H124" s="236"/>
      <c r="I124" s="236"/>
      <c r="J124" s="236"/>
      <c r="K124" s="236"/>
      <c r="L124" s="10"/>
      <c r="M124" s="10"/>
      <c r="N124" s="396">
        <f>'Og s3a'!G835</f>
        <v>0</v>
      </c>
      <c r="O124" s="237">
        <f>'Og s3a'!H835</f>
        <v>0</v>
      </c>
      <c r="P124" s="398">
        <f>'Og s3a'!D835</f>
        <v>0</v>
      </c>
      <c r="Q124" s="10"/>
      <c r="R124" s="306"/>
      <c r="S124" s="306"/>
      <c r="T124" s="306"/>
      <c r="U124" s="10"/>
      <c r="V124" s="10"/>
      <c r="W124" s="10"/>
      <c r="X124" s="10"/>
      <c r="Y124" s="10"/>
      <c r="Z124" s="10"/>
      <c r="AA124" s="10"/>
      <c r="AB124" s="10"/>
    </row>
    <row r="125" spans="1:28" ht="14.25" customHeight="1">
      <c r="A125" s="1253" t="str">
        <f>A124</f>
        <v/>
      </c>
      <c r="B125" s="57"/>
      <c r="C125" s="2146"/>
      <c r="D125" s="2148"/>
      <c r="E125" s="2146"/>
      <c r="F125" s="234"/>
      <c r="G125" s="1666">
        <f>Import!Q824</f>
        <v>0</v>
      </c>
      <c r="H125" s="234"/>
      <c r="I125" s="234"/>
      <c r="J125" s="234"/>
      <c r="K125" s="234"/>
      <c r="L125" s="10"/>
      <c r="M125" s="10"/>
      <c r="N125" s="397"/>
      <c r="O125" s="233"/>
      <c r="P125" s="419"/>
      <c r="Q125" s="10"/>
      <c r="R125" s="306"/>
      <c r="S125" s="306"/>
      <c r="T125" s="306"/>
      <c r="U125" s="10"/>
      <c r="V125" s="10"/>
      <c r="W125" s="10"/>
      <c r="X125" s="10"/>
      <c r="Y125" s="10"/>
      <c r="Z125" s="10"/>
      <c r="AA125" s="10"/>
      <c r="AB125" s="10"/>
    </row>
    <row r="126" spans="1:28" ht="24.75" customHeight="1">
      <c r="A126" s="1253" t="str">
        <f>IF(E126&gt;0,"Wypełnione","")</f>
        <v/>
      </c>
      <c r="B126" s="57"/>
      <c r="C126" s="2145">
        <f>'Og s3a'!C837</f>
        <v>0</v>
      </c>
      <c r="D126" s="2147">
        <f>'Og s3a'!E837</f>
        <v>0</v>
      </c>
      <c r="E126" s="2145">
        <f>'Og s3a'!F837</f>
        <v>0</v>
      </c>
      <c r="F126" s="435">
        <f>O126</f>
        <v>0</v>
      </c>
      <c r="G126" s="435">
        <f t="shared" si="1"/>
        <v>0</v>
      </c>
      <c r="H126" s="236"/>
      <c r="I126" s="236"/>
      <c r="J126" s="236"/>
      <c r="K126" s="236"/>
      <c r="L126" s="10"/>
      <c r="M126" s="10"/>
      <c r="N126" s="396">
        <f>'Og s3a'!G837</f>
        <v>0</v>
      </c>
      <c r="O126" s="237">
        <f>'Og s3a'!H837</f>
        <v>0</v>
      </c>
      <c r="P126" s="398">
        <f>'Og s3a'!D837</f>
        <v>0</v>
      </c>
      <c r="Q126" s="10"/>
      <c r="R126" s="306"/>
      <c r="S126" s="306"/>
      <c r="T126" s="306"/>
      <c r="U126" s="10"/>
      <c r="V126" s="10"/>
      <c r="W126" s="10"/>
      <c r="X126" s="10"/>
      <c r="Y126" s="10"/>
      <c r="Z126" s="10"/>
      <c r="AA126" s="10"/>
      <c r="AB126" s="10"/>
    </row>
    <row r="127" spans="1:28" ht="14.25" customHeight="1">
      <c r="A127" s="1253" t="str">
        <f>A126</f>
        <v/>
      </c>
      <c r="B127" s="57"/>
      <c r="C127" s="2146"/>
      <c r="D127" s="2148"/>
      <c r="E127" s="2146"/>
      <c r="F127" s="234"/>
      <c r="G127" s="1666">
        <f>Import!Q826</f>
        <v>0</v>
      </c>
      <c r="H127" s="234"/>
      <c r="I127" s="234"/>
      <c r="J127" s="234"/>
      <c r="K127" s="234"/>
      <c r="L127" s="10"/>
      <c r="M127" s="10"/>
      <c r="N127" s="397"/>
      <c r="O127" s="233"/>
      <c r="P127" s="419"/>
      <c r="Q127" s="10"/>
      <c r="R127" s="306"/>
      <c r="S127" s="306"/>
      <c r="T127" s="306"/>
      <c r="U127" s="10"/>
      <c r="V127" s="10"/>
      <c r="W127" s="10"/>
      <c r="X127" s="10"/>
      <c r="Y127" s="10"/>
      <c r="Z127" s="10"/>
      <c r="AA127" s="10"/>
      <c r="AB127" s="10"/>
    </row>
    <row r="128" spans="1:28" ht="24.75" customHeight="1">
      <c r="A128" s="1253" t="str">
        <f>IF(E128&gt;0,"Wypełnione","")</f>
        <v/>
      </c>
      <c r="B128" s="57"/>
      <c r="C128" s="2145">
        <f>'Og s3a'!C839</f>
        <v>0</v>
      </c>
      <c r="D128" s="2147">
        <f>'Og s3a'!E839</f>
        <v>0</v>
      </c>
      <c r="E128" s="2145">
        <f>'Og s3a'!F839</f>
        <v>0</v>
      </c>
      <c r="F128" s="435">
        <f>O128</f>
        <v>0</v>
      </c>
      <c r="G128" s="435">
        <f t="shared" si="1"/>
        <v>0</v>
      </c>
      <c r="H128" s="236"/>
      <c r="I128" s="236"/>
      <c r="J128" s="236"/>
      <c r="K128" s="236"/>
      <c r="L128" s="10"/>
      <c r="M128" s="10"/>
      <c r="N128" s="396">
        <f>'Og s3a'!G839</f>
        <v>0</v>
      </c>
      <c r="O128" s="237">
        <f>'Og s3a'!H839</f>
        <v>0</v>
      </c>
      <c r="P128" s="398">
        <f>'Og s3a'!D839</f>
        <v>0</v>
      </c>
      <c r="Q128" s="10"/>
      <c r="R128" s="306"/>
      <c r="S128" s="306"/>
      <c r="T128" s="306"/>
      <c r="U128" s="10"/>
      <c r="V128" s="10"/>
      <c r="W128" s="10"/>
      <c r="X128" s="10"/>
      <c r="Y128" s="10"/>
      <c r="Z128" s="10"/>
      <c r="AA128" s="10"/>
      <c r="AB128" s="10"/>
    </row>
    <row r="129" spans="1:28" ht="14.25" customHeight="1">
      <c r="A129" s="1253" t="str">
        <f>A128</f>
        <v/>
      </c>
      <c r="B129" s="57"/>
      <c r="C129" s="2146"/>
      <c r="D129" s="2148"/>
      <c r="E129" s="2146"/>
      <c r="F129" s="234"/>
      <c r="G129" s="1666">
        <f>Import!Q828</f>
        <v>0</v>
      </c>
      <c r="H129" s="234"/>
      <c r="I129" s="234"/>
      <c r="J129" s="234"/>
      <c r="K129" s="234"/>
      <c r="L129" s="10"/>
      <c r="M129" s="10"/>
      <c r="N129" s="397"/>
      <c r="O129" s="233"/>
      <c r="P129" s="419"/>
      <c r="Q129" s="10"/>
      <c r="R129" s="306"/>
      <c r="S129" s="306"/>
      <c r="T129" s="306"/>
      <c r="U129" s="10"/>
      <c r="V129" s="10"/>
      <c r="W129" s="10"/>
      <c r="X129" s="10"/>
      <c r="Y129" s="10"/>
      <c r="Z129" s="10"/>
      <c r="AA129" s="10"/>
      <c r="AB129" s="10"/>
    </row>
    <row r="130" spans="1:28" ht="24.75" customHeight="1">
      <c r="A130" s="1253" t="str">
        <f>IF(E130&gt;0,"Wypełnione","")</f>
        <v/>
      </c>
      <c r="B130" s="57"/>
      <c r="C130" s="2145">
        <f>'Og s3a'!C841</f>
        <v>0</v>
      </c>
      <c r="D130" s="2147">
        <f>'Og s3a'!E841</f>
        <v>0</v>
      </c>
      <c r="E130" s="2145">
        <f>'Og s3a'!F841</f>
        <v>0</v>
      </c>
      <c r="F130" s="435">
        <f>O130</f>
        <v>0</v>
      </c>
      <c r="G130" s="435">
        <f t="shared" si="1"/>
        <v>0</v>
      </c>
      <c r="H130" s="236"/>
      <c r="I130" s="236"/>
      <c r="J130" s="236"/>
      <c r="K130" s="236"/>
      <c r="L130" s="10"/>
      <c r="M130" s="10"/>
      <c r="N130" s="396">
        <f>'Og s3a'!G841</f>
        <v>0</v>
      </c>
      <c r="O130" s="237">
        <f>'Og s3a'!H841</f>
        <v>0</v>
      </c>
      <c r="P130" s="398">
        <f>'Og s3a'!D841</f>
        <v>0</v>
      </c>
      <c r="Q130" s="10"/>
      <c r="R130" s="306"/>
      <c r="S130" s="306"/>
      <c r="T130" s="306"/>
      <c r="U130" s="10"/>
      <c r="V130" s="10"/>
      <c r="W130" s="10"/>
      <c r="X130" s="10"/>
      <c r="Y130" s="10"/>
      <c r="Z130" s="10"/>
      <c r="AA130" s="10"/>
      <c r="AB130" s="10"/>
    </row>
    <row r="131" spans="1:28" ht="14.25" customHeight="1">
      <c r="A131" s="1253" t="str">
        <f>A130</f>
        <v/>
      </c>
      <c r="B131" s="57"/>
      <c r="C131" s="2146"/>
      <c r="D131" s="2148"/>
      <c r="E131" s="2146"/>
      <c r="F131" s="234"/>
      <c r="G131" s="1666">
        <f>Import!Q830</f>
        <v>0</v>
      </c>
      <c r="H131" s="234"/>
      <c r="I131" s="234"/>
      <c r="J131" s="234"/>
      <c r="K131" s="234"/>
      <c r="L131" s="10"/>
      <c r="M131" s="10"/>
      <c r="N131" s="397"/>
      <c r="O131" s="233"/>
      <c r="P131" s="419"/>
      <c r="Q131" s="10"/>
      <c r="R131" s="306"/>
      <c r="S131" s="306"/>
      <c r="T131" s="306"/>
      <c r="U131" s="10"/>
      <c r="V131" s="10"/>
      <c r="W131" s="10"/>
      <c r="X131" s="10"/>
      <c r="Y131" s="10"/>
      <c r="Z131" s="10"/>
      <c r="AA131" s="10"/>
      <c r="AB131" s="10"/>
    </row>
    <row r="132" spans="1:28" ht="24.75" customHeight="1">
      <c r="A132" s="1253" t="str">
        <f>IF(E132&gt;0,"Wypełnione","")</f>
        <v/>
      </c>
      <c r="B132" s="57"/>
      <c r="C132" s="2145">
        <f>'Og s3a'!C843</f>
        <v>0</v>
      </c>
      <c r="D132" s="2147">
        <f>'Og s3a'!E843</f>
        <v>0</v>
      </c>
      <c r="E132" s="2145">
        <f>'Og s3a'!F843</f>
        <v>0</v>
      </c>
      <c r="F132" s="435">
        <f>O132</f>
        <v>0</v>
      </c>
      <c r="G132" s="435">
        <f t="shared" si="1"/>
        <v>0</v>
      </c>
      <c r="H132" s="236"/>
      <c r="I132" s="236"/>
      <c r="J132" s="236"/>
      <c r="K132" s="236"/>
      <c r="L132" s="10"/>
      <c r="M132" s="10"/>
      <c r="N132" s="396">
        <f>'Og s3a'!G843</f>
        <v>0</v>
      </c>
      <c r="O132" s="237">
        <f>'Og s3a'!H843</f>
        <v>0</v>
      </c>
      <c r="P132" s="398">
        <f>'Og s3a'!D843</f>
        <v>0</v>
      </c>
      <c r="Q132" s="10"/>
      <c r="R132" s="306"/>
      <c r="S132" s="306"/>
      <c r="T132" s="306"/>
      <c r="U132" s="10"/>
      <c r="V132" s="10"/>
      <c r="W132" s="10"/>
      <c r="X132" s="10"/>
      <c r="Y132" s="10"/>
      <c r="Z132" s="10"/>
      <c r="AA132" s="10"/>
      <c r="AB132" s="10"/>
    </row>
    <row r="133" spans="1:28" ht="14.25" customHeight="1">
      <c r="A133" s="1253" t="str">
        <f>A132</f>
        <v/>
      </c>
      <c r="B133" s="57"/>
      <c r="C133" s="2146"/>
      <c r="D133" s="2148"/>
      <c r="E133" s="2146"/>
      <c r="F133" s="234"/>
      <c r="G133" s="1666">
        <f>Import!Q832</f>
        <v>0</v>
      </c>
      <c r="H133" s="234"/>
      <c r="I133" s="234"/>
      <c r="J133" s="234"/>
      <c r="K133" s="234"/>
      <c r="L133" s="10"/>
      <c r="M133" s="10"/>
      <c r="N133" s="397"/>
      <c r="O133" s="233"/>
      <c r="P133" s="419"/>
      <c r="Q133" s="10"/>
      <c r="R133" s="306"/>
      <c r="S133" s="306"/>
      <c r="T133" s="306"/>
      <c r="U133" s="10"/>
      <c r="V133" s="10"/>
      <c r="W133" s="10"/>
      <c r="X133" s="10"/>
      <c r="Y133" s="10"/>
      <c r="Z133" s="10"/>
      <c r="AA133" s="10"/>
      <c r="AB133" s="10"/>
    </row>
    <row r="134" spans="1:28" ht="24.75" customHeight="1">
      <c r="A134" s="1253" t="str">
        <f>IF(E134&gt;0,"Wypełnione","")</f>
        <v/>
      </c>
      <c r="B134" s="57"/>
      <c r="C134" s="2145">
        <f>'Og s3a'!C845</f>
        <v>0</v>
      </c>
      <c r="D134" s="2147">
        <f>'Og s3a'!E845</f>
        <v>0</v>
      </c>
      <c r="E134" s="2145">
        <f>'Og s3a'!F845</f>
        <v>0</v>
      </c>
      <c r="F134" s="435">
        <f>O134</f>
        <v>0</v>
      </c>
      <c r="G134" s="435">
        <f t="shared" si="1"/>
        <v>0</v>
      </c>
      <c r="H134" s="236"/>
      <c r="I134" s="236"/>
      <c r="J134" s="236"/>
      <c r="K134" s="236"/>
      <c r="L134" s="10"/>
      <c r="M134" s="10"/>
      <c r="N134" s="396">
        <f>'Og s3a'!G845</f>
        <v>0</v>
      </c>
      <c r="O134" s="237">
        <f>'Og s3a'!H845</f>
        <v>0</v>
      </c>
      <c r="P134" s="398">
        <f>'Og s3a'!D845</f>
        <v>0</v>
      </c>
      <c r="Q134" s="10"/>
      <c r="R134" s="306"/>
      <c r="S134" s="306"/>
      <c r="T134" s="306"/>
      <c r="U134" s="10"/>
      <c r="V134" s="10"/>
      <c r="W134" s="10"/>
      <c r="X134" s="10"/>
      <c r="Y134" s="10"/>
      <c r="Z134" s="10"/>
      <c r="AA134" s="10"/>
      <c r="AB134" s="10"/>
    </row>
    <row r="135" spans="1:28" ht="14.25" customHeight="1">
      <c r="A135" s="1253" t="str">
        <f>A134</f>
        <v/>
      </c>
      <c r="B135" s="57"/>
      <c r="C135" s="2146"/>
      <c r="D135" s="2148"/>
      <c r="E135" s="2146"/>
      <c r="F135" s="234"/>
      <c r="G135" s="1666">
        <f>Import!Q834</f>
        <v>0</v>
      </c>
      <c r="H135" s="234"/>
      <c r="I135" s="234"/>
      <c r="J135" s="234"/>
      <c r="K135" s="234"/>
      <c r="L135" s="10"/>
      <c r="M135" s="10"/>
      <c r="N135" s="397"/>
      <c r="O135" s="233"/>
      <c r="P135" s="419"/>
      <c r="Q135" s="10"/>
      <c r="R135" s="306"/>
      <c r="S135" s="306"/>
      <c r="T135" s="306"/>
      <c r="U135" s="10"/>
      <c r="V135" s="10"/>
      <c r="W135" s="10"/>
      <c r="X135" s="10"/>
      <c r="Y135" s="10"/>
      <c r="Z135" s="10"/>
      <c r="AA135" s="10"/>
      <c r="AB135" s="10"/>
    </row>
    <row r="136" spans="1:28" ht="24.75" customHeight="1">
      <c r="A136" s="1253" t="str">
        <f>IF(E136&gt;0,"Wypełnione","")</f>
        <v/>
      </c>
      <c r="B136" s="57"/>
      <c r="C136" s="2145">
        <f>'Og s3a'!C847</f>
        <v>0</v>
      </c>
      <c r="D136" s="2147">
        <f>'Og s3a'!E847</f>
        <v>0</v>
      </c>
      <c r="E136" s="2145">
        <f>'Og s3a'!F847</f>
        <v>0</v>
      </c>
      <c r="F136" s="435">
        <f>O136</f>
        <v>0</v>
      </c>
      <c r="G136" s="435">
        <f t="shared" si="1"/>
        <v>0</v>
      </c>
      <c r="H136" s="236"/>
      <c r="I136" s="236"/>
      <c r="J136" s="236"/>
      <c r="K136" s="236"/>
      <c r="L136" s="10"/>
      <c r="M136" s="10"/>
      <c r="N136" s="396">
        <f>'Og s3a'!G847</f>
        <v>0</v>
      </c>
      <c r="O136" s="237">
        <f>'Og s3a'!H847</f>
        <v>0</v>
      </c>
      <c r="P136" s="398">
        <f>'Og s3a'!D847</f>
        <v>0</v>
      </c>
      <c r="Q136" s="10"/>
      <c r="R136" s="306"/>
      <c r="S136" s="306"/>
      <c r="T136" s="306"/>
      <c r="U136" s="10"/>
      <c r="V136" s="10"/>
      <c r="W136" s="10"/>
      <c r="X136" s="10"/>
      <c r="Y136" s="10"/>
      <c r="Z136" s="10"/>
      <c r="AA136" s="10"/>
      <c r="AB136" s="10"/>
    </row>
    <row r="137" spans="1:28" ht="14.25" customHeight="1">
      <c r="A137" s="1253" t="str">
        <f>A136</f>
        <v/>
      </c>
      <c r="B137" s="57"/>
      <c r="C137" s="2146"/>
      <c r="D137" s="2148"/>
      <c r="E137" s="2146"/>
      <c r="F137" s="234"/>
      <c r="G137" s="1666">
        <f>Import!Q836</f>
        <v>0</v>
      </c>
      <c r="H137" s="234"/>
      <c r="I137" s="234"/>
      <c r="J137" s="234"/>
      <c r="K137" s="234"/>
      <c r="L137" s="10"/>
      <c r="M137" s="10"/>
      <c r="N137" s="397"/>
      <c r="O137" s="233"/>
      <c r="P137" s="419"/>
      <c r="Q137" s="10"/>
      <c r="R137" s="306"/>
      <c r="S137" s="306"/>
      <c r="T137" s="306"/>
      <c r="U137" s="10"/>
      <c r="V137" s="10"/>
      <c r="W137" s="10"/>
      <c r="X137" s="10"/>
      <c r="Y137" s="10"/>
      <c r="Z137" s="10"/>
      <c r="AA137" s="10"/>
      <c r="AB137" s="10"/>
    </row>
    <row r="138" spans="1:28" ht="24.75" customHeight="1">
      <c r="A138" s="1253" t="str">
        <f>IF(E138&gt;0,"Wypełnione","")</f>
        <v/>
      </c>
      <c r="B138" s="57"/>
      <c r="C138" s="2145">
        <f>'Og s3a'!C849</f>
        <v>0</v>
      </c>
      <c r="D138" s="2147">
        <f>'Og s3a'!E849</f>
        <v>0</v>
      </c>
      <c r="E138" s="2145">
        <f>'Og s3a'!F849</f>
        <v>0</v>
      </c>
      <c r="F138" s="435">
        <f>O138</f>
        <v>0</v>
      </c>
      <c r="G138" s="435">
        <f t="shared" si="1"/>
        <v>0</v>
      </c>
      <c r="H138" s="236"/>
      <c r="I138" s="236"/>
      <c r="J138" s="236"/>
      <c r="K138" s="236"/>
      <c r="L138" s="10"/>
      <c r="M138" s="10"/>
      <c r="N138" s="396">
        <f>'Og s3a'!G849</f>
        <v>0</v>
      </c>
      <c r="O138" s="237">
        <f>'Og s3a'!H849</f>
        <v>0</v>
      </c>
      <c r="P138" s="398">
        <f>'Og s3a'!D849</f>
        <v>0</v>
      </c>
      <c r="Q138" s="10"/>
      <c r="R138" s="306"/>
      <c r="S138" s="306"/>
      <c r="T138" s="306"/>
      <c r="U138" s="10"/>
      <c r="V138" s="10"/>
      <c r="W138" s="10"/>
      <c r="X138" s="10"/>
      <c r="Y138" s="10"/>
      <c r="Z138" s="10"/>
      <c r="AA138" s="10"/>
      <c r="AB138" s="10"/>
    </row>
    <row r="139" spans="1:28" ht="14.25" customHeight="1">
      <c r="A139" s="1253" t="str">
        <f>A138</f>
        <v/>
      </c>
      <c r="B139" s="57"/>
      <c r="C139" s="2146"/>
      <c r="D139" s="2148"/>
      <c r="E139" s="2146"/>
      <c r="F139" s="234"/>
      <c r="G139" s="1666">
        <f>Import!Q838</f>
        <v>0</v>
      </c>
      <c r="H139" s="234"/>
      <c r="I139" s="234"/>
      <c r="J139" s="234"/>
      <c r="K139" s="234"/>
      <c r="L139" s="10"/>
      <c r="M139" s="10"/>
      <c r="N139" s="397"/>
      <c r="O139" s="233"/>
      <c r="P139" s="419"/>
      <c r="Q139" s="10"/>
      <c r="R139" s="306"/>
      <c r="S139" s="306"/>
      <c r="T139" s="306"/>
      <c r="U139" s="10"/>
      <c r="V139" s="10"/>
      <c r="W139" s="10"/>
      <c r="X139" s="10"/>
      <c r="Y139" s="10"/>
      <c r="Z139" s="10"/>
      <c r="AA139" s="10"/>
      <c r="AB139" s="10"/>
    </row>
    <row r="140" spans="1:28" ht="24.75" customHeight="1">
      <c r="A140" s="1253" t="str">
        <f>IF(E140&gt;0,"Wypełnione","")</f>
        <v/>
      </c>
      <c r="B140" s="57"/>
      <c r="C140" s="2145">
        <f>'Og s3a'!C851</f>
        <v>0</v>
      </c>
      <c r="D140" s="2147">
        <f>'Og s3a'!E851</f>
        <v>0</v>
      </c>
      <c r="E140" s="2145">
        <f>'Og s3a'!F851</f>
        <v>0</v>
      </c>
      <c r="F140" s="435">
        <f>O140</f>
        <v>0</v>
      </c>
      <c r="G140" s="435">
        <f t="shared" si="1"/>
        <v>0</v>
      </c>
      <c r="H140" s="236"/>
      <c r="I140" s="236"/>
      <c r="J140" s="236"/>
      <c r="K140" s="236"/>
      <c r="L140" s="10"/>
      <c r="M140" s="10"/>
      <c r="N140" s="396">
        <f>'Og s3a'!G851</f>
        <v>0</v>
      </c>
      <c r="O140" s="237">
        <f>'Og s3a'!H851</f>
        <v>0</v>
      </c>
      <c r="P140" s="398">
        <f>'Og s3a'!D851</f>
        <v>0</v>
      </c>
      <c r="Q140" s="10"/>
      <c r="R140" s="306"/>
      <c r="S140" s="306"/>
      <c r="T140" s="306"/>
      <c r="U140" s="10"/>
      <c r="V140" s="10"/>
      <c r="W140" s="10"/>
      <c r="X140" s="10"/>
      <c r="Y140" s="10"/>
      <c r="Z140" s="10"/>
      <c r="AA140" s="10"/>
      <c r="AB140" s="10"/>
    </row>
    <row r="141" spans="1:28" ht="14.25" customHeight="1">
      <c r="A141" s="1253" t="str">
        <f>A140</f>
        <v/>
      </c>
      <c r="B141" s="57"/>
      <c r="C141" s="2146"/>
      <c r="D141" s="2148"/>
      <c r="E141" s="2146"/>
      <c r="F141" s="234"/>
      <c r="G141" s="1666">
        <f>Import!Q840</f>
        <v>0</v>
      </c>
      <c r="H141" s="234"/>
      <c r="I141" s="234"/>
      <c r="J141" s="234"/>
      <c r="K141" s="234"/>
      <c r="L141" s="10"/>
      <c r="M141" s="10"/>
      <c r="N141" s="397"/>
      <c r="O141" s="233"/>
      <c r="P141" s="419"/>
      <c r="Q141" s="10"/>
      <c r="R141" s="306"/>
      <c r="S141" s="306"/>
      <c r="T141" s="306"/>
      <c r="U141" s="10"/>
      <c r="V141" s="10"/>
      <c r="W141" s="10"/>
      <c r="X141" s="10"/>
      <c r="Y141" s="10"/>
      <c r="Z141" s="10"/>
      <c r="AA141" s="10"/>
      <c r="AB141" s="10"/>
    </row>
    <row r="142" spans="1:28" ht="24.75" customHeight="1">
      <c r="A142" s="1253" t="str">
        <f>IF(E142&gt;0,"Wypełnione","")</f>
        <v/>
      </c>
      <c r="B142" s="57"/>
      <c r="C142" s="2145">
        <f>'Og s3a'!C853</f>
        <v>0</v>
      </c>
      <c r="D142" s="2147">
        <f>'Og s3a'!E853</f>
        <v>0</v>
      </c>
      <c r="E142" s="2145">
        <f>'Og s3a'!F853</f>
        <v>0</v>
      </c>
      <c r="F142" s="435">
        <f>O142</f>
        <v>0</v>
      </c>
      <c r="G142" s="435">
        <f t="shared" si="1"/>
        <v>0</v>
      </c>
      <c r="H142" s="236"/>
      <c r="I142" s="236"/>
      <c r="J142" s="236"/>
      <c r="K142" s="236"/>
      <c r="L142" s="10"/>
      <c r="M142" s="10"/>
      <c r="N142" s="396">
        <f>'Og s3a'!G853</f>
        <v>0</v>
      </c>
      <c r="O142" s="237">
        <f>'Og s3a'!H853</f>
        <v>0</v>
      </c>
      <c r="P142" s="398">
        <f>'Og s3a'!D853</f>
        <v>0</v>
      </c>
      <c r="Q142" s="10"/>
      <c r="R142" s="306"/>
      <c r="S142" s="306"/>
      <c r="T142" s="306"/>
      <c r="U142" s="10"/>
      <c r="V142" s="10"/>
      <c r="W142" s="10"/>
      <c r="X142" s="10"/>
      <c r="Y142" s="10"/>
      <c r="Z142" s="10"/>
      <c r="AA142" s="10"/>
      <c r="AB142" s="10"/>
    </row>
    <row r="143" spans="1:28" ht="14.25" customHeight="1">
      <c r="A143" s="1253" t="str">
        <f>A142</f>
        <v/>
      </c>
      <c r="B143" s="57"/>
      <c r="C143" s="2146"/>
      <c r="D143" s="2148"/>
      <c r="E143" s="2146"/>
      <c r="F143" s="234"/>
      <c r="G143" s="1666">
        <f>Import!Q842</f>
        <v>0</v>
      </c>
      <c r="H143" s="234"/>
      <c r="I143" s="234"/>
      <c r="J143" s="234"/>
      <c r="K143" s="234"/>
      <c r="L143" s="10"/>
      <c r="M143" s="10"/>
      <c r="N143" s="397"/>
      <c r="O143" s="233"/>
      <c r="P143" s="419"/>
      <c r="Q143" s="10"/>
      <c r="R143" s="306"/>
      <c r="S143" s="306"/>
      <c r="T143" s="306"/>
      <c r="U143" s="10"/>
      <c r="V143" s="10"/>
      <c r="W143" s="10"/>
      <c r="X143" s="10"/>
      <c r="Y143" s="10"/>
      <c r="Z143" s="10"/>
      <c r="AA143" s="10"/>
      <c r="AB143" s="10"/>
    </row>
    <row r="144" spans="1:28" ht="24.75" customHeight="1">
      <c r="A144" s="1253" t="str">
        <f>IF(E144&gt;0,"Wypełnione","")</f>
        <v/>
      </c>
      <c r="B144" s="57"/>
      <c r="C144" s="2145">
        <f>'Og s3a'!C855</f>
        <v>0</v>
      </c>
      <c r="D144" s="2147">
        <f>'Og s3a'!E855</f>
        <v>0</v>
      </c>
      <c r="E144" s="2145">
        <f>'Og s3a'!F855</f>
        <v>0</v>
      </c>
      <c r="F144" s="435">
        <f>O144</f>
        <v>0</v>
      </c>
      <c r="G144" s="435">
        <f t="shared" si="1"/>
        <v>0</v>
      </c>
      <c r="H144" s="236"/>
      <c r="I144" s="236"/>
      <c r="J144" s="236"/>
      <c r="K144" s="236"/>
      <c r="L144" s="10"/>
      <c r="M144" s="10"/>
      <c r="N144" s="396">
        <f>'Og s3a'!G855</f>
        <v>0</v>
      </c>
      <c r="O144" s="237">
        <f>'Og s3a'!H855</f>
        <v>0</v>
      </c>
      <c r="P144" s="398">
        <f>'Og s3a'!D855</f>
        <v>0</v>
      </c>
      <c r="Q144" s="10"/>
      <c r="R144" s="306"/>
      <c r="S144" s="306"/>
      <c r="T144" s="306"/>
      <c r="U144" s="10"/>
      <c r="V144" s="10"/>
      <c r="W144" s="10"/>
      <c r="X144" s="10"/>
      <c r="Y144" s="10"/>
      <c r="Z144" s="10"/>
      <c r="AA144" s="10"/>
      <c r="AB144" s="10"/>
    </row>
    <row r="145" spans="1:28" ht="14.25" customHeight="1">
      <c r="A145" s="1253" t="str">
        <f>A144</f>
        <v/>
      </c>
      <c r="B145" s="57"/>
      <c r="C145" s="2146"/>
      <c r="D145" s="2148"/>
      <c r="E145" s="2146"/>
      <c r="F145" s="234"/>
      <c r="G145" s="1666">
        <f>Import!Q844</f>
        <v>0</v>
      </c>
      <c r="H145" s="234"/>
      <c r="I145" s="234"/>
      <c r="J145" s="234"/>
      <c r="K145" s="234"/>
      <c r="L145" s="10"/>
      <c r="M145" s="10"/>
      <c r="N145" s="397"/>
      <c r="O145" s="233"/>
      <c r="P145" s="419"/>
      <c r="Q145" s="10"/>
      <c r="R145" s="306"/>
      <c r="S145" s="306"/>
      <c r="T145" s="306"/>
      <c r="U145" s="10"/>
      <c r="V145" s="10"/>
      <c r="W145" s="10"/>
      <c r="X145" s="10"/>
      <c r="Y145" s="10"/>
      <c r="Z145" s="10"/>
      <c r="AA145" s="10"/>
      <c r="AB145" s="10"/>
    </row>
    <row r="146" spans="1:28" ht="24.75" customHeight="1">
      <c r="A146" s="1253" t="str">
        <f>IF(E146&gt;0,"Wypełnione","")</f>
        <v/>
      </c>
      <c r="B146" s="57"/>
      <c r="C146" s="2145">
        <f>'Og s3a'!C857</f>
        <v>0</v>
      </c>
      <c r="D146" s="2147">
        <f>'Og s3a'!E857</f>
        <v>0</v>
      </c>
      <c r="E146" s="2145">
        <f>'Og s3a'!F857</f>
        <v>0</v>
      </c>
      <c r="F146" s="435">
        <f>O146</f>
        <v>0</v>
      </c>
      <c r="G146" s="435">
        <f t="shared" si="1"/>
        <v>0</v>
      </c>
      <c r="H146" s="236"/>
      <c r="I146" s="236"/>
      <c r="J146" s="236"/>
      <c r="K146" s="236"/>
      <c r="L146" s="10"/>
      <c r="M146" s="10"/>
      <c r="N146" s="396">
        <f>'Og s3a'!G857</f>
        <v>0</v>
      </c>
      <c r="O146" s="237">
        <f>'Og s3a'!H857</f>
        <v>0</v>
      </c>
      <c r="P146" s="398">
        <f>'Og s3a'!D857</f>
        <v>0</v>
      </c>
      <c r="Q146" s="10"/>
      <c r="R146" s="306"/>
      <c r="S146" s="306"/>
      <c r="T146" s="306"/>
      <c r="U146" s="10"/>
      <c r="V146" s="10"/>
      <c r="W146" s="10"/>
      <c r="X146" s="10"/>
      <c r="Y146" s="10"/>
      <c r="Z146" s="10"/>
      <c r="AA146" s="10"/>
      <c r="AB146" s="10"/>
    </row>
    <row r="147" spans="1:28" ht="14.25" customHeight="1">
      <c r="A147" s="1253" t="str">
        <f>A146</f>
        <v/>
      </c>
      <c r="B147" s="57"/>
      <c r="C147" s="2146"/>
      <c r="D147" s="2148"/>
      <c r="E147" s="2146"/>
      <c r="F147" s="234"/>
      <c r="G147" s="1666">
        <f>Import!Q846</f>
        <v>0</v>
      </c>
      <c r="H147" s="234"/>
      <c r="I147" s="234"/>
      <c r="J147" s="234"/>
      <c r="K147" s="234"/>
      <c r="L147" s="10"/>
      <c r="M147" s="10"/>
      <c r="N147" s="397"/>
      <c r="O147" s="233"/>
      <c r="P147" s="419"/>
      <c r="Q147" s="10"/>
      <c r="R147" s="306"/>
      <c r="S147" s="306"/>
      <c r="T147" s="306"/>
      <c r="U147" s="10"/>
      <c r="V147" s="10"/>
      <c r="W147" s="10"/>
      <c r="X147" s="10"/>
      <c r="Y147" s="10"/>
      <c r="Z147" s="10"/>
      <c r="AA147" s="10"/>
      <c r="AB147" s="10"/>
    </row>
    <row r="148" spans="1:28" ht="24.75" customHeight="1">
      <c r="A148" s="1253" t="str">
        <f>IF(E148&gt;0,"Wypełnione","")</f>
        <v/>
      </c>
      <c r="B148" s="57"/>
      <c r="C148" s="2145">
        <f>'Og s3a'!C859</f>
        <v>0</v>
      </c>
      <c r="D148" s="2147">
        <f>'Og s3a'!E859</f>
        <v>0</v>
      </c>
      <c r="E148" s="2145">
        <f>'Og s3a'!F859</f>
        <v>0</v>
      </c>
      <c r="F148" s="435">
        <f>O148</f>
        <v>0</v>
      </c>
      <c r="G148" s="435">
        <f t="shared" si="1"/>
        <v>0</v>
      </c>
      <c r="H148" s="236"/>
      <c r="I148" s="236"/>
      <c r="J148" s="236"/>
      <c r="K148" s="236"/>
      <c r="L148" s="10"/>
      <c r="M148" s="10"/>
      <c r="N148" s="396">
        <f>'Og s3a'!G859</f>
        <v>0</v>
      </c>
      <c r="O148" s="237">
        <f>'Og s3a'!H859</f>
        <v>0</v>
      </c>
      <c r="P148" s="398">
        <f>'Og s3a'!D859</f>
        <v>0</v>
      </c>
      <c r="Q148" s="10"/>
      <c r="R148" s="306"/>
      <c r="S148" s="306"/>
      <c r="T148" s="306"/>
      <c r="U148" s="10"/>
      <c r="V148" s="10"/>
      <c r="W148" s="10"/>
      <c r="X148" s="10"/>
      <c r="Y148" s="10"/>
      <c r="Z148" s="10"/>
      <c r="AA148" s="10"/>
      <c r="AB148" s="10"/>
    </row>
    <row r="149" spans="1:28" ht="14.25" customHeight="1">
      <c r="A149" s="1253" t="str">
        <f>A148</f>
        <v/>
      </c>
      <c r="B149" s="57"/>
      <c r="C149" s="2146"/>
      <c r="D149" s="2148"/>
      <c r="E149" s="2146"/>
      <c r="F149" s="234"/>
      <c r="G149" s="1666">
        <f>Import!Q848</f>
        <v>0</v>
      </c>
      <c r="H149" s="234"/>
      <c r="I149" s="234"/>
      <c r="J149" s="234"/>
      <c r="K149" s="234"/>
      <c r="L149" s="10"/>
      <c r="M149" s="10"/>
      <c r="N149" s="397"/>
      <c r="O149" s="233"/>
      <c r="P149" s="419"/>
      <c r="Q149" s="10"/>
      <c r="R149" s="306"/>
      <c r="S149" s="306"/>
      <c r="T149" s="306"/>
      <c r="U149" s="10"/>
      <c r="V149" s="10"/>
      <c r="W149" s="10"/>
      <c r="X149" s="10"/>
      <c r="Y149" s="10"/>
      <c r="Z149" s="10"/>
      <c r="AA149" s="10"/>
      <c r="AB149" s="10"/>
    </row>
    <row r="150" spans="1:28" ht="24.75" customHeight="1">
      <c r="A150" s="1253" t="str">
        <f>IF(E150&gt;0,"Wypełnione","")</f>
        <v/>
      </c>
      <c r="B150" s="57"/>
      <c r="C150" s="2145">
        <f>'Og s3a'!C861</f>
        <v>0</v>
      </c>
      <c r="D150" s="2147">
        <f>'Og s3a'!E861</f>
        <v>0</v>
      </c>
      <c r="E150" s="2145">
        <f>'Og s3a'!F861</f>
        <v>0</v>
      </c>
      <c r="F150" s="435">
        <f>O150</f>
        <v>0</v>
      </c>
      <c r="G150" s="435">
        <f t="shared" si="1"/>
        <v>0</v>
      </c>
      <c r="H150" s="236"/>
      <c r="I150" s="236"/>
      <c r="J150" s="236"/>
      <c r="K150" s="236"/>
      <c r="L150" s="10"/>
      <c r="M150" s="10"/>
      <c r="N150" s="396">
        <f>'Og s3a'!G861</f>
        <v>0</v>
      </c>
      <c r="O150" s="237">
        <f>'Og s3a'!H861</f>
        <v>0</v>
      </c>
      <c r="P150" s="398">
        <f>'Og s3a'!D861</f>
        <v>0</v>
      </c>
      <c r="Q150" s="10"/>
      <c r="R150" s="306"/>
      <c r="S150" s="306"/>
      <c r="T150" s="306"/>
      <c r="U150" s="10"/>
      <c r="V150" s="10"/>
      <c r="W150" s="10"/>
      <c r="X150" s="10"/>
      <c r="Y150" s="10"/>
      <c r="Z150" s="10"/>
      <c r="AA150" s="10"/>
      <c r="AB150" s="10"/>
    </row>
    <row r="151" spans="1:28" ht="14.25" customHeight="1">
      <c r="A151" s="1253" t="str">
        <f>A150</f>
        <v/>
      </c>
      <c r="B151" s="57"/>
      <c r="C151" s="2146"/>
      <c r="D151" s="2148"/>
      <c r="E151" s="2146"/>
      <c r="F151" s="234"/>
      <c r="G151" s="1666">
        <f>Import!Q850</f>
        <v>0</v>
      </c>
      <c r="H151" s="234"/>
      <c r="I151" s="234"/>
      <c r="J151" s="234"/>
      <c r="K151" s="234"/>
      <c r="L151" s="10"/>
      <c r="M151" s="10"/>
      <c r="N151" s="397"/>
      <c r="O151" s="233"/>
      <c r="P151" s="419"/>
      <c r="Q151" s="10"/>
      <c r="R151" s="306"/>
      <c r="S151" s="306"/>
      <c r="T151" s="306"/>
      <c r="U151" s="10"/>
      <c r="V151" s="10"/>
      <c r="W151" s="10"/>
      <c r="X151" s="10"/>
      <c r="Y151" s="10"/>
      <c r="Z151" s="10"/>
      <c r="AA151" s="10"/>
      <c r="AB151" s="10"/>
    </row>
    <row r="152" spans="1:28" ht="24.75" customHeight="1">
      <c r="A152" s="1253" t="str">
        <f>IF(E152&gt;0,"Wypełnione","")</f>
        <v/>
      </c>
      <c r="B152" s="57"/>
      <c r="C152" s="2145">
        <f>'Og s3a'!C863</f>
        <v>0</v>
      </c>
      <c r="D152" s="2147">
        <f>'Og s3a'!E863</f>
        <v>0</v>
      </c>
      <c r="E152" s="2145">
        <f>'Og s3a'!F863</f>
        <v>0</v>
      </c>
      <c r="F152" s="435">
        <f>O152</f>
        <v>0</v>
      </c>
      <c r="G152" s="435">
        <f t="shared" si="1"/>
        <v>0</v>
      </c>
      <c r="H152" s="236"/>
      <c r="I152" s="236"/>
      <c r="J152" s="236"/>
      <c r="K152" s="236"/>
      <c r="L152" s="10"/>
      <c r="M152" s="10"/>
      <c r="N152" s="396">
        <f>'Og s3a'!G863</f>
        <v>0</v>
      </c>
      <c r="O152" s="237">
        <f>'Og s3a'!H863</f>
        <v>0</v>
      </c>
      <c r="P152" s="398">
        <f>'Og s3a'!D863</f>
        <v>0</v>
      </c>
      <c r="Q152" s="10"/>
      <c r="R152" s="306"/>
      <c r="S152" s="306"/>
      <c r="T152" s="306"/>
      <c r="U152" s="10"/>
      <c r="V152" s="10"/>
      <c r="W152" s="10"/>
      <c r="X152" s="10"/>
      <c r="Y152" s="10"/>
      <c r="Z152" s="10"/>
      <c r="AA152" s="10"/>
      <c r="AB152" s="10"/>
    </row>
    <row r="153" spans="1:28" ht="14.25" customHeight="1">
      <c r="A153" s="1253" t="str">
        <f>A152</f>
        <v/>
      </c>
      <c r="B153" s="57"/>
      <c r="C153" s="2146"/>
      <c r="D153" s="2148"/>
      <c r="E153" s="2146"/>
      <c r="F153" s="234"/>
      <c r="G153" s="1666">
        <f>Import!Q852</f>
        <v>0</v>
      </c>
      <c r="H153" s="234"/>
      <c r="I153" s="234"/>
      <c r="J153" s="234"/>
      <c r="K153" s="234"/>
      <c r="L153" s="10"/>
      <c r="M153" s="10"/>
      <c r="N153" s="397"/>
      <c r="O153" s="233"/>
      <c r="P153" s="419"/>
      <c r="Q153" s="10"/>
      <c r="R153" s="306"/>
      <c r="S153" s="306"/>
      <c r="T153" s="306"/>
      <c r="U153" s="10"/>
      <c r="V153" s="10"/>
      <c r="W153" s="10"/>
      <c r="X153" s="10"/>
      <c r="Y153" s="10"/>
      <c r="Z153" s="10"/>
      <c r="AA153" s="10"/>
      <c r="AB153" s="10"/>
    </row>
    <row r="154" spans="1:28" ht="24.75" customHeight="1">
      <c r="A154" s="1253" t="str">
        <f>IF(E154&gt;0,"Wypełnione","")</f>
        <v/>
      </c>
      <c r="B154" s="57"/>
      <c r="C154" s="2145">
        <f>'Og s3a'!C865</f>
        <v>0</v>
      </c>
      <c r="D154" s="2147">
        <f>'Og s3a'!E865</f>
        <v>0</v>
      </c>
      <c r="E154" s="2145">
        <f>'Og s3a'!F865</f>
        <v>0</v>
      </c>
      <c r="F154" s="435">
        <f>O154</f>
        <v>0</v>
      </c>
      <c r="G154" s="435">
        <f t="shared" si="1"/>
        <v>0</v>
      </c>
      <c r="H154" s="236"/>
      <c r="I154" s="236"/>
      <c r="J154" s="236"/>
      <c r="K154" s="236"/>
      <c r="L154" s="10"/>
      <c r="M154" s="10"/>
      <c r="N154" s="396">
        <f>'Og s3a'!G865</f>
        <v>0</v>
      </c>
      <c r="O154" s="237">
        <f>'Og s3a'!H865</f>
        <v>0</v>
      </c>
      <c r="P154" s="398">
        <f>'Og s3a'!D865</f>
        <v>0</v>
      </c>
      <c r="Q154" s="10"/>
      <c r="R154" s="306"/>
      <c r="S154" s="306"/>
      <c r="T154" s="306"/>
      <c r="U154" s="10"/>
      <c r="V154" s="10"/>
      <c r="W154" s="10"/>
      <c r="X154" s="10"/>
      <c r="Y154" s="10"/>
      <c r="Z154" s="10"/>
      <c r="AA154" s="10"/>
      <c r="AB154" s="10"/>
    </row>
    <row r="155" spans="1:28" ht="14.25" customHeight="1">
      <c r="A155" s="1253" t="str">
        <f>A154</f>
        <v/>
      </c>
      <c r="B155" s="57"/>
      <c r="C155" s="2146"/>
      <c r="D155" s="2148"/>
      <c r="E155" s="2146"/>
      <c r="F155" s="234"/>
      <c r="G155" s="1666">
        <f>Import!Q854</f>
        <v>0</v>
      </c>
      <c r="H155" s="234"/>
      <c r="I155" s="234"/>
      <c r="J155" s="234"/>
      <c r="K155" s="234"/>
      <c r="L155" s="10"/>
      <c r="M155" s="10"/>
      <c r="N155" s="397"/>
      <c r="O155" s="233"/>
      <c r="P155" s="419"/>
      <c r="Q155" s="10"/>
      <c r="R155" s="306"/>
      <c r="S155" s="306"/>
      <c r="T155" s="306"/>
      <c r="U155" s="10"/>
      <c r="V155" s="10"/>
      <c r="W155" s="10"/>
      <c r="X155" s="10"/>
      <c r="Y155" s="10"/>
      <c r="Z155" s="10"/>
      <c r="AA155" s="10"/>
      <c r="AB155" s="10"/>
    </row>
    <row r="156" spans="1:28" ht="24.75" customHeight="1">
      <c r="A156" s="1253" t="str">
        <f>IF(E156&gt;0,"Wypełnione","")</f>
        <v/>
      </c>
      <c r="B156" s="57"/>
      <c r="C156" s="2145">
        <f>'Og s3a'!C867</f>
        <v>0</v>
      </c>
      <c r="D156" s="2147">
        <f>'Og s3a'!E867</f>
        <v>0</v>
      </c>
      <c r="E156" s="2145">
        <f>'Og s3a'!F867</f>
        <v>0</v>
      </c>
      <c r="F156" s="435">
        <f>O156</f>
        <v>0</v>
      </c>
      <c r="G156" s="435">
        <f t="shared" si="1"/>
        <v>0</v>
      </c>
      <c r="H156" s="236"/>
      <c r="I156" s="236"/>
      <c r="J156" s="236"/>
      <c r="K156" s="236"/>
      <c r="L156" s="10"/>
      <c r="M156" s="10"/>
      <c r="N156" s="396">
        <f>'Og s3a'!G867</f>
        <v>0</v>
      </c>
      <c r="O156" s="237">
        <f>'Og s3a'!H867</f>
        <v>0</v>
      </c>
      <c r="P156" s="398">
        <f>'Og s3a'!D867</f>
        <v>0</v>
      </c>
      <c r="Q156" s="10"/>
      <c r="R156" s="306"/>
      <c r="S156" s="306"/>
      <c r="T156" s="306"/>
      <c r="U156" s="10"/>
      <c r="V156" s="10"/>
      <c r="W156" s="10"/>
      <c r="X156" s="10"/>
      <c r="Y156" s="10"/>
      <c r="Z156" s="10"/>
      <c r="AA156" s="10"/>
      <c r="AB156" s="10"/>
    </row>
    <row r="157" spans="1:28" ht="14.25" customHeight="1">
      <c r="A157" s="1253" t="str">
        <f>A156</f>
        <v/>
      </c>
      <c r="B157" s="57"/>
      <c r="C157" s="2146"/>
      <c r="D157" s="2148"/>
      <c r="E157" s="2146"/>
      <c r="F157" s="234"/>
      <c r="G157" s="1666">
        <f>Import!Q856</f>
        <v>0</v>
      </c>
      <c r="H157" s="234"/>
      <c r="I157" s="234"/>
      <c r="J157" s="234"/>
      <c r="K157" s="234"/>
      <c r="L157" s="10"/>
      <c r="M157" s="10"/>
      <c r="N157" s="397"/>
      <c r="O157" s="233"/>
      <c r="P157" s="419"/>
      <c r="Q157" s="10"/>
      <c r="R157" s="306"/>
      <c r="S157" s="306"/>
      <c r="T157" s="306"/>
      <c r="U157" s="10"/>
      <c r="V157" s="10"/>
      <c r="W157" s="10"/>
      <c r="X157" s="10"/>
      <c r="Y157" s="10"/>
      <c r="Z157" s="10"/>
      <c r="AA157" s="10"/>
      <c r="AB157" s="10"/>
    </row>
    <row r="158" spans="1:28" ht="24.75" customHeight="1">
      <c r="A158" s="1253" t="str">
        <f>IF(E158&gt;0,"Wypełnione","")</f>
        <v/>
      </c>
      <c r="B158" s="57"/>
      <c r="C158" s="2145">
        <f>'Og s3a'!C869</f>
        <v>0</v>
      </c>
      <c r="D158" s="2147">
        <f>'Og s3a'!E869</f>
        <v>0</v>
      </c>
      <c r="E158" s="2145">
        <f>'Og s3a'!F869</f>
        <v>0</v>
      </c>
      <c r="F158" s="435">
        <f>O158</f>
        <v>0</v>
      </c>
      <c r="G158" s="435">
        <f t="shared" si="1"/>
        <v>0</v>
      </c>
      <c r="H158" s="236"/>
      <c r="I158" s="236"/>
      <c r="J158" s="236"/>
      <c r="K158" s="236"/>
      <c r="L158" s="10"/>
      <c r="M158" s="10"/>
      <c r="N158" s="396">
        <f>'Og s3a'!G869</f>
        <v>0</v>
      </c>
      <c r="O158" s="237">
        <f>'Og s3a'!H869</f>
        <v>0</v>
      </c>
      <c r="P158" s="398">
        <f>'Og s3a'!D869</f>
        <v>0</v>
      </c>
      <c r="Q158" s="10"/>
      <c r="R158" s="306"/>
      <c r="S158" s="306"/>
      <c r="T158" s="306"/>
      <c r="U158" s="10"/>
      <c r="V158" s="10"/>
      <c r="W158" s="10"/>
      <c r="X158" s="10"/>
      <c r="Y158" s="10"/>
      <c r="Z158" s="10"/>
      <c r="AA158" s="10"/>
      <c r="AB158" s="10"/>
    </row>
    <row r="159" spans="1:28" ht="14.25" customHeight="1">
      <c r="A159" s="1253" t="str">
        <f>A158</f>
        <v/>
      </c>
      <c r="B159" s="57"/>
      <c r="C159" s="2146"/>
      <c r="D159" s="2148"/>
      <c r="E159" s="2146"/>
      <c r="F159" s="234"/>
      <c r="G159" s="1666">
        <f>Import!Q858</f>
        <v>0</v>
      </c>
      <c r="H159" s="234"/>
      <c r="I159" s="234"/>
      <c r="J159" s="234"/>
      <c r="K159" s="234"/>
      <c r="L159" s="10"/>
      <c r="M159" s="10"/>
      <c r="N159" s="397"/>
      <c r="O159" s="233"/>
      <c r="P159" s="419"/>
      <c r="Q159" s="10"/>
      <c r="R159" s="306"/>
      <c r="S159" s="306"/>
      <c r="T159" s="306"/>
      <c r="U159" s="10"/>
      <c r="V159" s="10"/>
      <c r="W159" s="10"/>
      <c r="X159" s="10"/>
      <c r="Y159" s="10"/>
      <c r="Z159" s="10"/>
      <c r="AA159" s="10"/>
      <c r="AB159" s="10"/>
    </row>
    <row r="160" spans="1:28" ht="24.75" customHeight="1">
      <c r="A160" s="1253" t="str">
        <f>IF(E160&gt;0,"Wypełnione","")</f>
        <v/>
      </c>
      <c r="B160" s="57"/>
      <c r="C160" s="2145">
        <f>'Og s3a'!C871</f>
        <v>0</v>
      </c>
      <c r="D160" s="2147">
        <f>'Og s3a'!E871</f>
        <v>0</v>
      </c>
      <c r="E160" s="2145">
        <f>'Og s3a'!F871</f>
        <v>0</v>
      </c>
      <c r="F160" s="435">
        <f>O160</f>
        <v>0</v>
      </c>
      <c r="G160" s="435">
        <f t="shared" si="1"/>
        <v>0</v>
      </c>
      <c r="H160" s="236"/>
      <c r="I160" s="236"/>
      <c r="J160" s="236"/>
      <c r="K160" s="236"/>
      <c r="L160" s="10"/>
      <c r="M160" s="10"/>
      <c r="N160" s="396">
        <f>'Og s3a'!G871</f>
        <v>0</v>
      </c>
      <c r="O160" s="237">
        <f>'Og s3a'!H871</f>
        <v>0</v>
      </c>
      <c r="P160" s="398">
        <f>'Og s3a'!D871</f>
        <v>0</v>
      </c>
      <c r="Q160" s="10"/>
      <c r="R160" s="306"/>
      <c r="S160" s="306"/>
      <c r="T160" s="306"/>
      <c r="U160" s="10"/>
      <c r="V160" s="10"/>
      <c r="W160" s="10"/>
      <c r="X160" s="10"/>
      <c r="Y160" s="10"/>
      <c r="Z160" s="10"/>
      <c r="AA160" s="10"/>
      <c r="AB160" s="10"/>
    </row>
    <row r="161" spans="1:28" ht="14.25" customHeight="1">
      <c r="A161" s="1253" t="str">
        <f>A160</f>
        <v/>
      </c>
      <c r="B161" s="57"/>
      <c r="C161" s="2146"/>
      <c r="D161" s="2148"/>
      <c r="E161" s="2146"/>
      <c r="F161" s="234"/>
      <c r="G161" s="1666">
        <f>Import!Q860</f>
        <v>0</v>
      </c>
      <c r="H161" s="234"/>
      <c r="I161" s="234"/>
      <c r="J161" s="234"/>
      <c r="K161" s="234"/>
      <c r="L161" s="10"/>
      <c r="M161" s="10"/>
      <c r="N161" s="397"/>
      <c r="O161" s="233"/>
      <c r="P161" s="419"/>
      <c r="Q161" s="10"/>
      <c r="R161" s="306"/>
      <c r="S161" s="306"/>
      <c r="T161" s="306"/>
      <c r="U161" s="10"/>
      <c r="V161" s="10"/>
      <c r="W161" s="10"/>
      <c r="X161" s="10"/>
      <c r="Y161" s="10"/>
      <c r="Z161" s="10"/>
      <c r="AA161" s="10"/>
      <c r="AB161" s="10"/>
    </row>
    <row r="162" spans="1:28" ht="24.75" customHeight="1">
      <c r="A162" s="1253" t="str">
        <f>IF(E162&gt;0,"Wypełnione","")</f>
        <v/>
      </c>
      <c r="B162" s="57"/>
      <c r="C162" s="2145">
        <f>'Og s3a'!C873</f>
        <v>0</v>
      </c>
      <c r="D162" s="2147">
        <f>'Og s3a'!E873</f>
        <v>0</v>
      </c>
      <c r="E162" s="2145">
        <f>'Og s3a'!F873</f>
        <v>0</v>
      </c>
      <c r="F162" s="435">
        <f>O162</f>
        <v>0</v>
      </c>
      <c r="G162" s="435">
        <f t="shared" si="1"/>
        <v>0</v>
      </c>
      <c r="H162" s="236"/>
      <c r="I162" s="236"/>
      <c r="J162" s="236"/>
      <c r="K162" s="236"/>
      <c r="L162" s="10"/>
      <c r="M162" s="10"/>
      <c r="N162" s="396">
        <f>'Og s3a'!G873</f>
        <v>0</v>
      </c>
      <c r="O162" s="237">
        <f>'Og s3a'!H873</f>
        <v>0</v>
      </c>
      <c r="P162" s="398">
        <f>'Og s3a'!D873</f>
        <v>0</v>
      </c>
      <c r="Q162" s="10"/>
      <c r="R162" s="306"/>
      <c r="S162" s="306"/>
      <c r="T162" s="306"/>
      <c r="U162" s="10"/>
      <c r="V162" s="10"/>
      <c r="W162" s="10"/>
      <c r="X162" s="10"/>
      <c r="Y162" s="10"/>
      <c r="Z162" s="10"/>
      <c r="AA162" s="10"/>
      <c r="AB162" s="10"/>
    </row>
    <row r="163" spans="1:28" ht="14.25" customHeight="1">
      <c r="A163" s="1253" t="str">
        <f>A162</f>
        <v/>
      </c>
      <c r="B163" s="57"/>
      <c r="C163" s="2146"/>
      <c r="D163" s="2148"/>
      <c r="E163" s="2146"/>
      <c r="F163" s="234"/>
      <c r="G163" s="1666">
        <f>Import!Q862</f>
        <v>0</v>
      </c>
      <c r="H163" s="234"/>
      <c r="I163" s="234"/>
      <c r="J163" s="234"/>
      <c r="K163" s="234"/>
      <c r="L163" s="10"/>
      <c r="M163" s="10"/>
      <c r="N163" s="397"/>
      <c r="O163" s="233"/>
      <c r="P163" s="419"/>
      <c r="Q163" s="10"/>
      <c r="R163" s="306"/>
      <c r="S163" s="306"/>
      <c r="T163" s="306"/>
      <c r="U163" s="10"/>
      <c r="V163" s="10"/>
      <c r="W163" s="10"/>
      <c r="X163" s="10"/>
      <c r="Y163" s="10"/>
      <c r="Z163" s="10"/>
      <c r="AA163" s="10"/>
      <c r="AB163" s="10"/>
    </row>
    <row r="164" spans="1:28" ht="24.75" customHeight="1">
      <c r="A164" s="1253" t="str">
        <f>IF(E164&gt;0,"Wypełnione","")</f>
        <v/>
      </c>
      <c r="B164" s="57"/>
      <c r="C164" s="2145">
        <f>'Og s3a'!C875</f>
        <v>0</v>
      </c>
      <c r="D164" s="2147">
        <f>'Og s3a'!E875</f>
        <v>0</v>
      </c>
      <c r="E164" s="2145">
        <f>'Og s3a'!F875</f>
        <v>0</v>
      </c>
      <c r="F164" s="435">
        <f>O164</f>
        <v>0</v>
      </c>
      <c r="G164" s="435">
        <f t="shared" si="1"/>
        <v>0</v>
      </c>
      <c r="H164" s="236"/>
      <c r="I164" s="236"/>
      <c r="J164" s="236"/>
      <c r="K164" s="236"/>
      <c r="L164" s="10"/>
      <c r="M164" s="10"/>
      <c r="N164" s="396">
        <f>'Og s3a'!G875</f>
        <v>0</v>
      </c>
      <c r="O164" s="237">
        <f>'Og s3a'!H875</f>
        <v>0</v>
      </c>
      <c r="P164" s="398">
        <f>'Og s3a'!D875</f>
        <v>0</v>
      </c>
      <c r="Q164" s="10"/>
      <c r="R164" s="306"/>
      <c r="S164" s="306"/>
      <c r="T164" s="306"/>
      <c r="U164" s="10"/>
      <c r="V164" s="10"/>
      <c r="W164" s="10"/>
      <c r="X164" s="10"/>
      <c r="Y164" s="10"/>
      <c r="Z164" s="10"/>
      <c r="AA164" s="10"/>
      <c r="AB164" s="10"/>
    </row>
    <row r="165" spans="1:28" ht="14.25" customHeight="1">
      <c r="A165" s="1253" t="str">
        <f>A164</f>
        <v/>
      </c>
      <c r="B165" s="57"/>
      <c r="C165" s="2146"/>
      <c r="D165" s="2148"/>
      <c r="E165" s="2146"/>
      <c r="F165" s="234"/>
      <c r="G165" s="1666">
        <f>Import!Q864</f>
        <v>0</v>
      </c>
      <c r="H165" s="234"/>
      <c r="I165" s="234"/>
      <c r="J165" s="234"/>
      <c r="K165" s="234"/>
      <c r="L165" s="10"/>
      <c r="M165" s="10"/>
      <c r="N165" s="397"/>
      <c r="O165" s="233"/>
      <c r="P165" s="419"/>
      <c r="Q165" s="10"/>
      <c r="R165" s="306"/>
      <c r="S165" s="306"/>
      <c r="T165" s="306"/>
      <c r="U165" s="10"/>
      <c r="V165" s="10"/>
      <c r="W165" s="10"/>
      <c r="X165" s="10"/>
      <c r="Y165" s="10"/>
      <c r="Z165" s="10"/>
      <c r="AA165" s="10"/>
      <c r="AB165" s="10"/>
    </row>
    <row r="166" spans="1:28" ht="24.75" customHeight="1">
      <c r="A166" s="1253" t="str">
        <f>IF(E166&gt;0,"Wypełnione","")</f>
        <v/>
      </c>
      <c r="B166" s="57"/>
      <c r="C166" s="2145">
        <f>'Og s3a'!C877</f>
        <v>0</v>
      </c>
      <c r="D166" s="2147">
        <f>'Og s3a'!E877</f>
        <v>0</v>
      </c>
      <c r="E166" s="2145">
        <f>'Og s3a'!F877</f>
        <v>0</v>
      </c>
      <c r="F166" s="435">
        <f>O166</f>
        <v>0</v>
      </c>
      <c r="G166" s="435">
        <f t="shared" si="1"/>
        <v>0</v>
      </c>
      <c r="H166" s="236"/>
      <c r="I166" s="236"/>
      <c r="J166" s="236"/>
      <c r="K166" s="236"/>
      <c r="L166" s="10"/>
      <c r="M166" s="10"/>
      <c r="N166" s="396">
        <f>'Og s3a'!G877</f>
        <v>0</v>
      </c>
      <c r="O166" s="237">
        <f>'Og s3a'!H877</f>
        <v>0</v>
      </c>
      <c r="P166" s="398">
        <f>'Og s3a'!D877</f>
        <v>0</v>
      </c>
      <c r="Q166" s="10"/>
      <c r="R166" s="306"/>
      <c r="S166" s="306"/>
      <c r="T166" s="306"/>
      <c r="U166" s="10"/>
      <c r="V166" s="10"/>
      <c r="W166" s="10"/>
      <c r="X166" s="10"/>
      <c r="Y166" s="10"/>
      <c r="Z166" s="10"/>
      <c r="AA166" s="10"/>
      <c r="AB166" s="10"/>
    </row>
    <row r="167" spans="1:28" ht="14.25" customHeight="1">
      <c r="A167" s="1253" t="str">
        <f>A166</f>
        <v/>
      </c>
      <c r="B167" s="57"/>
      <c r="C167" s="2146"/>
      <c r="D167" s="2148"/>
      <c r="E167" s="2146"/>
      <c r="F167" s="234"/>
      <c r="G167" s="1666">
        <f>Import!Q866</f>
        <v>0</v>
      </c>
      <c r="H167" s="234"/>
      <c r="I167" s="234"/>
      <c r="J167" s="234"/>
      <c r="K167" s="234"/>
      <c r="L167" s="10"/>
      <c r="M167" s="10"/>
      <c r="N167" s="397"/>
      <c r="O167" s="233"/>
      <c r="P167" s="419"/>
      <c r="Q167" s="10"/>
      <c r="R167" s="306"/>
      <c r="S167" s="306"/>
      <c r="T167" s="306"/>
      <c r="U167" s="10"/>
      <c r="V167" s="10"/>
      <c r="W167" s="10"/>
      <c r="X167" s="10"/>
      <c r="Y167" s="10"/>
      <c r="Z167" s="10"/>
      <c r="AA167" s="10"/>
      <c r="AB167" s="10"/>
    </row>
    <row r="168" spans="1:28" ht="24.75" customHeight="1">
      <c r="A168" s="1253" t="str">
        <f>IF(E168&gt;0,"Wypełnione","")</f>
        <v/>
      </c>
      <c r="B168" s="57"/>
      <c r="C168" s="2145">
        <f>'Og s3a'!C879</f>
        <v>0</v>
      </c>
      <c r="D168" s="2147">
        <f>'Og s3a'!E879</f>
        <v>0</v>
      </c>
      <c r="E168" s="2145">
        <f>'Og s3a'!F879</f>
        <v>0</v>
      </c>
      <c r="F168" s="435">
        <f>O168</f>
        <v>0</v>
      </c>
      <c r="G168" s="435">
        <f t="shared" ref="G168:G230" si="2">P168</f>
        <v>0</v>
      </c>
      <c r="H168" s="236"/>
      <c r="I168" s="236"/>
      <c r="J168" s="236"/>
      <c r="K168" s="236"/>
      <c r="L168" s="10"/>
      <c r="M168" s="10"/>
      <c r="N168" s="396">
        <f>'Og s3a'!G879</f>
        <v>0</v>
      </c>
      <c r="O168" s="237">
        <f>'Og s3a'!H879</f>
        <v>0</v>
      </c>
      <c r="P168" s="398">
        <f>'Og s3a'!D879</f>
        <v>0</v>
      </c>
      <c r="Q168" s="10"/>
      <c r="R168" s="306"/>
      <c r="S168" s="306"/>
      <c r="T168" s="306"/>
      <c r="U168" s="10"/>
      <c r="V168" s="10"/>
      <c r="W168" s="10"/>
      <c r="X168" s="10"/>
      <c r="Y168" s="10"/>
      <c r="Z168" s="10"/>
      <c r="AA168" s="10"/>
      <c r="AB168" s="10"/>
    </row>
    <row r="169" spans="1:28" ht="14.25" customHeight="1">
      <c r="A169" s="1253" t="str">
        <f>A168</f>
        <v/>
      </c>
      <c r="B169" s="57"/>
      <c r="C169" s="2146"/>
      <c r="D169" s="2148"/>
      <c r="E169" s="2146"/>
      <c r="F169" s="234"/>
      <c r="G169" s="1666">
        <f>Import!Q868</f>
        <v>0</v>
      </c>
      <c r="H169" s="234"/>
      <c r="I169" s="234"/>
      <c r="J169" s="234"/>
      <c r="K169" s="234"/>
      <c r="L169" s="10"/>
      <c r="M169" s="10"/>
      <c r="N169" s="397"/>
      <c r="O169" s="233"/>
      <c r="P169" s="419"/>
      <c r="Q169" s="10"/>
      <c r="R169" s="306"/>
      <c r="S169" s="306"/>
      <c r="T169" s="306"/>
      <c r="U169" s="10"/>
      <c r="V169" s="10"/>
      <c r="W169" s="10"/>
      <c r="X169" s="10"/>
      <c r="Y169" s="10"/>
      <c r="Z169" s="10"/>
      <c r="AA169" s="10"/>
      <c r="AB169" s="10"/>
    </row>
    <row r="170" spans="1:28" ht="24.75" customHeight="1">
      <c r="A170" s="1253" t="str">
        <f>IF(E170&gt;0,"Wypełnione","")</f>
        <v/>
      </c>
      <c r="B170" s="57"/>
      <c r="C170" s="2145">
        <f>'Og s3a'!C881</f>
        <v>0</v>
      </c>
      <c r="D170" s="2147">
        <f>'Og s3a'!E881</f>
        <v>0</v>
      </c>
      <c r="E170" s="2145">
        <f>'Og s3a'!F881</f>
        <v>0</v>
      </c>
      <c r="F170" s="435">
        <f>O170</f>
        <v>0</v>
      </c>
      <c r="G170" s="435">
        <f t="shared" si="2"/>
        <v>0</v>
      </c>
      <c r="H170" s="236"/>
      <c r="I170" s="236"/>
      <c r="J170" s="236"/>
      <c r="K170" s="236"/>
      <c r="L170" s="10"/>
      <c r="M170" s="10"/>
      <c r="N170" s="396">
        <f>'Og s3a'!G881</f>
        <v>0</v>
      </c>
      <c r="O170" s="237">
        <f>'Og s3a'!H881</f>
        <v>0</v>
      </c>
      <c r="P170" s="398">
        <f>'Og s3a'!D881</f>
        <v>0</v>
      </c>
      <c r="Q170" s="10"/>
      <c r="R170" s="306"/>
      <c r="S170" s="306"/>
      <c r="T170" s="306"/>
      <c r="U170" s="10"/>
      <c r="V170" s="10"/>
      <c r="W170" s="10"/>
      <c r="X170" s="10"/>
      <c r="Y170" s="10"/>
      <c r="Z170" s="10"/>
      <c r="AA170" s="10"/>
      <c r="AB170" s="10"/>
    </row>
    <row r="171" spans="1:28" ht="14.25" customHeight="1">
      <c r="A171" s="1253" t="str">
        <f>A170</f>
        <v/>
      </c>
      <c r="B171" s="57"/>
      <c r="C171" s="2146"/>
      <c r="D171" s="2148"/>
      <c r="E171" s="2146"/>
      <c r="F171" s="234"/>
      <c r="G171" s="1666">
        <f>Import!Q870</f>
        <v>0</v>
      </c>
      <c r="H171" s="234"/>
      <c r="I171" s="234"/>
      <c r="J171" s="234"/>
      <c r="K171" s="234"/>
      <c r="L171" s="10"/>
      <c r="M171" s="10"/>
      <c r="N171" s="397"/>
      <c r="O171" s="233"/>
      <c r="P171" s="419"/>
      <c r="Q171" s="10"/>
      <c r="R171" s="306"/>
      <c r="S171" s="306"/>
      <c r="T171" s="306"/>
      <c r="U171" s="10"/>
      <c r="V171" s="10"/>
      <c r="W171" s="10"/>
      <c r="X171" s="10"/>
      <c r="Y171" s="10"/>
      <c r="Z171" s="10"/>
      <c r="AA171" s="10"/>
      <c r="AB171" s="10"/>
    </row>
    <row r="172" spans="1:28" ht="24.75" customHeight="1">
      <c r="A172" s="1253" t="str">
        <f>IF(E172&gt;0,"Wypełnione","")</f>
        <v/>
      </c>
      <c r="B172" s="57"/>
      <c r="C172" s="2145">
        <f>'Og s3a'!C883</f>
        <v>0</v>
      </c>
      <c r="D172" s="2147">
        <f>'Og s3a'!E883</f>
        <v>0</v>
      </c>
      <c r="E172" s="2145">
        <f>'Og s3a'!F883</f>
        <v>0</v>
      </c>
      <c r="F172" s="435">
        <f>O172</f>
        <v>0</v>
      </c>
      <c r="G172" s="435">
        <f t="shared" si="2"/>
        <v>0</v>
      </c>
      <c r="H172" s="236"/>
      <c r="I172" s="236"/>
      <c r="J172" s="236"/>
      <c r="K172" s="236"/>
      <c r="L172" s="10"/>
      <c r="M172" s="10"/>
      <c r="N172" s="396">
        <f>'Og s3a'!G883</f>
        <v>0</v>
      </c>
      <c r="O172" s="237">
        <f>'Og s3a'!H883</f>
        <v>0</v>
      </c>
      <c r="P172" s="398">
        <f>'Og s3a'!D883</f>
        <v>0</v>
      </c>
      <c r="Q172" s="10"/>
      <c r="R172" s="306"/>
      <c r="S172" s="306"/>
      <c r="T172" s="306"/>
      <c r="U172" s="10"/>
      <c r="V172" s="10"/>
      <c r="W172" s="10"/>
      <c r="X172" s="10"/>
      <c r="Y172" s="10"/>
      <c r="Z172" s="10"/>
      <c r="AA172" s="10"/>
      <c r="AB172" s="10"/>
    </row>
    <row r="173" spans="1:28" ht="14.25" customHeight="1">
      <c r="A173" s="1253" t="str">
        <f>A172</f>
        <v/>
      </c>
      <c r="B173" s="57"/>
      <c r="C173" s="2146"/>
      <c r="D173" s="2148"/>
      <c r="E173" s="2146"/>
      <c r="F173" s="234"/>
      <c r="G173" s="1666">
        <f>Import!Q872</f>
        <v>0</v>
      </c>
      <c r="H173" s="234"/>
      <c r="I173" s="234"/>
      <c r="J173" s="234"/>
      <c r="K173" s="234"/>
      <c r="L173" s="10"/>
      <c r="M173" s="10"/>
      <c r="N173" s="397"/>
      <c r="O173" s="233"/>
      <c r="P173" s="419"/>
      <c r="Q173" s="10"/>
      <c r="R173" s="306"/>
      <c r="S173" s="306"/>
      <c r="T173" s="306"/>
      <c r="U173" s="10"/>
      <c r="V173" s="10"/>
      <c r="W173" s="10"/>
      <c r="X173" s="10"/>
      <c r="Y173" s="10"/>
      <c r="Z173" s="10"/>
      <c r="AA173" s="10"/>
      <c r="AB173" s="10"/>
    </row>
    <row r="174" spans="1:28" ht="24.75" customHeight="1">
      <c r="A174" s="1253" t="str">
        <f>IF(E174&gt;0,"Wypełnione","")</f>
        <v/>
      </c>
      <c r="B174" s="57"/>
      <c r="C174" s="2145">
        <f>'Og s3a'!C885</f>
        <v>0</v>
      </c>
      <c r="D174" s="2147">
        <f>'Og s3a'!E885</f>
        <v>0</v>
      </c>
      <c r="E174" s="2145">
        <f>'Og s3a'!F885</f>
        <v>0</v>
      </c>
      <c r="F174" s="435">
        <f>O174</f>
        <v>0</v>
      </c>
      <c r="G174" s="435">
        <f t="shared" si="2"/>
        <v>0</v>
      </c>
      <c r="H174" s="236"/>
      <c r="I174" s="236"/>
      <c r="J174" s="236"/>
      <c r="K174" s="236"/>
      <c r="L174" s="10"/>
      <c r="M174" s="10"/>
      <c r="N174" s="396">
        <f>'Og s3a'!G885</f>
        <v>0</v>
      </c>
      <c r="O174" s="237">
        <f>'Og s3a'!H885</f>
        <v>0</v>
      </c>
      <c r="P174" s="398">
        <f>'Og s3a'!D885</f>
        <v>0</v>
      </c>
      <c r="Q174" s="10"/>
      <c r="R174" s="306"/>
      <c r="S174" s="306"/>
      <c r="T174" s="306"/>
      <c r="U174" s="10"/>
      <c r="V174" s="10"/>
      <c r="W174" s="10"/>
      <c r="X174" s="10"/>
      <c r="Y174" s="10"/>
      <c r="Z174" s="10"/>
      <c r="AA174" s="10"/>
      <c r="AB174" s="10"/>
    </row>
    <row r="175" spans="1:28" ht="14.25" customHeight="1">
      <c r="A175" s="1253" t="str">
        <f>A174</f>
        <v/>
      </c>
      <c r="B175" s="57"/>
      <c r="C175" s="2146"/>
      <c r="D175" s="2148"/>
      <c r="E175" s="2146"/>
      <c r="F175" s="234"/>
      <c r="G175" s="1666">
        <f>Import!Q874</f>
        <v>0</v>
      </c>
      <c r="H175" s="234"/>
      <c r="I175" s="234"/>
      <c r="J175" s="234"/>
      <c r="K175" s="234"/>
      <c r="L175" s="10"/>
      <c r="M175" s="10"/>
      <c r="N175" s="397"/>
      <c r="O175" s="233"/>
      <c r="P175" s="419"/>
      <c r="Q175" s="10"/>
      <c r="R175" s="306"/>
      <c r="S175" s="306"/>
      <c r="T175" s="306"/>
      <c r="U175" s="10"/>
      <c r="V175" s="10"/>
      <c r="W175" s="10"/>
      <c r="X175" s="10"/>
      <c r="Y175" s="10"/>
      <c r="Z175" s="10"/>
      <c r="AA175" s="10"/>
      <c r="AB175" s="10"/>
    </row>
    <row r="176" spans="1:28" ht="24.75" customHeight="1">
      <c r="A176" s="1253" t="str">
        <f>IF(E176&gt;0,"Wypełnione","")</f>
        <v/>
      </c>
      <c r="B176" s="57"/>
      <c r="C176" s="2145">
        <f>'Og s3a'!C887</f>
        <v>0</v>
      </c>
      <c r="D176" s="2147">
        <f>'Og s3a'!E887</f>
        <v>0</v>
      </c>
      <c r="E176" s="2145">
        <f>'Og s3a'!F887</f>
        <v>0</v>
      </c>
      <c r="F176" s="435">
        <f>O176</f>
        <v>0</v>
      </c>
      <c r="G176" s="435">
        <f t="shared" si="2"/>
        <v>0</v>
      </c>
      <c r="H176" s="236"/>
      <c r="I176" s="236"/>
      <c r="J176" s="236"/>
      <c r="K176" s="236"/>
      <c r="L176" s="10"/>
      <c r="M176" s="10"/>
      <c r="N176" s="396">
        <f>'Og s3a'!G887</f>
        <v>0</v>
      </c>
      <c r="O176" s="237">
        <f>'Og s3a'!H887</f>
        <v>0</v>
      </c>
      <c r="P176" s="398">
        <f>'Og s3a'!D887</f>
        <v>0</v>
      </c>
      <c r="Q176" s="10"/>
      <c r="R176" s="306"/>
      <c r="S176" s="306"/>
      <c r="T176" s="306"/>
      <c r="U176" s="10"/>
      <c r="V176" s="10"/>
      <c r="W176" s="10"/>
      <c r="X176" s="10"/>
      <c r="Y176" s="10"/>
      <c r="Z176" s="10"/>
      <c r="AA176" s="10"/>
      <c r="AB176" s="10"/>
    </row>
    <row r="177" spans="1:28" ht="14.25" customHeight="1">
      <c r="A177" s="1253" t="str">
        <f>A176</f>
        <v/>
      </c>
      <c r="B177" s="57"/>
      <c r="C177" s="2146"/>
      <c r="D177" s="2148"/>
      <c r="E177" s="2146"/>
      <c r="F177" s="234"/>
      <c r="G177" s="1666">
        <f>Import!Q876</f>
        <v>0</v>
      </c>
      <c r="H177" s="234"/>
      <c r="I177" s="234"/>
      <c r="J177" s="234"/>
      <c r="K177" s="234"/>
      <c r="L177" s="10"/>
      <c r="M177" s="10"/>
      <c r="N177" s="397"/>
      <c r="O177" s="233"/>
      <c r="P177" s="419"/>
      <c r="Q177" s="10"/>
      <c r="R177" s="306"/>
      <c r="S177" s="306"/>
      <c r="T177" s="306"/>
      <c r="U177" s="10"/>
      <c r="V177" s="10"/>
      <c r="W177" s="10"/>
      <c r="X177" s="10"/>
      <c r="Y177" s="10"/>
      <c r="Z177" s="10"/>
      <c r="AA177" s="10"/>
      <c r="AB177" s="10"/>
    </row>
    <row r="178" spans="1:28" ht="24.75" customHeight="1">
      <c r="A178" s="1253" t="str">
        <f>IF(E178&gt;0,"Wypełnione","")</f>
        <v/>
      </c>
      <c r="B178" s="57"/>
      <c r="C178" s="2145">
        <f>'Og s3a'!C889</f>
        <v>0</v>
      </c>
      <c r="D178" s="2147">
        <f>'Og s3a'!E889</f>
        <v>0</v>
      </c>
      <c r="E178" s="2145">
        <f>'Og s3a'!F889</f>
        <v>0</v>
      </c>
      <c r="F178" s="435">
        <f>O178</f>
        <v>0</v>
      </c>
      <c r="G178" s="435">
        <f t="shared" si="2"/>
        <v>0</v>
      </c>
      <c r="H178" s="236"/>
      <c r="I178" s="236"/>
      <c r="J178" s="236"/>
      <c r="K178" s="236"/>
      <c r="L178" s="10"/>
      <c r="M178" s="10"/>
      <c r="N178" s="396">
        <f>'Og s3a'!G889</f>
        <v>0</v>
      </c>
      <c r="O178" s="237">
        <f>'Og s3a'!H889</f>
        <v>0</v>
      </c>
      <c r="P178" s="398">
        <f>'Og s3a'!D889</f>
        <v>0</v>
      </c>
      <c r="Q178" s="10"/>
      <c r="R178" s="306"/>
      <c r="S178" s="306"/>
      <c r="T178" s="306"/>
      <c r="U178" s="10"/>
      <c r="V178" s="10"/>
      <c r="W178" s="10"/>
      <c r="X178" s="10"/>
      <c r="Y178" s="10"/>
      <c r="Z178" s="10"/>
      <c r="AA178" s="10"/>
      <c r="AB178" s="10"/>
    </row>
    <row r="179" spans="1:28" ht="14.25" customHeight="1">
      <c r="A179" s="1253" t="str">
        <f>A178</f>
        <v/>
      </c>
      <c r="B179" s="57"/>
      <c r="C179" s="2146"/>
      <c r="D179" s="2148"/>
      <c r="E179" s="2146"/>
      <c r="F179" s="234"/>
      <c r="G179" s="1666">
        <f>Import!Q878</f>
        <v>0</v>
      </c>
      <c r="H179" s="234"/>
      <c r="I179" s="234"/>
      <c r="J179" s="234"/>
      <c r="K179" s="234"/>
      <c r="L179" s="10"/>
      <c r="M179" s="10"/>
      <c r="N179" s="397"/>
      <c r="O179" s="233"/>
      <c r="P179" s="419"/>
      <c r="Q179" s="10"/>
      <c r="R179" s="306"/>
      <c r="S179" s="306"/>
      <c r="T179" s="306"/>
      <c r="U179" s="10"/>
      <c r="V179" s="10"/>
      <c r="W179" s="10"/>
      <c r="X179" s="10"/>
      <c r="Y179" s="10"/>
      <c r="Z179" s="10"/>
      <c r="AA179" s="10"/>
      <c r="AB179" s="10"/>
    </row>
    <row r="180" spans="1:28" ht="24.75" customHeight="1">
      <c r="A180" s="1253" t="str">
        <f>IF(E180&gt;0,"Wypełnione","")</f>
        <v/>
      </c>
      <c r="B180" s="57"/>
      <c r="C180" s="2145">
        <f>'Og s3a'!C891</f>
        <v>0</v>
      </c>
      <c r="D180" s="2147">
        <f>'Og s3a'!E891</f>
        <v>0</v>
      </c>
      <c r="E180" s="2145">
        <f>'Og s3a'!F891</f>
        <v>0</v>
      </c>
      <c r="F180" s="435">
        <f>O180</f>
        <v>0</v>
      </c>
      <c r="G180" s="435">
        <f t="shared" si="2"/>
        <v>0</v>
      </c>
      <c r="H180" s="236"/>
      <c r="I180" s="236"/>
      <c r="J180" s="236"/>
      <c r="K180" s="236"/>
      <c r="L180" s="10"/>
      <c r="M180" s="10"/>
      <c r="N180" s="396">
        <f>'Og s3a'!G891</f>
        <v>0</v>
      </c>
      <c r="O180" s="237">
        <f>'Og s3a'!H891</f>
        <v>0</v>
      </c>
      <c r="P180" s="398">
        <f>'Og s3a'!D891</f>
        <v>0</v>
      </c>
      <c r="Q180" s="10"/>
      <c r="R180" s="306"/>
      <c r="S180" s="306"/>
      <c r="T180" s="306"/>
      <c r="U180" s="10"/>
      <c r="V180" s="10"/>
      <c r="W180" s="10"/>
      <c r="X180" s="10"/>
      <c r="Y180" s="10"/>
      <c r="Z180" s="10"/>
      <c r="AA180" s="10"/>
      <c r="AB180" s="10"/>
    </row>
    <row r="181" spans="1:28" ht="14.25" customHeight="1">
      <c r="A181" s="1253" t="str">
        <f>A180</f>
        <v/>
      </c>
      <c r="B181" s="57"/>
      <c r="C181" s="2146"/>
      <c r="D181" s="2148"/>
      <c r="E181" s="2146"/>
      <c r="F181" s="234"/>
      <c r="G181" s="1666">
        <f>Import!Q880</f>
        <v>0</v>
      </c>
      <c r="H181" s="234"/>
      <c r="I181" s="234"/>
      <c r="J181" s="234"/>
      <c r="K181" s="234"/>
      <c r="L181" s="10"/>
      <c r="M181" s="10"/>
      <c r="N181" s="397"/>
      <c r="O181" s="233"/>
      <c r="P181" s="419"/>
      <c r="Q181" s="10"/>
      <c r="R181" s="306"/>
      <c r="S181" s="306"/>
      <c r="T181" s="306"/>
      <c r="U181" s="10"/>
      <c r="V181" s="10"/>
      <c r="W181" s="10"/>
      <c r="X181" s="10"/>
      <c r="Y181" s="10"/>
      <c r="Z181" s="10"/>
      <c r="AA181" s="10"/>
      <c r="AB181" s="10"/>
    </row>
    <row r="182" spans="1:28" ht="24.75" customHeight="1">
      <c r="A182" s="1253" t="str">
        <f>IF(E182&gt;0,"Wypełnione","")</f>
        <v/>
      </c>
      <c r="B182" s="57"/>
      <c r="C182" s="2145">
        <f>'Og s3a'!C893</f>
        <v>0</v>
      </c>
      <c r="D182" s="2147">
        <f>'Og s3a'!E893</f>
        <v>0</v>
      </c>
      <c r="E182" s="2145">
        <f>'Og s3a'!F893</f>
        <v>0</v>
      </c>
      <c r="F182" s="435">
        <f>O182</f>
        <v>0</v>
      </c>
      <c r="G182" s="435">
        <f t="shared" si="2"/>
        <v>0</v>
      </c>
      <c r="H182" s="236"/>
      <c r="I182" s="236"/>
      <c r="J182" s="236"/>
      <c r="K182" s="236"/>
      <c r="L182" s="10"/>
      <c r="M182" s="10"/>
      <c r="N182" s="396">
        <f>'Og s3a'!G893</f>
        <v>0</v>
      </c>
      <c r="O182" s="237">
        <f>'Og s3a'!H893</f>
        <v>0</v>
      </c>
      <c r="P182" s="398">
        <f>'Og s3a'!D893</f>
        <v>0</v>
      </c>
      <c r="Q182" s="10"/>
      <c r="R182" s="306"/>
      <c r="S182" s="306"/>
      <c r="T182" s="306"/>
      <c r="U182" s="10"/>
      <c r="V182" s="10"/>
      <c r="W182" s="10"/>
      <c r="X182" s="10"/>
      <c r="Y182" s="10"/>
      <c r="Z182" s="10"/>
      <c r="AA182" s="10"/>
      <c r="AB182" s="10"/>
    </row>
    <row r="183" spans="1:28" ht="14.25" customHeight="1">
      <c r="A183" s="1253" t="str">
        <f>A182</f>
        <v/>
      </c>
      <c r="B183" s="57"/>
      <c r="C183" s="2146"/>
      <c r="D183" s="2148"/>
      <c r="E183" s="2146"/>
      <c r="F183" s="234"/>
      <c r="G183" s="1666">
        <f>Import!Q882</f>
        <v>0</v>
      </c>
      <c r="H183" s="234"/>
      <c r="I183" s="234"/>
      <c r="J183" s="234"/>
      <c r="K183" s="234"/>
      <c r="L183" s="10"/>
      <c r="M183" s="10"/>
      <c r="N183" s="397"/>
      <c r="O183" s="233"/>
      <c r="P183" s="419"/>
      <c r="Q183" s="10"/>
      <c r="R183" s="306"/>
      <c r="S183" s="306"/>
      <c r="T183" s="306"/>
      <c r="U183" s="10"/>
      <c r="V183" s="10"/>
      <c r="W183" s="10"/>
      <c r="X183" s="10"/>
      <c r="Y183" s="10"/>
      <c r="Z183" s="10"/>
      <c r="AA183" s="10"/>
      <c r="AB183" s="10"/>
    </row>
    <row r="184" spans="1:28" ht="24.75" customHeight="1">
      <c r="A184" s="1253" t="str">
        <f>IF(E184&gt;0,"Wypełnione","")</f>
        <v/>
      </c>
      <c r="B184" s="57"/>
      <c r="C184" s="2145">
        <f>'Og s3a'!C895</f>
        <v>0</v>
      </c>
      <c r="D184" s="2147">
        <f>'Og s3a'!E895</f>
        <v>0</v>
      </c>
      <c r="E184" s="2145">
        <f>'Og s3a'!F895</f>
        <v>0</v>
      </c>
      <c r="F184" s="435">
        <f>O184</f>
        <v>0</v>
      </c>
      <c r="G184" s="435">
        <f t="shared" si="2"/>
        <v>0</v>
      </c>
      <c r="H184" s="236"/>
      <c r="I184" s="236"/>
      <c r="J184" s="236"/>
      <c r="K184" s="236"/>
      <c r="L184" s="10"/>
      <c r="M184" s="10"/>
      <c r="N184" s="396">
        <f>'Og s3a'!G895</f>
        <v>0</v>
      </c>
      <c r="O184" s="237">
        <f>'Og s3a'!H895</f>
        <v>0</v>
      </c>
      <c r="P184" s="398">
        <f>'Og s3a'!D895</f>
        <v>0</v>
      </c>
      <c r="Q184" s="10"/>
      <c r="R184" s="306"/>
      <c r="S184" s="306"/>
      <c r="T184" s="306"/>
      <c r="U184" s="10"/>
      <c r="V184" s="10"/>
      <c r="W184" s="10"/>
      <c r="X184" s="10"/>
      <c r="Y184" s="10"/>
      <c r="Z184" s="10"/>
      <c r="AA184" s="10"/>
      <c r="AB184" s="10"/>
    </row>
    <row r="185" spans="1:28" ht="14.25" customHeight="1">
      <c r="A185" s="1253" t="str">
        <f>A184</f>
        <v/>
      </c>
      <c r="B185" s="57"/>
      <c r="C185" s="2146"/>
      <c r="D185" s="2148"/>
      <c r="E185" s="2146"/>
      <c r="F185" s="234"/>
      <c r="G185" s="1666">
        <f>Import!Q884</f>
        <v>0</v>
      </c>
      <c r="H185" s="234"/>
      <c r="I185" s="234"/>
      <c r="J185" s="234"/>
      <c r="K185" s="234"/>
      <c r="L185" s="10"/>
      <c r="M185" s="10"/>
      <c r="N185" s="397"/>
      <c r="O185" s="233"/>
      <c r="P185" s="419"/>
      <c r="Q185" s="10"/>
      <c r="R185" s="306"/>
      <c r="S185" s="306"/>
      <c r="T185" s="306"/>
      <c r="U185" s="10"/>
      <c r="V185" s="10"/>
      <c r="W185" s="10"/>
      <c r="X185" s="10"/>
      <c r="Y185" s="10"/>
      <c r="Z185" s="10"/>
      <c r="AA185" s="10"/>
      <c r="AB185" s="10"/>
    </row>
    <row r="186" spans="1:28" ht="24.75" customHeight="1">
      <c r="A186" s="1253" t="str">
        <f>IF(E186&gt;0,"Wypełnione","")</f>
        <v/>
      </c>
      <c r="B186" s="57"/>
      <c r="C186" s="2145">
        <f>'Og s3a'!C897</f>
        <v>0</v>
      </c>
      <c r="D186" s="2147">
        <f>'Og s3a'!E897</f>
        <v>0</v>
      </c>
      <c r="E186" s="2145">
        <f>'Og s3a'!F897</f>
        <v>0</v>
      </c>
      <c r="F186" s="435">
        <f>O186</f>
        <v>0</v>
      </c>
      <c r="G186" s="435">
        <f t="shared" si="2"/>
        <v>0</v>
      </c>
      <c r="H186" s="236"/>
      <c r="I186" s="236"/>
      <c r="J186" s="236"/>
      <c r="K186" s="236"/>
      <c r="L186" s="10"/>
      <c r="M186" s="10"/>
      <c r="N186" s="396">
        <f>'Og s3a'!G897</f>
        <v>0</v>
      </c>
      <c r="O186" s="237">
        <f>'Og s3a'!H897</f>
        <v>0</v>
      </c>
      <c r="P186" s="398">
        <f>'Og s3a'!D897</f>
        <v>0</v>
      </c>
      <c r="Q186" s="10"/>
      <c r="R186" s="306"/>
      <c r="S186" s="306"/>
      <c r="T186" s="306"/>
      <c r="U186" s="10"/>
      <c r="V186" s="10"/>
      <c r="W186" s="10"/>
      <c r="X186" s="10"/>
      <c r="Y186" s="10"/>
      <c r="Z186" s="10"/>
      <c r="AA186" s="10"/>
      <c r="AB186" s="10"/>
    </row>
    <row r="187" spans="1:28" ht="14.25" customHeight="1">
      <c r="A187" s="1253" t="str">
        <f>A186</f>
        <v/>
      </c>
      <c r="B187" s="57"/>
      <c r="C187" s="2146"/>
      <c r="D187" s="2148"/>
      <c r="E187" s="2146"/>
      <c r="F187" s="234"/>
      <c r="G187" s="1666">
        <f>Import!Q886</f>
        <v>0</v>
      </c>
      <c r="H187" s="234"/>
      <c r="I187" s="234"/>
      <c r="J187" s="234"/>
      <c r="K187" s="234"/>
      <c r="L187" s="10"/>
      <c r="M187" s="10"/>
      <c r="N187" s="397"/>
      <c r="O187" s="233"/>
      <c r="P187" s="419"/>
      <c r="Q187" s="10"/>
      <c r="R187" s="306"/>
      <c r="S187" s="306"/>
      <c r="T187" s="306"/>
      <c r="U187" s="10"/>
      <c r="V187" s="10"/>
      <c r="W187" s="10"/>
      <c r="X187" s="10"/>
      <c r="Y187" s="10"/>
      <c r="Z187" s="10"/>
      <c r="AA187" s="10"/>
      <c r="AB187" s="10"/>
    </row>
    <row r="188" spans="1:28" ht="24.75" customHeight="1">
      <c r="A188" s="1253" t="str">
        <f>IF(E188&gt;0,"Wypełnione","")</f>
        <v/>
      </c>
      <c r="B188" s="57"/>
      <c r="C188" s="2145">
        <f>'Og s3a'!C899</f>
        <v>0</v>
      </c>
      <c r="D188" s="2147">
        <f>'Og s3a'!E899</f>
        <v>0</v>
      </c>
      <c r="E188" s="2145">
        <f>'Og s3a'!F899</f>
        <v>0</v>
      </c>
      <c r="F188" s="435">
        <f>O188</f>
        <v>0</v>
      </c>
      <c r="G188" s="435">
        <f t="shared" si="2"/>
        <v>0</v>
      </c>
      <c r="H188" s="236"/>
      <c r="I188" s="236"/>
      <c r="J188" s="236"/>
      <c r="K188" s="236"/>
      <c r="L188" s="10"/>
      <c r="M188" s="10"/>
      <c r="N188" s="396">
        <f>'Og s3a'!G899</f>
        <v>0</v>
      </c>
      <c r="O188" s="237">
        <f>'Og s3a'!H899</f>
        <v>0</v>
      </c>
      <c r="P188" s="398">
        <f>'Og s3a'!D899</f>
        <v>0</v>
      </c>
      <c r="Q188" s="10"/>
      <c r="R188" s="306"/>
      <c r="S188" s="306"/>
      <c r="T188" s="306"/>
      <c r="U188" s="10"/>
      <c r="V188" s="10"/>
      <c r="W188" s="10"/>
      <c r="X188" s="10"/>
      <c r="Y188" s="10"/>
      <c r="Z188" s="10"/>
      <c r="AA188" s="10"/>
      <c r="AB188" s="10"/>
    </row>
    <row r="189" spans="1:28" ht="14.25" customHeight="1">
      <c r="A189" s="1253" t="str">
        <f>A188</f>
        <v/>
      </c>
      <c r="B189" s="57"/>
      <c r="C189" s="2146"/>
      <c r="D189" s="2148"/>
      <c r="E189" s="2146"/>
      <c r="F189" s="234"/>
      <c r="G189" s="1666">
        <f>Import!Q888</f>
        <v>0</v>
      </c>
      <c r="H189" s="234"/>
      <c r="I189" s="234"/>
      <c r="J189" s="234"/>
      <c r="K189" s="234"/>
      <c r="L189" s="10"/>
      <c r="M189" s="10"/>
      <c r="N189" s="397"/>
      <c r="O189" s="233"/>
      <c r="P189" s="419"/>
      <c r="Q189" s="10"/>
      <c r="R189" s="306"/>
      <c r="S189" s="306"/>
      <c r="T189" s="306"/>
      <c r="U189" s="10"/>
      <c r="V189" s="10"/>
      <c r="W189" s="10"/>
      <c r="X189" s="10"/>
      <c r="Y189" s="10"/>
      <c r="Z189" s="10"/>
      <c r="AA189" s="10"/>
      <c r="AB189" s="10"/>
    </row>
    <row r="190" spans="1:28" ht="24.75" customHeight="1">
      <c r="A190" s="1253" t="str">
        <f>IF(E190&gt;0,"Wypełnione","")</f>
        <v/>
      </c>
      <c r="B190" s="57"/>
      <c r="C190" s="2145">
        <f>'Og s3a'!C901</f>
        <v>0</v>
      </c>
      <c r="D190" s="2147">
        <f>'Og s3a'!E901</f>
        <v>0</v>
      </c>
      <c r="E190" s="2145">
        <f>'Og s3a'!F901</f>
        <v>0</v>
      </c>
      <c r="F190" s="435">
        <f>O190</f>
        <v>0</v>
      </c>
      <c r="G190" s="435">
        <f t="shared" si="2"/>
        <v>0</v>
      </c>
      <c r="H190" s="236"/>
      <c r="I190" s="236"/>
      <c r="J190" s="236"/>
      <c r="K190" s="236"/>
      <c r="L190" s="10"/>
      <c r="M190" s="10"/>
      <c r="N190" s="396">
        <f>'Og s3a'!G901</f>
        <v>0</v>
      </c>
      <c r="O190" s="237">
        <f>'Og s3a'!H901</f>
        <v>0</v>
      </c>
      <c r="P190" s="398">
        <f>'Og s3a'!D901</f>
        <v>0</v>
      </c>
      <c r="Q190" s="10"/>
      <c r="R190" s="306"/>
      <c r="S190" s="306"/>
      <c r="T190" s="306"/>
      <c r="U190" s="10"/>
      <c r="V190" s="10"/>
      <c r="W190" s="10"/>
      <c r="X190" s="10"/>
      <c r="Y190" s="10"/>
      <c r="Z190" s="10"/>
      <c r="AA190" s="10"/>
      <c r="AB190" s="10"/>
    </row>
    <row r="191" spans="1:28" ht="14.25" customHeight="1">
      <c r="A191" s="1253" t="str">
        <f>A190</f>
        <v/>
      </c>
      <c r="B191" s="57"/>
      <c r="C191" s="2146"/>
      <c r="D191" s="2148"/>
      <c r="E191" s="2146"/>
      <c r="F191" s="234"/>
      <c r="G191" s="1666">
        <f>Import!Q890</f>
        <v>0</v>
      </c>
      <c r="H191" s="234"/>
      <c r="I191" s="234"/>
      <c r="J191" s="234"/>
      <c r="K191" s="234"/>
      <c r="L191" s="10"/>
      <c r="M191" s="10"/>
      <c r="N191" s="397"/>
      <c r="O191" s="233"/>
      <c r="P191" s="419"/>
      <c r="Q191" s="10"/>
      <c r="R191" s="306"/>
      <c r="S191" s="306"/>
      <c r="T191" s="306"/>
      <c r="U191" s="10"/>
      <c r="V191" s="10"/>
      <c r="W191" s="10"/>
      <c r="X191" s="10"/>
      <c r="Y191" s="10"/>
      <c r="Z191" s="10"/>
      <c r="AA191" s="10"/>
      <c r="AB191" s="10"/>
    </row>
    <row r="192" spans="1:28" ht="24.75" customHeight="1">
      <c r="A192" s="1253" t="str">
        <f>IF(E192&gt;0,"Wypełnione","")</f>
        <v/>
      </c>
      <c r="B192" s="57"/>
      <c r="C192" s="2145">
        <f>'Og s3a'!C903</f>
        <v>0</v>
      </c>
      <c r="D192" s="2147">
        <f>'Og s3a'!E903</f>
        <v>0</v>
      </c>
      <c r="E192" s="2145">
        <f>'Og s3a'!F903</f>
        <v>0</v>
      </c>
      <c r="F192" s="435">
        <f>O192</f>
        <v>0</v>
      </c>
      <c r="G192" s="435">
        <f t="shared" si="2"/>
        <v>0</v>
      </c>
      <c r="H192" s="236"/>
      <c r="I192" s="236"/>
      <c r="J192" s="236"/>
      <c r="K192" s="236"/>
      <c r="L192" s="10"/>
      <c r="M192" s="10"/>
      <c r="N192" s="396">
        <f>'Og s3a'!G903</f>
        <v>0</v>
      </c>
      <c r="O192" s="237">
        <f>'Og s3a'!H903</f>
        <v>0</v>
      </c>
      <c r="P192" s="398">
        <f>'Og s3a'!D903</f>
        <v>0</v>
      </c>
      <c r="Q192" s="10"/>
      <c r="R192" s="306"/>
      <c r="S192" s="306"/>
      <c r="T192" s="306"/>
      <c r="U192" s="10"/>
      <c r="V192" s="10"/>
      <c r="W192" s="10"/>
      <c r="X192" s="10"/>
      <c r="Y192" s="10"/>
      <c r="Z192" s="10"/>
      <c r="AA192" s="10"/>
      <c r="AB192" s="10"/>
    </row>
    <row r="193" spans="1:28" ht="14.25" customHeight="1">
      <c r="A193" s="1253" t="str">
        <f>A192</f>
        <v/>
      </c>
      <c r="B193" s="57"/>
      <c r="C193" s="2146"/>
      <c r="D193" s="2148"/>
      <c r="E193" s="2146"/>
      <c r="F193" s="234"/>
      <c r="G193" s="1666">
        <f>Import!Q892</f>
        <v>0</v>
      </c>
      <c r="H193" s="234"/>
      <c r="I193" s="234"/>
      <c r="J193" s="234"/>
      <c r="K193" s="234"/>
      <c r="L193" s="10"/>
      <c r="M193" s="10"/>
      <c r="N193" s="397"/>
      <c r="O193" s="233"/>
      <c r="P193" s="419"/>
      <c r="Q193" s="10"/>
      <c r="R193" s="306"/>
      <c r="S193" s="306"/>
      <c r="T193" s="306"/>
      <c r="U193" s="10"/>
      <c r="V193" s="10"/>
      <c r="W193" s="10"/>
      <c r="X193" s="10"/>
      <c r="Y193" s="10"/>
      <c r="Z193" s="10"/>
      <c r="AA193" s="10"/>
      <c r="AB193" s="10"/>
    </row>
    <row r="194" spans="1:28" ht="24.75" customHeight="1">
      <c r="A194" s="1253" t="str">
        <f>IF(E194&gt;0,"Wypełnione","")</f>
        <v/>
      </c>
      <c r="B194" s="57"/>
      <c r="C194" s="2145">
        <f>'Og s3a'!C905</f>
        <v>0</v>
      </c>
      <c r="D194" s="2147">
        <f>'Og s3a'!E905</f>
        <v>0</v>
      </c>
      <c r="E194" s="2145">
        <f>'Og s3a'!F905</f>
        <v>0</v>
      </c>
      <c r="F194" s="435">
        <f>O194</f>
        <v>0</v>
      </c>
      <c r="G194" s="435">
        <f t="shared" si="2"/>
        <v>0</v>
      </c>
      <c r="H194" s="236"/>
      <c r="I194" s="236"/>
      <c r="J194" s="236"/>
      <c r="K194" s="236"/>
      <c r="L194" s="10"/>
      <c r="M194" s="10"/>
      <c r="N194" s="396">
        <f>'Og s3a'!G905</f>
        <v>0</v>
      </c>
      <c r="O194" s="237">
        <f>'Og s3a'!H905</f>
        <v>0</v>
      </c>
      <c r="P194" s="398">
        <f>'Og s3a'!D905</f>
        <v>0</v>
      </c>
      <c r="Q194" s="10"/>
      <c r="R194" s="306"/>
      <c r="S194" s="306"/>
      <c r="T194" s="306"/>
      <c r="U194" s="10"/>
      <c r="V194" s="10"/>
      <c r="W194" s="10"/>
      <c r="X194" s="10"/>
      <c r="Y194" s="10"/>
      <c r="Z194" s="10"/>
      <c r="AA194" s="10"/>
      <c r="AB194" s="10"/>
    </row>
    <row r="195" spans="1:28" ht="14.25" customHeight="1">
      <c r="A195" s="1253" t="str">
        <f>A194</f>
        <v/>
      </c>
      <c r="B195" s="57"/>
      <c r="C195" s="2146"/>
      <c r="D195" s="2148"/>
      <c r="E195" s="2146"/>
      <c r="F195" s="234"/>
      <c r="G195" s="1666">
        <f>Import!Q894</f>
        <v>0</v>
      </c>
      <c r="H195" s="234"/>
      <c r="I195" s="234"/>
      <c r="J195" s="234"/>
      <c r="K195" s="234"/>
      <c r="L195" s="10"/>
      <c r="M195" s="10"/>
      <c r="N195" s="397"/>
      <c r="O195" s="233"/>
      <c r="P195" s="419"/>
      <c r="Q195" s="10"/>
      <c r="R195" s="306"/>
      <c r="S195" s="306"/>
      <c r="T195" s="306"/>
      <c r="U195" s="10"/>
      <c r="V195" s="10"/>
      <c r="W195" s="10"/>
      <c r="X195" s="10"/>
      <c r="Y195" s="10"/>
      <c r="Z195" s="10"/>
      <c r="AA195" s="10"/>
      <c r="AB195" s="10"/>
    </row>
    <row r="196" spans="1:28" ht="24.75" customHeight="1">
      <c r="A196" s="1253" t="str">
        <f>IF(E196&gt;0,"Wypełnione","")</f>
        <v/>
      </c>
      <c r="B196" s="57"/>
      <c r="C196" s="2145">
        <f>'Og s3a'!C907</f>
        <v>0</v>
      </c>
      <c r="D196" s="2147">
        <f>'Og s3a'!E907</f>
        <v>0</v>
      </c>
      <c r="E196" s="2145">
        <f>'Og s3a'!F907</f>
        <v>0</v>
      </c>
      <c r="F196" s="435">
        <f>O196</f>
        <v>0</v>
      </c>
      <c r="G196" s="435">
        <f t="shared" si="2"/>
        <v>0</v>
      </c>
      <c r="H196" s="236"/>
      <c r="I196" s="236"/>
      <c r="J196" s="236"/>
      <c r="K196" s="236"/>
      <c r="L196" s="10"/>
      <c r="M196" s="10"/>
      <c r="N196" s="396">
        <f>'Og s3a'!G907</f>
        <v>0</v>
      </c>
      <c r="O196" s="237">
        <f>'Og s3a'!H907</f>
        <v>0</v>
      </c>
      <c r="P196" s="398">
        <f>'Og s3a'!D907</f>
        <v>0</v>
      </c>
      <c r="Q196" s="10"/>
      <c r="R196" s="306"/>
      <c r="S196" s="306"/>
      <c r="T196" s="306"/>
      <c r="U196" s="10"/>
      <c r="V196" s="10"/>
      <c r="W196" s="10"/>
      <c r="X196" s="10"/>
      <c r="Y196" s="10"/>
      <c r="Z196" s="10"/>
      <c r="AA196" s="10"/>
      <c r="AB196" s="10"/>
    </row>
    <row r="197" spans="1:28" ht="14.25" customHeight="1">
      <c r="A197" s="1253" t="str">
        <f>A196</f>
        <v/>
      </c>
      <c r="B197" s="57"/>
      <c r="C197" s="2146"/>
      <c r="D197" s="2148"/>
      <c r="E197" s="2146"/>
      <c r="F197" s="234"/>
      <c r="G197" s="1666">
        <f>Import!Q896</f>
        <v>0</v>
      </c>
      <c r="H197" s="234"/>
      <c r="I197" s="234"/>
      <c r="J197" s="234"/>
      <c r="K197" s="234"/>
      <c r="L197" s="10"/>
      <c r="M197" s="10"/>
      <c r="N197" s="397"/>
      <c r="O197" s="233"/>
      <c r="P197" s="419"/>
      <c r="Q197" s="10"/>
      <c r="R197" s="306"/>
      <c r="S197" s="306"/>
      <c r="T197" s="306"/>
      <c r="U197" s="10"/>
      <c r="V197" s="10"/>
      <c r="W197" s="10"/>
      <c r="X197" s="10"/>
      <c r="Y197" s="10"/>
      <c r="Z197" s="10"/>
      <c r="AA197" s="10"/>
      <c r="AB197" s="10"/>
    </row>
    <row r="198" spans="1:28" ht="24.75" customHeight="1">
      <c r="A198" s="1253" t="str">
        <f>IF(E198&gt;0,"Wypełnione","")</f>
        <v/>
      </c>
      <c r="B198" s="57"/>
      <c r="C198" s="2145">
        <f>'Og s3a'!C909</f>
        <v>0</v>
      </c>
      <c r="D198" s="2147">
        <f>'Og s3a'!E909</f>
        <v>0</v>
      </c>
      <c r="E198" s="2145">
        <f>'Og s3a'!F909</f>
        <v>0</v>
      </c>
      <c r="F198" s="435">
        <f>O198</f>
        <v>0</v>
      </c>
      <c r="G198" s="435">
        <f t="shared" si="2"/>
        <v>0</v>
      </c>
      <c r="H198" s="236"/>
      <c r="I198" s="236"/>
      <c r="J198" s="236"/>
      <c r="K198" s="236"/>
      <c r="L198" s="10"/>
      <c r="M198" s="10"/>
      <c r="N198" s="396">
        <f>'Og s3a'!G909</f>
        <v>0</v>
      </c>
      <c r="O198" s="237">
        <f>'Og s3a'!H909</f>
        <v>0</v>
      </c>
      <c r="P198" s="398">
        <f>'Og s3a'!D909</f>
        <v>0</v>
      </c>
      <c r="Q198" s="10"/>
      <c r="R198" s="306"/>
      <c r="S198" s="306"/>
      <c r="T198" s="306"/>
      <c r="U198" s="10"/>
      <c r="V198" s="10"/>
      <c r="W198" s="10"/>
      <c r="X198" s="10"/>
      <c r="Y198" s="10"/>
      <c r="Z198" s="10"/>
      <c r="AA198" s="10"/>
      <c r="AB198" s="10"/>
    </row>
    <row r="199" spans="1:28" ht="14.25" customHeight="1">
      <c r="A199" s="1253" t="str">
        <f>A198</f>
        <v/>
      </c>
      <c r="B199" s="57"/>
      <c r="C199" s="2146"/>
      <c r="D199" s="2148"/>
      <c r="E199" s="2146"/>
      <c r="F199" s="234"/>
      <c r="G199" s="1666">
        <f>Import!Q898</f>
        <v>0</v>
      </c>
      <c r="H199" s="234"/>
      <c r="I199" s="234"/>
      <c r="J199" s="234"/>
      <c r="K199" s="234"/>
      <c r="L199" s="10"/>
      <c r="M199" s="10"/>
      <c r="N199" s="397"/>
      <c r="O199" s="233"/>
      <c r="P199" s="419"/>
      <c r="Q199" s="10"/>
      <c r="R199" s="306"/>
      <c r="S199" s="306"/>
      <c r="T199" s="306"/>
      <c r="U199" s="10"/>
      <c r="V199" s="10"/>
      <c r="W199" s="10"/>
      <c r="X199" s="10"/>
      <c r="Y199" s="10"/>
      <c r="Z199" s="10"/>
      <c r="AA199" s="10"/>
      <c r="AB199" s="10"/>
    </row>
    <row r="200" spans="1:28" ht="24.75" customHeight="1">
      <c r="A200" s="1253" t="str">
        <f>IF(E200&gt;0,"Wypełnione","")</f>
        <v/>
      </c>
      <c r="B200" s="57"/>
      <c r="C200" s="2145">
        <f>'Og s3a'!C911</f>
        <v>0</v>
      </c>
      <c r="D200" s="2147">
        <f>'Og s3a'!E911</f>
        <v>0</v>
      </c>
      <c r="E200" s="2145">
        <f>'Og s3a'!F911</f>
        <v>0</v>
      </c>
      <c r="F200" s="435">
        <f>O200</f>
        <v>0</v>
      </c>
      <c r="G200" s="435">
        <f t="shared" si="2"/>
        <v>0</v>
      </c>
      <c r="H200" s="236"/>
      <c r="I200" s="236"/>
      <c r="J200" s="236"/>
      <c r="K200" s="236"/>
      <c r="L200" s="10"/>
      <c r="M200" s="10"/>
      <c r="N200" s="396">
        <f>'Og s3a'!G911</f>
        <v>0</v>
      </c>
      <c r="O200" s="237">
        <f>'Og s3a'!H911</f>
        <v>0</v>
      </c>
      <c r="P200" s="398">
        <f>'Og s3a'!D911</f>
        <v>0</v>
      </c>
      <c r="Q200" s="10"/>
      <c r="R200" s="306"/>
      <c r="S200" s="306"/>
      <c r="T200" s="306"/>
      <c r="U200" s="10"/>
      <c r="V200" s="10"/>
      <c r="W200" s="10"/>
      <c r="X200" s="10"/>
      <c r="Y200" s="10"/>
      <c r="Z200" s="10"/>
      <c r="AA200" s="10"/>
      <c r="AB200" s="10"/>
    </row>
    <row r="201" spans="1:28" ht="14.25" customHeight="1">
      <c r="A201" s="1253" t="str">
        <f>A200</f>
        <v/>
      </c>
      <c r="B201" s="57"/>
      <c r="C201" s="2146"/>
      <c r="D201" s="2148"/>
      <c r="E201" s="2146"/>
      <c r="F201" s="234"/>
      <c r="G201" s="1666">
        <f>Import!Q900</f>
        <v>0</v>
      </c>
      <c r="H201" s="234"/>
      <c r="I201" s="234"/>
      <c r="J201" s="234"/>
      <c r="K201" s="234"/>
      <c r="L201" s="10"/>
      <c r="M201" s="10"/>
      <c r="N201" s="397"/>
      <c r="O201" s="233"/>
      <c r="P201" s="419"/>
      <c r="Q201" s="10"/>
      <c r="R201" s="306"/>
      <c r="S201" s="306"/>
      <c r="T201" s="306"/>
      <c r="U201" s="10"/>
      <c r="V201" s="10"/>
      <c r="W201" s="10"/>
      <c r="X201" s="10"/>
      <c r="Y201" s="10"/>
      <c r="Z201" s="10"/>
      <c r="AA201" s="10"/>
      <c r="AB201" s="10"/>
    </row>
    <row r="202" spans="1:28" ht="24.75" customHeight="1">
      <c r="A202" s="1253" t="str">
        <f>IF(E202&gt;0,"Wypełnione","")</f>
        <v/>
      </c>
      <c r="B202" s="57"/>
      <c r="C202" s="2145">
        <f>'Og s3a'!C913</f>
        <v>0</v>
      </c>
      <c r="D202" s="2147">
        <f>'Og s3a'!E913</f>
        <v>0</v>
      </c>
      <c r="E202" s="2145">
        <f>'Og s3a'!F913</f>
        <v>0</v>
      </c>
      <c r="F202" s="435">
        <f>O202</f>
        <v>0</v>
      </c>
      <c r="G202" s="435">
        <f t="shared" si="2"/>
        <v>0</v>
      </c>
      <c r="H202" s="236"/>
      <c r="I202" s="236"/>
      <c r="J202" s="236"/>
      <c r="K202" s="236"/>
      <c r="L202" s="10"/>
      <c r="M202" s="10"/>
      <c r="N202" s="396">
        <f>'Og s3a'!G913</f>
        <v>0</v>
      </c>
      <c r="O202" s="237">
        <f>'Og s3a'!H913</f>
        <v>0</v>
      </c>
      <c r="P202" s="398">
        <f>'Og s3a'!D913</f>
        <v>0</v>
      </c>
      <c r="Q202" s="10"/>
      <c r="R202" s="306"/>
      <c r="S202" s="306"/>
      <c r="T202" s="306"/>
      <c r="U202" s="10"/>
      <c r="V202" s="10"/>
      <c r="W202" s="10"/>
      <c r="X202" s="10"/>
      <c r="Y202" s="10"/>
      <c r="Z202" s="10"/>
      <c r="AA202" s="10"/>
      <c r="AB202" s="10"/>
    </row>
    <row r="203" spans="1:28" ht="14.25" customHeight="1">
      <c r="A203" s="1253" t="str">
        <f>A202</f>
        <v/>
      </c>
      <c r="B203" s="57"/>
      <c r="C203" s="2146"/>
      <c r="D203" s="2148"/>
      <c r="E203" s="2146"/>
      <c r="F203" s="234"/>
      <c r="G203" s="1666">
        <f>Import!Q902</f>
        <v>0</v>
      </c>
      <c r="H203" s="234"/>
      <c r="I203" s="234"/>
      <c r="J203" s="234"/>
      <c r="K203" s="234"/>
      <c r="L203" s="10"/>
      <c r="M203" s="10"/>
      <c r="N203" s="397"/>
      <c r="O203" s="233"/>
      <c r="P203" s="419"/>
      <c r="Q203" s="10"/>
      <c r="R203" s="306"/>
      <c r="S203" s="306"/>
      <c r="T203" s="306"/>
      <c r="U203" s="10"/>
      <c r="V203" s="10"/>
      <c r="W203" s="10"/>
      <c r="X203" s="10"/>
      <c r="Y203" s="10"/>
      <c r="Z203" s="10"/>
      <c r="AA203" s="10"/>
      <c r="AB203" s="10"/>
    </row>
    <row r="204" spans="1:28" ht="24.75" customHeight="1">
      <c r="A204" s="1253" t="str">
        <f>IF(E204&gt;0,"Wypełnione","")</f>
        <v/>
      </c>
      <c r="B204" s="57"/>
      <c r="C204" s="2145">
        <f>'Og s3a'!C915</f>
        <v>0</v>
      </c>
      <c r="D204" s="2147">
        <f>'Og s3a'!E915</f>
        <v>0</v>
      </c>
      <c r="E204" s="2145">
        <f>'Og s3a'!F915</f>
        <v>0</v>
      </c>
      <c r="F204" s="435">
        <f>O204</f>
        <v>0</v>
      </c>
      <c r="G204" s="435">
        <f t="shared" si="2"/>
        <v>0</v>
      </c>
      <c r="H204" s="236"/>
      <c r="I204" s="236"/>
      <c r="J204" s="236"/>
      <c r="K204" s="236"/>
      <c r="L204" s="10"/>
      <c r="M204" s="10"/>
      <c r="N204" s="396">
        <f>'Og s3a'!G915</f>
        <v>0</v>
      </c>
      <c r="O204" s="237">
        <f>'Og s3a'!H915</f>
        <v>0</v>
      </c>
      <c r="P204" s="398">
        <f>'Og s3a'!D915</f>
        <v>0</v>
      </c>
      <c r="Q204" s="10"/>
      <c r="R204" s="306"/>
      <c r="S204" s="306"/>
      <c r="T204" s="306"/>
      <c r="U204" s="10"/>
      <c r="V204" s="10"/>
      <c r="W204" s="10"/>
      <c r="X204" s="10"/>
      <c r="Y204" s="10"/>
      <c r="Z204" s="10"/>
      <c r="AA204" s="10"/>
      <c r="AB204" s="10"/>
    </row>
    <row r="205" spans="1:28" ht="14.25" customHeight="1">
      <c r="A205" s="1253" t="str">
        <f>A204</f>
        <v/>
      </c>
      <c r="B205" s="57"/>
      <c r="C205" s="2146"/>
      <c r="D205" s="2148"/>
      <c r="E205" s="2146"/>
      <c r="F205" s="234"/>
      <c r="G205" s="1666">
        <f>Import!Q904</f>
        <v>0</v>
      </c>
      <c r="H205" s="234"/>
      <c r="I205" s="234"/>
      <c r="J205" s="234"/>
      <c r="K205" s="234"/>
      <c r="L205" s="10"/>
      <c r="M205" s="10"/>
      <c r="N205" s="397"/>
      <c r="O205" s="233"/>
      <c r="P205" s="419"/>
      <c r="Q205" s="10"/>
      <c r="R205" s="306"/>
      <c r="S205" s="306"/>
      <c r="T205" s="306"/>
      <c r="U205" s="10"/>
      <c r="V205" s="10"/>
      <c r="W205" s="10"/>
      <c r="X205" s="10"/>
      <c r="Y205" s="10"/>
      <c r="Z205" s="10"/>
      <c r="AA205" s="10"/>
      <c r="AB205" s="10"/>
    </row>
    <row r="206" spans="1:28" ht="24.75" customHeight="1">
      <c r="A206" s="1253" t="str">
        <f>IF(E206&gt;0,"Wypełnione","")</f>
        <v/>
      </c>
      <c r="B206" s="57"/>
      <c r="C206" s="2145">
        <f>'Og s3a'!C917</f>
        <v>0</v>
      </c>
      <c r="D206" s="2147">
        <f>'Og s3a'!E917</f>
        <v>0</v>
      </c>
      <c r="E206" s="2145">
        <f>'Og s3a'!F917</f>
        <v>0</v>
      </c>
      <c r="F206" s="435">
        <f>O206</f>
        <v>0</v>
      </c>
      <c r="G206" s="435">
        <f t="shared" si="2"/>
        <v>0</v>
      </c>
      <c r="H206" s="236"/>
      <c r="I206" s="236"/>
      <c r="J206" s="236"/>
      <c r="K206" s="236"/>
      <c r="L206" s="10"/>
      <c r="M206" s="10"/>
      <c r="N206" s="396">
        <f>'Og s3a'!G917</f>
        <v>0</v>
      </c>
      <c r="O206" s="237">
        <f>'Og s3a'!H917</f>
        <v>0</v>
      </c>
      <c r="P206" s="398">
        <f>'Og s3a'!D917</f>
        <v>0</v>
      </c>
      <c r="Q206" s="10"/>
      <c r="R206" s="306"/>
      <c r="S206" s="306"/>
      <c r="T206" s="306"/>
      <c r="U206" s="10"/>
      <c r="V206" s="10"/>
      <c r="W206" s="10"/>
      <c r="X206" s="10"/>
      <c r="Y206" s="10"/>
      <c r="Z206" s="10"/>
      <c r="AA206" s="10"/>
      <c r="AB206" s="10"/>
    </row>
    <row r="207" spans="1:28" ht="14.25" customHeight="1">
      <c r="A207" s="1253" t="str">
        <f>A206</f>
        <v/>
      </c>
      <c r="B207" s="57"/>
      <c r="C207" s="2146"/>
      <c r="D207" s="2148"/>
      <c r="E207" s="2146"/>
      <c r="F207" s="234"/>
      <c r="G207" s="1666">
        <f>Import!Q906</f>
        <v>0</v>
      </c>
      <c r="H207" s="234"/>
      <c r="I207" s="234"/>
      <c r="J207" s="234"/>
      <c r="K207" s="234"/>
      <c r="L207" s="10"/>
      <c r="M207" s="10"/>
      <c r="N207" s="397"/>
      <c r="O207" s="233"/>
      <c r="P207" s="419"/>
      <c r="Q207" s="10"/>
      <c r="R207" s="306"/>
      <c r="S207" s="306"/>
      <c r="T207" s="306"/>
      <c r="U207" s="10"/>
      <c r="V207" s="10"/>
      <c r="W207" s="10"/>
      <c r="X207" s="10"/>
      <c r="Y207" s="10"/>
      <c r="Z207" s="10"/>
      <c r="AA207" s="10"/>
      <c r="AB207" s="10"/>
    </row>
    <row r="208" spans="1:28" ht="24.75" customHeight="1">
      <c r="A208" s="1253" t="str">
        <f>IF(E208&gt;0,"Wypełnione","")</f>
        <v/>
      </c>
      <c r="B208" s="57"/>
      <c r="C208" s="2145">
        <f>'Og s3a'!C919</f>
        <v>0</v>
      </c>
      <c r="D208" s="2147">
        <f>'Og s3a'!E919</f>
        <v>0</v>
      </c>
      <c r="E208" s="2145">
        <f>'Og s3a'!F919</f>
        <v>0</v>
      </c>
      <c r="F208" s="435">
        <f>O208</f>
        <v>0</v>
      </c>
      <c r="G208" s="435">
        <f t="shared" si="2"/>
        <v>0</v>
      </c>
      <c r="H208" s="236"/>
      <c r="I208" s="236"/>
      <c r="J208" s="236"/>
      <c r="K208" s="236"/>
      <c r="L208" s="10"/>
      <c r="M208" s="10"/>
      <c r="N208" s="396">
        <f>'Og s3a'!G919</f>
        <v>0</v>
      </c>
      <c r="O208" s="237">
        <f>'Og s3a'!H919</f>
        <v>0</v>
      </c>
      <c r="P208" s="398">
        <f>'Og s3a'!D919</f>
        <v>0</v>
      </c>
      <c r="Q208" s="10"/>
      <c r="R208" s="306"/>
      <c r="S208" s="306"/>
      <c r="T208" s="306"/>
      <c r="U208" s="10"/>
      <c r="V208" s="10"/>
      <c r="W208" s="10"/>
      <c r="X208" s="10"/>
      <c r="Y208" s="10"/>
      <c r="Z208" s="10"/>
      <c r="AA208" s="10"/>
      <c r="AB208" s="10"/>
    </row>
    <row r="209" spans="1:28" ht="14.25" customHeight="1">
      <c r="A209" s="1253" t="str">
        <f>A208</f>
        <v/>
      </c>
      <c r="B209" s="57"/>
      <c r="C209" s="2146"/>
      <c r="D209" s="2148"/>
      <c r="E209" s="2146"/>
      <c r="F209" s="234"/>
      <c r="G209" s="1666">
        <f>Import!Q908</f>
        <v>0</v>
      </c>
      <c r="H209" s="234"/>
      <c r="I209" s="234"/>
      <c r="J209" s="234"/>
      <c r="K209" s="234"/>
      <c r="L209" s="10"/>
      <c r="M209" s="10"/>
      <c r="N209" s="397"/>
      <c r="O209" s="233"/>
      <c r="P209" s="419"/>
      <c r="Q209" s="10"/>
      <c r="R209" s="306"/>
      <c r="S209" s="306"/>
      <c r="T209" s="306"/>
      <c r="U209" s="10"/>
      <c r="V209" s="10"/>
      <c r="W209" s="10"/>
      <c r="X209" s="10"/>
      <c r="Y209" s="10"/>
      <c r="Z209" s="10"/>
      <c r="AA209" s="10"/>
      <c r="AB209" s="10"/>
    </row>
    <row r="210" spans="1:28" ht="24.75" customHeight="1">
      <c r="A210" s="1253" t="str">
        <f>IF(E210&gt;0,"Wypełnione","")</f>
        <v/>
      </c>
      <c r="B210" s="57"/>
      <c r="C210" s="2145">
        <f>'Og s3a'!C921</f>
        <v>0</v>
      </c>
      <c r="D210" s="2147">
        <f>'Og s3a'!E921</f>
        <v>0</v>
      </c>
      <c r="E210" s="2145">
        <f>'Og s3a'!F921</f>
        <v>0</v>
      </c>
      <c r="F210" s="435">
        <f>O210</f>
        <v>0</v>
      </c>
      <c r="G210" s="435">
        <f t="shared" si="2"/>
        <v>0</v>
      </c>
      <c r="H210" s="236"/>
      <c r="I210" s="236"/>
      <c r="J210" s="236"/>
      <c r="K210" s="236"/>
      <c r="L210" s="10"/>
      <c r="M210" s="10"/>
      <c r="N210" s="396">
        <f>'Og s3a'!G921</f>
        <v>0</v>
      </c>
      <c r="O210" s="237">
        <f>'Og s3a'!H921</f>
        <v>0</v>
      </c>
      <c r="P210" s="398">
        <f>'Og s3a'!D921</f>
        <v>0</v>
      </c>
      <c r="Q210" s="10"/>
      <c r="R210" s="306"/>
      <c r="S210" s="306"/>
      <c r="T210" s="306"/>
      <c r="U210" s="10"/>
      <c r="V210" s="10"/>
      <c r="W210" s="10"/>
      <c r="X210" s="10"/>
      <c r="Y210" s="10"/>
      <c r="Z210" s="10"/>
      <c r="AA210" s="10"/>
      <c r="AB210" s="10"/>
    </row>
    <row r="211" spans="1:28" ht="14.25" customHeight="1">
      <c r="A211" s="1253" t="str">
        <f>A210</f>
        <v/>
      </c>
      <c r="B211" s="57"/>
      <c r="C211" s="2146"/>
      <c r="D211" s="2148"/>
      <c r="E211" s="2146"/>
      <c r="F211" s="234"/>
      <c r="G211" s="1666">
        <f>Import!Q910</f>
        <v>0</v>
      </c>
      <c r="H211" s="234"/>
      <c r="I211" s="234"/>
      <c r="J211" s="234"/>
      <c r="K211" s="234"/>
      <c r="L211" s="10"/>
      <c r="M211" s="10"/>
      <c r="N211" s="397"/>
      <c r="O211" s="233"/>
      <c r="P211" s="419"/>
      <c r="Q211" s="10"/>
      <c r="R211" s="306"/>
      <c r="S211" s="306"/>
      <c r="T211" s="306"/>
      <c r="U211" s="10"/>
      <c r="V211" s="10"/>
      <c r="W211" s="10"/>
      <c r="X211" s="10"/>
      <c r="Y211" s="10"/>
      <c r="Z211" s="10"/>
      <c r="AA211" s="10"/>
      <c r="AB211" s="10"/>
    </row>
    <row r="212" spans="1:28" ht="24.75" customHeight="1">
      <c r="A212" s="1253" t="str">
        <f>IF(E212&gt;0,"Wypełnione","")</f>
        <v/>
      </c>
      <c r="B212" s="57"/>
      <c r="C212" s="2145">
        <f>'Og s3a'!C923</f>
        <v>0</v>
      </c>
      <c r="D212" s="2147">
        <f>'Og s3a'!E923</f>
        <v>0</v>
      </c>
      <c r="E212" s="2145">
        <f>'Og s3a'!F923</f>
        <v>0</v>
      </c>
      <c r="F212" s="435">
        <f>O212</f>
        <v>0</v>
      </c>
      <c r="G212" s="435">
        <f t="shared" si="2"/>
        <v>0</v>
      </c>
      <c r="H212" s="236"/>
      <c r="I212" s="236"/>
      <c r="J212" s="236"/>
      <c r="K212" s="236"/>
      <c r="L212" s="10"/>
      <c r="M212" s="10"/>
      <c r="N212" s="396">
        <f>'Og s3a'!G923</f>
        <v>0</v>
      </c>
      <c r="O212" s="237">
        <f>'Og s3a'!H923</f>
        <v>0</v>
      </c>
      <c r="P212" s="398">
        <f>'Og s3a'!D923</f>
        <v>0</v>
      </c>
      <c r="Q212" s="10"/>
      <c r="R212" s="306"/>
      <c r="S212" s="306"/>
      <c r="T212" s="306"/>
      <c r="U212" s="10"/>
      <c r="V212" s="10"/>
      <c r="W212" s="10"/>
      <c r="X212" s="10"/>
      <c r="Y212" s="10"/>
      <c r="Z212" s="10"/>
      <c r="AA212" s="10"/>
      <c r="AB212" s="10"/>
    </row>
    <row r="213" spans="1:28" ht="14.25" customHeight="1">
      <c r="A213" s="1253" t="str">
        <f>A212</f>
        <v/>
      </c>
      <c r="B213" s="57"/>
      <c r="C213" s="2146"/>
      <c r="D213" s="2148"/>
      <c r="E213" s="2146"/>
      <c r="F213" s="234"/>
      <c r="G213" s="1666">
        <f>Import!Q912</f>
        <v>0</v>
      </c>
      <c r="H213" s="234"/>
      <c r="I213" s="234"/>
      <c r="J213" s="234"/>
      <c r="K213" s="234"/>
      <c r="L213" s="10"/>
      <c r="M213" s="10"/>
      <c r="N213" s="397"/>
      <c r="O213" s="233"/>
      <c r="P213" s="419"/>
      <c r="Q213" s="10"/>
      <c r="R213" s="306"/>
      <c r="S213" s="306"/>
      <c r="T213" s="306"/>
      <c r="U213" s="10"/>
      <c r="V213" s="10"/>
      <c r="W213" s="10"/>
      <c r="X213" s="10"/>
      <c r="Y213" s="10"/>
      <c r="Z213" s="10"/>
      <c r="AA213" s="10"/>
      <c r="AB213" s="10"/>
    </row>
    <row r="214" spans="1:28" ht="24.75" customHeight="1">
      <c r="A214" s="1253" t="str">
        <f>IF(E214&gt;0,"Wypełnione","")</f>
        <v/>
      </c>
      <c r="B214" s="57"/>
      <c r="C214" s="2145">
        <f>'Og s3a'!C925</f>
        <v>0</v>
      </c>
      <c r="D214" s="2147">
        <f>'Og s3a'!E925</f>
        <v>0</v>
      </c>
      <c r="E214" s="2145">
        <f>'Og s3a'!F925</f>
        <v>0</v>
      </c>
      <c r="F214" s="435">
        <f>O214</f>
        <v>0</v>
      </c>
      <c r="G214" s="435">
        <f t="shared" si="2"/>
        <v>0</v>
      </c>
      <c r="H214" s="236"/>
      <c r="I214" s="236"/>
      <c r="J214" s="236"/>
      <c r="K214" s="236"/>
      <c r="L214" s="10"/>
      <c r="M214" s="10"/>
      <c r="N214" s="396">
        <f>'Og s3a'!G925</f>
        <v>0</v>
      </c>
      <c r="O214" s="237">
        <f>'Og s3a'!H925</f>
        <v>0</v>
      </c>
      <c r="P214" s="398">
        <f>'Og s3a'!D925</f>
        <v>0</v>
      </c>
      <c r="Q214" s="10"/>
      <c r="R214" s="306"/>
      <c r="S214" s="306"/>
      <c r="T214" s="306"/>
      <c r="U214" s="10"/>
      <c r="V214" s="10"/>
      <c r="W214" s="10"/>
      <c r="X214" s="10"/>
      <c r="Y214" s="10"/>
      <c r="Z214" s="10"/>
      <c r="AA214" s="10"/>
      <c r="AB214" s="10"/>
    </row>
    <row r="215" spans="1:28" ht="14.25" customHeight="1">
      <c r="A215" s="1253" t="str">
        <f>A214</f>
        <v/>
      </c>
      <c r="B215" s="57"/>
      <c r="C215" s="2146"/>
      <c r="D215" s="2148"/>
      <c r="E215" s="2146"/>
      <c r="F215" s="234"/>
      <c r="G215" s="1666">
        <f>Import!Q914</f>
        <v>0</v>
      </c>
      <c r="H215" s="234"/>
      <c r="I215" s="234"/>
      <c r="J215" s="234"/>
      <c r="K215" s="234"/>
      <c r="L215" s="10"/>
      <c r="M215" s="10"/>
      <c r="N215" s="397"/>
      <c r="O215" s="233"/>
      <c r="P215" s="419"/>
      <c r="Q215" s="10"/>
      <c r="R215" s="306"/>
      <c r="S215" s="306"/>
      <c r="T215" s="306"/>
      <c r="U215" s="10"/>
      <c r="V215" s="10"/>
      <c r="W215" s="10"/>
      <c r="X215" s="10"/>
      <c r="Y215" s="10"/>
      <c r="Z215" s="10"/>
      <c r="AA215" s="10"/>
      <c r="AB215" s="10"/>
    </row>
    <row r="216" spans="1:28" ht="24.75" customHeight="1">
      <c r="A216" s="1253" t="str">
        <f>IF(E216&gt;0,"Wypełnione","")</f>
        <v/>
      </c>
      <c r="B216" s="57"/>
      <c r="C216" s="2145">
        <f>'Og s3a'!C927</f>
        <v>0</v>
      </c>
      <c r="D216" s="2147">
        <f>'Og s3a'!E927</f>
        <v>0</v>
      </c>
      <c r="E216" s="2145">
        <f>'Og s3a'!F927</f>
        <v>0</v>
      </c>
      <c r="F216" s="435">
        <f>O216</f>
        <v>0</v>
      </c>
      <c r="G216" s="435">
        <f t="shared" si="2"/>
        <v>0</v>
      </c>
      <c r="H216" s="236"/>
      <c r="I216" s="236"/>
      <c r="J216" s="236"/>
      <c r="K216" s="236"/>
      <c r="L216" s="10"/>
      <c r="M216" s="10"/>
      <c r="N216" s="396">
        <f>'Og s3a'!G927</f>
        <v>0</v>
      </c>
      <c r="O216" s="237">
        <f>'Og s3a'!H927</f>
        <v>0</v>
      </c>
      <c r="P216" s="398">
        <f>'Og s3a'!D927</f>
        <v>0</v>
      </c>
      <c r="Q216" s="10"/>
      <c r="R216" s="306"/>
      <c r="S216" s="306"/>
      <c r="T216" s="306"/>
      <c r="U216" s="10"/>
      <c r="V216" s="10"/>
      <c r="W216" s="10"/>
      <c r="X216" s="10"/>
      <c r="Y216" s="10"/>
      <c r="Z216" s="10"/>
      <c r="AA216" s="10"/>
      <c r="AB216" s="10"/>
    </row>
    <row r="217" spans="1:28" ht="14.25" customHeight="1">
      <c r="A217" s="1253" t="str">
        <f>A216</f>
        <v/>
      </c>
      <c r="B217" s="57"/>
      <c r="C217" s="2146"/>
      <c r="D217" s="2148"/>
      <c r="E217" s="2146"/>
      <c r="F217" s="234"/>
      <c r="G217" s="1666">
        <f>Import!Q916</f>
        <v>0</v>
      </c>
      <c r="H217" s="234"/>
      <c r="I217" s="234"/>
      <c r="J217" s="234"/>
      <c r="K217" s="234"/>
      <c r="L217" s="10"/>
      <c r="M217" s="10"/>
      <c r="N217" s="397"/>
      <c r="O217" s="233"/>
      <c r="P217" s="419"/>
      <c r="Q217" s="10"/>
      <c r="R217" s="306"/>
      <c r="S217" s="306"/>
      <c r="T217" s="306"/>
      <c r="U217" s="10"/>
      <c r="V217" s="10"/>
      <c r="W217" s="10"/>
      <c r="X217" s="10"/>
      <c r="Y217" s="10"/>
      <c r="Z217" s="10"/>
      <c r="AA217" s="10"/>
      <c r="AB217" s="10"/>
    </row>
    <row r="218" spans="1:28" ht="24.75" customHeight="1">
      <c r="A218" s="1253" t="str">
        <f>IF(E218&gt;0,"Wypełnione","")</f>
        <v/>
      </c>
      <c r="B218" s="57"/>
      <c r="C218" s="2145">
        <f>'Og s3a'!C929</f>
        <v>0</v>
      </c>
      <c r="D218" s="2147">
        <f>'Og s3a'!E929</f>
        <v>0</v>
      </c>
      <c r="E218" s="2145">
        <f>'Og s3a'!F929</f>
        <v>0</v>
      </c>
      <c r="F218" s="435">
        <f>O218</f>
        <v>0</v>
      </c>
      <c r="G218" s="435">
        <f t="shared" si="2"/>
        <v>0</v>
      </c>
      <c r="H218" s="236"/>
      <c r="I218" s="236"/>
      <c r="J218" s="236"/>
      <c r="K218" s="236"/>
      <c r="L218" s="10"/>
      <c r="M218" s="10"/>
      <c r="N218" s="396">
        <f>'Og s3a'!G929</f>
        <v>0</v>
      </c>
      <c r="O218" s="237">
        <f>'Og s3a'!H929</f>
        <v>0</v>
      </c>
      <c r="P218" s="398">
        <f>'Og s3a'!D929</f>
        <v>0</v>
      </c>
      <c r="Q218" s="10"/>
      <c r="R218" s="306"/>
      <c r="S218" s="306"/>
      <c r="T218" s="306"/>
      <c r="U218" s="10"/>
      <c r="V218" s="10"/>
      <c r="W218" s="10"/>
      <c r="X218" s="10"/>
      <c r="Y218" s="10"/>
      <c r="Z218" s="10"/>
      <c r="AA218" s="10"/>
      <c r="AB218" s="10"/>
    </row>
    <row r="219" spans="1:28" ht="14.25" customHeight="1">
      <c r="A219" s="1253" t="str">
        <f>A218</f>
        <v/>
      </c>
      <c r="B219" s="57"/>
      <c r="C219" s="2146"/>
      <c r="D219" s="2148"/>
      <c r="E219" s="2146"/>
      <c r="F219" s="234"/>
      <c r="G219" s="1666">
        <f>Import!Q918</f>
        <v>0</v>
      </c>
      <c r="H219" s="234"/>
      <c r="I219" s="234"/>
      <c r="J219" s="234"/>
      <c r="K219" s="234"/>
      <c r="L219" s="10"/>
      <c r="M219" s="10"/>
      <c r="N219" s="397"/>
      <c r="O219" s="233"/>
      <c r="P219" s="419"/>
      <c r="Q219" s="10"/>
      <c r="R219" s="306"/>
      <c r="S219" s="306"/>
      <c r="T219" s="306"/>
      <c r="U219" s="10"/>
      <c r="V219" s="10"/>
      <c r="W219" s="10"/>
      <c r="X219" s="10"/>
      <c r="Y219" s="10"/>
      <c r="Z219" s="10"/>
      <c r="AA219" s="10"/>
      <c r="AB219" s="10"/>
    </row>
    <row r="220" spans="1:28" ht="24.75" customHeight="1">
      <c r="A220" s="1253" t="str">
        <f>IF(E220&gt;0,"Wypełnione","")</f>
        <v/>
      </c>
      <c r="B220" s="57"/>
      <c r="C220" s="2145">
        <f>'Og s3a'!C931</f>
        <v>0</v>
      </c>
      <c r="D220" s="2147">
        <f>'Og s3a'!E931</f>
        <v>0</v>
      </c>
      <c r="E220" s="2145">
        <f>'Og s3a'!F931</f>
        <v>0</v>
      </c>
      <c r="F220" s="435">
        <f>O220</f>
        <v>0</v>
      </c>
      <c r="G220" s="435">
        <f t="shared" si="2"/>
        <v>0</v>
      </c>
      <c r="H220" s="236"/>
      <c r="I220" s="236"/>
      <c r="J220" s="236"/>
      <c r="K220" s="236"/>
      <c r="L220" s="10"/>
      <c r="M220" s="10"/>
      <c r="N220" s="396">
        <f>'Og s3a'!G931</f>
        <v>0</v>
      </c>
      <c r="O220" s="237">
        <f>'Og s3a'!H931</f>
        <v>0</v>
      </c>
      <c r="P220" s="398">
        <f>'Og s3a'!D931</f>
        <v>0</v>
      </c>
      <c r="Q220" s="10"/>
      <c r="R220" s="306"/>
      <c r="S220" s="306"/>
      <c r="T220" s="306"/>
      <c r="U220" s="10"/>
      <c r="V220" s="10"/>
      <c r="W220" s="10"/>
      <c r="X220" s="10"/>
      <c r="Y220" s="10"/>
      <c r="Z220" s="10"/>
      <c r="AA220" s="10"/>
      <c r="AB220" s="10"/>
    </row>
    <row r="221" spans="1:28" ht="14.25" customHeight="1">
      <c r="A221" s="1253" t="str">
        <f>A220</f>
        <v/>
      </c>
      <c r="B221" s="57"/>
      <c r="C221" s="2146"/>
      <c r="D221" s="2148"/>
      <c r="E221" s="2146"/>
      <c r="F221" s="234"/>
      <c r="G221" s="1666">
        <f>Import!Q920</f>
        <v>0</v>
      </c>
      <c r="H221" s="234"/>
      <c r="I221" s="234"/>
      <c r="J221" s="234"/>
      <c r="K221" s="234"/>
      <c r="L221" s="10"/>
      <c r="M221" s="10"/>
      <c r="N221" s="397"/>
      <c r="O221" s="233"/>
      <c r="P221" s="419"/>
      <c r="Q221" s="10"/>
      <c r="R221" s="306"/>
      <c r="S221" s="306"/>
      <c r="T221" s="306"/>
      <c r="U221" s="10"/>
      <c r="V221" s="10"/>
      <c r="W221" s="10"/>
      <c r="X221" s="10"/>
      <c r="Y221" s="10"/>
      <c r="Z221" s="10"/>
      <c r="AA221" s="10"/>
      <c r="AB221" s="10"/>
    </row>
    <row r="222" spans="1:28" ht="24.75" customHeight="1">
      <c r="A222" s="1253" t="str">
        <f>IF(E222&gt;0,"Wypełnione","")</f>
        <v/>
      </c>
      <c r="B222" s="57"/>
      <c r="C222" s="2145">
        <f>'Og s3a'!C933</f>
        <v>0</v>
      </c>
      <c r="D222" s="2147">
        <f>'Og s3a'!E933</f>
        <v>0</v>
      </c>
      <c r="E222" s="2145">
        <f>'Og s3a'!F933</f>
        <v>0</v>
      </c>
      <c r="F222" s="435">
        <f>O222</f>
        <v>0</v>
      </c>
      <c r="G222" s="435">
        <f t="shared" si="2"/>
        <v>0</v>
      </c>
      <c r="H222" s="236"/>
      <c r="I222" s="236"/>
      <c r="J222" s="236"/>
      <c r="K222" s="236"/>
      <c r="L222" s="10"/>
      <c r="M222" s="10"/>
      <c r="N222" s="396">
        <f>'Og s3a'!G933</f>
        <v>0</v>
      </c>
      <c r="O222" s="237">
        <f>'Og s3a'!H933</f>
        <v>0</v>
      </c>
      <c r="P222" s="398">
        <f>'Og s3a'!D933</f>
        <v>0</v>
      </c>
      <c r="Q222" s="10"/>
      <c r="R222" s="306"/>
      <c r="S222" s="306"/>
      <c r="T222" s="306"/>
      <c r="U222" s="10"/>
      <c r="V222" s="10"/>
      <c r="W222" s="10"/>
      <c r="X222" s="10"/>
      <c r="Y222" s="10"/>
      <c r="Z222" s="10"/>
      <c r="AA222" s="10"/>
      <c r="AB222" s="10"/>
    </row>
    <row r="223" spans="1:28" ht="14.25" customHeight="1">
      <c r="A223" s="1253" t="str">
        <f>A222</f>
        <v/>
      </c>
      <c r="B223" s="57"/>
      <c r="C223" s="2146"/>
      <c r="D223" s="2148"/>
      <c r="E223" s="2146"/>
      <c r="F223" s="234"/>
      <c r="G223" s="1666">
        <f>Import!Q922</f>
        <v>0</v>
      </c>
      <c r="H223" s="234"/>
      <c r="I223" s="234"/>
      <c r="J223" s="234"/>
      <c r="K223" s="234"/>
      <c r="L223" s="10"/>
      <c r="M223" s="10"/>
      <c r="N223" s="397"/>
      <c r="O223" s="233"/>
      <c r="P223" s="419"/>
      <c r="Q223" s="10"/>
      <c r="R223" s="306"/>
      <c r="S223" s="306"/>
      <c r="T223" s="306"/>
      <c r="U223" s="10"/>
      <c r="V223" s="10"/>
      <c r="W223" s="10"/>
      <c r="X223" s="10"/>
      <c r="Y223" s="10"/>
      <c r="Z223" s="10"/>
      <c r="AA223" s="10"/>
      <c r="AB223" s="10"/>
    </row>
    <row r="224" spans="1:28" ht="24.75" customHeight="1">
      <c r="A224" s="1253" t="str">
        <f>IF(E224&gt;0,"Wypełnione","")</f>
        <v/>
      </c>
      <c r="B224" s="57"/>
      <c r="C224" s="2145">
        <f>'Og s3a'!C935</f>
        <v>0</v>
      </c>
      <c r="D224" s="2147">
        <f>'Og s3a'!E935</f>
        <v>0</v>
      </c>
      <c r="E224" s="2145">
        <f>'Og s3a'!F935</f>
        <v>0</v>
      </c>
      <c r="F224" s="435">
        <f>O224</f>
        <v>0</v>
      </c>
      <c r="G224" s="435">
        <f t="shared" si="2"/>
        <v>0</v>
      </c>
      <c r="H224" s="236"/>
      <c r="I224" s="236"/>
      <c r="J224" s="236"/>
      <c r="K224" s="236"/>
      <c r="L224" s="10"/>
      <c r="M224" s="10"/>
      <c r="N224" s="396">
        <f>'Og s3a'!G935</f>
        <v>0</v>
      </c>
      <c r="O224" s="237">
        <f>'Og s3a'!H935</f>
        <v>0</v>
      </c>
      <c r="P224" s="398">
        <f>'Og s3a'!D935</f>
        <v>0</v>
      </c>
      <c r="Q224" s="10"/>
      <c r="R224" s="306"/>
      <c r="S224" s="306"/>
      <c r="T224" s="306"/>
      <c r="U224" s="10"/>
      <c r="V224" s="10"/>
      <c r="W224" s="10"/>
      <c r="X224" s="10"/>
      <c r="Y224" s="10"/>
      <c r="Z224" s="10"/>
      <c r="AA224" s="10"/>
      <c r="AB224" s="10"/>
    </row>
    <row r="225" spans="1:28" ht="14.25" customHeight="1">
      <c r="A225" s="1253" t="str">
        <f>A224</f>
        <v/>
      </c>
      <c r="B225" s="57"/>
      <c r="C225" s="2146"/>
      <c r="D225" s="2148"/>
      <c r="E225" s="2146"/>
      <c r="F225" s="234"/>
      <c r="G225" s="1666">
        <f>Import!Q924</f>
        <v>0</v>
      </c>
      <c r="H225" s="234"/>
      <c r="I225" s="234"/>
      <c r="J225" s="234"/>
      <c r="K225" s="234"/>
      <c r="L225" s="10"/>
      <c r="M225" s="10"/>
      <c r="N225" s="397"/>
      <c r="O225" s="233"/>
      <c r="P225" s="419"/>
      <c r="Q225" s="10"/>
      <c r="R225" s="306"/>
      <c r="S225" s="306"/>
      <c r="T225" s="306"/>
      <c r="U225" s="10"/>
      <c r="V225" s="10"/>
      <c r="W225" s="10"/>
      <c r="X225" s="10"/>
      <c r="Y225" s="10"/>
      <c r="Z225" s="10"/>
      <c r="AA225" s="10"/>
      <c r="AB225" s="10"/>
    </row>
    <row r="226" spans="1:28" ht="24.75" customHeight="1">
      <c r="A226" s="1253" t="str">
        <f>IF(E226&gt;0,"Wypełnione","")</f>
        <v/>
      </c>
      <c r="B226" s="57"/>
      <c r="C226" s="2145">
        <f>'Og s3a'!C937</f>
        <v>0</v>
      </c>
      <c r="D226" s="2147">
        <f>'Og s3a'!E937</f>
        <v>0</v>
      </c>
      <c r="E226" s="2145">
        <f>'Og s3a'!F937</f>
        <v>0</v>
      </c>
      <c r="F226" s="435">
        <f>O226</f>
        <v>0</v>
      </c>
      <c r="G226" s="435">
        <f t="shared" si="2"/>
        <v>0</v>
      </c>
      <c r="H226" s="236"/>
      <c r="I226" s="236"/>
      <c r="J226" s="236"/>
      <c r="K226" s="236"/>
      <c r="L226" s="10"/>
      <c r="M226" s="10"/>
      <c r="N226" s="396">
        <f>'Og s3a'!G937</f>
        <v>0</v>
      </c>
      <c r="O226" s="237">
        <f>'Og s3a'!H937</f>
        <v>0</v>
      </c>
      <c r="P226" s="398">
        <f>'Og s3a'!D937</f>
        <v>0</v>
      </c>
      <c r="Q226" s="10"/>
      <c r="R226" s="306"/>
      <c r="S226" s="306"/>
      <c r="T226" s="306"/>
      <c r="U226" s="10"/>
      <c r="V226" s="10"/>
      <c r="W226" s="10"/>
      <c r="X226" s="10"/>
      <c r="Y226" s="10"/>
      <c r="Z226" s="10"/>
      <c r="AA226" s="10"/>
      <c r="AB226" s="10"/>
    </row>
    <row r="227" spans="1:28" ht="14.25" customHeight="1">
      <c r="A227" s="1253" t="str">
        <f>A226</f>
        <v/>
      </c>
      <c r="B227" s="57"/>
      <c r="C227" s="2146"/>
      <c r="D227" s="2148"/>
      <c r="E227" s="2146"/>
      <c r="F227" s="234"/>
      <c r="G227" s="1666">
        <f>Import!Q926</f>
        <v>0</v>
      </c>
      <c r="H227" s="234"/>
      <c r="I227" s="234"/>
      <c r="J227" s="234"/>
      <c r="K227" s="234"/>
      <c r="L227" s="10"/>
      <c r="M227" s="10"/>
      <c r="N227" s="397"/>
      <c r="O227" s="233"/>
      <c r="P227" s="419"/>
      <c r="Q227" s="10"/>
      <c r="R227" s="306"/>
      <c r="S227" s="306"/>
      <c r="T227" s="306"/>
      <c r="U227" s="10"/>
      <c r="V227" s="10"/>
      <c r="W227" s="10"/>
      <c r="X227" s="10"/>
      <c r="Y227" s="10"/>
      <c r="Z227" s="10"/>
      <c r="AA227" s="10"/>
      <c r="AB227" s="10"/>
    </row>
    <row r="228" spans="1:28" ht="24.75" customHeight="1">
      <c r="A228" s="1253" t="str">
        <f>IF(E228&gt;0,"Wypełnione","")</f>
        <v/>
      </c>
      <c r="B228" s="57"/>
      <c r="C228" s="2145">
        <f>'Og s3a'!C939</f>
        <v>0</v>
      </c>
      <c r="D228" s="2147">
        <f>'Og s3a'!E939</f>
        <v>0</v>
      </c>
      <c r="E228" s="2145">
        <f>'Og s3a'!F939</f>
        <v>0</v>
      </c>
      <c r="F228" s="435">
        <f>O228</f>
        <v>0</v>
      </c>
      <c r="G228" s="435">
        <f t="shared" si="2"/>
        <v>0</v>
      </c>
      <c r="H228" s="236"/>
      <c r="I228" s="236"/>
      <c r="J228" s="236"/>
      <c r="K228" s="236"/>
      <c r="L228" s="10"/>
      <c r="M228" s="10"/>
      <c r="N228" s="396">
        <f>'Og s3a'!G939</f>
        <v>0</v>
      </c>
      <c r="O228" s="237">
        <f>'Og s3a'!H939</f>
        <v>0</v>
      </c>
      <c r="P228" s="398">
        <f>'Og s3a'!D939</f>
        <v>0</v>
      </c>
      <c r="Q228" s="10"/>
      <c r="R228" s="306"/>
      <c r="S228" s="306"/>
      <c r="T228" s="306"/>
      <c r="U228" s="10"/>
      <c r="V228" s="10"/>
      <c r="W228" s="10"/>
      <c r="X228" s="10"/>
      <c r="Y228" s="10"/>
      <c r="Z228" s="10"/>
      <c r="AA228" s="10"/>
      <c r="AB228" s="10"/>
    </row>
    <row r="229" spans="1:28" ht="14.25" customHeight="1">
      <c r="A229" s="1253" t="str">
        <f>A228</f>
        <v/>
      </c>
      <c r="B229" s="57"/>
      <c r="C229" s="2146"/>
      <c r="D229" s="2148"/>
      <c r="E229" s="2146"/>
      <c r="F229" s="234"/>
      <c r="G229" s="1666">
        <f>Import!Q928</f>
        <v>0</v>
      </c>
      <c r="H229" s="234"/>
      <c r="I229" s="234"/>
      <c r="J229" s="234"/>
      <c r="K229" s="234"/>
      <c r="L229" s="10"/>
      <c r="M229" s="10"/>
      <c r="N229" s="397"/>
      <c r="O229" s="233"/>
      <c r="P229" s="419"/>
      <c r="Q229" s="10"/>
      <c r="R229" s="306"/>
      <c r="S229" s="306"/>
      <c r="T229" s="306"/>
      <c r="U229" s="10"/>
      <c r="V229" s="10"/>
      <c r="W229" s="10"/>
      <c r="X229" s="10"/>
      <c r="Y229" s="10"/>
      <c r="Z229" s="10"/>
      <c r="AA229" s="10"/>
      <c r="AB229" s="10"/>
    </row>
    <row r="230" spans="1:28" ht="24.75" customHeight="1">
      <c r="A230" s="1253" t="str">
        <f>IF(E230&gt;0,"Wypełnione","")</f>
        <v/>
      </c>
      <c r="B230" s="57"/>
      <c r="C230" s="2145">
        <f>'Og s3a'!C941</f>
        <v>0</v>
      </c>
      <c r="D230" s="2147">
        <f>'Og s3a'!E941</f>
        <v>0</v>
      </c>
      <c r="E230" s="2145">
        <f>'Og s3a'!F941</f>
        <v>0</v>
      </c>
      <c r="F230" s="435">
        <f>O230</f>
        <v>0</v>
      </c>
      <c r="G230" s="435">
        <f t="shared" si="2"/>
        <v>0</v>
      </c>
      <c r="H230" s="236"/>
      <c r="I230" s="236"/>
      <c r="J230" s="236"/>
      <c r="K230" s="236"/>
      <c r="L230" s="10"/>
      <c r="M230" s="10"/>
      <c r="N230" s="396">
        <f>'Og s3a'!G941</f>
        <v>0</v>
      </c>
      <c r="O230" s="237">
        <f>'Og s3a'!H941</f>
        <v>0</v>
      </c>
      <c r="P230" s="398">
        <f>'Og s3a'!D941</f>
        <v>0</v>
      </c>
      <c r="Q230" s="10"/>
      <c r="R230" s="306"/>
      <c r="S230" s="306"/>
      <c r="T230" s="306"/>
      <c r="U230" s="10"/>
      <c r="V230" s="10"/>
      <c r="W230" s="10"/>
      <c r="X230" s="10"/>
      <c r="Y230" s="10"/>
      <c r="Z230" s="10"/>
      <c r="AA230" s="10"/>
      <c r="AB230" s="10"/>
    </row>
    <row r="231" spans="1:28" ht="14.25" customHeight="1">
      <c r="A231" s="1253" t="str">
        <f>A230</f>
        <v/>
      </c>
      <c r="B231" s="57"/>
      <c r="C231" s="2146"/>
      <c r="D231" s="2148"/>
      <c r="E231" s="2146"/>
      <c r="F231" s="234"/>
      <c r="G231" s="1666">
        <f>Import!Q930</f>
        <v>0</v>
      </c>
      <c r="H231" s="234"/>
      <c r="I231" s="234"/>
      <c r="J231" s="234"/>
      <c r="K231" s="234"/>
      <c r="L231" s="10"/>
      <c r="M231" s="10"/>
      <c r="N231" s="397"/>
      <c r="O231" s="233"/>
      <c r="P231" s="419"/>
      <c r="Q231" s="10"/>
      <c r="R231" s="306"/>
      <c r="S231" s="306"/>
      <c r="T231" s="306"/>
      <c r="U231" s="10"/>
      <c r="V231" s="10"/>
      <c r="W231" s="10"/>
      <c r="X231" s="10"/>
      <c r="Y231" s="10"/>
      <c r="Z231" s="10"/>
      <c r="AA231" s="10"/>
      <c r="AB231" s="10"/>
    </row>
    <row r="232" spans="1:28" ht="24.75" customHeight="1">
      <c r="A232" s="1253" t="str">
        <f>IF(E232&gt;0,"Wypełnione","")</f>
        <v/>
      </c>
      <c r="B232" s="57"/>
      <c r="C232" s="2145">
        <f>'Og s3a'!C943</f>
        <v>0</v>
      </c>
      <c r="D232" s="2147">
        <f>'Og s3a'!E943</f>
        <v>0</v>
      </c>
      <c r="E232" s="2145">
        <f>'Og s3a'!F943</f>
        <v>0</v>
      </c>
      <c r="F232" s="435">
        <f>O232</f>
        <v>0</v>
      </c>
      <c r="G232" s="435">
        <f t="shared" ref="G232:G294" si="3">P232</f>
        <v>0</v>
      </c>
      <c r="H232" s="236"/>
      <c r="I232" s="236"/>
      <c r="J232" s="236"/>
      <c r="K232" s="236"/>
      <c r="L232" s="10"/>
      <c r="M232" s="10"/>
      <c r="N232" s="396">
        <f>'Og s3a'!G943</f>
        <v>0</v>
      </c>
      <c r="O232" s="237">
        <f>'Og s3a'!H943</f>
        <v>0</v>
      </c>
      <c r="P232" s="398">
        <f>'Og s3a'!D943</f>
        <v>0</v>
      </c>
      <c r="Q232" s="10"/>
      <c r="R232" s="306"/>
      <c r="S232" s="306"/>
      <c r="T232" s="306"/>
      <c r="U232" s="10"/>
      <c r="V232" s="10"/>
      <c r="W232" s="10"/>
      <c r="X232" s="10"/>
      <c r="Y232" s="10"/>
      <c r="Z232" s="10"/>
      <c r="AA232" s="10"/>
      <c r="AB232" s="10"/>
    </row>
    <row r="233" spans="1:28" ht="14.25" customHeight="1">
      <c r="A233" s="1253" t="str">
        <f>A232</f>
        <v/>
      </c>
      <c r="B233" s="57"/>
      <c r="C233" s="2146"/>
      <c r="D233" s="2148"/>
      <c r="E233" s="2146"/>
      <c r="F233" s="234"/>
      <c r="G233" s="1666">
        <f>Import!Q932</f>
        <v>0</v>
      </c>
      <c r="H233" s="234"/>
      <c r="I233" s="234"/>
      <c r="J233" s="234"/>
      <c r="K233" s="234"/>
      <c r="L233" s="10"/>
      <c r="M233" s="10"/>
      <c r="N233" s="397"/>
      <c r="O233" s="233"/>
      <c r="P233" s="419"/>
      <c r="Q233" s="10"/>
      <c r="R233" s="306"/>
      <c r="S233" s="306"/>
      <c r="T233" s="306"/>
      <c r="U233" s="10"/>
      <c r="V233" s="10"/>
      <c r="W233" s="10"/>
      <c r="X233" s="10"/>
      <c r="Y233" s="10"/>
      <c r="Z233" s="10"/>
      <c r="AA233" s="10"/>
      <c r="AB233" s="10"/>
    </row>
    <row r="234" spans="1:28" ht="24.75" customHeight="1">
      <c r="A234" s="1253" t="str">
        <f>IF(E234&gt;0,"Wypełnione","")</f>
        <v/>
      </c>
      <c r="B234" s="57"/>
      <c r="C234" s="2145">
        <f>'Og s3a'!C945</f>
        <v>0</v>
      </c>
      <c r="D234" s="2147">
        <f>'Og s3a'!E945</f>
        <v>0</v>
      </c>
      <c r="E234" s="2145">
        <f>'Og s3a'!F945</f>
        <v>0</v>
      </c>
      <c r="F234" s="435">
        <f>O234</f>
        <v>0</v>
      </c>
      <c r="G234" s="435">
        <f t="shared" si="3"/>
        <v>0</v>
      </c>
      <c r="H234" s="236"/>
      <c r="I234" s="236"/>
      <c r="J234" s="236"/>
      <c r="K234" s="236"/>
      <c r="L234" s="10"/>
      <c r="M234" s="10"/>
      <c r="N234" s="396">
        <f>'Og s3a'!G945</f>
        <v>0</v>
      </c>
      <c r="O234" s="237">
        <f>'Og s3a'!H945</f>
        <v>0</v>
      </c>
      <c r="P234" s="398">
        <f>'Og s3a'!D945</f>
        <v>0</v>
      </c>
      <c r="Q234" s="10"/>
      <c r="R234" s="306"/>
      <c r="S234" s="306"/>
      <c r="T234" s="306"/>
      <c r="U234" s="10"/>
      <c r="V234" s="10"/>
      <c r="W234" s="10"/>
      <c r="X234" s="10"/>
      <c r="Y234" s="10"/>
      <c r="Z234" s="10"/>
      <c r="AA234" s="10"/>
      <c r="AB234" s="10"/>
    </row>
    <row r="235" spans="1:28" ht="14.25" customHeight="1">
      <c r="A235" s="1253" t="str">
        <f>A234</f>
        <v/>
      </c>
      <c r="B235" s="57"/>
      <c r="C235" s="2146"/>
      <c r="D235" s="2148"/>
      <c r="E235" s="2146"/>
      <c r="F235" s="234"/>
      <c r="G235" s="1666">
        <f>Import!Q934</f>
        <v>0</v>
      </c>
      <c r="H235" s="234"/>
      <c r="I235" s="234"/>
      <c r="J235" s="234"/>
      <c r="K235" s="234"/>
      <c r="L235" s="10"/>
      <c r="M235" s="10"/>
      <c r="N235" s="397"/>
      <c r="O235" s="233"/>
      <c r="P235" s="419"/>
      <c r="Q235" s="10"/>
      <c r="R235" s="306"/>
      <c r="S235" s="306"/>
      <c r="T235" s="306"/>
      <c r="U235" s="10"/>
      <c r="V235" s="10"/>
      <c r="W235" s="10"/>
      <c r="X235" s="10"/>
      <c r="Y235" s="10"/>
      <c r="Z235" s="10"/>
      <c r="AA235" s="10"/>
      <c r="AB235" s="10"/>
    </row>
    <row r="236" spans="1:28" ht="24.75" customHeight="1">
      <c r="A236" s="1253" t="str">
        <f>IF(E236&gt;0,"Wypełnione","")</f>
        <v/>
      </c>
      <c r="B236" s="57"/>
      <c r="C236" s="2145">
        <f>'Og s3a'!C947</f>
        <v>0</v>
      </c>
      <c r="D236" s="2147">
        <f>'Og s3a'!E947</f>
        <v>0</v>
      </c>
      <c r="E236" s="2145">
        <f>'Og s3a'!F947</f>
        <v>0</v>
      </c>
      <c r="F236" s="435">
        <f>O236</f>
        <v>0</v>
      </c>
      <c r="G236" s="435">
        <f t="shared" si="3"/>
        <v>0</v>
      </c>
      <c r="H236" s="236"/>
      <c r="I236" s="236"/>
      <c r="J236" s="236"/>
      <c r="K236" s="236"/>
      <c r="L236" s="10"/>
      <c r="M236" s="10"/>
      <c r="N236" s="396">
        <f>'Og s3a'!G947</f>
        <v>0</v>
      </c>
      <c r="O236" s="237">
        <f>'Og s3a'!H947</f>
        <v>0</v>
      </c>
      <c r="P236" s="398">
        <f>'Og s3a'!D947</f>
        <v>0</v>
      </c>
      <c r="Q236" s="10"/>
      <c r="R236" s="306"/>
      <c r="S236" s="306"/>
      <c r="T236" s="306"/>
      <c r="U236" s="10"/>
      <c r="V236" s="10"/>
      <c r="W236" s="10"/>
      <c r="X236" s="10"/>
      <c r="Y236" s="10"/>
      <c r="Z236" s="10"/>
      <c r="AA236" s="10"/>
      <c r="AB236" s="10"/>
    </row>
    <row r="237" spans="1:28" ht="14.25" customHeight="1">
      <c r="A237" s="1253" t="str">
        <f>A236</f>
        <v/>
      </c>
      <c r="B237" s="57"/>
      <c r="C237" s="2146"/>
      <c r="D237" s="2148"/>
      <c r="E237" s="2146"/>
      <c r="F237" s="234"/>
      <c r="G237" s="1666">
        <f>Import!Q936</f>
        <v>0</v>
      </c>
      <c r="H237" s="234"/>
      <c r="I237" s="234"/>
      <c r="J237" s="234"/>
      <c r="K237" s="234"/>
      <c r="L237" s="10"/>
      <c r="M237" s="10"/>
      <c r="N237" s="397"/>
      <c r="O237" s="233"/>
      <c r="P237" s="419"/>
      <c r="Q237" s="10"/>
      <c r="R237" s="306"/>
      <c r="S237" s="306"/>
      <c r="T237" s="306"/>
      <c r="U237" s="10"/>
      <c r="V237" s="10"/>
      <c r="W237" s="10"/>
      <c r="X237" s="10"/>
      <c r="Y237" s="10"/>
      <c r="Z237" s="10"/>
      <c r="AA237" s="10"/>
      <c r="AB237" s="10"/>
    </row>
    <row r="238" spans="1:28" ht="24.75" customHeight="1">
      <c r="A238" s="1253" t="str">
        <f>IF(E238&gt;0,"Wypełnione","")</f>
        <v/>
      </c>
      <c r="B238" s="57"/>
      <c r="C238" s="2145">
        <f>'Og s3a'!C949</f>
        <v>0</v>
      </c>
      <c r="D238" s="2147">
        <f>'Og s3a'!E949</f>
        <v>0</v>
      </c>
      <c r="E238" s="2145">
        <f>'Og s3a'!F949</f>
        <v>0</v>
      </c>
      <c r="F238" s="435">
        <f>O238</f>
        <v>0</v>
      </c>
      <c r="G238" s="435">
        <f t="shared" si="3"/>
        <v>0</v>
      </c>
      <c r="H238" s="236"/>
      <c r="I238" s="236"/>
      <c r="J238" s="236"/>
      <c r="K238" s="236"/>
      <c r="L238" s="10"/>
      <c r="M238" s="10"/>
      <c r="N238" s="396">
        <f>'Og s3a'!G949</f>
        <v>0</v>
      </c>
      <c r="O238" s="237">
        <f>'Og s3a'!H949</f>
        <v>0</v>
      </c>
      <c r="P238" s="398">
        <f>'Og s3a'!D949</f>
        <v>0</v>
      </c>
      <c r="Q238" s="10"/>
      <c r="R238" s="306"/>
      <c r="S238" s="306"/>
      <c r="T238" s="306"/>
      <c r="U238" s="10"/>
      <c r="V238" s="10"/>
      <c r="W238" s="10"/>
      <c r="X238" s="10"/>
      <c r="Y238" s="10"/>
      <c r="Z238" s="10"/>
      <c r="AA238" s="10"/>
      <c r="AB238" s="10"/>
    </row>
    <row r="239" spans="1:28" ht="14.25" customHeight="1">
      <c r="A239" s="1253" t="str">
        <f>A238</f>
        <v/>
      </c>
      <c r="B239" s="57"/>
      <c r="C239" s="2146"/>
      <c r="D239" s="2148"/>
      <c r="E239" s="2146"/>
      <c r="F239" s="234"/>
      <c r="G239" s="1666">
        <f>Import!Q938</f>
        <v>0</v>
      </c>
      <c r="H239" s="234"/>
      <c r="I239" s="234"/>
      <c r="J239" s="234"/>
      <c r="K239" s="234"/>
      <c r="L239" s="10"/>
      <c r="M239" s="10"/>
      <c r="N239" s="397"/>
      <c r="O239" s="233"/>
      <c r="P239" s="419"/>
      <c r="Q239" s="10"/>
      <c r="R239" s="306"/>
      <c r="S239" s="306"/>
      <c r="T239" s="306"/>
      <c r="U239" s="10"/>
      <c r="V239" s="10"/>
      <c r="W239" s="10"/>
      <c r="X239" s="10"/>
      <c r="Y239" s="10"/>
      <c r="Z239" s="10"/>
      <c r="AA239" s="10"/>
      <c r="AB239" s="10"/>
    </row>
    <row r="240" spans="1:28" ht="24.75" customHeight="1">
      <c r="A240" s="1253" t="str">
        <f>IF(E240&gt;0,"Wypełnione","")</f>
        <v/>
      </c>
      <c r="B240" s="57"/>
      <c r="C240" s="2145">
        <f>'Og s3a'!C951</f>
        <v>0</v>
      </c>
      <c r="D240" s="2147">
        <f>'Og s3a'!E951</f>
        <v>0</v>
      </c>
      <c r="E240" s="2145">
        <f>'Og s3a'!F951</f>
        <v>0</v>
      </c>
      <c r="F240" s="435">
        <f>O240</f>
        <v>0</v>
      </c>
      <c r="G240" s="435">
        <f t="shared" si="3"/>
        <v>0</v>
      </c>
      <c r="H240" s="236"/>
      <c r="I240" s="236"/>
      <c r="J240" s="236"/>
      <c r="K240" s="236"/>
      <c r="L240" s="10"/>
      <c r="M240" s="10"/>
      <c r="N240" s="396">
        <f>'Og s3a'!G951</f>
        <v>0</v>
      </c>
      <c r="O240" s="237">
        <f>'Og s3a'!H951</f>
        <v>0</v>
      </c>
      <c r="P240" s="398">
        <f>'Og s3a'!D951</f>
        <v>0</v>
      </c>
      <c r="Q240" s="10"/>
      <c r="R240" s="306"/>
      <c r="S240" s="306"/>
      <c r="T240" s="306"/>
      <c r="U240" s="10"/>
      <c r="V240" s="10"/>
      <c r="W240" s="10"/>
      <c r="X240" s="10"/>
      <c r="Y240" s="10"/>
      <c r="Z240" s="10"/>
      <c r="AA240" s="10"/>
      <c r="AB240" s="10"/>
    </row>
    <row r="241" spans="1:28" ht="14.25" customHeight="1">
      <c r="A241" s="1253" t="str">
        <f>A240</f>
        <v/>
      </c>
      <c r="B241" s="57"/>
      <c r="C241" s="2146"/>
      <c r="D241" s="2148"/>
      <c r="E241" s="2146"/>
      <c r="F241" s="234"/>
      <c r="G241" s="1666">
        <f>Import!Q940</f>
        <v>0</v>
      </c>
      <c r="H241" s="234"/>
      <c r="I241" s="234"/>
      <c r="J241" s="234"/>
      <c r="K241" s="234"/>
      <c r="L241" s="10"/>
      <c r="M241" s="10"/>
      <c r="N241" s="397"/>
      <c r="O241" s="233"/>
      <c r="P241" s="419"/>
      <c r="Q241" s="10"/>
      <c r="R241" s="306"/>
      <c r="S241" s="306"/>
      <c r="T241" s="306"/>
      <c r="U241" s="10"/>
      <c r="V241" s="10"/>
      <c r="W241" s="10"/>
      <c r="X241" s="10"/>
      <c r="Y241" s="10"/>
      <c r="Z241" s="10"/>
      <c r="AA241" s="10"/>
      <c r="AB241" s="10"/>
    </row>
    <row r="242" spans="1:28" ht="24.75" customHeight="1">
      <c r="A242" s="1253" t="str">
        <f>IF(E242&gt;0,"Wypełnione","")</f>
        <v/>
      </c>
      <c r="B242" s="57"/>
      <c r="C242" s="2145">
        <f>'Og s3a'!C953</f>
        <v>0</v>
      </c>
      <c r="D242" s="2147">
        <f>'Og s3a'!E953</f>
        <v>0</v>
      </c>
      <c r="E242" s="2145">
        <f>'Og s3a'!F953</f>
        <v>0</v>
      </c>
      <c r="F242" s="435">
        <f>O242</f>
        <v>0</v>
      </c>
      <c r="G242" s="435">
        <f t="shared" si="3"/>
        <v>0</v>
      </c>
      <c r="H242" s="236"/>
      <c r="I242" s="236"/>
      <c r="J242" s="236"/>
      <c r="K242" s="236"/>
      <c r="L242" s="10"/>
      <c r="M242" s="10"/>
      <c r="N242" s="396">
        <f>'Og s3a'!G953</f>
        <v>0</v>
      </c>
      <c r="O242" s="237">
        <f>'Og s3a'!H953</f>
        <v>0</v>
      </c>
      <c r="P242" s="398">
        <f>'Og s3a'!D953</f>
        <v>0</v>
      </c>
      <c r="Q242" s="10"/>
      <c r="R242" s="306"/>
      <c r="S242" s="306"/>
      <c r="T242" s="306"/>
      <c r="U242" s="10"/>
      <c r="V242" s="10"/>
      <c r="W242" s="10"/>
      <c r="X242" s="10"/>
      <c r="Y242" s="10"/>
      <c r="Z242" s="10"/>
      <c r="AA242" s="10"/>
      <c r="AB242" s="10"/>
    </row>
    <row r="243" spans="1:28" ht="14.25" customHeight="1">
      <c r="A243" s="1253" t="str">
        <f>A242</f>
        <v/>
      </c>
      <c r="B243" s="57"/>
      <c r="C243" s="2146"/>
      <c r="D243" s="2148"/>
      <c r="E243" s="2146"/>
      <c r="F243" s="234"/>
      <c r="G243" s="1666">
        <f>Import!Q942</f>
        <v>0</v>
      </c>
      <c r="H243" s="234"/>
      <c r="I243" s="234"/>
      <c r="J243" s="234"/>
      <c r="K243" s="234"/>
      <c r="L243" s="10"/>
      <c r="M243" s="10"/>
      <c r="N243" s="397"/>
      <c r="O243" s="233"/>
      <c r="P243" s="419"/>
      <c r="Q243" s="10"/>
      <c r="R243" s="306"/>
      <c r="S243" s="306"/>
      <c r="T243" s="306"/>
      <c r="U243" s="10"/>
      <c r="V243" s="10"/>
      <c r="W243" s="10"/>
      <c r="X243" s="10"/>
      <c r="Y243" s="10"/>
      <c r="Z243" s="10"/>
      <c r="AA243" s="10"/>
      <c r="AB243" s="10"/>
    </row>
    <row r="244" spans="1:28" ht="24.75" customHeight="1">
      <c r="A244" s="1253" t="str">
        <f>IF(E244&gt;0,"Wypełnione","")</f>
        <v/>
      </c>
      <c r="B244" s="57"/>
      <c r="C244" s="2145">
        <f>'Og s3a'!C955</f>
        <v>0</v>
      </c>
      <c r="D244" s="2147">
        <f>'Og s3a'!E955</f>
        <v>0</v>
      </c>
      <c r="E244" s="2145">
        <f>'Og s3a'!F955</f>
        <v>0</v>
      </c>
      <c r="F244" s="435">
        <f>O244</f>
        <v>0</v>
      </c>
      <c r="G244" s="435">
        <f t="shared" si="3"/>
        <v>0</v>
      </c>
      <c r="H244" s="236"/>
      <c r="I244" s="236"/>
      <c r="J244" s="236"/>
      <c r="K244" s="236"/>
      <c r="L244" s="10"/>
      <c r="M244" s="10"/>
      <c r="N244" s="396">
        <f>'Og s3a'!G955</f>
        <v>0</v>
      </c>
      <c r="O244" s="237">
        <f>'Og s3a'!H955</f>
        <v>0</v>
      </c>
      <c r="P244" s="398">
        <f>'Og s3a'!D955</f>
        <v>0</v>
      </c>
      <c r="Q244" s="10"/>
      <c r="R244" s="306"/>
      <c r="S244" s="306"/>
      <c r="T244" s="306"/>
      <c r="U244" s="10"/>
      <c r="V244" s="10"/>
      <c r="W244" s="10"/>
      <c r="X244" s="10"/>
      <c r="Y244" s="10"/>
      <c r="Z244" s="10"/>
      <c r="AA244" s="10"/>
      <c r="AB244" s="10"/>
    </row>
    <row r="245" spans="1:28" ht="14.25" customHeight="1">
      <c r="A245" s="1253" t="str">
        <f>A244</f>
        <v/>
      </c>
      <c r="B245" s="57"/>
      <c r="C245" s="2146"/>
      <c r="D245" s="2148"/>
      <c r="E245" s="2146"/>
      <c r="F245" s="234"/>
      <c r="G245" s="1666">
        <f>Import!Q944</f>
        <v>0</v>
      </c>
      <c r="H245" s="234"/>
      <c r="I245" s="234"/>
      <c r="J245" s="234"/>
      <c r="K245" s="234"/>
      <c r="L245" s="10"/>
      <c r="M245" s="10"/>
      <c r="N245" s="397"/>
      <c r="O245" s="233"/>
      <c r="P245" s="419"/>
      <c r="Q245" s="10"/>
      <c r="R245" s="306"/>
      <c r="S245" s="306"/>
      <c r="T245" s="306"/>
      <c r="U245" s="10"/>
      <c r="V245" s="10"/>
      <c r="W245" s="10"/>
      <c r="X245" s="10"/>
      <c r="Y245" s="10"/>
      <c r="Z245" s="10"/>
      <c r="AA245" s="10"/>
      <c r="AB245" s="10"/>
    </row>
    <row r="246" spans="1:28" ht="24.75" customHeight="1">
      <c r="A246" s="1253" t="str">
        <f>IF(E246&gt;0,"Wypełnione","")</f>
        <v/>
      </c>
      <c r="B246" s="57"/>
      <c r="C246" s="2145">
        <f>'Og s3a'!C957</f>
        <v>0</v>
      </c>
      <c r="D246" s="2147">
        <f>'Og s3a'!E957</f>
        <v>0</v>
      </c>
      <c r="E246" s="2145">
        <f>'Og s3a'!F957</f>
        <v>0</v>
      </c>
      <c r="F246" s="435">
        <f>O246</f>
        <v>0</v>
      </c>
      <c r="G246" s="435">
        <f t="shared" si="3"/>
        <v>0</v>
      </c>
      <c r="H246" s="236"/>
      <c r="I246" s="236"/>
      <c r="J246" s="236"/>
      <c r="K246" s="236"/>
      <c r="L246" s="10"/>
      <c r="M246" s="10"/>
      <c r="N246" s="396">
        <f>'Og s3a'!G957</f>
        <v>0</v>
      </c>
      <c r="O246" s="237">
        <f>'Og s3a'!H957</f>
        <v>0</v>
      </c>
      <c r="P246" s="398">
        <f>'Og s3a'!D957</f>
        <v>0</v>
      </c>
      <c r="Q246" s="10"/>
      <c r="R246" s="306"/>
      <c r="S246" s="306"/>
      <c r="T246" s="306"/>
      <c r="U246" s="10"/>
      <c r="V246" s="10"/>
      <c r="W246" s="10"/>
      <c r="X246" s="10"/>
      <c r="Y246" s="10"/>
      <c r="Z246" s="10"/>
      <c r="AA246" s="10"/>
      <c r="AB246" s="10"/>
    </row>
    <row r="247" spans="1:28" ht="14.25" customHeight="1">
      <c r="A247" s="1253" t="str">
        <f>A246</f>
        <v/>
      </c>
      <c r="B247" s="57"/>
      <c r="C247" s="2146"/>
      <c r="D247" s="2148"/>
      <c r="E247" s="2146"/>
      <c r="F247" s="234"/>
      <c r="G247" s="1666">
        <f>Import!Q946</f>
        <v>0</v>
      </c>
      <c r="H247" s="234"/>
      <c r="I247" s="234"/>
      <c r="J247" s="234"/>
      <c r="K247" s="234"/>
      <c r="L247" s="10"/>
      <c r="M247" s="10"/>
      <c r="N247" s="397"/>
      <c r="O247" s="233"/>
      <c r="P247" s="419"/>
      <c r="Q247" s="10"/>
      <c r="R247" s="306"/>
      <c r="S247" s="306"/>
      <c r="T247" s="306"/>
      <c r="U247" s="10"/>
      <c r="V247" s="10"/>
      <c r="W247" s="10"/>
      <c r="X247" s="10"/>
      <c r="Y247" s="10"/>
      <c r="Z247" s="10"/>
      <c r="AA247" s="10"/>
      <c r="AB247" s="10"/>
    </row>
    <row r="248" spans="1:28" ht="24.75" customHeight="1">
      <c r="A248" s="1253" t="str">
        <f>IF(E248&gt;0,"Wypełnione","")</f>
        <v/>
      </c>
      <c r="B248" s="57"/>
      <c r="C248" s="2145">
        <f>'Og s3a'!C959</f>
        <v>0</v>
      </c>
      <c r="D248" s="2147">
        <f>'Og s3a'!E959</f>
        <v>0</v>
      </c>
      <c r="E248" s="2145">
        <f>'Og s3a'!F959</f>
        <v>0</v>
      </c>
      <c r="F248" s="435">
        <f>O248</f>
        <v>0</v>
      </c>
      <c r="G248" s="435">
        <f t="shared" si="3"/>
        <v>0</v>
      </c>
      <c r="H248" s="236"/>
      <c r="I248" s="236"/>
      <c r="J248" s="236"/>
      <c r="K248" s="236"/>
      <c r="L248" s="10"/>
      <c r="M248" s="10"/>
      <c r="N248" s="396">
        <f>'Og s3a'!G959</f>
        <v>0</v>
      </c>
      <c r="O248" s="237">
        <f>'Og s3a'!H959</f>
        <v>0</v>
      </c>
      <c r="P248" s="398">
        <f>'Og s3a'!D959</f>
        <v>0</v>
      </c>
      <c r="Q248" s="10"/>
      <c r="R248" s="306"/>
      <c r="S248" s="306"/>
      <c r="T248" s="306"/>
      <c r="U248" s="10"/>
      <c r="V248" s="10"/>
      <c r="W248" s="10"/>
      <c r="X248" s="10"/>
      <c r="Y248" s="10"/>
      <c r="Z248" s="10"/>
      <c r="AA248" s="10"/>
      <c r="AB248" s="10"/>
    </row>
    <row r="249" spans="1:28" ht="14.25" customHeight="1">
      <c r="A249" s="1253" t="str">
        <f>A248</f>
        <v/>
      </c>
      <c r="B249" s="57"/>
      <c r="C249" s="2146"/>
      <c r="D249" s="2148"/>
      <c r="E249" s="2146"/>
      <c r="F249" s="234"/>
      <c r="G249" s="1666">
        <f>Import!Q948</f>
        <v>0</v>
      </c>
      <c r="H249" s="234"/>
      <c r="I249" s="234"/>
      <c r="J249" s="234"/>
      <c r="K249" s="234"/>
      <c r="L249" s="10"/>
      <c r="M249" s="10"/>
      <c r="N249" s="397"/>
      <c r="O249" s="233"/>
      <c r="P249" s="419"/>
      <c r="Q249" s="10"/>
      <c r="R249" s="306"/>
      <c r="S249" s="306"/>
      <c r="T249" s="306"/>
      <c r="U249" s="10"/>
      <c r="V249" s="10"/>
      <c r="W249" s="10"/>
      <c r="X249" s="10"/>
      <c r="Y249" s="10"/>
      <c r="Z249" s="10"/>
      <c r="AA249" s="10"/>
      <c r="AB249" s="10"/>
    </row>
    <row r="250" spans="1:28" ht="24.75" customHeight="1">
      <c r="A250" s="1253" t="str">
        <f>IF(E250&gt;0,"Wypełnione","")</f>
        <v/>
      </c>
      <c r="B250" s="57"/>
      <c r="C250" s="2145">
        <f>'Og s3a'!C961</f>
        <v>0</v>
      </c>
      <c r="D250" s="2147">
        <f>'Og s3a'!E961</f>
        <v>0</v>
      </c>
      <c r="E250" s="2145">
        <f>'Og s3a'!F961</f>
        <v>0</v>
      </c>
      <c r="F250" s="435">
        <f>O250</f>
        <v>0</v>
      </c>
      <c r="G250" s="435">
        <f t="shared" si="3"/>
        <v>0</v>
      </c>
      <c r="H250" s="236"/>
      <c r="I250" s="236"/>
      <c r="J250" s="236"/>
      <c r="K250" s="236"/>
      <c r="L250" s="10"/>
      <c r="M250" s="10"/>
      <c r="N250" s="396">
        <f>'Og s3a'!G961</f>
        <v>0</v>
      </c>
      <c r="O250" s="237">
        <f>'Og s3a'!H961</f>
        <v>0</v>
      </c>
      <c r="P250" s="398">
        <f>'Og s3a'!D961</f>
        <v>0</v>
      </c>
      <c r="Q250" s="10"/>
      <c r="R250" s="306"/>
      <c r="S250" s="306"/>
      <c r="T250" s="306"/>
      <c r="U250" s="10"/>
      <c r="V250" s="10"/>
      <c r="W250" s="10"/>
      <c r="X250" s="10"/>
      <c r="Y250" s="10"/>
      <c r="Z250" s="10"/>
      <c r="AA250" s="10"/>
      <c r="AB250" s="10"/>
    </row>
    <row r="251" spans="1:28" ht="14.25" customHeight="1">
      <c r="A251" s="1253" t="str">
        <f>A250</f>
        <v/>
      </c>
      <c r="B251" s="57"/>
      <c r="C251" s="2146"/>
      <c r="D251" s="2148"/>
      <c r="E251" s="2146"/>
      <c r="F251" s="234"/>
      <c r="G251" s="1666">
        <f>Import!Q950</f>
        <v>0</v>
      </c>
      <c r="H251" s="234"/>
      <c r="I251" s="234"/>
      <c r="J251" s="234"/>
      <c r="K251" s="234"/>
      <c r="L251" s="10"/>
      <c r="M251" s="10"/>
      <c r="N251" s="397"/>
      <c r="O251" s="233"/>
      <c r="P251" s="419"/>
      <c r="Q251" s="10"/>
      <c r="R251" s="306"/>
      <c r="S251" s="306"/>
      <c r="T251" s="306"/>
      <c r="U251" s="10"/>
      <c r="V251" s="10"/>
      <c r="W251" s="10"/>
      <c r="X251" s="10"/>
      <c r="Y251" s="10"/>
      <c r="Z251" s="10"/>
      <c r="AA251" s="10"/>
      <c r="AB251" s="10"/>
    </row>
    <row r="252" spans="1:28" ht="24.75" customHeight="1">
      <c r="A252" s="1253" t="str">
        <f>IF(E252&gt;0,"Wypełnione","")</f>
        <v/>
      </c>
      <c r="B252" s="57"/>
      <c r="C252" s="2145">
        <f>'Og s3a'!C963</f>
        <v>0</v>
      </c>
      <c r="D252" s="2147">
        <f>'Og s3a'!E963</f>
        <v>0</v>
      </c>
      <c r="E252" s="2145">
        <f>'Og s3a'!F963</f>
        <v>0</v>
      </c>
      <c r="F252" s="435">
        <f>O252</f>
        <v>0</v>
      </c>
      <c r="G252" s="435">
        <f t="shared" si="3"/>
        <v>0</v>
      </c>
      <c r="H252" s="236"/>
      <c r="I252" s="236"/>
      <c r="J252" s="236"/>
      <c r="K252" s="236"/>
      <c r="L252" s="10"/>
      <c r="M252" s="10"/>
      <c r="N252" s="396">
        <f>'Og s3a'!G963</f>
        <v>0</v>
      </c>
      <c r="O252" s="237">
        <f>'Og s3a'!H963</f>
        <v>0</v>
      </c>
      <c r="P252" s="398">
        <f>'Og s3a'!D963</f>
        <v>0</v>
      </c>
      <c r="Q252" s="10"/>
      <c r="R252" s="306"/>
      <c r="S252" s="306"/>
      <c r="T252" s="306"/>
      <c r="U252" s="10"/>
      <c r="V252" s="10"/>
      <c r="W252" s="10"/>
      <c r="X252" s="10"/>
      <c r="Y252" s="10"/>
      <c r="Z252" s="10"/>
      <c r="AA252" s="10"/>
      <c r="AB252" s="10"/>
    </row>
    <row r="253" spans="1:28" ht="14.25" customHeight="1">
      <c r="A253" s="1253" t="str">
        <f>A252</f>
        <v/>
      </c>
      <c r="B253" s="57"/>
      <c r="C253" s="2146"/>
      <c r="D253" s="2148"/>
      <c r="E253" s="2146"/>
      <c r="F253" s="234"/>
      <c r="G253" s="1666">
        <f>Import!Q952</f>
        <v>0</v>
      </c>
      <c r="H253" s="234"/>
      <c r="I253" s="234"/>
      <c r="J253" s="234"/>
      <c r="K253" s="234"/>
      <c r="L253" s="10"/>
      <c r="M253" s="10"/>
      <c r="N253" s="397"/>
      <c r="O253" s="233"/>
      <c r="P253" s="419"/>
      <c r="Q253" s="10"/>
      <c r="R253" s="306"/>
      <c r="S253" s="306"/>
      <c r="T253" s="306"/>
      <c r="U253" s="10"/>
      <c r="V253" s="10"/>
      <c r="W253" s="10"/>
      <c r="X253" s="10"/>
      <c r="Y253" s="10"/>
      <c r="Z253" s="10"/>
      <c r="AA253" s="10"/>
      <c r="AB253" s="10"/>
    </row>
    <row r="254" spans="1:28" ht="24.75" customHeight="1">
      <c r="A254" s="1253" t="str">
        <f>IF(E254&gt;0,"Wypełnione","")</f>
        <v/>
      </c>
      <c r="B254" s="57"/>
      <c r="C254" s="2145">
        <f>'Og s3a'!C965</f>
        <v>0</v>
      </c>
      <c r="D254" s="2147">
        <f>'Og s3a'!E965</f>
        <v>0</v>
      </c>
      <c r="E254" s="2145">
        <f>'Og s3a'!F965</f>
        <v>0</v>
      </c>
      <c r="F254" s="435">
        <f>O254</f>
        <v>0</v>
      </c>
      <c r="G254" s="435">
        <f t="shared" si="3"/>
        <v>0</v>
      </c>
      <c r="H254" s="236"/>
      <c r="I254" s="236"/>
      <c r="J254" s="236"/>
      <c r="K254" s="236"/>
      <c r="L254" s="10"/>
      <c r="M254" s="10"/>
      <c r="N254" s="396">
        <f>'Og s3a'!G965</f>
        <v>0</v>
      </c>
      <c r="O254" s="237">
        <f>'Og s3a'!H965</f>
        <v>0</v>
      </c>
      <c r="P254" s="398">
        <f>'Og s3a'!D965</f>
        <v>0</v>
      </c>
      <c r="Q254" s="10"/>
      <c r="R254" s="306"/>
      <c r="S254" s="306"/>
      <c r="T254" s="306"/>
      <c r="U254" s="10"/>
      <c r="V254" s="10"/>
      <c r="W254" s="10"/>
      <c r="X254" s="10"/>
      <c r="Y254" s="10"/>
      <c r="Z254" s="10"/>
      <c r="AA254" s="10"/>
      <c r="AB254" s="10"/>
    </row>
    <row r="255" spans="1:28" ht="14.25" customHeight="1">
      <c r="A255" s="1253" t="str">
        <f>A254</f>
        <v/>
      </c>
      <c r="B255" s="57"/>
      <c r="C255" s="2146"/>
      <c r="D255" s="2148"/>
      <c r="E255" s="2146"/>
      <c r="F255" s="234"/>
      <c r="G255" s="1666">
        <f>Import!Q954</f>
        <v>0</v>
      </c>
      <c r="H255" s="234"/>
      <c r="I255" s="234"/>
      <c r="J255" s="234"/>
      <c r="K255" s="234"/>
      <c r="L255" s="10"/>
      <c r="M255" s="10"/>
      <c r="N255" s="397"/>
      <c r="O255" s="233"/>
      <c r="P255" s="419"/>
      <c r="Q255" s="10"/>
      <c r="R255" s="306"/>
      <c r="S255" s="306"/>
      <c r="T255" s="306"/>
      <c r="U255" s="10"/>
      <c r="V255" s="10"/>
      <c r="W255" s="10"/>
      <c r="X255" s="10"/>
      <c r="Y255" s="10"/>
      <c r="Z255" s="10"/>
      <c r="AA255" s="10"/>
      <c r="AB255" s="10"/>
    </row>
    <row r="256" spans="1:28" ht="24.75" customHeight="1">
      <c r="A256" s="1253" t="str">
        <f>IF(E256&gt;0,"Wypełnione","")</f>
        <v/>
      </c>
      <c r="B256" s="57"/>
      <c r="C256" s="2145">
        <f>'Og s3a'!C967</f>
        <v>0</v>
      </c>
      <c r="D256" s="2147">
        <f>'Og s3a'!E967</f>
        <v>0</v>
      </c>
      <c r="E256" s="2145">
        <f>'Og s3a'!F967</f>
        <v>0</v>
      </c>
      <c r="F256" s="435">
        <f>O256</f>
        <v>0</v>
      </c>
      <c r="G256" s="435">
        <f t="shared" si="3"/>
        <v>0</v>
      </c>
      <c r="H256" s="236"/>
      <c r="I256" s="236"/>
      <c r="J256" s="236"/>
      <c r="K256" s="236"/>
      <c r="L256" s="10"/>
      <c r="M256" s="10"/>
      <c r="N256" s="396">
        <f>'Og s3a'!G967</f>
        <v>0</v>
      </c>
      <c r="O256" s="237">
        <f>'Og s3a'!H967</f>
        <v>0</v>
      </c>
      <c r="P256" s="398">
        <f>'Og s3a'!D967</f>
        <v>0</v>
      </c>
      <c r="Q256" s="10"/>
      <c r="R256" s="306"/>
      <c r="S256" s="306"/>
      <c r="T256" s="306"/>
      <c r="U256" s="10"/>
      <c r="V256" s="10"/>
      <c r="W256" s="10"/>
      <c r="X256" s="10"/>
      <c r="Y256" s="10"/>
      <c r="Z256" s="10"/>
      <c r="AA256" s="10"/>
      <c r="AB256" s="10"/>
    </row>
    <row r="257" spans="1:28" ht="14.25" customHeight="1">
      <c r="A257" s="1253" t="str">
        <f>A256</f>
        <v/>
      </c>
      <c r="B257" s="57"/>
      <c r="C257" s="2146"/>
      <c r="D257" s="2148"/>
      <c r="E257" s="2146"/>
      <c r="F257" s="234"/>
      <c r="G257" s="1666">
        <f>Import!Q956</f>
        <v>0</v>
      </c>
      <c r="H257" s="234"/>
      <c r="I257" s="234"/>
      <c r="J257" s="234"/>
      <c r="K257" s="234"/>
      <c r="L257" s="10"/>
      <c r="M257" s="10"/>
      <c r="N257" s="397"/>
      <c r="O257" s="233"/>
      <c r="P257" s="419"/>
      <c r="Q257" s="10"/>
      <c r="R257" s="306"/>
      <c r="S257" s="306"/>
      <c r="T257" s="306"/>
      <c r="U257" s="10"/>
      <c r="V257" s="10"/>
      <c r="W257" s="10"/>
      <c r="X257" s="10"/>
      <c r="Y257" s="10"/>
      <c r="Z257" s="10"/>
      <c r="AA257" s="10"/>
      <c r="AB257" s="10"/>
    </row>
    <row r="258" spans="1:28" ht="24.75" customHeight="1">
      <c r="A258" s="1253" t="str">
        <f>IF(E258&gt;0,"Wypełnione","")</f>
        <v/>
      </c>
      <c r="B258" s="57"/>
      <c r="C258" s="2145">
        <f>'Og s3a'!C969</f>
        <v>0</v>
      </c>
      <c r="D258" s="2147">
        <f>'Og s3a'!E969</f>
        <v>0</v>
      </c>
      <c r="E258" s="2145">
        <f>'Og s3a'!F969</f>
        <v>0</v>
      </c>
      <c r="F258" s="435">
        <f>O258</f>
        <v>0</v>
      </c>
      <c r="G258" s="435">
        <f t="shared" si="3"/>
        <v>0</v>
      </c>
      <c r="H258" s="236"/>
      <c r="I258" s="236"/>
      <c r="J258" s="236"/>
      <c r="K258" s="236"/>
      <c r="L258" s="10"/>
      <c r="M258" s="10"/>
      <c r="N258" s="396">
        <f>'Og s3a'!G969</f>
        <v>0</v>
      </c>
      <c r="O258" s="237">
        <f>'Og s3a'!H969</f>
        <v>0</v>
      </c>
      <c r="P258" s="398">
        <f>'Og s3a'!D969</f>
        <v>0</v>
      </c>
      <c r="Q258" s="10"/>
      <c r="R258" s="306"/>
      <c r="S258" s="306"/>
      <c r="T258" s="306"/>
      <c r="U258" s="10"/>
      <c r="V258" s="10"/>
      <c r="W258" s="10"/>
      <c r="X258" s="10"/>
      <c r="Y258" s="10"/>
      <c r="Z258" s="10"/>
      <c r="AA258" s="10"/>
      <c r="AB258" s="10"/>
    </row>
    <row r="259" spans="1:28" ht="14.25" customHeight="1">
      <c r="A259" s="1253" t="str">
        <f>A258</f>
        <v/>
      </c>
      <c r="B259" s="57"/>
      <c r="C259" s="2146"/>
      <c r="D259" s="2148"/>
      <c r="E259" s="2146"/>
      <c r="F259" s="234"/>
      <c r="G259" s="1666">
        <f>Import!Q958</f>
        <v>0</v>
      </c>
      <c r="H259" s="234"/>
      <c r="I259" s="234"/>
      <c r="J259" s="234"/>
      <c r="K259" s="234"/>
      <c r="L259" s="10"/>
      <c r="M259" s="10"/>
      <c r="N259" s="397"/>
      <c r="O259" s="233"/>
      <c r="P259" s="419"/>
      <c r="Q259" s="10"/>
      <c r="R259" s="306"/>
      <c r="S259" s="306"/>
      <c r="T259" s="306"/>
      <c r="U259" s="10"/>
      <c r="V259" s="10"/>
      <c r="W259" s="10"/>
      <c r="X259" s="10"/>
      <c r="Y259" s="10"/>
      <c r="Z259" s="10"/>
      <c r="AA259" s="10"/>
      <c r="AB259" s="10"/>
    </row>
    <row r="260" spans="1:28" ht="24.75" customHeight="1">
      <c r="A260" s="1253" t="str">
        <f>IF(E260&gt;0,"Wypełnione","")</f>
        <v/>
      </c>
      <c r="B260" s="57"/>
      <c r="C260" s="2145">
        <f>'Og s3a'!C971</f>
        <v>0</v>
      </c>
      <c r="D260" s="2147">
        <f>'Og s3a'!E971</f>
        <v>0</v>
      </c>
      <c r="E260" s="2145">
        <f>'Og s3a'!F971</f>
        <v>0</v>
      </c>
      <c r="F260" s="435">
        <f>O260</f>
        <v>0</v>
      </c>
      <c r="G260" s="435">
        <f t="shared" si="3"/>
        <v>0</v>
      </c>
      <c r="H260" s="236"/>
      <c r="I260" s="236"/>
      <c r="J260" s="236"/>
      <c r="K260" s="236"/>
      <c r="L260" s="10"/>
      <c r="M260" s="10"/>
      <c r="N260" s="396">
        <f>'Og s3a'!G971</f>
        <v>0</v>
      </c>
      <c r="O260" s="237">
        <f>'Og s3a'!H971</f>
        <v>0</v>
      </c>
      <c r="P260" s="398">
        <f>'Og s3a'!D971</f>
        <v>0</v>
      </c>
      <c r="Q260" s="10"/>
      <c r="R260" s="306"/>
      <c r="S260" s="306"/>
      <c r="T260" s="306"/>
      <c r="U260" s="10"/>
      <c r="V260" s="10"/>
      <c r="W260" s="10"/>
      <c r="X260" s="10"/>
      <c r="Y260" s="10"/>
      <c r="Z260" s="10"/>
      <c r="AA260" s="10"/>
      <c r="AB260" s="10"/>
    </row>
    <row r="261" spans="1:28" ht="14.25" customHeight="1">
      <c r="A261" s="1253" t="str">
        <f>A260</f>
        <v/>
      </c>
      <c r="B261" s="57"/>
      <c r="C261" s="2146"/>
      <c r="D261" s="2148"/>
      <c r="E261" s="2146"/>
      <c r="F261" s="234"/>
      <c r="G261" s="1666">
        <f>Import!Q960</f>
        <v>0</v>
      </c>
      <c r="H261" s="234"/>
      <c r="I261" s="234"/>
      <c r="J261" s="234"/>
      <c r="K261" s="234"/>
      <c r="L261" s="10"/>
      <c r="M261" s="10"/>
      <c r="N261" s="397"/>
      <c r="O261" s="233"/>
      <c r="P261" s="419"/>
      <c r="Q261" s="10"/>
      <c r="R261" s="306"/>
      <c r="S261" s="306"/>
      <c r="T261" s="306"/>
      <c r="U261" s="10"/>
      <c r="V261" s="10"/>
      <c r="W261" s="10"/>
      <c r="X261" s="10"/>
      <c r="Y261" s="10"/>
      <c r="Z261" s="10"/>
      <c r="AA261" s="10"/>
      <c r="AB261" s="10"/>
    </row>
    <row r="262" spans="1:28" ht="24.75" customHeight="1">
      <c r="A262" s="1253" t="str">
        <f>IF(E262&gt;0,"Wypełnione","")</f>
        <v/>
      </c>
      <c r="B262" s="57"/>
      <c r="C262" s="2145">
        <f>'Og s3a'!C973</f>
        <v>0</v>
      </c>
      <c r="D262" s="2147">
        <f>'Og s3a'!E973</f>
        <v>0</v>
      </c>
      <c r="E262" s="2145">
        <f>'Og s3a'!F973</f>
        <v>0</v>
      </c>
      <c r="F262" s="435">
        <f>O262</f>
        <v>0</v>
      </c>
      <c r="G262" s="435">
        <f t="shared" si="3"/>
        <v>0</v>
      </c>
      <c r="H262" s="236"/>
      <c r="I262" s="236"/>
      <c r="J262" s="236"/>
      <c r="K262" s="236"/>
      <c r="L262" s="10"/>
      <c r="M262" s="10"/>
      <c r="N262" s="396">
        <f>'Og s3a'!G973</f>
        <v>0</v>
      </c>
      <c r="O262" s="237">
        <f>'Og s3a'!H973</f>
        <v>0</v>
      </c>
      <c r="P262" s="398">
        <f>'Og s3a'!D973</f>
        <v>0</v>
      </c>
      <c r="Q262" s="10"/>
      <c r="R262" s="306"/>
      <c r="S262" s="306"/>
      <c r="T262" s="306"/>
      <c r="U262" s="10"/>
      <c r="V262" s="10"/>
      <c r="W262" s="10"/>
      <c r="X262" s="10"/>
      <c r="Y262" s="10"/>
      <c r="Z262" s="10"/>
      <c r="AA262" s="10"/>
      <c r="AB262" s="10"/>
    </row>
    <row r="263" spans="1:28" ht="14.25" customHeight="1">
      <c r="A263" s="1253" t="str">
        <f>A262</f>
        <v/>
      </c>
      <c r="B263" s="57"/>
      <c r="C263" s="2146"/>
      <c r="D263" s="2148"/>
      <c r="E263" s="2146"/>
      <c r="F263" s="234"/>
      <c r="G263" s="1666">
        <f>Import!Q962</f>
        <v>0</v>
      </c>
      <c r="H263" s="234"/>
      <c r="I263" s="234"/>
      <c r="J263" s="234"/>
      <c r="K263" s="234"/>
      <c r="L263" s="10"/>
      <c r="M263" s="10"/>
      <c r="N263" s="397"/>
      <c r="O263" s="233"/>
      <c r="P263" s="419"/>
      <c r="Q263" s="10"/>
      <c r="R263" s="306"/>
      <c r="S263" s="306"/>
      <c r="T263" s="306"/>
      <c r="U263" s="10"/>
      <c r="V263" s="10"/>
      <c r="W263" s="10"/>
      <c r="X263" s="10"/>
      <c r="Y263" s="10"/>
      <c r="Z263" s="10"/>
      <c r="AA263" s="10"/>
      <c r="AB263" s="10"/>
    </row>
    <row r="264" spans="1:28" ht="24.75" customHeight="1">
      <c r="A264" s="1253" t="str">
        <f>IF(E264&gt;0,"Wypełnione","")</f>
        <v/>
      </c>
      <c r="B264" s="57"/>
      <c r="C264" s="2145">
        <f>'Og s3a'!C975</f>
        <v>0</v>
      </c>
      <c r="D264" s="2147">
        <f>'Og s3a'!E975</f>
        <v>0</v>
      </c>
      <c r="E264" s="2145">
        <f>'Og s3a'!F975</f>
        <v>0</v>
      </c>
      <c r="F264" s="435">
        <f>O264</f>
        <v>0</v>
      </c>
      <c r="G264" s="435">
        <f t="shared" si="3"/>
        <v>0</v>
      </c>
      <c r="H264" s="236"/>
      <c r="I264" s="236"/>
      <c r="J264" s="236"/>
      <c r="K264" s="236"/>
      <c r="L264" s="10"/>
      <c r="M264" s="10"/>
      <c r="N264" s="396">
        <f>'Og s3a'!G975</f>
        <v>0</v>
      </c>
      <c r="O264" s="237">
        <f>'Og s3a'!H975</f>
        <v>0</v>
      </c>
      <c r="P264" s="398">
        <f>'Og s3a'!D975</f>
        <v>0</v>
      </c>
      <c r="Q264" s="10"/>
      <c r="R264" s="306"/>
      <c r="S264" s="306"/>
      <c r="T264" s="306"/>
      <c r="U264" s="10"/>
      <c r="V264" s="10"/>
      <c r="W264" s="10"/>
      <c r="X264" s="10"/>
      <c r="Y264" s="10"/>
      <c r="Z264" s="10"/>
      <c r="AA264" s="10"/>
      <c r="AB264" s="10"/>
    </row>
    <row r="265" spans="1:28" ht="14.25" customHeight="1">
      <c r="A265" s="1253" t="str">
        <f>A264</f>
        <v/>
      </c>
      <c r="B265" s="57"/>
      <c r="C265" s="2146"/>
      <c r="D265" s="2148"/>
      <c r="E265" s="2146"/>
      <c r="F265" s="234"/>
      <c r="G265" s="1666">
        <f>Import!Q964</f>
        <v>0</v>
      </c>
      <c r="H265" s="234"/>
      <c r="I265" s="234"/>
      <c r="J265" s="234"/>
      <c r="K265" s="234"/>
      <c r="L265" s="10"/>
      <c r="M265" s="10"/>
      <c r="N265" s="397"/>
      <c r="O265" s="233"/>
      <c r="P265" s="419"/>
      <c r="Q265" s="10"/>
      <c r="R265" s="306"/>
      <c r="S265" s="306"/>
      <c r="T265" s="306"/>
      <c r="U265" s="10"/>
      <c r="V265" s="10"/>
      <c r="W265" s="10"/>
      <c r="X265" s="10"/>
      <c r="Y265" s="10"/>
      <c r="Z265" s="10"/>
      <c r="AA265" s="10"/>
      <c r="AB265" s="10"/>
    </row>
    <row r="266" spans="1:28" ht="24.75" customHeight="1">
      <c r="A266" s="1253" t="str">
        <f>IF(E266&gt;0,"Wypełnione","")</f>
        <v/>
      </c>
      <c r="B266" s="57"/>
      <c r="C266" s="2145">
        <f>'Og s3a'!C977</f>
        <v>0</v>
      </c>
      <c r="D266" s="2147">
        <f>'Og s3a'!E977</f>
        <v>0</v>
      </c>
      <c r="E266" s="2145">
        <f>'Og s3a'!F977</f>
        <v>0</v>
      </c>
      <c r="F266" s="435">
        <f>O266</f>
        <v>0</v>
      </c>
      <c r="G266" s="435">
        <f t="shared" si="3"/>
        <v>0</v>
      </c>
      <c r="H266" s="236"/>
      <c r="I266" s="236"/>
      <c r="J266" s="236"/>
      <c r="K266" s="236"/>
      <c r="L266" s="10"/>
      <c r="M266" s="10"/>
      <c r="N266" s="396">
        <f>'Og s3a'!G977</f>
        <v>0</v>
      </c>
      <c r="O266" s="237">
        <f>'Og s3a'!H977</f>
        <v>0</v>
      </c>
      <c r="P266" s="398">
        <f>'Og s3a'!D977</f>
        <v>0</v>
      </c>
      <c r="Q266" s="10"/>
      <c r="R266" s="306"/>
      <c r="S266" s="306"/>
      <c r="T266" s="306"/>
      <c r="U266" s="10"/>
      <c r="V266" s="10"/>
      <c r="W266" s="10"/>
      <c r="X266" s="10"/>
      <c r="Y266" s="10"/>
      <c r="Z266" s="10"/>
      <c r="AA266" s="10"/>
      <c r="AB266" s="10"/>
    </row>
    <row r="267" spans="1:28" ht="14.25" customHeight="1">
      <c r="A267" s="1253" t="str">
        <f>A266</f>
        <v/>
      </c>
      <c r="B267" s="57"/>
      <c r="C267" s="2146"/>
      <c r="D267" s="2148"/>
      <c r="E267" s="2146"/>
      <c r="F267" s="234"/>
      <c r="G267" s="1666">
        <f>Import!Q966</f>
        <v>0</v>
      </c>
      <c r="H267" s="234"/>
      <c r="I267" s="234"/>
      <c r="J267" s="234"/>
      <c r="K267" s="234"/>
      <c r="L267" s="10"/>
      <c r="M267" s="10"/>
      <c r="N267" s="397"/>
      <c r="O267" s="233"/>
      <c r="P267" s="419"/>
      <c r="Q267" s="10"/>
      <c r="R267" s="306"/>
      <c r="S267" s="306"/>
      <c r="T267" s="306"/>
      <c r="U267" s="10"/>
      <c r="V267" s="10"/>
      <c r="W267" s="10"/>
      <c r="X267" s="10"/>
      <c r="Y267" s="10"/>
      <c r="Z267" s="10"/>
      <c r="AA267" s="10"/>
      <c r="AB267" s="10"/>
    </row>
    <row r="268" spans="1:28" ht="24.75" customHeight="1">
      <c r="A268" s="1253" t="str">
        <f>IF(E268&gt;0,"Wypełnione","")</f>
        <v/>
      </c>
      <c r="B268" s="57"/>
      <c r="C268" s="2145">
        <f>'Og s3a'!C979</f>
        <v>0</v>
      </c>
      <c r="D268" s="2147">
        <f>'Og s3a'!E979</f>
        <v>0</v>
      </c>
      <c r="E268" s="2145">
        <f>'Og s3a'!F979</f>
        <v>0</v>
      </c>
      <c r="F268" s="435">
        <f>O268</f>
        <v>0</v>
      </c>
      <c r="G268" s="435">
        <f t="shared" si="3"/>
        <v>0</v>
      </c>
      <c r="H268" s="236"/>
      <c r="I268" s="236"/>
      <c r="J268" s="236"/>
      <c r="K268" s="236"/>
      <c r="L268" s="10"/>
      <c r="M268" s="10"/>
      <c r="N268" s="396">
        <f>'Og s3a'!G979</f>
        <v>0</v>
      </c>
      <c r="O268" s="237">
        <f>'Og s3a'!H979</f>
        <v>0</v>
      </c>
      <c r="P268" s="398">
        <f>'Og s3a'!D979</f>
        <v>0</v>
      </c>
      <c r="Q268" s="10"/>
      <c r="R268" s="306"/>
      <c r="S268" s="306"/>
      <c r="T268" s="306"/>
      <c r="U268" s="10"/>
      <c r="V268" s="10"/>
      <c r="W268" s="10"/>
      <c r="X268" s="10"/>
      <c r="Y268" s="10"/>
      <c r="Z268" s="10"/>
      <c r="AA268" s="10"/>
      <c r="AB268" s="10"/>
    </row>
    <row r="269" spans="1:28" ht="14.25" customHeight="1">
      <c r="A269" s="1253" t="str">
        <f>A268</f>
        <v/>
      </c>
      <c r="B269" s="57"/>
      <c r="C269" s="2146"/>
      <c r="D269" s="2148"/>
      <c r="E269" s="2146"/>
      <c r="F269" s="234"/>
      <c r="G269" s="1666">
        <f>Import!Q968</f>
        <v>0</v>
      </c>
      <c r="H269" s="234"/>
      <c r="I269" s="234"/>
      <c r="J269" s="234"/>
      <c r="K269" s="234"/>
      <c r="L269" s="10"/>
      <c r="M269" s="10"/>
      <c r="N269" s="397"/>
      <c r="O269" s="233"/>
      <c r="P269" s="419"/>
      <c r="Q269" s="10"/>
      <c r="R269" s="306"/>
      <c r="S269" s="306"/>
      <c r="T269" s="306"/>
      <c r="U269" s="10"/>
      <c r="V269" s="10"/>
      <c r="W269" s="10"/>
      <c r="X269" s="10"/>
      <c r="Y269" s="10"/>
      <c r="Z269" s="10"/>
      <c r="AA269" s="10"/>
      <c r="AB269" s="10"/>
    </row>
    <row r="270" spans="1:28" ht="24.75" customHeight="1">
      <c r="A270" s="1253" t="str">
        <f>IF(E270&gt;0,"Wypełnione","")</f>
        <v/>
      </c>
      <c r="B270" s="57"/>
      <c r="C270" s="2145">
        <f>'Og s3a'!C981</f>
        <v>0</v>
      </c>
      <c r="D270" s="2147">
        <f>'Og s3a'!E981</f>
        <v>0</v>
      </c>
      <c r="E270" s="2145">
        <f>'Og s3a'!F981</f>
        <v>0</v>
      </c>
      <c r="F270" s="435">
        <f>O270</f>
        <v>0</v>
      </c>
      <c r="G270" s="435">
        <f t="shared" si="3"/>
        <v>0</v>
      </c>
      <c r="H270" s="236"/>
      <c r="I270" s="236"/>
      <c r="J270" s="236"/>
      <c r="K270" s="236"/>
      <c r="L270" s="10"/>
      <c r="M270" s="10"/>
      <c r="N270" s="396">
        <f>'Og s3a'!G981</f>
        <v>0</v>
      </c>
      <c r="O270" s="237">
        <f>'Og s3a'!H981</f>
        <v>0</v>
      </c>
      <c r="P270" s="398">
        <f>'Og s3a'!D981</f>
        <v>0</v>
      </c>
      <c r="Q270" s="10"/>
      <c r="R270" s="306"/>
      <c r="S270" s="306"/>
      <c r="T270" s="306"/>
      <c r="U270" s="10"/>
      <c r="V270" s="10"/>
      <c r="W270" s="10"/>
      <c r="X270" s="10"/>
      <c r="Y270" s="10"/>
      <c r="Z270" s="10"/>
      <c r="AA270" s="10"/>
      <c r="AB270" s="10"/>
    </row>
    <row r="271" spans="1:28" ht="14.25" customHeight="1">
      <c r="A271" s="1253" t="str">
        <f>A270</f>
        <v/>
      </c>
      <c r="B271" s="57"/>
      <c r="C271" s="2146"/>
      <c r="D271" s="2148"/>
      <c r="E271" s="2146"/>
      <c r="F271" s="234"/>
      <c r="G271" s="1666">
        <f>Import!Q970</f>
        <v>0</v>
      </c>
      <c r="H271" s="234"/>
      <c r="I271" s="234"/>
      <c r="J271" s="234"/>
      <c r="K271" s="234"/>
      <c r="L271" s="10"/>
      <c r="M271" s="10"/>
      <c r="N271" s="397"/>
      <c r="O271" s="233"/>
      <c r="P271" s="419"/>
      <c r="Q271" s="10"/>
      <c r="R271" s="306"/>
      <c r="S271" s="306"/>
      <c r="T271" s="306"/>
      <c r="U271" s="10"/>
      <c r="V271" s="10"/>
      <c r="W271" s="10"/>
      <c r="X271" s="10"/>
      <c r="Y271" s="10"/>
      <c r="Z271" s="10"/>
      <c r="AA271" s="10"/>
      <c r="AB271" s="10"/>
    </row>
    <row r="272" spans="1:28" ht="24.75" customHeight="1">
      <c r="A272" s="1253" t="str">
        <f>IF(E272&gt;0,"Wypełnione","")</f>
        <v/>
      </c>
      <c r="B272" s="57"/>
      <c r="C272" s="2145">
        <f>'Og s3a'!C983</f>
        <v>0</v>
      </c>
      <c r="D272" s="2147">
        <f>'Og s3a'!E983</f>
        <v>0</v>
      </c>
      <c r="E272" s="2145">
        <f>'Og s3a'!F983</f>
        <v>0</v>
      </c>
      <c r="F272" s="435">
        <f>O272</f>
        <v>0</v>
      </c>
      <c r="G272" s="435">
        <f t="shared" si="3"/>
        <v>0</v>
      </c>
      <c r="H272" s="236"/>
      <c r="I272" s="236"/>
      <c r="J272" s="236"/>
      <c r="K272" s="236"/>
      <c r="L272" s="10"/>
      <c r="M272" s="10"/>
      <c r="N272" s="396">
        <f>'Og s3a'!G983</f>
        <v>0</v>
      </c>
      <c r="O272" s="237">
        <f>'Og s3a'!H983</f>
        <v>0</v>
      </c>
      <c r="P272" s="398">
        <f>'Og s3a'!D983</f>
        <v>0</v>
      </c>
      <c r="Q272" s="10"/>
      <c r="R272" s="306"/>
      <c r="S272" s="306"/>
      <c r="T272" s="306"/>
      <c r="U272" s="10"/>
      <c r="V272" s="10"/>
      <c r="W272" s="10"/>
      <c r="X272" s="10"/>
      <c r="Y272" s="10"/>
      <c r="Z272" s="10"/>
      <c r="AA272" s="10"/>
      <c r="AB272" s="10"/>
    </row>
    <row r="273" spans="1:28" ht="14.25" customHeight="1">
      <c r="A273" s="1253" t="str">
        <f>A272</f>
        <v/>
      </c>
      <c r="B273" s="57"/>
      <c r="C273" s="2146"/>
      <c r="D273" s="2148"/>
      <c r="E273" s="2146"/>
      <c r="F273" s="234"/>
      <c r="G273" s="1666">
        <f>Import!Q972</f>
        <v>0</v>
      </c>
      <c r="H273" s="234"/>
      <c r="I273" s="234"/>
      <c r="J273" s="234"/>
      <c r="K273" s="234"/>
      <c r="L273" s="10"/>
      <c r="M273" s="10"/>
      <c r="N273" s="397"/>
      <c r="O273" s="233"/>
      <c r="P273" s="419"/>
      <c r="Q273" s="10"/>
      <c r="R273" s="306"/>
      <c r="S273" s="306"/>
      <c r="T273" s="306"/>
      <c r="U273" s="10"/>
      <c r="V273" s="10"/>
      <c r="W273" s="10"/>
      <c r="X273" s="10"/>
      <c r="Y273" s="10"/>
      <c r="Z273" s="10"/>
      <c r="AA273" s="10"/>
      <c r="AB273" s="10"/>
    </row>
    <row r="274" spans="1:28" ht="24.75" customHeight="1">
      <c r="A274" s="1253" t="str">
        <f>IF(E274&gt;0,"Wypełnione","")</f>
        <v/>
      </c>
      <c r="B274" s="57"/>
      <c r="C274" s="2145">
        <f>'Og s3a'!C985</f>
        <v>0</v>
      </c>
      <c r="D274" s="2147">
        <f>'Og s3a'!E985</f>
        <v>0</v>
      </c>
      <c r="E274" s="2145">
        <f>'Og s3a'!F985</f>
        <v>0</v>
      </c>
      <c r="F274" s="435">
        <f>O274</f>
        <v>0</v>
      </c>
      <c r="G274" s="435">
        <f t="shared" si="3"/>
        <v>0</v>
      </c>
      <c r="H274" s="236"/>
      <c r="I274" s="236"/>
      <c r="J274" s="236"/>
      <c r="K274" s="236"/>
      <c r="L274" s="10"/>
      <c r="M274" s="10"/>
      <c r="N274" s="396">
        <f>'Og s3a'!G985</f>
        <v>0</v>
      </c>
      <c r="O274" s="237">
        <f>'Og s3a'!H985</f>
        <v>0</v>
      </c>
      <c r="P274" s="398">
        <f>'Og s3a'!D985</f>
        <v>0</v>
      </c>
      <c r="Q274" s="10"/>
      <c r="R274" s="306"/>
      <c r="S274" s="306"/>
      <c r="T274" s="306"/>
      <c r="U274" s="10"/>
      <c r="V274" s="10"/>
      <c r="W274" s="10"/>
      <c r="X274" s="10"/>
      <c r="Y274" s="10"/>
      <c r="Z274" s="10"/>
      <c r="AA274" s="10"/>
      <c r="AB274" s="10"/>
    </row>
    <row r="275" spans="1:28" ht="14.25" customHeight="1">
      <c r="A275" s="1253" t="str">
        <f>A274</f>
        <v/>
      </c>
      <c r="B275" s="57"/>
      <c r="C275" s="2146"/>
      <c r="D275" s="2148"/>
      <c r="E275" s="2146"/>
      <c r="F275" s="234"/>
      <c r="G275" s="1666">
        <f>Import!Q974</f>
        <v>0</v>
      </c>
      <c r="H275" s="234"/>
      <c r="I275" s="234"/>
      <c r="J275" s="234"/>
      <c r="K275" s="234"/>
      <c r="L275" s="10"/>
      <c r="M275" s="10"/>
      <c r="N275" s="397"/>
      <c r="O275" s="233"/>
      <c r="P275" s="419"/>
      <c r="Q275" s="10"/>
      <c r="R275" s="306"/>
      <c r="S275" s="306"/>
      <c r="T275" s="306"/>
      <c r="U275" s="10"/>
      <c r="V275" s="10"/>
      <c r="W275" s="10"/>
      <c r="X275" s="10"/>
      <c r="Y275" s="10"/>
      <c r="Z275" s="10"/>
      <c r="AA275" s="10"/>
      <c r="AB275" s="10"/>
    </row>
    <row r="276" spans="1:28" ht="24.75" customHeight="1">
      <c r="A276" s="1253" t="str">
        <f>IF(E276&gt;0,"Wypełnione","")</f>
        <v/>
      </c>
      <c r="B276" s="57"/>
      <c r="C276" s="2145">
        <f>'Og s3a'!C987</f>
        <v>0</v>
      </c>
      <c r="D276" s="2147">
        <f>'Og s3a'!E987</f>
        <v>0</v>
      </c>
      <c r="E276" s="2145">
        <f>'Og s3a'!F987</f>
        <v>0</v>
      </c>
      <c r="F276" s="435">
        <f>O276</f>
        <v>0</v>
      </c>
      <c r="G276" s="435">
        <f t="shared" si="3"/>
        <v>0</v>
      </c>
      <c r="H276" s="236"/>
      <c r="I276" s="236"/>
      <c r="J276" s="236"/>
      <c r="K276" s="236"/>
      <c r="L276" s="10"/>
      <c r="M276" s="10"/>
      <c r="N276" s="396">
        <f>'Og s3a'!G987</f>
        <v>0</v>
      </c>
      <c r="O276" s="237">
        <f>'Og s3a'!H987</f>
        <v>0</v>
      </c>
      <c r="P276" s="398">
        <f>'Og s3a'!D987</f>
        <v>0</v>
      </c>
      <c r="Q276" s="10"/>
      <c r="R276" s="306"/>
      <c r="S276" s="306"/>
      <c r="T276" s="306"/>
      <c r="U276" s="10"/>
      <c r="V276" s="10"/>
      <c r="W276" s="10"/>
      <c r="X276" s="10"/>
      <c r="Y276" s="10"/>
      <c r="Z276" s="10"/>
      <c r="AA276" s="10"/>
      <c r="AB276" s="10"/>
    </row>
    <row r="277" spans="1:28" ht="14.25" customHeight="1">
      <c r="A277" s="1253" t="str">
        <f>A276</f>
        <v/>
      </c>
      <c r="B277" s="57"/>
      <c r="C277" s="2146"/>
      <c r="D277" s="2148"/>
      <c r="E277" s="2146"/>
      <c r="F277" s="234"/>
      <c r="G277" s="1666">
        <f>Import!Q976</f>
        <v>0</v>
      </c>
      <c r="H277" s="234"/>
      <c r="I277" s="234"/>
      <c r="J277" s="234"/>
      <c r="K277" s="234"/>
      <c r="L277" s="10"/>
      <c r="M277" s="10"/>
      <c r="N277" s="397"/>
      <c r="O277" s="233"/>
      <c r="P277" s="419"/>
      <c r="Q277" s="10"/>
      <c r="R277" s="306"/>
      <c r="S277" s="306"/>
      <c r="T277" s="306"/>
      <c r="U277" s="10"/>
      <c r="V277" s="10"/>
      <c r="W277" s="10"/>
      <c r="X277" s="10"/>
      <c r="Y277" s="10"/>
      <c r="Z277" s="10"/>
      <c r="AA277" s="10"/>
      <c r="AB277" s="10"/>
    </row>
    <row r="278" spans="1:28" ht="24.75" customHeight="1">
      <c r="A278" s="1253" t="str">
        <f>IF(E278&gt;0,"Wypełnione","")</f>
        <v/>
      </c>
      <c r="B278" s="57"/>
      <c r="C278" s="2145">
        <f>'Og s3a'!C989</f>
        <v>0</v>
      </c>
      <c r="D278" s="2147">
        <f>'Og s3a'!E989</f>
        <v>0</v>
      </c>
      <c r="E278" s="2145">
        <f>'Og s3a'!F989</f>
        <v>0</v>
      </c>
      <c r="F278" s="435">
        <f>O278</f>
        <v>0</v>
      </c>
      <c r="G278" s="435">
        <f t="shared" si="3"/>
        <v>0</v>
      </c>
      <c r="H278" s="236"/>
      <c r="I278" s="236"/>
      <c r="J278" s="236"/>
      <c r="K278" s="236"/>
      <c r="L278" s="10"/>
      <c r="M278" s="10"/>
      <c r="N278" s="396">
        <f>'Og s3a'!G989</f>
        <v>0</v>
      </c>
      <c r="O278" s="237">
        <f>'Og s3a'!H989</f>
        <v>0</v>
      </c>
      <c r="P278" s="398">
        <f>'Og s3a'!D989</f>
        <v>0</v>
      </c>
      <c r="Q278" s="10"/>
      <c r="R278" s="306"/>
      <c r="S278" s="306"/>
      <c r="T278" s="306"/>
      <c r="U278" s="10"/>
      <c r="V278" s="10"/>
      <c r="W278" s="10"/>
      <c r="X278" s="10"/>
      <c r="Y278" s="10"/>
      <c r="Z278" s="10"/>
      <c r="AA278" s="10"/>
      <c r="AB278" s="10"/>
    </row>
    <row r="279" spans="1:28" ht="14.25" customHeight="1">
      <c r="A279" s="1253" t="str">
        <f>A278</f>
        <v/>
      </c>
      <c r="B279" s="57"/>
      <c r="C279" s="2146"/>
      <c r="D279" s="2148"/>
      <c r="E279" s="2146"/>
      <c r="F279" s="234"/>
      <c r="G279" s="1666">
        <f>Import!Q978</f>
        <v>0</v>
      </c>
      <c r="H279" s="234"/>
      <c r="I279" s="234"/>
      <c r="J279" s="234"/>
      <c r="K279" s="234"/>
      <c r="L279" s="10"/>
      <c r="M279" s="10"/>
      <c r="N279" s="397"/>
      <c r="O279" s="233"/>
      <c r="P279" s="419"/>
      <c r="Q279" s="10"/>
      <c r="R279" s="306"/>
      <c r="S279" s="306"/>
      <c r="T279" s="306"/>
      <c r="U279" s="10"/>
      <c r="V279" s="10"/>
      <c r="W279" s="10"/>
      <c r="X279" s="10"/>
      <c r="Y279" s="10"/>
      <c r="Z279" s="10"/>
      <c r="AA279" s="10"/>
      <c r="AB279" s="10"/>
    </row>
    <row r="280" spans="1:28" ht="24.75" customHeight="1">
      <c r="A280" s="1253" t="str">
        <f>IF(E280&gt;0,"Wypełnione","")</f>
        <v/>
      </c>
      <c r="B280" s="57"/>
      <c r="C280" s="2145">
        <f>'Og s3a'!C991</f>
        <v>0</v>
      </c>
      <c r="D280" s="2147">
        <f>'Og s3a'!E991</f>
        <v>0</v>
      </c>
      <c r="E280" s="2145">
        <f>'Og s3a'!F991</f>
        <v>0</v>
      </c>
      <c r="F280" s="435">
        <f>O280</f>
        <v>0</v>
      </c>
      <c r="G280" s="435">
        <f t="shared" si="3"/>
        <v>0</v>
      </c>
      <c r="H280" s="236"/>
      <c r="I280" s="236"/>
      <c r="J280" s="236"/>
      <c r="K280" s="236"/>
      <c r="L280" s="10"/>
      <c r="M280" s="10"/>
      <c r="N280" s="396">
        <f>'Og s3a'!G991</f>
        <v>0</v>
      </c>
      <c r="O280" s="237">
        <f>'Og s3a'!H991</f>
        <v>0</v>
      </c>
      <c r="P280" s="398">
        <f>'Og s3a'!D991</f>
        <v>0</v>
      </c>
      <c r="Q280" s="10"/>
      <c r="R280" s="306"/>
      <c r="S280" s="306"/>
      <c r="T280" s="306"/>
      <c r="U280" s="10"/>
      <c r="V280" s="10"/>
      <c r="W280" s="10"/>
      <c r="X280" s="10"/>
      <c r="Y280" s="10"/>
      <c r="Z280" s="10"/>
      <c r="AA280" s="10"/>
      <c r="AB280" s="10"/>
    </row>
    <row r="281" spans="1:28" ht="14.25" customHeight="1">
      <c r="A281" s="1253" t="str">
        <f>A280</f>
        <v/>
      </c>
      <c r="B281" s="57"/>
      <c r="C281" s="2146"/>
      <c r="D281" s="2148"/>
      <c r="E281" s="2146"/>
      <c r="F281" s="234"/>
      <c r="G281" s="1666">
        <f>Import!Q980</f>
        <v>0</v>
      </c>
      <c r="H281" s="234"/>
      <c r="I281" s="234"/>
      <c r="J281" s="234"/>
      <c r="K281" s="234"/>
      <c r="L281" s="10"/>
      <c r="M281" s="10"/>
      <c r="N281" s="397"/>
      <c r="O281" s="233"/>
      <c r="P281" s="419"/>
      <c r="Q281" s="10"/>
      <c r="R281" s="306"/>
      <c r="S281" s="306"/>
      <c r="T281" s="306"/>
      <c r="U281" s="10"/>
      <c r="V281" s="10"/>
      <c r="W281" s="10"/>
      <c r="X281" s="10"/>
      <c r="Y281" s="10"/>
      <c r="Z281" s="10"/>
      <c r="AA281" s="10"/>
      <c r="AB281" s="10"/>
    </row>
    <row r="282" spans="1:28" ht="24.75" customHeight="1">
      <c r="A282" s="1253" t="str">
        <f>IF(E282&gt;0,"Wypełnione","")</f>
        <v/>
      </c>
      <c r="B282" s="57"/>
      <c r="C282" s="2145">
        <f>'Og s3a'!C993</f>
        <v>0</v>
      </c>
      <c r="D282" s="2147">
        <f>'Og s3a'!E993</f>
        <v>0</v>
      </c>
      <c r="E282" s="2145">
        <f>'Og s3a'!F993</f>
        <v>0</v>
      </c>
      <c r="F282" s="435">
        <f>O282</f>
        <v>0</v>
      </c>
      <c r="G282" s="435">
        <f t="shared" si="3"/>
        <v>0</v>
      </c>
      <c r="H282" s="236"/>
      <c r="I282" s="236"/>
      <c r="J282" s="236"/>
      <c r="K282" s="236"/>
      <c r="L282" s="10"/>
      <c r="M282" s="10"/>
      <c r="N282" s="396">
        <f>'Og s3a'!G993</f>
        <v>0</v>
      </c>
      <c r="O282" s="237">
        <f>'Og s3a'!H993</f>
        <v>0</v>
      </c>
      <c r="P282" s="398">
        <f>'Og s3a'!D993</f>
        <v>0</v>
      </c>
      <c r="Q282" s="10"/>
      <c r="R282" s="306"/>
      <c r="S282" s="306"/>
      <c r="T282" s="306"/>
      <c r="U282" s="10"/>
      <c r="V282" s="10"/>
      <c r="W282" s="10"/>
      <c r="X282" s="10"/>
      <c r="Y282" s="10"/>
      <c r="Z282" s="10"/>
      <c r="AA282" s="10"/>
      <c r="AB282" s="10"/>
    </row>
    <row r="283" spans="1:28" ht="14.25" customHeight="1">
      <c r="A283" s="1253" t="str">
        <f>A282</f>
        <v/>
      </c>
      <c r="B283" s="57"/>
      <c r="C283" s="2146"/>
      <c r="D283" s="2148"/>
      <c r="E283" s="2146"/>
      <c r="F283" s="234"/>
      <c r="G283" s="1666">
        <f>Import!Q982</f>
        <v>0</v>
      </c>
      <c r="H283" s="234"/>
      <c r="I283" s="234"/>
      <c r="J283" s="234"/>
      <c r="K283" s="234"/>
      <c r="L283" s="10"/>
      <c r="M283" s="10"/>
      <c r="N283" s="397"/>
      <c r="O283" s="233"/>
      <c r="P283" s="419"/>
      <c r="Q283" s="10"/>
      <c r="R283" s="306"/>
      <c r="S283" s="306"/>
      <c r="T283" s="306"/>
      <c r="U283" s="10"/>
      <c r="V283" s="10"/>
      <c r="W283" s="10"/>
      <c r="X283" s="10"/>
      <c r="Y283" s="10"/>
      <c r="Z283" s="10"/>
      <c r="AA283" s="10"/>
      <c r="AB283" s="10"/>
    </row>
    <row r="284" spans="1:28" ht="24.75" customHeight="1">
      <c r="A284" s="1253" t="str">
        <f>IF(E284&gt;0,"Wypełnione","")</f>
        <v/>
      </c>
      <c r="B284" s="57"/>
      <c r="C284" s="2145">
        <f>'Og s3a'!C995</f>
        <v>0</v>
      </c>
      <c r="D284" s="2147">
        <f>'Og s3a'!E995</f>
        <v>0</v>
      </c>
      <c r="E284" s="2145">
        <f>'Og s3a'!F995</f>
        <v>0</v>
      </c>
      <c r="F284" s="435">
        <f>O284</f>
        <v>0</v>
      </c>
      <c r="G284" s="435">
        <f t="shared" si="3"/>
        <v>0</v>
      </c>
      <c r="H284" s="236"/>
      <c r="I284" s="236"/>
      <c r="J284" s="236"/>
      <c r="K284" s="236"/>
      <c r="L284" s="10"/>
      <c r="M284" s="10"/>
      <c r="N284" s="396">
        <f>'Og s3a'!G995</f>
        <v>0</v>
      </c>
      <c r="O284" s="237">
        <f>'Og s3a'!H995</f>
        <v>0</v>
      </c>
      <c r="P284" s="398">
        <f>'Og s3a'!D995</f>
        <v>0</v>
      </c>
      <c r="Q284" s="10"/>
      <c r="R284" s="306"/>
      <c r="S284" s="306"/>
      <c r="T284" s="306"/>
      <c r="U284" s="10"/>
      <c r="V284" s="10"/>
      <c r="W284" s="10"/>
      <c r="X284" s="10"/>
      <c r="Y284" s="10"/>
      <c r="Z284" s="10"/>
      <c r="AA284" s="10"/>
      <c r="AB284" s="10"/>
    </row>
    <row r="285" spans="1:28" ht="14.25" customHeight="1">
      <c r="A285" s="1253" t="str">
        <f>A284</f>
        <v/>
      </c>
      <c r="B285" s="57"/>
      <c r="C285" s="2146"/>
      <c r="D285" s="2148"/>
      <c r="E285" s="2146"/>
      <c r="F285" s="234"/>
      <c r="G285" s="1666">
        <f>Import!Q984</f>
        <v>0</v>
      </c>
      <c r="H285" s="234"/>
      <c r="I285" s="234"/>
      <c r="J285" s="234"/>
      <c r="K285" s="234"/>
      <c r="L285" s="10"/>
      <c r="M285" s="10"/>
      <c r="N285" s="397"/>
      <c r="O285" s="233"/>
      <c r="P285" s="419"/>
      <c r="Q285" s="10"/>
      <c r="R285" s="306"/>
      <c r="S285" s="306"/>
      <c r="T285" s="306"/>
      <c r="U285" s="10"/>
      <c r="V285" s="10"/>
      <c r="W285" s="10"/>
      <c r="X285" s="10"/>
      <c r="Y285" s="10"/>
      <c r="Z285" s="10"/>
      <c r="AA285" s="10"/>
      <c r="AB285" s="10"/>
    </row>
    <row r="286" spans="1:28" ht="24.75" customHeight="1">
      <c r="A286" s="1253" t="str">
        <f>IF(E286&gt;0,"Wypełnione","")</f>
        <v/>
      </c>
      <c r="B286" s="57"/>
      <c r="C286" s="2145">
        <f>'Og s3a'!C997</f>
        <v>0</v>
      </c>
      <c r="D286" s="2147">
        <f>'Og s3a'!E997</f>
        <v>0</v>
      </c>
      <c r="E286" s="2145">
        <f>'Og s3a'!F997</f>
        <v>0</v>
      </c>
      <c r="F286" s="435">
        <f>O286</f>
        <v>0</v>
      </c>
      <c r="G286" s="435">
        <f t="shared" si="3"/>
        <v>0</v>
      </c>
      <c r="H286" s="236"/>
      <c r="I286" s="236"/>
      <c r="J286" s="236"/>
      <c r="K286" s="236"/>
      <c r="L286" s="10"/>
      <c r="M286" s="10"/>
      <c r="N286" s="396">
        <f>'Og s3a'!G997</f>
        <v>0</v>
      </c>
      <c r="O286" s="237">
        <f>'Og s3a'!H997</f>
        <v>0</v>
      </c>
      <c r="P286" s="398">
        <f>'Og s3a'!D997</f>
        <v>0</v>
      </c>
      <c r="Q286" s="10"/>
      <c r="R286" s="306"/>
      <c r="S286" s="306"/>
      <c r="T286" s="306"/>
      <c r="U286" s="10"/>
      <c r="V286" s="10"/>
      <c r="W286" s="10"/>
      <c r="X286" s="10"/>
      <c r="Y286" s="10"/>
      <c r="Z286" s="10"/>
      <c r="AA286" s="10"/>
      <c r="AB286" s="10"/>
    </row>
    <row r="287" spans="1:28" ht="14.25" customHeight="1">
      <c r="A287" s="1253" t="str">
        <f>A286</f>
        <v/>
      </c>
      <c r="B287" s="57"/>
      <c r="C287" s="2146"/>
      <c r="D287" s="2148"/>
      <c r="E287" s="2146"/>
      <c r="F287" s="234"/>
      <c r="G287" s="1666">
        <f>Import!Q986</f>
        <v>0</v>
      </c>
      <c r="H287" s="234"/>
      <c r="I287" s="234"/>
      <c r="J287" s="234"/>
      <c r="K287" s="234"/>
      <c r="L287" s="10"/>
      <c r="M287" s="10"/>
      <c r="N287" s="397"/>
      <c r="O287" s="233"/>
      <c r="P287" s="419"/>
      <c r="Q287" s="10"/>
      <c r="R287" s="306"/>
      <c r="S287" s="306"/>
      <c r="T287" s="306"/>
      <c r="U287" s="10"/>
      <c r="V287" s="10"/>
      <c r="W287" s="10"/>
      <c r="X287" s="10"/>
      <c r="Y287" s="10"/>
      <c r="Z287" s="10"/>
      <c r="AA287" s="10"/>
      <c r="AB287" s="10"/>
    </row>
    <row r="288" spans="1:28" ht="24.75" customHeight="1">
      <c r="A288" s="1253" t="str">
        <f>IF(E288&gt;0,"Wypełnione","")</f>
        <v/>
      </c>
      <c r="B288" s="57"/>
      <c r="C288" s="2145">
        <f>'Og s3a'!C999</f>
        <v>0</v>
      </c>
      <c r="D288" s="2147">
        <f>'Og s3a'!E999</f>
        <v>0</v>
      </c>
      <c r="E288" s="2145">
        <f>'Og s3a'!F999</f>
        <v>0</v>
      </c>
      <c r="F288" s="435">
        <f>O288</f>
        <v>0</v>
      </c>
      <c r="G288" s="435">
        <f t="shared" si="3"/>
        <v>0</v>
      </c>
      <c r="H288" s="236"/>
      <c r="I288" s="236"/>
      <c r="J288" s="236"/>
      <c r="K288" s="236"/>
      <c r="L288" s="10"/>
      <c r="M288" s="10"/>
      <c r="N288" s="396">
        <f>'Og s3a'!G999</f>
        <v>0</v>
      </c>
      <c r="O288" s="237">
        <f>'Og s3a'!H999</f>
        <v>0</v>
      </c>
      <c r="P288" s="398">
        <f>'Og s3a'!D999</f>
        <v>0</v>
      </c>
      <c r="Q288" s="10"/>
      <c r="R288" s="306"/>
      <c r="S288" s="306"/>
      <c r="T288" s="306"/>
      <c r="U288" s="10"/>
      <c r="V288" s="10"/>
      <c r="W288" s="10"/>
      <c r="X288" s="10"/>
      <c r="Y288" s="10"/>
      <c r="Z288" s="10"/>
      <c r="AA288" s="10"/>
      <c r="AB288" s="10"/>
    </row>
    <row r="289" spans="1:28" ht="14.25" customHeight="1">
      <c r="A289" s="1253" t="str">
        <f>A288</f>
        <v/>
      </c>
      <c r="B289" s="57"/>
      <c r="C289" s="2146"/>
      <c r="D289" s="2148"/>
      <c r="E289" s="2146"/>
      <c r="F289" s="234"/>
      <c r="G289" s="1666">
        <f>Import!Q988</f>
        <v>0</v>
      </c>
      <c r="H289" s="234"/>
      <c r="I289" s="234"/>
      <c r="J289" s="234"/>
      <c r="K289" s="234"/>
      <c r="L289" s="10"/>
      <c r="M289" s="10"/>
      <c r="N289" s="397"/>
      <c r="O289" s="233"/>
      <c r="P289" s="419"/>
      <c r="Q289" s="10"/>
      <c r="R289" s="306"/>
      <c r="S289" s="306"/>
      <c r="T289" s="306"/>
      <c r="U289" s="10"/>
      <c r="V289" s="10"/>
      <c r="W289" s="10"/>
      <c r="X289" s="10"/>
      <c r="Y289" s="10"/>
      <c r="Z289" s="10"/>
      <c r="AA289" s="10"/>
      <c r="AB289" s="10"/>
    </row>
    <row r="290" spans="1:28" ht="24.75" customHeight="1">
      <c r="A290" s="1253" t="str">
        <f>IF(E290&gt;0,"Wypełnione","")</f>
        <v/>
      </c>
      <c r="B290" s="57"/>
      <c r="C290" s="2145">
        <f>'Og s3a'!C1001</f>
        <v>0</v>
      </c>
      <c r="D290" s="2147">
        <f>'Og s3a'!E1001</f>
        <v>0</v>
      </c>
      <c r="E290" s="2145">
        <f>'Og s3a'!F1001</f>
        <v>0</v>
      </c>
      <c r="F290" s="435">
        <f>O290</f>
        <v>0</v>
      </c>
      <c r="G290" s="435">
        <f t="shared" si="3"/>
        <v>0</v>
      </c>
      <c r="H290" s="236"/>
      <c r="I290" s="236"/>
      <c r="J290" s="236"/>
      <c r="K290" s="236"/>
      <c r="L290" s="10"/>
      <c r="M290" s="10"/>
      <c r="N290" s="396">
        <f>'Og s3a'!G1001</f>
        <v>0</v>
      </c>
      <c r="O290" s="237">
        <f>'Og s3a'!H1001</f>
        <v>0</v>
      </c>
      <c r="P290" s="398">
        <f>'Og s3a'!D1001</f>
        <v>0</v>
      </c>
      <c r="Q290" s="10"/>
      <c r="R290" s="306"/>
      <c r="S290" s="306"/>
      <c r="T290" s="306"/>
      <c r="U290" s="10"/>
      <c r="V290" s="10"/>
      <c r="W290" s="10"/>
      <c r="X290" s="10"/>
      <c r="Y290" s="10"/>
      <c r="Z290" s="10"/>
      <c r="AA290" s="10"/>
      <c r="AB290" s="10"/>
    </row>
    <row r="291" spans="1:28" ht="14.25" customHeight="1">
      <c r="A291" s="1253" t="str">
        <f>A290</f>
        <v/>
      </c>
      <c r="B291" s="57"/>
      <c r="C291" s="2146"/>
      <c r="D291" s="2148"/>
      <c r="E291" s="2146"/>
      <c r="F291" s="234"/>
      <c r="G291" s="1666">
        <f>Import!Q990</f>
        <v>0</v>
      </c>
      <c r="H291" s="234"/>
      <c r="I291" s="234"/>
      <c r="J291" s="234"/>
      <c r="K291" s="234"/>
      <c r="L291" s="10"/>
      <c r="M291" s="10"/>
      <c r="N291" s="397"/>
      <c r="O291" s="233"/>
      <c r="P291" s="419"/>
      <c r="Q291" s="10"/>
      <c r="R291" s="306"/>
      <c r="S291" s="306"/>
      <c r="T291" s="306"/>
      <c r="U291" s="10"/>
      <c r="V291" s="10"/>
      <c r="W291" s="10"/>
      <c r="X291" s="10"/>
      <c r="Y291" s="10"/>
      <c r="Z291" s="10"/>
      <c r="AA291" s="10"/>
      <c r="AB291" s="10"/>
    </row>
    <row r="292" spans="1:28" ht="24.75" customHeight="1">
      <c r="A292" s="1253" t="str">
        <f>IF(E292&gt;0,"Wypełnione","")</f>
        <v/>
      </c>
      <c r="B292" s="57"/>
      <c r="C292" s="2145">
        <f>'Og s3a'!C1003</f>
        <v>0</v>
      </c>
      <c r="D292" s="2147">
        <f>'Og s3a'!E1003</f>
        <v>0</v>
      </c>
      <c r="E292" s="2145">
        <f>'Og s3a'!F1003</f>
        <v>0</v>
      </c>
      <c r="F292" s="435">
        <f>O292</f>
        <v>0</v>
      </c>
      <c r="G292" s="435">
        <f t="shared" si="3"/>
        <v>0</v>
      </c>
      <c r="H292" s="236"/>
      <c r="I292" s="236"/>
      <c r="J292" s="236"/>
      <c r="K292" s="236"/>
      <c r="L292" s="10"/>
      <c r="M292" s="10"/>
      <c r="N292" s="396">
        <f>'Og s3a'!G1003</f>
        <v>0</v>
      </c>
      <c r="O292" s="237">
        <f>'Og s3a'!H1003</f>
        <v>0</v>
      </c>
      <c r="P292" s="398">
        <f>'Og s3a'!D1003</f>
        <v>0</v>
      </c>
      <c r="Q292" s="10"/>
      <c r="R292" s="306"/>
      <c r="S292" s="306"/>
      <c r="T292" s="306"/>
      <c r="U292" s="10"/>
      <c r="V292" s="10"/>
      <c r="W292" s="10"/>
      <c r="X292" s="10"/>
      <c r="Y292" s="10"/>
      <c r="Z292" s="10"/>
      <c r="AA292" s="10"/>
      <c r="AB292" s="10"/>
    </row>
    <row r="293" spans="1:28" ht="14.25" customHeight="1">
      <c r="A293" s="1253" t="str">
        <f>A292</f>
        <v/>
      </c>
      <c r="B293" s="57"/>
      <c r="C293" s="2146"/>
      <c r="D293" s="2148"/>
      <c r="E293" s="2146"/>
      <c r="F293" s="234"/>
      <c r="G293" s="1666">
        <f>Import!Q992</f>
        <v>0</v>
      </c>
      <c r="H293" s="234"/>
      <c r="I293" s="234"/>
      <c r="J293" s="234"/>
      <c r="K293" s="234"/>
      <c r="L293" s="10"/>
      <c r="M293" s="10"/>
      <c r="N293" s="397"/>
      <c r="O293" s="233"/>
      <c r="P293" s="419"/>
      <c r="Q293" s="10"/>
      <c r="R293" s="306"/>
      <c r="S293" s="306"/>
      <c r="T293" s="306"/>
      <c r="U293" s="10"/>
      <c r="V293" s="10"/>
      <c r="W293" s="10"/>
      <c r="X293" s="10"/>
      <c r="Y293" s="10"/>
      <c r="Z293" s="10"/>
      <c r="AA293" s="10"/>
      <c r="AB293" s="10"/>
    </row>
    <row r="294" spans="1:28" ht="24.75" customHeight="1">
      <c r="A294" s="1253" t="str">
        <f>IF(E294&gt;0,"Wypełnione","")</f>
        <v/>
      </c>
      <c r="B294" s="57"/>
      <c r="C294" s="2145">
        <f>'Og s3a'!C1005</f>
        <v>0</v>
      </c>
      <c r="D294" s="2147">
        <f>'Og s3a'!E1005</f>
        <v>0</v>
      </c>
      <c r="E294" s="2145">
        <f>'Og s3a'!F1005</f>
        <v>0</v>
      </c>
      <c r="F294" s="435">
        <f>O294</f>
        <v>0</v>
      </c>
      <c r="G294" s="435">
        <f t="shared" si="3"/>
        <v>0</v>
      </c>
      <c r="H294" s="236"/>
      <c r="I294" s="236"/>
      <c r="J294" s="236"/>
      <c r="K294" s="236"/>
      <c r="L294" s="10"/>
      <c r="M294" s="10"/>
      <c r="N294" s="396">
        <f>'Og s3a'!G1005</f>
        <v>0</v>
      </c>
      <c r="O294" s="237">
        <f>'Og s3a'!H1005</f>
        <v>0</v>
      </c>
      <c r="P294" s="398">
        <f>'Og s3a'!D1005</f>
        <v>0</v>
      </c>
      <c r="Q294" s="10"/>
      <c r="R294" s="306"/>
      <c r="S294" s="306"/>
      <c r="T294" s="306"/>
      <c r="U294" s="10"/>
      <c r="V294" s="10"/>
      <c r="W294" s="10"/>
      <c r="X294" s="10"/>
      <c r="Y294" s="10"/>
      <c r="Z294" s="10"/>
      <c r="AA294" s="10"/>
      <c r="AB294" s="10"/>
    </row>
    <row r="295" spans="1:28" ht="14.25" customHeight="1">
      <c r="A295" s="1253" t="str">
        <f>A294</f>
        <v/>
      </c>
      <c r="B295" s="57"/>
      <c r="C295" s="2146"/>
      <c r="D295" s="2148"/>
      <c r="E295" s="2146"/>
      <c r="F295" s="234"/>
      <c r="G295" s="1666">
        <f>Import!Q994</f>
        <v>0</v>
      </c>
      <c r="H295" s="234"/>
      <c r="I295" s="234"/>
      <c r="J295" s="234"/>
      <c r="K295" s="234"/>
      <c r="L295" s="10"/>
      <c r="M295" s="10"/>
      <c r="N295" s="397"/>
      <c r="O295" s="233"/>
      <c r="P295" s="419"/>
      <c r="Q295" s="10"/>
      <c r="R295" s="306"/>
      <c r="S295" s="306"/>
      <c r="T295" s="306"/>
      <c r="U295" s="10"/>
      <c r="V295" s="10"/>
      <c r="W295" s="10"/>
      <c r="X295" s="10"/>
      <c r="Y295" s="10"/>
      <c r="Z295" s="10"/>
      <c r="AA295" s="10"/>
      <c r="AB295" s="10"/>
    </row>
    <row r="296" spans="1:28" ht="24.75" customHeight="1">
      <c r="A296" s="1253" t="str">
        <f>IF(E296&gt;0,"Wypełnione","")</f>
        <v/>
      </c>
      <c r="B296" s="57"/>
      <c r="C296" s="2145">
        <f>'Og s3a'!C1007</f>
        <v>0</v>
      </c>
      <c r="D296" s="2147">
        <f>'Og s3a'!E1007</f>
        <v>0</v>
      </c>
      <c r="E296" s="2145">
        <f>'Og s3a'!F1007</f>
        <v>0</v>
      </c>
      <c r="F296" s="435">
        <f>O296</f>
        <v>0</v>
      </c>
      <c r="G296" s="435">
        <f t="shared" ref="G296:G358" si="4">P296</f>
        <v>0</v>
      </c>
      <c r="H296" s="236"/>
      <c r="I296" s="236"/>
      <c r="J296" s="236"/>
      <c r="K296" s="236"/>
      <c r="L296" s="10"/>
      <c r="M296" s="10"/>
      <c r="N296" s="396">
        <f>'Og s3a'!G1007</f>
        <v>0</v>
      </c>
      <c r="O296" s="237">
        <f>'Og s3a'!H1007</f>
        <v>0</v>
      </c>
      <c r="P296" s="398">
        <f>'Og s3a'!D1007</f>
        <v>0</v>
      </c>
      <c r="Q296" s="10"/>
      <c r="R296" s="306"/>
      <c r="S296" s="306"/>
      <c r="T296" s="306"/>
      <c r="U296" s="10"/>
      <c r="V296" s="10"/>
      <c r="W296" s="10"/>
      <c r="X296" s="10"/>
      <c r="Y296" s="10"/>
      <c r="Z296" s="10"/>
      <c r="AA296" s="10"/>
      <c r="AB296" s="10"/>
    </row>
    <row r="297" spans="1:28" ht="14.25" customHeight="1">
      <c r="A297" s="1253" t="str">
        <f>A296</f>
        <v/>
      </c>
      <c r="B297" s="57"/>
      <c r="C297" s="2146"/>
      <c r="D297" s="2148"/>
      <c r="E297" s="2146"/>
      <c r="F297" s="234"/>
      <c r="G297" s="1666">
        <f>Import!Q996</f>
        <v>0</v>
      </c>
      <c r="H297" s="234"/>
      <c r="I297" s="234"/>
      <c r="J297" s="234"/>
      <c r="K297" s="234"/>
      <c r="L297" s="10"/>
      <c r="M297" s="10"/>
      <c r="N297" s="397"/>
      <c r="O297" s="233"/>
      <c r="P297" s="419"/>
      <c r="Q297" s="10"/>
      <c r="R297" s="306"/>
      <c r="S297" s="306"/>
      <c r="T297" s="306"/>
      <c r="U297" s="10"/>
      <c r="V297" s="10"/>
      <c r="W297" s="10"/>
      <c r="X297" s="10"/>
      <c r="Y297" s="10"/>
      <c r="Z297" s="10"/>
      <c r="AA297" s="10"/>
      <c r="AB297" s="10"/>
    </row>
    <row r="298" spans="1:28" ht="24.75" customHeight="1">
      <c r="A298" s="1253" t="str">
        <f>IF(E298&gt;0,"Wypełnione","")</f>
        <v/>
      </c>
      <c r="B298" s="57"/>
      <c r="C298" s="2145">
        <f>'Og s3a'!C1009</f>
        <v>0</v>
      </c>
      <c r="D298" s="2147">
        <f>'Og s3a'!E1009</f>
        <v>0</v>
      </c>
      <c r="E298" s="2145">
        <f>'Og s3a'!F1009</f>
        <v>0</v>
      </c>
      <c r="F298" s="435">
        <f>O298</f>
        <v>0</v>
      </c>
      <c r="G298" s="435">
        <f t="shared" si="4"/>
        <v>0</v>
      </c>
      <c r="H298" s="236"/>
      <c r="I298" s="236"/>
      <c r="J298" s="236"/>
      <c r="K298" s="236"/>
      <c r="L298" s="10"/>
      <c r="M298" s="10"/>
      <c r="N298" s="396">
        <f>'Og s3a'!G1009</f>
        <v>0</v>
      </c>
      <c r="O298" s="237">
        <f>'Og s3a'!H1009</f>
        <v>0</v>
      </c>
      <c r="P298" s="398">
        <f>'Og s3a'!D1009</f>
        <v>0</v>
      </c>
      <c r="Q298" s="10"/>
      <c r="R298" s="306"/>
      <c r="S298" s="306"/>
      <c r="T298" s="306"/>
      <c r="U298" s="10"/>
      <c r="V298" s="10"/>
      <c r="W298" s="10"/>
      <c r="X298" s="10"/>
      <c r="Y298" s="10"/>
      <c r="Z298" s="10"/>
      <c r="AA298" s="10"/>
      <c r="AB298" s="10"/>
    </row>
    <row r="299" spans="1:28" ht="14.25" customHeight="1">
      <c r="A299" s="1253" t="str">
        <f>A298</f>
        <v/>
      </c>
      <c r="B299" s="57"/>
      <c r="C299" s="2146"/>
      <c r="D299" s="2148"/>
      <c r="E299" s="2146"/>
      <c r="F299" s="234"/>
      <c r="G299" s="1666">
        <f>Import!Q998</f>
        <v>0</v>
      </c>
      <c r="H299" s="234"/>
      <c r="I299" s="234"/>
      <c r="J299" s="234"/>
      <c r="K299" s="234"/>
      <c r="L299" s="10"/>
      <c r="M299" s="10"/>
      <c r="N299" s="397"/>
      <c r="O299" s="233"/>
      <c r="P299" s="419"/>
      <c r="Q299" s="10"/>
      <c r="R299" s="306"/>
      <c r="S299" s="306"/>
      <c r="T299" s="306"/>
      <c r="U299" s="10"/>
      <c r="V299" s="10"/>
      <c r="W299" s="10"/>
      <c r="X299" s="10"/>
      <c r="Y299" s="10"/>
      <c r="Z299" s="10"/>
      <c r="AA299" s="10"/>
      <c r="AB299" s="10"/>
    </row>
    <row r="300" spans="1:28" ht="24.75" customHeight="1">
      <c r="A300" s="1253" t="str">
        <f>IF(E300&gt;0,"Wypełnione","")</f>
        <v/>
      </c>
      <c r="B300" s="57"/>
      <c r="C300" s="2145">
        <f>'Og s3a'!C1011</f>
        <v>0</v>
      </c>
      <c r="D300" s="2147">
        <f>'Og s3a'!E1011</f>
        <v>0</v>
      </c>
      <c r="E300" s="2145">
        <f>'Og s3a'!F1011</f>
        <v>0</v>
      </c>
      <c r="F300" s="435">
        <f>O300</f>
        <v>0</v>
      </c>
      <c r="G300" s="435">
        <f t="shared" si="4"/>
        <v>0</v>
      </c>
      <c r="H300" s="236"/>
      <c r="I300" s="236"/>
      <c r="J300" s="236"/>
      <c r="K300" s="236"/>
      <c r="L300" s="10"/>
      <c r="M300" s="10"/>
      <c r="N300" s="396">
        <f>'Og s3a'!G1011</f>
        <v>0</v>
      </c>
      <c r="O300" s="237">
        <f>'Og s3a'!H1011</f>
        <v>0</v>
      </c>
      <c r="P300" s="398">
        <f>'Og s3a'!D1011</f>
        <v>0</v>
      </c>
      <c r="Q300" s="10"/>
      <c r="R300" s="306"/>
      <c r="S300" s="306"/>
      <c r="T300" s="306"/>
      <c r="U300" s="10"/>
      <c r="V300" s="10"/>
      <c r="W300" s="10"/>
      <c r="X300" s="10"/>
      <c r="Y300" s="10"/>
      <c r="Z300" s="10"/>
      <c r="AA300" s="10"/>
      <c r="AB300" s="10"/>
    </row>
    <row r="301" spans="1:28" ht="14.25" customHeight="1">
      <c r="A301" s="1253" t="str">
        <f>A300</f>
        <v/>
      </c>
      <c r="B301" s="57"/>
      <c r="C301" s="2146"/>
      <c r="D301" s="2148"/>
      <c r="E301" s="2146"/>
      <c r="F301" s="234"/>
      <c r="G301" s="1666">
        <f>Import!Q1000</f>
        <v>0</v>
      </c>
      <c r="H301" s="234"/>
      <c r="I301" s="234"/>
      <c r="J301" s="234"/>
      <c r="K301" s="234"/>
      <c r="L301" s="10"/>
      <c r="M301" s="10"/>
      <c r="N301" s="397"/>
      <c r="O301" s="233"/>
      <c r="P301" s="419"/>
      <c r="Q301" s="10"/>
      <c r="R301" s="306"/>
      <c r="S301" s="306"/>
      <c r="T301" s="306"/>
      <c r="U301" s="10"/>
      <c r="V301" s="10"/>
      <c r="W301" s="10"/>
      <c r="X301" s="10"/>
      <c r="Y301" s="10"/>
      <c r="Z301" s="10"/>
      <c r="AA301" s="10"/>
      <c r="AB301" s="10"/>
    </row>
    <row r="302" spans="1:28" ht="24.75" customHeight="1">
      <c r="A302" s="1253" t="str">
        <f>IF(E302&gt;0,"Wypełnione","")</f>
        <v/>
      </c>
      <c r="B302" s="57"/>
      <c r="C302" s="2145">
        <f>'Og s3a'!C1013</f>
        <v>0</v>
      </c>
      <c r="D302" s="2147">
        <f>'Og s3a'!E1013</f>
        <v>0</v>
      </c>
      <c r="E302" s="2145">
        <f>'Og s3a'!F1013</f>
        <v>0</v>
      </c>
      <c r="F302" s="435">
        <f>O302</f>
        <v>0</v>
      </c>
      <c r="G302" s="435">
        <f t="shared" si="4"/>
        <v>0</v>
      </c>
      <c r="H302" s="236"/>
      <c r="I302" s="236"/>
      <c r="J302" s="236"/>
      <c r="K302" s="236"/>
      <c r="L302" s="10"/>
      <c r="M302" s="10"/>
      <c r="N302" s="396">
        <f>'Og s3a'!G1013</f>
        <v>0</v>
      </c>
      <c r="O302" s="237">
        <f>'Og s3a'!H1013</f>
        <v>0</v>
      </c>
      <c r="P302" s="398">
        <f>'Og s3a'!D1013</f>
        <v>0</v>
      </c>
      <c r="Q302" s="10"/>
      <c r="R302" s="306"/>
      <c r="S302" s="306"/>
      <c r="T302" s="306"/>
      <c r="U302" s="10"/>
      <c r="V302" s="10"/>
      <c r="W302" s="10"/>
      <c r="X302" s="10"/>
      <c r="Y302" s="10"/>
      <c r="Z302" s="10"/>
      <c r="AA302" s="10"/>
      <c r="AB302" s="10"/>
    </row>
    <row r="303" spans="1:28" ht="14.25" customHeight="1">
      <c r="A303" s="1253" t="str">
        <f>A302</f>
        <v/>
      </c>
      <c r="B303" s="57"/>
      <c r="C303" s="2146"/>
      <c r="D303" s="2148"/>
      <c r="E303" s="2146"/>
      <c r="F303" s="234"/>
      <c r="G303" s="1666">
        <f>Import!Q1002</f>
        <v>0</v>
      </c>
      <c r="H303" s="234"/>
      <c r="I303" s="234"/>
      <c r="J303" s="234"/>
      <c r="K303" s="234"/>
      <c r="L303" s="10"/>
      <c r="M303" s="10"/>
      <c r="N303" s="397"/>
      <c r="O303" s="233"/>
      <c r="P303" s="419"/>
      <c r="Q303" s="10"/>
      <c r="R303" s="306"/>
      <c r="S303" s="306"/>
      <c r="T303" s="306"/>
      <c r="U303" s="10"/>
      <c r="V303" s="10"/>
      <c r="W303" s="10"/>
      <c r="X303" s="10"/>
      <c r="Y303" s="10"/>
      <c r="Z303" s="10"/>
      <c r="AA303" s="10"/>
      <c r="AB303" s="10"/>
    </row>
    <row r="304" spans="1:28" ht="24.75" customHeight="1">
      <c r="A304" s="1253" t="str">
        <f>IF(E304&gt;0,"Wypełnione","")</f>
        <v/>
      </c>
      <c r="B304" s="57"/>
      <c r="C304" s="2145">
        <f>'Og s3a'!C1015</f>
        <v>0</v>
      </c>
      <c r="D304" s="2147">
        <f>'Og s3a'!E1015</f>
        <v>0</v>
      </c>
      <c r="E304" s="2145">
        <f>'Og s3a'!F1015</f>
        <v>0</v>
      </c>
      <c r="F304" s="435">
        <f>O304</f>
        <v>0</v>
      </c>
      <c r="G304" s="435">
        <f t="shared" si="4"/>
        <v>0</v>
      </c>
      <c r="H304" s="236"/>
      <c r="I304" s="236"/>
      <c r="J304" s="236"/>
      <c r="K304" s="236"/>
      <c r="L304" s="10"/>
      <c r="M304" s="10"/>
      <c r="N304" s="396">
        <f>'Og s3a'!G1015</f>
        <v>0</v>
      </c>
      <c r="O304" s="237">
        <f>'Og s3a'!H1015</f>
        <v>0</v>
      </c>
      <c r="P304" s="398">
        <f>'Og s3a'!D1015</f>
        <v>0</v>
      </c>
      <c r="Q304" s="10"/>
      <c r="R304" s="306"/>
      <c r="S304" s="306"/>
      <c r="T304" s="306"/>
      <c r="U304" s="10"/>
      <c r="V304" s="10"/>
      <c r="W304" s="10"/>
      <c r="X304" s="10"/>
      <c r="Y304" s="10"/>
      <c r="Z304" s="10"/>
      <c r="AA304" s="10"/>
      <c r="AB304" s="10"/>
    </row>
    <row r="305" spans="1:28" ht="14.25" customHeight="1">
      <c r="A305" s="1253" t="str">
        <f>A304</f>
        <v/>
      </c>
      <c r="B305" s="57"/>
      <c r="C305" s="2146"/>
      <c r="D305" s="2148"/>
      <c r="E305" s="2146"/>
      <c r="F305" s="234"/>
      <c r="G305" s="1666">
        <f>Import!Q1004</f>
        <v>0</v>
      </c>
      <c r="H305" s="234"/>
      <c r="I305" s="234"/>
      <c r="J305" s="234"/>
      <c r="K305" s="234"/>
      <c r="L305" s="10"/>
      <c r="M305" s="10"/>
      <c r="N305" s="397"/>
      <c r="O305" s="233"/>
      <c r="P305" s="419"/>
      <c r="Q305" s="10"/>
      <c r="R305" s="306"/>
      <c r="S305" s="306"/>
      <c r="T305" s="306"/>
      <c r="U305" s="10"/>
      <c r="V305" s="10"/>
      <c r="W305" s="10"/>
      <c r="X305" s="10"/>
      <c r="Y305" s="10"/>
      <c r="Z305" s="10"/>
      <c r="AA305" s="10"/>
      <c r="AB305" s="10"/>
    </row>
    <row r="306" spans="1:28" ht="24.75" customHeight="1">
      <c r="A306" s="1253" t="str">
        <f>IF(E306&gt;0,"Wypełnione","")</f>
        <v/>
      </c>
      <c r="B306" s="57"/>
      <c r="C306" s="2145">
        <f>'Og s3a'!C1017</f>
        <v>0</v>
      </c>
      <c r="D306" s="2147">
        <f>'Og s3a'!E1017</f>
        <v>0</v>
      </c>
      <c r="E306" s="2145">
        <f>'Og s3a'!F1017</f>
        <v>0</v>
      </c>
      <c r="F306" s="435">
        <f>O306</f>
        <v>0</v>
      </c>
      <c r="G306" s="435">
        <f t="shared" si="4"/>
        <v>0</v>
      </c>
      <c r="H306" s="236"/>
      <c r="I306" s="236"/>
      <c r="J306" s="236"/>
      <c r="K306" s="236"/>
      <c r="L306" s="10"/>
      <c r="M306" s="10"/>
      <c r="N306" s="396">
        <f>'Og s3a'!G1017</f>
        <v>0</v>
      </c>
      <c r="O306" s="237">
        <f>'Og s3a'!H1017</f>
        <v>0</v>
      </c>
      <c r="P306" s="398">
        <f>'Og s3a'!D1017</f>
        <v>0</v>
      </c>
      <c r="Q306" s="10"/>
      <c r="R306" s="306"/>
      <c r="S306" s="306"/>
      <c r="T306" s="306"/>
      <c r="U306" s="10"/>
      <c r="V306" s="10"/>
      <c r="W306" s="10"/>
      <c r="X306" s="10"/>
      <c r="Y306" s="10"/>
      <c r="Z306" s="10"/>
      <c r="AA306" s="10"/>
      <c r="AB306" s="10"/>
    </row>
    <row r="307" spans="1:28" ht="14.25" customHeight="1">
      <c r="A307" s="1253" t="str">
        <f>A306</f>
        <v/>
      </c>
      <c r="B307" s="57"/>
      <c r="C307" s="2146"/>
      <c r="D307" s="2148"/>
      <c r="E307" s="2146"/>
      <c r="F307" s="234"/>
      <c r="G307" s="1666">
        <f>Import!Q1006</f>
        <v>0</v>
      </c>
      <c r="H307" s="234"/>
      <c r="I307" s="234"/>
      <c r="J307" s="234"/>
      <c r="K307" s="234"/>
      <c r="L307" s="10"/>
      <c r="M307" s="10"/>
      <c r="N307" s="397"/>
      <c r="O307" s="233"/>
      <c r="P307" s="419"/>
      <c r="Q307" s="10"/>
      <c r="R307" s="306"/>
      <c r="S307" s="306"/>
      <c r="T307" s="306"/>
      <c r="U307" s="10"/>
      <c r="V307" s="10"/>
      <c r="W307" s="10"/>
      <c r="X307" s="10"/>
      <c r="Y307" s="10"/>
      <c r="Z307" s="10"/>
      <c r="AA307" s="10"/>
      <c r="AB307" s="10"/>
    </row>
    <row r="308" spans="1:28" ht="24.75" customHeight="1">
      <c r="A308" s="1253" t="str">
        <f>IF(E308&gt;0,"Wypełnione","")</f>
        <v/>
      </c>
      <c r="B308" s="57"/>
      <c r="C308" s="2145">
        <f>'Og s3a'!C1019</f>
        <v>0</v>
      </c>
      <c r="D308" s="2147">
        <f>'Og s3a'!E1019</f>
        <v>0</v>
      </c>
      <c r="E308" s="2145">
        <f>'Og s3a'!F1019</f>
        <v>0</v>
      </c>
      <c r="F308" s="435">
        <f>O308</f>
        <v>0</v>
      </c>
      <c r="G308" s="435">
        <f t="shared" si="4"/>
        <v>0</v>
      </c>
      <c r="H308" s="236"/>
      <c r="I308" s="236"/>
      <c r="J308" s="236"/>
      <c r="K308" s="236"/>
      <c r="L308" s="10"/>
      <c r="M308" s="10"/>
      <c r="N308" s="396">
        <f>'Og s3a'!G1019</f>
        <v>0</v>
      </c>
      <c r="O308" s="237">
        <f>'Og s3a'!H1019</f>
        <v>0</v>
      </c>
      <c r="P308" s="398">
        <f>'Og s3a'!D1019</f>
        <v>0</v>
      </c>
      <c r="Q308" s="10"/>
      <c r="R308" s="306"/>
      <c r="S308" s="306"/>
      <c r="T308" s="306"/>
      <c r="U308" s="10"/>
      <c r="V308" s="10"/>
      <c r="W308" s="10"/>
      <c r="X308" s="10"/>
      <c r="Y308" s="10"/>
      <c r="Z308" s="10"/>
      <c r="AA308" s="10"/>
      <c r="AB308" s="10"/>
    </row>
    <row r="309" spans="1:28" ht="14.25" customHeight="1">
      <c r="A309" s="1253" t="str">
        <f>A308</f>
        <v/>
      </c>
      <c r="B309" s="57"/>
      <c r="C309" s="2146"/>
      <c r="D309" s="2148"/>
      <c r="E309" s="2146"/>
      <c r="F309" s="234"/>
      <c r="G309" s="1666">
        <f>Import!Q1008</f>
        <v>0</v>
      </c>
      <c r="H309" s="234"/>
      <c r="I309" s="234"/>
      <c r="J309" s="234"/>
      <c r="K309" s="234"/>
      <c r="L309" s="10"/>
      <c r="M309" s="10"/>
      <c r="N309" s="397"/>
      <c r="O309" s="233"/>
      <c r="P309" s="419"/>
      <c r="Q309" s="10"/>
      <c r="R309" s="306"/>
      <c r="S309" s="306"/>
      <c r="T309" s="306"/>
      <c r="U309" s="10"/>
      <c r="V309" s="10"/>
      <c r="W309" s="10"/>
      <c r="X309" s="10"/>
      <c r="Y309" s="10"/>
      <c r="Z309" s="10"/>
      <c r="AA309" s="10"/>
      <c r="AB309" s="10"/>
    </row>
    <row r="310" spans="1:28" ht="24.75" customHeight="1">
      <c r="A310" s="1253" t="str">
        <f>IF(E310&gt;0,"Wypełnione","")</f>
        <v/>
      </c>
      <c r="B310" s="57"/>
      <c r="C310" s="2145">
        <f>'Og s3a'!C1021</f>
        <v>0</v>
      </c>
      <c r="D310" s="2147">
        <f>'Og s3a'!E1021</f>
        <v>0</v>
      </c>
      <c r="E310" s="2145">
        <f>'Og s3a'!F1021</f>
        <v>0</v>
      </c>
      <c r="F310" s="435">
        <f>O310</f>
        <v>0</v>
      </c>
      <c r="G310" s="435">
        <f t="shared" si="4"/>
        <v>0</v>
      </c>
      <c r="H310" s="236"/>
      <c r="I310" s="236"/>
      <c r="J310" s="236"/>
      <c r="K310" s="236"/>
      <c r="L310" s="10"/>
      <c r="M310" s="10"/>
      <c r="N310" s="396">
        <f>'Og s3a'!G1021</f>
        <v>0</v>
      </c>
      <c r="O310" s="237">
        <f>'Og s3a'!H1021</f>
        <v>0</v>
      </c>
      <c r="P310" s="398">
        <f>'Og s3a'!D1021</f>
        <v>0</v>
      </c>
      <c r="Q310" s="10"/>
      <c r="R310" s="306"/>
      <c r="S310" s="306"/>
      <c r="T310" s="306"/>
      <c r="U310" s="10"/>
      <c r="V310" s="10"/>
      <c r="W310" s="10"/>
      <c r="X310" s="10"/>
      <c r="Y310" s="10"/>
      <c r="Z310" s="10"/>
      <c r="AA310" s="10"/>
      <c r="AB310" s="10"/>
    </row>
    <row r="311" spans="1:28" ht="14.25" customHeight="1">
      <c r="A311" s="1253" t="str">
        <f>A310</f>
        <v/>
      </c>
      <c r="B311" s="57"/>
      <c r="C311" s="2146"/>
      <c r="D311" s="2148"/>
      <c r="E311" s="2146"/>
      <c r="F311" s="234"/>
      <c r="G311" s="1666">
        <f>Import!Q1010</f>
        <v>0</v>
      </c>
      <c r="H311" s="234"/>
      <c r="I311" s="234"/>
      <c r="J311" s="234"/>
      <c r="K311" s="234"/>
      <c r="L311" s="10"/>
      <c r="M311" s="10"/>
      <c r="N311" s="397"/>
      <c r="O311" s="233"/>
      <c r="P311" s="419"/>
      <c r="Q311" s="10"/>
      <c r="R311" s="306"/>
      <c r="S311" s="306"/>
      <c r="T311" s="306"/>
      <c r="U311" s="10"/>
      <c r="V311" s="10"/>
      <c r="W311" s="10"/>
      <c r="X311" s="10"/>
      <c r="Y311" s="10"/>
      <c r="Z311" s="10"/>
      <c r="AA311" s="10"/>
      <c r="AB311" s="10"/>
    </row>
    <row r="312" spans="1:28" ht="24.75" customHeight="1">
      <c r="A312" s="1253" t="str">
        <f>IF(E312&gt;0,"Wypełnione","")</f>
        <v/>
      </c>
      <c r="B312" s="57"/>
      <c r="C312" s="2145">
        <f>'Og s3a'!C1023</f>
        <v>0</v>
      </c>
      <c r="D312" s="2147">
        <f>'Og s3a'!E1023</f>
        <v>0</v>
      </c>
      <c r="E312" s="2145">
        <f>'Og s3a'!F1023</f>
        <v>0</v>
      </c>
      <c r="F312" s="435">
        <f>O312</f>
        <v>0</v>
      </c>
      <c r="G312" s="435">
        <f t="shared" si="4"/>
        <v>0</v>
      </c>
      <c r="H312" s="236"/>
      <c r="I312" s="236"/>
      <c r="J312" s="236"/>
      <c r="K312" s="236"/>
      <c r="L312" s="10"/>
      <c r="M312" s="10"/>
      <c r="N312" s="396">
        <f>'Og s3a'!G1023</f>
        <v>0</v>
      </c>
      <c r="O312" s="237">
        <f>'Og s3a'!H1023</f>
        <v>0</v>
      </c>
      <c r="P312" s="398">
        <f>'Og s3a'!D1023</f>
        <v>0</v>
      </c>
      <c r="Q312" s="10"/>
      <c r="R312" s="306"/>
      <c r="S312" s="306"/>
      <c r="T312" s="306"/>
      <c r="U312" s="10"/>
      <c r="V312" s="10"/>
      <c r="W312" s="10"/>
      <c r="X312" s="10"/>
      <c r="Y312" s="10"/>
      <c r="Z312" s="10"/>
      <c r="AA312" s="10"/>
      <c r="AB312" s="10"/>
    </row>
    <row r="313" spans="1:28" ht="14.25" customHeight="1">
      <c r="A313" s="1253" t="str">
        <f>A312</f>
        <v/>
      </c>
      <c r="B313" s="57"/>
      <c r="C313" s="2146"/>
      <c r="D313" s="2148"/>
      <c r="E313" s="2146"/>
      <c r="F313" s="234"/>
      <c r="G313" s="1666">
        <f>Import!Q1012</f>
        <v>0</v>
      </c>
      <c r="H313" s="234"/>
      <c r="I313" s="234"/>
      <c r="J313" s="234"/>
      <c r="K313" s="234"/>
      <c r="L313" s="10"/>
      <c r="M313" s="10"/>
      <c r="N313" s="397"/>
      <c r="O313" s="233"/>
      <c r="P313" s="419"/>
      <c r="Q313" s="10"/>
      <c r="R313" s="306"/>
      <c r="S313" s="306"/>
      <c r="T313" s="306"/>
      <c r="U313" s="10"/>
      <c r="V313" s="10"/>
      <c r="W313" s="10"/>
      <c r="X313" s="10"/>
      <c r="Y313" s="10"/>
      <c r="Z313" s="10"/>
      <c r="AA313" s="10"/>
      <c r="AB313" s="10"/>
    </row>
    <row r="314" spans="1:28" ht="24.75" customHeight="1">
      <c r="A314" s="1253" t="str">
        <f>IF(E314&gt;0,"Wypełnione","")</f>
        <v/>
      </c>
      <c r="B314" s="57"/>
      <c r="C314" s="2145">
        <f>'Og s3a'!C1025</f>
        <v>0</v>
      </c>
      <c r="D314" s="2147">
        <f>'Og s3a'!E1025</f>
        <v>0</v>
      </c>
      <c r="E314" s="2145">
        <f>'Og s3a'!F1025</f>
        <v>0</v>
      </c>
      <c r="F314" s="435">
        <f>O314</f>
        <v>0</v>
      </c>
      <c r="G314" s="435">
        <f t="shared" si="4"/>
        <v>0</v>
      </c>
      <c r="H314" s="236"/>
      <c r="I314" s="236"/>
      <c r="J314" s="236"/>
      <c r="K314" s="236"/>
      <c r="L314" s="10"/>
      <c r="M314" s="10"/>
      <c r="N314" s="396">
        <f>'Og s3a'!G1025</f>
        <v>0</v>
      </c>
      <c r="O314" s="237">
        <f>'Og s3a'!H1025</f>
        <v>0</v>
      </c>
      <c r="P314" s="398">
        <f>'Og s3a'!D1025</f>
        <v>0</v>
      </c>
      <c r="Q314" s="10"/>
      <c r="R314" s="306"/>
      <c r="S314" s="306"/>
      <c r="T314" s="306"/>
      <c r="U314" s="10"/>
      <c r="V314" s="10"/>
      <c r="W314" s="10"/>
      <c r="X314" s="10"/>
      <c r="Y314" s="10"/>
      <c r="Z314" s="10"/>
      <c r="AA314" s="10"/>
      <c r="AB314" s="10"/>
    </row>
    <row r="315" spans="1:28" ht="14.25" customHeight="1">
      <c r="A315" s="1253" t="str">
        <f>A314</f>
        <v/>
      </c>
      <c r="B315" s="57"/>
      <c r="C315" s="2146"/>
      <c r="D315" s="2148"/>
      <c r="E315" s="2146"/>
      <c r="F315" s="234"/>
      <c r="G315" s="1666">
        <f>Import!Q1014</f>
        <v>0</v>
      </c>
      <c r="H315" s="234"/>
      <c r="I315" s="234"/>
      <c r="J315" s="234"/>
      <c r="K315" s="234"/>
      <c r="L315" s="10"/>
      <c r="M315" s="10"/>
      <c r="N315" s="397"/>
      <c r="O315" s="233"/>
      <c r="P315" s="419"/>
      <c r="Q315" s="10"/>
      <c r="R315" s="306"/>
      <c r="S315" s="306"/>
      <c r="T315" s="306"/>
      <c r="U315" s="10"/>
      <c r="V315" s="10"/>
      <c r="W315" s="10"/>
      <c r="X315" s="10"/>
      <c r="Y315" s="10"/>
      <c r="Z315" s="10"/>
      <c r="AA315" s="10"/>
      <c r="AB315" s="10"/>
    </row>
    <row r="316" spans="1:28" ht="24.75" customHeight="1">
      <c r="A316" s="1253" t="str">
        <f>IF(E316&gt;0,"Wypełnione","")</f>
        <v/>
      </c>
      <c r="B316" s="57"/>
      <c r="C316" s="2145">
        <f>'Og s3a'!C1027</f>
        <v>0</v>
      </c>
      <c r="D316" s="2147">
        <f>'Og s3a'!E1027</f>
        <v>0</v>
      </c>
      <c r="E316" s="2145">
        <f>'Og s3a'!F1027</f>
        <v>0</v>
      </c>
      <c r="F316" s="435">
        <f>O316</f>
        <v>0</v>
      </c>
      <c r="G316" s="435">
        <f t="shared" si="4"/>
        <v>0</v>
      </c>
      <c r="H316" s="236"/>
      <c r="I316" s="236"/>
      <c r="J316" s="236"/>
      <c r="K316" s="236"/>
      <c r="L316" s="10"/>
      <c r="M316" s="10"/>
      <c r="N316" s="396">
        <f>'Og s3a'!G1027</f>
        <v>0</v>
      </c>
      <c r="O316" s="237">
        <f>'Og s3a'!H1027</f>
        <v>0</v>
      </c>
      <c r="P316" s="398">
        <f>'Og s3a'!D1027</f>
        <v>0</v>
      </c>
      <c r="Q316" s="10"/>
      <c r="R316" s="306"/>
      <c r="S316" s="306"/>
      <c r="T316" s="306"/>
      <c r="U316" s="10"/>
      <c r="V316" s="10"/>
      <c r="W316" s="10"/>
      <c r="X316" s="10"/>
      <c r="Y316" s="10"/>
      <c r="Z316" s="10"/>
      <c r="AA316" s="10"/>
      <c r="AB316" s="10"/>
    </row>
    <row r="317" spans="1:28" ht="14.25" customHeight="1">
      <c r="A317" s="1253" t="str">
        <f>A316</f>
        <v/>
      </c>
      <c r="B317" s="57"/>
      <c r="C317" s="2146"/>
      <c r="D317" s="2148"/>
      <c r="E317" s="2146"/>
      <c r="F317" s="234"/>
      <c r="G317" s="1666">
        <f>Import!Q1016</f>
        <v>0</v>
      </c>
      <c r="H317" s="234"/>
      <c r="I317" s="234"/>
      <c r="J317" s="234"/>
      <c r="K317" s="234"/>
      <c r="L317" s="10"/>
      <c r="M317" s="10"/>
      <c r="N317" s="397"/>
      <c r="O317" s="233"/>
      <c r="P317" s="419"/>
      <c r="Q317" s="10"/>
      <c r="R317" s="306"/>
      <c r="S317" s="306"/>
      <c r="T317" s="306"/>
      <c r="U317" s="10"/>
      <c r="V317" s="10"/>
      <c r="W317" s="10"/>
      <c r="X317" s="10"/>
      <c r="Y317" s="10"/>
      <c r="Z317" s="10"/>
      <c r="AA317" s="10"/>
      <c r="AB317" s="10"/>
    </row>
    <row r="318" spans="1:28" ht="24.75" customHeight="1">
      <c r="A318" s="1253" t="str">
        <f>IF(E318&gt;0,"Wypełnione","")</f>
        <v/>
      </c>
      <c r="B318" s="57"/>
      <c r="C318" s="2145">
        <f>'Og s3a'!C1029</f>
        <v>0</v>
      </c>
      <c r="D318" s="2147">
        <f>'Og s3a'!E1029</f>
        <v>0</v>
      </c>
      <c r="E318" s="2145">
        <f>'Og s3a'!F1029</f>
        <v>0</v>
      </c>
      <c r="F318" s="435">
        <f>O318</f>
        <v>0</v>
      </c>
      <c r="G318" s="435">
        <f t="shared" si="4"/>
        <v>0</v>
      </c>
      <c r="H318" s="236"/>
      <c r="I318" s="236"/>
      <c r="J318" s="236"/>
      <c r="K318" s="236"/>
      <c r="L318" s="10"/>
      <c r="M318" s="10"/>
      <c r="N318" s="396">
        <f>'Og s3a'!G1029</f>
        <v>0</v>
      </c>
      <c r="O318" s="237">
        <f>'Og s3a'!H1029</f>
        <v>0</v>
      </c>
      <c r="P318" s="398">
        <f>'Og s3a'!D1029</f>
        <v>0</v>
      </c>
      <c r="Q318" s="10"/>
      <c r="R318" s="306"/>
      <c r="S318" s="306"/>
      <c r="T318" s="306"/>
      <c r="U318" s="10"/>
      <c r="V318" s="10"/>
      <c r="W318" s="10"/>
      <c r="X318" s="10"/>
      <c r="Y318" s="10"/>
      <c r="Z318" s="10"/>
      <c r="AA318" s="10"/>
      <c r="AB318" s="10"/>
    </row>
    <row r="319" spans="1:28" ht="14.25" customHeight="1">
      <c r="A319" s="1253" t="str">
        <f>A318</f>
        <v/>
      </c>
      <c r="B319" s="57"/>
      <c r="C319" s="2146"/>
      <c r="D319" s="2148"/>
      <c r="E319" s="2146"/>
      <c r="F319" s="234"/>
      <c r="G319" s="1666">
        <f>Import!Q1018</f>
        <v>0</v>
      </c>
      <c r="H319" s="234"/>
      <c r="I319" s="234"/>
      <c r="J319" s="234"/>
      <c r="K319" s="234"/>
      <c r="L319" s="10"/>
      <c r="M319" s="10"/>
      <c r="N319" s="397"/>
      <c r="O319" s="233"/>
      <c r="P319" s="419"/>
      <c r="Q319" s="10"/>
      <c r="R319" s="306"/>
      <c r="S319" s="306"/>
      <c r="T319" s="306"/>
      <c r="U319" s="10"/>
      <c r="V319" s="10"/>
      <c r="W319" s="10"/>
      <c r="X319" s="10"/>
      <c r="Y319" s="10"/>
      <c r="Z319" s="10"/>
      <c r="AA319" s="10"/>
      <c r="AB319" s="10"/>
    </row>
    <row r="320" spans="1:28" ht="24.75" customHeight="1">
      <c r="A320" s="1253" t="str">
        <f>IF(E320&gt;0,"Wypełnione","")</f>
        <v/>
      </c>
      <c r="B320" s="57"/>
      <c r="C320" s="2145">
        <f>'Og s3a'!C1031</f>
        <v>0</v>
      </c>
      <c r="D320" s="2147">
        <f>'Og s3a'!E1031</f>
        <v>0</v>
      </c>
      <c r="E320" s="2145">
        <f>'Og s3a'!F1031</f>
        <v>0</v>
      </c>
      <c r="F320" s="435">
        <f>O320</f>
        <v>0</v>
      </c>
      <c r="G320" s="435">
        <f t="shared" si="4"/>
        <v>0</v>
      </c>
      <c r="H320" s="236"/>
      <c r="I320" s="236"/>
      <c r="J320" s="236"/>
      <c r="K320" s="236"/>
      <c r="L320" s="10"/>
      <c r="M320" s="10"/>
      <c r="N320" s="396">
        <f>'Og s3a'!G1031</f>
        <v>0</v>
      </c>
      <c r="O320" s="237">
        <f>'Og s3a'!H1031</f>
        <v>0</v>
      </c>
      <c r="P320" s="398">
        <f>'Og s3a'!D1031</f>
        <v>0</v>
      </c>
      <c r="Q320" s="10"/>
      <c r="R320" s="306"/>
      <c r="S320" s="306"/>
      <c r="T320" s="306"/>
      <c r="U320" s="10"/>
      <c r="V320" s="10"/>
      <c r="W320" s="10"/>
      <c r="X320" s="10"/>
      <c r="Y320" s="10"/>
      <c r="Z320" s="10"/>
      <c r="AA320" s="10"/>
      <c r="AB320" s="10"/>
    </row>
    <row r="321" spans="1:28" ht="14.25" customHeight="1">
      <c r="A321" s="1253" t="str">
        <f>A320</f>
        <v/>
      </c>
      <c r="B321" s="57"/>
      <c r="C321" s="2146"/>
      <c r="D321" s="2148"/>
      <c r="E321" s="2146"/>
      <c r="F321" s="234"/>
      <c r="G321" s="1666">
        <f>Import!Q1020</f>
        <v>0</v>
      </c>
      <c r="H321" s="234"/>
      <c r="I321" s="234"/>
      <c r="J321" s="234"/>
      <c r="K321" s="234"/>
      <c r="L321" s="10"/>
      <c r="M321" s="10"/>
      <c r="N321" s="397"/>
      <c r="O321" s="233"/>
      <c r="P321" s="419"/>
      <c r="Q321" s="10"/>
      <c r="R321" s="306"/>
      <c r="S321" s="306"/>
      <c r="T321" s="306"/>
      <c r="U321" s="10"/>
      <c r="V321" s="10"/>
      <c r="W321" s="10"/>
      <c r="X321" s="10"/>
      <c r="Y321" s="10"/>
      <c r="Z321" s="10"/>
      <c r="AA321" s="10"/>
      <c r="AB321" s="10"/>
    </row>
    <row r="322" spans="1:28" ht="24.75" customHeight="1">
      <c r="A322" s="1253" t="str">
        <f>IF(E322&gt;0,"Wypełnione","")</f>
        <v/>
      </c>
      <c r="B322" s="57"/>
      <c r="C322" s="2145">
        <f>'Og s3a'!C1033</f>
        <v>0</v>
      </c>
      <c r="D322" s="2147">
        <f>'Og s3a'!E1033</f>
        <v>0</v>
      </c>
      <c r="E322" s="2145">
        <f>'Og s3a'!F1033</f>
        <v>0</v>
      </c>
      <c r="F322" s="435">
        <f>O322</f>
        <v>0</v>
      </c>
      <c r="G322" s="435">
        <f t="shared" si="4"/>
        <v>0</v>
      </c>
      <c r="H322" s="236"/>
      <c r="I322" s="236"/>
      <c r="J322" s="236"/>
      <c r="K322" s="236"/>
      <c r="L322" s="10"/>
      <c r="M322" s="10"/>
      <c r="N322" s="396">
        <f>'Og s3a'!G1033</f>
        <v>0</v>
      </c>
      <c r="O322" s="237">
        <f>'Og s3a'!H1033</f>
        <v>0</v>
      </c>
      <c r="P322" s="398">
        <f>'Og s3a'!D1033</f>
        <v>0</v>
      </c>
      <c r="Q322" s="10"/>
      <c r="R322" s="306"/>
      <c r="S322" s="306"/>
      <c r="T322" s="306"/>
      <c r="U322" s="10"/>
      <c r="V322" s="10"/>
      <c r="W322" s="10"/>
      <c r="X322" s="10"/>
      <c r="Y322" s="10"/>
      <c r="Z322" s="10"/>
      <c r="AA322" s="10"/>
      <c r="AB322" s="10"/>
    </row>
    <row r="323" spans="1:28" ht="14.25" customHeight="1">
      <c r="A323" s="1253" t="str">
        <f>A322</f>
        <v/>
      </c>
      <c r="B323" s="57"/>
      <c r="C323" s="2146"/>
      <c r="D323" s="2148"/>
      <c r="E323" s="2146"/>
      <c r="F323" s="234"/>
      <c r="G323" s="1666">
        <f>Import!Q1022</f>
        <v>0</v>
      </c>
      <c r="H323" s="234"/>
      <c r="I323" s="234"/>
      <c r="J323" s="234"/>
      <c r="K323" s="234"/>
      <c r="L323" s="10"/>
      <c r="M323" s="10"/>
      <c r="N323" s="397"/>
      <c r="O323" s="233"/>
      <c r="P323" s="419"/>
      <c r="Q323" s="10"/>
      <c r="R323" s="306"/>
      <c r="S323" s="306"/>
      <c r="T323" s="306"/>
      <c r="U323" s="10"/>
      <c r="V323" s="10"/>
      <c r="W323" s="10"/>
      <c r="X323" s="10"/>
      <c r="Y323" s="10"/>
      <c r="Z323" s="10"/>
      <c r="AA323" s="10"/>
      <c r="AB323" s="10"/>
    </row>
    <row r="324" spans="1:28" ht="24.75" customHeight="1">
      <c r="A324" s="1253" t="str">
        <f>IF(E324&gt;0,"Wypełnione","")</f>
        <v/>
      </c>
      <c r="B324" s="57"/>
      <c r="C324" s="2145">
        <f>'Og s3a'!C1035</f>
        <v>0</v>
      </c>
      <c r="D324" s="2147">
        <f>'Og s3a'!E1035</f>
        <v>0</v>
      </c>
      <c r="E324" s="2145">
        <f>'Og s3a'!F1035</f>
        <v>0</v>
      </c>
      <c r="F324" s="435">
        <f>O324</f>
        <v>0</v>
      </c>
      <c r="G324" s="435">
        <f t="shared" si="4"/>
        <v>0</v>
      </c>
      <c r="H324" s="236"/>
      <c r="I324" s="236"/>
      <c r="J324" s="236"/>
      <c r="K324" s="236"/>
      <c r="L324" s="10"/>
      <c r="M324" s="10"/>
      <c r="N324" s="396">
        <f>'Og s3a'!G1035</f>
        <v>0</v>
      </c>
      <c r="O324" s="237">
        <f>'Og s3a'!H1035</f>
        <v>0</v>
      </c>
      <c r="P324" s="398">
        <f>'Og s3a'!D1035</f>
        <v>0</v>
      </c>
      <c r="Q324" s="10"/>
      <c r="R324" s="306"/>
      <c r="S324" s="306"/>
      <c r="T324" s="306"/>
      <c r="U324" s="10"/>
      <c r="V324" s="10"/>
      <c r="W324" s="10"/>
      <c r="X324" s="10"/>
      <c r="Y324" s="10"/>
      <c r="Z324" s="10"/>
      <c r="AA324" s="10"/>
      <c r="AB324" s="10"/>
    </row>
    <row r="325" spans="1:28" ht="14.25" customHeight="1">
      <c r="A325" s="1253" t="str">
        <f>A324</f>
        <v/>
      </c>
      <c r="B325" s="57"/>
      <c r="C325" s="2146"/>
      <c r="D325" s="2148"/>
      <c r="E325" s="2146"/>
      <c r="F325" s="234"/>
      <c r="G325" s="1666">
        <f>Import!Q1024</f>
        <v>0</v>
      </c>
      <c r="H325" s="234"/>
      <c r="I325" s="234"/>
      <c r="J325" s="234"/>
      <c r="K325" s="234"/>
      <c r="L325" s="10"/>
      <c r="M325" s="10"/>
      <c r="N325" s="397"/>
      <c r="O325" s="233"/>
      <c r="P325" s="419"/>
      <c r="Q325" s="10"/>
      <c r="R325" s="306"/>
      <c r="S325" s="306"/>
      <c r="T325" s="306"/>
      <c r="U325" s="10"/>
      <c r="V325" s="10"/>
      <c r="W325" s="10"/>
      <c r="X325" s="10"/>
      <c r="Y325" s="10"/>
      <c r="Z325" s="10"/>
      <c r="AA325" s="10"/>
      <c r="AB325" s="10"/>
    </row>
    <row r="326" spans="1:28" ht="24.75" customHeight="1">
      <c r="A326" s="1253" t="str">
        <f>IF(E326&gt;0,"Wypełnione","")</f>
        <v/>
      </c>
      <c r="B326" s="57"/>
      <c r="C326" s="2145">
        <f>'Og s3a'!C1037</f>
        <v>0</v>
      </c>
      <c r="D326" s="2147">
        <f>'Og s3a'!E1037</f>
        <v>0</v>
      </c>
      <c r="E326" s="2145">
        <f>'Og s3a'!F1037</f>
        <v>0</v>
      </c>
      <c r="F326" s="435">
        <f>O326</f>
        <v>0</v>
      </c>
      <c r="G326" s="435">
        <f t="shared" si="4"/>
        <v>0</v>
      </c>
      <c r="H326" s="236"/>
      <c r="I326" s="236"/>
      <c r="J326" s="236"/>
      <c r="K326" s="236"/>
      <c r="L326" s="10"/>
      <c r="M326" s="10"/>
      <c r="N326" s="396">
        <f>'Og s3a'!G1037</f>
        <v>0</v>
      </c>
      <c r="O326" s="237">
        <f>'Og s3a'!H1037</f>
        <v>0</v>
      </c>
      <c r="P326" s="398">
        <f>'Og s3a'!D1037</f>
        <v>0</v>
      </c>
      <c r="Q326" s="10"/>
      <c r="R326" s="306"/>
      <c r="S326" s="306"/>
      <c r="T326" s="306"/>
      <c r="U326" s="10"/>
      <c r="V326" s="10"/>
      <c r="W326" s="10"/>
      <c r="X326" s="10"/>
      <c r="Y326" s="10"/>
      <c r="Z326" s="10"/>
      <c r="AA326" s="10"/>
      <c r="AB326" s="10"/>
    </row>
    <row r="327" spans="1:28" ht="14.25" customHeight="1">
      <c r="A327" s="1253" t="str">
        <f>A326</f>
        <v/>
      </c>
      <c r="B327" s="57"/>
      <c r="C327" s="2146"/>
      <c r="D327" s="2148"/>
      <c r="E327" s="2146"/>
      <c r="F327" s="234"/>
      <c r="G327" s="1666">
        <f>Import!Q1026</f>
        <v>0</v>
      </c>
      <c r="H327" s="234"/>
      <c r="I327" s="234"/>
      <c r="J327" s="234"/>
      <c r="K327" s="234"/>
      <c r="L327" s="10"/>
      <c r="M327" s="10"/>
      <c r="N327" s="397"/>
      <c r="O327" s="233"/>
      <c r="P327" s="419"/>
      <c r="Q327" s="10"/>
      <c r="R327" s="306"/>
      <c r="S327" s="306"/>
      <c r="T327" s="306"/>
      <c r="U327" s="10"/>
      <c r="V327" s="10"/>
      <c r="W327" s="10"/>
      <c r="X327" s="10"/>
      <c r="Y327" s="10"/>
      <c r="Z327" s="10"/>
      <c r="AA327" s="10"/>
      <c r="AB327" s="10"/>
    </row>
    <row r="328" spans="1:28" ht="24.75" customHeight="1">
      <c r="A328" s="1253" t="str">
        <f>IF(E328&gt;0,"Wypełnione","")</f>
        <v/>
      </c>
      <c r="B328" s="57"/>
      <c r="C328" s="2145">
        <f>'Og s3a'!C1039</f>
        <v>0</v>
      </c>
      <c r="D328" s="2147">
        <f>'Og s3a'!E1039</f>
        <v>0</v>
      </c>
      <c r="E328" s="2145">
        <f>'Og s3a'!F1039</f>
        <v>0</v>
      </c>
      <c r="F328" s="435">
        <f>O328</f>
        <v>0</v>
      </c>
      <c r="G328" s="435">
        <f t="shared" si="4"/>
        <v>0</v>
      </c>
      <c r="H328" s="236"/>
      <c r="I328" s="236"/>
      <c r="J328" s="236"/>
      <c r="K328" s="236"/>
      <c r="L328" s="10"/>
      <c r="M328" s="10"/>
      <c r="N328" s="396">
        <f>'Og s3a'!G1039</f>
        <v>0</v>
      </c>
      <c r="O328" s="237">
        <f>'Og s3a'!H1039</f>
        <v>0</v>
      </c>
      <c r="P328" s="398">
        <f>'Og s3a'!D1039</f>
        <v>0</v>
      </c>
      <c r="Q328" s="10"/>
      <c r="R328" s="306"/>
      <c r="S328" s="306"/>
      <c r="T328" s="306"/>
      <c r="U328" s="10"/>
      <c r="V328" s="10"/>
      <c r="W328" s="10"/>
      <c r="X328" s="10"/>
      <c r="Y328" s="10"/>
      <c r="Z328" s="10"/>
      <c r="AA328" s="10"/>
      <c r="AB328" s="10"/>
    </row>
    <row r="329" spans="1:28" ht="14.25" customHeight="1">
      <c r="A329" s="1253" t="str">
        <f>A328</f>
        <v/>
      </c>
      <c r="B329" s="57"/>
      <c r="C329" s="2146"/>
      <c r="D329" s="2148"/>
      <c r="E329" s="2146"/>
      <c r="F329" s="234"/>
      <c r="G329" s="1666">
        <f>Import!Q1028</f>
        <v>0</v>
      </c>
      <c r="H329" s="234"/>
      <c r="I329" s="234"/>
      <c r="J329" s="234"/>
      <c r="K329" s="234"/>
      <c r="L329" s="10"/>
      <c r="M329" s="10"/>
      <c r="N329" s="397"/>
      <c r="O329" s="233"/>
      <c r="P329" s="419"/>
      <c r="Q329" s="10"/>
      <c r="R329" s="306"/>
      <c r="S329" s="306"/>
      <c r="T329" s="306"/>
      <c r="U329" s="10"/>
      <c r="V329" s="10"/>
      <c r="W329" s="10"/>
      <c r="X329" s="10"/>
      <c r="Y329" s="10"/>
      <c r="Z329" s="10"/>
      <c r="AA329" s="10"/>
      <c r="AB329" s="10"/>
    </row>
    <row r="330" spans="1:28" ht="24.75" customHeight="1">
      <c r="A330" s="1253" t="str">
        <f>IF(E330&gt;0,"Wypełnione","")</f>
        <v/>
      </c>
      <c r="B330" s="57"/>
      <c r="C330" s="2145">
        <f>'Og s3a'!C1041</f>
        <v>0</v>
      </c>
      <c r="D330" s="2147">
        <f>'Og s3a'!E1041</f>
        <v>0</v>
      </c>
      <c r="E330" s="2145">
        <f>'Og s3a'!F1041</f>
        <v>0</v>
      </c>
      <c r="F330" s="435">
        <f>O330</f>
        <v>0</v>
      </c>
      <c r="G330" s="435">
        <f t="shared" si="4"/>
        <v>0</v>
      </c>
      <c r="H330" s="236"/>
      <c r="I330" s="236"/>
      <c r="J330" s="236"/>
      <c r="K330" s="236"/>
      <c r="L330" s="10"/>
      <c r="M330" s="10"/>
      <c r="N330" s="396">
        <f>'Og s3a'!G1041</f>
        <v>0</v>
      </c>
      <c r="O330" s="237">
        <f>'Og s3a'!H1041</f>
        <v>0</v>
      </c>
      <c r="P330" s="398">
        <f>'Og s3a'!D1041</f>
        <v>0</v>
      </c>
      <c r="Q330" s="10"/>
      <c r="R330" s="306"/>
      <c r="S330" s="306"/>
      <c r="T330" s="306"/>
      <c r="U330" s="10"/>
      <c r="V330" s="10"/>
      <c r="W330" s="10"/>
      <c r="X330" s="10"/>
      <c r="Y330" s="10"/>
      <c r="Z330" s="10"/>
      <c r="AA330" s="10"/>
      <c r="AB330" s="10"/>
    </row>
    <row r="331" spans="1:28" ht="14.25" customHeight="1">
      <c r="A331" s="1253" t="str">
        <f>A330</f>
        <v/>
      </c>
      <c r="B331" s="57"/>
      <c r="C331" s="2146"/>
      <c r="D331" s="2148"/>
      <c r="E331" s="2146"/>
      <c r="F331" s="234"/>
      <c r="G331" s="1666">
        <f>Import!Q1030</f>
        <v>0</v>
      </c>
      <c r="H331" s="234"/>
      <c r="I331" s="234"/>
      <c r="J331" s="234"/>
      <c r="K331" s="234"/>
      <c r="L331" s="10"/>
      <c r="M331" s="10"/>
      <c r="N331" s="397"/>
      <c r="O331" s="233"/>
      <c r="P331" s="419"/>
      <c r="Q331" s="10"/>
      <c r="R331" s="306"/>
      <c r="S331" s="306"/>
      <c r="T331" s="306"/>
      <c r="U331" s="10"/>
      <c r="V331" s="10"/>
      <c r="W331" s="10"/>
      <c r="X331" s="10"/>
      <c r="Y331" s="10"/>
      <c r="Z331" s="10"/>
      <c r="AA331" s="10"/>
      <c r="AB331" s="10"/>
    </row>
    <row r="332" spans="1:28" ht="24.75" customHeight="1">
      <c r="A332" s="1253" t="str">
        <f>IF(E332&gt;0,"Wypełnione","")</f>
        <v/>
      </c>
      <c r="B332" s="57"/>
      <c r="C332" s="2145">
        <f>'Og s3a'!C1043</f>
        <v>0</v>
      </c>
      <c r="D332" s="2147">
        <f>'Og s3a'!E1043</f>
        <v>0</v>
      </c>
      <c r="E332" s="2145">
        <f>'Og s3a'!F1043</f>
        <v>0</v>
      </c>
      <c r="F332" s="435">
        <f>O332</f>
        <v>0</v>
      </c>
      <c r="G332" s="435">
        <f t="shared" si="4"/>
        <v>0</v>
      </c>
      <c r="H332" s="236"/>
      <c r="I332" s="236"/>
      <c r="J332" s="236"/>
      <c r="K332" s="236"/>
      <c r="L332" s="10"/>
      <c r="M332" s="10"/>
      <c r="N332" s="396">
        <f>'Og s3a'!G1043</f>
        <v>0</v>
      </c>
      <c r="O332" s="237">
        <f>'Og s3a'!H1043</f>
        <v>0</v>
      </c>
      <c r="P332" s="398">
        <f>'Og s3a'!D1043</f>
        <v>0</v>
      </c>
      <c r="Q332" s="10"/>
      <c r="R332" s="306"/>
      <c r="S332" s="306"/>
      <c r="T332" s="306"/>
      <c r="U332" s="10"/>
      <c r="V332" s="10"/>
      <c r="W332" s="10"/>
      <c r="X332" s="10"/>
      <c r="Y332" s="10"/>
      <c r="Z332" s="10"/>
      <c r="AA332" s="10"/>
      <c r="AB332" s="10"/>
    </row>
    <row r="333" spans="1:28" ht="14.25" customHeight="1">
      <c r="A333" s="1253" t="str">
        <f>A332</f>
        <v/>
      </c>
      <c r="B333" s="57"/>
      <c r="C333" s="2146"/>
      <c r="D333" s="2148"/>
      <c r="E333" s="2146"/>
      <c r="F333" s="234"/>
      <c r="G333" s="1666">
        <f>Import!Q1032</f>
        <v>0</v>
      </c>
      <c r="H333" s="234"/>
      <c r="I333" s="234"/>
      <c r="J333" s="234"/>
      <c r="K333" s="234"/>
      <c r="L333" s="10"/>
      <c r="M333" s="10"/>
      <c r="N333" s="397"/>
      <c r="O333" s="233"/>
      <c r="P333" s="419"/>
      <c r="Q333" s="10"/>
      <c r="R333" s="306"/>
      <c r="S333" s="306"/>
      <c r="T333" s="306"/>
      <c r="U333" s="10"/>
      <c r="V333" s="10"/>
      <c r="W333" s="10"/>
      <c r="X333" s="10"/>
      <c r="Y333" s="10"/>
      <c r="Z333" s="10"/>
      <c r="AA333" s="10"/>
      <c r="AB333" s="10"/>
    </row>
    <row r="334" spans="1:28" ht="24.75" customHeight="1">
      <c r="A334" s="1253" t="str">
        <f>IF(E334&gt;0,"Wypełnione","")</f>
        <v/>
      </c>
      <c r="B334" s="57"/>
      <c r="C334" s="2145">
        <f>'Og s3a'!C1045</f>
        <v>0</v>
      </c>
      <c r="D334" s="2147">
        <f>'Og s3a'!E1045</f>
        <v>0</v>
      </c>
      <c r="E334" s="2145">
        <f>'Og s3a'!F1045</f>
        <v>0</v>
      </c>
      <c r="F334" s="435">
        <f>O334</f>
        <v>0</v>
      </c>
      <c r="G334" s="435">
        <f t="shared" si="4"/>
        <v>0</v>
      </c>
      <c r="H334" s="236"/>
      <c r="I334" s="236"/>
      <c r="J334" s="236"/>
      <c r="K334" s="236"/>
      <c r="L334" s="10"/>
      <c r="M334" s="10"/>
      <c r="N334" s="396">
        <f>'Og s3a'!G1045</f>
        <v>0</v>
      </c>
      <c r="O334" s="237">
        <f>'Og s3a'!H1045</f>
        <v>0</v>
      </c>
      <c r="P334" s="398">
        <f>'Og s3a'!D1045</f>
        <v>0</v>
      </c>
      <c r="Q334" s="10"/>
      <c r="R334" s="306"/>
      <c r="S334" s="306"/>
      <c r="T334" s="306"/>
      <c r="U334" s="10"/>
      <c r="V334" s="10"/>
      <c r="W334" s="10"/>
      <c r="X334" s="10"/>
      <c r="Y334" s="10"/>
      <c r="Z334" s="10"/>
      <c r="AA334" s="10"/>
      <c r="AB334" s="10"/>
    </row>
    <row r="335" spans="1:28" ht="14.25" customHeight="1">
      <c r="A335" s="1253" t="str">
        <f>A334</f>
        <v/>
      </c>
      <c r="B335" s="57"/>
      <c r="C335" s="2146"/>
      <c r="D335" s="2148"/>
      <c r="E335" s="2146"/>
      <c r="F335" s="234"/>
      <c r="G335" s="1666">
        <f>Import!Q1034</f>
        <v>0</v>
      </c>
      <c r="H335" s="234"/>
      <c r="I335" s="234"/>
      <c r="J335" s="234"/>
      <c r="K335" s="234"/>
      <c r="L335" s="10"/>
      <c r="M335" s="10"/>
      <c r="N335" s="397"/>
      <c r="O335" s="233"/>
      <c r="P335" s="419"/>
      <c r="Q335" s="10"/>
      <c r="R335" s="306"/>
      <c r="S335" s="306"/>
      <c r="T335" s="306"/>
      <c r="U335" s="10"/>
      <c r="V335" s="10"/>
      <c r="W335" s="10"/>
      <c r="X335" s="10"/>
      <c r="Y335" s="10"/>
      <c r="Z335" s="10"/>
      <c r="AA335" s="10"/>
      <c r="AB335" s="10"/>
    </row>
    <row r="336" spans="1:28" ht="24.75" customHeight="1">
      <c r="A336" s="1253" t="str">
        <f>IF(E336&gt;0,"Wypełnione","")</f>
        <v/>
      </c>
      <c r="B336" s="57"/>
      <c r="C336" s="2145">
        <f>'Og s3a'!C1047</f>
        <v>0</v>
      </c>
      <c r="D336" s="2147">
        <f>'Og s3a'!E1047</f>
        <v>0</v>
      </c>
      <c r="E336" s="2145">
        <f>'Og s3a'!F1047</f>
        <v>0</v>
      </c>
      <c r="F336" s="435">
        <f>O336</f>
        <v>0</v>
      </c>
      <c r="G336" s="435">
        <f t="shared" si="4"/>
        <v>0</v>
      </c>
      <c r="H336" s="236"/>
      <c r="I336" s="236"/>
      <c r="J336" s="236"/>
      <c r="K336" s="236"/>
      <c r="L336" s="10"/>
      <c r="M336" s="10"/>
      <c r="N336" s="396">
        <f>'Og s3a'!G1047</f>
        <v>0</v>
      </c>
      <c r="O336" s="237">
        <f>'Og s3a'!H1047</f>
        <v>0</v>
      </c>
      <c r="P336" s="398">
        <f>'Og s3a'!D1047</f>
        <v>0</v>
      </c>
      <c r="Q336" s="10"/>
      <c r="R336" s="306"/>
      <c r="S336" s="306"/>
      <c r="T336" s="306"/>
      <c r="U336" s="10"/>
      <c r="V336" s="10"/>
      <c r="W336" s="10"/>
      <c r="X336" s="10"/>
      <c r="Y336" s="10"/>
      <c r="Z336" s="10"/>
      <c r="AA336" s="10"/>
      <c r="AB336" s="10"/>
    </row>
    <row r="337" spans="1:28" ht="14.25" customHeight="1">
      <c r="A337" s="1253" t="str">
        <f>A336</f>
        <v/>
      </c>
      <c r="B337" s="57"/>
      <c r="C337" s="2146"/>
      <c r="D337" s="2148"/>
      <c r="E337" s="2146"/>
      <c r="F337" s="234"/>
      <c r="G337" s="1666">
        <f>Import!Q1036</f>
        <v>0</v>
      </c>
      <c r="H337" s="234"/>
      <c r="I337" s="234"/>
      <c r="J337" s="234"/>
      <c r="K337" s="234"/>
      <c r="L337" s="10"/>
      <c r="M337" s="10"/>
      <c r="N337" s="397"/>
      <c r="O337" s="233"/>
      <c r="P337" s="419"/>
      <c r="Q337" s="10"/>
      <c r="R337" s="306"/>
      <c r="S337" s="306"/>
      <c r="T337" s="306"/>
      <c r="U337" s="10"/>
      <c r="V337" s="10"/>
      <c r="W337" s="10"/>
      <c r="X337" s="10"/>
      <c r="Y337" s="10"/>
      <c r="Z337" s="10"/>
      <c r="AA337" s="10"/>
      <c r="AB337" s="10"/>
    </row>
    <row r="338" spans="1:28" ht="24.75" customHeight="1">
      <c r="A338" s="1253" t="str">
        <f>IF(E338&gt;0,"Wypełnione","")</f>
        <v/>
      </c>
      <c r="B338" s="57"/>
      <c r="C338" s="2145">
        <f>'Og s3a'!C1049</f>
        <v>0</v>
      </c>
      <c r="D338" s="2147">
        <f>'Og s3a'!E1049</f>
        <v>0</v>
      </c>
      <c r="E338" s="2145">
        <f>'Og s3a'!F1049</f>
        <v>0</v>
      </c>
      <c r="F338" s="435">
        <f>O338</f>
        <v>0</v>
      </c>
      <c r="G338" s="435">
        <f t="shared" si="4"/>
        <v>0</v>
      </c>
      <c r="H338" s="236"/>
      <c r="I338" s="236"/>
      <c r="J338" s="236"/>
      <c r="K338" s="236"/>
      <c r="L338" s="10"/>
      <c r="M338" s="10"/>
      <c r="N338" s="396">
        <f>'Og s3a'!G1049</f>
        <v>0</v>
      </c>
      <c r="O338" s="237">
        <f>'Og s3a'!H1049</f>
        <v>0</v>
      </c>
      <c r="P338" s="398">
        <f>'Og s3a'!D1049</f>
        <v>0</v>
      </c>
      <c r="Q338" s="10"/>
      <c r="R338" s="306"/>
      <c r="S338" s="306"/>
      <c r="T338" s="306"/>
      <c r="U338" s="10"/>
      <c r="V338" s="10"/>
      <c r="W338" s="10"/>
      <c r="X338" s="10"/>
      <c r="Y338" s="10"/>
      <c r="Z338" s="10"/>
      <c r="AA338" s="10"/>
      <c r="AB338" s="10"/>
    </row>
    <row r="339" spans="1:28" ht="14.25" customHeight="1">
      <c r="A339" s="1253" t="str">
        <f>A338</f>
        <v/>
      </c>
      <c r="B339" s="57"/>
      <c r="C339" s="2146"/>
      <c r="D339" s="2148"/>
      <c r="E339" s="2146"/>
      <c r="F339" s="234"/>
      <c r="G339" s="1666">
        <f>Import!Q1038</f>
        <v>0</v>
      </c>
      <c r="H339" s="234"/>
      <c r="I339" s="234"/>
      <c r="J339" s="234"/>
      <c r="K339" s="234"/>
      <c r="L339" s="10"/>
      <c r="M339" s="10"/>
      <c r="N339" s="397"/>
      <c r="O339" s="233"/>
      <c r="P339" s="419"/>
      <c r="Q339" s="10"/>
      <c r="R339" s="306"/>
      <c r="S339" s="306"/>
      <c r="T339" s="306"/>
      <c r="U339" s="10"/>
      <c r="V339" s="10"/>
      <c r="W339" s="10"/>
      <c r="X339" s="10"/>
      <c r="Y339" s="10"/>
      <c r="Z339" s="10"/>
      <c r="AA339" s="10"/>
      <c r="AB339" s="10"/>
    </row>
    <row r="340" spans="1:28" ht="24.75" customHeight="1">
      <c r="A340" s="1253" t="str">
        <f>IF(E340&gt;0,"Wypełnione","")</f>
        <v/>
      </c>
      <c r="B340" s="57"/>
      <c r="C340" s="2145">
        <f>'Og s3a'!C1051</f>
        <v>0</v>
      </c>
      <c r="D340" s="2147">
        <f>'Og s3a'!E1051</f>
        <v>0</v>
      </c>
      <c r="E340" s="2145">
        <f>'Og s3a'!F1051</f>
        <v>0</v>
      </c>
      <c r="F340" s="435">
        <f>O340</f>
        <v>0</v>
      </c>
      <c r="G340" s="435">
        <f t="shared" si="4"/>
        <v>0</v>
      </c>
      <c r="H340" s="236"/>
      <c r="I340" s="236"/>
      <c r="J340" s="236"/>
      <c r="K340" s="236"/>
      <c r="L340" s="10"/>
      <c r="M340" s="10"/>
      <c r="N340" s="396">
        <f>'Og s3a'!G1051</f>
        <v>0</v>
      </c>
      <c r="O340" s="237">
        <f>'Og s3a'!H1051</f>
        <v>0</v>
      </c>
      <c r="P340" s="398">
        <f>'Og s3a'!D1051</f>
        <v>0</v>
      </c>
      <c r="Q340" s="10"/>
      <c r="R340" s="306"/>
      <c r="S340" s="306"/>
      <c r="T340" s="306"/>
      <c r="U340" s="10"/>
      <c r="V340" s="10"/>
      <c r="W340" s="10"/>
      <c r="X340" s="10"/>
      <c r="Y340" s="10"/>
      <c r="Z340" s="10"/>
      <c r="AA340" s="10"/>
      <c r="AB340" s="10"/>
    </row>
    <row r="341" spans="1:28" ht="14.25" customHeight="1">
      <c r="A341" s="1253" t="str">
        <f>A340</f>
        <v/>
      </c>
      <c r="B341" s="57"/>
      <c r="C341" s="2146"/>
      <c r="D341" s="2148"/>
      <c r="E341" s="2146"/>
      <c r="F341" s="234"/>
      <c r="G341" s="1666">
        <f>Import!Q1040</f>
        <v>0</v>
      </c>
      <c r="H341" s="234"/>
      <c r="I341" s="234"/>
      <c r="J341" s="234"/>
      <c r="K341" s="234"/>
      <c r="L341" s="10"/>
      <c r="M341" s="10"/>
      <c r="N341" s="397"/>
      <c r="O341" s="233"/>
      <c r="P341" s="419"/>
      <c r="Q341" s="10"/>
      <c r="R341" s="306"/>
      <c r="S341" s="306"/>
      <c r="T341" s="306"/>
      <c r="U341" s="10"/>
      <c r="V341" s="10"/>
      <c r="W341" s="10"/>
      <c r="X341" s="10"/>
      <c r="Y341" s="10"/>
      <c r="Z341" s="10"/>
      <c r="AA341" s="10"/>
      <c r="AB341" s="10"/>
    </row>
    <row r="342" spans="1:28" ht="24.75" customHeight="1">
      <c r="A342" s="1253" t="str">
        <f>IF(E342&gt;0,"Wypełnione","")</f>
        <v/>
      </c>
      <c r="B342" s="57"/>
      <c r="C342" s="2145">
        <f>'Og s3a'!C1053</f>
        <v>0</v>
      </c>
      <c r="D342" s="2147">
        <f>'Og s3a'!E1053</f>
        <v>0</v>
      </c>
      <c r="E342" s="2145">
        <f>'Og s3a'!F1053</f>
        <v>0</v>
      </c>
      <c r="F342" s="435">
        <f>O342</f>
        <v>0</v>
      </c>
      <c r="G342" s="435">
        <f t="shared" si="4"/>
        <v>0</v>
      </c>
      <c r="H342" s="236"/>
      <c r="I342" s="236"/>
      <c r="J342" s="236"/>
      <c r="K342" s="236"/>
      <c r="L342" s="10"/>
      <c r="M342" s="10"/>
      <c r="N342" s="396">
        <f>'Og s3a'!G1053</f>
        <v>0</v>
      </c>
      <c r="O342" s="237">
        <f>'Og s3a'!H1053</f>
        <v>0</v>
      </c>
      <c r="P342" s="398">
        <f>'Og s3a'!D1053</f>
        <v>0</v>
      </c>
      <c r="Q342" s="10"/>
      <c r="R342" s="306"/>
      <c r="S342" s="306"/>
      <c r="T342" s="306"/>
      <c r="U342" s="10"/>
      <c r="V342" s="10"/>
      <c r="W342" s="10"/>
      <c r="X342" s="10"/>
      <c r="Y342" s="10"/>
      <c r="Z342" s="10"/>
      <c r="AA342" s="10"/>
      <c r="AB342" s="10"/>
    </row>
    <row r="343" spans="1:28" ht="14.25" customHeight="1">
      <c r="A343" s="1253" t="str">
        <f>A342</f>
        <v/>
      </c>
      <c r="B343" s="57"/>
      <c r="C343" s="2146"/>
      <c r="D343" s="2148"/>
      <c r="E343" s="2146"/>
      <c r="F343" s="234"/>
      <c r="G343" s="1666">
        <f>Import!Q1042</f>
        <v>0</v>
      </c>
      <c r="H343" s="234"/>
      <c r="I343" s="234"/>
      <c r="J343" s="234"/>
      <c r="K343" s="234"/>
      <c r="L343" s="10"/>
      <c r="M343" s="10"/>
      <c r="N343" s="397"/>
      <c r="O343" s="233"/>
      <c r="P343" s="419"/>
      <c r="Q343" s="10"/>
      <c r="R343" s="306"/>
      <c r="S343" s="306"/>
      <c r="T343" s="306"/>
      <c r="U343" s="10"/>
      <c r="V343" s="10"/>
      <c r="W343" s="10"/>
      <c r="X343" s="10"/>
      <c r="Y343" s="10"/>
      <c r="Z343" s="10"/>
      <c r="AA343" s="10"/>
      <c r="AB343" s="10"/>
    </row>
    <row r="344" spans="1:28" ht="24.75" customHeight="1">
      <c r="A344" s="1253" t="str">
        <f>IF(E344&gt;0,"Wypełnione","")</f>
        <v/>
      </c>
      <c r="B344" s="57"/>
      <c r="C344" s="2145">
        <f>'Og s3a'!C1055</f>
        <v>0</v>
      </c>
      <c r="D344" s="2147">
        <f>'Og s3a'!E1055</f>
        <v>0</v>
      </c>
      <c r="E344" s="2145">
        <f>'Og s3a'!F1055</f>
        <v>0</v>
      </c>
      <c r="F344" s="435">
        <f>O344</f>
        <v>0</v>
      </c>
      <c r="G344" s="435">
        <f t="shared" si="4"/>
        <v>0</v>
      </c>
      <c r="H344" s="236"/>
      <c r="I344" s="236"/>
      <c r="J344" s="236"/>
      <c r="K344" s="236"/>
      <c r="L344" s="10"/>
      <c r="M344" s="10"/>
      <c r="N344" s="396">
        <f>'Og s3a'!G1055</f>
        <v>0</v>
      </c>
      <c r="O344" s="237">
        <f>'Og s3a'!H1055</f>
        <v>0</v>
      </c>
      <c r="P344" s="398">
        <f>'Og s3a'!D1055</f>
        <v>0</v>
      </c>
      <c r="Q344" s="10"/>
      <c r="R344" s="306"/>
      <c r="S344" s="306"/>
      <c r="T344" s="306"/>
      <c r="U344" s="10"/>
      <c r="V344" s="10"/>
      <c r="W344" s="10"/>
      <c r="X344" s="10"/>
      <c r="Y344" s="10"/>
      <c r="Z344" s="10"/>
      <c r="AA344" s="10"/>
      <c r="AB344" s="10"/>
    </row>
    <row r="345" spans="1:28" ht="14.25" customHeight="1">
      <c r="A345" s="1253" t="str">
        <f>A344</f>
        <v/>
      </c>
      <c r="B345" s="57"/>
      <c r="C345" s="2146"/>
      <c r="D345" s="2148"/>
      <c r="E345" s="2146"/>
      <c r="F345" s="234"/>
      <c r="G345" s="1666">
        <f>Import!Q1044</f>
        <v>0</v>
      </c>
      <c r="H345" s="234"/>
      <c r="I345" s="234"/>
      <c r="J345" s="234"/>
      <c r="K345" s="234"/>
      <c r="L345" s="10"/>
      <c r="M345" s="10"/>
      <c r="N345" s="397"/>
      <c r="O345" s="233"/>
      <c r="P345" s="419"/>
      <c r="Q345" s="10"/>
      <c r="R345" s="306"/>
      <c r="S345" s="306"/>
      <c r="T345" s="306"/>
      <c r="U345" s="10"/>
      <c r="V345" s="10"/>
      <c r="W345" s="10"/>
      <c r="X345" s="10"/>
      <c r="Y345" s="10"/>
      <c r="Z345" s="10"/>
      <c r="AA345" s="10"/>
      <c r="AB345" s="10"/>
    </row>
    <row r="346" spans="1:28" ht="24.75" customHeight="1">
      <c r="A346" s="1253" t="str">
        <f>IF(E346&gt;0,"Wypełnione","")</f>
        <v/>
      </c>
      <c r="B346" s="57"/>
      <c r="C346" s="2145">
        <f>'Og s3a'!C1057</f>
        <v>0</v>
      </c>
      <c r="D346" s="2147">
        <f>'Og s3a'!E1057</f>
        <v>0</v>
      </c>
      <c r="E346" s="2145">
        <f>'Og s3a'!F1057</f>
        <v>0</v>
      </c>
      <c r="F346" s="435">
        <f>O346</f>
        <v>0</v>
      </c>
      <c r="G346" s="435">
        <f t="shared" si="4"/>
        <v>0</v>
      </c>
      <c r="H346" s="236"/>
      <c r="I346" s="236"/>
      <c r="J346" s="236"/>
      <c r="K346" s="236"/>
      <c r="L346" s="10"/>
      <c r="M346" s="10"/>
      <c r="N346" s="396">
        <f>'Og s3a'!G1057</f>
        <v>0</v>
      </c>
      <c r="O346" s="237">
        <f>'Og s3a'!H1057</f>
        <v>0</v>
      </c>
      <c r="P346" s="398">
        <f>'Og s3a'!D1057</f>
        <v>0</v>
      </c>
      <c r="Q346" s="10"/>
      <c r="R346" s="306"/>
      <c r="S346" s="306"/>
      <c r="T346" s="306"/>
      <c r="U346" s="10"/>
      <c r="V346" s="10"/>
      <c r="W346" s="10"/>
      <c r="X346" s="10"/>
      <c r="Y346" s="10"/>
      <c r="Z346" s="10"/>
      <c r="AA346" s="10"/>
      <c r="AB346" s="10"/>
    </row>
    <row r="347" spans="1:28" ht="14.25" customHeight="1">
      <c r="A347" s="1253" t="str">
        <f>A346</f>
        <v/>
      </c>
      <c r="B347" s="57"/>
      <c r="C347" s="2146"/>
      <c r="D347" s="2148"/>
      <c r="E347" s="2146"/>
      <c r="F347" s="234"/>
      <c r="G347" s="1666">
        <f>Import!Q1046</f>
        <v>0</v>
      </c>
      <c r="H347" s="234"/>
      <c r="I347" s="234"/>
      <c r="J347" s="234"/>
      <c r="K347" s="234"/>
      <c r="L347" s="10"/>
      <c r="M347" s="10"/>
      <c r="N347" s="397"/>
      <c r="O347" s="233"/>
      <c r="P347" s="419"/>
      <c r="Q347" s="10"/>
      <c r="R347" s="306"/>
      <c r="S347" s="306"/>
      <c r="T347" s="306"/>
      <c r="U347" s="10"/>
      <c r="V347" s="10"/>
      <c r="W347" s="10"/>
      <c r="X347" s="10"/>
      <c r="Y347" s="10"/>
      <c r="Z347" s="10"/>
      <c r="AA347" s="10"/>
      <c r="AB347" s="10"/>
    </row>
    <row r="348" spans="1:28" ht="24.75" customHeight="1">
      <c r="A348" s="1253" t="str">
        <f>IF(E348&gt;0,"Wypełnione","")</f>
        <v/>
      </c>
      <c r="B348" s="57"/>
      <c r="C348" s="2145">
        <f>'Og s3a'!C1059</f>
        <v>0</v>
      </c>
      <c r="D348" s="2147">
        <f>'Og s3a'!E1059</f>
        <v>0</v>
      </c>
      <c r="E348" s="2145">
        <f>'Og s3a'!F1059</f>
        <v>0</v>
      </c>
      <c r="F348" s="435">
        <f>O348</f>
        <v>0</v>
      </c>
      <c r="G348" s="435">
        <f t="shared" si="4"/>
        <v>0</v>
      </c>
      <c r="H348" s="236"/>
      <c r="I348" s="236"/>
      <c r="J348" s="236"/>
      <c r="K348" s="236"/>
      <c r="L348" s="10"/>
      <c r="M348" s="10"/>
      <c r="N348" s="396">
        <f>'Og s3a'!G1059</f>
        <v>0</v>
      </c>
      <c r="O348" s="237">
        <f>'Og s3a'!H1059</f>
        <v>0</v>
      </c>
      <c r="P348" s="398">
        <f>'Og s3a'!D1059</f>
        <v>0</v>
      </c>
      <c r="Q348" s="10"/>
      <c r="R348" s="306"/>
      <c r="S348" s="306"/>
      <c r="T348" s="306"/>
      <c r="U348" s="10"/>
      <c r="V348" s="10"/>
      <c r="W348" s="10"/>
      <c r="X348" s="10"/>
      <c r="Y348" s="10"/>
      <c r="Z348" s="10"/>
      <c r="AA348" s="10"/>
      <c r="AB348" s="10"/>
    </row>
    <row r="349" spans="1:28" ht="14.25" customHeight="1">
      <c r="A349" s="1253" t="str">
        <f>A348</f>
        <v/>
      </c>
      <c r="B349" s="57"/>
      <c r="C349" s="2146"/>
      <c r="D349" s="2148"/>
      <c r="E349" s="2146"/>
      <c r="F349" s="234"/>
      <c r="G349" s="1666">
        <f>Import!Q1048</f>
        <v>0</v>
      </c>
      <c r="H349" s="234"/>
      <c r="I349" s="234"/>
      <c r="J349" s="234"/>
      <c r="K349" s="234"/>
      <c r="L349" s="10"/>
      <c r="M349" s="10"/>
      <c r="N349" s="397"/>
      <c r="O349" s="233"/>
      <c r="P349" s="419"/>
      <c r="Q349" s="10"/>
      <c r="R349" s="306"/>
      <c r="S349" s="306"/>
      <c r="T349" s="306"/>
      <c r="U349" s="10"/>
      <c r="V349" s="10"/>
      <c r="W349" s="10"/>
      <c r="X349" s="10"/>
      <c r="Y349" s="10"/>
      <c r="Z349" s="10"/>
      <c r="AA349" s="10"/>
      <c r="AB349" s="10"/>
    </row>
    <row r="350" spans="1:28" ht="24.75" customHeight="1">
      <c r="A350" s="1253" t="str">
        <f>IF(E350&gt;0,"Wypełnione","")</f>
        <v/>
      </c>
      <c r="B350" s="57"/>
      <c r="C350" s="2145">
        <f>'Og s3a'!C1061</f>
        <v>0</v>
      </c>
      <c r="D350" s="2147">
        <f>'Og s3a'!E1061</f>
        <v>0</v>
      </c>
      <c r="E350" s="2145">
        <f>'Og s3a'!F1061</f>
        <v>0</v>
      </c>
      <c r="F350" s="435">
        <f>O350</f>
        <v>0</v>
      </c>
      <c r="G350" s="435">
        <f t="shared" si="4"/>
        <v>0</v>
      </c>
      <c r="H350" s="236"/>
      <c r="I350" s="236"/>
      <c r="J350" s="236"/>
      <c r="K350" s="236"/>
      <c r="L350" s="10"/>
      <c r="M350" s="10"/>
      <c r="N350" s="396">
        <f>'Og s3a'!G1061</f>
        <v>0</v>
      </c>
      <c r="O350" s="237">
        <f>'Og s3a'!H1061</f>
        <v>0</v>
      </c>
      <c r="P350" s="398">
        <f>'Og s3a'!D1061</f>
        <v>0</v>
      </c>
      <c r="Q350" s="10"/>
      <c r="R350" s="306"/>
      <c r="S350" s="306"/>
      <c r="T350" s="306"/>
      <c r="U350" s="10"/>
      <c r="V350" s="10"/>
      <c r="W350" s="10"/>
      <c r="X350" s="10"/>
      <c r="Y350" s="10"/>
      <c r="Z350" s="10"/>
      <c r="AA350" s="10"/>
      <c r="AB350" s="10"/>
    </row>
    <row r="351" spans="1:28" ht="14.25" customHeight="1">
      <c r="A351" s="1253" t="str">
        <f>A350</f>
        <v/>
      </c>
      <c r="B351" s="57"/>
      <c r="C351" s="2146"/>
      <c r="D351" s="2148"/>
      <c r="E351" s="2146"/>
      <c r="F351" s="234"/>
      <c r="G351" s="1666">
        <f>Import!Q1050</f>
        <v>0</v>
      </c>
      <c r="H351" s="234"/>
      <c r="I351" s="234"/>
      <c r="J351" s="234"/>
      <c r="K351" s="234"/>
      <c r="L351" s="10"/>
      <c r="M351" s="10"/>
      <c r="N351" s="397"/>
      <c r="O351" s="233"/>
      <c r="P351" s="419"/>
      <c r="Q351" s="10"/>
      <c r="R351" s="306"/>
      <c r="S351" s="306"/>
      <c r="T351" s="306"/>
      <c r="U351" s="10"/>
      <c r="V351" s="10"/>
      <c r="W351" s="10"/>
      <c r="X351" s="10"/>
      <c r="Y351" s="10"/>
      <c r="Z351" s="10"/>
      <c r="AA351" s="10"/>
      <c r="AB351" s="10"/>
    </row>
    <row r="352" spans="1:28" ht="24.75" customHeight="1">
      <c r="A352" s="1253" t="str">
        <f>IF(E352&gt;0,"Wypełnione","")</f>
        <v/>
      </c>
      <c r="B352" s="57"/>
      <c r="C352" s="2145">
        <f>'Og s3a'!C1063</f>
        <v>0</v>
      </c>
      <c r="D352" s="2147">
        <f>'Og s3a'!E1063</f>
        <v>0</v>
      </c>
      <c r="E352" s="2145">
        <f>'Og s3a'!F1063</f>
        <v>0</v>
      </c>
      <c r="F352" s="435">
        <f>O352</f>
        <v>0</v>
      </c>
      <c r="G352" s="435">
        <f t="shared" si="4"/>
        <v>0</v>
      </c>
      <c r="H352" s="236"/>
      <c r="I352" s="236"/>
      <c r="J352" s="236"/>
      <c r="K352" s="236"/>
      <c r="L352" s="10"/>
      <c r="M352" s="10"/>
      <c r="N352" s="396">
        <f>'Og s3a'!G1063</f>
        <v>0</v>
      </c>
      <c r="O352" s="237">
        <f>'Og s3a'!H1063</f>
        <v>0</v>
      </c>
      <c r="P352" s="398">
        <f>'Og s3a'!D1063</f>
        <v>0</v>
      </c>
      <c r="Q352" s="10"/>
      <c r="R352" s="306"/>
      <c r="S352" s="306"/>
      <c r="T352" s="306"/>
      <c r="U352" s="10"/>
      <c r="V352" s="10"/>
      <c r="W352" s="10"/>
      <c r="X352" s="10"/>
      <c r="Y352" s="10"/>
      <c r="Z352" s="10"/>
      <c r="AA352" s="10"/>
      <c r="AB352" s="10"/>
    </row>
    <row r="353" spans="1:28" ht="14.25" customHeight="1">
      <c r="A353" s="1253" t="str">
        <f>A352</f>
        <v/>
      </c>
      <c r="B353" s="57"/>
      <c r="C353" s="2146"/>
      <c r="D353" s="2148"/>
      <c r="E353" s="2146"/>
      <c r="F353" s="234"/>
      <c r="G353" s="1666">
        <f>Import!Q1052</f>
        <v>0</v>
      </c>
      <c r="H353" s="234"/>
      <c r="I353" s="234"/>
      <c r="J353" s="234"/>
      <c r="K353" s="234"/>
      <c r="L353" s="10"/>
      <c r="M353" s="10"/>
      <c r="N353" s="397"/>
      <c r="O353" s="233"/>
      <c r="P353" s="419"/>
      <c r="Q353" s="10"/>
      <c r="R353" s="306"/>
      <c r="S353" s="306"/>
      <c r="T353" s="306"/>
      <c r="U353" s="10"/>
      <c r="V353" s="10"/>
      <c r="W353" s="10"/>
      <c r="X353" s="10"/>
      <c r="Y353" s="10"/>
      <c r="Z353" s="10"/>
      <c r="AA353" s="10"/>
      <c r="AB353" s="10"/>
    </row>
    <row r="354" spans="1:28" ht="24.75" customHeight="1">
      <c r="A354" s="1253" t="str">
        <f>IF(E354&gt;0,"Wypełnione","")</f>
        <v/>
      </c>
      <c r="B354" s="57"/>
      <c r="C354" s="2145">
        <f>'Og s3a'!C1065</f>
        <v>0</v>
      </c>
      <c r="D354" s="2147">
        <f>'Og s3a'!E1065</f>
        <v>0</v>
      </c>
      <c r="E354" s="2145">
        <f>'Og s3a'!F1065</f>
        <v>0</v>
      </c>
      <c r="F354" s="435">
        <f>O354</f>
        <v>0</v>
      </c>
      <c r="G354" s="435">
        <f t="shared" si="4"/>
        <v>0</v>
      </c>
      <c r="H354" s="236"/>
      <c r="I354" s="236"/>
      <c r="J354" s="236"/>
      <c r="K354" s="236"/>
      <c r="L354" s="10"/>
      <c r="M354" s="10"/>
      <c r="N354" s="396">
        <f>'Og s3a'!G1065</f>
        <v>0</v>
      </c>
      <c r="O354" s="237">
        <f>'Og s3a'!H1065</f>
        <v>0</v>
      </c>
      <c r="P354" s="398">
        <f>'Og s3a'!D1065</f>
        <v>0</v>
      </c>
      <c r="Q354" s="10"/>
      <c r="R354" s="306"/>
      <c r="S354" s="306"/>
      <c r="T354" s="306"/>
      <c r="U354" s="10"/>
      <c r="V354" s="10"/>
      <c r="W354" s="10"/>
      <c r="X354" s="10"/>
      <c r="Y354" s="10"/>
      <c r="Z354" s="10"/>
      <c r="AA354" s="10"/>
      <c r="AB354" s="10"/>
    </row>
    <row r="355" spans="1:28" ht="14.25" customHeight="1">
      <c r="A355" s="1253" t="str">
        <f>A354</f>
        <v/>
      </c>
      <c r="B355" s="57"/>
      <c r="C355" s="2146"/>
      <c r="D355" s="2148"/>
      <c r="E355" s="2146"/>
      <c r="F355" s="234"/>
      <c r="G355" s="1666">
        <f>Import!Q1054</f>
        <v>0</v>
      </c>
      <c r="H355" s="234"/>
      <c r="I355" s="234"/>
      <c r="J355" s="234"/>
      <c r="K355" s="234"/>
      <c r="L355" s="10"/>
      <c r="M355" s="10"/>
      <c r="N355" s="397"/>
      <c r="O355" s="233"/>
      <c r="P355" s="419"/>
      <c r="Q355" s="10"/>
      <c r="R355" s="306"/>
      <c r="S355" s="306"/>
      <c r="T355" s="306"/>
      <c r="U355" s="10"/>
      <c r="V355" s="10"/>
      <c r="W355" s="10"/>
      <c r="X355" s="10"/>
      <c r="Y355" s="10"/>
      <c r="Z355" s="10"/>
      <c r="AA355" s="10"/>
      <c r="AB355" s="10"/>
    </row>
    <row r="356" spans="1:28" ht="24.75" customHeight="1">
      <c r="A356" s="1253" t="str">
        <f>IF(E356&gt;0,"Wypełnione","")</f>
        <v/>
      </c>
      <c r="B356" s="57"/>
      <c r="C356" s="2145">
        <f>'Og s3a'!C1067</f>
        <v>0</v>
      </c>
      <c r="D356" s="2147">
        <f>'Og s3a'!E1067</f>
        <v>0</v>
      </c>
      <c r="E356" s="2145">
        <f>'Og s3a'!F1067</f>
        <v>0</v>
      </c>
      <c r="F356" s="435">
        <f>O356</f>
        <v>0</v>
      </c>
      <c r="G356" s="435">
        <f t="shared" si="4"/>
        <v>0</v>
      </c>
      <c r="H356" s="236"/>
      <c r="I356" s="236"/>
      <c r="J356" s="236"/>
      <c r="K356" s="236"/>
      <c r="L356" s="10"/>
      <c r="M356" s="10"/>
      <c r="N356" s="396">
        <f>'Og s3a'!G1067</f>
        <v>0</v>
      </c>
      <c r="O356" s="237">
        <f>'Og s3a'!H1067</f>
        <v>0</v>
      </c>
      <c r="P356" s="398">
        <f>'Og s3a'!D1067</f>
        <v>0</v>
      </c>
      <c r="Q356" s="10"/>
      <c r="R356" s="306"/>
      <c r="S356" s="306"/>
      <c r="T356" s="306"/>
      <c r="U356" s="10"/>
      <c r="V356" s="10"/>
      <c r="W356" s="10"/>
      <c r="X356" s="10"/>
      <c r="Y356" s="10"/>
      <c r="Z356" s="10"/>
      <c r="AA356" s="10"/>
      <c r="AB356" s="10"/>
    </row>
    <row r="357" spans="1:28" ht="14.25" customHeight="1">
      <c r="A357" s="1253" t="str">
        <f>A356</f>
        <v/>
      </c>
      <c r="B357" s="57"/>
      <c r="C357" s="2146"/>
      <c r="D357" s="2148"/>
      <c r="E357" s="2146"/>
      <c r="F357" s="234"/>
      <c r="G357" s="1666">
        <f>Import!Q1056</f>
        <v>0</v>
      </c>
      <c r="H357" s="234"/>
      <c r="I357" s="234"/>
      <c r="J357" s="234"/>
      <c r="K357" s="234"/>
      <c r="L357" s="10"/>
      <c r="M357" s="10"/>
      <c r="N357" s="397"/>
      <c r="O357" s="233"/>
      <c r="P357" s="419"/>
      <c r="Q357" s="10"/>
      <c r="R357" s="306"/>
      <c r="S357" s="306"/>
      <c r="T357" s="306"/>
      <c r="U357" s="10"/>
      <c r="V357" s="10"/>
      <c r="W357" s="10"/>
      <c r="X357" s="10"/>
      <c r="Y357" s="10"/>
      <c r="Z357" s="10"/>
      <c r="AA357" s="10"/>
      <c r="AB357" s="10"/>
    </row>
    <row r="358" spans="1:28" ht="24.75" customHeight="1">
      <c r="A358" s="1253" t="str">
        <f>IF(E358&gt;0,"Wypełnione","")</f>
        <v/>
      </c>
      <c r="B358" s="57"/>
      <c r="C358" s="2145">
        <f>'Og s3a'!C1069</f>
        <v>0</v>
      </c>
      <c r="D358" s="2147">
        <f>'Og s3a'!E1069</f>
        <v>0</v>
      </c>
      <c r="E358" s="2145">
        <f>'Og s3a'!F1069</f>
        <v>0</v>
      </c>
      <c r="F358" s="435">
        <f>O358</f>
        <v>0</v>
      </c>
      <c r="G358" s="435">
        <f t="shared" si="4"/>
        <v>0</v>
      </c>
      <c r="H358" s="236"/>
      <c r="I358" s="236"/>
      <c r="J358" s="236"/>
      <c r="K358" s="236"/>
      <c r="L358" s="10"/>
      <c r="M358" s="10"/>
      <c r="N358" s="396">
        <f>'Og s3a'!G1069</f>
        <v>0</v>
      </c>
      <c r="O358" s="237">
        <f>'Og s3a'!H1069</f>
        <v>0</v>
      </c>
      <c r="P358" s="398">
        <f>'Og s3a'!D1069</f>
        <v>0</v>
      </c>
      <c r="Q358" s="10"/>
      <c r="R358" s="306"/>
      <c r="S358" s="306"/>
      <c r="T358" s="306"/>
      <c r="U358" s="10"/>
      <c r="V358" s="10"/>
      <c r="W358" s="10"/>
      <c r="X358" s="10"/>
      <c r="Y358" s="10"/>
      <c r="Z358" s="10"/>
      <c r="AA358" s="10"/>
      <c r="AB358" s="10"/>
    </row>
    <row r="359" spans="1:28" ht="14.25" customHeight="1">
      <c r="A359" s="1253" t="str">
        <f>A358</f>
        <v/>
      </c>
      <c r="B359" s="57"/>
      <c r="C359" s="2146"/>
      <c r="D359" s="2148"/>
      <c r="E359" s="2146"/>
      <c r="F359" s="234"/>
      <c r="G359" s="1666">
        <f>Import!Q1058</f>
        <v>0</v>
      </c>
      <c r="H359" s="234"/>
      <c r="I359" s="234"/>
      <c r="J359" s="234"/>
      <c r="K359" s="234"/>
      <c r="L359" s="10"/>
      <c r="M359" s="10"/>
      <c r="N359" s="397"/>
      <c r="O359" s="233"/>
      <c r="P359" s="419"/>
      <c r="Q359" s="10"/>
      <c r="R359" s="306"/>
      <c r="S359" s="306"/>
      <c r="T359" s="306"/>
      <c r="U359" s="10"/>
      <c r="V359" s="10"/>
      <c r="W359" s="10"/>
      <c r="X359" s="10"/>
      <c r="Y359" s="10"/>
      <c r="Z359" s="10"/>
      <c r="AA359" s="10"/>
      <c r="AB359" s="10"/>
    </row>
    <row r="360" spans="1:28" ht="24.75" customHeight="1">
      <c r="A360" s="1253" t="str">
        <f>IF(E360&gt;0,"Wypełnione","")</f>
        <v/>
      </c>
      <c r="B360" s="57"/>
      <c r="C360" s="2145">
        <f>'Og s3a'!C1071</f>
        <v>0</v>
      </c>
      <c r="D360" s="2147">
        <f>'Og s3a'!E1071</f>
        <v>0</v>
      </c>
      <c r="E360" s="2145">
        <f>'Og s3a'!F1071</f>
        <v>0</v>
      </c>
      <c r="F360" s="435">
        <f>O360</f>
        <v>0</v>
      </c>
      <c r="G360" s="435">
        <f t="shared" ref="G360:G422" si="5">P360</f>
        <v>0</v>
      </c>
      <c r="H360" s="236"/>
      <c r="I360" s="236"/>
      <c r="J360" s="236"/>
      <c r="K360" s="236"/>
      <c r="L360" s="10"/>
      <c r="M360" s="10"/>
      <c r="N360" s="396">
        <f>'Og s3a'!G1071</f>
        <v>0</v>
      </c>
      <c r="O360" s="237">
        <f>'Og s3a'!H1071</f>
        <v>0</v>
      </c>
      <c r="P360" s="398">
        <f>'Og s3a'!D1071</f>
        <v>0</v>
      </c>
      <c r="Q360" s="10"/>
      <c r="R360" s="306"/>
      <c r="S360" s="306"/>
      <c r="T360" s="306"/>
      <c r="U360" s="10"/>
      <c r="V360" s="10"/>
      <c r="W360" s="10"/>
      <c r="X360" s="10"/>
      <c r="Y360" s="10"/>
      <c r="Z360" s="10"/>
      <c r="AA360" s="10"/>
      <c r="AB360" s="10"/>
    </row>
    <row r="361" spans="1:28" ht="14.25" customHeight="1">
      <c r="A361" s="1253" t="str">
        <f>A360</f>
        <v/>
      </c>
      <c r="B361" s="57"/>
      <c r="C361" s="2146"/>
      <c r="D361" s="2148"/>
      <c r="E361" s="2146"/>
      <c r="F361" s="234"/>
      <c r="G361" s="1666">
        <f>Import!Q1060</f>
        <v>0</v>
      </c>
      <c r="H361" s="234"/>
      <c r="I361" s="234"/>
      <c r="J361" s="234"/>
      <c r="K361" s="234"/>
      <c r="L361" s="10"/>
      <c r="M361" s="10"/>
      <c r="N361" s="397"/>
      <c r="O361" s="233"/>
      <c r="P361" s="419"/>
      <c r="Q361" s="10"/>
      <c r="R361" s="306"/>
      <c r="S361" s="306"/>
      <c r="T361" s="306"/>
      <c r="U361" s="10"/>
      <c r="V361" s="10"/>
      <c r="W361" s="10"/>
      <c r="X361" s="10"/>
      <c r="Y361" s="10"/>
      <c r="Z361" s="10"/>
      <c r="AA361" s="10"/>
      <c r="AB361" s="10"/>
    </row>
    <row r="362" spans="1:28" ht="24.75" customHeight="1">
      <c r="A362" s="1253" t="str">
        <f>IF(E362&gt;0,"Wypełnione","")</f>
        <v/>
      </c>
      <c r="B362" s="57"/>
      <c r="C362" s="2145">
        <f>'Og s3a'!C1073</f>
        <v>0</v>
      </c>
      <c r="D362" s="2147">
        <f>'Og s3a'!E1073</f>
        <v>0</v>
      </c>
      <c r="E362" s="2145">
        <f>'Og s3a'!F1073</f>
        <v>0</v>
      </c>
      <c r="F362" s="435">
        <f>O362</f>
        <v>0</v>
      </c>
      <c r="G362" s="435">
        <f t="shared" si="5"/>
        <v>0</v>
      </c>
      <c r="H362" s="236"/>
      <c r="I362" s="236"/>
      <c r="J362" s="236"/>
      <c r="K362" s="236"/>
      <c r="L362" s="10"/>
      <c r="M362" s="10"/>
      <c r="N362" s="396">
        <f>'Og s3a'!G1073</f>
        <v>0</v>
      </c>
      <c r="O362" s="237">
        <f>'Og s3a'!H1073</f>
        <v>0</v>
      </c>
      <c r="P362" s="398">
        <f>'Og s3a'!D1073</f>
        <v>0</v>
      </c>
      <c r="Q362" s="10"/>
      <c r="R362" s="306"/>
      <c r="S362" s="306"/>
      <c r="T362" s="306"/>
      <c r="U362" s="10"/>
      <c r="V362" s="10"/>
      <c r="W362" s="10"/>
      <c r="X362" s="10"/>
      <c r="Y362" s="10"/>
      <c r="Z362" s="10"/>
      <c r="AA362" s="10"/>
      <c r="AB362" s="10"/>
    </row>
    <row r="363" spans="1:28" ht="14.25" customHeight="1">
      <c r="A363" s="1253" t="str">
        <f>A362</f>
        <v/>
      </c>
      <c r="B363" s="57"/>
      <c r="C363" s="2146"/>
      <c r="D363" s="2148"/>
      <c r="E363" s="2146"/>
      <c r="F363" s="234"/>
      <c r="G363" s="1666">
        <f>Import!Q1062</f>
        <v>0</v>
      </c>
      <c r="H363" s="234"/>
      <c r="I363" s="234"/>
      <c r="J363" s="234"/>
      <c r="K363" s="234"/>
      <c r="L363" s="10"/>
      <c r="M363" s="10"/>
      <c r="N363" s="397"/>
      <c r="O363" s="233"/>
      <c r="P363" s="419"/>
      <c r="Q363" s="10"/>
      <c r="R363" s="306"/>
      <c r="S363" s="306"/>
      <c r="T363" s="306"/>
      <c r="U363" s="10"/>
      <c r="V363" s="10"/>
      <c r="W363" s="10"/>
      <c r="X363" s="10"/>
      <c r="Y363" s="10"/>
      <c r="Z363" s="10"/>
      <c r="AA363" s="10"/>
      <c r="AB363" s="10"/>
    </row>
    <row r="364" spans="1:28" ht="24.75" customHeight="1">
      <c r="A364" s="1253" t="str">
        <f>IF(E364&gt;0,"Wypełnione","")</f>
        <v/>
      </c>
      <c r="B364" s="57"/>
      <c r="C364" s="2145">
        <f>'Og s3a'!C1075</f>
        <v>0</v>
      </c>
      <c r="D364" s="2147">
        <f>'Og s3a'!E1075</f>
        <v>0</v>
      </c>
      <c r="E364" s="2145">
        <f>'Og s3a'!F1075</f>
        <v>0</v>
      </c>
      <c r="F364" s="435">
        <f>O364</f>
        <v>0</v>
      </c>
      <c r="G364" s="435">
        <f t="shared" si="5"/>
        <v>0</v>
      </c>
      <c r="H364" s="236"/>
      <c r="I364" s="236"/>
      <c r="J364" s="236"/>
      <c r="K364" s="236"/>
      <c r="L364" s="10"/>
      <c r="M364" s="10"/>
      <c r="N364" s="396">
        <f>'Og s3a'!G1075</f>
        <v>0</v>
      </c>
      <c r="O364" s="237">
        <f>'Og s3a'!H1075</f>
        <v>0</v>
      </c>
      <c r="P364" s="398">
        <f>'Og s3a'!D1075</f>
        <v>0</v>
      </c>
      <c r="Q364" s="10"/>
      <c r="R364" s="306"/>
      <c r="S364" s="306"/>
      <c r="T364" s="306"/>
      <c r="U364" s="10"/>
      <c r="V364" s="10"/>
      <c r="W364" s="10"/>
      <c r="X364" s="10"/>
      <c r="Y364" s="10"/>
      <c r="Z364" s="10"/>
      <c r="AA364" s="10"/>
      <c r="AB364" s="10"/>
    </row>
    <row r="365" spans="1:28" ht="14.25" customHeight="1">
      <c r="A365" s="1253" t="str">
        <f>A364</f>
        <v/>
      </c>
      <c r="B365" s="57"/>
      <c r="C365" s="2146"/>
      <c r="D365" s="2148"/>
      <c r="E365" s="2146"/>
      <c r="F365" s="234"/>
      <c r="G365" s="1666">
        <f>Import!Q1064</f>
        <v>0</v>
      </c>
      <c r="H365" s="234"/>
      <c r="I365" s="234"/>
      <c r="J365" s="234"/>
      <c r="K365" s="234"/>
      <c r="L365" s="10"/>
      <c r="M365" s="10"/>
      <c r="N365" s="397"/>
      <c r="O365" s="233"/>
      <c r="P365" s="419"/>
      <c r="Q365" s="10"/>
      <c r="R365" s="306"/>
      <c r="S365" s="306"/>
      <c r="T365" s="306"/>
      <c r="U365" s="10"/>
      <c r="V365" s="10"/>
      <c r="W365" s="10"/>
      <c r="X365" s="10"/>
      <c r="Y365" s="10"/>
      <c r="Z365" s="10"/>
      <c r="AA365" s="10"/>
      <c r="AB365" s="10"/>
    </row>
    <row r="366" spans="1:28" ht="24.75" customHeight="1">
      <c r="A366" s="1253" t="str">
        <f>IF(E366&gt;0,"Wypełnione","")</f>
        <v/>
      </c>
      <c r="B366" s="57"/>
      <c r="C366" s="2145">
        <f>'Og s3a'!C1077</f>
        <v>0</v>
      </c>
      <c r="D366" s="2147">
        <f>'Og s3a'!E1077</f>
        <v>0</v>
      </c>
      <c r="E366" s="2145">
        <f>'Og s3a'!F1077</f>
        <v>0</v>
      </c>
      <c r="F366" s="435">
        <f>O366</f>
        <v>0</v>
      </c>
      <c r="G366" s="435">
        <f t="shared" si="5"/>
        <v>0</v>
      </c>
      <c r="H366" s="236"/>
      <c r="I366" s="236"/>
      <c r="J366" s="236"/>
      <c r="K366" s="236"/>
      <c r="L366" s="10"/>
      <c r="M366" s="10"/>
      <c r="N366" s="396">
        <f>'Og s3a'!G1077</f>
        <v>0</v>
      </c>
      <c r="O366" s="237">
        <f>'Og s3a'!H1077</f>
        <v>0</v>
      </c>
      <c r="P366" s="398">
        <f>'Og s3a'!D1077</f>
        <v>0</v>
      </c>
      <c r="Q366" s="10"/>
      <c r="R366" s="306"/>
      <c r="S366" s="306"/>
      <c r="T366" s="306"/>
      <c r="U366" s="10"/>
      <c r="V366" s="10"/>
      <c r="W366" s="10"/>
      <c r="X366" s="10"/>
      <c r="Y366" s="10"/>
      <c r="Z366" s="10"/>
      <c r="AA366" s="10"/>
      <c r="AB366" s="10"/>
    </row>
    <row r="367" spans="1:28" ht="14.25" customHeight="1">
      <c r="A367" s="1253" t="str">
        <f>A366</f>
        <v/>
      </c>
      <c r="B367" s="57"/>
      <c r="C367" s="2146"/>
      <c r="D367" s="2148"/>
      <c r="E367" s="2146"/>
      <c r="F367" s="234"/>
      <c r="G367" s="1666">
        <f>Import!Q1066</f>
        <v>0</v>
      </c>
      <c r="H367" s="234"/>
      <c r="I367" s="234"/>
      <c r="J367" s="234"/>
      <c r="K367" s="234"/>
      <c r="L367" s="10"/>
      <c r="M367" s="10"/>
      <c r="N367" s="397"/>
      <c r="O367" s="233"/>
      <c r="P367" s="419"/>
      <c r="Q367" s="10"/>
      <c r="R367" s="306"/>
      <c r="S367" s="306"/>
      <c r="T367" s="306"/>
      <c r="U367" s="10"/>
      <c r="V367" s="10"/>
      <c r="W367" s="10"/>
      <c r="X367" s="10"/>
      <c r="Y367" s="10"/>
      <c r="Z367" s="10"/>
      <c r="AA367" s="10"/>
      <c r="AB367" s="10"/>
    </row>
    <row r="368" spans="1:28" ht="24.75" customHeight="1">
      <c r="A368" s="1253" t="str">
        <f>IF(E368&gt;0,"Wypełnione","")</f>
        <v/>
      </c>
      <c r="B368" s="57"/>
      <c r="C368" s="2145">
        <f>'Og s3a'!C1079</f>
        <v>0</v>
      </c>
      <c r="D368" s="2147">
        <f>'Og s3a'!E1079</f>
        <v>0</v>
      </c>
      <c r="E368" s="2145">
        <f>'Og s3a'!F1079</f>
        <v>0</v>
      </c>
      <c r="F368" s="435">
        <f>O368</f>
        <v>0</v>
      </c>
      <c r="G368" s="435">
        <f t="shared" si="5"/>
        <v>0</v>
      </c>
      <c r="H368" s="236"/>
      <c r="I368" s="236"/>
      <c r="J368" s="236"/>
      <c r="K368" s="236"/>
      <c r="L368" s="10"/>
      <c r="M368" s="10"/>
      <c r="N368" s="396">
        <f>'Og s3a'!G1079</f>
        <v>0</v>
      </c>
      <c r="O368" s="237">
        <f>'Og s3a'!H1079</f>
        <v>0</v>
      </c>
      <c r="P368" s="398">
        <f>'Og s3a'!D1079</f>
        <v>0</v>
      </c>
      <c r="Q368" s="10"/>
      <c r="R368" s="306"/>
      <c r="S368" s="306"/>
      <c r="T368" s="306"/>
      <c r="U368" s="10"/>
      <c r="V368" s="10"/>
      <c r="W368" s="10"/>
      <c r="X368" s="10"/>
      <c r="Y368" s="10"/>
      <c r="Z368" s="10"/>
      <c r="AA368" s="10"/>
      <c r="AB368" s="10"/>
    </row>
    <row r="369" spans="1:28" ht="14.25" customHeight="1">
      <c r="A369" s="1253" t="str">
        <f>A368</f>
        <v/>
      </c>
      <c r="B369" s="57"/>
      <c r="C369" s="2146"/>
      <c r="D369" s="2148"/>
      <c r="E369" s="2146"/>
      <c r="F369" s="234"/>
      <c r="G369" s="1666">
        <f>Import!Q1068</f>
        <v>0</v>
      </c>
      <c r="H369" s="234"/>
      <c r="I369" s="234"/>
      <c r="J369" s="234"/>
      <c r="K369" s="234"/>
      <c r="L369" s="10"/>
      <c r="M369" s="10"/>
      <c r="N369" s="397"/>
      <c r="O369" s="233"/>
      <c r="P369" s="419"/>
      <c r="Q369" s="10"/>
      <c r="R369" s="306"/>
      <c r="S369" s="306"/>
      <c r="T369" s="306"/>
      <c r="U369" s="10"/>
      <c r="V369" s="10"/>
      <c r="W369" s="10"/>
      <c r="X369" s="10"/>
      <c r="Y369" s="10"/>
      <c r="Z369" s="10"/>
      <c r="AA369" s="10"/>
      <c r="AB369" s="10"/>
    </row>
    <row r="370" spans="1:28" ht="24.75" customHeight="1">
      <c r="A370" s="1253" t="str">
        <f>IF(E370&gt;0,"Wypełnione","")</f>
        <v/>
      </c>
      <c r="B370" s="57"/>
      <c r="C370" s="2145">
        <f>'Og s3a'!C1081</f>
        <v>0</v>
      </c>
      <c r="D370" s="2147">
        <f>'Og s3a'!E1081</f>
        <v>0</v>
      </c>
      <c r="E370" s="2145">
        <f>'Og s3a'!F1081</f>
        <v>0</v>
      </c>
      <c r="F370" s="435">
        <f>O370</f>
        <v>0</v>
      </c>
      <c r="G370" s="435">
        <f t="shared" si="5"/>
        <v>0</v>
      </c>
      <c r="H370" s="236"/>
      <c r="I370" s="236"/>
      <c r="J370" s="236"/>
      <c r="K370" s="236"/>
      <c r="L370" s="10"/>
      <c r="M370" s="10"/>
      <c r="N370" s="396">
        <f>'Og s3a'!G1081</f>
        <v>0</v>
      </c>
      <c r="O370" s="237">
        <f>'Og s3a'!H1081</f>
        <v>0</v>
      </c>
      <c r="P370" s="398">
        <f>'Og s3a'!D1081</f>
        <v>0</v>
      </c>
      <c r="Q370" s="10"/>
      <c r="R370" s="306"/>
      <c r="S370" s="306"/>
      <c r="T370" s="306"/>
      <c r="U370" s="10"/>
      <c r="V370" s="10"/>
      <c r="W370" s="10"/>
      <c r="X370" s="10"/>
      <c r="Y370" s="10"/>
      <c r="Z370" s="10"/>
      <c r="AA370" s="10"/>
      <c r="AB370" s="10"/>
    </row>
    <row r="371" spans="1:28" ht="14.25" customHeight="1">
      <c r="A371" s="1253" t="str">
        <f>A370</f>
        <v/>
      </c>
      <c r="B371" s="57"/>
      <c r="C371" s="2146"/>
      <c r="D371" s="2148"/>
      <c r="E371" s="2146"/>
      <c r="F371" s="234"/>
      <c r="G371" s="1666">
        <f>Import!Q1070</f>
        <v>0</v>
      </c>
      <c r="H371" s="234"/>
      <c r="I371" s="234"/>
      <c r="J371" s="234"/>
      <c r="K371" s="234"/>
      <c r="L371" s="10"/>
      <c r="M371" s="10"/>
      <c r="N371" s="397"/>
      <c r="O371" s="233"/>
      <c r="P371" s="419"/>
      <c r="Q371" s="10"/>
      <c r="R371" s="306"/>
      <c r="S371" s="306"/>
      <c r="T371" s="306"/>
      <c r="U371" s="10"/>
      <c r="V371" s="10"/>
      <c r="W371" s="10"/>
      <c r="X371" s="10"/>
      <c r="Y371" s="10"/>
      <c r="Z371" s="10"/>
      <c r="AA371" s="10"/>
      <c r="AB371" s="10"/>
    </row>
    <row r="372" spans="1:28" ht="24.75" customHeight="1">
      <c r="A372" s="1253" t="str">
        <f>IF(E372&gt;0,"Wypełnione","")</f>
        <v/>
      </c>
      <c r="B372" s="57"/>
      <c r="C372" s="2145">
        <f>'Og s3a'!C1083</f>
        <v>0</v>
      </c>
      <c r="D372" s="2147">
        <f>'Og s3a'!E1083</f>
        <v>0</v>
      </c>
      <c r="E372" s="2145">
        <f>'Og s3a'!F1083</f>
        <v>0</v>
      </c>
      <c r="F372" s="435">
        <f>O372</f>
        <v>0</v>
      </c>
      <c r="G372" s="435">
        <f t="shared" si="5"/>
        <v>0</v>
      </c>
      <c r="H372" s="236"/>
      <c r="I372" s="236"/>
      <c r="J372" s="236"/>
      <c r="K372" s="236"/>
      <c r="L372" s="10"/>
      <c r="M372" s="10"/>
      <c r="N372" s="396">
        <f>'Og s3a'!G1083</f>
        <v>0</v>
      </c>
      <c r="O372" s="237">
        <f>'Og s3a'!H1083</f>
        <v>0</v>
      </c>
      <c r="P372" s="398">
        <f>'Og s3a'!D1083</f>
        <v>0</v>
      </c>
      <c r="Q372" s="10"/>
      <c r="R372" s="306"/>
      <c r="S372" s="306"/>
      <c r="T372" s="306"/>
      <c r="U372" s="10"/>
      <c r="V372" s="10"/>
      <c r="W372" s="10"/>
      <c r="X372" s="10"/>
      <c r="Y372" s="10"/>
      <c r="Z372" s="10"/>
      <c r="AA372" s="10"/>
      <c r="AB372" s="10"/>
    </row>
    <row r="373" spans="1:28" ht="14.25" customHeight="1">
      <c r="A373" s="1253" t="str">
        <f>A372</f>
        <v/>
      </c>
      <c r="B373" s="57"/>
      <c r="C373" s="2146"/>
      <c r="D373" s="2148"/>
      <c r="E373" s="2146"/>
      <c r="F373" s="234"/>
      <c r="G373" s="1666">
        <f>Import!Q1072</f>
        <v>0</v>
      </c>
      <c r="H373" s="234"/>
      <c r="I373" s="234"/>
      <c r="J373" s="234"/>
      <c r="K373" s="234"/>
      <c r="L373" s="10"/>
      <c r="M373" s="10"/>
      <c r="N373" s="397"/>
      <c r="O373" s="233"/>
      <c r="P373" s="419"/>
      <c r="Q373" s="10"/>
      <c r="R373" s="306"/>
      <c r="S373" s="306"/>
      <c r="T373" s="306"/>
      <c r="U373" s="10"/>
      <c r="V373" s="10"/>
      <c r="W373" s="10"/>
      <c r="X373" s="10"/>
      <c r="Y373" s="10"/>
      <c r="Z373" s="10"/>
      <c r="AA373" s="10"/>
      <c r="AB373" s="10"/>
    </row>
    <row r="374" spans="1:28" ht="24.75" customHeight="1">
      <c r="A374" s="1253" t="str">
        <f>IF(E374&gt;0,"Wypełnione","")</f>
        <v/>
      </c>
      <c r="B374" s="57"/>
      <c r="C374" s="2145">
        <f>'Og s3a'!C1085</f>
        <v>0</v>
      </c>
      <c r="D374" s="2147">
        <f>'Og s3a'!E1085</f>
        <v>0</v>
      </c>
      <c r="E374" s="2145">
        <f>'Og s3a'!F1085</f>
        <v>0</v>
      </c>
      <c r="F374" s="435">
        <f>O374</f>
        <v>0</v>
      </c>
      <c r="G374" s="435">
        <f t="shared" si="5"/>
        <v>0</v>
      </c>
      <c r="H374" s="236"/>
      <c r="I374" s="236"/>
      <c r="J374" s="236"/>
      <c r="K374" s="236"/>
      <c r="L374" s="10"/>
      <c r="M374" s="10"/>
      <c r="N374" s="396">
        <f>'Og s3a'!G1085</f>
        <v>0</v>
      </c>
      <c r="O374" s="237">
        <f>'Og s3a'!H1085</f>
        <v>0</v>
      </c>
      <c r="P374" s="398">
        <f>'Og s3a'!D1085</f>
        <v>0</v>
      </c>
      <c r="Q374" s="10"/>
      <c r="R374" s="306"/>
      <c r="S374" s="306"/>
      <c r="T374" s="306"/>
      <c r="U374" s="10"/>
      <c r="V374" s="10"/>
      <c r="W374" s="10"/>
      <c r="X374" s="10"/>
      <c r="Y374" s="10"/>
      <c r="Z374" s="10"/>
      <c r="AA374" s="10"/>
      <c r="AB374" s="10"/>
    </row>
    <row r="375" spans="1:28" ht="14.25" customHeight="1">
      <c r="A375" s="1253" t="str">
        <f>A374</f>
        <v/>
      </c>
      <c r="B375" s="57"/>
      <c r="C375" s="2146"/>
      <c r="D375" s="2148"/>
      <c r="E375" s="2146"/>
      <c r="F375" s="234"/>
      <c r="G375" s="1666">
        <f>Import!Q1074</f>
        <v>0</v>
      </c>
      <c r="H375" s="234"/>
      <c r="I375" s="234"/>
      <c r="J375" s="234"/>
      <c r="K375" s="234"/>
      <c r="L375" s="10"/>
      <c r="M375" s="10"/>
      <c r="N375" s="397"/>
      <c r="O375" s="233"/>
      <c r="P375" s="419"/>
      <c r="Q375" s="10"/>
      <c r="R375" s="306"/>
      <c r="S375" s="306"/>
      <c r="T375" s="306"/>
      <c r="U375" s="10"/>
      <c r="V375" s="10"/>
      <c r="W375" s="10"/>
      <c r="X375" s="10"/>
      <c r="Y375" s="10"/>
      <c r="Z375" s="10"/>
      <c r="AA375" s="10"/>
      <c r="AB375" s="10"/>
    </row>
    <row r="376" spans="1:28" ht="24.75" customHeight="1">
      <c r="A376" s="1253" t="str">
        <f>IF(E376&gt;0,"Wypełnione","")</f>
        <v/>
      </c>
      <c r="B376" s="57"/>
      <c r="C376" s="2145">
        <f>'Og s3a'!C1087</f>
        <v>0</v>
      </c>
      <c r="D376" s="2147">
        <f>'Og s3a'!E1087</f>
        <v>0</v>
      </c>
      <c r="E376" s="2145">
        <f>'Og s3a'!F1087</f>
        <v>0</v>
      </c>
      <c r="F376" s="435">
        <f>O376</f>
        <v>0</v>
      </c>
      <c r="G376" s="435">
        <f t="shared" si="5"/>
        <v>0</v>
      </c>
      <c r="H376" s="236"/>
      <c r="I376" s="236"/>
      <c r="J376" s="236"/>
      <c r="K376" s="236"/>
      <c r="L376" s="10"/>
      <c r="M376" s="10"/>
      <c r="N376" s="396">
        <f>'Og s3a'!G1087</f>
        <v>0</v>
      </c>
      <c r="O376" s="237">
        <f>'Og s3a'!H1087</f>
        <v>0</v>
      </c>
      <c r="P376" s="398">
        <f>'Og s3a'!D1087</f>
        <v>0</v>
      </c>
      <c r="Q376" s="10"/>
      <c r="R376" s="306"/>
      <c r="S376" s="306"/>
      <c r="T376" s="306"/>
      <c r="U376" s="10"/>
      <c r="V376" s="10"/>
      <c r="W376" s="10"/>
      <c r="X376" s="10"/>
      <c r="Y376" s="10"/>
      <c r="Z376" s="10"/>
      <c r="AA376" s="10"/>
      <c r="AB376" s="10"/>
    </row>
    <row r="377" spans="1:28" ht="14.25" customHeight="1">
      <c r="A377" s="1253" t="str">
        <f>A376</f>
        <v/>
      </c>
      <c r="B377" s="57"/>
      <c r="C377" s="2146"/>
      <c r="D377" s="2148"/>
      <c r="E377" s="2146"/>
      <c r="F377" s="234"/>
      <c r="G377" s="1666">
        <f>Import!Q1076</f>
        <v>0</v>
      </c>
      <c r="H377" s="234"/>
      <c r="I377" s="234"/>
      <c r="J377" s="234"/>
      <c r="K377" s="234"/>
      <c r="L377" s="10"/>
      <c r="M377" s="10"/>
      <c r="N377" s="397"/>
      <c r="O377" s="233"/>
      <c r="P377" s="419"/>
      <c r="Q377" s="10"/>
      <c r="R377" s="306"/>
      <c r="S377" s="306"/>
      <c r="T377" s="306"/>
      <c r="U377" s="10"/>
      <c r="V377" s="10"/>
      <c r="W377" s="10"/>
      <c r="X377" s="10"/>
      <c r="Y377" s="10"/>
      <c r="Z377" s="10"/>
      <c r="AA377" s="10"/>
      <c r="AB377" s="10"/>
    </row>
    <row r="378" spans="1:28" ht="24.75" customHeight="1">
      <c r="A378" s="1253" t="str">
        <f>IF(E378&gt;0,"Wypełnione","")</f>
        <v/>
      </c>
      <c r="B378" s="57"/>
      <c r="C378" s="2145">
        <f>'Og s3a'!C1089</f>
        <v>0</v>
      </c>
      <c r="D378" s="2147">
        <f>'Og s3a'!E1089</f>
        <v>0</v>
      </c>
      <c r="E378" s="2145">
        <f>'Og s3a'!F1089</f>
        <v>0</v>
      </c>
      <c r="F378" s="435">
        <f>O378</f>
        <v>0</v>
      </c>
      <c r="G378" s="435">
        <f t="shared" si="5"/>
        <v>0</v>
      </c>
      <c r="H378" s="236"/>
      <c r="I378" s="236"/>
      <c r="J378" s="236"/>
      <c r="K378" s="236"/>
      <c r="L378" s="10"/>
      <c r="M378" s="10"/>
      <c r="N378" s="396">
        <f>'Og s3a'!G1089</f>
        <v>0</v>
      </c>
      <c r="O378" s="237">
        <f>'Og s3a'!H1089</f>
        <v>0</v>
      </c>
      <c r="P378" s="398">
        <f>'Og s3a'!D1089</f>
        <v>0</v>
      </c>
      <c r="Q378" s="10"/>
      <c r="R378" s="306"/>
      <c r="S378" s="306"/>
      <c r="T378" s="306"/>
      <c r="U378" s="10"/>
      <c r="V378" s="10"/>
      <c r="W378" s="10"/>
      <c r="X378" s="10"/>
      <c r="Y378" s="10"/>
      <c r="Z378" s="10"/>
      <c r="AA378" s="10"/>
      <c r="AB378" s="10"/>
    </row>
    <row r="379" spans="1:28" ht="14.25" customHeight="1">
      <c r="A379" s="1253" t="str">
        <f>A378</f>
        <v/>
      </c>
      <c r="B379" s="57"/>
      <c r="C379" s="2146"/>
      <c r="D379" s="2148"/>
      <c r="E379" s="2146"/>
      <c r="F379" s="234"/>
      <c r="G379" s="1666">
        <f>Import!Q1078</f>
        <v>0</v>
      </c>
      <c r="H379" s="234"/>
      <c r="I379" s="234"/>
      <c r="J379" s="234"/>
      <c r="K379" s="234"/>
      <c r="L379" s="10"/>
      <c r="M379" s="10"/>
      <c r="N379" s="397"/>
      <c r="O379" s="233"/>
      <c r="P379" s="419"/>
      <c r="Q379" s="10"/>
      <c r="R379" s="306"/>
      <c r="S379" s="306"/>
      <c r="T379" s="306"/>
      <c r="U379" s="10"/>
      <c r="V379" s="10"/>
      <c r="W379" s="10"/>
      <c r="X379" s="10"/>
      <c r="Y379" s="10"/>
      <c r="Z379" s="10"/>
      <c r="AA379" s="10"/>
      <c r="AB379" s="10"/>
    </row>
    <row r="380" spans="1:28" ht="24.75" customHeight="1">
      <c r="A380" s="1253" t="str">
        <f>IF(E380&gt;0,"Wypełnione","")</f>
        <v/>
      </c>
      <c r="B380" s="57"/>
      <c r="C380" s="2145">
        <f>'Og s3a'!C1091</f>
        <v>0</v>
      </c>
      <c r="D380" s="2147">
        <f>'Og s3a'!E1091</f>
        <v>0</v>
      </c>
      <c r="E380" s="2145">
        <f>'Og s3a'!F1091</f>
        <v>0</v>
      </c>
      <c r="F380" s="435">
        <f>O380</f>
        <v>0</v>
      </c>
      <c r="G380" s="435">
        <f t="shared" si="5"/>
        <v>0</v>
      </c>
      <c r="H380" s="236"/>
      <c r="I380" s="236"/>
      <c r="J380" s="236"/>
      <c r="K380" s="236"/>
      <c r="L380" s="10"/>
      <c r="M380" s="10"/>
      <c r="N380" s="396">
        <f>'Og s3a'!G1091</f>
        <v>0</v>
      </c>
      <c r="O380" s="237">
        <f>'Og s3a'!H1091</f>
        <v>0</v>
      </c>
      <c r="P380" s="398">
        <f>'Og s3a'!D1091</f>
        <v>0</v>
      </c>
      <c r="Q380" s="10"/>
      <c r="R380" s="306"/>
      <c r="S380" s="306"/>
      <c r="T380" s="306"/>
      <c r="U380" s="10"/>
      <c r="V380" s="10"/>
      <c r="W380" s="10"/>
      <c r="X380" s="10"/>
      <c r="Y380" s="10"/>
      <c r="Z380" s="10"/>
      <c r="AA380" s="10"/>
      <c r="AB380" s="10"/>
    </row>
    <row r="381" spans="1:28" ht="14.25" customHeight="1">
      <c r="A381" s="1253" t="str">
        <f>A380</f>
        <v/>
      </c>
      <c r="B381" s="57"/>
      <c r="C381" s="2146"/>
      <c r="D381" s="2148"/>
      <c r="E381" s="2146"/>
      <c r="F381" s="234"/>
      <c r="G381" s="1666">
        <f>Import!Q1080</f>
        <v>0</v>
      </c>
      <c r="H381" s="234"/>
      <c r="I381" s="234"/>
      <c r="J381" s="234"/>
      <c r="K381" s="234"/>
      <c r="L381" s="10"/>
      <c r="M381" s="10"/>
      <c r="N381" s="397"/>
      <c r="O381" s="233"/>
      <c r="P381" s="419"/>
      <c r="Q381" s="10"/>
      <c r="R381" s="306"/>
      <c r="S381" s="306"/>
      <c r="T381" s="306"/>
      <c r="U381" s="10"/>
      <c r="V381" s="10"/>
      <c r="W381" s="10"/>
      <c r="X381" s="10"/>
      <c r="Y381" s="10"/>
      <c r="Z381" s="10"/>
      <c r="AA381" s="10"/>
      <c r="AB381" s="10"/>
    </row>
    <row r="382" spans="1:28" ht="24.75" customHeight="1">
      <c r="A382" s="1253" t="str">
        <f>IF(E382&gt;0,"Wypełnione","")</f>
        <v/>
      </c>
      <c r="B382" s="57"/>
      <c r="C382" s="2145">
        <f>'Og s3a'!C1093</f>
        <v>0</v>
      </c>
      <c r="D382" s="2147">
        <f>'Og s3a'!E1093</f>
        <v>0</v>
      </c>
      <c r="E382" s="2145">
        <f>'Og s3a'!F1093</f>
        <v>0</v>
      </c>
      <c r="F382" s="435">
        <f>O382</f>
        <v>0</v>
      </c>
      <c r="G382" s="435">
        <f t="shared" si="5"/>
        <v>0</v>
      </c>
      <c r="H382" s="236"/>
      <c r="I382" s="236"/>
      <c r="J382" s="236"/>
      <c r="K382" s="236"/>
      <c r="L382" s="10"/>
      <c r="M382" s="10"/>
      <c r="N382" s="396">
        <f>'Og s3a'!G1093</f>
        <v>0</v>
      </c>
      <c r="O382" s="237">
        <f>'Og s3a'!H1093</f>
        <v>0</v>
      </c>
      <c r="P382" s="398">
        <f>'Og s3a'!D1093</f>
        <v>0</v>
      </c>
      <c r="Q382" s="10"/>
      <c r="R382" s="306"/>
      <c r="S382" s="306"/>
      <c r="T382" s="306"/>
      <c r="U382" s="10"/>
      <c r="V382" s="10"/>
      <c r="W382" s="10"/>
      <c r="X382" s="10"/>
      <c r="Y382" s="10"/>
      <c r="Z382" s="10"/>
      <c r="AA382" s="10"/>
      <c r="AB382" s="10"/>
    </row>
    <row r="383" spans="1:28" ht="14.25" customHeight="1">
      <c r="A383" s="1253" t="str">
        <f>A382</f>
        <v/>
      </c>
      <c r="B383" s="57"/>
      <c r="C383" s="2146"/>
      <c r="D383" s="2148"/>
      <c r="E383" s="2146"/>
      <c r="F383" s="234"/>
      <c r="G383" s="1666">
        <f>Import!Q1082</f>
        <v>0</v>
      </c>
      <c r="H383" s="234"/>
      <c r="I383" s="234"/>
      <c r="J383" s="234"/>
      <c r="K383" s="234"/>
      <c r="L383" s="10"/>
      <c r="M383" s="10"/>
      <c r="N383" s="397"/>
      <c r="O383" s="233"/>
      <c r="P383" s="419"/>
      <c r="Q383" s="10"/>
      <c r="R383" s="306"/>
      <c r="S383" s="306"/>
      <c r="T383" s="306"/>
      <c r="U383" s="10"/>
      <c r="V383" s="10"/>
      <c r="W383" s="10"/>
      <c r="X383" s="10"/>
      <c r="Y383" s="10"/>
      <c r="Z383" s="10"/>
      <c r="AA383" s="10"/>
      <c r="AB383" s="10"/>
    </row>
    <row r="384" spans="1:28" ht="24.75" customHeight="1">
      <c r="A384" s="1253" t="str">
        <f>IF(E384&gt;0,"Wypełnione","")</f>
        <v/>
      </c>
      <c r="B384" s="57"/>
      <c r="C384" s="2145">
        <f>'Og s3a'!C1095</f>
        <v>0</v>
      </c>
      <c r="D384" s="2147">
        <f>'Og s3a'!E1095</f>
        <v>0</v>
      </c>
      <c r="E384" s="2145">
        <f>'Og s3a'!F1095</f>
        <v>0</v>
      </c>
      <c r="F384" s="435">
        <f>O384</f>
        <v>0</v>
      </c>
      <c r="G384" s="435">
        <f t="shared" si="5"/>
        <v>0</v>
      </c>
      <c r="H384" s="236"/>
      <c r="I384" s="236"/>
      <c r="J384" s="236"/>
      <c r="K384" s="236"/>
      <c r="L384" s="10"/>
      <c r="M384" s="10"/>
      <c r="N384" s="396">
        <f>'Og s3a'!G1095</f>
        <v>0</v>
      </c>
      <c r="O384" s="237">
        <f>'Og s3a'!H1095</f>
        <v>0</v>
      </c>
      <c r="P384" s="398">
        <f>'Og s3a'!D1095</f>
        <v>0</v>
      </c>
      <c r="Q384" s="10"/>
      <c r="R384" s="306"/>
      <c r="S384" s="306"/>
      <c r="T384" s="306"/>
      <c r="U384" s="10"/>
      <c r="V384" s="10"/>
      <c r="W384" s="10"/>
      <c r="X384" s="10"/>
      <c r="Y384" s="10"/>
      <c r="Z384" s="10"/>
      <c r="AA384" s="10"/>
      <c r="AB384" s="10"/>
    </row>
    <row r="385" spans="1:28" ht="14.25" customHeight="1">
      <c r="A385" s="1253" t="str">
        <f>A384</f>
        <v/>
      </c>
      <c r="B385" s="57"/>
      <c r="C385" s="2146"/>
      <c r="D385" s="2148"/>
      <c r="E385" s="2146"/>
      <c r="F385" s="234"/>
      <c r="G385" s="1666">
        <f>Import!Q1084</f>
        <v>0</v>
      </c>
      <c r="H385" s="234"/>
      <c r="I385" s="234"/>
      <c r="J385" s="234"/>
      <c r="K385" s="234"/>
      <c r="L385" s="10"/>
      <c r="M385" s="10"/>
      <c r="N385" s="397"/>
      <c r="O385" s="233"/>
      <c r="P385" s="419"/>
      <c r="Q385" s="10"/>
      <c r="R385" s="306"/>
      <c r="S385" s="306"/>
      <c r="T385" s="306"/>
      <c r="U385" s="10"/>
      <c r="V385" s="10"/>
      <c r="W385" s="10"/>
      <c r="X385" s="10"/>
      <c r="Y385" s="10"/>
      <c r="Z385" s="10"/>
      <c r="AA385" s="10"/>
      <c r="AB385" s="10"/>
    </row>
    <row r="386" spans="1:28" ht="24.75" customHeight="1">
      <c r="A386" s="1253" t="str">
        <f>IF(E386&gt;0,"Wypełnione","")</f>
        <v/>
      </c>
      <c r="B386" s="57"/>
      <c r="C386" s="2145">
        <f>'Og s3a'!C1097</f>
        <v>0</v>
      </c>
      <c r="D386" s="2147">
        <f>'Og s3a'!E1097</f>
        <v>0</v>
      </c>
      <c r="E386" s="2145">
        <f>'Og s3a'!F1097</f>
        <v>0</v>
      </c>
      <c r="F386" s="435">
        <f>O386</f>
        <v>0</v>
      </c>
      <c r="G386" s="435">
        <f t="shared" si="5"/>
        <v>0</v>
      </c>
      <c r="H386" s="236"/>
      <c r="I386" s="236"/>
      <c r="J386" s="236"/>
      <c r="K386" s="236"/>
      <c r="L386" s="10"/>
      <c r="M386" s="10"/>
      <c r="N386" s="396">
        <f>'Og s3a'!G1097</f>
        <v>0</v>
      </c>
      <c r="O386" s="237">
        <f>'Og s3a'!H1097</f>
        <v>0</v>
      </c>
      <c r="P386" s="398">
        <f>'Og s3a'!D1097</f>
        <v>0</v>
      </c>
      <c r="Q386" s="10"/>
      <c r="R386" s="306"/>
      <c r="S386" s="306"/>
      <c r="T386" s="306"/>
      <c r="U386" s="10"/>
      <c r="V386" s="10"/>
      <c r="W386" s="10"/>
      <c r="X386" s="10"/>
      <c r="Y386" s="10"/>
      <c r="Z386" s="10"/>
      <c r="AA386" s="10"/>
      <c r="AB386" s="10"/>
    </row>
    <row r="387" spans="1:28" ht="14.25" customHeight="1">
      <c r="A387" s="1253" t="str">
        <f>A386</f>
        <v/>
      </c>
      <c r="B387" s="57"/>
      <c r="C387" s="2146"/>
      <c r="D387" s="2148"/>
      <c r="E387" s="2146"/>
      <c r="F387" s="234"/>
      <c r="G387" s="1666">
        <f>Import!Q1086</f>
        <v>0</v>
      </c>
      <c r="H387" s="234"/>
      <c r="I387" s="234"/>
      <c r="J387" s="234"/>
      <c r="K387" s="234"/>
      <c r="L387" s="10"/>
      <c r="M387" s="10"/>
      <c r="N387" s="397"/>
      <c r="O387" s="233"/>
      <c r="P387" s="419"/>
      <c r="Q387" s="10"/>
      <c r="R387" s="306"/>
      <c r="S387" s="306"/>
      <c r="T387" s="306"/>
      <c r="U387" s="10"/>
      <c r="V387" s="10"/>
      <c r="W387" s="10"/>
      <c r="X387" s="10"/>
      <c r="Y387" s="10"/>
      <c r="Z387" s="10"/>
      <c r="AA387" s="10"/>
      <c r="AB387" s="10"/>
    </row>
    <row r="388" spans="1:28" ht="24.75" customHeight="1">
      <c r="A388" s="1253" t="str">
        <f>IF(E388&gt;0,"Wypełnione","")</f>
        <v/>
      </c>
      <c r="B388" s="57"/>
      <c r="C388" s="2145">
        <f>'Og s3a'!C1099</f>
        <v>0</v>
      </c>
      <c r="D388" s="2147">
        <f>'Og s3a'!E1099</f>
        <v>0</v>
      </c>
      <c r="E388" s="2145">
        <f>'Og s3a'!F1099</f>
        <v>0</v>
      </c>
      <c r="F388" s="435">
        <f>O388</f>
        <v>0</v>
      </c>
      <c r="G388" s="435">
        <f t="shared" si="5"/>
        <v>0</v>
      </c>
      <c r="H388" s="236"/>
      <c r="I388" s="236"/>
      <c r="J388" s="236"/>
      <c r="K388" s="236"/>
      <c r="L388" s="10"/>
      <c r="M388" s="10"/>
      <c r="N388" s="396">
        <f>'Og s3a'!G1099</f>
        <v>0</v>
      </c>
      <c r="O388" s="237">
        <f>'Og s3a'!H1099</f>
        <v>0</v>
      </c>
      <c r="P388" s="398">
        <f>'Og s3a'!D1099</f>
        <v>0</v>
      </c>
      <c r="Q388" s="10"/>
      <c r="R388" s="306"/>
      <c r="S388" s="306"/>
      <c r="T388" s="306"/>
      <c r="U388" s="10"/>
      <c r="V388" s="10"/>
      <c r="W388" s="10"/>
      <c r="X388" s="10"/>
      <c r="Y388" s="10"/>
      <c r="Z388" s="10"/>
      <c r="AA388" s="10"/>
      <c r="AB388" s="10"/>
    </row>
    <row r="389" spans="1:28" ht="14.25" customHeight="1">
      <c r="A389" s="1253" t="str">
        <f>A388</f>
        <v/>
      </c>
      <c r="B389" s="57"/>
      <c r="C389" s="2146"/>
      <c r="D389" s="2148"/>
      <c r="E389" s="2146"/>
      <c r="F389" s="234"/>
      <c r="G389" s="1666">
        <f>Import!Q1088</f>
        <v>0</v>
      </c>
      <c r="H389" s="234"/>
      <c r="I389" s="234"/>
      <c r="J389" s="234"/>
      <c r="K389" s="234"/>
      <c r="L389" s="10"/>
      <c r="M389" s="10"/>
      <c r="N389" s="397"/>
      <c r="O389" s="233"/>
      <c r="P389" s="419"/>
      <c r="Q389" s="10"/>
      <c r="R389" s="306"/>
      <c r="S389" s="306"/>
      <c r="T389" s="306"/>
      <c r="U389" s="10"/>
      <c r="V389" s="10"/>
      <c r="W389" s="10"/>
      <c r="X389" s="10"/>
      <c r="Y389" s="10"/>
      <c r="Z389" s="10"/>
      <c r="AA389" s="10"/>
      <c r="AB389" s="10"/>
    </row>
    <row r="390" spans="1:28" ht="24.75" customHeight="1">
      <c r="A390" s="1253" t="str">
        <f>IF(E390&gt;0,"Wypełnione","")</f>
        <v/>
      </c>
      <c r="B390" s="57"/>
      <c r="C390" s="2145">
        <f>'Og s3a'!C1101</f>
        <v>0</v>
      </c>
      <c r="D390" s="2147">
        <f>'Og s3a'!E1101</f>
        <v>0</v>
      </c>
      <c r="E390" s="2145">
        <f>'Og s3a'!F1101</f>
        <v>0</v>
      </c>
      <c r="F390" s="435">
        <f>O390</f>
        <v>0</v>
      </c>
      <c r="G390" s="435">
        <f t="shared" si="5"/>
        <v>0</v>
      </c>
      <c r="H390" s="236"/>
      <c r="I390" s="236"/>
      <c r="J390" s="236"/>
      <c r="K390" s="236"/>
      <c r="L390" s="10"/>
      <c r="M390" s="10"/>
      <c r="N390" s="396">
        <f>'Og s3a'!G1101</f>
        <v>0</v>
      </c>
      <c r="O390" s="237">
        <f>'Og s3a'!H1101</f>
        <v>0</v>
      </c>
      <c r="P390" s="398">
        <f>'Og s3a'!D1101</f>
        <v>0</v>
      </c>
      <c r="Q390" s="10"/>
      <c r="R390" s="306"/>
      <c r="S390" s="306"/>
      <c r="T390" s="306"/>
      <c r="U390" s="10"/>
      <c r="V390" s="10"/>
      <c r="W390" s="10"/>
      <c r="X390" s="10"/>
      <c r="Y390" s="10"/>
      <c r="Z390" s="10"/>
      <c r="AA390" s="10"/>
      <c r="AB390" s="10"/>
    </row>
    <row r="391" spans="1:28" ht="14.25" customHeight="1">
      <c r="A391" s="1253" t="str">
        <f>A390</f>
        <v/>
      </c>
      <c r="B391" s="57"/>
      <c r="C391" s="2146"/>
      <c r="D391" s="2148"/>
      <c r="E391" s="2146"/>
      <c r="F391" s="234"/>
      <c r="G391" s="1666">
        <f>Import!Q1090</f>
        <v>0</v>
      </c>
      <c r="H391" s="234"/>
      <c r="I391" s="234"/>
      <c r="J391" s="234"/>
      <c r="K391" s="234"/>
      <c r="L391" s="10"/>
      <c r="M391" s="10"/>
      <c r="N391" s="397"/>
      <c r="O391" s="233"/>
      <c r="P391" s="419"/>
      <c r="Q391" s="10"/>
      <c r="R391" s="306"/>
      <c r="S391" s="306"/>
      <c r="T391" s="306"/>
      <c r="U391" s="10"/>
      <c r="V391" s="10"/>
      <c r="W391" s="10"/>
      <c r="X391" s="10"/>
      <c r="Y391" s="10"/>
      <c r="Z391" s="10"/>
      <c r="AA391" s="10"/>
      <c r="AB391" s="10"/>
    </row>
    <row r="392" spans="1:28" ht="24.75" customHeight="1">
      <c r="A392" s="1253" t="str">
        <f>IF(E392&gt;0,"Wypełnione","")</f>
        <v/>
      </c>
      <c r="B392" s="57"/>
      <c r="C392" s="2145">
        <f>'Og s3a'!C1103</f>
        <v>0</v>
      </c>
      <c r="D392" s="2147">
        <f>'Og s3a'!E1103</f>
        <v>0</v>
      </c>
      <c r="E392" s="2145">
        <f>'Og s3a'!F1103</f>
        <v>0</v>
      </c>
      <c r="F392" s="435">
        <f>O392</f>
        <v>0</v>
      </c>
      <c r="G392" s="435">
        <f t="shared" si="5"/>
        <v>0</v>
      </c>
      <c r="H392" s="236"/>
      <c r="I392" s="236"/>
      <c r="J392" s="236"/>
      <c r="K392" s="236"/>
      <c r="L392" s="10"/>
      <c r="M392" s="10"/>
      <c r="N392" s="396">
        <f>'Og s3a'!G1103</f>
        <v>0</v>
      </c>
      <c r="O392" s="237">
        <f>'Og s3a'!H1103</f>
        <v>0</v>
      </c>
      <c r="P392" s="398">
        <f>'Og s3a'!D1103</f>
        <v>0</v>
      </c>
      <c r="Q392" s="10"/>
      <c r="R392" s="306"/>
      <c r="S392" s="306"/>
      <c r="T392" s="306"/>
      <c r="U392" s="10"/>
      <c r="V392" s="10"/>
      <c r="W392" s="10"/>
      <c r="X392" s="10"/>
      <c r="Y392" s="10"/>
      <c r="Z392" s="10"/>
      <c r="AA392" s="10"/>
      <c r="AB392" s="10"/>
    </row>
    <row r="393" spans="1:28" ht="14.25" customHeight="1">
      <c r="A393" s="1253" t="str">
        <f>A392</f>
        <v/>
      </c>
      <c r="B393" s="57"/>
      <c r="C393" s="2146"/>
      <c r="D393" s="2148"/>
      <c r="E393" s="2146"/>
      <c r="F393" s="234"/>
      <c r="G393" s="1666">
        <f>Import!Q1092</f>
        <v>0</v>
      </c>
      <c r="H393" s="234"/>
      <c r="I393" s="234"/>
      <c r="J393" s="234"/>
      <c r="K393" s="234"/>
      <c r="L393" s="10"/>
      <c r="M393" s="10"/>
      <c r="N393" s="397"/>
      <c r="O393" s="233"/>
      <c r="P393" s="419"/>
      <c r="Q393" s="10"/>
      <c r="R393" s="306"/>
      <c r="S393" s="306"/>
      <c r="T393" s="306"/>
      <c r="U393" s="10"/>
      <c r="V393" s="10"/>
      <c r="W393" s="10"/>
      <c r="X393" s="10"/>
      <c r="Y393" s="10"/>
      <c r="Z393" s="10"/>
      <c r="AA393" s="10"/>
      <c r="AB393" s="10"/>
    </row>
    <row r="394" spans="1:28" ht="24.75" customHeight="1">
      <c r="A394" s="1253" t="str">
        <f>IF(E394&gt;0,"Wypełnione","")</f>
        <v/>
      </c>
      <c r="B394" s="57"/>
      <c r="C394" s="2145">
        <f>'Og s3a'!C1105</f>
        <v>0</v>
      </c>
      <c r="D394" s="2147">
        <f>'Og s3a'!E1105</f>
        <v>0</v>
      </c>
      <c r="E394" s="2145">
        <f>'Og s3a'!F1105</f>
        <v>0</v>
      </c>
      <c r="F394" s="435">
        <f>O394</f>
        <v>0</v>
      </c>
      <c r="G394" s="435">
        <f t="shared" si="5"/>
        <v>0</v>
      </c>
      <c r="H394" s="236"/>
      <c r="I394" s="236"/>
      <c r="J394" s="236"/>
      <c r="K394" s="236"/>
      <c r="L394" s="10"/>
      <c r="M394" s="10"/>
      <c r="N394" s="396">
        <f>'Og s3a'!G1105</f>
        <v>0</v>
      </c>
      <c r="O394" s="237">
        <f>'Og s3a'!H1105</f>
        <v>0</v>
      </c>
      <c r="P394" s="398">
        <f>'Og s3a'!D1105</f>
        <v>0</v>
      </c>
      <c r="Q394" s="10"/>
      <c r="R394" s="306"/>
      <c r="S394" s="306"/>
      <c r="T394" s="306"/>
      <c r="U394" s="10"/>
      <c r="V394" s="10"/>
      <c r="W394" s="10"/>
      <c r="X394" s="10"/>
      <c r="Y394" s="10"/>
      <c r="Z394" s="10"/>
      <c r="AA394" s="10"/>
      <c r="AB394" s="10"/>
    </row>
    <row r="395" spans="1:28" ht="14.25" customHeight="1">
      <c r="A395" s="1253" t="str">
        <f>A394</f>
        <v/>
      </c>
      <c r="B395" s="57"/>
      <c r="C395" s="2146"/>
      <c r="D395" s="2148"/>
      <c r="E395" s="2146"/>
      <c r="F395" s="234"/>
      <c r="G395" s="1666">
        <f>Import!Q1094</f>
        <v>0</v>
      </c>
      <c r="H395" s="234"/>
      <c r="I395" s="234"/>
      <c r="J395" s="234"/>
      <c r="K395" s="234"/>
      <c r="L395" s="10"/>
      <c r="M395" s="10"/>
      <c r="N395" s="397"/>
      <c r="O395" s="233"/>
      <c r="P395" s="419"/>
      <c r="Q395" s="10"/>
      <c r="R395" s="306"/>
      <c r="S395" s="306"/>
      <c r="T395" s="306"/>
      <c r="U395" s="10"/>
      <c r="V395" s="10"/>
      <c r="W395" s="10"/>
      <c r="X395" s="10"/>
      <c r="Y395" s="10"/>
      <c r="Z395" s="10"/>
      <c r="AA395" s="10"/>
      <c r="AB395" s="10"/>
    </row>
    <row r="396" spans="1:28" ht="24.75" customHeight="1">
      <c r="A396" s="1253" t="str">
        <f>IF(E396&gt;0,"Wypełnione","")</f>
        <v/>
      </c>
      <c r="B396" s="57"/>
      <c r="C396" s="2145">
        <f>'Og s3a'!C1107</f>
        <v>0</v>
      </c>
      <c r="D396" s="2147">
        <f>'Og s3a'!E1107</f>
        <v>0</v>
      </c>
      <c r="E396" s="2145">
        <f>'Og s3a'!F1107</f>
        <v>0</v>
      </c>
      <c r="F396" s="435">
        <f>O396</f>
        <v>0</v>
      </c>
      <c r="G396" s="435">
        <f t="shared" si="5"/>
        <v>0</v>
      </c>
      <c r="H396" s="236"/>
      <c r="I396" s="236"/>
      <c r="J396" s="236"/>
      <c r="K396" s="236"/>
      <c r="L396" s="10"/>
      <c r="M396" s="10"/>
      <c r="N396" s="396">
        <f>'Og s3a'!G1107</f>
        <v>0</v>
      </c>
      <c r="O396" s="237">
        <f>'Og s3a'!H1107</f>
        <v>0</v>
      </c>
      <c r="P396" s="398">
        <f>'Og s3a'!D1107</f>
        <v>0</v>
      </c>
      <c r="Q396" s="10"/>
      <c r="R396" s="306"/>
      <c r="S396" s="306"/>
      <c r="T396" s="306"/>
      <c r="U396" s="10"/>
      <c r="V396" s="10"/>
      <c r="W396" s="10"/>
      <c r="X396" s="10"/>
      <c r="Y396" s="10"/>
      <c r="Z396" s="10"/>
      <c r="AA396" s="10"/>
      <c r="AB396" s="10"/>
    </row>
    <row r="397" spans="1:28" ht="14.25" customHeight="1">
      <c r="A397" s="1253" t="str">
        <f>A396</f>
        <v/>
      </c>
      <c r="B397" s="57"/>
      <c r="C397" s="2146"/>
      <c r="D397" s="2148"/>
      <c r="E397" s="2146"/>
      <c r="F397" s="234"/>
      <c r="G397" s="1666">
        <f>Import!Q1096</f>
        <v>0</v>
      </c>
      <c r="H397" s="234"/>
      <c r="I397" s="234"/>
      <c r="J397" s="234"/>
      <c r="K397" s="234"/>
      <c r="L397" s="10"/>
      <c r="M397" s="10"/>
      <c r="N397" s="397"/>
      <c r="O397" s="233"/>
      <c r="P397" s="419"/>
      <c r="Q397" s="10"/>
      <c r="R397" s="306"/>
      <c r="S397" s="306"/>
      <c r="T397" s="306"/>
      <c r="U397" s="10"/>
      <c r="V397" s="10"/>
      <c r="W397" s="10"/>
      <c r="X397" s="10"/>
      <c r="Y397" s="10"/>
      <c r="Z397" s="10"/>
      <c r="AA397" s="10"/>
      <c r="AB397" s="10"/>
    </row>
    <row r="398" spans="1:28" ht="24.75" customHeight="1">
      <c r="A398" s="1253" t="str">
        <f>IF(E398&gt;0,"Wypełnione","")</f>
        <v/>
      </c>
      <c r="B398" s="57"/>
      <c r="C398" s="2145">
        <f>'Og s3a'!C1109</f>
        <v>0</v>
      </c>
      <c r="D398" s="2147">
        <f>'Og s3a'!E1109</f>
        <v>0</v>
      </c>
      <c r="E398" s="2145">
        <f>'Og s3a'!F1109</f>
        <v>0</v>
      </c>
      <c r="F398" s="435">
        <f>O398</f>
        <v>0</v>
      </c>
      <c r="G398" s="435">
        <f t="shared" si="5"/>
        <v>0</v>
      </c>
      <c r="H398" s="236"/>
      <c r="I398" s="236"/>
      <c r="J398" s="236"/>
      <c r="K398" s="236"/>
      <c r="L398" s="10"/>
      <c r="M398" s="10"/>
      <c r="N398" s="396">
        <f>'Og s3a'!G1109</f>
        <v>0</v>
      </c>
      <c r="O398" s="237">
        <f>'Og s3a'!H1109</f>
        <v>0</v>
      </c>
      <c r="P398" s="398">
        <f>'Og s3a'!D1109</f>
        <v>0</v>
      </c>
      <c r="Q398" s="10"/>
      <c r="R398" s="306"/>
      <c r="S398" s="306"/>
      <c r="T398" s="306"/>
      <c r="U398" s="10"/>
      <c r="V398" s="10"/>
      <c r="W398" s="10"/>
      <c r="X398" s="10"/>
      <c r="Y398" s="10"/>
      <c r="Z398" s="10"/>
      <c r="AA398" s="10"/>
      <c r="AB398" s="10"/>
    </row>
    <row r="399" spans="1:28" ht="14.25" customHeight="1">
      <c r="A399" s="1253" t="str">
        <f>A398</f>
        <v/>
      </c>
      <c r="B399" s="57"/>
      <c r="C399" s="2146"/>
      <c r="D399" s="2148"/>
      <c r="E399" s="2146"/>
      <c r="F399" s="234"/>
      <c r="G399" s="1666">
        <f>Import!Q1098</f>
        <v>0</v>
      </c>
      <c r="H399" s="234"/>
      <c r="I399" s="234"/>
      <c r="J399" s="234"/>
      <c r="K399" s="234"/>
      <c r="L399" s="10"/>
      <c r="M399" s="10"/>
      <c r="N399" s="397"/>
      <c r="O399" s="233"/>
      <c r="P399" s="419"/>
      <c r="Q399" s="10"/>
      <c r="R399" s="306"/>
      <c r="S399" s="306"/>
      <c r="T399" s="306"/>
      <c r="U399" s="10"/>
      <c r="V399" s="10"/>
      <c r="W399" s="10"/>
      <c r="X399" s="10"/>
      <c r="Y399" s="10"/>
      <c r="Z399" s="10"/>
      <c r="AA399" s="10"/>
      <c r="AB399" s="10"/>
    </row>
    <row r="400" spans="1:28" ht="24.75" customHeight="1">
      <c r="A400" s="1253" t="str">
        <f>IF(E400&gt;0,"Wypełnione","")</f>
        <v/>
      </c>
      <c r="B400" s="57"/>
      <c r="C400" s="2145">
        <f>'Og s3a'!C1111</f>
        <v>0</v>
      </c>
      <c r="D400" s="2147">
        <f>'Og s3a'!E1111</f>
        <v>0</v>
      </c>
      <c r="E400" s="2145">
        <f>'Og s3a'!F1111</f>
        <v>0</v>
      </c>
      <c r="F400" s="435">
        <f>O400</f>
        <v>0</v>
      </c>
      <c r="G400" s="435">
        <f t="shared" si="5"/>
        <v>0</v>
      </c>
      <c r="H400" s="236"/>
      <c r="I400" s="236"/>
      <c r="J400" s="236"/>
      <c r="K400" s="236"/>
      <c r="L400" s="10"/>
      <c r="M400" s="10"/>
      <c r="N400" s="396">
        <f>'Og s3a'!G1111</f>
        <v>0</v>
      </c>
      <c r="O400" s="237">
        <f>'Og s3a'!H1111</f>
        <v>0</v>
      </c>
      <c r="P400" s="398">
        <f>'Og s3a'!D1111</f>
        <v>0</v>
      </c>
      <c r="Q400" s="10"/>
      <c r="R400" s="306"/>
      <c r="S400" s="306"/>
      <c r="T400" s="306"/>
      <c r="U400" s="10"/>
      <c r="V400" s="10"/>
      <c r="W400" s="10"/>
      <c r="X400" s="10"/>
      <c r="Y400" s="10"/>
      <c r="Z400" s="10"/>
      <c r="AA400" s="10"/>
      <c r="AB400" s="10"/>
    </row>
    <row r="401" spans="1:28" ht="14.25" customHeight="1">
      <c r="A401" s="1253" t="str">
        <f>A400</f>
        <v/>
      </c>
      <c r="B401" s="57"/>
      <c r="C401" s="2146"/>
      <c r="D401" s="2148"/>
      <c r="E401" s="2146"/>
      <c r="F401" s="234"/>
      <c r="G401" s="1666">
        <f>Import!Q1100</f>
        <v>0</v>
      </c>
      <c r="H401" s="234"/>
      <c r="I401" s="234"/>
      <c r="J401" s="234"/>
      <c r="K401" s="234"/>
      <c r="L401" s="10"/>
      <c r="M401" s="10"/>
      <c r="N401" s="397"/>
      <c r="O401" s="233"/>
      <c r="P401" s="419"/>
      <c r="Q401" s="10"/>
      <c r="R401" s="306"/>
      <c r="S401" s="306"/>
      <c r="T401" s="306"/>
      <c r="U401" s="10"/>
      <c r="V401" s="10"/>
      <c r="W401" s="10"/>
      <c r="X401" s="10"/>
      <c r="Y401" s="10"/>
      <c r="Z401" s="10"/>
      <c r="AA401" s="10"/>
      <c r="AB401" s="10"/>
    </row>
    <row r="402" spans="1:28" ht="24.75" customHeight="1">
      <c r="A402" s="1253" t="str">
        <f>IF(E402&gt;0,"Wypełnione","")</f>
        <v/>
      </c>
      <c r="B402" s="57"/>
      <c r="C402" s="2145">
        <f>'Og s3a'!C1113</f>
        <v>0</v>
      </c>
      <c r="D402" s="2147">
        <f>'Og s3a'!E1113</f>
        <v>0</v>
      </c>
      <c r="E402" s="2145">
        <f>'Og s3a'!F1113</f>
        <v>0</v>
      </c>
      <c r="F402" s="435">
        <f>O402</f>
        <v>0</v>
      </c>
      <c r="G402" s="435">
        <f t="shared" si="5"/>
        <v>0</v>
      </c>
      <c r="H402" s="236"/>
      <c r="I402" s="236"/>
      <c r="J402" s="236"/>
      <c r="K402" s="236"/>
      <c r="L402" s="10"/>
      <c r="M402" s="10"/>
      <c r="N402" s="396">
        <f>'Og s3a'!G1113</f>
        <v>0</v>
      </c>
      <c r="O402" s="237">
        <f>'Og s3a'!H1113</f>
        <v>0</v>
      </c>
      <c r="P402" s="398">
        <f>'Og s3a'!D1113</f>
        <v>0</v>
      </c>
      <c r="Q402" s="10"/>
      <c r="R402" s="306"/>
      <c r="S402" s="306"/>
      <c r="T402" s="306"/>
      <c r="U402" s="10"/>
      <c r="V402" s="10"/>
      <c r="W402" s="10"/>
      <c r="X402" s="10"/>
      <c r="Y402" s="10"/>
      <c r="Z402" s="10"/>
      <c r="AA402" s="10"/>
      <c r="AB402" s="10"/>
    </row>
    <row r="403" spans="1:28" ht="14.25" customHeight="1">
      <c r="A403" s="1253" t="str">
        <f>A402</f>
        <v/>
      </c>
      <c r="B403" s="57"/>
      <c r="C403" s="2146"/>
      <c r="D403" s="2148"/>
      <c r="E403" s="2146"/>
      <c r="F403" s="234"/>
      <c r="G403" s="1666">
        <f>Import!Q1102</f>
        <v>0</v>
      </c>
      <c r="H403" s="234"/>
      <c r="I403" s="234"/>
      <c r="J403" s="234"/>
      <c r="K403" s="234"/>
      <c r="L403" s="10"/>
      <c r="M403" s="10"/>
      <c r="N403" s="397"/>
      <c r="O403" s="233"/>
      <c r="P403" s="419"/>
      <c r="Q403" s="10"/>
      <c r="R403" s="306"/>
      <c r="S403" s="306"/>
      <c r="T403" s="306"/>
      <c r="U403" s="10"/>
      <c r="V403" s="10"/>
      <c r="W403" s="10"/>
      <c r="X403" s="10"/>
      <c r="Y403" s="10"/>
      <c r="Z403" s="10"/>
      <c r="AA403" s="10"/>
      <c r="AB403" s="10"/>
    </row>
    <row r="404" spans="1:28" ht="24.75" customHeight="1">
      <c r="A404" s="1253" t="str">
        <f>IF(E404&gt;0,"Wypełnione","")</f>
        <v/>
      </c>
      <c r="B404" s="57"/>
      <c r="C404" s="2145">
        <f>'Og s3a'!C1115</f>
        <v>0</v>
      </c>
      <c r="D404" s="2147">
        <f>'Og s3a'!E1115</f>
        <v>0</v>
      </c>
      <c r="E404" s="2145">
        <f>'Og s3a'!F1115</f>
        <v>0</v>
      </c>
      <c r="F404" s="435">
        <f>O404</f>
        <v>0</v>
      </c>
      <c r="G404" s="435">
        <f t="shared" si="5"/>
        <v>0</v>
      </c>
      <c r="H404" s="236"/>
      <c r="I404" s="236"/>
      <c r="J404" s="236"/>
      <c r="K404" s="236"/>
      <c r="L404" s="10"/>
      <c r="M404" s="10"/>
      <c r="N404" s="396">
        <f>'Og s3a'!G1115</f>
        <v>0</v>
      </c>
      <c r="O404" s="237">
        <f>'Og s3a'!H1115</f>
        <v>0</v>
      </c>
      <c r="P404" s="398">
        <f>'Og s3a'!D1115</f>
        <v>0</v>
      </c>
      <c r="Q404" s="10"/>
      <c r="R404" s="306"/>
      <c r="S404" s="306"/>
      <c r="T404" s="306"/>
      <c r="U404" s="10"/>
      <c r="V404" s="10"/>
      <c r="W404" s="10"/>
      <c r="X404" s="10"/>
      <c r="Y404" s="10"/>
      <c r="Z404" s="10"/>
      <c r="AA404" s="10"/>
      <c r="AB404" s="10"/>
    </row>
    <row r="405" spans="1:28" ht="14.25" customHeight="1">
      <c r="A405" s="1253" t="str">
        <f>A404</f>
        <v/>
      </c>
      <c r="B405" s="57"/>
      <c r="C405" s="2146"/>
      <c r="D405" s="2148"/>
      <c r="E405" s="2146"/>
      <c r="F405" s="234"/>
      <c r="G405" s="1666">
        <f>Import!Q1104</f>
        <v>0</v>
      </c>
      <c r="H405" s="234"/>
      <c r="I405" s="234"/>
      <c r="J405" s="234"/>
      <c r="K405" s="234"/>
      <c r="L405" s="10"/>
      <c r="M405" s="10"/>
      <c r="N405" s="397"/>
      <c r="O405" s="233"/>
      <c r="P405" s="419"/>
      <c r="Q405" s="10"/>
      <c r="R405" s="306"/>
      <c r="S405" s="306"/>
      <c r="T405" s="306"/>
      <c r="U405" s="10"/>
      <c r="V405" s="10"/>
      <c r="W405" s="10"/>
      <c r="X405" s="10"/>
      <c r="Y405" s="10"/>
      <c r="Z405" s="10"/>
      <c r="AA405" s="10"/>
      <c r="AB405" s="10"/>
    </row>
    <row r="406" spans="1:28" ht="24.75" customHeight="1">
      <c r="A406" s="1253" t="str">
        <f>IF(E406&gt;0,"Wypełnione","")</f>
        <v/>
      </c>
      <c r="B406" s="57"/>
      <c r="C406" s="2145">
        <f>'Og s3a'!C1117</f>
        <v>0</v>
      </c>
      <c r="D406" s="2147">
        <f>'Og s3a'!E1117</f>
        <v>0</v>
      </c>
      <c r="E406" s="2145">
        <f>'Og s3a'!F1117</f>
        <v>0</v>
      </c>
      <c r="F406" s="435">
        <f>O406</f>
        <v>0</v>
      </c>
      <c r="G406" s="435">
        <f t="shared" si="5"/>
        <v>0</v>
      </c>
      <c r="H406" s="236"/>
      <c r="I406" s="236"/>
      <c r="J406" s="236"/>
      <c r="K406" s="236"/>
      <c r="L406" s="10"/>
      <c r="M406" s="10"/>
      <c r="N406" s="396">
        <f>'Og s3a'!G1117</f>
        <v>0</v>
      </c>
      <c r="O406" s="237">
        <f>'Og s3a'!H1117</f>
        <v>0</v>
      </c>
      <c r="P406" s="398">
        <f>'Og s3a'!D1117</f>
        <v>0</v>
      </c>
      <c r="Q406" s="10"/>
      <c r="R406" s="306"/>
      <c r="S406" s="306"/>
      <c r="T406" s="306"/>
      <c r="U406" s="10"/>
      <c r="V406" s="10"/>
      <c r="W406" s="10"/>
      <c r="X406" s="10"/>
      <c r="Y406" s="10"/>
      <c r="Z406" s="10"/>
      <c r="AA406" s="10"/>
      <c r="AB406" s="10"/>
    </row>
    <row r="407" spans="1:28" ht="14.25" customHeight="1">
      <c r="A407" s="1253" t="str">
        <f>A406</f>
        <v/>
      </c>
      <c r="B407" s="57"/>
      <c r="C407" s="2146"/>
      <c r="D407" s="2148"/>
      <c r="E407" s="2146"/>
      <c r="F407" s="234"/>
      <c r="G407" s="1666">
        <f>Import!Q1106</f>
        <v>0</v>
      </c>
      <c r="H407" s="234"/>
      <c r="I407" s="234"/>
      <c r="J407" s="234"/>
      <c r="K407" s="234"/>
      <c r="L407" s="10"/>
      <c r="M407" s="10"/>
      <c r="N407" s="397"/>
      <c r="O407" s="233"/>
      <c r="P407" s="419"/>
      <c r="Q407" s="10"/>
      <c r="R407" s="306"/>
      <c r="S407" s="306"/>
      <c r="T407" s="306"/>
      <c r="U407" s="10"/>
      <c r="V407" s="10"/>
      <c r="W407" s="10"/>
      <c r="X407" s="10"/>
      <c r="Y407" s="10"/>
      <c r="Z407" s="10"/>
      <c r="AA407" s="10"/>
      <c r="AB407" s="10"/>
    </row>
    <row r="408" spans="1:28" ht="24.75" customHeight="1">
      <c r="A408" s="1253" t="str">
        <f>IF(E408&gt;0,"Wypełnione","")</f>
        <v/>
      </c>
      <c r="B408" s="57"/>
      <c r="C408" s="2145">
        <f>'Og s3a'!C1119</f>
        <v>0</v>
      </c>
      <c r="D408" s="2147">
        <f>'Og s3a'!E1119</f>
        <v>0</v>
      </c>
      <c r="E408" s="2145">
        <f>'Og s3a'!F1119</f>
        <v>0</v>
      </c>
      <c r="F408" s="435">
        <f>O408</f>
        <v>0</v>
      </c>
      <c r="G408" s="435">
        <f t="shared" si="5"/>
        <v>0</v>
      </c>
      <c r="H408" s="236"/>
      <c r="I408" s="236"/>
      <c r="J408" s="236"/>
      <c r="K408" s="236"/>
      <c r="L408" s="10"/>
      <c r="M408" s="10"/>
      <c r="N408" s="396">
        <f>'Og s3a'!G1119</f>
        <v>0</v>
      </c>
      <c r="O408" s="237">
        <f>'Og s3a'!H1119</f>
        <v>0</v>
      </c>
      <c r="P408" s="398">
        <f>'Og s3a'!D1119</f>
        <v>0</v>
      </c>
      <c r="Q408" s="10"/>
      <c r="R408" s="306"/>
      <c r="S408" s="306"/>
      <c r="T408" s="306"/>
      <c r="U408" s="10"/>
      <c r="V408" s="10"/>
      <c r="W408" s="10"/>
      <c r="X408" s="10"/>
      <c r="Y408" s="10"/>
      <c r="Z408" s="10"/>
      <c r="AA408" s="10"/>
      <c r="AB408" s="10"/>
    </row>
    <row r="409" spans="1:28" ht="14.25" customHeight="1">
      <c r="A409" s="1253" t="str">
        <f>A408</f>
        <v/>
      </c>
      <c r="B409" s="57"/>
      <c r="C409" s="2146"/>
      <c r="D409" s="2148"/>
      <c r="E409" s="2146"/>
      <c r="F409" s="234"/>
      <c r="G409" s="1666">
        <f>Import!Q1108</f>
        <v>0</v>
      </c>
      <c r="H409" s="234"/>
      <c r="I409" s="234"/>
      <c r="J409" s="234"/>
      <c r="K409" s="234"/>
      <c r="L409" s="10"/>
      <c r="M409" s="10"/>
      <c r="N409" s="397"/>
      <c r="O409" s="233"/>
      <c r="P409" s="419"/>
      <c r="Q409" s="10"/>
      <c r="R409" s="306"/>
      <c r="S409" s="306"/>
      <c r="T409" s="306"/>
      <c r="U409" s="10"/>
      <c r="V409" s="10"/>
      <c r="W409" s="10"/>
      <c r="X409" s="10"/>
      <c r="Y409" s="10"/>
      <c r="Z409" s="10"/>
      <c r="AA409" s="10"/>
      <c r="AB409" s="10"/>
    </row>
    <row r="410" spans="1:28" ht="24.75" customHeight="1">
      <c r="A410" s="1253" t="str">
        <f>IF(E410&gt;0,"Wypełnione","")</f>
        <v/>
      </c>
      <c r="B410" s="57"/>
      <c r="C410" s="2145">
        <f>'Og s3a'!C1121</f>
        <v>0</v>
      </c>
      <c r="D410" s="2147">
        <f>'Og s3a'!E1121</f>
        <v>0</v>
      </c>
      <c r="E410" s="2145">
        <f>'Og s3a'!F1121</f>
        <v>0</v>
      </c>
      <c r="F410" s="435">
        <f>O410</f>
        <v>0</v>
      </c>
      <c r="G410" s="435">
        <f t="shared" si="5"/>
        <v>0</v>
      </c>
      <c r="H410" s="236"/>
      <c r="I410" s="236"/>
      <c r="J410" s="236"/>
      <c r="K410" s="236"/>
      <c r="L410" s="10"/>
      <c r="M410" s="10"/>
      <c r="N410" s="396">
        <f>'Og s3a'!G1121</f>
        <v>0</v>
      </c>
      <c r="O410" s="237">
        <f>'Og s3a'!H1121</f>
        <v>0</v>
      </c>
      <c r="P410" s="398">
        <f>'Og s3a'!D1121</f>
        <v>0</v>
      </c>
      <c r="Q410" s="10"/>
      <c r="R410" s="306"/>
      <c r="S410" s="306"/>
      <c r="T410" s="306"/>
      <c r="U410" s="10"/>
      <c r="V410" s="10"/>
      <c r="W410" s="10"/>
      <c r="X410" s="10"/>
      <c r="Y410" s="10"/>
      <c r="Z410" s="10"/>
      <c r="AA410" s="10"/>
      <c r="AB410" s="10"/>
    </row>
    <row r="411" spans="1:28" ht="14.25" customHeight="1">
      <c r="A411" s="1253" t="str">
        <f>A410</f>
        <v/>
      </c>
      <c r="B411" s="57"/>
      <c r="C411" s="2146"/>
      <c r="D411" s="2148"/>
      <c r="E411" s="2146"/>
      <c r="F411" s="234"/>
      <c r="G411" s="1666">
        <f>Import!Q1110</f>
        <v>0</v>
      </c>
      <c r="H411" s="234"/>
      <c r="I411" s="234"/>
      <c r="J411" s="234"/>
      <c r="K411" s="234"/>
      <c r="L411" s="10"/>
      <c r="M411" s="10"/>
      <c r="N411" s="397"/>
      <c r="O411" s="233"/>
      <c r="P411" s="419"/>
      <c r="Q411" s="10"/>
      <c r="R411" s="306"/>
      <c r="S411" s="306"/>
      <c r="T411" s="306"/>
      <c r="U411" s="10"/>
      <c r="V411" s="10"/>
      <c r="W411" s="10"/>
      <c r="X411" s="10"/>
      <c r="Y411" s="10"/>
      <c r="Z411" s="10"/>
      <c r="AA411" s="10"/>
      <c r="AB411" s="10"/>
    </row>
    <row r="412" spans="1:28" ht="24.75" customHeight="1">
      <c r="A412" s="1253" t="str">
        <f>IF(E412&gt;0,"Wypełnione","")</f>
        <v/>
      </c>
      <c r="B412" s="57"/>
      <c r="C412" s="2145">
        <f>'Og s3a'!C1123</f>
        <v>0</v>
      </c>
      <c r="D412" s="2147">
        <f>'Og s3a'!E1123</f>
        <v>0</v>
      </c>
      <c r="E412" s="2145">
        <f>'Og s3a'!F1123</f>
        <v>0</v>
      </c>
      <c r="F412" s="435">
        <f>O412</f>
        <v>0</v>
      </c>
      <c r="G412" s="435">
        <f t="shared" si="5"/>
        <v>0</v>
      </c>
      <c r="H412" s="236"/>
      <c r="I412" s="236"/>
      <c r="J412" s="236"/>
      <c r="K412" s="236"/>
      <c r="L412" s="10"/>
      <c r="M412" s="10"/>
      <c r="N412" s="396">
        <f>'Og s3a'!G1123</f>
        <v>0</v>
      </c>
      <c r="O412" s="237">
        <f>'Og s3a'!H1123</f>
        <v>0</v>
      </c>
      <c r="P412" s="398">
        <f>'Og s3a'!D1123</f>
        <v>0</v>
      </c>
      <c r="Q412" s="10"/>
      <c r="R412" s="306"/>
      <c r="S412" s="306"/>
      <c r="T412" s="306"/>
      <c r="U412" s="10"/>
      <c r="V412" s="10"/>
      <c r="W412" s="10"/>
      <c r="X412" s="10"/>
      <c r="Y412" s="10"/>
      <c r="Z412" s="10"/>
      <c r="AA412" s="10"/>
      <c r="AB412" s="10"/>
    </row>
    <row r="413" spans="1:28" ht="14.25" customHeight="1">
      <c r="A413" s="1253" t="str">
        <f>A412</f>
        <v/>
      </c>
      <c r="B413" s="57"/>
      <c r="C413" s="2146"/>
      <c r="D413" s="2148"/>
      <c r="E413" s="2146"/>
      <c r="F413" s="234"/>
      <c r="G413" s="1666">
        <f>Import!Q1112</f>
        <v>0</v>
      </c>
      <c r="H413" s="234"/>
      <c r="I413" s="234"/>
      <c r="J413" s="234"/>
      <c r="K413" s="234"/>
      <c r="L413" s="10"/>
      <c r="M413" s="10"/>
      <c r="N413" s="397"/>
      <c r="O413" s="233"/>
      <c r="P413" s="419"/>
      <c r="Q413" s="10"/>
      <c r="R413" s="306"/>
      <c r="S413" s="306"/>
      <c r="T413" s="306"/>
      <c r="U413" s="10"/>
      <c r="V413" s="10"/>
      <c r="W413" s="10"/>
      <c r="X413" s="10"/>
      <c r="Y413" s="10"/>
      <c r="Z413" s="10"/>
      <c r="AA413" s="10"/>
      <c r="AB413" s="10"/>
    </row>
    <row r="414" spans="1:28" ht="24.75" customHeight="1">
      <c r="A414" s="1253" t="str">
        <f>IF(E414&gt;0,"Wypełnione","")</f>
        <v/>
      </c>
      <c r="B414" s="57"/>
      <c r="C414" s="2145">
        <f>'Og s3a'!C1125</f>
        <v>0</v>
      </c>
      <c r="D414" s="2147">
        <f>'Og s3a'!E1125</f>
        <v>0</v>
      </c>
      <c r="E414" s="2145">
        <f>'Og s3a'!F1125</f>
        <v>0</v>
      </c>
      <c r="F414" s="435">
        <f>O414</f>
        <v>0</v>
      </c>
      <c r="G414" s="435">
        <f t="shared" si="5"/>
        <v>0</v>
      </c>
      <c r="H414" s="236"/>
      <c r="I414" s="236"/>
      <c r="J414" s="236"/>
      <c r="K414" s="236"/>
      <c r="L414" s="10"/>
      <c r="M414" s="10"/>
      <c r="N414" s="396">
        <f>'Og s3a'!G1125</f>
        <v>0</v>
      </c>
      <c r="O414" s="237">
        <f>'Og s3a'!H1125</f>
        <v>0</v>
      </c>
      <c r="P414" s="398">
        <f>'Og s3a'!D1125</f>
        <v>0</v>
      </c>
      <c r="Q414" s="10"/>
      <c r="R414" s="306"/>
      <c r="S414" s="306"/>
      <c r="T414" s="306"/>
      <c r="U414" s="10"/>
      <c r="V414" s="10"/>
      <c r="W414" s="10"/>
      <c r="X414" s="10"/>
      <c r="Y414" s="10"/>
      <c r="Z414" s="10"/>
      <c r="AA414" s="10"/>
      <c r="AB414" s="10"/>
    </row>
    <row r="415" spans="1:28" ht="14.25" customHeight="1">
      <c r="A415" s="1253" t="str">
        <f>A414</f>
        <v/>
      </c>
      <c r="B415" s="57"/>
      <c r="C415" s="2146"/>
      <c r="D415" s="2148"/>
      <c r="E415" s="2146"/>
      <c r="F415" s="234"/>
      <c r="G415" s="1666">
        <f>Import!Q1114</f>
        <v>0</v>
      </c>
      <c r="H415" s="234"/>
      <c r="I415" s="234"/>
      <c r="J415" s="234"/>
      <c r="K415" s="234"/>
      <c r="L415" s="10"/>
      <c r="M415" s="10"/>
      <c r="N415" s="397"/>
      <c r="O415" s="233"/>
      <c r="P415" s="419"/>
      <c r="Q415" s="10"/>
      <c r="R415" s="306"/>
      <c r="S415" s="306"/>
      <c r="T415" s="306"/>
      <c r="U415" s="10"/>
      <c r="V415" s="10"/>
      <c r="W415" s="10"/>
      <c r="X415" s="10"/>
      <c r="Y415" s="10"/>
      <c r="Z415" s="10"/>
      <c r="AA415" s="10"/>
      <c r="AB415" s="10"/>
    </row>
    <row r="416" spans="1:28" ht="24.75" customHeight="1">
      <c r="A416" s="1253" t="str">
        <f>IF(E416&gt;0,"Wypełnione","")</f>
        <v/>
      </c>
      <c r="B416" s="57"/>
      <c r="C416" s="2145">
        <f>'Og s3a'!C1127</f>
        <v>0</v>
      </c>
      <c r="D416" s="2147">
        <f>'Og s3a'!E1127</f>
        <v>0</v>
      </c>
      <c r="E416" s="2145">
        <f>'Og s3a'!F1127</f>
        <v>0</v>
      </c>
      <c r="F416" s="435">
        <f>O416</f>
        <v>0</v>
      </c>
      <c r="G416" s="435">
        <f t="shared" si="5"/>
        <v>0</v>
      </c>
      <c r="H416" s="236"/>
      <c r="I416" s="236"/>
      <c r="J416" s="236"/>
      <c r="K416" s="236"/>
      <c r="L416" s="10"/>
      <c r="M416" s="10"/>
      <c r="N416" s="396">
        <f>'Og s3a'!G1127</f>
        <v>0</v>
      </c>
      <c r="O416" s="237">
        <f>'Og s3a'!H1127</f>
        <v>0</v>
      </c>
      <c r="P416" s="398">
        <f>'Og s3a'!D1127</f>
        <v>0</v>
      </c>
      <c r="Q416" s="10"/>
      <c r="R416" s="306"/>
      <c r="S416" s="306"/>
      <c r="T416" s="306"/>
      <c r="U416" s="10"/>
      <c r="V416" s="10"/>
      <c r="W416" s="10"/>
      <c r="X416" s="10"/>
      <c r="Y416" s="10"/>
      <c r="Z416" s="10"/>
      <c r="AA416" s="10"/>
      <c r="AB416" s="10"/>
    </row>
    <row r="417" spans="1:28" ht="14.25" customHeight="1">
      <c r="A417" s="1253" t="str">
        <f>A416</f>
        <v/>
      </c>
      <c r="B417" s="57"/>
      <c r="C417" s="2146"/>
      <c r="D417" s="2148"/>
      <c r="E417" s="2146"/>
      <c r="F417" s="234"/>
      <c r="G417" s="1666">
        <f>Import!Q1116</f>
        <v>0</v>
      </c>
      <c r="H417" s="234"/>
      <c r="I417" s="234"/>
      <c r="J417" s="234"/>
      <c r="K417" s="234"/>
      <c r="L417" s="10"/>
      <c r="M417" s="10"/>
      <c r="N417" s="397"/>
      <c r="O417" s="233"/>
      <c r="P417" s="419"/>
      <c r="Q417" s="10"/>
      <c r="R417" s="306"/>
      <c r="S417" s="306"/>
      <c r="T417" s="306"/>
      <c r="U417" s="10"/>
      <c r="V417" s="10"/>
      <c r="W417" s="10"/>
      <c r="X417" s="10"/>
      <c r="Y417" s="10"/>
      <c r="Z417" s="10"/>
      <c r="AA417" s="10"/>
      <c r="AB417" s="10"/>
    </row>
    <row r="418" spans="1:28" ht="24.75" customHeight="1">
      <c r="A418" s="1253" t="str">
        <f>IF(E418&gt;0,"Wypełnione","")</f>
        <v/>
      </c>
      <c r="B418" s="57"/>
      <c r="C418" s="2145">
        <f>'Og s3a'!C1129</f>
        <v>0</v>
      </c>
      <c r="D418" s="2147">
        <f>'Og s3a'!E1129</f>
        <v>0</v>
      </c>
      <c r="E418" s="2145">
        <f>'Og s3a'!F1129</f>
        <v>0</v>
      </c>
      <c r="F418" s="435">
        <f>O418</f>
        <v>0</v>
      </c>
      <c r="G418" s="435">
        <f t="shared" si="5"/>
        <v>0</v>
      </c>
      <c r="H418" s="236"/>
      <c r="I418" s="236"/>
      <c r="J418" s="236"/>
      <c r="K418" s="236"/>
      <c r="L418" s="10"/>
      <c r="M418" s="10"/>
      <c r="N418" s="396">
        <f>'Og s3a'!G1129</f>
        <v>0</v>
      </c>
      <c r="O418" s="237">
        <f>'Og s3a'!H1129</f>
        <v>0</v>
      </c>
      <c r="P418" s="398">
        <f>'Og s3a'!D1129</f>
        <v>0</v>
      </c>
      <c r="Q418" s="10"/>
      <c r="R418" s="306"/>
      <c r="S418" s="306"/>
      <c r="T418" s="306"/>
      <c r="U418" s="10"/>
      <c r="V418" s="10"/>
      <c r="W418" s="10"/>
      <c r="X418" s="10"/>
      <c r="Y418" s="10"/>
      <c r="Z418" s="10"/>
      <c r="AA418" s="10"/>
      <c r="AB418" s="10"/>
    </row>
    <row r="419" spans="1:28" ht="14.25" customHeight="1">
      <c r="A419" s="1253" t="str">
        <f>A418</f>
        <v/>
      </c>
      <c r="B419" s="57"/>
      <c r="C419" s="2146"/>
      <c r="D419" s="2148"/>
      <c r="E419" s="2146"/>
      <c r="F419" s="234"/>
      <c r="G419" s="1666">
        <f>Import!Q1118</f>
        <v>0</v>
      </c>
      <c r="H419" s="234"/>
      <c r="I419" s="234"/>
      <c r="J419" s="234"/>
      <c r="K419" s="234"/>
      <c r="L419" s="10"/>
      <c r="M419" s="10"/>
      <c r="N419" s="397"/>
      <c r="O419" s="233"/>
      <c r="P419" s="419"/>
      <c r="Q419" s="10"/>
      <c r="R419" s="306"/>
      <c r="S419" s="306"/>
      <c r="T419" s="306"/>
      <c r="U419" s="10"/>
      <c r="V419" s="10"/>
      <c r="W419" s="10"/>
      <c r="X419" s="10"/>
      <c r="Y419" s="10"/>
      <c r="Z419" s="10"/>
      <c r="AA419" s="10"/>
      <c r="AB419" s="10"/>
    </row>
    <row r="420" spans="1:28" ht="24.75" customHeight="1">
      <c r="A420" s="1253" t="str">
        <f>IF(E420&gt;0,"Wypełnione","")</f>
        <v/>
      </c>
      <c r="B420" s="57"/>
      <c r="C420" s="2145">
        <f>'Og s3a'!C1131</f>
        <v>0</v>
      </c>
      <c r="D420" s="2147">
        <f>'Og s3a'!E1131</f>
        <v>0</v>
      </c>
      <c r="E420" s="2145">
        <f>'Og s3a'!F1131</f>
        <v>0</v>
      </c>
      <c r="F420" s="435">
        <f>O420</f>
        <v>0</v>
      </c>
      <c r="G420" s="435">
        <f t="shared" si="5"/>
        <v>0</v>
      </c>
      <c r="H420" s="236"/>
      <c r="I420" s="236"/>
      <c r="J420" s="236"/>
      <c r="K420" s="236"/>
      <c r="L420" s="10"/>
      <c r="M420" s="10"/>
      <c r="N420" s="396">
        <f>'Og s3a'!G1131</f>
        <v>0</v>
      </c>
      <c r="O420" s="237">
        <f>'Og s3a'!H1131</f>
        <v>0</v>
      </c>
      <c r="P420" s="398">
        <f>'Og s3a'!D1131</f>
        <v>0</v>
      </c>
      <c r="Q420" s="10"/>
      <c r="R420" s="306"/>
      <c r="S420" s="306"/>
      <c r="T420" s="306"/>
      <c r="U420" s="10"/>
      <c r="V420" s="10"/>
      <c r="W420" s="10"/>
      <c r="X420" s="10"/>
      <c r="Y420" s="10"/>
      <c r="Z420" s="10"/>
      <c r="AA420" s="10"/>
      <c r="AB420" s="10"/>
    </row>
    <row r="421" spans="1:28" ht="14.25" customHeight="1">
      <c r="A421" s="1253" t="str">
        <f>A420</f>
        <v/>
      </c>
      <c r="B421" s="57"/>
      <c r="C421" s="2146"/>
      <c r="D421" s="2148"/>
      <c r="E421" s="2146"/>
      <c r="F421" s="234"/>
      <c r="G421" s="1666">
        <f>Import!Q1120</f>
        <v>0</v>
      </c>
      <c r="H421" s="234"/>
      <c r="I421" s="234"/>
      <c r="J421" s="234"/>
      <c r="K421" s="234"/>
      <c r="L421" s="10"/>
      <c r="M421" s="10"/>
      <c r="N421" s="397"/>
      <c r="O421" s="233"/>
      <c r="P421" s="419"/>
      <c r="Q421" s="10"/>
      <c r="R421" s="306"/>
      <c r="S421" s="306"/>
      <c r="T421" s="306"/>
      <c r="U421" s="10"/>
      <c r="V421" s="10"/>
      <c r="W421" s="10"/>
      <c r="X421" s="10"/>
      <c r="Y421" s="10"/>
      <c r="Z421" s="10"/>
      <c r="AA421" s="10"/>
      <c r="AB421" s="10"/>
    </row>
    <row r="422" spans="1:28" ht="24.75" customHeight="1">
      <c r="A422" s="1253" t="str">
        <f>IF(E422&gt;0,"Wypełnione","")</f>
        <v/>
      </c>
      <c r="B422" s="57"/>
      <c r="C422" s="2145">
        <f>'Og s3a'!C1133</f>
        <v>0</v>
      </c>
      <c r="D422" s="2147">
        <f>'Og s3a'!E1133</f>
        <v>0</v>
      </c>
      <c r="E422" s="2145">
        <f>'Og s3a'!F1133</f>
        <v>0</v>
      </c>
      <c r="F422" s="435">
        <f>O422</f>
        <v>0</v>
      </c>
      <c r="G422" s="435">
        <f t="shared" si="5"/>
        <v>0</v>
      </c>
      <c r="H422" s="236"/>
      <c r="I422" s="236"/>
      <c r="J422" s="236"/>
      <c r="K422" s="236"/>
      <c r="L422" s="10"/>
      <c r="M422" s="10"/>
      <c r="N422" s="396">
        <f>'Og s3a'!G1133</f>
        <v>0</v>
      </c>
      <c r="O422" s="237">
        <f>'Og s3a'!H1133</f>
        <v>0</v>
      </c>
      <c r="P422" s="398">
        <f>'Og s3a'!D1133</f>
        <v>0</v>
      </c>
      <c r="Q422" s="10"/>
      <c r="R422" s="306"/>
      <c r="S422" s="306"/>
      <c r="T422" s="306"/>
      <c r="U422" s="10"/>
      <c r="V422" s="10"/>
      <c r="W422" s="10"/>
      <c r="X422" s="10"/>
      <c r="Y422" s="10"/>
      <c r="Z422" s="10"/>
      <c r="AA422" s="10"/>
      <c r="AB422" s="10"/>
    </row>
    <row r="423" spans="1:28" ht="14.25" customHeight="1">
      <c r="A423" s="1253" t="str">
        <f>A422</f>
        <v/>
      </c>
      <c r="B423" s="57"/>
      <c r="C423" s="2146"/>
      <c r="D423" s="2148"/>
      <c r="E423" s="2146"/>
      <c r="F423" s="234"/>
      <c r="G423" s="1666">
        <f>Import!Q1122</f>
        <v>0</v>
      </c>
      <c r="H423" s="234"/>
      <c r="I423" s="234"/>
      <c r="J423" s="234"/>
      <c r="K423" s="234"/>
      <c r="L423" s="10"/>
      <c r="M423" s="10"/>
      <c r="N423" s="397"/>
      <c r="O423" s="233"/>
      <c r="P423" s="419"/>
      <c r="Q423" s="10"/>
      <c r="R423" s="306"/>
      <c r="S423" s="306"/>
      <c r="T423" s="306"/>
      <c r="U423" s="10"/>
      <c r="V423" s="10"/>
      <c r="W423" s="10"/>
      <c r="X423" s="10"/>
      <c r="Y423" s="10"/>
      <c r="Z423" s="10"/>
      <c r="AA423" s="10"/>
      <c r="AB423" s="10"/>
    </row>
    <row r="424" spans="1:28" ht="24.75" customHeight="1">
      <c r="A424" s="1253" t="str">
        <f>IF(E424&gt;0,"Wypełnione","")</f>
        <v/>
      </c>
      <c r="B424" s="57"/>
      <c r="C424" s="2145">
        <f>'Og s3a'!C1135</f>
        <v>0</v>
      </c>
      <c r="D424" s="2147">
        <f>'Og s3a'!E1135</f>
        <v>0</v>
      </c>
      <c r="E424" s="2145">
        <f>'Og s3a'!F1135</f>
        <v>0</v>
      </c>
      <c r="F424" s="435">
        <f>O424</f>
        <v>0</v>
      </c>
      <c r="G424" s="435">
        <f t="shared" ref="G424:G486" si="6">P424</f>
        <v>0</v>
      </c>
      <c r="H424" s="236"/>
      <c r="I424" s="236"/>
      <c r="J424" s="236"/>
      <c r="K424" s="236"/>
      <c r="L424" s="10"/>
      <c r="M424" s="10"/>
      <c r="N424" s="396">
        <f>'Og s3a'!G1135</f>
        <v>0</v>
      </c>
      <c r="O424" s="237">
        <f>'Og s3a'!H1135</f>
        <v>0</v>
      </c>
      <c r="P424" s="398">
        <f>'Og s3a'!D1135</f>
        <v>0</v>
      </c>
      <c r="Q424" s="10"/>
      <c r="R424" s="306"/>
      <c r="S424" s="306"/>
      <c r="T424" s="306"/>
      <c r="U424" s="10"/>
      <c r="V424" s="10"/>
      <c r="W424" s="10"/>
      <c r="X424" s="10"/>
      <c r="Y424" s="10"/>
      <c r="Z424" s="10"/>
      <c r="AA424" s="10"/>
      <c r="AB424" s="10"/>
    </row>
    <row r="425" spans="1:28" ht="14.25" customHeight="1">
      <c r="A425" s="1253" t="str">
        <f>A424</f>
        <v/>
      </c>
      <c r="B425" s="57"/>
      <c r="C425" s="2146"/>
      <c r="D425" s="2148"/>
      <c r="E425" s="2146"/>
      <c r="F425" s="234"/>
      <c r="G425" s="1666">
        <f>Import!Q1124</f>
        <v>0</v>
      </c>
      <c r="H425" s="234"/>
      <c r="I425" s="234"/>
      <c r="J425" s="234"/>
      <c r="K425" s="234"/>
      <c r="L425" s="10"/>
      <c r="M425" s="10"/>
      <c r="N425" s="397"/>
      <c r="O425" s="233"/>
      <c r="P425" s="419"/>
      <c r="Q425" s="10"/>
      <c r="R425" s="306"/>
      <c r="S425" s="306"/>
      <c r="T425" s="306"/>
      <c r="U425" s="10"/>
      <c r="V425" s="10"/>
      <c r="W425" s="10"/>
      <c r="X425" s="10"/>
      <c r="Y425" s="10"/>
      <c r="Z425" s="10"/>
      <c r="AA425" s="10"/>
      <c r="AB425" s="10"/>
    </row>
    <row r="426" spans="1:28" ht="24.75" customHeight="1">
      <c r="A426" s="1253" t="str">
        <f>IF(E426&gt;0,"Wypełnione","")</f>
        <v/>
      </c>
      <c r="B426" s="57"/>
      <c r="C426" s="2145">
        <f>'Og s3a'!C1137</f>
        <v>0</v>
      </c>
      <c r="D426" s="2147">
        <f>'Og s3a'!E1137</f>
        <v>0</v>
      </c>
      <c r="E426" s="2145">
        <f>'Og s3a'!F1137</f>
        <v>0</v>
      </c>
      <c r="F426" s="435">
        <f>O426</f>
        <v>0</v>
      </c>
      <c r="G426" s="435">
        <f t="shared" si="6"/>
        <v>0</v>
      </c>
      <c r="H426" s="236"/>
      <c r="I426" s="236"/>
      <c r="J426" s="236"/>
      <c r="K426" s="236"/>
      <c r="L426" s="10"/>
      <c r="M426" s="10"/>
      <c r="N426" s="396">
        <f>'Og s3a'!G1137</f>
        <v>0</v>
      </c>
      <c r="O426" s="237">
        <f>'Og s3a'!H1137</f>
        <v>0</v>
      </c>
      <c r="P426" s="398">
        <f>'Og s3a'!D1137</f>
        <v>0</v>
      </c>
      <c r="Q426" s="10"/>
      <c r="R426" s="306"/>
      <c r="S426" s="306"/>
      <c r="T426" s="306"/>
      <c r="U426" s="10"/>
      <c r="V426" s="10"/>
      <c r="W426" s="10"/>
      <c r="X426" s="10"/>
      <c r="Y426" s="10"/>
      <c r="Z426" s="10"/>
      <c r="AA426" s="10"/>
      <c r="AB426" s="10"/>
    </row>
    <row r="427" spans="1:28" ht="14.25" customHeight="1">
      <c r="A427" s="1253" t="str">
        <f>A426</f>
        <v/>
      </c>
      <c r="B427" s="57"/>
      <c r="C427" s="2146"/>
      <c r="D427" s="2148"/>
      <c r="E427" s="2146"/>
      <c r="F427" s="234"/>
      <c r="G427" s="1666">
        <f>Import!Q1126</f>
        <v>0</v>
      </c>
      <c r="H427" s="234"/>
      <c r="I427" s="234"/>
      <c r="J427" s="234"/>
      <c r="K427" s="234"/>
      <c r="L427" s="10"/>
      <c r="M427" s="10"/>
      <c r="N427" s="397"/>
      <c r="O427" s="233"/>
      <c r="P427" s="419"/>
      <c r="Q427" s="10"/>
      <c r="R427" s="306"/>
      <c r="S427" s="306"/>
      <c r="T427" s="306"/>
      <c r="U427" s="10"/>
      <c r="V427" s="10"/>
      <c r="W427" s="10"/>
      <c r="X427" s="10"/>
      <c r="Y427" s="10"/>
      <c r="Z427" s="10"/>
      <c r="AA427" s="10"/>
      <c r="AB427" s="10"/>
    </row>
    <row r="428" spans="1:28" ht="24.75" customHeight="1">
      <c r="A428" s="1253" t="str">
        <f>IF(E428&gt;0,"Wypełnione","")</f>
        <v/>
      </c>
      <c r="B428" s="57"/>
      <c r="C428" s="2145">
        <f>'Og s3a'!C1139</f>
        <v>0</v>
      </c>
      <c r="D428" s="2147">
        <f>'Og s3a'!E1139</f>
        <v>0</v>
      </c>
      <c r="E428" s="2145">
        <f>'Og s3a'!F1139</f>
        <v>0</v>
      </c>
      <c r="F428" s="435">
        <f>O428</f>
        <v>0</v>
      </c>
      <c r="G428" s="435">
        <f t="shared" si="6"/>
        <v>0</v>
      </c>
      <c r="H428" s="236"/>
      <c r="I428" s="236"/>
      <c r="J428" s="236"/>
      <c r="K428" s="236"/>
      <c r="L428" s="10"/>
      <c r="M428" s="10"/>
      <c r="N428" s="396">
        <f>'Og s3a'!G1139</f>
        <v>0</v>
      </c>
      <c r="O428" s="237">
        <f>'Og s3a'!H1139</f>
        <v>0</v>
      </c>
      <c r="P428" s="398">
        <f>'Og s3a'!D1139</f>
        <v>0</v>
      </c>
      <c r="Q428" s="10"/>
      <c r="R428" s="306"/>
      <c r="S428" s="306"/>
      <c r="T428" s="306"/>
      <c r="U428" s="10"/>
      <c r="V428" s="10"/>
      <c r="W428" s="10"/>
      <c r="X428" s="10"/>
      <c r="Y428" s="10"/>
      <c r="Z428" s="10"/>
      <c r="AA428" s="10"/>
      <c r="AB428" s="10"/>
    </row>
    <row r="429" spans="1:28" ht="14.25" customHeight="1">
      <c r="A429" s="1253" t="str">
        <f>A428</f>
        <v/>
      </c>
      <c r="B429" s="57"/>
      <c r="C429" s="2146"/>
      <c r="D429" s="2148"/>
      <c r="E429" s="2146"/>
      <c r="F429" s="234"/>
      <c r="G429" s="1666">
        <f>Import!Q1128</f>
        <v>0</v>
      </c>
      <c r="H429" s="234"/>
      <c r="I429" s="234"/>
      <c r="J429" s="234"/>
      <c r="K429" s="234"/>
      <c r="L429" s="10"/>
      <c r="M429" s="10"/>
      <c r="N429" s="397"/>
      <c r="O429" s="233"/>
      <c r="P429" s="419"/>
      <c r="Q429" s="10"/>
      <c r="R429" s="306"/>
      <c r="S429" s="306"/>
      <c r="T429" s="306"/>
      <c r="U429" s="10"/>
      <c r="V429" s="10"/>
      <c r="W429" s="10"/>
      <c r="X429" s="10"/>
      <c r="Y429" s="10"/>
      <c r="Z429" s="10"/>
      <c r="AA429" s="10"/>
      <c r="AB429" s="10"/>
    </row>
    <row r="430" spans="1:28" ht="24.75" customHeight="1">
      <c r="A430" s="1253" t="str">
        <f>IF(E430&gt;0,"Wypełnione","")</f>
        <v/>
      </c>
      <c r="B430" s="57"/>
      <c r="C430" s="2145">
        <f>'Og s3a'!C1141</f>
        <v>0</v>
      </c>
      <c r="D430" s="2147">
        <f>'Og s3a'!E1141</f>
        <v>0</v>
      </c>
      <c r="E430" s="2145">
        <f>'Og s3a'!F1141</f>
        <v>0</v>
      </c>
      <c r="F430" s="435">
        <f>O430</f>
        <v>0</v>
      </c>
      <c r="G430" s="435">
        <f t="shared" si="6"/>
        <v>0</v>
      </c>
      <c r="H430" s="236"/>
      <c r="I430" s="236"/>
      <c r="J430" s="236"/>
      <c r="K430" s="236"/>
      <c r="L430" s="10"/>
      <c r="M430" s="10"/>
      <c r="N430" s="396">
        <f>'Og s3a'!G1141</f>
        <v>0</v>
      </c>
      <c r="O430" s="237">
        <f>'Og s3a'!H1141</f>
        <v>0</v>
      </c>
      <c r="P430" s="398">
        <f>'Og s3a'!D1141</f>
        <v>0</v>
      </c>
      <c r="Q430" s="10"/>
      <c r="R430" s="306"/>
      <c r="S430" s="306"/>
      <c r="T430" s="306"/>
      <c r="U430" s="10"/>
      <c r="V430" s="10"/>
      <c r="W430" s="10"/>
      <c r="X430" s="10"/>
      <c r="Y430" s="10"/>
      <c r="Z430" s="10"/>
      <c r="AA430" s="10"/>
      <c r="AB430" s="10"/>
    </row>
    <row r="431" spans="1:28" ht="14.25" customHeight="1">
      <c r="A431" s="1253" t="str">
        <f>A430</f>
        <v/>
      </c>
      <c r="B431" s="57"/>
      <c r="C431" s="2146"/>
      <c r="D431" s="2148"/>
      <c r="E431" s="2146"/>
      <c r="F431" s="234"/>
      <c r="G431" s="1666">
        <f>Import!Q1130</f>
        <v>0</v>
      </c>
      <c r="H431" s="234"/>
      <c r="I431" s="234"/>
      <c r="J431" s="234"/>
      <c r="K431" s="234"/>
      <c r="L431" s="10"/>
      <c r="M431" s="10"/>
      <c r="N431" s="397"/>
      <c r="O431" s="233"/>
      <c r="P431" s="419"/>
      <c r="Q431" s="10"/>
      <c r="R431" s="306"/>
      <c r="S431" s="306"/>
      <c r="T431" s="306"/>
      <c r="U431" s="10"/>
      <c r="V431" s="10"/>
      <c r="W431" s="10"/>
      <c r="X431" s="10"/>
      <c r="Y431" s="10"/>
      <c r="Z431" s="10"/>
      <c r="AA431" s="10"/>
      <c r="AB431" s="10"/>
    </row>
    <row r="432" spans="1:28" ht="24.75" customHeight="1">
      <c r="A432" s="1253" t="str">
        <f>IF(E432&gt;0,"Wypełnione","")</f>
        <v/>
      </c>
      <c r="B432" s="57"/>
      <c r="C432" s="2145">
        <f>'Og s3a'!C1143</f>
        <v>0</v>
      </c>
      <c r="D432" s="2147">
        <f>'Og s3a'!E1143</f>
        <v>0</v>
      </c>
      <c r="E432" s="2145">
        <f>'Og s3a'!F1143</f>
        <v>0</v>
      </c>
      <c r="F432" s="435">
        <f>O432</f>
        <v>0</v>
      </c>
      <c r="G432" s="435">
        <f t="shared" si="6"/>
        <v>0</v>
      </c>
      <c r="H432" s="236"/>
      <c r="I432" s="236"/>
      <c r="J432" s="236"/>
      <c r="K432" s="236"/>
      <c r="L432" s="10"/>
      <c r="M432" s="10"/>
      <c r="N432" s="396">
        <f>'Og s3a'!G1143</f>
        <v>0</v>
      </c>
      <c r="O432" s="237">
        <f>'Og s3a'!H1143</f>
        <v>0</v>
      </c>
      <c r="P432" s="398">
        <f>'Og s3a'!D1143</f>
        <v>0</v>
      </c>
      <c r="Q432" s="10"/>
      <c r="R432" s="306"/>
      <c r="S432" s="306"/>
      <c r="T432" s="306"/>
      <c r="U432" s="10"/>
      <c r="V432" s="10"/>
      <c r="W432" s="10"/>
      <c r="X432" s="10"/>
      <c r="Y432" s="10"/>
      <c r="Z432" s="10"/>
      <c r="AA432" s="10"/>
      <c r="AB432" s="10"/>
    </row>
    <row r="433" spans="1:28" ht="14.25" customHeight="1">
      <c r="A433" s="1253" t="str">
        <f>A432</f>
        <v/>
      </c>
      <c r="B433" s="57"/>
      <c r="C433" s="2146"/>
      <c r="D433" s="2148"/>
      <c r="E433" s="2146"/>
      <c r="F433" s="234"/>
      <c r="G433" s="1666">
        <f>Import!Q1132</f>
        <v>0</v>
      </c>
      <c r="H433" s="234"/>
      <c r="I433" s="234"/>
      <c r="J433" s="234"/>
      <c r="K433" s="234"/>
      <c r="L433" s="10"/>
      <c r="M433" s="10"/>
      <c r="N433" s="397"/>
      <c r="O433" s="233"/>
      <c r="P433" s="419"/>
      <c r="Q433" s="10"/>
      <c r="R433" s="306"/>
      <c r="S433" s="306"/>
      <c r="T433" s="306"/>
      <c r="U433" s="10"/>
      <c r="V433" s="10"/>
      <c r="W433" s="10"/>
      <c r="X433" s="10"/>
      <c r="Y433" s="10"/>
      <c r="Z433" s="10"/>
      <c r="AA433" s="10"/>
      <c r="AB433" s="10"/>
    </row>
    <row r="434" spans="1:28" ht="24.75" customHeight="1">
      <c r="A434" s="1253" t="str">
        <f>IF(E434&gt;0,"Wypełnione","")</f>
        <v/>
      </c>
      <c r="B434" s="57"/>
      <c r="C434" s="2145">
        <f>'Og s3a'!C1145</f>
        <v>0</v>
      </c>
      <c r="D434" s="2147">
        <f>'Og s3a'!E1145</f>
        <v>0</v>
      </c>
      <c r="E434" s="2145">
        <f>'Og s3a'!F1145</f>
        <v>0</v>
      </c>
      <c r="F434" s="435">
        <f>O434</f>
        <v>0</v>
      </c>
      <c r="G434" s="435">
        <f t="shared" si="6"/>
        <v>0</v>
      </c>
      <c r="H434" s="236"/>
      <c r="I434" s="236"/>
      <c r="J434" s="236"/>
      <c r="K434" s="236"/>
      <c r="L434" s="10"/>
      <c r="M434" s="10"/>
      <c r="N434" s="396">
        <f>'Og s3a'!G1145</f>
        <v>0</v>
      </c>
      <c r="O434" s="237">
        <f>'Og s3a'!H1145</f>
        <v>0</v>
      </c>
      <c r="P434" s="398">
        <f>'Og s3a'!D1145</f>
        <v>0</v>
      </c>
      <c r="Q434" s="10"/>
      <c r="R434" s="306"/>
      <c r="S434" s="306"/>
      <c r="T434" s="306"/>
      <c r="U434" s="10"/>
      <c r="V434" s="10"/>
      <c r="W434" s="10"/>
      <c r="X434" s="10"/>
      <c r="Y434" s="10"/>
      <c r="Z434" s="10"/>
      <c r="AA434" s="10"/>
      <c r="AB434" s="10"/>
    </row>
    <row r="435" spans="1:28" ht="14.25" customHeight="1">
      <c r="A435" s="1253" t="str">
        <f>A434</f>
        <v/>
      </c>
      <c r="B435" s="57"/>
      <c r="C435" s="2146"/>
      <c r="D435" s="2148"/>
      <c r="E435" s="2146"/>
      <c r="F435" s="234"/>
      <c r="G435" s="1666">
        <f>Import!Q1134</f>
        <v>0</v>
      </c>
      <c r="H435" s="234"/>
      <c r="I435" s="234"/>
      <c r="J435" s="234"/>
      <c r="K435" s="234"/>
      <c r="L435" s="10"/>
      <c r="M435" s="10"/>
      <c r="N435" s="397"/>
      <c r="O435" s="233"/>
      <c r="P435" s="419"/>
      <c r="Q435" s="10"/>
      <c r="R435" s="306"/>
      <c r="S435" s="306"/>
      <c r="T435" s="306"/>
      <c r="U435" s="10"/>
      <c r="V435" s="10"/>
      <c r="W435" s="10"/>
      <c r="X435" s="10"/>
      <c r="Y435" s="10"/>
      <c r="Z435" s="10"/>
      <c r="AA435" s="10"/>
      <c r="AB435" s="10"/>
    </row>
    <row r="436" spans="1:28" ht="24.75" customHeight="1">
      <c r="A436" s="1253" t="str">
        <f>IF(E436&gt;0,"Wypełnione","")</f>
        <v/>
      </c>
      <c r="B436" s="57"/>
      <c r="C436" s="2145">
        <f>'Og s3a'!C1147</f>
        <v>0</v>
      </c>
      <c r="D436" s="2147">
        <f>'Og s3a'!E1147</f>
        <v>0</v>
      </c>
      <c r="E436" s="2145">
        <f>'Og s3a'!F1147</f>
        <v>0</v>
      </c>
      <c r="F436" s="435">
        <f>O436</f>
        <v>0</v>
      </c>
      <c r="G436" s="435">
        <f t="shared" si="6"/>
        <v>0</v>
      </c>
      <c r="H436" s="236"/>
      <c r="I436" s="236"/>
      <c r="J436" s="236"/>
      <c r="K436" s="236"/>
      <c r="L436" s="10"/>
      <c r="M436" s="10"/>
      <c r="N436" s="396">
        <f>'Og s3a'!G1147</f>
        <v>0</v>
      </c>
      <c r="O436" s="237">
        <f>'Og s3a'!H1147</f>
        <v>0</v>
      </c>
      <c r="P436" s="398">
        <f>'Og s3a'!D1147</f>
        <v>0</v>
      </c>
      <c r="Q436" s="10"/>
      <c r="R436" s="306"/>
      <c r="S436" s="306"/>
      <c r="T436" s="306"/>
      <c r="U436" s="10"/>
      <c r="V436" s="10"/>
      <c r="W436" s="10"/>
      <c r="X436" s="10"/>
      <c r="Y436" s="10"/>
      <c r="Z436" s="10"/>
      <c r="AA436" s="10"/>
      <c r="AB436" s="10"/>
    </row>
    <row r="437" spans="1:28" ht="14.25" customHeight="1">
      <c r="A437" s="1253" t="str">
        <f>A436</f>
        <v/>
      </c>
      <c r="B437" s="57"/>
      <c r="C437" s="2146"/>
      <c r="D437" s="2148"/>
      <c r="E437" s="2146"/>
      <c r="F437" s="234"/>
      <c r="G437" s="1666">
        <f>Import!Q1136</f>
        <v>0</v>
      </c>
      <c r="H437" s="234"/>
      <c r="I437" s="234"/>
      <c r="J437" s="234"/>
      <c r="K437" s="234"/>
      <c r="L437" s="10"/>
      <c r="M437" s="10"/>
      <c r="N437" s="397"/>
      <c r="O437" s="233"/>
      <c r="P437" s="419"/>
      <c r="Q437" s="10"/>
      <c r="R437" s="306"/>
      <c r="S437" s="306"/>
      <c r="T437" s="306"/>
      <c r="U437" s="10"/>
      <c r="V437" s="10"/>
      <c r="W437" s="10"/>
      <c r="X437" s="10"/>
      <c r="Y437" s="10"/>
      <c r="Z437" s="10"/>
      <c r="AA437" s="10"/>
      <c r="AB437" s="10"/>
    </row>
    <row r="438" spans="1:28" ht="24.75" customHeight="1">
      <c r="A438" s="1253" t="str">
        <f>IF(E438&gt;0,"Wypełnione","")</f>
        <v/>
      </c>
      <c r="B438" s="57"/>
      <c r="C438" s="2145">
        <f>'Og s3a'!C1149</f>
        <v>0</v>
      </c>
      <c r="D438" s="2147">
        <f>'Og s3a'!E1149</f>
        <v>0</v>
      </c>
      <c r="E438" s="2145">
        <f>'Og s3a'!F1149</f>
        <v>0</v>
      </c>
      <c r="F438" s="435">
        <f>O438</f>
        <v>0</v>
      </c>
      <c r="G438" s="435">
        <f t="shared" si="6"/>
        <v>0</v>
      </c>
      <c r="H438" s="236"/>
      <c r="I438" s="236"/>
      <c r="J438" s="236"/>
      <c r="K438" s="236"/>
      <c r="L438" s="10"/>
      <c r="M438" s="10"/>
      <c r="N438" s="396">
        <f>'Og s3a'!G1149</f>
        <v>0</v>
      </c>
      <c r="O438" s="237">
        <f>'Og s3a'!H1149</f>
        <v>0</v>
      </c>
      <c r="P438" s="398">
        <f>'Og s3a'!D1149</f>
        <v>0</v>
      </c>
      <c r="Q438" s="10"/>
      <c r="R438" s="306"/>
      <c r="S438" s="306"/>
      <c r="T438" s="306"/>
      <c r="U438" s="10"/>
      <c r="V438" s="10"/>
      <c r="W438" s="10"/>
      <c r="X438" s="10"/>
      <c r="Y438" s="10"/>
      <c r="Z438" s="10"/>
      <c r="AA438" s="10"/>
      <c r="AB438" s="10"/>
    </row>
    <row r="439" spans="1:28" ht="14.25" customHeight="1">
      <c r="A439" s="1253" t="str">
        <f>A438</f>
        <v/>
      </c>
      <c r="B439" s="57"/>
      <c r="C439" s="2146"/>
      <c r="D439" s="2148"/>
      <c r="E439" s="2146"/>
      <c r="F439" s="234"/>
      <c r="G439" s="1666">
        <f>Import!Q1138</f>
        <v>0</v>
      </c>
      <c r="H439" s="234"/>
      <c r="I439" s="234"/>
      <c r="J439" s="234"/>
      <c r="K439" s="234"/>
      <c r="L439" s="10"/>
      <c r="M439" s="10"/>
      <c r="N439" s="397"/>
      <c r="O439" s="233"/>
      <c r="P439" s="419"/>
      <c r="Q439" s="10"/>
      <c r="R439" s="306"/>
      <c r="S439" s="306"/>
      <c r="T439" s="306"/>
      <c r="U439" s="10"/>
      <c r="V439" s="10"/>
      <c r="W439" s="10"/>
      <c r="X439" s="10"/>
      <c r="Y439" s="10"/>
      <c r="Z439" s="10"/>
      <c r="AA439" s="10"/>
      <c r="AB439" s="10"/>
    </row>
    <row r="440" spans="1:28" ht="24.75" customHeight="1">
      <c r="A440" s="1253" t="str">
        <f>IF(E440&gt;0,"Wypełnione","")</f>
        <v/>
      </c>
      <c r="B440" s="57"/>
      <c r="C440" s="2145">
        <f>'Og s3a'!C1151</f>
        <v>0</v>
      </c>
      <c r="D440" s="2147">
        <f>'Og s3a'!E1151</f>
        <v>0</v>
      </c>
      <c r="E440" s="2145">
        <f>'Og s3a'!F1151</f>
        <v>0</v>
      </c>
      <c r="F440" s="435">
        <f>O440</f>
        <v>0</v>
      </c>
      <c r="G440" s="435">
        <f t="shared" si="6"/>
        <v>0</v>
      </c>
      <c r="H440" s="236"/>
      <c r="I440" s="236"/>
      <c r="J440" s="236"/>
      <c r="K440" s="236"/>
      <c r="L440" s="10"/>
      <c r="M440" s="10"/>
      <c r="N440" s="396">
        <f>'Og s3a'!G1151</f>
        <v>0</v>
      </c>
      <c r="O440" s="237">
        <f>'Og s3a'!H1151</f>
        <v>0</v>
      </c>
      <c r="P440" s="398">
        <f>'Og s3a'!D1151</f>
        <v>0</v>
      </c>
      <c r="Q440" s="10"/>
      <c r="R440" s="306"/>
      <c r="S440" s="306"/>
      <c r="T440" s="306"/>
      <c r="U440" s="10"/>
      <c r="V440" s="10"/>
      <c r="W440" s="10"/>
      <c r="X440" s="10"/>
      <c r="Y440" s="10"/>
      <c r="Z440" s="10"/>
      <c r="AA440" s="10"/>
      <c r="AB440" s="10"/>
    </row>
    <row r="441" spans="1:28" ht="14.25" customHeight="1">
      <c r="A441" s="1253" t="str">
        <f>A440</f>
        <v/>
      </c>
      <c r="B441" s="57"/>
      <c r="C441" s="2146"/>
      <c r="D441" s="2148"/>
      <c r="E441" s="2146"/>
      <c r="F441" s="234"/>
      <c r="G441" s="1666">
        <f>Import!Q1140</f>
        <v>0</v>
      </c>
      <c r="H441" s="234"/>
      <c r="I441" s="234"/>
      <c r="J441" s="234"/>
      <c r="K441" s="234"/>
      <c r="L441" s="10"/>
      <c r="M441" s="10"/>
      <c r="N441" s="397"/>
      <c r="O441" s="233"/>
      <c r="P441" s="419"/>
      <c r="Q441" s="10"/>
      <c r="R441" s="306"/>
      <c r="S441" s="306"/>
      <c r="T441" s="306"/>
      <c r="U441" s="10"/>
      <c r="V441" s="10"/>
      <c r="W441" s="10"/>
      <c r="X441" s="10"/>
      <c r="Y441" s="10"/>
      <c r="Z441" s="10"/>
      <c r="AA441" s="10"/>
      <c r="AB441" s="10"/>
    </row>
    <row r="442" spans="1:28" ht="24.75" customHeight="1">
      <c r="A442" s="1253" t="str">
        <f>IF(E442&gt;0,"Wypełnione","")</f>
        <v/>
      </c>
      <c r="B442" s="57"/>
      <c r="C442" s="2145">
        <f>'Og s3a'!C1153</f>
        <v>0</v>
      </c>
      <c r="D442" s="2147">
        <f>'Og s3a'!E1153</f>
        <v>0</v>
      </c>
      <c r="E442" s="2145">
        <f>'Og s3a'!F1153</f>
        <v>0</v>
      </c>
      <c r="F442" s="435">
        <f>O442</f>
        <v>0</v>
      </c>
      <c r="G442" s="435">
        <f t="shared" si="6"/>
        <v>0</v>
      </c>
      <c r="H442" s="236"/>
      <c r="I442" s="236"/>
      <c r="J442" s="236"/>
      <c r="K442" s="236"/>
      <c r="L442" s="10"/>
      <c r="M442" s="10"/>
      <c r="N442" s="396">
        <f>'Og s3a'!G1153</f>
        <v>0</v>
      </c>
      <c r="O442" s="237">
        <f>'Og s3a'!H1153</f>
        <v>0</v>
      </c>
      <c r="P442" s="398">
        <f>'Og s3a'!D1153</f>
        <v>0</v>
      </c>
      <c r="Q442" s="10"/>
      <c r="R442" s="306"/>
      <c r="S442" s="306"/>
      <c r="T442" s="306"/>
      <c r="U442" s="10"/>
      <c r="V442" s="10"/>
      <c r="W442" s="10"/>
      <c r="X442" s="10"/>
      <c r="Y442" s="10"/>
      <c r="Z442" s="10"/>
      <c r="AA442" s="10"/>
      <c r="AB442" s="10"/>
    </row>
    <row r="443" spans="1:28" ht="14.25" customHeight="1">
      <c r="A443" s="1253" t="str">
        <f>A442</f>
        <v/>
      </c>
      <c r="B443" s="57"/>
      <c r="C443" s="2146"/>
      <c r="D443" s="2148"/>
      <c r="E443" s="2146"/>
      <c r="F443" s="234"/>
      <c r="G443" s="1666">
        <f>Import!Q1142</f>
        <v>0</v>
      </c>
      <c r="H443" s="234"/>
      <c r="I443" s="234"/>
      <c r="J443" s="234"/>
      <c r="K443" s="234"/>
      <c r="L443" s="10"/>
      <c r="M443" s="10"/>
      <c r="N443" s="397"/>
      <c r="O443" s="233"/>
      <c r="P443" s="419"/>
      <c r="Q443" s="10"/>
      <c r="R443" s="306"/>
      <c r="S443" s="306"/>
      <c r="T443" s="306"/>
      <c r="U443" s="10"/>
      <c r="V443" s="10"/>
      <c r="W443" s="10"/>
      <c r="X443" s="10"/>
      <c r="Y443" s="10"/>
      <c r="Z443" s="10"/>
      <c r="AA443" s="10"/>
      <c r="AB443" s="10"/>
    </row>
    <row r="444" spans="1:28" ht="24.75" customHeight="1">
      <c r="A444" s="1253" t="str">
        <f>IF(E444&gt;0,"Wypełnione","")</f>
        <v/>
      </c>
      <c r="B444" s="57"/>
      <c r="C444" s="2145">
        <f>'Og s3a'!C1155</f>
        <v>0</v>
      </c>
      <c r="D444" s="2147">
        <f>'Og s3a'!E1155</f>
        <v>0</v>
      </c>
      <c r="E444" s="2145">
        <f>'Og s3a'!F1155</f>
        <v>0</v>
      </c>
      <c r="F444" s="435">
        <f>O444</f>
        <v>0</v>
      </c>
      <c r="G444" s="435">
        <f t="shared" si="6"/>
        <v>0</v>
      </c>
      <c r="H444" s="236"/>
      <c r="I444" s="236"/>
      <c r="J444" s="236"/>
      <c r="K444" s="236"/>
      <c r="L444" s="10"/>
      <c r="M444" s="10"/>
      <c r="N444" s="396">
        <f>'Og s3a'!G1155</f>
        <v>0</v>
      </c>
      <c r="O444" s="237">
        <f>'Og s3a'!H1155</f>
        <v>0</v>
      </c>
      <c r="P444" s="398">
        <f>'Og s3a'!D1155</f>
        <v>0</v>
      </c>
      <c r="Q444" s="10"/>
      <c r="R444" s="306"/>
      <c r="S444" s="306"/>
      <c r="T444" s="306"/>
      <c r="U444" s="10"/>
      <c r="V444" s="10"/>
      <c r="W444" s="10"/>
      <c r="X444" s="10"/>
      <c r="Y444" s="10"/>
      <c r="Z444" s="10"/>
      <c r="AA444" s="10"/>
      <c r="AB444" s="10"/>
    </row>
    <row r="445" spans="1:28" ht="14.25" customHeight="1">
      <c r="A445" s="1253" t="str">
        <f>A444</f>
        <v/>
      </c>
      <c r="B445" s="57"/>
      <c r="C445" s="2146"/>
      <c r="D445" s="2148"/>
      <c r="E445" s="2146"/>
      <c r="F445" s="234"/>
      <c r="G445" s="1666">
        <f>Import!Q1144</f>
        <v>0</v>
      </c>
      <c r="H445" s="234"/>
      <c r="I445" s="234"/>
      <c r="J445" s="234"/>
      <c r="K445" s="234"/>
      <c r="L445" s="10"/>
      <c r="M445" s="10"/>
      <c r="N445" s="397"/>
      <c r="O445" s="233"/>
      <c r="P445" s="419"/>
      <c r="Q445" s="10"/>
      <c r="R445" s="306"/>
      <c r="S445" s="306"/>
      <c r="T445" s="306"/>
      <c r="U445" s="10"/>
      <c r="V445" s="10"/>
      <c r="W445" s="10"/>
      <c r="X445" s="10"/>
      <c r="Y445" s="10"/>
      <c r="Z445" s="10"/>
      <c r="AA445" s="10"/>
      <c r="AB445" s="10"/>
    </row>
    <row r="446" spans="1:28" ht="24.75" customHeight="1">
      <c r="A446" s="1253" t="str">
        <f>IF(E446&gt;0,"Wypełnione","")</f>
        <v/>
      </c>
      <c r="B446" s="57"/>
      <c r="C446" s="2145">
        <f>'Og s3a'!C1157</f>
        <v>0</v>
      </c>
      <c r="D446" s="2147">
        <f>'Og s3a'!E1157</f>
        <v>0</v>
      </c>
      <c r="E446" s="2145">
        <f>'Og s3a'!F1157</f>
        <v>0</v>
      </c>
      <c r="F446" s="435">
        <f>O446</f>
        <v>0</v>
      </c>
      <c r="G446" s="435">
        <f t="shared" si="6"/>
        <v>0</v>
      </c>
      <c r="H446" s="236"/>
      <c r="I446" s="236"/>
      <c r="J446" s="236"/>
      <c r="K446" s="236"/>
      <c r="L446" s="10"/>
      <c r="M446" s="10"/>
      <c r="N446" s="396">
        <f>'Og s3a'!G1157</f>
        <v>0</v>
      </c>
      <c r="O446" s="237">
        <f>'Og s3a'!H1157</f>
        <v>0</v>
      </c>
      <c r="P446" s="398">
        <f>'Og s3a'!D1157</f>
        <v>0</v>
      </c>
      <c r="Q446" s="10"/>
      <c r="R446" s="306"/>
      <c r="S446" s="306"/>
      <c r="T446" s="306"/>
      <c r="U446" s="10"/>
      <c r="V446" s="10"/>
      <c r="W446" s="10"/>
      <c r="X446" s="10"/>
      <c r="Y446" s="10"/>
      <c r="Z446" s="10"/>
      <c r="AA446" s="10"/>
      <c r="AB446" s="10"/>
    </row>
    <row r="447" spans="1:28" ht="14.25" customHeight="1">
      <c r="A447" s="1253" t="str">
        <f>A446</f>
        <v/>
      </c>
      <c r="B447" s="57"/>
      <c r="C447" s="2146"/>
      <c r="D447" s="2148"/>
      <c r="E447" s="2146"/>
      <c r="F447" s="234"/>
      <c r="G447" s="1666">
        <f>Import!Q1146</f>
        <v>0</v>
      </c>
      <c r="H447" s="234"/>
      <c r="I447" s="234"/>
      <c r="J447" s="234"/>
      <c r="K447" s="234"/>
      <c r="L447" s="10"/>
      <c r="M447" s="10"/>
      <c r="N447" s="397"/>
      <c r="O447" s="233"/>
      <c r="P447" s="419"/>
      <c r="Q447" s="10"/>
      <c r="R447" s="306"/>
      <c r="S447" s="306"/>
      <c r="T447" s="306"/>
      <c r="U447" s="10"/>
      <c r="V447" s="10"/>
      <c r="W447" s="10"/>
      <c r="X447" s="10"/>
      <c r="Y447" s="10"/>
      <c r="Z447" s="10"/>
      <c r="AA447" s="10"/>
      <c r="AB447" s="10"/>
    </row>
    <row r="448" spans="1:28" ht="24.75" customHeight="1">
      <c r="A448" s="1253" t="str">
        <f>IF(E448&gt;0,"Wypełnione","")</f>
        <v/>
      </c>
      <c r="B448" s="57"/>
      <c r="C448" s="2145">
        <f>'Og s3a'!C1159</f>
        <v>0</v>
      </c>
      <c r="D448" s="2147">
        <f>'Og s3a'!E1159</f>
        <v>0</v>
      </c>
      <c r="E448" s="2145">
        <f>'Og s3a'!F1159</f>
        <v>0</v>
      </c>
      <c r="F448" s="435">
        <f>O448</f>
        <v>0</v>
      </c>
      <c r="G448" s="435">
        <f t="shared" si="6"/>
        <v>0</v>
      </c>
      <c r="H448" s="236"/>
      <c r="I448" s="236"/>
      <c r="J448" s="236"/>
      <c r="K448" s="236"/>
      <c r="L448" s="10"/>
      <c r="M448" s="10"/>
      <c r="N448" s="396">
        <f>'Og s3a'!G1159</f>
        <v>0</v>
      </c>
      <c r="O448" s="237">
        <f>'Og s3a'!H1159</f>
        <v>0</v>
      </c>
      <c r="P448" s="398">
        <f>'Og s3a'!D1159</f>
        <v>0</v>
      </c>
      <c r="Q448" s="10"/>
      <c r="R448" s="306"/>
      <c r="S448" s="306"/>
      <c r="T448" s="306"/>
      <c r="U448" s="10"/>
      <c r="V448" s="10"/>
      <c r="W448" s="10"/>
      <c r="X448" s="10"/>
      <c r="Y448" s="10"/>
      <c r="Z448" s="10"/>
      <c r="AA448" s="10"/>
      <c r="AB448" s="10"/>
    </row>
    <row r="449" spans="1:28" ht="14.25" customHeight="1">
      <c r="A449" s="1253" t="str">
        <f>A448</f>
        <v/>
      </c>
      <c r="B449" s="57"/>
      <c r="C449" s="2146"/>
      <c r="D449" s="2148"/>
      <c r="E449" s="2146"/>
      <c r="F449" s="234"/>
      <c r="G449" s="1666">
        <f>Import!Q1148</f>
        <v>0</v>
      </c>
      <c r="H449" s="234"/>
      <c r="I449" s="234"/>
      <c r="J449" s="234"/>
      <c r="K449" s="234"/>
      <c r="L449" s="10"/>
      <c r="M449" s="10"/>
      <c r="N449" s="397"/>
      <c r="O449" s="233"/>
      <c r="P449" s="419"/>
      <c r="Q449" s="10"/>
      <c r="R449" s="306"/>
      <c r="S449" s="306"/>
      <c r="T449" s="306"/>
      <c r="U449" s="10"/>
      <c r="V449" s="10"/>
      <c r="W449" s="10"/>
      <c r="X449" s="10"/>
      <c r="Y449" s="10"/>
      <c r="Z449" s="10"/>
      <c r="AA449" s="10"/>
      <c r="AB449" s="10"/>
    </row>
    <row r="450" spans="1:28" ht="24.75" customHeight="1">
      <c r="A450" s="1253" t="str">
        <f>IF(E450&gt;0,"Wypełnione","")</f>
        <v/>
      </c>
      <c r="B450" s="57"/>
      <c r="C450" s="2145">
        <f>'Og s3a'!C1161</f>
        <v>0</v>
      </c>
      <c r="D450" s="2147">
        <f>'Og s3a'!E1161</f>
        <v>0</v>
      </c>
      <c r="E450" s="2145">
        <f>'Og s3a'!F1161</f>
        <v>0</v>
      </c>
      <c r="F450" s="435">
        <f>O450</f>
        <v>0</v>
      </c>
      <c r="G450" s="435">
        <f t="shared" si="6"/>
        <v>0</v>
      </c>
      <c r="H450" s="236"/>
      <c r="I450" s="236"/>
      <c r="J450" s="236"/>
      <c r="K450" s="236"/>
      <c r="L450" s="10"/>
      <c r="M450" s="10"/>
      <c r="N450" s="396">
        <f>'Og s3a'!G1161</f>
        <v>0</v>
      </c>
      <c r="O450" s="237">
        <f>'Og s3a'!H1161</f>
        <v>0</v>
      </c>
      <c r="P450" s="398">
        <f>'Og s3a'!D1161</f>
        <v>0</v>
      </c>
      <c r="Q450" s="10"/>
      <c r="R450" s="306"/>
      <c r="S450" s="306"/>
      <c r="T450" s="306"/>
      <c r="U450" s="10"/>
      <c r="V450" s="10"/>
      <c r="W450" s="10"/>
      <c r="X450" s="10"/>
      <c r="Y450" s="10"/>
      <c r="Z450" s="10"/>
      <c r="AA450" s="10"/>
      <c r="AB450" s="10"/>
    </row>
    <row r="451" spans="1:28" ht="14.25" customHeight="1">
      <c r="A451" s="1253" t="str">
        <f>A450</f>
        <v/>
      </c>
      <c r="B451" s="57"/>
      <c r="C451" s="2146"/>
      <c r="D451" s="2148"/>
      <c r="E451" s="2146"/>
      <c r="F451" s="234"/>
      <c r="G451" s="1666">
        <f>Import!Q1150</f>
        <v>0</v>
      </c>
      <c r="H451" s="234"/>
      <c r="I451" s="234"/>
      <c r="J451" s="234"/>
      <c r="K451" s="234"/>
      <c r="L451" s="10"/>
      <c r="M451" s="10"/>
      <c r="N451" s="397"/>
      <c r="O451" s="233"/>
      <c r="P451" s="419"/>
      <c r="Q451" s="10"/>
      <c r="R451" s="306"/>
      <c r="S451" s="306"/>
      <c r="T451" s="306"/>
      <c r="U451" s="10"/>
      <c r="V451" s="10"/>
      <c r="W451" s="10"/>
      <c r="X451" s="10"/>
      <c r="Y451" s="10"/>
      <c r="Z451" s="10"/>
      <c r="AA451" s="10"/>
      <c r="AB451" s="10"/>
    </row>
    <row r="452" spans="1:28" ht="24.75" customHeight="1">
      <c r="A452" s="1253" t="str">
        <f>IF(E452&gt;0,"Wypełnione","")</f>
        <v/>
      </c>
      <c r="B452" s="57"/>
      <c r="C452" s="2145">
        <f>'Og s3a'!C1163</f>
        <v>0</v>
      </c>
      <c r="D452" s="2147">
        <f>'Og s3a'!E1163</f>
        <v>0</v>
      </c>
      <c r="E452" s="2145">
        <f>'Og s3a'!F1163</f>
        <v>0</v>
      </c>
      <c r="F452" s="435">
        <f>O452</f>
        <v>0</v>
      </c>
      <c r="G452" s="435">
        <f t="shared" si="6"/>
        <v>0</v>
      </c>
      <c r="H452" s="236"/>
      <c r="I452" s="236"/>
      <c r="J452" s="236"/>
      <c r="K452" s="236"/>
      <c r="L452" s="10"/>
      <c r="M452" s="10"/>
      <c r="N452" s="396">
        <f>'Og s3a'!G1163</f>
        <v>0</v>
      </c>
      <c r="O452" s="237">
        <f>'Og s3a'!H1163</f>
        <v>0</v>
      </c>
      <c r="P452" s="398">
        <f>'Og s3a'!D1163</f>
        <v>0</v>
      </c>
      <c r="Q452" s="10"/>
      <c r="R452" s="306"/>
      <c r="S452" s="306"/>
      <c r="T452" s="306"/>
      <c r="U452" s="10"/>
      <c r="V452" s="10"/>
      <c r="W452" s="10"/>
      <c r="X452" s="10"/>
      <c r="Y452" s="10"/>
      <c r="Z452" s="10"/>
      <c r="AA452" s="10"/>
      <c r="AB452" s="10"/>
    </row>
    <row r="453" spans="1:28" ht="14.25" customHeight="1">
      <c r="A453" s="1253" t="str">
        <f>A452</f>
        <v/>
      </c>
      <c r="B453" s="57"/>
      <c r="C453" s="2146"/>
      <c r="D453" s="2148"/>
      <c r="E453" s="2146"/>
      <c r="F453" s="234"/>
      <c r="G453" s="1666">
        <f>Import!Q1152</f>
        <v>0</v>
      </c>
      <c r="H453" s="234"/>
      <c r="I453" s="234"/>
      <c r="J453" s="234"/>
      <c r="K453" s="234"/>
      <c r="L453" s="10"/>
      <c r="M453" s="10"/>
      <c r="N453" s="397"/>
      <c r="O453" s="233"/>
      <c r="P453" s="419"/>
      <c r="Q453" s="10"/>
      <c r="R453" s="306"/>
      <c r="S453" s="306"/>
      <c r="T453" s="306"/>
      <c r="U453" s="10"/>
      <c r="V453" s="10"/>
      <c r="W453" s="10"/>
      <c r="X453" s="10"/>
      <c r="Y453" s="10"/>
      <c r="Z453" s="10"/>
      <c r="AA453" s="10"/>
      <c r="AB453" s="10"/>
    </row>
    <row r="454" spans="1:28" ht="24.75" customHeight="1">
      <c r="A454" s="1253" t="str">
        <f>IF(E454&gt;0,"Wypełnione","")</f>
        <v/>
      </c>
      <c r="B454" s="57"/>
      <c r="C454" s="2145">
        <f>'Og s3a'!C1165</f>
        <v>0</v>
      </c>
      <c r="D454" s="2147">
        <f>'Og s3a'!E1165</f>
        <v>0</v>
      </c>
      <c r="E454" s="2145">
        <f>'Og s3a'!F1165</f>
        <v>0</v>
      </c>
      <c r="F454" s="435">
        <f>O454</f>
        <v>0</v>
      </c>
      <c r="G454" s="435">
        <f t="shared" si="6"/>
        <v>0</v>
      </c>
      <c r="H454" s="236"/>
      <c r="I454" s="236"/>
      <c r="J454" s="236"/>
      <c r="K454" s="236"/>
      <c r="L454" s="10"/>
      <c r="M454" s="10"/>
      <c r="N454" s="396">
        <f>'Og s3a'!G1165</f>
        <v>0</v>
      </c>
      <c r="O454" s="237">
        <f>'Og s3a'!H1165</f>
        <v>0</v>
      </c>
      <c r="P454" s="398">
        <f>'Og s3a'!D1165</f>
        <v>0</v>
      </c>
      <c r="Q454" s="10"/>
      <c r="R454" s="306"/>
      <c r="S454" s="306"/>
      <c r="T454" s="306"/>
      <c r="U454" s="10"/>
      <c r="V454" s="10"/>
      <c r="W454" s="10"/>
      <c r="X454" s="10"/>
      <c r="Y454" s="10"/>
      <c r="Z454" s="10"/>
      <c r="AA454" s="10"/>
      <c r="AB454" s="10"/>
    </row>
    <row r="455" spans="1:28" ht="14.25" customHeight="1">
      <c r="A455" s="1253" t="str">
        <f>A454</f>
        <v/>
      </c>
      <c r="B455" s="57"/>
      <c r="C455" s="2146"/>
      <c r="D455" s="2148"/>
      <c r="E455" s="2146"/>
      <c r="F455" s="234"/>
      <c r="G455" s="1666">
        <f>Import!Q1154</f>
        <v>0</v>
      </c>
      <c r="H455" s="234"/>
      <c r="I455" s="234"/>
      <c r="J455" s="234"/>
      <c r="K455" s="234"/>
      <c r="L455" s="10"/>
      <c r="M455" s="10"/>
      <c r="N455" s="397"/>
      <c r="O455" s="233"/>
      <c r="P455" s="419"/>
      <c r="Q455" s="10"/>
      <c r="R455" s="306"/>
      <c r="S455" s="306"/>
      <c r="T455" s="306"/>
      <c r="U455" s="10"/>
      <c r="V455" s="10"/>
      <c r="W455" s="10"/>
      <c r="X455" s="10"/>
      <c r="Y455" s="10"/>
      <c r="Z455" s="10"/>
      <c r="AA455" s="10"/>
      <c r="AB455" s="10"/>
    </row>
    <row r="456" spans="1:28" ht="24.75" customHeight="1">
      <c r="A456" s="1253" t="str">
        <f>IF(E456&gt;0,"Wypełnione","")</f>
        <v/>
      </c>
      <c r="B456" s="57"/>
      <c r="C456" s="2145">
        <f>'Og s3a'!C1167</f>
        <v>0</v>
      </c>
      <c r="D456" s="2147">
        <f>'Og s3a'!E1167</f>
        <v>0</v>
      </c>
      <c r="E456" s="2145">
        <f>'Og s3a'!F1167</f>
        <v>0</v>
      </c>
      <c r="F456" s="435">
        <f>O456</f>
        <v>0</v>
      </c>
      <c r="G456" s="435">
        <f t="shared" si="6"/>
        <v>0</v>
      </c>
      <c r="H456" s="236"/>
      <c r="I456" s="236"/>
      <c r="J456" s="236"/>
      <c r="K456" s="236"/>
      <c r="L456" s="10"/>
      <c r="M456" s="10"/>
      <c r="N456" s="396">
        <f>'Og s3a'!G1167</f>
        <v>0</v>
      </c>
      <c r="O456" s="237">
        <f>'Og s3a'!H1167</f>
        <v>0</v>
      </c>
      <c r="P456" s="398">
        <f>'Og s3a'!D1167</f>
        <v>0</v>
      </c>
      <c r="Q456" s="10"/>
      <c r="R456" s="306"/>
      <c r="S456" s="306"/>
      <c r="T456" s="306"/>
      <c r="U456" s="10"/>
      <c r="V456" s="10"/>
      <c r="W456" s="10"/>
      <c r="X456" s="10"/>
      <c r="Y456" s="10"/>
      <c r="Z456" s="10"/>
      <c r="AA456" s="10"/>
      <c r="AB456" s="10"/>
    </row>
    <row r="457" spans="1:28" ht="14.25" customHeight="1">
      <c r="A457" s="1253" t="str">
        <f>A456</f>
        <v/>
      </c>
      <c r="B457" s="57"/>
      <c r="C457" s="2146"/>
      <c r="D457" s="2148"/>
      <c r="E457" s="2146"/>
      <c r="F457" s="234"/>
      <c r="G457" s="1666">
        <f>Import!Q1156</f>
        <v>0</v>
      </c>
      <c r="H457" s="234"/>
      <c r="I457" s="234"/>
      <c r="J457" s="234"/>
      <c r="K457" s="234"/>
      <c r="L457" s="10"/>
      <c r="M457" s="10"/>
      <c r="N457" s="397"/>
      <c r="O457" s="233"/>
      <c r="P457" s="419"/>
      <c r="Q457" s="10"/>
      <c r="R457" s="306"/>
      <c r="S457" s="306"/>
      <c r="T457" s="306"/>
      <c r="U457" s="10"/>
      <c r="V457" s="10"/>
      <c r="W457" s="10"/>
      <c r="X457" s="10"/>
      <c r="Y457" s="10"/>
      <c r="Z457" s="10"/>
      <c r="AA457" s="10"/>
      <c r="AB457" s="10"/>
    </row>
    <row r="458" spans="1:28" ht="24.75" customHeight="1">
      <c r="A458" s="1253" t="str">
        <f>IF(E458&gt;0,"Wypełnione","")</f>
        <v/>
      </c>
      <c r="B458" s="57"/>
      <c r="C458" s="2145">
        <f>'Og s3a'!C1169</f>
        <v>0</v>
      </c>
      <c r="D458" s="2147">
        <f>'Og s3a'!E1169</f>
        <v>0</v>
      </c>
      <c r="E458" s="2145">
        <f>'Og s3a'!F1169</f>
        <v>0</v>
      </c>
      <c r="F458" s="435">
        <f>O458</f>
        <v>0</v>
      </c>
      <c r="G458" s="435">
        <f t="shared" si="6"/>
        <v>0</v>
      </c>
      <c r="H458" s="236"/>
      <c r="I458" s="236"/>
      <c r="J458" s="236"/>
      <c r="K458" s="236"/>
      <c r="L458" s="10"/>
      <c r="M458" s="10"/>
      <c r="N458" s="396">
        <f>'Og s3a'!G1169</f>
        <v>0</v>
      </c>
      <c r="O458" s="237">
        <f>'Og s3a'!H1169</f>
        <v>0</v>
      </c>
      <c r="P458" s="398">
        <f>'Og s3a'!D1169</f>
        <v>0</v>
      </c>
      <c r="Q458" s="10"/>
      <c r="R458" s="306"/>
      <c r="S458" s="306"/>
      <c r="T458" s="306"/>
      <c r="U458" s="10"/>
      <c r="V458" s="10"/>
      <c r="W458" s="10"/>
      <c r="X458" s="10"/>
      <c r="Y458" s="10"/>
      <c r="Z458" s="10"/>
      <c r="AA458" s="10"/>
      <c r="AB458" s="10"/>
    </row>
    <row r="459" spans="1:28" ht="14.25" customHeight="1">
      <c r="A459" s="1253" t="str">
        <f>A458</f>
        <v/>
      </c>
      <c r="B459" s="57"/>
      <c r="C459" s="2146"/>
      <c r="D459" s="2148"/>
      <c r="E459" s="2146"/>
      <c r="F459" s="234"/>
      <c r="G459" s="1666">
        <f>Import!Q1158</f>
        <v>0</v>
      </c>
      <c r="H459" s="234"/>
      <c r="I459" s="234"/>
      <c r="J459" s="234"/>
      <c r="K459" s="234"/>
      <c r="L459" s="10"/>
      <c r="M459" s="10"/>
      <c r="N459" s="397"/>
      <c r="O459" s="233"/>
      <c r="P459" s="419"/>
      <c r="Q459" s="10"/>
      <c r="R459" s="306"/>
      <c r="S459" s="306"/>
      <c r="T459" s="306"/>
      <c r="U459" s="10"/>
      <c r="V459" s="10"/>
      <c r="W459" s="10"/>
      <c r="X459" s="10"/>
      <c r="Y459" s="10"/>
      <c r="Z459" s="10"/>
      <c r="AA459" s="10"/>
      <c r="AB459" s="10"/>
    </row>
    <row r="460" spans="1:28" ht="24.75" customHeight="1">
      <c r="A460" s="1253" t="str">
        <f>IF(E460&gt;0,"Wypełnione","")</f>
        <v/>
      </c>
      <c r="B460" s="57"/>
      <c r="C460" s="2145">
        <f>'Og s3a'!C1171</f>
        <v>0</v>
      </c>
      <c r="D460" s="2147">
        <f>'Og s3a'!E1171</f>
        <v>0</v>
      </c>
      <c r="E460" s="2145">
        <f>'Og s3a'!F1171</f>
        <v>0</v>
      </c>
      <c r="F460" s="435">
        <f>O460</f>
        <v>0</v>
      </c>
      <c r="G460" s="435">
        <f t="shared" si="6"/>
        <v>0</v>
      </c>
      <c r="H460" s="236"/>
      <c r="I460" s="236"/>
      <c r="J460" s="236"/>
      <c r="K460" s="236"/>
      <c r="L460" s="10"/>
      <c r="M460" s="10"/>
      <c r="N460" s="396">
        <f>'Og s3a'!G1171</f>
        <v>0</v>
      </c>
      <c r="O460" s="237">
        <f>'Og s3a'!H1171</f>
        <v>0</v>
      </c>
      <c r="P460" s="398">
        <f>'Og s3a'!D1171</f>
        <v>0</v>
      </c>
      <c r="Q460" s="10"/>
      <c r="R460" s="306"/>
      <c r="S460" s="306"/>
      <c r="T460" s="306"/>
      <c r="U460" s="10"/>
      <c r="V460" s="10"/>
      <c r="W460" s="10"/>
      <c r="X460" s="10"/>
      <c r="Y460" s="10"/>
      <c r="Z460" s="10"/>
      <c r="AA460" s="10"/>
      <c r="AB460" s="10"/>
    </row>
    <row r="461" spans="1:28" ht="14.25" customHeight="1">
      <c r="A461" s="1253" t="str">
        <f>A460</f>
        <v/>
      </c>
      <c r="B461" s="57"/>
      <c r="C461" s="2146"/>
      <c r="D461" s="2148"/>
      <c r="E461" s="2146"/>
      <c r="F461" s="234"/>
      <c r="G461" s="1666">
        <f>Import!Q1160</f>
        <v>0</v>
      </c>
      <c r="H461" s="234"/>
      <c r="I461" s="234"/>
      <c r="J461" s="234"/>
      <c r="K461" s="234"/>
      <c r="L461" s="10"/>
      <c r="M461" s="10"/>
      <c r="N461" s="397"/>
      <c r="O461" s="233"/>
      <c r="P461" s="419"/>
      <c r="Q461" s="10"/>
      <c r="R461" s="306"/>
      <c r="S461" s="306"/>
      <c r="T461" s="306"/>
      <c r="U461" s="10"/>
      <c r="V461" s="10"/>
      <c r="W461" s="10"/>
      <c r="X461" s="10"/>
      <c r="Y461" s="10"/>
      <c r="Z461" s="10"/>
      <c r="AA461" s="10"/>
      <c r="AB461" s="10"/>
    </row>
    <row r="462" spans="1:28" ht="24.75" customHeight="1">
      <c r="A462" s="1253" t="str">
        <f>IF(E462&gt;0,"Wypełnione","")</f>
        <v/>
      </c>
      <c r="B462" s="57"/>
      <c r="C462" s="2145">
        <f>'Og s3a'!C1173</f>
        <v>0</v>
      </c>
      <c r="D462" s="2147">
        <f>'Og s3a'!E1173</f>
        <v>0</v>
      </c>
      <c r="E462" s="2145">
        <f>'Og s3a'!F1173</f>
        <v>0</v>
      </c>
      <c r="F462" s="435">
        <f>O462</f>
        <v>0</v>
      </c>
      <c r="G462" s="435">
        <f t="shared" si="6"/>
        <v>0</v>
      </c>
      <c r="H462" s="236"/>
      <c r="I462" s="236"/>
      <c r="J462" s="236"/>
      <c r="K462" s="236"/>
      <c r="L462" s="10"/>
      <c r="M462" s="10"/>
      <c r="N462" s="396">
        <f>'Og s3a'!G1173</f>
        <v>0</v>
      </c>
      <c r="O462" s="237">
        <f>'Og s3a'!H1173</f>
        <v>0</v>
      </c>
      <c r="P462" s="398">
        <f>'Og s3a'!D1173</f>
        <v>0</v>
      </c>
      <c r="Q462" s="10"/>
      <c r="R462" s="306"/>
      <c r="S462" s="306"/>
      <c r="T462" s="306"/>
      <c r="U462" s="10"/>
      <c r="V462" s="10"/>
      <c r="W462" s="10"/>
      <c r="X462" s="10"/>
      <c r="Y462" s="10"/>
      <c r="Z462" s="10"/>
      <c r="AA462" s="10"/>
      <c r="AB462" s="10"/>
    </row>
    <row r="463" spans="1:28" ht="14.25" customHeight="1">
      <c r="A463" s="1253" t="str">
        <f>A462</f>
        <v/>
      </c>
      <c r="B463" s="57"/>
      <c r="C463" s="2146"/>
      <c r="D463" s="2148"/>
      <c r="E463" s="2146"/>
      <c r="F463" s="234"/>
      <c r="G463" s="1666">
        <f>Import!Q1162</f>
        <v>0</v>
      </c>
      <c r="H463" s="234"/>
      <c r="I463" s="234"/>
      <c r="J463" s="234"/>
      <c r="K463" s="234"/>
      <c r="L463" s="10"/>
      <c r="M463" s="10"/>
      <c r="N463" s="397"/>
      <c r="O463" s="233"/>
      <c r="P463" s="419"/>
      <c r="Q463" s="10"/>
      <c r="R463" s="306"/>
      <c r="S463" s="306"/>
      <c r="T463" s="306"/>
      <c r="U463" s="10"/>
      <c r="V463" s="10"/>
      <c r="W463" s="10"/>
      <c r="X463" s="10"/>
      <c r="Y463" s="10"/>
      <c r="Z463" s="10"/>
      <c r="AA463" s="10"/>
      <c r="AB463" s="10"/>
    </row>
    <row r="464" spans="1:28" ht="24.75" customHeight="1">
      <c r="A464" s="1253" t="str">
        <f>IF(E464&gt;0,"Wypełnione","")</f>
        <v/>
      </c>
      <c r="B464" s="57"/>
      <c r="C464" s="2145">
        <f>'Og s3a'!C1175</f>
        <v>0</v>
      </c>
      <c r="D464" s="2147">
        <f>'Og s3a'!E1175</f>
        <v>0</v>
      </c>
      <c r="E464" s="2145">
        <f>'Og s3a'!F1175</f>
        <v>0</v>
      </c>
      <c r="F464" s="435">
        <f>O464</f>
        <v>0</v>
      </c>
      <c r="G464" s="435">
        <f t="shared" si="6"/>
        <v>0</v>
      </c>
      <c r="H464" s="236"/>
      <c r="I464" s="236"/>
      <c r="J464" s="236"/>
      <c r="K464" s="236"/>
      <c r="L464" s="10"/>
      <c r="M464" s="10"/>
      <c r="N464" s="396">
        <f>'Og s3a'!G1175</f>
        <v>0</v>
      </c>
      <c r="O464" s="237">
        <f>'Og s3a'!H1175</f>
        <v>0</v>
      </c>
      <c r="P464" s="398">
        <f>'Og s3a'!D1175</f>
        <v>0</v>
      </c>
      <c r="Q464" s="10"/>
      <c r="R464" s="306"/>
      <c r="S464" s="306"/>
      <c r="T464" s="306"/>
      <c r="U464" s="10"/>
      <c r="V464" s="10"/>
      <c r="W464" s="10"/>
      <c r="X464" s="10"/>
      <c r="Y464" s="10"/>
      <c r="Z464" s="10"/>
      <c r="AA464" s="10"/>
      <c r="AB464" s="10"/>
    </row>
    <row r="465" spans="1:28" ht="14.25" customHeight="1">
      <c r="A465" s="1253" t="str">
        <f>A464</f>
        <v/>
      </c>
      <c r="B465" s="57"/>
      <c r="C465" s="2146"/>
      <c r="D465" s="2148"/>
      <c r="E465" s="2146"/>
      <c r="F465" s="234"/>
      <c r="G465" s="1666">
        <f>Import!Q1164</f>
        <v>0</v>
      </c>
      <c r="H465" s="234"/>
      <c r="I465" s="234"/>
      <c r="J465" s="234"/>
      <c r="K465" s="234"/>
      <c r="L465" s="10"/>
      <c r="M465" s="10"/>
      <c r="N465" s="397"/>
      <c r="O465" s="233"/>
      <c r="P465" s="419"/>
      <c r="Q465" s="10"/>
      <c r="R465" s="306"/>
      <c r="S465" s="306"/>
      <c r="T465" s="306"/>
      <c r="U465" s="10"/>
      <c r="V465" s="10"/>
      <c r="W465" s="10"/>
      <c r="X465" s="10"/>
      <c r="Y465" s="10"/>
      <c r="Z465" s="10"/>
      <c r="AA465" s="10"/>
      <c r="AB465" s="10"/>
    </row>
    <row r="466" spans="1:28" ht="24.75" customHeight="1">
      <c r="A466" s="1253" t="str">
        <f>IF(E466&gt;0,"Wypełnione","")</f>
        <v/>
      </c>
      <c r="B466" s="57"/>
      <c r="C466" s="2145">
        <f>'Og s3a'!C1177</f>
        <v>0</v>
      </c>
      <c r="D466" s="2147">
        <f>'Og s3a'!E1177</f>
        <v>0</v>
      </c>
      <c r="E466" s="2145">
        <f>'Og s3a'!F1177</f>
        <v>0</v>
      </c>
      <c r="F466" s="435">
        <f>O466</f>
        <v>0</v>
      </c>
      <c r="G466" s="435">
        <f t="shared" si="6"/>
        <v>0</v>
      </c>
      <c r="H466" s="236"/>
      <c r="I466" s="236"/>
      <c r="J466" s="236"/>
      <c r="K466" s="236"/>
      <c r="L466" s="10"/>
      <c r="M466" s="10"/>
      <c r="N466" s="396">
        <f>'Og s3a'!G1177</f>
        <v>0</v>
      </c>
      <c r="O466" s="237">
        <f>'Og s3a'!H1177</f>
        <v>0</v>
      </c>
      <c r="P466" s="398">
        <f>'Og s3a'!D1177</f>
        <v>0</v>
      </c>
      <c r="Q466" s="10"/>
      <c r="R466" s="306"/>
      <c r="S466" s="306"/>
      <c r="T466" s="306"/>
      <c r="U466" s="10"/>
      <c r="V466" s="10"/>
      <c r="W466" s="10"/>
      <c r="X466" s="10"/>
      <c r="Y466" s="10"/>
      <c r="Z466" s="10"/>
      <c r="AA466" s="10"/>
      <c r="AB466" s="10"/>
    </row>
    <row r="467" spans="1:28" ht="14.25" customHeight="1">
      <c r="A467" s="1253" t="str">
        <f>A466</f>
        <v/>
      </c>
      <c r="B467" s="57"/>
      <c r="C467" s="2146"/>
      <c r="D467" s="2148"/>
      <c r="E467" s="2146"/>
      <c r="F467" s="234"/>
      <c r="G467" s="1666">
        <f>Import!Q1166</f>
        <v>0</v>
      </c>
      <c r="H467" s="234"/>
      <c r="I467" s="234"/>
      <c r="J467" s="234"/>
      <c r="K467" s="234"/>
      <c r="L467" s="10"/>
      <c r="M467" s="10"/>
      <c r="N467" s="397"/>
      <c r="O467" s="233"/>
      <c r="P467" s="419"/>
      <c r="Q467" s="10"/>
      <c r="R467" s="306"/>
      <c r="S467" s="306"/>
      <c r="T467" s="306"/>
      <c r="U467" s="10"/>
      <c r="V467" s="10"/>
      <c r="W467" s="10"/>
      <c r="X467" s="10"/>
      <c r="Y467" s="10"/>
      <c r="Z467" s="10"/>
      <c r="AA467" s="10"/>
      <c r="AB467" s="10"/>
    </row>
    <row r="468" spans="1:28" ht="24.75" customHeight="1">
      <c r="A468" s="1253" t="str">
        <f>IF(E468&gt;0,"Wypełnione","")</f>
        <v/>
      </c>
      <c r="B468" s="57"/>
      <c r="C468" s="2145">
        <f>'Og s3a'!C1179</f>
        <v>0</v>
      </c>
      <c r="D468" s="2147">
        <f>'Og s3a'!E1179</f>
        <v>0</v>
      </c>
      <c r="E468" s="2145">
        <f>'Og s3a'!F1179</f>
        <v>0</v>
      </c>
      <c r="F468" s="435">
        <f>O468</f>
        <v>0</v>
      </c>
      <c r="G468" s="435">
        <f t="shared" si="6"/>
        <v>0</v>
      </c>
      <c r="H468" s="236"/>
      <c r="I468" s="236"/>
      <c r="J468" s="236"/>
      <c r="K468" s="236"/>
      <c r="L468" s="10"/>
      <c r="M468" s="10"/>
      <c r="N468" s="396">
        <f>'Og s3a'!G1179</f>
        <v>0</v>
      </c>
      <c r="O468" s="237">
        <f>'Og s3a'!H1179</f>
        <v>0</v>
      </c>
      <c r="P468" s="398">
        <f>'Og s3a'!D1179</f>
        <v>0</v>
      </c>
      <c r="Q468" s="10"/>
      <c r="R468" s="306"/>
      <c r="S468" s="306"/>
      <c r="T468" s="306"/>
      <c r="U468" s="10"/>
      <c r="V468" s="10"/>
      <c r="W468" s="10"/>
      <c r="X468" s="10"/>
      <c r="Y468" s="10"/>
      <c r="Z468" s="10"/>
      <c r="AA468" s="10"/>
      <c r="AB468" s="10"/>
    </row>
    <row r="469" spans="1:28" ht="14.25" customHeight="1">
      <c r="A469" s="1253" t="str">
        <f>A468</f>
        <v/>
      </c>
      <c r="B469" s="57"/>
      <c r="C469" s="2146"/>
      <c r="D469" s="2148"/>
      <c r="E469" s="2146"/>
      <c r="F469" s="234"/>
      <c r="G469" s="1666">
        <f>Import!Q1168</f>
        <v>0</v>
      </c>
      <c r="H469" s="234"/>
      <c r="I469" s="234"/>
      <c r="J469" s="234"/>
      <c r="K469" s="234"/>
      <c r="L469" s="10"/>
      <c r="M469" s="10"/>
      <c r="N469" s="397"/>
      <c r="O469" s="233"/>
      <c r="P469" s="419"/>
      <c r="Q469" s="10"/>
      <c r="R469" s="306"/>
      <c r="S469" s="306"/>
      <c r="T469" s="306"/>
      <c r="U469" s="10"/>
      <c r="V469" s="10"/>
      <c r="W469" s="10"/>
      <c r="X469" s="10"/>
      <c r="Y469" s="10"/>
      <c r="Z469" s="10"/>
      <c r="AA469" s="10"/>
      <c r="AB469" s="10"/>
    </row>
    <row r="470" spans="1:28" ht="24.75" customHeight="1">
      <c r="A470" s="1253" t="str">
        <f>IF(E470&gt;0,"Wypełnione","")</f>
        <v/>
      </c>
      <c r="B470" s="57"/>
      <c r="C470" s="2145">
        <f>'Og s3a'!C1181</f>
        <v>0</v>
      </c>
      <c r="D470" s="2147">
        <f>'Og s3a'!E1181</f>
        <v>0</v>
      </c>
      <c r="E470" s="2145">
        <f>'Og s3a'!F1181</f>
        <v>0</v>
      </c>
      <c r="F470" s="435">
        <f>O470</f>
        <v>0</v>
      </c>
      <c r="G470" s="435">
        <f t="shared" si="6"/>
        <v>0</v>
      </c>
      <c r="H470" s="236"/>
      <c r="I470" s="236"/>
      <c r="J470" s="236"/>
      <c r="K470" s="236"/>
      <c r="L470" s="10"/>
      <c r="M470" s="10"/>
      <c r="N470" s="396">
        <f>'Og s3a'!G1181</f>
        <v>0</v>
      </c>
      <c r="O470" s="237">
        <f>'Og s3a'!H1181</f>
        <v>0</v>
      </c>
      <c r="P470" s="398">
        <f>'Og s3a'!D1181</f>
        <v>0</v>
      </c>
      <c r="Q470" s="10"/>
      <c r="R470" s="306"/>
      <c r="S470" s="306"/>
      <c r="T470" s="306"/>
      <c r="U470" s="10"/>
      <c r="V470" s="10"/>
      <c r="W470" s="10"/>
      <c r="X470" s="10"/>
      <c r="Y470" s="10"/>
      <c r="Z470" s="10"/>
      <c r="AA470" s="10"/>
      <c r="AB470" s="10"/>
    </row>
    <row r="471" spans="1:28" ht="14.25" customHeight="1">
      <c r="A471" s="1253" t="str">
        <f>A470</f>
        <v/>
      </c>
      <c r="B471" s="57"/>
      <c r="C471" s="2146"/>
      <c r="D471" s="2148"/>
      <c r="E471" s="2146"/>
      <c r="F471" s="234"/>
      <c r="G471" s="1666">
        <f>Import!Q1170</f>
        <v>0</v>
      </c>
      <c r="H471" s="234"/>
      <c r="I471" s="234"/>
      <c r="J471" s="234"/>
      <c r="K471" s="234"/>
      <c r="L471" s="10"/>
      <c r="M471" s="10"/>
      <c r="N471" s="397"/>
      <c r="O471" s="233"/>
      <c r="P471" s="419"/>
      <c r="Q471" s="10"/>
      <c r="R471" s="306"/>
      <c r="S471" s="306"/>
      <c r="T471" s="306"/>
      <c r="U471" s="10"/>
      <c r="V471" s="10"/>
      <c r="W471" s="10"/>
      <c r="X471" s="10"/>
      <c r="Y471" s="10"/>
      <c r="Z471" s="10"/>
      <c r="AA471" s="10"/>
      <c r="AB471" s="10"/>
    </row>
    <row r="472" spans="1:28" ht="24.75" customHeight="1">
      <c r="A472" s="1253" t="str">
        <f>IF(E472&gt;0,"Wypełnione","")</f>
        <v/>
      </c>
      <c r="B472" s="57"/>
      <c r="C472" s="2145">
        <f>'Og s3a'!C1183</f>
        <v>0</v>
      </c>
      <c r="D472" s="2147">
        <f>'Og s3a'!E1183</f>
        <v>0</v>
      </c>
      <c r="E472" s="2145">
        <f>'Og s3a'!F1183</f>
        <v>0</v>
      </c>
      <c r="F472" s="435">
        <f>O472</f>
        <v>0</v>
      </c>
      <c r="G472" s="435">
        <f t="shared" si="6"/>
        <v>0</v>
      </c>
      <c r="H472" s="236"/>
      <c r="I472" s="236"/>
      <c r="J472" s="236"/>
      <c r="K472" s="236"/>
      <c r="L472" s="10"/>
      <c r="M472" s="10"/>
      <c r="N472" s="396">
        <f>'Og s3a'!G1183</f>
        <v>0</v>
      </c>
      <c r="O472" s="237">
        <f>'Og s3a'!H1183</f>
        <v>0</v>
      </c>
      <c r="P472" s="398">
        <f>'Og s3a'!D1183</f>
        <v>0</v>
      </c>
      <c r="Q472" s="10"/>
      <c r="R472" s="306"/>
      <c r="S472" s="306"/>
      <c r="T472" s="306"/>
      <c r="U472" s="10"/>
      <c r="V472" s="10"/>
      <c r="W472" s="10"/>
      <c r="X472" s="10"/>
      <c r="Y472" s="10"/>
      <c r="Z472" s="10"/>
      <c r="AA472" s="10"/>
      <c r="AB472" s="10"/>
    </row>
    <row r="473" spans="1:28" ht="14.25" customHeight="1">
      <c r="A473" s="1253" t="str">
        <f>A472</f>
        <v/>
      </c>
      <c r="B473" s="57"/>
      <c r="C473" s="2146"/>
      <c r="D473" s="2148"/>
      <c r="E473" s="2146"/>
      <c r="F473" s="234"/>
      <c r="G473" s="1666">
        <f>Import!Q1172</f>
        <v>0</v>
      </c>
      <c r="H473" s="234"/>
      <c r="I473" s="234"/>
      <c r="J473" s="234"/>
      <c r="K473" s="234"/>
      <c r="L473" s="10"/>
      <c r="M473" s="10"/>
      <c r="N473" s="397"/>
      <c r="O473" s="233"/>
      <c r="P473" s="419"/>
      <c r="Q473" s="10"/>
      <c r="R473" s="306"/>
      <c r="S473" s="306"/>
      <c r="T473" s="306"/>
      <c r="U473" s="10"/>
      <c r="V473" s="10"/>
      <c r="W473" s="10"/>
      <c r="X473" s="10"/>
      <c r="Y473" s="10"/>
      <c r="Z473" s="10"/>
      <c r="AA473" s="10"/>
      <c r="AB473" s="10"/>
    </row>
    <row r="474" spans="1:28" ht="24.75" customHeight="1">
      <c r="A474" s="1253" t="str">
        <f>IF(E474&gt;0,"Wypełnione","")</f>
        <v/>
      </c>
      <c r="B474" s="57"/>
      <c r="C474" s="2145">
        <f>'Og s3a'!C1185</f>
        <v>0</v>
      </c>
      <c r="D474" s="2147">
        <f>'Og s3a'!E1185</f>
        <v>0</v>
      </c>
      <c r="E474" s="2145">
        <f>'Og s3a'!F1185</f>
        <v>0</v>
      </c>
      <c r="F474" s="435">
        <f>O474</f>
        <v>0</v>
      </c>
      <c r="G474" s="435">
        <f t="shared" si="6"/>
        <v>0</v>
      </c>
      <c r="H474" s="236"/>
      <c r="I474" s="236"/>
      <c r="J474" s="236"/>
      <c r="K474" s="236"/>
      <c r="L474" s="10"/>
      <c r="M474" s="10"/>
      <c r="N474" s="396">
        <f>'Og s3a'!G1185</f>
        <v>0</v>
      </c>
      <c r="O474" s="237">
        <f>'Og s3a'!H1185</f>
        <v>0</v>
      </c>
      <c r="P474" s="398">
        <f>'Og s3a'!D1185</f>
        <v>0</v>
      </c>
      <c r="Q474" s="10"/>
      <c r="R474" s="306"/>
      <c r="S474" s="306"/>
      <c r="T474" s="306"/>
      <c r="U474" s="10"/>
      <c r="V474" s="10"/>
      <c r="W474" s="10"/>
      <c r="X474" s="10"/>
      <c r="Y474" s="10"/>
      <c r="Z474" s="10"/>
      <c r="AA474" s="10"/>
      <c r="AB474" s="10"/>
    </row>
    <row r="475" spans="1:28" ht="14.25" customHeight="1">
      <c r="A475" s="1253" t="str">
        <f>A474</f>
        <v/>
      </c>
      <c r="B475" s="57"/>
      <c r="C475" s="2146"/>
      <c r="D475" s="2148"/>
      <c r="E475" s="2146"/>
      <c r="F475" s="234"/>
      <c r="G475" s="1666">
        <f>Import!Q1174</f>
        <v>0</v>
      </c>
      <c r="H475" s="234"/>
      <c r="I475" s="234"/>
      <c r="J475" s="234"/>
      <c r="K475" s="234"/>
      <c r="L475" s="10"/>
      <c r="M475" s="10"/>
      <c r="N475" s="397"/>
      <c r="O475" s="233"/>
      <c r="P475" s="419"/>
      <c r="Q475" s="10"/>
      <c r="R475" s="306"/>
      <c r="S475" s="306"/>
      <c r="T475" s="306"/>
      <c r="U475" s="10"/>
      <c r="V475" s="10"/>
      <c r="W475" s="10"/>
      <c r="X475" s="10"/>
      <c r="Y475" s="10"/>
      <c r="Z475" s="10"/>
      <c r="AA475" s="10"/>
      <c r="AB475" s="10"/>
    </row>
    <row r="476" spans="1:28" ht="24.75" customHeight="1">
      <c r="A476" s="1253" t="str">
        <f>IF(E476&gt;0,"Wypełnione","")</f>
        <v/>
      </c>
      <c r="B476" s="57"/>
      <c r="C476" s="2145">
        <f>'Og s3a'!C1187</f>
        <v>0</v>
      </c>
      <c r="D476" s="2147">
        <f>'Og s3a'!E1187</f>
        <v>0</v>
      </c>
      <c r="E476" s="2145">
        <f>'Og s3a'!F1187</f>
        <v>0</v>
      </c>
      <c r="F476" s="435">
        <f>O476</f>
        <v>0</v>
      </c>
      <c r="G476" s="435">
        <f t="shared" si="6"/>
        <v>0</v>
      </c>
      <c r="H476" s="236"/>
      <c r="I476" s="236"/>
      <c r="J476" s="236"/>
      <c r="K476" s="236"/>
      <c r="L476" s="10"/>
      <c r="M476" s="10"/>
      <c r="N476" s="396">
        <f>'Og s3a'!G1187</f>
        <v>0</v>
      </c>
      <c r="O476" s="237">
        <f>'Og s3a'!H1187</f>
        <v>0</v>
      </c>
      <c r="P476" s="398">
        <f>'Og s3a'!D1187</f>
        <v>0</v>
      </c>
      <c r="Q476" s="10"/>
      <c r="R476" s="306"/>
      <c r="S476" s="306"/>
      <c r="T476" s="306"/>
      <c r="U476" s="10"/>
      <c r="V476" s="10"/>
      <c r="W476" s="10"/>
      <c r="X476" s="10"/>
      <c r="Y476" s="10"/>
      <c r="Z476" s="10"/>
      <c r="AA476" s="10"/>
      <c r="AB476" s="10"/>
    </row>
    <row r="477" spans="1:28" ht="14.25" customHeight="1">
      <c r="A477" s="1253" t="str">
        <f>A476</f>
        <v/>
      </c>
      <c r="B477" s="57"/>
      <c r="C477" s="2146"/>
      <c r="D477" s="2148"/>
      <c r="E477" s="2146"/>
      <c r="F477" s="234"/>
      <c r="G477" s="1666">
        <f>Import!Q1176</f>
        <v>0</v>
      </c>
      <c r="H477" s="234"/>
      <c r="I477" s="234"/>
      <c r="J477" s="234"/>
      <c r="K477" s="234"/>
      <c r="L477" s="10"/>
      <c r="M477" s="10"/>
      <c r="N477" s="397"/>
      <c r="O477" s="233"/>
      <c r="P477" s="419"/>
      <c r="Q477" s="10"/>
      <c r="R477" s="306"/>
      <c r="S477" s="306"/>
      <c r="T477" s="306"/>
      <c r="U477" s="10"/>
      <c r="V477" s="10"/>
      <c r="W477" s="10"/>
      <c r="X477" s="10"/>
      <c r="Y477" s="10"/>
      <c r="Z477" s="10"/>
      <c r="AA477" s="10"/>
      <c r="AB477" s="10"/>
    </row>
    <row r="478" spans="1:28" ht="24.75" customHeight="1">
      <c r="A478" s="1253" t="str">
        <f>IF(E478&gt;0,"Wypełnione","")</f>
        <v/>
      </c>
      <c r="B478" s="57"/>
      <c r="C478" s="2145">
        <f>'Og s3a'!C1189</f>
        <v>0</v>
      </c>
      <c r="D478" s="2147">
        <f>'Og s3a'!E1189</f>
        <v>0</v>
      </c>
      <c r="E478" s="2145">
        <f>'Og s3a'!F1189</f>
        <v>0</v>
      </c>
      <c r="F478" s="435">
        <f>O478</f>
        <v>0</v>
      </c>
      <c r="G478" s="435">
        <f t="shared" si="6"/>
        <v>0</v>
      </c>
      <c r="H478" s="236"/>
      <c r="I478" s="236"/>
      <c r="J478" s="236"/>
      <c r="K478" s="236"/>
      <c r="L478" s="10"/>
      <c r="M478" s="10"/>
      <c r="N478" s="396">
        <f>'Og s3a'!G1189</f>
        <v>0</v>
      </c>
      <c r="O478" s="237">
        <f>'Og s3a'!H1189</f>
        <v>0</v>
      </c>
      <c r="P478" s="398">
        <f>'Og s3a'!D1189</f>
        <v>0</v>
      </c>
      <c r="Q478" s="10"/>
      <c r="R478" s="306"/>
      <c r="S478" s="306"/>
      <c r="T478" s="306"/>
      <c r="U478" s="10"/>
      <c r="V478" s="10"/>
      <c r="W478" s="10"/>
      <c r="X478" s="10"/>
      <c r="Y478" s="10"/>
      <c r="Z478" s="10"/>
      <c r="AA478" s="10"/>
      <c r="AB478" s="10"/>
    </row>
    <row r="479" spans="1:28" ht="14.25" customHeight="1">
      <c r="A479" s="1253" t="str">
        <f>A478</f>
        <v/>
      </c>
      <c r="B479" s="57"/>
      <c r="C479" s="2146"/>
      <c r="D479" s="2148"/>
      <c r="E479" s="2146"/>
      <c r="F479" s="234"/>
      <c r="G479" s="1666">
        <f>Import!Q1178</f>
        <v>0</v>
      </c>
      <c r="H479" s="234"/>
      <c r="I479" s="234"/>
      <c r="J479" s="234"/>
      <c r="K479" s="234"/>
      <c r="L479" s="10"/>
      <c r="M479" s="10"/>
      <c r="N479" s="397"/>
      <c r="O479" s="233"/>
      <c r="P479" s="419"/>
      <c r="Q479" s="10"/>
      <c r="R479" s="306"/>
      <c r="S479" s="306"/>
      <c r="T479" s="306"/>
      <c r="U479" s="10"/>
      <c r="V479" s="10"/>
      <c r="W479" s="10"/>
      <c r="X479" s="10"/>
      <c r="Y479" s="10"/>
      <c r="Z479" s="10"/>
      <c r="AA479" s="10"/>
      <c r="AB479" s="10"/>
    </row>
    <row r="480" spans="1:28" ht="24.75" customHeight="1">
      <c r="A480" s="1253" t="str">
        <f>IF(E480&gt;0,"Wypełnione","")</f>
        <v/>
      </c>
      <c r="B480" s="57"/>
      <c r="C480" s="2145">
        <f>'Og s3a'!C1191</f>
        <v>0</v>
      </c>
      <c r="D480" s="2147">
        <f>'Og s3a'!E1191</f>
        <v>0</v>
      </c>
      <c r="E480" s="2145">
        <f>'Og s3a'!F1191</f>
        <v>0</v>
      </c>
      <c r="F480" s="435">
        <f>O480</f>
        <v>0</v>
      </c>
      <c r="G480" s="435">
        <f t="shared" si="6"/>
        <v>0</v>
      </c>
      <c r="H480" s="236"/>
      <c r="I480" s="236"/>
      <c r="J480" s="236"/>
      <c r="K480" s="236"/>
      <c r="L480" s="10"/>
      <c r="M480" s="10"/>
      <c r="N480" s="396">
        <f>'Og s3a'!G1191</f>
        <v>0</v>
      </c>
      <c r="O480" s="237">
        <f>'Og s3a'!H1191</f>
        <v>0</v>
      </c>
      <c r="P480" s="398">
        <f>'Og s3a'!D1191</f>
        <v>0</v>
      </c>
      <c r="Q480" s="10"/>
      <c r="R480" s="306"/>
      <c r="S480" s="306"/>
      <c r="T480" s="306"/>
      <c r="U480" s="10"/>
      <c r="V480" s="10"/>
      <c r="W480" s="10"/>
      <c r="X480" s="10"/>
      <c r="Y480" s="10"/>
      <c r="Z480" s="10"/>
      <c r="AA480" s="10"/>
      <c r="AB480" s="10"/>
    </row>
    <row r="481" spans="1:28" ht="14.25" customHeight="1">
      <c r="A481" s="1253" t="str">
        <f>A480</f>
        <v/>
      </c>
      <c r="B481" s="57"/>
      <c r="C481" s="2146"/>
      <c r="D481" s="2148"/>
      <c r="E481" s="2146"/>
      <c r="F481" s="234"/>
      <c r="G481" s="1666">
        <f>Import!Q1180</f>
        <v>0</v>
      </c>
      <c r="H481" s="234"/>
      <c r="I481" s="234"/>
      <c r="J481" s="234"/>
      <c r="K481" s="234"/>
      <c r="L481" s="10"/>
      <c r="M481" s="10"/>
      <c r="N481" s="397"/>
      <c r="O481" s="233"/>
      <c r="P481" s="419"/>
      <c r="Q481" s="10"/>
      <c r="R481" s="306"/>
      <c r="S481" s="306"/>
      <c r="T481" s="306"/>
      <c r="U481" s="10"/>
      <c r="V481" s="10"/>
      <c r="W481" s="10"/>
      <c r="X481" s="10"/>
      <c r="Y481" s="10"/>
      <c r="Z481" s="10"/>
      <c r="AA481" s="10"/>
      <c r="AB481" s="10"/>
    </row>
    <row r="482" spans="1:28" ht="24.75" customHeight="1">
      <c r="A482" s="1253" t="str">
        <f>IF(E482&gt;0,"Wypełnione","")</f>
        <v/>
      </c>
      <c r="B482" s="57"/>
      <c r="C482" s="2145">
        <f>'Og s3a'!C1193</f>
        <v>0</v>
      </c>
      <c r="D482" s="2147">
        <f>'Og s3a'!E1193</f>
        <v>0</v>
      </c>
      <c r="E482" s="2145">
        <f>'Og s3a'!F1193</f>
        <v>0</v>
      </c>
      <c r="F482" s="435">
        <f>O482</f>
        <v>0</v>
      </c>
      <c r="G482" s="435">
        <f t="shared" si="6"/>
        <v>0</v>
      </c>
      <c r="H482" s="236"/>
      <c r="I482" s="236"/>
      <c r="J482" s="236"/>
      <c r="K482" s="236"/>
      <c r="L482" s="10"/>
      <c r="M482" s="10"/>
      <c r="N482" s="396">
        <f>'Og s3a'!G1193</f>
        <v>0</v>
      </c>
      <c r="O482" s="237">
        <f>'Og s3a'!H1193</f>
        <v>0</v>
      </c>
      <c r="P482" s="398">
        <f>'Og s3a'!D1193</f>
        <v>0</v>
      </c>
      <c r="Q482" s="10"/>
      <c r="R482" s="306"/>
      <c r="S482" s="306"/>
      <c r="T482" s="306"/>
      <c r="U482" s="10"/>
      <c r="V482" s="10"/>
      <c r="W482" s="10"/>
      <c r="X482" s="10"/>
      <c r="Y482" s="10"/>
      <c r="Z482" s="10"/>
      <c r="AA482" s="10"/>
      <c r="AB482" s="10"/>
    </row>
    <row r="483" spans="1:28" ht="14.25" customHeight="1">
      <c r="A483" s="1253" t="str">
        <f>A482</f>
        <v/>
      </c>
      <c r="B483" s="57"/>
      <c r="C483" s="2146"/>
      <c r="D483" s="2148"/>
      <c r="E483" s="2146"/>
      <c r="F483" s="234"/>
      <c r="G483" s="1666">
        <f>Import!Q1182</f>
        <v>0</v>
      </c>
      <c r="H483" s="234"/>
      <c r="I483" s="234"/>
      <c r="J483" s="234"/>
      <c r="K483" s="234"/>
      <c r="L483" s="10"/>
      <c r="M483" s="10"/>
      <c r="N483" s="397"/>
      <c r="O483" s="233"/>
      <c r="P483" s="419"/>
      <c r="Q483" s="10"/>
      <c r="R483" s="306"/>
      <c r="S483" s="306"/>
      <c r="T483" s="306"/>
      <c r="U483" s="10"/>
      <c r="V483" s="10"/>
      <c r="W483" s="10"/>
      <c r="X483" s="10"/>
      <c r="Y483" s="10"/>
      <c r="Z483" s="10"/>
      <c r="AA483" s="10"/>
      <c r="AB483" s="10"/>
    </row>
    <row r="484" spans="1:28" ht="24.75" customHeight="1">
      <c r="A484" s="1253" t="str">
        <f>IF(E484&gt;0,"Wypełnione","")</f>
        <v/>
      </c>
      <c r="B484" s="57"/>
      <c r="C484" s="2145">
        <f>'Og s3a'!C1195</f>
        <v>0</v>
      </c>
      <c r="D484" s="2147">
        <f>'Og s3a'!E1195</f>
        <v>0</v>
      </c>
      <c r="E484" s="2145">
        <f>'Og s3a'!F1195</f>
        <v>0</v>
      </c>
      <c r="F484" s="435">
        <f>O484</f>
        <v>0</v>
      </c>
      <c r="G484" s="435">
        <f t="shared" si="6"/>
        <v>0</v>
      </c>
      <c r="H484" s="236"/>
      <c r="I484" s="236"/>
      <c r="J484" s="236"/>
      <c r="K484" s="236"/>
      <c r="L484" s="10"/>
      <c r="M484" s="10"/>
      <c r="N484" s="396">
        <f>'Og s3a'!G1195</f>
        <v>0</v>
      </c>
      <c r="O484" s="237">
        <f>'Og s3a'!H1195</f>
        <v>0</v>
      </c>
      <c r="P484" s="398">
        <f>'Og s3a'!D1195</f>
        <v>0</v>
      </c>
      <c r="Q484" s="10"/>
      <c r="R484" s="306"/>
      <c r="S484" s="306"/>
      <c r="T484" s="306"/>
      <c r="U484" s="10"/>
      <c r="V484" s="10"/>
      <c r="W484" s="10"/>
      <c r="X484" s="10"/>
      <c r="Y484" s="10"/>
      <c r="Z484" s="10"/>
      <c r="AA484" s="10"/>
      <c r="AB484" s="10"/>
    </row>
    <row r="485" spans="1:28" ht="14.25" customHeight="1">
      <c r="A485" s="1253" t="str">
        <f>A484</f>
        <v/>
      </c>
      <c r="B485" s="57"/>
      <c r="C485" s="2146"/>
      <c r="D485" s="2148"/>
      <c r="E485" s="2146"/>
      <c r="F485" s="234"/>
      <c r="G485" s="1666">
        <f>Import!Q1184</f>
        <v>0</v>
      </c>
      <c r="H485" s="234"/>
      <c r="I485" s="234"/>
      <c r="J485" s="234"/>
      <c r="K485" s="234"/>
      <c r="L485" s="10"/>
      <c r="M485" s="10"/>
      <c r="N485" s="397"/>
      <c r="O485" s="233"/>
      <c r="P485" s="419"/>
      <c r="Q485" s="10"/>
      <c r="R485" s="306"/>
      <c r="S485" s="306"/>
      <c r="T485" s="306"/>
      <c r="U485" s="10"/>
      <c r="V485" s="10"/>
      <c r="W485" s="10"/>
      <c r="X485" s="10"/>
      <c r="Y485" s="10"/>
      <c r="Z485" s="10"/>
      <c r="AA485" s="10"/>
      <c r="AB485" s="10"/>
    </row>
    <row r="486" spans="1:28" ht="24.75" customHeight="1">
      <c r="A486" s="1253" t="str">
        <f>IF(E486&gt;0,"Wypełnione","")</f>
        <v/>
      </c>
      <c r="B486" s="57"/>
      <c r="C486" s="2145">
        <f>'Og s3a'!C1197</f>
        <v>0</v>
      </c>
      <c r="D486" s="2147">
        <f>'Og s3a'!E1197</f>
        <v>0</v>
      </c>
      <c r="E486" s="2145">
        <f>'Og s3a'!F1197</f>
        <v>0</v>
      </c>
      <c r="F486" s="435">
        <f>O486</f>
        <v>0</v>
      </c>
      <c r="G486" s="435">
        <f t="shared" si="6"/>
        <v>0</v>
      </c>
      <c r="H486" s="236"/>
      <c r="I486" s="236"/>
      <c r="J486" s="236"/>
      <c r="K486" s="236"/>
      <c r="L486" s="10"/>
      <c r="M486" s="10"/>
      <c r="N486" s="396">
        <f>'Og s3a'!G1197</f>
        <v>0</v>
      </c>
      <c r="O486" s="237">
        <f>'Og s3a'!H1197</f>
        <v>0</v>
      </c>
      <c r="P486" s="398">
        <f>'Og s3a'!D1197</f>
        <v>0</v>
      </c>
      <c r="Q486" s="10"/>
      <c r="R486" s="306"/>
      <c r="S486" s="306"/>
      <c r="T486" s="306"/>
      <c r="U486" s="10"/>
      <c r="V486" s="10"/>
      <c r="W486" s="10"/>
      <c r="X486" s="10"/>
      <c r="Y486" s="10"/>
      <c r="Z486" s="10"/>
      <c r="AA486" s="10"/>
      <c r="AB486" s="10"/>
    </row>
    <row r="487" spans="1:28" ht="14.25" customHeight="1">
      <c r="A487" s="1253" t="str">
        <f>A486</f>
        <v/>
      </c>
      <c r="B487" s="57"/>
      <c r="C487" s="2146"/>
      <c r="D487" s="2148"/>
      <c r="E487" s="2146"/>
      <c r="F487" s="234"/>
      <c r="G487" s="1666">
        <f>Import!Q1186</f>
        <v>0</v>
      </c>
      <c r="H487" s="234"/>
      <c r="I487" s="234"/>
      <c r="J487" s="234"/>
      <c r="K487" s="234"/>
      <c r="L487" s="10"/>
      <c r="M487" s="10"/>
      <c r="N487" s="397"/>
      <c r="O487" s="233"/>
      <c r="P487" s="419"/>
      <c r="Q487" s="10"/>
      <c r="R487" s="306"/>
      <c r="S487" s="306"/>
      <c r="T487" s="306"/>
      <c r="U487" s="10"/>
      <c r="V487" s="10"/>
      <c r="W487" s="10"/>
      <c r="X487" s="10"/>
      <c r="Y487" s="10"/>
      <c r="Z487" s="10"/>
      <c r="AA487" s="10"/>
      <c r="AB487" s="10"/>
    </row>
    <row r="488" spans="1:28" ht="24.75" customHeight="1">
      <c r="A488" s="1253" t="str">
        <f>IF(E488&gt;0,"Wypełnione","")</f>
        <v/>
      </c>
      <c r="B488" s="57"/>
      <c r="C488" s="2145">
        <f>'Og s3a'!C1199</f>
        <v>0</v>
      </c>
      <c r="D488" s="2147">
        <f>'Og s3a'!E1199</f>
        <v>0</v>
      </c>
      <c r="E488" s="2145">
        <f>'Og s3a'!F1199</f>
        <v>0</v>
      </c>
      <c r="F488" s="435">
        <f>O488</f>
        <v>0</v>
      </c>
      <c r="G488" s="435">
        <f t="shared" ref="G488:G550" si="7">P488</f>
        <v>0</v>
      </c>
      <c r="H488" s="236"/>
      <c r="I488" s="236"/>
      <c r="J488" s="236"/>
      <c r="K488" s="236"/>
      <c r="L488" s="10"/>
      <c r="M488" s="10"/>
      <c r="N488" s="396">
        <f>'Og s3a'!G1199</f>
        <v>0</v>
      </c>
      <c r="O488" s="237">
        <f>'Og s3a'!H1199</f>
        <v>0</v>
      </c>
      <c r="P488" s="398">
        <f>'Og s3a'!D1199</f>
        <v>0</v>
      </c>
      <c r="Q488" s="10"/>
      <c r="R488" s="306"/>
      <c r="S488" s="306"/>
      <c r="T488" s="306"/>
      <c r="U488" s="10"/>
      <c r="V488" s="10"/>
      <c r="W488" s="10"/>
      <c r="X488" s="10"/>
      <c r="Y488" s="10"/>
      <c r="Z488" s="10"/>
      <c r="AA488" s="10"/>
      <c r="AB488" s="10"/>
    </row>
    <row r="489" spans="1:28" ht="14.25" customHeight="1">
      <c r="A489" s="1253" t="str">
        <f>A488</f>
        <v/>
      </c>
      <c r="B489" s="57"/>
      <c r="C489" s="2146"/>
      <c r="D489" s="2148"/>
      <c r="E489" s="2146"/>
      <c r="F489" s="234"/>
      <c r="G489" s="1666">
        <f>Import!Q1188</f>
        <v>0</v>
      </c>
      <c r="H489" s="234"/>
      <c r="I489" s="234"/>
      <c r="J489" s="234"/>
      <c r="K489" s="234"/>
      <c r="L489" s="10"/>
      <c r="M489" s="10"/>
      <c r="N489" s="397"/>
      <c r="O489" s="233"/>
      <c r="P489" s="419"/>
      <c r="Q489" s="10"/>
      <c r="R489" s="306"/>
      <c r="S489" s="306"/>
      <c r="T489" s="306"/>
      <c r="U489" s="10"/>
      <c r="V489" s="10"/>
      <c r="W489" s="10"/>
      <c r="X489" s="10"/>
      <c r="Y489" s="10"/>
      <c r="Z489" s="10"/>
      <c r="AA489" s="10"/>
      <c r="AB489" s="10"/>
    </row>
    <row r="490" spans="1:28" ht="24.75" customHeight="1">
      <c r="A490" s="1253" t="str">
        <f>IF(E490&gt;0,"Wypełnione","")</f>
        <v/>
      </c>
      <c r="B490" s="57"/>
      <c r="C490" s="2145">
        <f>'Og s3a'!C1201</f>
        <v>0</v>
      </c>
      <c r="D490" s="2147">
        <f>'Og s3a'!E1201</f>
        <v>0</v>
      </c>
      <c r="E490" s="2145">
        <f>'Og s3a'!F1201</f>
        <v>0</v>
      </c>
      <c r="F490" s="435">
        <f>O490</f>
        <v>0</v>
      </c>
      <c r="G490" s="435">
        <f t="shared" si="7"/>
        <v>0</v>
      </c>
      <c r="H490" s="236"/>
      <c r="I490" s="236"/>
      <c r="J490" s="236"/>
      <c r="K490" s="236"/>
      <c r="L490" s="10"/>
      <c r="M490" s="10"/>
      <c r="N490" s="396">
        <f>'Og s3a'!G1201</f>
        <v>0</v>
      </c>
      <c r="O490" s="237">
        <f>'Og s3a'!H1201</f>
        <v>0</v>
      </c>
      <c r="P490" s="398">
        <f>'Og s3a'!D1201</f>
        <v>0</v>
      </c>
      <c r="Q490" s="10"/>
      <c r="R490" s="306"/>
      <c r="S490" s="306"/>
      <c r="T490" s="306"/>
      <c r="U490" s="10"/>
      <c r="V490" s="10"/>
      <c r="W490" s="10"/>
      <c r="X490" s="10"/>
      <c r="Y490" s="10"/>
      <c r="Z490" s="10"/>
      <c r="AA490" s="10"/>
      <c r="AB490" s="10"/>
    </row>
    <row r="491" spans="1:28" ht="14.25" customHeight="1">
      <c r="A491" s="1253" t="str">
        <f>A490</f>
        <v/>
      </c>
      <c r="B491" s="57"/>
      <c r="C491" s="2146"/>
      <c r="D491" s="2148"/>
      <c r="E491" s="2146"/>
      <c r="F491" s="234"/>
      <c r="G491" s="1666">
        <f>Import!Q1190</f>
        <v>0</v>
      </c>
      <c r="H491" s="234"/>
      <c r="I491" s="234"/>
      <c r="J491" s="234"/>
      <c r="K491" s="234"/>
      <c r="L491" s="10"/>
      <c r="M491" s="10"/>
      <c r="N491" s="397"/>
      <c r="O491" s="233"/>
      <c r="P491" s="419"/>
      <c r="Q491" s="10"/>
      <c r="R491" s="306"/>
      <c r="S491" s="306"/>
      <c r="T491" s="306"/>
      <c r="U491" s="10"/>
      <c r="V491" s="10"/>
      <c r="W491" s="10"/>
      <c r="X491" s="10"/>
      <c r="Y491" s="10"/>
      <c r="Z491" s="10"/>
      <c r="AA491" s="10"/>
      <c r="AB491" s="10"/>
    </row>
    <row r="492" spans="1:28" ht="24.75" customHeight="1">
      <c r="A492" s="1253" t="str">
        <f>IF(E492&gt;0,"Wypełnione","")</f>
        <v/>
      </c>
      <c r="B492" s="57"/>
      <c r="C492" s="2145">
        <f>'Og s3a'!C1203</f>
        <v>0</v>
      </c>
      <c r="D492" s="2147">
        <f>'Og s3a'!E1203</f>
        <v>0</v>
      </c>
      <c r="E492" s="2145">
        <f>'Og s3a'!F1203</f>
        <v>0</v>
      </c>
      <c r="F492" s="435">
        <f>O492</f>
        <v>0</v>
      </c>
      <c r="G492" s="435">
        <f t="shared" si="7"/>
        <v>0</v>
      </c>
      <c r="H492" s="236"/>
      <c r="I492" s="236"/>
      <c r="J492" s="236"/>
      <c r="K492" s="236"/>
      <c r="L492" s="10"/>
      <c r="M492" s="10"/>
      <c r="N492" s="396">
        <f>'Og s3a'!G1203</f>
        <v>0</v>
      </c>
      <c r="O492" s="237">
        <f>'Og s3a'!H1203</f>
        <v>0</v>
      </c>
      <c r="P492" s="398">
        <f>'Og s3a'!D1203</f>
        <v>0</v>
      </c>
      <c r="Q492" s="10"/>
      <c r="R492" s="306"/>
      <c r="S492" s="306"/>
      <c r="T492" s="306"/>
      <c r="U492" s="10"/>
      <c r="V492" s="10"/>
      <c r="W492" s="10"/>
      <c r="X492" s="10"/>
      <c r="Y492" s="10"/>
      <c r="Z492" s="10"/>
      <c r="AA492" s="10"/>
      <c r="AB492" s="10"/>
    </row>
    <row r="493" spans="1:28" ht="14.25" customHeight="1">
      <c r="A493" s="1253" t="str">
        <f>A492</f>
        <v/>
      </c>
      <c r="B493" s="57"/>
      <c r="C493" s="2146"/>
      <c r="D493" s="2148"/>
      <c r="E493" s="2146"/>
      <c r="F493" s="234"/>
      <c r="G493" s="1666">
        <f>Import!Q1192</f>
        <v>0</v>
      </c>
      <c r="H493" s="234"/>
      <c r="I493" s="234"/>
      <c r="J493" s="234"/>
      <c r="K493" s="234"/>
      <c r="L493" s="10"/>
      <c r="M493" s="10"/>
      <c r="N493" s="397"/>
      <c r="O493" s="233"/>
      <c r="P493" s="419"/>
      <c r="Q493" s="10"/>
      <c r="R493" s="306"/>
      <c r="S493" s="306"/>
      <c r="T493" s="306"/>
      <c r="U493" s="10"/>
      <c r="V493" s="10"/>
      <c r="W493" s="10"/>
      <c r="X493" s="10"/>
      <c r="Y493" s="10"/>
      <c r="Z493" s="10"/>
      <c r="AA493" s="10"/>
      <c r="AB493" s="10"/>
    </row>
    <row r="494" spans="1:28" ht="24.75" customHeight="1">
      <c r="A494" s="1253" t="str">
        <f>IF(E494&gt;0,"Wypełnione","")</f>
        <v/>
      </c>
      <c r="B494" s="57"/>
      <c r="C494" s="2145">
        <f>'Og s3a'!C1205</f>
        <v>0</v>
      </c>
      <c r="D494" s="2147">
        <f>'Og s3a'!E1205</f>
        <v>0</v>
      </c>
      <c r="E494" s="2145">
        <f>'Og s3a'!F1205</f>
        <v>0</v>
      </c>
      <c r="F494" s="435">
        <f>O494</f>
        <v>0</v>
      </c>
      <c r="G494" s="435">
        <f t="shared" si="7"/>
        <v>0</v>
      </c>
      <c r="H494" s="236"/>
      <c r="I494" s="236"/>
      <c r="J494" s="236"/>
      <c r="K494" s="236"/>
      <c r="L494" s="10"/>
      <c r="M494" s="10"/>
      <c r="N494" s="396">
        <f>'Og s3a'!G1205</f>
        <v>0</v>
      </c>
      <c r="O494" s="237">
        <f>'Og s3a'!H1205</f>
        <v>0</v>
      </c>
      <c r="P494" s="398">
        <f>'Og s3a'!D1205</f>
        <v>0</v>
      </c>
      <c r="Q494" s="10"/>
      <c r="R494" s="306"/>
      <c r="S494" s="306"/>
      <c r="T494" s="306"/>
      <c r="U494" s="10"/>
      <c r="V494" s="10"/>
      <c r="W494" s="10"/>
      <c r="X494" s="10"/>
      <c r="Y494" s="10"/>
      <c r="Z494" s="10"/>
      <c r="AA494" s="10"/>
      <c r="AB494" s="10"/>
    </row>
    <row r="495" spans="1:28" ht="14.25" customHeight="1">
      <c r="A495" s="1253" t="str">
        <f>A494</f>
        <v/>
      </c>
      <c r="B495" s="57"/>
      <c r="C495" s="2146"/>
      <c r="D495" s="2148"/>
      <c r="E495" s="2146"/>
      <c r="F495" s="234"/>
      <c r="G495" s="1666">
        <f>Import!Q1194</f>
        <v>0</v>
      </c>
      <c r="H495" s="234"/>
      <c r="I495" s="234"/>
      <c r="J495" s="234"/>
      <c r="K495" s="234"/>
      <c r="L495" s="10"/>
      <c r="M495" s="10"/>
      <c r="N495" s="397"/>
      <c r="O495" s="233"/>
      <c r="P495" s="419"/>
      <c r="Q495" s="10"/>
      <c r="R495" s="306"/>
      <c r="S495" s="306"/>
      <c r="T495" s="306"/>
      <c r="U495" s="10"/>
      <c r="V495" s="10"/>
      <c r="W495" s="10"/>
      <c r="X495" s="10"/>
      <c r="Y495" s="10"/>
      <c r="Z495" s="10"/>
      <c r="AA495" s="10"/>
      <c r="AB495" s="10"/>
    </row>
    <row r="496" spans="1:28" ht="24.75" customHeight="1">
      <c r="A496" s="1253" t="str">
        <f>IF(E496&gt;0,"Wypełnione","")</f>
        <v/>
      </c>
      <c r="B496" s="57"/>
      <c r="C496" s="2145">
        <f>'Og s3a'!C1207</f>
        <v>0</v>
      </c>
      <c r="D496" s="2147">
        <f>'Og s3a'!E1207</f>
        <v>0</v>
      </c>
      <c r="E496" s="2145">
        <f>'Og s3a'!F1207</f>
        <v>0</v>
      </c>
      <c r="F496" s="435">
        <f>O496</f>
        <v>0</v>
      </c>
      <c r="G496" s="435">
        <f t="shared" si="7"/>
        <v>0</v>
      </c>
      <c r="H496" s="236"/>
      <c r="I496" s="236"/>
      <c r="J496" s="236"/>
      <c r="K496" s="236"/>
      <c r="L496" s="10"/>
      <c r="M496" s="10"/>
      <c r="N496" s="396">
        <f>'Og s3a'!G1207</f>
        <v>0</v>
      </c>
      <c r="O496" s="237">
        <f>'Og s3a'!H1207</f>
        <v>0</v>
      </c>
      <c r="P496" s="398">
        <f>'Og s3a'!D1207</f>
        <v>0</v>
      </c>
      <c r="Q496" s="10"/>
      <c r="R496" s="306"/>
      <c r="S496" s="306"/>
      <c r="T496" s="306"/>
      <c r="U496" s="10"/>
      <c r="V496" s="10"/>
      <c r="W496" s="10"/>
      <c r="X496" s="10"/>
      <c r="Y496" s="10"/>
      <c r="Z496" s="10"/>
      <c r="AA496" s="10"/>
      <c r="AB496" s="10"/>
    </row>
    <row r="497" spans="1:28" ht="14.25" customHeight="1">
      <c r="A497" s="1253" t="str">
        <f>A496</f>
        <v/>
      </c>
      <c r="B497" s="57"/>
      <c r="C497" s="2146"/>
      <c r="D497" s="2148"/>
      <c r="E497" s="2146"/>
      <c r="F497" s="234"/>
      <c r="G497" s="1666">
        <f>Import!Q1196</f>
        <v>0</v>
      </c>
      <c r="H497" s="234"/>
      <c r="I497" s="234"/>
      <c r="J497" s="234"/>
      <c r="K497" s="234"/>
      <c r="L497" s="10"/>
      <c r="M497" s="10"/>
      <c r="N497" s="397"/>
      <c r="O497" s="233"/>
      <c r="P497" s="419"/>
      <c r="Q497" s="10"/>
      <c r="R497" s="306"/>
      <c r="S497" s="306"/>
      <c r="T497" s="306"/>
      <c r="U497" s="10"/>
      <c r="V497" s="10"/>
      <c r="W497" s="10"/>
      <c r="X497" s="10"/>
      <c r="Y497" s="10"/>
      <c r="Z497" s="10"/>
      <c r="AA497" s="10"/>
      <c r="AB497" s="10"/>
    </row>
    <row r="498" spans="1:28" ht="24.75" customHeight="1">
      <c r="A498" s="1253" t="str">
        <f>IF(E498&gt;0,"Wypełnione","")</f>
        <v/>
      </c>
      <c r="B498" s="57"/>
      <c r="C498" s="2145">
        <f>'Og s3a'!C1209</f>
        <v>0</v>
      </c>
      <c r="D498" s="2147">
        <f>'Og s3a'!E1209</f>
        <v>0</v>
      </c>
      <c r="E498" s="2145">
        <f>'Og s3a'!F1209</f>
        <v>0</v>
      </c>
      <c r="F498" s="435">
        <f>O498</f>
        <v>0</v>
      </c>
      <c r="G498" s="435">
        <f t="shared" si="7"/>
        <v>0</v>
      </c>
      <c r="H498" s="236"/>
      <c r="I498" s="236"/>
      <c r="J498" s="236"/>
      <c r="K498" s="236"/>
      <c r="L498" s="10"/>
      <c r="M498" s="10"/>
      <c r="N498" s="396">
        <f>'Og s3a'!G1209</f>
        <v>0</v>
      </c>
      <c r="O498" s="237">
        <f>'Og s3a'!H1209</f>
        <v>0</v>
      </c>
      <c r="P498" s="398">
        <f>'Og s3a'!D1209</f>
        <v>0</v>
      </c>
      <c r="Q498" s="10"/>
      <c r="R498" s="306"/>
      <c r="S498" s="306"/>
      <c r="T498" s="306"/>
      <c r="U498" s="10"/>
      <c r="V498" s="10"/>
      <c r="W498" s="10"/>
      <c r="X498" s="10"/>
      <c r="Y498" s="10"/>
      <c r="Z498" s="10"/>
      <c r="AA498" s="10"/>
      <c r="AB498" s="10"/>
    </row>
    <row r="499" spans="1:28" ht="14.25" customHeight="1">
      <c r="A499" s="1253" t="str">
        <f>A498</f>
        <v/>
      </c>
      <c r="B499" s="57"/>
      <c r="C499" s="2146"/>
      <c r="D499" s="2148"/>
      <c r="E499" s="2146"/>
      <c r="F499" s="234"/>
      <c r="G499" s="1666">
        <f>Import!Q1198</f>
        <v>0</v>
      </c>
      <c r="H499" s="234"/>
      <c r="I499" s="234"/>
      <c r="J499" s="234"/>
      <c r="K499" s="234"/>
      <c r="L499" s="10"/>
      <c r="M499" s="10"/>
      <c r="N499" s="397"/>
      <c r="O499" s="233"/>
      <c r="P499" s="419"/>
      <c r="Q499" s="10"/>
      <c r="R499" s="306"/>
      <c r="S499" s="306"/>
      <c r="T499" s="306"/>
      <c r="U499" s="10"/>
      <c r="V499" s="10"/>
      <c r="W499" s="10"/>
      <c r="X499" s="10"/>
      <c r="Y499" s="10"/>
      <c r="Z499" s="10"/>
      <c r="AA499" s="10"/>
      <c r="AB499" s="10"/>
    </row>
    <row r="500" spans="1:28" ht="24.75" customHeight="1">
      <c r="A500" s="1253" t="str">
        <f>IF(E500&gt;0,"Wypełnione","")</f>
        <v/>
      </c>
      <c r="B500" s="57"/>
      <c r="C500" s="2145">
        <f>'Og s3a'!C1211</f>
        <v>0</v>
      </c>
      <c r="D500" s="2147">
        <f>'Og s3a'!E1211</f>
        <v>0</v>
      </c>
      <c r="E500" s="2145">
        <f>'Og s3a'!F1211</f>
        <v>0</v>
      </c>
      <c r="F500" s="435">
        <f>O500</f>
        <v>0</v>
      </c>
      <c r="G500" s="435">
        <f t="shared" si="7"/>
        <v>0</v>
      </c>
      <c r="H500" s="236"/>
      <c r="I500" s="236"/>
      <c r="J500" s="236"/>
      <c r="K500" s="236"/>
      <c r="L500" s="10"/>
      <c r="M500" s="10"/>
      <c r="N500" s="396">
        <f>'Og s3a'!G1211</f>
        <v>0</v>
      </c>
      <c r="O500" s="237">
        <f>'Og s3a'!H1211</f>
        <v>0</v>
      </c>
      <c r="P500" s="398">
        <f>'Og s3a'!D1211</f>
        <v>0</v>
      </c>
      <c r="Q500" s="10"/>
      <c r="R500" s="306"/>
      <c r="S500" s="306"/>
      <c r="T500" s="306"/>
      <c r="U500" s="10"/>
      <c r="V500" s="10"/>
      <c r="W500" s="10"/>
      <c r="X500" s="10"/>
      <c r="Y500" s="10"/>
      <c r="Z500" s="10"/>
      <c r="AA500" s="10"/>
      <c r="AB500" s="10"/>
    </row>
    <row r="501" spans="1:28" ht="14.25" customHeight="1">
      <c r="A501" s="1253" t="str">
        <f>A500</f>
        <v/>
      </c>
      <c r="B501" s="57"/>
      <c r="C501" s="2146"/>
      <c r="D501" s="2148"/>
      <c r="E501" s="2146"/>
      <c r="F501" s="234"/>
      <c r="G501" s="1666">
        <f>Import!Q1200</f>
        <v>0</v>
      </c>
      <c r="H501" s="234"/>
      <c r="I501" s="234"/>
      <c r="J501" s="234"/>
      <c r="K501" s="234"/>
      <c r="L501" s="10"/>
      <c r="M501" s="10"/>
      <c r="N501" s="397"/>
      <c r="O501" s="233"/>
      <c r="P501" s="419"/>
      <c r="Q501" s="10"/>
      <c r="R501" s="306"/>
      <c r="S501" s="306"/>
      <c r="T501" s="306"/>
      <c r="U501" s="10"/>
      <c r="V501" s="10"/>
      <c r="W501" s="10"/>
      <c r="X501" s="10"/>
      <c r="Y501" s="10"/>
      <c r="Z501" s="10"/>
      <c r="AA501" s="10"/>
      <c r="AB501" s="10"/>
    </row>
    <row r="502" spans="1:28" ht="24.75" customHeight="1">
      <c r="A502" s="1253" t="str">
        <f>IF(E502&gt;0,"Wypełnione","")</f>
        <v/>
      </c>
      <c r="B502" s="57"/>
      <c r="C502" s="2145">
        <f>'Og s3a'!C1213</f>
        <v>0</v>
      </c>
      <c r="D502" s="2147">
        <f>'Og s3a'!E1213</f>
        <v>0</v>
      </c>
      <c r="E502" s="2145">
        <f>'Og s3a'!F1213</f>
        <v>0</v>
      </c>
      <c r="F502" s="435">
        <f>O502</f>
        <v>0</v>
      </c>
      <c r="G502" s="435">
        <f t="shared" si="7"/>
        <v>0</v>
      </c>
      <c r="H502" s="236"/>
      <c r="I502" s="236"/>
      <c r="J502" s="236"/>
      <c r="K502" s="236"/>
      <c r="L502" s="10"/>
      <c r="M502" s="10"/>
      <c r="N502" s="396">
        <f>'Og s3a'!G1213</f>
        <v>0</v>
      </c>
      <c r="O502" s="237">
        <f>'Og s3a'!H1213</f>
        <v>0</v>
      </c>
      <c r="P502" s="398">
        <f>'Og s3a'!D1213</f>
        <v>0</v>
      </c>
      <c r="Q502" s="10"/>
      <c r="R502" s="306"/>
      <c r="S502" s="306"/>
      <c r="T502" s="306"/>
      <c r="U502" s="10"/>
      <c r="V502" s="10"/>
      <c r="W502" s="10"/>
      <c r="X502" s="10"/>
      <c r="Y502" s="10"/>
      <c r="Z502" s="10"/>
      <c r="AA502" s="10"/>
      <c r="AB502" s="10"/>
    </row>
    <row r="503" spans="1:28" ht="14.25" customHeight="1">
      <c r="A503" s="1253" t="str">
        <f>A502</f>
        <v/>
      </c>
      <c r="B503" s="57"/>
      <c r="C503" s="2146"/>
      <c r="D503" s="2148"/>
      <c r="E503" s="2146"/>
      <c r="F503" s="234"/>
      <c r="G503" s="1666">
        <f>Import!Q1202</f>
        <v>0</v>
      </c>
      <c r="H503" s="234"/>
      <c r="I503" s="234"/>
      <c r="J503" s="234"/>
      <c r="K503" s="234"/>
      <c r="L503" s="10"/>
      <c r="M503" s="10"/>
      <c r="N503" s="397"/>
      <c r="O503" s="233"/>
      <c r="P503" s="419"/>
      <c r="Q503" s="10"/>
      <c r="R503" s="306"/>
      <c r="S503" s="306"/>
      <c r="T503" s="306"/>
      <c r="U503" s="10"/>
      <c r="V503" s="10"/>
      <c r="W503" s="10"/>
      <c r="X503" s="10"/>
      <c r="Y503" s="10"/>
      <c r="Z503" s="10"/>
      <c r="AA503" s="10"/>
      <c r="AB503" s="10"/>
    </row>
    <row r="504" spans="1:28" ht="24.75" customHeight="1">
      <c r="A504" s="1253" t="str">
        <f>IF(E504&gt;0,"Wypełnione","")</f>
        <v/>
      </c>
      <c r="B504" s="57"/>
      <c r="C504" s="2145">
        <f>'Og s3a'!C1215</f>
        <v>0</v>
      </c>
      <c r="D504" s="2147">
        <f>'Og s3a'!E1215</f>
        <v>0</v>
      </c>
      <c r="E504" s="2145">
        <f>'Og s3a'!F1215</f>
        <v>0</v>
      </c>
      <c r="F504" s="435">
        <f>O504</f>
        <v>0</v>
      </c>
      <c r="G504" s="435">
        <f t="shared" si="7"/>
        <v>0</v>
      </c>
      <c r="H504" s="236"/>
      <c r="I504" s="236"/>
      <c r="J504" s="236"/>
      <c r="K504" s="236"/>
      <c r="L504" s="10"/>
      <c r="M504" s="10"/>
      <c r="N504" s="396">
        <f>'Og s3a'!G1215</f>
        <v>0</v>
      </c>
      <c r="O504" s="237">
        <f>'Og s3a'!H1215</f>
        <v>0</v>
      </c>
      <c r="P504" s="398">
        <f>'Og s3a'!D1215</f>
        <v>0</v>
      </c>
      <c r="Q504" s="10"/>
      <c r="R504" s="306"/>
      <c r="S504" s="306"/>
      <c r="T504" s="306"/>
      <c r="U504" s="10"/>
      <c r="V504" s="10"/>
      <c r="W504" s="10"/>
      <c r="X504" s="10"/>
      <c r="Y504" s="10"/>
      <c r="Z504" s="10"/>
      <c r="AA504" s="10"/>
      <c r="AB504" s="10"/>
    </row>
    <row r="505" spans="1:28" ht="14.25" customHeight="1">
      <c r="A505" s="1253" t="str">
        <f>A504</f>
        <v/>
      </c>
      <c r="B505" s="57"/>
      <c r="C505" s="2146"/>
      <c r="D505" s="2148"/>
      <c r="E505" s="2146"/>
      <c r="F505" s="234"/>
      <c r="G505" s="1666">
        <f>Import!Q1204</f>
        <v>0</v>
      </c>
      <c r="H505" s="234"/>
      <c r="I505" s="234"/>
      <c r="J505" s="234"/>
      <c r="K505" s="234"/>
      <c r="L505" s="10"/>
      <c r="M505" s="10"/>
      <c r="N505" s="397"/>
      <c r="O505" s="233"/>
      <c r="P505" s="419"/>
      <c r="Q505" s="10"/>
      <c r="R505" s="306"/>
      <c r="S505" s="306"/>
      <c r="T505" s="306"/>
      <c r="U505" s="10"/>
      <c r="V505" s="10"/>
      <c r="W505" s="10"/>
      <c r="X505" s="10"/>
      <c r="Y505" s="10"/>
      <c r="Z505" s="10"/>
      <c r="AA505" s="10"/>
      <c r="AB505" s="10"/>
    </row>
    <row r="506" spans="1:28" ht="24.75" customHeight="1">
      <c r="A506" s="1253" t="str">
        <f>IF(E506&gt;0,"Wypełnione","")</f>
        <v/>
      </c>
      <c r="B506" s="57"/>
      <c r="C506" s="2145">
        <f>'Og s3a'!C1217</f>
        <v>0</v>
      </c>
      <c r="D506" s="2147">
        <f>'Og s3a'!E1217</f>
        <v>0</v>
      </c>
      <c r="E506" s="2145">
        <f>'Og s3a'!F1217</f>
        <v>0</v>
      </c>
      <c r="F506" s="435">
        <f>O506</f>
        <v>0</v>
      </c>
      <c r="G506" s="435">
        <f t="shared" si="7"/>
        <v>0</v>
      </c>
      <c r="H506" s="236"/>
      <c r="I506" s="236"/>
      <c r="J506" s="236"/>
      <c r="K506" s="236"/>
      <c r="L506" s="10"/>
      <c r="M506" s="10"/>
      <c r="N506" s="396">
        <f>'Og s3a'!G1217</f>
        <v>0</v>
      </c>
      <c r="O506" s="237">
        <f>'Og s3a'!H1217</f>
        <v>0</v>
      </c>
      <c r="P506" s="398">
        <f>'Og s3a'!D1217</f>
        <v>0</v>
      </c>
      <c r="Q506" s="10"/>
      <c r="R506" s="306"/>
      <c r="S506" s="306"/>
      <c r="T506" s="306"/>
      <c r="U506" s="10"/>
      <c r="V506" s="10"/>
      <c r="W506" s="10"/>
      <c r="X506" s="10"/>
      <c r="Y506" s="10"/>
      <c r="Z506" s="10"/>
      <c r="AA506" s="10"/>
      <c r="AB506" s="10"/>
    </row>
    <row r="507" spans="1:28" ht="14.25" customHeight="1">
      <c r="A507" s="1253" t="str">
        <f>A506</f>
        <v/>
      </c>
      <c r="B507" s="57"/>
      <c r="C507" s="2146"/>
      <c r="D507" s="2148"/>
      <c r="E507" s="2146"/>
      <c r="F507" s="234"/>
      <c r="G507" s="1666">
        <f>Import!Q1206</f>
        <v>0</v>
      </c>
      <c r="H507" s="234"/>
      <c r="I507" s="234"/>
      <c r="J507" s="234"/>
      <c r="K507" s="234"/>
      <c r="L507" s="10"/>
      <c r="M507" s="10"/>
      <c r="N507" s="397"/>
      <c r="O507" s="233"/>
      <c r="P507" s="419"/>
      <c r="Q507" s="10"/>
      <c r="R507" s="306"/>
      <c r="S507" s="306"/>
      <c r="T507" s="306"/>
      <c r="U507" s="10"/>
      <c r="V507" s="10"/>
      <c r="W507" s="10"/>
      <c r="X507" s="10"/>
      <c r="Y507" s="10"/>
      <c r="Z507" s="10"/>
      <c r="AA507" s="10"/>
      <c r="AB507" s="10"/>
    </row>
    <row r="508" spans="1:28" ht="24.75" customHeight="1">
      <c r="A508" s="1253" t="str">
        <f>IF(E508&gt;0,"Wypełnione","")</f>
        <v/>
      </c>
      <c r="B508" s="57"/>
      <c r="C508" s="2145">
        <f>'Og s3a'!C1219</f>
        <v>0</v>
      </c>
      <c r="D508" s="2147">
        <f>'Og s3a'!E1219</f>
        <v>0</v>
      </c>
      <c r="E508" s="2145">
        <f>'Og s3a'!F1219</f>
        <v>0</v>
      </c>
      <c r="F508" s="435">
        <f>O508</f>
        <v>0</v>
      </c>
      <c r="G508" s="435">
        <f t="shared" si="7"/>
        <v>0</v>
      </c>
      <c r="H508" s="236"/>
      <c r="I508" s="236"/>
      <c r="J508" s="236"/>
      <c r="K508" s="236"/>
      <c r="L508" s="10"/>
      <c r="M508" s="10"/>
      <c r="N508" s="396">
        <f>'Og s3a'!G1219</f>
        <v>0</v>
      </c>
      <c r="O508" s="237">
        <f>'Og s3a'!H1219</f>
        <v>0</v>
      </c>
      <c r="P508" s="398">
        <f>'Og s3a'!D1219</f>
        <v>0</v>
      </c>
      <c r="Q508" s="10"/>
      <c r="R508" s="306"/>
      <c r="S508" s="306"/>
      <c r="T508" s="306"/>
      <c r="U508" s="10"/>
      <c r="V508" s="10"/>
      <c r="W508" s="10"/>
      <c r="X508" s="10"/>
      <c r="Y508" s="10"/>
      <c r="Z508" s="10"/>
      <c r="AA508" s="10"/>
      <c r="AB508" s="10"/>
    </row>
    <row r="509" spans="1:28" ht="14.25" customHeight="1">
      <c r="A509" s="1253" t="str">
        <f>A508</f>
        <v/>
      </c>
      <c r="B509" s="57"/>
      <c r="C509" s="2146"/>
      <c r="D509" s="2148"/>
      <c r="E509" s="2146"/>
      <c r="F509" s="234"/>
      <c r="G509" s="1666">
        <f>Import!Q1208</f>
        <v>0</v>
      </c>
      <c r="H509" s="234"/>
      <c r="I509" s="234"/>
      <c r="J509" s="234"/>
      <c r="K509" s="234"/>
      <c r="L509" s="10"/>
      <c r="M509" s="10"/>
      <c r="N509" s="397"/>
      <c r="O509" s="233"/>
      <c r="P509" s="419"/>
      <c r="Q509" s="10"/>
      <c r="R509" s="306"/>
      <c r="S509" s="306"/>
      <c r="T509" s="306"/>
      <c r="U509" s="10"/>
      <c r="V509" s="10"/>
      <c r="W509" s="10"/>
      <c r="X509" s="10"/>
      <c r="Y509" s="10"/>
      <c r="Z509" s="10"/>
      <c r="AA509" s="10"/>
      <c r="AB509" s="10"/>
    </row>
    <row r="510" spans="1:28" ht="24.75" customHeight="1">
      <c r="A510" s="1253" t="str">
        <f>IF(E510&gt;0,"Wypełnione","")</f>
        <v/>
      </c>
      <c r="B510" s="57"/>
      <c r="C510" s="2145">
        <f>'Og s3a'!C1221</f>
        <v>0</v>
      </c>
      <c r="D510" s="2147">
        <f>'Og s3a'!E1221</f>
        <v>0</v>
      </c>
      <c r="E510" s="2145">
        <f>'Og s3a'!F1221</f>
        <v>0</v>
      </c>
      <c r="F510" s="435">
        <f>O510</f>
        <v>0</v>
      </c>
      <c r="G510" s="435">
        <f t="shared" si="7"/>
        <v>0</v>
      </c>
      <c r="H510" s="236"/>
      <c r="I510" s="236"/>
      <c r="J510" s="236"/>
      <c r="K510" s="236"/>
      <c r="L510" s="10"/>
      <c r="M510" s="10"/>
      <c r="N510" s="396">
        <f>'Og s3a'!G1221</f>
        <v>0</v>
      </c>
      <c r="O510" s="237">
        <f>'Og s3a'!H1221</f>
        <v>0</v>
      </c>
      <c r="P510" s="398">
        <f>'Og s3a'!D1221</f>
        <v>0</v>
      </c>
      <c r="Q510" s="10"/>
      <c r="R510" s="306"/>
      <c r="S510" s="306"/>
      <c r="T510" s="306"/>
      <c r="U510" s="10"/>
      <c r="V510" s="10"/>
      <c r="W510" s="10"/>
      <c r="X510" s="10"/>
      <c r="Y510" s="10"/>
      <c r="Z510" s="10"/>
      <c r="AA510" s="10"/>
      <c r="AB510" s="10"/>
    </row>
    <row r="511" spans="1:28" ht="14.25" customHeight="1">
      <c r="A511" s="1253" t="str">
        <f>A510</f>
        <v/>
      </c>
      <c r="B511" s="57"/>
      <c r="C511" s="2146"/>
      <c r="D511" s="2148"/>
      <c r="E511" s="2146"/>
      <c r="F511" s="234"/>
      <c r="G511" s="1666">
        <f>Import!Q1210</f>
        <v>0</v>
      </c>
      <c r="H511" s="234"/>
      <c r="I511" s="234"/>
      <c r="J511" s="234"/>
      <c r="K511" s="234"/>
      <c r="L511" s="10"/>
      <c r="M511" s="10"/>
      <c r="N511" s="397"/>
      <c r="O511" s="233"/>
      <c r="P511" s="419"/>
      <c r="Q511" s="10"/>
      <c r="R511" s="306"/>
      <c r="S511" s="306"/>
      <c r="T511" s="306"/>
      <c r="U511" s="10"/>
      <c r="V511" s="10"/>
      <c r="W511" s="10"/>
      <c r="X511" s="10"/>
      <c r="Y511" s="10"/>
      <c r="Z511" s="10"/>
      <c r="AA511" s="10"/>
      <c r="AB511" s="10"/>
    </row>
    <row r="512" spans="1:28" ht="24.75" customHeight="1">
      <c r="A512" s="1253" t="str">
        <f>IF(E512&gt;0,"Wypełnione","")</f>
        <v/>
      </c>
      <c r="B512" s="57"/>
      <c r="C512" s="2145">
        <f>'Og s3a'!C1223</f>
        <v>0</v>
      </c>
      <c r="D512" s="2147">
        <f>'Og s3a'!E1223</f>
        <v>0</v>
      </c>
      <c r="E512" s="2145">
        <f>'Og s3a'!F1223</f>
        <v>0</v>
      </c>
      <c r="F512" s="435">
        <f>O512</f>
        <v>0</v>
      </c>
      <c r="G512" s="435">
        <f t="shared" si="7"/>
        <v>0</v>
      </c>
      <c r="H512" s="236"/>
      <c r="I512" s="236"/>
      <c r="J512" s="236"/>
      <c r="K512" s="236"/>
      <c r="L512" s="10"/>
      <c r="M512" s="10"/>
      <c r="N512" s="396">
        <f>'Og s3a'!G1223</f>
        <v>0</v>
      </c>
      <c r="O512" s="237">
        <f>'Og s3a'!H1223</f>
        <v>0</v>
      </c>
      <c r="P512" s="398">
        <f>'Og s3a'!D1223</f>
        <v>0</v>
      </c>
      <c r="Q512" s="10"/>
      <c r="R512" s="306"/>
      <c r="S512" s="306"/>
      <c r="T512" s="306"/>
      <c r="U512" s="10"/>
      <c r="V512" s="10"/>
      <c r="W512" s="10"/>
      <c r="X512" s="10"/>
      <c r="Y512" s="10"/>
      <c r="Z512" s="10"/>
      <c r="AA512" s="10"/>
      <c r="AB512" s="10"/>
    </row>
    <row r="513" spans="1:28" ht="14.25" customHeight="1">
      <c r="A513" s="1253" t="str">
        <f>A512</f>
        <v/>
      </c>
      <c r="B513" s="57"/>
      <c r="C513" s="2146"/>
      <c r="D513" s="2148"/>
      <c r="E513" s="2146"/>
      <c r="F513" s="234"/>
      <c r="G513" s="1666">
        <f>Import!Q1212</f>
        <v>0</v>
      </c>
      <c r="H513" s="234"/>
      <c r="I513" s="234"/>
      <c r="J513" s="234"/>
      <c r="K513" s="234"/>
      <c r="L513" s="10"/>
      <c r="M513" s="10"/>
      <c r="N513" s="397"/>
      <c r="O513" s="233"/>
      <c r="P513" s="419"/>
      <c r="Q513" s="10"/>
      <c r="R513" s="306"/>
      <c r="S513" s="306"/>
      <c r="T513" s="306"/>
      <c r="U513" s="10"/>
      <c r="V513" s="10"/>
      <c r="W513" s="10"/>
      <c r="X513" s="10"/>
      <c r="Y513" s="10"/>
      <c r="Z513" s="10"/>
      <c r="AA513" s="10"/>
      <c r="AB513" s="10"/>
    </row>
    <row r="514" spans="1:28" ht="24.75" customHeight="1">
      <c r="A514" s="1253" t="str">
        <f>IF(E514&gt;0,"Wypełnione","")</f>
        <v/>
      </c>
      <c r="B514" s="57"/>
      <c r="C514" s="2145">
        <f>'Og s3a'!C1225</f>
        <v>0</v>
      </c>
      <c r="D514" s="2147">
        <f>'Og s3a'!E1225</f>
        <v>0</v>
      </c>
      <c r="E514" s="2145">
        <f>'Og s3a'!F1225</f>
        <v>0</v>
      </c>
      <c r="F514" s="435">
        <f>O514</f>
        <v>0</v>
      </c>
      <c r="G514" s="435">
        <f t="shared" si="7"/>
        <v>0</v>
      </c>
      <c r="H514" s="236"/>
      <c r="I514" s="236"/>
      <c r="J514" s="236"/>
      <c r="K514" s="236"/>
      <c r="L514" s="10"/>
      <c r="M514" s="10"/>
      <c r="N514" s="396">
        <f>'Og s3a'!G1225</f>
        <v>0</v>
      </c>
      <c r="O514" s="237">
        <f>'Og s3a'!H1225</f>
        <v>0</v>
      </c>
      <c r="P514" s="398">
        <f>'Og s3a'!D1225</f>
        <v>0</v>
      </c>
      <c r="Q514" s="10"/>
      <c r="R514" s="306"/>
      <c r="S514" s="306"/>
      <c r="T514" s="306"/>
      <c r="U514" s="10"/>
      <c r="V514" s="10"/>
      <c r="W514" s="10"/>
      <c r="X514" s="10"/>
      <c r="Y514" s="10"/>
      <c r="Z514" s="10"/>
      <c r="AA514" s="10"/>
      <c r="AB514" s="10"/>
    </row>
    <row r="515" spans="1:28" ht="14.25" customHeight="1">
      <c r="A515" s="1253" t="str">
        <f>A514</f>
        <v/>
      </c>
      <c r="B515" s="57"/>
      <c r="C515" s="2146"/>
      <c r="D515" s="2148"/>
      <c r="E515" s="2146"/>
      <c r="F515" s="234"/>
      <c r="G515" s="1666">
        <f>Import!Q1214</f>
        <v>0</v>
      </c>
      <c r="H515" s="234"/>
      <c r="I515" s="234"/>
      <c r="J515" s="234"/>
      <c r="K515" s="234"/>
      <c r="L515" s="10"/>
      <c r="M515" s="10"/>
      <c r="N515" s="397"/>
      <c r="O515" s="233"/>
      <c r="P515" s="419"/>
      <c r="Q515" s="10"/>
      <c r="R515" s="306"/>
      <c r="S515" s="306"/>
      <c r="T515" s="306"/>
      <c r="U515" s="10"/>
      <c r="V515" s="10"/>
      <c r="W515" s="10"/>
      <c r="X515" s="10"/>
      <c r="Y515" s="10"/>
      <c r="Z515" s="10"/>
      <c r="AA515" s="10"/>
      <c r="AB515" s="10"/>
    </row>
    <row r="516" spans="1:28" ht="24.75" customHeight="1">
      <c r="A516" s="1253" t="str">
        <f>IF(E516&gt;0,"Wypełnione","")</f>
        <v/>
      </c>
      <c r="B516" s="57"/>
      <c r="C516" s="2145">
        <f>'Og s3a'!C1227</f>
        <v>0</v>
      </c>
      <c r="D516" s="2147">
        <f>'Og s3a'!E1227</f>
        <v>0</v>
      </c>
      <c r="E516" s="2145">
        <f>'Og s3a'!F1227</f>
        <v>0</v>
      </c>
      <c r="F516" s="435">
        <f>O516</f>
        <v>0</v>
      </c>
      <c r="G516" s="435">
        <f t="shared" si="7"/>
        <v>0</v>
      </c>
      <c r="H516" s="236"/>
      <c r="I516" s="236"/>
      <c r="J516" s="236"/>
      <c r="K516" s="236"/>
      <c r="L516" s="10"/>
      <c r="M516" s="10"/>
      <c r="N516" s="396">
        <f>'Og s3a'!G1227</f>
        <v>0</v>
      </c>
      <c r="O516" s="237">
        <f>'Og s3a'!H1227</f>
        <v>0</v>
      </c>
      <c r="P516" s="398">
        <f>'Og s3a'!D1227</f>
        <v>0</v>
      </c>
      <c r="Q516" s="10"/>
      <c r="R516" s="306"/>
      <c r="S516" s="306"/>
      <c r="T516" s="306"/>
      <c r="U516" s="10"/>
      <c r="V516" s="10"/>
      <c r="W516" s="10"/>
      <c r="X516" s="10"/>
      <c r="Y516" s="10"/>
      <c r="Z516" s="10"/>
      <c r="AA516" s="10"/>
      <c r="AB516" s="10"/>
    </row>
    <row r="517" spans="1:28" ht="14.25" customHeight="1">
      <c r="A517" s="1253" t="str">
        <f>A516</f>
        <v/>
      </c>
      <c r="B517" s="57"/>
      <c r="C517" s="2146"/>
      <c r="D517" s="2148"/>
      <c r="E517" s="2146"/>
      <c r="F517" s="234"/>
      <c r="G517" s="1666">
        <f>Import!Q1216</f>
        <v>0</v>
      </c>
      <c r="H517" s="234"/>
      <c r="I517" s="234"/>
      <c r="J517" s="234"/>
      <c r="K517" s="234"/>
      <c r="L517" s="10"/>
      <c r="M517" s="10"/>
      <c r="N517" s="397"/>
      <c r="O517" s="233"/>
      <c r="P517" s="419"/>
      <c r="Q517" s="10"/>
      <c r="R517" s="306"/>
      <c r="S517" s="306"/>
      <c r="T517" s="306"/>
      <c r="U517" s="10"/>
      <c r="V517" s="10"/>
      <c r="W517" s="10"/>
      <c r="X517" s="10"/>
      <c r="Y517" s="10"/>
      <c r="Z517" s="10"/>
      <c r="AA517" s="10"/>
      <c r="AB517" s="10"/>
    </row>
    <row r="518" spans="1:28" ht="24.75" customHeight="1">
      <c r="A518" s="1253" t="str">
        <f>IF(E518&gt;0,"Wypełnione","")</f>
        <v/>
      </c>
      <c r="B518" s="57"/>
      <c r="C518" s="2145">
        <f>'Og s3a'!C1229</f>
        <v>0</v>
      </c>
      <c r="D518" s="2147">
        <f>'Og s3a'!E1229</f>
        <v>0</v>
      </c>
      <c r="E518" s="2145">
        <f>'Og s3a'!F1229</f>
        <v>0</v>
      </c>
      <c r="F518" s="435">
        <f>O518</f>
        <v>0</v>
      </c>
      <c r="G518" s="435">
        <f t="shared" si="7"/>
        <v>0</v>
      </c>
      <c r="H518" s="236"/>
      <c r="I518" s="236"/>
      <c r="J518" s="236"/>
      <c r="K518" s="236"/>
      <c r="L518" s="10"/>
      <c r="M518" s="10"/>
      <c r="N518" s="396">
        <f>'Og s3a'!G1229</f>
        <v>0</v>
      </c>
      <c r="O518" s="237">
        <f>'Og s3a'!H1229</f>
        <v>0</v>
      </c>
      <c r="P518" s="398">
        <f>'Og s3a'!D1229</f>
        <v>0</v>
      </c>
      <c r="Q518" s="10"/>
      <c r="R518" s="306"/>
      <c r="S518" s="306"/>
      <c r="T518" s="306"/>
      <c r="U518" s="10"/>
      <c r="V518" s="10"/>
      <c r="W518" s="10"/>
      <c r="X518" s="10"/>
      <c r="Y518" s="10"/>
      <c r="Z518" s="10"/>
      <c r="AA518" s="10"/>
      <c r="AB518" s="10"/>
    </row>
    <row r="519" spans="1:28" ht="14.25" customHeight="1">
      <c r="A519" s="1253" t="str">
        <f>A518</f>
        <v/>
      </c>
      <c r="B519" s="57"/>
      <c r="C519" s="2146"/>
      <c r="D519" s="2148"/>
      <c r="E519" s="2146"/>
      <c r="F519" s="234"/>
      <c r="G519" s="1666">
        <f>Import!Q1218</f>
        <v>0</v>
      </c>
      <c r="H519" s="234"/>
      <c r="I519" s="234"/>
      <c r="J519" s="234"/>
      <c r="K519" s="234"/>
      <c r="L519" s="10"/>
      <c r="M519" s="10"/>
      <c r="N519" s="397"/>
      <c r="O519" s="233"/>
      <c r="P519" s="419"/>
      <c r="Q519" s="10"/>
      <c r="R519" s="306"/>
      <c r="S519" s="306"/>
      <c r="T519" s="306"/>
      <c r="U519" s="10"/>
      <c r="V519" s="10"/>
      <c r="W519" s="10"/>
      <c r="X519" s="10"/>
      <c r="Y519" s="10"/>
      <c r="Z519" s="10"/>
      <c r="AA519" s="10"/>
      <c r="AB519" s="10"/>
    </row>
    <row r="520" spans="1:28" ht="24.75" customHeight="1">
      <c r="A520" s="1253" t="str">
        <f>IF(E520&gt;0,"Wypełnione","")</f>
        <v/>
      </c>
      <c r="B520" s="57"/>
      <c r="C520" s="2145">
        <f>'Og s3a'!C1231</f>
        <v>0</v>
      </c>
      <c r="D520" s="2147">
        <f>'Og s3a'!E1231</f>
        <v>0</v>
      </c>
      <c r="E520" s="2145">
        <f>'Og s3a'!F1231</f>
        <v>0</v>
      </c>
      <c r="F520" s="435">
        <f>O520</f>
        <v>0</v>
      </c>
      <c r="G520" s="435">
        <f t="shared" si="7"/>
        <v>0</v>
      </c>
      <c r="H520" s="236"/>
      <c r="I520" s="236"/>
      <c r="J520" s="236"/>
      <c r="K520" s="236"/>
      <c r="L520" s="10"/>
      <c r="M520" s="10"/>
      <c r="N520" s="396">
        <f>'Og s3a'!G1231</f>
        <v>0</v>
      </c>
      <c r="O520" s="237">
        <f>'Og s3a'!H1231</f>
        <v>0</v>
      </c>
      <c r="P520" s="398">
        <f>'Og s3a'!D1231</f>
        <v>0</v>
      </c>
      <c r="Q520" s="10"/>
      <c r="R520" s="306"/>
      <c r="S520" s="306"/>
      <c r="T520" s="306"/>
      <c r="U520" s="10"/>
      <c r="V520" s="10"/>
      <c r="W520" s="10"/>
      <c r="X520" s="10"/>
      <c r="Y520" s="10"/>
      <c r="Z520" s="10"/>
      <c r="AA520" s="10"/>
      <c r="AB520" s="10"/>
    </row>
    <row r="521" spans="1:28" ht="14.25" customHeight="1">
      <c r="A521" s="1253" t="str">
        <f>A520</f>
        <v/>
      </c>
      <c r="B521" s="57"/>
      <c r="C521" s="2146"/>
      <c r="D521" s="2148"/>
      <c r="E521" s="2146"/>
      <c r="F521" s="234"/>
      <c r="G521" s="1666">
        <f>Import!Q1220</f>
        <v>0</v>
      </c>
      <c r="H521" s="234"/>
      <c r="I521" s="234"/>
      <c r="J521" s="234"/>
      <c r="K521" s="234"/>
      <c r="L521" s="10"/>
      <c r="M521" s="10"/>
      <c r="N521" s="397"/>
      <c r="O521" s="233"/>
      <c r="P521" s="419"/>
      <c r="Q521" s="10"/>
      <c r="R521" s="306"/>
      <c r="S521" s="306"/>
      <c r="T521" s="306"/>
      <c r="U521" s="10"/>
      <c r="V521" s="10"/>
      <c r="W521" s="10"/>
      <c r="X521" s="10"/>
      <c r="Y521" s="10"/>
      <c r="Z521" s="10"/>
      <c r="AA521" s="10"/>
      <c r="AB521" s="10"/>
    </row>
    <row r="522" spans="1:28" ht="24.75" customHeight="1">
      <c r="A522" s="1253" t="str">
        <f>IF(E522&gt;0,"Wypełnione","")</f>
        <v/>
      </c>
      <c r="B522" s="57"/>
      <c r="C522" s="2145">
        <f>'Og s3a'!C1233</f>
        <v>0</v>
      </c>
      <c r="D522" s="2147">
        <f>'Og s3a'!E1233</f>
        <v>0</v>
      </c>
      <c r="E522" s="2145">
        <f>'Og s3a'!F1233</f>
        <v>0</v>
      </c>
      <c r="F522" s="435">
        <f>O522</f>
        <v>0</v>
      </c>
      <c r="G522" s="435">
        <f t="shared" si="7"/>
        <v>0</v>
      </c>
      <c r="H522" s="236"/>
      <c r="I522" s="236"/>
      <c r="J522" s="236"/>
      <c r="K522" s="236"/>
      <c r="L522" s="10"/>
      <c r="M522" s="10"/>
      <c r="N522" s="396">
        <f>'Og s3a'!G1233</f>
        <v>0</v>
      </c>
      <c r="O522" s="237">
        <f>'Og s3a'!H1233</f>
        <v>0</v>
      </c>
      <c r="P522" s="398">
        <f>'Og s3a'!D1233</f>
        <v>0</v>
      </c>
      <c r="Q522" s="10"/>
      <c r="R522" s="306"/>
      <c r="S522" s="306"/>
      <c r="T522" s="306"/>
      <c r="U522" s="10"/>
      <c r="V522" s="10"/>
      <c r="W522" s="10"/>
      <c r="X522" s="10"/>
      <c r="Y522" s="10"/>
      <c r="Z522" s="10"/>
      <c r="AA522" s="10"/>
      <c r="AB522" s="10"/>
    </row>
    <row r="523" spans="1:28" ht="14.25" customHeight="1">
      <c r="A523" s="1253" t="str">
        <f>A522</f>
        <v/>
      </c>
      <c r="B523" s="57"/>
      <c r="C523" s="2146"/>
      <c r="D523" s="2148"/>
      <c r="E523" s="2146"/>
      <c r="F523" s="234"/>
      <c r="G523" s="1666">
        <f>Import!Q1222</f>
        <v>0</v>
      </c>
      <c r="H523" s="234"/>
      <c r="I523" s="234"/>
      <c r="J523" s="234"/>
      <c r="K523" s="234"/>
      <c r="L523" s="10"/>
      <c r="M523" s="10"/>
      <c r="N523" s="397"/>
      <c r="O523" s="233"/>
      <c r="P523" s="419"/>
      <c r="Q523" s="10"/>
      <c r="R523" s="306"/>
      <c r="S523" s="306"/>
      <c r="T523" s="306"/>
      <c r="U523" s="10"/>
      <c r="V523" s="10"/>
      <c r="W523" s="10"/>
      <c r="X523" s="10"/>
      <c r="Y523" s="10"/>
      <c r="Z523" s="10"/>
      <c r="AA523" s="10"/>
      <c r="AB523" s="10"/>
    </row>
    <row r="524" spans="1:28" ht="24.75" customHeight="1">
      <c r="A524" s="1253" t="str">
        <f>IF(E524&gt;0,"Wypełnione","")</f>
        <v/>
      </c>
      <c r="B524" s="57"/>
      <c r="C524" s="2145">
        <f>'Og s3a'!C1235</f>
        <v>0</v>
      </c>
      <c r="D524" s="2147">
        <f>'Og s3a'!E1235</f>
        <v>0</v>
      </c>
      <c r="E524" s="2145">
        <f>'Og s3a'!F1235</f>
        <v>0</v>
      </c>
      <c r="F524" s="435">
        <f>O524</f>
        <v>0</v>
      </c>
      <c r="G524" s="435">
        <f t="shared" si="7"/>
        <v>0</v>
      </c>
      <c r="H524" s="236"/>
      <c r="I524" s="236"/>
      <c r="J524" s="236"/>
      <c r="K524" s="236"/>
      <c r="L524" s="10"/>
      <c r="M524" s="10"/>
      <c r="N524" s="396">
        <f>'Og s3a'!G1235</f>
        <v>0</v>
      </c>
      <c r="O524" s="237">
        <f>'Og s3a'!H1235</f>
        <v>0</v>
      </c>
      <c r="P524" s="398">
        <f>'Og s3a'!D1235</f>
        <v>0</v>
      </c>
      <c r="Q524" s="10"/>
      <c r="R524" s="306"/>
      <c r="S524" s="306"/>
      <c r="T524" s="306"/>
      <c r="U524" s="10"/>
      <c r="V524" s="10"/>
      <c r="W524" s="10"/>
      <c r="X524" s="10"/>
      <c r="Y524" s="10"/>
      <c r="Z524" s="10"/>
      <c r="AA524" s="10"/>
      <c r="AB524" s="10"/>
    </row>
    <row r="525" spans="1:28" ht="14.25" customHeight="1">
      <c r="A525" s="1253" t="str">
        <f>A524</f>
        <v/>
      </c>
      <c r="B525" s="57"/>
      <c r="C525" s="2146"/>
      <c r="D525" s="2148"/>
      <c r="E525" s="2146"/>
      <c r="F525" s="234"/>
      <c r="G525" s="1666">
        <f>Import!Q1224</f>
        <v>0</v>
      </c>
      <c r="H525" s="234"/>
      <c r="I525" s="234"/>
      <c r="J525" s="234"/>
      <c r="K525" s="234"/>
      <c r="L525" s="10"/>
      <c r="M525" s="10"/>
      <c r="N525" s="397"/>
      <c r="O525" s="233"/>
      <c r="P525" s="419"/>
      <c r="Q525" s="10"/>
      <c r="R525" s="306"/>
      <c r="S525" s="306"/>
      <c r="T525" s="306"/>
      <c r="U525" s="10"/>
      <c r="V525" s="10"/>
      <c r="W525" s="10"/>
      <c r="X525" s="10"/>
      <c r="Y525" s="10"/>
      <c r="Z525" s="10"/>
      <c r="AA525" s="10"/>
      <c r="AB525" s="10"/>
    </row>
    <row r="526" spans="1:28" ht="24.75" customHeight="1">
      <c r="A526" s="1253" t="str">
        <f>IF(E526&gt;0,"Wypełnione","")</f>
        <v/>
      </c>
      <c r="B526" s="57"/>
      <c r="C526" s="2145">
        <f>'Og s3a'!C1237</f>
        <v>0</v>
      </c>
      <c r="D526" s="2147">
        <f>'Og s3a'!E1237</f>
        <v>0</v>
      </c>
      <c r="E526" s="2145">
        <f>'Og s3a'!F1237</f>
        <v>0</v>
      </c>
      <c r="F526" s="435">
        <f>O526</f>
        <v>0</v>
      </c>
      <c r="G526" s="435">
        <f t="shared" si="7"/>
        <v>0</v>
      </c>
      <c r="H526" s="236"/>
      <c r="I526" s="236"/>
      <c r="J526" s="236"/>
      <c r="K526" s="236"/>
      <c r="L526" s="10"/>
      <c r="M526" s="10"/>
      <c r="N526" s="396">
        <f>'Og s3a'!G1237</f>
        <v>0</v>
      </c>
      <c r="O526" s="237">
        <f>'Og s3a'!H1237</f>
        <v>0</v>
      </c>
      <c r="P526" s="398">
        <f>'Og s3a'!D1237</f>
        <v>0</v>
      </c>
      <c r="Q526" s="10"/>
      <c r="R526" s="306"/>
      <c r="S526" s="306"/>
      <c r="T526" s="306"/>
      <c r="U526" s="10"/>
      <c r="V526" s="10"/>
      <c r="W526" s="10"/>
      <c r="X526" s="10"/>
      <c r="Y526" s="10"/>
      <c r="Z526" s="10"/>
      <c r="AA526" s="10"/>
      <c r="AB526" s="10"/>
    </row>
    <row r="527" spans="1:28" ht="14.25" customHeight="1">
      <c r="A527" s="1253" t="str">
        <f>A526</f>
        <v/>
      </c>
      <c r="B527" s="57"/>
      <c r="C527" s="2146"/>
      <c r="D527" s="2148"/>
      <c r="E527" s="2146"/>
      <c r="F527" s="234"/>
      <c r="G527" s="1666">
        <f>Import!Q1226</f>
        <v>0</v>
      </c>
      <c r="H527" s="234"/>
      <c r="I527" s="234"/>
      <c r="J527" s="234"/>
      <c r="K527" s="234"/>
      <c r="L527" s="10"/>
      <c r="M527" s="10"/>
      <c r="N527" s="397"/>
      <c r="O527" s="233"/>
      <c r="P527" s="419"/>
      <c r="Q527" s="10"/>
      <c r="R527" s="306"/>
      <c r="S527" s="306"/>
      <c r="T527" s="306"/>
      <c r="U527" s="10"/>
      <c r="V527" s="10"/>
      <c r="W527" s="10"/>
      <c r="X527" s="10"/>
      <c r="Y527" s="10"/>
      <c r="Z527" s="10"/>
      <c r="AA527" s="10"/>
      <c r="AB527" s="10"/>
    </row>
    <row r="528" spans="1:28" ht="24.75" customHeight="1">
      <c r="A528" s="1253" t="str">
        <f>IF(E528&gt;0,"Wypełnione","")</f>
        <v/>
      </c>
      <c r="B528" s="57"/>
      <c r="C528" s="2145">
        <f>'Og s3a'!C1239</f>
        <v>0</v>
      </c>
      <c r="D528" s="2147">
        <f>'Og s3a'!E1239</f>
        <v>0</v>
      </c>
      <c r="E528" s="2145">
        <f>'Og s3a'!F1239</f>
        <v>0</v>
      </c>
      <c r="F528" s="435">
        <f>O528</f>
        <v>0</v>
      </c>
      <c r="G528" s="435">
        <f t="shared" si="7"/>
        <v>0</v>
      </c>
      <c r="H528" s="236"/>
      <c r="I528" s="236"/>
      <c r="J528" s="236"/>
      <c r="K528" s="236"/>
      <c r="L528" s="10"/>
      <c r="M528" s="10"/>
      <c r="N528" s="396">
        <f>'Og s3a'!G1239</f>
        <v>0</v>
      </c>
      <c r="O528" s="237">
        <f>'Og s3a'!H1239</f>
        <v>0</v>
      </c>
      <c r="P528" s="398">
        <f>'Og s3a'!D1239</f>
        <v>0</v>
      </c>
      <c r="Q528" s="10"/>
      <c r="R528" s="306"/>
      <c r="S528" s="306"/>
      <c r="T528" s="306"/>
      <c r="U528" s="10"/>
      <c r="V528" s="10"/>
      <c r="W528" s="10"/>
      <c r="X528" s="10"/>
      <c r="Y528" s="10"/>
      <c r="Z528" s="10"/>
      <c r="AA528" s="10"/>
      <c r="AB528" s="10"/>
    </row>
    <row r="529" spans="1:28" ht="14.25" customHeight="1">
      <c r="A529" s="1253" t="str">
        <f>A528</f>
        <v/>
      </c>
      <c r="B529" s="57"/>
      <c r="C529" s="2146"/>
      <c r="D529" s="2148"/>
      <c r="E529" s="2146"/>
      <c r="F529" s="234"/>
      <c r="G529" s="1666">
        <f>Import!Q1228</f>
        <v>0</v>
      </c>
      <c r="H529" s="234"/>
      <c r="I529" s="234"/>
      <c r="J529" s="234"/>
      <c r="K529" s="234"/>
      <c r="L529" s="10"/>
      <c r="M529" s="10"/>
      <c r="N529" s="397"/>
      <c r="O529" s="233"/>
      <c r="P529" s="419"/>
      <c r="Q529" s="10"/>
      <c r="R529" s="306"/>
      <c r="S529" s="306"/>
      <c r="T529" s="306"/>
      <c r="U529" s="10"/>
      <c r="V529" s="10"/>
      <c r="W529" s="10"/>
      <c r="X529" s="10"/>
      <c r="Y529" s="10"/>
      <c r="Z529" s="10"/>
      <c r="AA529" s="10"/>
      <c r="AB529" s="10"/>
    </row>
    <row r="530" spans="1:28" ht="24.75" customHeight="1">
      <c r="A530" s="1253" t="str">
        <f>IF(E530&gt;0,"Wypełnione","")</f>
        <v/>
      </c>
      <c r="B530" s="57"/>
      <c r="C530" s="2145">
        <f>'Og s3a'!C1241</f>
        <v>0</v>
      </c>
      <c r="D530" s="2147">
        <f>'Og s3a'!E1241</f>
        <v>0</v>
      </c>
      <c r="E530" s="2145">
        <f>'Og s3a'!F1241</f>
        <v>0</v>
      </c>
      <c r="F530" s="435">
        <f>O530</f>
        <v>0</v>
      </c>
      <c r="G530" s="435">
        <f t="shared" si="7"/>
        <v>0</v>
      </c>
      <c r="H530" s="236"/>
      <c r="I530" s="236"/>
      <c r="J530" s="236"/>
      <c r="K530" s="236"/>
      <c r="L530" s="10"/>
      <c r="M530" s="10"/>
      <c r="N530" s="396">
        <f>'Og s3a'!G1241</f>
        <v>0</v>
      </c>
      <c r="O530" s="237">
        <f>'Og s3a'!H1241</f>
        <v>0</v>
      </c>
      <c r="P530" s="398">
        <f>'Og s3a'!D1241</f>
        <v>0</v>
      </c>
      <c r="Q530" s="10"/>
      <c r="R530" s="306"/>
      <c r="S530" s="306"/>
      <c r="T530" s="306"/>
      <c r="U530" s="10"/>
      <c r="V530" s="10"/>
      <c r="W530" s="10"/>
      <c r="X530" s="10"/>
      <c r="Y530" s="10"/>
      <c r="Z530" s="10"/>
      <c r="AA530" s="10"/>
      <c r="AB530" s="10"/>
    </row>
    <row r="531" spans="1:28" ht="14.25" customHeight="1">
      <c r="A531" s="1253" t="str">
        <f>A530</f>
        <v/>
      </c>
      <c r="B531" s="57"/>
      <c r="C531" s="2146"/>
      <c r="D531" s="2148"/>
      <c r="E531" s="2146"/>
      <c r="F531" s="234"/>
      <c r="G531" s="1666">
        <f>Import!Q1230</f>
        <v>0</v>
      </c>
      <c r="H531" s="234"/>
      <c r="I531" s="234"/>
      <c r="J531" s="234"/>
      <c r="K531" s="234"/>
      <c r="L531" s="10"/>
      <c r="M531" s="10"/>
      <c r="N531" s="397"/>
      <c r="O531" s="233"/>
      <c r="P531" s="419"/>
      <c r="Q531" s="10"/>
      <c r="R531" s="306"/>
      <c r="S531" s="306"/>
      <c r="T531" s="306"/>
      <c r="U531" s="10"/>
      <c r="V531" s="10"/>
      <c r="W531" s="10"/>
      <c r="X531" s="10"/>
      <c r="Y531" s="10"/>
      <c r="Z531" s="10"/>
      <c r="AA531" s="10"/>
      <c r="AB531" s="10"/>
    </row>
    <row r="532" spans="1:28" ht="24.75" customHeight="1">
      <c r="A532" s="1253" t="str">
        <f>IF(E532&gt;0,"Wypełnione","")</f>
        <v/>
      </c>
      <c r="B532" s="57"/>
      <c r="C532" s="2145">
        <f>'Og s3a'!C1243</f>
        <v>0</v>
      </c>
      <c r="D532" s="2147">
        <f>'Og s3a'!E1243</f>
        <v>0</v>
      </c>
      <c r="E532" s="2145">
        <f>'Og s3a'!F1243</f>
        <v>0</v>
      </c>
      <c r="F532" s="435">
        <f>O532</f>
        <v>0</v>
      </c>
      <c r="G532" s="435">
        <f t="shared" si="7"/>
        <v>0</v>
      </c>
      <c r="H532" s="236"/>
      <c r="I532" s="236"/>
      <c r="J532" s="236"/>
      <c r="K532" s="236"/>
      <c r="L532" s="10"/>
      <c r="M532" s="10"/>
      <c r="N532" s="396">
        <f>'Og s3a'!G1243</f>
        <v>0</v>
      </c>
      <c r="O532" s="237">
        <f>'Og s3a'!H1243</f>
        <v>0</v>
      </c>
      <c r="P532" s="398">
        <f>'Og s3a'!D1243</f>
        <v>0</v>
      </c>
      <c r="Q532" s="10"/>
      <c r="R532" s="306"/>
      <c r="S532" s="306"/>
      <c r="T532" s="306"/>
      <c r="U532" s="10"/>
      <c r="V532" s="10"/>
      <c r="W532" s="10"/>
      <c r="X532" s="10"/>
      <c r="Y532" s="10"/>
      <c r="Z532" s="10"/>
      <c r="AA532" s="10"/>
      <c r="AB532" s="10"/>
    </row>
    <row r="533" spans="1:28" ht="14.25" customHeight="1">
      <c r="A533" s="1253" t="str">
        <f>A532</f>
        <v/>
      </c>
      <c r="B533" s="57"/>
      <c r="C533" s="2146"/>
      <c r="D533" s="2148"/>
      <c r="E533" s="2146"/>
      <c r="F533" s="234"/>
      <c r="G533" s="1666">
        <f>Import!Q1232</f>
        <v>0</v>
      </c>
      <c r="H533" s="234"/>
      <c r="I533" s="234"/>
      <c r="J533" s="234"/>
      <c r="K533" s="234"/>
      <c r="L533" s="10"/>
      <c r="M533" s="10"/>
      <c r="N533" s="397"/>
      <c r="O533" s="233"/>
      <c r="P533" s="419"/>
      <c r="Q533" s="10"/>
      <c r="R533" s="306"/>
      <c r="S533" s="306"/>
      <c r="T533" s="306"/>
      <c r="U533" s="10"/>
      <c r="V533" s="10"/>
      <c r="W533" s="10"/>
      <c r="X533" s="10"/>
      <c r="Y533" s="10"/>
      <c r="Z533" s="10"/>
      <c r="AA533" s="10"/>
      <c r="AB533" s="10"/>
    </row>
    <row r="534" spans="1:28" ht="24.75" customHeight="1">
      <c r="A534" s="1253" t="str">
        <f>IF(E534&gt;0,"Wypełnione","")</f>
        <v/>
      </c>
      <c r="B534" s="57"/>
      <c r="C534" s="2145">
        <f>'Og s3a'!C1245</f>
        <v>0</v>
      </c>
      <c r="D534" s="2147">
        <f>'Og s3a'!E1245</f>
        <v>0</v>
      </c>
      <c r="E534" s="2145">
        <f>'Og s3a'!F1245</f>
        <v>0</v>
      </c>
      <c r="F534" s="435">
        <f>O534</f>
        <v>0</v>
      </c>
      <c r="G534" s="435">
        <f t="shared" si="7"/>
        <v>0</v>
      </c>
      <c r="H534" s="236"/>
      <c r="I534" s="236"/>
      <c r="J534" s="236"/>
      <c r="K534" s="236"/>
      <c r="L534" s="10"/>
      <c r="M534" s="10"/>
      <c r="N534" s="396">
        <f>'Og s3a'!G1245</f>
        <v>0</v>
      </c>
      <c r="O534" s="237">
        <f>'Og s3a'!H1245</f>
        <v>0</v>
      </c>
      <c r="P534" s="398">
        <f>'Og s3a'!D1245</f>
        <v>0</v>
      </c>
      <c r="Q534" s="10"/>
      <c r="R534" s="306"/>
      <c r="S534" s="306"/>
      <c r="T534" s="306"/>
      <c r="U534" s="10"/>
      <c r="V534" s="10"/>
      <c r="W534" s="10"/>
      <c r="X534" s="10"/>
      <c r="Y534" s="10"/>
      <c r="Z534" s="10"/>
      <c r="AA534" s="10"/>
      <c r="AB534" s="10"/>
    </row>
    <row r="535" spans="1:28" ht="14.25" customHeight="1">
      <c r="A535" s="1253" t="str">
        <f>A534</f>
        <v/>
      </c>
      <c r="B535" s="57"/>
      <c r="C535" s="2146"/>
      <c r="D535" s="2148"/>
      <c r="E535" s="2146"/>
      <c r="F535" s="234"/>
      <c r="G535" s="1666">
        <f>Import!Q1234</f>
        <v>0</v>
      </c>
      <c r="H535" s="234"/>
      <c r="I535" s="234"/>
      <c r="J535" s="234"/>
      <c r="K535" s="234"/>
      <c r="L535" s="10"/>
      <c r="M535" s="10"/>
      <c r="N535" s="397"/>
      <c r="O535" s="233"/>
      <c r="P535" s="419"/>
      <c r="Q535" s="10"/>
      <c r="R535" s="306"/>
      <c r="S535" s="306"/>
      <c r="T535" s="306"/>
      <c r="U535" s="10"/>
      <c r="V535" s="10"/>
      <c r="W535" s="10"/>
      <c r="X535" s="10"/>
      <c r="Y535" s="10"/>
      <c r="Z535" s="10"/>
      <c r="AA535" s="10"/>
      <c r="AB535" s="10"/>
    </row>
    <row r="536" spans="1:28" ht="24.75" customHeight="1">
      <c r="A536" s="1253" t="str">
        <f>IF(E536&gt;0,"Wypełnione","")</f>
        <v/>
      </c>
      <c r="B536" s="57"/>
      <c r="C536" s="2145">
        <f>'Og s3a'!C1247</f>
        <v>0</v>
      </c>
      <c r="D536" s="2147">
        <f>'Og s3a'!E1247</f>
        <v>0</v>
      </c>
      <c r="E536" s="2145">
        <f>'Og s3a'!F1247</f>
        <v>0</v>
      </c>
      <c r="F536" s="435">
        <f>O536</f>
        <v>0</v>
      </c>
      <c r="G536" s="435">
        <f t="shared" si="7"/>
        <v>0</v>
      </c>
      <c r="H536" s="236"/>
      <c r="I536" s="236"/>
      <c r="J536" s="236"/>
      <c r="K536" s="236"/>
      <c r="L536" s="10"/>
      <c r="M536" s="10"/>
      <c r="N536" s="396">
        <f>'Og s3a'!G1247</f>
        <v>0</v>
      </c>
      <c r="O536" s="237">
        <f>'Og s3a'!H1247</f>
        <v>0</v>
      </c>
      <c r="P536" s="398">
        <f>'Og s3a'!D1247</f>
        <v>0</v>
      </c>
      <c r="Q536" s="10"/>
      <c r="R536" s="306"/>
      <c r="S536" s="306"/>
      <c r="T536" s="306"/>
      <c r="U536" s="10"/>
      <c r="V536" s="10"/>
      <c r="W536" s="10"/>
      <c r="X536" s="10"/>
      <c r="Y536" s="10"/>
      <c r="Z536" s="10"/>
      <c r="AA536" s="10"/>
      <c r="AB536" s="10"/>
    </row>
    <row r="537" spans="1:28" ht="14.25" customHeight="1">
      <c r="A537" s="1253" t="str">
        <f>A536</f>
        <v/>
      </c>
      <c r="B537" s="57"/>
      <c r="C537" s="2146"/>
      <c r="D537" s="2148"/>
      <c r="E537" s="2146"/>
      <c r="F537" s="234"/>
      <c r="G537" s="1666">
        <f>Import!Q1236</f>
        <v>0</v>
      </c>
      <c r="H537" s="234"/>
      <c r="I537" s="234"/>
      <c r="J537" s="234"/>
      <c r="K537" s="234"/>
      <c r="L537" s="10"/>
      <c r="M537" s="10"/>
      <c r="N537" s="397"/>
      <c r="O537" s="233"/>
      <c r="P537" s="419"/>
      <c r="Q537" s="10"/>
      <c r="R537" s="306"/>
      <c r="S537" s="306"/>
      <c r="T537" s="306"/>
      <c r="U537" s="10"/>
      <c r="V537" s="10"/>
      <c r="W537" s="10"/>
      <c r="X537" s="10"/>
      <c r="Y537" s="10"/>
      <c r="Z537" s="10"/>
      <c r="AA537" s="10"/>
      <c r="AB537" s="10"/>
    </row>
    <row r="538" spans="1:28" ht="24.75" customHeight="1">
      <c r="A538" s="1253" t="str">
        <f>IF(E538&gt;0,"Wypełnione","")</f>
        <v/>
      </c>
      <c r="B538" s="57"/>
      <c r="C538" s="2145">
        <f>'Og s3a'!C1249</f>
        <v>0</v>
      </c>
      <c r="D538" s="2147">
        <f>'Og s3a'!E1249</f>
        <v>0</v>
      </c>
      <c r="E538" s="2145">
        <f>'Og s3a'!F1249</f>
        <v>0</v>
      </c>
      <c r="F538" s="435">
        <f>O538</f>
        <v>0</v>
      </c>
      <c r="G538" s="435">
        <f t="shared" si="7"/>
        <v>0</v>
      </c>
      <c r="H538" s="236"/>
      <c r="I538" s="236"/>
      <c r="J538" s="236"/>
      <c r="K538" s="236"/>
      <c r="L538" s="10"/>
      <c r="M538" s="10"/>
      <c r="N538" s="396">
        <f>'Og s3a'!G1249</f>
        <v>0</v>
      </c>
      <c r="O538" s="237">
        <f>'Og s3a'!H1249</f>
        <v>0</v>
      </c>
      <c r="P538" s="398">
        <f>'Og s3a'!D1249</f>
        <v>0</v>
      </c>
      <c r="Q538" s="10"/>
      <c r="R538" s="306"/>
      <c r="S538" s="306"/>
      <c r="T538" s="306"/>
      <c r="U538" s="10"/>
      <c r="V538" s="10"/>
      <c r="W538" s="10"/>
      <c r="X538" s="10"/>
      <c r="Y538" s="10"/>
      <c r="Z538" s="10"/>
      <c r="AA538" s="10"/>
      <c r="AB538" s="10"/>
    </row>
    <row r="539" spans="1:28" ht="14.25" customHeight="1">
      <c r="A539" s="1253" t="str">
        <f>A538</f>
        <v/>
      </c>
      <c r="B539" s="57"/>
      <c r="C539" s="2146"/>
      <c r="D539" s="2148"/>
      <c r="E539" s="2146"/>
      <c r="F539" s="234"/>
      <c r="G539" s="1666">
        <f>Import!Q1238</f>
        <v>0</v>
      </c>
      <c r="H539" s="234"/>
      <c r="I539" s="234"/>
      <c r="J539" s="234"/>
      <c r="K539" s="234"/>
      <c r="L539" s="10"/>
      <c r="M539" s="10"/>
      <c r="N539" s="397"/>
      <c r="O539" s="233"/>
      <c r="P539" s="419"/>
      <c r="Q539" s="10"/>
      <c r="R539" s="306"/>
      <c r="S539" s="306"/>
      <c r="T539" s="306"/>
      <c r="U539" s="10"/>
      <c r="V539" s="10"/>
      <c r="W539" s="10"/>
      <c r="X539" s="10"/>
      <c r="Y539" s="10"/>
      <c r="Z539" s="10"/>
      <c r="AA539" s="10"/>
      <c r="AB539" s="10"/>
    </row>
    <row r="540" spans="1:28" ht="24.75" customHeight="1">
      <c r="A540" s="1253" t="str">
        <f>IF(E540&gt;0,"Wypełnione","")</f>
        <v/>
      </c>
      <c r="B540" s="57"/>
      <c r="C540" s="2145">
        <f>'Og s3a'!C1251</f>
        <v>0</v>
      </c>
      <c r="D540" s="2147">
        <f>'Og s3a'!E1251</f>
        <v>0</v>
      </c>
      <c r="E540" s="2145">
        <f>'Og s3a'!F1251</f>
        <v>0</v>
      </c>
      <c r="F540" s="435">
        <f>O540</f>
        <v>0</v>
      </c>
      <c r="G540" s="435">
        <f t="shared" si="7"/>
        <v>0</v>
      </c>
      <c r="H540" s="236"/>
      <c r="I540" s="236"/>
      <c r="J540" s="236"/>
      <c r="K540" s="236"/>
      <c r="L540" s="10"/>
      <c r="M540" s="10"/>
      <c r="N540" s="396">
        <f>'Og s3a'!G1251</f>
        <v>0</v>
      </c>
      <c r="O540" s="237">
        <f>'Og s3a'!H1251</f>
        <v>0</v>
      </c>
      <c r="P540" s="398">
        <f>'Og s3a'!D1251</f>
        <v>0</v>
      </c>
      <c r="Q540" s="10"/>
      <c r="R540" s="306"/>
      <c r="S540" s="306"/>
      <c r="T540" s="306"/>
      <c r="U540" s="10"/>
      <c r="V540" s="10"/>
      <c r="W540" s="10"/>
      <c r="X540" s="10"/>
      <c r="Y540" s="10"/>
      <c r="Z540" s="10"/>
      <c r="AA540" s="10"/>
      <c r="AB540" s="10"/>
    </row>
    <row r="541" spans="1:28" ht="14.25" customHeight="1">
      <c r="A541" s="1253" t="str">
        <f>A540</f>
        <v/>
      </c>
      <c r="B541" s="57"/>
      <c r="C541" s="2146"/>
      <c r="D541" s="2148"/>
      <c r="E541" s="2146"/>
      <c r="F541" s="234"/>
      <c r="G541" s="1666">
        <f>Import!Q1240</f>
        <v>0</v>
      </c>
      <c r="H541" s="234"/>
      <c r="I541" s="234"/>
      <c r="J541" s="234"/>
      <c r="K541" s="234"/>
      <c r="L541" s="10"/>
      <c r="M541" s="10"/>
      <c r="N541" s="397"/>
      <c r="O541" s="233"/>
      <c r="P541" s="419"/>
      <c r="Q541" s="10"/>
      <c r="R541" s="306"/>
      <c r="S541" s="306"/>
      <c r="T541" s="306"/>
      <c r="U541" s="10"/>
      <c r="V541" s="10"/>
      <c r="W541" s="10"/>
      <c r="X541" s="10"/>
      <c r="Y541" s="10"/>
      <c r="Z541" s="10"/>
      <c r="AA541" s="10"/>
      <c r="AB541" s="10"/>
    </row>
    <row r="542" spans="1:28" ht="24.75" customHeight="1">
      <c r="A542" s="1253" t="str">
        <f>IF(E542&gt;0,"Wypełnione","")</f>
        <v/>
      </c>
      <c r="B542" s="57"/>
      <c r="C542" s="2145">
        <f>'Og s3a'!C1253</f>
        <v>0</v>
      </c>
      <c r="D542" s="2147">
        <f>'Og s3a'!E1253</f>
        <v>0</v>
      </c>
      <c r="E542" s="2145">
        <f>'Og s3a'!F1253</f>
        <v>0</v>
      </c>
      <c r="F542" s="435">
        <f>O542</f>
        <v>0</v>
      </c>
      <c r="G542" s="435">
        <f t="shared" si="7"/>
        <v>0</v>
      </c>
      <c r="H542" s="236"/>
      <c r="I542" s="236"/>
      <c r="J542" s="236"/>
      <c r="K542" s="236"/>
      <c r="L542" s="10"/>
      <c r="M542" s="10"/>
      <c r="N542" s="396">
        <f>'Og s3a'!G1253</f>
        <v>0</v>
      </c>
      <c r="O542" s="237">
        <f>'Og s3a'!H1253</f>
        <v>0</v>
      </c>
      <c r="P542" s="398">
        <f>'Og s3a'!D1253</f>
        <v>0</v>
      </c>
      <c r="Q542" s="10"/>
      <c r="R542" s="306"/>
      <c r="S542" s="306"/>
      <c r="T542" s="306"/>
      <c r="U542" s="10"/>
      <c r="V542" s="10"/>
      <c r="W542" s="10"/>
      <c r="X542" s="10"/>
      <c r="Y542" s="10"/>
      <c r="Z542" s="10"/>
      <c r="AA542" s="10"/>
      <c r="AB542" s="10"/>
    </row>
    <row r="543" spans="1:28" ht="14.25" customHeight="1">
      <c r="A543" s="1253" t="str">
        <f>A542</f>
        <v/>
      </c>
      <c r="B543" s="57"/>
      <c r="C543" s="2146"/>
      <c r="D543" s="2148"/>
      <c r="E543" s="2146"/>
      <c r="F543" s="234"/>
      <c r="G543" s="1666">
        <f>Import!Q1242</f>
        <v>0</v>
      </c>
      <c r="H543" s="234"/>
      <c r="I543" s="234"/>
      <c r="J543" s="234"/>
      <c r="K543" s="234"/>
      <c r="L543" s="10"/>
      <c r="M543" s="10"/>
      <c r="N543" s="397"/>
      <c r="O543" s="233"/>
      <c r="P543" s="419"/>
      <c r="Q543" s="10"/>
      <c r="R543" s="306"/>
      <c r="S543" s="306"/>
      <c r="T543" s="306"/>
      <c r="U543" s="10"/>
      <c r="V543" s="10"/>
      <c r="W543" s="10"/>
      <c r="X543" s="10"/>
      <c r="Y543" s="10"/>
      <c r="Z543" s="10"/>
      <c r="AA543" s="10"/>
      <c r="AB543" s="10"/>
    </row>
    <row r="544" spans="1:28" ht="24.75" customHeight="1">
      <c r="A544" s="1253" t="str">
        <f>IF(E544&gt;0,"Wypełnione","")</f>
        <v/>
      </c>
      <c r="B544" s="57"/>
      <c r="C544" s="2145">
        <f>'Og s3a'!C1255</f>
        <v>0</v>
      </c>
      <c r="D544" s="2147">
        <f>'Og s3a'!E1255</f>
        <v>0</v>
      </c>
      <c r="E544" s="2145">
        <f>'Og s3a'!F1255</f>
        <v>0</v>
      </c>
      <c r="F544" s="435">
        <f>O544</f>
        <v>0</v>
      </c>
      <c r="G544" s="435">
        <f t="shared" si="7"/>
        <v>0</v>
      </c>
      <c r="H544" s="236"/>
      <c r="I544" s="236"/>
      <c r="J544" s="236"/>
      <c r="K544" s="236"/>
      <c r="L544" s="10"/>
      <c r="M544" s="10"/>
      <c r="N544" s="396">
        <f>'Og s3a'!G1255</f>
        <v>0</v>
      </c>
      <c r="O544" s="237">
        <f>'Og s3a'!H1255</f>
        <v>0</v>
      </c>
      <c r="P544" s="398">
        <f>'Og s3a'!D1255</f>
        <v>0</v>
      </c>
      <c r="Q544" s="10"/>
      <c r="R544" s="306"/>
      <c r="S544" s="306"/>
      <c r="T544" s="306"/>
      <c r="U544" s="10"/>
      <c r="V544" s="10"/>
      <c r="W544" s="10"/>
      <c r="X544" s="10"/>
      <c r="Y544" s="10"/>
      <c r="Z544" s="10"/>
      <c r="AA544" s="10"/>
      <c r="AB544" s="10"/>
    </row>
    <row r="545" spans="1:28" ht="14.25" customHeight="1">
      <c r="A545" s="1253" t="str">
        <f>A544</f>
        <v/>
      </c>
      <c r="B545" s="57"/>
      <c r="C545" s="2146"/>
      <c r="D545" s="2148"/>
      <c r="E545" s="2146"/>
      <c r="F545" s="234"/>
      <c r="G545" s="1666">
        <f>Import!Q1244</f>
        <v>0</v>
      </c>
      <c r="H545" s="234"/>
      <c r="I545" s="234"/>
      <c r="J545" s="234"/>
      <c r="K545" s="234"/>
      <c r="L545" s="10"/>
      <c r="M545" s="10"/>
      <c r="N545" s="397"/>
      <c r="O545" s="233"/>
      <c r="P545" s="419"/>
      <c r="Q545" s="10"/>
      <c r="R545" s="306"/>
      <c r="S545" s="306"/>
      <c r="T545" s="306"/>
      <c r="U545" s="10"/>
      <c r="V545" s="10"/>
      <c r="W545" s="10"/>
      <c r="X545" s="10"/>
      <c r="Y545" s="10"/>
      <c r="Z545" s="10"/>
      <c r="AA545" s="10"/>
      <c r="AB545" s="10"/>
    </row>
    <row r="546" spans="1:28" ht="24.75" customHeight="1">
      <c r="A546" s="1253" t="str">
        <f>IF(E546&gt;0,"Wypełnione","")</f>
        <v/>
      </c>
      <c r="B546" s="57"/>
      <c r="C546" s="2145">
        <f>'Og s3a'!C1257</f>
        <v>0</v>
      </c>
      <c r="D546" s="2147">
        <f>'Og s3a'!E1257</f>
        <v>0</v>
      </c>
      <c r="E546" s="2145">
        <f>'Og s3a'!F1257</f>
        <v>0</v>
      </c>
      <c r="F546" s="435">
        <f>O546</f>
        <v>0</v>
      </c>
      <c r="G546" s="435">
        <f t="shared" si="7"/>
        <v>0</v>
      </c>
      <c r="H546" s="236"/>
      <c r="I546" s="236"/>
      <c r="J546" s="236"/>
      <c r="K546" s="236"/>
      <c r="L546" s="10"/>
      <c r="M546" s="10"/>
      <c r="N546" s="396">
        <f>'Og s3a'!G1257</f>
        <v>0</v>
      </c>
      <c r="O546" s="237">
        <f>'Og s3a'!H1257</f>
        <v>0</v>
      </c>
      <c r="P546" s="398">
        <f>'Og s3a'!D1257</f>
        <v>0</v>
      </c>
      <c r="Q546" s="10"/>
      <c r="R546" s="306"/>
      <c r="S546" s="306"/>
      <c r="T546" s="306"/>
      <c r="U546" s="10"/>
      <c r="V546" s="10"/>
      <c r="W546" s="10"/>
      <c r="X546" s="10"/>
      <c r="Y546" s="10"/>
      <c r="Z546" s="10"/>
      <c r="AA546" s="10"/>
      <c r="AB546" s="10"/>
    </row>
    <row r="547" spans="1:28" ht="14.25" customHeight="1">
      <c r="A547" s="1253" t="str">
        <f>A546</f>
        <v/>
      </c>
      <c r="B547" s="57"/>
      <c r="C547" s="2146"/>
      <c r="D547" s="2148"/>
      <c r="E547" s="2146"/>
      <c r="F547" s="234"/>
      <c r="G547" s="1666">
        <f>Import!Q1246</f>
        <v>0</v>
      </c>
      <c r="H547" s="234"/>
      <c r="I547" s="234"/>
      <c r="J547" s="234"/>
      <c r="K547" s="234"/>
      <c r="L547" s="10"/>
      <c r="M547" s="10"/>
      <c r="N547" s="397"/>
      <c r="O547" s="233"/>
      <c r="P547" s="419"/>
      <c r="Q547" s="10"/>
      <c r="R547" s="306"/>
      <c r="S547" s="306"/>
      <c r="T547" s="306"/>
      <c r="U547" s="10"/>
      <c r="V547" s="10"/>
      <c r="W547" s="10"/>
      <c r="X547" s="10"/>
      <c r="Y547" s="10"/>
      <c r="Z547" s="10"/>
      <c r="AA547" s="10"/>
      <c r="AB547" s="10"/>
    </row>
    <row r="548" spans="1:28" ht="24.75" customHeight="1">
      <c r="A548" s="1253" t="str">
        <f>IF(E548&gt;0,"Wypełnione","")</f>
        <v/>
      </c>
      <c r="B548" s="57"/>
      <c r="C548" s="2145">
        <f>'Og s3a'!C1259</f>
        <v>0</v>
      </c>
      <c r="D548" s="2147">
        <f>'Og s3a'!E1259</f>
        <v>0</v>
      </c>
      <c r="E548" s="2145">
        <f>'Og s3a'!F1259</f>
        <v>0</v>
      </c>
      <c r="F548" s="435">
        <f>O548</f>
        <v>0</v>
      </c>
      <c r="G548" s="435">
        <f t="shared" si="7"/>
        <v>0</v>
      </c>
      <c r="H548" s="236"/>
      <c r="I548" s="236"/>
      <c r="J548" s="236"/>
      <c r="K548" s="236"/>
      <c r="L548" s="10"/>
      <c r="M548" s="10"/>
      <c r="N548" s="396">
        <f>'Og s3a'!G1259</f>
        <v>0</v>
      </c>
      <c r="O548" s="237">
        <f>'Og s3a'!H1259</f>
        <v>0</v>
      </c>
      <c r="P548" s="398">
        <f>'Og s3a'!D1259</f>
        <v>0</v>
      </c>
      <c r="Q548" s="10"/>
      <c r="R548" s="306"/>
      <c r="S548" s="306"/>
      <c r="T548" s="306"/>
      <c r="U548" s="10"/>
      <c r="V548" s="10"/>
      <c r="W548" s="10"/>
      <c r="X548" s="10"/>
      <c r="Y548" s="10"/>
      <c r="Z548" s="10"/>
      <c r="AA548" s="10"/>
      <c r="AB548" s="10"/>
    </row>
    <row r="549" spans="1:28" ht="14.25" customHeight="1">
      <c r="A549" s="1253" t="str">
        <f>A548</f>
        <v/>
      </c>
      <c r="B549" s="57"/>
      <c r="C549" s="2146"/>
      <c r="D549" s="2148"/>
      <c r="E549" s="2146"/>
      <c r="F549" s="234"/>
      <c r="G549" s="1666">
        <f>Import!Q1248</f>
        <v>0</v>
      </c>
      <c r="H549" s="234"/>
      <c r="I549" s="234"/>
      <c r="J549" s="234"/>
      <c r="K549" s="234"/>
      <c r="L549" s="10"/>
      <c r="M549" s="10"/>
      <c r="N549" s="397"/>
      <c r="O549" s="233"/>
      <c r="P549" s="419"/>
      <c r="Q549" s="10"/>
      <c r="R549" s="306"/>
      <c r="S549" s="306"/>
      <c r="T549" s="306"/>
      <c r="U549" s="10"/>
      <c r="V549" s="10"/>
      <c r="W549" s="10"/>
      <c r="X549" s="10"/>
      <c r="Y549" s="10"/>
      <c r="Z549" s="10"/>
      <c r="AA549" s="10"/>
      <c r="AB549" s="10"/>
    </row>
    <row r="550" spans="1:28" ht="24.75" customHeight="1">
      <c r="A550" s="1253" t="str">
        <f>IF(E550&gt;0,"Wypełnione","")</f>
        <v/>
      </c>
      <c r="B550" s="57"/>
      <c r="C550" s="2145">
        <f>'Og s3a'!C1261</f>
        <v>0</v>
      </c>
      <c r="D550" s="2147">
        <f>'Og s3a'!E1261</f>
        <v>0</v>
      </c>
      <c r="E550" s="2145">
        <f>'Og s3a'!F1261</f>
        <v>0</v>
      </c>
      <c r="F550" s="435">
        <f>O550</f>
        <v>0</v>
      </c>
      <c r="G550" s="435">
        <f t="shared" si="7"/>
        <v>0</v>
      </c>
      <c r="H550" s="236"/>
      <c r="I550" s="236"/>
      <c r="J550" s="236"/>
      <c r="K550" s="236"/>
      <c r="L550" s="10"/>
      <c r="M550" s="10"/>
      <c r="N550" s="396">
        <f>'Og s3a'!G1261</f>
        <v>0</v>
      </c>
      <c r="O550" s="237">
        <f>'Og s3a'!H1261</f>
        <v>0</v>
      </c>
      <c r="P550" s="398">
        <f>'Og s3a'!D1261</f>
        <v>0</v>
      </c>
      <c r="Q550" s="10"/>
      <c r="R550" s="306"/>
      <c r="S550" s="306"/>
      <c r="T550" s="306"/>
      <c r="U550" s="10"/>
      <c r="V550" s="10"/>
      <c r="W550" s="10"/>
      <c r="X550" s="10"/>
      <c r="Y550" s="10"/>
      <c r="Z550" s="10"/>
      <c r="AA550" s="10"/>
      <c r="AB550" s="10"/>
    </row>
    <row r="551" spans="1:28" ht="14.25" customHeight="1">
      <c r="A551" s="1253" t="str">
        <f>A550</f>
        <v/>
      </c>
      <c r="B551" s="57"/>
      <c r="C551" s="2146"/>
      <c r="D551" s="2148"/>
      <c r="E551" s="2146"/>
      <c r="F551" s="234"/>
      <c r="G551" s="1666">
        <f>Import!Q1250</f>
        <v>0</v>
      </c>
      <c r="H551" s="234"/>
      <c r="I551" s="234"/>
      <c r="J551" s="234"/>
      <c r="K551" s="234"/>
      <c r="L551" s="10"/>
      <c r="M551" s="10"/>
      <c r="N551" s="397"/>
      <c r="O551" s="233"/>
      <c r="P551" s="419"/>
      <c r="Q551" s="10"/>
      <c r="R551" s="306"/>
      <c r="S551" s="306"/>
      <c r="T551" s="306"/>
      <c r="U551" s="10"/>
      <c r="V551" s="10"/>
      <c r="W551" s="10"/>
      <c r="X551" s="10"/>
      <c r="Y551" s="10"/>
      <c r="Z551" s="10"/>
      <c r="AA551" s="10"/>
      <c r="AB551" s="10"/>
    </row>
    <row r="552" spans="1:28" ht="24.75" customHeight="1">
      <c r="A552" s="1253" t="str">
        <f>IF(E552&gt;0,"Wypełnione","")</f>
        <v/>
      </c>
      <c r="B552" s="57"/>
      <c r="C552" s="2145">
        <f>'Og s3a'!C1263</f>
        <v>0</v>
      </c>
      <c r="D552" s="2147">
        <f>'Og s3a'!E1263</f>
        <v>0</v>
      </c>
      <c r="E552" s="2145">
        <f>'Og s3a'!F1263</f>
        <v>0</v>
      </c>
      <c r="F552" s="435">
        <f>O552</f>
        <v>0</v>
      </c>
      <c r="G552" s="435">
        <f t="shared" ref="G552:G614" si="8">P552</f>
        <v>0</v>
      </c>
      <c r="H552" s="236"/>
      <c r="I552" s="236"/>
      <c r="J552" s="236"/>
      <c r="K552" s="236"/>
      <c r="L552" s="10"/>
      <c r="M552" s="10"/>
      <c r="N552" s="396">
        <f>'Og s3a'!G1263</f>
        <v>0</v>
      </c>
      <c r="O552" s="237">
        <f>'Og s3a'!H1263</f>
        <v>0</v>
      </c>
      <c r="P552" s="398">
        <f>'Og s3a'!D1263</f>
        <v>0</v>
      </c>
      <c r="Q552" s="10"/>
      <c r="R552" s="306"/>
      <c r="S552" s="306"/>
      <c r="T552" s="306"/>
      <c r="U552" s="10"/>
      <c r="V552" s="10"/>
      <c r="W552" s="10"/>
      <c r="X552" s="10"/>
      <c r="Y552" s="10"/>
      <c r="Z552" s="10"/>
      <c r="AA552" s="10"/>
      <c r="AB552" s="10"/>
    </row>
    <row r="553" spans="1:28" ht="14.25" customHeight="1">
      <c r="A553" s="1253" t="str">
        <f>A552</f>
        <v/>
      </c>
      <c r="B553" s="57"/>
      <c r="C553" s="2146"/>
      <c r="D553" s="2148"/>
      <c r="E553" s="2146"/>
      <c r="F553" s="234"/>
      <c r="G553" s="1666">
        <f>Import!Q1252</f>
        <v>0</v>
      </c>
      <c r="H553" s="234"/>
      <c r="I553" s="234"/>
      <c r="J553" s="234"/>
      <c r="K553" s="234"/>
      <c r="L553" s="10"/>
      <c r="M553" s="10"/>
      <c r="N553" s="397"/>
      <c r="O553" s="233"/>
      <c r="P553" s="419"/>
      <c r="Q553" s="10"/>
      <c r="R553" s="306"/>
      <c r="S553" s="306"/>
      <c r="T553" s="306"/>
      <c r="U553" s="10"/>
      <c r="V553" s="10"/>
      <c r="W553" s="10"/>
      <c r="X553" s="10"/>
      <c r="Y553" s="10"/>
      <c r="Z553" s="10"/>
      <c r="AA553" s="10"/>
      <c r="AB553" s="10"/>
    </row>
    <row r="554" spans="1:28" ht="24.75" customHeight="1">
      <c r="A554" s="1253" t="str">
        <f>IF(E554&gt;0,"Wypełnione","")</f>
        <v/>
      </c>
      <c r="B554" s="57"/>
      <c r="C554" s="2145">
        <f>'Og s3a'!C1265</f>
        <v>0</v>
      </c>
      <c r="D554" s="2147">
        <f>'Og s3a'!E1265</f>
        <v>0</v>
      </c>
      <c r="E554" s="2145">
        <f>'Og s3a'!F1265</f>
        <v>0</v>
      </c>
      <c r="F554" s="435">
        <f>O554</f>
        <v>0</v>
      </c>
      <c r="G554" s="435">
        <f t="shared" si="8"/>
        <v>0</v>
      </c>
      <c r="H554" s="236"/>
      <c r="I554" s="236"/>
      <c r="J554" s="236"/>
      <c r="K554" s="236"/>
      <c r="L554" s="10"/>
      <c r="M554" s="10"/>
      <c r="N554" s="396">
        <f>'Og s3a'!G1265</f>
        <v>0</v>
      </c>
      <c r="O554" s="237">
        <f>'Og s3a'!H1265</f>
        <v>0</v>
      </c>
      <c r="P554" s="398">
        <f>'Og s3a'!D1265</f>
        <v>0</v>
      </c>
      <c r="Q554" s="10"/>
      <c r="R554" s="306"/>
      <c r="S554" s="306"/>
      <c r="T554" s="306"/>
      <c r="U554" s="10"/>
      <c r="V554" s="10"/>
      <c r="W554" s="10"/>
      <c r="X554" s="10"/>
      <c r="Y554" s="10"/>
      <c r="Z554" s="10"/>
      <c r="AA554" s="10"/>
      <c r="AB554" s="10"/>
    </row>
    <row r="555" spans="1:28" ht="14.25" customHeight="1">
      <c r="A555" s="1253" t="str">
        <f>A554</f>
        <v/>
      </c>
      <c r="B555" s="57"/>
      <c r="C555" s="2146"/>
      <c r="D555" s="2148"/>
      <c r="E555" s="2146"/>
      <c r="F555" s="234"/>
      <c r="G555" s="1666">
        <f>Import!Q1254</f>
        <v>0</v>
      </c>
      <c r="H555" s="234"/>
      <c r="I555" s="234"/>
      <c r="J555" s="234"/>
      <c r="K555" s="234"/>
      <c r="L555" s="10"/>
      <c r="M555" s="10"/>
      <c r="N555" s="397"/>
      <c r="O555" s="233"/>
      <c r="P555" s="419"/>
      <c r="Q555" s="10"/>
      <c r="R555" s="306"/>
      <c r="S555" s="306"/>
      <c r="T555" s="306"/>
      <c r="U555" s="10"/>
      <c r="V555" s="10"/>
      <c r="W555" s="10"/>
      <c r="X555" s="10"/>
      <c r="Y555" s="10"/>
      <c r="Z555" s="10"/>
      <c r="AA555" s="10"/>
      <c r="AB555" s="10"/>
    </row>
    <row r="556" spans="1:28" ht="24.75" customHeight="1">
      <c r="A556" s="1253" t="str">
        <f>IF(E556&gt;0,"Wypełnione","")</f>
        <v/>
      </c>
      <c r="B556" s="57"/>
      <c r="C556" s="2145">
        <f>'Og s3a'!C1267</f>
        <v>0</v>
      </c>
      <c r="D556" s="2147">
        <f>'Og s3a'!E1267</f>
        <v>0</v>
      </c>
      <c r="E556" s="2145">
        <f>'Og s3a'!F1267</f>
        <v>0</v>
      </c>
      <c r="F556" s="435">
        <f>O556</f>
        <v>0</v>
      </c>
      <c r="G556" s="435">
        <f t="shared" si="8"/>
        <v>0</v>
      </c>
      <c r="H556" s="236"/>
      <c r="I556" s="236"/>
      <c r="J556" s="236"/>
      <c r="K556" s="236"/>
      <c r="L556" s="10"/>
      <c r="M556" s="10"/>
      <c r="N556" s="396">
        <f>'Og s3a'!G1267</f>
        <v>0</v>
      </c>
      <c r="O556" s="237">
        <f>'Og s3a'!H1267</f>
        <v>0</v>
      </c>
      <c r="P556" s="398">
        <f>'Og s3a'!D1267</f>
        <v>0</v>
      </c>
      <c r="Q556" s="10"/>
      <c r="R556" s="306"/>
      <c r="S556" s="306"/>
      <c r="T556" s="306"/>
      <c r="U556" s="10"/>
      <c r="V556" s="10"/>
      <c r="W556" s="10"/>
      <c r="X556" s="10"/>
      <c r="Y556" s="10"/>
      <c r="Z556" s="10"/>
      <c r="AA556" s="10"/>
      <c r="AB556" s="10"/>
    </row>
    <row r="557" spans="1:28" ht="14.25" customHeight="1">
      <c r="A557" s="1253" t="str">
        <f>A556</f>
        <v/>
      </c>
      <c r="B557" s="57"/>
      <c r="C557" s="2146"/>
      <c r="D557" s="2148"/>
      <c r="E557" s="2146"/>
      <c r="F557" s="234"/>
      <c r="G557" s="1666">
        <f>Import!Q1256</f>
        <v>0</v>
      </c>
      <c r="H557" s="234"/>
      <c r="I557" s="234"/>
      <c r="J557" s="234"/>
      <c r="K557" s="234"/>
      <c r="L557" s="10"/>
      <c r="M557" s="10"/>
      <c r="N557" s="397"/>
      <c r="O557" s="233"/>
      <c r="P557" s="419"/>
      <c r="Q557" s="10"/>
      <c r="R557" s="306"/>
      <c r="S557" s="306"/>
      <c r="T557" s="306"/>
      <c r="U557" s="10"/>
      <c r="V557" s="10"/>
      <c r="W557" s="10"/>
      <c r="X557" s="10"/>
      <c r="Y557" s="10"/>
      <c r="Z557" s="10"/>
      <c r="AA557" s="10"/>
      <c r="AB557" s="10"/>
    </row>
    <row r="558" spans="1:28" ht="24.75" customHeight="1">
      <c r="A558" s="1253" t="str">
        <f>IF(E558&gt;0,"Wypełnione","")</f>
        <v/>
      </c>
      <c r="B558" s="57"/>
      <c r="C558" s="2145">
        <f>'Og s3a'!C1269</f>
        <v>0</v>
      </c>
      <c r="D558" s="2147">
        <f>'Og s3a'!E1269</f>
        <v>0</v>
      </c>
      <c r="E558" s="2145">
        <f>'Og s3a'!F1269</f>
        <v>0</v>
      </c>
      <c r="F558" s="435">
        <f>O558</f>
        <v>0</v>
      </c>
      <c r="G558" s="435">
        <f t="shared" si="8"/>
        <v>0</v>
      </c>
      <c r="H558" s="236"/>
      <c r="I558" s="236"/>
      <c r="J558" s="236"/>
      <c r="K558" s="236"/>
      <c r="L558" s="10"/>
      <c r="M558" s="10"/>
      <c r="N558" s="396">
        <f>'Og s3a'!G1269</f>
        <v>0</v>
      </c>
      <c r="O558" s="237">
        <f>'Og s3a'!H1269</f>
        <v>0</v>
      </c>
      <c r="P558" s="398">
        <f>'Og s3a'!D1269</f>
        <v>0</v>
      </c>
      <c r="Q558" s="10"/>
      <c r="R558" s="306"/>
      <c r="S558" s="306"/>
      <c r="T558" s="306"/>
      <c r="U558" s="10"/>
      <c r="V558" s="10"/>
      <c r="W558" s="10"/>
      <c r="X558" s="10"/>
      <c r="Y558" s="10"/>
      <c r="Z558" s="10"/>
      <c r="AA558" s="10"/>
      <c r="AB558" s="10"/>
    </row>
    <row r="559" spans="1:28" ht="14.25" customHeight="1">
      <c r="A559" s="1253" t="str">
        <f>A558</f>
        <v/>
      </c>
      <c r="B559" s="57"/>
      <c r="C559" s="2146"/>
      <c r="D559" s="2148"/>
      <c r="E559" s="2146"/>
      <c r="F559" s="234"/>
      <c r="G559" s="1666">
        <f>Import!Q1258</f>
        <v>0</v>
      </c>
      <c r="H559" s="234"/>
      <c r="I559" s="234"/>
      <c r="J559" s="234"/>
      <c r="K559" s="234"/>
      <c r="L559" s="10"/>
      <c r="M559" s="10"/>
      <c r="N559" s="397"/>
      <c r="O559" s="233"/>
      <c r="P559" s="419"/>
      <c r="Q559" s="10"/>
      <c r="R559" s="306"/>
      <c r="S559" s="306"/>
      <c r="T559" s="306"/>
      <c r="U559" s="10"/>
      <c r="V559" s="10"/>
      <c r="W559" s="10"/>
      <c r="X559" s="10"/>
      <c r="Y559" s="10"/>
      <c r="Z559" s="10"/>
      <c r="AA559" s="10"/>
      <c r="AB559" s="10"/>
    </row>
    <row r="560" spans="1:28" ht="24.75" customHeight="1">
      <c r="A560" s="1253" t="str">
        <f>IF(E560&gt;0,"Wypełnione","")</f>
        <v/>
      </c>
      <c r="B560" s="57"/>
      <c r="C560" s="2145">
        <f>'Og s3a'!C1271</f>
        <v>0</v>
      </c>
      <c r="D560" s="2147">
        <f>'Og s3a'!E1271</f>
        <v>0</v>
      </c>
      <c r="E560" s="2145">
        <f>'Og s3a'!F1271</f>
        <v>0</v>
      </c>
      <c r="F560" s="435">
        <f>O560</f>
        <v>0</v>
      </c>
      <c r="G560" s="435">
        <f t="shared" si="8"/>
        <v>0</v>
      </c>
      <c r="H560" s="236"/>
      <c r="I560" s="236"/>
      <c r="J560" s="236"/>
      <c r="K560" s="236"/>
      <c r="L560" s="10"/>
      <c r="M560" s="10"/>
      <c r="N560" s="396">
        <f>'Og s3a'!G1271</f>
        <v>0</v>
      </c>
      <c r="O560" s="237">
        <f>'Og s3a'!H1271</f>
        <v>0</v>
      </c>
      <c r="P560" s="398">
        <f>'Og s3a'!D1271</f>
        <v>0</v>
      </c>
      <c r="Q560" s="10"/>
      <c r="R560" s="306"/>
      <c r="S560" s="306"/>
      <c r="T560" s="306"/>
      <c r="U560" s="10"/>
      <c r="V560" s="10"/>
      <c r="W560" s="10"/>
      <c r="X560" s="10"/>
      <c r="Y560" s="10"/>
      <c r="Z560" s="10"/>
      <c r="AA560" s="10"/>
      <c r="AB560" s="10"/>
    </row>
    <row r="561" spans="1:28" ht="14.25" customHeight="1">
      <c r="A561" s="1253" t="str">
        <f>A560</f>
        <v/>
      </c>
      <c r="B561" s="57"/>
      <c r="C561" s="2146"/>
      <c r="D561" s="2148"/>
      <c r="E561" s="2146"/>
      <c r="F561" s="234"/>
      <c r="G561" s="1666">
        <f>Import!Q1260</f>
        <v>0</v>
      </c>
      <c r="H561" s="234"/>
      <c r="I561" s="234"/>
      <c r="J561" s="234"/>
      <c r="K561" s="234"/>
      <c r="L561" s="10"/>
      <c r="M561" s="10"/>
      <c r="N561" s="397"/>
      <c r="O561" s="233"/>
      <c r="P561" s="419"/>
      <c r="Q561" s="10"/>
      <c r="R561" s="306"/>
      <c r="S561" s="306"/>
      <c r="T561" s="306"/>
      <c r="U561" s="10"/>
      <c r="V561" s="10"/>
      <c r="W561" s="10"/>
      <c r="X561" s="10"/>
      <c r="Y561" s="10"/>
      <c r="Z561" s="10"/>
      <c r="AA561" s="10"/>
      <c r="AB561" s="10"/>
    </row>
    <row r="562" spans="1:28" ht="24.75" customHeight="1">
      <c r="A562" s="1253" t="str">
        <f>IF(E562&gt;0,"Wypełnione","")</f>
        <v/>
      </c>
      <c r="B562" s="57"/>
      <c r="C562" s="2145">
        <f>'Og s3a'!C1273</f>
        <v>0</v>
      </c>
      <c r="D562" s="2147">
        <f>'Og s3a'!E1273</f>
        <v>0</v>
      </c>
      <c r="E562" s="2145">
        <f>'Og s3a'!F1273</f>
        <v>0</v>
      </c>
      <c r="F562" s="435">
        <f>O562</f>
        <v>0</v>
      </c>
      <c r="G562" s="435">
        <f t="shared" si="8"/>
        <v>0</v>
      </c>
      <c r="H562" s="236"/>
      <c r="I562" s="236"/>
      <c r="J562" s="236"/>
      <c r="K562" s="236"/>
      <c r="L562" s="10"/>
      <c r="M562" s="10"/>
      <c r="N562" s="396">
        <f>'Og s3a'!G1273</f>
        <v>0</v>
      </c>
      <c r="O562" s="237">
        <f>'Og s3a'!H1273</f>
        <v>0</v>
      </c>
      <c r="P562" s="398">
        <f>'Og s3a'!D1273</f>
        <v>0</v>
      </c>
      <c r="Q562" s="10"/>
      <c r="R562" s="306"/>
      <c r="S562" s="306"/>
      <c r="T562" s="306"/>
      <c r="U562" s="10"/>
      <c r="V562" s="10"/>
      <c r="W562" s="10"/>
      <c r="X562" s="10"/>
      <c r="Y562" s="10"/>
      <c r="Z562" s="10"/>
      <c r="AA562" s="10"/>
      <c r="AB562" s="10"/>
    </row>
    <row r="563" spans="1:28" ht="14.25" customHeight="1">
      <c r="A563" s="1253" t="str">
        <f>A562</f>
        <v/>
      </c>
      <c r="B563" s="57"/>
      <c r="C563" s="2146"/>
      <c r="D563" s="2148"/>
      <c r="E563" s="2146"/>
      <c r="F563" s="234"/>
      <c r="G563" s="1666">
        <f>Import!Q1262</f>
        <v>0</v>
      </c>
      <c r="H563" s="234"/>
      <c r="I563" s="234"/>
      <c r="J563" s="234"/>
      <c r="K563" s="234"/>
      <c r="L563" s="10"/>
      <c r="M563" s="10"/>
      <c r="N563" s="397"/>
      <c r="O563" s="233"/>
      <c r="P563" s="419"/>
      <c r="Q563" s="10"/>
      <c r="R563" s="306"/>
      <c r="S563" s="306"/>
      <c r="T563" s="306"/>
      <c r="U563" s="10"/>
      <c r="V563" s="10"/>
      <c r="W563" s="10"/>
      <c r="X563" s="10"/>
      <c r="Y563" s="10"/>
      <c r="Z563" s="10"/>
      <c r="AA563" s="10"/>
      <c r="AB563" s="10"/>
    </row>
    <row r="564" spans="1:28" ht="24.75" customHeight="1">
      <c r="A564" s="1253" t="str">
        <f>IF(E564&gt;0,"Wypełnione","")</f>
        <v/>
      </c>
      <c r="B564" s="57"/>
      <c r="C564" s="2145">
        <f>'Og s3a'!C1275</f>
        <v>0</v>
      </c>
      <c r="D564" s="2147">
        <f>'Og s3a'!E1275</f>
        <v>0</v>
      </c>
      <c r="E564" s="2145">
        <f>'Og s3a'!F1275</f>
        <v>0</v>
      </c>
      <c r="F564" s="435">
        <f>O564</f>
        <v>0</v>
      </c>
      <c r="G564" s="435">
        <f t="shared" si="8"/>
        <v>0</v>
      </c>
      <c r="H564" s="236"/>
      <c r="I564" s="236"/>
      <c r="J564" s="236"/>
      <c r="K564" s="236"/>
      <c r="L564" s="10"/>
      <c r="M564" s="10"/>
      <c r="N564" s="396">
        <f>'Og s3a'!G1275</f>
        <v>0</v>
      </c>
      <c r="O564" s="237">
        <f>'Og s3a'!H1275</f>
        <v>0</v>
      </c>
      <c r="P564" s="398">
        <f>'Og s3a'!D1275</f>
        <v>0</v>
      </c>
      <c r="Q564" s="10"/>
      <c r="R564" s="306"/>
      <c r="S564" s="306"/>
      <c r="T564" s="306"/>
      <c r="U564" s="10"/>
      <c r="V564" s="10"/>
      <c r="W564" s="10"/>
      <c r="X564" s="10"/>
      <c r="Y564" s="10"/>
      <c r="Z564" s="10"/>
      <c r="AA564" s="10"/>
      <c r="AB564" s="10"/>
    </row>
    <row r="565" spans="1:28" ht="14.25" customHeight="1">
      <c r="A565" s="1253" t="str">
        <f>A564</f>
        <v/>
      </c>
      <c r="B565" s="57"/>
      <c r="C565" s="2146"/>
      <c r="D565" s="2148"/>
      <c r="E565" s="2146"/>
      <c r="F565" s="234"/>
      <c r="G565" s="1666">
        <f>Import!Q1264</f>
        <v>0</v>
      </c>
      <c r="H565" s="234"/>
      <c r="I565" s="234"/>
      <c r="J565" s="234"/>
      <c r="K565" s="234"/>
      <c r="L565" s="10"/>
      <c r="M565" s="10"/>
      <c r="N565" s="397"/>
      <c r="O565" s="233"/>
      <c r="P565" s="419"/>
      <c r="Q565" s="10"/>
      <c r="R565" s="306"/>
      <c r="S565" s="306"/>
      <c r="T565" s="306"/>
      <c r="U565" s="10"/>
      <c r="V565" s="10"/>
      <c r="W565" s="10"/>
      <c r="X565" s="10"/>
      <c r="Y565" s="10"/>
      <c r="Z565" s="10"/>
      <c r="AA565" s="10"/>
      <c r="AB565" s="10"/>
    </row>
    <row r="566" spans="1:28" ht="24.75" customHeight="1">
      <c r="A566" s="1253" t="str">
        <f>IF(E566&gt;0,"Wypełnione","")</f>
        <v/>
      </c>
      <c r="B566" s="57"/>
      <c r="C566" s="2145">
        <f>'Og s3a'!C1277</f>
        <v>0</v>
      </c>
      <c r="D566" s="2147">
        <f>'Og s3a'!E1277</f>
        <v>0</v>
      </c>
      <c r="E566" s="2145">
        <f>'Og s3a'!F1277</f>
        <v>0</v>
      </c>
      <c r="F566" s="435">
        <f>O566</f>
        <v>0</v>
      </c>
      <c r="G566" s="435">
        <f t="shared" si="8"/>
        <v>0</v>
      </c>
      <c r="H566" s="236"/>
      <c r="I566" s="236"/>
      <c r="J566" s="236"/>
      <c r="K566" s="236"/>
      <c r="L566" s="10"/>
      <c r="M566" s="10"/>
      <c r="N566" s="396">
        <f>'Og s3a'!G1277</f>
        <v>0</v>
      </c>
      <c r="O566" s="237">
        <f>'Og s3a'!H1277</f>
        <v>0</v>
      </c>
      <c r="P566" s="398">
        <f>'Og s3a'!D1277</f>
        <v>0</v>
      </c>
      <c r="Q566" s="10"/>
      <c r="R566" s="306"/>
      <c r="S566" s="306"/>
      <c r="T566" s="306"/>
      <c r="U566" s="10"/>
      <c r="V566" s="10"/>
      <c r="W566" s="10"/>
      <c r="X566" s="10"/>
      <c r="Y566" s="10"/>
      <c r="Z566" s="10"/>
      <c r="AA566" s="10"/>
      <c r="AB566" s="10"/>
    </row>
    <row r="567" spans="1:28" ht="14.25" customHeight="1">
      <c r="A567" s="1253" t="str">
        <f>A566</f>
        <v/>
      </c>
      <c r="B567" s="57"/>
      <c r="C567" s="2146"/>
      <c r="D567" s="2148"/>
      <c r="E567" s="2146"/>
      <c r="F567" s="234"/>
      <c r="G567" s="1666">
        <f>Import!Q1266</f>
        <v>0</v>
      </c>
      <c r="H567" s="234"/>
      <c r="I567" s="234"/>
      <c r="J567" s="234"/>
      <c r="K567" s="234"/>
      <c r="L567" s="10"/>
      <c r="M567" s="10"/>
      <c r="N567" s="397"/>
      <c r="O567" s="233"/>
      <c r="P567" s="419"/>
      <c r="Q567" s="10"/>
      <c r="R567" s="306"/>
      <c r="S567" s="306"/>
      <c r="T567" s="306"/>
      <c r="U567" s="10"/>
      <c r="V567" s="10"/>
      <c r="W567" s="10"/>
      <c r="X567" s="10"/>
      <c r="Y567" s="10"/>
      <c r="Z567" s="10"/>
      <c r="AA567" s="10"/>
      <c r="AB567" s="10"/>
    </row>
    <row r="568" spans="1:28" ht="24.75" customHeight="1">
      <c r="A568" s="1253" t="str">
        <f>IF(E568&gt;0,"Wypełnione","")</f>
        <v/>
      </c>
      <c r="B568" s="57"/>
      <c r="C568" s="2145">
        <f>'Og s3a'!C1279</f>
        <v>0</v>
      </c>
      <c r="D568" s="2147">
        <f>'Og s3a'!E1279</f>
        <v>0</v>
      </c>
      <c r="E568" s="2145">
        <f>'Og s3a'!F1279</f>
        <v>0</v>
      </c>
      <c r="F568" s="435">
        <f>O568</f>
        <v>0</v>
      </c>
      <c r="G568" s="435">
        <f t="shared" si="8"/>
        <v>0</v>
      </c>
      <c r="H568" s="236"/>
      <c r="I568" s="236"/>
      <c r="J568" s="236"/>
      <c r="K568" s="236"/>
      <c r="L568" s="10"/>
      <c r="M568" s="10"/>
      <c r="N568" s="396">
        <f>'Og s3a'!G1279</f>
        <v>0</v>
      </c>
      <c r="O568" s="237">
        <f>'Og s3a'!H1279</f>
        <v>0</v>
      </c>
      <c r="P568" s="398">
        <f>'Og s3a'!D1279</f>
        <v>0</v>
      </c>
      <c r="Q568" s="10"/>
      <c r="R568" s="306"/>
      <c r="S568" s="306"/>
      <c r="T568" s="306"/>
      <c r="U568" s="10"/>
      <c r="V568" s="10"/>
      <c r="W568" s="10"/>
      <c r="X568" s="10"/>
      <c r="Y568" s="10"/>
      <c r="Z568" s="10"/>
      <c r="AA568" s="10"/>
      <c r="AB568" s="10"/>
    </row>
    <row r="569" spans="1:28" ht="14.25" customHeight="1">
      <c r="A569" s="1253" t="str">
        <f>A568</f>
        <v/>
      </c>
      <c r="B569" s="57"/>
      <c r="C569" s="2146"/>
      <c r="D569" s="2148"/>
      <c r="E569" s="2146"/>
      <c r="F569" s="234"/>
      <c r="G569" s="1666">
        <f>Import!Q1268</f>
        <v>0</v>
      </c>
      <c r="H569" s="234"/>
      <c r="I569" s="234"/>
      <c r="J569" s="234"/>
      <c r="K569" s="234"/>
      <c r="L569" s="10"/>
      <c r="M569" s="10"/>
      <c r="N569" s="397"/>
      <c r="O569" s="233"/>
      <c r="P569" s="419"/>
      <c r="Q569" s="10"/>
      <c r="R569" s="306"/>
      <c r="S569" s="306"/>
      <c r="T569" s="306"/>
      <c r="U569" s="10"/>
      <c r="V569" s="10"/>
      <c r="W569" s="10"/>
      <c r="X569" s="10"/>
      <c r="Y569" s="10"/>
      <c r="Z569" s="10"/>
      <c r="AA569" s="10"/>
      <c r="AB569" s="10"/>
    </row>
    <row r="570" spans="1:28" ht="24.75" customHeight="1">
      <c r="A570" s="1253" t="str">
        <f>IF(E570&gt;0,"Wypełnione","")</f>
        <v/>
      </c>
      <c r="B570" s="57"/>
      <c r="C570" s="2145">
        <f>'Og s3a'!C1281</f>
        <v>0</v>
      </c>
      <c r="D570" s="2147">
        <f>'Og s3a'!E1281</f>
        <v>0</v>
      </c>
      <c r="E570" s="2145">
        <f>'Og s3a'!F1281</f>
        <v>0</v>
      </c>
      <c r="F570" s="435">
        <f>O570</f>
        <v>0</v>
      </c>
      <c r="G570" s="435">
        <f t="shared" si="8"/>
        <v>0</v>
      </c>
      <c r="H570" s="236"/>
      <c r="I570" s="236"/>
      <c r="J570" s="236"/>
      <c r="K570" s="236"/>
      <c r="L570" s="10"/>
      <c r="M570" s="10"/>
      <c r="N570" s="396">
        <f>'Og s3a'!G1281</f>
        <v>0</v>
      </c>
      <c r="O570" s="237">
        <f>'Og s3a'!H1281</f>
        <v>0</v>
      </c>
      <c r="P570" s="398">
        <f>'Og s3a'!D1281</f>
        <v>0</v>
      </c>
      <c r="Q570" s="10"/>
      <c r="R570" s="306"/>
      <c r="S570" s="306"/>
      <c r="T570" s="306"/>
      <c r="U570" s="10"/>
      <c r="V570" s="10"/>
      <c r="W570" s="10"/>
      <c r="X570" s="10"/>
      <c r="Y570" s="10"/>
      <c r="Z570" s="10"/>
      <c r="AA570" s="10"/>
      <c r="AB570" s="10"/>
    </row>
    <row r="571" spans="1:28" ht="14.25" customHeight="1">
      <c r="A571" s="1253" t="str">
        <f>A570</f>
        <v/>
      </c>
      <c r="B571" s="57"/>
      <c r="C571" s="2146"/>
      <c r="D571" s="2148"/>
      <c r="E571" s="2146"/>
      <c r="F571" s="234"/>
      <c r="G571" s="1666">
        <f>Import!Q1270</f>
        <v>0</v>
      </c>
      <c r="H571" s="234"/>
      <c r="I571" s="234"/>
      <c r="J571" s="234"/>
      <c r="K571" s="234"/>
      <c r="L571" s="10"/>
      <c r="M571" s="10"/>
      <c r="N571" s="397"/>
      <c r="O571" s="233"/>
      <c r="P571" s="419"/>
      <c r="Q571" s="10"/>
      <c r="R571" s="306"/>
      <c r="S571" s="306"/>
      <c r="T571" s="306"/>
      <c r="U571" s="10"/>
      <c r="V571" s="10"/>
      <c r="W571" s="10"/>
      <c r="X571" s="10"/>
      <c r="Y571" s="10"/>
      <c r="Z571" s="10"/>
      <c r="AA571" s="10"/>
      <c r="AB571" s="10"/>
    </row>
    <row r="572" spans="1:28" ht="24.75" customHeight="1">
      <c r="A572" s="1253" t="str">
        <f>IF(E572&gt;0,"Wypełnione","")</f>
        <v/>
      </c>
      <c r="B572" s="57"/>
      <c r="C572" s="2145">
        <f>'Og s3a'!C1283</f>
        <v>0</v>
      </c>
      <c r="D572" s="2147">
        <f>'Og s3a'!E1283</f>
        <v>0</v>
      </c>
      <c r="E572" s="2145">
        <f>'Og s3a'!F1283</f>
        <v>0</v>
      </c>
      <c r="F572" s="435">
        <f>O572</f>
        <v>0</v>
      </c>
      <c r="G572" s="435">
        <f t="shared" si="8"/>
        <v>0</v>
      </c>
      <c r="H572" s="236"/>
      <c r="I572" s="236"/>
      <c r="J572" s="236"/>
      <c r="K572" s="236"/>
      <c r="L572" s="10"/>
      <c r="M572" s="10"/>
      <c r="N572" s="396">
        <f>'Og s3a'!G1283</f>
        <v>0</v>
      </c>
      <c r="O572" s="237">
        <f>'Og s3a'!H1283</f>
        <v>0</v>
      </c>
      <c r="P572" s="398">
        <f>'Og s3a'!D1283</f>
        <v>0</v>
      </c>
      <c r="Q572" s="10"/>
      <c r="R572" s="306"/>
      <c r="S572" s="306"/>
      <c r="T572" s="306"/>
      <c r="U572" s="10"/>
      <c r="V572" s="10"/>
      <c r="W572" s="10"/>
      <c r="X572" s="10"/>
      <c r="Y572" s="10"/>
      <c r="Z572" s="10"/>
      <c r="AA572" s="10"/>
      <c r="AB572" s="10"/>
    </row>
    <row r="573" spans="1:28" ht="14.25" customHeight="1">
      <c r="A573" s="1253" t="str">
        <f>A572</f>
        <v/>
      </c>
      <c r="B573" s="57"/>
      <c r="C573" s="2146"/>
      <c r="D573" s="2148"/>
      <c r="E573" s="2146"/>
      <c r="F573" s="234"/>
      <c r="G573" s="1666">
        <f>Import!Q1272</f>
        <v>0</v>
      </c>
      <c r="H573" s="234"/>
      <c r="I573" s="234"/>
      <c r="J573" s="234"/>
      <c r="K573" s="234"/>
      <c r="L573" s="10"/>
      <c r="M573" s="10"/>
      <c r="N573" s="397"/>
      <c r="O573" s="233"/>
      <c r="P573" s="419"/>
      <c r="Q573" s="10"/>
      <c r="R573" s="306"/>
      <c r="S573" s="306"/>
      <c r="T573" s="306"/>
      <c r="U573" s="10"/>
      <c r="V573" s="10"/>
      <c r="W573" s="10"/>
      <c r="X573" s="10"/>
      <c r="Y573" s="10"/>
      <c r="Z573" s="10"/>
      <c r="AA573" s="10"/>
      <c r="AB573" s="10"/>
    </row>
    <row r="574" spans="1:28" ht="24.75" customHeight="1">
      <c r="A574" s="1253" t="str">
        <f>IF(E574&gt;0,"Wypełnione","")</f>
        <v/>
      </c>
      <c r="B574" s="57"/>
      <c r="C574" s="2145">
        <f>'Og s3a'!C1285</f>
        <v>0</v>
      </c>
      <c r="D574" s="2147">
        <f>'Og s3a'!E1285</f>
        <v>0</v>
      </c>
      <c r="E574" s="2145">
        <f>'Og s3a'!F1285</f>
        <v>0</v>
      </c>
      <c r="F574" s="435">
        <f>O574</f>
        <v>0</v>
      </c>
      <c r="G574" s="435">
        <f t="shared" si="8"/>
        <v>0</v>
      </c>
      <c r="H574" s="236"/>
      <c r="I574" s="236"/>
      <c r="J574" s="236"/>
      <c r="K574" s="236"/>
      <c r="L574" s="10"/>
      <c r="M574" s="10"/>
      <c r="N574" s="396">
        <f>'Og s3a'!G1285</f>
        <v>0</v>
      </c>
      <c r="O574" s="237">
        <f>'Og s3a'!H1285</f>
        <v>0</v>
      </c>
      <c r="P574" s="398">
        <f>'Og s3a'!D1285</f>
        <v>0</v>
      </c>
      <c r="Q574" s="10"/>
      <c r="R574" s="306"/>
      <c r="S574" s="306"/>
      <c r="T574" s="306"/>
      <c r="U574" s="10"/>
      <c r="V574" s="10"/>
      <c r="W574" s="10"/>
      <c r="X574" s="10"/>
      <c r="Y574" s="10"/>
      <c r="Z574" s="10"/>
      <c r="AA574" s="10"/>
      <c r="AB574" s="10"/>
    </row>
    <row r="575" spans="1:28" ht="14.25" customHeight="1">
      <c r="A575" s="1253" t="str">
        <f>A574</f>
        <v/>
      </c>
      <c r="B575" s="57"/>
      <c r="C575" s="2146"/>
      <c r="D575" s="2148"/>
      <c r="E575" s="2146"/>
      <c r="F575" s="234"/>
      <c r="G575" s="1666">
        <f>Import!Q1274</f>
        <v>0</v>
      </c>
      <c r="H575" s="234"/>
      <c r="I575" s="234"/>
      <c r="J575" s="234"/>
      <c r="K575" s="234"/>
      <c r="L575" s="10"/>
      <c r="M575" s="10"/>
      <c r="N575" s="397"/>
      <c r="O575" s="233"/>
      <c r="P575" s="419"/>
      <c r="Q575" s="10"/>
      <c r="R575" s="306"/>
      <c r="S575" s="306"/>
      <c r="T575" s="306"/>
      <c r="U575" s="10"/>
      <c r="V575" s="10"/>
      <c r="W575" s="10"/>
      <c r="X575" s="10"/>
      <c r="Y575" s="10"/>
      <c r="Z575" s="10"/>
      <c r="AA575" s="10"/>
      <c r="AB575" s="10"/>
    </row>
    <row r="576" spans="1:28" ht="24.75" customHeight="1">
      <c r="A576" s="1253" t="str">
        <f>IF(E576&gt;0,"Wypełnione","")</f>
        <v/>
      </c>
      <c r="B576" s="57"/>
      <c r="C576" s="2145">
        <f>'Og s3a'!C1287</f>
        <v>0</v>
      </c>
      <c r="D576" s="2147">
        <f>'Og s3a'!E1287</f>
        <v>0</v>
      </c>
      <c r="E576" s="2145">
        <f>'Og s3a'!F1287</f>
        <v>0</v>
      </c>
      <c r="F576" s="435">
        <f>O576</f>
        <v>0</v>
      </c>
      <c r="G576" s="435">
        <f t="shared" si="8"/>
        <v>0</v>
      </c>
      <c r="H576" s="236"/>
      <c r="I576" s="236"/>
      <c r="J576" s="236"/>
      <c r="K576" s="236"/>
      <c r="L576" s="10"/>
      <c r="M576" s="10"/>
      <c r="N576" s="396">
        <f>'Og s3a'!G1287</f>
        <v>0</v>
      </c>
      <c r="O576" s="237">
        <f>'Og s3a'!H1287</f>
        <v>0</v>
      </c>
      <c r="P576" s="398">
        <f>'Og s3a'!D1287</f>
        <v>0</v>
      </c>
      <c r="Q576" s="10"/>
      <c r="R576" s="306"/>
      <c r="S576" s="306"/>
      <c r="T576" s="306"/>
      <c r="U576" s="10"/>
      <c r="V576" s="10"/>
      <c r="W576" s="10"/>
      <c r="X576" s="10"/>
      <c r="Y576" s="10"/>
      <c r="Z576" s="10"/>
      <c r="AA576" s="10"/>
      <c r="AB576" s="10"/>
    </row>
    <row r="577" spans="1:28" ht="14.25" customHeight="1">
      <c r="A577" s="1253" t="str">
        <f>A576</f>
        <v/>
      </c>
      <c r="B577" s="57"/>
      <c r="C577" s="2146"/>
      <c r="D577" s="2148"/>
      <c r="E577" s="2146"/>
      <c r="F577" s="234"/>
      <c r="G577" s="1666">
        <f>Import!Q1276</f>
        <v>0</v>
      </c>
      <c r="H577" s="234"/>
      <c r="I577" s="234"/>
      <c r="J577" s="234"/>
      <c r="K577" s="234"/>
      <c r="L577" s="10"/>
      <c r="M577" s="10"/>
      <c r="N577" s="397"/>
      <c r="O577" s="233"/>
      <c r="P577" s="419"/>
      <c r="Q577" s="10"/>
      <c r="R577" s="306"/>
      <c r="S577" s="306"/>
      <c r="T577" s="306"/>
      <c r="U577" s="10"/>
      <c r="V577" s="10"/>
      <c r="W577" s="10"/>
      <c r="X577" s="10"/>
      <c r="Y577" s="10"/>
      <c r="Z577" s="10"/>
      <c r="AA577" s="10"/>
      <c r="AB577" s="10"/>
    </row>
    <row r="578" spans="1:28" ht="24.75" customHeight="1">
      <c r="A578" s="1253" t="str">
        <f>IF(E578&gt;0,"Wypełnione","")</f>
        <v/>
      </c>
      <c r="B578" s="57"/>
      <c r="C578" s="2145">
        <f>'Og s3a'!C1289</f>
        <v>0</v>
      </c>
      <c r="D578" s="2147">
        <f>'Og s3a'!E1289</f>
        <v>0</v>
      </c>
      <c r="E578" s="2145">
        <f>'Og s3a'!F1289</f>
        <v>0</v>
      </c>
      <c r="F578" s="435">
        <f>O578</f>
        <v>0</v>
      </c>
      <c r="G578" s="435">
        <f t="shared" si="8"/>
        <v>0</v>
      </c>
      <c r="H578" s="236"/>
      <c r="I578" s="236"/>
      <c r="J578" s="236"/>
      <c r="K578" s="236"/>
      <c r="L578" s="10"/>
      <c r="M578" s="10"/>
      <c r="N578" s="396">
        <f>'Og s3a'!G1289</f>
        <v>0</v>
      </c>
      <c r="O578" s="237">
        <f>'Og s3a'!H1289</f>
        <v>0</v>
      </c>
      <c r="P578" s="398">
        <f>'Og s3a'!D1289</f>
        <v>0</v>
      </c>
      <c r="Q578" s="10"/>
      <c r="R578" s="306"/>
      <c r="S578" s="306"/>
      <c r="T578" s="306"/>
      <c r="U578" s="10"/>
      <c r="V578" s="10"/>
      <c r="W578" s="10"/>
      <c r="X578" s="10"/>
      <c r="Y578" s="10"/>
      <c r="Z578" s="10"/>
      <c r="AA578" s="10"/>
      <c r="AB578" s="10"/>
    </row>
    <row r="579" spans="1:28" ht="14.25" customHeight="1">
      <c r="A579" s="1253" t="str">
        <f>A578</f>
        <v/>
      </c>
      <c r="B579" s="57"/>
      <c r="C579" s="2146"/>
      <c r="D579" s="2148"/>
      <c r="E579" s="2146"/>
      <c r="F579" s="234"/>
      <c r="G579" s="1666">
        <f>Import!Q1278</f>
        <v>0</v>
      </c>
      <c r="H579" s="234"/>
      <c r="I579" s="234"/>
      <c r="J579" s="234"/>
      <c r="K579" s="234"/>
      <c r="L579" s="10"/>
      <c r="M579" s="10"/>
      <c r="N579" s="397"/>
      <c r="O579" s="233"/>
      <c r="P579" s="419"/>
      <c r="Q579" s="10"/>
      <c r="R579" s="306"/>
      <c r="S579" s="306"/>
      <c r="T579" s="306"/>
      <c r="U579" s="10"/>
      <c r="V579" s="10"/>
      <c r="W579" s="10"/>
      <c r="X579" s="10"/>
      <c r="Y579" s="10"/>
      <c r="Z579" s="10"/>
      <c r="AA579" s="10"/>
      <c r="AB579" s="10"/>
    </row>
    <row r="580" spans="1:28" ht="24.75" customHeight="1">
      <c r="A580" s="1253" t="str">
        <f>IF(E580&gt;0,"Wypełnione","")</f>
        <v/>
      </c>
      <c r="B580" s="57"/>
      <c r="C580" s="2145">
        <f>'Og s3a'!C1291</f>
        <v>0</v>
      </c>
      <c r="D580" s="2147">
        <f>'Og s3a'!E1291</f>
        <v>0</v>
      </c>
      <c r="E580" s="2145">
        <f>'Og s3a'!F1291</f>
        <v>0</v>
      </c>
      <c r="F580" s="435">
        <f>O580</f>
        <v>0</v>
      </c>
      <c r="G580" s="435">
        <f t="shared" si="8"/>
        <v>0</v>
      </c>
      <c r="H580" s="236"/>
      <c r="I580" s="236"/>
      <c r="J580" s="236"/>
      <c r="K580" s="236"/>
      <c r="L580" s="10"/>
      <c r="M580" s="10"/>
      <c r="N580" s="396">
        <f>'Og s3a'!G1291</f>
        <v>0</v>
      </c>
      <c r="O580" s="237">
        <f>'Og s3a'!H1291</f>
        <v>0</v>
      </c>
      <c r="P580" s="398">
        <f>'Og s3a'!D1291</f>
        <v>0</v>
      </c>
      <c r="Q580" s="10"/>
      <c r="R580" s="306"/>
      <c r="S580" s="306"/>
      <c r="T580" s="306"/>
      <c r="U580" s="10"/>
      <c r="V580" s="10"/>
      <c r="W580" s="10"/>
      <c r="X580" s="10"/>
      <c r="Y580" s="10"/>
      <c r="Z580" s="10"/>
      <c r="AA580" s="10"/>
      <c r="AB580" s="10"/>
    </row>
    <row r="581" spans="1:28" ht="14.25" customHeight="1">
      <c r="A581" s="1253" t="str">
        <f>A580</f>
        <v/>
      </c>
      <c r="B581" s="57"/>
      <c r="C581" s="2146"/>
      <c r="D581" s="2148"/>
      <c r="E581" s="2146"/>
      <c r="F581" s="234"/>
      <c r="G581" s="1666">
        <f>Import!Q1280</f>
        <v>0</v>
      </c>
      <c r="H581" s="234"/>
      <c r="I581" s="234"/>
      <c r="J581" s="234"/>
      <c r="K581" s="234"/>
      <c r="L581" s="10"/>
      <c r="M581" s="10"/>
      <c r="N581" s="397"/>
      <c r="O581" s="233"/>
      <c r="P581" s="419"/>
      <c r="Q581" s="10"/>
      <c r="R581" s="306"/>
      <c r="S581" s="306"/>
      <c r="T581" s="306"/>
      <c r="U581" s="10"/>
      <c r="V581" s="10"/>
      <c r="W581" s="10"/>
      <c r="X581" s="10"/>
      <c r="Y581" s="10"/>
      <c r="Z581" s="10"/>
      <c r="AA581" s="10"/>
      <c r="AB581" s="10"/>
    </row>
    <row r="582" spans="1:28" ht="24.75" customHeight="1">
      <c r="A582" s="1253" t="str">
        <f>IF(E582&gt;0,"Wypełnione","")</f>
        <v/>
      </c>
      <c r="B582" s="57"/>
      <c r="C582" s="2145">
        <f>'Og s3a'!C1293</f>
        <v>0</v>
      </c>
      <c r="D582" s="2147">
        <f>'Og s3a'!E1293</f>
        <v>0</v>
      </c>
      <c r="E582" s="2145">
        <f>'Og s3a'!F1293</f>
        <v>0</v>
      </c>
      <c r="F582" s="435">
        <f>O582</f>
        <v>0</v>
      </c>
      <c r="G582" s="435">
        <f t="shared" si="8"/>
        <v>0</v>
      </c>
      <c r="H582" s="236"/>
      <c r="I582" s="236"/>
      <c r="J582" s="236"/>
      <c r="K582" s="236"/>
      <c r="L582" s="10"/>
      <c r="M582" s="10"/>
      <c r="N582" s="396">
        <f>'Og s3a'!G1293</f>
        <v>0</v>
      </c>
      <c r="O582" s="237">
        <f>'Og s3a'!H1293</f>
        <v>0</v>
      </c>
      <c r="P582" s="398">
        <f>'Og s3a'!D1293</f>
        <v>0</v>
      </c>
      <c r="Q582" s="10"/>
      <c r="R582" s="306"/>
      <c r="S582" s="306"/>
      <c r="T582" s="306"/>
      <c r="U582" s="10"/>
      <c r="V582" s="10"/>
      <c r="W582" s="10"/>
      <c r="X582" s="10"/>
      <c r="Y582" s="10"/>
      <c r="Z582" s="10"/>
      <c r="AA582" s="10"/>
      <c r="AB582" s="10"/>
    </row>
    <row r="583" spans="1:28" ht="14.25" customHeight="1">
      <c r="A583" s="1253" t="str">
        <f>A582</f>
        <v/>
      </c>
      <c r="B583" s="57"/>
      <c r="C583" s="2146"/>
      <c r="D583" s="2148"/>
      <c r="E583" s="2146"/>
      <c r="F583" s="234"/>
      <c r="G583" s="1666">
        <f>Import!Q1282</f>
        <v>0</v>
      </c>
      <c r="H583" s="234"/>
      <c r="I583" s="234"/>
      <c r="J583" s="234"/>
      <c r="K583" s="234"/>
      <c r="L583" s="10"/>
      <c r="M583" s="10"/>
      <c r="N583" s="397"/>
      <c r="O583" s="233"/>
      <c r="P583" s="419"/>
      <c r="Q583" s="10"/>
      <c r="R583" s="306"/>
      <c r="S583" s="306"/>
      <c r="T583" s="306"/>
      <c r="U583" s="10"/>
      <c r="V583" s="10"/>
      <c r="W583" s="10"/>
      <c r="X583" s="10"/>
      <c r="Y583" s="10"/>
      <c r="Z583" s="10"/>
      <c r="AA583" s="10"/>
      <c r="AB583" s="10"/>
    </row>
    <row r="584" spans="1:28" ht="24.75" customHeight="1">
      <c r="A584" s="1253" t="str">
        <f>IF(E584&gt;0,"Wypełnione","")</f>
        <v/>
      </c>
      <c r="B584" s="57"/>
      <c r="C584" s="2145">
        <f>'Og s3a'!C1295</f>
        <v>0</v>
      </c>
      <c r="D584" s="2147">
        <f>'Og s3a'!E1295</f>
        <v>0</v>
      </c>
      <c r="E584" s="2145">
        <f>'Og s3a'!F1295</f>
        <v>0</v>
      </c>
      <c r="F584" s="435">
        <f>O584</f>
        <v>0</v>
      </c>
      <c r="G584" s="435">
        <f t="shared" si="8"/>
        <v>0</v>
      </c>
      <c r="H584" s="236"/>
      <c r="I584" s="236"/>
      <c r="J584" s="236"/>
      <c r="K584" s="236"/>
      <c r="L584" s="10"/>
      <c r="M584" s="10"/>
      <c r="N584" s="396">
        <f>'Og s3a'!G1295</f>
        <v>0</v>
      </c>
      <c r="O584" s="237">
        <f>'Og s3a'!H1295</f>
        <v>0</v>
      </c>
      <c r="P584" s="398">
        <f>'Og s3a'!D1295</f>
        <v>0</v>
      </c>
      <c r="Q584" s="10"/>
      <c r="R584" s="306"/>
      <c r="S584" s="306"/>
      <c r="T584" s="306"/>
      <c r="U584" s="10"/>
      <c r="V584" s="10"/>
      <c r="W584" s="10"/>
      <c r="X584" s="10"/>
      <c r="Y584" s="10"/>
      <c r="Z584" s="10"/>
      <c r="AA584" s="10"/>
      <c r="AB584" s="10"/>
    </row>
    <row r="585" spans="1:28" ht="14.25" customHeight="1">
      <c r="A585" s="1253" t="str">
        <f>A584</f>
        <v/>
      </c>
      <c r="B585" s="57"/>
      <c r="C585" s="2146"/>
      <c r="D585" s="2148"/>
      <c r="E585" s="2146"/>
      <c r="F585" s="234"/>
      <c r="G585" s="1666">
        <f>Import!Q1284</f>
        <v>0</v>
      </c>
      <c r="H585" s="234"/>
      <c r="I585" s="234"/>
      <c r="J585" s="234"/>
      <c r="K585" s="234"/>
      <c r="L585" s="10"/>
      <c r="M585" s="10"/>
      <c r="N585" s="397"/>
      <c r="O585" s="233"/>
      <c r="P585" s="419"/>
      <c r="Q585" s="10"/>
      <c r="R585" s="306"/>
      <c r="S585" s="306"/>
      <c r="T585" s="306"/>
      <c r="U585" s="10"/>
      <c r="V585" s="10"/>
      <c r="W585" s="10"/>
      <c r="X585" s="10"/>
      <c r="Y585" s="10"/>
      <c r="Z585" s="10"/>
      <c r="AA585" s="10"/>
      <c r="AB585" s="10"/>
    </row>
    <row r="586" spans="1:28" ht="24.75" customHeight="1">
      <c r="A586" s="1253" t="str">
        <f>IF(E586&gt;0,"Wypełnione","")</f>
        <v/>
      </c>
      <c r="B586" s="57"/>
      <c r="C586" s="2145">
        <f>'Og s3a'!C1297</f>
        <v>0</v>
      </c>
      <c r="D586" s="2147">
        <f>'Og s3a'!E1297</f>
        <v>0</v>
      </c>
      <c r="E586" s="2145">
        <f>'Og s3a'!F1297</f>
        <v>0</v>
      </c>
      <c r="F586" s="435">
        <f>O586</f>
        <v>0</v>
      </c>
      <c r="G586" s="435">
        <f t="shared" si="8"/>
        <v>0</v>
      </c>
      <c r="H586" s="236"/>
      <c r="I586" s="236"/>
      <c r="J586" s="236"/>
      <c r="K586" s="236"/>
      <c r="L586" s="10"/>
      <c r="M586" s="10"/>
      <c r="N586" s="396">
        <f>'Og s3a'!G1297</f>
        <v>0</v>
      </c>
      <c r="O586" s="237">
        <f>'Og s3a'!H1297</f>
        <v>0</v>
      </c>
      <c r="P586" s="398">
        <f>'Og s3a'!D1297</f>
        <v>0</v>
      </c>
      <c r="Q586" s="10"/>
      <c r="R586" s="306"/>
      <c r="S586" s="306"/>
      <c r="T586" s="306"/>
      <c r="U586" s="10"/>
      <c r="V586" s="10"/>
      <c r="W586" s="10"/>
      <c r="X586" s="10"/>
      <c r="Y586" s="10"/>
      <c r="Z586" s="10"/>
      <c r="AA586" s="10"/>
      <c r="AB586" s="10"/>
    </row>
    <row r="587" spans="1:28" ht="14.25" customHeight="1">
      <c r="A587" s="1253" t="str">
        <f>A586</f>
        <v/>
      </c>
      <c r="B587" s="57"/>
      <c r="C587" s="2146"/>
      <c r="D587" s="2148"/>
      <c r="E587" s="2146"/>
      <c r="F587" s="234"/>
      <c r="G587" s="1666">
        <f>Import!Q1286</f>
        <v>0</v>
      </c>
      <c r="H587" s="234"/>
      <c r="I587" s="234"/>
      <c r="J587" s="234"/>
      <c r="K587" s="234"/>
      <c r="L587" s="10"/>
      <c r="M587" s="10"/>
      <c r="N587" s="397"/>
      <c r="O587" s="233"/>
      <c r="P587" s="419"/>
      <c r="Q587" s="10"/>
      <c r="R587" s="306"/>
      <c r="S587" s="306"/>
      <c r="T587" s="306"/>
      <c r="U587" s="10"/>
      <c r="V587" s="10"/>
      <c r="W587" s="10"/>
      <c r="X587" s="10"/>
      <c r="Y587" s="10"/>
      <c r="Z587" s="10"/>
      <c r="AA587" s="10"/>
      <c r="AB587" s="10"/>
    </row>
    <row r="588" spans="1:28" ht="24.75" customHeight="1">
      <c r="A588" s="1253" t="str">
        <f>IF(E588&gt;0,"Wypełnione","")</f>
        <v/>
      </c>
      <c r="B588" s="57"/>
      <c r="C588" s="2145">
        <f>'Og s3a'!C1299</f>
        <v>0</v>
      </c>
      <c r="D588" s="2147">
        <f>'Og s3a'!E1299</f>
        <v>0</v>
      </c>
      <c r="E588" s="2145">
        <f>'Og s3a'!F1299</f>
        <v>0</v>
      </c>
      <c r="F588" s="435">
        <f>O588</f>
        <v>0</v>
      </c>
      <c r="G588" s="435">
        <f t="shared" si="8"/>
        <v>0</v>
      </c>
      <c r="H588" s="236"/>
      <c r="I588" s="236"/>
      <c r="J588" s="236"/>
      <c r="K588" s="236"/>
      <c r="L588" s="10"/>
      <c r="M588" s="10"/>
      <c r="N588" s="396">
        <f>'Og s3a'!G1299</f>
        <v>0</v>
      </c>
      <c r="O588" s="237">
        <f>'Og s3a'!H1299</f>
        <v>0</v>
      </c>
      <c r="P588" s="398">
        <f>'Og s3a'!D1299</f>
        <v>0</v>
      </c>
      <c r="Q588" s="10"/>
      <c r="R588" s="306"/>
      <c r="S588" s="306"/>
      <c r="T588" s="306"/>
      <c r="U588" s="10"/>
      <c r="V588" s="10"/>
      <c r="W588" s="10"/>
      <c r="X588" s="10"/>
      <c r="Y588" s="10"/>
      <c r="Z588" s="10"/>
      <c r="AA588" s="10"/>
      <c r="AB588" s="10"/>
    </row>
    <row r="589" spans="1:28" ht="14.25" customHeight="1">
      <c r="A589" s="1253" t="str">
        <f>A588</f>
        <v/>
      </c>
      <c r="B589" s="57"/>
      <c r="C589" s="2146"/>
      <c r="D589" s="2148"/>
      <c r="E589" s="2146"/>
      <c r="F589" s="234"/>
      <c r="G589" s="1666">
        <f>Import!Q1288</f>
        <v>0</v>
      </c>
      <c r="H589" s="234"/>
      <c r="I589" s="234"/>
      <c r="J589" s="234"/>
      <c r="K589" s="234"/>
      <c r="L589" s="10"/>
      <c r="M589" s="10"/>
      <c r="N589" s="397"/>
      <c r="O589" s="233"/>
      <c r="P589" s="419"/>
      <c r="Q589" s="10"/>
      <c r="R589" s="306"/>
      <c r="S589" s="306"/>
      <c r="T589" s="306"/>
      <c r="U589" s="10"/>
      <c r="V589" s="10"/>
      <c r="W589" s="10"/>
      <c r="X589" s="10"/>
      <c r="Y589" s="10"/>
      <c r="Z589" s="10"/>
      <c r="AA589" s="10"/>
      <c r="AB589" s="10"/>
    </row>
    <row r="590" spans="1:28" ht="24.75" customHeight="1">
      <c r="A590" s="1253" t="str">
        <f>IF(E590&gt;0,"Wypełnione","")</f>
        <v/>
      </c>
      <c r="B590" s="57"/>
      <c r="C590" s="2145">
        <f>'Og s3a'!C1301</f>
        <v>0</v>
      </c>
      <c r="D590" s="2147">
        <f>'Og s3a'!E1301</f>
        <v>0</v>
      </c>
      <c r="E590" s="2145">
        <f>'Og s3a'!F1301</f>
        <v>0</v>
      </c>
      <c r="F590" s="435">
        <f>O590</f>
        <v>0</v>
      </c>
      <c r="G590" s="435">
        <f t="shared" si="8"/>
        <v>0</v>
      </c>
      <c r="H590" s="236"/>
      <c r="I590" s="236"/>
      <c r="J590" s="236"/>
      <c r="K590" s="236"/>
      <c r="L590" s="10"/>
      <c r="M590" s="10"/>
      <c r="N590" s="396">
        <f>'Og s3a'!G1301</f>
        <v>0</v>
      </c>
      <c r="O590" s="237">
        <f>'Og s3a'!H1301</f>
        <v>0</v>
      </c>
      <c r="P590" s="398">
        <f>'Og s3a'!D1301</f>
        <v>0</v>
      </c>
      <c r="Q590" s="10"/>
      <c r="R590" s="306"/>
      <c r="S590" s="306"/>
      <c r="T590" s="306"/>
      <c r="U590" s="10"/>
      <c r="V590" s="10"/>
      <c r="W590" s="10"/>
      <c r="X590" s="10"/>
      <c r="Y590" s="10"/>
      <c r="Z590" s="10"/>
      <c r="AA590" s="10"/>
      <c r="AB590" s="10"/>
    </row>
    <row r="591" spans="1:28" ht="14.25" customHeight="1">
      <c r="A591" s="1253" t="str">
        <f>A590</f>
        <v/>
      </c>
      <c r="B591" s="57"/>
      <c r="C591" s="2146"/>
      <c r="D591" s="2148"/>
      <c r="E591" s="2146"/>
      <c r="F591" s="234"/>
      <c r="G591" s="1666">
        <f>Import!Q1290</f>
        <v>0</v>
      </c>
      <c r="H591" s="234"/>
      <c r="I591" s="234"/>
      <c r="J591" s="234"/>
      <c r="K591" s="234"/>
      <c r="L591" s="10"/>
      <c r="M591" s="10"/>
      <c r="N591" s="397"/>
      <c r="O591" s="233"/>
      <c r="P591" s="419"/>
      <c r="Q591" s="10"/>
      <c r="R591" s="306"/>
      <c r="S591" s="306"/>
      <c r="T591" s="306"/>
      <c r="U591" s="10"/>
      <c r="V591" s="10"/>
      <c r="W591" s="10"/>
      <c r="X591" s="10"/>
      <c r="Y591" s="10"/>
      <c r="Z591" s="10"/>
      <c r="AA591" s="10"/>
      <c r="AB591" s="10"/>
    </row>
    <row r="592" spans="1:28" ht="24.75" customHeight="1">
      <c r="A592" s="1253" t="str">
        <f>IF(E592&gt;0,"Wypełnione","")</f>
        <v/>
      </c>
      <c r="B592" s="57"/>
      <c r="C592" s="2145">
        <f>'Og s3a'!C1303</f>
        <v>0</v>
      </c>
      <c r="D592" s="2147">
        <f>'Og s3a'!E1303</f>
        <v>0</v>
      </c>
      <c r="E592" s="2145">
        <f>'Og s3a'!F1303</f>
        <v>0</v>
      </c>
      <c r="F592" s="435">
        <f>O592</f>
        <v>0</v>
      </c>
      <c r="G592" s="435">
        <f t="shared" si="8"/>
        <v>0</v>
      </c>
      <c r="H592" s="236"/>
      <c r="I592" s="236"/>
      <c r="J592" s="236"/>
      <c r="K592" s="236"/>
      <c r="L592" s="10"/>
      <c r="M592" s="10"/>
      <c r="N592" s="396">
        <f>'Og s3a'!G1303</f>
        <v>0</v>
      </c>
      <c r="O592" s="237">
        <f>'Og s3a'!H1303</f>
        <v>0</v>
      </c>
      <c r="P592" s="398">
        <f>'Og s3a'!D1303</f>
        <v>0</v>
      </c>
      <c r="Q592" s="10"/>
      <c r="R592" s="306"/>
      <c r="S592" s="306"/>
      <c r="T592" s="306"/>
      <c r="U592" s="10"/>
      <c r="V592" s="10"/>
      <c r="W592" s="10"/>
      <c r="X592" s="10"/>
      <c r="Y592" s="10"/>
      <c r="Z592" s="10"/>
      <c r="AA592" s="10"/>
      <c r="AB592" s="10"/>
    </row>
    <row r="593" spans="1:28" ht="14.25" customHeight="1">
      <c r="A593" s="1253" t="str">
        <f>A592</f>
        <v/>
      </c>
      <c r="B593" s="57"/>
      <c r="C593" s="2146"/>
      <c r="D593" s="2148"/>
      <c r="E593" s="2146"/>
      <c r="F593" s="234"/>
      <c r="G593" s="1666">
        <f>Import!Q1292</f>
        <v>0</v>
      </c>
      <c r="H593" s="234"/>
      <c r="I593" s="234"/>
      <c r="J593" s="234"/>
      <c r="K593" s="234"/>
      <c r="L593" s="10"/>
      <c r="M593" s="10"/>
      <c r="N593" s="397"/>
      <c r="O593" s="233"/>
      <c r="P593" s="419"/>
      <c r="Q593" s="10"/>
      <c r="R593" s="306"/>
      <c r="S593" s="306"/>
      <c r="T593" s="306"/>
      <c r="U593" s="10"/>
      <c r="V593" s="10"/>
      <c r="W593" s="10"/>
      <c r="X593" s="10"/>
      <c r="Y593" s="10"/>
      <c r="Z593" s="10"/>
      <c r="AA593" s="10"/>
      <c r="AB593" s="10"/>
    </row>
    <row r="594" spans="1:28" ht="24.75" customHeight="1">
      <c r="A594" s="1253" t="str">
        <f>IF(E594&gt;0,"Wypełnione","")</f>
        <v/>
      </c>
      <c r="B594" s="57"/>
      <c r="C594" s="2145">
        <f>'Og s3a'!C1305</f>
        <v>0</v>
      </c>
      <c r="D594" s="2147">
        <f>'Og s3a'!E1305</f>
        <v>0</v>
      </c>
      <c r="E594" s="2145">
        <f>'Og s3a'!F1305</f>
        <v>0</v>
      </c>
      <c r="F594" s="435">
        <f>O594</f>
        <v>0</v>
      </c>
      <c r="G594" s="435">
        <f t="shared" si="8"/>
        <v>0</v>
      </c>
      <c r="H594" s="236"/>
      <c r="I594" s="236"/>
      <c r="J594" s="236"/>
      <c r="K594" s="236"/>
      <c r="L594" s="10"/>
      <c r="M594" s="10"/>
      <c r="N594" s="396">
        <f>'Og s3a'!G1305</f>
        <v>0</v>
      </c>
      <c r="O594" s="237">
        <f>'Og s3a'!H1305</f>
        <v>0</v>
      </c>
      <c r="P594" s="398">
        <f>'Og s3a'!D1305</f>
        <v>0</v>
      </c>
      <c r="Q594" s="10"/>
      <c r="R594" s="306"/>
      <c r="S594" s="306"/>
      <c r="T594" s="306"/>
      <c r="U594" s="10"/>
      <c r="V594" s="10"/>
      <c r="W594" s="10"/>
      <c r="X594" s="10"/>
      <c r="Y594" s="10"/>
      <c r="Z594" s="10"/>
      <c r="AA594" s="10"/>
      <c r="AB594" s="10"/>
    </row>
    <row r="595" spans="1:28" ht="14.25" customHeight="1">
      <c r="A595" s="1253" t="str">
        <f>A594</f>
        <v/>
      </c>
      <c r="B595" s="57"/>
      <c r="C595" s="2146"/>
      <c r="D595" s="2148"/>
      <c r="E595" s="2146"/>
      <c r="F595" s="234"/>
      <c r="G595" s="1666">
        <f>Import!Q1294</f>
        <v>0</v>
      </c>
      <c r="H595" s="234"/>
      <c r="I595" s="234"/>
      <c r="J595" s="234"/>
      <c r="K595" s="234"/>
      <c r="L595" s="10"/>
      <c r="M595" s="10"/>
      <c r="N595" s="397"/>
      <c r="O595" s="233"/>
      <c r="P595" s="419"/>
      <c r="Q595" s="10"/>
      <c r="R595" s="306"/>
      <c r="S595" s="306"/>
      <c r="T595" s="306"/>
      <c r="U595" s="10"/>
      <c r="V595" s="10"/>
      <c r="W595" s="10"/>
      <c r="X595" s="10"/>
      <c r="Y595" s="10"/>
      <c r="Z595" s="10"/>
      <c r="AA595" s="10"/>
      <c r="AB595" s="10"/>
    </row>
    <row r="596" spans="1:28" ht="24.75" customHeight="1">
      <c r="A596" s="1253" t="str">
        <f>IF(E596&gt;0,"Wypełnione","")</f>
        <v/>
      </c>
      <c r="B596" s="57"/>
      <c r="C596" s="2145">
        <f>'Og s3a'!C1307</f>
        <v>0</v>
      </c>
      <c r="D596" s="2147">
        <f>'Og s3a'!E1307</f>
        <v>0</v>
      </c>
      <c r="E596" s="2145">
        <f>'Og s3a'!F1307</f>
        <v>0</v>
      </c>
      <c r="F596" s="435">
        <f>O596</f>
        <v>0</v>
      </c>
      <c r="G596" s="435">
        <f t="shared" si="8"/>
        <v>0</v>
      </c>
      <c r="H596" s="236"/>
      <c r="I596" s="236"/>
      <c r="J596" s="236"/>
      <c r="K596" s="236"/>
      <c r="L596" s="10"/>
      <c r="M596" s="10"/>
      <c r="N596" s="396">
        <f>'Og s3a'!G1307</f>
        <v>0</v>
      </c>
      <c r="O596" s="237">
        <f>'Og s3a'!H1307</f>
        <v>0</v>
      </c>
      <c r="P596" s="398">
        <f>'Og s3a'!D1307</f>
        <v>0</v>
      </c>
      <c r="Q596" s="10"/>
      <c r="R596" s="306"/>
      <c r="S596" s="306"/>
      <c r="T596" s="306"/>
      <c r="U596" s="10"/>
      <c r="V596" s="10"/>
      <c r="W596" s="10"/>
      <c r="X596" s="10"/>
      <c r="Y596" s="10"/>
      <c r="Z596" s="10"/>
      <c r="AA596" s="10"/>
      <c r="AB596" s="10"/>
    </row>
    <row r="597" spans="1:28" ht="14.25" customHeight="1">
      <c r="A597" s="1253" t="str">
        <f>A596</f>
        <v/>
      </c>
      <c r="B597" s="57"/>
      <c r="C597" s="2146"/>
      <c r="D597" s="2148"/>
      <c r="E597" s="2146"/>
      <c r="F597" s="234"/>
      <c r="G597" s="1666">
        <f>Import!Q1296</f>
        <v>0</v>
      </c>
      <c r="H597" s="234"/>
      <c r="I597" s="234"/>
      <c r="J597" s="234"/>
      <c r="K597" s="234"/>
      <c r="L597" s="10"/>
      <c r="M597" s="10"/>
      <c r="N597" s="397"/>
      <c r="O597" s="233"/>
      <c r="P597" s="419"/>
      <c r="Q597" s="10"/>
      <c r="R597" s="306"/>
      <c r="S597" s="306"/>
      <c r="T597" s="306"/>
      <c r="U597" s="10"/>
      <c r="V597" s="10"/>
      <c r="W597" s="10"/>
      <c r="X597" s="10"/>
      <c r="Y597" s="10"/>
      <c r="Z597" s="10"/>
      <c r="AA597" s="10"/>
      <c r="AB597" s="10"/>
    </row>
    <row r="598" spans="1:28" ht="24.75" customHeight="1">
      <c r="A598" s="1253" t="str">
        <f>IF(E598&gt;0,"Wypełnione","")</f>
        <v/>
      </c>
      <c r="B598" s="57"/>
      <c r="C598" s="2145">
        <f>'Og s3a'!C1309</f>
        <v>0</v>
      </c>
      <c r="D598" s="2147">
        <f>'Og s3a'!E1309</f>
        <v>0</v>
      </c>
      <c r="E598" s="2145">
        <f>'Og s3a'!F1309</f>
        <v>0</v>
      </c>
      <c r="F598" s="435">
        <f>O598</f>
        <v>0</v>
      </c>
      <c r="G598" s="435">
        <f t="shared" si="8"/>
        <v>0</v>
      </c>
      <c r="H598" s="236"/>
      <c r="I598" s="236"/>
      <c r="J598" s="236"/>
      <c r="K598" s="236"/>
      <c r="L598" s="10"/>
      <c r="M598" s="10"/>
      <c r="N598" s="396">
        <f>'Og s3a'!G1309</f>
        <v>0</v>
      </c>
      <c r="O598" s="237">
        <f>'Og s3a'!H1309</f>
        <v>0</v>
      </c>
      <c r="P598" s="398">
        <f>'Og s3a'!D1309</f>
        <v>0</v>
      </c>
      <c r="Q598" s="10"/>
      <c r="R598" s="306"/>
      <c r="S598" s="306"/>
      <c r="T598" s="306"/>
      <c r="U598" s="10"/>
      <c r="V598" s="10"/>
      <c r="W598" s="10"/>
      <c r="X598" s="10"/>
      <c r="Y598" s="10"/>
      <c r="Z598" s="10"/>
      <c r="AA598" s="10"/>
      <c r="AB598" s="10"/>
    </row>
    <row r="599" spans="1:28" ht="14.25" customHeight="1">
      <c r="A599" s="1253" t="str">
        <f>A598</f>
        <v/>
      </c>
      <c r="B599" s="57"/>
      <c r="C599" s="2146"/>
      <c r="D599" s="2148"/>
      <c r="E599" s="2146"/>
      <c r="F599" s="234"/>
      <c r="G599" s="1666">
        <f>Import!Q1298</f>
        <v>0</v>
      </c>
      <c r="H599" s="234"/>
      <c r="I599" s="234"/>
      <c r="J599" s="234"/>
      <c r="K599" s="234"/>
      <c r="L599" s="10"/>
      <c r="M599" s="10"/>
      <c r="N599" s="397"/>
      <c r="O599" s="233"/>
      <c r="P599" s="419"/>
      <c r="Q599" s="10"/>
      <c r="R599" s="306"/>
      <c r="S599" s="306"/>
      <c r="T599" s="306"/>
      <c r="U599" s="10"/>
      <c r="V599" s="10"/>
      <c r="W599" s="10"/>
      <c r="X599" s="10"/>
      <c r="Y599" s="10"/>
      <c r="Z599" s="10"/>
      <c r="AA599" s="10"/>
      <c r="AB599" s="10"/>
    </row>
    <row r="600" spans="1:28" ht="24.75" customHeight="1">
      <c r="A600" s="1253" t="str">
        <f>IF(E600&gt;0,"Wypełnione","")</f>
        <v/>
      </c>
      <c r="B600" s="57"/>
      <c r="C600" s="2145">
        <f>'Og s3a'!C1311</f>
        <v>0</v>
      </c>
      <c r="D600" s="2147">
        <f>'Og s3a'!E1311</f>
        <v>0</v>
      </c>
      <c r="E600" s="2145">
        <f>'Og s3a'!F1311</f>
        <v>0</v>
      </c>
      <c r="F600" s="435">
        <f>O600</f>
        <v>0</v>
      </c>
      <c r="G600" s="435">
        <f t="shared" si="8"/>
        <v>0</v>
      </c>
      <c r="H600" s="236"/>
      <c r="I600" s="236"/>
      <c r="J600" s="236"/>
      <c r="K600" s="236"/>
      <c r="L600" s="10"/>
      <c r="M600" s="10"/>
      <c r="N600" s="396">
        <f>'Og s3a'!G1311</f>
        <v>0</v>
      </c>
      <c r="O600" s="237">
        <f>'Og s3a'!H1311</f>
        <v>0</v>
      </c>
      <c r="P600" s="398">
        <f>'Og s3a'!D1311</f>
        <v>0</v>
      </c>
      <c r="Q600" s="10"/>
      <c r="R600" s="306"/>
      <c r="S600" s="306"/>
      <c r="T600" s="306"/>
      <c r="U600" s="10"/>
      <c r="V600" s="10"/>
      <c r="W600" s="10"/>
      <c r="X600" s="10"/>
      <c r="Y600" s="10"/>
      <c r="Z600" s="10"/>
      <c r="AA600" s="10"/>
      <c r="AB600" s="10"/>
    </row>
    <row r="601" spans="1:28" ht="14.25" customHeight="1">
      <c r="A601" s="1253" t="str">
        <f>A600</f>
        <v/>
      </c>
      <c r="B601" s="57"/>
      <c r="C601" s="2146"/>
      <c r="D601" s="2148"/>
      <c r="E601" s="2146"/>
      <c r="F601" s="234"/>
      <c r="G601" s="1666">
        <f>Import!Q1300</f>
        <v>0</v>
      </c>
      <c r="H601" s="234"/>
      <c r="I601" s="234"/>
      <c r="J601" s="234"/>
      <c r="K601" s="234"/>
      <c r="L601" s="10"/>
      <c r="M601" s="10"/>
      <c r="N601" s="397"/>
      <c r="O601" s="233"/>
      <c r="P601" s="419"/>
      <c r="Q601" s="10"/>
      <c r="R601" s="306"/>
      <c r="S601" s="306"/>
      <c r="T601" s="306"/>
      <c r="U601" s="10"/>
      <c r="V601" s="10"/>
      <c r="W601" s="10"/>
      <c r="X601" s="10"/>
      <c r="Y601" s="10"/>
      <c r="Z601" s="10"/>
      <c r="AA601" s="10"/>
      <c r="AB601" s="10"/>
    </row>
    <row r="602" spans="1:28" ht="24.75" customHeight="1">
      <c r="A602" s="1253" t="str">
        <f>IF(E602&gt;0,"Wypełnione","")</f>
        <v/>
      </c>
      <c r="B602" s="57"/>
      <c r="C602" s="2145">
        <f>'Og s3a'!C1313</f>
        <v>0</v>
      </c>
      <c r="D602" s="2147">
        <f>'Og s3a'!E1313</f>
        <v>0</v>
      </c>
      <c r="E602" s="2145">
        <f>'Og s3a'!F1313</f>
        <v>0</v>
      </c>
      <c r="F602" s="435">
        <f>O602</f>
        <v>0</v>
      </c>
      <c r="G602" s="435">
        <f t="shared" si="8"/>
        <v>0</v>
      </c>
      <c r="H602" s="236"/>
      <c r="I602" s="236"/>
      <c r="J602" s="236"/>
      <c r="K602" s="236"/>
      <c r="L602" s="10"/>
      <c r="M602" s="10"/>
      <c r="N602" s="396">
        <f>'Og s3a'!G1313</f>
        <v>0</v>
      </c>
      <c r="O602" s="237">
        <f>'Og s3a'!H1313</f>
        <v>0</v>
      </c>
      <c r="P602" s="398">
        <f>'Og s3a'!D1313</f>
        <v>0</v>
      </c>
      <c r="Q602" s="10"/>
      <c r="R602" s="306"/>
      <c r="S602" s="306"/>
      <c r="T602" s="306"/>
      <c r="U602" s="10"/>
      <c r="V602" s="10"/>
      <c r="W602" s="10"/>
      <c r="X602" s="10"/>
      <c r="Y602" s="10"/>
      <c r="Z602" s="10"/>
      <c r="AA602" s="10"/>
      <c r="AB602" s="10"/>
    </row>
    <row r="603" spans="1:28" ht="14.25" customHeight="1">
      <c r="A603" s="1253" t="str">
        <f>A602</f>
        <v/>
      </c>
      <c r="B603" s="57"/>
      <c r="C603" s="2146"/>
      <c r="D603" s="2148"/>
      <c r="E603" s="2146"/>
      <c r="F603" s="234"/>
      <c r="G603" s="1666">
        <f>Import!Q1302</f>
        <v>0</v>
      </c>
      <c r="H603" s="234"/>
      <c r="I603" s="234"/>
      <c r="J603" s="234"/>
      <c r="K603" s="234"/>
      <c r="L603" s="10"/>
      <c r="M603" s="10"/>
      <c r="N603" s="397"/>
      <c r="O603" s="233"/>
      <c r="P603" s="419"/>
      <c r="Q603" s="10"/>
      <c r="R603" s="306"/>
      <c r="S603" s="306"/>
      <c r="T603" s="306"/>
      <c r="U603" s="10"/>
      <c r="V603" s="10"/>
      <c r="W603" s="10"/>
      <c r="X603" s="10"/>
      <c r="Y603" s="10"/>
      <c r="Z603" s="10"/>
      <c r="AA603" s="10"/>
      <c r="AB603" s="10"/>
    </row>
    <row r="604" spans="1:28" ht="24.75" customHeight="1">
      <c r="A604" s="1253" t="str">
        <f>IF(E604&gt;0,"Wypełnione","")</f>
        <v/>
      </c>
      <c r="B604" s="57"/>
      <c r="C604" s="2145">
        <f>'Og s3a'!C1315</f>
        <v>0</v>
      </c>
      <c r="D604" s="2147">
        <f>'Og s3a'!E1315</f>
        <v>0</v>
      </c>
      <c r="E604" s="2145">
        <f>'Og s3a'!F1315</f>
        <v>0</v>
      </c>
      <c r="F604" s="435">
        <f>O604</f>
        <v>0</v>
      </c>
      <c r="G604" s="435">
        <f t="shared" si="8"/>
        <v>0</v>
      </c>
      <c r="H604" s="236"/>
      <c r="I604" s="236"/>
      <c r="J604" s="236"/>
      <c r="K604" s="236"/>
      <c r="L604" s="10"/>
      <c r="M604" s="10"/>
      <c r="N604" s="396">
        <f>'Og s3a'!G1315</f>
        <v>0</v>
      </c>
      <c r="O604" s="237">
        <f>'Og s3a'!H1315</f>
        <v>0</v>
      </c>
      <c r="P604" s="398">
        <f>'Og s3a'!D1315</f>
        <v>0</v>
      </c>
      <c r="Q604" s="10"/>
      <c r="R604" s="306"/>
      <c r="S604" s="306"/>
      <c r="T604" s="306"/>
      <c r="U604" s="10"/>
      <c r="V604" s="10"/>
      <c r="W604" s="10"/>
      <c r="X604" s="10"/>
      <c r="Y604" s="10"/>
      <c r="Z604" s="10"/>
      <c r="AA604" s="10"/>
      <c r="AB604" s="10"/>
    </row>
    <row r="605" spans="1:28" ht="14.25" customHeight="1">
      <c r="A605" s="1253" t="str">
        <f>A604</f>
        <v/>
      </c>
      <c r="B605" s="57"/>
      <c r="C605" s="2146"/>
      <c r="D605" s="2148"/>
      <c r="E605" s="2146"/>
      <c r="F605" s="234"/>
      <c r="G605" s="1666">
        <f>Import!Q1304</f>
        <v>0</v>
      </c>
      <c r="H605" s="234"/>
      <c r="I605" s="234"/>
      <c r="J605" s="234"/>
      <c r="K605" s="234"/>
      <c r="L605" s="10"/>
      <c r="M605" s="10"/>
      <c r="N605" s="397"/>
      <c r="O605" s="233"/>
      <c r="P605" s="419"/>
      <c r="Q605" s="10"/>
      <c r="R605" s="306"/>
      <c r="S605" s="306"/>
      <c r="T605" s="306"/>
      <c r="U605" s="10"/>
      <c r="V605" s="10"/>
      <c r="W605" s="10"/>
      <c r="X605" s="10"/>
      <c r="Y605" s="10"/>
      <c r="Z605" s="10"/>
      <c r="AA605" s="10"/>
      <c r="AB605" s="10"/>
    </row>
    <row r="606" spans="1:28" ht="24.75" customHeight="1">
      <c r="A606" s="1253" t="str">
        <f>IF(E606&gt;0,"Wypełnione","")</f>
        <v/>
      </c>
      <c r="B606" s="57"/>
      <c r="C606" s="2145">
        <f>'Og s3a'!C1317</f>
        <v>0</v>
      </c>
      <c r="D606" s="2147">
        <f>'Og s3a'!E1317</f>
        <v>0</v>
      </c>
      <c r="E606" s="2145">
        <f>'Og s3a'!F1317</f>
        <v>0</v>
      </c>
      <c r="F606" s="435">
        <f>O606</f>
        <v>0</v>
      </c>
      <c r="G606" s="435">
        <f t="shared" si="8"/>
        <v>0</v>
      </c>
      <c r="H606" s="236"/>
      <c r="I606" s="236"/>
      <c r="J606" s="236"/>
      <c r="K606" s="236"/>
      <c r="L606" s="10"/>
      <c r="M606" s="10"/>
      <c r="N606" s="396">
        <f>'Og s3a'!G1317</f>
        <v>0</v>
      </c>
      <c r="O606" s="237">
        <f>'Og s3a'!H1317</f>
        <v>0</v>
      </c>
      <c r="P606" s="398">
        <f>'Og s3a'!D1317</f>
        <v>0</v>
      </c>
      <c r="Q606" s="10"/>
      <c r="R606" s="306"/>
      <c r="S606" s="306"/>
      <c r="T606" s="306"/>
      <c r="U606" s="10"/>
      <c r="V606" s="10"/>
      <c r="W606" s="10"/>
      <c r="X606" s="10"/>
      <c r="Y606" s="10"/>
      <c r="Z606" s="10"/>
      <c r="AA606" s="10"/>
      <c r="AB606" s="10"/>
    </row>
    <row r="607" spans="1:28" ht="14.25" customHeight="1">
      <c r="A607" s="1253" t="str">
        <f>A606</f>
        <v/>
      </c>
      <c r="B607" s="57"/>
      <c r="C607" s="2146"/>
      <c r="D607" s="2148"/>
      <c r="E607" s="2146"/>
      <c r="F607" s="234"/>
      <c r="G607" s="1666">
        <f>Import!Q1306</f>
        <v>0</v>
      </c>
      <c r="H607" s="234"/>
      <c r="I607" s="234"/>
      <c r="J607" s="234"/>
      <c r="K607" s="234"/>
      <c r="L607" s="10"/>
      <c r="M607" s="10"/>
      <c r="N607" s="397"/>
      <c r="O607" s="233"/>
      <c r="P607" s="419"/>
      <c r="Q607" s="10"/>
      <c r="R607" s="306"/>
      <c r="S607" s="306"/>
      <c r="T607" s="306"/>
      <c r="U607" s="10"/>
      <c r="V607" s="10"/>
      <c r="W607" s="10"/>
      <c r="X607" s="10"/>
      <c r="Y607" s="10"/>
      <c r="Z607" s="10"/>
      <c r="AA607" s="10"/>
      <c r="AB607" s="10"/>
    </row>
    <row r="608" spans="1:28" ht="24.75" customHeight="1">
      <c r="A608" s="1253" t="str">
        <f>IF(E608&gt;0,"Wypełnione","")</f>
        <v/>
      </c>
      <c r="B608" s="57"/>
      <c r="C608" s="2145">
        <f>'Og s3a'!C1319</f>
        <v>0</v>
      </c>
      <c r="D608" s="2147">
        <f>'Og s3a'!E1319</f>
        <v>0</v>
      </c>
      <c r="E608" s="2145">
        <f>'Og s3a'!F1319</f>
        <v>0</v>
      </c>
      <c r="F608" s="435">
        <f>O608</f>
        <v>0</v>
      </c>
      <c r="G608" s="435">
        <f t="shared" si="8"/>
        <v>0</v>
      </c>
      <c r="H608" s="236"/>
      <c r="I608" s="236"/>
      <c r="J608" s="236"/>
      <c r="K608" s="236"/>
      <c r="L608" s="10"/>
      <c r="M608" s="10"/>
      <c r="N608" s="396">
        <f>'Og s3a'!G1319</f>
        <v>0</v>
      </c>
      <c r="O608" s="237">
        <f>'Og s3a'!H1319</f>
        <v>0</v>
      </c>
      <c r="P608" s="398">
        <f>'Og s3a'!D1319</f>
        <v>0</v>
      </c>
      <c r="Q608" s="10"/>
      <c r="R608" s="306"/>
      <c r="S608" s="306"/>
      <c r="T608" s="306"/>
      <c r="U608" s="10"/>
      <c r="V608" s="10"/>
      <c r="W608" s="10"/>
      <c r="X608" s="10"/>
      <c r="Y608" s="10"/>
      <c r="Z608" s="10"/>
      <c r="AA608" s="10"/>
      <c r="AB608" s="10"/>
    </row>
    <row r="609" spans="1:28" ht="14.25" customHeight="1">
      <c r="A609" s="1253" t="str">
        <f>A608</f>
        <v/>
      </c>
      <c r="B609" s="57"/>
      <c r="C609" s="2146"/>
      <c r="D609" s="2148"/>
      <c r="E609" s="2146"/>
      <c r="F609" s="234"/>
      <c r="G609" s="1666">
        <f>Import!Q1308</f>
        <v>0</v>
      </c>
      <c r="H609" s="234"/>
      <c r="I609" s="234"/>
      <c r="J609" s="234"/>
      <c r="K609" s="234"/>
      <c r="L609" s="10"/>
      <c r="M609" s="10"/>
      <c r="N609" s="397"/>
      <c r="O609" s="233"/>
      <c r="P609" s="419"/>
      <c r="Q609" s="10"/>
      <c r="R609" s="306"/>
      <c r="S609" s="306"/>
      <c r="T609" s="306"/>
      <c r="U609" s="10"/>
      <c r="V609" s="10"/>
      <c r="W609" s="10"/>
      <c r="X609" s="10"/>
      <c r="Y609" s="10"/>
      <c r="Z609" s="10"/>
      <c r="AA609" s="10"/>
      <c r="AB609" s="10"/>
    </row>
    <row r="610" spans="1:28" ht="24.75" customHeight="1">
      <c r="A610" s="1253" t="str">
        <f>IF(E610&gt;0,"Wypełnione","")</f>
        <v/>
      </c>
      <c r="B610" s="57"/>
      <c r="C610" s="2145">
        <f>'Og s3a'!C1321</f>
        <v>0</v>
      </c>
      <c r="D610" s="2147">
        <f>'Og s3a'!E1321</f>
        <v>0</v>
      </c>
      <c r="E610" s="2145">
        <f>'Og s3a'!F1321</f>
        <v>0</v>
      </c>
      <c r="F610" s="435">
        <f>O610</f>
        <v>0</v>
      </c>
      <c r="G610" s="435">
        <f t="shared" si="8"/>
        <v>0</v>
      </c>
      <c r="H610" s="236"/>
      <c r="I610" s="236"/>
      <c r="J610" s="236"/>
      <c r="K610" s="236"/>
      <c r="L610" s="10"/>
      <c r="M610" s="10"/>
      <c r="N610" s="396">
        <f>'Og s3a'!G1321</f>
        <v>0</v>
      </c>
      <c r="O610" s="237">
        <f>'Og s3a'!H1321</f>
        <v>0</v>
      </c>
      <c r="P610" s="398">
        <f>'Og s3a'!D1321</f>
        <v>0</v>
      </c>
      <c r="Q610" s="10"/>
      <c r="R610" s="306"/>
      <c r="S610" s="306"/>
      <c r="T610" s="306"/>
      <c r="U610" s="10"/>
      <c r="V610" s="10"/>
      <c r="W610" s="10"/>
      <c r="X610" s="10"/>
      <c r="Y610" s="10"/>
      <c r="Z610" s="10"/>
      <c r="AA610" s="10"/>
      <c r="AB610" s="10"/>
    </row>
    <row r="611" spans="1:28" ht="14.25" customHeight="1">
      <c r="A611" s="1253" t="str">
        <f>A610</f>
        <v/>
      </c>
      <c r="B611" s="57"/>
      <c r="C611" s="2146"/>
      <c r="D611" s="2148"/>
      <c r="E611" s="2146"/>
      <c r="F611" s="234"/>
      <c r="G611" s="1666">
        <f>Import!Q1310</f>
        <v>0</v>
      </c>
      <c r="H611" s="234"/>
      <c r="I611" s="234"/>
      <c r="J611" s="234"/>
      <c r="K611" s="234"/>
      <c r="L611" s="10"/>
      <c r="M611" s="10"/>
      <c r="N611" s="397"/>
      <c r="O611" s="233"/>
      <c r="P611" s="419"/>
      <c r="Q611" s="10"/>
      <c r="R611" s="306"/>
      <c r="S611" s="306"/>
      <c r="T611" s="306"/>
      <c r="U611" s="10"/>
      <c r="V611" s="10"/>
      <c r="W611" s="10"/>
      <c r="X611" s="10"/>
      <c r="Y611" s="10"/>
      <c r="Z611" s="10"/>
      <c r="AA611" s="10"/>
      <c r="AB611" s="10"/>
    </row>
    <row r="612" spans="1:28" ht="24.75" customHeight="1">
      <c r="A612" s="1253" t="str">
        <f>IF(E612&gt;0,"Wypełnione","")</f>
        <v/>
      </c>
      <c r="B612" s="57"/>
      <c r="C612" s="2145">
        <f>'Og s3a'!C1323</f>
        <v>0</v>
      </c>
      <c r="D612" s="2147">
        <f>'Og s3a'!E1323</f>
        <v>0</v>
      </c>
      <c r="E612" s="2145">
        <f>'Og s3a'!F1323</f>
        <v>0</v>
      </c>
      <c r="F612" s="435">
        <f>O612</f>
        <v>0</v>
      </c>
      <c r="G612" s="435">
        <f t="shared" si="8"/>
        <v>0</v>
      </c>
      <c r="H612" s="236"/>
      <c r="I612" s="236"/>
      <c r="J612" s="236"/>
      <c r="K612" s="236"/>
      <c r="L612" s="10"/>
      <c r="M612" s="10"/>
      <c r="N612" s="396">
        <f>'Og s3a'!G1323</f>
        <v>0</v>
      </c>
      <c r="O612" s="237">
        <f>'Og s3a'!H1323</f>
        <v>0</v>
      </c>
      <c r="P612" s="398">
        <f>'Og s3a'!D1323</f>
        <v>0</v>
      </c>
      <c r="Q612" s="10"/>
      <c r="R612" s="306"/>
      <c r="S612" s="306"/>
      <c r="T612" s="306"/>
      <c r="U612" s="10"/>
      <c r="V612" s="10"/>
      <c r="W612" s="10"/>
      <c r="X612" s="10"/>
      <c r="Y612" s="10"/>
      <c r="Z612" s="10"/>
      <c r="AA612" s="10"/>
      <c r="AB612" s="10"/>
    </row>
    <row r="613" spans="1:28" ht="14.25" customHeight="1">
      <c r="A613" s="1253" t="str">
        <f>A612</f>
        <v/>
      </c>
      <c r="B613" s="57"/>
      <c r="C613" s="2146"/>
      <c r="D613" s="2148"/>
      <c r="E613" s="2146"/>
      <c r="F613" s="234"/>
      <c r="G613" s="1666">
        <f>Import!Q1312</f>
        <v>0</v>
      </c>
      <c r="H613" s="234"/>
      <c r="I613" s="234"/>
      <c r="J613" s="234"/>
      <c r="K613" s="234"/>
      <c r="L613" s="10"/>
      <c r="M613" s="10"/>
      <c r="N613" s="397"/>
      <c r="O613" s="233"/>
      <c r="P613" s="419"/>
      <c r="Q613" s="10"/>
      <c r="R613" s="306"/>
      <c r="S613" s="306"/>
      <c r="T613" s="306"/>
      <c r="U613" s="10"/>
      <c r="V613" s="10"/>
      <c r="W613" s="10"/>
      <c r="X613" s="10"/>
      <c r="Y613" s="10"/>
      <c r="Z613" s="10"/>
      <c r="AA613" s="10"/>
      <c r="AB613" s="10"/>
    </row>
    <row r="614" spans="1:28" ht="24.75" customHeight="1">
      <c r="A614" s="1253" t="str">
        <f>IF(E614&gt;0,"Wypełnione","")</f>
        <v/>
      </c>
      <c r="B614" s="57"/>
      <c r="C614" s="2145">
        <f>'Og s3a'!C1325</f>
        <v>0</v>
      </c>
      <c r="D614" s="2147">
        <f>'Og s3a'!E1325</f>
        <v>0</v>
      </c>
      <c r="E614" s="2145">
        <f>'Og s3a'!F1325</f>
        <v>0</v>
      </c>
      <c r="F614" s="435">
        <f>O614</f>
        <v>0</v>
      </c>
      <c r="G614" s="435">
        <f t="shared" si="8"/>
        <v>0</v>
      </c>
      <c r="H614" s="236"/>
      <c r="I614" s="236"/>
      <c r="J614" s="236"/>
      <c r="K614" s="236"/>
      <c r="L614" s="10"/>
      <c r="M614" s="10"/>
      <c r="N614" s="396">
        <f>'Og s3a'!G1325</f>
        <v>0</v>
      </c>
      <c r="O614" s="237">
        <f>'Og s3a'!H1325</f>
        <v>0</v>
      </c>
      <c r="P614" s="398">
        <f>'Og s3a'!D1325</f>
        <v>0</v>
      </c>
      <c r="Q614" s="10"/>
      <c r="R614" s="306"/>
      <c r="S614" s="306"/>
      <c r="T614" s="306"/>
      <c r="U614" s="10"/>
      <c r="V614" s="10"/>
      <c r="W614" s="10"/>
      <c r="X614" s="10"/>
      <c r="Y614" s="10"/>
      <c r="Z614" s="10"/>
      <c r="AA614" s="10"/>
      <c r="AB614" s="10"/>
    </row>
    <row r="615" spans="1:28" ht="14.25" customHeight="1">
      <c r="A615" s="1253" t="str">
        <f>A614</f>
        <v/>
      </c>
      <c r="B615" s="57"/>
      <c r="C615" s="2146"/>
      <c r="D615" s="2148"/>
      <c r="E615" s="2146"/>
      <c r="F615" s="234"/>
      <c r="G615" s="1666">
        <f>Import!Q1314</f>
        <v>0</v>
      </c>
      <c r="H615" s="234"/>
      <c r="I615" s="234"/>
      <c r="J615" s="234"/>
      <c r="K615" s="234"/>
      <c r="L615" s="10"/>
      <c r="M615" s="10"/>
      <c r="N615" s="397"/>
      <c r="O615" s="233"/>
      <c r="P615" s="419"/>
      <c r="Q615" s="10"/>
      <c r="R615" s="306"/>
      <c r="S615" s="306"/>
      <c r="T615" s="306"/>
      <c r="U615" s="10"/>
      <c r="V615" s="10"/>
      <c r="W615" s="10"/>
      <c r="X615" s="10"/>
      <c r="Y615" s="10"/>
      <c r="Z615" s="10"/>
      <c r="AA615" s="10"/>
      <c r="AB615" s="10"/>
    </row>
    <row r="616" spans="1:28" ht="24.75" customHeight="1">
      <c r="A616" s="1253" t="str">
        <f>IF(E616&gt;0,"Wypełnione","")</f>
        <v/>
      </c>
      <c r="B616" s="57"/>
      <c r="C616" s="2145">
        <f>'Og s3a'!C1327</f>
        <v>0</v>
      </c>
      <c r="D616" s="2147">
        <f>'Og s3a'!E1327</f>
        <v>0</v>
      </c>
      <c r="E616" s="2145">
        <f>'Og s3a'!F1327</f>
        <v>0</v>
      </c>
      <c r="F616" s="435">
        <f>O616</f>
        <v>0</v>
      </c>
      <c r="G616" s="435">
        <f t="shared" ref="G616:G678" si="9">P616</f>
        <v>0</v>
      </c>
      <c r="H616" s="236"/>
      <c r="I616" s="236"/>
      <c r="J616" s="236"/>
      <c r="K616" s="236"/>
      <c r="L616" s="10"/>
      <c r="M616" s="10"/>
      <c r="N616" s="396">
        <f>'Og s3a'!G1327</f>
        <v>0</v>
      </c>
      <c r="O616" s="237">
        <f>'Og s3a'!H1327</f>
        <v>0</v>
      </c>
      <c r="P616" s="398">
        <f>'Og s3a'!D1327</f>
        <v>0</v>
      </c>
      <c r="Q616" s="10"/>
      <c r="R616" s="306"/>
      <c r="S616" s="306"/>
      <c r="T616" s="306"/>
      <c r="U616" s="10"/>
      <c r="V616" s="10"/>
      <c r="W616" s="10"/>
      <c r="X616" s="10"/>
      <c r="Y616" s="10"/>
      <c r="Z616" s="10"/>
      <c r="AA616" s="10"/>
      <c r="AB616" s="10"/>
    </row>
    <row r="617" spans="1:28" ht="14.25" customHeight="1">
      <c r="A617" s="1253" t="str">
        <f>A616</f>
        <v/>
      </c>
      <c r="B617" s="57"/>
      <c r="C617" s="2146"/>
      <c r="D617" s="2148"/>
      <c r="E617" s="2146"/>
      <c r="F617" s="234"/>
      <c r="G617" s="1666">
        <f>Import!Q1316</f>
        <v>0</v>
      </c>
      <c r="H617" s="234"/>
      <c r="I617" s="234"/>
      <c r="J617" s="234"/>
      <c r="K617" s="234"/>
      <c r="L617" s="10"/>
      <c r="M617" s="10"/>
      <c r="N617" s="397"/>
      <c r="O617" s="233"/>
      <c r="P617" s="419"/>
      <c r="Q617" s="10"/>
      <c r="R617" s="306"/>
      <c r="S617" s="306"/>
      <c r="T617" s="306"/>
      <c r="U617" s="10"/>
      <c r="V617" s="10"/>
      <c r="W617" s="10"/>
      <c r="X617" s="10"/>
      <c r="Y617" s="10"/>
      <c r="Z617" s="10"/>
      <c r="AA617" s="10"/>
      <c r="AB617" s="10"/>
    </row>
    <row r="618" spans="1:28" ht="24.75" customHeight="1">
      <c r="A618" s="1253" t="str">
        <f>IF(E618&gt;0,"Wypełnione","")</f>
        <v/>
      </c>
      <c r="B618" s="57"/>
      <c r="C618" s="2145">
        <f>'Og s3a'!C1329</f>
        <v>0</v>
      </c>
      <c r="D618" s="2147">
        <f>'Og s3a'!E1329</f>
        <v>0</v>
      </c>
      <c r="E618" s="2145">
        <f>'Og s3a'!F1329</f>
        <v>0</v>
      </c>
      <c r="F618" s="435">
        <f>O618</f>
        <v>0</v>
      </c>
      <c r="G618" s="435">
        <f t="shared" si="9"/>
        <v>0</v>
      </c>
      <c r="H618" s="236"/>
      <c r="I618" s="236"/>
      <c r="J618" s="236"/>
      <c r="K618" s="236"/>
      <c r="L618" s="10"/>
      <c r="M618" s="10"/>
      <c r="N618" s="396">
        <f>'Og s3a'!G1329</f>
        <v>0</v>
      </c>
      <c r="O618" s="237">
        <f>'Og s3a'!H1329</f>
        <v>0</v>
      </c>
      <c r="P618" s="398">
        <f>'Og s3a'!D1329</f>
        <v>0</v>
      </c>
      <c r="Q618" s="10"/>
      <c r="R618" s="306"/>
      <c r="S618" s="306"/>
      <c r="T618" s="306"/>
      <c r="U618" s="10"/>
      <c r="V618" s="10"/>
      <c r="W618" s="10"/>
      <c r="X618" s="10"/>
      <c r="Y618" s="10"/>
      <c r="Z618" s="10"/>
      <c r="AA618" s="10"/>
      <c r="AB618" s="10"/>
    </row>
    <row r="619" spans="1:28" ht="14.25" customHeight="1">
      <c r="A619" s="1253" t="str">
        <f>A618</f>
        <v/>
      </c>
      <c r="B619" s="57"/>
      <c r="C619" s="2146"/>
      <c r="D619" s="2148"/>
      <c r="E619" s="2146"/>
      <c r="F619" s="234"/>
      <c r="G619" s="1666">
        <f>Import!Q1318</f>
        <v>0</v>
      </c>
      <c r="H619" s="234"/>
      <c r="I619" s="234"/>
      <c r="J619" s="234"/>
      <c r="K619" s="234"/>
      <c r="L619" s="10"/>
      <c r="M619" s="10"/>
      <c r="N619" s="397"/>
      <c r="O619" s="233"/>
      <c r="P619" s="419"/>
      <c r="Q619" s="10"/>
      <c r="R619" s="306"/>
      <c r="S619" s="306"/>
      <c r="T619" s="306"/>
      <c r="U619" s="10"/>
      <c r="V619" s="10"/>
      <c r="W619" s="10"/>
      <c r="X619" s="10"/>
      <c r="Y619" s="10"/>
      <c r="Z619" s="10"/>
      <c r="AA619" s="10"/>
      <c r="AB619" s="10"/>
    </row>
    <row r="620" spans="1:28" ht="24.75" customHeight="1">
      <c r="A620" s="1253" t="str">
        <f>IF(E620&gt;0,"Wypełnione","")</f>
        <v/>
      </c>
      <c r="B620" s="57"/>
      <c r="C620" s="2145">
        <f>'Og s3a'!C1331</f>
        <v>0</v>
      </c>
      <c r="D620" s="2147">
        <f>'Og s3a'!E1331</f>
        <v>0</v>
      </c>
      <c r="E620" s="2145">
        <f>'Og s3a'!F1331</f>
        <v>0</v>
      </c>
      <c r="F620" s="435">
        <f>O620</f>
        <v>0</v>
      </c>
      <c r="G620" s="435">
        <f t="shared" si="9"/>
        <v>0</v>
      </c>
      <c r="H620" s="236"/>
      <c r="I620" s="236"/>
      <c r="J620" s="236"/>
      <c r="K620" s="236"/>
      <c r="L620" s="10"/>
      <c r="M620" s="10"/>
      <c r="N620" s="396">
        <f>'Og s3a'!G1331</f>
        <v>0</v>
      </c>
      <c r="O620" s="237">
        <f>'Og s3a'!H1331</f>
        <v>0</v>
      </c>
      <c r="P620" s="398">
        <f>'Og s3a'!D1331</f>
        <v>0</v>
      </c>
      <c r="Q620" s="10"/>
      <c r="R620" s="306"/>
      <c r="S620" s="306"/>
      <c r="T620" s="306"/>
      <c r="U620" s="10"/>
      <c r="V620" s="10"/>
      <c r="W620" s="10"/>
      <c r="X620" s="10"/>
      <c r="Y620" s="10"/>
      <c r="Z620" s="10"/>
      <c r="AA620" s="10"/>
      <c r="AB620" s="10"/>
    </row>
    <row r="621" spans="1:28" ht="14.25" customHeight="1">
      <c r="A621" s="1253" t="str">
        <f>A620</f>
        <v/>
      </c>
      <c r="B621" s="57"/>
      <c r="C621" s="2146"/>
      <c r="D621" s="2148"/>
      <c r="E621" s="2146"/>
      <c r="F621" s="234"/>
      <c r="G621" s="1666">
        <f>Import!Q1320</f>
        <v>0</v>
      </c>
      <c r="H621" s="234"/>
      <c r="I621" s="234"/>
      <c r="J621" s="234"/>
      <c r="K621" s="234"/>
      <c r="L621" s="10"/>
      <c r="M621" s="10"/>
      <c r="N621" s="397"/>
      <c r="O621" s="233"/>
      <c r="P621" s="419"/>
      <c r="Q621" s="10"/>
      <c r="R621" s="306"/>
      <c r="S621" s="306"/>
      <c r="T621" s="306"/>
      <c r="U621" s="10"/>
      <c r="V621" s="10"/>
      <c r="W621" s="10"/>
      <c r="X621" s="10"/>
      <c r="Y621" s="10"/>
      <c r="Z621" s="10"/>
      <c r="AA621" s="10"/>
      <c r="AB621" s="10"/>
    </row>
    <row r="622" spans="1:28" ht="24.75" customHeight="1">
      <c r="A622" s="1253" t="str">
        <f>IF(E622&gt;0,"Wypełnione","")</f>
        <v/>
      </c>
      <c r="B622" s="57"/>
      <c r="C622" s="2145">
        <f>'Og s3a'!C1333</f>
        <v>0</v>
      </c>
      <c r="D622" s="2147">
        <f>'Og s3a'!E1333</f>
        <v>0</v>
      </c>
      <c r="E622" s="2145">
        <f>'Og s3a'!F1333</f>
        <v>0</v>
      </c>
      <c r="F622" s="435">
        <f>O622</f>
        <v>0</v>
      </c>
      <c r="G622" s="435">
        <f t="shared" si="9"/>
        <v>0</v>
      </c>
      <c r="H622" s="236"/>
      <c r="I622" s="236"/>
      <c r="J622" s="236"/>
      <c r="K622" s="236"/>
      <c r="L622" s="10"/>
      <c r="M622" s="10"/>
      <c r="N622" s="396">
        <f>'Og s3a'!G1333</f>
        <v>0</v>
      </c>
      <c r="O622" s="237">
        <f>'Og s3a'!H1333</f>
        <v>0</v>
      </c>
      <c r="P622" s="398">
        <f>'Og s3a'!D1333</f>
        <v>0</v>
      </c>
      <c r="Q622" s="10"/>
      <c r="R622" s="306"/>
      <c r="S622" s="306"/>
      <c r="T622" s="306"/>
      <c r="U622" s="10"/>
      <c r="V622" s="10"/>
      <c r="W622" s="10"/>
      <c r="X622" s="10"/>
      <c r="Y622" s="10"/>
      <c r="Z622" s="10"/>
      <c r="AA622" s="10"/>
      <c r="AB622" s="10"/>
    </row>
    <row r="623" spans="1:28" ht="14.25" customHeight="1">
      <c r="A623" s="1253" t="str">
        <f>A622</f>
        <v/>
      </c>
      <c r="B623" s="57"/>
      <c r="C623" s="2146"/>
      <c r="D623" s="2148"/>
      <c r="E623" s="2146"/>
      <c r="F623" s="234"/>
      <c r="G623" s="1666">
        <f>Import!Q1322</f>
        <v>0</v>
      </c>
      <c r="H623" s="234"/>
      <c r="I623" s="234"/>
      <c r="J623" s="234"/>
      <c r="K623" s="234"/>
      <c r="L623" s="10"/>
      <c r="M623" s="10"/>
      <c r="N623" s="397"/>
      <c r="O623" s="233"/>
      <c r="P623" s="419"/>
      <c r="Q623" s="10"/>
      <c r="R623" s="306"/>
      <c r="S623" s="306"/>
      <c r="T623" s="306"/>
      <c r="U623" s="10"/>
      <c r="V623" s="10"/>
      <c r="W623" s="10"/>
      <c r="X623" s="10"/>
      <c r="Y623" s="10"/>
      <c r="Z623" s="10"/>
      <c r="AA623" s="10"/>
      <c r="AB623" s="10"/>
    </row>
    <row r="624" spans="1:28" ht="24.75" customHeight="1">
      <c r="A624" s="1253" t="str">
        <f>IF(E624&gt;0,"Wypełnione","")</f>
        <v/>
      </c>
      <c r="B624" s="57"/>
      <c r="C624" s="2145">
        <f>'Og s3a'!C1335</f>
        <v>0</v>
      </c>
      <c r="D624" s="2147">
        <f>'Og s3a'!E1335</f>
        <v>0</v>
      </c>
      <c r="E624" s="2145">
        <f>'Og s3a'!F1335</f>
        <v>0</v>
      </c>
      <c r="F624" s="435">
        <f>O624</f>
        <v>0</v>
      </c>
      <c r="G624" s="435">
        <f t="shared" si="9"/>
        <v>0</v>
      </c>
      <c r="H624" s="236"/>
      <c r="I624" s="236"/>
      <c r="J624" s="236"/>
      <c r="K624" s="236"/>
      <c r="L624" s="10"/>
      <c r="M624" s="10"/>
      <c r="N624" s="396">
        <f>'Og s3a'!G1335</f>
        <v>0</v>
      </c>
      <c r="O624" s="237">
        <f>'Og s3a'!H1335</f>
        <v>0</v>
      </c>
      <c r="P624" s="398">
        <f>'Og s3a'!D1335</f>
        <v>0</v>
      </c>
      <c r="Q624" s="10"/>
      <c r="R624" s="306"/>
      <c r="S624" s="306"/>
      <c r="T624" s="306"/>
      <c r="U624" s="10"/>
      <c r="V624" s="10"/>
      <c r="W624" s="10"/>
      <c r="X624" s="10"/>
      <c r="Y624" s="10"/>
      <c r="Z624" s="10"/>
      <c r="AA624" s="10"/>
      <c r="AB624" s="10"/>
    </row>
    <row r="625" spans="1:28" ht="14.25" customHeight="1">
      <c r="A625" s="1253" t="str">
        <f>A624</f>
        <v/>
      </c>
      <c r="B625" s="57"/>
      <c r="C625" s="2146"/>
      <c r="D625" s="2148"/>
      <c r="E625" s="2146"/>
      <c r="F625" s="234"/>
      <c r="G625" s="1666">
        <f>Import!Q1324</f>
        <v>0</v>
      </c>
      <c r="H625" s="234"/>
      <c r="I625" s="234"/>
      <c r="J625" s="234"/>
      <c r="K625" s="234"/>
      <c r="L625" s="10"/>
      <c r="M625" s="10"/>
      <c r="N625" s="397"/>
      <c r="O625" s="233"/>
      <c r="P625" s="419"/>
      <c r="Q625" s="10"/>
      <c r="R625" s="306"/>
      <c r="S625" s="306"/>
      <c r="T625" s="306"/>
      <c r="U625" s="10"/>
      <c r="V625" s="10"/>
      <c r="W625" s="10"/>
      <c r="X625" s="10"/>
      <c r="Y625" s="10"/>
      <c r="Z625" s="10"/>
      <c r="AA625" s="10"/>
      <c r="AB625" s="10"/>
    </row>
    <row r="626" spans="1:28" ht="24.75" customHeight="1">
      <c r="A626" s="1253" t="str">
        <f>IF(E626&gt;0,"Wypełnione","")</f>
        <v/>
      </c>
      <c r="B626" s="57"/>
      <c r="C626" s="2145">
        <f>'Og s3a'!C1337</f>
        <v>0</v>
      </c>
      <c r="D626" s="2147">
        <f>'Og s3a'!E1337</f>
        <v>0</v>
      </c>
      <c r="E626" s="2145">
        <f>'Og s3a'!F1337</f>
        <v>0</v>
      </c>
      <c r="F626" s="435">
        <f>O626</f>
        <v>0</v>
      </c>
      <c r="G626" s="435">
        <f t="shared" si="9"/>
        <v>0</v>
      </c>
      <c r="H626" s="236"/>
      <c r="I626" s="236"/>
      <c r="J626" s="236"/>
      <c r="K626" s="236"/>
      <c r="L626" s="10"/>
      <c r="M626" s="10"/>
      <c r="N626" s="396">
        <f>'Og s3a'!G1337</f>
        <v>0</v>
      </c>
      <c r="O626" s="237">
        <f>'Og s3a'!H1337</f>
        <v>0</v>
      </c>
      <c r="P626" s="398">
        <f>'Og s3a'!D1337</f>
        <v>0</v>
      </c>
      <c r="Q626" s="10"/>
      <c r="R626" s="306"/>
      <c r="S626" s="306"/>
      <c r="T626" s="306"/>
      <c r="U626" s="10"/>
      <c r="V626" s="10"/>
      <c r="W626" s="10"/>
      <c r="X626" s="10"/>
      <c r="Y626" s="10"/>
      <c r="Z626" s="10"/>
      <c r="AA626" s="10"/>
      <c r="AB626" s="10"/>
    </row>
    <row r="627" spans="1:28" ht="14.25" customHeight="1">
      <c r="A627" s="1253" t="str">
        <f>A626</f>
        <v/>
      </c>
      <c r="B627" s="57"/>
      <c r="C627" s="2146"/>
      <c r="D627" s="2148"/>
      <c r="E627" s="2146"/>
      <c r="F627" s="234"/>
      <c r="G627" s="1666">
        <f>Import!Q1326</f>
        <v>0</v>
      </c>
      <c r="H627" s="234"/>
      <c r="I627" s="234"/>
      <c r="J627" s="234"/>
      <c r="K627" s="234"/>
      <c r="L627" s="10"/>
      <c r="M627" s="10"/>
      <c r="N627" s="397"/>
      <c r="O627" s="233"/>
      <c r="P627" s="419"/>
      <c r="Q627" s="10"/>
      <c r="R627" s="306"/>
      <c r="S627" s="306"/>
      <c r="T627" s="306"/>
      <c r="U627" s="10"/>
      <c r="V627" s="10"/>
      <c r="W627" s="10"/>
      <c r="X627" s="10"/>
      <c r="Y627" s="10"/>
      <c r="Z627" s="10"/>
      <c r="AA627" s="10"/>
      <c r="AB627" s="10"/>
    </row>
    <row r="628" spans="1:28" ht="24.75" customHeight="1">
      <c r="A628" s="1253" t="str">
        <f>IF(E628&gt;0,"Wypełnione","")</f>
        <v/>
      </c>
      <c r="B628" s="57"/>
      <c r="C628" s="2145">
        <f>'Og s3a'!C1339</f>
        <v>0</v>
      </c>
      <c r="D628" s="2147">
        <f>'Og s3a'!E1339</f>
        <v>0</v>
      </c>
      <c r="E628" s="2145">
        <f>'Og s3a'!F1339</f>
        <v>0</v>
      </c>
      <c r="F628" s="435">
        <f>O628</f>
        <v>0</v>
      </c>
      <c r="G628" s="435">
        <f t="shared" si="9"/>
        <v>0</v>
      </c>
      <c r="H628" s="236"/>
      <c r="I628" s="236"/>
      <c r="J628" s="236"/>
      <c r="K628" s="236"/>
      <c r="L628" s="10"/>
      <c r="M628" s="10"/>
      <c r="N628" s="396">
        <f>'Og s3a'!G1339</f>
        <v>0</v>
      </c>
      <c r="O628" s="237">
        <f>'Og s3a'!H1339</f>
        <v>0</v>
      </c>
      <c r="P628" s="398">
        <f>'Og s3a'!D1339</f>
        <v>0</v>
      </c>
      <c r="Q628" s="10"/>
      <c r="R628" s="306"/>
      <c r="S628" s="306"/>
      <c r="T628" s="306"/>
      <c r="U628" s="10"/>
      <c r="V628" s="10"/>
      <c r="W628" s="10"/>
      <c r="X628" s="10"/>
      <c r="Y628" s="10"/>
      <c r="Z628" s="10"/>
      <c r="AA628" s="10"/>
      <c r="AB628" s="10"/>
    </row>
    <row r="629" spans="1:28" ht="14.25" customHeight="1">
      <c r="A629" s="1253" t="str">
        <f>A628</f>
        <v/>
      </c>
      <c r="B629" s="57"/>
      <c r="C629" s="2146"/>
      <c r="D629" s="2148"/>
      <c r="E629" s="2146"/>
      <c r="F629" s="234"/>
      <c r="G629" s="1666">
        <f>Import!Q1328</f>
        <v>0</v>
      </c>
      <c r="H629" s="234"/>
      <c r="I629" s="234"/>
      <c r="J629" s="234"/>
      <c r="K629" s="234"/>
      <c r="L629" s="10"/>
      <c r="M629" s="10"/>
      <c r="N629" s="397"/>
      <c r="O629" s="233"/>
      <c r="P629" s="419"/>
      <c r="Q629" s="10"/>
      <c r="R629" s="306"/>
      <c r="S629" s="306"/>
      <c r="T629" s="306"/>
      <c r="U629" s="10"/>
      <c r="V629" s="10"/>
      <c r="W629" s="10"/>
      <c r="X629" s="10"/>
      <c r="Y629" s="10"/>
      <c r="Z629" s="10"/>
      <c r="AA629" s="10"/>
      <c r="AB629" s="10"/>
    </row>
    <row r="630" spans="1:28" ht="24.75" customHeight="1">
      <c r="A630" s="1253" t="str">
        <f>IF(E630&gt;0,"Wypełnione","")</f>
        <v/>
      </c>
      <c r="B630" s="57"/>
      <c r="C630" s="2145">
        <f>'Og s3a'!C1341</f>
        <v>0</v>
      </c>
      <c r="D630" s="2147">
        <f>'Og s3a'!E1341</f>
        <v>0</v>
      </c>
      <c r="E630" s="2145">
        <f>'Og s3a'!F1341</f>
        <v>0</v>
      </c>
      <c r="F630" s="435">
        <f>O630</f>
        <v>0</v>
      </c>
      <c r="G630" s="435">
        <f t="shared" si="9"/>
        <v>0</v>
      </c>
      <c r="H630" s="236"/>
      <c r="I630" s="236"/>
      <c r="J630" s="236"/>
      <c r="K630" s="236"/>
      <c r="L630" s="10"/>
      <c r="M630" s="10"/>
      <c r="N630" s="396">
        <f>'Og s3a'!G1341</f>
        <v>0</v>
      </c>
      <c r="O630" s="237">
        <f>'Og s3a'!H1341</f>
        <v>0</v>
      </c>
      <c r="P630" s="398">
        <f>'Og s3a'!D1341</f>
        <v>0</v>
      </c>
      <c r="Q630" s="10"/>
      <c r="R630" s="306"/>
      <c r="S630" s="306"/>
      <c r="T630" s="306"/>
      <c r="U630" s="10"/>
      <c r="V630" s="10"/>
      <c r="W630" s="10"/>
      <c r="X630" s="10"/>
      <c r="Y630" s="10"/>
      <c r="Z630" s="10"/>
      <c r="AA630" s="10"/>
      <c r="AB630" s="10"/>
    </row>
    <row r="631" spans="1:28" ht="14.25" customHeight="1">
      <c r="A631" s="1253" t="str">
        <f>A630</f>
        <v/>
      </c>
      <c r="B631" s="57"/>
      <c r="C631" s="2146"/>
      <c r="D631" s="2148"/>
      <c r="E631" s="2146"/>
      <c r="F631" s="234"/>
      <c r="G631" s="1666">
        <f>Import!Q1330</f>
        <v>0</v>
      </c>
      <c r="H631" s="234"/>
      <c r="I631" s="234"/>
      <c r="J631" s="234"/>
      <c r="K631" s="234"/>
      <c r="L631" s="10"/>
      <c r="M631" s="10"/>
      <c r="N631" s="397"/>
      <c r="O631" s="233"/>
      <c r="P631" s="419"/>
      <c r="Q631" s="10"/>
      <c r="R631" s="306"/>
      <c r="S631" s="306"/>
      <c r="T631" s="306"/>
      <c r="U631" s="10"/>
      <c r="V631" s="10"/>
      <c r="W631" s="10"/>
      <c r="X631" s="10"/>
      <c r="Y631" s="10"/>
      <c r="Z631" s="10"/>
      <c r="AA631" s="10"/>
      <c r="AB631" s="10"/>
    </row>
    <row r="632" spans="1:28" ht="24.75" customHeight="1">
      <c r="A632" s="1253" t="str">
        <f>IF(E632&gt;0,"Wypełnione","")</f>
        <v/>
      </c>
      <c r="B632" s="57"/>
      <c r="C632" s="2145">
        <f>'Og s3a'!C1343</f>
        <v>0</v>
      </c>
      <c r="D632" s="2147">
        <f>'Og s3a'!E1343</f>
        <v>0</v>
      </c>
      <c r="E632" s="2145">
        <f>'Og s3a'!F1343</f>
        <v>0</v>
      </c>
      <c r="F632" s="435">
        <f>O632</f>
        <v>0</v>
      </c>
      <c r="G632" s="435">
        <f t="shared" si="9"/>
        <v>0</v>
      </c>
      <c r="H632" s="236"/>
      <c r="I632" s="236"/>
      <c r="J632" s="236"/>
      <c r="K632" s="236"/>
      <c r="L632" s="10"/>
      <c r="M632" s="10"/>
      <c r="N632" s="396">
        <f>'Og s3a'!G1343</f>
        <v>0</v>
      </c>
      <c r="O632" s="237">
        <f>'Og s3a'!H1343</f>
        <v>0</v>
      </c>
      <c r="P632" s="398">
        <f>'Og s3a'!D1343</f>
        <v>0</v>
      </c>
      <c r="Q632" s="10"/>
      <c r="R632" s="306"/>
      <c r="S632" s="306"/>
      <c r="T632" s="306"/>
      <c r="U632" s="10"/>
      <c r="V632" s="10"/>
      <c r="W632" s="10"/>
      <c r="X632" s="10"/>
      <c r="Y632" s="10"/>
      <c r="Z632" s="10"/>
      <c r="AA632" s="10"/>
      <c r="AB632" s="10"/>
    </row>
    <row r="633" spans="1:28" ht="14.25" customHeight="1">
      <c r="A633" s="1253" t="str">
        <f>A632</f>
        <v/>
      </c>
      <c r="B633" s="57"/>
      <c r="C633" s="2146"/>
      <c r="D633" s="2148"/>
      <c r="E633" s="2146"/>
      <c r="F633" s="234"/>
      <c r="G633" s="1666">
        <f>Import!Q1332</f>
        <v>0</v>
      </c>
      <c r="H633" s="234"/>
      <c r="I633" s="234"/>
      <c r="J633" s="234"/>
      <c r="K633" s="234"/>
      <c r="L633" s="10"/>
      <c r="M633" s="10"/>
      <c r="N633" s="397"/>
      <c r="O633" s="233"/>
      <c r="P633" s="419"/>
      <c r="Q633" s="10"/>
      <c r="R633" s="306"/>
      <c r="S633" s="306"/>
      <c r="T633" s="306"/>
      <c r="U633" s="10"/>
      <c r="V633" s="10"/>
      <c r="W633" s="10"/>
      <c r="X633" s="10"/>
      <c r="Y633" s="10"/>
      <c r="Z633" s="10"/>
      <c r="AA633" s="10"/>
      <c r="AB633" s="10"/>
    </row>
    <row r="634" spans="1:28" ht="24.75" customHeight="1">
      <c r="A634" s="1253" t="str">
        <f>IF(E634&gt;0,"Wypełnione","")</f>
        <v/>
      </c>
      <c r="B634" s="57"/>
      <c r="C634" s="2145">
        <f>'Og s3a'!C1345</f>
        <v>0</v>
      </c>
      <c r="D634" s="2147">
        <f>'Og s3a'!E1345</f>
        <v>0</v>
      </c>
      <c r="E634" s="2145">
        <f>'Og s3a'!F1345</f>
        <v>0</v>
      </c>
      <c r="F634" s="435">
        <f>O634</f>
        <v>0</v>
      </c>
      <c r="G634" s="435">
        <f t="shared" si="9"/>
        <v>0</v>
      </c>
      <c r="H634" s="236"/>
      <c r="I634" s="236"/>
      <c r="J634" s="236"/>
      <c r="K634" s="236"/>
      <c r="L634" s="10"/>
      <c r="M634" s="10"/>
      <c r="N634" s="396">
        <f>'Og s3a'!G1345</f>
        <v>0</v>
      </c>
      <c r="O634" s="237">
        <f>'Og s3a'!H1345</f>
        <v>0</v>
      </c>
      <c r="P634" s="398">
        <f>'Og s3a'!D1345</f>
        <v>0</v>
      </c>
      <c r="Q634" s="10"/>
      <c r="R634" s="306"/>
      <c r="S634" s="306"/>
      <c r="T634" s="306"/>
      <c r="U634" s="10"/>
      <c r="V634" s="10"/>
      <c r="W634" s="10"/>
      <c r="X634" s="10"/>
      <c r="Y634" s="10"/>
      <c r="Z634" s="10"/>
      <c r="AA634" s="10"/>
      <c r="AB634" s="10"/>
    </row>
    <row r="635" spans="1:28" ht="14.25" customHeight="1">
      <c r="A635" s="1253" t="str">
        <f>A634</f>
        <v/>
      </c>
      <c r="B635" s="57"/>
      <c r="C635" s="2146"/>
      <c r="D635" s="2148"/>
      <c r="E635" s="2146"/>
      <c r="F635" s="234"/>
      <c r="G635" s="1666">
        <f>Import!Q1334</f>
        <v>0</v>
      </c>
      <c r="H635" s="234"/>
      <c r="I635" s="234"/>
      <c r="J635" s="234"/>
      <c r="K635" s="234"/>
      <c r="L635" s="10"/>
      <c r="M635" s="10"/>
      <c r="N635" s="397"/>
      <c r="O635" s="233"/>
      <c r="P635" s="419"/>
      <c r="Q635" s="10"/>
      <c r="R635" s="306"/>
      <c r="S635" s="306"/>
      <c r="T635" s="306"/>
      <c r="U635" s="10"/>
      <c r="V635" s="10"/>
      <c r="W635" s="10"/>
      <c r="X635" s="10"/>
      <c r="Y635" s="10"/>
      <c r="Z635" s="10"/>
      <c r="AA635" s="10"/>
      <c r="AB635" s="10"/>
    </row>
    <row r="636" spans="1:28" ht="24.75" customHeight="1">
      <c r="A636" s="1253" t="str">
        <f>IF(E636&gt;0,"Wypełnione","")</f>
        <v/>
      </c>
      <c r="B636" s="57"/>
      <c r="C636" s="2145">
        <f>'Og s3a'!C1347</f>
        <v>0</v>
      </c>
      <c r="D636" s="2147">
        <f>'Og s3a'!E1347</f>
        <v>0</v>
      </c>
      <c r="E636" s="2145">
        <f>'Og s3a'!F1347</f>
        <v>0</v>
      </c>
      <c r="F636" s="435">
        <f>O636</f>
        <v>0</v>
      </c>
      <c r="G636" s="435">
        <f t="shared" si="9"/>
        <v>0</v>
      </c>
      <c r="H636" s="236"/>
      <c r="I636" s="236"/>
      <c r="J636" s="236"/>
      <c r="K636" s="236"/>
      <c r="L636" s="10"/>
      <c r="M636" s="10"/>
      <c r="N636" s="396">
        <f>'Og s3a'!G1347</f>
        <v>0</v>
      </c>
      <c r="O636" s="237">
        <f>'Og s3a'!H1347</f>
        <v>0</v>
      </c>
      <c r="P636" s="398">
        <f>'Og s3a'!D1347</f>
        <v>0</v>
      </c>
      <c r="Q636" s="10"/>
      <c r="R636" s="306"/>
      <c r="S636" s="306"/>
      <c r="T636" s="306"/>
      <c r="U636" s="10"/>
      <c r="V636" s="10"/>
      <c r="W636" s="10"/>
      <c r="X636" s="10"/>
      <c r="Y636" s="10"/>
      <c r="Z636" s="10"/>
      <c r="AA636" s="10"/>
      <c r="AB636" s="10"/>
    </row>
    <row r="637" spans="1:28" ht="14.25" customHeight="1">
      <c r="A637" s="1253" t="str">
        <f>A636</f>
        <v/>
      </c>
      <c r="B637" s="57"/>
      <c r="C637" s="2146"/>
      <c r="D637" s="2148"/>
      <c r="E637" s="2146"/>
      <c r="F637" s="234"/>
      <c r="G637" s="1666">
        <f>Import!Q1336</f>
        <v>0</v>
      </c>
      <c r="H637" s="234"/>
      <c r="I637" s="234"/>
      <c r="J637" s="234"/>
      <c r="K637" s="234"/>
      <c r="L637" s="10"/>
      <c r="M637" s="10"/>
      <c r="N637" s="397"/>
      <c r="O637" s="233"/>
      <c r="P637" s="419"/>
      <c r="Q637" s="10"/>
      <c r="R637" s="306"/>
      <c r="S637" s="306"/>
      <c r="T637" s="306"/>
      <c r="U637" s="10"/>
      <c r="V637" s="10"/>
      <c r="W637" s="10"/>
      <c r="X637" s="10"/>
      <c r="Y637" s="10"/>
      <c r="Z637" s="10"/>
      <c r="AA637" s="10"/>
      <c r="AB637" s="10"/>
    </row>
    <row r="638" spans="1:28" ht="24.75" customHeight="1">
      <c r="A638" s="1253" t="str">
        <f>IF(E638&gt;0,"Wypełnione","")</f>
        <v/>
      </c>
      <c r="B638" s="57"/>
      <c r="C638" s="2145">
        <f>'Og s3a'!C1349</f>
        <v>0</v>
      </c>
      <c r="D638" s="2147">
        <f>'Og s3a'!E1349</f>
        <v>0</v>
      </c>
      <c r="E638" s="2145">
        <f>'Og s3a'!F1349</f>
        <v>0</v>
      </c>
      <c r="F638" s="435">
        <f>O638</f>
        <v>0</v>
      </c>
      <c r="G638" s="435">
        <f t="shared" si="9"/>
        <v>0</v>
      </c>
      <c r="H638" s="236"/>
      <c r="I638" s="236"/>
      <c r="J638" s="236"/>
      <c r="K638" s="236"/>
      <c r="L638" s="10"/>
      <c r="M638" s="10"/>
      <c r="N638" s="396">
        <f>'Og s3a'!G1349</f>
        <v>0</v>
      </c>
      <c r="O638" s="237">
        <f>'Og s3a'!H1349</f>
        <v>0</v>
      </c>
      <c r="P638" s="398">
        <f>'Og s3a'!D1349</f>
        <v>0</v>
      </c>
      <c r="Q638" s="10"/>
      <c r="R638" s="306"/>
      <c r="S638" s="306"/>
      <c r="T638" s="306"/>
      <c r="U638" s="10"/>
      <c r="V638" s="10"/>
      <c r="W638" s="10"/>
      <c r="X638" s="10"/>
      <c r="Y638" s="10"/>
      <c r="Z638" s="10"/>
      <c r="AA638" s="10"/>
      <c r="AB638" s="10"/>
    </row>
    <row r="639" spans="1:28" ht="14.25" customHeight="1">
      <c r="A639" s="1253" t="str">
        <f>A638</f>
        <v/>
      </c>
      <c r="B639" s="57"/>
      <c r="C639" s="2146"/>
      <c r="D639" s="2148"/>
      <c r="E639" s="2146"/>
      <c r="F639" s="234"/>
      <c r="G639" s="1666">
        <f>Import!Q1338</f>
        <v>0</v>
      </c>
      <c r="H639" s="234"/>
      <c r="I639" s="234"/>
      <c r="J639" s="234"/>
      <c r="K639" s="234"/>
      <c r="L639" s="10"/>
      <c r="M639" s="10"/>
      <c r="N639" s="397"/>
      <c r="O639" s="233"/>
      <c r="P639" s="419"/>
      <c r="Q639" s="10"/>
      <c r="R639" s="306"/>
      <c r="S639" s="306"/>
      <c r="T639" s="306"/>
      <c r="U639" s="10"/>
      <c r="V639" s="10"/>
      <c r="W639" s="10"/>
      <c r="X639" s="10"/>
      <c r="Y639" s="10"/>
      <c r="Z639" s="10"/>
      <c r="AA639" s="10"/>
      <c r="AB639" s="10"/>
    </row>
    <row r="640" spans="1:28" ht="24.75" customHeight="1">
      <c r="A640" s="1253" t="str">
        <f>IF(E640&gt;0,"Wypełnione","")</f>
        <v/>
      </c>
      <c r="B640" s="57"/>
      <c r="C640" s="2145">
        <f>'Og s3a'!C1351</f>
        <v>0</v>
      </c>
      <c r="D640" s="2147">
        <f>'Og s3a'!E1351</f>
        <v>0</v>
      </c>
      <c r="E640" s="2145">
        <f>'Og s3a'!F1351</f>
        <v>0</v>
      </c>
      <c r="F640" s="435">
        <f>O640</f>
        <v>0</v>
      </c>
      <c r="G640" s="435">
        <f t="shared" si="9"/>
        <v>0</v>
      </c>
      <c r="H640" s="236"/>
      <c r="I640" s="236"/>
      <c r="J640" s="236"/>
      <c r="K640" s="236"/>
      <c r="L640" s="10"/>
      <c r="M640" s="10"/>
      <c r="N640" s="396">
        <f>'Og s3a'!G1351</f>
        <v>0</v>
      </c>
      <c r="O640" s="237">
        <f>'Og s3a'!H1351</f>
        <v>0</v>
      </c>
      <c r="P640" s="398">
        <f>'Og s3a'!D1351</f>
        <v>0</v>
      </c>
      <c r="Q640" s="10"/>
      <c r="R640" s="306"/>
      <c r="S640" s="306"/>
      <c r="T640" s="306"/>
      <c r="U640" s="10"/>
      <c r="V640" s="10"/>
      <c r="W640" s="10"/>
      <c r="X640" s="10"/>
      <c r="Y640" s="10"/>
      <c r="Z640" s="10"/>
      <c r="AA640" s="10"/>
      <c r="AB640" s="10"/>
    </row>
    <row r="641" spans="1:28" ht="14.25" customHeight="1">
      <c r="A641" s="1253" t="str">
        <f>A640</f>
        <v/>
      </c>
      <c r="B641" s="57"/>
      <c r="C641" s="2146"/>
      <c r="D641" s="2148"/>
      <c r="E641" s="2146"/>
      <c r="F641" s="234"/>
      <c r="G641" s="1666">
        <f>Import!Q1340</f>
        <v>0</v>
      </c>
      <c r="H641" s="234"/>
      <c r="I641" s="234"/>
      <c r="J641" s="234"/>
      <c r="K641" s="234"/>
      <c r="L641" s="10"/>
      <c r="M641" s="10"/>
      <c r="N641" s="397"/>
      <c r="O641" s="233"/>
      <c r="P641" s="419"/>
      <c r="Q641" s="10"/>
      <c r="R641" s="306"/>
      <c r="S641" s="306"/>
      <c r="T641" s="306"/>
      <c r="U641" s="10"/>
      <c r="V641" s="10"/>
      <c r="W641" s="10"/>
      <c r="X641" s="10"/>
      <c r="Y641" s="10"/>
      <c r="Z641" s="10"/>
      <c r="AA641" s="10"/>
      <c r="AB641" s="10"/>
    </row>
    <row r="642" spans="1:28" ht="24.75" customHeight="1">
      <c r="A642" s="1253" t="str">
        <f>IF(E642&gt;0,"Wypełnione","")</f>
        <v/>
      </c>
      <c r="B642" s="57"/>
      <c r="C642" s="2145">
        <f>'Og s3a'!C1353</f>
        <v>0</v>
      </c>
      <c r="D642" s="2147">
        <f>'Og s3a'!E1353</f>
        <v>0</v>
      </c>
      <c r="E642" s="2145">
        <f>'Og s3a'!F1353</f>
        <v>0</v>
      </c>
      <c r="F642" s="435">
        <f>O642</f>
        <v>0</v>
      </c>
      <c r="G642" s="435">
        <f t="shared" si="9"/>
        <v>0</v>
      </c>
      <c r="H642" s="236"/>
      <c r="I642" s="236"/>
      <c r="J642" s="236"/>
      <c r="K642" s="236"/>
      <c r="L642" s="10"/>
      <c r="M642" s="10"/>
      <c r="N642" s="396">
        <f>'Og s3a'!G1353</f>
        <v>0</v>
      </c>
      <c r="O642" s="237">
        <f>'Og s3a'!H1353</f>
        <v>0</v>
      </c>
      <c r="P642" s="398">
        <f>'Og s3a'!D1353</f>
        <v>0</v>
      </c>
      <c r="Q642" s="10"/>
      <c r="R642" s="306"/>
      <c r="S642" s="306"/>
      <c r="T642" s="306"/>
      <c r="U642" s="10"/>
      <c r="V642" s="10"/>
      <c r="W642" s="10"/>
      <c r="X642" s="10"/>
      <c r="Y642" s="10"/>
      <c r="Z642" s="10"/>
      <c r="AA642" s="10"/>
      <c r="AB642" s="10"/>
    </row>
    <row r="643" spans="1:28" ht="14.25" customHeight="1">
      <c r="A643" s="1253" t="str">
        <f>A642</f>
        <v/>
      </c>
      <c r="B643" s="57"/>
      <c r="C643" s="2146"/>
      <c r="D643" s="2148"/>
      <c r="E643" s="2146"/>
      <c r="F643" s="234"/>
      <c r="G643" s="1666">
        <f>Import!Q1342</f>
        <v>0</v>
      </c>
      <c r="H643" s="234"/>
      <c r="I643" s="234"/>
      <c r="J643" s="234"/>
      <c r="K643" s="234"/>
      <c r="L643" s="10"/>
      <c r="M643" s="10"/>
      <c r="N643" s="397"/>
      <c r="O643" s="233"/>
      <c r="P643" s="419"/>
      <c r="Q643" s="10"/>
      <c r="R643" s="306"/>
      <c r="S643" s="306"/>
      <c r="T643" s="306"/>
      <c r="U643" s="10"/>
      <c r="V643" s="10"/>
      <c r="W643" s="10"/>
      <c r="X643" s="10"/>
      <c r="Y643" s="10"/>
      <c r="Z643" s="10"/>
      <c r="AA643" s="10"/>
      <c r="AB643" s="10"/>
    </row>
    <row r="644" spans="1:28" ht="24.75" customHeight="1">
      <c r="A644" s="1253" t="str">
        <f>IF(E644&gt;0,"Wypełnione","")</f>
        <v/>
      </c>
      <c r="B644" s="57"/>
      <c r="C644" s="2145">
        <f>'Og s3a'!C1355</f>
        <v>0</v>
      </c>
      <c r="D644" s="2147">
        <f>'Og s3a'!E1355</f>
        <v>0</v>
      </c>
      <c r="E644" s="2145">
        <f>'Og s3a'!F1355</f>
        <v>0</v>
      </c>
      <c r="F644" s="435">
        <f>O644</f>
        <v>0</v>
      </c>
      <c r="G644" s="435">
        <f t="shared" si="9"/>
        <v>0</v>
      </c>
      <c r="H644" s="236"/>
      <c r="I644" s="236"/>
      <c r="J644" s="236"/>
      <c r="K644" s="236"/>
      <c r="L644" s="10"/>
      <c r="M644" s="10"/>
      <c r="N644" s="396">
        <f>'Og s3a'!G1355</f>
        <v>0</v>
      </c>
      <c r="O644" s="237">
        <f>'Og s3a'!H1355</f>
        <v>0</v>
      </c>
      <c r="P644" s="398">
        <f>'Og s3a'!D1355</f>
        <v>0</v>
      </c>
      <c r="Q644" s="10"/>
      <c r="R644" s="306"/>
      <c r="S644" s="306"/>
      <c r="T644" s="306"/>
      <c r="U644" s="10"/>
      <c r="V644" s="10"/>
      <c r="W644" s="10"/>
      <c r="X644" s="10"/>
      <c r="Y644" s="10"/>
      <c r="Z644" s="10"/>
      <c r="AA644" s="10"/>
      <c r="AB644" s="10"/>
    </row>
    <row r="645" spans="1:28" ht="14.25" customHeight="1">
      <c r="A645" s="1253" t="str">
        <f>A644</f>
        <v/>
      </c>
      <c r="B645" s="57"/>
      <c r="C645" s="2146"/>
      <c r="D645" s="2148"/>
      <c r="E645" s="2146"/>
      <c r="F645" s="234"/>
      <c r="G645" s="1666">
        <f>Import!Q1344</f>
        <v>0</v>
      </c>
      <c r="H645" s="234"/>
      <c r="I645" s="234"/>
      <c r="J645" s="234"/>
      <c r="K645" s="234"/>
      <c r="L645" s="10"/>
      <c r="M645" s="10"/>
      <c r="N645" s="397"/>
      <c r="O645" s="233"/>
      <c r="P645" s="419"/>
      <c r="Q645" s="10"/>
      <c r="R645" s="306"/>
      <c r="S645" s="306"/>
      <c r="T645" s="306"/>
      <c r="U645" s="10"/>
      <c r="V645" s="10"/>
      <c r="W645" s="10"/>
      <c r="X645" s="10"/>
      <c r="Y645" s="10"/>
      <c r="Z645" s="10"/>
      <c r="AA645" s="10"/>
      <c r="AB645" s="10"/>
    </row>
    <row r="646" spans="1:28" ht="24.75" customHeight="1">
      <c r="A646" s="1253" t="str">
        <f>IF(E646&gt;0,"Wypełnione","")</f>
        <v/>
      </c>
      <c r="B646" s="57"/>
      <c r="C646" s="2145">
        <f>'Og s3a'!C1357</f>
        <v>0</v>
      </c>
      <c r="D646" s="2147">
        <f>'Og s3a'!E1357</f>
        <v>0</v>
      </c>
      <c r="E646" s="2145">
        <f>'Og s3a'!F1357</f>
        <v>0</v>
      </c>
      <c r="F646" s="435">
        <f>O646</f>
        <v>0</v>
      </c>
      <c r="G646" s="435">
        <f t="shared" si="9"/>
        <v>0</v>
      </c>
      <c r="H646" s="236"/>
      <c r="I646" s="236"/>
      <c r="J646" s="236"/>
      <c r="K646" s="236"/>
      <c r="L646" s="10"/>
      <c r="M646" s="10"/>
      <c r="N646" s="396">
        <f>'Og s3a'!G1357</f>
        <v>0</v>
      </c>
      <c r="O646" s="237">
        <f>'Og s3a'!H1357</f>
        <v>0</v>
      </c>
      <c r="P646" s="398">
        <f>'Og s3a'!D1357</f>
        <v>0</v>
      </c>
      <c r="Q646" s="10"/>
      <c r="R646" s="306"/>
      <c r="S646" s="306"/>
      <c r="T646" s="306"/>
      <c r="U646" s="10"/>
      <c r="V646" s="10"/>
      <c r="W646" s="10"/>
      <c r="X646" s="10"/>
      <c r="Y646" s="10"/>
      <c r="Z646" s="10"/>
      <c r="AA646" s="10"/>
      <c r="AB646" s="10"/>
    </row>
    <row r="647" spans="1:28" ht="14.25" customHeight="1">
      <c r="A647" s="1253" t="str">
        <f>A646</f>
        <v/>
      </c>
      <c r="B647" s="57"/>
      <c r="C647" s="2146"/>
      <c r="D647" s="2148"/>
      <c r="E647" s="2146"/>
      <c r="F647" s="234"/>
      <c r="G647" s="1666">
        <f>Import!Q1346</f>
        <v>0</v>
      </c>
      <c r="H647" s="234"/>
      <c r="I647" s="234"/>
      <c r="J647" s="234"/>
      <c r="K647" s="234"/>
      <c r="L647" s="10"/>
      <c r="M647" s="10"/>
      <c r="N647" s="397"/>
      <c r="O647" s="233"/>
      <c r="P647" s="419"/>
      <c r="Q647" s="10"/>
      <c r="R647" s="306"/>
      <c r="S647" s="306"/>
      <c r="T647" s="306"/>
      <c r="U647" s="10"/>
      <c r="V647" s="10"/>
      <c r="W647" s="10"/>
      <c r="X647" s="10"/>
      <c r="Y647" s="10"/>
      <c r="Z647" s="10"/>
      <c r="AA647" s="10"/>
      <c r="AB647" s="10"/>
    </row>
    <row r="648" spans="1:28" ht="24.75" customHeight="1">
      <c r="A648" s="1253" t="str">
        <f>IF(E648&gt;0,"Wypełnione","")</f>
        <v/>
      </c>
      <c r="B648" s="57"/>
      <c r="C648" s="2145">
        <f>'Og s3a'!C1359</f>
        <v>0</v>
      </c>
      <c r="D648" s="2147">
        <f>'Og s3a'!E1359</f>
        <v>0</v>
      </c>
      <c r="E648" s="2145">
        <f>'Og s3a'!F1359</f>
        <v>0</v>
      </c>
      <c r="F648" s="435">
        <f>O648</f>
        <v>0</v>
      </c>
      <c r="G648" s="435">
        <f t="shared" si="9"/>
        <v>0</v>
      </c>
      <c r="H648" s="236"/>
      <c r="I648" s="236"/>
      <c r="J648" s="236"/>
      <c r="K648" s="236"/>
      <c r="L648" s="10"/>
      <c r="M648" s="10"/>
      <c r="N648" s="396">
        <f>'Og s3a'!G1359</f>
        <v>0</v>
      </c>
      <c r="O648" s="237">
        <f>'Og s3a'!H1359</f>
        <v>0</v>
      </c>
      <c r="P648" s="398">
        <f>'Og s3a'!D1359</f>
        <v>0</v>
      </c>
      <c r="Q648" s="10"/>
      <c r="R648" s="306"/>
      <c r="S648" s="306"/>
      <c r="T648" s="306"/>
      <c r="U648" s="10"/>
      <c r="V648" s="10"/>
      <c r="W648" s="10"/>
      <c r="X648" s="10"/>
      <c r="Y648" s="10"/>
      <c r="Z648" s="10"/>
      <c r="AA648" s="10"/>
      <c r="AB648" s="10"/>
    </row>
    <row r="649" spans="1:28" ht="14.25" customHeight="1">
      <c r="A649" s="1253" t="str">
        <f>A648</f>
        <v/>
      </c>
      <c r="B649" s="57"/>
      <c r="C649" s="2146"/>
      <c r="D649" s="2148"/>
      <c r="E649" s="2146"/>
      <c r="F649" s="234"/>
      <c r="G649" s="1666">
        <f>Import!Q1348</f>
        <v>0</v>
      </c>
      <c r="H649" s="234"/>
      <c r="I649" s="234"/>
      <c r="J649" s="234"/>
      <c r="K649" s="234"/>
      <c r="L649" s="10"/>
      <c r="M649" s="10"/>
      <c r="N649" s="397"/>
      <c r="O649" s="233"/>
      <c r="P649" s="419"/>
      <c r="Q649" s="10"/>
      <c r="R649" s="306"/>
      <c r="S649" s="306"/>
      <c r="T649" s="306"/>
      <c r="U649" s="10"/>
      <c r="V649" s="10"/>
      <c r="W649" s="10"/>
      <c r="X649" s="10"/>
      <c r="Y649" s="10"/>
      <c r="Z649" s="10"/>
      <c r="AA649" s="10"/>
      <c r="AB649" s="10"/>
    </row>
    <row r="650" spans="1:28" ht="24.75" customHeight="1">
      <c r="A650" s="1253" t="str">
        <f>IF(E650&gt;0,"Wypełnione","")</f>
        <v/>
      </c>
      <c r="B650" s="57"/>
      <c r="C650" s="2145">
        <f>'Og s3a'!C1361</f>
        <v>0</v>
      </c>
      <c r="D650" s="2147">
        <f>'Og s3a'!E1361</f>
        <v>0</v>
      </c>
      <c r="E650" s="2145">
        <f>'Og s3a'!F1361</f>
        <v>0</v>
      </c>
      <c r="F650" s="435">
        <f>O650</f>
        <v>0</v>
      </c>
      <c r="G650" s="435">
        <f t="shared" si="9"/>
        <v>0</v>
      </c>
      <c r="H650" s="236"/>
      <c r="I650" s="236"/>
      <c r="J650" s="236"/>
      <c r="K650" s="236"/>
      <c r="L650" s="10"/>
      <c r="M650" s="10"/>
      <c r="N650" s="396">
        <f>'Og s3a'!G1361</f>
        <v>0</v>
      </c>
      <c r="O650" s="237">
        <f>'Og s3a'!H1361</f>
        <v>0</v>
      </c>
      <c r="P650" s="398">
        <f>'Og s3a'!D1361</f>
        <v>0</v>
      </c>
      <c r="Q650" s="10"/>
      <c r="R650" s="306"/>
      <c r="S650" s="306"/>
      <c r="T650" s="306"/>
      <c r="U650" s="10"/>
      <c r="V650" s="10"/>
      <c r="W650" s="10"/>
      <c r="X650" s="10"/>
      <c r="Y650" s="10"/>
      <c r="Z650" s="10"/>
      <c r="AA650" s="10"/>
      <c r="AB650" s="10"/>
    </row>
    <row r="651" spans="1:28" ht="14.25" customHeight="1">
      <c r="A651" s="1253" t="str">
        <f>A650</f>
        <v/>
      </c>
      <c r="B651" s="57"/>
      <c r="C651" s="2146"/>
      <c r="D651" s="2148"/>
      <c r="E651" s="2146"/>
      <c r="F651" s="234"/>
      <c r="G651" s="1666">
        <f>Import!Q1350</f>
        <v>0</v>
      </c>
      <c r="H651" s="234"/>
      <c r="I651" s="234"/>
      <c r="J651" s="234"/>
      <c r="K651" s="234"/>
      <c r="L651" s="10"/>
      <c r="M651" s="10"/>
      <c r="N651" s="397"/>
      <c r="O651" s="233"/>
      <c r="P651" s="419"/>
      <c r="Q651" s="10"/>
      <c r="R651" s="306"/>
      <c r="S651" s="306"/>
      <c r="T651" s="306"/>
      <c r="U651" s="10"/>
      <c r="V651" s="10"/>
      <c r="W651" s="10"/>
      <c r="X651" s="10"/>
      <c r="Y651" s="10"/>
      <c r="Z651" s="10"/>
      <c r="AA651" s="10"/>
      <c r="AB651" s="10"/>
    </row>
    <row r="652" spans="1:28" ht="24.75" customHeight="1">
      <c r="A652" s="1253" t="str">
        <f>IF(E652&gt;0,"Wypełnione","")</f>
        <v/>
      </c>
      <c r="B652" s="57"/>
      <c r="C652" s="2145">
        <f>'Og s3a'!C1363</f>
        <v>0</v>
      </c>
      <c r="D652" s="2147">
        <f>'Og s3a'!E1363</f>
        <v>0</v>
      </c>
      <c r="E652" s="2145">
        <f>'Og s3a'!F1363</f>
        <v>0</v>
      </c>
      <c r="F652" s="435">
        <f>O652</f>
        <v>0</v>
      </c>
      <c r="G652" s="435">
        <f t="shared" si="9"/>
        <v>0</v>
      </c>
      <c r="H652" s="236"/>
      <c r="I652" s="236"/>
      <c r="J652" s="236"/>
      <c r="K652" s="236"/>
      <c r="L652" s="10"/>
      <c r="M652" s="10"/>
      <c r="N652" s="396">
        <f>'Og s3a'!G1363</f>
        <v>0</v>
      </c>
      <c r="O652" s="237">
        <f>'Og s3a'!H1363</f>
        <v>0</v>
      </c>
      <c r="P652" s="398">
        <f>'Og s3a'!D1363</f>
        <v>0</v>
      </c>
      <c r="Q652" s="10"/>
      <c r="R652" s="306"/>
      <c r="S652" s="306"/>
      <c r="T652" s="306"/>
      <c r="U652" s="10"/>
      <c r="V652" s="10"/>
      <c r="W652" s="10"/>
      <c r="X652" s="10"/>
      <c r="Y652" s="10"/>
      <c r="Z652" s="10"/>
      <c r="AA652" s="10"/>
      <c r="AB652" s="10"/>
    </row>
    <row r="653" spans="1:28" ht="14.25" customHeight="1">
      <c r="A653" s="1253" t="str">
        <f>A652</f>
        <v/>
      </c>
      <c r="B653" s="57"/>
      <c r="C653" s="2146"/>
      <c r="D653" s="2148"/>
      <c r="E653" s="2146"/>
      <c r="F653" s="234"/>
      <c r="G653" s="1666">
        <f>Import!Q1352</f>
        <v>0</v>
      </c>
      <c r="H653" s="234"/>
      <c r="I653" s="234"/>
      <c r="J653" s="234"/>
      <c r="K653" s="234"/>
      <c r="L653" s="10"/>
      <c r="M653" s="10"/>
      <c r="N653" s="397"/>
      <c r="O653" s="233"/>
      <c r="P653" s="419"/>
      <c r="Q653" s="10"/>
      <c r="R653" s="306"/>
      <c r="S653" s="306"/>
      <c r="T653" s="306"/>
      <c r="U653" s="10"/>
      <c r="V653" s="10"/>
      <c r="W653" s="10"/>
      <c r="X653" s="10"/>
      <c r="Y653" s="10"/>
      <c r="Z653" s="10"/>
      <c r="AA653" s="10"/>
      <c r="AB653" s="10"/>
    </row>
    <row r="654" spans="1:28" ht="24.75" customHeight="1">
      <c r="A654" s="1253" t="str">
        <f>IF(E654&gt;0,"Wypełnione","")</f>
        <v/>
      </c>
      <c r="B654" s="57"/>
      <c r="C654" s="2145">
        <f>'Og s3a'!C1365</f>
        <v>0</v>
      </c>
      <c r="D654" s="2147">
        <f>'Og s3a'!E1365</f>
        <v>0</v>
      </c>
      <c r="E654" s="2145">
        <f>'Og s3a'!F1365</f>
        <v>0</v>
      </c>
      <c r="F654" s="435">
        <f>O654</f>
        <v>0</v>
      </c>
      <c r="G654" s="435">
        <f t="shared" si="9"/>
        <v>0</v>
      </c>
      <c r="H654" s="236"/>
      <c r="I654" s="236"/>
      <c r="J654" s="236"/>
      <c r="K654" s="236"/>
      <c r="L654" s="10"/>
      <c r="M654" s="10"/>
      <c r="N654" s="396">
        <f>'Og s3a'!G1365</f>
        <v>0</v>
      </c>
      <c r="O654" s="237">
        <f>'Og s3a'!H1365</f>
        <v>0</v>
      </c>
      <c r="P654" s="398">
        <f>'Og s3a'!D1365</f>
        <v>0</v>
      </c>
      <c r="Q654" s="10"/>
      <c r="R654" s="306"/>
      <c r="S654" s="306"/>
      <c r="T654" s="306"/>
      <c r="U654" s="10"/>
      <c r="V654" s="10"/>
      <c r="W654" s="10"/>
      <c r="X654" s="10"/>
      <c r="Y654" s="10"/>
      <c r="Z654" s="10"/>
      <c r="AA654" s="10"/>
      <c r="AB654" s="10"/>
    </row>
    <row r="655" spans="1:28" ht="14.25" customHeight="1">
      <c r="A655" s="1253" t="str">
        <f>A654</f>
        <v/>
      </c>
      <c r="B655" s="57"/>
      <c r="C655" s="2146"/>
      <c r="D655" s="2148"/>
      <c r="E655" s="2146"/>
      <c r="F655" s="234"/>
      <c r="G655" s="1666">
        <f>Import!Q1354</f>
        <v>0</v>
      </c>
      <c r="H655" s="234"/>
      <c r="I655" s="234"/>
      <c r="J655" s="234"/>
      <c r="K655" s="234"/>
      <c r="L655" s="10"/>
      <c r="M655" s="10"/>
      <c r="N655" s="397"/>
      <c r="O655" s="233"/>
      <c r="P655" s="419"/>
      <c r="Q655" s="10"/>
      <c r="R655" s="306"/>
      <c r="S655" s="306"/>
      <c r="T655" s="306"/>
      <c r="U655" s="10"/>
      <c r="V655" s="10"/>
      <c r="W655" s="10"/>
      <c r="X655" s="10"/>
      <c r="Y655" s="10"/>
      <c r="Z655" s="10"/>
      <c r="AA655" s="10"/>
      <c r="AB655" s="10"/>
    </row>
    <row r="656" spans="1:28" ht="24.75" customHeight="1">
      <c r="A656" s="1253" t="str">
        <f>IF(E656&gt;0,"Wypełnione","")</f>
        <v/>
      </c>
      <c r="B656" s="57"/>
      <c r="C656" s="2145">
        <f>'Og s3a'!C1367</f>
        <v>0</v>
      </c>
      <c r="D656" s="2147">
        <f>'Og s3a'!E1367</f>
        <v>0</v>
      </c>
      <c r="E656" s="2145">
        <f>'Og s3a'!F1367</f>
        <v>0</v>
      </c>
      <c r="F656" s="435">
        <f>O656</f>
        <v>0</v>
      </c>
      <c r="G656" s="435">
        <f t="shared" si="9"/>
        <v>0</v>
      </c>
      <c r="H656" s="236"/>
      <c r="I656" s="236"/>
      <c r="J656" s="236"/>
      <c r="K656" s="236"/>
      <c r="L656" s="10"/>
      <c r="M656" s="10"/>
      <c r="N656" s="396">
        <f>'Og s3a'!G1367</f>
        <v>0</v>
      </c>
      <c r="O656" s="237">
        <f>'Og s3a'!H1367</f>
        <v>0</v>
      </c>
      <c r="P656" s="398">
        <f>'Og s3a'!D1367</f>
        <v>0</v>
      </c>
      <c r="Q656" s="10"/>
      <c r="R656" s="306"/>
      <c r="S656" s="306"/>
      <c r="T656" s="306"/>
      <c r="U656" s="10"/>
      <c r="V656" s="10"/>
      <c r="W656" s="10"/>
      <c r="X656" s="10"/>
      <c r="Y656" s="10"/>
      <c r="Z656" s="10"/>
      <c r="AA656" s="10"/>
      <c r="AB656" s="10"/>
    </row>
    <row r="657" spans="1:28" ht="14.25" customHeight="1">
      <c r="A657" s="1253" t="str">
        <f>A656</f>
        <v/>
      </c>
      <c r="B657" s="57"/>
      <c r="C657" s="2146"/>
      <c r="D657" s="2148"/>
      <c r="E657" s="2146"/>
      <c r="F657" s="234"/>
      <c r="G657" s="1666">
        <f>Import!Q1356</f>
        <v>0</v>
      </c>
      <c r="H657" s="234"/>
      <c r="I657" s="234"/>
      <c r="J657" s="234"/>
      <c r="K657" s="234"/>
      <c r="L657" s="10"/>
      <c r="M657" s="10"/>
      <c r="N657" s="397"/>
      <c r="O657" s="233"/>
      <c r="P657" s="419"/>
      <c r="Q657" s="10"/>
      <c r="R657" s="306"/>
      <c r="S657" s="306"/>
      <c r="T657" s="306"/>
      <c r="U657" s="10"/>
      <c r="V657" s="10"/>
      <c r="W657" s="10"/>
      <c r="X657" s="10"/>
      <c r="Y657" s="10"/>
      <c r="Z657" s="10"/>
      <c r="AA657" s="10"/>
      <c r="AB657" s="10"/>
    </row>
    <row r="658" spans="1:28" ht="24.75" customHeight="1">
      <c r="A658" s="1253" t="str">
        <f>IF(E658&gt;0,"Wypełnione","")</f>
        <v/>
      </c>
      <c r="B658" s="57"/>
      <c r="C658" s="2145">
        <f>'Og s3a'!C1369</f>
        <v>0</v>
      </c>
      <c r="D658" s="2147">
        <f>'Og s3a'!E1369</f>
        <v>0</v>
      </c>
      <c r="E658" s="2145">
        <f>'Og s3a'!F1369</f>
        <v>0</v>
      </c>
      <c r="F658" s="435">
        <f>O658</f>
        <v>0</v>
      </c>
      <c r="G658" s="435">
        <f t="shared" si="9"/>
        <v>0</v>
      </c>
      <c r="H658" s="236"/>
      <c r="I658" s="236"/>
      <c r="J658" s="236"/>
      <c r="K658" s="236"/>
      <c r="L658" s="10"/>
      <c r="M658" s="10"/>
      <c r="N658" s="396">
        <f>'Og s3a'!G1369</f>
        <v>0</v>
      </c>
      <c r="O658" s="237">
        <f>'Og s3a'!H1369</f>
        <v>0</v>
      </c>
      <c r="P658" s="398">
        <f>'Og s3a'!D1369</f>
        <v>0</v>
      </c>
      <c r="Q658" s="10"/>
      <c r="R658" s="306"/>
      <c r="S658" s="306"/>
      <c r="T658" s="306"/>
      <c r="U658" s="10"/>
      <c r="V658" s="10"/>
      <c r="W658" s="10"/>
      <c r="X658" s="10"/>
      <c r="Y658" s="10"/>
      <c r="Z658" s="10"/>
      <c r="AA658" s="10"/>
      <c r="AB658" s="10"/>
    </row>
    <row r="659" spans="1:28" ht="14.25" customHeight="1">
      <c r="A659" s="1253" t="str">
        <f>A658</f>
        <v/>
      </c>
      <c r="B659" s="57"/>
      <c r="C659" s="2146"/>
      <c r="D659" s="2148"/>
      <c r="E659" s="2146"/>
      <c r="F659" s="234"/>
      <c r="G659" s="1666">
        <f>Import!Q1358</f>
        <v>0</v>
      </c>
      <c r="H659" s="234"/>
      <c r="I659" s="234"/>
      <c r="J659" s="234"/>
      <c r="K659" s="234"/>
      <c r="L659" s="10"/>
      <c r="M659" s="10"/>
      <c r="N659" s="397"/>
      <c r="O659" s="233"/>
      <c r="P659" s="419"/>
      <c r="Q659" s="10"/>
      <c r="R659" s="306"/>
      <c r="S659" s="306"/>
      <c r="T659" s="306"/>
      <c r="U659" s="10"/>
      <c r="V659" s="10"/>
      <c r="W659" s="10"/>
      <c r="X659" s="10"/>
      <c r="Y659" s="10"/>
      <c r="Z659" s="10"/>
      <c r="AA659" s="10"/>
      <c r="AB659" s="10"/>
    </row>
    <row r="660" spans="1:28" ht="24.75" customHeight="1">
      <c r="A660" s="1253" t="str">
        <f>IF(E660&gt;0,"Wypełnione","")</f>
        <v/>
      </c>
      <c r="B660" s="57"/>
      <c r="C660" s="2145">
        <f>'Og s3a'!C1371</f>
        <v>0</v>
      </c>
      <c r="D660" s="2147">
        <f>'Og s3a'!E1371</f>
        <v>0</v>
      </c>
      <c r="E660" s="2145">
        <f>'Og s3a'!F1371</f>
        <v>0</v>
      </c>
      <c r="F660" s="435">
        <f>O660</f>
        <v>0</v>
      </c>
      <c r="G660" s="435">
        <f t="shared" si="9"/>
        <v>0</v>
      </c>
      <c r="H660" s="236"/>
      <c r="I660" s="236"/>
      <c r="J660" s="236"/>
      <c r="K660" s="236"/>
      <c r="L660" s="10"/>
      <c r="M660" s="10"/>
      <c r="N660" s="396">
        <f>'Og s3a'!G1371</f>
        <v>0</v>
      </c>
      <c r="O660" s="237">
        <f>'Og s3a'!H1371</f>
        <v>0</v>
      </c>
      <c r="P660" s="398">
        <f>'Og s3a'!D1371</f>
        <v>0</v>
      </c>
      <c r="Q660" s="10"/>
      <c r="R660" s="306"/>
      <c r="S660" s="306"/>
      <c r="T660" s="306"/>
      <c r="U660" s="10"/>
      <c r="V660" s="10"/>
      <c r="W660" s="10"/>
      <c r="X660" s="10"/>
      <c r="Y660" s="10"/>
      <c r="Z660" s="10"/>
      <c r="AA660" s="10"/>
      <c r="AB660" s="10"/>
    </row>
    <row r="661" spans="1:28" ht="14.25" customHeight="1">
      <c r="A661" s="1253" t="str">
        <f>A660</f>
        <v/>
      </c>
      <c r="B661" s="57"/>
      <c r="C661" s="2146"/>
      <c r="D661" s="2148"/>
      <c r="E661" s="2146"/>
      <c r="F661" s="234"/>
      <c r="G661" s="1666">
        <f>Import!Q1360</f>
        <v>0</v>
      </c>
      <c r="H661" s="234"/>
      <c r="I661" s="234"/>
      <c r="J661" s="234"/>
      <c r="K661" s="234"/>
      <c r="L661" s="10"/>
      <c r="M661" s="10"/>
      <c r="N661" s="397"/>
      <c r="O661" s="233"/>
      <c r="P661" s="419"/>
      <c r="Q661" s="10"/>
      <c r="R661" s="306"/>
      <c r="S661" s="306"/>
      <c r="T661" s="306"/>
      <c r="U661" s="10"/>
      <c r="V661" s="10"/>
      <c r="W661" s="10"/>
      <c r="X661" s="10"/>
      <c r="Y661" s="10"/>
      <c r="Z661" s="10"/>
      <c r="AA661" s="10"/>
      <c r="AB661" s="10"/>
    </row>
    <row r="662" spans="1:28" ht="24.75" customHeight="1">
      <c r="A662" s="1253" t="str">
        <f>IF(E662&gt;0,"Wypełnione","")</f>
        <v/>
      </c>
      <c r="B662" s="57"/>
      <c r="C662" s="2145">
        <f>'Og s3a'!C1373</f>
        <v>0</v>
      </c>
      <c r="D662" s="2147">
        <f>'Og s3a'!E1373</f>
        <v>0</v>
      </c>
      <c r="E662" s="2145">
        <f>'Og s3a'!F1373</f>
        <v>0</v>
      </c>
      <c r="F662" s="435">
        <f>O662</f>
        <v>0</v>
      </c>
      <c r="G662" s="435">
        <f t="shared" si="9"/>
        <v>0</v>
      </c>
      <c r="H662" s="236"/>
      <c r="I662" s="236"/>
      <c r="J662" s="236"/>
      <c r="K662" s="236"/>
      <c r="L662" s="10"/>
      <c r="M662" s="10"/>
      <c r="N662" s="396">
        <f>'Og s3a'!G1373</f>
        <v>0</v>
      </c>
      <c r="O662" s="237">
        <f>'Og s3a'!H1373</f>
        <v>0</v>
      </c>
      <c r="P662" s="398">
        <f>'Og s3a'!D1373</f>
        <v>0</v>
      </c>
      <c r="Q662" s="10"/>
      <c r="R662" s="306"/>
      <c r="S662" s="306"/>
      <c r="T662" s="306"/>
      <c r="U662" s="10"/>
      <c r="V662" s="10"/>
      <c r="W662" s="10"/>
      <c r="X662" s="10"/>
      <c r="Y662" s="10"/>
      <c r="Z662" s="10"/>
      <c r="AA662" s="10"/>
      <c r="AB662" s="10"/>
    </row>
    <row r="663" spans="1:28" ht="14.25" customHeight="1">
      <c r="A663" s="1253" t="str">
        <f>A662</f>
        <v/>
      </c>
      <c r="B663" s="57"/>
      <c r="C663" s="2146"/>
      <c r="D663" s="2148"/>
      <c r="E663" s="2146"/>
      <c r="F663" s="234"/>
      <c r="G663" s="1666">
        <f>Import!Q1362</f>
        <v>0</v>
      </c>
      <c r="H663" s="234"/>
      <c r="I663" s="234"/>
      <c r="J663" s="234"/>
      <c r="K663" s="234"/>
      <c r="L663" s="10"/>
      <c r="M663" s="10"/>
      <c r="N663" s="397"/>
      <c r="O663" s="233"/>
      <c r="P663" s="419"/>
      <c r="Q663" s="10"/>
      <c r="R663" s="306"/>
      <c r="S663" s="306"/>
      <c r="T663" s="306"/>
      <c r="U663" s="10"/>
      <c r="V663" s="10"/>
      <c r="W663" s="10"/>
      <c r="X663" s="10"/>
      <c r="Y663" s="10"/>
      <c r="Z663" s="10"/>
      <c r="AA663" s="10"/>
      <c r="AB663" s="10"/>
    </row>
    <row r="664" spans="1:28" ht="24.75" customHeight="1">
      <c r="A664" s="1253" t="str">
        <f>IF(E664&gt;0,"Wypełnione","")</f>
        <v/>
      </c>
      <c r="B664" s="57"/>
      <c r="C664" s="2145">
        <f>'Og s3a'!C1375</f>
        <v>0</v>
      </c>
      <c r="D664" s="2147">
        <f>'Og s3a'!E1375</f>
        <v>0</v>
      </c>
      <c r="E664" s="2145">
        <f>'Og s3a'!F1375</f>
        <v>0</v>
      </c>
      <c r="F664" s="435">
        <f>O664</f>
        <v>0</v>
      </c>
      <c r="G664" s="435">
        <f t="shared" si="9"/>
        <v>0</v>
      </c>
      <c r="H664" s="236"/>
      <c r="I664" s="236"/>
      <c r="J664" s="236"/>
      <c r="K664" s="236"/>
      <c r="L664" s="10"/>
      <c r="M664" s="10"/>
      <c r="N664" s="396">
        <f>'Og s3a'!G1375</f>
        <v>0</v>
      </c>
      <c r="O664" s="237">
        <f>'Og s3a'!H1375</f>
        <v>0</v>
      </c>
      <c r="P664" s="398">
        <f>'Og s3a'!D1375</f>
        <v>0</v>
      </c>
      <c r="Q664" s="10"/>
      <c r="R664" s="306"/>
      <c r="S664" s="306"/>
      <c r="T664" s="306"/>
      <c r="U664" s="10"/>
      <c r="V664" s="10"/>
      <c r="W664" s="10"/>
      <c r="X664" s="10"/>
      <c r="Y664" s="10"/>
      <c r="Z664" s="10"/>
      <c r="AA664" s="10"/>
      <c r="AB664" s="10"/>
    </row>
    <row r="665" spans="1:28" ht="14.25" customHeight="1">
      <c r="A665" s="1253" t="str">
        <f>A664</f>
        <v/>
      </c>
      <c r="B665" s="57"/>
      <c r="C665" s="2146"/>
      <c r="D665" s="2148"/>
      <c r="E665" s="2146"/>
      <c r="F665" s="234"/>
      <c r="G665" s="1666">
        <f>Import!Q1364</f>
        <v>0</v>
      </c>
      <c r="H665" s="234"/>
      <c r="I665" s="234"/>
      <c r="J665" s="234"/>
      <c r="K665" s="234"/>
      <c r="L665" s="10"/>
      <c r="M665" s="10"/>
      <c r="N665" s="397"/>
      <c r="O665" s="233"/>
      <c r="P665" s="419"/>
      <c r="Q665" s="10"/>
      <c r="R665" s="306"/>
      <c r="S665" s="306"/>
      <c r="T665" s="306"/>
      <c r="U665" s="10"/>
      <c r="V665" s="10"/>
      <c r="W665" s="10"/>
      <c r="X665" s="10"/>
      <c r="Y665" s="10"/>
      <c r="Z665" s="10"/>
      <c r="AA665" s="10"/>
      <c r="AB665" s="10"/>
    </row>
    <row r="666" spans="1:28" ht="24.75" customHeight="1">
      <c r="A666" s="1253" t="str">
        <f>IF(E666&gt;0,"Wypełnione","")</f>
        <v/>
      </c>
      <c r="B666" s="57"/>
      <c r="C666" s="2145">
        <f>'Og s3a'!C1377</f>
        <v>0</v>
      </c>
      <c r="D666" s="2147">
        <f>'Og s3a'!E1377</f>
        <v>0</v>
      </c>
      <c r="E666" s="2145">
        <f>'Og s3a'!F1377</f>
        <v>0</v>
      </c>
      <c r="F666" s="435">
        <f>O666</f>
        <v>0</v>
      </c>
      <c r="G666" s="435">
        <f t="shared" si="9"/>
        <v>0</v>
      </c>
      <c r="H666" s="236"/>
      <c r="I666" s="236"/>
      <c r="J666" s="236"/>
      <c r="K666" s="236"/>
      <c r="L666" s="10"/>
      <c r="M666" s="10"/>
      <c r="N666" s="396">
        <f>'Og s3a'!G1377</f>
        <v>0</v>
      </c>
      <c r="O666" s="237">
        <f>'Og s3a'!H1377</f>
        <v>0</v>
      </c>
      <c r="P666" s="398">
        <f>'Og s3a'!D1377</f>
        <v>0</v>
      </c>
      <c r="Q666" s="10"/>
      <c r="R666" s="306"/>
      <c r="S666" s="306"/>
      <c r="T666" s="306"/>
      <c r="U666" s="10"/>
      <c r="V666" s="10"/>
      <c r="W666" s="10"/>
      <c r="X666" s="10"/>
      <c r="Y666" s="10"/>
      <c r="Z666" s="10"/>
      <c r="AA666" s="10"/>
      <c r="AB666" s="10"/>
    </row>
    <row r="667" spans="1:28" ht="14.25" customHeight="1">
      <c r="A667" s="1253" t="str">
        <f>A666</f>
        <v/>
      </c>
      <c r="B667" s="57"/>
      <c r="C667" s="2146"/>
      <c r="D667" s="2148"/>
      <c r="E667" s="2146"/>
      <c r="F667" s="234"/>
      <c r="G667" s="1666">
        <f>Import!Q1366</f>
        <v>0</v>
      </c>
      <c r="H667" s="234"/>
      <c r="I667" s="234"/>
      <c r="J667" s="234"/>
      <c r="K667" s="234"/>
      <c r="L667" s="10"/>
      <c r="M667" s="10"/>
      <c r="N667" s="397"/>
      <c r="O667" s="233"/>
      <c r="P667" s="419"/>
      <c r="Q667" s="10"/>
      <c r="R667" s="306"/>
      <c r="S667" s="306"/>
      <c r="T667" s="306"/>
      <c r="U667" s="10"/>
      <c r="V667" s="10"/>
      <c r="W667" s="10"/>
      <c r="X667" s="10"/>
      <c r="Y667" s="10"/>
      <c r="Z667" s="10"/>
      <c r="AA667" s="10"/>
      <c r="AB667" s="10"/>
    </row>
    <row r="668" spans="1:28" ht="24.75" customHeight="1">
      <c r="A668" s="1253" t="str">
        <f>IF(E668&gt;0,"Wypełnione","")</f>
        <v/>
      </c>
      <c r="B668" s="57"/>
      <c r="C668" s="2145">
        <f>'Og s3a'!C1379</f>
        <v>0</v>
      </c>
      <c r="D668" s="2147">
        <f>'Og s3a'!E1379</f>
        <v>0</v>
      </c>
      <c r="E668" s="2145">
        <f>'Og s3a'!F1379</f>
        <v>0</v>
      </c>
      <c r="F668" s="435">
        <f>O668</f>
        <v>0</v>
      </c>
      <c r="G668" s="435">
        <f t="shared" si="9"/>
        <v>0</v>
      </c>
      <c r="H668" s="236"/>
      <c r="I668" s="236"/>
      <c r="J668" s="236"/>
      <c r="K668" s="236"/>
      <c r="L668" s="10"/>
      <c r="M668" s="10"/>
      <c r="N668" s="396">
        <f>'Og s3a'!G1379</f>
        <v>0</v>
      </c>
      <c r="O668" s="237">
        <f>'Og s3a'!H1379</f>
        <v>0</v>
      </c>
      <c r="P668" s="398">
        <f>'Og s3a'!D1379</f>
        <v>0</v>
      </c>
      <c r="Q668" s="10"/>
      <c r="R668" s="306"/>
      <c r="S668" s="306"/>
      <c r="T668" s="306"/>
      <c r="U668" s="10"/>
      <c r="V668" s="10"/>
      <c r="W668" s="10"/>
      <c r="X668" s="10"/>
      <c r="Y668" s="10"/>
      <c r="Z668" s="10"/>
      <c r="AA668" s="10"/>
      <c r="AB668" s="10"/>
    </row>
    <row r="669" spans="1:28" ht="14.25" customHeight="1">
      <c r="A669" s="1253" t="str">
        <f>A668</f>
        <v/>
      </c>
      <c r="B669" s="57"/>
      <c r="C669" s="2146"/>
      <c r="D669" s="2148"/>
      <c r="E669" s="2146"/>
      <c r="F669" s="234"/>
      <c r="G669" s="1666">
        <f>Import!Q1368</f>
        <v>0</v>
      </c>
      <c r="H669" s="234"/>
      <c r="I669" s="234"/>
      <c r="J669" s="234"/>
      <c r="K669" s="234"/>
      <c r="L669" s="10"/>
      <c r="M669" s="10"/>
      <c r="N669" s="397"/>
      <c r="O669" s="233"/>
      <c r="P669" s="419"/>
      <c r="Q669" s="10"/>
      <c r="R669" s="306"/>
      <c r="S669" s="306"/>
      <c r="T669" s="306"/>
      <c r="U669" s="10"/>
      <c r="V669" s="10"/>
      <c r="W669" s="10"/>
      <c r="X669" s="10"/>
      <c r="Y669" s="10"/>
      <c r="Z669" s="10"/>
      <c r="AA669" s="10"/>
      <c r="AB669" s="10"/>
    </row>
    <row r="670" spans="1:28" ht="24.75" customHeight="1">
      <c r="A670" s="1253" t="str">
        <f>IF(E670&gt;0,"Wypełnione","")</f>
        <v/>
      </c>
      <c r="B670" s="57"/>
      <c r="C670" s="2145">
        <f>'Og s3a'!C1381</f>
        <v>0</v>
      </c>
      <c r="D670" s="2147">
        <f>'Og s3a'!E1381</f>
        <v>0</v>
      </c>
      <c r="E670" s="2145">
        <f>'Og s3a'!F1381</f>
        <v>0</v>
      </c>
      <c r="F670" s="435">
        <f>O670</f>
        <v>0</v>
      </c>
      <c r="G670" s="435">
        <f t="shared" si="9"/>
        <v>0</v>
      </c>
      <c r="H670" s="236"/>
      <c r="I670" s="236"/>
      <c r="J670" s="236"/>
      <c r="K670" s="236"/>
      <c r="L670" s="10"/>
      <c r="M670" s="10"/>
      <c r="N670" s="396">
        <f>'Og s3a'!G1381</f>
        <v>0</v>
      </c>
      <c r="O670" s="237">
        <f>'Og s3a'!H1381</f>
        <v>0</v>
      </c>
      <c r="P670" s="398">
        <f>'Og s3a'!D1381</f>
        <v>0</v>
      </c>
      <c r="Q670" s="10"/>
      <c r="R670" s="306"/>
      <c r="S670" s="306"/>
      <c r="T670" s="306"/>
      <c r="U670" s="10"/>
      <c r="V670" s="10"/>
      <c r="W670" s="10"/>
      <c r="X670" s="10"/>
      <c r="Y670" s="10"/>
      <c r="Z670" s="10"/>
      <c r="AA670" s="10"/>
      <c r="AB670" s="10"/>
    </row>
    <row r="671" spans="1:28" ht="14.25" customHeight="1">
      <c r="A671" s="1253" t="str">
        <f>A670</f>
        <v/>
      </c>
      <c r="B671" s="57"/>
      <c r="C671" s="2146"/>
      <c r="D671" s="2148"/>
      <c r="E671" s="2146"/>
      <c r="F671" s="234"/>
      <c r="G671" s="1666">
        <f>Import!Q1370</f>
        <v>0</v>
      </c>
      <c r="H671" s="234"/>
      <c r="I671" s="234"/>
      <c r="J671" s="234"/>
      <c r="K671" s="234"/>
      <c r="L671" s="10"/>
      <c r="M671" s="10"/>
      <c r="N671" s="397"/>
      <c r="O671" s="233"/>
      <c r="P671" s="419"/>
      <c r="Q671" s="10"/>
      <c r="R671" s="306"/>
      <c r="S671" s="306"/>
      <c r="T671" s="306"/>
      <c r="U671" s="10"/>
      <c r="V671" s="10"/>
      <c r="W671" s="10"/>
      <c r="X671" s="10"/>
      <c r="Y671" s="10"/>
      <c r="Z671" s="10"/>
      <c r="AA671" s="10"/>
      <c r="AB671" s="10"/>
    </row>
    <row r="672" spans="1:28" ht="24.75" customHeight="1">
      <c r="A672" s="1253" t="str">
        <f>IF(E672&gt;0,"Wypełnione","")</f>
        <v/>
      </c>
      <c r="B672" s="57"/>
      <c r="C672" s="2145">
        <f>'Og s3a'!C1383</f>
        <v>0</v>
      </c>
      <c r="D672" s="2147">
        <f>'Og s3a'!E1383</f>
        <v>0</v>
      </c>
      <c r="E672" s="2145">
        <f>'Og s3a'!F1383</f>
        <v>0</v>
      </c>
      <c r="F672" s="435">
        <f>O672</f>
        <v>0</v>
      </c>
      <c r="G672" s="435">
        <f t="shared" si="9"/>
        <v>0</v>
      </c>
      <c r="H672" s="236"/>
      <c r="I672" s="236"/>
      <c r="J672" s="236"/>
      <c r="K672" s="236"/>
      <c r="L672" s="10"/>
      <c r="M672" s="10"/>
      <c r="N672" s="396">
        <f>'Og s3a'!G1383</f>
        <v>0</v>
      </c>
      <c r="O672" s="237">
        <f>'Og s3a'!H1383</f>
        <v>0</v>
      </c>
      <c r="P672" s="398">
        <f>'Og s3a'!D1383</f>
        <v>0</v>
      </c>
      <c r="Q672" s="10"/>
      <c r="R672" s="306"/>
      <c r="S672" s="306"/>
      <c r="T672" s="306"/>
      <c r="U672" s="10"/>
      <c r="V672" s="10"/>
      <c r="W672" s="10"/>
      <c r="X672" s="10"/>
      <c r="Y672" s="10"/>
      <c r="Z672" s="10"/>
      <c r="AA672" s="10"/>
      <c r="AB672" s="10"/>
    </row>
    <row r="673" spans="1:28" ht="14.25" customHeight="1">
      <c r="A673" s="1253" t="str">
        <f>A672</f>
        <v/>
      </c>
      <c r="B673" s="57"/>
      <c r="C673" s="2146"/>
      <c r="D673" s="2148"/>
      <c r="E673" s="2146"/>
      <c r="F673" s="234"/>
      <c r="G673" s="1666">
        <f>Import!Q1372</f>
        <v>0</v>
      </c>
      <c r="H673" s="234"/>
      <c r="I673" s="234"/>
      <c r="J673" s="234"/>
      <c r="K673" s="234"/>
      <c r="L673" s="10"/>
      <c r="M673" s="10"/>
      <c r="N673" s="397"/>
      <c r="O673" s="233"/>
      <c r="P673" s="419"/>
      <c r="Q673" s="10"/>
      <c r="R673" s="306"/>
      <c r="S673" s="306"/>
      <c r="T673" s="306"/>
      <c r="U673" s="10"/>
      <c r="V673" s="10"/>
      <c r="W673" s="10"/>
      <c r="X673" s="10"/>
      <c r="Y673" s="10"/>
      <c r="Z673" s="10"/>
      <c r="AA673" s="10"/>
      <c r="AB673" s="10"/>
    </row>
    <row r="674" spans="1:28" ht="24.75" customHeight="1">
      <c r="A674" s="1253" t="str">
        <f>IF(E674&gt;0,"Wypełnione","")</f>
        <v/>
      </c>
      <c r="B674" s="57"/>
      <c r="C674" s="2145">
        <f>'Og s3a'!C1385</f>
        <v>0</v>
      </c>
      <c r="D674" s="2147">
        <f>'Og s3a'!E1385</f>
        <v>0</v>
      </c>
      <c r="E674" s="2145">
        <f>'Og s3a'!F1385</f>
        <v>0</v>
      </c>
      <c r="F674" s="435">
        <f>O674</f>
        <v>0</v>
      </c>
      <c r="G674" s="435">
        <f t="shared" si="9"/>
        <v>0</v>
      </c>
      <c r="H674" s="236"/>
      <c r="I674" s="236"/>
      <c r="J674" s="236"/>
      <c r="K674" s="236"/>
      <c r="L674" s="10"/>
      <c r="M674" s="10"/>
      <c r="N674" s="396">
        <f>'Og s3a'!G1385</f>
        <v>0</v>
      </c>
      <c r="O674" s="237">
        <f>'Og s3a'!H1385</f>
        <v>0</v>
      </c>
      <c r="P674" s="398">
        <f>'Og s3a'!D1385</f>
        <v>0</v>
      </c>
      <c r="Q674" s="10"/>
      <c r="R674" s="306"/>
      <c r="S674" s="306"/>
      <c r="T674" s="306"/>
      <c r="U674" s="10"/>
      <c r="V674" s="10"/>
      <c r="W674" s="10"/>
      <c r="X674" s="10"/>
      <c r="Y674" s="10"/>
      <c r="Z674" s="10"/>
      <c r="AA674" s="10"/>
      <c r="AB674" s="10"/>
    </row>
    <row r="675" spans="1:28" ht="14.25" customHeight="1">
      <c r="A675" s="1253" t="str">
        <f>A674</f>
        <v/>
      </c>
      <c r="B675" s="57"/>
      <c r="C675" s="2146"/>
      <c r="D675" s="2148"/>
      <c r="E675" s="2146"/>
      <c r="F675" s="234"/>
      <c r="G675" s="1666">
        <f>Import!Q1374</f>
        <v>0</v>
      </c>
      <c r="H675" s="234"/>
      <c r="I675" s="234"/>
      <c r="J675" s="234"/>
      <c r="K675" s="234"/>
      <c r="L675" s="10"/>
      <c r="M675" s="10"/>
      <c r="N675" s="397"/>
      <c r="O675" s="233"/>
      <c r="P675" s="419"/>
      <c r="Q675" s="10"/>
      <c r="R675" s="306"/>
      <c r="S675" s="306"/>
      <c r="T675" s="306"/>
      <c r="U675" s="10"/>
      <c r="V675" s="10"/>
      <c r="W675" s="10"/>
      <c r="X675" s="10"/>
      <c r="Y675" s="10"/>
      <c r="Z675" s="10"/>
      <c r="AA675" s="10"/>
      <c r="AB675" s="10"/>
    </row>
    <row r="676" spans="1:28" ht="24.75" customHeight="1">
      <c r="A676" s="1253" t="str">
        <f>IF(E676&gt;0,"Wypełnione","")</f>
        <v/>
      </c>
      <c r="B676" s="57"/>
      <c r="C676" s="2145">
        <f>'Og s3a'!C1387</f>
        <v>0</v>
      </c>
      <c r="D676" s="2147">
        <f>'Og s3a'!E1387</f>
        <v>0</v>
      </c>
      <c r="E676" s="2145">
        <f>'Og s3a'!F1387</f>
        <v>0</v>
      </c>
      <c r="F676" s="435">
        <f>O676</f>
        <v>0</v>
      </c>
      <c r="G676" s="435">
        <f t="shared" si="9"/>
        <v>0</v>
      </c>
      <c r="H676" s="236"/>
      <c r="I676" s="236"/>
      <c r="J676" s="236"/>
      <c r="K676" s="236"/>
      <c r="L676" s="10"/>
      <c r="M676" s="10"/>
      <c r="N676" s="396">
        <f>'Og s3a'!G1387</f>
        <v>0</v>
      </c>
      <c r="O676" s="237">
        <f>'Og s3a'!H1387</f>
        <v>0</v>
      </c>
      <c r="P676" s="398">
        <f>'Og s3a'!D1387</f>
        <v>0</v>
      </c>
      <c r="Q676" s="10"/>
      <c r="R676" s="306"/>
      <c r="S676" s="306"/>
      <c r="T676" s="306"/>
      <c r="U676" s="10"/>
      <c r="V676" s="10"/>
      <c r="W676" s="10"/>
      <c r="X676" s="10"/>
      <c r="Y676" s="10"/>
      <c r="Z676" s="10"/>
      <c r="AA676" s="10"/>
      <c r="AB676" s="10"/>
    </row>
    <row r="677" spans="1:28" ht="14.25" customHeight="1">
      <c r="A677" s="1253" t="str">
        <f>A676</f>
        <v/>
      </c>
      <c r="B677" s="57"/>
      <c r="C677" s="2146"/>
      <c r="D677" s="2148"/>
      <c r="E677" s="2146"/>
      <c r="F677" s="234"/>
      <c r="G677" s="1666">
        <f>Import!Q1376</f>
        <v>0</v>
      </c>
      <c r="H677" s="234"/>
      <c r="I677" s="234"/>
      <c r="J677" s="234"/>
      <c r="K677" s="234"/>
      <c r="L677" s="10"/>
      <c r="M677" s="10"/>
      <c r="N677" s="397"/>
      <c r="O677" s="233"/>
      <c r="P677" s="419"/>
      <c r="Q677" s="10"/>
      <c r="R677" s="306"/>
      <c r="S677" s="306"/>
      <c r="T677" s="306"/>
      <c r="U677" s="10"/>
      <c r="V677" s="10"/>
      <c r="W677" s="10"/>
      <c r="X677" s="10"/>
      <c r="Y677" s="10"/>
      <c r="Z677" s="10"/>
      <c r="AA677" s="10"/>
      <c r="AB677" s="10"/>
    </row>
    <row r="678" spans="1:28" ht="24.75" customHeight="1">
      <c r="A678" s="1253" t="str">
        <f>IF(E678&gt;0,"Wypełnione","")</f>
        <v/>
      </c>
      <c r="B678" s="57"/>
      <c r="C678" s="2145">
        <f>'Og s3a'!C1389</f>
        <v>0</v>
      </c>
      <c r="D678" s="2147">
        <f>'Og s3a'!E1389</f>
        <v>0</v>
      </c>
      <c r="E678" s="2145">
        <f>'Og s3a'!F1389</f>
        <v>0</v>
      </c>
      <c r="F678" s="435">
        <f>O678</f>
        <v>0</v>
      </c>
      <c r="G678" s="435">
        <f t="shared" si="9"/>
        <v>0</v>
      </c>
      <c r="H678" s="236"/>
      <c r="I678" s="236"/>
      <c r="J678" s="236"/>
      <c r="K678" s="236"/>
      <c r="L678" s="10"/>
      <c r="M678" s="10"/>
      <c r="N678" s="396">
        <f>'Og s3a'!G1389</f>
        <v>0</v>
      </c>
      <c r="O678" s="237">
        <f>'Og s3a'!H1389</f>
        <v>0</v>
      </c>
      <c r="P678" s="398">
        <f>'Og s3a'!D1389</f>
        <v>0</v>
      </c>
      <c r="Q678" s="10"/>
      <c r="R678" s="306"/>
      <c r="S678" s="306"/>
      <c r="T678" s="306"/>
      <c r="U678" s="10"/>
      <c r="V678" s="10"/>
      <c r="W678" s="10"/>
      <c r="X678" s="10"/>
      <c r="Y678" s="10"/>
      <c r="Z678" s="10"/>
      <c r="AA678" s="10"/>
      <c r="AB678" s="10"/>
    </row>
    <row r="679" spans="1:28" ht="14.25" customHeight="1">
      <c r="A679" s="1253" t="str">
        <f>A678</f>
        <v/>
      </c>
      <c r="B679" s="57"/>
      <c r="C679" s="2146"/>
      <c r="D679" s="2148"/>
      <c r="E679" s="2146"/>
      <c r="F679" s="234"/>
      <c r="G679" s="1666">
        <f>Import!Q1378</f>
        <v>0</v>
      </c>
      <c r="H679" s="234"/>
      <c r="I679" s="234"/>
      <c r="J679" s="234"/>
      <c r="K679" s="234"/>
      <c r="L679" s="10"/>
      <c r="M679" s="10"/>
      <c r="N679" s="397"/>
      <c r="O679" s="233"/>
      <c r="P679" s="419"/>
      <c r="Q679" s="10"/>
      <c r="R679" s="306"/>
      <c r="S679" s="306"/>
      <c r="T679" s="306"/>
      <c r="U679" s="10"/>
      <c r="V679" s="10"/>
      <c r="W679" s="10"/>
      <c r="X679" s="10"/>
      <c r="Y679" s="10"/>
      <c r="Z679" s="10"/>
      <c r="AA679" s="10"/>
      <c r="AB679" s="10"/>
    </row>
    <row r="680" spans="1:28" ht="24.75" customHeight="1">
      <c r="A680" s="1253" t="str">
        <f>IF(E680&gt;0,"Wypełnione","")</f>
        <v/>
      </c>
      <c r="B680" s="57"/>
      <c r="C680" s="2145">
        <f>'Og s3a'!C1391</f>
        <v>0</v>
      </c>
      <c r="D680" s="2147">
        <f>'Og s3a'!E1391</f>
        <v>0</v>
      </c>
      <c r="E680" s="2145">
        <f>'Og s3a'!F1391</f>
        <v>0</v>
      </c>
      <c r="F680" s="435">
        <f>O680</f>
        <v>0</v>
      </c>
      <c r="G680" s="435">
        <f t="shared" ref="G680:G742" si="10">P680</f>
        <v>0</v>
      </c>
      <c r="H680" s="236"/>
      <c r="I680" s="236"/>
      <c r="J680" s="236"/>
      <c r="K680" s="236"/>
      <c r="L680" s="10"/>
      <c r="M680" s="10"/>
      <c r="N680" s="396">
        <f>'Og s3a'!G1391</f>
        <v>0</v>
      </c>
      <c r="O680" s="237">
        <f>'Og s3a'!H1391</f>
        <v>0</v>
      </c>
      <c r="P680" s="398">
        <f>'Og s3a'!D1391</f>
        <v>0</v>
      </c>
      <c r="Q680" s="10"/>
      <c r="R680" s="306"/>
      <c r="S680" s="306"/>
      <c r="T680" s="306"/>
      <c r="U680" s="10"/>
      <c r="V680" s="10"/>
      <c r="W680" s="10"/>
      <c r="X680" s="10"/>
      <c r="Y680" s="10"/>
      <c r="Z680" s="10"/>
      <c r="AA680" s="10"/>
      <c r="AB680" s="10"/>
    </row>
    <row r="681" spans="1:28" ht="14.25" customHeight="1">
      <c r="A681" s="1253" t="str">
        <f>A680</f>
        <v/>
      </c>
      <c r="B681" s="57"/>
      <c r="C681" s="2146"/>
      <c r="D681" s="2148"/>
      <c r="E681" s="2146"/>
      <c r="F681" s="234"/>
      <c r="G681" s="1666">
        <f>Import!Q1380</f>
        <v>0</v>
      </c>
      <c r="H681" s="234"/>
      <c r="I681" s="234"/>
      <c r="J681" s="234"/>
      <c r="K681" s="234"/>
      <c r="L681" s="10"/>
      <c r="M681" s="10"/>
      <c r="N681" s="397"/>
      <c r="O681" s="233"/>
      <c r="P681" s="419"/>
      <c r="Q681" s="10"/>
      <c r="R681" s="306"/>
      <c r="S681" s="306"/>
      <c r="T681" s="306"/>
      <c r="U681" s="10"/>
      <c r="V681" s="10"/>
      <c r="W681" s="10"/>
      <c r="X681" s="10"/>
      <c r="Y681" s="10"/>
      <c r="Z681" s="10"/>
      <c r="AA681" s="10"/>
      <c r="AB681" s="10"/>
    </row>
    <row r="682" spans="1:28" ht="24.75" customHeight="1">
      <c r="A682" s="1253" t="str">
        <f>IF(E682&gt;0,"Wypełnione","")</f>
        <v/>
      </c>
      <c r="B682" s="57"/>
      <c r="C682" s="2145">
        <f>'Og s3a'!C1393</f>
        <v>0</v>
      </c>
      <c r="D682" s="2147">
        <f>'Og s3a'!E1393</f>
        <v>0</v>
      </c>
      <c r="E682" s="2145">
        <f>'Og s3a'!F1393</f>
        <v>0</v>
      </c>
      <c r="F682" s="435">
        <f>O682</f>
        <v>0</v>
      </c>
      <c r="G682" s="435">
        <f t="shared" si="10"/>
        <v>0</v>
      </c>
      <c r="H682" s="236"/>
      <c r="I682" s="236"/>
      <c r="J682" s="236"/>
      <c r="K682" s="236"/>
      <c r="L682" s="10"/>
      <c r="M682" s="10"/>
      <c r="N682" s="396">
        <f>'Og s3a'!G1393</f>
        <v>0</v>
      </c>
      <c r="O682" s="237">
        <f>'Og s3a'!H1393</f>
        <v>0</v>
      </c>
      <c r="P682" s="398">
        <f>'Og s3a'!D1393</f>
        <v>0</v>
      </c>
      <c r="Q682" s="10"/>
      <c r="R682" s="306"/>
      <c r="S682" s="306"/>
      <c r="T682" s="306"/>
      <c r="U682" s="10"/>
      <c r="V682" s="10"/>
      <c r="W682" s="10"/>
      <c r="X682" s="10"/>
      <c r="Y682" s="10"/>
      <c r="Z682" s="10"/>
      <c r="AA682" s="10"/>
      <c r="AB682" s="10"/>
    </row>
    <row r="683" spans="1:28" ht="14.25" customHeight="1">
      <c r="A683" s="1253" t="str">
        <f>A682</f>
        <v/>
      </c>
      <c r="B683" s="57"/>
      <c r="C683" s="2146"/>
      <c r="D683" s="2148"/>
      <c r="E683" s="2146"/>
      <c r="F683" s="234"/>
      <c r="G683" s="1666">
        <f>Import!Q1382</f>
        <v>0</v>
      </c>
      <c r="H683" s="234"/>
      <c r="I683" s="234"/>
      <c r="J683" s="234"/>
      <c r="K683" s="234"/>
      <c r="L683" s="10"/>
      <c r="M683" s="10"/>
      <c r="N683" s="397"/>
      <c r="O683" s="233"/>
      <c r="P683" s="419"/>
      <c r="Q683" s="10"/>
      <c r="R683" s="306"/>
      <c r="S683" s="306"/>
      <c r="T683" s="306"/>
      <c r="U683" s="10"/>
      <c r="V683" s="10"/>
      <c r="W683" s="10"/>
      <c r="X683" s="10"/>
      <c r="Y683" s="10"/>
      <c r="Z683" s="10"/>
      <c r="AA683" s="10"/>
      <c r="AB683" s="10"/>
    </row>
    <row r="684" spans="1:28" ht="24.75" customHeight="1">
      <c r="A684" s="1253" t="str">
        <f>IF(E684&gt;0,"Wypełnione","")</f>
        <v/>
      </c>
      <c r="B684" s="57"/>
      <c r="C684" s="2145">
        <f>'Og s3a'!C1395</f>
        <v>0</v>
      </c>
      <c r="D684" s="2147">
        <f>'Og s3a'!E1395</f>
        <v>0</v>
      </c>
      <c r="E684" s="2145">
        <f>'Og s3a'!F1395</f>
        <v>0</v>
      </c>
      <c r="F684" s="435">
        <f>O684</f>
        <v>0</v>
      </c>
      <c r="G684" s="435">
        <f t="shared" si="10"/>
        <v>0</v>
      </c>
      <c r="H684" s="236"/>
      <c r="I684" s="236"/>
      <c r="J684" s="236"/>
      <c r="K684" s="236"/>
      <c r="L684" s="10"/>
      <c r="M684" s="10"/>
      <c r="N684" s="396">
        <f>'Og s3a'!G1395</f>
        <v>0</v>
      </c>
      <c r="O684" s="237">
        <f>'Og s3a'!H1395</f>
        <v>0</v>
      </c>
      <c r="P684" s="398">
        <f>'Og s3a'!D1395</f>
        <v>0</v>
      </c>
      <c r="Q684" s="10"/>
      <c r="R684" s="306"/>
      <c r="S684" s="306"/>
      <c r="T684" s="306"/>
      <c r="U684" s="10"/>
      <c r="V684" s="10"/>
      <c r="W684" s="10"/>
      <c r="X684" s="10"/>
      <c r="Y684" s="10"/>
      <c r="Z684" s="10"/>
      <c r="AA684" s="10"/>
      <c r="AB684" s="10"/>
    </row>
    <row r="685" spans="1:28" ht="14.25" customHeight="1">
      <c r="A685" s="1253" t="str">
        <f>A684</f>
        <v/>
      </c>
      <c r="B685" s="57"/>
      <c r="C685" s="2146"/>
      <c r="D685" s="2148"/>
      <c r="E685" s="2146"/>
      <c r="F685" s="234"/>
      <c r="G685" s="1666">
        <f>Import!Q1384</f>
        <v>0</v>
      </c>
      <c r="H685" s="234"/>
      <c r="I685" s="234"/>
      <c r="J685" s="234"/>
      <c r="K685" s="234"/>
      <c r="L685" s="10"/>
      <c r="M685" s="10"/>
      <c r="N685" s="397"/>
      <c r="O685" s="233"/>
      <c r="P685" s="419"/>
      <c r="Q685" s="10"/>
      <c r="R685" s="306"/>
      <c r="S685" s="306"/>
      <c r="T685" s="306"/>
      <c r="U685" s="10"/>
      <c r="V685" s="10"/>
      <c r="W685" s="10"/>
      <c r="X685" s="10"/>
      <c r="Y685" s="10"/>
      <c r="Z685" s="10"/>
      <c r="AA685" s="10"/>
      <c r="AB685" s="10"/>
    </row>
    <row r="686" spans="1:28" ht="24.75" customHeight="1">
      <c r="A686" s="1253" t="str">
        <f>IF(E686&gt;0,"Wypełnione","")</f>
        <v/>
      </c>
      <c r="B686" s="57"/>
      <c r="C686" s="2145">
        <f>'Og s3a'!C1397</f>
        <v>0</v>
      </c>
      <c r="D686" s="2147">
        <f>'Og s3a'!E1397</f>
        <v>0</v>
      </c>
      <c r="E686" s="2145">
        <f>'Og s3a'!F1397</f>
        <v>0</v>
      </c>
      <c r="F686" s="435">
        <f>O686</f>
        <v>0</v>
      </c>
      <c r="G686" s="435">
        <f t="shared" si="10"/>
        <v>0</v>
      </c>
      <c r="H686" s="236"/>
      <c r="I686" s="236"/>
      <c r="J686" s="236"/>
      <c r="K686" s="236"/>
      <c r="L686" s="10"/>
      <c r="M686" s="10"/>
      <c r="N686" s="396">
        <f>'Og s3a'!G1397</f>
        <v>0</v>
      </c>
      <c r="O686" s="237">
        <f>'Og s3a'!H1397</f>
        <v>0</v>
      </c>
      <c r="P686" s="398">
        <f>'Og s3a'!D1397</f>
        <v>0</v>
      </c>
      <c r="Q686" s="10"/>
      <c r="R686" s="306"/>
      <c r="S686" s="306"/>
      <c r="T686" s="306"/>
      <c r="U686" s="10"/>
      <c r="V686" s="10"/>
      <c r="W686" s="10"/>
      <c r="X686" s="10"/>
      <c r="Y686" s="10"/>
      <c r="Z686" s="10"/>
      <c r="AA686" s="10"/>
      <c r="AB686" s="10"/>
    </row>
    <row r="687" spans="1:28" ht="14.25" customHeight="1">
      <c r="A687" s="1253" t="str">
        <f>A686</f>
        <v/>
      </c>
      <c r="B687" s="57"/>
      <c r="C687" s="2146"/>
      <c r="D687" s="2148"/>
      <c r="E687" s="2146"/>
      <c r="F687" s="234"/>
      <c r="G687" s="1666">
        <f>Import!Q1386</f>
        <v>0</v>
      </c>
      <c r="H687" s="234"/>
      <c r="I687" s="234"/>
      <c r="J687" s="234"/>
      <c r="K687" s="234"/>
      <c r="L687" s="10"/>
      <c r="M687" s="10"/>
      <c r="N687" s="397"/>
      <c r="O687" s="233"/>
      <c r="P687" s="419"/>
      <c r="Q687" s="10"/>
      <c r="R687" s="306"/>
      <c r="S687" s="306"/>
      <c r="T687" s="306"/>
      <c r="U687" s="10"/>
      <c r="V687" s="10"/>
      <c r="W687" s="10"/>
      <c r="X687" s="10"/>
      <c r="Y687" s="10"/>
      <c r="Z687" s="10"/>
      <c r="AA687" s="10"/>
      <c r="AB687" s="10"/>
    </row>
    <row r="688" spans="1:28" ht="24.75" customHeight="1">
      <c r="A688" s="1253" t="str">
        <f>IF(E688&gt;0,"Wypełnione","")</f>
        <v/>
      </c>
      <c r="B688" s="57"/>
      <c r="C688" s="2145">
        <f>'Og s3a'!C1399</f>
        <v>0</v>
      </c>
      <c r="D688" s="2147">
        <f>'Og s3a'!E1399</f>
        <v>0</v>
      </c>
      <c r="E688" s="2145">
        <f>'Og s3a'!F1399</f>
        <v>0</v>
      </c>
      <c r="F688" s="435">
        <f>O688</f>
        <v>0</v>
      </c>
      <c r="G688" s="435">
        <f t="shared" si="10"/>
        <v>0</v>
      </c>
      <c r="H688" s="236"/>
      <c r="I688" s="236"/>
      <c r="J688" s="236"/>
      <c r="K688" s="236"/>
      <c r="L688" s="10"/>
      <c r="M688" s="10"/>
      <c r="N688" s="396">
        <f>'Og s3a'!G1399</f>
        <v>0</v>
      </c>
      <c r="O688" s="237">
        <f>'Og s3a'!H1399</f>
        <v>0</v>
      </c>
      <c r="P688" s="398">
        <f>'Og s3a'!D1399</f>
        <v>0</v>
      </c>
      <c r="Q688" s="10"/>
      <c r="R688" s="306"/>
      <c r="S688" s="306"/>
      <c r="T688" s="306"/>
      <c r="U688" s="10"/>
      <c r="V688" s="10"/>
      <c r="W688" s="10"/>
      <c r="X688" s="10"/>
      <c r="Y688" s="10"/>
      <c r="Z688" s="10"/>
      <c r="AA688" s="10"/>
      <c r="AB688" s="10"/>
    </row>
    <row r="689" spans="1:28" ht="14.25" customHeight="1">
      <c r="A689" s="1253" t="str">
        <f>A688</f>
        <v/>
      </c>
      <c r="B689" s="57"/>
      <c r="C689" s="2146"/>
      <c r="D689" s="2148"/>
      <c r="E689" s="2146"/>
      <c r="F689" s="234"/>
      <c r="G689" s="1666">
        <f>Import!Q1388</f>
        <v>0</v>
      </c>
      <c r="H689" s="234"/>
      <c r="I689" s="234"/>
      <c r="J689" s="234"/>
      <c r="K689" s="234"/>
      <c r="L689" s="10"/>
      <c r="M689" s="10"/>
      <c r="N689" s="397"/>
      <c r="O689" s="233"/>
      <c r="P689" s="419"/>
      <c r="Q689" s="10"/>
      <c r="R689" s="306"/>
      <c r="S689" s="306"/>
      <c r="T689" s="306"/>
      <c r="U689" s="10"/>
      <c r="V689" s="10"/>
      <c r="W689" s="10"/>
      <c r="X689" s="10"/>
      <c r="Y689" s="10"/>
      <c r="Z689" s="10"/>
      <c r="AA689" s="10"/>
      <c r="AB689" s="10"/>
    </row>
    <row r="690" spans="1:28" ht="24.75" customHeight="1">
      <c r="A690" s="1253" t="str">
        <f>IF(E690&gt;0,"Wypełnione","")</f>
        <v/>
      </c>
      <c r="B690" s="57"/>
      <c r="C690" s="2145">
        <f>'Og s3a'!C1401</f>
        <v>0</v>
      </c>
      <c r="D690" s="2147">
        <f>'Og s3a'!E1401</f>
        <v>0</v>
      </c>
      <c r="E690" s="2145">
        <f>'Og s3a'!F1401</f>
        <v>0</v>
      </c>
      <c r="F690" s="435">
        <f>O690</f>
        <v>0</v>
      </c>
      <c r="G690" s="435">
        <f t="shared" si="10"/>
        <v>0</v>
      </c>
      <c r="H690" s="236"/>
      <c r="I690" s="236"/>
      <c r="J690" s="236"/>
      <c r="K690" s="236"/>
      <c r="L690" s="10"/>
      <c r="M690" s="10"/>
      <c r="N690" s="396">
        <f>'Og s3a'!G1401</f>
        <v>0</v>
      </c>
      <c r="O690" s="237">
        <f>'Og s3a'!H1401</f>
        <v>0</v>
      </c>
      <c r="P690" s="398">
        <f>'Og s3a'!D1401</f>
        <v>0</v>
      </c>
      <c r="Q690" s="10"/>
      <c r="R690" s="306"/>
      <c r="S690" s="306"/>
      <c r="T690" s="306"/>
      <c r="U690" s="10"/>
      <c r="V690" s="10"/>
      <c r="W690" s="10"/>
      <c r="X690" s="10"/>
      <c r="Y690" s="10"/>
      <c r="Z690" s="10"/>
      <c r="AA690" s="10"/>
      <c r="AB690" s="10"/>
    </row>
    <row r="691" spans="1:28" ht="14.25" customHeight="1">
      <c r="A691" s="1253" t="str">
        <f>A690</f>
        <v/>
      </c>
      <c r="B691" s="57"/>
      <c r="C691" s="2146"/>
      <c r="D691" s="2148"/>
      <c r="E691" s="2146"/>
      <c r="F691" s="234"/>
      <c r="G691" s="1666">
        <f>Import!Q1390</f>
        <v>0</v>
      </c>
      <c r="H691" s="234"/>
      <c r="I691" s="234"/>
      <c r="J691" s="234"/>
      <c r="K691" s="234"/>
      <c r="L691" s="10"/>
      <c r="M691" s="10"/>
      <c r="N691" s="397"/>
      <c r="O691" s="233"/>
      <c r="P691" s="419"/>
      <c r="Q691" s="10"/>
      <c r="R691" s="306"/>
      <c r="S691" s="306"/>
      <c r="T691" s="306"/>
      <c r="U691" s="10"/>
      <c r="V691" s="10"/>
      <c r="W691" s="10"/>
      <c r="X691" s="10"/>
      <c r="Y691" s="10"/>
      <c r="Z691" s="10"/>
      <c r="AA691" s="10"/>
      <c r="AB691" s="10"/>
    </row>
    <row r="692" spans="1:28" ht="24.75" customHeight="1">
      <c r="A692" s="1253" t="str">
        <f>IF(E692&gt;0,"Wypełnione","")</f>
        <v/>
      </c>
      <c r="B692" s="57"/>
      <c r="C692" s="2145">
        <f>'Og s3a'!C1403</f>
        <v>0</v>
      </c>
      <c r="D692" s="2147">
        <f>'Og s3a'!E1403</f>
        <v>0</v>
      </c>
      <c r="E692" s="2145">
        <f>'Og s3a'!F1403</f>
        <v>0</v>
      </c>
      <c r="F692" s="435">
        <f>O692</f>
        <v>0</v>
      </c>
      <c r="G692" s="435">
        <f t="shared" si="10"/>
        <v>0</v>
      </c>
      <c r="H692" s="236"/>
      <c r="I692" s="236"/>
      <c r="J692" s="236"/>
      <c r="K692" s="236"/>
      <c r="L692" s="10"/>
      <c r="M692" s="10"/>
      <c r="N692" s="396">
        <f>'Og s3a'!G1403</f>
        <v>0</v>
      </c>
      <c r="O692" s="237">
        <f>'Og s3a'!H1403</f>
        <v>0</v>
      </c>
      <c r="P692" s="398">
        <f>'Og s3a'!D1403</f>
        <v>0</v>
      </c>
      <c r="Q692" s="10"/>
      <c r="R692" s="306"/>
      <c r="S692" s="306"/>
      <c r="T692" s="306"/>
      <c r="U692" s="10"/>
      <c r="V692" s="10"/>
      <c r="W692" s="10"/>
      <c r="X692" s="10"/>
      <c r="Y692" s="10"/>
      <c r="Z692" s="10"/>
      <c r="AA692" s="10"/>
      <c r="AB692" s="10"/>
    </row>
    <row r="693" spans="1:28" ht="14.25" customHeight="1">
      <c r="A693" s="1253" t="str">
        <f>A692</f>
        <v/>
      </c>
      <c r="B693" s="57"/>
      <c r="C693" s="2146"/>
      <c r="D693" s="2148"/>
      <c r="E693" s="2146"/>
      <c r="F693" s="234"/>
      <c r="G693" s="1666">
        <f>Import!Q1392</f>
        <v>0</v>
      </c>
      <c r="H693" s="234"/>
      <c r="I693" s="234"/>
      <c r="J693" s="234"/>
      <c r="K693" s="234"/>
      <c r="L693" s="10"/>
      <c r="M693" s="10"/>
      <c r="N693" s="397"/>
      <c r="O693" s="233"/>
      <c r="P693" s="419"/>
      <c r="Q693" s="10"/>
      <c r="R693" s="306"/>
      <c r="S693" s="306"/>
      <c r="T693" s="306"/>
      <c r="U693" s="10"/>
      <c r="V693" s="10"/>
      <c r="W693" s="10"/>
      <c r="X693" s="10"/>
      <c r="Y693" s="10"/>
      <c r="Z693" s="10"/>
      <c r="AA693" s="10"/>
      <c r="AB693" s="10"/>
    </row>
    <row r="694" spans="1:28" ht="24.75" customHeight="1">
      <c r="A694" s="1253" t="str">
        <f>IF(E694&gt;0,"Wypełnione","")</f>
        <v/>
      </c>
      <c r="B694" s="57"/>
      <c r="C694" s="2145">
        <f>'Og s3a'!C1405</f>
        <v>0</v>
      </c>
      <c r="D694" s="2147">
        <f>'Og s3a'!E1405</f>
        <v>0</v>
      </c>
      <c r="E694" s="2145">
        <f>'Og s3a'!F1405</f>
        <v>0</v>
      </c>
      <c r="F694" s="435">
        <f>O694</f>
        <v>0</v>
      </c>
      <c r="G694" s="435">
        <f t="shared" si="10"/>
        <v>0</v>
      </c>
      <c r="H694" s="236"/>
      <c r="I694" s="236"/>
      <c r="J694" s="236"/>
      <c r="K694" s="236"/>
      <c r="L694" s="10"/>
      <c r="M694" s="10"/>
      <c r="N694" s="396">
        <f>'Og s3a'!G1405</f>
        <v>0</v>
      </c>
      <c r="O694" s="237">
        <f>'Og s3a'!H1405</f>
        <v>0</v>
      </c>
      <c r="P694" s="398">
        <f>'Og s3a'!D1405</f>
        <v>0</v>
      </c>
      <c r="Q694" s="10"/>
      <c r="R694" s="306"/>
      <c r="S694" s="306"/>
      <c r="T694" s="306"/>
      <c r="U694" s="10"/>
      <c r="V694" s="10"/>
      <c r="W694" s="10"/>
      <c r="X694" s="10"/>
      <c r="Y694" s="10"/>
      <c r="Z694" s="10"/>
      <c r="AA694" s="10"/>
      <c r="AB694" s="10"/>
    </row>
    <row r="695" spans="1:28" ht="14.25" customHeight="1">
      <c r="A695" s="1253" t="str">
        <f>A694</f>
        <v/>
      </c>
      <c r="B695" s="57"/>
      <c r="C695" s="2146"/>
      <c r="D695" s="2148"/>
      <c r="E695" s="2146"/>
      <c r="F695" s="234"/>
      <c r="G695" s="1666">
        <f>Import!Q1394</f>
        <v>0</v>
      </c>
      <c r="H695" s="234"/>
      <c r="I695" s="234"/>
      <c r="J695" s="234"/>
      <c r="K695" s="234"/>
      <c r="L695" s="10"/>
      <c r="M695" s="10"/>
      <c r="N695" s="397"/>
      <c r="O695" s="233"/>
      <c r="P695" s="419"/>
      <c r="Q695" s="10"/>
      <c r="R695" s="306"/>
      <c r="S695" s="306"/>
      <c r="T695" s="306"/>
      <c r="U695" s="10"/>
      <c r="V695" s="10"/>
      <c r="W695" s="10"/>
      <c r="X695" s="10"/>
      <c r="Y695" s="10"/>
      <c r="Z695" s="10"/>
      <c r="AA695" s="10"/>
      <c r="AB695" s="10"/>
    </row>
    <row r="696" spans="1:28" ht="24.75" customHeight="1">
      <c r="A696" s="1253" t="str">
        <f>IF(E696&gt;0,"Wypełnione","")</f>
        <v/>
      </c>
      <c r="B696" s="57"/>
      <c r="C696" s="2145">
        <f>'Og s3a'!C1407</f>
        <v>0</v>
      </c>
      <c r="D696" s="2147">
        <f>'Og s3a'!E1407</f>
        <v>0</v>
      </c>
      <c r="E696" s="2145">
        <f>'Og s3a'!F1407</f>
        <v>0</v>
      </c>
      <c r="F696" s="435">
        <f>O696</f>
        <v>0</v>
      </c>
      <c r="G696" s="435">
        <f t="shared" si="10"/>
        <v>0</v>
      </c>
      <c r="H696" s="236"/>
      <c r="I696" s="236"/>
      <c r="J696" s="236"/>
      <c r="K696" s="236"/>
      <c r="L696" s="10"/>
      <c r="M696" s="10"/>
      <c r="N696" s="396">
        <f>'Og s3a'!G1407</f>
        <v>0</v>
      </c>
      <c r="O696" s="237">
        <f>'Og s3a'!H1407</f>
        <v>0</v>
      </c>
      <c r="P696" s="398">
        <f>'Og s3a'!D1407</f>
        <v>0</v>
      </c>
      <c r="Q696" s="10"/>
      <c r="R696" s="306"/>
      <c r="S696" s="306"/>
      <c r="T696" s="306"/>
      <c r="U696" s="10"/>
      <c r="V696" s="10"/>
      <c r="W696" s="10"/>
      <c r="X696" s="10"/>
      <c r="Y696" s="10"/>
      <c r="Z696" s="10"/>
      <c r="AA696" s="10"/>
      <c r="AB696" s="10"/>
    </row>
    <row r="697" spans="1:28" ht="14.25" customHeight="1">
      <c r="A697" s="1253" t="str">
        <f>A696</f>
        <v/>
      </c>
      <c r="B697" s="57"/>
      <c r="C697" s="2146"/>
      <c r="D697" s="2148"/>
      <c r="E697" s="2146"/>
      <c r="F697" s="234"/>
      <c r="G697" s="1666">
        <f>Import!Q1396</f>
        <v>0</v>
      </c>
      <c r="H697" s="234"/>
      <c r="I697" s="234"/>
      <c r="J697" s="234"/>
      <c r="K697" s="234"/>
      <c r="L697" s="10"/>
      <c r="M697" s="10"/>
      <c r="N697" s="397"/>
      <c r="O697" s="233"/>
      <c r="P697" s="419"/>
      <c r="Q697" s="10"/>
      <c r="R697" s="306"/>
      <c r="S697" s="306"/>
      <c r="T697" s="306"/>
      <c r="U697" s="10"/>
      <c r="V697" s="10"/>
      <c r="W697" s="10"/>
      <c r="X697" s="10"/>
      <c r="Y697" s="10"/>
      <c r="Z697" s="10"/>
      <c r="AA697" s="10"/>
      <c r="AB697" s="10"/>
    </row>
    <row r="698" spans="1:28" ht="24.75" customHeight="1">
      <c r="A698" s="1253" t="str">
        <f>IF(E698&gt;0,"Wypełnione","")</f>
        <v/>
      </c>
      <c r="B698" s="57"/>
      <c r="C698" s="2145">
        <f>'Og s3a'!C1409</f>
        <v>0</v>
      </c>
      <c r="D698" s="2147">
        <f>'Og s3a'!E1409</f>
        <v>0</v>
      </c>
      <c r="E698" s="2145">
        <f>'Og s3a'!F1409</f>
        <v>0</v>
      </c>
      <c r="F698" s="435">
        <f>O698</f>
        <v>0</v>
      </c>
      <c r="G698" s="435">
        <f t="shared" si="10"/>
        <v>0</v>
      </c>
      <c r="H698" s="236"/>
      <c r="I698" s="236"/>
      <c r="J698" s="236"/>
      <c r="K698" s="236"/>
      <c r="L698" s="10"/>
      <c r="M698" s="10"/>
      <c r="N698" s="396">
        <f>'Og s3a'!G1409</f>
        <v>0</v>
      </c>
      <c r="O698" s="237">
        <f>'Og s3a'!H1409</f>
        <v>0</v>
      </c>
      <c r="P698" s="398">
        <f>'Og s3a'!D1409</f>
        <v>0</v>
      </c>
      <c r="Q698" s="10"/>
      <c r="R698" s="306"/>
      <c r="S698" s="306"/>
      <c r="T698" s="306"/>
      <c r="U698" s="10"/>
      <c r="V698" s="10"/>
      <c r="W698" s="10"/>
      <c r="X698" s="10"/>
      <c r="Y698" s="10"/>
      <c r="Z698" s="10"/>
      <c r="AA698" s="10"/>
      <c r="AB698" s="10"/>
    </row>
    <row r="699" spans="1:28" ht="14.25" customHeight="1">
      <c r="A699" s="1253" t="str">
        <f>A698</f>
        <v/>
      </c>
      <c r="B699" s="57"/>
      <c r="C699" s="2146"/>
      <c r="D699" s="2148"/>
      <c r="E699" s="2146"/>
      <c r="F699" s="234"/>
      <c r="G699" s="1666">
        <f>Import!Q1398</f>
        <v>0</v>
      </c>
      <c r="H699" s="234"/>
      <c r="I699" s="234"/>
      <c r="J699" s="234"/>
      <c r="K699" s="234"/>
      <c r="L699" s="10"/>
      <c r="M699" s="10"/>
      <c r="N699" s="397"/>
      <c r="O699" s="233"/>
      <c r="P699" s="419"/>
      <c r="Q699" s="10"/>
      <c r="R699" s="306"/>
      <c r="S699" s="306"/>
      <c r="T699" s="306"/>
      <c r="U699" s="10"/>
      <c r="V699" s="10"/>
      <c r="W699" s="10"/>
      <c r="X699" s="10"/>
      <c r="Y699" s="10"/>
      <c r="Z699" s="10"/>
      <c r="AA699" s="10"/>
      <c r="AB699" s="10"/>
    </row>
    <row r="700" spans="1:28" ht="24.75" customHeight="1">
      <c r="A700" s="1253" t="str">
        <f>IF(E700&gt;0,"Wypełnione","")</f>
        <v/>
      </c>
      <c r="B700" s="57"/>
      <c r="C700" s="2145">
        <f>'Og s3a'!C1411</f>
        <v>0</v>
      </c>
      <c r="D700" s="2147">
        <f>'Og s3a'!E1411</f>
        <v>0</v>
      </c>
      <c r="E700" s="2145">
        <f>'Og s3a'!F1411</f>
        <v>0</v>
      </c>
      <c r="F700" s="435">
        <f>O700</f>
        <v>0</v>
      </c>
      <c r="G700" s="435">
        <f t="shared" si="10"/>
        <v>0</v>
      </c>
      <c r="H700" s="236"/>
      <c r="I700" s="236"/>
      <c r="J700" s="236"/>
      <c r="K700" s="236"/>
      <c r="L700" s="10"/>
      <c r="M700" s="10"/>
      <c r="N700" s="396">
        <f>'Og s3a'!G1411</f>
        <v>0</v>
      </c>
      <c r="O700" s="237">
        <f>'Og s3a'!H1411</f>
        <v>0</v>
      </c>
      <c r="P700" s="398">
        <f>'Og s3a'!D1411</f>
        <v>0</v>
      </c>
      <c r="Q700" s="10"/>
      <c r="R700" s="306"/>
      <c r="S700" s="306"/>
      <c r="T700" s="306"/>
      <c r="U700" s="10"/>
      <c r="V700" s="10"/>
      <c r="W700" s="10"/>
      <c r="X700" s="10"/>
      <c r="Y700" s="10"/>
      <c r="Z700" s="10"/>
      <c r="AA700" s="10"/>
      <c r="AB700" s="10"/>
    </row>
    <row r="701" spans="1:28" ht="14.25" customHeight="1">
      <c r="A701" s="1253" t="str">
        <f>A700</f>
        <v/>
      </c>
      <c r="B701" s="57"/>
      <c r="C701" s="2146"/>
      <c r="D701" s="2148"/>
      <c r="E701" s="2146"/>
      <c r="F701" s="234"/>
      <c r="G701" s="1666">
        <f>Import!Q1400</f>
        <v>0</v>
      </c>
      <c r="H701" s="234"/>
      <c r="I701" s="234"/>
      <c r="J701" s="234"/>
      <c r="K701" s="234"/>
      <c r="L701" s="10"/>
      <c r="M701" s="10"/>
      <c r="N701" s="397"/>
      <c r="O701" s="233"/>
      <c r="P701" s="419"/>
      <c r="Q701" s="10"/>
      <c r="R701" s="306"/>
      <c r="S701" s="306"/>
      <c r="T701" s="306"/>
      <c r="U701" s="10"/>
      <c r="V701" s="10"/>
      <c r="W701" s="10"/>
      <c r="X701" s="10"/>
      <c r="Y701" s="10"/>
      <c r="Z701" s="10"/>
      <c r="AA701" s="10"/>
      <c r="AB701" s="10"/>
    </row>
    <row r="702" spans="1:28" ht="24.75" customHeight="1">
      <c r="A702" s="1253" t="str">
        <f>IF(E702&gt;0,"Wypełnione","")</f>
        <v/>
      </c>
      <c r="B702" s="57"/>
      <c r="C702" s="2145">
        <f>'Og s3a'!C1413</f>
        <v>0</v>
      </c>
      <c r="D702" s="2147">
        <f>'Og s3a'!E1413</f>
        <v>0</v>
      </c>
      <c r="E702" s="2145">
        <f>'Og s3a'!F1413</f>
        <v>0</v>
      </c>
      <c r="F702" s="435">
        <f>O702</f>
        <v>0</v>
      </c>
      <c r="G702" s="435">
        <f t="shared" si="10"/>
        <v>0</v>
      </c>
      <c r="H702" s="236"/>
      <c r="I702" s="236"/>
      <c r="J702" s="236"/>
      <c r="K702" s="236"/>
      <c r="L702" s="10"/>
      <c r="M702" s="10"/>
      <c r="N702" s="396">
        <f>'Og s3a'!G1413</f>
        <v>0</v>
      </c>
      <c r="O702" s="237">
        <f>'Og s3a'!H1413</f>
        <v>0</v>
      </c>
      <c r="P702" s="398">
        <f>'Og s3a'!D1413</f>
        <v>0</v>
      </c>
      <c r="Q702" s="10"/>
      <c r="R702" s="306"/>
      <c r="S702" s="306"/>
      <c r="T702" s="306"/>
      <c r="U702" s="10"/>
      <c r="V702" s="10"/>
      <c r="W702" s="10"/>
      <c r="X702" s="10"/>
      <c r="Y702" s="10"/>
      <c r="Z702" s="10"/>
      <c r="AA702" s="10"/>
      <c r="AB702" s="10"/>
    </row>
    <row r="703" spans="1:28" ht="14.25" customHeight="1">
      <c r="A703" s="1253" t="str">
        <f>A702</f>
        <v/>
      </c>
      <c r="B703" s="57"/>
      <c r="C703" s="2146"/>
      <c r="D703" s="2148"/>
      <c r="E703" s="2146"/>
      <c r="F703" s="234"/>
      <c r="G703" s="1666">
        <f>Import!Q1402</f>
        <v>0</v>
      </c>
      <c r="H703" s="234"/>
      <c r="I703" s="234"/>
      <c r="J703" s="234"/>
      <c r="K703" s="234"/>
      <c r="L703" s="10"/>
      <c r="M703" s="10"/>
      <c r="N703" s="397"/>
      <c r="O703" s="233"/>
      <c r="P703" s="419"/>
      <c r="Q703" s="10"/>
      <c r="R703" s="306"/>
      <c r="S703" s="306"/>
      <c r="T703" s="306"/>
      <c r="U703" s="10"/>
      <c r="V703" s="10"/>
      <c r="W703" s="10"/>
      <c r="X703" s="10"/>
      <c r="Y703" s="10"/>
      <c r="Z703" s="10"/>
      <c r="AA703" s="10"/>
      <c r="AB703" s="10"/>
    </row>
    <row r="704" spans="1:28" ht="24.75" customHeight="1">
      <c r="A704" s="1253" t="str">
        <f>IF(E704&gt;0,"Wypełnione","")</f>
        <v/>
      </c>
      <c r="B704" s="57"/>
      <c r="C704" s="2145">
        <f>'Og s3a'!C1415</f>
        <v>0</v>
      </c>
      <c r="D704" s="2147">
        <f>'Og s3a'!E1415</f>
        <v>0</v>
      </c>
      <c r="E704" s="2145">
        <f>'Og s3a'!F1415</f>
        <v>0</v>
      </c>
      <c r="F704" s="435">
        <f>O704</f>
        <v>0</v>
      </c>
      <c r="G704" s="435">
        <f t="shared" si="10"/>
        <v>0</v>
      </c>
      <c r="H704" s="236"/>
      <c r="I704" s="236"/>
      <c r="J704" s="236"/>
      <c r="K704" s="236"/>
      <c r="L704" s="10"/>
      <c r="M704" s="10"/>
      <c r="N704" s="396">
        <f>'Og s3a'!G1415</f>
        <v>0</v>
      </c>
      <c r="O704" s="237">
        <f>'Og s3a'!H1415</f>
        <v>0</v>
      </c>
      <c r="P704" s="398">
        <f>'Og s3a'!D1415</f>
        <v>0</v>
      </c>
      <c r="Q704" s="10"/>
      <c r="R704" s="306"/>
      <c r="S704" s="306"/>
      <c r="T704" s="306"/>
      <c r="U704" s="10"/>
      <c r="V704" s="10"/>
      <c r="W704" s="10"/>
      <c r="X704" s="10"/>
      <c r="Y704" s="10"/>
      <c r="Z704" s="10"/>
      <c r="AA704" s="10"/>
      <c r="AB704" s="10"/>
    </row>
    <row r="705" spans="1:28" ht="14.25" customHeight="1">
      <c r="A705" s="1253" t="str">
        <f>A704</f>
        <v/>
      </c>
      <c r="B705" s="57"/>
      <c r="C705" s="2146"/>
      <c r="D705" s="2148"/>
      <c r="E705" s="2146"/>
      <c r="F705" s="234"/>
      <c r="G705" s="1666">
        <f>Import!Q1404</f>
        <v>0</v>
      </c>
      <c r="H705" s="234"/>
      <c r="I705" s="234"/>
      <c r="J705" s="234"/>
      <c r="K705" s="234"/>
      <c r="L705" s="10"/>
      <c r="M705" s="10"/>
      <c r="N705" s="397"/>
      <c r="O705" s="233"/>
      <c r="P705" s="419"/>
      <c r="Q705" s="10"/>
      <c r="R705" s="306"/>
      <c r="S705" s="306"/>
      <c r="T705" s="306"/>
      <c r="U705" s="10"/>
      <c r="V705" s="10"/>
      <c r="W705" s="10"/>
      <c r="X705" s="10"/>
      <c r="Y705" s="10"/>
      <c r="Z705" s="10"/>
      <c r="AA705" s="10"/>
      <c r="AB705" s="10"/>
    </row>
    <row r="706" spans="1:28" ht="24.75" customHeight="1">
      <c r="A706" s="1253" t="str">
        <f>IF(E706&gt;0,"Wypełnione","")</f>
        <v/>
      </c>
      <c r="B706" s="57"/>
      <c r="C706" s="2145">
        <f>'Og s3a'!C1417</f>
        <v>0</v>
      </c>
      <c r="D706" s="2147">
        <f>'Og s3a'!E1417</f>
        <v>0</v>
      </c>
      <c r="E706" s="2145">
        <f>'Og s3a'!F1417</f>
        <v>0</v>
      </c>
      <c r="F706" s="435">
        <f>O706</f>
        <v>0</v>
      </c>
      <c r="G706" s="435">
        <f t="shared" si="10"/>
        <v>0</v>
      </c>
      <c r="H706" s="236"/>
      <c r="I706" s="236"/>
      <c r="J706" s="236"/>
      <c r="K706" s="236"/>
      <c r="L706" s="10"/>
      <c r="M706" s="10"/>
      <c r="N706" s="396">
        <f>'Og s3a'!G1417</f>
        <v>0</v>
      </c>
      <c r="O706" s="237">
        <f>'Og s3a'!H1417</f>
        <v>0</v>
      </c>
      <c r="P706" s="398">
        <f>'Og s3a'!D1417</f>
        <v>0</v>
      </c>
      <c r="Q706" s="10"/>
      <c r="R706" s="306"/>
      <c r="S706" s="306"/>
      <c r="T706" s="306"/>
      <c r="U706" s="10"/>
      <c r="V706" s="10"/>
      <c r="W706" s="10"/>
      <c r="X706" s="10"/>
      <c r="Y706" s="10"/>
      <c r="Z706" s="10"/>
      <c r="AA706" s="10"/>
      <c r="AB706" s="10"/>
    </row>
    <row r="707" spans="1:28" ht="14.25" customHeight="1">
      <c r="A707" s="1253" t="str">
        <f>A706</f>
        <v/>
      </c>
      <c r="B707" s="57"/>
      <c r="C707" s="2146"/>
      <c r="D707" s="2148"/>
      <c r="E707" s="2146"/>
      <c r="F707" s="234"/>
      <c r="G707" s="1666">
        <f>Import!Q1406</f>
        <v>0</v>
      </c>
      <c r="H707" s="234"/>
      <c r="I707" s="234"/>
      <c r="J707" s="234"/>
      <c r="K707" s="234"/>
      <c r="L707" s="10"/>
      <c r="M707" s="10"/>
      <c r="N707" s="397"/>
      <c r="O707" s="233"/>
      <c r="P707" s="419"/>
      <c r="Q707" s="10"/>
      <c r="R707" s="306"/>
      <c r="S707" s="306"/>
      <c r="T707" s="306"/>
      <c r="U707" s="10"/>
      <c r="V707" s="10"/>
      <c r="W707" s="10"/>
      <c r="X707" s="10"/>
      <c r="Y707" s="10"/>
      <c r="Z707" s="10"/>
      <c r="AA707" s="10"/>
      <c r="AB707" s="10"/>
    </row>
    <row r="708" spans="1:28" ht="24.75" customHeight="1">
      <c r="A708" s="1253" t="str">
        <f>IF(E708&gt;0,"Wypełnione","")</f>
        <v/>
      </c>
      <c r="B708" s="57"/>
      <c r="C708" s="2145">
        <f>'Og s3a'!C1419</f>
        <v>0</v>
      </c>
      <c r="D708" s="2147">
        <f>'Og s3a'!E1419</f>
        <v>0</v>
      </c>
      <c r="E708" s="2145">
        <f>'Og s3a'!F1419</f>
        <v>0</v>
      </c>
      <c r="F708" s="435">
        <f>O708</f>
        <v>0</v>
      </c>
      <c r="G708" s="435">
        <f t="shared" si="10"/>
        <v>0</v>
      </c>
      <c r="H708" s="236"/>
      <c r="I708" s="236"/>
      <c r="J708" s="236"/>
      <c r="K708" s="236"/>
      <c r="L708" s="10"/>
      <c r="M708" s="10"/>
      <c r="N708" s="396">
        <f>'Og s3a'!G1419</f>
        <v>0</v>
      </c>
      <c r="O708" s="237">
        <f>'Og s3a'!H1419</f>
        <v>0</v>
      </c>
      <c r="P708" s="398">
        <f>'Og s3a'!D1419</f>
        <v>0</v>
      </c>
      <c r="Q708" s="10"/>
      <c r="R708" s="306"/>
      <c r="S708" s="306"/>
      <c r="T708" s="306"/>
      <c r="U708" s="10"/>
      <c r="V708" s="10"/>
      <c r="W708" s="10"/>
      <c r="X708" s="10"/>
      <c r="Y708" s="10"/>
      <c r="Z708" s="10"/>
      <c r="AA708" s="10"/>
      <c r="AB708" s="10"/>
    </row>
    <row r="709" spans="1:28" ht="14.25" customHeight="1">
      <c r="A709" s="1253" t="str">
        <f>A708</f>
        <v/>
      </c>
      <c r="B709" s="57"/>
      <c r="C709" s="2146"/>
      <c r="D709" s="2148"/>
      <c r="E709" s="2146"/>
      <c r="F709" s="234"/>
      <c r="G709" s="1666">
        <f>Import!Q1408</f>
        <v>0</v>
      </c>
      <c r="H709" s="234"/>
      <c r="I709" s="234"/>
      <c r="J709" s="234"/>
      <c r="K709" s="234"/>
      <c r="L709" s="10"/>
      <c r="M709" s="10"/>
      <c r="N709" s="397"/>
      <c r="O709" s="233"/>
      <c r="P709" s="419"/>
      <c r="Q709" s="10"/>
      <c r="R709" s="306"/>
      <c r="S709" s="306"/>
      <c r="T709" s="306"/>
      <c r="U709" s="10"/>
      <c r="V709" s="10"/>
      <c r="W709" s="10"/>
      <c r="X709" s="10"/>
      <c r="Y709" s="10"/>
      <c r="Z709" s="10"/>
      <c r="AA709" s="10"/>
      <c r="AB709" s="10"/>
    </row>
    <row r="710" spans="1:28" ht="24.75" customHeight="1">
      <c r="A710" s="1253" t="str">
        <f>IF(E710&gt;0,"Wypełnione","")</f>
        <v/>
      </c>
      <c r="B710" s="57"/>
      <c r="C710" s="2145">
        <f>'Og s3a'!C1421</f>
        <v>0</v>
      </c>
      <c r="D710" s="2147">
        <f>'Og s3a'!E1421</f>
        <v>0</v>
      </c>
      <c r="E710" s="2145">
        <f>'Og s3a'!F1421</f>
        <v>0</v>
      </c>
      <c r="F710" s="435">
        <f>O710</f>
        <v>0</v>
      </c>
      <c r="G710" s="435">
        <f t="shared" si="10"/>
        <v>0</v>
      </c>
      <c r="H710" s="236"/>
      <c r="I710" s="236"/>
      <c r="J710" s="236"/>
      <c r="K710" s="236"/>
      <c r="L710" s="10"/>
      <c r="M710" s="10"/>
      <c r="N710" s="396">
        <f>'Og s3a'!G1421</f>
        <v>0</v>
      </c>
      <c r="O710" s="237">
        <f>'Og s3a'!H1421</f>
        <v>0</v>
      </c>
      <c r="P710" s="398">
        <f>'Og s3a'!D1421</f>
        <v>0</v>
      </c>
      <c r="Q710" s="10"/>
      <c r="R710" s="306"/>
      <c r="S710" s="306"/>
      <c r="T710" s="306"/>
      <c r="U710" s="10"/>
      <c r="V710" s="10"/>
      <c r="W710" s="10"/>
      <c r="X710" s="10"/>
      <c r="Y710" s="10"/>
      <c r="Z710" s="10"/>
      <c r="AA710" s="10"/>
      <c r="AB710" s="10"/>
    </row>
    <row r="711" spans="1:28" ht="14.25" customHeight="1">
      <c r="A711" s="1253" t="str">
        <f>A710</f>
        <v/>
      </c>
      <c r="B711" s="57"/>
      <c r="C711" s="2146"/>
      <c r="D711" s="2148"/>
      <c r="E711" s="2146"/>
      <c r="F711" s="234"/>
      <c r="G711" s="1666">
        <f>Import!Q1410</f>
        <v>0</v>
      </c>
      <c r="H711" s="234"/>
      <c r="I711" s="234"/>
      <c r="J711" s="234"/>
      <c r="K711" s="234"/>
      <c r="L711" s="10"/>
      <c r="M711" s="10"/>
      <c r="N711" s="397"/>
      <c r="O711" s="233"/>
      <c r="P711" s="419"/>
      <c r="Q711" s="10"/>
      <c r="R711" s="306"/>
      <c r="S711" s="306"/>
      <c r="T711" s="306"/>
      <c r="U711" s="10"/>
      <c r="V711" s="10"/>
      <c r="W711" s="10"/>
      <c r="X711" s="10"/>
      <c r="Y711" s="10"/>
      <c r="Z711" s="10"/>
      <c r="AA711" s="10"/>
      <c r="AB711" s="10"/>
    </row>
    <row r="712" spans="1:28" ht="24.75" customHeight="1">
      <c r="A712" s="1253" t="str">
        <f>IF(E712&gt;0,"Wypełnione","")</f>
        <v/>
      </c>
      <c r="B712" s="57"/>
      <c r="C712" s="2145">
        <f>'Og s3a'!C1423</f>
        <v>0</v>
      </c>
      <c r="D712" s="2147">
        <f>'Og s3a'!E1423</f>
        <v>0</v>
      </c>
      <c r="E712" s="2145">
        <f>'Og s3a'!F1423</f>
        <v>0</v>
      </c>
      <c r="F712" s="435">
        <f>O712</f>
        <v>0</v>
      </c>
      <c r="G712" s="435">
        <f t="shared" si="10"/>
        <v>0</v>
      </c>
      <c r="H712" s="236"/>
      <c r="I712" s="236"/>
      <c r="J712" s="236"/>
      <c r="K712" s="236"/>
      <c r="L712" s="10"/>
      <c r="M712" s="10"/>
      <c r="N712" s="396">
        <f>'Og s3a'!G1423</f>
        <v>0</v>
      </c>
      <c r="O712" s="237">
        <f>'Og s3a'!H1423</f>
        <v>0</v>
      </c>
      <c r="P712" s="398">
        <f>'Og s3a'!D1423</f>
        <v>0</v>
      </c>
      <c r="Q712" s="10"/>
      <c r="R712" s="306"/>
      <c r="S712" s="306"/>
      <c r="T712" s="306"/>
      <c r="U712" s="10"/>
      <c r="V712" s="10"/>
      <c r="W712" s="10"/>
      <c r="X712" s="10"/>
      <c r="Y712" s="10"/>
      <c r="Z712" s="10"/>
      <c r="AA712" s="10"/>
      <c r="AB712" s="10"/>
    </row>
    <row r="713" spans="1:28" ht="14.25" customHeight="1">
      <c r="A713" s="1253" t="str">
        <f>A712</f>
        <v/>
      </c>
      <c r="B713" s="57"/>
      <c r="C713" s="2146"/>
      <c r="D713" s="2148"/>
      <c r="E713" s="2146"/>
      <c r="F713" s="234"/>
      <c r="G713" s="1666">
        <f>Import!Q1412</f>
        <v>0</v>
      </c>
      <c r="H713" s="234"/>
      <c r="I713" s="234"/>
      <c r="J713" s="234"/>
      <c r="K713" s="234"/>
      <c r="L713" s="10"/>
      <c r="M713" s="10"/>
      <c r="N713" s="397"/>
      <c r="O713" s="233"/>
      <c r="P713" s="419"/>
      <c r="Q713" s="10"/>
      <c r="R713" s="306"/>
      <c r="S713" s="306"/>
      <c r="T713" s="306"/>
      <c r="U713" s="10"/>
      <c r="V713" s="10"/>
      <c r="W713" s="10"/>
      <c r="X713" s="10"/>
      <c r="Y713" s="10"/>
      <c r="Z713" s="10"/>
      <c r="AA713" s="10"/>
      <c r="AB713" s="10"/>
    </row>
    <row r="714" spans="1:28" ht="24.75" customHeight="1">
      <c r="A714" s="1253" t="str">
        <f>IF(E714&gt;0,"Wypełnione","")</f>
        <v/>
      </c>
      <c r="B714" s="57"/>
      <c r="C714" s="2145">
        <f>'Og s3a'!C1425</f>
        <v>0</v>
      </c>
      <c r="D714" s="2147">
        <f>'Og s3a'!E1425</f>
        <v>0</v>
      </c>
      <c r="E714" s="2145">
        <f>'Og s3a'!F1425</f>
        <v>0</v>
      </c>
      <c r="F714" s="435">
        <f>O714</f>
        <v>0</v>
      </c>
      <c r="G714" s="435">
        <f t="shared" si="10"/>
        <v>0</v>
      </c>
      <c r="H714" s="236"/>
      <c r="I714" s="236"/>
      <c r="J714" s="236"/>
      <c r="K714" s="236"/>
      <c r="L714" s="10"/>
      <c r="M714" s="10"/>
      <c r="N714" s="396">
        <f>'Og s3a'!G1425</f>
        <v>0</v>
      </c>
      <c r="O714" s="237">
        <f>'Og s3a'!H1425</f>
        <v>0</v>
      </c>
      <c r="P714" s="398">
        <f>'Og s3a'!D1425</f>
        <v>0</v>
      </c>
      <c r="Q714" s="10"/>
      <c r="R714" s="306"/>
      <c r="S714" s="306"/>
      <c r="T714" s="306"/>
      <c r="U714" s="10"/>
      <c r="V714" s="10"/>
      <c r="W714" s="10"/>
      <c r="X714" s="10"/>
      <c r="Y714" s="10"/>
      <c r="Z714" s="10"/>
      <c r="AA714" s="10"/>
      <c r="AB714" s="10"/>
    </row>
    <row r="715" spans="1:28" ht="14.25" customHeight="1">
      <c r="A715" s="1253" t="str">
        <f>A714</f>
        <v/>
      </c>
      <c r="B715" s="57"/>
      <c r="C715" s="2146"/>
      <c r="D715" s="2148"/>
      <c r="E715" s="2146"/>
      <c r="F715" s="234"/>
      <c r="G715" s="1666">
        <f>Import!Q1414</f>
        <v>0</v>
      </c>
      <c r="H715" s="234"/>
      <c r="I715" s="234"/>
      <c r="J715" s="234"/>
      <c r="K715" s="234"/>
      <c r="L715" s="10"/>
      <c r="M715" s="10"/>
      <c r="N715" s="397"/>
      <c r="O715" s="233"/>
      <c r="P715" s="419"/>
      <c r="Q715" s="10"/>
      <c r="R715" s="306"/>
      <c r="S715" s="306"/>
      <c r="T715" s="306"/>
      <c r="U715" s="10"/>
      <c r="V715" s="10"/>
      <c r="W715" s="10"/>
      <c r="X715" s="10"/>
      <c r="Y715" s="10"/>
      <c r="Z715" s="10"/>
      <c r="AA715" s="10"/>
      <c r="AB715" s="10"/>
    </row>
    <row r="716" spans="1:28" ht="24.75" customHeight="1">
      <c r="A716" s="1253" t="str">
        <f>IF(E716&gt;0,"Wypełnione","")</f>
        <v/>
      </c>
      <c r="B716" s="57"/>
      <c r="C716" s="2145">
        <f>'Og s3a'!C1427</f>
        <v>0</v>
      </c>
      <c r="D716" s="2147">
        <f>'Og s3a'!E1427</f>
        <v>0</v>
      </c>
      <c r="E716" s="2145">
        <f>'Og s3a'!F1427</f>
        <v>0</v>
      </c>
      <c r="F716" s="435">
        <f>O716</f>
        <v>0</v>
      </c>
      <c r="G716" s="435">
        <f t="shared" si="10"/>
        <v>0</v>
      </c>
      <c r="H716" s="236"/>
      <c r="I716" s="236"/>
      <c r="J716" s="236"/>
      <c r="K716" s="236"/>
      <c r="L716" s="10"/>
      <c r="M716" s="10"/>
      <c r="N716" s="396">
        <f>'Og s3a'!G1427</f>
        <v>0</v>
      </c>
      <c r="O716" s="237">
        <f>'Og s3a'!H1427</f>
        <v>0</v>
      </c>
      <c r="P716" s="398">
        <f>'Og s3a'!D1427</f>
        <v>0</v>
      </c>
      <c r="Q716" s="10"/>
      <c r="R716" s="306"/>
      <c r="S716" s="306"/>
      <c r="T716" s="306"/>
      <c r="U716" s="10"/>
      <c r="V716" s="10"/>
      <c r="W716" s="10"/>
      <c r="X716" s="10"/>
      <c r="Y716" s="10"/>
      <c r="Z716" s="10"/>
      <c r="AA716" s="10"/>
      <c r="AB716" s="10"/>
    </row>
    <row r="717" spans="1:28" ht="14.25" customHeight="1">
      <c r="A717" s="1253" t="str">
        <f>A716</f>
        <v/>
      </c>
      <c r="B717" s="57"/>
      <c r="C717" s="2146"/>
      <c r="D717" s="2148"/>
      <c r="E717" s="2146"/>
      <c r="F717" s="234"/>
      <c r="G717" s="1666">
        <f>Import!Q1416</f>
        <v>0</v>
      </c>
      <c r="H717" s="234"/>
      <c r="I717" s="234"/>
      <c r="J717" s="234"/>
      <c r="K717" s="234"/>
      <c r="L717" s="10"/>
      <c r="M717" s="10"/>
      <c r="N717" s="397"/>
      <c r="O717" s="233"/>
      <c r="P717" s="419"/>
      <c r="Q717" s="10"/>
      <c r="R717" s="306"/>
      <c r="S717" s="306"/>
      <c r="T717" s="306"/>
      <c r="U717" s="10"/>
      <c r="V717" s="10"/>
      <c r="W717" s="10"/>
      <c r="X717" s="10"/>
      <c r="Y717" s="10"/>
      <c r="Z717" s="10"/>
      <c r="AA717" s="10"/>
      <c r="AB717" s="10"/>
    </row>
    <row r="718" spans="1:28" ht="24.75" customHeight="1">
      <c r="A718" s="1253" t="str">
        <f>IF(E718&gt;0,"Wypełnione","")</f>
        <v/>
      </c>
      <c r="B718" s="57"/>
      <c r="C718" s="2145">
        <f>'Og s3a'!C1429</f>
        <v>0</v>
      </c>
      <c r="D718" s="2147">
        <f>'Og s3a'!E1429</f>
        <v>0</v>
      </c>
      <c r="E718" s="2145">
        <f>'Og s3a'!F1429</f>
        <v>0</v>
      </c>
      <c r="F718" s="435">
        <f>O718</f>
        <v>0</v>
      </c>
      <c r="G718" s="435">
        <f t="shared" si="10"/>
        <v>0</v>
      </c>
      <c r="H718" s="236"/>
      <c r="I718" s="236"/>
      <c r="J718" s="236"/>
      <c r="K718" s="236"/>
      <c r="L718" s="10"/>
      <c r="M718" s="10"/>
      <c r="N718" s="396">
        <f>'Og s3a'!G1429</f>
        <v>0</v>
      </c>
      <c r="O718" s="237">
        <f>'Og s3a'!H1429</f>
        <v>0</v>
      </c>
      <c r="P718" s="398">
        <f>'Og s3a'!D1429</f>
        <v>0</v>
      </c>
      <c r="Q718" s="10"/>
      <c r="R718" s="306"/>
      <c r="S718" s="306"/>
      <c r="T718" s="306"/>
      <c r="U718" s="10"/>
      <c r="V718" s="10"/>
      <c r="W718" s="10"/>
      <c r="X718" s="10"/>
      <c r="Y718" s="10"/>
      <c r="Z718" s="10"/>
      <c r="AA718" s="10"/>
      <c r="AB718" s="10"/>
    </row>
    <row r="719" spans="1:28" ht="14.25" customHeight="1">
      <c r="A719" s="1253" t="str">
        <f>A718</f>
        <v/>
      </c>
      <c r="B719" s="57"/>
      <c r="C719" s="2146"/>
      <c r="D719" s="2148"/>
      <c r="E719" s="2146"/>
      <c r="F719" s="234"/>
      <c r="G719" s="1666">
        <f>Import!Q1418</f>
        <v>0</v>
      </c>
      <c r="H719" s="234"/>
      <c r="I719" s="234"/>
      <c r="J719" s="234"/>
      <c r="K719" s="234"/>
      <c r="L719" s="10"/>
      <c r="M719" s="10"/>
      <c r="N719" s="397"/>
      <c r="O719" s="233"/>
      <c r="P719" s="419"/>
      <c r="Q719" s="10"/>
      <c r="R719" s="306"/>
      <c r="S719" s="306"/>
      <c r="T719" s="306"/>
      <c r="U719" s="10"/>
      <c r="V719" s="10"/>
      <c r="W719" s="10"/>
      <c r="X719" s="10"/>
      <c r="Y719" s="10"/>
      <c r="Z719" s="10"/>
      <c r="AA719" s="10"/>
      <c r="AB719" s="10"/>
    </row>
    <row r="720" spans="1:28" ht="24.75" customHeight="1">
      <c r="A720" s="1253" t="str">
        <f>IF(E720&gt;0,"Wypełnione","")</f>
        <v/>
      </c>
      <c r="B720" s="57"/>
      <c r="C720" s="2145">
        <f>'Og s3a'!C1431</f>
        <v>0</v>
      </c>
      <c r="D720" s="2147">
        <f>'Og s3a'!E1431</f>
        <v>0</v>
      </c>
      <c r="E720" s="2145">
        <f>'Og s3a'!F1431</f>
        <v>0</v>
      </c>
      <c r="F720" s="435">
        <f>O720</f>
        <v>0</v>
      </c>
      <c r="G720" s="435">
        <f t="shared" si="10"/>
        <v>0</v>
      </c>
      <c r="H720" s="236"/>
      <c r="I720" s="236"/>
      <c r="J720" s="236"/>
      <c r="K720" s="236"/>
      <c r="L720" s="10"/>
      <c r="M720" s="10"/>
      <c r="N720" s="396">
        <f>'Og s3a'!G1431</f>
        <v>0</v>
      </c>
      <c r="O720" s="237">
        <f>'Og s3a'!H1431</f>
        <v>0</v>
      </c>
      <c r="P720" s="398">
        <f>'Og s3a'!D1431</f>
        <v>0</v>
      </c>
      <c r="Q720" s="10"/>
      <c r="R720" s="306"/>
      <c r="S720" s="306"/>
      <c r="T720" s="306"/>
      <c r="U720" s="10"/>
      <c r="V720" s="10"/>
      <c r="W720" s="10"/>
      <c r="X720" s="10"/>
      <c r="Y720" s="10"/>
      <c r="Z720" s="10"/>
      <c r="AA720" s="10"/>
      <c r="AB720" s="10"/>
    </row>
    <row r="721" spans="1:28" ht="14.25" customHeight="1">
      <c r="A721" s="1253" t="str">
        <f>A720</f>
        <v/>
      </c>
      <c r="B721" s="57"/>
      <c r="C721" s="2146"/>
      <c r="D721" s="2148"/>
      <c r="E721" s="2146"/>
      <c r="F721" s="234"/>
      <c r="G721" s="1666">
        <f>Import!Q1420</f>
        <v>0</v>
      </c>
      <c r="H721" s="234"/>
      <c r="I721" s="234"/>
      <c r="J721" s="234"/>
      <c r="K721" s="234"/>
      <c r="L721" s="10"/>
      <c r="M721" s="10"/>
      <c r="N721" s="397"/>
      <c r="O721" s="233"/>
      <c r="P721" s="419"/>
      <c r="Q721" s="10"/>
      <c r="R721" s="306"/>
      <c r="S721" s="306"/>
      <c r="T721" s="306"/>
      <c r="U721" s="10"/>
      <c r="V721" s="10"/>
      <c r="W721" s="10"/>
      <c r="X721" s="10"/>
      <c r="Y721" s="10"/>
      <c r="Z721" s="10"/>
      <c r="AA721" s="10"/>
      <c r="AB721" s="10"/>
    </row>
    <row r="722" spans="1:28" ht="24.75" customHeight="1">
      <c r="A722" s="1253" t="str">
        <f>IF(E722&gt;0,"Wypełnione","")</f>
        <v/>
      </c>
      <c r="B722" s="57"/>
      <c r="C722" s="2145">
        <f>'Og s3a'!C1433</f>
        <v>0</v>
      </c>
      <c r="D722" s="2147">
        <f>'Og s3a'!E1433</f>
        <v>0</v>
      </c>
      <c r="E722" s="2145">
        <f>'Og s3a'!F1433</f>
        <v>0</v>
      </c>
      <c r="F722" s="435">
        <f>O722</f>
        <v>0</v>
      </c>
      <c r="G722" s="435">
        <f t="shared" si="10"/>
        <v>0</v>
      </c>
      <c r="H722" s="236"/>
      <c r="I722" s="236"/>
      <c r="J722" s="236"/>
      <c r="K722" s="236"/>
      <c r="L722" s="10"/>
      <c r="M722" s="10"/>
      <c r="N722" s="396">
        <f>'Og s3a'!G1433</f>
        <v>0</v>
      </c>
      <c r="O722" s="237">
        <f>'Og s3a'!H1433</f>
        <v>0</v>
      </c>
      <c r="P722" s="398">
        <f>'Og s3a'!D1433</f>
        <v>0</v>
      </c>
      <c r="Q722" s="10"/>
      <c r="R722" s="306"/>
      <c r="S722" s="306"/>
      <c r="T722" s="306"/>
      <c r="U722" s="10"/>
      <c r="V722" s="10"/>
      <c r="W722" s="10"/>
      <c r="X722" s="10"/>
      <c r="Y722" s="10"/>
      <c r="Z722" s="10"/>
      <c r="AA722" s="10"/>
      <c r="AB722" s="10"/>
    </row>
    <row r="723" spans="1:28" ht="14.25" customHeight="1">
      <c r="A723" s="1253" t="str">
        <f>A722</f>
        <v/>
      </c>
      <c r="B723" s="57"/>
      <c r="C723" s="2146"/>
      <c r="D723" s="2148"/>
      <c r="E723" s="2146"/>
      <c r="F723" s="234"/>
      <c r="G723" s="1666">
        <f>Import!Q1422</f>
        <v>0</v>
      </c>
      <c r="H723" s="234"/>
      <c r="I723" s="234"/>
      <c r="J723" s="234"/>
      <c r="K723" s="234"/>
      <c r="L723" s="10"/>
      <c r="M723" s="10"/>
      <c r="N723" s="397"/>
      <c r="O723" s="233"/>
      <c r="P723" s="419"/>
      <c r="Q723" s="10"/>
      <c r="R723" s="306"/>
      <c r="S723" s="306"/>
      <c r="T723" s="306"/>
      <c r="U723" s="10"/>
      <c r="V723" s="10"/>
      <c r="W723" s="10"/>
      <c r="X723" s="10"/>
      <c r="Y723" s="10"/>
      <c r="Z723" s="10"/>
      <c r="AA723" s="10"/>
      <c r="AB723" s="10"/>
    </row>
    <row r="724" spans="1:28" ht="24.75" customHeight="1">
      <c r="A724" s="1253" t="str">
        <f>IF(E724&gt;0,"Wypełnione","")</f>
        <v/>
      </c>
      <c r="B724" s="57"/>
      <c r="C724" s="2145">
        <f>'Og s3a'!C1435</f>
        <v>0</v>
      </c>
      <c r="D724" s="2147">
        <f>'Og s3a'!E1435</f>
        <v>0</v>
      </c>
      <c r="E724" s="2145">
        <f>'Og s3a'!F1435</f>
        <v>0</v>
      </c>
      <c r="F724" s="435">
        <f>O724</f>
        <v>0</v>
      </c>
      <c r="G724" s="435">
        <f t="shared" si="10"/>
        <v>0</v>
      </c>
      <c r="H724" s="236"/>
      <c r="I724" s="236"/>
      <c r="J724" s="236"/>
      <c r="K724" s="236"/>
      <c r="L724" s="10"/>
      <c r="M724" s="10"/>
      <c r="N724" s="396">
        <f>'Og s3a'!G1435</f>
        <v>0</v>
      </c>
      <c r="O724" s="237">
        <f>'Og s3a'!H1435</f>
        <v>0</v>
      </c>
      <c r="P724" s="398">
        <f>'Og s3a'!D1435</f>
        <v>0</v>
      </c>
      <c r="Q724" s="10"/>
      <c r="R724" s="306"/>
      <c r="S724" s="306"/>
      <c r="T724" s="306"/>
      <c r="U724" s="10"/>
      <c r="V724" s="10"/>
      <c r="W724" s="10"/>
      <c r="X724" s="10"/>
      <c r="Y724" s="10"/>
      <c r="Z724" s="10"/>
      <c r="AA724" s="10"/>
      <c r="AB724" s="10"/>
    </row>
    <row r="725" spans="1:28" ht="14.25" customHeight="1">
      <c r="A725" s="1253" t="str">
        <f>A724</f>
        <v/>
      </c>
      <c r="B725" s="57"/>
      <c r="C725" s="2146"/>
      <c r="D725" s="2148"/>
      <c r="E725" s="2146"/>
      <c r="F725" s="234"/>
      <c r="G725" s="1666">
        <f>Import!Q1424</f>
        <v>0</v>
      </c>
      <c r="H725" s="234"/>
      <c r="I725" s="234"/>
      <c r="J725" s="234"/>
      <c r="K725" s="234"/>
      <c r="L725" s="10"/>
      <c r="M725" s="10"/>
      <c r="N725" s="397"/>
      <c r="O725" s="233"/>
      <c r="P725" s="419"/>
      <c r="Q725" s="10"/>
      <c r="R725" s="306"/>
      <c r="S725" s="306"/>
      <c r="T725" s="306"/>
      <c r="U725" s="10"/>
      <c r="V725" s="10"/>
      <c r="W725" s="10"/>
      <c r="X725" s="10"/>
      <c r="Y725" s="10"/>
      <c r="Z725" s="10"/>
      <c r="AA725" s="10"/>
      <c r="AB725" s="10"/>
    </row>
    <row r="726" spans="1:28" ht="24.75" customHeight="1">
      <c r="A726" s="1253" t="str">
        <f>IF(E726&gt;0,"Wypełnione","")</f>
        <v/>
      </c>
      <c r="B726" s="57"/>
      <c r="C726" s="2145">
        <f>'Og s3a'!C1437</f>
        <v>0</v>
      </c>
      <c r="D726" s="2147">
        <f>'Og s3a'!E1437</f>
        <v>0</v>
      </c>
      <c r="E726" s="2145">
        <f>'Og s3a'!F1437</f>
        <v>0</v>
      </c>
      <c r="F726" s="435">
        <f>O726</f>
        <v>0</v>
      </c>
      <c r="G726" s="435">
        <f t="shared" si="10"/>
        <v>0</v>
      </c>
      <c r="H726" s="236"/>
      <c r="I726" s="236"/>
      <c r="J726" s="236"/>
      <c r="K726" s="236"/>
      <c r="L726" s="10"/>
      <c r="M726" s="10"/>
      <c r="N726" s="396">
        <f>'Og s3a'!G1437</f>
        <v>0</v>
      </c>
      <c r="O726" s="237">
        <f>'Og s3a'!H1437</f>
        <v>0</v>
      </c>
      <c r="P726" s="398">
        <f>'Og s3a'!D1437</f>
        <v>0</v>
      </c>
      <c r="Q726" s="10"/>
      <c r="R726" s="306"/>
      <c r="S726" s="306"/>
      <c r="T726" s="306"/>
      <c r="U726" s="10"/>
      <c r="V726" s="10"/>
      <c r="W726" s="10"/>
      <c r="X726" s="10"/>
      <c r="Y726" s="10"/>
      <c r="Z726" s="10"/>
      <c r="AA726" s="10"/>
      <c r="AB726" s="10"/>
    </row>
    <row r="727" spans="1:28" ht="14.25" customHeight="1">
      <c r="A727" s="1253" t="str">
        <f>A726</f>
        <v/>
      </c>
      <c r="B727" s="57"/>
      <c r="C727" s="2146"/>
      <c r="D727" s="2148"/>
      <c r="E727" s="2146"/>
      <c r="F727" s="234"/>
      <c r="G727" s="1666">
        <f>Import!Q1426</f>
        <v>0</v>
      </c>
      <c r="H727" s="234"/>
      <c r="I727" s="234"/>
      <c r="J727" s="234"/>
      <c r="K727" s="234"/>
      <c r="L727" s="10"/>
      <c r="M727" s="10"/>
      <c r="N727" s="397"/>
      <c r="O727" s="233"/>
      <c r="P727" s="419"/>
      <c r="Q727" s="10"/>
      <c r="R727" s="306"/>
      <c r="S727" s="306"/>
      <c r="T727" s="306"/>
      <c r="U727" s="10"/>
      <c r="V727" s="10"/>
      <c r="W727" s="10"/>
      <c r="X727" s="10"/>
      <c r="Y727" s="10"/>
      <c r="Z727" s="10"/>
      <c r="AA727" s="10"/>
      <c r="AB727" s="10"/>
    </row>
    <row r="728" spans="1:28" ht="24.75" customHeight="1">
      <c r="A728" s="1253" t="str">
        <f>IF(E728&gt;0,"Wypełnione","")</f>
        <v/>
      </c>
      <c r="B728" s="57"/>
      <c r="C728" s="2145">
        <f>'Og s3a'!C1439</f>
        <v>0</v>
      </c>
      <c r="D728" s="2147">
        <f>'Og s3a'!E1439</f>
        <v>0</v>
      </c>
      <c r="E728" s="2145">
        <f>'Og s3a'!F1439</f>
        <v>0</v>
      </c>
      <c r="F728" s="435">
        <f>O728</f>
        <v>0</v>
      </c>
      <c r="G728" s="435">
        <f t="shared" si="10"/>
        <v>0</v>
      </c>
      <c r="H728" s="236"/>
      <c r="I728" s="236"/>
      <c r="J728" s="236"/>
      <c r="K728" s="236"/>
      <c r="L728" s="10"/>
      <c r="M728" s="10"/>
      <c r="N728" s="396">
        <f>'Og s3a'!G1439</f>
        <v>0</v>
      </c>
      <c r="O728" s="237">
        <f>'Og s3a'!H1439</f>
        <v>0</v>
      </c>
      <c r="P728" s="398">
        <f>'Og s3a'!D1439</f>
        <v>0</v>
      </c>
      <c r="Q728" s="10"/>
      <c r="R728" s="306"/>
      <c r="S728" s="306"/>
      <c r="T728" s="306"/>
      <c r="U728" s="10"/>
      <c r="V728" s="10"/>
      <c r="W728" s="10"/>
      <c r="X728" s="10"/>
      <c r="Y728" s="10"/>
      <c r="Z728" s="10"/>
      <c r="AA728" s="10"/>
      <c r="AB728" s="10"/>
    </row>
    <row r="729" spans="1:28" ht="14.25" customHeight="1">
      <c r="A729" s="1253" t="str">
        <f>A728</f>
        <v/>
      </c>
      <c r="B729" s="57"/>
      <c r="C729" s="2146"/>
      <c r="D729" s="2148"/>
      <c r="E729" s="2146"/>
      <c r="F729" s="234"/>
      <c r="G729" s="1666">
        <f>Import!Q1428</f>
        <v>0</v>
      </c>
      <c r="H729" s="234"/>
      <c r="I729" s="234"/>
      <c r="J729" s="234"/>
      <c r="K729" s="234"/>
      <c r="L729" s="10"/>
      <c r="M729" s="10"/>
      <c r="N729" s="397"/>
      <c r="O729" s="233"/>
      <c r="P729" s="419"/>
      <c r="Q729" s="10"/>
      <c r="R729" s="306"/>
      <c r="S729" s="306"/>
      <c r="T729" s="306"/>
      <c r="U729" s="10"/>
      <c r="V729" s="10"/>
      <c r="W729" s="10"/>
      <c r="X729" s="10"/>
      <c r="Y729" s="10"/>
      <c r="Z729" s="10"/>
      <c r="AA729" s="10"/>
      <c r="AB729" s="10"/>
    </row>
    <row r="730" spans="1:28" ht="24.75" customHeight="1">
      <c r="A730" s="1253" t="str">
        <f>IF(E730&gt;0,"Wypełnione","")</f>
        <v/>
      </c>
      <c r="B730" s="57"/>
      <c r="C730" s="2145">
        <f>'Og s3a'!C1441</f>
        <v>0</v>
      </c>
      <c r="D730" s="2147">
        <f>'Og s3a'!E1441</f>
        <v>0</v>
      </c>
      <c r="E730" s="2145">
        <f>'Og s3a'!F1441</f>
        <v>0</v>
      </c>
      <c r="F730" s="435">
        <f>O730</f>
        <v>0</v>
      </c>
      <c r="G730" s="435">
        <f t="shared" si="10"/>
        <v>0</v>
      </c>
      <c r="H730" s="236"/>
      <c r="I730" s="236"/>
      <c r="J730" s="236"/>
      <c r="K730" s="236"/>
      <c r="L730" s="10"/>
      <c r="M730" s="10"/>
      <c r="N730" s="396">
        <f>'Og s3a'!G1441</f>
        <v>0</v>
      </c>
      <c r="O730" s="237">
        <f>'Og s3a'!H1441</f>
        <v>0</v>
      </c>
      <c r="P730" s="398">
        <f>'Og s3a'!D1441</f>
        <v>0</v>
      </c>
      <c r="Q730" s="10"/>
      <c r="R730" s="306"/>
      <c r="S730" s="306"/>
      <c r="T730" s="306"/>
      <c r="U730" s="10"/>
      <c r="V730" s="10"/>
      <c r="W730" s="10"/>
      <c r="X730" s="10"/>
      <c r="Y730" s="10"/>
      <c r="Z730" s="10"/>
      <c r="AA730" s="10"/>
      <c r="AB730" s="10"/>
    </row>
    <row r="731" spans="1:28" ht="14.25" customHeight="1">
      <c r="A731" s="1253" t="str">
        <f>A730</f>
        <v/>
      </c>
      <c r="B731" s="57"/>
      <c r="C731" s="2146"/>
      <c r="D731" s="2148"/>
      <c r="E731" s="2146"/>
      <c r="F731" s="234"/>
      <c r="G731" s="1666">
        <f>Import!Q1430</f>
        <v>0</v>
      </c>
      <c r="H731" s="234"/>
      <c r="I731" s="234"/>
      <c r="J731" s="234"/>
      <c r="K731" s="234"/>
      <c r="L731" s="10"/>
      <c r="M731" s="10"/>
      <c r="N731" s="397"/>
      <c r="O731" s="233"/>
      <c r="P731" s="419"/>
      <c r="Q731" s="10"/>
      <c r="R731" s="306"/>
      <c r="S731" s="306"/>
      <c r="T731" s="306"/>
      <c r="U731" s="10"/>
      <c r="V731" s="10"/>
      <c r="W731" s="10"/>
      <c r="X731" s="10"/>
      <c r="Y731" s="10"/>
      <c r="Z731" s="10"/>
      <c r="AA731" s="10"/>
      <c r="AB731" s="10"/>
    </row>
    <row r="732" spans="1:28" ht="24.75" customHeight="1">
      <c r="A732" s="1253" t="str">
        <f>IF(E732&gt;0,"Wypełnione","")</f>
        <v/>
      </c>
      <c r="B732" s="57"/>
      <c r="C732" s="2145">
        <f>'Og s3a'!C1443</f>
        <v>0</v>
      </c>
      <c r="D732" s="2147">
        <f>'Og s3a'!E1443</f>
        <v>0</v>
      </c>
      <c r="E732" s="2145">
        <f>'Og s3a'!F1443</f>
        <v>0</v>
      </c>
      <c r="F732" s="435">
        <f>O732</f>
        <v>0</v>
      </c>
      <c r="G732" s="435">
        <f t="shared" si="10"/>
        <v>0</v>
      </c>
      <c r="H732" s="236"/>
      <c r="I732" s="236"/>
      <c r="J732" s="236"/>
      <c r="K732" s="236"/>
      <c r="L732" s="10"/>
      <c r="M732" s="10"/>
      <c r="N732" s="396">
        <f>'Og s3a'!G1443</f>
        <v>0</v>
      </c>
      <c r="O732" s="237">
        <f>'Og s3a'!H1443</f>
        <v>0</v>
      </c>
      <c r="P732" s="398">
        <f>'Og s3a'!D1443</f>
        <v>0</v>
      </c>
      <c r="Q732" s="10"/>
      <c r="R732" s="306"/>
      <c r="S732" s="306"/>
      <c r="T732" s="306"/>
      <c r="U732" s="10"/>
      <c r="V732" s="10"/>
      <c r="W732" s="10"/>
      <c r="X732" s="10"/>
      <c r="Y732" s="10"/>
      <c r="Z732" s="10"/>
      <c r="AA732" s="10"/>
      <c r="AB732" s="10"/>
    </row>
    <row r="733" spans="1:28" ht="14.25" customHeight="1">
      <c r="A733" s="1253" t="str">
        <f>A732</f>
        <v/>
      </c>
      <c r="B733" s="57"/>
      <c r="C733" s="2146"/>
      <c r="D733" s="2148"/>
      <c r="E733" s="2146"/>
      <c r="F733" s="234"/>
      <c r="G733" s="1666">
        <f>Import!Q1432</f>
        <v>0</v>
      </c>
      <c r="H733" s="234"/>
      <c r="I733" s="234"/>
      <c r="J733" s="234"/>
      <c r="K733" s="234"/>
      <c r="L733" s="10"/>
      <c r="M733" s="10"/>
      <c r="N733" s="397"/>
      <c r="O733" s="233"/>
      <c r="P733" s="419"/>
      <c r="Q733" s="10"/>
      <c r="R733" s="306"/>
      <c r="S733" s="306"/>
      <c r="T733" s="306"/>
      <c r="U733" s="10"/>
      <c r="V733" s="10"/>
      <c r="W733" s="10"/>
      <c r="X733" s="10"/>
      <c r="Y733" s="10"/>
      <c r="Z733" s="10"/>
      <c r="AA733" s="10"/>
      <c r="AB733" s="10"/>
    </row>
    <row r="734" spans="1:28" ht="24.75" customHeight="1">
      <c r="A734" s="1253" t="str">
        <f>IF(E734&gt;0,"Wypełnione","")</f>
        <v/>
      </c>
      <c r="B734" s="57"/>
      <c r="C734" s="2145">
        <f>'Og s3a'!C1445</f>
        <v>0</v>
      </c>
      <c r="D734" s="2147">
        <f>'Og s3a'!E1445</f>
        <v>0</v>
      </c>
      <c r="E734" s="2145">
        <f>'Og s3a'!F1445</f>
        <v>0</v>
      </c>
      <c r="F734" s="435">
        <f>O734</f>
        <v>0</v>
      </c>
      <c r="G734" s="435">
        <f t="shared" si="10"/>
        <v>0</v>
      </c>
      <c r="H734" s="236"/>
      <c r="I734" s="236"/>
      <c r="J734" s="236"/>
      <c r="K734" s="236"/>
      <c r="L734" s="10"/>
      <c r="M734" s="10"/>
      <c r="N734" s="396">
        <f>'Og s3a'!G1445</f>
        <v>0</v>
      </c>
      <c r="O734" s="237">
        <f>'Og s3a'!H1445</f>
        <v>0</v>
      </c>
      <c r="P734" s="398">
        <f>'Og s3a'!D1445</f>
        <v>0</v>
      </c>
      <c r="Q734" s="10"/>
      <c r="R734" s="306"/>
      <c r="S734" s="306"/>
      <c r="T734" s="306"/>
      <c r="U734" s="10"/>
      <c r="V734" s="10"/>
      <c r="W734" s="10"/>
      <c r="X734" s="10"/>
      <c r="Y734" s="10"/>
      <c r="Z734" s="10"/>
      <c r="AA734" s="10"/>
      <c r="AB734" s="10"/>
    </row>
    <row r="735" spans="1:28" ht="14.25" customHeight="1">
      <c r="A735" s="1253" t="str">
        <f>A734</f>
        <v/>
      </c>
      <c r="B735" s="57"/>
      <c r="C735" s="2146"/>
      <c r="D735" s="2148"/>
      <c r="E735" s="2146"/>
      <c r="F735" s="234"/>
      <c r="G735" s="1666">
        <f>Import!Q1434</f>
        <v>0</v>
      </c>
      <c r="H735" s="234"/>
      <c r="I735" s="234"/>
      <c r="J735" s="234"/>
      <c r="K735" s="234"/>
      <c r="L735" s="10"/>
      <c r="M735" s="10"/>
      <c r="N735" s="397"/>
      <c r="O735" s="233"/>
      <c r="P735" s="419"/>
      <c r="Q735" s="10"/>
      <c r="R735" s="306"/>
      <c r="S735" s="306"/>
      <c r="T735" s="306"/>
      <c r="U735" s="10"/>
      <c r="V735" s="10"/>
      <c r="W735" s="10"/>
      <c r="X735" s="10"/>
      <c r="Y735" s="10"/>
      <c r="Z735" s="10"/>
      <c r="AA735" s="10"/>
      <c r="AB735" s="10"/>
    </row>
    <row r="736" spans="1:28" ht="24.75" customHeight="1">
      <c r="A736" s="1253" t="str">
        <f>IF(E736&gt;0,"Wypełnione","")</f>
        <v/>
      </c>
      <c r="B736" s="57"/>
      <c r="C736" s="2145">
        <f>'Og s3a'!C1447</f>
        <v>0</v>
      </c>
      <c r="D736" s="2147">
        <f>'Og s3a'!E1447</f>
        <v>0</v>
      </c>
      <c r="E736" s="2145">
        <f>'Og s3a'!F1447</f>
        <v>0</v>
      </c>
      <c r="F736" s="435">
        <f>O736</f>
        <v>0</v>
      </c>
      <c r="G736" s="435">
        <f t="shared" si="10"/>
        <v>0</v>
      </c>
      <c r="H736" s="236"/>
      <c r="I736" s="236"/>
      <c r="J736" s="236"/>
      <c r="K736" s="236"/>
      <c r="L736" s="10"/>
      <c r="M736" s="10"/>
      <c r="N736" s="396">
        <f>'Og s3a'!G1447</f>
        <v>0</v>
      </c>
      <c r="O736" s="237">
        <f>'Og s3a'!H1447</f>
        <v>0</v>
      </c>
      <c r="P736" s="398">
        <f>'Og s3a'!D1447</f>
        <v>0</v>
      </c>
      <c r="Q736" s="10"/>
      <c r="R736" s="306"/>
      <c r="S736" s="306"/>
      <c r="T736" s="306"/>
      <c r="U736" s="10"/>
      <c r="V736" s="10"/>
      <c r="W736" s="10"/>
      <c r="X736" s="10"/>
      <c r="Y736" s="10"/>
      <c r="Z736" s="10"/>
      <c r="AA736" s="10"/>
      <c r="AB736" s="10"/>
    </row>
    <row r="737" spans="1:28" ht="14.25" customHeight="1">
      <c r="A737" s="1253" t="str">
        <f>A736</f>
        <v/>
      </c>
      <c r="B737" s="57"/>
      <c r="C737" s="2146"/>
      <c r="D737" s="2148"/>
      <c r="E737" s="2146"/>
      <c r="F737" s="234"/>
      <c r="G737" s="1666">
        <f>Import!Q1436</f>
        <v>0</v>
      </c>
      <c r="H737" s="234"/>
      <c r="I737" s="234"/>
      <c r="J737" s="234"/>
      <c r="K737" s="234"/>
      <c r="L737" s="10"/>
      <c r="M737" s="10"/>
      <c r="N737" s="397"/>
      <c r="O737" s="233"/>
      <c r="P737" s="419"/>
      <c r="Q737" s="10"/>
      <c r="R737" s="306"/>
      <c r="S737" s="306"/>
      <c r="T737" s="306"/>
      <c r="U737" s="10"/>
      <c r="V737" s="10"/>
      <c r="W737" s="10"/>
      <c r="X737" s="10"/>
      <c r="Y737" s="10"/>
      <c r="Z737" s="10"/>
      <c r="AA737" s="10"/>
      <c r="AB737" s="10"/>
    </row>
    <row r="738" spans="1:28" ht="24.75" customHeight="1">
      <c r="A738" s="1253" t="str">
        <f>IF(E738&gt;0,"Wypełnione","")</f>
        <v/>
      </c>
      <c r="B738" s="57"/>
      <c r="C738" s="2145">
        <f>'Og s3a'!C1449</f>
        <v>0</v>
      </c>
      <c r="D738" s="2147">
        <f>'Og s3a'!E1449</f>
        <v>0</v>
      </c>
      <c r="E738" s="2145">
        <f>'Og s3a'!F1449</f>
        <v>0</v>
      </c>
      <c r="F738" s="435">
        <f>O738</f>
        <v>0</v>
      </c>
      <c r="G738" s="435">
        <f t="shared" si="10"/>
        <v>0</v>
      </c>
      <c r="H738" s="236"/>
      <c r="I738" s="236"/>
      <c r="J738" s="236"/>
      <c r="K738" s="236"/>
      <c r="L738" s="10"/>
      <c r="M738" s="10"/>
      <c r="N738" s="396">
        <f>'Og s3a'!G1449</f>
        <v>0</v>
      </c>
      <c r="O738" s="237">
        <f>'Og s3a'!H1449</f>
        <v>0</v>
      </c>
      <c r="P738" s="398">
        <f>'Og s3a'!D1449</f>
        <v>0</v>
      </c>
      <c r="Q738" s="10"/>
      <c r="R738" s="306"/>
      <c r="S738" s="306"/>
      <c r="T738" s="306"/>
      <c r="U738" s="10"/>
      <c r="V738" s="10"/>
      <c r="W738" s="10"/>
      <c r="X738" s="10"/>
      <c r="Y738" s="10"/>
      <c r="Z738" s="10"/>
      <c r="AA738" s="10"/>
      <c r="AB738" s="10"/>
    </row>
    <row r="739" spans="1:28" ht="14.25" customHeight="1">
      <c r="A739" s="1253" t="str">
        <f>A738</f>
        <v/>
      </c>
      <c r="B739" s="57"/>
      <c r="C739" s="2146"/>
      <c r="D739" s="2148"/>
      <c r="E739" s="2146"/>
      <c r="F739" s="234"/>
      <c r="G739" s="1666">
        <f>Import!Q1438</f>
        <v>0</v>
      </c>
      <c r="H739" s="234"/>
      <c r="I739" s="234"/>
      <c r="J739" s="234"/>
      <c r="K739" s="234"/>
      <c r="L739" s="10"/>
      <c r="M739" s="10"/>
      <c r="N739" s="397"/>
      <c r="O739" s="233"/>
      <c r="P739" s="419"/>
      <c r="Q739" s="10"/>
      <c r="R739" s="306"/>
      <c r="S739" s="306"/>
      <c r="T739" s="306"/>
      <c r="U739" s="10"/>
      <c r="V739" s="10"/>
      <c r="W739" s="10"/>
      <c r="X739" s="10"/>
      <c r="Y739" s="10"/>
      <c r="Z739" s="10"/>
      <c r="AA739" s="10"/>
      <c r="AB739" s="10"/>
    </row>
    <row r="740" spans="1:28" ht="24.75" customHeight="1">
      <c r="A740" s="1253" t="str">
        <f>IF(E740&gt;0,"Wypełnione","")</f>
        <v/>
      </c>
      <c r="B740" s="57"/>
      <c r="C740" s="2145">
        <f>'Og s3a'!C1451</f>
        <v>0</v>
      </c>
      <c r="D740" s="2147">
        <f>'Og s3a'!E1451</f>
        <v>0</v>
      </c>
      <c r="E740" s="2145">
        <f>'Og s3a'!F1451</f>
        <v>0</v>
      </c>
      <c r="F740" s="435">
        <f>O740</f>
        <v>0</v>
      </c>
      <c r="G740" s="435">
        <f t="shared" si="10"/>
        <v>0</v>
      </c>
      <c r="H740" s="236"/>
      <c r="I740" s="236"/>
      <c r="J740" s="236"/>
      <c r="K740" s="236"/>
      <c r="L740" s="10"/>
      <c r="M740" s="10"/>
      <c r="N740" s="396">
        <f>'Og s3a'!G1451</f>
        <v>0</v>
      </c>
      <c r="O740" s="237">
        <f>'Og s3a'!H1451</f>
        <v>0</v>
      </c>
      <c r="P740" s="398">
        <f>'Og s3a'!D1451</f>
        <v>0</v>
      </c>
      <c r="Q740" s="10"/>
      <c r="R740" s="306"/>
      <c r="S740" s="306"/>
      <c r="T740" s="306"/>
      <c r="U740" s="10"/>
      <c r="V740" s="10"/>
      <c r="W740" s="10"/>
      <c r="X740" s="10"/>
      <c r="Y740" s="10"/>
      <c r="Z740" s="10"/>
      <c r="AA740" s="10"/>
      <c r="AB740" s="10"/>
    </row>
    <row r="741" spans="1:28" ht="14.25" customHeight="1">
      <c r="A741" s="1253" t="str">
        <f>A740</f>
        <v/>
      </c>
      <c r="B741" s="57"/>
      <c r="C741" s="2146"/>
      <c r="D741" s="2148"/>
      <c r="E741" s="2146"/>
      <c r="F741" s="234"/>
      <c r="G741" s="1666">
        <f>Import!Q1440</f>
        <v>0</v>
      </c>
      <c r="H741" s="234"/>
      <c r="I741" s="234"/>
      <c r="J741" s="234"/>
      <c r="K741" s="234"/>
      <c r="L741" s="10"/>
      <c r="M741" s="10"/>
      <c r="N741" s="397"/>
      <c r="O741" s="233"/>
      <c r="P741" s="419"/>
      <c r="Q741" s="10"/>
      <c r="R741" s="306"/>
      <c r="S741" s="306"/>
      <c r="T741" s="306"/>
      <c r="U741" s="10"/>
      <c r="V741" s="10"/>
      <c r="W741" s="10"/>
      <c r="X741" s="10"/>
      <c r="Y741" s="10"/>
      <c r="Z741" s="10"/>
      <c r="AA741" s="10"/>
      <c r="AB741" s="10"/>
    </row>
    <row r="742" spans="1:28" ht="24.75" customHeight="1">
      <c r="A742" s="1253" t="str">
        <f>IF(E742&gt;0,"Wypełnione","")</f>
        <v/>
      </c>
      <c r="B742" s="57"/>
      <c r="C742" s="2145">
        <f>'Og s3a'!C1453</f>
        <v>0</v>
      </c>
      <c r="D742" s="2147">
        <f>'Og s3a'!E1453</f>
        <v>0</v>
      </c>
      <c r="E742" s="2145">
        <f>'Og s3a'!F1453</f>
        <v>0</v>
      </c>
      <c r="F742" s="435">
        <f>O742</f>
        <v>0</v>
      </c>
      <c r="G742" s="435">
        <f t="shared" si="10"/>
        <v>0</v>
      </c>
      <c r="H742" s="236"/>
      <c r="I742" s="236"/>
      <c r="J742" s="236"/>
      <c r="K742" s="236"/>
      <c r="L742" s="10"/>
      <c r="M742" s="10"/>
      <c r="N742" s="396">
        <f>'Og s3a'!G1453</f>
        <v>0</v>
      </c>
      <c r="O742" s="237">
        <f>'Og s3a'!H1453</f>
        <v>0</v>
      </c>
      <c r="P742" s="398">
        <f>'Og s3a'!D1453</f>
        <v>0</v>
      </c>
      <c r="Q742" s="10"/>
      <c r="R742" s="306"/>
      <c r="S742" s="306"/>
      <c r="T742" s="306"/>
      <c r="U742" s="10"/>
      <c r="V742" s="10"/>
      <c r="W742" s="10"/>
      <c r="X742" s="10"/>
      <c r="Y742" s="10"/>
      <c r="Z742" s="10"/>
      <c r="AA742" s="10"/>
      <c r="AB742" s="10"/>
    </row>
    <row r="743" spans="1:28" ht="14.25" customHeight="1">
      <c r="A743" s="1253" t="str">
        <f>A742</f>
        <v/>
      </c>
      <c r="B743" s="57"/>
      <c r="C743" s="2146"/>
      <c r="D743" s="2148"/>
      <c r="E743" s="2146"/>
      <c r="F743" s="234"/>
      <c r="G743" s="1666">
        <f>Import!Q1442</f>
        <v>0</v>
      </c>
      <c r="H743" s="234"/>
      <c r="I743" s="234"/>
      <c r="J743" s="234"/>
      <c r="K743" s="234"/>
      <c r="L743" s="10"/>
      <c r="M743" s="10"/>
      <c r="N743" s="397"/>
      <c r="O743" s="233"/>
      <c r="P743" s="419"/>
      <c r="Q743" s="10"/>
      <c r="R743" s="306"/>
      <c r="S743" s="306"/>
      <c r="T743" s="306"/>
      <c r="U743" s="10"/>
      <c r="V743" s="10"/>
      <c r="W743" s="10"/>
      <c r="X743" s="10"/>
      <c r="Y743" s="10"/>
      <c r="Z743" s="10"/>
      <c r="AA743" s="10"/>
      <c r="AB743" s="10"/>
    </row>
    <row r="744" spans="1:28" ht="24.75" customHeight="1">
      <c r="A744" s="1253" t="str">
        <f>IF(E744&gt;0,"Wypełnione","")</f>
        <v/>
      </c>
      <c r="B744" s="57"/>
      <c r="C744" s="2145">
        <f>'Og s3a'!C1455</f>
        <v>0</v>
      </c>
      <c r="D744" s="2147">
        <f>'Og s3a'!E1455</f>
        <v>0</v>
      </c>
      <c r="E744" s="2145">
        <f>'Og s3a'!F1455</f>
        <v>0</v>
      </c>
      <c r="F744" s="435">
        <f>O744</f>
        <v>0</v>
      </c>
      <c r="G744" s="435">
        <f t="shared" ref="G744:G806" si="11">P744</f>
        <v>0</v>
      </c>
      <c r="H744" s="236"/>
      <c r="I744" s="236"/>
      <c r="J744" s="236"/>
      <c r="K744" s="236"/>
      <c r="L744" s="10"/>
      <c r="M744" s="10"/>
      <c r="N744" s="396">
        <f>'Og s3a'!G1455</f>
        <v>0</v>
      </c>
      <c r="O744" s="237">
        <f>'Og s3a'!H1455</f>
        <v>0</v>
      </c>
      <c r="P744" s="398">
        <f>'Og s3a'!D1455</f>
        <v>0</v>
      </c>
      <c r="Q744" s="10"/>
      <c r="R744" s="306"/>
      <c r="S744" s="306"/>
      <c r="T744" s="306"/>
      <c r="U744" s="10"/>
      <c r="V744" s="10"/>
      <c r="W744" s="10"/>
      <c r="X744" s="10"/>
      <c r="Y744" s="10"/>
      <c r="Z744" s="10"/>
      <c r="AA744" s="10"/>
      <c r="AB744" s="10"/>
    </row>
    <row r="745" spans="1:28" ht="14.25" customHeight="1">
      <c r="A745" s="1253" t="str">
        <f>A744</f>
        <v/>
      </c>
      <c r="B745" s="57"/>
      <c r="C745" s="2146"/>
      <c r="D745" s="2148"/>
      <c r="E745" s="2146"/>
      <c r="F745" s="234"/>
      <c r="G745" s="1666">
        <f>Import!Q1444</f>
        <v>0</v>
      </c>
      <c r="H745" s="234"/>
      <c r="I745" s="234"/>
      <c r="J745" s="234"/>
      <c r="K745" s="234"/>
      <c r="L745" s="10"/>
      <c r="M745" s="10"/>
      <c r="N745" s="397"/>
      <c r="O745" s="233"/>
      <c r="P745" s="419"/>
      <c r="Q745" s="10"/>
      <c r="R745" s="306"/>
      <c r="S745" s="306"/>
      <c r="T745" s="306"/>
      <c r="U745" s="10"/>
      <c r="V745" s="10"/>
      <c r="W745" s="10"/>
      <c r="X745" s="10"/>
      <c r="Y745" s="10"/>
      <c r="Z745" s="10"/>
      <c r="AA745" s="10"/>
      <c r="AB745" s="10"/>
    </row>
    <row r="746" spans="1:28" ht="24.75" customHeight="1">
      <c r="A746" s="1253" t="str">
        <f>IF(E746&gt;0,"Wypełnione","")</f>
        <v/>
      </c>
      <c r="B746" s="57"/>
      <c r="C746" s="2145">
        <f>'Og s3a'!C1457</f>
        <v>0</v>
      </c>
      <c r="D746" s="2147">
        <f>'Og s3a'!E1457</f>
        <v>0</v>
      </c>
      <c r="E746" s="2145">
        <f>'Og s3a'!F1457</f>
        <v>0</v>
      </c>
      <c r="F746" s="435">
        <f>O746</f>
        <v>0</v>
      </c>
      <c r="G746" s="435">
        <f t="shared" si="11"/>
        <v>0</v>
      </c>
      <c r="H746" s="236"/>
      <c r="I746" s="236"/>
      <c r="J746" s="236"/>
      <c r="K746" s="236"/>
      <c r="L746" s="10"/>
      <c r="M746" s="10"/>
      <c r="N746" s="396">
        <f>'Og s3a'!G1457</f>
        <v>0</v>
      </c>
      <c r="O746" s="237">
        <f>'Og s3a'!H1457</f>
        <v>0</v>
      </c>
      <c r="P746" s="398">
        <f>'Og s3a'!D1457</f>
        <v>0</v>
      </c>
      <c r="Q746" s="10"/>
      <c r="R746" s="306"/>
      <c r="S746" s="306"/>
      <c r="T746" s="306"/>
      <c r="U746" s="10"/>
      <c r="V746" s="10"/>
      <c r="W746" s="10"/>
      <c r="X746" s="10"/>
      <c r="Y746" s="10"/>
      <c r="Z746" s="10"/>
      <c r="AA746" s="10"/>
      <c r="AB746" s="10"/>
    </row>
    <row r="747" spans="1:28" ht="14.25" customHeight="1">
      <c r="A747" s="1253" t="str">
        <f>A746</f>
        <v/>
      </c>
      <c r="B747" s="57"/>
      <c r="C747" s="2146"/>
      <c r="D747" s="2148"/>
      <c r="E747" s="2146"/>
      <c r="F747" s="234"/>
      <c r="G747" s="1666">
        <f>Import!Q1446</f>
        <v>0</v>
      </c>
      <c r="H747" s="234"/>
      <c r="I747" s="234"/>
      <c r="J747" s="234"/>
      <c r="K747" s="234"/>
      <c r="L747" s="10"/>
      <c r="M747" s="10"/>
      <c r="N747" s="397"/>
      <c r="O747" s="233"/>
      <c r="P747" s="419"/>
      <c r="Q747" s="10"/>
      <c r="R747" s="306"/>
      <c r="S747" s="306"/>
      <c r="T747" s="306"/>
      <c r="U747" s="10"/>
      <c r="V747" s="10"/>
      <c r="W747" s="10"/>
      <c r="X747" s="10"/>
      <c r="Y747" s="10"/>
      <c r="Z747" s="10"/>
      <c r="AA747" s="10"/>
      <c r="AB747" s="10"/>
    </row>
    <row r="748" spans="1:28" ht="24.75" customHeight="1">
      <c r="A748" s="1253" t="str">
        <f>IF(E748&gt;0,"Wypełnione","")</f>
        <v/>
      </c>
      <c r="B748" s="57"/>
      <c r="C748" s="2145">
        <f>'Og s3a'!C1459</f>
        <v>0</v>
      </c>
      <c r="D748" s="2147">
        <f>'Og s3a'!E1459</f>
        <v>0</v>
      </c>
      <c r="E748" s="2145">
        <f>'Og s3a'!F1459</f>
        <v>0</v>
      </c>
      <c r="F748" s="435">
        <f>O748</f>
        <v>0</v>
      </c>
      <c r="G748" s="435">
        <f t="shared" si="11"/>
        <v>0</v>
      </c>
      <c r="H748" s="236"/>
      <c r="I748" s="236"/>
      <c r="J748" s="236"/>
      <c r="K748" s="236"/>
      <c r="L748" s="10"/>
      <c r="M748" s="10"/>
      <c r="N748" s="396">
        <f>'Og s3a'!G1459</f>
        <v>0</v>
      </c>
      <c r="O748" s="237">
        <f>'Og s3a'!H1459</f>
        <v>0</v>
      </c>
      <c r="P748" s="398">
        <f>'Og s3a'!D1459</f>
        <v>0</v>
      </c>
      <c r="Q748" s="10"/>
      <c r="R748" s="306"/>
      <c r="S748" s="306"/>
      <c r="T748" s="306"/>
      <c r="U748" s="10"/>
      <c r="V748" s="10"/>
      <c r="W748" s="10"/>
      <c r="X748" s="10"/>
      <c r="Y748" s="10"/>
      <c r="Z748" s="10"/>
      <c r="AA748" s="10"/>
      <c r="AB748" s="10"/>
    </row>
    <row r="749" spans="1:28" ht="14.25" customHeight="1">
      <c r="A749" s="1253" t="str">
        <f>A748</f>
        <v/>
      </c>
      <c r="B749" s="57"/>
      <c r="C749" s="2146"/>
      <c r="D749" s="2148"/>
      <c r="E749" s="2146"/>
      <c r="F749" s="234"/>
      <c r="G749" s="1666">
        <f>Import!Q1448</f>
        <v>0</v>
      </c>
      <c r="H749" s="234"/>
      <c r="I749" s="234"/>
      <c r="J749" s="234"/>
      <c r="K749" s="234"/>
      <c r="L749" s="10"/>
      <c r="M749" s="10"/>
      <c r="N749" s="397"/>
      <c r="O749" s="233"/>
      <c r="P749" s="419"/>
      <c r="Q749" s="10"/>
      <c r="R749" s="306"/>
      <c r="S749" s="306"/>
      <c r="T749" s="306"/>
      <c r="U749" s="10"/>
      <c r="V749" s="10"/>
      <c r="W749" s="10"/>
      <c r="X749" s="10"/>
      <c r="Y749" s="10"/>
      <c r="Z749" s="10"/>
      <c r="AA749" s="10"/>
      <c r="AB749" s="10"/>
    </row>
    <row r="750" spans="1:28" ht="24.75" customHeight="1">
      <c r="A750" s="1253" t="str">
        <f>IF(E750&gt;0,"Wypełnione","")</f>
        <v/>
      </c>
      <c r="B750" s="57"/>
      <c r="C750" s="2145">
        <f>'Og s3a'!C1461</f>
        <v>0</v>
      </c>
      <c r="D750" s="2147">
        <f>'Og s3a'!E1461</f>
        <v>0</v>
      </c>
      <c r="E750" s="2145">
        <f>'Og s3a'!F1461</f>
        <v>0</v>
      </c>
      <c r="F750" s="435">
        <f>O750</f>
        <v>0</v>
      </c>
      <c r="G750" s="435">
        <f t="shared" si="11"/>
        <v>0</v>
      </c>
      <c r="H750" s="236"/>
      <c r="I750" s="236"/>
      <c r="J750" s="236"/>
      <c r="K750" s="236"/>
      <c r="L750" s="10"/>
      <c r="M750" s="10"/>
      <c r="N750" s="396">
        <f>'Og s3a'!G1461</f>
        <v>0</v>
      </c>
      <c r="O750" s="237">
        <f>'Og s3a'!H1461</f>
        <v>0</v>
      </c>
      <c r="P750" s="398">
        <f>'Og s3a'!D1461</f>
        <v>0</v>
      </c>
      <c r="Q750" s="10"/>
      <c r="R750" s="306"/>
      <c r="S750" s="306"/>
      <c r="T750" s="306"/>
      <c r="U750" s="10"/>
      <c r="V750" s="10"/>
      <c r="W750" s="10"/>
      <c r="X750" s="10"/>
      <c r="Y750" s="10"/>
      <c r="Z750" s="10"/>
      <c r="AA750" s="10"/>
      <c r="AB750" s="10"/>
    </row>
    <row r="751" spans="1:28" ht="14.25" customHeight="1">
      <c r="A751" s="1253" t="str">
        <f>A750</f>
        <v/>
      </c>
      <c r="B751" s="57"/>
      <c r="C751" s="2146"/>
      <c r="D751" s="2148"/>
      <c r="E751" s="2146"/>
      <c r="F751" s="234"/>
      <c r="G751" s="1666">
        <f>Import!Q1450</f>
        <v>0</v>
      </c>
      <c r="H751" s="234"/>
      <c r="I751" s="234"/>
      <c r="J751" s="234"/>
      <c r="K751" s="234"/>
      <c r="L751" s="10"/>
      <c r="M751" s="10"/>
      <c r="N751" s="397"/>
      <c r="O751" s="233"/>
      <c r="P751" s="419"/>
      <c r="Q751" s="10"/>
      <c r="R751" s="306"/>
      <c r="S751" s="306"/>
      <c r="T751" s="306"/>
      <c r="U751" s="10"/>
      <c r="V751" s="10"/>
      <c r="W751" s="10"/>
      <c r="X751" s="10"/>
      <c r="Y751" s="10"/>
      <c r="Z751" s="10"/>
      <c r="AA751" s="10"/>
      <c r="AB751" s="10"/>
    </row>
    <row r="752" spans="1:28" ht="24.75" customHeight="1">
      <c r="A752" s="1253" t="str">
        <f>IF(E752&gt;0,"Wypełnione","")</f>
        <v/>
      </c>
      <c r="B752" s="57"/>
      <c r="C752" s="2145">
        <f>'Og s3a'!C1463</f>
        <v>0</v>
      </c>
      <c r="D752" s="2147">
        <f>'Og s3a'!E1463</f>
        <v>0</v>
      </c>
      <c r="E752" s="2145">
        <f>'Og s3a'!F1463</f>
        <v>0</v>
      </c>
      <c r="F752" s="435">
        <f>O752</f>
        <v>0</v>
      </c>
      <c r="G752" s="435">
        <f t="shared" si="11"/>
        <v>0</v>
      </c>
      <c r="H752" s="236"/>
      <c r="I752" s="236"/>
      <c r="J752" s="236"/>
      <c r="K752" s="236"/>
      <c r="L752" s="10"/>
      <c r="M752" s="10"/>
      <c r="N752" s="396">
        <f>'Og s3a'!G1463</f>
        <v>0</v>
      </c>
      <c r="O752" s="237">
        <f>'Og s3a'!H1463</f>
        <v>0</v>
      </c>
      <c r="P752" s="398">
        <f>'Og s3a'!D1463</f>
        <v>0</v>
      </c>
      <c r="Q752" s="10"/>
      <c r="R752" s="306"/>
      <c r="S752" s="306"/>
      <c r="T752" s="306"/>
      <c r="U752" s="10"/>
      <c r="V752" s="10"/>
      <c r="W752" s="10"/>
      <c r="X752" s="10"/>
      <c r="Y752" s="10"/>
      <c r="Z752" s="10"/>
      <c r="AA752" s="10"/>
      <c r="AB752" s="10"/>
    </row>
    <row r="753" spans="1:28" ht="14.25" customHeight="1">
      <c r="A753" s="1253" t="str">
        <f>A752</f>
        <v/>
      </c>
      <c r="B753" s="57"/>
      <c r="C753" s="2146"/>
      <c r="D753" s="2148"/>
      <c r="E753" s="2146"/>
      <c r="F753" s="234"/>
      <c r="G753" s="1666">
        <f>Import!Q1452</f>
        <v>0</v>
      </c>
      <c r="H753" s="234"/>
      <c r="I753" s="234"/>
      <c r="J753" s="234"/>
      <c r="K753" s="234"/>
      <c r="L753" s="10"/>
      <c r="M753" s="10"/>
      <c r="N753" s="397"/>
      <c r="O753" s="233"/>
      <c r="P753" s="419"/>
      <c r="Q753" s="10"/>
      <c r="R753" s="306"/>
      <c r="S753" s="306"/>
      <c r="T753" s="306"/>
      <c r="U753" s="10"/>
      <c r="V753" s="10"/>
      <c r="W753" s="10"/>
      <c r="X753" s="10"/>
      <c r="Y753" s="10"/>
      <c r="Z753" s="10"/>
      <c r="AA753" s="10"/>
      <c r="AB753" s="10"/>
    </row>
    <row r="754" spans="1:28" ht="24.75" customHeight="1">
      <c r="A754" s="1253" t="str">
        <f>IF(E754&gt;0,"Wypełnione","")</f>
        <v/>
      </c>
      <c r="B754" s="57"/>
      <c r="C754" s="2145">
        <f>'Og s3a'!C1465</f>
        <v>0</v>
      </c>
      <c r="D754" s="2147">
        <f>'Og s3a'!E1465</f>
        <v>0</v>
      </c>
      <c r="E754" s="2145">
        <f>'Og s3a'!F1465</f>
        <v>0</v>
      </c>
      <c r="F754" s="435">
        <f>O754</f>
        <v>0</v>
      </c>
      <c r="G754" s="435">
        <f t="shared" si="11"/>
        <v>0</v>
      </c>
      <c r="H754" s="236"/>
      <c r="I754" s="236"/>
      <c r="J754" s="236"/>
      <c r="K754" s="236"/>
      <c r="L754" s="10"/>
      <c r="M754" s="10"/>
      <c r="N754" s="396">
        <f>'Og s3a'!G1465</f>
        <v>0</v>
      </c>
      <c r="O754" s="237">
        <f>'Og s3a'!H1465</f>
        <v>0</v>
      </c>
      <c r="P754" s="398">
        <f>'Og s3a'!D1465</f>
        <v>0</v>
      </c>
      <c r="Q754" s="10"/>
      <c r="R754" s="306"/>
      <c r="S754" s="306"/>
      <c r="T754" s="306"/>
      <c r="U754" s="10"/>
      <c r="V754" s="10"/>
      <c r="W754" s="10"/>
      <c r="X754" s="10"/>
      <c r="Y754" s="10"/>
      <c r="Z754" s="10"/>
      <c r="AA754" s="10"/>
      <c r="AB754" s="10"/>
    </row>
    <row r="755" spans="1:28" ht="14.25" customHeight="1">
      <c r="A755" s="1253" t="str">
        <f>A754</f>
        <v/>
      </c>
      <c r="B755" s="57"/>
      <c r="C755" s="2146"/>
      <c r="D755" s="2148"/>
      <c r="E755" s="2146"/>
      <c r="F755" s="234"/>
      <c r="G755" s="1666">
        <f>Import!Q1454</f>
        <v>0</v>
      </c>
      <c r="H755" s="234"/>
      <c r="I755" s="234"/>
      <c r="J755" s="234"/>
      <c r="K755" s="234"/>
      <c r="L755" s="10"/>
      <c r="M755" s="10"/>
      <c r="N755" s="397"/>
      <c r="O755" s="233"/>
      <c r="P755" s="419"/>
      <c r="Q755" s="10"/>
      <c r="R755" s="306"/>
      <c r="S755" s="306"/>
      <c r="T755" s="306"/>
      <c r="U755" s="10"/>
      <c r="V755" s="10"/>
      <c r="W755" s="10"/>
      <c r="X755" s="10"/>
      <c r="Y755" s="10"/>
      <c r="Z755" s="10"/>
      <c r="AA755" s="10"/>
      <c r="AB755" s="10"/>
    </row>
    <row r="756" spans="1:28" ht="24.75" customHeight="1">
      <c r="A756" s="1253" t="str">
        <f>IF(E756&gt;0,"Wypełnione","")</f>
        <v/>
      </c>
      <c r="B756" s="57"/>
      <c r="C756" s="2145">
        <f>'Og s3a'!C1467</f>
        <v>0</v>
      </c>
      <c r="D756" s="2147">
        <f>'Og s3a'!E1467</f>
        <v>0</v>
      </c>
      <c r="E756" s="2145">
        <f>'Og s3a'!F1467</f>
        <v>0</v>
      </c>
      <c r="F756" s="435">
        <f>O756</f>
        <v>0</v>
      </c>
      <c r="G756" s="435">
        <f t="shared" si="11"/>
        <v>0</v>
      </c>
      <c r="H756" s="236"/>
      <c r="I756" s="236"/>
      <c r="J756" s="236"/>
      <c r="K756" s="236"/>
      <c r="L756" s="10"/>
      <c r="M756" s="10"/>
      <c r="N756" s="396">
        <f>'Og s3a'!G1467</f>
        <v>0</v>
      </c>
      <c r="O756" s="237">
        <f>'Og s3a'!H1467</f>
        <v>0</v>
      </c>
      <c r="P756" s="398">
        <f>'Og s3a'!D1467</f>
        <v>0</v>
      </c>
      <c r="Q756" s="10"/>
      <c r="R756" s="306"/>
      <c r="S756" s="306"/>
      <c r="T756" s="306"/>
      <c r="U756" s="10"/>
      <c r="V756" s="10"/>
      <c r="W756" s="10"/>
      <c r="X756" s="10"/>
      <c r="Y756" s="10"/>
      <c r="Z756" s="10"/>
      <c r="AA756" s="10"/>
      <c r="AB756" s="10"/>
    </row>
    <row r="757" spans="1:28" ht="14.25" customHeight="1">
      <c r="A757" s="1253" t="str">
        <f>A756</f>
        <v/>
      </c>
      <c r="B757" s="57"/>
      <c r="C757" s="2146"/>
      <c r="D757" s="2148"/>
      <c r="E757" s="2146"/>
      <c r="F757" s="234"/>
      <c r="G757" s="1666">
        <f>Import!Q1456</f>
        <v>0</v>
      </c>
      <c r="H757" s="234"/>
      <c r="I757" s="234"/>
      <c r="J757" s="234"/>
      <c r="K757" s="234"/>
      <c r="L757" s="10"/>
      <c r="M757" s="10"/>
      <c r="N757" s="397"/>
      <c r="O757" s="233"/>
      <c r="P757" s="419"/>
      <c r="Q757" s="10"/>
      <c r="R757" s="306"/>
      <c r="S757" s="306"/>
      <c r="T757" s="306"/>
      <c r="U757" s="10"/>
      <c r="V757" s="10"/>
      <c r="W757" s="10"/>
      <c r="X757" s="10"/>
      <c r="Y757" s="10"/>
      <c r="Z757" s="10"/>
      <c r="AA757" s="10"/>
      <c r="AB757" s="10"/>
    </row>
    <row r="758" spans="1:28" ht="24.75" customHeight="1">
      <c r="A758" s="1253" t="str">
        <f>IF(E758&gt;0,"Wypełnione","")</f>
        <v/>
      </c>
      <c r="B758" s="57"/>
      <c r="C758" s="2145">
        <f>'Og s3a'!C1469</f>
        <v>0</v>
      </c>
      <c r="D758" s="2147">
        <f>'Og s3a'!E1469</f>
        <v>0</v>
      </c>
      <c r="E758" s="2145">
        <f>'Og s3a'!F1469</f>
        <v>0</v>
      </c>
      <c r="F758" s="435">
        <f>O758</f>
        <v>0</v>
      </c>
      <c r="G758" s="435">
        <f t="shared" si="11"/>
        <v>0</v>
      </c>
      <c r="H758" s="236"/>
      <c r="I758" s="236"/>
      <c r="J758" s="236"/>
      <c r="K758" s="236"/>
      <c r="L758" s="10"/>
      <c r="M758" s="10"/>
      <c r="N758" s="396">
        <f>'Og s3a'!G1469</f>
        <v>0</v>
      </c>
      <c r="O758" s="237">
        <f>'Og s3a'!H1469</f>
        <v>0</v>
      </c>
      <c r="P758" s="398">
        <f>'Og s3a'!D1469</f>
        <v>0</v>
      </c>
      <c r="Q758" s="10"/>
      <c r="R758" s="306"/>
      <c r="S758" s="306"/>
      <c r="T758" s="306"/>
      <c r="U758" s="10"/>
      <c r="V758" s="10"/>
      <c r="W758" s="10"/>
      <c r="X758" s="10"/>
      <c r="Y758" s="10"/>
      <c r="Z758" s="10"/>
      <c r="AA758" s="10"/>
      <c r="AB758" s="10"/>
    </row>
    <row r="759" spans="1:28" ht="14.25" customHeight="1">
      <c r="A759" s="1253" t="str">
        <f>A758</f>
        <v/>
      </c>
      <c r="B759" s="57"/>
      <c r="C759" s="2146"/>
      <c r="D759" s="2148"/>
      <c r="E759" s="2146"/>
      <c r="F759" s="234"/>
      <c r="G759" s="1666">
        <f>Import!Q1458</f>
        <v>0</v>
      </c>
      <c r="H759" s="234"/>
      <c r="I759" s="234"/>
      <c r="J759" s="234"/>
      <c r="K759" s="234"/>
      <c r="L759" s="10"/>
      <c r="M759" s="10"/>
      <c r="N759" s="397"/>
      <c r="O759" s="233"/>
      <c r="P759" s="419"/>
      <c r="Q759" s="10"/>
      <c r="R759" s="306"/>
      <c r="S759" s="306"/>
      <c r="T759" s="306"/>
      <c r="U759" s="10"/>
      <c r="V759" s="10"/>
      <c r="W759" s="10"/>
      <c r="X759" s="10"/>
      <c r="Y759" s="10"/>
      <c r="Z759" s="10"/>
      <c r="AA759" s="10"/>
      <c r="AB759" s="10"/>
    </row>
    <row r="760" spans="1:28" ht="24.75" customHeight="1">
      <c r="A760" s="1253" t="str">
        <f>IF(E760&gt;0,"Wypełnione","")</f>
        <v/>
      </c>
      <c r="B760" s="57"/>
      <c r="C760" s="2145">
        <f>'Og s3a'!C1471</f>
        <v>0</v>
      </c>
      <c r="D760" s="2147">
        <f>'Og s3a'!E1471</f>
        <v>0</v>
      </c>
      <c r="E760" s="2145">
        <f>'Og s3a'!F1471</f>
        <v>0</v>
      </c>
      <c r="F760" s="435">
        <f>O760</f>
        <v>0</v>
      </c>
      <c r="G760" s="435">
        <f t="shared" si="11"/>
        <v>0</v>
      </c>
      <c r="H760" s="236"/>
      <c r="I760" s="236"/>
      <c r="J760" s="236"/>
      <c r="K760" s="236"/>
      <c r="L760" s="10"/>
      <c r="M760" s="10"/>
      <c r="N760" s="396">
        <f>'Og s3a'!G1471</f>
        <v>0</v>
      </c>
      <c r="O760" s="237">
        <f>'Og s3a'!H1471</f>
        <v>0</v>
      </c>
      <c r="P760" s="398">
        <f>'Og s3a'!D1471</f>
        <v>0</v>
      </c>
      <c r="Q760" s="10"/>
      <c r="R760" s="306"/>
      <c r="S760" s="306"/>
      <c r="T760" s="306"/>
      <c r="U760" s="10"/>
      <c r="V760" s="10"/>
      <c r="W760" s="10"/>
      <c r="X760" s="10"/>
      <c r="Y760" s="10"/>
      <c r="Z760" s="10"/>
      <c r="AA760" s="10"/>
      <c r="AB760" s="10"/>
    </row>
    <row r="761" spans="1:28" ht="14.25" customHeight="1">
      <c r="A761" s="1253" t="str">
        <f>A760</f>
        <v/>
      </c>
      <c r="B761" s="57"/>
      <c r="C761" s="2146"/>
      <c r="D761" s="2148"/>
      <c r="E761" s="2146"/>
      <c r="F761" s="234"/>
      <c r="G761" s="1666">
        <f>Import!Q1460</f>
        <v>0</v>
      </c>
      <c r="H761" s="234"/>
      <c r="I761" s="234"/>
      <c r="J761" s="234"/>
      <c r="K761" s="234"/>
      <c r="L761" s="10"/>
      <c r="M761" s="10"/>
      <c r="N761" s="397"/>
      <c r="O761" s="233"/>
      <c r="P761" s="419"/>
      <c r="Q761" s="10"/>
      <c r="R761" s="306"/>
      <c r="S761" s="306"/>
      <c r="T761" s="306"/>
      <c r="U761" s="10"/>
      <c r="V761" s="10"/>
      <c r="W761" s="10"/>
      <c r="X761" s="10"/>
      <c r="Y761" s="10"/>
      <c r="Z761" s="10"/>
      <c r="AA761" s="10"/>
      <c r="AB761" s="10"/>
    </row>
    <row r="762" spans="1:28" ht="24.75" customHeight="1">
      <c r="A762" s="1253" t="str">
        <f>IF(E762&gt;0,"Wypełnione","")</f>
        <v/>
      </c>
      <c r="B762" s="57"/>
      <c r="C762" s="2145">
        <f>'Og s3a'!C1473</f>
        <v>0</v>
      </c>
      <c r="D762" s="2147">
        <f>'Og s3a'!E1473</f>
        <v>0</v>
      </c>
      <c r="E762" s="2145">
        <f>'Og s3a'!F1473</f>
        <v>0</v>
      </c>
      <c r="F762" s="435">
        <f>O762</f>
        <v>0</v>
      </c>
      <c r="G762" s="435">
        <f t="shared" si="11"/>
        <v>0</v>
      </c>
      <c r="H762" s="236"/>
      <c r="I762" s="236"/>
      <c r="J762" s="236"/>
      <c r="K762" s="236"/>
      <c r="L762" s="10"/>
      <c r="M762" s="10"/>
      <c r="N762" s="396">
        <f>'Og s3a'!G1473</f>
        <v>0</v>
      </c>
      <c r="O762" s="237">
        <f>'Og s3a'!H1473</f>
        <v>0</v>
      </c>
      <c r="P762" s="398">
        <f>'Og s3a'!D1473</f>
        <v>0</v>
      </c>
      <c r="Q762" s="10"/>
      <c r="R762" s="306"/>
      <c r="S762" s="306"/>
      <c r="T762" s="306"/>
      <c r="U762" s="10"/>
      <c r="V762" s="10"/>
      <c r="W762" s="10"/>
      <c r="X762" s="10"/>
      <c r="Y762" s="10"/>
      <c r="Z762" s="10"/>
      <c r="AA762" s="10"/>
      <c r="AB762" s="10"/>
    </row>
    <row r="763" spans="1:28" ht="14.25" customHeight="1">
      <c r="A763" s="1253" t="str">
        <f>A762</f>
        <v/>
      </c>
      <c r="B763" s="57"/>
      <c r="C763" s="2146"/>
      <c r="D763" s="2148"/>
      <c r="E763" s="2146"/>
      <c r="F763" s="234"/>
      <c r="G763" s="1666">
        <f>Import!Q1462</f>
        <v>0</v>
      </c>
      <c r="H763" s="234"/>
      <c r="I763" s="234"/>
      <c r="J763" s="234"/>
      <c r="K763" s="234"/>
      <c r="L763" s="10"/>
      <c r="M763" s="10"/>
      <c r="N763" s="397"/>
      <c r="O763" s="233"/>
      <c r="P763" s="419"/>
      <c r="Q763" s="10"/>
      <c r="R763" s="306"/>
      <c r="S763" s="306"/>
      <c r="T763" s="306"/>
      <c r="U763" s="10"/>
      <c r="V763" s="10"/>
      <c r="W763" s="10"/>
      <c r="X763" s="10"/>
      <c r="Y763" s="10"/>
      <c r="Z763" s="10"/>
      <c r="AA763" s="10"/>
      <c r="AB763" s="10"/>
    </row>
    <row r="764" spans="1:28" ht="24.75" customHeight="1">
      <c r="A764" s="1253" t="str">
        <f>IF(E764&gt;0,"Wypełnione","")</f>
        <v/>
      </c>
      <c r="B764" s="57"/>
      <c r="C764" s="2145">
        <f>'Og s3a'!C1475</f>
        <v>0</v>
      </c>
      <c r="D764" s="2147">
        <f>'Og s3a'!E1475</f>
        <v>0</v>
      </c>
      <c r="E764" s="2145">
        <f>'Og s3a'!F1475</f>
        <v>0</v>
      </c>
      <c r="F764" s="435">
        <f>O764</f>
        <v>0</v>
      </c>
      <c r="G764" s="435">
        <f t="shared" si="11"/>
        <v>0</v>
      </c>
      <c r="H764" s="236"/>
      <c r="I764" s="236"/>
      <c r="J764" s="236"/>
      <c r="K764" s="236"/>
      <c r="L764" s="10"/>
      <c r="M764" s="10"/>
      <c r="N764" s="396">
        <f>'Og s3a'!G1475</f>
        <v>0</v>
      </c>
      <c r="O764" s="237">
        <f>'Og s3a'!H1475</f>
        <v>0</v>
      </c>
      <c r="P764" s="398">
        <f>'Og s3a'!D1475</f>
        <v>0</v>
      </c>
      <c r="Q764" s="10"/>
      <c r="R764" s="306"/>
      <c r="S764" s="306"/>
      <c r="T764" s="306"/>
      <c r="U764" s="10"/>
      <c r="V764" s="10"/>
      <c r="W764" s="10"/>
      <c r="X764" s="10"/>
      <c r="Y764" s="10"/>
      <c r="Z764" s="10"/>
      <c r="AA764" s="10"/>
      <c r="AB764" s="10"/>
    </row>
    <row r="765" spans="1:28" ht="14.25" customHeight="1">
      <c r="A765" s="1253" t="str">
        <f>A764</f>
        <v/>
      </c>
      <c r="B765" s="57"/>
      <c r="C765" s="2146"/>
      <c r="D765" s="2148"/>
      <c r="E765" s="2146"/>
      <c r="F765" s="234"/>
      <c r="G765" s="1666">
        <f>Import!Q1464</f>
        <v>0</v>
      </c>
      <c r="H765" s="234"/>
      <c r="I765" s="234"/>
      <c r="J765" s="234"/>
      <c r="K765" s="234"/>
      <c r="L765" s="10"/>
      <c r="M765" s="10"/>
      <c r="N765" s="397"/>
      <c r="O765" s="233"/>
      <c r="P765" s="419"/>
      <c r="Q765" s="10"/>
      <c r="R765" s="306"/>
      <c r="S765" s="306"/>
      <c r="T765" s="306"/>
      <c r="U765" s="10"/>
      <c r="V765" s="10"/>
      <c r="W765" s="10"/>
      <c r="X765" s="10"/>
      <c r="Y765" s="10"/>
      <c r="Z765" s="10"/>
      <c r="AA765" s="10"/>
      <c r="AB765" s="10"/>
    </row>
    <row r="766" spans="1:28" ht="24.75" customHeight="1">
      <c r="A766" s="1253" t="str">
        <f>IF(E766&gt;0,"Wypełnione","")</f>
        <v/>
      </c>
      <c r="B766" s="57"/>
      <c r="C766" s="2145">
        <f>'Og s3a'!C1477</f>
        <v>0</v>
      </c>
      <c r="D766" s="2147">
        <f>'Og s3a'!E1477</f>
        <v>0</v>
      </c>
      <c r="E766" s="2145">
        <f>'Og s3a'!F1477</f>
        <v>0</v>
      </c>
      <c r="F766" s="435">
        <f>O766</f>
        <v>0</v>
      </c>
      <c r="G766" s="435">
        <f t="shared" si="11"/>
        <v>0</v>
      </c>
      <c r="H766" s="236"/>
      <c r="I766" s="236"/>
      <c r="J766" s="236"/>
      <c r="K766" s="236"/>
      <c r="L766" s="10"/>
      <c r="M766" s="10"/>
      <c r="N766" s="396">
        <f>'Og s3a'!G1477</f>
        <v>0</v>
      </c>
      <c r="O766" s="237">
        <f>'Og s3a'!H1477</f>
        <v>0</v>
      </c>
      <c r="P766" s="398">
        <f>'Og s3a'!D1477</f>
        <v>0</v>
      </c>
      <c r="Q766" s="10"/>
      <c r="R766" s="306"/>
      <c r="S766" s="306"/>
      <c r="T766" s="306"/>
      <c r="U766" s="10"/>
      <c r="V766" s="10"/>
      <c r="W766" s="10"/>
      <c r="X766" s="10"/>
      <c r="Y766" s="10"/>
      <c r="Z766" s="10"/>
      <c r="AA766" s="10"/>
      <c r="AB766" s="10"/>
    </row>
    <row r="767" spans="1:28" ht="14.25" customHeight="1">
      <c r="A767" s="1253" t="str">
        <f>A766</f>
        <v/>
      </c>
      <c r="B767" s="57"/>
      <c r="C767" s="2146"/>
      <c r="D767" s="2148"/>
      <c r="E767" s="2146"/>
      <c r="F767" s="234"/>
      <c r="G767" s="1666">
        <f>Import!Q1466</f>
        <v>0</v>
      </c>
      <c r="H767" s="234"/>
      <c r="I767" s="234"/>
      <c r="J767" s="234"/>
      <c r="K767" s="234"/>
      <c r="L767" s="10"/>
      <c r="M767" s="10"/>
      <c r="N767" s="397"/>
      <c r="O767" s="233"/>
      <c r="P767" s="419"/>
      <c r="Q767" s="10"/>
      <c r="R767" s="306"/>
      <c r="S767" s="306"/>
      <c r="T767" s="306"/>
      <c r="U767" s="10"/>
      <c r="V767" s="10"/>
      <c r="W767" s="10"/>
      <c r="X767" s="10"/>
      <c r="Y767" s="10"/>
      <c r="Z767" s="10"/>
      <c r="AA767" s="10"/>
      <c r="AB767" s="10"/>
    </row>
    <row r="768" spans="1:28" ht="24.75" customHeight="1">
      <c r="A768" s="1253" t="str">
        <f>IF(E768&gt;0,"Wypełnione","")</f>
        <v/>
      </c>
      <c r="B768" s="57"/>
      <c r="C768" s="2145">
        <f>'Og s3a'!C1479</f>
        <v>0</v>
      </c>
      <c r="D768" s="2147">
        <f>'Og s3a'!E1479</f>
        <v>0</v>
      </c>
      <c r="E768" s="2145">
        <f>'Og s3a'!F1479</f>
        <v>0</v>
      </c>
      <c r="F768" s="435">
        <f>O768</f>
        <v>0</v>
      </c>
      <c r="G768" s="435">
        <f t="shared" si="11"/>
        <v>0</v>
      </c>
      <c r="H768" s="236"/>
      <c r="I768" s="236"/>
      <c r="J768" s="236"/>
      <c r="K768" s="236"/>
      <c r="L768" s="10"/>
      <c r="M768" s="10"/>
      <c r="N768" s="396">
        <f>'Og s3a'!G1479</f>
        <v>0</v>
      </c>
      <c r="O768" s="237">
        <f>'Og s3a'!H1479</f>
        <v>0</v>
      </c>
      <c r="P768" s="398">
        <f>'Og s3a'!D1479</f>
        <v>0</v>
      </c>
      <c r="Q768" s="10"/>
      <c r="R768" s="306"/>
      <c r="S768" s="306"/>
      <c r="T768" s="306"/>
      <c r="U768" s="10"/>
      <c r="V768" s="10"/>
      <c r="W768" s="10"/>
      <c r="X768" s="10"/>
      <c r="Y768" s="10"/>
      <c r="Z768" s="10"/>
      <c r="AA768" s="10"/>
      <c r="AB768" s="10"/>
    </row>
    <row r="769" spans="1:28" ht="14.25" customHeight="1">
      <c r="A769" s="1253" t="str">
        <f>A768</f>
        <v/>
      </c>
      <c r="B769" s="57"/>
      <c r="C769" s="2146"/>
      <c r="D769" s="2148"/>
      <c r="E769" s="2146"/>
      <c r="F769" s="234"/>
      <c r="G769" s="1666">
        <f>Import!Q1468</f>
        <v>0</v>
      </c>
      <c r="H769" s="234"/>
      <c r="I769" s="234"/>
      <c r="J769" s="234"/>
      <c r="K769" s="234"/>
      <c r="L769" s="10"/>
      <c r="M769" s="10"/>
      <c r="N769" s="397"/>
      <c r="O769" s="233"/>
      <c r="P769" s="419"/>
      <c r="Q769" s="10"/>
      <c r="R769" s="306"/>
      <c r="S769" s="306"/>
      <c r="T769" s="306"/>
      <c r="U769" s="10"/>
      <c r="V769" s="10"/>
      <c r="W769" s="10"/>
      <c r="X769" s="10"/>
      <c r="Y769" s="10"/>
      <c r="Z769" s="10"/>
      <c r="AA769" s="10"/>
      <c r="AB769" s="10"/>
    </row>
    <row r="770" spans="1:28" ht="24.75" customHeight="1">
      <c r="A770" s="1253" t="str">
        <f>IF(E770&gt;0,"Wypełnione","")</f>
        <v/>
      </c>
      <c r="B770" s="57"/>
      <c r="C770" s="2145">
        <f>'Og s3a'!C1481</f>
        <v>0</v>
      </c>
      <c r="D770" s="2147">
        <f>'Og s3a'!E1481</f>
        <v>0</v>
      </c>
      <c r="E770" s="2145">
        <f>'Og s3a'!F1481</f>
        <v>0</v>
      </c>
      <c r="F770" s="435">
        <f>O770</f>
        <v>0</v>
      </c>
      <c r="G770" s="435">
        <f t="shared" si="11"/>
        <v>0</v>
      </c>
      <c r="H770" s="236"/>
      <c r="I770" s="236"/>
      <c r="J770" s="236"/>
      <c r="K770" s="236"/>
      <c r="L770" s="10"/>
      <c r="M770" s="10"/>
      <c r="N770" s="396">
        <f>'Og s3a'!G1481</f>
        <v>0</v>
      </c>
      <c r="O770" s="237">
        <f>'Og s3a'!H1481</f>
        <v>0</v>
      </c>
      <c r="P770" s="398">
        <f>'Og s3a'!D1481</f>
        <v>0</v>
      </c>
      <c r="Q770" s="10"/>
      <c r="R770" s="306"/>
      <c r="S770" s="306"/>
      <c r="T770" s="306"/>
      <c r="U770" s="10"/>
      <c r="V770" s="10"/>
      <c r="W770" s="10"/>
      <c r="X770" s="10"/>
      <c r="Y770" s="10"/>
      <c r="Z770" s="10"/>
      <c r="AA770" s="10"/>
      <c r="AB770" s="10"/>
    </row>
    <row r="771" spans="1:28" ht="14.25" customHeight="1">
      <c r="A771" s="1253" t="str">
        <f>A770</f>
        <v/>
      </c>
      <c r="B771" s="57"/>
      <c r="C771" s="2146"/>
      <c r="D771" s="2148"/>
      <c r="E771" s="2146"/>
      <c r="F771" s="234"/>
      <c r="G771" s="1666">
        <f>Import!Q1470</f>
        <v>0</v>
      </c>
      <c r="H771" s="234"/>
      <c r="I771" s="234"/>
      <c r="J771" s="234"/>
      <c r="K771" s="234"/>
      <c r="L771" s="10"/>
      <c r="M771" s="10"/>
      <c r="N771" s="397"/>
      <c r="O771" s="233"/>
      <c r="P771" s="419"/>
      <c r="Q771" s="10"/>
      <c r="R771" s="306"/>
      <c r="S771" s="306"/>
      <c r="T771" s="306"/>
      <c r="U771" s="10"/>
      <c r="V771" s="10"/>
      <c r="W771" s="10"/>
      <c r="X771" s="10"/>
      <c r="Y771" s="10"/>
      <c r="Z771" s="10"/>
      <c r="AA771" s="10"/>
      <c r="AB771" s="10"/>
    </row>
    <row r="772" spans="1:28" ht="24.75" customHeight="1">
      <c r="A772" s="1253" t="str">
        <f>IF(E772&gt;0,"Wypełnione","")</f>
        <v/>
      </c>
      <c r="B772" s="57"/>
      <c r="C772" s="2145">
        <f>'Og s3a'!C1483</f>
        <v>0</v>
      </c>
      <c r="D772" s="2147">
        <f>'Og s3a'!E1483</f>
        <v>0</v>
      </c>
      <c r="E772" s="2145">
        <f>'Og s3a'!F1483</f>
        <v>0</v>
      </c>
      <c r="F772" s="435">
        <f>O772</f>
        <v>0</v>
      </c>
      <c r="G772" s="435">
        <f t="shared" si="11"/>
        <v>0</v>
      </c>
      <c r="H772" s="236"/>
      <c r="I772" s="236"/>
      <c r="J772" s="236"/>
      <c r="K772" s="236"/>
      <c r="L772" s="10"/>
      <c r="M772" s="10"/>
      <c r="N772" s="396">
        <f>'Og s3a'!G1483</f>
        <v>0</v>
      </c>
      <c r="O772" s="237">
        <f>'Og s3a'!H1483</f>
        <v>0</v>
      </c>
      <c r="P772" s="398">
        <f>'Og s3a'!D1483</f>
        <v>0</v>
      </c>
      <c r="Q772" s="10"/>
      <c r="R772" s="306"/>
      <c r="S772" s="306"/>
      <c r="T772" s="306"/>
      <c r="U772" s="10"/>
      <c r="V772" s="10"/>
      <c r="W772" s="10"/>
      <c r="X772" s="10"/>
      <c r="Y772" s="10"/>
      <c r="Z772" s="10"/>
      <c r="AA772" s="10"/>
      <c r="AB772" s="10"/>
    </row>
    <row r="773" spans="1:28" ht="14.25" customHeight="1">
      <c r="A773" s="1253" t="str">
        <f>A772</f>
        <v/>
      </c>
      <c r="B773" s="57"/>
      <c r="C773" s="2146"/>
      <c r="D773" s="2148"/>
      <c r="E773" s="2146"/>
      <c r="F773" s="234"/>
      <c r="G773" s="1666">
        <f>Import!Q1472</f>
        <v>0</v>
      </c>
      <c r="H773" s="234"/>
      <c r="I773" s="234"/>
      <c r="J773" s="234"/>
      <c r="K773" s="234"/>
      <c r="L773" s="10"/>
      <c r="M773" s="10"/>
      <c r="N773" s="397"/>
      <c r="O773" s="233"/>
      <c r="P773" s="419"/>
      <c r="Q773" s="10"/>
      <c r="R773" s="306"/>
      <c r="S773" s="306"/>
      <c r="T773" s="306"/>
      <c r="U773" s="10"/>
      <c r="V773" s="10"/>
      <c r="W773" s="10"/>
      <c r="X773" s="10"/>
      <c r="Y773" s="10"/>
      <c r="Z773" s="10"/>
      <c r="AA773" s="10"/>
      <c r="AB773" s="10"/>
    </row>
    <row r="774" spans="1:28" ht="24.75" customHeight="1">
      <c r="A774" s="1253" t="str">
        <f>IF(E774&gt;0,"Wypełnione","")</f>
        <v/>
      </c>
      <c r="B774" s="57"/>
      <c r="C774" s="2145">
        <f>'Og s3a'!C1485</f>
        <v>0</v>
      </c>
      <c r="D774" s="2147">
        <f>'Og s3a'!E1485</f>
        <v>0</v>
      </c>
      <c r="E774" s="2145">
        <f>'Og s3a'!F1485</f>
        <v>0</v>
      </c>
      <c r="F774" s="435">
        <f>O774</f>
        <v>0</v>
      </c>
      <c r="G774" s="435">
        <f t="shared" si="11"/>
        <v>0</v>
      </c>
      <c r="H774" s="236"/>
      <c r="I774" s="236"/>
      <c r="J774" s="236"/>
      <c r="K774" s="236"/>
      <c r="L774" s="10"/>
      <c r="M774" s="10"/>
      <c r="N774" s="396">
        <f>'Og s3a'!G1485</f>
        <v>0</v>
      </c>
      <c r="O774" s="237">
        <f>'Og s3a'!H1485</f>
        <v>0</v>
      </c>
      <c r="P774" s="398">
        <f>'Og s3a'!D1485</f>
        <v>0</v>
      </c>
      <c r="Q774" s="10"/>
      <c r="R774" s="306"/>
      <c r="S774" s="306"/>
      <c r="T774" s="306"/>
      <c r="U774" s="10"/>
      <c r="V774" s="10"/>
      <c r="W774" s="10"/>
      <c r="X774" s="10"/>
      <c r="Y774" s="10"/>
      <c r="Z774" s="10"/>
      <c r="AA774" s="10"/>
      <c r="AB774" s="10"/>
    </row>
    <row r="775" spans="1:28" ht="14.25" customHeight="1">
      <c r="A775" s="1253" t="str">
        <f>A774</f>
        <v/>
      </c>
      <c r="B775" s="57"/>
      <c r="C775" s="2146"/>
      <c r="D775" s="2148"/>
      <c r="E775" s="2146"/>
      <c r="F775" s="234"/>
      <c r="G775" s="1666">
        <f>Import!Q1474</f>
        <v>0</v>
      </c>
      <c r="H775" s="234"/>
      <c r="I775" s="234"/>
      <c r="J775" s="234"/>
      <c r="K775" s="234"/>
      <c r="L775" s="10"/>
      <c r="M775" s="10"/>
      <c r="N775" s="397"/>
      <c r="O775" s="233"/>
      <c r="P775" s="419"/>
      <c r="Q775" s="10"/>
      <c r="R775" s="306"/>
      <c r="S775" s="306"/>
      <c r="T775" s="306"/>
      <c r="U775" s="10"/>
      <c r="V775" s="10"/>
      <c r="W775" s="10"/>
      <c r="X775" s="10"/>
      <c r="Y775" s="10"/>
      <c r="Z775" s="10"/>
      <c r="AA775" s="10"/>
      <c r="AB775" s="10"/>
    </row>
    <row r="776" spans="1:28" ht="24.75" customHeight="1">
      <c r="A776" s="1253" t="str">
        <f>IF(E776&gt;0,"Wypełnione","")</f>
        <v/>
      </c>
      <c r="B776" s="57"/>
      <c r="C776" s="2145">
        <f>'Og s3a'!C1487</f>
        <v>0</v>
      </c>
      <c r="D776" s="2147">
        <f>'Og s3a'!E1487</f>
        <v>0</v>
      </c>
      <c r="E776" s="2145">
        <f>'Og s3a'!F1487</f>
        <v>0</v>
      </c>
      <c r="F776" s="435">
        <f>O776</f>
        <v>0</v>
      </c>
      <c r="G776" s="435">
        <f t="shared" si="11"/>
        <v>0</v>
      </c>
      <c r="H776" s="236"/>
      <c r="I776" s="236"/>
      <c r="J776" s="236"/>
      <c r="K776" s="236"/>
      <c r="L776" s="10"/>
      <c r="M776" s="10"/>
      <c r="N776" s="396">
        <f>'Og s3a'!G1487</f>
        <v>0</v>
      </c>
      <c r="O776" s="237">
        <f>'Og s3a'!H1487</f>
        <v>0</v>
      </c>
      <c r="P776" s="398">
        <f>'Og s3a'!D1487</f>
        <v>0</v>
      </c>
      <c r="Q776" s="10"/>
      <c r="R776" s="306"/>
      <c r="S776" s="306"/>
      <c r="T776" s="306"/>
      <c r="U776" s="10"/>
      <c r="V776" s="10"/>
      <c r="W776" s="10"/>
      <c r="X776" s="10"/>
      <c r="Y776" s="10"/>
      <c r="Z776" s="10"/>
      <c r="AA776" s="10"/>
      <c r="AB776" s="10"/>
    </row>
    <row r="777" spans="1:28" ht="14.25" customHeight="1">
      <c r="A777" s="1253" t="str">
        <f>A776</f>
        <v/>
      </c>
      <c r="B777" s="57"/>
      <c r="C777" s="2146"/>
      <c r="D777" s="2148"/>
      <c r="E777" s="2146"/>
      <c r="F777" s="234"/>
      <c r="G777" s="1666">
        <f>Import!Q1476</f>
        <v>0</v>
      </c>
      <c r="H777" s="234"/>
      <c r="I777" s="234"/>
      <c r="J777" s="234"/>
      <c r="K777" s="234"/>
      <c r="L777" s="10"/>
      <c r="M777" s="10"/>
      <c r="N777" s="397"/>
      <c r="O777" s="233"/>
      <c r="P777" s="419"/>
      <c r="Q777" s="10"/>
      <c r="R777" s="306"/>
      <c r="S777" s="306"/>
      <c r="T777" s="306"/>
      <c r="U777" s="10"/>
      <c r="V777" s="10"/>
      <c r="W777" s="10"/>
      <c r="X777" s="10"/>
      <c r="Y777" s="10"/>
      <c r="Z777" s="10"/>
      <c r="AA777" s="10"/>
      <c r="AB777" s="10"/>
    </row>
    <row r="778" spans="1:28" ht="24.75" customHeight="1">
      <c r="A778" s="1253" t="str">
        <f>IF(E778&gt;0,"Wypełnione","")</f>
        <v/>
      </c>
      <c r="B778" s="57"/>
      <c r="C778" s="2145">
        <f>'Og s3a'!C1489</f>
        <v>0</v>
      </c>
      <c r="D778" s="2147">
        <f>'Og s3a'!E1489</f>
        <v>0</v>
      </c>
      <c r="E778" s="2145">
        <f>'Og s3a'!F1489</f>
        <v>0</v>
      </c>
      <c r="F778" s="435">
        <f>O778</f>
        <v>0</v>
      </c>
      <c r="G778" s="435">
        <f t="shared" si="11"/>
        <v>0</v>
      </c>
      <c r="H778" s="236"/>
      <c r="I778" s="236"/>
      <c r="J778" s="236"/>
      <c r="K778" s="236"/>
      <c r="L778" s="10"/>
      <c r="M778" s="10"/>
      <c r="N778" s="396">
        <f>'Og s3a'!G1489</f>
        <v>0</v>
      </c>
      <c r="O778" s="237">
        <f>'Og s3a'!H1489</f>
        <v>0</v>
      </c>
      <c r="P778" s="398">
        <f>'Og s3a'!D1489</f>
        <v>0</v>
      </c>
      <c r="Q778" s="10"/>
      <c r="R778" s="306"/>
      <c r="S778" s="306"/>
      <c r="T778" s="306"/>
      <c r="U778" s="10"/>
      <c r="V778" s="10"/>
      <c r="W778" s="10"/>
      <c r="X778" s="10"/>
      <c r="Y778" s="10"/>
      <c r="Z778" s="10"/>
      <c r="AA778" s="10"/>
      <c r="AB778" s="10"/>
    </row>
    <row r="779" spans="1:28" ht="14.25" customHeight="1">
      <c r="A779" s="1253" t="str">
        <f>A778</f>
        <v/>
      </c>
      <c r="B779" s="57"/>
      <c r="C779" s="2146"/>
      <c r="D779" s="2148"/>
      <c r="E779" s="2146"/>
      <c r="F779" s="234"/>
      <c r="G779" s="1666">
        <f>Import!Q1478</f>
        <v>0</v>
      </c>
      <c r="H779" s="234"/>
      <c r="I779" s="234"/>
      <c r="J779" s="234"/>
      <c r="K779" s="234"/>
      <c r="L779" s="10"/>
      <c r="M779" s="10"/>
      <c r="N779" s="397"/>
      <c r="O779" s="233"/>
      <c r="P779" s="419"/>
      <c r="Q779" s="10"/>
      <c r="R779" s="306"/>
      <c r="S779" s="306"/>
      <c r="T779" s="306"/>
      <c r="U779" s="10"/>
      <c r="V779" s="10"/>
      <c r="W779" s="10"/>
      <c r="X779" s="10"/>
      <c r="Y779" s="10"/>
      <c r="Z779" s="10"/>
      <c r="AA779" s="10"/>
      <c r="AB779" s="10"/>
    </row>
    <row r="780" spans="1:28" ht="24.75" customHeight="1">
      <c r="A780" s="1253" t="str">
        <f>IF(E780&gt;0,"Wypełnione","")</f>
        <v/>
      </c>
      <c r="B780" s="57"/>
      <c r="C780" s="2145">
        <f>'Og s3a'!C1491</f>
        <v>0</v>
      </c>
      <c r="D780" s="2147">
        <f>'Og s3a'!E1491</f>
        <v>0</v>
      </c>
      <c r="E780" s="2145">
        <f>'Og s3a'!F1491</f>
        <v>0</v>
      </c>
      <c r="F780" s="435">
        <f>O780</f>
        <v>0</v>
      </c>
      <c r="G780" s="435">
        <f t="shared" si="11"/>
        <v>0</v>
      </c>
      <c r="H780" s="236"/>
      <c r="I780" s="236"/>
      <c r="J780" s="236"/>
      <c r="K780" s="236"/>
      <c r="L780" s="10"/>
      <c r="M780" s="10"/>
      <c r="N780" s="396">
        <f>'Og s3a'!G1491</f>
        <v>0</v>
      </c>
      <c r="O780" s="237">
        <f>'Og s3a'!H1491</f>
        <v>0</v>
      </c>
      <c r="P780" s="398">
        <f>'Og s3a'!D1491</f>
        <v>0</v>
      </c>
      <c r="Q780" s="10"/>
      <c r="R780" s="306"/>
      <c r="S780" s="306"/>
      <c r="T780" s="306"/>
      <c r="U780" s="10"/>
      <c r="V780" s="10"/>
      <c r="W780" s="10"/>
      <c r="X780" s="10"/>
      <c r="Y780" s="10"/>
      <c r="Z780" s="10"/>
      <c r="AA780" s="10"/>
      <c r="AB780" s="10"/>
    </row>
    <row r="781" spans="1:28" ht="14.25" customHeight="1">
      <c r="A781" s="1253" t="str">
        <f>A780</f>
        <v/>
      </c>
      <c r="B781" s="57"/>
      <c r="C781" s="2146"/>
      <c r="D781" s="2148"/>
      <c r="E781" s="2146"/>
      <c r="F781" s="234"/>
      <c r="G781" s="1666">
        <f>Import!Q1480</f>
        <v>0</v>
      </c>
      <c r="H781" s="234"/>
      <c r="I781" s="234"/>
      <c r="J781" s="234"/>
      <c r="K781" s="234"/>
      <c r="L781" s="10"/>
      <c r="M781" s="10"/>
      <c r="N781" s="397"/>
      <c r="O781" s="233"/>
      <c r="P781" s="419"/>
      <c r="Q781" s="10"/>
      <c r="R781" s="306"/>
      <c r="S781" s="306"/>
      <c r="T781" s="306"/>
      <c r="U781" s="10"/>
      <c r="V781" s="10"/>
      <c r="W781" s="10"/>
      <c r="X781" s="10"/>
      <c r="Y781" s="10"/>
      <c r="Z781" s="10"/>
      <c r="AA781" s="10"/>
      <c r="AB781" s="10"/>
    </row>
    <row r="782" spans="1:28" ht="24.75" customHeight="1">
      <c r="A782" s="1253" t="str">
        <f>IF(E782&gt;0,"Wypełnione","")</f>
        <v/>
      </c>
      <c r="B782" s="57"/>
      <c r="C782" s="2145">
        <f>'Og s3a'!C1493</f>
        <v>0</v>
      </c>
      <c r="D782" s="2147">
        <f>'Og s3a'!E1493</f>
        <v>0</v>
      </c>
      <c r="E782" s="2145">
        <f>'Og s3a'!F1493</f>
        <v>0</v>
      </c>
      <c r="F782" s="435">
        <f>O782</f>
        <v>0</v>
      </c>
      <c r="G782" s="435">
        <f t="shared" si="11"/>
        <v>0</v>
      </c>
      <c r="H782" s="236"/>
      <c r="I782" s="236"/>
      <c r="J782" s="236"/>
      <c r="K782" s="236"/>
      <c r="L782" s="10"/>
      <c r="M782" s="10"/>
      <c r="N782" s="396">
        <f>'Og s3a'!G1493</f>
        <v>0</v>
      </c>
      <c r="O782" s="237">
        <f>'Og s3a'!H1493</f>
        <v>0</v>
      </c>
      <c r="P782" s="398">
        <f>'Og s3a'!D1493</f>
        <v>0</v>
      </c>
      <c r="Q782" s="10"/>
      <c r="R782" s="306"/>
      <c r="S782" s="306"/>
      <c r="T782" s="306"/>
      <c r="U782" s="10"/>
      <c r="V782" s="10"/>
      <c r="W782" s="10"/>
      <c r="X782" s="10"/>
      <c r="Y782" s="10"/>
      <c r="Z782" s="10"/>
      <c r="AA782" s="10"/>
      <c r="AB782" s="10"/>
    </row>
    <row r="783" spans="1:28" ht="14.25" customHeight="1">
      <c r="A783" s="1253" t="str">
        <f>A782</f>
        <v/>
      </c>
      <c r="B783" s="57"/>
      <c r="C783" s="2146"/>
      <c r="D783" s="2148"/>
      <c r="E783" s="2146"/>
      <c r="F783" s="234"/>
      <c r="G783" s="1666">
        <f>Import!Q1482</f>
        <v>0</v>
      </c>
      <c r="H783" s="234"/>
      <c r="I783" s="234"/>
      <c r="J783" s="234"/>
      <c r="K783" s="234"/>
      <c r="L783" s="10"/>
      <c r="M783" s="10"/>
      <c r="N783" s="397"/>
      <c r="O783" s="233"/>
      <c r="P783" s="419"/>
      <c r="Q783" s="10"/>
      <c r="R783" s="306"/>
      <c r="S783" s="306"/>
      <c r="T783" s="306"/>
      <c r="U783" s="10"/>
      <c r="V783" s="10"/>
      <c r="W783" s="10"/>
      <c r="X783" s="10"/>
      <c r="Y783" s="10"/>
      <c r="Z783" s="10"/>
      <c r="AA783" s="10"/>
      <c r="AB783" s="10"/>
    </row>
    <row r="784" spans="1:28" ht="24.75" customHeight="1">
      <c r="A784" s="1253" t="str">
        <f>IF(E784&gt;0,"Wypełnione","")</f>
        <v/>
      </c>
      <c r="B784" s="57"/>
      <c r="C784" s="2145">
        <f>'Og s3a'!C1495</f>
        <v>0</v>
      </c>
      <c r="D784" s="2147">
        <f>'Og s3a'!E1495</f>
        <v>0</v>
      </c>
      <c r="E784" s="2145">
        <f>'Og s3a'!F1495</f>
        <v>0</v>
      </c>
      <c r="F784" s="435">
        <f>O784</f>
        <v>0</v>
      </c>
      <c r="G784" s="435">
        <f t="shared" si="11"/>
        <v>0</v>
      </c>
      <c r="H784" s="236"/>
      <c r="I784" s="236"/>
      <c r="J784" s="236"/>
      <c r="K784" s="236"/>
      <c r="L784" s="10"/>
      <c r="M784" s="10"/>
      <c r="N784" s="396">
        <f>'Og s3a'!G1495</f>
        <v>0</v>
      </c>
      <c r="O784" s="237">
        <f>'Og s3a'!H1495</f>
        <v>0</v>
      </c>
      <c r="P784" s="398">
        <f>'Og s3a'!D1495</f>
        <v>0</v>
      </c>
      <c r="Q784" s="10"/>
      <c r="R784" s="306"/>
      <c r="S784" s="306"/>
      <c r="T784" s="306"/>
      <c r="U784" s="10"/>
      <c r="V784" s="10"/>
      <c r="W784" s="10"/>
      <c r="X784" s="10"/>
      <c r="Y784" s="10"/>
      <c r="Z784" s="10"/>
      <c r="AA784" s="10"/>
      <c r="AB784" s="10"/>
    </row>
    <row r="785" spans="1:28" ht="14.25" customHeight="1">
      <c r="A785" s="1253" t="str">
        <f>A784</f>
        <v/>
      </c>
      <c r="B785" s="57"/>
      <c r="C785" s="2146"/>
      <c r="D785" s="2148"/>
      <c r="E785" s="2146"/>
      <c r="F785" s="234"/>
      <c r="G785" s="1666">
        <f>Import!Q1484</f>
        <v>0</v>
      </c>
      <c r="H785" s="234"/>
      <c r="I785" s="234"/>
      <c r="J785" s="234"/>
      <c r="K785" s="234"/>
      <c r="L785" s="10"/>
      <c r="M785" s="10"/>
      <c r="N785" s="397"/>
      <c r="O785" s="233"/>
      <c r="P785" s="419"/>
      <c r="Q785" s="10"/>
      <c r="R785" s="306"/>
      <c r="S785" s="306"/>
      <c r="T785" s="306"/>
      <c r="U785" s="10"/>
      <c r="V785" s="10"/>
      <c r="W785" s="10"/>
      <c r="X785" s="10"/>
      <c r="Y785" s="10"/>
      <c r="Z785" s="10"/>
      <c r="AA785" s="10"/>
      <c r="AB785" s="10"/>
    </row>
    <row r="786" spans="1:28" ht="24.75" customHeight="1">
      <c r="A786" s="1253" t="str">
        <f>IF(E786&gt;0,"Wypełnione","")</f>
        <v/>
      </c>
      <c r="B786" s="57"/>
      <c r="C786" s="2145">
        <f>'Og s3a'!C1497</f>
        <v>0</v>
      </c>
      <c r="D786" s="2147">
        <f>'Og s3a'!E1497</f>
        <v>0</v>
      </c>
      <c r="E786" s="2145">
        <f>'Og s3a'!F1497</f>
        <v>0</v>
      </c>
      <c r="F786" s="435">
        <f>O786</f>
        <v>0</v>
      </c>
      <c r="G786" s="435">
        <f t="shared" si="11"/>
        <v>0</v>
      </c>
      <c r="H786" s="236"/>
      <c r="I786" s="236"/>
      <c r="J786" s="236"/>
      <c r="K786" s="236"/>
      <c r="L786" s="10"/>
      <c r="M786" s="10"/>
      <c r="N786" s="396">
        <f>'Og s3a'!G1497</f>
        <v>0</v>
      </c>
      <c r="O786" s="237">
        <f>'Og s3a'!H1497</f>
        <v>0</v>
      </c>
      <c r="P786" s="398">
        <f>'Og s3a'!D1497</f>
        <v>0</v>
      </c>
      <c r="Q786" s="10"/>
      <c r="R786" s="306"/>
      <c r="S786" s="306"/>
      <c r="T786" s="306"/>
      <c r="U786" s="10"/>
      <c r="V786" s="10"/>
      <c r="W786" s="10"/>
      <c r="X786" s="10"/>
      <c r="Y786" s="10"/>
      <c r="Z786" s="10"/>
      <c r="AA786" s="10"/>
      <c r="AB786" s="10"/>
    </row>
    <row r="787" spans="1:28" ht="14.25" customHeight="1">
      <c r="A787" s="1253" t="str">
        <f>A786</f>
        <v/>
      </c>
      <c r="B787" s="57"/>
      <c r="C787" s="2146"/>
      <c r="D787" s="2148"/>
      <c r="E787" s="2146"/>
      <c r="F787" s="234"/>
      <c r="G787" s="1666">
        <f>Import!Q1486</f>
        <v>0</v>
      </c>
      <c r="H787" s="234"/>
      <c r="I787" s="234"/>
      <c r="J787" s="234"/>
      <c r="K787" s="234"/>
      <c r="L787" s="10"/>
      <c r="M787" s="10"/>
      <c r="N787" s="397"/>
      <c r="O787" s="233"/>
      <c r="P787" s="419"/>
      <c r="Q787" s="10"/>
      <c r="R787" s="306"/>
      <c r="S787" s="306"/>
      <c r="T787" s="306"/>
      <c r="U787" s="10"/>
      <c r="V787" s="10"/>
      <c r="W787" s="10"/>
      <c r="X787" s="10"/>
      <c r="Y787" s="10"/>
      <c r="Z787" s="10"/>
      <c r="AA787" s="10"/>
      <c r="AB787" s="10"/>
    </row>
    <row r="788" spans="1:28" ht="24.75" customHeight="1">
      <c r="A788" s="1253" t="str">
        <f>IF(E788&gt;0,"Wypełnione","")</f>
        <v/>
      </c>
      <c r="B788" s="57"/>
      <c r="C788" s="2145">
        <f>'Og s3a'!C1499</f>
        <v>0</v>
      </c>
      <c r="D788" s="2147">
        <f>'Og s3a'!E1499</f>
        <v>0</v>
      </c>
      <c r="E788" s="2145">
        <f>'Og s3a'!F1499</f>
        <v>0</v>
      </c>
      <c r="F788" s="435">
        <f>O788</f>
        <v>0</v>
      </c>
      <c r="G788" s="435">
        <f t="shared" si="11"/>
        <v>0</v>
      </c>
      <c r="H788" s="236"/>
      <c r="I788" s="236"/>
      <c r="J788" s="236"/>
      <c r="K788" s="236"/>
      <c r="L788" s="10"/>
      <c r="M788" s="10"/>
      <c r="N788" s="396">
        <f>'Og s3a'!G1499</f>
        <v>0</v>
      </c>
      <c r="O788" s="237">
        <f>'Og s3a'!H1499</f>
        <v>0</v>
      </c>
      <c r="P788" s="398">
        <f>'Og s3a'!D1499</f>
        <v>0</v>
      </c>
      <c r="Q788" s="10"/>
      <c r="R788" s="306"/>
      <c r="S788" s="306"/>
      <c r="T788" s="306"/>
      <c r="U788" s="10"/>
      <c r="V788" s="10"/>
      <c r="W788" s="10"/>
      <c r="X788" s="10"/>
      <c r="Y788" s="10"/>
      <c r="Z788" s="10"/>
      <c r="AA788" s="10"/>
      <c r="AB788" s="10"/>
    </row>
    <row r="789" spans="1:28" ht="14.25" customHeight="1">
      <c r="A789" s="1253" t="str">
        <f>A788</f>
        <v/>
      </c>
      <c r="B789" s="57"/>
      <c r="C789" s="2146"/>
      <c r="D789" s="2148"/>
      <c r="E789" s="2146"/>
      <c r="F789" s="234"/>
      <c r="G789" s="1666">
        <f>Import!Q1488</f>
        <v>0</v>
      </c>
      <c r="H789" s="234"/>
      <c r="I789" s="234"/>
      <c r="J789" s="234"/>
      <c r="K789" s="234"/>
      <c r="L789" s="10"/>
      <c r="M789" s="10"/>
      <c r="N789" s="397"/>
      <c r="O789" s="233"/>
      <c r="P789" s="419"/>
      <c r="Q789" s="10"/>
      <c r="R789" s="306"/>
      <c r="S789" s="306"/>
      <c r="T789" s="306"/>
      <c r="U789" s="10"/>
      <c r="V789" s="10"/>
      <c r="W789" s="10"/>
      <c r="X789" s="10"/>
      <c r="Y789" s="10"/>
      <c r="Z789" s="10"/>
      <c r="AA789" s="10"/>
      <c r="AB789" s="10"/>
    </row>
    <row r="790" spans="1:28" ht="24.75" customHeight="1">
      <c r="A790" s="1253" t="str">
        <f>IF(E790&gt;0,"Wypełnione","")</f>
        <v/>
      </c>
      <c r="B790" s="57"/>
      <c r="C790" s="2145">
        <f>'Og s3a'!C1501</f>
        <v>0</v>
      </c>
      <c r="D790" s="2147">
        <f>'Og s3a'!E1501</f>
        <v>0</v>
      </c>
      <c r="E790" s="2145">
        <f>'Og s3a'!F1501</f>
        <v>0</v>
      </c>
      <c r="F790" s="435">
        <f>O790</f>
        <v>0</v>
      </c>
      <c r="G790" s="435">
        <f t="shared" si="11"/>
        <v>0</v>
      </c>
      <c r="H790" s="236"/>
      <c r="I790" s="236"/>
      <c r="J790" s="236"/>
      <c r="K790" s="236"/>
      <c r="L790" s="10"/>
      <c r="M790" s="10"/>
      <c r="N790" s="396">
        <f>'Og s3a'!G1501</f>
        <v>0</v>
      </c>
      <c r="O790" s="237">
        <f>'Og s3a'!H1501</f>
        <v>0</v>
      </c>
      <c r="P790" s="398">
        <f>'Og s3a'!D1501</f>
        <v>0</v>
      </c>
      <c r="Q790" s="10"/>
      <c r="R790" s="306"/>
      <c r="S790" s="306"/>
      <c r="T790" s="306"/>
      <c r="U790" s="10"/>
      <c r="V790" s="10"/>
      <c r="W790" s="10"/>
      <c r="X790" s="10"/>
      <c r="Y790" s="10"/>
      <c r="Z790" s="10"/>
      <c r="AA790" s="10"/>
      <c r="AB790" s="10"/>
    </row>
    <row r="791" spans="1:28" ht="14.25" customHeight="1">
      <c r="A791" s="1253" t="str">
        <f>A790</f>
        <v/>
      </c>
      <c r="B791" s="57"/>
      <c r="C791" s="2146"/>
      <c r="D791" s="2148"/>
      <c r="E791" s="2146"/>
      <c r="F791" s="234"/>
      <c r="G791" s="1666">
        <f>Import!Q1490</f>
        <v>0</v>
      </c>
      <c r="H791" s="234"/>
      <c r="I791" s="234"/>
      <c r="J791" s="234"/>
      <c r="K791" s="234"/>
      <c r="L791" s="10"/>
      <c r="M791" s="10"/>
      <c r="N791" s="397"/>
      <c r="O791" s="233"/>
      <c r="P791" s="419"/>
      <c r="Q791" s="10"/>
      <c r="R791" s="306"/>
      <c r="S791" s="306"/>
      <c r="T791" s="306"/>
      <c r="U791" s="10"/>
      <c r="V791" s="10"/>
      <c r="W791" s="10"/>
      <c r="X791" s="10"/>
      <c r="Y791" s="10"/>
      <c r="Z791" s="10"/>
      <c r="AA791" s="10"/>
      <c r="AB791" s="10"/>
    </row>
    <row r="792" spans="1:28" ht="24.75" customHeight="1">
      <c r="A792" s="1253" t="str">
        <f>IF(E792&gt;0,"Wypełnione","")</f>
        <v/>
      </c>
      <c r="B792" s="57"/>
      <c r="C792" s="2145">
        <f>'Og s3a'!C1503</f>
        <v>0</v>
      </c>
      <c r="D792" s="2147">
        <f>'Og s3a'!E1503</f>
        <v>0</v>
      </c>
      <c r="E792" s="2145">
        <f>'Og s3a'!F1503</f>
        <v>0</v>
      </c>
      <c r="F792" s="435">
        <f>O792</f>
        <v>0</v>
      </c>
      <c r="G792" s="435">
        <f t="shared" si="11"/>
        <v>0</v>
      </c>
      <c r="H792" s="236"/>
      <c r="I792" s="236"/>
      <c r="J792" s="236"/>
      <c r="K792" s="236"/>
      <c r="L792" s="10"/>
      <c r="M792" s="10"/>
      <c r="N792" s="396">
        <f>'Og s3a'!G1503</f>
        <v>0</v>
      </c>
      <c r="O792" s="237">
        <f>'Og s3a'!H1503</f>
        <v>0</v>
      </c>
      <c r="P792" s="398">
        <f>'Og s3a'!D1503</f>
        <v>0</v>
      </c>
      <c r="Q792" s="10"/>
      <c r="R792" s="306"/>
      <c r="S792" s="306"/>
      <c r="T792" s="306"/>
      <c r="U792" s="10"/>
      <c r="V792" s="10"/>
      <c r="W792" s="10"/>
      <c r="X792" s="10"/>
      <c r="Y792" s="10"/>
      <c r="Z792" s="10"/>
      <c r="AA792" s="10"/>
      <c r="AB792" s="10"/>
    </row>
    <row r="793" spans="1:28" ht="14.25" customHeight="1">
      <c r="A793" s="1253" t="str">
        <f>A792</f>
        <v/>
      </c>
      <c r="B793" s="57"/>
      <c r="C793" s="2146"/>
      <c r="D793" s="2148"/>
      <c r="E793" s="2146"/>
      <c r="F793" s="234"/>
      <c r="G793" s="1666">
        <f>Import!Q1492</f>
        <v>0</v>
      </c>
      <c r="H793" s="234"/>
      <c r="I793" s="234"/>
      <c r="J793" s="234"/>
      <c r="K793" s="234"/>
      <c r="L793" s="10"/>
      <c r="M793" s="10"/>
      <c r="N793" s="397"/>
      <c r="O793" s="233"/>
      <c r="P793" s="419"/>
      <c r="Q793" s="10"/>
      <c r="R793" s="306"/>
      <c r="S793" s="306"/>
      <c r="T793" s="306"/>
      <c r="U793" s="10"/>
      <c r="V793" s="10"/>
      <c r="W793" s="10"/>
      <c r="X793" s="10"/>
      <c r="Y793" s="10"/>
      <c r="Z793" s="10"/>
      <c r="AA793" s="10"/>
      <c r="AB793" s="10"/>
    </row>
    <row r="794" spans="1:28" ht="24.75" customHeight="1">
      <c r="A794" s="1253" t="str">
        <f>IF(E794&gt;0,"Wypełnione","")</f>
        <v/>
      </c>
      <c r="B794" s="57"/>
      <c r="C794" s="2145">
        <f>'Og s3a'!C1505</f>
        <v>0</v>
      </c>
      <c r="D794" s="2147">
        <f>'Og s3a'!E1505</f>
        <v>0</v>
      </c>
      <c r="E794" s="2145">
        <f>'Og s3a'!F1505</f>
        <v>0</v>
      </c>
      <c r="F794" s="435">
        <f>O794</f>
        <v>0</v>
      </c>
      <c r="G794" s="435">
        <f t="shared" si="11"/>
        <v>0</v>
      </c>
      <c r="H794" s="236"/>
      <c r="I794" s="236"/>
      <c r="J794" s="236"/>
      <c r="K794" s="236"/>
      <c r="L794" s="10"/>
      <c r="M794" s="10"/>
      <c r="N794" s="396">
        <f>'Og s3a'!G1505</f>
        <v>0</v>
      </c>
      <c r="O794" s="237">
        <f>'Og s3a'!H1505</f>
        <v>0</v>
      </c>
      <c r="P794" s="398">
        <f>'Og s3a'!D1505</f>
        <v>0</v>
      </c>
      <c r="Q794" s="10"/>
      <c r="R794" s="306"/>
      <c r="S794" s="306"/>
      <c r="T794" s="306"/>
      <c r="U794" s="10"/>
      <c r="V794" s="10"/>
      <c r="W794" s="10"/>
      <c r="X794" s="10"/>
      <c r="Y794" s="10"/>
      <c r="Z794" s="10"/>
      <c r="AA794" s="10"/>
      <c r="AB794" s="10"/>
    </row>
    <row r="795" spans="1:28" ht="14.25" customHeight="1">
      <c r="A795" s="1253" t="str">
        <f>A794</f>
        <v/>
      </c>
      <c r="B795" s="57"/>
      <c r="C795" s="2146"/>
      <c r="D795" s="2148"/>
      <c r="E795" s="2146"/>
      <c r="F795" s="234"/>
      <c r="G795" s="1666">
        <f>Import!Q1494</f>
        <v>0</v>
      </c>
      <c r="H795" s="234"/>
      <c r="I795" s="234"/>
      <c r="J795" s="234"/>
      <c r="K795" s="234"/>
      <c r="L795" s="10"/>
      <c r="M795" s="10"/>
      <c r="N795" s="397"/>
      <c r="O795" s="233"/>
      <c r="P795" s="419"/>
      <c r="Q795" s="10"/>
      <c r="R795" s="306"/>
      <c r="S795" s="306"/>
      <c r="T795" s="306"/>
      <c r="U795" s="10"/>
      <c r="V795" s="10"/>
      <c r="W795" s="10"/>
      <c r="X795" s="10"/>
      <c r="Y795" s="10"/>
      <c r="Z795" s="10"/>
      <c r="AA795" s="10"/>
      <c r="AB795" s="10"/>
    </row>
    <row r="796" spans="1:28" ht="24.75" customHeight="1">
      <c r="A796" s="1253" t="str">
        <f>IF(E796&gt;0,"Wypełnione","")</f>
        <v/>
      </c>
      <c r="B796" s="57"/>
      <c r="C796" s="2145">
        <f>'Og s3a'!C1507</f>
        <v>0</v>
      </c>
      <c r="D796" s="2147">
        <f>'Og s3a'!E1507</f>
        <v>0</v>
      </c>
      <c r="E796" s="2145">
        <f>'Og s3a'!F1507</f>
        <v>0</v>
      </c>
      <c r="F796" s="435">
        <f>O796</f>
        <v>0</v>
      </c>
      <c r="G796" s="435">
        <f t="shared" si="11"/>
        <v>0</v>
      </c>
      <c r="H796" s="236"/>
      <c r="I796" s="236"/>
      <c r="J796" s="236"/>
      <c r="K796" s="236"/>
      <c r="L796" s="10"/>
      <c r="M796" s="10"/>
      <c r="N796" s="396">
        <f>'Og s3a'!G1507</f>
        <v>0</v>
      </c>
      <c r="O796" s="237">
        <f>'Og s3a'!H1507</f>
        <v>0</v>
      </c>
      <c r="P796" s="398">
        <f>'Og s3a'!D1507</f>
        <v>0</v>
      </c>
      <c r="Q796" s="10"/>
      <c r="R796" s="306"/>
      <c r="S796" s="306"/>
      <c r="T796" s="306"/>
      <c r="U796" s="10"/>
      <c r="V796" s="10"/>
      <c r="W796" s="10"/>
      <c r="X796" s="10"/>
      <c r="Y796" s="10"/>
      <c r="Z796" s="10"/>
      <c r="AA796" s="10"/>
      <c r="AB796" s="10"/>
    </row>
    <row r="797" spans="1:28" ht="14.25" customHeight="1">
      <c r="A797" s="1253" t="str">
        <f>A796</f>
        <v/>
      </c>
      <c r="B797" s="57"/>
      <c r="C797" s="2146"/>
      <c r="D797" s="2148"/>
      <c r="E797" s="2146"/>
      <c r="F797" s="234"/>
      <c r="G797" s="1666">
        <f>Import!Q1496</f>
        <v>0</v>
      </c>
      <c r="H797" s="234"/>
      <c r="I797" s="234"/>
      <c r="J797" s="234"/>
      <c r="K797" s="234"/>
      <c r="L797" s="10"/>
      <c r="M797" s="10"/>
      <c r="N797" s="397"/>
      <c r="O797" s="233"/>
      <c r="P797" s="419"/>
      <c r="Q797" s="10"/>
      <c r="R797" s="306"/>
      <c r="S797" s="306"/>
      <c r="T797" s="306"/>
      <c r="U797" s="10"/>
      <c r="V797" s="10"/>
      <c r="W797" s="10"/>
      <c r="X797" s="10"/>
      <c r="Y797" s="10"/>
      <c r="Z797" s="10"/>
      <c r="AA797" s="10"/>
      <c r="AB797" s="10"/>
    </row>
    <row r="798" spans="1:28" ht="24.75" customHeight="1">
      <c r="A798" s="1253" t="str">
        <f>IF(E798&gt;0,"Wypełnione","")</f>
        <v/>
      </c>
      <c r="B798" s="57"/>
      <c r="C798" s="2145">
        <f>'Og s3a'!C1509</f>
        <v>0</v>
      </c>
      <c r="D798" s="2147">
        <f>'Og s3a'!E1509</f>
        <v>0</v>
      </c>
      <c r="E798" s="2145">
        <f>'Og s3a'!F1509</f>
        <v>0</v>
      </c>
      <c r="F798" s="435">
        <f>O798</f>
        <v>0</v>
      </c>
      <c r="G798" s="435">
        <f t="shared" si="11"/>
        <v>0</v>
      </c>
      <c r="H798" s="236"/>
      <c r="I798" s="236"/>
      <c r="J798" s="236"/>
      <c r="K798" s="236"/>
      <c r="L798" s="10"/>
      <c r="M798" s="10"/>
      <c r="N798" s="396">
        <f>'Og s3a'!G1509</f>
        <v>0</v>
      </c>
      <c r="O798" s="237">
        <f>'Og s3a'!H1509</f>
        <v>0</v>
      </c>
      <c r="P798" s="398">
        <f>'Og s3a'!D1509</f>
        <v>0</v>
      </c>
      <c r="Q798" s="10"/>
      <c r="R798" s="306"/>
      <c r="S798" s="306"/>
      <c r="T798" s="306"/>
      <c r="U798" s="10"/>
      <c r="V798" s="10"/>
      <c r="W798" s="10"/>
      <c r="X798" s="10"/>
      <c r="Y798" s="10"/>
      <c r="Z798" s="10"/>
      <c r="AA798" s="10"/>
      <c r="AB798" s="10"/>
    </row>
    <row r="799" spans="1:28" ht="14.25" customHeight="1">
      <c r="A799" s="1253" t="str">
        <f>A798</f>
        <v/>
      </c>
      <c r="B799" s="57"/>
      <c r="C799" s="2146"/>
      <c r="D799" s="2148"/>
      <c r="E799" s="2146"/>
      <c r="F799" s="234"/>
      <c r="G799" s="1666">
        <f>Import!Q1498</f>
        <v>0</v>
      </c>
      <c r="H799" s="234"/>
      <c r="I799" s="234"/>
      <c r="J799" s="234"/>
      <c r="K799" s="234"/>
      <c r="L799" s="10"/>
      <c r="M799" s="10"/>
      <c r="N799" s="397"/>
      <c r="O799" s="233"/>
      <c r="P799" s="419"/>
      <c r="Q799" s="10"/>
      <c r="R799" s="306"/>
      <c r="S799" s="306"/>
      <c r="T799" s="306"/>
      <c r="U799" s="10"/>
      <c r="V799" s="10"/>
      <c r="W799" s="10"/>
      <c r="X799" s="10"/>
      <c r="Y799" s="10"/>
      <c r="Z799" s="10"/>
      <c r="AA799" s="10"/>
      <c r="AB799" s="10"/>
    </row>
    <row r="800" spans="1:28" ht="24.75" customHeight="1">
      <c r="A800" s="1253" t="str">
        <f>IF(E800&gt;0,"Wypełnione","")</f>
        <v/>
      </c>
      <c r="B800" s="57"/>
      <c r="C800" s="2145">
        <f>'Og s3a'!C1511</f>
        <v>0</v>
      </c>
      <c r="D800" s="2147">
        <f>'Og s3a'!E1511</f>
        <v>0</v>
      </c>
      <c r="E800" s="2145">
        <f>'Og s3a'!F1511</f>
        <v>0</v>
      </c>
      <c r="F800" s="435">
        <f>O800</f>
        <v>0</v>
      </c>
      <c r="G800" s="435">
        <f t="shared" si="11"/>
        <v>0</v>
      </c>
      <c r="H800" s="236"/>
      <c r="I800" s="236"/>
      <c r="J800" s="236"/>
      <c r="K800" s="236"/>
      <c r="L800" s="10"/>
      <c r="M800" s="10"/>
      <c r="N800" s="396">
        <f>'Og s3a'!G1511</f>
        <v>0</v>
      </c>
      <c r="O800" s="237">
        <f>'Og s3a'!H1511</f>
        <v>0</v>
      </c>
      <c r="P800" s="398">
        <f>'Og s3a'!D1511</f>
        <v>0</v>
      </c>
      <c r="Q800" s="10"/>
      <c r="R800" s="306"/>
      <c r="S800" s="306"/>
      <c r="T800" s="306"/>
      <c r="U800" s="10"/>
      <c r="V800" s="10"/>
      <c r="W800" s="10"/>
      <c r="X800" s="10"/>
      <c r="Y800" s="10"/>
      <c r="Z800" s="10"/>
      <c r="AA800" s="10"/>
      <c r="AB800" s="10"/>
    </row>
    <row r="801" spans="1:28" ht="14.25" customHeight="1">
      <c r="A801" s="1253" t="str">
        <f>A800</f>
        <v/>
      </c>
      <c r="B801" s="57"/>
      <c r="C801" s="2146"/>
      <c r="D801" s="2148"/>
      <c r="E801" s="2146"/>
      <c r="F801" s="234"/>
      <c r="G801" s="1666">
        <f>Import!Q1500</f>
        <v>0</v>
      </c>
      <c r="H801" s="234"/>
      <c r="I801" s="234"/>
      <c r="J801" s="234"/>
      <c r="K801" s="234"/>
      <c r="L801" s="10"/>
      <c r="M801" s="10"/>
      <c r="N801" s="397"/>
      <c r="O801" s="233"/>
      <c r="P801" s="419"/>
      <c r="Q801" s="10"/>
      <c r="R801" s="306"/>
      <c r="S801" s="306"/>
      <c r="T801" s="306"/>
      <c r="U801" s="10"/>
      <c r="V801" s="10"/>
      <c r="W801" s="10"/>
      <c r="X801" s="10"/>
      <c r="Y801" s="10"/>
      <c r="Z801" s="10"/>
      <c r="AA801" s="10"/>
      <c r="AB801" s="10"/>
    </row>
    <row r="802" spans="1:28" ht="24.75" customHeight="1">
      <c r="A802" s="1253" t="str">
        <f>IF(E802&gt;0,"Wypełnione","")</f>
        <v/>
      </c>
      <c r="B802" s="57"/>
      <c r="C802" s="2145">
        <f>'Og s3a'!C1513</f>
        <v>0</v>
      </c>
      <c r="D802" s="2147">
        <f>'Og s3a'!E1513</f>
        <v>0</v>
      </c>
      <c r="E802" s="2145">
        <f>'Og s3a'!F1513</f>
        <v>0</v>
      </c>
      <c r="F802" s="435">
        <f>O802</f>
        <v>0</v>
      </c>
      <c r="G802" s="435">
        <f t="shared" si="11"/>
        <v>0</v>
      </c>
      <c r="H802" s="236"/>
      <c r="I802" s="236"/>
      <c r="J802" s="236"/>
      <c r="K802" s="236"/>
      <c r="L802" s="10"/>
      <c r="M802" s="10"/>
      <c r="N802" s="396">
        <f>'Og s3a'!G1513</f>
        <v>0</v>
      </c>
      <c r="O802" s="237">
        <f>'Og s3a'!H1513</f>
        <v>0</v>
      </c>
      <c r="P802" s="398">
        <f>'Og s3a'!D1513</f>
        <v>0</v>
      </c>
      <c r="Q802" s="10"/>
      <c r="R802" s="306"/>
      <c r="S802" s="306"/>
      <c r="T802" s="306"/>
      <c r="U802" s="10"/>
      <c r="V802" s="10"/>
      <c r="W802" s="10"/>
      <c r="X802" s="10"/>
      <c r="Y802" s="10"/>
      <c r="Z802" s="10"/>
      <c r="AA802" s="10"/>
      <c r="AB802" s="10"/>
    </row>
    <row r="803" spans="1:28" ht="14.25" customHeight="1">
      <c r="A803" s="1253" t="str">
        <f>A802</f>
        <v/>
      </c>
      <c r="B803" s="57"/>
      <c r="C803" s="2146"/>
      <c r="D803" s="2148"/>
      <c r="E803" s="2146"/>
      <c r="F803" s="234"/>
      <c r="G803" s="1666">
        <f>Import!Q1502</f>
        <v>0</v>
      </c>
      <c r="H803" s="234"/>
      <c r="I803" s="234"/>
      <c r="J803" s="234"/>
      <c r="K803" s="234"/>
      <c r="L803" s="10"/>
      <c r="M803" s="10"/>
      <c r="N803" s="397"/>
      <c r="O803" s="233"/>
      <c r="P803" s="419"/>
      <c r="Q803" s="10"/>
      <c r="R803" s="306"/>
      <c r="S803" s="306"/>
      <c r="T803" s="306"/>
      <c r="U803" s="10"/>
      <c r="V803" s="10"/>
      <c r="W803" s="10"/>
      <c r="X803" s="10"/>
      <c r="Y803" s="10"/>
      <c r="Z803" s="10"/>
      <c r="AA803" s="10"/>
      <c r="AB803" s="10"/>
    </row>
    <row r="804" spans="1:28" ht="24.75" customHeight="1">
      <c r="A804" s="1253" t="str">
        <f>IF(E804&gt;0,"Wypełnione","")</f>
        <v/>
      </c>
      <c r="B804" s="57"/>
      <c r="C804" s="2145">
        <f>'Og s3a'!C1515</f>
        <v>0</v>
      </c>
      <c r="D804" s="2147">
        <f>'Og s3a'!E1515</f>
        <v>0</v>
      </c>
      <c r="E804" s="2145">
        <f>'Og s3a'!F1515</f>
        <v>0</v>
      </c>
      <c r="F804" s="435">
        <f>O804</f>
        <v>0</v>
      </c>
      <c r="G804" s="435">
        <f t="shared" si="11"/>
        <v>0</v>
      </c>
      <c r="H804" s="236"/>
      <c r="I804" s="236"/>
      <c r="J804" s="236"/>
      <c r="K804" s="236"/>
      <c r="L804" s="10"/>
      <c r="M804" s="10"/>
      <c r="N804" s="396">
        <f>'Og s3a'!G1515</f>
        <v>0</v>
      </c>
      <c r="O804" s="237">
        <f>'Og s3a'!H1515</f>
        <v>0</v>
      </c>
      <c r="P804" s="398">
        <f>'Og s3a'!D1515</f>
        <v>0</v>
      </c>
      <c r="Q804" s="10"/>
      <c r="R804" s="306"/>
      <c r="S804" s="306"/>
      <c r="T804" s="306"/>
      <c r="U804" s="10"/>
      <c r="V804" s="10"/>
      <c r="W804" s="10"/>
      <c r="X804" s="10"/>
      <c r="Y804" s="10"/>
      <c r="Z804" s="10"/>
      <c r="AA804" s="10"/>
      <c r="AB804" s="10"/>
    </row>
    <row r="805" spans="1:28" ht="14.25" customHeight="1">
      <c r="A805" s="1253" t="str">
        <f>A804</f>
        <v/>
      </c>
      <c r="B805" s="57"/>
      <c r="C805" s="2146"/>
      <c r="D805" s="2148"/>
      <c r="E805" s="2146"/>
      <c r="F805" s="234"/>
      <c r="G805" s="1666">
        <f>Import!Q1504</f>
        <v>0</v>
      </c>
      <c r="H805" s="234"/>
      <c r="I805" s="234"/>
      <c r="J805" s="234"/>
      <c r="K805" s="234"/>
      <c r="L805" s="10"/>
      <c r="M805" s="10"/>
      <c r="N805" s="397"/>
      <c r="O805" s="233"/>
      <c r="P805" s="419"/>
      <c r="Q805" s="10"/>
      <c r="R805" s="306"/>
      <c r="S805" s="306"/>
      <c r="T805" s="306"/>
      <c r="U805" s="10"/>
      <c r="V805" s="10"/>
      <c r="W805" s="10"/>
      <c r="X805" s="10"/>
      <c r="Y805" s="10"/>
      <c r="Z805" s="10"/>
      <c r="AA805" s="10"/>
      <c r="AB805" s="10"/>
    </row>
    <row r="806" spans="1:28" ht="24.75" customHeight="1">
      <c r="A806" s="1253" t="str">
        <f>IF(E806&gt;0,"Wypełnione","")</f>
        <v/>
      </c>
      <c r="B806" s="57"/>
      <c r="C806" s="2145">
        <f>'Og s3a'!C1517</f>
        <v>0</v>
      </c>
      <c r="D806" s="2147">
        <f>'Og s3a'!E1517</f>
        <v>0</v>
      </c>
      <c r="E806" s="2145">
        <f>'Og s3a'!F1517</f>
        <v>0</v>
      </c>
      <c r="F806" s="435">
        <f>O806</f>
        <v>0</v>
      </c>
      <c r="G806" s="435">
        <f t="shared" si="11"/>
        <v>0</v>
      </c>
      <c r="H806" s="236"/>
      <c r="I806" s="236"/>
      <c r="J806" s="236"/>
      <c r="K806" s="236"/>
      <c r="L806" s="10"/>
      <c r="M806" s="10"/>
      <c r="N806" s="396">
        <f>'Og s3a'!G1517</f>
        <v>0</v>
      </c>
      <c r="O806" s="237">
        <f>'Og s3a'!H1517</f>
        <v>0</v>
      </c>
      <c r="P806" s="398">
        <f>'Og s3a'!D1517</f>
        <v>0</v>
      </c>
      <c r="Q806" s="10"/>
      <c r="R806" s="306"/>
      <c r="S806" s="306"/>
      <c r="T806" s="306"/>
      <c r="U806" s="10"/>
      <c r="V806" s="10"/>
      <c r="W806" s="10"/>
      <c r="X806" s="10"/>
      <c r="Y806" s="10"/>
      <c r="Z806" s="10"/>
      <c r="AA806" s="10"/>
      <c r="AB806" s="10"/>
    </row>
    <row r="807" spans="1:28" ht="14.25" customHeight="1">
      <c r="A807" s="1253" t="str">
        <f>A806</f>
        <v/>
      </c>
      <c r="B807" s="57"/>
      <c r="C807" s="2146"/>
      <c r="D807" s="2148"/>
      <c r="E807" s="2146"/>
      <c r="F807" s="234"/>
      <c r="G807" s="1666">
        <f>Import!Q1506</f>
        <v>0</v>
      </c>
      <c r="H807" s="234"/>
      <c r="I807" s="234"/>
      <c r="J807" s="234"/>
      <c r="K807" s="234"/>
      <c r="L807" s="10"/>
      <c r="M807" s="10"/>
      <c r="N807" s="397"/>
      <c r="O807" s="233"/>
      <c r="P807" s="419"/>
      <c r="Q807" s="10"/>
      <c r="R807" s="306"/>
      <c r="S807" s="306"/>
      <c r="T807" s="306"/>
      <c r="U807" s="10"/>
      <c r="V807" s="10"/>
      <c r="W807" s="10"/>
      <c r="X807" s="10"/>
      <c r="Y807" s="10"/>
      <c r="Z807" s="10"/>
      <c r="AA807" s="10"/>
      <c r="AB807" s="10"/>
    </row>
    <row r="808" spans="1:28" ht="24.75" customHeight="1">
      <c r="A808" s="1253" t="str">
        <f>IF(E808&gt;0,"Wypełnione","")</f>
        <v/>
      </c>
      <c r="B808" s="57"/>
      <c r="C808" s="2145">
        <f>'Og s3a'!C1519</f>
        <v>0</v>
      </c>
      <c r="D808" s="2147">
        <f>'Og s3a'!E1519</f>
        <v>0</v>
      </c>
      <c r="E808" s="2145">
        <f>'Og s3a'!F1519</f>
        <v>0</v>
      </c>
      <c r="F808" s="435">
        <f>O808</f>
        <v>0</v>
      </c>
      <c r="G808" s="435">
        <f t="shared" ref="G808:G870" si="12">P808</f>
        <v>0</v>
      </c>
      <c r="H808" s="236"/>
      <c r="I808" s="236"/>
      <c r="J808" s="236"/>
      <c r="K808" s="236"/>
      <c r="L808" s="10"/>
      <c r="M808" s="10"/>
      <c r="N808" s="396">
        <f>'Og s3a'!G1519</f>
        <v>0</v>
      </c>
      <c r="O808" s="237">
        <f>'Og s3a'!H1519</f>
        <v>0</v>
      </c>
      <c r="P808" s="398">
        <f>'Og s3a'!D1519</f>
        <v>0</v>
      </c>
      <c r="Q808" s="10"/>
      <c r="R808" s="306"/>
      <c r="S808" s="306"/>
      <c r="T808" s="306"/>
      <c r="U808" s="10"/>
      <c r="V808" s="10"/>
      <c r="W808" s="10"/>
      <c r="X808" s="10"/>
      <c r="Y808" s="10"/>
      <c r="Z808" s="10"/>
      <c r="AA808" s="10"/>
      <c r="AB808" s="10"/>
    </row>
    <row r="809" spans="1:28" ht="14.25" customHeight="1">
      <c r="A809" s="1253" t="str">
        <f>A808</f>
        <v/>
      </c>
      <c r="B809" s="57"/>
      <c r="C809" s="2146"/>
      <c r="D809" s="2148"/>
      <c r="E809" s="2146"/>
      <c r="F809" s="234"/>
      <c r="G809" s="1666">
        <f>Import!Q1508</f>
        <v>0</v>
      </c>
      <c r="H809" s="234"/>
      <c r="I809" s="234"/>
      <c r="J809" s="234"/>
      <c r="K809" s="234"/>
      <c r="L809" s="10"/>
      <c r="M809" s="10"/>
      <c r="N809" s="397"/>
      <c r="O809" s="233"/>
      <c r="P809" s="419"/>
      <c r="Q809" s="10"/>
      <c r="R809" s="306"/>
      <c r="S809" s="306"/>
      <c r="T809" s="306"/>
      <c r="U809" s="10"/>
      <c r="V809" s="10"/>
      <c r="W809" s="10"/>
      <c r="X809" s="10"/>
      <c r="Y809" s="10"/>
      <c r="Z809" s="10"/>
      <c r="AA809" s="10"/>
      <c r="AB809" s="10"/>
    </row>
    <row r="810" spans="1:28" ht="24.75" customHeight="1">
      <c r="A810" s="1253" t="str">
        <f>IF(E810&gt;0,"Wypełnione","")</f>
        <v/>
      </c>
      <c r="B810" s="57"/>
      <c r="C810" s="2145">
        <f>'Og s3a'!C1521</f>
        <v>0</v>
      </c>
      <c r="D810" s="2147">
        <f>'Og s3a'!E1521</f>
        <v>0</v>
      </c>
      <c r="E810" s="2145">
        <f>'Og s3a'!F1521</f>
        <v>0</v>
      </c>
      <c r="F810" s="435">
        <f>O810</f>
        <v>0</v>
      </c>
      <c r="G810" s="435">
        <f t="shared" si="12"/>
        <v>0</v>
      </c>
      <c r="H810" s="236"/>
      <c r="I810" s="236"/>
      <c r="J810" s="236"/>
      <c r="K810" s="236"/>
      <c r="L810" s="10"/>
      <c r="M810" s="10"/>
      <c r="N810" s="396">
        <f>'Og s3a'!G1521</f>
        <v>0</v>
      </c>
      <c r="O810" s="237">
        <f>'Og s3a'!H1521</f>
        <v>0</v>
      </c>
      <c r="P810" s="398">
        <f>'Og s3a'!D1521</f>
        <v>0</v>
      </c>
      <c r="Q810" s="10"/>
      <c r="R810" s="306"/>
      <c r="S810" s="306"/>
      <c r="T810" s="306"/>
      <c r="U810" s="10"/>
      <c r="V810" s="10"/>
      <c r="W810" s="10"/>
      <c r="X810" s="10"/>
      <c r="Y810" s="10"/>
      <c r="Z810" s="10"/>
      <c r="AA810" s="10"/>
      <c r="AB810" s="10"/>
    </row>
    <row r="811" spans="1:28" ht="14.25" customHeight="1">
      <c r="A811" s="1253" t="str">
        <f>A810</f>
        <v/>
      </c>
      <c r="B811" s="57"/>
      <c r="C811" s="2146"/>
      <c r="D811" s="2148"/>
      <c r="E811" s="2146"/>
      <c r="F811" s="234"/>
      <c r="G811" s="1666">
        <f>Import!Q1510</f>
        <v>0</v>
      </c>
      <c r="H811" s="234"/>
      <c r="I811" s="234"/>
      <c r="J811" s="234"/>
      <c r="K811" s="234"/>
      <c r="L811" s="10"/>
      <c r="M811" s="10"/>
      <c r="N811" s="397"/>
      <c r="O811" s="233"/>
      <c r="P811" s="419"/>
      <c r="Q811" s="10"/>
      <c r="R811" s="306"/>
      <c r="S811" s="306"/>
      <c r="T811" s="306"/>
      <c r="U811" s="10"/>
      <c r="V811" s="10"/>
      <c r="W811" s="10"/>
      <c r="X811" s="10"/>
      <c r="Y811" s="10"/>
      <c r="Z811" s="10"/>
      <c r="AA811" s="10"/>
      <c r="AB811" s="10"/>
    </row>
    <row r="812" spans="1:28" ht="24.75" customHeight="1">
      <c r="A812" s="1253" t="str">
        <f>IF(E812&gt;0,"Wypełnione","")</f>
        <v/>
      </c>
      <c r="B812" s="57"/>
      <c r="C812" s="2145">
        <f>'Og s3a'!C1523</f>
        <v>0</v>
      </c>
      <c r="D812" s="2147">
        <f>'Og s3a'!E1523</f>
        <v>0</v>
      </c>
      <c r="E812" s="2145">
        <f>'Og s3a'!F1523</f>
        <v>0</v>
      </c>
      <c r="F812" s="435">
        <f>O812</f>
        <v>0</v>
      </c>
      <c r="G812" s="435">
        <f t="shared" si="12"/>
        <v>0</v>
      </c>
      <c r="H812" s="236"/>
      <c r="I812" s="236"/>
      <c r="J812" s="236"/>
      <c r="K812" s="236"/>
      <c r="L812" s="10"/>
      <c r="M812" s="10"/>
      <c r="N812" s="396">
        <f>'Og s3a'!G1523</f>
        <v>0</v>
      </c>
      <c r="O812" s="237">
        <f>'Og s3a'!H1523</f>
        <v>0</v>
      </c>
      <c r="P812" s="398">
        <f>'Og s3a'!D1523</f>
        <v>0</v>
      </c>
      <c r="Q812" s="10"/>
      <c r="R812" s="306"/>
      <c r="S812" s="306"/>
      <c r="T812" s="306"/>
      <c r="U812" s="10"/>
      <c r="V812" s="10"/>
      <c r="W812" s="10"/>
      <c r="X812" s="10"/>
      <c r="Y812" s="10"/>
      <c r="Z812" s="10"/>
      <c r="AA812" s="10"/>
      <c r="AB812" s="10"/>
    </row>
    <row r="813" spans="1:28" ht="14.25" customHeight="1">
      <c r="A813" s="1253" t="str">
        <f>A812</f>
        <v/>
      </c>
      <c r="B813" s="57"/>
      <c r="C813" s="2146"/>
      <c r="D813" s="2148"/>
      <c r="E813" s="2146"/>
      <c r="F813" s="234"/>
      <c r="G813" s="1666">
        <f>Import!Q1512</f>
        <v>0</v>
      </c>
      <c r="H813" s="234"/>
      <c r="I813" s="234"/>
      <c r="J813" s="234"/>
      <c r="K813" s="234"/>
      <c r="L813" s="10"/>
      <c r="M813" s="10"/>
      <c r="N813" s="397"/>
      <c r="O813" s="233"/>
      <c r="P813" s="419"/>
      <c r="Q813" s="10"/>
      <c r="R813" s="306"/>
      <c r="S813" s="306"/>
      <c r="T813" s="306"/>
      <c r="U813" s="10"/>
      <c r="V813" s="10"/>
      <c r="W813" s="10"/>
      <c r="X813" s="10"/>
      <c r="Y813" s="10"/>
      <c r="Z813" s="10"/>
      <c r="AA813" s="10"/>
      <c r="AB813" s="10"/>
    </row>
    <row r="814" spans="1:28" ht="24.75" customHeight="1">
      <c r="A814" s="1253" t="str">
        <f>IF(E814&gt;0,"Wypełnione","")</f>
        <v/>
      </c>
      <c r="B814" s="57"/>
      <c r="C814" s="2145">
        <f>'Og s3a'!C1525</f>
        <v>0</v>
      </c>
      <c r="D814" s="2147">
        <f>'Og s3a'!E1525</f>
        <v>0</v>
      </c>
      <c r="E814" s="2145">
        <f>'Og s3a'!F1525</f>
        <v>0</v>
      </c>
      <c r="F814" s="435">
        <f>O814</f>
        <v>0</v>
      </c>
      <c r="G814" s="435">
        <f t="shared" si="12"/>
        <v>0</v>
      </c>
      <c r="H814" s="236"/>
      <c r="I814" s="236"/>
      <c r="J814" s="236"/>
      <c r="K814" s="236"/>
      <c r="L814" s="10"/>
      <c r="M814" s="10"/>
      <c r="N814" s="396">
        <f>'Og s3a'!G1525</f>
        <v>0</v>
      </c>
      <c r="O814" s="237">
        <f>'Og s3a'!H1525</f>
        <v>0</v>
      </c>
      <c r="P814" s="398">
        <f>'Og s3a'!D1525</f>
        <v>0</v>
      </c>
      <c r="Q814" s="10"/>
      <c r="R814" s="306"/>
      <c r="S814" s="306"/>
      <c r="T814" s="306"/>
      <c r="U814" s="10"/>
      <c r="V814" s="10"/>
      <c r="W814" s="10"/>
      <c r="X814" s="10"/>
      <c r="Y814" s="10"/>
      <c r="Z814" s="10"/>
      <c r="AA814" s="10"/>
      <c r="AB814" s="10"/>
    </row>
    <row r="815" spans="1:28" ht="14.25" customHeight="1">
      <c r="A815" s="1253" t="str">
        <f>A814</f>
        <v/>
      </c>
      <c r="B815" s="57"/>
      <c r="C815" s="2146"/>
      <c r="D815" s="2148"/>
      <c r="E815" s="2146"/>
      <c r="F815" s="234"/>
      <c r="G815" s="1666">
        <f>Import!Q1514</f>
        <v>0</v>
      </c>
      <c r="H815" s="234"/>
      <c r="I815" s="234"/>
      <c r="J815" s="234"/>
      <c r="K815" s="234"/>
      <c r="L815" s="10"/>
      <c r="M815" s="10"/>
      <c r="N815" s="397"/>
      <c r="O815" s="233"/>
      <c r="P815" s="419"/>
      <c r="Q815" s="10"/>
      <c r="R815" s="306"/>
      <c r="S815" s="306"/>
      <c r="T815" s="306"/>
      <c r="U815" s="10"/>
      <c r="V815" s="10"/>
      <c r="W815" s="10"/>
      <c r="X815" s="10"/>
      <c r="Y815" s="10"/>
      <c r="Z815" s="10"/>
      <c r="AA815" s="10"/>
      <c r="AB815" s="10"/>
    </row>
    <row r="816" spans="1:28" ht="24.75" customHeight="1">
      <c r="A816" s="1253" t="str">
        <f>IF(E816&gt;0,"Wypełnione","")</f>
        <v/>
      </c>
      <c r="B816" s="57"/>
      <c r="C816" s="2145">
        <f>'Og s3a'!C1527</f>
        <v>0</v>
      </c>
      <c r="D816" s="2147">
        <f>'Og s3a'!E1527</f>
        <v>0</v>
      </c>
      <c r="E816" s="2145">
        <f>'Og s3a'!F1527</f>
        <v>0</v>
      </c>
      <c r="F816" s="435">
        <f>O816</f>
        <v>0</v>
      </c>
      <c r="G816" s="435">
        <f t="shared" si="12"/>
        <v>0</v>
      </c>
      <c r="H816" s="236"/>
      <c r="I816" s="236"/>
      <c r="J816" s="236"/>
      <c r="K816" s="236"/>
      <c r="L816" s="10"/>
      <c r="M816" s="10"/>
      <c r="N816" s="396">
        <f>'Og s3a'!G1527</f>
        <v>0</v>
      </c>
      <c r="O816" s="237">
        <f>'Og s3a'!H1527</f>
        <v>0</v>
      </c>
      <c r="P816" s="398">
        <f>'Og s3a'!D1527</f>
        <v>0</v>
      </c>
      <c r="Q816" s="10"/>
      <c r="R816" s="306"/>
      <c r="S816" s="306"/>
      <c r="T816" s="306"/>
      <c r="U816" s="10"/>
      <c r="V816" s="10"/>
      <c r="W816" s="10"/>
      <c r="X816" s="10"/>
      <c r="Y816" s="10"/>
      <c r="Z816" s="10"/>
      <c r="AA816" s="10"/>
      <c r="AB816" s="10"/>
    </row>
    <row r="817" spans="1:28" ht="14.25" customHeight="1">
      <c r="A817" s="1253" t="str">
        <f>A816</f>
        <v/>
      </c>
      <c r="B817" s="57"/>
      <c r="C817" s="2146"/>
      <c r="D817" s="2148"/>
      <c r="E817" s="2146"/>
      <c r="F817" s="234"/>
      <c r="G817" s="1666">
        <f>Import!Q1516</f>
        <v>0</v>
      </c>
      <c r="H817" s="234"/>
      <c r="I817" s="234"/>
      <c r="J817" s="234"/>
      <c r="K817" s="234"/>
      <c r="L817" s="10"/>
      <c r="M817" s="10"/>
      <c r="N817" s="397"/>
      <c r="O817" s="233"/>
      <c r="P817" s="419"/>
      <c r="Q817" s="10"/>
      <c r="R817" s="306"/>
      <c r="S817" s="306"/>
      <c r="T817" s="306"/>
      <c r="U817" s="10"/>
      <c r="V817" s="10"/>
      <c r="W817" s="10"/>
      <c r="X817" s="10"/>
      <c r="Y817" s="10"/>
      <c r="Z817" s="10"/>
      <c r="AA817" s="10"/>
      <c r="AB817" s="10"/>
    </row>
    <row r="818" spans="1:28" ht="24.75" customHeight="1">
      <c r="A818" s="1253" t="str">
        <f>IF(E818&gt;0,"Wypełnione","")</f>
        <v/>
      </c>
      <c r="B818" s="57"/>
      <c r="C818" s="2145">
        <f>'Og s3a'!C1529</f>
        <v>0</v>
      </c>
      <c r="D818" s="2147">
        <f>'Og s3a'!E1529</f>
        <v>0</v>
      </c>
      <c r="E818" s="2145">
        <f>'Og s3a'!F1529</f>
        <v>0</v>
      </c>
      <c r="F818" s="435">
        <f>O818</f>
        <v>0</v>
      </c>
      <c r="G818" s="435">
        <f t="shared" si="12"/>
        <v>0</v>
      </c>
      <c r="H818" s="236"/>
      <c r="I818" s="236"/>
      <c r="J818" s="236"/>
      <c r="K818" s="236"/>
      <c r="L818" s="10"/>
      <c r="M818" s="10"/>
      <c r="N818" s="396">
        <f>'Og s3a'!G1529</f>
        <v>0</v>
      </c>
      <c r="O818" s="237">
        <f>'Og s3a'!H1529</f>
        <v>0</v>
      </c>
      <c r="P818" s="398">
        <f>'Og s3a'!D1529</f>
        <v>0</v>
      </c>
      <c r="Q818" s="10"/>
      <c r="R818" s="306"/>
      <c r="S818" s="306"/>
      <c r="T818" s="306"/>
      <c r="U818" s="10"/>
      <c r="V818" s="10"/>
      <c r="W818" s="10"/>
      <c r="X818" s="10"/>
      <c r="Y818" s="10"/>
      <c r="Z818" s="10"/>
      <c r="AA818" s="10"/>
      <c r="AB818" s="10"/>
    </row>
    <row r="819" spans="1:28" ht="14.25" customHeight="1">
      <c r="A819" s="1253" t="str">
        <f>A818</f>
        <v/>
      </c>
      <c r="B819" s="57"/>
      <c r="C819" s="2146"/>
      <c r="D819" s="2148"/>
      <c r="E819" s="2146"/>
      <c r="F819" s="234"/>
      <c r="G819" s="1666">
        <f>Import!Q1518</f>
        <v>0</v>
      </c>
      <c r="H819" s="234"/>
      <c r="I819" s="234"/>
      <c r="J819" s="234"/>
      <c r="K819" s="234"/>
      <c r="L819" s="10"/>
      <c r="M819" s="10"/>
      <c r="N819" s="397"/>
      <c r="O819" s="233"/>
      <c r="P819" s="419"/>
      <c r="Q819" s="10"/>
      <c r="R819" s="306"/>
      <c r="S819" s="306"/>
      <c r="T819" s="306"/>
      <c r="U819" s="10"/>
      <c r="V819" s="10"/>
      <c r="W819" s="10"/>
      <c r="X819" s="10"/>
      <c r="Y819" s="10"/>
      <c r="Z819" s="10"/>
      <c r="AA819" s="10"/>
      <c r="AB819" s="10"/>
    </row>
    <row r="820" spans="1:28" ht="24.75" customHeight="1">
      <c r="A820" s="1253" t="str">
        <f>IF(E820&gt;0,"Wypełnione","")</f>
        <v/>
      </c>
      <c r="B820" s="57"/>
      <c r="C820" s="2145">
        <f>'Og s3a'!C1531</f>
        <v>0</v>
      </c>
      <c r="D820" s="2147">
        <f>'Og s3a'!E1531</f>
        <v>0</v>
      </c>
      <c r="E820" s="2145">
        <f>'Og s3a'!F1531</f>
        <v>0</v>
      </c>
      <c r="F820" s="435">
        <f>O820</f>
        <v>0</v>
      </c>
      <c r="G820" s="435">
        <f t="shared" si="12"/>
        <v>0</v>
      </c>
      <c r="H820" s="236"/>
      <c r="I820" s="236"/>
      <c r="J820" s="236"/>
      <c r="K820" s="236"/>
      <c r="L820" s="10"/>
      <c r="M820" s="10"/>
      <c r="N820" s="396">
        <f>'Og s3a'!G1531</f>
        <v>0</v>
      </c>
      <c r="O820" s="237">
        <f>'Og s3a'!H1531</f>
        <v>0</v>
      </c>
      <c r="P820" s="398">
        <f>'Og s3a'!D1531</f>
        <v>0</v>
      </c>
      <c r="Q820" s="10"/>
      <c r="R820" s="306"/>
      <c r="S820" s="306"/>
      <c r="T820" s="306"/>
      <c r="U820" s="10"/>
      <c r="V820" s="10"/>
      <c r="W820" s="10"/>
      <c r="X820" s="10"/>
      <c r="Y820" s="10"/>
      <c r="Z820" s="10"/>
      <c r="AA820" s="10"/>
      <c r="AB820" s="10"/>
    </row>
    <row r="821" spans="1:28" ht="14.25" customHeight="1">
      <c r="A821" s="1253" t="str">
        <f>A820</f>
        <v/>
      </c>
      <c r="B821" s="57"/>
      <c r="C821" s="2146"/>
      <c r="D821" s="2148"/>
      <c r="E821" s="2146"/>
      <c r="F821" s="234"/>
      <c r="G821" s="1666">
        <f>Import!Q1520</f>
        <v>0</v>
      </c>
      <c r="H821" s="234"/>
      <c r="I821" s="234"/>
      <c r="J821" s="234"/>
      <c r="K821" s="234"/>
      <c r="L821" s="10"/>
      <c r="M821" s="10"/>
      <c r="N821" s="397"/>
      <c r="O821" s="233"/>
      <c r="P821" s="419"/>
      <c r="Q821" s="10"/>
      <c r="R821" s="306"/>
      <c r="S821" s="306"/>
      <c r="T821" s="306"/>
      <c r="U821" s="10"/>
      <c r="V821" s="10"/>
      <c r="W821" s="10"/>
      <c r="X821" s="10"/>
      <c r="Y821" s="10"/>
      <c r="Z821" s="10"/>
      <c r="AA821" s="10"/>
      <c r="AB821" s="10"/>
    </row>
    <row r="822" spans="1:28" ht="24.75" customHeight="1">
      <c r="A822" s="1253" t="str">
        <f>IF(E822&gt;0,"Wypełnione","")</f>
        <v/>
      </c>
      <c r="B822" s="57"/>
      <c r="C822" s="2145">
        <f>'Og s3a'!C1533</f>
        <v>0</v>
      </c>
      <c r="D822" s="2147">
        <f>'Og s3a'!E1533</f>
        <v>0</v>
      </c>
      <c r="E822" s="2145">
        <f>'Og s3a'!F1533</f>
        <v>0</v>
      </c>
      <c r="F822" s="435">
        <f>O822</f>
        <v>0</v>
      </c>
      <c r="G822" s="435">
        <f t="shared" si="12"/>
        <v>0</v>
      </c>
      <c r="H822" s="236"/>
      <c r="I822" s="236"/>
      <c r="J822" s="236"/>
      <c r="K822" s="236"/>
      <c r="L822" s="10"/>
      <c r="M822" s="10"/>
      <c r="N822" s="396">
        <f>'Og s3a'!G1533</f>
        <v>0</v>
      </c>
      <c r="O822" s="237">
        <f>'Og s3a'!H1533</f>
        <v>0</v>
      </c>
      <c r="P822" s="398">
        <f>'Og s3a'!D1533</f>
        <v>0</v>
      </c>
      <c r="Q822" s="10"/>
      <c r="R822" s="306"/>
      <c r="S822" s="306"/>
      <c r="T822" s="306"/>
      <c r="U822" s="10"/>
      <c r="V822" s="10"/>
      <c r="W822" s="10"/>
      <c r="X822" s="10"/>
      <c r="Y822" s="10"/>
      <c r="Z822" s="10"/>
      <c r="AA822" s="10"/>
      <c r="AB822" s="10"/>
    </row>
    <row r="823" spans="1:28" ht="14.25" customHeight="1">
      <c r="A823" s="1253" t="str">
        <f>A822</f>
        <v/>
      </c>
      <c r="B823" s="57"/>
      <c r="C823" s="2146"/>
      <c r="D823" s="2148"/>
      <c r="E823" s="2146"/>
      <c r="F823" s="234"/>
      <c r="G823" s="1666">
        <f>Import!Q1522</f>
        <v>0</v>
      </c>
      <c r="H823" s="234"/>
      <c r="I823" s="234"/>
      <c r="J823" s="234"/>
      <c r="K823" s="234"/>
      <c r="L823" s="10"/>
      <c r="M823" s="10"/>
      <c r="N823" s="397"/>
      <c r="O823" s="233"/>
      <c r="P823" s="419"/>
      <c r="Q823" s="10"/>
      <c r="R823" s="306"/>
      <c r="S823" s="306"/>
      <c r="T823" s="306"/>
      <c r="U823" s="10"/>
      <c r="V823" s="10"/>
      <c r="W823" s="10"/>
      <c r="X823" s="10"/>
      <c r="Y823" s="10"/>
      <c r="Z823" s="10"/>
      <c r="AA823" s="10"/>
      <c r="AB823" s="10"/>
    </row>
    <row r="824" spans="1:28" ht="24.75" customHeight="1">
      <c r="A824" s="1253" t="str">
        <f>IF(E824&gt;0,"Wypełnione","")</f>
        <v/>
      </c>
      <c r="B824" s="57"/>
      <c r="C824" s="2145">
        <f>'Og s3a'!C1535</f>
        <v>0</v>
      </c>
      <c r="D824" s="2147">
        <f>'Og s3a'!E1535</f>
        <v>0</v>
      </c>
      <c r="E824" s="2145">
        <f>'Og s3a'!F1535</f>
        <v>0</v>
      </c>
      <c r="F824" s="435">
        <f>O824</f>
        <v>0</v>
      </c>
      <c r="G824" s="435">
        <f t="shared" si="12"/>
        <v>0</v>
      </c>
      <c r="H824" s="236"/>
      <c r="I824" s="236"/>
      <c r="J824" s="236"/>
      <c r="K824" s="236"/>
      <c r="L824" s="10"/>
      <c r="M824" s="10"/>
      <c r="N824" s="396">
        <f>'Og s3a'!G1535</f>
        <v>0</v>
      </c>
      <c r="O824" s="237">
        <f>'Og s3a'!H1535</f>
        <v>0</v>
      </c>
      <c r="P824" s="398">
        <f>'Og s3a'!D1535</f>
        <v>0</v>
      </c>
      <c r="Q824" s="10"/>
      <c r="R824" s="306"/>
      <c r="S824" s="306"/>
      <c r="T824" s="306"/>
      <c r="U824" s="10"/>
      <c r="V824" s="10"/>
      <c r="W824" s="10"/>
      <c r="X824" s="10"/>
      <c r="Y824" s="10"/>
      <c r="Z824" s="10"/>
      <c r="AA824" s="10"/>
      <c r="AB824" s="10"/>
    </row>
    <row r="825" spans="1:28" ht="14.25" customHeight="1">
      <c r="A825" s="1253" t="str">
        <f>A824</f>
        <v/>
      </c>
      <c r="B825" s="57"/>
      <c r="C825" s="2146"/>
      <c r="D825" s="2148"/>
      <c r="E825" s="2146"/>
      <c r="F825" s="234"/>
      <c r="G825" s="1666">
        <f>Import!Q1524</f>
        <v>0</v>
      </c>
      <c r="H825" s="234"/>
      <c r="I825" s="234"/>
      <c r="J825" s="234"/>
      <c r="K825" s="234"/>
      <c r="L825" s="10"/>
      <c r="M825" s="10"/>
      <c r="N825" s="397"/>
      <c r="O825" s="233"/>
      <c r="P825" s="419"/>
      <c r="Q825" s="10"/>
      <c r="R825" s="306"/>
      <c r="S825" s="306"/>
      <c r="T825" s="306"/>
      <c r="U825" s="10"/>
      <c r="V825" s="10"/>
      <c r="W825" s="10"/>
      <c r="X825" s="10"/>
      <c r="Y825" s="10"/>
      <c r="Z825" s="10"/>
      <c r="AA825" s="10"/>
      <c r="AB825" s="10"/>
    </row>
    <row r="826" spans="1:28" ht="24.75" customHeight="1">
      <c r="A826" s="1253" t="str">
        <f>IF(E826&gt;0,"Wypełnione","")</f>
        <v/>
      </c>
      <c r="B826" s="57"/>
      <c r="C826" s="2145">
        <f>'Og s3a'!C1537</f>
        <v>0</v>
      </c>
      <c r="D826" s="2147">
        <f>'Og s3a'!E1537</f>
        <v>0</v>
      </c>
      <c r="E826" s="2145">
        <f>'Og s3a'!F1537</f>
        <v>0</v>
      </c>
      <c r="F826" s="435">
        <f>O826</f>
        <v>0</v>
      </c>
      <c r="G826" s="435">
        <f t="shared" si="12"/>
        <v>0</v>
      </c>
      <c r="H826" s="236"/>
      <c r="I826" s="236"/>
      <c r="J826" s="236"/>
      <c r="K826" s="236"/>
      <c r="L826" s="10"/>
      <c r="M826" s="10"/>
      <c r="N826" s="396">
        <f>'Og s3a'!G1537</f>
        <v>0</v>
      </c>
      <c r="O826" s="237">
        <f>'Og s3a'!H1537</f>
        <v>0</v>
      </c>
      <c r="P826" s="398">
        <f>'Og s3a'!D1537</f>
        <v>0</v>
      </c>
      <c r="Q826" s="10"/>
      <c r="R826" s="306"/>
      <c r="S826" s="306"/>
      <c r="T826" s="306"/>
      <c r="U826" s="10"/>
      <c r="V826" s="10"/>
      <c r="W826" s="10"/>
      <c r="X826" s="10"/>
      <c r="Y826" s="10"/>
      <c r="Z826" s="10"/>
      <c r="AA826" s="10"/>
      <c r="AB826" s="10"/>
    </row>
    <row r="827" spans="1:28" ht="14.25" customHeight="1">
      <c r="A827" s="1253" t="str">
        <f>A826</f>
        <v/>
      </c>
      <c r="B827" s="57"/>
      <c r="C827" s="2146"/>
      <c r="D827" s="2148"/>
      <c r="E827" s="2146"/>
      <c r="F827" s="234"/>
      <c r="G827" s="1666">
        <f>Import!Q1526</f>
        <v>0</v>
      </c>
      <c r="H827" s="234"/>
      <c r="I827" s="234"/>
      <c r="J827" s="234"/>
      <c r="K827" s="234"/>
      <c r="L827" s="10"/>
      <c r="M827" s="10"/>
      <c r="N827" s="397"/>
      <c r="O827" s="233"/>
      <c r="P827" s="419"/>
      <c r="Q827" s="10"/>
      <c r="R827" s="306"/>
      <c r="S827" s="306"/>
      <c r="T827" s="306"/>
      <c r="U827" s="10"/>
      <c r="V827" s="10"/>
      <c r="W827" s="10"/>
      <c r="X827" s="10"/>
      <c r="Y827" s="10"/>
      <c r="Z827" s="10"/>
      <c r="AA827" s="10"/>
      <c r="AB827" s="10"/>
    </row>
    <row r="828" spans="1:28" ht="24.75" customHeight="1">
      <c r="A828" s="1253" t="str">
        <f>IF(E828&gt;0,"Wypełnione","")</f>
        <v/>
      </c>
      <c r="B828" s="57"/>
      <c r="C828" s="2145">
        <f>'Og s3a'!C1539</f>
        <v>0</v>
      </c>
      <c r="D828" s="2147">
        <f>'Og s3a'!E1539</f>
        <v>0</v>
      </c>
      <c r="E828" s="2145">
        <f>'Og s3a'!F1539</f>
        <v>0</v>
      </c>
      <c r="F828" s="435">
        <f>O828</f>
        <v>0</v>
      </c>
      <c r="G828" s="435">
        <f t="shared" si="12"/>
        <v>0</v>
      </c>
      <c r="H828" s="236"/>
      <c r="I828" s="236"/>
      <c r="J828" s="236"/>
      <c r="K828" s="236"/>
      <c r="L828" s="10"/>
      <c r="M828" s="10"/>
      <c r="N828" s="396">
        <f>'Og s3a'!G1539</f>
        <v>0</v>
      </c>
      <c r="O828" s="237">
        <f>'Og s3a'!H1539</f>
        <v>0</v>
      </c>
      <c r="P828" s="398">
        <f>'Og s3a'!D1539</f>
        <v>0</v>
      </c>
      <c r="Q828" s="10"/>
      <c r="R828" s="306"/>
      <c r="S828" s="306"/>
      <c r="T828" s="306"/>
      <c r="U828" s="10"/>
      <c r="V828" s="10"/>
      <c r="W828" s="10"/>
      <c r="X828" s="10"/>
      <c r="Y828" s="10"/>
      <c r="Z828" s="10"/>
      <c r="AA828" s="10"/>
      <c r="AB828" s="10"/>
    </row>
    <row r="829" spans="1:28" ht="14.25" customHeight="1">
      <c r="A829" s="1253" t="str">
        <f>A828</f>
        <v/>
      </c>
      <c r="B829" s="57"/>
      <c r="C829" s="2146"/>
      <c r="D829" s="2148"/>
      <c r="E829" s="2146"/>
      <c r="F829" s="234"/>
      <c r="G829" s="1666">
        <f>Import!Q1528</f>
        <v>0</v>
      </c>
      <c r="H829" s="234"/>
      <c r="I829" s="234"/>
      <c r="J829" s="234"/>
      <c r="K829" s="234"/>
      <c r="L829" s="10"/>
      <c r="M829" s="10"/>
      <c r="N829" s="397"/>
      <c r="O829" s="233"/>
      <c r="P829" s="419"/>
      <c r="Q829" s="10"/>
      <c r="R829" s="306"/>
      <c r="S829" s="306"/>
      <c r="T829" s="306"/>
      <c r="U829" s="10"/>
      <c r="V829" s="10"/>
      <c r="W829" s="10"/>
      <c r="X829" s="10"/>
      <c r="Y829" s="10"/>
      <c r="Z829" s="10"/>
      <c r="AA829" s="10"/>
      <c r="AB829" s="10"/>
    </row>
    <row r="830" spans="1:28" ht="24.75" customHeight="1">
      <c r="A830" s="1253" t="str">
        <f>IF(E830&gt;0,"Wypełnione","")</f>
        <v/>
      </c>
      <c r="B830" s="57"/>
      <c r="C830" s="2145">
        <f>'Og s3a'!C1541</f>
        <v>0</v>
      </c>
      <c r="D830" s="2147">
        <f>'Og s3a'!E1541</f>
        <v>0</v>
      </c>
      <c r="E830" s="2145">
        <f>'Og s3a'!F1541</f>
        <v>0</v>
      </c>
      <c r="F830" s="435">
        <f>O830</f>
        <v>0</v>
      </c>
      <c r="G830" s="435">
        <f t="shared" si="12"/>
        <v>0</v>
      </c>
      <c r="H830" s="236"/>
      <c r="I830" s="236"/>
      <c r="J830" s="236"/>
      <c r="K830" s="236"/>
      <c r="L830" s="10"/>
      <c r="M830" s="10"/>
      <c r="N830" s="396">
        <f>'Og s3a'!G1541</f>
        <v>0</v>
      </c>
      <c r="O830" s="237">
        <f>'Og s3a'!H1541</f>
        <v>0</v>
      </c>
      <c r="P830" s="398">
        <f>'Og s3a'!D1541</f>
        <v>0</v>
      </c>
      <c r="Q830" s="10"/>
      <c r="R830" s="306"/>
      <c r="S830" s="306"/>
      <c r="T830" s="306"/>
      <c r="U830" s="10"/>
      <c r="V830" s="10"/>
      <c r="W830" s="10"/>
      <c r="X830" s="10"/>
      <c r="Y830" s="10"/>
      <c r="Z830" s="10"/>
      <c r="AA830" s="10"/>
      <c r="AB830" s="10"/>
    </row>
    <row r="831" spans="1:28" ht="14.25" customHeight="1">
      <c r="A831" s="1253" t="str">
        <f>A830</f>
        <v/>
      </c>
      <c r="B831" s="57"/>
      <c r="C831" s="2146"/>
      <c r="D831" s="2148"/>
      <c r="E831" s="2146"/>
      <c r="F831" s="234"/>
      <c r="G831" s="1666">
        <f>Import!Q1530</f>
        <v>0</v>
      </c>
      <c r="H831" s="234"/>
      <c r="I831" s="234"/>
      <c r="J831" s="234"/>
      <c r="K831" s="234"/>
      <c r="L831" s="10"/>
      <c r="M831" s="10"/>
      <c r="N831" s="397"/>
      <c r="O831" s="233"/>
      <c r="P831" s="419"/>
      <c r="Q831" s="10"/>
      <c r="R831" s="306"/>
      <c r="S831" s="306"/>
      <c r="T831" s="306"/>
      <c r="U831" s="10"/>
      <c r="V831" s="10"/>
      <c r="W831" s="10"/>
      <c r="X831" s="10"/>
      <c r="Y831" s="10"/>
      <c r="Z831" s="10"/>
      <c r="AA831" s="10"/>
      <c r="AB831" s="10"/>
    </row>
    <row r="832" spans="1:28" ht="24.75" customHeight="1">
      <c r="A832" s="1253" t="str">
        <f>IF(E832&gt;0,"Wypełnione","")</f>
        <v/>
      </c>
      <c r="B832" s="57"/>
      <c r="C832" s="2145">
        <f>'Og s3a'!C1543</f>
        <v>0</v>
      </c>
      <c r="D832" s="2147">
        <f>'Og s3a'!E1543</f>
        <v>0</v>
      </c>
      <c r="E832" s="2145">
        <f>'Og s3a'!F1543</f>
        <v>0</v>
      </c>
      <c r="F832" s="435">
        <f>O832</f>
        <v>0</v>
      </c>
      <c r="G832" s="435">
        <f t="shared" si="12"/>
        <v>0</v>
      </c>
      <c r="H832" s="236"/>
      <c r="I832" s="236"/>
      <c r="J832" s="236"/>
      <c r="K832" s="236"/>
      <c r="L832" s="10"/>
      <c r="M832" s="10"/>
      <c r="N832" s="396">
        <f>'Og s3a'!G1543</f>
        <v>0</v>
      </c>
      <c r="O832" s="237">
        <f>'Og s3a'!H1543</f>
        <v>0</v>
      </c>
      <c r="P832" s="398">
        <f>'Og s3a'!D1543</f>
        <v>0</v>
      </c>
      <c r="Q832" s="10"/>
      <c r="R832" s="306"/>
      <c r="S832" s="306"/>
      <c r="T832" s="306"/>
      <c r="U832" s="10"/>
      <c r="V832" s="10"/>
      <c r="W832" s="10"/>
      <c r="X832" s="10"/>
      <c r="Y832" s="10"/>
      <c r="Z832" s="10"/>
      <c r="AA832" s="10"/>
      <c r="AB832" s="10"/>
    </row>
    <row r="833" spans="1:28" ht="14.25" customHeight="1">
      <c r="A833" s="1253" t="str">
        <f>A832</f>
        <v/>
      </c>
      <c r="B833" s="57"/>
      <c r="C833" s="2146"/>
      <c r="D833" s="2148"/>
      <c r="E833" s="2146"/>
      <c r="F833" s="234"/>
      <c r="G833" s="1666">
        <f>Import!Q1532</f>
        <v>0</v>
      </c>
      <c r="H833" s="234"/>
      <c r="I833" s="234"/>
      <c r="J833" s="234"/>
      <c r="K833" s="234"/>
      <c r="L833" s="10"/>
      <c r="M833" s="10"/>
      <c r="N833" s="397"/>
      <c r="O833" s="233"/>
      <c r="P833" s="419"/>
      <c r="Q833" s="10"/>
      <c r="R833" s="306"/>
      <c r="S833" s="306"/>
      <c r="T833" s="306"/>
      <c r="U833" s="10"/>
      <c r="V833" s="10"/>
      <c r="W833" s="10"/>
      <c r="X833" s="10"/>
      <c r="Y833" s="10"/>
      <c r="Z833" s="10"/>
      <c r="AA833" s="10"/>
      <c r="AB833" s="10"/>
    </row>
    <row r="834" spans="1:28" ht="24.75" customHeight="1">
      <c r="A834" s="1253" t="str">
        <f>IF(E834&gt;0,"Wypełnione","")</f>
        <v/>
      </c>
      <c r="B834" s="57"/>
      <c r="C834" s="2145">
        <f>'Og s3a'!C1545</f>
        <v>0</v>
      </c>
      <c r="D834" s="2147">
        <f>'Og s3a'!E1545</f>
        <v>0</v>
      </c>
      <c r="E834" s="2145">
        <f>'Og s3a'!F1545</f>
        <v>0</v>
      </c>
      <c r="F834" s="435">
        <f>O834</f>
        <v>0</v>
      </c>
      <c r="G834" s="435">
        <f t="shared" si="12"/>
        <v>0</v>
      </c>
      <c r="H834" s="236"/>
      <c r="I834" s="236"/>
      <c r="J834" s="236"/>
      <c r="K834" s="236"/>
      <c r="L834" s="10"/>
      <c r="M834" s="10"/>
      <c r="N834" s="396">
        <f>'Og s3a'!G1545</f>
        <v>0</v>
      </c>
      <c r="O834" s="237">
        <f>'Og s3a'!H1545</f>
        <v>0</v>
      </c>
      <c r="P834" s="398">
        <f>'Og s3a'!D1545</f>
        <v>0</v>
      </c>
      <c r="Q834" s="10"/>
      <c r="R834" s="306"/>
      <c r="S834" s="306"/>
      <c r="T834" s="306"/>
      <c r="U834" s="10"/>
      <c r="V834" s="10"/>
      <c r="W834" s="10"/>
      <c r="X834" s="10"/>
      <c r="Y834" s="10"/>
      <c r="Z834" s="10"/>
      <c r="AA834" s="10"/>
      <c r="AB834" s="10"/>
    </row>
    <row r="835" spans="1:28" ht="14.25" customHeight="1">
      <c r="A835" s="1253" t="str">
        <f>A834</f>
        <v/>
      </c>
      <c r="B835" s="57"/>
      <c r="C835" s="2146"/>
      <c r="D835" s="2148"/>
      <c r="E835" s="2146"/>
      <c r="F835" s="234"/>
      <c r="G835" s="1666">
        <f>Import!Q1534</f>
        <v>0</v>
      </c>
      <c r="H835" s="234"/>
      <c r="I835" s="234"/>
      <c r="J835" s="234"/>
      <c r="K835" s="234"/>
      <c r="L835" s="10"/>
      <c r="M835" s="10"/>
      <c r="N835" s="397"/>
      <c r="O835" s="233"/>
      <c r="P835" s="419"/>
      <c r="Q835" s="10"/>
      <c r="R835" s="306"/>
      <c r="S835" s="306"/>
      <c r="T835" s="306"/>
      <c r="U835" s="10"/>
      <c r="V835" s="10"/>
      <c r="W835" s="10"/>
      <c r="X835" s="10"/>
      <c r="Y835" s="10"/>
      <c r="Z835" s="10"/>
      <c r="AA835" s="10"/>
      <c r="AB835" s="10"/>
    </row>
    <row r="836" spans="1:28" ht="24.75" customHeight="1">
      <c r="A836" s="1253" t="str">
        <f>IF(E836&gt;0,"Wypełnione","")</f>
        <v/>
      </c>
      <c r="B836" s="57"/>
      <c r="C836" s="2145">
        <f>'Og s3a'!C1547</f>
        <v>0</v>
      </c>
      <c r="D836" s="2147">
        <f>'Og s3a'!E1547</f>
        <v>0</v>
      </c>
      <c r="E836" s="2145">
        <f>'Og s3a'!F1547</f>
        <v>0</v>
      </c>
      <c r="F836" s="435">
        <f>O836</f>
        <v>0</v>
      </c>
      <c r="G836" s="435">
        <f t="shared" si="12"/>
        <v>0</v>
      </c>
      <c r="H836" s="236"/>
      <c r="I836" s="236"/>
      <c r="J836" s="236"/>
      <c r="K836" s="236"/>
      <c r="L836" s="10"/>
      <c r="M836" s="10"/>
      <c r="N836" s="396">
        <f>'Og s3a'!G1547</f>
        <v>0</v>
      </c>
      <c r="O836" s="237">
        <f>'Og s3a'!H1547</f>
        <v>0</v>
      </c>
      <c r="P836" s="398">
        <f>'Og s3a'!D1547</f>
        <v>0</v>
      </c>
      <c r="Q836" s="10"/>
      <c r="R836" s="306"/>
      <c r="S836" s="306"/>
      <c r="T836" s="306"/>
      <c r="U836" s="10"/>
      <c r="V836" s="10"/>
      <c r="W836" s="10"/>
      <c r="X836" s="10"/>
      <c r="Y836" s="10"/>
      <c r="Z836" s="10"/>
      <c r="AA836" s="10"/>
      <c r="AB836" s="10"/>
    </row>
    <row r="837" spans="1:28" ht="14.25" customHeight="1">
      <c r="A837" s="1253" t="str">
        <f>A836</f>
        <v/>
      </c>
      <c r="B837" s="57"/>
      <c r="C837" s="2146"/>
      <c r="D837" s="2148"/>
      <c r="E837" s="2146"/>
      <c r="F837" s="234"/>
      <c r="G837" s="1666">
        <f>Import!Q1536</f>
        <v>0</v>
      </c>
      <c r="H837" s="234"/>
      <c r="I837" s="234"/>
      <c r="J837" s="234"/>
      <c r="K837" s="234"/>
      <c r="L837" s="10"/>
      <c r="M837" s="10"/>
      <c r="N837" s="397"/>
      <c r="O837" s="233"/>
      <c r="P837" s="419"/>
      <c r="Q837" s="10"/>
      <c r="R837" s="306"/>
      <c r="S837" s="306"/>
      <c r="T837" s="306"/>
      <c r="U837" s="10"/>
      <c r="V837" s="10"/>
      <c r="W837" s="10"/>
      <c r="X837" s="10"/>
      <c r="Y837" s="10"/>
      <c r="Z837" s="10"/>
      <c r="AA837" s="10"/>
      <c r="AB837" s="10"/>
    </row>
    <row r="838" spans="1:28" ht="24.75" customHeight="1">
      <c r="A838" s="1253" t="str">
        <f>IF(E838&gt;0,"Wypełnione","")</f>
        <v/>
      </c>
      <c r="B838" s="57"/>
      <c r="C838" s="2145">
        <f>'Og s3a'!C1549</f>
        <v>0</v>
      </c>
      <c r="D838" s="2147">
        <f>'Og s3a'!E1549</f>
        <v>0</v>
      </c>
      <c r="E838" s="2145">
        <f>'Og s3a'!F1549</f>
        <v>0</v>
      </c>
      <c r="F838" s="435">
        <f>O838</f>
        <v>0</v>
      </c>
      <c r="G838" s="435">
        <f t="shared" si="12"/>
        <v>0</v>
      </c>
      <c r="H838" s="236"/>
      <c r="I838" s="236"/>
      <c r="J838" s="236"/>
      <c r="K838" s="236"/>
      <c r="L838" s="10"/>
      <c r="M838" s="10"/>
      <c r="N838" s="396">
        <f>'Og s3a'!G1549</f>
        <v>0</v>
      </c>
      <c r="O838" s="237">
        <f>'Og s3a'!H1549</f>
        <v>0</v>
      </c>
      <c r="P838" s="398">
        <f>'Og s3a'!D1549</f>
        <v>0</v>
      </c>
      <c r="Q838" s="10"/>
      <c r="R838" s="306"/>
      <c r="S838" s="306"/>
      <c r="T838" s="306"/>
      <c r="U838" s="10"/>
      <c r="V838" s="10"/>
      <c r="W838" s="10"/>
      <c r="X838" s="10"/>
      <c r="Y838" s="10"/>
      <c r="Z838" s="10"/>
      <c r="AA838" s="10"/>
      <c r="AB838" s="10"/>
    </row>
    <row r="839" spans="1:28" ht="14.25" customHeight="1">
      <c r="A839" s="1253" t="str">
        <f>A838</f>
        <v/>
      </c>
      <c r="B839" s="57"/>
      <c r="C839" s="2146"/>
      <c r="D839" s="2148"/>
      <c r="E839" s="2146"/>
      <c r="F839" s="234"/>
      <c r="G839" s="1666">
        <f>Import!Q1538</f>
        <v>0</v>
      </c>
      <c r="H839" s="234"/>
      <c r="I839" s="234"/>
      <c r="J839" s="234"/>
      <c r="K839" s="234"/>
      <c r="L839" s="10"/>
      <c r="M839" s="10"/>
      <c r="N839" s="397"/>
      <c r="O839" s="233"/>
      <c r="P839" s="419"/>
      <c r="Q839" s="10"/>
      <c r="R839" s="306"/>
      <c r="S839" s="306"/>
      <c r="T839" s="306"/>
      <c r="U839" s="10"/>
      <c r="V839" s="10"/>
      <c r="W839" s="10"/>
      <c r="X839" s="10"/>
      <c r="Y839" s="10"/>
      <c r="Z839" s="10"/>
      <c r="AA839" s="10"/>
      <c r="AB839" s="10"/>
    </row>
    <row r="840" spans="1:28" ht="24.75" customHeight="1">
      <c r="A840" s="1253" t="str">
        <f>IF(E840&gt;0,"Wypełnione","")</f>
        <v/>
      </c>
      <c r="B840" s="57"/>
      <c r="C840" s="2145">
        <f>'Og s3a'!C1551</f>
        <v>0</v>
      </c>
      <c r="D840" s="2147">
        <f>'Og s3a'!E1551</f>
        <v>0</v>
      </c>
      <c r="E840" s="2145">
        <f>'Og s3a'!F1551</f>
        <v>0</v>
      </c>
      <c r="F840" s="435">
        <f>O840</f>
        <v>0</v>
      </c>
      <c r="G840" s="435">
        <f t="shared" si="12"/>
        <v>0</v>
      </c>
      <c r="H840" s="236"/>
      <c r="I840" s="236"/>
      <c r="J840" s="236"/>
      <c r="K840" s="236"/>
      <c r="L840" s="10"/>
      <c r="M840" s="10"/>
      <c r="N840" s="396">
        <f>'Og s3a'!G1551</f>
        <v>0</v>
      </c>
      <c r="O840" s="237">
        <f>'Og s3a'!H1551</f>
        <v>0</v>
      </c>
      <c r="P840" s="398">
        <f>'Og s3a'!D1551</f>
        <v>0</v>
      </c>
      <c r="Q840" s="10"/>
      <c r="R840" s="306"/>
      <c r="S840" s="306"/>
      <c r="T840" s="306"/>
      <c r="U840" s="10"/>
      <c r="V840" s="10"/>
      <c r="W840" s="10"/>
      <c r="X840" s="10"/>
      <c r="Y840" s="10"/>
      <c r="Z840" s="10"/>
      <c r="AA840" s="10"/>
      <c r="AB840" s="10"/>
    </row>
    <row r="841" spans="1:28" ht="14.25" customHeight="1">
      <c r="A841" s="1253" t="str">
        <f>A840</f>
        <v/>
      </c>
      <c r="B841" s="57"/>
      <c r="C841" s="2146"/>
      <c r="D841" s="2148"/>
      <c r="E841" s="2146"/>
      <c r="F841" s="234"/>
      <c r="G841" s="1666">
        <f>Import!Q1540</f>
        <v>0</v>
      </c>
      <c r="H841" s="234"/>
      <c r="I841" s="234"/>
      <c r="J841" s="234"/>
      <c r="K841" s="234"/>
      <c r="L841" s="10"/>
      <c r="M841" s="10"/>
      <c r="N841" s="397"/>
      <c r="O841" s="233"/>
      <c r="P841" s="419"/>
      <c r="Q841" s="10"/>
      <c r="R841" s="306"/>
      <c r="S841" s="306"/>
      <c r="T841" s="306"/>
      <c r="U841" s="10"/>
      <c r="V841" s="10"/>
      <c r="W841" s="10"/>
      <c r="X841" s="10"/>
      <c r="Y841" s="10"/>
      <c r="Z841" s="10"/>
      <c r="AA841" s="10"/>
      <c r="AB841" s="10"/>
    </row>
    <row r="842" spans="1:28" ht="24.75" customHeight="1">
      <c r="A842" s="1253" t="str">
        <f>IF(E842&gt;0,"Wypełnione","")</f>
        <v/>
      </c>
      <c r="B842" s="57"/>
      <c r="C842" s="2145">
        <f>'Og s3a'!C1553</f>
        <v>0</v>
      </c>
      <c r="D842" s="2147">
        <f>'Og s3a'!E1553</f>
        <v>0</v>
      </c>
      <c r="E842" s="2145">
        <f>'Og s3a'!F1553</f>
        <v>0</v>
      </c>
      <c r="F842" s="435">
        <f>O842</f>
        <v>0</v>
      </c>
      <c r="G842" s="435">
        <f t="shared" si="12"/>
        <v>0</v>
      </c>
      <c r="H842" s="236"/>
      <c r="I842" s="236"/>
      <c r="J842" s="236"/>
      <c r="K842" s="236"/>
      <c r="L842" s="10"/>
      <c r="M842" s="10"/>
      <c r="N842" s="396">
        <f>'Og s3a'!G1553</f>
        <v>0</v>
      </c>
      <c r="O842" s="237">
        <f>'Og s3a'!H1553</f>
        <v>0</v>
      </c>
      <c r="P842" s="398">
        <f>'Og s3a'!D1553</f>
        <v>0</v>
      </c>
      <c r="Q842" s="10"/>
      <c r="R842" s="306"/>
      <c r="S842" s="306"/>
      <c r="T842" s="306"/>
      <c r="U842" s="10"/>
      <c r="V842" s="10"/>
      <c r="W842" s="10"/>
      <c r="X842" s="10"/>
      <c r="Y842" s="10"/>
      <c r="Z842" s="10"/>
      <c r="AA842" s="10"/>
      <c r="AB842" s="10"/>
    </row>
    <row r="843" spans="1:28" ht="14.25" customHeight="1">
      <c r="A843" s="1253" t="str">
        <f>A842</f>
        <v/>
      </c>
      <c r="B843" s="57"/>
      <c r="C843" s="2146"/>
      <c r="D843" s="2148"/>
      <c r="E843" s="2146"/>
      <c r="F843" s="234"/>
      <c r="G843" s="1666">
        <f>Import!Q1542</f>
        <v>0</v>
      </c>
      <c r="H843" s="234"/>
      <c r="I843" s="234"/>
      <c r="J843" s="234"/>
      <c r="K843" s="234"/>
      <c r="L843" s="10"/>
      <c r="M843" s="10"/>
      <c r="N843" s="397"/>
      <c r="O843" s="233"/>
      <c r="P843" s="419"/>
      <c r="Q843" s="10"/>
      <c r="R843" s="306"/>
      <c r="S843" s="306"/>
      <c r="T843" s="306"/>
      <c r="U843" s="10"/>
      <c r="V843" s="10"/>
      <c r="W843" s="10"/>
      <c r="X843" s="10"/>
      <c r="Y843" s="10"/>
      <c r="Z843" s="10"/>
      <c r="AA843" s="10"/>
      <c r="AB843" s="10"/>
    </row>
    <row r="844" spans="1:28" ht="24.75" customHeight="1">
      <c r="A844" s="1253" t="str">
        <f>IF(E844&gt;0,"Wypełnione","")</f>
        <v/>
      </c>
      <c r="B844" s="57"/>
      <c r="C844" s="2145">
        <f>'Og s3a'!C1555</f>
        <v>0</v>
      </c>
      <c r="D844" s="2147">
        <f>'Og s3a'!E1555</f>
        <v>0</v>
      </c>
      <c r="E844" s="2145">
        <f>'Og s3a'!F1555</f>
        <v>0</v>
      </c>
      <c r="F844" s="435">
        <f>O844</f>
        <v>0</v>
      </c>
      <c r="G844" s="435">
        <f t="shared" si="12"/>
        <v>0</v>
      </c>
      <c r="H844" s="236"/>
      <c r="I844" s="236"/>
      <c r="J844" s="236"/>
      <c r="K844" s="236"/>
      <c r="L844" s="10"/>
      <c r="M844" s="10"/>
      <c r="N844" s="396">
        <f>'Og s3a'!G1555</f>
        <v>0</v>
      </c>
      <c r="O844" s="237">
        <f>'Og s3a'!H1555</f>
        <v>0</v>
      </c>
      <c r="P844" s="398">
        <f>'Og s3a'!D1555</f>
        <v>0</v>
      </c>
      <c r="Q844" s="10"/>
      <c r="R844" s="306"/>
      <c r="S844" s="306"/>
      <c r="T844" s="306"/>
      <c r="U844" s="10"/>
      <c r="V844" s="10"/>
      <c r="W844" s="10"/>
      <c r="X844" s="10"/>
      <c r="Y844" s="10"/>
      <c r="Z844" s="10"/>
      <c r="AA844" s="10"/>
      <c r="AB844" s="10"/>
    </row>
    <row r="845" spans="1:28" ht="14.25" customHeight="1">
      <c r="A845" s="1253" t="str">
        <f>A844</f>
        <v/>
      </c>
      <c r="B845" s="57"/>
      <c r="C845" s="2146"/>
      <c r="D845" s="2148"/>
      <c r="E845" s="2146"/>
      <c r="F845" s="234"/>
      <c r="G845" s="1666">
        <f>Import!Q1544</f>
        <v>0</v>
      </c>
      <c r="H845" s="234"/>
      <c r="I845" s="234"/>
      <c r="J845" s="234"/>
      <c r="K845" s="234"/>
      <c r="L845" s="10"/>
      <c r="M845" s="10"/>
      <c r="N845" s="397"/>
      <c r="O845" s="233"/>
      <c r="P845" s="419"/>
      <c r="Q845" s="10"/>
      <c r="R845" s="306"/>
      <c r="S845" s="306"/>
      <c r="T845" s="306"/>
      <c r="U845" s="10"/>
      <c r="V845" s="10"/>
      <c r="W845" s="10"/>
      <c r="X845" s="10"/>
      <c r="Y845" s="10"/>
      <c r="Z845" s="10"/>
      <c r="AA845" s="10"/>
      <c r="AB845" s="10"/>
    </row>
    <row r="846" spans="1:28" ht="24.75" customHeight="1">
      <c r="A846" s="1253" t="str">
        <f>IF(E846&gt;0,"Wypełnione","")</f>
        <v/>
      </c>
      <c r="B846" s="57"/>
      <c r="C846" s="2145">
        <f>'Og s3a'!C1557</f>
        <v>0</v>
      </c>
      <c r="D846" s="2147">
        <f>'Og s3a'!E1557</f>
        <v>0</v>
      </c>
      <c r="E846" s="2145">
        <f>'Og s3a'!F1557</f>
        <v>0</v>
      </c>
      <c r="F846" s="435">
        <f>O846</f>
        <v>0</v>
      </c>
      <c r="G846" s="435">
        <f t="shared" si="12"/>
        <v>0</v>
      </c>
      <c r="H846" s="236"/>
      <c r="I846" s="236"/>
      <c r="J846" s="236"/>
      <c r="K846" s="236"/>
      <c r="L846" s="10"/>
      <c r="M846" s="10"/>
      <c r="N846" s="396">
        <f>'Og s3a'!G1557</f>
        <v>0</v>
      </c>
      <c r="O846" s="237">
        <f>'Og s3a'!H1557</f>
        <v>0</v>
      </c>
      <c r="P846" s="398">
        <f>'Og s3a'!D1557</f>
        <v>0</v>
      </c>
      <c r="Q846" s="10"/>
      <c r="R846" s="306"/>
      <c r="S846" s="306"/>
      <c r="T846" s="306"/>
      <c r="U846" s="10"/>
      <c r="V846" s="10"/>
      <c r="W846" s="10"/>
      <c r="X846" s="10"/>
      <c r="Y846" s="10"/>
      <c r="Z846" s="10"/>
      <c r="AA846" s="10"/>
      <c r="AB846" s="10"/>
    </row>
    <row r="847" spans="1:28" ht="14.25" customHeight="1">
      <c r="A847" s="1253" t="str">
        <f>A846</f>
        <v/>
      </c>
      <c r="B847" s="57"/>
      <c r="C847" s="2146"/>
      <c r="D847" s="2148"/>
      <c r="E847" s="2146"/>
      <c r="F847" s="234"/>
      <c r="G847" s="1666">
        <f>Import!Q1546</f>
        <v>0</v>
      </c>
      <c r="H847" s="234"/>
      <c r="I847" s="234"/>
      <c r="J847" s="234"/>
      <c r="K847" s="234"/>
      <c r="L847" s="10"/>
      <c r="M847" s="10"/>
      <c r="N847" s="397"/>
      <c r="O847" s="233"/>
      <c r="P847" s="419"/>
      <c r="Q847" s="10"/>
      <c r="R847" s="306"/>
      <c r="S847" s="306"/>
      <c r="T847" s="306"/>
      <c r="U847" s="10"/>
      <c r="V847" s="10"/>
      <c r="W847" s="10"/>
      <c r="X847" s="10"/>
      <c r="Y847" s="10"/>
      <c r="Z847" s="10"/>
      <c r="AA847" s="10"/>
      <c r="AB847" s="10"/>
    </row>
    <row r="848" spans="1:28" ht="24.75" customHeight="1">
      <c r="A848" s="1253" t="str">
        <f>IF(E848&gt;0,"Wypełnione","")</f>
        <v/>
      </c>
      <c r="B848" s="57"/>
      <c r="C848" s="2145">
        <f>'Og s3a'!C1559</f>
        <v>0</v>
      </c>
      <c r="D848" s="2147">
        <f>'Og s3a'!E1559</f>
        <v>0</v>
      </c>
      <c r="E848" s="2145">
        <f>'Og s3a'!F1559</f>
        <v>0</v>
      </c>
      <c r="F848" s="435">
        <f>O848</f>
        <v>0</v>
      </c>
      <c r="G848" s="435">
        <f t="shared" si="12"/>
        <v>0</v>
      </c>
      <c r="H848" s="236"/>
      <c r="I848" s="236"/>
      <c r="J848" s="236"/>
      <c r="K848" s="236"/>
      <c r="L848" s="10"/>
      <c r="M848" s="10"/>
      <c r="N848" s="396">
        <f>'Og s3a'!G1559</f>
        <v>0</v>
      </c>
      <c r="O848" s="237">
        <f>'Og s3a'!H1559</f>
        <v>0</v>
      </c>
      <c r="P848" s="398">
        <f>'Og s3a'!D1559</f>
        <v>0</v>
      </c>
      <c r="Q848" s="10"/>
      <c r="R848" s="306"/>
      <c r="S848" s="306"/>
      <c r="T848" s="306"/>
      <c r="U848" s="10"/>
      <c r="V848" s="10"/>
      <c r="W848" s="10"/>
      <c r="X848" s="10"/>
      <c r="Y848" s="10"/>
      <c r="Z848" s="10"/>
      <c r="AA848" s="10"/>
      <c r="AB848" s="10"/>
    </row>
    <row r="849" spans="1:28" ht="14.25" customHeight="1">
      <c r="A849" s="1253" t="str">
        <f>A848</f>
        <v/>
      </c>
      <c r="B849" s="57"/>
      <c r="C849" s="2146"/>
      <c r="D849" s="2148"/>
      <c r="E849" s="2146"/>
      <c r="F849" s="234"/>
      <c r="G849" s="1666">
        <f>Import!Q1548</f>
        <v>0</v>
      </c>
      <c r="H849" s="234"/>
      <c r="I849" s="234"/>
      <c r="J849" s="234"/>
      <c r="K849" s="234"/>
      <c r="L849" s="10"/>
      <c r="M849" s="10"/>
      <c r="N849" s="397"/>
      <c r="O849" s="233"/>
      <c r="P849" s="419"/>
      <c r="Q849" s="10"/>
      <c r="R849" s="306"/>
      <c r="S849" s="306"/>
      <c r="T849" s="306"/>
      <c r="U849" s="10"/>
      <c r="V849" s="10"/>
      <c r="W849" s="10"/>
      <c r="X849" s="10"/>
      <c r="Y849" s="10"/>
      <c r="Z849" s="10"/>
      <c r="AA849" s="10"/>
      <c r="AB849" s="10"/>
    </row>
    <row r="850" spans="1:28" ht="24.75" customHeight="1">
      <c r="A850" s="1253" t="str">
        <f>IF(E850&gt;0,"Wypełnione","")</f>
        <v/>
      </c>
      <c r="B850" s="57"/>
      <c r="C850" s="2145">
        <f>'Og s3a'!C1561</f>
        <v>0</v>
      </c>
      <c r="D850" s="2147">
        <f>'Og s3a'!E1561</f>
        <v>0</v>
      </c>
      <c r="E850" s="2145">
        <f>'Og s3a'!F1561</f>
        <v>0</v>
      </c>
      <c r="F850" s="435">
        <f>O850</f>
        <v>0</v>
      </c>
      <c r="G850" s="435">
        <f t="shared" si="12"/>
        <v>0</v>
      </c>
      <c r="H850" s="236"/>
      <c r="I850" s="236"/>
      <c r="J850" s="236"/>
      <c r="K850" s="236"/>
      <c r="L850" s="10"/>
      <c r="M850" s="10"/>
      <c r="N850" s="396">
        <f>'Og s3a'!G1561</f>
        <v>0</v>
      </c>
      <c r="O850" s="237">
        <f>'Og s3a'!H1561</f>
        <v>0</v>
      </c>
      <c r="P850" s="398">
        <f>'Og s3a'!D1561</f>
        <v>0</v>
      </c>
      <c r="Q850" s="10"/>
      <c r="R850" s="306"/>
      <c r="S850" s="306"/>
      <c r="T850" s="306"/>
      <c r="U850" s="10"/>
      <c r="V850" s="10"/>
      <c r="W850" s="10"/>
      <c r="X850" s="10"/>
      <c r="Y850" s="10"/>
      <c r="Z850" s="10"/>
      <c r="AA850" s="10"/>
      <c r="AB850" s="10"/>
    </row>
    <row r="851" spans="1:28" ht="14.25" customHeight="1">
      <c r="A851" s="1253" t="str">
        <f>A850</f>
        <v/>
      </c>
      <c r="B851" s="57"/>
      <c r="C851" s="2146"/>
      <c r="D851" s="2148"/>
      <c r="E851" s="2146"/>
      <c r="F851" s="234"/>
      <c r="G851" s="1666">
        <f>Import!Q1550</f>
        <v>0</v>
      </c>
      <c r="H851" s="234"/>
      <c r="I851" s="234"/>
      <c r="J851" s="234"/>
      <c r="K851" s="234"/>
      <c r="L851" s="10"/>
      <c r="M851" s="10"/>
      <c r="N851" s="397"/>
      <c r="O851" s="233"/>
      <c r="P851" s="419"/>
      <c r="Q851" s="10"/>
      <c r="R851" s="306"/>
      <c r="S851" s="306"/>
      <c r="T851" s="306"/>
      <c r="U851" s="10"/>
      <c r="V851" s="10"/>
      <c r="W851" s="10"/>
      <c r="X851" s="10"/>
      <c r="Y851" s="10"/>
      <c r="Z851" s="10"/>
      <c r="AA851" s="10"/>
      <c r="AB851" s="10"/>
    </row>
    <row r="852" spans="1:28" ht="24.75" customHeight="1">
      <c r="A852" s="1253" t="str">
        <f>IF(E852&gt;0,"Wypełnione","")</f>
        <v/>
      </c>
      <c r="B852" s="57"/>
      <c r="C852" s="2145">
        <f>'Og s3a'!C1563</f>
        <v>0</v>
      </c>
      <c r="D852" s="2147">
        <f>'Og s3a'!E1563</f>
        <v>0</v>
      </c>
      <c r="E852" s="2145">
        <f>'Og s3a'!F1563</f>
        <v>0</v>
      </c>
      <c r="F852" s="435">
        <f>O852</f>
        <v>0</v>
      </c>
      <c r="G852" s="435">
        <f t="shared" si="12"/>
        <v>0</v>
      </c>
      <c r="H852" s="236"/>
      <c r="I852" s="236"/>
      <c r="J852" s="236"/>
      <c r="K852" s="236"/>
      <c r="L852" s="10"/>
      <c r="M852" s="10"/>
      <c r="N852" s="396">
        <f>'Og s3a'!G1563</f>
        <v>0</v>
      </c>
      <c r="O852" s="237">
        <f>'Og s3a'!H1563</f>
        <v>0</v>
      </c>
      <c r="P852" s="398">
        <f>'Og s3a'!D1563</f>
        <v>0</v>
      </c>
      <c r="Q852" s="10"/>
      <c r="R852" s="306"/>
      <c r="S852" s="306"/>
      <c r="T852" s="306"/>
      <c r="U852" s="10"/>
      <c r="V852" s="10"/>
      <c r="W852" s="10"/>
      <c r="X852" s="10"/>
      <c r="Y852" s="10"/>
      <c r="Z852" s="10"/>
      <c r="AA852" s="10"/>
      <c r="AB852" s="10"/>
    </row>
    <row r="853" spans="1:28" ht="14.25" customHeight="1">
      <c r="A853" s="1253" t="str">
        <f>A852</f>
        <v/>
      </c>
      <c r="B853" s="57"/>
      <c r="C853" s="2146"/>
      <c r="D853" s="2148"/>
      <c r="E853" s="2146"/>
      <c r="F853" s="234"/>
      <c r="G853" s="1666">
        <f>Import!Q1552</f>
        <v>0</v>
      </c>
      <c r="H853" s="234"/>
      <c r="I853" s="234"/>
      <c r="J853" s="234"/>
      <c r="K853" s="234"/>
      <c r="L853" s="10"/>
      <c r="M853" s="10"/>
      <c r="N853" s="397"/>
      <c r="O853" s="233"/>
      <c r="P853" s="419"/>
      <c r="Q853" s="10"/>
      <c r="R853" s="306"/>
      <c r="S853" s="306"/>
      <c r="T853" s="306"/>
      <c r="U853" s="10"/>
      <c r="V853" s="10"/>
      <c r="W853" s="10"/>
      <c r="X853" s="10"/>
      <c r="Y853" s="10"/>
      <c r="Z853" s="10"/>
      <c r="AA853" s="10"/>
      <c r="AB853" s="10"/>
    </row>
    <row r="854" spans="1:28" ht="24.75" customHeight="1">
      <c r="A854" s="1253" t="str">
        <f>IF(E854&gt;0,"Wypełnione","")</f>
        <v/>
      </c>
      <c r="B854" s="57"/>
      <c r="C854" s="2145">
        <f>'Og s3a'!C1565</f>
        <v>0</v>
      </c>
      <c r="D854" s="2147">
        <f>'Og s3a'!E1565</f>
        <v>0</v>
      </c>
      <c r="E854" s="2145">
        <f>'Og s3a'!F1565</f>
        <v>0</v>
      </c>
      <c r="F854" s="435">
        <f>O854</f>
        <v>0</v>
      </c>
      <c r="G854" s="435">
        <f t="shared" si="12"/>
        <v>0</v>
      </c>
      <c r="H854" s="236"/>
      <c r="I854" s="236"/>
      <c r="J854" s="236"/>
      <c r="K854" s="236"/>
      <c r="L854" s="10"/>
      <c r="M854" s="10"/>
      <c r="N854" s="396">
        <f>'Og s3a'!G1565</f>
        <v>0</v>
      </c>
      <c r="O854" s="237">
        <f>'Og s3a'!H1565</f>
        <v>0</v>
      </c>
      <c r="P854" s="398">
        <f>'Og s3a'!D1565</f>
        <v>0</v>
      </c>
      <c r="Q854" s="10"/>
      <c r="R854" s="306"/>
      <c r="S854" s="306"/>
      <c r="T854" s="306"/>
      <c r="U854" s="10"/>
      <c r="V854" s="10"/>
      <c r="W854" s="10"/>
      <c r="X854" s="10"/>
      <c r="Y854" s="10"/>
      <c r="Z854" s="10"/>
      <c r="AA854" s="10"/>
      <c r="AB854" s="10"/>
    </row>
    <row r="855" spans="1:28" ht="14.25" customHeight="1">
      <c r="A855" s="1253" t="str">
        <f>A854</f>
        <v/>
      </c>
      <c r="B855" s="57"/>
      <c r="C855" s="2146"/>
      <c r="D855" s="2148"/>
      <c r="E855" s="2146"/>
      <c r="F855" s="234"/>
      <c r="G855" s="1666">
        <f>Import!Q1554</f>
        <v>0</v>
      </c>
      <c r="H855" s="234"/>
      <c r="I855" s="234"/>
      <c r="J855" s="234"/>
      <c r="K855" s="234"/>
      <c r="L855" s="10"/>
      <c r="M855" s="10"/>
      <c r="N855" s="397"/>
      <c r="O855" s="233"/>
      <c r="P855" s="419"/>
      <c r="Q855" s="10"/>
      <c r="R855" s="306"/>
      <c r="S855" s="306"/>
      <c r="T855" s="306"/>
      <c r="U855" s="10"/>
      <c r="V855" s="10"/>
      <c r="W855" s="10"/>
      <c r="X855" s="10"/>
      <c r="Y855" s="10"/>
      <c r="Z855" s="10"/>
      <c r="AA855" s="10"/>
      <c r="AB855" s="10"/>
    </row>
    <row r="856" spans="1:28" ht="24.75" customHeight="1">
      <c r="A856" s="1253" t="str">
        <f>IF(E856&gt;0,"Wypełnione","")</f>
        <v/>
      </c>
      <c r="B856" s="57"/>
      <c r="C856" s="2145">
        <f>'Og s3a'!C1567</f>
        <v>0</v>
      </c>
      <c r="D856" s="2147">
        <f>'Og s3a'!E1567</f>
        <v>0</v>
      </c>
      <c r="E856" s="2145">
        <f>'Og s3a'!F1567</f>
        <v>0</v>
      </c>
      <c r="F856" s="435">
        <f>O856</f>
        <v>0</v>
      </c>
      <c r="G856" s="435">
        <f t="shared" si="12"/>
        <v>0</v>
      </c>
      <c r="H856" s="236"/>
      <c r="I856" s="236"/>
      <c r="J856" s="236"/>
      <c r="K856" s="236"/>
      <c r="L856" s="10"/>
      <c r="M856" s="10"/>
      <c r="N856" s="396">
        <f>'Og s3a'!G1567</f>
        <v>0</v>
      </c>
      <c r="O856" s="237">
        <f>'Og s3a'!H1567</f>
        <v>0</v>
      </c>
      <c r="P856" s="398">
        <f>'Og s3a'!D1567</f>
        <v>0</v>
      </c>
      <c r="Q856" s="10"/>
      <c r="R856" s="306"/>
      <c r="S856" s="306"/>
      <c r="T856" s="306"/>
      <c r="U856" s="10"/>
      <c r="V856" s="10"/>
      <c r="W856" s="10"/>
      <c r="X856" s="10"/>
      <c r="Y856" s="10"/>
      <c r="Z856" s="10"/>
      <c r="AA856" s="10"/>
      <c r="AB856" s="10"/>
    </row>
    <row r="857" spans="1:28" ht="14.25" customHeight="1">
      <c r="A857" s="1253" t="str">
        <f>A856</f>
        <v/>
      </c>
      <c r="B857" s="57"/>
      <c r="C857" s="2146"/>
      <c r="D857" s="2148"/>
      <c r="E857" s="2146"/>
      <c r="F857" s="234"/>
      <c r="G857" s="1666">
        <f>Import!Q1556</f>
        <v>0</v>
      </c>
      <c r="H857" s="234"/>
      <c r="I857" s="234"/>
      <c r="J857" s="234"/>
      <c r="K857" s="234"/>
      <c r="L857" s="10"/>
      <c r="M857" s="10"/>
      <c r="N857" s="397"/>
      <c r="O857" s="233"/>
      <c r="P857" s="419"/>
      <c r="Q857" s="10"/>
      <c r="R857" s="306"/>
      <c r="S857" s="306"/>
      <c r="T857" s="306"/>
      <c r="U857" s="10"/>
      <c r="V857" s="10"/>
      <c r="W857" s="10"/>
      <c r="X857" s="10"/>
      <c r="Y857" s="10"/>
      <c r="Z857" s="10"/>
      <c r="AA857" s="10"/>
      <c r="AB857" s="10"/>
    </row>
    <row r="858" spans="1:28" ht="24.75" customHeight="1">
      <c r="A858" s="1253" t="str">
        <f>IF(E858&gt;0,"Wypełnione","")</f>
        <v/>
      </c>
      <c r="B858" s="57"/>
      <c r="C858" s="2145">
        <f>'Og s3a'!C1569</f>
        <v>0</v>
      </c>
      <c r="D858" s="2147">
        <f>'Og s3a'!E1569</f>
        <v>0</v>
      </c>
      <c r="E858" s="2145">
        <f>'Og s3a'!F1569</f>
        <v>0</v>
      </c>
      <c r="F858" s="435">
        <f>O858</f>
        <v>0</v>
      </c>
      <c r="G858" s="435">
        <f t="shared" si="12"/>
        <v>0</v>
      </c>
      <c r="H858" s="236"/>
      <c r="I858" s="236"/>
      <c r="J858" s="236"/>
      <c r="K858" s="236"/>
      <c r="L858" s="10"/>
      <c r="M858" s="10"/>
      <c r="N858" s="396">
        <f>'Og s3a'!G1569</f>
        <v>0</v>
      </c>
      <c r="O858" s="237">
        <f>'Og s3a'!H1569</f>
        <v>0</v>
      </c>
      <c r="P858" s="398">
        <f>'Og s3a'!D1569</f>
        <v>0</v>
      </c>
      <c r="Q858" s="10"/>
      <c r="R858" s="306"/>
      <c r="S858" s="306"/>
      <c r="T858" s="306"/>
      <c r="U858" s="10"/>
      <c r="V858" s="10"/>
      <c r="W858" s="10"/>
      <c r="X858" s="10"/>
      <c r="Y858" s="10"/>
      <c r="Z858" s="10"/>
      <c r="AA858" s="10"/>
      <c r="AB858" s="10"/>
    </row>
    <row r="859" spans="1:28" ht="14.25" customHeight="1">
      <c r="A859" s="1253" t="str">
        <f>A858</f>
        <v/>
      </c>
      <c r="B859" s="57"/>
      <c r="C859" s="2146"/>
      <c r="D859" s="2148"/>
      <c r="E859" s="2146"/>
      <c r="F859" s="234"/>
      <c r="G859" s="1666">
        <f>Import!Q1558</f>
        <v>0</v>
      </c>
      <c r="H859" s="234"/>
      <c r="I859" s="234"/>
      <c r="J859" s="234"/>
      <c r="K859" s="234"/>
      <c r="L859" s="10"/>
      <c r="M859" s="10"/>
      <c r="N859" s="397"/>
      <c r="O859" s="233"/>
      <c r="P859" s="419"/>
      <c r="Q859" s="10"/>
      <c r="R859" s="306"/>
      <c r="S859" s="306"/>
      <c r="T859" s="306"/>
      <c r="U859" s="10"/>
      <c r="V859" s="10"/>
      <c r="W859" s="10"/>
      <c r="X859" s="10"/>
      <c r="Y859" s="10"/>
      <c r="Z859" s="10"/>
      <c r="AA859" s="10"/>
      <c r="AB859" s="10"/>
    </row>
    <row r="860" spans="1:28" ht="24.75" customHeight="1">
      <c r="A860" s="1253" t="str">
        <f>IF(E860&gt;0,"Wypełnione","")</f>
        <v/>
      </c>
      <c r="B860" s="57"/>
      <c r="C860" s="2145">
        <f>'Og s3a'!C1571</f>
        <v>0</v>
      </c>
      <c r="D860" s="2147">
        <f>'Og s3a'!E1571</f>
        <v>0</v>
      </c>
      <c r="E860" s="2145">
        <f>'Og s3a'!F1571</f>
        <v>0</v>
      </c>
      <c r="F860" s="435">
        <f>O860</f>
        <v>0</v>
      </c>
      <c r="G860" s="435">
        <f t="shared" si="12"/>
        <v>0</v>
      </c>
      <c r="H860" s="236"/>
      <c r="I860" s="236"/>
      <c r="J860" s="236"/>
      <c r="K860" s="236"/>
      <c r="L860" s="10"/>
      <c r="M860" s="10"/>
      <c r="N860" s="396">
        <f>'Og s3a'!G1571</f>
        <v>0</v>
      </c>
      <c r="O860" s="237">
        <f>'Og s3a'!H1571</f>
        <v>0</v>
      </c>
      <c r="P860" s="398">
        <f>'Og s3a'!D1571</f>
        <v>0</v>
      </c>
      <c r="Q860" s="10"/>
      <c r="R860" s="306"/>
      <c r="S860" s="306"/>
      <c r="T860" s="306"/>
      <c r="U860" s="10"/>
      <c r="V860" s="10"/>
      <c r="W860" s="10"/>
      <c r="X860" s="10"/>
      <c r="Y860" s="10"/>
      <c r="Z860" s="10"/>
      <c r="AA860" s="10"/>
      <c r="AB860" s="10"/>
    </row>
    <row r="861" spans="1:28" ht="14.25" customHeight="1">
      <c r="A861" s="1253" t="str">
        <f>A860</f>
        <v/>
      </c>
      <c r="B861" s="57"/>
      <c r="C861" s="2146"/>
      <c r="D861" s="2148"/>
      <c r="E861" s="2146"/>
      <c r="F861" s="234"/>
      <c r="G861" s="1666">
        <f>Import!Q1560</f>
        <v>0</v>
      </c>
      <c r="H861" s="234"/>
      <c r="I861" s="234"/>
      <c r="J861" s="234"/>
      <c r="K861" s="234"/>
      <c r="L861" s="10"/>
      <c r="M861" s="10"/>
      <c r="N861" s="397"/>
      <c r="O861" s="233"/>
      <c r="P861" s="419"/>
      <c r="Q861" s="10"/>
      <c r="R861" s="306"/>
      <c r="S861" s="306"/>
      <c r="T861" s="306"/>
      <c r="U861" s="10"/>
      <c r="V861" s="10"/>
      <c r="W861" s="10"/>
      <c r="X861" s="10"/>
      <c r="Y861" s="10"/>
      <c r="Z861" s="10"/>
      <c r="AA861" s="10"/>
      <c r="AB861" s="10"/>
    </row>
    <row r="862" spans="1:28" ht="24.75" customHeight="1">
      <c r="A862" s="1253" t="str">
        <f>IF(E862&gt;0,"Wypełnione","")</f>
        <v/>
      </c>
      <c r="B862" s="57"/>
      <c r="C862" s="2145">
        <f>'Og s3a'!C1573</f>
        <v>0</v>
      </c>
      <c r="D862" s="2147">
        <f>'Og s3a'!E1573</f>
        <v>0</v>
      </c>
      <c r="E862" s="2145">
        <f>'Og s3a'!F1573</f>
        <v>0</v>
      </c>
      <c r="F862" s="435">
        <f>O862</f>
        <v>0</v>
      </c>
      <c r="G862" s="435">
        <f t="shared" si="12"/>
        <v>0</v>
      </c>
      <c r="H862" s="236"/>
      <c r="I862" s="236"/>
      <c r="J862" s="236"/>
      <c r="K862" s="236"/>
      <c r="L862" s="10"/>
      <c r="M862" s="10"/>
      <c r="N862" s="396">
        <f>'Og s3a'!G1573</f>
        <v>0</v>
      </c>
      <c r="O862" s="237">
        <f>'Og s3a'!H1573</f>
        <v>0</v>
      </c>
      <c r="P862" s="398">
        <f>'Og s3a'!D1573</f>
        <v>0</v>
      </c>
      <c r="Q862" s="10"/>
      <c r="R862" s="306"/>
      <c r="S862" s="306"/>
      <c r="T862" s="306"/>
      <c r="U862" s="10"/>
      <c r="V862" s="10"/>
      <c r="W862" s="10"/>
      <c r="X862" s="10"/>
      <c r="Y862" s="10"/>
      <c r="Z862" s="10"/>
      <c r="AA862" s="10"/>
      <c r="AB862" s="10"/>
    </row>
    <row r="863" spans="1:28" ht="14.25" customHeight="1">
      <c r="A863" s="1253" t="str">
        <f>A862</f>
        <v/>
      </c>
      <c r="B863" s="57"/>
      <c r="C863" s="2146"/>
      <c r="D863" s="2148"/>
      <c r="E863" s="2146"/>
      <c r="F863" s="234"/>
      <c r="G863" s="1666">
        <f>Import!Q1562</f>
        <v>0</v>
      </c>
      <c r="H863" s="234"/>
      <c r="I863" s="234"/>
      <c r="J863" s="234"/>
      <c r="K863" s="234"/>
      <c r="L863" s="10"/>
      <c r="M863" s="10"/>
      <c r="N863" s="397"/>
      <c r="O863" s="233"/>
      <c r="P863" s="419"/>
      <c r="Q863" s="10"/>
      <c r="R863" s="306"/>
      <c r="S863" s="306"/>
      <c r="T863" s="306"/>
      <c r="U863" s="10"/>
      <c r="V863" s="10"/>
      <c r="W863" s="10"/>
      <c r="X863" s="10"/>
      <c r="Y863" s="10"/>
      <c r="Z863" s="10"/>
      <c r="AA863" s="10"/>
      <c r="AB863" s="10"/>
    </row>
    <row r="864" spans="1:28" ht="24.75" customHeight="1">
      <c r="A864" s="1253" t="str">
        <f>IF(E864&gt;0,"Wypełnione","")</f>
        <v/>
      </c>
      <c r="B864" s="57"/>
      <c r="C864" s="2145">
        <f>'Og s3a'!C1575</f>
        <v>0</v>
      </c>
      <c r="D864" s="2147">
        <f>'Og s3a'!E1575</f>
        <v>0</v>
      </c>
      <c r="E864" s="2145">
        <f>'Og s3a'!F1575</f>
        <v>0</v>
      </c>
      <c r="F864" s="435">
        <f>O864</f>
        <v>0</v>
      </c>
      <c r="G864" s="435">
        <f t="shared" si="12"/>
        <v>0</v>
      </c>
      <c r="H864" s="236"/>
      <c r="I864" s="236"/>
      <c r="J864" s="236"/>
      <c r="K864" s="236"/>
      <c r="L864" s="10"/>
      <c r="M864" s="10"/>
      <c r="N864" s="396">
        <f>'Og s3a'!G1575</f>
        <v>0</v>
      </c>
      <c r="O864" s="237">
        <f>'Og s3a'!H1575</f>
        <v>0</v>
      </c>
      <c r="P864" s="398">
        <f>'Og s3a'!D1575</f>
        <v>0</v>
      </c>
      <c r="Q864" s="10"/>
      <c r="R864" s="306"/>
      <c r="S864" s="306"/>
      <c r="T864" s="306"/>
      <c r="U864" s="10"/>
      <c r="V864" s="10"/>
      <c r="W864" s="10"/>
      <c r="X864" s="10"/>
      <c r="Y864" s="10"/>
      <c r="Z864" s="10"/>
      <c r="AA864" s="10"/>
      <c r="AB864" s="10"/>
    </row>
    <row r="865" spans="1:28" ht="14.25" customHeight="1">
      <c r="A865" s="1253" t="str">
        <f>A864</f>
        <v/>
      </c>
      <c r="B865" s="57"/>
      <c r="C865" s="2146"/>
      <c r="D865" s="2148"/>
      <c r="E865" s="2146"/>
      <c r="F865" s="234"/>
      <c r="G865" s="1666">
        <f>Import!Q1564</f>
        <v>0</v>
      </c>
      <c r="H865" s="234"/>
      <c r="I865" s="234"/>
      <c r="J865" s="234"/>
      <c r="K865" s="234"/>
      <c r="L865" s="10"/>
      <c r="M865" s="10"/>
      <c r="N865" s="397"/>
      <c r="O865" s="233"/>
      <c r="P865" s="419"/>
      <c r="Q865" s="10"/>
      <c r="R865" s="306"/>
      <c r="S865" s="306"/>
      <c r="T865" s="306"/>
      <c r="U865" s="10"/>
      <c r="V865" s="10"/>
      <c r="W865" s="10"/>
      <c r="X865" s="10"/>
      <c r="Y865" s="10"/>
      <c r="Z865" s="10"/>
      <c r="AA865" s="10"/>
      <c r="AB865" s="10"/>
    </row>
    <row r="866" spans="1:28" ht="24.75" customHeight="1">
      <c r="A866" s="1253" t="str">
        <f>IF(E866&gt;0,"Wypełnione","")</f>
        <v/>
      </c>
      <c r="B866" s="57"/>
      <c r="C866" s="2145">
        <f>'Og s3a'!C1577</f>
        <v>0</v>
      </c>
      <c r="D866" s="2147">
        <f>'Og s3a'!E1577</f>
        <v>0</v>
      </c>
      <c r="E866" s="2145">
        <f>'Og s3a'!F1577</f>
        <v>0</v>
      </c>
      <c r="F866" s="435">
        <f>O866</f>
        <v>0</v>
      </c>
      <c r="G866" s="435">
        <f t="shared" si="12"/>
        <v>0</v>
      </c>
      <c r="H866" s="236"/>
      <c r="I866" s="236"/>
      <c r="J866" s="236"/>
      <c r="K866" s="236"/>
      <c r="L866" s="10"/>
      <c r="M866" s="10"/>
      <c r="N866" s="396">
        <f>'Og s3a'!G1577</f>
        <v>0</v>
      </c>
      <c r="O866" s="237">
        <f>'Og s3a'!H1577</f>
        <v>0</v>
      </c>
      <c r="P866" s="398">
        <f>'Og s3a'!D1577</f>
        <v>0</v>
      </c>
      <c r="Q866" s="10"/>
      <c r="R866" s="306"/>
      <c r="S866" s="306"/>
      <c r="T866" s="306"/>
      <c r="U866" s="10"/>
      <c r="V866" s="10"/>
      <c r="W866" s="10"/>
      <c r="X866" s="10"/>
      <c r="Y866" s="10"/>
      <c r="Z866" s="10"/>
      <c r="AA866" s="10"/>
      <c r="AB866" s="10"/>
    </row>
    <row r="867" spans="1:28" ht="14.25" customHeight="1">
      <c r="A867" s="1253" t="str">
        <f>A866</f>
        <v/>
      </c>
      <c r="B867" s="57"/>
      <c r="C867" s="2146"/>
      <c r="D867" s="2148"/>
      <c r="E867" s="2146"/>
      <c r="F867" s="234"/>
      <c r="G867" s="1666">
        <f>Import!Q1566</f>
        <v>0</v>
      </c>
      <c r="H867" s="234"/>
      <c r="I867" s="234"/>
      <c r="J867" s="234"/>
      <c r="K867" s="234"/>
      <c r="L867" s="10"/>
      <c r="M867" s="10"/>
      <c r="N867" s="397"/>
      <c r="O867" s="233"/>
      <c r="P867" s="419"/>
      <c r="Q867" s="10"/>
      <c r="R867" s="306"/>
      <c r="S867" s="306"/>
      <c r="T867" s="306"/>
      <c r="U867" s="10"/>
      <c r="V867" s="10"/>
      <c r="W867" s="10"/>
      <c r="X867" s="10"/>
      <c r="Y867" s="10"/>
      <c r="Z867" s="10"/>
      <c r="AA867" s="10"/>
      <c r="AB867" s="10"/>
    </row>
    <row r="868" spans="1:28" ht="24.75" customHeight="1">
      <c r="A868" s="1253" t="str">
        <f>IF(E868&gt;0,"Wypełnione","")</f>
        <v/>
      </c>
      <c r="B868" s="57"/>
      <c r="C868" s="2145">
        <f>'Og s3a'!C1579</f>
        <v>0</v>
      </c>
      <c r="D868" s="2147">
        <f>'Og s3a'!E1579</f>
        <v>0</v>
      </c>
      <c r="E868" s="2145">
        <f>'Og s3a'!F1579</f>
        <v>0</v>
      </c>
      <c r="F868" s="435">
        <f>O868</f>
        <v>0</v>
      </c>
      <c r="G868" s="435">
        <f t="shared" si="12"/>
        <v>0</v>
      </c>
      <c r="H868" s="236"/>
      <c r="I868" s="236"/>
      <c r="J868" s="236"/>
      <c r="K868" s="236"/>
      <c r="L868" s="10"/>
      <c r="M868" s="10"/>
      <c r="N868" s="396">
        <f>'Og s3a'!G1579</f>
        <v>0</v>
      </c>
      <c r="O868" s="237">
        <f>'Og s3a'!H1579</f>
        <v>0</v>
      </c>
      <c r="P868" s="398">
        <f>'Og s3a'!D1579</f>
        <v>0</v>
      </c>
      <c r="Q868" s="10"/>
      <c r="R868" s="306"/>
      <c r="S868" s="306"/>
      <c r="T868" s="306"/>
      <c r="U868" s="10"/>
      <c r="V868" s="10"/>
      <c r="W868" s="10"/>
      <c r="X868" s="10"/>
      <c r="Y868" s="10"/>
      <c r="Z868" s="10"/>
      <c r="AA868" s="10"/>
      <c r="AB868" s="10"/>
    </row>
    <row r="869" spans="1:28" ht="14.25" customHeight="1">
      <c r="A869" s="1253" t="str">
        <f>A868</f>
        <v/>
      </c>
      <c r="B869" s="57"/>
      <c r="C869" s="2146"/>
      <c r="D869" s="2148"/>
      <c r="E869" s="2146"/>
      <c r="F869" s="234"/>
      <c r="G869" s="1666">
        <f>Import!Q1568</f>
        <v>0</v>
      </c>
      <c r="H869" s="234"/>
      <c r="I869" s="234"/>
      <c r="J869" s="234"/>
      <c r="K869" s="234"/>
      <c r="L869" s="10"/>
      <c r="M869" s="10"/>
      <c r="N869" s="397"/>
      <c r="O869" s="233"/>
      <c r="P869" s="419"/>
      <c r="Q869" s="10"/>
      <c r="R869" s="306"/>
      <c r="S869" s="306"/>
      <c r="T869" s="306"/>
      <c r="U869" s="10"/>
      <c r="V869" s="10"/>
      <c r="W869" s="10"/>
      <c r="X869" s="10"/>
      <c r="Y869" s="10"/>
      <c r="Z869" s="10"/>
      <c r="AA869" s="10"/>
      <c r="AB869" s="10"/>
    </row>
    <row r="870" spans="1:28" ht="24.75" customHeight="1">
      <c r="A870" s="1253" t="str">
        <f>IF(E870&gt;0,"Wypełnione","")</f>
        <v/>
      </c>
      <c r="B870" s="57"/>
      <c r="C870" s="2145">
        <f>'Og s3a'!C1581</f>
        <v>0</v>
      </c>
      <c r="D870" s="2147">
        <f>'Og s3a'!E1581</f>
        <v>0</v>
      </c>
      <c r="E870" s="2145">
        <f>'Og s3a'!F1581</f>
        <v>0</v>
      </c>
      <c r="F870" s="435">
        <f>O870</f>
        <v>0</v>
      </c>
      <c r="G870" s="435">
        <f t="shared" si="12"/>
        <v>0</v>
      </c>
      <c r="H870" s="236"/>
      <c r="I870" s="236"/>
      <c r="J870" s="236"/>
      <c r="K870" s="236"/>
      <c r="L870" s="10"/>
      <c r="M870" s="10"/>
      <c r="N870" s="396">
        <f>'Og s3a'!G1581</f>
        <v>0</v>
      </c>
      <c r="O870" s="237">
        <f>'Og s3a'!H1581</f>
        <v>0</v>
      </c>
      <c r="P870" s="398">
        <f>'Og s3a'!D1581</f>
        <v>0</v>
      </c>
      <c r="Q870" s="10"/>
      <c r="R870" s="306"/>
      <c r="S870" s="306"/>
      <c r="T870" s="306"/>
      <c r="U870" s="10"/>
      <c r="V870" s="10"/>
      <c r="W870" s="10"/>
      <c r="X870" s="10"/>
      <c r="Y870" s="10"/>
      <c r="Z870" s="10"/>
      <c r="AA870" s="10"/>
      <c r="AB870" s="10"/>
    </row>
    <row r="871" spans="1:28" ht="14.25" customHeight="1">
      <c r="A871" s="1253" t="str">
        <f>A870</f>
        <v/>
      </c>
      <c r="B871" s="57"/>
      <c r="C871" s="2146"/>
      <c r="D871" s="2148"/>
      <c r="E871" s="2146"/>
      <c r="F871" s="234"/>
      <c r="G871" s="1666">
        <f>Import!Q1570</f>
        <v>0</v>
      </c>
      <c r="H871" s="234"/>
      <c r="I871" s="234"/>
      <c r="J871" s="234"/>
      <c r="K871" s="234"/>
      <c r="L871" s="10"/>
      <c r="M871" s="10"/>
      <c r="N871" s="397"/>
      <c r="O871" s="233"/>
      <c r="P871" s="419"/>
      <c r="Q871" s="10"/>
      <c r="R871" s="306"/>
      <c r="S871" s="306"/>
      <c r="T871" s="306"/>
      <c r="U871" s="10"/>
      <c r="V871" s="10"/>
      <c r="W871" s="10"/>
      <c r="X871" s="10"/>
      <c r="Y871" s="10"/>
      <c r="Z871" s="10"/>
      <c r="AA871" s="10"/>
      <c r="AB871" s="10"/>
    </row>
    <row r="872" spans="1:28" ht="24.75" customHeight="1">
      <c r="A872" s="1253" t="str">
        <f>IF(E872&gt;0,"Wypełnione","")</f>
        <v/>
      </c>
      <c r="B872" s="57"/>
      <c r="C872" s="2145">
        <f>'Og s3a'!C1583</f>
        <v>0</v>
      </c>
      <c r="D872" s="2147">
        <f>'Og s3a'!E1583</f>
        <v>0</v>
      </c>
      <c r="E872" s="2145">
        <f>'Og s3a'!F1583</f>
        <v>0</v>
      </c>
      <c r="F872" s="435">
        <f>O872</f>
        <v>0</v>
      </c>
      <c r="G872" s="435">
        <f t="shared" ref="G872:G934" si="13">P872</f>
        <v>0</v>
      </c>
      <c r="H872" s="236"/>
      <c r="I872" s="236"/>
      <c r="J872" s="236"/>
      <c r="K872" s="236"/>
      <c r="L872" s="10"/>
      <c r="M872" s="10"/>
      <c r="N872" s="396">
        <f>'Og s3a'!G1583</f>
        <v>0</v>
      </c>
      <c r="O872" s="237">
        <f>'Og s3a'!H1583</f>
        <v>0</v>
      </c>
      <c r="P872" s="398">
        <f>'Og s3a'!D1583</f>
        <v>0</v>
      </c>
      <c r="Q872" s="10"/>
      <c r="R872" s="306"/>
      <c r="S872" s="306"/>
      <c r="T872" s="306"/>
      <c r="U872" s="10"/>
      <c r="V872" s="10"/>
      <c r="W872" s="10"/>
      <c r="X872" s="10"/>
      <c r="Y872" s="10"/>
      <c r="Z872" s="10"/>
      <c r="AA872" s="10"/>
      <c r="AB872" s="10"/>
    </row>
    <row r="873" spans="1:28" ht="14.25" customHeight="1">
      <c r="A873" s="1253" t="str">
        <f>A872</f>
        <v/>
      </c>
      <c r="B873" s="57"/>
      <c r="C873" s="2146"/>
      <c r="D873" s="2148"/>
      <c r="E873" s="2146"/>
      <c r="F873" s="234"/>
      <c r="G873" s="1666">
        <f>Import!Q1572</f>
        <v>0</v>
      </c>
      <c r="H873" s="234"/>
      <c r="I873" s="234"/>
      <c r="J873" s="234"/>
      <c r="K873" s="234"/>
      <c r="L873" s="10"/>
      <c r="M873" s="10"/>
      <c r="N873" s="397"/>
      <c r="O873" s="233"/>
      <c r="P873" s="419"/>
      <c r="Q873" s="10"/>
      <c r="R873" s="306"/>
      <c r="S873" s="306"/>
      <c r="T873" s="306"/>
      <c r="U873" s="10"/>
      <c r="V873" s="10"/>
      <c r="W873" s="10"/>
      <c r="X873" s="10"/>
      <c r="Y873" s="10"/>
      <c r="Z873" s="10"/>
      <c r="AA873" s="10"/>
      <c r="AB873" s="10"/>
    </row>
    <row r="874" spans="1:28" ht="24.75" customHeight="1">
      <c r="A874" s="1253" t="str">
        <f>IF(E874&gt;0,"Wypełnione","")</f>
        <v/>
      </c>
      <c r="B874" s="57"/>
      <c r="C874" s="2145">
        <f>'Og s3a'!C1585</f>
        <v>0</v>
      </c>
      <c r="D874" s="2147">
        <f>'Og s3a'!E1585</f>
        <v>0</v>
      </c>
      <c r="E874" s="2145">
        <f>'Og s3a'!F1585</f>
        <v>0</v>
      </c>
      <c r="F874" s="435">
        <f>O874</f>
        <v>0</v>
      </c>
      <c r="G874" s="435">
        <f t="shared" si="13"/>
        <v>0</v>
      </c>
      <c r="H874" s="236"/>
      <c r="I874" s="236"/>
      <c r="J874" s="236"/>
      <c r="K874" s="236"/>
      <c r="L874" s="10"/>
      <c r="M874" s="10"/>
      <c r="N874" s="396">
        <f>'Og s3a'!G1585</f>
        <v>0</v>
      </c>
      <c r="O874" s="237">
        <f>'Og s3a'!H1585</f>
        <v>0</v>
      </c>
      <c r="P874" s="398">
        <f>'Og s3a'!D1585</f>
        <v>0</v>
      </c>
      <c r="Q874" s="10"/>
      <c r="R874" s="306"/>
      <c r="S874" s="306"/>
      <c r="T874" s="306"/>
      <c r="U874" s="10"/>
      <c r="V874" s="10"/>
      <c r="W874" s="10"/>
      <c r="X874" s="10"/>
      <c r="Y874" s="10"/>
      <c r="Z874" s="10"/>
      <c r="AA874" s="10"/>
      <c r="AB874" s="10"/>
    </row>
    <row r="875" spans="1:28" ht="14.25" customHeight="1">
      <c r="A875" s="1253" t="str">
        <f>A874</f>
        <v/>
      </c>
      <c r="B875" s="57"/>
      <c r="C875" s="2146"/>
      <c r="D875" s="2148"/>
      <c r="E875" s="2146"/>
      <c r="F875" s="234"/>
      <c r="G875" s="1666">
        <f>Import!Q1574</f>
        <v>0</v>
      </c>
      <c r="H875" s="234"/>
      <c r="I875" s="234"/>
      <c r="J875" s="234"/>
      <c r="K875" s="234"/>
      <c r="L875" s="10"/>
      <c r="M875" s="10"/>
      <c r="N875" s="397"/>
      <c r="O875" s="233"/>
      <c r="P875" s="419"/>
      <c r="Q875" s="10"/>
      <c r="R875" s="306"/>
      <c r="S875" s="306"/>
      <c r="T875" s="306"/>
      <c r="U875" s="10"/>
      <c r="V875" s="10"/>
      <c r="W875" s="10"/>
      <c r="X875" s="10"/>
      <c r="Y875" s="10"/>
      <c r="Z875" s="10"/>
      <c r="AA875" s="10"/>
      <c r="AB875" s="10"/>
    </row>
    <row r="876" spans="1:28" ht="24.75" customHeight="1">
      <c r="A876" s="1253" t="str">
        <f>IF(E876&gt;0,"Wypełnione","")</f>
        <v/>
      </c>
      <c r="B876" s="57"/>
      <c r="C876" s="2145">
        <f>'Og s3a'!C1587</f>
        <v>0</v>
      </c>
      <c r="D876" s="2147">
        <f>'Og s3a'!E1587</f>
        <v>0</v>
      </c>
      <c r="E876" s="2145">
        <f>'Og s3a'!F1587</f>
        <v>0</v>
      </c>
      <c r="F876" s="435">
        <f>O876</f>
        <v>0</v>
      </c>
      <c r="G876" s="435">
        <f t="shared" si="13"/>
        <v>0</v>
      </c>
      <c r="H876" s="236"/>
      <c r="I876" s="236"/>
      <c r="J876" s="236"/>
      <c r="K876" s="236"/>
      <c r="L876" s="10"/>
      <c r="M876" s="10"/>
      <c r="N876" s="396">
        <f>'Og s3a'!G1587</f>
        <v>0</v>
      </c>
      <c r="O876" s="237">
        <f>'Og s3a'!H1587</f>
        <v>0</v>
      </c>
      <c r="P876" s="398">
        <f>'Og s3a'!D1587</f>
        <v>0</v>
      </c>
      <c r="Q876" s="10"/>
      <c r="R876" s="306"/>
      <c r="S876" s="306"/>
      <c r="T876" s="306"/>
      <c r="U876" s="10"/>
      <c r="V876" s="10"/>
      <c r="W876" s="10"/>
      <c r="X876" s="10"/>
      <c r="Y876" s="10"/>
      <c r="Z876" s="10"/>
      <c r="AA876" s="10"/>
      <c r="AB876" s="10"/>
    </row>
    <row r="877" spans="1:28" ht="14.25" customHeight="1">
      <c r="A877" s="1253" t="str">
        <f>A876</f>
        <v/>
      </c>
      <c r="B877" s="57"/>
      <c r="C877" s="2146"/>
      <c r="D877" s="2148"/>
      <c r="E877" s="2146"/>
      <c r="F877" s="234"/>
      <c r="G877" s="1666">
        <f>Import!Q1576</f>
        <v>0</v>
      </c>
      <c r="H877" s="234"/>
      <c r="I877" s="234"/>
      <c r="J877" s="234"/>
      <c r="K877" s="234"/>
      <c r="L877" s="10"/>
      <c r="M877" s="10"/>
      <c r="N877" s="397"/>
      <c r="O877" s="233"/>
      <c r="P877" s="419"/>
      <c r="Q877" s="10"/>
      <c r="R877" s="306"/>
      <c r="S877" s="306"/>
      <c r="T877" s="306"/>
      <c r="U877" s="10"/>
      <c r="V877" s="10"/>
      <c r="W877" s="10"/>
      <c r="X877" s="10"/>
      <c r="Y877" s="10"/>
      <c r="Z877" s="10"/>
      <c r="AA877" s="10"/>
      <c r="AB877" s="10"/>
    </row>
    <row r="878" spans="1:28" ht="24.75" customHeight="1">
      <c r="A878" s="1253" t="str">
        <f>IF(E878&gt;0,"Wypełnione","")</f>
        <v/>
      </c>
      <c r="B878" s="57"/>
      <c r="C878" s="2145">
        <f>'Og s3a'!C1589</f>
        <v>0</v>
      </c>
      <c r="D878" s="2147">
        <f>'Og s3a'!E1589</f>
        <v>0</v>
      </c>
      <c r="E878" s="2145">
        <f>'Og s3a'!F1589</f>
        <v>0</v>
      </c>
      <c r="F878" s="435">
        <f>O878</f>
        <v>0</v>
      </c>
      <c r="G878" s="435">
        <f t="shared" si="13"/>
        <v>0</v>
      </c>
      <c r="H878" s="236"/>
      <c r="I878" s="236"/>
      <c r="J878" s="236"/>
      <c r="K878" s="236"/>
      <c r="L878" s="10"/>
      <c r="M878" s="10"/>
      <c r="N878" s="396">
        <f>'Og s3a'!G1589</f>
        <v>0</v>
      </c>
      <c r="O878" s="237">
        <f>'Og s3a'!H1589</f>
        <v>0</v>
      </c>
      <c r="P878" s="398">
        <f>'Og s3a'!D1589</f>
        <v>0</v>
      </c>
      <c r="Q878" s="10"/>
      <c r="R878" s="306"/>
      <c r="S878" s="306"/>
      <c r="T878" s="306"/>
      <c r="U878" s="10"/>
      <c r="V878" s="10"/>
      <c r="W878" s="10"/>
      <c r="X878" s="10"/>
      <c r="Y878" s="10"/>
      <c r="Z878" s="10"/>
      <c r="AA878" s="10"/>
      <c r="AB878" s="10"/>
    </row>
    <row r="879" spans="1:28" ht="14.25" customHeight="1">
      <c r="A879" s="1253" t="str">
        <f>A878</f>
        <v/>
      </c>
      <c r="B879" s="57"/>
      <c r="C879" s="2146"/>
      <c r="D879" s="2148"/>
      <c r="E879" s="2146"/>
      <c r="F879" s="234"/>
      <c r="G879" s="1666">
        <f>Import!Q1578</f>
        <v>0</v>
      </c>
      <c r="H879" s="234"/>
      <c r="I879" s="234"/>
      <c r="J879" s="234"/>
      <c r="K879" s="234"/>
      <c r="L879" s="10"/>
      <c r="M879" s="10"/>
      <c r="N879" s="397"/>
      <c r="O879" s="233"/>
      <c r="P879" s="419"/>
      <c r="Q879" s="10"/>
      <c r="R879" s="306"/>
      <c r="S879" s="306"/>
      <c r="T879" s="306"/>
      <c r="U879" s="10"/>
      <c r="V879" s="10"/>
      <c r="W879" s="10"/>
      <c r="X879" s="10"/>
      <c r="Y879" s="10"/>
      <c r="Z879" s="10"/>
      <c r="AA879" s="10"/>
      <c r="AB879" s="10"/>
    </row>
    <row r="880" spans="1:28" ht="24.75" customHeight="1">
      <c r="A880" s="1253" t="str">
        <f>IF(E880&gt;0,"Wypełnione","")</f>
        <v/>
      </c>
      <c r="B880" s="57"/>
      <c r="C880" s="2145">
        <f>'Og s3a'!C1591</f>
        <v>0</v>
      </c>
      <c r="D880" s="2147">
        <f>'Og s3a'!E1591</f>
        <v>0</v>
      </c>
      <c r="E880" s="2145">
        <f>'Og s3a'!F1591</f>
        <v>0</v>
      </c>
      <c r="F880" s="435">
        <f>O880</f>
        <v>0</v>
      </c>
      <c r="G880" s="435">
        <f t="shared" si="13"/>
        <v>0</v>
      </c>
      <c r="H880" s="236"/>
      <c r="I880" s="236"/>
      <c r="J880" s="236"/>
      <c r="K880" s="236"/>
      <c r="L880" s="10"/>
      <c r="M880" s="10"/>
      <c r="N880" s="396">
        <f>'Og s3a'!G1591</f>
        <v>0</v>
      </c>
      <c r="O880" s="237">
        <f>'Og s3a'!H1591</f>
        <v>0</v>
      </c>
      <c r="P880" s="398">
        <f>'Og s3a'!D1591</f>
        <v>0</v>
      </c>
      <c r="Q880" s="10"/>
      <c r="R880" s="306"/>
      <c r="S880" s="306"/>
      <c r="T880" s="306"/>
      <c r="U880" s="10"/>
      <c r="V880" s="10"/>
      <c r="W880" s="10"/>
      <c r="X880" s="10"/>
      <c r="Y880" s="10"/>
      <c r="Z880" s="10"/>
      <c r="AA880" s="10"/>
      <c r="AB880" s="10"/>
    </row>
    <row r="881" spans="1:28" ht="14.25" customHeight="1">
      <c r="A881" s="1253" t="str">
        <f>A880</f>
        <v/>
      </c>
      <c r="B881" s="57"/>
      <c r="C881" s="2146"/>
      <c r="D881" s="2148"/>
      <c r="E881" s="2146"/>
      <c r="F881" s="234"/>
      <c r="G881" s="1666">
        <f>Import!Q1580</f>
        <v>0</v>
      </c>
      <c r="H881" s="234"/>
      <c r="I881" s="234"/>
      <c r="J881" s="234"/>
      <c r="K881" s="234"/>
      <c r="L881" s="10"/>
      <c r="M881" s="10"/>
      <c r="N881" s="397"/>
      <c r="O881" s="233"/>
      <c r="P881" s="419"/>
      <c r="Q881" s="10"/>
      <c r="R881" s="306"/>
      <c r="S881" s="306"/>
      <c r="T881" s="306"/>
      <c r="U881" s="10"/>
      <c r="V881" s="10"/>
      <c r="W881" s="10"/>
      <c r="X881" s="10"/>
      <c r="Y881" s="10"/>
      <c r="Z881" s="10"/>
      <c r="AA881" s="10"/>
      <c r="AB881" s="10"/>
    </row>
    <row r="882" spans="1:28" ht="24.75" customHeight="1">
      <c r="A882" s="1253" t="str">
        <f>IF(E882&gt;0,"Wypełnione","")</f>
        <v/>
      </c>
      <c r="B882" s="57"/>
      <c r="C882" s="2145">
        <f>'Og s3a'!C1593</f>
        <v>0</v>
      </c>
      <c r="D882" s="2147">
        <f>'Og s3a'!E1593</f>
        <v>0</v>
      </c>
      <c r="E882" s="2145">
        <f>'Og s3a'!F1593</f>
        <v>0</v>
      </c>
      <c r="F882" s="435">
        <f>O882</f>
        <v>0</v>
      </c>
      <c r="G882" s="435">
        <f t="shared" si="13"/>
        <v>0</v>
      </c>
      <c r="H882" s="236"/>
      <c r="I882" s="236"/>
      <c r="J882" s="236"/>
      <c r="K882" s="236"/>
      <c r="L882" s="10"/>
      <c r="M882" s="10"/>
      <c r="N882" s="396">
        <f>'Og s3a'!G1593</f>
        <v>0</v>
      </c>
      <c r="O882" s="237">
        <f>'Og s3a'!H1593</f>
        <v>0</v>
      </c>
      <c r="P882" s="398">
        <f>'Og s3a'!D1593</f>
        <v>0</v>
      </c>
      <c r="Q882" s="10"/>
      <c r="R882" s="306"/>
      <c r="S882" s="306"/>
      <c r="T882" s="306"/>
      <c r="U882" s="10"/>
      <c r="V882" s="10"/>
      <c r="W882" s="10"/>
      <c r="X882" s="10"/>
      <c r="Y882" s="10"/>
      <c r="Z882" s="10"/>
      <c r="AA882" s="10"/>
      <c r="AB882" s="10"/>
    </row>
    <row r="883" spans="1:28" ht="14.25" customHeight="1">
      <c r="A883" s="1253" t="str">
        <f>A882</f>
        <v/>
      </c>
      <c r="B883" s="57"/>
      <c r="C883" s="2146"/>
      <c r="D883" s="2148"/>
      <c r="E883" s="2146"/>
      <c r="F883" s="234"/>
      <c r="G883" s="1666">
        <f>Import!Q1582</f>
        <v>0</v>
      </c>
      <c r="H883" s="234"/>
      <c r="I883" s="234"/>
      <c r="J883" s="234"/>
      <c r="K883" s="234"/>
      <c r="L883" s="10"/>
      <c r="M883" s="10"/>
      <c r="N883" s="397"/>
      <c r="O883" s="233"/>
      <c r="P883" s="419"/>
      <c r="Q883" s="10"/>
      <c r="R883" s="306"/>
      <c r="S883" s="306"/>
      <c r="T883" s="306"/>
      <c r="U883" s="10"/>
      <c r="V883" s="10"/>
      <c r="W883" s="10"/>
      <c r="X883" s="10"/>
      <c r="Y883" s="10"/>
      <c r="Z883" s="10"/>
      <c r="AA883" s="10"/>
      <c r="AB883" s="10"/>
    </row>
    <row r="884" spans="1:28" ht="24.75" customHeight="1">
      <c r="A884" s="1253" t="str">
        <f>IF(E884&gt;0,"Wypełnione","")</f>
        <v/>
      </c>
      <c r="B884" s="57"/>
      <c r="C884" s="2145">
        <f>'Og s3a'!C1595</f>
        <v>0</v>
      </c>
      <c r="D884" s="2147">
        <f>'Og s3a'!E1595</f>
        <v>0</v>
      </c>
      <c r="E884" s="2145">
        <f>'Og s3a'!F1595</f>
        <v>0</v>
      </c>
      <c r="F884" s="435">
        <f>O884</f>
        <v>0</v>
      </c>
      <c r="G884" s="435">
        <f t="shared" si="13"/>
        <v>0</v>
      </c>
      <c r="H884" s="236"/>
      <c r="I884" s="236"/>
      <c r="J884" s="236"/>
      <c r="K884" s="236"/>
      <c r="L884" s="10"/>
      <c r="M884" s="10"/>
      <c r="N884" s="396">
        <f>'Og s3a'!G1595</f>
        <v>0</v>
      </c>
      <c r="O884" s="237">
        <f>'Og s3a'!H1595</f>
        <v>0</v>
      </c>
      <c r="P884" s="398">
        <f>'Og s3a'!D1595</f>
        <v>0</v>
      </c>
      <c r="Q884" s="10"/>
      <c r="R884" s="306"/>
      <c r="S884" s="306"/>
      <c r="T884" s="306"/>
      <c r="U884" s="10"/>
      <c r="V884" s="10"/>
      <c r="W884" s="10"/>
      <c r="X884" s="10"/>
      <c r="Y884" s="10"/>
      <c r="Z884" s="10"/>
      <c r="AA884" s="10"/>
      <c r="AB884" s="10"/>
    </row>
    <row r="885" spans="1:28" ht="14.25" customHeight="1">
      <c r="A885" s="1253" t="str">
        <f>A884</f>
        <v/>
      </c>
      <c r="B885" s="57"/>
      <c r="C885" s="2146"/>
      <c r="D885" s="2148"/>
      <c r="E885" s="2146"/>
      <c r="F885" s="234"/>
      <c r="G885" s="1666">
        <f>Import!Q1584</f>
        <v>0</v>
      </c>
      <c r="H885" s="234"/>
      <c r="I885" s="234"/>
      <c r="J885" s="234"/>
      <c r="K885" s="234"/>
      <c r="L885" s="10"/>
      <c r="M885" s="10"/>
      <c r="N885" s="397"/>
      <c r="O885" s="233"/>
      <c r="P885" s="419"/>
      <c r="Q885" s="10"/>
      <c r="R885" s="306"/>
      <c r="S885" s="306"/>
      <c r="T885" s="306"/>
      <c r="U885" s="10"/>
      <c r="V885" s="10"/>
      <c r="W885" s="10"/>
      <c r="X885" s="10"/>
      <c r="Y885" s="10"/>
      <c r="Z885" s="10"/>
      <c r="AA885" s="10"/>
      <c r="AB885" s="10"/>
    </row>
    <row r="886" spans="1:28" ht="24.75" customHeight="1">
      <c r="A886" s="1253" t="str">
        <f>IF(E886&gt;0,"Wypełnione","")</f>
        <v/>
      </c>
      <c r="B886" s="57"/>
      <c r="C886" s="2145">
        <f>'Og s3a'!C1597</f>
        <v>0</v>
      </c>
      <c r="D886" s="2147">
        <f>'Og s3a'!E1597</f>
        <v>0</v>
      </c>
      <c r="E886" s="2145">
        <f>'Og s3a'!F1597</f>
        <v>0</v>
      </c>
      <c r="F886" s="435">
        <f>O886</f>
        <v>0</v>
      </c>
      <c r="G886" s="435">
        <f t="shared" si="13"/>
        <v>0</v>
      </c>
      <c r="H886" s="236"/>
      <c r="I886" s="236"/>
      <c r="J886" s="236"/>
      <c r="K886" s="236"/>
      <c r="L886" s="10"/>
      <c r="M886" s="10"/>
      <c r="N886" s="396">
        <f>'Og s3a'!G1597</f>
        <v>0</v>
      </c>
      <c r="O886" s="237">
        <f>'Og s3a'!H1597</f>
        <v>0</v>
      </c>
      <c r="P886" s="398">
        <f>'Og s3a'!D1597</f>
        <v>0</v>
      </c>
      <c r="Q886" s="10"/>
      <c r="R886" s="306"/>
      <c r="S886" s="306"/>
      <c r="T886" s="306"/>
      <c r="U886" s="10"/>
      <c r="V886" s="10"/>
      <c r="W886" s="10"/>
      <c r="X886" s="10"/>
      <c r="Y886" s="10"/>
      <c r="Z886" s="10"/>
      <c r="AA886" s="10"/>
      <c r="AB886" s="10"/>
    </row>
    <row r="887" spans="1:28" ht="14.25" customHeight="1">
      <c r="A887" s="1253" t="str">
        <f>A886</f>
        <v/>
      </c>
      <c r="B887" s="57"/>
      <c r="C887" s="2146"/>
      <c r="D887" s="2148"/>
      <c r="E887" s="2146"/>
      <c r="F887" s="234"/>
      <c r="G887" s="1666">
        <f>Import!Q1586</f>
        <v>0</v>
      </c>
      <c r="H887" s="234"/>
      <c r="I887" s="234"/>
      <c r="J887" s="234"/>
      <c r="K887" s="234"/>
      <c r="L887" s="10"/>
      <c r="M887" s="10"/>
      <c r="N887" s="397"/>
      <c r="O887" s="233"/>
      <c r="P887" s="419"/>
      <c r="Q887" s="10"/>
      <c r="R887" s="306"/>
      <c r="S887" s="306"/>
      <c r="T887" s="306"/>
      <c r="U887" s="10"/>
      <c r="V887" s="10"/>
      <c r="W887" s="10"/>
      <c r="X887" s="10"/>
      <c r="Y887" s="10"/>
      <c r="Z887" s="10"/>
      <c r="AA887" s="10"/>
      <c r="AB887" s="10"/>
    </row>
    <row r="888" spans="1:28" ht="24.75" customHeight="1">
      <c r="A888" s="1253" t="str">
        <f>IF(E888&gt;0,"Wypełnione","")</f>
        <v/>
      </c>
      <c r="B888" s="57"/>
      <c r="C888" s="2145">
        <f>'Og s3a'!C1599</f>
        <v>0</v>
      </c>
      <c r="D888" s="2147">
        <f>'Og s3a'!E1599</f>
        <v>0</v>
      </c>
      <c r="E888" s="2145">
        <f>'Og s3a'!F1599</f>
        <v>0</v>
      </c>
      <c r="F888" s="435">
        <f>O888</f>
        <v>0</v>
      </c>
      <c r="G888" s="435">
        <f t="shared" si="13"/>
        <v>0</v>
      </c>
      <c r="H888" s="236"/>
      <c r="I888" s="236"/>
      <c r="J888" s="236"/>
      <c r="K888" s="236"/>
      <c r="L888" s="10"/>
      <c r="M888" s="10"/>
      <c r="N888" s="396">
        <f>'Og s3a'!G1599</f>
        <v>0</v>
      </c>
      <c r="O888" s="237">
        <f>'Og s3a'!H1599</f>
        <v>0</v>
      </c>
      <c r="P888" s="398">
        <f>'Og s3a'!D1599</f>
        <v>0</v>
      </c>
      <c r="Q888" s="10"/>
      <c r="R888" s="306"/>
      <c r="S888" s="306"/>
      <c r="T888" s="306"/>
      <c r="U888" s="10"/>
      <c r="V888" s="10"/>
      <c r="W888" s="10"/>
      <c r="X888" s="10"/>
      <c r="Y888" s="10"/>
      <c r="Z888" s="10"/>
      <c r="AA888" s="10"/>
      <c r="AB888" s="10"/>
    </row>
    <row r="889" spans="1:28" ht="14.25" customHeight="1">
      <c r="A889" s="1253" t="str">
        <f>A888</f>
        <v/>
      </c>
      <c r="B889" s="57"/>
      <c r="C889" s="2146"/>
      <c r="D889" s="2148"/>
      <c r="E889" s="2146"/>
      <c r="F889" s="234"/>
      <c r="G889" s="1666">
        <f>Import!Q1588</f>
        <v>0</v>
      </c>
      <c r="H889" s="234"/>
      <c r="I889" s="234"/>
      <c r="J889" s="234"/>
      <c r="K889" s="234"/>
      <c r="L889" s="10"/>
      <c r="M889" s="10"/>
      <c r="N889" s="397"/>
      <c r="O889" s="233"/>
      <c r="P889" s="419"/>
      <c r="Q889" s="10"/>
      <c r="R889" s="306"/>
      <c r="S889" s="306"/>
      <c r="T889" s="306"/>
      <c r="U889" s="10"/>
      <c r="V889" s="10"/>
      <c r="W889" s="10"/>
      <c r="X889" s="10"/>
      <c r="Y889" s="10"/>
      <c r="Z889" s="10"/>
      <c r="AA889" s="10"/>
      <c r="AB889" s="10"/>
    </row>
    <row r="890" spans="1:28" ht="24.75" customHeight="1">
      <c r="A890" s="1253" t="str">
        <f>IF(E890&gt;0,"Wypełnione","")</f>
        <v/>
      </c>
      <c r="B890" s="57"/>
      <c r="C890" s="2145">
        <f>'Og s3a'!C1601</f>
        <v>0</v>
      </c>
      <c r="D890" s="2147">
        <f>'Og s3a'!E1601</f>
        <v>0</v>
      </c>
      <c r="E890" s="2145">
        <f>'Og s3a'!F1601</f>
        <v>0</v>
      </c>
      <c r="F890" s="435">
        <f>O890</f>
        <v>0</v>
      </c>
      <c r="G890" s="435">
        <f t="shared" si="13"/>
        <v>0</v>
      </c>
      <c r="H890" s="236"/>
      <c r="I890" s="236"/>
      <c r="J890" s="236"/>
      <c r="K890" s="236"/>
      <c r="L890" s="10"/>
      <c r="M890" s="10"/>
      <c r="N890" s="396">
        <f>'Og s3a'!G1601</f>
        <v>0</v>
      </c>
      <c r="O890" s="237">
        <f>'Og s3a'!H1601</f>
        <v>0</v>
      </c>
      <c r="P890" s="398">
        <f>'Og s3a'!D1601</f>
        <v>0</v>
      </c>
      <c r="Q890" s="10"/>
      <c r="R890" s="306"/>
      <c r="S890" s="306"/>
      <c r="T890" s="306"/>
      <c r="U890" s="10"/>
      <c r="V890" s="10"/>
      <c r="W890" s="10"/>
      <c r="X890" s="10"/>
      <c r="Y890" s="10"/>
      <c r="Z890" s="10"/>
      <c r="AA890" s="10"/>
      <c r="AB890" s="10"/>
    </row>
    <row r="891" spans="1:28" ht="14.25" customHeight="1">
      <c r="A891" s="1253" t="str">
        <f>A890</f>
        <v/>
      </c>
      <c r="B891" s="57"/>
      <c r="C891" s="2146"/>
      <c r="D891" s="2148"/>
      <c r="E891" s="2146"/>
      <c r="F891" s="234"/>
      <c r="G891" s="1666">
        <f>Import!Q1590</f>
        <v>0</v>
      </c>
      <c r="H891" s="234"/>
      <c r="I891" s="234"/>
      <c r="J891" s="234"/>
      <c r="K891" s="234"/>
      <c r="L891" s="10"/>
      <c r="M891" s="10"/>
      <c r="N891" s="397"/>
      <c r="O891" s="233"/>
      <c r="P891" s="419"/>
      <c r="Q891" s="10"/>
      <c r="R891" s="306"/>
      <c r="S891" s="306"/>
      <c r="T891" s="306"/>
      <c r="U891" s="10"/>
      <c r="V891" s="10"/>
      <c r="W891" s="10"/>
      <c r="X891" s="10"/>
      <c r="Y891" s="10"/>
      <c r="Z891" s="10"/>
      <c r="AA891" s="10"/>
      <c r="AB891" s="10"/>
    </row>
    <row r="892" spans="1:28" ht="24.75" customHeight="1">
      <c r="A892" s="1253" t="str">
        <f>IF(E892&gt;0,"Wypełnione","")</f>
        <v/>
      </c>
      <c r="B892" s="57"/>
      <c r="C892" s="2145">
        <f>'Og s3a'!C1603</f>
        <v>0</v>
      </c>
      <c r="D892" s="2147">
        <f>'Og s3a'!E1603</f>
        <v>0</v>
      </c>
      <c r="E892" s="2145">
        <f>'Og s3a'!F1603</f>
        <v>0</v>
      </c>
      <c r="F892" s="435">
        <f>O892</f>
        <v>0</v>
      </c>
      <c r="G892" s="435">
        <f t="shared" si="13"/>
        <v>0</v>
      </c>
      <c r="H892" s="236"/>
      <c r="I892" s="236"/>
      <c r="J892" s="236"/>
      <c r="K892" s="236"/>
      <c r="L892" s="10"/>
      <c r="M892" s="10"/>
      <c r="N892" s="396">
        <f>'Og s3a'!G1603</f>
        <v>0</v>
      </c>
      <c r="O892" s="237">
        <f>'Og s3a'!H1603</f>
        <v>0</v>
      </c>
      <c r="P892" s="398">
        <f>'Og s3a'!D1603</f>
        <v>0</v>
      </c>
      <c r="Q892" s="10"/>
      <c r="R892" s="306"/>
      <c r="S892" s="306"/>
      <c r="T892" s="306"/>
      <c r="U892" s="10"/>
      <c r="V892" s="10"/>
      <c r="W892" s="10"/>
      <c r="X892" s="10"/>
      <c r="Y892" s="10"/>
      <c r="Z892" s="10"/>
      <c r="AA892" s="10"/>
      <c r="AB892" s="10"/>
    </row>
    <row r="893" spans="1:28" ht="14.25" customHeight="1">
      <c r="A893" s="1253" t="str">
        <f>A892</f>
        <v/>
      </c>
      <c r="B893" s="57"/>
      <c r="C893" s="2146"/>
      <c r="D893" s="2148"/>
      <c r="E893" s="2146"/>
      <c r="F893" s="234"/>
      <c r="G893" s="1666">
        <f>Import!Q1592</f>
        <v>0</v>
      </c>
      <c r="H893" s="234"/>
      <c r="I893" s="234"/>
      <c r="J893" s="234"/>
      <c r="K893" s="234"/>
      <c r="L893" s="10"/>
      <c r="M893" s="10"/>
      <c r="N893" s="397"/>
      <c r="O893" s="233"/>
      <c r="P893" s="419"/>
      <c r="Q893" s="10"/>
      <c r="R893" s="306"/>
      <c r="S893" s="306"/>
      <c r="T893" s="306"/>
      <c r="U893" s="10"/>
      <c r="V893" s="10"/>
      <c r="W893" s="10"/>
      <c r="X893" s="10"/>
      <c r="Y893" s="10"/>
      <c r="Z893" s="10"/>
      <c r="AA893" s="10"/>
      <c r="AB893" s="10"/>
    </row>
    <row r="894" spans="1:28" ht="24.75" customHeight="1">
      <c r="A894" s="1253" t="str">
        <f>IF(E894&gt;0,"Wypełnione","")</f>
        <v/>
      </c>
      <c r="B894" s="57"/>
      <c r="C894" s="2145">
        <f>'Og s3a'!C1605</f>
        <v>0</v>
      </c>
      <c r="D894" s="2147">
        <f>'Og s3a'!E1605</f>
        <v>0</v>
      </c>
      <c r="E894" s="2145">
        <f>'Og s3a'!F1605</f>
        <v>0</v>
      </c>
      <c r="F894" s="435">
        <f>O894</f>
        <v>0</v>
      </c>
      <c r="G894" s="435">
        <f t="shared" si="13"/>
        <v>0</v>
      </c>
      <c r="H894" s="236"/>
      <c r="I894" s="236"/>
      <c r="J894" s="236"/>
      <c r="K894" s="236"/>
      <c r="L894" s="10"/>
      <c r="M894" s="10"/>
      <c r="N894" s="396">
        <f>'Og s3a'!G1605</f>
        <v>0</v>
      </c>
      <c r="O894" s="237">
        <f>'Og s3a'!H1605</f>
        <v>0</v>
      </c>
      <c r="P894" s="398">
        <f>'Og s3a'!D1605</f>
        <v>0</v>
      </c>
      <c r="Q894" s="10"/>
      <c r="R894" s="306"/>
      <c r="S894" s="306"/>
      <c r="T894" s="306"/>
      <c r="U894" s="10"/>
      <c r="V894" s="10"/>
      <c r="W894" s="10"/>
      <c r="X894" s="10"/>
      <c r="Y894" s="10"/>
      <c r="Z894" s="10"/>
      <c r="AA894" s="10"/>
      <c r="AB894" s="10"/>
    </row>
    <row r="895" spans="1:28" ht="14.25" customHeight="1">
      <c r="A895" s="1253" t="str">
        <f>A894</f>
        <v/>
      </c>
      <c r="B895" s="57"/>
      <c r="C895" s="2146"/>
      <c r="D895" s="2148"/>
      <c r="E895" s="2146"/>
      <c r="F895" s="234"/>
      <c r="G895" s="1666">
        <f>Import!Q1594</f>
        <v>0</v>
      </c>
      <c r="H895" s="234"/>
      <c r="I895" s="234"/>
      <c r="J895" s="234"/>
      <c r="K895" s="234"/>
      <c r="L895" s="10"/>
      <c r="M895" s="10"/>
      <c r="N895" s="397"/>
      <c r="O895" s="233"/>
      <c r="P895" s="419"/>
      <c r="Q895" s="10"/>
      <c r="R895" s="306"/>
      <c r="S895" s="306"/>
      <c r="T895" s="306"/>
      <c r="U895" s="10"/>
      <c r="V895" s="10"/>
      <c r="W895" s="10"/>
      <c r="X895" s="10"/>
      <c r="Y895" s="10"/>
      <c r="Z895" s="10"/>
      <c r="AA895" s="10"/>
      <c r="AB895" s="10"/>
    </row>
    <row r="896" spans="1:28" ht="24.75" customHeight="1">
      <c r="A896" s="1253" t="str">
        <f>IF(E896&gt;0,"Wypełnione","")</f>
        <v/>
      </c>
      <c r="B896" s="57"/>
      <c r="C896" s="2145">
        <f>'Og s3a'!C1607</f>
        <v>0</v>
      </c>
      <c r="D896" s="2147">
        <f>'Og s3a'!E1607</f>
        <v>0</v>
      </c>
      <c r="E896" s="2145">
        <f>'Og s3a'!F1607</f>
        <v>0</v>
      </c>
      <c r="F896" s="435">
        <f>O896</f>
        <v>0</v>
      </c>
      <c r="G896" s="435">
        <f t="shared" si="13"/>
        <v>0</v>
      </c>
      <c r="H896" s="236"/>
      <c r="I896" s="236"/>
      <c r="J896" s="236"/>
      <c r="K896" s="236"/>
      <c r="L896" s="10"/>
      <c r="M896" s="10"/>
      <c r="N896" s="396">
        <f>'Og s3a'!G1607</f>
        <v>0</v>
      </c>
      <c r="O896" s="237">
        <f>'Og s3a'!H1607</f>
        <v>0</v>
      </c>
      <c r="P896" s="398">
        <f>'Og s3a'!D1607</f>
        <v>0</v>
      </c>
      <c r="Q896" s="10"/>
      <c r="R896" s="306"/>
      <c r="S896" s="306"/>
      <c r="T896" s="306"/>
      <c r="U896" s="10"/>
      <c r="V896" s="10"/>
      <c r="W896" s="10"/>
      <c r="X896" s="10"/>
      <c r="Y896" s="10"/>
      <c r="Z896" s="10"/>
      <c r="AA896" s="10"/>
      <c r="AB896" s="10"/>
    </row>
    <row r="897" spans="1:28" ht="14.25" customHeight="1">
      <c r="A897" s="1253" t="str">
        <f>A896</f>
        <v/>
      </c>
      <c r="B897" s="57"/>
      <c r="C897" s="2146"/>
      <c r="D897" s="2148"/>
      <c r="E897" s="2146"/>
      <c r="F897" s="234"/>
      <c r="G897" s="1666">
        <f>Import!Q1596</f>
        <v>0</v>
      </c>
      <c r="H897" s="234"/>
      <c r="I897" s="234"/>
      <c r="J897" s="234"/>
      <c r="K897" s="234"/>
      <c r="L897" s="10"/>
      <c r="M897" s="10"/>
      <c r="N897" s="397"/>
      <c r="O897" s="233"/>
      <c r="P897" s="419"/>
      <c r="Q897" s="10"/>
      <c r="R897" s="306"/>
      <c r="S897" s="306"/>
      <c r="T897" s="306"/>
      <c r="U897" s="10"/>
      <c r="V897" s="10"/>
      <c r="W897" s="10"/>
      <c r="X897" s="10"/>
      <c r="Y897" s="10"/>
      <c r="Z897" s="10"/>
      <c r="AA897" s="10"/>
      <c r="AB897" s="10"/>
    </row>
    <row r="898" spans="1:28" ht="24.75" customHeight="1">
      <c r="A898" s="1253" t="str">
        <f>IF(E898&gt;0,"Wypełnione","")</f>
        <v/>
      </c>
      <c r="B898" s="57"/>
      <c r="C898" s="2145">
        <f>'Og s3a'!C1609</f>
        <v>0</v>
      </c>
      <c r="D898" s="2147">
        <f>'Og s3a'!E1609</f>
        <v>0</v>
      </c>
      <c r="E898" s="2145">
        <f>'Og s3a'!F1609</f>
        <v>0</v>
      </c>
      <c r="F898" s="435">
        <f>O898</f>
        <v>0</v>
      </c>
      <c r="G898" s="435">
        <f t="shared" si="13"/>
        <v>0</v>
      </c>
      <c r="H898" s="236"/>
      <c r="I898" s="236"/>
      <c r="J898" s="236"/>
      <c r="K898" s="236"/>
      <c r="L898" s="10"/>
      <c r="M898" s="10"/>
      <c r="N898" s="396">
        <f>'Og s3a'!G1609</f>
        <v>0</v>
      </c>
      <c r="O898" s="237">
        <f>'Og s3a'!H1609</f>
        <v>0</v>
      </c>
      <c r="P898" s="398">
        <f>'Og s3a'!D1609</f>
        <v>0</v>
      </c>
      <c r="Q898" s="10"/>
      <c r="R898" s="306"/>
      <c r="S898" s="306"/>
      <c r="T898" s="306"/>
      <c r="U898" s="10"/>
      <c r="V898" s="10"/>
      <c r="W898" s="10"/>
      <c r="X898" s="10"/>
      <c r="Y898" s="10"/>
      <c r="Z898" s="10"/>
      <c r="AA898" s="10"/>
      <c r="AB898" s="10"/>
    </row>
    <row r="899" spans="1:28" ht="14.25" customHeight="1">
      <c r="A899" s="1253" t="str">
        <f>A898</f>
        <v/>
      </c>
      <c r="B899" s="57"/>
      <c r="C899" s="2146"/>
      <c r="D899" s="2148"/>
      <c r="E899" s="2146"/>
      <c r="F899" s="234"/>
      <c r="G899" s="1666">
        <f>Import!Q1598</f>
        <v>0</v>
      </c>
      <c r="H899" s="234"/>
      <c r="I899" s="234"/>
      <c r="J899" s="234"/>
      <c r="K899" s="234"/>
      <c r="L899" s="10"/>
      <c r="M899" s="10"/>
      <c r="N899" s="397"/>
      <c r="O899" s="233"/>
      <c r="P899" s="419"/>
      <c r="Q899" s="10"/>
      <c r="R899" s="306"/>
      <c r="S899" s="306"/>
      <c r="T899" s="306"/>
      <c r="U899" s="10"/>
      <c r="V899" s="10"/>
      <c r="W899" s="10"/>
      <c r="X899" s="10"/>
      <c r="Y899" s="10"/>
      <c r="Z899" s="10"/>
      <c r="AA899" s="10"/>
      <c r="AB899" s="10"/>
    </row>
    <row r="900" spans="1:28" ht="24.75" customHeight="1">
      <c r="A900" s="1253" t="str">
        <f>IF(E900&gt;0,"Wypełnione","")</f>
        <v/>
      </c>
      <c r="B900" s="57"/>
      <c r="C900" s="2145">
        <f>'Og s3a'!C1611</f>
        <v>0</v>
      </c>
      <c r="D900" s="2147">
        <f>'Og s3a'!E1611</f>
        <v>0</v>
      </c>
      <c r="E900" s="2145">
        <f>'Og s3a'!F1611</f>
        <v>0</v>
      </c>
      <c r="F900" s="435">
        <f>O900</f>
        <v>0</v>
      </c>
      <c r="G900" s="435">
        <f t="shared" si="13"/>
        <v>0</v>
      </c>
      <c r="H900" s="236"/>
      <c r="I900" s="236"/>
      <c r="J900" s="236"/>
      <c r="K900" s="236"/>
      <c r="L900" s="10"/>
      <c r="M900" s="10"/>
      <c r="N900" s="396">
        <f>'Og s3a'!G1611</f>
        <v>0</v>
      </c>
      <c r="O900" s="237">
        <f>'Og s3a'!H1611</f>
        <v>0</v>
      </c>
      <c r="P900" s="398">
        <f>'Og s3a'!D1611</f>
        <v>0</v>
      </c>
      <c r="Q900" s="10"/>
      <c r="R900" s="306"/>
      <c r="S900" s="306"/>
      <c r="T900" s="306"/>
      <c r="U900" s="10"/>
      <c r="V900" s="10"/>
      <c r="W900" s="10"/>
      <c r="X900" s="10"/>
      <c r="Y900" s="10"/>
      <c r="Z900" s="10"/>
      <c r="AA900" s="10"/>
      <c r="AB900" s="10"/>
    </row>
    <row r="901" spans="1:28" ht="14.25" customHeight="1">
      <c r="A901" s="1253" t="str">
        <f>A900</f>
        <v/>
      </c>
      <c r="B901" s="57"/>
      <c r="C901" s="2146"/>
      <c r="D901" s="2148"/>
      <c r="E901" s="2146"/>
      <c r="F901" s="234"/>
      <c r="G901" s="1666">
        <f>Import!Q1600</f>
        <v>0</v>
      </c>
      <c r="H901" s="234"/>
      <c r="I901" s="234"/>
      <c r="J901" s="234"/>
      <c r="K901" s="234"/>
      <c r="L901" s="10"/>
      <c r="M901" s="10"/>
      <c r="N901" s="397"/>
      <c r="O901" s="233"/>
      <c r="P901" s="419"/>
      <c r="Q901" s="10"/>
      <c r="R901" s="306"/>
      <c r="S901" s="306"/>
      <c r="T901" s="306"/>
      <c r="U901" s="10"/>
      <c r="V901" s="10"/>
      <c r="W901" s="10"/>
      <c r="X901" s="10"/>
      <c r="Y901" s="10"/>
      <c r="Z901" s="10"/>
      <c r="AA901" s="10"/>
      <c r="AB901" s="10"/>
    </row>
    <row r="902" spans="1:28" ht="24.75" customHeight="1">
      <c r="A902" s="1253" t="str">
        <f>IF(E902&gt;0,"Wypełnione","")</f>
        <v/>
      </c>
      <c r="B902" s="57"/>
      <c r="C902" s="2145">
        <f>'Og s3a'!C1613</f>
        <v>0</v>
      </c>
      <c r="D902" s="2147">
        <f>'Og s3a'!E1613</f>
        <v>0</v>
      </c>
      <c r="E902" s="2145">
        <f>'Og s3a'!F1613</f>
        <v>0</v>
      </c>
      <c r="F902" s="435">
        <f>O902</f>
        <v>0</v>
      </c>
      <c r="G902" s="435">
        <f t="shared" si="13"/>
        <v>0</v>
      </c>
      <c r="H902" s="236"/>
      <c r="I902" s="236"/>
      <c r="J902" s="236"/>
      <c r="K902" s="236"/>
      <c r="L902" s="10"/>
      <c r="M902" s="10"/>
      <c r="N902" s="396">
        <f>'Og s3a'!G1613</f>
        <v>0</v>
      </c>
      <c r="O902" s="237">
        <f>'Og s3a'!H1613</f>
        <v>0</v>
      </c>
      <c r="P902" s="398">
        <f>'Og s3a'!D1613</f>
        <v>0</v>
      </c>
      <c r="Q902" s="10"/>
      <c r="R902" s="306"/>
      <c r="S902" s="306"/>
      <c r="T902" s="306"/>
      <c r="U902" s="10"/>
      <c r="V902" s="10"/>
      <c r="W902" s="10"/>
      <c r="X902" s="10"/>
      <c r="Y902" s="10"/>
      <c r="Z902" s="10"/>
      <c r="AA902" s="10"/>
      <c r="AB902" s="10"/>
    </row>
    <row r="903" spans="1:28" ht="14.25" customHeight="1">
      <c r="A903" s="1253" t="str">
        <f>A902</f>
        <v/>
      </c>
      <c r="B903" s="57"/>
      <c r="C903" s="2146"/>
      <c r="D903" s="2148"/>
      <c r="E903" s="2146"/>
      <c r="F903" s="234"/>
      <c r="G903" s="1666">
        <f>Import!Q1602</f>
        <v>0</v>
      </c>
      <c r="H903" s="234"/>
      <c r="I903" s="234"/>
      <c r="J903" s="234"/>
      <c r="K903" s="234"/>
      <c r="L903" s="10"/>
      <c r="M903" s="10"/>
      <c r="N903" s="397"/>
      <c r="O903" s="233"/>
      <c r="P903" s="419"/>
      <c r="Q903" s="10"/>
      <c r="R903" s="306"/>
      <c r="S903" s="306"/>
      <c r="T903" s="306"/>
      <c r="U903" s="10"/>
      <c r="V903" s="10"/>
      <c r="W903" s="10"/>
      <c r="X903" s="10"/>
      <c r="Y903" s="10"/>
      <c r="Z903" s="10"/>
      <c r="AA903" s="10"/>
      <c r="AB903" s="10"/>
    </row>
    <row r="904" spans="1:28" ht="24.75" customHeight="1">
      <c r="A904" s="1253" t="str">
        <f>IF(E904&gt;0,"Wypełnione","")</f>
        <v/>
      </c>
      <c r="B904" s="57"/>
      <c r="C904" s="2145">
        <f>'Og s3a'!C1615</f>
        <v>0</v>
      </c>
      <c r="D904" s="2147">
        <f>'Og s3a'!E1615</f>
        <v>0</v>
      </c>
      <c r="E904" s="2145">
        <f>'Og s3a'!F1615</f>
        <v>0</v>
      </c>
      <c r="F904" s="435">
        <f>O904</f>
        <v>0</v>
      </c>
      <c r="G904" s="435">
        <f t="shared" si="13"/>
        <v>0</v>
      </c>
      <c r="H904" s="236"/>
      <c r="I904" s="236"/>
      <c r="J904" s="236"/>
      <c r="K904" s="236"/>
      <c r="L904" s="10"/>
      <c r="M904" s="10"/>
      <c r="N904" s="396">
        <f>'Og s3a'!G1615</f>
        <v>0</v>
      </c>
      <c r="O904" s="237">
        <f>'Og s3a'!H1615</f>
        <v>0</v>
      </c>
      <c r="P904" s="398">
        <f>'Og s3a'!D1615</f>
        <v>0</v>
      </c>
      <c r="Q904" s="10"/>
      <c r="R904" s="306"/>
      <c r="S904" s="306"/>
      <c r="T904" s="306"/>
      <c r="U904" s="10"/>
      <c r="V904" s="10"/>
      <c r="W904" s="10"/>
      <c r="X904" s="10"/>
      <c r="Y904" s="10"/>
      <c r="Z904" s="10"/>
      <c r="AA904" s="10"/>
      <c r="AB904" s="10"/>
    </row>
    <row r="905" spans="1:28" ht="14.25" customHeight="1">
      <c r="A905" s="1253" t="str">
        <f>A904</f>
        <v/>
      </c>
      <c r="B905" s="57"/>
      <c r="C905" s="2146"/>
      <c r="D905" s="2148"/>
      <c r="E905" s="2146"/>
      <c r="F905" s="234"/>
      <c r="G905" s="1666">
        <f>Import!Q1604</f>
        <v>0</v>
      </c>
      <c r="H905" s="234"/>
      <c r="I905" s="234"/>
      <c r="J905" s="234"/>
      <c r="K905" s="234"/>
      <c r="L905" s="10"/>
      <c r="M905" s="10"/>
      <c r="N905" s="397"/>
      <c r="O905" s="233"/>
      <c r="P905" s="419"/>
      <c r="Q905" s="10"/>
      <c r="R905" s="306"/>
      <c r="S905" s="306"/>
      <c r="T905" s="306"/>
      <c r="U905" s="10"/>
      <c r="V905" s="10"/>
      <c r="W905" s="10"/>
      <c r="X905" s="10"/>
      <c r="Y905" s="10"/>
      <c r="Z905" s="10"/>
      <c r="AA905" s="10"/>
      <c r="AB905" s="10"/>
    </row>
    <row r="906" spans="1:28" ht="24.75" customHeight="1">
      <c r="A906" s="1253" t="str">
        <f>IF(E906&gt;0,"Wypełnione","")</f>
        <v/>
      </c>
      <c r="B906" s="57"/>
      <c r="C906" s="2145">
        <f>'Og s3a'!C1617</f>
        <v>0</v>
      </c>
      <c r="D906" s="2147">
        <f>'Og s3a'!E1617</f>
        <v>0</v>
      </c>
      <c r="E906" s="2145">
        <f>'Og s3a'!F1617</f>
        <v>0</v>
      </c>
      <c r="F906" s="435">
        <f>O906</f>
        <v>0</v>
      </c>
      <c r="G906" s="435">
        <f t="shared" si="13"/>
        <v>0</v>
      </c>
      <c r="H906" s="236"/>
      <c r="I906" s="236"/>
      <c r="J906" s="236"/>
      <c r="K906" s="236"/>
      <c r="L906" s="10"/>
      <c r="M906" s="10"/>
      <c r="N906" s="396">
        <f>'Og s3a'!G1617</f>
        <v>0</v>
      </c>
      <c r="O906" s="237">
        <f>'Og s3a'!H1617</f>
        <v>0</v>
      </c>
      <c r="P906" s="398">
        <f>'Og s3a'!D1617</f>
        <v>0</v>
      </c>
      <c r="Q906" s="10"/>
      <c r="R906" s="306"/>
      <c r="S906" s="306"/>
      <c r="T906" s="306"/>
      <c r="U906" s="10"/>
      <c r="V906" s="10"/>
      <c r="W906" s="10"/>
      <c r="X906" s="10"/>
      <c r="Y906" s="10"/>
      <c r="Z906" s="10"/>
      <c r="AA906" s="10"/>
      <c r="AB906" s="10"/>
    </row>
    <row r="907" spans="1:28" ht="14.25" customHeight="1">
      <c r="A907" s="1253" t="str">
        <f>A906</f>
        <v/>
      </c>
      <c r="B907" s="57"/>
      <c r="C907" s="2146"/>
      <c r="D907" s="2148"/>
      <c r="E907" s="2146"/>
      <c r="F907" s="234"/>
      <c r="G907" s="1666">
        <f>Import!Q1606</f>
        <v>0</v>
      </c>
      <c r="H907" s="234"/>
      <c r="I907" s="234"/>
      <c r="J907" s="234"/>
      <c r="K907" s="234"/>
      <c r="L907" s="10"/>
      <c r="M907" s="10"/>
      <c r="N907" s="397"/>
      <c r="O907" s="233"/>
      <c r="P907" s="419"/>
      <c r="Q907" s="10"/>
      <c r="R907" s="306"/>
      <c r="S907" s="306"/>
      <c r="T907" s="306"/>
      <c r="U907" s="10"/>
      <c r="V907" s="10"/>
      <c r="W907" s="10"/>
      <c r="X907" s="10"/>
      <c r="Y907" s="10"/>
      <c r="Z907" s="10"/>
      <c r="AA907" s="10"/>
      <c r="AB907" s="10"/>
    </row>
    <row r="908" spans="1:28" ht="24.75" customHeight="1">
      <c r="A908" s="1253" t="str">
        <f>IF(E908&gt;0,"Wypełnione","")</f>
        <v/>
      </c>
      <c r="B908" s="57"/>
      <c r="C908" s="2145">
        <f>'Og s3a'!C1619</f>
        <v>0</v>
      </c>
      <c r="D908" s="2147">
        <f>'Og s3a'!E1619</f>
        <v>0</v>
      </c>
      <c r="E908" s="2145">
        <f>'Og s3a'!F1619</f>
        <v>0</v>
      </c>
      <c r="F908" s="435">
        <f>O908</f>
        <v>0</v>
      </c>
      <c r="G908" s="435">
        <f t="shared" si="13"/>
        <v>0</v>
      </c>
      <c r="H908" s="236"/>
      <c r="I908" s="236"/>
      <c r="J908" s="236"/>
      <c r="K908" s="236"/>
      <c r="L908" s="10"/>
      <c r="M908" s="10"/>
      <c r="N908" s="396">
        <f>'Og s3a'!G1619</f>
        <v>0</v>
      </c>
      <c r="O908" s="237">
        <f>'Og s3a'!H1619</f>
        <v>0</v>
      </c>
      <c r="P908" s="398">
        <f>'Og s3a'!D1619</f>
        <v>0</v>
      </c>
      <c r="Q908" s="10"/>
      <c r="R908" s="306"/>
      <c r="S908" s="306"/>
      <c r="T908" s="306"/>
      <c r="U908" s="10"/>
      <c r="V908" s="10"/>
      <c r="W908" s="10"/>
      <c r="X908" s="10"/>
      <c r="Y908" s="10"/>
      <c r="Z908" s="10"/>
      <c r="AA908" s="10"/>
      <c r="AB908" s="10"/>
    </row>
    <row r="909" spans="1:28" ht="14.25" customHeight="1">
      <c r="A909" s="1253" t="str">
        <f>A908</f>
        <v/>
      </c>
      <c r="B909" s="57"/>
      <c r="C909" s="2146"/>
      <c r="D909" s="2148"/>
      <c r="E909" s="2146"/>
      <c r="F909" s="234"/>
      <c r="G909" s="1666">
        <f>Import!Q1608</f>
        <v>0</v>
      </c>
      <c r="H909" s="234"/>
      <c r="I909" s="234"/>
      <c r="J909" s="234"/>
      <c r="K909" s="234"/>
      <c r="L909" s="10"/>
      <c r="M909" s="10"/>
      <c r="N909" s="397"/>
      <c r="O909" s="233"/>
      <c r="P909" s="419"/>
      <c r="Q909" s="10"/>
      <c r="R909" s="306"/>
      <c r="S909" s="306"/>
      <c r="T909" s="306"/>
      <c r="U909" s="10"/>
      <c r="V909" s="10"/>
      <c r="W909" s="10"/>
      <c r="X909" s="10"/>
      <c r="Y909" s="10"/>
      <c r="Z909" s="10"/>
      <c r="AA909" s="10"/>
      <c r="AB909" s="10"/>
    </row>
    <row r="910" spans="1:28" ht="24.75" customHeight="1">
      <c r="A910" s="1253" t="str">
        <f>IF(E910&gt;0,"Wypełnione","")</f>
        <v/>
      </c>
      <c r="B910" s="57"/>
      <c r="C910" s="2145">
        <f>'Og s3a'!C1621</f>
        <v>0</v>
      </c>
      <c r="D910" s="2147">
        <f>'Og s3a'!E1621</f>
        <v>0</v>
      </c>
      <c r="E910" s="2145">
        <f>'Og s3a'!F1621</f>
        <v>0</v>
      </c>
      <c r="F910" s="435">
        <f>O910</f>
        <v>0</v>
      </c>
      <c r="G910" s="435">
        <f t="shared" si="13"/>
        <v>0</v>
      </c>
      <c r="H910" s="236"/>
      <c r="I910" s="236"/>
      <c r="J910" s="236"/>
      <c r="K910" s="236"/>
      <c r="L910" s="10"/>
      <c r="M910" s="10"/>
      <c r="N910" s="396">
        <f>'Og s3a'!G1621</f>
        <v>0</v>
      </c>
      <c r="O910" s="237">
        <f>'Og s3a'!H1621</f>
        <v>0</v>
      </c>
      <c r="P910" s="398">
        <f>'Og s3a'!D1621</f>
        <v>0</v>
      </c>
      <c r="Q910" s="10"/>
      <c r="R910" s="306"/>
      <c r="S910" s="306"/>
      <c r="T910" s="306"/>
      <c r="U910" s="10"/>
      <c r="V910" s="10"/>
      <c r="W910" s="10"/>
      <c r="X910" s="10"/>
      <c r="Y910" s="10"/>
      <c r="Z910" s="10"/>
      <c r="AA910" s="10"/>
      <c r="AB910" s="10"/>
    </row>
    <row r="911" spans="1:28" ht="14.25" customHeight="1">
      <c r="A911" s="1253" t="str">
        <f>A910</f>
        <v/>
      </c>
      <c r="B911" s="57"/>
      <c r="C911" s="2146"/>
      <c r="D911" s="2148"/>
      <c r="E911" s="2146"/>
      <c r="F911" s="234"/>
      <c r="G911" s="1666">
        <f>Import!Q1610</f>
        <v>0</v>
      </c>
      <c r="H911" s="234"/>
      <c r="I911" s="234"/>
      <c r="J911" s="234"/>
      <c r="K911" s="234"/>
      <c r="L911" s="10"/>
      <c r="M911" s="10"/>
      <c r="N911" s="397"/>
      <c r="O911" s="233"/>
      <c r="P911" s="419"/>
      <c r="Q911" s="10"/>
      <c r="R911" s="306"/>
      <c r="S911" s="306"/>
      <c r="T911" s="306"/>
      <c r="U911" s="10"/>
      <c r="V911" s="10"/>
      <c r="W911" s="10"/>
      <c r="X911" s="10"/>
      <c r="Y911" s="10"/>
      <c r="Z911" s="10"/>
      <c r="AA911" s="10"/>
      <c r="AB911" s="10"/>
    </row>
    <row r="912" spans="1:28" ht="24.75" customHeight="1">
      <c r="A912" s="1253" t="str">
        <f>IF(E912&gt;0,"Wypełnione","")</f>
        <v/>
      </c>
      <c r="B912" s="57"/>
      <c r="C912" s="2145">
        <f>'Og s3a'!C1623</f>
        <v>0</v>
      </c>
      <c r="D912" s="2147">
        <f>'Og s3a'!E1623</f>
        <v>0</v>
      </c>
      <c r="E912" s="2145">
        <f>'Og s3a'!F1623</f>
        <v>0</v>
      </c>
      <c r="F912" s="435">
        <f>O912</f>
        <v>0</v>
      </c>
      <c r="G912" s="435">
        <f t="shared" si="13"/>
        <v>0</v>
      </c>
      <c r="H912" s="236"/>
      <c r="I912" s="236"/>
      <c r="J912" s="236"/>
      <c r="K912" s="236"/>
      <c r="L912" s="10"/>
      <c r="M912" s="10"/>
      <c r="N912" s="396">
        <f>'Og s3a'!G1623</f>
        <v>0</v>
      </c>
      <c r="O912" s="237">
        <f>'Og s3a'!H1623</f>
        <v>0</v>
      </c>
      <c r="P912" s="398">
        <f>'Og s3a'!D1623</f>
        <v>0</v>
      </c>
      <c r="Q912" s="10"/>
      <c r="R912" s="306"/>
      <c r="S912" s="306"/>
      <c r="T912" s="306"/>
      <c r="U912" s="10"/>
      <c r="V912" s="10"/>
      <c r="W912" s="10"/>
      <c r="X912" s="10"/>
      <c r="Y912" s="10"/>
      <c r="Z912" s="10"/>
      <c r="AA912" s="10"/>
      <c r="AB912" s="10"/>
    </row>
    <row r="913" spans="1:28" ht="14.25" customHeight="1">
      <c r="A913" s="1253" t="str">
        <f>A912</f>
        <v/>
      </c>
      <c r="B913" s="57"/>
      <c r="C913" s="2146"/>
      <c r="D913" s="2148"/>
      <c r="E913" s="2146"/>
      <c r="F913" s="234"/>
      <c r="G913" s="1666">
        <f>Import!Q1612</f>
        <v>0</v>
      </c>
      <c r="H913" s="234"/>
      <c r="I913" s="234"/>
      <c r="J913" s="234"/>
      <c r="K913" s="234"/>
      <c r="L913" s="10"/>
      <c r="M913" s="10"/>
      <c r="N913" s="397"/>
      <c r="O913" s="233"/>
      <c r="P913" s="419"/>
      <c r="Q913" s="10"/>
      <c r="R913" s="306"/>
      <c r="S913" s="306"/>
      <c r="T913" s="306"/>
      <c r="U913" s="10"/>
      <c r="V913" s="10"/>
      <c r="W913" s="10"/>
      <c r="X913" s="10"/>
      <c r="Y913" s="10"/>
      <c r="Z913" s="10"/>
      <c r="AA913" s="10"/>
      <c r="AB913" s="10"/>
    </row>
    <row r="914" spans="1:28" ht="24.75" customHeight="1">
      <c r="A914" s="1253" t="str">
        <f>IF(E914&gt;0,"Wypełnione","")</f>
        <v/>
      </c>
      <c r="B914" s="57"/>
      <c r="C914" s="2145">
        <f>'Og s3a'!C1625</f>
        <v>0</v>
      </c>
      <c r="D914" s="2147">
        <f>'Og s3a'!E1625</f>
        <v>0</v>
      </c>
      <c r="E914" s="2145">
        <f>'Og s3a'!F1625</f>
        <v>0</v>
      </c>
      <c r="F914" s="435">
        <f>O914</f>
        <v>0</v>
      </c>
      <c r="G914" s="435">
        <f t="shared" si="13"/>
        <v>0</v>
      </c>
      <c r="H914" s="236"/>
      <c r="I914" s="236"/>
      <c r="J914" s="236"/>
      <c r="K914" s="236"/>
      <c r="L914" s="10"/>
      <c r="M914" s="10"/>
      <c r="N914" s="396">
        <f>'Og s3a'!G1625</f>
        <v>0</v>
      </c>
      <c r="O914" s="237">
        <f>'Og s3a'!H1625</f>
        <v>0</v>
      </c>
      <c r="P914" s="398">
        <f>'Og s3a'!D1625</f>
        <v>0</v>
      </c>
      <c r="Q914" s="10"/>
      <c r="R914" s="306"/>
      <c r="S914" s="306"/>
      <c r="T914" s="306"/>
      <c r="U914" s="10"/>
      <c r="V914" s="10"/>
      <c r="W914" s="10"/>
      <c r="X914" s="10"/>
      <c r="Y914" s="10"/>
      <c r="Z914" s="10"/>
      <c r="AA914" s="10"/>
      <c r="AB914" s="10"/>
    </row>
    <row r="915" spans="1:28" ht="14.25" customHeight="1">
      <c r="A915" s="1253" t="str">
        <f>A914</f>
        <v/>
      </c>
      <c r="B915" s="57"/>
      <c r="C915" s="2146"/>
      <c r="D915" s="2148"/>
      <c r="E915" s="2146"/>
      <c r="F915" s="234"/>
      <c r="G915" s="1666">
        <f>Import!Q1614</f>
        <v>0</v>
      </c>
      <c r="H915" s="234"/>
      <c r="I915" s="234"/>
      <c r="J915" s="234"/>
      <c r="K915" s="234"/>
      <c r="L915" s="10"/>
      <c r="M915" s="10"/>
      <c r="N915" s="397"/>
      <c r="O915" s="233"/>
      <c r="P915" s="419"/>
      <c r="Q915" s="10"/>
      <c r="R915" s="306"/>
      <c r="S915" s="306"/>
      <c r="T915" s="306"/>
      <c r="U915" s="10"/>
      <c r="V915" s="10"/>
      <c r="W915" s="10"/>
      <c r="X915" s="10"/>
      <c r="Y915" s="10"/>
      <c r="Z915" s="10"/>
      <c r="AA915" s="10"/>
      <c r="AB915" s="10"/>
    </row>
    <row r="916" spans="1:28" ht="24.75" customHeight="1">
      <c r="A916" s="1253" t="str">
        <f>IF(E916&gt;0,"Wypełnione","")</f>
        <v/>
      </c>
      <c r="B916" s="57"/>
      <c r="C916" s="2145">
        <f>'Og s3a'!C1627</f>
        <v>0</v>
      </c>
      <c r="D916" s="2147">
        <f>'Og s3a'!E1627</f>
        <v>0</v>
      </c>
      <c r="E916" s="2145">
        <f>'Og s3a'!F1627</f>
        <v>0</v>
      </c>
      <c r="F916" s="435">
        <f>O916</f>
        <v>0</v>
      </c>
      <c r="G916" s="435">
        <f t="shared" si="13"/>
        <v>0</v>
      </c>
      <c r="H916" s="236"/>
      <c r="I916" s="236"/>
      <c r="J916" s="236"/>
      <c r="K916" s="236"/>
      <c r="L916" s="10"/>
      <c r="M916" s="10"/>
      <c r="N916" s="396">
        <f>'Og s3a'!G1627</f>
        <v>0</v>
      </c>
      <c r="O916" s="237">
        <f>'Og s3a'!H1627</f>
        <v>0</v>
      </c>
      <c r="P916" s="398">
        <f>'Og s3a'!D1627</f>
        <v>0</v>
      </c>
      <c r="Q916" s="10"/>
      <c r="R916" s="306"/>
      <c r="S916" s="306"/>
      <c r="T916" s="306"/>
      <c r="U916" s="10"/>
      <c r="V916" s="10"/>
      <c r="W916" s="10"/>
      <c r="X916" s="10"/>
      <c r="Y916" s="10"/>
      <c r="Z916" s="10"/>
      <c r="AA916" s="10"/>
      <c r="AB916" s="10"/>
    </row>
    <row r="917" spans="1:28" ht="14.25" customHeight="1">
      <c r="A917" s="1253" t="str">
        <f>A916</f>
        <v/>
      </c>
      <c r="B917" s="57"/>
      <c r="C917" s="2146"/>
      <c r="D917" s="2148"/>
      <c r="E917" s="2146"/>
      <c r="F917" s="234"/>
      <c r="G917" s="1666">
        <f>Import!Q1616</f>
        <v>0</v>
      </c>
      <c r="H917" s="234"/>
      <c r="I917" s="234"/>
      <c r="J917" s="234"/>
      <c r="K917" s="234"/>
      <c r="L917" s="10"/>
      <c r="M917" s="10"/>
      <c r="N917" s="397"/>
      <c r="O917" s="233"/>
      <c r="P917" s="419"/>
      <c r="Q917" s="10"/>
      <c r="R917" s="306"/>
      <c r="S917" s="306"/>
      <c r="T917" s="306"/>
      <c r="U917" s="10"/>
      <c r="V917" s="10"/>
      <c r="W917" s="10"/>
      <c r="X917" s="10"/>
      <c r="Y917" s="10"/>
      <c r="Z917" s="10"/>
      <c r="AA917" s="10"/>
      <c r="AB917" s="10"/>
    </row>
    <row r="918" spans="1:28" ht="24.75" customHeight="1">
      <c r="A918" s="1253" t="str">
        <f>IF(E918&gt;0,"Wypełnione","")</f>
        <v/>
      </c>
      <c r="B918" s="57"/>
      <c r="C918" s="2145">
        <f>'Og s3a'!C1629</f>
        <v>0</v>
      </c>
      <c r="D918" s="2147">
        <f>'Og s3a'!E1629</f>
        <v>0</v>
      </c>
      <c r="E918" s="2145">
        <f>'Og s3a'!F1629</f>
        <v>0</v>
      </c>
      <c r="F918" s="435">
        <f>O918</f>
        <v>0</v>
      </c>
      <c r="G918" s="435">
        <f t="shared" si="13"/>
        <v>0</v>
      </c>
      <c r="H918" s="236"/>
      <c r="I918" s="236"/>
      <c r="J918" s="236"/>
      <c r="K918" s="236"/>
      <c r="L918" s="10"/>
      <c r="M918" s="10"/>
      <c r="N918" s="396">
        <f>'Og s3a'!G1629</f>
        <v>0</v>
      </c>
      <c r="O918" s="237">
        <f>'Og s3a'!H1629</f>
        <v>0</v>
      </c>
      <c r="P918" s="398">
        <f>'Og s3a'!D1629</f>
        <v>0</v>
      </c>
      <c r="Q918" s="10"/>
      <c r="R918" s="306"/>
      <c r="S918" s="306"/>
      <c r="T918" s="306"/>
      <c r="U918" s="10"/>
      <c r="V918" s="10"/>
      <c r="W918" s="10"/>
      <c r="X918" s="10"/>
      <c r="Y918" s="10"/>
      <c r="Z918" s="10"/>
      <c r="AA918" s="10"/>
      <c r="AB918" s="10"/>
    </row>
    <row r="919" spans="1:28" ht="14.25" customHeight="1">
      <c r="A919" s="1253" t="str">
        <f>A918</f>
        <v/>
      </c>
      <c r="B919" s="57"/>
      <c r="C919" s="2146"/>
      <c r="D919" s="2148"/>
      <c r="E919" s="2146"/>
      <c r="F919" s="234"/>
      <c r="G919" s="1666">
        <f>Import!Q1618</f>
        <v>0</v>
      </c>
      <c r="H919" s="234"/>
      <c r="I919" s="234"/>
      <c r="J919" s="234"/>
      <c r="K919" s="234"/>
      <c r="L919" s="10"/>
      <c r="M919" s="10"/>
      <c r="N919" s="397"/>
      <c r="O919" s="233"/>
      <c r="P919" s="419"/>
      <c r="Q919" s="10"/>
      <c r="R919" s="306"/>
      <c r="S919" s="306"/>
      <c r="T919" s="306"/>
      <c r="U919" s="10"/>
      <c r="V919" s="10"/>
      <c r="W919" s="10"/>
      <c r="X919" s="10"/>
      <c r="Y919" s="10"/>
      <c r="Z919" s="10"/>
      <c r="AA919" s="10"/>
      <c r="AB919" s="10"/>
    </row>
    <row r="920" spans="1:28" ht="24.75" customHeight="1">
      <c r="A920" s="1253" t="str">
        <f>IF(E920&gt;0,"Wypełnione","")</f>
        <v/>
      </c>
      <c r="B920" s="57"/>
      <c r="C920" s="2145">
        <f>'Og s3a'!C1631</f>
        <v>0</v>
      </c>
      <c r="D920" s="2147">
        <f>'Og s3a'!E1631</f>
        <v>0</v>
      </c>
      <c r="E920" s="2145">
        <f>'Og s3a'!F1631</f>
        <v>0</v>
      </c>
      <c r="F920" s="435">
        <f>O920</f>
        <v>0</v>
      </c>
      <c r="G920" s="435">
        <f t="shared" si="13"/>
        <v>0</v>
      </c>
      <c r="H920" s="236"/>
      <c r="I920" s="236"/>
      <c r="J920" s="236"/>
      <c r="K920" s="236"/>
      <c r="L920" s="10"/>
      <c r="M920" s="10"/>
      <c r="N920" s="396">
        <f>'Og s3a'!G1631</f>
        <v>0</v>
      </c>
      <c r="O920" s="237">
        <f>'Og s3a'!H1631</f>
        <v>0</v>
      </c>
      <c r="P920" s="398">
        <f>'Og s3a'!D1631</f>
        <v>0</v>
      </c>
      <c r="Q920" s="10"/>
      <c r="R920" s="306"/>
      <c r="S920" s="306"/>
      <c r="T920" s="306"/>
      <c r="U920" s="10"/>
      <c r="V920" s="10"/>
      <c r="W920" s="10"/>
      <c r="X920" s="10"/>
      <c r="Y920" s="10"/>
      <c r="Z920" s="10"/>
      <c r="AA920" s="10"/>
      <c r="AB920" s="10"/>
    </row>
    <row r="921" spans="1:28" ht="14.25" customHeight="1">
      <c r="A921" s="1253" t="str">
        <f>A920</f>
        <v/>
      </c>
      <c r="B921" s="57"/>
      <c r="C921" s="2146"/>
      <c r="D921" s="2148"/>
      <c r="E921" s="2146"/>
      <c r="F921" s="234"/>
      <c r="G921" s="1666">
        <f>Import!Q1620</f>
        <v>0</v>
      </c>
      <c r="H921" s="234"/>
      <c r="I921" s="234"/>
      <c r="J921" s="234"/>
      <c r="K921" s="234"/>
      <c r="L921" s="10"/>
      <c r="M921" s="10"/>
      <c r="N921" s="397"/>
      <c r="O921" s="233"/>
      <c r="P921" s="419"/>
      <c r="Q921" s="10"/>
      <c r="R921" s="306"/>
      <c r="S921" s="306"/>
      <c r="T921" s="306"/>
      <c r="U921" s="10"/>
      <c r="V921" s="10"/>
      <c r="W921" s="10"/>
      <c r="X921" s="10"/>
      <c r="Y921" s="10"/>
      <c r="Z921" s="10"/>
      <c r="AA921" s="10"/>
      <c r="AB921" s="10"/>
    </row>
    <row r="922" spans="1:28" ht="24.75" customHeight="1">
      <c r="A922" s="1253" t="str">
        <f>IF(E922&gt;0,"Wypełnione","")</f>
        <v/>
      </c>
      <c r="B922" s="57"/>
      <c r="C922" s="2145">
        <f>'Og s3a'!C1633</f>
        <v>0</v>
      </c>
      <c r="D922" s="2147">
        <f>'Og s3a'!E1633</f>
        <v>0</v>
      </c>
      <c r="E922" s="2145">
        <f>'Og s3a'!F1633</f>
        <v>0</v>
      </c>
      <c r="F922" s="435">
        <f>O922</f>
        <v>0</v>
      </c>
      <c r="G922" s="435">
        <f t="shared" si="13"/>
        <v>0</v>
      </c>
      <c r="H922" s="236"/>
      <c r="I922" s="236"/>
      <c r="J922" s="236"/>
      <c r="K922" s="236"/>
      <c r="L922" s="10"/>
      <c r="M922" s="10"/>
      <c r="N922" s="396">
        <f>'Og s3a'!G1633</f>
        <v>0</v>
      </c>
      <c r="O922" s="237">
        <f>'Og s3a'!H1633</f>
        <v>0</v>
      </c>
      <c r="P922" s="398">
        <f>'Og s3a'!D1633</f>
        <v>0</v>
      </c>
      <c r="Q922" s="10"/>
      <c r="R922" s="306"/>
      <c r="S922" s="306"/>
      <c r="T922" s="306"/>
      <c r="U922" s="10"/>
      <c r="V922" s="10"/>
      <c r="W922" s="10"/>
      <c r="X922" s="10"/>
      <c r="Y922" s="10"/>
      <c r="Z922" s="10"/>
      <c r="AA922" s="10"/>
      <c r="AB922" s="10"/>
    </row>
    <row r="923" spans="1:28" ht="14.25" customHeight="1">
      <c r="A923" s="1253" t="str">
        <f>A922</f>
        <v/>
      </c>
      <c r="B923" s="57"/>
      <c r="C923" s="2146"/>
      <c r="D923" s="2148"/>
      <c r="E923" s="2146"/>
      <c r="F923" s="234"/>
      <c r="G923" s="1666">
        <f>Import!Q1622</f>
        <v>0</v>
      </c>
      <c r="H923" s="234"/>
      <c r="I923" s="234"/>
      <c r="J923" s="234"/>
      <c r="K923" s="234"/>
      <c r="L923" s="10"/>
      <c r="M923" s="10"/>
      <c r="N923" s="397"/>
      <c r="O923" s="233"/>
      <c r="P923" s="419"/>
      <c r="Q923" s="10"/>
      <c r="R923" s="306"/>
      <c r="S923" s="306"/>
      <c r="T923" s="306"/>
      <c r="U923" s="10"/>
      <c r="V923" s="10"/>
      <c r="W923" s="10"/>
      <c r="X923" s="10"/>
      <c r="Y923" s="10"/>
      <c r="Z923" s="10"/>
      <c r="AA923" s="10"/>
      <c r="AB923" s="10"/>
    </row>
    <row r="924" spans="1:28" ht="24.75" customHeight="1">
      <c r="A924" s="1253" t="str">
        <f>IF(E924&gt;0,"Wypełnione","")</f>
        <v/>
      </c>
      <c r="B924" s="57"/>
      <c r="C924" s="2145">
        <f>'Og s3a'!C1635</f>
        <v>0</v>
      </c>
      <c r="D924" s="2147">
        <f>'Og s3a'!E1635</f>
        <v>0</v>
      </c>
      <c r="E924" s="2145">
        <f>'Og s3a'!F1635</f>
        <v>0</v>
      </c>
      <c r="F924" s="435">
        <f>O924</f>
        <v>0</v>
      </c>
      <c r="G924" s="435">
        <f t="shared" si="13"/>
        <v>0</v>
      </c>
      <c r="H924" s="236"/>
      <c r="I924" s="236"/>
      <c r="J924" s="236"/>
      <c r="K924" s="236"/>
      <c r="L924" s="10"/>
      <c r="M924" s="10"/>
      <c r="N924" s="396">
        <f>'Og s3a'!G1635</f>
        <v>0</v>
      </c>
      <c r="O924" s="237">
        <f>'Og s3a'!H1635</f>
        <v>0</v>
      </c>
      <c r="P924" s="398">
        <f>'Og s3a'!D1635</f>
        <v>0</v>
      </c>
      <c r="Q924" s="10"/>
      <c r="R924" s="306"/>
      <c r="S924" s="306"/>
      <c r="T924" s="306"/>
      <c r="U924" s="10"/>
      <c r="V924" s="10"/>
      <c r="W924" s="10"/>
      <c r="X924" s="10"/>
      <c r="Y924" s="10"/>
      <c r="Z924" s="10"/>
      <c r="AA924" s="10"/>
      <c r="AB924" s="10"/>
    </row>
    <row r="925" spans="1:28" ht="14.25" customHeight="1">
      <c r="A925" s="1253" t="str">
        <f>A924</f>
        <v/>
      </c>
      <c r="B925" s="57"/>
      <c r="C925" s="2146"/>
      <c r="D925" s="2148"/>
      <c r="E925" s="2146"/>
      <c r="F925" s="234"/>
      <c r="G925" s="1666">
        <f>Import!Q1624</f>
        <v>0</v>
      </c>
      <c r="H925" s="234"/>
      <c r="I925" s="234"/>
      <c r="J925" s="234"/>
      <c r="K925" s="234"/>
      <c r="L925" s="10"/>
      <c r="M925" s="10"/>
      <c r="N925" s="397"/>
      <c r="O925" s="233"/>
      <c r="P925" s="419"/>
      <c r="Q925" s="10"/>
      <c r="R925" s="306"/>
      <c r="S925" s="306"/>
      <c r="T925" s="306"/>
      <c r="U925" s="10"/>
      <c r="V925" s="10"/>
      <c r="W925" s="10"/>
      <c r="X925" s="10"/>
      <c r="Y925" s="10"/>
      <c r="Z925" s="10"/>
      <c r="AA925" s="10"/>
      <c r="AB925" s="10"/>
    </row>
    <row r="926" spans="1:28" ht="24.75" customHeight="1">
      <c r="A926" s="1253" t="str">
        <f>IF(E926&gt;0,"Wypełnione","")</f>
        <v/>
      </c>
      <c r="B926" s="57"/>
      <c r="C926" s="2145">
        <f>'Og s3a'!C1637</f>
        <v>0</v>
      </c>
      <c r="D926" s="2147">
        <f>'Og s3a'!E1637</f>
        <v>0</v>
      </c>
      <c r="E926" s="2145">
        <f>'Og s3a'!F1637</f>
        <v>0</v>
      </c>
      <c r="F926" s="435">
        <f>O926</f>
        <v>0</v>
      </c>
      <c r="G926" s="435">
        <f t="shared" si="13"/>
        <v>0</v>
      </c>
      <c r="H926" s="236"/>
      <c r="I926" s="236"/>
      <c r="J926" s="236"/>
      <c r="K926" s="236"/>
      <c r="L926" s="10"/>
      <c r="M926" s="10"/>
      <c r="N926" s="396">
        <f>'Og s3a'!G1637</f>
        <v>0</v>
      </c>
      <c r="O926" s="237">
        <f>'Og s3a'!H1637</f>
        <v>0</v>
      </c>
      <c r="P926" s="398">
        <f>'Og s3a'!D1637</f>
        <v>0</v>
      </c>
      <c r="Q926" s="10"/>
      <c r="R926" s="306"/>
      <c r="S926" s="306"/>
      <c r="T926" s="306"/>
      <c r="U926" s="10"/>
      <c r="V926" s="10"/>
      <c r="W926" s="10"/>
      <c r="X926" s="10"/>
      <c r="Y926" s="10"/>
      <c r="Z926" s="10"/>
      <c r="AA926" s="10"/>
      <c r="AB926" s="10"/>
    </row>
    <row r="927" spans="1:28" ht="14.25" customHeight="1">
      <c r="A927" s="1253" t="str">
        <f>A926</f>
        <v/>
      </c>
      <c r="B927" s="57"/>
      <c r="C927" s="2146"/>
      <c r="D927" s="2148"/>
      <c r="E927" s="2146"/>
      <c r="F927" s="234"/>
      <c r="G927" s="1666">
        <f>Import!Q1626</f>
        <v>0</v>
      </c>
      <c r="H927" s="234"/>
      <c r="I927" s="234"/>
      <c r="J927" s="234"/>
      <c r="K927" s="234"/>
      <c r="L927" s="10"/>
      <c r="M927" s="10"/>
      <c r="N927" s="397"/>
      <c r="O927" s="233"/>
      <c r="P927" s="419"/>
      <c r="Q927" s="10"/>
      <c r="R927" s="306"/>
      <c r="S927" s="306"/>
      <c r="T927" s="306"/>
      <c r="U927" s="10"/>
      <c r="V927" s="10"/>
      <c r="W927" s="10"/>
      <c r="X927" s="10"/>
      <c r="Y927" s="10"/>
      <c r="Z927" s="10"/>
      <c r="AA927" s="10"/>
      <c r="AB927" s="10"/>
    </row>
    <row r="928" spans="1:28" ht="24.75" customHeight="1">
      <c r="A928" s="1253" t="str">
        <f>IF(E928&gt;0,"Wypełnione","")</f>
        <v/>
      </c>
      <c r="B928" s="57"/>
      <c r="C928" s="2145">
        <f>'Og s3a'!C1639</f>
        <v>0</v>
      </c>
      <c r="D928" s="2147">
        <f>'Og s3a'!E1639</f>
        <v>0</v>
      </c>
      <c r="E928" s="2145">
        <f>'Og s3a'!F1639</f>
        <v>0</v>
      </c>
      <c r="F928" s="435">
        <f>O928</f>
        <v>0</v>
      </c>
      <c r="G928" s="435">
        <f t="shared" si="13"/>
        <v>0</v>
      </c>
      <c r="H928" s="236"/>
      <c r="I928" s="236"/>
      <c r="J928" s="236"/>
      <c r="K928" s="236"/>
      <c r="L928" s="10"/>
      <c r="M928" s="10"/>
      <c r="N928" s="396">
        <f>'Og s3a'!G1639</f>
        <v>0</v>
      </c>
      <c r="O928" s="237">
        <f>'Og s3a'!H1639</f>
        <v>0</v>
      </c>
      <c r="P928" s="398">
        <f>'Og s3a'!D1639</f>
        <v>0</v>
      </c>
      <c r="Q928" s="10"/>
      <c r="R928" s="306"/>
      <c r="S928" s="306"/>
      <c r="T928" s="306"/>
      <c r="U928" s="10"/>
      <c r="V928" s="10"/>
      <c r="W928" s="10"/>
      <c r="X928" s="10"/>
      <c r="Y928" s="10"/>
      <c r="Z928" s="10"/>
      <c r="AA928" s="10"/>
      <c r="AB928" s="10"/>
    </row>
    <row r="929" spans="1:28" ht="14.25" customHeight="1">
      <c r="A929" s="1253" t="str">
        <f>A928</f>
        <v/>
      </c>
      <c r="B929" s="57"/>
      <c r="C929" s="2146"/>
      <c r="D929" s="2148"/>
      <c r="E929" s="2146"/>
      <c r="F929" s="234"/>
      <c r="G929" s="1666">
        <f>Import!Q1628</f>
        <v>0</v>
      </c>
      <c r="H929" s="234"/>
      <c r="I929" s="234"/>
      <c r="J929" s="234"/>
      <c r="K929" s="234"/>
      <c r="L929" s="10"/>
      <c r="M929" s="10"/>
      <c r="N929" s="397"/>
      <c r="O929" s="233"/>
      <c r="P929" s="419"/>
      <c r="Q929" s="10"/>
      <c r="R929" s="306"/>
      <c r="S929" s="306"/>
      <c r="T929" s="306"/>
      <c r="U929" s="10"/>
      <c r="V929" s="10"/>
      <c r="W929" s="10"/>
      <c r="X929" s="10"/>
      <c r="Y929" s="10"/>
      <c r="Z929" s="10"/>
      <c r="AA929" s="10"/>
      <c r="AB929" s="10"/>
    </row>
    <row r="930" spans="1:28" ht="24.75" customHeight="1">
      <c r="A930" s="1253" t="str">
        <f>IF(E930&gt;0,"Wypełnione","")</f>
        <v/>
      </c>
      <c r="B930" s="57"/>
      <c r="C930" s="2145">
        <f>'Og s3a'!C1641</f>
        <v>0</v>
      </c>
      <c r="D930" s="2147">
        <f>'Og s3a'!E1641</f>
        <v>0</v>
      </c>
      <c r="E930" s="2145">
        <f>'Og s3a'!F1641</f>
        <v>0</v>
      </c>
      <c r="F930" s="435">
        <f>O930</f>
        <v>0</v>
      </c>
      <c r="G930" s="435">
        <f t="shared" si="13"/>
        <v>0</v>
      </c>
      <c r="H930" s="236"/>
      <c r="I930" s="236"/>
      <c r="J930" s="236"/>
      <c r="K930" s="236"/>
      <c r="L930" s="10"/>
      <c r="M930" s="10"/>
      <c r="N930" s="396">
        <f>'Og s3a'!G1641</f>
        <v>0</v>
      </c>
      <c r="O930" s="237">
        <f>'Og s3a'!H1641</f>
        <v>0</v>
      </c>
      <c r="P930" s="398">
        <f>'Og s3a'!D1641</f>
        <v>0</v>
      </c>
      <c r="Q930" s="10"/>
      <c r="R930" s="306"/>
      <c r="S930" s="306"/>
      <c r="T930" s="306"/>
      <c r="U930" s="10"/>
      <c r="V930" s="10"/>
      <c r="W930" s="10"/>
      <c r="X930" s="10"/>
      <c r="Y930" s="10"/>
      <c r="Z930" s="10"/>
      <c r="AA930" s="10"/>
      <c r="AB930" s="10"/>
    </row>
    <row r="931" spans="1:28" ht="14.25" customHeight="1">
      <c r="A931" s="1253" t="str">
        <f>A930</f>
        <v/>
      </c>
      <c r="B931" s="57"/>
      <c r="C931" s="2146"/>
      <c r="D931" s="2148"/>
      <c r="E931" s="2146"/>
      <c r="F931" s="234"/>
      <c r="G931" s="1666">
        <f>Import!Q1630</f>
        <v>0</v>
      </c>
      <c r="H931" s="234"/>
      <c r="I931" s="234"/>
      <c r="J931" s="234"/>
      <c r="K931" s="234"/>
      <c r="L931" s="10"/>
      <c r="M931" s="10"/>
      <c r="N931" s="397"/>
      <c r="O931" s="233"/>
      <c r="P931" s="419"/>
      <c r="Q931" s="10"/>
      <c r="R931" s="306"/>
      <c r="S931" s="306"/>
      <c r="T931" s="306"/>
      <c r="U931" s="10"/>
      <c r="V931" s="10"/>
      <c r="W931" s="10"/>
      <c r="X931" s="10"/>
      <c r="Y931" s="10"/>
      <c r="Z931" s="10"/>
      <c r="AA931" s="10"/>
      <c r="AB931" s="10"/>
    </row>
    <row r="932" spans="1:28" ht="24.75" customHeight="1">
      <c r="A932" s="1253" t="str">
        <f>IF(E932&gt;0,"Wypełnione","")</f>
        <v/>
      </c>
      <c r="B932" s="57"/>
      <c r="C932" s="2145">
        <f>'Og s3a'!C1643</f>
        <v>0</v>
      </c>
      <c r="D932" s="2147">
        <f>'Og s3a'!E1643</f>
        <v>0</v>
      </c>
      <c r="E932" s="2145">
        <f>'Og s3a'!F1643</f>
        <v>0</v>
      </c>
      <c r="F932" s="435">
        <f>O932</f>
        <v>0</v>
      </c>
      <c r="G932" s="435">
        <f t="shared" si="13"/>
        <v>0</v>
      </c>
      <c r="H932" s="236"/>
      <c r="I932" s="236"/>
      <c r="J932" s="236"/>
      <c r="K932" s="236"/>
      <c r="L932" s="10"/>
      <c r="M932" s="10"/>
      <c r="N932" s="396">
        <f>'Og s3a'!G1643</f>
        <v>0</v>
      </c>
      <c r="O932" s="237">
        <f>'Og s3a'!H1643</f>
        <v>0</v>
      </c>
      <c r="P932" s="398">
        <f>'Og s3a'!D1643</f>
        <v>0</v>
      </c>
      <c r="Q932" s="10"/>
      <c r="R932" s="306"/>
      <c r="S932" s="306"/>
      <c r="T932" s="306"/>
      <c r="U932" s="10"/>
      <c r="V932" s="10"/>
      <c r="W932" s="10"/>
      <c r="X932" s="10"/>
      <c r="Y932" s="10"/>
      <c r="Z932" s="10"/>
      <c r="AA932" s="10"/>
      <c r="AB932" s="10"/>
    </row>
    <row r="933" spans="1:28" ht="14.25" customHeight="1">
      <c r="A933" s="1253" t="str">
        <f>A932</f>
        <v/>
      </c>
      <c r="B933" s="57"/>
      <c r="C933" s="2146"/>
      <c r="D933" s="2148"/>
      <c r="E933" s="2146"/>
      <c r="F933" s="234"/>
      <c r="G933" s="1666">
        <f>Import!Q1632</f>
        <v>0</v>
      </c>
      <c r="H933" s="234"/>
      <c r="I933" s="234"/>
      <c r="J933" s="234"/>
      <c r="K933" s="234"/>
      <c r="L933" s="10"/>
      <c r="M933" s="10"/>
      <c r="N933" s="397"/>
      <c r="O933" s="233"/>
      <c r="P933" s="419"/>
      <c r="Q933" s="10"/>
      <c r="R933" s="306"/>
      <c r="S933" s="306"/>
      <c r="T933" s="306"/>
      <c r="U933" s="10"/>
      <c r="V933" s="10"/>
      <c r="W933" s="10"/>
      <c r="X933" s="10"/>
      <c r="Y933" s="10"/>
      <c r="Z933" s="10"/>
      <c r="AA933" s="10"/>
      <c r="AB933" s="10"/>
    </row>
    <row r="934" spans="1:28" ht="24.75" customHeight="1">
      <c r="A934" s="1253" t="str">
        <f>IF(E934&gt;0,"Wypełnione","")</f>
        <v/>
      </c>
      <c r="B934" s="57"/>
      <c r="C934" s="2145">
        <f>'Og s3a'!C1645</f>
        <v>0</v>
      </c>
      <c r="D934" s="2147">
        <f>'Og s3a'!E1645</f>
        <v>0</v>
      </c>
      <c r="E934" s="2145">
        <f>'Og s3a'!F1645</f>
        <v>0</v>
      </c>
      <c r="F934" s="435">
        <f>O934</f>
        <v>0</v>
      </c>
      <c r="G934" s="435">
        <f t="shared" si="13"/>
        <v>0</v>
      </c>
      <c r="H934" s="236"/>
      <c r="I934" s="236"/>
      <c r="J934" s="236"/>
      <c r="K934" s="236"/>
      <c r="L934" s="10"/>
      <c r="M934" s="10"/>
      <c r="N934" s="396">
        <f>'Og s3a'!G1645</f>
        <v>0</v>
      </c>
      <c r="O934" s="237">
        <f>'Og s3a'!H1645</f>
        <v>0</v>
      </c>
      <c r="P934" s="398">
        <f>'Og s3a'!D1645</f>
        <v>0</v>
      </c>
      <c r="Q934" s="10"/>
      <c r="R934" s="306"/>
      <c r="S934" s="306"/>
      <c r="T934" s="306"/>
      <c r="U934" s="10"/>
      <c r="V934" s="10"/>
      <c r="W934" s="10"/>
      <c r="X934" s="10"/>
      <c r="Y934" s="10"/>
      <c r="Z934" s="10"/>
      <c r="AA934" s="10"/>
      <c r="AB934" s="10"/>
    </row>
    <row r="935" spans="1:28" ht="14.25" customHeight="1">
      <c r="A935" s="1253" t="str">
        <f>A934</f>
        <v/>
      </c>
      <c r="B935" s="57"/>
      <c r="C935" s="2146"/>
      <c r="D935" s="2148"/>
      <c r="E935" s="2146"/>
      <c r="F935" s="234"/>
      <c r="G935" s="1666">
        <f>Import!Q1634</f>
        <v>0</v>
      </c>
      <c r="H935" s="234"/>
      <c r="I935" s="234"/>
      <c r="J935" s="234"/>
      <c r="K935" s="234"/>
      <c r="L935" s="10"/>
      <c r="M935" s="10"/>
      <c r="N935" s="397"/>
      <c r="O935" s="233"/>
      <c r="P935" s="419"/>
      <c r="Q935" s="10"/>
      <c r="R935" s="306"/>
      <c r="S935" s="306"/>
      <c r="T935" s="306"/>
      <c r="U935" s="10"/>
      <c r="V935" s="10"/>
      <c r="W935" s="10"/>
      <c r="X935" s="10"/>
      <c r="Y935" s="10"/>
      <c r="Z935" s="10"/>
      <c r="AA935" s="10"/>
      <c r="AB935" s="10"/>
    </row>
    <row r="936" spans="1:28" ht="24.75" customHeight="1">
      <c r="A936" s="1253" t="str">
        <f>IF(E936&gt;0,"Wypełnione","")</f>
        <v/>
      </c>
      <c r="B936" s="57"/>
      <c r="C936" s="2145">
        <f>'Og s3a'!C1647</f>
        <v>0</v>
      </c>
      <c r="D936" s="2147">
        <f>'Og s3a'!E1647</f>
        <v>0</v>
      </c>
      <c r="E936" s="2145">
        <f>'Og s3a'!F1647</f>
        <v>0</v>
      </c>
      <c r="F936" s="435">
        <f>O936</f>
        <v>0</v>
      </c>
      <c r="G936" s="435">
        <f t="shared" ref="G936:G998" si="14">P936</f>
        <v>0</v>
      </c>
      <c r="H936" s="236"/>
      <c r="I936" s="236"/>
      <c r="J936" s="236"/>
      <c r="K936" s="236"/>
      <c r="L936" s="10"/>
      <c r="M936" s="10"/>
      <c r="N936" s="396">
        <f>'Og s3a'!G1647</f>
        <v>0</v>
      </c>
      <c r="O936" s="237">
        <f>'Og s3a'!H1647</f>
        <v>0</v>
      </c>
      <c r="P936" s="398">
        <f>'Og s3a'!D1647</f>
        <v>0</v>
      </c>
      <c r="Q936" s="10"/>
      <c r="R936" s="306"/>
      <c r="S936" s="306"/>
      <c r="T936" s="306"/>
      <c r="U936" s="10"/>
      <c r="V936" s="10"/>
      <c r="W936" s="10"/>
      <c r="X936" s="10"/>
      <c r="Y936" s="10"/>
      <c r="Z936" s="10"/>
      <c r="AA936" s="10"/>
      <c r="AB936" s="10"/>
    </row>
    <row r="937" spans="1:28" ht="14.25" customHeight="1">
      <c r="A937" s="1253" t="str">
        <f>A936</f>
        <v/>
      </c>
      <c r="B937" s="57"/>
      <c r="C937" s="2146"/>
      <c r="D937" s="2148"/>
      <c r="E937" s="2146"/>
      <c r="F937" s="234"/>
      <c r="G937" s="1666">
        <f>Import!Q1636</f>
        <v>0</v>
      </c>
      <c r="H937" s="234"/>
      <c r="I937" s="234"/>
      <c r="J937" s="234"/>
      <c r="K937" s="234"/>
      <c r="L937" s="10"/>
      <c r="M937" s="10"/>
      <c r="N937" s="397"/>
      <c r="O937" s="233"/>
      <c r="P937" s="419"/>
      <c r="Q937" s="10"/>
      <c r="R937" s="306"/>
      <c r="S937" s="306"/>
      <c r="T937" s="306"/>
      <c r="U937" s="10"/>
      <c r="V937" s="10"/>
      <c r="W937" s="10"/>
      <c r="X937" s="10"/>
      <c r="Y937" s="10"/>
      <c r="Z937" s="10"/>
      <c r="AA937" s="10"/>
      <c r="AB937" s="10"/>
    </row>
    <row r="938" spans="1:28" ht="24.75" customHeight="1">
      <c r="A938" s="1253" t="str">
        <f>IF(E938&gt;0,"Wypełnione","")</f>
        <v/>
      </c>
      <c r="B938" s="57"/>
      <c r="C938" s="2145">
        <f>'Og s3a'!C1649</f>
        <v>0</v>
      </c>
      <c r="D938" s="2147">
        <f>'Og s3a'!E1649</f>
        <v>0</v>
      </c>
      <c r="E938" s="2145">
        <f>'Og s3a'!F1649</f>
        <v>0</v>
      </c>
      <c r="F938" s="435">
        <f>O938</f>
        <v>0</v>
      </c>
      <c r="G938" s="435">
        <f t="shared" si="14"/>
        <v>0</v>
      </c>
      <c r="H938" s="236"/>
      <c r="I938" s="236"/>
      <c r="J938" s="236"/>
      <c r="K938" s="236"/>
      <c r="L938" s="10"/>
      <c r="M938" s="10"/>
      <c r="N938" s="396">
        <f>'Og s3a'!G1649</f>
        <v>0</v>
      </c>
      <c r="O938" s="237">
        <f>'Og s3a'!H1649</f>
        <v>0</v>
      </c>
      <c r="P938" s="398">
        <f>'Og s3a'!D1649</f>
        <v>0</v>
      </c>
      <c r="Q938" s="10"/>
      <c r="R938" s="306"/>
      <c r="S938" s="306"/>
      <c r="T938" s="306"/>
      <c r="U938" s="10"/>
      <c r="V938" s="10"/>
      <c r="W938" s="10"/>
      <c r="X938" s="10"/>
      <c r="Y938" s="10"/>
      <c r="Z938" s="10"/>
      <c r="AA938" s="10"/>
      <c r="AB938" s="10"/>
    </row>
    <row r="939" spans="1:28" ht="14.25" customHeight="1">
      <c r="A939" s="1253" t="str">
        <f>A938</f>
        <v/>
      </c>
      <c r="B939" s="57"/>
      <c r="C939" s="2146"/>
      <c r="D939" s="2148"/>
      <c r="E939" s="2146"/>
      <c r="F939" s="234"/>
      <c r="G939" s="1666">
        <f>Import!Q1638</f>
        <v>0</v>
      </c>
      <c r="H939" s="234"/>
      <c r="I939" s="234"/>
      <c r="J939" s="234"/>
      <c r="K939" s="234"/>
      <c r="L939" s="10"/>
      <c r="M939" s="10"/>
      <c r="N939" s="397"/>
      <c r="O939" s="233"/>
      <c r="P939" s="419"/>
      <c r="Q939" s="10"/>
      <c r="R939" s="306"/>
      <c r="S939" s="306"/>
      <c r="T939" s="306"/>
      <c r="U939" s="10"/>
      <c r="V939" s="10"/>
      <c r="W939" s="10"/>
      <c r="X939" s="10"/>
      <c r="Y939" s="10"/>
      <c r="Z939" s="10"/>
      <c r="AA939" s="10"/>
      <c r="AB939" s="10"/>
    </row>
    <row r="940" spans="1:28" ht="24.75" customHeight="1">
      <c r="A940" s="1253" t="str">
        <f>IF(E940&gt;0,"Wypełnione","")</f>
        <v/>
      </c>
      <c r="B940" s="57"/>
      <c r="C940" s="2145">
        <f>'Og s3a'!C1651</f>
        <v>0</v>
      </c>
      <c r="D940" s="2147">
        <f>'Og s3a'!E1651</f>
        <v>0</v>
      </c>
      <c r="E940" s="2145">
        <f>'Og s3a'!F1651</f>
        <v>0</v>
      </c>
      <c r="F940" s="435">
        <f>O940</f>
        <v>0</v>
      </c>
      <c r="G940" s="435">
        <f t="shared" si="14"/>
        <v>0</v>
      </c>
      <c r="H940" s="236"/>
      <c r="I940" s="236"/>
      <c r="J940" s="236"/>
      <c r="K940" s="236"/>
      <c r="L940" s="10"/>
      <c r="M940" s="10"/>
      <c r="N940" s="396">
        <f>'Og s3a'!G1651</f>
        <v>0</v>
      </c>
      <c r="O940" s="237">
        <f>'Og s3a'!H1651</f>
        <v>0</v>
      </c>
      <c r="P940" s="398">
        <f>'Og s3a'!D1651</f>
        <v>0</v>
      </c>
      <c r="Q940" s="10"/>
      <c r="R940" s="306"/>
      <c r="S940" s="306"/>
      <c r="T940" s="306"/>
      <c r="U940" s="10"/>
      <c r="V940" s="10"/>
      <c r="W940" s="10"/>
      <c r="X940" s="10"/>
      <c r="Y940" s="10"/>
      <c r="Z940" s="10"/>
      <c r="AA940" s="10"/>
      <c r="AB940" s="10"/>
    </row>
    <row r="941" spans="1:28" ht="14.25" customHeight="1">
      <c r="A941" s="1253" t="str">
        <f>A940</f>
        <v/>
      </c>
      <c r="B941" s="57"/>
      <c r="C941" s="2146"/>
      <c r="D941" s="2148"/>
      <c r="E941" s="2146"/>
      <c r="F941" s="234"/>
      <c r="G941" s="1666">
        <f>Import!Q1640</f>
        <v>0</v>
      </c>
      <c r="H941" s="234"/>
      <c r="I941" s="234"/>
      <c r="J941" s="234"/>
      <c r="K941" s="234"/>
      <c r="L941" s="10"/>
      <c r="M941" s="10"/>
      <c r="N941" s="397"/>
      <c r="O941" s="233"/>
      <c r="P941" s="419"/>
      <c r="Q941" s="10"/>
      <c r="R941" s="306"/>
      <c r="S941" s="306"/>
      <c r="T941" s="306"/>
      <c r="U941" s="10"/>
      <c r="V941" s="10"/>
      <c r="W941" s="10"/>
      <c r="X941" s="10"/>
      <c r="Y941" s="10"/>
      <c r="Z941" s="10"/>
      <c r="AA941" s="10"/>
      <c r="AB941" s="10"/>
    </row>
    <row r="942" spans="1:28" ht="24.75" customHeight="1">
      <c r="A942" s="1253" t="str">
        <f>IF(E942&gt;0,"Wypełnione","")</f>
        <v/>
      </c>
      <c r="B942" s="57"/>
      <c r="C942" s="2145">
        <f>'Og s3a'!C1653</f>
        <v>0</v>
      </c>
      <c r="D942" s="2147">
        <f>'Og s3a'!E1653</f>
        <v>0</v>
      </c>
      <c r="E942" s="2145">
        <f>'Og s3a'!F1653</f>
        <v>0</v>
      </c>
      <c r="F942" s="435">
        <f>O942</f>
        <v>0</v>
      </c>
      <c r="G942" s="435">
        <f t="shared" si="14"/>
        <v>0</v>
      </c>
      <c r="H942" s="236"/>
      <c r="I942" s="236"/>
      <c r="J942" s="236"/>
      <c r="K942" s="236"/>
      <c r="L942" s="10"/>
      <c r="M942" s="10"/>
      <c r="N942" s="396">
        <f>'Og s3a'!G1653</f>
        <v>0</v>
      </c>
      <c r="O942" s="237">
        <f>'Og s3a'!H1653</f>
        <v>0</v>
      </c>
      <c r="P942" s="398">
        <f>'Og s3a'!D1653</f>
        <v>0</v>
      </c>
      <c r="Q942" s="10"/>
      <c r="R942" s="306"/>
      <c r="S942" s="306"/>
      <c r="T942" s="306"/>
      <c r="U942" s="10"/>
      <c r="V942" s="10"/>
      <c r="W942" s="10"/>
      <c r="X942" s="10"/>
      <c r="Y942" s="10"/>
      <c r="Z942" s="10"/>
      <c r="AA942" s="10"/>
      <c r="AB942" s="10"/>
    </row>
    <row r="943" spans="1:28" ht="14.25" customHeight="1">
      <c r="A943" s="1253" t="str">
        <f>A942</f>
        <v/>
      </c>
      <c r="B943" s="57"/>
      <c r="C943" s="2146"/>
      <c r="D943" s="2148"/>
      <c r="E943" s="2146"/>
      <c r="F943" s="234"/>
      <c r="G943" s="1666">
        <f>Import!Q1642</f>
        <v>0</v>
      </c>
      <c r="H943" s="234"/>
      <c r="I943" s="234"/>
      <c r="J943" s="234"/>
      <c r="K943" s="234"/>
      <c r="L943" s="10"/>
      <c r="M943" s="10"/>
      <c r="N943" s="397"/>
      <c r="O943" s="233"/>
      <c r="P943" s="419"/>
      <c r="Q943" s="10"/>
      <c r="R943" s="306"/>
      <c r="S943" s="306"/>
      <c r="T943" s="306"/>
      <c r="U943" s="10"/>
      <c r="V943" s="10"/>
      <c r="W943" s="10"/>
      <c r="X943" s="10"/>
      <c r="Y943" s="10"/>
      <c r="Z943" s="10"/>
      <c r="AA943" s="10"/>
      <c r="AB943" s="10"/>
    </row>
    <row r="944" spans="1:28" ht="24.75" customHeight="1">
      <c r="A944" s="1253" t="str">
        <f>IF(E944&gt;0,"Wypełnione","")</f>
        <v/>
      </c>
      <c r="B944" s="57"/>
      <c r="C944" s="2145">
        <f>'Og s3a'!C1655</f>
        <v>0</v>
      </c>
      <c r="D944" s="2147">
        <f>'Og s3a'!E1655</f>
        <v>0</v>
      </c>
      <c r="E944" s="2145">
        <f>'Og s3a'!F1655</f>
        <v>0</v>
      </c>
      <c r="F944" s="435">
        <f>O944</f>
        <v>0</v>
      </c>
      <c r="G944" s="435">
        <f t="shared" si="14"/>
        <v>0</v>
      </c>
      <c r="H944" s="236"/>
      <c r="I944" s="236"/>
      <c r="J944" s="236"/>
      <c r="K944" s="236"/>
      <c r="L944" s="10"/>
      <c r="M944" s="10"/>
      <c r="N944" s="396">
        <f>'Og s3a'!G1655</f>
        <v>0</v>
      </c>
      <c r="O944" s="237">
        <f>'Og s3a'!H1655</f>
        <v>0</v>
      </c>
      <c r="P944" s="398">
        <f>'Og s3a'!D1655</f>
        <v>0</v>
      </c>
      <c r="Q944" s="10"/>
      <c r="R944" s="306"/>
      <c r="S944" s="306"/>
      <c r="T944" s="306"/>
      <c r="U944" s="10"/>
      <c r="V944" s="10"/>
      <c r="W944" s="10"/>
      <c r="X944" s="10"/>
      <c r="Y944" s="10"/>
      <c r="Z944" s="10"/>
      <c r="AA944" s="10"/>
      <c r="AB944" s="10"/>
    </row>
    <row r="945" spans="1:28" ht="14.25" customHeight="1">
      <c r="A945" s="1253" t="str">
        <f>A944</f>
        <v/>
      </c>
      <c r="B945" s="57"/>
      <c r="C945" s="2146"/>
      <c r="D945" s="2148"/>
      <c r="E945" s="2146"/>
      <c r="F945" s="234"/>
      <c r="G945" s="1666">
        <f>Import!Q1644</f>
        <v>0</v>
      </c>
      <c r="H945" s="234"/>
      <c r="I945" s="234"/>
      <c r="J945" s="234"/>
      <c r="K945" s="234"/>
      <c r="L945" s="10"/>
      <c r="M945" s="10"/>
      <c r="N945" s="397"/>
      <c r="O945" s="233"/>
      <c r="P945" s="419"/>
      <c r="Q945" s="10"/>
      <c r="R945" s="306"/>
      <c r="S945" s="306"/>
      <c r="T945" s="306"/>
      <c r="U945" s="10"/>
      <c r="V945" s="10"/>
      <c r="W945" s="10"/>
      <c r="X945" s="10"/>
      <c r="Y945" s="10"/>
      <c r="Z945" s="10"/>
      <c r="AA945" s="10"/>
      <c r="AB945" s="10"/>
    </row>
    <row r="946" spans="1:28" ht="24.75" customHeight="1">
      <c r="A946" s="1253" t="str">
        <f>IF(E946&gt;0,"Wypełnione","")</f>
        <v/>
      </c>
      <c r="B946" s="57"/>
      <c r="C946" s="2145">
        <f>'Og s3a'!C1657</f>
        <v>0</v>
      </c>
      <c r="D946" s="2147">
        <f>'Og s3a'!E1657</f>
        <v>0</v>
      </c>
      <c r="E946" s="2145">
        <f>'Og s3a'!F1657</f>
        <v>0</v>
      </c>
      <c r="F946" s="435">
        <f>O946</f>
        <v>0</v>
      </c>
      <c r="G946" s="435">
        <f t="shared" si="14"/>
        <v>0</v>
      </c>
      <c r="H946" s="236"/>
      <c r="I946" s="236"/>
      <c r="J946" s="236"/>
      <c r="K946" s="236"/>
      <c r="L946" s="10"/>
      <c r="M946" s="10"/>
      <c r="N946" s="396">
        <f>'Og s3a'!G1657</f>
        <v>0</v>
      </c>
      <c r="O946" s="237">
        <f>'Og s3a'!H1657</f>
        <v>0</v>
      </c>
      <c r="P946" s="398">
        <f>'Og s3a'!D1657</f>
        <v>0</v>
      </c>
      <c r="Q946" s="10"/>
      <c r="R946" s="306"/>
      <c r="S946" s="306"/>
      <c r="T946" s="306"/>
      <c r="U946" s="10"/>
      <c r="V946" s="10"/>
      <c r="W946" s="10"/>
      <c r="X946" s="10"/>
      <c r="Y946" s="10"/>
      <c r="Z946" s="10"/>
      <c r="AA946" s="10"/>
      <c r="AB946" s="10"/>
    </row>
    <row r="947" spans="1:28" ht="14.25" customHeight="1">
      <c r="A947" s="1253" t="str">
        <f>A946</f>
        <v/>
      </c>
      <c r="B947" s="57"/>
      <c r="C947" s="2146"/>
      <c r="D947" s="2148"/>
      <c r="E947" s="2146"/>
      <c r="F947" s="234"/>
      <c r="G947" s="1666">
        <f>Import!Q1646</f>
        <v>0</v>
      </c>
      <c r="H947" s="234"/>
      <c r="I947" s="234"/>
      <c r="J947" s="234"/>
      <c r="K947" s="234"/>
      <c r="L947" s="10"/>
      <c r="M947" s="10"/>
      <c r="N947" s="397"/>
      <c r="O947" s="233"/>
      <c r="P947" s="419"/>
      <c r="Q947" s="10"/>
      <c r="R947" s="306"/>
      <c r="S947" s="306"/>
      <c r="T947" s="306"/>
      <c r="U947" s="10"/>
      <c r="V947" s="10"/>
      <c r="W947" s="10"/>
      <c r="X947" s="10"/>
      <c r="Y947" s="10"/>
      <c r="Z947" s="10"/>
      <c r="AA947" s="10"/>
      <c r="AB947" s="10"/>
    </row>
    <row r="948" spans="1:28" ht="24.75" customHeight="1">
      <c r="A948" s="1253" t="str">
        <f>IF(E948&gt;0,"Wypełnione","")</f>
        <v/>
      </c>
      <c r="B948" s="57"/>
      <c r="C948" s="2145">
        <f>'Og s3a'!C1659</f>
        <v>0</v>
      </c>
      <c r="D948" s="2147">
        <f>'Og s3a'!E1659</f>
        <v>0</v>
      </c>
      <c r="E948" s="2145">
        <f>'Og s3a'!F1659</f>
        <v>0</v>
      </c>
      <c r="F948" s="435">
        <f>O948</f>
        <v>0</v>
      </c>
      <c r="G948" s="435">
        <f t="shared" si="14"/>
        <v>0</v>
      </c>
      <c r="H948" s="236"/>
      <c r="I948" s="236"/>
      <c r="J948" s="236"/>
      <c r="K948" s="236"/>
      <c r="L948" s="10"/>
      <c r="M948" s="10"/>
      <c r="N948" s="396">
        <f>'Og s3a'!G1659</f>
        <v>0</v>
      </c>
      <c r="O948" s="237">
        <f>'Og s3a'!H1659</f>
        <v>0</v>
      </c>
      <c r="P948" s="398">
        <f>'Og s3a'!D1659</f>
        <v>0</v>
      </c>
      <c r="Q948" s="10"/>
      <c r="R948" s="306"/>
      <c r="S948" s="306"/>
      <c r="T948" s="306"/>
      <c r="U948" s="10"/>
      <c r="V948" s="10"/>
      <c r="W948" s="10"/>
      <c r="X948" s="10"/>
      <c r="Y948" s="10"/>
      <c r="Z948" s="10"/>
      <c r="AA948" s="10"/>
      <c r="AB948" s="10"/>
    </row>
    <row r="949" spans="1:28" ht="14.25" customHeight="1">
      <c r="A949" s="1253" t="str">
        <f>A948</f>
        <v/>
      </c>
      <c r="B949" s="57"/>
      <c r="C949" s="2146"/>
      <c r="D949" s="2148"/>
      <c r="E949" s="2146"/>
      <c r="F949" s="234"/>
      <c r="G949" s="1666">
        <f>Import!Q1648</f>
        <v>0</v>
      </c>
      <c r="H949" s="234"/>
      <c r="I949" s="234"/>
      <c r="J949" s="234"/>
      <c r="K949" s="234"/>
      <c r="L949" s="10"/>
      <c r="M949" s="10"/>
      <c r="N949" s="397"/>
      <c r="O949" s="233"/>
      <c r="P949" s="419"/>
      <c r="Q949" s="10"/>
      <c r="R949" s="306"/>
      <c r="S949" s="306"/>
      <c r="T949" s="306"/>
      <c r="U949" s="10"/>
      <c r="V949" s="10"/>
      <c r="W949" s="10"/>
      <c r="X949" s="10"/>
      <c r="Y949" s="10"/>
      <c r="Z949" s="10"/>
      <c r="AA949" s="10"/>
      <c r="AB949" s="10"/>
    </row>
    <row r="950" spans="1:28" ht="24.75" customHeight="1">
      <c r="A950" s="1253" t="str">
        <f>IF(E950&gt;0,"Wypełnione","")</f>
        <v/>
      </c>
      <c r="B950" s="57"/>
      <c r="C950" s="2145">
        <f>'Og s3a'!C1661</f>
        <v>0</v>
      </c>
      <c r="D950" s="2147">
        <f>'Og s3a'!E1661</f>
        <v>0</v>
      </c>
      <c r="E950" s="2145">
        <f>'Og s3a'!F1661</f>
        <v>0</v>
      </c>
      <c r="F950" s="435">
        <f>O950</f>
        <v>0</v>
      </c>
      <c r="G950" s="435">
        <f t="shared" si="14"/>
        <v>0</v>
      </c>
      <c r="H950" s="236"/>
      <c r="I950" s="236"/>
      <c r="J950" s="236"/>
      <c r="K950" s="236"/>
      <c r="L950" s="10"/>
      <c r="M950" s="10"/>
      <c r="N950" s="396">
        <f>'Og s3a'!G1661</f>
        <v>0</v>
      </c>
      <c r="O950" s="237">
        <f>'Og s3a'!H1661</f>
        <v>0</v>
      </c>
      <c r="P950" s="398">
        <f>'Og s3a'!D1661</f>
        <v>0</v>
      </c>
      <c r="Q950" s="10"/>
      <c r="R950" s="306"/>
      <c r="S950" s="306"/>
      <c r="T950" s="306"/>
      <c r="U950" s="10"/>
      <c r="V950" s="10"/>
      <c r="W950" s="10"/>
      <c r="X950" s="10"/>
      <c r="Y950" s="10"/>
      <c r="Z950" s="10"/>
      <c r="AA950" s="10"/>
      <c r="AB950" s="10"/>
    </row>
    <row r="951" spans="1:28" ht="14.25" customHeight="1">
      <c r="A951" s="1253" t="str">
        <f>A950</f>
        <v/>
      </c>
      <c r="B951" s="57"/>
      <c r="C951" s="2146"/>
      <c r="D951" s="2148"/>
      <c r="E951" s="2146"/>
      <c r="F951" s="234"/>
      <c r="G951" s="1666">
        <f>Import!Q1650</f>
        <v>0</v>
      </c>
      <c r="H951" s="234"/>
      <c r="I951" s="234"/>
      <c r="J951" s="234"/>
      <c r="K951" s="234"/>
      <c r="L951" s="10"/>
      <c r="M951" s="10"/>
      <c r="N951" s="397"/>
      <c r="O951" s="233"/>
      <c r="P951" s="419"/>
      <c r="Q951" s="10"/>
      <c r="R951" s="306"/>
      <c r="S951" s="306"/>
      <c r="T951" s="306"/>
      <c r="U951" s="10"/>
      <c r="V951" s="10"/>
      <c r="W951" s="10"/>
      <c r="X951" s="10"/>
      <c r="Y951" s="10"/>
      <c r="Z951" s="10"/>
      <c r="AA951" s="10"/>
      <c r="AB951" s="10"/>
    </row>
    <row r="952" spans="1:28" ht="24.75" customHeight="1">
      <c r="A952" s="1253" t="str">
        <f>IF(E952&gt;0,"Wypełnione","")</f>
        <v/>
      </c>
      <c r="B952" s="57"/>
      <c r="C952" s="2145">
        <f>'Og s3a'!C1663</f>
        <v>0</v>
      </c>
      <c r="D952" s="2147">
        <f>'Og s3a'!E1663</f>
        <v>0</v>
      </c>
      <c r="E952" s="2145">
        <f>'Og s3a'!F1663</f>
        <v>0</v>
      </c>
      <c r="F952" s="435">
        <f>O952</f>
        <v>0</v>
      </c>
      <c r="G952" s="435">
        <f t="shared" si="14"/>
        <v>0</v>
      </c>
      <c r="H952" s="236"/>
      <c r="I952" s="236"/>
      <c r="J952" s="236"/>
      <c r="K952" s="236"/>
      <c r="L952" s="10"/>
      <c r="M952" s="10"/>
      <c r="N952" s="396">
        <f>'Og s3a'!G1663</f>
        <v>0</v>
      </c>
      <c r="O952" s="237">
        <f>'Og s3a'!H1663</f>
        <v>0</v>
      </c>
      <c r="P952" s="398">
        <f>'Og s3a'!D1663</f>
        <v>0</v>
      </c>
      <c r="Q952" s="10"/>
      <c r="R952" s="306"/>
      <c r="S952" s="306"/>
      <c r="T952" s="306"/>
      <c r="U952" s="10"/>
      <c r="V952" s="10"/>
      <c r="W952" s="10"/>
      <c r="X952" s="10"/>
      <c r="Y952" s="10"/>
      <c r="Z952" s="10"/>
      <c r="AA952" s="10"/>
      <c r="AB952" s="10"/>
    </row>
    <row r="953" spans="1:28" ht="14.25" customHeight="1">
      <c r="A953" s="1253" t="str">
        <f>A952</f>
        <v/>
      </c>
      <c r="B953" s="57"/>
      <c r="C953" s="2146"/>
      <c r="D953" s="2148"/>
      <c r="E953" s="2146"/>
      <c r="F953" s="234"/>
      <c r="G953" s="1666">
        <f>Import!Q1652</f>
        <v>0</v>
      </c>
      <c r="H953" s="234"/>
      <c r="I953" s="234"/>
      <c r="J953" s="234"/>
      <c r="K953" s="234"/>
      <c r="L953" s="10"/>
      <c r="M953" s="10"/>
      <c r="N953" s="397"/>
      <c r="O953" s="233"/>
      <c r="P953" s="419"/>
      <c r="Q953" s="10"/>
      <c r="R953" s="306"/>
      <c r="S953" s="306"/>
      <c r="T953" s="306"/>
      <c r="U953" s="10"/>
      <c r="V953" s="10"/>
      <c r="W953" s="10"/>
      <c r="X953" s="10"/>
      <c r="Y953" s="10"/>
      <c r="Z953" s="10"/>
      <c r="AA953" s="10"/>
      <c r="AB953" s="10"/>
    </row>
    <row r="954" spans="1:28" ht="24.75" customHeight="1">
      <c r="A954" s="1253" t="str">
        <f>IF(E954&gt;0,"Wypełnione","")</f>
        <v/>
      </c>
      <c r="B954" s="57"/>
      <c r="C954" s="2145">
        <f>'Og s3a'!C1665</f>
        <v>0</v>
      </c>
      <c r="D954" s="2147">
        <f>'Og s3a'!E1665</f>
        <v>0</v>
      </c>
      <c r="E954" s="2145">
        <f>'Og s3a'!F1665</f>
        <v>0</v>
      </c>
      <c r="F954" s="435">
        <f>O954</f>
        <v>0</v>
      </c>
      <c r="G954" s="435">
        <f t="shared" si="14"/>
        <v>0</v>
      </c>
      <c r="H954" s="236"/>
      <c r="I954" s="236"/>
      <c r="J954" s="236"/>
      <c r="K954" s="236"/>
      <c r="L954" s="10"/>
      <c r="M954" s="10"/>
      <c r="N954" s="396">
        <f>'Og s3a'!G1665</f>
        <v>0</v>
      </c>
      <c r="O954" s="237">
        <f>'Og s3a'!H1665</f>
        <v>0</v>
      </c>
      <c r="P954" s="398">
        <f>'Og s3a'!D1665</f>
        <v>0</v>
      </c>
      <c r="Q954" s="10"/>
      <c r="R954" s="306"/>
      <c r="S954" s="306"/>
      <c r="T954" s="306"/>
      <c r="U954" s="10"/>
      <c r="V954" s="10"/>
      <c r="W954" s="10"/>
      <c r="X954" s="10"/>
      <c r="Y954" s="10"/>
      <c r="Z954" s="10"/>
      <c r="AA954" s="10"/>
      <c r="AB954" s="10"/>
    </row>
    <row r="955" spans="1:28" ht="14.25" customHeight="1">
      <c r="A955" s="1253" t="str">
        <f>A954</f>
        <v/>
      </c>
      <c r="B955" s="57"/>
      <c r="C955" s="2146"/>
      <c r="D955" s="2148"/>
      <c r="E955" s="2146"/>
      <c r="F955" s="234"/>
      <c r="G955" s="1666">
        <f>Import!Q1654</f>
        <v>0</v>
      </c>
      <c r="H955" s="234"/>
      <c r="I955" s="234"/>
      <c r="J955" s="234"/>
      <c r="K955" s="234"/>
      <c r="L955" s="10"/>
      <c r="M955" s="10"/>
      <c r="N955" s="397"/>
      <c r="O955" s="233"/>
      <c r="P955" s="419"/>
      <c r="Q955" s="10"/>
      <c r="R955" s="306"/>
      <c r="S955" s="306"/>
      <c r="T955" s="306"/>
      <c r="U955" s="10"/>
      <c r="V955" s="10"/>
      <c r="W955" s="10"/>
      <c r="X955" s="10"/>
      <c r="Y955" s="10"/>
      <c r="Z955" s="10"/>
      <c r="AA955" s="10"/>
      <c r="AB955" s="10"/>
    </row>
    <row r="956" spans="1:28" ht="24.75" customHeight="1">
      <c r="A956" s="1253" t="str">
        <f>IF(E956&gt;0,"Wypełnione","")</f>
        <v/>
      </c>
      <c r="B956" s="57"/>
      <c r="C956" s="2145">
        <f>'Og s3a'!C1667</f>
        <v>0</v>
      </c>
      <c r="D956" s="2147">
        <f>'Og s3a'!E1667</f>
        <v>0</v>
      </c>
      <c r="E956" s="2145">
        <f>'Og s3a'!F1667</f>
        <v>0</v>
      </c>
      <c r="F956" s="435">
        <f>O956</f>
        <v>0</v>
      </c>
      <c r="G956" s="435">
        <f t="shared" si="14"/>
        <v>0</v>
      </c>
      <c r="H956" s="236"/>
      <c r="I956" s="236"/>
      <c r="J956" s="236"/>
      <c r="K956" s="236"/>
      <c r="L956" s="10"/>
      <c r="M956" s="10"/>
      <c r="N956" s="396">
        <f>'Og s3a'!G1667</f>
        <v>0</v>
      </c>
      <c r="O956" s="237">
        <f>'Og s3a'!H1667</f>
        <v>0</v>
      </c>
      <c r="P956" s="398">
        <f>'Og s3a'!D1667</f>
        <v>0</v>
      </c>
      <c r="Q956" s="10"/>
      <c r="R956" s="306"/>
      <c r="S956" s="306"/>
      <c r="T956" s="306"/>
      <c r="U956" s="10"/>
      <c r="V956" s="10"/>
      <c r="W956" s="10"/>
      <c r="X956" s="10"/>
      <c r="Y956" s="10"/>
      <c r="Z956" s="10"/>
      <c r="AA956" s="10"/>
      <c r="AB956" s="10"/>
    </row>
    <row r="957" spans="1:28" ht="14.25" customHeight="1">
      <c r="A957" s="1253" t="str">
        <f>A956</f>
        <v/>
      </c>
      <c r="B957" s="57"/>
      <c r="C957" s="2146"/>
      <c r="D957" s="2148"/>
      <c r="E957" s="2146"/>
      <c r="F957" s="234"/>
      <c r="G957" s="1666">
        <f>Import!Q1656</f>
        <v>0</v>
      </c>
      <c r="H957" s="234"/>
      <c r="I957" s="234"/>
      <c r="J957" s="234"/>
      <c r="K957" s="234"/>
      <c r="L957" s="10"/>
      <c r="M957" s="10"/>
      <c r="N957" s="397"/>
      <c r="O957" s="233"/>
      <c r="P957" s="419"/>
      <c r="Q957" s="10"/>
      <c r="R957" s="306"/>
      <c r="S957" s="306"/>
      <c r="T957" s="306"/>
      <c r="U957" s="10"/>
      <c r="V957" s="10"/>
      <c r="W957" s="10"/>
      <c r="X957" s="10"/>
      <c r="Y957" s="10"/>
      <c r="Z957" s="10"/>
      <c r="AA957" s="10"/>
      <c r="AB957" s="10"/>
    </row>
    <row r="958" spans="1:28" ht="24.75" customHeight="1">
      <c r="A958" s="1253" t="str">
        <f>IF(E958&gt;0,"Wypełnione","")</f>
        <v/>
      </c>
      <c r="B958" s="57"/>
      <c r="C958" s="2145">
        <f>'Og s3a'!C1669</f>
        <v>0</v>
      </c>
      <c r="D958" s="2147">
        <f>'Og s3a'!E1669</f>
        <v>0</v>
      </c>
      <c r="E958" s="2145">
        <f>'Og s3a'!F1669</f>
        <v>0</v>
      </c>
      <c r="F958" s="435">
        <f>O958</f>
        <v>0</v>
      </c>
      <c r="G958" s="435">
        <f t="shared" si="14"/>
        <v>0</v>
      </c>
      <c r="H958" s="236"/>
      <c r="I958" s="236"/>
      <c r="J958" s="236"/>
      <c r="K958" s="236"/>
      <c r="L958" s="10"/>
      <c r="M958" s="10"/>
      <c r="N958" s="396">
        <f>'Og s3a'!G1669</f>
        <v>0</v>
      </c>
      <c r="O958" s="237">
        <f>'Og s3a'!H1669</f>
        <v>0</v>
      </c>
      <c r="P958" s="398">
        <f>'Og s3a'!D1669</f>
        <v>0</v>
      </c>
      <c r="Q958" s="10"/>
      <c r="R958" s="306"/>
      <c r="S958" s="306"/>
      <c r="T958" s="306"/>
      <c r="U958" s="10"/>
      <c r="V958" s="10"/>
      <c r="W958" s="10"/>
      <c r="X958" s="10"/>
      <c r="Y958" s="10"/>
      <c r="Z958" s="10"/>
      <c r="AA958" s="10"/>
      <c r="AB958" s="10"/>
    </row>
    <row r="959" spans="1:28" ht="14.25" customHeight="1">
      <c r="A959" s="1253" t="str">
        <f>A958</f>
        <v/>
      </c>
      <c r="B959" s="57"/>
      <c r="C959" s="2146"/>
      <c r="D959" s="2148"/>
      <c r="E959" s="2146"/>
      <c r="F959" s="234"/>
      <c r="G959" s="1666">
        <f>Import!Q1658</f>
        <v>0</v>
      </c>
      <c r="H959" s="234"/>
      <c r="I959" s="234"/>
      <c r="J959" s="234"/>
      <c r="K959" s="234"/>
      <c r="L959" s="10"/>
      <c r="M959" s="10"/>
      <c r="N959" s="397"/>
      <c r="O959" s="233"/>
      <c r="P959" s="419"/>
      <c r="Q959" s="10"/>
      <c r="R959" s="306"/>
      <c r="S959" s="306"/>
      <c r="T959" s="306"/>
      <c r="U959" s="10"/>
      <c r="V959" s="10"/>
      <c r="W959" s="10"/>
      <c r="X959" s="10"/>
      <c r="Y959" s="10"/>
      <c r="Z959" s="10"/>
      <c r="AA959" s="10"/>
      <c r="AB959" s="10"/>
    </row>
    <row r="960" spans="1:28" ht="24.75" customHeight="1">
      <c r="A960" s="1253" t="str">
        <f>IF(E960&gt;0,"Wypełnione","")</f>
        <v/>
      </c>
      <c r="B960" s="57"/>
      <c r="C960" s="2145">
        <f>'Og s3a'!C1671</f>
        <v>0</v>
      </c>
      <c r="D960" s="2147">
        <f>'Og s3a'!E1671</f>
        <v>0</v>
      </c>
      <c r="E960" s="2145">
        <f>'Og s3a'!F1671</f>
        <v>0</v>
      </c>
      <c r="F960" s="435">
        <f>O960</f>
        <v>0</v>
      </c>
      <c r="G960" s="435">
        <f t="shared" si="14"/>
        <v>0</v>
      </c>
      <c r="H960" s="236"/>
      <c r="I960" s="236"/>
      <c r="J960" s="236"/>
      <c r="K960" s="236"/>
      <c r="L960" s="10"/>
      <c r="M960" s="10"/>
      <c r="N960" s="396">
        <f>'Og s3a'!G1671</f>
        <v>0</v>
      </c>
      <c r="O960" s="237">
        <f>'Og s3a'!H1671</f>
        <v>0</v>
      </c>
      <c r="P960" s="398">
        <f>'Og s3a'!D1671</f>
        <v>0</v>
      </c>
      <c r="Q960" s="10"/>
      <c r="R960" s="306"/>
      <c r="S960" s="306"/>
      <c r="T960" s="306"/>
      <c r="U960" s="10"/>
      <c r="V960" s="10"/>
      <c r="W960" s="10"/>
      <c r="X960" s="10"/>
      <c r="Y960" s="10"/>
      <c r="Z960" s="10"/>
      <c r="AA960" s="10"/>
      <c r="AB960" s="10"/>
    </row>
    <row r="961" spans="1:28" ht="14.25" customHeight="1">
      <c r="A961" s="1253" t="str">
        <f>A960</f>
        <v/>
      </c>
      <c r="B961" s="57"/>
      <c r="C961" s="2146"/>
      <c r="D961" s="2148"/>
      <c r="E961" s="2146"/>
      <c r="F961" s="234"/>
      <c r="G961" s="1666">
        <f>Import!Q1660</f>
        <v>0</v>
      </c>
      <c r="H961" s="234"/>
      <c r="I961" s="234"/>
      <c r="J961" s="234"/>
      <c r="K961" s="234"/>
      <c r="L961" s="10"/>
      <c r="M961" s="10"/>
      <c r="N961" s="397"/>
      <c r="O961" s="233"/>
      <c r="P961" s="419"/>
      <c r="Q961" s="10"/>
      <c r="R961" s="306"/>
      <c r="S961" s="306"/>
      <c r="T961" s="306"/>
      <c r="U961" s="10"/>
      <c r="V961" s="10"/>
      <c r="W961" s="10"/>
      <c r="X961" s="10"/>
      <c r="Y961" s="10"/>
      <c r="Z961" s="10"/>
      <c r="AA961" s="10"/>
      <c r="AB961" s="10"/>
    </row>
    <row r="962" spans="1:28" ht="24.75" customHeight="1">
      <c r="A962" s="1253" t="str">
        <f>IF(E962&gt;0,"Wypełnione","")</f>
        <v/>
      </c>
      <c r="B962" s="57"/>
      <c r="C962" s="2145">
        <f>'Og s3a'!C1673</f>
        <v>0</v>
      </c>
      <c r="D962" s="2147">
        <f>'Og s3a'!E1673</f>
        <v>0</v>
      </c>
      <c r="E962" s="2145">
        <f>'Og s3a'!F1673</f>
        <v>0</v>
      </c>
      <c r="F962" s="435">
        <f>O962</f>
        <v>0</v>
      </c>
      <c r="G962" s="435">
        <f t="shared" si="14"/>
        <v>0</v>
      </c>
      <c r="H962" s="236"/>
      <c r="I962" s="236"/>
      <c r="J962" s="236"/>
      <c r="K962" s="236"/>
      <c r="L962" s="10"/>
      <c r="M962" s="10"/>
      <c r="N962" s="396">
        <f>'Og s3a'!G1673</f>
        <v>0</v>
      </c>
      <c r="O962" s="237">
        <f>'Og s3a'!H1673</f>
        <v>0</v>
      </c>
      <c r="P962" s="398">
        <f>'Og s3a'!D1673</f>
        <v>0</v>
      </c>
      <c r="Q962" s="10"/>
      <c r="R962" s="306"/>
      <c r="S962" s="306"/>
      <c r="T962" s="306"/>
      <c r="U962" s="10"/>
      <c r="V962" s="10"/>
      <c r="W962" s="10"/>
      <c r="X962" s="10"/>
      <c r="Y962" s="10"/>
      <c r="Z962" s="10"/>
      <c r="AA962" s="10"/>
      <c r="AB962" s="10"/>
    </row>
    <row r="963" spans="1:28" ht="14.25" customHeight="1">
      <c r="A963" s="1253" t="str">
        <f>A962</f>
        <v/>
      </c>
      <c r="B963" s="57"/>
      <c r="C963" s="2146"/>
      <c r="D963" s="2148"/>
      <c r="E963" s="2146"/>
      <c r="F963" s="234"/>
      <c r="G963" s="1666">
        <f>Import!Q1662</f>
        <v>0</v>
      </c>
      <c r="H963" s="234"/>
      <c r="I963" s="234"/>
      <c r="J963" s="234"/>
      <c r="K963" s="234"/>
      <c r="L963" s="10"/>
      <c r="M963" s="10"/>
      <c r="N963" s="397"/>
      <c r="O963" s="233"/>
      <c r="P963" s="419"/>
      <c r="Q963" s="10"/>
      <c r="R963" s="306"/>
      <c r="S963" s="306"/>
      <c r="T963" s="306"/>
      <c r="U963" s="10"/>
      <c r="V963" s="10"/>
      <c r="W963" s="10"/>
      <c r="X963" s="10"/>
      <c r="Y963" s="10"/>
      <c r="Z963" s="10"/>
      <c r="AA963" s="10"/>
      <c r="AB963" s="10"/>
    </row>
    <row r="964" spans="1:28" ht="24.75" customHeight="1">
      <c r="A964" s="1253" t="str">
        <f>IF(E964&gt;0,"Wypełnione","")</f>
        <v/>
      </c>
      <c r="B964" s="57"/>
      <c r="C964" s="2145">
        <f>'Og s3a'!C1675</f>
        <v>0</v>
      </c>
      <c r="D964" s="2147">
        <f>'Og s3a'!E1675</f>
        <v>0</v>
      </c>
      <c r="E964" s="2145">
        <f>'Og s3a'!F1675</f>
        <v>0</v>
      </c>
      <c r="F964" s="435">
        <f>O964</f>
        <v>0</v>
      </c>
      <c r="G964" s="435">
        <f t="shared" si="14"/>
        <v>0</v>
      </c>
      <c r="H964" s="236"/>
      <c r="I964" s="236"/>
      <c r="J964" s="236"/>
      <c r="K964" s="236"/>
      <c r="L964" s="10"/>
      <c r="M964" s="10"/>
      <c r="N964" s="396">
        <f>'Og s3a'!G1675</f>
        <v>0</v>
      </c>
      <c r="O964" s="237">
        <f>'Og s3a'!H1675</f>
        <v>0</v>
      </c>
      <c r="P964" s="398">
        <f>'Og s3a'!D1675</f>
        <v>0</v>
      </c>
      <c r="Q964" s="10"/>
      <c r="R964" s="306"/>
      <c r="S964" s="306"/>
      <c r="T964" s="306"/>
      <c r="U964" s="10"/>
      <c r="V964" s="10"/>
      <c r="W964" s="10"/>
      <c r="X964" s="10"/>
      <c r="Y964" s="10"/>
      <c r="Z964" s="10"/>
      <c r="AA964" s="10"/>
      <c r="AB964" s="10"/>
    </row>
    <row r="965" spans="1:28" ht="14.25" customHeight="1">
      <c r="A965" s="1253" t="str">
        <f>A964</f>
        <v/>
      </c>
      <c r="B965" s="57"/>
      <c r="C965" s="2146"/>
      <c r="D965" s="2148"/>
      <c r="E965" s="2146"/>
      <c r="F965" s="234"/>
      <c r="G965" s="1666">
        <f>Import!Q1664</f>
        <v>0</v>
      </c>
      <c r="H965" s="234"/>
      <c r="I965" s="234"/>
      <c r="J965" s="234"/>
      <c r="K965" s="234"/>
      <c r="L965" s="10"/>
      <c r="M965" s="10"/>
      <c r="N965" s="397"/>
      <c r="O965" s="233"/>
      <c r="P965" s="419"/>
      <c r="Q965" s="10"/>
      <c r="R965" s="306"/>
      <c r="S965" s="306"/>
      <c r="T965" s="306"/>
      <c r="U965" s="10"/>
      <c r="V965" s="10"/>
      <c r="W965" s="10"/>
      <c r="X965" s="10"/>
      <c r="Y965" s="10"/>
      <c r="Z965" s="10"/>
      <c r="AA965" s="10"/>
      <c r="AB965" s="10"/>
    </row>
    <row r="966" spans="1:28" ht="24.75" customHeight="1">
      <c r="A966" s="1253" t="str">
        <f>IF(E966&gt;0,"Wypełnione","")</f>
        <v/>
      </c>
      <c r="B966" s="57"/>
      <c r="C966" s="2145">
        <f>'Og s3a'!C1677</f>
        <v>0</v>
      </c>
      <c r="D966" s="2147">
        <f>'Og s3a'!E1677</f>
        <v>0</v>
      </c>
      <c r="E966" s="2145">
        <f>'Og s3a'!F1677</f>
        <v>0</v>
      </c>
      <c r="F966" s="435">
        <f>O966</f>
        <v>0</v>
      </c>
      <c r="G966" s="435">
        <f t="shared" si="14"/>
        <v>0</v>
      </c>
      <c r="H966" s="236"/>
      <c r="I966" s="236"/>
      <c r="J966" s="236"/>
      <c r="K966" s="236"/>
      <c r="L966" s="10"/>
      <c r="M966" s="10"/>
      <c r="N966" s="396">
        <f>'Og s3a'!G1677</f>
        <v>0</v>
      </c>
      <c r="O966" s="237">
        <f>'Og s3a'!H1677</f>
        <v>0</v>
      </c>
      <c r="P966" s="398">
        <f>'Og s3a'!D1677</f>
        <v>0</v>
      </c>
      <c r="Q966" s="10"/>
      <c r="R966" s="306"/>
      <c r="S966" s="306"/>
      <c r="T966" s="306"/>
      <c r="U966" s="10"/>
      <c r="V966" s="10"/>
      <c r="W966" s="10"/>
      <c r="X966" s="10"/>
      <c r="Y966" s="10"/>
      <c r="Z966" s="10"/>
      <c r="AA966" s="10"/>
      <c r="AB966" s="10"/>
    </row>
    <row r="967" spans="1:28" ht="14.25" customHeight="1">
      <c r="A967" s="1253" t="str">
        <f>A966</f>
        <v/>
      </c>
      <c r="B967" s="57"/>
      <c r="C967" s="2146"/>
      <c r="D967" s="2148"/>
      <c r="E967" s="2146"/>
      <c r="F967" s="234"/>
      <c r="G967" s="1666">
        <f>Import!Q1666</f>
        <v>0</v>
      </c>
      <c r="H967" s="234"/>
      <c r="I967" s="234"/>
      <c r="J967" s="234"/>
      <c r="K967" s="234"/>
      <c r="L967" s="10"/>
      <c r="M967" s="10"/>
      <c r="N967" s="397"/>
      <c r="O967" s="233"/>
      <c r="P967" s="419"/>
      <c r="Q967" s="10"/>
      <c r="R967" s="306"/>
      <c r="S967" s="306"/>
      <c r="T967" s="306"/>
      <c r="U967" s="10"/>
      <c r="V967" s="10"/>
      <c r="W967" s="10"/>
      <c r="X967" s="10"/>
      <c r="Y967" s="10"/>
      <c r="Z967" s="10"/>
      <c r="AA967" s="10"/>
      <c r="AB967" s="10"/>
    </row>
    <row r="968" spans="1:28" ht="24.75" customHeight="1">
      <c r="A968" s="1253" t="str">
        <f>IF(E968&gt;0,"Wypełnione","")</f>
        <v/>
      </c>
      <c r="B968" s="57"/>
      <c r="C968" s="2145">
        <f>'Og s3a'!C1679</f>
        <v>0</v>
      </c>
      <c r="D968" s="2147">
        <f>'Og s3a'!E1679</f>
        <v>0</v>
      </c>
      <c r="E968" s="2145">
        <f>'Og s3a'!F1679</f>
        <v>0</v>
      </c>
      <c r="F968" s="435">
        <f>O968</f>
        <v>0</v>
      </c>
      <c r="G968" s="435">
        <f t="shared" si="14"/>
        <v>0</v>
      </c>
      <c r="H968" s="236"/>
      <c r="I968" s="236"/>
      <c r="J968" s="236"/>
      <c r="K968" s="236"/>
      <c r="L968" s="10"/>
      <c r="M968" s="10"/>
      <c r="N968" s="396">
        <f>'Og s3a'!G1679</f>
        <v>0</v>
      </c>
      <c r="O968" s="237">
        <f>'Og s3a'!H1679</f>
        <v>0</v>
      </c>
      <c r="P968" s="398">
        <f>'Og s3a'!D1679</f>
        <v>0</v>
      </c>
      <c r="Q968" s="10"/>
      <c r="R968" s="306"/>
      <c r="S968" s="306"/>
      <c r="T968" s="306"/>
      <c r="U968" s="10"/>
      <c r="V968" s="10"/>
      <c r="W968" s="10"/>
      <c r="X968" s="10"/>
      <c r="Y968" s="10"/>
      <c r="Z968" s="10"/>
      <c r="AA968" s="10"/>
      <c r="AB968" s="10"/>
    </row>
    <row r="969" spans="1:28" ht="14.25" customHeight="1">
      <c r="A969" s="1253" t="str">
        <f>A968</f>
        <v/>
      </c>
      <c r="B969" s="57"/>
      <c r="C969" s="2146"/>
      <c r="D969" s="2148"/>
      <c r="E969" s="2146"/>
      <c r="F969" s="234"/>
      <c r="G969" s="1666">
        <f>Import!Q1668</f>
        <v>0</v>
      </c>
      <c r="H969" s="234"/>
      <c r="I969" s="234"/>
      <c r="J969" s="234"/>
      <c r="K969" s="234"/>
      <c r="L969" s="10"/>
      <c r="M969" s="10"/>
      <c r="N969" s="397"/>
      <c r="O969" s="233"/>
      <c r="P969" s="419"/>
      <c r="Q969" s="10"/>
      <c r="R969" s="306"/>
      <c r="S969" s="306"/>
      <c r="T969" s="306"/>
      <c r="U969" s="10"/>
      <c r="V969" s="10"/>
      <c r="W969" s="10"/>
      <c r="X969" s="10"/>
      <c r="Y969" s="10"/>
      <c r="Z969" s="10"/>
      <c r="AA969" s="10"/>
      <c r="AB969" s="10"/>
    </row>
    <row r="970" spans="1:28" ht="24.75" customHeight="1">
      <c r="A970" s="1253" t="str">
        <f>IF(E970&gt;0,"Wypełnione","")</f>
        <v/>
      </c>
      <c r="B970" s="57"/>
      <c r="C970" s="2145">
        <f>'Og s3a'!C1681</f>
        <v>0</v>
      </c>
      <c r="D970" s="2147">
        <f>'Og s3a'!E1681</f>
        <v>0</v>
      </c>
      <c r="E970" s="2145">
        <f>'Og s3a'!F1681</f>
        <v>0</v>
      </c>
      <c r="F970" s="435">
        <f>O970</f>
        <v>0</v>
      </c>
      <c r="G970" s="435">
        <f t="shared" si="14"/>
        <v>0</v>
      </c>
      <c r="H970" s="236"/>
      <c r="I970" s="236"/>
      <c r="J970" s="236"/>
      <c r="K970" s="236"/>
      <c r="L970" s="10"/>
      <c r="M970" s="10"/>
      <c r="N970" s="396">
        <f>'Og s3a'!G1681</f>
        <v>0</v>
      </c>
      <c r="O970" s="237">
        <f>'Og s3a'!H1681</f>
        <v>0</v>
      </c>
      <c r="P970" s="398">
        <f>'Og s3a'!D1681</f>
        <v>0</v>
      </c>
      <c r="Q970" s="10"/>
      <c r="R970" s="306"/>
      <c r="S970" s="306"/>
      <c r="T970" s="306"/>
      <c r="U970" s="10"/>
      <c r="V970" s="10"/>
      <c r="W970" s="10"/>
      <c r="X970" s="10"/>
      <c r="Y970" s="10"/>
      <c r="Z970" s="10"/>
      <c r="AA970" s="10"/>
      <c r="AB970" s="10"/>
    </row>
    <row r="971" spans="1:28" ht="14.25" customHeight="1">
      <c r="A971" s="1253" t="str">
        <f>A970</f>
        <v/>
      </c>
      <c r="B971" s="57"/>
      <c r="C971" s="2146"/>
      <c r="D971" s="2148"/>
      <c r="E971" s="2146"/>
      <c r="F971" s="234"/>
      <c r="G971" s="1666">
        <f>Import!Q1670</f>
        <v>0</v>
      </c>
      <c r="H971" s="234"/>
      <c r="I971" s="234"/>
      <c r="J971" s="234"/>
      <c r="K971" s="234"/>
      <c r="L971" s="10"/>
      <c r="M971" s="10"/>
      <c r="N971" s="397"/>
      <c r="O971" s="233"/>
      <c r="P971" s="419"/>
      <c r="Q971" s="10"/>
      <c r="R971" s="306"/>
      <c r="S971" s="306"/>
      <c r="T971" s="306"/>
      <c r="U971" s="10"/>
      <c r="V971" s="10"/>
      <c r="W971" s="10"/>
      <c r="X971" s="10"/>
      <c r="Y971" s="10"/>
      <c r="Z971" s="10"/>
      <c r="AA971" s="10"/>
      <c r="AB971" s="10"/>
    </row>
    <row r="972" spans="1:28" ht="24.75" customHeight="1">
      <c r="A972" s="1253" t="str">
        <f>IF(E972&gt;0,"Wypełnione","")</f>
        <v/>
      </c>
      <c r="B972" s="57"/>
      <c r="C972" s="2145">
        <f>'Og s3a'!C1683</f>
        <v>0</v>
      </c>
      <c r="D972" s="2147">
        <f>'Og s3a'!E1683</f>
        <v>0</v>
      </c>
      <c r="E972" s="2145">
        <f>'Og s3a'!F1683</f>
        <v>0</v>
      </c>
      <c r="F972" s="435">
        <f>O972</f>
        <v>0</v>
      </c>
      <c r="G972" s="435">
        <f t="shared" si="14"/>
        <v>0</v>
      </c>
      <c r="H972" s="236"/>
      <c r="I972" s="236"/>
      <c r="J972" s="236"/>
      <c r="K972" s="236"/>
      <c r="L972" s="10"/>
      <c r="M972" s="10"/>
      <c r="N972" s="396">
        <f>'Og s3a'!G1683</f>
        <v>0</v>
      </c>
      <c r="O972" s="237">
        <f>'Og s3a'!H1683</f>
        <v>0</v>
      </c>
      <c r="P972" s="398">
        <f>'Og s3a'!D1683</f>
        <v>0</v>
      </c>
      <c r="Q972" s="10"/>
      <c r="R972" s="306"/>
      <c r="S972" s="306"/>
      <c r="T972" s="306"/>
      <c r="U972" s="10"/>
      <c r="V972" s="10"/>
      <c r="W972" s="10"/>
      <c r="X972" s="10"/>
      <c r="Y972" s="10"/>
      <c r="Z972" s="10"/>
      <c r="AA972" s="10"/>
      <c r="AB972" s="10"/>
    </row>
    <row r="973" spans="1:28" ht="14.25" customHeight="1">
      <c r="A973" s="1253" t="str">
        <f>A972</f>
        <v/>
      </c>
      <c r="B973" s="57"/>
      <c r="C973" s="2146"/>
      <c r="D973" s="2148"/>
      <c r="E973" s="2146"/>
      <c r="F973" s="234"/>
      <c r="G973" s="1666">
        <f>Import!Q1672</f>
        <v>0</v>
      </c>
      <c r="H973" s="234"/>
      <c r="I973" s="234"/>
      <c r="J973" s="234"/>
      <c r="K973" s="234"/>
      <c r="L973" s="10"/>
      <c r="M973" s="10"/>
      <c r="N973" s="397"/>
      <c r="O973" s="233"/>
      <c r="P973" s="419"/>
      <c r="Q973" s="10"/>
      <c r="R973" s="306"/>
      <c r="S973" s="306"/>
      <c r="T973" s="306"/>
      <c r="U973" s="10"/>
      <c r="V973" s="10"/>
      <c r="W973" s="10"/>
      <c r="X973" s="10"/>
      <c r="Y973" s="10"/>
      <c r="Z973" s="10"/>
      <c r="AA973" s="10"/>
      <c r="AB973" s="10"/>
    </row>
    <row r="974" spans="1:28" ht="24.75" customHeight="1">
      <c r="A974" s="1253" t="str">
        <f>IF(E974&gt;0,"Wypełnione","")</f>
        <v/>
      </c>
      <c r="B974" s="57"/>
      <c r="C974" s="2145">
        <f>'Og s3a'!C1685</f>
        <v>0</v>
      </c>
      <c r="D974" s="2147">
        <f>'Og s3a'!E1685</f>
        <v>0</v>
      </c>
      <c r="E974" s="2145">
        <f>'Og s3a'!F1685</f>
        <v>0</v>
      </c>
      <c r="F974" s="435">
        <f>O974</f>
        <v>0</v>
      </c>
      <c r="G974" s="435">
        <f t="shared" si="14"/>
        <v>0</v>
      </c>
      <c r="H974" s="236"/>
      <c r="I974" s="236"/>
      <c r="J974" s="236"/>
      <c r="K974" s="236"/>
      <c r="L974" s="10"/>
      <c r="M974" s="10"/>
      <c r="N974" s="396">
        <f>'Og s3a'!G1685</f>
        <v>0</v>
      </c>
      <c r="O974" s="237">
        <f>'Og s3a'!H1685</f>
        <v>0</v>
      </c>
      <c r="P974" s="398">
        <f>'Og s3a'!D1685</f>
        <v>0</v>
      </c>
      <c r="Q974" s="10"/>
      <c r="R974" s="306"/>
      <c r="S974" s="306"/>
      <c r="T974" s="306"/>
      <c r="U974" s="10"/>
      <c r="V974" s="10"/>
      <c r="W974" s="10"/>
      <c r="X974" s="10"/>
      <c r="Y974" s="10"/>
      <c r="Z974" s="10"/>
      <c r="AA974" s="10"/>
      <c r="AB974" s="10"/>
    </row>
    <row r="975" spans="1:28" ht="14.25" customHeight="1">
      <c r="A975" s="1253" t="str">
        <f>A974</f>
        <v/>
      </c>
      <c r="B975" s="57"/>
      <c r="C975" s="2146"/>
      <c r="D975" s="2148"/>
      <c r="E975" s="2146"/>
      <c r="F975" s="234"/>
      <c r="G975" s="1666">
        <f>Import!Q1674</f>
        <v>0</v>
      </c>
      <c r="H975" s="234"/>
      <c r="I975" s="234"/>
      <c r="J975" s="234"/>
      <c r="K975" s="234"/>
      <c r="L975" s="10"/>
      <c r="M975" s="10"/>
      <c r="N975" s="397"/>
      <c r="O975" s="233"/>
      <c r="P975" s="419"/>
      <c r="Q975" s="10"/>
      <c r="R975" s="306"/>
      <c r="S975" s="306"/>
      <c r="T975" s="306"/>
      <c r="U975" s="10"/>
      <c r="V975" s="10"/>
      <c r="W975" s="10"/>
      <c r="X975" s="10"/>
      <c r="Y975" s="10"/>
      <c r="Z975" s="10"/>
      <c r="AA975" s="10"/>
      <c r="AB975" s="10"/>
    </row>
    <row r="976" spans="1:28" ht="24.75" customHeight="1">
      <c r="A976" s="1253" t="str">
        <f>IF(E976&gt;0,"Wypełnione","")</f>
        <v/>
      </c>
      <c r="B976" s="57"/>
      <c r="C976" s="2145">
        <f>'Og s3a'!C1687</f>
        <v>0</v>
      </c>
      <c r="D976" s="2147">
        <f>'Og s3a'!E1687</f>
        <v>0</v>
      </c>
      <c r="E976" s="2145">
        <f>'Og s3a'!F1687</f>
        <v>0</v>
      </c>
      <c r="F976" s="435">
        <f>O976</f>
        <v>0</v>
      </c>
      <c r="G976" s="435">
        <f t="shared" si="14"/>
        <v>0</v>
      </c>
      <c r="H976" s="236"/>
      <c r="I976" s="236"/>
      <c r="J976" s="236"/>
      <c r="K976" s="236"/>
      <c r="L976" s="10"/>
      <c r="M976" s="10"/>
      <c r="N976" s="396">
        <f>'Og s3a'!G1687</f>
        <v>0</v>
      </c>
      <c r="O976" s="237">
        <f>'Og s3a'!H1687</f>
        <v>0</v>
      </c>
      <c r="P976" s="398">
        <f>'Og s3a'!D1687</f>
        <v>0</v>
      </c>
      <c r="Q976" s="10"/>
      <c r="R976" s="306"/>
      <c r="S976" s="306"/>
      <c r="T976" s="306"/>
      <c r="U976" s="10"/>
      <c r="V976" s="10"/>
      <c r="W976" s="10"/>
      <c r="X976" s="10"/>
      <c r="Y976" s="10"/>
      <c r="Z976" s="10"/>
      <c r="AA976" s="10"/>
      <c r="AB976" s="10"/>
    </row>
    <row r="977" spans="1:28" ht="14.25" customHeight="1">
      <c r="A977" s="1253" t="str">
        <f>A976</f>
        <v/>
      </c>
      <c r="B977" s="57"/>
      <c r="C977" s="2146"/>
      <c r="D977" s="2148"/>
      <c r="E977" s="2146"/>
      <c r="F977" s="234"/>
      <c r="G977" s="1666">
        <f>Import!Q1676</f>
        <v>0</v>
      </c>
      <c r="H977" s="234"/>
      <c r="I977" s="234"/>
      <c r="J977" s="234"/>
      <c r="K977" s="234"/>
      <c r="L977" s="10"/>
      <c r="M977" s="10"/>
      <c r="N977" s="397"/>
      <c r="O977" s="233"/>
      <c r="P977" s="419"/>
      <c r="Q977" s="10"/>
      <c r="R977" s="306"/>
      <c r="S977" s="306"/>
      <c r="T977" s="306"/>
      <c r="U977" s="10"/>
      <c r="V977" s="10"/>
      <c r="W977" s="10"/>
      <c r="X977" s="10"/>
      <c r="Y977" s="10"/>
      <c r="Z977" s="10"/>
      <c r="AA977" s="10"/>
      <c r="AB977" s="10"/>
    </row>
    <row r="978" spans="1:28" ht="24.75" customHeight="1">
      <c r="A978" s="1253" t="str">
        <f>IF(E978&gt;0,"Wypełnione","")</f>
        <v/>
      </c>
      <c r="B978" s="57"/>
      <c r="C978" s="2145">
        <f>'Og s3a'!C1689</f>
        <v>0</v>
      </c>
      <c r="D978" s="2147">
        <f>'Og s3a'!E1689</f>
        <v>0</v>
      </c>
      <c r="E978" s="2145">
        <f>'Og s3a'!F1689</f>
        <v>0</v>
      </c>
      <c r="F978" s="435">
        <f>O978</f>
        <v>0</v>
      </c>
      <c r="G978" s="435">
        <f t="shared" si="14"/>
        <v>0</v>
      </c>
      <c r="H978" s="236"/>
      <c r="I978" s="236"/>
      <c r="J978" s="236"/>
      <c r="K978" s="236"/>
      <c r="L978" s="10"/>
      <c r="M978" s="10"/>
      <c r="N978" s="396">
        <f>'Og s3a'!G1689</f>
        <v>0</v>
      </c>
      <c r="O978" s="237">
        <f>'Og s3a'!H1689</f>
        <v>0</v>
      </c>
      <c r="P978" s="398">
        <f>'Og s3a'!D1689</f>
        <v>0</v>
      </c>
      <c r="Q978" s="10"/>
      <c r="R978" s="306"/>
      <c r="S978" s="306"/>
      <c r="T978" s="306"/>
      <c r="U978" s="10"/>
      <c r="V978" s="10"/>
      <c r="W978" s="10"/>
      <c r="X978" s="10"/>
      <c r="Y978" s="10"/>
      <c r="Z978" s="10"/>
      <c r="AA978" s="10"/>
      <c r="AB978" s="10"/>
    </row>
    <row r="979" spans="1:28" ht="14.25" customHeight="1">
      <c r="A979" s="1253" t="str">
        <f>A978</f>
        <v/>
      </c>
      <c r="B979" s="57"/>
      <c r="C979" s="2146"/>
      <c r="D979" s="2148"/>
      <c r="E979" s="2146"/>
      <c r="F979" s="234"/>
      <c r="G979" s="1666">
        <f>Import!Q1678</f>
        <v>0</v>
      </c>
      <c r="H979" s="234"/>
      <c r="I979" s="234"/>
      <c r="J979" s="234"/>
      <c r="K979" s="234"/>
      <c r="L979" s="10"/>
      <c r="M979" s="10"/>
      <c r="N979" s="397"/>
      <c r="O979" s="233"/>
      <c r="P979" s="419"/>
      <c r="Q979" s="10"/>
      <c r="R979" s="306"/>
      <c r="S979" s="306"/>
      <c r="T979" s="306"/>
      <c r="U979" s="10"/>
      <c r="V979" s="10"/>
      <c r="W979" s="10"/>
      <c r="X979" s="10"/>
      <c r="Y979" s="10"/>
      <c r="Z979" s="10"/>
      <c r="AA979" s="10"/>
      <c r="AB979" s="10"/>
    </row>
    <row r="980" spans="1:28" ht="24.75" customHeight="1">
      <c r="A980" s="1253" t="str">
        <f>IF(E980&gt;0,"Wypełnione","")</f>
        <v/>
      </c>
      <c r="B980" s="57"/>
      <c r="C980" s="2145">
        <f>'Og s3a'!C1691</f>
        <v>0</v>
      </c>
      <c r="D980" s="2147">
        <f>'Og s3a'!E1691</f>
        <v>0</v>
      </c>
      <c r="E980" s="2145">
        <f>'Og s3a'!F1691</f>
        <v>0</v>
      </c>
      <c r="F980" s="435">
        <f>O980</f>
        <v>0</v>
      </c>
      <c r="G980" s="435">
        <f t="shared" si="14"/>
        <v>0</v>
      </c>
      <c r="H980" s="236"/>
      <c r="I980" s="236"/>
      <c r="J980" s="236"/>
      <c r="K980" s="236"/>
      <c r="L980" s="10"/>
      <c r="M980" s="10"/>
      <c r="N980" s="396">
        <f>'Og s3a'!G1691</f>
        <v>0</v>
      </c>
      <c r="O980" s="237">
        <f>'Og s3a'!H1691</f>
        <v>0</v>
      </c>
      <c r="P980" s="398">
        <f>'Og s3a'!D1691</f>
        <v>0</v>
      </c>
      <c r="Q980" s="10"/>
      <c r="R980" s="306"/>
      <c r="S980" s="306"/>
      <c r="T980" s="306"/>
      <c r="U980" s="10"/>
      <c r="V980" s="10"/>
      <c r="W980" s="10"/>
      <c r="X980" s="10"/>
      <c r="Y980" s="10"/>
      <c r="Z980" s="10"/>
      <c r="AA980" s="10"/>
      <c r="AB980" s="10"/>
    </row>
    <row r="981" spans="1:28" ht="14.25" customHeight="1">
      <c r="A981" s="1253" t="str">
        <f>A980</f>
        <v/>
      </c>
      <c r="B981" s="57"/>
      <c r="C981" s="2146"/>
      <c r="D981" s="2148"/>
      <c r="E981" s="2146"/>
      <c r="F981" s="234"/>
      <c r="G981" s="1666">
        <f>Import!Q1680</f>
        <v>0</v>
      </c>
      <c r="H981" s="234"/>
      <c r="I981" s="234"/>
      <c r="J981" s="234"/>
      <c r="K981" s="234"/>
      <c r="L981" s="10"/>
      <c r="M981" s="10"/>
      <c r="N981" s="397"/>
      <c r="O981" s="233"/>
      <c r="P981" s="419"/>
      <c r="Q981" s="10"/>
      <c r="R981" s="306"/>
      <c r="S981" s="306"/>
      <c r="T981" s="306"/>
      <c r="U981" s="10"/>
      <c r="V981" s="10"/>
      <c r="W981" s="10"/>
      <c r="X981" s="10"/>
      <c r="Y981" s="10"/>
      <c r="Z981" s="10"/>
      <c r="AA981" s="10"/>
      <c r="AB981" s="10"/>
    </row>
    <row r="982" spans="1:28" ht="24.75" customHeight="1">
      <c r="A982" s="1253" t="str">
        <f>IF(E982&gt;0,"Wypełnione","")</f>
        <v/>
      </c>
      <c r="B982" s="57"/>
      <c r="C982" s="2145">
        <f>'Og s3a'!C1693</f>
        <v>0</v>
      </c>
      <c r="D982" s="2147">
        <f>'Og s3a'!E1693</f>
        <v>0</v>
      </c>
      <c r="E982" s="2145">
        <f>'Og s3a'!F1693</f>
        <v>0</v>
      </c>
      <c r="F982" s="435">
        <f>O982</f>
        <v>0</v>
      </c>
      <c r="G982" s="435">
        <f t="shared" si="14"/>
        <v>0</v>
      </c>
      <c r="H982" s="236"/>
      <c r="I982" s="236"/>
      <c r="J982" s="236"/>
      <c r="K982" s="236"/>
      <c r="L982" s="10"/>
      <c r="M982" s="10"/>
      <c r="N982" s="396">
        <f>'Og s3a'!G1693</f>
        <v>0</v>
      </c>
      <c r="O982" s="237">
        <f>'Og s3a'!H1693</f>
        <v>0</v>
      </c>
      <c r="P982" s="398">
        <f>'Og s3a'!D1693</f>
        <v>0</v>
      </c>
      <c r="Q982" s="10"/>
      <c r="R982" s="306"/>
      <c r="S982" s="306"/>
      <c r="T982" s="306"/>
      <c r="U982" s="10"/>
      <c r="V982" s="10"/>
      <c r="W982" s="10"/>
      <c r="X982" s="10"/>
      <c r="Y982" s="10"/>
      <c r="Z982" s="10"/>
      <c r="AA982" s="10"/>
      <c r="AB982" s="10"/>
    </row>
    <row r="983" spans="1:28" ht="14.25" customHeight="1">
      <c r="A983" s="1253" t="str">
        <f>A982</f>
        <v/>
      </c>
      <c r="B983" s="57"/>
      <c r="C983" s="2146"/>
      <c r="D983" s="2148"/>
      <c r="E983" s="2146"/>
      <c r="F983" s="234"/>
      <c r="G983" s="1666">
        <f>Import!Q1682</f>
        <v>0</v>
      </c>
      <c r="H983" s="234"/>
      <c r="I983" s="234"/>
      <c r="J983" s="234"/>
      <c r="K983" s="234"/>
      <c r="L983" s="10"/>
      <c r="M983" s="10"/>
      <c r="N983" s="397"/>
      <c r="O983" s="233"/>
      <c r="P983" s="419"/>
      <c r="Q983" s="10"/>
      <c r="R983" s="306"/>
      <c r="S983" s="306"/>
      <c r="T983" s="306"/>
      <c r="U983" s="10"/>
      <c r="V983" s="10"/>
      <c r="W983" s="10"/>
      <c r="X983" s="10"/>
      <c r="Y983" s="10"/>
      <c r="Z983" s="10"/>
      <c r="AA983" s="10"/>
      <c r="AB983" s="10"/>
    </row>
    <row r="984" spans="1:28" ht="24.75" customHeight="1">
      <c r="A984" s="1253" t="str">
        <f>IF(E984&gt;0,"Wypełnione","")</f>
        <v/>
      </c>
      <c r="B984" s="57"/>
      <c r="C984" s="2145">
        <f>'Og s3a'!C1695</f>
        <v>0</v>
      </c>
      <c r="D984" s="2147">
        <f>'Og s3a'!E1695</f>
        <v>0</v>
      </c>
      <c r="E984" s="2145">
        <f>'Og s3a'!F1695</f>
        <v>0</v>
      </c>
      <c r="F984" s="435">
        <f>O984</f>
        <v>0</v>
      </c>
      <c r="G984" s="435">
        <f t="shared" si="14"/>
        <v>0</v>
      </c>
      <c r="H984" s="236"/>
      <c r="I984" s="236"/>
      <c r="J984" s="236"/>
      <c r="K984" s="236"/>
      <c r="L984" s="10"/>
      <c r="M984" s="10"/>
      <c r="N984" s="396">
        <f>'Og s3a'!G1695</f>
        <v>0</v>
      </c>
      <c r="O984" s="237">
        <f>'Og s3a'!H1695</f>
        <v>0</v>
      </c>
      <c r="P984" s="398">
        <f>'Og s3a'!D1695</f>
        <v>0</v>
      </c>
      <c r="Q984" s="10"/>
      <c r="R984" s="306"/>
      <c r="S984" s="306"/>
      <c r="T984" s="306"/>
      <c r="U984" s="10"/>
      <c r="V984" s="10"/>
      <c r="W984" s="10"/>
      <c r="X984" s="10"/>
      <c r="Y984" s="10"/>
      <c r="Z984" s="10"/>
      <c r="AA984" s="10"/>
      <c r="AB984" s="10"/>
    </row>
    <row r="985" spans="1:28" ht="14.25" customHeight="1">
      <c r="A985" s="1253" t="str">
        <f>A984</f>
        <v/>
      </c>
      <c r="B985" s="57"/>
      <c r="C985" s="2146"/>
      <c r="D985" s="2148"/>
      <c r="E985" s="2146"/>
      <c r="F985" s="234"/>
      <c r="G985" s="1666">
        <f>Import!Q1684</f>
        <v>0</v>
      </c>
      <c r="H985" s="234"/>
      <c r="I985" s="234"/>
      <c r="J985" s="234"/>
      <c r="K985" s="234"/>
      <c r="L985" s="10"/>
      <c r="M985" s="10"/>
      <c r="N985" s="397"/>
      <c r="O985" s="233"/>
      <c r="P985" s="419"/>
      <c r="Q985" s="10"/>
      <c r="R985" s="306"/>
      <c r="S985" s="306"/>
      <c r="T985" s="306"/>
      <c r="U985" s="10"/>
      <c r="V985" s="10"/>
      <c r="W985" s="10"/>
      <c r="X985" s="10"/>
      <c r="Y985" s="10"/>
      <c r="Z985" s="10"/>
      <c r="AA985" s="10"/>
      <c r="AB985" s="10"/>
    </row>
    <row r="986" spans="1:28" ht="24.75" customHeight="1">
      <c r="A986" s="1253" t="str">
        <f>IF(E986&gt;0,"Wypełnione","")</f>
        <v/>
      </c>
      <c r="B986" s="57"/>
      <c r="C986" s="2145">
        <f>'Og s3a'!C1697</f>
        <v>0</v>
      </c>
      <c r="D986" s="2147">
        <f>'Og s3a'!E1697</f>
        <v>0</v>
      </c>
      <c r="E986" s="2145">
        <f>'Og s3a'!F1697</f>
        <v>0</v>
      </c>
      <c r="F986" s="435">
        <f>O986</f>
        <v>0</v>
      </c>
      <c r="G986" s="435">
        <f t="shared" si="14"/>
        <v>0</v>
      </c>
      <c r="H986" s="236"/>
      <c r="I986" s="236"/>
      <c r="J986" s="236"/>
      <c r="K986" s="236"/>
      <c r="L986" s="10"/>
      <c r="M986" s="10"/>
      <c r="N986" s="396">
        <f>'Og s3a'!G1697</f>
        <v>0</v>
      </c>
      <c r="O986" s="237">
        <f>'Og s3a'!H1697</f>
        <v>0</v>
      </c>
      <c r="P986" s="398">
        <f>'Og s3a'!D1697</f>
        <v>0</v>
      </c>
      <c r="Q986" s="10"/>
      <c r="R986" s="306"/>
      <c r="S986" s="306"/>
      <c r="T986" s="306"/>
      <c r="U986" s="10"/>
      <c r="V986" s="10"/>
      <c r="W986" s="10"/>
      <c r="X986" s="10"/>
      <c r="Y986" s="10"/>
      <c r="Z986" s="10"/>
      <c r="AA986" s="10"/>
      <c r="AB986" s="10"/>
    </row>
    <row r="987" spans="1:28" ht="14.25" customHeight="1">
      <c r="A987" s="1253" t="str">
        <f>A986</f>
        <v/>
      </c>
      <c r="B987" s="57"/>
      <c r="C987" s="2146"/>
      <c r="D987" s="2148"/>
      <c r="E987" s="2146"/>
      <c r="F987" s="234"/>
      <c r="G987" s="1666">
        <f>Import!Q1686</f>
        <v>0</v>
      </c>
      <c r="H987" s="234"/>
      <c r="I987" s="234"/>
      <c r="J987" s="234"/>
      <c r="K987" s="234"/>
      <c r="L987" s="10"/>
      <c r="M987" s="10"/>
      <c r="N987" s="397"/>
      <c r="O987" s="233"/>
      <c r="P987" s="419"/>
      <c r="Q987" s="10"/>
      <c r="R987" s="306"/>
      <c r="S987" s="306"/>
      <c r="T987" s="306"/>
      <c r="U987" s="10"/>
      <c r="V987" s="10"/>
      <c r="W987" s="10"/>
      <c r="X987" s="10"/>
      <c r="Y987" s="10"/>
      <c r="Z987" s="10"/>
      <c r="AA987" s="10"/>
      <c r="AB987" s="10"/>
    </row>
    <row r="988" spans="1:28" ht="24.75" customHeight="1">
      <c r="A988" s="1253" t="str">
        <f>IF(E988&gt;0,"Wypełnione","")</f>
        <v/>
      </c>
      <c r="B988" s="57"/>
      <c r="C988" s="2145">
        <f>'Og s3a'!C1699</f>
        <v>0</v>
      </c>
      <c r="D988" s="2147">
        <f>'Og s3a'!E1699</f>
        <v>0</v>
      </c>
      <c r="E988" s="2145">
        <f>'Og s3a'!F1699</f>
        <v>0</v>
      </c>
      <c r="F988" s="435">
        <f>O988</f>
        <v>0</v>
      </c>
      <c r="G988" s="435">
        <f t="shared" si="14"/>
        <v>0</v>
      </c>
      <c r="H988" s="236"/>
      <c r="I988" s="236"/>
      <c r="J988" s="236"/>
      <c r="K988" s="236"/>
      <c r="L988" s="10"/>
      <c r="M988" s="10"/>
      <c r="N988" s="396">
        <f>'Og s3a'!G1699</f>
        <v>0</v>
      </c>
      <c r="O988" s="237">
        <f>'Og s3a'!H1699</f>
        <v>0</v>
      </c>
      <c r="P988" s="398">
        <f>'Og s3a'!D1699</f>
        <v>0</v>
      </c>
      <c r="Q988" s="10"/>
      <c r="R988" s="306"/>
      <c r="S988" s="306"/>
      <c r="T988" s="306"/>
      <c r="U988" s="10"/>
      <c r="V988" s="10"/>
      <c r="W988" s="10"/>
      <c r="X988" s="10"/>
      <c r="Y988" s="10"/>
      <c r="Z988" s="10"/>
      <c r="AA988" s="10"/>
      <c r="AB988" s="10"/>
    </row>
    <row r="989" spans="1:28" ht="14.25" customHeight="1">
      <c r="A989" s="1253" t="str">
        <f>A988</f>
        <v/>
      </c>
      <c r="B989" s="57"/>
      <c r="C989" s="2146"/>
      <c r="D989" s="2148"/>
      <c r="E989" s="2146"/>
      <c r="F989" s="234"/>
      <c r="G989" s="1666">
        <f>Import!Q1688</f>
        <v>0</v>
      </c>
      <c r="H989" s="234"/>
      <c r="I989" s="234"/>
      <c r="J989" s="234"/>
      <c r="K989" s="234"/>
      <c r="L989" s="10"/>
      <c r="M989" s="10"/>
      <c r="N989" s="397"/>
      <c r="O989" s="233"/>
      <c r="P989" s="419"/>
      <c r="Q989" s="10"/>
      <c r="R989" s="306"/>
      <c r="S989" s="306"/>
      <c r="T989" s="306"/>
      <c r="U989" s="10"/>
      <c r="V989" s="10"/>
      <c r="W989" s="10"/>
      <c r="X989" s="10"/>
      <c r="Y989" s="10"/>
      <c r="Z989" s="10"/>
      <c r="AA989" s="10"/>
      <c r="AB989" s="10"/>
    </row>
    <row r="990" spans="1:28" ht="24.75" customHeight="1">
      <c r="A990" s="1253" t="str">
        <f>IF(E990&gt;0,"Wypełnione","")</f>
        <v/>
      </c>
      <c r="B990" s="57"/>
      <c r="C990" s="2145">
        <f>'Og s3a'!C1701</f>
        <v>0</v>
      </c>
      <c r="D990" s="2147">
        <f>'Og s3a'!E1701</f>
        <v>0</v>
      </c>
      <c r="E990" s="2145">
        <f>'Og s3a'!F1701</f>
        <v>0</v>
      </c>
      <c r="F990" s="435">
        <f>O990</f>
        <v>0</v>
      </c>
      <c r="G990" s="435">
        <f t="shared" si="14"/>
        <v>0</v>
      </c>
      <c r="H990" s="236"/>
      <c r="I990" s="236"/>
      <c r="J990" s="236"/>
      <c r="K990" s="236"/>
      <c r="L990" s="10"/>
      <c r="M990" s="10"/>
      <c r="N990" s="396">
        <f>'Og s3a'!G1701</f>
        <v>0</v>
      </c>
      <c r="O990" s="237">
        <f>'Og s3a'!H1701</f>
        <v>0</v>
      </c>
      <c r="P990" s="398">
        <f>'Og s3a'!D1701</f>
        <v>0</v>
      </c>
      <c r="Q990" s="10"/>
      <c r="R990" s="306"/>
      <c r="S990" s="306"/>
      <c r="T990" s="306"/>
      <c r="U990" s="10"/>
      <c r="V990" s="10"/>
      <c r="W990" s="10"/>
      <c r="X990" s="10"/>
      <c r="Y990" s="10"/>
      <c r="Z990" s="10"/>
      <c r="AA990" s="10"/>
      <c r="AB990" s="10"/>
    </row>
    <row r="991" spans="1:28" ht="14.25" customHeight="1">
      <c r="A991" s="1253" t="str">
        <f>A990</f>
        <v/>
      </c>
      <c r="B991" s="57"/>
      <c r="C991" s="2146"/>
      <c r="D991" s="2148"/>
      <c r="E991" s="2146"/>
      <c r="F991" s="234"/>
      <c r="G991" s="1666">
        <f>Import!Q1690</f>
        <v>0</v>
      </c>
      <c r="H991" s="234"/>
      <c r="I991" s="234"/>
      <c r="J991" s="234"/>
      <c r="K991" s="234"/>
      <c r="L991" s="10"/>
      <c r="M991" s="10"/>
      <c r="N991" s="397"/>
      <c r="O991" s="233"/>
      <c r="P991" s="419"/>
      <c r="Q991" s="10"/>
      <c r="R991" s="306"/>
      <c r="S991" s="306"/>
      <c r="T991" s="306"/>
      <c r="U991" s="10"/>
      <c r="V991" s="10"/>
      <c r="W991" s="10"/>
      <c r="X991" s="10"/>
      <c r="Y991" s="10"/>
      <c r="Z991" s="10"/>
      <c r="AA991" s="10"/>
      <c r="AB991" s="10"/>
    </row>
    <row r="992" spans="1:28" ht="24.75" customHeight="1">
      <c r="A992" s="1253" t="str">
        <f>IF(E992&gt;0,"Wypełnione","")</f>
        <v/>
      </c>
      <c r="B992" s="57"/>
      <c r="C992" s="2145">
        <f>'Og s3a'!C1703</f>
        <v>0</v>
      </c>
      <c r="D992" s="2147">
        <f>'Og s3a'!E1703</f>
        <v>0</v>
      </c>
      <c r="E992" s="2145">
        <f>'Og s3a'!F1703</f>
        <v>0</v>
      </c>
      <c r="F992" s="435">
        <f>O992</f>
        <v>0</v>
      </c>
      <c r="G992" s="435">
        <f t="shared" si="14"/>
        <v>0</v>
      </c>
      <c r="H992" s="236"/>
      <c r="I992" s="236"/>
      <c r="J992" s="236"/>
      <c r="K992" s="236"/>
      <c r="L992" s="10"/>
      <c r="M992" s="10"/>
      <c r="N992" s="396">
        <f>'Og s3a'!G1703</f>
        <v>0</v>
      </c>
      <c r="O992" s="237">
        <f>'Og s3a'!H1703</f>
        <v>0</v>
      </c>
      <c r="P992" s="398">
        <f>'Og s3a'!D1703</f>
        <v>0</v>
      </c>
      <c r="Q992" s="10"/>
      <c r="R992" s="306"/>
      <c r="S992" s="306"/>
      <c r="T992" s="306"/>
      <c r="U992" s="10"/>
      <c r="V992" s="10"/>
      <c r="W992" s="10"/>
      <c r="X992" s="10"/>
      <c r="Y992" s="10"/>
      <c r="Z992" s="10"/>
      <c r="AA992" s="10"/>
      <c r="AB992" s="10"/>
    </row>
    <row r="993" spans="1:28" ht="14.25" customHeight="1">
      <c r="A993" s="1253" t="str">
        <f>A992</f>
        <v/>
      </c>
      <c r="B993" s="57"/>
      <c r="C993" s="2146"/>
      <c r="D993" s="2148"/>
      <c r="E993" s="2146"/>
      <c r="F993" s="234"/>
      <c r="G993" s="1666">
        <f>Import!Q1692</f>
        <v>0</v>
      </c>
      <c r="H993" s="234"/>
      <c r="I993" s="234"/>
      <c r="J993" s="234"/>
      <c r="K993" s="234"/>
      <c r="L993" s="10"/>
      <c r="M993" s="10"/>
      <c r="N993" s="397"/>
      <c r="O993" s="233"/>
      <c r="P993" s="419"/>
      <c r="Q993" s="10"/>
      <c r="R993" s="306"/>
      <c r="S993" s="306"/>
      <c r="T993" s="306"/>
      <c r="U993" s="10"/>
      <c r="V993" s="10"/>
      <c r="W993" s="10"/>
      <c r="X993" s="10"/>
      <c r="Y993" s="10"/>
      <c r="Z993" s="10"/>
      <c r="AA993" s="10"/>
      <c r="AB993" s="10"/>
    </row>
    <row r="994" spans="1:28" ht="24.75" customHeight="1">
      <c r="A994" s="1253" t="str">
        <f>IF(E994&gt;0,"Wypełnione","")</f>
        <v/>
      </c>
      <c r="B994" s="57"/>
      <c r="C994" s="2145">
        <f>'Og s3a'!C1705</f>
        <v>0</v>
      </c>
      <c r="D994" s="2147">
        <f>'Og s3a'!E1705</f>
        <v>0</v>
      </c>
      <c r="E994" s="2145">
        <f>'Og s3a'!F1705</f>
        <v>0</v>
      </c>
      <c r="F994" s="435">
        <f>O994</f>
        <v>0</v>
      </c>
      <c r="G994" s="435">
        <f t="shared" si="14"/>
        <v>0</v>
      </c>
      <c r="H994" s="236"/>
      <c r="I994" s="236"/>
      <c r="J994" s="236"/>
      <c r="K994" s="236"/>
      <c r="L994" s="10"/>
      <c r="M994" s="10"/>
      <c r="N994" s="396">
        <f>'Og s3a'!G1705</f>
        <v>0</v>
      </c>
      <c r="O994" s="237">
        <f>'Og s3a'!H1705</f>
        <v>0</v>
      </c>
      <c r="P994" s="398">
        <f>'Og s3a'!D1705</f>
        <v>0</v>
      </c>
      <c r="Q994" s="10"/>
      <c r="R994" s="306"/>
      <c r="S994" s="306"/>
      <c r="T994" s="306"/>
      <c r="U994" s="10"/>
      <c r="V994" s="10"/>
      <c r="W994" s="10"/>
      <c r="X994" s="10"/>
      <c r="Y994" s="10"/>
      <c r="Z994" s="10"/>
      <c r="AA994" s="10"/>
      <c r="AB994" s="10"/>
    </row>
    <row r="995" spans="1:28" ht="14.25" customHeight="1">
      <c r="A995" s="1253" t="str">
        <f>A994</f>
        <v/>
      </c>
      <c r="B995" s="57"/>
      <c r="C995" s="2146"/>
      <c r="D995" s="2148"/>
      <c r="E995" s="2146"/>
      <c r="F995" s="234"/>
      <c r="G995" s="1666">
        <f>Import!Q1694</f>
        <v>0</v>
      </c>
      <c r="H995" s="234"/>
      <c r="I995" s="234"/>
      <c r="J995" s="234"/>
      <c r="K995" s="234"/>
      <c r="L995" s="10"/>
      <c r="M995" s="10"/>
      <c r="N995" s="397"/>
      <c r="O995" s="233"/>
      <c r="P995" s="419"/>
      <c r="Q995" s="10"/>
      <c r="R995" s="306"/>
      <c r="S995" s="306"/>
      <c r="T995" s="306"/>
      <c r="U995" s="10"/>
      <c r="V995" s="10"/>
      <c r="W995" s="10"/>
      <c r="X995" s="10"/>
      <c r="Y995" s="10"/>
      <c r="Z995" s="10"/>
      <c r="AA995" s="10"/>
      <c r="AB995" s="10"/>
    </row>
    <row r="996" spans="1:28" ht="24.75" customHeight="1">
      <c r="A996" s="1253" t="str">
        <f>IF(E996&gt;0,"Wypełnione","")</f>
        <v/>
      </c>
      <c r="B996" s="57"/>
      <c r="C996" s="2145">
        <f>'Og s3a'!C1707</f>
        <v>0</v>
      </c>
      <c r="D996" s="2147">
        <f>'Og s3a'!E1707</f>
        <v>0</v>
      </c>
      <c r="E996" s="2145">
        <f>'Og s3a'!F1707</f>
        <v>0</v>
      </c>
      <c r="F996" s="435">
        <f>O996</f>
        <v>0</v>
      </c>
      <c r="G996" s="435">
        <f t="shared" si="14"/>
        <v>0</v>
      </c>
      <c r="H996" s="236"/>
      <c r="I996" s="236"/>
      <c r="J996" s="236"/>
      <c r="K996" s="236"/>
      <c r="L996" s="10"/>
      <c r="M996" s="10"/>
      <c r="N996" s="396">
        <f>'Og s3a'!G1707</f>
        <v>0</v>
      </c>
      <c r="O996" s="237">
        <f>'Og s3a'!H1707</f>
        <v>0</v>
      </c>
      <c r="P996" s="398">
        <f>'Og s3a'!D1707</f>
        <v>0</v>
      </c>
      <c r="Q996" s="10"/>
      <c r="R996" s="306"/>
      <c r="S996" s="306"/>
      <c r="T996" s="306"/>
      <c r="U996" s="10"/>
      <c r="V996" s="10"/>
      <c r="W996" s="10"/>
      <c r="X996" s="10"/>
      <c r="Y996" s="10"/>
      <c r="Z996" s="10"/>
      <c r="AA996" s="10"/>
      <c r="AB996" s="10"/>
    </row>
    <row r="997" spans="1:28" ht="14.25" customHeight="1">
      <c r="A997" s="1253" t="str">
        <f>A996</f>
        <v/>
      </c>
      <c r="B997" s="57"/>
      <c r="C997" s="2146"/>
      <c r="D997" s="2148"/>
      <c r="E997" s="2146"/>
      <c r="F997" s="234"/>
      <c r="G997" s="1666">
        <f>Import!Q1696</f>
        <v>0</v>
      </c>
      <c r="H997" s="234"/>
      <c r="I997" s="234"/>
      <c r="J997" s="234"/>
      <c r="K997" s="234"/>
      <c r="L997" s="10"/>
      <c r="M997" s="10"/>
      <c r="N997" s="397"/>
      <c r="O997" s="233"/>
      <c r="P997" s="419"/>
      <c r="Q997" s="10"/>
      <c r="R997" s="306"/>
      <c r="S997" s="306"/>
      <c r="T997" s="306"/>
      <c r="U997" s="10"/>
      <c r="V997" s="10"/>
      <c r="W997" s="10"/>
      <c r="X997" s="10"/>
      <c r="Y997" s="10"/>
      <c r="Z997" s="10"/>
      <c r="AA997" s="10"/>
      <c r="AB997" s="10"/>
    </row>
    <row r="998" spans="1:28" ht="24.75" customHeight="1">
      <c r="A998" s="1253" t="str">
        <f>IF(E998&gt;0,"Wypełnione","")</f>
        <v/>
      </c>
      <c r="B998" s="57"/>
      <c r="C998" s="2145">
        <f>'Og s3a'!C1709</f>
        <v>0</v>
      </c>
      <c r="D998" s="2147">
        <f>'Og s3a'!E1709</f>
        <v>0</v>
      </c>
      <c r="E998" s="2145">
        <f>'Og s3a'!F1709</f>
        <v>0</v>
      </c>
      <c r="F998" s="435">
        <f>O998</f>
        <v>0</v>
      </c>
      <c r="G998" s="435">
        <f t="shared" si="14"/>
        <v>0</v>
      </c>
      <c r="H998" s="236"/>
      <c r="I998" s="236"/>
      <c r="J998" s="236"/>
      <c r="K998" s="236"/>
      <c r="L998" s="10"/>
      <c r="M998" s="10"/>
      <c r="N998" s="396">
        <f>'Og s3a'!G1709</f>
        <v>0</v>
      </c>
      <c r="O998" s="237">
        <f>'Og s3a'!H1709</f>
        <v>0</v>
      </c>
      <c r="P998" s="398">
        <f>'Og s3a'!D1709</f>
        <v>0</v>
      </c>
      <c r="Q998" s="10"/>
      <c r="R998" s="306"/>
      <c r="S998" s="306"/>
      <c r="T998" s="306"/>
      <c r="U998" s="10"/>
      <c r="V998" s="10"/>
      <c r="W998" s="10"/>
      <c r="X998" s="10"/>
      <c r="Y998" s="10"/>
      <c r="Z998" s="10"/>
      <c r="AA998" s="10"/>
      <c r="AB998" s="10"/>
    </row>
    <row r="999" spans="1:28" ht="14.25" customHeight="1">
      <c r="A999" s="1253" t="str">
        <f>A998</f>
        <v/>
      </c>
      <c r="B999" s="57"/>
      <c r="C999" s="2146"/>
      <c r="D999" s="2148"/>
      <c r="E999" s="2146"/>
      <c r="F999" s="234"/>
      <c r="G999" s="1666">
        <f>Import!Q1698</f>
        <v>0</v>
      </c>
      <c r="H999" s="234"/>
      <c r="I999" s="234"/>
      <c r="J999" s="234"/>
      <c r="K999" s="234"/>
      <c r="L999" s="10"/>
      <c r="M999" s="10"/>
      <c r="N999" s="397"/>
      <c r="O999" s="233"/>
      <c r="P999" s="419"/>
      <c r="Q999" s="10"/>
      <c r="R999" s="306"/>
      <c r="S999" s="306"/>
      <c r="T999" s="306"/>
      <c r="U999" s="10"/>
      <c r="V999" s="10"/>
      <c r="W999" s="10"/>
      <c r="X999" s="10"/>
      <c r="Y999" s="10"/>
      <c r="Z999" s="10"/>
      <c r="AA999" s="10"/>
      <c r="AB999" s="10"/>
    </row>
    <row r="1000" spans="1:28" ht="24.75" customHeight="1">
      <c r="A1000" s="1253" t="str">
        <f>IF(E1000&gt;0,"Wypełnione","")</f>
        <v/>
      </c>
      <c r="B1000" s="57"/>
      <c r="C1000" s="2145">
        <f>'Og s3a'!C1711</f>
        <v>0</v>
      </c>
      <c r="D1000" s="2147">
        <f>'Og s3a'!E1711</f>
        <v>0</v>
      </c>
      <c r="E1000" s="2145">
        <f>'Og s3a'!F1711</f>
        <v>0</v>
      </c>
      <c r="F1000" s="435">
        <f>O1000</f>
        <v>0</v>
      </c>
      <c r="G1000" s="435">
        <f t="shared" ref="G1000:G1062" si="15">P1000</f>
        <v>0</v>
      </c>
      <c r="H1000" s="236"/>
      <c r="I1000" s="236"/>
      <c r="J1000" s="236"/>
      <c r="K1000" s="236"/>
      <c r="L1000" s="10"/>
      <c r="M1000" s="10"/>
      <c r="N1000" s="396">
        <f>'Og s3a'!G1711</f>
        <v>0</v>
      </c>
      <c r="O1000" s="237">
        <f>'Og s3a'!H1711</f>
        <v>0</v>
      </c>
      <c r="P1000" s="398">
        <f>'Og s3a'!D1711</f>
        <v>0</v>
      </c>
      <c r="Q1000" s="10"/>
      <c r="R1000" s="306"/>
      <c r="S1000" s="306"/>
      <c r="T1000" s="306"/>
      <c r="U1000" s="10"/>
      <c r="V1000" s="10"/>
      <c r="W1000" s="10"/>
      <c r="X1000" s="10"/>
      <c r="Y1000" s="10"/>
      <c r="Z1000" s="10"/>
      <c r="AA1000" s="10"/>
      <c r="AB1000" s="10"/>
    </row>
    <row r="1001" spans="1:28" ht="14.25" customHeight="1">
      <c r="A1001" s="1253" t="str">
        <f>A1000</f>
        <v/>
      </c>
      <c r="B1001" s="57"/>
      <c r="C1001" s="2146"/>
      <c r="D1001" s="2148"/>
      <c r="E1001" s="2146"/>
      <c r="F1001" s="234"/>
      <c r="G1001" s="1666">
        <f>Import!Q1700</f>
        <v>0</v>
      </c>
      <c r="H1001" s="234"/>
      <c r="I1001" s="234"/>
      <c r="J1001" s="234"/>
      <c r="K1001" s="234"/>
      <c r="L1001" s="10"/>
      <c r="M1001" s="10"/>
      <c r="N1001" s="397"/>
      <c r="O1001" s="233"/>
      <c r="P1001" s="419"/>
      <c r="Q1001" s="10"/>
      <c r="R1001" s="306"/>
      <c r="S1001" s="306"/>
      <c r="T1001" s="306"/>
      <c r="U1001" s="10"/>
      <c r="V1001" s="10"/>
      <c r="W1001" s="10"/>
      <c r="X1001" s="10"/>
      <c r="Y1001" s="10"/>
      <c r="Z1001" s="10"/>
      <c r="AA1001" s="10"/>
      <c r="AB1001" s="10"/>
    </row>
    <row r="1002" spans="1:28" ht="24.75" customHeight="1">
      <c r="A1002" s="1253" t="str">
        <f>IF(E1002&gt;0,"Wypełnione","")</f>
        <v/>
      </c>
      <c r="B1002" s="57"/>
      <c r="C1002" s="2145">
        <f>'Og s3a'!C1713</f>
        <v>0</v>
      </c>
      <c r="D1002" s="2147">
        <f>'Og s3a'!E1713</f>
        <v>0</v>
      </c>
      <c r="E1002" s="2145">
        <f>'Og s3a'!F1713</f>
        <v>0</v>
      </c>
      <c r="F1002" s="435">
        <f>O1002</f>
        <v>0</v>
      </c>
      <c r="G1002" s="435">
        <f t="shared" si="15"/>
        <v>0</v>
      </c>
      <c r="H1002" s="236"/>
      <c r="I1002" s="236"/>
      <c r="J1002" s="236"/>
      <c r="K1002" s="236"/>
      <c r="L1002" s="10"/>
      <c r="M1002" s="10"/>
      <c r="N1002" s="396">
        <f>'Og s3a'!G1713</f>
        <v>0</v>
      </c>
      <c r="O1002" s="237">
        <f>'Og s3a'!H1713</f>
        <v>0</v>
      </c>
      <c r="P1002" s="398">
        <f>'Og s3a'!D1713</f>
        <v>0</v>
      </c>
      <c r="Q1002" s="10"/>
      <c r="R1002" s="306"/>
      <c r="S1002" s="306"/>
      <c r="T1002" s="306"/>
      <c r="U1002" s="10"/>
      <c r="V1002" s="10"/>
      <c r="W1002" s="10"/>
      <c r="X1002" s="10"/>
      <c r="Y1002" s="10"/>
      <c r="Z1002" s="10"/>
      <c r="AA1002" s="10"/>
      <c r="AB1002" s="10"/>
    </row>
    <row r="1003" spans="1:28" ht="14.25" customHeight="1">
      <c r="A1003" s="1253" t="str">
        <f>A1002</f>
        <v/>
      </c>
      <c r="B1003" s="57"/>
      <c r="C1003" s="2146"/>
      <c r="D1003" s="2148"/>
      <c r="E1003" s="2146"/>
      <c r="F1003" s="234"/>
      <c r="G1003" s="1666">
        <f>Import!Q1702</f>
        <v>0</v>
      </c>
      <c r="H1003" s="234"/>
      <c r="I1003" s="234"/>
      <c r="J1003" s="234"/>
      <c r="K1003" s="234"/>
      <c r="L1003" s="10"/>
      <c r="M1003" s="10"/>
      <c r="N1003" s="397"/>
      <c r="O1003" s="233"/>
      <c r="P1003" s="419"/>
      <c r="Q1003" s="10"/>
      <c r="R1003" s="306"/>
      <c r="S1003" s="306"/>
      <c r="T1003" s="306"/>
      <c r="U1003" s="10"/>
      <c r="V1003" s="10"/>
      <c r="W1003" s="10"/>
      <c r="X1003" s="10"/>
      <c r="Y1003" s="10"/>
      <c r="Z1003" s="10"/>
      <c r="AA1003" s="10"/>
      <c r="AB1003" s="10"/>
    </row>
    <row r="1004" spans="1:28" ht="24.75" customHeight="1">
      <c r="A1004" s="1253" t="str">
        <f>IF(E1004&gt;0,"Wypełnione","")</f>
        <v/>
      </c>
      <c r="B1004" s="57"/>
      <c r="C1004" s="2145">
        <f>'Og s3a'!C1715</f>
        <v>0</v>
      </c>
      <c r="D1004" s="2147">
        <f>'Og s3a'!E1715</f>
        <v>0</v>
      </c>
      <c r="E1004" s="2145">
        <f>'Og s3a'!F1715</f>
        <v>0</v>
      </c>
      <c r="F1004" s="435">
        <f>O1004</f>
        <v>0</v>
      </c>
      <c r="G1004" s="435">
        <f t="shared" si="15"/>
        <v>0</v>
      </c>
      <c r="H1004" s="236"/>
      <c r="I1004" s="236"/>
      <c r="J1004" s="236"/>
      <c r="K1004" s="236"/>
      <c r="L1004" s="10"/>
      <c r="M1004" s="10"/>
      <c r="N1004" s="396">
        <f>'Og s3a'!G1715</f>
        <v>0</v>
      </c>
      <c r="O1004" s="237">
        <f>'Og s3a'!H1715</f>
        <v>0</v>
      </c>
      <c r="P1004" s="398">
        <f>'Og s3a'!D1715</f>
        <v>0</v>
      </c>
      <c r="Q1004" s="10"/>
      <c r="R1004" s="306"/>
      <c r="S1004" s="306"/>
      <c r="T1004" s="306"/>
      <c r="U1004" s="10"/>
      <c r="V1004" s="10"/>
      <c r="W1004" s="10"/>
      <c r="X1004" s="10"/>
      <c r="Y1004" s="10"/>
      <c r="Z1004" s="10"/>
      <c r="AA1004" s="10"/>
      <c r="AB1004" s="10"/>
    </row>
    <row r="1005" spans="1:28" ht="14.25" customHeight="1">
      <c r="A1005" s="1253" t="str">
        <f>A1004</f>
        <v/>
      </c>
      <c r="B1005" s="57"/>
      <c r="C1005" s="2146"/>
      <c r="D1005" s="2148"/>
      <c r="E1005" s="2146"/>
      <c r="F1005" s="234"/>
      <c r="G1005" s="1666">
        <f>Import!Q1704</f>
        <v>0</v>
      </c>
      <c r="H1005" s="234"/>
      <c r="I1005" s="234"/>
      <c r="J1005" s="234"/>
      <c r="K1005" s="234"/>
      <c r="L1005" s="10"/>
      <c r="M1005" s="10"/>
      <c r="N1005" s="397"/>
      <c r="O1005" s="233"/>
      <c r="P1005" s="419"/>
      <c r="Q1005" s="10"/>
      <c r="R1005" s="306"/>
      <c r="S1005" s="306"/>
      <c r="T1005" s="306"/>
      <c r="U1005" s="10"/>
      <c r="V1005" s="10"/>
      <c r="W1005" s="10"/>
      <c r="X1005" s="10"/>
      <c r="Y1005" s="10"/>
      <c r="Z1005" s="10"/>
      <c r="AA1005" s="10"/>
      <c r="AB1005" s="10"/>
    </row>
    <row r="1006" spans="1:28" ht="24.75" customHeight="1">
      <c r="A1006" s="1253" t="str">
        <f>IF(E1006&gt;0,"Wypełnione","")</f>
        <v/>
      </c>
      <c r="B1006" s="57"/>
      <c r="C1006" s="2145">
        <f>'Og s3a'!C1717</f>
        <v>0</v>
      </c>
      <c r="D1006" s="2147">
        <f>'Og s3a'!E1717</f>
        <v>0</v>
      </c>
      <c r="E1006" s="2145">
        <f>'Og s3a'!F1717</f>
        <v>0</v>
      </c>
      <c r="F1006" s="435">
        <f>O1006</f>
        <v>0</v>
      </c>
      <c r="G1006" s="435">
        <f t="shared" si="15"/>
        <v>0</v>
      </c>
      <c r="H1006" s="236"/>
      <c r="I1006" s="236"/>
      <c r="J1006" s="236"/>
      <c r="K1006" s="236"/>
      <c r="L1006" s="10"/>
      <c r="M1006" s="10"/>
      <c r="N1006" s="396">
        <f>'Og s3a'!G1717</f>
        <v>0</v>
      </c>
      <c r="O1006" s="237">
        <f>'Og s3a'!H1717</f>
        <v>0</v>
      </c>
      <c r="P1006" s="398">
        <f>'Og s3a'!D1717</f>
        <v>0</v>
      </c>
      <c r="Q1006" s="10"/>
      <c r="R1006" s="306"/>
      <c r="S1006" s="306"/>
      <c r="T1006" s="306"/>
      <c r="U1006" s="10"/>
      <c r="V1006" s="10"/>
      <c r="W1006" s="10"/>
      <c r="X1006" s="10"/>
      <c r="Y1006" s="10"/>
      <c r="Z1006" s="10"/>
      <c r="AA1006" s="10"/>
      <c r="AB1006" s="10"/>
    </row>
    <row r="1007" spans="1:28" ht="14.25" customHeight="1">
      <c r="A1007" s="1253" t="str">
        <f>A1006</f>
        <v/>
      </c>
      <c r="B1007" s="57"/>
      <c r="C1007" s="2146"/>
      <c r="D1007" s="2148"/>
      <c r="E1007" s="2146"/>
      <c r="F1007" s="234"/>
      <c r="G1007" s="1666">
        <f>Import!Q1706</f>
        <v>0</v>
      </c>
      <c r="H1007" s="234"/>
      <c r="I1007" s="234"/>
      <c r="J1007" s="234"/>
      <c r="K1007" s="234"/>
      <c r="L1007" s="10"/>
      <c r="M1007" s="10"/>
      <c r="N1007" s="397"/>
      <c r="O1007" s="233"/>
      <c r="P1007" s="419"/>
      <c r="Q1007" s="10"/>
      <c r="R1007" s="306"/>
      <c r="S1007" s="306"/>
      <c r="T1007" s="306"/>
      <c r="U1007" s="10"/>
      <c r="V1007" s="10"/>
      <c r="W1007" s="10"/>
      <c r="X1007" s="10"/>
      <c r="Y1007" s="10"/>
      <c r="Z1007" s="10"/>
      <c r="AA1007" s="10"/>
      <c r="AB1007" s="10"/>
    </row>
    <row r="1008" spans="1:28" ht="24.75" customHeight="1">
      <c r="A1008" s="1253" t="str">
        <f>IF(E1008&gt;0,"Wypełnione","")</f>
        <v/>
      </c>
      <c r="B1008" s="57"/>
      <c r="C1008" s="2145">
        <f>'Og s3a'!C1719</f>
        <v>0</v>
      </c>
      <c r="D1008" s="2147">
        <f>'Og s3a'!E1719</f>
        <v>0</v>
      </c>
      <c r="E1008" s="2145">
        <f>'Og s3a'!F1719</f>
        <v>0</v>
      </c>
      <c r="F1008" s="435">
        <f>O1008</f>
        <v>0</v>
      </c>
      <c r="G1008" s="435">
        <f t="shared" si="15"/>
        <v>0</v>
      </c>
      <c r="H1008" s="236"/>
      <c r="I1008" s="236"/>
      <c r="J1008" s="236"/>
      <c r="K1008" s="236"/>
      <c r="L1008" s="10"/>
      <c r="M1008" s="10"/>
      <c r="N1008" s="396">
        <f>'Og s3a'!G1719</f>
        <v>0</v>
      </c>
      <c r="O1008" s="237">
        <f>'Og s3a'!H1719</f>
        <v>0</v>
      </c>
      <c r="P1008" s="398">
        <f>'Og s3a'!D1719</f>
        <v>0</v>
      </c>
      <c r="Q1008" s="10"/>
      <c r="R1008" s="306"/>
      <c r="S1008" s="306"/>
      <c r="T1008" s="306"/>
      <c r="U1008" s="10"/>
      <c r="V1008" s="10"/>
      <c r="W1008" s="10"/>
      <c r="X1008" s="10"/>
      <c r="Y1008" s="10"/>
      <c r="Z1008" s="10"/>
      <c r="AA1008" s="10"/>
      <c r="AB1008" s="10"/>
    </row>
    <row r="1009" spans="1:28" ht="14.25" customHeight="1">
      <c r="A1009" s="1253" t="str">
        <f>A1008</f>
        <v/>
      </c>
      <c r="B1009" s="57"/>
      <c r="C1009" s="2146"/>
      <c r="D1009" s="2148"/>
      <c r="E1009" s="2146"/>
      <c r="F1009" s="234"/>
      <c r="G1009" s="1666">
        <f>Import!Q1708</f>
        <v>0</v>
      </c>
      <c r="H1009" s="234"/>
      <c r="I1009" s="234"/>
      <c r="J1009" s="234"/>
      <c r="K1009" s="234"/>
      <c r="L1009" s="10"/>
      <c r="M1009" s="10"/>
      <c r="N1009" s="397"/>
      <c r="O1009" s="233"/>
      <c r="P1009" s="419"/>
      <c r="Q1009" s="10"/>
      <c r="R1009" s="306"/>
      <c r="S1009" s="306"/>
      <c r="T1009" s="306"/>
      <c r="U1009" s="10"/>
      <c r="V1009" s="10"/>
      <c r="W1009" s="10"/>
      <c r="X1009" s="10"/>
      <c r="Y1009" s="10"/>
      <c r="Z1009" s="10"/>
      <c r="AA1009" s="10"/>
      <c r="AB1009" s="10"/>
    </row>
    <row r="1010" spans="1:28" ht="24.75" customHeight="1">
      <c r="A1010" s="1253" t="str">
        <f>IF(E1010&gt;0,"Wypełnione","")</f>
        <v/>
      </c>
      <c r="B1010" s="57"/>
      <c r="C1010" s="2145">
        <f>'Og s3a'!C1721</f>
        <v>0</v>
      </c>
      <c r="D1010" s="2147">
        <f>'Og s3a'!E1721</f>
        <v>0</v>
      </c>
      <c r="E1010" s="2145">
        <f>'Og s3a'!F1721</f>
        <v>0</v>
      </c>
      <c r="F1010" s="435">
        <f>O1010</f>
        <v>0</v>
      </c>
      <c r="G1010" s="435">
        <f t="shared" si="15"/>
        <v>0</v>
      </c>
      <c r="H1010" s="236"/>
      <c r="I1010" s="236"/>
      <c r="J1010" s="236"/>
      <c r="K1010" s="236"/>
      <c r="L1010" s="10"/>
      <c r="M1010" s="10"/>
      <c r="N1010" s="396">
        <f>'Og s3a'!G1721</f>
        <v>0</v>
      </c>
      <c r="O1010" s="237">
        <f>'Og s3a'!H1721</f>
        <v>0</v>
      </c>
      <c r="P1010" s="398">
        <f>'Og s3a'!D1721</f>
        <v>0</v>
      </c>
      <c r="Q1010" s="10"/>
      <c r="R1010" s="306"/>
      <c r="S1010" s="306"/>
      <c r="T1010" s="306"/>
      <c r="U1010" s="10"/>
      <c r="V1010" s="10"/>
      <c r="W1010" s="10"/>
      <c r="X1010" s="10"/>
      <c r="Y1010" s="10"/>
      <c r="Z1010" s="10"/>
      <c r="AA1010" s="10"/>
      <c r="AB1010" s="10"/>
    </row>
    <row r="1011" spans="1:28" ht="14.25" customHeight="1">
      <c r="A1011" s="1253" t="str">
        <f>A1010</f>
        <v/>
      </c>
      <c r="B1011" s="57"/>
      <c r="C1011" s="2146"/>
      <c r="D1011" s="2148"/>
      <c r="E1011" s="2146"/>
      <c r="F1011" s="234"/>
      <c r="G1011" s="1666">
        <f>Import!Q1710</f>
        <v>0</v>
      </c>
      <c r="H1011" s="234"/>
      <c r="I1011" s="234"/>
      <c r="J1011" s="234"/>
      <c r="K1011" s="234"/>
      <c r="L1011" s="10"/>
      <c r="M1011" s="10"/>
      <c r="N1011" s="397"/>
      <c r="O1011" s="233"/>
      <c r="P1011" s="419"/>
      <c r="Q1011" s="10"/>
      <c r="R1011" s="306"/>
      <c r="S1011" s="306"/>
      <c r="T1011" s="306"/>
      <c r="U1011" s="10"/>
      <c r="V1011" s="10"/>
      <c r="W1011" s="10"/>
      <c r="X1011" s="10"/>
      <c r="Y1011" s="10"/>
      <c r="Z1011" s="10"/>
      <c r="AA1011" s="10"/>
      <c r="AB1011" s="10"/>
    </row>
    <row r="1012" spans="1:28" ht="24.75" customHeight="1">
      <c r="A1012" s="1253" t="str">
        <f>IF(E1012&gt;0,"Wypełnione","")</f>
        <v/>
      </c>
      <c r="B1012" s="57"/>
      <c r="C1012" s="2145">
        <f>'Og s3a'!C1723</f>
        <v>0</v>
      </c>
      <c r="D1012" s="2147">
        <f>'Og s3a'!E1723</f>
        <v>0</v>
      </c>
      <c r="E1012" s="2145">
        <f>'Og s3a'!F1723</f>
        <v>0</v>
      </c>
      <c r="F1012" s="435">
        <f>O1012</f>
        <v>0</v>
      </c>
      <c r="G1012" s="435">
        <f t="shared" si="15"/>
        <v>0</v>
      </c>
      <c r="H1012" s="236"/>
      <c r="I1012" s="236"/>
      <c r="J1012" s="236"/>
      <c r="K1012" s="236"/>
      <c r="L1012" s="10"/>
      <c r="M1012" s="10"/>
      <c r="N1012" s="396">
        <f>'Og s3a'!G1723</f>
        <v>0</v>
      </c>
      <c r="O1012" s="237">
        <f>'Og s3a'!H1723</f>
        <v>0</v>
      </c>
      <c r="P1012" s="398">
        <f>'Og s3a'!D1723</f>
        <v>0</v>
      </c>
      <c r="Q1012" s="10"/>
      <c r="R1012" s="306"/>
      <c r="S1012" s="306"/>
      <c r="T1012" s="306"/>
      <c r="U1012" s="10"/>
      <c r="V1012" s="10"/>
      <c r="W1012" s="10"/>
      <c r="X1012" s="10"/>
      <c r="Y1012" s="10"/>
      <c r="Z1012" s="10"/>
      <c r="AA1012" s="10"/>
      <c r="AB1012" s="10"/>
    </row>
    <row r="1013" spans="1:28" ht="14.25" customHeight="1">
      <c r="A1013" s="1253" t="str">
        <f>A1012</f>
        <v/>
      </c>
      <c r="B1013" s="57"/>
      <c r="C1013" s="2146"/>
      <c r="D1013" s="2148"/>
      <c r="E1013" s="2146"/>
      <c r="F1013" s="234"/>
      <c r="G1013" s="1666">
        <f>Import!Q1712</f>
        <v>0</v>
      </c>
      <c r="H1013" s="234"/>
      <c r="I1013" s="234"/>
      <c r="J1013" s="234"/>
      <c r="K1013" s="234"/>
      <c r="L1013" s="10"/>
      <c r="M1013" s="10"/>
      <c r="N1013" s="397"/>
      <c r="O1013" s="233"/>
      <c r="P1013" s="419"/>
      <c r="Q1013" s="10"/>
      <c r="R1013" s="306"/>
      <c r="S1013" s="306"/>
      <c r="T1013" s="306"/>
      <c r="U1013" s="10"/>
      <c r="V1013" s="10"/>
      <c r="W1013" s="10"/>
      <c r="X1013" s="10"/>
      <c r="Y1013" s="10"/>
      <c r="Z1013" s="10"/>
      <c r="AA1013" s="10"/>
      <c r="AB1013" s="10"/>
    </row>
    <row r="1014" spans="1:28" ht="24.75" customHeight="1">
      <c r="A1014" s="1253" t="str">
        <f>IF(E1014&gt;0,"Wypełnione","")</f>
        <v/>
      </c>
      <c r="B1014" s="57"/>
      <c r="C1014" s="2145">
        <f>'Og s3a'!C1725</f>
        <v>0</v>
      </c>
      <c r="D1014" s="2147">
        <f>'Og s3a'!E1725</f>
        <v>0</v>
      </c>
      <c r="E1014" s="2145">
        <f>'Og s3a'!F1725</f>
        <v>0</v>
      </c>
      <c r="F1014" s="435">
        <f>O1014</f>
        <v>0</v>
      </c>
      <c r="G1014" s="435">
        <f t="shared" si="15"/>
        <v>0</v>
      </c>
      <c r="H1014" s="236"/>
      <c r="I1014" s="236"/>
      <c r="J1014" s="236"/>
      <c r="K1014" s="236"/>
      <c r="L1014" s="10"/>
      <c r="M1014" s="10"/>
      <c r="N1014" s="396">
        <f>'Og s3a'!G1725</f>
        <v>0</v>
      </c>
      <c r="O1014" s="237">
        <f>'Og s3a'!H1725</f>
        <v>0</v>
      </c>
      <c r="P1014" s="398">
        <f>'Og s3a'!D1725</f>
        <v>0</v>
      </c>
      <c r="Q1014" s="10"/>
      <c r="R1014" s="306"/>
      <c r="S1014" s="306"/>
      <c r="T1014" s="306"/>
      <c r="U1014" s="10"/>
      <c r="V1014" s="10"/>
      <c r="W1014" s="10"/>
      <c r="X1014" s="10"/>
      <c r="Y1014" s="10"/>
      <c r="Z1014" s="10"/>
      <c r="AA1014" s="10"/>
      <c r="AB1014" s="10"/>
    </row>
    <row r="1015" spans="1:28" ht="14.25" customHeight="1">
      <c r="A1015" s="1253" t="str">
        <f>A1014</f>
        <v/>
      </c>
      <c r="B1015" s="57"/>
      <c r="C1015" s="2146"/>
      <c r="D1015" s="2148"/>
      <c r="E1015" s="2146"/>
      <c r="F1015" s="234"/>
      <c r="G1015" s="1666">
        <f>Import!Q1714</f>
        <v>0</v>
      </c>
      <c r="H1015" s="234"/>
      <c r="I1015" s="234"/>
      <c r="J1015" s="234"/>
      <c r="K1015" s="234"/>
      <c r="L1015" s="10"/>
      <c r="M1015" s="10"/>
      <c r="N1015" s="397"/>
      <c r="O1015" s="233"/>
      <c r="P1015" s="419"/>
      <c r="Q1015" s="10"/>
      <c r="R1015" s="306"/>
      <c r="S1015" s="306"/>
      <c r="T1015" s="306"/>
      <c r="U1015" s="10"/>
      <c r="V1015" s="10"/>
      <c r="W1015" s="10"/>
      <c r="X1015" s="10"/>
      <c r="Y1015" s="10"/>
      <c r="Z1015" s="10"/>
      <c r="AA1015" s="10"/>
      <c r="AB1015" s="10"/>
    </row>
    <row r="1016" spans="1:28" ht="24.75" customHeight="1">
      <c r="A1016" s="1253" t="str">
        <f>IF(E1016&gt;0,"Wypełnione","")</f>
        <v/>
      </c>
      <c r="B1016" s="57"/>
      <c r="C1016" s="2145">
        <f>'Og s3a'!C1727</f>
        <v>0</v>
      </c>
      <c r="D1016" s="2147">
        <f>'Og s3a'!E1727</f>
        <v>0</v>
      </c>
      <c r="E1016" s="2145">
        <f>'Og s3a'!F1727</f>
        <v>0</v>
      </c>
      <c r="F1016" s="435">
        <f>O1016</f>
        <v>0</v>
      </c>
      <c r="G1016" s="435">
        <f t="shared" si="15"/>
        <v>0</v>
      </c>
      <c r="H1016" s="236"/>
      <c r="I1016" s="236"/>
      <c r="J1016" s="236"/>
      <c r="K1016" s="236"/>
      <c r="L1016" s="10"/>
      <c r="M1016" s="10"/>
      <c r="N1016" s="396">
        <f>'Og s3a'!G1727</f>
        <v>0</v>
      </c>
      <c r="O1016" s="237">
        <f>'Og s3a'!H1727</f>
        <v>0</v>
      </c>
      <c r="P1016" s="398">
        <f>'Og s3a'!D1727</f>
        <v>0</v>
      </c>
      <c r="Q1016" s="10"/>
      <c r="R1016" s="306"/>
      <c r="S1016" s="306"/>
      <c r="T1016" s="306"/>
      <c r="U1016" s="10"/>
      <c r="V1016" s="10"/>
      <c r="W1016" s="10"/>
      <c r="X1016" s="10"/>
      <c r="Y1016" s="10"/>
      <c r="Z1016" s="10"/>
      <c r="AA1016" s="10"/>
      <c r="AB1016" s="10"/>
    </row>
    <row r="1017" spans="1:28" ht="14.25" customHeight="1">
      <c r="A1017" s="1253" t="str">
        <f>A1016</f>
        <v/>
      </c>
      <c r="B1017" s="57"/>
      <c r="C1017" s="2146"/>
      <c r="D1017" s="2148"/>
      <c r="E1017" s="2146"/>
      <c r="F1017" s="234"/>
      <c r="G1017" s="1666">
        <f>Import!Q1716</f>
        <v>0</v>
      </c>
      <c r="H1017" s="234"/>
      <c r="I1017" s="234"/>
      <c r="J1017" s="234"/>
      <c r="K1017" s="234"/>
      <c r="L1017" s="10"/>
      <c r="M1017" s="10"/>
      <c r="N1017" s="397"/>
      <c r="O1017" s="233"/>
      <c r="P1017" s="419"/>
      <c r="Q1017" s="10"/>
      <c r="R1017" s="306"/>
      <c r="S1017" s="306"/>
      <c r="T1017" s="306"/>
      <c r="U1017" s="10"/>
      <c r="V1017" s="10"/>
      <c r="W1017" s="10"/>
      <c r="X1017" s="10"/>
      <c r="Y1017" s="10"/>
      <c r="Z1017" s="10"/>
      <c r="AA1017" s="10"/>
      <c r="AB1017" s="10"/>
    </row>
    <row r="1018" spans="1:28" ht="24.75" customHeight="1">
      <c r="A1018" s="1253" t="str">
        <f>IF(E1018&gt;0,"Wypełnione","")</f>
        <v/>
      </c>
      <c r="B1018" s="57"/>
      <c r="C1018" s="2145">
        <f>'Og s3a'!C1729</f>
        <v>0</v>
      </c>
      <c r="D1018" s="2147">
        <f>'Og s3a'!E1729</f>
        <v>0</v>
      </c>
      <c r="E1018" s="2145">
        <f>'Og s3a'!F1729</f>
        <v>0</v>
      </c>
      <c r="F1018" s="435">
        <f>O1018</f>
        <v>0</v>
      </c>
      <c r="G1018" s="435">
        <f t="shared" si="15"/>
        <v>0</v>
      </c>
      <c r="H1018" s="236"/>
      <c r="I1018" s="236"/>
      <c r="J1018" s="236"/>
      <c r="K1018" s="236"/>
      <c r="L1018" s="10"/>
      <c r="M1018" s="10"/>
      <c r="N1018" s="396">
        <f>'Og s3a'!G1729</f>
        <v>0</v>
      </c>
      <c r="O1018" s="237">
        <f>'Og s3a'!H1729</f>
        <v>0</v>
      </c>
      <c r="P1018" s="398">
        <f>'Og s3a'!D1729</f>
        <v>0</v>
      </c>
      <c r="Q1018" s="10"/>
      <c r="R1018" s="306"/>
      <c r="S1018" s="306"/>
      <c r="T1018" s="306"/>
      <c r="U1018" s="10"/>
      <c r="V1018" s="10"/>
      <c r="W1018" s="10"/>
      <c r="X1018" s="10"/>
      <c r="Y1018" s="10"/>
      <c r="Z1018" s="10"/>
      <c r="AA1018" s="10"/>
      <c r="AB1018" s="10"/>
    </row>
    <row r="1019" spans="1:28" ht="14.25" customHeight="1">
      <c r="A1019" s="1253" t="str">
        <f>A1018</f>
        <v/>
      </c>
      <c r="B1019" s="57"/>
      <c r="C1019" s="2146"/>
      <c r="D1019" s="2148"/>
      <c r="E1019" s="2146"/>
      <c r="F1019" s="234"/>
      <c r="G1019" s="1666">
        <f>Import!Q1718</f>
        <v>0</v>
      </c>
      <c r="H1019" s="234"/>
      <c r="I1019" s="234"/>
      <c r="J1019" s="234"/>
      <c r="K1019" s="234"/>
      <c r="L1019" s="10"/>
      <c r="M1019" s="10"/>
      <c r="N1019" s="397"/>
      <c r="O1019" s="233"/>
      <c r="P1019" s="419"/>
      <c r="Q1019" s="10"/>
      <c r="R1019" s="306"/>
      <c r="S1019" s="306"/>
      <c r="T1019" s="306"/>
      <c r="U1019" s="10"/>
      <c r="V1019" s="10"/>
      <c r="W1019" s="10"/>
      <c r="X1019" s="10"/>
      <c r="Y1019" s="10"/>
      <c r="Z1019" s="10"/>
      <c r="AA1019" s="10"/>
      <c r="AB1019" s="10"/>
    </row>
    <row r="1020" spans="1:28" ht="24.75" customHeight="1">
      <c r="A1020" s="1253" t="str">
        <f>IF(E1020&gt;0,"Wypełnione","")</f>
        <v/>
      </c>
      <c r="B1020" s="57"/>
      <c r="C1020" s="2145">
        <f>'Og s3a'!C1731</f>
        <v>0</v>
      </c>
      <c r="D1020" s="2147">
        <f>'Og s3a'!E1731</f>
        <v>0</v>
      </c>
      <c r="E1020" s="2145">
        <f>'Og s3a'!F1731</f>
        <v>0</v>
      </c>
      <c r="F1020" s="435">
        <f>O1020</f>
        <v>0</v>
      </c>
      <c r="G1020" s="435">
        <f t="shared" si="15"/>
        <v>0</v>
      </c>
      <c r="H1020" s="236"/>
      <c r="I1020" s="236"/>
      <c r="J1020" s="236"/>
      <c r="K1020" s="236"/>
      <c r="L1020" s="10"/>
      <c r="M1020" s="10"/>
      <c r="N1020" s="396">
        <f>'Og s3a'!G1731</f>
        <v>0</v>
      </c>
      <c r="O1020" s="237">
        <f>'Og s3a'!H1731</f>
        <v>0</v>
      </c>
      <c r="P1020" s="398">
        <f>'Og s3a'!D1731</f>
        <v>0</v>
      </c>
      <c r="Q1020" s="10"/>
      <c r="R1020" s="306"/>
      <c r="S1020" s="306"/>
      <c r="T1020" s="306"/>
      <c r="U1020" s="10"/>
      <c r="V1020" s="10"/>
      <c r="W1020" s="10"/>
      <c r="X1020" s="10"/>
      <c r="Y1020" s="10"/>
      <c r="Z1020" s="10"/>
      <c r="AA1020" s="10"/>
      <c r="AB1020" s="10"/>
    </row>
    <row r="1021" spans="1:28" ht="14.25" customHeight="1">
      <c r="A1021" s="1253" t="str">
        <f>A1020</f>
        <v/>
      </c>
      <c r="B1021" s="57"/>
      <c r="C1021" s="2146"/>
      <c r="D1021" s="2148"/>
      <c r="E1021" s="2146"/>
      <c r="F1021" s="234"/>
      <c r="G1021" s="1666">
        <f>Import!Q1720</f>
        <v>0</v>
      </c>
      <c r="H1021" s="234"/>
      <c r="I1021" s="234"/>
      <c r="J1021" s="234"/>
      <c r="K1021" s="234"/>
      <c r="L1021" s="10"/>
      <c r="M1021" s="10"/>
      <c r="N1021" s="397"/>
      <c r="O1021" s="233"/>
      <c r="P1021" s="419"/>
      <c r="Q1021" s="10"/>
      <c r="R1021" s="306"/>
      <c r="S1021" s="306"/>
      <c r="T1021" s="306"/>
      <c r="U1021" s="10"/>
      <c r="V1021" s="10"/>
      <c r="W1021" s="10"/>
      <c r="X1021" s="10"/>
      <c r="Y1021" s="10"/>
      <c r="Z1021" s="10"/>
      <c r="AA1021" s="10"/>
      <c r="AB1021" s="10"/>
    </row>
    <row r="1022" spans="1:28" ht="24.75" customHeight="1">
      <c r="A1022" s="1253" t="str">
        <f>IF(E1022&gt;0,"Wypełnione","")</f>
        <v/>
      </c>
      <c r="B1022" s="57"/>
      <c r="C1022" s="2145">
        <f>'Og s3a'!C1733</f>
        <v>0</v>
      </c>
      <c r="D1022" s="2147">
        <f>'Og s3a'!E1733</f>
        <v>0</v>
      </c>
      <c r="E1022" s="2145">
        <f>'Og s3a'!F1733</f>
        <v>0</v>
      </c>
      <c r="F1022" s="435">
        <f>O1022</f>
        <v>0</v>
      </c>
      <c r="G1022" s="435">
        <f t="shared" si="15"/>
        <v>0</v>
      </c>
      <c r="H1022" s="236"/>
      <c r="I1022" s="236"/>
      <c r="J1022" s="236"/>
      <c r="K1022" s="236"/>
      <c r="L1022" s="10"/>
      <c r="M1022" s="10"/>
      <c r="N1022" s="396">
        <f>'Og s3a'!G1733</f>
        <v>0</v>
      </c>
      <c r="O1022" s="237">
        <f>'Og s3a'!H1733</f>
        <v>0</v>
      </c>
      <c r="P1022" s="398">
        <f>'Og s3a'!D1733</f>
        <v>0</v>
      </c>
      <c r="Q1022" s="10"/>
      <c r="R1022" s="306"/>
      <c r="S1022" s="306"/>
      <c r="T1022" s="306"/>
      <c r="U1022" s="10"/>
      <c r="V1022" s="10"/>
      <c r="W1022" s="10"/>
      <c r="X1022" s="10"/>
      <c r="Y1022" s="10"/>
      <c r="Z1022" s="10"/>
      <c r="AA1022" s="10"/>
      <c r="AB1022" s="10"/>
    </row>
    <row r="1023" spans="1:28" ht="14.25" customHeight="1">
      <c r="A1023" s="1253" t="str">
        <f>A1022</f>
        <v/>
      </c>
      <c r="B1023" s="57"/>
      <c r="C1023" s="2146"/>
      <c r="D1023" s="2148"/>
      <c r="E1023" s="2146"/>
      <c r="F1023" s="234"/>
      <c r="G1023" s="1666">
        <f>Import!Q1722</f>
        <v>0</v>
      </c>
      <c r="H1023" s="234"/>
      <c r="I1023" s="234"/>
      <c r="J1023" s="234"/>
      <c r="K1023" s="234"/>
      <c r="L1023" s="10"/>
      <c r="M1023" s="10"/>
      <c r="N1023" s="397"/>
      <c r="O1023" s="233"/>
      <c r="P1023" s="419"/>
      <c r="Q1023" s="10"/>
      <c r="R1023" s="306"/>
      <c r="S1023" s="306"/>
      <c r="T1023" s="306"/>
      <c r="U1023" s="10"/>
      <c r="V1023" s="10"/>
      <c r="W1023" s="10"/>
      <c r="X1023" s="10"/>
      <c r="Y1023" s="10"/>
      <c r="Z1023" s="10"/>
      <c r="AA1023" s="10"/>
      <c r="AB1023" s="10"/>
    </row>
    <row r="1024" spans="1:28" ht="24.75" customHeight="1">
      <c r="A1024" s="1253" t="str">
        <f>IF(E1024&gt;0,"Wypełnione","")</f>
        <v/>
      </c>
      <c r="B1024" s="57"/>
      <c r="C1024" s="2145">
        <f>'Og s3a'!C1735</f>
        <v>0</v>
      </c>
      <c r="D1024" s="2147">
        <f>'Og s3a'!E1735</f>
        <v>0</v>
      </c>
      <c r="E1024" s="2145">
        <f>'Og s3a'!F1735</f>
        <v>0</v>
      </c>
      <c r="F1024" s="435">
        <f>O1024</f>
        <v>0</v>
      </c>
      <c r="G1024" s="435">
        <f t="shared" si="15"/>
        <v>0</v>
      </c>
      <c r="H1024" s="236"/>
      <c r="I1024" s="236"/>
      <c r="J1024" s="236"/>
      <c r="K1024" s="236"/>
      <c r="L1024" s="10"/>
      <c r="M1024" s="10"/>
      <c r="N1024" s="396">
        <f>'Og s3a'!G1735</f>
        <v>0</v>
      </c>
      <c r="O1024" s="237">
        <f>'Og s3a'!H1735</f>
        <v>0</v>
      </c>
      <c r="P1024" s="398">
        <f>'Og s3a'!D1735</f>
        <v>0</v>
      </c>
      <c r="Q1024" s="10"/>
      <c r="R1024" s="306"/>
      <c r="S1024" s="306"/>
      <c r="T1024" s="306"/>
      <c r="U1024" s="10"/>
      <c r="V1024" s="10"/>
      <c r="W1024" s="10"/>
      <c r="X1024" s="10"/>
      <c r="Y1024" s="10"/>
      <c r="Z1024" s="10"/>
      <c r="AA1024" s="10"/>
      <c r="AB1024" s="10"/>
    </row>
    <row r="1025" spans="1:28" ht="14.25" customHeight="1">
      <c r="A1025" s="1253" t="str">
        <f>A1024</f>
        <v/>
      </c>
      <c r="B1025" s="57"/>
      <c r="C1025" s="2146"/>
      <c r="D1025" s="2148"/>
      <c r="E1025" s="2146"/>
      <c r="F1025" s="234"/>
      <c r="G1025" s="1666">
        <f>Import!Q1724</f>
        <v>0</v>
      </c>
      <c r="H1025" s="234"/>
      <c r="I1025" s="234"/>
      <c r="J1025" s="234"/>
      <c r="K1025" s="234"/>
      <c r="L1025" s="10"/>
      <c r="M1025" s="10"/>
      <c r="N1025" s="397"/>
      <c r="O1025" s="233"/>
      <c r="P1025" s="419"/>
      <c r="Q1025" s="10"/>
      <c r="R1025" s="306"/>
      <c r="S1025" s="306"/>
      <c r="T1025" s="306"/>
      <c r="U1025" s="10"/>
      <c r="V1025" s="10"/>
      <c r="W1025" s="10"/>
      <c r="X1025" s="10"/>
      <c r="Y1025" s="10"/>
      <c r="Z1025" s="10"/>
      <c r="AA1025" s="10"/>
      <c r="AB1025" s="10"/>
    </row>
    <row r="1026" spans="1:28" ht="24.75" customHeight="1">
      <c r="A1026" s="1253" t="str">
        <f>IF(E1026&gt;0,"Wypełnione","")</f>
        <v/>
      </c>
      <c r="B1026" s="57"/>
      <c r="C1026" s="2145">
        <f>'Og s3a'!C1737</f>
        <v>0</v>
      </c>
      <c r="D1026" s="2147">
        <f>'Og s3a'!E1737</f>
        <v>0</v>
      </c>
      <c r="E1026" s="2145">
        <f>'Og s3a'!F1737</f>
        <v>0</v>
      </c>
      <c r="F1026" s="435">
        <f>O1026</f>
        <v>0</v>
      </c>
      <c r="G1026" s="435">
        <f t="shared" si="15"/>
        <v>0</v>
      </c>
      <c r="H1026" s="236"/>
      <c r="I1026" s="236"/>
      <c r="J1026" s="236"/>
      <c r="K1026" s="236"/>
      <c r="L1026" s="10"/>
      <c r="M1026" s="10"/>
      <c r="N1026" s="396">
        <f>'Og s3a'!G1737</f>
        <v>0</v>
      </c>
      <c r="O1026" s="237">
        <f>'Og s3a'!H1737</f>
        <v>0</v>
      </c>
      <c r="P1026" s="398">
        <f>'Og s3a'!D1737</f>
        <v>0</v>
      </c>
      <c r="Q1026" s="10"/>
      <c r="R1026" s="306"/>
      <c r="S1026" s="306"/>
      <c r="T1026" s="306"/>
      <c r="U1026" s="10"/>
      <c r="V1026" s="10"/>
      <c r="W1026" s="10"/>
      <c r="X1026" s="10"/>
      <c r="Y1026" s="10"/>
      <c r="Z1026" s="10"/>
      <c r="AA1026" s="10"/>
      <c r="AB1026" s="10"/>
    </row>
    <row r="1027" spans="1:28" ht="14.25" customHeight="1">
      <c r="A1027" s="1253" t="str">
        <f>A1026</f>
        <v/>
      </c>
      <c r="B1027" s="57"/>
      <c r="C1027" s="2146"/>
      <c r="D1027" s="2148"/>
      <c r="E1027" s="2146"/>
      <c r="F1027" s="234"/>
      <c r="G1027" s="1666">
        <f>Import!Q1726</f>
        <v>0</v>
      </c>
      <c r="H1027" s="234"/>
      <c r="I1027" s="234"/>
      <c r="J1027" s="234"/>
      <c r="K1027" s="234"/>
      <c r="L1027" s="10"/>
      <c r="M1027" s="10"/>
      <c r="N1027" s="397"/>
      <c r="O1027" s="233"/>
      <c r="P1027" s="419"/>
      <c r="Q1027" s="10"/>
      <c r="R1027" s="306"/>
      <c r="S1027" s="306"/>
      <c r="T1027" s="306"/>
      <c r="U1027" s="10"/>
      <c r="V1027" s="10"/>
      <c r="W1027" s="10"/>
      <c r="X1027" s="10"/>
      <c r="Y1027" s="10"/>
      <c r="Z1027" s="10"/>
      <c r="AA1027" s="10"/>
      <c r="AB1027" s="10"/>
    </row>
    <row r="1028" spans="1:28" ht="24.75" customHeight="1">
      <c r="A1028" s="1253" t="str">
        <f>IF(E1028&gt;0,"Wypełnione","")</f>
        <v/>
      </c>
      <c r="B1028" s="57"/>
      <c r="C1028" s="2145">
        <f>'Og s3a'!C1739</f>
        <v>0</v>
      </c>
      <c r="D1028" s="2147">
        <f>'Og s3a'!E1739</f>
        <v>0</v>
      </c>
      <c r="E1028" s="2145">
        <f>'Og s3a'!F1739</f>
        <v>0</v>
      </c>
      <c r="F1028" s="435">
        <f>O1028</f>
        <v>0</v>
      </c>
      <c r="G1028" s="435">
        <f t="shared" si="15"/>
        <v>0</v>
      </c>
      <c r="H1028" s="236"/>
      <c r="I1028" s="236"/>
      <c r="J1028" s="236"/>
      <c r="K1028" s="236"/>
      <c r="L1028" s="10"/>
      <c r="M1028" s="10"/>
      <c r="N1028" s="396">
        <f>'Og s3a'!G1739</f>
        <v>0</v>
      </c>
      <c r="O1028" s="237">
        <f>'Og s3a'!H1739</f>
        <v>0</v>
      </c>
      <c r="P1028" s="398">
        <f>'Og s3a'!D1739</f>
        <v>0</v>
      </c>
      <c r="Q1028" s="10"/>
      <c r="R1028" s="306"/>
      <c r="S1028" s="306"/>
      <c r="T1028" s="306"/>
      <c r="U1028" s="10"/>
      <c r="V1028" s="10"/>
      <c r="W1028" s="10"/>
      <c r="X1028" s="10"/>
      <c r="Y1028" s="10"/>
      <c r="Z1028" s="10"/>
      <c r="AA1028" s="10"/>
      <c r="AB1028" s="10"/>
    </row>
    <row r="1029" spans="1:28" ht="14.25" customHeight="1">
      <c r="A1029" s="1253" t="str">
        <f>A1028</f>
        <v/>
      </c>
      <c r="B1029" s="57"/>
      <c r="C1029" s="2146"/>
      <c r="D1029" s="2148"/>
      <c r="E1029" s="2146"/>
      <c r="F1029" s="234"/>
      <c r="G1029" s="1666">
        <f>Import!Q1728</f>
        <v>0</v>
      </c>
      <c r="H1029" s="234"/>
      <c r="I1029" s="234"/>
      <c r="J1029" s="234"/>
      <c r="K1029" s="234"/>
      <c r="L1029" s="10"/>
      <c r="M1029" s="10"/>
      <c r="N1029" s="397"/>
      <c r="O1029" s="233"/>
      <c r="P1029" s="419"/>
      <c r="Q1029" s="10"/>
      <c r="R1029" s="306"/>
      <c r="S1029" s="306"/>
      <c r="T1029" s="306"/>
      <c r="U1029" s="10"/>
      <c r="V1029" s="10"/>
      <c r="W1029" s="10"/>
      <c r="X1029" s="10"/>
      <c r="Y1029" s="10"/>
      <c r="Z1029" s="10"/>
      <c r="AA1029" s="10"/>
      <c r="AB1029" s="10"/>
    </row>
    <row r="1030" spans="1:28" ht="24.75" customHeight="1">
      <c r="A1030" s="1253" t="str">
        <f>IF(E1030&gt;0,"Wypełnione","")</f>
        <v/>
      </c>
      <c r="B1030" s="57"/>
      <c r="C1030" s="2145">
        <f>'Og s3a'!C1741</f>
        <v>0</v>
      </c>
      <c r="D1030" s="2147">
        <f>'Og s3a'!E1741</f>
        <v>0</v>
      </c>
      <c r="E1030" s="2145">
        <f>'Og s3a'!F1741</f>
        <v>0</v>
      </c>
      <c r="F1030" s="435">
        <f>O1030</f>
        <v>0</v>
      </c>
      <c r="G1030" s="435">
        <f t="shared" si="15"/>
        <v>0</v>
      </c>
      <c r="H1030" s="236"/>
      <c r="I1030" s="236"/>
      <c r="J1030" s="236"/>
      <c r="K1030" s="236"/>
      <c r="L1030" s="10"/>
      <c r="M1030" s="10"/>
      <c r="N1030" s="396">
        <f>'Og s3a'!G1741</f>
        <v>0</v>
      </c>
      <c r="O1030" s="237">
        <f>'Og s3a'!H1741</f>
        <v>0</v>
      </c>
      <c r="P1030" s="398">
        <f>'Og s3a'!D1741</f>
        <v>0</v>
      </c>
      <c r="Q1030" s="10"/>
      <c r="R1030" s="306"/>
      <c r="S1030" s="306"/>
      <c r="T1030" s="306"/>
      <c r="U1030" s="10"/>
      <c r="V1030" s="10"/>
      <c r="W1030" s="10"/>
      <c r="X1030" s="10"/>
      <c r="Y1030" s="10"/>
      <c r="Z1030" s="10"/>
      <c r="AA1030" s="10"/>
      <c r="AB1030" s="10"/>
    </row>
    <row r="1031" spans="1:28" ht="14.25" customHeight="1">
      <c r="A1031" s="1253" t="str">
        <f>A1030</f>
        <v/>
      </c>
      <c r="B1031" s="57"/>
      <c r="C1031" s="2146"/>
      <c r="D1031" s="2148"/>
      <c r="E1031" s="2146"/>
      <c r="F1031" s="234"/>
      <c r="G1031" s="1666">
        <f>Import!Q1730</f>
        <v>0</v>
      </c>
      <c r="H1031" s="234"/>
      <c r="I1031" s="234"/>
      <c r="J1031" s="234"/>
      <c r="K1031" s="234"/>
      <c r="L1031" s="10"/>
      <c r="M1031" s="10"/>
      <c r="N1031" s="397"/>
      <c r="O1031" s="233"/>
      <c r="P1031" s="419"/>
      <c r="Q1031" s="10"/>
      <c r="R1031" s="306"/>
      <c r="S1031" s="306"/>
      <c r="T1031" s="306"/>
      <c r="U1031" s="10"/>
      <c r="V1031" s="10"/>
      <c r="W1031" s="10"/>
      <c r="X1031" s="10"/>
      <c r="Y1031" s="10"/>
      <c r="Z1031" s="10"/>
      <c r="AA1031" s="10"/>
      <c r="AB1031" s="10"/>
    </row>
    <row r="1032" spans="1:28" ht="24.75" customHeight="1">
      <c r="A1032" s="1253" t="str">
        <f>IF(E1032&gt;0,"Wypełnione","")</f>
        <v/>
      </c>
      <c r="B1032" s="57"/>
      <c r="C1032" s="2145">
        <f>'Og s3a'!C1743</f>
        <v>0</v>
      </c>
      <c r="D1032" s="2147">
        <f>'Og s3a'!E1743</f>
        <v>0</v>
      </c>
      <c r="E1032" s="2145">
        <f>'Og s3a'!F1743</f>
        <v>0</v>
      </c>
      <c r="F1032" s="435">
        <f>O1032</f>
        <v>0</v>
      </c>
      <c r="G1032" s="435">
        <f t="shared" si="15"/>
        <v>0</v>
      </c>
      <c r="H1032" s="236"/>
      <c r="I1032" s="236"/>
      <c r="J1032" s="236"/>
      <c r="K1032" s="236"/>
      <c r="L1032" s="10"/>
      <c r="M1032" s="10"/>
      <c r="N1032" s="396">
        <f>'Og s3a'!G1743</f>
        <v>0</v>
      </c>
      <c r="O1032" s="237">
        <f>'Og s3a'!H1743</f>
        <v>0</v>
      </c>
      <c r="P1032" s="398">
        <f>'Og s3a'!D1743</f>
        <v>0</v>
      </c>
      <c r="Q1032" s="10"/>
      <c r="R1032" s="306"/>
      <c r="S1032" s="306"/>
      <c r="T1032" s="306"/>
      <c r="U1032" s="10"/>
      <c r="V1032" s="10"/>
      <c r="W1032" s="10"/>
      <c r="X1032" s="10"/>
      <c r="Y1032" s="10"/>
      <c r="Z1032" s="10"/>
      <c r="AA1032" s="10"/>
      <c r="AB1032" s="10"/>
    </row>
    <row r="1033" spans="1:28" ht="14.25" customHeight="1">
      <c r="A1033" s="1253" t="str">
        <f>A1032</f>
        <v/>
      </c>
      <c r="B1033" s="57"/>
      <c r="C1033" s="2146"/>
      <c r="D1033" s="2148"/>
      <c r="E1033" s="2146"/>
      <c r="F1033" s="234"/>
      <c r="G1033" s="1666">
        <f>Import!Q1732</f>
        <v>0</v>
      </c>
      <c r="H1033" s="234"/>
      <c r="I1033" s="234"/>
      <c r="J1033" s="234"/>
      <c r="K1033" s="234"/>
      <c r="L1033" s="10"/>
      <c r="M1033" s="10"/>
      <c r="N1033" s="397"/>
      <c r="O1033" s="233"/>
      <c r="P1033" s="419"/>
      <c r="Q1033" s="10"/>
      <c r="R1033" s="306"/>
      <c r="S1033" s="306"/>
      <c r="T1033" s="306"/>
      <c r="U1033" s="10"/>
      <c r="V1033" s="10"/>
      <c r="W1033" s="10"/>
      <c r="X1033" s="10"/>
      <c r="Y1033" s="10"/>
      <c r="Z1033" s="10"/>
      <c r="AA1033" s="10"/>
      <c r="AB1033" s="10"/>
    </row>
    <row r="1034" spans="1:28" ht="24.75" customHeight="1">
      <c r="A1034" s="1253" t="str">
        <f>IF(E1034&gt;0,"Wypełnione","")</f>
        <v/>
      </c>
      <c r="B1034" s="57"/>
      <c r="C1034" s="2145">
        <f>'Og s3a'!C1745</f>
        <v>0</v>
      </c>
      <c r="D1034" s="2147">
        <f>'Og s3a'!E1745</f>
        <v>0</v>
      </c>
      <c r="E1034" s="2145">
        <f>'Og s3a'!F1745</f>
        <v>0</v>
      </c>
      <c r="F1034" s="435">
        <f>O1034</f>
        <v>0</v>
      </c>
      <c r="G1034" s="435">
        <f t="shared" si="15"/>
        <v>0</v>
      </c>
      <c r="H1034" s="236"/>
      <c r="I1034" s="236"/>
      <c r="J1034" s="236"/>
      <c r="K1034" s="236"/>
      <c r="L1034" s="10"/>
      <c r="M1034" s="10"/>
      <c r="N1034" s="396">
        <f>'Og s3a'!G1745</f>
        <v>0</v>
      </c>
      <c r="O1034" s="237">
        <f>'Og s3a'!H1745</f>
        <v>0</v>
      </c>
      <c r="P1034" s="398">
        <f>'Og s3a'!D1745</f>
        <v>0</v>
      </c>
      <c r="Q1034" s="10"/>
      <c r="R1034" s="306"/>
      <c r="S1034" s="306"/>
      <c r="T1034" s="306"/>
      <c r="U1034" s="10"/>
      <c r="V1034" s="10"/>
      <c r="W1034" s="10"/>
      <c r="X1034" s="10"/>
      <c r="Y1034" s="10"/>
      <c r="Z1034" s="10"/>
      <c r="AA1034" s="10"/>
      <c r="AB1034" s="10"/>
    </row>
    <row r="1035" spans="1:28" ht="14.25" customHeight="1">
      <c r="A1035" s="1253" t="str">
        <f>A1034</f>
        <v/>
      </c>
      <c r="B1035" s="57"/>
      <c r="C1035" s="2146"/>
      <c r="D1035" s="2148"/>
      <c r="E1035" s="2146"/>
      <c r="F1035" s="234"/>
      <c r="G1035" s="1666">
        <f>Import!Q1734</f>
        <v>0</v>
      </c>
      <c r="H1035" s="234"/>
      <c r="I1035" s="234"/>
      <c r="J1035" s="234"/>
      <c r="K1035" s="234"/>
      <c r="L1035" s="10"/>
      <c r="M1035" s="10"/>
      <c r="N1035" s="397"/>
      <c r="O1035" s="233"/>
      <c r="P1035" s="419"/>
      <c r="Q1035" s="10"/>
      <c r="R1035" s="306"/>
      <c r="S1035" s="306"/>
      <c r="T1035" s="306"/>
      <c r="U1035" s="10"/>
      <c r="V1035" s="10"/>
      <c r="W1035" s="10"/>
      <c r="X1035" s="10"/>
      <c r="Y1035" s="10"/>
      <c r="Z1035" s="10"/>
      <c r="AA1035" s="10"/>
      <c r="AB1035" s="10"/>
    </row>
    <row r="1036" spans="1:28" ht="24.75" customHeight="1">
      <c r="A1036" s="1253" t="str">
        <f>IF(E1036&gt;0,"Wypełnione","")</f>
        <v/>
      </c>
      <c r="B1036" s="57"/>
      <c r="C1036" s="2145">
        <f>'Og s3a'!C1747</f>
        <v>0</v>
      </c>
      <c r="D1036" s="2147">
        <f>'Og s3a'!E1747</f>
        <v>0</v>
      </c>
      <c r="E1036" s="2145">
        <f>'Og s3a'!F1747</f>
        <v>0</v>
      </c>
      <c r="F1036" s="435">
        <f>O1036</f>
        <v>0</v>
      </c>
      <c r="G1036" s="435">
        <f t="shared" si="15"/>
        <v>0</v>
      </c>
      <c r="H1036" s="236"/>
      <c r="I1036" s="236"/>
      <c r="J1036" s="236"/>
      <c r="K1036" s="236"/>
      <c r="L1036" s="10"/>
      <c r="M1036" s="10"/>
      <c r="N1036" s="396">
        <f>'Og s3a'!G1747</f>
        <v>0</v>
      </c>
      <c r="O1036" s="237">
        <f>'Og s3a'!H1747</f>
        <v>0</v>
      </c>
      <c r="P1036" s="398">
        <f>'Og s3a'!D1747</f>
        <v>0</v>
      </c>
      <c r="Q1036" s="10"/>
      <c r="R1036" s="306"/>
      <c r="S1036" s="306"/>
      <c r="T1036" s="306"/>
      <c r="U1036" s="10"/>
      <c r="V1036" s="10"/>
      <c r="W1036" s="10"/>
      <c r="X1036" s="10"/>
      <c r="Y1036" s="10"/>
      <c r="Z1036" s="10"/>
      <c r="AA1036" s="10"/>
      <c r="AB1036" s="10"/>
    </row>
    <row r="1037" spans="1:28" ht="14.25" customHeight="1">
      <c r="A1037" s="1253" t="str">
        <f>A1036</f>
        <v/>
      </c>
      <c r="B1037" s="57"/>
      <c r="C1037" s="2146"/>
      <c r="D1037" s="2148"/>
      <c r="E1037" s="2146"/>
      <c r="F1037" s="234"/>
      <c r="G1037" s="1666">
        <f>Import!Q1736</f>
        <v>0</v>
      </c>
      <c r="H1037" s="234"/>
      <c r="I1037" s="234"/>
      <c r="J1037" s="234"/>
      <c r="K1037" s="234"/>
      <c r="L1037" s="10"/>
      <c r="M1037" s="10"/>
      <c r="N1037" s="397"/>
      <c r="O1037" s="233"/>
      <c r="P1037" s="419"/>
      <c r="Q1037" s="10"/>
      <c r="R1037" s="306"/>
      <c r="S1037" s="306"/>
      <c r="T1037" s="306"/>
      <c r="U1037" s="10"/>
      <c r="V1037" s="10"/>
      <c r="W1037" s="10"/>
      <c r="X1037" s="10"/>
      <c r="Y1037" s="10"/>
      <c r="Z1037" s="10"/>
      <c r="AA1037" s="10"/>
      <c r="AB1037" s="10"/>
    </row>
    <row r="1038" spans="1:28" ht="24.75" customHeight="1">
      <c r="A1038" s="1253" t="str">
        <f>IF(E1038&gt;0,"Wypełnione","")</f>
        <v/>
      </c>
      <c r="B1038" s="57"/>
      <c r="C1038" s="2145">
        <f>'Og s3a'!C1749</f>
        <v>0</v>
      </c>
      <c r="D1038" s="2147">
        <f>'Og s3a'!E1749</f>
        <v>0</v>
      </c>
      <c r="E1038" s="2145">
        <f>'Og s3a'!F1749</f>
        <v>0</v>
      </c>
      <c r="F1038" s="435">
        <f>O1038</f>
        <v>0</v>
      </c>
      <c r="G1038" s="435">
        <f t="shared" si="15"/>
        <v>0</v>
      </c>
      <c r="H1038" s="236"/>
      <c r="I1038" s="236"/>
      <c r="J1038" s="236"/>
      <c r="K1038" s="236"/>
      <c r="L1038" s="10"/>
      <c r="M1038" s="10"/>
      <c r="N1038" s="396">
        <f>'Og s3a'!G1749</f>
        <v>0</v>
      </c>
      <c r="O1038" s="237">
        <f>'Og s3a'!H1749</f>
        <v>0</v>
      </c>
      <c r="P1038" s="398">
        <f>'Og s3a'!D1749</f>
        <v>0</v>
      </c>
      <c r="Q1038" s="10"/>
      <c r="R1038" s="306"/>
      <c r="S1038" s="306"/>
      <c r="T1038" s="306"/>
      <c r="U1038" s="10"/>
      <c r="V1038" s="10"/>
      <c r="W1038" s="10"/>
      <c r="X1038" s="10"/>
      <c r="Y1038" s="10"/>
      <c r="Z1038" s="10"/>
      <c r="AA1038" s="10"/>
      <c r="AB1038" s="10"/>
    </row>
    <row r="1039" spans="1:28" ht="14.25" customHeight="1">
      <c r="A1039" s="1253" t="str">
        <f>A1038</f>
        <v/>
      </c>
      <c r="B1039" s="57"/>
      <c r="C1039" s="2146"/>
      <c r="D1039" s="2148"/>
      <c r="E1039" s="2146"/>
      <c r="F1039" s="234"/>
      <c r="G1039" s="1666">
        <f>Import!Q1738</f>
        <v>0</v>
      </c>
      <c r="H1039" s="234"/>
      <c r="I1039" s="234"/>
      <c r="J1039" s="234"/>
      <c r="K1039" s="234"/>
      <c r="L1039" s="10"/>
      <c r="M1039" s="10"/>
      <c r="N1039" s="397"/>
      <c r="O1039" s="233"/>
      <c r="P1039" s="419"/>
      <c r="Q1039" s="10"/>
      <c r="R1039" s="306"/>
      <c r="S1039" s="306"/>
      <c r="T1039" s="306"/>
      <c r="U1039" s="10"/>
      <c r="V1039" s="10"/>
      <c r="W1039" s="10"/>
      <c r="X1039" s="10"/>
      <c r="Y1039" s="10"/>
      <c r="Z1039" s="10"/>
      <c r="AA1039" s="10"/>
      <c r="AB1039" s="10"/>
    </row>
    <row r="1040" spans="1:28" ht="24.75" customHeight="1">
      <c r="A1040" s="1253" t="str">
        <f>IF(E1040&gt;0,"Wypełnione","")</f>
        <v/>
      </c>
      <c r="B1040" s="57"/>
      <c r="C1040" s="2145">
        <f>'Og s3a'!C1751</f>
        <v>0</v>
      </c>
      <c r="D1040" s="2147">
        <f>'Og s3a'!E1751</f>
        <v>0</v>
      </c>
      <c r="E1040" s="2145">
        <f>'Og s3a'!F1751</f>
        <v>0</v>
      </c>
      <c r="F1040" s="435">
        <f>O1040</f>
        <v>0</v>
      </c>
      <c r="G1040" s="435">
        <f t="shared" si="15"/>
        <v>0</v>
      </c>
      <c r="H1040" s="236"/>
      <c r="I1040" s="236"/>
      <c r="J1040" s="236"/>
      <c r="K1040" s="236"/>
      <c r="L1040" s="10"/>
      <c r="M1040" s="10"/>
      <c r="N1040" s="396">
        <f>'Og s3a'!G1751</f>
        <v>0</v>
      </c>
      <c r="O1040" s="237">
        <f>'Og s3a'!H1751</f>
        <v>0</v>
      </c>
      <c r="P1040" s="398">
        <f>'Og s3a'!D1751</f>
        <v>0</v>
      </c>
      <c r="Q1040" s="10"/>
      <c r="R1040" s="306"/>
      <c r="S1040" s="306"/>
      <c r="T1040" s="306"/>
      <c r="U1040" s="10"/>
      <c r="V1040" s="10"/>
      <c r="W1040" s="10"/>
      <c r="X1040" s="10"/>
      <c r="Y1040" s="10"/>
      <c r="Z1040" s="10"/>
      <c r="AA1040" s="10"/>
      <c r="AB1040" s="10"/>
    </row>
    <row r="1041" spans="1:28" ht="14.25" customHeight="1">
      <c r="A1041" s="1253" t="str">
        <f>A1040</f>
        <v/>
      </c>
      <c r="B1041" s="57"/>
      <c r="C1041" s="2146"/>
      <c r="D1041" s="2148"/>
      <c r="E1041" s="2146"/>
      <c r="F1041" s="234"/>
      <c r="G1041" s="1666">
        <f>Import!Q1740</f>
        <v>0</v>
      </c>
      <c r="H1041" s="234"/>
      <c r="I1041" s="234"/>
      <c r="J1041" s="234"/>
      <c r="K1041" s="234"/>
      <c r="L1041" s="10"/>
      <c r="M1041" s="10"/>
      <c r="N1041" s="397"/>
      <c r="O1041" s="233"/>
      <c r="P1041" s="419"/>
      <c r="Q1041" s="10"/>
      <c r="R1041" s="306"/>
      <c r="S1041" s="306"/>
      <c r="T1041" s="306"/>
      <c r="U1041" s="10"/>
      <c r="V1041" s="10"/>
      <c r="W1041" s="10"/>
      <c r="X1041" s="10"/>
      <c r="Y1041" s="10"/>
      <c r="Z1041" s="10"/>
      <c r="AA1041" s="10"/>
      <c r="AB1041" s="10"/>
    </row>
    <row r="1042" spans="1:28" ht="24.75" customHeight="1">
      <c r="A1042" s="1253" t="str">
        <f>IF(E1042&gt;0,"Wypełnione","")</f>
        <v/>
      </c>
      <c r="B1042" s="57"/>
      <c r="C1042" s="2145">
        <f>'Og s3a'!C1753</f>
        <v>0</v>
      </c>
      <c r="D1042" s="2147">
        <f>'Og s3a'!E1753</f>
        <v>0</v>
      </c>
      <c r="E1042" s="2145">
        <f>'Og s3a'!F1753</f>
        <v>0</v>
      </c>
      <c r="F1042" s="435">
        <f>O1042</f>
        <v>0</v>
      </c>
      <c r="G1042" s="435">
        <f t="shared" si="15"/>
        <v>0</v>
      </c>
      <c r="H1042" s="236"/>
      <c r="I1042" s="236"/>
      <c r="J1042" s="236"/>
      <c r="K1042" s="236"/>
      <c r="L1042" s="10"/>
      <c r="M1042" s="10"/>
      <c r="N1042" s="396">
        <f>'Og s3a'!G1753</f>
        <v>0</v>
      </c>
      <c r="O1042" s="237">
        <f>'Og s3a'!H1753</f>
        <v>0</v>
      </c>
      <c r="P1042" s="398">
        <f>'Og s3a'!D1753</f>
        <v>0</v>
      </c>
      <c r="Q1042" s="10"/>
      <c r="R1042" s="306"/>
      <c r="S1042" s="306"/>
      <c r="T1042" s="306"/>
      <c r="U1042" s="10"/>
      <c r="V1042" s="10"/>
      <c r="W1042" s="10"/>
      <c r="X1042" s="10"/>
      <c r="Y1042" s="10"/>
      <c r="Z1042" s="10"/>
      <c r="AA1042" s="10"/>
      <c r="AB1042" s="10"/>
    </row>
    <row r="1043" spans="1:28" ht="14.25" customHeight="1">
      <c r="A1043" s="1253" t="str">
        <f>A1042</f>
        <v/>
      </c>
      <c r="B1043" s="57"/>
      <c r="C1043" s="2146"/>
      <c r="D1043" s="2148"/>
      <c r="E1043" s="2146"/>
      <c r="F1043" s="234"/>
      <c r="G1043" s="1666">
        <f>Import!Q1742</f>
        <v>0</v>
      </c>
      <c r="H1043" s="234"/>
      <c r="I1043" s="234"/>
      <c r="J1043" s="234"/>
      <c r="K1043" s="234"/>
      <c r="L1043" s="10"/>
      <c r="M1043" s="10"/>
      <c r="N1043" s="397"/>
      <c r="O1043" s="233"/>
      <c r="P1043" s="419"/>
      <c r="Q1043" s="10"/>
      <c r="R1043" s="306"/>
      <c r="S1043" s="306"/>
      <c r="T1043" s="306"/>
      <c r="U1043" s="10"/>
      <c r="V1043" s="10"/>
      <c r="W1043" s="10"/>
      <c r="X1043" s="10"/>
      <c r="Y1043" s="10"/>
      <c r="Z1043" s="10"/>
      <c r="AA1043" s="10"/>
      <c r="AB1043" s="10"/>
    </row>
    <row r="1044" spans="1:28" ht="24.75" customHeight="1">
      <c r="A1044" s="1253" t="str">
        <f>IF(E1044&gt;0,"Wypełnione","")</f>
        <v/>
      </c>
      <c r="B1044" s="57"/>
      <c r="C1044" s="2145">
        <f>'Og s3a'!C1755</f>
        <v>0</v>
      </c>
      <c r="D1044" s="2147">
        <f>'Og s3a'!E1755</f>
        <v>0</v>
      </c>
      <c r="E1044" s="2145">
        <f>'Og s3a'!F1755</f>
        <v>0</v>
      </c>
      <c r="F1044" s="435">
        <f>O1044</f>
        <v>0</v>
      </c>
      <c r="G1044" s="435">
        <f t="shared" si="15"/>
        <v>0</v>
      </c>
      <c r="H1044" s="236"/>
      <c r="I1044" s="236"/>
      <c r="J1044" s="236"/>
      <c r="K1044" s="236"/>
      <c r="L1044" s="10"/>
      <c r="M1044" s="10"/>
      <c r="N1044" s="396">
        <f>'Og s3a'!G1755</f>
        <v>0</v>
      </c>
      <c r="O1044" s="237">
        <f>'Og s3a'!H1755</f>
        <v>0</v>
      </c>
      <c r="P1044" s="398">
        <f>'Og s3a'!D1755</f>
        <v>0</v>
      </c>
      <c r="Q1044" s="10"/>
      <c r="R1044" s="306"/>
      <c r="S1044" s="306"/>
      <c r="T1044" s="306"/>
      <c r="U1044" s="10"/>
      <c r="V1044" s="10"/>
      <c r="W1044" s="10"/>
      <c r="X1044" s="10"/>
      <c r="Y1044" s="10"/>
      <c r="Z1044" s="10"/>
      <c r="AA1044" s="10"/>
      <c r="AB1044" s="10"/>
    </row>
    <row r="1045" spans="1:28" ht="14.25" customHeight="1">
      <c r="A1045" s="1253" t="str">
        <f>A1044</f>
        <v/>
      </c>
      <c r="B1045" s="57"/>
      <c r="C1045" s="2146"/>
      <c r="D1045" s="2148"/>
      <c r="E1045" s="2146"/>
      <c r="F1045" s="234"/>
      <c r="G1045" s="1666">
        <f>Import!Q1744</f>
        <v>0</v>
      </c>
      <c r="H1045" s="234"/>
      <c r="I1045" s="234"/>
      <c r="J1045" s="234"/>
      <c r="K1045" s="234"/>
      <c r="L1045" s="10"/>
      <c r="M1045" s="10"/>
      <c r="N1045" s="397"/>
      <c r="O1045" s="233"/>
      <c r="P1045" s="419"/>
      <c r="Q1045" s="10"/>
      <c r="R1045" s="306"/>
      <c r="S1045" s="306"/>
      <c r="T1045" s="306"/>
      <c r="U1045" s="10"/>
      <c r="V1045" s="10"/>
      <c r="W1045" s="10"/>
      <c r="X1045" s="10"/>
      <c r="Y1045" s="10"/>
      <c r="Z1045" s="10"/>
      <c r="AA1045" s="10"/>
      <c r="AB1045" s="10"/>
    </row>
    <row r="1046" spans="1:28" ht="24.75" customHeight="1">
      <c r="A1046" s="1253" t="str">
        <f>IF(E1046&gt;0,"Wypełnione","")</f>
        <v/>
      </c>
      <c r="B1046" s="57"/>
      <c r="C1046" s="2145">
        <f>'Og s3a'!C1757</f>
        <v>0</v>
      </c>
      <c r="D1046" s="2147">
        <f>'Og s3a'!E1757</f>
        <v>0</v>
      </c>
      <c r="E1046" s="2145">
        <f>'Og s3a'!F1757</f>
        <v>0</v>
      </c>
      <c r="F1046" s="435">
        <f>O1046</f>
        <v>0</v>
      </c>
      <c r="G1046" s="435">
        <f t="shared" si="15"/>
        <v>0</v>
      </c>
      <c r="H1046" s="236"/>
      <c r="I1046" s="236"/>
      <c r="J1046" s="236"/>
      <c r="K1046" s="236"/>
      <c r="L1046" s="10"/>
      <c r="M1046" s="10"/>
      <c r="N1046" s="396">
        <f>'Og s3a'!G1757</f>
        <v>0</v>
      </c>
      <c r="O1046" s="237">
        <f>'Og s3a'!H1757</f>
        <v>0</v>
      </c>
      <c r="P1046" s="398">
        <f>'Og s3a'!D1757</f>
        <v>0</v>
      </c>
      <c r="Q1046" s="10"/>
      <c r="R1046" s="306"/>
      <c r="S1046" s="306"/>
      <c r="T1046" s="306"/>
      <c r="U1046" s="10"/>
      <c r="V1046" s="10"/>
      <c r="W1046" s="10"/>
      <c r="X1046" s="10"/>
      <c r="Y1046" s="10"/>
      <c r="Z1046" s="10"/>
      <c r="AA1046" s="10"/>
      <c r="AB1046" s="10"/>
    </row>
    <row r="1047" spans="1:28" ht="14.25" customHeight="1">
      <c r="A1047" s="1253" t="str">
        <f>A1046</f>
        <v/>
      </c>
      <c r="B1047" s="57"/>
      <c r="C1047" s="2146"/>
      <c r="D1047" s="2148"/>
      <c r="E1047" s="2146"/>
      <c r="F1047" s="234"/>
      <c r="G1047" s="1666">
        <f>Import!Q1746</f>
        <v>0</v>
      </c>
      <c r="H1047" s="234"/>
      <c r="I1047" s="234"/>
      <c r="J1047" s="234"/>
      <c r="K1047" s="234"/>
      <c r="L1047" s="10"/>
      <c r="M1047" s="10"/>
      <c r="N1047" s="397"/>
      <c r="O1047" s="233"/>
      <c r="P1047" s="419"/>
      <c r="Q1047" s="10"/>
      <c r="R1047" s="306"/>
      <c r="S1047" s="306"/>
      <c r="T1047" s="306"/>
      <c r="U1047" s="10"/>
      <c r="V1047" s="10"/>
      <c r="W1047" s="10"/>
      <c r="X1047" s="10"/>
      <c r="Y1047" s="10"/>
      <c r="Z1047" s="10"/>
      <c r="AA1047" s="10"/>
      <c r="AB1047" s="10"/>
    </row>
    <row r="1048" spans="1:28" ht="24.75" customHeight="1">
      <c r="A1048" s="1253" t="str">
        <f>IF(E1048&gt;0,"Wypełnione","")</f>
        <v/>
      </c>
      <c r="B1048" s="57"/>
      <c r="C1048" s="2145">
        <f>'Og s3a'!C1759</f>
        <v>0</v>
      </c>
      <c r="D1048" s="2147">
        <f>'Og s3a'!E1759</f>
        <v>0</v>
      </c>
      <c r="E1048" s="2145">
        <f>'Og s3a'!F1759</f>
        <v>0</v>
      </c>
      <c r="F1048" s="435">
        <f>O1048</f>
        <v>0</v>
      </c>
      <c r="G1048" s="435">
        <f t="shared" si="15"/>
        <v>0</v>
      </c>
      <c r="H1048" s="236"/>
      <c r="I1048" s="236"/>
      <c r="J1048" s="236"/>
      <c r="K1048" s="236"/>
      <c r="L1048" s="10"/>
      <c r="M1048" s="10"/>
      <c r="N1048" s="396">
        <f>'Og s3a'!G1759</f>
        <v>0</v>
      </c>
      <c r="O1048" s="237">
        <f>'Og s3a'!H1759</f>
        <v>0</v>
      </c>
      <c r="P1048" s="398">
        <f>'Og s3a'!D1759</f>
        <v>0</v>
      </c>
      <c r="Q1048" s="10"/>
      <c r="R1048" s="306"/>
      <c r="S1048" s="306"/>
      <c r="T1048" s="306"/>
      <c r="U1048" s="10"/>
      <c r="V1048" s="10"/>
      <c r="W1048" s="10"/>
      <c r="X1048" s="10"/>
      <c r="Y1048" s="10"/>
      <c r="Z1048" s="10"/>
      <c r="AA1048" s="10"/>
      <c r="AB1048" s="10"/>
    </row>
    <row r="1049" spans="1:28" ht="14.25" customHeight="1">
      <c r="A1049" s="1253" t="str">
        <f>A1048</f>
        <v/>
      </c>
      <c r="B1049" s="57"/>
      <c r="C1049" s="2146"/>
      <c r="D1049" s="2148"/>
      <c r="E1049" s="2146"/>
      <c r="F1049" s="234"/>
      <c r="G1049" s="1666">
        <f>Import!Q1748</f>
        <v>0</v>
      </c>
      <c r="H1049" s="234"/>
      <c r="I1049" s="234"/>
      <c r="J1049" s="234"/>
      <c r="K1049" s="234"/>
      <c r="L1049" s="10"/>
      <c r="M1049" s="10"/>
      <c r="N1049" s="397"/>
      <c r="O1049" s="233"/>
      <c r="P1049" s="419"/>
      <c r="Q1049" s="10"/>
      <c r="R1049" s="306"/>
      <c r="S1049" s="306"/>
      <c r="T1049" s="306"/>
      <c r="U1049" s="10"/>
      <c r="V1049" s="10"/>
      <c r="W1049" s="10"/>
      <c r="X1049" s="10"/>
      <c r="Y1049" s="10"/>
      <c r="Z1049" s="10"/>
      <c r="AA1049" s="10"/>
      <c r="AB1049" s="10"/>
    </row>
    <row r="1050" spans="1:28" ht="24.75" customHeight="1">
      <c r="A1050" s="1253" t="str">
        <f>IF(E1050&gt;0,"Wypełnione","")</f>
        <v/>
      </c>
      <c r="B1050" s="57"/>
      <c r="C1050" s="2145">
        <f>'Og s3a'!C1761</f>
        <v>0</v>
      </c>
      <c r="D1050" s="2147">
        <f>'Og s3a'!E1761</f>
        <v>0</v>
      </c>
      <c r="E1050" s="2145">
        <f>'Og s3a'!F1761</f>
        <v>0</v>
      </c>
      <c r="F1050" s="435">
        <f>O1050</f>
        <v>0</v>
      </c>
      <c r="G1050" s="435">
        <f t="shared" si="15"/>
        <v>0</v>
      </c>
      <c r="H1050" s="236"/>
      <c r="I1050" s="236"/>
      <c r="J1050" s="236"/>
      <c r="K1050" s="236"/>
      <c r="L1050" s="10"/>
      <c r="M1050" s="10"/>
      <c r="N1050" s="396">
        <f>'Og s3a'!G1761</f>
        <v>0</v>
      </c>
      <c r="O1050" s="237">
        <f>'Og s3a'!H1761</f>
        <v>0</v>
      </c>
      <c r="P1050" s="398">
        <f>'Og s3a'!D1761</f>
        <v>0</v>
      </c>
      <c r="Q1050" s="10"/>
      <c r="R1050" s="306"/>
      <c r="S1050" s="306"/>
      <c r="T1050" s="306"/>
      <c r="U1050" s="10"/>
      <c r="V1050" s="10"/>
      <c r="W1050" s="10"/>
      <c r="X1050" s="10"/>
      <c r="Y1050" s="10"/>
      <c r="Z1050" s="10"/>
      <c r="AA1050" s="10"/>
      <c r="AB1050" s="10"/>
    </row>
    <row r="1051" spans="1:28" ht="14.25" customHeight="1">
      <c r="A1051" s="1253" t="str">
        <f>A1050</f>
        <v/>
      </c>
      <c r="B1051" s="57"/>
      <c r="C1051" s="2146"/>
      <c r="D1051" s="2148"/>
      <c r="E1051" s="2146"/>
      <c r="F1051" s="234"/>
      <c r="G1051" s="1666">
        <f>Import!Q1750</f>
        <v>0</v>
      </c>
      <c r="H1051" s="234"/>
      <c r="I1051" s="234"/>
      <c r="J1051" s="234"/>
      <c r="K1051" s="234"/>
      <c r="L1051" s="10"/>
      <c r="M1051" s="10"/>
      <c r="N1051" s="397"/>
      <c r="O1051" s="233"/>
      <c r="P1051" s="419"/>
      <c r="Q1051" s="10"/>
      <c r="R1051" s="306"/>
      <c r="S1051" s="306"/>
      <c r="T1051" s="306"/>
      <c r="U1051" s="10"/>
      <c r="V1051" s="10"/>
      <c r="W1051" s="10"/>
      <c r="X1051" s="10"/>
      <c r="Y1051" s="10"/>
      <c r="Z1051" s="10"/>
      <c r="AA1051" s="10"/>
      <c r="AB1051" s="10"/>
    </row>
    <row r="1052" spans="1:28" ht="24.75" customHeight="1">
      <c r="A1052" s="1253" t="str">
        <f>IF(E1052&gt;0,"Wypełnione","")</f>
        <v/>
      </c>
      <c r="B1052" s="57"/>
      <c r="C1052" s="2145">
        <f>'Og s3a'!C1763</f>
        <v>0</v>
      </c>
      <c r="D1052" s="2147">
        <f>'Og s3a'!E1763</f>
        <v>0</v>
      </c>
      <c r="E1052" s="2145">
        <f>'Og s3a'!F1763</f>
        <v>0</v>
      </c>
      <c r="F1052" s="435">
        <f>O1052</f>
        <v>0</v>
      </c>
      <c r="G1052" s="435">
        <f t="shared" si="15"/>
        <v>0</v>
      </c>
      <c r="H1052" s="236"/>
      <c r="I1052" s="236"/>
      <c r="J1052" s="236"/>
      <c r="K1052" s="236"/>
      <c r="L1052" s="10"/>
      <c r="M1052" s="10"/>
      <c r="N1052" s="396">
        <f>'Og s3a'!G1763</f>
        <v>0</v>
      </c>
      <c r="O1052" s="237">
        <f>'Og s3a'!H1763</f>
        <v>0</v>
      </c>
      <c r="P1052" s="398">
        <f>'Og s3a'!D1763</f>
        <v>0</v>
      </c>
      <c r="Q1052" s="10"/>
      <c r="R1052" s="306"/>
      <c r="S1052" s="306"/>
      <c r="T1052" s="306"/>
      <c r="U1052" s="10"/>
      <c r="V1052" s="10"/>
      <c r="W1052" s="10"/>
      <c r="X1052" s="10"/>
      <c r="Y1052" s="10"/>
      <c r="Z1052" s="10"/>
      <c r="AA1052" s="10"/>
      <c r="AB1052" s="10"/>
    </row>
    <row r="1053" spans="1:28" ht="14.25" customHeight="1">
      <c r="A1053" s="1253" t="str">
        <f>A1052</f>
        <v/>
      </c>
      <c r="B1053" s="57"/>
      <c r="C1053" s="2146"/>
      <c r="D1053" s="2148"/>
      <c r="E1053" s="2146"/>
      <c r="F1053" s="234"/>
      <c r="G1053" s="1666">
        <f>Import!Q1752</f>
        <v>0</v>
      </c>
      <c r="H1053" s="234"/>
      <c r="I1053" s="234"/>
      <c r="J1053" s="234"/>
      <c r="K1053" s="234"/>
      <c r="L1053" s="10"/>
      <c r="M1053" s="10"/>
      <c r="N1053" s="397"/>
      <c r="O1053" s="233"/>
      <c r="P1053" s="419"/>
      <c r="Q1053" s="10"/>
      <c r="R1053" s="306"/>
      <c r="S1053" s="306"/>
      <c r="T1053" s="306"/>
      <c r="U1053" s="10"/>
      <c r="V1053" s="10"/>
      <c r="W1053" s="10"/>
      <c r="X1053" s="10"/>
      <c r="Y1053" s="10"/>
      <c r="Z1053" s="10"/>
      <c r="AA1053" s="10"/>
      <c r="AB1053" s="10"/>
    </row>
    <row r="1054" spans="1:28" ht="24.75" customHeight="1">
      <c r="A1054" s="1253" t="str">
        <f>IF(E1054&gt;0,"Wypełnione","")</f>
        <v/>
      </c>
      <c r="B1054" s="57"/>
      <c r="C1054" s="2145">
        <f>'Og s3a'!C1765</f>
        <v>0</v>
      </c>
      <c r="D1054" s="2147">
        <f>'Og s3a'!E1765</f>
        <v>0</v>
      </c>
      <c r="E1054" s="2145">
        <f>'Og s3a'!F1765</f>
        <v>0</v>
      </c>
      <c r="F1054" s="435">
        <f>O1054</f>
        <v>0</v>
      </c>
      <c r="G1054" s="435">
        <f t="shared" si="15"/>
        <v>0</v>
      </c>
      <c r="H1054" s="236"/>
      <c r="I1054" s="236"/>
      <c r="J1054" s="236"/>
      <c r="K1054" s="236"/>
      <c r="L1054" s="10"/>
      <c r="M1054" s="10"/>
      <c r="N1054" s="396">
        <f>'Og s3a'!G1765</f>
        <v>0</v>
      </c>
      <c r="O1054" s="237">
        <f>'Og s3a'!H1765</f>
        <v>0</v>
      </c>
      <c r="P1054" s="398">
        <f>'Og s3a'!D1765</f>
        <v>0</v>
      </c>
      <c r="Q1054" s="10"/>
      <c r="R1054" s="306"/>
      <c r="S1054" s="306"/>
      <c r="T1054" s="306"/>
      <c r="U1054" s="10"/>
      <c r="V1054" s="10"/>
      <c r="W1054" s="10"/>
      <c r="X1054" s="10"/>
      <c r="Y1054" s="10"/>
      <c r="Z1054" s="10"/>
      <c r="AA1054" s="10"/>
      <c r="AB1054" s="10"/>
    </row>
    <row r="1055" spans="1:28" ht="14.25" customHeight="1">
      <c r="A1055" s="1253" t="str">
        <f>A1054</f>
        <v/>
      </c>
      <c r="B1055" s="57"/>
      <c r="C1055" s="2146"/>
      <c r="D1055" s="2148"/>
      <c r="E1055" s="2146"/>
      <c r="F1055" s="234"/>
      <c r="G1055" s="1666">
        <f>Import!Q1754</f>
        <v>0</v>
      </c>
      <c r="H1055" s="234"/>
      <c r="I1055" s="234"/>
      <c r="J1055" s="234"/>
      <c r="K1055" s="234"/>
      <c r="L1055" s="10"/>
      <c r="M1055" s="10"/>
      <c r="N1055" s="397"/>
      <c r="O1055" s="233"/>
      <c r="P1055" s="419"/>
      <c r="Q1055" s="10"/>
      <c r="R1055" s="306"/>
      <c r="S1055" s="306"/>
      <c r="T1055" s="306"/>
      <c r="U1055" s="10"/>
      <c r="V1055" s="10"/>
      <c r="W1055" s="10"/>
      <c r="X1055" s="10"/>
      <c r="Y1055" s="10"/>
      <c r="Z1055" s="10"/>
      <c r="AA1055" s="10"/>
      <c r="AB1055" s="10"/>
    </row>
    <row r="1056" spans="1:28" ht="24.75" customHeight="1">
      <c r="A1056" s="1253" t="str">
        <f>IF(E1056&gt;0,"Wypełnione","")</f>
        <v/>
      </c>
      <c r="B1056" s="57"/>
      <c r="C1056" s="2145">
        <f>'Og s3a'!C1767</f>
        <v>0</v>
      </c>
      <c r="D1056" s="2147">
        <f>'Og s3a'!E1767</f>
        <v>0</v>
      </c>
      <c r="E1056" s="2145">
        <f>'Og s3a'!F1767</f>
        <v>0</v>
      </c>
      <c r="F1056" s="435">
        <f>O1056</f>
        <v>0</v>
      </c>
      <c r="G1056" s="435">
        <f t="shared" si="15"/>
        <v>0</v>
      </c>
      <c r="H1056" s="236"/>
      <c r="I1056" s="236"/>
      <c r="J1056" s="236"/>
      <c r="K1056" s="236"/>
      <c r="L1056" s="10"/>
      <c r="M1056" s="10"/>
      <c r="N1056" s="396">
        <f>'Og s3a'!G1767</f>
        <v>0</v>
      </c>
      <c r="O1056" s="237">
        <f>'Og s3a'!H1767</f>
        <v>0</v>
      </c>
      <c r="P1056" s="398">
        <f>'Og s3a'!D1767</f>
        <v>0</v>
      </c>
      <c r="Q1056" s="10"/>
      <c r="R1056" s="306"/>
      <c r="S1056" s="306"/>
      <c r="T1056" s="306"/>
      <c r="U1056" s="10"/>
      <c r="V1056" s="10"/>
      <c r="W1056" s="10"/>
      <c r="X1056" s="10"/>
      <c r="Y1056" s="10"/>
      <c r="Z1056" s="10"/>
      <c r="AA1056" s="10"/>
      <c r="AB1056" s="10"/>
    </row>
    <row r="1057" spans="1:28" ht="14.25" customHeight="1">
      <c r="A1057" s="1253" t="str">
        <f>A1056</f>
        <v/>
      </c>
      <c r="B1057" s="57"/>
      <c r="C1057" s="2146"/>
      <c r="D1057" s="2148"/>
      <c r="E1057" s="2146"/>
      <c r="F1057" s="234"/>
      <c r="G1057" s="1666">
        <f>Import!Q1756</f>
        <v>0</v>
      </c>
      <c r="H1057" s="234"/>
      <c r="I1057" s="234"/>
      <c r="J1057" s="234"/>
      <c r="K1057" s="234"/>
      <c r="L1057" s="10"/>
      <c r="M1057" s="10"/>
      <c r="N1057" s="397"/>
      <c r="O1057" s="233"/>
      <c r="P1057" s="419"/>
      <c r="Q1057" s="10"/>
      <c r="R1057" s="306"/>
      <c r="S1057" s="306"/>
      <c r="T1057" s="306"/>
      <c r="U1057" s="10"/>
      <c r="V1057" s="10"/>
      <c r="W1057" s="10"/>
      <c r="X1057" s="10"/>
      <c r="Y1057" s="10"/>
      <c r="Z1057" s="10"/>
      <c r="AA1057" s="10"/>
      <c r="AB1057" s="10"/>
    </row>
    <row r="1058" spans="1:28" ht="24.75" customHeight="1">
      <c r="A1058" s="1253" t="str">
        <f>IF(E1058&gt;0,"Wypełnione","")</f>
        <v/>
      </c>
      <c r="B1058" s="57"/>
      <c r="C1058" s="2145">
        <f>'Og s3a'!C1769</f>
        <v>0</v>
      </c>
      <c r="D1058" s="2147">
        <f>'Og s3a'!E1769</f>
        <v>0</v>
      </c>
      <c r="E1058" s="2145">
        <f>'Og s3a'!F1769</f>
        <v>0</v>
      </c>
      <c r="F1058" s="435">
        <f>O1058</f>
        <v>0</v>
      </c>
      <c r="G1058" s="435">
        <f t="shared" si="15"/>
        <v>0</v>
      </c>
      <c r="H1058" s="236"/>
      <c r="I1058" s="236"/>
      <c r="J1058" s="236"/>
      <c r="K1058" s="236"/>
      <c r="L1058" s="10"/>
      <c r="M1058" s="10"/>
      <c r="N1058" s="396">
        <f>'Og s3a'!G1769</f>
        <v>0</v>
      </c>
      <c r="O1058" s="237">
        <f>'Og s3a'!H1769</f>
        <v>0</v>
      </c>
      <c r="P1058" s="398">
        <f>'Og s3a'!D1769</f>
        <v>0</v>
      </c>
      <c r="Q1058" s="10"/>
      <c r="R1058" s="306"/>
      <c r="S1058" s="306"/>
      <c r="T1058" s="306"/>
      <c r="U1058" s="10"/>
      <c r="V1058" s="10"/>
      <c r="W1058" s="10"/>
      <c r="X1058" s="10"/>
      <c r="Y1058" s="10"/>
      <c r="Z1058" s="10"/>
      <c r="AA1058" s="10"/>
      <c r="AB1058" s="10"/>
    </row>
    <row r="1059" spans="1:28" ht="14.25" customHeight="1">
      <c r="A1059" s="1253" t="str">
        <f>A1058</f>
        <v/>
      </c>
      <c r="B1059" s="57"/>
      <c r="C1059" s="2146"/>
      <c r="D1059" s="2148"/>
      <c r="E1059" s="2146"/>
      <c r="F1059" s="234"/>
      <c r="G1059" s="1666">
        <f>Import!Q1758</f>
        <v>0</v>
      </c>
      <c r="H1059" s="234"/>
      <c r="I1059" s="234"/>
      <c r="J1059" s="234"/>
      <c r="K1059" s="234"/>
      <c r="L1059" s="10"/>
      <c r="M1059" s="10"/>
      <c r="N1059" s="397"/>
      <c r="O1059" s="233"/>
      <c r="P1059" s="419"/>
      <c r="Q1059" s="10"/>
      <c r="R1059" s="306"/>
      <c r="S1059" s="306"/>
      <c r="T1059" s="306"/>
      <c r="U1059" s="10"/>
      <c r="V1059" s="10"/>
      <c r="W1059" s="10"/>
      <c r="X1059" s="10"/>
      <c r="Y1059" s="10"/>
      <c r="Z1059" s="10"/>
      <c r="AA1059" s="10"/>
      <c r="AB1059" s="10"/>
    </row>
    <row r="1060" spans="1:28" ht="24.75" customHeight="1">
      <c r="A1060" s="1253" t="str">
        <f>IF(E1060&gt;0,"Wypełnione","")</f>
        <v/>
      </c>
      <c r="B1060" s="57"/>
      <c r="C1060" s="2145">
        <f>'Og s3a'!C1771</f>
        <v>0</v>
      </c>
      <c r="D1060" s="2147">
        <f>'Og s3a'!E1771</f>
        <v>0</v>
      </c>
      <c r="E1060" s="2145">
        <f>'Og s3a'!F1771</f>
        <v>0</v>
      </c>
      <c r="F1060" s="435">
        <f>O1060</f>
        <v>0</v>
      </c>
      <c r="G1060" s="435">
        <f t="shared" si="15"/>
        <v>0</v>
      </c>
      <c r="H1060" s="236"/>
      <c r="I1060" s="236"/>
      <c r="J1060" s="236"/>
      <c r="K1060" s="236"/>
      <c r="L1060" s="10"/>
      <c r="M1060" s="10"/>
      <c r="N1060" s="396">
        <f>'Og s3a'!G1771</f>
        <v>0</v>
      </c>
      <c r="O1060" s="237">
        <f>'Og s3a'!H1771</f>
        <v>0</v>
      </c>
      <c r="P1060" s="398">
        <f>'Og s3a'!D1771</f>
        <v>0</v>
      </c>
      <c r="Q1060" s="10"/>
      <c r="R1060" s="306"/>
      <c r="S1060" s="306"/>
      <c r="T1060" s="306"/>
      <c r="U1060" s="10"/>
      <c r="V1060" s="10"/>
      <c r="W1060" s="10"/>
      <c r="X1060" s="10"/>
      <c r="Y1060" s="10"/>
      <c r="Z1060" s="10"/>
      <c r="AA1060" s="10"/>
      <c r="AB1060" s="10"/>
    </row>
    <row r="1061" spans="1:28" ht="14.25" customHeight="1">
      <c r="A1061" s="1253" t="str">
        <f>A1060</f>
        <v/>
      </c>
      <c r="B1061" s="57"/>
      <c r="C1061" s="2146"/>
      <c r="D1061" s="2148"/>
      <c r="E1061" s="2146"/>
      <c r="F1061" s="234"/>
      <c r="G1061" s="1666">
        <f>Import!Q1760</f>
        <v>0</v>
      </c>
      <c r="H1061" s="234"/>
      <c r="I1061" s="234"/>
      <c r="J1061" s="234"/>
      <c r="K1061" s="234"/>
      <c r="L1061" s="10"/>
      <c r="M1061" s="10"/>
      <c r="N1061" s="397"/>
      <c r="O1061" s="233"/>
      <c r="P1061" s="419"/>
      <c r="Q1061" s="10"/>
      <c r="R1061" s="306"/>
      <c r="S1061" s="306"/>
      <c r="T1061" s="306"/>
      <c r="U1061" s="10"/>
      <c r="V1061" s="10"/>
      <c r="W1061" s="10"/>
      <c r="X1061" s="10"/>
      <c r="Y1061" s="10"/>
      <c r="Z1061" s="10"/>
      <c r="AA1061" s="10"/>
      <c r="AB1061" s="10"/>
    </row>
    <row r="1062" spans="1:28" ht="24.75" customHeight="1">
      <c r="A1062" s="1253" t="str">
        <f>IF(E1062&gt;0,"Wypełnione","")</f>
        <v/>
      </c>
      <c r="B1062" s="57"/>
      <c r="C1062" s="2145">
        <f>'Og s3a'!C1773</f>
        <v>0</v>
      </c>
      <c r="D1062" s="2147">
        <f>'Og s3a'!E1773</f>
        <v>0</v>
      </c>
      <c r="E1062" s="2145">
        <f>'Og s3a'!F1773</f>
        <v>0</v>
      </c>
      <c r="F1062" s="435">
        <f>O1062</f>
        <v>0</v>
      </c>
      <c r="G1062" s="435">
        <f t="shared" si="15"/>
        <v>0</v>
      </c>
      <c r="H1062" s="236"/>
      <c r="I1062" s="236"/>
      <c r="J1062" s="236"/>
      <c r="K1062" s="236"/>
      <c r="L1062" s="10"/>
      <c r="M1062" s="10"/>
      <c r="N1062" s="396">
        <f>'Og s3a'!G1773</f>
        <v>0</v>
      </c>
      <c r="O1062" s="237">
        <f>'Og s3a'!H1773</f>
        <v>0</v>
      </c>
      <c r="P1062" s="398">
        <f>'Og s3a'!D1773</f>
        <v>0</v>
      </c>
      <c r="Q1062" s="10"/>
      <c r="R1062" s="306"/>
      <c r="S1062" s="306"/>
      <c r="T1062" s="306"/>
      <c r="U1062" s="10"/>
      <c r="V1062" s="10"/>
      <c r="W1062" s="10"/>
      <c r="X1062" s="10"/>
      <c r="Y1062" s="10"/>
      <c r="Z1062" s="10"/>
      <c r="AA1062" s="10"/>
      <c r="AB1062" s="10"/>
    </row>
    <row r="1063" spans="1:28" ht="14.25" customHeight="1">
      <c r="A1063" s="1253" t="str">
        <f>A1062</f>
        <v/>
      </c>
      <c r="B1063" s="57"/>
      <c r="C1063" s="2146"/>
      <c r="D1063" s="2148"/>
      <c r="E1063" s="2146"/>
      <c r="F1063" s="234"/>
      <c r="G1063" s="1666">
        <f>Import!Q1762</f>
        <v>0</v>
      </c>
      <c r="H1063" s="234"/>
      <c r="I1063" s="234"/>
      <c r="J1063" s="234"/>
      <c r="K1063" s="234"/>
      <c r="L1063" s="10"/>
      <c r="M1063" s="10"/>
      <c r="N1063" s="397"/>
      <c r="O1063" s="233"/>
      <c r="P1063" s="419"/>
      <c r="Q1063" s="10"/>
      <c r="R1063" s="306"/>
      <c r="S1063" s="306"/>
      <c r="T1063" s="306"/>
      <c r="U1063" s="10"/>
      <c r="V1063" s="10"/>
      <c r="W1063" s="10"/>
      <c r="X1063" s="10"/>
      <c r="Y1063" s="10"/>
      <c r="Z1063" s="10"/>
      <c r="AA1063" s="10"/>
      <c r="AB1063" s="10"/>
    </row>
    <row r="1064" spans="1:28" ht="24.75" customHeight="1">
      <c r="A1064" s="1253" t="str">
        <f>IF(E1064&gt;0,"Wypełnione","")</f>
        <v/>
      </c>
      <c r="B1064" s="57"/>
      <c r="C1064" s="2145">
        <f>'Og s3a'!C1775</f>
        <v>0</v>
      </c>
      <c r="D1064" s="2147">
        <f>'Og s3a'!E1775</f>
        <v>0</v>
      </c>
      <c r="E1064" s="2145">
        <f>'Og s3a'!F1775</f>
        <v>0</v>
      </c>
      <c r="F1064" s="435">
        <f>O1064</f>
        <v>0</v>
      </c>
      <c r="G1064" s="435">
        <f t="shared" ref="G1064:G1126" si="16">P1064</f>
        <v>0</v>
      </c>
      <c r="H1064" s="236"/>
      <c r="I1064" s="236"/>
      <c r="J1064" s="236"/>
      <c r="K1064" s="236"/>
      <c r="L1064" s="10"/>
      <c r="M1064" s="10"/>
      <c r="N1064" s="396">
        <f>'Og s3a'!G1775</f>
        <v>0</v>
      </c>
      <c r="O1064" s="237">
        <f>'Og s3a'!H1775</f>
        <v>0</v>
      </c>
      <c r="P1064" s="398">
        <f>'Og s3a'!D1775</f>
        <v>0</v>
      </c>
      <c r="Q1064" s="10"/>
      <c r="R1064" s="306"/>
      <c r="S1064" s="306"/>
      <c r="T1064" s="306"/>
      <c r="U1064" s="10"/>
      <c r="V1064" s="10"/>
      <c r="W1064" s="10"/>
      <c r="X1064" s="10"/>
      <c r="Y1064" s="10"/>
      <c r="Z1064" s="10"/>
      <c r="AA1064" s="10"/>
      <c r="AB1064" s="10"/>
    </row>
    <row r="1065" spans="1:28" ht="14.25" customHeight="1">
      <c r="A1065" s="1253" t="str">
        <f>A1064</f>
        <v/>
      </c>
      <c r="B1065" s="57"/>
      <c r="C1065" s="2146"/>
      <c r="D1065" s="2148"/>
      <c r="E1065" s="2146"/>
      <c r="F1065" s="234"/>
      <c r="G1065" s="1666">
        <f>Import!Q1764</f>
        <v>0</v>
      </c>
      <c r="H1065" s="234"/>
      <c r="I1065" s="234"/>
      <c r="J1065" s="234"/>
      <c r="K1065" s="234"/>
      <c r="L1065" s="10"/>
      <c r="M1065" s="10"/>
      <c r="N1065" s="397"/>
      <c r="O1065" s="233"/>
      <c r="P1065" s="419"/>
      <c r="Q1065" s="10"/>
      <c r="R1065" s="306"/>
      <c r="S1065" s="306"/>
      <c r="T1065" s="306"/>
      <c r="U1065" s="10"/>
      <c r="V1065" s="10"/>
      <c r="W1065" s="10"/>
      <c r="X1065" s="10"/>
      <c r="Y1065" s="10"/>
      <c r="Z1065" s="10"/>
      <c r="AA1065" s="10"/>
      <c r="AB1065" s="10"/>
    </row>
    <row r="1066" spans="1:28" ht="24.75" customHeight="1">
      <c r="A1066" s="1253" t="str">
        <f>IF(E1066&gt;0,"Wypełnione","")</f>
        <v/>
      </c>
      <c r="B1066" s="57"/>
      <c r="C1066" s="2145">
        <f>'Og s3a'!C1777</f>
        <v>0</v>
      </c>
      <c r="D1066" s="2147">
        <f>'Og s3a'!E1777</f>
        <v>0</v>
      </c>
      <c r="E1066" s="2145">
        <f>'Og s3a'!F1777</f>
        <v>0</v>
      </c>
      <c r="F1066" s="435">
        <f>O1066</f>
        <v>0</v>
      </c>
      <c r="G1066" s="435">
        <f t="shared" si="16"/>
        <v>0</v>
      </c>
      <c r="H1066" s="236"/>
      <c r="I1066" s="236"/>
      <c r="J1066" s="236"/>
      <c r="K1066" s="236"/>
      <c r="L1066" s="10"/>
      <c r="M1066" s="10"/>
      <c r="N1066" s="396">
        <f>'Og s3a'!G1777</f>
        <v>0</v>
      </c>
      <c r="O1066" s="237">
        <f>'Og s3a'!H1777</f>
        <v>0</v>
      </c>
      <c r="P1066" s="398">
        <f>'Og s3a'!D1777</f>
        <v>0</v>
      </c>
      <c r="Q1066" s="10"/>
      <c r="R1066" s="306"/>
      <c r="S1066" s="306"/>
      <c r="T1066" s="306"/>
      <c r="U1066" s="10"/>
      <c r="V1066" s="10"/>
      <c r="W1066" s="10"/>
      <c r="X1066" s="10"/>
      <c r="Y1066" s="10"/>
      <c r="Z1066" s="10"/>
      <c r="AA1066" s="10"/>
      <c r="AB1066" s="10"/>
    </row>
    <row r="1067" spans="1:28" ht="14.25" customHeight="1">
      <c r="A1067" s="1253" t="str">
        <f>A1066</f>
        <v/>
      </c>
      <c r="B1067" s="57"/>
      <c r="C1067" s="2146"/>
      <c r="D1067" s="2148"/>
      <c r="E1067" s="2146"/>
      <c r="F1067" s="234"/>
      <c r="G1067" s="1666">
        <f>Import!Q1766</f>
        <v>0</v>
      </c>
      <c r="H1067" s="234"/>
      <c r="I1067" s="234"/>
      <c r="J1067" s="234"/>
      <c r="K1067" s="234"/>
      <c r="L1067" s="10"/>
      <c r="M1067" s="10"/>
      <c r="N1067" s="397"/>
      <c r="O1067" s="233"/>
      <c r="P1067" s="419"/>
      <c r="Q1067" s="10"/>
      <c r="R1067" s="306"/>
      <c r="S1067" s="306"/>
      <c r="T1067" s="306"/>
      <c r="U1067" s="10"/>
      <c r="V1067" s="10"/>
      <c r="W1067" s="10"/>
      <c r="X1067" s="10"/>
      <c r="Y1067" s="10"/>
      <c r="Z1067" s="10"/>
      <c r="AA1067" s="10"/>
      <c r="AB1067" s="10"/>
    </row>
    <row r="1068" spans="1:28" ht="24.75" customHeight="1">
      <c r="A1068" s="1253" t="str">
        <f>IF(E1068&gt;0,"Wypełnione","")</f>
        <v/>
      </c>
      <c r="B1068" s="57"/>
      <c r="C1068" s="2145">
        <f>'Og s3a'!C1779</f>
        <v>0</v>
      </c>
      <c r="D1068" s="2147">
        <f>'Og s3a'!E1779</f>
        <v>0</v>
      </c>
      <c r="E1068" s="2145">
        <f>'Og s3a'!F1779</f>
        <v>0</v>
      </c>
      <c r="F1068" s="435">
        <f>O1068</f>
        <v>0</v>
      </c>
      <c r="G1068" s="435">
        <f t="shared" si="16"/>
        <v>0</v>
      </c>
      <c r="H1068" s="236"/>
      <c r="I1068" s="236"/>
      <c r="J1068" s="236"/>
      <c r="K1068" s="236"/>
      <c r="L1068" s="10"/>
      <c r="M1068" s="10"/>
      <c r="N1068" s="396">
        <f>'Og s3a'!G1779</f>
        <v>0</v>
      </c>
      <c r="O1068" s="237">
        <f>'Og s3a'!H1779</f>
        <v>0</v>
      </c>
      <c r="P1068" s="398">
        <f>'Og s3a'!D1779</f>
        <v>0</v>
      </c>
      <c r="Q1068" s="10"/>
      <c r="R1068" s="306"/>
      <c r="S1068" s="306"/>
      <c r="T1068" s="306"/>
      <c r="U1068" s="10"/>
      <c r="V1068" s="10"/>
      <c r="W1068" s="10"/>
      <c r="X1068" s="10"/>
      <c r="Y1068" s="10"/>
      <c r="Z1068" s="10"/>
      <c r="AA1068" s="10"/>
      <c r="AB1068" s="10"/>
    </row>
    <row r="1069" spans="1:28" ht="14.25" customHeight="1">
      <c r="A1069" s="1253" t="str">
        <f>A1068</f>
        <v/>
      </c>
      <c r="B1069" s="57"/>
      <c r="C1069" s="2146"/>
      <c r="D1069" s="2148"/>
      <c r="E1069" s="2146"/>
      <c r="F1069" s="234"/>
      <c r="G1069" s="1666">
        <f>Import!Q1768</f>
        <v>0</v>
      </c>
      <c r="H1069" s="234"/>
      <c r="I1069" s="234"/>
      <c r="J1069" s="234"/>
      <c r="K1069" s="234"/>
      <c r="L1069" s="10"/>
      <c r="M1069" s="10"/>
      <c r="N1069" s="397"/>
      <c r="O1069" s="233"/>
      <c r="P1069" s="419"/>
      <c r="Q1069" s="10"/>
      <c r="R1069" s="306"/>
      <c r="S1069" s="306"/>
      <c r="T1069" s="306"/>
      <c r="U1069" s="10"/>
      <c r="V1069" s="10"/>
      <c r="W1069" s="10"/>
      <c r="X1069" s="10"/>
      <c r="Y1069" s="10"/>
      <c r="Z1069" s="10"/>
      <c r="AA1069" s="10"/>
      <c r="AB1069" s="10"/>
    </row>
    <row r="1070" spans="1:28" ht="24.75" customHeight="1">
      <c r="A1070" s="1253" t="str">
        <f>IF(E1070&gt;0,"Wypełnione","")</f>
        <v/>
      </c>
      <c r="B1070" s="57"/>
      <c r="C1070" s="2145">
        <f>'Og s3a'!C1781</f>
        <v>0</v>
      </c>
      <c r="D1070" s="2147">
        <f>'Og s3a'!E1781</f>
        <v>0</v>
      </c>
      <c r="E1070" s="2145">
        <f>'Og s3a'!F1781</f>
        <v>0</v>
      </c>
      <c r="F1070" s="435">
        <f>O1070</f>
        <v>0</v>
      </c>
      <c r="G1070" s="435">
        <f t="shared" si="16"/>
        <v>0</v>
      </c>
      <c r="H1070" s="236"/>
      <c r="I1070" s="236"/>
      <c r="J1070" s="236"/>
      <c r="K1070" s="236"/>
      <c r="L1070" s="10"/>
      <c r="M1070" s="10"/>
      <c r="N1070" s="396">
        <f>'Og s3a'!G1781</f>
        <v>0</v>
      </c>
      <c r="O1070" s="237">
        <f>'Og s3a'!H1781</f>
        <v>0</v>
      </c>
      <c r="P1070" s="398">
        <f>'Og s3a'!D1781</f>
        <v>0</v>
      </c>
      <c r="Q1070" s="10"/>
      <c r="R1070" s="306"/>
      <c r="S1070" s="306"/>
      <c r="T1070" s="306"/>
      <c r="U1070" s="10"/>
      <c r="V1070" s="10"/>
      <c r="W1070" s="10"/>
      <c r="X1070" s="10"/>
      <c r="Y1070" s="10"/>
      <c r="Z1070" s="10"/>
      <c r="AA1070" s="10"/>
      <c r="AB1070" s="10"/>
    </row>
    <row r="1071" spans="1:28" ht="14.25" customHeight="1">
      <c r="A1071" s="1253" t="str">
        <f>A1070</f>
        <v/>
      </c>
      <c r="B1071" s="57"/>
      <c r="C1071" s="2146"/>
      <c r="D1071" s="2148"/>
      <c r="E1071" s="2146"/>
      <c r="F1071" s="234"/>
      <c r="G1071" s="1666">
        <f>Import!Q1770</f>
        <v>0</v>
      </c>
      <c r="H1071" s="234"/>
      <c r="I1071" s="234"/>
      <c r="J1071" s="234"/>
      <c r="K1071" s="234"/>
      <c r="L1071" s="10"/>
      <c r="M1071" s="10"/>
      <c r="N1071" s="397"/>
      <c r="O1071" s="233"/>
      <c r="P1071" s="419"/>
      <c r="Q1071" s="10"/>
      <c r="R1071" s="306"/>
      <c r="S1071" s="306"/>
      <c r="T1071" s="306"/>
      <c r="U1071" s="10"/>
      <c r="V1071" s="10"/>
      <c r="W1071" s="10"/>
      <c r="X1071" s="10"/>
      <c r="Y1071" s="10"/>
      <c r="Z1071" s="10"/>
      <c r="AA1071" s="10"/>
      <c r="AB1071" s="10"/>
    </row>
    <row r="1072" spans="1:28" ht="24.75" customHeight="1">
      <c r="A1072" s="1253" t="str">
        <f>IF(E1072&gt;0,"Wypełnione","")</f>
        <v/>
      </c>
      <c r="B1072" s="57"/>
      <c r="C1072" s="2145">
        <f>'Og s3a'!C1783</f>
        <v>0</v>
      </c>
      <c r="D1072" s="2147">
        <f>'Og s3a'!E1783</f>
        <v>0</v>
      </c>
      <c r="E1072" s="2145">
        <f>'Og s3a'!F1783</f>
        <v>0</v>
      </c>
      <c r="F1072" s="435">
        <f>O1072</f>
        <v>0</v>
      </c>
      <c r="G1072" s="435">
        <f t="shared" si="16"/>
        <v>0</v>
      </c>
      <c r="H1072" s="236"/>
      <c r="I1072" s="236"/>
      <c r="J1072" s="236"/>
      <c r="K1072" s="236"/>
      <c r="L1072" s="10"/>
      <c r="M1072" s="10"/>
      <c r="N1072" s="396">
        <f>'Og s3a'!G1783</f>
        <v>0</v>
      </c>
      <c r="O1072" s="237">
        <f>'Og s3a'!H1783</f>
        <v>0</v>
      </c>
      <c r="P1072" s="398">
        <f>'Og s3a'!D1783</f>
        <v>0</v>
      </c>
      <c r="Q1072" s="10"/>
      <c r="R1072" s="306"/>
      <c r="S1072" s="306"/>
      <c r="T1072" s="306"/>
      <c r="U1072" s="10"/>
      <c r="V1072" s="10"/>
      <c r="W1072" s="10"/>
      <c r="X1072" s="10"/>
      <c r="Y1072" s="10"/>
      <c r="Z1072" s="10"/>
      <c r="AA1072" s="10"/>
      <c r="AB1072" s="10"/>
    </row>
    <row r="1073" spans="1:28" ht="14.25" customHeight="1">
      <c r="A1073" s="1253" t="str">
        <f>A1072</f>
        <v/>
      </c>
      <c r="B1073" s="57"/>
      <c r="C1073" s="2146"/>
      <c r="D1073" s="2148"/>
      <c r="E1073" s="2146"/>
      <c r="F1073" s="234"/>
      <c r="G1073" s="1666">
        <f>Import!Q1772</f>
        <v>0</v>
      </c>
      <c r="H1073" s="234"/>
      <c r="I1073" s="234"/>
      <c r="J1073" s="234"/>
      <c r="K1073" s="234"/>
      <c r="L1073" s="10"/>
      <c r="M1073" s="10"/>
      <c r="N1073" s="397"/>
      <c r="O1073" s="233"/>
      <c r="P1073" s="419"/>
      <c r="Q1073" s="10"/>
      <c r="R1073" s="306"/>
      <c r="S1073" s="306"/>
      <c r="T1073" s="306"/>
      <c r="U1073" s="10"/>
      <c r="V1073" s="10"/>
      <c r="W1073" s="10"/>
      <c r="X1073" s="10"/>
      <c r="Y1073" s="10"/>
      <c r="Z1073" s="10"/>
      <c r="AA1073" s="10"/>
      <c r="AB1073" s="10"/>
    </row>
    <row r="1074" spans="1:28" ht="24.75" customHeight="1">
      <c r="A1074" s="1253" t="str">
        <f>IF(E1074&gt;0,"Wypełnione","")</f>
        <v/>
      </c>
      <c r="B1074" s="57"/>
      <c r="C1074" s="2145">
        <f>'Og s3a'!C1785</f>
        <v>0</v>
      </c>
      <c r="D1074" s="2147">
        <f>'Og s3a'!E1785</f>
        <v>0</v>
      </c>
      <c r="E1074" s="2145">
        <f>'Og s3a'!F1785</f>
        <v>0</v>
      </c>
      <c r="F1074" s="435">
        <f>O1074</f>
        <v>0</v>
      </c>
      <c r="G1074" s="435">
        <f t="shared" si="16"/>
        <v>0</v>
      </c>
      <c r="H1074" s="236"/>
      <c r="I1074" s="236"/>
      <c r="J1074" s="236"/>
      <c r="K1074" s="236"/>
      <c r="L1074" s="10"/>
      <c r="M1074" s="10"/>
      <c r="N1074" s="396">
        <f>'Og s3a'!G1785</f>
        <v>0</v>
      </c>
      <c r="O1074" s="237">
        <f>'Og s3a'!H1785</f>
        <v>0</v>
      </c>
      <c r="P1074" s="398">
        <f>'Og s3a'!D1785</f>
        <v>0</v>
      </c>
      <c r="Q1074" s="10"/>
      <c r="R1074" s="306"/>
      <c r="S1074" s="306"/>
      <c r="T1074" s="306"/>
      <c r="U1074" s="10"/>
      <c r="V1074" s="10"/>
      <c r="W1074" s="10"/>
      <c r="X1074" s="10"/>
      <c r="Y1074" s="10"/>
      <c r="Z1074" s="10"/>
      <c r="AA1074" s="10"/>
      <c r="AB1074" s="10"/>
    </row>
    <row r="1075" spans="1:28" ht="14.25" customHeight="1">
      <c r="A1075" s="1253" t="str">
        <f>A1074</f>
        <v/>
      </c>
      <c r="B1075" s="57"/>
      <c r="C1075" s="2146"/>
      <c r="D1075" s="2148"/>
      <c r="E1075" s="2146"/>
      <c r="F1075" s="234"/>
      <c r="G1075" s="1666">
        <f>Import!Q1774</f>
        <v>0</v>
      </c>
      <c r="H1075" s="234"/>
      <c r="I1075" s="234"/>
      <c r="J1075" s="234"/>
      <c r="K1075" s="234"/>
      <c r="L1075" s="10"/>
      <c r="M1075" s="10"/>
      <c r="N1075" s="397"/>
      <c r="O1075" s="233"/>
      <c r="P1075" s="419"/>
      <c r="Q1075" s="10"/>
      <c r="R1075" s="306"/>
      <c r="S1075" s="306"/>
      <c r="T1075" s="306"/>
      <c r="U1075" s="10"/>
      <c r="V1075" s="10"/>
      <c r="W1075" s="10"/>
      <c r="X1075" s="10"/>
      <c r="Y1075" s="10"/>
      <c r="Z1075" s="10"/>
      <c r="AA1075" s="10"/>
      <c r="AB1075" s="10"/>
    </row>
    <row r="1076" spans="1:28" ht="24.75" customHeight="1">
      <c r="A1076" s="1253" t="str">
        <f>IF(E1076&gt;0,"Wypełnione","")</f>
        <v/>
      </c>
      <c r="B1076" s="57"/>
      <c r="C1076" s="2145">
        <f>'Og s3a'!C1787</f>
        <v>0</v>
      </c>
      <c r="D1076" s="2147">
        <f>'Og s3a'!E1787</f>
        <v>0</v>
      </c>
      <c r="E1076" s="2145">
        <f>'Og s3a'!F1787</f>
        <v>0</v>
      </c>
      <c r="F1076" s="435">
        <f>O1076</f>
        <v>0</v>
      </c>
      <c r="G1076" s="435">
        <f t="shared" si="16"/>
        <v>0</v>
      </c>
      <c r="H1076" s="236"/>
      <c r="I1076" s="236"/>
      <c r="J1076" s="236"/>
      <c r="K1076" s="236"/>
      <c r="L1076" s="10"/>
      <c r="M1076" s="10"/>
      <c r="N1076" s="396">
        <f>'Og s3a'!G1787</f>
        <v>0</v>
      </c>
      <c r="O1076" s="237">
        <f>'Og s3a'!H1787</f>
        <v>0</v>
      </c>
      <c r="P1076" s="398">
        <f>'Og s3a'!D1787</f>
        <v>0</v>
      </c>
      <c r="Q1076" s="10"/>
      <c r="R1076" s="306"/>
      <c r="S1076" s="306"/>
      <c r="T1076" s="306"/>
      <c r="U1076" s="10"/>
      <c r="V1076" s="10"/>
      <c r="W1076" s="10"/>
      <c r="X1076" s="10"/>
      <c r="Y1076" s="10"/>
      <c r="Z1076" s="10"/>
      <c r="AA1076" s="10"/>
      <c r="AB1076" s="10"/>
    </row>
    <row r="1077" spans="1:28" ht="14.25" customHeight="1">
      <c r="A1077" s="1253" t="str">
        <f>A1076</f>
        <v/>
      </c>
      <c r="B1077" s="57"/>
      <c r="C1077" s="2146"/>
      <c r="D1077" s="2148"/>
      <c r="E1077" s="2146"/>
      <c r="F1077" s="234"/>
      <c r="G1077" s="1666">
        <f>Import!Q1776</f>
        <v>0</v>
      </c>
      <c r="H1077" s="234"/>
      <c r="I1077" s="234"/>
      <c r="J1077" s="234"/>
      <c r="K1077" s="234"/>
      <c r="L1077" s="10"/>
      <c r="M1077" s="10"/>
      <c r="N1077" s="397"/>
      <c r="O1077" s="233"/>
      <c r="P1077" s="419"/>
      <c r="Q1077" s="10"/>
      <c r="R1077" s="306"/>
      <c r="S1077" s="306"/>
      <c r="T1077" s="306"/>
      <c r="U1077" s="10"/>
      <c r="V1077" s="10"/>
      <c r="W1077" s="10"/>
      <c r="X1077" s="10"/>
      <c r="Y1077" s="10"/>
      <c r="Z1077" s="10"/>
      <c r="AA1077" s="10"/>
      <c r="AB1077" s="10"/>
    </row>
    <row r="1078" spans="1:28" ht="24.75" customHeight="1">
      <c r="A1078" s="1253" t="str">
        <f>IF(E1078&gt;0,"Wypełnione","")</f>
        <v/>
      </c>
      <c r="B1078" s="57"/>
      <c r="C1078" s="2145">
        <f>'Og s3a'!C1789</f>
        <v>0</v>
      </c>
      <c r="D1078" s="2147">
        <f>'Og s3a'!E1789</f>
        <v>0</v>
      </c>
      <c r="E1078" s="2145">
        <f>'Og s3a'!F1789</f>
        <v>0</v>
      </c>
      <c r="F1078" s="435">
        <f>O1078</f>
        <v>0</v>
      </c>
      <c r="G1078" s="435">
        <f t="shared" si="16"/>
        <v>0</v>
      </c>
      <c r="H1078" s="236"/>
      <c r="I1078" s="236"/>
      <c r="J1078" s="236"/>
      <c r="K1078" s="236"/>
      <c r="L1078" s="10"/>
      <c r="M1078" s="10"/>
      <c r="N1078" s="396">
        <f>'Og s3a'!G1789</f>
        <v>0</v>
      </c>
      <c r="O1078" s="237">
        <f>'Og s3a'!H1789</f>
        <v>0</v>
      </c>
      <c r="P1078" s="398">
        <f>'Og s3a'!D1789</f>
        <v>0</v>
      </c>
      <c r="Q1078" s="10"/>
      <c r="R1078" s="306"/>
      <c r="S1078" s="306"/>
      <c r="T1078" s="306"/>
      <c r="U1078" s="10"/>
      <c r="V1078" s="10"/>
      <c r="W1078" s="10"/>
      <c r="X1078" s="10"/>
      <c r="Y1078" s="10"/>
      <c r="Z1078" s="10"/>
      <c r="AA1078" s="10"/>
      <c r="AB1078" s="10"/>
    </row>
    <row r="1079" spans="1:28" ht="14.25" customHeight="1">
      <c r="A1079" s="1253" t="str">
        <f>A1078</f>
        <v/>
      </c>
      <c r="B1079" s="57"/>
      <c r="C1079" s="2146"/>
      <c r="D1079" s="2148"/>
      <c r="E1079" s="2146"/>
      <c r="F1079" s="234"/>
      <c r="G1079" s="1666">
        <f>Import!Q1778</f>
        <v>0</v>
      </c>
      <c r="H1079" s="234"/>
      <c r="I1079" s="234"/>
      <c r="J1079" s="234"/>
      <c r="K1079" s="234"/>
      <c r="L1079" s="10"/>
      <c r="M1079" s="10"/>
      <c r="N1079" s="397"/>
      <c r="O1079" s="233"/>
      <c r="P1079" s="419"/>
      <c r="Q1079" s="10"/>
      <c r="R1079" s="306"/>
      <c r="S1079" s="306"/>
      <c r="T1079" s="306"/>
      <c r="U1079" s="10"/>
      <c r="V1079" s="10"/>
      <c r="W1079" s="10"/>
      <c r="X1079" s="10"/>
      <c r="Y1079" s="10"/>
      <c r="Z1079" s="10"/>
      <c r="AA1079" s="10"/>
      <c r="AB1079" s="10"/>
    </row>
    <row r="1080" spans="1:28" ht="24.75" customHeight="1">
      <c r="A1080" s="1253" t="str">
        <f>IF(E1080&gt;0,"Wypełnione","")</f>
        <v/>
      </c>
      <c r="B1080" s="57"/>
      <c r="C1080" s="2145">
        <f>'Og s3a'!C1791</f>
        <v>0</v>
      </c>
      <c r="D1080" s="2147">
        <f>'Og s3a'!E1791</f>
        <v>0</v>
      </c>
      <c r="E1080" s="2145">
        <f>'Og s3a'!F1791</f>
        <v>0</v>
      </c>
      <c r="F1080" s="435">
        <f>O1080</f>
        <v>0</v>
      </c>
      <c r="G1080" s="435">
        <f t="shared" si="16"/>
        <v>0</v>
      </c>
      <c r="H1080" s="236"/>
      <c r="I1080" s="236"/>
      <c r="J1080" s="236"/>
      <c r="K1080" s="236"/>
      <c r="L1080" s="10"/>
      <c r="M1080" s="10"/>
      <c r="N1080" s="396">
        <f>'Og s3a'!G1791</f>
        <v>0</v>
      </c>
      <c r="O1080" s="237">
        <f>'Og s3a'!H1791</f>
        <v>0</v>
      </c>
      <c r="P1080" s="398">
        <f>'Og s3a'!D1791</f>
        <v>0</v>
      </c>
      <c r="Q1080" s="10"/>
      <c r="R1080" s="306"/>
      <c r="S1080" s="306"/>
      <c r="T1080" s="306"/>
      <c r="U1080" s="10"/>
      <c r="V1080" s="10"/>
      <c r="W1080" s="10"/>
      <c r="X1080" s="10"/>
      <c r="Y1080" s="10"/>
      <c r="Z1080" s="10"/>
      <c r="AA1080" s="10"/>
      <c r="AB1080" s="10"/>
    </row>
    <row r="1081" spans="1:28" ht="14.25" customHeight="1">
      <c r="A1081" s="1253" t="str">
        <f>A1080</f>
        <v/>
      </c>
      <c r="B1081" s="57"/>
      <c r="C1081" s="2146"/>
      <c r="D1081" s="2148"/>
      <c r="E1081" s="2146"/>
      <c r="F1081" s="234"/>
      <c r="G1081" s="1666">
        <f>Import!Q1780</f>
        <v>0</v>
      </c>
      <c r="H1081" s="234"/>
      <c r="I1081" s="234"/>
      <c r="J1081" s="234"/>
      <c r="K1081" s="234"/>
      <c r="L1081" s="10"/>
      <c r="M1081" s="10"/>
      <c r="N1081" s="397"/>
      <c r="O1081" s="233"/>
      <c r="P1081" s="419"/>
      <c r="Q1081" s="10"/>
      <c r="R1081" s="306"/>
      <c r="S1081" s="306"/>
      <c r="T1081" s="306"/>
      <c r="U1081" s="10"/>
      <c r="V1081" s="10"/>
      <c r="W1081" s="10"/>
      <c r="X1081" s="10"/>
      <c r="Y1081" s="10"/>
      <c r="Z1081" s="10"/>
      <c r="AA1081" s="10"/>
      <c r="AB1081" s="10"/>
    </row>
    <row r="1082" spans="1:28" ht="24.75" customHeight="1">
      <c r="A1082" s="1253" t="str">
        <f>IF(E1082&gt;0,"Wypełnione","")</f>
        <v/>
      </c>
      <c r="B1082" s="57"/>
      <c r="C1082" s="2145">
        <f>'Og s3a'!C1793</f>
        <v>0</v>
      </c>
      <c r="D1082" s="2147">
        <f>'Og s3a'!E1793</f>
        <v>0</v>
      </c>
      <c r="E1082" s="2145">
        <f>'Og s3a'!F1793</f>
        <v>0</v>
      </c>
      <c r="F1082" s="435">
        <f>O1082</f>
        <v>0</v>
      </c>
      <c r="G1082" s="435">
        <f t="shared" si="16"/>
        <v>0</v>
      </c>
      <c r="H1082" s="236"/>
      <c r="I1082" s="236"/>
      <c r="J1082" s="236"/>
      <c r="K1082" s="236"/>
      <c r="L1082" s="10"/>
      <c r="M1082" s="10"/>
      <c r="N1082" s="396">
        <f>'Og s3a'!G1793</f>
        <v>0</v>
      </c>
      <c r="O1082" s="237">
        <f>'Og s3a'!H1793</f>
        <v>0</v>
      </c>
      <c r="P1082" s="398">
        <f>'Og s3a'!D1793</f>
        <v>0</v>
      </c>
      <c r="Q1082" s="10"/>
      <c r="R1082" s="306"/>
      <c r="S1082" s="306"/>
      <c r="T1082" s="306"/>
      <c r="U1082" s="10"/>
      <c r="V1082" s="10"/>
      <c r="W1082" s="10"/>
      <c r="X1082" s="10"/>
      <c r="Y1082" s="10"/>
      <c r="Z1082" s="10"/>
      <c r="AA1082" s="10"/>
      <c r="AB1082" s="10"/>
    </row>
    <row r="1083" spans="1:28" ht="14.25" customHeight="1">
      <c r="A1083" s="1253" t="str">
        <f>A1082</f>
        <v/>
      </c>
      <c r="B1083" s="57"/>
      <c r="C1083" s="2146"/>
      <c r="D1083" s="2148"/>
      <c r="E1083" s="2146"/>
      <c r="F1083" s="234"/>
      <c r="G1083" s="1666">
        <f>Import!Q1782</f>
        <v>0</v>
      </c>
      <c r="H1083" s="234"/>
      <c r="I1083" s="234"/>
      <c r="J1083" s="234"/>
      <c r="K1083" s="234"/>
      <c r="L1083" s="10"/>
      <c r="M1083" s="10"/>
      <c r="N1083" s="397"/>
      <c r="O1083" s="233"/>
      <c r="P1083" s="419"/>
      <c r="Q1083" s="10"/>
      <c r="R1083" s="306"/>
      <c r="S1083" s="306"/>
      <c r="T1083" s="306"/>
      <c r="U1083" s="10"/>
      <c r="V1083" s="10"/>
      <c r="W1083" s="10"/>
      <c r="X1083" s="10"/>
      <c r="Y1083" s="10"/>
      <c r="Z1083" s="10"/>
      <c r="AA1083" s="10"/>
      <c r="AB1083" s="10"/>
    </row>
    <row r="1084" spans="1:28" ht="24.75" customHeight="1">
      <c r="A1084" s="1253" t="str">
        <f>IF(E1084&gt;0,"Wypełnione","")</f>
        <v/>
      </c>
      <c r="B1084" s="57"/>
      <c r="C1084" s="2145">
        <f>'Og s3a'!C1795</f>
        <v>0</v>
      </c>
      <c r="D1084" s="2147">
        <f>'Og s3a'!E1795</f>
        <v>0</v>
      </c>
      <c r="E1084" s="2145">
        <f>'Og s3a'!F1795</f>
        <v>0</v>
      </c>
      <c r="F1084" s="435">
        <f>O1084</f>
        <v>0</v>
      </c>
      <c r="G1084" s="435">
        <f t="shared" si="16"/>
        <v>0</v>
      </c>
      <c r="H1084" s="236"/>
      <c r="I1084" s="236"/>
      <c r="J1084" s="236"/>
      <c r="K1084" s="236"/>
      <c r="L1084" s="10"/>
      <c r="M1084" s="10"/>
      <c r="N1084" s="396">
        <f>'Og s3a'!G1795</f>
        <v>0</v>
      </c>
      <c r="O1084" s="237">
        <f>'Og s3a'!H1795</f>
        <v>0</v>
      </c>
      <c r="P1084" s="398">
        <f>'Og s3a'!D1795</f>
        <v>0</v>
      </c>
      <c r="Q1084" s="10"/>
      <c r="R1084" s="306"/>
      <c r="S1084" s="306"/>
      <c r="T1084" s="306"/>
      <c r="U1084" s="10"/>
      <c r="V1084" s="10"/>
      <c r="W1084" s="10"/>
      <c r="X1084" s="10"/>
      <c r="Y1084" s="10"/>
      <c r="Z1084" s="10"/>
      <c r="AA1084" s="10"/>
      <c r="AB1084" s="10"/>
    </row>
    <row r="1085" spans="1:28" ht="14.25" customHeight="1">
      <c r="A1085" s="1253" t="str">
        <f>A1084</f>
        <v/>
      </c>
      <c r="B1085" s="57"/>
      <c r="C1085" s="2146"/>
      <c r="D1085" s="2148"/>
      <c r="E1085" s="2146"/>
      <c r="F1085" s="234"/>
      <c r="G1085" s="1666">
        <f>Import!Q1784</f>
        <v>0</v>
      </c>
      <c r="H1085" s="234"/>
      <c r="I1085" s="234"/>
      <c r="J1085" s="234"/>
      <c r="K1085" s="234"/>
      <c r="L1085" s="10"/>
      <c r="M1085" s="10"/>
      <c r="N1085" s="397"/>
      <c r="O1085" s="233"/>
      <c r="P1085" s="419"/>
      <c r="Q1085" s="10"/>
      <c r="R1085" s="306"/>
      <c r="S1085" s="306"/>
      <c r="T1085" s="306"/>
      <c r="U1085" s="10"/>
      <c r="V1085" s="10"/>
      <c r="W1085" s="10"/>
      <c r="X1085" s="10"/>
      <c r="Y1085" s="10"/>
      <c r="Z1085" s="10"/>
      <c r="AA1085" s="10"/>
      <c r="AB1085" s="10"/>
    </row>
    <row r="1086" spans="1:28" ht="24.75" customHeight="1">
      <c r="A1086" s="1253" t="str">
        <f>IF(E1086&gt;0,"Wypełnione","")</f>
        <v/>
      </c>
      <c r="B1086" s="57"/>
      <c r="C1086" s="2145">
        <f>'Og s3a'!C1797</f>
        <v>0</v>
      </c>
      <c r="D1086" s="2147">
        <f>'Og s3a'!E1797</f>
        <v>0</v>
      </c>
      <c r="E1086" s="2145">
        <f>'Og s3a'!F1797</f>
        <v>0</v>
      </c>
      <c r="F1086" s="435">
        <f>O1086</f>
        <v>0</v>
      </c>
      <c r="G1086" s="435">
        <f t="shared" si="16"/>
        <v>0</v>
      </c>
      <c r="H1086" s="236"/>
      <c r="I1086" s="236"/>
      <c r="J1086" s="236"/>
      <c r="K1086" s="236"/>
      <c r="L1086" s="10"/>
      <c r="M1086" s="10"/>
      <c r="N1086" s="396">
        <f>'Og s3a'!G1797</f>
        <v>0</v>
      </c>
      <c r="O1086" s="237">
        <f>'Og s3a'!H1797</f>
        <v>0</v>
      </c>
      <c r="P1086" s="398">
        <f>'Og s3a'!D1797</f>
        <v>0</v>
      </c>
      <c r="Q1086" s="10"/>
      <c r="R1086" s="306"/>
      <c r="S1086" s="306"/>
      <c r="T1086" s="306"/>
      <c r="U1086" s="10"/>
      <c r="V1086" s="10"/>
      <c r="W1086" s="10"/>
      <c r="X1086" s="10"/>
      <c r="Y1086" s="10"/>
      <c r="Z1086" s="10"/>
      <c r="AA1086" s="10"/>
      <c r="AB1086" s="10"/>
    </row>
    <row r="1087" spans="1:28" ht="14.25" customHeight="1">
      <c r="A1087" s="1253" t="str">
        <f>A1086</f>
        <v/>
      </c>
      <c r="B1087" s="57"/>
      <c r="C1087" s="2146"/>
      <c r="D1087" s="2148"/>
      <c r="E1087" s="2146"/>
      <c r="F1087" s="234"/>
      <c r="G1087" s="1666">
        <f>Import!Q1786</f>
        <v>0</v>
      </c>
      <c r="H1087" s="234"/>
      <c r="I1087" s="234"/>
      <c r="J1087" s="234"/>
      <c r="K1087" s="234"/>
      <c r="L1087" s="10"/>
      <c r="M1087" s="10"/>
      <c r="N1087" s="397"/>
      <c r="O1087" s="233"/>
      <c r="P1087" s="419"/>
      <c r="Q1087" s="10"/>
      <c r="R1087" s="306"/>
      <c r="S1087" s="306"/>
      <c r="T1087" s="306"/>
      <c r="U1087" s="10"/>
      <c r="V1087" s="10"/>
      <c r="W1087" s="10"/>
      <c r="X1087" s="10"/>
      <c r="Y1087" s="10"/>
      <c r="Z1087" s="10"/>
      <c r="AA1087" s="10"/>
      <c r="AB1087" s="10"/>
    </row>
    <row r="1088" spans="1:28" ht="24.75" customHeight="1">
      <c r="A1088" s="1253" t="str">
        <f>IF(E1088&gt;0,"Wypełnione","")</f>
        <v/>
      </c>
      <c r="B1088" s="57"/>
      <c r="C1088" s="2145">
        <f>'Og s3a'!C1799</f>
        <v>0</v>
      </c>
      <c r="D1088" s="2147">
        <f>'Og s3a'!E1799</f>
        <v>0</v>
      </c>
      <c r="E1088" s="2145">
        <f>'Og s3a'!F1799</f>
        <v>0</v>
      </c>
      <c r="F1088" s="435">
        <f>O1088</f>
        <v>0</v>
      </c>
      <c r="G1088" s="435">
        <f t="shared" si="16"/>
        <v>0</v>
      </c>
      <c r="H1088" s="236"/>
      <c r="I1088" s="236"/>
      <c r="J1088" s="236"/>
      <c r="K1088" s="236"/>
      <c r="L1088" s="10"/>
      <c r="M1088" s="10"/>
      <c r="N1088" s="396">
        <f>'Og s3a'!G1799</f>
        <v>0</v>
      </c>
      <c r="O1088" s="237">
        <f>'Og s3a'!H1799</f>
        <v>0</v>
      </c>
      <c r="P1088" s="398">
        <f>'Og s3a'!D1799</f>
        <v>0</v>
      </c>
      <c r="Q1088" s="10"/>
      <c r="R1088" s="306"/>
      <c r="S1088" s="306"/>
      <c r="T1088" s="306"/>
      <c r="U1088" s="10"/>
      <c r="V1088" s="10"/>
      <c r="W1088" s="10"/>
      <c r="X1088" s="10"/>
      <c r="Y1088" s="10"/>
      <c r="Z1088" s="10"/>
      <c r="AA1088" s="10"/>
      <c r="AB1088" s="10"/>
    </row>
    <row r="1089" spans="1:28" ht="14.25" customHeight="1">
      <c r="A1089" s="1253" t="str">
        <f>A1088</f>
        <v/>
      </c>
      <c r="B1089" s="57"/>
      <c r="C1089" s="2146"/>
      <c r="D1089" s="2148"/>
      <c r="E1089" s="2146"/>
      <c r="F1089" s="234"/>
      <c r="G1089" s="1666">
        <f>Import!Q1788</f>
        <v>0</v>
      </c>
      <c r="H1089" s="234"/>
      <c r="I1089" s="234"/>
      <c r="J1089" s="234"/>
      <c r="K1089" s="234"/>
      <c r="L1089" s="10"/>
      <c r="M1089" s="10"/>
      <c r="N1089" s="397"/>
      <c r="O1089" s="233"/>
      <c r="P1089" s="419"/>
      <c r="Q1089" s="10"/>
      <c r="R1089" s="306"/>
      <c r="S1089" s="306"/>
      <c r="T1089" s="306"/>
      <c r="U1089" s="10"/>
      <c r="V1089" s="10"/>
      <c r="W1089" s="10"/>
      <c r="X1089" s="10"/>
      <c r="Y1089" s="10"/>
      <c r="Z1089" s="10"/>
      <c r="AA1089" s="10"/>
      <c r="AB1089" s="10"/>
    </row>
    <row r="1090" spans="1:28" ht="24.75" customHeight="1">
      <c r="A1090" s="1253" t="str">
        <f>IF(E1090&gt;0,"Wypełnione","")</f>
        <v/>
      </c>
      <c r="B1090" s="57"/>
      <c r="C1090" s="2145">
        <f>'Og s3a'!C1801</f>
        <v>0</v>
      </c>
      <c r="D1090" s="2147">
        <f>'Og s3a'!E1801</f>
        <v>0</v>
      </c>
      <c r="E1090" s="2145">
        <f>'Og s3a'!F1801</f>
        <v>0</v>
      </c>
      <c r="F1090" s="435">
        <f>O1090</f>
        <v>0</v>
      </c>
      <c r="G1090" s="435">
        <f t="shared" si="16"/>
        <v>0</v>
      </c>
      <c r="H1090" s="236"/>
      <c r="I1090" s="236"/>
      <c r="J1090" s="236"/>
      <c r="K1090" s="236"/>
      <c r="L1090" s="10"/>
      <c r="M1090" s="10"/>
      <c r="N1090" s="396">
        <f>'Og s3a'!G1801</f>
        <v>0</v>
      </c>
      <c r="O1090" s="237">
        <f>'Og s3a'!H1801</f>
        <v>0</v>
      </c>
      <c r="P1090" s="398">
        <f>'Og s3a'!D1801</f>
        <v>0</v>
      </c>
      <c r="Q1090" s="10"/>
      <c r="R1090" s="306"/>
      <c r="S1090" s="306"/>
      <c r="T1090" s="306"/>
      <c r="U1090" s="10"/>
      <c r="V1090" s="10"/>
      <c r="W1090" s="10"/>
      <c r="X1090" s="10"/>
      <c r="Y1090" s="10"/>
      <c r="Z1090" s="10"/>
      <c r="AA1090" s="10"/>
      <c r="AB1090" s="10"/>
    </row>
    <row r="1091" spans="1:28" ht="14.25" customHeight="1">
      <c r="A1091" s="1253" t="str">
        <f>A1090</f>
        <v/>
      </c>
      <c r="B1091" s="57"/>
      <c r="C1091" s="2146"/>
      <c r="D1091" s="2148"/>
      <c r="E1091" s="2146"/>
      <c r="F1091" s="234"/>
      <c r="G1091" s="1666">
        <f>Import!Q1790</f>
        <v>0</v>
      </c>
      <c r="H1091" s="234"/>
      <c r="I1091" s="234"/>
      <c r="J1091" s="234"/>
      <c r="K1091" s="234"/>
      <c r="L1091" s="10"/>
      <c r="M1091" s="10"/>
      <c r="N1091" s="397"/>
      <c r="O1091" s="233"/>
      <c r="P1091" s="419"/>
      <c r="Q1091" s="10"/>
      <c r="R1091" s="306"/>
      <c r="S1091" s="306"/>
      <c r="T1091" s="306"/>
      <c r="U1091" s="10"/>
      <c r="V1091" s="10"/>
      <c r="W1091" s="10"/>
      <c r="X1091" s="10"/>
      <c r="Y1091" s="10"/>
      <c r="Z1091" s="10"/>
      <c r="AA1091" s="10"/>
      <c r="AB1091" s="10"/>
    </row>
    <row r="1092" spans="1:28" ht="24.75" customHeight="1">
      <c r="A1092" s="1253" t="str">
        <f>IF(E1092&gt;0,"Wypełnione","")</f>
        <v/>
      </c>
      <c r="B1092" s="57"/>
      <c r="C1092" s="2145">
        <f>'Og s3a'!C1803</f>
        <v>0</v>
      </c>
      <c r="D1092" s="2147">
        <f>'Og s3a'!E1803</f>
        <v>0</v>
      </c>
      <c r="E1092" s="2145">
        <f>'Og s3a'!F1803</f>
        <v>0</v>
      </c>
      <c r="F1092" s="435">
        <f>O1092</f>
        <v>0</v>
      </c>
      <c r="G1092" s="435">
        <f t="shared" si="16"/>
        <v>0</v>
      </c>
      <c r="H1092" s="236"/>
      <c r="I1092" s="236"/>
      <c r="J1092" s="236"/>
      <c r="K1092" s="236"/>
      <c r="L1092" s="10"/>
      <c r="M1092" s="10"/>
      <c r="N1092" s="396">
        <f>'Og s3a'!G1803</f>
        <v>0</v>
      </c>
      <c r="O1092" s="237">
        <f>'Og s3a'!H1803</f>
        <v>0</v>
      </c>
      <c r="P1092" s="398">
        <f>'Og s3a'!D1803</f>
        <v>0</v>
      </c>
      <c r="Q1092" s="10"/>
      <c r="R1092" s="306"/>
      <c r="S1092" s="306"/>
      <c r="T1092" s="306"/>
      <c r="U1092" s="10"/>
      <c r="V1092" s="10"/>
      <c r="W1092" s="10"/>
      <c r="X1092" s="10"/>
      <c r="Y1092" s="10"/>
      <c r="Z1092" s="10"/>
      <c r="AA1092" s="10"/>
      <c r="AB1092" s="10"/>
    </row>
    <row r="1093" spans="1:28" ht="14.25" customHeight="1">
      <c r="A1093" s="1253" t="str">
        <f>A1092</f>
        <v/>
      </c>
      <c r="B1093" s="57"/>
      <c r="C1093" s="2146"/>
      <c r="D1093" s="2148"/>
      <c r="E1093" s="2146"/>
      <c r="F1093" s="234"/>
      <c r="G1093" s="1666">
        <f>Import!Q1792</f>
        <v>0</v>
      </c>
      <c r="H1093" s="234"/>
      <c r="I1093" s="234"/>
      <c r="J1093" s="234"/>
      <c r="K1093" s="234"/>
      <c r="L1093" s="10"/>
      <c r="M1093" s="10"/>
      <c r="N1093" s="397"/>
      <c r="O1093" s="233"/>
      <c r="P1093" s="419"/>
      <c r="Q1093" s="10"/>
      <c r="R1093" s="306"/>
      <c r="S1093" s="306"/>
      <c r="T1093" s="306"/>
      <c r="U1093" s="10"/>
      <c r="V1093" s="10"/>
      <c r="W1093" s="10"/>
      <c r="X1093" s="10"/>
      <c r="Y1093" s="10"/>
      <c r="Z1093" s="10"/>
      <c r="AA1093" s="10"/>
      <c r="AB1093" s="10"/>
    </row>
    <row r="1094" spans="1:28" ht="24.75" customHeight="1">
      <c r="A1094" s="1253" t="str">
        <f>IF(E1094&gt;0,"Wypełnione","")</f>
        <v/>
      </c>
      <c r="B1094" s="57"/>
      <c r="C1094" s="2145">
        <f>'Og s3a'!C1805</f>
        <v>0</v>
      </c>
      <c r="D1094" s="2147">
        <f>'Og s3a'!E1805</f>
        <v>0</v>
      </c>
      <c r="E1094" s="2145">
        <f>'Og s3a'!F1805</f>
        <v>0</v>
      </c>
      <c r="F1094" s="435">
        <f>O1094</f>
        <v>0</v>
      </c>
      <c r="G1094" s="435">
        <f t="shared" si="16"/>
        <v>0</v>
      </c>
      <c r="H1094" s="236"/>
      <c r="I1094" s="236"/>
      <c r="J1094" s="236"/>
      <c r="K1094" s="236"/>
      <c r="L1094" s="10"/>
      <c r="M1094" s="10"/>
      <c r="N1094" s="396">
        <f>'Og s3a'!G1805</f>
        <v>0</v>
      </c>
      <c r="O1094" s="237">
        <f>'Og s3a'!H1805</f>
        <v>0</v>
      </c>
      <c r="P1094" s="398">
        <f>'Og s3a'!D1805</f>
        <v>0</v>
      </c>
      <c r="Q1094" s="10"/>
      <c r="R1094" s="306"/>
      <c r="S1094" s="306"/>
      <c r="T1094" s="306"/>
      <c r="U1094" s="10"/>
      <c r="V1094" s="10"/>
      <c r="W1094" s="10"/>
      <c r="X1094" s="10"/>
      <c r="Y1094" s="10"/>
      <c r="Z1094" s="10"/>
      <c r="AA1094" s="10"/>
      <c r="AB1094" s="10"/>
    </row>
    <row r="1095" spans="1:28" ht="14.25" customHeight="1">
      <c r="A1095" s="1253" t="str">
        <f>A1094</f>
        <v/>
      </c>
      <c r="B1095" s="57"/>
      <c r="C1095" s="2146"/>
      <c r="D1095" s="2148"/>
      <c r="E1095" s="2146"/>
      <c r="F1095" s="234"/>
      <c r="G1095" s="1666">
        <f>Import!Q1794</f>
        <v>0</v>
      </c>
      <c r="H1095" s="234"/>
      <c r="I1095" s="234"/>
      <c r="J1095" s="234"/>
      <c r="K1095" s="234"/>
      <c r="L1095" s="10"/>
      <c r="M1095" s="10"/>
      <c r="N1095" s="397"/>
      <c r="O1095" s="233"/>
      <c r="P1095" s="419"/>
      <c r="Q1095" s="10"/>
      <c r="R1095" s="306"/>
      <c r="S1095" s="306"/>
      <c r="T1095" s="306"/>
      <c r="U1095" s="10"/>
      <c r="V1095" s="10"/>
      <c r="W1095" s="10"/>
      <c r="X1095" s="10"/>
      <c r="Y1095" s="10"/>
      <c r="Z1095" s="10"/>
      <c r="AA1095" s="10"/>
      <c r="AB1095" s="10"/>
    </row>
    <row r="1096" spans="1:28" ht="24.75" customHeight="1">
      <c r="A1096" s="1253" t="str">
        <f>IF(E1096&gt;0,"Wypełnione","")</f>
        <v/>
      </c>
      <c r="B1096" s="57"/>
      <c r="C1096" s="2145">
        <f>'Og s3a'!C1807</f>
        <v>0</v>
      </c>
      <c r="D1096" s="2147">
        <f>'Og s3a'!E1807</f>
        <v>0</v>
      </c>
      <c r="E1096" s="2145">
        <f>'Og s3a'!F1807</f>
        <v>0</v>
      </c>
      <c r="F1096" s="435">
        <f>O1096</f>
        <v>0</v>
      </c>
      <c r="G1096" s="435">
        <f t="shared" si="16"/>
        <v>0</v>
      </c>
      <c r="H1096" s="236"/>
      <c r="I1096" s="236"/>
      <c r="J1096" s="236"/>
      <c r="K1096" s="236"/>
      <c r="L1096" s="10"/>
      <c r="M1096" s="10"/>
      <c r="N1096" s="396">
        <f>'Og s3a'!G1807</f>
        <v>0</v>
      </c>
      <c r="O1096" s="237">
        <f>'Og s3a'!H1807</f>
        <v>0</v>
      </c>
      <c r="P1096" s="398">
        <f>'Og s3a'!D1807</f>
        <v>0</v>
      </c>
      <c r="Q1096" s="10"/>
      <c r="R1096" s="306"/>
      <c r="S1096" s="306"/>
      <c r="T1096" s="306"/>
      <c r="U1096" s="10"/>
      <c r="V1096" s="10"/>
      <c r="W1096" s="10"/>
      <c r="X1096" s="10"/>
      <c r="Y1096" s="10"/>
      <c r="Z1096" s="10"/>
      <c r="AA1096" s="10"/>
      <c r="AB1096" s="10"/>
    </row>
    <row r="1097" spans="1:28" ht="14.25" customHeight="1">
      <c r="A1097" s="1253" t="str">
        <f>A1096</f>
        <v/>
      </c>
      <c r="B1097" s="57"/>
      <c r="C1097" s="2146"/>
      <c r="D1097" s="2148"/>
      <c r="E1097" s="2146"/>
      <c r="F1097" s="234"/>
      <c r="G1097" s="1666">
        <f>Import!Q1796</f>
        <v>0</v>
      </c>
      <c r="H1097" s="234"/>
      <c r="I1097" s="234"/>
      <c r="J1097" s="234"/>
      <c r="K1097" s="234"/>
      <c r="L1097" s="10"/>
      <c r="M1097" s="10"/>
      <c r="N1097" s="397"/>
      <c r="O1097" s="233"/>
      <c r="P1097" s="419"/>
      <c r="Q1097" s="10"/>
      <c r="R1097" s="306"/>
      <c r="S1097" s="306"/>
      <c r="T1097" s="306"/>
      <c r="U1097" s="10"/>
      <c r="V1097" s="10"/>
      <c r="W1097" s="10"/>
      <c r="X1097" s="10"/>
      <c r="Y1097" s="10"/>
      <c r="Z1097" s="10"/>
      <c r="AA1097" s="10"/>
      <c r="AB1097" s="10"/>
    </row>
    <row r="1098" spans="1:28" ht="24.75" customHeight="1">
      <c r="A1098" s="1253" t="str">
        <f>IF(E1098&gt;0,"Wypełnione","")</f>
        <v/>
      </c>
      <c r="B1098" s="57"/>
      <c r="C1098" s="2145">
        <f>'Og s3a'!C1809</f>
        <v>0</v>
      </c>
      <c r="D1098" s="2147">
        <f>'Og s3a'!E1809</f>
        <v>0</v>
      </c>
      <c r="E1098" s="2145">
        <f>'Og s3a'!F1809</f>
        <v>0</v>
      </c>
      <c r="F1098" s="435">
        <f>O1098</f>
        <v>0</v>
      </c>
      <c r="G1098" s="435">
        <f t="shared" si="16"/>
        <v>0</v>
      </c>
      <c r="H1098" s="236"/>
      <c r="I1098" s="236"/>
      <c r="J1098" s="236"/>
      <c r="K1098" s="236"/>
      <c r="L1098" s="10"/>
      <c r="M1098" s="10"/>
      <c r="N1098" s="396">
        <f>'Og s3a'!G1809</f>
        <v>0</v>
      </c>
      <c r="O1098" s="237">
        <f>'Og s3a'!H1809</f>
        <v>0</v>
      </c>
      <c r="P1098" s="398">
        <f>'Og s3a'!D1809</f>
        <v>0</v>
      </c>
      <c r="Q1098" s="10"/>
      <c r="R1098" s="306"/>
      <c r="S1098" s="306"/>
      <c r="T1098" s="306"/>
      <c r="U1098" s="10"/>
      <c r="V1098" s="10"/>
      <c r="W1098" s="10"/>
      <c r="X1098" s="10"/>
      <c r="Y1098" s="10"/>
      <c r="Z1098" s="10"/>
      <c r="AA1098" s="10"/>
      <c r="AB1098" s="10"/>
    </row>
    <row r="1099" spans="1:28" ht="14.25" customHeight="1">
      <c r="A1099" s="1253" t="str">
        <f>A1098</f>
        <v/>
      </c>
      <c r="B1099" s="57"/>
      <c r="C1099" s="2146"/>
      <c r="D1099" s="2148"/>
      <c r="E1099" s="2146"/>
      <c r="F1099" s="234"/>
      <c r="G1099" s="1666">
        <f>Import!Q1798</f>
        <v>0</v>
      </c>
      <c r="H1099" s="234"/>
      <c r="I1099" s="234"/>
      <c r="J1099" s="234"/>
      <c r="K1099" s="234"/>
      <c r="L1099" s="10"/>
      <c r="M1099" s="10"/>
      <c r="N1099" s="397"/>
      <c r="O1099" s="233"/>
      <c r="P1099" s="419"/>
      <c r="Q1099" s="10"/>
      <c r="R1099" s="306"/>
      <c r="S1099" s="306"/>
      <c r="T1099" s="306"/>
      <c r="U1099" s="10"/>
      <c r="V1099" s="10"/>
      <c r="W1099" s="10"/>
      <c r="X1099" s="10"/>
      <c r="Y1099" s="10"/>
      <c r="Z1099" s="10"/>
      <c r="AA1099" s="10"/>
      <c r="AB1099" s="10"/>
    </row>
    <row r="1100" spans="1:28" ht="24.75" customHeight="1">
      <c r="A1100" s="1253" t="str">
        <f>IF(E1100&gt;0,"Wypełnione","")</f>
        <v/>
      </c>
      <c r="B1100" s="57"/>
      <c r="C1100" s="2145">
        <f>'Og s3a'!C1811</f>
        <v>0</v>
      </c>
      <c r="D1100" s="2147">
        <f>'Og s3a'!E1811</f>
        <v>0</v>
      </c>
      <c r="E1100" s="2145">
        <f>'Og s3a'!F1811</f>
        <v>0</v>
      </c>
      <c r="F1100" s="435">
        <f>O1100</f>
        <v>0</v>
      </c>
      <c r="G1100" s="435">
        <f t="shared" si="16"/>
        <v>0</v>
      </c>
      <c r="H1100" s="236"/>
      <c r="I1100" s="236"/>
      <c r="J1100" s="236"/>
      <c r="K1100" s="236"/>
      <c r="L1100" s="10"/>
      <c r="M1100" s="10"/>
      <c r="N1100" s="396">
        <f>'Og s3a'!G1811</f>
        <v>0</v>
      </c>
      <c r="O1100" s="237">
        <f>'Og s3a'!H1811</f>
        <v>0</v>
      </c>
      <c r="P1100" s="398">
        <f>'Og s3a'!D1811</f>
        <v>0</v>
      </c>
      <c r="Q1100" s="10"/>
      <c r="R1100" s="306"/>
      <c r="S1100" s="306"/>
      <c r="T1100" s="306"/>
      <c r="U1100" s="10"/>
      <c r="V1100" s="10"/>
      <c r="W1100" s="10"/>
      <c r="X1100" s="10"/>
      <c r="Y1100" s="10"/>
      <c r="Z1100" s="10"/>
      <c r="AA1100" s="10"/>
      <c r="AB1100" s="10"/>
    </row>
    <row r="1101" spans="1:28" ht="14.25" customHeight="1">
      <c r="A1101" s="1253" t="str">
        <f>A1100</f>
        <v/>
      </c>
      <c r="B1101" s="57"/>
      <c r="C1101" s="2146"/>
      <c r="D1101" s="2148"/>
      <c r="E1101" s="2146"/>
      <c r="F1101" s="234"/>
      <c r="G1101" s="1666">
        <f>Import!Q1800</f>
        <v>0</v>
      </c>
      <c r="H1101" s="234"/>
      <c r="I1101" s="234"/>
      <c r="J1101" s="234"/>
      <c r="K1101" s="234"/>
      <c r="L1101" s="10"/>
      <c r="M1101" s="10"/>
      <c r="N1101" s="397"/>
      <c r="O1101" s="233"/>
      <c r="P1101" s="419"/>
      <c r="Q1101" s="10"/>
      <c r="R1101" s="306"/>
      <c r="S1101" s="306"/>
      <c r="T1101" s="306"/>
      <c r="U1101" s="10"/>
      <c r="V1101" s="10"/>
      <c r="W1101" s="10"/>
      <c r="X1101" s="10"/>
      <c r="Y1101" s="10"/>
      <c r="Z1101" s="10"/>
      <c r="AA1101" s="10"/>
      <c r="AB1101" s="10"/>
    </row>
    <row r="1102" spans="1:28" ht="24.75" customHeight="1">
      <c r="A1102" s="1253" t="str">
        <f>IF(E1102&gt;0,"Wypełnione","")</f>
        <v/>
      </c>
      <c r="B1102" s="57"/>
      <c r="C1102" s="2145">
        <f>'Og s3a'!C1813</f>
        <v>0</v>
      </c>
      <c r="D1102" s="2147">
        <f>'Og s3a'!E1813</f>
        <v>0</v>
      </c>
      <c r="E1102" s="2145">
        <f>'Og s3a'!F1813</f>
        <v>0</v>
      </c>
      <c r="F1102" s="435">
        <f>O1102</f>
        <v>0</v>
      </c>
      <c r="G1102" s="435">
        <f t="shared" si="16"/>
        <v>0</v>
      </c>
      <c r="H1102" s="236"/>
      <c r="I1102" s="236"/>
      <c r="J1102" s="236"/>
      <c r="K1102" s="236"/>
      <c r="L1102" s="10"/>
      <c r="M1102" s="10"/>
      <c r="N1102" s="396">
        <f>'Og s3a'!G1813</f>
        <v>0</v>
      </c>
      <c r="O1102" s="237">
        <f>'Og s3a'!H1813</f>
        <v>0</v>
      </c>
      <c r="P1102" s="398">
        <f>'Og s3a'!D1813</f>
        <v>0</v>
      </c>
      <c r="Q1102" s="10"/>
      <c r="R1102" s="306"/>
      <c r="S1102" s="306"/>
      <c r="T1102" s="306"/>
      <c r="U1102" s="10"/>
      <c r="V1102" s="10"/>
      <c r="W1102" s="10"/>
      <c r="X1102" s="10"/>
      <c r="Y1102" s="10"/>
      <c r="Z1102" s="10"/>
      <c r="AA1102" s="10"/>
      <c r="AB1102" s="10"/>
    </row>
    <row r="1103" spans="1:28" ht="14.25" customHeight="1">
      <c r="A1103" s="1253" t="str">
        <f>A1102</f>
        <v/>
      </c>
      <c r="B1103" s="57"/>
      <c r="C1103" s="2146"/>
      <c r="D1103" s="2148"/>
      <c r="E1103" s="2146"/>
      <c r="F1103" s="234"/>
      <c r="G1103" s="1666">
        <f>Import!Q1802</f>
        <v>0</v>
      </c>
      <c r="H1103" s="234"/>
      <c r="I1103" s="234"/>
      <c r="J1103" s="234"/>
      <c r="K1103" s="234"/>
      <c r="L1103" s="10"/>
      <c r="M1103" s="10"/>
      <c r="N1103" s="397"/>
      <c r="O1103" s="233"/>
      <c r="P1103" s="419"/>
      <c r="Q1103" s="10"/>
      <c r="R1103" s="306"/>
      <c r="S1103" s="306"/>
      <c r="T1103" s="306"/>
      <c r="U1103" s="10"/>
      <c r="V1103" s="10"/>
      <c r="W1103" s="10"/>
      <c r="X1103" s="10"/>
      <c r="Y1103" s="10"/>
      <c r="Z1103" s="10"/>
      <c r="AA1103" s="10"/>
      <c r="AB1103" s="10"/>
    </row>
    <row r="1104" spans="1:28" ht="24.75" customHeight="1">
      <c r="A1104" s="1253" t="str">
        <f>IF(E1104&gt;0,"Wypełnione","")</f>
        <v/>
      </c>
      <c r="B1104" s="57"/>
      <c r="C1104" s="2145">
        <f>'Og s3a'!C1815</f>
        <v>0</v>
      </c>
      <c r="D1104" s="2147">
        <f>'Og s3a'!E1815</f>
        <v>0</v>
      </c>
      <c r="E1104" s="2145">
        <f>'Og s3a'!F1815</f>
        <v>0</v>
      </c>
      <c r="F1104" s="435">
        <f>O1104</f>
        <v>0</v>
      </c>
      <c r="G1104" s="435">
        <f t="shared" si="16"/>
        <v>0</v>
      </c>
      <c r="H1104" s="236"/>
      <c r="I1104" s="236"/>
      <c r="J1104" s="236"/>
      <c r="K1104" s="236"/>
      <c r="L1104" s="10"/>
      <c r="M1104" s="10"/>
      <c r="N1104" s="396">
        <f>'Og s3a'!G1815</f>
        <v>0</v>
      </c>
      <c r="O1104" s="237">
        <f>'Og s3a'!H1815</f>
        <v>0</v>
      </c>
      <c r="P1104" s="398">
        <f>'Og s3a'!D1815</f>
        <v>0</v>
      </c>
      <c r="Q1104" s="10"/>
      <c r="R1104" s="306"/>
      <c r="S1104" s="306"/>
      <c r="T1104" s="306"/>
      <c r="U1104" s="10"/>
      <c r="V1104" s="10"/>
      <c r="W1104" s="10"/>
      <c r="X1104" s="10"/>
      <c r="Y1104" s="10"/>
      <c r="Z1104" s="10"/>
      <c r="AA1104" s="10"/>
      <c r="AB1104" s="10"/>
    </row>
    <row r="1105" spans="1:28" ht="14.25" customHeight="1">
      <c r="A1105" s="1253" t="str">
        <f>A1104</f>
        <v/>
      </c>
      <c r="B1105" s="57"/>
      <c r="C1105" s="2146"/>
      <c r="D1105" s="2148"/>
      <c r="E1105" s="2146"/>
      <c r="F1105" s="234"/>
      <c r="G1105" s="1666">
        <f>Import!Q1804</f>
        <v>0</v>
      </c>
      <c r="H1105" s="234"/>
      <c r="I1105" s="234"/>
      <c r="J1105" s="234"/>
      <c r="K1105" s="234"/>
      <c r="L1105" s="10"/>
      <c r="M1105" s="10"/>
      <c r="N1105" s="397"/>
      <c r="O1105" s="233"/>
      <c r="P1105" s="419"/>
      <c r="Q1105" s="10"/>
      <c r="R1105" s="306"/>
      <c r="S1105" s="306"/>
      <c r="T1105" s="306"/>
      <c r="U1105" s="10"/>
      <c r="V1105" s="10"/>
      <c r="W1105" s="10"/>
      <c r="X1105" s="10"/>
      <c r="Y1105" s="10"/>
      <c r="Z1105" s="10"/>
      <c r="AA1105" s="10"/>
      <c r="AB1105" s="10"/>
    </row>
    <row r="1106" spans="1:28" ht="24.75" customHeight="1">
      <c r="A1106" s="1253" t="str">
        <f>IF(E1106&gt;0,"Wypełnione","")</f>
        <v/>
      </c>
      <c r="B1106" s="57"/>
      <c r="C1106" s="2145">
        <f>'Og s3a'!C1817</f>
        <v>0</v>
      </c>
      <c r="D1106" s="2147">
        <f>'Og s3a'!E1817</f>
        <v>0</v>
      </c>
      <c r="E1106" s="2145">
        <f>'Og s3a'!F1817</f>
        <v>0</v>
      </c>
      <c r="F1106" s="435">
        <f>O1106</f>
        <v>0</v>
      </c>
      <c r="G1106" s="435">
        <f t="shared" si="16"/>
        <v>0</v>
      </c>
      <c r="H1106" s="236"/>
      <c r="I1106" s="236"/>
      <c r="J1106" s="236"/>
      <c r="K1106" s="236"/>
      <c r="L1106" s="10"/>
      <c r="M1106" s="10"/>
      <c r="N1106" s="396">
        <f>'Og s3a'!G1817</f>
        <v>0</v>
      </c>
      <c r="O1106" s="237">
        <f>'Og s3a'!H1817</f>
        <v>0</v>
      </c>
      <c r="P1106" s="398">
        <f>'Og s3a'!D1817</f>
        <v>0</v>
      </c>
      <c r="Q1106" s="10"/>
      <c r="R1106" s="306"/>
      <c r="S1106" s="306"/>
      <c r="T1106" s="306"/>
      <c r="U1106" s="10"/>
      <c r="V1106" s="10"/>
      <c r="W1106" s="10"/>
      <c r="X1106" s="10"/>
      <c r="Y1106" s="10"/>
      <c r="Z1106" s="10"/>
      <c r="AA1106" s="10"/>
      <c r="AB1106" s="10"/>
    </row>
    <row r="1107" spans="1:28" ht="14.25" customHeight="1">
      <c r="A1107" s="1253" t="str">
        <f>A1106</f>
        <v/>
      </c>
      <c r="B1107" s="57"/>
      <c r="C1107" s="2146"/>
      <c r="D1107" s="2148"/>
      <c r="E1107" s="2146"/>
      <c r="F1107" s="234"/>
      <c r="G1107" s="1666">
        <f>Import!Q1806</f>
        <v>0</v>
      </c>
      <c r="H1107" s="234"/>
      <c r="I1107" s="234"/>
      <c r="J1107" s="234"/>
      <c r="K1107" s="234"/>
      <c r="L1107" s="10"/>
      <c r="M1107" s="10"/>
      <c r="N1107" s="397"/>
      <c r="O1107" s="233"/>
      <c r="P1107" s="419"/>
      <c r="Q1107" s="10"/>
      <c r="R1107" s="306"/>
      <c r="S1107" s="306"/>
      <c r="T1107" s="306"/>
      <c r="U1107" s="10"/>
      <c r="V1107" s="10"/>
      <c r="W1107" s="10"/>
      <c r="X1107" s="10"/>
      <c r="Y1107" s="10"/>
      <c r="Z1107" s="10"/>
      <c r="AA1107" s="10"/>
      <c r="AB1107" s="10"/>
    </row>
    <row r="1108" spans="1:28" ht="24.75" customHeight="1">
      <c r="A1108" s="1253" t="str">
        <f>IF(E1108&gt;0,"Wypełnione","")</f>
        <v/>
      </c>
      <c r="B1108" s="57"/>
      <c r="C1108" s="2145">
        <f>'Og s3a'!C1819</f>
        <v>0</v>
      </c>
      <c r="D1108" s="2147">
        <f>'Og s3a'!E1819</f>
        <v>0</v>
      </c>
      <c r="E1108" s="2145">
        <f>'Og s3a'!F1819</f>
        <v>0</v>
      </c>
      <c r="F1108" s="435">
        <f>O1108</f>
        <v>0</v>
      </c>
      <c r="G1108" s="435">
        <f t="shared" si="16"/>
        <v>0</v>
      </c>
      <c r="H1108" s="236"/>
      <c r="I1108" s="236"/>
      <c r="J1108" s="236"/>
      <c r="K1108" s="236"/>
      <c r="L1108" s="10"/>
      <c r="M1108" s="10"/>
      <c r="N1108" s="396">
        <f>'Og s3a'!G1819</f>
        <v>0</v>
      </c>
      <c r="O1108" s="237">
        <f>'Og s3a'!H1819</f>
        <v>0</v>
      </c>
      <c r="P1108" s="398">
        <f>'Og s3a'!D1819</f>
        <v>0</v>
      </c>
      <c r="Q1108" s="10"/>
      <c r="R1108" s="306"/>
      <c r="S1108" s="306"/>
      <c r="T1108" s="306"/>
      <c r="U1108" s="10"/>
      <c r="V1108" s="10"/>
      <c r="W1108" s="10"/>
      <c r="X1108" s="10"/>
      <c r="Y1108" s="10"/>
      <c r="Z1108" s="10"/>
      <c r="AA1108" s="10"/>
      <c r="AB1108" s="10"/>
    </row>
    <row r="1109" spans="1:28" ht="14.25" customHeight="1">
      <c r="A1109" s="1253" t="str">
        <f>A1108</f>
        <v/>
      </c>
      <c r="B1109" s="57"/>
      <c r="C1109" s="2146"/>
      <c r="D1109" s="2148"/>
      <c r="E1109" s="2146"/>
      <c r="F1109" s="234"/>
      <c r="G1109" s="1666">
        <f>Import!Q1808</f>
        <v>0</v>
      </c>
      <c r="H1109" s="234"/>
      <c r="I1109" s="234"/>
      <c r="J1109" s="234"/>
      <c r="K1109" s="234"/>
      <c r="L1109" s="10"/>
      <c r="M1109" s="10"/>
      <c r="N1109" s="397"/>
      <c r="O1109" s="233"/>
      <c r="P1109" s="419"/>
      <c r="Q1109" s="10"/>
      <c r="R1109" s="306"/>
      <c r="S1109" s="306"/>
      <c r="T1109" s="306"/>
      <c r="U1109" s="10"/>
      <c r="V1109" s="10"/>
      <c r="W1109" s="10"/>
      <c r="X1109" s="10"/>
      <c r="Y1109" s="10"/>
      <c r="Z1109" s="10"/>
      <c r="AA1109" s="10"/>
      <c r="AB1109" s="10"/>
    </row>
    <row r="1110" spans="1:28" ht="24.75" customHeight="1">
      <c r="A1110" s="1253" t="str">
        <f>IF(E1110&gt;0,"Wypełnione","")</f>
        <v/>
      </c>
      <c r="B1110" s="57"/>
      <c r="C1110" s="2145">
        <f>'Og s3a'!C1821</f>
        <v>0</v>
      </c>
      <c r="D1110" s="2147">
        <f>'Og s3a'!E1821</f>
        <v>0</v>
      </c>
      <c r="E1110" s="2145">
        <f>'Og s3a'!F1821</f>
        <v>0</v>
      </c>
      <c r="F1110" s="435">
        <f>O1110</f>
        <v>0</v>
      </c>
      <c r="G1110" s="435">
        <f t="shared" si="16"/>
        <v>0</v>
      </c>
      <c r="H1110" s="236"/>
      <c r="I1110" s="236"/>
      <c r="J1110" s="236"/>
      <c r="K1110" s="236"/>
      <c r="L1110" s="10"/>
      <c r="M1110" s="10"/>
      <c r="N1110" s="396">
        <f>'Og s3a'!G1821</f>
        <v>0</v>
      </c>
      <c r="O1110" s="237">
        <f>'Og s3a'!H1821</f>
        <v>0</v>
      </c>
      <c r="P1110" s="398">
        <f>'Og s3a'!D1821</f>
        <v>0</v>
      </c>
      <c r="Q1110" s="10"/>
      <c r="R1110" s="306"/>
      <c r="S1110" s="306"/>
      <c r="T1110" s="306"/>
      <c r="U1110" s="10"/>
      <c r="V1110" s="10"/>
      <c r="W1110" s="10"/>
      <c r="X1110" s="10"/>
      <c r="Y1110" s="10"/>
      <c r="Z1110" s="10"/>
      <c r="AA1110" s="10"/>
      <c r="AB1110" s="10"/>
    </row>
    <row r="1111" spans="1:28" ht="14.25" customHeight="1">
      <c r="A1111" s="1253" t="str">
        <f>A1110</f>
        <v/>
      </c>
      <c r="B1111" s="57"/>
      <c r="C1111" s="2146"/>
      <c r="D1111" s="2148"/>
      <c r="E1111" s="2146"/>
      <c r="F1111" s="234"/>
      <c r="G1111" s="1666">
        <f>Import!Q1810</f>
        <v>0</v>
      </c>
      <c r="H1111" s="234"/>
      <c r="I1111" s="234"/>
      <c r="J1111" s="234"/>
      <c r="K1111" s="234"/>
      <c r="L1111" s="10"/>
      <c r="M1111" s="10"/>
      <c r="N1111" s="397"/>
      <c r="O1111" s="233"/>
      <c r="P1111" s="419"/>
      <c r="Q1111" s="10"/>
      <c r="R1111" s="306"/>
      <c r="S1111" s="306"/>
      <c r="T1111" s="306"/>
      <c r="U1111" s="10"/>
      <c r="V1111" s="10"/>
      <c r="W1111" s="10"/>
      <c r="X1111" s="10"/>
      <c r="Y1111" s="10"/>
      <c r="Z1111" s="10"/>
      <c r="AA1111" s="10"/>
      <c r="AB1111" s="10"/>
    </row>
    <row r="1112" spans="1:28" ht="24.75" customHeight="1">
      <c r="A1112" s="1253" t="str">
        <f>IF(E1112&gt;0,"Wypełnione","")</f>
        <v/>
      </c>
      <c r="B1112" s="57"/>
      <c r="C1112" s="2145">
        <f>'Og s3a'!C1823</f>
        <v>0</v>
      </c>
      <c r="D1112" s="2147">
        <f>'Og s3a'!E1823</f>
        <v>0</v>
      </c>
      <c r="E1112" s="2145">
        <f>'Og s3a'!F1823</f>
        <v>0</v>
      </c>
      <c r="F1112" s="435">
        <f>O1112</f>
        <v>0</v>
      </c>
      <c r="G1112" s="435">
        <f t="shared" si="16"/>
        <v>0</v>
      </c>
      <c r="H1112" s="236"/>
      <c r="I1112" s="236"/>
      <c r="J1112" s="236"/>
      <c r="K1112" s="236"/>
      <c r="L1112" s="10"/>
      <c r="M1112" s="10"/>
      <c r="N1112" s="396">
        <f>'Og s3a'!G1823</f>
        <v>0</v>
      </c>
      <c r="O1112" s="237">
        <f>'Og s3a'!H1823</f>
        <v>0</v>
      </c>
      <c r="P1112" s="398">
        <f>'Og s3a'!D1823</f>
        <v>0</v>
      </c>
      <c r="Q1112" s="10"/>
      <c r="R1112" s="306"/>
      <c r="S1112" s="306"/>
      <c r="T1112" s="306"/>
      <c r="U1112" s="10"/>
      <c r="V1112" s="10"/>
      <c r="W1112" s="10"/>
      <c r="X1112" s="10"/>
      <c r="Y1112" s="10"/>
      <c r="Z1112" s="10"/>
      <c r="AA1112" s="10"/>
      <c r="AB1112" s="10"/>
    </row>
    <row r="1113" spans="1:28" ht="14.25" customHeight="1">
      <c r="A1113" s="1253" t="str">
        <f>A1112</f>
        <v/>
      </c>
      <c r="B1113" s="57"/>
      <c r="C1113" s="2146"/>
      <c r="D1113" s="2148"/>
      <c r="E1113" s="2146"/>
      <c r="F1113" s="234"/>
      <c r="G1113" s="1666">
        <f>Import!Q1812</f>
        <v>0</v>
      </c>
      <c r="H1113" s="234"/>
      <c r="I1113" s="234"/>
      <c r="J1113" s="234"/>
      <c r="K1113" s="234"/>
      <c r="L1113" s="10"/>
      <c r="M1113" s="10"/>
      <c r="N1113" s="397"/>
      <c r="O1113" s="233"/>
      <c r="P1113" s="419"/>
      <c r="Q1113" s="10"/>
      <c r="R1113" s="306"/>
      <c r="S1113" s="306"/>
      <c r="T1113" s="306"/>
      <c r="U1113" s="10"/>
      <c r="V1113" s="10"/>
      <c r="W1113" s="10"/>
      <c r="X1113" s="10"/>
      <c r="Y1113" s="10"/>
      <c r="Z1113" s="10"/>
      <c r="AA1113" s="10"/>
      <c r="AB1113" s="10"/>
    </row>
    <row r="1114" spans="1:28" ht="24.75" customHeight="1">
      <c r="A1114" s="1253" t="str">
        <f>IF(E1114&gt;0,"Wypełnione","")</f>
        <v/>
      </c>
      <c r="B1114" s="57"/>
      <c r="C1114" s="2145">
        <f>'Og s3a'!C1825</f>
        <v>0</v>
      </c>
      <c r="D1114" s="2147">
        <f>'Og s3a'!E1825</f>
        <v>0</v>
      </c>
      <c r="E1114" s="2145">
        <f>'Og s3a'!F1825</f>
        <v>0</v>
      </c>
      <c r="F1114" s="435">
        <f>O1114</f>
        <v>0</v>
      </c>
      <c r="G1114" s="435">
        <f t="shared" si="16"/>
        <v>0</v>
      </c>
      <c r="H1114" s="236"/>
      <c r="I1114" s="236"/>
      <c r="J1114" s="236"/>
      <c r="K1114" s="236"/>
      <c r="L1114" s="10"/>
      <c r="M1114" s="10"/>
      <c r="N1114" s="396">
        <f>'Og s3a'!G1825</f>
        <v>0</v>
      </c>
      <c r="O1114" s="237">
        <f>'Og s3a'!H1825</f>
        <v>0</v>
      </c>
      <c r="P1114" s="398">
        <f>'Og s3a'!D1825</f>
        <v>0</v>
      </c>
      <c r="Q1114" s="10"/>
      <c r="R1114" s="306"/>
      <c r="S1114" s="306"/>
      <c r="T1114" s="306"/>
      <c r="U1114" s="10"/>
      <c r="V1114" s="10"/>
      <c r="W1114" s="10"/>
      <c r="X1114" s="10"/>
      <c r="Y1114" s="10"/>
      <c r="Z1114" s="10"/>
      <c r="AA1114" s="10"/>
      <c r="AB1114" s="10"/>
    </row>
    <row r="1115" spans="1:28" ht="14.25" customHeight="1">
      <c r="A1115" s="1253" t="str">
        <f>A1114</f>
        <v/>
      </c>
      <c r="B1115" s="57"/>
      <c r="C1115" s="2146"/>
      <c r="D1115" s="2148"/>
      <c r="E1115" s="2146"/>
      <c r="F1115" s="234"/>
      <c r="G1115" s="1666">
        <f>Import!Q1814</f>
        <v>0</v>
      </c>
      <c r="H1115" s="234"/>
      <c r="I1115" s="234"/>
      <c r="J1115" s="234"/>
      <c r="K1115" s="234"/>
      <c r="L1115" s="10"/>
      <c r="M1115" s="10"/>
      <c r="N1115" s="397"/>
      <c r="O1115" s="233"/>
      <c r="P1115" s="419"/>
      <c r="Q1115" s="10"/>
      <c r="R1115" s="306"/>
      <c r="S1115" s="306"/>
      <c r="T1115" s="306"/>
      <c r="U1115" s="10"/>
      <c r="V1115" s="10"/>
      <c r="W1115" s="10"/>
      <c r="X1115" s="10"/>
      <c r="Y1115" s="10"/>
      <c r="Z1115" s="10"/>
      <c r="AA1115" s="10"/>
      <c r="AB1115" s="10"/>
    </row>
    <row r="1116" spans="1:28" ht="24.75" customHeight="1">
      <c r="A1116" s="1253" t="str">
        <f>IF(E1116&gt;0,"Wypełnione","")</f>
        <v/>
      </c>
      <c r="B1116" s="57"/>
      <c r="C1116" s="2145">
        <f>'Og s3a'!C1827</f>
        <v>0</v>
      </c>
      <c r="D1116" s="2147">
        <f>'Og s3a'!E1827</f>
        <v>0</v>
      </c>
      <c r="E1116" s="2145">
        <f>'Og s3a'!F1827</f>
        <v>0</v>
      </c>
      <c r="F1116" s="435">
        <f>O1116</f>
        <v>0</v>
      </c>
      <c r="G1116" s="435">
        <f t="shared" si="16"/>
        <v>0</v>
      </c>
      <c r="H1116" s="236"/>
      <c r="I1116" s="236"/>
      <c r="J1116" s="236"/>
      <c r="K1116" s="236"/>
      <c r="L1116" s="10"/>
      <c r="M1116" s="10"/>
      <c r="N1116" s="396">
        <f>'Og s3a'!G1827</f>
        <v>0</v>
      </c>
      <c r="O1116" s="237">
        <f>'Og s3a'!H1827</f>
        <v>0</v>
      </c>
      <c r="P1116" s="398">
        <f>'Og s3a'!D1827</f>
        <v>0</v>
      </c>
      <c r="Q1116" s="10"/>
      <c r="R1116" s="306"/>
      <c r="S1116" s="306"/>
      <c r="T1116" s="306"/>
      <c r="U1116" s="10"/>
      <c r="V1116" s="10"/>
      <c r="W1116" s="10"/>
      <c r="X1116" s="10"/>
      <c r="Y1116" s="10"/>
      <c r="Z1116" s="10"/>
      <c r="AA1116" s="10"/>
      <c r="AB1116" s="10"/>
    </row>
    <row r="1117" spans="1:28" ht="14.25" customHeight="1">
      <c r="A1117" s="1253" t="str">
        <f>A1116</f>
        <v/>
      </c>
      <c r="B1117" s="57"/>
      <c r="C1117" s="2146"/>
      <c r="D1117" s="2148"/>
      <c r="E1117" s="2146"/>
      <c r="F1117" s="234"/>
      <c r="G1117" s="1666">
        <f>Import!Q1816</f>
        <v>0</v>
      </c>
      <c r="H1117" s="234"/>
      <c r="I1117" s="234"/>
      <c r="J1117" s="234"/>
      <c r="K1117" s="234"/>
      <c r="L1117" s="10"/>
      <c r="M1117" s="10"/>
      <c r="N1117" s="397"/>
      <c r="O1117" s="233"/>
      <c r="P1117" s="419"/>
      <c r="Q1117" s="10"/>
      <c r="R1117" s="306"/>
      <c r="S1117" s="306"/>
      <c r="T1117" s="306"/>
      <c r="U1117" s="10"/>
      <c r="V1117" s="10"/>
      <c r="W1117" s="10"/>
      <c r="X1117" s="10"/>
      <c r="Y1117" s="10"/>
      <c r="Z1117" s="10"/>
      <c r="AA1117" s="10"/>
      <c r="AB1117" s="10"/>
    </row>
    <row r="1118" spans="1:28" ht="24.75" customHeight="1">
      <c r="A1118" s="1253" t="str">
        <f>IF(E1118&gt;0,"Wypełnione","")</f>
        <v/>
      </c>
      <c r="B1118" s="57"/>
      <c r="C1118" s="2145">
        <f>'Og s3a'!C1829</f>
        <v>0</v>
      </c>
      <c r="D1118" s="2147">
        <f>'Og s3a'!E1829</f>
        <v>0</v>
      </c>
      <c r="E1118" s="2145">
        <f>'Og s3a'!F1829</f>
        <v>0</v>
      </c>
      <c r="F1118" s="435">
        <f>O1118</f>
        <v>0</v>
      </c>
      <c r="G1118" s="435">
        <f t="shared" si="16"/>
        <v>0</v>
      </c>
      <c r="H1118" s="236"/>
      <c r="I1118" s="236"/>
      <c r="J1118" s="236"/>
      <c r="K1118" s="236"/>
      <c r="L1118" s="10"/>
      <c r="M1118" s="10"/>
      <c r="N1118" s="396">
        <f>'Og s3a'!G1829</f>
        <v>0</v>
      </c>
      <c r="O1118" s="237">
        <f>'Og s3a'!H1829</f>
        <v>0</v>
      </c>
      <c r="P1118" s="398">
        <f>'Og s3a'!D1829</f>
        <v>0</v>
      </c>
      <c r="Q1118" s="10"/>
      <c r="R1118" s="306"/>
      <c r="S1118" s="306"/>
      <c r="T1118" s="306"/>
      <c r="U1118" s="10"/>
      <c r="V1118" s="10"/>
      <c r="W1118" s="10"/>
      <c r="X1118" s="10"/>
      <c r="Y1118" s="10"/>
      <c r="Z1118" s="10"/>
      <c r="AA1118" s="10"/>
      <c r="AB1118" s="10"/>
    </row>
    <row r="1119" spans="1:28" ht="14.25" customHeight="1">
      <c r="A1119" s="1253" t="str">
        <f>A1118</f>
        <v/>
      </c>
      <c r="B1119" s="57"/>
      <c r="C1119" s="2146"/>
      <c r="D1119" s="2148"/>
      <c r="E1119" s="2146"/>
      <c r="F1119" s="234"/>
      <c r="G1119" s="1666">
        <f>Import!Q1818</f>
        <v>0</v>
      </c>
      <c r="H1119" s="234"/>
      <c r="I1119" s="234"/>
      <c r="J1119" s="234"/>
      <c r="K1119" s="234"/>
      <c r="L1119" s="10"/>
      <c r="M1119" s="10"/>
      <c r="N1119" s="397"/>
      <c r="O1119" s="233"/>
      <c r="P1119" s="419"/>
      <c r="Q1119" s="10"/>
      <c r="R1119" s="306"/>
      <c r="S1119" s="306"/>
      <c r="T1119" s="306"/>
      <c r="U1119" s="10"/>
      <c r="V1119" s="10"/>
      <c r="W1119" s="10"/>
      <c r="X1119" s="10"/>
      <c r="Y1119" s="10"/>
      <c r="Z1119" s="10"/>
      <c r="AA1119" s="10"/>
      <c r="AB1119" s="10"/>
    </row>
    <row r="1120" spans="1:28" ht="24.75" customHeight="1">
      <c r="A1120" s="1253" t="str">
        <f>IF(E1120&gt;0,"Wypełnione","")</f>
        <v/>
      </c>
      <c r="B1120" s="57"/>
      <c r="C1120" s="2145">
        <f>'Og s3a'!C1831</f>
        <v>0</v>
      </c>
      <c r="D1120" s="2147">
        <f>'Og s3a'!E1831</f>
        <v>0</v>
      </c>
      <c r="E1120" s="2145">
        <f>'Og s3a'!F1831</f>
        <v>0</v>
      </c>
      <c r="F1120" s="435">
        <f>O1120</f>
        <v>0</v>
      </c>
      <c r="G1120" s="435">
        <f t="shared" si="16"/>
        <v>0</v>
      </c>
      <c r="H1120" s="236"/>
      <c r="I1120" s="236"/>
      <c r="J1120" s="236"/>
      <c r="K1120" s="236"/>
      <c r="L1120" s="10"/>
      <c r="M1120" s="10"/>
      <c r="N1120" s="396">
        <f>'Og s3a'!G1831</f>
        <v>0</v>
      </c>
      <c r="O1120" s="237">
        <f>'Og s3a'!H1831</f>
        <v>0</v>
      </c>
      <c r="P1120" s="398">
        <f>'Og s3a'!D1831</f>
        <v>0</v>
      </c>
      <c r="Q1120" s="10"/>
      <c r="R1120" s="306"/>
      <c r="S1120" s="306"/>
      <c r="T1120" s="306"/>
      <c r="U1120" s="10"/>
      <c r="V1120" s="10"/>
      <c r="W1120" s="10"/>
      <c r="X1120" s="10"/>
      <c r="Y1120" s="10"/>
      <c r="Z1120" s="10"/>
      <c r="AA1120" s="10"/>
      <c r="AB1120" s="10"/>
    </row>
    <row r="1121" spans="1:28" ht="14.25" customHeight="1">
      <c r="A1121" s="1253" t="str">
        <f>A1120</f>
        <v/>
      </c>
      <c r="B1121" s="57"/>
      <c r="C1121" s="2146"/>
      <c r="D1121" s="2148"/>
      <c r="E1121" s="2146"/>
      <c r="F1121" s="234"/>
      <c r="G1121" s="1666">
        <f>Import!Q1820</f>
        <v>0</v>
      </c>
      <c r="H1121" s="234"/>
      <c r="I1121" s="234"/>
      <c r="J1121" s="234"/>
      <c r="K1121" s="234"/>
      <c r="L1121" s="10"/>
      <c r="M1121" s="10"/>
      <c r="N1121" s="397"/>
      <c r="O1121" s="233"/>
      <c r="P1121" s="419"/>
      <c r="Q1121" s="10"/>
      <c r="R1121" s="306"/>
      <c r="S1121" s="306"/>
      <c r="T1121" s="306"/>
      <c r="U1121" s="10"/>
      <c r="V1121" s="10"/>
      <c r="W1121" s="10"/>
      <c r="X1121" s="10"/>
      <c r="Y1121" s="10"/>
      <c r="Z1121" s="10"/>
      <c r="AA1121" s="10"/>
      <c r="AB1121" s="10"/>
    </row>
    <row r="1122" spans="1:28" ht="24.75" customHeight="1">
      <c r="A1122" s="1253" t="str">
        <f>IF(E1122&gt;0,"Wypełnione","")</f>
        <v/>
      </c>
      <c r="B1122" s="57"/>
      <c r="C1122" s="2145">
        <f>'Og s3a'!C1833</f>
        <v>0</v>
      </c>
      <c r="D1122" s="2147">
        <f>'Og s3a'!E1833</f>
        <v>0</v>
      </c>
      <c r="E1122" s="2145">
        <f>'Og s3a'!F1833</f>
        <v>0</v>
      </c>
      <c r="F1122" s="435">
        <f>O1122</f>
        <v>0</v>
      </c>
      <c r="G1122" s="435">
        <f t="shared" si="16"/>
        <v>0</v>
      </c>
      <c r="H1122" s="236"/>
      <c r="I1122" s="236"/>
      <c r="J1122" s="236"/>
      <c r="K1122" s="236"/>
      <c r="L1122" s="10"/>
      <c r="M1122" s="10"/>
      <c r="N1122" s="396">
        <f>'Og s3a'!G1833</f>
        <v>0</v>
      </c>
      <c r="O1122" s="237">
        <f>'Og s3a'!H1833</f>
        <v>0</v>
      </c>
      <c r="P1122" s="398">
        <f>'Og s3a'!D1833</f>
        <v>0</v>
      </c>
      <c r="Q1122" s="10"/>
      <c r="R1122" s="306"/>
      <c r="S1122" s="306"/>
      <c r="T1122" s="306"/>
      <c r="U1122" s="10"/>
      <c r="V1122" s="10"/>
      <c r="W1122" s="10"/>
      <c r="X1122" s="10"/>
      <c r="Y1122" s="10"/>
      <c r="Z1122" s="10"/>
      <c r="AA1122" s="10"/>
      <c r="AB1122" s="10"/>
    </row>
    <row r="1123" spans="1:28" ht="14.25" customHeight="1">
      <c r="A1123" s="1253" t="str">
        <f>A1122</f>
        <v/>
      </c>
      <c r="B1123" s="57"/>
      <c r="C1123" s="2146"/>
      <c r="D1123" s="2148"/>
      <c r="E1123" s="2146"/>
      <c r="F1123" s="234"/>
      <c r="G1123" s="1666">
        <f>Import!Q1822</f>
        <v>0</v>
      </c>
      <c r="H1123" s="234"/>
      <c r="I1123" s="234"/>
      <c r="J1123" s="234"/>
      <c r="K1123" s="234"/>
      <c r="L1123" s="10"/>
      <c r="M1123" s="10"/>
      <c r="N1123" s="397"/>
      <c r="O1123" s="233"/>
      <c r="P1123" s="419"/>
      <c r="Q1123" s="10"/>
      <c r="R1123" s="306"/>
      <c r="S1123" s="306"/>
      <c r="T1123" s="306"/>
      <c r="U1123" s="10"/>
      <c r="V1123" s="10"/>
      <c r="W1123" s="10"/>
      <c r="X1123" s="10"/>
      <c r="Y1123" s="10"/>
      <c r="Z1123" s="10"/>
      <c r="AA1123" s="10"/>
      <c r="AB1123" s="10"/>
    </row>
    <row r="1124" spans="1:28" ht="24.75" customHeight="1">
      <c r="A1124" s="1253" t="str">
        <f>IF(E1124&gt;0,"Wypełnione","")</f>
        <v/>
      </c>
      <c r="B1124" s="57"/>
      <c r="C1124" s="2145">
        <f>'Og s3a'!C1835</f>
        <v>0</v>
      </c>
      <c r="D1124" s="2147">
        <f>'Og s3a'!E1835</f>
        <v>0</v>
      </c>
      <c r="E1124" s="2145">
        <f>'Og s3a'!F1835</f>
        <v>0</v>
      </c>
      <c r="F1124" s="435">
        <f>O1124</f>
        <v>0</v>
      </c>
      <c r="G1124" s="435">
        <f t="shared" si="16"/>
        <v>0</v>
      </c>
      <c r="H1124" s="236"/>
      <c r="I1124" s="236"/>
      <c r="J1124" s="236"/>
      <c r="K1124" s="236"/>
      <c r="L1124" s="10"/>
      <c r="M1124" s="10"/>
      <c r="N1124" s="396">
        <f>'Og s3a'!G1835</f>
        <v>0</v>
      </c>
      <c r="O1124" s="237">
        <f>'Og s3a'!H1835</f>
        <v>0</v>
      </c>
      <c r="P1124" s="398">
        <f>'Og s3a'!D1835</f>
        <v>0</v>
      </c>
      <c r="Q1124" s="10"/>
      <c r="R1124" s="306"/>
      <c r="S1124" s="306"/>
      <c r="T1124" s="306"/>
      <c r="U1124" s="10"/>
      <c r="V1124" s="10"/>
      <c r="W1124" s="10"/>
      <c r="X1124" s="10"/>
      <c r="Y1124" s="10"/>
      <c r="Z1124" s="10"/>
      <c r="AA1124" s="10"/>
      <c r="AB1124" s="10"/>
    </row>
    <row r="1125" spans="1:28" ht="14.25" customHeight="1">
      <c r="A1125" s="1253" t="str">
        <f>A1124</f>
        <v/>
      </c>
      <c r="B1125" s="57"/>
      <c r="C1125" s="2146"/>
      <c r="D1125" s="2148"/>
      <c r="E1125" s="2146"/>
      <c r="F1125" s="234"/>
      <c r="G1125" s="1666">
        <f>Import!Q1824</f>
        <v>0</v>
      </c>
      <c r="H1125" s="234"/>
      <c r="I1125" s="234"/>
      <c r="J1125" s="234"/>
      <c r="K1125" s="234"/>
      <c r="L1125" s="10"/>
      <c r="M1125" s="10"/>
      <c r="N1125" s="397"/>
      <c r="O1125" s="233"/>
      <c r="P1125" s="419"/>
      <c r="Q1125" s="10"/>
      <c r="R1125" s="306"/>
      <c r="S1125" s="306"/>
      <c r="T1125" s="306"/>
      <c r="U1125" s="10"/>
      <c r="V1125" s="10"/>
      <c r="W1125" s="10"/>
      <c r="X1125" s="10"/>
      <c r="Y1125" s="10"/>
      <c r="Z1125" s="10"/>
      <c r="AA1125" s="10"/>
      <c r="AB1125" s="10"/>
    </row>
    <row r="1126" spans="1:28" ht="24.75" customHeight="1">
      <c r="A1126" s="1253" t="str">
        <f>IF(E1126&gt;0,"Wypełnione","")</f>
        <v/>
      </c>
      <c r="B1126" s="57"/>
      <c r="C1126" s="2145">
        <f>'Og s3a'!C1837</f>
        <v>0</v>
      </c>
      <c r="D1126" s="2147">
        <f>'Og s3a'!E1837</f>
        <v>0</v>
      </c>
      <c r="E1126" s="2145">
        <f>'Og s3a'!F1837</f>
        <v>0</v>
      </c>
      <c r="F1126" s="435">
        <f>O1126</f>
        <v>0</v>
      </c>
      <c r="G1126" s="435">
        <f t="shared" si="16"/>
        <v>0</v>
      </c>
      <c r="H1126" s="236"/>
      <c r="I1126" s="236"/>
      <c r="J1126" s="236"/>
      <c r="K1126" s="236"/>
      <c r="L1126" s="10"/>
      <c r="M1126" s="10"/>
      <c r="N1126" s="396">
        <f>'Og s3a'!G1837</f>
        <v>0</v>
      </c>
      <c r="O1126" s="237">
        <f>'Og s3a'!H1837</f>
        <v>0</v>
      </c>
      <c r="P1126" s="398">
        <f>'Og s3a'!D1837</f>
        <v>0</v>
      </c>
      <c r="Q1126" s="10"/>
      <c r="R1126" s="306"/>
      <c r="S1126" s="306"/>
      <c r="T1126" s="306"/>
      <c r="U1126" s="10"/>
      <c r="V1126" s="10"/>
      <c r="W1126" s="10"/>
      <c r="X1126" s="10"/>
      <c r="Y1126" s="10"/>
      <c r="Z1126" s="10"/>
      <c r="AA1126" s="10"/>
      <c r="AB1126" s="10"/>
    </row>
    <row r="1127" spans="1:28" ht="14.25" customHeight="1">
      <c r="A1127" s="1253" t="str">
        <f>A1126</f>
        <v/>
      </c>
      <c r="B1127" s="57"/>
      <c r="C1127" s="2146"/>
      <c r="D1127" s="2148"/>
      <c r="E1127" s="2146"/>
      <c r="F1127" s="234"/>
      <c r="G1127" s="1666">
        <f>Import!Q1826</f>
        <v>0</v>
      </c>
      <c r="H1127" s="234"/>
      <c r="I1127" s="234"/>
      <c r="J1127" s="234"/>
      <c r="K1127" s="234"/>
      <c r="L1127" s="10"/>
      <c r="M1127" s="10"/>
      <c r="N1127" s="397"/>
      <c r="O1127" s="233"/>
      <c r="P1127" s="419"/>
      <c r="Q1127" s="10"/>
      <c r="R1127" s="306"/>
      <c r="S1127" s="306"/>
      <c r="T1127" s="306"/>
      <c r="U1127" s="10"/>
      <c r="V1127" s="10"/>
      <c r="W1127" s="10"/>
      <c r="X1127" s="10"/>
      <c r="Y1127" s="10"/>
      <c r="Z1127" s="10"/>
      <c r="AA1127" s="10"/>
      <c r="AB1127" s="10"/>
    </row>
    <row r="1128" spans="1:28" ht="24.75" customHeight="1">
      <c r="A1128" s="1253" t="str">
        <f>IF(E1128&gt;0,"Wypełnione","")</f>
        <v/>
      </c>
      <c r="B1128" s="57"/>
      <c r="C1128" s="2145">
        <f>'Og s3a'!C1839</f>
        <v>0</v>
      </c>
      <c r="D1128" s="2147">
        <f>'Og s3a'!E1839</f>
        <v>0</v>
      </c>
      <c r="E1128" s="2145">
        <f>'Og s3a'!F1839</f>
        <v>0</v>
      </c>
      <c r="F1128" s="435">
        <f>O1128</f>
        <v>0</v>
      </c>
      <c r="G1128" s="435">
        <f t="shared" ref="G1128:G1190" si="17">P1128</f>
        <v>0</v>
      </c>
      <c r="H1128" s="236"/>
      <c r="I1128" s="236"/>
      <c r="J1128" s="236"/>
      <c r="K1128" s="236"/>
      <c r="L1128" s="10"/>
      <c r="M1128" s="10"/>
      <c r="N1128" s="396">
        <f>'Og s3a'!G1839</f>
        <v>0</v>
      </c>
      <c r="O1128" s="237">
        <f>'Og s3a'!H1839</f>
        <v>0</v>
      </c>
      <c r="P1128" s="398">
        <f>'Og s3a'!D1839</f>
        <v>0</v>
      </c>
      <c r="Q1128" s="10"/>
      <c r="R1128" s="306"/>
      <c r="S1128" s="306"/>
      <c r="T1128" s="306"/>
      <c r="U1128" s="10"/>
      <c r="V1128" s="10"/>
      <c r="W1128" s="10"/>
      <c r="X1128" s="10"/>
      <c r="Y1128" s="10"/>
      <c r="Z1128" s="10"/>
      <c r="AA1128" s="10"/>
      <c r="AB1128" s="10"/>
    </row>
    <row r="1129" spans="1:28" ht="14.25" customHeight="1">
      <c r="A1129" s="1253" t="str">
        <f>A1128</f>
        <v/>
      </c>
      <c r="B1129" s="57"/>
      <c r="C1129" s="2146"/>
      <c r="D1129" s="2148"/>
      <c r="E1129" s="2146"/>
      <c r="F1129" s="234"/>
      <c r="G1129" s="1666">
        <f>Import!Q1828</f>
        <v>0</v>
      </c>
      <c r="H1129" s="234"/>
      <c r="I1129" s="234"/>
      <c r="J1129" s="234"/>
      <c r="K1129" s="234"/>
      <c r="L1129" s="10"/>
      <c r="M1129" s="10"/>
      <c r="N1129" s="397"/>
      <c r="O1129" s="233"/>
      <c r="P1129" s="419"/>
      <c r="Q1129" s="10"/>
      <c r="R1129" s="306"/>
      <c r="S1129" s="306"/>
      <c r="T1129" s="306"/>
      <c r="U1129" s="10"/>
      <c r="V1129" s="10"/>
      <c r="W1129" s="10"/>
      <c r="X1129" s="10"/>
      <c r="Y1129" s="10"/>
      <c r="Z1129" s="10"/>
      <c r="AA1129" s="10"/>
      <c r="AB1129" s="10"/>
    </row>
    <row r="1130" spans="1:28" ht="24.75" customHeight="1">
      <c r="A1130" s="1253" t="str">
        <f>IF(E1130&gt;0,"Wypełnione","")</f>
        <v/>
      </c>
      <c r="B1130" s="57"/>
      <c r="C1130" s="2145">
        <f>'Og s3a'!C1841</f>
        <v>0</v>
      </c>
      <c r="D1130" s="2147">
        <f>'Og s3a'!E1841</f>
        <v>0</v>
      </c>
      <c r="E1130" s="2145">
        <f>'Og s3a'!F1841</f>
        <v>0</v>
      </c>
      <c r="F1130" s="435">
        <f>O1130</f>
        <v>0</v>
      </c>
      <c r="G1130" s="435">
        <f t="shared" si="17"/>
        <v>0</v>
      </c>
      <c r="H1130" s="236"/>
      <c r="I1130" s="236"/>
      <c r="J1130" s="236"/>
      <c r="K1130" s="236"/>
      <c r="L1130" s="10"/>
      <c r="M1130" s="10"/>
      <c r="N1130" s="396">
        <f>'Og s3a'!G1841</f>
        <v>0</v>
      </c>
      <c r="O1130" s="237">
        <f>'Og s3a'!H1841</f>
        <v>0</v>
      </c>
      <c r="P1130" s="398">
        <f>'Og s3a'!D1841</f>
        <v>0</v>
      </c>
      <c r="Q1130" s="10"/>
      <c r="R1130" s="306"/>
      <c r="S1130" s="306"/>
      <c r="T1130" s="306"/>
      <c r="U1130" s="10"/>
      <c r="V1130" s="10"/>
      <c r="W1130" s="10"/>
      <c r="X1130" s="10"/>
      <c r="Y1130" s="10"/>
      <c r="Z1130" s="10"/>
      <c r="AA1130" s="10"/>
      <c r="AB1130" s="10"/>
    </row>
    <row r="1131" spans="1:28" ht="14.25" customHeight="1">
      <c r="A1131" s="1253" t="str">
        <f>A1130</f>
        <v/>
      </c>
      <c r="B1131" s="57"/>
      <c r="C1131" s="2146"/>
      <c r="D1131" s="2148"/>
      <c r="E1131" s="2146"/>
      <c r="F1131" s="234"/>
      <c r="G1131" s="1666">
        <f>Import!Q1830</f>
        <v>0</v>
      </c>
      <c r="H1131" s="234"/>
      <c r="I1131" s="234"/>
      <c r="J1131" s="234"/>
      <c r="K1131" s="234"/>
      <c r="L1131" s="10"/>
      <c r="M1131" s="10"/>
      <c r="N1131" s="397"/>
      <c r="O1131" s="233"/>
      <c r="P1131" s="419"/>
      <c r="Q1131" s="10"/>
      <c r="R1131" s="306"/>
      <c r="S1131" s="306"/>
      <c r="T1131" s="306"/>
      <c r="U1131" s="10"/>
      <c r="V1131" s="10"/>
      <c r="W1131" s="10"/>
      <c r="X1131" s="10"/>
      <c r="Y1131" s="10"/>
      <c r="Z1131" s="10"/>
      <c r="AA1131" s="10"/>
      <c r="AB1131" s="10"/>
    </row>
    <row r="1132" spans="1:28" ht="24.75" customHeight="1">
      <c r="A1132" s="1253" t="str">
        <f>IF(E1132&gt;0,"Wypełnione","")</f>
        <v/>
      </c>
      <c r="B1132" s="57"/>
      <c r="C1132" s="2145">
        <f>'Og s3a'!C1843</f>
        <v>0</v>
      </c>
      <c r="D1132" s="2147">
        <f>'Og s3a'!E1843</f>
        <v>0</v>
      </c>
      <c r="E1132" s="2145">
        <f>'Og s3a'!F1843</f>
        <v>0</v>
      </c>
      <c r="F1132" s="435">
        <f>O1132</f>
        <v>0</v>
      </c>
      <c r="G1132" s="435">
        <f t="shared" si="17"/>
        <v>0</v>
      </c>
      <c r="H1132" s="236"/>
      <c r="I1132" s="236"/>
      <c r="J1132" s="236"/>
      <c r="K1132" s="236"/>
      <c r="L1132" s="10"/>
      <c r="M1132" s="10"/>
      <c r="N1132" s="396">
        <f>'Og s3a'!G1843</f>
        <v>0</v>
      </c>
      <c r="O1132" s="237">
        <f>'Og s3a'!H1843</f>
        <v>0</v>
      </c>
      <c r="P1132" s="398">
        <f>'Og s3a'!D1843</f>
        <v>0</v>
      </c>
      <c r="Q1132" s="10"/>
      <c r="R1132" s="306"/>
      <c r="S1132" s="306"/>
      <c r="T1132" s="306"/>
      <c r="U1132" s="10"/>
      <c r="V1132" s="10"/>
      <c r="W1132" s="10"/>
      <c r="X1132" s="10"/>
      <c r="Y1132" s="10"/>
      <c r="Z1132" s="10"/>
      <c r="AA1132" s="10"/>
      <c r="AB1132" s="10"/>
    </row>
    <row r="1133" spans="1:28" ht="14.25" customHeight="1">
      <c r="A1133" s="1253" t="str">
        <f>A1132</f>
        <v/>
      </c>
      <c r="B1133" s="57"/>
      <c r="C1133" s="2146"/>
      <c r="D1133" s="2148"/>
      <c r="E1133" s="2146"/>
      <c r="F1133" s="234"/>
      <c r="G1133" s="1666">
        <f>Import!Q1832</f>
        <v>0</v>
      </c>
      <c r="H1133" s="234"/>
      <c r="I1133" s="234"/>
      <c r="J1133" s="234"/>
      <c r="K1133" s="234"/>
      <c r="L1133" s="10"/>
      <c r="M1133" s="10"/>
      <c r="N1133" s="397"/>
      <c r="O1133" s="233"/>
      <c r="P1133" s="419"/>
      <c r="Q1133" s="10"/>
      <c r="R1133" s="306"/>
      <c r="S1133" s="306"/>
      <c r="T1133" s="306"/>
      <c r="U1133" s="10"/>
      <c r="V1133" s="10"/>
      <c r="W1133" s="10"/>
      <c r="X1133" s="10"/>
      <c r="Y1133" s="10"/>
      <c r="Z1133" s="10"/>
      <c r="AA1133" s="10"/>
      <c r="AB1133" s="10"/>
    </row>
    <row r="1134" spans="1:28" ht="24.75" customHeight="1">
      <c r="A1134" s="1253" t="str">
        <f>IF(E1134&gt;0,"Wypełnione","")</f>
        <v/>
      </c>
      <c r="B1134" s="57"/>
      <c r="C1134" s="2145">
        <f>'Og s3a'!C1845</f>
        <v>0</v>
      </c>
      <c r="D1134" s="2147">
        <f>'Og s3a'!E1845</f>
        <v>0</v>
      </c>
      <c r="E1134" s="2145">
        <f>'Og s3a'!F1845</f>
        <v>0</v>
      </c>
      <c r="F1134" s="435">
        <f>O1134</f>
        <v>0</v>
      </c>
      <c r="G1134" s="435">
        <f t="shared" si="17"/>
        <v>0</v>
      </c>
      <c r="H1134" s="236"/>
      <c r="I1134" s="236"/>
      <c r="J1134" s="236"/>
      <c r="K1134" s="236"/>
      <c r="L1134" s="10"/>
      <c r="M1134" s="10"/>
      <c r="N1134" s="396">
        <f>'Og s3a'!G1845</f>
        <v>0</v>
      </c>
      <c r="O1134" s="237">
        <f>'Og s3a'!H1845</f>
        <v>0</v>
      </c>
      <c r="P1134" s="398">
        <f>'Og s3a'!D1845</f>
        <v>0</v>
      </c>
      <c r="Q1134" s="10"/>
      <c r="R1134" s="306"/>
      <c r="S1134" s="306"/>
      <c r="T1134" s="306"/>
      <c r="U1134" s="10"/>
      <c r="V1134" s="10"/>
      <c r="W1134" s="10"/>
      <c r="X1134" s="10"/>
      <c r="Y1134" s="10"/>
      <c r="Z1134" s="10"/>
      <c r="AA1134" s="10"/>
      <c r="AB1134" s="10"/>
    </row>
    <row r="1135" spans="1:28" ht="14.25" customHeight="1">
      <c r="A1135" s="1253" t="str">
        <f>A1134</f>
        <v/>
      </c>
      <c r="B1135" s="57"/>
      <c r="C1135" s="2146"/>
      <c r="D1135" s="2148"/>
      <c r="E1135" s="2146"/>
      <c r="F1135" s="234"/>
      <c r="G1135" s="1666">
        <f>Import!Q1834</f>
        <v>0</v>
      </c>
      <c r="H1135" s="234"/>
      <c r="I1135" s="234"/>
      <c r="J1135" s="234"/>
      <c r="K1135" s="234"/>
      <c r="L1135" s="10"/>
      <c r="M1135" s="10"/>
      <c r="N1135" s="397"/>
      <c r="O1135" s="233"/>
      <c r="P1135" s="419"/>
      <c r="Q1135" s="10"/>
      <c r="R1135" s="306"/>
      <c r="S1135" s="306"/>
      <c r="T1135" s="306"/>
      <c r="U1135" s="10"/>
      <c r="V1135" s="10"/>
      <c r="W1135" s="10"/>
      <c r="X1135" s="10"/>
      <c r="Y1135" s="10"/>
      <c r="Z1135" s="10"/>
      <c r="AA1135" s="10"/>
      <c r="AB1135" s="10"/>
    </row>
    <row r="1136" spans="1:28" ht="24.75" customHeight="1">
      <c r="A1136" s="1253" t="str">
        <f>IF(E1136&gt;0,"Wypełnione","")</f>
        <v/>
      </c>
      <c r="B1136" s="57"/>
      <c r="C1136" s="2145">
        <f>'Og s3a'!C1847</f>
        <v>0</v>
      </c>
      <c r="D1136" s="2147">
        <f>'Og s3a'!E1847</f>
        <v>0</v>
      </c>
      <c r="E1136" s="2145">
        <f>'Og s3a'!F1847</f>
        <v>0</v>
      </c>
      <c r="F1136" s="435">
        <f>O1136</f>
        <v>0</v>
      </c>
      <c r="G1136" s="435">
        <f t="shared" si="17"/>
        <v>0</v>
      </c>
      <c r="H1136" s="236"/>
      <c r="I1136" s="236"/>
      <c r="J1136" s="236"/>
      <c r="K1136" s="236"/>
      <c r="L1136" s="10"/>
      <c r="M1136" s="10"/>
      <c r="N1136" s="396">
        <f>'Og s3a'!G1847</f>
        <v>0</v>
      </c>
      <c r="O1136" s="237">
        <f>'Og s3a'!H1847</f>
        <v>0</v>
      </c>
      <c r="P1136" s="398">
        <f>'Og s3a'!D1847</f>
        <v>0</v>
      </c>
      <c r="Q1136" s="10"/>
      <c r="R1136" s="306"/>
      <c r="S1136" s="306"/>
      <c r="T1136" s="306"/>
      <c r="U1136" s="10"/>
      <c r="V1136" s="10"/>
      <c r="W1136" s="10"/>
      <c r="X1136" s="10"/>
      <c r="Y1136" s="10"/>
      <c r="Z1136" s="10"/>
      <c r="AA1136" s="10"/>
      <c r="AB1136" s="10"/>
    </row>
    <row r="1137" spans="1:28" ht="14.25" customHeight="1">
      <c r="A1137" s="1253" t="str">
        <f>A1136</f>
        <v/>
      </c>
      <c r="B1137" s="57"/>
      <c r="C1137" s="2146"/>
      <c r="D1137" s="2148"/>
      <c r="E1137" s="2146"/>
      <c r="F1137" s="234"/>
      <c r="G1137" s="1666">
        <f>Import!Q1836</f>
        <v>0</v>
      </c>
      <c r="H1137" s="234"/>
      <c r="I1137" s="234"/>
      <c r="J1137" s="234"/>
      <c r="K1137" s="234"/>
      <c r="L1137" s="10"/>
      <c r="M1137" s="10"/>
      <c r="N1137" s="397"/>
      <c r="O1137" s="233"/>
      <c r="P1137" s="419"/>
      <c r="Q1137" s="10"/>
      <c r="R1137" s="306"/>
      <c r="S1137" s="306"/>
      <c r="T1137" s="306"/>
      <c r="U1137" s="10"/>
      <c r="V1137" s="10"/>
      <c r="W1137" s="10"/>
      <c r="X1137" s="10"/>
      <c r="Y1137" s="10"/>
      <c r="Z1137" s="10"/>
      <c r="AA1137" s="10"/>
      <c r="AB1137" s="10"/>
    </row>
    <row r="1138" spans="1:28" ht="24.75" customHeight="1">
      <c r="A1138" s="1253" t="str">
        <f>IF(E1138&gt;0,"Wypełnione","")</f>
        <v/>
      </c>
      <c r="B1138" s="57"/>
      <c r="C1138" s="2145">
        <f>'Og s3a'!C1849</f>
        <v>0</v>
      </c>
      <c r="D1138" s="2147">
        <f>'Og s3a'!E1849</f>
        <v>0</v>
      </c>
      <c r="E1138" s="2145">
        <f>'Og s3a'!F1849</f>
        <v>0</v>
      </c>
      <c r="F1138" s="435">
        <f>O1138</f>
        <v>0</v>
      </c>
      <c r="G1138" s="435">
        <f t="shared" si="17"/>
        <v>0</v>
      </c>
      <c r="H1138" s="236"/>
      <c r="I1138" s="236"/>
      <c r="J1138" s="236"/>
      <c r="K1138" s="236"/>
      <c r="L1138" s="10"/>
      <c r="M1138" s="10"/>
      <c r="N1138" s="396">
        <f>'Og s3a'!G1849</f>
        <v>0</v>
      </c>
      <c r="O1138" s="237">
        <f>'Og s3a'!H1849</f>
        <v>0</v>
      </c>
      <c r="P1138" s="398">
        <f>'Og s3a'!D1849</f>
        <v>0</v>
      </c>
      <c r="Q1138" s="10"/>
      <c r="R1138" s="306"/>
      <c r="S1138" s="306"/>
      <c r="T1138" s="306"/>
      <c r="U1138" s="10"/>
      <c r="V1138" s="10"/>
      <c r="W1138" s="10"/>
      <c r="X1138" s="10"/>
      <c r="Y1138" s="10"/>
      <c r="Z1138" s="10"/>
      <c r="AA1138" s="10"/>
      <c r="AB1138" s="10"/>
    </row>
    <row r="1139" spans="1:28" ht="14.25" customHeight="1">
      <c r="A1139" s="1253" t="str">
        <f>A1138</f>
        <v/>
      </c>
      <c r="B1139" s="57"/>
      <c r="C1139" s="2146"/>
      <c r="D1139" s="2148"/>
      <c r="E1139" s="2146"/>
      <c r="F1139" s="234"/>
      <c r="G1139" s="1666">
        <f>Import!Q1838</f>
        <v>0</v>
      </c>
      <c r="H1139" s="234"/>
      <c r="I1139" s="234"/>
      <c r="J1139" s="234"/>
      <c r="K1139" s="234"/>
      <c r="L1139" s="10"/>
      <c r="M1139" s="10"/>
      <c r="N1139" s="397"/>
      <c r="O1139" s="233"/>
      <c r="P1139" s="419"/>
      <c r="Q1139" s="10"/>
      <c r="R1139" s="306"/>
      <c r="S1139" s="306"/>
      <c r="T1139" s="306"/>
      <c r="U1139" s="10"/>
      <c r="V1139" s="10"/>
      <c r="W1139" s="10"/>
      <c r="X1139" s="10"/>
      <c r="Y1139" s="10"/>
      <c r="Z1139" s="10"/>
      <c r="AA1139" s="10"/>
      <c r="AB1139" s="10"/>
    </row>
    <row r="1140" spans="1:28" ht="24.75" customHeight="1">
      <c r="A1140" s="1253" t="str">
        <f>IF(E1140&gt;0,"Wypełnione","")</f>
        <v/>
      </c>
      <c r="B1140" s="57"/>
      <c r="C1140" s="2145">
        <f>'Og s3a'!C1851</f>
        <v>0</v>
      </c>
      <c r="D1140" s="2147">
        <f>'Og s3a'!E1851</f>
        <v>0</v>
      </c>
      <c r="E1140" s="2145">
        <f>'Og s3a'!F1851</f>
        <v>0</v>
      </c>
      <c r="F1140" s="435">
        <f>O1140</f>
        <v>0</v>
      </c>
      <c r="G1140" s="435">
        <f t="shared" si="17"/>
        <v>0</v>
      </c>
      <c r="H1140" s="236"/>
      <c r="I1140" s="236"/>
      <c r="J1140" s="236"/>
      <c r="K1140" s="236"/>
      <c r="L1140" s="10"/>
      <c r="M1140" s="10"/>
      <c r="N1140" s="396">
        <f>'Og s3a'!G1851</f>
        <v>0</v>
      </c>
      <c r="O1140" s="237">
        <f>'Og s3a'!H1851</f>
        <v>0</v>
      </c>
      <c r="P1140" s="398">
        <f>'Og s3a'!D1851</f>
        <v>0</v>
      </c>
      <c r="Q1140" s="10"/>
      <c r="R1140" s="306"/>
      <c r="S1140" s="306"/>
      <c r="T1140" s="306"/>
      <c r="U1140" s="10"/>
      <c r="V1140" s="10"/>
      <c r="W1140" s="10"/>
      <c r="X1140" s="10"/>
      <c r="Y1140" s="10"/>
      <c r="Z1140" s="10"/>
      <c r="AA1140" s="10"/>
      <c r="AB1140" s="10"/>
    </row>
    <row r="1141" spans="1:28" ht="14.25" customHeight="1">
      <c r="A1141" s="1253" t="str">
        <f>A1140</f>
        <v/>
      </c>
      <c r="B1141" s="57"/>
      <c r="C1141" s="2146"/>
      <c r="D1141" s="2148"/>
      <c r="E1141" s="2146"/>
      <c r="F1141" s="234"/>
      <c r="G1141" s="1666">
        <f>Import!Q1840</f>
        <v>0</v>
      </c>
      <c r="H1141" s="234"/>
      <c r="I1141" s="234"/>
      <c r="J1141" s="234"/>
      <c r="K1141" s="234"/>
      <c r="L1141" s="10"/>
      <c r="M1141" s="10"/>
      <c r="N1141" s="397"/>
      <c r="O1141" s="233"/>
      <c r="P1141" s="419"/>
      <c r="Q1141" s="10"/>
      <c r="R1141" s="306"/>
      <c r="S1141" s="306"/>
      <c r="T1141" s="306"/>
      <c r="U1141" s="10"/>
      <c r="V1141" s="10"/>
      <c r="W1141" s="10"/>
      <c r="X1141" s="10"/>
      <c r="Y1141" s="10"/>
      <c r="Z1141" s="10"/>
      <c r="AA1141" s="10"/>
      <c r="AB1141" s="10"/>
    </row>
    <row r="1142" spans="1:28" ht="24.75" customHeight="1">
      <c r="A1142" s="1253" t="str">
        <f>IF(E1142&gt;0,"Wypełnione","")</f>
        <v/>
      </c>
      <c r="B1142" s="57"/>
      <c r="C1142" s="2145">
        <f>'Og s3a'!C1853</f>
        <v>0</v>
      </c>
      <c r="D1142" s="2147">
        <f>'Og s3a'!E1853</f>
        <v>0</v>
      </c>
      <c r="E1142" s="2145">
        <f>'Og s3a'!F1853</f>
        <v>0</v>
      </c>
      <c r="F1142" s="435">
        <f>O1142</f>
        <v>0</v>
      </c>
      <c r="G1142" s="435">
        <f t="shared" si="17"/>
        <v>0</v>
      </c>
      <c r="H1142" s="236"/>
      <c r="I1142" s="236"/>
      <c r="J1142" s="236"/>
      <c r="K1142" s="236"/>
      <c r="L1142" s="10"/>
      <c r="M1142" s="10"/>
      <c r="N1142" s="396">
        <f>'Og s3a'!G1853</f>
        <v>0</v>
      </c>
      <c r="O1142" s="237">
        <f>'Og s3a'!H1853</f>
        <v>0</v>
      </c>
      <c r="P1142" s="398">
        <f>'Og s3a'!D1853</f>
        <v>0</v>
      </c>
      <c r="Q1142" s="10"/>
      <c r="R1142" s="306"/>
      <c r="S1142" s="306"/>
      <c r="T1142" s="306"/>
      <c r="U1142" s="10"/>
      <c r="V1142" s="10"/>
      <c r="W1142" s="10"/>
      <c r="X1142" s="10"/>
      <c r="Y1142" s="10"/>
      <c r="Z1142" s="10"/>
      <c r="AA1142" s="10"/>
      <c r="AB1142" s="10"/>
    </row>
    <row r="1143" spans="1:28" ht="14.25" customHeight="1">
      <c r="A1143" s="1253" t="str">
        <f>A1142</f>
        <v/>
      </c>
      <c r="B1143" s="57"/>
      <c r="C1143" s="2146"/>
      <c r="D1143" s="2148"/>
      <c r="E1143" s="2146"/>
      <c r="F1143" s="234"/>
      <c r="G1143" s="1666">
        <f>Import!Q1842</f>
        <v>0</v>
      </c>
      <c r="H1143" s="234"/>
      <c r="I1143" s="234"/>
      <c r="J1143" s="234"/>
      <c r="K1143" s="234"/>
      <c r="L1143" s="10"/>
      <c r="M1143" s="10"/>
      <c r="N1143" s="397"/>
      <c r="O1143" s="233"/>
      <c r="P1143" s="419"/>
      <c r="Q1143" s="10"/>
      <c r="R1143" s="306"/>
      <c r="S1143" s="306"/>
      <c r="T1143" s="306"/>
      <c r="U1143" s="10"/>
      <c r="V1143" s="10"/>
      <c r="W1143" s="10"/>
      <c r="X1143" s="10"/>
      <c r="Y1143" s="10"/>
      <c r="Z1143" s="10"/>
      <c r="AA1143" s="10"/>
      <c r="AB1143" s="10"/>
    </row>
    <row r="1144" spans="1:28" ht="24.75" customHeight="1">
      <c r="A1144" s="1253" t="str">
        <f>IF(E1144&gt;0,"Wypełnione","")</f>
        <v/>
      </c>
      <c r="B1144" s="57"/>
      <c r="C1144" s="2145">
        <f>'Og s3a'!C1855</f>
        <v>0</v>
      </c>
      <c r="D1144" s="2147">
        <f>'Og s3a'!E1855</f>
        <v>0</v>
      </c>
      <c r="E1144" s="2145">
        <f>'Og s3a'!F1855</f>
        <v>0</v>
      </c>
      <c r="F1144" s="435">
        <f>O1144</f>
        <v>0</v>
      </c>
      <c r="G1144" s="435">
        <f t="shared" si="17"/>
        <v>0</v>
      </c>
      <c r="H1144" s="236"/>
      <c r="I1144" s="236"/>
      <c r="J1144" s="236"/>
      <c r="K1144" s="236"/>
      <c r="L1144" s="10"/>
      <c r="M1144" s="10"/>
      <c r="N1144" s="396">
        <f>'Og s3a'!G1855</f>
        <v>0</v>
      </c>
      <c r="O1144" s="237">
        <f>'Og s3a'!H1855</f>
        <v>0</v>
      </c>
      <c r="P1144" s="398">
        <f>'Og s3a'!D1855</f>
        <v>0</v>
      </c>
      <c r="Q1144" s="10"/>
      <c r="R1144" s="306"/>
      <c r="S1144" s="306"/>
      <c r="T1144" s="306"/>
      <c r="U1144" s="10"/>
      <c r="V1144" s="10"/>
      <c r="W1144" s="10"/>
      <c r="X1144" s="10"/>
      <c r="Y1144" s="10"/>
      <c r="Z1144" s="10"/>
      <c r="AA1144" s="10"/>
      <c r="AB1144" s="10"/>
    </row>
    <row r="1145" spans="1:28" ht="14.25" customHeight="1">
      <c r="A1145" s="1253" t="str">
        <f>A1144</f>
        <v/>
      </c>
      <c r="B1145" s="57"/>
      <c r="C1145" s="2146"/>
      <c r="D1145" s="2148"/>
      <c r="E1145" s="2146"/>
      <c r="F1145" s="234"/>
      <c r="G1145" s="1666">
        <f>Import!Q1844</f>
        <v>0</v>
      </c>
      <c r="H1145" s="234"/>
      <c r="I1145" s="234"/>
      <c r="J1145" s="234"/>
      <c r="K1145" s="234"/>
      <c r="L1145" s="10"/>
      <c r="M1145" s="10"/>
      <c r="N1145" s="397"/>
      <c r="O1145" s="233"/>
      <c r="P1145" s="419"/>
      <c r="Q1145" s="10"/>
      <c r="R1145" s="306"/>
      <c r="S1145" s="306"/>
      <c r="T1145" s="306"/>
      <c r="U1145" s="10"/>
      <c r="V1145" s="10"/>
      <c r="W1145" s="10"/>
      <c r="X1145" s="10"/>
      <c r="Y1145" s="10"/>
      <c r="Z1145" s="10"/>
      <c r="AA1145" s="10"/>
      <c r="AB1145" s="10"/>
    </row>
    <row r="1146" spans="1:28" ht="24.75" customHeight="1">
      <c r="A1146" s="1253" t="str">
        <f>IF(E1146&gt;0,"Wypełnione","")</f>
        <v/>
      </c>
      <c r="B1146" s="57"/>
      <c r="C1146" s="2145">
        <f>'Og s3a'!C1857</f>
        <v>0</v>
      </c>
      <c r="D1146" s="2147">
        <f>'Og s3a'!E1857</f>
        <v>0</v>
      </c>
      <c r="E1146" s="2145">
        <f>'Og s3a'!F1857</f>
        <v>0</v>
      </c>
      <c r="F1146" s="435">
        <f>O1146</f>
        <v>0</v>
      </c>
      <c r="G1146" s="435">
        <f t="shared" si="17"/>
        <v>0</v>
      </c>
      <c r="H1146" s="236"/>
      <c r="I1146" s="236"/>
      <c r="J1146" s="236"/>
      <c r="K1146" s="236"/>
      <c r="L1146" s="10"/>
      <c r="M1146" s="10"/>
      <c r="N1146" s="396">
        <f>'Og s3a'!G1857</f>
        <v>0</v>
      </c>
      <c r="O1146" s="237">
        <f>'Og s3a'!H1857</f>
        <v>0</v>
      </c>
      <c r="P1146" s="398">
        <f>'Og s3a'!D1857</f>
        <v>0</v>
      </c>
      <c r="Q1146" s="10"/>
      <c r="R1146" s="306"/>
      <c r="S1146" s="306"/>
      <c r="T1146" s="306"/>
      <c r="U1146" s="10"/>
      <c r="V1146" s="10"/>
      <c r="W1146" s="10"/>
      <c r="X1146" s="10"/>
      <c r="Y1146" s="10"/>
      <c r="Z1146" s="10"/>
      <c r="AA1146" s="10"/>
      <c r="AB1146" s="10"/>
    </row>
    <row r="1147" spans="1:28" ht="14.25" customHeight="1">
      <c r="A1147" s="1253" t="str">
        <f>A1146</f>
        <v/>
      </c>
      <c r="B1147" s="57"/>
      <c r="C1147" s="2146"/>
      <c r="D1147" s="2148"/>
      <c r="E1147" s="2146"/>
      <c r="F1147" s="234"/>
      <c r="G1147" s="1666">
        <f>Import!Q1846</f>
        <v>0</v>
      </c>
      <c r="H1147" s="234"/>
      <c r="I1147" s="234"/>
      <c r="J1147" s="234"/>
      <c r="K1147" s="234"/>
      <c r="L1147" s="10"/>
      <c r="M1147" s="10"/>
      <c r="N1147" s="397"/>
      <c r="O1147" s="233"/>
      <c r="P1147" s="419"/>
      <c r="Q1147" s="10"/>
      <c r="R1147" s="306"/>
      <c r="S1147" s="306"/>
      <c r="T1147" s="306"/>
      <c r="U1147" s="10"/>
      <c r="V1147" s="10"/>
      <c r="W1147" s="10"/>
      <c r="X1147" s="10"/>
      <c r="Y1147" s="10"/>
      <c r="Z1147" s="10"/>
      <c r="AA1147" s="10"/>
      <c r="AB1147" s="10"/>
    </row>
    <row r="1148" spans="1:28" ht="24.75" customHeight="1">
      <c r="A1148" s="1253" t="str">
        <f>IF(E1148&gt;0,"Wypełnione","")</f>
        <v/>
      </c>
      <c r="B1148" s="57"/>
      <c r="C1148" s="2145">
        <f>'Og s3a'!C1859</f>
        <v>0</v>
      </c>
      <c r="D1148" s="2147">
        <f>'Og s3a'!E1859</f>
        <v>0</v>
      </c>
      <c r="E1148" s="2145">
        <f>'Og s3a'!F1859</f>
        <v>0</v>
      </c>
      <c r="F1148" s="435">
        <f>O1148</f>
        <v>0</v>
      </c>
      <c r="G1148" s="435">
        <f t="shared" si="17"/>
        <v>0</v>
      </c>
      <c r="H1148" s="236"/>
      <c r="I1148" s="236"/>
      <c r="J1148" s="236"/>
      <c r="K1148" s="236"/>
      <c r="L1148" s="10"/>
      <c r="M1148" s="10"/>
      <c r="N1148" s="396">
        <f>'Og s3a'!G1859</f>
        <v>0</v>
      </c>
      <c r="O1148" s="237">
        <f>'Og s3a'!H1859</f>
        <v>0</v>
      </c>
      <c r="P1148" s="398">
        <f>'Og s3a'!D1859</f>
        <v>0</v>
      </c>
      <c r="Q1148" s="10"/>
      <c r="R1148" s="306"/>
      <c r="S1148" s="306"/>
      <c r="T1148" s="306"/>
      <c r="U1148" s="10"/>
      <c r="V1148" s="10"/>
      <c r="W1148" s="10"/>
      <c r="X1148" s="10"/>
      <c r="Y1148" s="10"/>
      <c r="Z1148" s="10"/>
      <c r="AA1148" s="10"/>
      <c r="AB1148" s="10"/>
    </row>
    <row r="1149" spans="1:28" ht="14.25" customHeight="1">
      <c r="A1149" s="1253" t="str">
        <f>A1148</f>
        <v/>
      </c>
      <c r="B1149" s="57"/>
      <c r="C1149" s="2146"/>
      <c r="D1149" s="2148"/>
      <c r="E1149" s="2146"/>
      <c r="F1149" s="234"/>
      <c r="G1149" s="1666">
        <f>Import!Q1848</f>
        <v>0</v>
      </c>
      <c r="H1149" s="234"/>
      <c r="I1149" s="234"/>
      <c r="J1149" s="234"/>
      <c r="K1149" s="234"/>
      <c r="L1149" s="10"/>
      <c r="M1149" s="10"/>
      <c r="N1149" s="397"/>
      <c r="O1149" s="233"/>
      <c r="P1149" s="419"/>
      <c r="Q1149" s="10"/>
      <c r="R1149" s="306"/>
      <c r="S1149" s="306"/>
      <c r="T1149" s="306"/>
      <c r="U1149" s="10"/>
      <c r="V1149" s="10"/>
      <c r="W1149" s="10"/>
      <c r="X1149" s="10"/>
      <c r="Y1149" s="10"/>
      <c r="Z1149" s="10"/>
      <c r="AA1149" s="10"/>
      <c r="AB1149" s="10"/>
    </row>
    <row r="1150" spans="1:28" ht="24.75" customHeight="1">
      <c r="A1150" s="1253" t="str">
        <f>IF(E1150&gt;0,"Wypełnione","")</f>
        <v/>
      </c>
      <c r="B1150" s="57"/>
      <c r="C1150" s="2145">
        <f>'Og s3a'!C1861</f>
        <v>0</v>
      </c>
      <c r="D1150" s="2147">
        <f>'Og s3a'!E1861</f>
        <v>0</v>
      </c>
      <c r="E1150" s="2145">
        <f>'Og s3a'!F1861</f>
        <v>0</v>
      </c>
      <c r="F1150" s="435">
        <f>O1150</f>
        <v>0</v>
      </c>
      <c r="G1150" s="435">
        <f t="shared" si="17"/>
        <v>0</v>
      </c>
      <c r="H1150" s="236"/>
      <c r="I1150" s="236"/>
      <c r="J1150" s="236"/>
      <c r="K1150" s="236"/>
      <c r="L1150" s="10"/>
      <c r="M1150" s="10"/>
      <c r="N1150" s="396">
        <f>'Og s3a'!G1861</f>
        <v>0</v>
      </c>
      <c r="O1150" s="237">
        <f>'Og s3a'!H1861</f>
        <v>0</v>
      </c>
      <c r="P1150" s="398">
        <f>'Og s3a'!D1861</f>
        <v>0</v>
      </c>
      <c r="Q1150" s="10"/>
      <c r="R1150" s="306"/>
      <c r="S1150" s="306"/>
      <c r="T1150" s="306"/>
      <c r="U1150" s="10"/>
      <c r="V1150" s="10"/>
      <c r="W1150" s="10"/>
      <c r="X1150" s="10"/>
      <c r="Y1150" s="10"/>
      <c r="Z1150" s="10"/>
      <c r="AA1150" s="10"/>
      <c r="AB1150" s="10"/>
    </row>
    <row r="1151" spans="1:28" ht="14.25" customHeight="1">
      <c r="A1151" s="1253" t="str">
        <f>A1150</f>
        <v/>
      </c>
      <c r="B1151" s="57"/>
      <c r="C1151" s="2146"/>
      <c r="D1151" s="2148"/>
      <c r="E1151" s="2146"/>
      <c r="F1151" s="234"/>
      <c r="G1151" s="1666">
        <f>Import!Q1850</f>
        <v>0</v>
      </c>
      <c r="H1151" s="234"/>
      <c r="I1151" s="234"/>
      <c r="J1151" s="234"/>
      <c r="K1151" s="234"/>
      <c r="L1151" s="10"/>
      <c r="M1151" s="10"/>
      <c r="N1151" s="397"/>
      <c r="O1151" s="233"/>
      <c r="P1151" s="419"/>
      <c r="Q1151" s="10"/>
      <c r="R1151" s="306"/>
      <c r="S1151" s="306"/>
      <c r="T1151" s="306"/>
      <c r="U1151" s="10"/>
      <c r="V1151" s="10"/>
      <c r="W1151" s="10"/>
      <c r="X1151" s="10"/>
      <c r="Y1151" s="10"/>
      <c r="Z1151" s="10"/>
      <c r="AA1151" s="10"/>
      <c r="AB1151" s="10"/>
    </row>
    <row r="1152" spans="1:28" ht="24.75" customHeight="1">
      <c r="A1152" s="1253" t="str">
        <f>IF(E1152&gt;0,"Wypełnione","")</f>
        <v/>
      </c>
      <c r="B1152" s="57"/>
      <c r="C1152" s="2145">
        <f>'Og s3a'!C1863</f>
        <v>0</v>
      </c>
      <c r="D1152" s="2147">
        <f>'Og s3a'!E1863</f>
        <v>0</v>
      </c>
      <c r="E1152" s="2145">
        <f>'Og s3a'!F1863</f>
        <v>0</v>
      </c>
      <c r="F1152" s="435">
        <f>O1152</f>
        <v>0</v>
      </c>
      <c r="G1152" s="435">
        <f t="shared" si="17"/>
        <v>0</v>
      </c>
      <c r="H1152" s="236"/>
      <c r="I1152" s="236"/>
      <c r="J1152" s="236"/>
      <c r="K1152" s="236"/>
      <c r="L1152" s="10"/>
      <c r="M1152" s="10"/>
      <c r="N1152" s="396">
        <f>'Og s3a'!G1863</f>
        <v>0</v>
      </c>
      <c r="O1152" s="237">
        <f>'Og s3a'!H1863</f>
        <v>0</v>
      </c>
      <c r="P1152" s="398">
        <f>'Og s3a'!D1863</f>
        <v>0</v>
      </c>
      <c r="Q1152" s="10"/>
      <c r="R1152" s="306"/>
      <c r="S1152" s="306"/>
      <c r="T1152" s="306"/>
      <c r="U1152" s="10"/>
      <c r="V1152" s="10"/>
      <c r="W1152" s="10"/>
      <c r="X1152" s="10"/>
      <c r="Y1152" s="10"/>
      <c r="Z1152" s="10"/>
      <c r="AA1152" s="10"/>
      <c r="AB1152" s="10"/>
    </row>
    <row r="1153" spans="1:28" ht="14.25" customHeight="1">
      <c r="A1153" s="1253" t="str">
        <f>A1152</f>
        <v/>
      </c>
      <c r="B1153" s="57"/>
      <c r="C1153" s="2146"/>
      <c r="D1153" s="2148"/>
      <c r="E1153" s="2146"/>
      <c r="F1153" s="234"/>
      <c r="G1153" s="1666">
        <f>Import!Q1852</f>
        <v>0</v>
      </c>
      <c r="H1153" s="234"/>
      <c r="I1153" s="234"/>
      <c r="J1153" s="234"/>
      <c r="K1153" s="234"/>
      <c r="L1153" s="10"/>
      <c r="M1153" s="10"/>
      <c r="N1153" s="397"/>
      <c r="O1153" s="233"/>
      <c r="P1153" s="419"/>
      <c r="Q1153" s="10"/>
      <c r="R1153" s="306"/>
      <c r="S1153" s="306"/>
      <c r="T1153" s="306"/>
      <c r="U1153" s="10"/>
      <c r="V1153" s="10"/>
      <c r="W1153" s="10"/>
      <c r="X1153" s="10"/>
      <c r="Y1153" s="10"/>
      <c r="Z1153" s="10"/>
      <c r="AA1153" s="10"/>
      <c r="AB1153" s="10"/>
    </row>
    <row r="1154" spans="1:28" ht="24.75" customHeight="1">
      <c r="A1154" s="1253" t="str">
        <f>IF(E1154&gt;0,"Wypełnione","")</f>
        <v/>
      </c>
      <c r="B1154" s="57"/>
      <c r="C1154" s="2145">
        <f>'Og s3a'!C1865</f>
        <v>0</v>
      </c>
      <c r="D1154" s="2147">
        <f>'Og s3a'!E1865</f>
        <v>0</v>
      </c>
      <c r="E1154" s="2145">
        <f>'Og s3a'!F1865</f>
        <v>0</v>
      </c>
      <c r="F1154" s="435">
        <f>O1154</f>
        <v>0</v>
      </c>
      <c r="G1154" s="435">
        <f t="shared" si="17"/>
        <v>0</v>
      </c>
      <c r="H1154" s="236"/>
      <c r="I1154" s="236"/>
      <c r="J1154" s="236"/>
      <c r="K1154" s="236"/>
      <c r="L1154" s="10"/>
      <c r="M1154" s="10"/>
      <c r="N1154" s="396">
        <f>'Og s3a'!G1865</f>
        <v>0</v>
      </c>
      <c r="O1154" s="237">
        <f>'Og s3a'!H1865</f>
        <v>0</v>
      </c>
      <c r="P1154" s="398">
        <f>'Og s3a'!D1865</f>
        <v>0</v>
      </c>
      <c r="Q1154" s="10"/>
      <c r="R1154" s="306"/>
      <c r="S1154" s="306"/>
      <c r="T1154" s="306"/>
      <c r="U1154" s="10"/>
      <c r="V1154" s="10"/>
      <c r="W1154" s="10"/>
      <c r="X1154" s="10"/>
      <c r="Y1154" s="10"/>
      <c r="Z1154" s="10"/>
      <c r="AA1154" s="10"/>
      <c r="AB1154" s="10"/>
    </row>
    <row r="1155" spans="1:28" ht="14.25" customHeight="1">
      <c r="A1155" s="1253" t="str">
        <f>A1154</f>
        <v/>
      </c>
      <c r="B1155" s="57"/>
      <c r="C1155" s="2146"/>
      <c r="D1155" s="2148"/>
      <c r="E1155" s="2146"/>
      <c r="F1155" s="234"/>
      <c r="G1155" s="1666">
        <f>Import!Q1854</f>
        <v>0</v>
      </c>
      <c r="H1155" s="234"/>
      <c r="I1155" s="234"/>
      <c r="J1155" s="234"/>
      <c r="K1155" s="234"/>
      <c r="L1155" s="10"/>
      <c r="M1155" s="10"/>
      <c r="N1155" s="397"/>
      <c r="O1155" s="233"/>
      <c r="P1155" s="419"/>
      <c r="Q1155" s="10"/>
      <c r="R1155" s="306"/>
      <c r="S1155" s="306"/>
      <c r="T1155" s="306"/>
      <c r="U1155" s="10"/>
      <c r="V1155" s="10"/>
      <c r="W1155" s="10"/>
      <c r="X1155" s="10"/>
      <c r="Y1155" s="10"/>
      <c r="Z1155" s="10"/>
      <c r="AA1155" s="10"/>
      <c r="AB1155" s="10"/>
    </row>
    <row r="1156" spans="1:28" ht="24.75" customHeight="1">
      <c r="A1156" s="1253" t="str">
        <f>IF(E1156&gt;0,"Wypełnione","")</f>
        <v/>
      </c>
      <c r="B1156" s="57"/>
      <c r="C1156" s="2145">
        <f>'Og s3a'!C1867</f>
        <v>0</v>
      </c>
      <c r="D1156" s="2147">
        <f>'Og s3a'!E1867</f>
        <v>0</v>
      </c>
      <c r="E1156" s="2145">
        <f>'Og s3a'!F1867</f>
        <v>0</v>
      </c>
      <c r="F1156" s="435">
        <f>O1156</f>
        <v>0</v>
      </c>
      <c r="G1156" s="435">
        <f t="shared" si="17"/>
        <v>0</v>
      </c>
      <c r="H1156" s="236"/>
      <c r="I1156" s="236"/>
      <c r="J1156" s="236"/>
      <c r="K1156" s="236"/>
      <c r="L1156" s="10"/>
      <c r="M1156" s="10"/>
      <c r="N1156" s="396">
        <f>'Og s3a'!G1867</f>
        <v>0</v>
      </c>
      <c r="O1156" s="237">
        <f>'Og s3a'!H1867</f>
        <v>0</v>
      </c>
      <c r="P1156" s="398">
        <f>'Og s3a'!D1867</f>
        <v>0</v>
      </c>
      <c r="Q1156" s="10"/>
      <c r="R1156" s="306"/>
      <c r="S1156" s="306"/>
      <c r="T1156" s="306"/>
      <c r="U1156" s="10"/>
      <c r="V1156" s="10"/>
      <c r="W1156" s="10"/>
      <c r="X1156" s="10"/>
      <c r="Y1156" s="10"/>
      <c r="Z1156" s="10"/>
      <c r="AA1156" s="10"/>
      <c r="AB1156" s="10"/>
    </row>
    <row r="1157" spans="1:28" ht="14.25" customHeight="1">
      <c r="A1157" s="1253" t="str">
        <f>A1156</f>
        <v/>
      </c>
      <c r="B1157" s="57"/>
      <c r="C1157" s="2146"/>
      <c r="D1157" s="2148"/>
      <c r="E1157" s="2146"/>
      <c r="F1157" s="234"/>
      <c r="G1157" s="1666">
        <f>Import!Q1856</f>
        <v>0</v>
      </c>
      <c r="H1157" s="234"/>
      <c r="I1157" s="234"/>
      <c r="J1157" s="234"/>
      <c r="K1157" s="234"/>
      <c r="L1157" s="10"/>
      <c r="M1157" s="10"/>
      <c r="N1157" s="397"/>
      <c r="O1157" s="233"/>
      <c r="P1157" s="419"/>
      <c r="Q1157" s="10"/>
      <c r="R1157" s="306"/>
      <c r="S1157" s="306"/>
      <c r="T1157" s="306"/>
      <c r="U1157" s="10"/>
      <c r="V1157" s="10"/>
      <c r="W1157" s="10"/>
      <c r="X1157" s="10"/>
      <c r="Y1157" s="10"/>
      <c r="Z1157" s="10"/>
      <c r="AA1157" s="10"/>
      <c r="AB1157" s="10"/>
    </row>
    <row r="1158" spans="1:28" ht="24.75" customHeight="1">
      <c r="A1158" s="1253" t="str">
        <f>IF(E1158&gt;0,"Wypełnione","")</f>
        <v/>
      </c>
      <c r="B1158" s="57"/>
      <c r="C1158" s="2145">
        <f>'Og s3a'!C1869</f>
        <v>0</v>
      </c>
      <c r="D1158" s="2147">
        <f>'Og s3a'!E1869</f>
        <v>0</v>
      </c>
      <c r="E1158" s="2145">
        <f>'Og s3a'!F1869</f>
        <v>0</v>
      </c>
      <c r="F1158" s="435">
        <f>O1158</f>
        <v>0</v>
      </c>
      <c r="G1158" s="435">
        <f t="shared" si="17"/>
        <v>0</v>
      </c>
      <c r="H1158" s="236"/>
      <c r="I1158" s="236"/>
      <c r="J1158" s="236"/>
      <c r="K1158" s="236"/>
      <c r="L1158" s="10"/>
      <c r="M1158" s="10"/>
      <c r="N1158" s="396">
        <f>'Og s3a'!G1869</f>
        <v>0</v>
      </c>
      <c r="O1158" s="237">
        <f>'Og s3a'!H1869</f>
        <v>0</v>
      </c>
      <c r="P1158" s="398">
        <f>'Og s3a'!D1869</f>
        <v>0</v>
      </c>
      <c r="Q1158" s="10"/>
      <c r="R1158" s="306"/>
      <c r="S1158" s="306"/>
      <c r="T1158" s="306"/>
      <c r="U1158" s="10"/>
      <c r="V1158" s="10"/>
      <c r="W1158" s="10"/>
      <c r="X1158" s="10"/>
      <c r="Y1158" s="10"/>
      <c r="Z1158" s="10"/>
      <c r="AA1158" s="10"/>
      <c r="AB1158" s="10"/>
    </row>
    <row r="1159" spans="1:28" ht="14.25" customHeight="1">
      <c r="A1159" s="1253" t="str">
        <f>A1158</f>
        <v/>
      </c>
      <c r="B1159" s="57"/>
      <c r="C1159" s="2146"/>
      <c r="D1159" s="2148"/>
      <c r="E1159" s="2146"/>
      <c r="F1159" s="234"/>
      <c r="G1159" s="1666">
        <f>Import!Q1858</f>
        <v>0</v>
      </c>
      <c r="H1159" s="234"/>
      <c r="I1159" s="234"/>
      <c r="J1159" s="234"/>
      <c r="K1159" s="234"/>
      <c r="L1159" s="10"/>
      <c r="M1159" s="10"/>
      <c r="N1159" s="397"/>
      <c r="O1159" s="233"/>
      <c r="P1159" s="419"/>
      <c r="Q1159" s="10"/>
      <c r="R1159" s="306"/>
      <c r="S1159" s="306"/>
      <c r="T1159" s="306"/>
      <c r="U1159" s="10"/>
      <c r="V1159" s="10"/>
      <c r="W1159" s="10"/>
      <c r="X1159" s="10"/>
      <c r="Y1159" s="10"/>
      <c r="Z1159" s="10"/>
      <c r="AA1159" s="10"/>
      <c r="AB1159" s="10"/>
    </row>
    <row r="1160" spans="1:28" ht="24.75" customHeight="1">
      <c r="A1160" s="1253" t="str">
        <f>IF(E1160&gt;0,"Wypełnione","")</f>
        <v/>
      </c>
      <c r="B1160" s="57"/>
      <c r="C1160" s="2145">
        <f>'Og s3a'!C1871</f>
        <v>0</v>
      </c>
      <c r="D1160" s="2147">
        <f>'Og s3a'!E1871</f>
        <v>0</v>
      </c>
      <c r="E1160" s="2145">
        <f>'Og s3a'!F1871</f>
        <v>0</v>
      </c>
      <c r="F1160" s="435">
        <f>O1160</f>
        <v>0</v>
      </c>
      <c r="G1160" s="435">
        <f t="shared" si="17"/>
        <v>0</v>
      </c>
      <c r="H1160" s="236"/>
      <c r="I1160" s="236"/>
      <c r="J1160" s="236"/>
      <c r="K1160" s="236"/>
      <c r="L1160" s="10"/>
      <c r="M1160" s="10"/>
      <c r="N1160" s="396">
        <f>'Og s3a'!G1871</f>
        <v>0</v>
      </c>
      <c r="O1160" s="237">
        <f>'Og s3a'!H1871</f>
        <v>0</v>
      </c>
      <c r="P1160" s="398">
        <f>'Og s3a'!D1871</f>
        <v>0</v>
      </c>
      <c r="Q1160" s="10"/>
      <c r="R1160" s="306"/>
      <c r="S1160" s="306"/>
      <c r="T1160" s="306"/>
      <c r="U1160" s="10"/>
      <c r="V1160" s="10"/>
      <c r="W1160" s="10"/>
      <c r="X1160" s="10"/>
      <c r="Y1160" s="10"/>
      <c r="Z1160" s="10"/>
      <c r="AA1160" s="10"/>
      <c r="AB1160" s="10"/>
    </row>
    <row r="1161" spans="1:28" ht="14.25" customHeight="1">
      <c r="A1161" s="1253" t="str">
        <f>A1160</f>
        <v/>
      </c>
      <c r="B1161" s="57"/>
      <c r="C1161" s="2146"/>
      <c r="D1161" s="2148"/>
      <c r="E1161" s="2146"/>
      <c r="F1161" s="234"/>
      <c r="G1161" s="1666">
        <f>Import!Q1860</f>
        <v>0</v>
      </c>
      <c r="H1161" s="234"/>
      <c r="I1161" s="234"/>
      <c r="J1161" s="234"/>
      <c r="K1161" s="234"/>
      <c r="L1161" s="10"/>
      <c r="M1161" s="10"/>
      <c r="N1161" s="397"/>
      <c r="O1161" s="233"/>
      <c r="P1161" s="419"/>
      <c r="Q1161" s="10"/>
      <c r="R1161" s="306"/>
      <c r="S1161" s="306"/>
      <c r="T1161" s="306"/>
      <c r="U1161" s="10"/>
      <c r="V1161" s="10"/>
      <c r="W1161" s="10"/>
      <c r="X1161" s="10"/>
      <c r="Y1161" s="10"/>
      <c r="Z1161" s="10"/>
      <c r="AA1161" s="10"/>
      <c r="AB1161" s="10"/>
    </row>
    <row r="1162" spans="1:28" ht="24.75" customHeight="1">
      <c r="A1162" s="1253" t="str">
        <f>IF(E1162&gt;0,"Wypełnione","")</f>
        <v/>
      </c>
      <c r="B1162" s="57"/>
      <c r="C1162" s="2145">
        <f>'Og s3a'!C1873</f>
        <v>0</v>
      </c>
      <c r="D1162" s="2147">
        <f>'Og s3a'!E1873</f>
        <v>0</v>
      </c>
      <c r="E1162" s="2145">
        <f>'Og s3a'!F1873</f>
        <v>0</v>
      </c>
      <c r="F1162" s="435">
        <f>O1162</f>
        <v>0</v>
      </c>
      <c r="G1162" s="435">
        <f t="shared" si="17"/>
        <v>0</v>
      </c>
      <c r="H1162" s="236"/>
      <c r="I1162" s="236"/>
      <c r="J1162" s="236"/>
      <c r="K1162" s="236"/>
      <c r="L1162" s="10"/>
      <c r="M1162" s="10"/>
      <c r="N1162" s="396">
        <f>'Og s3a'!G1873</f>
        <v>0</v>
      </c>
      <c r="O1162" s="237">
        <f>'Og s3a'!H1873</f>
        <v>0</v>
      </c>
      <c r="P1162" s="398">
        <f>'Og s3a'!D1873</f>
        <v>0</v>
      </c>
      <c r="Q1162" s="10"/>
      <c r="R1162" s="306"/>
      <c r="S1162" s="306"/>
      <c r="T1162" s="306"/>
      <c r="U1162" s="10"/>
      <c r="V1162" s="10"/>
      <c r="W1162" s="10"/>
      <c r="X1162" s="10"/>
      <c r="Y1162" s="10"/>
      <c r="Z1162" s="10"/>
      <c r="AA1162" s="10"/>
      <c r="AB1162" s="10"/>
    </row>
    <row r="1163" spans="1:28" ht="14.25" customHeight="1">
      <c r="A1163" s="1253" t="str">
        <f>A1162</f>
        <v/>
      </c>
      <c r="B1163" s="57"/>
      <c r="C1163" s="2146"/>
      <c r="D1163" s="2148"/>
      <c r="E1163" s="2146"/>
      <c r="F1163" s="234"/>
      <c r="G1163" s="1666">
        <f>Import!Q1862</f>
        <v>0</v>
      </c>
      <c r="H1163" s="234"/>
      <c r="I1163" s="234"/>
      <c r="J1163" s="234"/>
      <c r="K1163" s="234"/>
      <c r="L1163" s="10"/>
      <c r="M1163" s="10"/>
      <c r="N1163" s="397"/>
      <c r="O1163" s="233"/>
      <c r="P1163" s="419"/>
      <c r="Q1163" s="10"/>
      <c r="R1163" s="306"/>
      <c r="S1163" s="306"/>
      <c r="T1163" s="306"/>
      <c r="U1163" s="10"/>
      <c r="V1163" s="10"/>
      <c r="W1163" s="10"/>
      <c r="X1163" s="10"/>
      <c r="Y1163" s="10"/>
      <c r="Z1163" s="10"/>
      <c r="AA1163" s="10"/>
      <c r="AB1163" s="10"/>
    </row>
    <row r="1164" spans="1:28" ht="24.75" customHeight="1">
      <c r="A1164" s="1253" t="str">
        <f>IF(E1164&gt;0,"Wypełnione","")</f>
        <v/>
      </c>
      <c r="B1164" s="57"/>
      <c r="C1164" s="2145">
        <f>'Og s3a'!C1875</f>
        <v>0</v>
      </c>
      <c r="D1164" s="2147">
        <f>'Og s3a'!E1875</f>
        <v>0</v>
      </c>
      <c r="E1164" s="2145">
        <f>'Og s3a'!F1875</f>
        <v>0</v>
      </c>
      <c r="F1164" s="435">
        <f>O1164</f>
        <v>0</v>
      </c>
      <c r="G1164" s="435">
        <f t="shared" si="17"/>
        <v>0</v>
      </c>
      <c r="H1164" s="236"/>
      <c r="I1164" s="236"/>
      <c r="J1164" s="236"/>
      <c r="K1164" s="236"/>
      <c r="L1164" s="10"/>
      <c r="M1164" s="10"/>
      <c r="N1164" s="396">
        <f>'Og s3a'!G1875</f>
        <v>0</v>
      </c>
      <c r="O1164" s="237">
        <f>'Og s3a'!H1875</f>
        <v>0</v>
      </c>
      <c r="P1164" s="398">
        <f>'Og s3a'!D1875</f>
        <v>0</v>
      </c>
      <c r="Q1164" s="10"/>
      <c r="R1164" s="306"/>
      <c r="S1164" s="306"/>
      <c r="T1164" s="306"/>
      <c r="U1164" s="10"/>
      <c r="V1164" s="10"/>
      <c r="W1164" s="10"/>
      <c r="X1164" s="10"/>
      <c r="Y1164" s="10"/>
      <c r="Z1164" s="10"/>
      <c r="AA1164" s="10"/>
      <c r="AB1164" s="10"/>
    </row>
    <row r="1165" spans="1:28" ht="14.25" customHeight="1">
      <c r="A1165" s="1253" t="str">
        <f>A1164</f>
        <v/>
      </c>
      <c r="B1165" s="57"/>
      <c r="C1165" s="2146"/>
      <c r="D1165" s="2148"/>
      <c r="E1165" s="2146"/>
      <c r="F1165" s="234"/>
      <c r="G1165" s="1666">
        <f>Import!Q1864</f>
        <v>0</v>
      </c>
      <c r="H1165" s="234"/>
      <c r="I1165" s="234"/>
      <c r="J1165" s="234"/>
      <c r="K1165" s="234"/>
      <c r="L1165" s="10"/>
      <c r="M1165" s="10"/>
      <c r="N1165" s="397"/>
      <c r="O1165" s="233"/>
      <c r="P1165" s="419"/>
      <c r="Q1165" s="10"/>
      <c r="R1165" s="306"/>
      <c r="S1165" s="306"/>
      <c r="T1165" s="306"/>
      <c r="U1165" s="10"/>
      <c r="V1165" s="10"/>
      <c r="W1165" s="10"/>
      <c r="X1165" s="10"/>
      <c r="Y1165" s="10"/>
      <c r="Z1165" s="10"/>
      <c r="AA1165" s="10"/>
      <c r="AB1165" s="10"/>
    </row>
    <row r="1166" spans="1:28" ht="24.75" customHeight="1">
      <c r="A1166" s="1253" t="str">
        <f>IF(E1166&gt;0,"Wypełnione","")</f>
        <v/>
      </c>
      <c r="B1166" s="57"/>
      <c r="C1166" s="2145">
        <f>'Og s3a'!C1877</f>
        <v>0</v>
      </c>
      <c r="D1166" s="2147">
        <f>'Og s3a'!E1877</f>
        <v>0</v>
      </c>
      <c r="E1166" s="2145">
        <f>'Og s3a'!F1877</f>
        <v>0</v>
      </c>
      <c r="F1166" s="435">
        <f>O1166</f>
        <v>0</v>
      </c>
      <c r="G1166" s="435">
        <f t="shared" si="17"/>
        <v>0</v>
      </c>
      <c r="H1166" s="236"/>
      <c r="I1166" s="236"/>
      <c r="J1166" s="236"/>
      <c r="K1166" s="236"/>
      <c r="L1166" s="10"/>
      <c r="M1166" s="10"/>
      <c r="N1166" s="396">
        <f>'Og s3a'!G1877</f>
        <v>0</v>
      </c>
      <c r="O1166" s="237">
        <f>'Og s3a'!H1877</f>
        <v>0</v>
      </c>
      <c r="P1166" s="398">
        <f>'Og s3a'!D1877</f>
        <v>0</v>
      </c>
      <c r="Q1166" s="10"/>
      <c r="R1166" s="306"/>
      <c r="S1166" s="306"/>
      <c r="T1166" s="306"/>
      <c r="U1166" s="10"/>
      <c r="V1166" s="10"/>
      <c r="W1166" s="10"/>
      <c r="X1166" s="10"/>
      <c r="Y1166" s="10"/>
      <c r="Z1166" s="10"/>
      <c r="AA1166" s="10"/>
      <c r="AB1166" s="10"/>
    </row>
    <row r="1167" spans="1:28" ht="14.25" customHeight="1">
      <c r="A1167" s="1253" t="str">
        <f>A1166</f>
        <v/>
      </c>
      <c r="B1167" s="57"/>
      <c r="C1167" s="2146"/>
      <c r="D1167" s="2148"/>
      <c r="E1167" s="2146"/>
      <c r="F1167" s="234"/>
      <c r="G1167" s="1666">
        <f>Import!Q1866</f>
        <v>0</v>
      </c>
      <c r="H1167" s="234"/>
      <c r="I1167" s="234"/>
      <c r="J1167" s="234"/>
      <c r="K1167" s="234"/>
      <c r="L1167" s="10"/>
      <c r="M1167" s="10"/>
      <c r="N1167" s="397"/>
      <c r="O1167" s="233"/>
      <c r="P1167" s="419"/>
      <c r="Q1167" s="10"/>
      <c r="R1167" s="306"/>
      <c r="S1167" s="306"/>
      <c r="T1167" s="306"/>
      <c r="U1167" s="10"/>
      <c r="V1167" s="10"/>
      <c r="W1167" s="10"/>
      <c r="X1167" s="10"/>
      <c r="Y1167" s="10"/>
      <c r="Z1167" s="10"/>
      <c r="AA1167" s="10"/>
      <c r="AB1167" s="10"/>
    </row>
    <row r="1168" spans="1:28" ht="24.75" customHeight="1">
      <c r="A1168" s="1253" t="str">
        <f>IF(E1168&gt;0,"Wypełnione","")</f>
        <v/>
      </c>
      <c r="B1168" s="57"/>
      <c r="C1168" s="2145">
        <f>'Og s3a'!C1879</f>
        <v>0</v>
      </c>
      <c r="D1168" s="2147">
        <f>'Og s3a'!E1879</f>
        <v>0</v>
      </c>
      <c r="E1168" s="2145">
        <f>'Og s3a'!F1879</f>
        <v>0</v>
      </c>
      <c r="F1168" s="435">
        <f>O1168</f>
        <v>0</v>
      </c>
      <c r="G1168" s="435">
        <f t="shared" si="17"/>
        <v>0</v>
      </c>
      <c r="H1168" s="236"/>
      <c r="I1168" s="236"/>
      <c r="J1168" s="236"/>
      <c r="K1168" s="236"/>
      <c r="L1168" s="10"/>
      <c r="M1168" s="10"/>
      <c r="N1168" s="396">
        <f>'Og s3a'!G1879</f>
        <v>0</v>
      </c>
      <c r="O1168" s="237">
        <f>'Og s3a'!H1879</f>
        <v>0</v>
      </c>
      <c r="P1168" s="398">
        <f>'Og s3a'!D1879</f>
        <v>0</v>
      </c>
      <c r="Q1168" s="10"/>
      <c r="R1168" s="306"/>
      <c r="S1168" s="306"/>
      <c r="T1168" s="306"/>
      <c r="U1168" s="10"/>
      <c r="V1168" s="10"/>
      <c r="W1168" s="10"/>
      <c r="X1168" s="10"/>
      <c r="Y1168" s="10"/>
      <c r="Z1168" s="10"/>
      <c r="AA1168" s="10"/>
      <c r="AB1168" s="10"/>
    </row>
    <row r="1169" spans="1:28" ht="14.25" customHeight="1">
      <c r="A1169" s="1253" t="str">
        <f>A1168</f>
        <v/>
      </c>
      <c r="B1169" s="57"/>
      <c r="C1169" s="2146"/>
      <c r="D1169" s="2148"/>
      <c r="E1169" s="2146"/>
      <c r="F1169" s="234"/>
      <c r="G1169" s="1666">
        <f>Import!Q1868</f>
        <v>0</v>
      </c>
      <c r="H1169" s="234"/>
      <c r="I1169" s="234"/>
      <c r="J1169" s="234"/>
      <c r="K1169" s="234"/>
      <c r="L1169" s="10"/>
      <c r="M1169" s="10"/>
      <c r="N1169" s="397"/>
      <c r="O1169" s="233"/>
      <c r="P1169" s="419"/>
      <c r="Q1169" s="10"/>
      <c r="R1169" s="306"/>
      <c r="S1169" s="306"/>
      <c r="T1169" s="306"/>
      <c r="U1169" s="10"/>
      <c r="V1169" s="10"/>
      <c r="W1169" s="10"/>
      <c r="X1169" s="10"/>
      <c r="Y1169" s="10"/>
      <c r="Z1169" s="10"/>
      <c r="AA1169" s="10"/>
      <c r="AB1169" s="10"/>
    </row>
    <row r="1170" spans="1:28" ht="24.75" customHeight="1">
      <c r="A1170" s="1253" t="str">
        <f>IF(E1170&gt;0,"Wypełnione","")</f>
        <v/>
      </c>
      <c r="B1170" s="57"/>
      <c r="C1170" s="2145">
        <f>'Og s3a'!C1881</f>
        <v>0</v>
      </c>
      <c r="D1170" s="2147">
        <f>'Og s3a'!E1881</f>
        <v>0</v>
      </c>
      <c r="E1170" s="2145">
        <f>'Og s3a'!F1881</f>
        <v>0</v>
      </c>
      <c r="F1170" s="435">
        <f>O1170</f>
        <v>0</v>
      </c>
      <c r="G1170" s="435">
        <f t="shared" si="17"/>
        <v>0</v>
      </c>
      <c r="H1170" s="236"/>
      <c r="I1170" s="236"/>
      <c r="J1170" s="236"/>
      <c r="K1170" s="236"/>
      <c r="L1170" s="10"/>
      <c r="M1170" s="10"/>
      <c r="N1170" s="396">
        <f>'Og s3a'!G1881</f>
        <v>0</v>
      </c>
      <c r="O1170" s="237">
        <f>'Og s3a'!H1881</f>
        <v>0</v>
      </c>
      <c r="P1170" s="398">
        <f>'Og s3a'!D1881</f>
        <v>0</v>
      </c>
      <c r="Q1170" s="10"/>
      <c r="R1170" s="306"/>
      <c r="S1170" s="306"/>
      <c r="T1170" s="306"/>
      <c r="U1170" s="10"/>
      <c r="V1170" s="10"/>
      <c r="W1170" s="10"/>
      <c r="X1170" s="10"/>
      <c r="Y1170" s="10"/>
      <c r="Z1170" s="10"/>
      <c r="AA1170" s="10"/>
      <c r="AB1170" s="10"/>
    </row>
    <row r="1171" spans="1:28" ht="14.25" customHeight="1">
      <c r="A1171" s="1253" t="str">
        <f>A1170</f>
        <v/>
      </c>
      <c r="B1171" s="57"/>
      <c r="C1171" s="2146"/>
      <c r="D1171" s="2148"/>
      <c r="E1171" s="2146"/>
      <c r="F1171" s="234"/>
      <c r="G1171" s="1666">
        <f>Import!Q1870</f>
        <v>0</v>
      </c>
      <c r="H1171" s="234"/>
      <c r="I1171" s="234"/>
      <c r="J1171" s="234"/>
      <c r="K1171" s="234"/>
      <c r="L1171" s="10"/>
      <c r="M1171" s="10"/>
      <c r="N1171" s="397"/>
      <c r="O1171" s="233"/>
      <c r="P1171" s="419"/>
      <c r="Q1171" s="10"/>
      <c r="R1171" s="306"/>
      <c r="S1171" s="306"/>
      <c r="T1171" s="306"/>
      <c r="U1171" s="10"/>
      <c r="V1171" s="10"/>
      <c r="W1171" s="10"/>
      <c r="X1171" s="10"/>
      <c r="Y1171" s="10"/>
      <c r="Z1171" s="10"/>
      <c r="AA1171" s="10"/>
      <c r="AB1171" s="10"/>
    </row>
    <row r="1172" spans="1:28" ht="24.75" customHeight="1">
      <c r="A1172" s="1253" t="str">
        <f>IF(E1172&gt;0,"Wypełnione","")</f>
        <v/>
      </c>
      <c r="B1172" s="57"/>
      <c r="C1172" s="2145">
        <f>'Og s3a'!C1883</f>
        <v>0</v>
      </c>
      <c r="D1172" s="2147">
        <f>'Og s3a'!E1883</f>
        <v>0</v>
      </c>
      <c r="E1172" s="2145">
        <f>'Og s3a'!F1883</f>
        <v>0</v>
      </c>
      <c r="F1172" s="435">
        <f>O1172</f>
        <v>0</v>
      </c>
      <c r="G1172" s="435">
        <f t="shared" si="17"/>
        <v>0</v>
      </c>
      <c r="H1172" s="236"/>
      <c r="I1172" s="236"/>
      <c r="J1172" s="236"/>
      <c r="K1172" s="236"/>
      <c r="L1172" s="10"/>
      <c r="M1172" s="10"/>
      <c r="N1172" s="396">
        <f>'Og s3a'!G1883</f>
        <v>0</v>
      </c>
      <c r="O1172" s="237">
        <f>'Og s3a'!H1883</f>
        <v>0</v>
      </c>
      <c r="P1172" s="398">
        <f>'Og s3a'!D1883</f>
        <v>0</v>
      </c>
      <c r="Q1172" s="10"/>
      <c r="R1172" s="306"/>
      <c r="S1172" s="306"/>
      <c r="T1172" s="306"/>
      <c r="U1172" s="10"/>
      <c r="V1172" s="10"/>
      <c r="W1172" s="10"/>
      <c r="X1172" s="10"/>
      <c r="Y1172" s="10"/>
      <c r="Z1172" s="10"/>
      <c r="AA1172" s="10"/>
      <c r="AB1172" s="10"/>
    </row>
    <row r="1173" spans="1:28" ht="14.25" customHeight="1">
      <c r="A1173" s="1253" t="str">
        <f>A1172</f>
        <v/>
      </c>
      <c r="B1173" s="57"/>
      <c r="C1173" s="2146"/>
      <c r="D1173" s="2148"/>
      <c r="E1173" s="2146"/>
      <c r="F1173" s="234"/>
      <c r="G1173" s="1666">
        <f>Import!Q1872</f>
        <v>0</v>
      </c>
      <c r="H1173" s="234"/>
      <c r="I1173" s="234"/>
      <c r="J1173" s="234"/>
      <c r="K1173" s="234"/>
      <c r="L1173" s="10"/>
      <c r="M1173" s="10"/>
      <c r="N1173" s="397"/>
      <c r="O1173" s="233"/>
      <c r="P1173" s="419"/>
      <c r="Q1173" s="10"/>
      <c r="R1173" s="306"/>
      <c r="S1173" s="306"/>
      <c r="T1173" s="306"/>
      <c r="U1173" s="10"/>
      <c r="V1173" s="10"/>
      <c r="W1173" s="10"/>
      <c r="X1173" s="10"/>
      <c r="Y1173" s="10"/>
      <c r="Z1173" s="10"/>
      <c r="AA1173" s="10"/>
      <c r="AB1173" s="10"/>
    </row>
    <row r="1174" spans="1:28" ht="24.75" customHeight="1">
      <c r="A1174" s="1253" t="str">
        <f>IF(E1174&gt;0,"Wypełnione","")</f>
        <v/>
      </c>
      <c r="B1174" s="57"/>
      <c r="C1174" s="2145">
        <f>'Og s3a'!C1885</f>
        <v>0</v>
      </c>
      <c r="D1174" s="2147">
        <f>'Og s3a'!E1885</f>
        <v>0</v>
      </c>
      <c r="E1174" s="2145">
        <f>'Og s3a'!F1885</f>
        <v>0</v>
      </c>
      <c r="F1174" s="435">
        <f>O1174</f>
        <v>0</v>
      </c>
      <c r="G1174" s="435">
        <f t="shared" si="17"/>
        <v>0</v>
      </c>
      <c r="H1174" s="236"/>
      <c r="I1174" s="236"/>
      <c r="J1174" s="236"/>
      <c r="K1174" s="236"/>
      <c r="L1174" s="10"/>
      <c r="M1174" s="10"/>
      <c r="N1174" s="396">
        <f>'Og s3a'!G1885</f>
        <v>0</v>
      </c>
      <c r="O1174" s="237">
        <f>'Og s3a'!H1885</f>
        <v>0</v>
      </c>
      <c r="P1174" s="398">
        <f>'Og s3a'!D1885</f>
        <v>0</v>
      </c>
      <c r="Q1174" s="10"/>
      <c r="R1174" s="306"/>
      <c r="S1174" s="306"/>
      <c r="T1174" s="306"/>
      <c r="U1174" s="10"/>
      <c r="V1174" s="10"/>
      <c r="W1174" s="10"/>
      <c r="X1174" s="10"/>
      <c r="Y1174" s="10"/>
      <c r="Z1174" s="10"/>
      <c r="AA1174" s="10"/>
      <c r="AB1174" s="10"/>
    </row>
    <row r="1175" spans="1:28" ht="14.25" customHeight="1">
      <c r="A1175" s="1253" t="str">
        <f>A1174</f>
        <v/>
      </c>
      <c r="B1175" s="57"/>
      <c r="C1175" s="2146"/>
      <c r="D1175" s="2148"/>
      <c r="E1175" s="2146"/>
      <c r="F1175" s="234"/>
      <c r="G1175" s="1666">
        <f>Import!Q1874</f>
        <v>0</v>
      </c>
      <c r="H1175" s="234"/>
      <c r="I1175" s="234"/>
      <c r="J1175" s="234"/>
      <c r="K1175" s="234"/>
      <c r="L1175" s="10"/>
      <c r="M1175" s="10"/>
      <c r="N1175" s="397"/>
      <c r="O1175" s="233"/>
      <c r="P1175" s="419"/>
      <c r="Q1175" s="10"/>
      <c r="R1175" s="306"/>
      <c r="S1175" s="306"/>
      <c r="T1175" s="306"/>
      <c r="U1175" s="10"/>
      <c r="V1175" s="10"/>
      <c r="W1175" s="10"/>
      <c r="X1175" s="10"/>
      <c r="Y1175" s="10"/>
      <c r="Z1175" s="10"/>
      <c r="AA1175" s="10"/>
      <c r="AB1175" s="10"/>
    </row>
    <row r="1176" spans="1:28" ht="24.75" customHeight="1">
      <c r="A1176" s="1253" t="str">
        <f>IF(E1176&gt;0,"Wypełnione","")</f>
        <v/>
      </c>
      <c r="B1176" s="57"/>
      <c r="C1176" s="2145">
        <f>'Og s3a'!C1887</f>
        <v>0</v>
      </c>
      <c r="D1176" s="2147">
        <f>'Og s3a'!E1887</f>
        <v>0</v>
      </c>
      <c r="E1176" s="2145">
        <f>'Og s3a'!F1887</f>
        <v>0</v>
      </c>
      <c r="F1176" s="435">
        <f>O1176</f>
        <v>0</v>
      </c>
      <c r="G1176" s="435">
        <f t="shared" si="17"/>
        <v>0</v>
      </c>
      <c r="H1176" s="236"/>
      <c r="I1176" s="236"/>
      <c r="J1176" s="236"/>
      <c r="K1176" s="236"/>
      <c r="L1176" s="10"/>
      <c r="M1176" s="10"/>
      <c r="N1176" s="396">
        <f>'Og s3a'!G1887</f>
        <v>0</v>
      </c>
      <c r="O1176" s="237">
        <f>'Og s3a'!H1887</f>
        <v>0</v>
      </c>
      <c r="P1176" s="398">
        <f>'Og s3a'!D1887</f>
        <v>0</v>
      </c>
      <c r="Q1176" s="10"/>
      <c r="R1176" s="306"/>
      <c r="S1176" s="306"/>
      <c r="T1176" s="306"/>
      <c r="U1176" s="10"/>
      <c r="V1176" s="10"/>
      <c r="W1176" s="10"/>
      <c r="X1176" s="10"/>
      <c r="Y1176" s="10"/>
      <c r="Z1176" s="10"/>
      <c r="AA1176" s="10"/>
      <c r="AB1176" s="10"/>
    </row>
    <row r="1177" spans="1:28" ht="14.25" customHeight="1">
      <c r="A1177" s="1253" t="str">
        <f>A1176</f>
        <v/>
      </c>
      <c r="B1177" s="57"/>
      <c r="C1177" s="2146"/>
      <c r="D1177" s="2148"/>
      <c r="E1177" s="2146"/>
      <c r="F1177" s="234"/>
      <c r="G1177" s="1666">
        <f>Import!Q1876</f>
        <v>0</v>
      </c>
      <c r="H1177" s="234"/>
      <c r="I1177" s="234"/>
      <c r="J1177" s="234"/>
      <c r="K1177" s="234"/>
      <c r="L1177" s="10"/>
      <c r="M1177" s="10"/>
      <c r="N1177" s="397"/>
      <c r="O1177" s="233"/>
      <c r="P1177" s="419"/>
      <c r="Q1177" s="10"/>
      <c r="R1177" s="306"/>
      <c r="S1177" s="306"/>
      <c r="T1177" s="306"/>
      <c r="U1177" s="10"/>
      <c r="V1177" s="10"/>
      <c r="W1177" s="10"/>
      <c r="X1177" s="10"/>
      <c r="Y1177" s="10"/>
      <c r="Z1177" s="10"/>
      <c r="AA1177" s="10"/>
      <c r="AB1177" s="10"/>
    </row>
    <row r="1178" spans="1:28" ht="24.75" customHeight="1">
      <c r="A1178" s="1253" t="str">
        <f>IF(E1178&gt;0,"Wypełnione","")</f>
        <v/>
      </c>
      <c r="B1178" s="57"/>
      <c r="C1178" s="2145">
        <f>'Og s3a'!C1889</f>
        <v>0</v>
      </c>
      <c r="D1178" s="2147">
        <f>'Og s3a'!E1889</f>
        <v>0</v>
      </c>
      <c r="E1178" s="2145">
        <f>'Og s3a'!F1889</f>
        <v>0</v>
      </c>
      <c r="F1178" s="435">
        <f>O1178</f>
        <v>0</v>
      </c>
      <c r="G1178" s="435">
        <f t="shared" si="17"/>
        <v>0</v>
      </c>
      <c r="H1178" s="236"/>
      <c r="I1178" s="236"/>
      <c r="J1178" s="236"/>
      <c r="K1178" s="236"/>
      <c r="L1178" s="10"/>
      <c r="M1178" s="10"/>
      <c r="N1178" s="396">
        <f>'Og s3a'!G1889</f>
        <v>0</v>
      </c>
      <c r="O1178" s="237">
        <f>'Og s3a'!H1889</f>
        <v>0</v>
      </c>
      <c r="P1178" s="398">
        <f>'Og s3a'!D1889</f>
        <v>0</v>
      </c>
      <c r="Q1178" s="10"/>
      <c r="R1178" s="306"/>
      <c r="S1178" s="306"/>
      <c r="T1178" s="306"/>
      <c r="U1178" s="10"/>
      <c r="V1178" s="10"/>
      <c r="W1178" s="10"/>
      <c r="X1178" s="10"/>
      <c r="Y1178" s="10"/>
      <c r="Z1178" s="10"/>
      <c r="AA1178" s="10"/>
      <c r="AB1178" s="10"/>
    </row>
    <row r="1179" spans="1:28" ht="14.25" customHeight="1">
      <c r="A1179" s="1253" t="str">
        <f>A1178</f>
        <v/>
      </c>
      <c r="B1179" s="57"/>
      <c r="C1179" s="2146"/>
      <c r="D1179" s="2148"/>
      <c r="E1179" s="2146"/>
      <c r="F1179" s="234"/>
      <c r="G1179" s="1666">
        <f>Import!Q1878</f>
        <v>0</v>
      </c>
      <c r="H1179" s="234"/>
      <c r="I1179" s="234"/>
      <c r="J1179" s="234"/>
      <c r="K1179" s="234"/>
      <c r="L1179" s="10"/>
      <c r="M1179" s="10"/>
      <c r="N1179" s="397"/>
      <c r="O1179" s="233"/>
      <c r="P1179" s="419"/>
      <c r="Q1179" s="10"/>
      <c r="R1179" s="306"/>
      <c r="S1179" s="306"/>
      <c r="T1179" s="306"/>
      <c r="U1179" s="10"/>
      <c r="V1179" s="10"/>
      <c r="W1179" s="10"/>
      <c r="X1179" s="10"/>
      <c r="Y1179" s="10"/>
      <c r="Z1179" s="10"/>
      <c r="AA1179" s="10"/>
      <c r="AB1179" s="10"/>
    </row>
    <row r="1180" spans="1:28" ht="24.75" customHeight="1">
      <c r="A1180" s="1253" t="str">
        <f>IF(E1180&gt;0,"Wypełnione","")</f>
        <v/>
      </c>
      <c r="B1180" s="57"/>
      <c r="C1180" s="2145">
        <f>'Og s3a'!C1891</f>
        <v>0</v>
      </c>
      <c r="D1180" s="2147">
        <f>'Og s3a'!E1891</f>
        <v>0</v>
      </c>
      <c r="E1180" s="2145">
        <f>'Og s3a'!F1891</f>
        <v>0</v>
      </c>
      <c r="F1180" s="435">
        <f>O1180</f>
        <v>0</v>
      </c>
      <c r="G1180" s="435">
        <f t="shared" si="17"/>
        <v>0</v>
      </c>
      <c r="H1180" s="236"/>
      <c r="I1180" s="236"/>
      <c r="J1180" s="236"/>
      <c r="K1180" s="236"/>
      <c r="L1180" s="10"/>
      <c r="M1180" s="10"/>
      <c r="N1180" s="396">
        <f>'Og s3a'!G1891</f>
        <v>0</v>
      </c>
      <c r="O1180" s="237">
        <f>'Og s3a'!H1891</f>
        <v>0</v>
      </c>
      <c r="P1180" s="398">
        <f>'Og s3a'!D1891</f>
        <v>0</v>
      </c>
      <c r="Q1180" s="10"/>
      <c r="R1180" s="306"/>
      <c r="S1180" s="306"/>
      <c r="T1180" s="306"/>
      <c r="U1180" s="10"/>
      <c r="V1180" s="10"/>
      <c r="W1180" s="10"/>
      <c r="X1180" s="10"/>
      <c r="Y1180" s="10"/>
      <c r="Z1180" s="10"/>
      <c r="AA1180" s="10"/>
      <c r="AB1180" s="10"/>
    </row>
    <row r="1181" spans="1:28" ht="14.25" customHeight="1">
      <c r="A1181" s="1253" t="str">
        <f>A1180</f>
        <v/>
      </c>
      <c r="B1181" s="57"/>
      <c r="C1181" s="2146"/>
      <c r="D1181" s="2148"/>
      <c r="E1181" s="2146"/>
      <c r="F1181" s="234"/>
      <c r="G1181" s="1666">
        <f>Import!Q1880</f>
        <v>0</v>
      </c>
      <c r="H1181" s="234"/>
      <c r="I1181" s="234"/>
      <c r="J1181" s="234"/>
      <c r="K1181" s="234"/>
      <c r="L1181" s="10"/>
      <c r="M1181" s="10"/>
      <c r="N1181" s="397"/>
      <c r="O1181" s="233"/>
      <c r="P1181" s="419"/>
      <c r="Q1181" s="10"/>
      <c r="R1181" s="306"/>
      <c r="S1181" s="306"/>
      <c r="T1181" s="306"/>
      <c r="U1181" s="10"/>
      <c r="V1181" s="10"/>
      <c r="W1181" s="10"/>
      <c r="X1181" s="10"/>
      <c r="Y1181" s="10"/>
      <c r="Z1181" s="10"/>
      <c r="AA1181" s="10"/>
      <c r="AB1181" s="10"/>
    </row>
    <row r="1182" spans="1:28" ht="24.75" customHeight="1">
      <c r="A1182" s="1253" t="str">
        <f>IF(E1182&gt;0,"Wypełnione","")</f>
        <v/>
      </c>
      <c r="B1182" s="57"/>
      <c r="C1182" s="2145">
        <f>'Og s3a'!C1893</f>
        <v>0</v>
      </c>
      <c r="D1182" s="2147">
        <f>'Og s3a'!E1893</f>
        <v>0</v>
      </c>
      <c r="E1182" s="2145">
        <f>'Og s3a'!F1893</f>
        <v>0</v>
      </c>
      <c r="F1182" s="435">
        <f>O1182</f>
        <v>0</v>
      </c>
      <c r="G1182" s="435">
        <f t="shared" si="17"/>
        <v>0</v>
      </c>
      <c r="H1182" s="236"/>
      <c r="I1182" s="236"/>
      <c r="J1182" s="236"/>
      <c r="K1182" s="236"/>
      <c r="L1182" s="10"/>
      <c r="M1182" s="10"/>
      <c r="N1182" s="396">
        <f>'Og s3a'!G1893</f>
        <v>0</v>
      </c>
      <c r="O1182" s="237">
        <f>'Og s3a'!H1893</f>
        <v>0</v>
      </c>
      <c r="P1182" s="398">
        <f>'Og s3a'!D1893</f>
        <v>0</v>
      </c>
      <c r="Q1182" s="10"/>
      <c r="R1182" s="306"/>
      <c r="S1182" s="306"/>
      <c r="T1182" s="306"/>
      <c r="U1182" s="10"/>
      <c r="V1182" s="10"/>
      <c r="W1182" s="10"/>
      <c r="X1182" s="10"/>
      <c r="Y1182" s="10"/>
      <c r="Z1182" s="10"/>
      <c r="AA1182" s="10"/>
      <c r="AB1182" s="10"/>
    </row>
    <row r="1183" spans="1:28" ht="14.25" customHeight="1">
      <c r="A1183" s="1253" t="str">
        <f>A1182</f>
        <v/>
      </c>
      <c r="B1183" s="57"/>
      <c r="C1183" s="2146"/>
      <c r="D1183" s="2148"/>
      <c r="E1183" s="2146"/>
      <c r="F1183" s="234"/>
      <c r="G1183" s="1666">
        <f>Import!Q1882</f>
        <v>0</v>
      </c>
      <c r="H1183" s="234"/>
      <c r="I1183" s="234"/>
      <c r="J1183" s="234"/>
      <c r="K1183" s="234"/>
      <c r="L1183" s="10"/>
      <c r="M1183" s="10"/>
      <c r="N1183" s="397"/>
      <c r="O1183" s="233"/>
      <c r="P1183" s="419"/>
      <c r="Q1183" s="10"/>
      <c r="R1183" s="306"/>
      <c r="S1183" s="306"/>
      <c r="T1183" s="306"/>
      <c r="U1183" s="10"/>
      <c r="V1183" s="10"/>
      <c r="W1183" s="10"/>
      <c r="X1183" s="10"/>
      <c r="Y1183" s="10"/>
      <c r="Z1183" s="10"/>
      <c r="AA1183" s="10"/>
      <c r="AB1183" s="10"/>
    </row>
    <row r="1184" spans="1:28" ht="24.75" customHeight="1">
      <c r="A1184" s="1253" t="str">
        <f>IF(E1184&gt;0,"Wypełnione","")</f>
        <v/>
      </c>
      <c r="B1184" s="57"/>
      <c r="C1184" s="2145">
        <f>'Og s3a'!C1895</f>
        <v>0</v>
      </c>
      <c r="D1184" s="2147">
        <f>'Og s3a'!E1895</f>
        <v>0</v>
      </c>
      <c r="E1184" s="2145">
        <f>'Og s3a'!F1895</f>
        <v>0</v>
      </c>
      <c r="F1184" s="435">
        <f>O1184</f>
        <v>0</v>
      </c>
      <c r="G1184" s="435">
        <f t="shared" si="17"/>
        <v>0</v>
      </c>
      <c r="H1184" s="236"/>
      <c r="I1184" s="236"/>
      <c r="J1184" s="236"/>
      <c r="K1184" s="236"/>
      <c r="L1184" s="10"/>
      <c r="M1184" s="10"/>
      <c r="N1184" s="396">
        <f>'Og s3a'!G1895</f>
        <v>0</v>
      </c>
      <c r="O1184" s="237">
        <f>'Og s3a'!H1895</f>
        <v>0</v>
      </c>
      <c r="P1184" s="398">
        <f>'Og s3a'!D1895</f>
        <v>0</v>
      </c>
      <c r="Q1184" s="10"/>
      <c r="R1184" s="306"/>
      <c r="S1184" s="306"/>
      <c r="T1184" s="306"/>
      <c r="U1184" s="10"/>
      <c r="V1184" s="10"/>
      <c r="W1184" s="10"/>
      <c r="X1184" s="10"/>
      <c r="Y1184" s="10"/>
      <c r="Z1184" s="10"/>
      <c r="AA1184" s="10"/>
      <c r="AB1184" s="10"/>
    </row>
    <row r="1185" spans="1:28" ht="14.25" customHeight="1">
      <c r="A1185" s="1253" t="str">
        <f>A1184</f>
        <v/>
      </c>
      <c r="B1185" s="57"/>
      <c r="C1185" s="2146"/>
      <c r="D1185" s="2148"/>
      <c r="E1185" s="2146"/>
      <c r="F1185" s="234"/>
      <c r="G1185" s="1666">
        <f>Import!Q1884</f>
        <v>0</v>
      </c>
      <c r="H1185" s="234"/>
      <c r="I1185" s="234"/>
      <c r="J1185" s="234"/>
      <c r="K1185" s="234"/>
      <c r="L1185" s="10"/>
      <c r="M1185" s="10"/>
      <c r="N1185" s="397"/>
      <c r="O1185" s="233"/>
      <c r="P1185" s="419"/>
      <c r="Q1185" s="10"/>
      <c r="R1185" s="306"/>
      <c r="S1185" s="306"/>
      <c r="T1185" s="306"/>
      <c r="U1185" s="10"/>
      <c r="V1185" s="10"/>
      <c r="W1185" s="10"/>
      <c r="X1185" s="10"/>
      <c r="Y1185" s="10"/>
      <c r="Z1185" s="10"/>
      <c r="AA1185" s="10"/>
      <c r="AB1185" s="10"/>
    </row>
    <row r="1186" spans="1:28" ht="24.75" customHeight="1">
      <c r="A1186" s="1253" t="str">
        <f>IF(E1186&gt;0,"Wypełnione","")</f>
        <v/>
      </c>
      <c r="B1186" s="57"/>
      <c r="C1186" s="2145">
        <f>'Og s3a'!C1897</f>
        <v>0</v>
      </c>
      <c r="D1186" s="2147">
        <f>'Og s3a'!E1897</f>
        <v>0</v>
      </c>
      <c r="E1186" s="2145">
        <f>'Og s3a'!F1897</f>
        <v>0</v>
      </c>
      <c r="F1186" s="435">
        <f>O1186</f>
        <v>0</v>
      </c>
      <c r="G1186" s="435">
        <f t="shared" si="17"/>
        <v>0</v>
      </c>
      <c r="H1186" s="236"/>
      <c r="I1186" s="236"/>
      <c r="J1186" s="236"/>
      <c r="K1186" s="236"/>
      <c r="L1186" s="10"/>
      <c r="M1186" s="10"/>
      <c r="N1186" s="396">
        <f>'Og s3a'!G1897</f>
        <v>0</v>
      </c>
      <c r="O1186" s="237">
        <f>'Og s3a'!H1897</f>
        <v>0</v>
      </c>
      <c r="P1186" s="398">
        <f>'Og s3a'!D1897</f>
        <v>0</v>
      </c>
      <c r="Q1186" s="10"/>
      <c r="R1186" s="306"/>
      <c r="S1186" s="306"/>
      <c r="T1186" s="306"/>
      <c r="U1186" s="10"/>
      <c r="V1186" s="10"/>
      <c r="W1186" s="10"/>
      <c r="X1186" s="10"/>
      <c r="Y1186" s="10"/>
      <c r="Z1186" s="10"/>
      <c r="AA1186" s="10"/>
      <c r="AB1186" s="10"/>
    </row>
    <row r="1187" spans="1:28" ht="14.25" customHeight="1">
      <c r="A1187" s="1253" t="str">
        <f>A1186</f>
        <v/>
      </c>
      <c r="B1187" s="57"/>
      <c r="C1187" s="2146"/>
      <c r="D1187" s="2148"/>
      <c r="E1187" s="2146"/>
      <c r="F1187" s="234"/>
      <c r="G1187" s="1666">
        <f>Import!Q1886</f>
        <v>0</v>
      </c>
      <c r="H1187" s="234"/>
      <c r="I1187" s="234"/>
      <c r="J1187" s="234"/>
      <c r="K1187" s="234"/>
      <c r="L1187" s="10"/>
      <c r="M1187" s="10"/>
      <c r="N1187" s="397"/>
      <c r="O1187" s="233"/>
      <c r="P1187" s="419"/>
      <c r="Q1187" s="10"/>
      <c r="R1187" s="306"/>
      <c r="S1187" s="306"/>
      <c r="T1187" s="306"/>
      <c r="U1187" s="10"/>
      <c r="V1187" s="10"/>
      <c r="W1187" s="10"/>
      <c r="X1187" s="10"/>
      <c r="Y1187" s="10"/>
      <c r="Z1187" s="10"/>
      <c r="AA1187" s="10"/>
      <c r="AB1187" s="10"/>
    </row>
    <row r="1188" spans="1:28" ht="24.75" customHeight="1">
      <c r="A1188" s="1253" t="str">
        <f>IF(E1188&gt;0,"Wypełnione","")</f>
        <v/>
      </c>
      <c r="B1188" s="57"/>
      <c r="C1188" s="2145">
        <f>'Og s3a'!C1899</f>
        <v>0</v>
      </c>
      <c r="D1188" s="2147">
        <f>'Og s3a'!E1899</f>
        <v>0</v>
      </c>
      <c r="E1188" s="2145">
        <f>'Og s3a'!F1899</f>
        <v>0</v>
      </c>
      <c r="F1188" s="435">
        <f>O1188</f>
        <v>0</v>
      </c>
      <c r="G1188" s="435">
        <f t="shared" si="17"/>
        <v>0</v>
      </c>
      <c r="H1188" s="236"/>
      <c r="I1188" s="236"/>
      <c r="J1188" s="236"/>
      <c r="K1188" s="236"/>
      <c r="L1188" s="10"/>
      <c r="M1188" s="10"/>
      <c r="N1188" s="396">
        <f>'Og s3a'!G1899</f>
        <v>0</v>
      </c>
      <c r="O1188" s="237">
        <f>'Og s3a'!H1899</f>
        <v>0</v>
      </c>
      <c r="P1188" s="398">
        <f>'Og s3a'!D1899</f>
        <v>0</v>
      </c>
      <c r="Q1188" s="10"/>
      <c r="R1188" s="306"/>
      <c r="S1188" s="306"/>
      <c r="T1188" s="306"/>
      <c r="U1188" s="10"/>
      <c r="V1188" s="10"/>
      <c r="W1188" s="10"/>
      <c r="X1188" s="10"/>
      <c r="Y1188" s="10"/>
      <c r="Z1188" s="10"/>
      <c r="AA1188" s="10"/>
      <c r="AB1188" s="10"/>
    </row>
    <row r="1189" spans="1:28" ht="14.25" customHeight="1">
      <c r="A1189" s="1253" t="str">
        <f>A1188</f>
        <v/>
      </c>
      <c r="B1189" s="57"/>
      <c r="C1189" s="2146"/>
      <c r="D1189" s="2148"/>
      <c r="E1189" s="2146"/>
      <c r="F1189" s="234"/>
      <c r="G1189" s="1666">
        <f>Import!Q1888</f>
        <v>0</v>
      </c>
      <c r="H1189" s="234"/>
      <c r="I1189" s="234"/>
      <c r="J1189" s="234"/>
      <c r="K1189" s="234"/>
      <c r="L1189" s="10"/>
      <c r="M1189" s="10"/>
      <c r="N1189" s="397"/>
      <c r="O1189" s="233"/>
      <c r="P1189" s="419"/>
      <c r="Q1189" s="10"/>
      <c r="R1189" s="306"/>
      <c r="S1189" s="306"/>
      <c r="T1189" s="306"/>
      <c r="U1189" s="10"/>
      <c r="V1189" s="10"/>
      <c r="W1189" s="10"/>
      <c r="X1189" s="10"/>
      <c r="Y1189" s="10"/>
      <c r="Z1189" s="10"/>
      <c r="AA1189" s="10"/>
      <c r="AB1189" s="10"/>
    </row>
    <row r="1190" spans="1:28" ht="24.75" customHeight="1">
      <c r="A1190" s="1253" t="str">
        <f>IF(E1190&gt;0,"Wypełnione","")</f>
        <v/>
      </c>
      <c r="B1190" s="57"/>
      <c r="C1190" s="2145">
        <f>'Og s3a'!C1901</f>
        <v>0</v>
      </c>
      <c r="D1190" s="2147">
        <f>'Og s3a'!E1901</f>
        <v>0</v>
      </c>
      <c r="E1190" s="2145">
        <f>'Og s3a'!F1901</f>
        <v>0</v>
      </c>
      <c r="F1190" s="435">
        <f>O1190</f>
        <v>0</v>
      </c>
      <c r="G1190" s="435">
        <f t="shared" si="17"/>
        <v>0</v>
      </c>
      <c r="H1190" s="236"/>
      <c r="I1190" s="236"/>
      <c r="J1190" s="236"/>
      <c r="K1190" s="236"/>
      <c r="L1190" s="10"/>
      <c r="M1190" s="10"/>
      <c r="N1190" s="396">
        <f>'Og s3a'!G1901</f>
        <v>0</v>
      </c>
      <c r="O1190" s="237">
        <f>'Og s3a'!H1901</f>
        <v>0</v>
      </c>
      <c r="P1190" s="398">
        <f>'Og s3a'!D1901</f>
        <v>0</v>
      </c>
      <c r="Q1190" s="10"/>
      <c r="R1190" s="306"/>
      <c r="S1190" s="306"/>
      <c r="T1190" s="306"/>
      <c r="U1190" s="10"/>
      <c r="V1190" s="10"/>
      <c r="W1190" s="10"/>
      <c r="X1190" s="10"/>
      <c r="Y1190" s="10"/>
      <c r="Z1190" s="10"/>
      <c r="AA1190" s="10"/>
      <c r="AB1190" s="10"/>
    </row>
    <row r="1191" spans="1:28" ht="14.25" customHeight="1">
      <c r="A1191" s="1253" t="str">
        <f>A1190</f>
        <v/>
      </c>
      <c r="B1191" s="57"/>
      <c r="C1191" s="2146"/>
      <c r="D1191" s="2148"/>
      <c r="E1191" s="2146"/>
      <c r="F1191" s="234"/>
      <c r="G1191" s="1666">
        <f>Import!Q1890</f>
        <v>0</v>
      </c>
      <c r="H1191" s="234"/>
      <c r="I1191" s="234"/>
      <c r="J1191" s="234"/>
      <c r="K1191" s="234"/>
      <c r="L1191" s="10"/>
      <c r="M1191" s="10"/>
      <c r="N1191" s="397"/>
      <c r="O1191" s="233"/>
      <c r="P1191" s="419"/>
      <c r="Q1191" s="10"/>
      <c r="R1191" s="306"/>
      <c r="S1191" s="306"/>
      <c r="T1191" s="306"/>
      <c r="U1191" s="10"/>
      <c r="V1191" s="10"/>
      <c r="W1191" s="10"/>
      <c r="X1191" s="10"/>
      <c r="Y1191" s="10"/>
      <c r="Z1191" s="10"/>
      <c r="AA1191" s="10"/>
      <c r="AB1191" s="10"/>
    </row>
    <row r="1192" spans="1:28" ht="24.75" customHeight="1">
      <c r="A1192" s="1253" t="str">
        <f>IF(E1192&gt;0,"Wypełnione","")</f>
        <v/>
      </c>
      <c r="B1192" s="57"/>
      <c r="C1192" s="2145">
        <f>'Og s3a'!C1903</f>
        <v>0</v>
      </c>
      <c r="D1192" s="2147">
        <f>'Og s3a'!E1903</f>
        <v>0</v>
      </c>
      <c r="E1192" s="2145">
        <f>'Og s3a'!F1903</f>
        <v>0</v>
      </c>
      <c r="F1192" s="435">
        <f>O1192</f>
        <v>0</v>
      </c>
      <c r="G1192" s="435">
        <f t="shared" ref="G1192:G1254" si="18">P1192</f>
        <v>0</v>
      </c>
      <c r="H1192" s="236"/>
      <c r="I1192" s="236"/>
      <c r="J1192" s="236"/>
      <c r="K1192" s="236"/>
      <c r="L1192" s="10"/>
      <c r="M1192" s="10"/>
      <c r="N1192" s="396">
        <f>'Og s3a'!G1903</f>
        <v>0</v>
      </c>
      <c r="O1192" s="237">
        <f>'Og s3a'!H1903</f>
        <v>0</v>
      </c>
      <c r="P1192" s="398">
        <f>'Og s3a'!D1903</f>
        <v>0</v>
      </c>
      <c r="Q1192" s="10"/>
      <c r="R1192" s="306"/>
      <c r="S1192" s="306"/>
      <c r="T1192" s="306"/>
      <c r="U1192" s="10"/>
      <c r="V1192" s="10"/>
      <c r="W1192" s="10"/>
      <c r="X1192" s="10"/>
      <c r="Y1192" s="10"/>
      <c r="Z1192" s="10"/>
      <c r="AA1192" s="10"/>
      <c r="AB1192" s="10"/>
    </row>
    <row r="1193" spans="1:28" ht="14.25" customHeight="1">
      <c r="A1193" s="1253" t="str">
        <f>A1192</f>
        <v/>
      </c>
      <c r="B1193" s="57"/>
      <c r="C1193" s="2146"/>
      <c r="D1193" s="2148"/>
      <c r="E1193" s="2146"/>
      <c r="F1193" s="234"/>
      <c r="G1193" s="1666">
        <f>Import!Q1892</f>
        <v>0</v>
      </c>
      <c r="H1193" s="234"/>
      <c r="I1193" s="234"/>
      <c r="J1193" s="234"/>
      <c r="K1193" s="234"/>
      <c r="L1193" s="10"/>
      <c r="M1193" s="10"/>
      <c r="N1193" s="397"/>
      <c r="O1193" s="233"/>
      <c r="P1193" s="419"/>
      <c r="Q1193" s="10"/>
      <c r="R1193" s="306"/>
      <c r="S1193" s="306"/>
      <c r="T1193" s="306"/>
      <c r="U1193" s="10"/>
      <c r="V1193" s="10"/>
      <c r="W1193" s="10"/>
      <c r="X1193" s="10"/>
      <c r="Y1193" s="10"/>
      <c r="Z1193" s="10"/>
      <c r="AA1193" s="10"/>
      <c r="AB1193" s="10"/>
    </row>
    <row r="1194" spans="1:28" ht="24.75" customHeight="1">
      <c r="A1194" s="1253" t="str">
        <f>IF(E1194&gt;0,"Wypełnione","")</f>
        <v/>
      </c>
      <c r="B1194" s="57"/>
      <c r="C1194" s="2145">
        <f>'Og s3a'!C1905</f>
        <v>0</v>
      </c>
      <c r="D1194" s="2147">
        <f>'Og s3a'!E1905</f>
        <v>0</v>
      </c>
      <c r="E1194" s="2145">
        <f>'Og s3a'!F1905</f>
        <v>0</v>
      </c>
      <c r="F1194" s="435">
        <f>O1194</f>
        <v>0</v>
      </c>
      <c r="G1194" s="435">
        <f t="shared" si="18"/>
        <v>0</v>
      </c>
      <c r="H1194" s="236"/>
      <c r="I1194" s="236"/>
      <c r="J1194" s="236"/>
      <c r="K1194" s="236"/>
      <c r="L1194" s="10"/>
      <c r="M1194" s="10"/>
      <c r="N1194" s="396">
        <f>'Og s3a'!G1905</f>
        <v>0</v>
      </c>
      <c r="O1194" s="237">
        <f>'Og s3a'!H1905</f>
        <v>0</v>
      </c>
      <c r="P1194" s="398">
        <f>'Og s3a'!D1905</f>
        <v>0</v>
      </c>
      <c r="Q1194" s="10"/>
      <c r="R1194" s="306"/>
      <c r="S1194" s="306"/>
      <c r="T1194" s="306"/>
      <c r="U1194" s="10"/>
      <c r="V1194" s="10"/>
      <c r="W1194" s="10"/>
      <c r="X1194" s="10"/>
      <c r="Y1194" s="10"/>
      <c r="Z1194" s="10"/>
      <c r="AA1194" s="10"/>
      <c r="AB1194" s="10"/>
    </row>
    <row r="1195" spans="1:28" ht="14.25" customHeight="1">
      <c r="A1195" s="1253" t="str">
        <f>A1194</f>
        <v/>
      </c>
      <c r="B1195" s="57"/>
      <c r="C1195" s="2146"/>
      <c r="D1195" s="2148"/>
      <c r="E1195" s="2146"/>
      <c r="F1195" s="234"/>
      <c r="G1195" s="1666">
        <f>Import!Q1894</f>
        <v>0</v>
      </c>
      <c r="H1195" s="234"/>
      <c r="I1195" s="234"/>
      <c r="J1195" s="234"/>
      <c r="K1195" s="234"/>
      <c r="L1195" s="10"/>
      <c r="M1195" s="10"/>
      <c r="N1195" s="397"/>
      <c r="O1195" s="233"/>
      <c r="P1195" s="419"/>
      <c r="Q1195" s="10"/>
      <c r="R1195" s="306"/>
      <c r="S1195" s="306"/>
      <c r="T1195" s="306"/>
      <c r="U1195" s="10"/>
      <c r="V1195" s="10"/>
      <c r="W1195" s="10"/>
      <c r="X1195" s="10"/>
      <c r="Y1195" s="10"/>
      <c r="Z1195" s="10"/>
      <c r="AA1195" s="10"/>
      <c r="AB1195" s="10"/>
    </row>
    <row r="1196" spans="1:28" ht="24.75" customHeight="1">
      <c r="A1196" s="1253" t="str">
        <f>IF(E1196&gt;0,"Wypełnione","")</f>
        <v/>
      </c>
      <c r="B1196" s="57"/>
      <c r="C1196" s="2145">
        <f>'Og s3a'!C1907</f>
        <v>0</v>
      </c>
      <c r="D1196" s="2147">
        <f>'Og s3a'!E1907</f>
        <v>0</v>
      </c>
      <c r="E1196" s="2145">
        <f>'Og s3a'!F1907</f>
        <v>0</v>
      </c>
      <c r="F1196" s="435">
        <f>O1196</f>
        <v>0</v>
      </c>
      <c r="G1196" s="435">
        <f t="shared" si="18"/>
        <v>0</v>
      </c>
      <c r="H1196" s="236"/>
      <c r="I1196" s="236"/>
      <c r="J1196" s="236"/>
      <c r="K1196" s="236"/>
      <c r="L1196" s="10"/>
      <c r="M1196" s="10"/>
      <c r="N1196" s="396">
        <f>'Og s3a'!G1907</f>
        <v>0</v>
      </c>
      <c r="O1196" s="237">
        <f>'Og s3a'!H1907</f>
        <v>0</v>
      </c>
      <c r="P1196" s="398">
        <f>'Og s3a'!D1907</f>
        <v>0</v>
      </c>
      <c r="Q1196" s="10"/>
      <c r="R1196" s="306"/>
      <c r="S1196" s="306"/>
      <c r="T1196" s="306"/>
      <c r="U1196" s="10"/>
      <c r="V1196" s="10"/>
      <c r="W1196" s="10"/>
      <c r="X1196" s="10"/>
      <c r="Y1196" s="10"/>
      <c r="Z1196" s="10"/>
      <c r="AA1196" s="10"/>
      <c r="AB1196" s="10"/>
    </row>
    <row r="1197" spans="1:28" ht="14.25" customHeight="1">
      <c r="A1197" s="1253" t="str">
        <f>A1196</f>
        <v/>
      </c>
      <c r="B1197" s="57"/>
      <c r="C1197" s="2146"/>
      <c r="D1197" s="2148"/>
      <c r="E1197" s="2146"/>
      <c r="F1197" s="234"/>
      <c r="G1197" s="1666">
        <f>Import!Q1896</f>
        <v>0</v>
      </c>
      <c r="H1197" s="234"/>
      <c r="I1197" s="234"/>
      <c r="J1197" s="234"/>
      <c r="K1197" s="234"/>
      <c r="L1197" s="10"/>
      <c r="M1197" s="10"/>
      <c r="N1197" s="397"/>
      <c r="O1197" s="233"/>
      <c r="P1197" s="419"/>
      <c r="Q1197" s="10"/>
      <c r="R1197" s="306"/>
      <c r="S1197" s="306"/>
      <c r="T1197" s="306"/>
      <c r="U1197" s="10"/>
      <c r="V1197" s="10"/>
      <c r="W1197" s="10"/>
      <c r="X1197" s="10"/>
      <c r="Y1197" s="10"/>
      <c r="Z1197" s="10"/>
      <c r="AA1197" s="10"/>
      <c r="AB1197" s="10"/>
    </row>
    <row r="1198" spans="1:28" ht="24.75" customHeight="1">
      <c r="A1198" s="1253" t="str">
        <f>IF(E1198&gt;0,"Wypełnione","")</f>
        <v/>
      </c>
      <c r="B1198" s="57"/>
      <c r="C1198" s="2145">
        <f>'Og s3a'!C1909</f>
        <v>0</v>
      </c>
      <c r="D1198" s="2147">
        <f>'Og s3a'!E1909</f>
        <v>0</v>
      </c>
      <c r="E1198" s="2145">
        <f>'Og s3a'!F1909</f>
        <v>0</v>
      </c>
      <c r="F1198" s="435">
        <f>O1198</f>
        <v>0</v>
      </c>
      <c r="G1198" s="435">
        <f t="shared" si="18"/>
        <v>0</v>
      </c>
      <c r="H1198" s="236"/>
      <c r="I1198" s="236"/>
      <c r="J1198" s="236"/>
      <c r="K1198" s="236"/>
      <c r="L1198" s="10"/>
      <c r="M1198" s="10"/>
      <c r="N1198" s="396">
        <f>'Og s3a'!G1909</f>
        <v>0</v>
      </c>
      <c r="O1198" s="237">
        <f>'Og s3a'!H1909</f>
        <v>0</v>
      </c>
      <c r="P1198" s="398">
        <f>'Og s3a'!D1909</f>
        <v>0</v>
      </c>
      <c r="Q1198" s="10"/>
      <c r="R1198" s="306"/>
      <c r="S1198" s="306"/>
      <c r="T1198" s="306"/>
      <c r="U1198" s="10"/>
      <c r="V1198" s="10"/>
      <c r="W1198" s="10"/>
      <c r="X1198" s="10"/>
      <c r="Y1198" s="10"/>
      <c r="Z1198" s="10"/>
      <c r="AA1198" s="10"/>
      <c r="AB1198" s="10"/>
    </row>
    <row r="1199" spans="1:28" ht="14.25" customHeight="1">
      <c r="A1199" s="1253" t="str">
        <f>A1198</f>
        <v/>
      </c>
      <c r="B1199" s="57"/>
      <c r="C1199" s="2146"/>
      <c r="D1199" s="2148"/>
      <c r="E1199" s="2146"/>
      <c r="F1199" s="234"/>
      <c r="G1199" s="1666">
        <f>Import!Q1898</f>
        <v>0</v>
      </c>
      <c r="H1199" s="234"/>
      <c r="I1199" s="234"/>
      <c r="J1199" s="234"/>
      <c r="K1199" s="234"/>
      <c r="L1199" s="10"/>
      <c r="M1199" s="10"/>
      <c r="N1199" s="397"/>
      <c r="O1199" s="233"/>
      <c r="P1199" s="419"/>
      <c r="Q1199" s="10"/>
      <c r="R1199" s="306"/>
      <c r="S1199" s="306"/>
      <c r="T1199" s="306"/>
      <c r="U1199" s="10"/>
      <c r="V1199" s="10"/>
      <c r="W1199" s="10"/>
      <c r="X1199" s="10"/>
      <c r="Y1199" s="10"/>
      <c r="Z1199" s="10"/>
      <c r="AA1199" s="10"/>
      <c r="AB1199" s="10"/>
    </row>
    <row r="1200" spans="1:28" ht="24.75" customHeight="1">
      <c r="A1200" s="1253" t="str">
        <f>IF(E1200&gt;0,"Wypełnione","")</f>
        <v/>
      </c>
      <c r="B1200" s="57"/>
      <c r="C1200" s="2145">
        <f>'Og s3a'!C1911</f>
        <v>0</v>
      </c>
      <c r="D1200" s="2147">
        <f>'Og s3a'!E1911</f>
        <v>0</v>
      </c>
      <c r="E1200" s="2145">
        <f>'Og s3a'!F1911</f>
        <v>0</v>
      </c>
      <c r="F1200" s="435">
        <f>O1200</f>
        <v>0</v>
      </c>
      <c r="G1200" s="435">
        <f t="shared" si="18"/>
        <v>0</v>
      </c>
      <c r="H1200" s="236"/>
      <c r="I1200" s="236"/>
      <c r="J1200" s="236"/>
      <c r="K1200" s="236"/>
      <c r="L1200" s="10"/>
      <c r="M1200" s="10"/>
      <c r="N1200" s="396">
        <f>'Og s3a'!G1911</f>
        <v>0</v>
      </c>
      <c r="O1200" s="237">
        <f>'Og s3a'!H1911</f>
        <v>0</v>
      </c>
      <c r="P1200" s="398">
        <f>'Og s3a'!D1911</f>
        <v>0</v>
      </c>
      <c r="Q1200" s="10"/>
      <c r="R1200" s="306"/>
      <c r="S1200" s="306"/>
      <c r="T1200" s="306"/>
      <c r="U1200" s="10"/>
      <c r="V1200" s="10"/>
      <c r="W1200" s="10"/>
      <c r="X1200" s="10"/>
      <c r="Y1200" s="10"/>
      <c r="Z1200" s="10"/>
      <c r="AA1200" s="10"/>
      <c r="AB1200" s="10"/>
    </row>
    <row r="1201" spans="1:28" ht="14.25" customHeight="1">
      <c r="A1201" s="1253" t="str">
        <f>A1200</f>
        <v/>
      </c>
      <c r="B1201" s="57"/>
      <c r="C1201" s="2146"/>
      <c r="D1201" s="2148"/>
      <c r="E1201" s="2146"/>
      <c r="F1201" s="234"/>
      <c r="G1201" s="1666">
        <f>Import!Q1900</f>
        <v>0</v>
      </c>
      <c r="H1201" s="234"/>
      <c r="I1201" s="234"/>
      <c r="J1201" s="234"/>
      <c r="K1201" s="234"/>
      <c r="L1201" s="10"/>
      <c r="M1201" s="10"/>
      <c r="N1201" s="397"/>
      <c r="O1201" s="233"/>
      <c r="P1201" s="419"/>
      <c r="Q1201" s="10"/>
      <c r="R1201" s="306"/>
      <c r="S1201" s="306"/>
      <c r="T1201" s="306"/>
      <c r="U1201" s="10"/>
      <c r="V1201" s="10"/>
      <c r="W1201" s="10"/>
      <c r="X1201" s="10"/>
      <c r="Y1201" s="10"/>
      <c r="Z1201" s="10"/>
      <c r="AA1201" s="10"/>
      <c r="AB1201" s="10"/>
    </row>
    <row r="1202" spans="1:28" ht="24.75" customHeight="1">
      <c r="A1202" s="1253" t="str">
        <f>IF(E1202&gt;0,"Wypełnione","")</f>
        <v/>
      </c>
      <c r="B1202" s="57"/>
      <c r="C1202" s="2145">
        <f>'Og s3a'!C1913</f>
        <v>0</v>
      </c>
      <c r="D1202" s="2147">
        <f>'Og s3a'!E1913</f>
        <v>0</v>
      </c>
      <c r="E1202" s="2145">
        <f>'Og s3a'!F1913</f>
        <v>0</v>
      </c>
      <c r="F1202" s="435">
        <f>O1202</f>
        <v>0</v>
      </c>
      <c r="G1202" s="435">
        <f t="shared" si="18"/>
        <v>0</v>
      </c>
      <c r="H1202" s="236"/>
      <c r="I1202" s="236"/>
      <c r="J1202" s="236"/>
      <c r="K1202" s="236"/>
      <c r="L1202" s="10"/>
      <c r="M1202" s="10"/>
      <c r="N1202" s="396">
        <f>'Og s3a'!G1913</f>
        <v>0</v>
      </c>
      <c r="O1202" s="237">
        <f>'Og s3a'!H1913</f>
        <v>0</v>
      </c>
      <c r="P1202" s="398">
        <f>'Og s3a'!D1913</f>
        <v>0</v>
      </c>
      <c r="Q1202" s="10"/>
      <c r="R1202" s="306"/>
      <c r="S1202" s="306"/>
      <c r="T1202" s="306"/>
      <c r="U1202" s="10"/>
      <c r="V1202" s="10"/>
      <c r="W1202" s="10"/>
      <c r="X1202" s="10"/>
      <c r="Y1202" s="10"/>
      <c r="Z1202" s="10"/>
      <c r="AA1202" s="10"/>
      <c r="AB1202" s="10"/>
    </row>
    <row r="1203" spans="1:28" ht="14.25" customHeight="1">
      <c r="A1203" s="1253" t="str">
        <f>A1202</f>
        <v/>
      </c>
      <c r="B1203" s="57"/>
      <c r="C1203" s="2146"/>
      <c r="D1203" s="2148"/>
      <c r="E1203" s="2146"/>
      <c r="F1203" s="234"/>
      <c r="G1203" s="1666">
        <f>Import!Q1902</f>
        <v>0</v>
      </c>
      <c r="H1203" s="234"/>
      <c r="I1203" s="234"/>
      <c r="J1203" s="234"/>
      <c r="K1203" s="234"/>
      <c r="L1203" s="10"/>
      <c r="M1203" s="10"/>
      <c r="N1203" s="397"/>
      <c r="O1203" s="233"/>
      <c r="P1203" s="419"/>
      <c r="Q1203" s="10"/>
      <c r="R1203" s="306"/>
      <c r="S1203" s="306"/>
      <c r="T1203" s="306"/>
      <c r="U1203" s="10"/>
      <c r="V1203" s="10"/>
      <c r="W1203" s="10"/>
      <c r="X1203" s="10"/>
      <c r="Y1203" s="10"/>
      <c r="Z1203" s="10"/>
      <c r="AA1203" s="10"/>
      <c r="AB1203" s="10"/>
    </row>
    <row r="1204" spans="1:28" ht="24.75" customHeight="1">
      <c r="A1204" s="1253" t="str">
        <f>IF(E1204&gt;0,"Wypełnione","")</f>
        <v/>
      </c>
      <c r="B1204" s="57"/>
      <c r="C1204" s="2145">
        <f>'Og s3a'!C1915</f>
        <v>0</v>
      </c>
      <c r="D1204" s="2147">
        <f>'Og s3a'!E1915</f>
        <v>0</v>
      </c>
      <c r="E1204" s="2145">
        <f>'Og s3a'!F1915</f>
        <v>0</v>
      </c>
      <c r="F1204" s="435">
        <f>O1204</f>
        <v>0</v>
      </c>
      <c r="G1204" s="435">
        <f t="shared" si="18"/>
        <v>0</v>
      </c>
      <c r="H1204" s="236"/>
      <c r="I1204" s="236"/>
      <c r="J1204" s="236"/>
      <c r="K1204" s="236"/>
      <c r="L1204" s="10"/>
      <c r="M1204" s="10"/>
      <c r="N1204" s="396">
        <f>'Og s3a'!G1915</f>
        <v>0</v>
      </c>
      <c r="O1204" s="237">
        <f>'Og s3a'!H1915</f>
        <v>0</v>
      </c>
      <c r="P1204" s="398">
        <f>'Og s3a'!D1915</f>
        <v>0</v>
      </c>
      <c r="Q1204" s="10"/>
      <c r="R1204" s="306"/>
      <c r="S1204" s="306"/>
      <c r="T1204" s="306"/>
      <c r="U1204" s="10"/>
      <c r="V1204" s="10"/>
      <c r="W1204" s="10"/>
      <c r="X1204" s="10"/>
      <c r="Y1204" s="10"/>
      <c r="Z1204" s="10"/>
      <c r="AA1204" s="10"/>
      <c r="AB1204" s="10"/>
    </row>
    <row r="1205" spans="1:28" ht="14.25" customHeight="1">
      <c r="A1205" s="1253" t="str">
        <f>A1204</f>
        <v/>
      </c>
      <c r="B1205" s="57"/>
      <c r="C1205" s="2146"/>
      <c r="D1205" s="2148"/>
      <c r="E1205" s="2146"/>
      <c r="F1205" s="234"/>
      <c r="G1205" s="1666">
        <f>Import!Q1904</f>
        <v>0</v>
      </c>
      <c r="H1205" s="234"/>
      <c r="I1205" s="234"/>
      <c r="J1205" s="234"/>
      <c r="K1205" s="234"/>
      <c r="L1205" s="10"/>
      <c r="M1205" s="10"/>
      <c r="N1205" s="397"/>
      <c r="O1205" s="233"/>
      <c r="P1205" s="419"/>
      <c r="Q1205" s="10"/>
      <c r="R1205" s="306"/>
      <c r="S1205" s="306"/>
      <c r="T1205" s="306"/>
      <c r="U1205" s="10"/>
      <c r="V1205" s="10"/>
      <c r="W1205" s="10"/>
      <c r="X1205" s="10"/>
      <c r="Y1205" s="10"/>
      <c r="Z1205" s="10"/>
      <c r="AA1205" s="10"/>
      <c r="AB1205" s="10"/>
    </row>
    <row r="1206" spans="1:28" ht="24.75" customHeight="1">
      <c r="A1206" s="1253" t="str">
        <f>IF(E1206&gt;0,"Wypełnione","")</f>
        <v/>
      </c>
      <c r="B1206" s="57"/>
      <c r="C1206" s="2145">
        <f>'Og s3a'!C1917</f>
        <v>0</v>
      </c>
      <c r="D1206" s="2147">
        <f>'Og s3a'!E1917</f>
        <v>0</v>
      </c>
      <c r="E1206" s="2145">
        <f>'Og s3a'!F1917</f>
        <v>0</v>
      </c>
      <c r="F1206" s="435">
        <f>O1206</f>
        <v>0</v>
      </c>
      <c r="G1206" s="435">
        <f t="shared" si="18"/>
        <v>0</v>
      </c>
      <c r="H1206" s="236"/>
      <c r="I1206" s="236"/>
      <c r="J1206" s="236"/>
      <c r="K1206" s="236"/>
      <c r="L1206" s="10"/>
      <c r="M1206" s="10"/>
      <c r="N1206" s="396">
        <f>'Og s3a'!G1917</f>
        <v>0</v>
      </c>
      <c r="O1206" s="237">
        <f>'Og s3a'!H1917</f>
        <v>0</v>
      </c>
      <c r="P1206" s="398">
        <f>'Og s3a'!D1917</f>
        <v>0</v>
      </c>
      <c r="Q1206" s="10"/>
      <c r="R1206" s="306"/>
      <c r="S1206" s="306"/>
      <c r="T1206" s="306"/>
      <c r="U1206" s="10"/>
      <c r="V1206" s="10"/>
      <c r="W1206" s="10"/>
      <c r="X1206" s="10"/>
      <c r="Y1206" s="10"/>
      <c r="Z1206" s="10"/>
      <c r="AA1206" s="10"/>
      <c r="AB1206" s="10"/>
    </row>
    <row r="1207" spans="1:28" ht="14.25" customHeight="1">
      <c r="A1207" s="1253" t="str">
        <f>A1206</f>
        <v/>
      </c>
      <c r="B1207" s="57"/>
      <c r="C1207" s="2146"/>
      <c r="D1207" s="2148"/>
      <c r="E1207" s="2146"/>
      <c r="F1207" s="234"/>
      <c r="G1207" s="1666">
        <f>Import!Q1906</f>
        <v>0</v>
      </c>
      <c r="H1207" s="234"/>
      <c r="I1207" s="234"/>
      <c r="J1207" s="234"/>
      <c r="K1207" s="234"/>
      <c r="L1207" s="10"/>
      <c r="M1207" s="10"/>
      <c r="N1207" s="397"/>
      <c r="O1207" s="233"/>
      <c r="P1207" s="419"/>
      <c r="Q1207" s="10"/>
      <c r="R1207" s="306"/>
      <c r="S1207" s="306"/>
      <c r="T1207" s="306"/>
      <c r="U1207" s="10"/>
      <c r="V1207" s="10"/>
      <c r="W1207" s="10"/>
      <c r="X1207" s="10"/>
      <c r="Y1207" s="10"/>
      <c r="Z1207" s="10"/>
      <c r="AA1207" s="10"/>
      <c r="AB1207" s="10"/>
    </row>
    <row r="1208" spans="1:28" ht="24.75" customHeight="1">
      <c r="A1208" s="1253" t="str">
        <f>IF(E1208&gt;0,"Wypełnione","")</f>
        <v/>
      </c>
      <c r="B1208" s="57"/>
      <c r="C1208" s="2145">
        <f>'Og s3a'!C1919</f>
        <v>0</v>
      </c>
      <c r="D1208" s="2147">
        <f>'Og s3a'!E1919</f>
        <v>0</v>
      </c>
      <c r="E1208" s="2145">
        <f>'Og s3a'!F1919</f>
        <v>0</v>
      </c>
      <c r="F1208" s="435">
        <f>O1208</f>
        <v>0</v>
      </c>
      <c r="G1208" s="435">
        <f t="shared" si="18"/>
        <v>0</v>
      </c>
      <c r="H1208" s="236"/>
      <c r="I1208" s="236"/>
      <c r="J1208" s="236"/>
      <c r="K1208" s="236"/>
      <c r="L1208" s="10"/>
      <c r="M1208" s="10"/>
      <c r="N1208" s="396">
        <f>'Og s3a'!G1919</f>
        <v>0</v>
      </c>
      <c r="O1208" s="237">
        <f>'Og s3a'!H1919</f>
        <v>0</v>
      </c>
      <c r="P1208" s="398">
        <f>'Og s3a'!D1919</f>
        <v>0</v>
      </c>
      <c r="Q1208" s="10"/>
      <c r="R1208" s="306"/>
      <c r="S1208" s="306"/>
      <c r="T1208" s="306"/>
      <c r="U1208" s="10"/>
      <c r="V1208" s="10"/>
      <c r="W1208" s="10"/>
      <c r="X1208" s="10"/>
      <c r="Y1208" s="10"/>
      <c r="Z1208" s="10"/>
      <c r="AA1208" s="10"/>
      <c r="AB1208" s="10"/>
    </row>
    <row r="1209" spans="1:28" ht="14.25" customHeight="1">
      <c r="A1209" s="1253" t="str">
        <f>A1208</f>
        <v/>
      </c>
      <c r="B1209" s="57"/>
      <c r="C1209" s="2146"/>
      <c r="D1209" s="2148"/>
      <c r="E1209" s="2146"/>
      <c r="F1209" s="234"/>
      <c r="G1209" s="1666">
        <f>Import!Q1908</f>
        <v>0</v>
      </c>
      <c r="H1209" s="234"/>
      <c r="I1209" s="234"/>
      <c r="J1209" s="234"/>
      <c r="K1209" s="234"/>
      <c r="L1209" s="10"/>
      <c r="M1209" s="10"/>
      <c r="N1209" s="397"/>
      <c r="O1209" s="233"/>
      <c r="P1209" s="419"/>
      <c r="Q1209" s="10"/>
      <c r="R1209" s="306"/>
      <c r="S1209" s="306"/>
      <c r="T1209" s="306"/>
      <c r="U1209" s="10"/>
      <c r="V1209" s="10"/>
      <c r="W1209" s="10"/>
      <c r="X1209" s="10"/>
      <c r="Y1209" s="10"/>
      <c r="Z1209" s="10"/>
      <c r="AA1209" s="10"/>
      <c r="AB1209" s="10"/>
    </row>
    <row r="1210" spans="1:28" ht="24.75" customHeight="1">
      <c r="A1210" s="1253" t="str">
        <f>IF(E1210&gt;0,"Wypełnione","")</f>
        <v/>
      </c>
      <c r="B1210" s="57"/>
      <c r="C1210" s="2145">
        <f>'Og s3a'!C1921</f>
        <v>0</v>
      </c>
      <c r="D1210" s="2147">
        <f>'Og s3a'!E1921</f>
        <v>0</v>
      </c>
      <c r="E1210" s="2145">
        <f>'Og s3a'!F1921</f>
        <v>0</v>
      </c>
      <c r="F1210" s="435">
        <f>O1210</f>
        <v>0</v>
      </c>
      <c r="G1210" s="435">
        <f t="shared" si="18"/>
        <v>0</v>
      </c>
      <c r="H1210" s="236"/>
      <c r="I1210" s="236"/>
      <c r="J1210" s="236"/>
      <c r="K1210" s="236"/>
      <c r="L1210" s="10"/>
      <c r="M1210" s="10"/>
      <c r="N1210" s="396">
        <f>'Og s3a'!G1921</f>
        <v>0</v>
      </c>
      <c r="O1210" s="237">
        <f>'Og s3a'!H1921</f>
        <v>0</v>
      </c>
      <c r="P1210" s="398">
        <f>'Og s3a'!D1921</f>
        <v>0</v>
      </c>
      <c r="Q1210" s="10"/>
      <c r="R1210" s="306"/>
      <c r="S1210" s="306"/>
      <c r="T1210" s="306"/>
      <c r="U1210" s="10"/>
      <c r="V1210" s="10"/>
      <c r="W1210" s="10"/>
      <c r="X1210" s="10"/>
      <c r="Y1210" s="10"/>
      <c r="Z1210" s="10"/>
      <c r="AA1210" s="10"/>
      <c r="AB1210" s="10"/>
    </row>
    <row r="1211" spans="1:28" ht="14.25" customHeight="1">
      <c r="A1211" s="1253" t="str">
        <f>A1210</f>
        <v/>
      </c>
      <c r="B1211" s="57"/>
      <c r="C1211" s="2146"/>
      <c r="D1211" s="2148"/>
      <c r="E1211" s="2146"/>
      <c r="F1211" s="234"/>
      <c r="G1211" s="1666">
        <f>Import!Q1910</f>
        <v>0</v>
      </c>
      <c r="H1211" s="234"/>
      <c r="I1211" s="234"/>
      <c r="J1211" s="234"/>
      <c r="K1211" s="234"/>
      <c r="L1211" s="10"/>
      <c r="M1211" s="10"/>
      <c r="N1211" s="397"/>
      <c r="O1211" s="233"/>
      <c r="P1211" s="419"/>
      <c r="Q1211" s="10"/>
      <c r="R1211" s="306"/>
      <c r="S1211" s="306"/>
      <c r="T1211" s="306"/>
      <c r="U1211" s="10"/>
      <c r="V1211" s="10"/>
      <c r="W1211" s="10"/>
      <c r="X1211" s="10"/>
      <c r="Y1211" s="10"/>
      <c r="Z1211" s="10"/>
      <c r="AA1211" s="10"/>
      <c r="AB1211" s="10"/>
    </row>
    <row r="1212" spans="1:28" ht="24.75" customHeight="1">
      <c r="A1212" s="1253" t="str">
        <f>IF(E1212&gt;0,"Wypełnione","")</f>
        <v/>
      </c>
      <c r="B1212" s="57"/>
      <c r="C1212" s="2145">
        <f>'Og s3a'!C1923</f>
        <v>0</v>
      </c>
      <c r="D1212" s="2147">
        <f>'Og s3a'!E1923</f>
        <v>0</v>
      </c>
      <c r="E1212" s="2145">
        <f>'Og s3a'!F1923</f>
        <v>0</v>
      </c>
      <c r="F1212" s="435">
        <f>O1212</f>
        <v>0</v>
      </c>
      <c r="G1212" s="435">
        <f t="shared" si="18"/>
        <v>0</v>
      </c>
      <c r="H1212" s="236"/>
      <c r="I1212" s="236"/>
      <c r="J1212" s="236"/>
      <c r="K1212" s="236"/>
      <c r="L1212" s="10"/>
      <c r="M1212" s="10"/>
      <c r="N1212" s="396">
        <f>'Og s3a'!G1923</f>
        <v>0</v>
      </c>
      <c r="O1212" s="237">
        <f>'Og s3a'!H1923</f>
        <v>0</v>
      </c>
      <c r="P1212" s="398">
        <f>'Og s3a'!D1923</f>
        <v>0</v>
      </c>
      <c r="Q1212" s="10"/>
      <c r="R1212" s="306"/>
      <c r="S1212" s="306"/>
      <c r="T1212" s="306"/>
      <c r="U1212" s="10"/>
      <c r="V1212" s="10"/>
      <c r="W1212" s="10"/>
      <c r="X1212" s="10"/>
      <c r="Y1212" s="10"/>
      <c r="Z1212" s="10"/>
      <c r="AA1212" s="10"/>
      <c r="AB1212" s="10"/>
    </row>
    <row r="1213" spans="1:28" ht="14.25" customHeight="1">
      <c r="A1213" s="1253" t="str">
        <f>A1212</f>
        <v/>
      </c>
      <c r="B1213" s="57"/>
      <c r="C1213" s="2146"/>
      <c r="D1213" s="2148"/>
      <c r="E1213" s="2146"/>
      <c r="F1213" s="234"/>
      <c r="G1213" s="1666">
        <f>Import!Q1912</f>
        <v>0</v>
      </c>
      <c r="H1213" s="234"/>
      <c r="I1213" s="234"/>
      <c r="J1213" s="234"/>
      <c r="K1213" s="234"/>
      <c r="L1213" s="10"/>
      <c r="M1213" s="10"/>
      <c r="N1213" s="397"/>
      <c r="O1213" s="233"/>
      <c r="P1213" s="419"/>
      <c r="Q1213" s="10"/>
      <c r="R1213" s="306"/>
      <c r="S1213" s="306"/>
      <c r="T1213" s="306"/>
      <c r="U1213" s="10"/>
      <c r="V1213" s="10"/>
      <c r="W1213" s="10"/>
      <c r="X1213" s="10"/>
      <c r="Y1213" s="10"/>
      <c r="Z1213" s="10"/>
      <c r="AA1213" s="10"/>
      <c r="AB1213" s="10"/>
    </row>
    <row r="1214" spans="1:28" ht="24.75" customHeight="1">
      <c r="A1214" s="1253" t="str">
        <f>IF(E1214&gt;0,"Wypełnione","")</f>
        <v/>
      </c>
      <c r="B1214" s="57"/>
      <c r="C1214" s="2145">
        <f>'Og s3a'!C1925</f>
        <v>0</v>
      </c>
      <c r="D1214" s="2147">
        <f>'Og s3a'!E1925</f>
        <v>0</v>
      </c>
      <c r="E1214" s="2145">
        <f>'Og s3a'!F1925</f>
        <v>0</v>
      </c>
      <c r="F1214" s="435">
        <f>O1214</f>
        <v>0</v>
      </c>
      <c r="G1214" s="435">
        <f t="shared" si="18"/>
        <v>0</v>
      </c>
      <c r="H1214" s="236"/>
      <c r="I1214" s="236"/>
      <c r="J1214" s="236"/>
      <c r="K1214" s="236"/>
      <c r="L1214" s="10"/>
      <c r="M1214" s="10"/>
      <c r="N1214" s="396">
        <f>'Og s3a'!G1925</f>
        <v>0</v>
      </c>
      <c r="O1214" s="237">
        <f>'Og s3a'!H1925</f>
        <v>0</v>
      </c>
      <c r="P1214" s="398">
        <f>'Og s3a'!D1925</f>
        <v>0</v>
      </c>
      <c r="Q1214" s="10"/>
      <c r="R1214" s="306"/>
      <c r="S1214" s="306"/>
      <c r="T1214" s="306"/>
      <c r="U1214" s="10"/>
      <c r="V1214" s="10"/>
      <c r="W1214" s="10"/>
      <c r="X1214" s="10"/>
      <c r="Y1214" s="10"/>
      <c r="Z1214" s="10"/>
      <c r="AA1214" s="10"/>
      <c r="AB1214" s="10"/>
    </row>
    <row r="1215" spans="1:28" ht="14.25" customHeight="1">
      <c r="A1215" s="1253" t="str">
        <f>A1214</f>
        <v/>
      </c>
      <c r="B1215" s="57"/>
      <c r="C1215" s="2146"/>
      <c r="D1215" s="2148"/>
      <c r="E1215" s="2146"/>
      <c r="F1215" s="234"/>
      <c r="G1215" s="1666">
        <f>Import!Q1914</f>
        <v>0</v>
      </c>
      <c r="H1215" s="234"/>
      <c r="I1215" s="234"/>
      <c r="J1215" s="234"/>
      <c r="K1215" s="234"/>
      <c r="L1215" s="10"/>
      <c r="M1215" s="10"/>
      <c r="N1215" s="397"/>
      <c r="O1215" s="233"/>
      <c r="P1215" s="419"/>
      <c r="Q1215" s="10"/>
      <c r="R1215" s="306"/>
      <c r="S1215" s="306"/>
      <c r="T1215" s="306"/>
      <c r="U1215" s="10"/>
      <c r="V1215" s="10"/>
      <c r="W1215" s="10"/>
      <c r="X1215" s="10"/>
      <c r="Y1215" s="10"/>
      <c r="Z1215" s="10"/>
      <c r="AA1215" s="10"/>
      <c r="AB1215" s="10"/>
    </row>
    <row r="1216" spans="1:28" ht="24.75" customHeight="1">
      <c r="A1216" s="1253" t="str">
        <f>IF(E1216&gt;0,"Wypełnione","")</f>
        <v/>
      </c>
      <c r="B1216" s="57"/>
      <c r="C1216" s="2145">
        <f>'Og s3a'!C1927</f>
        <v>0</v>
      </c>
      <c r="D1216" s="2147">
        <f>'Og s3a'!E1927</f>
        <v>0</v>
      </c>
      <c r="E1216" s="2145">
        <f>'Og s3a'!F1927</f>
        <v>0</v>
      </c>
      <c r="F1216" s="435">
        <f>O1216</f>
        <v>0</v>
      </c>
      <c r="G1216" s="435">
        <f t="shared" si="18"/>
        <v>0</v>
      </c>
      <c r="H1216" s="236"/>
      <c r="I1216" s="236"/>
      <c r="J1216" s="236"/>
      <c r="K1216" s="236"/>
      <c r="L1216" s="10"/>
      <c r="M1216" s="10"/>
      <c r="N1216" s="396">
        <f>'Og s3a'!G1927</f>
        <v>0</v>
      </c>
      <c r="O1216" s="237">
        <f>'Og s3a'!H1927</f>
        <v>0</v>
      </c>
      <c r="P1216" s="398">
        <f>'Og s3a'!D1927</f>
        <v>0</v>
      </c>
      <c r="Q1216" s="10"/>
      <c r="R1216" s="306"/>
      <c r="S1216" s="306"/>
      <c r="T1216" s="306"/>
      <c r="U1216" s="10"/>
      <c r="V1216" s="10"/>
      <c r="W1216" s="10"/>
      <c r="X1216" s="10"/>
      <c r="Y1216" s="10"/>
      <c r="Z1216" s="10"/>
      <c r="AA1216" s="10"/>
      <c r="AB1216" s="10"/>
    </row>
    <row r="1217" spans="1:28" ht="14.25" customHeight="1">
      <c r="A1217" s="1253" t="str">
        <f>A1216</f>
        <v/>
      </c>
      <c r="B1217" s="57"/>
      <c r="C1217" s="2146"/>
      <c r="D1217" s="2148"/>
      <c r="E1217" s="2146"/>
      <c r="F1217" s="234"/>
      <c r="G1217" s="1666">
        <f>Import!Q1916</f>
        <v>0</v>
      </c>
      <c r="H1217" s="234"/>
      <c r="I1217" s="234"/>
      <c r="J1217" s="234"/>
      <c r="K1217" s="234"/>
      <c r="L1217" s="10"/>
      <c r="M1217" s="10"/>
      <c r="N1217" s="397"/>
      <c r="O1217" s="233"/>
      <c r="P1217" s="419"/>
      <c r="Q1217" s="10"/>
      <c r="R1217" s="306"/>
      <c r="S1217" s="306"/>
      <c r="T1217" s="306"/>
      <c r="U1217" s="10"/>
      <c r="V1217" s="10"/>
      <c r="W1217" s="10"/>
      <c r="X1217" s="10"/>
      <c r="Y1217" s="10"/>
      <c r="Z1217" s="10"/>
      <c r="AA1217" s="10"/>
      <c r="AB1217" s="10"/>
    </row>
    <row r="1218" spans="1:28" ht="24.75" customHeight="1">
      <c r="A1218" s="1253" t="str">
        <f>IF(E1218&gt;0,"Wypełnione","")</f>
        <v/>
      </c>
      <c r="B1218" s="57"/>
      <c r="C1218" s="2145">
        <f>'Og s3a'!C1929</f>
        <v>0</v>
      </c>
      <c r="D1218" s="2147">
        <f>'Og s3a'!E1929</f>
        <v>0</v>
      </c>
      <c r="E1218" s="2145">
        <f>'Og s3a'!F1929</f>
        <v>0</v>
      </c>
      <c r="F1218" s="435">
        <f>O1218</f>
        <v>0</v>
      </c>
      <c r="G1218" s="435">
        <f t="shared" si="18"/>
        <v>0</v>
      </c>
      <c r="H1218" s="236"/>
      <c r="I1218" s="236"/>
      <c r="J1218" s="236"/>
      <c r="K1218" s="236"/>
      <c r="L1218" s="10"/>
      <c r="M1218" s="10"/>
      <c r="N1218" s="396">
        <f>'Og s3a'!G1929</f>
        <v>0</v>
      </c>
      <c r="O1218" s="237">
        <f>'Og s3a'!H1929</f>
        <v>0</v>
      </c>
      <c r="P1218" s="398">
        <f>'Og s3a'!D1929</f>
        <v>0</v>
      </c>
      <c r="Q1218" s="10"/>
      <c r="R1218" s="306"/>
      <c r="S1218" s="306"/>
      <c r="T1218" s="306"/>
      <c r="U1218" s="10"/>
      <c r="V1218" s="10"/>
      <c r="W1218" s="10"/>
      <c r="X1218" s="10"/>
      <c r="Y1218" s="10"/>
      <c r="Z1218" s="10"/>
      <c r="AA1218" s="10"/>
      <c r="AB1218" s="10"/>
    </row>
    <row r="1219" spans="1:28" ht="14.25" customHeight="1">
      <c r="A1219" s="1253" t="str">
        <f>A1218</f>
        <v/>
      </c>
      <c r="B1219" s="57"/>
      <c r="C1219" s="2146"/>
      <c r="D1219" s="2148"/>
      <c r="E1219" s="2146"/>
      <c r="F1219" s="234"/>
      <c r="G1219" s="1666">
        <f>Import!Q1918</f>
        <v>0</v>
      </c>
      <c r="H1219" s="234"/>
      <c r="I1219" s="234"/>
      <c r="J1219" s="234"/>
      <c r="K1219" s="234"/>
      <c r="L1219" s="10"/>
      <c r="M1219" s="10"/>
      <c r="N1219" s="397"/>
      <c r="O1219" s="233"/>
      <c r="P1219" s="419"/>
      <c r="Q1219" s="10"/>
      <c r="R1219" s="306"/>
      <c r="S1219" s="306"/>
      <c r="T1219" s="306"/>
      <c r="U1219" s="10"/>
      <c r="V1219" s="10"/>
      <c r="W1219" s="10"/>
      <c r="X1219" s="10"/>
      <c r="Y1219" s="10"/>
      <c r="Z1219" s="10"/>
      <c r="AA1219" s="10"/>
      <c r="AB1219" s="10"/>
    </row>
    <row r="1220" spans="1:28" ht="24.75" customHeight="1">
      <c r="A1220" s="1253" t="str">
        <f>IF(E1220&gt;0,"Wypełnione","")</f>
        <v/>
      </c>
      <c r="B1220" s="57"/>
      <c r="C1220" s="2145">
        <f>'Og s3a'!C1931</f>
        <v>0</v>
      </c>
      <c r="D1220" s="2147">
        <f>'Og s3a'!E1931</f>
        <v>0</v>
      </c>
      <c r="E1220" s="2145">
        <f>'Og s3a'!F1931</f>
        <v>0</v>
      </c>
      <c r="F1220" s="435">
        <f>O1220</f>
        <v>0</v>
      </c>
      <c r="G1220" s="435">
        <f t="shared" si="18"/>
        <v>0</v>
      </c>
      <c r="H1220" s="236"/>
      <c r="I1220" s="236"/>
      <c r="J1220" s="236"/>
      <c r="K1220" s="236"/>
      <c r="L1220" s="10"/>
      <c r="M1220" s="10"/>
      <c r="N1220" s="396">
        <f>'Og s3a'!G1931</f>
        <v>0</v>
      </c>
      <c r="O1220" s="237">
        <f>'Og s3a'!H1931</f>
        <v>0</v>
      </c>
      <c r="P1220" s="398">
        <f>'Og s3a'!D1931</f>
        <v>0</v>
      </c>
      <c r="Q1220" s="10"/>
      <c r="R1220" s="306"/>
      <c r="S1220" s="306"/>
      <c r="T1220" s="306"/>
      <c r="U1220" s="10"/>
      <c r="V1220" s="10"/>
      <c r="W1220" s="10"/>
      <c r="X1220" s="10"/>
      <c r="Y1220" s="10"/>
      <c r="Z1220" s="10"/>
      <c r="AA1220" s="10"/>
      <c r="AB1220" s="10"/>
    </row>
    <row r="1221" spans="1:28" ht="14.25" customHeight="1">
      <c r="A1221" s="1253" t="str">
        <f>A1220</f>
        <v/>
      </c>
      <c r="B1221" s="57"/>
      <c r="C1221" s="2146"/>
      <c r="D1221" s="2148"/>
      <c r="E1221" s="2146"/>
      <c r="F1221" s="234"/>
      <c r="G1221" s="1666">
        <f>Import!Q1920</f>
        <v>0</v>
      </c>
      <c r="H1221" s="234"/>
      <c r="I1221" s="234"/>
      <c r="J1221" s="234"/>
      <c r="K1221" s="234"/>
      <c r="L1221" s="10"/>
      <c r="M1221" s="10"/>
      <c r="N1221" s="397"/>
      <c r="O1221" s="233"/>
      <c r="P1221" s="419"/>
      <c r="Q1221" s="10"/>
      <c r="R1221" s="306"/>
      <c r="S1221" s="306"/>
      <c r="T1221" s="306"/>
      <c r="U1221" s="10"/>
      <c r="V1221" s="10"/>
      <c r="W1221" s="10"/>
      <c r="X1221" s="10"/>
      <c r="Y1221" s="10"/>
      <c r="Z1221" s="10"/>
      <c r="AA1221" s="10"/>
      <c r="AB1221" s="10"/>
    </row>
    <row r="1222" spans="1:28" ht="24.75" customHeight="1">
      <c r="A1222" s="1253" t="str">
        <f>IF(E1222&gt;0,"Wypełnione","")</f>
        <v/>
      </c>
      <c r="B1222" s="57"/>
      <c r="C1222" s="2145">
        <f>'Og s3a'!C1933</f>
        <v>0</v>
      </c>
      <c r="D1222" s="2147">
        <f>'Og s3a'!E1933</f>
        <v>0</v>
      </c>
      <c r="E1222" s="2145">
        <f>'Og s3a'!F1933</f>
        <v>0</v>
      </c>
      <c r="F1222" s="435">
        <f>O1222</f>
        <v>0</v>
      </c>
      <c r="G1222" s="435">
        <f t="shared" si="18"/>
        <v>0</v>
      </c>
      <c r="H1222" s="236"/>
      <c r="I1222" s="236"/>
      <c r="J1222" s="236"/>
      <c r="K1222" s="236"/>
      <c r="L1222" s="10"/>
      <c r="M1222" s="10"/>
      <c r="N1222" s="396">
        <f>'Og s3a'!G1933</f>
        <v>0</v>
      </c>
      <c r="O1222" s="237">
        <f>'Og s3a'!H1933</f>
        <v>0</v>
      </c>
      <c r="P1222" s="398">
        <f>'Og s3a'!D1933</f>
        <v>0</v>
      </c>
      <c r="Q1222" s="10"/>
      <c r="R1222" s="306"/>
      <c r="S1222" s="306"/>
      <c r="T1222" s="306"/>
      <c r="U1222" s="10"/>
      <c r="V1222" s="10"/>
      <c r="W1222" s="10"/>
      <c r="X1222" s="10"/>
      <c r="Y1222" s="10"/>
      <c r="Z1222" s="10"/>
      <c r="AA1222" s="10"/>
      <c r="AB1222" s="10"/>
    </row>
    <row r="1223" spans="1:28" ht="14.25" customHeight="1">
      <c r="A1223" s="1253" t="str">
        <f>A1222</f>
        <v/>
      </c>
      <c r="B1223" s="57"/>
      <c r="C1223" s="2146"/>
      <c r="D1223" s="2148"/>
      <c r="E1223" s="2146"/>
      <c r="F1223" s="234"/>
      <c r="G1223" s="1666">
        <f>Import!Q1922</f>
        <v>0</v>
      </c>
      <c r="H1223" s="234"/>
      <c r="I1223" s="234"/>
      <c r="J1223" s="234"/>
      <c r="K1223" s="234"/>
      <c r="L1223" s="10"/>
      <c r="M1223" s="10"/>
      <c r="N1223" s="397"/>
      <c r="O1223" s="233"/>
      <c r="P1223" s="419"/>
      <c r="Q1223" s="10"/>
      <c r="R1223" s="306"/>
      <c r="S1223" s="306"/>
      <c r="T1223" s="306"/>
      <c r="U1223" s="10"/>
      <c r="V1223" s="10"/>
      <c r="W1223" s="10"/>
      <c r="X1223" s="10"/>
      <c r="Y1223" s="10"/>
      <c r="Z1223" s="10"/>
      <c r="AA1223" s="10"/>
      <c r="AB1223" s="10"/>
    </row>
    <row r="1224" spans="1:28" ht="24.75" customHeight="1">
      <c r="A1224" s="1253" t="str">
        <f>IF(E1224&gt;0,"Wypełnione","")</f>
        <v/>
      </c>
      <c r="B1224" s="57"/>
      <c r="C1224" s="2145">
        <f>'Og s3a'!C1935</f>
        <v>0</v>
      </c>
      <c r="D1224" s="2147">
        <f>'Og s3a'!E1935</f>
        <v>0</v>
      </c>
      <c r="E1224" s="2145">
        <f>'Og s3a'!F1935</f>
        <v>0</v>
      </c>
      <c r="F1224" s="435">
        <f>O1224</f>
        <v>0</v>
      </c>
      <c r="G1224" s="435">
        <f t="shared" si="18"/>
        <v>0</v>
      </c>
      <c r="H1224" s="236"/>
      <c r="I1224" s="236"/>
      <c r="J1224" s="236"/>
      <c r="K1224" s="236"/>
      <c r="L1224" s="10"/>
      <c r="M1224" s="10"/>
      <c r="N1224" s="396">
        <f>'Og s3a'!G1935</f>
        <v>0</v>
      </c>
      <c r="O1224" s="237">
        <f>'Og s3a'!H1935</f>
        <v>0</v>
      </c>
      <c r="P1224" s="398">
        <f>'Og s3a'!D1935</f>
        <v>0</v>
      </c>
      <c r="Q1224" s="10"/>
      <c r="R1224" s="306"/>
      <c r="S1224" s="306"/>
      <c r="T1224" s="306"/>
      <c r="U1224" s="10"/>
      <c r="V1224" s="10"/>
      <c r="W1224" s="10"/>
      <c r="X1224" s="10"/>
      <c r="Y1224" s="10"/>
      <c r="Z1224" s="10"/>
      <c r="AA1224" s="10"/>
      <c r="AB1224" s="10"/>
    </row>
    <row r="1225" spans="1:28" ht="14.25" customHeight="1">
      <c r="A1225" s="1253" t="str">
        <f>A1224</f>
        <v/>
      </c>
      <c r="B1225" s="57"/>
      <c r="C1225" s="2146"/>
      <c r="D1225" s="2148"/>
      <c r="E1225" s="2146"/>
      <c r="F1225" s="234"/>
      <c r="G1225" s="1666">
        <f>Import!Q1924</f>
        <v>0</v>
      </c>
      <c r="H1225" s="234"/>
      <c r="I1225" s="234"/>
      <c r="J1225" s="234"/>
      <c r="K1225" s="234"/>
      <c r="L1225" s="10"/>
      <c r="M1225" s="10"/>
      <c r="N1225" s="397"/>
      <c r="O1225" s="233"/>
      <c r="P1225" s="419"/>
      <c r="Q1225" s="10"/>
      <c r="R1225" s="306"/>
      <c r="S1225" s="306"/>
      <c r="T1225" s="306"/>
      <c r="U1225" s="10"/>
      <c r="V1225" s="10"/>
      <c r="W1225" s="10"/>
      <c r="X1225" s="10"/>
      <c r="Y1225" s="10"/>
      <c r="Z1225" s="10"/>
      <c r="AA1225" s="10"/>
      <c r="AB1225" s="10"/>
    </row>
    <row r="1226" spans="1:28" ht="24.75" customHeight="1">
      <c r="A1226" s="1253" t="str">
        <f>IF(E1226&gt;0,"Wypełnione","")</f>
        <v/>
      </c>
      <c r="B1226" s="57"/>
      <c r="C1226" s="2145">
        <f>'Og s3a'!C1937</f>
        <v>0</v>
      </c>
      <c r="D1226" s="2147">
        <f>'Og s3a'!E1937</f>
        <v>0</v>
      </c>
      <c r="E1226" s="2145">
        <f>'Og s3a'!F1937</f>
        <v>0</v>
      </c>
      <c r="F1226" s="435">
        <f>O1226</f>
        <v>0</v>
      </c>
      <c r="G1226" s="435">
        <f t="shared" si="18"/>
        <v>0</v>
      </c>
      <c r="H1226" s="236"/>
      <c r="I1226" s="236"/>
      <c r="J1226" s="236"/>
      <c r="K1226" s="236"/>
      <c r="L1226" s="10"/>
      <c r="M1226" s="10"/>
      <c r="N1226" s="396">
        <f>'Og s3a'!G1937</f>
        <v>0</v>
      </c>
      <c r="O1226" s="237">
        <f>'Og s3a'!H1937</f>
        <v>0</v>
      </c>
      <c r="P1226" s="398">
        <f>'Og s3a'!D1937</f>
        <v>0</v>
      </c>
      <c r="Q1226" s="10"/>
      <c r="R1226" s="306"/>
      <c r="S1226" s="306"/>
      <c r="T1226" s="306"/>
      <c r="U1226" s="10"/>
      <c r="V1226" s="10"/>
      <c r="W1226" s="10"/>
      <c r="X1226" s="10"/>
      <c r="Y1226" s="10"/>
      <c r="Z1226" s="10"/>
      <c r="AA1226" s="10"/>
      <c r="AB1226" s="10"/>
    </row>
    <row r="1227" spans="1:28" ht="14.25" customHeight="1">
      <c r="A1227" s="1253" t="str">
        <f>A1226</f>
        <v/>
      </c>
      <c r="B1227" s="57"/>
      <c r="C1227" s="2146"/>
      <c r="D1227" s="2148"/>
      <c r="E1227" s="2146"/>
      <c r="F1227" s="234"/>
      <c r="G1227" s="1666">
        <f>Import!Q1926</f>
        <v>0</v>
      </c>
      <c r="H1227" s="234"/>
      <c r="I1227" s="234"/>
      <c r="J1227" s="234"/>
      <c r="K1227" s="234"/>
      <c r="L1227" s="10"/>
      <c r="M1227" s="10"/>
      <c r="N1227" s="397"/>
      <c r="O1227" s="233"/>
      <c r="P1227" s="419"/>
      <c r="Q1227" s="10"/>
      <c r="R1227" s="306"/>
      <c r="S1227" s="306"/>
      <c r="T1227" s="306"/>
      <c r="U1227" s="10"/>
      <c r="V1227" s="10"/>
      <c r="W1227" s="10"/>
      <c r="X1227" s="10"/>
      <c r="Y1227" s="10"/>
      <c r="Z1227" s="10"/>
      <c r="AA1227" s="10"/>
      <c r="AB1227" s="10"/>
    </row>
    <row r="1228" spans="1:28" ht="24.75" customHeight="1">
      <c r="A1228" s="1253" t="str">
        <f>IF(E1228&gt;0,"Wypełnione","")</f>
        <v/>
      </c>
      <c r="B1228" s="57"/>
      <c r="C1228" s="2145">
        <f>'Og s3a'!C1939</f>
        <v>0</v>
      </c>
      <c r="D1228" s="2147">
        <f>'Og s3a'!E1939</f>
        <v>0</v>
      </c>
      <c r="E1228" s="2145">
        <f>'Og s3a'!F1939</f>
        <v>0</v>
      </c>
      <c r="F1228" s="435">
        <f>O1228</f>
        <v>0</v>
      </c>
      <c r="G1228" s="435">
        <f t="shared" si="18"/>
        <v>0</v>
      </c>
      <c r="H1228" s="236"/>
      <c r="I1228" s="236"/>
      <c r="J1228" s="236"/>
      <c r="K1228" s="236"/>
      <c r="L1228" s="10"/>
      <c r="M1228" s="10"/>
      <c r="N1228" s="396">
        <f>'Og s3a'!G1939</f>
        <v>0</v>
      </c>
      <c r="O1228" s="237">
        <f>'Og s3a'!H1939</f>
        <v>0</v>
      </c>
      <c r="P1228" s="398">
        <f>'Og s3a'!D1939</f>
        <v>0</v>
      </c>
      <c r="Q1228" s="10"/>
      <c r="R1228" s="306"/>
      <c r="S1228" s="306"/>
      <c r="T1228" s="306"/>
      <c r="U1228" s="10"/>
      <c r="V1228" s="10"/>
      <c r="W1228" s="10"/>
      <c r="X1228" s="10"/>
      <c r="Y1228" s="10"/>
      <c r="Z1228" s="10"/>
      <c r="AA1228" s="10"/>
      <c r="AB1228" s="10"/>
    </row>
    <row r="1229" spans="1:28" ht="14.25" customHeight="1">
      <c r="A1229" s="1253" t="str">
        <f>A1228</f>
        <v/>
      </c>
      <c r="B1229" s="57"/>
      <c r="C1229" s="2146"/>
      <c r="D1229" s="2148"/>
      <c r="E1229" s="2146"/>
      <c r="F1229" s="234"/>
      <c r="G1229" s="1666">
        <f>Import!Q1928</f>
        <v>0</v>
      </c>
      <c r="H1229" s="234"/>
      <c r="I1229" s="234"/>
      <c r="J1229" s="234"/>
      <c r="K1229" s="234"/>
      <c r="L1229" s="10"/>
      <c r="M1229" s="10"/>
      <c r="N1229" s="397"/>
      <c r="O1229" s="233"/>
      <c r="P1229" s="419"/>
      <c r="Q1229" s="10"/>
      <c r="R1229" s="306"/>
      <c r="S1229" s="306"/>
      <c r="T1229" s="306"/>
      <c r="U1229" s="10"/>
      <c r="V1229" s="10"/>
      <c r="W1229" s="10"/>
      <c r="X1229" s="10"/>
      <c r="Y1229" s="10"/>
      <c r="Z1229" s="10"/>
      <c r="AA1229" s="10"/>
      <c r="AB1229" s="10"/>
    </row>
    <row r="1230" spans="1:28" ht="24.75" customHeight="1">
      <c r="A1230" s="1253" t="str">
        <f>IF(E1230&gt;0,"Wypełnione","")</f>
        <v/>
      </c>
      <c r="B1230" s="57"/>
      <c r="C1230" s="2145">
        <f>'Og s3a'!C1941</f>
        <v>0</v>
      </c>
      <c r="D1230" s="2147">
        <f>'Og s3a'!E1941</f>
        <v>0</v>
      </c>
      <c r="E1230" s="2145">
        <f>'Og s3a'!F1941</f>
        <v>0</v>
      </c>
      <c r="F1230" s="435">
        <f>O1230</f>
        <v>0</v>
      </c>
      <c r="G1230" s="435">
        <f t="shared" si="18"/>
        <v>0</v>
      </c>
      <c r="H1230" s="236"/>
      <c r="I1230" s="236"/>
      <c r="J1230" s="236"/>
      <c r="K1230" s="236"/>
      <c r="L1230" s="10"/>
      <c r="M1230" s="10"/>
      <c r="N1230" s="396">
        <f>'Og s3a'!G1941</f>
        <v>0</v>
      </c>
      <c r="O1230" s="237">
        <f>'Og s3a'!H1941</f>
        <v>0</v>
      </c>
      <c r="P1230" s="398">
        <f>'Og s3a'!D1941</f>
        <v>0</v>
      </c>
      <c r="Q1230" s="10"/>
      <c r="R1230" s="306"/>
      <c r="S1230" s="306"/>
      <c r="T1230" s="306"/>
      <c r="U1230" s="10"/>
      <c r="V1230" s="10"/>
      <c r="W1230" s="10"/>
      <c r="X1230" s="10"/>
      <c r="Y1230" s="10"/>
      <c r="Z1230" s="10"/>
      <c r="AA1230" s="10"/>
      <c r="AB1230" s="10"/>
    </row>
    <row r="1231" spans="1:28" ht="14.25" customHeight="1">
      <c r="A1231" s="1253" t="str">
        <f>A1230</f>
        <v/>
      </c>
      <c r="B1231" s="57"/>
      <c r="C1231" s="2146"/>
      <c r="D1231" s="2148"/>
      <c r="E1231" s="2146"/>
      <c r="F1231" s="234"/>
      <c r="G1231" s="1666">
        <f>Import!Q1930</f>
        <v>0</v>
      </c>
      <c r="H1231" s="234"/>
      <c r="I1231" s="234"/>
      <c r="J1231" s="234"/>
      <c r="K1231" s="234"/>
      <c r="L1231" s="10"/>
      <c r="M1231" s="10"/>
      <c r="N1231" s="397"/>
      <c r="O1231" s="233"/>
      <c r="P1231" s="419"/>
      <c r="Q1231" s="10"/>
      <c r="R1231" s="306"/>
      <c r="S1231" s="306"/>
      <c r="T1231" s="306"/>
      <c r="U1231" s="10"/>
      <c r="V1231" s="10"/>
      <c r="W1231" s="10"/>
      <c r="X1231" s="10"/>
      <c r="Y1231" s="10"/>
      <c r="Z1231" s="10"/>
      <c r="AA1231" s="10"/>
      <c r="AB1231" s="10"/>
    </row>
    <row r="1232" spans="1:28" ht="24.75" customHeight="1">
      <c r="A1232" s="1253" t="str">
        <f>IF(E1232&gt;0,"Wypełnione","")</f>
        <v/>
      </c>
      <c r="B1232" s="57"/>
      <c r="C1232" s="2145">
        <f>'Og s3a'!C1943</f>
        <v>0</v>
      </c>
      <c r="D1232" s="2147">
        <f>'Og s3a'!E1943</f>
        <v>0</v>
      </c>
      <c r="E1232" s="2145">
        <f>'Og s3a'!F1943</f>
        <v>0</v>
      </c>
      <c r="F1232" s="435">
        <f>O1232</f>
        <v>0</v>
      </c>
      <c r="G1232" s="435">
        <f t="shared" si="18"/>
        <v>0</v>
      </c>
      <c r="H1232" s="236"/>
      <c r="I1232" s="236"/>
      <c r="J1232" s="236"/>
      <c r="K1232" s="236"/>
      <c r="L1232" s="10"/>
      <c r="M1232" s="10"/>
      <c r="N1232" s="396">
        <f>'Og s3a'!G1943</f>
        <v>0</v>
      </c>
      <c r="O1232" s="237">
        <f>'Og s3a'!H1943</f>
        <v>0</v>
      </c>
      <c r="P1232" s="398">
        <f>'Og s3a'!D1943</f>
        <v>0</v>
      </c>
      <c r="Q1232" s="10"/>
      <c r="R1232" s="306"/>
      <c r="S1232" s="306"/>
      <c r="T1232" s="306"/>
      <c r="U1232" s="10"/>
      <c r="V1232" s="10"/>
      <c r="W1232" s="10"/>
      <c r="X1232" s="10"/>
      <c r="Y1232" s="10"/>
      <c r="Z1232" s="10"/>
      <c r="AA1232" s="10"/>
      <c r="AB1232" s="10"/>
    </row>
    <row r="1233" spans="1:28" ht="14.25" customHeight="1">
      <c r="A1233" s="1253" t="str">
        <f>A1232</f>
        <v/>
      </c>
      <c r="B1233" s="57"/>
      <c r="C1233" s="2146"/>
      <c r="D1233" s="2148"/>
      <c r="E1233" s="2146"/>
      <c r="F1233" s="234"/>
      <c r="G1233" s="1666">
        <f>Import!Q1932</f>
        <v>0</v>
      </c>
      <c r="H1233" s="234"/>
      <c r="I1233" s="234"/>
      <c r="J1233" s="234"/>
      <c r="K1233" s="234"/>
      <c r="L1233" s="10"/>
      <c r="M1233" s="10"/>
      <c r="N1233" s="397"/>
      <c r="O1233" s="233"/>
      <c r="P1233" s="419"/>
      <c r="Q1233" s="10"/>
      <c r="R1233" s="306"/>
      <c r="S1233" s="306"/>
      <c r="T1233" s="306"/>
      <c r="U1233" s="10"/>
      <c r="V1233" s="10"/>
      <c r="W1233" s="10"/>
      <c r="X1233" s="10"/>
      <c r="Y1233" s="10"/>
      <c r="Z1233" s="10"/>
      <c r="AA1233" s="10"/>
      <c r="AB1233" s="10"/>
    </row>
    <row r="1234" spans="1:28" ht="24.75" customHeight="1">
      <c r="A1234" s="1253" t="str">
        <f>IF(E1234&gt;0,"Wypełnione","")</f>
        <v/>
      </c>
      <c r="B1234" s="57"/>
      <c r="C1234" s="2145">
        <f>'Og s3a'!C1945</f>
        <v>0</v>
      </c>
      <c r="D1234" s="2147">
        <f>'Og s3a'!E1945</f>
        <v>0</v>
      </c>
      <c r="E1234" s="2145">
        <f>'Og s3a'!F1945</f>
        <v>0</v>
      </c>
      <c r="F1234" s="435">
        <f>O1234</f>
        <v>0</v>
      </c>
      <c r="G1234" s="435">
        <f t="shared" si="18"/>
        <v>0</v>
      </c>
      <c r="H1234" s="236"/>
      <c r="I1234" s="236"/>
      <c r="J1234" s="236"/>
      <c r="K1234" s="236"/>
      <c r="L1234" s="10"/>
      <c r="M1234" s="10"/>
      <c r="N1234" s="396">
        <f>'Og s3a'!G1945</f>
        <v>0</v>
      </c>
      <c r="O1234" s="237">
        <f>'Og s3a'!H1945</f>
        <v>0</v>
      </c>
      <c r="P1234" s="398">
        <f>'Og s3a'!D1945</f>
        <v>0</v>
      </c>
      <c r="Q1234" s="10"/>
      <c r="R1234" s="306"/>
      <c r="S1234" s="306"/>
      <c r="T1234" s="306"/>
      <c r="U1234" s="10"/>
      <c r="V1234" s="10"/>
      <c r="W1234" s="10"/>
      <c r="X1234" s="10"/>
      <c r="Y1234" s="10"/>
      <c r="Z1234" s="10"/>
      <c r="AA1234" s="10"/>
      <c r="AB1234" s="10"/>
    </row>
    <row r="1235" spans="1:28" ht="14.25" customHeight="1">
      <c r="A1235" s="1253" t="str">
        <f>A1234</f>
        <v/>
      </c>
      <c r="B1235" s="57"/>
      <c r="C1235" s="2146"/>
      <c r="D1235" s="2148"/>
      <c r="E1235" s="2146"/>
      <c r="F1235" s="234"/>
      <c r="G1235" s="1666">
        <f>Import!Q1934</f>
        <v>0</v>
      </c>
      <c r="H1235" s="234"/>
      <c r="I1235" s="234"/>
      <c r="J1235" s="234"/>
      <c r="K1235" s="234"/>
      <c r="L1235" s="10"/>
      <c r="M1235" s="10"/>
      <c r="N1235" s="397"/>
      <c r="O1235" s="233"/>
      <c r="P1235" s="419"/>
      <c r="Q1235" s="10"/>
      <c r="R1235" s="306"/>
      <c r="S1235" s="306"/>
      <c r="T1235" s="306"/>
      <c r="U1235" s="10"/>
      <c r="V1235" s="10"/>
      <c r="W1235" s="10"/>
      <c r="X1235" s="10"/>
      <c r="Y1235" s="10"/>
      <c r="Z1235" s="10"/>
      <c r="AA1235" s="10"/>
      <c r="AB1235" s="10"/>
    </row>
    <row r="1236" spans="1:28" ht="24.75" customHeight="1">
      <c r="A1236" s="1253" t="str">
        <f>IF(E1236&gt;0,"Wypełnione","")</f>
        <v/>
      </c>
      <c r="B1236" s="57"/>
      <c r="C1236" s="2145">
        <f>'Og s3a'!C1947</f>
        <v>0</v>
      </c>
      <c r="D1236" s="2147">
        <f>'Og s3a'!E1947</f>
        <v>0</v>
      </c>
      <c r="E1236" s="2145">
        <f>'Og s3a'!F1947</f>
        <v>0</v>
      </c>
      <c r="F1236" s="435">
        <f>O1236</f>
        <v>0</v>
      </c>
      <c r="G1236" s="435">
        <f t="shared" si="18"/>
        <v>0</v>
      </c>
      <c r="H1236" s="236"/>
      <c r="I1236" s="236"/>
      <c r="J1236" s="236"/>
      <c r="K1236" s="236"/>
      <c r="L1236" s="10"/>
      <c r="M1236" s="10"/>
      <c r="N1236" s="396">
        <f>'Og s3a'!G1947</f>
        <v>0</v>
      </c>
      <c r="O1236" s="237">
        <f>'Og s3a'!H1947</f>
        <v>0</v>
      </c>
      <c r="P1236" s="398">
        <f>'Og s3a'!D1947</f>
        <v>0</v>
      </c>
      <c r="Q1236" s="10"/>
      <c r="R1236" s="306"/>
      <c r="S1236" s="306"/>
      <c r="T1236" s="306"/>
      <c r="U1236" s="10"/>
      <c r="V1236" s="10"/>
      <c r="W1236" s="10"/>
      <c r="X1236" s="10"/>
      <c r="Y1236" s="10"/>
      <c r="Z1236" s="10"/>
      <c r="AA1236" s="10"/>
      <c r="AB1236" s="10"/>
    </row>
    <row r="1237" spans="1:28" ht="14.25" customHeight="1">
      <c r="A1237" s="1253" t="str">
        <f>A1236</f>
        <v/>
      </c>
      <c r="B1237" s="57"/>
      <c r="C1237" s="2146"/>
      <c r="D1237" s="2148"/>
      <c r="E1237" s="2146"/>
      <c r="F1237" s="234"/>
      <c r="G1237" s="1666">
        <f>Import!Q1936</f>
        <v>0</v>
      </c>
      <c r="H1237" s="234"/>
      <c r="I1237" s="234"/>
      <c r="J1237" s="234"/>
      <c r="K1237" s="234"/>
      <c r="L1237" s="10"/>
      <c r="M1237" s="10"/>
      <c r="N1237" s="397"/>
      <c r="O1237" s="233"/>
      <c r="P1237" s="419"/>
      <c r="Q1237" s="10"/>
      <c r="R1237" s="306"/>
      <c r="S1237" s="306"/>
      <c r="T1237" s="306"/>
      <c r="U1237" s="10"/>
      <c r="V1237" s="10"/>
      <c r="W1237" s="10"/>
      <c r="X1237" s="10"/>
      <c r="Y1237" s="10"/>
      <c r="Z1237" s="10"/>
      <c r="AA1237" s="10"/>
      <c r="AB1237" s="10"/>
    </row>
    <row r="1238" spans="1:28" ht="24.75" customHeight="1">
      <c r="A1238" s="1253" t="str">
        <f>IF(E1238&gt;0,"Wypełnione","")</f>
        <v/>
      </c>
      <c r="B1238" s="57"/>
      <c r="C1238" s="2145">
        <f>'Og s3a'!C1949</f>
        <v>0</v>
      </c>
      <c r="D1238" s="2147">
        <f>'Og s3a'!E1949</f>
        <v>0</v>
      </c>
      <c r="E1238" s="2145">
        <f>'Og s3a'!F1949</f>
        <v>0</v>
      </c>
      <c r="F1238" s="435">
        <f>O1238</f>
        <v>0</v>
      </c>
      <c r="G1238" s="435">
        <f t="shared" si="18"/>
        <v>0</v>
      </c>
      <c r="H1238" s="236"/>
      <c r="I1238" s="236"/>
      <c r="J1238" s="236"/>
      <c r="K1238" s="236"/>
      <c r="L1238" s="10"/>
      <c r="M1238" s="10"/>
      <c r="N1238" s="396">
        <f>'Og s3a'!G1949</f>
        <v>0</v>
      </c>
      <c r="O1238" s="237">
        <f>'Og s3a'!H1949</f>
        <v>0</v>
      </c>
      <c r="P1238" s="398">
        <f>'Og s3a'!D1949</f>
        <v>0</v>
      </c>
      <c r="Q1238" s="10"/>
      <c r="R1238" s="306"/>
      <c r="S1238" s="306"/>
      <c r="T1238" s="306"/>
      <c r="U1238" s="10"/>
      <c r="V1238" s="10"/>
      <c r="W1238" s="10"/>
      <c r="X1238" s="10"/>
      <c r="Y1238" s="10"/>
      <c r="Z1238" s="10"/>
      <c r="AA1238" s="10"/>
      <c r="AB1238" s="10"/>
    </row>
    <row r="1239" spans="1:28" ht="14.25" customHeight="1">
      <c r="A1239" s="1253" t="str">
        <f>A1238</f>
        <v/>
      </c>
      <c r="B1239" s="57"/>
      <c r="C1239" s="2146"/>
      <c r="D1239" s="2148"/>
      <c r="E1239" s="2146"/>
      <c r="F1239" s="234"/>
      <c r="G1239" s="1666">
        <f>Import!Q1938</f>
        <v>0</v>
      </c>
      <c r="H1239" s="234"/>
      <c r="I1239" s="234"/>
      <c r="J1239" s="234"/>
      <c r="K1239" s="234"/>
      <c r="L1239" s="10"/>
      <c r="M1239" s="10"/>
      <c r="N1239" s="397"/>
      <c r="O1239" s="233"/>
      <c r="P1239" s="419"/>
      <c r="Q1239" s="10"/>
      <c r="R1239" s="306"/>
      <c r="S1239" s="306"/>
      <c r="T1239" s="306"/>
      <c r="U1239" s="10"/>
      <c r="V1239" s="10"/>
      <c r="W1239" s="10"/>
      <c r="X1239" s="10"/>
      <c r="Y1239" s="10"/>
      <c r="Z1239" s="10"/>
      <c r="AA1239" s="10"/>
      <c r="AB1239" s="10"/>
    </row>
    <row r="1240" spans="1:28" ht="24.75" customHeight="1">
      <c r="A1240" s="1253" t="str">
        <f>IF(E1240&gt;0,"Wypełnione","")</f>
        <v/>
      </c>
      <c r="B1240" s="57"/>
      <c r="C1240" s="2145">
        <f>'Og s3a'!C1951</f>
        <v>0</v>
      </c>
      <c r="D1240" s="2147">
        <f>'Og s3a'!E1951</f>
        <v>0</v>
      </c>
      <c r="E1240" s="2145">
        <f>'Og s3a'!F1951</f>
        <v>0</v>
      </c>
      <c r="F1240" s="435">
        <f>O1240</f>
        <v>0</v>
      </c>
      <c r="G1240" s="435">
        <f t="shared" si="18"/>
        <v>0</v>
      </c>
      <c r="H1240" s="236"/>
      <c r="I1240" s="236"/>
      <c r="J1240" s="236"/>
      <c r="K1240" s="236"/>
      <c r="L1240" s="10"/>
      <c r="M1240" s="10"/>
      <c r="N1240" s="396">
        <f>'Og s3a'!G1951</f>
        <v>0</v>
      </c>
      <c r="O1240" s="237">
        <f>'Og s3a'!H1951</f>
        <v>0</v>
      </c>
      <c r="P1240" s="398">
        <f>'Og s3a'!D1951</f>
        <v>0</v>
      </c>
      <c r="Q1240" s="10"/>
      <c r="R1240" s="306"/>
      <c r="S1240" s="306"/>
      <c r="T1240" s="306"/>
      <c r="U1240" s="10"/>
      <c r="V1240" s="10"/>
      <c r="W1240" s="10"/>
      <c r="X1240" s="10"/>
      <c r="Y1240" s="10"/>
      <c r="Z1240" s="10"/>
      <c r="AA1240" s="10"/>
      <c r="AB1240" s="10"/>
    </row>
    <row r="1241" spans="1:28" ht="14.25" customHeight="1">
      <c r="A1241" s="1253" t="str">
        <f>A1240</f>
        <v/>
      </c>
      <c r="B1241" s="57"/>
      <c r="C1241" s="2146"/>
      <c r="D1241" s="2148"/>
      <c r="E1241" s="2146"/>
      <c r="F1241" s="234"/>
      <c r="G1241" s="1666">
        <f>Import!Q1940</f>
        <v>0</v>
      </c>
      <c r="H1241" s="234"/>
      <c r="I1241" s="234"/>
      <c r="J1241" s="234"/>
      <c r="K1241" s="234"/>
      <c r="L1241" s="10"/>
      <c r="M1241" s="10"/>
      <c r="N1241" s="397"/>
      <c r="O1241" s="233"/>
      <c r="P1241" s="419"/>
      <c r="Q1241" s="10"/>
      <c r="R1241" s="306"/>
      <c r="S1241" s="306"/>
      <c r="T1241" s="306"/>
      <c r="U1241" s="10"/>
      <c r="V1241" s="10"/>
      <c r="W1241" s="10"/>
      <c r="X1241" s="10"/>
      <c r="Y1241" s="10"/>
      <c r="Z1241" s="10"/>
      <c r="AA1241" s="10"/>
      <c r="AB1241" s="10"/>
    </row>
    <row r="1242" spans="1:28" ht="24.75" customHeight="1">
      <c r="A1242" s="1253" t="str">
        <f>IF(E1242&gt;0,"Wypełnione","")</f>
        <v/>
      </c>
      <c r="B1242" s="57"/>
      <c r="C1242" s="2145">
        <f>'Og s3a'!C1953</f>
        <v>0</v>
      </c>
      <c r="D1242" s="2147">
        <f>'Og s3a'!E1953</f>
        <v>0</v>
      </c>
      <c r="E1242" s="2145">
        <f>'Og s3a'!F1953</f>
        <v>0</v>
      </c>
      <c r="F1242" s="435">
        <f>O1242</f>
        <v>0</v>
      </c>
      <c r="G1242" s="435">
        <f t="shared" si="18"/>
        <v>0</v>
      </c>
      <c r="H1242" s="236"/>
      <c r="I1242" s="236"/>
      <c r="J1242" s="236"/>
      <c r="K1242" s="236"/>
      <c r="L1242" s="10"/>
      <c r="M1242" s="10"/>
      <c r="N1242" s="396">
        <f>'Og s3a'!G1953</f>
        <v>0</v>
      </c>
      <c r="O1242" s="237">
        <f>'Og s3a'!H1953</f>
        <v>0</v>
      </c>
      <c r="P1242" s="398">
        <f>'Og s3a'!D1953</f>
        <v>0</v>
      </c>
      <c r="Q1242" s="10"/>
      <c r="R1242" s="306"/>
      <c r="S1242" s="306"/>
      <c r="T1242" s="306"/>
      <c r="U1242" s="10"/>
      <c r="V1242" s="10"/>
      <c r="W1242" s="10"/>
      <c r="X1242" s="10"/>
      <c r="Y1242" s="10"/>
      <c r="Z1242" s="10"/>
      <c r="AA1242" s="10"/>
      <c r="AB1242" s="10"/>
    </row>
    <row r="1243" spans="1:28" ht="14.25" customHeight="1">
      <c r="A1243" s="1253" t="str">
        <f>A1242</f>
        <v/>
      </c>
      <c r="B1243" s="57"/>
      <c r="C1243" s="2146"/>
      <c r="D1243" s="2148"/>
      <c r="E1243" s="2146"/>
      <c r="F1243" s="234"/>
      <c r="G1243" s="1666">
        <f>Import!Q1942</f>
        <v>0</v>
      </c>
      <c r="H1243" s="234"/>
      <c r="I1243" s="234"/>
      <c r="J1243" s="234"/>
      <c r="K1243" s="234"/>
      <c r="L1243" s="10"/>
      <c r="M1243" s="10"/>
      <c r="N1243" s="397"/>
      <c r="O1243" s="233"/>
      <c r="P1243" s="419"/>
      <c r="Q1243" s="10"/>
      <c r="R1243" s="306"/>
      <c r="S1243" s="306"/>
      <c r="T1243" s="306"/>
      <c r="U1243" s="10"/>
      <c r="V1243" s="10"/>
      <c r="W1243" s="10"/>
      <c r="X1243" s="10"/>
      <c r="Y1243" s="10"/>
      <c r="Z1243" s="10"/>
      <c r="AA1243" s="10"/>
      <c r="AB1243" s="10"/>
    </row>
    <row r="1244" spans="1:28" ht="24.75" customHeight="1">
      <c r="A1244" s="1253" t="str">
        <f>IF(E1244&gt;0,"Wypełnione","")</f>
        <v/>
      </c>
      <c r="B1244" s="57"/>
      <c r="C1244" s="2145">
        <f>'Og s3a'!C1955</f>
        <v>0</v>
      </c>
      <c r="D1244" s="2147">
        <f>'Og s3a'!E1955</f>
        <v>0</v>
      </c>
      <c r="E1244" s="2145">
        <f>'Og s3a'!F1955</f>
        <v>0</v>
      </c>
      <c r="F1244" s="435">
        <f>O1244</f>
        <v>0</v>
      </c>
      <c r="G1244" s="435">
        <f t="shared" si="18"/>
        <v>0</v>
      </c>
      <c r="H1244" s="236"/>
      <c r="I1244" s="236"/>
      <c r="J1244" s="236"/>
      <c r="K1244" s="236"/>
      <c r="L1244" s="10"/>
      <c r="M1244" s="10"/>
      <c r="N1244" s="396">
        <f>'Og s3a'!G1955</f>
        <v>0</v>
      </c>
      <c r="O1244" s="237">
        <f>'Og s3a'!H1955</f>
        <v>0</v>
      </c>
      <c r="P1244" s="398">
        <f>'Og s3a'!D1955</f>
        <v>0</v>
      </c>
      <c r="Q1244" s="10"/>
      <c r="R1244" s="306"/>
      <c r="S1244" s="306"/>
      <c r="T1244" s="306"/>
      <c r="U1244" s="10"/>
      <c r="V1244" s="10"/>
      <c r="W1244" s="10"/>
      <c r="X1244" s="10"/>
      <c r="Y1244" s="10"/>
      <c r="Z1244" s="10"/>
      <c r="AA1244" s="10"/>
      <c r="AB1244" s="10"/>
    </row>
    <row r="1245" spans="1:28" ht="14.25" customHeight="1">
      <c r="A1245" s="1253" t="str">
        <f>A1244</f>
        <v/>
      </c>
      <c r="B1245" s="57"/>
      <c r="C1245" s="2146"/>
      <c r="D1245" s="2148"/>
      <c r="E1245" s="2146"/>
      <c r="F1245" s="234"/>
      <c r="G1245" s="1666">
        <f>Import!Q1944</f>
        <v>0</v>
      </c>
      <c r="H1245" s="234"/>
      <c r="I1245" s="234"/>
      <c r="J1245" s="234"/>
      <c r="K1245" s="234"/>
      <c r="L1245" s="10"/>
      <c r="M1245" s="10"/>
      <c r="N1245" s="397"/>
      <c r="O1245" s="233"/>
      <c r="P1245" s="419"/>
      <c r="Q1245" s="10"/>
      <c r="R1245" s="306"/>
      <c r="S1245" s="306"/>
      <c r="T1245" s="306"/>
      <c r="U1245" s="10"/>
      <c r="V1245" s="10"/>
      <c r="W1245" s="10"/>
      <c r="X1245" s="10"/>
      <c r="Y1245" s="10"/>
      <c r="Z1245" s="10"/>
      <c r="AA1245" s="10"/>
      <c r="AB1245" s="10"/>
    </row>
    <row r="1246" spans="1:28" ht="24.75" customHeight="1">
      <c r="A1246" s="1253" t="str">
        <f>IF(E1246&gt;0,"Wypełnione","")</f>
        <v/>
      </c>
      <c r="B1246" s="57"/>
      <c r="C1246" s="2145">
        <f>'Og s3a'!C1957</f>
        <v>0</v>
      </c>
      <c r="D1246" s="2147">
        <f>'Og s3a'!E1957</f>
        <v>0</v>
      </c>
      <c r="E1246" s="2145">
        <f>'Og s3a'!F1957</f>
        <v>0</v>
      </c>
      <c r="F1246" s="435">
        <f>O1246</f>
        <v>0</v>
      </c>
      <c r="G1246" s="435">
        <f t="shared" si="18"/>
        <v>0</v>
      </c>
      <c r="H1246" s="236"/>
      <c r="I1246" s="236"/>
      <c r="J1246" s="236"/>
      <c r="K1246" s="236"/>
      <c r="L1246" s="10"/>
      <c r="M1246" s="10"/>
      <c r="N1246" s="396">
        <f>'Og s3a'!G1957</f>
        <v>0</v>
      </c>
      <c r="O1246" s="237">
        <f>'Og s3a'!H1957</f>
        <v>0</v>
      </c>
      <c r="P1246" s="398">
        <f>'Og s3a'!D1957</f>
        <v>0</v>
      </c>
      <c r="Q1246" s="10"/>
      <c r="R1246" s="306"/>
      <c r="S1246" s="306"/>
      <c r="T1246" s="306"/>
      <c r="U1246" s="10"/>
      <c r="V1246" s="10"/>
      <c r="W1246" s="10"/>
      <c r="X1246" s="10"/>
      <c r="Y1246" s="10"/>
      <c r="Z1246" s="10"/>
      <c r="AA1246" s="10"/>
      <c r="AB1246" s="10"/>
    </row>
    <row r="1247" spans="1:28" ht="14.25" customHeight="1">
      <c r="A1247" s="1253" t="str">
        <f>A1246</f>
        <v/>
      </c>
      <c r="B1247" s="57"/>
      <c r="C1247" s="2146"/>
      <c r="D1247" s="2148"/>
      <c r="E1247" s="2146"/>
      <c r="F1247" s="234"/>
      <c r="G1247" s="1666">
        <f>Import!Q1946</f>
        <v>0</v>
      </c>
      <c r="H1247" s="234"/>
      <c r="I1247" s="234"/>
      <c r="J1247" s="234"/>
      <c r="K1247" s="234"/>
      <c r="L1247" s="10"/>
      <c r="M1247" s="10"/>
      <c r="N1247" s="397"/>
      <c r="O1247" s="233"/>
      <c r="P1247" s="419"/>
      <c r="Q1247" s="10"/>
      <c r="R1247" s="306"/>
      <c r="S1247" s="306"/>
      <c r="T1247" s="306"/>
      <c r="U1247" s="10"/>
      <c r="V1247" s="10"/>
      <c r="W1247" s="10"/>
      <c r="X1247" s="10"/>
      <c r="Y1247" s="10"/>
      <c r="Z1247" s="10"/>
      <c r="AA1247" s="10"/>
      <c r="AB1247" s="10"/>
    </row>
    <row r="1248" spans="1:28" ht="24.75" customHeight="1">
      <c r="A1248" s="1253" t="str">
        <f>IF(E1248&gt;0,"Wypełnione","")</f>
        <v/>
      </c>
      <c r="B1248" s="57"/>
      <c r="C1248" s="2145">
        <f>'Og s3a'!C1959</f>
        <v>0</v>
      </c>
      <c r="D1248" s="2147">
        <f>'Og s3a'!E1959</f>
        <v>0</v>
      </c>
      <c r="E1248" s="2145">
        <f>'Og s3a'!F1959</f>
        <v>0</v>
      </c>
      <c r="F1248" s="435">
        <f>O1248</f>
        <v>0</v>
      </c>
      <c r="G1248" s="435">
        <f t="shared" si="18"/>
        <v>0</v>
      </c>
      <c r="H1248" s="236"/>
      <c r="I1248" s="236"/>
      <c r="J1248" s="236"/>
      <c r="K1248" s="236"/>
      <c r="L1248" s="10"/>
      <c r="M1248" s="10"/>
      <c r="N1248" s="396">
        <f>'Og s3a'!G1959</f>
        <v>0</v>
      </c>
      <c r="O1248" s="237">
        <f>'Og s3a'!H1959</f>
        <v>0</v>
      </c>
      <c r="P1248" s="398">
        <f>'Og s3a'!D1959</f>
        <v>0</v>
      </c>
      <c r="Q1248" s="10"/>
      <c r="R1248" s="306"/>
      <c r="S1248" s="306"/>
      <c r="T1248" s="306"/>
      <c r="U1248" s="10"/>
      <c r="V1248" s="10"/>
      <c r="W1248" s="10"/>
      <c r="X1248" s="10"/>
      <c r="Y1248" s="10"/>
      <c r="Z1248" s="10"/>
      <c r="AA1248" s="10"/>
      <c r="AB1248" s="10"/>
    </row>
    <row r="1249" spans="1:28" ht="14.25" customHeight="1">
      <c r="A1249" s="1253" t="str">
        <f>A1248</f>
        <v/>
      </c>
      <c r="B1249" s="57"/>
      <c r="C1249" s="2146"/>
      <c r="D1249" s="2148"/>
      <c r="E1249" s="2146"/>
      <c r="F1249" s="234"/>
      <c r="G1249" s="1666">
        <f>Import!Q1948</f>
        <v>0</v>
      </c>
      <c r="H1249" s="234"/>
      <c r="I1249" s="234"/>
      <c r="J1249" s="234"/>
      <c r="K1249" s="234"/>
      <c r="L1249" s="10"/>
      <c r="M1249" s="10"/>
      <c r="N1249" s="397"/>
      <c r="O1249" s="233"/>
      <c r="P1249" s="419"/>
      <c r="Q1249" s="10"/>
      <c r="R1249" s="306"/>
      <c r="S1249" s="306"/>
      <c r="T1249" s="306"/>
      <c r="U1249" s="10"/>
      <c r="V1249" s="10"/>
      <c r="W1249" s="10"/>
      <c r="X1249" s="10"/>
      <c r="Y1249" s="10"/>
      <c r="Z1249" s="10"/>
      <c r="AA1249" s="10"/>
      <c r="AB1249" s="10"/>
    </row>
    <row r="1250" spans="1:28" ht="24.75" customHeight="1">
      <c r="A1250" s="1253" t="str">
        <f>IF(E1250&gt;0,"Wypełnione","")</f>
        <v/>
      </c>
      <c r="B1250" s="57"/>
      <c r="C1250" s="2145">
        <f>'Og s3a'!C1961</f>
        <v>0</v>
      </c>
      <c r="D1250" s="2147">
        <f>'Og s3a'!E1961</f>
        <v>0</v>
      </c>
      <c r="E1250" s="2145">
        <f>'Og s3a'!F1961</f>
        <v>0</v>
      </c>
      <c r="F1250" s="435">
        <f>O1250</f>
        <v>0</v>
      </c>
      <c r="G1250" s="435">
        <f t="shared" si="18"/>
        <v>0</v>
      </c>
      <c r="H1250" s="236"/>
      <c r="I1250" s="236"/>
      <c r="J1250" s="236"/>
      <c r="K1250" s="236"/>
      <c r="L1250" s="10"/>
      <c r="M1250" s="10"/>
      <c r="N1250" s="396">
        <f>'Og s3a'!G1961</f>
        <v>0</v>
      </c>
      <c r="O1250" s="237">
        <f>'Og s3a'!H1961</f>
        <v>0</v>
      </c>
      <c r="P1250" s="398">
        <f>'Og s3a'!D1961</f>
        <v>0</v>
      </c>
      <c r="Q1250" s="10"/>
      <c r="R1250" s="306"/>
      <c r="S1250" s="306"/>
      <c r="T1250" s="306"/>
      <c r="U1250" s="10"/>
      <c r="V1250" s="10"/>
      <c r="W1250" s="10"/>
      <c r="X1250" s="10"/>
      <c r="Y1250" s="10"/>
      <c r="Z1250" s="10"/>
      <c r="AA1250" s="10"/>
      <c r="AB1250" s="10"/>
    </row>
    <row r="1251" spans="1:28" ht="14.25" customHeight="1">
      <c r="A1251" s="1253" t="str">
        <f>A1250</f>
        <v/>
      </c>
      <c r="B1251" s="57"/>
      <c r="C1251" s="2146"/>
      <c r="D1251" s="2148"/>
      <c r="E1251" s="2146"/>
      <c r="F1251" s="234"/>
      <c r="G1251" s="1666">
        <f>Import!Q1950</f>
        <v>0</v>
      </c>
      <c r="H1251" s="234"/>
      <c r="I1251" s="234"/>
      <c r="J1251" s="234"/>
      <c r="K1251" s="234"/>
      <c r="L1251" s="10"/>
      <c r="M1251" s="10"/>
      <c r="N1251" s="397"/>
      <c r="O1251" s="233"/>
      <c r="P1251" s="419"/>
      <c r="Q1251" s="10"/>
      <c r="R1251" s="306"/>
      <c r="S1251" s="306"/>
      <c r="T1251" s="306"/>
      <c r="U1251" s="10"/>
      <c r="V1251" s="10"/>
      <c r="W1251" s="10"/>
      <c r="X1251" s="10"/>
      <c r="Y1251" s="10"/>
      <c r="Z1251" s="10"/>
      <c r="AA1251" s="10"/>
      <c r="AB1251" s="10"/>
    </row>
    <row r="1252" spans="1:28" ht="24.75" customHeight="1">
      <c r="A1252" s="1253" t="str">
        <f>IF(E1252&gt;0,"Wypełnione","")</f>
        <v/>
      </c>
      <c r="B1252" s="57"/>
      <c r="C1252" s="2145">
        <f>'Og s3a'!C1963</f>
        <v>0</v>
      </c>
      <c r="D1252" s="2147">
        <f>'Og s3a'!E1963</f>
        <v>0</v>
      </c>
      <c r="E1252" s="2145">
        <f>'Og s3a'!F1963</f>
        <v>0</v>
      </c>
      <c r="F1252" s="435">
        <f>O1252</f>
        <v>0</v>
      </c>
      <c r="G1252" s="435">
        <f t="shared" si="18"/>
        <v>0</v>
      </c>
      <c r="H1252" s="236"/>
      <c r="I1252" s="236"/>
      <c r="J1252" s="236"/>
      <c r="K1252" s="236"/>
      <c r="L1252" s="10"/>
      <c r="M1252" s="10"/>
      <c r="N1252" s="396">
        <f>'Og s3a'!G1963</f>
        <v>0</v>
      </c>
      <c r="O1252" s="237">
        <f>'Og s3a'!H1963</f>
        <v>0</v>
      </c>
      <c r="P1252" s="398">
        <f>'Og s3a'!D1963</f>
        <v>0</v>
      </c>
      <c r="Q1252" s="10"/>
      <c r="R1252" s="306"/>
      <c r="S1252" s="306"/>
      <c r="T1252" s="306"/>
      <c r="U1252" s="10"/>
      <c r="V1252" s="10"/>
      <c r="W1252" s="10"/>
      <c r="X1252" s="10"/>
      <c r="Y1252" s="10"/>
      <c r="Z1252" s="10"/>
      <c r="AA1252" s="10"/>
      <c r="AB1252" s="10"/>
    </row>
    <row r="1253" spans="1:28" ht="14.25" customHeight="1">
      <c r="A1253" s="1253" t="str">
        <f>A1252</f>
        <v/>
      </c>
      <c r="B1253" s="57"/>
      <c r="C1253" s="2146"/>
      <c r="D1253" s="2148"/>
      <c r="E1253" s="2146"/>
      <c r="F1253" s="234"/>
      <c r="G1253" s="1666">
        <f>Import!Q1952</f>
        <v>0</v>
      </c>
      <c r="H1253" s="234"/>
      <c r="I1253" s="234"/>
      <c r="J1253" s="234"/>
      <c r="K1253" s="234"/>
      <c r="L1253" s="10"/>
      <c r="M1253" s="10"/>
      <c r="N1253" s="397"/>
      <c r="O1253" s="233"/>
      <c r="P1253" s="419"/>
      <c r="Q1253" s="10"/>
      <c r="R1253" s="306"/>
      <c r="S1253" s="306"/>
      <c r="T1253" s="306"/>
      <c r="U1253" s="10"/>
      <c r="V1253" s="10"/>
      <c r="W1253" s="10"/>
      <c r="X1253" s="10"/>
      <c r="Y1253" s="10"/>
      <c r="Z1253" s="10"/>
      <c r="AA1253" s="10"/>
      <c r="AB1253" s="10"/>
    </row>
    <row r="1254" spans="1:28" ht="24.75" customHeight="1">
      <c r="A1254" s="1253" t="str">
        <f>IF(E1254&gt;0,"Wypełnione","")</f>
        <v/>
      </c>
      <c r="B1254" s="57"/>
      <c r="C1254" s="2145">
        <f>'Og s3a'!C1965</f>
        <v>0</v>
      </c>
      <c r="D1254" s="2147">
        <f>'Og s3a'!E1965</f>
        <v>0</v>
      </c>
      <c r="E1254" s="2145">
        <f>'Og s3a'!F1965</f>
        <v>0</v>
      </c>
      <c r="F1254" s="435">
        <f>O1254</f>
        <v>0</v>
      </c>
      <c r="G1254" s="435">
        <f t="shared" si="18"/>
        <v>0</v>
      </c>
      <c r="H1254" s="236"/>
      <c r="I1254" s="236"/>
      <c r="J1254" s="236"/>
      <c r="K1254" s="236"/>
      <c r="L1254" s="10"/>
      <c r="M1254" s="10"/>
      <c r="N1254" s="396">
        <f>'Og s3a'!G1965</f>
        <v>0</v>
      </c>
      <c r="O1254" s="237">
        <f>'Og s3a'!H1965</f>
        <v>0</v>
      </c>
      <c r="P1254" s="398">
        <f>'Og s3a'!D1965</f>
        <v>0</v>
      </c>
      <c r="Q1254" s="10"/>
      <c r="R1254" s="306"/>
      <c r="S1254" s="306"/>
      <c r="T1254" s="306"/>
      <c r="U1254" s="10"/>
      <c r="V1254" s="10"/>
      <c r="W1254" s="10"/>
      <c r="X1254" s="10"/>
      <c r="Y1254" s="10"/>
      <c r="Z1254" s="10"/>
      <c r="AA1254" s="10"/>
      <c r="AB1254" s="10"/>
    </row>
    <row r="1255" spans="1:28" ht="14.25" customHeight="1">
      <c r="A1255" s="1253" t="str">
        <f>A1254</f>
        <v/>
      </c>
      <c r="B1255" s="57"/>
      <c r="C1255" s="2146"/>
      <c r="D1255" s="2148"/>
      <c r="E1255" s="2146"/>
      <c r="F1255" s="234"/>
      <c r="G1255" s="1666">
        <f>Import!Q1954</f>
        <v>0</v>
      </c>
      <c r="H1255" s="234"/>
      <c r="I1255" s="234"/>
      <c r="J1255" s="234"/>
      <c r="K1255" s="234"/>
      <c r="L1255" s="10"/>
      <c r="M1255" s="10"/>
      <c r="N1255" s="397"/>
      <c r="O1255" s="233"/>
      <c r="P1255" s="419"/>
      <c r="Q1255" s="10"/>
      <c r="R1255" s="306"/>
      <c r="S1255" s="306"/>
      <c r="T1255" s="306"/>
      <c r="U1255" s="10"/>
      <c r="V1255" s="10"/>
      <c r="W1255" s="10"/>
      <c r="X1255" s="10"/>
      <c r="Y1255" s="10"/>
      <c r="Z1255" s="10"/>
      <c r="AA1255" s="10"/>
      <c r="AB1255" s="10"/>
    </row>
    <row r="1256" spans="1:28" ht="24.75" customHeight="1">
      <c r="A1256" s="1253" t="str">
        <f>IF(E1256&gt;0,"Wypełnione","")</f>
        <v/>
      </c>
      <c r="B1256" s="57"/>
      <c r="C1256" s="2145">
        <f>'Og s3a'!C1967</f>
        <v>0</v>
      </c>
      <c r="D1256" s="2147">
        <f>'Og s3a'!E1967</f>
        <v>0</v>
      </c>
      <c r="E1256" s="2145">
        <f>'Og s3a'!F1967</f>
        <v>0</v>
      </c>
      <c r="F1256" s="435">
        <f>O1256</f>
        <v>0</v>
      </c>
      <c r="G1256" s="435">
        <f t="shared" ref="G1256:G1318" si="19">P1256</f>
        <v>0</v>
      </c>
      <c r="H1256" s="236"/>
      <c r="I1256" s="236"/>
      <c r="J1256" s="236"/>
      <c r="K1256" s="236"/>
      <c r="L1256" s="10"/>
      <c r="M1256" s="10"/>
      <c r="N1256" s="396">
        <f>'Og s3a'!G1967</f>
        <v>0</v>
      </c>
      <c r="O1256" s="237">
        <f>'Og s3a'!H1967</f>
        <v>0</v>
      </c>
      <c r="P1256" s="398">
        <f>'Og s3a'!D1967</f>
        <v>0</v>
      </c>
      <c r="Q1256" s="10"/>
      <c r="R1256" s="306"/>
      <c r="S1256" s="306"/>
      <c r="T1256" s="306"/>
      <c r="U1256" s="10"/>
      <c r="V1256" s="10"/>
      <c r="W1256" s="10"/>
      <c r="X1256" s="10"/>
      <c r="Y1256" s="10"/>
      <c r="Z1256" s="10"/>
      <c r="AA1256" s="10"/>
      <c r="AB1256" s="10"/>
    </row>
    <row r="1257" spans="1:28" ht="14.25" customHeight="1">
      <c r="A1257" s="1253" t="str">
        <f>A1256</f>
        <v/>
      </c>
      <c r="B1257" s="57"/>
      <c r="C1257" s="2146"/>
      <c r="D1257" s="2148"/>
      <c r="E1257" s="2146"/>
      <c r="F1257" s="234"/>
      <c r="G1257" s="1666">
        <f>Import!Q1956</f>
        <v>0</v>
      </c>
      <c r="H1257" s="234"/>
      <c r="I1257" s="234"/>
      <c r="J1257" s="234"/>
      <c r="K1257" s="234"/>
      <c r="L1257" s="10"/>
      <c r="M1257" s="10"/>
      <c r="N1257" s="397"/>
      <c r="O1257" s="233"/>
      <c r="P1257" s="419"/>
      <c r="Q1257" s="10"/>
      <c r="R1257" s="306"/>
      <c r="S1257" s="306"/>
      <c r="T1257" s="306"/>
      <c r="U1257" s="10"/>
      <c r="V1257" s="10"/>
      <c r="W1257" s="10"/>
      <c r="X1257" s="10"/>
      <c r="Y1257" s="10"/>
      <c r="Z1257" s="10"/>
      <c r="AA1257" s="10"/>
      <c r="AB1257" s="10"/>
    </row>
    <row r="1258" spans="1:28" ht="24.75" customHeight="1">
      <c r="A1258" s="1253" t="str">
        <f>IF(E1258&gt;0,"Wypełnione","")</f>
        <v/>
      </c>
      <c r="B1258" s="57"/>
      <c r="C1258" s="2145">
        <f>'Og s3a'!C1969</f>
        <v>0</v>
      </c>
      <c r="D1258" s="2147">
        <f>'Og s3a'!E1969</f>
        <v>0</v>
      </c>
      <c r="E1258" s="2145">
        <f>'Og s3a'!F1969</f>
        <v>0</v>
      </c>
      <c r="F1258" s="435">
        <f>O1258</f>
        <v>0</v>
      </c>
      <c r="G1258" s="435">
        <f t="shared" si="19"/>
        <v>0</v>
      </c>
      <c r="H1258" s="236"/>
      <c r="I1258" s="236"/>
      <c r="J1258" s="236"/>
      <c r="K1258" s="236"/>
      <c r="L1258" s="10"/>
      <c r="M1258" s="10"/>
      <c r="N1258" s="396">
        <f>'Og s3a'!G1969</f>
        <v>0</v>
      </c>
      <c r="O1258" s="237">
        <f>'Og s3a'!H1969</f>
        <v>0</v>
      </c>
      <c r="P1258" s="398">
        <f>'Og s3a'!D1969</f>
        <v>0</v>
      </c>
      <c r="Q1258" s="10"/>
      <c r="R1258" s="306"/>
      <c r="S1258" s="306"/>
      <c r="T1258" s="306"/>
      <c r="U1258" s="10"/>
      <c r="V1258" s="10"/>
      <c r="W1258" s="10"/>
      <c r="X1258" s="10"/>
      <c r="Y1258" s="10"/>
      <c r="Z1258" s="10"/>
      <c r="AA1258" s="10"/>
      <c r="AB1258" s="10"/>
    </row>
    <row r="1259" spans="1:28" ht="14.25" customHeight="1">
      <c r="A1259" s="1253" t="str">
        <f>A1258</f>
        <v/>
      </c>
      <c r="B1259" s="57"/>
      <c r="C1259" s="2146"/>
      <c r="D1259" s="2148"/>
      <c r="E1259" s="2146"/>
      <c r="F1259" s="234"/>
      <c r="G1259" s="1666">
        <f>Import!Q1958</f>
        <v>0</v>
      </c>
      <c r="H1259" s="234"/>
      <c r="I1259" s="234"/>
      <c r="J1259" s="234"/>
      <c r="K1259" s="234"/>
      <c r="L1259" s="10"/>
      <c r="M1259" s="10"/>
      <c r="N1259" s="397"/>
      <c r="O1259" s="233"/>
      <c r="P1259" s="419"/>
      <c r="Q1259" s="10"/>
      <c r="R1259" s="306"/>
      <c r="S1259" s="306"/>
      <c r="T1259" s="306"/>
      <c r="U1259" s="10"/>
      <c r="V1259" s="10"/>
      <c r="W1259" s="10"/>
      <c r="X1259" s="10"/>
      <c r="Y1259" s="10"/>
      <c r="Z1259" s="10"/>
      <c r="AA1259" s="10"/>
      <c r="AB1259" s="10"/>
    </row>
    <row r="1260" spans="1:28" ht="24.75" customHeight="1">
      <c r="A1260" s="1253" t="str">
        <f>IF(E1260&gt;0,"Wypełnione","")</f>
        <v/>
      </c>
      <c r="B1260" s="57"/>
      <c r="C1260" s="2145">
        <f>'Og s3a'!C1971</f>
        <v>0</v>
      </c>
      <c r="D1260" s="2147">
        <f>'Og s3a'!E1971</f>
        <v>0</v>
      </c>
      <c r="E1260" s="2145">
        <f>'Og s3a'!F1971</f>
        <v>0</v>
      </c>
      <c r="F1260" s="435">
        <f>O1260</f>
        <v>0</v>
      </c>
      <c r="G1260" s="435">
        <f t="shared" si="19"/>
        <v>0</v>
      </c>
      <c r="H1260" s="236"/>
      <c r="I1260" s="236"/>
      <c r="J1260" s="236"/>
      <c r="K1260" s="236"/>
      <c r="L1260" s="10"/>
      <c r="M1260" s="10"/>
      <c r="N1260" s="396">
        <f>'Og s3a'!G1971</f>
        <v>0</v>
      </c>
      <c r="O1260" s="237">
        <f>'Og s3a'!H1971</f>
        <v>0</v>
      </c>
      <c r="P1260" s="398">
        <f>'Og s3a'!D1971</f>
        <v>0</v>
      </c>
      <c r="Q1260" s="10"/>
      <c r="R1260" s="306"/>
      <c r="S1260" s="306"/>
      <c r="T1260" s="306"/>
      <c r="U1260" s="10"/>
      <c r="V1260" s="10"/>
      <c r="W1260" s="10"/>
      <c r="X1260" s="10"/>
      <c r="Y1260" s="10"/>
      <c r="Z1260" s="10"/>
      <c r="AA1260" s="10"/>
      <c r="AB1260" s="10"/>
    </row>
    <row r="1261" spans="1:28" ht="14.25" customHeight="1">
      <c r="A1261" s="1253" t="str">
        <f>A1260</f>
        <v/>
      </c>
      <c r="B1261" s="57"/>
      <c r="C1261" s="2146"/>
      <c r="D1261" s="2148"/>
      <c r="E1261" s="2146"/>
      <c r="F1261" s="234"/>
      <c r="G1261" s="1666">
        <f>Import!Q1960</f>
        <v>0</v>
      </c>
      <c r="H1261" s="234"/>
      <c r="I1261" s="234"/>
      <c r="J1261" s="234"/>
      <c r="K1261" s="234"/>
      <c r="L1261" s="10"/>
      <c r="M1261" s="10"/>
      <c r="N1261" s="397"/>
      <c r="O1261" s="233"/>
      <c r="P1261" s="419"/>
      <c r="Q1261" s="10"/>
      <c r="R1261" s="306"/>
      <c r="S1261" s="306"/>
      <c r="T1261" s="306"/>
      <c r="U1261" s="10"/>
      <c r="V1261" s="10"/>
      <c r="W1261" s="10"/>
      <c r="X1261" s="10"/>
      <c r="Y1261" s="10"/>
      <c r="Z1261" s="10"/>
      <c r="AA1261" s="10"/>
      <c r="AB1261" s="10"/>
    </row>
    <row r="1262" spans="1:28" ht="24.75" customHeight="1">
      <c r="A1262" s="1253" t="str">
        <f>IF(E1262&gt;0,"Wypełnione","")</f>
        <v/>
      </c>
      <c r="B1262" s="57"/>
      <c r="C1262" s="2145">
        <f>'Og s3a'!C1973</f>
        <v>0</v>
      </c>
      <c r="D1262" s="2147">
        <f>'Og s3a'!E1973</f>
        <v>0</v>
      </c>
      <c r="E1262" s="2145">
        <f>'Og s3a'!F1973</f>
        <v>0</v>
      </c>
      <c r="F1262" s="435">
        <f>O1262</f>
        <v>0</v>
      </c>
      <c r="G1262" s="435">
        <f t="shared" si="19"/>
        <v>0</v>
      </c>
      <c r="H1262" s="236"/>
      <c r="I1262" s="236"/>
      <c r="J1262" s="236"/>
      <c r="K1262" s="236"/>
      <c r="L1262" s="10"/>
      <c r="M1262" s="10"/>
      <c r="N1262" s="396">
        <f>'Og s3a'!G1973</f>
        <v>0</v>
      </c>
      <c r="O1262" s="237">
        <f>'Og s3a'!H1973</f>
        <v>0</v>
      </c>
      <c r="P1262" s="398">
        <f>'Og s3a'!D1973</f>
        <v>0</v>
      </c>
      <c r="Q1262" s="10"/>
      <c r="R1262" s="306"/>
      <c r="S1262" s="306"/>
      <c r="T1262" s="306"/>
      <c r="U1262" s="10"/>
      <c r="V1262" s="10"/>
      <c r="W1262" s="10"/>
      <c r="X1262" s="10"/>
      <c r="Y1262" s="10"/>
      <c r="Z1262" s="10"/>
      <c r="AA1262" s="10"/>
      <c r="AB1262" s="10"/>
    </row>
    <row r="1263" spans="1:28" ht="14.25" customHeight="1">
      <c r="A1263" s="1253" t="str">
        <f>A1262</f>
        <v/>
      </c>
      <c r="B1263" s="57"/>
      <c r="C1263" s="2146"/>
      <c r="D1263" s="2148"/>
      <c r="E1263" s="2146"/>
      <c r="F1263" s="234"/>
      <c r="G1263" s="1666">
        <f>Import!Q1962</f>
        <v>0</v>
      </c>
      <c r="H1263" s="234"/>
      <c r="I1263" s="234"/>
      <c r="J1263" s="234"/>
      <c r="K1263" s="234"/>
      <c r="L1263" s="10"/>
      <c r="M1263" s="10"/>
      <c r="N1263" s="397"/>
      <c r="O1263" s="233"/>
      <c r="P1263" s="419"/>
      <c r="Q1263" s="10"/>
      <c r="R1263" s="306"/>
      <c r="S1263" s="306"/>
      <c r="T1263" s="306"/>
      <c r="U1263" s="10"/>
      <c r="V1263" s="10"/>
      <c r="W1263" s="10"/>
      <c r="X1263" s="10"/>
      <c r="Y1263" s="10"/>
      <c r="Z1263" s="10"/>
      <c r="AA1263" s="10"/>
      <c r="AB1263" s="10"/>
    </row>
    <row r="1264" spans="1:28" ht="24.75" customHeight="1">
      <c r="A1264" s="1253" t="str">
        <f>IF(E1264&gt;0,"Wypełnione","")</f>
        <v/>
      </c>
      <c r="B1264" s="57"/>
      <c r="C1264" s="2145">
        <f>'Og s3a'!C1975</f>
        <v>0</v>
      </c>
      <c r="D1264" s="2147">
        <f>'Og s3a'!E1975</f>
        <v>0</v>
      </c>
      <c r="E1264" s="2145">
        <f>'Og s3a'!F1975</f>
        <v>0</v>
      </c>
      <c r="F1264" s="435">
        <f>O1264</f>
        <v>0</v>
      </c>
      <c r="G1264" s="435">
        <f t="shared" si="19"/>
        <v>0</v>
      </c>
      <c r="H1264" s="236"/>
      <c r="I1264" s="236"/>
      <c r="J1264" s="236"/>
      <c r="K1264" s="236"/>
      <c r="L1264" s="10"/>
      <c r="M1264" s="10"/>
      <c r="N1264" s="396">
        <f>'Og s3a'!G1975</f>
        <v>0</v>
      </c>
      <c r="O1264" s="237">
        <f>'Og s3a'!H1975</f>
        <v>0</v>
      </c>
      <c r="P1264" s="398">
        <f>'Og s3a'!D1975</f>
        <v>0</v>
      </c>
      <c r="Q1264" s="10"/>
      <c r="R1264" s="306"/>
      <c r="S1264" s="306"/>
      <c r="T1264" s="306"/>
      <c r="U1264" s="10"/>
      <c r="V1264" s="10"/>
      <c r="W1264" s="10"/>
      <c r="X1264" s="10"/>
      <c r="Y1264" s="10"/>
      <c r="Z1264" s="10"/>
      <c r="AA1264" s="10"/>
      <c r="AB1264" s="10"/>
    </row>
    <row r="1265" spans="1:28" ht="14.25" customHeight="1">
      <c r="A1265" s="1253" t="str">
        <f>A1264</f>
        <v/>
      </c>
      <c r="B1265" s="57"/>
      <c r="C1265" s="2146"/>
      <c r="D1265" s="2148"/>
      <c r="E1265" s="2146"/>
      <c r="F1265" s="234"/>
      <c r="G1265" s="1666">
        <f>Import!Q1964</f>
        <v>0</v>
      </c>
      <c r="H1265" s="234"/>
      <c r="I1265" s="234"/>
      <c r="J1265" s="234"/>
      <c r="K1265" s="234"/>
      <c r="L1265" s="10"/>
      <c r="M1265" s="10"/>
      <c r="N1265" s="397"/>
      <c r="O1265" s="233"/>
      <c r="P1265" s="419"/>
      <c r="Q1265" s="10"/>
      <c r="R1265" s="306"/>
      <c r="S1265" s="306"/>
      <c r="T1265" s="306"/>
      <c r="U1265" s="10"/>
      <c r="V1265" s="10"/>
      <c r="W1265" s="10"/>
      <c r="X1265" s="10"/>
      <c r="Y1265" s="10"/>
      <c r="Z1265" s="10"/>
      <c r="AA1265" s="10"/>
      <c r="AB1265" s="10"/>
    </row>
    <row r="1266" spans="1:28" ht="24.75" customHeight="1">
      <c r="A1266" s="1253" t="str">
        <f>IF(E1266&gt;0,"Wypełnione","")</f>
        <v/>
      </c>
      <c r="B1266" s="57"/>
      <c r="C1266" s="2145">
        <f>'Og s3a'!C1977</f>
        <v>0</v>
      </c>
      <c r="D1266" s="2147">
        <f>'Og s3a'!E1977</f>
        <v>0</v>
      </c>
      <c r="E1266" s="2145">
        <f>'Og s3a'!F1977</f>
        <v>0</v>
      </c>
      <c r="F1266" s="435">
        <f>O1266</f>
        <v>0</v>
      </c>
      <c r="G1266" s="435">
        <f t="shared" si="19"/>
        <v>0</v>
      </c>
      <c r="H1266" s="236"/>
      <c r="I1266" s="236"/>
      <c r="J1266" s="236"/>
      <c r="K1266" s="236"/>
      <c r="L1266" s="10"/>
      <c r="M1266" s="10"/>
      <c r="N1266" s="396">
        <f>'Og s3a'!G1977</f>
        <v>0</v>
      </c>
      <c r="O1266" s="237">
        <f>'Og s3a'!H1977</f>
        <v>0</v>
      </c>
      <c r="P1266" s="398">
        <f>'Og s3a'!D1977</f>
        <v>0</v>
      </c>
      <c r="Q1266" s="10"/>
      <c r="R1266" s="306"/>
      <c r="S1266" s="306"/>
      <c r="T1266" s="306"/>
      <c r="U1266" s="10"/>
      <c r="V1266" s="10"/>
      <c r="W1266" s="10"/>
      <c r="X1266" s="10"/>
      <c r="Y1266" s="10"/>
      <c r="Z1266" s="10"/>
      <c r="AA1266" s="10"/>
      <c r="AB1266" s="10"/>
    </row>
    <row r="1267" spans="1:28" ht="14.25" customHeight="1">
      <c r="A1267" s="1253" t="str">
        <f>A1266</f>
        <v/>
      </c>
      <c r="B1267" s="57"/>
      <c r="C1267" s="2146"/>
      <c r="D1267" s="2148"/>
      <c r="E1267" s="2146"/>
      <c r="F1267" s="234"/>
      <c r="G1267" s="1666">
        <f>Import!Q1966</f>
        <v>0</v>
      </c>
      <c r="H1267" s="234"/>
      <c r="I1267" s="234"/>
      <c r="J1267" s="234"/>
      <c r="K1267" s="234"/>
      <c r="L1267" s="10"/>
      <c r="M1267" s="10"/>
      <c r="N1267" s="397"/>
      <c r="O1267" s="233"/>
      <c r="P1267" s="419"/>
      <c r="Q1267" s="10"/>
      <c r="R1267" s="306"/>
      <c r="S1267" s="306"/>
      <c r="T1267" s="306"/>
      <c r="U1267" s="10"/>
      <c r="V1267" s="10"/>
      <c r="W1267" s="10"/>
      <c r="X1267" s="10"/>
      <c r="Y1267" s="10"/>
      <c r="Z1267" s="10"/>
      <c r="AA1267" s="10"/>
      <c r="AB1267" s="10"/>
    </row>
    <row r="1268" spans="1:28" ht="24.75" customHeight="1">
      <c r="A1268" s="1253" t="str">
        <f>IF(E1268&gt;0,"Wypełnione","")</f>
        <v/>
      </c>
      <c r="B1268" s="57"/>
      <c r="C1268" s="2145">
        <f>'Og s3a'!C1979</f>
        <v>0</v>
      </c>
      <c r="D1268" s="2147">
        <f>'Og s3a'!E1979</f>
        <v>0</v>
      </c>
      <c r="E1268" s="2145">
        <f>'Og s3a'!F1979</f>
        <v>0</v>
      </c>
      <c r="F1268" s="435">
        <f>O1268</f>
        <v>0</v>
      </c>
      <c r="G1268" s="435">
        <f t="shared" si="19"/>
        <v>0</v>
      </c>
      <c r="H1268" s="236"/>
      <c r="I1268" s="236"/>
      <c r="J1268" s="236"/>
      <c r="K1268" s="236"/>
      <c r="L1268" s="10"/>
      <c r="M1268" s="10"/>
      <c r="N1268" s="396">
        <f>'Og s3a'!G1979</f>
        <v>0</v>
      </c>
      <c r="O1268" s="237">
        <f>'Og s3a'!H1979</f>
        <v>0</v>
      </c>
      <c r="P1268" s="398">
        <f>'Og s3a'!D1979</f>
        <v>0</v>
      </c>
      <c r="Q1268" s="10"/>
      <c r="R1268" s="306"/>
      <c r="S1268" s="306"/>
      <c r="T1268" s="306"/>
      <c r="U1268" s="10"/>
      <c r="V1268" s="10"/>
      <c r="W1268" s="10"/>
      <c r="X1268" s="10"/>
      <c r="Y1268" s="10"/>
      <c r="Z1268" s="10"/>
      <c r="AA1268" s="10"/>
      <c r="AB1268" s="10"/>
    </row>
    <row r="1269" spans="1:28" ht="14.25" customHeight="1">
      <c r="A1269" s="1253" t="str">
        <f>A1268</f>
        <v/>
      </c>
      <c r="B1269" s="57"/>
      <c r="C1269" s="2146"/>
      <c r="D1269" s="2148"/>
      <c r="E1269" s="2146"/>
      <c r="F1269" s="234"/>
      <c r="G1269" s="1666">
        <f>Import!Q1968</f>
        <v>0</v>
      </c>
      <c r="H1269" s="234"/>
      <c r="I1269" s="234"/>
      <c r="J1269" s="234"/>
      <c r="K1269" s="234"/>
      <c r="L1269" s="10"/>
      <c r="M1269" s="10"/>
      <c r="N1269" s="397"/>
      <c r="O1269" s="233"/>
      <c r="P1269" s="419"/>
      <c r="Q1269" s="10"/>
      <c r="R1269" s="306"/>
      <c r="S1269" s="306"/>
      <c r="T1269" s="306"/>
      <c r="U1269" s="10"/>
      <c r="V1269" s="10"/>
      <c r="W1269" s="10"/>
      <c r="X1269" s="10"/>
      <c r="Y1269" s="10"/>
      <c r="Z1269" s="10"/>
      <c r="AA1269" s="10"/>
      <c r="AB1269" s="10"/>
    </row>
    <row r="1270" spans="1:28" ht="24.75" customHeight="1">
      <c r="A1270" s="1253" t="str">
        <f>IF(E1270&gt;0,"Wypełnione","")</f>
        <v/>
      </c>
      <c r="B1270" s="57"/>
      <c r="C1270" s="2145">
        <f>'Og s3a'!C1981</f>
        <v>0</v>
      </c>
      <c r="D1270" s="2147">
        <f>'Og s3a'!E1981</f>
        <v>0</v>
      </c>
      <c r="E1270" s="2145">
        <f>'Og s3a'!F1981</f>
        <v>0</v>
      </c>
      <c r="F1270" s="435">
        <f>O1270</f>
        <v>0</v>
      </c>
      <c r="G1270" s="435">
        <f t="shared" si="19"/>
        <v>0</v>
      </c>
      <c r="H1270" s="236"/>
      <c r="I1270" s="236"/>
      <c r="J1270" s="236"/>
      <c r="K1270" s="236"/>
      <c r="L1270" s="10"/>
      <c r="M1270" s="10"/>
      <c r="N1270" s="396">
        <f>'Og s3a'!G1981</f>
        <v>0</v>
      </c>
      <c r="O1270" s="237">
        <f>'Og s3a'!H1981</f>
        <v>0</v>
      </c>
      <c r="P1270" s="398">
        <f>'Og s3a'!D1981</f>
        <v>0</v>
      </c>
      <c r="Q1270" s="10"/>
      <c r="R1270" s="306"/>
      <c r="S1270" s="306"/>
      <c r="T1270" s="306"/>
      <c r="U1270" s="10"/>
      <c r="V1270" s="10"/>
      <c r="W1270" s="10"/>
      <c r="X1270" s="10"/>
      <c r="Y1270" s="10"/>
      <c r="Z1270" s="10"/>
      <c r="AA1270" s="10"/>
      <c r="AB1270" s="10"/>
    </row>
    <row r="1271" spans="1:28" ht="14.25" customHeight="1">
      <c r="A1271" s="1253" t="str">
        <f>A1270</f>
        <v/>
      </c>
      <c r="B1271" s="57"/>
      <c r="C1271" s="2146"/>
      <c r="D1271" s="2148"/>
      <c r="E1271" s="2146"/>
      <c r="F1271" s="234"/>
      <c r="G1271" s="1666">
        <f>Import!Q1970</f>
        <v>0</v>
      </c>
      <c r="H1271" s="234"/>
      <c r="I1271" s="234"/>
      <c r="J1271" s="234"/>
      <c r="K1271" s="234"/>
      <c r="L1271" s="10"/>
      <c r="M1271" s="10"/>
      <c r="N1271" s="397"/>
      <c r="O1271" s="233"/>
      <c r="P1271" s="419"/>
      <c r="Q1271" s="10"/>
      <c r="R1271" s="306"/>
      <c r="S1271" s="306"/>
      <c r="T1271" s="306"/>
      <c r="U1271" s="10"/>
      <c r="V1271" s="10"/>
      <c r="W1271" s="10"/>
      <c r="X1271" s="10"/>
      <c r="Y1271" s="10"/>
      <c r="Z1271" s="10"/>
      <c r="AA1271" s="10"/>
      <c r="AB1271" s="10"/>
    </row>
    <row r="1272" spans="1:28" ht="24.75" customHeight="1">
      <c r="A1272" s="1253" t="str">
        <f>IF(E1272&gt;0,"Wypełnione","")</f>
        <v/>
      </c>
      <c r="B1272" s="57"/>
      <c r="C1272" s="2145">
        <f>'Og s3a'!C1983</f>
        <v>0</v>
      </c>
      <c r="D1272" s="2147">
        <f>'Og s3a'!E1983</f>
        <v>0</v>
      </c>
      <c r="E1272" s="2145">
        <f>'Og s3a'!F1983</f>
        <v>0</v>
      </c>
      <c r="F1272" s="435">
        <f>O1272</f>
        <v>0</v>
      </c>
      <c r="G1272" s="435">
        <f t="shared" si="19"/>
        <v>0</v>
      </c>
      <c r="H1272" s="236"/>
      <c r="I1272" s="236"/>
      <c r="J1272" s="236"/>
      <c r="K1272" s="236"/>
      <c r="L1272" s="10"/>
      <c r="M1272" s="10"/>
      <c r="N1272" s="396">
        <f>'Og s3a'!G1983</f>
        <v>0</v>
      </c>
      <c r="O1272" s="237">
        <f>'Og s3a'!H1983</f>
        <v>0</v>
      </c>
      <c r="P1272" s="398">
        <f>'Og s3a'!D1983</f>
        <v>0</v>
      </c>
      <c r="Q1272" s="10"/>
      <c r="R1272" s="306"/>
      <c r="S1272" s="306"/>
      <c r="T1272" s="306"/>
      <c r="U1272" s="10"/>
      <c r="V1272" s="10"/>
      <c r="W1272" s="10"/>
      <c r="X1272" s="10"/>
      <c r="Y1272" s="10"/>
      <c r="Z1272" s="10"/>
      <c r="AA1272" s="10"/>
      <c r="AB1272" s="10"/>
    </row>
    <row r="1273" spans="1:28" ht="14.25" customHeight="1">
      <c r="A1273" s="1253" t="str">
        <f>A1272</f>
        <v/>
      </c>
      <c r="B1273" s="57"/>
      <c r="C1273" s="2146"/>
      <c r="D1273" s="2148"/>
      <c r="E1273" s="2146"/>
      <c r="F1273" s="234"/>
      <c r="G1273" s="1666">
        <f>Import!Q1972</f>
        <v>0</v>
      </c>
      <c r="H1273" s="234"/>
      <c r="I1273" s="234"/>
      <c r="J1273" s="234"/>
      <c r="K1273" s="234"/>
      <c r="L1273" s="10"/>
      <c r="M1273" s="10"/>
      <c r="N1273" s="397"/>
      <c r="O1273" s="233"/>
      <c r="P1273" s="419"/>
      <c r="Q1273" s="10"/>
      <c r="R1273" s="306"/>
      <c r="S1273" s="306"/>
      <c r="T1273" s="306"/>
      <c r="U1273" s="10"/>
      <c r="V1273" s="10"/>
      <c r="W1273" s="10"/>
      <c r="X1273" s="10"/>
      <c r="Y1273" s="10"/>
      <c r="Z1273" s="10"/>
      <c r="AA1273" s="10"/>
      <c r="AB1273" s="10"/>
    </row>
    <row r="1274" spans="1:28" ht="24.75" customHeight="1">
      <c r="A1274" s="1253" t="str">
        <f>IF(E1274&gt;0,"Wypełnione","")</f>
        <v/>
      </c>
      <c r="B1274" s="57"/>
      <c r="C1274" s="2145">
        <f>'Og s3a'!C1985</f>
        <v>0</v>
      </c>
      <c r="D1274" s="2147">
        <f>'Og s3a'!E1985</f>
        <v>0</v>
      </c>
      <c r="E1274" s="2145">
        <f>'Og s3a'!F1985</f>
        <v>0</v>
      </c>
      <c r="F1274" s="435">
        <f>O1274</f>
        <v>0</v>
      </c>
      <c r="G1274" s="435">
        <f t="shared" si="19"/>
        <v>0</v>
      </c>
      <c r="H1274" s="236"/>
      <c r="I1274" s="236"/>
      <c r="J1274" s="236"/>
      <c r="K1274" s="236"/>
      <c r="L1274" s="10"/>
      <c r="M1274" s="10"/>
      <c r="N1274" s="396">
        <f>'Og s3a'!G1985</f>
        <v>0</v>
      </c>
      <c r="O1274" s="237">
        <f>'Og s3a'!H1985</f>
        <v>0</v>
      </c>
      <c r="P1274" s="398">
        <f>'Og s3a'!D1985</f>
        <v>0</v>
      </c>
      <c r="Q1274" s="10"/>
      <c r="R1274" s="306"/>
      <c r="S1274" s="306"/>
      <c r="T1274" s="306"/>
      <c r="U1274" s="10"/>
      <c r="V1274" s="10"/>
      <c r="W1274" s="10"/>
      <c r="X1274" s="10"/>
      <c r="Y1274" s="10"/>
      <c r="Z1274" s="10"/>
      <c r="AA1274" s="10"/>
      <c r="AB1274" s="10"/>
    </row>
    <row r="1275" spans="1:28" ht="14.25" customHeight="1">
      <c r="A1275" s="1253" t="str">
        <f>A1274</f>
        <v/>
      </c>
      <c r="B1275" s="57"/>
      <c r="C1275" s="2146"/>
      <c r="D1275" s="2148"/>
      <c r="E1275" s="2146"/>
      <c r="F1275" s="234"/>
      <c r="G1275" s="1666">
        <f>Import!Q1974</f>
        <v>0</v>
      </c>
      <c r="H1275" s="234"/>
      <c r="I1275" s="234"/>
      <c r="J1275" s="234"/>
      <c r="K1275" s="234"/>
      <c r="L1275" s="10"/>
      <c r="M1275" s="10"/>
      <c r="N1275" s="397"/>
      <c r="O1275" s="233"/>
      <c r="P1275" s="419"/>
      <c r="Q1275" s="10"/>
      <c r="R1275" s="306"/>
      <c r="S1275" s="306"/>
      <c r="T1275" s="306"/>
      <c r="U1275" s="10"/>
      <c r="V1275" s="10"/>
      <c r="W1275" s="10"/>
      <c r="X1275" s="10"/>
      <c r="Y1275" s="10"/>
      <c r="Z1275" s="10"/>
      <c r="AA1275" s="10"/>
      <c r="AB1275" s="10"/>
    </row>
    <row r="1276" spans="1:28" ht="24.75" customHeight="1">
      <c r="A1276" s="1253" t="str">
        <f>IF(E1276&gt;0,"Wypełnione","")</f>
        <v/>
      </c>
      <c r="B1276" s="57"/>
      <c r="C1276" s="2145">
        <f>'Og s3a'!C1987</f>
        <v>0</v>
      </c>
      <c r="D1276" s="2147">
        <f>'Og s3a'!E1987</f>
        <v>0</v>
      </c>
      <c r="E1276" s="2145">
        <f>'Og s3a'!F1987</f>
        <v>0</v>
      </c>
      <c r="F1276" s="435">
        <f>O1276</f>
        <v>0</v>
      </c>
      <c r="G1276" s="435">
        <f t="shared" si="19"/>
        <v>0</v>
      </c>
      <c r="H1276" s="236"/>
      <c r="I1276" s="236"/>
      <c r="J1276" s="236"/>
      <c r="K1276" s="236"/>
      <c r="L1276" s="10"/>
      <c r="M1276" s="10"/>
      <c r="N1276" s="396">
        <f>'Og s3a'!G1987</f>
        <v>0</v>
      </c>
      <c r="O1276" s="237">
        <f>'Og s3a'!H1987</f>
        <v>0</v>
      </c>
      <c r="P1276" s="398">
        <f>'Og s3a'!D1987</f>
        <v>0</v>
      </c>
      <c r="Q1276" s="10"/>
      <c r="R1276" s="306"/>
      <c r="S1276" s="306"/>
      <c r="T1276" s="306"/>
      <c r="U1276" s="10"/>
      <c r="V1276" s="10"/>
      <c r="W1276" s="10"/>
      <c r="X1276" s="10"/>
      <c r="Y1276" s="10"/>
      <c r="Z1276" s="10"/>
      <c r="AA1276" s="10"/>
      <c r="AB1276" s="10"/>
    </row>
    <row r="1277" spans="1:28" ht="14.25" customHeight="1">
      <c r="A1277" s="1253" t="str">
        <f>A1276</f>
        <v/>
      </c>
      <c r="B1277" s="57"/>
      <c r="C1277" s="2146"/>
      <c r="D1277" s="2148"/>
      <c r="E1277" s="2146"/>
      <c r="F1277" s="234"/>
      <c r="G1277" s="1666">
        <f>Import!Q1976</f>
        <v>0</v>
      </c>
      <c r="H1277" s="234"/>
      <c r="I1277" s="234"/>
      <c r="J1277" s="234"/>
      <c r="K1277" s="234"/>
      <c r="L1277" s="10"/>
      <c r="M1277" s="10"/>
      <c r="N1277" s="397"/>
      <c r="O1277" s="233"/>
      <c r="P1277" s="419"/>
      <c r="Q1277" s="10"/>
      <c r="R1277" s="306"/>
      <c r="S1277" s="306"/>
      <c r="T1277" s="306"/>
      <c r="U1277" s="10"/>
      <c r="V1277" s="10"/>
      <c r="W1277" s="10"/>
      <c r="X1277" s="10"/>
      <c r="Y1277" s="10"/>
      <c r="Z1277" s="10"/>
      <c r="AA1277" s="10"/>
      <c r="AB1277" s="10"/>
    </row>
    <row r="1278" spans="1:28" ht="24.75" customHeight="1">
      <c r="A1278" s="1253" t="str">
        <f>IF(E1278&gt;0,"Wypełnione","")</f>
        <v/>
      </c>
      <c r="B1278" s="57"/>
      <c r="C1278" s="2145">
        <f>'Og s3a'!C1989</f>
        <v>0</v>
      </c>
      <c r="D1278" s="2147">
        <f>'Og s3a'!E1989</f>
        <v>0</v>
      </c>
      <c r="E1278" s="2145">
        <f>'Og s3a'!F1989</f>
        <v>0</v>
      </c>
      <c r="F1278" s="435">
        <f>O1278</f>
        <v>0</v>
      </c>
      <c r="G1278" s="435">
        <f t="shared" si="19"/>
        <v>0</v>
      </c>
      <c r="H1278" s="236"/>
      <c r="I1278" s="236"/>
      <c r="J1278" s="236"/>
      <c r="K1278" s="236"/>
      <c r="L1278" s="10"/>
      <c r="M1278" s="10"/>
      <c r="N1278" s="396">
        <f>'Og s3a'!G1989</f>
        <v>0</v>
      </c>
      <c r="O1278" s="237">
        <f>'Og s3a'!H1989</f>
        <v>0</v>
      </c>
      <c r="P1278" s="398">
        <f>'Og s3a'!D1989</f>
        <v>0</v>
      </c>
      <c r="Q1278" s="10"/>
      <c r="R1278" s="306"/>
      <c r="S1278" s="306"/>
      <c r="T1278" s="306"/>
      <c r="U1278" s="10"/>
      <c r="V1278" s="10"/>
      <c r="W1278" s="10"/>
      <c r="X1278" s="10"/>
      <c r="Y1278" s="10"/>
      <c r="Z1278" s="10"/>
      <c r="AA1278" s="10"/>
      <c r="AB1278" s="10"/>
    </row>
    <row r="1279" spans="1:28" ht="14.25" customHeight="1">
      <c r="A1279" s="1253" t="str">
        <f>A1278</f>
        <v/>
      </c>
      <c r="B1279" s="57"/>
      <c r="C1279" s="2146"/>
      <c r="D1279" s="2148"/>
      <c r="E1279" s="2146"/>
      <c r="F1279" s="234"/>
      <c r="G1279" s="1666">
        <f>Import!Q1978</f>
        <v>0</v>
      </c>
      <c r="H1279" s="234"/>
      <c r="I1279" s="234"/>
      <c r="J1279" s="234"/>
      <c r="K1279" s="234"/>
      <c r="L1279" s="10"/>
      <c r="M1279" s="10"/>
      <c r="N1279" s="397"/>
      <c r="O1279" s="233"/>
      <c r="P1279" s="419"/>
      <c r="Q1279" s="10"/>
      <c r="R1279" s="306"/>
      <c r="S1279" s="306"/>
      <c r="T1279" s="306"/>
      <c r="U1279" s="10"/>
      <c r="V1279" s="10"/>
      <c r="W1279" s="10"/>
      <c r="X1279" s="10"/>
      <c r="Y1279" s="10"/>
      <c r="Z1279" s="10"/>
      <c r="AA1279" s="10"/>
      <c r="AB1279" s="10"/>
    </row>
    <row r="1280" spans="1:28" ht="24.75" customHeight="1">
      <c r="A1280" s="1253" t="str">
        <f>IF(E1280&gt;0,"Wypełnione","")</f>
        <v/>
      </c>
      <c r="B1280" s="57"/>
      <c r="C1280" s="2145">
        <f>'Og s3a'!C1991</f>
        <v>0</v>
      </c>
      <c r="D1280" s="2147">
        <f>'Og s3a'!E1991</f>
        <v>0</v>
      </c>
      <c r="E1280" s="2145">
        <f>'Og s3a'!F1991</f>
        <v>0</v>
      </c>
      <c r="F1280" s="435">
        <f>O1280</f>
        <v>0</v>
      </c>
      <c r="G1280" s="435">
        <f t="shared" si="19"/>
        <v>0</v>
      </c>
      <c r="H1280" s="236"/>
      <c r="I1280" s="236"/>
      <c r="J1280" s="236"/>
      <c r="K1280" s="236"/>
      <c r="L1280" s="10"/>
      <c r="M1280" s="10"/>
      <c r="N1280" s="396">
        <f>'Og s3a'!G1991</f>
        <v>0</v>
      </c>
      <c r="O1280" s="237">
        <f>'Og s3a'!H1991</f>
        <v>0</v>
      </c>
      <c r="P1280" s="398">
        <f>'Og s3a'!D1991</f>
        <v>0</v>
      </c>
      <c r="Q1280" s="10"/>
      <c r="R1280" s="306"/>
      <c r="S1280" s="306"/>
      <c r="T1280" s="306"/>
      <c r="U1280" s="10"/>
      <c r="V1280" s="10"/>
      <c r="W1280" s="10"/>
      <c r="X1280" s="10"/>
      <c r="Y1280" s="10"/>
      <c r="Z1280" s="10"/>
      <c r="AA1280" s="10"/>
      <c r="AB1280" s="10"/>
    </row>
    <row r="1281" spans="1:28" ht="14.25" customHeight="1">
      <c r="A1281" s="1253" t="str">
        <f>A1280</f>
        <v/>
      </c>
      <c r="B1281" s="57"/>
      <c r="C1281" s="2146"/>
      <c r="D1281" s="2148"/>
      <c r="E1281" s="2146"/>
      <c r="F1281" s="234"/>
      <c r="G1281" s="1666">
        <f>Import!Q1980</f>
        <v>0</v>
      </c>
      <c r="H1281" s="234"/>
      <c r="I1281" s="234"/>
      <c r="J1281" s="234"/>
      <c r="K1281" s="234"/>
      <c r="L1281" s="10"/>
      <c r="M1281" s="10"/>
      <c r="N1281" s="397"/>
      <c r="O1281" s="233"/>
      <c r="P1281" s="419"/>
      <c r="Q1281" s="10"/>
      <c r="R1281" s="306"/>
      <c r="S1281" s="306"/>
      <c r="T1281" s="306"/>
      <c r="U1281" s="10"/>
      <c r="V1281" s="10"/>
      <c r="W1281" s="10"/>
      <c r="X1281" s="10"/>
      <c r="Y1281" s="10"/>
      <c r="Z1281" s="10"/>
      <c r="AA1281" s="10"/>
      <c r="AB1281" s="10"/>
    </row>
    <row r="1282" spans="1:28" ht="24.75" customHeight="1">
      <c r="A1282" s="1253" t="str">
        <f>IF(E1282&gt;0,"Wypełnione","")</f>
        <v/>
      </c>
      <c r="B1282" s="57"/>
      <c r="C1282" s="2145">
        <f>'Og s3a'!C1993</f>
        <v>0</v>
      </c>
      <c r="D1282" s="2147">
        <f>'Og s3a'!E1993</f>
        <v>0</v>
      </c>
      <c r="E1282" s="2145">
        <f>'Og s3a'!F1993</f>
        <v>0</v>
      </c>
      <c r="F1282" s="435">
        <f>O1282</f>
        <v>0</v>
      </c>
      <c r="G1282" s="435">
        <f t="shared" si="19"/>
        <v>0</v>
      </c>
      <c r="H1282" s="236"/>
      <c r="I1282" s="236"/>
      <c r="J1282" s="236"/>
      <c r="K1282" s="236"/>
      <c r="L1282" s="10"/>
      <c r="M1282" s="10"/>
      <c r="N1282" s="396">
        <f>'Og s3a'!G1993</f>
        <v>0</v>
      </c>
      <c r="O1282" s="237">
        <f>'Og s3a'!H1993</f>
        <v>0</v>
      </c>
      <c r="P1282" s="398">
        <f>'Og s3a'!D1993</f>
        <v>0</v>
      </c>
      <c r="Q1282" s="10"/>
      <c r="R1282" s="306"/>
      <c r="S1282" s="306"/>
      <c r="T1282" s="306"/>
      <c r="U1282" s="10"/>
      <c r="V1282" s="10"/>
      <c r="W1282" s="10"/>
      <c r="X1282" s="10"/>
      <c r="Y1282" s="10"/>
      <c r="Z1282" s="10"/>
      <c r="AA1282" s="10"/>
      <c r="AB1282" s="10"/>
    </row>
    <row r="1283" spans="1:28" ht="14.25" customHeight="1">
      <c r="A1283" s="1253" t="str">
        <f>A1282</f>
        <v/>
      </c>
      <c r="B1283" s="57"/>
      <c r="C1283" s="2146"/>
      <c r="D1283" s="2148"/>
      <c r="E1283" s="2146"/>
      <c r="F1283" s="234"/>
      <c r="G1283" s="1666">
        <f>Import!Q1982</f>
        <v>0</v>
      </c>
      <c r="H1283" s="234"/>
      <c r="I1283" s="234"/>
      <c r="J1283" s="234"/>
      <c r="K1283" s="234"/>
      <c r="L1283" s="10"/>
      <c r="M1283" s="10"/>
      <c r="N1283" s="397"/>
      <c r="O1283" s="233"/>
      <c r="P1283" s="419"/>
      <c r="Q1283" s="10"/>
      <c r="R1283" s="306"/>
      <c r="S1283" s="306"/>
      <c r="T1283" s="306"/>
      <c r="U1283" s="10"/>
      <c r="V1283" s="10"/>
      <c r="W1283" s="10"/>
      <c r="X1283" s="10"/>
      <c r="Y1283" s="10"/>
      <c r="Z1283" s="10"/>
      <c r="AA1283" s="10"/>
      <c r="AB1283" s="10"/>
    </row>
    <row r="1284" spans="1:28" ht="24.75" customHeight="1">
      <c r="A1284" s="1253" t="str">
        <f>IF(E1284&gt;0,"Wypełnione","")</f>
        <v/>
      </c>
      <c r="B1284" s="57"/>
      <c r="C1284" s="2145">
        <f>'Og s3a'!C1995</f>
        <v>0</v>
      </c>
      <c r="D1284" s="2147">
        <f>'Og s3a'!E1995</f>
        <v>0</v>
      </c>
      <c r="E1284" s="2145">
        <f>'Og s3a'!F1995</f>
        <v>0</v>
      </c>
      <c r="F1284" s="435">
        <f>O1284</f>
        <v>0</v>
      </c>
      <c r="G1284" s="435">
        <f t="shared" si="19"/>
        <v>0</v>
      </c>
      <c r="H1284" s="236"/>
      <c r="I1284" s="236"/>
      <c r="J1284" s="236"/>
      <c r="K1284" s="236"/>
      <c r="L1284" s="10"/>
      <c r="M1284" s="10"/>
      <c r="N1284" s="396">
        <f>'Og s3a'!G1995</f>
        <v>0</v>
      </c>
      <c r="O1284" s="237">
        <f>'Og s3a'!H1995</f>
        <v>0</v>
      </c>
      <c r="P1284" s="398">
        <f>'Og s3a'!D1995</f>
        <v>0</v>
      </c>
      <c r="Q1284" s="10"/>
      <c r="R1284" s="306"/>
      <c r="S1284" s="306"/>
      <c r="T1284" s="306"/>
      <c r="U1284" s="10"/>
      <c r="V1284" s="10"/>
      <c r="W1284" s="10"/>
      <c r="X1284" s="10"/>
      <c r="Y1284" s="10"/>
      <c r="Z1284" s="10"/>
      <c r="AA1284" s="10"/>
      <c r="AB1284" s="10"/>
    </row>
    <row r="1285" spans="1:28" ht="14.25" customHeight="1">
      <c r="A1285" s="1253" t="str">
        <f>A1284</f>
        <v/>
      </c>
      <c r="B1285" s="57"/>
      <c r="C1285" s="2146"/>
      <c r="D1285" s="2148"/>
      <c r="E1285" s="2146"/>
      <c r="F1285" s="234"/>
      <c r="G1285" s="1666">
        <f>Import!Q1984</f>
        <v>0</v>
      </c>
      <c r="H1285" s="234"/>
      <c r="I1285" s="234"/>
      <c r="J1285" s="234"/>
      <c r="K1285" s="234"/>
      <c r="L1285" s="10"/>
      <c r="M1285" s="10"/>
      <c r="N1285" s="397"/>
      <c r="O1285" s="233"/>
      <c r="P1285" s="419"/>
      <c r="Q1285" s="10"/>
      <c r="R1285" s="306"/>
      <c r="S1285" s="306"/>
      <c r="T1285" s="306"/>
      <c r="U1285" s="10"/>
      <c r="V1285" s="10"/>
      <c r="W1285" s="10"/>
      <c r="X1285" s="10"/>
      <c r="Y1285" s="10"/>
      <c r="Z1285" s="10"/>
      <c r="AA1285" s="10"/>
      <c r="AB1285" s="10"/>
    </row>
    <row r="1286" spans="1:28" ht="24.75" customHeight="1">
      <c r="A1286" s="1253" t="str">
        <f>IF(E1286&gt;0,"Wypełnione","")</f>
        <v/>
      </c>
      <c r="B1286" s="57"/>
      <c r="C1286" s="2145">
        <f>'Og s3a'!C1997</f>
        <v>0</v>
      </c>
      <c r="D1286" s="2147">
        <f>'Og s3a'!E1997</f>
        <v>0</v>
      </c>
      <c r="E1286" s="2145">
        <f>'Og s3a'!F1997</f>
        <v>0</v>
      </c>
      <c r="F1286" s="435">
        <f>O1286</f>
        <v>0</v>
      </c>
      <c r="G1286" s="435">
        <f t="shared" si="19"/>
        <v>0</v>
      </c>
      <c r="H1286" s="236"/>
      <c r="I1286" s="236"/>
      <c r="J1286" s="236"/>
      <c r="K1286" s="236"/>
      <c r="L1286" s="10"/>
      <c r="M1286" s="10"/>
      <c r="N1286" s="396">
        <f>'Og s3a'!G1997</f>
        <v>0</v>
      </c>
      <c r="O1286" s="237">
        <f>'Og s3a'!H1997</f>
        <v>0</v>
      </c>
      <c r="P1286" s="398">
        <f>'Og s3a'!D1997</f>
        <v>0</v>
      </c>
      <c r="Q1286" s="10"/>
      <c r="R1286" s="306"/>
      <c r="S1286" s="306"/>
      <c r="T1286" s="306"/>
      <c r="U1286" s="10"/>
      <c r="V1286" s="10"/>
      <c r="W1286" s="10"/>
      <c r="X1286" s="10"/>
      <c r="Y1286" s="10"/>
      <c r="Z1286" s="10"/>
      <c r="AA1286" s="10"/>
      <c r="AB1286" s="10"/>
    </row>
    <row r="1287" spans="1:28" ht="14.25" customHeight="1">
      <c r="A1287" s="1253" t="str">
        <f>A1286</f>
        <v/>
      </c>
      <c r="B1287" s="57"/>
      <c r="C1287" s="2146"/>
      <c r="D1287" s="2148"/>
      <c r="E1287" s="2146"/>
      <c r="F1287" s="234"/>
      <c r="G1287" s="1666">
        <f>Import!Q1986</f>
        <v>0</v>
      </c>
      <c r="H1287" s="234"/>
      <c r="I1287" s="234"/>
      <c r="J1287" s="234"/>
      <c r="K1287" s="234"/>
      <c r="L1287" s="10"/>
      <c r="M1287" s="10"/>
      <c r="N1287" s="397"/>
      <c r="O1287" s="233"/>
      <c r="P1287" s="419"/>
      <c r="Q1287" s="10"/>
      <c r="R1287" s="306"/>
      <c r="S1287" s="306"/>
      <c r="T1287" s="306"/>
      <c r="U1287" s="10"/>
      <c r="V1287" s="10"/>
      <c r="W1287" s="10"/>
      <c r="X1287" s="10"/>
      <c r="Y1287" s="10"/>
      <c r="Z1287" s="10"/>
      <c r="AA1287" s="10"/>
      <c r="AB1287" s="10"/>
    </row>
    <row r="1288" spans="1:28" ht="24.75" customHeight="1">
      <c r="A1288" s="1253" t="str">
        <f>IF(E1288&gt;0,"Wypełnione","")</f>
        <v/>
      </c>
      <c r="B1288" s="57"/>
      <c r="C1288" s="2145">
        <f>'Og s3a'!C1999</f>
        <v>0</v>
      </c>
      <c r="D1288" s="2147">
        <f>'Og s3a'!E1999</f>
        <v>0</v>
      </c>
      <c r="E1288" s="2145">
        <f>'Og s3a'!F1999</f>
        <v>0</v>
      </c>
      <c r="F1288" s="435">
        <f>O1288</f>
        <v>0</v>
      </c>
      <c r="G1288" s="435">
        <f t="shared" si="19"/>
        <v>0</v>
      </c>
      <c r="H1288" s="236"/>
      <c r="I1288" s="236"/>
      <c r="J1288" s="236"/>
      <c r="K1288" s="236"/>
      <c r="L1288" s="10"/>
      <c r="M1288" s="10"/>
      <c r="N1288" s="396">
        <f>'Og s3a'!G1999</f>
        <v>0</v>
      </c>
      <c r="O1288" s="237">
        <f>'Og s3a'!H1999</f>
        <v>0</v>
      </c>
      <c r="P1288" s="398">
        <f>'Og s3a'!D1999</f>
        <v>0</v>
      </c>
      <c r="Q1288" s="10"/>
      <c r="R1288" s="306"/>
      <c r="S1288" s="306"/>
      <c r="T1288" s="306"/>
      <c r="U1288" s="10"/>
      <c r="V1288" s="10"/>
      <c r="W1288" s="10"/>
      <c r="X1288" s="10"/>
      <c r="Y1288" s="10"/>
      <c r="Z1288" s="10"/>
      <c r="AA1288" s="10"/>
      <c r="AB1288" s="10"/>
    </row>
    <row r="1289" spans="1:28" ht="14.25" customHeight="1">
      <c r="A1289" s="1253" t="str">
        <f>A1288</f>
        <v/>
      </c>
      <c r="B1289" s="57"/>
      <c r="C1289" s="2146"/>
      <c r="D1289" s="2148"/>
      <c r="E1289" s="2146"/>
      <c r="F1289" s="234"/>
      <c r="G1289" s="1666">
        <f>Import!Q1988</f>
        <v>0</v>
      </c>
      <c r="H1289" s="234"/>
      <c r="I1289" s="234"/>
      <c r="J1289" s="234"/>
      <c r="K1289" s="234"/>
      <c r="L1289" s="10"/>
      <c r="M1289" s="10"/>
      <c r="N1289" s="397"/>
      <c r="O1289" s="233"/>
      <c r="P1289" s="419"/>
      <c r="Q1289" s="10"/>
      <c r="R1289" s="306"/>
      <c r="S1289" s="306"/>
      <c r="T1289" s="306"/>
      <c r="U1289" s="10"/>
      <c r="V1289" s="10"/>
      <c r="W1289" s="10"/>
      <c r="X1289" s="10"/>
      <c r="Y1289" s="10"/>
      <c r="Z1289" s="10"/>
      <c r="AA1289" s="10"/>
      <c r="AB1289" s="10"/>
    </row>
    <row r="1290" spans="1:28" ht="24.75" customHeight="1">
      <c r="A1290" s="1253" t="str">
        <f>IF(E1290&gt;0,"Wypełnione","")</f>
        <v/>
      </c>
      <c r="B1290" s="57"/>
      <c r="C1290" s="2145">
        <f>'Og s3a'!C2001</f>
        <v>0</v>
      </c>
      <c r="D1290" s="2147">
        <f>'Og s3a'!E2001</f>
        <v>0</v>
      </c>
      <c r="E1290" s="2145">
        <f>'Og s3a'!F2001</f>
        <v>0</v>
      </c>
      <c r="F1290" s="435">
        <f>O1290</f>
        <v>0</v>
      </c>
      <c r="G1290" s="435">
        <f t="shared" si="19"/>
        <v>0</v>
      </c>
      <c r="H1290" s="236"/>
      <c r="I1290" s="236"/>
      <c r="J1290" s="236"/>
      <c r="K1290" s="236"/>
      <c r="L1290" s="10"/>
      <c r="M1290" s="10"/>
      <c r="N1290" s="396">
        <f>'Og s3a'!G2001</f>
        <v>0</v>
      </c>
      <c r="O1290" s="237">
        <f>'Og s3a'!H2001</f>
        <v>0</v>
      </c>
      <c r="P1290" s="398">
        <f>'Og s3a'!D2001</f>
        <v>0</v>
      </c>
      <c r="Q1290" s="10"/>
      <c r="R1290" s="306"/>
      <c r="S1290" s="306"/>
      <c r="T1290" s="306"/>
      <c r="U1290" s="10"/>
      <c r="V1290" s="10"/>
      <c r="W1290" s="10"/>
      <c r="X1290" s="10"/>
      <c r="Y1290" s="10"/>
      <c r="Z1290" s="10"/>
      <c r="AA1290" s="10"/>
      <c r="AB1290" s="10"/>
    </row>
    <row r="1291" spans="1:28" ht="14.25" customHeight="1">
      <c r="A1291" s="1253" t="str">
        <f>A1290</f>
        <v/>
      </c>
      <c r="B1291" s="57"/>
      <c r="C1291" s="2146"/>
      <c r="D1291" s="2148"/>
      <c r="E1291" s="2146"/>
      <c r="F1291" s="234"/>
      <c r="G1291" s="1666">
        <f>Import!Q1990</f>
        <v>0</v>
      </c>
      <c r="H1291" s="234"/>
      <c r="I1291" s="234"/>
      <c r="J1291" s="234"/>
      <c r="K1291" s="234"/>
      <c r="L1291" s="10"/>
      <c r="M1291" s="10"/>
      <c r="N1291" s="397"/>
      <c r="O1291" s="233"/>
      <c r="P1291" s="419"/>
      <c r="Q1291" s="10"/>
      <c r="R1291" s="306"/>
      <c r="S1291" s="306"/>
      <c r="T1291" s="306"/>
      <c r="U1291" s="10"/>
      <c r="V1291" s="10"/>
      <c r="W1291" s="10"/>
      <c r="X1291" s="10"/>
      <c r="Y1291" s="10"/>
      <c r="Z1291" s="10"/>
      <c r="AA1291" s="10"/>
      <c r="AB1291" s="10"/>
    </row>
    <row r="1292" spans="1:28" ht="24.75" customHeight="1">
      <c r="A1292" s="1253" t="str">
        <f>IF(E1292&gt;0,"Wypełnione","")</f>
        <v/>
      </c>
      <c r="B1292" s="57"/>
      <c r="C1292" s="2145">
        <f>'Og s3a'!C2003</f>
        <v>0</v>
      </c>
      <c r="D1292" s="2147">
        <f>'Og s3a'!E2003</f>
        <v>0</v>
      </c>
      <c r="E1292" s="2145">
        <f>'Og s3a'!F2003</f>
        <v>0</v>
      </c>
      <c r="F1292" s="435">
        <f>O1292</f>
        <v>0</v>
      </c>
      <c r="G1292" s="435">
        <f t="shared" si="19"/>
        <v>0</v>
      </c>
      <c r="H1292" s="236"/>
      <c r="I1292" s="236"/>
      <c r="J1292" s="236"/>
      <c r="K1292" s="236"/>
      <c r="L1292" s="10"/>
      <c r="M1292" s="10"/>
      <c r="N1292" s="396">
        <f>'Og s3a'!G2003</f>
        <v>0</v>
      </c>
      <c r="O1292" s="237">
        <f>'Og s3a'!H2003</f>
        <v>0</v>
      </c>
      <c r="P1292" s="398">
        <f>'Og s3a'!D2003</f>
        <v>0</v>
      </c>
      <c r="Q1292" s="10"/>
      <c r="R1292" s="306"/>
      <c r="S1292" s="306"/>
      <c r="T1292" s="306"/>
      <c r="U1292" s="10"/>
      <c r="V1292" s="10"/>
      <c r="W1292" s="10"/>
      <c r="X1292" s="10"/>
      <c r="Y1292" s="10"/>
      <c r="Z1292" s="10"/>
      <c r="AA1292" s="10"/>
      <c r="AB1292" s="10"/>
    </row>
    <row r="1293" spans="1:28" ht="14.25" customHeight="1">
      <c r="A1293" s="1253" t="str">
        <f>A1292</f>
        <v/>
      </c>
      <c r="B1293" s="57"/>
      <c r="C1293" s="2146"/>
      <c r="D1293" s="2148"/>
      <c r="E1293" s="2146"/>
      <c r="F1293" s="234"/>
      <c r="G1293" s="1666">
        <f>Import!Q1992</f>
        <v>0</v>
      </c>
      <c r="H1293" s="234"/>
      <c r="I1293" s="234"/>
      <c r="J1293" s="234"/>
      <c r="K1293" s="234"/>
      <c r="L1293" s="10"/>
      <c r="M1293" s="10"/>
      <c r="N1293" s="397"/>
      <c r="O1293" s="233"/>
      <c r="P1293" s="419"/>
      <c r="Q1293" s="10"/>
      <c r="R1293" s="306"/>
      <c r="S1293" s="306"/>
      <c r="T1293" s="306"/>
      <c r="U1293" s="10"/>
      <c r="V1293" s="10"/>
      <c r="W1293" s="10"/>
      <c r="X1293" s="10"/>
      <c r="Y1293" s="10"/>
      <c r="Z1293" s="10"/>
      <c r="AA1293" s="10"/>
      <c r="AB1293" s="10"/>
    </row>
    <row r="1294" spans="1:28" ht="24.75" customHeight="1">
      <c r="A1294" s="1253" t="str">
        <f>IF(E1294&gt;0,"Wypełnione","")</f>
        <v/>
      </c>
      <c r="B1294" s="57"/>
      <c r="C1294" s="2145">
        <f>'Og s3a'!C2005</f>
        <v>0</v>
      </c>
      <c r="D1294" s="2147">
        <f>'Og s3a'!E2005</f>
        <v>0</v>
      </c>
      <c r="E1294" s="2145">
        <f>'Og s3a'!F2005</f>
        <v>0</v>
      </c>
      <c r="F1294" s="435">
        <f>O1294</f>
        <v>0</v>
      </c>
      <c r="G1294" s="435">
        <f t="shared" si="19"/>
        <v>0</v>
      </c>
      <c r="H1294" s="236"/>
      <c r="I1294" s="236"/>
      <c r="J1294" s="236"/>
      <c r="K1294" s="236"/>
      <c r="L1294" s="10"/>
      <c r="M1294" s="10"/>
      <c r="N1294" s="396">
        <f>'Og s3a'!G2005</f>
        <v>0</v>
      </c>
      <c r="O1294" s="237">
        <f>'Og s3a'!H2005</f>
        <v>0</v>
      </c>
      <c r="P1294" s="398">
        <f>'Og s3a'!D2005</f>
        <v>0</v>
      </c>
      <c r="Q1294" s="10"/>
      <c r="R1294" s="306"/>
      <c r="S1294" s="306"/>
      <c r="T1294" s="306"/>
      <c r="U1294" s="10"/>
      <c r="V1294" s="10"/>
      <c r="W1294" s="10"/>
      <c r="X1294" s="10"/>
      <c r="Y1294" s="10"/>
      <c r="Z1294" s="10"/>
      <c r="AA1294" s="10"/>
      <c r="AB1294" s="10"/>
    </row>
    <row r="1295" spans="1:28" ht="14.25" customHeight="1">
      <c r="A1295" s="1253" t="str">
        <f>A1294</f>
        <v/>
      </c>
      <c r="B1295" s="57"/>
      <c r="C1295" s="2146"/>
      <c r="D1295" s="2148"/>
      <c r="E1295" s="2146"/>
      <c r="F1295" s="234"/>
      <c r="G1295" s="1666">
        <f>Import!Q1994</f>
        <v>0</v>
      </c>
      <c r="H1295" s="234"/>
      <c r="I1295" s="234"/>
      <c r="J1295" s="234"/>
      <c r="K1295" s="234"/>
      <c r="L1295" s="10"/>
      <c r="M1295" s="10"/>
      <c r="N1295" s="397"/>
      <c r="O1295" s="233"/>
      <c r="P1295" s="419"/>
      <c r="Q1295" s="10"/>
      <c r="R1295" s="306"/>
      <c r="S1295" s="306"/>
      <c r="T1295" s="306"/>
      <c r="U1295" s="10"/>
      <c r="V1295" s="10"/>
      <c r="W1295" s="10"/>
      <c r="X1295" s="10"/>
      <c r="Y1295" s="10"/>
      <c r="Z1295" s="10"/>
      <c r="AA1295" s="10"/>
      <c r="AB1295" s="10"/>
    </row>
    <row r="1296" spans="1:28" ht="24.75" customHeight="1">
      <c r="A1296" s="1253" t="str">
        <f>IF(E1296&gt;0,"Wypełnione","")</f>
        <v/>
      </c>
      <c r="B1296" s="57"/>
      <c r="C1296" s="2145">
        <f>'Og s3a'!C2007</f>
        <v>0</v>
      </c>
      <c r="D1296" s="2147">
        <f>'Og s3a'!E2007</f>
        <v>0</v>
      </c>
      <c r="E1296" s="2145">
        <f>'Og s3a'!F2007</f>
        <v>0</v>
      </c>
      <c r="F1296" s="435">
        <f>O1296</f>
        <v>0</v>
      </c>
      <c r="G1296" s="435">
        <f t="shared" si="19"/>
        <v>0</v>
      </c>
      <c r="H1296" s="236"/>
      <c r="I1296" s="236"/>
      <c r="J1296" s="236"/>
      <c r="K1296" s="236"/>
      <c r="L1296" s="10"/>
      <c r="M1296" s="10"/>
      <c r="N1296" s="396">
        <f>'Og s3a'!G2007</f>
        <v>0</v>
      </c>
      <c r="O1296" s="237">
        <f>'Og s3a'!H2007</f>
        <v>0</v>
      </c>
      <c r="P1296" s="398">
        <f>'Og s3a'!D2007</f>
        <v>0</v>
      </c>
      <c r="Q1296" s="10"/>
      <c r="R1296" s="306"/>
      <c r="S1296" s="306"/>
      <c r="T1296" s="306"/>
      <c r="U1296" s="10"/>
      <c r="V1296" s="10"/>
      <c r="W1296" s="10"/>
      <c r="X1296" s="10"/>
      <c r="Y1296" s="10"/>
      <c r="Z1296" s="10"/>
      <c r="AA1296" s="10"/>
      <c r="AB1296" s="10"/>
    </row>
    <row r="1297" spans="1:28" ht="14.25" customHeight="1">
      <c r="A1297" s="1253" t="str">
        <f>A1296</f>
        <v/>
      </c>
      <c r="B1297" s="57"/>
      <c r="C1297" s="2146"/>
      <c r="D1297" s="2148"/>
      <c r="E1297" s="2146"/>
      <c r="F1297" s="234"/>
      <c r="G1297" s="1666">
        <f>Import!Q1996</f>
        <v>0</v>
      </c>
      <c r="H1297" s="234"/>
      <c r="I1297" s="234"/>
      <c r="J1297" s="234"/>
      <c r="K1297" s="234"/>
      <c r="L1297" s="10"/>
      <c r="M1297" s="10"/>
      <c r="N1297" s="397"/>
      <c r="O1297" s="233"/>
      <c r="P1297" s="419"/>
      <c r="Q1297" s="10"/>
      <c r="R1297" s="306"/>
      <c r="S1297" s="306"/>
      <c r="T1297" s="306"/>
      <c r="U1297" s="10"/>
      <c r="V1297" s="10"/>
      <c r="W1297" s="10"/>
      <c r="X1297" s="10"/>
      <c r="Y1297" s="10"/>
      <c r="Z1297" s="10"/>
      <c r="AA1297" s="10"/>
      <c r="AB1297" s="10"/>
    </row>
    <row r="1298" spans="1:28" ht="24.75" customHeight="1">
      <c r="A1298" s="1253" t="str">
        <f>IF(E1298&gt;0,"Wypełnione","")</f>
        <v/>
      </c>
      <c r="B1298" s="57"/>
      <c r="C1298" s="2145">
        <f>'Og s3a'!C2009</f>
        <v>0</v>
      </c>
      <c r="D1298" s="2147">
        <f>'Og s3a'!E2009</f>
        <v>0</v>
      </c>
      <c r="E1298" s="2145">
        <f>'Og s3a'!F2009</f>
        <v>0</v>
      </c>
      <c r="F1298" s="435">
        <f>O1298</f>
        <v>0</v>
      </c>
      <c r="G1298" s="435">
        <f t="shared" si="19"/>
        <v>0</v>
      </c>
      <c r="H1298" s="236"/>
      <c r="I1298" s="236"/>
      <c r="J1298" s="236"/>
      <c r="K1298" s="236"/>
      <c r="L1298" s="10"/>
      <c r="M1298" s="10"/>
      <c r="N1298" s="396">
        <f>'Og s3a'!G2009</f>
        <v>0</v>
      </c>
      <c r="O1298" s="237">
        <f>'Og s3a'!H2009</f>
        <v>0</v>
      </c>
      <c r="P1298" s="398">
        <f>'Og s3a'!D2009</f>
        <v>0</v>
      </c>
      <c r="Q1298" s="10"/>
      <c r="R1298" s="306"/>
      <c r="S1298" s="306"/>
      <c r="T1298" s="306"/>
      <c r="U1298" s="10"/>
      <c r="V1298" s="10"/>
      <c r="W1298" s="10"/>
      <c r="X1298" s="10"/>
      <c r="Y1298" s="10"/>
      <c r="Z1298" s="10"/>
      <c r="AA1298" s="10"/>
      <c r="AB1298" s="10"/>
    </row>
    <row r="1299" spans="1:28" ht="14.25" customHeight="1">
      <c r="A1299" s="1253" t="str">
        <f>A1298</f>
        <v/>
      </c>
      <c r="B1299" s="57"/>
      <c r="C1299" s="2146"/>
      <c r="D1299" s="2148"/>
      <c r="E1299" s="2146"/>
      <c r="F1299" s="234"/>
      <c r="G1299" s="1666">
        <f>Import!Q1998</f>
        <v>0</v>
      </c>
      <c r="H1299" s="234"/>
      <c r="I1299" s="234"/>
      <c r="J1299" s="234"/>
      <c r="K1299" s="234"/>
      <c r="L1299" s="10"/>
      <c r="M1299" s="10"/>
      <c r="N1299" s="397"/>
      <c r="O1299" s="233"/>
      <c r="P1299" s="419"/>
      <c r="Q1299" s="10"/>
      <c r="R1299" s="306"/>
      <c r="S1299" s="306"/>
      <c r="T1299" s="306"/>
      <c r="U1299" s="10"/>
      <c r="V1299" s="10"/>
      <c r="W1299" s="10"/>
      <c r="X1299" s="10"/>
      <c r="Y1299" s="10"/>
      <c r="Z1299" s="10"/>
      <c r="AA1299" s="10"/>
      <c r="AB1299" s="10"/>
    </row>
    <row r="1300" spans="1:28" ht="24.75" customHeight="1">
      <c r="A1300" s="1253" t="str">
        <f>IF(E1300&gt;0,"Wypełnione","")</f>
        <v/>
      </c>
      <c r="B1300" s="57"/>
      <c r="C1300" s="2145">
        <f>'Og s3a'!C2011</f>
        <v>0</v>
      </c>
      <c r="D1300" s="2147">
        <f>'Og s3a'!E2011</f>
        <v>0</v>
      </c>
      <c r="E1300" s="2145">
        <f>'Og s3a'!F2011</f>
        <v>0</v>
      </c>
      <c r="F1300" s="435">
        <f>O1300</f>
        <v>0</v>
      </c>
      <c r="G1300" s="435">
        <f t="shared" si="19"/>
        <v>0</v>
      </c>
      <c r="H1300" s="236"/>
      <c r="I1300" s="236"/>
      <c r="J1300" s="236"/>
      <c r="K1300" s="236"/>
      <c r="L1300" s="10"/>
      <c r="M1300" s="10"/>
      <c r="N1300" s="396">
        <f>'Og s3a'!G2011</f>
        <v>0</v>
      </c>
      <c r="O1300" s="237">
        <f>'Og s3a'!H2011</f>
        <v>0</v>
      </c>
      <c r="P1300" s="398">
        <f>'Og s3a'!D2011</f>
        <v>0</v>
      </c>
      <c r="Q1300" s="10"/>
      <c r="R1300" s="306"/>
      <c r="S1300" s="306"/>
      <c r="T1300" s="306"/>
      <c r="U1300" s="10"/>
      <c r="V1300" s="10"/>
      <c r="W1300" s="10"/>
      <c r="X1300" s="10"/>
      <c r="Y1300" s="10"/>
      <c r="Z1300" s="10"/>
      <c r="AA1300" s="10"/>
      <c r="AB1300" s="10"/>
    </row>
    <row r="1301" spans="1:28" ht="14.25" customHeight="1">
      <c r="A1301" s="1253" t="str">
        <f>A1300</f>
        <v/>
      </c>
      <c r="B1301" s="57"/>
      <c r="C1301" s="2146"/>
      <c r="D1301" s="2148"/>
      <c r="E1301" s="2146"/>
      <c r="F1301" s="234"/>
      <c r="G1301" s="1666">
        <f>Import!Q2000</f>
        <v>0</v>
      </c>
      <c r="H1301" s="234"/>
      <c r="I1301" s="234"/>
      <c r="J1301" s="234"/>
      <c r="K1301" s="234"/>
      <c r="L1301" s="10"/>
      <c r="M1301" s="10"/>
      <c r="N1301" s="397"/>
      <c r="O1301" s="233"/>
      <c r="P1301" s="419"/>
      <c r="Q1301" s="10"/>
      <c r="R1301" s="306"/>
      <c r="S1301" s="306"/>
      <c r="T1301" s="306"/>
      <c r="U1301" s="10"/>
      <c r="V1301" s="10"/>
      <c r="W1301" s="10"/>
      <c r="X1301" s="10"/>
      <c r="Y1301" s="10"/>
      <c r="Z1301" s="10"/>
      <c r="AA1301" s="10"/>
      <c r="AB1301" s="10"/>
    </row>
    <row r="1302" spans="1:28" ht="24.75" customHeight="1">
      <c r="A1302" s="1253" t="str">
        <f>IF(E1302&gt;0,"Wypełnione","")</f>
        <v/>
      </c>
      <c r="B1302" s="57"/>
      <c r="C1302" s="2145">
        <f>'Og s3a'!C2013</f>
        <v>0</v>
      </c>
      <c r="D1302" s="2147">
        <f>'Og s3a'!E2013</f>
        <v>0</v>
      </c>
      <c r="E1302" s="2145">
        <f>'Og s3a'!F2013</f>
        <v>0</v>
      </c>
      <c r="F1302" s="435">
        <f>O1302</f>
        <v>0</v>
      </c>
      <c r="G1302" s="435">
        <f t="shared" si="19"/>
        <v>0</v>
      </c>
      <c r="H1302" s="236"/>
      <c r="I1302" s="236"/>
      <c r="J1302" s="236"/>
      <c r="K1302" s="236"/>
      <c r="L1302" s="10"/>
      <c r="M1302" s="10"/>
      <c r="N1302" s="396">
        <f>'Og s3a'!G2013</f>
        <v>0</v>
      </c>
      <c r="O1302" s="237">
        <f>'Og s3a'!H2013</f>
        <v>0</v>
      </c>
      <c r="P1302" s="398">
        <f>'Og s3a'!D2013</f>
        <v>0</v>
      </c>
      <c r="Q1302" s="10"/>
      <c r="R1302" s="306"/>
      <c r="S1302" s="306"/>
      <c r="T1302" s="306"/>
      <c r="U1302" s="10"/>
      <c r="V1302" s="10"/>
      <c r="W1302" s="10"/>
      <c r="X1302" s="10"/>
      <c r="Y1302" s="10"/>
      <c r="Z1302" s="10"/>
      <c r="AA1302" s="10"/>
      <c r="AB1302" s="10"/>
    </row>
    <row r="1303" spans="1:28" ht="14.25" customHeight="1">
      <c r="A1303" s="1253" t="str">
        <f>A1302</f>
        <v/>
      </c>
      <c r="B1303" s="57"/>
      <c r="C1303" s="2146"/>
      <c r="D1303" s="2148"/>
      <c r="E1303" s="2146"/>
      <c r="F1303" s="234"/>
      <c r="G1303" s="1666">
        <f>Import!Q2002</f>
        <v>0</v>
      </c>
      <c r="H1303" s="234"/>
      <c r="I1303" s="234"/>
      <c r="J1303" s="234"/>
      <c r="K1303" s="234"/>
      <c r="L1303" s="10"/>
      <c r="M1303" s="10"/>
      <c r="N1303" s="397"/>
      <c r="O1303" s="233"/>
      <c r="P1303" s="419"/>
      <c r="Q1303" s="10"/>
      <c r="R1303" s="306"/>
      <c r="S1303" s="306"/>
      <c r="T1303" s="306"/>
      <c r="U1303" s="10"/>
      <c r="V1303" s="10"/>
      <c r="W1303" s="10"/>
      <c r="X1303" s="10"/>
      <c r="Y1303" s="10"/>
      <c r="Z1303" s="10"/>
      <c r="AA1303" s="10"/>
      <c r="AB1303" s="10"/>
    </row>
    <row r="1304" spans="1:28" ht="24.75" customHeight="1">
      <c r="A1304" s="1253" t="str">
        <f>IF(E1304&gt;0,"Wypełnione","")</f>
        <v/>
      </c>
      <c r="B1304" s="57"/>
      <c r="C1304" s="2145">
        <f>'Og s3a'!C2015</f>
        <v>0</v>
      </c>
      <c r="D1304" s="2147">
        <f>'Og s3a'!E2015</f>
        <v>0</v>
      </c>
      <c r="E1304" s="2145">
        <f>'Og s3a'!F2015</f>
        <v>0</v>
      </c>
      <c r="F1304" s="435">
        <f>O1304</f>
        <v>0</v>
      </c>
      <c r="G1304" s="435">
        <f t="shared" si="19"/>
        <v>0</v>
      </c>
      <c r="H1304" s="236"/>
      <c r="I1304" s="236"/>
      <c r="J1304" s="236"/>
      <c r="K1304" s="236"/>
      <c r="L1304" s="10"/>
      <c r="M1304" s="10"/>
      <c r="N1304" s="396">
        <f>'Og s3a'!G2015</f>
        <v>0</v>
      </c>
      <c r="O1304" s="237">
        <f>'Og s3a'!H2015</f>
        <v>0</v>
      </c>
      <c r="P1304" s="398">
        <f>'Og s3a'!D2015</f>
        <v>0</v>
      </c>
      <c r="Q1304" s="10"/>
      <c r="R1304" s="306"/>
      <c r="S1304" s="306"/>
      <c r="T1304" s="306"/>
      <c r="U1304" s="10"/>
      <c r="V1304" s="10"/>
      <c r="W1304" s="10"/>
      <c r="X1304" s="10"/>
      <c r="Y1304" s="10"/>
      <c r="Z1304" s="10"/>
      <c r="AA1304" s="10"/>
      <c r="AB1304" s="10"/>
    </row>
    <row r="1305" spans="1:28" ht="14.25" customHeight="1">
      <c r="A1305" s="1253" t="str">
        <f>A1304</f>
        <v/>
      </c>
      <c r="B1305" s="57"/>
      <c r="C1305" s="2146"/>
      <c r="D1305" s="2148"/>
      <c r="E1305" s="2146"/>
      <c r="F1305" s="234"/>
      <c r="G1305" s="1666">
        <f>Import!Q2004</f>
        <v>0</v>
      </c>
      <c r="H1305" s="234"/>
      <c r="I1305" s="234"/>
      <c r="J1305" s="234"/>
      <c r="K1305" s="234"/>
      <c r="L1305" s="10"/>
      <c r="M1305" s="10"/>
      <c r="N1305" s="397"/>
      <c r="O1305" s="233"/>
      <c r="P1305" s="419"/>
      <c r="Q1305" s="10"/>
      <c r="R1305" s="306"/>
      <c r="S1305" s="306"/>
      <c r="T1305" s="306"/>
      <c r="U1305" s="10"/>
      <c r="V1305" s="10"/>
      <c r="W1305" s="10"/>
      <c r="X1305" s="10"/>
      <c r="Y1305" s="10"/>
      <c r="Z1305" s="10"/>
      <c r="AA1305" s="10"/>
      <c r="AB1305" s="10"/>
    </row>
    <row r="1306" spans="1:28" ht="24.75" customHeight="1">
      <c r="A1306" s="1253" t="str">
        <f>IF(E1306&gt;0,"Wypełnione","")</f>
        <v/>
      </c>
      <c r="B1306" s="57"/>
      <c r="C1306" s="2145">
        <f>'Og s3a'!C2017</f>
        <v>0</v>
      </c>
      <c r="D1306" s="2147">
        <f>'Og s3a'!E2017</f>
        <v>0</v>
      </c>
      <c r="E1306" s="2145">
        <f>'Og s3a'!F2017</f>
        <v>0</v>
      </c>
      <c r="F1306" s="435">
        <f>O1306</f>
        <v>0</v>
      </c>
      <c r="G1306" s="435">
        <f t="shared" si="19"/>
        <v>0</v>
      </c>
      <c r="H1306" s="236"/>
      <c r="I1306" s="236"/>
      <c r="J1306" s="236"/>
      <c r="K1306" s="236"/>
      <c r="L1306" s="10"/>
      <c r="M1306" s="10"/>
      <c r="N1306" s="396">
        <f>'Og s3a'!G2017</f>
        <v>0</v>
      </c>
      <c r="O1306" s="237">
        <f>'Og s3a'!H2017</f>
        <v>0</v>
      </c>
      <c r="P1306" s="398">
        <f>'Og s3a'!D2017</f>
        <v>0</v>
      </c>
      <c r="Q1306" s="10"/>
      <c r="R1306" s="306"/>
      <c r="S1306" s="306"/>
      <c r="T1306" s="306"/>
      <c r="U1306" s="10"/>
      <c r="V1306" s="10"/>
      <c r="W1306" s="10"/>
      <c r="X1306" s="10"/>
      <c r="Y1306" s="10"/>
      <c r="Z1306" s="10"/>
      <c r="AA1306" s="10"/>
      <c r="AB1306" s="10"/>
    </row>
    <row r="1307" spans="1:28" ht="14.25" customHeight="1">
      <c r="A1307" s="1253" t="str">
        <f>A1306</f>
        <v/>
      </c>
      <c r="B1307" s="57"/>
      <c r="C1307" s="2146"/>
      <c r="D1307" s="2148"/>
      <c r="E1307" s="2146"/>
      <c r="F1307" s="234"/>
      <c r="G1307" s="1666">
        <f>Import!Q2006</f>
        <v>0</v>
      </c>
      <c r="H1307" s="234"/>
      <c r="I1307" s="234"/>
      <c r="J1307" s="234"/>
      <c r="K1307" s="234"/>
      <c r="L1307" s="10"/>
      <c r="M1307" s="10"/>
      <c r="N1307" s="397"/>
      <c r="O1307" s="233"/>
      <c r="P1307" s="419"/>
      <c r="Q1307" s="10"/>
      <c r="R1307" s="306"/>
      <c r="S1307" s="306"/>
      <c r="T1307" s="306"/>
      <c r="U1307" s="10"/>
      <c r="V1307" s="10"/>
      <c r="W1307" s="10"/>
      <c r="X1307" s="10"/>
      <c r="Y1307" s="10"/>
      <c r="Z1307" s="10"/>
      <c r="AA1307" s="10"/>
      <c r="AB1307" s="10"/>
    </row>
    <row r="1308" spans="1:28" ht="24.75" customHeight="1">
      <c r="A1308" s="1253" t="str">
        <f>IF(E1308&gt;0,"Wypełnione","")</f>
        <v/>
      </c>
      <c r="B1308" s="57"/>
      <c r="C1308" s="2145">
        <f>'Og s3a'!C2019</f>
        <v>0</v>
      </c>
      <c r="D1308" s="2147">
        <f>'Og s3a'!E2019</f>
        <v>0</v>
      </c>
      <c r="E1308" s="2145">
        <f>'Og s3a'!F2019</f>
        <v>0</v>
      </c>
      <c r="F1308" s="435">
        <f>O1308</f>
        <v>0</v>
      </c>
      <c r="G1308" s="435">
        <f t="shared" si="19"/>
        <v>0</v>
      </c>
      <c r="H1308" s="236"/>
      <c r="I1308" s="236"/>
      <c r="J1308" s="236"/>
      <c r="K1308" s="236"/>
      <c r="L1308" s="10"/>
      <c r="M1308" s="10"/>
      <c r="N1308" s="396">
        <f>'Og s3a'!G2019</f>
        <v>0</v>
      </c>
      <c r="O1308" s="237">
        <f>'Og s3a'!H2019</f>
        <v>0</v>
      </c>
      <c r="P1308" s="398">
        <f>'Og s3a'!D2019</f>
        <v>0</v>
      </c>
      <c r="Q1308" s="10"/>
      <c r="R1308" s="306"/>
      <c r="S1308" s="306"/>
      <c r="T1308" s="306"/>
      <c r="U1308" s="10"/>
      <c r="V1308" s="10"/>
      <c r="W1308" s="10"/>
      <c r="X1308" s="10"/>
      <c r="Y1308" s="10"/>
      <c r="Z1308" s="10"/>
      <c r="AA1308" s="10"/>
      <c r="AB1308" s="10"/>
    </row>
    <row r="1309" spans="1:28" ht="14.25" customHeight="1">
      <c r="A1309" s="1253" t="str">
        <f>A1308</f>
        <v/>
      </c>
      <c r="B1309" s="57"/>
      <c r="C1309" s="2146"/>
      <c r="D1309" s="2148"/>
      <c r="E1309" s="2146"/>
      <c r="F1309" s="234"/>
      <c r="G1309" s="1666">
        <f>Import!Q2008</f>
        <v>0</v>
      </c>
      <c r="H1309" s="234"/>
      <c r="I1309" s="234"/>
      <c r="J1309" s="234"/>
      <c r="K1309" s="234"/>
      <c r="L1309" s="10"/>
      <c r="M1309" s="10"/>
      <c r="N1309" s="397"/>
      <c r="O1309" s="233"/>
      <c r="P1309" s="419"/>
      <c r="Q1309" s="10"/>
      <c r="R1309" s="306"/>
      <c r="S1309" s="306"/>
      <c r="T1309" s="306"/>
      <c r="U1309" s="10"/>
      <c r="V1309" s="10"/>
      <c r="W1309" s="10"/>
      <c r="X1309" s="10"/>
      <c r="Y1309" s="10"/>
      <c r="Z1309" s="10"/>
      <c r="AA1309" s="10"/>
      <c r="AB1309" s="10"/>
    </row>
    <row r="1310" spans="1:28" ht="24.75" customHeight="1">
      <c r="A1310" s="1253" t="str">
        <f>IF(E1310&gt;0,"Wypełnione","")</f>
        <v/>
      </c>
      <c r="B1310" s="57"/>
      <c r="C1310" s="2145">
        <f>'Og s3a'!C2021</f>
        <v>0</v>
      </c>
      <c r="D1310" s="2147">
        <f>'Og s3a'!E2021</f>
        <v>0</v>
      </c>
      <c r="E1310" s="2145">
        <f>'Og s3a'!F2021</f>
        <v>0</v>
      </c>
      <c r="F1310" s="435">
        <f>O1310</f>
        <v>0</v>
      </c>
      <c r="G1310" s="435">
        <f t="shared" si="19"/>
        <v>0</v>
      </c>
      <c r="H1310" s="236"/>
      <c r="I1310" s="236"/>
      <c r="J1310" s="236"/>
      <c r="K1310" s="236"/>
      <c r="L1310" s="10"/>
      <c r="M1310" s="10"/>
      <c r="N1310" s="396">
        <f>'Og s3a'!G2021</f>
        <v>0</v>
      </c>
      <c r="O1310" s="237">
        <f>'Og s3a'!H2021</f>
        <v>0</v>
      </c>
      <c r="P1310" s="398">
        <f>'Og s3a'!D2021</f>
        <v>0</v>
      </c>
      <c r="Q1310" s="10"/>
      <c r="R1310" s="306"/>
      <c r="S1310" s="306"/>
      <c r="T1310" s="306"/>
      <c r="U1310" s="10"/>
      <c r="V1310" s="10"/>
      <c r="W1310" s="10"/>
      <c r="X1310" s="10"/>
      <c r="Y1310" s="10"/>
      <c r="Z1310" s="10"/>
      <c r="AA1310" s="10"/>
      <c r="AB1310" s="10"/>
    </row>
    <row r="1311" spans="1:28" ht="14.25" customHeight="1">
      <c r="A1311" s="1253" t="str">
        <f>A1310</f>
        <v/>
      </c>
      <c r="B1311" s="57"/>
      <c r="C1311" s="2146"/>
      <c r="D1311" s="2148"/>
      <c r="E1311" s="2146"/>
      <c r="F1311" s="234"/>
      <c r="G1311" s="1666">
        <f>Import!Q2010</f>
        <v>0</v>
      </c>
      <c r="H1311" s="234"/>
      <c r="I1311" s="234"/>
      <c r="J1311" s="234"/>
      <c r="K1311" s="234"/>
      <c r="L1311" s="10"/>
      <c r="M1311" s="10"/>
      <c r="N1311" s="397"/>
      <c r="O1311" s="233"/>
      <c r="P1311" s="419"/>
      <c r="Q1311" s="10"/>
      <c r="R1311" s="306"/>
      <c r="S1311" s="306"/>
      <c r="T1311" s="306"/>
      <c r="U1311" s="10"/>
      <c r="V1311" s="10"/>
      <c r="W1311" s="10"/>
      <c r="X1311" s="10"/>
      <c r="Y1311" s="10"/>
      <c r="Z1311" s="10"/>
      <c r="AA1311" s="10"/>
      <c r="AB1311" s="10"/>
    </row>
    <row r="1312" spans="1:28" ht="24.75" customHeight="1">
      <c r="A1312" s="1253" t="str">
        <f>IF(E1312&gt;0,"Wypełnione","")</f>
        <v/>
      </c>
      <c r="B1312" s="57"/>
      <c r="C1312" s="2145">
        <f>'Og s3a'!C2023</f>
        <v>0</v>
      </c>
      <c r="D1312" s="2147">
        <f>'Og s3a'!E2023</f>
        <v>0</v>
      </c>
      <c r="E1312" s="2145">
        <f>'Og s3a'!F2023</f>
        <v>0</v>
      </c>
      <c r="F1312" s="435">
        <f>O1312</f>
        <v>0</v>
      </c>
      <c r="G1312" s="435">
        <f t="shared" si="19"/>
        <v>0</v>
      </c>
      <c r="H1312" s="236"/>
      <c r="I1312" s="236"/>
      <c r="J1312" s="236"/>
      <c r="K1312" s="236"/>
      <c r="L1312" s="10"/>
      <c r="M1312" s="10"/>
      <c r="N1312" s="396">
        <f>'Og s3a'!G2023</f>
        <v>0</v>
      </c>
      <c r="O1312" s="237">
        <f>'Og s3a'!H2023</f>
        <v>0</v>
      </c>
      <c r="P1312" s="398">
        <f>'Og s3a'!D2023</f>
        <v>0</v>
      </c>
      <c r="Q1312" s="10"/>
      <c r="R1312" s="306"/>
      <c r="S1312" s="306"/>
      <c r="T1312" s="306"/>
      <c r="U1312" s="10"/>
      <c r="V1312" s="10"/>
      <c r="W1312" s="10"/>
      <c r="X1312" s="10"/>
      <c r="Y1312" s="10"/>
      <c r="Z1312" s="10"/>
      <c r="AA1312" s="10"/>
      <c r="AB1312" s="10"/>
    </row>
    <row r="1313" spans="1:28" ht="14.25" customHeight="1">
      <c r="A1313" s="1253" t="str">
        <f>A1312</f>
        <v/>
      </c>
      <c r="B1313" s="57"/>
      <c r="C1313" s="2146"/>
      <c r="D1313" s="2148"/>
      <c r="E1313" s="2146"/>
      <c r="F1313" s="234"/>
      <c r="G1313" s="1666">
        <f>Import!Q2012</f>
        <v>0</v>
      </c>
      <c r="H1313" s="234"/>
      <c r="I1313" s="234"/>
      <c r="J1313" s="234"/>
      <c r="K1313" s="234"/>
      <c r="L1313" s="10"/>
      <c r="M1313" s="10"/>
      <c r="N1313" s="397"/>
      <c r="O1313" s="233"/>
      <c r="P1313" s="419"/>
      <c r="Q1313" s="10"/>
      <c r="R1313" s="306"/>
      <c r="S1313" s="306"/>
      <c r="T1313" s="306"/>
      <c r="U1313" s="10"/>
      <c r="V1313" s="10"/>
      <c r="W1313" s="10"/>
      <c r="X1313" s="10"/>
      <c r="Y1313" s="10"/>
      <c r="Z1313" s="10"/>
      <c r="AA1313" s="10"/>
      <c r="AB1313" s="10"/>
    </row>
    <row r="1314" spans="1:28" ht="24.75" customHeight="1">
      <c r="A1314" s="1253" t="str">
        <f>IF(E1314&gt;0,"Wypełnione","")</f>
        <v/>
      </c>
      <c r="B1314" s="57"/>
      <c r="C1314" s="2145">
        <f>'Og s3a'!C2025</f>
        <v>0</v>
      </c>
      <c r="D1314" s="2147">
        <f>'Og s3a'!E2025</f>
        <v>0</v>
      </c>
      <c r="E1314" s="2145">
        <f>'Og s3a'!F2025</f>
        <v>0</v>
      </c>
      <c r="F1314" s="435">
        <f>O1314</f>
        <v>0</v>
      </c>
      <c r="G1314" s="435">
        <f t="shared" si="19"/>
        <v>0</v>
      </c>
      <c r="H1314" s="236"/>
      <c r="I1314" s="236"/>
      <c r="J1314" s="236"/>
      <c r="K1314" s="236"/>
      <c r="L1314" s="10"/>
      <c r="M1314" s="10"/>
      <c r="N1314" s="396">
        <f>'Og s3a'!G2025</f>
        <v>0</v>
      </c>
      <c r="O1314" s="237">
        <f>'Og s3a'!H2025</f>
        <v>0</v>
      </c>
      <c r="P1314" s="398">
        <f>'Og s3a'!D2025</f>
        <v>0</v>
      </c>
      <c r="Q1314" s="10"/>
      <c r="R1314" s="306"/>
      <c r="S1314" s="306"/>
      <c r="T1314" s="306"/>
      <c r="U1314" s="10"/>
      <c r="V1314" s="10"/>
      <c r="W1314" s="10"/>
      <c r="X1314" s="10"/>
      <c r="Y1314" s="10"/>
      <c r="Z1314" s="10"/>
      <c r="AA1314" s="10"/>
      <c r="AB1314" s="10"/>
    </row>
    <row r="1315" spans="1:28" ht="14.25" customHeight="1">
      <c r="A1315" s="1253" t="str">
        <f>A1314</f>
        <v/>
      </c>
      <c r="B1315" s="57"/>
      <c r="C1315" s="2146"/>
      <c r="D1315" s="2148"/>
      <c r="E1315" s="2146"/>
      <c r="F1315" s="234"/>
      <c r="G1315" s="1666">
        <f>Import!Q2014</f>
        <v>0</v>
      </c>
      <c r="H1315" s="234"/>
      <c r="I1315" s="234"/>
      <c r="J1315" s="234"/>
      <c r="K1315" s="234"/>
      <c r="L1315" s="10"/>
      <c r="M1315" s="10"/>
      <c r="N1315" s="397"/>
      <c r="O1315" s="233"/>
      <c r="P1315" s="419"/>
      <c r="Q1315" s="10"/>
      <c r="R1315" s="306"/>
      <c r="S1315" s="306"/>
      <c r="T1315" s="306"/>
      <c r="U1315" s="10"/>
      <c r="V1315" s="10"/>
      <c r="W1315" s="10"/>
      <c r="X1315" s="10"/>
      <c r="Y1315" s="10"/>
      <c r="Z1315" s="10"/>
      <c r="AA1315" s="10"/>
      <c r="AB1315" s="10"/>
    </row>
    <row r="1316" spans="1:28" ht="24.75" customHeight="1">
      <c r="A1316" s="1253" t="str">
        <f>IF(E1316&gt;0,"Wypełnione","")</f>
        <v/>
      </c>
      <c r="B1316" s="57"/>
      <c r="C1316" s="2145">
        <f>'Og s3a'!C2027</f>
        <v>0</v>
      </c>
      <c r="D1316" s="2147">
        <f>'Og s3a'!E2027</f>
        <v>0</v>
      </c>
      <c r="E1316" s="2145">
        <f>'Og s3a'!F2027</f>
        <v>0</v>
      </c>
      <c r="F1316" s="435">
        <f>O1316</f>
        <v>0</v>
      </c>
      <c r="G1316" s="435">
        <f t="shared" si="19"/>
        <v>0</v>
      </c>
      <c r="H1316" s="236"/>
      <c r="I1316" s="236"/>
      <c r="J1316" s="236"/>
      <c r="K1316" s="236"/>
      <c r="L1316" s="10"/>
      <c r="M1316" s="10"/>
      <c r="N1316" s="396">
        <f>'Og s3a'!G2027</f>
        <v>0</v>
      </c>
      <c r="O1316" s="237">
        <f>'Og s3a'!H2027</f>
        <v>0</v>
      </c>
      <c r="P1316" s="398">
        <f>'Og s3a'!D2027</f>
        <v>0</v>
      </c>
      <c r="Q1316" s="10"/>
      <c r="R1316" s="306"/>
      <c r="S1316" s="306"/>
      <c r="T1316" s="306"/>
      <c r="U1316" s="10"/>
      <c r="V1316" s="10"/>
      <c r="W1316" s="10"/>
      <c r="X1316" s="10"/>
      <c r="Y1316" s="10"/>
      <c r="Z1316" s="10"/>
      <c r="AA1316" s="10"/>
      <c r="AB1316" s="10"/>
    </row>
    <row r="1317" spans="1:28" ht="14.25" customHeight="1">
      <c r="A1317" s="1253" t="str">
        <f>A1316</f>
        <v/>
      </c>
      <c r="B1317" s="57"/>
      <c r="C1317" s="2146"/>
      <c r="D1317" s="2148"/>
      <c r="E1317" s="2146"/>
      <c r="F1317" s="234"/>
      <c r="G1317" s="1666">
        <f>Import!Q2016</f>
        <v>0</v>
      </c>
      <c r="H1317" s="234"/>
      <c r="I1317" s="234"/>
      <c r="J1317" s="234"/>
      <c r="K1317" s="234"/>
      <c r="L1317" s="10"/>
      <c r="M1317" s="10"/>
      <c r="N1317" s="397"/>
      <c r="O1317" s="233"/>
      <c r="P1317" s="419"/>
      <c r="Q1317" s="10"/>
      <c r="R1317" s="306"/>
      <c r="S1317" s="306"/>
      <c r="T1317" s="306"/>
      <c r="U1317" s="10"/>
      <c r="V1317" s="10"/>
      <c r="W1317" s="10"/>
      <c r="X1317" s="10"/>
      <c r="Y1317" s="10"/>
      <c r="Z1317" s="10"/>
      <c r="AA1317" s="10"/>
      <c r="AB1317" s="10"/>
    </row>
    <row r="1318" spans="1:28" ht="24.75" customHeight="1">
      <c r="A1318" s="1253" t="str">
        <f>IF(E1318&gt;0,"Wypełnione","")</f>
        <v/>
      </c>
      <c r="B1318" s="57"/>
      <c r="C1318" s="2145">
        <f>'Og s3a'!C2029</f>
        <v>0</v>
      </c>
      <c r="D1318" s="2147">
        <f>'Og s3a'!E2029</f>
        <v>0</v>
      </c>
      <c r="E1318" s="2145">
        <f>'Og s3a'!F2029</f>
        <v>0</v>
      </c>
      <c r="F1318" s="435">
        <f>O1318</f>
        <v>0</v>
      </c>
      <c r="G1318" s="435">
        <f t="shared" si="19"/>
        <v>0</v>
      </c>
      <c r="H1318" s="236"/>
      <c r="I1318" s="236"/>
      <c r="J1318" s="236"/>
      <c r="K1318" s="236"/>
      <c r="L1318" s="10"/>
      <c r="M1318" s="10"/>
      <c r="N1318" s="396">
        <f>'Og s3a'!G2029</f>
        <v>0</v>
      </c>
      <c r="O1318" s="237">
        <f>'Og s3a'!H2029</f>
        <v>0</v>
      </c>
      <c r="P1318" s="398">
        <f>'Og s3a'!D2029</f>
        <v>0</v>
      </c>
      <c r="Q1318" s="10"/>
      <c r="R1318" s="306"/>
      <c r="S1318" s="306"/>
      <c r="T1318" s="306"/>
      <c r="U1318" s="10"/>
      <c r="V1318" s="10"/>
      <c r="W1318" s="10"/>
      <c r="X1318" s="10"/>
      <c r="Y1318" s="10"/>
      <c r="Z1318" s="10"/>
      <c r="AA1318" s="10"/>
      <c r="AB1318" s="10"/>
    </row>
    <row r="1319" spans="1:28" ht="14.25" customHeight="1">
      <c r="A1319" s="1253" t="str">
        <f>A1318</f>
        <v/>
      </c>
      <c r="B1319" s="57"/>
      <c r="C1319" s="2146"/>
      <c r="D1319" s="2148"/>
      <c r="E1319" s="2146"/>
      <c r="F1319" s="234"/>
      <c r="G1319" s="1666">
        <f>Import!Q2018</f>
        <v>0</v>
      </c>
      <c r="H1319" s="234"/>
      <c r="I1319" s="234"/>
      <c r="J1319" s="234"/>
      <c r="K1319" s="234"/>
      <c r="L1319" s="10"/>
      <c r="M1319" s="10"/>
      <c r="N1319" s="397"/>
      <c r="O1319" s="233"/>
      <c r="P1319" s="419"/>
      <c r="Q1319" s="10"/>
      <c r="R1319" s="306"/>
      <c r="S1319" s="306"/>
      <c r="T1319" s="306"/>
      <c r="U1319" s="10"/>
      <c r="V1319" s="10"/>
      <c r="W1319" s="10"/>
      <c r="X1319" s="10"/>
      <c r="Y1319" s="10"/>
      <c r="Z1319" s="10"/>
      <c r="AA1319" s="10"/>
      <c r="AB1319" s="10"/>
    </row>
    <row r="1320" spans="1:28" ht="24.75" customHeight="1">
      <c r="A1320" s="1253" t="str">
        <f>IF(E1320&gt;0,"Wypełnione","")</f>
        <v/>
      </c>
      <c r="B1320" s="57"/>
      <c r="C1320" s="2145">
        <f>'Og s3a'!C2031</f>
        <v>0</v>
      </c>
      <c r="D1320" s="2147">
        <f>'Og s3a'!E2031</f>
        <v>0</v>
      </c>
      <c r="E1320" s="2145">
        <f>'Og s3a'!F2031</f>
        <v>0</v>
      </c>
      <c r="F1320" s="435">
        <f>O1320</f>
        <v>0</v>
      </c>
      <c r="G1320" s="435">
        <f t="shared" ref="G1320:G1382" si="20">P1320</f>
        <v>0</v>
      </c>
      <c r="H1320" s="236"/>
      <c r="I1320" s="236"/>
      <c r="J1320" s="236"/>
      <c r="K1320" s="236"/>
      <c r="L1320" s="10"/>
      <c r="M1320" s="10"/>
      <c r="N1320" s="396">
        <f>'Og s3a'!G2031</f>
        <v>0</v>
      </c>
      <c r="O1320" s="237">
        <f>'Og s3a'!H2031</f>
        <v>0</v>
      </c>
      <c r="P1320" s="398">
        <f>'Og s3a'!D2031</f>
        <v>0</v>
      </c>
      <c r="Q1320" s="10"/>
      <c r="R1320" s="306"/>
      <c r="S1320" s="306"/>
      <c r="T1320" s="306"/>
      <c r="U1320" s="10"/>
      <c r="V1320" s="10"/>
      <c r="W1320" s="10"/>
      <c r="X1320" s="10"/>
      <c r="Y1320" s="10"/>
      <c r="Z1320" s="10"/>
      <c r="AA1320" s="10"/>
      <c r="AB1320" s="10"/>
    </row>
    <row r="1321" spans="1:28" ht="14.25" customHeight="1">
      <c r="A1321" s="1253" t="str">
        <f>A1320</f>
        <v/>
      </c>
      <c r="B1321" s="57"/>
      <c r="C1321" s="2146"/>
      <c r="D1321" s="2148"/>
      <c r="E1321" s="2146"/>
      <c r="F1321" s="234"/>
      <c r="G1321" s="1666">
        <f>Import!Q2020</f>
        <v>0</v>
      </c>
      <c r="H1321" s="234"/>
      <c r="I1321" s="234"/>
      <c r="J1321" s="234"/>
      <c r="K1321" s="234"/>
      <c r="L1321" s="10"/>
      <c r="M1321" s="10"/>
      <c r="N1321" s="397"/>
      <c r="O1321" s="233"/>
      <c r="P1321" s="419"/>
      <c r="Q1321" s="10"/>
      <c r="R1321" s="306"/>
      <c r="S1321" s="306"/>
      <c r="T1321" s="306"/>
      <c r="U1321" s="10"/>
      <c r="V1321" s="10"/>
      <c r="W1321" s="10"/>
      <c r="X1321" s="10"/>
      <c r="Y1321" s="10"/>
      <c r="Z1321" s="10"/>
      <c r="AA1321" s="10"/>
      <c r="AB1321" s="10"/>
    </row>
    <row r="1322" spans="1:28" ht="24.75" customHeight="1">
      <c r="A1322" s="1253" t="str">
        <f>IF(E1322&gt;0,"Wypełnione","")</f>
        <v/>
      </c>
      <c r="B1322" s="57"/>
      <c r="C1322" s="2145">
        <f>'Og s3a'!C2033</f>
        <v>0</v>
      </c>
      <c r="D1322" s="2147">
        <f>'Og s3a'!E2033</f>
        <v>0</v>
      </c>
      <c r="E1322" s="2145">
        <f>'Og s3a'!F2033</f>
        <v>0</v>
      </c>
      <c r="F1322" s="435">
        <f>O1322</f>
        <v>0</v>
      </c>
      <c r="G1322" s="435">
        <f t="shared" si="20"/>
        <v>0</v>
      </c>
      <c r="H1322" s="236"/>
      <c r="I1322" s="236"/>
      <c r="J1322" s="236"/>
      <c r="K1322" s="236"/>
      <c r="L1322" s="10"/>
      <c r="M1322" s="10"/>
      <c r="N1322" s="396">
        <f>'Og s3a'!G2033</f>
        <v>0</v>
      </c>
      <c r="O1322" s="237">
        <f>'Og s3a'!H2033</f>
        <v>0</v>
      </c>
      <c r="P1322" s="398">
        <f>'Og s3a'!D2033</f>
        <v>0</v>
      </c>
      <c r="Q1322" s="10"/>
      <c r="R1322" s="306"/>
      <c r="S1322" s="306"/>
      <c r="T1322" s="306"/>
      <c r="U1322" s="10"/>
      <c r="V1322" s="10"/>
      <c r="W1322" s="10"/>
      <c r="X1322" s="10"/>
      <c r="Y1322" s="10"/>
      <c r="Z1322" s="10"/>
      <c r="AA1322" s="10"/>
      <c r="AB1322" s="10"/>
    </row>
    <row r="1323" spans="1:28" ht="14.25" customHeight="1">
      <c r="A1323" s="1253" t="str">
        <f>A1322</f>
        <v/>
      </c>
      <c r="B1323" s="57"/>
      <c r="C1323" s="2146"/>
      <c r="D1323" s="2148"/>
      <c r="E1323" s="2146"/>
      <c r="F1323" s="234"/>
      <c r="G1323" s="1666">
        <f>Import!Q2022</f>
        <v>0</v>
      </c>
      <c r="H1323" s="234"/>
      <c r="I1323" s="234"/>
      <c r="J1323" s="234"/>
      <c r="K1323" s="234"/>
      <c r="L1323" s="10"/>
      <c r="M1323" s="10"/>
      <c r="N1323" s="397"/>
      <c r="O1323" s="233"/>
      <c r="P1323" s="419"/>
      <c r="Q1323" s="10"/>
      <c r="R1323" s="306"/>
      <c r="S1323" s="306"/>
      <c r="T1323" s="306"/>
      <c r="U1323" s="10"/>
      <c r="V1323" s="10"/>
      <c r="W1323" s="10"/>
      <c r="X1323" s="10"/>
      <c r="Y1323" s="10"/>
      <c r="Z1323" s="10"/>
      <c r="AA1323" s="10"/>
      <c r="AB1323" s="10"/>
    </row>
    <row r="1324" spans="1:28" ht="24.75" customHeight="1">
      <c r="A1324" s="1253" t="str">
        <f>IF(E1324&gt;0,"Wypełnione","")</f>
        <v/>
      </c>
      <c r="B1324" s="57"/>
      <c r="C1324" s="2145">
        <f>'Og s3a'!C2035</f>
        <v>0</v>
      </c>
      <c r="D1324" s="2147">
        <f>'Og s3a'!E2035</f>
        <v>0</v>
      </c>
      <c r="E1324" s="2145">
        <f>'Og s3a'!F2035</f>
        <v>0</v>
      </c>
      <c r="F1324" s="435">
        <f>O1324</f>
        <v>0</v>
      </c>
      <c r="G1324" s="435">
        <f t="shared" si="20"/>
        <v>0</v>
      </c>
      <c r="H1324" s="236"/>
      <c r="I1324" s="236"/>
      <c r="J1324" s="236"/>
      <c r="K1324" s="236"/>
      <c r="L1324" s="10"/>
      <c r="M1324" s="10"/>
      <c r="N1324" s="396">
        <f>'Og s3a'!G2035</f>
        <v>0</v>
      </c>
      <c r="O1324" s="237">
        <f>'Og s3a'!H2035</f>
        <v>0</v>
      </c>
      <c r="P1324" s="398">
        <f>'Og s3a'!D2035</f>
        <v>0</v>
      </c>
      <c r="Q1324" s="10"/>
      <c r="R1324" s="306"/>
      <c r="S1324" s="306"/>
      <c r="T1324" s="306"/>
      <c r="U1324" s="10"/>
      <c r="V1324" s="10"/>
      <c r="W1324" s="10"/>
      <c r="X1324" s="10"/>
      <c r="Y1324" s="10"/>
      <c r="Z1324" s="10"/>
      <c r="AA1324" s="10"/>
      <c r="AB1324" s="10"/>
    </row>
    <row r="1325" spans="1:28" ht="14.25" customHeight="1">
      <c r="A1325" s="1253" t="str">
        <f>A1324</f>
        <v/>
      </c>
      <c r="B1325" s="57"/>
      <c r="C1325" s="2146"/>
      <c r="D1325" s="2148"/>
      <c r="E1325" s="2146"/>
      <c r="F1325" s="234"/>
      <c r="G1325" s="1666">
        <f>Import!Q2024</f>
        <v>0</v>
      </c>
      <c r="H1325" s="234"/>
      <c r="I1325" s="234"/>
      <c r="J1325" s="234"/>
      <c r="K1325" s="234"/>
      <c r="L1325" s="10"/>
      <c r="M1325" s="10"/>
      <c r="N1325" s="397"/>
      <c r="O1325" s="233"/>
      <c r="P1325" s="419"/>
      <c r="Q1325" s="10"/>
      <c r="R1325" s="306"/>
      <c r="S1325" s="306"/>
      <c r="T1325" s="306"/>
      <c r="U1325" s="10"/>
      <c r="V1325" s="10"/>
      <c r="W1325" s="10"/>
      <c r="X1325" s="10"/>
      <c r="Y1325" s="10"/>
      <c r="Z1325" s="10"/>
      <c r="AA1325" s="10"/>
      <c r="AB1325" s="10"/>
    </row>
    <row r="1326" spans="1:28" ht="24.75" customHeight="1">
      <c r="A1326" s="1253" t="str">
        <f>IF(E1326&gt;0,"Wypełnione","")</f>
        <v/>
      </c>
      <c r="B1326" s="57"/>
      <c r="C1326" s="2145">
        <f>'Og s3a'!C2037</f>
        <v>0</v>
      </c>
      <c r="D1326" s="2147">
        <f>'Og s3a'!E2037</f>
        <v>0</v>
      </c>
      <c r="E1326" s="2145">
        <f>'Og s3a'!F2037</f>
        <v>0</v>
      </c>
      <c r="F1326" s="435">
        <f>O1326</f>
        <v>0</v>
      </c>
      <c r="G1326" s="435">
        <f t="shared" si="20"/>
        <v>0</v>
      </c>
      <c r="H1326" s="236"/>
      <c r="I1326" s="236"/>
      <c r="J1326" s="236"/>
      <c r="K1326" s="236"/>
      <c r="L1326" s="10"/>
      <c r="M1326" s="10"/>
      <c r="N1326" s="396">
        <f>'Og s3a'!G2037</f>
        <v>0</v>
      </c>
      <c r="O1326" s="237">
        <f>'Og s3a'!H2037</f>
        <v>0</v>
      </c>
      <c r="P1326" s="398">
        <f>'Og s3a'!D2037</f>
        <v>0</v>
      </c>
      <c r="Q1326" s="10"/>
      <c r="R1326" s="306"/>
      <c r="S1326" s="306"/>
      <c r="T1326" s="306"/>
      <c r="U1326" s="10"/>
      <c r="V1326" s="10"/>
      <c r="W1326" s="10"/>
      <c r="X1326" s="10"/>
      <c r="Y1326" s="10"/>
      <c r="Z1326" s="10"/>
      <c r="AA1326" s="10"/>
      <c r="AB1326" s="10"/>
    </row>
    <row r="1327" spans="1:28" ht="14.25" customHeight="1">
      <c r="A1327" s="1253" t="str">
        <f>A1326</f>
        <v/>
      </c>
      <c r="B1327" s="57"/>
      <c r="C1327" s="2146"/>
      <c r="D1327" s="2148"/>
      <c r="E1327" s="2146"/>
      <c r="F1327" s="234"/>
      <c r="G1327" s="1666">
        <f>Import!Q2026</f>
        <v>0</v>
      </c>
      <c r="H1327" s="234"/>
      <c r="I1327" s="234"/>
      <c r="J1327" s="234"/>
      <c r="K1327" s="234"/>
      <c r="L1327" s="10"/>
      <c r="M1327" s="10"/>
      <c r="N1327" s="397"/>
      <c r="O1327" s="233"/>
      <c r="P1327" s="419"/>
      <c r="Q1327" s="10"/>
      <c r="R1327" s="306"/>
      <c r="S1327" s="306"/>
      <c r="T1327" s="306"/>
      <c r="U1327" s="10"/>
      <c r="V1327" s="10"/>
      <c r="W1327" s="10"/>
      <c r="X1327" s="10"/>
      <c r="Y1327" s="10"/>
      <c r="Z1327" s="10"/>
      <c r="AA1327" s="10"/>
      <c r="AB1327" s="10"/>
    </row>
    <row r="1328" spans="1:28" ht="24.75" customHeight="1">
      <c r="A1328" s="1253" t="str">
        <f>IF(E1328&gt;0,"Wypełnione","")</f>
        <v/>
      </c>
      <c r="B1328" s="57"/>
      <c r="C1328" s="2145">
        <f>'Og s3a'!C2039</f>
        <v>0</v>
      </c>
      <c r="D1328" s="2147">
        <f>'Og s3a'!E2039</f>
        <v>0</v>
      </c>
      <c r="E1328" s="2145">
        <f>'Og s3a'!F2039</f>
        <v>0</v>
      </c>
      <c r="F1328" s="435">
        <f>O1328</f>
        <v>0</v>
      </c>
      <c r="G1328" s="435">
        <f t="shared" si="20"/>
        <v>0</v>
      </c>
      <c r="H1328" s="236"/>
      <c r="I1328" s="236"/>
      <c r="J1328" s="236"/>
      <c r="K1328" s="236"/>
      <c r="L1328" s="10"/>
      <c r="M1328" s="10"/>
      <c r="N1328" s="396">
        <f>'Og s3a'!G2039</f>
        <v>0</v>
      </c>
      <c r="O1328" s="237">
        <f>'Og s3a'!H2039</f>
        <v>0</v>
      </c>
      <c r="P1328" s="398">
        <f>'Og s3a'!D2039</f>
        <v>0</v>
      </c>
      <c r="Q1328" s="10"/>
      <c r="R1328" s="306"/>
      <c r="S1328" s="306"/>
      <c r="T1328" s="306"/>
      <c r="U1328" s="10"/>
      <c r="V1328" s="10"/>
      <c r="W1328" s="10"/>
      <c r="X1328" s="10"/>
      <c r="Y1328" s="10"/>
      <c r="Z1328" s="10"/>
      <c r="AA1328" s="10"/>
      <c r="AB1328" s="10"/>
    </row>
    <row r="1329" spans="1:28" ht="14.25" customHeight="1">
      <c r="A1329" s="1253" t="str">
        <f>A1328</f>
        <v/>
      </c>
      <c r="B1329" s="57"/>
      <c r="C1329" s="2146"/>
      <c r="D1329" s="2148"/>
      <c r="E1329" s="2146"/>
      <c r="F1329" s="234"/>
      <c r="G1329" s="1666">
        <f>Import!Q2028</f>
        <v>0</v>
      </c>
      <c r="H1329" s="234"/>
      <c r="I1329" s="234"/>
      <c r="J1329" s="234"/>
      <c r="K1329" s="234"/>
      <c r="L1329" s="10"/>
      <c r="M1329" s="10"/>
      <c r="N1329" s="397"/>
      <c r="O1329" s="233"/>
      <c r="P1329" s="419"/>
      <c r="Q1329" s="10"/>
      <c r="R1329" s="306"/>
      <c r="S1329" s="306"/>
      <c r="T1329" s="306"/>
      <c r="U1329" s="10"/>
      <c r="V1329" s="10"/>
      <c r="W1329" s="10"/>
      <c r="X1329" s="10"/>
      <c r="Y1329" s="10"/>
      <c r="Z1329" s="10"/>
      <c r="AA1329" s="10"/>
      <c r="AB1329" s="10"/>
    </row>
    <row r="1330" spans="1:28" ht="24.75" customHeight="1">
      <c r="A1330" s="1253" t="str">
        <f>IF(E1330&gt;0,"Wypełnione","")</f>
        <v/>
      </c>
      <c r="B1330" s="57"/>
      <c r="C1330" s="2145">
        <f>'Og s3a'!C2041</f>
        <v>0</v>
      </c>
      <c r="D1330" s="2147">
        <f>'Og s3a'!E2041</f>
        <v>0</v>
      </c>
      <c r="E1330" s="2145">
        <f>'Og s3a'!F2041</f>
        <v>0</v>
      </c>
      <c r="F1330" s="435">
        <f>O1330</f>
        <v>0</v>
      </c>
      <c r="G1330" s="435">
        <f t="shared" si="20"/>
        <v>0</v>
      </c>
      <c r="H1330" s="236"/>
      <c r="I1330" s="236"/>
      <c r="J1330" s="236"/>
      <c r="K1330" s="236"/>
      <c r="L1330" s="10"/>
      <c r="M1330" s="10"/>
      <c r="N1330" s="396">
        <f>'Og s3a'!G2041</f>
        <v>0</v>
      </c>
      <c r="O1330" s="237">
        <f>'Og s3a'!H2041</f>
        <v>0</v>
      </c>
      <c r="P1330" s="398">
        <f>'Og s3a'!D2041</f>
        <v>0</v>
      </c>
      <c r="Q1330" s="10"/>
      <c r="R1330" s="306"/>
      <c r="S1330" s="306"/>
      <c r="T1330" s="306"/>
      <c r="U1330" s="10"/>
      <c r="V1330" s="10"/>
      <c r="W1330" s="10"/>
      <c r="X1330" s="10"/>
      <c r="Y1330" s="10"/>
      <c r="Z1330" s="10"/>
      <c r="AA1330" s="10"/>
      <c r="AB1330" s="10"/>
    </row>
    <row r="1331" spans="1:28" ht="14.25" customHeight="1">
      <c r="A1331" s="1253" t="str">
        <f>A1330</f>
        <v/>
      </c>
      <c r="B1331" s="57"/>
      <c r="C1331" s="2146"/>
      <c r="D1331" s="2148"/>
      <c r="E1331" s="2146"/>
      <c r="F1331" s="234"/>
      <c r="G1331" s="1666">
        <f>Import!Q2030</f>
        <v>0</v>
      </c>
      <c r="H1331" s="234"/>
      <c r="I1331" s="234"/>
      <c r="J1331" s="234"/>
      <c r="K1331" s="234"/>
      <c r="L1331" s="10"/>
      <c r="M1331" s="10"/>
      <c r="N1331" s="397"/>
      <c r="O1331" s="233"/>
      <c r="P1331" s="419"/>
      <c r="Q1331" s="10"/>
      <c r="R1331" s="306"/>
      <c r="S1331" s="306"/>
      <c r="T1331" s="306"/>
      <c r="U1331" s="10"/>
      <c r="V1331" s="10"/>
      <c r="W1331" s="10"/>
      <c r="X1331" s="10"/>
      <c r="Y1331" s="10"/>
      <c r="Z1331" s="10"/>
      <c r="AA1331" s="10"/>
      <c r="AB1331" s="10"/>
    </row>
    <row r="1332" spans="1:28" ht="24.75" customHeight="1">
      <c r="A1332" s="1253" t="str">
        <f>IF(E1332&gt;0,"Wypełnione","")</f>
        <v/>
      </c>
      <c r="B1332" s="57"/>
      <c r="C1332" s="2145">
        <f>'Og s3a'!C2043</f>
        <v>0</v>
      </c>
      <c r="D1332" s="2147">
        <f>'Og s3a'!E2043</f>
        <v>0</v>
      </c>
      <c r="E1332" s="2145">
        <f>'Og s3a'!F2043</f>
        <v>0</v>
      </c>
      <c r="F1332" s="435">
        <f>O1332</f>
        <v>0</v>
      </c>
      <c r="G1332" s="435">
        <f t="shared" si="20"/>
        <v>0</v>
      </c>
      <c r="H1332" s="236"/>
      <c r="I1332" s="236"/>
      <c r="J1332" s="236"/>
      <c r="K1332" s="236"/>
      <c r="L1332" s="10"/>
      <c r="M1332" s="10"/>
      <c r="N1332" s="396">
        <f>'Og s3a'!G2043</f>
        <v>0</v>
      </c>
      <c r="O1332" s="237">
        <f>'Og s3a'!H2043</f>
        <v>0</v>
      </c>
      <c r="P1332" s="398">
        <f>'Og s3a'!D2043</f>
        <v>0</v>
      </c>
      <c r="Q1332" s="10"/>
      <c r="R1332" s="306"/>
      <c r="S1332" s="306"/>
      <c r="T1332" s="306"/>
      <c r="U1332" s="10"/>
      <c r="V1332" s="10"/>
      <c r="W1332" s="10"/>
      <c r="X1332" s="10"/>
      <c r="Y1332" s="10"/>
      <c r="Z1332" s="10"/>
      <c r="AA1332" s="10"/>
      <c r="AB1332" s="10"/>
    </row>
    <row r="1333" spans="1:28" ht="14.25" customHeight="1">
      <c r="A1333" s="1253" t="str">
        <f>A1332</f>
        <v/>
      </c>
      <c r="B1333" s="57"/>
      <c r="C1333" s="2146"/>
      <c r="D1333" s="2148"/>
      <c r="E1333" s="2146"/>
      <c r="F1333" s="234"/>
      <c r="G1333" s="1666">
        <f>Import!Q2032</f>
        <v>0</v>
      </c>
      <c r="H1333" s="234"/>
      <c r="I1333" s="234"/>
      <c r="J1333" s="234"/>
      <c r="K1333" s="234"/>
      <c r="L1333" s="10"/>
      <c r="M1333" s="10"/>
      <c r="N1333" s="397"/>
      <c r="O1333" s="233"/>
      <c r="P1333" s="419"/>
      <c r="Q1333" s="10"/>
      <c r="R1333" s="306"/>
      <c r="S1333" s="306"/>
      <c r="T1333" s="306"/>
      <c r="U1333" s="10"/>
      <c r="V1333" s="10"/>
      <c r="W1333" s="10"/>
      <c r="X1333" s="10"/>
      <c r="Y1333" s="10"/>
      <c r="Z1333" s="10"/>
      <c r="AA1333" s="10"/>
      <c r="AB1333" s="10"/>
    </row>
    <row r="1334" spans="1:28" ht="24.75" customHeight="1">
      <c r="A1334" s="1253" t="str">
        <f>IF(E1334&gt;0,"Wypełnione","")</f>
        <v/>
      </c>
      <c r="B1334" s="57"/>
      <c r="C1334" s="2145">
        <f>'Og s3a'!C2045</f>
        <v>0</v>
      </c>
      <c r="D1334" s="2147">
        <f>'Og s3a'!E2045</f>
        <v>0</v>
      </c>
      <c r="E1334" s="2145">
        <f>'Og s3a'!F2045</f>
        <v>0</v>
      </c>
      <c r="F1334" s="435">
        <f>O1334</f>
        <v>0</v>
      </c>
      <c r="G1334" s="435">
        <f t="shared" si="20"/>
        <v>0</v>
      </c>
      <c r="H1334" s="236"/>
      <c r="I1334" s="236"/>
      <c r="J1334" s="236"/>
      <c r="K1334" s="236"/>
      <c r="L1334" s="10"/>
      <c r="M1334" s="10"/>
      <c r="N1334" s="396">
        <f>'Og s3a'!G2045</f>
        <v>0</v>
      </c>
      <c r="O1334" s="237">
        <f>'Og s3a'!H2045</f>
        <v>0</v>
      </c>
      <c r="P1334" s="398">
        <f>'Og s3a'!D2045</f>
        <v>0</v>
      </c>
      <c r="Q1334" s="10"/>
      <c r="R1334" s="306"/>
      <c r="S1334" s="306"/>
      <c r="T1334" s="306"/>
      <c r="U1334" s="10"/>
      <c r="V1334" s="10"/>
      <c r="W1334" s="10"/>
      <c r="X1334" s="10"/>
      <c r="Y1334" s="10"/>
      <c r="Z1334" s="10"/>
      <c r="AA1334" s="10"/>
      <c r="AB1334" s="10"/>
    </row>
    <row r="1335" spans="1:28" ht="14.25" customHeight="1">
      <c r="A1335" s="1253" t="str">
        <f>A1334</f>
        <v/>
      </c>
      <c r="B1335" s="57"/>
      <c r="C1335" s="2146"/>
      <c r="D1335" s="2148"/>
      <c r="E1335" s="2146"/>
      <c r="F1335" s="234"/>
      <c r="G1335" s="1666">
        <f>Import!Q2034</f>
        <v>0</v>
      </c>
      <c r="H1335" s="234"/>
      <c r="I1335" s="234"/>
      <c r="J1335" s="234"/>
      <c r="K1335" s="234"/>
      <c r="L1335" s="10"/>
      <c r="M1335" s="10"/>
      <c r="N1335" s="397"/>
      <c r="O1335" s="233"/>
      <c r="P1335" s="419"/>
      <c r="Q1335" s="10"/>
      <c r="R1335" s="306"/>
      <c r="S1335" s="306"/>
      <c r="T1335" s="306"/>
      <c r="U1335" s="10"/>
      <c r="V1335" s="10"/>
      <c r="W1335" s="10"/>
      <c r="X1335" s="10"/>
      <c r="Y1335" s="10"/>
      <c r="Z1335" s="10"/>
      <c r="AA1335" s="10"/>
      <c r="AB1335" s="10"/>
    </row>
    <row r="1336" spans="1:28" ht="24.75" customHeight="1">
      <c r="A1336" s="1253" t="str">
        <f>IF(E1336&gt;0,"Wypełnione","")</f>
        <v/>
      </c>
      <c r="B1336" s="57"/>
      <c r="C1336" s="2145">
        <f>'Og s3a'!C2047</f>
        <v>0</v>
      </c>
      <c r="D1336" s="2147">
        <f>'Og s3a'!E2047</f>
        <v>0</v>
      </c>
      <c r="E1336" s="2145">
        <f>'Og s3a'!F2047</f>
        <v>0</v>
      </c>
      <c r="F1336" s="435">
        <f>O1336</f>
        <v>0</v>
      </c>
      <c r="G1336" s="435">
        <f t="shared" si="20"/>
        <v>0</v>
      </c>
      <c r="H1336" s="236"/>
      <c r="I1336" s="236"/>
      <c r="J1336" s="236"/>
      <c r="K1336" s="236"/>
      <c r="L1336" s="10"/>
      <c r="M1336" s="10"/>
      <c r="N1336" s="396">
        <f>'Og s3a'!G2047</f>
        <v>0</v>
      </c>
      <c r="O1336" s="237">
        <f>'Og s3a'!H2047</f>
        <v>0</v>
      </c>
      <c r="P1336" s="398">
        <f>'Og s3a'!D2047</f>
        <v>0</v>
      </c>
      <c r="Q1336" s="10"/>
      <c r="R1336" s="306"/>
      <c r="S1336" s="306"/>
      <c r="T1336" s="306"/>
      <c r="U1336" s="10"/>
      <c r="V1336" s="10"/>
      <c r="W1336" s="10"/>
      <c r="X1336" s="10"/>
      <c r="Y1336" s="10"/>
      <c r="Z1336" s="10"/>
      <c r="AA1336" s="10"/>
      <c r="AB1336" s="10"/>
    </row>
    <row r="1337" spans="1:28" ht="14.25" customHeight="1">
      <c r="A1337" s="1253" t="str">
        <f>A1336</f>
        <v/>
      </c>
      <c r="B1337" s="57"/>
      <c r="C1337" s="2146"/>
      <c r="D1337" s="2148"/>
      <c r="E1337" s="2146"/>
      <c r="F1337" s="234"/>
      <c r="G1337" s="1666">
        <f>Import!Q2036</f>
        <v>0</v>
      </c>
      <c r="H1337" s="234"/>
      <c r="I1337" s="234"/>
      <c r="J1337" s="234"/>
      <c r="K1337" s="234"/>
      <c r="L1337" s="10"/>
      <c r="M1337" s="10"/>
      <c r="N1337" s="397"/>
      <c r="O1337" s="233"/>
      <c r="P1337" s="419"/>
      <c r="Q1337" s="10"/>
      <c r="R1337" s="306"/>
      <c r="S1337" s="306"/>
      <c r="T1337" s="306"/>
      <c r="U1337" s="10"/>
      <c r="V1337" s="10"/>
      <c r="W1337" s="10"/>
      <c r="X1337" s="10"/>
      <c r="Y1337" s="10"/>
      <c r="Z1337" s="10"/>
      <c r="AA1337" s="10"/>
      <c r="AB1337" s="10"/>
    </row>
    <row r="1338" spans="1:28" ht="24.75" customHeight="1">
      <c r="A1338" s="1253" t="str">
        <f>IF(E1338&gt;0,"Wypełnione","")</f>
        <v/>
      </c>
      <c r="B1338" s="57"/>
      <c r="C1338" s="2145">
        <f>'Og s3a'!C2049</f>
        <v>0</v>
      </c>
      <c r="D1338" s="2147">
        <f>'Og s3a'!E2049</f>
        <v>0</v>
      </c>
      <c r="E1338" s="2145">
        <f>'Og s3a'!F2049</f>
        <v>0</v>
      </c>
      <c r="F1338" s="435">
        <f>O1338</f>
        <v>0</v>
      </c>
      <c r="G1338" s="435">
        <f t="shared" si="20"/>
        <v>0</v>
      </c>
      <c r="H1338" s="236"/>
      <c r="I1338" s="236"/>
      <c r="J1338" s="236"/>
      <c r="K1338" s="236"/>
      <c r="L1338" s="10"/>
      <c r="M1338" s="10"/>
      <c r="N1338" s="396">
        <f>'Og s3a'!G2049</f>
        <v>0</v>
      </c>
      <c r="O1338" s="237">
        <f>'Og s3a'!H2049</f>
        <v>0</v>
      </c>
      <c r="P1338" s="398">
        <f>'Og s3a'!D2049</f>
        <v>0</v>
      </c>
      <c r="Q1338" s="10"/>
      <c r="R1338" s="306"/>
      <c r="S1338" s="306"/>
      <c r="T1338" s="306"/>
      <c r="U1338" s="10"/>
      <c r="V1338" s="10"/>
      <c r="W1338" s="10"/>
      <c r="X1338" s="10"/>
      <c r="Y1338" s="10"/>
      <c r="Z1338" s="10"/>
      <c r="AA1338" s="10"/>
      <c r="AB1338" s="10"/>
    </row>
    <row r="1339" spans="1:28" ht="14.25" customHeight="1">
      <c r="A1339" s="1253" t="str">
        <f>A1338</f>
        <v/>
      </c>
      <c r="B1339" s="57"/>
      <c r="C1339" s="2146"/>
      <c r="D1339" s="2148"/>
      <c r="E1339" s="2146"/>
      <c r="F1339" s="234"/>
      <c r="G1339" s="1666">
        <f>Import!Q2038</f>
        <v>0</v>
      </c>
      <c r="H1339" s="234"/>
      <c r="I1339" s="234"/>
      <c r="J1339" s="234"/>
      <c r="K1339" s="234"/>
      <c r="L1339" s="10"/>
      <c r="M1339" s="10"/>
      <c r="N1339" s="397"/>
      <c r="O1339" s="233"/>
      <c r="P1339" s="419"/>
      <c r="Q1339" s="10"/>
      <c r="R1339" s="306"/>
      <c r="S1339" s="306"/>
      <c r="T1339" s="306"/>
      <c r="U1339" s="10"/>
      <c r="V1339" s="10"/>
      <c r="W1339" s="10"/>
      <c r="X1339" s="10"/>
      <c r="Y1339" s="10"/>
      <c r="Z1339" s="10"/>
      <c r="AA1339" s="10"/>
      <c r="AB1339" s="10"/>
    </row>
    <row r="1340" spans="1:28" ht="24.75" customHeight="1">
      <c r="A1340" s="1253" t="str">
        <f>IF(E1340&gt;0,"Wypełnione","")</f>
        <v/>
      </c>
      <c r="B1340" s="57"/>
      <c r="C1340" s="2145">
        <f>'Og s3a'!C2051</f>
        <v>0</v>
      </c>
      <c r="D1340" s="2147">
        <f>'Og s3a'!E2051</f>
        <v>0</v>
      </c>
      <c r="E1340" s="2145">
        <f>'Og s3a'!F2051</f>
        <v>0</v>
      </c>
      <c r="F1340" s="435">
        <f>O1340</f>
        <v>0</v>
      </c>
      <c r="G1340" s="435">
        <f t="shared" si="20"/>
        <v>0</v>
      </c>
      <c r="H1340" s="236"/>
      <c r="I1340" s="236"/>
      <c r="J1340" s="236"/>
      <c r="K1340" s="236"/>
      <c r="L1340" s="10"/>
      <c r="M1340" s="10"/>
      <c r="N1340" s="396">
        <f>'Og s3a'!G2051</f>
        <v>0</v>
      </c>
      <c r="O1340" s="237">
        <f>'Og s3a'!H2051</f>
        <v>0</v>
      </c>
      <c r="P1340" s="398">
        <f>'Og s3a'!D2051</f>
        <v>0</v>
      </c>
      <c r="Q1340" s="10"/>
      <c r="R1340" s="306"/>
      <c r="S1340" s="306"/>
      <c r="T1340" s="306"/>
      <c r="U1340" s="10"/>
      <c r="V1340" s="10"/>
      <c r="W1340" s="10"/>
      <c r="X1340" s="10"/>
      <c r="Y1340" s="10"/>
      <c r="Z1340" s="10"/>
      <c r="AA1340" s="10"/>
      <c r="AB1340" s="10"/>
    </row>
    <row r="1341" spans="1:28" ht="14.25" customHeight="1">
      <c r="A1341" s="1253" t="str">
        <f>A1340</f>
        <v/>
      </c>
      <c r="B1341" s="57"/>
      <c r="C1341" s="2146"/>
      <c r="D1341" s="2148"/>
      <c r="E1341" s="2146"/>
      <c r="F1341" s="234"/>
      <c r="G1341" s="1666">
        <f>Import!Q2040</f>
        <v>0</v>
      </c>
      <c r="H1341" s="234"/>
      <c r="I1341" s="234"/>
      <c r="J1341" s="234"/>
      <c r="K1341" s="234"/>
      <c r="L1341" s="10"/>
      <c r="M1341" s="10"/>
      <c r="N1341" s="397"/>
      <c r="O1341" s="233"/>
      <c r="P1341" s="419"/>
      <c r="Q1341" s="10"/>
      <c r="R1341" s="306"/>
      <c r="S1341" s="306"/>
      <c r="T1341" s="306"/>
      <c r="U1341" s="10"/>
      <c r="V1341" s="10"/>
      <c r="W1341" s="10"/>
      <c r="X1341" s="10"/>
      <c r="Y1341" s="10"/>
      <c r="Z1341" s="10"/>
      <c r="AA1341" s="10"/>
      <c r="AB1341" s="10"/>
    </row>
    <row r="1342" spans="1:28" ht="24.75" customHeight="1">
      <c r="A1342" s="1253" t="str">
        <f>IF(E1342&gt;0,"Wypełnione","")</f>
        <v/>
      </c>
      <c r="B1342" s="57"/>
      <c r="C1342" s="2145">
        <f>'Og s3a'!C2053</f>
        <v>0</v>
      </c>
      <c r="D1342" s="2147">
        <f>'Og s3a'!E2053</f>
        <v>0</v>
      </c>
      <c r="E1342" s="2145">
        <f>'Og s3a'!F2053</f>
        <v>0</v>
      </c>
      <c r="F1342" s="435">
        <f>O1342</f>
        <v>0</v>
      </c>
      <c r="G1342" s="435">
        <f t="shared" si="20"/>
        <v>0</v>
      </c>
      <c r="H1342" s="236"/>
      <c r="I1342" s="236"/>
      <c r="J1342" s="236"/>
      <c r="K1342" s="236"/>
      <c r="L1342" s="10"/>
      <c r="M1342" s="10"/>
      <c r="N1342" s="396">
        <f>'Og s3a'!G2053</f>
        <v>0</v>
      </c>
      <c r="O1342" s="237">
        <f>'Og s3a'!H2053</f>
        <v>0</v>
      </c>
      <c r="P1342" s="398">
        <f>'Og s3a'!D2053</f>
        <v>0</v>
      </c>
      <c r="Q1342" s="10"/>
      <c r="R1342" s="306"/>
      <c r="S1342" s="306"/>
      <c r="T1342" s="306"/>
      <c r="U1342" s="10"/>
      <c r="V1342" s="10"/>
      <c r="W1342" s="10"/>
      <c r="X1342" s="10"/>
      <c r="Y1342" s="10"/>
      <c r="Z1342" s="10"/>
      <c r="AA1342" s="10"/>
      <c r="AB1342" s="10"/>
    </row>
    <row r="1343" spans="1:28" ht="14.25" customHeight="1">
      <c r="A1343" s="1253" t="str">
        <f>A1342</f>
        <v/>
      </c>
      <c r="B1343" s="57"/>
      <c r="C1343" s="2146"/>
      <c r="D1343" s="2148"/>
      <c r="E1343" s="2146"/>
      <c r="F1343" s="234"/>
      <c r="G1343" s="1666">
        <f>Import!Q2042</f>
        <v>0</v>
      </c>
      <c r="H1343" s="234"/>
      <c r="I1343" s="234"/>
      <c r="J1343" s="234"/>
      <c r="K1343" s="234"/>
      <c r="L1343" s="10"/>
      <c r="M1343" s="10"/>
      <c r="N1343" s="397"/>
      <c r="O1343" s="233"/>
      <c r="P1343" s="419"/>
      <c r="Q1343" s="10"/>
      <c r="R1343" s="306"/>
      <c r="S1343" s="306"/>
      <c r="T1343" s="306"/>
      <c r="U1343" s="10"/>
      <c r="V1343" s="10"/>
      <c r="W1343" s="10"/>
      <c r="X1343" s="10"/>
      <c r="Y1343" s="10"/>
      <c r="Z1343" s="10"/>
      <c r="AA1343" s="10"/>
      <c r="AB1343" s="10"/>
    </row>
    <row r="1344" spans="1:28" ht="24.75" customHeight="1">
      <c r="A1344" s="1253" t="str">
        <f>IF(E1344&gt;0,"Wypełnione","")</f>
        <v/>
      </c>
      <c r="B1344" s="57"/>
      <c r="C1344" s="2145">
        <f>'Og s3a'!C2055</f>
        <v>0</v>
      </c>
      <c r="D1344" s="2147">
        <f>'Og s3a'!E2055</f>
        <v>0</v>
      </c>
      <c r="E1344" s="2145">
        <f>'Og s3a'!F2055</f>
        <v>0</v>
      </c>
      <c r="F1344" s="435">
        <f>O1344</f>
        <v>0</v>
      </c>
      <c r="G1344" s="435">
        <f t="shared" si="20"/>
        <v>0</v>
      </c>
      <c r="H1344" s="236"/>
      <c r="I1344" s="236"/>
      <c r="J1344" s="236"/>
      <c r="K1344" s="236"/>
      <c r="L1344" s="10"/>
      <c r="M1344" s="10"/>
      <c r="N1344" s="396">
        <f>'Og s3a'!G2055</f>
        <v>0</v>
      </c>
      <c r="O1344" s="237">
        <f>'Og s3a'!H2055</f>
        <v>0</v>
      </c>
      <c r="P1344" s="398">
        <f>'Og s3a'!D2055</f>
        <v>0</v>
      </c>
      <c r="Q1344" s="10"/>
      <c r="R1344" s="306"/>
      <c r="S1344" s="306"/>
      <c r="T1344" s="306"/>
      <c r="U1344" s="10"/>
      <c r="V1344" s="10"/>
      <c r="W1344" s="10"/>
      <c r="X1344" s="10"/>
      <c r="Y1344" s="10"/>
      <c r="Z1344" s="10"/>
      <c r="AA1344" s="10"/>
      <c r="AB1344" s="10"/>
    </row>
    <row r="1345" spans="1:28" ht="14.25" customHeight="1">
      <c r="A1345" s="1253" t="str">
        <f>A1344</f>
        <v/>
      </c>
      <c r="B1345" s="57"/>
      <c r="C1345" s="2146"/>
      <c r="D1345" s="2148"/>
      <c r="E1345" s="2146"/>
      <c r="F1345" s="234"/>
      <c r="G1345" s="1666">
        <f>Import!Q2044</f>
        <v>0</v>
      </c>
      <c r="H1345" s="234"/>
      <c r="I1345" s="234"/>
      <c r="J1345" s="234"/>
      <c r="K1345" s="234"/>
      <c r="L1345" s="10"/>
      <c r="M1345" s="10"/>
      <c r="N1345" s="397"/>
      <c r="O1345" s="233"/>
      <c r="P1345" s="419"/>
      <c r="Q1345" s="10"/>
      <c r="R1345" s="306"/>
      <c r="S1345" s="306"/>
      <c r="T1345" s="306"/>
      <c r="U1345" s="10"/>
      <c r="V1345" s="10"/>
      <c r="W1345" s="10"/>
      <c r="X1345" s="10"/>
      <c r="Y1345" s="10"/>
      <c r="Z1345" s="10"/>
      <c r="AA1345" s="10"/>
      <c r="AB1345" s="10"/>
    </row>
    <row r="1346" spans="1:28" ht="24.75" customHeight="1">
      <c r="A1346" s="1253" t="str">
        <f>IF(E1346&gt;0,"Wypełnione","")</f>
        <v/>
      </c>
      <c r="B1346" s="57"/>
      <c r="C1346" s="2145">
        <f>'Og s3a'!C2057</f>
        <v>0</v>
      </c>
      <c r="D1346" s="2147">
        <f>'Og s3a'!E2057</f>
        <v>0</v>
      </c>
      <c r="E1346" s="2145">
        <f>'Og s3a'!F2057</f>
        <v>0</v>
      </c>
      <c r="F1346" s="435">
        <f>O1346</f>
        <v>0</v>
      </c>
      <c r="G1346" s="435">
        <f t="shared" si="20"/>
        <v>0</v>
      </c>
      <c r="H1346" s="236"/>
      <c r="I1346" s="236"/>
      <c r="J1346" s="236"/>
      <c r="K1346" s="236"/>
      <c r="L1346" s="10"/>
      <c r="M1346" s="10"/>
      <c r="N1346" s="396">
        <f>'Og s3a'!G2057</f>
        <v>0</v>
      </c>
      <c r="O1346" s="237">
        <f>'Og s3a'!H2057</f>
        <v>0</v>
      </c>
      <c r="P1346" s="398">
        <f>'Og s3a'!D2057</f>
        <v>0</v>
      </c>
      <c r="Q1346" s="10"/>
      <c r="R1346" s="306"/>
      <c r="S1346" s="306"/>
      <c r="T1346" s="306"/>
      <c r="U1346" s="10"/>
      <c r="V1346" s="10"/>
      <c r="W1346" s="10"/>
      <c r="X1346" s="10"/>
      <c r="Y1346" s="10"/>
      <c r="Z1346" s="10"/>
      <c r="AA1346" s="10"/>
      <c r="AB1346" s="10"/>
    </row>
    <row r="1347" spans="1:28" ht="14.25" customHeight="1">
      <c r="A1347" s="1253" t="str">
        <f>A1346</f>
        <v/>
      </c>
      <c r="B1347" s="57"/>
      <c r="C1347" s="2146"/>
      <c r="D1347" s="2148"/>
      <c r="E1347" s="2146"/>
      <c r="F1347" s="234"/>
      <c r="G1347" s="1666">
        <f>Import!Q2046</f>
        <v>0</v>
      </c>
      <c r="H1347" s="234"/>
      <c r="I1347" s="234"/>
      <c r="J1347" s="234"/>
      <c r="K1347" s="234"/>
      <c r="L1347" s="10"/>
      <c r="M1347" s="10"/>
      <c r="N1347" s="397"/>
      <c r="O1347" s="233"/>
      <c r="P1347" s="419"/>
      <c r="Q1347" s="10"/>
      <c r="R1347" s="306"/>
      <c r="S1347" s="306"/>
      <c r="T1347" s="306"/>
      <c r="U1347" s="10"/>
      <c r="V1347" s="10"/>
      <c r="W1347" s="10"/>
      <c r="X1347" s="10"/>
      <c r="Y1347" s="10"/>
      <c r="Z1347" s="10"/>
      <c r="AA1347" s="10"/>
      <c r="AB1347" s="10"/>
    </row>
    <row r="1348" spans="1:28" ht="24.75" customHeight="1">
      <c r="A1348" s="1253" t="str">
        <f>IF(E1348&gt;0,"Wypełnione","")</f>
        <v/>
      </c>
      <c r="B1348" s="57"/>
      <c r="C1348" s="2145">
        <f>'Og s3a'!C2059</f>
        <v>0</v>
      </c>
      <c r="D1348" s="2147">
        <f>'Og s3a'!E2059</f>
        <v>0</v>
      </c>
      <c r="E1348" s="2145">
        <f>'Og s3a'!F2059</f>
        <v>0</v>
      </c>
      <c r="F1348" s="435">
        <f>O1348</f>
        <v>0</v>
      </c>
      <c r="G1348" s="435">
        <f t="shared" si="20"/>
        <v>0</v>
      </c>
      <c r="H1348" s="236"/>
      <c r="I1348" s="236"/>
      <c r="J1348" s="236"/>
      <c r="K1348" s="236"/>
      <c r="L1348" s="10"/>
      <c r="M1348" s="10"/>
      <c r="N1348" s="396">
        <f>'Og s3a'!G2059</f>
        <v>0</v>
      </c>
      <c r="O1348" s="237">
        <f>'Og s3a'!H2059</f>
        <v>0</v>
      </c>
      <c r="P1348" s="398">
        <f>'Og s3a'!D2059</f>
        <v>0</v>
      </c>
      <c r="Q1348" s="10"/>
      <c r="R1348" s="306"/>
      <c r="S1348" s="306"/>
      <c r="T1348" s="306"/>
      <c r="U1348" s="10"/>
      <c r="V1348" s="10"/>
      <c r="W1348" s="10"/>
      <c r="X1348" s="10"/>
      <c r="Y1348" s="10"/>
      <c r="Z1348" s="10"/>
      <c r="AA1348" s="10"/>
      <c r="AB1348" s="10"/>
    </row>
    <row r="1349" spans="1:28" ht="14.25" customHeight="1">
      <c r="A1349" s="1253" t="str">
        <f>A1348</f>
        <v/>
      </c>
      <c r="B1349" s="57"/>
      <c r="C1349" s="2146"/>
      <c r="D1349" s="2148"/>
      <c r="E1349" s="2146"/>
      <c r="F1349" s="234"/>
      <c r="G1349" s="1666">
        <f>Import!Q2048</f>
        <v>0</v>
      </c>
      <c r="H1349" s="234"/>
      <c r="I1349" s="234"/>
      <c r="J1349" s="234"/>
      <c r="K1349" s="234"/>
      <c r="L1349" s="10"/>
      <c r="M1349" s="10"/>
      <c r="N1349" s="397"/>
      <c r="O1349" s="233"/>
      <c r="P1349" s="419"/>
      <c r="Q1349" s="10"/>
      <c r="R1349" s="306"/>
      <c r="S1349" s="306"/>
      <c r="T1349" s="306"/>
      <c r="U1349" s="10"/>
      <c r="V1349" s="10"/>
      <c r="W1349" s="10"/>
      <c r="X1349" s="10"/>
      <c r="Y1349" s="10"/>
      <c r="Z1349" s="10"/>
      <c r="AA1349" s="10"/>
      <c r="AB1349" s="10"/>
    </row>
    <row r="1350" spans="1:28" ht="24.75" customHeight="1">
      <c r="A1350" s="1253" t="str">
        <f>IF(E1350&gt;0,"Wypełnione","")</f>
        <v/>
      </c>
      <c r="B1350" s="57"/>
      <c r="C1350" s="2145">
        <f>'Og s3a'!C2061</f>
        <v>0</v>
      </c>
      <c r="D1350" s="2147">
        <f>'Og s3a'!E2061</f>
        <v>0</v>
      </c>
      <c r="E1350" s="2145">
        <f>'Og s3a'!F2061</f>
        <v>0</v>
      </c>
      <c r="F1350" s="435">
        <f>O1350</f>
        <v>0</v>
      </c>
      <c r="G1350" s="435">
        <f t="shared" si="20"/>
        <v>0</v>
      </c>
      <c r="H1350" s="236"/>
      <c r="I1350" s="236"/>
      <c r="J1350" s="236"/>
      <c r="K1350" s="236"/>
      <c r="L1350" s="10"/>
      <c r="M1350" s="10"/>
      <c r="N1350" s="396">
        <f>'Og s3a'!G2061</f>
        <v>0</v>
      </c>
      <c r="O1350" s="237">
        <f>'Og s3a'!H2061</f>
        <v>0</v>
      </c>
      <c r="P1350" s="398">
        <f>'Og s3a'!D2061</f>
        <v>0</v>
      </c>
      <c r="Q1350" s="10"/>
      <c r="R1350" s="306"/>
      <c r="S1350" s="306"/>
      <c r="T1350" s="306"/>
      <c r="U1350" s="10"/>
      <c r="V1350" s="10"/>
      <c r="W1350" s="10"/>
      <c r="X1350" s="10"/>
      <c r="Y1350" s="10"/>
      <c r="Z1350" s="10"/>
      <c r="AA1350" s="10"/>
      <c r="AB1350" s="10"/>
    </row>
    <row r="1351" spans="1:28" ht="14.25" customHeight="1">
      <c r="A1351" s="1253" t="str">
        <f>A1350</f>
        <v/>
      </c>
      <c r="B1351" s="57"/>
      <c r="C1351" s="2146"/>
      <c r="D1351" s="2148"/>
      <c r="E1351" s="2146"/>
      <c r="F1351" s="234"/>
      <c r="G1351" s="1666">
        <f>Import!Q2050</f>
        <v>0</v>
      </c>
      <c r="H1351" s="234"/>
      <c r="I1351" s="234"/>
      <c r="J1351" s="234"/>
      <c r="K1351" s="234"/>
      <c r="L1351" s="10"/>
      <c r="M1351" s="10"/>
      <c r="N1351" s="397"/>
      <c r="O1351" s="233"/>
      <c r="P1351" s="419"/>
      <c r="Q1351" s="10"/>
      <c r="R1351" s="306"/>
      <c r="S1351" s="306"/>
      <c r="T1351" s="306"/>
      <c r="U1351" s="10"/>
      <c r="V1351" s="10"/>
      <c r="W1351" s="10"/>
      <c r="X1351" s="10"/>
      <c r="Y1351" s="10"/>
      <c r="Z1351" s="10"/>
      <c r="AA1351" s="10"/>
      <c r="AB1351" s="10"/>
    </row>
    <row r="1352" spans="1:28" ht="24.75" customHeight="1">
      <c r="A1352" s="1253" t="str">
        <f>IF(E1352&gt;0,"Wypełnione","")</f>
        <v/>
      </c>
      <c r="B1352" s="57"/>
      <c r="C1352" s="2145">
        <f>'Og s3a'!C2063</f>
        <v>0</v>
      </c>
      <c r="D1352" s="2147">
        <f>'Og s3a'!E2063</f>
        <v>0</v>
      </c>
      <c r="E1352" s="2145">
        <f>'Og s3a'!F2063</f>
        <v>0</v>
      </c>
      <c r="F1352" s="435">
        <f>O1352</f>
        <v>0</v>
      </c>
      <c r="G1352" s="435">
        <f t="shared" si="20"/>
        <v>0</v>
      </c>
      <c r="H1352" s="236"/>
      <c r="I1352" s="236"/>
      <c r="J1352" s="236"/>
      <c r="K1352" s="236"/>
      <c r="L1352" s="10"/>
      <c r="M1352" s="10"/>
      <c r="N1352" s="396">
        <f>'Og s3a'!G2063</f>
        <v>0</v>
      </c>
      <c r="O1352" s="237">
        <f>'Og s3a'!H2063</f>
        <v>0</v>
      </c>
      <c r="P1352" s="398">
        <f>'Og s3a'!D2063</f>
        <v>0</v>
      </c>
      <c r="Q1352" s="10"/>
      <c r="R1352" s="306"/>
      <c r="S1352" s="306"/>
      <c r="T1352" s="306"/>
      <c r="U1352" s="10"/>
      <c r="V1352" s="10"/>
      <c r="W1352" s="10"/>
      <c r="X1352" s="10"/>
      <c r="Y1352" s="10"/>
      <c r="Z1352" s="10"/>
      <c r="AA1352" s="10"/>
      <c r="AB1352" s="10"/>
    </row>
    <row r="1353" spans="1:28" ht="14.25" customHeight="1">
      <c r="A1353" s="1253" t="str">
        <f>A1352</f>
        <v/>
      </c>
      <c r="B1353" s="57"/>
      <c r="C1353" s="2146"/>
      <c r="D1353" s="2148"/>
      <c r="E1353" s="2146"/>
      <c r="F1353" s="234"/>
      <c r="G1353" s="1666">
        <f>Import!Q2052</f>
        <v>0</v>
      </c>
      <c r="H1353" s="234"/>
      <c r="I1353" s="234"/>
      <c r="J1353" s="234"/>
      <c r="K1353" s="234"/>
      <c r="L1353" s="10"/>
      <c r="M1353" s="10"/>
      <c r="N1353" s="397"/>
      <c r="O1353" s="233"/>
      <c r="P1353" s="419"/>
      <c r="Q1353" s="10"/>
      <c r="R1353" s="306"/>
      <c r="S1353" s="306"/>
      <c r="T1353" s="306"/>
      <c r="U1353" s="10"/>
      <c r="V1353" s="10"/>
      <c r="W1353" s="10"/>
      <c r="X1353" s="10"/>
      <c r="Y1353" s="10"/>
      <c r="Z1353" s="10"/>
      <c r="AA1353" s="10"/>
      <c r="AB1353" s="10"/>
    </row>
    <row r="1354" spans="1:28" ht="24.75" customHeight="1">
      <c r="A1354" s="1253" t="str">
        <f>IF(E1354&gt;0,"Wypełnione","")</f>
        <v/>
      </c>
      <c r="B1354" s="57"/>
      <c r="C1354" s="2145">
        <f>'Og s3a'!C2065</f>
        <v>0</v>
      </c>
      <c r="D1354" s="2147">
        <f>'Og s3a'!E2065</f>
        <v>0</v>
      </c>
      <c r="E1354" s="2145">
        <f>'Og s3a'!F2065</f>
        <v>0</v>
      </c>
      <c r="F1354" s="435">
        <f>O1354</f>
        <v>0</v>
      </c>
      <c r="G1354" s="435">
        <f t="shared" si="20"/>
        <v>0</v>
      </c>
      <c r="H1354" s="236"/>
      <c r="I1354" s="236"/>
      <c r="J1354" s="236"/>
      <c r="K1354" s="236"/>
      <c r="L1354" s="10"/>
      <c r="M1354" s="10"/>
      <c r="N1354" s="396">
        <f>'Og s3a'!G2065</f>
        <v>0</v>
      </c>
      <c r="O1354" s="237">
        <f>'Og s3a'!H2065</f>
        <v>0</v>
      </c>
      <c r="P1354" s="398">
        <f>'Og s3a'!D2065</f>
        <v>0</v>
      </c>
      <c r="Q1354" s="10"/>
      <c r="R1354" s="306"/>
      <c r="S1354" s="306"/>
      <c r="T1354" s="306"/>
      <c r="U1354" s="10"/>
      <c r="V1354" s="10"/>
      <c r="W1354" s="10"/>
      <c r="X1354" s="10"/>
      <c r="Y1354" s="10"/>
      <c r="Z1354" s="10"/>
      <c r="AA1354" s="10"/>
      <c r="AB1354" s="10"/>
    </row>
    <row r="1355" spans="1:28" ht="14.25" customHeight="1">
      <c r="A1355" s="1253" t="str">
        <f>A1354</f>
        <v/>
      </c>
      <c r="B1355" s="57"/>
      <c r="C1355" s="2146"/>
      <c r="D1355" s="2148"/>
      <c r="E1355" s="2146"/>
      <c r="F1355" s="234"/>
      <c r="G1355" s="1666">
        <f>Import!Q2054</f>
        <v>0</v>
      </c>
      <c r="H1355" s="234"/>
      <c r="I1355" s="234"/>
      <c r="J1355" s="234"/>
      <c r="K1355" s="234"/>
      <c r="L1355" s="10"/>
      <c r="M1355" s="10"/>
      <c r="N1355" s="397"/>
      <c r="O1355" s="233"/>
      <c r="P1355" s="419"/>
      <c r="Q1355" s="10"/>
      <c r="R1355" s="306"/>
      <c r="S1355" s="306"/>
      <c r="T1355" s="306"/>
      <c r="U1355" s="10"/>
      <c r="V1355" s="10"/>
      <c r="W1355" s="10"/>
      <c r="X1355" s="10"/>
      <c r="Y1355" s="10"/>
      <c r="Z1355" s="10"/>
      <c r="AA1355" s="10"/>
      <c r="AB1355" s="10"/>
    </row>
    <row r="1356" spans="1:28" ht="24.75" customHeight="1">
      <c r="A1356" s="1253" t="str">
        <f>IF(E1356&gt;0,"Wypełnione","")</f>
        <v/>
      </c>
      <c r="B1356" s="57"/>
      <c r="C1356" s="2145">
        <f>'Og s3a'!C2067</f>
        <v>0</v>
      </c>
      <c r="D1356" s="2147">
        <f>'Og s3a'!E2067</f>
        <v>0</v>
      </c>
      <c r="E1356" s="2145">
        <f>'Og s3a'!F2067</f>
        <v>0</v>
      </c>
      <c r="F1356" s="435">
        <f>O1356</f>
        <v>0</v>
      </c>
      <c r="G1356" s="435">
        <f t="shared" si="20"/>
        <v>0</v>
      </c>
      <c r="H1356" s="236"/>
      <c r="I1356" s="236"/>
      <c r="J1356" s="236"/>
      <c r="K1356" s="236"/>
      <c r="L1356" s="10"/>
      <c r="M1356" s="10"/>
      <c r="N1356" s="396">
        <f>'Og s3a'!G2067</f>
        <v>0</v>
      </c>
      <c r="O1356" s="237">
        <f>'Og s3a'!H2067</f>
        <v>0</v>
      </c>
      <c r="P1356" s="398">
        <f>'Og s3a'!D2067</f>
        <v>0</v>
      </c>
      <c r="Q1356" s="10"/>
      <c r="R1356" s="306"/>
      <c r="S1356" s="306"/>
      <c r="T1356" s="306"/>
      <c r="U1356" s="10"/>
      <c r="V1356" s="10"/>
      <c r="W1356" s="10"/>
      <c r="X1356" s="10"/>
      <c r="Y1356" s="10"/>
      <c r="Z1356" s="10"/>
      <c r="AA1356" s="10"/>
      <c r="AB1356" s="10"/>
    </row>
    <row r="1357" spans="1:28" ht="14.25" customHeight="1">
      <c r="A1357" s="1253" t="str">
        <f>A1356</f>
        <v/>
      </c>
      <c r="B1357" s="57"/>
      <c r="C1357" s="2146"/>
      <c r="D1357" s="2148"/>
      <c r="E1357" s="2146"/>
      <c r="F1357" s="234"/>
      <c r="G1357" s="1666">
        <f>Import!Q2056</f>
        <v>0</v>
      </c>
      <c r="H1357" s="234"/>
      <c r="I1357" s="234"/>
      <c r="J1357" s="234"/>
      <c r="K1357" s="234"/>
      <c r="L1357" s="10"/>
      <c r="M1357" s="10"/>
      <c r="N1357" s="397"/>
      <c r="O1357" s="233"/>
      <c r="P1357" s="419"/>
      <c r="Q1357" s="10"/>
      <c r="R1357" s="306"/>
      <c r="S1357" s="306"/>
      <c r="T1357" s="306"/>
      <c r="U1357" s="10"/>
      <c r="V1357" s="10"/>
      <c r="W1357" s="10"/>
      <c r="X1357" s="10"/>
      <c r="Y1357" s="10"/>
      <c r="Z1357" s="10"/>
      <c r="AA1357" s="10"/>
      <c r="AB1357" s="10"/>
    </row>
    <row r="1358" spans="1:28" ht="24.75" customHeight="1">
      <c r="A1358" s="1253" t="str">
        <f>IF(E1358&gt;0,"Wypełnione","")</f>
        <v/>
      </c>
      <c r="B1358" s="57"/>
      <c r="C1358" s="2145">
        <f>'Og s3a'!C2069</f>
        <v>0</v>
      </c>
      <c r="D1358" s="2147">
        <f>'Og s3a'!E2069</f>
        <v>0</v>
      </c>
      <c r="E1358" s="2145">
        <f>'Og s3a'!F2069</f>
        <v>0</v>
      </c>
      <c r="F1358" s="435">
        <f>O1358</f>
        <v>0</v>
      </c>
      <c r="G1358" s="435">
        <f t="shared" si="20"/>
        <v>0</v>
      </c>
      <c r="H1358" s="236"/>
      <c r="I1358" s="236"/>
      <c r="J1358" s="236"/>
      <c r="K1358" s="236"/>
      <c r="L1358" s="10"/>
      <c r="M1358" s="10"/>
      <c r="N1358" s="396">
        <f>'Og s3a'!G2069</f>
        <v>0</v>
      </c>
      <c r="O1358" s="237">
        <f>'Og s3a'!H2069</f>
        <v>0</v>
      </c>
      <c r="P1358" s="398">
        <f>'Og s3a'!D2069</f>
        <v>0</v>
      </c>
      <c r="Q1358" s="10"/>
      <c r="R1358" s="306"/>
      <c r="S1358" s="306"/>
      <c r="T1358" s="306"/>
      <c r="U1358" s="10"/>
      <c r="V1358" s="10"/>
      <c r="W1358" s="10"/>
      <c r="X1358" s="10"/>
      <c r="Y1358" s="10"/>
      <c r="Z1358" s="10"/>
      <c r="AA1358" s="10"/>
      <c r="AB1358" s="10"/>
    </row>
    <row r="1359" spans="1:28" ht="14.25" customHeight="1">
      <c r="A1359" s="1253" t="str">
        <f>A1358</f>
        <v/>
      </c>
      <c r="B1359" s="57"/>
      <c r="C1359" s="2146"/>
      <c r="D1359" s="2148"/>
      <c r="E1359" s="2146"/>
      <c r="F1359" s="234"/>
      <c r="G1359" s="1666">
        <f>Import!Q2058</f>
        <v>0</v>
      </c>
      <c r="H1359" s="234"/>
      <c r="I1359" s="234"/>
      <c r="J1359" s="234"/>
      <c r="K1359" s="234"/>
      <c r="L1359" s="10"/>
      <c r="M1359" s="10"/>
      <c r="N1359" s="397"/>
      <c r="O1359" s="233"/>
      <c r="P1359" s="419"/>
      <c r="Q1359" s="10"/>
      <c r="R1359" s="306"/>
      <c r="S1359" s="306"/>
      <c r="T1359" s="306"/>
      <c r="U1359" s="10"/>
      <c r="V1359" s="10"/>
      <c r="W1359" s="10"/>
      <c r="X1359" s="10"/>
      <c r="Y1359" s="10"/>
      <c r="Z1359" s="10"/>
      <c r="AA1359" s="10"/>
      <c r="AB1359" s="10"/>
    </row>
    <row r="1360" spans="1:28" ht="24.75" customHeight="1">
      <c r="A1360" s="1253" t="str">
        <f>IF(E1360&gt;0,"Wypełnione","")</f>
        <v/>
      </c>
      <c r="B1360" s="57"/>
      <c r="C1360" s="2145">
        <f>'Og s3a'!C2071</f>
        <v>0</v>
      </c>
      <c r="D1360" s="2147">
        <f>'Og s3a'!E2071</f>
        <v>0</v>
      </c>
      <c r="E1360" s="2145">
        <f>'Og s3a'!F2071</f>
        <v>0</v>
      </c>
      <c r="F1360" s="435">
        <f>O1360</f>
        <v>0</v>
      </c>
      <c r="G1360" s="435">
        <f t="shared" si="20"/>
        <v>0</v>
      </c>
      <c r="H1360" s="236"/>
      <c r="I1360" s="236"/>
      <c r="J1360" s="236"/>
      <c r="K1360" s="236"/>
      <c r="L1360" s="10"/>
      <c r="M1360" s="10"/>
      <c r="N1360" s="396">
        <f>'Og s3a'!G2071</f>
        <v>0</v>
      </c>
      <c r="O1360" s="237">
        <f>'Og s3a'!H2071</f>
        <v>0</v>
      </c>
      <c r="P1360" s="398">
        <f>'Og s3a'!D2071</f>
        <v>0</v>
      </c>
      <c r="Q1360" s="10"/>
      <c r="R1360" s="306"/>
      <c r="S1360" s="306"/>
      <c r="T1360" s="306"/>
      <c r="U1360" s="10"/>
      <c r="V1360" s="10"/>
      <c r="W1360" s="10"/>
      <c r="X1360" s="10"/>
      <c r="Y1360" s="10"/>
      <c r="Z1360" s="10"/>
      <c r="AA1360" s="10"/>
      <c r="AB1360" s="10"/>
    </row>
    <row r="1361" spans="1:28" ht="14.25" customHeight="1">
      <c r="A1361" s="1253" t="str">
        <f>A1360</f>
        <v/>
      </c>
      <c r="B1361" s="57"/>
      <c r="C1361" s="2146"/>
      <c r="D1361" s="2148"/>
      <c r="E1361" s="2146"/>
      <c r="F1361" s="234"/>
      <c r="G1361" s="1666">
        <f>Import!Q2060</f>
        <v>0</v>
      </c>
      <c r="H1361" s="234"/>
      <c r="I1361" s="234"/>
      <c r="J1361" s="234"/>
      <c r="K1361" s="234"/>
      <c r="L1361" s="10"/>
      <c r="M1361" s="10"/>
      <c r="N1361" s="397"/>
      <c r="O1361" s="233"/>
      <c r="P1361" s="419"/>
      <c r="Q1361" s="10"/>
      <c r="R1361" s="306"/>
      <c r="S1361" s="306"/>
      <c r="T1361" s="306"/>
      <c r="U1361" s="10"/>
      <c r="V1361" s="10"/>
      <c r="W1361" s="10"/>
      <c r="X1361" s="10"/>
      <c r="Y1361" s="10"/>
      <c r="Z1361" s="10"/>
      <c r="AA1361" s="10"/>
      <c r="AB1361" s="10"/>
    </row>
    <row r="1362" spans="1:28" ht="24.75" customHeight="1">
      <c r="A1362" s="1253" t="str">
        <f>IF(E1362&gt;0,"Wypełnione","")</f>
        <v/>
      </c>
      <c r="B1362" s="57"/>
      <c r="C1362" s="2145">
        <f>'Og s3a'!C2073</f>
        <v>0</v>
      </c>
      <c r="D1362" s="2147">
        <f>'Og s3a'!E2073</f>
        <v>0</v>
      </c>
      <c r="E1362" s="2145">
        <f>'Og s3a'!F2073</f>
        <v>0</v>
      </c>
      <c r="F1362" s="435">
        <f>O1362</f>
        <v>0</v>
      </c>
      <c r="G1362" s="435">
        <f t="shared" si="20"/>
        <v>0</v>
      </c>
      <c r="H1362" s="236"/>
      <c r="I1362" s="236"/>
      <c r="J1362" s="236"/>
      <c r="K1362" s="236"/>
      <c r="L1362" s="10"/>
      <c r="M1362" s="10"/>
      <c r="N1362" s="396">
        <f>'Og s3a'!G2073</f>
        <v>0</v>
      </c>
      <c r="O1362" s="237">
        <f>'Og s3a'!H2073</f>
        <v>0</v>
      </c>
      <c r="P1362" s="398">
        <f>'Og s3a'!D2073</f>
        <v>0</v>
      </c>
      <c r="Q1362" s="10"/>
      <c r="R1362" s="306"/>
      <c r="S1362" s="306"/>
      <c r="T1362" s="306"/>
      <c r="U1362" s="10"/>
      <c r="V1362" s="10"/>
      <c r="W1362" s="10"/>
      <c r="X1362" s="10"/>
      <c r="Y1362" s="10"/>
      <c r="Z1362" s="10"/>
      <c r="AA1362" s="10"/>
      <c r="AB1362" s="10"/>
    </row>
    <row r="1363" spans="1:28" ht="14.25" customHeight="1">
      <c r="A1363" s="1253" t="str">
        <f>A1362</f>
        <v/>
      </c>
      <c r="B1363" s="57"/>
      <c r="C1363" s="2146"/>
      <c r="D1363" s="2148"/>
      <c r="E1363" s="2146"/>
      <c r="F1363" s="234"/>
      <c r="G1363" s="1666">
        <f>Import!Q2062</f>
        <v>0</v>
      </c>
      <c r="H1363" s="234"/>
      <c r="I1363" s="234"/>
      <c r="J1363" s="234"/>
      <c r="K1363" s="234"/>
      <c r="L1363" s="10"/>
      <c r="M1363" s="10"/>
      <c r="N1363" s="397"/>
      <c r="O1363" s="233"/>
      <c r="P1363" s="419"/>
      <c r="Q1363" s="10"/>
      <c r="R1363" s="306"/>
      <c r="S1363" s="306"/>
      <c r="T1363" s="306"/>
      <c r="U1363" s="10"/>
      <c r="V1363" s="10"/>
      <c r="W1363" s="10"/>
      <c r="X1363" s="10"/>
      <c r="Y1363" s="10"/>
      <c r="Z1363" s="10"/>
      <c r="AA1363" s="10"/>
      <c r="AB1363" s="10"/>
    </row>
    <row r="1364" spans="1:28" ht="24.75" customHeight="1">
      <c r="A1364" s="1253" t="str">
        <f>IF(E1364&gt;0,"Wypełnione","")</f>
        <v/>
      </c>
      <c r="B1364" s="57"/>
      <c r="C1364" s="2145">
        <f>'Og s3a'!C2075</f>
        <v>0</v>
      </c>
      <c r="D1364" s="2147">
        <f>'Og s3a'!E2075</f>
        <v>0</v>
      </c>
      <c r="E1364" s="2145">
        <f>'Og s3a'!F2075</f>
        <v>0</v>
      </c>
      <c r="F1364" s="435">
        <f>O1364</f>
        <v>0</v>
      </c>
      <c r="G1364" s="435">
        <f t="shared" si="20"/>
        <v>0</v>
      </c>
      <c r="H1364" s="236"/>
      <c r="I1364" s="236"/>
      <c r="J1364" s="236"/>
      <c r="K1364" s="236"/>
      <c r="L1364" s="10"/>
      <c r="M1364" s="10"/>
      <c r="N1364" s="396">
        <f>'Og s3a'!G2075</f>
        <v>0</v>
      </c>
      <c r="O1364" s="237">
        <f>'Og s3a'!H2075</f>
        <v>0</v>
      </c>
      <c r="P1364" s="398">
        <f>'Og s3a'!D2075</f>
        <v>0</v>
      </c>
      <c r="Q1364" s="10"/>
      <c r="R1364" s="306"/>
      <c r="S1364" s="306"/>
      <c r="T1364" s="306"/>
      <c r="U1364" s="10"/>
      <c r="V1364" s="10"/>
      <c r="W1364" s="10"/>
      <c r="X1364" s="10"/>
      <c r="Y1364" s="10"/>
      <c r="Z1364" s="10"/>
      <c r="AA1364" s="10"/>
      <c r="AB1364" s="10"/>
    </row>
    <row r="1365" spans="1:28" ht="14.25" customHeight="1">
      <c r="A1365" s="1253" t="str">
        <f>A1364</f>
        <v/>
      </c>
      <c r="B1365" s="57"/>
      <c r="C1365" s="2146"/>
      <c r="D1365" s="2148"/>
      <c r="E1365" s="2146"/>
      <c r="F1365" s="234"/>
      <c r="G1365" s="1666">
        <f>Import!Q2064</f>
        <v>0</v>
      </c>
      <c r="H1365" s="234"/>
      <c r="I1365" s="234"/>
      <c r="J1365" s="234"/>
      <c r="K1365" s="234"/>
      <c r="L1365" s="10"/>
      <c r="M1365" s="10"/>
      <c r="N1365" s="397"/>
      <c r="O1365" s="233"/>
      <c r="P1365" s="419"/>
      <c r="Q1365" s="10"/>
      <c r="R1365" s="306"/>
      <c r="S1365" s="306"/>
      <c r="T1365" s="306"/>
      <c r="U1365" s="10"/>
      <c r="V1365" s="10"/>
      <c r="W1365" s="10"/>
      <c r="X1365" s="10"/>
      <c r="Y1365" s="10"/>
      <c r="Z1365" s="10"/>
      <c r="AA1365" s="10"/>
      <c r="AB1365" s="10"/>
    </row>
    <row r="1366" spans="1:28" ht="24.75" customHeight="1">
      <c r="A1366" s="1253" t="str">
        <f>IF(E1366&gt;0,"Wypełnione","")</f>
        <v/>
      </c>
      <c r="B1366" s="57"/>
      <c r="C1366" s="2145">
        <f>'Og s3a'!C2077</f>
        <v>0</v>
      </c>
      <c r="D1366" s="2147">
        <f>'Og s3a'!E2077</f>
        <v>0</v>
      </c>
      <c r="E1366" s="2145">
        <f>'Og s3a'!F2077</f>
        <v>0</v>
      </c>
      <c r="F1366" s="435">
        <f>O1366</f>
        <v>0</v>
      </c>
      <c r="G1366" s="435">
        <f t="shared" si="20"/>
        <v>0</v>
      </c>
      <c r="H1366" s="236"/>
      <c r="I1366" s="236"/>
      <c r="J1366" s="236"/>
      <c r="K1366" s="236"/>
      <c r="L1366" s="10"/>
      <c r="M1366" s="10"/>
      <c r="N1366" s="396">
        <f>'Og s3a'!G2077</f>
        <v>0</v>
      </c>
      <c r="O1366" s="237">
        <f>'Og s3a'!H2077</f>
        <v>0</v>
      </c>
      <c r="P1366" s="398">
        <f>'Og s3a'!D2077</f>
        <v>0</v>
      </c>
      <c r="Q1366" s="10"/>
      <c r="R1366" s="306"/>
      <c r="S1366" s="306"/>
      <c r="T1366" s="306"/>
      <c r="U1366" s="10"/>
      <c r="V1366" s="10"/>
      <c r="W1366" s="10"/>
      <c r="X1366" s="10"/>
      <c r="Y1366" s="10"/>
      <c r="Z1366" s="10"/>
      <c r="AA1366" s="10"/>
      <c r="AB1366" s="10"/>
    </row>
    <row r="1367" spans="1:28" ht="14.25" customHeight="1">
      <c r="A1367" s="1253" t="str">
        <f>A1366</f>
        <v/>
      </c>
      <c r="B1367" s="57"/>
      <c r="C1367" s="2146"/>
      <c r="D1367" s="2148"/>
      <c r="E1367" s="2146"/>
      <c r="F1367" s="234"/>
      <c r="G1367" s="1666">
        <f>Import!Q2066</f>
        <v>0</v>
      </c>
      <c r="H1367" s="234"/>
      <c r="I1367" s="234"/>
      <c r="J1367" s="234"/>
      <c r="K1367" s="234"/>
      <c r="L1367" s="10"/>
      <c r="M1367" s="10"/>
      <c r="N1367" s="397"/>
      <c r="O1367" s="233"/>
      <c r="P1367" s="419"/>
      <c r="Q1367" s="10"/>
      <c r="R1367" s="306"/>
      <c r="S1367" s="306"/>
      <c r="T1367" s="306"/>
      <c r="U1367" s="10"/>
      <c r="V1367" s="10"/>
      <c r="W1367" s="10"/>
      <c r="X1367" s="10"/>
      <c r="Y1367" s="10"/>
      <c r="Z1367" s="10"/>
      <c r="AA1367" s="10"/>
      <c r="AB1367" s="10"/>
    </row>
    <row r="1368" spans="1:28" ht="24.75" customHeight="1">
      <c r="A1368" s="1253" t="str">
        <f>IF(E1368&gt;0,"Wypełnione","")</f>
        <v/>
      </c>
      <c r="B1368" s="57"/>
      <c r="C1368" s="2145">
        <f>'Og s3a'!C2079</f>
        <v>0</v>
      </c>
      <c r="D1368" s="2147">
        <f>'Og s3a'!E2079</f>
        <v>0</v>
      </c>
      <c r="E1368" s="2145">
        <f>'Og s3a'!F2079</f>
        <v>0</v>
      </c>
      <c r="F1368" s="435">
        <f>O1368</f>
        <v>0</v>
      </c>
      <c r="G1368" s="435">
        <f t="shared" si="20"/>
        <v>0</v>
      </c>
      <c r="H1368" s="236"/>
      <c r="I1368" s="236"/>
      <c r="J1368" s="236"/>
      <c r="K1368" s="236"/>
      <c r="L1368" s="10"/>
      <c r="M1368" s="10"/>
      <c r="N1368" s="396">
        <f>'Og s3a'!G2079</f>
        <v>0</v>
      </c>
      <c r="O1368" s="237">
        <f>'Og s3a'!H2079</f>
        <v>0</v>
      </c>
      <c r="P1368" s="398">
        <f>'Og s3a'!D2079</f>
        <v>0</v>
      </c>
      <c r="Q1368" s="10"/>
      <c r="R1368" s="306"/>
      <c r="S1368" s="306"/>
      <c r="T1368" s="306"/>
      <c r="U1368" s="10"/>
      <c r="V1368" s="10"/>
      <c r="W1368" s="10"/>
      <c r="X1368" s="10"/>
      <c r="Y1368" s="10"/>
      <c r="Z1368" s="10"/>
      <c r="AA1368" s="10"/>
      <c r="AB1368" s="10"/>
    </row>
    <row r="1369" spans="1:28" ht="14.25" customHeight="1">
      <c r="A1369" s="1253" t="str">
        <f>A1368</f>
        <v/>
      </c>
      <c r="B1369" s="57"/>
      <c r="C1369" s="2146"/>
      <c r="D1369" s="2148"/>
      <c r="E1369" s="2146"/>
      <c r="F1369" s="234"/>
      <c r="G1369" s="1666">
        <f>Import!Q2068</f>
        <v>0</v>
      </c>
      <c r="H1369" s="234"/>
      <c r="I1369" s="234"/>
      <c r="J1369" s="234"/>
      <c r="K1369" s="234"/>
      <c r="L1369" s="10"/>
      <c r="M1369" s="10"/>
      <c r="N1369" s="397"/>
      <c r="O1369" s="233"/>
      <c r="P1369" s="419"/>
      <c r="Q1369" s="10"/>
      <c r="R1369" s="306"/>
      <c r="S1369" s="306"/>
      <c r="T1369" s="306"/>
      <c r="U1369" s="10"/>
      <c r="V1369" s="10"/>
      <c r="W1369" s="10"/>
      <c r="X1369" s="10"/>
      <c r="Y1369" s="10"/>
      <c r="Z1369" s="10"/>
      <c r="AA1369" s="10"/>
      <c r="AB1369" s="10"/>
    </row>
    <row r="1370" spans="1:28" ht="24.75" customHeight="1">
      <c r="A1370" s="1253" t="str">
        <f>IF(E1370&gt;0,"Wypełnione","")</f>
        <v/>
      </c>
      <c r="B1370" s="57"/>
      <c r="C1370" s="2145">
        <f>'Og s3a'!C2081</f>
        <v>0</v>
      </c>
      <c r="D1370" s="2147">
        <f>'Og s3a'!E2081</f>
        <v>0</v>
      </c>
      <c r="E1370" s="2145">
        <f>'Og s3a'!F2081</f>
        <v>0</v>
      </c>
      <c r="F1370" s="435">
        <f>O1370</f>
        <v>0</v>
      </c>
      <c r="G1370" s="435">
        <f t="shared" si="20"/>
        <v>0</v>
      </c>
      <c r="H1370" s="236"/>
      <c r="I1370" s="236"/>
      <c r="J1370" s="236"/>
      <c r="K1370" s="236"/>
      <c r="L1370" s="10"/>
      <c r="M1370" s="10"/>
      <c r="N1370" s="396">
        <f>'Og s3a'!G2081</f>
        <v>0</v>
      </c>
      <c r="O1370" s="237">
        <f>'Og s3a'!H2081</f>
        <v>0</v>
      </c>
      <c r="P1370" s="398">
        <f>'Og s3a'!D2081</f>
        <v>0</v>
      </c>
      <c r="Q1370" s="10"/>
      <c r="R1370" s="306"/>
      <c r="S1370" s="306"/>
      <c r="T1370" s="306"/>
      <c r="U1370" s="10"/>
      <c r="V1370" s="10"/>
      <c r="W1370" s="10"/>
      <c r="X1370" s="10"/>
      <c r="Y1370" s="10"/>
      <c r="Z1370" s="10"/>
      <c r="AA1370" s="10"/>
      <c r="AB1370" s="10"/>
    </row>
    <row r="1371" spans="1:28" ht="14.25" customHeight="1">
      <c r="A1371" s="1253" t="str">
        <f>A1370</f>
        <v/>
      </c>
      <c r="B1371" s="57"/>
      <c r="C1371" s="2146"/>
      <c r="D1371" s="2148"/>
      <c r="E1371" s="2146"/>
      <c r="F1371" s="234"/>
      <c r="G1371" s="1666">
        <f>Import!Q2070</f>
        <v>0</v>
      </c>
      <c r="H1371" s="234"/>
      <c r="I1371" s="234"/>
      <c r="J1371" s="234"/>
      <c r="K1371" s="234"/>
      <c r="L1371" s="10"/>
      <c r="M1371" s="10"/>
      <c r="N1371" s="397"/>
      <c r="O1371" s="233"/>
      <c r="P1371" s="419"/>
      <c r="Q1371" s="10"/>
      <c r="R1371" s="306"/>
      <c r="S1371" s="306"/>
      <c r="T1371" s="306"/>
      <c r="U1371" s="10"/>
      <c r="V1371" s="10"/>
      <c r="W1371" s="10"/>
      <c r="X1371" s="10"/>
      <c r="Y1371" s="10"/>
      <c r="Z1371" s="10"/>
      <c r="AA1371" s="10"/>
      <c r="AB1371" s="10"/>
    </row>
    <row r="1372" spans="1:28" ht="24.75" customHeight="1">
      <c r="A1372" s="1253" t="str">
        <f>IF(E1372&gt;0,"Wypełnione","")</f>
        <v/>
      </c>
      <c r="B1372" s="57"/>
      <c r="C1372" s="2145">
        <f>'Og s3a'!C2083</f>
        <v>0</v>
      </c>
      <c r="D1372" s="2147">
        <f>'Og s3a'!E2083</f>
        <v>0</v>
      </c>
      <c r="E1372" s="2145">
        <f>'Og s3a'!F2083</f>
        <v>0</v>
      </c>
      <c r="F1372" s="435">
        <f>O1372</f>
        <v>0</v>
      </c>
      <c r="G1372" s="435">
        <f t="shared" si="20"/>
        <v>0</v>
      </c>
      <c r="H1372" s="236"/>
      <c r="I1372" s="236"/>
      <c r="J1372" s="236"/>
      <c r="K1372" s="236"/>
      <c r="L1372" s="10"/>
      <c r="M1372" s="10"/>
      <c r="N1372" s="396">
        <f>'Og s3a'!G2083</f>
        <v>0</v>
      </c>
      <c r="O1372" s="237">
        <f>'Og s3a'!H2083</f>
        <v>0</v>
      </c>
      <c r="P1372" s="398">
        <f>'Og s3a'!D2083</f>
        <v>0</v>
      </c>
      <c r="Q1372" s="10"/>
      <c r="R1372" s="306"/>
      <c r="S1372" s="306"/>
      <c r="T1372" s="306"/>
      <c r="U1372" s="10"/>
      <c r="V1372" s="10"/>
      <c r="W1372" s="10"/>
      <c r="X1372" s="10"/>
      <c r="Y1372" s="10"/>
      <c r="Z1372" s="10"/>
      <c r="AA1372" s="10"/>
      <c r="AB1372" s="10"/>
    </row>
    <row r="1373" spans="1:28" ht="14.25" customHeight="1">
      <c r="A1373" s="1253" t="str">
        <f>A1372</f>
        <v/>
      </c>
      <c r="B1373" s="57"/>
      <c r="C1373" s="2146"/>
      <c r="D1373" s="2148"/>
      <c r="E1373" s="2146"/>
      <c r="F1373" s="234"/>
      <c r="G1373" s="1666">
        <f>Import!Q2072</f>
        <v>0</v>
      </c>
      <c r="H1373" s="234"/>
      <c r="I1373" s="234"/>
      <c r="J1373" s="234"/>
      <c r="K1373" s="234"/>
      <c r="L1373" s="10"/>
      <c r="M1373" s="10"/>
      <c r="N1373" s="397"/>
      <c r="O1373" s="233"/>
      <c r="P1373" s="419"/>
      <c r="Q1373" s="10"/>
      <c r="R1373" s="306"/>
      <c r="S1373" s="306"/>
      <c r="T1373" s="306"/>
      <c r="U1373" s="10"/>
      <c r="V1373" s="10"/>
      <c r="W1373" s="10"/>
      <c r="X1373" s="10"/>
      <c r="Y1373" s="10"/>
      <c r="Z1373" s="10"/>
      <c r="AA1373" s="10"/>
      <c r="AB1373" s="10"/>
    </row>
    <row r="1374" spans="1:28" ht="24.75" customHeight="1">
      <c r="A1374" s="1253" t="str">
        <f>IF(E1374&gt;0,"Wypełnione","")</f>
        <v/>
      </c>
      <c r="B1374" s="57"/>
      <c r="C1374" s="2145">
        <f>'Og s3a'!C2085</f>
        <v>0</v>
      </c>
      <c r="D1374" s="2147">
        <f>'Og s3a'!E2085</f>
        <v>0</v>
      </c>
      <c r="E1374" s="2145">
        <f>'Og s3a'!F2085</f>
        <v>0</v>
      </c>
      <c r="F1374" s="435">
        <f>O1374</f>
        <v>0</v>
      </c>
      <c r="G1374" s="435">
        <f t="shared" si="20"/>
        <v>0</v>
      </c>
      <c r="H1374" s="236"/>
      <c r="I1374" s="236"/>
      <c r="J1374" s="236"/>
      <c r="K1374" s="236"/>
      <c r="L1374" s="10"/>
      <c r="M1374" s="10"/>
      <c r="N1374" s="396">
        <f>'Og s3a'!G2085</f>
        <v>0</v>
      </c>
      <c r="O1374" s="237">
        <f>'Og s3a'!H2085</f>
        <v>0</v>
      </c>
      <c r="P1374" s="398">
        <f>'Og s3a'!D2085</f>
        <v>0</v>
      </c>
      <c r="Q1374" s="10"/>
      <c r="R1374" s="306"/>
      <c r="S1374" s="306"/>
      <c r="T1374" s="306"/>
      <c r="U1374" s="10"/>
      <c r="V1374" s="10"/>
      <c r="W1374" s="10"/>
      <c r="X1374" s="10"/>
      <c r="Y1374" s="10"/>
      <c r="Z1374" s="10"/>
      <c r="AA1374" s="10"/>
      <c r="AB1374" s="10"/>
    </row>
    <row r="1375" spans="1:28" ht="14.25" customHeight="1">
      <c r="A1375" s="1253" t="str">
        <f>A1374</f>
        <v/>
      </c>
      <c r="B1375" s="57"/>
      <c r="C1375" s="2146"/>
      <c r="D1375" s="2148"/>
      <c r="E1375" s="2146"/>
      <c r="F1375" s="234"/>
      <c r="G1375" s="1666">
        <f>Import!Q2074</f>
        <v>0</v>
      </c>
      <c r="H1375" s="234"/>
      <c r="I1375" s="234"/>
      <c r="J1375" s="234"/>
      <c r="K1375" s="234"/>
      <c r="L1375" s="10"/>
      <c r="M1375" s="10"/>
      <c r="N1375" s="397"/>
      <c r="O1375" s="233"/>
      <c r="P1375" s="419"/>
      <c r="Q1375" s="10"/>
      <c r="R1375" s="306"/>
      <c r="S1375" s="306"/>
      <c r="T1375" s="306"/>
      <c r="U1375" s="10"/>
      <c r="V1375" s="10"/>
      <c r="W1375" s="10"/>
      <c r="X1375" s="10"/>
      <c r="Y1375" s="10"/>
      <c r="Z1375" s="10"/>
      <c r="AA1375" s="10"/>
      <c r="AB1375" s="10"/>
    </row>
    <row r="1376" spans="1:28" ht="24.75" customHeight="1">
      <c r="A1376" s="1253" t="str">
        <f>IF(E1376&gt;0,"Wypełnione","")</f>
        <v/>
      </c>
      <c r="B1376" s="57"/>
      <c r="C1376" s="2145">
        <f>'Og s3a'!C2087</f>
        <v>0</v>
      </c>
      <c r="D1376" s="2147">
        <f>'Og s3a'!E2087</f>
        <v>0</v>
      </c>
      <c r="E1376" s="2145">
        <f>'Og s3a'!F2087</f>
        <v>0</v>
      </c>
      <c r="F1376" s="435">
        <f>O1376</f>
        <v>0</v>
      </c>
      <c r="G1376" s="435">
        <f t="shared" si="20"/>
        <v>0</v>
      </c>
      <c r="H1376" s="236"/>
      <c r="I1376" s="236"/>
      <c r="J1376" s="236"/>
      <c r="K1376" s="236"/>
      <c r="L1376" s="10"/>
      <c r="M1376" s="10"/>
      <c r="N1376" s="396">
        <f>'Og s3a'!G2087</f>
        <v>0</v>
      </c>
      <c r="O1376" s="237">
        <f>'Og s3a'!H2087</f>
        <v>0</v>
      </c>
      <c r="P1376" s="398">
        <f>'Og s3a'!D2087</f>
        <v>0</v>
      </c>
      <c r="Q1376" s="10"/>
      <c r="R1376" s="306"/>
      <c r="S1376" s="306"/>
      <c r="T1376" s="306"/>
      <c r="U1376" s="10"/>
      <c r="V1376" s="10"/>
      <c r="W1376" s="10"/>
      <c r="X1376" s="10"/>
      <c r="Y1376" s="10"/>
      <c r="Z1376" s="10"/>
      <c r="AA1376" s="10"/>
      <c r="AB1376" s="10"/>
    </row>
    <row r="1377" spans="1:28" ht="14.25" customHeight="1">
      <c r="A1377" s="1253" t="str">
        <f>A1376</f>
        <v/>
      </c>
      <c r="B1377" s="57"/>
      <c r="C1377" s="2146"/>
      <c r="D1377" s="2148"/>
      <c r="E1377" s="2146"/>
      <c r="F1377" s="234"/>
      <c r="G1377" s="1666">
        <f>Import!Q2076</f>
        <v>0</v>
      </c>
      <c r="H1377" s="234"/>
      <c r="I1377" s="234"/>
      <c r="J1377" s="234"/>
      <c r="K1377" s="234"/>
      <c r="L1377" s="10"/>
      <c r="M1377" s="10"/>
      <c r="N1377" s="397"/>
      <c r="O1377" s="233"/>
      <c r="P1377" s="419"/>
      <c r="Q1377" s="10"/>
      <c r="R1377" s="306"/>
      <c r="S1377" s="306"/>
      <c r="T1377" s="306"/>
      <c r="U1377" s="10"/>
      <c r="V1377" s="10"/>
      <c r="W1377" s="10"/>
      <c r="X1377" s="10"/>
      <c r="Y1377" s="10"/>
      <c r="Z1377" s="10"/>
      <c r="AA1377" s="10"/>
      <c r="AB1377" s="10"/>
    </row>
    <row r="1378" spans="1:28" ht="24.75" customHeight="1">
      <c r="A1378" s="1253" t="str">
        <f>IF(E1378&gt;0,"Wypełnione","")</f>
        <v/>
      </c>
      <c r="B1378" s="57"/>
      <c r="C1378" s="2145">
        <f>'Og s3a'!C2089</f>
        <v>0</v>
      </c>
      <c r="D1378" s="2147">
        <f>'Og s3a'!E2089</f>
        <v>0</v>
      </c>
      <c r="E1378" s="2145">
        <f>'Og s3a'!F2089</f>
        <v>0</v>
      </c>
      <c r="F1378" s="435">
        <f>O1378</f>
        <v>0</v>
      </c>
      <c r="G1378" s="435">
        <f t="shared" si="20"/>
        <v>0</v>
      </c>
      <c r="H1378" s="236"/>
      <c r="I1378" s="236"/>
      <c r="J1378" s="236"/>
      <c r="K1378" s="236"/>
      <c r="L1378" s="10"/>
      <c r="M1378" s="10"/>
      <c r="N1378" s="396">
        <f>'Og s3a'!G2089</f>
        <v>0</v>
      </c>
      <c r="O1378" s="237">
        <f>'Og s3a'!H2089</f>
        <v>0</v>
      </c>
      <c r="P1378" s="398">
        <f>'Og s3a'!D2089</f>
        <v>0</v>
      </c>
      <c r="Q1378" s="10"/>
      <c r="R1378" s="306"/>
      <c r="S1378" s="306"/>
      <c r="T1378" s="306"/>
      <c r="U1378" s="10"/>
      <c r="V1378" s="10"/>
      <c r="W1378" s="10"/>
      <c r="X1378" s="10"/>
      <c r="Y1378" s="10"/>
      <c r="Z1378" s="10"/>
      <c r="AA1378" s="10"/>
      <c r="AB1378" s="10"/>
    </row>
    <row r="1379" spans="1:28" ht="14.25" customHeight="1">
      <c r="A1379" s="1253" t="str">
        <f>A1378</f>
        <v/>
      </c>
      <c r="B1379" s="57"/>
      <c r="C1379" s="2146"/>
      <c r="D1379" s="2148"/>
      <c r="E1379" s="2146"/>
      <c r="F1379" s="234"/>
      <c r="G1379" s="1666">
        <f>Import!Q2078</f>
        <v>0</v>
      </c>
      <c r="H1379" s="234"/>
      <c r="I1379" s="234"/>
      <c r="J1379" s="234"/>
      <c r="K1379" s="234"/>
      <c r="L1379" s="10"/>
      <c r="M1379" s="10"/>
      <c r="N1379" s="397"/>
      <c r="O1379" s="233"/>
      <c r="P1379" s="419"/>
      <c r="Q1379" s="10"/>
      <c r="R1379" s="306"/>
      <c r="S1379" s="306"/>
      <c r="T1379" s="306"/>
      <c r="U1379" s="10"/>
      <c r="V1379" s="10"/>
      <c r="W1379" s="10"/>
      <c r="X1379" s="10"/>
      <c r="Y1379" s="10"/>
      <c r="Z1379" s="10"/>
      <c r="AA1379" s="10"/>
      <c r="AB1379" s="10"/>
    </row>
    <row r="1380" spans="1:28" ht="24.75" customHeight="1">
      <c r="A1380" s="1253" t="str">
        <f>IF(E1380&gt;0,"Wypełnione","")</f>
        <v/>
      </c>
      <c r="B1380" s="57"/>
      <c r="C1380" s="2145">
        <f>'Og s3a'!C2091</f>
        <v>0</v>
      </c>
      <c r="D1380" s="2147">
        <f>'Og s3a'!E2091</f>
        <v>0</v>
      </c>
      <c r="E1380" s="2145">
        <f>'Og s3a'!F2091</f>
        <v>0</v>
      </c>
      <c r="F1380" s="435">
        <f>O1380</f>
        <v>0</v>
      </c>
      <c r="G1380" s="435">
        <f t="shared" si="20"/>
        <v>0</v>
      </c>
      <c r="H1380" s="236"/>
      <c r="I1380" s="236"/>
      <c r="J1380" s="236"/>
      <c r="K1380" s="236"/>
      <c r="L1380" s="10"/>
      <c r="M1380" s="10"/>
      <c r="N1380" s="396">
        <f>'Og s3a'!G2091</f>
        <v>0</v>
      </c>
      <c r="O1380" s="237">
        <f>'Og s3a'!H2091</f>
        <v>0</v>
      </c>
      <c r="P1380" s="398">
        <f>'Og s3a'!D2091</f>
        <v>0</v>
      </c>
      <c r="Q1380" s="10"/>
      <c r="R1380" s="306"/>
      <c r="S1380" s="306"/>
      <c r="T1380" s="306"/>
      <c r="U1380" s="10"/>
      <c r="V1380" s="10"/>
      <c r="W1380" s="10"/>
      <c r="X1380" s="10"/>
      <c r="Y1380" s="10"/>
      <c r="Z1380" s="10"/>
      <c r="AA1380" s="10"/>
      <c r="AB1380" s="10"/>
    </row>
    <row r="1381" spans="1:28" ht="14.25" customHeight="1">
      <c r="A1381" s="1253" t="str">
        <f>A1380</f>
        <v/>
      </c>
      <c r="B1381" s="57"/>
      <c r="C1381" s="2146"/>
      <c r="D1381" s="2148"/>
      <c r="E1381" s="2146"/>
      <c r="F1381" s="234"/>
      <c r="G1381" s="1666">
        <f>Import!Q2080</f>
        <v>0</v>
      </c>
      <c r="H1381" s="234"/>
      <c r="I1381" s="234"/>
      <c r="J1381" s="234"/>
      <c r="K1381" s="234"/>
      <c r="L1381" s="10"/>
      <c r="M1381" s="10"/>
      <c r="N1381" s="397"/>
      <c r="O1381" s="233"/>
      <c r="P1381" s="419"/>
      <c r="Q1381" s="10"/>
      <c r="R1381" s="306"/>
      <c r="S1381" s="306"/>
      <c r="T1381" s="306"/>
      <c r="U1381" s="10"/>
      <c r="V1381" s="10"/>
      <c r="W1381" s="10"/>
      <c r="X1381" s="10"/>
      <c r="Y1381" s="10"/>
      <c r="Z1381" s="10"/>
      <c r="AA1381" s="10"/>
      <c r="AB1381" s="10"/>
    </row>
    <row r="1382" spans="1:28" ht="24.75" customHeight="1">
      <c r="A1382" s="1253" t="str">
        <f>IF(E1382&gt;0,"Wypełnione","")</f>
        <v/>
      </c>
      <c r="B1382" s="57"/>
      <c r="C1382" s="2145">
        <f>'Og s3a'!C2093</f>
        <v>0</v>
      </c>
      <c r="D1382" s="2147">
        <f>'Og s3a'!E2093</f>
        <v>0</v>
      </c>
      <c r="E1382" s="2145">
        <f>'Og s3a'!F2093</f>
        <v>0</v>
      </c>
      <c r="F1382" s="435">
        <f>O1382</f>
        <v>0</v>
      </c>
      <c r="G1382" s="435">
        <f t="shared" si="20"/>
        <v>0</v>
      </c>
      <c r="H1382" s="236"/>
      <c r="I1382" s="236"/>
      <c r="J1382" s="236"/>
      <c r="K1382" s="236"/>
      <c r="L1382" s="10"/>
      <c r="M1382" s="10"/>
      <c r="N1382" s="396">
        <f>'Og s3a'!G2093</f>
        <v>0</v>
      </c>
      <c r="O1382" s="237">
        <f>'Og s3a'!H2093</f>
        <v>0</v>
      </c>
      <c r="P1382" s="398">
        <f>'Og s3a'!D2093</f>
        <v>0</v>
      </c>
      <c r="Q1382" s="10"/>
      <c r="R1382" s="306"/>
      <c r="S1382" s="306"/>
      <c r="T1382" s="306"/>
      <c r="U1382" s="10"/>
      <c r="V1382" s="10"/>
      <c r="W1382" s="10"/>
      <c r="X1382" s="10"/>
      <c r="Y1382" s="10"/>
      <c r="Z1382" s="10"/>
      <c r="AA1382" s="10"/>
      <c r="AB1382" s="10"/>
    </row>
    <row r="1383" spans="1:28" ht="14.25" customHeight="1">
      <c r="A1383" s="1253" t="str">
        <f>A1382</f>
        <v/>
      </c>
      <c r="B1383" s="57"/>
      <c r="C1383" s="2146"/>
      <c r="D1383" s="2148"/>
      <c r="E1383" s="2146"/>
      <c r="F1383" s="234"/>
      <c r="G1383" s="1666">
        <f>Import!Q2082</f>
        <v>0</v>
      </c>
      <c r="H1383" s="234"/>
      <c r="I1383" s="234"/>
      <c r="J1383" s="234"/>
      <c r="K1383" s="234"/>
      <c r="L1383" s="10"/>
      <c r="M1383" s="10"/>
      <c r="N1383" s="397"/>
      <c r="O1383" s="233"/>
      <c r="P1383" s="419"/>
      <c r="Q1383" s="10"/>
      <c r="R1383" s="306"/>
      <c r="S1383" s="306"/>
      <c r="T1383" s="306"/>
      <c r="U1383" s="10"/>
      <c r="V1383" s="10"/>
      <c r="W1383" s="10"/>
      <c r="X1383" s="10"/>
      <c r="Y1383" s="10"/>
      <c r="Z1383" s="10"/>
      <c r="AA1383" s="10"/>
      <c r="AB1383" s="10"/>
    </row>
    <row r="1384" spans="1:28" ht="24.75" customHeight="1">
      <c r="A1384" s="1253" t="str">
        <f>IF(E1384&gt;0,"Wypełnione","")</f>
        <v/>
      </c>
      <c r="B1384" s="57"/>
      <c r="C1384" s="2145">
        <f>'Og s3a'!C2095</f>
        <v>0</v>
      </c>
      <c r="D1384" s="2147">
        <f>'Og s3a'!E2095</f>
        <v>0</v>
      </c>
      <c r="E1384" s="2145">
        <f>'Og s3a'!F2095</f>
        <v>0</v>
      </c>
      <c r="F1384" s="435">
        <f>O1384</f>
        <v>0</v>
      </c>
      <c r="G1384" s="435">
        <f t="shared" ref="G1384:G1406" si="21">P1384</f>
        <v>0</v>
      </c>
      <c r="H1384" s="236"/>
      <c r="I1384" s="236"/>
      <c r="J1384" s="236"/>
      <c r="K1384" s="236"/>
      <c r="L1384" s="10"/>
      <c r="M1384" s="10"/>
      <c r="N1384" s="396">
        <f>'Og s3a'!G2095</f>
        <v>0</v>
      </c>
      <c r="O1384" s="237">
        <f>'Og s3a'!H2095</f>
        <v>0</v>
      </c>
      <c r="P1384" s="398">
        <f>'Og s3a'!D2095</f>
        <v>0</v>
      </c>
      <c r="Q1384" s="10"/>
      <c r="R1384" s="306"/>
      <c r="S1384" s="306"/>
      <c r="T1384" s="306"/>
      <c r="U1384" s="10"/>
      <c r="V1384" s="10"/>
      <c r="W1384" s="10"/>
      <c r="X1384" s="10"/>
      <c r="Y1384" s="10"/>
      <c r="Z1384" s="10"/>
      <c r="AA1384" s="10"/>
      <c r="AB1384" s="10"/>
    </row>
    <row r="1385" spans="1:28" ht="14.25" customHeight="1">
      <c r="A1385" s="1253" t="str">
        <f>A1384</f>
        <v/>
      </c>
      <c r="B1385" s="57"/>
      <c r="C1385" s="2146"/>
      <c r="D1385" s="2148"/>
      <c r="E1385" s="2146"/>
      <c r="F1385" s="234"/>
      <c r="G1385" s="1666">
        <f>Import!Q2084</f>
        <v>0</v>
      </c>
      <c r="H1385" s="234"/>
      <c r="I1385" s="234"/>
      <c r="J1385" s="234"/>
      <c r="K1385" s="234"/>
      <c r="L1385" s="10"/>
      <c r="M1385" s="10"/>
      <c r="N1385" s="397"/>
      <c r="O1385" s="233"/>
      <c r="P1385" s="419"/>
      <c r="Q1385" s="10"/>
      <c r="R1385" s="306"/>
      <c r="S1385" s="306"/>
      <c r="T1385" s="306"/>
      <c r="U1385" s="10"/>
      <c r="V1385" s="10"/>
      <c r="W1385" s="10"/>
      <c r="X1385" s="10"/>
      <c r="Y1385" s="10"/>
      <c r="Z1385" s="10"/>
      <c r="AA1385" s="10"/>
      <c r="AB1385" s="10"/>
    </row>
    <row r="1386" spans="1:28" ht="24.75" customHeight="1">
      <c r="A1386" s="1253" t="str">
        <f>IF(E1386&gt;0,"Wypełnione","")</f>
        <v/>
      </c>
      <c r="B1386" s="57"/>
      <c r="C1386" s="2145">
        <f>'Og s3a'!C2097</f>
        <v>0</v>
      </c>
      <c r="D1386" s="2147">
        <f>'Og s3a'!E2097</f>
        <v>0</v>
      </c>
      <c r="E1386" s="2145">
        <f>'Og s3a'!F2097</f>
        <v>0</v>
      </c>
      <c r="F1386" s="435">
        <f>O1386</f>
        <v>0</v>
      </c>
      <c r="G1386" s="435">
        <f t="shared" si="21"/>
        <v>0</v>
      </c>
      <c r="H1386" s="236"/>
      <c r="I1386" s="236"/>
      <c r="J1386" s="236"/>
      <c r="K1386" s="236"/>
      <c r="L1386" s="10"/>
      <c r="M1386" s="10"/>
      <c r="N1386" s="396">
        <f>'Og s3a'!G2097</f>
        <v>0</v>
      </c>
      <c r="O1386" s="237">
        <f>'Og s3a'!H2097</f>
        <v>0</v>
      </c>
      <c r="P1386" s="398">
        <f>'Og s3a'!D2097</f>
        <v>0</v>
      </c>
      <c r="Q1386" s="10"/>
      <c r="R1386" s="306"/>
      <c r="S1386" s="306"/>
      <c r="T1386" s="306"/>
      <c r="U1386" s="10"/>
      <c r="V1386" s="10"/>
      <c r="W1386" s="10"/>
      <c r="X1386" s="10"/>
      <c r="Y1386" s="10"/>
      <c r="Z1386" s="10"/>
      <c r="AA1386" s="10"/>
      <c r="AB1386" s="10"/>
    </row>
    <row r="1387" spans="1:28" ht="14.25" customHeight="1">
      <c r="A1387" s="1253" t="str">
        <f>A1386</f>
        <v/>
      </c>
      <c r="B1387" s="57"/>
      <c r="C1387" s="2146"/>
      <c r="D1387" s="2148"/>
      <c r="E1387" s="2146"/>
      <c r="F1387" s="234"/>
      <c r="G1387" s="1666">
        <f>Import!Q2086</f>
        <v>0</v>
      </c>
      <c r="H1387" s="234"/>
      <c r="I1387" s="234"/>
      <c r="J1387" s="234"/>
      <c r="K1387" s="234"/>
      <c r="L1387" s="10"/>
      <c r="M1387" s="10"/>
      <c r="N1387" s="397"/>
      <c r="O1387" s="233"/>
      <c r="P1387" s="419"/>
      <c r="Q1387" s="10"/>
      <c r="R1387" s="306"/>
      <c r="S1387" s="306"/>
      <c r="T1387" s="306"/>
      <c r="U1387" s="10"/>
      <c r="V1387" s="10"/>
      <c r="W1387" s="10"/>
      <c r="X1387" s="10"/>
      <c r="Y1387" s="10"/>
      <c r="Z1387" s="10"/>
      <c r="AA1387" s="10"/>
      <c r="AB1387" s="10"/>
    </row>
    <row r="1388" spans="1:28" ht="24.75" customHeight="1">
      <c r="A1388" s="1253" t="str">
        <f>IF(E1388&gt;0,"Wypełnione","")</f>
        <v/>
      </c>
      <c r="B1388" s="57"/>
      <c r="C1388" s="2145">
        <f>'Og s3a'!C2099</f>
        <v>0</v>
      </c>
      <c r="D1388" s="2147">
        <f>'Og s3a'!E2099</f>
        <v>0</v>
      </c>
      <c r="E1388" s="2145">
        <f>'Og s3a'!F2099</f>
        <v>0</v>
      </c>
      <c r="F1388" s="435">
        <f>O1388</f>
        <v>0</v>
      </c>
      <c r="G1388" s="435">
        <f t="shared" si="21"/>
        <v>0</v>
      </c>
      <c r="H1388" s="236"/>
      <c r="I1388" s="236"/>
      <c r="J1388" s="236"/>
      <c r="K1388" s="236"/>
      <c r="L1388" s="10"/>
      <c r="M1388" s="10"/>
      <c r="N1388" s="396">
        <f>'Og s3a'!G2099</f>
        <v>0</v>
      </c>
      <c r="O1388" s="237">
        <f>'Og s3a'!H2099</f>
        <v>0</v>
      </c>
      <c r="P1388" s="398">
        <f>'Og s3a'!D2099</f>
        <v>0</v>
      </c>
      <c r="Q1388" s="10"/>
      <c r="R1388" s="306"/>
      <c r="S1388" s="306"/>
      <c r="T1388" s="306"/>
      <c r="U1388" s="10"/>
      <c r="V1388" s="10"/>
      <c r="W1388" s="10"/>
      <c r="X1388" s="10"/>
      <c r="Y1388" s="10"/>
      <c r="Z1388" s="10"/>
      <c r="AA1388" s="10"/>
      <c r="AB1388" s="10"/>
    </row>
    <row r="1389" spans="1:28" ht="14.25" customHeight="1">
      <c r="A1389" s="1253" t="str">
        <f>A1388</f>
        <v/>
      </c>
      <c r="B1389" s="57"/>
      <c r="C1389" s="2146"/>
      <c r="D1389" s="2148"/>
      <c r="E1389" s="2146"/>
      <c r="F1389" s="234"/>
      <c r="G1389" s="1666">
        <f>Import!Q2088</f>
        <v>0</v>
      </c>
      <c r="H1389" s="234"/>
      <c r="I1389" s="234"/>
      <c r="J1389" s="234"/>
      <c r="K1389" s="234"/>
      <c r="L1389" s="10"/>
      <c r="M1389" s="10"/>
      <c r="N1389" s="397"/>
      <c r="O1389" s="233"/>
      <c r="P1389" s="419"/>
      <c r="Q1389" s="10"/>
      <c r="R1389" s="306"/>
      <c r="S1389" s="306"/>
      <c r="T1389" s="306"/>
      <c r="U1389" s="10"/>
      <c r="V1389" s="10"/>
      <c r="W1389" s="10"/>
      <c r="X1389" s="10"/>
      <c r="Y1389" s="10"/>
      <c r="Z1389" s="10"/>
      <c r="AA1389" s="10"/>
      <c r="AB1389" s="10"/>
    </row>
    <row r="1390" spans="1:28" ht="24.75" customHeight="1">
      <c r="A1390" s="1253" t="str">
        <f>IF(E1390&gt;0,"Wypełnione","")</f>
        <v/>
      </c>
      <c r="B1390" s="57"/>
      <c r="C1390" s="2145">
        <f>'Og s3a'!C2101</f>
        <v>0</v>
      </c>
      <c r="D1390" s="2147">
        <f>'Og s3a'!E2101</f>
        <v>0</v>
      </c>
      <c r="E1390" s="2145">
        <f>'Og s3a'!F2101</f>
        <v>0</v>
      </c>
      <c r="F1390" s="435">
        <f>O1390</f>
        <v>0</v>
      </c>
      <c r="G1390" s="435">
        <f t="shared" si="21"/>
        <v>0</v>
      </c>
      <c r="H1390" s="236"/>
      <c r="I1390" s="236"/>
      <c r="J1390" s="236"/>
      <c r="K1390" s="236"/>
      <c r="L1390" s="10"/>
      <c r="M1390" s="10"/>
      <c r="N1390" s="396">
        <f>'Og s3a'!G2101</f>
        <v>0</v>
      </c>
      <c r="O1390" s="237">
        <f>'Og s3a'!H2101</f>
        <v>0</v>
      </c>
      <c r="P1390" s="398">
        <f>'Og s3a'!D2101</f>
        <v>0</v>
      </c>
      <c r="Q1390" s="10"/>
      <c r="R1390" s="306"/>
      <c r="S1390" s="306"/>
      <c r="T1390" s="306"/>
      <c r="U1390" s="10"/>
      <c r="V1390" s="10"/>
      <c r="W1390" s="10"/>
      <c r="X1390" s="10"/>
      <c r="Y1390" s="10"/>
      <c r="Z1390" s="10"/>
      <c r="AA1390" s="10"/>
      <c r="AB1390" s="10"/>
    </row>
    <row r="1391" spans="1:28" ht="14.25" customHeight="1">
      <c r="A1391" s="1253" t="str">
        <f>A1390</f>
        <v/>
      </c>
      <c r="B1391" s="57"/>
      <c r="C1391" s="2146"/>
      <c r="D1391" s="2148"/>
      <c r="E1391" s="2146"/>
      <c r="F1391" s="234"/>
      <c r="G1391" s="1666">
        <f>Import!Q2090</f>
        <v>0</v>
      </c>
      <c r="H1391" s="234"/>
      <c r="I1391" s="234"/>
      <c r="J1391" s="234"/>
      <c r="K1391" s="234"/>
      <c r="L1391" s="10"/>
      <c r="M1391" s="10"/>
      <c r="N1391" s="397"/>
      <c r="O1391" s="233"/>
      <c r="P1391" s="419"/>
      <c r="Q1391" s="10"/>
      <c r="R1391" s="306"/>
      <c r="S1391" s="306"/>
      <c r="T1391" s="306"/>
      <c r="U1391" s="10"/>
      <c r="V1391" s="10"/>
      <c r="W1391" s="10"/>
      <c r="X1391" s="10"/>
      <c r="Y1391" s="10"/>
      <c r="Z1391" s="10"/>
      <c r="AA1391" s="10"/>
      <c r="AB1391" s="10"/>
    </row>
    <row r="1392" spans="1:28" ht="24.75" customHeight="1">
      <c r="A1392" s="1253" t="str">
        <f>IF(E1392&gt;0,"Wypełnione","")</f>
        <v/>
      </c>
      <c r="B1392" s="57"/>
      <c r="C1392" s="2145">
        <f>'Og s3a'!C2103</f>
        <v>0</v>
      </c>
      <c r="D1392" s="2147">
        <f>'Og s3a'!E2103</f>
        <v>0</v>
      </c>
      <c r="E1392" s="2145">
        <f>'Og s3a'!F2103</f>
        <v>0</v>
      </c>
      <c r="F1392" s="435">
        <f>O1392</f>
        <v>0</v>
      </c>
      <c r="G1392" s="435">
        <f t="shared" si="21"/>
        <v>0</v>
      </c>
      <c r="H1392" s="236"/>
      <c r="I1392" s="236"/>
      <c r="J1392" s="236"/>
      <c r="K1392" s="236"/>
      <c r="L1392" s="10"/>
      <c r="M1392" s="10"/>
      <c r="N1392" s="396">
        <f>'Og s3a'!G2103</f>
        <v>0</v>
      </c>
      <c r="O1392" s="237">
        <f>'Og s3a'!H2103</f>
        <v>0</v>
      </c>
      <c r="P1392" s="398">
        <f>'Og s3a'!D2103</f>
        <v>0</v>
      </c>
      <c r="Q1392" s="10"/>
      <c r="R1392" s="306"/>
      <c r="S1392" s="306"/>
      <c r="T1392" s="306"/>
      <c r="U1392" s="10"/>
      <c r="V1392" s="10"/>
      <c r="W1392" s="10"/>
      <c r="X1392" s="10"/>
      <c r="Y1392" s="10"/>
      <c r="Z1392" s="10"/>
      <c r="AA1392" s="10"/>
      <c r="AB1392" s="10"/>
    </row>
    <row r="1393" spans="1:28" ht="14.25" customHeight="1">
      <c r="A1393" s="1253" t="str">
        <f>A1392</f>
        <v/>
      </c>
      <c r="B1393" s="57"/>
      <c r="C1393" s="2146"/>
      <c r="D1393" s="2148"/>
      <c r="E1393" s="2146"/>
      <c r="F1393" s="234"/>
      <c r="G1393" s="1666">
        <f>Import!Q2092</f>
        <v>0</v>
      </c>
      <c r="H1393" s="234"/>
      <c r="I1393" s="234"/>
      <c r="J1393" s="234"/>
      <c r="K1393" s="234"/>
      <c r="L1393" s="10"/>
      <c r="M1393" s="10"/>
      <c r="N1393" s="397"/>
      <c r="O1393" s="233"/>
      <c r="P1393" s="419"/>
      <c r="Q1393" s="10"/>
      <c r="R1393" s="306"/>
      <c r="S1393" s="306"/>
      <c r="T1393" s="306"/>
      <c r="U1393" s="10"/>
      <c r="V1393" s="10"/>
      <c r="W1393" s="10"/>
      <c r="X1393" s="10"/>
      <c r="Y1393" s="10"/>
      <c r="Z1393" s="10"/>
      <c r="AA1393" s="10"/>
      <c r="AB1393" s="10"/>
    </row>
    <row r="1394" spans="1:28" ht="24.75" customHeight="1">
      <c r="A1394" s="1253" t="str">
        <f>IF(E1394&gt;0,"Wypełnione","")</f>
        <v/>
      </c>
      <c r="B1394" s="57"/>
      <c r="C1394" s="2145">
        <f>'Og s3a'!C2105</f>
        <v>0</v>
      </c>
      <c r="D1394" s="2147">
        <f>'Og s3a'!E2105</f>
        <v>0</v>
      </c>
      <c r="E1394" s="2145">
        <f>'Og s3a'!F2105</f>
        <v>0</v>
      </c>
      <c r="F1394" s="435">
        <f>O1394</f>
        <v>0</v>
      </c>
      <c r="G1394" s="435">
        <f t="shared" si="21"/>
        <v>0</v>
      </c>
      <c r="H1394" s="236"/>
      <c r="I1394" s="236"/>
      <c r="J1394" s="236"/>
      <c r="K1394" s="236"/>
      <c r="L1394" s="10"/>
      <c r="M1394" s="10"/>
      <c r="N1394" s="396">
        <f>'Og s3a'!G2105</f>
        <v>0</v>
      </c>
      <c r="O1394" s="237">
        <f>'Og s3a'!H2105</f>
        <v>0</v>
      </c>
      <c r="P1394" s="398">
        <f>'Og s3a'!D2105</f>
        <v>0</v>
      </c>
      <c r="Q1394" s="10"/>
      <c r="R1394" s="306"/>
      <c r="S1394" s="306"/>
      <c r="T1394" s="306"/>
      <c r="U1394" s="10"/>
      <c r="V1394" s="10"/>
      <c r="W1394" s="10"/>
      <c r="X1394" s="10"/>
      <c r="Y1394" s="10"/>
      <c r="Z1394" s="10"/>
      <c r="AA1394" s="10"/>
      <c r="AB1394" s="10"/>
    </row>
    <row r="1395" spans="1:28" ht="14.25" customHeight="1">
      <c r="A1395" s="1253" t="str">
        <f>A1394</f>
        <v/>
      </c>
      <c r="B1395" s="57"/>
      <c r="C1395" s="2146"/>
      <c r="D1395" s="2148"/>
      <c r="E1395" s="2146"/>
      <c r="F1395" s="234"/>
      <c r="G1395" s="1666">
        <f>Import!Q2094</f>
        <v>0</v>
      </c>
      <c r="H1395" s="234"/>
      <c r="I1395" s="234"/>
      <c r="J1395" s="234"/>
      <c r="K1395" s="234"/>
      <c r="L1395" s="10"/>
      <c r="M1395" s="10"/>
      <c r="N1395" s="397"/>
      <c r="O1395" s="233"/>
      <c r="P1395" s="419"/>
      <c r="Q1395" s="10"/>
      <c r="R1395" s="306"/>
      <c r="S1395" s="306"/>
      <c r="T1395" s="306"/>
      <c r="U1395" s="10"/>
      <c r="V1395" s="10"/>
      <c r="W1395" s="10"/>
      <c r="X1395" s="10"/>
      <c r="Y1395" s="10"/>
      <c r="Z1395" s="10"/>
      <c r="AA1395" s="10"/>
      <c r="AB1395" s="10"/>
    </row>
    <row r="1396" spans="1:28" ht="24.75" customHeight="1">
      <c r="A1396" s="1253" t="str">
        <f>IF(E1396&gt;0,"Wypełnione","")</f>
        <v/>
      </c>
      <c r="B1396" s="57"/>
      <c r="C1396" s="2145">
        <f>'Og s3a'!C2107</f>
        <v>0</v>
      </c>
      <c r="D1396" s="2147">
        <f>'Og s3a'!E2107</f>
        <v>0</v>
      </c>
      <c r="E1396" s="2145">
        <f>'Og s3a'!F2107</f>
        <v>0</v>
      </c>
      <c r="F1396" s="435">
        <f>O1396</f>
        <v>0</v>
      </c>
      <c r="G1396" s="435">
        <f t="shared" si="21"/>
        <v>0</v>
      </c>
      <c r="H1396" s="236"/>
      <c r="I1396" s="236"/>
      <c r="J1396" s="236"/>
      <c r="K1396" s="236"/>
      <c r="L1396" s="10"/>
      <c r="M1396" s="10"/>
      <c r="N1396" s="396">
        <f>'Og s3a'!G2107</f>
        <v>0</v>
      </c>
      <c r="O1396" s="237">
        <f>'Og s3a'!H2107</f>
        <v>0</v>
      </c>
      <c r="P1396" s="398">
        <f>'Og s3a'!D2107</f>
        <v>0</v>
      </c>
      <c r="Q1396" s="10"/>
      <c r="R1396" s="306"/>
      <c r="S1396" s="306"/>
      <c r="T1396" s="306"/>
      <c r="U1396" s="10"/>
      <c r="V1396" s="10"/>
      <c r="W1396" s="10"/>
      <c r="X1396" s="10"/>
      <c r="Y1396" s="10"/>
      <c r="Z1396" s="10"/>
      <c r="AA1396" s="10"/>
      <c r="AB1396" s="10"/>
    </row>
    <row r="1397" spans="1:28" ht="14.25" customHeight="1">
      <c r="A1397" s="1253" t="str">
        <f>A1396</f>
        <v/>
      </c>
      <c r="B1397" s="57"/>
      <c r="C1397" s="2146"/>
      <c r="D1397" s="2148"/>
      <c r="E1397" s="2146"/>
      <c r="F1397" s="234"/>
      <c r="G1397" s="1666">
        <f>Import!Q2096</f>
        <v>0</v>
      </c>
      <c r="H1397" s="234"/>
      <c r="I1397" s="234"/>
      <c r="J1397" s="234"/>
      <c r="K1397" s="234"/>
      <c r="L1397" s="10"/>
      <c r="M1397" s="10"/>
      <c r="N1397" s="397"/>
      <c r="O1397" s="233"/>
      <c r="P1397" s="419"/>
      <c r="Q1397" s="10"/>
      <c r="R1397" s="306"/>
      <c r="S1397" s="306"/>
      <c r="T1397" s="306"/>
      <c r="U1397" s="10"/>
      <c r="V1397" s="10"/>
      <c r="W1397" s="10"/>
      <c r="X1397" s="10"/>
      <c r="Y1397" s="10"/>
      <c r="Z1397" s="10"/>
      <c r="AA1397" s="10"/>
      <c r="AB1397" s="10"/>
    </row>
    <row r="1398" spans="1:28" ht="24.75" customHeight="1">
      <c r="A1398" s="1253" t="str">
        <f>IF(E1398&gt;0,"Wypełnione","")</f>
        <v/>
      </c>
      <c r="B1398" s="57"/>
      <c r="C1398" s="2145">
        <f>'Og s3a'!C2109</f>
        <v>0</v>
      </c>
      <c r="D1398" s="2147">
        <f>'Og s3a'!E2109</f>
        <v>0</v>
      </c>
      <c r="E1398" s="2145">
        <f>'Og s3a'!F2109</f>
        <v>0</v>
      </c>
      <c r="F1398" s="435">
        <f>O1398</f>
        <v>0</v>
      </c>
      <c r="G1398" s="435">
        <f t="shared" si="21"/>
        <v>0</v>
      </c>
      <c r="H1398" s="236"/>
      <c r="I1398" s="236"/>
      <c r="J1398" s="236"/>
      <c r="K1398" s="236"/>
      <c r="L1398" s="10"/>
      <c r="M1398" s="10"/>
      <c r="N1398" s="396">
        <f>'Og s3a'!G2109</f>
        <v>0</v>
      </c>
      <c r="O1398" s="237">
        <f>'Og s3a'!H2109</f>
        <v>0</v>
      </c>
      <c r="P1398" s="398">
        <f>'Og s3a'!D2109</f>
        <v>0</v>
      </c>
      <c r="Q1398" s="10"/>
      <c r="R1398" s="306"/>
      <c r="S1398" s="306"/>
      <c r="T1398" s="306"/>
      <c r="U1398" s="10"/>
      <c r="V1398" s="10"/>
      <c r="W1398" s="10"/>
      <c r="X1398" s="10"/>
      <c r="Y1398" s="10"/>
      <c r="Z1398" s="10"/>
      <c r="AA1398" s="10"/>
      <c r="AB1398" s="10"/>
    </row>
    <row r="1399" spans="1:28" ht="14.25" customHeight="1">
      <c r="A1399" s="1253" t="str">
        <f>A1398</f>
        <v/>
      </c>
      <c r="B1399" s="57"/>
      <c r="C1399" s="2146"/>
      <c r="D1399" s="2148"/>
      <c r="E1399" s="2146"/>
      <c r="F1399" s="234"/>
      <c r="G1399" s="1666">
        <f>Import!Q2098</f>
        <v>0</v>
      </c>
      <c r="H1399" s="234"/>
      <c r="I1399" s="234"/>
      <c r="J1399" s="234"/>
      <c r="K1399" s="234"/>
      <c r="L1399" s="10"/>
      <c r="M1399" s="10"/>
      <c r="N1399" s="397"/>
      <c r="O1399" s="233"/>
      <c r="P1399" s="419"/>
      <c r="Q1399" s="10"/>
      <c r="R1399" s="306"/>
      <c r="S1399" s="306"/>
      <c r="T1399" s="306"/>
      <c r="U1399" s="10"/>
      <c r="V1399" s="10"/>
      <c r="W1399" s="10"/>
      <c r="X1399" s="10"/>
      <c r="Y1399" s="10"/>
      <c r="Z1399" s="10"/>
      <c r="AA1399" s="10"/>
      <c r="AB1399" s="10"/>
    </row>
    <row r="1400" spans="1:28" ht="24.75" customHeight="1">
      <c r="A1400" s="1253" t="str">
        <f>IF(E1400&gt;0,"Wypełnione","")</f>
        <v/>
      </c>
      <c r="B1400" s="57"/>
      <c r="C1400" s="2145">
        <f>'Og s3a'!C2111</f>
        <v>0</v>
      </c>
      <c r="D1400" s="2147">
        <f>'Og s3a'!E2111</f>
        <v>0</v>
      </c>
      <c r="E1400" s="2145">
        <f>'Og s3a'!F2111</f>
        <v>0</v>
      </c>
      <c r="F1400" s="435">
        <f>O1400</f>
        <v>0</v>
      </c>
      <c r="G1400" s="435">
        <f t="shared" si="21"/>
        <v>0</v>
      </c>
      <c r="H1400" s="236"/>
      <c r="I1400" s="236"/>
      <c r="J1400" s="236"/>
      <c r="K1400" s="236"/>
      <c r="L1400" s="10"/>
      <c r="M1400" s="10"/>
      <c r="N1400" s="396">
        <f>'Og s3a'!G2111</f>
        <v>0</v>
      </c>
      <c r="O1400" s="237">
        <f>'Og s3a'!H2111</f>
        <v>0</v>
      </c>
      <c r="P1400" s="398">
        <f>'Og s3a'!D2111</f>
        <v>0</v>
      </c>
      <c r="Q1400" s="10"/>
      <c r="R1400" s="306"/>
      <c r="S1400" s="306"/>
      <c r="T1400" s="306"/>
      <c r="U1400" s="10"/>
      <c r="V1400" s="10"/>
      <c r="W1400" s="10"/>
      <c r="X1400" s="10"/>
      <c r="Y1400" s="10"/>
      <c r="Z1400" s="10"/>
      <c r="AA1400" s="10"/>
      <c r="AB1400" s="10"/>
    </row>
    <row r="1401" spans="1:28" ht="14.25" customHeight="1">
      <c r="A1401" s="1253" t="str">
        <f>A1400</f>
        <v/>
      </c>
      <c r="B1401" s="57"/>
      <c r="C1401" s="2146"/>
      <c r="D1401" s="2148"/>
      <c r="E1401" s="2146"/>
      <c r="F1401" s="234"/>
      <c r="G1401" s="1666">
        <f>Import!Q2100</f>
        <v>0</v>
      </c>
      <c r="H1401" s="234"/>
      <c r="I1401" s="234"/>
      <c r="J1401" s="234"/>
      <c r="K1401" s="234"/>
      <c r="L1401" s="10"/>
      <c r="M1401" s="10"/>
      <c r="N1401" s="397"/>
      <c r="O1401" s="233"/>
      <c r="P1401" s="419"/>
      <c r="Q1401" s="10"/>
      <c r="R1401" s="306"/>
      <c r="S1401" s="306"/>
      <c r="T1401" s="306"/>
      <c r="U1401" s="10"/>
      <c r="V1401" s="10"/>
      <c r="W1401" s="10"/>
      <c r="X1401" s="10"/>
      <c r="Y1401" s="10"/>
      <c r="Z1401" s="10"/>
      <c r="AA1401" s="10"/>
      <c r="AB1401" s="10"/>
    </row>
    <row r="1402" spans="1:28" ht="24.75" customHeight="1">
      <c r="A1402" s="1253" t="str">
        <f>IF(E1402&gt;0,"Wypełnione","")</f>
        <v/>
      </c>
      <c r="B1402" s="57"/>
      <c r="C1402" s="2145">
        <f>'Og s3a'!C2113</f>
        <v>0</v>
      </c>
      <c r="D1402" s="2147">
        <f>'Og s3a'!E2113</f>
        <v>0</v>
      </c>
      <c r="E1402" s="2145">
        <f>'Og s3a'!F2113</f>
        <v>0</v>
      </c>
      <c r="F1402" s="435">
        <f>O1402</f>
        <v>0</v>
      </c>
      <c r="G1402" s="435">
        <f t="shared" si="21"/>
        <v>0</v>
      </c>
      <c r="H1402" s="236"/>
      <c r="I1402" s="236"/>
      <c r="J1402" s="236"/>
      <c r="K1402" s="236"/>
      <c r="L1402" s="10"/>
      <c r="M1402" s="10"/>
      <c r="N1402" s="396">
        <f>'Og s3a'!G2113</f>
        <v>0</v>
      </c>
      <c r="O1402" s="237">
        <f>'Og s3a'!H2113</f>
        <v>0</v>
      </c>
      <c r="P1402" s="398">
        <f>'Og s3a'!D2113</f>
        <v>0</v>
      </c>
      <c r="Q1402" s="10"/>
      <c r="R1402" s="306"/>
      <c r="S1402" s="306"/>
      <c r="T1402" s="306"/>
      <c r="U1402" s="10"/>
      <c r="V1402" s="10"/>
      <c r="W1402" s="10"/>
      <c r="X1402" s="10"/>
      <c r="Y1402" s="10"/>
      <c r="Z1402" s="10"/>
      <c r="AA1402" s="10"/>
      <c r="AB1402" s="10"/>
    </row>
    <row r="1403" spans="1:28" ht="14.25" customHeight="1">
      <c r="A1403" s="1253" t="str">
        <f>A1402</f>
        <v/>
      </c>
      <c r="B1403" s="57"/>
      <c r="C1403" s="2146"/>
      <c r="D1403" s="2148"/>
      <c r="E1403" s="2146"/>
      <c r="F1403" s="234"/>
      <c r="G1403" s="1666">
        <f>Import!Q2102</f>
        <v>0</v>
      </c>
      <c r="H1403" s="234"/>
      <c r="I1403" s="234"/>
      <c r="J1403" s="234"/>
      <c r="K1403" s="234"/>
      <c r="L1403" s="10"/>
      <c r="M1403" s="10"/>
      <c r="N1403" s="397"/>
      <c r="O1403" s="233"/>
      <c r="P1403" s="419"/>
      <c r="Q1403" s="10"/>
      <c r="R1403" s="306"/>
      <c r="S1403" s="306"/>
      <c r="T1403" s="306"/>
      <c r="U1403" s="10"/>
      <c r="V1403" s="10"/>
      <c r="W1403" s="10"/>
      <c r="X1403" s="10"/>
      <c r="Y1403" s="10"/>
      <c r="Z1403" s="10"/>
      <c r="AA1403" s="10"/>
      <c r="AB1403" s="10"/>
    </row>
    <row r="1404" spans="1:28" ht="24.75" customHeight="1">
      <c r="A1404" s="1253" t="str">
        <f>IF(E1404&gt;0,"Wypełnione","")</f>
        <v/>
      </c>
      <c r="B1404" s="57"/>
      <c r="C1404" s="2145">
        <f>'Og s3a'!C2115</f>
        <v>0</v>
      </c>
      <c r="D1404" s="2147">
        <f>'Og s3a'!E2115</f>
        <v>0</v>
      </c>
      <c r="E1404" s="2145">
        <f>'Og s3a'!F2115</f>
        <v>0</v>
      </c>
      <c r="F1404" s="435">
        <f>O1404</f>
        <v>0</v>
      </c>
      <c r="G1404" s="435">
        <f t="shared" si="21"/>
        <v>0</v>
      </c>
      <c r="H1404" s="236"/>
      <c r="I1404" s="236"/>
      <c r="J1404" s="236"/>
      <c r="K1404" s="236"/>
      <c r="L1404" s="10"/>
      <c r="M1404" s="10"/>
      <c r="N1404" s="396">
        <f>'Og s3a'!G2115</f>
        <v>0</v>
      </c>
      <c r="O1404" s="237">
        <f>'Og s3a'!H2115</f>
        <v>0</v>
      </c>
      <c r="P1404" s="398">
        <f>'Og s3a'!D2115</f>
        <v>0</v>
      </c>
      <c r="Q1404" s="10"/>
      <c r="R1404" s="306"/>
      <c r="S1404" s="306"/>
      <c r="T1404" s="306"/>
      <c r="U1404" s="10"/>
      <c r="V1404" s="10"/>
      <c r="W1404" s="10"/>
      <c r="X1404" s="10"/>
      <c r="Y1404" s="10"/>
      <c r="Z1404" s="10"/>
      <c r="AA1404" s="10"/>
      <c r="AB1404" s="10"/>
    </row>
    <row r="1405" spans="1:28" ht="14.25" customHeight="1">
      <c r="A1405" s="1253" t="str">
        <f>A1404</f>
        <v/>
      </c>
      <c r="B1405" s="57"/>
      <c r="C1405" s="2146"/>
      <c r="D1405" s="2148"/>
      <c r="E1405" s="2146"/>
      <c r="F1405" s="234"/>
      <c r="G1405" s="1666">
        <f>Import!Q2104</f>
        <v>0</v>
      </c>
      <c r="H1405" s="234"/>
      <c r="I1405" s="234"/>
      <c r="J1405" s="234"/>
      <c r="K1405" s="234"/>
      <c r="L1405" s="10"/>
      <c r="M1405" s="10"/>
      <c r="N1405" s="397"/>
      <c r="O1405" s="233"/>
      <c r="P1405" s="419"/>
      <c r="Q1405" s="10"/>
      <c r="R1405" s="306"/>
      <c r="S1405" s="306"/>
      <c r="T1405" s="306"/>
      <c r="U1405" s="10"/>
      <c r="V1405" s="10"/>
      <c r="W1405" s="10"/>
      <c r="X1405" s="10"/>
      <c r="Y1405" s="10"/>
      <c r="Z1405" s="10"/>
      <c r="AA1405" s="10"/>
      <c r="AB1405" s="10"/>
    </row>
    <row r="1406" spans="1:28" ht="24.75" customHeight="1">
      <c r="A1406" s="1253" t="str">
        <f>IF(E1406&gt;0,"Wypełnione","")</f>
        <v/>
      </c>
      <c r="B1406" s="57"/>
      <c r="C1406" s="2145">
        <f>'Og s3a'!C2117</f>
        <v>0</v>
      </c>
      <c r="D1406" s="2147">
        <f>'Og s3a'!E2117</f>
        <v>0</v>
      </c>
      <c r="E1406" s="2145">
        <f>'Og s3a'!F2117</f>
        <v>0</v>
      </c>
      <c r="F1406" s="435">
        <f>O1406</f>
        <v>0</v>
      </c>
      <c r="G1406" s="435">
        <f t="shared" si="21"/>
        <v>0</v>
      </c>
      <c r="H1406" s="236"/>
      <c r="I1406" s="236"/>
      <c r="J1406" s="236"/>
      <c r="K1406" s="236"/>
      <c r="L1406" s="10"/>
      <c r="M1406" s="10"/>
      <c r="N1406" s="396">
        <f>'Og s3a'!G2117</f>
        <v>0</v>
      </c>
      <c r="O1406" s="237">
        <f>'Og s3a'!H2117</f>
        <v>0</v>
      </c>
      <c r="P1406" s="398">
        <f>'Og s3a'!D2117</f>
        <v>0</v>
      </c>
      <c r="Q1406" s="10"/>
      <c r="R1406" s="306"/>
      <c r="S1406" s="306"/>
      <c r="T1406" s="306"/>
      <c r="U1406" s="10"/>
      <c r="V1406" s="10"/>
      <c r="W1406" s="10"/>
      <c r="X1406" s="10"/>
      <c r="Y1406" s="10"/>
      <c r="Z1406" s="10"/>
      <c r="AA1406" s="10"/>
      <c r="AB1406" s="10"/>
    </row>
    <row r="1407" spans="1:28" ht="14.25" customHeight="1">
      <c r="A1407" s="1253" t="str">
        <f>A1406</f>
        <v/>
      </c>
      <c r="B1407" s="57"/>
      <c r="C1407" s="2146"/>
      <c r="D1407" s="2148"/>
      <c r="E1407" s="2146"/>
      <c r="F1407" s="234"/>
      <c r="G1407" s="1666">
        <f>Import!Q2106</f>
        <v>0</v>
      </c>
      <c r="H1407" s="234"/>
      <c r="I1407" s="234"/>
      <c r="J1407" s="234"/>
      <c r="K1407" s="234"/>
      <c r="L1407" s="10"/>
      <c r="M1407" s="10"/>
      <c r="N1407" s="397"/>
      <c r="O1407" s="233"/>
      <c r="P1407" s="419"/>
      <c r="Q1407" s="10"/>
      <c r="R1407" s="306"/>
      <c r="S1407" s="306"/>
      <c r="T1407" s="306"/>
      <c r="U1407" s="10"/>
      <c r="V1407" s="10"/>
      <c r="W1407" s="10"/>
      <c r="X1407" s="10"/>
      <c r="Y1407" s="10"/>
      <c r="Z1407" s="10"/>
      <c r="AA1407" s="10"/>
      <c r="AB1407" s="10"/>
    </row>
    <row r="1408" spans="1:28" ht="18" customHeight="1">
      <c r="A1408" s="1253" t="s">
        <v>49</v>
      </c>
      <c r="B1408" s="57"/>
      <c r="C1408" s="417" t="s">
        <v>1257</v>
      </c>
      <c r="D1408" s="428"/>
      <c r="E1408" s="428"/>
      <c r="F1408" s="428"/>
      <c r="G1408" s="428"/>
      <c r="H1408" s="428"/>
      <c r="I1408" s="428"/>
      <c r="J1408" s="428"/>
      <c r="K1408" s="428"/>
      <c r="L1408" s="10"/>
      <c r="M1408" s="10"/>
      <c r="N1408" s="10"/>
      <c r="O1408" s="10"/>
      <c r="P1408" s="10"/>
      <c r="Q1408" s="10"/>
      <c r="R1408" s="10"/>
      <c r="S1408" s="10"/>
      <c r="T1408" s="10"/>
      <c r="U1408" s="10"/>
      <c r="V1408" s="10"/>
      <c r="W1408" s="10"/>
      <c r="X1408" s="10"/>
      <c r="Y1408" s="10"/>
      <c r="Z1408" s="10"/>
      <c r="AA1408" s="10"/>
      <c r="AB1408" s="10"/>
    </row>
    <row r="1409" spans="1:28">
      <c r="A1409" s="940"/>
      <c r="B1409" s="57"/>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c r="AB1409" s="10"/>
    </row>
    <row r="1410" spans="1:28">
      <c r="A1410" s="940"/>
      <c r="B1410" s="11"/>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c r="AB1410" s="10"/>
    </row>
    <row r="1411" spans="1:28">
      <c r="A1411" s="940"/>
      <c r="B1411" s="11"/>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c r="AB1411" s="10"/>
    </row>
    <row r="1412" spans="1:28">
      <c r="A1412" s="940"/>
      <c r="B1412" s="11"/>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c r="AB1412" s="10"/>
    </row>
    <row r="1413" spans="1:28">
      <c r="A1413" s="940"/>
      <c r="B1413" s="11"/>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c r="AB1413" s="10"/>
    </row>
    <row r="1414" spans="1:28">
      <c r="A1414" s="940"/>
      <c r="B1414" s="11"/>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c r="AB1414" s="10"/>
    </row>
    <row r="1415" spans="1:28">
      <c r="A1415" s="940"/>
      <c r="B1415" s="11"/>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c r="AB1415" s="10"/>
    </row>
    <row r="1416" spans="1:28">
      <c r="A1416" s="940"/>
      <c r="B1416" s="11"/>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c r="AB1416" s="10"/>
    </row>
    <row r="1417" spans="1:28">
      <c r="A1417" s="940"/>
      <c r="B1417" s="11"/>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c r="AB1417" s="10"/>
    </row>
    <row r="1418" spans="1:28">
      <c r="A1418" s="940"/>
      <c r="B1418" s="11"/>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c r="AB1418" s="10"/>
    </row>
    <row r="1419" spans="1:28">
      <c r="A1419" s="940"/>
      <c r="B1419" s="11"/>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c r="AB1419" s="10"/>
    </row>
    <row r="1420" spans="1:28">
      <c r="A1420" s="940"/>
      <c r="B1420" s="11"/>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c r="AB1420" s="10"/>
    </row>
    <row r="1421" spans="1:28">
      <c r="A1421" s="940"/>
      <c r="B1421" s="11"/>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c r="AB1421" s="10"/>
    </row>
    <row r="1422" spans="1:28">
      <c r="A1422" s="940"/>
      <c r="B1422" s="11"/>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c r="AB1422" s="10"/>
    </row>
    <row r="1423" spans="1:28">
      <c r="A1423" s="940"/>
      <c r="B1423" s="11"/>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c r="AB1423" s="10"/>
    </row>
    <row r="1424" spans="1:28">
      <c r="A1424" s="940"/>
      <c r="B1424" s="11"/>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c r="AB1424" s="10"/>
    </row>
    <row r="1425" spans="1:28">
      <c r="A1425" s="940"/>
      <c r="B1425" s="11"/>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c r="AB1425" s="10"/>
    </row>
    <row r="1426" spans="1:28">
      <c r="A1426" s="27"/>
      <c r="B1426" s="11"/>
    </row>
  </sheetData>
  <sheetProtection sheet="1" objects="1" scenarios="1" formatCells="0" formatRows="0" autoFilter="0"/>
  <autoFilter ref="A7:B1408"/>
  <mergeCells count="2109">
    <mergeCell ref="E772:E773"/>
    <mergeCell ref="D772:D773"/>
    <mergeCell ref="A1:A4"/>
    <mergeCell ref="D774:D775"/>
    <mergeCell ref="E762:E763"/>
    <mergeCell ref="C752:C753"/>
    <mergeCell ref="C750:C751"/>
    <mergeCell ref="E768:E769"/>
    <mergeCell ref="E766:E767"/>
    <mergeCell ref="D764:D765"/>
    <mergeCell ref="D784:D785"/>
    <mergeCell ref="E780:E781"/>
    <mergeCell ref="C780:C781"/>
    <mergeCell ref="C778:C779"/>
    <mergeCell ref="D778:D779"/>
    <mergeCell ref="E758:E759"/>
    <mergeCell ref="E760:E761"/>
    <mergeCell ref="C772:C773"/>
    <mergeCell ref="C774:C775"/>
    <mergeCell ref="E774:E775"/>
    <mergeCell ref="D766:D767"/>
    <mergeCell ref="E750:E751"/>
    <mergeCell ref="D754:D755"/>
    <mergeCell ref="E756:E757"/>
    <mergeCell ref="D750:D751"/>
    <mergeCell ref="E754:E755"/>
    <mergeCell ref="E752:E753"/>
    <mergeCell ref="D752:D753"/>
    <mergeCell ref="C754:C755"/>
    <mergeCell ref="D756:D757"/>
    <mergeCell ref="D762:D763"/>
    <mergeCell ref="C764:C765"/>
    <mergeCell ref="C762:C763"/>
    <mergeCell ref="C756:C757"/>
    <mergeCell ref="D758:D759"/>
    <mergeCell ref="C758:C759"/>
    <mergeCell ref="C760:C761"/>
    <mergeCell ref="D760:D761"/>
    <mergeCell ref="E776:E777"/>
    <mergeCell ref="C776:C777"/>
    <mergeCell ref="D776:D777"/>
    <mergeCell ref="C770:C771"/>
    <mergeCell ref="D768:D769"/>
    <mergeCell ref="E764:E765"/>
    <mergeCell ref="C768:C769"/>
    <mergeCell ref="C766:C767"/>
    <mergeCell ref="E770:E771"/>
    <mergeCell ref="D770:D771"/>
    <mergeCell ref="D736:D737"/>
    <mergeCell ref="C742:C743"/>
    <mergeCell ref="D742:D743"/>
    <mergeCell ref="E736:E737"/>
    <mergeCell ref="C736:C737"/>
    <mergeCell ref="C738:C739"/>
    <mergeCell ref="D738:D739"/>
    <mergeCell ref="E740:E741"/>
    <mergeCell ref="E738:E739"/>
    <mergeCell ref="C740:C741"/>
    <mergeCell ref="D740:D741"/>
    <mergeCell ref="E742:E743"/>
    <mergeCell ref="E778:E779"/>
    <mergeCell ref="C784:C785"/>
    <mergeCell ref="E784:E785"/>
    <mergeCell ref="C782:C783"/>
    <mergeCell ref="D782:D783"/>
    <mergeCell ref="D780:D781"/>
    <mergeCell ref="D746:D747"/>
    <mergeCell ref="C744:C745"/>
    <mergeCell ref="E782:E783"/>
    <mergeCell ref="D730:D731"/>
    <mergeCell ref="E734:E735"/>
    <mergeCell ref="C734:C735"/>
    <mergeCell ref="D734:D735"/>
    <mergeCell ref="E730:E731"/>
    <mergeCell ref="E732:E733"/>
    <mergeCell ref="C732:C733"/>
    <mergeCell ref="D732:D733"/>
    <mergeCell ref="E748:E749"/>
    <mergeCell ref="E722:E723"/>
    <mergeCell ref="C722:C723"/>
    <mergeCell ref="D722:D723"/>
    <mergeCell ref="E724:E725"/>
    <mergeCell ref="C724:C725"/>
    <mergeCell ref="D724:D725"/>
    <mergeCell ref="E726:E727"/>
    <mergeCell ref="C726:C727"/>
    <mergeCell ref="D726:D727"/>
    <mergeCell ref="E728:E729"/>
    <mergeCell ref="C728:C729"/>
    <mergeCell ref="D728:D729"/>
    <mergeCell ref="E720:E721"/>
    <mergeCell ref="C714:C715"/>
    <mergeCell ref="D714:D715"/>
    <mergeCell ref="E716:E717"/>
    <mergeCell ref="C716:C717"/>
    <mergeCell ref="D716:D717"/>
    <mergeCell ref="E714:E715"/>
    <mergeCell ref="C720:C721"/>
    <mergeCell ref="D720:D721"/>
    <mergeCell ref="C748:C749"/>
    <mergeCell ref="D748:D749"/>
    <mergeCell ref="E744:E745"/>
    <mergeCell ref="E746:E747"/>
    <mergeCell ref="D744:D745"/>
    <mergeCell ref="C746:C747"/>
    <mergeCell ref="C730:C731"/>
    <mergeCell ref="E710:E711"/>
    <mergeCell ref="C710:C711"/>
    <mergeCell ref="D710:D711"/>
    <mergeCell ref="E712:E713"/>
    <mergeCell ref="C712:C713"/>
    <mergeCell ref="D712:D713"/>
    <mergeCell ref="E718:E719"/>
    <mergeCell ref="C718:C719"/>
    <mergeCell ref="D718:D719"/>
    <mergeCell ref="E706:E707"/>
    <mergeCell ref="C706:C707"/>
    <mergeCell ref="D706:D707"/>
    <mergeCell ref="E708:E709"/>
    <mergeCell ref="C708:C709"/>
    <mergeCell ref="D708:D709"/>
    <mergeCell ref="E702:E703"/>
    <mergeCell ref="C702:C703"/>
    <mergeCell ref="D702:D703"/>
    <mergeCell ref="E704:E705"/>
    <mergeCell ref="C704:C705"/>
    <mergeCell ref="D704:D705"/>
    <mergeCell ref="E698:E699"/>
    <mergeCell ref="C698:C699"/>
    <mergeCell ref="D698:D699"/>
    <mergeCell ref="E700:E701"/>
    <mergeCell ref="C700:C701"/>
    <mergeCell ref="D700:D701"/>
    <mergeCell ref="E694:E695"/>
    <mergeCell ref="C694:C695"/>
    <mergeCell ref="D694:D695"/>
    <mergeCell ref="E696:E697"/>
    <mergeCell ref="C696:C697"/>
    <mergeCell ref="D696:D697"/>
    <mergeCell ref="E690:E691"/>
    <mergeCell ref="C690:C691"/>
    <mergeCell ref="D690:D691"/>
    <mergeCell ref="E692:E693"/>
    <mergeCell ref="C692:C693"/>
    <mergeCell ref="D692:D693"/>
    <mergeCell ref="E686:E687"/>
    <mergeCell ref="C686:C687"/>
    <mergeCell ref="D686:D687"/>
    <mergeCell ref="E688:E689"/>
    <mergeCell ref="C688:C689"/>
    <mergeCell ref="D688:D689"/>
    <mergeCell ref="E682:E683"/>
    <mergeCell ref="C682:C683"/>
    <mergeCell ref="D682:D683"/>
    <mergeCell ref="E684:E685"/>
    <mergeCell ref="C684:C685"/>
    <mergeCell ref="D684:D685"/>
    <mergeCell ref="E678:E679"/>
    <mergeCell ref="C678:C679"/>
    <mergeCell ref="D678:D679"/>
    <mergeCell ref="E680:E681"/>
    <mergeCell ref="C680:C681"/>
    <mergeCell ref="D680:D681"/>
    <mergeCell ref="E674:E675"/>
    <mergeCell ref="C674:C675"/>
    <mergeCell ref="D674:D675"/>
    <mergeCell ref="E676:E677"/>
    <mergeCell ref="C676:C677"/>
    <mergeCell ref="D676:D677"/>
    <mergeCell ref="E670:E671"/>
    <mergeCell ref="C670:C671"/>
    <mergeCell ref="D670:D671"/>
    <mergeCell ref="E672:E673"/>
    <mergeCell ref="C672:C673"/>
    <mergeCell ref="D672:D673"/>
    <mergeCell ref="E666:E667"/>
    <mergeCell ref="C666:C667"/>
    <mergeCell ref="D666:D667"/>
    <mergeCell ref="E668:E669"/>
    <mergeCell ref="C668:C669"/>
    <mergeCell ref="D668:D669"/>
    <mergeCell ref="E662:E663"/>
    <mergeCell ref="C662:C663"/>
    <mergeCell ref="D662:D663"/>
    <mergeCell ref="E664:E665"/>
    <mergeCell ref="C664:C665"/>
    <mergeCell ref="D664:D665"/>
    <mergeCell ref="E658:E659"/>
    <mergeCell ref="C658:C659"/>
    <mergeCell ref="D658:D659"/>
    <mergeCell ref="E660:E661"/>
    <mergeCell ref="C660:C661"/>
    <mergeCell ref="D660:D661"/>
    <mergeCell ref="E654:E655"/>
    <mergeCell ref="C654:C655"/>
    <mergeCell ref="D654:D655"/>
    <mergeCell ref="E656:E657"/>
    <mergeCell ref="C656:C657"/>
    <mergeCell ref="D656:D657"/>
    <mergeCell ref="E650:E651"/>
    <mergeCell ref="C650:C651"/>
    <mergeCell ref="D650:D651"/>
    <mergeCell ref="E652:E653"/>
    <mergeCell ref="C652:C653"/>
    <mergeCell ref="D652:D653"/>
    <mergeCell ref="E646:E647"/>
    <mergeCell ref="C646:C647"/>
    <mergeCell ref="D646:D647"/>
    <mergeCell ref="E648:E649"/>
    <mergeCell ref="C648:C649"/>
    <mergeCell ref="D648:D649"/>
    <mergeCell ref="E642:E643"/>
    <mergeCell ref="C642:C643"/>
    <mergeCell ref="D642:D643"/>
    <mergeCell ref="E644:E645"/>
    <mergeCell ref="C644:C645"/>
    <mergeCell ref="D644:D645"/>
    <mergeCell ref="E638:E639"/>
    <mergeCell ref="C638:C639"/>
    <mergeCell ref="D638:D639"/>
    <mergeCell ref="E640:E641"/>
    <mergeCell ref="C640:C641"/>
    <mergeCell ref="D640:D641"/>
    <mergeCell ref="E634:E635"/>
    <mergeCell ref="C634:C635"/>
    <mergeCell ref="D634:D635"/>
    <mergeCell ref="E636:E637"/>
    <mergeCell ref="C636:C637"/>
    <mergeCell ref="D636:D637"/>
    <mergeCell ref="E630:E631"/>
    <mergeCell ref="C630:C631"/>
    <mergeCell ref="D630:D631"/>
    <mergeCell ref="E632:E633"/>
    <mergeCell ref="C632:C633"/>
    <mergeCell ref="D632:D633"/>
    <mergeCell ref="E626:E627"/>
    <mergeCell ref="C626:C627"/>
    <mergeCell ref="D626:D627"/>
    <mergeCell ref="E628:E629"/>
    <mergeCell ref="C628:C629"/>
    <mergeCell ref="D628:D629"/>
    <mergeCell ref="E622:E623"/>
    <mergeCell ref="C622:C623"/>
    <mergeCell ref="D622:D623"/>
    <mergeCell ref="E624:E625"/>
    <mergeCell ref="C624:C625"/>
    <mergeCell ref="D624:D625"/>
    <mergeCell ref="E618:E619"/>
    <mergeCell ref="C618:C619"/>
    <mergeCell ref="D618:D619"/>
    <mergeCell ref="E620:E621"/>
    <mergeCell ref="C620:C621"/>
    <mergeCell ref="D620:D621"/>
    <mergeCell ref="E614:E615"/>
    <mergeCell ref="C614:C615"/>
    <mergeCell ref="D614:D615"/>
    <mergeCell ref="E616:E617"/>
    <mergeCell ref="C616:C617"/>
    <mergeCell ref="D616:D617"/>
    <mergeCell ref="E610:E611"/>
    <mergeCell ref="C610:C611"/>
    <mergeCell ref="D610:D611"/>
    <mergeCell ref="E612:E613"/>
    <mergeCell ref="C612:C613"/>
    <mergeCell ref="D612:D613"/>
    <mergeCell ref="E606:E607"/>
    <mergeCell ref="C606:C607"/>
    <mergeCell ref="D606:D607"/>
    <mergeCell ref="E608:E609"/>
    <mergeCell ref="C608:C609"/>
    <mergeCell ref="D608:D609"/>
    <mergeCell ref="E602:E603"/>
    <mergeCell ref="C602:C603"/>
    <mergeCell ref="D602:D603"/>
    <mergeCell ref="E604:E605"/>
    <mergeCell ref="C604:C605"/>
    <mergeCell ref="D604:D605"/>
    <mergeCell ref="E598:E599"/>
    <mergeCell ref="C598:C599"/>
    <mergeCell ref="D598:D599"/>
    <mergeCell ref="E600:E601"/>
    <mergeCell ref="C600:C601"/>
    <mergeCell ref="D600:D601"/>
    <mergeCell ref="E594:E595"/>
    <mergeCell ref="C594:C595"/>
    <mergeCell ref="D594:D595"/>
    <mergeCell ref="E596:E597"/>
    <mergeCell ref="C596:C597"/>
    <mergeCell ref="D596:D597"/>
    <mergeCell ref="E590:E591"/>
    <mergeCell ref="C590:C591"/>
    <mergeCell ref="D590:D591"/>
    <mergeCell ref="E592:E593"/>
    <mergeCell ref="C592:C593"/>
    <mergeCell ref="D592:D593"/>
    <mergeCell ref="E586:E587"/>
    <mergeCell ref="C586:C587"/>
    <mergeCell ref="D586:D587"/>
    <mergeCell ref="E588:E589"/>
    <mergeCell ref="C588:C589"/>
    <mergeCell ref="D588:D589"/>
    <mergeCell ref="E582:E583"/>
    <mergeCell ref="C582:C583"/>
    <mergeCell ref="D582:D583"/>
    <mergeCell ref="E584:E585"/>
    <mergeCell ref="C584:C585"/>
    <mergeCell ref="D584:D585"/>
    <mergeCell ref="E578:E579"/>
    <mergeCell ref="C578:C579"/>
    <mergeCell ref="D578:D579"/>
    <mergeCell ref="E580:E581"/>
    <mergeCell ref="C580:C581"/>
    <mergeCell ref="D580:D581"/>
    <mergeCell ref="E574:E575"/>
    <mergeCell ref="C574:C575"/>
    <mergeCell ref="D574:D575"/>
    <mergeCell ref="E576:E577"/>
    <mergeCell ref="C576:C577"/>
    <mergeCell ref="D576:D577"/>
    <mergeCell ref="E570:E571"/>
    <mergeCell ref="C570:C571"/>
    <mergeCell ref="D570:D571"/>
    <mergeCell ref="E572:E573"/>
    <mergeCell ref="C572:C573"/>
    <mergeCell ref="D572:D573"/>
    <mergeCell ref="E566:E567"/>
    <mergeCell ref="C566:C567"/>
    <mergeCell ref="D566:D567"/>
    <mergeCell ref="E568:E569"/>
    <mergeCell ref="C568:C569"/>
    <mergeCell ref="D568:D569"/>
    <mergeCell ref="E562:E563"/>
    <mergeCell ref="C562:C563"/>
    <mergeCell ref="D562:D563"/>
    <mergeCell ref="E564:E565"/>
    <mergeCell ref="C564:C565"/>
    <mergeCell ref="D564:D565"/>
    <mergeCell ref="E558:E559"/>
    <mergeCell ref="C558:C559"/>
    <mergeCell ref="D558:D559"/>
    <mergeCell ref="E560:E561"/>
    <mergeCell ref="C560:C561"/>
    <mergeCell ref="D560:D561"/>
    <mergeCell ref="E554:E555"/>
    <mergeCell ref="C554:C555"/>
    <mergeCell ref="D554:D555"/>
    <mergeCell ref="E556:E557"/>
    <mergeCell ref="C556:C557"/>
    <mergeCell ref="D556:D557"/>
    <mergeCell ref="E550:E551"/>
    <mergeCell ref="C550:C551"/>
    <mergeCell ref="D550:D551"/>
    <mergeCell ref="E552:E553"/>
    <mergeCell ref="C552:C553"/>
    <mergeCell ref="D552:D553"/>
    <mergeCell ref="E546:E547"/>
    <mergeCell ref="C546:C547"/>
    <mergeCell ref="D546:D547"/>
    <mergeCell ref="E548:E549"/>
    <mergeCell ref="C548:C549"/>
    <mergeCell ref="D548:D549"/>
    <mergeCell ref="E542:E543"/>
    <mergeCell ref="C542:C543"/>
    <mergeCell ref="D542:D543"/>
    <mergeCell ref="E544:E545"/>
    <mergeCell ref="C544:C545"/>
    <mergeCell ref="D544:D545"/>
    <mergeCell ref="E538:E539"/>
    <mergeCell ref="C538:C539"/>
    <mergeCell ref="D538:D539"/>
    <mergeCell ref="E540:E541"/>
    <mergeCell ref="C540:C541"/>
    <mergeCell ref="D540:D541"/>
    <mergeCell ref="E534:E535"/>
    <mergeCell ref="C534:C535"/>
    <mergeCell ref="D534:D535"/>
    <mergeCell ref="E536:E537"/>
    <mergeCell ref="C536:C537"/>
    <mergeCell ref="D536:D537"/>
    <mergeCell ref="E530:E531"/>
    <mergeCell ref="C530:C531"/>
    <mergeCell ref="D530:D531"/>
    <mergeCell ref="E532:E533"/>
    <mergeCell ref="C532:C533"/>
    <mergeCell ref="D532:D533"/>
    <mergeCell ref="E526:E527"/>
    <mergeCell ref="C526:C527"/>
    <mergeCell ref="D526:D527"/>
    <mergeCell ref="E528:E529"/>
    <mergeCell ref="C528:C529"/>
    <mergeCell ref="D528:D529"/>
    <mergeCell ref="E522:E523"/>
    <mergeCell ref="C522:C523"/>
    <mergeCell ref="D522:D523"/>
    <mergeCell ref="E524:E525"/>
    <mergeCell ref="C524:C525"/>
    <mergeCell ref="D524:D525"/>
    <mergeCell ref="E518:E519"/>
    <mergeCell ref="C518:C519"/>
    <mergeCell ref="D518:D519"/>
    <mergeCell ref="E520:E521"/>
    <mergeCell ref="C520:C521"/>
    <mergeCell ref="D520:D521"/>
    <mergeCell ref="E514:E515"/>
    <mergeCell ref="C514:C515"/>
    <mergeCell ref="D514:D515"/>
    <mergeCell ref="E516:E517"/>
    <mergeCell ref="C516:C517"/>
    <mergeCell ref="D516:D517"/>
    <mergeCell ref="E510:E511"/>
    <mergeCell ref="C510:C511"/>
    <mergeCell ref="D510:D511"/>
    <mergeCell ref="E512:E513"/>
    <mergeCell ref="C512:C513"/>
    <mergeCell ref="D512:D513"/>
    <mergeCell ref="E506:E507"/>
    <mergeCell ref="C506:C507"/>
    <mergeCell ref="D506:D507"/>
    <mergeCell ref="E508:E509"/>
    <mergeCell ref="C508:C509"/>
    <mergeCell ref="D508:D509"/>
    <mergeCell ref="E502:E503"/>
    <mergeCell ref="C502:C503"/>
    <mergeCell ref="D502:D503"/>
    <mergeCell ref="E504:E505"/>
    <mergeCell ref="C504:C505"/>
    <mergeCell ref="D504:D505"/>
    <mergeCell ref="E498:E499"/>
    <mergeCell ref="C498:C499"/>
    <mergeCell ref="D498:D499"/>
    <mergeCell ref="E500:E501"/>
    <mergeCell ref="C500:C501"/>
    <mergeCell ref="D500:D501"/>
    <mergeCell ref="E494:E495"/>
    <mergeCell ref="C494:C495"/>
    <mergeCell ref="D494:D495"/>
    <mergeCell ref="E496:E497"/>
    <mergeCell ref="C496:C497"/>
    <mergeCell ref="D496:D497"/>
    <mergeCell ref="E490:E491"/>
    <mergeCell ref="C490:C491"/>
    <mergeCell ref="D490:D491"/>
    <mergeCell ref="E492:E493"/>
    <mergeCell ref="C492:C493"/>
    <mergeCell ref="D492:D493"/>
    <mergeCell ref="E486:E487"/>
    <mergeCell ref="C486:C487"/>
    <mergeCell ref="D486:D487"/>
    <mergeCell ref="E488:E489"/>
    <mergeCell ref="C488:C489"/>
    <mergeCell ref="D488:D489"/>
    <mergeCell ref="E482:E483"/>
    <mergeCell ref="C482:C483"/>
    <mergeCell ref="D482:D483"/>
    <mergeCell ref="E484:E485"/>
    <mergeCell ref="C484:C485"/>
    <mergeCell ref="D484:D485"/>
    <mergeCell ref="E478:E479"/>
    <mergeCell ref="C478:C479"/>
    <mergeCell ref="D478:D479"/>
    <mergeCell ref="E480:E481"/>
    <mergeCell ref="C480:C481"/>
    <mergeCell ref="D480:D481"/>
    <mergeCell ref="E474:E475"/>
    <mergeCell ref="C474:C475"/>
    <mergeCell ref="D474:D475"/>
    <mergeCell ref="E476:E477"/>
    <mergeCell ref="C476:C477"/>
    <mergeCell ref="D476:D477"/>
    <mergeCell ref="E470:E471"/>
    <mergeCell ref="C470:C471"/>
    <mergeCell ref="D470:D471"/>
    <mergeCell ref="E472:E473"/>
    <mergeCell ref="C472:C473"/>
    <mergeCell ref="D472:D473"/>
    <mergeCell ref="E466:E467"/>
    <mergeCell ref="C466:C467"/>
    <mergeCell ref="D466:D467"/>
    <mergeCell ref="E468:E469"/>
    <mergeCell ref="C468:C469"/>
    <mergeCell ref="D468:D469"/>
    <mergeCell ref="E462:E463"/>
    <mergeCell ref="C462:C463"/>
    <mergeCell ref="D462:D463"/>
    <mergeCell ref="E464:E465"/>
    <mergeCell ref="C464:C465"/>
    <mergeCell ref="D464:D465"/>
    <mergeCell ref="E458:E459"/>
    <mergeCell ref="C458:C459"/>
    <mergeCell ref="D458:D459"/>
    <mergeCell ref="E460:E461"/>
    <mergeCell ref="C460:C461"/>
    <mergeCell ref="D460:D461"/>
    <mergeCell ref="E454:E455"/>
    <mergeCell ref="C454:C455"/>
    <mergeCell ref="D454:D455"/>
    <mergeCell ref="E456:E457"/>
    <mergeCell ref="C456:C457"/>
    <mergeCell ref="D456:D457"/>
    <mergeCell ref="E450:E451"/>
    <mergeCell ref="C450:C451"/>
    <mergeCell ref="D450:D451"/>
    <mergeCell ref="E452:E453"/>
    <mergeCell ref="C452:C453"/>
    <mergeCell ref="D452:D453"/>
    <mergeCell ref="E446:E447"/>
    <mergeCell ref="C446:C447"/>
    <mergeCell ref="D446:D447"/>
    <mergeCell ref="E448:E449"/>
    <mergeCell ref="C448:C449"/>
    <mergeCell ref="D448:D449"/>
    <mergeCell ref="E442:E443"/>
    <mergeCell ref="C442:C443"/>
    <mergeCell ref="D442:D443"/>
    <mergeCell ref="E444:E445"/>
    <mergeCell ref="C444:C445"/>
    <mergeCell ref="D444:D445"/>
    <mergeCell ref="E438:E439"/>
    <mergeCell ref="C438:C439"/>
    <mergeCell ref="D438:D439"/>
    <mergeCell ref="E440:E441"/>
    <mergeCell ref="C440:C441"/>
    <mergeCell ref="D440:D441"/>
    <mergeCell ref="E434:E435"/>
    <mergeCell ref="C434:C435"/>
    <mergeCell ref="D434:D435"/>
    <mergeCell ref="E436:E437"/>
    <mergeCell ref="C436:C437"/>
    <mergeCell ref="D436:D437"/>
    <mergeCell ref="E430:E431"/>
    <mergeCell ref="C430:C431"/>
    <mergeCell ref="D430:D431"/>
    <mergeCell ref="E432:E433"/>
    <mergeCell ref="C432:C433"/>
    <mergeCell ref="D432:D433"/>
    <mergeCell ref="E426:E427"/>
    <mergeCell ref="C426:C427"/>
    <mergeCell ref="D426:D427"/>
    <mergeCell ref="E428:E429"/>
    <mergeCell ref="C428:C429"/>
    <mergeCell ref="D428:D429"/>
    <mergeCell ref="E422:E423"/>
    <mergeCell ref="C422:C423"/>
    <mergeCell ref="D422:D423"/>
    <mergeCell ref="E424:E425"/>
    <mergeCell ref="C424:C425"/>
    <mergeCell ref="D424:D425"/>
    <mergeCell ref="E418:E419"/>
    <mergeCell ref="C418:C419"/>
    <mergeCell ref="D418:D419"/>
    <mergeCell ref="E420:E421"/>
    <mergeCell ref="C420:C421"/>
    <mergeCell ref="D420:D421"/>
    <mergeCell ref="E414:E415"/>
    <mergeCell ref="C414:C415"/>
    <mergeCell ref="D414:D415"/>
    <mergeCell ref="E416:E417"/>
    <mergeCell ref="C416:C417"/>
    <mergeCell ref="D416:D417"/>
    <mergeCell ref="E410:E411"/>
    <mergeCell ref="C410:C411"/>
    <mergeCell ref="D410:D411"/>
    <mergeCell ref="E412:E413"/>
    <mergeCell ref="C412:C413"/>
    <mergeCell ref="D412:D413"/>
    <mergeCell ref="E406:E407"/>
    <mergeCell ref="C406:C407"/>
    <mergeCell ref="D406:D407"/>
    <mergeCell ref="E408:E409"/>
    <mergeCell ref="C408:C409"/>
    <mergeCell ref="D408:D409"/>
    <mergeCell ref="E402:E403"/>
    <mergeCell ref="C402:C403"/>
    <mergeCell ref="D402:D403"/>
    <mergeCell ref="E404:E405"/>
    <mergeCell ref="C404:C405"/>
    <mergeCell ref="D404:D405"/>
    <mergeCell ref="E398:E399"/>
    <mergeCell ref="C398:C399"/>
    <mergeCell ref="D398:D399"/>
    <mergeCell ref="E400:E401"/>
    <mergeCell ref="C400:C401"/>
    <mergeCell ref="D400:D401"/>
    <mergeCell ref="E394:E395"/>
    <mergeCell ref="C394:C395"/>
    <mergeCell ref="D394:D395"/>
    <mergeCell ref="E396:E397"/>
    <mergeCell ref="C396:C397"/>
    <mergeCell ref="D396:D397"/>
    <mergeCell ref="E390:E391"/>
    <mergeCell ref="C390:C391"/>
    <mergeCell ref="D390:D391"/>
    <mergeCell ref="E392:E393"/>
    <mergeCell ref="C392:C393"/>
    <mergeCell ref="D392:D393"/>
    <mergeCell ref="E386:E387"/>
    <mergeCell ref="C386:C387"/>
    <mergeCell ref="D386:D387"/>
    <mergeCell ref="E388:E389"/>
    <mergeCell ref="C388:C389"/>
    <mergeCell ref="D388:D389"/>
    <mergeCell ref="E382:E383"/>
    <mergeCell ref="C382:C383"/>
    <mergeCell ref="D382:D383"/>
    <mergeCell ref="E384:E385"/>
    <mergeCell ref="C384:C385"/>
    <mergeCell ref="D384:D385"/>
    <mergeCell ref="E378:E379"/>
    <mergeCell ref="C378:C379"/>
    <mergeCell ref="D378:D379"/>
    <mergeCell ref="E380:E381"/>
    <mergeCell ref="C380:C381"/>
    <mergeCell ref="D380:D381"/>
    <mergeCell ref="E374:E375"/>
    <mergeCell ref="C374:C375"/>
    <mergeCell ref="D374:D375"/>
    <mergeCell ref="E376:E377"/>
    <mergeCell ref="C376:C377"/>
    <mergeCell ref="D376:D377"/>
    <mergeCell ref="E370:E371"/>
    <mergeCell ref="C370:C371"/>
    <mergeCell ref="D370:D371"/>
    <mergeCell ref="E372:E373"/>
    <mergeCell ref="C372:C373"/>
    <mergeCell ref="D372:D373"/>
    <mergeCell ref="E366:E367"/>
    <mergeCell ref="C366:C367"/>
    <mergeCell ref="D366:D367"/>
    <mergeCell ref="E368:E369"/>
    <mergeCell ref="C368:C369"/>
    <mergeCell ref="D368:D369"/>
    <mergeCell ref="E362:E363"/>
    <mergeCell ref="C362:C363"/>
    <mergeCell ref="D362:D363"/>
    <mergeCell ref="E364:E365"/>
    <mergeCell ref="C364:C365"/>
    <mergeCell ref="D364:D365"/>
    <mergeCell ref="E358:E359"/>
    <mergeCell ref="C358:C359"/>
    <mergeCell ref="D358:D359"/>
    <mergeCell ref="E360:E361"/>
    <mergeCell ref="C360:C361"/>
    <mergeCell ref="D360:D361"/>
    <mergeCell ref="E354:E355"/>
    <mergeCell ref="C354:C355"/>
    <mergeCell ref="D354:D355"/>
    <mergeCell ref="E356:E357"/>
    <mergeCell ref="C356:C357"/>
    <mergeCell ref="D356:D357"/>
    <mergeCell ref="E350:E351"/>
    <mergeCell ref="C350:C351"/>
    <mergeCell ref="D350:D351"/>
    <mergeCell ref="E352:E353"/>
    <mergeCell ref="C352:C353"/>
    <mergeCell ref="D352:D353"/>
    <mergeCell ref="E346:E347"/>
    <mergeCell ref="C346:C347"/>
    <mergeCell ref="D346:D347"/>
    <mergeCell ref="E348:E349"/>
    <mergeCell ref="C348:C349"/>
    <mergeCell ref="D348:D349"/>
    <mergeCell ref="E342:E343"/>
    <mergeCell ref="C342:C343"/>
    <mergeCell ref="D342:D343"/>
    <mergeCell ref="E344:E345"/>
    <mergeCell ref="C344:C345"/>
    <mergeCell ref="D344:D345"/>
    <mergeCell ref="E338:E339"/>
    <mergeCell ref="C338:C339"/>
    <mergeCell ref="D338:D339"/>
    <mergeCell ref="E340:E341"/>
    <mergeCell ref="C340:C341"/>
    <mergeCell ref="D340:D341"/>
    <mergeCell ref="E334:E335"/>
    <mergeCell ref="C334:C335"/>
    <mergeCell ref="D334:D335"/>
    <mergeCell ref="E336:E337"/>
    <mergeCell ref="C336:C337"/>
    <mergeCell ref="D336:D337"/>
    <mergeCell ref="E330:E331"/>
    <mergeCell ref="C330:C331"/>
    <mergeCell ref="D330:D331"/>
    <mergeCell ref="E332:E333"/>
    <mergeCell ref="C332:C333"/>
    <mergeCell ref="D332:D333"/>
    <mergeCell ref="E318:E319"/>
    <mergeCell ref="C318:C319"/>
    <mergeCell ref="D318:D319"/>
    <mergeCell ref="E314:E315"/>
    <mergeCell ref="C314:C315"/>
    <mergeCell ref="D314:D315"/>
    <mergeCell ref="E316:E317"/>
    <mergeCell ref="C316:C317"/>
    <mergeCell ref="D316:D317"/>
    <mergeCell ref="E324:E325"/>
    <mergeCell ref="C324:C325"/>
    <mergeCell ref="D324:D325"/>
    <mergeCell ref="E322:E323"/>
    <mergeCell ref="C322:C323"/>
    <mergeCell ref="D322:D323"/>
    <mergeCell ref="E326:E327"/>
    <mergeCell ref="C326:C327"/>
    <mergeCell ref="D326:D327"/>
    <mergeCell ref="E328:E329"/>
    <mergeCell ref="C328:C329"/>
    <mergeCell ref="D328:D329"/>
    <mergeCell ref="D304:D305"/>
    <mergeCell ref="D308:D309"/>
    <mergeCell ref="E310:E311"/>
    <mergeCell ref="C310:C311"/>
    <mergeCell ref="D310:D311"/>
    <mergeCell ref="E306:E307"/>
    <mergeCell ref="C306:C307"/>
    <mergeCell ref="D306:D307"/>
    <mergeCell ref="E308:E309"/>
    <mergeCell ref="D292:D293"/>
    <mergeCell ref="C308:C309"/>
    <mergeCell ref="E320:E321"/>
    <mergeCell ref="C320:C321"/>
    <mergeCell ref="D320:D321"/>
    <mergeCell ref="E302:E303"/>
    <mergeCell ref="C302:C303"/>
    <mergeCell ref="D302:D303"/>
    <mergeCell ref="E304:E305"/>
    <mergeCell ref="C304:C305"/>
    <mergeCell ref="C290:C291"/>
    <mergeCell ref="D290:D291"/>
    <mergeCell ref="E312:E313"/>
    <mergeCell ref="C312:C313"/>
    <mergeCell ref="D312:D313"/>
    <mergeCell ref="E294:E295"/>
    <mergeCell ref="C294:C295"/>
    <mergeCell ref="D294:D295"/>
    <mergeCell ref="E292:E293"/>
    <mergeCell ref="C292:C293"/>
    <mergeCell ref="D284:D285"/>
    <mergeCell ref="C284:C285"/>
    <mergeCell ref="E284:E285"/>
    <mergeCell ref="E282:E283"/>
    <mergeCell ref="C282:C283"/>
    <mergeCell ref="D282:D283"/>
    <mergeCell ref="E300:E301"/>
    <mergeCell ref="C300:C301"/>
    <mergeCell ref="D300:D301"/>
    <mergeCell ref="E296:E297"/>
    <mergeCell ref="C296:C297"/>
    <mergeCell ref="D296:D297"/>
    <mergeCell ref="E286:E287"/>
    <mergeCell ref="C286:C287"/>
    <mergeCell ref="D286:D287"/>
    <mergeCell ref="E298:E299"/>
    <mergeCell ref="E288:E289"/>
    <mergeCell ref="C298:C299"/>
    <mergeCell ref="D298:D299"/>
    <mergeCell ref="C288:C289"/>
    <mergeCell ref="D288:D289"/>
    <mergeCell ref="E290:E291"/>
    <mergeCell ref="D262:D263"/>
    <mergeCell ref="C280:C281"/>
    <mergeCell ref="D280:D281"/>
    <mergeCell ref="C266:C267"/>
    <mergeCell ref="C276:C277"/>
    <mergeCell ref="C272:C273"/>
    <mergeCell ref="D276:D277"/>
    <mergeCell ref="D272:D273"/>
    <mergeCell ref="D266:D267"/>
    <mergeCell ref="C270:C271"/>
    <mergeCell ref="D264:D265"/>
    <mergeCell ref="E280:E281"/>
    <mergeCell ref="E274:E275"/>
    <mergeCell ref="E268:E269"/>
    <mergeCell ref="E278:E279"/>
    <mergeCell ref="E272:E273"/>
    <mergeCell ref="E276:E277"/>
    <mergeCell ref="E270:E271"/>
    <mergeCell ref="D268:D269"/>
    <mergeCell ref="C238:C239"/>
    <mergeCell ref="D240:D241"/>
    <mergeCell ref="C252:C253"/>
    <mergeCell ref="D252:D253"/>
    <mergeCell ref="D250:D251"/>
    <mergeCell ref="D248:D249"/>
    <mergeCell ref="C250:C251"/>
    <mergeCell ref="C246:C247"/>
    <mergeCell ref="D238:D239"/>
    <mergeCell ref="C240:C241"/>
    <mergeCell ref="E244:E245"/>
    <mergeCell ref="D254:D255"/>
    <mergeCell ref="E256:E257"/>
    <mergeCell ref="C242:C243"/>
    <mergeCell ref="D242:D243"/>
    <mergeCell ref="C244:C245"/>
    <mergeCell ref="D246:D247"/>
    <mergeCell ref="D244:D245"/>
    <mergeCell ref="C256:C257"/>
    <mergeCell ref="D256:D257"/>
    <mergeCell ref="C260:C261"/>
    <mergeCell ref="D258:D259"/>
    <mergeCell ref="E258:E259"/>
    <mergeCell ref="E248:E249"/>
    <mergeCell ref="E266:E267"/>
    <mergeCell ref="E262:E263"/>
    <mergeCell ref="E264:E265"/>
    <mergeCell ref="C264:C265"/>
    <mergeCell ref="C248:C249"/>
    <mergeCell ref="E260:E261"/>
    <mergeCell ref="C254:C255"/>
    <mergeCell ref="D278:D279"/>
    <mergeCell ref="C268:C269"/>
    <mergeCell ref="D260:D261"/>
    <mergeCell ref="D270:D271"/>
    <mergeCell ref="C274:C275"/>
    <mergeCell ref="C262:C263"/>
    <mergeCell ref="C258:C259"/>
    <mergeCell ref="C278:C279"/>
    <mergeCell ref="D274:D275"/>
    <mergeCell ref="E212:E213"/>
    <mergeCell ref="E216:E217"/>
    <mergeCell ref="E234:E235"/>
    <mergeCell ref="E254:E255"/>
    <mergeCell ref="E252:E253"/>
    <mergeCell ref="E250:E251"/>
    <mergeCell ref="E246:E247"/>
    <mergeCell ref="E242:E243"/>
    <mergeCell ref="E232:E233"/>
    <mergeCell ref="E214:E215"/>
    <mergeCell ref="E222:E223"/>
    <mergeCell ref="E220:E221"/>
    <mergeCell ref="E218:E219"/>
    <mergeCell ref="E224:E225"/>
    <mergeCell ref="E230:E231"/>
    <mergeCell ref="C230:C231"/>
    <mergeCell ref="C220:C221"/>
    <mergeCell ref="E228:E229"/>
    <mergeCell ref="C236:C237"/>
    <mergeCell ref="D224:D225"/>
    <mergeCell ref="C226:C227"/>
    <mergeCell ref="D236:D237"/>
    <mergeCell ref="D234:D235"/>
    <mergeCell ref="C232:C233"/>
    <mergeCell ref="C228:C229"/>
    <mergeCell ref="D230:D231"/>
    <mergeCell ref="C204:C205"/>
    <mergeCell ref="C210:C211"/>
    <mergeCell ref="C206:C207"/>
    <mergeCell ref="C214:C215"/>
    <mergeCell ref="C224:C225"/>
    <mergeCell ref="D218:D219"/>
    <mergeCell ref="D212:D213"/>
    <mergeCell ref="D208:D209"/>
    <mergeCell ref="D220:D221"/>
    <mergeCell ref="C208:C209"/>
    <mergeCell ref="E236:E237"/>
    <mergeCell ref="E202:E203"/>
    <mergeCell ref="D202:D203"/>
    <mergeCell ref="E210:E211"/>
    <mergeCell ref="E204:E205"/>
    <mergeCell ref="E206:E207"/>
    <mergeCell ref="E208:E209"/>
    <mergeCell ref="D204:D205"/>
    <mergeCell ref="D210:D211"/>
    <mergeCell ref="D206:D207"/>
    <mergeCell ref="C184:C185"/>
    <mergeCell ref="C186:C187"/>
    <mergeCell ref="C202:C203"/>
    <mergeCell ref="E240:E241"/>
    <mergeCell ref="D228:D229"/>
    <mergeCell ref="D222:D223"/>
    <mergeCell ref="E226:E227"/>
    <mergeCell ref="D226:D227"/>
    <mergeCell ref="D232:D233"/>
    <mergeCell ref="E238:E239"/>
    <mergeCell ref="C212:C213"/>
    <mergeCell ref="C216:C217"/>
    <mergeCell ref="D216:D217"/>
    <mergeCell ref="C218:C219"/>
    <mergeCell ref="C234:C235"/>
    <mergeCell ref="D214:D215"/>
    <mergeCell ref="C222:C223"/>
    <mergeCell ref="D198:D199"/>
    <mergeCell ref="D192:D193"/>
    <mergeCell ref="C194:C195"/>
    <mergeCell ref="E192:E193"/>
    <mergeCell ref="E194:E195"/>
    <mergeCell ref="C192:C193"/>
    <mergeCell ref="D194:D195"/>
    <mergeCell ref="E200:E201"/>
    <mergeCell ref="C200:C201"/>
    <mergeCell ref="D200:D201"/>
    <mergeCell ref="E196:E197"/>
    <mergeCell ref="D188:D189"/>
    <mergeCell ref="D190:D191"/>
    <mergeCell ref="E198:E199"/>
    <mergeCell ref="C190:C191"/>
    <mergeCell ref="D196:D197"/>
    <mergeCell ref="C198:C199"/>
    <mergeCell ref="E170:E171"/>
    <mergeCell ref="E176:E177"/>
    <mergeCell ref="E172:E173"/>
    <mergeCell ref="E182:E183"/>
    <mergeCell ref="C188:C189"/>
    <mergeCell ref="C196:C197"/>
    <mergeCell ref="C182:C183"/>
    <mergeCell ref="D182:D183"/>
    <mergeCell ref="D186:D187"/>
    <mergeCell ref="D184:D185"/>
    <mergeCell ref="E190:E191"/>
    <mergeCell ref="E186:E187"/>
    <mergeCell ref="E184:E185"/>
    <mergeCell ref="E188:E189"/>
    <mergeCell ref="E180:E181"/>
    <mergeCell ref="E174:E175"/>
    <mergeCell ref="E178:E179"/>
    <mergeCell ref="E162:E163"/>
    <mergeCell ref="C174:C175"/>
    <mergeCell ref="C180:C181"/>
    <mergeCell ref="D180:D181"/>
    <mergeCell ref="C178:C179"/>
    <mergeCell ref="D178:D179"/>
    <mergeCell ref="C176:C177"/>
    <mergeCell ref="D176:D177"/>
    <mergeCell ref="D174:D175"/>
    <mergeCell ref="E168:E169"/>
    <mergeCell ref="C168:C169"/>
    <mergeCell ref="D172:D173"/>
    <mergeCell ref="C164:C165"/>
    <mergeCell ref="C152:C153"/>
    <mergeCell ref="E166:E167"/>
    <mergeCell ref="D166:D167"/>
    <mergeCell ref="C166:C167"/>
    <mergeCell ref="D162:D163"/>
    <mergeCell ref="E164:E165"/>
    <mergeCell ref="D164:D165"/>
    <mergeCell ref="C160:C161"/>
    <mergeCell ref="C158:C159"/>
    <mergeCell ref="C154:C155"/>
    <mergeCell ref="C156:C157"/>
    <mergeCell ref="D152:D153"/>
    <mergeCell ref="C172:C173"/>
    <mergeCell ref="C162:C163"/>
    <mergeCell ref="C170:C171"/>
    <mergeCell ref="D170:D171"/>
    <mergeCell ref="D168:D169"/>
    <mergeCell ref="E154:E155"/>
    <mergeCell ref="D154:D155"/>
    <mergeCell ref="E160:E161"/>
    <mergeCell ref="E156:E157"/>
    <mergeCell ref="D158:D159"/>
    <mergeCell ref="D156:D157"/>
    <mergeCell ref="E158:E159"/>
    <mergeCell ref="D160:D161"/>
    <mergeCell ref="E110:E111"/>
    <mergeCell ref="C142:C143"/>
    <mergeCell ref="D126:D127"/>
    <mergeCell ref="C130:C131"/>
    <mergeCell ref="C140:C141"/>
    <mergeCell ref="C138:C139"/>
    <mergeCell ref="E142:E143"/>
    <mergeCell ref="D130:D131"/>
    <mergeCell ref="D140:D141"/>
    <mergeCell ref="C120:C121"/>
    <mergeCell ref="C134:C135"/>
    <mergeCell ref="C128:C129"/>
    <mergeCell ref="D150:D151"/>
    <mergeCell ref="D144:D145"/>
    <mergeCell ref="C144:C145"/>
    <mergeCell ref="C146:C147"/>
    <mergeCell ref="D138:D139"/>
    <mergeCell ref="C148:C149"/>
    <mergeCell ref="C150:C151"/>
    <mergeCell ref="D148:D149"/>
    <mergeCell ref="D146:D147"/>
    <mergeCell ref="E144:E145"/>
    <mergeCell ref="E140:E141"/>
    <mergeCell ref="D142:D143"/>
    <mergeCell ref="E148:E149"/>
    <mergeCell ref="E152:E153"/>
    <mergeCell ref="E150:E151"/>
    <mergeCell ref="E146:E147"/>
    <mergeCell ref="D120:D121"/>
    <mergeCell ref="D122:D123"/>
    <mergeCell ref="E122:E123"/>
    <mergeCell ref="E134:E135"/>
    <mergeCell ref="D132:D133"/>
    <mergeCell ref="D134:D135"/>
    <mergeCell ref="E130:E131"/>
    <mergeCell ref="E132:E133"/>
    <mergeCell ref="C124:C125"/>
    <mergeCell ref="E138:E139"/>
    <mergeCell ref="E128:E129"/>
    <mergeCell ref="C136:C137"/>
    <mergeCell ref="C132:C133"/>
    <mergeCell ref="D128:D129"/>
    <mergeCell ref="E136:E137"/>
    <mergeCell ref="E124:E125"/>
    <mergeCell ref="D136:D137"/>
    <mergeCell ref="E126:E127"/>
    <mergeCell ref="C118:C119"/>
    <mergeCell ref="D118:D119"/>
    <mergeCell ref="D124:D125"/>
    <mergeCell ref="D106:D107"/>
    <mergeCell ref="C116:C117"/>
    <mergeCell ref="D116:D117"/>
    <mergeCell ref="C112:C113"/>
    <mergeCell ref="D112:D113"/>
    <mergeCell ref="C114:C115"/>
    <mergeCell ref="D114:D115"/>
    <mergeCell ref="E118:E119"/>
    <mergeCell ref="C126:C127"/>
    <mergeCell ref="D102:D103"/>
    <mergeCell ref="D108:D109"/>
    <mergeCell ref="D110:D111"/>
    <mergeCell ref="C108:C109"/>
    <mergeCell ref="C110:C111"/>
    <mergeCell ref="C106:C107"/>
    <mergeCell ref="D104:D105"/>
    <mergeCell ref="C104:C105"/>
    <mergeCell ref="E88:E89"/>
    <mergeCell ref="D74:D75"/>
    <mergeCell ref="C72:C73"/>
    <mergeCell ref="D78:D79"/>
    <mergeCell ref="D76:D77"/>
    <mergeCell ref="C78:C79"/>
    <mergeCell ref="C76:C77"/>
    <mergeCell ref="C74:C75"/>
    <mergeCell ref="C88:C89"/>
    <mergeCell ref="C84:C85"/>
    <mergeCell ref="C96:C97"/>
    <mergeCell ref="E90:E91"/>
    <mergeCell ref="E92:E93"/>
    <mergeCell ref="D90:D91"/>
    <mergeCell ref="C92:C93"/>
    <mergeCell ref="D92:D93"/>
    <mergeCell ref="E96:E97"/>
    <mergeCell ref="D96:D97"/>
    <mergeCell ref="E94:E95"/>
    <mergeCell ref="C90:C91"/>
    <mergeCell ref="E38:E39"/>
    <mergeCell ref="E18:E19"/>
    <mergeCell ref="D24:D25"/>
    <mergeCell ref="E20:E21"/>
    <mergeCell ref="C18:C19"/>
    <mergeCell ref="D18:D19"/>
    <mergeCell ref="C28:C29"/>
    <mergeCell ref="C20:C21"/>
    <mergeCell ref="C22:C23"/>
    <mergeCell ref="E30:E31"/>
    <mergeCell ref="E14:E15"/>
    <mergeCell ref="D16:D17"/>
    <mergeCell ref="D20:D21"/>
    <mergeCell ref="E12:E13"/>
    <mergeCell ref="C12:C13"/>
    <mergeCell ref="D12:D13"/>
    <mergeCell ref="C16:C17"/>
    <mergeCell ref="E46:E47"/>
    <mergeCell ref="E32:E33"/>
    <mergeCell ref="E44:E45"/>
    <mergeCell ref="E10:E11"/>
    <mergeCell ref="E22:E23"/>
    <mergeCell ref="E16:E17"/>
    <mergeCell ref="E24:E25"/>
    <mergeCell ref="E28:E29"/>
    <mergeCell ref="E36:E37"/>
    <mergeCell ref="E40:E41"/>
    <mergeCell ref="E34:E35"/>
    <mergeCell ref="E26:E27"/>
    <mergeCell ref="C58:C59"/>
    <mergeCell ref="E58:E59"/>
    <mergeCell ref="E54:E55"/>
    <mergeCell ref="D54:D55"/>
    <mergeCell ref="D56:D57"/>
    <mergeCell ref="E56:E57"/>
    <mergeCell ref="C40:C41"/>
    <mergeCell ref="D48:D49"/>
    <mergeCell ref="C68:C69"/>
    <mergeCell ref="C48:C49"/>
    <mergeCell ref="C54:C55"/>
    <mergeCell ref="C52:C53"/>
    <mergeCell ref="C42:C43"/>
    <mergeCell ref="C66:C67"/>
    <mergeCell ref="C62:C63"/>
    <mergeCell ref="C60:C61"/>
    <mergeCell ref="C64:C65"/>
    <mergeCell ref="C56:C57"/>
    <mergeCell ref="C8:C9"/>
    <mergeCell ref="D8:D9"/>
    <mergeCell ref="C14:C15"/>
    <mergeCell ref="C10:C11"/>
    <mergeCell ref="D10:D11"/>
    <mergeCell ref="D14:D15"/>
    <mergeCell ref="C50:C51"/>
    <mergeCell ref="C32:C33"/>
    <mergeCell ref="D50:D51"/>
    <mergeCell ref="D42:D43"/>
    <mergeCell ref="D40:D41"/>
    <mergeCell ref="C36:C37"/>
    <mergeCell ref="C38:C39"/>
    <mergeCell ref="C46:C47"/>
    <mergeCell ref="D44:D45"/>
    <mergeCell ref="C34:C35"/>
    <mergeCell ref="D22:D23"/>
    <mergeCell ref="D38:D39"/>
    <mergeCell ref="D32:D33"/>
    <mergeCell ref="D34:D35"/>
    <mergeCell ref="D26:D27"/>
    <mergeCell ref="C30:C31"/>
    <mergeCell ref="D36:D37"/>
    <mergeCell ref="D30:D31"/>
    <mergeCell ref="R6:T6"/>
    <mergeCell ref="E5:E7"/>
    <mergeCell ref="C5:C7"/>
    <mergeCell ref="D5:D7"/>
    <mergeCell ref="N6:N7"/>
    <mergeCell ref="F5:K5"/>
    <mergeCell ref="F6:F7"/>
    <mergeCell ref="E102:E103"/>
    <mergeCell ref="E114:E115"/>
    <mergeCell ref="E104:E105"/>
    <mergeCell ref="C122:C123"/>
    <mergeCell ref="E112:E113"/>
    <mergeCell ref="E108:E109"/>
    <mergeCell ref="E116:E117"/>
    <mergeCell ref="E106:E107"/>
    <mergeCell ref="E120:E121"/>
    <mergeCell ref="C102:C103"/>
    <mergeCell ref="E100:E101"/>
    <mergeCell ref="E98:E99"/>
    <mergeCell ref="C98:C99"/>
    <mergeCell ref="D98:D99"/>
    <mergeCell ref="C100:C101"/>
    <mergeCell ref="D100:D101"/>
    <mergeCell ref="C70:C71"/>
    <mergeCell ref="D70:D71"/>
    <mergeCell ref="C80:C81"/>
    <mergeCell ref="C94:C95"/>
    <mergeCell ref="D94:D95"/>
    <mergeCell ref="C86:C87"/>
    <mergeCell ref="D88:D89"/>
    <mergeCell ref="D80:D81"/>
    <mergeCell ref="C82:C83"/>
    <mergeCell ref="D82:D83"/>
    <mergeCell ref="A5:A6"/>
    <mergeCell ref="C44:C45"/>
    <mergeCell ref="E50:E51"/>
    <mergeCell ref="E48:E49"/>
    <mergeCell ref="E42:E43"/>
    <mergeCell ref="D28:D29"/>
    <mergeCell ref="D46:D47"/>
    <mergeCell ref="E8:E9"/>
    <mergeCell ref="C26:C27"/>
    <mergeCell ref="C24:C25"/>
    <mergeCell ref="D84:D85"/>
    <mergeCell ref="D86:D87"/>
    <mergeCell ref="E78:E79"/>
    <mergeCell ref="E76:E77"/>
    <mergeCell ref="E84:E85"/>
    <mergeCell ref="D72:D73"/>
    <mergeCell ref="E80:E81"/>
    <mergeCell ref="E82:E83"/>
    <mergeCell ref="E86:E87"/>
    <mergeCell ref="D60:D61"/>
    <mergeCell ref="E66:E67"/>
    <mergeCell ref="D66:D67"/>
    <mergeCell ref="E72:E73"/>
    <mergeCell ref="E74:E75"/>
    <mergeCell ref="E62:E63"/>
    <mergeCell ref="D52:D53"/>
    <mergeCell ref="D58:D59"/>
    <mergeCell ref="E52:E53"/>
    <mergeCell ref="E70:E71"/>
    <mergeCell ref="D64:D65"/>
    <mergeCell ref="E64:E65"/>
    <mergeCell ref="D62:D63"/>
    <mergeCell ref="E68:E69"/>
    <mergeCell ref="E60:E61"/>
    <mergeCell ref="D68:D69"/>
    <mergeCell ref="C786:C787"/>
    <mergeCell ref="D786:D787"/>
    <mergeCell ref="E786:E787"/>
    <mergeCell ref="C788:C789"/>
    <mergeCell ref="D788:D789"/>
    <mergeCell ref="E788:E789"/>
    <mergeCell ref="C790:C791"/>
    <mergeCell ref="D790:D791"/>
    <mergeCell ref="E790:E791"/>
    <mergeCell ref="C792:C793"/>
    <mergeCell ref="D792:D793"/>
    <mergeCell ref="E792:E793"/>
    <mergeCell ref="C794:C795"/>
    <mergeCell ref="D794:D795"/>
    <mergeCell ref="E794:E795"/>
    <mergeCell ref="C796:C797"/>
    <mergeCell ref="D796:D797"/>
    <mergeCell ref="E796:E797"/>
    <mergeCell ref="C798:C799"/>
    <mergeCell ref="D798:D799"/>
    <mergeCell ref="E798:E799"/>
    <mergeCell ref="C800:C801"/>
    <mergeCell ref="D800:D801"/>
    <mergeCell ref="E800:E801"/>
    <mergeCell ref="C802:C803"/>
    <mergeCell ref="D802:D803"/>
    <mergeCell ref="E802:E803"/>
    <mergeCell ref="C804:C805"/>
    <mergeCell ref="D804:D805"/>
    <mergeCell ref="E804:E805"/>
    <mergeCell ref="C806:C807"/>
    <mergeCell ref="D806:D807"/>
    <mergeCell ref="E806:E807"/>
    <mergeCell ref="C808:C809"/>
    <mergeCell ref="D808:D809"/>
    <mergeCell ref="E808:E809"/>
    <mergeCell ref="C810:C811"/>
    <mergeCell ref="D810:D811"/>
    <mergeCell ref="E810:E811"/>
    <mergeCell ref="C812:C813"/>
    <mergeCell ref="D812:D813"/>
    <mergeCell ref="E812:E813"/>
    <mergeCell ref="C814:C815"/>
    <mergeCell ref="D814:D815"/>
    <mergeCell ref="E814:E815"/>
    <mergeCell ref="C816:C817"/>
    <mergeCell ref="D816:D817"/>
    <mergeCell ref="E816:E817"/>
    <mergeCell ref="C818:C819"/>
    <mergeCell ref="D818:D819"/>
    <mergeCell ref="E818:E819"/>
    <mergeCell ref="C820:C821"/>
    <mergeCell ref="D820:D821"/>
    <mergeCell ref="E820:E821"/>
    <mergeCell ref="C822:C823"/>
    <mergeCell ref="D822:D823"/>
    <mergeCell ref="E822:E823"/>
    <mergeCell ref="C824:C825"/>
    <mergeCell ref="D824:D825"/>
    <mergeCell ref="E824:E825"/>
    <mergeCell ref="C826:C827"/>
    <mergeCell ref="D826:D827"/>
    <mergeCell ref="E826:E827"/>
    <mergeCell ref="C828:C829"/>
    <mergeCell ref="D828:D829"/>
    <mergeCell ref="E828:E829"/>
    <mergeCell ref="C830:C831"/>
    <mergeCell ref="D830:D831"/>
    <mergeCell ref="E830:E831"/>
    <mergeCell ref="C832:C833"/>
    <mergeCell ref="D832:D833"/>
    <mergeCell ref="E832:E833"/>
    <mergeCell ref="C834:C835"/>
    <mergeCell ref="D834:D835"/>
    <mergeCell ref="E834:E835"/>
    <mergeCell ref="C836:C837"/>
    <mergeCell ref="D836:D837"/>
    <mergeCell ref="E836:E837"/>
    <mergeCell ref="C838:C839"/>
    <mergeCell ref="D838:D839"/>
    <mergeCell ref="E838:E839"/>
    <mergeCell ref="C840:C841"/>
    <mergeCell ref="D840:D841"/>
    <mergeCell ref="E840:E841"/>
    <mergeCell ref="C842:C843"/>
    <mergeCell ref="D842:D843"/>
    <mergeCell ref="E842:E843"/>
    <mergeCell ref="C844:C845"/>
    <mergeCell ref="D844:D845"/>
    <mergeCell ref="E844:E845"/>
    <mergeCell ref="C846:C847"/>
    <mergeCell ref="D846:D847"/>
    <mergeCell ref="E846:E847"/>
    <mergeCell ref="C848:C849"/>
    <mergeCell ref="D848:D849"/>
    <mergeCell ref="E848:E849"/>
    <mergeCell ref="C850:C851"/>
    <mergeCell ref="D850:D851"/>
    <mergeCell ref="E850:E851"/>
    <mergeCell ref="C852:C853"/>
    <mergeCell ref="D852:D853"/>
    <mergeCell ref="E852:E853"/>
    <mergeCell ref="C854:C855"/>
    <mergeCell ref="D854:D855"/>
    <mergeCell ref="E854:E855"/>
    <mergeCell ref="C856:C857"/>
    <mergeCell ref="D856:D857"/>
    <mergeCell ref="E856:E857"/>
    <mergeCell ref="C858:C859"/>
    <mergeCell ref="D858:D859"/>
    <mergeCell ref="E858:E859"/>
    <mergeCell ref="C860:C861"/>
    <mergeCell ref="D860:D861"/>
    <mergeCell ref="E860:E861"/>
    <mergeCell ref="C862:C863"/>
    <mergeCell ref="D862:D863"/>
    <mergeCell ref="E862:E863"/>
    <mergeCell ref="C864:C865"/>
    <mergeCell ref="D864:D865"/>
    <mergeCell ref="E864:E865"/>
    <mergeCell ref="C866:C867"/>
    <mergeCell ref="D866:D867"/>
    <mergeCell ref="E866:E867"/>
    <mergeCell ref="C868:C869"/>
    <mergeCell ref="D868:D869"/>
    <mergeCell ref="E868:E869"/>
    <mergeCell ref="C870:C871"/>
    <mergeCell ref="D870:D871"/>
    <mergeCell ref="E870:E871"/>
    <mergeCell ref="C872:C873"/>
    <mergeCell ref="D872:D873"/>
    <mergeCell ref="E872:E873"/>
    <mergeCell ref="C874:C875"/>
    <mergeCell ref="D874:D875"/>
    <mergeCell ref="E874:E875"/>
    <mergeCell ref="C876:C877"/>
    <mergeCell ref="D876:D877"/>
    <mergeCell ref="E876:E877"/>
    <mergeCell ref="C878:C879"/>
    <mergeCell ref="D878:D879"/>
    <mergeCell ref="E878:E879"/>
    <mergeCell ref="C880:C881"/>
    <mergeCell ref="D880:D881"/>
    <mergeCell ref="E880:E881"/>
    <mergeCell ref="C882:C883"/>
    <mergeCell ref="D882:D883"/>
    <mergeCell ref="E882:E883"/>
    <mergeCell ref="C884:C885"/>
    <mergeCell ref="D884:D885"/>
    <mergeCell ref="E884:E885"/>
    <mergeCell ref="C886:C887"/>
    <mergeCell ref="D886:D887"/>
    <mergeCell ref="E886:E887"/>
    <mergeCell ref="C888:C889"/>
    <mergeCell ref="D888:D889"/>
    <mergeCell ref="E888:E889"/>
    <mergeCell ref="C890:C891"/>
    <mergeCell ref="D890:D891"/>
    <mergeCell ref="E890:E891"/>
    <mergeCell ref="C892:C893"/>
    <mergeCell ref="D892:D893"/>
    <mergeCell ref="E892:E893"/>
    <mergeCell ref="C894:C895"/>
    <mergeCell ref="D894:D895"/>
    <mergeCell ref="E894:E895"/>
    <mergeCell ref="C896:C897"/>
    <mergeCell ref="D896:D897"/>
    <mergeCell ref="E896:E897"/>
    <mergeCell ref="C898:C899"/>
    <mergeCell ref="D898:D899"/>
    <mergeCell ref="E898:E899"/>
    <mergeCell ref="C900:C901"/>
    <mergeCell ref="D900:D901"/>
    <mergeCell ref="E900:E901"/>
    <mergeCell ref="C902:C903"/>
    <mergeCell ref="D902:D903"/>
    <mergeCell ref="E902:E903"/>
    <mergeCell ref="C904:C905"/>
    <mergeCell ref="D904:D905"/>
    <mergeCell ref="E904:E905"/>
    <mergeCell ref="C906:C907"/>
    <mergeCell ref="D906:D907"/>
    <mergeCell ref="E906:E907"/>
    <mergeCell ref="C908:C909"/>
    <mergeCell ref="D908:D909"/>
    <mergeCell ref="E908:E909"/>
    <mergeCell ref="C910:C911"/>
    <mergeCell ref="D910:D911"/>
    <mergeCell ref="E910:E911"/>
    <mergeCell ref="C912:C913"/>
    <mergeCell ref="D912:D913"/>
    <mergeCell ref="E912:E913"/>
    <mergeCell ref="C914:C915"/>
    <mergeCell ref="D914:D915"/>
    <mergeCell ref="E914:E915"/>
    <mergeCell ref="C916:C917"/>
    <mergeCell ref="D916:D917"/>
    <mergeCell ref="E916:E917"/>
    <mergeCell ref="C918:C919"/>
    <mergeCell ref="D918:D919"/>
    <mergeCell ref="E918:E919"/>
    <mergeCell ref="C920:C921"/>
    <mergeCell ref="D920:D921"/>
    <mergeCell ref="E920:E921"/>
    <mergeCell ref="C922:C923"/>
    <mergeCell ref="D922:D923"/>
    <mergeCell ref="E922:E923"/>
    <mergeCell ref="C924:C925"/>
    <mergeCell ref="D924:D925"/>
    <mergeCell ref="E924:E925"/>
    <mergeCell ref="C926:C927"/>
    <mergeCell ref="D926:D927"/>
    <mergeCell ref="E926:E927"/>
    <mergeCell ref="C928:C929"/>
    <mergeCell ref="D928:D929"/>
    <mergeCell ref="E928:E929"/>
    <mergeCell ref="C930:C931"/>
    <mergeCell ref="D930:D931"/>
    <mergeCell ref="E930:E931"/>
    <mergeCell ref="C932:C933"/>
    <mergeCell ref="D932:D933"/>
    <mergeCell ref="E932:E933"/>
    <mergeCell ref="C934:C935"/>
    <mergeCell ref="D934:D935"/>
    <mergeCell ref="E934:E935"/>
    <mergeCell ref="C936:C937"/>
    <mergeCell ref="D936:D937"/>
    <mergeCell ref="E936:E937"/>
    <mergeCell ref="C938:C939"/>
    <mergeCell ref="D938:D939"/>
    <mergeCell ref="E938:E939"/>
    <mergeCell ref="C940:C941"/>
    <mergeCell ref="D940:D941"/>
    <mergeCell ref="E940:E941"/>
    <mergeCell ref="C942:C943"/>
    <mergeCell ref="D942:D943"/>
    <mergeCell ref="E942:E943"/>
    <mergeCell ref="C944:C945"/>
    <mergeCell ref="D944:D945"/>
    <mergeCell ref="E944:E945"/>
    <mergeCell ref="C946:C947"/>
    <mergeCell ref="D946:D947"/>
    <mergeCell ref="E946:E947"/>
    <mergeCell ref="C948:C949"/>
    <mergeCell ref="D948:D949"/>
    <mergeCell ref="E948:E949"/>
    <mergeCell ref="C950:C951"/>
    <mergeCell ref="D950:D951"/>
    <mergeCell ref="E950:E951"/>
    <mergeCell ref="C952:C953"/>
    <mergeCell ref="D952:D953"/>
    <mergeCell ref="E952:E953"/>
    <mergeCell ref="C954:C955"/>
    <mergeCell ref="D954:D955"/>
    <mergeCell ref="E954:E955"/>
    <mergeCell ref="C956:C957"/>
    <mergeCell ref="D956:D957"/>
    <mergeCell ref="E956:E957"/>
    <mergeCell ref="C958:C959"/>
    <mergeCell ref="D958:D959"/>
    <mergeCell ref="E958:E959"/>
    <mergeCell ref="C960:C961"/>
    <mergeCell ref="D960:D961"/>
    <mergeCell ref="E960:E961"/>
    <mergeCell ref="C962:C963"/>
    <mergeCell ref="D962:D963"/>
    <mergeCell ref="E962:E963"/>
    <mergeCell ref="C964:C965"/>
    <mergeCell ref="D964:D965"/>
    <mergeCell ref="E964:E965"/>
    <mergeCell ref="C966:C967"/>
    <mergeCell ref="D966:D967"/>
    <mergeCell ref="E966:E967"/>
    <mergeCell ref="C968:C969"/>
    <mergeCell ref="D968:D969"/>
    <mergeCell ref="E968:E969"/>
    <mergeCell ref="C970:C971"/>
    <mergeCell ref="D970:D971"/>
    <mergeCell ref="E970:E971"/>
    <mergeCell ref="C972:C973"/>
    <mergeCell ref="D972:D973"/>
    <mergeCell ref="E972:E973"/>
    <mergeCell ref="C974:C975"/>
    <mergeCell ref="D974:D975"/>
    <mergeCell ref="E974:E975"/>
    <mergeCell ref="C976:C977"/>
    <mergeCell ref="D976:D977"/>
    <mergeCell ref="E976:E977"/>
    <mergeCell ref="C978:C979"/>
    <mergeCell ref="D978:D979"/>
    <mergeCell ref="E978:E979"/>
    <mergeCell ref="C980:C981"/>
    <mergeCell ref="D980:D981"/>
    <mergeCell ref="E980:E981"/>
    <mergeCell ref="C982:C983"/>
    <mergeCell ref="D982:D983"/>
    <mergeCell ref="E982:E983"/>
    <mergeCell ref="C984:C985"/>
    <mergeCell ref="D984:D985"/>
    <mergeCell ref="E984:E985"/>
    <mergeCell ref="C986:C987"/>
    <mergeCell ref="D986:D987"/>
    <mergeCell ref="E986:E987"/>
    <mergeCell ref="C988:C989"/>
    <mergeCell ref="D988:D989"/>
    <mergeCell ref="E988:E989"/>
    <mergeCell ref="C990:C991"/>
    <mergeCell ref="D990:D991"/>
    <mergeCell ref="E990:E991"/>
    <mergeCell ref="C992:C993"/>
    <mergeCell ref="D992:D993"/>
    <mergeCell ref="E992:E993"/>
    <mergeCell ref="C994:C995"/>
    <mergeCell ref="D994:D995"/>
    <mergeCell ref="E994:E995"/>
    <mergeCell ref="C996:C997"/>
    <mergeCell ref="D996:D997"/>
    <mergeCell ref="E996:E997"/>
    <mergeCell ref="C998:C999"/>
    <mergeCell ref="D998:D999"/>
    <mergeCell ref="E998:E999"/>
    <mergeCell ref="C1000:C1001"/>
    <mergeCell ref="D1000:D1001"/>
    <mergeCell ref="E1000:E1001"/>
    <mergeCell ref="C1002:C1003"/>
    <mergeCell ref="D1002:D1003"/>
    <mergeCell ref="E1002:E1003"/>
    <mergeCell ref="C1004:C1005"/>
    <mergeCell ref="D1004:D1005"/>
    <mergeCell ref="E1004:E1005"/>
    <mergeCell ref="C1006:C1007"/>
    <mergeCell ref="D1006:D1007"/>
    <mergeCell ref="E1006:E1007"/>
    <mergeCell ref="C1008:C1009"/>
    <mergeCell ref="D1008:D1009"/>
    <mergeCell ref="E1008:E1009"/>
    <mergeCell ref="C1010:C1011"/>
    <mergeCell ref="D1010:D1011"/>
    <mergeCell ref="E1010:E1011"/>
    <mergeCell ref="C1012:C1013"/>
    <mergeCell ref="D1012:D1013"/>
    <mergeCell ref="E1012:E1013"/>
    <mergeCell ref="C1014:C1015"/>
    <mergeCell ref="D1014:D1015"/>
    <mergeCell ref="E1014:E1015"/>
    <mergeCell ref="C1016:C1017"/>
    <mergeCell ref="D1016:D1017"/>
    <mergeCell ref="E1016:E1017"/>
    <mergeCell ref="C1018:C1019"/>
    <mergeCell ref="D1018:D1019"/>
    <mergeCell ref="E1018:E1019"/>
    <mergeCell ref="C1020:C1021"/>
    <mergeCell ref="D1020:D1021"/>
    <mergeCell ref="E1020:E1021"/>
    <mergeCell ref="C1022:C1023"/>
    <mergeCell ref="D1022:D1023"/>
    <mergeCell ref="E1022:E1023"/>
    <mergeCell ref="C1024:C1025"/>
    <mergeCell ref="D1024:D1025"/>
    <mergeCell ref="E1024:E1025"/>
    <mergeCell ref="C1026:C1027"/>
    <mergeCell ref="D1026:D1027"/>
    <mergeCell ref="E1026:E1027"/>
    <mergeCell ref="C1028:C1029"/>
    <mergeCell ref="D1028:D1029"/>
    <mergeCell ref="E1028:E1029"/>
    <mergeCell ref="C1030:C1031"/>
    <mergeCell ref="D1030:D1031"/>
    <mergeCell ref="E1030:E1031"/>
    <mergeCell ref="C1032:C1033"/>
    <mergeCell ref="D1032:D1033"/>
    <mergeCell ref="E1032:E1033"/>
    <mergeCell ref="C1034:C1035"/>
    <mergeCell ref="D1034:D1035"/>
    <mergeCell ref="E1034:E1035"/>
    <mergeCell ref="C1036:C1037"/>
    <mergeCell ref="D1036:D1037"/>
    <mergeCell ref="E1036:E1037"/>
    <mergeCell ref="C1038:C1039"/>
    <mergeCell ref="D1038:D1039"/>
    <mergeCell ref="E1038:E1039"/>
    <mergeCell ref="C1040:C1041"/>
    <mergeCell ref="D1040:D1041"/>
    <mergeCell ref="E1040:E1041"/>
    <mergeCell ref="C1042:C1043"/>
    <mergeCell ref="D1042:D1043"/>
    <mergeCell ref="E1042:E1043"/>
    <mergeCell ref="C1044:C1045"/>
    <mergeCell ref="D1044:D1045"/>
    <mergeCell ref="E1044:E1045"/>
    <mergeCell ref="C1046:C1047"/>
    <mergeCell ref="D1046:D1047"/>
    <mergeCell ref="E1046:E1047"/>
    <mergeCell ref="C1048:C1049"/>
    <mergeCell ref="D1048:D1049"/>
    <mergeCell ref="E1048:E1049"/>
    <mergeCell ref="C1050:C1051"/>
    <mergeCell ref="D1050:D1051"/>
    <mergeCell ref="E1050:E1051"/>
    <mergeCell ref="C1052:C1053"/>
    <mergeCell ref="D1052:D1053"/>
    <mergeCell ref="E1052:E1053"/>
    <mergeCell ref="C1054:C1055"/>
    <mergeCell ref="D1054:D1055"/>
    <mergeCell ref="E1054:E1055"/>
    <mergeCell ref="C1056:C1057"/>
    <mergeCell ref="D1056:D1057"/>
    <mergeCell ref="E1056:E1057"/>
    <mergeCell ref="C1058:C1059"/>
    <mergeCell ref="D1058:D1059"/>
    <mergeCell ref="E1058:E1059"/>
    <mergeCell ref="C1060:C1061"/>
    <mergeCell ref="D1060:D1061"/>
    <mergeCell ref="E1060:E1061"/>
    <mergeCell ref="C1062:C1063"/>
    <mergeCell ref="D1062:D1063"/>
    <mergeCell ref="E1062:E1063"/>
    <mergeCell ref="C1064:C1065"/>
    <mergeCell ref="D1064:D1065"/>
    <mergeCell ref="E1064:E1065"/>
    <mergeCell ref="C1066:C1067"/>
    <mergeCell ref="D1066:D1067"/>
    <mergeCell ref="E1066:E1067"/>
    <mergeCell ref="C1068:C1069"/>
    <mergeCell ref="D1068:D1069"/>
    <mergeCell ref="E1068:E1069"/>
    <mergeCell ref="C1070:C1071"/>
    <mergeCell ref="D1070:D1071"/>
    <mergeCell ref="E1070:E1071"/>
    <mergeCell ref="C1072:C1073"/>
    <mergeCell ref="D1072:D1073"/>
    <mergeCell ref="E1072:E1073"/>
    <mergeCell ref="C1074:C1075"/>
    <mergeCell ref="D1074:D1075"/>
    <mergeCell ref="E1074:E1075"/>
    <mergeCell ref="C1076:C1077"/>
    <mergeCell ref="D1076:D1077"/>
    <mergeCell ref="E1076:E1077"/>
    <mergeCell ref="C1078:C1079"/>
    <mergeCell ref="D1078:D1079"/>
    <mergeCell ref="E1078:E1079"/>
    <mergeCell ref="C1080:C1081"/>
    <mergeCell ref="D1080:D1081"/>
    <mergeCell ref="E1080:E1081"/>
    <mergeCell ref="C1082:C1083"/>
    <mergeCell ref="D1082:D1083"/>
    <mergeCell ref="E1082:E1083"/>
    <mergeCell ref="C1084:C1085"/>
    <mergeCell ref="D1084:D1085"/>
    <mergeCell ref="E1084:E1085"/>
    <mergeCell ref="C1086:C1087"/>
    <mergeCell ref="D1086:D1087"/>
    <mergeCell ref="E1086:E1087"/>
    <mergeCell ref="C1088:C1089"/>
    <mergeCell ref="D1088:D1089"/>
    <mergeCell ref="E1088:E1089"/>
    <mergeCell ref="C1090:C1091"/>
    <mergeCell ref="D1090:D1091"/>
    <mergeCell ref="E1090:E1091"/>
    <mergeCell ref="C1092:C1093"/>
    <mergeCell ref="D1092:D1093"/>
    <mergeCell ref="E1092:E1093"/>
    <mergeCell ref="C1094:C1095"/>
    <mergeCell ref="D1094:D1095"/>
    <mergeCell ref="E1094:E1095"/>
    <mergeCell ref="C1096:C1097"/>
    <mergeCell ref="D1096:D1097"/>
    <mergeCell ref="E1096:E1097"/>
    <mergeCell ref="C1098:C1099"/>
    <mergeCell ref="D1098:D1099"/>
    <mergeCell ref="E1098:E1099"/>
    <mergeCell ref="C1100:C1101"/>
    <mergeCell ref="D1100:D1101"/>
    <mergeCell ref="E1100:E1101"/>
    <mergeCell ref="C1102:C1103"/>
    <mergeCell ref="D1102:D1103"/>
    <mergeCell ref="E1102:E1103"/>
    <mergeCell ref="C1104:C1105"/>
    <mergeCell ref="D1104:D1105"/>
    <mergeCell ref="E1104:E1105"/>
    <mergeCell ref="C1106:C1107"/>
    <mergeCell ref="D1106:D1107"/>
    <mergeCell ref="E1106:E1107"/>
    <mergeCell ref="C1108:C1109"/>
    <mergeCell ref="D1108:D1109"/>
    <mergeCell ref="E1108:E1109"/>
    <mergeCell ref="C1110:C1111"/>
    <mergeCell ref="D1110:D1111"/>
    <mergeCell ref="E1110:E1111"/>
    <mergeCell ref="C1112:C1113"/>
    <mergeCell ref="D1112:D1113"/>
    <mergeCell ref="E1112:E1113"/>
    <mergeCell ref="C1114:C1115"/>
    <mergeCell ref="D1114:D1115"/>
    <mergeCell ref="E1114:E1115"/>
    <mergeCell ref="C1116:C1117"/>
    <mergeCell ref="D1116:D1117"/>
    <mergeCell ref="E1116:E1117"/>
    <mergeCell ref="C1118:C1119"/>
    <mergeCell ref="D1118:D1119"/>
    <mergeCell ref="E1118:E1119"/>
    <mergeCell ref="C1120:C1121"/>
    <mergeCell ref="D1120:D1121"/>
    <mergeCell ref="E1120:E1121"/>
    <mergeCell ref="C1122:C1123"/>
    <mergeCell ref="D1122:D1123"/>
    <mergeCell ref="E1122:E1123"/>
    <mergeCell ref="C1124:C1125"/>
    <mergeCell ref="D1124:D1125"/>
    <mergeCell ref="E1124:E1125"/>
    <mergeCell ref="C1126:C1127"/>
    <mergeCell ref="D1126:D1127"/>
    <mergeCell ref="E1126:E1127"/>
    <mergeCell ref="C1128:C1129"/>
    <mergeCell ref="D1128:D1129"/>
    <mergeCell ref="E1128:E1129"/>
    <mergeCell ref="C1130:C1131"/>
    <mergeCell ref="D1130:D1131"/>
    <mergeCell ref="E1130:E1131"/>
    <mergeCell ref="C1132:C1133"/>
    <mergeCell ref="D1132:D1133"/>
    <mergeCell ref="E1132:E1133"/>
    <mergeCell ref="C1134:C1135"/>
    <mergeCell ref="D1134:D1135"/>
    <mergeCell ref="E1134:E1135"/>
    <mergeCell ref="C1136:C1137"/>
    <mergeCell ref="D1136:D1137"/>
    <mergeCell ref="E1136:E1137"/>
    <mergeCell ref="C1138:C1139"/>
    <mergeCell ref="D1138:D1139"/>
    <mergeCell ref="E1138:E1139"/>
    <mergeCell ref="C1140:C1141"/>
    <mergeCell ref="D1140:D1141"/>
    <mergeCell ref="E1140:E1141"/>
    <mergeCell ref="C1142:C1143"/>
    <mergeCell ref="D1142:D1143"/>
    <mergeCell ref="E1142:E1143"/>
    <mergeCell ref="C1144:C1145"/>
    <mergeCell ref="D1144:D1145"/>
    <mergeCell ref="E1144:E1145"/>
    <mergeCell ref="C1146:C1147"/>
    <mergeCell ref="D1146:D1147"/>
    <mergeCell ref="E1146:E1147"/>
    <mergeCell ref="C1148:C1149"/>
    <mergeCell ref="D1148:D1149"/>
    <mergeCell ref="E1148:E1149"/>
    <mergeCell ref="C1150:C1151"/>
    <mergeCell ref="D1150:D1151"/>
    <mergeCell ref="E1150:E1151"/>
    <mergeCell ref="C1152:C1153"/>
    <mergeCell ref="D1152:D1153"/>
    <mergeCell ref="E1152:E1153"/>
    <mergeCell ref="C1154:C1155"/>
    <mergeCell ref="D1154:D1155"/>
    <mergeCell ref="E1154:E1155"/>
    <mergeCell ref="C1156:C1157"/>
    <mergeCell ref="D1156:D1157"/>
    <mergeCell ref="E1156:E1157"/>
    <mergeCell ref="C1158:C1159"/>
    <mergeCell ref="D1158:D1159"/>
    <mergeCell ref="E1158:E1159"/>
    <mergeCell ref="C1160:C1161"/>
    <mergeCell ref="D1160:D1161"/>
    <mergeCell ref="E1160:E1161"/>
    <mergeCell ref="C1162:C1163"/>
    <mergeCell ref="D1162:D1163"/>
    <mergeCell ref="E1162:E1163"/>
    <mergeCell ref="C1164:C1165"/>
    <mergeCell ref="D1164:D1165"/>
    <mergeCell ref="E1164:E1165"/>
    <mergeCell ref="C1166:C1167"/>
    <mergeCell ref="D1166:D1167"/>
    <mergeCell ref="E1166:E1167"/>
    <mergeCell ref="C1168:C1169"/>
    <mergeCell ref="D1168:D1169"/>
    <mergeCell ref="E1168:E1169"/>
    <mergeCell ref="C1170:C1171"/>
    <mergeCell ref="D1170:D1171"/>
    <mergeCell ref="E1170:E1171"/>
    <mergeCell ref="C1172:C1173"/>
    <mergeCell ref="D1172:D1173"/>
    <mergeCell ref="E1172:E1173"/>
    <mergeCell ref="C1174:C1175"/>
    <mergeCell ref="D1174:D1175"/>
    <mergeCell ref="E1174:E1175"/>
    <mergeCell ref="C1176:C1177"/>
    <mergeCell ref="D1176:D1177"/>
    <mergeCell ref="E1176:E1177"/>
    <mergeCell ref="C1178:C1179"/>
    <mergeCell ref="D1178:D1179"/>
    <mergeCell ref="E1178:E1179"/>
    <mergeCell ref="C1180:C1181"/>
    <mergeCell ref="D1180:D1181"/>
    <mergeCell ref="E1180:E1181"/>
    <mergeCell ref="C1182:C1183"/>
    <mergeCell ref="D1182:D1183"/>
    <mergeCell ref="E1182:E1183"/>
    <mergeCell ref="C1184:C1185"/>
    <mergeCell ref="D1184:D1185"/>
    <mergeCell ref="E1184:E1185"/>
    <mergeCell ref="C1186:C1187"/>
    <mergeCell ref="D1186:D1187"/>
    <mergeCell ref="E1186:E1187"/>
    <mergeCell ref="C1188:C1189"/>
    <mergeCell ref="D1188:D1189"/>
    <mergeCell ref="E1188:E1189"/>
    <mergeCell ref="C1190:C1191"/>
    <mergeCell ref="D1190:D1191"/>
    <mergeCell ref="E1190:E1191"/>
    <mergeCell ref="C1192:C1193"/>
    <mergeCell ref="D1192:D1193"/>
    <mergeCell ref="E1192:E1193"/>
    <mergeCell ref="C1194:C1195"/>
    <mergeCell ref="D1194:D1195"/>
    <mergeCell ref="E1194:E1195"/>
    <mergeCell ref="C1196:C1197"/>
    <mergeCell ref="D1196:D1197"/>
    <mergeCell ref="E1196:E1197"/>
    <mergeCell ref="C1198:C1199"/>
    <mergeCell ref="D1198:D1199"/>
    <mergeCell ref="E1198:E1199"/>
    <mergeCell ref="C1200:C1201"/>
    <mergeCell ref="D1200:D1201"/>
    <mergeCell ref="E1200:E1201"/>
    <mergeCell ref="C1202:C1203"/>
    <mergeCell ref="D1202:D1203"/>
    <mergeCell ref="E1202:E1203"/>
    <mergeCell ref="C1204:C1205"/>
    <mergeCell ref="D1204:D1205"/>
    <mergeCell ref="E1204:E1205"/>
    <mergeCell ref="C1206:C1207"/>
    <mergeCell ref="D1206:D1207"/>
    <mergeCell ref="E1206:E1207"/>
    <mergeCell ref="C1208:C1209"/>
    <mergeCell ref="D1208:D1209"/>
    <mergeCell ref="E1208:E1209"/>
    <mergeCell ref="C1210:C1211"/>
    <mergeCell ref="D1210:D1211"/>
    <mergeCell ref="E1210:E1211"/>
    <mergeCell ref="C1212:C1213"/>
    <mergeCell ref="D1212:D1213"/>
    <mergeCell ref="E1212:E1213"/>
    <mergeCell ref="C1214:C1215"/>
    <mergeCell ref="D1214:D1215"/>
    <mergeCell ref="E1214:E1215"/>
    <mergeCell ref="C1216:C1217"/>
    <mergeCell ref="D1216:D1217"/>
    <mergeCell ref="E1216:E1217"/>
    <mergeCell ref="C1218:C1219"/>
    <mergeCell ref="D1218:D1219"/>
    <mergeCell ref="E1218:E1219"/>
    <mergeCell ref="C1220:C1221"/>
    <mergeCell ref="D1220:D1221"/>
    <mergeCell ref="E1220:E1221"/>
    <mergeCell ref="C1222:C1223"/>
    <mergeCell ref="D1222:D1223"/>
    <mergeCell ref="E1222:E1223"/>
    <mergeCell ref="C1224:C1225"/>
    <mergeCell ref="D1224:D1225"/>
    <mergeCell ref="E1224:E1225"/>
    <mergeCell ref="C1226:C1227"/>
    <mergeCell ref="D1226:D1227"/>
    <mergeCell ref="E1226:E1227"/>
    <mergeCell ref="C1228:C1229"/>
    <mergeCell ref="D1228:D1229"/>
    <mergeCell ref="E1228:E1229"/>
    <mergeCell ref="C1230:C1231"/>
    <mergeCell ref="D1230:D1231"/>
    <mergeCell ref="E1230:E1231"/>
    <mergeCell ref="C1232:C1233"/>
    <mergeCell ref="D1232:D1233"/>
    <mergeCell ref="E1232:E1233"/>
    <mergeCell ref="C1234:C1235"/>
    <mergeCell ref="D1234:D1235"/>
    <mergeCell ref="E1234:E1235"/>
    <mergeCell ref="C1236:C1237"/>
    <mergeCell ref="D1236:D1237"/>
    <mergeCell ref="E1236:E1237"/>
    <mergeCell ref="C1238:C1239"/>
    <mergeCell ref="D1238:D1239"/>
    <mergeCell ref="E1238:E1239"/>
    <mergeCell ref="C1240:C1241"/>
    <mergeCell ref="D1240:D1241"/>
    <mergeCell ref="E1240:E1241"/>
    <mergeCell ref="C1242:C1243"/>
    <mergeCell ref="D1242:D1243"/>
    <mergeCell ref="E1242:E1243"/>
    <mergeCell ref="C1244:C1245"/>
    <mergeCell ref="D1244:D1245"/>
    <mergeCell ref="E1244:E1245"/>
    <mergeCell ref="C1246:C1247"/>
    <mergeCell ref="D1246:D1247"/>
    <mergeCell ref="E1246:E1247"/>
    <mergeCell ref="C1248:C1249"/>
    <mergeCell ref="D1248:D1249"/>
    <mergeCell ref="E1248:E1249"/>
    <mergeCell ref="C1250:C1251"/>
    <mergeCell ref="D1250:D1251"/>
    <mergeCell ref="E1250:E1251"/>
    <mergeCell ref="C1252:C1253"/>
    <mergeCell ref="D1252:D1253"/>
    <mergeCell ref="E1252:E1253"/>
    <mergeCell ref="C1254:C1255"/>
    <mergeCell ref="D1254:D1255"/>
    <mergeCell ref="E1254:E1255"/>
    <mergeCell ref="C1256:C1257"/>
    <mergeCell ref="D1256:D1257"/>
    <mergeCell ref="E1256:E1257"/>
    <mergeCell ref="C1258:C1259"/>
    <mergeCell ref="D1258:D1259"/>
    <mergeCell ref="E1258:E1259"/>
    <mergeCell ref="C1260:C1261"/>
    <mergeCell ref="D1260:D1261"/>
    <mergeCell ref="E1260:E1261"/>
    <mergeCell ref="C1262:C1263"/>
    <mergeCell ref="D1262:D1263"/>
    <mergeCell ref="E1262:E1263"/>
    <mergeCell ref="C1264:C1265"/>
    <mergeCell ref="D1264:D1265"/>
    <mergeCell ref="E1264:E1265"/>
    <mergeCell ref="C1266:C1267"/>
    <mergeCell ref="D1266:D1267"/>
    <mergeCell ref="E1266:E1267"/>
    <mergeCell ref="C1268:C1269"/>
    <mergeCell ref="D1268:D1269"/>
    <mergeCell ref="E1268:E1269"/>
    <mergeCell ref="C1270:C1271"/>
    <mergeCell ref="D1270:D1271"/>
    <mergeCell ref="E1270:E1271"/>
    <mergeCell ref="C1272:C1273"/>
    <mergeCell ref="D1272:D1273"/>
    <mergeCell ref="E1272:E1273"/>
    <mergeCell ref="C1274:C1275"/>
    <mergeCell ref="D1274:D1275"/>
    <mergeCell ref="E1274:E1275"/>
    <mergeCell ref="C1276:C1277"/>
    <mergeCell ref="D1276:D1277"/>
    <mergeCell ref="E1276:E1277"/>
    <mergeCell ref="C1278:C1279"/>
    <mergeCell ref="D1278:D1279"/>
    <mergeCell ref="E1278:E1279"/>
    <mergeCell ref="C1280:C1281"/>
    <mergeCell ref="D1280:D1281"/>
    <mergeCell ref="E1280:E1281"/>
    <mergeCell ref="C1282:C1283"/>
    <mergeCell ref="D1282:D1283"/>
    <mergeCell ref="E1282:E1283"/>
    <mergeCell ref="C1284:C1285"/>
    <mergeCell ref="D1284:D1285"/>
    <mergeCell ref="E1284:E1285"/>
    <mergeCell ref="C1286:C1287"/>
    <mergeCell ref="D1286:D1287"/>
    <mergeCell ref="E1286:E1287"/>
    <mergeCell ref="C1288:C1289"/>
    <mergeCell ref="D1288:D1289"/>
    <mergeCell ref="E1288:E1289"/>
    <mergeCell ref="C1290:C1291"/>
    <mergeCell ref="D1290:D1291"/>
    <mergeCell ref="E1290:E1291"/>
    <mergeCell ref="C1292:C1293"/>
    <mergeCell ref="D1292:D1293"/>
    <mergeCell ref="E1292:E1293"/>
    <mergeCell ref="C1294:C1295"/>
    <mergeCell ref="D1294:D1295"/>
    <mergeCell ref="E1294:E1295"/>
    <mergeCell ref="C1296:C1297"/>
    <mergeCell ref="D1296:D1297"/>
    <mergeCell ref="E1296:E1297"/>
    <mergeCell ref="C1298:C1299"/>
    <mergeCell ref="D1298:D1299"/>
    <mergeCell ref="E1298:E1299"/>
    <mergeCell ref="C1300:C1301"/>
    <mergeCell ref="D1300:D1301"/>
    <mergeCell ref="E1300:E1301"/>
    <mergeCell ref="C1302:C1303"/>
    <mergeCell ref="D1302:D1303"/>
    <mergeCell ref="E1302:E1303"/>
    <mergeCell ref="C1304:C1305"/>
    <mergeCell ref="D1304:D1305"/>
    <mergeCell ref="E1304:E1305"/>
    <mergeCell ref="C1306:C1307"/>
    <mergeCell ref="D1306:D1307"/>
    <mergeCell ref="E1306:E1307"/>
    <mergeCell ref="C1308:C1309"/>
    <mergeCell ref="D1308:D1309"/>
    <mergeCell ref="E1308:E1309"/>
    <mergeCell ref="C1310:C1311"/>
    <mergeCell ref="D1310:D1311"/>
    <mergeCell ref="E1310:E1311"/>
    <mergeCell ref="C1312:C1313"/>
    <mergeCell ref="D1312:D1313"/>
    <mergeCell ref="E1312:E1313"/>
    <mergeCell ref="C1314:C1315"/>
    <mergeCell ref="D1314:D1315"/>
    <mergeCell ref="E1314:E1315"/>
    <mergeCell ref="C1316:C1317"/>
    <mergeCell ref="D1316:D1317"/>
    <mergeCell ref="E1316:E1317"/>
    <mergeCell ref="C1318:C1319"/>
    <mergeCell ref="D1318:D1319"/>
    <mergeCell ref="E1318:E1319"/>
    <mergeCell ref="C1320:C1321"/>
    <mergeCell ref="D1320:D1321"/>
    <mergeCell ref="E1320:E1321"/>
    <mergeCell ref="C1322:C1323"/>
    <mergeCell ref="D1322:D1323"/>
    <mergeCell ref="E1322:E1323"/>
    <mergeCell ref="C1324:C1325"/>
    <mergeCell ref="D1324:D1325"/>
    <mergeCell ref="E1324:E1325"/>
    <mergeCell ref="C1326:C1327"/>
    <mergeCell ref="D1326:D1327"/>
    <mergeCell ref="E1326:E1327"/>
    <mergeCell ref="C1328:C1329"/>
    <mergeCell ref="D1328:D1329"/>
    <mergeCell ref="E1328:E1329"/>
    <mergeCell ref="C1330:C1331"/>
    <mergeCell ref="D1330:D1331"/>
    <mergeCell ref="E1330:E1331"/>
    <mergeCell ref="C1332:C1333"/>
    <mergeCell ref="D1332:D1333"/>
    <mergeCell ref="E1332:E1333"/>
    <mergeCell ref="C1334:C1335"/>
    <mergeCell ref="D1334:D1335"/>
    <mergeCell ref="E1334:E1335"/>
    <mergeCell ref="C1336:C1337"/>
    <mergeCell ref="D1336:D1337"/>
    <mergeCell ref="E1336:E1337"/>
    <mergeCell ref="C1338:C1339"/>
    <mergeCell ref="D1338:D1339"/>
    <mergeCell ref="E1338:E1339"/>
    <mergeCell ref="C1340:C1341"/>
    <mergeCell ref="D1340:D1341"/>
    <mergeCell ref="E1340:E1341"/>
    <mergeCell ref="C1342:C1343"/>
    <mergeCell ref="D1342:D1343"/>
    <mergeCell ref="E1342:E1343"/>
    <mergeCell ref="C1344:C1345"/>
    <mergeCell ref="D1344:D1345"/>
    <mergeCell ref="E1344:E1345"/>
    <mergeCell ref="C1346:C1347"/>
    <mergeCell ref="D1346:D1347"/>
    <mergeCell ref="E1346:E1347"/>
    <mergeCell ref="C1348:C1349"/>
    <mergeCell ref="D1348:D1349"/>
    <mergeCell ref="E1348:E1349"/>
    <mergeCell ref="C1350:C1351"/>
    <mergeCell ref="D1350:D1351"/>
    <mergeCell ref="E1350:E1351"/>
    <mergeCell ref="C1352:C1353"/>
    <mergeCell ref="D1352:D1353"/>
    <mergeCell ref="E1352:E1353"/>
    <mergeCell ref="C1354:C1355"/>
    <mergeCell ref="D1354:D1355"/>
    <mergeCell ref="E1354:E1355"/>
    <mergeCell ref="C1356:C1357"/>
    <mergeCell ref="D1356:D1357"/>
    <mergeCell ref="E1356:E1357"/>
    <mergeCell ref="C1358:C1359"/>
    <mergeCell ref="D1358:D1359"/>
    <mergeCell ref="E1358:E1359"/>
    <mergeCell ref="C1360:C1361"/>
    <mergeCell ref="D1360:D1361"/>
    <mergeCell ref="E1360:E1361"/>
    <mergeCell ref="C1362:C1363"/>
    <mergeCell ref="D1362:D1363"/>
    <mergeCell ref="E1362:E1363"/>
    <mergeCell ref="C1364:C1365"/>
    <mergeCell ref="D1364:D1365"/>
    <mergeCell ref="E1364:E1365"/>
    <mergeCell ref="C1366:C1367"/>
    <mergeCell ref="D1366:D1367"/>
    <mergeCell ref="E1366:E1367"/>
    <mergeCell ref="C1368:C1369"/>
    <mergeCell ref="D1368:D1369"/>
    <mergeCell ref="E1368:E1369"/>
    <mergeCell ref="C1370:C1371"/>
    <mergeCell ref="D1370:D1371"/>
    <mergeCell ref="E1370:E1371"/>
    <mergeCell ref="C1372:C1373"/>
    <mergeCell ref="D1372:D1373"/>
    <mergeCell ref="E1372:E1373"/>
    <mergeCell ref="C1374:C1375"/>
    <mergeCell ref="D1374:D1375"/>
    <mergeCell ref="E1374:E1375"/>
    <mergeCell ref="C1376:C1377"/>
    <mergeCell ref="D1376:D1377"/>
    <mergeCell ref="E1376:E1377"/>
    <mergeCell ref="C1378:C1379"/>
    <mergeCell ref="D1378:D1379"/>
    <mergeCell ref="E1378:E1379"/>
    <mergeCell ref="C1380:C1381"/>
    <mergeCell ref="D1380:D1381"/>
    <mergeCell ref="E1380:E1381"/>
    <mergeCell ref="C1382:C1383"/>
    <mergeCell ref="D1382:D1383"/>
    <mergeCell ref="E1382:E1383"/>
    <mergeCell ref="C1384:C1385"/>
    <mergeCell ref="D1384:D1385"/>
    <mergeCell ref="E1384:E1385"/>
    <mergeCell ref="C1386:C1387"/>
    <mergeCell ref="D1386:D1387"/>
    <mergeCell ref="E1386:E1387"/>
    <mergeCell ref="C1388:C1389"/>
    <mergeCell ref="D1388:D1389"/>
    <mergeCell ref="E1388:E1389"/>
    <mergeCell ref="C1390:C1391"/>
    <mergeCell ref="D1390:D1391"/>
    <mergeCell ref="E1390:E1391"/>
    <mergeCell ref="C1392:C1393"/>
    <mergeCell ref="D1392:D1393"/>
    <mergeCell ref="E1392:E1393"/>
    <mergeCell ref="C1394:C1395"/>
    <mergeCell ref="D1394:D1395"/>
    <mergeCell ref="E1394:E1395"/>
    <mergeCell ref="C1396:C1397"/>
    <mergeCell ref="D1396:D1397"/>
    <mergeCell ref="E1396:E1397"/>
    <mergeCell ref="C1398:C1399"/>
    <mergeCell ref="D1398:D1399"/>
    <mergeCell ref="E1398:E1399"/>
    <mergeCell ref="C1400:C1401"/>
    <mergeCell ref="D1400:D1401"/>
    <mergeCell ref="E1400:E1401"/>
    <mergeCell ref="C1406:C1407"/>
    <mergeCell ref="D1406:D1407"/>
    <mergeCell ref="E1406:E1407"/>
    <mergeCell ref="C1402:C1403"/>
    <mergeCell ref="D1402:D1403"/>
    <mergeCell ref="E1402:E1403"/>
    <mergeCell ref="C1404:C1405"/>
    <mergeCell ref="D1404:D1405"/>
    <mergeCell ref="E1404:E1405"/>
  </mergeCells>
  <phoneticPr fontId="8" type="noConversion"/>
  <printOptions horizontalCentered="1"/>
  <pageMargins left="0.25" right="0.22" top="0.56000000000000005" bottom="0.75" header="0.28999999999999998"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3.xml><?xml version="1.0" encoding="utf-8"?>
<worksheet xmlns="http://schemas.openxmlformats.org/spreadsheetml/2006/main" xmlns:r="http://schemas.openxmlformats.org/officeDocument/2006/relationships">
  <sheetPr enableFormatConditionsCalculation="0">
    <tabColor indexed="15"/>
  </sheetPr>
  <dimension ref="B1:AM716"/>
  <sheetViews>
    <sheetView showZeros="0" topLeftCell="B1" workbookViewId="0">
      <pane ySplit="6" topLeftCell="A7" activePane="bottomLeft" state="frozen"/>
      <selection activeCell="D17" sqref="D17"/>
      <selection pane="bottomLeft" activeCell="G7" sqref="G7"/>
    </sheetView>
  </sheetViews>
  <sheetFormatPr defaultRowHeight="14.25"/>
  <cols>
    <col min="1" max="1" width="0" style="19" hidden="1" customWidth="1"/>
    <col min="2" max="2" width="7.5703125" style="19" customWidth="1"/>
    <col min="3" max="3" width="7.85546875" style="19" customWidth="1"/>
    <col min="4" max="4" width="8.7109375" style="19" customWidth="1"/>
    <col min="5" max="5" width="8.140625" style="19" customWidth="1"/>
    <col min="6" max="6" width="7.85546875" style="19" customWidth="1"/>
    <col min="7" max="7" width="9.85546875" style="19" customWidth="1"/>
    <col min="8" max="8" width="6.28515625" style="19" customWidth="1"/>
    <col min="9" max="9" width="9.85546875" style="19" customWidth="1"/>
    <col min="10" max="10" width="6.28515625" style="19" customWidth="1"/>
    <col min="11" max="11" width="9.85546875" style="19" customWidth="1"/>
    <col min="12" max="12" width="6.28515625" style="19" customWidth="1"/>
    <col min="13" max="13" width="9.85546875" style="19" customWidth="1"/>
    <col min="14" max="14" width="6.28515625" style="19" customWidth="1"/>
    <col min="15" max="15" width="9.85546875" style="19" customWidth="1"/>
    <col min="16" max="16" width="6.28515625" style="19" customWidth="1"/>
    <col min="17" max="17" width="2.42578125" style="19" customWidth="1"/>
    <col min="18" max="18" width="1.28515625" style="19" customWidth="1"/>
    <col min="19" max="19" width="18.85546875" style="19" customWidth="1"/>
    <col min="20" max="20" width="5" style="19" customWidth="1"/>
    <col min="21" max="28" width="8.28515625" style="19" customWidth="1"/>
    <col min="29" max="31" width="9.140625" style="19"/>
    <col min="32" max="32" width="0" style="19" hidden="1" customWidth="1"/>
    <col min="33" max="16384" width="9.140625" style="19"/>
  </cols>
  <sheetData>
    <row r="1" spans="2:39" ht="18" customHeight="1">
      <c r="B1" s="1911" t="s">
        <v>1615</v>
      </c>
      <c r="C1" s="353" t="s">
        <v>47</v>
      </c>
      <c r="D1" s="436"/>
      <c r="E1" s="353"/>
      <c r="F1" s="436"/>
      <c r="G1" s="436"/>
      <c r="H1" s="436"/>
      <c r="I1" s="436"/>
      <c r="J1" s="436"/>
      <c r="K1" s="436"/>
      <c r="L1" s="436"/>
      <c r="M1" s="436"/>
      <c r="N1" s="436"/>
      <c r="O1" s="436"/>
      <c r="P1" s="436"/>
      <c r="Q1" s="60"/>
      <c r="R1" s="17"/>
      <c r="S1" s="309" t="s">
        <v>914</v>
      </c>
      <c r="T1" s="17"/>
      <c r="U1" s="50"/>
      <c r="V1" s="50"/>
      <c r="W1" s="50"/>
      <c r="X1" s="50"/>
      <c r="Y1" s="50"/>
      <c r="Z1" s="50"/>
      <c r="AA1" s="50"/>
      <c r="AB1" s="50"/>
      <c r="AC1" s="50"/>
      <c r="AD1" s="50"/>
      <c r="AE1" s="50"/>
      <c r="AG1" s="50"/>
      <c r="AH1" s="50"/>
      <c r="AI1" s="50"/>
      <c r="AJ1" s="50"/>
      <c r="AK1" s="50"/>
      <c r="AL1" s="50"/>
      <c r="AM1" s="50"/>
    </row>
    <row r="2" spans="2:39" ht="18" customHeight="1">
      <c r="B2" s="1911"/>
      <c r="C2" s="353" t="s">
        <v>2488</v>
      </c>
      <c r="D2" s="353"/>
      <c r="E2" s="353"/>
      <c r="F2" s="353"/>
      <c r="G2" s="353"/>
      <c r="H2" s="353"/>
      <c r="I2" s="353"/>
      <c r="J2" s="353"/>
      <c r="K2" s="353"/>
      <c r="L2" s="353"/>
      <c r="M2" s="353"/>
      <c r="N2" s="353"/>
      <c r="O2" s="353"/>
      <c r="P2" s="353"/>
      <c r="Q2" s="50"/>
      <c r="R2" s="17"/>
      <c r="S2" s="310">
        <f>'Og s6'!AE46</f>
        <v>0</v>
      </c>
      <c r="T2" s="17"/>
      <c r="U2" s="50"/>
      <c r="V2" s="50"/>
      <c r="W2" s="50"/>
      <c r="X2" s="50"/>
      <c r="Y2" s="50"/>
      <c r="Z2" s="50"/>
      <c r="AA2" s="50"/>
      <c r="AB2" s="50"/>
      <c r="AC2" s="50"/>
      <c r="AD2" s="50"/>
      <c r="AE2" s="50"/>
      <c r="AF2" s="19" t="s">
        <v>1011</v>
      </c>
      <c r="AG2" s="50"/>
      <c r="AH2" s="50"/>
      <c r="AI2" s="50"/>
      <c r="AJ2" s="50"/>
      <c r="AK2" s="50"/>
      <c r="AL2" s="50"/>
      <c r="AM2" s="50"/>
    </row>
    <row r="3" spans="2:39" ht="6.75" customHeight="1">
      <c r="B3" s="1911"/>
      <c r="C3" s="387"/>
      <c r="D3" s="387"/>
      <c r="E3" s="387"/>
      <c r="F3" s="387"/>
      <c r="G3" s="387"/>
      <c r="H3" s="387"/>
      <c r="I3" s="387"/>
      <c r="J3" s="387"/>
      <c r="K3" s="387"/>
      <c r="L3" s="387"/>
      <c r="M3" s="387"/>
      <c r="N3" s="387"/>
      <c r="O3" s="387"/>
      <c r="P3" s="387"/>
      <c r="Q3" s="50"/>
      <c r="R3" s="17"/>
      <c r="S3" s="17"/>
      <c r="T3" s="50"/>
      <c r="U3" s="50"/>
      <c r="V3" s="50"/>
      <c r="W3" s="50"/>
      <c r="X3" s="50"/>
      <c r="Y3" s="50"/>
      <c r="Z3" s="50"/>
      <c r="AA3" s="50"/>
      <c r="AB3" s="50"/>
      <c r="AC3" s="50"/>
      <c r="AD3" s="50"/>
      <c r="AE3" s="50"/>
      <c r="AF3" s="19" t="s">
        <v>1012</v>
      </c>
      <c r="AG3" s="50"/>
      <c r="AH3" s="50"/>
      <c r="AI3" s="50"/>
      <c r="AJ3" s="50"/>
      <c r="AK3" s="50"/>
      <c r="AL3" s="50"/>
      <c r="AM3" s="50"/>
    </row>
    <row r="4" spans="2:39" ht="39.75" customHeight="1">
      <c r="B4" s="2178" t="s">
        <v>80</v>
      </c>
      <c r="C4" s="2162" t="s">
        <v>1157</v>
      </c>
      <c r="D4" s="2173" t="s">
        <v>323</v>
      </c>
      <c r="E4" s="2182" t="s">
        <v>222</v>
      </c>
      <c r="F4" s="2179" t="s">
        <v>29</v>
      </c>
      <c r="G4" s="2168" t="s">
        <v>804</v>
      </c>
      <c r="H4" s="2169"/>
      <c r="I4" s="2169"/>
      <c r="J4" s="2169"/>
      <c r="K4" s="2169"/>
      <c r="L4" s="2169"/>
      <c r="M4" s="2169"/>
      <c r="N4" s="2169"/>
      <c r="O4" s="2169"/>
      <c r="P4" s="2170"/>
      <c r="Q4" s="59"/>
      <c r="R4" s="17"/>
      <c r="S4" s="2171" t="s">
        <v>1156</v>
      </c>
      <c r="T4" s="50"/>
      <c r="U4" s="2165" t="s">
        <v>1013</v>
      </c>
      <c r="V4" s="2165"/>
      <c r="W4" s="2165"/>
      <c r="X4" s="2165"/>
      <c r="Y4" s="2165"/>
      <c r="Z4" s="2165"/>
      <c r="AA4" s="50"/>
      <c r="AB4" s="50"/>
      <c r="AC4" s="50"/>
      <c r="AD4" s="50"/>
      <c r="AE4" s="50"/>
      <c r="AF4" s="19" t="s">
        <v>887</v>
      </c>
      <c r="AG4" s="50"/>
      <c r="AH4" s="50"/>
      <c r="AI4" s="50"/>
      <c r="AJ4" s="50"/>
      <c r="AK4" s="50"/>
      <c r="AL4" s="50"/>
      <c r="AM4" s="50"/>
    </row>
    <row r="5" spans="2:39" ht="25.5" customHeight="1">
      <c r="B5" s="2178"/>
      <c r="C5" s="2163"/>
      <c r="D5" s="2174"/>
      <c r="E5" s="2183"/>
      <c r="F5" s="2180"/>
      <c r="G5" s="2166" t="s">
        <v>293</v>
      </c>
      <c r="H5" s="2167"/>
      <c r="I5" s="2166" t="s">
        <v>293</v>
      </c>
      <c r="J5" s="2167"/>
      <c r="K5" s="2166" t="s">
        <v>293</v>
      </c>
      <c r="L5" s="2167"/>
      <c r="M5" s="2166" t="s">
        <v>293</v>
      </c>
      <c r="N5" s="2167"/>
      <c r="O5" s="2166" t="s">
        <v>293</v>
      </c>
      <c r="P5" s="2167"/>
      <c r="Q5" s="59"/>
      <c r="R5" s="17"/>
      <c r="S5" s="2172"/>
      <c r="T5" s="50"/>
      <c r="U5" s="2165"/>
      <c r="V5" s="2165"/>
      <c r="W5" s="2165"/>
      <c r="X5" s="2165"/>
      <c r="Y5" s="2165"/>
      <c r="Z5" s="2165"/>
      <c r="AA5" s="50"/>
      <c r="AB5" s="50"/>
      <c r="AC5" s="50"/>
      <c r="AD5" s="50"/>
      <c r="AE5" s="50"/>
      <c r="AG5" s="50"/>
      <c r="AH5" s="50"/>
      <c r="AI5" s="50"/>
      <c r="AJ5" s="50"/>
      <c r="AK5" s="50"/>
      <c r="AL5" s="50"/>
      <c r="AM5" s="50"/>
    </row>
    <row r="6" spans="2:39" ht="15" customHeight="1">
      <c r="B6" s="1059"/>
      <c r="C6" s="2164"/>
      <c r="D6" s="2175"/>
      <c r="E6" s="941"/>
      <c r="F6" s="2181"/>
      <c r="G6" s="2176">
        <f>'Og s1'!K8</f>
        <v>2014</v>
      </c>
      <c r="H6" s="2177"/>
      <c r="I6" s="2176">
        <f>G6+1</f>
        <v>2015</v>
      </c>
      <c r="J6" s="2177"/>
      <c r="K6" s="2176">
        <f>I6+1</f>
        <v>2016</v>
      </c>
      <c r="L6" s="2177"/>
      <c r="M6" s="2176">
        <f>K6+1</f>
        <v>2017</v>
      </c>
      <c r="N6" s="2177"/>
      <c r="O6" s="2176">
        <f>M6+1</f>
        <v>2018</v>
      </c>
      <c r="P6" s="2177"/>
      <c r="Q6" s="59"/>
      <c r="R6" s="17"/>
      <c r="S6" s="55">
        <f>G6</f>
        <v>2014</v>
      </c>
      <c r="T6" s="50"/>
      <c r="U6" s="306"/>
      <c r="V6" s="306"/>
      <c r="W6" s="306"/>
      <c r="X6" s="306"/>
      <c r="Y6" s="306"/>
      <c r="Z6" s="306"/>
      <c r="AA6" s="50"/>
      <c r="AB6" s="50"/>
      <c r="AC6" s="50"/>
      <c r="AD6" s="50"/>
      <c r="AE6" s="50"/>
      <c r="AG6" s="50"/>
      <c r="AH6" s="50"/>
      <c r="AI6" s="50"/>
      <c r="AJ6" s="50"/>
      <c r="AK6" s="50"/>
      <c r="AL6" s="50"/>
      <c r="AM6" s="50"/>
    </row>
    <row r="7" spans="2:39" ht="21" customHeight="1">
      <c r="B7" s="942" t="str">
        <f>IF(E7&gt;0,"Wypełnione","")</f>
        <v/>
      </c>
      <c r="C7" s="437">
        <f>'Og s3a'!C6</f>
        <v>0</v>
      </c>
      <c r="D7" s="438">
        <f>'Og s3a'!E6</f>
        <v>0</v>
      </c>
      <c r="E7" s="871">
        <f>'Og s3a'!F6</f>
        <v>0</v>
      </c>
      <c r="F7" s="437">
        <f>'Og s3a'!G6</f>
        <v>0</v>
      </c>
      <c r="G7" s="484"/>
      <c r="H7" s="483"/>
      <c r="I7" s="484"/>
      <c r="J7" s="483"/>
      <c r="K7" s="484"/>
      <c r="L7" s="483"/>
      <c r="M7" s="484"/>
      <c r="N7" s="483"/>
      <c r="O7" s="484"/>
      <c r="P7" s="483"/>
      <c r="Q7" s="59"/>
      <c r="R7" s="17"/>
      <c r="S7" s="56">
        <f>'Og s3a'!D6</f>
        <v>0</v>
      </c>
      <c r="T7" s="50"/>
      <c r="U7" s="306"/>
      <c r="V7" s="306"/>
      <c r="W7" s="306"/>
      <c r="X7" s="306"/>
      <c r="Y7" s="306"/>
      <c r="Z7" s="306"/>
      <c r="AA7" s="50"/>
      <c r="AB7" s="50"/>
      <c r="AC7" s="50"/>
      <c r="AD7" s="50"/>
      <c r="AE7" s="50"/>
      <c r="AF7" s="50"/>
      <c r="AG7" s="50"/>
      <c r="AH7" s="50"/>
      <c r="AI7" s="50"/>
      <c r="AJ7" s="50"/>
      <c r="AK7" s="50"/>
      <c r="AL7" s="50"/>
      <c r="AM7" s="50"/>
    </row>
    <row r="8" spans="2:39" ht="21" customHeight="1">
      <c r="B8" s="942" t="str">
        <f>IF(E8&gt;0,"Wypełnione","")</f>
        <v/>
      </c>
      <c r="C8" s="437">
        <f>'Og s3a'!C7</f>
        <v>0</v>
      </c>
      <c r="D8" s="438">
        <f>'Og s3a'!E7</f>
        <v>0</v>
      </c>
      <c r="E8" s="871">
        <f>'Og s3a'!F7</f>
        <v>0</v>
      </c>
      <c r="F8" s="437">
        <f>'Og s3a'!G7</f>
        <v>0</v>
      </c>
      <c r="G8" s="484"/>
      <c r="H8" s="483"/>
      <c r="I8" s="484"/>
      <c r="J8" s="483"/>
      <c r="K8" s="484"/>
      <c r="L8" s="483"/>
      <c r="M8" s="484"/>
      <c r="N8" s="483"/>
      <c r="O8" s="484"/>
      <c r="P8" s="483"/>
      <c r="Q8" s="59"/>
      <c r="R8" s="17"/>
      <c r="S8" s="56">
        <f>'Og s3a'!D7</f>
        <v>0</v>
      </c>
      <c r="T8" s="50"/>
      <c r="U8" s="306"/>
      <c r="V8" s="306"/>
      <c r="W8" s="306"/>
      <c r="X8" s="306"/>
      <c r="Y8" s="306"/>
      <c r="Z8" s="306"/>
      <c r="AA8" s="50"/>
      <c r="AB8" s="50"/>
      <c r="AC8" s="50"/>
      <c r="AD8" s="50"/>
      <c r="AE8" s="50"/>
      <c r="AG8" s="50"/>
      <c r="AH8" s="50"/>
      <c r="AI8" s="50"/>
      <c r="AJ8" s="50"/>
      <c r="AK8" s="50"/>
      <c r="AL8" s="50"/>
      <c r="AM8" s="50"/>
    </row>
    <row r="9" spans="2:39" ht="21" customHeight="1">
      <c r="B9" s="942" t="str">
        <f>IF(E9&gt;0,"Wypełnione","")</f>
        <v/>
      </c>
      <c r="C9" s="437">
        <f>'Og s3a'!C8</f>
        <v>0</v>
      </c>
      <c r="D9" s="438">
        <f>'Og s3a'!E8</f>
        <v>0</v>
      </c>
      <c r="E9" s="871">
        <f>'Og s3a'!F8</f>
        <v>0</v>
      </c>
      <c r="F9" s="437">
        <f>'Og s3a'!G8</f>
        <v>0</v>
      </c>
      <c r="G9" s="484"/>
      <c r="H9" s="483"/>
      <c r="I9" s="484"/>
      <c r="J9" s="483"/>
      <c r="K9" s="484"/>
      <c r="L9" s="483"/>
      <c r="M9" s="484"/>
      <c r="N9" s="483"/>
      <c r="O9" s="484"/>
      <c r="P9" s="483"/>
      <c r="Q9" s="59"/>
      <c r="R9" s="17"/>
      <c r="S9" s="56">
        <f>'Og s3a'!D8</f>
        <v>0</v>
      </c>
      <c r="T9" s="50"/>
      <c r="U9" s="306"/>
      <c r="V9" s="306"/>
      <c r="W9" s="306"/>
      <c r="X9" s="306"/>
      <c r="Y9" s="306"/>
      <c r="Z9" s="306"/>
      <c r="AA9" s="50"/>
      <c r="AB9" s="50"/>
      <c r="AC9" s="50"/>
      <c r="AD9" s="50"/>
      <c r="AE9" s="50"/>
      <c r="AF9" s="19" t="s">
        <v>511</v>
      </c>
      <c r="AG9" s="50"/>
      <c r="AH9" s="50"/>
      <c r="AI9" s="50"/>
      <c r="AJ9" s="50"/>
      <c r="AK9" s="50"/>
      <c r="AL9" s="50"/>
      <c r="AM9" s="50"/>
    </row>
    <row r="10" spans="2:39" ht="21" customHeight="1">
      <c r="B10" s="942" t="str">
        <f t="shared" ref="B10:B71" si="0">IF(E10&gt;0,"Wypełnione","")</f>
        <v/>
      </c>
      <c r="C10" s="437">
        <f>'Og s3a'!C9</f>
        <v>0</v>
      </c>
      <c r="D10" s="438">
        <f>'Og s3a'!E9</f>
        <v>0</v>
      </c>
      <c r="E10" s="871">
        <f>'Og s3a'!F9</f>
        <v>0</v>
      </c>
      <c r="F10" s="437">
        <f>'Og s3a'!G9</f>
        <v>0</v>
      </c>
      <c r="G10" s="484"/>
      <c r="H10" s="483"/>
      <c r="I10" s="484"/>
      <c r="J10" s="483"/>
      <c r="K10" s="484"/>
      <c r="L10" s="483"/>
      <c r="M10" s="484"/>
      <c r="N10" s="483"/>
      <c r="O10" s="484"/>
      <c r="P10" s="483"/>
      <c r="Q10" s="59"/>
      <c r="R10" s="17"/>
      <c r="S10" s="56">
        <f>'Og s3a'!D9</f>
        <v>0</v>
      </c>
      <c r="T10" s="50"/>
      <c r="U10" s="306"/>
      <c r="V10" s="307"/>
      <c r="W10" s="307"/>
      <c r="X10" s="307"/>
      <c r="Y10" s="306"/>
      <c r="Z10" s="306"/>
      <c r="AA10" s="50"/>
      <c r="AB10" s="50"/>
      <c r="AC10" s="50"/>
      <c r="AD10" s="50"/>
      <c r="AE10" s="50"/>
      <c r="AF10" s="19" t="s">
        <v>512</v>
      </c>
      <c r="AG10" s="50"/>
      <c r="AH10" s="50"/>
      <c r="AI10" s="50"/>
      <c r="AJ10" s="50"/>
      <c r="AK10" s="50"/>
      <c r="AL10" s="50"/>
      <c r="AM10" s="50"/>
    </row>
    <row r="11" spans="2:39" ht="21" customHeight="1">
      <c r="B11" s="942" t="str">
        <f t="shared" si="0"/>
        <v/>
      </c>
      <c r="C11" s="437">
        <f>'Og s3a'!C10</f>
        <v>0</v>
      </c>
      <c r="D11" s="438">
        <f>'Og s3a'!E10</f>
        <v>0</v>
      </c>
      <c r="E11" s="871">
        <f>'Og s3a'!F10</f>
        <v>0</v>
      </c>
      <c r="F11" s="437">
        <f>'Og s3a'!G10</f>
        <v>0</v>
      </c>
      <c r="G11" s="484"/>
      <c r="H11" s="483"/>
      <c r="I11" s="484"/>
      <c r="J11" s="483"/>
      <c r="K11" s="484"/>
      <c r="L11" s="483"/>
      <c r="M11" s="484"/>
      <c r="N11" s="483"/>
      <c r="O11" s="484"/>
      <c r="P11" s="483"/>
      <c r="Q11" s="59"/>
      <c r="R11" s="17"/>
      <c r="S11" s="56">
        <f>'Og s3a'!D10</f>
        <v>0</v>
      </c>
      <c r="T11" s="50"/>
      <c r="U11" s="306"/>
      <c r="V11" s="307"/>
      <c r="W11" s="307"/>
      <c r="X11" s="307"/>
      <c r="Y11" s="306"/>
      <c r="Z11" s="306"/>
      <c r="AA11" s="50"/>
      <c r="AB11" s="50"/>
      <c r="AC11" s="50"/>
      <c r="AD11" s="50"/>
      <c r="AE11" s="50"/>
      <c r="AF11" s="19" t="s">
        <v>513</v>
      </c>
      <c r="AG11" s="50"/>
      <c r="AH11" s="50"/>
      <c r="AI11" s="50"/>
      <c r="AJ11" s="50"/>
      <c r="AK11" s="50"/>
      <c r="AL11" s="50"/>
      <c r="AM11" s="50"/>
    </row>
    <row r="12" spans="2:39" ht="21" customHeight="1">
      <c r="B12" s="942" t="str">
        <f t="shared" si="0"/>
        <v/>
      </c>
      <c r="C12" s="437">
        <f>'Og s3a'!C11</f>
        <v>0</v>
      </c>
      <c r="D12" s="438">
        <f>'Og s3a'!E11</f>
        <v>0</v>
      </c>
      <c r="E12" s="871">
        <f>'Og s3a'!F11</f>
        <v>0</v>
      </c>
      <c r="F12" s="437">
        <f>'Og s3a'!G11</f>
        <v>0</v>
      </c>
      <c r="G12" s="484"/>
      <c r="H12" s="483"/>
      <c r="I12" s="484"/>
      <c r="J12" s="483"/>
      <c r="K12" s="484"/>
      <c r="L12" s="483"/>
      <c r="M12" s="484"/>
      <c r="N12" s="483"/>
      <c r="O12" s="484"/>
      <c r="P12" s="483"/>
      <c r="Q12" s="59"/>
      <c r="R12" s="17"/>
      <c r="S12" s="56">
        <f>'Og s3a'!D11</f>
        <v>0</v>
      </c>
      <c r="T12" s="50"/>
      <c r="U12" s="306"/>
      <c r="V12" s="307"/>
      <c r="W12" s="307"/>
      <c r="X12" s="307"/>
      <c r="Y12" s="306"/>
      <c r="Z12" s="306"/>
      <c r="AA12" s="50"/>
      <c r="AB12" s="50"/>
      <c r="AC12" s="50"/>
      <c r="AD12" s="50"/>
      <c r="AE12" s="50"/>
      <c r="AF12" s="50"/>
      <c r="AG12" s="50"/>
      <c r="AH12" s="50"/>
      <c r="AI12" s="50"/>
      <c r="AJ12" s="50"/>
      <c r="AK12" s="50"/>
      <c r="AL12" s="50"/>
      <c r="AM12" s="50"/>
    </row>
    <row r="13" spans="2:39" ht="21" customHeight="1">
      <c r="B13" s="942" t="str">
        <f t="shared" si="0"/>
        <v/>
      </c>
      <c r="C13" s="437">
        <f>'Og s3a'!C12</f>
        <v>0</v>
      </c>
      <c r="D13" s="438">
        <f>'Og s3a'!E12</f>
        <v>0</v>
      </c>
      <c r="E13" s="871">
        <f>'Og s3a'!F12</f>
        <v>0</v>
      </c>
      <c r="F13" s="437">
        <f>'Og s3a'!G12</f>
        <v>0</v>
      </c>
      <c r="G13" s="484"/>
      <c r="H13" s="483"/>
      <c r="I13" s="484"/>
      <c r="J13" s="483"/>
      <c r="K13" s="484"/>
      <c r="L13" s="483"/>
      <c r="M13" s="484"/>
      <c r="N13" s="483"/>
      <c r="O13" s="484"/>
      <c r="P13" s="483"/>
      <c r="Q13" s="59"/>
      <c r="R13" s="17"/>
      <c r="S13" s="56">
        <f>'Og s3a'!D12</f>
        <v>0</v>
      </c>
      <c r="T13" s="50"/>
      <c r="U13" s="306"/>
      <c r="V13" s="307"/>
      <c r="W13" s="307"/>
      <c r="X13" s="307"/>
      <c r="Y13" s="306"/>
      <c r="Z13" s="306"/>
      <c r="AA13" s="50"/>
      <c r="AB13" s="50"/>
      <c r="AC13" s="50"/>
      <c r="AD13" s="50"/>
      <c r="AE13" s="50"/>
      <c r="AF13" s="50"/>
      <c r="AG13" s="50"/>
      <c r="AH13" s="50"/>
      <c r="AI13" s="50"/>
      <c r="AJ13" s="50"/>
      <c r="AK13" s="50"/>
      <c r="AL13" s="50"/>
      <c r="AM13" s="50"/>
    </row>
    <row r="14" spans="2:39" ht="21" customHeight="1">
      <c r="B14" s="942" t="str">
        <f t="shared" si="0"/>
        <v/>
      </c>
      <c r="C14" s="437">
        <f>'Og s3a'!C13</f>
        <v>0</v>
      </c>
      <c r="D14" s="438">
        <f>'Og s3a'!E13</f>
        <v>0</v>
      </c>
      <c r="E14" s="871">
        <f>'Og s3a'!F13</f>
        <v>0</v>
      </c>
      <c r="F14" s="437">
        <f>'Og s3a'!G13</f>
        <v>0</v>
      </c>
      <c r="G14" s="484"/>
      <c r="H14" s="483"/>
      <c r="I14" s="484"/>
      <c r="J14" s="483"/>
      <c r="K14" s="484"/>
      <c r="L14" s="483"/>
      <c r="M14" s="484"/>
      <c r="N14" s="483"/>
      <c r="O14" s="484"/>
      <c r="P14" s="483"/>
      <c r="Q14" s="59"/>
      <c r="R14" s="17"/>
      <c r="S14" s="56">
        <f>'Og s3a'!D13</f>
        <v>0</v>
      </c>
      <c r="T14" s="50"/>
      <c r="U14" s="306"/>
      <c r="V14" s="307"/>
      <c r="W14" s="307"/>
      <c r="X14" s="307"/>
      <c r="Y14" s="306"/>
      <c r="Z14" s="306"/>
      <c r="AA14" s="50"/>
      <c r="AB14" s="50"/>
      <c r="AC14" s="50"/>
      <c r="AD14" s="50"/>
      <c r="AE14" s="50"/>
      <c r="AF14" s="50"/>
      <c r="AG14" s="50"/>
      <c r="AH14" s="50"/>
      <c r="AI14" s="50"/>
      <c r="AJ14" s="50"/>
      <c r="AK14" s="50"/>
      <c r="AL14" s="50"/>
      <c r="AM14" s="50"/>
    </row>
    <row r="15" spans="2:39" ht="21" customHeight="1">
      <c r="B15" s="942" t="str">
        <f t="shared" si="0"/>
        <v/>
      </c>
      <c r="C15" s="437">
        <f>'Og s3a'!C14</f>
        <v>0</v>
      </c>
      <c r="D15" s="438">
        <f>'Og s3a'!E14</f>
        <v>0</v>
      </c>
      <c r="E15" s="871">
        <f>'Og s3a'!F14</f>
        <v>0</v>
      </c>
      <c r="F15" s="437">
        <f>'Og s3a'!G14</f>
        <v>0</v>
      </c>
      <c r="G15" s="484"/>
      <c r="H15" s="483"/>
      <c r="I15" s="484"/>
      <c r="J15" s="483"/>
      <c r="K15" s="484"/>
      <c r="L15" s="483"/>
      <c r="M15" s="484"/>
      <c r="N15" s="483"/>
      <c r="O15" s="484"/>
      <c r="P15" s="483"/>
      <c r="Q15" s="59"/>
      <c r="R15" s="17"/>
      <c r="S15" s="56">
        <f>'Og s3a'!D14</f>
        <v>0</v>
      </c>
      <c r="T15" s="50"/>
      <c r="U15" s="306"/>
      <c r="V15" s="307"/>
      <c r="W15" s="307"/>
      <c r="X15" s="307"/>
      <c r="Y15" s="306"/>
      <c r="Z15" s="306"/>
      <c r="AA15" s="50"/>
      <c r="AB15" s="50"/>
      <c r="AC15" s="50"/>
      <c r="AD15" s="50"/>
      <c r="AE15" s="50"/>
      <c r="AF15" s="50"/>
      <c r="AG15" s="50"/>
      <c r="AH15" s="50"/>
      <c r="AI15" s="50"/>
      <c r="AJ15" s="50"/>
      <c r="AK15" s="50"/>
      <c r="AL15" s="50"/>
      <c r="AM15" s="50"/>
    </row>
    <row r="16" spans="2:39" ht="21" customHeight="1">
      <c r="B16" s="942" t="str">
        <f t="shared" si="0"/>
        <v/>
      </c>
      <c r="C16" s="437">
        <f>'Og s3a'!C15</f>
        <v>0</v>
      </c>
      <c r="D16" s="438">
        <f>'Og s3a'!E15</f>
        <v>0</v>
      </c>
      <c r="E16" s="871">
        <f>'Og s3a'!F15</f>
        <v>0</v>
      </c>
      <c r="F16" s="437">
        <f>'Og s3a'!G15</f>
        <v>0</v>
      </c>
      <c r="G16" s="484"/>
      <c r="H16" s="483"/>
      <c r="I16" s="484"/>
      <c r="J16" s="483"/>
      <c r="K16" s="484"/>
      <c r="L16" s="483"/>
      <c r="M16" s="484"/>
      <c r="N16" s="483"/>
      <c r="O16" s="484"/>
      <c r="P16" s="483"/>
      <c r="Q16" s="59"/>
      <c r="R16" s="17"/>
      <c r="S16" s="56">
        <f>'Og s3a'!D15</f>
        <v>0</v>
      </c>
      <c r="T16" s="50"/>
      <c r="U16" s="306"/>
      <c r="V16" s="307"/>
      <c r="W16" s="307"/>
      <c r="X16" s="307"/>
      <c r="Y16" s="306"/>
      <c r="Z16" s="306"/>
      <c r="AA16" s="50"/>
      <c r="AB16" s="50"/>
      <c r="AC16" s="50"/>
      <c r="AD16" s="50"/>
      <c r="AE16" s="50"/>
      <c r="AF16" s="50"/>
      <c r="AG16" s="50"/>
      <c r="AH16" s="50"/>
      <c r="AI16" s="50"/>
      <c r="AJ16" s="50"/>
      <c r="AK16" s="50"/>
      <c r="AL16" s="50"/>
      <c r="AM16" s="50"/>
    </row>
    <row r="17" spans="2:39" ht="21" customHeight="1">
      <c r="B17" s="942" t="str">
        <f t="shared" si="0"/>
        <v/>
      </c>
      <c r="C17" s="437">
        <f>'Og s3a'!C16</f>
        <v>0</v>
      </c>
      <c r="D17" s="438">
        <f>'Og s3a'!E16</f>
        <v>0</v>
      </c>
      <c r="E17" s="871">
        <f>'Og s3a'!F16</f>
        <v>0</v>
      </c>
      <c r="F17" s="437">
        <f>'Og s3a'!G16</f>
        <v>0</v>
      </c>
      <c r="G17" s="484"/>
      <c r="H17" s="483"/>
      <c r="I17" s="484"/>
      <c r="J17" s="483"/>
      <c r="K17" s="484"/>
      <c r="L17" s="483"/>
      <c r="M17" s="484"/>
      <c r="N17" s="483"/>
      <c r="O17" s="484"/>
      <c r="P17" s="483"/>
      <c r="Q17" s="59"/>
      <c r="R17" s="17"/>
      <c r="S17" s="56">
        <f>'Og s3a'!D16</f>
        <v>0</v>
      </c>
      <c r="T17" s="50"/>
      <c r="U17" s="306"/>
      <c r="V17" s="307"/>
      <c r="W17" s="307"/>
      <c r="X17" s="307"/>
      <c r="Y17" s="306"/>
      <c r="Z17" s="306"/>
      <c r="AA17" s="50"/>
      <c r="AB17" s="50"/>
      <c r="AC17" s="50"/>
      <c r="AD17" s="50"/>
      <c r="AE17" s="50"/>
      <c r="AF17" s="50"/>
      <c r="AG17" s="50"/>
      <c r="AH17" s="50"/>
      <c r="AI17" s="50"/>
      <c r="AJ17" s="50"/>
      <c r="AK17" s="50"/>
      <c r="AL17" s="50"/>
      <c r="AM17" s="50"/>
    </row>
    <row r="18" spans="2:39" ht="21" customHeight="1">
      <c r="B18" s="942" t="str">
        <f t="shared" si="0"/>
        <v/>
      </c>
      <c r="C18" s="437">
        <f>'Og s3a'!C17</f>
        <v>0</v>
      </c>
      <c r="D18" s="438">
        <f>'Og s3a'!E17</f>
        <v>0</v>
      </c>
      <c r="E18" s="871">
        <f>'Og s3a'!F17</f>
        <v>0</v>
      </c>
      <c r="F18" s="437">
        <f>'Og s3a'!G17</f>
        <v>0</v>
      </c>
      <c r="G18" s="484"/>
      <c r="H18" s="483"/>
      <c r="I18" s="484"/>
      <c r="J18" s="483"/>
      <c r="K18" s="484"/>
      <c r="L18" s="483"/>
      <c r="M18" s="484"/>
      <c r="N18" s="483"/>
      <c r="O18" s="484"/>
      <c r="P18" s="483"/>
      <c r="Q18" s="59"/>
      <c r="R18" s="17"/>
      <c r="S18" s="56">
        <f>'Og s3a'!D17</f>
        <v>0</v>
      </c>
      <c r="T18" s="50"/>
      <c r="U18" s="306"/>
      <c r="V18" s="307"/>
      <c r="W18" s="307"/>
      <c r="X18" s="307"/>
      <c r="Y18" s="306"/>
      <c r="Z18" s="306"/>
      <c r="AA18" s="50"/>
      <c r="AB18" s="50"/>
      <c r="AC18" s="50"/>
      <c r="AD18" s="50"/>
      <c r="AE18" s="50"/>
      <c r="AF18" s="50"/>
      <c r="AG18" s="50"/>
      <c r="AH18" s="50"/>
      <c r="AI18" s="50"/>
      <c r="AJ18" s="50"/>
      <c r="AK18" s="50"/>
      <c r="AL18" s="50"/>
      <c r="AM18" s="50"/>
    </row>
    <row r="19" spans="2:39" ht="21" customHeight="1">
      <c r="B19" s="942" t="str">
        <f t="shared" si="0"/>
        <v/>
      </c>
      <c r="C19" s="437">
        <f>'Og s3a'!C18</f>
        <v>0</v>
      </c>
      <c r="D19" s="438">
        <f>'Og s3a'!E18</f>
        <v>0</v>
      </c>
      <c r="E19" s="871">
        <f>'Og s3a'!F18</f>
        <v>0</v>
      </c>
      <c r="F19" s="437">
        <f>'Og s3a'!G18</f>
        <v>0</v>
      </c>
      <c r="G19" s="484"/>
      <c r="H19" s="483"/>
      <c r="I19" s="484"/>
      <c r="J19" s="483"/>
      <c r="K19" s="484"/>
      <c r="L19" s="483"/>
      <c r="M19" s="484"/>
      <c r="N19" s="483"/>
      <c r="O19" s="484"/>
      <c r="P19" s="483"/>
      <c r="Q19" s="59"/>
      <c r="R19" s="17"/>
      <c r="S19" s="56">
        <f>'Og s3a'!D18</f>
        <v>0</v>
      </c>
      <c r="T19" s="50"/>
      <c r="U19" s="306"/>
      <c r="V19" s="307"/>
      <c r="W19" s="307"/>
      <c r="X19" s="307"/>
      <c r="Y19" s="306"/>
      <c r="Z19" s="306"/>
      <c r="AA19" s="50"/>
      <c r="AB19" s="50"/>
      <c r="AC19" s="50"/>
      <c r="AD19" s="50"/>
      <c r="AE19" s="50"/>
      <c r="AF19" s="50"/>
      <c r="AG19" s="50"/>
      <c r="AH19" s="50"/>
      <c r="AI19" s="50"/>
      <c r="AJ19" s="50"/>
      <c r="AK19" s="50"/>
      <c r="AL19" s="50"/>
      <c r="AM19" s="50"/>
    </row>
    <row r="20" spans="2:39" ht="21" customHeight="1">
      <c r="B20" s="942" t="str">
        <f t="shared" si="0"/>
        <v/>
      </c>
      <c r="C20" s="437">
        <f>'Og s3a'!C19</f>
        <v>0</v>
      </c>
      <c r="D20" s="438">
        <f>'Og s3a'!E19</f>
        <v>0</v>
      </c>
      <c r="E20" s="871">
        <f>'Og s3a'!F19</f>
        <v>0</v>
      </c>
      <c r="F20" s="437">
        <f>'Og s3a'!G19</f>
        <v>0</v>
      </c>
      <c r="G20" s="484"/>
      <c r="H20" s="483"/>
      <c r="I20" s="484"/>
      <c r="J20" s="483"/>
      <c r="K20" s="484"/>
      <c r="L20" s="483"/>
      <c r="M20" s="484"/>
      <c r="N20" s="483"/>
      <c r="O20" s="484"/>
      <c r="P20" s="483"/>
      <c r="Q20" s="59"/>
      <c r="R20" s="17"/>
      <c r="S20" s="56">
        <f>'Og s3a'!D19</f>
        <v>0</v>
      </c>
      <c r="T20" s="50"/>
      <c r="U20" s="306"/>
      <c r="V20" s="307"/>
      <c r="W20" s="307"/>
      <c r="X20" s="307"/>
      <c r="Y20" s="306"/>
      <c r="Z20" s="306"/>
      <c r="AA20" s="50"/>
      <c r="AB20" s="50"/>
      <c r="AC20" s="50"/>
      <c r="AD20" s="50"/>
      <c r="AE20" s="50"/>
      <c r="AF20" s="50"/>
      <c r="AG20" s="50"/>
      <c r="AH20" s="50"/>
      <c r="AI20" s="50"/>
      <c r="AJ20" s="50"/>
      <c r="AK20" s="50"/>
      <c r="AL20" s="50"/>
      <c r="AM20" s="50"/>
    </row>
    <row r="21" spans="2:39" ht="21" customHeight="1">
      <c r="B21" s="942" t="str">
        <f t="shared" si="0"/>
        <v/>
      </c>
      <c r="C21" s="437">
        <f>'Og s3a'!C20</f>
        <v>0</v>
      </c>
      <c r="D21" s="438">
        <f>'Og s3a'!E20</f>
        <v>0</v>
      </c>
      <c r="E21" s="871">
        <f>'Og s3a'!F20</f>
        <v>0</v>
      </c>
      <c r="F21" s="437">
        <f>'Og s3a'!G20</f>
        <v>0</v>
      </c>
      <c r="G21" s="484"/>
      <c r="H21" s="483"/>
      <c r="I21" s="484"/>
      <c r="J21" s="483"/>
      <c r="K21" s="484"/>
      <c r="L21" s="483"/>
      <c r="M21" s="484"/>
      <c r="N21" s="483"/>
      <c r="O21" s="484"/>
      <c r="P21" s="483"/>
      <c r="Q21" s="59"/>
      <c r="R21" s="17"/>
      <c r="S21" s="56">
        <f>'Og s3a'!D20</f>
        <v>0</v>
      </c>
      <c r="T21" s="50"/>
      <c r="U21" s="306"/>
      <c r="V21" s="307"/>
      <c r="W21" s="307"/>
      <c r="X21" s="307"/>
      <c r="Y21" s="306"/>
      <c r="Z21" s="306"/>
      <c r="AA21" s="50"/>
      <c r="AB21" s="50"/>
      <c r="AC21" s="50"/>
      <c r="AD21" s="50"/>
      <c r="AE21" s="50"/>
      <c r="AF21" s="50"/>
      <c r="AG21" s="50"/>
      <c r="AH21" s="50"/>
      <c r="AI21" s="50"/>
      <c r="AJ21" s="50"/>
      <c r="AK21" s="50"/>
      <c r="AL21" s="50"/>
      <c r="AM21" s="50"/>
    </row>
    <row r="22" spans="2:39" ht="21" customHeight="1">
      <c r="B22" s="942" t="str">
        <f t="shared" si="0"/>
        <v/>
      </c>
      <c r="C22" s="437">
        <f>'Og s3a'!C21</f>
        <v>0</v>
      </c>
      <c r="D22" s="438">
        <f>'Og s3a'!E21</f>
        <v>0</v>
      </c>
      <c r="E22" s="871">
        <f>'Og s3a'!F21</f>
        <v>0</v>
      </c>
      <c r="F22" s="437">
        <f>'Og s3a'!G21</f>
        <v>0</v>
      </c>
      <c r="G22" s="484"/>
      <c r="H22" s="483"/>
      <c r="I22" s="484"/>
      <c r="J22" s="483"/>
      <c r="K22" s="484"/>
      <c r="L22" s="483"/>
      <c r="M22" s="484"/>
      <c r="N22" s="483"/>
      <c r="O22" s="484"/>
      <c r="P22" s="483"/>
      <c r="Q22" s="59"/>
      <c r="R22" s="17"/>
      <c r="S22" s="56">
        <f>'Og s3a'!D21</f>
        <v>0</v>
      </c>
      <c r="T22" s="50"/>
      <c r="U22" s="306"/>
      <c r="V22" s="307"/>
      <c r="W22" s="307"/>
      <c r="X22" s="307"/>
      <c r="Y22" s="306"/>
      <c r="Z22" s="306"/>
      <c r="AA22" s="50"/>
      <c r="AB22" s="50"/>
      <c r="AC22" s="50"/>
      <c r="AD22" s="50"/>
      <c r="AE22" s="50"/>
      <c r="AF22" s="50"/>
      <c r="AG22" s="50"/>
      <c r="AH22" s="50"/>
      <c r="AI22" s="50"/>
      <c r="AJ22" s="50"/>
      <c r="AK22" s="50"/>
      <c r="AL22" s="50"/>
      <c r="AM22" s="50"/>
    </row>
    <row r="23" spans="2:39" ht="21" customHeight="1">
      <c r="B23" s="942" t="str">
        <f t="shared" si="0"/>
        <v/>
      </c>
      <c r="C23" s="437">
        <f>'Og s3a'!C22</f>
        <v>0</v>
      </c>
      <c r="D23" s="438">
        <f>'Og s3a'!E22</f>
        <v>0</v>
      </c>
      <c r="E23" s="871">
        <f>'Og s3a'!F22</f>
        <v>0</v>
      </c>
      <c r="F23" s="437">
        <f>'Og s3a'!G22</f>
        <v>0</v>
      </c>
      <c r="G23" s="484"/>
      <c r="H23" s="483"/>
      <c r="I23" s="484"/>
      <c r="J23" s="483"/>
      <c r="K23" s="484"/>
      <c r="L23" s="483"/>
      <c r="M23" s="484"/>
      <c r="N23" s="483"/>
      <c r="O23" s="484"/>
      <c r="P23" s="483"/>
      <c r="Q23" s="59"/>
      <c r="R23" s="17"/>
      <c r="S23" s="56">
        <f>'Og s3a'!D22</f>
        <v>0</v>
      </c>
      <c r="T23" s="50"/>
      <c r="U23" s="306"/>
      <c r="V23" s="307"/>
      <c r="W23" s="307"/>
      <c r="X23" s="307"/>
      <c r="Y23" s="306"/>
      <c r="Z23" s="306"/>
      <c r="AA23" s="50"/>
      <c r="AB23" s="50"/>
      <c r="AC23" s="50"/>
      <c r="AD23" s="50"/>
      <c r="AE23" s="50"/>
      <c r="AF23" s="50"/>
      <c r="AG23" s="50"/>
      <c r="AH23" s="50"/>
      <c r="AI23" s="50"/>
      <c r="AJ23" s="50"/>
      <c r="AK23" s="50"/>
      <c r="AL23" s="50"/>
      <c r="AM23" s="50"/>
    </row>
    <row r="24" spans="2:39" ht="21" customHeight="1">
      <c r="B24" s="942" t="str">
        <f t="shared" si="0"/>
        <v/>
      </c>
      <c r="C24" s="437">
        <f>'Og s3a'!C23</f>
        <v>0</v>
      </c>
      <c r="D24" s="438">
        <f>'Og s3a'!E23</f>
        <v>0</v>
      </c>
      <c r="E24" s="871">
        <f>'Og s3a'!F23</f>
        <v>0</v>
      </c>
      <c r="F24" s="437">
        <f>'Og s3a'!G23</f>
        <v>0</v>
      </c>
      <c r="G24" s="484"/>
      <c r="H24" s="483"/>
      <c r="I24" s="484"/>
      <c r="J24" s="483"/>
      <c r="K24" s="484"/>
      <c r="L24" s="483"/>
      <c r="M24" s="484"/>
      <c r="N24" s="483"/>
      <c r="O24" s="484"/>
      <c r="P24" s="483"/>
      <c r="Q24" s="59"/>
      <c r="R24" s="17"/>
      <c r="S24" s="56">
        <f>'Og s3a'!D23</f>
        <v>0</v>
      </c>
      <c r="T24" s="50"/>
      <c r="U24" s="306"/>
      <c r="V24" s="307"/>
      <c r="W24" s="307"/>
      <c r="X24" s="307"/>
      <c r="Y24" s="306"/>
      <c r="Z24" s="306"/>
      <c r="AA24" s="50"/>
      <c r="AB24" s="50"/>
      <c r="AC24" s="50"/>
      <c r="AD24" s="50"/>
      <c r="AE24" s="50"/>
      <c r="AF24" s="50"/>
      <c r="AG24" s="50"/>
      <c r="AH24" s="50"/>
      <c r="AI24" s="50"/>
      <c r="AJ24" s="50"/>
      <c r="AK24" s="50"/>
      <c r="AL24" s="50"/>
      <c r="AM24" s="50"/>
    </row>
    <row r="25" spans="2:39" ht="21" customHeight="1">
      <c r="B25" s="942" t="str">
        <f t="shared" si="0"/>
        <v/>
      </c>
      <c r="C25" s="437">
        <f>'Og s3a'!C24</f>
        <v>0</v>
      </c>
      <c r="D25" s="438">
        <f>'Og s3a'!E24</f>
        <v>0</v>
      </c>
      <c r="E25" s="871">
        <f>'Og s3a'!F24</f>
        <v>0</v>
      </c>
      <c r="F25" s="437">
        <f>'Og s3a'!G24</f>
        <v>0</v>
      </c>
      <c r="G25" s="484"/>
      <c r="H25" s="483"/>
      <c r="I25" s="484"/>
      <c r="J25" s="483"/>
      <c r="K25" s="484"/>
      <c r="L25" s="483"/>
      <c r="M25" s="484"/>
      <c r="N25" s="483"/>
      <c r="O25" s="484"/>
      <c r="P25" s="483"/>
      <c r="Q25" s="59"/>
      <c r="R25" s="17"/>
      <c r="S25" s="56">
        <f>'Og s3a'!D24</f>
        <v>0</v>
      </c>
      <c r="T25" s="50"/>
      <c r="U25" s="306"/>
      <c r="V25" s="307"/>
      <c r="W25" s="307"/>
      <c r="X25" s="307"/>
      <c r="Y25" s="306"/>
      <c r="Z25" s="306"/>
      <c r="AA25" s="50"/>
      <c r="AB25" s="50"/>
      <c r="AC25" s="50"/>
      <c r="AD25" s="50"/>
      <c r="AE25" s="50"/>
      <c r="AF25" s="50"/>
      <c r="AG25" s="50"/>
      <c r="AH25" s="50"/>
      <c r="AI25" s="50"/>
      <c r="AJ25" s="50"/>
      <c r="AK25" s="50"/>
      <c r="AL25" s="50"/>
      <c r="AM25" s="50"/>
    </row>
    <row r="26" spans="2:39" ht="21" customHeight="1">
      <c r="B26" s="942" t="str">
        <f t="shared" si="0"/>
        <v/>
      </c>
      <c r="C26" s="437">
        <f>'Og s3a'!C25</f>
        <v>0</v>
      </c>
      <c r="D26" s="438">
        <f>'Og s3a'!E25</f>
        <v>0</v>
      </c>
      <c r="E26" s="871">
        <f>'Og s3a'!F25</f>
        <v>0</v>
      </c>
      <c r="F26" s="437">
        <f>'Og s3a'!G25</f>
        <v>0</v>
      </c>
      <c r="G26" s="484"/>
      <c r="H26" s="483"/>
      <c r="I26" s="484"/>
      <c r="J26" s="483"/>
      <c r="K26" s="484"/>
      <c r="L26" s="483"/>
      <c r="M26" s="484"/>
      <c r="N26" s="483"/>
      <c r="O26" s="484"/>
      <c r="P26" s="483"/>
      <c r="Q26" s="59"/>
      <c r="R26" s="17"/>
      <c r="S26" s="56">
        <f>'Og s3a'!D25</f>
        <v>0</v>
      </c>
      <c r="T26" s="50"/>
      <c r="U26" s="306"/>
      <c r="V26" s="307"/>
      <c r="W26" s="307"/>
      <c r="X26" s="307"/>
      <c r="Y26" s="306"/>
      <c r="Z26" s="306"/>
      <c r="AA26" s="50"/>
      <c r="AB26" s="50"/>
      <c r="AC26" s="50"/>
      <c r="AD26" s="50"/>
      <c r="AE26" s="50"/>
      <c r="AF26" s="50"/>
      <c r="AG26" s="50"/>
      <c r="AH26" s="50"/>
      <c r="AI26" s="50"/>
      <c r="AJ26" s="50"/>
      <c r="AK26" s="50"/>
      <c r="AL26" s="50"/>
      <c r="AM26" s="50"/>
    </row>
    <row r="27" spans="2:39" ht="21" customHeight="1">
      <c r="B27" s="942" t="str">
        <f t="shared" si="0"/>
        <v/>
      </c>
      <c r="C27" s="437">
        <f>'Og s3a'!C26</f>
        <v>0</v>
      </c>
      <c r="D27" s="438">
        <f>'Og s3a'!E26</f>
        <v>0</v>
      </c>
      <c r="E27" s="871">
        <f>'Og s3a'!F26</f>
        <v>0</v>
      </c>
      <c r="F27" s="437">
        <f>'Og s3a'!G26</f>
        <v>0</v>
      </c>
      <c r="G27" s="484"/>
      <c r="H27" s="483"/>
      <c r="I27" s="484"/>
      <c r="J27" s="483"/>
      <c r="K27" s="484"/>
      <c r="L27" s="483"/>
      <c r="M27" s="484"/>
      <c r="N27" s="483"/>
      <c r="O27" s="484"/>
      <c r="P27" s="483"/>
      <c r="Q27" s="59"/>
      <c r="R27" s="17"/>
      <c r="S27" s="56">
        <f>'Og s3a'!D26</f>
        <v>0</v>
      </c>
      <c r="T27" s="50"/>
      <c r="U27" s="306"/>
      <c r="V27" s="307"/>
      <c r="W27" s="307"/>
      <c r="X27" s="307"/>
      <c r="Y27" s="306"/>
      <c r="Z27" s="306"/>
      <c r="AA27" s="50"/>
      <c r="AB27" s="50"/>
      <c r="AC27" s="50"/>
      <c r="AD27" s="50"/>
      <c r="AE27" s="50"/>
      <c r="AF27" s="50"/>
      <c r="AG27" s="50"/>
      <c r="AH27" s="50"/>
      <c r="AI27" s="50"/>
      <c r="AJ27" s="50"/>
      <c r="AK27" s="50"/>
      <c r="AL27" s="50"/>
      <c r="AM27" s="50"/>
    </row>
    <row r="28" spans="2:39" ht="21" customHeight="1">
      <c r="B28" s="942" t="str">
        <f t="shared" si="0"/>
        <v/>
      </c>
      <c r="C28" s="437">
        <f>'Og s3a'!C27</f>
        <v>0</v>
      </c>
      <c r="D28" s="438">
        <f>'Og s3a'!E27</f>
        <v>0</v>
      </c>
      <c r="E28" s="871">
        <f>'Og s3a'!F27</f>
        <v>0</v>
      </c>
      <c r="F28" s="437">
        <f>'Og s3a'!G27</f>
        <v>0</v>
      </c>
      <c r="G28" s="484"/>
      <c r="H28" s="483"/>
      <c r="I28" s="484"/>
      <c r="J28" s="483"/>
      <c r="K28" s="484"/>
      <c r="L28" s="483"/>
      <c r="M28" s="484"/>
      <c r="N28" s="483"/>
      <c r="O28" s="484"/>
      <c r="P28" s="483"/>
      <c r="Q28" s="59"/>
      <c r="R28" s="17"/>
      <c r="S28" s="56">
        <f>'Og s3a'!D27</f>
        <v>0</v>
      </c>
      <c r="T28" s="50"/>
      <c r="U28" s="306"/>
      <c r="V28" s="307"/>
      <c r="W28" s="307"/>
      <c r="X28" s="307"/>
      <c r="Y28" s="306"/>
      <c r="Z28" s="306"/>
      <c r="AA28" s="50"/>
      <c r="AB28" s="50"/>
      <c r="AC28" s="50"/>
      <c r="AD28" s="50"/>
      <c r="AE28" s="50"/>
      <c r="AF28" s="50"/>
      <c r="AG28" s="50"/>
      <c r="AH28" s="50"/>
      <c r="AI28" s="50"/>
      <c r="AJ28" s="50"/>
      <c r="AK28" s="50"/>
      <c r="AL28" s="50"/>
      <c r="AM28" s="50"/>
    </row>
    <row r="29" spans="2:39" ht="21" customHeight="1">
      <c r="B29" s="942" t="str">
        <f t="shared" si="0"/>
        <v/>
      </c>
      <c r="C29" s="437">
        <f>'Og s3a'!C28</f>
        <v>0</v>
      </c>
      <c r="D29" s="438">
        <f>'Og s3a'!E28</f>
        <v>0</v>
      </c>
      <c r="E29" s="871">
        <f>'Og s3a'!F28</f>
        <v>0</v>
      </c>
      <c r="F29" s="437">
        <f>'Og s3a'!G28</f>
        <v>0</v>
      </c>
      <c r="G29" s="484"/>
      <c r="H29" s="483"/>
      <c r="I29" s="484"/>
      <c r="J29" s="483"/>
      <c r="K29" s="484"/>
      <c r="L29" s="483"/>
      <c r="M29" s="484"/>
      <c r="N29" s="483"/>
      <c r="O29" s="484"/>
      <c r="P29" s="483"/>
      <c r="Q29" s="59"/>
      <c r="R29" s="17"/>
      <c r="S29" s="56">
        <f>'Og s3a'!D28</f>
        <v>0</v>
      </c>
      <c r="T29" s="50"/>
      <c r="U29" s="306"/>
      <c r="V29" s="307"/>
      <c r="W29" s="307"/>
      <c r="X29" s="307"/>
      <c r="Y29" s="306"/>
      <c r="Z29" s="306"/>
      <c r="AA29" s="50"/>
      <c r="AB29" s="50"/>
      <c r="AC29" s="50"/>
      <c r="AD29" s="50"/>
      <c r="AE29" s="50"/>
      <c r="AF29" s="50"/>
      <c r="AG29" s="50"/>
      <c r="AH29" s="50"/>
      <c r="AI29" s="50"/>
      <c r="AJ29" s="50"/>
      <c r="AK29" s="50"/>
      <c r="AL29" s="50"/>
      <c r="AM29" s="50"/>
    </row>
    <row r="30" spans="2:39" ht="21" customHeight="1">
      <c r="B30" s="942" t="str">
        <f t="shared" si="0"/>
        <v/>
      </c>
      <c r="C30" s="437">
        <f>'Og s3a'!C29</f>
        <v>0</v>
      </c>
      <c r="D30" s="438">
        <f>'Og s3a'!E29</f>
        <v>0</v>
      </c>
      <c r="E30" s="871">
        <f>'Og s3a'!F29</f>
        <v>0</v>
      </c>
      <c r="F30" s="437">
        <f>'Og s3a'!G29</f>
        <v>0</v>
      </c>
      <c r="G30" s="484"/>
      <c r="H30" s="483"/>
      <c r="I30" s="484"/>
      <c r="J30" s="483"/>
      <c r="K30" s="484"/>
      <c r="L30" s="483"/>
      <c r="M30" s="484"/>
      <c r="N30" s="483"/>
      <c r="O30" s="484"/>
      <c r="P30" s="483"/>
      <c r="Q30" s="59"/>
      <c r="R30" s="17"/>
      <c r="S30" s="56">
        <f>'Og s3a'!D29</f>
        <v>0</v>
      </c>
      <c r="T30" s="50"/>
      <c r="U30" s="306"/>
      <c r="V30" s="307"/>
      <c r="W30" s="307"/>
      <c r="X30" s="307"/>
      <c r="Y30" s="306"/>
      <c r="Z30" s="306"/>
      <c r="AA30" s="50"/>
      <c r="AB30" s="50"/>
      <c r="AC30" s="50"/>
      <c r="AD30" s="50"/>
      <c r="AE30" s="50"/>
      <c r="AF30" s="50"/>
      <c r="AG30" s="50"/>
      <c r="AH30" s="50"/>
      <c r="AI30" s="50"/>
      <c r="AJ30" s="50"/>
      <c r="AK30" s="50"/>
      <c r="AL30" s="50"/>
      <c r="AM30" s="50"/>
    </row>
    <row r="31" spans="2:39" ht="21" customHeight="1">
      <c r="B31" s="942" t="str">
        <f t="shared" si="0"/>
        <v/>
      </c>
      <c r="C31" s="437">
        <f>'Og s3a'!C30</f>
        <v>0</v>
      </c>
      <c r="D31" s="438">
        <f>'Og s3a'!E30</f>
        <v>0</v>
      </c>
      <c r="E31" s="871">
        <f>'Og s3a'!F30</f>
        <v>0</v>
      </c>
      <c r="F31" s="437">
        <f>'Og s3a'!G30</f>
        <v>0</v>
      </c>
      <c r="G31" s="484"/>
      <c r="H31" s="483"/>
      <c r="I31" s="484"/>
      <c r="J31" s="483"/>
      <c r="K31" s="484"/>
      <c r="L31" s="483"/>
      <c r="M31" s="484"/>
      <c r="N31" s="483"/>
      <c r="O31" s="484"/>
      <c r="P31" s="483"/>
      <c r="Q31" s="59"/>
      <c r="R31" s="17"/>
      <c r="S31" s="56">
        <f>'Og s3a'!D30</f>
        <v>0</v>
      </c>
      <c r="T31" s="50"/>
      <c r="U31" s="306"/>
      <c r="V31" s="307"/>
      <c r="W31" s="307"/>
      <c r="X31" s="307"/>
      <c r="Y31" s="306"/>
      <c r="Z31" s="306"/>
      <c r="AA31" s="50"/>
      <c r="AB31" s="50"/>
      <c r="AC31" s="50"/>
      <c r="AD31" s="50"/>
      <c r="AE31" s="50"/>
      <c r="AF31" s="50"/>
      <c r="AG31" s="50"/>
      <c r="AH31" s="50"/>
      <c r="AI31" s="50"/>
      <c r="AJ31" s="50"/>
      <c r="AK31" s="50"/>
      <c r="AL31" s="50"/>
      <c r="AM31" s="50"/>
    </row>
    <row r="32" spans="2:39" ht="21" customHeight="1">
      <c r="B32" s="942" t="str">
        <f t="shared" si="0"/>
        <v/>
      </c>
      <c r="C32" s="437">
        <f>'Og s3a'!C31</f>
        <v>0</v>
      </c>
      <c r="D32" s="438">
        <f>'Og s3a'!E31</f>
        <v>0</v>
      </c>
      <c r="E32" s="871">
        <f>'Og s3a'!F31</f>
        <v>0</v>
      </c>
      <c r="F32" s="437">
        <f>'Og s3a'!G31</f>
        <v>0</v>
      </c>
      <c r="G32" s="484"/>
      <c r="H32" s="483"/>
      <c r="I32" s="484"/>
      <c r="J32" s="483"/>
      <c r="K32" s="484"/>
      <c r="L32" s="483"/>
      <c r="M32" s="484"/>
      <c r="N32" s="483"/>
      <c r="O32" s="484"/>
      <c r="P32" s="483"/>
      <c r="Q32" s="59"/>
      <c r="R32" s="17"/>
      <c r="S32" s="56">
        <f>'Og s3a'!D31</f>
        <v>0</v>
      </c>
      <c r="T32" s="50"/>
      <c r="U32" s="306"/>
      <c r="V32" s="307"/>
      <c r="W32" s="307"/>
      <c r="X32" s="307"/>
      <c r="Y32" s="306"/>
      <c r="Z32" s="306"/>
      <c r="AA32" s="50"/>
      <c r="AB32" s="50"/>
      <c r="AC32" s="50"/>
      <c r="AD32" s="50"/>
      <c r="AE32" s="50"/>
      <c r="AF32" s="50"/>
      <c r="AG32" s="50"/>
      <c r="AH32" s="50"/>
      <c r="AI32" s="50"/>
      <c r="AJ32" s="50"/>
      <c r="AK32" s="50"/>
      <c r="AL32" s="50"/>
      <c r="AM32" s="50"/>
    </row>
    <row r="33" spans="2:39" ht="21" customHeight="1">
      <c r="B33" s="942" t="str">
        <f t="shared" si="0"/>
        <v/>
      </c>
      <c r="C33" s="437">
        <f>'Og s3a'!C32</f>
        <v>0</v>
      </c>
      <c r="D33" s="438">
        <f>'Og s3a'!E32</f>
        <v>0</v>
      </c>
      <c r="E33" s="871">
        <f>'Og s3a'!F32</f>
        <v>0</v>
      </c>
      <c r="F33" s="437">
        <f>'Og s3a'!G32</f>
        <v>0</v>
      </c>
      <c r="G33" s="484"/>
      <c r="H33" s="483"/>
      <c r="I33" s="484"/>
      <c r="J33" s="483"/>
      <c r="K33" s="484"/>
      <c r="L33" s="483"/>
      <c r="M33" s="484"/>
      <c r="N33" s="483"/>
      <c r="O33" s="484"/>
      <c r="P33" s="483"/>
      <c r="Q33" s="59"/>
      <c r="R33" s="17"/>
      <c r="S33" s="56">
        <f>'Og s3a'!D32</f>
        <v>0</v>
      </c>
      <c r="T33" s="50"/>
      <c r="U33" s="306"/>
      <c r="V33" s="307"/>
      <c r="W33" s="307"/>
      <c r="X33" s="307"/>
      <c r="Y33" s="306"/>
      <c r="Z33" s="306"/>
      <c r="AA33" s="50"/>
      <c r="AB33" s="50"/>
      <c r="AC33" s="50"/>
      <c r="AD33" s="50"/>
      <c r="AE33" s="50"/>
      <c r="AF33" s="50"/>
      <c r="AG33" s="50"/>
      <c r="AH33" s="50"/>
      <c r="AI33" s="50"/>
      <c r="AJ33" s="50"/>
      <c r="AK33" s="50"/>
      <c r="AL33" s="50"/>
      <c r="AM33" s="50"/>
    </row>
    <row r="34" spans="2:39" ht="21" customHeight="1">
      <c r="B34" s="942" t="str">
        <f t="shared" si="0"/>
        <v/>
      </c>
      <c r="C34" s="437">
        <f>'Og s3a'!C33</f>
        <v>0</v>
      </c>
      <c r="D34" s="438">
        <f>'Og s3a'!E33</f>
        <v>0</v>
      </c>
      <c r="E34" s="871">
        <f>'Og s3a'!F33</f>
        <v>0</v>
      </c>
      <c r="F34" s="437">
        <f>'Og s3a'!G33</f>
        <v>0</v>
      </c>
      <c r="G34" s="484"/>
      <c r="H34" s="483"/>
      <c r="I34" s="484"/>
      <c r="J34" s="483"/>
      <c r="K34" s="484"/>
      <c r="L34" s="483"/>
      <c r="M34" s="484"/>
      <c r="N34" s="483"/>
      <c r="O34" s="484"/>
      <c r="P34" s="483"/>
      <c r="Q34" s="59"/>
      <c r="R34" s="17"/>
      <c r="S34" s="56">
        <f>'Og s3a'!D33</f>
        <v>0</v>
      </c>
      <c r="T34" s="50"/>
      <c r="U34" s="306"/>
      <c r="V34" s="307"/>
      <c r="W34" s="307"/>
      <c r="X34" s="307"/>
      <c r="Y34" s="306"/>
      <c r="Z34" s="306"/>
      <c r="AA34" s="50"/>
      <c r="AB34" s="50"/>
      <c r="AC34" s="50"/>
      <c r="AD34" s="50"/>
      <c r="AE34" s="50"/>
      <c r="AF34" s="50"/>
      <c r="AG34" s="50"/>
      <c r="AH34" s="50"/>
      <c r="AI34" s="50"/>
      <c r="AJ34" s="50"/>
      <c r="AK34" s="50"/>
      <c r="AL34" s="50"/>
      <c r="AM34" s="50"/>
    </row>
    <row r="35" spans="2:39" ht="21" customHeight="1">
      <c r="B35" s="942" t="str">
        <f t="shared" si="0"/>
        <v/>
      </c>
      <c r="C35" s="437">
        <f>'Og s3a'!C34</f>
        <v>0</v>
      </c>
      <c r="D35" s="438">
        <f>'Og s3a'!E34</f>
        <v>0</v>
      </c>
      <c r="E35" s="871">
        <f>'Og s3a'!F34</f>
        <v>0</v>
      </c>
      <c r="F35" s="437">
        <f>'Og s3a'!G34</f>
        <v>0</v>
      </c>
      <c r="G35" s="484"/>
      <c r="H35" s="483"/>
      <c r="I35" s="484"/>
      <c r="J35" s="483"/>
      <c r="K35" s="484"/>
      <c r="L35" s="483"/>
      <c r="M35" s="484"/>
      <c r="N35" s="483"/>
      <c r="O35" s="484"/>
      <c r="P35" s="483"/>
      <c r="Q35" s="59"/>
      <c r="R35" s="17"/>
      <c r="S35" s="56">
        <f>'Og s3a'!D34</f>
        <v>0</v>
      </c>
      <c r="T35" s="50"/>
      <c r="U35" s="306"/>
      <c r="V35" s="307"/>
      <c r="W35" s="307"/>
      <c r="X35" s="307"/>
      <c r="Y35" s="306"/>
      <c r="Z35" s="306"/>
      <c r="AA35" s="50"/>
      <c r="AB35" s="50"/>
      <c r="AC35" s="50"/>
      <c r="AD35" s="50"/>
      <c r="AE35" s="50"/>
      <c r="AF35" s="50"/>
      <c r="AG35" s="50"/>
      <c r="AH35" s="50"/>
      <c r="AI35" s="50"/>
      <c r="AJ35" s="50"/>
      <c r="AK35" s="50"/>
      <c r="AL35" s="50"/>
      <c r="AM35" s="50"/>
    </row>
    <row r="36" spans="2:39" ht="21" customHeight="1">
      <c r="B36" s="942" t="str">
        <f t="shared" si="0"/>
        <v/>
      </c>
      <c r="C36" s="437">
        <f>'Og s3a'!C35</f>
        <v>0</v>
      </c>
      <c r="D36" s="438">
        <f>'Og s3a'!E35</f>
        <v>0</v>
      </c>
      <c r="E36" s="871">
        <f>'Og s3a'!F35</f>
        <v>0</v>
      </c>
      <c r="F36" s="437">
        <f>'Og s3a'!G35</f>
        <v>0</v>
      </c>
      <c r="G36" s="484"/>
      <c r="H36" s="483"/>
      <c r="I36" s="484"/>
      <c r="J36" s="483"/>
      <c r="K36" s="484"/>
      <c r="L36" s="483"/>
      <c r="M36" s="484"/>
      <c r="N36" s="483"/>
      <c r="O36" s="484"/>
      <c r="P36" s="483"/>
      <c r="Q36" s="59"/>
      <c r="R36" s="17"/>
      <c r="S36" s="56">
        <f>'Og s3a'!D35</f>
        <v>0</v>
      </c>
      <c r="T36" s="50"/>
      <c r="U36" s="306"/>
      <c r="V36" s="307"/>
      <c r="W36" s="307"/>
      <c r="X36" s="307"/>
      <c r="Y36" s="306"/>
      <c r="Z36" s="306"/>
      <c r="AA36" s="50"/>
      <c r="AB36" s="50"/>
      <c r="AC36" s="50"/>
      <c r="AD36" s="50"/>
      <c r="AE36" s="50"/>
      <c r="AF36" s="50"/>
      <c r="AG36" s="50"/>
      <c r="AH36" s="50"/>
      <c r="AI36" s="50"/>
      <c r="AJ36" s="50"/>
      <c r="AK36" s="50"/>
      <c r="AL36" s="50"/>
      <c r="AM36" s="50"/>
    </row>
    <row r="37" spans="2:39" ht="21" customHeight="1">
      <c r="B37" s="942" t="str">
        <f t="shared" si="0"/>
        <v/>
      </c>
      <c r="C37" s="437">
        <f>'Og s3a'!C36</f>
        <v>0</v>
      </c>
      <c r="D37" s="438">
        <f>'Og s3a'!E36</f>
        <v>0</v>
      </c>
      <c r="E37" s="871">
        <f>'Og s3a'!F36</f>
        <v>0</v>
      </c>
      <c r="F37" s="437">
        <f>'Og s3a'!G36</f>
        <v>0</v>
      </c>
      <c r="G37" s="484"/>
      <c r="H37" s="483"/>
      <c r="I37" s="484"/>
      <c r="J37" s="483"/>
      <c r="K37" s="484"/>
      <c r="L37" s="483"/>
      <c r="M37" s="484"/>
      <c r="N37" s="483"/>
      <c r="O37" s="484"/>
      <c r="P37" s="483"/>
      <c r="Q37" s="59"/>
      <c r="R37" s="17"/>
      <c r="S37" s="56">
        <f>'Og s3a'!D36</f>
        <v>0</v>
      </c>
      <c r="T37" s="50"/>
      <c r="U37" s="306"/>
      <c r="V37" s="307"/>
      <c r="W37" s="307"/>
      <c r="X37" s="307"/>
      <c r="Y37" s="306"/>
      <c r="Z37" s="306"/>
      <c r="AA37" s="50"/>
      <c r="AB37" s="50"/>
      <c r="AC37" s="50"/>
      <c r="AD37" s="50"/>
      <c r="AE37" s="50"/>
      <c r="AF37" s="50"/>
      <c r="AG37" s="50"/>
      <c r="AH37" s="50"/>
      <c r="AI37" s="50"/>
      <c r="AJ37" s="50"/>
      <c r="AK37" s="50"/>
      <c r="AL37" s="50"/>
      <c r="AM37" s="50"/>
    </row>
    <row r="38" spans="2:39" ht="21" customHeight="1">
      <c r="B38" s="942" t="str">
        <f t="shared" si="0"/>
        <v/>
      </c>
      <c r="C38" s="437">
        <f>'Og s3a'!C37</f>
        <v>0</v>
      </c>
      <c r="D38" s="438">
        <f>'Og s3a'!E37</f>
        <v>0</v>
      </c>
      <c r="E38" s="871">
        <f>'Og s3a'!F37</f>
        <v>0</v>
      </c>
      <c r="F38" s="437">
        <f>'Og s3a'!G37</f>
        <v>0</v>
      </c>
      <c r="G38" s="484"/>
      <c r="H38" s="483"/>
      <c r="I38" s="484"/>
      <c r="J38" s="483"/>
      <c r="K38" s="484"/>
      <c r="L38" s="483"/>
      <c r="M38" s="484"/>
      <c r="N38" s="483"/>
      <c r="O38" s="484"/>
      <c r="P38" s="483"/>
      <c r="Q38" s="59"/>
      <c r="R38" s="17"/>
      <c r="S38" s="56">
        <f>'Og s3a'!D37</f>
        <v>0</v>
      </c>
      <c r="T38" s="50"/>
      <c r="U38" s="306"/>
      <c r="V38" s="307"/>
      <c r="W38" s="307"/>
      <c r="X38" s="307"/>
      <c r="Y38" s="306"/>
      <c r="Z38" s="306"/>
      <c r="AA38" s="50"/>
      <c r="AB38" s="50"/>
      <c r="AC38" s="50"/>
      <c r="AD38" s="50"/>
      <c r="AE38" s="50"/>
      <c r="AF38" s="50"/>
      <c r="AG38" s="50"/>
      <c r="AH38" s="50"/>
      <c r="AI38" s="50"/>
      <c r="AJ38" s="50"/>
      <c r="AK38" s="50"/>
      <c r="AL38" s="50"/>
      <c r="AM38" s="50"/>
    </row>
    <row r="39" spans="2:39" ht="21" customHeight="1">
      <c r="B39" s="942" t="str">
        <f t="shared" si="0"/>
        <v/>
      </c>
      <c r="C39" s="437">
        <f>'Og s3a'!C38</f>
        <v>0</v>
      </c>
      <c r="D39" s="438">
        <f>'Og s3a'!E38</f>
        <v>0</v>
      </c>
      <c r="E39" s="871">
        <f>'Og s3a'!F38</f>
        <v>0</v>
      </c>
      <c r="F39" s="437">
        <f>'Og s3a'!G38</f>
        <v>0</v>
      </c>
      <c r="G39" s="484"/>
      <c r="H39" s="483"/>
      <c r="I39" s="484"/>
      <c r="J39" s="483"/>
      <c r="K39" s="484"/>
      <c r="L39" s="483"/>
      <c r="M39" s="484"/>
      <c r="N39" s="483"/>
      <c r="O39" s="484"/>
      <c r="P39" s="483"/>
      <c r="Q39" s="59"/>
      <c r="R39" s="17"/>
      <c r="S39" s="56">
        <f>'Og s3a'!D38</f>
        <v>0</v>
      </c>
      <c r="T39" s="50"/>
      <c r="U39" s="306"/>
      <c r="V39" s="307"/>
      <c r="W39" s="307"/>
      <c r="X39" s="307"/>
      <c r="Y39" s="306"/>
      <c r="Z39" s="306"/>
      <c r="AA39" s="50"/>
      <c r="AB39" s="50"/>
      <c r="AC39" s="50"/>
      <c r="AD39" s="50"/>
      <c r="AE39" s="50"/>
      <c r="AF39" s="50"/>
      <c r="AG39" s="50"/>
      <c r="AH39" s="50"/>
      <c r="AI39" s="50"/>
      <c r="AJ39" s="50"/>
      <c r="AK39" s="50"/>
      <c r="AL39" s="50"/>
      <c r="AM39" s="50"/>
    </row>
    <row r="40" spans="2:39" ht="21" customHeight="1">
      <c r="B40" s="942" t="str">
        <f t="shared" si="0"/>
        <v/>
      </c>
      <c r="C40" s="437">
        <f>'Og s3a'!C39</f>
        <v>0</v>
      </c>
      <c r="D40" s="438">
        <f>'Og s3a'!E39</f>
        <v>0</v>
      </c>
      <c r="E40" s="871">
        <f>'Og s3a'!F39</f>
        <v>0</v>
      </c>
      <c r="F40" s="437">
        <f>'Og s3a'!G39</f>
        <v>0</v>
      </c>
      <c r="G40" s="484"/>
      <c r="H40" s="483"/>
      <c r="I40" s="484"/>
      <c r="J40" s="483"/>
      <c r="K40" s="484"/>
      <c r="L40" s="483"/>
      <c r="M40" s="484"/>
      <c r="N40" s="483"/>
      <c r="O40" s="484"/>
      <c r="P40" s="483"/>
      <c r="Q40" s="59"/>
      <c r="R40" s="17"/>
      <c r="S40" s="56">
        <f>'Og s3a'!D39</f>
        <v>0</v>
      </c>
      <c r="T40" s="50"/>
      <c r="U40" s="306"/>
      <c r="V40" s="307"/>
      <c r="W40" s="307"/>
      <c r="X40" s="307"/>
      <c r="Y40" s="306"/>
      <c r="Z40" s="306"/>
      <c r="AA40" s="50"/>
      <c r="AB40" s="50"/>
      <c r="AC40" s="50"/>
      <c r="AD40" s="50"/>
      <c r="AE40" s="50"/>
      <c r="AF40" s="50"/>
      <c r="AG40" s="50"/>
      <c r="AH40" s="50"/>
      <c r="AI40" s="50"/>
      <c r="AJ40" s="50"/>
      <c r="AK40" s="50"/>
      <c r="AL40" s="50"/>
      <c r="AM40" s="50"/>
    </row>
    <row r="41" spans="2:39" ht="21" customHeight="1">
      <c r="B41" s="942" t="str">
        <f t="shared" si="0"/>
        <v/>
      </c>
      <c r="C41" s="437">
        <f>'Og s3a'!C40</f>
        <v>0</v>
      </c>
      <c r="D41" s="438">
        <f>'Og s3a'!E40</f>
        <v>0</v>
      </c>
      <c r="E41" s="871">
        <f>'Og s3a'!F40</f>
        <v>0</v>
      </c>
      <c r="F41" s="437">
        <f>'Og s3a'!G40</f>
        <v>0</v>
      </c>
      <c r="G41" s="484"/>
      <c r="H41" s="483"/>
      <c r="I41" s="484"/>
      <c r="J41" s="483"/>
      <c r="K41" s="484"/>
      <c r="L41" s="483"/>
      <c r="M41" s="484"/>
      <c r="N41" s="483"/>
      <c r="O41" s="484"/>
      <c r="P41" s="483"/>
      <c r="Q41" s="59"/>
      <c r="R41" s="17"/>
      <c r="S41" s="56">
        <f>'Og s3a'!D40</f>
        <v>0</v>
      </c>
      <c r="T41" s="50"/>
      <c r="U41" s="306"/>
      <c r="V41" s="307"/>
      <c r="W41" s="307"/>
      <c r="X41" s="307"/>
      <c r="Y41" s="306"/>
      <c r="Z41" s="306"/>
      <c r="AA41" s="50"/>
      <c r="AB41" s="50"/>
      <c r="AC41" s="50"/>
      <c r="AD41" s="50"/>
      <c r="AE41" s="50"/>
      <c r="AF41" s="50"/>
      <c r="AG41" s="50"/>
      <c r="AH41" s="50"/>
      <c r="AI41" s="50"/>
      <c r="AJ41" s="50"/>
      <c r="AK41" s="50"/>
      <c r="AL41" s="50"/>
      <c r="AM41" s="50"/>
    </row>
    <row r="42" spans="2:39" ht="21" customHeight="1">
      <c r="B42" s="942" t="str">
        <f t="shared" si="0"/>
        <v/>
      </c>
      <c r="C42" s="437">
        <f>'Og s3a'!C41</f>
        <v>0</v>
      </c>
      <c r="D42" s="438">
        <f>'Og s3a'!E41</f>
        <v>0</v>
      </c>
      <c r="E42" s="871">
        <f>'Og s3a'!F41</f>
        <v>0</v>
      </c>
      <c r="F42" s="437">
        <f>'Og s3a'!G41</f>
        <v>0</v>
      </c>
      <c r="G42" s="484"/>
      <c r="H42" s="483"/>
      <c r="I42" s="484"/>
      <c r="J42" s="483"/>
      <c r="K42" s="484"/>
      <c r="L42" s="483"/>
      <c r="M42" s="484"/>
      <c r="N42" s="483"/>
      <c r="O42" s="484"/>
      <c r="P42" s="483"/>
      <c r="Q42" s="59"/>
      <c r="R42" s="17"/>
      <c r="S42" s="56">
        <f>'Og s3a'!D41</f>
        <v>0</v>
      </c>
      <c r="T42" s="50"/>
      <c r="U42" s="306"/>
      <c r="V42" s="307"/>
      <c r="W42" s="307"/>
      <c r="X42" s="307"/>
      <c r="Y42" s="306"/>
      <c r="Z42" s="306"/>
      <c r="AA42" s="50"/>
      <c r="AB42" s="50"/>
      <c r="AC42" s="50"/>
      <c r="AD42" s="50"/>
      <c r="AE42" s="50"/>
      <c r="AF42" s="50"/>
      <c r="AG42" s="50"/>
      <c r="AH42" s="50"/>
      <c r="AI42" s="50"/>
      <c r="AJ42" s="50"/>
      <c r="AK42" s="50"/>
      <c r="AL42" s="50"/>
      <c r="AM42" s="50"/>
    </row>
    <row r="43" spans="2:39" ht="21" customHeight="1">
      <c r="B43" s="942" t="str">
        <f t="shared" si="0"/>
        <v/>
      </c>
      <c r="C43" s="437">
        <f>'Og s3a'!C42</f>
        <v>0</v>
      </c>
      <c r="D43" s="438">
        <f>'Og s3a'!E42</f>
        <v>0</v>
      </c>
      <c r="E43" s="871">
        <f>'Og s3a'!F42</f>
        <v>0</v>
      </c>
      <c r="F43" s="437">
        <f>'Og s3a'!G42</f>
        <v>0</v>
      </c>
      <c r="G43" s="484"/>
      <c r="H43" s="483"/>
      <c r="I43" s="484"/>
      <c r="J43" s="483"/>
      <c r="K43" s="484"/>
      <c r="L43" s="483"/>
      <c r="M43" s="484"/>
      <c r="N43" s="483"/>
      <c r="O43" s="484"/>
      <c r="P43" s="483"/>
      <c r="Q43" s="59"/>
      <c r="R43" s="17"/>
      <c r="S43" s="56">
        <f>'Og s3a'!D42</f>
        <v>0</v>
      </c>
      <c r="T43" s="50"/>
      <c r="U43" s="306"/>
      <c r="V43" s="307"/>
      <c r="W43" s="307"/>
      <c r="X43" s="307"/>
      <c r="Y43" s="306"/>
      <c r="Z43" s="306"/>
      <c r="AA43" s="50"/>
      <c r="AB43" s="50"/>
      <c r="AC43" s="50"/>
      <c r="AD43" s="50"/>
      <c r="AE43" s="50"/>
      <c r="AF43" s="50"/>
      <c r="AG43" s="50"/>
      <c r="AH43" s="50"/>
      <c r="AI43" s="50"/>
      <c r="AJ43" s="50"/>
      <c r="AK43" s="50"/>
      <c r="AL43" s="50"/>
      <c r="AM43" s="50"/>
    </row>
    <row r="44" spans="2:39" ht="21" customHeight="1">
      <c r="B44" s="942" t="str">
        <f t="shared" si="0"/>
        <v/>
      </c>
      <c r="C44" s="437">
        <f>'Og s3a'!C43</f>
        <v>0</v>
      </c>
      <c r="D44" s="438">
        <f>'Og s3a'!E43</f>
        <v>0</v>
      </c>
      <c r="E44" s="871">
        <f>'Og s3a'!F43</f>
        <v>0</v>
      </c>
      <c r="F44" s="437">
        <f>'Og s3a'!G43</f>
        <v>0</v>
      </c>
      <c r="G44" s="484"/>
      <c r="H44" s="483"/>
      <c r="I44" s="484"/>
      <c r="J44" s="483"/>
      <c r="K44" s="484"/>
      <c r="L44" s="483"/>
      <c r="M44" s="484"/>
      <c r="N44" s="483"/>
      <c r="O44" s="484"/>
      <c r="P44" s="483"/>
      <c r="Q44" s="59"/>
      <c r="R44" s="17"/>
      <c r="S44" s="56">
        <f>'Og s3a'!D43</f>
        <v>0</v>
      </c>
      <c r="T44" s="50"/>
      <c r="U44" s="306"/>
      <c r="V44" s="307"/>
      <c r="W44" s="307"/>
      <c r="X44" s="307"/>
      <c r="Y44" s="306"/>
      <c r="Z44" s="306"/>
      <c r="AA44" s="50"/>
      <c r="AB44" s="50"/>
      <c r="AC44" s="50"/>
      <c r="AD44" s="50"/>
      <c r="AE44" s="50"/>
      <c r="AF44" s="50"/>
      <c r="AG44" s="50"/>
      <c r="AH44" s="50"/>
      <c r="AI44" s="50"/>
      <c r="AJ44" s="50"/>
      <c r="AK44" s="50"/>
      <c r="AL44" s="50"/>
      <c r="AM44" s="50"/>
    </row>
    <row r="45" spans="2:39" ht="21" customHeight="1">
      <c r="B45" s="942" t="str">
        <f t="shared" si="0"/>
        <v/>
      </c>
      <c r="C45" s="437">
        <f>'Og s3a'!C44</f>
        <v>0</v>
      </c>
      <c r="D45" s="438">
        <f>'Og s3a'!E44</f>
        <v>0</v>
      </c>
      <c r="E45" s="871">
        <f>'Og s3a'!F44</f>
        <v>0</v>
      </c>
      <c r="F45" s="437">
        <f>'Og s3a'!G44</f>
        <v>0</v>
      </c>
      <c r="G45" s="484"/>
      <c r="H45" s="483"/>
      <c r="I45" s="484"/>
      <c r="J45" s="483"/>
      <c r="K45" s="484"/>
      <c r="L45" s="483"/>
      <c r="M45" s="484"/>
      <c r="N45" s="483"/>
      <c r="O45" s="484"/>
      <c r="P45" s="483"/>
      <c r="Q45" s="59"/>
      <c r="R45" s="17"/>
      <c r="S45" s="56">
        <f>'Og s3a'!D44</f>
        <v>0</v>
      </c>
      <c r="T45" s="50"/>
      <c r="U45" s="306"/>
      <c r="V45" s="307"/>
      <c r="W45" s="307"/>
      <c r="X45" s="307"/>
      <c r="Y45" s="306"/>
      <c r="Z45" s="306"/>
      <c r="AA45" s="50"/>
      <c r="AB45" s="50"/>
      <c r="AC45" s="50"/>
      <c r="AD45" s="50"/>
      <c r="AE45" s="50"/>
      <c r="AF45" s="50"/>
      <c r="AG45" s="50"/>
      <c r="AH45" s="50"/>
      <c r="AI45" s="50"/>
      <c r="AJ45" s="50"/>
      <c r="AK45" s="50"/>
      <c r="AL45" s="50"/>
      <c r="AM45" s="50"/>
    </row>
    <row r="46" spans="2:39" ht="21" customHeight="1">
      <c r="B46" s="942" t="str">
        <f t="shared" si="0"/>
        <v/>
      </c>
      <c r="C46" s="437">
        <f>'Og s3a'!C45</f>
        <v>0</v>
      </c>
      <c r="D46" s="438">
        <f>'Og s3a'!E45</f>
        <v>0</v>
      </c>
      <c r="E46" s="871">
        <f>'Og s3a'!F45</f>
        <v>0</v>
      </c>
      <c r="F46" s="437">
        <f>'Og s3a'!G45</f>
        <v>0</v>
      </c>
      <c r="G46" s="484"/>
      <c r="H46" s="483"/>
      <c r="I46" s="484"/>
      <c r="J46" s="483"/>
      <c r="K46" s="484"/>
      <c r="L46" s="483"/>
      <c r="M46" s="484"/>
      <c r="N46" s="483"/>
      <c r="O46" s="484"/>
      <c r="P46" s="483"/>
      <c r="Q46" s="59"/>
      <c r="R46" s="17"/>
      <c r="S46" s="56">
        <f>'Og s3a'!D45</f>
        <v>0</v>
      </c>
      <c r="T46" s="50"/>
      <c r="U46" s="306"/>
      <c r="V46" s="307"/>
      <c r="W46" s="307"/>
      <c r="X46" s="307"/>
      <c r="Y46" s="306"/>
      <c r="Z46" s="306"/>
      <c r="AA46" s="50"/>
      <c r="AB46" s="50"/>
      <c r="AC46" s="50"/>
      <c r="AD46" s="50"/>
      <c r="AE46" s="50"/>
      <c r="AF46" s="50"/>
      <c r="AG46" s="50"/>
      <c r="AH46" s="50"/>
      <c r="AI46" s="50"/>
      <c r="AJ46" s="50"/>
      <c r="AK46" s="50"/>
      <c r="AL46" s="50"/>
      <c r="AM46" s="50"/>
    </row>
    <row r="47" spans="2:39" ht="21" customHeight="1">
      <c r="B47" s="942" t="str">
        <f t="shared" si="0"/>
        <v/>
      </c>
      <c r="C47" s="437">
        <f>'Og s3a'!C46</f>
        <v>0</v>
      </c>
      <c r="D47" s="438">
        <f>'Og s3a'!E46</f>
        <v>0</v>
      </c>
      <c r="E47" s="871">
        <f>'Og s3a'!F46</f>
        <v>0</v>
      </c>
      <c r="F47" s="437">
        <f>'Og s3a'!G46</f>
        <v>0</v>
      </c>
      <c r="G47" s="484"/>
      <c r="H47" s="483"/>
      <c r="I47" s="484"/>
      <c r="J47" s="483"/>
      <c r="K47" s="484"/>
      <c r="L47" s="483"/>
      <c r="M47" s="484"/>
      <c r="N47" s="483"/>
      <c r="O47" s="484"/>
      <c r="P47" s="483"/>
      <c r="Q47" s="59"/>
      <c r="R47" s="17"/>
      <c r="S47" s="56">
        <f>'Og s3a'!D46</f>
        <v>0</v>
      </c>
      <c r="T47" s="50"/>
      <c r="U47" s="306"/>
      <c r="V47" s="307"/>
      <c r="W47" s="307"/>
      <c r="X47" s="307"/>
      <c r="Y47" s="306"/>
      <c r="Z47" s="306"/>
      <c r="AA47" s="50"/>
      <c r="AB47" s="50"/>
      <c r="AC47" s="50"/>
      <c r="AD47" s="50"/>
      <c r="AE47" s="50"/>
      <c r="AF47" s="50"/>
      <c r="AG47" s="50"/>
      <c r="AH47" s="50"/>
      <c r="AI47" s="50"/>
      <c r="AJ47" s="50"/>
      <c r="AK47" s="50"/>
      <c r="AL47" s="50"/>
      <c r="AM47" s="50"/>
    </row>
    <row r="48" spans="2:39" ht="21" customHeight="1">
      <c r="B48" s="942" t="str">
        <f t="shared" si="0"/>
        <v/>
      </c>
      <c r="C48" s="437">
        <f>'Og s3a'!C47</f>
        <v>0</v>
      </c>
      <c r="D48" s="438">
        <f>'Og s3a'!E47</f>
        <v>0</v>
      </c>
      <c r="E48" s="871">
        <f>'Og s3a'!F47</f>
        <v>0</v>
      </c>
      <c r="F48" s="437">
        <f>'Og s3a'!G47</f>
        <v>0</v>
      </c>
      <c r="G48" s="484"/>
      <c r="H48" s="483"/>
      <c r="I48" s="484"/>
      <c r="J48" s="483"/>
      <c r="K48" s="484"/>
      <c r="L48" s="483"/>
      <c r="M48" s="484"/>
      <c r="N48" s="483"/>
      <c r="O48" s="484"/>
      <c r="P48" s="483"/>
      <c r="Q48" s="59"/>
      <c r="R48" s="17"/>
      <c r="S48" s="56">
        <f>'Og s3a'!D47</f>
        <v>0</v>
      </c>
      <c r="T48" s="50"/>
      <c r="U48" s="306"/>
      <c r="V48" s="307"/>
      <c r="W48" s="307"/>
      <c r="X48" s="307"/>
      <c r="Y48" s="306"/>
      <c r="Z48" s="306"/>
      <c r="AA48" s="50"/>
      <c r="AB48" s="50"/>
      <c r="AC48" s="50"/>
      <c r="AD48" s="50"/>
      <c r="AE48" s="50"/>
      <c r="AF48" s="50"/>
      <c r="AG48" s="50"/>
      <c r="AH48" s="50"/>
      <c r="AI48" s="50"/>
      <c r="AJ48" s="50"/>
      <c r="AK48" s="50"/>
      <c r="AL48" s="50"/>
      <c r="AM48" s="50"/>
    </row>
    <row r="49" spans="2:39" ht="21" customHeight="1">
      <c r="B49" s="942" t="str">
        <f t="shared" si="0"/>
        <v/>
      </c>
      <c r="C49" s="437">
        <f>'Og s3a'!C48</f>
        <v>0</v>
      </c>
      <c r="D49" s="438">
        <f>'Og s3a'!E48</f>
        <v>0</v>
      </c>
      <c r="E49" s="871">
        <f>'Og s3a'!F48</f>
        <v>0</v>
      </c>
      <c r="F49" s="437">
        <f>'Og s3a'!G48</f>
        <v>0</v>
      </c>
      <c r="G49" s="484"/>
      <c r="H49" s="483"/>
      <c r="I49" s="484"/>
      <c r="J49" s="483"/>
      <c r="K49" s="484"/>
      <c r="L49" s="483"/>
      <c r="M49" s="484"/>
      <c r="N49" s="483"/>
      <c r="O49" s="484"/>
      <c r="P49" s="483"/>
      <c r="Q49" s="59"/>
      <c r="R49" s="17"/>
      <c r="S49" s="56">
        <f>'Og s3a'!D48</f>
        <v>0</v>
      </c>
      <c r="T49" s="50"/>
      <c r="U49" s="306"/>
      <c r="V49" s="307"/>
      <c r="W49" s="307"/>
      <c r="X49" s="307"/>
      <c r="Y49" s="306"/>
      <c r="Z49" s="306"/>
      <c r="AA49" s="50"/>
      <c r="AB49" s="50"/>
      <c r="AC49" s="50"/>
      <c r="AD49" s="50"/>
      <c r="AE49" s="50"/>
      <c r="AF49" s="50"/>
      <c r="AG49" s="50"/>
      <c r="AH49" s="50"/>
      <c r="AI49" s="50"/>
      <c r="AJ49" s="50"/>
      <c r="AK49" s="50"/>
      <c r="AL49" s="50"/>
      <c r="AM49" s="50"/>
    </row>
    <row r="50" spans="2:39" ht="21" customHeight="1">
      <c r="B50" s="942" t="str">
        <f t="shared" si="0"/>
        <v/>
      </c>
      <c r="C50" s="437">
        <f>'Og s3a'!C49</f>
        <v>0</v>
      </c>
      <c r="D50" s="438">
        <f>'Og s3a'!E49</f>
        <v>0</v>
      </c>
      <c r="E50" s="871">
        <f>'Og s3a'!F49</f>
        <v>0</v>
      </c>
      <c r="F50" s="437">
        <f>'Og s3a'!G49</f>
        <v>0</v>
      </c>
      <c r="G50" s="484"/>
      <c r="H50" s="483"/>
      <c r="I50" s="484"/>
      <c r="J50" s="483"/>
      <c r="K50" s="484"/>
      <c r="L50" s="483"/>
      <c r="M50" s="484"/>
      <c r="N50" s="483"/>
      <c r="O50" s="484"/>
      <c r="P50" s="483"/>
      <c r="Q50" s="59"/>
      <c r="R50" s="17"/>
      <c r="S50" s="56">
        <f>'Og s3a'!D49</f>
        <v>0</v>
      </c>
      <c r="T50" s="50"/>
      <c r="U50" s="306"/>
      <c r="V50" s="307"/>
      <c r="W50" s="307"/>
      <c r="X50" s="307"/>
      <c r="Y50" s="306"/>
      <c r="Z50" s="306"/>
      <c r="AA50" s="50"/>
      <c r="AB50" s="50"/>
      <c r="AC50" s="50"/>
      <c r="AD50" s="50"/>
      <c r="AE50" s="50"/>
      <c r="AF50" s="50"/>
      <c r="AG50" s="50"/>
      <c r="AH50" s="50"/>
      <c r="AI50" s="50"/>
      <c r="AJ50" s="50"/>
      <c r="AK50" s="50"/>
      <c r="AL50" s="50"/>
      <c r="AM50" s="50"/>
    </row>
    <row r="51" spans="2:39" ht="21" customHeight="1">
      <c r="B51" s="942" t="str">
        <f t="shared" si="0"/>
        <v/>
      </c>
      <c r="C51" s="437">
        <f>'Og s3a'!C50</f>
        <v>0</v>
      </c>
      <c r="D51" s="438">
        <f>'Og s3a'!E50</f>
        <v>0</v>
      </c>
      <c r="E51" s="871">
        <f>'Og s3a'!F50</f>
        <v>0</v>
      </c>
      <c r="F51" s="437">
        <f>'Og s3a'!G50</f>
        <v>0</v>
      </c>
      <c r="G51" s="484"/>
      <c r="H51" s="483"/>
      <c r="I51" s="484"/>
      <c r="J51" s="483"/>
      <c r="K51" s="484"/>
      <c r="L51" s="483"/>
      <c r="M51" s="484"/>
      <c r="N51" s="483"/>
      <c r="O51" s="484"/>
      <c r="P51" s="483"/>
      <c r="Q51" s="59"/>
      <c r="R51" s="17"/>
      <c r="S51" s="56">
        <f>'Og s3a'!D50</f>
        <v>0</v>
      </c>
      <c r="T51" s="50"/>
      <c r="U51" s="306"/>
      <c r="V51" s="307"/>
      <c r="W51" s="307"/>
      <c r="X51" s="307"/>
      <c r="Y51" s="306"/>
      <c r="Z51" s="306"/>
      <c r="AA51" s="50"/>
      <c r="AB51" s="50"/>
      <c r="AC51" s="50"/>
      <c r="AD51" s="50"/>
      <c r="AE51" s="50"/>
      <c r="AF51" s="50"/>
      <c r="AG51" s="50"/>
      <c r="AH51" s="50"/>
      <c r="AI51" s="50"/>
      <c r="AJ51" s="50"/>
      <c r="AK51" s="50"/>
      <c r="AL51" s="50"/>
      <c r="AM51" s="50"/>
    </row>
    <row r="52" spans="2:39" ht="21" customHeight="1">
      <c r="B52" s="942" t="str">
        <f t="shared" si="0"/>
        <v/>
      </c>
      <c r="C52" s="437">
        <f>'Og s3a'!C51</f>
        <v>0</v>
      </c>
      <c r="D52" s="438">
        <f>'Og s3a'!E51</f>
        <v>0</v>
      </c>
      <c r="E52" s="871">
        <f>'Og s3a'!F51</f>
        <v>0</v>
      </c>
      <c r="F52" s="437">
        <f>'Og s3a'!G51</f>
        <v>0</v>
      </c>
      <c r="G52" s="484"/>
      <c r="H52" s="483"/>
      <c r="I52" s="484"/>
      <c r="J52" s="483"/>
      <c r="K52" s="484"/>
      <c r="L52" s="483"/>
      <c r="M52" s="484"/>
      <c r="N52" s="483"/>
      <c r="O52" s="484"/>
      <c r="P52" s="483"/>
      <c r="Q52" s="59"/>
      <c r="R52" s="17"/>
      <c r="S52" s="56">
        <f>'Og s3a'!D51</f>
        <v>0</v>
      </c>
      <c r="T52" s="50"/>
      <c r="U52" s="306"/>
      <c r="V52" s="307"/>
      <c r="W52" s="307"/>
      <c r="X52" s="307"/>
      <c r="Y52" s="306"/>
      <c r="Z52" s="306"/>
      <c r="AA52" s="50"/>
      <c r="AB52" s="50"/>
      <c r="AC52" s="50"/>
      <c r="AD52" s="50"/>
      <c r="AE52" s="50"/>
      <c r="AF52" s="50"/>
      <c r="AG52" s="50"/>
      <c r="AH52" s="50"/>
      <c r="AI52" s="50"/>
      <c r="AJ52" s="50"/>
      <c r="AK52" s="50"/>
      <c r="AL52" s="50"/>
      <c r="AM52" s="50"/>
    </row>
    <row r="53" spans="2:39" ht="21" customHeight="1">
      <c r="B53" s="942" t="str">
        <f t="shared" si="0"/>
        <v/>
      </c>
      <c r="C53" s="437">
        <f>'Og s3a'!C52</f>
        <v>0</v>
      </c>
      <c r="D53" s="438">
        <f>'Og s3a'!E52</f>
        <v>0</v>
      </c>
      <c r="E53" s="871">
        <f>'Og s3a'!F52</f>
        <v>0</v>
      </c>
      <c r="F53" s="437">
        <f>'Og s3a'!G52</f>
        <v>0</v>
      </c>
      <c r="G53" s="484"/>
      <c r="H53" s="483"/>
      <c r="I53" s="484"/>
      <c r="J53" s="483"/>
      <c r="K53" s="484"/>
      <c r="L53" s="483"/>
      <c r="M53" s="484"/>
      <c r="N53" s="483"/>
      <c r="O53" s="484"/>
      <c r="P53" s="483"/>
      <c r="Q53" s="59"/>
      <c r="R53" s="17"/>
      <c r="S53" s="56">
        <f>'Og s3a'!D52</f>
        <v>0</v>
      </c>
      <c r="T53" s="50"/>
      <c r="U53" s="306"/>
      <c r="V53" s="307"/>
      <c r="W53" s="307"/>
      <c r="X53" s="307"/>
      <c r="Y53" s="306"/>
      <c r="Z53" s="306"/>
      <c r="AA53" s="50"/>
      <c r="AB53" s="50"/>
      <c r="AC53" s="50"/>
      <c r="AD53" s="50"/>
      <c r="AE53" s="50"/>
      <c r="AF53" s="50"/>
      <c r="AG53" s="50"/>
      <c r="AH53" s="50"/>
      <c r="AI53" s="50"/>
      <c r="AJ53" s="50"/>
      <c r="AK53" s="50"/>
      <c r="AL53" s="50"/>
      <c r="AM53" s="50"/>
    </row>
    <row r="54" spans="2:39" ht="21" customHeight="1">
      <c r="B54" s="942" t="str">
        <f t="shared" si="0"/>
        <v/>
      </c>
      <c r="C54" s="437">
        <f>'Og s3a'!C53</f>
        <v>0</v>
      </c>
      <c r="D54" s="438">
        <f>'Og s3a'!E53</f>
        <v>0</v>
      </c>
      <c r="E54" s="871">
        <f>'Og s3a'!F53</f>
        <v>0</v>
      </c>
      <c r="F54" s="437">
        <f>'Og s3a'!G53</f>
        <v>0</v>
      </c>
      <c r="G54" s="484"/>
      <c r="H54" s="483"/>
      <c r="I54" s="484"/>
      <c r="J54" s="483"/>
      <c r="K54" s="484"/>
      <c r="L54" s="483"/>
      <c r="M54" s="484"/>
      <c r="N54" s="483"/>
      <c r="O54" s="484"/>
      <c r="P54" s="483"/>
      <c r="Q54" s="59"/>
      <c r="R54" s="17"/>
      <c r="S54" s="56">
        <f>'Og s3a'!D53</f>
        <v>0</v>
      </c>
      <c r="T54" s="50"/>
      <c r="U54" s="306"/>
      <c r="V54" s="307"/>
      <c r="W54" s="307"/>
      <c r="X54" s="307"/>
      <c r="Y54" s="306"/>
      <c r="Z54" s="306"/>
      <c r="AA54" s="50"/>
      <c r="AB54" s="50"/>
      <c r="AC54" s="50"/>
      <c r="AD54" s="50"/>
      <c r="AE54" s="50"/>
      <c r="AF54" s="50"/>
      <c r="AG54" s="50"/>
      <c r="AH54" s="50"/>
      <c r="AI54" s="50"/>
      <c r="AJ54" s="50"/>
      <c r="AK54" s="50"/>
      <c r="AL54" s="50"/>
      <c r="AM54" s="50"/>
    </row>
    <row r="55" spans="2:39" ht="21" customHeight="1">
      <c r="B55" s="942" t="str">
        <f t="shared" si="0"/>
        <v/>
      </c>
      <c r="C55" s="437">
        <f>'Og s3a'!C54</f>
        <v>0</v>
      </c>
      <c r="D55" s="438">
        <f>'Og s3a'!E54</f>
        <v>0</v>
      </c>
      <c r="E55" s="871">
        <f>'Og s3a'!F54</f>
        <v>0</v>
      </c>
      <c r="F55" s="437">
        <f>'Og s3a'!G54</f>
        <v>0</v>
      </c>
      <c r="G55" s="484"/>
      <c r="H55" s="483"/>
      <c r="I55" s="484"/>
      <c r="J55" s="483"/>
      <c r="K55" s="484"/>
      <c r="L55" s="483"/>
      <c r="M55" s="484"/>
      <c r="N55" s="483"/>
      <c r="O55" s="484"/>
      <c r="P55" s="483"/>
      <c r="Q55" s="59"/>
      <c r="R55" s="17"/>
      <c r="S55" s="56">
        <f>'Og s3a'!D54</f>
        <v>0</v>
      </c>
      <c r="T55" s="50"/>
      <c r="U55" s="306"/>
      <c r="V55" s="307"/>
      <c r="W55" s="307"/>
      <c r="X55" s="307"/>
      <c r="Y55" s="306"/>
      <c r="Z55" s="306"/>
      <c r="AA55" s="50"/>
      <c r="AB55" s="50"/>
      <c r="AC55" s="50"/>
      <c r="AD55" s="50"/>
      <c r="AE55" s="50"/>
      <c r="AF55" s="50"/>
      <c r="AG55" s="50"/>
      <c r="AH55" s="50"/>
      <c r="AI55" s="50"/>
      <c r="AJ55" s="50"/>
      <c r="AK55" s="50"/>
      <c r="AL55" s="50"/>
      <c r="AM55" s="50"/>
    </row>
    <row r="56" spans="2:39" ht="21" customHeight="1">
      <c r="B56" s="942" t="str">
        <f t="shared" si="0"/>
        <v/>
      </c>
      <c r="C56" s="437">
        <f>'Og s3a'!C55</f>
        <v>0</v>
      </c>
      <c r="D56" s="438">
        <f>'Og s3a'!E55</f>
        <v>0</v>
      </c>
      <c r="E56" s="871">
        <f>'Og s3a'!F55</f>
        <v>0</v>
      </c>
      <c r="F56" s="437">
        <f>'Og s3a'!G55</f>
        <v>0</v>
      </c>
      <c r="G56" s="484"/>
      <c r="H56" s="483"/>
      <c r="I56" s="484"/>
      <c r="J56" s="483"/>
      <c r="K56" s="484"/>
      <c r="L56" s="483"/>
      <c r="M56" s="484"/>
      <c r="N56" s="483"/>
      <c r="O56" s="484"/>
      <c r="P56" s="483"/>
      <c r="Q56" s="59"/>
      <c r="R56" s="17"/>
      <c r="S56" s="56">
        <f>'Og s3a'!D55</f>
        <v>0</v>
      </c>
      <c r="T56" s="50"/>
      <c r="U56" s="306"/>
      <c r="V56" s="307"/>
      <c r="W56" s="307"/>
      <c r="X56" s="307"/>
      <c r="Y56" s="306"/>
      <c r="Z56" s="306"/>
      <c r="AA56" s="50"/>
      <c r="AB56" s="50"/>
      <c r="AC56" s="50"/>
      <c r="AD56" s="50"/>
      <c r="AE56" s="50"/>
      <c r="AF56" s="50"/>
      <c r="AG56" s="50"/>
      <c r="AH56" s="50"/>
      <c r="AI56" s="50"/>
      <c r="AJ56" s="50"/>
      <c r="AK56" s="50"/>
      <c r="AL56" s="50"/>
      <c r="AM56" s="50"/>
    </row>
    <row r="57" spans="2:39" ht="21" customHeight="1">
      <c r="B57" s="942" t="str">
        <f t="shared" si="0"/>
        <v/>
      </c>
      <c r="C57" s="437">
        <f>'Og s3a'!C56</f>
        <v>0</v>
      </c>
      <c r="D57" s="438">
        <f>'Og s3a'!E56</f>
        <v>0</v>
      </c>
      <c r="E57" s="871">
        <f>'Og s3a'!F56</f>
        <v>0</v>
      </c>
      <c r="F57" s="437">
        <f>'Og s3a'!G56</f>
        <v>0</v>
      </c>
      <c r="G57" s="484"/>
      <c r="H57" s="483"/>
      <c r="I57" s="484"/>
      <c r="J57" s="483"/>
      <c r="K57" s="484"/>
      <c r="L57" s="483"/>
      <c r="M57" s="484"/>
      <c r="N57" s="483"/>
      <c r="O57" s="484"/>
      <c r="P57" s="483"/>
      <c r="Q57" s="59"/>
      <c r="R57" s="17"/>
      <c r="S57" s="56">
        <f>'Og s3a'!D56</f>
        <v>0</v>
      </c>
      <c r="T57" s="50"/>
      <c r="U57" s="306"/>
      <c r="V57" s="307"/>
      <c r="W57" s="307"/>
      <c r="X57" s="307"/>
      <c r="Y57" s="306"/>
      <c r="Z57" s="306"/>
      <c r="AA57" s="50"/>
      <c r="AB57" s="50"/>
      <c r="AC57" s="50"/>
      <c r="AD57" s="50"/>
      <c r="AE57" s="50"/>
      <c r="AF57" s="50"/>
      <c r="AG57" s="50"/>
      <c r="AH57" s="50"/>
      <c r="AI57" s="50"/>
      <c r="AJ57" s="50"/>
      <c r="AK57" s="50"/>
      <c r="AL57" s="50"/>
      <c r="AM57" s="50"/>
    </row>
    <row r="58" spans="2:39" ht="21" customHeight="1">
      <c r="B58" s="942" t="str">
        <f t="shared" si="0"/>
        <v/>
      </c>
      <c r="C58" s="437">
        <f>'Og s3a'!C57</f>
        <v>0</v>
      </c>
      <c r="D58" s="438">
        <f>'Og s3a'!E57</f>
        <v>0</v>
      </c>
      <c r="E58" s="871">
        <f>'Og s3a'!F57</f>
        <v>0</v>
      </c>
      <c r="F58" s="437">
        <f>'Og s3a'!G57</f>
        <v>0</v>
      </c>
      <c r="G58" s="484"/>
      <c r="H58" s="483"/>
      <c r="I58" s="484"/>
      <c r="J58" s="483"/>
      <c r="K58" s="484"/>
      <c r="L58" s="483"/>
      <c r="M58" s="484"/>
      <c r="N58" s="483"/>
      <c r="O58" s="484"/>
      <c r="P58" s="483"/>
      <c r="Q58" s="59"/>
      <c r="R58" s="17"/>
      <c r="S58" s="56">
        <f>'Og s3a'!D57</f>
        <v>0</v>
      </c>
      <c r="T58" s="50"/>
      <c r="U58" s="306"/>
      <c r="V58" s="307"/>
      <c r="W58" s="307"/>
      <c r="X58" s="307"/>
      <c r="Y58" s="306"/>
      <c r="Z58" s="306"/>
      <c r="AA58" s="50"/>
      <c r="AB58" s="50"/>
      <c r="AC58" s="50"/>
      <c r="AD58" s="50"/>
      <c r="AE58" s="50"/>
      <c r="AF58" s="50"/>
      <c r="AG58" s="50"/>
      <c r="AH58" s="50"/>
      <c r="AI58" s="50"/>
      <c r="AJ58" s="50"/>
      <c r="AK58" s="50"/>
      <c r="AL58" s="50"/>
      <c r="AM58" s="50"/>
    </row>
    <row r="59" spans="2:39" ht="21" customHeight="1">
      <c r="B59" s="942" t="str">
        <f t="shared" si="0"/>
        <v/>
      </c>
      <c r="C59" s="437">
        <f>'Og s3a'!C58</f>
        <v>0</v>
      </c>
      <c r="D59" s="438">
        <f>'Og s3a'!E58</f>
        <v>0</v>
      </c>
      <c r="E59" s="871">
        <f>'Og s3a'!F58</f>
        <v>0</v>
      </c>
      <c r="F59" s="437">
        <f>'Og s3a'!G58</f>
        <v>0</v>
      </c>
      <c r="G59" s="484"/>
      <c r="H59" s="483"/>
      <c r="I59" s="484"/>
      <c r="J59" s="483"/>
      <c r="K59" s="484"/>
      <c r="L59" s="483"/>
      <c r="M59" s="484"/>
      <c r="N59" s="483"/>
      <c r="O59" s="484"/>
      <c r="P59" s="483"/>
      <c r="Q59" s="59"/>
      <c r="R59" s="17"/>
      <c r="S59" s="56">
        <f>'Og s3a'!D58</f>
        <v>0</v>
      </c>
      <c r="T59" s="50"/>
      <c r="U59" s="306"/>
      <c r="V59" s="307"/>
      <c r="W59" s="307"/>
      <c r="X59" s="307"/>
      <c r="Y59" s="306"/>
      <c r="Z59" s="306"/>
      <c r="AA59" s="50"/>
      <c r="AB59" s="50"/>
      <c r="AC59" s="50"/>
      <c r="AD59" s="50"/>
      <c r="AE59" s="50"/>
      <c r="AF59" s="50"/>
      <c r="AG59" s="50"/>
      <c r="AH59" s="50"/>
      <c r="AI59" s="50"/>
      <c r="AJ59" s="50"/>
      <c r="AK59" s="50"/>
      <c r="AL59" s="50"/>
      <c r="AM59" s="50"/>
    </row>
    <row r="60" spans="2:39" ht="21" customHeight="1">
      <c r="B60" s="942" t="str">
        <f t="shared" si="0"/>
        <v/>
      </c>
      <c r="C60" s="437">
        <f>'Og s3a'!C59</f>
        <v>0</v>
      </c>
      <c r="D60" s="438">
        <f>'Og s3a'!E59</f>
        <v>0</v>
      </c>
      <c r="E60" s="871">
        <f>'Og s3a'!F59</f>
        <v>0</v>
      </c>
      <c r="F60" s="437">
        <f>'Og s3a'!G59</f>
        <v>0</v>
      </c>
      <c r="G60" s="484"/>
      <c r="H60" s="483"/>
      <c r="I60" s="484"/>
      <c r="J60" s="483"/>
      <c r="K60" s="484"/>
      <c r="L60" s="483"/>
      <c r="M60" s="484"/>
      <c r="N60" s="483"/>
      <c r="O60" s="484"/>
      <c r="P60" s="483"/>
      <c r="Q60" s="59"/>
      <c r="R60" s="17"/>
      <c r="S60" s="56">
        <f>'Og s3a'!D59</f>
        <v>0</v>
      </c>
      <c r="T60" s="50"/>
      <c r="U60" s="306"/>
      <c r="V60" s="307"/>
      <c r="W60" s="307"/>
      <c r="X60" s="307"/>
      <c r="Y60" s="306"/>
      <c r="Z60" s="306"/>
      <c r="AA60" s="50"/>
      <c r="AB60" s="50"/>
      <c r="AC60" s="50"/>
      <c r="AD60" s="50"/>
      <c r="AE60" s="50"/>
      <c r="AF60" s="50"/>
      <c r="AG60" s="50"/>
      <c r="AH60" s="50"/>
      <c r="AI60" s="50"/>
      <c r="AJ60" s="50"/>
      <c r="AK60" s="50"/>
      <c r="AL60" s="50"/>
      <c r="AM60" s="50"/>
    </row>
    <row r="61" spans="2:39" ht="21" customHeight="1">
      <c r="B61" s="942" t="str">
        <f t="shared" si="0"/>
        <v/>
      </c>
      <c r="C61" s="437">
        <f>'Og s3a'!C60</f>
        <v>0</v>
      </c>
      <c r="D61" s="438">
        <f>'Og s3a'!E60</f>
        <v>0</v>
      </c>
      <c r="E61" s="871">
        <f>'Og s3a'!F60</f>
        <v>0</v>
      </c>
      <c r="F61" s="437">
        <f>'Og s3a'!G60</f>
        <v>0</v>
      </c>
      <c r="G61" s="484"/>
      <c r="H61" s="483"/>
      <c r="I61" s="484"/>
      <c r="J61" s="483"/>
      <c r="K61" s="484"/>
      <c r="L61" s="483"/>
      <c r="M61" s="484"/>
      <c r="N61" s="483"/>
      <c r="O61" s="484"/>
      <c r="P61" s="483"/>
      <c r="Q61" s="59"/>
      <c r="R61" s="17"/>
      <c r="S61" s="56">
        <f>'Og s3a'!D60</f>
        <v>0</v>
      </c>
      <c r="T61" s="50"/>
      <c r="U61" s="306"/>
      <c r="V61" s="307"/>
      <c r="W61" s="307"/>
      <c r="X61" s="307"/>
      <c r="Y61" s="306"/>
      <c r="Z61" s="306"/>
      <c r="AA61" s="50"/>
      <c r="AB61" s="50"/>
      <c r="AC61" s="50"/>
      <c r="AD61" s="50"/>
      <c r="AE61" s="50"/>
      <c r="AF61" s="50"/>
      <c r="AG61" s="50"/>
      <c r="AH61" s="50"/>
      <c r="AI61" s="50"/>
      <c r="AJ61" s="50"/>
      <c r="AK61" s="50"/>
      <c r="AL61" s="50"/>
      <c r="AM61" s="50"/>
    </row>
    <row r="62" spans="2:39" ht="21" customHeight="1">
      <c r="B62" s="942" t="str">
        <f t="shared" si="0"/>
        <v/>
      </c>
      <c r="C62" s="437">
        <f>'Og s3a'!C61</f>
        <v>0</v>
      </c>
      <c r="D62" s="438">
        <f>'Og s3a'!E61</f>
        <v>0</v>
      </c>
      <c r="E62" s="871">
        <f>'Og s3a'!F61</f>
        <v>0</v>
      </c>
      <c r="F62" s="437">
        <f>'Og s3a'!G61</f>
        <v>0</v>
      </c>
      <c r="G62" s="484"/>
      <c r="H62" s="483"/>
      <c r="I62" s="484"/>
      <c r="J62" s="483"/>
      <c r="K62" s="484"/>
      <c r="L62" s="483"/>
      <c r="M62" s="484"/>
      <c r="N62" s="483"/>
      <c r="O62" s="484"/>
      <c r="P62" s="483"/>
      <c r="Q62" s="59"/>
      <c r="R62" s="17"/>
      <c r="S62" s="56">
        <f>'Og s3a'!D61</f>
        <v>0</v>
      </c>
      <c r="T62" s="50"/>
      <c r="U62" s="306"/>
      <c r="V62" s="307"/>
      <c r="W62" s="307"/>
      <c r="X62" s="307"/>
      <c r="Y62" s="306"/>
      <c r="Z62" s="306"/>
      <c r="AA62" s="50"/>
      <c r="AB62" s="50"/>
      <c r="AC62" s="50"/>
      <c r="AD62" s="50"/>
      <c r="AE62" s="50"/>
      <c r="AF62" s="50"/>
      <c r="AG62" s="50"/>
      <c r="AH62" s="50"/>
      <c r="AI62" s="50"/>
      <c r="AJ62" s="50"/>
      <c r="AK62" s="50"/>
      <c r="AL62" s="50"/>
      <c r="AM62" s="50"/>
    </row>
    <row r="63" spans="2:39" ht="21" customHeight="1">
      <c r="B63" s="942" t="str">
        <f t="shared" si="0"/>
        <v/>
      </c>
      <c r="C63" s="437">
        <f>'Og s3a'!C62</f>
        <v>0</v>
      </c>
      <c r="D63" s="438">
        <f>'Og s3a'!E62</f>
        <v>0</v>
      </c>
      <c r="E63" s="871">
        <f>'Og s3a'!F62</f>
        <v>0</v>
      </c>
      <c r="F63" s="437">
        <f>'Og s3a'!G62</f>
        <v>0</v>
      </c>
      <c r="G63" s="484"/>
      <c r="H63" s="483"/>
      <c r="I63" s="484"/>
      <c r="J63" s="483"/>
      <c r="K63" s="484"/>
      <c r="L63" s="483"/>
      <c r="M63" s="484"/>
      <c r="N63" s="483"/>
      <c r="O63" s="484"/>
      <c r="P63" s="483"/>
      <c r="Q63" s="59"/>
      <c r="R63" s="17"/>
      <c r="S63" s="56">
        <f>'Og s3a'!D62</f>
        <v>0</v>
      </c>
      <c r="T63" s="50"/>
      <c r="U63" s="306"/>
      <c r="V63" s="307"/>
      <c r="W63" s="307"/>
      <c r="X63" s="307"/>
      <c r="Y63" s="306"/>
      <c r="Z63" s="306"/>
      <c r="AA63" s="50"/>
      <c r="AB63" s="50"/>
      <c r="AC63" s="50"/>
      <c r="AD63" s="50"/>
      <c r="AE63" s="50"/>
      <c r="AF63" s="50"/>
      <c r="AG63" s="50"/>
      <c r="AH63" s="50"/>
      <c r="AI63" s="50"/>
      <c r="AJ63" s="50"/>
      <c r="AK63" s="50"/>
      <c r="AL63" s="50"/>
      <c r="AM63" s="50"/>
    </row>
    <row r="64" spans="2:39" ht="21" customHeight="1">
      <c r="B64" s="942" t="str">
        <f t="shared" si="0"/>
        <v/>
      </c>
      <c r="C64" s="437">
        <f>'Og s3a'!C63</f>
        <v>0</v>
      </c>
      <c r="D64" s="438">
        <f>'Og s3a'!E63</f>
        <v>0</v>
      </c>
      <c r="E64" s="871">
        <f>'Og s3a'!F63</f>
        <v>0</v>
      </c>
      <c r="F64" s="437">
        <f>'Og s3a'!G63</f>
        <v>0</v>
      </c>
      <c r="G64" s="484"/>
      <c r="H64" s="483"/>
      <c r="I64" s="484"/>
      <c r="J64" s="483"/>
      <c r="K64" s="484"/>
      <c r="L64" s="483"/>
      <c r="M64" s="484"/>
      <c r="N64" s="483"/>
      <c r="O64" s="484"/>
      <c r="P64" s="483"/>
      <c r="Q64" s="59"/>
      <c r="R64" s="17"/>
      <c r="S64" s="56">
        <f>'Og s3a'!D63</f>
        <v>0</v>
      </c>
      <c r="T64" s="50"/>
      <c r="U64" s="306"/>
      <c r="V64" s="307"/>
      <c r="W64" s="307"/>
      <c r="X64" s="307"/>
      <c r="Y64" s="306"/>
      <c r="Z64" s="306"/>
      <c r="AA64" s="50"/>
      <c r="AB64" s="50"/>
      <c r="AC64" s="50"/>
      <c r="AD64" s="50"/>
      <c r="AE64" s="50"/>
      <c r="AF64" s="50"/>
      <c r="AG64" s="50"/>
      <c r="AH64" s="50"/>
      <c r="AI64" s="50"/>
      <c r="AJ64" s="50"/>
      <c r="AK64" s="50"/>
      <c r="AL64" s="50"/>
      <c r="AM64" s="50"/>
    </row>
    <row r="65" spans="2:39" ht="21" customHeight="1">
      <c r="B65" s="942" t="str">
        <f t="shared" si="0"/>
        <v/>
      </c>
      <c r="C65" s="437">
        <f>'Og s3a'!C64</f>
        <v>0</v>
      </c>
      <c r="D65" s="438">
        <f>'Og s3a'!E64</f>
        <v>0</v>
      </c>
      <c r="E65" s="871">
        <f>'Og s3a'!F64</f>
        <v>0</v>
      </c>
      <c r="F65" s="437">
        <f>'Og s3a'!G64</f>
        <v>0</v>
      </c>
      <c r="G65" s="484"/>
      <c r="H65" s="483"/>
      <c r="I65" s="484"/>
      <c r="J65" s="483"/>
      <c r="K65" s="484"/>
      <c r="L65" s="483"/>
      <c r="M65" s="484"/>
      <c r="N65" s="483"/>
      <c r="O65" s="484"/>
      <c r="P65" s="483"/>
      <c r="Q65" s="59"/>
      <c r="R65" s="17"/>
      <c r="S65" s="56">
        <f>'Og s3a'!D64</f>
        <v>0</v>
      </c>
      <c r="T65" s="50"/>
      <c r="U65" s="306"/>
      <c r="V65" s="307"/>
      <c r="W65" s="307"/>
      <c r="X65" s="307"/>
      <c r="Y65" s="306"/>
      <c r="Z65" s="306"/>
      <c r="AA65" s="50"/>
      <c r="AB65" s="50"/>
      <c r="AC65" s="50"/>
      <c r="AD65" s="50"/>
      <c r="AE65" s="50"/>
      <c r="AF65" s="50"/>
      <c r="AG65" s="50"/>
      <c r="AH65" s="50"/>
      <c r="AI65" s="50"/>
      <c r="AJ65" s="50"/>
      <c r="AK65" s="50"/>
      <c r="AL65" s="50"/>
      <c r="AM65" s="50"/>
    </row>
    <row r="66" spans="2:39" ht="21" customHeight="1">
      <c r="B66" s="942" t="str">
        <f t="shared" si="0"/>
        <v/>
      </c>
      <c r="C66" s="437">
        <f>'Og s3a'!C65</f>
        <v>0</v>
      </c>
      <c r="D66" s="438">
        <f>'Og s3a'!E65</f>
        <v>0</v>
      </c>
      <c r="E66" s="871">
        <f>'Og s3a'!F65</f>
        <v>0</v>
      </c>
      <c r="F66" s="437">
        <f>'Og s3a'!G65</f>
        <v>0</v>
      </c>
      <c r="G66" s="484"/>
      <c r="H66" s="483"/>
      <c r="I66" s="484"/>
      <c r="J66" s="483"/>
      <c r="K66" s="484"/>
      <c r="L66" s="483"/>
      <c r="M66" s="484"/>
      <c r="N66" s="483"/>
      <c r="O66" s="484"/>
      <c r="P66" s="483"/>
      <c r="Q66" s="59"/>
      <c r="R66" s="17"/>
      <c r="S66" s="56">
        <f>'Og s3a'!D65</f>
        <v>0</v>
      </c>
      <c r="T66" s="50"/>
      <c r="U66" s="306"/>
      <c r="V66" s="307"/>
      <c r="W66" s="307"/>
      <c r="X66" s="307"/>
      <c r="Y66" s="306"/>
      <c r="Z66" s="306"/>
      <c r="AA66" s="50"/>
      <c r="AB66" s="50"/>
      <c r="AC66" s="50"/>
      <c r="AD66" s="50"/>
      <c r="AE66" s="50"/>
      <c r="AF66" s="50"/>
      <c r="AG66" s="50"/>
      <c r="AH66" s="50"/>
      <c r="AI66" s="50"/>
      <c r="AJ66" s="50"/>
      <c r="AK66" s="50"/>
      <c r="AL66" s="50"/>
      <c r="AM66" s="50"/>
    </row>
    <row r="67" spans="2:39" ht="21" customHeight="1">
      <c r="B67" s="942" t="str">
        <f t="shared" si="0"/>
        <v/>
      </c>
      <c r="C67" s="437">
        <f>'Og s3a'!C66</f>
        <v>0</v>
      </c>
      <c r="D67" s="438">
        <f>'Og s3a'!E66</f>
        <v>0</v>
      </c>
      <c r="E67" s="871">
        <f>'Og s3a'!F66</f>
        <v>0</v>
      </c>
      <c r="F67" s="437">
        <f>'Og s3a'!G66</f>
        <v>0</v>
      </c>
      <c r="G67" s="484"/>
      <c r="H67" s="483"/>
      <c r="I67" s="484"/>
      <c r="J67" s="483"/>
      <c r="K67" s="484"/>
      <c r="L67" s="483"/>
      <c r="M67" s="484"/>
      <c r="N67" s="483"/>
      <c r="O67" s="484"/>
      <c r="P67" s="483"/>
      <c r="Q67" s="59"/>
      <c r="R67" s="17"/>
      <c r="S67" s="56">
        <f>'Og s3a'!D66</f>
        <v>0</v>
      </c>
      <c r="T67" s="50"/>
      <c r="U67" s="306"/>
      <c r="V67" s="307"/>
      <c r="W67" s="307"/>
      <c r="X67" s="307"/>
      <c r="Y67" s="306"/>
      <c r="Z67" s="306"/>
      <c r="AA67" s="50"/>
      <c r="AB67" s="50"/>
      <c r="AC67" s="50"/>
      <c r="AD67" s="50"/>
      <c r="AE67" s="50"/>
      <c r="AF67" s="50"/>
      <c r="AG67" s="50"/>
      <c r="AH67" s="50"/>
      <c r="AI67" s="50"/>
      <c r="AJ67" s="50"/>
      <c r="AK67" s="50"/>
      <c r="AL67" s="50"/>
      <c r="AM67" s="50"/>
    </row>
    <row r="68" spans="2:39" ht="21" customHeight="1">
      <c r="B68" s="942" t="str">
        <f t="shared" si="0"/>
        <v/>
      </c>
      <c r="C68" s="437">
        <f>'Og s3a'!C67</f>
        <v>0</v>
      </c>
      <c r="D68" s="438">
        <f>'Og s3a'!E67</f>
        <v>0</v>
      </c>
      <c r="E68" s="871">
        <f>'Og s3a'!F67</f>
        <v>0</v>
      </c>
      <c r="F68" s="437">
        <f>'Og s3a'!G67</f>
        <v>0</v>
      </c>
      <c r="G68" s="484"/>
      <c r="H68" s="483"/>
      <c r="I68" s="484"/>
      <c r="J68" s="483"/>
      <c r="K68" s="484"/>
      <c r="L68" s="483"/>
      <c r="M68" s="484"/>
      <c r="N68" s="483"/>
      <c r="O68" s="484"/>
      <c r="P68" s="483"/>
      <c r="Q68" s="59"/>
      <c r="R68" s="17"/>
      <c r="S68" s="56">
        <f>'Og s3a'!D67</f>
        <v>0</v>
      </c>
      <c r="T68" s="50"/>
      <c r="U68" s="306"/>
      <c r="V68" s="307"/>
      <c r="W68" s="307"/>
      <c r="X68" s="307"/>
      <c r="Y68" s="306"/>
      <c r="Z68" s="306"/>
      <c r="AA68" s="50"/>
      <c r="AB68" s="50"/>
      <c r="AC68" s="50"/>
      <c r="AD68" s="50"/>
      <c r="AE68" s="50"/>
      <c r="AF68" s="50"/>
      <c r="AG68" s="50"/>
      <c r="AH68" s="50"/>
      <c r="AI68" s="50"/>
      <c r="AJ68" s="50"/>
      <c r="AK68" s="50"/>
      <c r="AL68" s="50"/>
      <c r="AM68" s="50"/>
    </row>
    <row r="69" spans="2:39" ht="21" customHeight="1">
      <c r="B69" s="942" t="str">
        <f t="shared" si="0"/>
        <v/>
      </c>
      <c r="C69" s="437">
        <f>'Og s3a'!C68</f>
        <v>0</v>
      </c>
      <c r="D69" s="438">
        <f>'Og s3a'!E68</f>
        <v>0</v>
      </c>
      <c r="E69" s="871">
        <f>'Og s3a'!F68</f>
        <v>0</v>
      </c>
      <c r="F69" s="437">
        <f>'Og s3a'!G68</f>
        <v>0</v>
      </c>
      <c r="G69" s="484"/>
      <c r="H69" s="483"/>
      <c r="I69" s="484"/>
      <c r="J69" s="483"/>
      <c r="K69" s="484"/>
      <c r="L69" s="483"/>
      <c r="M69" s="484"/>
      <c r="N69" s="483"/>
      <c r="O69" s="484"/>
      <c r="P69" s="483"/>
      <c r="Q69" s="59"/>
      <c r="R69" s="17"/>
      <c r="S69" s="56">
        <f>'Og s3a'!D68</f>
        <v>0</v>
      </c>
      <c r="T69" s="50"/>
      <c r="U69" s="306"/>
      <c r="V69" s="307"/>
      <c r="W69" s="307"/>
      <c r="X69" s="307"/>
      <c r="Y69" s="306"/>
      <c r="Z69" s="306"/>
      <c r="AA69" s="50"/>
      <c r="AB69" s="50"/>
      <c r="AC69" s="50"/>
      <c r="AD69" s="50"/>
      <c r="AE69" s="50"/>
      <c r="AF69" s="50"/>
      <c r="AG69" s="50"/>
      <c r="AH69" s="50"/>
      <c r="AI69" s="50"/>
      <c r="AJ69" s="50"/>
      <c r="AK69" s="50"/>
      <c r="AL69" s="50"/>
      <c r="AM69" s="50"/>
    </row>
    <row r="70" spans="2:39" ht="21" customHeight="1">
      <c r="B70" s="942" t="str">
        <f t="shared" si="0"/>
        <v/>
      </c>
      <c r="C70" s="437">
        <f>'Og s3a'!C69</f>
        <v>0</v>
      </c>
      <c r="D70" s="438">
        <f>'Og s3a'!E69</f>
        <v>0</v>
      </c>
      <c r="E70" s="871">
        <f>'Og s3a'!F69</f>
        <v>0</v>
      </c>
      <c r="F70" s="437">
        <f>'Og s3a'!G69</f>
        <v>0</v>
      </c>
      <c r="G70" s="484"/>
      <c r="H70" s="483"/>
      <c r="I70" s="484"/>
      <c r="J70" s="483"/>
      <c r="K70" s="484"/>
      <c r="L70" s="483"/>
      <c r="M70" s="484"/>
      <c r="N70" s="483"/>
      <c r="O70" s="484"/>
      <c r="P70" s="483"/>
      <c r="Q70" s="59"/>
      <c r="R70" s="17"/>
      <c r="S70" s="56">
        <f>'Og s3a'!D69</f>
        <v>0</v>
      </c>
      <c r="T70" s="50"/>
      <c r="U70" s="306"/>
      <c r="V70" s="307"/>
      <c r="W70" s="307"/>
      <c r="X70" s="307"/>
      <c r="Y70" s="306"/>
      <c r="Z70" s="306"/>
      <c r="AA70" s="50"/>
      <c r="AB70" s="50"/>
      <c r="AC70" s="50"/>
      <c r="AD70" s="50"/>
      <c r="AE70" s="50"/>
      <c r="AF70" s="50"/>
      <c r="AG70" s="50"/>
      <c r="AH70" s="50"/>
      <c r="AI70" s="50"/>
      <c r="AJ70" s="50"/>
      <c r="AK70" s="50"/>
      <c r="AL70" s="50"/>
      <c r="AM70" s="50"/>
    </row>
    <row r="71" spans="2:39" ht="21" customHeight="1">
      <c r="B71" s="942" t="str">
        <f t="shared" si="0"/>
        <v/>
      </c>
      <c r="C71" s="437">
        <f>'Og s3a'!C70</f>
        <v>0</v>
      </c>
      <c r="D71" s="438">
        <f>'Og s3a'!E70</f>
        <v>0</v>
      </c>
      <c r="E71" s="871">
        <f>'Og s3a'!F70</f>
        <v>0</v>
      </c>
      <c r="F71" s="437">
        <f>'Og s3a'!G70</f>
        <v>0</v>
      </c>
      <c r="G71" s="484"/>
      <c r="H71" s="483"/>
      <c r="I71" s="484"/>
      <c r="J71" s="483"/>
      <c r="K71" s="484"/>
      <c r="L71" s="483"/>
      <c r="M71" s="484"/>
      <c r="N71" s="483"/>
      <c r="O71" s="484"/>
      <c r="P71" s="483"/>
      <c r="Q71" s="59"/>
      <c r="R71" s="17"/>
      <c r="S71" s="56">
        <f>'Og s3a'!D70</f>
        <v>0</v>
      </c>
      <c r="T71" s="50"/>
      <c r="U71" s="306"/>
      <c r="V71" s="307"/>
      <c r="W71" s="307"/>
      <c r="X71" s="307"/>
      <c r="Y71" s="306"/>
      <c r="Z71" s="306"/>
      <c r="AA71" s="50"/>
      <c r="AB71" s="50"/>
      <c r="AC71" s="50"/>
      <c r="AD71" s="50"/>
      <c r="AE71" s="50"/>
      <c r="AF71" s="50"/>
      <c r="AG71" s="50"/>
      <c r="AH71" s="50"/>
      <c r="AI71" s="50"/>
      <c r="AJ71" s="50"/>
      <c r="AK71" s="50"/>
      <c r="AL71" s="50"/>
      <c r="AM71" s="50"/>
    </row>
    <row r="72" spans="2:39" ht="21" customHeight="1">
      <c r="B72" s="942" t="str">
        <f t="shared" ref="B72:B135" si="1">IF(E72&gt;0,"Wypełnione","")</f>
        <v/>
      </c>
      <c r="C72" s="437">
        <f>'Og s3a'!C71</f>
        <v>0</v>
      </c>
      <c r="D72" s="438">
        <f>'Og s3a'!E71</f>
        <v>0</v>
      </c>
      <c r="E72" s="871">
        <f>'Og s3a'!F71</f>
        <v>0</v>
      </c>
      <c r="F72" s="437">
        <f>'Og s3a'!G71</f>
        <v>0</v>
      </c>
      <c r="G72" s="484"/>
      <c r="H72" s="483"/>
      <c r="I72" s="484"/>
      <c r="J72" s="483"/>
      <c r="K72" s="484"/>
      <c r="L72" s="483"/>
      <c r="M72" s="484"/>
      <c r="N72" s="483"/>
      <c r="O72" s="484"/>
      <c r="P72" s="483"/>
      <c r="Q72" s="59"/>
      <c r="R72" s="17"/>
      <c r="S72" s="56">
        <f>'Og s3a'!D71</f>
        <v>0</v>
      </c>
      <c r="T72" s="50"/>
      <c r="U72" s="306"/>
      <c r="V72" s="307"/>
      <c r="W72" s="307"/>
      <c r="X72" s="307"/>
      <c r="Y72" s="306"/>
      <c r="Z72" s="306"/>
      <c r="AA72" s="50"/>
      <c r="AB72" s="50"/>
      <c r="AC72" s="50"/>
      <c r="AD72" s="50"/>
      <c r="AE72" s="50"/>
      <c r="AF72" s="50"/>
      <c r="AG72" s="50"/>
      <c r="AH72" s="50"/>
      <c r="AI72" s="50"/>
      <c r="AJ72" s="50"/>
      <c r="AK72" s="50"/>
      <c r="AL72" s="50"/>
      <c r="AM72" s="50"/>
    </row>
    <row r="73" spans="2:39" ht="21" customHeight="1">
      <c r="B73" s="942" t="str">
        <f t="shared" si="1"/>
        <v/>
      </c>
      <c r="C73" s="437">
        <f>'Og s3a'!C72</f>
        <v>0</v>
      </c>
      <c r="D73" s="438">
        <f>'Og s3a'!E72</f>
        <v>0</v>
      </c>
      <c r="E73" s="871">
        <f>'Og s3a'!F72</f>
        <v>0</v>
      </c>
      <c r="F73" s="437">
        <f>'Og s3a'!G72</f>
        <v>0</v>
      </c>
      <c r="G73" s="484"/>
      <c r="H73" s="483"/>
      <c r="I73" s="484"/>
      <c r="J73" s="483"/>
      <c r="K73" s="484"/>
      <c r="L73" s="483"/>
      <c r="M73" s="484"/>
      <c r="N73" s="483"/>
      <c r="O73" s="484"/>
      <c r="P73" s="483"/>
      <c r="Q73" s="59"/>
      <c r="R73" s="17"/>
      <c r="S73" s="56">
        <f>'Og s3a'!D72</f>
        <v>0</v>
      </c>
      <c r="T73" s="50"/>
      <c r="U73" s="306"/>
      <c r="V73" s="307"/>
      <c r="W73" s="307"/>
      <c r="X73" s="307"/>
      <c r="Y73" s="306"/>
      <c r="Z73" s="306"/>
      <c r="AA73" s="50"/>
      <c r="AB73" s="50"/>
      <c r="AC73" s="50"/>
      <c r="AD73" s="50"/>
      <c r="AE73" s="50"/>
      <c r="AF73" s="50"/>
      <c r="AG73" s="50"/>
      <c r="AH73" s="50"/>
      <c r="AI73" s="50"/>
      <c r="AJ73" s="50"/>
      <c r="AK73" s="50"/>
      <c r="AL73" s="50"/>
      <c r="AM73" s="50"/>
    </row>
    <row r="74" spans="2:39" ht="21" customHeight="1">
      <c r="B74" s="942" t="str">
        <f t="shared" si="1"/>
        <v/>
      </c>
      <c r="C74" s="437">
        <f>'Og s3a'!C73</f>
        <v>0</v>
      </c>
      <c r="D74" s="438">
        <f>'Og s3a'!E73</f>
        <v>0</v>
      </c>
      <c r="E74" s="871">
        <f>'Og s3a'!F73</f>
        <v>0</v>
      </c>
      <c r="F74" s="437">
        <f>'Og s3a'!G73</f>
        <v>0</v>
      </c>
      <c r="G74" s="484"/>
      <c r="H74" s="483"/>
      <c r="I74" s="484"/>
      <c r="J74" s="483"/>
      <c r="K74" s="484"/>
      <c r="L74" s="483"/>
      <c r="M74" s="484"/>
      <c r="N74" s="483"/>
      <c r="O74" s="484"/>
      <c r="P74" s="483"/>
      <c r="Q74" s="59"/>
      <c r="R74" s="17"/>
      <c r="S74" s="56">
        <f>'Og s3a'!D73</f>
        <v>0</v>
      </c>
      <c r="T74" s="50"/>
      <c r="U74" s="306"/>
      <c r="V74" s="307"/>
      <c r="W74" s="307"/>
      <c r="X74" s="307"/>
      <c r="Y74" s="306"/>
      <c r="Z74" s="306"/>
      <c r="AA74" s="50"/>
      <c r="AB74" s="50"/>
      <c r="AC74" s="50"/>
      <c r="AD74" s="50"/>
      <c r="AE74" s="50"/>
      <c r="AF74" s="50"/>
      <c r="AG74" s="50"/>
      <c r="AH74" s="50"/>
      <c r="AI74" s="50"/>
      <c r="AJ74" s="50"/>
      <c r="AK74" s="50"/>
      <c r="AL74" s="50"/>
      <c r="AM74" s="50"/>
    </row>
    <row r="75" spans="2:39" ht="21" customHeight="1">
      <c r="B75" s="942" t="str">
        <f t="shared" si="1"/>
        <v/>
      </c>
      <c r="C75" s="437">
        <f>'Og s3a'!C74</f>
        <v>0</v>
      </c>
      <c r="D75" s="438">
        <f>'Og s3a'!E74</f>
        <v>0</v>
      </c>
      <c r="E75" s="871">
        <f>'Og s3a'!F74</f>
        <v>0</v>
      </c>
      <c r="F75" s="437">
        <f>'Og s3a'!G74</f>
        <v>0</v>
      </c>
      <c r="G75" s="484"/>
      <c r="H75" s="483"/>
      <c r="I75" s="484"/>
      <c r="J75" s="483"/>
      <c r="K75" s="484"/>
      <c r="L75" s="483"/>
      <c r="M75" s="484"/>
      <c r="N75" s="483"/>
      <c r="O75" s="484"/>
      <c r="P75" s="483"/>
      <c r="Q75" s="59"/>
      <c r="R75" s="17"/>
      <c r="S75" s="56">
        <f>'Og s3a'!D74</f>
        <v>0</v>
      </c>
      <c r="T75" s="50"/>
      <c r="U75" s="306"/>
      <c r="V75" s="307"/>
      <c r="W75" s="307"/>
      <c r="X75" s="307"/>
      <c r="Y75" s="306"/>
      <c r="Z75" s="306"/>
      <c r="AA75" s="50"/>
      <c r="AB75" s="50"/>
      <c r="AC75" s="50"/>
      <c r="AD75" s="50"/>
      <c r="AE75" s="50"/>
      <c r="AF75" s="50"/>
      <c r="AG75" s="50"/>
      <c r="AH75" s="50"/>
      <c r="AI75" s="50"/>
      <c r="AJ75" s="50"/>
      <c r="AK75" s="50"/>
      <c r="AL75" s="50"/>
      <c r="AM75" s="50"/>
    </row>
    <row r="76" spans="2:39" ht="21" customHeight="1">
      <c r="B76" s="942" t="str">
        <f t="shared" si="1"/>
        <v/>
      </c>
      <c r="C76" s="437">
        <f>'Og s3a'!C75</f>
        <v>0</v>
      </c>
      <c r="D76" s="438">
        <f>'Og s3a'!E75</f>
        <v>0</v>
      </c>
      <c r="E76" s="871">
        <f>'Og s3a'!F75</f>
        <v>0</v>
      </c>
      <c r="F76" s="437">
        <f>'Og s3a'!G75</f>
        <v>0</v>
      </c>
      <c r="G76" s="484"/>
      <c r="H76" s="483"/>
      <c r="I76" s="484"/>
      <c r="J76" s="483"/>
      <c r="K76" s="484"/>
      <c r="L76" s="483"/>
      <c r="M76" s="484"/>
      <c r="N76" s="483"/>
      <c r="O76" s="484"/>
      <c r="P76" s="483"/>
      <c r="Q76" s="59"/>
      <c r="R76" s="17"/>
      <c r="S76" s="56">
        <f>'Og s3a'!D75</f>
        <v>0</v>
      </c>
      <c r="T76" s="50"/>
      <c r="U76" s="306"/>
      <c r="V76" s="307"/>
      <c r="W76" s="307"/>
      <c r="X76" s="307"/>
      <c r="Y76" s="306"/>
      <c r="Z76" s="306"/>
      <c r="AA76" s="50"/>
      <c r="AB76" s="50"/>
      <c r="AC76" s="50"/>
      <c r="AD76" s="50"/>
      <c r="AE76" s="50"/>
      <c r="AF76" s="50"/>
      <c r="AG76" s="50"/>
      <c r="AH76" s="50"/>
      <c r="AI76" s="50"/>
      <c r="AJ76" s="50"/>
      <c r="AK76" s="50"/>
      <c r="AL76" s="50"/>
      <c r="AM76" s="50"/>
    </row>
    <row r="77" spans="2:39" ht="21" customHeight="1">
      <c r="B77" s="942" t="str">
        <f t="shared" si="1"/>
        <v/>
      </c>
      <c r="C77" s="437">
        <f>'Og s3a'!C76</f>
        <v>0</v>
      </c>
      <c r="D77" s="438">
        <f>'Og s3a'!E76</f>
        <v>0</v>
      </c>
      <c r="E77" s="871">
        <f>'Og s3a'!F76</f>
        <v>0</v>
      </c>
      <c r="F77" s="437">
        <f>'Og s3a'!G76</f>
        <v>0</v>
      </c>
      <c r="G77" s="484"/>
      <c r="H77" s="483"/>
      <c r="I77" s="484"/>
      <c r="J77" s="483"/>
      <c r="K77" s="484"/>
      <c r="L77" s="483"/>
      <c r="M77" s="484"/>
      <c r="N77" s="483"/>
      <c r="O77" s="484"/>
      <c r="P77" s="483"/>
      <c r="Q77" s="59"/>
      <c r="R77" s="17"/>
      <c r="S77" s="56">
        <f>'Og s3a'!D76</f>
        <v>0</v>
      </c>
      <c r="T77" s="50"/>
      <c r="U77" s="306"/>
      <c r="V77" s="307"/>
      <c r="W77" s="307"/>
      <c r="X77" s="307"/>
      <c r="Y77" s="306"/>
      <c r="Z77" s="306"/>
      <c r="AA77" s="50"/>
      <c r="AB77" s="50"/>
      <c r="AC77" s="50"/>
      <c r="AD77" s="50"/>
      <c r="AE77" s="50"/>
      <c r="AF77" s="50"/>
      <c r="AG77" s="50"/>
      <c r="AH77" s="50"/>
      <c r="AI77" s="50"/>
      <c r="AJ77" s="50"/>
      <c r="AK77" s="50"/>
      <c r="AL77" s="50"/>
      <c r="AM77" s="50"/>
    </row>
    <row r="78" spans="2:39" ht="21" customHeight="1">
      <c r="B78" s="942" t="str">
        <f t="shared" si="1"/>
        <v/>
      </c>
      <c r="C78" s="437">
        <f>'Og s3a'!C77</f>
        <v>0</v>
      </c>
      <c r="D78" s="438">
        <f>'Og s3a'!E77</f>
        <v>0</v>
      </c>
      <c r="E78" s="871">
        <f>'Og s3a'!F77</f>
        <v>0</v>
      </c>
      <c r="F78" s="437">
        <f>'Og s3a'!G77</f>
        <v>0</v>
      </c>
      <c r="G78" s="484"/>
      <c r="H78" s="483"/>
      <c r="I78" s="484"/>
      <c r="J78" s="483"/>
      <c r="K78" s="484"/>
      <c r="L78" s="483"/>
      <c r="M78" s="484"/>
      <c r="N78" s="483"/>
      <c r="O78" s="484"/>
      <c r="P78" s="483"/>
      <c r="Q78" s="59"/>
      <c r="R78" s="17"/>
      <c r="S78" s="56">
        <f>'Og s3a'!D77</f>
        <v>0</v>
      </c>
      <c r="T78" s="50"/>
      <c r="U78" s="306"/>
      <c r="V78" s="307"/>
      <c r="W78" s="307"/>
      <c r="X78" s="307"/>
      <c r="Y78" s="306"/>
      <c r="Z78" s="306"/>
      <c r="AA78" s="50"/>
      <c r="AB78" s="50"/>
      <c r="AC78" s="50"/>
      <c r="AD78" s="50"/>
      <c r="AE78" s="50"/>
      <c r="AF78" s="50"/>
      <c r="AG78" s="50"/>
      <c r="AH78" s="50"/>
      <c r="AI78" s="50"/>
      <c r="AJ78" s="50"/>
      <c r="AK78" s="50"/>
      <c r="AL78" s="50"/>
      <c r="AM78" s="50"/>
    </row>
    <row r="79" spans="2:39" ht="21" customHeight="1">
      <c r="B79" s="942" t="str">
        <f t="shared" si="1"/>
        <v/>
      </c>
      <c r="C79" s="437">
        <f>'Og s3a'!C78</f>
        <v>0</v>
      </c>
      <c r="D79" s="438">
        <f>'Og s3a'!E78</f>
        <v>0</v>
      </c>
      <c r="E79" s="871">
        <f>'Og s3a'!F78</f>
        <v>0</v>
      </c>
      <c r="F79" s="437">
        <f>'Og s3a'!G78</f>
        <v>0</v>
      </c>
      <c r="G79" s="484"/>
      <c r="H79" s="483"/>
      <c r="I79" s="484"/>
      <c r="J79" s="483"/>
      <c r="K79" s="484"/>
      <c r="L79" s="483"/>
      <c r="M79" s="484"/>
      <c r="N79" s="483"/>
      <c r="O79" s="484"/>
      <c r="P79" s="483"/>
      <c r="Q79" s="59"/>
      <c r="R79" s="17"/>
      <c r="S79" s="56">
        <f>'Og s3a'!D78</f>
        <v>0</v>
      </c>
      <c r="T79" s="50"/>
      <c r="U79" s="306"/>
      <c r="V79" s="307"/>
      <c r="W79" s="307"/>
      <c r="X79" s="307"/>
      <c r="Y79" s="306"/>
      <c r="Z79" s="306"/>
      <c r="AA79" s="50"/>
      <c r="AB79" s="50"/>
      <c r="AC79" s="50"/>
      <c r="AD79" s="50"/>
      <c r="AE79" s="50"/>
      <c r="AF79" s="50"/>
      <c r="AG79" s="50"/>
      <c r="AH79" s="50"/>
      <c r="AI79" s="50"/>
      <c r="AJ79" s="50"/>
      <c r="AK79" s="50"/>
      <c r="AL79" s="50"/>
      <c r="AM79" s="50"/>
    </row>
    <row r="80" spans="2:39" ht="21" customHeight="1">
      <c r="B80" s="942" t="str">
        <f t="shared" si="1"/>
        <v/>
      </c>
      <c r="C80" s="437">
        <f>'Og s3a'!C79</f>
        <v>0</v>
      </c>
      <c r="D80" s="438">
        <f>'Og s3a'!E79</f>
        <v>0</v>
      </c>
      <c r="E80" s="871">
        <f>'Og s3a'!F79</f>
        <v>0</v>
      </c>
      <c r="F80" s="437">
        <f>'Og s3a'!G79</f>
        <v>0</v>
      </c>
      <c r="G80" s="484"/>
      <c r="H80" s="483"/>
      <c r="I80" s="484"/>
      <c r="J80" s="483"/>
      <c r="K80" s="484"/>
      <c r="L80" s="483"/>
      <c r="M80" s="484"/>
      <c r="N80" s="483"/>
      <c r="O80" s="484"/>
      <c r="P80" s="483"/>
      <c r="Q80" s="59"/>
      <c r="R80" s="17"/>
      <c r="S80" s="56">
        <f>'Og s3a'!D79</f>
        <v>0</v>
      </c>
      <c r="T80" s="50"/>
      <c r="U80" s="306"/>
      <c r="V80" s="307"/>
      <c r="W80" s="307"/>
      <c r="X80" s="307"/>
      <c r="Y80" s="306"/>
      <c r="Z80" s="306"/>
      <c r="AA80" s="50"/>
      <c r="AB80" s="50"/>
      <c r="AC80" s="50"/>
      <c r="AD80" s="50"/>
      <c r="AE80" s="50"/>
      <c r="AF80" s="50"/>
      <c r="AG80" s="50"/>
      <c r="AH80" s="50"/>
      <c r="AI80" s="50"/>
      <c r="AJ80" s="50"/>
      <c r="AK80" s="50"/>
      <c r="AL80" s="50"/>
      <c r="AM80" s="50"/>
    </row>
    <row r="81" spans="2:39" ht="21" customHeight="1">
      <c r="B81" s="942" t="str">
        <f t="shared" si="1"/>
        <v/>
      </c>
      <c r="C81" s="437">
        <f>'Og s3a'!C80</f>
        <v>0</v>
      </c>
      <c r="D81" s="438">
        <f>'Og s3a'!E80</f>
        <v>0</v>
      </c>
      <c r="E81" s="871">
        <f>'Og s3a'!F80</f>
        <v>0</v>
      </c>
      <c r="F81" s="437">
        <f>'Og s3a'!G80</f>
        <v>0</v>
      </c>
      <c r="G81" s="484"/>
      <c r="H81" s="483"/>
      <c r="I81" s="484"/>
      <c r="J81" s="483"/>
      <c r="K81" s="484"/>
      <c r="L81" s="483"/>
      <c r="M81" s="484"/>
      <c r="N81" s="483"/>
      <c r="O81" s="484"/>
      <c r="P81" s="483"/>
      <c r="Q81" s="59"/>
      <c r="R81" s="17"/>
      <c r="S81" s="56">
        <f>'Og s3a'!D80</f>
        <v>0</v>
      </c>
      <c r="T81" s="50"/>
      <c r="U81" s="306"/>
      <c r="V81" s="307"/>
      <c r="W81" s="307"/>
      <c r="X81" s="307"/>
      <c r="Y81" s="306"/>
      <c r="Z81" s="306"/>
      <c r="AA81" s="50"/>
      <c r="AB81" s="50"/>
      <c r="AC81" s="50"/>
      <c r="AD81" s="50"/>
      <c r="AE81" s="50"/>
      <c r="AF81" s="50"/>
      <c r="AG81" s="50"/>
      <c r="AH81" s="50"/>
      <c r="AI81" s="50"/>
      <c r="AJ81" s="50"/>
      <c r="AK81" s="50"/>
      <c r="AL81" s="50"/>
      <c r="AM81" s="50"/>
    </row>
    <row r="82" spans="2:39" ht="21" customHeight="1">
      <c r="B82" s="942" t="str">
        <f t="shared" si="1"/>
        <v/>
      </c>
      <c r="C82" s="437">
        <f>'Og s3a'!C81</f>
        <v>0</v>
      </c>
      <c r="D82" s="438">
        <f>'Og s3a'!E81</f>
        <v>0</v>
      </c>
      <c r="E82" s="871">
        <f>'Og s3a'!F81</f>
        <v>0</v>
      </c>
      <c r="F82" s="437">
        <f>'Og s3a'!G81</f>
        <v>0</v>
      </c>
      <c r="G82" s="484"/>
      <c r="H82" s="483"/>
      <c r="I82" s="484"/>
      <c r="J82" s="483"/>
      <c r="K82" s="484"/>
      <c r="L82" s="483"/>
      <c r="M82" s="484"/>
      <c r="N82" s="483"/>
      <c r="O82" s="484"/>
      <c r="P82" s="483"/>
      <c r="Q82" s="59"/>
      <c r="R82" s="17"/>
      <c r="S82" s="56">
        <f>'Og s3a'!D81</f>
        <v>0</v>
      </c>
      <c r="T82" s="50"/>
      <c r="U82" s="306"/>
      <c r="V82" s="307"/>
      <c r="W82" s="307"/>
      <c r="X82" s="307"/>
      <c r="Y82" s="306"/>
      <c r="Z82" s="306"/>
      <c r="AA82" s="50"/>
      <c r="AB82" s="50"/>
      <c r="AC82" s="50"/>
      <c r="AD82" s="50"/>
      <c r="AE82" s="50"/>
      <c r="AF82" s="50"/>
      <c r="AG82" s="50"/>
      <c r="AH82" s="50"/>
      <c r="AI82" s="50"/>
      <c r="AJ82" s="50"/>
      <c r="AK82" s="50"/>
      <c r="AL82" s="50"/>
      <c r="AM82" s="50"/>
    </row>
    <row r="83" spans="2:39" ht="21" customHeight="1">
      <c r="B83" s="942" t="str">
        <f t="shared" si="1"/>
        <v/>
      </c>
      <c r="C83" s="437">
        <f>'Og s3a'!C82</f>
        <v>0</v>
      </c>
      <c r="D83" s="438">
        <f>'Og s3a'!E82</f>
        <v>0</v>
      </c>
      <c r="E83" s="871">
        <f>'Og s3a'!F82</f>
        <v>0</v>
      </c>
      <c r="F83" s="437">
        <f>'Og s3a'!G82</f>
        <v>0</v>
      </c>
      <c r="G83" s="484"/>
      <c r="H83" s="483"/>
      <c r="I83" s="484"/>
      <c r="J83" s="483"/>
      <c r="K83" s="484"/>
      <c r="L83" s="483"/>
      <c r="M83" s="484"/>
      <c r="N83" s="483"/>
      <c r="O83" s="484"/>
      <c r="P83" s="483"/>
      <c r="Q83" s="59"/>
      <c r="R83" s="17"/>
      <c r="S83" s="56">
        <f>'Og s3a'!D82</f>
        <v>0</v>
      </c>
      <c r="T83" s="50"/>
      <c r="U83" s="306"/>
      <c r="V83" s="307"/>
      <c r="W83" s="307"/>
      <c r="X83" s="307"/>
      <c r="Y83" s="306"/>
      <c r="Z83" s="306"/>
      <c r="AA83" s="50"/>
      <c r="AB83" s="50"/>
      <c r="AC83" s="50"/>
      <c r="AD83" s="50"/>
      <c r="AE83" s="50"/>
      <c r="AF83" s="50"/>
      <c r="AG83" s="50"/>
      <c r="AH83" s="50"/>
      <c r="AI83" s="50"/>
      <c r="AJ83" s="50"/>
      <c r="AK83" s="50"/>
      <c r="AL83" s="50"/>
      <c r="AM83" s="50"/>
    </row>
    <row r="84" spans="2:39" ht="21" customHeight="1">
      <c r="B84" s="942" t="str">
        <f t="shared" si="1"/>
        <v/>
      </c>
      <c r="C84" s="437">
        <f>'Og s3a'!C83</f>
        <v>0</v>
      </c>
      <c r="D84" s="438">
        <f>'Og s3a'!E83</f>
        <v>0</v>
      </c>
      <c r="E84" s="871">
        <f>'Og s3a'!F83</f>
        <v>0</v>
      </c>
      <c r="F84" s="437">
        <f>'Og s3a'!G83</f>
        <v>0</v>
      </c>
      <c r="G84" s="484"/>
      <c r="H84" s="483"/>
      <c r="I84" s="484"/>
      <c r="J84" s="483"/>
      <c r="K84" s="484"/>
      <c r="L84" s="483"/>
      <c r="M84" s="484"/>
      <c r="N84" s="483"/>
      <c r="O84" s="484"/>
      <c r="P84" s="483"/>
      <c r="Q84" s="59"/>
      <c r="R84" s="17"/>
      <c r="S84" s="56">
        <f>'Og s3a'!D83</f>
        <v>0</v>
      </c>
      <c r="T84" s="50"/>
      <c r="U84" s="306"/>
      <c r="V84" s="307"/>
      <c r="W84" s="307"/>
      <c r="X84" s="307"/>
      <c r="Y84" s="306"/>
      <c r="Z84" s="306"/>
      <c r="AA84" s="50"/>
      <c r="AB84" s="50"/>
      <c r="AC84" s="50"/>
      <c r="AD84" s="50"/>
      <c r="AE84" s="50"/>
      <c r="AF84" s="50"/>
      <c r="AG84" s="50"/>
      <c r="AH84" s="50"/>
      <c r="AI84" s="50"/>
      <c r="AJ84" s="50"/>
      <c r="AK84" s="50"/>
      <c r="AL84" s="50"/>
      <c r="AM84" s="50"/>
    </row>
    <row r="85" spans="2:39" ht="21" customHeight="1">
      <c r="B85" s="942" t="str">
        <f t="shared" si="1"/>
        <v/>
      </c>
      <c r="C85" s="437">
        <f>'Og s3a'!C84</f>
        <v>0</v>
      </c>
      <c r="D85" s="438">
        <f>'Og s3a'!E84</f>
        <v>0</v>
      </c>
      <c r="E85" s="871">
        <f>'Og s3a'!F84</f>
        <v>0</v>
      </c>
      <c r="F85" s="437">
        <f>'Og s3a'!G84</f>
        <v>0</v>
      </c>
      <c r="G85" s="484"/>
      <c r="H85" s="483"/>
      <c r="I85" s="484"/>
      <c r="J85" s="483"/>
      <c r="K85" s="484"/>
      <c r="L85" s="483"/>
      <c r="M85" s="484"/>
      <c r="N85" s="483"/>
      <c r="O85" s="484"/>
      <c r="P85" s="483"/>
      <c r="Q85" s="59"/>
      <c r="R85" s="17"/>
      <c r="S85" s="56">
        <f>'Og s3a'!D84</f>
        <v>0</v>
      </c>
      <c r="T85" s="50"/>
      <c r="U85" s="306"/>
      <c r="V85" s="307"/>
      <c r="W85" s="307"/>
      <c r="X85" s="307"/>
      <c r="Y85" s="306"/>
      <c r="Z85" s="306"/>
      <c r="AA85" s="50"/>
      <c r="AB85" s="50"/>
      <c r="AC85" s="50"/>
      <c r="AD85" s="50"/>
      <c r="AE85" s="50"/>
      <c r="AF85" s="50"/>
      <c r="AG85" s="50"/>
      <c r="AH85" s="50"/>
      <c r="AI85" s="50"/>
      <c r="AJ85" s="50"/>
      <c r="AK85" s="50"/>
      <c r="AL85" s="50"/>
      <c r="AM85" s="50"/>
    </row>
    <row r="86" spans="2:39" ht="21" customHeight="1">
      <c r="B86" s="942" t="str">
        <f t="shared" si="1"/>
        <v/>
      </c>
      <c r="C86" s="437">
        <f>'Og s3a'!C85</f>
        <v>0</v>
      </c>
      <c r="D86" s="438">
        <f>'Og s3a'!E85</f>
        <v>0</v>
      </c>
      <c r="E86" s="871">
        <f>'Og s3a'!F85</f>
        <v>0</v>
      </c>
      <c r="F86" s="437">
        <f>'Og s3a'!G85</f>
        <v>0</v>
      </c>
      <c r="G86" s="484"/>
      <c r="H86" s="483"/>
      <c r="I86" s="484"/>
      <c r="J86" s="483"/>
      <c r="K86" s="484"/>
      <c r="L86" s="483"/>
      <c r="M86" s="484"/>
      <c r="N86" s="483"/>
      <c r="O86" s="484"/>
      <c r="P86" s="483"/>
      <c r="Q86" s="59"/>
      <c r="R86" s="17"/>
      <c r="S86" s="56">
        <f>'Og s3a'!D85</f>
        <v>0</v>
      </c>
      <c r="T86" s="50"/>
      <c r="U86" s="306"/>
      <c r="V86" s="307"/>
      <c r="W86" s="307"/>
      <c r="X86" s="307"/>
      <c r="Y86" s="306"/>
      <c r="Z86" s="306"/>
      <c r="AA86" s="50"/>
      <c r="AB86" s="50"/>
      <c r="AC86" s="50"/>
      <c r="AD86" s="50"/>
      <c r="AE86" s="50"/>
      <c r="AF86" s="50"/>
      <c r="AG86" s="50"/>
      <c r="AH86" s="50"/>
      <c r="AI86" s="50"/>
      <c r="AJ86" s="50"/>
      <c r="AK86" s="50"/>
      <c r="AL86" s="50"/>
      <c r="AM86" s="50"/>
    </row>
    <row r="87" spans="2:39" ht="21" customHeight="1">
      <c r="B87" s="942" t="str">
        <f t="shared" si="1"/>
        <v/>
      </c>
      <c r="C87" s="437">
        <f>'Og s3a'!C86</f>
        <v>0</v>
      </c>
      <c r="D87" s="438">
        <f>'Og s3a'!E86</f>
        <v>0</v>
      </c>
      <c r="E87" s="871">
        <f>'Og s3a'!F86</f>
        <v>0</v>
      </c>
      <c r="F87" s="437">
        <f>'Og s3a'!G86</f>
        <v>0</v>
      </c>
      <c r="G87" s="484"/>
      <c r="H87" s="483"/>
      <c r="I87" s="484"/>
      <c r="J87" s="483"/>
      <c r="K87" s="484"/>
      <c r="L87" s="483"/>
      <c r="M87" s="484"/>
      <c r="N87" s="483"/>
      <c r="O87" s="484"/>
      <c r="P87" s="483"/>
      <c r="Q87" s="59"/>
      <c r="R87" s="17"/>
      <c r="S87" s="56">
        <f>'Og s3a'!D86</f>
        <v>0</v>
      </c>
      <c r="T87" s="50"/>
      <c r="U87" s="306"/>
      <c r="V87" s="307"/>
      <c r="W87" s="307"/>
      <c r="X87" s="307"/>
      <c r="Y87" s="306"/>
      <c r="Z87" s="306"/>
      <c r="AA87" s="50"/>
      <c r="AB87" s="50"/>
      <c r="AC87" s="50"/>
      <c r="AD87" s="50"/>
      <c r="AE87" s="50"/>
      <c r="AF87" s="50"/>
      <c r="AG87" s="50"/>
      <c r="AH87" s="50"/>
      <c r="AI87" s="50"/>
      <c r="AJ87" s="50"/>
      <c r="AK87" s="50"/>
      <c r="AL87" s="50"/>
      <c r="AM87" s="50"/>
    </row>
    <row r="88" spans="2:39" ht="21" customHeight="1">
      <c r="B88" s="942" t="str">
        <f t="shared" si="1"/>
        <v/>
      </c>
      <c r="C88" s="437">
        <f>'Og s3a'!C87</f>
        <v>0</v>
      </c>
      <c r="D88" s="438">
        <f>'Og s3a'!E87</f>
        <v>0</v>
      </c>
      <c r="E88" s="871">
        <f>'Og s3a'!F87</f>
        <v>0</v>
      </c>
      <c r="F88" s="437">
        <f>'Og s3a'!G87</f>
        <v>0</v>
      </c>
      <c r="G88" s="484"/>
      <c r="H88" s="483"/>
      <c r="I88" s="484"/>
      <c r="J88" s="483"/>
      <c r="K88" s="484"/>
      <c r="L88" s="483"/>
      <c r="M88" s="484"/>
      <c r="N88" s="483"/>
      <c r="O88" s="484"/>
      <c r="P88" s="483"/>
      <c r="Q88" s="59"/>
      <c r="R88" s="17"/>
      <c r="S88" s="56">
        <f>'Og s3a'!D87</f>
        <v>0</v>
      </c>
      <c r="T88" s="50"/>
      <c r="U88" s="306"/>
      <c r="V88" s="307"/>
      <c r="W88" s="307"/>
      <c r="X88" s="307"/>
      <c r="Y88" s="306"/>
      <c r="Z88" s="306"/>
      <c r="AA88" s="50"/>
      <c r="AB88" s="50"/>
      <c r="AC88" s="50"/>
      <c r="AD88" s="50"/>
      <c r="AE88" s="50"/>
      <c r="AF88" s="50"/>
      <c r="AG88" s="50"/>
      <c r="AH88" s="50"/>
      <c r="AI88" s="50"/>
      <c r="AJ88" s="50"/>
      <c r="AK88" s="50"/>
      <c r="AL88" s="50"/>
      <c r="AM88" s="50"/>
    </row>
    <row r="89" spans="2:39" ht="21" customHeight="1">
      <c r="B89" s="942" t="str">
        <f t="shared" si="1"/>
        <v/>
      </c>
      <c r="C89" s="437">
        <f>'Og s3a'!C88</f>
        <v>0</v>
      </c>
      <c r="D89" s="438">
        <f>'Og s3a'!E88</f>
        <v>0</v>
      </c>
      <c r="E89" s="871">
        <f>'Og s3a'!F88</f>
        <v>0</v>
      </c>
      <c r="F89" s="437">
        <f>'Og s3a'!G88</f>
        <v>0</v>
      </c>
      <c r="G89" s="484"/>
      <c r="H89" s="483"/>
      <c r="I89" s="484"/>
      <c r="J89" s="483"/>
      <c r="K89" s="484"/>
      <c r="L89" s="483"/>
      <c r="M89" s="484"/>
      <c r="N89" s="483"/>
      <c r="O89" s="484"/>
      <c r="P89" s="483"/>
      <c r="Q89" s="59"/>
      <c r="R89" s="17"/>
      <c r="S89" s="56">
        <f>'Og s3a'!D88</f>
        <v>0</v>
      </c>
      <c r="T89" s="50"/>
      <c r="U89" s="306"/>
      <c r="V89" s="307"/>
      <c r="W89" s="307"/>
      <c r="X89" s="307"/>
      <c r="Y89" s="306"/>
      <c r="Z89" s="306"/>
      <c r="AA89" s="50"/>
      <c r="AB89" s="50"/>
      <c r="AC89" s="50"/>
      <c r="AD89" s="50"/>
      <c r="AE89" s="50"/>
      <c r="AF89" s="50"/>
      <c r="AG89" s="50"/>
      <c r="AH89" s="50"/>
      <c r="AI89" s="50"/>
      <c r="AJ89" s="50"/>
      <c r="AK89" s="50"/>
      <c r="AL89" s="50"/>
      <c r="AM89" s="50"/>
    </row>
    <row r="90" spans="2:39" ht="21" customHeight="1">
      <c r="B90" s="942" t="str">
        <f t="shared" si="1"/>
        <v/>
      </c>
      <c r="C90" s="437">
        <f>'Og s3a'!C89</f>
        <v>0</v>
      </c>
      <c r="D90" s="438">
        <f>'Og s3a'!E89</f>
        <v>0</v>
      </c>
      <c r="E90" s="871">
        <f>'Og s3a'!F89</f>
        <v>0</v>
      </c>
      <c r="F90" s="437">
        <f>'Og s3a'!G89</f>
        <v>0</v>
      </c>
      <c r="G90" s="484"/>
      <c r="H90" s="483"/>
      <c r="I90" s="484"/>
      <c r="J90" s="483"/>
      <c r="K90" s="484"/>
      <c r="L90" s="483"/>
      <c r="M90" s="484"/>
      <c r="N90" s="483"/>
      <c r="O90" s="484"/>
      <c r="P90" s="483"/>
      <c r="Q90" s="59"/>
      <c r="R90" s="17"/>
      <c r="S90" s="56">
        <f>'Og s3a'!D89</f>
        <v>0</v>
      </c>
      <c r="T90" s="50"/>
      <c r="U90" s="306"/>
      <c r="V90" s="307"/>
      <c r="W90" s="307"/>
      <c r="X90" s="307"/>
      <c r="Y90" s="306"/>
      <c r="Z90" s="306"/>
      <c r="AA90" s="50"/>
      <c r="AB90" s="50"/>
      <c r="AC90" s="50"/>
      <c r="AD90" s="50"/>
      <c r="AE90" s="50"/>
      <c r="AF90" s="50"/>
      <c r="AG90" s="50"/>
      <c r="AH90" s="50"/>
      <c r="AI90" s="50"/>
      <c r="AJ90" s="50"/>
      <c r="AK90" s="50"/>
      <c r="AL90" s="50"/>
      <c r="AM90" s="50"/>
    </row>
    <row r="91" spans="2:39" ht="21" customHeight="1">
      <c r="B91" s="942" t="str">
        <f t="shared" si="1"/>
        <v/>
      </c>
      <c r="C91" s="437">
        <f>'Og s3a'!C90</f>
        <v>0</v>
      </c>
      <c r="D91" s="438">
        <f>'Og s3a'!E90</f>
        <v>0</v>
      </c>
      <c r="E91" s="871">
        <f>'Og s3a'!F90</f>
        <v>0</v>
      </c>
      <c r="F91" s="437">
        <f>'Og s3a'!G90</f>
        <v>0</v>
      </c>
      <c r="G91" s="484"/>
      <c r="H91" s="483"/>
      <c r="I91" s="484"/>
      <c r="J91" s="483"/>
      <c r="K91" s="484"/>
      <c r="L91" s="483"/>
      <c r="M91" s="484"/>
      <c r="N91" s="483"/>
      <c r="O91" s="484"/>
      <c r="P91" s="483"/>
      <c r="Q91" s="59"/>
      <c r="R91" s="17"/>
      <c r="S91" s="56">
        <f>'Og s3a'!D90</f>
        <v>0</v>
      </c>
      <c r="T91" s="50"/>
      <c r="U91" s="306"/>
      <c r="V91" s="307"/>
      <c r="W91" s="307"/>
      <c r="X91" s="307"/>
      <c r="Y91" s="306"/>
      <c r="Z91" s="306"/>
      <c r="AA91" s="50"/>
      <c r="AB91" s="50"/>
      <c r="AC91" s="50"/>
      <c r="AD91" s="50"/>
      <c r="AE91" s="50"/>
      <c r="AF91" s="50"/>
      <c r="AG91" s="50"/>
      <c r="AH91" s="50"/>
      <c r="AI91" s="50"/>
      <c r="AJ91" s="50"/>
      <c r="AK91" s="50"/>
      <c r="AL91" s="50"/>
      <c r="AM91" s="50"/>
    </row>
    <row r="92" spans="2:39" ht="21" customHeight="1">
      <c r="B92" s="942" t="str">
        <f t="shared" si="1"/>
        <v/>
      </c>
      <c r="C92" s="437">
        <f>'Og s3a'!C91</f>
        <v>0</v>
      </c>
      <c r="D92" s="438">
        <f>'Og s3a'!E91</f>
        <v>0</v>
      </c>
      <c r="E92" s="871">
        <f>'Og s3a'!F91</f>
        <v>0</v>
      </c>
      <c r="F92" s="437">
        <f>'Og s3a'!G91</f>
        <v>0</v>
      </c>
      <c r="G92" s="484"/>
      <c r="H92" s="483"/>
      <c r="I92" s="484"/>
      <c r="J92" s="483"/>
      <c r="K92" s="484"/>
      <c r="L92" s="483"/>
      <c r="M92" s="484"/>
      <c r="N92" s="483"/>
      <c r="O92" s="484"/>
      <c r="P92" s="483"/>
      <c r="Q92" s="59"/>
      <c r="R92" s="17"/>
      <c r="S92" s="56">
        <f>'Og s3a'!D91</f>
        <v>0</v>
      </c>
      <c r="T92" s="50"/>
      <c r="U92" s="306"/>
      <c r="V92" s="307"/>
      <c r="W92" s="307"/>
      <c r="X92" s="307"/>
      <c r="Y92" s="306"/>
      <c r="Z92" s="306"/>
      <c r="AA92" s="50"/>
      <c r="AB92" s="50"/>
      <c r="AC92" s="50"/>
      <c r="AD92" s="50"/>
      <c r="AE92" s="50"/>
      <c r="AF92" s="50"/>
      <c r="AG92" s="50"/>
      <c r="AH92" s="50"/>
      <c r="AI92" s="50"/>
      <c r="AJ92" s="50"/>
      <c r="AK92" s="50"/>
      <c r="AL92" s="50"/>
      <c r="AM92" s="50"/>
    </row>
    <row r="93" spans="2:39" ht="21" customHeight="1">
      <c r="B93" s="942" t="str">
        <f t="shared" si="1"/>
        <v/>
      </c>
      <c r="C93" s="437">
        <f>'Og s3a'!C92</f>
        <v>0</v>
      </c>
      <c r="D93" s="438">
        <f>'Og s3a'!E92</f>
        <v>0</v>
      </c>
      <c r="E93" s="871">
        <f>'Og s3a'!F92</f>
        <v>0</v>
      </c>
      <c r="F93" s="437">
        <f>'Og s3a'!G92</f>
        <v>0</v>
      </c>
      <c r="G93" s="484"/>
      <c r="H93" s="483"/>
      <c r="I93" s="484"/>
      <c r="J93" s="483"/>
      <c r="K93" s="484"/>
      <c r="L93" s="483"/>
      <c r="M93" s="484"/>
      <c r="N93" s="483"/>
      <c r="O93" s="484"/>
      <c r="P93" s="483"/>
      <c r="Q93" s="59"/>
      <c r="R93" s="17"/>
      <c r="S93" s="56">
        <f>'Og s3a'!D92</f>
        <v>0</v>
      </c>
      <c r="T93" s="50"/>
      <c r="U93" s="306"/>
      <c r="V93" s="307"/>
      <c r="W93" s="307"/>
      <c r="X93" s="307"/>
      <c r="Y93" s="306"/>
      <c r="Z93" s="306"/>
      <c r="AA93" s="50"/>
      <c r="AB93" s="50"/>
      <c r="AC93" s="50"/>
      <c r="AD93" s="50"/>
      <c r="AE93" s="50"/>
      <c r="AF93" s="50"/>
      <c r="AG93" s="50"/>
      <c r="AH93" s="50"/>
      <c r="AI93" s="50"/>
      <c r="AJ93" s="50"/>
      <c r="AK93" s="50"/>
      <c r="AL93" s="50"/>
      <c r="AM93" s="50"/>
    </row>
    <row r="94" spans="2:39" ht="21" customHeight="1">
      <c r="B94" s="942" t="str">
        <f t="shared" si="1"/>
        <v/>
      </c>
      <c r="C94" s="437">
        <f>'Og s3a'!C93</f>
        <v>0</v>
      </c>
      <c r="D94" s="438">
        <f>'Og s3a'!E93</f>
        <v>0</v>
      </c>
      <c r="E94" s="871">
        <f>'Og s3a'!F93</f>
        <v>0</v>
      </c>
      <c r="F94" s="437">
        <f>'Og s3a'!G93</f>
        <v>0</v>
      </c>
      <c r="G94" s="484"/>
      <c r="H94" s="483"/>
      <c r="I94" s="484"/>
      <c r="J94" s="483"/>
      <c r="K94" s="484"/>
      <c r="L94" s="483"/>
      <c r="M94" s="484"/>
      <c r="N94" s="483"/>
      <c r="O94" s="484"/>
      <c r="P94" s="483"/>
      <c r="Q94" s="59"/>
      <c r="R94" s="17"/>
      <c r="S94" s="56">
        <f>'Og s3a'!D93</f>
        <v>0</v>
      </c>
      <c r="T94" s="50"/>
      <c r="U94" s="306"/>
      <c r="V94" s="307"/>
      <c r="W94" s="307"/>
      <c r="X94" s="307"/>
      <c r="Y94" s="306"/>
      <c r="Z94" s="306"/>
      <c r="AA94" s="50"/>
      <c r="AB94" s="50"/>
      <c r="AC94" s="50"/>
      <c r="AD94" s="50"/>
      <c r="AE94" s="50"/>
      <c r="AF94" s="50"/>
      <c r="AG94" s="50"/>
      <c r="AH94" s="50"/>
      <c r="AI94" s="50"/>
      <c r="AJ94" s="50"/>
      <c r="AK94" s="50"/>
      <c r="AL94" s="50"/>
      <c r="AM94" s="50"/>
    </row>
    <row r="95" spans="2:39" ht="21" customHeight="1">
      <c r="B95" s="942" t="str">
        <f t="shared" si="1"/>
        <v/>
      </c>
      <c r="C95" s="437">
        <f>'Og s3a'!C94</f>
        <v>0</v>
      </c>
      <c r="D95" s="438">
        <f>'Og s3a'!E94</f>
        <v>0</v>
      </c>
      <c r="E95" s="871">
        <f>'Og s3a'!F94</f>
        <v>0</v>
      </c>
      <c r="F95" s="437">
        <f>'Og s3a'!G94</f>
        <v>0</v>
      </c>
      <c r="G95" s="484"/>
      <c r="H95" s="483"/>
      <c r="I95" s="484"/>
      <c r="J95" s="483"/>
      <c r="K95" s="484"/>
      <c r="L95" s="483"/>
      <c r="M95" s="484"/>
      <c r="N95" s="483"/>
      <c r="O95" s="484"/>
      <c r="P95" s="483"/>
      <c r="Q95" s="59"/>
      <c r="R95" s="17"/>
      <c r="S95" s="56">
        <f>'Og s3a'!D94</f>
        <v>0</v>
      </c>
      <c r="T95" s="50"/>
      <c r="U95" s="306"/>
      <c r="V95" s="307"/>
      <c r="W95" s="307"/>
      <c r="X95" s="307"/>
      <c r="Y95" s="306"/>
      <c r="Z95" s="306"/>
      <c r="AA95" s="50"/>
      <c r="AB95" s="50"/>
      <c r="AC95" s="50"/>
      <c r="AD95" s="50"/>
      <c r="AE95" s="50"/>
      <c r="AF95" s="50"/>
      <c r="AG95" s="50"/>
      <c r="AH95" s="50"/>
      <c r="AI95" s="50"/>
      <c r="AJ95" s="50"/>
      <c r="AK95" s="50"/>
      <c r="AL95" s="50"/>
      <c r="AM95" s="50"/>
    </row>
    <row r="96" spans="2:39" ht="21" customHeight="1">
      <c r="B96" s="942" t="str">
        <f t="shared" si="1"/>
        <v/>
      </c>
      <c r="C96" s="437">
        <f>'Og s3a'!C95</f>
        <v>0</v>
      </c>
      <c r="D96" s="438">
        <f>'Og s3a'!E95</f>
        <v>0</v>
      </c>
      <c r="E96" s="871">
        <f>'Og s3a'!F95</f>
        <v>0</v>
      </c>
      <c r="F96" s="437">
        <f>'Og s3a'!G95</f>
        <v>0</v>
      </c>
      <c r="G96" s="484"/>
      <c r="H96" s="483"/>
      <c r="I96" s="484"/>
      <c r="J96" s="483"/>
      <c r="K96" s="484"/>
      <c r="L96" s="483"/>
      <c r="M96" s="484"/>
      <c r="N96" s="483"/>
      <c r="O96" s="484"/>
      <c r="P96" s="483"/>
      <c r="Q96" s="59"/>
      <c r="R96" s="17"/>
      <c r="S96" s="56">
        <f>'Og s3a'!D95</f>
        <v>0</v>
      </c>
      <c r="T96" s="50"/>
      <c r="U96" s="306"/>
      <c r="V96" s="307"/>
      <c r="W96" s="307"/>
      <c r="X96" s="307"/>
      <c r="Y96" s="306"/>
      <c r="Z96" s="306"/>
      <c r="AA96" s="50"/>
      <c r="AB96" s="50"/>
      <c r="AC96" s="50"/>
      <c r="AD96" s="50"/>
      <c r="AE96" s="50"/>
      <c r="AF96" s="50"/>
      <c r="AG96" s="50"/>
      <c r="AH96" s="50"/>
      <c r="AI96" s="50"/>
      <c r="AJ96" s="50"/>
      <c r="AK96" s="50"/>
      <c r="AL96" s="50"/>
      <c r="AM96" s="50"/>
    </row>
    <row r="97" spans="2:39" ht="21" customHeight="1">
      <c r="B97" s="942" t="str">
        <f t="shared" si="1"/>
        <v/>
      </c>
      <c r="C97" s="437">
        <f>'Og s3a'!C96</f>
        <v>0</v>
      </c>
      <c r="D97" s="438">
        <f>'Og s3a'!E96</f>
        <v>0</v>
      </c>
      <c r="E97" s="871">
        <f>'Og s3a'!F96</f>
        <v>0</v>
      </c>
      <c r="F97" s="437">
        <f>'Og s3a'!G96</f>
        <v>0</v>
      </c>
      <c r="G97" s="484"/>
      <c r="H97" s="483"/>
      <c r="I97" s="484"/>
      <c r="J97" s="483"/>
      <c r="K97" s="484"/>
      <c r="L97" s="483"/>
      <c r="M97" s="484"/>
      <c r="N97" s="483"/>
      <c r="O97" s="484"/>
      <c r="P97" s="483"/>
      <c r="Q97" s="59"/>
      <c r="R97" s="17"/>
      <c r="S97" s="56">
        <f>'Og s3a'!D96</f>
        <v>0</v>
      </c>
      <c r="T97" s="50"/>
      <c r="U97" s="306"/>
      <c r="V97" s="307"/>
      <c r="W97" s="307"/>
      <c r="X97" s="307"/>
      <c r="Y97" s="306"/>
      <c r="Z97" s="306"/>
      <c r="AA97" s="50"/>
      <c r="AB97" s="50"/>
      <c r="AC97" s="50"/>
      <c r="AD97" s="50"/>
      <c r="AE97" s="50"/>
      <c r="AF97" s="50"/>
      <c r="AG97" s="50"/>
      <c r="AH97" s="50"/>
      <c r="AI97" s="50"/>
      <c r="AJ97" s="50"/>
      <c r="AK97" s="50"/>
      <c r="AL97" s="50"/>
      <c r="AM97" s="50"/>
    </row>
    <row r="98" spans="2:39" ht="21" customHeight="1">
      <c r="B98" s="942" t="str">
        <f t="shared" si="1"/>
        <v/>
      </c>
      <c r="C98" s="437">
        <f>'Og s3a'!C97</f>
        <v>0</v>
      </c>
      <c r="D98" s="438">
        <f>'Og s3a'!E97</f>
        <v>0</v>
      </c>
      <c r="E98" s="871">
        <f>'Og s3a'!F97</f>
        <v>0</v>
      </c>
      <c r="F98" s="437">
        <f>'Og s3a'!G97</f>
        <v>0</v>
      </c>
      <c r="G98" s="484"/>
      <c r="H98" s="483"/>
      <c r="I98" s="484"/>
      <c r="J98" s="483"/>
      <c r="K98" s="484"/>
      <c r="L98" s="483"/>
      <c r="M98" s="484"/>
      <c r="N98" s="483"/>
      <c r="O98" s="484"/>
      <c r="P98" s="483"/>
      <c r="Q98" s="59"/>
      <c r="R98" s="17"/>
      <c r="S98" s="56">
        <f>'Og s3a'!D97</f>
        <v>0</v>
      </c>
      <c r="T98" s="50"/>
      <c r="U98" s="306"/>
      <c r="V98" s="307"/>
      <c r="W98" s="307"/>
      <c r="X98" s="307"/>
      <c r="Y98" s="306"/>
      <c r="Z98" s="306"/>
      <c r="AA98" s="50"/>
      <c r="AB98" s="50"/>
      <c r="AC98" s="50"/>
      <c r="AD98" s="50"/>
      <c r="AE98" s="50"/>
      <c r="AF98" s="50"/>
      <c r="AG98" s="50"/>
      <c r="AH98" s="50"/>
      <c r="AI98" s="50"/>
      <c r="AJ98" s="50"/>
      <c r="AK98" s="50"/>
      <c r="AL98" s="50"/>
      <c r="AM98" s="50"/>
    </row>
    <row r="99" spans="2:39" ht="21" customHeight="1">
      <c r="B99" s="942" t="str">
        <f t="shared" si="1"/>
        <v/>
      </c>
      <c r="C99" s="437">
        <f>'Og s3a'!C98</f>
        <v>0</v>
      </c>
      <c r="D99" s="438">
        <f>'Og s3a'!E98</f>
        <v>0</v>
      </c>
      <c r="E99" s="871">
        <f>'Og s3a'!F98</f>
        <v>0</v>
      </c>
      <c r="F99" s="437">
        <f>'Og s3a'!G98</f>
        <v>0</v>
      </c>
      <c r="G99" s="484"/>
      <c r="H99" s="483"/>
      <c r="I99" s="484"/>
      <c r="J99" s="483"/>
      <c r="K99" s="484"/>
      <c r="L99" s="483"/>
      <c r="M99" s="484"/>
      <c r="N99" s="483"/>
      <c r="O99" s="484"/>
      <c r="P99" s="483"/>
      <c r="Q99" s="59"/>
      <c r="R99" s="17"/>
      <c r="S99" s="56">
        <f>'Og s3a'!D98</f>
        <v>0</v>
      </c>
      <c r="T99" s="50"/>
      <c r="U99" s="306"/>
      <c r="V99" s="307"/>
      <c r="W99" s="307"/>
      <c r="X99" s="307"/>
      <c r="Y99" s="306"/>
      <c r="Z99" s="306"/>
      <c r="AA99" s="50"/>
      <c r="AB99" s="50"/>
      <c r="AC99" s="50"/>
      <c r="AD99" s="50"/>
      <c r="AE99" s="50"/>
      <c r="AF99" s="50"/>
      <c r="AG99" s="50"/>
      <c r="AH99" s="50"/>
      <c r="AI99" s="50"/>
      <c r="AJ99" s="50"/>
      <c r="AK99" s="50"/>
      <c r="AL99" s="50"/>
      <c r="AM99" s="50"/>
    </row>
    <row r="100" spans="2:39" ht="21" customHeight="1">
      <c r="B100" s="942" t="str">
        <f t="shared" si="1"/>
        <v/>
      </c>
      <c r="C100" s="437">
        <f>'Og s3a'!C99</f>
        <v>0</v>
      </c>
      <c r="D100" s="438">
        <f>'Og s3a'!E99</f>
        <v>0</v>
      </c>
      <c r="E100" s="871">
        <f>'Og s3a'!F99</f>
        <v>0</v>
      </c>
      <c r="F100" s="437">
        <f>'Og s3a'!G99</f>
        <v>0</v>
      </c>
      <c r="G100" s="484"/>
      <c r="H100" s="483"/>
      <c r="I100" s="484"/>
      <c r="J100" s="483"/>
      <c r="K100" s="484"/>
      <c r="L100" s="483"/>
      <c r="M100" s="484"/>
      <c r="N100" s="483"/>
      <c r="O100" s="484"/>
      <c r="P100" s="483"/>
      <c r="Q100" s="59"/>
      <c r="R100" s="17"/>
      <c r="S100" s="56">
        <f>'Og s3a'!D99</f>
        <v>0</v>
      </c>
      <c r="T100" s="50"/>
      <c r="U100" s="306"/>
      <c r="V100" s="307"/>
      <c r="W100" s="307"/>
      <c r="X100" s="307"/>
      <c r="Y100" s="306"/>
      <c r="Z100" s="306"/>
      <c r="AA100" s="50"/>
      <c r="AB100" s="50"/>
      <c r="AC100" s="50"/>
      <c r="AD100" s="50"/>
      <c r="AE100" s="50"/>
      <c r="AF100" s="50"/>
      <c r="AG100" s="50"/>
      <c r="AH100" s="50"/>
      <c r="AI100" s="50"/>
      <c r="AJ100" s="50"/>
      <c r="AK100" s="50"/>
      <c r="AL100" s="50"/>
      <c r="AM100" s="50"/>
    </row>
    <row r="101" spans="2:39" ht="21" customHeight="1">
      <c r="B101" s="942" t="str">
        <f t="shared" si="1"/>
        <v/>
      </c>
      <c r="C101" s="437">
        <f>'Og s3a'!C100</f>
        <v>0</v>
      </c>
      <c r="D101" s="438">
        <f>'Og s3a'!E100</f>
        <v>0</v>
      </c>
      <c r="E101" s="871">
        <f>'Og s3a'!F100</f>
        <v>0</v>
      </c>
      <c r="F101" s="437">
        <f>'Og s3a'!G100</f>
        <v>0</v>
      </c>
      <c r="G101" s="484"/>
      <c r="H101" s="483"/>
      <c r="I101" s="484"/>
      <c r="J101" s="483"/>
      <c r="K101" s="484"/>
      <c r="L101" s="483"/>
      <c r="M101" s="484"/>
      <c r="N101" s="483"/>
      <c r="O101" s="484"/>
      <c r="P101" s="483"/>
      <c r="Q101" s="59"/>
      <c r="R101" s="17"/>
      <c r="S101" s="56">
        <f>'Og s3a'!D100</f>
        <v>0</v>
      </c>
      <c r="T101" s="50"/>
      <c r="U101" s="306"/>
      <c r="V101" s="307"/>
      <c r="W101" s="307"/>
      <c r="X101" s="307"/>
      <c r="Y101" s="306"/>
      <c r="Z101" s="306"/>
      <c r="AA101" s="50"/>
      <c r="AB101" s="50"/>
      <c r="AC101" s="50"/>
      <c r="AD101" s="50"/>
      <c r="AE101" s="50"/>
      <c r="AF101" s="50"/>
      <c r="AG101" s="50"/>
      <c r="AH101" s="50"/>
      <c r="AI101" s="50"/>
      <c r="AJ101" s="50"/>
      <c r="AK101" s="50"/>
      <c r="AL101" s="50"/>
      <c r="AM101" s="50"/>
    </row>
    <row r="102" spans="2:39" ht="21" customHeight="1">
      <c r="B102" s="942" t="str">
        <f t="shared" si="1"/>
        <v/>
      </c>
      <c r="C102" s="437">
        <f>'Og s3a'!C101</f>
        <v>0</v>
      </c>
      <c r="D102" s="438">
        <f>'Og s3a'!E101</f>
        <v>0</v>
      </c>
      <c r="E102" s="871">
        <f>'Og s3a'!F101</f>
        <v>0</v>
      </c>
      <c r="F102" s="437">
        <f>'Og s3a'!G101</f>
        <v>0</v>
      </c>
      <c r="G102" s="484"/>
      <c r="H102" s="483"/>
      <c r="I102" s="484"/>
      <c r="J102" s="483"/>
      <c r="K102" s="484"/>
      <c r="L102" s="483"/>
      <c r="M102" s="484"/>
      <c r="N102" s="483"/>
      <c r="O102" s="484"/>
      <c r="P102" s="483"/>
      <c r="Q102" s="59"/>
      <c r="R102" s="17"/>
      <c r="S102" s="56">
        <f>'Og s3a'!D101</f>
        <v>0</v>
      </c>
      <c r="T102" s="50"/>
      <c r="U102" s="306"/>
      <c r="V102" s="307"/>
      <c r="W102" s="307"/>
      <c r="X102" s="307"/>
      <c r="Y102" s="306"/>
      <c r="Z102" s="306"/>
      <c r="AA102" s="50"/>
      <c r="AB102" s="50"/>
      <c r="AC102" s="50"/>
      <c r="AD102" s="50"/>
      <c r="AE102" s="50"/>
      <c r="AF102" s="50"/>
      <c r="AG102" s="50"/>
      <c r="AH102" s="50"/>
      <c r="AI102" s="50"/>
      <c r="AJ102" s="50"/>
      <c r="AK102" s="50"/>
      <c r="AL102" s="50"/>
      <c r="AM102" s="50"/>
    </row>
    <row r="103" spans="2:39" ht="21" customHeight="1">
      <c r="B103" s="942" t="str">
        <f t="shared" si="1"/>
        <v/>
      </c>
      <c r="C103" s="437">
        <f>'Og s3a'!C102</f>
        <v>0</v>
      </c>
      <c r="D103" s="438">
        <f>'Og s3a'!E102</f>
        <v>0</v>
      </c>
      <c r="E103" s="871">
        <f>'Og s3a'!F102</f>
        <v>0</v>
      </c>
      <c r="F103" s="437">
        <f>'Og s3a'!G102</f>
        <v>0</v>
      </c>
      <c r="G103" s="484"/>
      <c r="H103" s="483"/>
      <c r="I103" s="484"/>
      <c r="J103" s="483"/>
      <c r="K103" s="484"/>
      <c r="L103" s="483"/>
      <c r="M103" s="484"/>
      <c r="N103" s="483"/>
      <c r="O103" s="484"/>
      <c r="P103" s="483"/>
      <c r="Q103" s="59"/>
      <c r="R103" s="17"/>
      <c r="S103" s="56">
        <f>'Og s3a'!D102</f>
        <v>0</v>
      </c>
      <c r="T103" s="50"/>
      <c r="U103" s="306"/>
      <c r="V103" s="307"/>
      <c r="W103" s="307"/>
      <c r="X103" s="307"/>
      <c r="Y103" s="306"/>
      <c r="Z103" s="306"/>
      <c r="AA103" s="50"/>
      <c r="AB103" s="50"/>
      <c r="AC103" s="50"/>
      <c r="AD103" s="50"/>
      <c r="AE103" s="50"/>
      <c r="AF103" s="50"/>
      <c r="AG103" s="50"/>
      <c r="AH103" s="50"/>
      <c r="AI103" s="50"/>
      <c r="AJ103" s="50"/>
      <c r="AK103" s="50"/>
      <c r="AL103" s="50"/>
      <c r="AM103" s="50"/>
    </row>
    <row r="104" spans="2:39" ht="21" customHeight="1">
      <c r="B104" s="942" t="str">
        <f t="shared" si="1"/>
        <v/>
      </c>
      <c r="C104" s="437">
        <f>'Og s3a'!C103</f>
        <v>0</v>
      </c>
      <c r="D104" s="438">
        <f>'Og s3a'!E103</f>
        <v>0</v>
      </c>
      <c r="E104" s="871">
        <f>'Og s3a'!F103</f>
        <v>0</v>
      </c>
      <c r="F104" s="437">
        <f>'Og s3a'!G103</f>
        <v>0</v>
      </c>
      <c r="G104" s="484"/>
      <c r="H104" s="483"/>
      <c r="I104" s="484"/>
      <c r="J104" s="483"/>
      <c r="K104" s="484"/>
      <c r="L104" s="483"/>
      <c r="M104" s="484"/>
      <c r="N104" s="483"/>
      <c r="O104" s="484"/>
      <c r="P104" s="483"/>
      <c r="Q104" s="59"/>
      <c r="R104" s="17"/>
      <c r="S104" s="56">
        <f>'Og s3a'!D103</f>
        <v>0</v>
      </c>
      <c r="T104" s="50"/>
      <c r="U104" s="306"/>
      <c r="V104" s="307"/>
      <c r="W104" s="307"/>
      <c r="X104" s="307"/>
      <c r="Y104" s="306"/>
      <c r="Z104" s="306"/>
      <c r="AA104" s="50"/>
      <c r="AB104" s="50"/>
      <c r="AC104" s="50"/>
      <c r="AD104" s="50"/>
      <c r="AE104" s="50"/>
      <c r="AF104" s="50"/>
      <c r="AG104" s="50"/>
      <c r="AH104" s="50"/>
      <c r="AI104" s="50"/>
      <c r="AJ104" s="50"/>
      <c r="AK104" s="50"/>
      <c r="AL104" s="50"/>
      <c r="AM104" s="50"/>
    </row>
    <row r="105" spans="2:39" ht="21" customHeight="1">
      <c r="B105" s="942" t="str">
        <f t="shared" si="1"/>
        <v/>
      </c>
      <c r="C105" s="437">
        <f>'Og s3a'!C104</f>
        <v>0</v>
      </c>
      <c r="D105" s="438">
        <f>'Og s3a'!E104</f>
        <v>0</v>
      </c>
      <c r="E105" s="871">
        <f>'Og s3a'!F104</f>
        <v>0</v>
      </c>
      <c r="F105" s="437">
        <f>'Og s3a'!G104</f>
        <v>0</v>
      </c>
      <c r="G105" s="484"/>
      <c r="H105" s="483"/>
      <c r="I105" s="484"/>
      <c r="J105" s="483"/>
      <c r="K105" s="484"/>
      <c r="L105" s="483"/>
      <c r="M105" s="484"/>
      <c r="N105" s="483"/>
      <c r="O105" s="484"/>
      <c r="P105" s="483"/>
      <c r="Q105" s="59"/>
      <c r="R105" s="17"/>
      <c r="S105" s="56">
        <f>'Og s3a'!D104</f>
        <v>0</v>
      </c>
      <c r="T105" s="50"/>
      <c r="U105" s="306"/>
      <c r="V105" s="307"/>
      <c r="W105" s="307"/>
      <c r="X105" s="307"/>
      <c r="Y105" s="306"/>
      <c r="Z105" s="306"/>
      <c r="AA105" s="50"/>
      <c r="AB105" s="50"/>
      <c r="AC105" s="50"/>
      <c r="AD105" s="50"/>
      <c r="AE105" s="50"/>
      <c r="AF105" s="50"/>
      <c r="AG105" s="50"/>
      <c r="AH105" s="50"/>
      <c r="AI105" s="50"/>
      <c r="AJ105" s="50"/>
      <c r="AK105" s="50"/>
      <c r="AL105" s="50"/>
      <c r="AM105" s="50"/>
    </row>
    <row r="106" spans="2:39" ht="21" customHeight="1">
      <c r="B106" s="942" t="str">
        <f t="shared" si="1"/>
        <v/>
      </c>
      <c r="C106" s="437">
        <f>'Og s3a'!C105</f>
        <v>0</v>
      </c>
      <c r="D106" s="438">
        <f>'Og s3a'!E105</f>
        <v>0</v>
      </c>
      <c r="E106" s="871">
        <f>'Og s3a'!F105</f>
        <v>0</v>
      </c>
      <c r="F106" s="437">
        <f>'Og s3a'!G105</f>
        <v>0</v>
      </c>
      <c r="G106" s="484"/>
      <c r="H106" s="483"/>
      <c r="I106" s="484"/>
      <c r="J106" s="483"/>
      <c r="K106" s="484"/>
      <c r="L106" s="483"/>
      <c r="M106" s="484"/>
      <c r="N106" s="483"/>
      <c r="O106" s="484"/>
      <c r="P106" s="483"/>
      <c r="Q106" s="59"/>
      <c r="R106" s="17"/>
      <c r="S106" s="56">
        <f>'Og s3a'!D105</f>
        <v>0</v>
      </c>
      <c r="T106" s="50"/>
      <c r="U106" s="306"/>
      <c r="V106" s="307"/>
      <c r="W106" s="307"/>
      <c r="X106" s="307"/>
      <c r="Y106" s="306"/>
      <c r="Z106" s="306"/>
      <c r="AA106" s="50"/>
      <c r="AB106" s="50"/>
      <c r="AC106" s="50"/>
      <c r="AD106" s="50"/>
      <c r="AE106" s="50"/>
      <c r="AF106" s="50"/>
      <c r="AG106" s="50"/>
      <c r="AH106" s="50"/>
      <c r="AI106" s="50"/>
      <c r="AJ106" s="50"/>
      <c r="AK106" s="50"/>
      <c r="AL106" s="50"/>
      <c r="AM106" s="50"/>
    </row>
    <row r="107" spans="2:39" ht="21" customHeight="1">
      <c r="B107" s="942" t="str">
        <f t="shared" si="1"/>
        <v/>
      </c>
      <c r="C107" s="437">
        <f>'Og s3a'!C106</f>
        <v>0</v>
      </c>
      <c r="D107" s="438">
        <f>'Og s3a'!E106</f>
        <v>0</v>
      </c>
      <c r="E107" s="871">
        <f>'Og s3a'!F106</f>
        <v>0</v>
      </c>
      <c r="F107" s="437">
        <f>'Og s3a'!G106</f>
        <v>0</v>
      </c>
      <c r="G107" s="484"/>
      <c r="H107" s="483"/>
      <c r="I107" s="484"/>
      <c r="J107" s="483"/>
      <c r="K107" s="484"/>
      <c r="L107" s="483"/>
      <c r="M107" s="484"/>
      <c r="N107" s="483"/>
      <c r="O107" s="484"/>
      <c r="P107" s="483"/>
      <c r="Q107" s="59"/>
      <c r="R107" s="17"/>
      <c r="S107" s="56">
        <f>'Og s3a'!D106</f>
        <v>0</v>
      </c>
      <c r="T107" s="50"/>
      <c r="U107" s="306"/>
      <c r="V107" s="307"/>
      <c r="W107" s="307"/>
      <c r="X107" s="307"/>
      <c r="Y107" s="306"/>
      <c r="Z107" s="306"/>
      <c r="AA107" s="50"/>
      <c r="AB107" s="50"/>
      <c r="AC107" s="50"/>
      <c r="AD107" s="50"/>
      <c r="AE107" s="50"/>
      <c r="AF107" s="50"/>
      <c r="AG107" s="50"/>
      <c r="AH107" s="50"/>
      <c r="AI107" s="50"/>
      <c r="AJ107" s="50"/>
      <c r="AK107" s="50"/>
      <c r="AL107" s="50"/>
      <c r="AM107" s="50"/>
    </row>
    <row r="108" spans="2:39" ht="21" customHeight="1">
      <c r="B108" s="942" t="str">
        <f t="shared" si="1"/>
        <v/>
      </c>
      <c r="C108" s="437">
        <f>'Og s3a'!C107</f>
        <v>0</v>
      </c>
      <c r="D108" s="438">
        <f>'Og s3a'!E107</f>
        <v>0</v>
      </c>
      <c r="E108" s="871">
        <f>'Og s3a'!F107</f>
        <v>0</v>
      </c>
      <c r="F108" s="437">
        <f>'Og s3a'!G107</f>
        <v>0</v>
      </c>
      <c r="G108" s="484"/>
      <c r="H108" s="483"/>
      <c r="I108" s="484"/>
      <c r="J108" s="483"/>
      <c r="K108" s="484"/>
      <c r="L108" s="483"/>
      <c r="M108" s="484"/>
      <c r="N108" s="483"/>
      <c r="O108" s="484"/>
      <c r="P108" s="483"/>
      <c r="Q108" s="59"/>
      <c r="R108" s="17"/>
      <c r="S108" s="56">
        <f>'Og s3a'!D107</f>
        <v>0</v>
      </c>
      <c r="T108" s="50"/>
      <c r="U108" s="306"/>
      <c r="V108" s="307"/>
      <c r="W108" s="307"/>
      <c r="X108" s="307"/>
      <c r="Y108" s="306"/>
      <c r="Z108" s="306"/>
      <c r="AA108" s="50"/>
      <c r="AB108" s="50"/>
      <c r="AC108" s="50"/>
      <c r="AD108" s="50"/>
      <c r="AE108" s="50"/>
      <c r="AF108" s="50"/>
      <c r="AG108" s="50"/>
      <c r="AH108" s="50"/>
      <c r="AI108" s="50"/>
      <c r="AJ108" s="50"/>
      <c r="AK108" s="50"/>
      <c r="AL108" s="50"/>
      <c r="AM108" s="50"/>
    </row>
    <row r="109" spans="2:39" ht="21" customHeight="1">
      <c r="B109" s="942" t="str">
        <f t="shared" si="1"/>
        <v/>
      </c>
      <c r="C109" s="437">
        <f>'Og s3a'!C108</f>
        <v>0</v>
      </c>
      <c r="D109" s="438">
        <f>'Og s3a'!E108</f>
        <v>0</v>
      </c>
      <c r="E109" s="871">
        <f>'Og s3a'!F108</f>
        <v>0</v>
      </c>
      <c r="F109" s="437">
        <f>'Og s3a'!G108</f>
        <v>0</v>
      </c>
      <c r="G109" s="484"/>
      <c r="H109" s="483"/>
      <c r="I109" s="484"/>
      <c r="J109" s="483"/>
      <c r="K109" s="484"/>
      <c r="L109" s="483"/>
      <c r="M109" s="484"/>
      <c r="N109" s="483"/>
      <c r="O109" s="484"/>
      <c r="P109" s="483"/>
      <c r="Q109" s="59"/>
      <c r="R109" s="17"/>
      <c r="S109" s="56">
        <f>'Og s3a'!D108</f>
        <v>0</v>
      </c>
      <c r="T109" s="50"/>
      <c r="U109" s="306"/>
      <c r="V109" s="307"/>
      <c r="W109" s="307"/>
      <c r="X109" s="307"/>
      <c r="Y109" s="306"/>
      <c r="Z109" s="306"/>
      <c r="AA109" s="50"/>
      <c r="AB109" s="50"/>
      <c r="AC109" s="50"/>
      <c r="AD109" s="50"/>
      <c r="AE109" s="50"/>
      <c r="AF109" s="50"/>
      <c r="AG109" s="50"/>
      <c r="AH109" s="50"/>
      <c r="AI109" s="50"/>
      <c r="AJ109" s="50"/>
      <c r="AK109" s="50"/>
      <c r="AL109" s="50"/>
      <c r="AM109" s="50"/>
    </row>
    <row r="110" spans="2:39" ht="21" customHeight="1">
      <c r="B110" s="942" t="str">
        <f t="shared" si="1"/>
        <v/>
      </c>
      <c r="C110" s="437">
        <f>'Og s3a'!C109</f>
        <v>0</v>
      </c>
      <c r="D110" s="438">
        <f>'Og s3a'!E109</f>
        <v>0</v>
      </c>
      <c r="E110" s="871">
        <f>'Og s3a'!F109</f>
        <v>0</v>
      </c>
      <c r="F110" s="437">
        <f>'Og s3a'!G109</f>
        <v>0</v>
      </c>
      <c r="G110" s="484"/>
      <c r="H110" s="483"/>
      <c r="I110" s="484"/>
      <c r="J110" s="483"/>
      <c r="K110" s="484"/>
      <c r="L110" s="483"/>
      <c r="M110" s="484"/>
      <c r="N110" s="483"/>
      <c r="O110" s="484"/>
      <c r="P110" s="483"/>
      <c r="Q110" s="59"/>
      <c r="R110" s="17"/>
      <c r="S110" s="56">
        <f>'Og s3a'!D109</f>
        <v>0</v>
      </c>
      <c r="T110" s="50"/>
      <c r="U110" s="306"/>
      <c r="V110" s="307"/>
      <c r="W110" s="307"/>
      <c r="X110" s="307"/>
      <c r="Y110" s="306"/>
      <c r="Z110" s="306"/>
      <c r="AA110" s="50"/>
      <c r="AB110" s="50"/>
      <c r="AC110" s="50"/>
      <c r="AD110" s="50"/>
      <c r="AE110" s="50"/>
      <c r="AF110" s="50"/>
      <c r="AG110" s="50"/>
      <c r="AH110" s="50"/>
      <c r="AI110" s="50"/>
      <c r="AJ110" s="50"/>
      <c r="AK110" s="50"/>
      <c r="AL110" s="50"/>
      <c r="AM110" s="50"/>
    </row>
    <row r="111" spans="2:39" ht="21" customHeight="1">
      <c r="B111" s="942" t="str">
        <f t="shared" si="1"/>
        <v/>
      </c>
      <c r="C111" s="437">
        <f>'Og s3a'!C110</f>
        <v>0</v>
      </c>
      <c r="D111" s="438">
        <f>'Og s3a'!E110</f>
        <v>0</v>
      </c>
      <c r="E111" s="871">
        <f>'Og s3a'!F110</f>
        <v>0</v>
      </c>
      <c r="F111" s="437">
        <f>'Og s3a'!G110</f>
        <v>0</v>
      </c>
      <c r="G111" s="484"/>
      <c r="H111" s="483"/>
      <c r="I111" s="484"/>
      <c r="J111" s="483"/>
      <c r="K111" s="484"/>
      <c r="L111" s="483"/>
      <c r="M111" s="484"/>
      <c r="N111" s="483"/>
      <c r="O111" s="484"/>
      <c r="P111" s="483"/>
      <c r="Q111" s="59"/>
      <c r="R111" s="17"/>
      <c r="S111" s="56">
        <f>'Og s3a'!D110</f>
        <v>0</v>
      </c>
      <c r="T111" s="50"/>
      <c r="U111" s="306"/>
      <c r="V111" s="307"/>
      <c r="W111" s="307"/>
      <c r="X111" s="307"/>
      <c r="Y111" s="306"/>
      <c r="Z111" s="306"/>
      <c r="AA111" s="50"/>
      <c r="AB111" s="50"/>
      <c r="AC111" s="50"/>
      <c r="AD111" s="50"/>
      <c r="AE111" s="50"/>
      <c r="AF111" s="50"/>
      <c r="AG111" s="50"/>
      <c r="AH111" s="50"/>
      <c r="AI111" s="50"/>
      <c r="AJ111" s="50"/>
      <c r="AK111" s="50"/>
      <c r="AL111" s="50"/>
      <c r="AM111" s="50"/>
    </row>
    <row r="112" spans="2:39" ht="21" customHeight="1">
      <c r="B112" s="942" t="str">
        <f t="shared" si="1"/>
        <v/>
      </c>
      <c r="C112" s="437">
        <f>'Og s3a'!C111</f>
        <v>0</v>
      </c>
      <c r="D112" s="438">
        <f>'Og s3a'!E111</f>
        <v>0</v>
      </c>
      <c r="E112" s="871">
        <f>'Og s3a'!F111</f>
        <v>0</v>
      </c>
      <c r="F112" s="437">
        <f>'Og s3a'!G111</f>
        <v>0</v>
      </c>
      <c r="G112" s="484"/>
      <c r="H112" s="483"/>
      <c r="I112" s="484"/>
      <c r="J112" s="483"/>
      <c r="K112" s="484"/>
      <c r="L112" s="483"/>
      <c r="M112" s="484"/>
      <c r="N112" s="483"/>
      <c r="O112" s="484"/>
      <c r="P112" s="483"/>
      <c r="Q112" s="59"/>
      <c r="R112" s="17"/>
      <c r="S112" s="56">
        <f>'Og s3a'!D111</f>
        <v>0</v>
      </c>
      <c r="T112" s="50"/>
      <c r="U112" s="306"/>
      <c r="V112" s="307"/>
      <c r="W112" s="307"/>
      <c r="X112" s="307"/>
      <c r="Y112" s="306"/>
      <c r="Z112" s="306"/>
      <c r="AA112" s="50"/>
      <c r="AB112" s="50"/>
      <c r="AC112" s="50"/>
      <c r="AD112" s="50"/>
      <c r="AE112" s="50"/>
      <c r="AF112" s="50"/>
      <c r="AG112" s="50"/>
      <c r="AH112" s="50"/>
      <c r="AI112" s="50"/>
      <c r="AJ112" s="50"/>
      <c r="AK112" s="50"/>
      <c r="AL112" s="50"/>
      <c r="AM112" s="50"/>
    </row>
    <row r="113" spans="2:39" ht="21" customHeight="1">
      <c r="B113" s="942" t="str">
        <f t="shared" si="1"/>
        <v/>
      </c>
      <c r="C113" s="437">
        <f>'Og s3a'!C112</f>
        <v>0</v>
      </c>
      <c r="D113" s="438">
        <f>'Og s3a'!E112</f>
        <v>0</v>
      </c>
      <c r="E113" s="871">
        <f>'Og s3a'!F112</f>
        <v>0</v>
      </c>
      <c r="F113" s="437">
        <f>'Og s3a'!G112</f>
        <v>0</v>
      </c>
      <c r="G113" s="484"/>
      <c r="H113" s="483"/>
      <c r="I113" s="484"/>
      <c r="J113" s="483"/>
      <c r="K113" s="484"/>
      <c r="L113" s="483"/>
      <c r="M113" s="484"/>
      <c r="N113" s="483"/>
      <c r="O113" s="484"/>
      <c r="P113" s="483"/>
      <c r="Q113" s="59"/>
      <c r="R113" s="17"/>
      <c r="S113" s="56">
        <f>'Og s3a'!D112</f>
        <v>0</v>
      </c>
      <c r="T113" s="50"/>
      <c r="U113" s="306"/>
      <c r="V113" s="307"/>
      <c r="W113" s="307"/>
      <c r="X113" s="307"/>
      <c r="Y113" s="306"/>
      <c r="Z113" s="306"/>
      <c r="AA113" s="50"/>
      <c r="AB113" s="50"/>
      <c r="AC113" s="50"/>
      <c r="AD113" s="50"/>
      <c r="AE113" s="50"/>
      <c r="AF113" s="50"/>
      <c r="AG113" s="50"/>
      <c r="AH113" s="50"/>
      <c r="AI113" s="50"/>
      <c r="AJ113" s="50"/>
      <c r="AK113" s="50"/>
      <c r="AL113" s="50"/>
      <c r="AM113" s="50"/>
    </row>
    <row r="114" spans="2:39" ht="21" customHeight="1">
      <c r="B114" s="942" t="str">
        <f t="shared" si="1"/>
        <v/>
      </c>
      <c r="C114" s="437">
        <f>'Og s3a'!C113</f>
        <v>0</v>
      </c>
      <c r="D114" s="438">
        <f>'Og s3a'!E113</f>
        <v>0</v>
      </c>
      <c r="E114" s="871">
        <f>'Og s3a'!F113</f>
        <v>0</v>
      </c>
      <c r="F114" s="437">
        <f>'Og s3a'!G113</f>
        <v>0</v>
      </c>
      <c r="G114" s="484"/>
      <c r="H114" s="483"/>
      <c r="I114" s="484"/>
      <c r="J114" s="483"/>
      <c r="K114" s="484"/>
      <c r="L114" s="483"/>
      <c r="M114" s="484"/>
      <c r="N114" s="483"/>
      <c r="O114" s="484"/>
      <c r="P114" s="483"/>
      <c r="Q114" s="59"/>
      <c r="R114" s="17"/>
      <c r="S114" s="56">
        <f>'Og s3a'!D113</f>
        <v>0</v>
      </c>
      <c r="T114" s="50"/>
      <c r="U114" s="306"/>
      <c r="V114" s="307"/>
      <c r="W114" s="307"/>
      <c r="X114" s="307"/>
      <c r="Y114" s="306"/>
      <c r="Z114" s="306"/>
      <c r="AA114" s="50"/>
      <c r="AB114" s="50"/>
      <c r="AC114" s="50"/>
      <c r="AD114" s="50"/>
      <c r="AE114" s="50"/>
      <c r="AF114" s="50"/>
      <c r="AG114" s="50"/>
      <c r="AH114" s="50"/>
      <c r="AI114" s="50"/>
      <c r="AJ114" s="50"/>
      <c r="AK114" s="50"/>
      <c r="AL114" s="50"/>
      <c r="AM114" s="50"/>
    </row>
    <row r="115" spans="2:39" ht="21" customHeight="1">
      <c r="B115" s="942" t="str">
        <f t="shared" si="1"/>
        <v/>
      </c>
      <c r="C115" s="437">
        <f>'Og s3a'!C114</f>
        <v>0</v>
      </c>
      <c r="D115" s="438">
        <f>'Og s3a'!E114</f>
        <v>0</v>
      </c>
      <c r="E115" s="871">
        <f>'Og s3a'!F114</f>
        <v>0</v>
      </c>
      <c r="F115" s="437">
        <f>'Og s3a'!G114</f>
        <v>0</v>
      </c>
      <c r="G115" s="484"/>
      <c r="H115" s="483"/>
      <c r="I115" s="484"/>
      <c r="J115" s="483"/>
      <c r="K115" s="484"/>
      <c r="L115" s="483"/>
      <c r="M115" s="484"/>
      <c r="N115" s="483"/>
      <c r="O115" s="484"/>
      <c r="P115" s="483"/>
      <c r="Q115" s="59"/>
      <c r="R115" s="17"/>
      <c r="S115" s="56">
        <f>'Og s3a'!D114</f>
        <v>0</v>
      </c>
      <c r="T115" s="50"/>
      <c r="U115" s="306"/>
      <c r="V115" s="307"/>
      <c r="W115" s="307"/>
      <c r="X115" s="307"/>
      <c r="Y115" s="306"/>
      <c r="Z115" s="306"/>
      <c r="AA115" s="50"/>
      <c r="AB115" s="50"/>
      <c r="AC115" s="50"/>
      <c r="AD115" s="50"/>
      <c r="AE115" s="50"/>
      <c r="AF115" s="50"/>
      <c r="AG115" s="50"/>
      <c r="AH115" s="50"/>
      <c r="AI115" s="50"/>
      <c r="AJ115" s="50"/>
      <c r="AK115" s="50"/>
      <c r="AL115" s="50"/>
      <c r="AM115" s="50"/>
    </row>
    <row r="116" spans="2:39" ht="21" customHeight="1">
      <c r="B116" s="942" t="str">
        <f t="shared" si="1"/>
        <v/>
      </c>
      <c r="C116" s="437">
        <f>'Og s3a'!C115</f>
        <v>0</v>
      </c>
      <c r="D116" s="438">
        <f>'Og s3a'!E115</f>
        <v>0</v>
      </c>
      <c r="E116" s="871">
        <f>'Og s3a'!F115</f>
        <v>0</v>
      </c>
      <c r="F116" s="437">
        <f>'Og s3a'!G115</f>
        <v>0</v>
      </c>
      <c r="G116" s="484"/>
      <c r="H116" s="483"/>
      <c r="I116" s="484"/>
      <c r="J116" s="483"/>
      <c r="K116" s="484"/>
      <c r="L116" s="483"/>
      <c r="M116" s="484"/>
      <c r="N116" s="483"/>
      <c r="O116" s="484"/>
      <c r="P116" s="483"/>
      <c r="Q116" s="59"/>
      <c r="R116" s="17"/>
      <c r="S116" s="56">
        <f>'Og s3a'!D115</f>
        <v>0</v>
      </c>
      <c r="T116" s="50"/>
      <c r="U116" s="306"/>
      <c r="V116" s="307"/>
      <c r="W116" s="307"/>
      <c r="X116" s="307"/>
      <c r="Y116" s="306"/>
      <c r="Z116" s="306"/>
      <c r="AA116" s="50"/>
      <c r="AB116" s="50"/>
      <c r="AC116" s="50"/>
      <c r="AD116" s="50"/>
      <c r="AE116" s="50"/>
      <c r="AF116" s="50"/>
      <c r="AG116" s="50"/>
      <c r="AH116" s="50"/>
      <c r="AI116" s="50"/>
      <c r="AJ116" s="50"/>
      <c r="AK116" s="50"/>
      <c r="AL116" s="50"/>
      <c r="AM116" s="50"/>
    </row>
    <row r="117" spans="2:39" ht="21" customHeight="1">
      <c r="B117" s="942" t="str">
        <f t="shared" si="1"/>
        <v/>
      </c>
      <c r="C117" s="437">
        <f>'Og s3a'!C116</f>
        <v>0</v>
      </c>
      <c r="D117" s="438">
        <f>'Og s3a'!E116</f>
        <v>0</v>
      </c>
      <c r="E117" s="871">
        <f>'Og s3a'!F116</f>
        <v>0</v>
      </c>
      <c r="F117" s="437">
        <f>'Og s3a'!G116</f>
        <v>0</v>
      </c>
      <c r="G117" s="484"/>
      <c r="H117" s="483"/>
      <c r="I117" s="484"/>
      <c r="J117" s="483"/>
      <c r="K117" s="484"/>
      <c r="L117" s="483"/>
      <c r="M117" s="484"/>
      <c r="N117" s="483"/>
      <c r="O117" s="484"/>
      <c r="P117" s="483"/>
      <c r="Q117" s="59"/>
      <c r="R117" s="17"/>
      <c r="S117" s="56">
        <f>'Og s3a'!D116</f>
        <v>0</v>
      </c>
      <c r="T117" s="50"/>
      <c r="U117" s="306"/>
      <c r="V117" s="307"/>
      <c r="W117" s="307"/>
      <c r="X117" s="307"/>
      <c r="Y117" s="306"/>
      <c r="Z117" s="306"/>
      <c r="AA117" s="50"/>
      <c r="AB117" s="50"/>
      <c r="AC117" s="50"/>
      <c r="AD117" s="50"/>
      <c r="AE117" s="50"/>
      <c r="AF117" s="50"/>
      <c r="AG117" s="50"/>
      <c r="AH117" s="50"/>
      <c r="AI117" s="50"/>
      <c r="AJ117" s="50"/>
      <c r="AK117" s="50"/>
      <c r="AL117" s="50"/>
      <c r="AM117" s="50"/>
    </row>
    <row r="118" spans="2:39" ht="21" customHeight="1">
      <c r="B118" s="942" t="str">
        <f t="shared" si="1"/>
        <v/>
      </c>
      <c r="C118" s="437">
        <f>'Og s3a'!C117</f>
        <v>0</v>
      </c>
      <c r="D118" s="438">
        <f>'Og s3a'!E117</f>
        <v>0</v>
      </c>
      <c r="E118" s="871">
        <f>'Og s3a'!F117</f>
        <v>0</v>
      </c>
      <c r="F118" s="437">
        <f>'Og s3a'!G117</f>
        <v>0</v>
      </c>
      <c r="G118" s="484"/>
      <c r="H118" s="483"/>
      <c r="I118" s="484"/>
      <c r="J118" s="483"/>
      <c r="K118" s="484"/>
      <c r="L118" s="483"/>
      <c r="M118" s="484"/>
      <c r="N118" s="483"/>
      <c r="O118" s="484"/>
      <c r="P118" s="483"/>
      <c r="Q118" s="59"/>
      <c r="R118" s="17"/>
      <c r="S118" s="56">
        <f>'Og s3a'!D117</f>
        <v>0</v>
      </c>
      <c r="T118" s="50"/>
      <c r="U118" s="306"/>
      <c r="V118" s="307"/>
      <c r="W118" s="307"/>
      <c r="X118" s="307"/>
      <c r="Y118" s="306"/>
      <c r="Z118" s="306"/>
      <c r="AA118" s="50"/>
      <c r="AB118" s="50"/>
      <c r="AC118" s="50"/>
      <c r="AD118" s="50"/>
      <c r="AE118" s="50"/>
      <c r="AF118" s="50"/>
      <c r="AG118" s="50"/>
      <c r="AH118" s="50"/>
      <c r="AI118" s="50"/>
      <c r="AJ118" s="50"/>
      <c r="AK118" s="50"/>
      <c r="AL118" s="50"/>
      <c r="AM118" s="50"/>
    </row>
    <row r="119" spans="2:39" ht="21" customHeight="1">
      <c r="B119" s="942" t="str">
        <f t="shared" si="1"/>
        <v/>
      </c>
      <c r="C119" s="437">
        <f>'Og s3a'!C118</f>
        <v>0</v>
      </c>
      <c r="D119" s="438">
        <f>'Og s3a'!E118</f>
        <v>0</v>
      </c>
      <c r="E119" s="871">
        <f>'Og s3a'!F118</f>
        <v>0</v>
      </c>
      <c r="F119" s="437">
        <f>'Og s3a'!G118</f>
        <v>0</v>
      </c>
      <c r="G119" s="484"/>
      <c r="H119" s="483"/>
      <c r="I119" s="484"/>
      <c r="J119" s="483"/>
      <c r="K119" s="484"/>
      <c r="L119" s="483"/>
      <c r="M119" s="484"/>
      <c r="N119" s="483"/>
      <c r="O119" s="484"/>
      <c r="P119" s="483"/>
      <c r="Q119" s="59"/>
      <c r="R119" s="17"/>
      <c r="S119" s="56">
        <f>'Og s3a'!D118</f>
        <v>0</v>
      </c>
      <c r="T119" s="50"/>
      <c r="U119" s="306"/>
      <c r="V119" s="307"/>
      <c r="W119" s="307"/>
      <c r="X119" s="307"/>
      <c r="Y119" s="306"/>
      <c r="Z119" s="306"/>
      <c r="AA119" s="50"/>
      <c r="AB119" s="50"/>
      <c r="AC119" s="50"/>
      <c r="AD119" s="50"/>
      <c r="AE119" s="50"/>
      <c r="AF119" s="50"/>
      <c r="AG119" s="50"/>
      <c r="AH119" s="50"/>
      <c r="AI119" s="50"/>
      <c r="AJ119" s="50"/>
      <c r="AK119" s="50"/>
      <c r="AL119" s="50"/>
      <c r="AM119" s="50"/>
    </row>
    <row r="120" spans="2:39" ht="21" customHeight="1">
      <c r="B120" s="942" t="str">
        <f t="shared" si="1"/>
        <v/>
      </c>
      <c r="C120" s="437">
        <f>'Og s3a'!C119</f>
        <v>0</v>
      </c>
      <c r="D120" s="438">
        <f>'Og s3a'!E119</f>
        <v>0</v>
      </c>
      <c r="E120" s="871">
        <f>'Og s3a'!F119</f>
        <v>0</v>
      </c>
      <c r="F120" s="437">
        <f>'Og s3a'!G119</f>
        <v>0</v>
      </c>
      <c r="G120" s="484"/>
      <c r="H120" s="483"/>
      <c r="I120" s="484"/>
      <c r="J120" s="483"/>
      <c r="K120" s="484"/>
      <c r="L120" s="483"/>
      <c r="M120" s="484"/>
      <c r="N120" s="483"/>
      <c r="O120" s="484"/>
      <c r="P120" s="483"/>
      <c r="Q120" s="59"/>
      <c r="R120" s="17"/>
      <c r="S120" s="56">
        <f>'Og s3a'!D119</f>
        <v>0</v>
      </c>
      <c r="T120" s="50"/>
      <c r="U120" s="306"/>
      <c r="V120" s="307"/>
      <c r="W120" s="307"/>
      <c r="X120" s="307"/>
      <c r="Y120" s="306"/>
      <c r="Z120" s="306"/>
      <c r="AA120" s="50"/>
      <c r="AB120" s="50"/>
      <c r="AC120" s="50"/>
      <c r="AD120" s="50"/>
      <c r="AE120" s="50"/>
      <c r="AF120" s="50"/>
      <c r="AG120" s="50"/>
      <c r="AH120" s="50"/>
      <c r="AI120" s="50"/>
      <c r="AJ120" s="50"/>
      <c r="AK120" s="50"/>
      <c r="AL120" s="50"/>
      <c r="AM120" s="50"/>
    </row>
    <row r="121" spans="2:39" ht="21" customHeight="1">
      <c r="B121" s="942" t="str">
        <f t="shared" si="1"/>
        <v/>
      </c>
      <c r="C121" s="437">
        <f>'Og s3a'!C120</f>
        <v>0</v>
      </c>
      <c r="D121" s="438">
        <f>'Og s3a'!E120</f>
        <v>0</v>
      </c>
      <c r="E121" s="871">
        <f>'Og s3a'!F120</f>
        <v>0</v>
      </c>
      <c r="F121" s="437">
        <f>'Og s3a'!G120</f>
        <v>0</v>
      </c>
      <c r="G121" s="484"/>
      <c r="H121" s="483"/>
      <c r="I121" s="484"/>
      <c r="J121" s="483"/>
      <c r="K121" s="484"/>
      <c r="L121" s="483"/>
      <c r="M121" s="484"/>
      <c r="N121" s="483"/>
      <c r="O121" s="484"/>
      <c r="P121" s="483"/>
      <c r="Q121" s="59"/>
      <c r="R121" s="17"/>
      <c r="S121" s="56">
        <f>'Og s3a'!D120</f>
        <v>0</v>
      </c>
      <c r="T121" s="50"/>
      <c r="U121" s="306"/>
      <c r="V121" s="307"/>
      <c r="W121" s="307"/>
      <c r="X121" s="307"/>
      <c r="Y121" s="306"/>
      <c r="Z121" s="306"/>
      <c r="AA121" s="50"/>
      <c r="AB121" s="50"/>
      <c r="AC121" s="50"/>
      <c r="AD121" s="50"/>
      <c r="AE121" s="50"/>
      <c r="AF121" s="50"/>
      <c r="AG121" s="50"/>
      <c r="AH121" s="50"/>
      <c r="AI121" s="50"/>
      <c r="AJ121" s="50"/>
      <c r="AK121" s="50"/>
      <c r="AL121" s="50"/>
      <c r="AM121" s="50"/>
    </row>
    <row r="122" spans="2:39" ht="21" customHeight="1">
      <c r="B122" s="942" t="str">
        <f t="shared" si="1"/>
        <v/>
      </c>
      <c r="C122" s="437">
        <f>'Og s3a'!C121</f>
        <v>0</v>
      </c>
      <c r="D122" s="438">
        <f>'Og s3a'!E121</f>
        <v>0</v>
      </c>
      <c r="E122" s="871">
        <f>'Og s3a'!F121</f>
        <v>0</v>
      </c>
      <c r="F122" s="437">
        <f>'Og s3a'!G121</f>
        <v>0</v>
      </c>
      <c r="G122" s="484"/>
      <c r="H122" s="483"/>
      <c r="I122" s="484"/>
      <c r="J122" s="483"/>
      <c r="K122" s="484"/>
      <c r="L122" s="483"/>
      <c r="M122" s="484"/>
      <c r="N122" s="483"/>
      <c r="O122" s="484"/>
      <c r="P122" s="483"/>
      <c r="Q122" s="59"/>
      <c r="R122" s="17"/>
      <c r="S122" s="56">
        <f>'Og s3a'!D121</f>
        <v>0</v>
      </c>
      <c r="T122" s="50"/>
      <c r="U122" s="306"/>
      <c r="V122" s="307"/>
      <c r="W122" s="307"/>
      <c r="X122" s="307"/>
      <c r="Y122" s="306"/>
      <c r="Z122" s="306"/>
      <c r="AA122" s="50"/>
      <c r="AB122" s="50"/>
      <c r="AC122" s="50"/>
      <c r="AD122" s="50"/>
      <c r="AE122" s="50"/>
      <c r="AF122" s="50"/>
      <c r="AG122" s="50"/>
      <c r="AH122" s="50"/>
      <c r="AI122" s="50"/>
      <c r="AJ122" s="50"/>
      <c r="AK122" s="50"/>
      <c r="AL122" s="50"/>
      <c r="AM122" s="50"/>
    </row>
    <row r="123" spans="2:39" ht="21" customHeight="1">
      <c r="B123" s="942" t="str">
        <f t="shared" si="1"/>
        <v/>
      </c>
      <c r="C123" s="437">
        <f>'Og s3a'!C122</f>
        <v>0</v>
      </c>
      <c r="D123" s="438">
        <f>'Og s3a'!E122</f>
        <v>0</v>
      </c>
      <c r="E123" s="871">
        <f>'Og s3a'!F122</f>
        <v>0</v>
      </c>
      <c r="F123" s="437">
        <f>'Og s3a'!G122</f>
        <v>0</v>
      </c>
      <c r="G123" s="484"/>
      <c r="H123" s="483"/>
      <c r="I123" s="484"/>
      <c r="J123" s="483"/>
      <c r="K123" s="484"/>
      <c r="L123" s="483"/>
      <c r="M123" s="484"/>
      <c r="N123" s="483"/>
      <c r="O123" s="484"/>
      <c r="P123" s="483"/>
      <c r="Q123" s="59"/>
      <c r="R123" s="17"/>
      <c r="S123" s="56">
        <f>'Og s3a'!D122</f>
        <v>0</v>
      </c>
      <c r="T123" s="50"/>
      <c r="U123" s="306"/>
      <c r="V123" s="307"/>
      <c r="W123" s="307"/>
      <c r="X123" s="307"/>
      <c r="Y123" s="306"/>
      <c r="Z123" s="306"/>
      <c r="AA123" s="50"/>
      <c r="AB123" s="50"/>
      <c r="AC123" s="50"/>
      <c r="AD123" s="50"/>
      <c r="AE123" s="50"/>
      <c r="AF123" s="50"/>
      <c r="AG123" s="50"/>
      <c r="AH123" s="50"/>
      <c r="AI123" s="50"/>
      <c r="AJ123" s="50"/>
      <c r="AK123" s="50"/>
      <c r="AL123" s="50"/>
      <c r="AM123" s="50"/>
    </row>
    <row r="124" spans="2:39" ht="21" customHeight="1">
      <c r="B124" s="942" t="str">
        <f t="shared" si="1"/>
        <v/>
      </c>
      <c r="C124" s="437">
        <f>'Og s3a'!C123</f>
        <v>0</v>
      </c>
      <c r="D124" s="438">
        <f>'Og s3a'!E123</f>
        <v>0</v>
      </c>
      <c r="E124" s="871">
        <f>'Og s3a'!F123</f>
        <v>0</v>
      </c>
      <c r="F124" s="437">
        <f>'Og s3a'!G123</f>
        <v>0</v>
      </c>
      <c r="G124" s="484"/>
      <c r="H124" s="483"/>
      <c r="I124" s="484"/>
      <c r="J124" s="483"/>
      <c r="K124" s="484"/>
      <c r="L124" s="483"/>
      <c r="M124" s="484"/>
      <c r="N124" s="483"/>
      <c r="O124" s="484"/>
      <c r="P124" s="483"/>
      <c r="Q124" s="59"/>
      <c r="R124" s="17"/>
      <c r="S124" s="56">
        <f>'Og s3a'!D123</f>
        <v>0</v>
      </c>
      <c r="T124" s="50"/>
      <c r="U124" s="306"/>
      <c r="V124" s="307"/>
      <c r="W124" s="307"/>
      <c r="X124" s="307"/>
      <c r="Y124" s="306"/>
      <c r="Z124" s="306"/>
      <c r="AA124" s="50"/>
      <c r="AB124" s="50"/>
      <c r="AC124" s="50"/>
      <c r="AD124" s="50"/>
      <c r="AE124" s="50"/>
      <c r="AF124" s="50"/>
      <c r="AG124" s="50"/>
      <c r="AH124" s="50"/>
      <c r="AI124" s="50"/>
      <c r="AJ124" s="50"/>
      <c r="AK124" s="50"/>
      <c r="AL124" s="50"/>
      <c r="AM124" s="50"/>
    </row>
    <row r="125" spans="2:39" ht="21" customHeight="1">
      <c r="B125" s="942" t="str">
        <f t="shared" si="1"/>
        <v/>
      </c>
      <c r="C125" s="437">
        <f>'Og s3a'!C124</f>
        <v>0</v>
      </c>
      <c r="D125" s="438">
        <f>'Og s3a'!E124</f>
        <v>0</v>
      </c>
      <c r="E125" s="871">
        <f>'Og s3a'!F124</f>
        <v>0</v>
      </c>
      <c r="F125" s="437">
        <f>'Og s3a'!G124</f>
        <v>0</v>
      </c>
      <c r="G125" s="484"/>
      <c r="H125" s="483"/>
      <c r="I125" s="484"/>
      <c r="J125" s="483"/>
      <c r="K125" s="484"/>
      <c r="L125" s="483"/>
      <c r="M125" s="484"/>
      <c r="N125" s="483"/>
      <c r="O125" s="484"/>
      <c r="P125" s="483"/>
      <c r="Q125" s="59"/>
      <c r="R125" s="17"/>
      <c r="S125" s="56">
        <f>'Og s3a'!D124</f>
        <v>0</v>
      </c>
      <c r="T125" s="50"/>
      <c r="U125" s="306"/>
      <c r="V125" s="307"/>
      <c r="W125" s="307"/>
      <c r="X125" s="307"/>
      <c r="Y125" s="306"/>
      <c r="Z125" s="306"/>
      <c r="AA125" s="50"/>
      <c r="AB125" s="50"/>
      <c r="AC125" s="50"/>
      <c r="AD125" s="50"/>
      <c r="AE125" s="50"/>
      <c r="AF125" s="50"/>
      <c r="AG125" s="50"/>
      <c r="AH125" s="50"/>
      <c r="AI125" s="50"/>
      <c r="AJ125" s="50"/>
      <c r="AK125" s="50"/>
      <c r="AL125" s="50"/>
      <c r="AM125" s="50"/>
    </row>
    <row r="126" spans="2:39" ht="21" customHeight="1">
      <c r="B126" s="942" t="str">
        <f t="shared" si="1"/>
        <v/>
      </c>
      <c r="C126" s="437">
        <f>'Og s3a'!C125</f>
        <v>0</v>
      </c>
      <c r="D126" s="438">
        <f>'Og s3a'!E125</f>
        <v>0</v>
      </c>
      <c r="E126" s="871">
        <f>'Og s3a'!F125</f>
        <v>0</v>
      </c>
      <c r="F126" s="437">
        <f>'Og s3a'!G125</f>
        <v>0</v>
      </c>
      <c r="G126" s="484"/>
      <c r="H126" s="483"/>
      <c r="I126" s="484"/>
      <c r="J126" s="483"/>
      <c r="K126" s="484"/>
      <c r="L126" s="483"/>
      <c r="M126" s="484"/>
      <c r="N126" s="483"/>
      <c r="O126" s="484"/>
      <c r="P126" s="483"/>
      <c r="Q126" s="59"/>
      <c r="R126" s="17"/>
      <c r="S126" s="56">
        <f>'Og s3a'!D125</f>
        <v>0</v>
      </c>
      <c r="T126" s="50"/>
      <c r="U126" s="306"/>
      <c r="V126" s="307"/>
      <c r="W126" s="307"/>
      <c r="X126" s="307"/>
      <c r="Y126" s="306"/>
      <c r="Z126" s="306"/>
      <c r="AA126" s="50"/>
      <c r="AB126" s="50"/>
      <c r="AC126" s="50"/>
      <c r="AD126" s="50"/>
      <c r="AE126" s="50"/>
      <c r="AF126" s="50"/>
      <c r="AG126" s="50"/>
      <c r="AH126" s="50"/>
      <c r="AI126" s="50"/>
      <c r="AJ126" s="50"/>
      <c r="AK126" s="50"/>
      <c r="AL126" s="50"/>
      <c r="AM126" s="50"/>
    </row>
    <row r="127" spans="2:39" ht="21" customHeight="1">
      <c r="B127" s="942" t="str">
        <f t="shared" si="1"/>
        <v/>
      </c>
      <c r="C127" s="437">
        <f>'Og s3a'!C126</f>
        <v>0</v>
      </c>
      <c r="D127" s="438">
        <f>'Og s3a'!E126</f>
        <v>0</v>
      </c>
      <c r="E127" s="871">
        <f>'Og s3a'!F126</f>
        <v>0</v>
      </c>
      <c r="F127" s="437">
        <f>'Og s3a'!G126</f>
        <v>0</v>
      </c>
      <c r="G127" s="484"/>
      <c r="H127" s="483"/>
      <c r="I127" s="484"/>
      <c r="J127" s="483"/>
      <c r="K127" s="484"/>
      <c r="L127" s="483"/>
      <c r="M127" s="484"/>
      <c r="N127" s="483"/>
      <c r="O127" s="484"/>
      <c r="P127" s="483"/>
      <c r="Q127" s="59"/>
      <c r="R127" s="17"/>
      <c r="S127" s="56">
        <f>'Og s3a'!D126</f>
        <v>0</v>
      </c>
      <c r="T127" s="50"/>
      <c r="U127" s="306"/>
      <c r="V127" s="307"/>
      <c r="W127" s="307"/>
      <c r="X127" s="307"/>
      <c r="Y127" s="306"/>
      <c r="Z127" s="306"/>
      <c r="AA127" s="50"/>
      <c r="AB127" s="50"/>
      <c r="AC127" s="50"/>
      <c r="AD127" s="50"/>
      <c r="AE127" s="50"/>
      <c r="AF127" s="50"/>
      <c r="AG127" s="50"/>
      <c r="AH127" s="50"/>
      <c r="AI127" s="50"/>
      <c r="AJ127" s="50"/>
      <c r="AK127" s="50"/>
      <c r="AL127" s="50"/>
      <c r="AM127" s="50"/>
    </row>
    <row r="128" spans="2:39" ht="21" customHeight="1">
      <c r="B128" s="942" t="str">
        <f t="shared" si="1"/>
        <v/>
      </c>
      <c r="C128" s="437">
        <f>'Og s3a'!C127</f>
        <v>0</v>
      </c>
      <c r="D128" s="438">
        <f>'Og s3a'!E127</f>
        <v>0</v>
      </c>
      <c r="E128" s="871">
        <f>'Og s3a'!F127</f>
        <v>0</v>
      </c>
      <c r="F128" s="437">
        <f>'Og s3a'!G127</f>
        <v>0</v>
      </c>
      <c r="G128" s="484"/>
      <c r="H128" s="483"/>
      <c r="I128" s="484"/>
      <c r="J128" s="483"/>
      <c r="K128" s="484"/>
      <c r="L128" s="483"/>
      <c r="M128" s="484"/>
      <c r="N128" s="483"/>
      <c r="O128" s="484"/>
      <c r="P128" s="483"/>
      <c r="Q128" s="59"/>
      <c r="R128" s="17"/>
      <c r="S128" s="56">
        <f>'Og s3a'!D127</f>
        <v>0</v>
      </c>
      <c r="T128" s="50"/>
      <c r="U128" s="306"/>
      <c r="V128" s="307"/>
      <c r="W128" s="307"/>
      <c r="X128" s="307"/>
      <c r="Y128" s="306"/>
      <c r="Z128" s="306"/>
      <c r="AA128" s="50"/>
      <c r="AB128" s="50"/>
      <c r="AC128" s="50"/>
      <c r="AD128" s="50"/>
      <c r="AE128" s="50"/>
      <c r="AF128" s="50"/>
      <c r="AG128" s="50"/>
      <c r="AH128" s="50"/>
      <c r="AI128" s="50"/>
      <c r="AJ128" s="50"/>
      <c r="AK128" s="50"/>
      <c r="AL128" s="50"/>
      <c r="AM128" s="50"/>
    </row>
    <row r="129" spans="2:39" ht="21" customHeight="1">
      <c r="B129" s="942" t="str">
        <f t="shared" si="1"/>
        <v/>
      </c>
      <c r="C129" s="437">
        <f>'Og s3a'!C128</f>
        <v>0</v>
      </c>
      <c r="D129" s="438">
        <f>'Og s3a'!E128</f>
        <v>0</v>
      </c>
      <c r="E129" s="871">
        <f>'Og s3a'!F128</f>
        <v>0</v>
      </c>
      <c r="F129" s="437">
        <f>'Og s3a'!G128</f>
        <v>0</v>
      </c>
      <c r="G129" s="484"/>
      <c r="H129" s="483"/>
      <c r="I129" s="484"/>
      <c r="J129" s="483"/>
      <c r="K129" s="484"/>
      <c r="L129" s="483"/>
      <c r="M129" s="484"/>
      <c r="N129" s="483"/>
      <c r="O129" s="484"/>
      <c r="P129" s="483"/>
      <c r="Q129" s="59"/>
      <c r="R129" s="17"/>
      <c r="S129" s="56">
        <f>'Og s3a'!D128</f>
        <v>0</v>
      </c>
      <c r="T129" s="50"/>
      <c r="U129" s="306"/>
      <c r="V129" s="307"/>
      <c r="W129" s="307"/>
      <c r="X129" s="307"/>
      <c r="Y129" s="306"/>
      <c r="Z129" s="306"/>
      <c r="AA129" s="50"/>
      <c r="AB129" s="50"/>
      <c r="AC129" s="50"/>
      <c r="AD129" s="50"/>
      <c r="AE129" s="50"/>
      <c r="AF129" s="50"/>
      <c r="AG129" s="50"/>
      <c r="AH129" s="50"/>
      <c r="AI129" s="50"/>
      <c r="AJ129" s="50"/>
      <c r="AK129" s="50"/>
      <c r="AL129" s="50"/>
      <c r="AM129" s="50"/>
    </row>
    <row r="130" spans="2:39" ht="21" customHeight="1">
      <c r="B130" s="942" t="str">
        <f t="shared" si="1"/>
        <v/>
      </c>
      <c r="C130" s="437">
        <f>'Og s3a'!C129</f>
        <v>0</v>
      </c>
      <c r="D130" s="438">
        <f>'Og s3a'!E129</f>
        <v>0</v>
      </c>
      <c r="E130" s="871">
        <f>'Og s3a'!F129</f>
        <v>0</v>
      </c>
      <c r="F130" s="437">
        <f>'Og s3a'!G129</f>
        <v>0</v>
      </c>
      <c r="G130" s="484"/>
      <c r="H130" s="483"/>
      <c r="I130" s="484"/>
      <c r="J130" s="483"/>
      <c r="K130" s="484"/>
      <c r="L130" s="483"/>
      <c r="M130" s="484"/>
      <c r="N130" s="483"/>
      <c r="O130" s="484"/>
      <c r="P130" s="483"/>
      <c r="Q130" s="59"/>
      <c r="R130" s="17"/>
      <c r="S130" s="56">
        <f>'Og s3a'!D129</f>
        <v>0</v>
      </c>
      <c r="T130" s="50"/>
      <c r="U130" s="306"/>
      <c r="V130" s="307"/>
      <c r="W130" s="307"/>
      <c r="X130" s="307"/>
      <c r="Y130" s="306"/>
      <c r="Z130" s="306"/>
      <c r="AA130" s="50"/>
      <c r="AB130" s="50"/>
      <c r="AC130" s="50"/>
      <c r="AD130" s="50"/>
      <c r="AE130" s="50"/>
      <c r="AF130" s="50"/>
      <c r="AG130" s="50"/>
      <c r="AH130" s="50"/>
      <c r="AI130" s="50"/>
      <c r="AJ130" s="50"/>
      <c r="AK130" s="50"/>
      <c r="AL130" s="50"/>
      <c r="AM130" s="50"/>
    </row>
    <row r="131" spans="2:39" ht="21" customHeight="1">
      <c r="B131" s="942" t="str">
        <f t="shared" si="1"/>
        <v/>
      </c>
      <c r="C131" s="437">
        <f>'Og s3a'!C130</f>
        <v>0</v>
      </c>
      <c r="D131" s="438">
        <f>'Og s3a'!E130</f>
        <v>0</v>
      </c>
      <c r="E131" s="871">
        <f>'Og s3a'!F130</f>
        <v>0</v>
      </c>
      <c r="F131" s="437">
        <f>'Og s3a'!G130</f>
        <v>0</v>
      </c>
      <c r="G131" s="484"/>
      <c r="H131" s="483"/>
      <c r="I131" s="484"/>
      <c r="J131" s="483"/>
      <c r="K131" s="484"/>
      <c r="L131" s="483"/>
      <c r="M131" s="484"/>
      <c r="N131" s="483"/>
      <c r="O131" s="484"/>
      <c r="P131" s="483"/>
      <c r="Q131" s="59"/>
      <c r="R131" s="17"/>
      <c r="S131" s="56">
        <f>'Og s3a'!D130</f>
        <v>0</v>
      </c>
      <c r="T131" s="50"/>
      <c r="U131" s="306"/>
      <c r="V131" s="307"/>
      <c r="W131" s="307"/>
      <c r="X131" s="307"/>
      <c r="Y131" s="306"/>
      <c r="Z131" s="306"/>
      <c r="AA131" s="50"/>
      <c r="AB131" s="50"/>
      <c r="AC131" s="50"/>
      <c r="AD131" s="50"/>
      <c r="AE131" s="50"/>
      <c r="AF131" s="50"/>
      <c r="AG131" s="50"/>
      <c r="AH131" s="50"/>
      <c r="AI131" s="50"/>
      <c r="AJ131" s="50"/>
      <c r="AK131" s="50"/>
      <c r="AL131" s="50"/>
      <c r="AM131" s="50"/>
    </row>
    <row r="132" spans="2:39" ht="21" customHeight="1">
      <c r="B132" s="942" t="str">
        <f t="shared" si="1"/>
        <v/>
      </c>
      <c r="C132" s="437">
        <f>'Og s3a'!C131</f>
        <v>0</v>
      </c>
      <c r="D132" s="438">
        <f>'Og s3a'!E131</f>
        <v>0</v>
      </c>
      <c r="E132" s="871">
        <f>'Og s3a'!F131</f>
        <v>0</v>
      </c>
      <c r="F132" s="437">
        <f>'Og s3a'!G131</f>
        <v>0</v>
      </c>
      <c r="G132" s="484"/>
      <c r="H132" s="483"/>
      <c r="I132" s="484"/>
      <c r="J132" s="483"/>
      <c r="K132" s="484"/>
      <c r="L132" s="483"/>
      <c r="M132" s="484"/>
      <c r="N132" s="483"/>
      <c r="O132" s="484"/>
      <c r="P132" s="483"/>
      <c r="Q132" s="59"/>
      <c r="R132" s="17"/>
      <c r="S132" s="56">
        <f>'Og s3a'!D131</f>
        <v>0</v>
      </c>
      <c r="T132" s="50"/>
      <c r="U132" s="306"/>
      <c r="V132" s="307"/>
      <c r="W132" s="307"/>
      <c r="X132" s="307"/>
      <c r="Y132" s="306"/>
      <c r="Z132" s="306"/>
      <c r="AA132" s="50"/>
      <c r="AB132" s="50"/>
      <c r="AC132" s="50"/>
      <c r="AD132" s="50"/>
      <c r="AE132" s="50"/>
      <c r="AF132" s="50"/>
      <c r="AG132" s="50"/>
      <c r="AH132" s="50"/>
      <c r="AI132" s="50"/>
      <c r="AJ132" s="50"/>
      <c r="AK132" s="50"/>
      <c r="AL132" s="50"/>
      <c r="AM132" s="50"/>
    </row>
    <row r="133" spans="2:39" ht="21" customHeight="1">
      <c r="B133" s="942" t="str">
        <f t="shared" si="1"/>
        <v/>
      </c>
      <c r="C133" s="437">
        <f>'Og s3a'!C132</f>
        <v>0</v>
      </c>
      <c r="D133" s="438">
        <f>'Og s3a'!E132</f>
        <v>0</v>
      </c>
      <c r="E133" s="871">
        <f>'Og s3a'!F132</f>
        <v>0</v>
      </c>
      <c r="F133" s="437">
        <f>'Og s3a'!G132</f>
        <v>0</v>
      </c>
      <c r="G133" s="484"/>
      <c r="H133" s="483"/>
      <c r="I133" s="484"/>
      <c r="J133" s="483"/>
      <c r="K133" s="484"/>
      <c r="L133" s="483"/>
      <c r="M133" s="484"/>
      <c r="N133" s="483"/>
      <c r="O133" s="484"/>
      <c r="P133" s="483"/>
      <c r="Q133" s="59"/>
      <c r="R133" s="17"/>
      <c r="S133" s="56">
        <f>'Og s3a'!D132</f>
        <v>0</v>
      </c>
      <c r="T133" s="50"/>
      <c r="U133" s="306"/>
      <c r="V133" s="307"/>
      <c r="W133" s="307"/>
      <c r="X133" s="307"/>
      <c r="Y133" s="306"/>
      <c r="Z133" s="306"/>
      <c r="AA133" s="50"/>
      <c r="AB133" s="50"/>
      <c r="AC133" s="50"/>
      <c r="AD133" s="50"/>
      <c r="AE133" s="50"/>
      <c r="AF133" s="50"/>
      <c r="AG133" s="50"/>
      <c r="AH133" s="50"/>
      <c r="AI133" s="50"/>
      <c r="AJ133" s="50"/>
      <c r="AK133" s="50"/>
      <c r="AL133" s="50"/>
      <c r="AM133" s="50"/>
    </row>
    <row r="134" spans="2:39" ht="21" customHeight="1">
      <c r="B134" s="942" t="str">
        <f t="shared" si="1"/>
        <v/>
      </c>
      <c r="C134" s="437">
        <f>'Og s3a'!C133</f>
        <v>0</v>
      </c>
      <c r="D134" s="438">
        <f>'Og s3a'!E133</f>
        <v>0</v>
      </c>
      <c r="E134" s="871">
        <f>'Og s3a'!F133</f>
        <v>0</v>
      </c>
      <c r="F134" s="437">
        <f>'Og s3a'!G133</f>
        <v>0</v>
      </c>
      <c r="G134" s="484"/>
      <c r="H134" s="483"/>
      <c r="I134" s="484"/>
      <c r="J134" s="483"/>
      <c r="K134" s="484"/>
      <c r="L134" s="483"/>
      <c r="M134" s="484"/>
      <c r="N134" s="483"/>
      <c r="O134" s="484"/>
      <c r="P134" s="483"/>
      <c r="Q134" s="59"/>
      <c r="R134" s="17"/>
      <c r="S134" s="56">
        <f>'Og s3a'!D133</f>
        <v>0</v>
      </c>
      <c r="T134" s="50"/>
      <c r="U134" s="306"/>
      <c r="V134" s="307"/>
      <c r="W134" s="307"/>
      <c r="X134" s="307"/>
      <c r="Y134" s="306"/>
      <c r="Z134" s="306"/>
      <c r="AA134" s="50"/>
      <c r="AB134" s="50"/>
      <c r="AC134" s="50"/>
      <c r="AD134" s="50"/>
      <c r="AE134" s="50"/>
      <c r="AF134" s="50"/>
      <c r="AG134" s="50"/>
      <c r="AH134" s="50"/>
      <c r="AI134" s="50"/>
      <c r="AJ134" s="50"/>
      <c r="AK134" s="50"/>
      <c r="AL134" s="50"/>
      <c r="AM134" s="50"/>
    </row>
    <row r="135" spans="2:39" ht="21" customHeight="1">
      <c r="B135" s="942" t="str">
        <f t="shared" si="1"/>
        <v/>
      </c>
      <c r="C135" s="437">
        <f>'Og s3a'!C134</f>
        <v>0</v>
      </c>
      <c r="D135" s="438">
        <f>'Og s3a'!E134</f>
        <v>0</v>
      </c>
      <c r="E135" s="871">
        <f>'Og s3a'!F134</f>
        <v>0</v>
      </c>
      <c r="F135" s="437">
        <f>'Og s3a'!G134</f>
        <v>0</v>
      </c>
      <c r="G135" s="484"/>
      <c r="H135" s="483"/>
      <c r="I135" s="484"/>
      <c r="J135" s="483"/>
      <c r="K135" s="484"/>
      <c r="L135" s="483"/>
      <c r="M135" s="484"/>
      <c r="N135" s="483"/>
      <c r="O135" s="484"/>
      <c r="P135" s="483"/>
      <c r="Q135" s="59"/>
      <c r="R135" s="17"/>
      <c r="S135" s="56">
        <f>'Og s3a'!D134</f>
        <v>0</v>
      </c>
      <c r="T135" s="50"/>
      <c r="U135" s="306"/>
      <c r="V135" s="307"/>
      <c r="W135" s="307"/>
      <c r="X135" s="307"/>
      <c r="Y135" s="306"/>
      <c r="Z135" s="306"/>
      <c r="AA135" s="50"/>
      <c r="AB135" s="50"/>
      <c r="AC135" s="50"/>
      <c r="AD135" s="50"/>
      <c r="AE135" s="50"/>
      <c r="AF135" s="50"/>
      <c r="AG135" s="50"/>
      <c r="AH135" s="50"/>
      <c r="AI135" s="50"/>
      <c r="AJ135" s="50"/>
      <c r="AK135" s="50"/>
      <c r="AL135" s="50"/>
      <c r="AM135" s="50"/>
    </row>
    <row r="136" spans="2:39" ht="21" customHeight="1">
      <c r="B136" s="942" t="str">
        <f t="shared" ref="B136:B199" si="2">IF(E136&gt;0,"Wypełnione","")</f>
        <v/>
      </c>
      <c r="C136" s="437">
        <f>'Og s3a'!C135</f>
        <v>0</v>
      </c>
      <c r="D136" s="438">
        <f>'Og s3a'!E135</f>
        <v>0</v>
      </c>
      <c r="E136" s="871">
        <f>'Og s3a'!F135</f>
        <v>0</v>
      </c>
      <c r="F136" s="437">
        <f>'Og s3a'!G135</f>
        <v>0</v>
      </c>
      <c r="G136" s="484"/>
      <c r="H136" s="483"/>
      <c r="I136" s="484"/>
      <c r="J136" s="483"/>
      <c r="K136" s="484"/>
      <c r="L136" s="483"/>
      <c r="M136" s="484"/>
      <c r="N136" s="483"/>
      <c r="O136" s="484"/>
      <c r="P136" s="483"/>
      <c r="Q136" s="59"/>
      <c r="R136" s="17"/>
      <c r="S136" s="56">
        <f>'Og s3a'!D135</f>
        <v>0</v>
      </c>
      <c r="T136" s="50"/>
      <c r="U136" s="306"/>
      <c r="V136" s="307"/>
      <c r="W136" s="307"/>
      <c r="X136" s="307"/>
      <c r="Y136" s="306"/>
      <c r="Z136" s="306"/>
      <c r="AA136" s="50"/>
      <c r="AB136" s="50"/>
      <c r="AC136" s="50"/>
      <c r="AD136" s="50"/>
      <c r="AE136" s="50"/>
      <c r="AF136" s="50"/>
      <c r="AG136" s="50"/>
      <c r="AH136" s="50"/>
      <c r="AI136" s="50"/>
      <c r="AJ136" s="50"/>
      <c r="AK136" s="50"/>
      <c r="AL136" s="50"/>
      <c r="AM136" s="50"/>
    </row>
    <row r="137" spans="2:39" ht="21" customHeight="1">
      <c r="B137" s="942" t="str">
        <f t="shared" si="2"/>
        <v/>
      </c>
      <c r="C137" s="437">
        <f>'Og s3a'!C136</f>
        <v>0</v>
      </c>
      <c r="D137" s="438">
        <f>'Og s3a'!E136</f>
        <v>0</v>
      </c>
      <c r="E137" s="871">
        <f>'Og s3a'!F136</f>
        <v>0</v>
      </c>
      <c r="F137" s="437">
        <f>'Og s3a'!G136</f>
        <v>0</v>
      </c>
      <c r="G137" s="484"/>
      <c r="H137" s="483"/>
      <c r="I137" s="484"/>
      <c r="J137" s="483"/>
      <c r="K137" s="484"/>
      <c r="L137" s="483"/>
      <c r="M137" s="484"/>
      <c r="N137" s="483"/>
      <c r="O137" s="484"/>
      <c r="P137" s="483"/>
      <c r="Q137" s="59"/>
      <c r="R137" s="17"/>
      <c r="S137" s="56">
        <f>'Og s3a'!D136</f>
        <v>0</v>
      </c>
      <c r="T137" s="50"/>
      <c r="U137" s="306"/>
      <c r="V137" s="307"/>
      <c r="W137" s="307"/>
      <c r="X137" s="307"/>
      <c r="Y137" s="306"/>
      <c r="Z137" s="306"/>
      <c r="AA137" s="50"/>
      <c r="AB137" s="50"/>
      <c r="AC137" s="50"/>
      <c r="AD137" s="50"/>
      <c r="AE137" s="50"/>
      <c r="AF137" s="50"/>
      <c r="AG137" s="50"/>
      <c r="AH137" s="50"/>
      <c r="AI137" s="50"/>
      <c r="AJ137" s="50"/>
      <c r="AK137" s="50"/>
      <c r="AL137" s="50"/>
      <c r="AM137" s="50"/>
    </row>
    <row r="138" spans="2:39" ht="21" customHeight="1">
      <c r="B138" s="942" t="str">
        <f t="shared" si="2"/>
        <v/>
      </c>
      <c r="C138" s="437">
        <f>'Og s3a'!C137</f>
        <v>0</v>
      </c>
      <c r="D138" s="438">
        <f>'Og s3a'!E137</f>
        <v>0</v>
      </c>
      <c r="E138" s="871">
        <f>'Og s3a'!F137</f>
        <v>0</v>
      </c>
      <c r="F138" s="437">
        <f>'Og s3a'!G137</f>
        <v>0</v>
      </c>
      <c r="G138" s="484"/>
      <c r="H138" s="483"/>
      <c r="I138" s="484"/>
      <c r="J138" s="483"/>
      <c r="K138" s="484"/>
      <c r="L138" s="483"/>
      <c r="M138" s="484"/>
      <c r="N138" s="483"/>
      <c r="O138" s="484"/>
      <c r="P138" s="483"/>
      <c r="Q138" s="59"/>
      <c r="R138" s="17"/>
      <c r="S138" s="56">
        <f>'Og s3a'!D137</f>
        <v>0</v>
      </c>
      <c r="T138" s="50"/>
      <c r="U138" s="306"/>
      <c r="V138" s="307"/>
      <c r="W138" s="307"/>
      <c r="X138" s="307"/>
      <c r="Y138" s="306"/>
      <c r="Z138" s="306"/>
      <c r="AA138" s="50"/>
      <c r="AB138" s="50"/>
      <c r="AC138" s="50"/>
      <c r="AD138" s="50"/>
      <c r="AE138" s="50"/>
      <c r="AF138" s="50"/>
      <c r="AG138" s="50"/>
      <c r="AH138" s="50"/>
      <c r="AI138" s="50"/>
      <c r="AJ138" s="50"/>
      <c r="AK138" s="50"/>
      <c r="AL138" s="50"/>
      <c r="AM138" s="50"/>
    </row>
    <row r="139" spans="2:39" ht="21" customHeight="1">
      <c r="B139" s="942" t="str">
        <f t="shared" si="2"/>
        <v/>
      </c>
      <c r="C139" s="437">
        <f>'Og s3a'!C138</f>
        <v>0</v>
      </c>
      <c r="D139" s="438">
        <f>'Og s3a'!E138</f>
        <v>0</v>
      </c>
      <c r="E139" s="871">
        <f>'Og s3a'!F138</f>
        <v>0</v>
      </c>
      <c r="F139" s="437">
        <f>'Og s3a'!G138</f>
        <v>0</v>
      </c>
      <c r="G139" s="484"/>
      <c r="H139" s="483"/>
      <c r="I139" s="484"/>
      <c r="J139" s="483"/>
      <c r="K139" s="484"/>
      <c r="L139" s="483"/>
      <c r="M139" s="484"/>
      <c r="N139" s="483"/>
      <c r="O139" s="484"/>
      <c r="P139" s="483"/>
      <c r="Q139" s="59"/>
      <c r="R139" s="17"/>
      <c r="S139" s="56">
        <f>'Og s3a'!D138</f>
        <v>0</v>
      </c>
      <c r="T139" s="50"/>
      <c r="U139" s="306"/>
      <c r="V139" s="307"/>
      <c r="W139" s="307"/>
      <c r="X139" s="307"/>
      <c r="Y139" s="306"/>
      <c r="Z139" s="306"/>
      <c r="AA139" s="50"/>
      <c r="AB139" s="50"/>
      <c r="AC139" s="50"/>
      <c r="AD139" s="50"/>
      <c r="AE139" s="50"/>
      <c r="AF139" s="50"/>
      <c r="AG139" s="50"/>
      <c r="AH139" s="50"/>
      <c r="AI139" s="50"/>
      <c r="AJ139" s="50"/>
      <c r="AK139" s="50"/>
      <c r="AL139" s="50"/>
      <c r="AM139" s="50"/>
    </row>
    <row r="140" spans="2:39" ht="21" customHeight="1">
      <c r="B140" s="942" t="str">
        <f t="shared" si="2"/>
        <v/>
      </c>
      <c r="C140" s="437">
        <f>'Og s3a'!C139</f>
        <v>0</v>
      </c>
      <c r="D140" s="438">
        <f>'Og s3a'!E139</f>
        <v>0</v>
      </c>
      <c r="E140" s="871">
        <f>'Og s3a'!F139</f>
        <v>0</v>
      </c>
      <c r="F140" s="437">
        <f>'Og s3a'!G139</f>
        <v>0</v>
      </c>
      <c r="G140" s="484"/>
      <c r="H140" s="483"/>
      <c r="I140" s="484"/>
      <c r="J140" s="483"/>
      <c r="K140" s="484"/>
      <c r="L140" s="483"/>
      <c r="M140" s="484"/>
      <c r="N140" s="483"/>
      <c r="O140" s="484"/>
      <c r="P140" s="483"/>
      <c r="Q140" s="59"/>
      <c r="R140" s="17"/>
      <c r="S140" s="56">
        <f>'Og s3a'!D139</f>
        <v>0</v>
      </c>
      <c r="T140" s="50"/>
      <c r="U140" s="306"/>
      <c r="V140" s="307"/>
      <c r="W140" s="307"/>
      <c r="X140" s="307"/>
      <c r="Y140" s="306"/>
      <c r="Z140" s="306"/>
      <c r="AA140" s="50"/>
      <c r="AB140" s="50"/>
      <c r="AC140" s="50"/>
      <c r="AD140" s="50"/>
      <c r="AE140" s="50"/>
      <c r="AF140" s="50"/>
      <c r="AG140" s="50"/>
      <c r="AH140" s="50"/>
      <c r="AI140" s="50"/>
      <c r="AJ140" s="50"/>
      <c r="AK140" s="50"/>
      <c r="AL140" s="50"/>
      <c r="AM140" s="50"/>
    </row>
    <row r="141" spans="2:39" ht="21" customHeight="1">
      <c r="B141" s="942" t="str">
        <f t="shared" si="2"/>
        <v/>
      </c>
      <c r="C141" s="437">
        <f>'Og s3a'!C140</f>
        <v>0</v>
      </c>
      <c r="D141" s="438">
        <f>'Og s3a'!E140</f>
        <v>0</v>
      </c>
      <c r="E141" s="871">
        <f>'Og s3a'!F140</f>
        <v>0</v>
      </c>
      <c r="F141" s="437">
        <f>'Og s3a'!G140</f>
        <v>0</v>
      </c>
      <c r="G141" s="484"/>
      <c r="H141" s="483"/>
      <c r="I141" s="484"/>
      <c r="J141" s="483"/>
      <c r="K141" s="484"/>
      <c r="L141" s="483"/>
      <c r="M141" s="484"/>
      <c r="N141" s="483"/>
      <c r="O141" s="484"/>
      <c r="P141" s="483"/>
      <c r="Q141" s="59"/>
      <c r="R141" s="17"/>
      <c r="S141" s="56">
        <f>'Og s3a'!D140</f>
        <v>0</v>
      </c>
      <c r="T141" s="50"/>
      <c r="U141" s="306"/>
      <c r="V141" s="307"/>
      <c r="W141" s="307"/>
      <c r="X141" s="307"/>
      <c r="Y141" s="306"/>
      <c r="Z141" s="306"/>
      <c r="AA141" s="50"/>
      <c r="AB141" s="50"/>
      <c r="AC141" s="50"/>
      <c r="AD141" s="50"/>
      <c r="AE141" s="50"/>
      <c r="AF141" s="50"/>
      <c r="AG141" s="50"/>
      <c r="AH141" s="50"/>
      <c r="AI141" s="50"/>
      <c r="AJ141" s="50"/>
      <c r="AK141" s="50"/>
      <c r="AL141" s="50"/>
      <c r="AM141" s="50"/>
    </row>
    <row r="142" spans="2:39" ht="21" customHeight="1">
      <c r="B142" s="942" t="str">
        <f t="shared" si="2"/>
        <v/>
      </c>
      <c r="C142" s="437">
        <f>'Og s3a'!C141</f>
        <v>0</v>
      </c>
      <c r="D142" s="438">
        <f>'Og s3a'!E141</f>
        <v>0</v>
      </c>
      <c r="E142" s="871">
        <f>'Og s3a'!F141</f>
        <v>0</v>
      </c>
      <c r="F142" s="437">
        <f>'Og s3a'!G141</f>
        <v>0</v>
      </c>
      <c r="G142" s="484"/>
      <c r="H142" s="483"/>
      <c r="I142" s="484"/>
      <c r="J142" s="483"/>
      <c r="K142" s="484"/>
      <c r="L142" s="483"/>
      <c r="M142" s="484"/>
      <c r="N142" s="483"/>
      <c r="O142" s="484"/>
      <c r="P142" s="483"/>
      <c r="Q142" s="59"/>
      <c r="R142" s="17"/>
      <c r="S142" s="56">
        <f>'Og s3a'!D141</f>
        <v>0</v>
      </c>
      <c r="T142" s="50"/>
      <c r="U142" s="306"/>
      <c r="V142" s="307"/>
      <c r="W142" s="307"/>
      <c r="X142" s="307"/>
      <c r="Y142" s="306"/>
      <c r="Z142" s="306"/>
      <c r="AA142" s="50"/>
      <c r="AB142" s="50"/>
      <c r="AC142" s="50"/>
      <c r="AD142" s="50"/>
      <c r="AE142" s="50"/>
      <c r="AF142" s="50"/>
      <c r="AG142" s="50"/>
      <c r="AH142" s="50"/>
      <c r="AI142" s="50"/>
      <c r="AJ142" s="50"/>
      <c r="AK142" s="50"/>
      <c r="AL142" s="50"/>
      <c r="AM142" s="50"/>
    </row>
    <row r="143" spans="2:39" ht="21" customHeight="1">
      <c r="B143" s="942" t="str">
        <f t="shared" si="2"/>
        <v/>
      </c>
      <c r="C143" s="437">
        <f>'Og s3a'!C142</f>
        <v>0</v>
      </c>
      <c r="D143" s="438">
        <f>'Og s3a'!E142</f>
        <v>0</v>
      </c>
      <c r="E143" s="871">
        <f>'Og s3a'!F142</f>
        <v>0</v>
      </c>
      <c r="F143" s="437">
        <f>'Og s3a'!G142</f>
        <v>0</v>
      </c>
      <c r="G143" s="484"/>
      <c r="H143" s="483"/>
      <c r="I143" s="484"/>
      <c r="J143" s="483"/>
      <c r="K143" s="484"/>
      <c r="L143" s="483"/>
      <c r="M143" s="484"/>
      <c r="N143" s="483"/>
      <c r="O143" s="484"/>
      <c r="P143" s="483"/>
      <c r="Q143" s="59"/>
      <c r="R143" s="17"/>
      <c r="S143" s="56">
        <f>'Og s3a'!D142</f>
        <v>0</v>
      </c>
      <c r="T143" s="50"/>
      <c r="U143" s="306"/>
      <c r="V143" s="307"/>
      <c r="W143" s="307"/>
      <c r="X143" s="307"/>
      <c r="Y143" s="306"/>
      <c r="Z143" s="306"/>
      <c r="AA143" s="50"/>
      <c r="AB143" s="50"/>
      <c r="AC143" s="50"/>
      <c r="AD143" s="50"/>
      <c r="AE143" s="50"/>
      <c r="AF143" s="50"/>
      <c r="AG143" s="50"/>
      <c r="AH143" s="50"/>
      <c r="AI143" s="50"/>
      <c r="AJ143" s="50"/>
      <c r="AK143" s="50"/>
      <c r="AL143" s="50"/>
      <c r="AM143" s="50"/>
    </row>
    <row r="144" spans="2:39" ht="21" customHeight="1">
      <c r="B144" s="942" t="str">
        <f t="shared" si="2"/>
        <v/>
      </c>
      <c r="C144" s="437">
        <f>'Og s3a'!C143</f>
        <v>0</v>
      </c>
      <c r="D144" s="438">
        <f>'Og s3a'!E143</f>
        <v>0</v>
      </c>
      <c r="E144" s="871">
        <f>'Og s3a'!F143</f>
        <v>0</v>
      </c>
      <c r="F144" s="437">
        <f>'Og s3a'!G143</f>
        <v>0</v>
      </c>
      <c r="G144" s="484"/>
      <c r="H144" s="483"/>
      <c r="I144" s="484"/>
      <c r="J144" s="483"/>
      <c r="K144" s="484"/>
      <c r="L144" s="483"/>
      <c r="M144" s="484"/>
      <c r="N144" s="483"/>
      <c r="O144" s="484"/>
      <c r="P144" s="483"/>
      <c r="Q144" s="59"/>
      <c r="R144" s="17"/>
      <c r="S144" s="56">
        <f>'Og s3a'!D143</f>
        <v>0</v>
      </c>
      <c r="T144" s="50"/>
      <c r="U144" s="306"/>
      <c r="V144" s="307"/>
      <c r="W144" s="307"/>
      <c r="X144" s="307"/>
      <c r="Y144" s="306"/>
      <c r="Z144" s="306"/>
      <c r="AA144" s="50"/>
      <c r="AB144" s="50"/>
      <c r="AC144" s="50"/>
      <c r="AD144" s="50"/>
      <c r="AE144" s="50"/>
      <c r="AF144" s="50"/>
      <c r="AG144" s="50"/>
      <c r="AH144" s="50"/>
      <c r="AI144" s="50"/>
      <c r="AJ144" s="50"/>
      <c r="AK144" s="50"/>
      <c r="AL144" s="50"/>
      <c r="AM144" s="50"/>
    </row>
    <row r="145" spans="2:39" ht="21" customHeight="1">
      <c r="B145" s="942" t="str">
        <f t="shared" si="2"/>
        <v/>
      </c>
      <c r="C145" s="437">
        <f>'Og s3a'!C144</f>
        <v>0</v>
      </c>
      <c r="D145" s="438">
        <f>'Og s3a'!E144</f>
        <v>0</v>
      </c>
      <c r="E145" s="871">
        <f>'Og s3a'!F144</f>
        <v>0</v>
      </c>
      <c r="F145" s="437">
        <f>'Og s3a'!G144</f>
        <v>0</v>
      </c>
      <c r="G145" s="484"/>
      <c r="H145" s="483"/>
      <c r="I145" s="484"/>
      <c r="J145" s="483"/>
      <c r="K145" s="484"/>
      <c r="L145" s="483"/>
      <c r="M145" s="484"/>
      <c r="N145" s="483"/>
      <c r="O145" s="484"/>
      <c r="P145" s="483"/>
      <c r="Q145" s="59"/>
      <c r="R145" s="17"/>
      <c r="S145" s="56">
        <f>'Og s3a'!D144</f>
        <v>0</v>
      </c>
      <c r="T145" s="50"/>
      <c r="U145" s="306"/>
      <c r="V145" s="307"/>
      <c r="W145" s="307"/>
      <c r="X145" s="307"/>
      <c r="Y145" s="306"/>
      <c r="Z145" s="306"/>
      <c r="AA145" s="50"/>
      <c r="AB145" s="50"/>
      <c r="AC145" s="50"/>
      <c r="AD145" s="50"/>
      <c r="AE145" s="50"/>
      <c r="AF145" s="50"/>
      <c r="AG145" s="50"/>
      <c r="AH145" s="50"/>
      <c r="AI145" s="50"/>
      <c r="AJ145" s="50"/>
      <c r="AK145" s="50"/>
      <c r="AL145" s="50"/>
      <c r="AM145" s="50"/>
    </row>
    <row r="146" spans="2:39" ht="21" customHeight="1">
      <c r="B146" s="942" t="str">
        <f t="shared" si="2"/>
        <v/>
      </c>
      <c r="C146" s="437">
        <f>'Og s3a'!C145</f>
        <v>0</v>
      </c>
      <c r="D146" s="438">
        <f>'Og s3a'!E145</f>
        <v>0</v>
      </c>
      <c r="E146" s="871">
        <f>'Og s3a'!F145</f>
        <v>0</v>
      </c>
      <c r="F146" s="437">
        <f>'Og s3a'!G145</f>
        <v>0</v>
      </c>
      <c r="G146" s="484"/>
      <c r="H146" s="483"/>
      <c r="I146" s="484"/>
      <c r="J146" s="483"/>
      <c r="K146" s="484"/>
      <c r="L146" s="483"/>
      <c r="M146" s="484"/>
      <c r="N146" s="483"/>
      <c r="O146" s="484"/>
      <c r="P146" s="483"/>
      <c r="Q146" s="59"/>
      <c r="R146" s="17"/>
      <c r="S146" s="56">
        <f>'Og s3a'!D145</f>
        <v>0</v>
      </c>
      <c r="T146" s="50"/>
      <c r="U146" s="306"/>
      <c r="V146" s="307"/>
      <c r="W146" s="307"/>
      <c r="X146" s="307"/>
      <c r="Y146" s="306"/>
      <c r="Z146" s="306"/>
      <c r="AA146" s="50"/>
      <c r="AB146" s="50"/>
      <c r="AC146" s="50"/>
      <c r="AD146" s="50"/>
      <c r="AE146" s="50"/>
      <c r="AF146" s="50"/>
      <c r="AG146" s="50"/>
      <c r="AH146" s="50"/>
      <c r="AI146" s="50"/>
      <c r="AJ146" s="50"/>
      <c r="AK146" s="50"/>
      <c r="AL146" s="50"/>
      <c r="AM146" s="50"/>
    </row>
    <row r="147" spans="2:39" ht="21" customHeight="1">
      <c r="B147" s="942" t="str">
        <f t="shared" si="2"/>
        <v/>
      </c>
      <c r="C147" s="437">
        <f>'Og s3a'!C146</f>
        <v>0</v>
      </c>
      <c r="D147" s="438">
        <f>'Og s3a'!E146</f>
        <v>0</v>
      </c>
      <c r="E147" s="871">
        <f>'Og s3a'!F146</f>
        <v>0</v>
      </c>
      <c r="F147" s="437">
        <f>'Og s3a'!G146</f>
        <v>0</v>
      </c>
      <c r="G147" s="484"/>
      <c r="H147" s="483"/>
      <c r="I147" s="484"/>
      <c r="J147" s="483"/>
      <c r="K147" s="484"/>
      <c r="L147" s="483"/>
      <c r="M147" s="484"/>
      <c r="N147" s="483"/>
      <c r="O147" s="484"/>
      <c r="P147" s="483"/>
      <c r="Q147" s="59"/>
      <c r="R147" s="17"/>
      <c r="S147" s="56">
        <f>'Og s3a'!D146</f>
        <v>0</v>
      </c>
      <c r="T147" s="50"/>
      <c r="U147" s="306"/>
      <c r="V147" s="307"/>
      <c r="W147" s="307"/>
      <c r="X147" s="307"/>
      <c r="Y147" s="306"/>
      <c r="Z147" s="306"/>
      <c r="AA147" s="50"/>
      <c r="AB147" s="50"/>
      <c r="AC147" s="50"/>
      <c r="AD147" s="50"/>
      <c r="AE147" s="50"/>
      <c r="AF147" s="50"/>
      <c r="AG147" s="50"/>
      <c r="AH147" s="50"/>
      <c r="AI147" s="50"/>
      <c r="AJ147" s="50"/>
      <c r="AK147" s="50"/>
      <c r="AL147" s="50"/>
      <c r="AM147" s="50"/>
    </row>
    <row r="148" spans="2:39" ht="21" customHeight="1">
      <c r="B148" s="942" t="str">
        <f t="shared" si="2"/>
        <v/>
      </c>
      <c r="C148" s="437">
        <f>'Og s3a'!C147</f>
        <v>0</v>
      </c>
      <c r="D148" s="438">
        <f>'Og s3a'!E147</f>
        <v>0</v>
      </c>
      <c r="E148" s="871">
        <f>'Og s3a'!F147</f>
        <v>0</v>
      </c>
      <c r="F148" s="437">
        <f>'Og s3a'!G147</f>
        <v>0</v>
      </c>
      <c r="G148" s="484"/>
      <c r="H148" s="483"/>
      <c r="I148" s="484"/>
      <c r="J148" s="483"/>
      <c r="K148" s="484"/>
      <c r="L148" s="483"/>
      <c r="M148" s="484"/>
      <c r="N148" s="483"/>
      <c r="O148" s="484"/>
      <c r="P148" s="483"/>
      <c r="Q148" s="59"/>
      <c r="R148" s="17"/>
      <c r="S148" s="56">
        <f>'Og s3a'!D147</f>
        <v>0</v>
      </c>
      <c r="T148" s="50"/>
      <c r="U148" s="306"/>
      <c r="V148" s="307"/>
      <c r="W148" s="307"/>
      <c r="X148" s="307"/>
      <c r="Y148" s="306"/>
      <c r="Z148" s="306"/>
      <c r="AA148" s="50"/>
      <c r="AB148" s="50"/>
      <c r="AC148" s="50"/>
      <c r="AD148" s="50"/>
      <c r="AE148" s="50"/>
      <c r="AF148" s="50"/>
      <c r="AG148" s="50"/>
      <c r="AH148" s="50"/>
      <c r="AI148" s="50"/>
      <c r="AJ148" s="50"/>
      <c r="AK148" s="50"/>
      <c r="AL148" s="50"/>
      <c r="AM148" s="50"/>
    </row>
    <row r="149" spans="2:39" ht="21" customHeight="1">
      <c r="B149" s="942" t="str">
        <f t="shared" si="2"/>
        <v/>
      </c>
      <c r="C149" s="437">
        <f>'Og s3a'!C148</f>
        <v>0</v>
      </c>
      <c r="D149" s="438">
        <f>'Og s3a'!E148</f>
        <v>0</v>
      </c>
      <c r="E149" s="871">
        <f>'Og s3a'!F148</f>
        <v>0</v>
      </c>
      <c r="F149" s="437">
        <f>'Og s3a'!G148</f>
        <v>0</v>
      </c>
      <c r="G149" s="484"/>
      <c r="H149" s="483"/>
      <c r="I149" s="484"/>
      <c r="J149" s="483"/>
      <c r="K149" s="484"/>
      <c r="L149" s="483"/>
      <c r="M149" s="484"/>
      <c r="N149" s="483"/>
      <c r="O149" s="484"/>
      <c r="P149" s="483"/>
      <c r="Q149" s="59"/>
      <c r="R149" s="17"/>
      <c r="S149" s="56">
        <f>'Og s3a'!D148</f>
        <v>0</v>
      </c>
      <c r="T149" s="50"/>
      <c r="U149" s="306"/>
      <c r="V149" s="307"/>
      <c r="W149" s="307"/>
      <c r="X149" s="307"/>
      <c r="Y149" s="306"/>
      <c r="Z149" s="306"/>
      <c r="AA149" s="50"/>
      <c r="AB149" s="50"/>
      <c r="AC149" s="50"/>
      <c r="AD149" s="50"/>
      <c r="AE149" s="50"/>
      <c r="AF149" s="50"/>
      <c r="AG149" s="50"/>
      <c r="AH149" s="50"/>
      <c r="AI149" s="50"/>
      <c r="AJ149" s="50"/>
      <c r="AK149" s="50"/>
      <c r="AL149" s="50"/>
      <c r="AM149" s="50"/>
    </row>
    <row r="150" spans="2:39" ht="21" customHeight="1">
      <c r="B150" s="942" t="str">
        <f t="shared" si="2"/>
        <v/>
      </c>
      <c r="C150" s="437">
        <f>'Og s3a'!C149</f>
        <v>0</v>
      </c>
      <c r="D150" s="438">
        <f>'Og s3a'!E149</f>
        <v>0</v>
      </c>
      <c r="E150" s="871">
        <f>'Og s3a'!F149</f>
        <v>0</v>
      </c>
      <c r="F150" s="437">
        <f>'Og s3a'!G149</f>
        <v>0</v>
      </c>
      <c r="G150" s="484"/>
      <c r="H150" s="483"/>
      <c r="I150" s="484"/>
      <c r="J150" s="483"/>
      <c r="K150" s="484"/>
      <c r="L150" s="483"/>
      <c r="M150" s="484"/>
      <c r="N150" s="483"/>
      <c r="O150" s="484"/>
      <c r="P150" s="483"/>
      <c r="Q150" s="59"/>
      <c r="R150" s="17"/>
      <c r="S150" s="56">
        <f>'Og s3a'!D149</f>
        <v>0</v>
      </c>
      <c r="T150" s="50"/>
      <c r="U150" s="306"/>
      <c r="V150" s="307"/>
      <c r="W150" s="307"/>
      <c r="X150" s="307"/>
      <c r="Y150" s="306"/>
      <c r="Z150" s="306"/>
      <c r="AA150" s="50"/>
      <c r="AB150" s="50"/>
      <c r="AC150" s="50"/>
      <c r="AD150" s="50"/>
      <c r="AE150" s="50"/>
      <c r="AF150" s="50"/>
      <c r="AG150" s="50"/>
      <c r="AH150" s="50"/>
      <c r="AI150" s="50"/>
      <c r="AJ150" s="50"/>
      <c r="AK150" s="50"/>
      <c r="AL150" s="50"/>
      <c r="AM150" s="50"/>
    </row>
    <row r="151" spans="2:39" ht="21" customHeight="1">
      <c r="B151" s="942" t="str">
        <f t="shared" si="2"/>
        <v/>
      </c>
      <c r="C151" s="437">
        <f>'Og s3a'!C150</f>
        <v>0</v>
      </c>
      <c r="D151" s="438">
        <f>'Og s3a'!E150</f>
        <v>0</v>
      </c>
      <c r="E151" s="871">
        <f>'Og s3a'!F150</f>
        <v>0</v>
      </c>
      <c r="F151" s="437">
        <f>'Og s3a'!G150</f>
        <v>0</v>
      </c>
      <c r="G151" s="484"/>
      <c r="H151" s="483"/>
      <c r="I151" s="484"/>
      <c r="J151" s="483"/>
      <c r="K151" s="484"/>
      <c r="L151" s="483"/>
      <c r="M151" s="484"/>
      <c r="N151" s="483"/>
      <c r="O151" s="484"/>
      <c r="P151" s="483"/>
      <c r="Q151" s="59"/>
      <c r="R151" s="17"/>
      <c r="S151" s="56">
        <f>'Og s3a'!D150</f>
        <v>0</v>
      </c>
      <c r="T151" s="50"/>
      <c r="U151" s="306"/>
      <c r="V151" s="307"/>
      <c r="W151" s="307"/>
      <c r="X151" s="307"/>
      <c r="Y151" s="306"/>
      <c r="Z151" s="306"/>
      <c r="AA151" s="50"/>
      <c r="AB151" s="50"/>
      <c r="AC151" s="50"/>
      <c r="AD151" s="50"/>
      <c r="AE151" s="50"/>
      <c r="AF151" s="50"/>
      <c r="AG151" s="50"/>
      <c r="AH151" s="50"/>
      <c r="AI151" s="50"/>
      <c r="AJ151" s="50"/>
      <c r="AK151" s="50"/>
      <c r="AL151" s="50"/>
      <c r="AM151" s="50"/>
    </row>
    <row r="152" spans="2:39" ht="21" customHeight="1">
      <c r="B152" s="942" t="str">
        <f t="shared" si="2"/>
        <v/>
      </c>
      <c r="C152" s="437">
        <f>'Og s3a'!C151</f>
        <v>0</v>
      </c>
      <c r="D152" s="438">
        <f>'Og s3a'!E151</f>
        <v>0</v>
      </c>
      <c r="E152" s="871">
        <f>'Og s3a'!F151</f>
        <v>0</v>
      </c>
      <c r="F152" s="437">
        <f>'Og s3a'!G151</f>
        <v>0</v>
      </c>
      <c r="G152" s="484"/>
      <c r="H152" s="483"/>
      <c r="I152" s="484"/>
      <c r="J152" s="483"/>
      <c r="K152" s="484"/>
      <c r="L152" s="483"/>
      <c r="M152" s="484"/>
      <c r="N152" s="483"/>
      <c r="O152" s="484"/>
      <c r="P152" s="483"/>
      <c r="Q152" s="59"/>
      <c r="R152" s="17"/>
      <c r="S152" s="56">
        <f>'Og s3a'!D151</f>
        <v>0</v>
      </c>
      <c r="T152" s="50"/>
      <c r="U152" s="306"/>
      <c r="V152" s="307"/>
      <c r="W152" s="307"/>
      <c r="X152" s="307"/>
      <c r="Y152" s="306"/>
      <c r="Z152" s="306"/>
      <c r="AA152" s="50"/>
      <c r="AB152" s="50"/>
      <c r="AC152" s="50"/>
      <c r="AD152" s="50"/>
      <c r="AE152" s="50"/>
      <c r="AF152" s="50"/>
      <c r="AG152" s="50"/>
      <c r="AH152" s="50"/>
      <c r="AI152" s="50"/>
      <c r="AJ152" s="50"/>
      <c r="AK152" s="50"/>
      <c r="AL152" s="50"/>
      <c r="AM152" s="50"/>
    </row>
    <row r="153" spans="2:39" ht="21" customHeight="1">
      <c r="B153" s="942" t="str">
        <f t="shared" si="2"/>
        <v/>
      </c>
      <c r="C153" s="437">
        <f>'Og s3a'!C152</f>
        <v>0</v>
      </c>
      <c r="D153" s="438">
        <f>'Og s3a'!E152</f>
        <v>0</v>
      </c>
      <c r="E153" s="871">
        <f>'Og s3a'!F152</f>
        <v>0</v>
      </c>
      <c r="F153" s="437">
        <f>'Og s3a'!G152</f>
        <v>0</v>
      </c>
      <c r="G153" s="484"/>
      <c r="H153" s="483"/>
      <c r="I153" s="484"/>
      <c r="J153" s="483"/>
      <c r="K153" s="484"/>
      <c r="L153" s="483"/>
      <c r="M153" s="484"/>
      <c r="N153" s="483"/>
      <c r="O153" s="484"/>
      <c r="P153" s="483"/>
      <c r="Q153" s="59"/>
      <c r="R153" s="17"/>
      <c r="S153" s="56">
        <f>'Og s3a'!D152</f>
        <v>0</v>
      </c>
      <c r="T153" s="50"/>
      <c r="U153" s="306"/>
      <c r="V153" s="307"/>
      <c r="W153" s="307"/>
      <c r="X153" s="307"/>
      <c r="Y153" s="306"/>
      <c r="Z153" s="306"/>
      <c r="AA153" s="50"/>
      <c r="AB153" s="50"/>
      <c r="AC153" s="50"/>
      <c r="AD153" s="50"/>
      <c r="AE153" s="50"/>
      <c r="AF153" s="50"/>
      <c r="AG153" s="50"/>
      <c r="AH153" s="50"/>
      <c r="AI153" s="50"/>
      <c r="AJ153" s="50"/>
      <c r="AK153" s="50"/>
      <c r="AL153" s="50"/>
      <c r="AM153" s="50"/>
    </row>
    <row r="154" spans="2:39" ht="21" customHeight="1">
      <c r="B154" s="942" t="str">
        <f t="shared" si="2"/>
        <v/>
      </c>
      <c r="C154" s="437">
        <f>'Og s3a'!C153</f>
        <v>0</v>
      </c>
      <c r="D154" s="438">
        <f>'Og s3a'!E153</f>
        <v>0</v>
      </c>
      <c r="E154" s="871">
        <f>'Og s3a'!F153</f>
        <v>0</v>
      </c>
      <c r="F154" s="437">
        <f>'Og s3a'!G153</f>
        <v>0</v>
      </c>
      <c r="G154" s="484"/>
      <c r="H154" s="483"/>
      <c r="I154" s="484"/>
      <c r="J154" s="483"/>
      <c r="K154" s="484"/>
      <c r="L154" s="483"/>
      <c r="M154" s="484"/>
      <c r="N154" s="483"/>
      <c r="O154" s="484"/>
      <c r="P154" s="483"/>
      <c r="Q154" s="59"/>
      <c r="R154" s="17"/>
      <c r="S154" s="56">
        <f>'Og s3a'!D153</f>
        <v>0</v>
      </c>
      <c r="T154" s="50"/>
      <c r="U154" s="306"/>
      <c r="V154" s="307"/>
      <c r="W154" s="307"/>
      <c r="X154" s="307"/>
      <c r="Y154" s="306"/>
      <c r="Z154" s="306"/>
      <c r="AA154" s="50"/>
      <c r="AB154" s="50"/>
      <c r="AC154" s="50"/>
      <c r="AD154" s="50"/>
      <c r="AE154" s="50"/>
      <c r="AF154" s="50"/>
      <c r="AG154" s="50"/>
      <c r="AH154" s="50"/>
      <c r="AI154" s="50"/>
      <c r="AJ154" s="50"/>
      <c r="AK154" s="50"/>
      <c r="AL154" s="50"/>
      <c r="AM154" s="50"/>
    </row>
    <row r="155" spans="2:39" ht="21" customHeight="1">
      <c r="B155" s="942" t="str">
        <f t="shared" si="2"/>
        <v/>
      </c>
      <c r="C155" s="437">
        <f>'Og s3a'!C154</f>
        <v>0</v>
      </c>
      <c r="D155" s="438">
        <f>'Og s3a'!E154</f>
        <v>0</v>
      </c>
      <c r="E155" s="871">
        <f>'Og s3a'!F154</f>
        <v>0</v>
      </c>
      <c r="F155" s="437">
        <f>'Og s3a'!G154</f>
        <v>0</v>
      </c>
      <c r="G155" s="484"/>
      <c r="H155" s="483"/>
      <c r="I155" s="484"/>
      <c r="J155" s="483"/>
      <c r="K155" s="484"/>
      <c r="L155" s="483"/>
      <c r="M155" s="484"/>
      <c r="N155" s="483"/>
      <c r="O155" s="484"/>
      <c r="P155" s="483"/>
      <c r="Q155" s="59"/>
      <c r="R155" s="17"/>
      <c r="S155" s="56">
        <f>'Og s3a'!D154</f>
        <v>0</v>
      </c>
      <c r="T155" s="50"/>
      <c r="U155" s="306"/>
      <c r="V155" s="307"/>
      <c r="W155" s="307"/>
      <c r="X155" s="307"/>
      <c r="Y155" s="306"/>
      <c r="Z155" s="306"/>
      <c r="AA155" s="50"/>
      <c r="AB155" s="50"/>
      <c r="AC155" s="50"/>
      <c r="AD155" s="50"/>
      <c r="AE155" s="50"/>
      <c r="AF155" s="50"/>
      <c r="AG155" s="50"/>
      <c r="AH155" s="50"/>
      <c r="AI155" s="50"/>
      <c r="AJ155" s="50"/>
      <c r="AK155" s="50"/>
      <c r="AL155" s="50"/>
      <c r="AM155" s="50"/>
    </row>
    <row r="156" spans="2:39" ht="21" customHeight="1">
      <c r="B156" s="942" t="str">
        <f t="shared" si="2"/>
        <v/>
      </c>
      <c r="C156" s="437">
        <f>'Og s3a'!C155</f>
        <v>0</v>
      </c>
      <c r="D156" s="438">
        <f>'Og s3a'!E155</f>
        <v>0</v>
      </c>
      <c r="E156" s="871">
        <f>'Og s3a'!F155</f>
        <v>0</v>
      </c>
      <c r="F156" s="437">
        <f>'Og s3a'!G155</f>
        <v>0</v>
      </c>
      <c r="G156" s="484"/>
      <c r="H156" s="483"/>
      <c r="I156" s="484"/>
      <c r="J156" s="483"/>
      <c r="K156" s="484"/>
      <c r="L156" s="483"/>
      <c r="M156" s="484"/>
      <c r="N156" s="483"/>
      <c r="O156" s="484"/>
      <c r="P156" s="483"/>
      <c r="Q156" s="59"/>
      <c r="R156" s="17"/>
      <c r="S156" s="56">
        <f>'Og s3a'!D155</f>
        <v>0</v>
      </c>
      <c r="T156" s="50"/>
      <c r="U156" s="306"/>
      <c r="V156" s="307"/>
      <c r="W156" s="307"/>
      <c r="X156" s="307"/>
      <c r="Y156" s="306"/>
      <c r="Z156" s="306"/>
      <c r="AA156" s="50"/>
      <c r="AB156" s="50"/>
      <c r="AC156" s="50"/>
      <c r="AD156" s="50"/>
      <c r="AE156" s="50"/>
      <c r="AF156" s="50"/>
      <c r="AG156" s="50"/>
      <c r="AH156" s="50"/>
      <c r="AI156" s="50"/>
      <c r="AJ156" s="50"/>
      <c r="AK156" s="50"/>
      <c r="AL156" s="50"/>
      <c r="AM156" s="50"/>
    </row>
    <row r="157" spans="2:39" ht="21" customHeight="1">
      <c r="B157" s="942" t="str">
        <f t="shared" si="2"/>
        <v/>
      </c>
      <c r="C157" s="437">
        <f>'Og s3a'!C156</f>
        <v>0</v>
      </c>
      <c r="D157" s="438">
        <f>'Og s3a'!E156</f>
        <v>0</v>
      </c>
      <c r="E157" s="871">
        <f>'Og s3a'!F156</f>
        <v>0</v>
      </c>
      <c r="F157" s="437">
        <f>'Og s3a'!G156</f>
        <v>0</v>
      </c>
      <c r="G157" s="484"/>
      <c r="H157" s="483"/>
      <c r="I157" s="484"/>
      <c r="J157" s="483"/>
      <c r="K157" s="484"/>
      <c r="L157" s="483"/>
      <c r="M157" s="484"/>
      <c r="N157" s="483"/>
      <c r="O157" s="484"/>
      <c r="P157" s="483"/>
      <c r="Q157" s="59"/>
      <c r="R157" s="17"/>
      <c r="S157" s="56">
        <f>'Og s3a'!D156</f>
        <v>0</v>
      </c>
      <c r="T157" s="50"/>
      <c r="U157" s="306"/>
      <c r="V157" s="307"/>
      <c r="W157" s="307"/>
      <c r="X157" s="307"/>
      <c r="Y157" s="306"/>
      <c r="Z157" s="306"/>
      <c r="AA157" s="50"/>
      <c r="AB157" s="50"/>
      <c r="AC157" s="50"/>
      <c r="AD157" s="50"/>
      <c r="AE157" s="50"/>
      <c r="AF157" s="50"/>
      <c r="AG157" s="50"/>
      <c r="AH157" s="50"/>
      <c r="AI157" s="50"/>
      <c r="AJ157" s="50"/>
      <c r="AK157" s="50"/>
      <c r="AL157" s="50"/>
      <c r="AM157" s="50"/>
    </row>
    <row r="158" spans="2:39" ht="21" customHeight="1">
      <c r="B158" s="942" t="str">
        <f t="shared" si="2"/>
        <v/>
      </c>
      <c r="C158" s="437">
        <f>'Og s3a'!C157</f>
        <v>0</v>
      </c>
      <c r="D158" s="438">
        <f>'Og s3a'!E157</f>
        <v>0</v>
      </c>
      <c r="E158" s="871">
        <f>'Og s3a'!F157</f>
        <v>0</v>
      </c>
      <c r="F158" s="437">
        <f>'Og s3a'!G157</f>
        <v>0</v>
      </c>
      <c r="G158" s="484"/>
      <c r="H158" s="483"/>
      <c r="I158" s="484"/>
      <c r="J158" s="483"/>
      <c r="K158" s="484"/>
      <c r="L158" s="483"/>
      <c r="M158" s="484"/>
      <c r="N158" s="483"/>
      <c r="O158" s="484"/>
      <c r="P158" s="483"/>
      <c r="Q158" s="59"/>
      <c r="R158" s="17"/>
      <c r="S158" s="56">
        <f>'Og s3a'!D157</f>
        <v>0</v>
      </c>
      <c r="T158" s="50"/>
      <c r="U158" s="306"/>
      <c r="V158" s="307"/>
      <c r="W158" s="307"/>
      <c r="X158" s="307"/>
      <c r="Y158" s="306"/>
      <c r="Z158" s="306"/>
      <c r="AA158" s="50"/>
      <c r="AB158" s="50"/>
      <c r="AC158" s="50"/>
      <c r="AD158" s="50"/>
      <c r="AE158" s="50"/>
      <c r="AF158" s="50"/>
      <c r="AG158" s="50"/>
      <c r="AH158" s="50"/>
      <c r="AI158" s="50"/>
      <c r="AJ158" s="50"/>
      <c r="AK158" s="50"/>
      <c r="AL158" s="50"/>
      <c r="AM158" s="50"/>
    </row>
    <row r="159" spans="2:39" ht="21" customHeight="1">
      <c r="B159" s="942" t="str">
        <f t="shared" si="2"/>
        <v/>
      </c>
      <c r="C159" s="437">
        <f>'Og s3a'!C158</f>
        <v>0</v>
      </c>
      <c r="D159" s="438">
        <f>'Og s3a'!E158</f>
        <v>0</v>
      </c>
      <c r="E159" s="871">
        <f>'Og s3a'!F158</f>
        <v>0</v>
      </c>
      <c r="F159" s="437">
        <f>'Og s3a'!G158</f>
        <v>0</v>
      </c>
      <c r="G159" s="484"/>
      <c r="H159" s="483"/>
      <c r="I159" s="484"/>
      <c r="J159" s="483"/>
      <c r="K159" s="484"/>
      <c r="L159" s="483"/>
      <c r="M159" s="484"/>
      <c r="N159" s="483"/>
      <c r="O159" s="484"/>
      <c r="P159" s="483"/>
      <c r="Q159" s="59"/>
      <c r="R159" s="17"/>
      <c r="S159" s="56">
        <f>'Og s3a'!D158</f>
        <v>0</v>
      </c>
      <c r="T159" s="50"/>
      <c r="U159" s="306"/>
      <c r="V159" s="307"/>
      <c r="W159" s="307"/>
      <c r="X159" s="307"/>
      <c r="Y159" s="306"/>
      <c r="Z159" s="306"/>
      <c r="AA159" s="50"/>
      <c r="AB159" s="50"/>
      <c r="AC159" s="50"/>
      <c r="AD159" s="50"/>
      <c r="AE159" s="50"/>
      <c r="AF159" s="50"/>
      <c r="AG159" s="50"/>
      <c r="AH159" s="50"/>
      <c r="AI159" s="50"/>
      <c r="AJ159" s="50"/>
      <c r="AK159" s="50"/>
      <c r="AL159" s="50"/>
      <c r="AM159" s="50"/>
    </row>
    <row r="160" spans="2:39" ht="21" customHeight="1">
      <c r="B160" s="942" t="str">
        <f t="shared" si="2"/>
        <v/>
      </c>
      <c r="C160" s="437">
        <f>'Og s3a'!C159</f>
        <v>0</v>
      </c>
      <c r="D160" s="438">
        <f>'Og s3a'!E159</f>
        <v>0</v>
      </c>
      <c r="E160" s="871">
        <f>'Og s3a'!F159</f>
        <v>0</v>
      </c>
      <c r="F160" s="437">
        <f>'Og s3a'!G159</f>
        <v>0</v>
      </c>
      <c r="G160" s="484"/>
      <c r="H160" s="483"/>
      <c r="I160" s="484"/>
      <c r="J160" s="483"/>
      <c r="K160" s="484"/>
      <c r="L160" s="483"/>
      <c r="M160" s="484"/>
      <c r="N160" s="483"/>
      <c r="O160" s="484"/>
      <c r="P160" s="483"/>
      <c r="Q160" s="59"/>
      <c r="R160" s="17"/>
      <c r="S160" s="56">
        <f>'Og s3a'!D159</f>
        <v>0</v>
      </c>
      <c r="T160" s="50"/>
      <c r="U160" s="306"/>
      <c r="V160" s="307"/>
      <c r="W160" s="307"/>
      <c r="X160" s="307"/>
      <c r="Y160" s="306"/>
      <c r="Z160" s="306"/>
      <c r="AA160" s="50"/>
      <c r="AB160" s="50"/>
      <c r="AC160" s="50"/>
      <c r="AD160" s="50"/>
      <c r="AE160" s="50"/>
      <c r="AF160" s="50"/>
      <c r="AG160" s="50"/>
      <c r="AH160" s="50"/>
      <c r="AI160" s="50"/>
      <c r="AJ160" s="50"/>
      <c r="AK160" s="50"/>
      <c r="AL160" s="50"/>
      <c r="AM160" s="50"/>
    </row>
    <row r="161" spans="2:39" ht="21" customHeight="1">
      <c r="B161" s="942" t="str">
        <f t="shared" si="2"/>
        <v/>
      </c>
      <c r="C161" s="437">
        <f>'Og s3a'!C160</f>
        <v>0</v>
      </c>
      <c r="D161" s="438">
        <f>'Og s3a'!E160</f>
        <v>0</v>
      </c>
      <c r="E161" s="871">
        <f>'Og s3a'!F160</f>
        <v>0</v>
      </c>
      <c r="F161" s="437">
        <f>'Og s3a'!G160</f>
        <v>0</v>
      </c>
      <c r="G161" s="484"/>
      <c r="H161" s="483"/>
      <c r="I161" s="484"/>
      <c r="J161" s="483"/>
      <c r="K161" s="484"/>
      <c r="L161" s="483"/>
      <c r="M161" s="484"/>
      <c r="N161" s="483"/>
      <c r="O161" s="484"/>
      <c r="P161" s="483"/>
      <c r="Q161" s="59"/>
      <c r="R161" s="17"/>
      <c r="S161" s="56">
        <f>'Og s3a'!D160</f>
        <v>0</v>
      </c>
      <c r="T161" s="50"/>
      <c r="U161" s="306"/>
      <c r="V161" s="307"/>
      <c r="W161" s="307"/>
      <c r="X161" s="307"/>
      <c r="Y161" s="306"/>
      <c r="Z161" s="306"/>
      <c r="AA161" s="50"/>
      <c r="AB161" s="50"/>
      <c r="AC161" s="50"/>
      <c r="AD161" s="50"/>
      <c r="AE161" s="50"/>
      <c r="AF161" s="50"/>
      <c r="AG161" s="50"/>
      <c r="AH161" s="50"/>
      <c r="AI161" s="50"/>
      <c r="AJ161" s="50"/>
      <c r="AK161" s="50"/>
      <c r="AL161" s="50"/>
      <c r="AM161" s="50"/>
    </row>
    <row r="162" spans="2:39" ht="21" customHeight="1">
      <c r="B162" s="942" t="str">
        <f t="shared" si="2"/>
        <v/>
      </c>
      <c r="C162" s="437">
        <f>'Og s3a'!C161</f>
        <v>0</v>
      </c>
      <c r="D162" s="438">
        <f>'Og s3a'!E161</f>
        <v>0</v>
      </c>
      <c r="E162" s="871">
        <f>'Og s3a'!F161</f>
        <v>0</v>
      </c>
      <c r="F162" s="437">
        <f>'Og s3a'!G161</f>
        <v>0</v>
      </c>
      <c r="G162" s="484"/>
      <c r="H162" s="483"/>
      <c r="I162" s="484"/>
      <c r="J162" s="483"/>
      <c r="K162" s="484"/>
      <c r="L162" s="483"/>
      <c r="M162" s="484"/>
      <c r="N162" s="483"/>
      <c r="O162" s="484"/>
      <c r="P162" s="483"/>
      <c r="Q162" s="59"/>
      <c r="R162" s="17"/>
      <c r="S162" s="56">
        <f>'Og s3a'!D161</f>
        <v>0</v>
      </c>
      <c r="T162" s="50"/>
      <c r="U162" s="306"/>
      <c r="V162" s="307"/>
      <c r="W162" s="307"/>
      <c r="X162" s="307"/>
      <c r="Y162" s="306"/>
      <c r="Z162" s="306"/>
      <c r="AA162" s="50"/>
      <c r="AB162" s="50"/>
      <c r="AC162" s="50"/>
      <c r="AD162" s="50"/>
      <c r="AE162" s="50"/>
      <c r="AF162" s="50"/>
      <c r="AG162" s="50"/>
      <c r="AH162" s="50"/>
      <c r="AI162" s="50"/>
      <c r="AJ162" s="50"/>
      <c r="AK162" s="50"/>
      <c r="AL162" s="50"/>
      <c r="AM162" s="50"/>
    </row>
    <row r="163" spans="2:39" ht="21" customHeight="1">
      <c r="B163" s="942" t="str">
        <f t="shared" si="2"/>
        <v/>
      </c>
      <c r="C163" s="437">
        <f>'Og s3a'!C162</f>
        <v>0</v>
      </c>
      <c r="D163" s="438">
        <f>'Og s3a'!E162</f>
        <v>0</v>
      </c>
      <c r="E163" s="871">
        <f>'Og s3a'!F162</f>
        <v>0</v>
      </c>
      <c r="F163" s="437">
        <f>'Og s3a'!G162</f>
        <v>0</v>
      </c>
      <c r="G163" s="484"/>
      <c r="H163" s="483"/>
      <c r="I163" s="484"/>
      <c r="J163" s="483"/>
      <c r="K163" s="484"/>
      <c r="L163" s="483"/>
      <c r="M163" s="484"/>
      <c r="N163" s="483"/>
      <c r="O163" s="484"/>
      <c r="P163" s="483"/>
      <c r="Q163" s="59"/>
      <c r="R163" s="17"/>
      <c r="S163" s="56">
        <f>'Og s3a'!D162</f>
        <v>0</v>
      </c>
      <c r="T163" s="50"/>
      <c r="U163" s="306"/>
      <c r="V163" s="307"/>
      <c r="W163" s="307"/>
      <c r="X163" s="307"/>
      <c r="Y163" s="306"/>
      <c r="Z163" s="306"/>
      <c r="AA163" s="50"/>
      <c r="AB163" s="50"/>
      <c r="AC163" s="50"/>
      <c r="AD163" s="50"/>
      <c r="AE163" s="50"/>
      <c r="AF163" s="50"/>
      <c r="AG163" s="50"/>
      <c r="AH163" s="50"/>
      <c r="AI163" s="50"/>
      <c r="AJ163" s="50"/>
      <c r="AK163" s="50"/>
      <c r="AL163" s="50"/>
      <c r="AM163" s="50"/>
    </row>
    <row r="164" spans="2:39" ht="21" customHeight="1">
      <c r="B164" s="942" t="str">
        <f t="shared" si="2"/>
        <v/>
      </c>
      <c r="C164" s="437">
        <f>'Og s3a'!C163</f>
        <v>0</v>
      </c>
      <c r="D164" s="438">
        <f>'Og s3a'!E163</f>
        <v>0</v>
      </c>
      <c r="E164" s="871">
        <f>'Og s3a'!F163</f>
        <v>0</v>
      </c>
      <c r="F164" s="437">
        <f>'Og s3a'!G163</f>
        <v>0</v>
      </c>
      <c r="G164" s="484"/>
      <c r="H164" s="483"/>
      <c r="I164" s="484"/>
      <c r="J164" s="483"/>
      <c r="K164" s="484"/>
      <c r="L164" s="483"/>
      <c r="M164" s="484"/>
      <c r="N164" s="483"/>
      <c r="O164" s="484"/>
      <c r="P164" s="483"/>
      <c r="Q164" s="59"/>
      <c r="R164" s="17"/>
      <c r="S164" s="56">
        <f>'Og s3a'!D163</f>
        <v>0</v>
      </c>
      <c r="T164" s="50"/>
      <c r="U164" s="306"/>
      <c r="V164" s="307"/>
      <c r="W164" s="307"/>
      <c r="X164" s="307"/>
      <c r="Y164" s="306"/>
      <c r="Z164" s="306"/>
      <c r="AA164" s="50"/>
      <c r="AB164" s="50"/>
      <c r="AC164" s="50"/>
      <c r="AD164" s="50"/>
      <c r="AE164" s="50"/>
      <c r="AF164" s="50"/>
      <c r="AG164" s="50"/>
      <c r="AH164" s="50"/>
      <c r="AI164" s="50"/>
      <c r="AJ164" s="50"/>
      <c r="AK164" s="50"/>
      <c r="AL164" s="50"/>
      <c r="AM164" s="50"/>
    </row>
    <row r="165" spans="2:39" ht="21" customHeight="1">
      <c r="B165" s="942" t="str">
        <f t="shared" si="2"/>
        <v/>
      </c>
      <c r="C165" s="437">
        <f>'Og s3a'!C164</f>
        <v>0</v>
      </c>
      <c r="D165" s="438">
        <f>'Og s3a'!E164</f>
        <v>0</v>
      </c>
      <c r="E165" s="871">
        <f>'Og s3a'!F164</f>
        <v>0</v>
      </c>
      <c r="F165" s="437">
        <f>'Og s3a'!G164</f>
        <v>0</v>
      </c>
      <c r="G165" s="484"/>
      <c r="H165" s="483"/>
      <c r="I165" s="484"/>
      <c r="J165" s="483"/>
      <c r="K165" s="484"/>
      <c r="L165" s="483"/>
      <c r="M165" s="484"/>
      <c r="N165" s="483"/>
      <c r="O165" s="484"/>
      <c r="P165" s="483"/>
      <c r="Q165" s="59"/>
      <c r="R165" s="17"/>
      <c r="S165" s="56">
        <f>'Og s3a'!D164</f>
        <v>0</v>
      </c>
      <c r="T165" s="50"/>
      <c r="U165" s="306"/>
      <c r="V165" s="307"/>
      <c r="W165" s="307"/>
      <c r="X165" s="307"/>
      <c r="Y165" s="306"/>
      <c r="Z165" s="306"/>
      <c r="AA165" s="50"/>
      <c r="AB165" s="50"/>
      <c r="AC165" s="50"/>
      <c r="AD165" s="50"/>
      <c r="AE165" s="50"/>
      <c r="AF165" s="50"/>
      <c r="AG165" s="50"/>
      <c r="AH165" s="50"/>
      <c r="AI165" s="50"/>
      <c r="AJ165" s="50"/>
      <c r="AK165" s="50"/>
      <c r="AL165" s="50"/>
      <c r="AM165" s="50"/>
    </row>
    <row r="166" spans="2:39" ht="21" customHeight="1">
      <c r="B166" s="942" t="str">
        <f t="shared" si="2"/>
        <v/>
      </c>
      <c r="C166" s="437">
        <f>'Og s3a'!C165</f>
        <v>0</v>
      </c>
      <c r="D166" s="438">
        <f>'Og s3a'!E165</f>
        <v>0</v>
      </c>
      <c r="E166" s="871">
        <f>'Og s3a'!F165</f>
        <v>0</v>
      </c>
      <c r="F166" s="437">
        <f>'Og s3a'!G165</f>
        <v>0</v>
      </c>
      <c r="G166" s="484"/>
      <c r="H166" s="483"/>
      <c r="I166" s="484"/>
      <c r="J166" s="483"/>
      <c r="K166" s="484"/>
      <c r="L166" s="483"/>
      <c r="M166" s="484"/>
      <c r="N166" s="483"/>
      <c r="O166" s="484"/>
      <c r="P166" s="483"/>
      <c r="Q166" s="59"/>
      <c r="R166" s="17"/>
      <c r="S166" s="56">
        <f>'Og s3a'!D165</f>
        <v>0</v>
      </c>
      <c r="T166" s="50"/>
      <c r="U166" s="306"/>
      <c r="V166" s="307"/>
      <c r="W166" s="307"/>
      <c r="X166" s="307"/>
      <c r="Y166" s="306"/>
      <c r="Z166" s="306"/>
      <c r="AA166" s="50"/>
      <c r="AB166" s="50"/>
      <c r="AC166" s="50"/>
      <c r="AD166" s="50"/>
      <c r="AE166" s="50"/>
      <c r="AF166" s="50"/>
      <c r="AG166" s="50"/>
      <c r="AH166" s="50"/>
      <c r="AI166" s="50"/>
      <c r="AJ166" s="50"/>
      <c r="AK166" s="50"/>
      <c r="AL166" s="50"/>
      <c r="AM166" s="50"/>
    </row>
    <row r="167" spans="2:39" ht="21" customHeight="1">
      <c r="B167" s="942" t="str">
        <f t="shared" si="2"/>
        <v/>
      </c>
      <c r="C167" s="437">
        <f>'Og s3a'!C166</f>
        <v>0</v>
      </c>
      <c r="D167" s="438">
        <f>'Og s3a'!E166</f>
        <v>0</v>
      </c>
      <c r="E167" s="871">
        <f>'Og s3a'!F166</f>
        <v>0</v>
      </c>
      <c r="F167" s="437">
        <f>'Og s3a'!G166</f>
        <v>0</v>
      </c>
      <c r="G167" s="484"/>
      <c r="H167" s="483"/>
      <c r="I167" s="484"/>
      <c r="J167" s="483"/>
      <c r="K167" s="484"/>
      <c r="L167" s="483"/>
      <c r="M167" s="484"/>
      <c r="N167" s="483"/>
      <c r="O167" s="484"/>
      <c r="P167" s="483"/>
      <c r="Q167" s="59"/>
      <c r="R167" s="17"/>
      <c r="S167" s="56">
        <f>'Og s3a'!D166</f>
        <v>0</v>
      </c>
      <c r="T167" s="50"/>
      <c r="U167" s="306"/>
      <c r="V167" s="307"/>
      <c r="W167" s="307"/>
      <c r="X167" s="307"/>
      <c r="Y167" s="306"/>
      <c r="Z167" s="306"/>
      <c r="AA167" s="50"/>
      <c r="AB167" s="50"/>
      <c r="AC167" s="50"/>
      <c r="AD167" s="50"/>
      <c r="AE167" s="50"/>
      <c r="AF167" s="50"/>
      <c r="AG167" s="50"/>
      <c r="AH167" s="50"/>
      <c r="AI167" s="50"/>
      <c r="AJ167" s="50"/>
      <c r="AK167" s="50"/>
      <c r="AL167" s="50"/>
      <c r="AM167" s="50"/>
    </row>
    <row r="168" spans="2:39" ht="21" customHeight="1">
      <c r="B168" s="942" t="str">
        <f t="shared" si="2"/>
        <v/>
      </c>
      <c r="C168" s="437">
        <f>'Og s3a'!C167</f>
        <v>0</v>
      </c>
      <c r="D168" s="438">
        <f>'Og s3a'!E167</f>
        <v>0</v>
      </c>
      <c r="E168" s="871">
        <f>'Og s3a'!F167</f>
        <v>0</v>
      </c>
      <c r="F168" s="437">
        <f>'Og s3a'!G167</f>
        <v>0</v>
      </c>
      <c r="G168" s="484"/>
      <c r="H168" s="483"/>
      <c r="I168" s="484"/>
      <c r="J168" s="483"/>
      <c r="K168" s="484"/>
      <c r="L168" s="483"/>
      <c r="M168" s="484"/>
      <c r="N168" s="483"/>
      <c r="O168" s="484"/>
      <c r="P168" s="483"/>
      <c r="Q168" s="59"/>
      <c r="R168" s="17"/>
      <c r="S168" s="56">
        <f>'Og s3a'!D167</f>
        <v>0</v>
      </c>
      <c r="T168" s="50"/>
      <c r="U168" s="306"/>
      <c r="V168" s="307"/>
      <c r="W168" s="307"/>
      <c r="X168" s="307"/>
      <c r="Y168" s="306"/>
      <c r="Z168" s="306"/>
      <c r="AA168" s="50"/>
      <c r="AB168" s="50"/>
      <c r="AC168" s="50"/>
      <c r="AD168" s="50"/>
      <c r="AE168" s="50"/>
      <c r="AF168" s="50"/>
      <c r="AG168" s="50"/>
      <c r="AH168" s="50"/>
      <c r="AI168" s="50"/>
      <c r="AJ168" s="50"/>
      <c r="AK168" s="50"/>
      <c r="AL168" s="50"/>
      <c r="AM168" s="50"/>
    </row>
    <row r="169" spans="2:39" ht="21" customHeight="1">
      <c r="B169" s="942" t="str">
        <f t="shared" si="2"/>
        <v/>
      </c>
      <c r="C169" s="437">
        <f>'Og s3a'!C168</f>
        <v>0</v>
      </c>
      <c r="D169" s="438">
        <f>'Og s3a'!E168</f>
        <v>0</v>
      </c>
      <c r="E169" s="871">
        <f>'Og s3a'!F168</f>
        <v>0</v>
      </c>
      <c r="F169" s="437">
        <f>'Og s3a'!G168</f>
        <v>0</v>
      </c>
      <c r="G169" s="484"/>
      <c r="H169" s="483"/>
      <c r="I169" s="484"/>
      <c r="J169" s="483"/>
      <c r="K169" s="484"/>
      <c r="L169" s="483"/>
      <c r="M169" s="484"/>
      <c r="N169" s="483"/>
      <c r="O169" s="484"/>
      <c r="P169" s="483"/>
      <c r="Q169" s="59"/>
      <c r="R169" s="17"/>
      <c r="S169" s="56">
        <f>'Og s3a'!D168</f>
        <v>0</v>
      </c>
      <c r="T169" s="50"/>
      <c r="U169" s="306"/>
      <c r="V169" s="307"/>
      <c r="W169" s="307"/>
      <c r="X169" s="307"/>
      <c r="Y169" s="306"/>
      <c r="Z169" s="306"/>
      <c r="AA169" s="50"/>
      <c r="AB169" s="50"/>
      <c r="AC169" s="50"/>
      <c r="AD169" s="50"/>
      <c r="AE169" s="50"/>
      <c r="AF169" s="50"/>
      <c r="AG169" s="50"/>
      <c r="AH169" s="50"/>
      <c r="AI169" s="50"/>
      <c r="AJ169" s="50"/>
      <c r="AK169" s="50"/>
      <c r="AL169" s="50"/>
      <c r="AM169" s="50"/>
    </row>
    <row r="170" spans="2:39" ht="21" customHeight="1">
      <c r="B170" s="942" t="str">
        <f t="shared" si="2"/>
        <v/>
      </c>
      <c r="C170" s="437">
        <f>'Og s3a'!C169</f>
        <v>0</v>
      </c>
      <c r="D170" s="438">
        <f>'Og s3a'!E169</f>
        <v>0</v>
      </c>
      <c r="E170" s="871">
        <f>'Og s3a'!F169</f>
        <v>0</v>
      </c>
      <c r="F170" s="437">
        <f>'Og s3a'!G169</f>
        <v>0</v>
      </c>
      <c r="G170" s="484"/>
      <c r="H170" s="483"/>
      <c r="I170" s="484"/>
      <c r="J170" s="483"/>
      <c r="K170" s="484"/>
      <c r="L170" s="483"/>
      <c r="M170" s="484"/>
      <c r="N170" s="483"/>
      <c r="O170" s="484"/>
      <c r="P170" s="483"/>
      <c r="Q170" s="59"/>
      <c r="R170" s="17"/>
      <c r="S170" s="56">
        <f>'Og s3a'!D169</f>
        <v>0</v>
      </c>
      <c r="T170" s="50"/>
      <c r="U170" s="306"/>
      <c r="V170" s="307"/>
      <c r="W170" s="307"/>
      <c r="X170" s="307"/>
      <c r="Y170" s="306"/>
      <c r="Z170" s="306"/>
      <c r="AA170" s="50"/>
      <c r="AB170" s="50"/>
      <c r="AC170" s="50"/>
      <c r="AD170" s="50"/>
      <c r="AE170" s="50"/>
      <c r="AF170" s="50"/>
      <c r="AG170" s="50"/>
      <c r="AH170" s="50"/>
      <c r="AI170" s="50"/>
      <c r="AJ170" s="50"/>
      <c r="AK170" s="50"/>
      <c r="AL170" s="50"/>
      <c r="AM170" s="50"/>
    </row>
    <row r="171" spans="2:39" ht="21" customHeight="1">
      <c r="B171" s="942" t="str">
        <f t="shared" si="2"/>
        <v/>
      </c>
      <c r="C171" s="437">
        <f>'Og s3a'!C170</f>
        <v>0</v>
      </c>
      <c r="D171" s="438">
        <f>'Og s3a'!E170</f>
        <v>0</v>
      </c>
      <c r="E171" s="871">
        <f>'Og s3a'!F170</f>
        <v>0</v>
      </c>
      <c r="F171" s="437">
        <f>'Og s3a'!G170</f>
        <v>0</v>
      </c>
      <c r="G171" s="484"/>
      <c r="H171" s="483"/>
      <c r="I171" s="484"/>
      <c r="J171" s="483"/>
      <c r="K171" s="484"/>
      <c r="L171" s="483"/>
      <c r="M171" s="484"/>
      <c r="N171" s="483"/>
      <c r="O171" s="484"/>
      <c r="P171" s="483"/>
      <c r="Q171" s="59"/>
      <c r="R171" s="17"/>
      <c r="S171" s="56">
        <f>'Og s3a'!D170</f>
        <v>0</v>
      </c>
      <c r="T171" s="50"/>
      <c r="U171" s="306"/>
      <c r="V171" s="307"/>
      <c r="W171" s="307"/>
      <c r="X171" s="307"/>
      <c r="Y171" s="306"/>
      <c r="Z171" s="306"/>
      <c r="AA171" s="50"/>
      <c r="AB171" s="50"/>
      <c r="AC171" s="50"/>
      <c r="AD171" s="50"/>
      <c r="AE171" s="50"/>
      <c r="AF171" s="50"/>
      <c r="AG171" s="50"/>
      <c r="AH171" s="50"/>
      <c r="AI171" s="50"/>
      <c r="AJ171" s="50"/>
      <c r="AK171" s="50"/>
      <c r="AL171" s="50"/>
      <c r="AM171" s="50"/>
    </row>
    <row r="172" spans="2:39" ht="21" customHeight="1">
      <c r="B172" s="942" t="str">
        <f t="shared" si="2"/>
        <v/>
      </c>
      <c r="C172" s="437">
        <f>'Og s3a'!C171</f>
        <v>0</v>
      </c>
      <c r="D172" s="438">
        <f>'Og s3a'!E171</f>
        <v>0</v>
      </c>
      <c r="E172" s="871">
        <f>'Og s3a'!F171</f>
        <v>0</v>
      </c>
      <c r="F172" s="437">
        <f>'Og s3a'!G171</f>
        <v>0</v>
      </c>
      <c r="G172" s="484"/>
      <c r="H172" s="483"/>
      <c r="I172" s="484"/>
      <c r="J172" s="483"/>
      <c r="K172" s="484"/>
      <c r="L172" s="483"/>
      <c r="M172" s="484"/>
      <c r="N172" s="483"/>
      <c r="O172" s="484"/>
      <c r="P172" s="483"/>
      <c r="Q172" s="59"/>
      <c r="R172" s="17"/>
      <c r="S172" s="56">
        <f>'Og s3a'!D171</f>
        <v>0</v>
      </c>
      <c r="T172" s="50"/>
      <c r="U172" s="306"/>
      <c r="V172" s="307"/>
      <c r="W172" s="307"/>
      <c r="X172" s="307"/>
      <c r="Y172" s="306"/>
      <c r="Z172" s="306"/>
      <c r="AA172" s="50"/>
      <c r="AB172" s="50"/>
      <c r="AC172" s="50"/>
      <c r="AD172" s="50"/>
      <c r="AE172" s="50"/>
      <c r="AF172" s="50"/>
      <c r="AG172" s="50"/>
      <c r="AH172" s="50"/>
      <c r="AI172" s="50"/>
      <c r="AJ172" s="50"/>
      <c r="AK172" s="50"/>
      <c r="AL172" s="50"/>
      <c r="AM172" s="50"/>
    </row>
    <row r="173" spans="2:39" ht="21" customHeight="1">
      <c r="B173" s="942" t="str">
        <f t="shared" si="2"/>
        <v/>
      </c>
      <c r="C173" s="437">
        <f>'Og s3a'!C172</f>
        <v>0</v>
      </c>
      <c r="D173" s="438">
        <f>'Og s3a'!E172</f>
        <v>0</v>
      </c>
      <c r="E173" s="871">
        <f>'Og s3a'!F172</f>
        <v>0</v>
      </c>
      <c r="F173" s="437">
        <f>'Og s3a'!G172</f>
        <v>0</v>
      </c>
      <c r="G173" s="484"/>
      <c r="H173" s="483"/>
      <c r="I173" s="484"/>
      <c r="J173" s="483"/>
      <c r="K173" s="484"/>
      <c r="L173" s="483"/>
      <c r="M173" s="484"/>
      <c r="N173" s="483"/>
      <c r="O173" s="484"/>
      <c r="P173" s="483"/>
      <c r="Q173" s="59"/>
      <c r="R173" s="17"/>
      <c r="S173" s="56">
        <f>'Og s3a'!D172</f>
        <v>0</v>
      </c>
      <c r="T173" s="50"/>
      <c r="U173" s="306"/>
      <c r="V173" s="307"/>
      <c r="W173" s="307"/>
      <c r="X173" s="307"/>
      <c r="Y173" s="306"/>
      <c r="Z173" s="306"/>
      <c r="AA173" s="50"/>
      <c r="AB173" s="50"/>
      <c r="AC173" s="50"/>
      <c r="AD173" s="50"/>
      <c r="AE173" s="50"/>
      <c r="AF173" s="50"/>
      <c r="AG173" s="50"/>
      <c r="AH173" s="50"/>
      <c r="AI173" s="50"/>
      <c r="AJ173" s="50"/>
      <c r="AK173" s="50"/>
      <c r="AL173" s="50"/>
      <c r="AM173" s="50"/>
    </row>
    <row r="174" spans="2:39" ht="21" customHeight="1">
      <c r="B174" s="942" t="str">
        <f t="shared" si="2"/>
        <v/>
      </c>
      <c r="C174" s="437">
        <f>'Og s3a'!C173</f>
        <v>0</v>
      </c>
      <c r="D174" s="438">
        <f>'Og s3a'!E173</f>
        <v>0</v>
      </c>
      <c r="E174" s="871">
        <f>'Og s3a'!F173</f>
        <v>0</v>
      </c>
      <c r="F174" s="437">
        <f>'Og s3a'!G173</f>
        <v>0</v>
      </c>
      <c r="G174" s="484"/>
      <c r="H174" s="483"/>
      <c r="I174" s="484"/>
      <c r="J174" s="483"/>
      <c r="K174" s="484"/>
      <c r="L174" s="483"/>
      <c r="M174" s="484"/>
      <c r="N174" s="483"/>
      <c r="O174" s="484"/>
      <c r="P174" s="483"/>
      <c r="Q174" s="59"/>
      <c r="R174" s="17"/>
      <c r="S174" s="56">
        <f>'Og s3a'!D173</f>
        <v>0</v>
      </c>
      <c r="T174" s="50"/>
      <c r="U174" s="306"/>
      <c r="V174" s="307"/>
      <c r="W174" s="307"/>
      <c r="X174" s="307"/>
      <c r="Y174" s="306"/>
      <c r="Z174" s="306"/>
      <c r="AA174" s="50"/>
      <c r="AB174" s="50"/>
      <c r="AC174" s="50"/>
      <c r="AD174" s="50"/>
      <c r="AE174" s="50"/>
      <c r="AF174" s="50"/>
      <c r="AG174" s="50"/>
      <c r="AH174" s="50"/>
      <c r="AI174" s="50"/>
      <c r="AJ174" s="50"/>
      <c r="AK174" s="50"/>
      <c r="AL174" s="50"/>
      <c r="AM174" s="50"/>
    </row>
    <row r="175" spans="2:39" ht="21" customHeight="1">
      <c r="B175" s="942" t="str">
        <f t="shared" si="2"/>
        <v/>
      </c>
      <c r="C175" s="437">
        <f>'Og s3a'!C174</f>
        <v>0</v>
      </c>
      <c r="D175" s="438">
        <f>'Og s3a'!E174</f>
        <v>0</v>
      </c>
      <c r="E175" s="871">
        <f>'Og s3a'!F174</f>
        <v>0</v>
      </c>
      <c r="F175" s="437">
        <f>'Og s3a'!G174</f>
        <v>0</v>
      </c>
      <c r="G175" s="484"/>
      <c r="H175" s="483"/>
      <c r="I175" s="484"/>
      <c r="J175" s="483"/>
      <c r="K175" s="484"/>
      <c r="L175" s="483"/>
      <c r="M175" s="484"/>
      <c r="N175" s="483"/>
      <c r="O175" s="484"/>
      <c r="P175" s="483"/>
      <c r="Q175" s="59"/>
      <c r="R175" s="17"/>
      <c r="S175" s="56">
        <f>'Og s3a'!D174</f>
        <v>0</v>
      </c>
      <c r="T175" s="50"/>
      <c r="U175" s="306"/>
      <c r="V175" s="307"/>
      <c r="W175" s="307"/>
      <c r="X175" s="307"/>
      <c r="Y175" s="306"/>
      <c r="Z175" s="306"/>
      <c r="AA175" s="50"/>
      <c r="AB175" s="50"/>
      <c r="AC175" s="50"/>
      <c r="AD175" s="50"/>
      <c r="AE175" s="50"/>
      <c r="AF175" s="50"/>
      <c r="AG175" s="50"/>
      <c r="AH175" s="50"/>
      <c r="AI175" s="50"/>
      <c r="AJ175" s="50"/>
      <c r="AK175" s="50"/>
      <c r="AL175" s="50"/>
      <c r="AM175" s="50"/>
    </row>
    <row r="176" spans="2:39" ht="21" customHeight="1">
      <c r="B176" s="942" t="str">
        <f t="shared" si="2"/>
        <v/>
      </c>
      <c r="C176" s="437">
        <f>'Og s3a'!C175</f>
        <v>0</v>
      </c>
      <c r="D176" s="438">
        <f>'Og s3a'!E175</f>
        <v>0</v>
      </c>
      <c r="E176" s="871">
        <f>'Og s3a'!F175</f>
        <v>0</v>
      </c>
      <c r="F176" s="437">
        <f>'Og s3a'!G175</f>
        <v>0</v>
      </c>
      <c r="G176" s="484"/>
      <c r="H176" s="483"/>
      <c r="I176" s="484"/>
      <c r="J176" s="483"/>
      <c r="K176" s="484"/>
      <c r="L176" s="483"/>
      <c r="M176" s="484"/>
      <c r="N176" s="483"/>
      <c r="O176" s="484"/>
      <c r="P176" s="483"/>
      <c r="Q176" s="59"/>
      <c r="R176" s="17"/>
      <c r="S176" s="56">
        <f>'Og s3a'!D175</f>
        <v>0</v>
      </c>
      <c r="T176" s="50"/>
      <c r="U176" s="306"/>
      <c r="V176" s="307"/>
      <c r="W176" s="307"/>
      <c r="X176" s="307"/>
      <c r="Y176" s="306"/>
      <c r="Z176" s="306"/>
      <c r="AA176" s="50"/>
      <c r="AB176" s="50"/>
      <c r="AC176" s="50"/>
      <c r="AD176" s="50"/>
      <c r="AE176" s="50"/>
      <c r="AF176" s="50"/>
      <c r="AG176" s="50"/>
      <c r="AH176" s="50"/>
      <c r="AI176" s="50"/>
      <c r="AJ176" s="50"/>
      <c r="AK176" s="50"/>
      <c r="AL176" s="50"/>
      <c r="AM176" s="50"/>
    </row>
    <row r="177" spans="2:39" ht="21" customHeight="1">
      <c r="B177" s="942" t="str">
        <f t="shared" si="2"/>
        <v/>
      </c>
      <c r="C177" s="437">
        <f>'Og s3a'!C176</f>
        <v>0</v>
      </c>
      <c r="D177" s="438">
        <f>'Og s3a'!E176</f>
        <v>0</v>
      </c>
      <c r="E177" s="871">
        <f>'Og s3a'!F176</f>
        <v>0</v>
      </c>
      <c r="F177" s="437">
        <f>'Og s3a'!G176</f>
        <v>0</v>
      </c>
      <c r="G177" s="484"/>
      <c r="H177" s="483"/>
      <c r="I177" s="484"/>
      <c r="J177" s="483"/>
      <c r="K177" s="484"/>
      <c r="L177" s="483"/>
      <c r="M177" s="484"/>
      <c r="N177" s="483"/>
      <c r="O177" s="484"/>
      <c r="P177" s="483"/>
      <c r="Q177" s="59"/>
      <c r="R177" s="17"/>
      <c r="S177" s="56">
        <f>'Og s3a'!D176</f>
        <v>0</v>
      </c>
      <c r="T177" s="50"/>
      <c r="U177" s="306"/>
      <c r="V177" s="307"/>
      <c r="W177" s="307"/>
      <c r="X177" s="307"/>
      <c r="Y177" s="306"/>
      <c r="Z177" s="306"/>
      <c r="AA177" s="50"/>
      <c r="AB177" s="50"/>
      <c r="AC177" s="50"/>
      <c r="AD177" s="50"/>
      <c r="AE177" s="50"/>
      <c r="AF177" s="50"/>
      <c r="AG177" s="50"/>
      <c r="AH177" s="50"/>
      <c r="AI177" s="50"/>
      <c r="AJ177" s="50"/>
      <c r="AK177" s="50"/>
      <c r="AL177" s="50"/>
      <c r="AM177" s="50"/>
    </row>
    <row r="178" spans="2:39" ht="21" customHeight="1">
      <c r="B178" s="942" t="str">
        <f t="shared" si="2"/>
        <v/>
      </c>
      <c r="C178" s="437">
        <f>'Og s3a'!C177</f>
        <v>0</v>
      </c>
      <c r="D178" s="438">
        <f>'Og s3a'!E177</f>
        <v>0</v>
      </c>
      <c r="E178" s="871">
        <f>'Og s3a'!F177</f>
        <v>0</v>
      </c>
      <c r="F178" s="437">
        <f>'Og s3a'!G177</f>
        <v>0</v>
      </c>
      <c r="G178" s="484"/>
      <c r="H178" s="483"/>
      <c r="I178" s="484"/>
      <c r="J178" s="483"/>
      <c r="K178" s="484"/>
      <c r="L178" s="483"/>
      <c r="M178" s="484"/>
      <c r="N178" s="483"/>
      <c r="O178" s="484"/>
      <c r="P178" s="483"/>
      <c r="Q178" s="59"/>
      <c r="R178" s="17"/>
      <c r="S178" s="56">
        <f>'Og s3a'!D177</f>
        <v>0</v>
      </c>
      <c r="T178" s="50"/>
      <c r="U178" s="306"/>
      <c r="V178" s="307"/>
      <c r="W178" s="307"/>
      <c r="X178" s="307"/>
      <c r="Y178" s="306"/>
      <c r="Z178" s="306"/>
      <c r="AA178" s="50"/>
      <c r="AB178" s="50"/>
      <c r="AC178" s="50"/>
      <c r="AD178" s="50"/>
      <c r="AE178" s="50"/>
      <c r="AF178" s="50"/>
      <c r="AG178" s="50"/>
      <c r="AH178" s="50"/>
      <c r="AI178" s="50"/>
      <c r="AJ178" s="50"/>
      <c r="AK178" s="50"/>
      <c r="AL178" s="50"/>
      <c r="AM178" s="50"/>
    </row>
    <row r="179" spans="2:39" ht="21" customHeight="1">
      <c r="B179" s="942" t="str">
        <f t="shared" si="2"/>
        <v/>
      </c>
      <c r="C179" s="437">
        <f>'Og s3a'!C178</f>
        <v>0</v>
      </c>
      <c r="D179" s="438">
        <f>'Og s3a'!E178</f>
        <v>0</v>
      </c>
      <c r="E179" s="871">
        <f>'Og s3a'!F178</f>
        <v>0</v>
      </c>
      <c r="F179" s="437">
        <f>'Og s3a'!G178</f>
        <v>0</v>
      </c>
      <c r="G179" s="484"/>
      <c r="H179" s="483"/>
      <c r="I179" s="484"/>
      <c r="J179" s="483"/>
      <c r="K179" s="484"/>
      <c r="L179" s="483"/>
      <c r="M179" s="484"/>
      <c r="N179" s="483"/>
      <c r="O179" s="484"/>
      <c r="P179" s="483"/>
      <c r="Q179" s="59"/>
      <c r="R179" s="17"/>
      <c r="S179" s="56">
        <f>'Og s3a'!D178</f>
        <v>0</v>
      </c>
      <c r="T179" s="50"/>
      <c r="U179" s="306"/>
      <c r="V179" s="307"/>
      <c r="W179" s="307"/>
      <c r="X179" s="307"/>
      <c r="Y179" s="306"/>
      <c r="Z179" s="306"/>
      <c r="AA179" s="50"/>
      <c r="AB179" s="50"/>
      <c r="AC179" s="50"/>
      <c r="AD179" s="50"/>
      <c r="AE179" s="50"/>
      <c r="AF179" s="50"/>
      <c r="AG179" s="50"/>
      <c r="AH179" s="50"/>
      <c r="AI179" s="50"/>
      <c r="AJ179" s="50"/>
      <c r="AK179" s="50"/>
      <c r="AL179" s="50"/>
      <c r="AM179" s="50"/>
    </row>
    <row r="180" spans="2:39" ht="21" customHeight="1">
      <c r="B180" s="942" t="str">
        <f t="shared" si="2"/>
        <v/>
      </c>
      <c r="C180" s="437">
        <f>'Og s3a'!C179</f>
        <v>0</v>
      </c>
      <c r="D180" s="438">
        <f>'Og s3a'!E179</f>
        <v>0</v>
      </c>
      <c r="E180" s="871">
        <f>'Og s3a'!F179</f>
        <v>0</v>
      </c>
      <c r="F180" s="437">
        <f>'Og s3a'!G179</f>
        <v>0</v>
      </c>
      <c r="G180" s="484"/>
      <c r="H180" s="483"/>
      <c r="I180" s="484"/>
      <c r="J180" s="483"/>
      <c r="K180" s="484"/>
      <c r="L180" s="483"/>
      <c r="M180" s="484"/>
      <c r="N180" s="483"/>
      <c r="O180" s="484"/>
      <c r="P180" s="483"/>
      <c r="Q180" s="59"/>
      <c r="R180" s="17"/>
      <c r="S180" s="56">
        <f>'Og s3a'!D179</f>
        <v>0</v>
      </c>
      <c r="T180" s="50"/>
      <c r="U180" s="306"/>
      <c r="V180" s="307"/>
      <c r="W180" s="307"/>
      <c r="X180" s="307"/>
      <c r="Y180" s="306"/>
      <c r="Z180" s="306"/>
      <c r="AA180" s="50"/>
      <c r="AB180" s="50"/>
      <c r="AC180" s="50"/>
      <c r="AD180" s="50"/>
      <c r="AE180" s="50"/>
      <c r="AF180" s="50"/>
      <c r="AG180" s="50"/>
      <c r="AH180" s="50"/>
      <c r="AI180" s="50"/>
      <c r="AJ180" s="50"/>
      <c r="AK180" s="50"/>
      <c r="AL180" s="50"/>
      <c r="AM180" s="50"/>
    </row>
    <row r="181" spans="2:39" ht="21" customHeight="1">
      <c r="B181" s="942" t="str">
        <f t="shared" si="2"/>
        <v/>
      </c>
      <c r="C181" s="437">
        <f>'Og s3a'!C180</f>
        <v>0</v>
      </c>
      <c r="D181" s="438">
        <f>'Og s3a'!E180</f>
        <v>0</v>
      </c>
      <c r="E181" s="871">
        <f>'Og s3a'!F180</f>
        <v>0</v>
      </c>
      <c r="F181" s="437">
        <f>'Og s3a'!G180</f>
        <v>0</v>
      </c>
      <c r="G181" s="484"/>
      <c r="H181" s="483"/>
      <c r="I181" s="484"/>
      <c r="J181" s="483"/>
      <c r="K181" s="484"/>
      <c r="L181" s="483"/>
      <c r="M181" s="484"/>
      <c r="N181" s="483"/>
      <c r="O181" s="484"/>
      <c r="P181" s="483"/>
      <c r="Q181" s="59"/>
      <c r="R181" s="17"/>
      <c r="S181" s="56">
        <f>'Og s3a'!D180</f>
        <v>0</v>
      </c>
      <c r="T181" s="50"/>
      <c r="U181" s="306"/>
      <c r="V181" s="307"/>
      <c r="W181" s="307"/>
      <c r="X181" s="307"/>
      <c r="Y181" s="306"/>
      <c r="Z181" s="306"/>
      <c r="AA181" s="50"/>
      <c r="AB181" s="50"/>
      <c r="AC181" s="50"/>
      <c r="AD181" s="50"/>
      <c r="AE181" s="50"/>
      <c r="AF181" s="50"/>
      <c r="AG181" s="50"/>
      <c r="AH181" s="50"/>
      <c r="AI181" s="50"/>
      <c r="AJ181" s="50"/>
      <c r="AK181" s="50"/>
      <c r="AL181" s="50"/>
      <c r="AM181" s="50"/>
    </row>
    <row r="182" spans="2:39" ht="21" customHeight="1">
      <c r="B182" s="942" t="str">
        <f t="shared" si="2"/>
        <v/>
      </c>
      <c r="C182" s="437">
        <f>'Og s3a'!C181</f>
        <v>0</v>
      </c>
      <c r="D182" s="438">
        <f>'Og s3a'!E181</f>
        <v>0</v>
      </c>
      <c r="E182" s="871">
        <f>'Og s3a'!F181</f>
        <v>0</v>
      </c>
      <c r="F182" s="437">
        <f>'Og s3a'!G181</f>
        <v>0</v>
      </c>
      <c r="G182" s="484"/>
      <c r="H182" s="483"/>
      <c r="I182" s="484"/>
      <c r="J182" s="483"/>
      <c r="K182" s="484"/>
      <c r="L182" s="483"/>
      <c r="M182" s="484"/>
      <c r="N182" s="483"/>
      <c r="O182" s="484"/>
      <c r="P182" s="483"/>
      <c r="Q182" s="59"/>
      <c r="R182" s="17"/>
      <c r="S182" s="56">
        <f>'Og s3a'!D181</f>
        <v>0</v>
      </c>
      <c r="T182" s="50"/>
      <c r="U182" s="306"/>
      <c r="V182" s="307"/>
      <c r="W182" s="307"/>
      <c r="X182" s="307"/>
      <c r="Y182" s="306"/>
      <c r="Z182" s="306"/>
      <c r="AA182" s="50"/>
      <c r="AB182" s="50"/>
      <c r="AC182" s="50"/>
      <c r="AD182" s="50"/>
      <c r="AE182" s="50"/>
      <c r="AF182" s="50"/>
      <c r="AG182" s="50"/>
      <c r="AH182" s="50"/>
      <c r="AI182" s="50"/>
      <c r="AJ182" s="50"/>
      <c r="AK182" s="50"/>
      <c r="AL182" s="50"/>
      <c r="AM182" s="50"/>
    </row>
    <row r="183" spans="2:39" ht="21" customHeight="1">
      <c r="B183" s="942" t="str">
        <f t="shared" si="2"/>
        <v/>
      </c>
      <c r="C183" s="437">
        <f>'Og s3a'!C182</f>
        <v>0</v>
      </c>
      <c r="D183" s="438">
        <f>'Og s3a'!E182</f>
        <v>0</v>
      </c>
      <c r="E183" s="871">
        <f>'Og s3a'!F182</f>
        <v>0</v>
      </c>
      <c r="F183" s="437">
        <f>'Og s3a'!G182</f>
        <v>0</v>
      </c>
      <c r="G183" s="484"/>
      <c r="H183" s="483"/>
      <c r="I183" s="484"/>
      <c r="J183" s="483"/>
      <c r="K183" s="484"/>
      <c r="L183" s="483"/>
      <c r="M183" s="484"/>
      <c r="N183" s="483"/>
      <c r="O183" s="484"/>
      <c r="P183" s="483"/>
      <c r="Q183" s="59"/>
      <c r="R183" s="17"/>
      <c r="S183" s="56">
        <f>'Og s3a'!D182</f>
        <v>0</v>
      </c>
      <c r="T183" s="50"/>
      <c r="U183" s="306"/>
      <c r="V183" s="307"/>
      <c r="W183" s="307"/>
      <c r="X183" s="307"/>
      <c r="Y183" s="306"/>
      <c r="Z183" s="306"/>
      <c r="AA183" s="50"/>
      <c r="AB183" s="50"/>
      <c r="AC183" s="50"/>
      <c r="AD183" s="50"/>
      <c r="AE183" s="50"/>
      <c r="AF183" s="50"/>
      <c r="AG183" s="50"/>
      <c r="AH183" s="50"/>
      <c r="AI183" s="50"/>
      <c r="AJ183" s="50"/>
      <c r="AK183" s="50"/>
      <c r="AL183" s="50"/>
      <c r="AM183" s="50"/>
    </row>
    <row r="184" spans="2:39" ht="21" customHeight="1">
      <c r="B184" s="942" t="str">
        <f t="shared" si="2"/>
        <v/>
      </c>
      <c r="C184" s="437">
        <f>'Og s3a'!C183</f>
        <v>0</v>
      </c>
      <c r="D184" s="438">
        <f>'Og s3a'!E183</f>
        <v>0</v>
      </c>
      <c r="E184" s="871">
        <f>'Og s3a'!F183</f>
        <v>0</v>
      </c>
      <c r="F184" s="437">
        <f>'Og s3a'!G183</f>
        <v>0</v>
      </c>
      <c r="G184" s="484"/>
      <c r="H184" s="483"/>
      <c r="I184" s="484"/>
      <c r="J184" s="483"/>
      <c r="K184" s="484"/>
      <c r="L184" s="483"/>
      <c r="M184" s="484"/>
      <c r="N184" s="483"/>
      <c r="O184" s="484"/>
      <c r="P184" s="483"/>
      <c r="Q184" s="59"/>
      <c r="R184" s="17"/>
      <c r="S184" s="56">
        <f>'Og s3a'!D183</f>
        <v>0</v>
      </c>
      <c r="T184" s="50"/>
      <c r="U184" s="306"/>
      <c r="V184" s="307"/>
      <c r="W184" s="307"/>
      <c r="X184" s="307"/>
      <c r="Y184" s="306"/>
      <c r="Z184" s="306"/>
      <c r="AA184" s="50"/>
      <c r="AB184" s="50"/>
      <c r="AC184" s="50"/>
      <c r="AD184" s="50"/>
      <c r="AE184" s="50"/>
      <c r="AF184" s="50"/>
      <c r="AG184" s="50"/>
      <c r="AH184" s="50"/>
      <c r="AI184" s="50"/>
      <c r="AJ184" s="50"/>
      <c r="AK184" s="50"/>
      <c r="AL184" s="50"/>
      <c r="AM184" s="50"/>
    </row>
    <row r="185" spans="2:39" ht="21" customHeight="1">
      <c r="B185" s="942" t="str">
        <f t="shared" si="2"/>
        <v/>
      </c>
      <c r="C185" s="437">
        <f>'Og s3a'!C184</f>
        <v>0</v>
      </c>
      <c r="D185" s="438">
        <f>'Og s3a'!E184</f>
        <v>0</v>
      </c>
      <c r="E185" s="871">
        <f>'Og s3a'!F184</f>
        <v>0</v>
      </c>
      <c r="F185" s="437">
        <f>'Og s3a'!G184</f>
        <v>0</v>
      </c>
      <c r="G185" s="484"/>
      <c r="H185" s="483"/>
      <c r="I185" s="484"/>
      <c r="J185" s="483"/>
      <c r="K185" s="484"/>
      <c r="L185" s="483"/>
      <c r="M185" s="484"/>
      <c r="N185" s="483"/>
      <c r="O185" s="484"/>
      <c r="P185" s="483"/>
      <c r="Q185" s="59"/>
      <c r="R185" s="17"/>
      <c r="S185" s="56">
        <f>'Og s3a'!D184</f>
        <v>0</v>
      </c>
      <c r="T185" s="50"/>
      <c r="U185" s="306"/>
      <c r="V185" s="307"/>
      <c r="W185" s="307"/>
      <c r="X185" s="307"/>
      <c r="Y185" s="306"/>
      <c r="Z185" s="306"/>
      <c r="AA185" s="50"/>
      <c r="AB185" s="50"/>
      <c r="AC185" s="50"/>
      <c r="AD185" s="50"/>
      <c r="AE185" s="50"/>
      <c r="AF185" s="50"/>
      <c r="AG185" s="50"/>
      <c r="AH185" s="50"/>
      <c r="AI185" s="50"/>
      <c r="AJ185" s="50"/>
      <c r="AK185" s="50"/>
      <c r="AL185" s="50"/>
      <c r="AM185" s="50"/>
    </row>
    <row r="186" spans="2:39" ht="21" customHeight="1">
      <c r="B186" s="942" t="str">
        <f t="shared" si="2"/>
        <v/>
      </c>
      <c r="C186" s="437">
        <f>'Og s3a'!C185</f>
        <v>0</v>
      </c>
      <c r="D186" s="438">
        <f>'Og s3a'!E185</f>
        <v>0</v>
      </c>
      <c r="E186" s="871">
        <f>'Og s3a'!F185</f>
        <v>0</v>
      </c>
      <c r="F186" s="437">
        <f>'Og s3a'!G185</f>
        <v>0</v>
      </c>
      <c r="G186" s="484"/>
      <c r="H186" s="483"/>
      <c r="I186" s="484"/>
      <c r="J186" s="483"/>
      <c r="K186" s="484"/>
      <c r="L186" s="483"/>
      <c r="M186" s="484"/>
      <c r="N186" s="483"/>
      <c r="O186" s="484"/>
      <c r="P186" s="483"/>
      <c r="Q186" s="59"/>
      <c r="R186" s="17"/>
      <c r="S186" s="56">
        <f>'Og s3a'!D185</f>
        <v>0</v>
      </c>
      <c r="T186" s="50"/>
      <c r="U186" s="306"/>
      <c r="V186" s="307"/>
      <c r="W186" s="307"/>
      <c r="X186" s="307"/>
      <c r="Y186" s="306"/>
      <c r="Z186" s="306"/>
      <c r="AA186" s="50"/>
      <c r="AB186" s="50"/>
      <c r="AC186" s="50"/>
      <c r="AD186" s="50"/>
      <c r="AE186" s="50"/>
      <c r="AF186" s="50"/>
      <c r="AG186" s="50"/>
      <c r="AH186" s="50"/>
      <c r="AI186" s="50"/>
      <c r="AJ186" s="50"/>
      <c r="AK186" s="50"/>
      <c r="AL186" s="50"/>
      <c r="AM186" s="50"/>
    </row>
    <row r="187" spans="2:39" ht="21" customHeight="1">
      <c r="B187" s="942" t="str">
        <f t="shared" si="2"/>
        <v/>
      </c>
      <c r="C187" s="437">
        <f>'Og s3a'!C186</f>
        <v>0</v>
      </c>
      <c r="D187" s="438">
        <f>'Og s3a'!E186</f>
        <v>0</v>
      </c>
      <c r="E187" s="871">
        <f>'Og s3a'!F186</f>
        <v>0</v>
      </c>
      <c r="F187" s="437">
        <f>'Og s3a'!G186</f>
        <v>0</v>
      </c>
      <c r="G187" s="484"/>
      <c r="H187" s="483"/>
      <c r="I187" s="484"/>
      <c r="J187" s="483"/>
      <c r="K187" s="484"/>
      <c r="L187" s="483"/>
      <c r="M187" s="484"/>
      <c r="N187" s="483"/>
      <c r="O187" s="484"/>
      <c r="P187" s="483"/>
      <c r="Q187" s="59"/>
      <c r="R187" s="17"/>
      <c r="S187" s="56">
        <f>'Og s3a'!D186</f>
        <v>0</v>
      </c>
      <c r="T187" s="50"/>
      <c r="U187" s="306"/>
      <c r="V187" s="307"/>
      <c r="W187" s="307"/>
      <c r="X187" s="307"/>
      <c r="Y187" s="306"/>
      <c r="Z187" s="306"/>
      <c r="AA187" s="50"/>
      <c r="AB187" s="50"/>
      <c r="AC187" s="50"/>
      <c r="AD187" s="50"/>
      <c r="AE187" s="50"/>
      <c r="AF187" s="50"/>
      <c r="AG187" s="50"/>
      <c r="AH187" s="50"/>
      <c r="AI187" s="50"/>
      <c r="AJ187" s="50"/>
      <c r="AK187" s="50"/>
      <c r="AL187" s="50"/>
      <c r="AM187" s="50"/>
    </row>
    <row r="188" spans="2:39" ht="21" customHeight="1">
      <c r="B188" s="942" t="str">
        <f t="shared" si="2"/>
        <v/>
      </c>
      <c r="C188" s="437">
        <f>'Og s3a'!C187</f>
        <v>0</v>
      </c>
      <c r="D188" s="438">
        <f>'Og s3a'!E187</f>
        <v>0</v>
      </c>
      <c r="E188" s="871">
        <f>'Og s3a'!F187</f>
        <v>0</v>
      </c>
      <c r="F188" s="437">
        <f>'Og s3a'!G187</f>
        <v>0</v>
      </c>
      <c r="G188" s="484"/>
      <c r="H188" s="483"/>
      <c r="I188" s="484"/>
      <c r="J188" s="483"/>
      <c r="K188" s="484"/>
      <c r="L188" s="483"/>
      <c r="M188" s="484"/>
      <c r="N188" s="483"/>
      <c r="O188" s="484"/>
      <c r="P188" s="483"/>
      <c r="Q188" s="59"/>
      <c r="R188" s="17"/>
      <c r="S188" s="56">
        <f>'Og s3a'!D187</f>
        <v>0</v>
      </c>
      <c r="T188" s="50"/>
      <c r="U188" s="306"/>
      <c r="V188" s="307"/>
      <c r="W188" s="307"/>
      <c r="X188" s="307"/>
      <c r="Y188" s="306"/>
      <c r="Z188" s="306"/>
      <c r="AA188" s="50"/>
      <c r="AB188" s="50"/>
      <c r="AC188" s="50"/>
      <c r="AD188" s="50"/>
      <c r="AE188" s="50"/>
      <c r="AF188" s="50"/>
      <c r="AG188" s="50"/>
      <c r="AH188" s="50"/>
      <c r="AI188" s="50"/>
      <c r="AJ188" s="50"/>
      <c r="AK188" s="50"/>
      <c r="AL188" s="50"/>
      <c r="AM188" s="50"/>
    </row>
    <row r="189" spans="2:39" ht="21" customHeight="1">
      <c r="B189" s="942" t="str">
        <f t="shared" si="2"/>
        <v/>
      </c>
      <c r="C189" s="437">
        <f>'Og s3a'!C188</f>
        <v>0</v>
      </c>
      <c r="D189" s="438">
        <f>'Og s3a'!E188</f>
        <v>0</v>
      </c>
      <c r="E189" s="871">
        <f>'Og s3a'!F188</f>
        <v>0</v>
      </c>
      <c r="F189" s="437">
        <f>'Og s3a'!G188</f>
        <v>0</v>
      </c>
      <c r="G189" s="484"/>
      <c r="H189" s="483"/>
      <c r="I189" s="484"/>
      <c r="J189" s="483"/>
      <c r="K189" s="484"/>
      <c r="L189" s="483"/>
      <c r="M189" s="484"/>
      <c r="N189" s="483"/>
      <c r="O189" s="484"/>
      <c r="P189" s="483"/>
      <c r="Q189" s="59"/>
      <c r="R189" s="17"/>
      <c r="S189" s="56">
        <f>'Og s3a'!D188</f>
        <v>0</v>
      </c>
      <c r="T189" s="50"/>
      <c r="U189" s="306"/>
      <c r="V189" s="307"/>
      <c r="W189" s="307"/>
      <c r="X189" s="307"/>
      <c r="Y189" s="306"/>
      <c r="Z189" s="306"/>
      <c r="AA189" s="50"/>
      <c r="AB189" s="50"/>
      <c r="AC189" s="50"/>
      <c r="AD189" s="50"/>
      <c r="AE189" s="50"/>
      <c r="AF189" s="50"/>
      <c r="AG189" s="50"/>
      <c r="AH189" s="50"/>
      <c r="AI189" s="50"/>
      <c r="AJ189" s="50"/>
      <c r="AK189" s="50"/>
      <c r="AL189" s="50"/>
      <c r="AM189" s="50"/>
    </row>
    <row r="190" spans="2:39" ht="21" customHeight="1">
      <c r="B190" s="942" t="str">
        <f t="shared" si="2"/>
        <v/>
      </c>
      <c r="C190" s="437">
        <f>'Og s3a'!C189</f>
        <v>0</v>
      </c>
      <c r="D190" s="438">
        <f>'Og s3a'!E189</f>
        <v>0</v>
      </c>
      <c r="E190" s="871">
        <f>'Og s3a'!F189</f>
        <v>0</v>
      </c>
      <c r="F190" s="437">
        <f>'Og s3a'!G189</f>
        <v>0</v>
      </c>
      <c r="G190" s="484"/>
      <c r="H190" s="483"/>
      <c r="I190" s="484"/>
      <c r="J190" s="483"/>
      <c r="K190" s="484"/>
      <c r="L190" s="483"/>
      <c r="M190" s="484"/>
      <c r="N190" s="483"/>
      <c r="O190" s="484"/>
      <c r="P190" s="483"/>
      <c r="Q190" s="59"/>
      <c r="R190" s="17"/>
      <c r="S190" s="56">
        <f>'Og s3a'!D189</f>
        <v>0</v>
      </c>
      <c r="T190" s="50"/>
      <c r="U190" s="306"/>
      <c r="V190" s="307"/>
      <c r="W190" s="307"/>
      <c r="X190" s="307"/>
      <c r="Y190" s="306"/>
      <c r="Z190" s="306"/>
      <c r="AA190" s="50"/>
      <c r="AB190" s="50"/>
      <c r="AC190" s="50"/>
      <c r="AD190" s="50"/>
      <c r="AE190" s="50"/>
      <c r="AF190" s="50"/>
      <c r="AG190" s="50"/>
      <c r="AH190" s="50"/>
      <c r="AI190" s="50"/>
      <c r="AJ190" s="50"/>
      <c r="AK190" s="50"/>
      <c r="AL190" s="50"/>
      <c r="AM190" s="50"/>
    </row>
    <row r="191" spans="2:39" ht="21" customHeight="1">
      <c r="B191" s="942" t="str">
        <f t="shared" si="2"/>
        <v/>
      </c>
      <c r="C191" s="437">
        <f>'Og s3a'!C190</f>
        <v>0</v>
      </c>
      <c r="D191" s="438">
        <f>'Og s3a'!E190</f>
        <v>0</v>
      </c>
      <c r="E191" s="871">
        <f>'Og s3a'!F190</f>
        <v>0</v>
      </c>
      <c r="F191" s="437">
        <f>'Og s3a'!G190</f>
        <v>0</v>
      </c>
      <c r="G191" s="484"/>
      <c r="H191" s="483"/>
      <c r="I191" s="484"/>
      <c r="J191" s="483"/>
      <c r="K191" s="484"/>
      <c r="L191" s="483"/>
      <c r="M191" s="484"/>
      <c r="N191" s="483"/>
      <c r="O191" s="484"/>
      <c r="P191" s="483"/>
      <c r="Q191" s="59"/>
      <c r="R191" s="17"/>
      <c r="S191" s="56">
        <f>'Og s3a'!D190</f>
        <v>0</v>
      </c>
      <c r="T191" s="50"/>
      <c r="U191" s="306"/>
      <c r="V191" s="307"/>
      <c r="W191" s="307"/>
      <c r="X191" s="307"/>
      <c r="Y191" s="306"/>
      <c r="Z191" s="306"/>
      <c r="AA191" s="50"/>
      <c r="AB191" s="50"/>
      <c r="AC191" s="50"/>
      <c r="AD191" s="50"/>
      <c r="AE191" s="50"/>
      <c r="AF191" s="50"/>
      <c r="AG191" s="50"/>
      <c r="AH191" s="50"/>
      <c r="AI191" s="50"/>
      <c r="AJ191" s="50"/>
      <c r="AK191" s="50"/>
      <c r="AL191" s="50"/>
      <c r="AM191" s="50"/>
    </row>
    <row r="192" spans="2:39" ht="21" customHeight="1">
      <c r="B192" s="942" t="str">
        <f t="shared" si="2"/>
        <v/>
      </c>
      <c r="C192" s="437">
        <f>'Og s3a'!C191</f>
        <v>0</v>
      </c>
      <c r="D192" s="438">
        <f>'Og s3a'!E191</f>
        <v>0</v>
      </c>
      <c r="E192" s="871">
        <f>'Og s3a'!F191</f>
        <v>0</v>
      </c>
      <c r="F192" s="437">
        <f>'Og s3a'!G191</f>
        <v>0</v>
      </c>
      <c r="G192" s="484"/>
      <c r="H192" s="483"/>
      <c r="I192" s="484"/>
      <c r="J192" s="483"/>
      <c r="K192" s="484"/>
      <c r="L192" s="483"/>
      <c r="M192" s="484"/>
      <c r="N192" s="483"/>
      <c r="O192" s="484"/>
      <c r="P192" s="483"/>
      <c r="Q192" s="59"/>
      <c r="R192" s="17"/>
      <c r="S192" s="56">
        <f>'Og s3a'!D191</f>
        <v>0</v>
      </c>
      <c r="T192" s="50"/>
      <c r="U192" s="306"/>
      <c r="V192" s="307"/>
      <c r="W192" s="307"/>
      <c r="X192" s="307"/>
      <c r="Y192" s="306"/>
      <c r="Z192" s="306"/>
      <c r="AA192" s="50"/>
      <c r="AB192" s="50"/>
      <c r="AC192" s="50"/>
      <c r="AD192" s="50"/>
      <c r="AE192" s="50"/>
      <c r="AF192" s="50"/>
      <c r="AG192" s="50"/>
      <c r="AH192" s="50"/>
      <c r="AI192" s="50"/>
      <c r="AJ192" s="50"/>
      <c r="AK192" s="50"/>
      <c r="AL192" s="50"/>
      <c r="AM192" s="50"/>
    </row>
    <row r="193" spans="2:39" ht="21" customHeight="1">
      <c r="B193" s="942" t="str">
        <f t="shared" si="2"/>
        <v/>
      </c>
      <c r="C193" s="437">
        <f>'Og s3a'!C192</f>
        <v>0</v>
      </c>
      <c r="D193" s="438">
        <f>'Og s3a'!E192</f>
        <v>0</v>
      </c>
      <c r="E193" s="871">
        <f>'Og s3a'!F192</f>
        <v>0</v>
      </c>
      <c r="F193" s="437">
        <f>'Og s3a'!G192</f>
        <v>0</v>
      </c>
      <c r="G193" s="484"/>
      <c r="H193" s="483"/>
      <c r="I193" s="484"/>
      <c r="J193" s="483"/>
      <c r="K193" s="484"/>
      <c r="L193" s="483"/>
      <c r="M193" s="484"/>
      <c r="N193" s="483"/>
      <c r="O193" s="484"/>
      <c r="P193" s="483"/>
      <c r="Q193" s="59"/>
      <c r="R193" s="17"/>
      <c r="S193" s="56">
        <f>'Og s3a'!D192</f>
        <v>0</v>
      </c>
      <c r="T193" s="50"/>
      <c r="U193" s="306"/>
      <c r="V193" s="307"/>
      <c r="W193" s="307"/>
      <c r="X193" s="307"/>
      <c r="Y193" s="306"/>
      <c r="Z193" s="306"/>
      <c r="AA193" s="50"/>
      <c r="AB193" s="50"/>
      <c r="AC193" s="50"/>
      <c r="AD193" s="50"/>
      <c r="AE193" s="50"/>
      <c r="AF193" s="50"/>
      <c r="AG193" s="50"/>
      <c r="AH193" s="50"/>
      <c r="AI193" s="50"/>
      <c r="AJ193" s="50"/>
      <c r="AK193" s="50"/>
      <c r="AL193" s="50"/>
      <c r="AM193" s="50"/>
    </row>
    <row r="194" spans="2:39" ht="21" customHeight="1">
      <c r="B194" s="942" t="str">
        <f t="shared" si="2"/>
        <v/>
      </c>
      <c r="C194" s="437">
        <f>'Og s3a'!C193</f>
        <v>0</v>
      </c>
      <c r="D194" s="438">
        <f>'Og s3a'!E193</f>
        <v>0</v>
      </c>
      <c r="E194" s="871">
        <f>'Og s3a'!F193</f>
        <v>0</v>
      </c>
      <c r="F194" s="437">
        <f>'Og s3a'!G193</f>
        <v>0</v>
      </c>
      <c r="G194" s="484"/>
      <c r="H194" s="483"/>
      <c r="I194" s="484"/>
      <c r="J194" s="483"/>
      <c r="K194" s="484"/>
      <c r="L194" s="483"/>
      <c r="M194" s="484"/>
      <c r="N194" s="483"/>
      <c r="O194" s="484"/>
      <c r="P194" s="483"/>
      <c r="Q194" s="59"/>
      <c r="R194" s="17"/>
      <c r="S194" s="56">
        <f>'Og s3a'!D193</f>
        <v>0</v>
      </c>
      <c r="T194" s="50"/>
      <c r="U194" s="306"/>
      <c r="V194" s="307"/>
      <c r="W194" s="307"/>
      <c r="X194" s="307"/>
      <c r="Y194" s="306"/>
      <c r="Z194" s="306"/>
      <c r="AA194" s="50"/>
      <c r="AB194" s="50"/>
      <c r="AC194" s="50"/>
      <c r="AD194" s="50"/>
      <c r="AE194" s="50"/>
      <c r="AF194" s="50"/>
      <c r="AG194" s="50"/>
      <c r="AH194" s="50"/>
      <c r="AI194" s="50"/>
      <c r="AJ194" s="50"/>
      <c r="AK194" s="50"/>
      <c r="AL194" s="50"/>
      <c r="AM194" s="50"/>
    </row>
    <row r="195" spans="2:39" ht="21" customHeight="1">
      <c r="B195" s="942" t="str">
        <f t="shared" si="2"/>
        <v/>
      </c>
      <c r="C195" s="437">
        <f>'Og s3a'!C194</f>
        <v>0</v>
      </c>
      <c r="D195" s="438">
        <f>'Og s3a'!E194</f>
        <v>0</v>
      </c>
      <c r="E195" s="871">
        <f>'Og s3a'!F194</f>
        <v>0</v>
      </c>
      <c r="F195" s="437">
        <f>'Og s3a'!G194</f>
        <v>0</v>
      </c>
      <c r="G195" s="484"/>
      <c r="H195" s="483"/>
      <c r="I195" s="484"/>
      <c r="J195" s="483"/>
      <c r="K195" s="484"/>
      <c r="L195" s="483"/>
      <c r="M195" s="484"/>
      <c r="N195" s="483"/>
      <c r="O195" s="484"/>
      <c r="P195" s="483"/>
      <c r="Q195" s="59"/>
      <c r="R195" s="17"/>
      <c r="S195" s="56">
        <f>'Og s3a'!D194</f>
        <v>0</v>
      </c>
      <c r="T195" s="50"/>
      <c r="U195" s="306"/>
      <c r="V195" s="307"/>
      <c r="W195" s="307"/>
      <c r="X195" s="307"/>
      <c r="Y195" s="306"/>
      <c r="Z195" s="306"/>
      <c r="AA195" s="50"/>
      <c r="AB195" s="50"/>
      <c r="AC195" s="50"/>
      <c r="AD195" s="50"/>
      <c r="AE195" s="50"/>
      <c r="AF195" s="50"/>
      <c r="AG195" s="50"/>
      <c r="AH195" s="50"/>
      <c r="AI195" s="50"/>
      <c r="AJ195" s="50"/>
      <c r="AK195" s="50"/>
      <c r="AL195" s="50"/>
      <c r="AM195" s="50"/>
    </row>
    <row r="196" spans="2:39" ht="21" customHeight="1">
      <c r="B196" s="942" t="str">
        <f t="shared" si="2"/>
        <v/>
      </c>
      <c r="C196" s="437">
        <f>'Og s3a'!C195</f>
        <v>0</v>
      </c>
      <c r="D196" s="438">
        <f>'Og s3a'!E195</f>
        <v>0</v>
      </c>
      <c r="E196" s="871">
        <f>'Og s3a'!F195</f>
        <v>0</v>
      </c>
      <c r="F196" s="437">
        <f>'Og s3a'!G195</f>
        <v>0</v>
      </c>
      <c r="G196" s="484"/>
      <c r="H196" s="483"/>
      <c r="I196" s="484"/>
      <c r="J196" s="483"/>
      <c r="K196" s="484"/>
      <c r="L196" s="483"/>
      <c r="M196" s="484"/>
      <c r="N196" s="483"/>
      <c r="O196" s="484"/>
      <c r="P196" s="483"/>
      <c r="Q196" s="59"/>
      <c r="R196" s="17"/>
      <c r="S196" s="56">
        <f>'Og s3a'!D195</f>
        <v>0</v>
      </c>
      <c r="T196" s="50"/>
      <c r="U196" s="306"/>
      <c r="V196" s="307"/>
      <c r="W196" s="307"/>
      <c r="X196" s="307"/>
      <c r="Y196" s="306"/>
      <c r="Z196" s="306"/>
      <c r="AA196" s="50"/>
      <c r="AB196" s="50"/>
      <c r="AC196" s="50"/>
      <c r="AD196" s="50"/>
      <c r="AE196" s="50"/>
      <c r="AF196" s="50"/>
      <c r="AG196" s="50"/>
      <c r="AH196" s="50"/>
      <c r="AI196" s="50"/>
      <c r="AJ196" s="50"/>
      <c r="AK196" s="50"/>
      <c r="AL196" s="50"/>
      <c r="AM196" s="50"/>
    </row>
    <row r="197" spans="2:39" ht="21" customHeight="1">
      <c r="B197" s="942" t="str">
        <f t="shared" si="2"/>
        <v/>
      </c>
      <c r="C197" s="437">
        <f>'Og s3a'!C196</f>
        <v>0</v>
      </c>
      <c r="D197" s="438">
        <f>'Og s3a'!E196</f>
        <v>0</v>
      </c>
      <c r="E197" s="871">
        <f>'Og s3a'!F196</f>
        <v>0</v>
      </c>
      <c r="F197" s="437">
        <f>'Og s3a'!G196</f>
        <v>0</v>
      </c>
      <c r="G197" s="484"/>
      <c r="H197" s="483"/>
      <c r="I197" s="484"/>
      <c r="J197" s="483"/>
      <c r="K197" s="484"/>
      <c r="L197" s="483"/>
      <c r="M197" s="484"/>
      <c r="N197" s="483"/>
      <c r="O197" s="484"/>
      <c r="P197" s="483"/>
      <c r="Q197" s="59"/>
      <c r="R197" s="17"/>
      <c r="S197" s="56">
        <f>'Og s3a'!D196</f>
        <v>0</v>
      </c>
      <c r="T197" s="50"/>
      <c r="U197" s="306"/>
      <c r="V197" s="307"/>
      <c r="W197" s="307"/>
      <c r="X197" s="307"/>
      <c r="Y197" s="306"/>
      <c r="Z197" s="306"/>
      <c r="AA197" s="50"/>
      <c r="AB197" s="50"/>
      <c r="AC197" s="50"/>
      <c r="AD197" s="50"/>
      <c r="AE197" s="50"/>
      <c r="AF197" s="50"/>
      <c r="AG197" s="50"/>
      <c r="AH197" s="50"/>
      <c r="AI197" s="50"/>
      <c r="AJ197" s="50"/>
      <c r="AK197" s="50"/>
      <c r="AL197" s="50"/>
      <c r="AM197" s="50"/>
    </row>
    <row r="198" spans="2:39" ht="21" customHeight="1">
      <c r="B198" s="942" t="str">
        <f t="shared" si="2"/>
        <v/>
      </c>
      <c r="C198" s="437">
        <f>'Og s3a'!C197</f>
        <v>0</v>
      </c>
      <c r="D198" s="438">
        <f>'Og s3a'!E197</f>
        <v>0</v>
      </c>
      <c r="E198" s="871">
        <f>'Og s3a'!F197</f>
        <v>0</v>
      </c>
      <c r="F198" s="437">
        <f>'Og s3a'!G197</f>
        <v>0</v>
      </c>
      <c r="G198" s="484"/>
      <c r="H198" s="483"/>
      <c r="I198" s="484"/>
      <c r="J198" s="483"/>
      <c r="K198" s="484"/>
      <c r="L198" s="483"/>
      <c r="M198" s="484"/>
      <c r="N198" s="483"/>
      <c r="O198" s="484"/>
      <c r="P198" s="483"/>
      <c r="Q198" s="59"/>
      <c r="R198" s="17"/>
      <c r="S198" s="56">
        <f>'Og s3a'!D197</f>
        <v>0</v>
      </c>
      <c r="T198" s="50"/>
      <c r="U198" s="306"/>
      <c r="V198" s="307"/>
      <c r="W198" s="307"/>
      <c r="X198" s="307"/>
      <c r="Y198" s="306"/>
      <c r="Z198" s="306"/>
      <c r="AA198" s="50"/>
      <c r="AB198" s="50"/>
      <c r="AC198" s="50"/>
      <c r="AD198" s="50"/>
      <c r="AE198" s="50"/>
      <c r="AF198" s="50"/>
      <c r="AG198" s="50"/>
      <c r="AH198" s="50"/>
      <c r="AI198" s="50"/>
      <c r="AJ198" s="50"/>
      <c r="AK198" s="50"/>
      <c r="AL198" s="50"/>
      <c r="AM198" s="50"/>
    </row>
    <row r="199" spans="2:39" ht="21" customHeight="1">
      <c r="B199" s="942" t="str">
        <f t="shared" si="2"/>
        <v/>
      </c>
      <c r="C199" s="437">
        <f>'Og s3a'!C198</f>
        <v>0</v>
      </c>
      <c r="D199" s="438">
        <f>'Og s3a'!E198</f>
        <v>0</v>
      </c>
      <c r="E199" s="871">
        <f>'Og s3a'!F198</f>
        <v>0</v>
      </c>
      <c r="F199" s="437">
        <f>'Og s3a'!G198</f>
        <v>0</v>
      </c>
      <c r="G199" s="484"/>
      <c r="H199" s="483"/>
      <c r="I199" s="484"/>
      <c r="J199" s="483"/>
      <c r="K199" s="484"/>
      <c r="L199" s="483"/>
      <c r="M199" s="484"/>
      <c r="N199" s="483"/>
      <c r="O199" s="484"/>
      <c r="P199" s="483"/>
      <c r="Q199" s="59"/>
      <c r="R199" s="17"/>
      <c r="S199" s="56">
        <f>'Og s3a'!D198</f>
        <v>0</v>
      </c>
      <c r="T199" s="50"/>
      <c r="U199" s="306"/>
      <c r="V199" s="307"/>
      <c r="W199" s="307"/>
      <c r="X199" s="307"/>
      <c r="Y199" s="306"/>
      <c r="Z199" s="306"/>
      <c r="AA199" s="50"/>
      <c r="AB199" s="50"/>
      <c r="AC199" s="50"/>
      <c r="AD199" s="50"/>
      <c r="AE199" s="50"/>
      <c r="AF199" s="50"/>
      <c r="AG199" s="50"/>
      <c r="AH199" s="50"/>
      <c r="AI199" s="50"/>
      <c r="AJ199" s="50"/>
      <c r="AK199" s="50"/>
      <c r="AL199" s="50"/>
      <c r="AM199" s="50"/>
    </row>
    <row r="200" spans="2:39" ht="21" customHeight="1">
      <c r="B200" s="942" t="str">
        <f t="shared" ref="B200:B263" si="3">IF(E200&gt;0,"Wypełnione","")</f>
        <v/>
      </c>
      <c r="C200" s="437">
        <f>'Og s3a'!C199</f>
        <v>0</v>
      </c>
      <c r="D200" s="438">
        <f>'Og s3a'!E199</f>
        <v>0</v>
      </c>
      <c r="E200" s="871">
        <f>'Og s3a'!F199</f>
        <v>0</v>
      </c>
      <c r="F200" s="437">
        <f>'Og s3a'!G199</f>
        <v>0</v>
      </c>
      <c r="G200" s="484"/>
      <c r="H200" s="483"/>
      <c r="I200" s="484"/>
      <c r="J200" s="483"/>
      <c r="K200" s="484"/>
      <c r="L200" s="483"/>
      <c r="M200" s="484"/>
      <c r="N200" s="483"/>
      <c r="O200" s="484"/>
      <c r="P200" s="483"/>
      <c r="Q200" s="59"/>
      <c r="R200" s="17"/>
      <c r="S200" s="56">
        <f>'Og s3a'!D199</f>
        <v>0</v>
      </c>
      <c r="T200" s="50"/>
      <c r="U200" s="306"/>
      <c r="V200" s="307"/>
      <c r="W200" s="307"/>
      <c r="X200" s="307"/>
      <c r="Y200" s="306"/>
      <c r="Z200" s="306"/>
      <c r="AA200" s="50"/>
      <c r="AB200" s="50"/>
      <c r="AC200" s="50"/>
      <c r="AD200" s="50"/>
      <c r="AE200" s="50"/>
      <c r="AF200" s="50"/>
      <c r="AG200" s="50"/>
      <c r="AH200" s="50"/>
      <c r="AI200" s="50"/>
      <c r="AJ200" s="50"/>
      <c r="AK200" s="50"/>
      <c r="AL200" s="50"/>
      <c r="AM200" s="50"/>
    </row>
    <row r="201" spans="2:39" ht="21" customHeight="1">
      <c r="B201" s="942" t="str">
        <f t="shared" si="3"/>
        <v/>
      </c>
      <c r="C201" s="437">
        <f>'Og s3a'!C200</f>
        <v>0</v>
      </c>
      <c r="D201" s="438">
        <f>'Og s3a'!E200</f>
        <v>0</v>
      </c>
      <c r="E201" s="871">
        <f>'Og s3a'!F200</f>
        <v>0</v>
      </c>
      <c r="F201" s="437">
        <f>'Og s3a'!G200</f>
        <v>0</v>
      </c>
      <c r="G201" s="484"/>
      <c r="H201" s="483"/>
      <c r="I201" s="484"/>
      <c r="J201" s="483"/>
      <c r="K201" s="484"/>
      <c r="L201" s="483"/>
      <c r="M201" s="484"/>
      <c r="N201" s="483"/>
      <c r="O201" s="484"/>
      <c r="P201" s="483"/>
      <c r="Q201" s="59"/>
      <c r="R201" s="17"/>
      <c r="S201" s="56">
        <f>'Og s3a'!D200</f>
        <v>0</v>
      </c>
      <c r="T201" s="50"/>
      <c r="U201" s="306"/>
      <c r="V201" s="307"/>
      <c r="W201" s="307"/>
      <c r="X201" s="307"/>
      <c r="Y201" s="306"/>
      <c r="Z201" s="306"/>
      <c r="AA201" s="50"/>
      <c r="AB201" s="50"/>
      <c r="AC201" s="50"/>
      <c r="AD201" s="50"/>
      <c r="AE201" s="50"/>
      <c r="AF201" s="50"/>
      <c r="AG201" s="50"/>
      <c r="AH201" s="50"/>
      <c r="AI201" s="50"/>
      <c r="AJ201" s="50"/>
      <c r="AK201" s="50"/>
      <c r="AL201" s="50"/>
      <c r="AM201" s="50"/>
    </row>
    <row r="202" spans="2:39" ht="21" customHeight="1">
      <c r="B202" s="942" t="str">
        <f t="shared" si="3"/>
        <v/>
      </c>
      <c r="C202" s="437">
        <f>'Og s3a'!C201</f>
        <v>0</v>
      </c>
      <c r="D202" s="438">
        <f>'Og s3a'!E201</f>
        <v>0</v>
      </c>
      <c r="E202" s="871">
        <f>'Og s3a'!F201</f>
        <v>0</v>
      </c>
      <c r="F202" s="437">
        <f>'Og s3a'!G201</f>
        <v>0</v>
      </c>
      <c r="G202" s="484"/>
      <c r="H202" s="483"/>
      <c r="I202" s="484"/>
      <c r="J202" s="483"/>
      <c r="K202" s="484"/>
      <c r="L202" s="483"/>
      <c r="M202" s="484"/>
      <c r="N202" s="483"/>
      <c r="O202" s="484"/>
      <c r="P202" s="483"/>
      <c r="Q202" s="59"/>
      <c r="R202" s="17"/>
      <c r="S202" s="56">
        <f>'Og s3a'!D201</f>
        <v>0</v>
      </c>
      <c r="T202" s="50"/>
      <c r="U202" s="306"/>
      <c r="V202" s="307"/>
      <c r="W202" s="307"/>
      <c r="X202" s="307"/>
      <c r="Y202" s="306"/>
      <c r="Z202" s="306"/>
      <c r="AA202" s="50"/>
      <c r="AB202" s="50"/>
      <c r="AC202" s="50"/>
      <c r="AD202" s="50"/>
      <c r="AE202" s="50"/>
      <c r="AF202" s="50"/>
      <c r="AG202" s="50"/>
      <c r="AH202" s="50"/>
      <c r="AI202" s="50"/>
      <c r="AJ202" s="50"/>
      <c r="AK202" s="50"/>
      <c r="AL202" s="50"/>
      <c r="AM202" s="50"/>
    </row>
    <row r="203" spans="2:39" ht="21" customHeight="1">
      <c r="B203" s="942" t="str">
        <f t="shared" si="3"/>
        <v/>
      </c>
      <c r="C203" s="437">
        <f>'Og s3a'!C202</f>
        <v>0</v>
      </c>
      <c r="D203" s="438">
        <f>'Og s3a'!E202</f>
        <v>0</v>
      </c>
      <c r="E203" s="871">
        <f>'Og s3a'!F202</f>
        <v>0</v>
      </c>
      <c r="F203" s="437">
        <f>'Og s3a'!G202</f>
        <v>0</v>
      </c>
      <c r="G203" s="484"/>
      <c r="H203" s="483"/>
      <c r="I203" s="484"/>
      <c r="J203" s="483"/>
      <c r="K203" s="484"/>
      <c r="L203" s="483"/>
      <c r="M203" s="484"/>
      <c r="N203" s="483"/>
      <c r="O203" s="484"/>
      <c r="P203" s="483"/>
      <c r="Q203" s="59"/>
      <c r="R203" s="17"/>
      <c r="S203" s="56">
        <f>'Og s3a'!D202</f>
        <v>0</v>
      </c>
      <c r="T203" s="50"/>
      <c r="U203" s="306"/>
      <c r="V203" s="307"/>
      <c r="W203" s="307"/>
      <c r="X203" s="307"/>
      <c r="Y203" s="306"/>
      <c r="Z203" s="306"/>
      <c r="AA203" s="50"/>
      <c r="AB203" s="50"/>
      <c r="AC203" s="50"/>
      <c r="AD203" s="50"/>
      <c r="AE203" s="50"/>
      <c r="AF203" s="50"/>
      <c r="AG203" s="50"/>
      <c r="AH203" s="50"/>
      <c r="AI203" s="50"/>
      <c r="AJ203" s="50"/>
      <c r="AK203" s="50"/>
      <c r="AL203" s="50"/>
      <c r="AM203" s="50"/>
    </row>
    <row r="204" spans="2:39" ht="21" customHeight="1">
      <c r="B204" s="942" t="str">
        <f t="shared" si="3"/>
        <v/>
      </c>
      <c r="C204" s="437">
        <f>'Og s3a'!C203</f>
        <v>0</v>
      </c>
      <c r="D204" s="438">
        <f>'Og s3a'!E203</f>
        <v>0</v>
      </c>
      <c r="E204" s="871">
        <f>'Og s3a'!F203</f>
        <v>0</v>
      </c>
      <c r="F204" s="437">
        <f>'Og s3a'!G203</f>
        <v>0</v>
      </c>
      <c r="G204" s="484"/>
      <c r="H204" s="483"/>
      <c r="I204" s="484"/>
      <c r="J204" s="483"/>
      <c r="K204" s="484"/>
      <c r="L204" s="483"/>
      <c r="M204" s="484"/>
      <c r="N204" s="483"/>
      <c r="O204" s="484"/>
      <c r="P204" s="483"/>
      <c r="Q204" s="59"/>
      <c r="R204" s="17"/>
      <c r="S204" s="56">
        <f>'Og s3a'!D203</f>
        <v>0</v>
      </c>
      <c r="T204" s="50"/>
      <c r="U204" s="306"/>
      <c r="V204" s="307"/>
      <c r="W204" s="307"/>
      <c r="X204" s="307"/>
      <c r="Y204" s="306"/>
      <c r="Z204" s="306"/>
      <c r="AA204" s="50"/>
      <c r="AB204" s="50"/>
      <c r="AC204" s="50"/>
      <c r="AD204" s="50"/>
      <c r="AE204" s="50"/>
      <c r="AF204" s="50"/>
      <c r="AG204" s="50"/>
      <c r="AH204" s="50"/>
      <c r="AI204" s="50"/>
      <c r="AJ204" s="50"/>
      <c r="AK204" s="50"/>
      <c r="AL204" s="50"/>
      <c r="AM204" s="50"/>
    </row>
    <row r="205" spans="2:39" ht="21" customHeight="1">
      <c r="B205" s="942" t="str">
        <f t="shared" si="3"/>
        <v/>
      </c>
      <c r="C205" s="437">
        <f>'Og s3a'!C204</f>
        <v>0</v>
      </c>
      <c r="D205" s="438">
        <f>'Og s3a'!E204</f>
        <v>0</v>
      </c>
      <c r="E205" s="871">
        <f>'Og s3a'!F204</f>
        <v>0</v>
      </c>
      <c r="F205" s="437">
        <f>'Og s3a'!G204</f>
        <v>0</v>
      </c>
      <c r="G205" s="484"/>
      <c r="H205" s="483"/>
      <c r="I205" s="484"/>
      <c r="J205" s="483"/>
      <c r="K205" s="484"/>
      <c r="L205" s="483"/>
      <c r="M205" s="484"/>
      <c r="N205" s="483"/>
      <c r="O205" s="484"/>
      <c r="P205" s="483"/>
      <c r="Q205" s="59"/>
      <c r="R205" s="17"/>
      <c r="S205" s="56">
        <f>'Og s3a'!D204</f>
        <v>0</v>
      </c>
      <c r="T205" s="50"/>
      <c r="U205" s="306"/>
      <c r="V205" s="307"/>
      <c r="W205" s="307"/>
      <c r="X205" s="307"/>
      <c r="Y205" s="306"/>
      <c r="Z205" s="306"/>
      <c r="AA205" s="50"/>
      <c r="AB205" s="50"/>
      <c r="AC205" s="50"/>
      <c r="AD205" s="50"/>
      <c r="AE205" s="50"/>
      <c r="AF205" s="50"/>
      <c r="AG205" s="50"/>
      <c r="AH205" s="50"/>
      <c r="AI205" s="50"/>
      <c r="AJ205" s="50"/>
      <c r="AK205" s="50"/>
      <c r="AL205" s="50"/>
      <c r="AM205" s="50"/>
    </row>
    <row r="206" spans="2:39" ht="21" customHeight="1">
      <c r="B206" s="942" t="str">
        <f t="shared" si="3"/>
        <v/>
      </c>
      <c r="C206" s="437">
        <f>'Og s3a'!C205</f>
        <v>0</v>
      </c>
      <c r="D206" s="438">
        <f>'Og s3a'!E205</f>
        <v>0</v>
      </c>
      <c r="E206" s="871">
        <f>'Og s3a'!F205</f>
        <v>0</v>
      </c>
      <c r="F206" s="437">
        <f>'Og s3a'!G205</f>
        <v>0</v>
      </c>
      <c r="G206" s="484"/>
      <c r="H206" s="483"/>
      <c r="I206" s="484"/>
      <c r="J206" s="483"/>
      <c r="K206" s="484"/>
      <c r="L206" s="483"/>
      <c r="M206" s="484"/>
      <c r="N206" s="483"/>
      <c r="O206" s="484"/>
      <c r="P206" s="483"/>
      <c r="Q206" s="59"/>
      <c r="R206" s="17"/>
      <c r="S206" s="56">
        <f>'Og s3a'!D205</f>
        <v>0</v>
      </c>
      <c r="T206" s="50"/>
      <c r="U206" s="306"/>
      <c r="V206" s="307"/>
      <c r="W206" s="307"/>
      <c r="X206" s="307"/>
      <c r="Y206" s="306"/>
      <c r="Z206" s="306"/>
      <c r="AA206" s="50"/>
      <c r="AB206" s="50"/>
      <c r="AC206" s="50"/>
      <c r="AD206" s="50"/>
      <c r="AE206" s="50"/>
      <c r="AF206" s="50"/>
      <c r="AG206" s="50"/>
      <c r="AH206" s="50"/>
      <c r="AI206" s="50"/>
      <c r="AJ206" s="50"/>
      <c r="AK206" s="50"/>
      <c r="AL206" s="50"/>
      <c r="AM206" s="50"/>
    </row>
    <row r="207" spans="2:39" ht="21" customHeight="1">
      <c r="B207" s="942" t="str">
        <f t="shared" si="3"/>
        <v/>
      </c>
      <c r="C207" s="437">
        <f>'Og s3a'!C206</f>
        <v>0</v>
      </c>
      <c r="D207" s="438">
        <f>'Og s3a'!E206</f>
        <v>0</v>
      </c>
      <c r="E207" s="871">
        <f>'Og s3a'!F206</f>
        <v>0</v>
      </c>
      <c r="F207" s="437">
        <f>'Og s3a'!G206</f>
        <v>0</v>
      </c>
      <c r="G207" s="484"/>
      <c r="H207" s="483"/>
      <c r="I207" s="484"/>
      <c r="J207" s="483"/>
      <c r="K207" s="484"/>
      <c r="L207" s="483"/>
      <c r="M207" s="484"/>
      <c r="N207" s="483"/>
      <c r="O207" s="484"/>
      <c r="P207" s="483"/>
      <c r="Q207" s="59"/>
      <c r="R207" s="17"/>
      <c r="S207" s="56">
        <f>'Og s3a'!D206</f>
        <v>0</v>
      </c>
      <c r="T207" s="50"/>
      <c r="U207" s="306"/>
      <c r="V207" s="307"/>
      <c r="W207" s="307"/>
      <c r="X207" s="307"/>
      <c r="Y207" s="306"/>
      <c r="Z207" s="306"/>
      <c r="AA207" s="50"/>
      <c r="AB207" s="50"/>
      <c r="AC207" s="50"/>
      <c r="AD207" s="50"/>
      <c r="AE207" s="50"/>
      <c r="AF207" s="50"/>
      <c r="AG207" s="50"/>
      <c r="AH207" s="50"/>
      <c r="AI207" s="50"/>
      <c r="AJ207" s="50"/>
      <c r="AK207" s="50"/>
      <c r="AL207" s="50"/>
      <c r="AM207" s="50"/>
    </row>
    <row r="208" spans="2:39" ht="21" customHeight="1">
      <c r="B208" s="942" t="str">
        <f t="shared" si="3"/>
        <v/>
      </c>
      <c r="C208" s="437">
        <f>'Og s3a'!C207</f>
        <v>0</v>
      </c>
      <c r="D208" s="438">
        <f>'Og s3a'!E207</f>
        <v>0</v>
      </c>
      <c r="E208" s="871">
        <f>'Og s3a'!F207</f>
        <v>0</v>
      </c>
      <c r="F208" s="437">
        <f>'Og s3a'!G207</f>
        <v>0</v>
      </c>
      <c r="G208" s="484"/>
      <c r="H208" s="483"/>
      <c r="I208" s="484"/>
      <c r="J208" s="483"/>
      <c r="K208" s="484"/>
      <c r="L208" s="483"/>
      <c r="M208" s="484"/>
      <c r="N208" s="483"/>
      <c r="O208" s="484"/>
      <c r="P208" s="483"/>
      <c r="Q208" s="59"/>
      <c r="R208" s="17"/>
      <c r="S208" s="56">
        <f>'Og s3a'!D207</f>
        <v>0</v>
      </c>
      <c r="T208" s="50"/>
      <c r="U208" s="306"/>
      <c r="V208" s="307"/>
      <c r="W208" s="307"/>
      <c r="X208" s="307"/>
      <c r="Y208" s="306"/>
      <c r="Z208" s="306"/>
      <c r="AA208" s="50"/>
      <c r="AB208" s="50"/>
      <c r="AC208" s="50"/>
      <c r="AD208" s="50"/>
      <c r="AE208" s="50"/>
      <c r="AF208" s="50"/>
      <c r="AG208" s="50"/>
      <c r="AH208" s="50"/>
      <c r="AI208" s="50"/>
      <c r="AJ208" s="50"/>
      <c r="AK208" s="50"/>
      <c r="AL208" s="50"/>
      <c r="AM208" s="50"/>
    </row>
    <row r="209" spans="2:39" ht="21" customHeight="1">
      <c r="B209" s="942" t="str">
        <f t="shared" si="3"/>
        <v/>
      </c>
      <c r="C209" s="437">
        <f>'Og s3a'!C208</f>
        <v>0</v>
      </c>
      <c r="D209" s="438">
        <f>'Og s3a'!E208</f>
        <v>0</v>
      </c>
      <c r="E209" s="871">
        <f>'Og s3a'!F208</f>
        <v>0</v>
      </c>
      <c r="F209" s="437">
        <f>'Og s3a'!G208</f>
        <v>0</v>
      </c>
      <c r="G209" s="484"/>
      <c r="H209" s="483"/>
      <c r="I209" s="484"/>
      <c r="J209" s="483"/>
      <c r="K209" s="484"/>
      <c r="L209" s="483"/>
      <c r="M209" s="484"/>
      <c r="N209" s="483"/>
      <c r="O209" s="484"/>
      <c r="P209" s="483"/>
      <c r="Q209" s="59"/>
      <c r="R209" s="17"/>
      <c r="S209" s="56">
        <f>'Og s3a'!D208</f>
        <v>0</v>
      </c>
      <c r="T209" s="50"/>
      <c r="U209" s="306"/>
      <c r="V209" s="307"/>
      <c r="W209" s="307"/>
      <c r="X209" s="307"/>
      <c r="Y209" s="306"/>
      <c r="Z209" s="306"/>
      <c r="AA209" s="50"/>
      <c r="AB209" s="50"/>
      <c r="AC209" s="50"/>
      <c r="AD209" s="50"/>
      <c r="AE209" s="50"/>
      <c r="AF209" s="50"/>
      <c r="AG209" s="50"/>
      <c r="AH209" s="50"/>
      <c r="AI209" s="50"/>
      <c r="AJ209" s="50"/>
      <c r="AK209" s="50"/>
      <c r="AL209" s="50"/>
      <c r="AM209" s="50"/>
    </row>
    <row r="210" spans="2:39" ht="21" customHeight="1">
      <c r="B210" s="942" t="str">
        <f t="shared" si="3"/>
        <v/>
      </c>
      <c r="C210" s="437">
        <f>'Og s3a'!C209</f>
        <v>0</v>
      </c>
      <c r="D210" s="438">
        <f>'Og s3a'!E209</f>
        <v>0</v>
      </c>
      <c r="E210" s="871">
        <f>'Og s3a'!F209</f>
        <v>0</v>
      </c>
      <c r="F210" s="437">
        <f>'Og s3a'!G209</f>
        <v>0</v>
      </c>
      <c r="G210" s="484"/>
      <c r="H210" s="483"/>
      <c r="I210" s="484"/>
      <c r="J210" s="483"/>
      <c r="K210" s="484"/>
      <c r="L210" s="483"/>
      <c r="M210" s="484"/>
      <c r="N210" s="483"/>
      <c r="O210" s="484"/>
      <c r="P210" s="483"/>
      <c r="Q210" s="59"/>
      <c r="R210" s="17"/>
      <c r="S210" s="56">
        <f>'Og s3a'!D209</f>
        <v>0</v>
      </c>
      <c r="T210" s="50"/>
      <c r="U210" s="306"/>
      <c r="V210" s="307"/>
      <c r="W210" s="307"/>
      <c r="X210" s="307"/>
      <c r="Y210" s="306"/>
      <c r="Z210" s="306"/>
      <c r="AA210" s="50"/>
      <c r="AB210" s="50"/>
      <c r="AC210" s="50"/>
      <c r="AD210" s="50"/>
      <c r="AE210" s="50"/>
      <c r="AF210" s="50"/>
      <c r="AG210" s="50"/>
      <c r="AH210" s="50"/>
      <c r="AI210" s="50"/>
      <c r="AJ210" s="50"/>
      <c r="AK210" s="50"/>
      <c r="AL210" s="50"/>
      <c r="AM210" s="50"/>
    </row>
    <row r="211" spans="2:39" ht="21" customHeight="1">
      <c r="B211" s="942" t="str">
        <f t="shared" si="3"/>
        <v/>
      </c>
      <c r="C211" s="437">
        <f>'Og s3a'!C210</f>
        <v>0</v>
      </c>
      <c r="D211" s="438">
        <f>'Og s3a'!E210</f>
        <v>0</v>
      </c>
      <c r="E211" s="871">
        <f>'Og s3a'!F210</f>
        <v>0</v>
      </c>
      <c r="F211" s="437">
        <f>'Og s3a'!G210</f>
        <v>0</v>
      </c>
      <c r="G211" s="484"/>
      <c r="H211" s="483"/>
      <c r="I211" s="484"/>
      <c r="J211" s="483"/>
      <c r="K211" s="484"/>
      <c r="L211" s="483"/>
      <c r="M211" s="484"/>
      <c r="N211" s="483"/>
      <c r="O211" s="484"/>
      <c r="P211" s="483"/>
      <c r="Q211" s="59"/>
      <c r="R211" s="17"/>
      <c r="S211" s="56">
        <f>'Og s3a'!D210</f>
        <v>0</v>
      </c>
      <c r="T211" s="50"/>
      <c r="U211" s="306"/>
      <c r="V211" s="307"/>
      <c r="W211" s="307"/>
      <c r="X211" s="307"/>
      <c r="Y211" s="306"/>
      <c r="Z211" s="306"/>
      <c r="AA211" s="50"/>
      <c r="AB211" s="50"/>
      <c r="AC211" s="50"/>
      <c r="AD211" s="50"/>
      <c r="AE211" s="50"/>
      <c r="AF211" s="50"/>
      <c r="AG211" s="50"/>
      <c r="AH211" s="50"/>
      <c r="AI211" s="50"/>
      <c r="AJ211" s="50"/>
      <c r="AK211" s="50"/>
      <c r="AL211" s="50"/>
      <c r="AM211" s="50"/>
    </row>
    <row r="212" spans="2:39" ht="21" customHeight="1">
      <c r="B212" s="942" t="str">
        <f t="shared" si="3"/>
        <v/>
      </c>
      <c r="C212" s="437">
        <f>'Og s3a'!C211</f>
        <v>0</v>
      </c>
      <c r="D212" s="438">
        <f>'Og s3a'!E211</f>
        <v>0</v>
      </c>
      <c r="E212" s="871">
        <f>'Og s3a'!F211</f>
        <v>0</v>
      </c>
      <c r="F212" s="437">
        <f>'Og s3a'!G211</f>
        <v>0</v>
      </c>
      <c r="G212" s="484"/>
      <c r="H212" s="483"/>
      <c r="I212" s="484"/>
      <c r="J212" s="483"/>
      <c r="K212" s="484"/>
      <c r="L212" s="483"/>
      <c r="M212" s="484"/>
      <c r="N212" s="483"/>
      <c r="O212" s="484"/>
      <c r="P212" s="483"/>
      <c r="Q212" s="59"/>
      <c r="R212" s="17"/>
      <c r="S212" s="56">
        <f>'Og s3a'!D211</f>
        <v>0</v>
      </c>
      <c r="T212" s="50"/>
      <c r="U212" s="306"/>
      <c r="V212" s="307"/>
      <c r="W212" s="307"/>
      <c r="X212" s="307"/>
      <c r="Y212" s="306"/>
      <c r="Z212" s="306"/>
      <c r="AA212" s="50"/>
      <c r="AB212" s="50"/>
      <c r="AC212" s="50"/>
      <c r="AD212" s="50"/>
      <c r="AE212" s="50"/>
      <c r="AF212" s="50"/>
      <c r="AG212" s="50"/>
      <c r="AH212" s="50"/>
      <c r="AI212" s="50"/>
      <c r="AJ212" s="50"/>
      <c r="AK212" s="50"/>
      <c r="AL212" s="50"/>
      <c r="AM212" s="50"/>
    </row>
    <row r="213" spans="2:39" ht="21" customHeight="1">
      <c r="B213" s="942" t="str">
        <f t="shared" si="3"/>
        <v/>
      </c>
      <c r="C213" s="437">
        <f>'Og s3a'!C212</f>
        <v>0</v>
      </c>
      <c r="D213" s="438">
        <f>'Og s3a'!E212</f>
        <v>0</v>
      </c>
      <c r="E213" s="871">
        <f>'Og s3a'!F212</f>
        <v>0</v>
      </c>
      <c r="F213" s="437">
        <f>'Og s3a'!G212</f>
        <v>0</v>
      </c>
      <c r="G213" s="484"/>
      <c r="H213" s="483"/>
      <c r="I213" s="484"/>
      <c r="J213" s="483"/>
      <c r="K213" s="484"/>
      <c r="L213" s="483"/>
      <c r="M213" s="484"/>
      <c r="N213" s="483"/>
      <c r="O213" s="484"/>
      <c r="P213" s="483"/>
      <c r="Q213" s="59"/>
      <c r="R213" s="17"/>
      <c r="S213" s="56">
        <f>'Og s3a'!D212</f>
        <v>0</v>
      </c>
      <c r="T213" s="50"/>
      <c r="U213" s="306"/>
      <c r="V213" s="307"/>
      <c r="W213" s="307"/>
      <c r="X213" s="307"/>
      <c r="Y213" s="306"/>
      <c r="Z213" s="306"/>
      <c r="AA213" s="50"/>
      <c r="AB213" s="50"/>
      <c r="AC213" s="50"/>
      <c r="AD213" s="50"/>
      <c r="AE213" s="50"/>
      <c r="AF213" s="50"/>
      <c r="AG213" s="50"/>
      <c r="AH213" s="50"/>
      <c r="AI213" s="50"/>
      <c r="AJ213" s="50"/>
      <c r="AK213" s="50"/>
      <c r="AL213" s="50"/>
      <c r="AM213" s="50"/>
    </row>
    <row r="214" spans="2:39" ht="21" customHeight="1">
      <c r="B214" s="942" t="str">
        <f t="shared" si="3"/>
        <v/>
      </c>
      <c r="C214" s="437">
        <f>'Og s3a'!C213</f>
        <v>0</v>
      </c>
      <c r="D214" s="438">
        <f>'Og s3a'!E213</f>
        <v>0</v>
      </c>
      <c r="E214" s="871">
        <f>'Og s3a'!F213</f>
        <v>0</v>
      </c>
      <c r="F214" s="437">
        <f>'Og s3a'!G213</f>
        <v>0</v>
      </c>
      <c r="G214" s="484"/>
      <c r="H214" s="483"/>
      <c r="I214" s="484"/>
      <c r="J214" s="483"/>
      <c r="K214" s="484"/>
      <c r="L214" s="483"/>
      <c r="M214" s="484"/>
      <c r="N214" s="483"/>
      <c r="O214" s="484"/>
      <c r="P214" s="483"/>
      <c r="Q214" s="59"/>
      <c r="R214" s="17"/>
      <c r="S214" s="56">
        <f>'Og s3a'!D213</f>
        <v>0</v>
      </c>
      <c r="T214" s="50"/>
      <c r="U214" s="306"/>
      <c r="V214" s="307"/>
      <c r="W214" s="307"/>
      <c r="X214" s="307"/>
      <c r="Y214" s="306"/>
      <c r="Z214" s="306"/>
      <c r="AA214" s="50"/>
      <c r="AB214" s="50"/>
      <c r="AC214" s="50"/>
      <c r="AD214" s="50"/>
      <c r="AE214" s="50"/>
      <c r="AF214" s="50"/>
      <c r="AG214" s="50"/>
      <c r="AH214" s="50"/>
      <c r="AI214" s="50"/>
      <c r="AJ214" s="50"/>
      <c r="AK214" s="50"/>
      <c r="AL214" s="50"/>
      <c r="AM214" s="50"/>
    </row>
    <row r="215" spans="2:39" ht="21" customHeight="1">
      <c r="B215" s="942" t="str">
        <f t="shared" si="3"/>
        <v/>
      </c>
      <c r="C215" s="437">
        <f>'Og s3a'!C214</f>
        <v>0</v>
      </c>
      <c r="D215" s="438">
        <f>'Og s3a'!E214</f>
        <v>0</v>
      </c>
      <c r="E215" s="871">
        <f>'Og s3a'!F214</f>
        <v>0</v>
      </c>
      <c r="F215" s="437">
        <f>'Og s3a'!G214</f>
        <v>0</v>
      </c>
      <c r="G215" s="484"/>
      <c r="H215" s="483"/>
      <c r="I215" s="484"/>
      <c r="J215" s="483"/>
      <c r="K215" s="484"/>
      <c r="L215" s="483"/>
      <c r="M215" s="484"/>
      <c r="N215" s="483"/>
      <c r="O215" s="484"/>
      <c r="P215" s="483"/>
      <c r="Q215" s="59"/>
      <c r="R215" s="17"/>
      <c r="S215" s="56">
        <f>'Og s3a'!D214</f>
        <v>0</v>
      </c>
      <c r="T215" s="50"/>
      <c r="U215" s="306"/>
      <c r="V215" s="307"/>
      <c r="W215" s="307"/>
      <c r="X215" s="307"/>
      <c r="Y215" s="306"/>
      <c r="Z215" s="306"/>
      <c r="AA215" s="50"/>
      <c r="AB215" s="50"/>
      <c r="AC215" s="50"/>
      <c r="AD215" s="50"/>
      <c r="AE215" s="50"/>
      <c r="AF215" s="50"/>
      <c r="AG215" s="50"/>
      <c r="AH215" s="50"/>
      <c r="AI215" s="50"/>
      <c r="AJ215" s="50"/>
      <c r="AK215" s="50"/>
      <c r="AL215" s="50"/>
      <c r="AM215" s="50"/>
    </row>
    <row r="216" spans="2:39" ht="21" customHeight="1">
      <c r="B216" s="942" t="str">
        <f t="shared" si="3"/>
        <v/>
      </c>
      <c r="C216" s="437">
        <f>'Og s3a'!C215</f>
        <v>0</v>
      </c>
      <c r="D216" s="438">
        <f>'Og s3a'!E215</f>
        <v>0</v>
      </c>
      <c r="E216" s="871">
        <f>'Og s3a'!F215</f>
        <v>0</v>
      </c>
      <c r="F216" s="437">
        <f>'Og s3a'!G215</f>
        <v>0</v>
      </c>
      <c r="G216" s="484"/>
      <c r="H216" s="483"/>
      <c r="I216" s="484"/>
      <c r="J216" s="483"/>
      <c r="K216" s="484"/>
      <c r="L216" s="483"/>
      <c r="M216" s="484"/>
      <c r="N216" s="483"/>
      <c r="O216" s="484"/>
      <c r="P216" s="483"/>
      <c r="Q216" s="59"/>
      <c r="R216" s="17"/>
      <c r="S216" s="56">
        <f>'Og s3a'!D215</f>
        <v>0</v>
      </c>
      <c r="T216" s="50"/>
      <c r="U216" s="306"/>
      <c r="V216" s="307"/>
      <c r="W216" s="307"/>
      <c r="X216" s="307"/>
      <c r="Y216" s="306"/>
      <c r="Z216" s="306"/>
      <c r="AA216" s="50"/>
      <c r="AB216" s="50"/>
      <c r="AC216" s="50"/>
      <c r="AD216" s="50"/>
      <c r="AE216" s="50"/>
      <c r="AF216" s="50"/>
      <c r="AG216" s="50"/>
      <c r="AH216" s="50"/>
      <c r="AI216" s="50"/>
      <c r="AJ216" s="50"/>
      <c r="AK216" s="50"/>
      <c r="AL216" s="50"/>
      <c r="AM216" s="50"/>
    </row>
    <row r="217" spans="2:39" ht="21" customHeight="1">
      <c r="B217" s="942" t="str">
        <f t="shared" si="3"/>
        <v/>
      </c>
      <c r="C217" s="437">
        <f>'Og s3a'!C216</f>
        <v>0</v>
      </c>
      <c r="D217" s="438">
        <f>'Og s3a'!E216</f>
        <v>0</v>
      </c>
      <c r="E217" s="871">
        <f>'Og s3a'!F216</f>
        <v>0</v>
      </c>
      <c r="F217" s="437">
        <f>'Og s3a'!G216</f>
        <v>0</v>
      </c>
      <c r="G217" s="484"/>
      <c r="H217" s="483"/>
      <c r="I217" s="484"/>
      <c r="J217" s="483"/>
      <c r="K217" s="484"/>
      <c r="L217" s="483"/>
      <c r="M217" s="484"/>
      <c r="N217" s="483"/>
      <c r="O217" s="484"/>
      <c r="P217" s="483"/>
      <c r="Q217" s="59"/>
      <c r="R217" s="17"/>
      <c r="S217" s="56">
        <f>'Og s3a'!D216</f>
        <v>0</v>
      </c>
      <c r="T217" s="50"/>
      <c r="U217" s="306"/>
      <c r="V217" s="307"/>
      <c r="W217" s="307"/>
      <c r="X217" s="307"/>
      <c r="Y217" s="306"/>
      <c r="Z217" s="306"/>
      <c r="AA217" s="50"/>
      <c r="AB217" s="50"/>
      <c r="AC217" s="50"/>
      <c r="AD217" s="50"/>
      <c r="AE217" s="50"/>
      <c r="AF217" s="50"/>
      <c r="AG217" s="50"/>
      <c r="AH217" s="50"/>
      <c r="AI217" s="50"/>
      <c r="AJ217" s="50"/>
      <c r="AK217" s="50"/>
      <c r="AL217" s="50"/>
      <c r="AM217" s="50"/>
    </row>
    <row r="218" spans="2:39" ht="21" customHeight="1">
      <c r="B218" s="942" t="str">
        <f t="shared" si="3"/>
        <v/>
      </c>
      <c r="C218" s="437">
        <f>'Og s3a'!C217</f>
        <v>0</v>
      </c>
      <c r="D218" s="438">
        <f>'Og s3a'!E217</f>
        <v>0</v>
      </c>
      <c r="E218" s="871">
        <f>'Og s3a'!F217</f>
        <v>0</v>
      </c>
      <c r="F218" s="437">
        <f>'Og s3a'!G217</f>
        <v>0</v>
      </c>
      <c r="G218" s="484"/>
      <c r="H218" s="483"/>
      <c r="I218" s="484"/>
      <c r="J218" s="483"/>
      <c r="K218" s="484"/>
      <c r="L218" s="483"/>
      <c r="M218" s="484"/>
      <c r="N218" s="483"/>
      <c r="O218" s="484"/>
      <c r="P218" s="483"/>
      <c r="Q218" s="59"/>
      <c r="R218" s="17"/>
      <c r="S218" s="56">
        <f>'Og s3a'!D217</f>
        <v>0</v>
      </c>
      <c r="T218" s="50"/>
      <c r="U218" s="306"/>
      <c r="V218" s="307"/>
      <c r="W218" s="307"/>
      <c r="X218" s="307"/>
      <c r="Y218" s="306"/>
      <c r="Z218" s="306"/>
      <c r="AA218" s="50"/>
      <c r="AB218" s="50"/>
      <c r="AC218" s="50"/>
      <c r="AD218" s="50"/>
      <c r="AE218" s="50"/>
      <c r="AF218" s="50"/>
      <c r="AG218" s="50"/>
      <c r="AH218" s="50"/>
      <c r="AI218" s="50"/>
      <c r="AJ218" s="50"/>
      <c r="AK218" s="50"/>
      <c r="AL218" s="50"/>
      <c r="AM218" s="50"/>
    </row>
    <row r="219" spans="2:39" ht="21" customHeight="1">
      <c r="B219" s="942" t="str">
        <f t="shared" si="3"/>
        <v/>
      </c>
      <c r="C219" s="437">
        <f>'Og s3a'!C218</f>
        <v>0</v>
      </c>
      <c r="D219" s="438">
        <f>'Og s3a'!E218</f>
        <v>0</v>
      </c>
      <c r="E219" s="871">
        <f>'Og s3a'!F218</f>
        <v>0</v>
      </c>
      <c r="F219" s="437">
        <f>'Og s3a'!G218</f>
        <v>0</v>
      </c>
      <c r="G219" s="484"/>
      <c r="H219" s="483"/>
      <c r="I219" s="484"/>
      <c r="J219" s="483"/>
      <c r="K219" s="484"/>
      <c r="L219" s="483"/>
      <c r="M219" s="484"/>
      <c r="N219" s="483"/>
      <c r="O219" s="484"/>
      <c r="P219" s="483"/>
      <c r="Q219" s="59"/>
      <c r="R219" s="17"/>
      <c r="S219" s="56">
        <f>'Og s3a'!D218</f>
        <v>0</v>
      </c>
      <c r="T219" s="50"/>
      <c r="U219" s="306"/>
      <c r="V219" s="307"/>
      <c r="W219" s="307"/>
      <c r="X219" s="307"/>
      <c r="Y219" s="306"/>
      <c r="Z219" s="306"/>
      <c r="AA219" s="50"/>
      <c r="AB219" s="50"/>
      <c r="AC219" s="50"/>
      <c r="AD219" s="50"/>
      <c r="AE219" s="50"/>
      <c r="AF219" s="50"/>
      <c r="AG219" s="50"/>
      <c r="AH219" s="50"/>
      <c r="AI219" s="50"/>
      <c r="AJ219" s="50"/>
      <c r="AK219" s="50"/>
      <c r="AL219" s="50"/>
      <c r="AM219" s="50"/>
    </row>
    <row r="220" spans="2:39" ht="21" customHeight="1">
      <c r="B220" s="942" t="str">
        <f t="shared" si="3"/>
        <v/>
      </c>
      <c r="C220" s="437">
        <f>'Og s3a'!C219</f>
        <v>0</v>
      </c>
      <c r="D220" s="438">
        <f>'Og s3a'!E219</f>
        <v>0</v>
      </c>
      <c r="E220" s="871">
        <f>'Og s3a'!F219</f>
        <v>0</v>
      </c>
      <c r="F220" s="437">
        <f>'Og s3a'!G219</f>
        <v>0</v>
      </c>
      <c r="G220" s="484"/>
      <c r="H220" s="483"/>
      <c r="I220" s="484"/>
      <c r="J220" s="483"/>
      <c r="K220" s="484"/>
      <c r="L220" s="483"/>
      <c r="M220" s="484"/>
      <c r="N220" s="483"/>
      <c r="O220" s="484"/>
      <c r="P220" s="483"/>
      <c r="Q220" s="59"/>
      <c r="R220" s="17"/>
      <c r="S220" s="56">
        <f>'Og s3a'!D219</f>
        <v>0</v>
      </c>
      <c r="T220" s="50"/>
      <c r="U220" s="306"/>
      <c r="V220" s="307"/>
      <c r="W220" s="307"/>
      <c r="X220" s="307"/>
      <c r="Y220" s="306"/>
      <c r="Z220" s="306"/>
      <c r="AA220" s="50"/>
      <c r="AB220" s="50"/>
      <c r="AC220" s="50"/>
      <c r="AD220" s="50"/>
      <c r="AE220" s="50"/>
      <c r="AF220" s="50"/>
      <c r="AG220" s="50"/>
      <c r="AH220" s="50"/>
      <c r="AI220" s="50"/>
      <c r="AJ220" s="50"/>
      <c r="AK220" s="50"/>
      <c r="AL220" s="50"/>
      <c r="AM220" s="50"/>
    </row>
    <row r="221" spans="2:39" ht="21" customHeight="1">
      <c r="B221" s="942" t="str">
        <f t="shared" si="3"/>
        <v/>
      </c>
      <c r="C221" s="437">
        <f>'Og s3a'!C220</f>
        <v>0</v>
      </c>
      <c r="D221" s="438">
        <f>'Og s3a'!E220</f>
        <v>0</v>
      </c>
      <c r="E221" s="871">
        <f>'Og s3a'!F220</f>
        <v>0</v>
      </c>
      <c r="F221" s="437">
        <f>'Og s3a'!G220</f>
        <v>0</v>
      </c>
      <c r="G221" s="484"/>
      <c r="H221" s="483"/>
      <c r="I221" s="484"/>
      <c r="J221" s="483"/>
      <c r="K221" s="484"/>
      <c r="L221" s="483"/>
      <c r="M221" s="484"/>
      <c r="N221" s="483"/>
      <c r="O221" s="484"/>
      <c r="P221" s="483"/>
      <c r="Q221" s="59"/>
      <c r="R221" s="17"/>
      <c r="S221" s="56">
        <f>'Og s3a'!D220</f>
        <v>0</v>
      </c>
      <c r="T221" s="50"/>
      <c r="U221" s="306"/>
      <c r="V221" s="307"/>
      <c r="W221" s="307"/>
      <c r="X221" s="307"/>
      <c r="Y221" s="306"/>
      <c r="Z221" s="306"/>
      <c r="AA221" s="50"/>
      <c r="AB221" s="50"/>
      <c r="AC221" s="50"/>
      <c r="AD221" s="50"/>
      <c r="AE221" s="50"/>
      <c r="AF221" s="50"/>
      <c r="AG221" s="50"/>
      <c r="AH221" s="50"/>
      <c r="AI221" s="50"/>
      <c r="AJ221" s="50"/>
      <c r="AK221" s="50"/>
      <c r="AL221" s="50"/>
      <c r="AM221" s="50"/>
    </row>
    <row r="222" spans="2:39" ht="21" customHeight="1">
      <c r="B222" s="942" t="str">
        <f t="shared" si="3"/>
        <v/>
      </c>
      <c r="C222" s="437">
        <f>'Og s3a'!C221</f>
        <v>0</v>
      </c>
      <c r="D222" s="438">
        <f>'Og s3a'!E221</f>
        <v>0</v>
      </c>
      <c r="E222" s="871">
        <f>'Og s3a'!F221</f>
        <v>0</v>
      </c>
      <c r="F222" s="437">
        <f>'Og s3a'!G221</f>
        <v>0</v>
      </c>
      <c r="G222" s="484"/>
      <c r="H222" s="483"/>
      <c r="I222" s="484"/>
      <c r="J222" s="483"/>
      <c r="K222" s="484"/>
      <c r="L222" s="483"/>
      <c r="M222" s="484"/>
      <c r="N222" s="483"/>
      <c r="O222" s="484"/>
      <c r="P222" s="483"/>
      <c r="Q222" s="59"/>
      <c r="R222" s="17"/>
      <c r="S222" s="56">
        <f>'Og s3a'!D221</f>
        <v>0</v>
      </c>
      <c r="T222" s="50"/>
      <c r="U222" s="306"/>
      <c r="V222" s="307"/>
      <c r="W222" s="307"/>
      <c r="X222" s="307"/>
      <c r="Y222" s="306"/>
      <c r="Z222" s="306"/>
      <c r="AA222" s="50"/>
      <c r="AB222" s="50"/>
      <c r="AC222" s="50"/>
      <c r="AD222" s="50"/>
      <c r="AE222" s="50"/>
      <c r="AF222" s="50"/>
      <c r="AG222" s="50"/>
      <c r="AH222" s="50"/>
      <c r="AI222" s="50"/>
      <c r="AJ222" s="50"/>
      <c r="AK222" s="50"/>
      <c r="AL222" s="50"/>
      <c r="AM222" s="50"/>
    </row>
    <row r="223" spans="2:39" ht="21" customHeight="1">
      <c r="B223" s="942" t="str">
        <f t="shared" si="3"/>
        <v/>
      </c>
      <c r="C223" s="437">
        <f>'Og s3a'!C222</f>
        <v>0</v>
      </c>
      <c r="D223" s="438">
        <f>'Og s3a'!E222</f>
        <v>0</v>
      </c>
      <c r="E223" s="871">
        <f>'Og s3a'!F222</f>
        <v>0</v>
      </c>
      <c r="F223" s="437">
        <f>'Og s3a'!G222</f>
        <v>0</v>
      </c>
      <c r="G223" s="484"/>
      <c r="H223" s="483"/>
      <c r="I223" s="484"/>
      <c r="J223" s="483"/>
      <c r="K223" s="484"/>
      <c r="L223" s="483"/>
      <c r="M223" s="484"/>
      <c r="N223" s="483"/>
      <c r="O223" s="484"/>
      <c r="P223" s="483"/>
      <c r="Q223" s="59"/>
      <c r="R223" s="17"/>
      <c r="S223" s="56">
        <f>'Og s3a'!D222</f>
        <v>0</v>
      </c>
      <c r="T223" s="50"/>
      <c r="U223" s="306"/>
      <c r="V223" s="307"/>
      <c r="W223" s="307"/>
      <c r="X223" s="307"/>
      <c r="Y223" s="306"/>
      <c r="Z223" s="306"/>
      <c r="AA223" s="50"/>
      <c r="AB223" s="50"/>
      <c r="AC223" s="50"/>
      <c r="AD223" s="50"/>
      <c r="AE223" s="50"/>
      <c r="AF223" s="50"/>
      <c r="AG223" s="50"/>
      <c r="AH223" s="50"/>
      <c r="AI223" s="50"/>
      <c r="AJ223" s="50"/>
      <c r="AK223" s="50"/>
      <c r="AL223" s="50"/>
      <c r="AM223" s="50"/>
    </row>
    <row r="224" spans="2:39" ht="21" customHeight="1">
      <c r="B224" s="942" t="str">
        <f t="shared" si="3"/>
        <v/>
      </c>
      <c r="C224" s="437">
        <f>'Og s3a'!C223</f>
        <v>0</v>
      </c>
      <c r="D224" s="438">
        <f>'Og s3a'!E223</f>
        <v>0</v>
      </c>
      <c r="E224" s="871">
        <f>'Og s3a'!F223</f>
        <v>0</v>
      </c>
      <c r="F224" s="437">
        <f>'Og s3a'!G223</f>
        <v>0</v>
      </c>
      <c r="G224" s="484"/>
      <c r="H224" s="483"/>
      <c r="I224" s="484"/>
      <c r="J224" s="483"/>
      <c r="K224" s="484"/>
      <c r="L224" s="483"/>
      <c r="M224" s="484"/>
      <c r="N224" s="483"/>
      <c r="O224" s="484"/>
      <c r="P224" s="483"/>
      <c r="Q224" s="59"/>
      <c r="R224" s="17"/>
      <c r="S224" s="56">
        <f>'Og s3a'!D223</f>
        <v>0</v>
      </c>
      <c r="T224" s="50"/>
      <c r="U224" s="306"/>
      <c r="V224" s="307"/>
      <c r="W224" s="307"/>
      <c r="X224" s="307"/>
      <c r="Y224" s="306"/>
      <c r="Z224" s="306"/>
      <c r="AA224" s="50"/>
      <c r="AB224" s="50"/>
      <c r="AC224" s="50"/>
      <c r="AD224" s="50"/>
      <c r="AE224" s="50"/>
      <c r="AF224" s="50"/>
      <c r="AG224" s="50"/>
      <c r="AH224" s="50"/>
      <c r="AI224" s="50"/>
      <c r="AJ224" s="50"/>
      <c r="AK224" s="50"/>
      <c r="AL224" s="50"/>
      <c r="AM224" s="50"/>
    </row>
    <row r="225" spans="2:39" ht="21" customHeight="1">
      <c r="B225" s="942" t="str">
        <f t="shared" si="3"/>
        <v/>
      </c>
      <c r="C225" s="437">
        <f>'Og s3a'!C224</f>
        <v>0</v>
      </c>
      <c r="D225" s="438">
        <f>'Og s3a'!E224</f>
        <v>0</v>
      </c>
      <c r="E225" s="871">
        <f>'Og s3a'!F224</f>
        <v>0</v>
      </c>
      <c r="F225" s="437">
        <f>'Og s3a'!G224</f>
        <v>0</v>
      </c>
      <c r="G225" s="484"/>
      <c r="H225" s="483"/>
      <c r="I225" s="484"/>
      <c r="J225" s="483"/>
      <c r="K225" s="484"/>
      <c r="L225" s="483"/>
      <c r="M225" s="484"/>
      <c r="N225" s="483"/>
      <c r="O225" s="484"/>
      <c r="P225" s="483"/>
      <c r="Q225" s="59"/>
      <c r="R225" s="17"/>
      <c r="S225" s="56">
        <f>'Og s3a'!D224</f>
        <v>0</v>
      </c>
      <c r="T225" s="50"/>
      <c r="U225" s="306"/>
      <c r="V225" s="307"/>
      <c r="W225" s="307"/>
      <c r="X225" s="307"/>
      <c r="Y225" s="306"/>
      <c r="Z225" s="306"/>
      <c r="AA225" s="50"/>
      <c r="AB225" s="50"/>
      <c r="AC225" s="50"/>
      <c r="AD225" s="50"/>
      <c r="AE225" s="50"/>
      <c r="AF225" s="50"/>
      <c r="AG225" s="50"/>
      <c r="AH225" s="50"/>
      <c r="AI225" s="50"/>
      <c r="AJ225" s="50"/>
      <c r="AK225" s="50"/>
      <c r="AL225" s="50"/>
      <c r="AM225" s="50"/>
    </row>
    <row r="226" spans="2:39" ht="21" customHeight="1">
      <c r="B226" s="942" t="str">
        <f t="shared" si="3"/>
        <v/>
      </c>
      <c r="C226" s="437">
        <f>'Og s3a'!C225</f>
        <v>0</v>
      </c>
      <c r="D226" s="438">
        <f>'Og s3a'!E225</f>
        <v>0</v>
      </c>
      <c r="E226" s="871">
        <f>'Og s3a'!F225</f>
        <v>0</v>
      </c>
      <c r="F226" s="437">
        <f>'Og s3a'!G225</f>
        <v>0</v>
      </c>
      <c r="G226" s="484"/>
      <c r="H226" s="483"/>
      <c r="I226" s="484"/>
      <c r="J226" s="483"/>
      <c r="K226" s="484"/>
      <c r="L226" s="483"/>
      <c r="M226" s="484"/>
      <c r="N226" s="483"/>
      <c r="O226" s="484"/>
      <c r="P226" s="483"/>
      <c r="Q226" s="59"/>
      <c r="R226" s="17"/>
      <c r="S226" s="56">
        <f>'Og s3a'!D225</f>
        <v>0</v>
      </c>
      <c r="T226" s="50"/>
      <c r="U226" s="306"/>
      <c r="V226" s="307"/>
      <c r="W226" s="307"/>
      <c r="X226" s="307"/>
      <c r="Y226" s="306"/>
      <c r="Z226" s="306"/>
      <c r="AA226" s="50"/>
      <c r="AB226" s="50"/>
      <c r="AC226" s="50"/>
      <c r="AD226" s="50"/>
      <c r="AE226" s="50"/>
      <c r="AF226" s="50"/>
      <c r="AG226" s="50"/>
      <c r="AH226" s="50"/>
      <c r="AI226" s="50"/>
      <c r="AJ226" s="50"/>
      <c r="AK226" s="50"/>
      <c r="AL226" s="50"/>
      <c r="AM226" s="50"/>
    </row>
    <row r="227" spans="2:39" ht="21" customHeight="1">
      <c r="B227" s="942" t="str">
        <f t="shared" si="3"/>
        <v/>
      </c>
      <c r="C227" s="437">
        <f>'Og s3a'!C226</f>
        <v>0</v>
      </c>
      <c r="D227" s="438">
        <f>'Og s3a'!E226</f>
        <v>0</v>
      </c>
      <c r="E227" s="871">
        <f>'Og s3a'!F226</f>
        <v>0</v>
      </c>
      <c r="F227" s="437">
        <f>'Og s3a'!G226</f>
        <v>0</v>
      </c>
      <c r="G227" s="484"/>
      <c r="H227" s="483"/>
      <c r="I227" s="484"/>
      <c r="J227" s="483"/>
      <c r="K227" s="484"/>
      <c r="L227" s="483"/>
      <c r="M227" s="484"/>
      <c r="N227" s="483"/>
      <c r="O227" s="484"/>
      <c r="P227" s="483"/>
      <c r="Q227" s="59"/>
      <c r="R227" s="17"/>
      <c r="S227" s="56">
        <f>'Og s3a'!D226</f>
        <v>0</v>
      </c>
      <c r="T227" s="50"/>
      <c r="U227" s="306"/>
      <c r="V227" s="307"/>
      <c r="W227" s="307"/>
      <c r="X227" s="307"/>
      <c r="Y227" s="306"/>
      <c r="Z227" s="306"/>
      <c r="AA227" s="50"/>
      <c r="AB227" s="50"/>
      <c r="AC227" s="50"/>
      <c r="AD227" s="50"/>
      <c r="AE227" s="50"/>
      <c r="AF227" s="50"/>
      <c r="AG227" s="50"/>
      <c r="AH227" s="50"/>
      <c r="AI227" s="50"/>
      <c r="AJ227" s="50"/>
      <c r="AK227" s="50"/>
      <c r="AL227" s="50"/>
      <c r="AM227" s="50"/>
    </row>
    <row r="228" spans="2:39" ht="21" customHeight="1">
      <c r="B228" s="942" t="str">
        <f t="shared" si="3"/>
        <v/>
      </c>
      <c r="C228" s="437">
        <f>'Og s3a'!C227</f>
        <v>0</v>
      </c>
      <c r="D228" s="438">
        <f>'Og s3a'!E227</f>
        <v>0</v>
      </c>
      <c r="E228" s="871">
        <f>'Og s3a'!F227</f>
        <v>0</v>
      </c>
      <c r="F228" s="437">
        <f>'Og s3a'!G227</f>
        <v>0</v>
      </c>
      <c r="G228" s="484"/>
      <c r="H228" s="483"/>
      <c r="I228" s="484"/>
      <c r="J228" s="483"/>
      <c r="K228" s="484"/>
      <c r="L228" s="483"/>
      <c r="M228" s="484"/>
      <c r="N228" s="483"/>
      <c r="O228" s="484"/>
      <c r="P228" s="483"/>
      <c r="Q228" s="59"/>
      <c r="R228" s="17"/>
      <c r="S228" s="56">
        <f>'Og s3a'!D227</f>
        <v>0</v>
      </c>
      <c r="T228" s="50"/>
      <c r="U228" s="306"/>
      <c r="V228" s="307"/>
      <c r="W228" s="307"/>
      <c r="X228" s="307"/>
      <c r="Y228" s="306"/>
      <c r="Z228" s="306"/>
      <c r="AA228" s="50"/>
      <c r="AB228" s="50"/>
      <c r="AC228" s="50"/>
      <c r="AD228" s="50"/>
      <c r="AE228" s="50"/>
      <c r="AF228" s="50"/>
      <c r="AG228" s="50"/>
      <c r="AH228" s="50"/>
      <c r="AI228" s="50"/>
      <c r="AJ228" s="50"/>
      <c r="AK228" s="50"/>
      <c r="AL228" s="50"/>
      <c r="AM228" s="50"/>
    </row>
    <row r="229" spans="2:39" ht="21" customHeight="1">
      <c r="B229" s="942" t="str">
        <f t="shared" si="3"/>
        <v/>
      </c>
      <c r="C229" s="437">
        <f>'Og s3a'!C228</f>
        <v>0</v>
      </c>
      <c r="D229" s="438">
        <f>'Og s3a'!E228</f>
        <v>0</v>
      </c>
      <c r="E229" s="871">
        <f>'Og s3a'!F228</f>
        <v>0</v>
      </c>
      <c r="F229" s="437">
        <f>'Og s3a'!G228</f>
        <v>0</v>
      </c>
      <c r="G229" s="484"/>
      <c r="H229" s="483"/>
      <c r="I229" s="484"/>
      <c r="J229" s="483"/>
      <c r="K229" s="484"/>
      <c r="L229" s="483"/>
      <c r="M229" s="484"/>
      <c r="N229" s="483"/>
      <c r="O229" s="484"/>
      <c r="P229" s="483"/>
      <c r="Q229" s="59"/>
      <c r="R229" s="17"/>
      <c r="S229" s="56">
        <f>'Og s3a'!D228</f>
        <v>0</v>
      </c>
      <c r="T229" s="50"/>
      <c r="U229" s="306"/>
      <c r="V229" s="307"/>
      <c r="W229" s="307"/>
      <c r="X229" s="307"/>
      <c r="Y229" s="306"/>
      <c r="Z229" s="306"/>
      <c r="AA229" s="50"/>
      <c r="AB229" s="50"/>
      <c r="AC229" s="50"/>
      <c r="AD229" s="50"/>
      <c r="AE229" s="50"/>
      <c r="AF229" s="50"/>
      <c r="AG229" s="50"/>
      <c r="AH229" s="50"/>
      <c r="AI229" s="50"/>
      <c r="AJ229" s="50"/>
      <c r="AK229" s="50"/>
      <c r="AL229" s="50"/>
      <c r="AM229" s="50"/>
    </row>
    <row r="230" spans="2:39" ht="21" customHeight="1">
      <c r="B230" s="942" t="str">
        <f t="shared" si="3"/>
        <v/>
      </c>
      <c r="C230" s="437">
        <f>'Og s3a'!C229</f>
        <v>0</v>
      </c>
      <c r="D230" s="438">
        <f>'Og s3a'!E229</f>
        <v>0</v>
      </c>
      <c r="E230" s="871">
        <f>'Og s3a'!F229</f>
        <v>0</v>
      </c>
      <c r="F230" s="437">
        <f>'Og s3a'!G229</f>
        <v>0</v>
      </c>
      <c r="G230" s="484"/>
      <c r="H230" s="483"/>
      <c r="I230" s="484"/>
      <c r="J230" s="483"/>
      <c r="K230" s="484"/>
      <c r="L230" s="483"/>
      <c r="M230" s="484"/>
      <c r="N230" s="483"/>
      <c r="O230" s="484"/>
      <c r="P230" s="483"/>
      <c r="Q230" s="59"/>
      <c r="R230" s="17"/>
      <c r="S230" s="56">
        <f>'Og s3a'!D229</f>
        <v>0</v>
      </c>
      <c r="T230" s="50"/>
      <c r="U230" s="306"/>
      <c r="V230" s="307"/>
      <c r="W230" s="307"/>
      <c r="X230" s="307"/>
      <c r="Y230" s="306"/>
      <c r="Z230" s="306"/>
      <c r="AA230" s="50"/>
      <c r="AB230" s="50"/>
      <c r="AC230" s="50"/>
      <c r="AD230" s="50"/>
      <c r="AE230" s="50"/>
      <c r="AF230" s="50"/>
      <c r="AG230" s="50"/>
      <c r="AH230" s="50"/>
      <c r="AI230" s="50"/>
      <c r="AJ230" s="50"/>
      <c r="AK230" s="50"/>
      <c r="AL230" s="50"/>
      <c r="AM230" s="50"/>
    </row>
    <row r="231" spans="2:39" ht="21" customHeight="1">
      <c r="B231" s="942" t="str">
        <f t="shared" si="3"/>
        <v/>
      </c>
      <c r="C231" s="437">
        <f>'Og s3a'!C230</f>
        <v>0</v>
      </c>
      <c r="D231" s="438">
        <f>'Og s3a'!E230</f>
        <v>0</v>
      </c>
      <c r="E231" s="871">
        <f>'Og s3a'!F230</f>
        <v>0</v>
      </c>
      <c r="F231" s="437">
        <f>'Og s3a'!G230</f>
        <v>0</v>
      </c>
      <c r="G231" s="484"/>
      <c r="H231" s="483"/>
      <c r="I231" s="484"/>
      <c r="J231" s="483"/>
      <c r="K231" s="484"/>
      <c r="L231" s="483"/>
      <c r="M231" s="484"/>
      <c r="N231" s="483"/>
      <c r="O231" s="484"/>
      <c r="P231" s="483"/>
      <c r="Q231" s="59"/>
      <c r="R231" s="17"/>
      <c r="S231" s="56">
        <f>'Og s3a'!D230</f>
        <v>0</v>
      </c>
      <c r="T231" s="50"/>
      <c r="U231" s="306"/>
      <c r="V231" s="307"/>
      <c r="W231" s="307"/>
      <c r="X231" s="307"/>
      <c r="Y231" s="306"/>
      <c r="Z231" s="306"/>
      <c r="AA231" s="50"/>
      <c r="AB231" s="50"/>
      <c r="AC231" s="50"/>
      <c r="AD231" s="50"/>
      <c r="AE231" s="50"/>
      <c r="AF231" s="50"/>
      <c r="AG231" s="50"/>
      <c r="AH231" s="50"/>
      <c r="AI231" s="50"/>
      <c r="AJ231" s="50"/>
      <c r="AK231" s="50"/>
      <c r="AL231" s="50"/>
      <c r="AM231" s="50"/>
    </row>
    <row r="232" spans="2:39" ht="21" customHeight="1">
      <c r="B232" s="942" t="str">
        <f t="shared" si="3"/>
        <v/>
      </c>
      <c r="C232" s="437">
        <f>'Og s3a'!C231</f>
        <v>0</v>
      </c>
      <c r="D232" s="438">
        <f>'Og s3a'!E231</f>
        <v>0</v>
      </c>
      <c r="E232" s="871">
        <f>'Og s3a'!F231</f>
        <v>0</v>
      </c>
      <c r="F232" s="437">
        <f>'Og s3a'!G231</f>
        <v>0</v>
      </c>
      <c r="G232" s="484"/>
      <c r="H232" s="483"/>
      <c r="I232" s="484"/>
      <c r="J232" s="483"/>
      <c r="K232" s="484"/>
      <c r="L232" s="483"/>
      <c r="M232" s="484"/>
      <c r="N232" s="483"/>
      <c r="O232" s="484"/>
      <c r="P232" s="483"/>
      <c r="Q232" s="59"/>
      <c r="R232" s="17"/>
      <c r="S232" s="56">
        <f>'Og s3a'!D231</f>
        <v>0</v>
      </c>
      <c r="T232" s="50"/>
      <c r="U232" s="306"/>
      <c r="V232" s="307"/>
      <c r="W232" s="307"/>
      <c r="X232" s="307"/>
      <c r="Y232" s="306"/>
      <c r="Z232" s="306"/>
      <c r="AA232" s="50"/>
      <c r="AB232" s="50"/>
      <c r="AC232" s="50"/>
      <c r="AD232" s="50"/>
      <c r="AE232" s="50"/>
      <c r="AF232" s="50"/>
      <c r="AG232" s="50"/>
      <c r="AH232" s="50"/>
      <c r="AI232" s="50"/>
      <c r="AJ232" s="50"/>
      <c r="AK232" s="50"/>
      <c r="AL232" s="50"/>
      <c r="AM232" s="50"/>
    </row>
    <row r="233" spans="2:39" ht="21" customHeight="1">
      <c r="B233" s="942" t="str">
        <f t="shared" si="3"/>
        <v/>
      </c>
      <c r="C233" s="437">
        <f>'Og s3a'!C232</f>
        <v>0</v>
      </c>
      <c r="D233" s="438">
        <f>'Og s3a'!E232</f>
        <v>0</v>
      </c>
      <c r="E233" s="871">
        <f>'Og s3a'!F232</f>
        <v>0</v>
      </c>
      <c r="F233" s="437">
        <f>'Og s3a'!G232</f>
        <v>0</v>
      </c>
      <c r="G233" s="484"/>
      <c r="H233" s="483"/>
      <c r="I233" s="484"/>
      <c r="J233" s="483"/>
      <c r="K233" s="484"/>
      <c r="L233" s="483"/>
      <c r="M233" s="484"/>
      <c r="N233" s="483"/>
      <c r="O233" s="484"/>
      <c r="P233" s="483"/>
      <c r="Q233" s="59"/>
      <c r="R233" s="17"/>
      <c r="S233" s="56">
        <f>'Og s3a'!D232</f>
        <v>0</v>
      </c>
      <c r="T233" s="50"/>
      <c r="U233" s="306"/>
      <c r="V233" s="307"/>
      <c r="W233" s="307"/>
      <c r="X233" s="307"/>
      <c r="Y233" s="306"/>
      <c r="Z233" s="306"/>
      <c r="AA233" s="50"/>
      <c r="AB233" s="50"/>
      <c r="AC233" s="50"/>
      <c r="AD233" s="50"/>
      <c r="AE233" s="50"/>
      <c r="AF233" s="50"/>
      <c r="AG233" s="50"/>
      <c r="AH233" s="50"/>
      <c r="AI233" s="50"/>
      <c r="AJ233" s="50"/>
      <c r="AK233" s="50"/>
      <c r="AL233" s="50"/>
      <c r="AM233" s="50"/>
    </row>
    <row r="234" spans="2:39" ht="21" customHeight="1">
      <c r="B234" s="942" t="str">
        <f t="shared" si="3"/>
        <v/>
      </c>
      <c r="C234" s="437">
        <f>'Og s3a'!C233</f>
        <v>0</v>
      </c>
      <c r="D234" s="438">
        <f>'Og s3a'!E233</f>
        <v>0</v>
      </c>
      <c r="E234" s="871">
        <f>'Og s3a'!F233</f>
        <v>0</v>
      </c>
      <c r="F234" s="437">
        <f>'Og s3a'!G233</f>
        <v>0</v>
      </c>
      <c r="G234" s="484"/>
      <c r="H234" s="483"/>
      <c r="I234" s="484"/>
      <c r="J234" s="483"/>
      <c r="K234" s="484"/>
      <c r="L234" s="483"/>
      <c r="M234" s="484"/>
      <c r="N234" s="483"/>
      <c r="O234" s="484"/>
      <c r="P234" s="483"/>
      <c r="Q234" s="59"/>
      <c r="R234" s="17"/>
      <c r="S234" s="56">
        <f>'Og s3a'!D233</f>
        <v>0</v>
      </c>
      <c r="T234" s="50"/>
      <c r="U234" s="306"/>
      <c r="V234" s="307"/>
      <c r="W234" s="307"/>
      <c r="X234" s="307"/>
      <c r="Y234" s="306"/>
      <c r="Z234" s="306"/>
      <c r="AA234" s="50"/>
      <c r="AB234" s="50"/>
      <c r="AC234" s="50"/>
      <c r="AD234" s="50"/>
      <c r="AE234" s="50"/>
      <c r="AF234" s="50"/>
      <c r="AG234" s="50"/>
      <c r="AH234" s="50"/>
      <c r="AI234" s="50"/>
      <c r="AJ234" s="50"/>
      <c r="AK234" s="50"/>
      <c r="AL234" s="50"/>
      <c r="AM234" s="50"/>
    </row>
    <row r="235" spans="2:39" ht="21" customHeight="1">
      <c r="B235" s="942" t="str">
        <f t="shared" si="3"/>
        <v/>
      </c>
      <c r="C235" s="437">
        <f>'Og s3a'!C234</f>
        <v>0</v>
      </c>
      <c r="D235" s="438">
        <f>'Og s3a'!E234</f>
        <v>0</v>
      </c>
      <c r="E235" s="871">
        <f>'Og s3a'!F234</f>
        <v>0</v>
      </c>
      <c r="F235" s="437">
        <f>'Og s3a'!G234</f>
        <v>0</v>
      </c>
      <c r="G235" s="484"/>
      <c r="H235" s="483"/>
      <c r="I235" s="484"/>
      <c r="J235" s="483"/>
      <c r="K235" s="484"/>
      <c r="L235" s="483"/>
      <c r="M235" s="484"/>
      <c r="N235" s="483"/>
      <c r="O235" s="484"/>
      <c r="P235" s="483"/>
      <c r="Q235" s="59"/>
      <c r="R235" s="17"/>
      <c r="S235" s="56">
        <f>'Og s3a'!D234</f>
        <v>0</v>
      </c>
      <c r="T235" s="50"/>
      <c r="U235" s="306"/>
      <c r="V235" s="307"/>
      <c r="W235" s="307"/>
      <c r="X235" s="307"/>
      <c r="Y235" s="306"/>
      <c r="Z235" s="306"/>
      <c r="AA235" s="50"/>
      <c r="AB235" s="50"/>
      <c r="AC235" s="50"/>
      <c r="AD235" s="50"/>
      <c r="AE235" s="50"/>
      <c r="AF235" s="50"/>
      <c r="AG235" s="50"/>
      <c r="AH235" s="50"/>
      <c r="AI235" s="50"/>
      <c r="AJ235" s="50"/>
      <c r="AK235" s="50"/>
      <c r="AL235" s="50"/>
      <c r="AM235" s="50"/>
    </row>
    <row r="236" spans="2:39" ht="21" customHeight="1">
      <c r="B236" s="942" t="str">
        <f t="shared" si="3"/>
        <v/>
      </c>
      <c r="C236" s="437">
        <f>'Og s3a'!C235</f>
        <v>0</v>
      </c>
      <c r="D236" s="438">
        <f>'Og s3a'!E235</f>
        <v>0</v>
      </c>
      <c r="E236" s="871">
        <f>'Og s3a'!F235</f>
        <v>0</v>
      </c>
      <c r="F236" s="437">
        <f>'Og s3a'!G235</f>
        <v>0</v>
      </c>
      <c r="G236" s="484"/>
      <c r="H236" s="483"/>
      <c r="I236" s="484"/>
      <c r="J236" s="483"/>
      <c r="K236" s="484"/>
      <c r="L236" s="483"/>
      <c r="M236" s="484"/>
      <c r="N236" s="483"/>
      <c r="O236" s="484"/>
      <c r="P236" s="483"/>
      <c r="Q236" s="59"/>
      <c r="R236" s="17"/>
      <c r="S236" s="56">
        <f>'Og s3a'!D235</f>
        <v>0</v>
      </c>
      <c r="T236" s="50"/>
      <c r="U236" s="306"/>
      <c r="V236" s="307"/>
      <c r="W236" s="307"/>
      <c r="X236" s="307"/>
      <c r="Y236" s="306"/>
      <c r="Z236" s="306"/>
      <c r="AA236" s="50"/>
      <c r="AB236" s="50"/>
      <c r="AC236" s="50"/>
      <c r="AD236" s="50"/>
      <c r="AE236" s="50"/>
      <c r="AF236" s="50"/>
      <c r="AG236" s="50"/>
      <c r="AH236" s="50"/>
      <c r="AI236" s="50"/>
      <c r="AJ236" s="50"/>
      <c r="AK236" s="50"/>
      <c r="AL236" s="50"/>
      <c r="AM236" s="50"/>
    </row>
    <row r="237" spans="2:39" ht="21" customHeight="1">
      <c r="B237" s="942" t="str">
        <f t="shared" si="3"/>
        <v/>
      </c>
      <c r="C237" s="437">
        <f>'Og s3a'!C236</f>
        <v>0</v>
      </c>
      <c r="D237" s="438">
        <f>'Og s3a'!E236</f>
        <v>0</v>
      </c>
      <c r="E237" s="871">
        <f>'Og s3a'!F236</f>
        <v>0</v>
      </c>
      <c r="F237" s="437">
        <f>'Og s3a'!G236</f>
        <v>0</v>
      </c>
      <c r="G237" s="484"/>
      <c r="H237" s="483"/>
      <c r="I237" s="484"/>
      <c r="J237" s="483"/>
      <c r="K237" s="484"/>
      <c r="L237" s="483"/>
      <c r="M237" s="484"/>
      <c r="N237" s="483"/>
      <c r="O237" s="484"/>
      <c r="P237" s="483"/>
      <c r="Q237" s="59"/>
      <c r="R237" s="17"/>
      <c r="S237" s="56">
        <f>'Og s3a'!D236</f>
        <v>0</v>
      </c>
      <c r="T237" s="50"/>
      <c r="U237" s="306"/>
      <c r="V237" s="307"/>
      <c r="W237" s="307"/>
      <c r="X237" s="307"/>
      <c r="Y237" s="306"/>
      <c r="Z237" s="306"/>
      <c r="AA237" s="50"/>
      <c r="AB237" s="50"/>
      <c r="AC237" s="50"/>
      <c r="AD237" s="50"/>
      <c r="AE237" s="50"/>
      <c r="AF237" s="50"/>
      <c r="AG237" s="50"/>
      <c r="AH237" s="50"/>
      <c r="AI237" s="50"/>
      <c r="AJ237" s="50"/>
      <c r="AK237" s="50"/>
      <c r="AL237" s="50"/>
      <c r="AM237" s="50"/>
    </row>
    <row r="238" spans="2:39" ht="21" customHeight="1">
      <c r="B238" s="942" t="str">
        <f t="shared" si="3"/>
        <v/>
      </c>
      <c r="C238" s="437">
        <f>'Og s3a'!C237</f>
        <v>0</v>
      </c>
      <c r="D238" s="438">
        <f>'Og s3a'!E237</f>
        <v>0</v>
      </c>
      <c r="E238" s="871">
        <f>'Og s3a'!F237</f>
        <v>0</v>
      </c>
      <c r="F238" s="437">
        <f>'Og s3a'!G237</f>
        <v>0</v>
      </c>
      <c r="G238" s="484"/>
      <c r="H238" s="483"/>
      <c r="I238" s="484"/>
      <c r="J238" s="483"/>
      <c r="K238" s="484"/>
      <c r="L238" s="483"/>
      <c r="M238" s="484"/>
      <c r="N238" s="483"/>
      <c r="O238" s="484"/>
      <c r="P238" s="483"/>
      <c r="Q238" s="59"/>
      <c r="R238" s="17"/>
      <c r="S238" s="56">
        <f>'Og s3a'!D237</f>
        <v>0</v>
      </c>
      <c r="T238" s="50"/>
      <c r="U238" s="306"/>
      <c r="V238" s="307"/>
      <c r="W238" s="307"/>
      <c r="X238" s="307"/>
      <c r="Y238" s="306"/>
      <c r="Z238" s="306"/>
      <c r="AA238" s="50"/>
      <c r="AB238" s="50"/>
      <c r="AC238" s="50"/>
      <c r="AD238" s="50"/>
      <c r="AE238" s="50"/>
      <c r="AF238" s="50"/>
      <c r="AG238" s="50"/>
      <c r="AH238" s="50"/>
      <c r="AI238" s="50"/>
      <c r="AJ238" s="50"/>
      <c r="AK238" s="50"/>
      <c r="AL238" s="50"/>
      <c r="AM238" s="50"/>
    </row>
    <row r="239" spans="2:39" ht="21" customHeight="1">
      <c r="B239" s="942" t="str">
        <f t="shared" si="3"/>
        <v/>
      </c>
      <c r="C239" s="437">
        <f>'Og s3a'!C238</f>
        <v>0</v>
      </c>
      <c r="D239" s="438">
        <f>'Og s3a'!E238</f>
        <v>0</v>
      </c>
      <c r="E239" s="871">
        <f>'Og s3a'!F238</f>
        <v>0</v>
      </c>
      <c r="F239" s="437">
        <f>'Og s3a'!G238</f>
        <v>0</v>
      </c>
      <c r="G239" s="484"/>
      <c r="H239" s="483"/>
      <c r="I239" s="484"/>
      <c r="J239" s="483"/>
      <c r="K239" s="484"/>
      <c r="L239" s="483"/>
      <c r="M239" s="484"/>
      <c r="N239" s="483"/>
      <c r="O239" s="484"/>
      <c r="P239" s="483"/>
      <c r="Q239" s="59"/>
      <c r="R239" s="17"/>
      <c r="S239" s="56">
        <f>'Og s3a'!D238</f>
        <v>0</v>
      </c>
      <c r="T239" s="50"/>
      <c r="U239" s="306"/>
      <c r="V239" s="307"/>
      <c r="W239" s="307"/>
      <c r="X239" s="307"/>
      <c r="Y239" s="306"/>
      <c r="Z239" s="306"/>
      <c r="AA239" s="50"/>
      <c r="AB239" s="50"/>
      <c r="AC239" s="50"/>
      <c r="AD239" s="50"/>
      <c r="AE239" s="50"/>
      <c r="AF239" s="50"/>
      <c r="AG239" s="50"/>
      <c r="AH239" s="50"/>
      <c r="AI239" s="50"/>
      <c r="AJ239" s="50"/>
      <c r="AK239" s="50"/>
      <c r="AL239" s="50"/>
      <c r="AM239" s="50"/>
    </row>
    <row r="240" spans="2:39" ht="21" customHeight="1">
      <c r="B240" s="942" t="str">
        <f t="shared" si="3"/>
        <v/>
      </c>
      <c r="C240" s="437">
        <f>'Og s3a'!C239</f>
        <v>0</v>
      </c>
      <c r="D240" s="438">
        <f>'Og s3a'!E239</f>
        <v>0</v>
      </c>
      <c r="E240" s="871">
        <f>'Og s3a'!F239</f>
        <v>0</v>
      </c>
      <c r="F240" s="437">
        <f>'Og s3a'!G239</f>
        <v>0</v>
      </c>
      <c r="G240" s="484"/>
      <c r="H240" s="483"/>
      <c r="I240" s="484"/>
      <c r="J240" s="483"/>
      <c r="K240" s="484"/>
      <c r="L240" s="483"/>
      <c r="M240" s="484"/>
      <c r="N240" s="483"/>
      <c r="O240" s="484"/>
      <c r="P240" s="483"/>
      <c r="Q240" s="59"/>
      <c r="R240" s="17"/>
      <c r="S240" s="56">
        <f>'Og s3a'!D239</f>
        <v>0</v>
      </c>
      <c r="T240" s="50"/>
      <c r="U240" s="306"/>
      <c r="V240" s="307"/>
      <c r="W240" s="307"/>
      <c r="X240" s="307"/>
      <c r="Y240" s="306"/>
      <c r="Z240" s="306"/>
      <c r="AA240" s="50"/>
      <c r="AB240" s="50"/>
      <c r="AC240" s="50"/>
      <c r="AD240" s="50"/>
      <c r="AE240" s="50"/>
      <c r="AF240" s="50"/>
      <c r="AG240" s="50"/>
      <c r="AH240" s="50"/>
      <c r="AI240" s="50"/>
      <c r="AJ240" s="50"/>
      <c r="AK240" s="50"/>
      <c r="AL240" s="50"/>
      <c r="AM240" s="50"/>
    </row>
    <row r="241" spans="2:39" ht="21" customHeight="1">
      <c r="B241" s="942" t="str">
        <f t="shared" si="3"/>
        <v/>
      </c>
      <c r="C241" s="437">
        <f>'Og s3a'!C240</f>
        <v>0</v>
      </c>
      <c r="D241" s="438">
        <f>'Og s3a'!E240</f>
        <v>0</v>
      </c>
      <c r="E241" s="871">
        <f>'Og s3a'!F240</f>
        <v>0</v>
      </c>
      <c r="F241" s="437">
        <f>'Og s3a'!G240</f>
        <v>0</v>
      </c>
      <c r="G241" s="484"/>
      <c r="H241" s="483"/>
      <c r="I241" s="484"/>
      <c r="J241" s="483"/>
      <c r="K241" s="484"/>
      <c r="L241" s="483"/>
      <c r="M241" s="484"/>
      <c r="N241" s="483"/>
      <c r="O241" s="484"/>
      <c r="P241" s="483"/>
      <c r="Q241" s="59"/>
      <c r="R241" s="17"/>
      <c r="S241" s="56">
        <f>'Og s3a'!D240</f>
        <v>0</v>
      </c>
      <c r="T241" s="50"/>
      <c r="U241" s="306"/>
      <c r="V241" s="307"/>
      <c r="W241" s="307"/>
      <c r="X241" s="307"/>
      <c r="Y241" s="306"/>
      <c r="Z241" s="306"/>
      <c r="AA241" s="50"/>
      <c r="AB241" s="50"/>
      <c r="AC241" s="50"/>
      <c r="AD241" s="50"/>
      <c r="AE241" s="50"/>
      <c r="AF241" s="50"/>
      <c r="AG241" s="50"/>
      <c r="AH241" s="50"/>
      <c r="AI241" s="50"/>
      <c r="AJ241" s="50"/>
      <c r="AK241" s="50"/>
      <c r="AL241" s="50"/>
      <c r="AM241" s="50"/>
    </row>
    <row r="242" spans="2:39" ht="21" customHeight="1">
      <c r="B242" s="942" t="str">
        <f t="shared" si="3"/>
        <v/>
      </c>
      <c r="C242" s="437">
        <f>'Og s3a'!C241</f>
        <v>0</v>
      </c>
      <c r="D242" s="438">
        <f>'Og s3a'!E241</f>
        <v>0</v>
      </c>
      <c r="E242" s="871">
        <f>'Og s3a'!F241</f>
        <v>0</v>
      </c>
      <c r="F242" s="437">
        <f>'Og s3a'!G241</f>
        <v>0</v>
      </c>
      <c r="G242" s="484"/>
      <c r="H242" s="483"/>
      <c r="I242" s="484"/>
      <c r="J242" s="483"/>
      <c r="K242" s="484"/>
      <c r="L242" s="483"/>
      <c r="M242" s="484"/>
      <c r="N242" s="483"/>
      <c r="O242" s="484"/>
      <c r="P242" s="483"/>
      <c r="Q242" s="59"/>
      <c r="R242" s="17"/>
      <c r="S242" s="56">
        <f>'Og s3a'!D241</f>
        <v>0</v>
      </c>
      <c r="T242" s="50"/>
      <c r="U242" s="306"/>
      <c r="V242" s="307"/>
      <c r="W242" s="307"/>
      <c r="X242" s="307"/>
      <c r="Y242" s="306"/>
      <c r="Z242" s="306"/>
      <c r="AA242" s="50"/>
      <c r="AB242" s="50"/>
      <c r="AC242" s="50"/>
      <c r="AD242" s="50"/>
      <c r="AE242" s="50"/>
      <c r="AF242" s="50"/>
      <c r="AG242" s="50"/>
      <c r="AH242" s="50"/>
      <c r="AI242" s="50"/>
      <c r="AJ242" s="50"/>
      <c r="AK242" s="50"/>
      <c r="AL242" s="50"/>
      <c r="AM242" s="50"/>
    </row>
    <row r="243" spans="2:39" ht="21" customHeight="1">
      <c r="B243" s="942" t="str">
        <f t="shared" si="3"/>
        <v/>
      </c>
      <c r="C243" s="437">
        <f>'Og s3a'!C242</f>
        <v>0</v>
      </c>
      <c r="D243" s="438">
        <f>'Og s3a'!E242</f>
        <v>0</v>
      </c>
      <c r="E243" s="871">
        <f>'Og s3a'!F242</f>
        <v>0</v>
      </c>
      <c r="F243" s="437">
        <f>'Og s3a'!G242</f>
        <v>0</v>
      </c>
      <c r="G243" s="484"/>
      <c r="H243" s="483"/>
      <c r="I243" s="484"/>
      <c r="J243" s="483"/>
      <c r="K243" s="484"/>
      <c r="L243" s="483"/>
      <c r="M243" s="484"/>
      <c r="N243" s="483"/>
      <c r="O243" s="484"/>
      <c r="P243" s="483"/>
      <c r="Q243" s="59"/>
      <c r="R243" s="17"/>
      <c r="S243" s="56">
        <f>'Og s3a'!D242</f>
        <v>0</v>
      </c>
      <c r="T243" s="50"/>
      <c r="U243" s="306"/>
      <c r="V243" s="307"/>
      <c r="W243" s="307"/>
      <c r="X243" s="307"/>
      <c r="Y243" s="306"/>
      <c r="Z243" s="306"/>
      <c r="AA243" s="50"/>
      <c r="AB243" s="50"/>
      <c r="AC243" s="50"/>
      <c r="AD243" s="50"/>
      <c r="AE243" s="50"/>
      <c r="AF243" s="50"/>
      <c r="AG243" s="50"/>
      <c r="AH243" s="50"/>
      <c r="AI243" s="50"/>
      <c r="AJ243" s="50"/>
      <c r="AK243" s="50"/>
      <c r="AL243" s="50"/>
      <c r="AM243" s="50"/>
    </row>
    <row r="244" spans="2:39" ht="21" customHeight="1">
      <c r="B244" s="942" t="str">
        <f t="shared" si="3"/>
        <v/>
      </c>
      <c r="C244" s="437">
        <f>'Og s3a'!C243</f>
        <v>0</v>
      </c>
      <c r="D244" s="438">
        <f>'Og s3a'!E243</f>
        <v>0</v>
      </c>
      <c r="E244" s="871">
        <f>'Og s3a'!F243</f>
        <v>0</v>
      </c>
      <c r="F244" s="437">
        <f>'Og s3a'!G243</f>
        <v>0</v>
      </c>
      <c r="G244" s="484"/>
      <c r="H244" s="483"/>
      <c r="I244" s="484"/>
      <c r="J244" s="483"/>
      <c r="K244" s="484"/>
      <c r="L244" s="483"/>
      <c r="M244" s="484"/>
      <c r="N244" s="483"/>
      <c r="O244" s="484"/>
      <c r="P244" s="483"/>
      <c r="Q244" s="59"/>
      <c r="R244" s="17"/>
      <c r="S244" s="56">
        <f>'Og s3a'!D243</f>
        <v>0</v>
      </c>
      <c r="T244" s="50"/>
      <c r="U244" s="306"/>
      <c r="V244" s="307"/>
      <c r="W244" s="307"/>
      <c r="X244" s="307"/>
      <c r="Y244" s="306"/>
      <c r="Z244" s="306"/>
      <c r="AA244" s="50"/>
      <c r="AB244" s="50"/>
      <c r="AC244" s="50"/>
      <c r="AD244" s="50"/>
      <c r="AE244" s="50"/>
      <c r="AF244" s="50"/>
      <c r="AG244" s="50"/>
      <c r="AH244" s="50"/>
      <c r="AI244" s="50"/>
      <c r="AJ244" s="50"/>
      <c r="AK244" s="50"/>
      <c r="AL244" s="50"/>
      <c r="AM244" s="50"/>
    </row>
    <row r="245" spans="2:39" ht="21" customHeight="1">
      <c r="B245" s="942" t="str">
        <f t="shared" si="3"/>
        <v/>
      </c>
      <c r="C245" s="437">
        <f>'Og s3a'!C244</f>
        <v>0</v>
      </c>
      <c r="D245" s="438">
        <f>'Og s3a'!E244</f>
        <v>0</v>
      </c>
      <c r="E245" s="871">
        <f>'Og s3a'!F244</f>
        <v>0</v>
      </c>
      <c r="F245" s="437">
        <f>'Og s3a'!G244</f>
        <v>0</v>
      </c>
      <c r="G245" s="484"/>
      <c r="H245" s="483"/>
      <c r="I245" s="484"/>
      <c r="J245" s="483"/>
      <c r="K245" s="484"/>
      <c r="L245" s="483"/>
      <c r="M245" s="484"/>
      <c r="N245" s="483"/>
      <c r="O245" s="484"/>
      <c r="P245" s="483"/>
      <c r="Q245" s="59"/>
      <c r="R245" s="17"/>
      <c r="S245" s="56">
        <f>'Og s3a'!D244</f>
        <v>0</v>
      </c>
      <c r="T245" s="50"/>
      <c r="U245" s="306"/>
      <c r="V245" s="307"/>
      <c r="W245" s="307"/>
      <c r="X245" s="307"/>
      <c r="Y245" s="306"/>
      <c r="Z245" s="306"/>
      <c r="AA245" s="50"/>
      <c r="AB245" s="50"/>
      <c r="AC245" s="50"/>
      <c r="AD245" s="50"/>
      <c r="AE245" s="50"/>
      <c r="AF245" s="50"/>
      <c r="AG245" s="50"/>
      <c r="AH245" s="50"/>
      <c r="AI245" s="50"/>
      <c r="AJ245" s="50"/>
      <c r="AK245" s="50"/>
      <c r="AL245" s="50"/>
      <c r="AM245" s="50"/>
    </row>
    <row r="246" spans="2:39" ht="21" customHeight="1">
      <c r="B246" s="942" t="str">
        <f t="shared" si="3"/>
        <v/>
      </c>
      <c r="C246" s="437">
        <f>'Og s3a'!C245</f>
        <v>0</v>
      </c>
      <c r="D246" s="438">
        <f>'Og s3a'!E245</f>
        <v>0</v>
      </c>
      <c r="E246" s="871">
        <f>'Og s3a'!F245</f>
        <v>0</v>
      </c>
      <c r="F246" s="437">
        <f>'Og s3a'!G245</f>
        <v>0</v>
      </c>
      <c r="G246" s="484"/>
      <c r="H246" s="483"/>
      <c r="I246" s="484"/>
      <c r="J246" s="483"/>
      <c r="K246" s="484"/>
      <c r="L246" s="483"/>
      <c r="M246" s="484"/>
      <c r="N246" s="483"/>
      <c r="O246" s="484"/>
      <c r="P246" s="483"/>
      <c r="Q246" s="59"/>
      <c r="R246" s="17"/>
      <c r="S246" s="56">
        <f>'Og s3a'!D245</f>
        <v>0</v>
      </c>
      <c r="T246" s="50"/>
      <c r="U246" s="306"/>
      <c r="V246" s="307"/>
      <c r="W246" s="307"/>
      <c r="X246" s="307"/>
      <c r="Y246" s="306"/>
      <c r="Z246" s="306"/>
      <c r="AA246" s="50"/>
      <c r="AB246" s="50"/>
      <c r="AC246" s="50"/>
      <c r="AD246" s="50"/>
      <c r="AE246" s="50"/>
      <c r="AF246" s="50"/>
      <c r="AG246" s="50"/>
      <c r="AH246" s="50"/>
      <c r="AI246" s="50"/>
      <c r="AJ246" s="50"/>
      <c r="AK246" s="50"/>
      <c r="AL246" s="50"/>
      <c r="AM246" s="50"/>
    </row>
    <row r="247" spans="2:39" ht="21" customHeight="1">
      <c r="B247" s="942" t="str">
        <f t="shared" si="3"/>
        <v/>
      </c>
      <c r="C247" s="437">
        <f>'Og s3a'!C246</f>
        <v>0</v>
      </c>
      <c r="D247" s="438">
        <f>'Og s3a'!E246</f>
        <v>0</v>
      </c>
      <c r="E247" s="871">
        <f>'Og s3a'!F246</f>
        <v>0</v>
      </c>
      <c r="F247" s="437">
        <f>'Og s3a'!G246</f>
        <v>0</v>
      </c>
      <c r="G247" s="484"/>
      <c r="H247" s="483"/>
      <c r="I247" s="484"/>
      <c r="J247" s="483"/>
      <c r="K247" s="484"/>
      <c r="L247" s="483"/>
      <c r="M247" s="484"/>
      <c r="N247" s="483"/>
      <c r="O247" s="484"/>
      <c r="P247" s="483"/>
      <c r="Q247" s="59"/>
      <c r="R247" s="17"/>
      <c r="S247" s="56">
        <f>'Og s3a'!D246</f>
        <v>0</v>
      </c>
      <c r="T247" s="50"/>
      <c r="U247" s="306"/>
      <c r="V247" s="307"/>
      <c r="W247" s="307"/>
      <c r="X247" s="307"/>
      <c r="Y247" s="306"/>
      <c r="Z247" s="306"/>
      <c r="AA247" s="50"/>
      <c r="AB247" s="50"/>
      <c r="AC247" s="50"/>
      <c r="AD247" s="50"/>
      <c r="AE247" s="50"/>
      <c r="AF247" s="50"/>
      <c r="AG247" s="50"/>
      <c r="AH247" s="50"/>
      <c r="AI247" s="50"/>
      <c r="AJ247" s="50"/>
      <c r="AK247" s="50"/>
      <c r="AL247" s="50"/>
      <c r="AM247" s="50"/>
    </row>
    <row r="248" spans="2:39" ht="21" customHeight="1">
      <c r="B248" s="942" t="str">
        <f t="shared" si="3"/>
        <v/>
      </c>
      <c r="C248" s="437">
        <f>'Og s3a'!C247</f>
        <v>0</v>
      </c>
      <c r="D248" s="438">
        <f>'Og s3a'!E247</f>
        <v>0</v>
      </c>
      <c r="E248" s="871">
        <f>'Og s3a'!F247</f>
        <v>0</v>
      </c>
      <c r="F248" s="437">
        <f>'Og s3a'!G247</f>
        <v>0</v>
      </c>
      <c r="G248" s="484"/>
      <c r="H248" s="483"/>
      <c r="I248" s="484"/>
      <c r="J248" s="483"/>
      <c r="K248" s="484"/>
      <c r="L248" s="483"/>
      <c r="M248" s="484"/>
      <c r="N248" s="483"/>
      <c r="O248" s="484"/>
      <c r="P248" s="483"/>
      <c r="Q248" s="59"/>
      <c r="R248" s="17"/>
      <c r="S248" s="56">
        <f>'Og s3a'!D247</f>
        <v>0</v>
      </c>
      <c r="T248" s="50"/>
      <c r="U248" s="306"/>
      <c r="V248" s="307"/>
      <c r="W248" s="307"/>
      <c r="X248" s="307"/>
      <c r="Y248" s="306"/>
      <c r="Z248" s="306"/>
      <c r="AA248" s="50"/>
      <c r="AB248" s="50"/>
      <c r="AC248" s="50"/>
      <c r="AD248" s="50"/>
      <c r="AE248" s="50"/>
      <c r="AF248" s="50"/>
      <c r="AG248" s="50"/>
      <c r="AH248" s="50"/>
      <c r="AI248" s="50"/>
      <c r="AJ248" s="50"/>
      <c r="AK248" s="50"/>
      <c r="AL248" s="50"/>
      <c r="AM248" s="50"/>
    </row>
    <row r="249" spans="2:39" ht="21" customHeight="1">
      <c r="B249" s="942" t="str">
        <f t="shared" si="3"/>
        <v/>
      </c>
      <c r="C249" s="437">
        <f>'Og s3a'!C248</f>
        <v>0</v>
      </c>
      <c r="D249" s="438">
        <f>'Og s3a'!E248</f>
        <v>0</v>
      </c>
      <c r="E249" s="871">
        <f>'Og s3a'!F248</f>
        <v>0</v>
      </c>
      <c r="F249" s="437">
        <f>'Og s3a'!G248</f>
        <v>0</v>
      </c>
      <c r="G249" s="484"/>
      <c r="H249" s="483"/>
      <c r="I249" s="484"/>
      <c r="J249" s="483"/>
      <c r="K249" s="484"/>
      <c r="L249" s="483"/>
      <c r="M249" s="484"/>
      <c r="N249" s="483"/>
      <c r="O249" s="484"/>
      <c r="P249" s="483"/>
      <c r="Q249" s="59"/>
      <c r="R249" s="17"/>
      <c r="S249" s="56">
        <f>'Og s3a'!D248</f>
        <v>0</v>
      </c>
      <c r="T249" s="50"/>
      <c r="U249" s="306"/>
      <c r="V249" s="307"/>
      <c r="W249" s="307"/>
      <c r="X249" s="307"/>
      <c r="Y249" s="306"/>
      <c r="Z249" s="306"/>
      <c r="AA249" s="50"/>
      <c r="AB249" s="50"/>
      <c r="AC249" s="50"/>
      <c r="AD249" s="50"/>
      <c r="AE249" s="50"/>
      <c r="AF249" s="50"/>
      <c r="AG249" s="50"/>
      <c r="AH249" s="50"/>
      <c r="AI249" s="50"/>
      <c r="AJ249" s="50"/>
      <c r="AK249" s="50"/>
      <c r="AL249" s="50"/>
      <c r="AM249" s="50"/>
    </row>
    <row r="250" spans="2:39" ht="21" customHeight="1">
      <c r="B250" s="942" t="str">
        <f t="shared" si="3"/>
        <v/>
      </c>
      <c r="C250" s="437">
        <f>'Og s3a'!C249</f>
        <v>0</v>
      </c>
      <c r="D250" s="438">
        <f>'Og s3a'!E249</f>
        <v>0</v>
      </c>
      <c r="E250" s="871">
        <f>'Og s3a'!F249</f>
        <v>0</v>
      </c>
      <c r="F250" s="437">
        <f>'Og s3a'!G249</f>
        <v>0</v>
      </c>
      <c r="G250" s="484"/>
      <c r="H250" s="483"/>
      <c r="I250" s="484"/>
      <c r="J250" s="483"/>
      <c r="K250" s="484"/>
      <c r="L250" s="483"/>
      <c r="M250" s="484"/>
      <c r="N250" s="483"/>
      <c r="O250" s="484"/>
      <c r="P250" s="483"/>
      <c r="Q250" s="59"/>
      <c r="R250" s="17"/>
      <c r="S250" s="56">
        <f>'Og s3a'!D249</f>
        <v>0</v>
      </c>
      <c r="T250" s="50"/>
      <c r="U250" s="306"/>
      <c r="V250" s="307"/>
      <c r="W250" s="307"/>
      <c r="X250" s="307"/>
      <c r="Y250" s="306"/>
      <c r="Z250" s="306"/>
      <c r="AA250" s="50"/>
      <c r="AB250" s="50"/>
      <c r="AC250" s="50"/>
      <c r="AD250" s="50"/>
      <c r="AE250" s="50"/>
      <c r="AF250" s="50"/>
      <c r="AG250" s="50"/>
      <c r="AH250" s="50"/>
      <c r="AI250" s="50"/>
      <c r="AJ250" s="50"/>
      <c r="AK250" s="50"/>
      <c r="AL250" s="50"/>
      <c r="AM250" s="50"/>
    </row>
    <row r="251" spans="2:39" ht="21" customHeight="1">
      <c r="B251" s="942" t="str">
        <f t="shared" si="3"/>
        <v/>
      </c>
      <c r="C251" s="437">
        <f>'Og s3a'!C250</f>
        <v>0</v>
      </c>
      <c r="D251" s="438">
        <f>'Og s3a'!E250</f>
        <v>0</v>
      </c>
      <c r="E251" s="871">
        <f>'Og s3a'!F250</f>
        <v>0</v>
      </c>
      <c r="F251" s="437">
        <f>'Og s3a'!G250</f>
        <v>0</v>
      </c>
      <c r="G251" s="484"/>
      <c r="H251" s="483"/>
      <c r="I251" s="484"/>
      <c r="J251" s="483"/>
      <c r="K251" s="484"/>
      <c r="L251" s="483"/>
      <c r="M251" s="484"/>
      <c r="N251" s="483"/>
      <c r="O251" s="484"/>
      <c r="P251" s="483"/>
      <c r="Q251" s="59"/>
      <c r="R251" s="17"/>
      <c r="S251" s="56">
        <f>'Og s3a'!D250</f>
        <v>0</v>
      </c>
      <c r="T251" s="50"/>
      <c r="U251" s="306"/>
      <c r="V251" s="307"/>
      <c r="W251" s="307"/>
      <c r="X251" s="307"/>
      <c r="Y251" s="306"/>
      <c r="Z251" s="306"/>
      <c r="AA251" s="50"/>
      <c r="AB251" s="50"/>
      <c r="AC251" s="50"/>
      <c r="AD251" s="50"/>
      <c r="AE251" s="50"/>
      <c r="AF251" s="50"/>
      <c r="AG251" s="50"/>
      <c r="AH251" s="50"/>
      <c r="AI251" s="50"/>
      <c r="AJ251" s="50"/>
      <c r="AK251" s="50"/>
      <c r="AL251" s="50"/>
      <c r="AM251" s="50"/>
    </row>
    <row r="252" spans="2:39" ht="21" customHeight="1">
      <c r="B252" s="942" t="str">
        <f t="shared" si="3"/>
        <v/>
      </c>
      <c r="C252" s="437">
        <f>'Og s3a'!C251</f>
        <v>0</v>
      </c>
      <c r="D252" s="438">
        <f>'Og s3a'!E251</f>
        <v>0</v>
      </c>
      <c r="E252" s="871">
        <f>'Og s3a'!F251</f>
        <v>0</v>
      </c>
      <c r="F252" s="437">
        <f>'Og s3a'!G251</f>
        <v>0</v>
      </c>
      <c r="G252" s="484"/>
      <c r="H252" s="483"/>
      <c r="I252" s="484"/>
      <c r="J252" s="483"/>
      <c r="K252" s="484"/>
      <c r="L252" s="483"/>
      <c r="M252" s="484"/>
      <c r="N252" s="483"/>
      <c r="O252" s="484"/>
      <c r="P252" s="483"/>
      <c r="Q252" s="59"/>
      <c r="R252" s="17"/>
      <c r="S252" s="56">
        <f>'Og s3a'!D251</f>
        <v>0</v>
      </c>
      <c r="T252" s="50"/>
      <c r="U252" s="306"/>
      <c r="V252" s="307"/>
      <c r="W252" s="307"/>
      <c r="X252" s="307"/>
      <c r="Y252" s="306"/>
      <c r="Z252" s="306"/>
      <c r="AA252" s="50"/>
      <c r="AB252" s="50"/>
      <c r="AC252" s="50"/>
      <c r="AD252" s="50"/>
      <c r="AE252" s="50"/>
      <c r="AF252" s="50"/>
      <c r="AG252" s="50"/>
      <c r="AH252" s="50"/>
      <c r="AI252" s="50"/>
      <c r="AJ252" s="50"/>
      <c r="AK252" s="50"/>
      <c r="AL252" s="50"/>
      <c r="AM252" s="50"/>
    </row>
    <row r="253" spans="2:39" ht="21" customHeight="1">
      <c r="B253" s="942" t="str">
        <f t="shared" si="3"/>
        <v/>
      </c>
      <c r="C253" s="437">
        <f>'Og s3a'!C252</f>
        <v>0</v>
      </c>
      <c r="D253" s="438">
        <f>'Og s3a'!E252</f>
        <v>0</v>
      </c>
      <c r="E253" s="871">
        <f>'Og s3a'!F252</f>
        <v>0</v>
      </c>
      <c r="F253" s="437">
        <f>'Og s3a'!G252</f>
        <v>0</v>
      </c>
      <c r="G253" s="484"/>
      <c r="H253" s="483"/>
      <c r="I253" s="484"/>
      <c r="J253" s="483"/>
      <c r="K253" s="484"/>
      <c r="L253" s="483"/>
      <c r="M253" s="484"/>
      <c r="N253" s="483"/>
      <c r="O253" s="484"/>
      <c r="P253" s="483"/>
      <c r="Q253" s="59"/>
      <c r="R253" s="17"/>
      <c r="S253" s="56">
        <f>'Og s3a'!D252</f>
        <v>0</v>
      </c>
      <c r="T253" s="50"/>
      <c r="U253" s="306"/>
      <c r="V253" s="307"/>
      <c r="W253" s="307"/>
      <c r="X253" s="307"/>
      <c r="Y253" s="306"/>
      <c r="Z253" s="306"/>
      <c r="AA253" s="50"/>
      <c r="AB253" s="50"/>
      <c r="AC253" s="50"/>
      <c r="AD253" s="50"/>
      <c r="AE253" s="50"/>
      <c r="AF253" s="50"/>
      <c r="AG253" s="50"/>
      <c r="AH253" s="50"/>
      <c r="AI253" s="50"/>
      <c r="AJ253" s="50"/>
      <c r="AK253" s="50"/>
      <c r="AL253" s="50"/>
      <c r="AM253" s="50"/>
    </row>
    <row r="254" spans="2:39" ht="21" customHeight="1">
      <c r="B254" s="942" t="str">
        <f t="shared" si="3"/>
        <v/>
      </c>
      <c r="C254" s="437">
        <f>'Og s3a'!C253</f>
        <v>0</v>
      </c>
      <c r="D254" s="438">
        <f>'Og s3a'!E253</f>
        <v>0</v>
      </c>
      <c r="E254" s="871">
        <f>'Og s3a'!F253</f>
        <v>0</v>
      </c>
      <c r="F254" s="437">
        <f>'Og s3a'!G253</f>
        <v>0</v>
      </c>
      <c r="G254" s="484"/>
      <c r="H254" s="483"/>
      <c r="I254" s="484"/>
      <c r="J254" s="483"/>
      <c r="K254" s="484"/>
      <c r="L254" s="483"/>
      <c r="M254" s="484"/>
      <c r="N254" s="483"/>
      <c r="O254" s="484"/>
      <c r="P254" s="483"/>
      <c r="Q254" s="59"/>
      <c r="R254" s="17"/>
      <c r="S254" s="56">
        <f>'Og s3a'!D253</f>
        <v>0</v>
      </c>
      <c r="T254" s="50"/>
      <c r="U254" s="306"/>
      <c r="V254" s="307"/>
      <c r="W254" s="307"/>
      <c r="X254" s="307"/>
      <c r="Y254" s="306"/>
      <c r="Z254" s="306"/>
      <c r="AA254" s="50"/>
      <c r="AB254" s="50"/>
      <c r="AC254" s="50"/>
      <c r="AD254" s="50"/>
      <c r="AE254" s="50"/>
      <c r="AF254" s="50"/>
      <c r="AG254" s="50"/>
      <c r="AH254" s="50"/>
      <c r="AI254" s="50"/>
      <c r="AJ254" s="50"/>
      <c r="AK254" s="50"/>
      <c r="AL254" s="50"/>
      <c r="AM254" s="50"/>
    </row>
    <row r="255" spans="2:39" ht="21" customHeight="1">
      <c r="B255" s="942" t="str">
        <f t="shared" si="3"/>
        <v/>
      </c>
      <c r="C255" s="437">
        <f>'Og s3a'!C254</f>
        <v>0</v>
      </c>
      <c r="D255" s="438">
        <f>'Og s3a'!E254</f>
        <v>0</v>
      </c>
      <c r="E255" s="871">
        <f>'Og s3a'!F254</f>
        <v>0</v>
      </c>
      <c r="F255" s="437">
        <f>'Og s3a'!G254</f>
        <v>0</v>
      </c>
      <c r="G255" s="484"/>
      <c r="H255" s="483"/>
      <c r="I255" s="484"/>
      <c r="J255" s="483"/>
      <c r="K255" s="484"/>
      <c r="L255" s="483"/>
      <c r="M255" s="484"/>
      <c r="N255" s="483"/>
      <c r="O255" s="484"/>
      <c r="P255" s="483"/>
      <c r="Q255" s="59"/>
      <c r="R255" s="17"/>
      <c r="S255" s="56">
        <f>'Og s3a'!D254</f>
        <v>0</v>
      </c>
      <c r="T255" s="50"/>
      <c r="U255" s="306"/>
      <c r="V255" s="307"/>
      <c r="W255" s="307"/>
      <c r="X255" s="307"/>
      <c r="Y255" s="306"/>
      <c r="Z255" s="306"/>
      <c r="AA255" s="50"/>
      <c r="AB255" s="50"/>
      <c r="AC255" s="50"/>
      <c r="AD255" s="50"/>
      <c r="AE255" s="50"/>
      <c r="AF255" s="50"/>
      <c r="AG255" s="50"/>
      <c r="AH255" s="50"/>
      <c r="AI255" s="50"/>
      <c r="AJ255" s="50"/>
      <c r="AK255" s="50"/>
      <c r="AL255" s="50"/>
      <c r="AM255" s="50"/>
    </row>
    <row r="256" spans="2:39" ht="21" customHeight="1">
      <c r="B256" s="942" t="str">
        <f t="shared" si="3"/>
        <v/>
      </c>
      <c r="C256" s="437">
        <f>'Og s3a'!C255</f>
        <v>0</v>
      </c>
      <c r="D256" s="438">
        <f>'Og s3a'!E255</f>
        <v>0</v>
      </c>
      <c r="E256" s="871">
        <f>'Og s3a'!F255</f>
        <v>0</v>
      </c>
      <c r="F256" s="437">
        <f>'Og s3a'!G255</f>
        <v>0</v>
      </c>
      <c r="G256" s="484"/>
      <c r="H256" s="483"/>
      <c r="I256" s="484"/>
      <c r="J256" s="483"/>
      <c r="K256" s="484"/>
      <c r="L256" s="483"/>
      <c r="M256" s="484"/>
      <c r="N256" s="483"/>
      <c r="O256" s="484"/>
      <c r="P256" s="483"/>
      <c r="Q256" s="59"/>
      <c r="R256" s="17"/>
      <c r="S256" s="56">
        <f>'Og s3a'!D255</f>
        <v>0</v>
      </c>
      <c r="T256" s="50"/>
      <c r="U256" s="306"/>
      <c r="V256" s="307"/>
      <c r="W256" s="307"/>
      <c r="X256" s="307"/>
      <c r="Y256" s="306"/>
      <c r="Z256" s="306"/>
      <c r="AA256" s="50"/>
      <c r="AB256" s="50"/>
      <c r="AC256" s="50"/>
      <c r="AD256" s="50"/>
      <c r="AE256" s="50"/>
      <c r="AF256" s="50"/>
      <c r="AG256" s="50"/>
      <c r="AH256" s="50"/>
      <c r="AI256" s="50"/>
      <c r="AJ256" s="50"/>
      <c r="AK256" s="50"/>
      <c r="AL256" s="50"/>
      <c r="AM256" s="50"/>
    </row>
    <row r="257" spans="2:39" ht="21" customHeight="1">
      <c r="B257" s="942" t="str">
        <f t="shared" si="3"/>
        <v/>
      </c>
      <c r="C257" s="437">
        <f>'Og s3a'!C256</f>
        <v>0</v>
      </c>
      <c r="D257" s="438">
        <f>'Og s3a'!E256</f>
        <v>0</v>
      </c>
      <c r="E257" s="871">
        <f>'Og s3a'!F256</f>
        <v>0</v>
      </c>
      <c r="F257" s="437">
        <f>'Og s3a'!G256</f>
        <v>0</v>
      </c>
      <c r="G257" s="484"/>
      <c r="H257" s="483"/>
      <c r="I257" s="484"/>
      <c r="J257" s="483"/>
      <c r="K257" s="484"/>
      <c r="L257" s="483"/>
      <c r="M257" s="484"/>
      <c r="N257" s="483"/>
      <c r="O257" s="484"/>
      <c r="P257" s="483"/>
      <c r="Q257" s="59"/>
      <c r="R257" s="17"/>
      <c r="S257" s="56">
        <f>'Og s3a'!D256</f>
        <v>0</v>
      </c>
      <c r="T257" s="50"/>
      <c r="U257" s="306"/>
      <c r="V257" s="307"/>
      <c r="W257" s="307"/>
      <c r="X257" s="307"/>
      <c r="Y257" s="306"/>
      <c r="Z257" s="306"/>
      <c r="AA257" s="50"/>
      <c r="AB257" s="50"/>
      <c r="AC257" s="50"/>
      <c r="AD257" s="50"/>
      <c r="AE257" s="50"/>
      <c r="AF257" s="50"/>
      <c r="AG257" s="50"/>
      <c r="AH257" s="50"/>
      <c r="AI257" s="50"/>
      <c r="AJ257" s="50"/>
      <c r="AK257" s="50"/>
      <c r="AL257" s="50"/>
      <c r="AM257" s="50"/>
    </row>
    <row r="258" spans="2:39" ht="21" customHeight="1">
      <c r="B258" s="942" t="str">
        <f t="shared" si="3"/>
        <v/>
      </c>
      <c r="C258" s="437">
        <f>'Og s3a'!C257</f>
        <v>0</v>
      </c>
      <c r="D258" s="438">
        <f>'Og s3a'!E257</f>
        <v>0</v>
      </c>
      <c r="E258" s="871">
        <f>'Og s3a'!F257</f>
        <v>0</v>
      </c>
      <c r="F258" s="437">
        <f>'Og s3a'!G257</f>
        <v>0</v>
      </c>
      <c r="G258" s="484"/>
      <c r="H258" s="483"/>
      <c r="I258" s="484"/>
      <c r="J258" s="483"/>
      <c r="K258" s="484"/>
      <c r="L258" s="483"/>
      <c r="M258" s="484"/>
      <c r="N258" s="483"/>
      <c r="O258" s="484"/>
      <c r="P258" s="483"/>
      <c r="Q258" s="59"/>
      <c r="R258" s="17"/>
      <c r="S258" s="56">
        <f>'Og s3a'!D257</f>
        <v>0</v>
      </c>
      <c r="T258" s="50"/>
      <c r="U258" s="306"/>
      <c r="V258" s="307"/>
      <c r="W258" s="307"/>
      <c r="X258" s="307"/>
      <c r="Y258" s="306"/>
      <c r="Z258" s="306"/>
      <c r="AA258" s="50"/>
      <c r="AB258" s="50"/>
      <c r="AC258" s="50"/>
      <c r="AD258" s="50"/>
      <c r="AE258" s="50"/>
      <c r="AF258" s="50"/>
      <c r="AG258" s="50"/>
      <c r="AH258" s="50"/>
      <c r="AI258" s="50"/>
      <c r="AJ258" s="50"/>
      <c r="AK258" s="50"/>
      <c r="AL258" s="50"/>
      <c r="AM258" s="50"/>
    </row>
    <row r="259" spans="2:39" ht="21" customHeight="1">
      <c r="B259" s="942" t="str">
        <f t="shared" si="3"/>
        <v/>
      </c>
      <c r="C259" s="437">
        <f>'Og s3a'!C258</f>
        <v>0</v>
      </c>
      <c r="D259" s="438">
        <f>'Og s3a'!E258</f>
        <v>0</v>
      </c>
      <c r="E259" s="871">
        <f>'Og s3a'!F258</f>
        <v>0</v>
      </c>
      <c r="F259" s="437">
        <f>'Og s3a'!G258</f>
        <v>0</v>
      </c>
      <c r="G259" s="484"/>
      <c r="H259" s="483"/>
      <c r="I259" s="484"/>
      <c r="J259" s="483"/>
      <c r="K259" s="484"/>
      <c r="L259" s="483"/>
      <c r="M259" s="484"/>
      <c r="N259" s="483"/>
      <c r="O259" s="484"/>
      <c r="P259" s="483"/>
      <c r="Q259" s="59"/>
      <c r="R259" s="17"/>
      <c r="S259" s="56">
        <f>'Og s3a'!D258</f>
        <v>0</v>
      </c>
      <c r="T259" s="50"/>
      <c r="U259" s="306"/>
      <c r="V259" s="307"/>
      <c r="W259" s="307"/>
      <c r="X259" s="307"/>
      <c r="Y259" s="306"/>
      <c r="Z259" s="306"/>
      <c r="AA259" s="50"/>
      <c r="AB259" s="50"/>
      <c r="AC259" s="50"/>
      <c r="AD259" s="50"/>
      <c r="AE259" s="50"/>
      <c r="AF259" s="50"/>
      <c r="AG259" s="50"/>
      <c r="AH259" s="50"/>
      <c r="AI259" s="50"/>
      <c r="AJ259" s="50"/>
      <c r="AK259" s="50"/>
      <c r="AL259" s="50"/>
      <c r="AM259" s="50"/>
    </row>
    <row r="260" spans="2:39" ht="21" customHeight="1">
      <c r="B260" s="942" t="str">
        <f t="shared" si="3"/>
        <v/>
      </c>
      <c r="C260" s="437">
        <f>'Og s3a'!C259</f>
        <v>0</v>
      </c>
      <c r="D260" s="438">
        <f>'Og s3a'!E259</f>
        <v>0</v>
      </c>
      <c r="E260" s="871">
        <f>'Og s3a'!F259</f>
        <v>0</v>
      </c>
      <c r="F260" s="437">
        <f>'Og s3a'!G259</f>
        <v>0</v>
      </c>
      <c r="G260" s="484"/>
      <c r="H260" s="483"/>
      <c r="I260" s="484"/>
      <c r="J260" s="483"/>
      <c r="K260" s="484"/>
      <c r="L260" s="483"/>
      <c r="M260" s="484"/>
      <c r="N260" s="483"/>
      <c r="O260" s="484"/>
      <c r="P260" s="483"/>
      <c r="Q260" s="59"/>
      <c r="R260" s="17"/>
      <c r="S260" s="56">
        <f>'Og s3a'!D259</f>
        <v>0</v>
      </c>
      <c r="T260" s="50"/>
      <c r="U260" s="306"/>
      <c r="V260" s="307"/>
      <c r="W260" s="307"/>
      <c r="X260" s="307"/>
      <c r="Y260" s="306"/>
      <c r="Z260" s="306"/>
      <c r="AA260" s="50"/>
      <c r="AB260" s="50"/>
      <c r="AC260" s="50"/>
      <c r="AD260" s="50"/>
      <c r="AE260" s="50"/>
      <c r="AF260" s="50"/>
      <c r="AG260" s="50"/>
      <c r="AH260" s="50"/>
      <c r="AI260" s="50"/>
      <c r="AJ260" s="50"/>
      <c r="AK260" s="50"/>
      <c r="AL260" s="50"/>
      <c r="AM260" s="50"/>
    </row>
    <row r="261" spans="2:39" ht="21" customHeight="1">
      <c r="B261" s="942" t="str">
        <f t="shared" si="3"/>
        <v/>
      </c>
      <c r="C261" s="437">
        <f>'Og s3a'!C260</f>
        <v>0</v>
      </c>
      <c r="D261" s="438">
        <f>'Og s3a'!E260</f>
        <v>0</v>
      </c>
      <c r="E261" s="871">
        <f>'Og s3a'!F260</f>
        <v>0</v>
      </c>
      <c r="F261" s="437">
        <f>'Og s3a'!G260</f>
        <v>0</v>
      </c>
      <c r="G261" s="484"/>
      <c r="H261" s="483"/>
      <c r="I261" s="484"/>
      <c r="J261" s="483"/>
      <c r="K261" s="484"/>
      <c r="L261" s="483"/>
      <c r="M261" s="484"/>
      <c r="N261" s="483"/>
      <c r="O261" s="484"/>
      <c r="P261" s="483"/>
      <c r="Q261" s="59"/>
      <c r="R261" s="17"/>
      <c r="S261" s="56">
        <f>'Og s3a'!D260</f>
        <v>0</v>
      </c>
      <c r="T261" s="50"/>
      <c r="U261" s="306"/>
      <c r="V261" s="307"/>
      <c r="W261" s="307"/>
      <c r="X261" s="307"/>
      <c r="Y261" s="306"/>
      <c r="Z261" s="306"/>
      <c r="AA261" s="50"/>
      <c r="AB261" s="50"/>
      <c r="AC261" s="50"/>
      <c r="AD261" s="50"/>
      <c r="AE261" s="50"/>
      <c r="AF261" s="50"/>
      <c r="AG261" s="50"/>
      <c r="AH261" s="50"/>
      <c r="AI261" s="50"/>
      <c r="AJ261" s="50"/>
      <c r="AK261" s="50"/>
      <c r="AL261" s="50"/>
      <c r="AM261" s="50"/>
    </row>
    <row r="262" spans="2:39" ht="21" customHeight="1">
      <c r="B262" s="942" t="str">
        <f t="shared" si="3"/>
        <v/>
      </c>
      <c r="C262" s="437">
        <f>'Og s3a'!C261</f>
        <v>0</v>
      </c>
      <c r="D262" s="438">
        <f>'Og s3a'!E261</f>
        <v>0</v>
      </c>
      <c r="E262" s="871">
        <f>'Og s3a'!F261</f>
        <v>0</v>
      </c>
      <c r="F262" s="437">
        <f>'Og s3a'!G261</f>
        <v>0</v>
      </c>
      <c r="G262" s="484"/>
      <c r="H262" s="483"/>
      <c r="I262" s="484"/>
      <c r="J262" s="483"/>
      <c r="K262" s="484"/>
      <c r="L262" s="483"/>
      <c r="M262" s="484"/>
      <c r="N262" s="483"/>
      <c r="O262" s="484"/>
      <c r="P262" s="483"/>
      <c r="Q262" s="59"/>
      <c r="R262" s="17"/>
      <c r="S262" s="56">
        <f>'Og s3a'!D261</f>
        <v>0</v>
      </c>
      <c r="T262" s="50"/>
      <c r="U262" s="306"/>
      <c r="V262" s="307"/>
      <c r="W262" s="307"/>
      <c r="X262" s="307"/>
      <c r="Y262" s="306"/>
      <c r="Z262" s="306"/>
      <c r="AA262" s="50"/>
      <c r="AB262" s="50"/>
      <c r="AC262" s="50"/>
      <c r="AD262" s="50"/>
      <c r="AE262" s="50"/>
      <c r="AF262" s="50"/>
      <c r="AG262" s="50"/>
      <c r="AH262" s="50"/>
      <c r="AI262" s="50"/>
      <c r="AJ262" s="50"/>
      <c r="AK262" s="50"/>
      <c r="AL262" s="50"/>
      <c r="AM262" s="50"/>
    </row>
    <row r="263" spans="2:39" ht="21" customHeight="1">
      <c r="B263" s="942" t="str">
        <f t="shared" si="3"/>
        <v/>
      </c>
      <c r="C263" s="437">
        <f>'Og s3a'!C262</f>
        <v>0</v>
      </c>
      <c r="D263" s="438">
        <f>'Og s3a'!E262</f>
        <v>0</v>
      </c>
      <c r="E263" s="871">
        <f>'Og s3a'!F262</f>
        <v>0</v>
      </c>
      <c r="F263" s="437">
        <f>'Og s3a'!G262</f>
        <v>0</v>
      </c>
      <c r="G263" s="484"/>
      <c r="H263" s="483"/>
      <c r="I263" s="484"/>
      <c r="J263" s="483"/>
      <c r="K263" s="484"/>
      <c r="L263" s="483"/>
      <c r="M263" s="484"/>
      <c r="N263" s="483"/>
      <c r="O263" s="484"/>
      <c r="P263" s="483"/>
      <c r="Q263" s="59"/>
      <c r="R263" s="17"/>
      <c r="S263" s="56">
        <f>'Og s3a'!D262</f>
        <v>0</v>
      </c>
      <c r="T263" s="50"/>
      <c r="U263" s="306"/>
      <c r="V263" s="307"/>
      <c r="W263" s="307"/>
      <c r="X263" s="307"/>
      <c r="Y263" s="306"/>
      <c r="Z263" s="306"/>
      <c r="AA263" s="50"/>
      <c r="AB263" s="50"/>
      <c r="AC263" s="50"/>
      <c r="AD263" s="50"/>
      <c r="AE263" s="50"/>
      <c r="AF263" s="50"/>
      <c r="AG263" s="50"/>
      <c r="AH263" s="50"/>
      <c r="AI263" s="50"/>
      <c r="AJ263" s="50"/>
      <c r="AK263" s="50"/>
      <c r="AL263" s="50"/>
      <c r="AM263" s="50"/>
    </row>
    <row r="264" spans="2:39" ht="21" customHeight="1">
      <c r="B264" s="942" t="str">
        <f t="shared" ref="B264:B327" si="4">IF(E264&gt;0,"Wypełnione","")</f>
        <v/>
      </c>
      <c r="C264" s="437">
        <f>'Og s3a'!C263</f>
        <v>0</v>
      </c>
      <c r="D264" s="438">
        <f>'Og s3a'!E263</f>
        <v>0</v>
      </c>
      <c r="E264" s="871">
        <f>'Og s3a'!F263</f>
        <v>0</v>
      </c>
      <c r="F264" s="437">
        <f>'Og s3a'!G263</f>
        <v>0</v>
      </c>
      <c r="G264" s="484"/>
      <c r="H264" s="483"/>
      <c r="I264" s="484"/>
      <c r="J264" s="483"/>
      <c r="K264" s="484"/>
      <c r="L264" s="483"/>
      <c r="M264" s="484"/>
      <c r="N264" s="483"/>
      <c r="O264" s="484"/>
      <c r="P264" s="483"/>
      <c r="Q264" s="59"/>
      <c r="R264" s="17"/>
      <c r="S264" s="56">
        <f>'Og s3a'!D263</f>
        <v>0</v>
      </c>
      <c r="T264" s="50"/>
      <c r="U264" s="306"/>
      <c r="V264" s="307"/>
      <c r="W264" s="307"/>
      <c r="X264" s="307"/>
      <c r="Y264" s="306"/>
      <c r="Z264" s="306"/>
      <c r="AA264" s="50"/>
      <c r="AB264" s="50"/>
      <c r="AC264" s="50"/>
      <c r="AD264" s="50"/>
      <c r="AE264" s="50"/>
      <c r="AF264" s="50"/>
      <c r="AG264" s="50"/>
      <c r="AH264" s="50"/>
      <c r="AI264" s="50"/>
      <c r="AJ264" s="50"/>
      <c r="AK264" s="50"/>
      <c r="AL264" s="50"/>
      <c r="AM264" s="50"/>
    </row>
    <row r="265" spans="2:39" ht="21" customHeight="1">
      <c r="B265" s="942" t="str">
        <f t="shared" si="4"/>
        <v/>
      </c>
      <c r="C265" s="437">
        <f>'Og s3a'!C264</f>
        <v>0</v>
      </c>
      <c r="D265" s="438">
        <f>'Og s3a'!E264</f>
        <v>0</v>
      </c>
      <c r="E265" s="871">
        <f>'Og s3a'!F264</f>
        <v>0</v>
      </c>
      <c r="F265" s="437">
        <f>'Og s3a'!G264</f>
        <v>0</v>
      </c>
      <c r="G265" s="484"/>
      <c r="H265" s="483"/>
      <c r="I265" s="484"/>
      <c r="J265" s="483"/>
      <c r="K265" s="484"/>
      <c r="L265" s="483"/>
      <c r="M265" s="484"/>
      <c r="N265" s="483"/>
      <c r="O265" s="484"/>
      <c r="P265" s="483"/>
      <c r="Q265" s="59"/>
      <c r="R265" s="17"/>
      <c r="S265" s="56">
        <f>'Og s3a'!D264</f>
        <v>0</v>
      </c>
      <c r="T265" s="50"/>
      <c r="U265" s="306"/>
      <c r="V265" s="307"/>
      <c r="W265" s="307"/>
      <c r="X265" s="307"/>
      <c r="Y265" s="306"/>
      <c r="Z265" s="306"/>
      <c r="AA265" s="50"/>
      <c r="AB265" s="50"/>
      <c r="AC265" s="50"/>
      <c r="AD265" s="50"/>
      <c r="AE265" s="50"/>
      <c r="AF265" s="50"/>
      <c r="AG265" s="50"/>
      <c r="AH265" s="50"/>
      <c r="AI265" s="50"/>
      <c r="AJ265" s="50"/>
      <c r="AK265" s="50"/>
      <c r="AL265" s="50"/>
      <c r="AM265" s="50"/>
    </row>
    <row r="266" spans="2:39" ht="21" customHeight="1">
      <c r="B266" s="942" t="str">
        <f t="shared" si="4"/>
        <v/>
      </c>
      <c r="C266" s="437">
        <f>'Og s3a'!C265</f>
        <v>0</v>
      </c>
      <c r="D266" s="438">
        <f>'Og s3a'!E265</f>
        <v>0</v>
      </c>
      <c r="E266" s="871">
        <f>'Og s3a'!F265</f>
        <v>0</v>
      </c>
      <c r="F266" s="437">
        <f>'Og s3a'!G265</f>
        <v>0</v>
      </c>
      <c r="G266" s="484"/>
      <c r="H266" s="483"/>
      <c r="I266" s="484"/>
      <c r="J266" s="483"/>
      <c r="K266" s="484"/>
      <c r="L266" s="483"/>
      <c r="M266" s="484"/>
      <c r="N266" s="483"/>
      <c r="O266" s="484"/>
      <c r="P266" s="483"/>
      <c r="Q266" s="59"/>
      <c r="R266" s="17"/>
      <c r="S266" s="56">
        <f>'Og s3a'!D265</f>
        <v>0</v>
      </c>
      <c r="T266" s="50"/>
      <c r="U266" s="306"/>
      <c r="V266" s="307"/>
      <c r="W266" s="307"/>
      <c r="X266" s="307"/>
      <c r="Y266" s="306"/>
      <c r="Z266" s="306"/>
      <c r="AA266" s="50"/>
      <c r="AB266" s="50"/>
      <c r="AC266" s="50"/>
      <c r="AD266" s="50"/>
      <c r="AE266" s="50"/>
      <c r="AF266" s="50"/>
      <c r="AG266" s="50"/>
      <c r="AH266" s="50"/>
      <c r="AI266" s="50"/>
      <c r="AJ266" s="50"/>
      <c r="AK266" s="50"/>
      <c r="AL266" s="50"/>
      <c r="AM266" s="50"/>
    </row>
    <row r="267" spans="2:39" ht="21" customHeight="1">
      <c r="B267" s="942" t="str">
        <f t="shared" si="4"/>
        <v/>
      </c>
      <c r="C267" s="437">
        <f>'Og s3a'!C266</f>
        <v>0</v>
      </c>
      <c r="D267" s="438">
        <f>'Og s3a'!E266</f>
        <v>0</v>
      </c>
      <c r="E267" s="871">
        <f>'Og s3a'!F266</f>
        <v>0</v>
      </c>
      <c r="F267" s="437">
        <f>'Og s3a'!G266</f>
        <v>0</v>
      </c>
      <c r="G267" s="484"/>
      <c r="H267" s="483"/>
      <c r="I267" s="484"/>
      <c r="J267" s="483"/>
      <c r="K267" s="484"/>
      <c r="L267" s="483"/>
      <c r="M267" s="484"/>
      <c r="N267" s="483"/>
      <c r="O267" s="484"/>
      <c r="P267" s="483"/>
      <c r="Q267" s="59"/>
      <c r="R267" s="17"/>
      <c r="S267" s="56">
        <f>'Og s3a'!D266</f>
        <v>0</v>
      </c>
      <c r="T267" s="50"/>
      <c r="U267" s="306"/>
      <c r="V267" s="307"/>
      <c r="W267" s="307"/>
      <c r="X267" s="307"/>
      <c r="Y267" s="306"/>
      <c r="Z267" s="306"/>
      <c r="AA267" s="50"/>
      <c r="AB267" s="50"/>
      <c r="AC267" s="50"/>
      <c r="AD267" s="50"/>
      <c r="AE267" s="50"/>
      <c r="AF267" s="50"/>
      <c r="AG267" s="50"/>
      <c r="AH267" s="50"/>
      <c r="AI267" s="50"/>
      <c r="AJ267" s="50"/>
      <c r="AK267" s="50"/>
      <c r="AL267" s="50"/>
      <c r="AM267" s="50"/>
    </row>
    <row r="268" spans="2:39" ht="21" customHeight="1">
      <c r="B268" s="942" t="str">
        <f t="shared" si="4"/>
        <v/>
      </c>
      <c r="C268" s="437">
        <f>'Og s3a'!C267</f>
        <v>0</v>
      </c>
      <c r="D268" s="438">
        <f>'Og s3a'!E267</f>
        <v>0</v>
      </c>
      <c r="E268" s="871">
        <f>'Og s3a'!F267</f>
        <v>0</v>
      </c>
      <c r="F268" s="437">
        <f>'Og s3a'!G267</f>
        <v>0</v>
      </c>
      <c r="G268" s="484"/>
      <c r="H268" s="483"/>
      <c r="I268" s="484"/>
      <c r="J268" s="483"/>
      <c r="K268" s="484"/>
      <c r="L268" s="483"/>
      <c r="M268" s="484"/>
      <c r="N268" s="483"/>
      <c r="O268" s="484"/>
      <c r="P268" s="483"/>
      <c r="Q268" s="59"/>
      <c r="R268" s="17"/>
      <c r="S268" s="56">
        <f>'Og s3a'!D267</f>
        <v>0</v>
      </c>
      <c r="T268" s="50"/>
      <c r="U268" s="306"/>
      <c r="V268" s="307"/>
      <c r="W268" s="307"/>
      <c r="X268" s="307"/>
      <c r="Y268" s="306"/>
      <c r="Z268" s="306"/>
      <c r="AA268" s="50"/>
      <c r="AB268" s="50"/>
      <c r="AC268" s="50"/>
      <c r="AD268" s="50"/>
      <c r="AE268" s="50"/>
      <c r="AF268" s="50"/>
      <c r="AG268" s="50"/>
      <c r="AH268" s="50"/>
      <c r="AI268" s="50"/>
      <c r="AJ268" s="50"/>
      <c r="AK268" s="50"/>
      <c r="AL268" s="50"/>
      <c r="AM268" s="50"/>
    </row>
    <row r="269" spans="2:39" ht="21" customHeight="1">
      <c r="B269" s="942" t="str">
        <f t="shared" si="4"/>
        <v/>
      </c>
      <c r="C269" s="437">
        <f>'Og s3a'!C268</f>
        <v>0</v>
      </c>
      <c r="D269" s="438">
        <f>'Og s3a'!E268</f>
        <v>0</v>
      </c>
      <c r="E269" s="871">
        <f>'Og s3a'!F268</f>
        <v>0</v>
      </c>
      <c r="F269" s="437">
        <f>'Og s3a'!G268</f>
        <v>0</v>
      </c>
      <c r="G269" s="484"/>
      <c r="H269" s="483"/>
      <c r="I269" s="484"/>
      <c r="J269" s="483"/>
      <c r="K269" s="484"/>
      <c r="L269" s="483"/>
      <c r="M269" s="484"/>
      <c r="N269" s="483"/>
      <c r="O269" s="484"/>
      <c r="P269" s="483"/>
      <c r="Q269" s="59"/>
      <c r="R269" s="17"/>
      <c r="S269" s="56">
        <f>'Og s3a'!D268</f>
        <v>0</v>
      </c>
      <c r="T269" s="50"/>
      <c r="U269" s="306"/>
      <c r="V269" s="307"/>
      <c r="W269" s="307"/>
      <c r="X269" s="307"/>
      <c r="Y269" s="306"/>
      <c r="Z269" s="306"/>
      <c r="AA269" s="50"/>
      <c r="AB269" s="50"/>
      <c r="AC269" s="50"/>
      <c r="AD269" s="50"/>
      <c r="AE269" s="50"/>
      <c r="AF269" s="50"/>
      <c r="AG269" s="50"/>
      <c r="AH269" s="50"/>
      <c r="AI269" s="50"/>
      <c r="AJ269" s="50"/>
      <c r="AK269" s="50"/>
      <c r="AL269" s="50"/>
      <c r="AM269" s="50"/>
    </row>
    <row r="270" spans="2:39" ht="21" customHeight="1">
      <c r="B270" s="942" t="str">
        <f t="shared" si="4"/>
        <v/>
      </c>
      <c r="C270" s="437">
        <f>'Og s3a'!C269</f>
        <v>0</v>
      </c>
      <c r="D270" s="438">
        <f>'Og s3a'!E269</f>
        <v>0</v>
      </c>
      <c r="E270" s="871">
        <f>'Og s3a'!F269</f>
        <v>0</v>
      </c>
      <c r="F270" s="437">
        <f>'Og s3a'!G269</f>
        <v>0</v>
      </c>
      <c r="G270" s="484"/>
      <c r="H270" s="483"/>
      <c r="I270" s="484"/>
      <c r="J270" s="483"/>
      <c r="K270" s="484"/>
      <c r="L270" s="483"/>
      <c r="M270" s="484"/>
      <c r="N270" s="483"/>
      <c r="O270" s="484"/>
      <c r="P270" s="483"/>
      <c r="Q270" s="59"/>
      <c r="R270" s="17"/>
      <c r="S270" s="56">
        <f>'Og s3a'!D269</f>
        <v>0</v>
      </c>
      <c r="T270" s="50"/>
      <c r="U270" s="306"/>
      <c r="V270" s="307"/>
      <c r="W270" s="307"/>
      <c r="X270" s="307"/>
      <c r="Y270" s="306"/>
      <c r="Z270" s="306"/>
      <c r="AA270" s="50"/>
      <c r="AB270" s="50"/>
      <c r="AC270" s="50"/>
      <c r="AD270" s="50"/>
      <c r="AE270" s="50"/>
      <c r="AF270" s="50"/>
      <c r="AG270" s="50"/>
      <c r="AH270" s="50"/>
      <c r="AI270" s="50"/>
      <c r="AJ270" s="50"/>
      <c r="AK270" s="50"/>
      <c r="AL270" s="50"/>
      <c r="AM270" s="50"/>
    </row>
    <row r="271" spans="2:39" ht="21" customHeight="1">
      <c r="B271" s="942" t="str">
        <f t="shared" si="4"/>
        <v/>
      </c>
      <c r="C271" s="437">
        <f>'Og s3a'!C270</f>
        <v>0</v>
      </c>
      <c r="D271" s="438">
        <f>'Og s3a'!E270</f>
        <v>0</v>
      </c>
      <c r="E271" s="871">
        <f>'Og s3a'!F270</f>
        <v>0</v>
      </c>
      <c r="F271" s="437">
        <f>'Og s3a'!G270</f>
        <v>0</v>
      </c>
      <c r="G271" s="484"/>
      <c r="H271" s="483"/>
      <c r="I271" s="484"/>
      <c r="J271" s="483"/>
      <c r="K271" s="484"/>
      <c r="L271" s="483"/>
      <c r="M271" s="484"/>
      <c r="N271" s="483"/>
      <c r="O271" s="484"/>
      <c r="P271" s="483"/>
      <c r="Q271" s="59"/>
      <c r="R271" s="17"/>
      <c r="S271" s="56">
        <f>'Og s3a'!D270</f>
        <v>0</v>
      </c>
      <c r="T271" s="50"/>
      <c r="U271" s="306"/>
      <c r="V271" s="307"/>
      <c r="W271" s="307"/>
      <c r="X271" s="307"/>
      <c r="Y271" s="306"/>
      <c r="Z271" s="306"/>
      <c r="AA271" s="50"/>
      <c r="AB271" s="50"/>
      <c r="AC271" s="50"/>
      <c r="AD271" s="50"/>
      <c r="AE271" s="50"/>
      <c r="AF271" s="50"/>
      <c r="AG271" s="50"/>
      <c r="AH271" s="50"/>
      <c r="AI271" s="50"/>
      <c r="AJ271" s="50"/>
      <c r="AK271" s="50"/>
      <c r="AL271" s="50"/>
      <c r="AM271" s="50"/>
    </row>
    <row r="272" spans="2:39" ht="21" customHeight="1">
      <c r="B272" s="942" t="str">
        <f t="shared" si="4"/>
        <v/>
      </c>
      <c r="C272" s="437">
        <f>'Og s3a'!C271</f>
        <v>0</v>
      </c>
      <c r="D272" s="438">
        <f>'Og s3a'!E271</f>
        <v>0</v>
      </c>
      <c r="E272" s="871">
        <f>'Og s3a'!F271</f>
        <v>0</v>
      </c>
      <c r="F272" s="437">
        <f>'Og s3a'!G271</f>
        <v>0</v>
      </c>
      <c r="G272" s="484"/>
      <c r="H272" s="483"/>
      <c r="I272" s="484"/>
      <c r="J272" s="483"/>
      <c r="K272" s="484"/>
      <c r="L272" s="483"/>
      <c r="M272" s="484"/>
      <c r="N272" s="483"/>
      <c r="O272" s="484"/>
      <c r="P272" s="483"/>
      <c r="Q272" s="59"/>
      <c r="R272" s="17"/>
      <c r="S272" s="56">
        <f>'Og s3a'!D271</f>
        <v>0</v>
      </c>
      <c r="T272" s="50"/>
      <c r="U272" s="306"/>
      <c r="V272" s="307"/>
      <c r="W272" s="307"/>
      <c r="X272" s="307"/>
      <c r="Y272" s="306"/>
      <c r="Z272" s="306"/>
      <c r="AA272" s="50"/>
      <c r="AB272" s="50"/>
      <c r="AC272" s="50"/>
      <c r="AD272" s="50"/>
      <c r="AE272" s="50"/>
      <c r="AF272" s="50"/>
      <c r="AG272" s="50"/>
      <c r="AH272" s="50"/>
      <c r="AI272" s="50"/>
      <c r="AJ272" s="50"/>
      <c r="AK272" s="50"/>
      <c r="AL272" s="50"/>
      <c r="AM272" s="50"/>
    </row>
    <row r="273" spans="2:39" ht="21" customHeight="1">
      <c r="B273" s="942" t="str">
        <f t="shared" si="4"/>
        <v/>
      </c>
      <c r="C273" s="437">
        <f>'Og s3a'!C272</f>
        <v>0</v>
      </c>
      <c r="D273" s="438">
        <f>'Og s3a'!E272</f>
        <v>0</v>
      </c>
      <c r="E273" s="871">
        <f>'Og s3a'!F272</f>
        <v>0</v>
      </c>
      <c r="F273" s="437">
        <f>'Og s3a'!G272</f>
        <v>0</v>
      </c>
      <c r="G273" s="484"/>
      <c r="H273" s="483"/>
      <c r="I273" s="484"/>
      <c r="J273" s="483"/>
      <c r="K273" s="484"/>
      <c r="L273" s="483"/>
      <c r="M273" s="484"/>
      <c r="N273" s="483"/>
      <c r="O273" s="484"/>
      <c r="P273" s="483"/>
      <c r="Q273" s="59"/>
      <c r="R273" s="17"/>
      <c r="S273" s="56">
        <f>'Og s3a'!D272</f>
        <v>0</v>
      </c>
      <c r="T273" s="50"/>
      <c r="U273" s="306"/>
      <c r="V273" s="307"/>
      <c r="W273" s="307"/>
      <c r="X273" s="307"/>
      <c r="Y273" s="306"/>
      <c r="Z273" s="306"/>
      <c r="AA273" s="50"/>
      <c r="AB273" s="50"/>
      <c r="AC273" s="50"/>
      <c r="AD273" s="50"/>
      <c r="AE273" s="50"/>
      <c r="AF273" s="50"/>
      <c r="AG273" s="50"/>
      <c r="AH273" s="50"/>
      <c r="AI273" s="50"/>
      <c r="AJ273" s="50"/>
      <c r="AK273" s="50"/>
      <c r="AL273" s="50"/>
      <c r="AM273" s="50"/>
    </row>
    <row r="274" spans="2:39" ht="21" customHeight="1">
      <c r="B274" s="942" t="str">
        <f t="shared" si="4"/>
        <v/>
      </c>
      <c r="C274" s="437">
        <f>'Og s3a'!C273</f>
        <v>0</v>
      </c>
      <c r="D274" s="438">
        <f>'Og s3a'!E273</f>
        <v>0</v>
      </c>
      <c r="E274" s="871">
        <f>'Og s3a'!F273</f>
        <v>0</v>
      </c>
      <c r="F274" s="437">
        <f>'Og s3a'!G273</f>
        <v>0</v>
      </c>
      <c r="G274" s="484"/>
      <c r="H274" s="483"/>
      <c r="I274" s="484"/>
      <c r="J274" s="483"/>
      <c r="K274" s="484"/>
      <c r="L274" s="483"/>
      <c r="M274" s="484"/>
      <c r="N274" s="483"/>
      <c r="O274" s="484"/>
      <c r="P274" s="483"/>
      <c r="Q274" s="59"/>
      <c r="R274" s="17"/>
      <c r="S274" s="56">
        <f>'Og s3a'!D273</f>
        <v>0</v>
      </c>
      <c r="T274" s="50"/>
      <c r="U274" s="306"/>
      <c r="V274" s="307"/>
      <c r="W274" s="307"/>
      <c r="X274" s="307"/>
      <c r="Y274" s="306"/>
      <c r="Z274" s="306"/>
      <c r="AA274" s="50"/>
      <c r="AB274" s="50"/>
      <c r="AC274" s="50"/>
      <c r="AD274" s="50"/>
      <c r="AE274" s="50"/>
      <c r="AF274" s="50"/>
      <c r="AG274" s="50"/>
      <c r="AH274" s="50"/>
      <c r="AI274" s="50"/>
      <c r="AJ274" s="50"/>
      <c r="AK274" s="50"/>
      <c r="AL274" s="50"/>
      <c r="AM274" s="50"/>
    </row>
    <row r="275" spans="2:39" ht="21" customHeight="1">
      <c r="B275" s="942" t="str">
        <f t="shared" si="4"/>
        <v/>
      </c>
      <c r="C275" s="437">
        <f>'Og s3a'!C274</f>
        <v>0</v>
      </c>
      <c r="D275" s="438">
        <f>'Og s3a'!E274</f>
        <v>0</v>
      </c>
      <c r="E275" s="871">
        <f>'Og s3a'!F274</f>
        <v>0</v>
      </c>
      <c r="F275" s="437">
        <f>'Og s3a'!G274</f>
        <v>0</v>
      </c>
      <c r="G275" s="484"/>
      <c r="H275" s="483"/>
      <c r="I275" s="484"/>
      <c r="J275" s="483"/>
      <c r="K275" s="484"/>
      <c r="L275" s="483"/>
      <c r="M275" s="484"/>
      <c r="N275" s="483"/>
      <c r="O275" s="484"/>
      <c r="P275" s="483"/>
      <c r="Q275" s="59"/>
      <c r="R275" s="17"/>
      <c r="S275" s="56">
        <f>'Og s3a'!D274</f>
        <v>0</v>
      </c>
      <c r="T275" s="50"/>
      <c r="U275" s="306"/>
      <c r="V275" s="307"/>
      <c r="W275" s="307"/>
      <c r="X275" s="307"/>
      <c r="Y275" s="306"/>
      <c r="Z275" s="306"/>
      <c r="AA275" s="50"/>
      <c r="AB275" s="50"/>
      <c r="AC275" s="50"/>
      <c r="AD275" s="50"/>
      <c r="AE275" s="50"/>
      <c r="AF275" s="50"/>
      <c r="AG275" s="50"/>
      <c r="AH275" s="50"/>
      <c r="AI275" s="50"/>
      <c r="AJ275" s="50"/>
      <c r="AK275" s="50"/>
      <c r="AL275" s="50"/>
      <c r="AM275" s="50"/>
    </row>
    <row r="276" spans="2:39" ht="21" customHeight="1">
      <c r="B276" s="942" t="str">
        <f t="shared" si="4"/>
        <v/>
      </c>
      <c r="C276" s="437">
        <f>'Og s3a'!C275</f>
        <v>0</v>
      </c>
      <c r="D276" s="438">
        <f>'Og s3a'!E275</f>
        <v>0</v>
      </c>
      <c r="E276" s="871">
        <f>'Og s3a'!F275</f>
        <v>0</v>
      </c>
      <c r="F276" s="437">
        <f>'Og s3a'!G275</f>
        <v>0</v>
      </c>
      <c r="G276" s="484"/>
      <c r="H276" s="483"/>
      <c r="I276" s="484"/>
      <c r="J276" s="483"/>
      <c r="K276" s="484"/>
      <c r="L276" s="483"/>
      <c r="M276" s="484"/>
      <c r="N276" s="483"/>
      <c r="O276" s="484"/>
      <c r="P276" s="483"/>
      <c r="Q276" s="59"/>
      <c r="R276" s="17"/>
      <c r="S276" s="56">
        <f>'Og s3a'!D275</f>
        <v>0</v>
      </c>
      <c r="T276" s="50"/>
      <c r="U276" s="306"/>
      <c r="V276" s="307"/>
      <c r="W276" s="307"/>
      <c r="X276" s="307"/>
      <c r="Y276" s="306"/>
      <c r="Z276" s="306"/>
      <c r="AA276" s="50"/>
      <c r="AB276" s="50"/>
      <c r="AC276" s="50"/>
      <c r="AD276" s="50"/>
      <c r="AE276" s="50"/>
      <c r="AF276" s="50"/>
      <c r="AG276" s="50"/>
      <c r="AH276" s="50"/>
      <c r="AI276" s="50"/>
      <c r="AJ276" s="50"/>
      <c r="AK276" s="50"/>
      <c r="AL276" s="50"/>
      <c r="AM276" s="50"/>
    </row>
    <row r="277" spans="2:39" ht="21" customHeight="1">
      <c r="B277" s="942" t="str">
        <f t="shared" si="4"/>
        <v/>
      </c>
      <c r="C277" s="437">
        <f>'Og s3a'!C276</f>
        <v>0</v>
      </c>
      <c r="D277" s="438">
        <f>'Og s3a'!E276</f>
        <v>0</v>
      </c>
      <c r="E277" s="871">
        <f>'Og s3a'!F276</f>
        <v>0</v>
      </c>
      <c r="F277" s="437">
        <f>'Og s3a'!G276</f>
        <v>0</v>
      </c>
      <c r="G277" s="484"/>
      <c r="H277" s="483"/>
      <c r="I277" s="484"/>
      <c r="J277" s="483"/>
      <c r="K277" s="484"/>
      <c r="L277" s="483"/>
      <c r="M277" s="484"/>
      <c r="N277" s="483"/>
      <c r="O277" s="484"/>
      <c r="P277" s="483"/>
      <c r="Q277" s="59"/>
      <c r="R277" s="17"/>
      <c r="S277" s="56">
        <f>'Og s3a'!D276</f>
        <v>0</v>
      </c>
      <c r="T277" s="50"/>
      <c r="U277" s="306"/>
      <c r="V277" s="307"/>
      <c r="W277" s="307"/>
      <c r="X277" s="307"/>
      <c r="Y277" s="306"/>
      <c r="Z277" s="306"/>
      <c r="AA277" s="50"/>
      <c r="AB277" s="50"/>
      <c r="AC277" s="50"/>
      <c r="AD277" s="50"/>
      <c r="AE277" s="50"/>
      <c r="AF277" s="50"/>
      <c r="AG277" s="50"/>
      <c r="AH277" s="50"/>
      <c r="AI277" s="50"/>
      <c r="AJ277" s="50"/>
      <c r="AK277" s="50"/>
      <c r="AL277" s="50"/>
      <c r="AM277" s="50"/>
    </row>
    <row r="278" spans="2:39" ht="21" customHeight="1">
      <c r="B278" s="942" t="str">
        <f t="shared" si="4"/>
        <v/>
      </c>
      <c r="C278" s="437">
        <f>'Og s3a'!C277</f>
        <v>0</v>
      </c>
      <c r="D278" s="438">
        <f>'Og s3a'!E277</f>
        <v>0</v>
      </c>
      <c r="E278" s="871">
        <f>'Og s3a'!F277</f>
        <v>0</v>
      </c>
      <c r="F278" s="437">
        <f>'Og s3a'!G277</f>
        <v>0</v>
      </c>
      <c r="G278" s="484"/>
      <c r="H278" s="483"/>
      <c r="I278" s="484"/>
      <c r="J278" s="483"/>
      <c r="K278" s="484"/>
      <c r="L278" s="483"/>
      <c r="M278" s="484"/>
      <c r="N278" s="483"/>
      <c r="O278" s="484"/>
      <c r="P278" s="483"/>
      <c r="Q278" s="59"/>
      <c r="R278" s="17"/>
      <c r="S278" s="56">
        <f>'Og s3a'!D277</f>
        <v>0</v>
      </c>
      <c r="T278" s="50"/>
      <c r="U278" s="306"/>
      <c r="V278" s="307"/>
      <c r="W278" s="307"/>
      <c r="X278" s="307"/>
      <c r="Y278" s="306"/>
      <c r="Z278" s="306"/>
      <c r="AA278" s="50"/>
      <c r="AB278" s="50"/>
      <c r="AC278" s="50"/>
      <c r="AD278" s="50"/>
      <c r="AE278" s="50"/>
      <c r="AF278" s="50"/>
      <c r="AG278" s="50"/>
      <c r="AH278" s="50"/>
      <c r="AI278" s="50"/>
      <c r="AJ278" s="50"/>
      <c r="AK278" s="50"/>
      <c r="AL278" s="50"/>
      <c r="AM278" s="50"/>
    </row>
    <row r="279" spans="2:39" ht="21" customHeight="1">
      <c r="B279" s="942" t="str">
        <f t="shared" si="4"/>
        <v/>
      </c>
      <c r="C279" s="437">
        <f>'Og s3a'!C278</f>
        <v>0</v>
      </c>
      <c r="D279" s="438">
        <f>'Og s3a'!E278</f>
        <v>0</v>
      </c>
      <c r="E279" s="871">
        <f>'Og s3a'!F278</f>
        <v>0</v>
      </c>
      <c r="F279" s="437">
        <f>'Og s3a'!G278</f>
        <v>0</v>
      </c>
      <c r="G279" s="484"/>
      <c r="H279" s="483"/>
      <c r="I279" s="484"/>
      <c r="J279" s="483"/>
      <c r="K279" s="484"/>
      <c r="L279" s="483"/>
      <c r="M279" s="484"/>
      <c r="N279" s="483"/>
      <c r="O279" s="484"/>
      <c r="P279" s="483"/>
      <c r="Q279" s="59"/>
      <c r="R279" s="17"/>
      <c r="S279" s="56">
        <f>'Og s3a'!D278</f>
        <v>0</v>
      </c>
      <c r="T279" s="50"/>
      <c r="U279" s="306"/>
      <c r="V279" s="307"/>
      <c r="W279" s="307"/>
      <c r="X279" s="307"/>
      <c r="Y279" s="306"/>
      <c r="Z279" s="306"/>
      <c r="AA279" s="50"/>
      <c r="AB279" s="50"/>
      <c r="AC279" s="50"/>
      <c r="AD279" s="50"/>
      <c r="AE279" s="50"/>
      <c r="AF279" s="50"/>
      <c r="AG279" s="50"/>
      <c r="AH279" s="50"/>
      <c r="AI279" s="50"/>
      <c r="AJ279" s="50"/>
      <c r="AK279" s="50"/>
      <c r="AL279" s="50"/>
      <c r="AM279" s="50"/>
    </row>
    <row r="280" spans="2:39" ht="21" customHeight="1">
      <c r="B280" s="942" t="str">
        <f t="shared" si="4"/>
        <v/>
      </c>
      <c r="C280" s="437">
        <f>'Og s3a'!C279</f>
        <v>0</v>
      </c>
      <c r="D280" s="438">
        <f>'Og s3a'!E279</f>
        <v>0</v>
      </c>
      <c r="E280" s="871">
        <f>'Og s3a'!F279</f>
        <v>0</v>
      </c>
      <c r="F280" s="437">
        <f>'Og s3a'!G279</f>
        <v>0</v>
      </c>
      <c r="G280" s="484"/>
      <c r="H280" s="483"/>
      <c r="I280" s="484"/>
      <c r="J280" s="483"/>
      <c r="K280" s="484"/>
      <c r="L280" s="483"/>
      <c r="M280" s="484"/>
      <c r="N280" s="483"/>
      <c r="O280" s="484"/>
      <c r="P280" s="483"/>
      <c r="Q280" s="59"/>
      <c r="R280" s="17"/>
      <c r="S280" s="56">
        <f>'Og s3a'!D279</f>
        <v>0</v>
      </c>
      <c r="T280" s="50"/>
      <c r="U280" s="306"/>
      <c r="V280" s="307"/>
      <c r="W280" s="307"/>
      <c r="X280" s="307"/>
      <c r="Y280" s="306"/>
      <c r="Z280" s="306"/>
      <c r="AA280" s="50"/>
      <c r="AB280" s="50"/>
      <c r="AC280" s="50"/>
      <c r="AD280" s="50"/>
      <c r="AE280" s="50"/>
      <c r="AF280" s="50"/>
      <c r="AG280" s="50"/>
      <c r="AH280" s="50"/>
      <c r="AI280" s="50"/>
      <c r="AJ280" s="50"/>
      <c r="AK280" s="50"/>
      <c r="AL280" s="50"/>
      <c r="AM280" s="50"/>
    </row>
    <row r="281" spans="2:39" ht="21" customHeight="1">
      <c r="B281" s="942" t="str">
        <f t="shared" si="4"/>
        <v/>
      </c>
      <c r="C281" s="437">
        <f>'Og s3a'!C280</f>
        <v>0</v>
      </c>
      <c r="D281" s="438">
        <f>'Og s3a'!E280</f>
        <v>0</v>
      </c>
      <c r="E281" s="871">
        <f>'Og s3a'!F280</f>
        <v>0</v>
      </c>
      <c r="F281" s="437">
        <f>'Og s3a'!G280</f>
        <v>0</v>
      </c>
      <c r="G281" s="484"/>
      <c r="H281" s="483"/>
      <c r="I281" s="484"/>
      <c r="J281" s="483"/>
      <c r="K281" s="484"/>
      <c r="L281" s="483"/>
      <c r="M281" s="484"/>
      <c r="N281" s="483"/>
      <c r="O281" s="484"/>
      <c r="P281" s="483"/>
      <c r="Q281" s="59"/>
      <c r="R281" s="17"/>
      <c r="S281" s="56">
        <f>'Og s3a'!D280</f>
        <v>0</v>
      </c>
      <c r="T281" s="50"/>
      <c r="U281" s="306"/>
      <c r="V281" s="307"/>
      <c r="W281" s="307"/>
      <c r="X281" s="307"/>
      <c r="Y281" s="306"/>
      <c r="Z281" s="306"/>
      <c r="AA281" s="50"/>
      <c r="AB281" s="50"/>
      <c r="AC281" s="50"/>
      <c r="AD281" s="50"/>
      <c r="AE281" s="50"/>
      <c r="AF281" s="50"/>
      <c r="AG281" s="50"/>
      <c r="AH281" s="50"/>
      <c r="AI281" s="50"/>
      <c r="AJ281" s="50"/>
      <c r="AK281" s="50"/>
      <c r="AL281" s="50"/>
      <c r="AM281" s="50"/>
    </row>
    <row r="282" spans="2:39" ht="21" customHeight="1">
      <c r="B282" s="942" t="str">
        <f t="shared" si="4"/>
        <v/>
      </c>
      <c r="C282" s="437">
        <f>'Og s3a'!C281</f>
        <v>0</v>
      </c>
      <c r="D282" s="438">
        <f>'Og s3a'!E281</f>
        <v>0</v>
      </c>
      <c r="E282" s="871">
        <f>'Og s3a'!F281</f>
        <v>0</v>
      </c>
      <c r="F282" s="437">
        <f>'Og s3a'!G281</f>
        <v>0</v>
      </c>
      <c r="G282" s="484"/>
      <c r="H282" s="483"/>
      <c r="I282" s="484"/>
      <c r="J282" s="483"/>
      <c r="K282" s="484"/>
      <c r="L282" s="483"/>
      <c r="M282" s="484"/>
      <c r="N282" s="483"/>
      <c r="O282" s="484"/>
      <c r="P282" s="483"/>
      <c r="Q282" s="59"/>
      <c r="R282" s="17"/>
      <c r="S282" s="56">
        <f>'Og s3a'!D281</f>
        <v>0</v>
      </c>
      <c r="T282" s="50"/>
      <c r="U282" s="306"/>
      <c r="V282" s="307"/>
      <c r="W282" s="307"/>
      <c r="X282" s="307"/>
      <c r="Y282" s="306"/>
      <c r="Z282" s="306"/>
      <c r="AA282" s="50"/>
      <c r="AB282" s="50"/>
      <c r="AC282" s="50"/>
      <c r="AD282" s="50"/>
      <c r="AE282" s="50"/>
      <c r="AF282" s="50"/>
      <c r="AG282" s="50"/>
      <c r="AH282" s="50"/>
      <c r="AI282" s="50"/>
      <c r="AJ282" s="50"/>
      <c r="AK282" s="50"/>
      <c r="AL282" s="50"/>
      <c r="AM282" s="50"/>
    </row>
    <row r="283" spans="2:39" ht="21" customHeight="1">
      <c r="B283" s="942" t="str">
        <f t="shared" si="4"/>
        <v/>
      </c>
      <c r="C283" s="437">
        <f>'Og s3a'!C282</f>
        <v>0</v>
      </c>
      <c r="D283" s="438">
        <f>'Og s3a'!E282</f>
        <v>0</v>
      </c>
      <c r="E283" s="871">
        <f>'Og s3a'!F282</f>
        <v>0</v>
      </c>
      <c r="F283" s="437">
        <f>'Og s3a'!G282</f>
        <v>0</v>
      </c>
      <c r="G283" s="484"/>
      <c r="H283" s="483"/>
      <c r="I283" s="484"/>
      <c r="J283" s="483"/>
      <c r="K283" s="484"/>
      <c r="L283" s="483"/>
      <c r="M283" s="484"/>
      <c r="N283" s="483"/>
      <c r="O283" s="484"/>
      <c r="P283" s="483"/>
      <c r="Q283" s="59"/>
      <c r="R283" s="17"/>
      <c r="S283" s="56">
        <f>'Og s3a'!D282</f>
        <v>0</v>
      </c>
      <c r="T283" s="50"/>
      <c r="U283" s="306"/>
      <c r="V283" s="307"/>
      <c r="W283" s="307"/>
      <c r="X283" s="307"/>
      <c r="Y283" s="306"/>
      <c r="Z283" s="306"/>
      <c r="AA283" s="50"/>
      <c r="AB283" s="50"/>
      <c r="AC283" s="50"/>
      <c r="AD283" s="50"/>
      <c r="AE283" s="50"/>
      <c r="AF283" s="50"/>
      <c r="AG283" s="50"/>
      <c r="AH283" s="50"/>
      <c r="AI283" s="50"/>
      <c r="AJ283" s="50"/>
      <c r="AK283" s="50"/>
      <c r="AL283" s="50"/>
      <c r="AM283" s="50"/>
    </row>
    <row r="284" spans="2:39" ht="21" customHeight="1">
      <c r="B284" s="942" t="str">
        <f t="shared" si="4"/>
        <v/>
      </c>
      <c r="C284" s="437">
        <f>'Og s3a'!C283</f>
        <v>0</v>
      </c>
      <c r="D284" s="438">
        <f>'Og s3a'!E283</f>
        <v>0</v>
      </c>
      <c r="E284" s="871">
        <f>'Og s3a'!F283</f>
        <v>0</v>
      </c>
      <c r="F284" s="437">
        <f>'Og s3a'!G283</f>
        <v>0</v>
      </c>
      <c r="G284" s="484"/>
      <c r="H284" s="483"/>
      <c r="I284" s="484"/>
      <c r="J284" s="483"/>
      <c r="K284" s="484"/>
      <c r="L284" s="483"/>
      <c r="M284" s="484"/>
      <c r="N284" s="483"/>
      <c r="O284" s="484"/>
      <c r="P284" s="483"/>
      <c r="Q284" s="59"/>
      <c r="R284" s="17"/>
      <c r="S284" s="56">
        <f>'Og s3a'!D283</f>
        <v>0</v>
      </c>
      <c r="T284" s="50"/>
      <c r="U284" s="306"/>
      <c r="V284" s="307"/>
      <c r="W284" s="307"/>
      <c r="X284" s="307"/>
      <c r="Y284" s="306"/>
      <c r="Z284" s="306"/>
      <c r="AA284" s="50"/>
      <c r="AB284" s="50"/>
      <c r="AC284" s="50"/>
      <c r="AD284" s="50"/>
      <c r="AE284" s="50"/>
      <c r="AF284" s="50"/>
      <c r="AG284" s="50"/>
      <c r="AH284" s="50"/>
      <c r="AI284" s="50"/>
      <c r="AJ284" s="50"/>
      <c r="AK284" s="50"/>
      <c r="AL284" s="50"/>
      <c r="AM284" s="50"/>
    </row>
    <row r="285" spans="2:39" ht="21" customHeight="1">
      <c r="B285" s="942" t="str">
        <f t="shared" si="4"/>
        <v/>
      </c>
      <c r="C285" s="437">
        <f>'Og s3a'!C284</f>
        <v>0</v>
      </c>
      <c r="D285" s="438">
        <f>'Og s3a'!E284</f>
        <v>0</v>
      </c>
      <c r="E285" s="871">
        <f>'Og s3a'!F284</f>
        <v>0</v>
      </c>
      <c r="F285" s="437">
        <f>'Og s3a'!G284</f>
        <v>0</v>
      </c>
      <c r="G285" s="484"/>
      <c r="H285" s="483"/>
      <c r="I285" s="484"/>
      <c r="J285" s="483"/>
      <c r="K285" s="484"/>
      <c r="L285" s="483"/>
      <c r="M285" s="484"/>
      <c r="N285" s="483"/>
      <c r="O285" s="484"/>
      <c r="P285" s="483"/>
      <c r="Q285" s="59"/>
      <c r="R285" s="17"/>
      <c r="S285" s="56">
        <f>'Og s3a'!D284</f>
        <v>0</v>
      </c>
      <c r="T285" s="50"/>
      <c r="U285" s="306"/>
      <c r="V285" s="307"/>
      <c r="W285" s="307"/>
      <c r="X285" s="307"/>
      <c r="Y285" s="306"/>
      <c r="Z285" s="306"/>
      <c r="AA285" s="50"/>
      <c r="AB285" s="50"/>
      <c r="AC285" s="50"/>
      <c r="AD285" s="50"/>
      <c r="AE285" s="50"/>
      <c r="AF285" s="50"/>
      <c r="AG285" s="50"/>
      <c r="AH285" s="50"/>
      <c r="AI285" s="50"/>
      <c r="AJ285" s="50"/>
      <c r="AK285" s="50"/>
      <c r="AL285" s="50"/>
      <c r="AM285" s="50"/>
    </row>
    <row r="286" spans="2:39" ht="21" customHeight="1">
      <c r="B286" s="942" t="str">
        <f t="shared" si="4"/>
        <v/>
      </c>
      <c r="C286" s="437">
        <f>'Og s3a'!C285</f>
        <v>0</v>
      </c>
      <c r="D286" s="438">
        <f>'Og s3a'!E285</f>
        <v>0</v>
      </c>
      <c r="E286" s="871">
        <f>'Og s3a'!F285</f>
        <v>0</v>
      </c>
      <c r="F286" s="437">
        <f>'Og s3a'!G285</f>
        <v>0</v>
      </c>
      <c r="G286" s="484"/>
      <c r="H286" s="483"/>
      <c r="I286" s="484"/>
      <c r="J286" s="483"/>
      <c r="K286" s="484"/>
      <c r="L286" s="483"/>
      <c r="M286" s="484"/>
      <c r="N286" s="483"/>
      <c r="O286" s="484"/>
      <c r="P286" s="483"/>
      <c r="Q286" s="59"/>
      <c r="R286" s="17"/>
      <c r="S286" s="56">
        <f>'Og s3a'!D285</f>
        <v>0</v>
      </c>
      <c r="T286" s="50"/>
      <c r="U286" s="306"/>
      <c r="V286" s="307"/>
      <c r="W286" s="307"/>
      <c r="X286" s="307"/>
      <c r="Y286" s="306"/>
      <c r="Z286" s="306"/>
      <c r="AA286" s="50"/>
      <c r="AB286" s="50"/>
      <c r="AC286" s="50"/>
      <c r="AD286" s="50"/>
      <c r="AE286" s="50"/>
      <c r="AF286" s="50"/>
      <c r="AG286" s="50"/>
      <c r="AH286" s="50"/>
      <c r="AI286" s="50"/>
      <c r="AJ286" s="50"/>
      <c r="AK286" s="50"/>
      <c r="AL286" s="50"/>
      <c r="AM286" s="50"/>
    </row>
    <row r="287" spans="2:39" ht="21" customHeight="1">
      <c r="B287" s="942" t="str">
        <f t="shared" si="4"/>
        <v/>
      </c>
      <c r="C287" s="437">
        <f>'Og s3a'!C286</f>
        <v>0</v>
      </c>
      <c r="D287" s="438">
        <f>'Og s3a'!E286</f>
        <v>0</v>
      </c>
      <c r="E287" s="871">
        <f>'Og s3a'!F286</f>
        <v>0</v>
      </c>
      <c r="F287" s="437">
        <f>'Og s3a'!G286</f>
        <v>0</v>
      </c>
      <c r="G287" s="484"/>
      <c r="H287" s="483"/>
      <c r="I287" s="484"/>
      <c r="J287" s="483"/>
      <c r="K287" s="484"/>
      <c r="L287" s="483"/>
      <c r="M287" s="484"/>
      <c r="N287" s="483"/>
      <c r="O287" s="484"/>
      <c r="P287" s="483"/>
      <c r="Q287" s="59"/>
      <c r="R287" s="17"/>
      <c r="S287" s="56">
        <f>'Og s3a'!D286</f>
        <v>0</v>
      </c>
      <c r="T287" s="50"/>
      <c r="U287" s="306"/>
      <c r="V287" s="307"/>
      <c r="W287" s="307"/>
      <c r="X287" s="307"/>
      <c r="Y287" s="306"/>
      <c r="Z287" s="306"/>
      <c r="AA287" s="50"/>
      <c r="AB287" s="50"/>
      <c r="AC287" s="50"/>
      <c r="AD287" s="50"/>
      <c r="AE287" s="50"/>
      <c r="AF287" s="50"/>
      <c r="AG287" s="50"/>
      <c r="AH287" s="50"/>
      <c r="AI287" s="50"/>
      <c r="AJ287" s="50"/>
      <c r="AK287" s="50"/>
      <c r="AL287" s="50"/>
      <c r="AM287" s="50"/>
    </row>
    <row r="288" spans="2:39" ht="21" customHeight="1">
      <c r="B288" s="942" t="str">
        <f t="shared" si="4"/>
        <v/>
      </c>
      <c r="C288" s="437">
        <f>'Og s3a'!C287</f>
        <v>0</v>
      </c>
      <c r="D288" s="438">
        <f>'Og s3a'!E287</f>
        <v>0</v>
      </c>
      <c r="E288" s="871">
        <f>'Og s3a'!F287</f>
        <v>0</v>
      </c>
      <c r="F288" s="437">
        <f>'Og s3a'!G287</f>
        <v>0</v>
      </c>
      <c r="G288" s="484"/>
      <c r="H288" s="483"/>
      <c r="I288" s="484"/>
      <c r="J288" s="483"/>
      <c r="K288" s="484"/>
      <c r="L288" s="483"/>
      <c r="M288" s="484"/>
      <c r="N288" s="483"/>
      <c r="O288" s="484"/>
      <c r="P288" s="483"/>
      <c r="Q288" s="59"/>
      <c r="R288" s="17"/>
      <c r="S288" s="56">
        <f>'Og s3a'!D287</f>
        <v>0</v>
      </c>
      <c r="T288" s="50"/>
      <c r="U288" s="306"/>
      <c r="V288" s="307"/>
      <c r="W288" s="307"/>
      <c r="X288" s="307"/>
      <c r="Y288" s="306"/>
      <c r="Z288" s="306"/>
      <c r="AA288" s="50"/>
      <c r="AB288" s="50"/>
      <c r="AC288" s="50"/>
      <c r="AD288" s="50"/>
      <c r="AE288" s="50"/>
      <c r="AF288" s="50"/>
      <c r="AG288" s="50"/>
      <c r="AH288" s="50"/>
      <c r="AI288" s="50"/>
      <c r="AJ288" s="50"/>
      <c r="AK288" s="50"/>
      <c r="AL288" s="50"/>
      <c r="AM288" s="50"/>
    </row>
    <row r="289" spans="2:39" ht="21" customHeight="1">
      <c r="B289" s="942" t="str">
        <f t="shared" si="4"/>
        <v/>
      </c>
      <c r="C289" s="437">
        <f>'Og s3a'!C288</f>
        <v>0</v>
      </c>
      <c r="D289" s="438">
        <f>'Og s3a'!E288</f>
        <v>0</v>
      </c>
      <c r="E289" s="871">
        <f>'Og s3a'!F288</f>
        <v>0</v>
      </c>
      <c r="F289" s="437">
        <f>'Og s3a'!G288</f>
        <v>0</v>
      </c>
      <c r="G289" s="484"/>
      <c r="H289" s="483"/>
      <c r="I289" s="484"/>
      <c r="J289" s="483"/>
      <c r="K289" s="484"/>
      <c r="L289" s="483"/>
      <c r="M289" s="484"/>
      <c r="N289" s="483"/>
      <c r="O289" s="484"/>
      <c r="P289" s="483"/>
      <c r="Q289" s="59"/>
      <c r="R289" s="17"/>
      <c r="S289" s="56">
        <f>'Og s3a'!D288</f>
        <v>0</v>
      </c>
      <c r="T289" s="50"/>
      <c r="U289" s="306"/>
      <c r="V289" s="307"/>
      <c r="W289" s="307"/>
      <c r="X289" s="307"/>
      <c r="Y289" s="306"/>
      <c r="Z289" s="306"/>
      <c r="AA289" s="50"/>
      <c r="AB289" s="50"/>
      <c r="AC289" s="50"/>
      <c r="AD289" s="50"/>
      <c r="AE289" s="50"/>
      <c r="AF289" s="50"/>
      <c r="AG289" s="50"/>
      <c r="AH289" s="50"/>
      <c r="AI289" s="50"/>
      <c r="AJ289" s="50"/>
      <c r="AK289" s="50"/>
      <c r="AL289" s="50"/>
      <c r="AM289" s="50"/>
    </row>
    <row r="290" spans="2:39" ht="21" customHeight="1">
      <c r="B290" s="942" t="str">
        <f t="shared" si="4"/>
        <v/>
      </c>
      <c r="C290" s="437">
        <f>'Og s3a'!C289</f>
        <v>0</v>
      </c>
      <c r="D290" s="438">
        <f>'Og s3a'!E289</f>
        <v>0</v>
      </c>
      <c r="E290" s="871">
        <f>'Og s3a'!F289</f>
        <v>0</v>
      </c>
      <c r="F290" s="437">
        <f>'Og s3a'!G289</f>
        <v>0</v>
      </c>
      <c r="G290" s="484"/>
      <c r="H290" s="483"/>
      <c r="I290" s="484"/>
      <c r="J290" s="483"/>
      <c r="K290" s="484"/>
      <c r="L290" s="483"/>
      <c r="M290" s="484"/>
      <c r="N290" s="483"/>
      <c r="O290" s="484"/>
      <c r="P290" s="483"/>
      <c r="Q290" s="59"/>
      <c r="R290" s="17"/>
      <c r="S290" s="56">
        <f>'Og s3a'!D289</f>
        <v>0</v>
      </c>
      <c r="T290" s="50"/>
      <c r="U290" s="306"/>
      <c r="V290" s="307"/>
      <c r="W290" s="307"/>
      <c r="X290" s="307"/>
      <c r="Y290" s="306"/>
      <c r="Z290" s="306"/>
      <c r="AA290" s="50"/>
      <c r="AB290" s="50"/>
      <c r="AC290" s="50"/>
      <c r="AD290" s="50"/>
      <c r="AE290" s="50"/>
      <c r="AF290" s="50"/>
      <c r="AG290" s="50"/>
      <c r="AH290" s="50"/>
      <c r="AI290" s="50"/>
      <c r="AJ290" s="50"/>
      <c r="AK290" s="50"/>
      <c r="AL290" s="50"/>
      <c r="AM290" s="50"/>
    </row>
    <row r="291" spans="2:39" ht="21" customHeight="1">
      <c r="B291" s="942" t="str">
        <f t="shared" si="4"/>
        <v/>
      </c>
      <c r="C291" s="437">
        <f>'Og s3a'!C290</f>
        <v>0</v>
      </c>
      <c r="D291" s="438">
        <f>'Og s3a'!E290</f>
        <v>0</v>
      </c>
      <c r="E291" s="871">
        <f>'Og s3a'!F290</f>
        <v>0</v>
      </c>
      <c r="F291" s="437">
        <f>'Og s3a'!G290</f>
        <v>0</v>
      </c>
      <c r="G291" s="484"/>
      <c r="H291" s="483"/>
      <c r="I291" s="484"/>
      <c r="J291" s="483"/>
      <c r="K291" s="484"/>
      <c r="L291" s="483"/>
      <c r="M291" s="484"/>
      <c r="N291" s="483"/>
      <c r="O291" s="484"/>
      <c r="P291" s="483"/>
      <c r="Q291" s="59"/>
      <c r="R291" s="17"/>
      <c r="S291" s="56">
        <f>'Og s3a'!D290</f>
        <v>0</v>
      </c>
      <c r="T291" s="50"/>
      <c r="U291" s="306"/>
      <c r="V291" s="307"/>
      <c r="W291" s="307"/>
      <c r="X291" s="307"/>
      <c r="Y291" s="306"/>
      <c r="Z291" s="306"/>
      <c r="AA291" s="50"/>
      <c r="AB291" s="50"/>
      <c r="AC291" s="50"/>
      <c r="AD291" s="50"/>
      <c r="AE291" s="50"/>
      <c r="AF291" s="50"/>
      <c r="AG291" s="50"/>
      <c r="AH291" s="50"/>
      <c r="AI291" s="50"/>
      <c r="AJ291" s="50"/>
      <c r="AK291" s="50"/>
      <c r="AL291" s="50"/>
      <c r="AM291" s="50"/>
    </row>
    <row r="292" spans="2:39" ht="21" customHeight="1">
      <c r="B292" s="942" t="str">
        <f t="shared" si="4"/>
        <v/>
      </c>
      <c r="C292" s="437">
        <f>'Og s3a'!C291</f>
        <v>0</v>
      </c>
      <c r="D292" s="438">
        <f>'Og s3a'!E291</f>
        <v>0</v>
      </c>
      <c r="E292" s="871">
        <f>'Og s3a'!F291</f>
        <v>0</v>
      </c>
      <c r="F292" s="437">
        <f>'Og s3a'!G291</f>
        <v>0</v>
      </c>
      <c r="G292" s="484"/>
      <c r="H292" s="483"/>
      <c r="I292" s="484"/>
      <c r="J292" s="483"/>
      <c r="K292" s="484"/>
      <c r="L292" s="483"/>
      <c r="M292" s="484"/>
      <c r="N292" s="483"/>
      <c r="O292" s="484"/>
      <c r="P292" s="483"/>
      <c r="Q292" s="59"/>
      <c r="R292" s="17"/>
      <c r="S292" s="56">
        <f>'Og s3a'!D291</f>
        <v>0</v>
      </c>
      <c r="T292" s="50"/>
      <c r="U292" s="306"/>
      <c r="V292" s="307"/>
      <c r="W292" s="307"/>
      <c r="X292" s="307"/>
      <c r="Y292" s="306"/>
      <c r="Z292" s="306"/>
      <c r="AA292" s="50"/>
      <c r="AB292" s="50"/>
      <c r="AC292" s="50"/>
      <c r="AD292" s="50"/>
      <c r="AE292" s="50"/>
      <c r="AF292" s="50"/>
      <c r="AG292" s="50"/>
      <c r="AH292" s="50"/>
      <c r="AI292" s="50"/>
      <c r="AJ292" s="50"/>
      <c r="AK292" s="50"/>
      <c r="AL292" s="50"/>
      <c r="AM292" s="50"/>
    </row>
    <row r="293" spans="2:39" ht="21" customHeight="1">
      <c r="B293" s="942" t="str">
        <f t="shared" si="4"/>
        <v/>
      </c>
      <c r="C293" s="437">
        <f>'Og s3a'!C292</f>
        <v>0</v>
      </c>
      <c r="D293" s="438">
        <f>'Og s3a'!E292</f>
        <v>0</v>
      </c>
      <c r="E293" s="871">
        <f>'Og s3a'!F292</f>
        <v>0</v>
      </c>
      <c r="F293" s="437">
        <f>'Og s3a'!G292</f>
        <v>0</v>
      </c>
      <c r="G293" s="484"/>
      <c r="H293" s="483"/>
      <c r="I293" s="484"/>
      <c r="J293" s="483"/>
      <c r="K293" s="484"/>
      <c r="L293" s="483"/>
      <c r="M293" s="484"/>
      <c r="N293" s="483"/>
      <c r="O293" s="484"/>
      <c r="P293" s="483"/>
      <c r="Q293" s="59"/>
      <c r="R293" s="17"/>
      <c r="S293" s="56">
        <f>'Og s3a'!D292</f>
        <v>0</v>
      </c>
      <c r="T293" s="50"/>
      <c r="U293" s="306"/>
      <c r="V293" s="307"/>
      <c r="W293" s="307"/>
      <c r="X293" s="307"/>
      <c r="Y293" s="306"/>
      <c r="Z293" s="306"/>
      <c r="AA293" s="50"/>
      <c r="AB293" s="50"/>
      <c r="AC293" s="50"/>
      <c r="AD293" s="50"/>
      <c r="AE293" s="50"/>
      <c r="AF293" s="50"/>
      <c r="AG293" s="50"/>
      <c r="AH293" s="50"/>
      <c r="AI293" s="50"/>
      <c r="AJ293" s="50"/>
      <c r="AK293" s="50"/>
      <c r="AL293" s="50"/>
      <c r="AM293" s="50"/>
    </row>
    <row r="294" spans="2:39" ht="21" customHeight="1">
      <c r="B294" s="942" t="str">
        <f t="shared" si="4"/>
        <v/>
      </c>
      <c r="C294" s="437">
        <f>'Og s3a'!C293</f>
        <v>0</v>
      </c>
      <c r="D294" s="438">
        <f>'Og s3a'!E293</f>
        <v>0</v>
      </c>
      <c r="E294" s="871">
        <f>'Og s3a'!F293</f>
        <v>0</v>
      </c>
      <c r="F294" s="437">
        <f>'Og s3a'!G293</f>
        <v>0</v>
      </c>
      <c r="G294" s="484"/>
      <c r="H294" s="483"/>
      <c r="I294" s="484"/>
      <c r="J294" s="483"/>
      <c r="K294" s="484"/>
      <c r="L294" s="483"/>
      <c r="M294" s="484"/>
      <c r="N294" s="483"/>
      <c r="O294" s="484"/>
      <c r="P294" s="483"/>
      <c r="Q294" s="59"/>
      <c r="R294" s="17"/>
      <c r="S294" s="56">
        <f>'Og s3a'!D293</f>
        <v>0</v>
      </c>
      <c r="T294" s="50"/>
      <c r="U294" s="306"/>
      <c r="V294" s="307"/>
      <c r="W294" s="307"/>
      <c r="X294" s="307"/>
      <c r="Y294" s="306"/>
      <c r="Z294" s="306"/>
      <c r="AA294" s="50"/>
      <c r="AB294" s="50"/>
      <c r="AC294" s="50"/>
      <c r="AD294" s="50"/>
      <c r="AE294" s="50"/>
      <c r="AF294" s="50"/>
      <c r="AG294" s="50"/>
      <c r="AH294" s="50"/>
      <c r="AI294" s="50"/>
      <c r="AJ294" s="50"/>
      <c r="AK294" s="50"/>
      <c r="AL294" s="50"/>
      <c r="AM294" s="50"/>
    </row>
    <row r="295" spans="2:39" ht="21" customHeight="1">
      <c r="B295" s="942" t="str">
        <f t="shared" si="4"/>
        <v/>
      </c>
      <c r="C295" s="437">
        <f>'Og s3a'!C294</f>
        <v>0</v>
      </c>
      <c r="D295" s="438">
        <f>'Og s3a'!E294</f>
        <v>0</v>
      </c>
      <c r="E295" s="871">
        <f>'Og s3a'!F294</f>
        <v>0</v>
      </c>
      <c r="F295" s="437">
        <f>'Og s3a'!G294</f>
        <v>0</v>
      </c>
      <c r="G295" s="484"/>
      <c r="H295" s="483"/>
      <c r="I295" s="484"/>
      <c r="J295" s="483"/>
      <c r="K295" s="484"/>
      <c r="L295" s="483"/>
      <c r="M295" s="484"/>
      <c r="N295" s="483"/>
      <c r="O295" s="484"/>
      <c r="P295" s="483"/>
      <c r="Q295" s="59"/>
      <c r="R295" s="17"/>
      <c r="S295" s="56">
        <f>'Og s3a'!D294</f>
        <v>0</v>
      </c>
      <c r="T295" s="50"/>
      <c r="U295" s="306"/>
      <c r="V295" s="307"/>
      <c r="W295" s="307"/>
      <c r="X295" s="307"/>
      <c r="Y295" s="306"/>
      <c r="Z295" s="306"/>
      <c r="AA295" s="50"/>
      <c r="AB295" s="50"/>
      <c r="AC295" s="50"/>
      <c r="AD295" s="50"/>
      <c r="AE295" s="50"/>
      <c r="AF295" s="50"/>
      <c r="AG295" s="50"/>
      <c r="AH295" s="50"/>
      <c r="AI295" s="50"/>
      <c r="AJ295" s="50"/>
      <c r="AK295" s="50"/>
      <c r="AL295" s="50"/>
      <c r="AM295" s="50"/>
    </row>
    <row r="296" spans="2:39" ht="21" customHeight="1">
      <c r="B296" s="942" t="str">
        <f t="shared" si="4"/>
        <v/>
      </c>
      <c r="C296" s="437">
        <f>'Og s3a'!C295</f>
        <v>0</v>
      </c>
      <c r="D296" s="438">
        <f>'Og s3a'!E295</f>
        <v>0</v>
      </c>
      <c r="E296" s="871">
        <f>'Og s3a'!F295</f>
        <v>0</v>
      </c>
      <c r="F296" s="437">
        <f>'Og s3a'!G295</f>
        <v>0</v>
      </c>
      <c r="G296" s="484"/>
      <c r="H296" s="483"/>
      <c r="I296" s="484"/>
      <c r="J296" s="483"/>
      <c r="K296" s="484"/>
      <c r="L296" s="483"/>
      <c r="M296" s="484"/>
      <c r="N296" s="483"/>
      <c r="O296" s="484"/>
      <c r="P296" s="483"/>
      <c r="Q296" s="59"/>
      <c r="R296" s="17"/>
      <c r="S296" s="56">
        <f>'Og s3a'!D295</f>
        <v>0</v>
      </c>
      <c r="T296" s="50"/>
      <c r="U296" s="306"/>
      <c r="V296" s="307"/>
      <c r="W296" s="307"/>
      <c r="X296" s="307"/>
      <c r="Y296" s="306"/>
      <c r="Z296" s="306"/>
      <c r="AA296" s="50"/>
      <c r="AB296" s="50"/>
      <c r="AC296" s="50"/>
      <c r="AD296" s="50"/>
      <c r="AE296" s="50"/>
      <c r="AF296" s="50"/>
      <c r="AG296" s="50"/>
      <c r="AH296" s="50"/>
      <c r="AI296" s="50"/>
      <c r="AJ296" s="50"/>
      <c r="AK296" s="50"/>
      <c r="AL296" s="50"/>
      <c r="AM296" s="50"/>
    </row>
    <row r="297" spans="2:39" ht="21" customHeight="1">
      <c r="B297" s="942" t="str">
        <f t="shared" si="4"/>
        <v/>
      </c>
      <c r="C297" s="437">
        <f>'Og s3a'!C296</f>
        <v>0</v>
      </c>
      <c r="D297" s="438">
        <f>'Og s3a'!E296</f>
        <v>0</v>
      </c>
      <c r="E297" s="871">
        <f>'Og s3a'!F296</f>
        <v>0</v>
      </c>
      <c r="F297" s="437">
        <f>'Og s3a'!G296</f>
        <v>0</v>
      </c>
      <c r="G297" s="484"/>
      <c r="H297" s="483"/>
      <c r="I297" s="484"/>
      <c r="J297" s="483"/>
      <c r="K297" s="484"/>
      <c r="L297" s="483"/>
      <c r="M297" s="484"/>
      <c r="N297" s="483"/>
      <c r="O297" s="484"/>
      <c r="P297" s="483"/>
      <c r="Q297" s="59"/>
      <c r="R297" s="17"/>
      <c r="S297" s="56">
        <f>'Og s3a'!D296</f>
        <v>0</v>
      </c>
      <c r="T297" s="50"/>
      <c r="U297" s="306"/>
      <c r="V297" s="307"/>
      <c r="W297" s="307"/>
      <c r="X297" s="307"/>
      <c r="Y297" s="306"/>
      <c r="Z297" s="306"/>
      <c r="AA297" s="50"/>
      <c r="AB297" s="50"/>
      <c r="AC297" s="50"/>
      <c r="AD297" s="50"/>
      <c r="AE297" s="50"/>
      <c r="AF297" s="50"/>
      <c r="AG297" s="50"/>
      <c r="AH297" s="50"/>
      <c r="AI297" s="50"/>
      <c r="AJ297" s="50"/>
      <c r="AK297" s="50"/>
      <c r="AL297" s="50"/>
      <c r="AM297" s="50"/>
    </row>
    <row r="298" spans="2:39" ht="21" customHeight="1">
      <c r="B298" s="942" t="str">
        <f t="shared" si="4"/>
        <v/>
      </c>
      <c r="C298" s="437">
        <f>'Og s3a'!C297</f>
        <v>0</v>
      </c>
      <c r="D298" s="438">
        <f>'Og s3a'!E297</f>
        <v>0</v>
      </c>
      <c r="E298" s="871">
        <f>'Og s3a'!F297</f>
        <v>0</v>
      </c>
      <c r="F298" s="437">
        <f>'Og s3a'!G297</f>
        <v>0</v>
      </c>
      <c r="G298" s="484"/>
      <c r="H298" s="483"/>
      <c r="I298" s="484"/>
      <c r="J298" s="483"/>
      <c r="K298" s="484"/>
      <c r="L298" s="483"/>
      <c r="M298" s="484"/>
      <c r="N298" s="483"/>
      <c r="O298" s="484"/>
      <c r="P298" s="483"/>
      <c r="Q298" s="59"/>
      <c r="R298" s="17"/>
      <c r="S298" s="56">
        <f>'Og s3a'!D297</f>
        <v>0</v>
      </c>
      <c r="T298" s="50"/>
      <c r="U298" s="306"/>
      <c r="V298" s="307"/>
      <c r="W298" s="307"/>
      <c r="X298" s="307"/>
      <c r="Y298" s="306"/>
      <c r="Z298" s="306"/>
      <c r="AA298" s="50"/>
      <c r="AB298" s="50"/>
      <c r="AC298" s="50"/>
      <c r="AD298" s="50"/>
      <c r="AE298" s="50"/>
      <c r="AF298" s="50"/>
      <c r="AG298" s="50"/>
      <c r="AH298" s="50"/>
      <c r="AI298" s="50"/>
      <c r="AJ298" s="50"/>
      <c r="AK298" s="50"/>
      <c r="AL298" s="50"/>
      <c r="AM298" s="50"/>
    </row>
    <row r="299" spans="2:39" ht="21" customHeight="1">
      <c r="B299" s="942" t="str">
        <f t="shared" si="4"/>
        <v/>
      </c>
      <c r="C299" s="437">
        <f>'Og s3a'!C298</f>
        <v>0</v>
      </c>
      <c r="D299" s="438">
        <f>'Og s3a'!E298</f>
        <v>0</v>
      </c>
      <c r="E299" s="871">
        <f>'Og s3a'!F298</f>
        <v>0</v>
      </c>
      <c r="F299" s="437">
        <f>'Og s3a'!G298</f>
        <v>0</v>
      </c>
      <c r="G299" s="484"/>
      <c r="H299" s="483"/>
      <c r="I299" s="484"/>
      <c r="J299" s="483"/>
      <c r="K299" s="484"/>
      <c r="L299" s="483"/>
      <c r="M299" s="484"/>
      <c r="N299" s="483"/>
      <c r="O299" s="484"/>
      <c r="P299" s="483"/>
      <c r="Q299" s="59"/>
      <c r="R299" s="17"/>
      <c r="S299" s="56">
        <f>'Og s3a'!D298</f>
        <v>0</v>
      </c>
      <c r="T299" s="50"/>
      <c r="U299" s="306"/>
      <c r="V299" s="307"/>
      <c r="W299" s="307"/>
      <c r="X299" s="307"/>
      <c r="Y299" s="306"/>
      <c r="Z299" s="306"/>
      <c r="AA299" s="50"/>
      <c r="AB299" s="50"/>
      <c r="AC299" s="50"/>
      <c r="AD299" s="50"/>
      <c r="AE299" s="50"/>
      <c r="AF299" s="50"/>
      <c r="AG299" s="50"/>
      <c r="AH299" s="50"/>
      <c r="AI299" s="50"/>
      <c r="AJ299" s="50"/>
      <c r="AK299" s="50"/>
      <c r="AL299" s="50"/>
      <c r="AM299" s="50"/>
    </row>
    <row r="300" spans="2:39" ht="21" customHeight="1">
      <c r="B300" s="942" t="str">
        <f t="shared" si="4"/>
        <v/>
      </c>
      <c r="C300" s="437">
        <f>'Og s3a'!C299</f>
        <v>0</v>
      </c>
      <c r="D300" s="438">
        <f>'Og s3a'!E299</f>
        <v>0</v>
      </c>
      <c r="E300" s="871">
        <f>'Og s3a'!F299</f>
        <v>0</v>
      </c>
      <c r="F300" s="437">
        <f>'Og s3a'!G299</f>
        <v>0</v>
      </c>
      <c r="G300" s="484"/>
      <c r="H300" s="483"/>
      <c r="I300" s="484"/>
      <c r="J300" s="483"/>
      <c r="K300" s="484"/>
      <c r="L300" s="483"/>
      <c r="M300" s="484"/>
      <c r="N300" s="483"/>
      <c r="O300" s="484"/>
      <c r="P300" s="483"/>
      <c r="Q300" s="59"/>
      <c r="R300" s="17"/>
      <c r="S300" s="56">
        <f>'Og s3a'!D299</f>
        <v>0</v>
      </c>
      <c r="T300" s="50"/>
      <c r="U300" s="306"/>
      <c r="V300" s="307"/>
      <c r="W300" s="307"/>
      <c r="X300" s="307"/>
      <c r="Y300" s="306"/>
      <c r="Z300" s="306"/>
      <c r="AA300" s="50"/>
      <c r="AB300" s="50"/>
      <c r="AC300" s="50"/>
      <c r="AD300" s="50"/>
      <c r="AE300" s="50"/>
      <c r="AF300" s="50"/>
      <c r="AG300" s="50"/>
      <c r="AH300" s="50"/>
      <c r="AI300" s="50"/>
      <c r="AJ300" s="50"/>
      <c r="AK300" s="50"/>
      <c r="AL300" s="50"/>
      <c r="AM300" s="50"/>
    </row>
    <row r="301" spans="2:39" ht="21" customHeight="1">
      <c r="B301" s="942" t="str">
        <f t="shared" si="4"/>
        <v/>
      </c>
      <c r="C301" s="437">
        <f>'Og s3a'!C300</f>
        <v>0</v>
      </c>
      <c r="D301" s="438">
        <f>'Og s3a'!E300</f>
        <v>0</v>
      </c>
      <c r="E301" s="871">
        <f>'Og s3a'!F300</f>
        <v>0</v>
      </c>
      <c r="F301" s="437">
        <f>'Og s3a'!G300</f>
        <v>0</v>
      </c>
      <c r="G301" s="484"/>
      <c r="H301" s="483"/>
      <c r="I301" s="484"/>
      <c r="J301" s="483"/>
      <c r="K301" s="484"/>
      <c r="L301" s="483"/>
      <c r="M301" s="484"/>
      <c r="N301" s="483"/>
      <c r="O301" s="484"/>
      <c r="P301" s="483"/>
      <c r="Q301" s="59"/>
      <c r="R301" s="17"/>
      <c r="S301" s="56">
        <f>'Og s3a'!D300</f>
        <v>0</v>
      </c>
      <c r="T301" s="50"/>
      <c r="U301" s="306"/>
      <c r="V301" s="307"/>
      <c r="W301" s="307"/>
      <c r="X301" s="307"/>
      <c r="Y301" s="306"/>
      <c r="Z301" s="306"/>
      <c r="AA301" s="50"/>
      <c r="AB301" s="50"/>
      <c r="AC301" s="50"/>
      <c r="AD301" s="50"/>
      <c r="AE301" s="50"/>
      <c r="AF301" s="50"/>
      <c r="AG301" s="50"/>
      <c r="AH301" s="50"/>
      <c r="AI301" s="50"/>
      <c r="AJ301" s="50"/>
      <c r="AK301" s="50"/>
      <c r="AL301" s="50"/>
      <c r="AM301" s="50"/>
    </row>
    <row r="302" spans="2:39" ht="21" customHeight="1">
      <c r="B302" s="942" t="str">
        <f t="shared" si="4"/>
        <v/>
      </c>
      <c r="C302" s="437">
        <f>'Og s3a'!C301</f>
        <v>0</v>
      </c>
      <c r="D302" s="438">
        <f>'Og s3a'!E301</f>
        <v>0</v>
      </c>
      <c r="E302" s="871">
        <f>'Og s3a'!F301</f>
        <v>0</v>
      </c>
      <c r="F302" s="437">
        <f>'Og s3a'!G301</f>
        <v>0</v>
      </c>
      <c r="G302" s="484"/>
      <c r="H302" s="483"/>
      <c r="I302" s="484"/>
      <c r="J302" s="483"/>
      <c r="K302" s="484"/>
      <c r="L302" s="483"/>
      <c r="M302" s="484"/>
      <c r="N302" s="483"/>
      <c r="O302" s="484"/>
      <c r="P302" s="483"/>
      <c r="Q302" s="59"/>
      <c r="R302" s="17"/>
      <c r="S302" s="56">
        <f>'Og s3a'!D301</f>
        <v>0</v>
      </c>
      <c r="T302" s="50"/>
      <c r="U302" s="306"/>
      <c r="V302" s="307"/>
      <c r="W302" s="307"/>
      <c r="X302" s="307"/>
      <c r="Y302" s="306"/>
      <c r="Z302" s="306"/>
      <c r="AA302" s="50"/>
      <c r="AB302" s="50"/>
      <c r="AC302" s="50"/>
      <c r="AD302" s="50"/>
      <c r="AE302" s="50"/>
      <c r="AF302" s="50"/>
      <c r="AG302" s="50"/>
      <c r="AH302" s="50"/>
      <c r="AI302" s="50"/>
      <c r="AJ302" s="50"/>
      <c r="AK302" s="50"/>
      <c r="AL302" s="50"/>
      <c r="AM302" s="50"/>
    </row>
    <row r="303" spans="2:39" ht="21" customHeight="1">
      <c r="B303" s="942" t="str">
        <f t="shared" si="4"/>
        <v/>
      </c>
      <c r="C303" s="437">
        <f>'Og s3a'!C302</f>
        <v>0</v>
      </c>
      <c r="D303" s="438">
        <f>'Og s3a'!E302</f>
        <v>0</v>
      </c>
      <c r="E303" s="871">
        <f>'Og s3a'!F302</f>
        <v>0</v>
      </c>
      <c r="F303" s="437">
        <f>'Og s3a'!G302</f>
        <v>0</v>
      </c>
      <c r="G303" s="484"/>
      <c r="H303" s="483"/>
      <c r="I303" s="484"/>
      <c r="J303" s="483"/>
      <c r="K303" s="484"/>
      <c r="L303" s="483"/>
      <c r="M303" s="484"/>
      <c r="N303" s="483"/>
      <c r="O303" s="484"/>
      <c r="P303" s="483"/>
      <c r="Q303" s="59"/>
      <c r="R303" s="17"/>
      <c r="S303" s="56">
        <f>'Og s3a'!D302</f>
        <v>0</v>
      </c>
      <c r="T303" s="50"/>
      <c r="U303" s="306"/>
      <c r="V303" s="307"/>
      <c r="W303" s="307"/>
      <c r="X303" s="307"/>
      <c r="Y303" s="306"/>
      <c r="Z303" s="306"/>
      <c r="AA303" s="50"/>
      <c r="AB303" s="50"/>
      <c r="AC303" s="50"/>
      <c r="AD303" s="50"/>
      <c r="AE303" s="50"/>
      <c r="AF303" s="50"/>
      <c r="AG303" s="50"/>
      <c r="AH303" s="50"/>
      <c r="AI303" s="50"/>
      <c r="AJ303" s="50"/>
      <c r="AK303" s="50"/>
      <c r="AL303" s="50"/>
      <c r="AM303" s="50"/>
    </row>
    <row r="304" spans="2:39" ht="21" customHeight="1">
      <c r="B304" s="942" t="str">
        <f t="shared" si="4"/>
        <v/>
      </c>
      <c r="C304" s="437">
        <f>'Og s3a'!C303</f>
        <v>0</v>
      </c>
      <c r="D304" s="438">
        <f>'Og s3a'!E303</f>
        <v>0</v>
      </c>
      <c r="E304" s="871">
        <f>'Og s3a'!F303</f>
        <v>0</v>
      </c>
      <c r="F304" s="437">
        <f>'Og s3a'!G303</f>
        <v>0</v>
      </c>
      <c r="G304" s="484"/>
      <c r="H304" s="483"/>
      <c r="I304" s="484"/>
      <c r="J304" s="483"/>
      <c r="K304" s="484"/>
      <c r="L304" s="483"/>
      <c r="M304" s="484"/>
      <c r="N304" s="483"/>
      <c r="O304" s="484"/>
      <c r="P304" s="483"/>
      <c r="Q304" s="59"/>
      <c r="R304" s="17"/>
      <c r="S304" s="56">
        <f>'Og s3a'!D303</f>
        <v>0</v>
      </c>
      <c r="T304" s="50"/>
      <c r="U304" s="306"/>
      <c r="V304" s="307"/>
      <c r="W304" s="307"/>
      <c r="X304" s="307"/>
      <c r="Y304" s="306"/>
      <c r="Z304" s="306"/>
      <c r="AA304" s="50"/>
      <c r="AB304" s="50"/>
      <c r="AC304" s="50"/>
      <c r="AD304" s="50"/>
      <c r="AE304" s="50"/>
      <c r="AF304" s="50"/>
      <c r="AG304" s="50"/>
      <c r="AH304" s="50"/>
      <c r="AI304" s="50"/>
      <c r="AJ304" s="50"/>
      <c r="AK304" s="50"/>
      <c r="AL304" s="50"/>
      <c r="AM304" s="50"/>
    </row>
    <row r="305" spans="2:39" ht="21" customHeight="1">
      <c r="B305" s="942" t="str">
        <f t="shared" si="4"/>
        <v/>
      </c>
      <c r="C305" s="437">
        <f>'Og s3a'!C304</f>
        <v>0</v>
      </c>
      <c r="D305" s="438">
        <f>'Og s3a'!E304</f>
        <v>0</v>
      </c>
      <c r="E305" s="871">
        <f>'Og s3a'!F304</f>
        <v>0</v>
      </c>
      <c r="F305" s="437">
        <f>'Og s3a'!G304</f>
        <v>0</v>
      </c>
      <c r="G305" s="484"/>
      <c r="H305" s="483"/>
      <c r="I305" s="484"/>
      <c r="J305" s="483"/>
      <c r="K305" s="484"/>
      <c r="L305" s="483"/>
      <c r="M305" s="484"/>
      <c r="N305" s="483"/>
      <c r="O305" s="484"/>
      <c r="P305" s="483"/>
      <c r="Q305" s="59"/>
      <c r="R305" s="17"/>
      <c r="S305" s="56">
        <f>'Og s3a'!D304</f>
        <v>0</v>
      </c>
      <c r="T305" s="50"/>
      <c r="U305" s="306"/>
      <c r="V305" s="307"/>
      <c r="W305" s="307"/>
      <c r="X305" s="307"/>
      <c r="Y305" s="306"/>
      <c r="Z305" s="306"/>
      <c r="AA305" s="50"/>
      <c r="AB305" s="50"/>
      <c r="AC305" s="50"/>
      <c r="AD305" s="50"/>
      <c r="AE305" s="50"/>
      <c r="AF305" s="50"/>
      <c r="AG305" s="50"/>
      <c r="AH305" s="50"/>
      <c r="AI305" s="50"/>
      <c r="AJ305" s="50"/>
      <c r="AK305" s="50"/>
      <c r="AL305" s="50"/>
      <c r="AM305" s="50"/>
    </row>
    <row r="306" spans="2:39" ht="21" customHeight="1">
      <c r="B306" s="942" t="str">
        <f t="shared" si="4"/>
        <v/>
      </c>
      <c r="C306" s="437">
        <f>'Og s3a'!C305</f>
        <v>0</v>
      </c>
      <c r="D306" s="438">
        <f>'Og s3a'!E305</f>
        <v>0</v>
      </c>
      <c r="E306" s="871">
        <f>'Og s3a'!F305</f>
        <v>0</v>
      </c>
      <c r="F306" s="437">
        <f>'Og s3a'!G305</f>
        <v>0</v>
      </c>
      <c r="G306" s="484"/>
      <c r="H306" s="483"/>
      <c r="I306" s="484"/>
      <c r="J306" s="483"/>
      <c r="K306" s="484"/>
      <c r="L306" s="483"/>
      <c r="M306" s="484"/>
      <c r="N306" s="483"/>
      <c r="O306" s="484"/>
      <c r="P306" s="483"/>
      <c r="Q306" s="59"/>
      <c r="R306" s="17"/>
      <c r="S306" s="56">
        <f>'Og s3a'!D305</f>
        <v>0</v>
      </c>
      <c r="T306" s="50"/>
      <c r="U306" s="306"/>
      <c r="V306" s="307"/>
      <c r="W306" s="307"/>
      <c r="X306" s="307"/>
      <c r="Y306" s="306"/>
      <c r="Z306" s="306"/>
      <c r="AA306" s="50"/>
      <c r="AB306" s="50"/>
      <c r="AC306" s="50"/>
      <c r="AD306" s="50"/>
      <c r="AE306" s="50"/>
      <c r="AF306" s="50"/>
      <c r="AG306" s="50"/>
      <c r="AH306" s="50"/>
      <c r="AI306" s="50"/>
      <c r="AJ306" s="50"/>
      <c r="AK306" s="50"/>
      <c r="AL306" s="50"/>
      <c r="AM306" s="50"/>
    </row>
    <row r="307" spans="2:39" ht="21" customHeight="1">
      <c r="B307" s="942" t="str">
        <f t="shared" si="4"/>
        <v/>
      </c>
      <c r="C307" s="437">
        <f>'Og s3a'!C306</f>
        <v>0</v>
      </c>
      <c r="D307" s="438">
        <f>'Og s3a'!E306</f>
        <v>0</v>
      </c>
      <c r="E307" s="871">
        <f>'Og s3a'!F306</f>
        <v>0</v>
      </c>
      <c r="F307" s="437">
        <f>'Og s3a'!G306</f>
        <v>0</v>
      </c>
      <c r="G307" s="484"/>
      <c r="H307" s="483"/>
      <c r="I307" s="484"/>
      <c r="J307" s="483"/>
      <c r="K307" s="484"/>
      <c r="L307" s="483"/>
      <c r="M307" s="484"/>
      <c r="N307" s="483"/>
      <c r="O307" s="484"/>
      <c r="P307" s="483"/>
      <c r="Q307" s="59"/>
      <c r="R307" s="17"/>
      <c r="S307" s="56">
        <f>'Og s3a'!D306</f>
        <v>0</v>
      </c>
      <c r="T307" s="50"/>
      <c r="U307" s="306"/>
      <c r="V307" s="307"/>
      <c r="W307" s="307"/>
      <c r="X307" s="307"/>
      <c r="Y307" s="306"/>
      <c r="Z307" s="306"/>
      <c r="AA307" s="50"/>
      <c r="AB307" s="50"/>
      <c r="AC307" s="50"/>
      <c r="AD307" s="50"/>
      <c r="AE307" s="50"/>
      <c r="AF307" s="50"/>
      <c r="AG307" s="50"/>
      <c r="AH307" s="50"/>
      <c r="AI307" s="50"/>
      <c r="AJ307" s="50"/>
      <c r="AK307" s="50"/>
      <c r="AL307" s="50"/>
      <c r="AM307" s="50"/>
    </row>
    <row r="308" spans="2:39" ht="21" customHeight="1">
      <c r="B308" s="942" t="str">
        <f t="shared" si="4"/>
        <v/>
      </c>
      <c r="C308" s="437">
        <f>'Og s3a'!C307</f>
        <v>0</v>
      </c>
      <c r="D308" s="438">
        <f>'Og s3a'!E307</f>
        <v>0</v>
      </c>
      <c r="E308" s="871">
        <f>'Og s3a'!F307</f>
        <v>0</v>
      </c>
      <c r="F308" s="437">
        <f>'Og s3a'!G307</f>
        <v>0</v>
      </c>
      <c r="G308" s="484"/>
      <c r="H308" s="483"/>
      <c r="I308" s="484"/>
      <c r="J308" s="483"/>
      <c r="K308" s="484"/>
      <c r="L308" s="483"/>
      <c r="M308" s="484"/>
      <c r="N308" s="483"/>
      <c r="O308" s="484"/>
      <c r="P308" s="483"/>
      <c r="Q308" s="59"/>
      <c r="R308" s="17"/>
      <c r="S308" s="56">
        <f>'Og s3a'!D307</f>
        <v>0</v>
      </c>
      <c r="T308" s="50"/>
      <c r="U308" s="306"/>
      <c r="V308" s="307"/>
      <c r="W308" s="307"/>
      <c r="X308" s="307"/>
      <c r="Y308" s="306"/>
      <c r="Z308" s="306"/>
      <c r="AA308" s="50"/>
      <c r="AB308" s="50"/>
      <c r="AC308" s="50"/>
      <c r="AD308" s="50"/>
      <c r="AE308" s="50"/>
      <c r="AF308" s="50"/>
      <c r="AG308" s="50"/>
      <c r="AH308" s="50"/>
      <c r="AI308" s="50"/>
      <c r="AJ308" s="50"/>
      <c r="AK308" s="50"/>
      <c r="AL308" s="50"/>
      <c r="AM308" s="50"/>
    </row>
    <row r="309" spans="2:39" ht="21" customHeight="1">
      <c r="B309" s="942" t="str">
        <f t="shared" si="4"/>
        <v/>
      </c>
      <c r="C309" s="437">
        <f>'Og s3a'!C308</f>
        <v>0</v>
      </c>
      <c r="D309" s="438">
        <f>'Og s3a'!E308</f>
        <v>0</v>
      </c>
      <c r="E309" s="871">
        <f>'Og s3a'!F308</f>
        <v>0</v>
      </c>
      <c r="F309" s="437">
        <f>'Og s3a'!G308</f>
        <v>0</v>
      </c>
      <c r="G309" s="484"/>
      <c r="H309" s="483"/>
      <c r="I309" s="484"/>
      <c r="J309" s="483"/>
      <c r="K309" s="484"/>
      <c r="L309" s="483"/>
      <c r="M309" s="484"/>
      <c r="N309" s="483"/>
      <c r="O309" s="484"/>
      <c r="P309" s="483"/>
      <c r="Q309" s="59"/>
      <c r="R309" s="17"/>
      <c r="S309" s="56">
        <f>'Og s3a'!D308</f>
        <v>0</v>
      </c>
      <c r="T309" s="50"/>
      <c r="U309" s="306"/>
      <c r="V309" s="307"/>
      <c r="W309" s="307"/>
      <c r="X309" s="307"/>
      <c r="Y309" s="306"/>
      <c r="Z309" s="306"/>
      <c r="AA309" s="50"/>
      <c r="AB309" s="50"/>
      <c r="AC309" s="50"/>
      <c r="AD309" s="50"/>
      <c r="AE309" s="50"/>
      <c r="AF309" s="50"/>
      <c r="AG309" s="50"/>
      <c r="AH309" s="50"/>
      <c r="AI309" s="50"/>
      <c r="AJ309" s="50"/>
      <c r="AK309" s="50"/>
      <c r="AL309" s="50"/>
      <c r="AM309" s="50"/>
    </row>
    <row r="310" spans="2:39" ht="21" customHeight="1">
      <c r="B310" s="942" t="str">
        <f t="shared" si="4"/>
        <v/>
      </c>
      <c r="C310" s="437">
        <f>'Og s3a'!C309</f>
        <v>0</v>
      </c>
      <c r="D310" s="438">
        <f>'Og s3a'!E309</f>
        <v>0</v>
      </c>
      <c r="E310" s="871">
        <f>'Og s3a'!F309</f>
        <v>0</v>
      </c>
      <c r="F310" s="437">
        <f>'Og s3a'!G309</f>
        <v>0</v>
      </c>
      <c r="G310" s="484"/>
      <c r="H310" s="483"/>
      <c r="I310" s="484"/>
      <c r="J310" s="483"/>
      <c r="K310" s="484"/>
      <c r="L310" s="483"/>
      <c r="M310" s="484"/>
      <c r="N310" s="483"/>
      <c r="O310" s="484"/>
      <c r="P310" s="483"/>
      <c r="Q310" s="59"/>
      <c r="R310" s="17"/>
      <c r="S310" s="56">
        <f>'Og s3a'!D309</f>
        <v>0</v>
      </c>
      <c r="T310" s="50"/>
      <c r="U310" s="306"/>
      <c r="V310" s="307"/>
      <c r="W310" s="307"/>
      <c r="X310" s="307"/>
      <c r="Y310" s="306"/>
      <c r="Z310" s="306"/>
      <c r="AA310" s="50"/>
      <c r="AB310" s="50"/>
      <c r="AC310" s="50"/>
      <c r="AD310" s="50"/>
      <c r="AE310" s="50"/>
      <c r="AF310" s="50"/>
      <c r="AG310" s="50"/>
      <c r="AH310" s="50"/>
      <c r="AI310" s="50"/>
      <c r="AJ310" s="50"/>
      <c r="AK310" s="50"/>
      <c r="AL310" s="50"/>
      <c r="AM310" s="50"/>
    </row>
    <row r="311" spans="2:39" ht="21" customHeight="1">
      <c r="B311" s="942" t="str">
        <f t="shared" si="4"/>
        <v/>
      </c>
      <c r="C311" s="437">
        <f>'Og s3a'!C310</f>
        <v>0</v>
      </c>
      <c r="D311" s="438">
        <f>'Og s3a'!E310</f>
        <v>0</v>
      </c>
      <c r="E311" s="871">
        <f>'Og s3a'!F310</f>
        <v>0</v>
      </c>
      <c r="F311" s="437">
        <f>'Og s3a'!G310</f>
        <v>0</v>
      </c>
      <c r="G311" s="484"/>
      <c r="H311" s="483"/>
      <c r="I311" s="484"/>
      <c r="J311" s="483"/>
      <c r="K311" s="484"/>
      <c r="L311" s="483"/>
      <c r="M311" s="484"/>
      <c r="N311" s="483"/>
      <c r="O311" s="484"/>
      <c r="P311" s="483"/>
      <c r="Q311" s="59"/>
      <c r="R311" s="17"/>
      <c r="S311" s="56">
        <f>'Og s3a'!D310</f>
        <v>0</v>
      </c>
      <c r="T311" s="50"/>
      <c r="U311" s="306"/>
      <c r="V311" s="307"/>
      <c r="W311" s="307"/>
      <c r="X311" s="307"/>
      <c r="Y311" s="306"/>
      <c r="Z311" s="306"/>
      <c r="AA311" s="50"/>
      <c r="AB311" s="50"/>
      <c r="AC311" s="50"/>
      <c r="AD311" s="50"/>
      <c r="AE311" s="50"/>
      <c r="AF311" s="50"/>
      <c r="AG311" s="50"/>
      <c r="AH311" s="50"/>
      <c r="AI311" s="50"/>
      <c r="AJ311" s="50"/>
      <c r="AK311" s="50"/>
      <c r="AL311" s="50"/>
      <c r="AM311" s="50"/>
    </row>
    <row r="312" spans="2:39" ht="21" customHeight="1">
      <c r="B312" s="942" t="str">
        <f t="shared" si="4"/>
        <v/>
      </c>
      <c r="C312" s="437">
        <f>'Og s3a'!C311</f>
        <v>0</v>
      </c>
      <c r="D312" s="438">
        <f>'Og s3a'!E311</f>
        <v>0</v>
      </c>
      <c r="E312" s="871">
        <f>'Og s3a'!F311</f>
        <v>0</v>
      </c>
      <c r="F312" s="437">
        <f>'Og s3a'!G311</f>
        <v>0</v>
      </c>
      <c r="G312" s="484"/>
      <c r="H312" s="483"/>
      <c r="I312" s="484"/>
      <c r="J312" s="483"/>
      <c r="K312" s="484"/>
      <c r="L312" s="483"/>
      <c r="M312" s="484"/>
      <c r="N312" s="483"/>
      <c r="O312" s="484"/>
      <c r="P312" s="483"/>
      <c r="Q312" s="59"/>
      <c r="R312" s="17"/>
      <c r="S312" s="56">
        <f>'Og s3a'!D311</f>
        <v>0</v>
      </c>
      <c r="T312" s="50"/>
      <c r="U312" s="306"/>
      <c r="V312" s="307"/>
      <c r="W312" s="307"/>
      <c r="X312" s="307"/>
      <c r="Y312" s="306"/>
      <c r="Z312" s="306"/>
      <c r="AA312" s="50"/>
      <c r="AB312" s="50"/>
      <c r="AC312" s="50"/>
      <c r="AD312" s="50"/>
      <c r="AE312" s="50"/>
      <c r="AF312" s="50"/>
      <c r="AG312" s="50"/>
      <c r="AH312" s="50"/>
      <c r="AI312" s="50"/>
      <c r="AJ312" s="50"/>
      <c r="AK312" s="50"/>
      <c r="AL312" s="50"/>
      <c r="AM312" s="50"/>
    </row>
    <row r="313" spans="2:39" ht="21" customHeight="1">
      <c r="B313" s="942" t="str">
        <f t="shared" si="4"/>
        <v/>
      </c>
      <c r="C313" s="437">
        <f>'Og s3a'!C312</f>
        <v>0</v>
      </c>
      <c r="D313" s="438">
        <f>'Og s3a'!E312</f>
        <v>0</v>
      </c>
      <c r="E313" s="871">
        <f>'Og s3a'!F312</f>
        <v>0</v>
      </c>
      <c r="F313" s="437">
        <f>'Og s3a'!G312</f>
        <v>0</v>
      </c>
      <c r="G313" s="484"/>
      <c r="H313" s="483"/>
      <c r="I313" s="484"/>
      <c r="J313" s="483"/>
      <c r="K313" s="484"/>
      <c r="L313" s="483"/>
      <c r="M313" s="484"/>
      <c r="N313" s="483"/>
      <c r="O313" s="484"/>
      <c r="P313" s="483"/>
      <c r="Q313" s="59"/>
      <c r="R313" s="17"/>
      <c r="S313" s="56">
        <f>'Og s3a'!D312</f>
        <v>0</v>
      </c>
      <c r="T313" s="50"/>
      <c r="U313" s="306"/>
      <c r="V313" s="307"/>
      <c r="W313" s="307"/>
      <c r="X313" s="307"/>
      <c r="Y313" s="306"/>
      <c r="Z313" s="306"/>
      <c r="AA313" s="50"/>
      <c r="AB313" s="50"/>
      <c r="AC313" s="50"/>
      <c r="AD313" s="50"/>
      <c r="AE313" s="50"/>
      <c r="AF313" s="50"/>
      <c r="AG313" s="50"/>
      <c r="AH313" s="50"/>
      <c r="AI313" s="50"/>
      <c r="AJ313" s="50"/>
      <c r="AK313" s="50"/>
      <c r="AL313" s="50"/>
      <c r="AM313" s="50"/>
    </row>
    <row r="314" spans="2:39" ht="21" customHeight="1">
      <c r="B314" s="942" t="str">
        <f t="shared" si="4"/>
        <v/>
      </c>
      <c r="C314" s="437">
        <f>'Og s3a'!C313</f>
        <v>0</v>
      </c>
      <c r="D314" s="438">
        <f>'Og s3a'!E313</f>
        <v>0</v>
      </c>
      <c r="E314" s="871">
        <f>'Og s3a'!F313</f>
        <v>0</v>
      </c>
      <c r="F314" s="437">
        <f>'Og s3a'!G313</f>
        <v>0</v>
      </c>
      <c r="G314" s="484"/>
      <c r="H314" s="483"/>
      <c r="I314" s="484"/>
      <c r="J314" s="483"/>
      <c r="K314" s="484"/>
      <c r="L314" s="483"/>
      <c r="M314" s="484"/>
      <c r="N314" s="483"/>
      <c r="O314" s="484"/>
      <c r="P314" s="483"/>
      <c r="Q314" s="59"/>
      <c r="R314" s="17"/>
      <c r="S314" s="56">
        <f>'Og s3a'!D313</f>
        <v>0</v>
      </c>
      <c r="T314" s="50"/>
      <c r="U314" s="306"/>
      <c r="V314" s="307"/>
      <c r="W314" s="307"/>
      <c r="X314" s="307"/>
      <c r="Y314" s="306"/>
      <c r="Z314" s="306"/>
      <c r="AA314" s="50"/>
      <c r="AB314" s="50"/>
      <c r="AC314" s="50"/>
      <c r="AD314" s="50"/>
      <c r="AE314" s="50"/>
      <c r="AF314" s="50"/>
      <c r="AG314" s="50"/>
      <c r="AH314" s="50"/>
      <c r="AI314" s="50"/>
      <c r="AJ314" s="50"/>
      <c r="AK314" s="50"/>
      <c r="AL314" s="50"/>
      <c r="AM314" s="50"/>
    </row>
    <row r="315" spans="2:39" ht="21" customHeight="1">
      <c r="B315" s="942" t="str">
        <f t="shared" si="4"/>
        <v/>
      </c>
      <c r="C315" s="437">
        <f>'Og s3a'!C314</f>
        <v>0</v>
      </c>
      <c r="D315" s="438">
        <f>'Og s3a'!E314</f>
        <v>0</v>
      </c>
      <c r="E315" s="871">
        <f>'Og s3a'!F314</f>
        <v>0</v>
      </c>
      <c r="F315" s="437">
        <f>'Og s3a'!G314</f>
        <v>0</v>
      </c>
      <c r="G315" s="484"/>
      <c r="H315" s="483"/>
      <c r="I315" s="484"/>
      <c r="J315" s="483"/>
      <c r="K315" s="484"/>
      <c r="L315" s="483"/>
      <c r="M315" s="484"/>
      <c r="N315" s="483"/>
      <c r="O315" s="484"/>
      <c r="P315" s="483"/>
      <c r="Q315" s="59"/>
      <c r="R315" s="17"/>
      <c r="S315" s="56">
        <f>'Og s3a'!D314</f>
        <v>0</v>
      </c>
      <c r="T315" s="50"/>
      <c r="U315" s="306"/>
      <c r="V315" s="307"/>
      <c r="W315" s="307"/>
      <c r="X315" s="307"/>
      <c r="Y315" s="306"/>
      <c r="Z315" s="306"/>
      <c r="AA315" s="50"/>
      <c r="AB315" s="50"/>
      <c r="AC315" s="50"/>
      <c r="AD315" s="50"/>
      <c r="AE315" s="50"/>
      <c r="AF315" s="50"/>
      <c r="AG315" s="50"/>
      <c r="AH315" s="50"/>
      <c r="AI315" s="50"/>
      <c r="AJ315" s="50"/>
      <c r="AK315" s="50"/>
      <c r="AL315" s="50"/>
      <c r="AM315" s="50"/>
    </row>
    <row r="316" spans="2:39" ht="21" customHeight="1">
      <c r="B316" s="942" t="str">
        <f t="shared" si="4"/>
        <v/>
      </c>
      <c r="C316" s="437">
        <f>'Og s3a'!C315</f>
        <v>0</v>
      </c>
      <c r="D316" s="438">
        <f>'Og s3a'!E315</f>
        <v>0</v>
      </c>
      <c r="E316" s="871">
        <f>'Og s3a'!F315</f>
        <v>0</v>
      </c>
      <c r="F316" s="437">
        <f>'Og s3a'!G315</f>
        <v>0</v>
      </c>
      <c r="G316" s="484"/>
      <c r="H316" s="483"/>
      <c r="I316" s="484"/>
      <c r="J316" s="483"/>
      <c r="K316" s="484"/>
      <c r="L316" s="483"/>
      <c r="M316" s="484"/>
      <c r="N316" s="483"/>
      <c r="O316" s="484"/>
      <c r="P316" s="483"/>
      <c r="Q316" s="59"/>
      <c r="R316" s="17"/>
      <c r="S316" s="56">
        <f>'Og s3a'!D315</f>
        <v>0</v>
      </c>
      <c r="T316" s="50"/>
      <c r="U316" s="306"/>
      <c r="V316" s="307"/>
      <c r="W316" s="307"/>
      <c r="X316" s="307"/>
      <c r="Y316" s="306"/>
      <c r="Z316" s="306"/>
      <c r="AA316" s="50"/>
      <c r="AB316" s="50"/>
      <c r="AC316" s="50"/>
      <c r="AD316" s="50"/>
      <c r="AE316" s="50"/>
      <c r="AF316" s="50"/>
      <c r="AG316" s="50"/>
      <c r="AH316" s="50"/>
      <c r="AI316" s="50"/>
      <c r="AJ316" s="50"/>
      <c r="AK316" s="50"/>
      <c r="AL316" s="50"/>
      <c r="AM316" s="50"/>
    </row>
    <row r="317" spans="2:39" ht="21" customHeight="1">
      <c r="B317" s="942" t="str">
        <f t="shared" si="4"/>
        <v/>
      </c>
      <c r="C317" s="437">
        <f>'Og s3a'!C316</f>
        <v>0</v>
      </c>
      <c r="D317" s="438">
        <f>'Og s3a'!E316</f>
        <v>0</v>
      </c>
      <c r="E317" s="871">
        <f>'Og s3a'!F316</f>
        <v>0</v>
      </c>
      <c r="F317" s="437">
        <f>'Og s3a'!G316</f>
        <v>0</v>
      </c>
      <c r="G317" s="484"/>
      <c r="H317" s="483"/>
      <c r="I317" s="484"/>
      <c r="J317" s="483"/>
      <c r="K317" s="484"/>
      <c r="L317" s="483"/>
      <c r="M317" s="484"/>
      <c r="N317" s="483"/>
      <c r="O317" s="484"/>
      <c r="P317" s="483"/>
      <c r="Q317" s="59"/>
      <c r="R317" s="17"/>
      <c r="S317" s="56">
        <f>'Og s3a'!D316</f>
        <v>0</v>
      </c>
      <c r="T317" s="50"/>
      <c r="U317" s="306"/>
      <c r="V317" s="307"/>
      <c r="W317" s="307"/>
      <c r="X317" s="307"/>
      <c r="Y317" s="306"/>
      <c r="Z317" s="306"/>
      <c r="AA317" s="50"/>
      <c r="AB317" s="50"/>
      <c r="AC317" s="50"/>
      <c r="AD317" s="50"/>
      <c r="AE317" s="50"/>
      <c r="AF317" s="50"/>
      <c r="AG317" s="50"/>
      <c r="AH317" s="50"/>
      <c r="AI317" s="50"/>
      <c r="AJ317" s="50"/>
      <c r="AK317" s="50"/>
      <c r="AL317" s="50"/>
      <c r="AM317" s="50"/>
    </row>
    <row r="318" spans="2:39" ht="21" customHeight="1">
      <c r="B318" s="942" t="str">
        <f t="shared" si="4"/>
        <v/>
      </c>
      <c r="C318" s="437">
        <f>'Og s3a'!C317</f>
        <v>0</v>
      </c>
      <c r="D318" s="438">
        <f>'Og s3a'!E317</f>
        <v>0</v>
      </c>
      <c r="E318" s="871">
        <f>'Og s3a'!F317</f>
        <v>0</v>
      </c>
      <c r="F318" s="437">
        <f>'Og s3a'!G317</f>
        <v>0</v>
      </c>
      <c r="G318" s="484"/>
      <c r="H318" s="483"/>
      <c r="I318" s="484"/>
      <c r="J318" s="483"/>
      <c r="K318" s="484"/>
      <c r="L318" s="483"/>
      <c r="M318" s="484"/>
      <c r="N318" s="483"/>
      <c r="O318" s="484"/>
      <c r="P318" s="483"/>
      <c r="Q318" s="59"/>
      <c r="R318" s="17"/>
      <c r="S318" s="56">
        <f>'Og s3a'!D317</f>
        <v>0</v>
      </c>
      <c r="T318" s="50"/>
      <c r="U318" s="306"/>
      <c r="V318" s="307"/>
      <c r="W318" s="307"/>
      <c r="X318" s="307"/>
      <c r="Y318" s="306"/>
      <c r="Z318" s="306"/>
      <c r="AA318" s="50"/>
      <c r="AB318" s="50"/>
      <c r="AC318" s="50"/>
      <c r="AD318" s="50"/>
      <c r="AE318" s="50"/>
      <c r="AF318" s="50"/>
      <c r="AG318" s="50"/>
      <c r="AH318" s="50"/>
      <c r="AI318" s="50"/>
      <c r="AJ318" s="50"/>
      <c r="AK318" s="50"/>
      <c r="AL318" s="50"/>
      <c r="AM318" s="50"/>
    </row>
    <row r="319" spans="2:39" ht="21" customHeight="1">
      <c r="B319" s="942" t="str">
        <f t="shared" si="4"/>
        <v/>
      </c>
      <c r="C319" s="437">
        <f>'Og s3a'!C318</f>
        <v>0</v>
      </c>
      <c r="D319" s="438">
        <f>'Og s3a'!E318</f>
        <v>0</v>
      </c>
      <c r="E319" s="871">
        <f>'Og s3a'!F318</f>
        <v>0</v>
      </c>
      <c r="F319" s="437">
        <f>'Og s3a'!G318</f>
        <v>0</v>
      </c>
      <c r="G319" s="484"/>
      <c r="H319" s="483"/>
      <c r="I319" s="484"/>
      <c r="J319" s="483"/>
      <c r="K319" s="484"/>
      <c r="L319" s="483"/>
      <c r="M319" s="484"/>
      <c r="N319" s="483"/>
      <c r="O319" s="484"/>
      <c r="P319" s="483"/>
      <c r="Q319" s="59"/>
      <c r="R319" s="17"/>
      <c r="S319" s="56">
        <f>'Og s3a'!D318</f>
        <v>0</v>
      </c>
      <c r="T319" s="50"/>
      <c r="U319" s="306"/>
      <c r="V319" s="307"/>
      <c r="W319" s="307"/>
      <c r="X319" s="307"/>
      <c r="Y319" s="306"/>
      <c r="Z319" s="306"/>
      <c r="AA319" s="50"/>
      <c r="AB319" s="50"/>
      <c r="AC319" s="50"/>
      <c r="AD319" s="50"/>
      <c r="AE319" s="50"/>
      <c r="AF319" s="50"/>
      <c r="AG319" s="50"/>
      <c r="AH319" s="50"/>
      <c r="AI319" s="50"/>
      <c r="AJ319" s="50"/>
      <c r="AK319" s="50"/>
      <c r="AL319" s="50"/>
      <c r="AM319" s="50"/>
    </row>
    <row r="320" spans="2:39" ht="21" customHeight="1">
      <c r="B320" s="942" t="str">
        <f t="shared" si="4"/>
        <v/>
      </c>
      <c r="C320" s="437">
        <f>'Og s3a'!C319</f>
        <v>0</v>
      </c>
      <c r="D320" s="438">
        <f>'Og s3a'!E319</f>
        <v>0</v>
      </c>
      <c r="E320" s="871">
        <f>'Og s3a'!F319</f>
        <v>0</v>
      </c>
      <c r="F320" s="437">
        <f>'Og s3a'!G319</f>
        <v>0</v>
      </c>
      <c r="G320" s="484"/>
      <c r="H320" s="483"/>
      <c r="I320" s="484"/>
      <c r="J320" s="483"/>
      <c r="K320" s="484"/>
      <c r="L320" s="483"/>
      <c r="M320" s="484"/>
      <c r="N320" s="483"/>
      <c r="O320" s="484"/>
      <c r="P320" s="483"/>
      <c r="Q320" s="59"/>
      <c r="R320" s="17"/>
      <c r="S320" s="56">
        <f>'Og s3a'!D319</f>
        <v>0</v>
      </c>
      <c r="T320" s="50"/>
      <c r="U320" s="306"/>
      <c r="V320" s="307"/>
      <c r="W320" s="307"/>
      <c r="X320" s="307"/>
      <c r="Y320" s="306"/>
      <c r="Z320" s="306"/>
      <c r="AA320" s="50"/>
      <c r="AB320" s="50"/>
      <c r="AC320" s="50"/>
      <c r="AD320" s="50"/>
      <c r="AE320" s="50"/>
      <c r="AF320" s="50"/>
      <c r="AG320" s="50"/>
      <c r="AH320" s="50"/>
      <c r="AI320" s="50"/>
      <c r="AJ320" s="50"/>
      <c r="AK320" s="50"/>
      <c r="AL320" s="50"/>
      <c r="AM320" s="50"/>
    </row>
    <row r="321" spans="2:39" ht="21" customHeight="1">
      <c r="B321" s="942" t="str">
        <f t="shared" si="4"/>
        <v/>
      </c>
      <c r="C321" s="437">
        <f>'Og s3a'!C320</f>
        <v>0</v>
      </c>
      <c r="D321" s="438">
        <f>'Og s3a'!E320</f>
        <v>0</v>
      </c>
      <c r="E321" s="871">
        <f>'Og s3a'!F320</f>
        <v>0</v>
      </c>
      <c r="F321" s="437">
        <f>'Og s3a'!G320</f>
        <v>0</v>
      </c>
      <c r="G321" s="484"/>
      <c r="H321" s="483"/>
      <c r="I321" s="484"/>
      <c r="J321" s="483"/>
      <c r="K321" s="484"/>
      <c r="L321" s="483"/>
      <c r="M321" s="484"/>
      <c r="N321" s="483"/>
      <c r="O321" s="484"/>
      <c r="P321" s="483"/>
      <c r="Q321" s="59"/>
      <c r="R321" s="17"/>
      <c r="S321" s="56">
        <f>'Og s3a'!D320</f>
        <v>0</v>
      </c>
      <c r="T321" s="50"/>
      <c r="U321" s="306"/>
      <c r="V321" s="307"/>
      <c r="W321" s="307"/>
      <c r="X321" s="307"/>
      <c r="Y321" s="306"/>
      <c r="Z321" s="306"/>
      <c r="AA321" s="50"/>
      <c r="AB321" s="50"/>
      <c r="AC321" s="50"/>
      <c r="AD321" s="50"/>
      <c r="AE321" s="50"/>
      <c r="AF321" s="50"/>
      <c r="AG321" s="50"/>
      <c r="AH321" s="50"/>
      <c r="AI321" s="50"/>
      <c r="AJ321" s="50"/>
      <c r="AK321" s="50"/>
      <c r="AL321" s="50"/>
      <c r="AM321" s="50"/>
    </row>
    <row r="322" spans="2:39" ht="21" customHeight="1">
      <c r="B322" s="942" t="str">
        <f t="shared" si="4"/>
        <v/>
      </c>
      <c r="C322" s="437">
        <f>'Og s3a'!C321</f>
        <v>0</v>
      </c>
      <c r="D322" s="438">
        <f>'Og s3a'!E321</f>
        <v>0</v>
      </c>
      <c r="E322" s="871">
        <f>'Og s3a'!F321</f>
        <v>0</v>
      </c>
      <c r="F322" s="437">
        <f>'Og s3a'!G321</f>
        <v>0</v>
      </c>
      <c r="G322" s="484"/>
      <c r="H322" s="483"/>
      <c r="I322" s="484"/>
      <c r="J322" s="483"/>
      <c r="K322" s="484"/>
      <c r="L322" s="483"/>
      <c r="M322" s="484"/>
      <c r="N322" s="483"/>
      <c r="O322" s="484"/>
      <c r="P322" s="483"/>
      <c r="Q322" s="59"/>
      <c r="R322" s="17"/>
      <c r="S322" s="56">
        <f>'Og s3a'!D321</f>
        <v>0</v>
      </c>
      <c r="T322" s="50"/>
      <c r="U322" s="306"/>
      <c r="V322" s="307"/>
      <c r="W322" s="307"/>
      <c r="X322" s="307"/>
      <c r="Y322" s="306"/>
      <c r="Z322" s="306"/>
      <c r="AA322" s="50"/>
      <c r="AB322" s="50"/>
      <c r="AC322" s="50"/>
      <c r="AD322" s="50"/>
      <c r="AE322" s="50"/>
      <c r="AF322" s="50"/>
      <c r="AG322" s="50"/>
      <c r="AH322" s="50"/>
      <c r="AI322" s="50"/>
      <c r="AJ322" s="50"/>
      <c r="AK322" s="50"/>
      <c r="AL322" s="50"/>
      <c r="AM322" s="50"/>
    </row>
    <row r="323" spans="2:39" ht="21" customHeight="1">
      <c r="B323" s="942" t="str">
        <f t="shared" si="4"/>
        <v/>
      </c>
      <c r="C323" s="437">
        <f>'Og s3a'!C322</f>
        <v>0</v>
      </c>
      <c r="D323" s="438">
        <f>'Og s3a'!E322</f>
        <v>0</v>
      </c>
      <c r="E323" s="871">
        <f>'Og s3a'!F322</f>
        <v>0</v>
      </c>
      <c r="F323" s="437">
        <f>'Og s3a'!G322</f>
        <v>0</v>
      </c>
      <c r="G323" s="484"/>
      <c r="H323" s="483"/>
      <c r="I323" s="484"/>
      <c r="J323" s="483"/>
      <c r="K323" s="484"/>
      <c r="L323" s="483"/>
      <c r="M323" s="484"/>
      <c r="N323" s="483"/>
      <c r="O323" s="484"/>
      <c r="P323" s="483"/>
      <c r="Q323" s="59"/>
      <c r="R323" s="17"/>
      <c r="S323" s="56">
        <f>'Og s3a'!D322</f>
        <v>0</v>
      </c>
      <c r="T323" s="50"/>
      <c r="U323" s="306"/>
      <c r="V323" s="307"/>
      <c r="W323" s="307"/>
      <c r="X323" s="307"/>
      <c r="Y323" s="306"/>
      <c r="Z323" s="306"/>
      <c r="AA323" s="50"/>
      <c r="AB323" s="50"/>
      <c r="AC323" s="50"/>
      <c r="AD323" s="50"/>
      <c r="AE323" s="50"/>
      <c r="AF323" s="50"/>
      <c r="AG323" s="50"/>
      <c r="AH323" s="50"/>
      <c r="AI323" s="50"/>
      <c r="AJ323" s="50"/>
      <c r="AK323" s="50"/>
      <c r="AL323" s="50"/>
      <c r="AM323" s="50"/>
    </row>
    <row r="324" spans="2:39" ht="21" customHeight="1">
      <c r="B324" s="942" t="str">
        <f t="shared" si="4"/>
        <v/>
      </c>
      <c r="C324" s="437">
        <f>'Og s3a'!C323</f>
        <v>0</v>
      </c>
      <c r="D324" s="438">
        <f>'Og s3a'!E323</f>
        <v>0</v>
      </c>
      <c r="E324" s="871">
        <f>'Og s3a'!F323</f>
        <v>0</v>
      </c>
      <c r="F324" s="437">
        <f>'Og s3a'!G323</f>
        <v>0</v>
      </c>
      <c r="G324" s="484"/>
      <c r="H324" s="483"/>
      <c r="I324" s="484"/>
      <c r="J324" s="483"/>
      <c r="K324" s="484"/>
      <c r="L324" s="483"/>
      <c r="M324" s="484"/>
      <c r="N324" s="483"/>
      <c r="O324" s="484"/>
      <c r="P324" s="483"/>
      <c r="Q324" s="59"/>
      <c r="R324" s="17"/>
      <c r="S324" s="56">
        <f>'Og s3a'!D323</f>
        <v>0</v>
      </c>
      <c r="T324" s="50"/>
      <c r="U324" s="306"/>
      <c r="V324" s="307"/>
      <c r="W324" s="307"/>
      <c r="X324" s="307"/>
      <c r="Y324" s="306"/>
      <c r="Z324" s="306"/>
      <c r="AA324" s="50"/>
      <c r="AB324" s="50"/>
      <c r="AC324" s="50"/>
      <c r="AD324" s="50"/>
      <c r="AE324" s="50"/>
      <c r="AF324" s="50"/>
      <c r="AG324" s="50"/>
      <c r="AH324" s="50"/>
      <c r="AI324" s="50"/>
      <c r="AJ324" s="50"/>
      <c r="AK324" s="50"/>
      <c r="AL324" s="50"/>
      <c r="AM324" s="50"/>
    </row>
    <row r="325" spans="2:39" ht="21" customHeight="1">
      <c r="B325" s="942" t="str">
        <f t="shared" si="4"/>
        <v/>
      </c>
      <c r="C325" s="437">
        <f>'Og s3a'!C324</f>
        <v>0</v>
      </c>
      <c r="D325" s="438">
        <f>'Og s3a'!E324</f>
        <v>0</v>
      </c>
      <c r="E325" s="871">
        <f>'Og s3a'!F324</f>
        <v>0</v>
      </c>
      <c r="F325" s="437">
        <f>'Og s3a'!G324</f>
        <v>0</v>
      </c>
      <c r="G325" s="484"/>
      <c r="H325" s="483"/>
      <c r="I325" s="484"/>
      <c r="J325" s="483"/>
      <c r="K325" s="484"/>
      <c r="L325" s="483"/>
      <c r="M325" s="484"/>
      <c r="N325" s="483"/>
      <c r="O325" s="484"/>
      <c r="P325" s="483"/>
      <c r="Q325" s="59"/>
      <c r="R325" s="17"/>
      <c r="S325" s="56">
        <f>'Og s3a'!D324</f>
        <v>0</v>
      </c>
      <c r="T325" s="50"/>
      <c r="U325" s="306"/>
      <c r="V325" s="307"/>
      <c r="W325" s="307"/>
      <c r="X325" s="307"/>
      <c r="Y325" s="306"/>
      <c r="Z325" s="306"/>
      <c r="AA325" s="50"/>
      <c r="AB325" s="50"/>
      <c r="AC325" s="50"/>
      <c r="AD325" s="50"/>
      <c r="AE325" s="50"/>
      <c r="AF325" s="50"/>
      <c r="AG325" s="50"/>
      <c r="AH325" s="50"/>
      <c r="AI325" s="50"/>
      <c r="AJ325" s="50"/>
      <c r="AK325" s="50"/>
      <c r="AL325" s="50"/>
      <c r="AM325" s="50"/>
    </row>
    <row r="326" spans="2:39" ht="21" customHeight="1">
      <c r="B326" s="942" t="str">
        <f t="shared" si="4"/>
        <v/>
      </c>
      <c r="C326" s="437">
        <f>'Og s3a'!C325</f>
        <v>0</v>
      </c>
      <c r="D326" s="438">
        <f>'Og s3a'!E325</f>
        <v>0</v>
      </c>
      <c r="E326" s="871">
        <f>'Og s3a'!F325</f>
        <v>0</v>
      </c>
      <c r="F326" s="437">
        <f>'Og s3a'!G325</f>
        <v>0</v>
      </c>
      <c r="G326" s="484"/>
      <c r="H326" s="483"/>
      <c r="I326" s="484"/>
      <c r="J326" s="483"/>
      <c r="K326" s="484"/>
      <c r="L326" s="483"/>
      <c r="M326" s="484"/>
      <c r="N326" s="483"/>
      <c r="O326" s="484"/>
      <c r="P326" s="483"/>
      <c r="Q326" s="59"/>
      <c r="R326" s="17"/>
      <c r="S326" s="56">
        <f>'Og s3a'!D325</f>
        <v>0</v>
      </c>
      <c r="T326" s="50"/>
      <c r="U326" s="306"/>
      <c r="V326" s="307"/>
      <c r="W326" s="307"/>
      <c r="X326" s="307"/>
      <c r="Y326" s="306"/>
      <c r="Z326" s="306"/>
      <c r="AA326" s="50"/>
      <c r="AB326" s="50"/>
      <c r="AC326" s="50"/>
      <c r="AD326" s="50"/>
      <c r="AE326" s="50"/>
      <c r="AF326" s="50"/>
      <c r="AG326" s="50"/>
      <c r="AH326" s="50"/>
      <c r="AI326" s="50"/>
      <c r="AJ326" s="50"/>
      <c r="AK326" s="50"/>
      <c r="AL326" s="50"/>
      <c r="AM326" s="50"/>
    </row>
    <row r="327" spans="2:39" ht="21" customHeight="1">
      <c r="B327" s="942" t="str">
        <f t="shared" si="4"/>
        <v/>
      </c>
      <c r="C327" s="437">
        <f>'Og s3a'!C326</f>
        <v>0</v>
      </c>
      <c r="D327" s="438">
        <f>'Og s3a'!E326</f>
        <v>0</v>
      </c>
      <c r="E327" s="871">
        <f>'Og s3a'!F326</f>
        <v>0</v>
      </c>
      <c r="F327" s="437">
        <f>'Og s3a'!G326</f>
        <v>0</v>
      </c>
      <c r="G327" s="484"/>
      <c r="H327" s="483"/>
      <c r="I327" s="484"/>
      <c r="J327" s="483"/>
      <c r="K327" s="484"/>
      <c r="L327" s="483"/>
      <c r="M327" s="484"/>
      <c r="N327" s="483"/>
      <c r="O327" s="484"/>
      <c r="P327" s="483"/>
      <c r="Q327" s="59"/>
      <c r="R327" s="17"/>
      <c r="S327" s="56">
        <f>'Og s3a'!D326</f>
        <v>0</v>
      </c>
      <c r="T327" s="50"/>
      <c r="U327" s="306"/>
      <c r="V327" s="307"/>
      <c r="W327" s="307"/>
      <c r="X327" s="307"/>
      <c r="Y327" s="306"/>
      <c r="Z327" s="306"/>
      <c r="AA327" s="50"/>
      <c r="AB327" s="50"/>
      <c r="AC327" s="50"/>
      <c r="AD327" s="50"/>
      <c r="AE327" s="50"/>
      <c r="AF327" s="50"/>
      <c r="AG327" s="50"/>
      <c r="AH327" s="50"/>
      <c r="AI327" s="50"/>
      <c r="AJ327" s="50"/>
      <c r="AK327" s="50"/>
      <c r="AL327" s="50"/>
      <c r="AM327" s="50"/>
    </row>
    <row r="328" spans="2:39" ht="21" customHeight="1">
      <c r="B328" s="942" t="str">
        <f t="shared" ref="B328:B391" si="5">IF(E328&gt;0,"Wypełnione","")</f>
        <v/>
      </c>
      <c r="C328" s="437">
        <f>'Og s3a'!C327</f>
        <v>0</v>
      </c>
      <c r="D328" s="438">
        <f>'Og s3a'!E327</f>
        <v>0</v>
      </c>
      <c r="E328" s="871">
        <f>'Og s3a'!F327</f>
        <v>0</v>
      </c>
      <c r="F328" s="437">
        <f>'Og s3a'!G327</f>
        <v>0</v>
      </c>
      <c r="G328" s="484"/>
      <c r="H328" s="483"/>
      <c r="I328" s="484"/>
      <c r="J328" s="483"/>
      <c r="K328" s="484"/>
      <c r="L328" s="483"/>
      <c r="M328" s="484"/>
      <c r="N328" s="483"/>
      <c r="O328" s="484"/>
      <c r="P328" s="483"/>
      <c r="Q328" s="59"/>
      <c r="R328" s="17"/>
      <c r="S328" s="56">
        <f>'Og s3a'!D327</f>
        <v>0</v>
      </c>
      <c r="T328" s="50"/>
      <c r="U328" s="306"/>
      <c r="V328" s="307"/>
      <c r="W328" s="307"/>
      <c r="X328" s="307"/>
      <c r="Y328" s="306"/>
      <c r="Z328" s="306"/>
      <c r="AA328" s="50"/>
      <c r="AB328" s="50"/>
      <c r="AC328" s="50"/>
      <c r="AD328" s="50"/>
      <c r="AE328" s="50"/>
      <c r="AF328" s="50"/>
      <c r="AG328" s="50"/>
      <c r="AH328" s="50"/>
      <c r="AI328" s="50"/>
      <c r="AJ328" s="50"/>
      <c r="AK328" s="50"/>
      <c r="AL328" s="50"/>
      <c r="AM328" s="50"/>
    </row>
    <row r="329" spans="2:39" ht="21" customHeight="1">
      <c r="B329" s="942" t="str">
        <f t="shared" si="5"/>
        <v/>
      </c>
      <c r="C329" s="437">
        <f>'Og s3a'!C328</f>
        <v>0</v>
      </c>
      <c r="D329" s="438">
        <f>'Og s3a'!E328</f>
        <v>0</v>
      </c>
      <c r="E329" s="871">
        <f>'Og s3a'!F328</f>
        <v>0</v>
      </c>
      <c r="F329" s="437">
        <f>'Og s3a'!G328</f>
        <v>0</v>
      </c>
      <c r="G329" s="484"/>
      <c r="H329" s="483"/>
      <c r="I329" s="484"/>
      <c r="J329" s="483"/>
      <c r="K329" s="484"/>
      <c r="L329" s="483"/>
      <c r="M329" s="484"/>
      <c r="N329" s="483"/>
      <c r="O329" s="484"/>
      <c r="P329" s="483"/>
      <c r="Q329" s="59"/>
      <c r="R329" s="17"/>
      <c r="S329" s="56">
        <f>'Og s3a'!D328</f>
        <v>0</v>
      </c>
      <c r="T329" s="50"/>
      <c r="U329" s="306"/>
      <c r="V329" s="307"/>
      <c r="W329" s="307"/>
      <c r="X329" s="307"/>
      <c r="Y329" s="306"/>
      <c r="Z329" s="306"/>
      <c r="AA329" s="50"/>
      <c r="AB329" s="50"/>
      <c r="AC329" s="50"/>
      <c r="AD329" s="50"/>
      <c r="AE329" s="50"/>
      <c r="AF329" s="50"/>
      <c r="AG329" s="50"/>
      <c r="AH329" s="50"/>
      <c r="AI329" s="50"/>
      <c r="AJ329" s="50"/>
      <c r="AK329" s="50"/>
      <c r="AL329" s="50"/>
      <c r="AM329" s="50"/>
    </row>
    <row r="330" spans="2:39" ht="21" customHeight="1">
      <c r="B330" s="942" t="str">
        <f t="shared" si="5"/>
        <v/>
      </c>
      <c r="C330" s="437">
        <f>'Og s3a'!C329</f>
        <v>0</v>
      </c>
      <c r="D330" s="438">
        <f>'Og s3a'!E329</f>
        <v>0</v>
      </c>
      <c r="E330" s="871">
        <f>'Og s3a'!F329</f>
        <v>0</v>
      </c>
      <c r="F330" s="437">
        <f>'Og s3a'!G329</f>
        <v>0</v>
      </c>
      <c r="G330" s="484"/>
      <c r="H330" s="483"/>
      <c r="I330" s="484"/>
      <c r="J330" s="483"/>
      <c r="K330" s="484"/>
      <c r="L330" s="483"/>
      <c r="M330" s="484"/>
      <c r="N330" s="483"/>
      <c r="O330" s="484"/>
      <c r="P330" s="483"/>
      <c r="Q330" s="59"/>
      <c r="R330" s="17"/>
      <c r="S330" s="56">
        <f>'Og s3a'!D329</f>
        <v>0</v>
      </c>
      <c r="T330" s="50"/>
      <c r="U330" s="306"/>
      <c r="V330" s="307"/>
      <c r="W330" s="307"/>
      <c r="X330" s="307"/>
      <c r="Y330" s="306"/>
      <c r="Z330" s="306"/>
      <c r="AA330" s="50"/>
      <c r="AB330" s="50"/>
      <c r="AC330" s="50"/>
      <c r="AD330" s="50"/>
      <c r="AE330" s="50"/>
      <c r="AF330" s="50"/>
      <c r="AG330" s="50"/>
      <c r="AH330" s="50"/>
      <c r="AI330" s="50"/>
      <c r="AJ330" s="50"/>
      <c r="AK330" s="50"/>
      <c r="AL330" s="50"/>
      <c r="AM330" s="50"/>
    </row>
    <row r="331" spans="2:39" ht="21" customHeight="1">
      <c r="B331" s="942" t="str">
        <f t="shared" si="5"/>
        <v/>
      </c>
      <c r="C331" s="437">
        <f>'Og s3a'!C330</f>
        <v>0</v>
      </c>
      <c r="D331" s="438">
        <f>'Og s3a'!E330</f>
        <v>0</v>
      </c>
      <c r="E331" s="871">
        <f>'Og s3a'!F330</f>
        <v>0</v>
      </c>
      <c r="F331" s="437">
        <f>'Og s3a'!G330</f>
        <v>0</v>
      </c>
      <c r="G331" s="484"/>
      <c r="H331" s="483"/>
      <c r="I331" s="484"/>
      <c r="J331" s="483"/>
      <c r="K331" s="484"/>
      <c r="L331" s="483"/>
      <c r="M331" s="484"/>
      <c r="N331" s="483"/>
      <c r="O331" s="484"/>
      <c r="P331" s="483"/>
      <c r="Q331" s="59"/>
      <c r="R331" s="17"/>
      <c r="S331" s="56">
        <f>'Og s3a'!D330</f>
        <v>0</v>
      </c>
      <c r="T331" s="50"/>
      <c r="U331" s="306"/>
      <c r="V331" s="307"/>
      <c r="W331" s="307"/>
      <c r="X331" s="307"/>
      <c r="Y331" s="306"/>
      <c r="Z331" s="306"/>
      <c r="AA331" s="50"/>
      <c r="AB331" s="50"/>
      <c r="AC331" s="50"/>
      <c r="AD331" s="50"/>
      <c r="AE331" s="50"/>
      <c r="AF331" s="50"/>
      <c r="AG331" s="50"/>
      <c r="AH331" s="50"/>
      <c r="AI331" s="50"/>
      <c r="AJ331" s="50"/>
      <c r="AK331" s="50"/>
      <c r="AL331" s="50"/>
      <c r="AM331" s="50"/>
    </row>
    <row r="332" spans="2:39" ht="21" customHeight="1">
      <c r="B332" s="942" t="str">
        <f t="shared" si="5"/>
        <v/>
      </c>
      <c r="C332" s="437">
        <f>'Og s3a'!C331</f>
        <v>0</v>
      </c>
      <c r="D332" s="438">
        <f>'Og s3a'!E331</f>
        <v>0</v>
      </c>
      <c r="E332" s="871">
        <f>'Og s3a'!F331</f>
        <v>0</v>
      </c>
      <c r="F332" s="437">
        <f>'Og s3a'!G331</f>
        <v>0</v>
      </c>
      <c r="G332" s="484"/>
      <c r="H332" s="483"/>
      <c r="I332" s="484"/>
      <c r="J332" s="483"/>
      <c r="K332" s="484"/>
      <c r="L332" s="483"/>
      <c r="M332" s="484"/>
      <c r="N332" s="483"/>
      <c r="O332" s="484"/>
      <c r="P332" s="483"/>
      <c r="Q332" s="59"/>
      <c r="R332" s="17"/>
      <c r="S332" s="56">
        <f>'Og s3a'!D331</f>
        <v>0</v>
      </c>
      <c r="T332" s="50"/>
      <c r="U332" s="306"/>
      <c r="V332" s="307"/>
      <c r="W332" s="307"/>
      <c r="X332" s="307"/>
      <c r="Y332" s="306"/>
      <c r="Z332" s="306"/>
      <c r="AA332" s="50"/>
      <c r="AB332" s="50"/>
      <c r="AC332" s="50"/>
      <c r="AD332" s="50"/>
      <c r="AE332" s="50"/>
      <c r="AF332" s="50"/>
      <c r="AG332" s="50"/>
      <c r="AH332" s="50"/>
      <c r="AI332" s="50"/>
      <c r="AJ332" s="50"/>
      <c r="AK332" s="50"/>
      <c r="AL332" s="50"/>
      <c r="AM332" s="50"/>
    </row>
    <row r="333" spans="2:39" ht="21" customHeight="1">
      <c r="B333" s="942" t="str">
        <f t="shared" si="5"/>
        <v/>
      </c>
      <c r="C333" s="437">
        <f>'Og s3a'!C332</f>
        <v>0</v>
      </c>
      <c r="D333" s="438">
        <f>'Og s3a'!E332</f>
        <v>0</v>
      </c>
      <c r="E333" s="871">
        <f>'Og s3a'!F332</f>
        <v>0</v>
      </c>
      <c r="F333" s="437">
        <f>'Og s3a'!G332</f>
        <v>0</v>
      </c>
      <c r="G333" s="484"/>
      <c r="H333" s="483"/>
      <c r="I333" s="484"/>
      <c r="J333" s="483"/>
      <c r="K333" s="484"/>
      <c r="L333" s="483"/>
      <c r="M333" s="484"/>
      <c r="N333" s="483"/>
      <c r="O333" s="484"/>
      <c r="P333" s="483"/>
      <c r="Q333" s="59"/>
      <c r="R333" s="17"/>
      <c r="S333" s="56">
        <f>'Og s3a'!D332</f>
        <v>0</v>
      </c>
      <c r="T333" s="50"/>
      <c r="U333" s="306"/>
      <c r="V333" s="307"/>
      <c r="W333" s="307"/>
      <c r="X333" s="307"/>
      <c r="Y333" s="306"/>
      <c r="Z333" s="306"/>
      <c r="AA333" s="50"/>
      <c r="AB333" s="50"/>
      <c r="AC333" s="50"/>
      <c r="AD333" s="50"/>
      <c r="AE333" s="50"/>
      <c r="AF333" s="50"/>
      <c r="AG333" s="50"/>
      <c r="AH333" s="50"/>
      <c r="AI333" s="50"/>
      <c r="AJ333" s="50"/>
      <c r="AK333" s="50"/>
      <c r="AL333" s="50"/>
      <c r="AM333" s="50"/>
    </row>
    <row r="334" spans="2:39" ht="21" customHeight="1">
      <c r="B334" s="942" t="str">
        <f t="shared" si="5"/>
        <v/>
      </c>
      <c r="C334" s="437">
        <f>'Og s3a'!C333</f>
        <v>0</v>
      </c>
      <c r="D334" s="438">
        <f>'Og s3a'!E333</f>
        <v>0</v>
      </c>
      <c r="E334" s="871">
        <f>'Og s3a'!F333</f>
        <v>0</v>
      </c>
      <c r="F334" s="437">
        <f>'Og s3a'!G333</f>
        <v>0</v>
      </c>
      <c r="G334" s="484"/>
      <c r="H334" s="483"/>
      <c r="I334" s="484"/>
      <c r="J334" s="483"/>
      <c r="K334" s="484"/>
      <c r="L334" s="483"/>
      <c r="M334" s="484"/>
      <c r="N334" s="483"/>
      <c r="O334" s="484"/>
      <c r="P334" s="483"/>
      <c r="Q334" s="59"/>
      <c r="R334" s="17"/>
      <c r="S334" s="56">
        <f>'Og s3a'!D333</f>
        <v>0</v>
      </c>
      <c r="T334" s="50"/>
      <c r="U334" s="306"/>
      <c r="V334" s="307"/>
      <c r="W334" s="307"/>
      <c r="X334" s="307"/>
      <c r="Y334" s="306"/>
      <c r="Z334" s="306"/>
      <c r="AA334" s="50"/>
      <c r="AB334" s="50"/>
      <c r="AC334" s="50"/>
      <c r="AD334" s="50"/>
      <c r="AE334" s="50"/>
      <c r="AF334" s="50"/>
      <c r="AG334" s="50"/>
      <c r="AH334" s="50"/>
      <c r="AI334" s="50"/>
      <c r="AJ334" s="50"/>
      <c r="AK334" s="50"/>
      <c r="AL334" s="50"/>
      <c r="AM334" s="50"/>
    </row>
    <row r="335" spans="2:39" ht="21" customHeight="1">
      <c r="B335" s="942" t="str">
        <f t="shared" si="5"/>
        <v/>
      </c>
      <c r="C335" s="437">
        <f>'Og s3a'!C334</f>
        <v>0</v>
      </c>
      <c r="D335" s="438">
        <f>'Og s3a'!E334</f>
        <v>0</v>
      </c>
      <c r="E335" s="871">
        <f>'Og s3a'!F334</f>
        <v>0</v>
      </c>
      <c r="F335" s="437">
        <f>'Og s3a'!G334</f>
        <v>0</v>
      </c>
      <c r="G335" s="484"/>
      <c r="H335" s="483"/>
      <c r="I335" s="484"/>
      <c r="J335" s="483"/>
      <c r="K335" s="484"/>
      <c r="L335" s="483"/>
      <c r="M335" s="484"/>
      <c r="N335" s="483"/>
      <c r="O335" s="484"/>
      <c r="P335" s="483"/>
      <c r="Q335" s="59"/>
      <c r="R335" s="17"/>
      <c r="S335" s="56">
        <f>'Og s3a'!D334</f>
        <v>0</v>
      </c>
      <c r="T335" s="50"/>
      <c r="U335" s="306"/>
      <c r="V335" s="307"/>
      <c r="W335" s="307"/>
      <c r="X335" s="307"/>
      <c r="Y335" s="306"/>
      <c r="Z335" s="306"/>
      <c r="AA335" s="50"/>
      <c r="AB335" s="50"/>
      <c r="AC335" s="50"/>
      <c r="AD335" s="50"/>
      <c r="AE335" s="50"/>
      <c r="AF335" s="50"/>
      <c r="AG335" s="50"/>
      <c r="AH335" s="50"/>
      <c r="AI335" s="50"/>
      <c r="AJ335" s="50"/>
      <c r="AK335" s="50"/>
      <c r="AL335" s="50"/>
      <c r="AM335" s="50"/>
    </row>
    <row r="336" spans="2:39" ht="21" customHeight="1">
      <c r="B336" s="942" t="str">
        <f t="shared" si="5"/>
        <v/>
      </c>
      <c r="C336" s="437">
        <f>'Og s3a'!C335</f>
        <v>0</v>
      </c>
      <c r="D336" s="438">
        <f>'Og s3a'!E335</f>
        <v>0</v>
      </c>
      <c r="E336" s="871">
        <f>'Og s3a'!F335</f>
        <v>0</v>
      </c>
      <c r="F336" s="437">
        <f>'Og s3a'!G335</f>
        <v>0</v>
      </c>
      <c r="G336" s="484"/>
      <c r="H336" s="483"/>
      <c r="I336" s="484"/>
      <c r="J336" s="483"/>
      <c r="K336" s="484"/>
      <c r="L336" s="483"/>
      <c r="M336" s="484"/>
      <c r="N336" s="483"/>
      <c r="O336" s="484"/>
      <c r="P336" s="483"/>
      <c r="Q336" s="59"/>
      <c r="R336" s="17"/>
      <c r="S336" s="56">
        <f>'Og s3a'!D335</f>
        <v>0</v>
      </c>
      <c r="T336" s="50"/>
      <c r="U336" s="306"/>
      <c r="V336" s="307"/>
      <c r="W336" s="307"/>
      <c r="X336" s="307"/>
      <c r="Y336" s="306"/>
      <c r="Z336" s="306"/>
      <c r="AA336" s="50"/>
      <c r="AB336" s="50"/>
      <c r="AC336" s="50"/>
      <c r="AD336" s="50"/>
      <c r="AE336" s="50"/>
      <c r="AF336" s="50"/>
      <c r="AG336" s="50"/>
      <c r="AH336" s="50"/>
      <c r="AI336" s="50"/>
      <c r="AJ336" s="50"/>
      <c r="AK336" s="50"/>
      <c r="AL336" s="50"/>
      <c r="AM336" s="50"/>
    </row>
    <row r="337" spans="2:39" ht="21" customHeight="1">
      <c r="B337" s="942" t="str">
        <f t="shared" si="5"/>
        <v/>
      </c>
      <c r="C337" s="437">
        <f>'Og s3a'!C336</f>
        <v>0</v>
      </c>
      <c r="D337" s="438">
        <f>'Og s3a'!E336</f>
        <v>0</v>
      </c>
      <c r="E337" s="871">
        <f>'Og s3a'!F336</f>
        <v>0</v>
      </c>
      <c r="F337" s="437">
        <f>'Og s3a'!G336</f>
        <v>0</v>
      </c>
      <c r="G337" s="484"/>
      <c r="H337" s="483"/>
      <c r="I337" s="484"/>
      <c r="J337" s="483"/>
      <c r="K337" s="484"/>
      <c r="L337" s="483"/>
      <c r="M337" s="484"/>
      <c r="N337" s="483"/>
      <c r="O337" s="484"/>
      <c r="P337" s="483"/>
      <c r="Q337" s="59"/>
      <c r="R337" s="17"/>
      <c r="S337" s="56">
        <f>'Og s3a'!D336</f>
        <v>0</v>
      </c>
      <c r="T337" s="50"/>
      <c r="U337" s="306"/>
      <c r="V337" s="307"/>
      <c r="W337" s="307"/>
      <c r="X337" s="307"/>
      <c r="Y337" s="306"/>
      <c r="Z337" s="306"/>
      <c r="AA337" s="50"/>
      <c r="AB337" s="50"/>
      <c r="AC337" s="50"/>
      <c r="AD337" s="50"/>
      <c r="AE337" s="50"/>
      <c r="AF337" s="50"/>
      <c r="AG337" s="50"/>
      <c r="AH337" s="50"/>
      <c r="AI337" s="50"/>
      <c r="AJ337" s="50"/>
      <c r="AK337" s="50"/>
      <c r="AL337" s="50"/>
      <c r="AM337" s="50"/>
    </row>
    <row r="338" spans="2:39" ht="21" customHeight="1">
      <c r="B338" s="942" t="str">
        <f t="shared" si="5"/>
        <v/>
      </c>
      <c r="C338" s="437">
        <f>'Og s3a'!C337</f>
        <v>0</v>
      </c>
      <c r="D338" s="438">
        <f>'Og s3a'!E337</f>
        <v>0</v>
      </c>
      <c r="E338" s="871">
        <f>'Og s3a'!F337</f>
        <v>0</v>
      </c>
      <c r="F338" s="437">
        <f>'Og s3a'!G337</f>
        <v>0</v>
      </c>
      <c r="G338" s="484"/>
      <c r="H338" s="483"/>
      <c r="I338" s="484"/>
      <c r="J338" s="483"/>
      <c r="K338" s="484"/>
      <c r="L338" s="483"/>
      <c r="M338" s="484"/>
      <c r="N338" s="483"/>
      <c r="O338" s="484"/>
      <c r="P338" s="483"/>
      <c r="Q338" s="59"/>
      <c r="R338" s="17"/>
      <c r="S338" s="56">
        <f>'Og s3a'!D337</f>
        <v>0</v>
      </c>
      <c r="T338" s="50"/>
      <c r="U338" s="306"/>
      <c r="V338" s="307"/>
      <c r="W338" s="307"/>
      <c r="X338" s="307"/>
      <c r="Y338" s="306"/>
      <c r="Z338" s="306"/>
      <c r="AA338" s="50"/>
      <c r="AB338" s="50"/>
      <c r="AC338" s="50"/>
      <c r="AD338" s="50"/>
      <c r="AE338" s="50"/>
      <c r="AF338" s="50"/>
      <c r="AG338" s="50"/>
      <c r="AH338" s="50"/>
      <c r="AI338" s="50"/>
      <c r="AJ338" s="50"/>
      <c r="AK338" s="50"/>
      <c r="AL338" s="50"/>
      <c r="AM338" s="50"/>
    </row>
    <row r="339" spans="2:39" ht="21" customHeight="1">
      <c r="B339" s="942" t="str">
        <f t="shared" si="5"/>
        <v/>
      </c>
      <c r="C339" s="437">
        <f>'Og s3a'!C338</f>
        <v>0</v>
      </c>
      <c r="D339" s="438">
        <f>'Og s3a'!E338</f>
        <v>0</v>
      </c>
      <c r="E339" s="871">
        <f>'Og s3a'!F338</f>
        <v>0</v>
      </c>
      <c r="F339" s="437">
        <f>'Og s3a'!G338</f>
        <v>0</v>
      </c>
      <c r="G339" s="484"/>
      <c r="H339" s="483"/>
      <c r="I339" s="484"/>
      <c r="J339" s="483"/>
      <c r="K339" s="484"/>
      <c r="L339" s="483"/>
      <c r="M339" s="484"/>
      <c r="N339" s="483"/>
      <c r="O339" s="484"/>
      <c r="P339" s="483"/>
      <c r="Q339" s="59"/>
      <c r="R339" s="17"/>
      <c r="S339" s="56">
        <f>'Og s3a'!D338</f>
        <v>0</v>
      </c>
      <c r="T339" s="50"/>
      <c r="U339" s="306"/>
      <c r="V339" s="307"/>
      <c r="W339" s="307"/>
      <c r="X339" s="307"/>
      <c r="Y339" s="306"/>
      <c r="Z339" s="306"/>
      <c r="AA339" s="50"/>
      <c r="AB339" s="50"/>
      <c r="AC339" s="50"/>
      <c r="AD339" s="50"/>
      <c r="AE339" s="50"/>
      <c r="AF339" s="50"/>
      <c r="AG339" s="50"/>
      <c r="AH339" s="50"/>
      <c r="AI339" s="50"/>
      <c r="AJ339" s="50"/>
      <c r="AK339" s="50"/>
      <c r="AL339" s="50"/>
      <c r="AM339" s="50"/>
    </row>
    <row r="340" spans="2:39" ht="21" customHeight="1">
      <c r="B340" s="942" t="str">
        <f t="shared" si="5"/>
        <v/>
      </c>
      <c r="C340" s="437">
        <f>'Og s3a'!C339</f>
        <v>0</v>
      </c>
      <c r="D340" s="438">
        <f>'Og s3a'!E339</f>
        <v>0</v>
      </c>
      <c r="E340" s="871">
        <f>'Og s3a'!F339</f>
        <v>0</v>
      </c>
      <c r="F340" s="437">
        <f>'Og s3a'!G339</f>
        <v>0</v>
      </c>
      <c r="G340" s="484"/>
      <c r="H340" s="483"/>
      <c r="I340" s="484"/>
      <c r="J340" s="483"/>
      <c r="K340" s="484"/>
      <c r="L340" s="483"/>
      <c r="M340" s="484"/>
      <c r="N340" s="483"/>
      <c r="O340" s="484"/>
      <c r="P340" s="483"/>
      <c r="Q340" s="59"/>
      <c r="R340" s="17"/>
      <c r="S340" s="56">
        <f>'Og s3a'!D339</f>
        <v>0</v>
      </c>
      <c r="T340" s="50"/>
      <c r="U340" s="306"/>
      <c r="V340" s="307"/>
      <c r="W340" s="307"/>
      <c r="X340" s="307"/>
      <c r="Y340" s="306"/>
      <c r="Z340" s="306"/>
      <c r="AA340" s="50"/>
      <c r="AB340" s="50"/>
      <c r="AC340" s="50"/>
      <c r="AD340" s="50"/>
      <c r="AE340" s="50"/>
      <c r="AF340" s="50"/>
      <c r="AG340" s="50"/>
      <c r="AH340" s="50"/>
      <c r="AI340" s="50"/>
      <c r="AJ340" s="50"/>
      <c r="AK340" s="50"/>
      <c r="AL340" s="50"/>
      <c r="AM340" s="50"/>
    </row>
    <row r="341" spans="2:39" ht="21" customHeight="1">
      <c r="B341" s="942" t="str">
        <f t="shared" si="5"/>
        <v/>
      </c>
      <c r="C341" s="437">
        <f>'Og s3a'!C340</f>
        <v>0</v>
      </c>
      <c r="D341" s="438">
        <f>'Og s3a'!E340</f>
        <v>0</v>
      </c>
      <c r="E341" s="871">
        <f>'Og s3a'!F340</f>
        <v>0</v>
      </c>
      <c r="F341" s="437">
        <f>'Og s3a'!G340</f>
        <v>0</v>
      </c>
      <c r="G341" s="484"/>
      <c r="H341" s="483"/>
      <c r="I341" s="484"/>
      <c r="J341" s="483"/>
      <c r="K341" s="484"/>
      <c r="L341" s="483"/>
      <c r="M341" s="484"/>
      <c r="N341" s="483"/>
      <c r="O341" s="484"/>
      <c r="P341" s="483"/>
      <c r="Q341" s="59"/>
      <c r="R341" s="17"/>
      <c r="S341" s="56">
        <f>'Og s3a'!D340</f>
        <v>0</v>
      </c>
      <c r="T341" s="50"/>
      <c r="U341" s="306"/>
      <c r="V341" s="307"/>
      <c r="W341" s="307"/>
      <c r="X341" s="307"/>
      <c r="Y341" s="306"/>
      <c r="Z341" s="306"/>
      <c r="AA341" s="50"/>
      <c r="AB341" s="50"/>
      <c r="AC341" s="50"/>
      <c r="AD341" s="50"/>
      <c r="AE341" s="50"/>
      <c r="AF341" s="50"/>
      <c r="AG341" s="50"/>
      <c r="AH341" s="50"/>
      <c r="AI341" s="50"/>
      <c r="AJ341" s="50"/>
      <c r="AK341" s="50"/>
      <c r="AL341" s="50"/>
      <c r="AM341" s="50"/>
    </row>
    <row r="342" spans="2:39" ht="21" customHeight="1">
      <c r="B342" s="942" t="str">
        <f t="shared" si="5"/>
        <v/>
      </c>
      <c r="C342" s="437">
        <f>'Og s3a'!C341</f>
        <v>0</v>
      </c>
      <c r="D342" s="438">
        <f>'Og s3a'!E341</f>
        <v>0</v>
      </c>
      <c r="E342" s="871">
        <f>'Og s3a'!F341</f>
        <v>0</v>
      </c>
      <c r="F342" s="437">
        <f>'Og s3a'!G341</f>
        <v>0</v>
      </c>
      <c r="G342" s="484"/>
      <c r="H342" s="483"/>
      <c r="I342" s="484"/>
      <c r="J342" s="483"/>
      <c r="K342" s="484"/>
      <c r="L342" s="483"/>
      <c r="M342" s="484"/>
      <c r="N342" s="483"/>
      <c r="O342" s="484"/>
      <c r="P342" s="483"/>
      <c r="Q342" s="59"/>
      <c r="R342" s="17"/>
      <c r="S342" s="56">
        <f>'Og s3a'!D341</f>
        <v>0</v>
      </c>
      <c r="T342" s="50"/>
      <c r="U342" s="306"/>
      <c r="V342" s="307"/>
      <c r="W342" s="307"/>
      <c r="X342" s="307"/>
      <c r="Y342" s="306"/>
      <c r="Z342" s="306"/>
      <c r="AA342" s="50"/>
      <c r="AB342" s="50"/>
      <c r="AC342" s="50"/>
      <c r="AD342" s="50"/>
      <c r="AE342" s="50"/>
      <c r="AF342" s="50"/>
      <c r="AG342" s="50"/>
      <c r="AH342" s="50"/>
      <c r="AI342" s="50"/>
      <c r="AJ342" s="50"/>
      <c r="AK342" s="50"/>
      <c r="AL342" s="50"/>
      <c r="AM342" s="50"/>
    </row>
    <row r="343" spans="2:39" ht="21" customHeight="1">
      <c r="B343" s="942" t="str">
        <f t="shared" si="5"/>
        <v/>
      </c>
      <c r="C343" s="437">
        <f>'Og s3a'!C342</f>
        <v>0</v>
      </c>
      <c r="D343" s="438">
        <f>'Og s3a'!E342</f>
        <v>0</v>
      </c>
      <c r="E343" s="871">
        <f>'Og s3a'!F342</f>
        <v>0</v>
      </c>
      <c r="F343" s="437">
        <f>'Og s3a'!G342</f>
        <v>0</v>
      </c>
      <c r="G343" s="484"/>
      <c r="H343" s="483"/>
      <c r="I343" s="484"/>
      <c r="J343" s="483"/>
      <c r="K343" s="484"/>
      <c r="L343" s="483"/>
      <c r="M343" s="484"/>
      <c r="N343" s="483"/>
      <c r="O343" s="484"/>
      <c r="P343" s="483"/>
      <c r="Q343" s="59"/>
      <c r="R343" s="17"/>
      <c r="S343" s="56">
        <f>'Og s3a'!D342</f>
        <v>0</v>
      </c>
      <c r="T343" s="50"/>
      <c r="U343" s="306"/>
      <c r="V343" s="307"/>
      <c r="W343" s="307"/>
      <c r="X343" s="307"/>
      <c r="Y343" s="306"/>
      <c r="Z343" s="306"/>
      <c r="AA343" s="50"/>
      <c r="AB343" s="50"/>
      <c r="AC343" s="50"/>
      <c r="AD343" s="50"/>
      <c r="AE343" s="50"/>
      <c r="AF343" s="50"/>
      <c r="AG343" s="50"/>
      <c r="AH343" s="50"/>
      <c r="AI343" s="50"/>
      <c r="AJ343" s="50"/>
      <c r="AK343" s="50"/>
      <c r="AL343" s="50"/>
      <c r="AM343" s="50"/>
    </row>
    <row r="344" spans="2:39" ht="21" customHeight="1">
      <c r="B344" s="942" t="str">
        <f t="shared" si="5"/>
        <v/>
      </c>
      <c r="C344" s="437">
        <f>'Og s3a'!C343</f>
        <v>0</v>
      </c>
      <c r="D344" s="438">
        <f>'Og s3a'!E343</f>
        <v>0</v>
      </c>
      <c r="E344" s="871">
        <f>'Og s3a'!F343</f>
        <v>0</v>
      </c>
      <c r="F344" s="437">
        <f>'Og s3a'!G343</f>
        <v>0</v>
      </c>
      <c r="G344" s="484"/>
      <c r="H344" s="483"/>
      <c r="I344" s="484"/>
      <c r="J344" s="483"/>
      <c r="K344" s="484"/>
      <c r="L344" s="483"/>
      <c r="M344" s="484"/>
      <c r="N344" s="483"/>
      <c r="O344" s="484"/>
      <c r="P344" s="483"/>
      <c r="Q344" s="59"/>
      <c r="R344" s="17"/>
      <c r="S344" s="56">
        <f>'Og s3a'!D343</f>
        <v>0</v>
      </c>
      <c r="T344" s="50"/>
      <c r="U344" s="306"/>
      <c r="V344" s="307"/>
      <c r="W344" s="307"/>
      <c r="X344" s="307"/>
      <c r="Y344" s="306"/>
      <c r="Z344" s="306"/>
      <c r="AA344" s="50"/>
      <c r="AB344" s="50"/>
      <c r="AC344" s="50"/>
      <c r="AD344" s="50"/>
      <c r="AE344" s="50"/>
      <c r="AF344" s="50"/>
      <c r="AG344" s="50"/>
      <c r="AH344" s="50"/>
      <c r="AI344" s="50"/>
      <c r="AJ344" s="50"/>
      <c r="AK344" s="50"/>
      <c r="AL344" s="50"/>
      <c r="AM344" s="50"/>
    </row>
    <row r="345" spans="2:39" ht="21" customHeight="1">
      <c r="B345" s="942" t="str">
        <f t="shared" si="5"/>
        <v/>
      </c>
      <c r="C345" s="437">
        <f>'Og s3a'!C344</f>
        <v>0</v>
      </c>
      <c r="D345" s="438">
        <f>'Og s3a'!E344</f>
        <v>0</v>
      </c>
      <c r="E345" s="871">
        <f>'Og s3a'!F344</f>
        <v>0</v>
      </c>
      <c r="F345" s="437">
        <f>'Og s3a'!G344</f>
        <v>0</v>
      </c>
      <c r="G345" s="484"/>
      <c r="H345" s="483"/>
      <c r="I345" s="484"/>
      <c r="J345" s="483"/>
      <c r="K345" s="484"/>
      <c r="L345" s="483"/>
      <c r="M345" s="484"/>
      <c r="N345" s="483"/>
      <c r="O345" s="484"/>
      <c r="P345" s="483"/>
      <c r="Q345" s="59"/>
      <c r="R345" s="17"/>
      <c r="S345" s="56">
        <f>'Og s3a'!D344</f>
        <v>0</v>
      </c>
      <c r="T345" s="50"/>
      <c r="U345" s="306"/>
      <c r="V345" s="307"/>
      <c r="W345" s="307"/>
      <c r="X345" s="307"/>
      <c r="Y345" s="306"/>
      <c r="Z345" s="306"/>
      <c r="AA345" s="50"/>
      <c r="AB345" s="50"/>
      <c r="AC345" s="50"/>
      <c r="AD345" s="50"/>
      <c r="AE345" s="50"/>
      <c r="AF345" s="50"/>
      <c r="AG345" s="50"/>
      <c r="AH345" s="50"/>
      <c r="AI345" s="50"/>
      <c r="AJ345" s="50"/>
      <c r="AK345" s="50"/>
      <c r="AL345" s="50"/>
      <c r="AM345" s="50"/>
    </row>
    <row r="346" spans="2:39" ht="21" customHeight="1">
      <c r="B346" s="942" t="str">
        <f t="shared" si="5"/>
        <v/>
      </c>
      <c r="C346" s="437">
        <f>'Og s3a'!C345</f>
        <v>0</v>
      </c>
      <c r="D346" s="438">
        <f>'Og s3a'!E345</f>
        <v>0</v>
      </c>
      <c r="E346" s="871">
        <f>'Og s3a'!F345</f>
        <v>0</v>
      </c>
      <c r="F346" s="437">
        <f>'Og s3a'!G345</f>
        <v>0</v>
      </c>
      <c r="G346" s="484"/>
      <c r="H346" s="483"/>
      <c r="I346" s="484"/>
      <c r="J346" s="483"/>
      <c r="K346" s="484"/>
      <c r="L346" s="483"/>
      <c r="M346" s="484"/>
      <c r="N346" s="483"/>
      <c r="O346" s="484"/>
      <c r="P346" s="483"/>
      <c r="Q346" s="59"/>
      <c r="R346" s="17"/>
      <c r="S346" s="56">
        <f>'Og s3a'!D345</f>
        <v>0</v>
      </c>
      <c r="T346" s="50"/>
      <c r="U346" s="306"/>
      <c r="V346" s="307"/>
      <c r="W346" s="307"/>
      <c r="X346" s="307"/>
      <c r="Y346" s="306"/>
      <c r="Z346" s="306"/>
      <c r="AA346" s="50"/>
      <c r="AB346" s="50"/>
      <c r="AC346" s="50"/>
      <c r="AD346" s="50"/>
      <c r="AE346" s="50"/>
      <c r="AF346" s="50"/>
      <c r="AG346" s="50"/>
      <c r="AH346" s="50"/>
      <c r="AI346" s="50"/>
      <c r="AJ346" s="50"/>
      <c r="AK346" s="50"/>
      <c r="AL346" s="50"/>
      <c r="AM346" s="50"/>
    </row>
    <row r="347" spans="2:39" ht="21" customHeight="1">
      <c r="B347" s="942" t="str">
        <f t="shared" si="5"/>
        <v/>
      </c>
      <c r="C347" s="437">
        <f>'Og s3a'!C346</f>
        <v>0</v>
      </c>
      <c r="D347" s="438">
        <f>'Og s3a'!E346</f>
        <v>0</v>
      </c>
      <c r="E347" s="871">
        <f>'Og s3a'!F346</f>
        <v>0</v>
      </c>
      <c r="F347" s="437">
        <f>'Og s3a'!G346</f>
        <v>0</v>
      </c>
      <c r="G347" s="484"/>
      <c r="H347" s="483"/>
      <c r="I347" s="484"/>
      <c r="J347" s="483"/>
      <c r="K347" s="484"/>
      <c r="L347" s="483"/>
      <c r="M347" s="484"/>
      <c r="N347" s="483"/>
      <c r="O347" s="484"/>
      <c r="P347" s="483"/>
      <c r="Q347" s="59"/>
      <c r="R347" s="17"/>
      <c r="S347" s="56">
        <f>'Og s3a'!D346</f>
        <v>0</v>
      </c>
      <c r="T347" s="50"/>
      <c r="U347" s="306"/>
      <c r="V347" s="307"/>
      <c r="W347" s="307"/>
      <c r="X347" s="307"/>
      <c r="Y347" s="306"/>
      <c r="Z347" s="306"/>
      <c r="AA347" s="50"/>
      <c r="AB347" s="50"/>
      <c r="AC347" s="50"/>
      <c r="AD347" s="50"/>
      <c r="AE347" s="50"/>
      <c r="AF347" s="50"/>
      <c r="AG347" s="50"/>
      <c r="AH347" s="50"/>
      <c r="AI347" s="50"/>
      <c r="AJ347" s="50"/>
      <c r="AK347" s="50"/>
      <c r="AL347" s="50"/>
      <c r="AM347" s="50"/>
    </row>
    <row r="348" spans="2:39" ht="21" customHeight="1">
      <c r="B348" s="942" t="str">
        <f t="shared" si="5"/>
        <v/>
      </c>
      <c r="C348" s="437">
        <f>'Og s3a'!C347</f>
        <v>0</v>
      </c>
      <c r="D348" s="438">
        <f>'Og s3a'!E347</f>
        <v>0</v>
      </c>
      <c r="E348" s="871">
        <f>'Og s3a'!F347</f>
        <v>0</v>
      </c>
      <c r="F348" s="437">
        <f>'Og s3a'!G347</f>
        <v>0</v>
      </c>
      <c r="G348" s="484"/>
      <c r="H348" s="483"/>
      <c r="I348" s="484"/>
      <c r="J348" s="483"/>
      <c r="K348" s="484"/>
      <c r="L348" s="483"/>
      <c r="M348" s="484"/>
      <c r="N348" s="483"/>
      <c r="O348" s="484"/>
      <c r="P348" s="483"/>
      <c r="Q348" s="59"/>
      <c r="R348" s="17"/>
      <c r="S348" s="56">
        <f>'Og s3a'!D347</f>
        <v>0</v>
      </c>
      <c r="T348" s="50"/>
      <c r="U348" s="306"/>
      <c r="V348" s="307"/>
      <c r="W348" s="307"/>
      <c r="X348" s="307"/>
      <c r="Y348" s="306"/>
      <c r="Z348" s="306"/>
      <c r="AA348" s="50"/>
      <c r="AB348" s="50"/>
      <c r="AC348" s="50"/>
      <c r="AD348" s="50"/>
      <c r="AE348" s="50"/>
      <c r="AF348" s="50"/>
      <c r="AG348" s="50"/>
      <c r="AH348" s="50"/>
      <c r="AI348" s="50"/>
      <c r="AJ348" s="50"/>
      <c r="AK348" s="50"/>
      <c r="AL348" s="50"/>
      <c r="AM348" s="50"/>
    </row>
    <row r="349" spans="2:39" ht="21" customHeight="1">
      <c r="B349" s="942" t="str">
        <f t="shared" si="5"/>
        <v/>
      </c>
      <c r="C349" s="437">
        <f>'Og s3a'!C348</f>
        <v>0</v>
      </c>
      <c r="D349" s="438">
        <f>'Og s3a'!E348</f>
        <v>0</v>
      </c>
      <c r="E349" s="871">
        <f>'Og s3a'!F348</f>
        <v>0</v>
      </c>
      <c r="F349" s="437">
        <f>'Og s3a'!G348</f>
        <v>0</v>
      </c>
      <c r="G349" s="484"/>
      <c r="H349" s="483"/>
      <c r="I349" s="484"/>
      <c r="J349" s="483"/>
      <c r="K349" s="484"/>
      <c r="L349" s="483"/>
      <c r="M349" s="484"/>
      <c r="N349" s="483"/>
      <c r="O349" s="484"/>
      <c r="P349" s="483"/>
      <c r="Q349" s="59"/>
      <c r="R349" s="17"/>
      <c r="S349" s="56">
        <f>'Og s3a'!D348</f>
        <v>0</v>
      </c>
      <c r="T349" s="50"/>
      <c r="U349" s="306"/>
      <c r="V349" s="307"/>
      <c r="W349" s="307"/>
      <c r="X349" s="307"/>
      <c r="Y349" s="306"/>
      <c r="Z349" s="306"/>
      <c r="AA349" s="50"/>
      <c r="AB349" s="50"/>
      <c r="AC349" s="50"/>
      <c r="AD349" s="50"/>
      <c r="AE349" s="50"/>
      <c r="AF349" s="50"/>
      <c r="AG349" s="50"/>
      <c r="AH349" s="50"/>
      <c r="AI349" s="50"/>
      <c r="AJ349" s="50"/>
      <c r="AK349" s="50"/>
      <c r="AL349" s="50"/>
      <c r="AM349" s="50"/>
    </row>
    <row r="350" spans="2:39" ht="21" customHeight="1">
      <c r="B350" s="942" t="str">
        <f t="shared" si="5"/>
        <v/>
      </c>
      <c r="C350" s="437">
        <f>'Og s3a'!C349</f>
        <v>0</v>
      </c>
      <c r="D350" s="438">
        <f>'Og s3a'!E349</f>
        <v>0</v>
      </c>
      <c r="E350" s="871">
        <f>'Og s3a'!F349</f>
        <v>0</v>
      </c>
      <c r="F350" s="437">
        <f>'Og s3a'!G349</f>
        <v>0</v>
      </c>
      <c r="G350" s="484"/>
      <c r="H350" s="483"/>
      <c r="I350" s="484"/>
      <c r="J350" s="483"/>
      <c r="K350" s="484"/>
      <c r="L350" s="483"/>
      <c r="M350" s="484"/>
      <c r="N350" s="483"/>
      <c r="O350" s="484"/>
      <c r="P350" s="483"/>
      <c r="Q350" s="59"/>
      <c r="R350" s="17"/>
      <c r="S350" s="56">
        <f>'Og s3a'!D349</f>
        <v>0</v>
      </c>
      <c r="T350" s="50"/>
      <c r="U350" s="306"/>
      <c r="V350" s="307"/>
      <c r="W350" s="307"/>
      <c r="X350" s="307"/>
      <c r="Y350" s="306"/>
      <c r="Z350" s="306"/>
      <c r="AA350" s="50"/>
      <c r="AB350" s="50"/>
      <c r="AC350" s="50"/>
      <c r="AD350" s="50"/>
      <c r="AE350" s="50"/>
      <c r="AF350" s="50"/>
      <c r="AG350" s="50"/>
      <c r="AH350" s="50"/>
      <c r="AI350" s="50"/>
      <c r="AJ350" s="50"/>
      <c r="AK350" s="50"/>
      <c r="AL350" s="50"/>
      <c r="AM350" s="50"/>
    </row>
    <row r="351" spans="2:39" ht="21" customHeight="1">
      <c r="B351" s="942" t="str">
        <f t="shared" si="5"/>
        <v/>
      </c>
      <c r="C351" s="437">
        <f>'Og s3a'!C350</f>
        <v>0</v>
      </c>
      <c r="D351" s="438">
        <f>'Og s3a'!E350</f>
        <v>0</v>
      </c>
      <c r="E351" s="871">
        <f>'Og s3a'!F350</f>
        <v>0</v>
      </c>
      <c r="F351" s="437">
        <f>'Og s3a'!G350</f>
        <v>0</v>
      </c>
      <c r="G351" s="484"/>
      <c r="H351" s="483"/>
      <c r="I351" s="484"/>
      <c r="J351" s="483"/>
      <c r="K351" s="484"/>
      <c r="L351" s="483"/>
      <c r="M351" s="484"/>
      <c r="N351" s="483"/>
      <c r="O351" s="484"/>
      <c r="P351" s="483"/>
      <c r="Q351" s="59"/>
      <c r="R351" s="17"/>
      <c r="S351" s="56">
        <f>'Og s3a'!D350</f>
        <v>0</v>
      </c>
      <c r="T351" s="50"/>
      <c r="U351" s="306"/>
      <c r="V351" s="307"/>
      <c r="W351" s="307"/>
      <c r="X351" s="307"/>
      <c r="Y351" s="306"/>
      <c r="Z351" s="306"/>
      <c r="AA351" s="50"/>
      <c r="AB351" s="50"/>
      <c r="AC351" s="50"/>
      <c r="AD351" s="50"/>
      <c r="AE351" s="50"/>
      <c r="AF351" s="50"/>
      <c r="AG351" s="50"/>
      <c r="AH351" s="50"/>
      <c r="AI351" s="50"/>
      <c r="AJ351" s="50"/>
      <c r="AK351" s="50"/>
      <c r="AL351" s="50"/>
      <c r="AM351" s="50"/>
    </row>
    <row r="352" spans="2:39" ht="21" customHeight="1">
      <c r="B352" s="942" t="str">
        <f t="shared" si="5"/>
        <v/>
      </c>
      <c r="C352" s="437">
        <f>'Og s3a'!C351</f>
        <v>0</v>
      </c>
      <c r="D352" s="438">
        <f>'Og s3a'!E351</f>
        <v>0</v>
      </c>
      <c r="E352" s="871">
        <f>'Og s3a'!F351</f>
        <v>0</v>
      </c>
      <c r="F352" s="437">
        <f>'Og s3a'!G351</f>
        <v>0</v>
      </c>
      <c r="G352" s="484"/>
      <c r="H352" s="483"/>
      <c r="I352" s="484"/>
      <c r="J352" s="483"/>
      <c r="K352" s="484"/>
      <c r="L352" s="483"/>
      <c r="M352" s="484"/>
      <c r="N352" s="483"/>
      <c r="O352" s="484"/>
      <c r="P352" s="483"/>
      <c r="Q352" s="59"/>
      <c r="R352" s="17"/>
      <c r="S352" s="56">
        <f>'Og s3a'!D351</f>
        <v>0</v>
      </c>
      <c r="T352" s="50"/>
      <c r="U352" s="306"/>
      <c r="V352" s="307"/>
      <c r="W352" s="307"/>
      <c r="X352" s="307"/>
      <c r="Y352" s="306"/>
      <c r="Z352" s="306"/>
      <c r="AA352" s="50"/>
      <c r="AB352" s="50"/>
      <c r="AC352" s="50"/>
      <c r="AD352" s="50"/>
      <c r="AE352" s="50"/>
      <c r="AF352" s="50"/>
      <c r="AG352" s="50"/>
      <c r="AH352" s="50"/>
      <c r="AI352" s="50"/>
      <c r="AJ352" s="50"/>
      <c r="AK352" s="50"/>
      <c r="AL352" s="50"/>
      <c r="AM352" s="50"/>
    </row>
    <row r="353" spans="2:39" ht="21" customHeight="1">
      <c r="B353" s="942" t="str">
        <f t="shared" si="5"/>
        <v/>
      </c>
      <c r="C353" s="437">
        <f>'Og s3a'!C352</f>
        <v>0</v>
      </c>
      <c r="D353" s="438">
        <f>'Og s3a'!E352</f>
        <v>0</v>
      </c>
      <c r="E353" s="871">
        <f>'Og s3a'!F352</f>
        <v>0</v>
      </c>
      <c r="F353" s="437">
        <f>'Og s3a'!G352</f>
        <v>0</v>
      </c>
      <c r="G353" s="484"/>
      <c r="H353" s="483"/>
      <c r="I353" s="484"/>
      <c r="J353" s="483"/>
      <c r="K353" s="484"/>
      <c r="L353" s="483"/>
      <c r="M353" s="484"/>
      <c r="N353" s="483"/>
      <c r="O353" s="484"/>
      <c r="P353" s="483"/>
      <c r="Q353" s="59"/>
      <c r="R353" s="17"/>
      <c r="S353" s="56">
        <f>'Og s3a'!D352</f>
        <v>0</v>
      </c>
      <c r="T353" s="50"/>
      <c r="U353" s="306"/>
      <c r="V353" s="307"/>
      <c r="W353" s="307"/>
      <c r="X353" s="307"/>
      <c r="Y353" s="306"/>
      <c r="Z353" s="306"/>
      <c r="AA353" s="50"/>
      <c r="AB353" s="50"/>
      <c r="AC353" s="50"/>
      <c r="AD353" s="50"/>
      <c r="AE353" s="50"/>
      <c r="AF353" s="50"/>
      <c r="AG353" s="50"/>
      <c r="AH353" s="50"/>
      <c r="AI353" s="50"/>
      <c r="AJ353" s="50"/>
      <c r="AK353" s="50"/>
      <c r="AL353" s="50"/>
      <c r="AM353" s="50"/>
    </row>
    <row r="354" spans="2:39" ht="21" customHeight="1">
      <c r="B354" s="942" t="str">
        <f t="shared" si="5"/>
        <v/>
      </c>
      <c r="C354" s="437">
        <f>'Og s3a'!C353</f>
        <v>0</v>
      </c>
      <c r="D354" s="438">
        <f>'Og s3a'!E353</f>
        <v>0</v>
      </c>
      <c r="E354" s="871">
        <f>'Og s3a'!F353</f>
        <v>0</v>
      </c>
      <c r="F354" s="437">
        <f>'Og s3a'!G353</f>
        <v>0</v>
      </c>
      <c r="G354" s="484"/>
      <c r="H354" s="483"/>
      <c r="I354" s="484"/>
      <c r="J354" s="483"/>
      <c r="K354" s="484"/>
      <c r="L354" s="483"/>
      <c r="M354" s="484"/>
      <c r="N354" s="483"/>
      <c r="O354" s="484"/>
      <c r="P354" s="483"/>
      <c r="Q354" s="59"/>
      <c r="R354" s="17"/>
      <c r="S354" s="56">
        <f>'Og s3a'!D353</f>
        <v>0</v>
      </c>
      <c r="T354" s="50"/>
      <c r="U354" s="306"/>
      <c r="V354" s="307"/>
      <c r="W354" s="307"/>
      <c r="X354" s="307"/>
      <c r="Y354" s="306"/>
      <c r="Z354" s="306"/>
      <c r="AA354" s="50"/>
      <c r="AB354" s="50"/>
      <c r="AC354" s="50"/>
      <c r="AD354" s="50"/>
      <c r="AE354" s="50"/>
      <c r="AF354" s="50"/>
      <c r="AG354" s="50"/>
      <c r="AH354" s="50"/>
      <c r="AI354" s="50"/>
      <c r="AJ354" s="50"/>
      <c r="AK354" s="50"/>
      <c r="AL354" s="50"/>
      <c r="AM354" s="50"/>
    </row>
    <row r="355" spans="2:39" ht="21" customHeight="1">
      <c r="B355" s="942" t="str">
        <f t="shared" si="5"/>
        <v/>
      </c>
      <c r="C355" s="437">
        <f>'Og s3a'!C354</f>
        <v>0</v>
      </c>
      <c r="D355" s="438">
        <f>'Og s3a'!E354</f>
        <v>0</v>
      </c>
      <c r="E355" s="871">
        <f>'Og s3a'!F354</f>
        <v>0</v>
      </c>
      <c r="F355" s="437">
        <f>'Og s3a'!G354</f>
        <v>0</v>
      </c>
      <c r="G355" s="484"/>
      <c r="H355" s="483"/>
      <c r="I355" s="484"/>
      <c r="J355" s="483"/>
      <c r="K355" s="484"/>
      <c r="L355" s="483"/>
      <c r="M355" s="484"/>
      <c r="N355" s="483"/>
      <c r="O355" s="484"/>
      <c r="P355" s="483"/>
      <c r="Q355" s="59"/>
      <c r="R355" s="17"/>
      <c r="S355" s="56">
        <f>'Og s3a'!D354</f>
        <v>0</v>
      </c>
      <c r="T355" s="50"/>
      <c r="U355" s="306"/>
      <c r="V355" s="307"/>
      <c r="W355" s="307"/>
      <c r="X355" s="307"/>
      <c r="Y355" s="306"/>
      <c r="Z355" s="306"/>
      <c r="AA355" s="50"/>
      <c r="AB355" s="50"/>
      <c r="AC355" s="50"/>
      <c r="AD355" s="50"/>
      <c r="AE355" s="50"/>
      <c r="AF355" s="50"/>
      <c r="AG355" s="50"/>
      <c r="AH355" s="50"/>
      <c r="AI355" s="50"/>
      <c r="AJ355" s="50"/>
      <c r="AK355" s="50"/>
      <c r="AL355" s="50"/>
      <c r="AM355" s="50"/>
    </row>
    <row r="356" spans="2:39" ht="21" customHeight="1">
      <c r="B356" s="942" t="str">
        <f t="shared" si="5"/>
        <v/>
      </c>
      <c r="C356" s="437">
        <f>'Og s3a'!C355</f>
        <v>0</v>
      </c>
      <c r="D356" s="438">
        <f>'Og s3a'!E355</f>
        <v>0</v>
      </c>
      <c r="E356" s="871">
        <f>'Og s3a'!F355</f>
        <v>0</v>
      </c>
      <c r="F356" s="437">
        <f>'Og s3a'!G355</f>
        <v>0</v>
      </c>
      <c r="G356" s="484"/>
      <c r="H356" s="483"/>
      <c r="I356" s="484"/>
      <c r="J356" s="483"/>
      <c r="K356" s="484"/>
      <c r="L356" s="483"/>
      <c r="M356" s="484"/>
      <c r="N356" s="483"/>
      <c r="O356" s="484"/>
      <c r="P356" s="483"/>
      <c r="Q356" s="59"/>
      <c r="R356" s="17"/>
      <c r="S356" s="56">
        <f>'Og s3a'!D355</f>
        <v>0</v>
      </c>
      <c r="T356" s="50"/>
      <c r="U356" s="306"/>
      <c r="V356" s="307"/>
      <c r="W356" s="307"/>
      <c r="X356" s="307"/>
      <c r="Y356" s="306"/>
      <c r="Z356" s="306"/>
      <c r="AA356" s="50"/>
      <c r="AB356" s="50"/>
      <c r="AC356" s="50"/>
      <c r="AD356" s="50"/>
      <c r="AE356" s="50"/>
      <c r="AF356" s="50"/>
      <c r="AG356" s="50"/>
      <c r="AH356" s="50"/>
      <c r="AI356" s="50"/>
      <c r="AJ356" s="50"/>
      <c r="AK356" s="50"/>
      <c r="AL356" s="50"/>
      <c r="AM356" s="50"/>
    </row>
    <row r="357" spans="2:39" ht="21" customHeight="1">
      <c r="B357" s="942" t="str">
        <f t="shared" si="5"/>
        <v/>
      </c>
      <c r="C357" s="437">
        <f>'Og s3a'!C356</f>
        <v>0</v>
      </c>
      <c r="D357" s="438">
        <f>'Og s3a'!E356</f>
        <v>0</v>
      </c>
      <c r="E357" s="871">
        <f>'Og s3a'!F356</f>
        <v>0</v>
      </c>
      <c r="F357" s="437">
        <f>'Og s3a'!G356</f>
        <v>0</v>
      </c>
      <c r="G357" s="484"/>
      <c r="H357" s="483"/>
      <c r="I357" s="484"/>
      <c r="J357" s="483"/>
      <c r="K357" s="484"/>
      <c r="L357" s="483"/>
      <c r="M357" s="484"/>
      <c r="N357" s="483"/>
      <c r="O357" s="484"/>
      <c r="P357" s="483"/>
      <c r="Q357" s="59"/>
      <c r="R357" s="17"/>
      <c r="S357" s="56">
        <f>'Og s3a'!D356</f>
        <v>0</v>
      </c>
      <c r="T357" s="50"/>
      <c r="U357" s="306"/>
      <c r="V357" s="307"/>
      <c r="W357" s="307"/>
      <c r="X357" s="307"/>
      <c r="Y357" s="306"/>
      <c r="Z357" s="306"/>
      <c r="AA357" s="50"/>
      <c r="AB357" s="50"/>
      <c r="AC357" s="50"/>
      <c r="AD357" s="50"/>
      <c r="AE357" s="50"/>
      <c r="AF357" s="50"/>
      <c r="AG357" s="50"/>
      <c r="AH357" s="50"/>
      <c r="AI357" s="50"/>
      <c r="AJ357" s="50"/>
      <c r="AK357" s="50"/>
      <c r="AL357" s="50"/>
      <c r="AM357" s="50"/>
    </row>
    <row r="358" spans="2:39" ht="21" customHeight="1">
      <c r="B358" s="942" t="str">
        <f t="shared" si="5"/>
        <v/>
      </c>
      <c r="C358" s="437">
        <f>'Og s3a'!C357</f>
        <v>0</v>
      </c>
      <c r="D358" s="438">
        <f>'Og s3a'!E357</f>
        <v>0</v>
      </c>
      <c r="E358" s="871">
        <f>'Og s3a'!F357</f>
        <v>0</v>
      </c>
      <c r="F358" s="437">
        <f>'Og s3a'!G357</f>
        <v>0</v>
      </c>
      <c r="G358" s="484"/>
      <c r="H358" s="483"/>
      <c r="I358" s="484"/>
      <c r="J358" s="483"/>
      <c r="K358" s="484"/>
      <c r="L358" s="483"/>
      <c r="M358" s="484"/>
      <c r="N358" s="483"/>
      <c r="O358" s="484"/>
      <c r="P358" s="483"/>
      <c r="Q358" s="59"/>
      <c r="R358" s="17"/>
      <c r="S358" s="56">
        <f>'Og s3a'!D357</f>
        <v>0</v>
      </c>
      <c r="T358" s="50"/>
      <c r="U358" s="306"/>
      <c r="V358" s="307"/>
      <c r="W358" s="307"/>
      <c r="X358" s="307"/>
      <c r="Y358" s="306"/>
      <c r="Z358" s="306"/>
      <c r="AA358" s="50"/>
      <c r="AB358" s="50"/>
      <c r="AC358" s="50"/>
      <c r="AD358" s="50"/>
      <c r="AE358" s="50"/>
      <c r="AF358" s="50"/>
      <c r="AG358" s="50"/>
      <c r="AH358" s="50"/>
      <c r="AI358" s="50"/>
      <c r="AJ358" s="50"/>
      <c r="AK358" s="50"/>
      <c r="AL358" s="50"/>
      <c r="AM358" s="50"/>
    </row>
    <row r="359" spans="2:39" ht="21" customHeight="1">
      <c r="B359" s="942" t="str">
        <f t="shared" si="5"/>
        <v/>
      </c>
      <c r="C359" s="437">
        <f>'Og s3a'!C358</f>
        <v>0</v>
      </c>
      <c r="D359" s="438">
        <f>'Og s3a'!E358</f>
        <v>0</v>
      </c>
      <c r="E359" s="871">
        <f>'Og s3a'!F358</f>
        <v>0</v>
      </c>
      <c r="F359" s="437">
        <f>'Og s3a'!G358</f>
        <v>0</v>
      </c>
      <c r="G359" s="484"/>
      <c r="H359" s="483"/>
      <c r="I359" s="484"/>
      <c r="J359" s="483"/>
      <c r="K359" s="484"/>
      <c r="L359" s="483"/>
      <c r="M359" s="484"/>
      <c r="N359" s="483"/>
      <c r="O359" s="484"/>
      <c r="P359" s="483"/>
      <c r="Q359" s="59"/>
      <c r="R359" s="17"/>
      <c r="S359" s="56">
        <f>'Og s3a'!D358</f>
        <v>0</v>
      </c>
      <c r="T359" s="50"/>
      <c r="U359" s="306"/>
      <c r="V359" s="307"/>
      <c r="W359" s="307"/>
      <c r="X359" s="307"/>
      <c r="Y359" s="306"/>
      <c r="Z359" s="306"/>
      <c r="AA359" s="50"/>
      <c r="AB359" s="50"/>
      <c r="AC359" s="50"/>
      <c r="AD359" s="50"/>
      <c r="AE359" s="50"/>
      <c r="AF359" s="50"/>
      <c r="AG359" s="50"/>
      <c r="AH359" s="50"/>
      <c r="AI359" s="50"/>
      <c r="AJ359" s="50"/>
      <c r="AK359" s="50"/>
      <c r="AL359" s="50"/>
      <c r="AM359" s="50"/>
    </row>
    <row r="360" spans="2:39" ht="21" customHeight="1">
      <c r="B360" s="942" t="str">
        <f t="shared" si="5"/>
        <v/>
      </c>
      <c r="C360" s="437">
        <f>'Og s3a'!C359</f>
        <v>0</v>
      </c>
      <c r="D360" s="438">
        <f>'Og s3a'!E359</f>
        <v>0</v>
      </c>
      <c r="E360" s="871">
        <f>'Og s3a'!F359</f>
        <v>0</v>
      </c>
      <c r="F360" s="437">
        <f>'Og s3a'!G359</f>
        <v>0</v>
      </c>
      <c r="G360" s="484"/>
      <c r="H360" s="483"/>
      <c r="I360" s="484"/>
      <c r="J360" s="483"/>
      <c r="K360" s="484"/>
      <c r="L360" s="483"/>
      <c r="M360" s="484"/>
      <c r="N360" s="483"/>
      <c r="O360" s="484"/>
      <c r="P360" s="483"/>
      <c r="Q360" s="59"/>
      <c r="R360" s="17"/>
      <c r="S360" s="56">
        <f>'Og s3a'!D359</f>
        <v>0</v>
      </c>
      <c r="T360" s="50"/>
      <c r="U360" s="306"/>
      <c r="V360" s="307"/>
      <c r="W360" s="307"/>
      <c r="X360" s="307"/>
      <c r="Y360" s="306"/>
      <c r="Z360" s="306"/>
      <c r="AA360" s="50"/>
      <c r="AB360" s="50"/>
      <c r="AC360" s="50"/>
      <c r="AD360" s="50"/>
      <c r="AE360" s="50"/>
      <c r="AF360" s="50"/>
      <c r="AG360" s="50"/>
      <c r="AH360" s="50"/>
      <c r="AI360" s="50"/>
      <c r="AJ360" s="50"/>
      <c r="AK360" s="50"/>
      <c r="AL360" s="50"/>
      <c r="AM360" s="50"/>
    </row>
    <row r="361" spans="2:39" ht="21" customHeight="1">
      <c r="B361" s="942" t="str">
        <f t="shared" si="5"/>
        <v/>
      </c>
      <c r="C361" s="437">
        <f>'Og s3a'!C360</f>
        <v>0</v>
      </c>
      <c r="D361" s="438">
        <f>'Og s3a'!E360</f>
        <v>0</v>
      </c>
      <c r="E361" s="871">
        <f>'Og s3a'!F360</f>
        <v>0</v>
      </c>
      <c r="F361" s="437">
        <f>'Og s3a'!G360</f>
        <v>0</v>
      </c>
      <c r="G361" s="484"/>
      <c r="H361" s="483"/>
      <c r="I361" s="484"/>
      <c r="J361" s="483"/>
      <c r="K361" s="484"/>
      <c r="L361" s="483"/>
      <c r="M361" s="484"/>
      <c r="N361" s="483"/>
      <c r="O361" s="484"/>
      <c r="P361" s="483"/>
      <c r="Q361" s="59"/>
      <c r="R361" s="17"/>
      <c r="S361" s="56">
        <f>'Og s3a'!D360</f>
        <v>0</v>
      </c>
      <c r="T361" s="50"/>
      <c r="U361" s="306"/>
      <c r="V361" s="307"/>
      <c r="W361" s="307"/>
      <c r="X361" s="307"/>
      <c r="Y361" s="306"/>
      <c r="Z361" s="306"/>
      <c r="AA361" s="50"/>
      <c r="AB361" s="50"/>
      <c r="AC361" s="50"/>
      <c r="AD361" s="50"/>
      <c r="AE361" s="50"/>
      <c r="AF361" s="50"/>
      <c r="AG361" s="50"/>
      <c r="AH361" s="50"/>
      <c r="AI361" s="50"/>
      <c r="AJ361" s="50"/>
      <c r="AK361" s="50"/>
      <c r="AL361" s="50"/>
      <c r="AM361" s="50"/>
    </row>
    <row r="362" spans="2:39" ht="21" customHeight="1">
      <c r="B362" s="942" t="str">
        <f t="shared" si="5"/>
        <v/>
      </c>
      <c r="C362" s="437">
        <f>'Og s3a'!C361</f>
        <v>0</v>
      </c>
      <c r="D362" s="438">
        <f>'Og s3a'!E361</f>
        <v>0</v>
      </c>
      <c r="E362" s="871">
        <f>'Og s3a'!F361</f>
        <v>0</v>
      </c>
      <c r="F362" s="437">
        <f>'Og s3a'!G361</f>
        <v>0</v>
      </c>
      <c r="G362" s="484"/>
      <c r="H362" s="483"/>
      <c r="I362" s="484"/>
      <c r="J362" s="483"/>
      <c r="K362" s="484"/>
      <c r="L362" s="483"/>
      <c r="M362" s="484"/>
      <c r="N362" s="483"/>
      <c r="O362" s="484"/>
      <c r="P362" s="483"/>
      <c r="Q362" s="59"/>
      <c r="R362" s="17"/>
      <c r="S362" s="56">
        <f>'Og s3a'!D361</f>
        <v>0</v>
      </c>
      <c r="T362" s="50"/>
      <c r="U362" s="306"/>
      <c r="V362" s="307"/>
      <c r="W362" s="307"/>
      <c r="X362" s="307"/>
      <c r="Y362" s="306"/>
      <c r="Z362" s="306"/>
      <c r="AA362" s="50"/>
      <c r="AB362" s="50"/>
      <c r="AC362" s="50"/>
      <c r="AD362" s="50"/>
      <c r="AE362" s="50"/>
      <c r="AF362" s="50"/>
      <c r="AG362" s="50"/>
      <c r="AH362" s="50"/>
      <c r="AI362" s="50"/>
      <c r="AJ362" s="50"/>
      <c r="AK362" s="50"/>
      <c r="AL362" s="50"/>
      <c r="AM362" s="50"/>
    </row>
    <row r="363" spans="2:39" ht="21" customHeight="1">
      <c r="B363" s="942" t="str">
        <f t="shared" si="5"/>
        <v/>
      </c>
      <c r="C363" s="437">
        <f>'Og s3a'!C362</f>
        <v>0</v>
      </c>
      <c r="D363" s="438">
        <f>'Og s3a'!E362</f>
        <v>0</v>
      </c>
      <c r="E363" s="871">
        <f>'Og s3a'!F362</f>
        <v>0</v>
      </c>
      <c r="F363" s="437">
        <f>'Og s3a'!G362</f>
        <v>0</v>
      </c>
      <c r="G363" s="484"/>
      <c r="H363" s="483"/>
      <c r="I363" s="484"/>
      <c r="J363" s="483"/>
      <c r="K363" s="484"/>
      <c r="L363" s="483"/>
      <c r="M363" s="484"/>
      <c r="N363" s="483"/>
      <c r="O363" s="484"/>
      <c r="P363" s="483"/>
      <c r="Q363" s="59"/>
      <c r="R363" s="17"/>
      <c r="S363" s="56">
        <f>'Og s3a'!D362</f>
        <v>0</v>
      </c>
      <c r="T363" s="50"/>
      <c r="U363" s="306"/>
      <c r="V363" s="307"/>
      <c r="W363" s="307"/>
      <c r="X363" s="307"/>
      <c r="Y363" s="306"/>
      <c r="Z363" s="306"/>
      <c r="AA363" s="50"/>
      <c r="AB363" s="50"/>
      <c r="AC363" s="50"/>
      <c r="AD363" s="50"/>
      <c r="AE363" s="50"/>
      <c r="AF363" s="50"/>
      <c r="AG363" s="50"/>
      <c r="AH363" s="50"/>
      <c r="AI363" s="50"/>
      <c r="AJ363" s="50"/>
      <c r="AK363" s="50"/>
      <c r="AL363" s="50"/>
      <c r="AM363" s="50"/>
    </row>
    <row r="364" spans="2:39" ht="21" customHeight="1">
      <c r="B364" s="942" t="str">
        <f t="shared" si="5"/>
        <v/>
      </c>
      <c r="C364" s="437">
        <f>'Og s3a'!C363</f>
        <v>0</v>
      </c>
      <c r="D364" s="438">
        <f>'Og s3a'!E363</f>
        <v>0</v>
      </c>
      <c r="E364" s="871">
        <f>'Og s3a'!F363</f>
        <v>0</v>
      </c>
      <c r="F364" s="437">
        <f>'Og s3a'!G363</f>
        <v>0</v>
      </c>
      <c r="G364" s="484"/>
      <c r="H364" s="483"/>
      <c r="I364" s="484"/>
      <c r="J364" s="483"/>
      <c r="K364" s="484"/>
      <c r="L364" s="483"/>
      <c r="M364" s="484"/>
      <c r="N364" s="483"/>
      <c r="O364" s="484"/>
      <c r="P364" s="483"/>
      <c r="Q364" s="59"/>
      <c r="R364" s="17"/>
      <c r="S364" s="56">
        <f>'Og s3a'!D363</f>
        <v>0</v>
      </c>
      <c r="T364" s="50"/>
      <c r="U364" s="306"/>
      <c r="V364" s="307"/>
      <c r="W364" s="307"/>
      <c r="X364" s="307"/>
      <c r="Y364" s="306"/>
      <c r="Z364" s="306"/>
      <c r="AA364" s="50"/>
      <c r="AB364" s="50"/>
      <c r="AC364" s="50"/>
      <c r="AD364" s="50"/>
      <c r="AE364" s="50"/>
      <c r="AF364" s="50"/>
      <c r="AG364" s="50"/>
      <c r="AH364" s="50"/>
      <c r="AI364" s="50"/>
      <c r="AJ364" s="50"/>
      <c r="AK364" s="50"/>
      <c r="AL364" s="50"/>
      <c r="AM364" s="50"/>
    </row>
    <row r="365" spans="2:39" ht="21" customHeight="1">
      <c r="B365" s="942" t="str">
        <f t="shared" si="5"/>
        <v/>
      </c>
      <c r="C365" s="437">
        <f>'Og s3a'!C364</f>
        <v>0</v>
      </c>
      <c r="D365" s="438">
        <f>'Og s3a'!E364</f>
        <v>0</v>
      </c>
      <c r="E365" s="871">
        <f>'Og s3a'!F364</f>
        <v>0</v>
      </c>
      <c r="F365" s="437">
        <f>'Og s3a'!G364</f>
        <v>0</v>
      </c>
      <c r="G365" s="484"/>
      <c r="H365" s="483"/>
      <c r="I365" s="484"/>
      <c r="J365" s="483"/>
      <c r="K365" s="484"/>
      <c r="L365" s="483"/>
      <c r="M365" s="484"/>
      <c r="N365" s="483"/>
      <c r="O365" s="484"/>
      <c r="P365" s="483"/>
      <c r="Q365" s="59"/>
      <c r="R365" s="17"/>
      <c r="S365" s="56">
        <f>'Og s3a'!D364</f>
        <v>0</v>
      </c>
      <c r="T365" s="50"/>
      <c r="U365" s="306"/>
      <c r="V365" s="307"/>
      <c r="W365" s="307"/>
      <c r="X365" s="307"/>
      <c r="Y365" s="306"/>
      <c r="Z365" s="306"/>
      <c r="AA365" s="50"/>
      <c r="AB365" s="50"/>
      <c r="AC365" s="50"/>
      <c r="AD365" s="50"/>
      <c r="AE365" s="50"/>
      <c r="AF365" s="50"/>
      <c r="AG365" s="50"/>
      <c r="AH365" s="50"/>
      <c r="AI365" s="50"/>
      <c r="AJ365" s="50"/>
      <c r="AK365" s="50"/>
      <c r="AL365" s="50"/>
      <c r="AM365" s="50"/>
    </row>
    <row r="366" spans="2:39" ht="21" customHeight="1">
      <c r="B366" s="942" t="str">
        <f t="shared" si="5"/>
        <v/>
      </c>
      <c r="C366" s="437">
        <f>'Og s3a'!C365</f>
        <v>0</v>
      </c>
      <c r="D366" s="438">
        <f>'Og s3a'!E365</f>
        <v>0</v>
      </c>
      <c r="E366" s="871">
        <f>'Og s3a'!F365</f>
        <v>0</v>
      </c>
      <c r="F366" s="437">
        <f>'Og s3a'!G365</f>
        <v>0</v>
      </c>
      <c r="G366" s="484"/>
      <c r="H366" s="483"/>
      <c r="I366" s="484"/>
      <c r="J366" s="483"/>
      <c r="K366" s="484"/>
      <c r="L366" s="483"/>
      <c r="M366" s="484"/>
      <c r="N366" s="483"/>
      <c r="O366" s="484"/>
      <c r="P366" s="483"/>
      <c r="Q366" s="59"/>
      <c r="R366" s="17"/>
      <c r="S366" s="56">
        <f>'Og s3a'!D365</f>
        <v>0</v>
      </c>
      <c r="T366" s="50"/>
      <c r="U366" s="306"/>
      <c r="V366" s="307"/>
      <c r="W366" s="307"/>
      <c r="X366" s="307"/>
      <c r="Y366" s="306"/>
      <c r="Z366" s="306"/>
      <c r="AA366" s="50"/>
      <c r="AB366" s="50"/>
      <c r="AC366" s="50"/>
      <c r="AD366" s="50"/>
      <c r="AE366" s="50"/>
      <c r="AF366" s="50"/>
      <c r="AG366" s="50"/>
      <c r="AH366" s="50"/>
      <c r="AI366" s="50"/>
      <c r="AJ366" s="50"/>
      <c r="AK366" s="50"/>
      <c r="AL366" s="50"/>
      <c r="AM366" s="50"/>
    </row>
    <row r="367" spans="2:39" ht="21" customHeight="1">
      <c r="B367" s="942" t="str">
        <f t="shared" si="5"/>
        <v/>
      </c>
      <c r="C367" s="437">
        <f>'Og s3a'!C366</f>
        <v>0</v>
      </c>
      <c r="D367" s="438">
        <f>'Og s3a'!E366</f>
        <v>0</v>
      </c>
      <c r="E367" s="871">
        <f>'Og s3a'!F366</f>
        <v>0</v>
      </c>
      <c r="F367" s="437">
        <f>'Og s3a'!G366</f>
        <v>0</v>
      </c>
      <c r="G367" s="484"/>
      <c r="H367" s="483"/>
      <c r="I367" s="484"/>
      <c r="J367" s="483"/>
      <c r="K367" s="484"/>
      <c r="L367" s="483"/>
      <c r="M367" s="484"/>
      <c r="N367" s="483"/>
      <c r="O367" s="484"/>
      <c r="P367" s="483"/>
      <c r="Q367" s="59"/>
      <c r="R367" s="17"/>
      <c r="S367" s="56">
        <f>'Og s3a'!D366</f>
        <v>0</v>
      </c>
      <c r="T367" s="50"/>
      <c r="U367" s="306"/>
      <c r="V367" s="307"/>
      <c r="W367" s="307"/>
      <c r="X367" s="307"/>
      <c r="Y367" s="306"/>
      <c r="Z367" s="306"/>
      <c r="AA367" s="50"/>
      <c r="AB367" s="50"/>
      <c r="AC367" s="50"/>
      <c r="AD367" s="50"/>
      <c r="AE367" s="50"/>
      <c r="AF367" s="50"/>
      <c r="AG367" s="50"/>
      <c r="AH367" s="50"/>
      <c r="AI367" s="50"/>
      <c r="AJ367" s="50"/>
      <c r="AK367" s="50"/>
      <c r="AL367" s="50"/>
      <c r="AM367" s="50"/>
    </row>
    <row r="368" spans="2:39" ht="21" customHeight="1">
      <c r="B368" s="942" t="str">
        <f t="shared" si="5"/>
        <v/>
      </c>
      <c r="C368" s="437">
        <f>'Og s3a'!C367</f>
        <v>0</v>
      </c>
      <c r="D368" s="438">
        <f>'Og s3a'!E367</f>
        <v>0</v>
      </c>
      <c r="E368" s="871">
        <f>'Og s3a'!F367</f>
        <v>0</v>
      </c>
      <c r="F368" s="437">
        <f>'Og s3a'!G367</f>
        <v>0</v>
      </c>
      <c r="G368" s="484"/>
      <c r="H368" s="483"/>
      <c r="I368" s="484"/>
      <c r="J368" s="483"/>
      <c r="K368" s="484"/>
      <c r="L368" s="483"/>
      <c r="M368" s="484"/>
      <c r="N368" s="483"/>
      <c r="O368" s="484"/>
      <c r="P368" s="483"/>
      <c r="Q368" s="59"/>
      <c r="R368" s="17"/>
      <c r="S368" s="56">
        <f>'Og s3a'!D367</f>
        <v>0</v>
      </c>
      <c r="T368" s="50"/>
      <c r="U368" s="306"/>
      <c r="V368" s="307"/>
      <c r="W368" s="307"/>
      <c r="X368" s="307"/>
      <c r="Y368" s="306"/>
      <c r="Z368" s="306"/>
      <c r="AA368" s="50"/>
      <c r="AB368" s="50"/>
      <c r="AC368" s="50"/>
      <c r="AD368" s="50"/>
      <c r="AE368" s="50"/>
      <c r="AF368" s="50"/>
      <c r="AG368" s="50"/>
      <c r="AH368" s="50"/>
      <c r="AI368" s="50"/>
      <c r="AJ368" s="50"/>
      <c r="AK368" s="50"/>
      <c r="AL368" s="50"/>
      <c r="AM368" s="50"/>
    </row>
    <row r="369" spans="2:39" ht="21" customHeight="1">
      <c r="B369" s="942" t="str">
        <f t="shared" si="5"/>
        <v/>
      </c>
      <c r="C369" s="437">
        <f>'Og s3a'!C368</f>
        <v>0</v>
      </c>
      <c r="D369" s="438">
        <f>'Og s3a'!E368</f>
        <v>0</v>
      </c>
      <c r="E369" s="871">
        <f>'Og s3a'!F368</f>
        <v>0</v>
      </c>
      <c r="F369" s="437">
        <f>'Og s3a'!G368</f>
        <v>0</v>
      </c>
      <c r="G369" s="484"/>
      <c r="H369" s="483"/>
      <c r="I369" s="484"/>
      <c r="J369" s="483"/>
      <c r="K369" s="484"/>
      <c r="L369" s="483"/>
      <c r="M369" s="484"/>
      <c r="N369" s="483"/>
      <c r="O369" s="484"/>
      <c r="P369" s="483"/>
      <c r="Q369" s="59"/>
      <c r="R369" s="17"/>
      <c r="S369" s="56">
        <f>'Og s3a'!D368</f>
        <v>0</v>
      </c>
      <c r="T369" s="50"/>
      <c r="U369" s="306"/>
      <c r="V369" s="307"/>
      <c r="W369" s="307"/>
      <c r="X369" s="307"/>
      <c r="Y369" s="306"/>
      <c r="Z369" s="306"/>
      <c r="AA369" s="50"/>
      <c r="AB369" s="50"/>
      <c r="AC369" s="50"/>
      <c r="AD369" s="50"/>
      <c r="AE369" s="50"/>
      <c r="AF369" s="50"/>
      <c r="AG369" s="50"/>
      <c r="AH369" s="50"/>
      <c r="AI369" s="50"/>
      <c r="AJ369" s="50"/>
      <c r="AK369" s="50"/>
      <c r="AL369" s="50"/>
      <c r="AM369" s="50"/>
    </row>
    <row r="370" spans="2:39" ht="21" customHeight="1">
      <c r="B370" s="942" t="str">
        <f t="shared" si="5"/>
        <v/>
      </c>
      <c r="C370" s="437">
        <f>'Og s3a'!C369</f>
        <v>0</v>
      </c>
      <c r="D370" s="438">
        <f>'Og s3a'!E369</f>
        <v>0</v>
      </c>
      <c r="E370" s="871">
        <f>'Og s3a'!F369</f>
        <v>0</v>
      </c>
      <c r="F370" s="437">
        <f>'Og s3a'!G369</f>
        <v>0</v>
      </c>
      <c r="G370" s="484"/>
      <c r="H370" s="483"/>
      <c r="I370" s="484"/>
      <c r="J370" s="483"/>
      <c r="K370" s="484"/>
      <c r="L370" s="483"/>
      <c r="M370" s="484"/>
      <c r="N370" s="483"/>
      <c r="O370" s="484"/>
      <c r="P370" s="483"/>
      <c r="Q370" s="59"/>
      <c r="R370" s="17"/>
      <c r="S370" s="56">
        <f>'Og s3a'!D369</f>
        <v>0</v>
      </c>
      <c r="T370" s="50"/>
      <c r="U370" s="306"/>
      <c r="V370" s="307"/>
      <c r="W370" s="307"/>
      <c r="X370" s="307"/>
      <c r="Y370" s="306"/>
      <c r="Z370" s="306"/>
      <c r="AA370" s="50"/>
      <c r="AB370" s="50"/>
      <c r="AC370" s="50"/>
      <c r="AD370" s="50"/>
      <c r="AE370" s="50"/>
      <c r="AF370" s="50"/>
      <c r="AG370" s="50"/>
      <c r="AH370" s="50"/>
      <c r="AI370" s="50"/>
      <c r="AJ370" s="50"/>
      <c r="AK370" s="50"/>
      <c r="AL370" s="50"/>
      <c r="AM370" s="50"/>
    </row>
    <row r="371" spans="2:39" ht="21" customHeight="1">
      <c r="B371" s="942" t="str">
        <f t="shared" si="5"/>
        <v/>
      </c>
      <c r="C371" s="437">
        <f>'Og s3a'!C370</f>
        <v>0</v>
      </c>
      <c r="D371" s="438">
        <f>'Og s3a'!E370</f>
        <v>0</v>
      </c>
      <c r="E371" s="871">
        <f>'Og s3a'!F370</f>
        <v>0</v>
      </c>
      <c r="F371" s="437">
        <f>'Og s3a'!G370</f>
        <v>0</v>
      </c>
      <c r="G371" s="484"/>
      <c r="H371" s="483"/>
      <c r="I371" s="484"/>
      <c r="J371" s="483"/>
      <c r="K371" s="484"/>
      <c r="L371" s="483"/>
      <c r="M371" s="484"/>
      <c r="N371" s="483"/>
      <c r="O371" s="484"/>
      <c r="P371" s="483"/>
      <c r="Q371" s="59"/>
      <c r="R371" s="17"/>
      <c r="S371" s="56">
        <f>'Og s3a'!D370</f>
        <v>0</v>
      </c>
      <c r="T371" s="50"/>
      <c r="U371" s="306"/>
      <c r="V371" s="307"/>
      <c r="W371" s="307"/>
      <c r="X371" s="307"/>
      <c r="Y371" s="306"/>
      <c r="Z371" s="306"/>
      <c r="AA371" s="50"/>
      <c r="AB371" s="50"/>
      <c r="AC371" s="50"/>
      <c r="AD371" s="50"/>
      <c r="AE371" s="50"/>
      <c r="AF371" s="50"/>
      <c r="AG371" s="50"/>
      <c r="AH371" s="50"/>
      <c r="AI371" s="50"/>
      <c r="AJ371" s="50"/>
      <c r="AK371" s="50"/>
      <c r="AL371" s="50"/>
      <c r="AM371" s="50"/>
    </row>
    <row r="372" spans="2:39" ht="21" customHeight="1">
      <c r="B372" s="942" t="str">
        <f t="shared" si="5"/>
        <v/>
      </c>
      <c r="C372" s="437">
        <f>'Og s3a'!C371</f>
        <v>0</v>
      </c>
      <c r="D372" s="438">
        <f>'Og s3a'!E371</f>
        <v>0</v>
      </c>
      <c r="E372" s="871">
        <f>'Og s3a'!F371</f>
        <v>0</v>
      </c>
      <c r="F372" s="437">
        <f>'Og s3a'!G371</f>
        <v>0</v>
      </c>
      <c r="G372" s="484"/>
      <c r="H372" s="483"/>
      <c r="I372" s="484"/>
      <c r="J372" s="483"/>
      <c r="K372" s="484"/>
      <c r="L372" s="483"/>
      <c r="M372" s="484"/>
      <c r="N372" s="483"/>
      <c r="O372" s="484"/>
      <c r="P372" s="483"/>
      <c r="Q372" s="59"/>
      <c r="R372" s="17"/>
      <c r="S372" s="56">
        <f>'Og s3a'!D371</f>
        <v>0</v>
      </c>
      <c r="T372" s="50"/>
      <c r="U372" s="306"/>
      <c r="V372" s="307"/>
      <c r="W372" s="307"/>
      <c r="X372" s="307"/>
      <c r="Y372" s="306"/>
      <c r="Z372" s="306"/>
      <c r="AA372" s="50"/>
      <c r="AB372" s="50"/>
      <c r="AC372" s="50"/>
      <c r="AD372" s="50"/>
      <c r="AE372" s="50"/>
      <c r="AF372" s="50"/>
      <c r="AG372" s="50"/>
      <c r="AH372" s="50"/>
      <c r="AI372" s="50"/>
      <c r="AJ372" s="50"/>
      <c r="AK372" s="50"/>
      <c r="AL372" s="50"/>
      <c r="AM372" s="50"/>
    </row>
    <row r="373" spans="2:39" ht="21" customHeight="1">
      <c r="B373" s="942" t="str">
        <f t="shared" si="5"/>
        <v/>
      </c>
      <c r="C373" s="437">
        <f>'Og s3a'!C372</f>
        <v>0</v>
      </c>
      <c r="D373" s="438">
        <f>'Og s3a'!E372</f>
        <v>0</v>
      </c>
      <c r="E373" s="871">
        <f>'Og s3a'!F372</f>
        <v>0</v>
      </c>
      <c r="F373" s="437">
        <f>'Og s3a'!G372</f>
        <v>0</v>
      </c>
      <c r="G373" s="484"/>
      <c r="H373" s="483"/>
      <c r="I373" s="484"/>
      <c r="J373" s="483"/>
      <c r="K373" s="484"/>
      <c r="L373" s="483"/>
      <c r="M373" s="484"/>
      <c r="N373" s="483"/>
      <c r="O373" s="484"/>
      <c r="P373" s="483"/>
      <c r="Q373" s="59"/>
      <c r="R373" s="17"/>
      <c r="S373" s="56">
        <f>'Og s3a'!D372</f>
        <v>0</v>
      </c>
      <c r="T373" s="50"/>
      <c r="U373" s="306"/>
      <c r="V373" s="307"/>
      <c r="W373" s="307"/>
      <c r="X373" s="307"/>
      <c r="Y373" s="306"/>
      <c r="Z373" s="306"/>
      <c r="AA373" s="50"/>
      <c r="AB373" s="50"/>
      <c r="AC373" s="50"/>
      <c r="AD373" s="50"/>
      <c r="AE373" s="50"/>
      <c r="AF373" s="50"/>
      <c r="AG373" s="50"/>
      <c r="AH373" s="50"/>
      <c r="AI373" s="50"/>
      <c r="AJ373" s="50"/>
      <c r="AK373" s="50"/>
      <c r="AL373" s="50"/>
      <c r="AM373" s="50"/>
    </row>
    <row r="374" spans="2:39" ht="21" customHeight="1">
      <c r="B374" s="942" t="str">
        <f t="shared" si="5"/>
        <v/>
      </c>
      <c r="C374" s="437">
        <f>'Og s3a'!C373</f>
        <v>0</v>
      </c>
      <c r="D374" s="438">
        <f>'Og s3a'!E373</f>
        <v>0</v>
      </c>
      <c r="E374" s="871">
        <f>'Og s3a'!F373</f>
        <v>0</v>
      </c>
      <c r="F374" s="437">
        <f>'Og s3a'!G373</f>
        <v>0</v>
      </c>
      <c r="G374" s="484"/>
      <c r="H374" s="483"/>
      <c r="I374" s="484"/>
      <c r="J374" s="483"/>
      <c r="K374" s="484"/>
      <c r="L374" s="483"/>
      <c r="M374" s="484"/>
      <c r="N374" s="483"/>
      <c r="O374" s="484"/>
      <c r="P374" s="483"/>
      <c r="Q374" s="59"/>
      <c r="R374" s="17"/>
      <c r="S374" s="56">
        <f>'Og s3a'!D373</f>
        <v>0</v>
      </c>
      <c r="T374" s="50"/>
      <c r="U374" s="306"/>
      <c r="V374" s="307"/>
      <c r="W374" s="307"/>
      <c r="X374" s="307"/>
      <c r="Y374" s="306"/>
      <c r="Z374" s="306"/>
      <c r="AA374" s="50"/>
      <c r="AB374" s="50"/>
      <c r="AC374" s="50"/>
      <c r="AD374" s="50"/>
      <c r="AE374" s="50"/>
      <c r="AF374" s="50"/>
      <c r="AG374" s="50"/>
      <c r="AH374" s="50"/>
      <c r="AI374" s="50"/>
      <c r="AJ374" s="50"/>
      <c r="AK374" s="50"/>
      <c r="AL374" s="50"/>
      <c r="AM374" s="50"/>
    </row>
    <row r="375" spans="2:39" ht="21" customHeight="1">
      <c r="B375" s="942" t="str">
        <f t="shared" si="5"/>
        <v/>
      </c>
      <c r="C375" s="437">
        <f>'Og s3a'!C374</f>
        <v>0</v>
      </c>
      <c r="D375" s="438">
        <f>'Og s3a'!E374</f>
        <v>0</v>
      </c>
      <c r="E375" s="871">
        <f>'Og s3a'!F374</f>
        <v>0</v>
      </c>
      <c r="F375" s="437">
        <f>'Og s3a'!G374</f>
        <v>0</v>
      </c>
      <c r="G375" s="484"/>
      <c r="H375" s="483"/>
      <c r="I375" s="484"/>
      <c r="J375" s="483"/>
      <c r="K375" s="484"/>
      <c r="L375" s="483"/>
      <c r="M375" s="484"/>
      <c r="N375" s="483"/>
      <c r="O375" s="484"/>
      <c r="P375" s="483"/>
      <c r="Q375" s="59"/>
      <c r="R375" s="17"/>
      <c r="S375" s="56">
        <f>'Og s3a'!D374</f>
        <v>0</v>
      </c>
      <c r="T375" s="50"/>
      <c r="U375" s="306"/>
      <c r="V375" s="307"/>
      <c r="W375" s="307"/>
      <c r="X375" s="307"/>
      <c r="Y375" s="306"/>
      <c r="Z375" s="306"/>
      <c r="AA375" s="50"/>
      <c r="AB375" s="50"/>
      <c r="AC375" s="50"/>
      <c r="AD375" s="50"/>
      <c r="AE375" s="50"/>
      <c r="AF375" s="50"/>
      <c r="AG375" s="50"/>
      <c r="AH375" s="50"/>
      <c r="AI375" s="50"/>
      <c r="AJ375" s="50"/>
      <c r="AK375" s="50"/>
      <c r="AL375" s="50"/>
      <c r="AM375" s="50"/>
    </row>
    <row r="376" spans="2:39" ht="21" customHeight="1">
      <c r="B376" s="942" t="str">
        <f t="shared" si="5"/>
        <v/>
      </c>
      <c r="C376" s="437">
        <f>'Og s3a'!C375</f>
        <v>0</v>
      </c>
      <c r="D376" s="438">
        <f>'Og s3a'!E375</f>
        <v>0</v>
      </c>
      <c r="E376" s="871">
        <f>'Og s3a'!F375</f>
        <v>0</v>
      </c>
      <c r="F376" s="437">
        <f>'Og s3a'!G375</f>
        <v>0</v>
      </c>
      <c r="G376" s="484"/>
      <c r="H376" s="483"/>
      <c r="I376" s="484"/>
      <c r="J376" s="483"/>
      <c r="K376" s="484"/>
      <c r="L376" s="483"/>
      <c r="M376" s="484"/>
      <c r="N376" s="483"/>
      <c r="O376" s="484"/>
      <c r="P376" s="483"/>
      <c r="Q376" s="59"/>
      <c r="R376" s="17"/>
      <c r="S376" s="56">
        <f>'Og s3a'!D375</f>
        <v>0</v>
      </c>
      <c r="T376" s="50"/>
      <c r="U376" s="306"/>
      <c r="V376" s="307"/>
      <c r="W376" s="307"/>
      <c r="X376" s="307"/>
      <c r="Y376" s="306"/>
      <c r="Z376" s="306"/>
      <c r="AA376" s="50"/>
      <c r="AB376" s="50"/>
      <c r="AC376" s="50"/>
      <c r="AD376" s="50"/>
      <c r="AE376" s="50"/>
      <c r="AF376" s="50"/>
      <c r="AG376" s="50"/>
      <c r="AH376" s="50"/>
      <c r="AI376" s="50"/>
      <c r="AJ376" s="50"/>
      <c r="AK376" s="50"/>
      <c r="AL376" s="50"/>
      <c r="AM376" s="50"/>
    </row>
    <row r="377" spans="2:39" ht="21" customHeight="1">
      <c r="B377" s="942" t="str">
        <f t="shared" si="5"/>
        <v/>
      </c>
      <c r="C377" s="437">
        <f>'Og s3a'!C376</f>
        <v>0</v>
      </c>
      <c r="D377" s="438">
        <f>'Og s3a'!E376</f>
        <v>0</v>
      </c>
      <c r="E377" s="871">
        <f>'Og s3a'!F376</f>
        <v>0</v>
      </c>
      <c r="F377" s="437">
        <f>'Og s3a'!G376</f>
        <v>0</v>
      </c>
      <c r="G377" s="484"/>
      <c r="H377" s="483"/>
      <c r="I377" s="484"/>
      <c r="J377" s="483"/>
      <c r="K377" s="484"/>
      <c r="L377" s="483"/>
      <c r="M377" s="484"/>
      <c r="N377" s="483"/>
      <c r="O377" s="484"/>
      <c r="P377" s="483"/>
      <c r="Q377" s="59"/>
      <c r="R377" s="17"/>
      <c r="S377" s="56">
        <f>'Og s3a'!D376</f>
        <v>0</v>
      </c>
      <c r="T377" s="50"/>
      <c r="U377" s="306"/>
      <c r="V377" s="307"/>
      <c r="W377" s="307"/>
      <c r="X377" s="307"/>
      <c r="Y377" s="306"/>
      <c r="Z377" s="306"/>
      <c r="AA377" s="50"/>
      <c r="AB377" s="50"/>
      <c r="AC377" s="50"/>
      <c r="AD377" s="50"/>
      <c r="AE377" s="50"/>
      <c r="AF377" s="50"/>
      <c r="AG377" s="50"/>
      <c r="AH377" s="50"/>
      <c r="AI377" s="50"/>
      <c r="AJ377" s="50"/>
      <c r="AK377" s="50"/>
      <c r="AL377" s="50"/>
      <c r="AM377" s="50"/>
    </row>
    <row r="378" spans="2:39" ht="21" customHeight="1">
      <c r="B378" s="942" t="str">
        <f t="shared" si="5"/>
        <v/>
      </c>
      <c r="C378" s="437">
        <f>'Og s3a'!C377</f>
        <v>0</v>
      </c>
      <c r="D378" s="438">
        <f>'Og s3a'!E377</f>
        <v>0</v>
      </c>
      <c r="E378" s="871">
        <f>'Og s3a'!F377</f>
        <v>0</v>
      </c>
      <c r="F378" s="437">
        <f>'Og s3a'!G377</f>
        <v>0</v>
      </c>
      <c r="G378" s="484"/>
      <c r="H378" s="483"/>
      <c r="I378" s="484"/>
      <c r="J378" s="483"/>
      <c r="K378" s="484"/>
      <c r="L378" s="483"/>
      <c r="M378" s="484"/>
      <c r="N378" s="483"/>
      <c r="O378" s="484"/>
      <c r="P378" s="483"/>
      <c r="Q378" s="59"/>
      <c r="R378" s="17"/>
      <c r="S378" s="56">
        <f>'Og s3a'!D377</f>
        <v>0</v>
      </c>
      <c r="T378" s="50"/>
      <c r="U378" s="306"/>
      <c r="V378" s="307"/>
      <c r="W378" s="307"/>
      <c r="X378" s="307"/>
      <c r="Y378" s="306"/>
      <c r="Z378" s="306"/>
      <c r="AA378" s="50"/>
      <c r="AB378" s="50"/>
      <c r="AC378" s="50"/>
      <c r="AD378" s="50"/>
      <c r="AE378" s="50"/>
      <c r="AF378" s="50"/>
      <c r="AG378" s="50"/>
      <c r="AH378" s="50"/>
      <c r="AI378" s="50"/>
      <c r="AJ378" s="50"/>
      <c r="AK378" s="50"/>
      <c r="AL378" s="50"/>
      <c r="AM378" s="50"/>
    </row>
    <row r="379" spans="2:39" ht="21" customHeight="1">
      <c r="B379" s="942" t="str">
        <f t="shared" si="5"/>
        <v/>
      </c>
      <c r="C379" s="437">
        <f>'Og s3a'!C378</f>
        <v>0</v>
      </c>
      <c r="D379" s="438">
        <f>'Og s3a'!E378</f>
        <v>0</v>
      </c>
      <c r="E379" s="871">
        <f>'Og s3a'!F378</f>
        <v>0</v>
      </c>
      <c r="F379" s="437">
        <f>'Og s3a'!G378</f>
        <v>0</v>
      </c>
      <c r="G379" s="484"/>
      <c r="H379" s="483"/>
      <c r="I379" s="484"/>
      <c r="J379" s="483"/>
      <c r="K379" s="484"/>
      <c r="L379" s="483"/>
      <c r="M379" s="484"/>
      <c r="N379" s="483"/>
      <c r="O379" s="484"/>
      <c r="P379" s="483"/>
      <c r="Q379" s="59"/>
      <c r="R379" s="17"/>
      <c r="S379" s="56">
        <f>'Og s3a'!D378</f>
        <v>0</v>
      </c>
      <c r="T379" s="50"/>
      <c r="U379" s="306"/>
      <c r="V379" s="307"/>
      <c r="W379" s="307"/>
      <c r="X379" s="307"/>
      <c r="Y379" s="306"/>
      <c r="Z379" s="306"/>
      <c r="AA379" s="50"/>
      <c r="AB379" s="50"/>
      <c r="AC379" s="50"/>
      <c r="AD379" s="50"/>
      <c r="AE379" s="50"/>
      <c r="AF379" s="50"/>
      <c r="AG379" s="50"/>
      <c r="AH379" s="50"/>
      <c r="AI379" s="50"/>
      <c r="AJ379" s="50"/>
      <c r="AK379" s="50"/>
      <c r="AL379" s="50"/>
      <c r="AM379" s="50"/>
    </row>
    <row r="380" spans="2:39" ht="21" customHeight="1">
      <c r="B380" s="942" t="str">
        <f t="shared" si="5"/>
        <v/>
      </c>
      <c r="C380" s="437">
        <f>'Og s3a'!C379</f>
        <v>0</v>
      </c>
      <c r="D380" s="438">
        <f>'Og s3a'!E379</f>
        <v>0</v>
      </c>
      <c r="E380" s="871">
        <f>'Og s3a'!F379</f>
        <v>0</v>
      </c>
      <c r="F380" s="437">
        <f>'Og s3a'!G379</f>
        <v>0</v>
      </c>
      <c r="G380" s="484"/>
      <c r="H380" s="483"/>
      <c r="I380" s="484"/>
      <c r="J380" s="483"/>
      <c r="K380" s="484"/>
      <c r="L380" s="483"/>
      <c r="M380" s="484"/>
      <c r="N380" s="483"/>
      <c r="O380" s="484"/>
      <c r="P380" s="483"/>
      <c r="Q380" s="59"/>
      <c r="R380" s="17"/>
      <c r="S380" s="56">
        <f>'Og s3a'!D379</f>
        <v>0</v>
      </c>
      <c r="T380" s="50"/>
      <c r="U380" s="306"/>
      <c r="V380" s="307"/>
      <c r="W380" s="307"/>
      <c r="X380" s="307"/>
      <c r="Y380" s="306"/>
      <c r="Z380" s="306"/>
      <c r="AA380" s="50"/>
      <c r="AB380" s="50"/>
      <c r="AC380" s="50"/>
      <c r="AD380" s="50"/>
      <c r="AE380" s="50"/>
      <c r="AF380" s="50"/>
      <c r="AG380" s="50"/>
      <c r="AH380" s="50"/>
      <c r="AI380" s="50"/>
      <c r="AJ380" s="50"/>
      <c r="AK380" s="50"/>
      <c r="AL380" s="50"/>
      <c r="AM380" s="50"/>
    </row>
    <row r="381" spans="2:39" ht="21" customHeight="1">
      <c r="B381" s="942" t="str">
        <f t="shared" si="5"/>
        <v/>
      </c>
      <c r="C381" s="437">
        <f>'Og s3a'!C380</f>
        <v>0</v>
      </c>
      <c r="D381" s="438">
        <f>'Og s3a'!E380</f>
        <v>0</v>
      </c>
      <c r="E381" s="871">
        <f>'Og s3a'!F380</f>
        <v>0</v>
      </c>
      <c r="F381" s="437">
        <f>'Og s3a'!G380</f>
        <v>0</v>
      </c>
      <c r="G381" s="484"/>
      <c r="H381" s="483"/>
      <c r="I381" s="484"/>
      <c r="J381" s="483"/>
      <c r="K381" s="484"/>
      <c r="L381" s="483"/>
      <c r="M381" s="484"/>
      <c r="N381" s="483"/>
      <c r="O381" s="484"/>
      <c r="P381" s="483"/>
      <c r="Q381" s="59"/>
      <c r="R381" s="17"/>
      <c r="S381" s="56">
        <f>'Og s3a'!D380</f>
        <v>0</v>
      </c>
      <c r="T381" s="50"/>
      <c r="U381" s="306"/>
      <c r="V381" s="307"/>
      <c r="W381" s="307"/>
      <c r="X381" s="307"/>
      <c r="Y381" s="306"/>
      <c r="Z381" s="306"/>
      <c r="AA381" s="50"/>
      <c r="AB381" s="50"/>
      <c r="AC381" s="50"/>
      <c r="AD381" s="50"/>
      <c r="AE381" s="50"/>
      <c r="AF381" s="50"/>
      <c r="AG381" s="50"/>
      <c r="AH381" s="50"/>
      <c r="AI381" s="50"/>
      <c r="AJ381" s="50"/>
      <c r="AK381" s="50"/>
      <c r="AL381" s="50"/>
      <c r="AM381" s="50"/>
    </row>
    <row r="382" spans="2:39" ht="21" customHeight="1">
      <c r="B382" s="942" t="str">
        <f t="shared" si="5"/>
        <v/>
      </c>
      <c r="C382" s="437">
        <f>'Og s3a'!C381</f>
        <v>0</v>
      </c>
      <c r="D382" s="438">
        <f>'Og s3a'!E381</f>
        <v>0</v>
      </c>
      <c r="E382" s="871">
        <f>'Og s3a'!F381</f>
        <v>0</v>
      </c>
      <c r="F382" s="437">
        <f>'Og s3a'!G381</f>
        <v>0</v>
      </c>
      <c r="G382" s="484"/>
      <c r="H382" s="483"/>
      <c r="I382" s="484"/>
      <c r="J382" s="483"/>
      <c r="K382" s="484"/>
      <c r="L382" s="483"/>
      <c r="M382" s="484"/>
      <c r="N382" s="483"/>
      <c r="O382" s="484"/>
      <c r="P382" s="483"/>
      <c r="Q382" s="59"/>
      <c r="R382" s="17"/>
      <c r="S382" s="56">
        <f>'Og s3a'!D381</f>
        <v>0</v>
      </c>
      <c r="T382" s="50"/>
      <c r="U382" s="306"/>
      <c r="V382" s="307"/>
      <c r="W382" s="307"/>
      <c r="X382" s="307"/>
      <c r="Y382" s="306"/>
      <c r="Z382" s="306"/>
      <c r="AA382" s="50"/>
      <c r="AB382" s="50"/>
      <c r="AC382" s="50"/>
      <c r="AD382" s="50"/>
      <c r="AE382" s="50"/>
      <c r="AF382" s="50"/>
      <c r="AG382" s="50"/>
      <c r="AH382" s="50"/>
      <c r="AI382" s="50"/>
      <c r="AJ382" s="50"/>
      <c r="AK382" s="50"/>
      <c r="AL382" s="50"/>
      <c r="AM382" s="50"/>
    </row>
    <row r="383" spans="2:39" ht="21" customHeight="1">
      <c r="B383" s="942" t="str">
        <f t="shared" si="5"/>
        <v/>
      </c>
      <c r="C383" s="437">
        <f>'Og s3a'!C382</f>
        <v>0</v>
      </c>
      <c r="D383" s="438">
        <f>'Og s3a'!E382</f>
        <v>0</v>
      </c>
      <c r="E383" s="871">
        <f>'Og s3a'!F382</f>
        <v>0</v>
      </c>
      <c r="F383" s="437">
        <f>'Og s3a'!G382</f>
        <v>0</v>
      </c>
      <c r="G383" s="484"/>
      <c r="H383" s="483"/>
      <c r="I383" s="484"/>
      <c r="J383" s="483"/>
      <c r="K383" s="484"/>
      <c r="L383" s="483"/>
      <c r="M383" s="484"/>
      <c r="N383" s="483"/>
      <c r="O383" s="484"/>
      <c r="P383" s="483"/>
      <c r="Q383" s="59"/>
      <c r="R383" s="17"/>
      <c r="S383" s="56">
        <f>'Og s3a'!D382</f>
        <v>0</v>
      </c>
      <c r="T383" s="50"/>
      <c r="U383" s="306"/>
      <c r="V383" s="307"/>
      <c r="W383" s="307"/>
      <c r="X383" s="307"/>
      <c r="Y383" s="306"/>
      <c r="Z383" s="306"/>
      <c r="AA383" s="50"/>
      <c r="AB383" s="50"/>
      <c r="AC383" s="50"/>
      <c r="AD383" s="50"/>
      <c r="AE383" s="50"/>
      <c r="AF383" s="50"/>
      <c r="AG383" s="50"/>
      <c r="AH383" s="50"/>
      <c r="AI383" s="50"/>
      <c r="AJ383" s="50"/>
      <c r="AK383" s="50"/>
      <c r="AL383" s="50"/>
      <c r="AM383" s="50"/>
    </row>
    <row r="384" spans="2:39" ht="21" customHeight="1">
      <c r="B384" s="942" t="str">
        <f t="shared" si="5"/>
        <v/>
      </c>
      <c r="C384" s="437">
        <f>'Og s3a'!C383</f>
        <v>0</v>
      </c>
      <c r="D384" s="438">
        <f>'Og s3a'!E383</f>
        <v>0</v>
      </c>
      <c r="E384" s="871">
        <f>'Og s3a'!F383</f>
        <v>0</v>
      </c>
      <c r="F384" s="437">
        <f>'Og s3a'!G383</f>
        <v>0</v>
      </c>
      <c r="G384" s="484"/>
      <c r="H384" s="483"/>
      <c r="I384" s="484"/>
      <c r="J384" s="483"/>
      <c r="K384" s="484"/>
      <c r="L384" s="483"/>
      <c r="M384" s="484"/>
      <c r="N384" s="483"/>
      <c r="O384" s="484"/>
      <c r="P384" s="483"/>
      <c r="Q384" s="59"/>
      <c r="R384" s="17"/>
      <c r="S384" s="56">
        <f>'Og s3a'!D383</f>
        <v>0</v>
      </c>
      <c r="T384" s="50"/>
      <c r="U384" s="306"/>
      <c r="V384" s="307"/>
      <c r="W384" s="307"/>
      <c r="X384" s="307"/>
      <c r="Y384" s="306"/>
      <c r="Z384" s="306"/>
      <c r="AA384" s="50"/>
      <c r="AB384" s="50"/>
      <c r="AC384" s="50"/>
      <c r="AD384" s="50"/>
      <c r="AE384" s="50"/>
      <c r="AF384" s="50"/>
      <c r="AG384" s="50"/>
      <c r="AH384" s="50"/>
      <c r="AI384" s="50"/>
      <c r="AJ384" s="50"/>
      <c r="AK384" s="50"/>
      <c r="AL384" s="50"/>
      <c r="AM384" s="50"/>
    </row>
    <row r="385" spans="2:39" ht="21" customHeight="1">
      <c r="B385" s="942" t="str">
        <f t="shared" si="5"/>
        <v/>
      </c>
      <c r="C385" s="437">
        <f>'Og s3a'!C384</f>
        <v>0</v>
      </c>
      <c r="D385" s="438">
        <f>'Og s3a'!E384</f>
        <v>0</v>
      </c>
      <c r="E385" s="871">
        <f>'Og s3a'!F384</f>
        <v>0</v>
      </c>
      <c r="F385" s="437">
        <f>'Og s3a'!G384</f>
        <v>0</v>
      </c>
      <c r="G385" s="484"/>
      <c r="H385" s="483"/>
      <c r="I385" s="484"/>
      <c r="J385" s="483"/>
      <c r="K385" s="484"/>
      <c r="L385" s="483"/>
      <c r="M385" s="484"/>
      <c r="N385" s="483"/>
      <c r="O385" s="484"/>
      <c r="P385" s="483"/>
      <c r="Q385" s="59"/>
      <c r="R385" s="17"/>
      <c r="S385" s="56">
        <f>'Og s3a'!D384</f>
        <v>0</v>
      </c>
      <c r="T385" s="50"/>
      <c r="U385" s="306"/>
      <c r="V385" s="307"/>
      <c r="W385" s="307"/>
      <c r="X385" s="307"/>
      <c r="Y385" s="306"/>
      <c r="Z385" s="306"/>
      <c r="AA385" s="50"/>
      <c r="AB385" s="50"/>
      <c r="AC385" s="50"/>
      <c r="AD385" s="50"/>
      <c r="AE385" s="50"/>
      <c r="AF385" s="50"/>
      <c r="AG385" s="50"/>
      <c r="AH385" s="50"/>
      <c r="AI385" s="50"/>
      <c r="AJ385" s="50"/>
      <c r="AK385" s="50"/>
      <c r="AL385" s="50"/>
      <c r="AM385" s="50"/>
    </row>
    <row r="386" spans="2:39" ht="21" customHeight="1">
      <c r="B386" s="942" t="str">
        <f t="shared" si="5"/>
        <v/>
      </c>
      <c r="C386" s="437">
        <f>'Og s3a'!C385</f>
        <v>0</v>
      </c>
      <c r="D386" s="438">
        <f>'Og s3a'!E385</f>
        <v>0</v>
      </c>
      <c r="E386" s="871">
        <f>'Og s3a'!F385</f>
        <v>0</v>
      </c>
      <c r="F386" s="437">
        <f>'Og s3a'!G385</f>
        <v>0</v>
      </c>
      <c r="G386" s="484"/>
      <c r="H386" s="483"/>
      <c r="I386" s="484"/>
      <c r="J386" s="483"/>
      <c r="K386" s="484"/>
      <c r="L386" s="483"/>
      <c r="M386" s="484"/>
      <c r="N386" s="483"/>
      <c r="O386" s="484"/>
      <c r="P386" s="483"/>
      <c r="Q386" s="59"/>
      <c r="R386" s="17"/>
      <c r="S386" s="56">
        <f>'Og s3a'!D385</f>
        <v>0</v>
      </c>
      <c r="T386" s="50"/>
      <c r="U386" s="306"/>
      <c r="V386" s="307"/>
      <c r="W386" s="307"/>
      <c r="X386" s="307"/>
      <c r="Y386" s="306"/>
      <c r="Z386" s="306"/>
      <c r="AA386" s="50"/>
      <c r="AB386" s="50"/>
      <c r="AC386" s="50"/>
      <c r="AD386" s="50"/>
      <c r="AE386" s="50"/>
      <c r="AF386" s="50"/>
      <c r="AG386" s="50"/>
      <c r="AH386" s="50"/>
      <c r="AI386" s="50"/>
      <c r="AJ386" s="50"/>
      <c r="AK386" s="50"/>
      <c r="AL386" s="50"/>
      <c r="AM386" s="50"/>
    </row>
    <row r="387" spans="2:39" ht="21" customHeight="1">
      <c r="B387" s="942" t="str">
        <f t="shared" si="5"/>
        <v/>
      </c>
      <c r="C387" s="437">
        <f>'Og s3a'!C386</f>
        <v>0</v>
      </c>
      <c r="D387" s="438">
        <f>'Og s3a'!E386</f>
        <v>0</v>
      </c>
      <c r="E387" s="871">
        <f>'Og s3a'!F386</f>
        <v>0</v>
      </c>
      <c r="F387" s="437">
        <f>'Og s3a'!G386</f>
        <v>0</v>
      </c>
      <c r="G387" s="484"/>
      <c r="H387" s="483"/>
      <c r="I387" s="484"/>
      <c r="J387" s="483"/>
      <c r="K387" s="484"/>
      <c r="L387" s="483"/>
      <c r="M387" s="484"/>
      <c r="N387" s="483"/>
      <c r="O387" s="484"/>
      <c r="P387" s="483"/>
      <c r="Q387" s="59"/>
      <c r="R387" s="17"/>
      <c r="S387" s="56">
        <f>'Og s3a'!D386</f>
        <v>0</v>
      </c>
      <c r="T387" s="50"/>
      <c r="U387" s="306"/>
      <c r="V387" s="307"/>
      <c r="W387" s="307"/>
      <c r="X387" s="307"/>
      <c r="Y387" s="306"/>
      <c r="Z387" s="306"/>
      <c r="AA387" s="50"/>
      <c r="AB387" s="50"/>
      <c r="AC387" s="50"/>
      <c r="AD387" s="50"/>
      <c r="AE387" s="50"/>
      <c r="AF387" s="50"/>
      <c r="AG387" s="50"/>
      <c r="AH387" s="50"/>
      <c r="AI387" s="50"/>
      <c r="AJ387" s="50"/>
      <c r="AK387" s="50"/>
      <c r="AL387" s="50"/>
      <c r="AM387" s="50"/>
    </row>
    <row r="388" spans="2:39" ht="21" customHeight="1">
      <c r="B388" s="942" t="str">
        <f t="shared" si="5"/>
        <v/>
      </c>
      <c r="C388" s="437">
        <f>'Og s3a'!C387</f>
        <v>0</v>
      </c>
      <c r="D388" s="438">
        <f>'Og s3a'!E387</f>
        <v>0</v>
      </c>
      <c r="E388" s="871">
        <f>'Og s3a'!F387</f>
        <v>0</v>
      </c>
      <c r="F388" s="437">
        <f>'Og s3a'!G387</f>
        <v>0</v>
      </c>
      <c r="G388" s="484"/>
      <c r="H388" s="483"/>
      <c r="I388" s="484"/>
      <c r="J388" s="483"/>
      <c r="K388" s="484"/>
      <c r="L388" s="483"/>
      <c r="M388" s="484"/>
      <c r="N388" s="483"/>
      <c r="O388" s="484"/>
      <c r="P388" s="483"/>
      <c r="Q388" s="59"/>
      <c r="R388" s="17"/>
      <c r="S388" s="56">
        <f>'Og s3a'!D387</f>
        <v>0</v>
      </c>
      <c r="T388" s="50"/>
      <c r="U388" s="306"/>
      <c r="V388" s="307"/>
      <c r="W388" s="307"/>
      <c r="X388" s="307"/>
      <c r="Y388" s="306"/>
      <c r="Z388" s="306"/>
      <c r="AA388" s="50"/>
      <c r="AB388" s="50"/>
      <c r="AC388" s="50"/>
      <c r="AD388" s="50"/>
      <c r="AE388" s="50"/>
      <c r="AF388" s="50"/>
      <c r="AG388" s="50"/>
      <c r="AH388" s="50"/>
      <c r="AI388" s="50"/>
      <c r="AJ388" s="50"/>
      <c r="AK388" s="50"/>
      <c r="AL388" s="50"/>
      <c r="AM388" s="50"/>
    </row>
    <row r="389" spans="2:39" ht="21" customHeight="1">
      <c r="B389" s="942" t="str">
        <f t="shared" si="5"/>
        <v/>
      </c>
      <c r="C389" s="437">
        <f>'Og s3a'!C388</f>
        <v>0</v>
      </c>
      <c r="D389" s="438">
        <f>'Og s3a'!E388</f>
        <v>0</v>
      </c>
      <c r="E389" s="871">
        <f>'Og s3a'!F388</f>
        <v>0</v>
      </c>
      <c r="F389" s="437">
        <f>'Og s3a'!G388</f>
        <v>0</v>
      </c>
      <c r="G389" s="484"/>
      <c r="H389" s="483"/>
      <c r="I389" s="484"/>
      <c r="J389" s="483"/>
      <c r="K389" s="484"/>
      <c r="L389" s="483"/>
      <c r="M389" s="484"/>
      <c r="N389" s="483"/>
      <c r="O389" s="484"/>
      <c r="P389" s="483"/>
      <c r="Q389" s="59"/>
      <c r="R389" s="17"/>
      <c r="S389" s="56">
        <f>'Og s3a'!D388</f>
        <v>0</v>
      </c>
      <c r="T389" s="50"/>
      <c r="U389" s="306"/>
      <c r="V389" s="307"/>
      <c r="W389" s="307"/>
      <c r="X389" s="307"/>
      <c r="Y389" s="306"/>
      <c r="Z389" s="306"/>
      <c r="AA389" s="50"/>
      <c r="AB389" s="50"/>
      <c r="AC389" s="50"/>
      <c r="AD389" s="50"/>
      <c r="AE389" s="50"/>
      <c r="AF389" s="50"/>
      <c r="AG389" s="50"/>
      <c r="AH389" s="50"/>
      <c r="AI389" s="50"/>
      <c r="AJ389" s="50"/>
      <c r="AK389" s="50"/>
      <c r="AL389" s="50"/>
      <c r="AM389" s="50"/>
    </row>
    <row r="390" spans="2:39" ht="21" customHeight="1">
      <c r="B390" s="942" t="str">
        <f t="shared" si="5"/>
        <v/>
      </c>
      <c r="C390" s="437">
        <f>'Og s3a'!C389</f>
        <v>0</v>
      </c>
      <c r="D390" s="438">
        <f>'Og s3a'!E389</f>
        <v>0</v>
      </c>
      <c r="E390" s="871">
        <f>'Og s3a'!F389</f>
        <v>0</v>
      </c>
      <c r="F390" s="437">
        <f>'Og s3a'!G389</f>
        <v>0</v>
      </c>
      <c r="G390" s="484"/>
      <c r="H390" s="483"/>
      <c r="I390" s="484"/>
      <c r="J390" s="483"/>
      <c r="K390" s="484"/>
      <c r="L390" s="483"/>
      <c r="M390" s="484"/>
      <c r="N390" s="483"/>
      <c r="O390" s="484"/>
      <c r="P390" s="483"/>
      <c r="Q390" s="59"/>
      <c r="R390" s="17"/>
      <c r="S390" s="56">
        <f>'Og s3a'!D389</f>
        <v>0</v>
      </c>
      <c r="T390" s="50"/>
      <c r="U390" s="306"/>
      <c r="V390" s="307"/>
      <c r="W390" s="307"/>
      <c r="X390" s="307"/>
      <c r="Y390" s="306"/>
      <c r="Z390" s="306"/>
      <c r="AA390" s="50"/>
      <c r="AB390" s="50"/>
      <c r="AC390" s="50"/>
      <c r="AD390" s="50"/>
      <c r="AE390" s="50"/>
      <c r="AF390" s="50"/>
      <c r="AG390" s="50"/>
      <c r="AH390" s="50"/>
      <c r="AI390" s="50"/>
      <c r="AJ390" s="50"/>
      <c r="AK390" s="50"/>
      <c r="AL390" s="50"/>
      <c r="AM390" s="50"/>
    </row>
    <row r="391" spans="2:39" ht="21" customHeight="1">
      <c r="B391" s="942" t="str">
        <f t="shared" si="5"/>
        <v/>
      </c>
      <c r="C391" s="437">
        <f>'Og s3a'!C390</f>
        <v>0</v>
      </c>
      <c r="D391" s="438">
        <f>'Og s3a'!E390</f>
        <v>0</v>
      </c>
      <c r="E391" s="871">
        <f>'Og s3a'!F390</f>
        <v>0</v>
      </c>
      <c r="F391" s="437">
        <f>'Og s3a'!G390</f>
        <v>0</v>
      </c>
      <c r="G391" s="484"/>
      <c r="H391" s="483"/>
      <c r="I391" s="484"/>
      <c r="J391" s="483"/>
      <c r="K391" s="484"/>
      <c r="L391" s="483"/>
      <c r="M391" s="484"/>
      <c r="N391" s="483"/>
      <c r="O391" s="484"/>
      <c r="P391" s="483"/>
      <c r="Q391" s="59"/>
      <c r="R391" s="17"/>
      <c r="S391" s="56">
        <f>'Og s3a'!D390</f>
        <v>0</v>
      </c>
      <c r="T391" s="50"/>
      <c r="U391" s="306"/>
      <c r="V391" s="307"/>
      <c r="W391" s="307"/>
      <c r="X391" s="307"/>
      <c r="Y391" s="306"/>
      <c r="Z391" s="306"/>
      <c r="AA391" s="50"/>
      <c r="AB391" s="50"/>
      <c r="AC391" s="50"/>
      <c r="AD391" s="50"/>
      <c r="AE391" s="50"/>
      <c r="AF391" s="50"/>
      <c r="AG391" s="50"/>
      <c r="AH391" s="50"/>
      <c r="AI391" s="50"/>
      <c r="AJ391" s="50"/>
      <c r="AK391" s="50"/>
      <c r="AL391" s="50"/>
      <c r="AM391" s="50"/>
    </row>
    <row r="392" spans="2:39" ht="21" customHeight="1">
      <c r="B392" s="942" t="str">
        <f>IF(E392&gt;0,"Wypełnione","")</f>
        <v/>
      </c>
      <c r="C392" s="437">
        <f>'Og s3a'!C391</f>
        <v>0</v>
      </c>
      <c r="D392" s="438">
        <f>'Og s3a'!E391</f>
        <v>0</v>
      </c>
      <c r="E392" s="871">
        <f>'Og s3a'!F391</f>
        <v>0</v>
      </c>
      <c r="F392" s="437">
        <f>'Og s3a'!G391</f>
        <v>0</v>
      </c>
      <c r="G392" s="484"/>
      <c r="H392" s="483"/>
      <c r="I392" s="484"/>
      <c r="J392" s="483"/>
      <c r="K392" s="484"/>
      <c r="L392" s="483"/>
      <c r="M392" s="484"/>
      <c r="N392" s="483"/>
      <c r="O392" s="484"/>
      <c r="P392" s="483"/>
      <c r="Q392" s="59"/>
      <c r="R392" s="17"/>
      <c r="S392" s="56">
        <f>'Og s3a'!D391</f>
        <v>0</v>
      </c>
      <c r="T392" s="50"/>
      <c r="U392" s="306"/>
      <c r="V392" s="307"/>
      <c r="W392" s="307"/>
      <c r="X392" s="307"/>
      <c r="Y392" s="306"/>
      <c r="Z392" s="306"/>
      <c r="AA392" s="50"/>
      <c r="AB392" s="50"/>
      <c r="AC392" s="50"/>
      <c r="AD392" s="50"/>
      <c r="AE392" s="50"/>
      <c r="AF392" s="50"/>
      <c r="AG392" s="50"/>
      <c r="AH392" s="50"/>
      <c r="AI392" s="50"/>
      <c r="AJ392" s="50"/>
      <c r="AK392" s="50"/>
      <c r="AL392" s="50"/>
      <c r="AM392" s="50"/>
    </row>
    <row r="393" spans="2:39" ht="21" customHeight="1">
      <c r="B393" s="942" t="str">
        <f>IF(E393&gt;0,"Wypełnione","")</f>
        <v/>
      </c>
      <c r="C393" s="437">
        <f>'Og s3a'!C392</f>
        <v>0</v>
      </c>
      <c r="D393" s="438">
        <f>'Og s3a'!E392</f>
        <v>0</v>
      </c>
      <c r="E393" s="871">
        <f>'Og s3a'!F392</f>
        <v>0</v>
      </c>
      <c r="F393" s="437">
        <f>'Og s3a'!G392</f>
        <v>0</v>
      </c>
      <c r="G393" s="484"/>
      <c r="H393" s="483"/>
      <c r="I393" s="484"/>
      <c r="J393" s="483"/>
      <c r="K393" s="484"/>
      <c r="L393" s="483"/>
      <c r="M393" s="484"/>
      <c r="N393" s="483"/>
      <c r="O393" s="484"/>
      <c r="P393" s="483"/>
      <c r="Q393" s="59"/>
      <c r="R393" s="17"/>
      <c r="S393" s="56">
        <f>'Og s3a'!D392</f>
        <v>0</v>
      </c>
      <c r="T393" s="50"/>
      <c r="U393" s="306"/>
      <c r="V393" s="307"/>
      <c r="W393" s="307"/>
      <c r="X393" s="307"/>
      <c r="Y393" s="306"/>
      <c r="Z393" s="306"/>
      <c r="AA393" s="50"/>
      <c r="AB393" s="50"/>
      <c r="AC393" s="50"/>
      <c r="AD393" s="50"/>
      <c r="AE393" s="50"/>
      <c r="AF393" s="50"/>
      <c r="AG393" s="50"/>
      <c r="AH393" s="50"/>
      <c r="AI393" s="50"/>
      <c r="AJ393" s="50"/>
      <c r="AK393" s="50"/>
      <c r="AL393" s="50"/>
      <c r="AM393" s="50"/>
    </row>
    <row r="394" spans="2:39" ht="21" customHeight="1">
      <c r="B394" s="942" t="str">
        <f>IF(E394&gt;0,"Wypełnione","")</f>
        <v/>
      </c>
      <c r="C394" s="437">
        <f>'Og s3a'!C393</f>
        <v>0</v>
      </c>
      <c r="D394" s="438">
        <f>'Og s3a'!E393</f>
        <v>0</v>
      </c>
      <c r="E394" s="871">
        <f>'Og s3a'!F393</f>
        <v>0</v>
      </c>
      <c r="F394" s="437">
        <f>'Og s3a'!G393</f>
        <v>0</v>
      </c>
      <c r="G394" s="484"/>
      <c r="H394" s="483"/>
      <c r="I394" s="484"/>
      <c r="J394" s="483"/>
      <c r="K394" s="484"/>
      <c r="L394" s="483"/>
      <c r="M394" s="484"/>
      <c r="N394" s="483"/>
      <c r="O394" s="484"/>
      <c r="P394" s="483"/>
      <c r="Q394" s="59"/>
      <c r="R394" s="17"/>
      <c r="S394" s="56">
        <f>'Og s3a'!D393</f>
        <v>0</v>
      </c>
      <c r="T394" s="50"/>
      <c r="U394" s="306"/>
      <c r="V394" s="307"/>
      <c r="W394" s="307"/>
      <c r="X394" s="307"/>
      <c r="Y394" s="306"/>
      <c r="Z394" s="306"/>
      <c r="AA394" s="50"/>
      <c r="AB394" s="50"/>
      <c r="AC394" s="50"/>
      <c r="AD394" s="50"/>
      <c r="AE394" s="50"/>
      <c r="AF394" s="50"/>
      <c r="AG394" s="50"/>
      <c r="AH394" s="50"/>
      <c r="AI394" s="50"/>
      <c r="AJ394" s="50"/>
      <c r="AK394" s="50"/>
      <c r="AL394" s="50"/>
      <c r="AM394" s="50"/>
    </row>
    <row r="395" spans="2:39" ht="21" customHeight="1">
      <c r="B395" s="942" t="str">
        <f>IF(E395&gt;0,"Wypełnione","")</f>
        <v/>
      </c>
      <c r="C395" s="437">
        <f>'Og s3a'!C394</f>
        <v>0</v>
      </c>
      <c r="D395" s="438">
        <f>'Og s3a'!E394</f>
        <v>0</v>
      </c>
      <c r="E395" s="871">
        <f>'Og s3a'!F394</f>
        <v>0</v>
      </c>
      <c r="F395" s="437">
        <f>'Og s3a'!G394</f>
        <v>0</v>
      </c>
      <c r="G395" s="484"/>
      <c r="H395" s="483"/>
      <c r="I395" s="484"/>
      <c r="J395" s="483"/>
      <c r="K395" s="484"/>
      <c r="L395" s="483"/>
      <c r="M395" s="484"/>
      <c r="N395" s="483"/>
      <c r="O395" s="484"/>
      <c r="P395" s="483"/>
      <c r="Q395" s="59"/>
      <c r="R395" s="17"/>
      <c r="S395" s="56">
        <f>'Og s3a'!D394</f>
        <v>0</v>
      </c>
      <c r="T395" s="50"/>
      <c r="U395" s="306"/>
      <c r="V395" s="307"/>
      <c r="W395" s="307"/>
      <c r="X395" s="307"/>
      <c r="Y395" s="306"/>
      <c r="Z395" s="306"/>
      <c r="AA395" s="50"/>
      <c r="AB395" s="50"/>
      <c r="AC395" s="50"/>
      <c r="AD395" s="50"/>
      <c r="AE395" s="50"/>
      <c r="AF395" s="50"/>
      <c r="AG395" s="50"/>
      <c r="AH395" s="50"/>
      <c r="AI395" s="50"/>
      <c r="AJ395" s="50"/>
      <c r="AK395" s="50"/>
      <c r="AL395" s="50"/>
      <c r="AM395" s="50"/>
    </row>
    <row r="396" spans="2:39" ht="21" customHeight="1">
      <c r="B396" s="942" t="str">
        <f t="shared" ref="B396:B459" si="6">IF(E396&gt;0,"Wypełnione","")</f>
        <v/>
      </c>
      <c r="C396" s="437">
        <f>'Og s3a'!C395</f>
        <v>0</v>
      </c>
      <c r="D396" s="438">
        <f>'Og s3a'!E395</f>
        <v>0</v>
      </c>
      <c r="E396" s="871">
        <f>'Og s3a'!F395</f>
        <v>0</v>
      </c>
      <c r="F396" s="437">
        <f>'Og s3a'!G395</f>
        <v>0</v>
      </c>
      <c r="G396" s="484"/>
      <c r="H396" s="483"/>
      <c r="I396" s="484"/>
      <c r="J396" s="483"/>
      <c r="K396" s="484"/>
      <c r="L396" s="483"/>
      <c r="M396" s="484"/>
      <c r="N396" s="483"/>
      <c r="O396" s="484"/>
      <c r="P396" s="483"/>
      <c r="Q396" s="59"/>
      <c r="R396" s="17"/>
      <c r="S396" s="56">
        <f>'Og s3a'!D395</f>
        <v>0</v>
      </c>
      <c r="T396" s="50"/>
      <c r="U396" s="306"/>
      <c r="V396" s="307"/>
      <c r="W396" s="307"/>
      <c r="X396" s="307"/>
      <c r="Y396" s="306"/>
      <c r="Z396" s="306"/>
      <c r="AA396" s="50"/>
      <c r="AB396" s="50"/>
      <c r="AC396" s="50"/>
      <c r="AD396" s="50"/>
      <c r="AE396" s="50"/>
      <c r="AF396" s="50"/>
      <c r="AG396" s="50"/>
      <c r="AH396" s="50"/>
      <c r="AI396" s="50"/>
      <c r="AJ396" s="50"/>
      <c r="AK396" s="50"/>
      <c r="AL396" s="50"/>
      <c r="AM396" s="50"/>
    </row>
    <row r="397" spans="2:39" ht="21" customHeight="1">
      <c r="B397" s="942" t="str">
        <f t="shared" si="6"/>
        <v/>
      </c>
      <c r="C397" s="437">
        <f>'Og s3a'!C396</f>
        <v>0</v>
      </c>
      <c r="D397" s="438">
        <f>'Og s3a'!E396</f>
        <v>0</v>
      </c>
      <c r="E397" s="871">
        <f>'Og s3a'!F396</f>
        <v>0</v>
      </c>
      <c r="F397" s="437">
        <f>'Og s3a'!G396</f>
        <v>0</v>
      </c>
      <c r="G397" s="484"/>
      <c r="H397" s="483"/>
      <c r="I397" s="484"/>
      <c r="J397" s="483"/>
      <c r="K397" s="484"/>
      <c r="L397" s="483"/>
      <c r="M397" s="484"/>
      <c r="N397" s="483"/>
      <c r="O397" s="484"/>
      <c r="P397" s="483"/>
      <c r="Q397" s="59"/>
      <c r="R397" s="17"/>
      <c r="S397" s="56">
        <f>'Og s3a'!D396</f>
        <v>0</v>
      </c>
      <c r="T397" s="50"/>
      <c r="U397" s="306"/>
      <c r="V397" s="307"/>
      <c r="W397" s="307"/>
      <c r="X397" s="307"/>
      <c r="Y397" s="306"/>
      <c r="Z397" s="306"/>
      <c r="AA397" s="50"/>
      <c r="AB397" s="50"/>
      <c r="AC397" s="50"/>
      <c r="AD397" s="50"/>
      <c r="AE397" s="50"/>
      <c r="AF397" s="50"/>
      <c r="AG397" s="50"/>
      <c r="AH397" s="50"/>
      <c r="AI397" s="50"/>
      <c r="AJ397" s="50"/>
      <c r="AK397" s="50"/>
      <c r="AL397" s="50"/>
      <c r="AM397" s="50"/>
    </row>
    <row r="398" spans="2:39" ht="21" customHeight="1">
      <c r="B398" s="942" t="str">
        <f t="shared" si="6"/>
        <v/>
      </c>
      <c r="C398" s="437">
        <f>'Og s3a'!C397</f>
        <v>0</v>
      </c>
      <c r="D398" s="438">
        <f>'Og s3a'!E397</f>
        <v>0</v>
      </c>
      <c r="E398" s="871">
        <f>'Og s3a'!F397</f>
        <v>0</v>
      </c>
      <c r="F398" s="437">
        <f>'Og s3a'!G397</f>
        <v>0</v>
      </c>
      <c r="G398" s="484"/>
      <c r="H398" s="483"/>
      <c r="I398" s="484"/>
      <c r="J398" s="483"/>
      <c r="K398" s="484"/>
      <c r="L398" s="483"/>
      <c r="M398" s="484"/>
      <c r="N398" s="483"/>
      <c r="O398" s="484"/>
      <c r="P398" s="483"/>
      <c r="Q398" s="59"/>
      <c r="R398" s="17"/>
      <c r="S398" s="56">
        <f>'Og s3a'!D397</f>
        <v>0</v>
      </c>
      <c r="T398" s="50"/>
      <c r="U398" s="306"/>
      <c r="V398" s="307"/>
      <c r="W398" s="307"/>
      <c r="X398" s="307"/>
      <c r="Y398" s="306"/>
      <c r="Z398" s="306"/>
      <c r="AA398" s="50"/>
      <c r="AB398" s="50"/>
      <c r="AC398" s="50"/>
      <c r="AD398" s="50"/>
      <c r="AE398" s="50"/>
      <c r="AF398" s="50"/>
      <c r="AG398" s="50"/>
      <c r="AH398" s="50"/>
      <c r="AI398" s="50"/>
      <c r="AJ398" s="50"/>
      <c r="AK398" s="50"/>
      <c r="AL398" s="50"/>
      <c r="AM398" s="50"/>
    </row>
    <row r="399" spans="2:39" ht="21" customHeight="1">
      <c r="B399" s="942" t="str">
        <f t="shared" si="6"/>
        <v/>
      </c>
      <c r="C399" s="437">
        <f>'Og s3a'!C398</f>
        <v>0</v>
      </c>
      <c r="D399" s="438">
        <f>'Og s3a'!E398</f>
        <v>0</v>
      </c>
      <c r="E399" s="871">
        <f>'Og s3a'!F398</f>
        <v>0</v>
      </c>
      <c r="F399" s="437">
        <f>'Og s3a'!G398</f>
        <v>0</v>
      </c>
      <c r="G399" s="484"/>
      <c r="H399" s="483"/>
      <c r="I399" s="484"/>
      <c r="J399" s="483"/>
      <c r="K399" s="484"/>
      <c r="L399" s="483"/>
      <c r="M399" s="484"/>
      <c r="N399" s="483"/>
      <c r="O399" s="484"/>
      <c r="P399" s="483"/>
      <c r="Q399" s="59"/>
      <c r="R399" s="17"/>
      <c r="S399" s="56">
        <f>'Og s3a'!D398</f>
        <v>0</v>
      </c>
      <c r="T399" s="50"/>
      <c r="U399" s="306"/>
      <c r="V399" s="307"/>
      <c r="W399" s="307"/>
      <c r="X399" s="307"/>
      <c r="Y399" s="306"/>
      <c r="Z399" s="306"/>
      <c r="AA399" s="50"/>
      <c r="AB399" s="50"/>
      <c r="AC399" s="50"/>
      <c r="AD399" s="50"/>
      <c r="AE399" s="50"/>
      <c r="AF399" s="50"/>
      <c r="AG399" s="50"/>
      <c r="AH399" s="50"/>
      <c r="AI399" s="50"/>
      <c r="AJ399" s="50"/>
      <c r="AK399" s="50"/>
      <c r="AL399" s="50"/>
      <c r="AM399" s="50"/>
    </row>
    <row r="400" spans="2:39" ht="21" customHeight="1">
      <c r="B400" s="942" t="str">
        <f t="shared" si="6"/>
        <v/>
      </c>
      <c r="C400" s="437">
        <f>'Og s3a'!C399</f>
        <v>0</v>
      </c>
      <c r="D400" s="438">
        <f>'Og s3a'!E399</f>
        <v>0</v>
      </c>
      <c r="E400" s="871">
        <f>'Og s3a'!F399</f>
        <v>0</v>
      </c>
      <c r="F400" s="437">
        <f>'Og s3a'!G399</f>
        <v>0</v>
      </c>
      <c r="G400" s="484"/>
      <c r="H400" s="483"/>
      <c r="I400" s="484"/>
      <c r="J400" s="483"/>
      <c r="K400" s="484"/>
      <c r="L400" s="483"/>
      <c r="M400" s="484"/>
      <c r="N400" s="483"/>
      <c r="O400" s="484"/>
      <c r="P400" s="483"/>
      <c r="Q400" s="59"/>
      <c r="R400" s="17"/>
      <c r="S400" s="56">
        <f>'Og s3a'!D399</f>
        <v>0</v>
      </c>
      <c r="T400" s="50"/>
      <c r="U400" s="306"/>
      <c r="V400" s="307"/>
      <c r="W400" s="307"/>
      <c r="X400" s="307"/>
      <c r="Y400" s="306"/>
      <c r="Z400" s="306"/>
      <c r="AA400" s="50"/>
      <c r="AB400" s="50"/>
      <c r="AC400" s="50"/>
      <c r="AD400" s="50"/>
      <c r="AE400" s="50"/>
      <c r="AF400" s="50"/>
      <c r="AG400" s="50"/>
      <c r="AH400" s="50"/>
      <c r="AI400" s="50"/>
      <c r="AJ400" s="50"/>
      <c r="AK400" s="50"/>
      <c r="AL400" s="50"/>
      <c r="AM400" s="50"/>
    </row>
    <row r="401" spans="2:39" ht="21" customHeight="1">
      <c r="B401" s="942" t="str">
        <f t="shared" si="6"/>
        <v/>
      </c>
      <c r="C401" s="437">
        <f>'Og s3a'!C400</f>
        <v>0</v>
      </c>
      <c r="D401" s="438">
        <f>'Og s3a'!E400</f>
        <v>0</v>
      </c>
      <c r="E401" s="871">
        <f>'Og s3a'!F400</f>
        <v>0</v>
      </c>
      <c r="F401" s="437">
        <f>'Og s3a'!G400</f>
        <v>0</v>
      </c>
      <c r="G401" s="484"/>
      <c r="H401" s="483"/>
      <c r="I401" s="484"/>
      <c r="J401" s="483"/>
      <c r="K401" s="484"/>
      <c r="L401" s="483"/>
      <c r="M401" s="484"/>
      <c r="N401" s="483"/>
      <c r="O401" s="484"/>
      <c r="P401" s="483"/>
      <c r="Q401" s="59"/>
      <c r="R401" s="17"/>
      <c r="S401" s="56">
        <f>'Og s3a'!D400</f>
        <v>0</v>
      </c>
      <c r="T401" s="50"/>
      <c r="U401" s="306"/>
      <c r="V401" s="307"/>
      <c r="W401" s="307"/>
      <c r="X401" s="307"/>
      <c r="Y401" s="306"/>
      <c r="Z401" s="306"/>
      <c r="AA401" s="50"/>
      <c r="AB401" s="50"/>
      <c r="AC401" s="50"/>
      <c r="AD401" s="50"/>
      <c r="AE401" s="50"/>
      <c r="AF401" s="50"/>
      <c r="AG401" s="50"/>
      <c r="AH401" s="50"/>
      <c r="AI401" s="50"/>
      <c r="AJ401" s="50"/>
      <c r="AK401" s="50"/>
      <c r="AL401" s="50"/>
      <c r="AM401" s="50"/>
    </row>
    <row r="402" spans="2:39" ht="21" customHeight="1">
      <c r="B402" s="942" t="str">
        <f t="shared" si="6"/>
        <v/>
      </c>
      <c r="C402" s="437">
        <f>'Og s3a'!C401</f>
        <v>0</v>
      </c>
      <c r="D402" s="438">
        <f>'Og s3a'!E401</f>
        <v>0</v>
      </c>
      <c r="E402" s="871">
        <f>'Og s3a'!F401</f>
        <v>0</v>
      </c>
      <c r="F402" s="437">
        <f>'Og s3a'!G401</f>
        <v>0</v>
      </c>
      <c r="G402" s="484"/>
      <c r="H402" s="483"/>
      <c r="I402" s="484"/>
      <c r="J402" s="483"/>
      <c r="K402" s="484"/>
      <c r="L402" s="483"/>
      <c r="M402" s="484"/>
      <c r="N402" s="483"/>
      <c r="O402" s="484"/>
      <c r="P402" s="483"/>
      <c r="Q402" s="59"/>
      <c r="R402" s="17"/>
      <c r="S402" s="56">
        <f>'Og s3a'!D401</f>
        <v>0</v>
      </c>
      <c r="T402" s="50"/>
      <c r="U402" s="306"/>
      <c r="V402" s="307"/>
      <c r="W402" s="307"/>
      <c r="X402" s="307"/>
      <c r="Y402" s="306"/>
      <c r="Z402" s="306"/>
      <c r="AA402" s="50"/>
      <c r="AB402" s="50"/>
      <c r="AC402" s="50"/>
      <c r="AD402" s="50"/>
      <c r="AE402" s="50"/>
      <c r="AF402" s="50"/>
      <c r="AG402" s="50"/>
      <c r="AH402" s="50"/>
      <c r="AI402" s="50"/>
      <c r="AJ402" s="50"/>
      <c r="AK402" s="50"/>
      <c r="AL402" s="50"/>
      <c r="AM402" s="50"/>
    </row>
    <row r="403" spans="2:39" ht="21" customHeight="1">
      <c r="B403" s="942" t="str">
        <f t="shared" si="6"/>
        <v/>
      </c>
      <c r="C403" s="437">
        <f>'Og s3a'!C402</f>
        <v>0</v>
      </c>
      <c r="D403" s="438">
        <f>'Og s3a'!E402</f>
        <v>0</v>
      </c>
      <c r="E403" s="871">
        <f>'Og s3a'!F402</f>
        <v>0</v>
      </c>
      <c r="F403" s="437">
        <f>'Og s3a'!G402</f>
        <v>0</v>
      </c>
      <c r="G403" s="484"/>
      <c r="H403" s="483"/>
      <c r="I403" s="484"/>
      <c r="J403" s="483"/>
      <c r="K403" s="484"/>
      <c r="L403" s="483"/>
      <c r="M403" s="484"/>
      <c r="N403" s="483"/>
      <c r="O403" s="484"/>
      <c r="P403" s="483"/>
      <c r="Q403" s="59"/>
      <c r="R403" s="17"/>
      <c r="S403" s="56">
        <f>'Og s3a'!D402</f>
        <v>0</v>
      </c>
      <c r="T403" s="50"/>
      <c r="U403" s="306"/>
      <c r="V403" s="307"/>
      <c r="W403" s="307"/>
      <c r="X403" s="307"/>
      <c r="Y403" s="306"/>
      <c r="Z403" s="306"/>
      <c r="AA403" s="50"/>
      <c r="AB403" s="50"/>
      <c r="AC403" s="50"/>
      <c r="AD403" s="50"/>
      <c r="AE403" s="50"/>
      <c r="AF403" s="50"/>
      <c r="AG403" s="50"/>
      <c r="AH403" s="50"/>
      <c r="AI403" s="50"/>
      <c r="AJ403" s="50"/>
      <c r="AK403" s="50"/>
      <c r="AL403" s="50"/>
      <c r="AM403" s="50"/>
    </row>
    <row r="404" spans="2:39" ht="21" customHeight="1">
      <c r="B404" s="942" t="str">
        <f t="shared" si="6"/>
        <v/>
      </c>
      <c r="C404" s="437">
        <f>'Og s3a'!C403</f>
        <v>0</v>
      </c>
      <c r="D404" s="438">
        <f>'Og s3a'!E403</f>
        <v>0</v>
      </c>
      <c r="E404" s="871">
        <f>'Og s3a'!F403</f>
        <v>0</v>
      </c>
      <c r="F404" s="437">
        <f>'Og s3a'!G403</f>
        <v>0</v>
      </c>
      <c r="G404" s="484"/>
      <c r="H404" s="483"/>
      <c r="I404" s="484"/>
      <c r="J404" s="483"/>
      <c r="K404" s="484"/>
      <c r="L404" s="483"/>
      <c r="M404" s="484"/>
      <c r="N404" s="483"/>
      <c r="O404" s="484"/>
      <c r="P404" s="483"/>
      <c r="Q404" s="59"/>
      <c r="R404" s="17"/>
      <c r="S404" s="56">
        <f>'Og s3a'!D403</f>
        <v>0</v>
      </c>
      <c r="T404" s="50"/>
      <c r="U404" s="306"/>
      <c r="V404" s="307"/>
      <c r="W404" s="307"/>
      <c r="X404" s="307"/>
      <c r="Y404" s="306"/>
      <c r="Z404" s="306"/>
      <c r="AA404" s="50"/>
      <c r="AB404" s="50"/>
      <c r="AC404" s="50"/>
      <c r="AD404" s="50"/>
      <c r="AE404" s="50"/>
      <c r="AF404" s="50"/>
      <c r="AG404" s="50"/>
      <c r="AH404" s="50"/>
      <c r="AI404" s="50"/>
      <c r="AJ404" s="50"/>
      <c r="AK404" s="50"/>
      <c r="AL404" s="50"/>
      <c r="AM404" s="50"/>
    </row>
    <row r="405" spans="2:39" ht="21" customHeight="1">
      <c r="B405" s="942" t="str">
        <f t="shared" si="6"/>
        <v/>
      </c>
      <c r="C405" s="437">
        <f>'Og s3a'!C404</f>
        <v>0</v>
      </c>
      <c r="D405" s="438">
        <f>'Og s3a'!E404</f>
        <v>0</v>
      </c>
      <c r="E405" s="871">
        <f>'Og s3a'!F404</f>
        <v>0</v>
      </c>
      <c r="F405" s="437">
        <f>'Og s3a'!G404</f>
        <v>0</v>
      </c>
      <c r="G405" s="484"/>
      <c r="H405" s="483"/>
      <c r="I405" s="484"/>
      <c r="J405" s="483"/>
      <c r="K405" s="484"/>
      <c r="L405" s="483"/>
      <c r="M405" s="484"/>
      <c r="N405" s="483"/>
      <c r="O405" s="484"/>
      <c r="P405" s="483"/>
      <c r="Q405" s="59"/>
      <c r="R405" s="17"/>
      <c r="S405" s="56">
        <f>'Og s3a'!D404</f>
        <v>0</v>
      </c>
      <c r="T405" s="50"/>
      <c r="U405" s="306"/>
      <c r="V405" s="307"/>
      <c r="W405" s="307"/>
      <c r="X405" s="307"/>
      <c r="Y405" s="306"/>
      <c r="Z405" s="306"/>
      <c r="AA405" s="50"/>
      <c r="AB405" s="50"/>
      <c r="AC405" s="50"/>
      <c r="AD405" s="50"/>
      <c r="AE405" s="50"/>
      <c r="AF405" s="50"/>
      <c r="AG405" s="50"/>
      <c r="AH405" s="50"/>
      <c r="AI405" s="50"/>
      <c r="AJ405" s="50"/>
      <c r="AK405" s="50"/>
      <c r="AL405" s="50"/>
      <c r="AM405" s="50"/>
    </row>
    <row r="406" spans="2:39" ht="21" customHeight="1">
      <c r="B406" s="942" t="str">
        <f t="shared" si="6"/>
        <v/>
      </c>
      <c r="C406" s="437">
        <f>'Og s3a'!C405</f>
        <v>0</v>
      </c>
      <c r="D406" s="438">
        <f>'Og s3a'!E405</f>
        <v>0</v>
      </c>
      <c r="E406" s="871">
        <f>'Og s3a'!F405</f>
        <v>0</v>
      </c>
      <c r="F406" s="437">
        <f>'Og s3a'!G405</f>
        <v>0</v>
      </c>
      <c r="G406" s="484"/>
      <c r="H406" s="483"/>
      <c r="I406" s="484"/>
      <c r="J406" s="483"/>
      <c r="K406" s="484"/>
      <c r="L406" s="483"/>
      <c r="M406" s="484"/>
      <c r="N406" s="483"/>
      <c r="O406" s="484"/>
      <c r="P406" s="483"/>
      <c r="Q406" s="59"/>
      <c r="R406" s="17"/>
      <c r="S406" s="56">
        <f>'Og s3a'!D405</f>
        <v>0</v>
      </c>
      <c r="T406" s="50"/>
      <c r="U406" s="306"/>
      <c r="V406" s="307"/>
      <c r="W406" s="307"/>
      <c r="X406" s="307"/>
      <c r="Y406" s="306"/>
      <c r="Z406" s="306"/>
      <c r="AA406" s="50"/>
      <c r="AB406" s="50"/>
      <c r="AC406" s="50"/>
      <c r="AD406" s="50"/>
      <c r="AE406" s="50"/>
      <c r="AF406" s="50"/>
      <c r="AG406" s="50"/>
      <c r="AH406" s="50"/>
      <c r="AI406" s="50"/>
      <c r="AJ406" s="50"/>
      <c r="AK406" s="50"/>
      <c r="AL406" s="50"/>
      <c r="AM406" s="50"/>
    </row>
    <row r="407" spans="2:39" ht="21" customHeight="1">
      <c r="B407" s="942" t="str">
        <f t="shared" si="6"/>
        <v/>
      </c>
      <c r="C407" s="437">
        <f>'Og s3a'!C406</f>
        <v>0</v>
      </c>
      <c r="D407" s="438">
        <f>'Og s3a'!E406</f>
        <v>0</v>
      </c>
      <c r="E407" s="871">
        <f>'Og s3a'!F406</f>
        <v>0</v>
      </c>
      <c r="F407" s="437">
        <f>'Og s3a'!G406</f>
        <v>0</v>
      </c>
      <c r="G407" s="484"/>
      <c r="H407" s="483"/>
      <c r="I407" s="484"/>
      <c r="J407" s="483"/>
      <c r="K407" s="484"/>
      <c r="L407" s="483"/>
      <c r="M407" s="484"/>
      <c r="N407" s="483"/>
      <c r="O407" s="484"/>
      <c r="P407" s="483"/>
      <c r="Q407" s="59"/>
      <c r="R407" s="17"/>
      <c r="S407" s="56">
        <f>'Og s3a'!D406</f>
        <v>0</v>
      </c>
      <c r="T407" s="50"/>
      <c r="U407" s="306"/>
      <c r="V407" s="307"/>
      <c r="W407" s="307"/>
      <c r="X407" s="307"/>
      <c r="Y407" s="306"/>
      <c r="Z407" s="306"/>
      <c r="AA407" s="50"/>
      <c r="AB407" s="50"/>
      <c r="AC407" s="50"/>
      <c r="AD407" s="50"/>
      <c r="AE407" s="50"/>
      <c r="AF407" s="50"/>
      <c r="AG407" s="50"/>
      <c r="AH407" s="50"/>
      <c r="AI407" s="50"/>
      <c r="AJ407" s="50"/>
      <c r="AK407" s="50"/>
      <c r="AL407" s="50"/>
      <c r="AM407" s="50"/>
    </row>
    <row r="408" spans="2:39" ht="21" customHeight="1">
      <c r="B408" s="942" t="str">
        <f t="shared" si="6"/>
        <v/>
      </c>
      <c r="C408" s="437">
        <f>'Og s3a'!C407</f>
        <v>0</v>
      </c>
      <c r="D408" s="438">
        <f>'Og s3a'!E407</f>
        <v>0</v>
      </c>
      <c r="E408" s="871">
        <f>'Og s3a'!F407</f>
        <v>0</v>
      </c>
      <c r="F408" s="437">
        <f>'Og s3a'!G407</f>
        <v>0</v>
      </c>
      <c r="G408" s="484"/>
      <c r="H408" s="483"/>
      <c r="I408" s="484"/>
      <c r="J408" s="483"/>
      <c r="K408" s="484"/>
      <c r="L408" s="483"/>
      <c r="M408" s="484"/>
      <c r="N408" s="483"/>
      <c r="O408" s="484"/>
      <c r="P408" s="483"/>
      <c r="Q408" s="59"/>
      <c r="R408" s="17"/>
      <c r="S408" s="56">
        <f>'Og s3a'!D407</f>
        <v>0</v>
      </c>
      <c r="T408" s="50"/>
      <c r="U408" s="306"/>
      <c r="V408" s="307"/>
      <c r="W408" s="307"/>
      <c r="X408" s="307"/>
      <c r="Y408" s="306"/>
      <c r="Z408" s="306"/>
      <c r="AA408" s="50"/>
      <c r="AB408" s="50"/>
      <c r="AC408" s="50"/>
      <c r="AD408" s="50"/>
      <c r="AE408" s="50"/>
      <c r="AF408" s="50"/>
      <c r="AG408" s="50"/>
      <c r="AH408" s="50"/>
      <c r="AI408" s="50"/>
      <c r="AJ408" s="50"/>
      <c r="AK408" s="50"/>
      <c r="AL408" s="50"/>
      <c r="AM408" s="50"/>
    </row>
    <row r="409" spans="2:39" ht="21" customHeight="1">
      <c r="B409" s="942" t="str">
        <f t="shared" si="6"/>
        <v/>
      </c>
      <c r="C409" s="437">
        <f>'Og s3a'!C408</f>
        <v>0</v>
      </c>
      <c r="D409" s="438">
        <f>'Og s3a'!E408</f>
        <v>0</v>
      </c>
      <c r="E409" s="871">
        <f>'Og s3a'!F408</f>
        <v>0</v>
      </c>
      <c r="F409" s="437">
        <f>'Og s3a'!G408</f>
        <v>0</v>
      </c>
      <c r="G409" s="484"/>
      <c r="H409" s="483"/>
      <c r="I409" s="484"/>
      <c r="J409" s="483"/>
      <c r="K409" s="484"/>
      <c r="L409" s="483"/>
      <c r="M409" s="484"/>
      <c r="N409" s="483"/>
      <c r="O409" s="484"/>
      <c r="P409" s="483"/>
      <c r="Q409" s="59"/>
      <c r="R409" s="17"/>
      <c r="S409" s="56">
        <f>'Og s3a'!D408</f>
        <v>0</v>
      </c>
      <c r="T409" s="50"/>
      <c r="U409" s="306"/>
      <c r="V409" s="307"/>
      <c r="W409" s="307"/>
      <c r="X409" s="307"/>
      <c r="Y409" s="306"/>
      <c r="Z409" s="306"/>
      <c r="AA409" s="50"/>
      <c r="AB409" s="50"/>
      <c r="AC409" s="50"/>
      <c r="AD409" s="50"/>
      <c r="AE409" s="50"/>
      <c r="AF409" s="50"/>
      <c r="AG409" s="50"/>
      <c r="AH409" s="50"/>
      <c r="AI409" s="50"/>
      <c r="AJ409" s="50"/>
      <c r="AK409" s="50"/>
      <c r="AL409" s="50"/>
      <c r="AM409" s="50"/>
    </row>
    <row r="410" spans="2:39" ht="21" customHeight="1">
      <c r="B410" s="942" t="str">
        <f t="shared" si="6"/>
        <v/>
      </c>
      <c r="C410" s="437">
        <f>'Og s3a'!C409</f>
        <v>0</v>
      </c>
      <c r="D410" s="438">
        <f>'Og s3a'!E409</f>
        <v>0</v>
      </c>
      <c r="E410" s="871">
        <f>'Og s3a'!F409</f>
        <v>0</v>
      </c>
      <c r="F410" s="437">
        <f>'Og s3a'!G409</f>
        <v>0</v>
      </c>
      <c r="G410" s="484"/>
      <c r="H410" s="483"/>
      <c r="I410" s="484"/>
      <c r="J410" s="483"/>
      <c r="K410" s="484"/>
      <c r="L410" s="483"/>
      <c r="M410" s="484"/>
      <c r="N410" s="483"/>
      <c r="O410" s="484"/>
      <c r="P410" s="483"/>
      <c r="Q410" s="59"/>
      <c r="R410" s="17"/>
      <c r="S410" s="56">
        <f>'Og s3a'!D409</f>
        <v>0</v>
      </c>
      <c r="T410" s="50"/>
      <c r="U410" s="306"/>
      <c r="V410" s="307"/>
      <c r="W410" s="307"/>
      <c r="X410" s="307"/>
      <c r="Y410" s="306"/>
      <c r="Z410" s="306"/>
      <c r="AA410" s="50"/>
      <c r="AB410" s="50"/>
      <c r="AC410" s="50"/>
      <c r="AD410" s="50"/>
      <c r="AE410" s="50"/>
      <c r="AF410" s="50"/>
      <c r="AG410" s="50"/>
      <c r="AH410" s="50"/>
      <c r="AI410" s="50"/>
      <c r="AJ410" s="50"/>
      <c r="AK410" s="50"/>
      <c r="AL410" s="50"/>
      <c r="AM410" s="50"/>
    </row>
    <row r="411" spans="2:39" ht="21" customHeight="1">
      <c r="B411" s="942" t="str">
        <f t="shared" si="6"/>
        <v/>
      </c>
      <c r="C411" s="437">
        <f>'Og s3a'!C410</f>
        <v>0</v>
      </c>
      <c r="D411" s="438">
        <f>'Og s3a'!E410</f>
        <v>0</v>
      </c>
      <c r="E411" s="871">
        <f>'Og s3a'!F410</f>
        <v>0</v>
      </c>
      <c r="F411" s="437">
        <f>'Og s3a'!G410</f>
        <v>0</v>
      </c>
      <c r="G411" s="484"/>
      <c r="H411" s="483"/>
      <c r="I411" s="484"/>
      <c r="J411" s="483"/>
      <c r="K411" s="484"/>
      <c r="L411" s="483"/>
      <c r="M411" s="484"/>
      <c r="N411" s="483"/>
      <c r="O411" s="484"/>
      <c r="P411" s="483"/>
      <c r="Q411" s="59"/>
      <c r="R411" s="17"/>
      <c r="S411" s="56">
        <f>'Og s3a'!D410</f>
        <v>0</v>
      </c>
      <c r="T411" s="50"/>
      <c r="U411" s="306"/>
      <c r="V411" s="307"/>
      <c r="W411" s="307"/>
      <c r="X411" s="307"/>
      <c r="Y411" s="306"/>
      <c r="Z411" s="306"/>
      <c r="AA411" s="50"/>
      <c r="AB411" s="50"/>
      <c r="AC411" s="50"/>
      <c r="AD411" s="50"/>
      <c r="AE411" s="50"/>
      <c r="AF411" s="50"/>
      <c r="AG411" s="50"/>
      <c r="AH411" s="50"/>
      <c r="AI411" s="50"/>
      <c r="AJ411" s="50"/>
      <c r="AK411" s="50"/>
      <c r="AL411" s="50"/>
      <c r="AM411" s="50"/>
    </row>
    <row r="412" spans="2:39" ht="21" customHeight="1">
      <c r="B412" s="942" t="str">
        <f t="shared" si="6"/>
        <v/>
      </c>
      <c r="C412" s="437">
        <f>'Og s3a'!C411</f>
        <v>0</v>
      </c>
      <c r="D412" s="438">
        <f>'Og s3a'!E411</f>
        <v>0</v>
      </c>
      <c r="E412" s="871">
        <f>'Og s3a'!F411</f>
        <v>0</v>
      </c>
      <c r="F412" s="437">
        <f>'Og s3a'!G411</f>
        <v>0</v>
      </c>
      <c r="G412" s="484"/>
      <c r="H412" s="483"/>
      <c r="I412" s="484"/>
      <c r="J412" s="483"/>
      <c r="K412" s="484"/>
      <c r="L412" s="483"/>
      <c r="M412" s="484"/>
      <c r="N412" s="483"/>
      <c r="O412" s="484"/>
      <c r="P412" s="483"/>
      <c r="Q412" s="59"/>
      <c r="R412" s="17"/>
      <c r="S412" s="56">
        <f>'Og s3a'!D411</f>
        <v>0</v>
      </c>
      <c r="T412" s="50"/>
      <c r="U412" s="306"/>
      <c r="V412" s="307"/>
      <c r="W412" s="307"/>
      <c r="X412" s="307"/>
      <c r="Y412" s="306"/>
      <c r="Z412" s="306"/>
      <c r="AA412" s="50"/>
      <c r="AB412" s="50"/>
      <c r="AC412" s="50"/>
      <c r="AD412" s="50"/>
      <c r="AE412" s="50"/>
      <c r="AF412" s="50"/>
      <c r="AG412" s="50"/>
      <c r="AH412" s="50"/>
      <c r="AI412" s="50"/>
      <c r="AJ412" s="50"/>
      <c r="AK412" s="50"/>
      <c r="AL412" s="50"/>
      <c r="AM412" s="50"/>
    </row>
    <row r="413" spans="2:39" ht="21" customHeight="1">
      <c r="B413" s="942" t="str">
        <f t="shared" si="6"/>
        <v/>
      </c>
      <c r="C413" s="437">
        <f>'Og s3a'!C412</f>
        <v>0</v>
      </c>
      <c r="D413" s="438">
        <f>'Og s3a'!E412</f>
        <v>0</v>
      </c>
      <c r="E413" s="871">
        <f>'Og s3a'!F412</f>
        <v>0</v>
      </c>
      <c r="F413" s="437">
        <f>'Og s3a'!G412</f>
        <v>0</v>
      </c>
      <c r="G413" s="484"/>
      <c r="H413" s="483"/>
      <c r="I413" s="484"/>
      <c r="J413" s="483"/>
      <c r="K413" s="484"/>
      <c r="L413" s="483"/>
      <c r="M413" s="484"/>
      <c r="N413" s="483"/>
      <c r="O413" s="484"/>
      <c r="P413" s="483"/>
      <c r="Q413" s="59"/>
      <c r="R413" s="17"/>
      <c r="S413" s="56">
        <f>'Og s3a'!D412</f>
        <v>0</v>
      </c>
      <c r="T413" s="50"/>
      <c r="U413" s="306"/>
      <c r="V413" s="307"/>
      <c r="W413" s="307"/>
      <c r="X413" s="307"/>
      <c r="Y413" s="306"/>
      <c r="Z413" s="306"/>
      <c r="AA413" s="50"/>
      <c r="AB413" s="50"/>
      <c r="AC413" s="50"/>
      <c r="AD413" s="50"/>
      <c r="AE413" s="50"/>
      <c r="AF413" s="50"/>
      <c r="AG413" s="50"/>
      <c r="AH413" s="50"/>
      <c r="AI413" s="50"/>
      <c r="AJ413" s="50"/>
      <c r="AK413" s="50"/>
      <c r="AL413" s="50"/>
      <c r="AM413" s="50"/>
    </row>
    <row r="414" spans="2:39" ht="21" customHeight="1">
      <c r="B414" s="942" t="str">
        <f t="shared" si="6"/>
        <v/>
      </c>
      <c r="C414" s="437">
        <f>'Og s3a'!C413</f>
        <v>0</v>
      </c>
      <c r="D414" s="438">
        <f>'Og s3a'!E413</f>
        <v>0</v>
      </c>
      <c r="E414" s="871">
        <f>'Og s3a'!F413</f>
        <v>0</v>
      </c>
      <c r="F414" s="437">
        <f>'Og s3a'!G413</f>
        <v>0</v>
      </c>
      <c r="G414" s="484"/>
      <c r="H414" s="483"/>
      <c r="I414" s="484"/>
      <c r="J414" s="483"/>
      <c r="K414" s="484"/>
      <c r="L414" s="483"/>
      <c r="M414" s="484"/>
      <c r="N414" s="483"/>
      <c r="O414" s="484"/>
      <c r="P414" s="483"/>
      <c r="Q414" s="59"/>
      <c r="R414" s="17"/>
      <c r="S414" s="56">
        <f>'Og s3a'!D413</f>
        <v>0</v>
      </c>
      <c r="T414" s="50"/>
      <c r="U414" s="306"/>
      <c r="V414" s="307"/>
      <c r="W414" s="307"/>
      <c r="X414" s="307"/>
      <c r="Y414" s="306"/>
      <c r="Z414" s="306"/>
      <c r="AA414" s="50"/>
      <c r="AB414" s="50"/>
      <c r="AC414" s="50"/>
      <c r="AD414" s="50"/>
      <c r="AE414" s="50"/>
      <c r="AF414" s="50"/>
      <c r="AG414" s="50"/>
      <c r="AH414" s="50"/>
      <c r="AI414" s="50"/>
      <c r="AJ414" s="50"/>
      <c r="AK414" s="50"/>
      <c r="AL414" s="50"/>
      <c r="AM414" s="50"/>
    </row>
    <row r="415" spans="2:39" ht="21" customHeight="1">
      <c r="B415" s="942" t="str">
        <f t="shared" si="6"/>
        <v/>
      </c>
      <c r="C415" s="437">
        <f>'Og s3a'!C414</f>
        <v>0</v>
      </c>
      <c r="D415" s="438">
        <f>'Og s3a'!E414</f>
        <v>0</v>
      </c>
      <c r="E415" s="871">
        <f>'Og s3a'!F414</f>
        <v>0</v>
      </c>
      <c r="F415" s="437">
        <f>'Og s3a'!G414</f>
        <v>0</v>
      </c>
      <c r="G415" s="484"/>
      <c r="H415" s="483"/>
      <c r="I415" s="484"/>
      <c r="J415" s="483"/>
      <c r="K415" s="484"/>
      <c r="L415" s="483"/>
      <c r="M415" s="484"/>
      <c r="N415" s="483"/>
      <c r="O415" s="484"/>
      <c r="P415" s="483"/>
      <c r="Q415" s="59"/>
      <c r="R415" s="17"/>
      <c r="S415" s="56">
        <f>'Og s3a'!D414</f>
        <v>0</v>
      </c>
      <c r="T415" s="50"/>
      <c r="U415" s="306"/>
      <c r="V415" s="307"/>
      <c r="W415" s="307"/>
      <c r="X415" s="307"/>
      <c r="Y415" s="306"/>
      <c r="Z415" s="306"/>
      <c r="AA415" s="50"/>
      <c r="AB415" s="50"/>
      <c r="AC415" s="50"/>
      <c r="AD415" s="50"/>
      <c r="AE415" s="50"/>
      <c r="AF415" s="50"/>
      <c r="AG415" s="50"/>
      <c r="AH415" s="50"/>
      <c r="AI415" s="50"/>
      <c r="AJ415" s="50"/>
      <c r="AK415" s="50"/>
      <c r="AL415" s="50"/>
      <c r="AM415" s="50"/>
    </row>
    <row r="416" spans="2:39" ht="21" customHeight="1">
      <c r="B416" s="942" t="str">
        <f t="shared" si="6"/>
        <v/>
      </c>
      <c r="C416" s="437">
        <f>'Og s3a'!C415</f>
        <v>0</v>
      </c>
      <c r="D416" s="438">
        <f>'Og s3a'!E415</f>
        <v>0</v>
      </c>
      <c r="E416" s="871">
        <f>'Og s3a'!F415</f>
        <v>0</v>
      </c>
      <c r="F416" s="437">
        <f>'Og s3a'!G415</f>
        <v>0</v>
      </c>
      <c r="G416" s="484"/>
      <c r="H416" s="483"/>
      <c r="I416" s="484"/>
      <c r="J416" s="483"/>
      <c r="K416" s="484"/>
      <c r="L416" s="483"/>
      <c r="M416" s="484"/>
      <c r="N416" s="483"/>
      <c r="O416" s="484"/>
      <c r="P416" s="483"/>
      <c r="Q416" s="59"/>
      <c r="R416" s="17"/>
      <c r="S416" s="56">
        <f>'Og s3a'!D415</f>
        <v>0</v>
      </c>
      <c r="T416" s="50"/>
      <c r="U416" s="306"/>
      <c r="V416" s="307"/>
      <c r="W416" s="307"/>
      <c r="X416" s="307"/>
      <c r="Y416" s="306"/>
      <c r="Z416" s="306"/>
      <c r="AA416" s="50"/>
      <c r="AB416" s="50"/>
      <c r="AC416" s="50"/>
      <c r="AD416" s="50"/>
      <c r="AE416" s="50"/>
      <c r="AF416" s="50"/>
      <c r="AG416" s="50"/>
      <c r="AH416" s="50"/>
      <c r="AI416" s="50"/>
      <c r="AJ416" s="50"/>
      <c r="AK416" s="50"/>
      <c r="AL416" s="50"/>
      <c r="AM416" s="50"/>
    </row>
    <row r="417" spans="2:39" ht="21" customHeight="1">
      <c r="B417" s="942" t="str">
        <f t="shared" si="6"/>
        <v/>
      </c>
      <c r="C417" s="437">
        <f>'Og s3a'!C416</f>
        <v>0</v>
      </c>
      <c r="D417" s="438">
        <f>'Og s3a'!E416</f>
        <v>0</v>
      </c>
      <c r="E417" s="871">
        <f>'Og s3a'!F416</f>
        <v>0</v>
      </c>
      <c r="F417" s="437">
        <f>'Og s3a'!G416</f>
        <v>0</v>
      </c>
      <c r="G417" s="484"/>
      <c r="H417" s="483"/>
      <c r="I417" s="484"/>
      <c r="J417" s="483"/>
      <c r="K417" s="484"/>
      <c r="L417" s="483"/>
      <c r="M417" s="484"/>
      <c r="N417" s="483"/>
      <c r="O417" s="484"/>
      <c r="P417" s="483"/>
      <c r="Q417" s="59"/>
      <c r="R417" s="17"/>
      <c r="S417" s="56">
        <f>'Og s3a'!D416</f>
        <v>0</v>
      </c>
      <c r="T417" s="50"/>
      <c r="U417" s="306"/>
      <c r="V417" s="307"/>
      <c r="W417" s="307"/>
      <c r="X417" s="307"/>
      <c r="Y417" s="306"/>
      <c r="Z417" s="306"/>
      <c r="AA417" s="50"/>
      <c r="AB417" s="50"/>
      <c r="AC417" s="50"/>
      <c r="AD417" s="50"/>
      <c r="AE417" s="50"/>
      <c r="AF417" s="50"/>
      <c r="AG417" s="50"/>
      <c r="AH417" s="50"/>
      <c r="AI417" s="50"/>
      <c r="AJ417" s="50"/>
      <c r="AK417" s="50"/>
      <c r="AL417" s="50"/>
      <c r="AM417" s="50"/>
    </row>
    <row r="418" spans="2:39" ht="21" customHeight="1">
      <c r="B418" s="942" t="str">
        <f t="shared" si="6"/>
        <v/>
      </c>
      <c r="C418" s="437">
        <f>'Og s3a'!C417</f>
        <v>0</v>
      </c>
      <c r="D418" s="438">
        <f>'Og s3a'!E417</f>
        <v>0</v>
      </c>
      <c r="E418" s="871">
        <f>'Og s3a'!F417</f>
        <v>0</v>
      </c>
      <c r="F418" s="437">
        <f>'Og s3a'!G417</f>
        <v>0</v>
      </c>
      <c r="G418" s="484"/>
      <c r="H418" s="483"/>
      <c r="I418" s="484"/>
      <c r="J418" s="483"/>
      <c r="K418" s="484"/>
      <c r="L418" s="483"/>
      <c r="M418" s="484"/>
      <c r="N418" s="483"/>
      <c r="O418" s="484"/>
      <c r="P418" s="483"/>
      <c r="Q418" s="59"/>
      <c r="R418" s="17"/>
      <c r="S418" s="56">
        <f>'Og s3a'!D417</f>
        <v>0</v>
      </c>
      <c r="T418" s="50"/>
      <c r="U418" s="306"/>
      <c r="V418" s="307"/>
      <c r="W418" s="307"/>
      <c r="X418" s="307"/>
      <c r="Y418" s="306"/>
      <c r="Z418" s="306"/>
      <c r="AA418" s="50"/>
      <c r="AB418" s="50"/>
      <c r="AC418" s="50"/>
      <c r="AD418" s="50"/>
      <c r="AE418" s="50"/>
      <c r="AF418" s="50"/>
      <c r="AG418" s="50"/>
      <c r="AH418" s="50"/>
      <c r="AI418" s="50"/>
      <c r="AJ418" s="50"/>
      <c r="AK418" s="50"/>
      <c r="AL418" s="50"/>
      <c r="AM418" s="50"/>
    </row>
    <row r="419" spans="2:39" ht="21" customHeight="1">
      <c r="B419" s="942" t="str">
        <f t="shared" si="6"/>
        <v/>
      </c>
      <c r="C419" s="437">
        <f>'Og s3a'!C418</f>
        <v>0</v>
      </c>
      <c r="D419" s="438">
        <f>'Og s3a'!E418</f>
        <v>0</v>
      </c>
      <c r="E419" s="871">
        <f>'Og s3a'!F418</f>
        <v>0</v>
      </c>
      <c r="F419" s="437">
        <f>'Og s3a'!G418</f>
        <v>0</v>
      </c>
      <c r="G419" s="484"/>
      <c r="H419" s="483"/>
      <c r="I419" s="484"/>
      <c r="J419" s="483"/>
      <c r="K419" s="484"/>
      <c r="L419" s="483"/>
      <c r="M419" s="484"/>
      <c r="N419" s="483"/>
      <c r="O419" s="484"/>
      <c r="P419" s="483"/>
      <c r="Q419" s="59"/>
      <c r="R419" s="17"/>
      <c r="S419" s="56">
        <f>'Og s3a'!D418</f>
        <v>0</v>
      </c>
      <c r="T419" s="50"/>
      <c r="U419" s="306"/>
      <c r="V419" s="307"/>
      <c r="W419" s="307"/>
      <c r="X419" s="307"/>
      <c r="Y419" s="306"/>
      <c r="Z419" s="306"/>
      <c r="AA419" s="50"/>
      <c r="AB419" s="50"/>
      <c r="AC419" s="50"/>
      <c r="AD419" s="50"/>
      <c r="AE419" s="50"/>
      <c r="AF419" s="50"/>
      <c r="AG419" s="50"/>
      <c r="AH419" s="50"/>
      <c r="AI419" s="50"/>
      <c r="AJ419" s="50"/>
      <c r="AK419" s="50"/>
      <c r="AL419" s="50"/>
      <c r="AM419" s="50"/>
    </row>
    <row r="420" spans="2:39" ht="21" customHeight="1">
      <c r="B420" s="942" t="str">
        <f t="shared" si="6"/>
        <v/>
      </c>
      <c r="C420" s="437">
        <f>'Og s3a'!C419</f>
        <v>0</v>
      </c>
      <c r="D420" s="438">
        <f>'Og s3a'!E419</f>
        <v>0</v>
      </c>
      <c r="E420" s="871">
        <f>'Og s3a'!F419</f>
        <v>0</v>
      </c>
      <c r="F420" s="437">
        <f>'Og s3a'!G419</f>
        <v>0</v>
      </c>
      <c r="G420" s="484"/>
      <c r="H420" s="483"/>
      <c r="I420" s="484"/>
      <c r="J420" s="483"/>
      <c r="K420" s="484"/>
      <c r="L420" s="483"/>
      <c r="M420" s="484"/>
      <c r="N420" s="483"/>
      <c r="O420" s="484"/>
      <c r="P420" s="483"/>
      <c r="Q420" s="59"/>
      <c r="R420" s="17"/>
      <c r="S420" s="56">
        <f>'Og s3a'!D419</f>
        <v>0</v>
      </c>
      <c r="T420" s="50"/>
      <c r="U420" s="306"/>
      <c r="V420" s="307"/>
      <c r="W420" s="307"/>
      <c r="X420" s="307"/>
      <c r="Y420" s="306"/>
      <c r="Z420" s="306"/>
      <c r="AA420" s="50"/>
      <c r="AB420" s="50"/>
      <c r="AC420" s="50"/>
      <c r="AD420" s="50"/>
      <c r="AE420" s="50"/>
      <c r="AF420" s="50"/>
      <c r="AG420" s="50"/>
      <c r="AH420" s="50"/>
      <c r="AI420" s="50"/>
      <c r="AJ420" s="50"/>
      <c r="AK420" s="50"/>
      <c r="AL420" s="50"/>
      <c r="AM420" s="50"/>
    </row>
    <row r="421" spans="2:39" ht="21" customHeight="1">
      <c r="B421" s="942" t="str">
        <f t="shared" si="6"/>
        <v/>
      </c>
      <c r="C421" s="437">
        <f>'Og s3a'!C420</f>
        <v>0</v>
      </c>
      <c r="D421" s="438">
        <f>'Og s3a'!E420</f>
        <v>0</v>
      </c>
      <c r="E421" s="871">
        <f>'Og s3a'!F420</f>
        <v>0</v>
      </c>
      <c r="F421" s="437">
        <f>'Og s3a'!G420</f>
        <v>0</v>
      </c>
      <c r="G421" s="484"/>
      <c r="H421" s="483"/>
      <c r="I421" s="484"/>
      <c r="J421" s="483"/>
      <c r="K421" s="484"/>
      <c r="L421" s="483"/>
      <c r="M421" s="484"/>
      <c r="N421" s="483"/>
      <c r="O421" s="484"/>
      <c r="P421" s="483"/>
      <c r="Q421" s="59"/>
      <c r="R421" s="17"/>
      <c r="S421" s="56">
        <f>'Og s3a'!D420</f>
        <v>0</v>
      </c>
      <c r="T421" s="50"/>
      <c r="U421" s="306"/>
      <c r="V421" s="307"/>
      <c r="W421" s="307"/>
      <c r="X421" s="307"/>
      <c r="Y421" s="306"/>
      <c r="Z421" s="306"/>
      <c r="AA421" s="50"/>
      <c r="AB421" s="50"/>
      <c r="AC421" s="50"/>
      <c r="AD421" s="50"/>
      <c r="AE421" s="50"/>
      <c r="AF421" s="50"/>
      <c r="AG421" s="50"/>
      <c r="AH421" s="50"/>
      <c r="AI421" s="50"/>
      <c r="AJ421" s="50"/>
      <c r="AK421" s="50"/>
      <c r="AL421" s="50"/>
      <c r="AM421" s="50"/>
    </row>
    <row r="422" spans="2:39" ht="21" customHeight="1">
      <c r="B422" s="942" t="str">
        <f t="shared" si="6"/>
        <v/>
      </c>
      <c r="C422" s="437">
        <f>'Og s3a'!C421</f>
        <v>0</v>
      </c>
      <c r="D422" s="438">
        <f>'Og s3a'!E421</f>
        <v>0</v>
      </c>
      <c r="E422" s="871">
        <f>'Og s3a'!F421</f>
        <v>0</v>
      </c>
      <c r="F422" s="437">
        <f>'Og s3a'!G421</f>
        <v>0</v>
      </c>
      <c r="G422" s="484"/>
      <c r="H422" s="483"/>
      <c r="I422" s="484"/>
      <c r="J422" s="483"/>
      <c r="K422" s="484"/>
      <c r="L422" s="483"/>
      <c r="M422" s="484"/>
      <c r="N422" s="483"/>
      <c r="O422" s="484"/>
      <c r="P422" s="483"/>
      <c r="Q422" s="59"/>
      <c r="R422" s="17"/>
      <c r="S422" s="56">
        <f>'Og s3a'!D421</f>
        <v>0</v>
      </c>
      <c r="T422" s="50"/>
      <c r="U422" s="306"/>
      <c r="V422" s="307"/>
      <c r="W422" s="307"/>
      <c r="X422" s="307"/>
      <c r="Y422" s="306"/>
      <c r="Z422" s="306"/>
      <c r="AA422" s="50"/>
      <c r="AB422" s="50"/>
      <c r="AC422" s="50"/>
      <c r="AD422" s="50"/>
      <c r="AE422" s="50"/>
      <c r="AF422" s="50"/>
      <c r="AG422" s="50"/>
      <c r="AH422" s="50"/>
      <c r="AI422" s="50"/>
      <c r="AJ422" s="50"/>
      <c r="AK422" s="50"/>
      <c r="AL422" s="50"/>
      <c r="AM422" s="50"/>
    </row>
    <row r="423" spans="2:39" ht="21" customHeight="1">
      <c r="B423" s="942" t="str">
        <f t="shared" si="6"/>
        <v/>
      </c>
      <c r="C423" s="437">
        <f>'Og s3a'!C422</f>
        <v>0</v>
      </c>
      <c r="D423" s="438">
        <f>'Og s3a'!E422</f>
        <v>0</v>
      </c>
      <c r="E423" s="871">
        <f>'Og s3a'!F422</f>
        <v>0</v>
      </c>
      <c r="F423" s="437">
        <f>'Og s3a'!G422</f>
        <v>0</v>
      </c>
      <c r="G423" s="484"/>
      <c r="H423" s="483"/>
      <c r="I423" s="484"/>
      <c r="J423" s="483"/>
      <c r="K423" s="484"/>
      <c r="L423" s="483"/>
      <c r="M423" s="484"/>
      <c r="N423" s="483"/>
      <c r="O423" s="484"/>
      <c r="P423" s="483"/>
      <c r="Q423" s="59"/>
      <c r="R423" s="17"/>
      <c r="S423" s="56">
        <f>'Og s3a'!D422</f>
        <v>0</v>
      </c>
      <c r="T423" s="50"/>
      <c r="U423" s="306"/>
      <c r="V423" s="307"/>
      <c r="W423" s="307"/>
      <c r="X423" s="307"/>
      <c r="Y423" s="306"/>
      <c r="Z423" s="306"/>
      <c r="AA423" s="50"/>
      <c r="AB423" s="50"/>
      <c r="AC423" s="50"/>
      <c r="AD423" s="50"/>
      <c r="AE423" s="50"/>
      <c r="AF423" s="50"/>
      <c r="AG423" s="50"/>
      <c r="AH423" s="50"/>
      <c r="AI423" s="50"/>
      <c r="AJ423" s="50"/>
      <c r="AK423" s="50"/>
      <c r="AL423" s="50"/>
      <c r="AM423" s="50"/>
    </row>
    <row r="424" spans="2:39" ht="21" customHeight="1">
      <c r="B424" s="942" t="str">
        <f t="shared" si="6"/>
        <v/>
      </c>
      <c r="C424" s="437">
        <f>'Og s3a'!C423</f>
        <v>0</v>
      </c>
      <c r="D424" s="438">
        <f>'Og s3a'!E423</f>
        <v>0</v>
      </c>
      <c r="E424" s="871">
        <f>'Og s3a'!F423</f>
        <v>0</v>
      </c>
      <c r="F424" s="437">
        <f>'Og s3a'!G423</f>
        <v>0</v>
      </c>
      <c r="G424" s="484"/>
      <c r="H424" s="483"/>
      <c r="I424" s="484"/>
      <c r="J424" s="483"/>
      <c r="K424" s="484"/>
      <c r="L424" s="483"/>
      <c r="M424" s="484"/>
      <c r="N424" s="483"/>
      <c r="O424" s="484"/>
      <c r="P424" s="483"/>
      <c r="Q424" s="59"/>
      <c r="R424" s="17"/>
      <c r="S424" s="56">
        <f>'Og s3a'!D423</f>
        <v>0</v>
      </c>
      <c r="T424" s="50"/>
      <c r="U424" s="306"/>
      <c r="V424" s="307"/>
      <c r="W424" s="307"/>
      <c r="X424" s="307"/>
      <c r="Y424" s="306"/>
      <c r="Z424" s="306"/>
      <c r="AA424" s="50"/>
      <c r="AB424" s="50"/>
      <c r="AC424" s="50"/>
      <c r="AD424" s="50"/>
      <c r="AE424" s="50"/>
      <c r="AF424" s="50"/>
      <c r="AG424" s="50"/>
      <c r="AH424" s="50"/>
      <c r="AI424" s="50"/>
      <c r="AJ424" s="50"/>
      <c r="AK424" s="50"/>
      <c r="AL424" s="50"/>
      <c r="AM424" s="50"/>
    </row>
    <row r="425" spans="2:39" ht="21" customHeight="1">
      <c r="B425" s="942" t="str">
        <f t="shared" si="6"/>
        <v/>
      </c>
      <c r="C425" s="437">
        <f>'Og s3a'!C424</f>
        <v>0</v>
      </c>
      <c r="D425" s="438">
        <f>'Og s3a'!E424</f>
        <v>0</v>
      </c>
      <c r="E425" s="871">
        <f>'Og s3a'!F424</f>
        <v>0</v>
      </c>
      <c r="F425" s="437">
        <f>'Og s3a'!G424</f>
        <v>0</v>
      </c>
      <c r="G425" s="484"/>
      <c r="H425" s="483"/>
      <c r="I425" s="484"/>
      <c r="J425" s="483"/>
      <c r="K425" s="484"/>
      <c r="L425" s="483"/>
      <c r="M425" s="484"/>
      <c r="N425" s="483"/>
      <c r="O425" s="484"/>
      <c r="P425" s="483"/>
      <c r="Q425" s="59"/>
      <c r="R425" s="17"/>
      <c r="S425" s="56">
        <f>'Og s3a'!D424</f>
        <v>0</v>
      </c>
      <c r="T425" s="50"/>
      <c r="U425" s="306"/>
      <c r="V425" s="307"/>
      <c r="W425" s="307"/>
      <c r="X425" s="307"/>
      <c r="Y425" s="306"/>
      <c r="Z425" s="306"/>
      <c r="AA425" s="50"/>
      <c r="AB425" s="50"/>
      <c r="AC425" s="50"/>
      <c r="AD425" s="50"/>
      <c r="AE425" s="50"/>
      <c r="AF425" s="50"/>
      <c r="AG425" s="50"/>
      <c r="AH425" s="50"/>
      <c r="AI425" s="50"/>
      <c r="AJ425" s="50"/>
      <c r="AK425" s="50"/>
      <c r="AL425" s="50"/>
      <c r="AM425" s="50"/>
    </row>
    <row r="426" spans="2:39" ht="21" customHeight="1">
      <c r="B426" s="942" t="str">
        <f t="shared" si="6"/>
        <v/>
      </c>
      <c r="C426" s="437">
        <f>'Og s3a'!C425</f>
        <v>0</v>
      </c>
      <c r="D426" s="438">
        <f>'Og s3a'!E425</f>
        <v>0</v>
      </c>
      <c r="E426" s="871">
        <f>'Og s3a'!F425</f>
        <v>0</v>
      </c>
      <c r="F426" s="437">
        <f>'Og s3a'!G425</f>
        <v>0</v>
      </c>
      <c r="G426" s="484"/>
      <c r="H426" s="483"/>
      <c r="I426" s="484"/>
      <c r="J426" s="483"/>
      <c r="K426" s="484"/>
      <c r="L426" s="483"/>
      <c r="M426" s="484"/>
      <c r="N426" s="483"/>
      <c r="O426" s="484"/>
      <c r="P426" s="483"/>
      <c r="Q426" s="59"/>
      <c r="R426" s="17"/>
      <c r="S426" s="56">
        <f>'Og s3a'!D425</f>
        <v>0</v>
      </c>
      <c r="T426" s="50"/>
      <c r="U426" s="306"/>
      <c r="V426" s="307"/>
      <c r="W426" s="307"/>
      <c r="X426" s="307"/>
      <c r="Y426" s="306"/>
      <c r="Z426" s="306"/>
      <c r="AA426" s="50"/>
      <c r="AB426" s="50"/>
      <c r="AC426" s="50"/>
      <c r="AD426" s="50"/>
      <c r="AE426" s="50"/>
      <c r="AF426" s="50"/>
      <c r="AG426" s="50"/>
      <c r="AH426" s="50"/>
      <c r="AI426" s="50"/>
      <c r="AJ426" s="50"/>
      <c r="AK426" s="50"/>
      <c r="AL426" s="50"/>
      <c r="AM426" s="50"/>
    </row>
    <row r="427" spans="2:39" ht="21" customHeight="1">
      <c r="B427" s="942" t="str">
        <f t="shared" si="6"/>
        <v/>
      </c>
      <c r="C427" s="437">
        <f>'Og s3a'!C426</f>
        <v>0</v>
      </c>
      <c r="D427" s="438">
        <f>'Og s3a'!E426</f>
        <v>0</v>
      </c>
      <c r="E427" s="871">
        <f>'Og s3a'!F426</f>
        <v>0</v>
      </c>
      <c r="F427" s="437">
        <f>'Og s3a'!G426</f>
        <v>0</v>
      </c>
      <c r="G427" s="484"/>
      <c r="H427" s="483"/>
      <c r="I427" s="484"/>
      <c r="J427" s="483"/>
      <c r="K427" s="484"/>
      <c r="L427" s="483"/>
      <c r="M427" s="484"/>
      <c r="N427" s="483"/>
      <c r="O427" s="484"/>
      <c r="P427" s="483"/>
      <c r="Q427" s="59"/>
      <c r="R427" s="17"/>
      <c r="S427" s="56">
        <f>'Og s3a'!D426</f>
        <v>0</v>
      </c>
      <c r="T427" s="50"/>
      <c r="U427" s="306"/>
      <c r="V427" s="307"/>
      <c r="W427" s="307"/>
      <c r="X427" s="307"/>
      <c r="Y427" s="306"/>
      <c r="Z427" s="306"/>
      <c r="AA427" s="50"/>
      <c r="AB427" s="50"/>
      <c r="AC427" s="50"/>
      <c r="AD427" s="50"/>
      <c r="AE427" s="50"/>
      <c r="AF427" s="50"/>
      <c r="AG427" s="50"/>
      <c r="AH427" s="50"/>
      <c r="AI427" s="50"/>
      <c r="AJ427" s="50"/>
      <c r="AK427" s="50"/>
      <c r="AL427" s="50"/>
      <c r="AM427" s="50"/>
    </row>
    <row r="428" spans="2:39" ht="21" customHeight="1">
      <c r="B428" s="942" t="str">
        <f t="shared" si="6"/>
        <v/>
      </c>
      <c r="C428" s="437">
        <f>'Og s3a'!C427</f>
        <v>0</v>
      </c>
      <c r="D428" s="438">
        <f>'Og s3a'!E427</f>
        <v>0</v>
      </c>
      <c r="E428" s="871">
        <f>'Og s3a'!F427</f>
        <v>0</v>
      </c>
      <c r="F428" s="437">
        <f>'Og s3a'!G427</f>
        <v>0</v>
      </c>
      <c r="G428" s="484"/>
      <c r="H428" s="483"/>
      <c r="I428" s="484"/>
      <c r="J428" s="483"/>
      <c r="K428" s="484"/>
      <c r="L428" s="483"/>
      <c r="M428" s="484"/>
      <c r="N428" s="483"/>
      <c r="O428" s="484"/>
      <c r="P428" s="483"/>
      <c r="Q428" s="59"/>
      <c r="R428" s="17"/>
      <c r="S428" s="56">
        <f>'Og s3a'!D427</f>
        <v>0</v>
      </c>
      <c r="T428" s="50"/>
      <c r="U428" s="306"/>
      <c r="V428" s="307"/>
      <c r="W428" s="307"/>
      <c r="X428" s="307"/>
      <c r="Y428" s="306"/>
      <c r="Z428" s="306"/>
      <c r="AA428" s="50"/>
      <c r="AB428" s="50"/>
      <c r="AC428" s="50"/>
      <c r="AD428" s="50"/>
      <c r="AE428" s="50"/>
      <c r="AF428" s="50"/>
      <c r="AG428" s="50"/>
      <c r="AH428" s="50"/>
      <c r="AI428" s="50"/>
      <c r="AJ428" s="50"/>
      <c r="AK428" s="50"/>
      <c r="AL428" s="50"/>
      <c r="AM428" s="50"/>
    </row>
    <row r="429" spans="2:39" ht="21" customHeight="1">
      <c r="B429" s="942" t="str">
        <f t="shared" si="6"/>
        <v/>
      </c>
      <c r="C429" s="437">
        <f>'Og s3a'!C428</f>
        <v>0</v>
      </c>
      <c r="D429" s="438">
        <f>'Og s3a'!E428</f>
        <v>0</v>
      </c>
      <c r="E429" s="871">
        <f>'Og s3a'!F428</f>
        <v>0</v>
      </c>
      <c r="F429" s="437">
        <f>'Og s3a'!G428</f>
        <v>0</v>
      </c>
      <c r="G429" s="484"/>
      <c r="H429" s="483"/>
      <c r="I429" s="484"/>
      <c r="J429" s="483"/>
      <c r="K429" s="484"/>
      <c r="L429" s="483"/>
      <c r="M429" s="484"/>
      <c r="N429" s="483"/>
      <c r="O429" s="484"/>
      <c r="P429" s="483"/>
      <c r="Q429" s="59"/>
      <c r="R429" s="17"/>
      <c r="S429" s="56">
        <f>'Og s3a'!D428</f>
        <v>0</v>
      </c>
      <c r="T429" s="50"/>
      <c r="U429" s="306"/>
      <c r="V429" s="307"/>
      <c r="W429" s="307"/>
      <c r="X429" s="307"/>
      <c r="Y429" s="306"/>
      <c r="Z429" s="306"/>
      <c r="AA429" s="50"/>
      <c r="AB429" s="50"/>
      <c r="AC429" s="50"/>
      <c r="AD429" s="50"/>
      <c r="AE429" s="50"/>
      <c r="AF429" s="50"/>
      <c r="AG429" s="50"/>
      <c r="AH429" s="50"/>
      <c r="AI429" s="50"/>
      <c r="AJ429" s="50"/>
      <c r="AK429" s="50"/>
      <c r="AL429" s="50"/>
      <c r="AM429" s="50"/>
    </row>
    <row r="430" spans="2:39" ht="21" customHeight="1">
      <c r="B430" s="942" t="str">
        <f t="shared" si="6"/>
        <v/>
      </c>
      <c r="C430" s="437">
        <f>'Og s3a'!C429</f>
        <v>0</v>
      </c>
      <c r="D430" s="438">
        <f>'Og s3a'!E429</f>
        <v>0</v>
      </c>
      <c r="E430" s="871">
        <f>'Og s3a'!F429</f>
        <v>0</v>
      </c>
      <c r="F430" s="437">
        <f>'Og s3a'!G429</f>
        <v>0</v>
      </c>
      <c r="G430" s="484"/>
      <c r="H430" s="483"/>
      <c r="I430" s="484"/>
      <c r="J430" s="483"/>
      <c r="K430" s="484"/>
      <c r="L430" s="483"/>
      <c r="M430" s="484"/>
      <c r="N430" s="483"/>
      <c r="O430" s="484"/>
      <c r="P430" s="483"/>
      <c r="Q430" s="59"/>
      <c r="R430" s="17"/>
      <c r="S430" s="56">
        <f>'Og s3a'!D429</f>
        <v>0</v>
      </c>
      <c r="T430" s="50"/>
      <c r="U430" s="306"/>
      <c r="V430" s="307"/>
      <c r="W430" s="307"/>
      <c r="X430" s="307"/>
      <c r="Y430" s="306"/>
      <c r="Z430" s="306"/>
      <c r="AA430" s="50"/>
      <c r="AB430" s="50"/>
      <c r="AC430" s="50"/>
      <c r="AD430" s="50"/>
      <c r="AE430" s="50"/>
      <c r="AF430" s="50"/>
      <c r="AG430" s="50"/>
      <c r="AH430" s="50"/>
      <c r="AI430" s="50"/>
      <c r="AJ430" s="50"/>
      <c r="AK430" s="50"/>
      <c r="AL430" s="50"/>
      <c r="AM430" s="50"/>
    </row>
    <row r="431" spans="2:39" ht="21" customHeight="1">
      <c r="B431" s="942" t="str">
        <f t="shared" si="6"/>
        <v/>
      </c>
      <c r="C431" s="437">
        <f>'Og s3a'!C430</f>
        <v>0</v>
      </c>
      <c r="D431" s="438">
        <f>'Og s3a'!E430</f>
        <v>0</v>
      </c>
      <c r="E431" s="871">
        <f>'Og s3a'!F430</f>
        <v>0</v>
      </c>
      <c r="F431" s="437">
        <f>'Og s3a'!G430</f>
        <v>0</v>
      </c>
      <c r="G431" s="484"/>
      <c r="H431" s="483"/>
      <c r="I431" s="484"/>
      <c r="J431" s="483"/>
      <c r="K431" s="484"/>
      <c r="L431" s="483"/>
      <c r="M431" s="484"/>
      <c r="N431" s="483"/>
      <c r="O431" s="484"/>
      <c r="P431" s="483"/>
      <c r="Q431" s="59"/>
      <c r="R431" s="17"/>
      <c r="S431" s="56">
        <f>'Og s3a'!D430</f>
        <v>0</v>
      </c>
      <c r="T431" s="50"/>
      <c r="U431" s="306"/>
      <c r="V431" s="307"/>
      <c r="W431" s="307"/>
      <c r="X431" s="307"/>
      <c r="Y431" s="306"/>
      <c r="Z431" s="306"/>
      <c r="AA431" s="50"/>
      <c r="AB431" s="50"/>
      <c r="AC431" s="50"/>
      <c r="AD431" s="50"/>
      <c r="AE431" s="50"/>
      <c r="AF431" s="50"/>
      <c r="AG431" s="50"/>
      <c r="AH431" s="50"/>
      <c r="AI431" s="50"/>
      <c r="AJ431" s="50"/>
      <c r="AK431" s="50"/>
      <c r="AL431" s="50"/>
      <c r="AM431" s="50"/>
    </row>
    <row r="432" spans="2:39" ht="21" customHeight="1">
      <c r="B432" s="942" t="str">
        <f t="shared" si="6"/>
        <v/>
      </c>
      <c r="C432" s="437">
        <f>'Og s3a'!C431</f>
        <v>0</v>
      </c>
      <c r="D432" s="438">
        <f>'Og s3a'!E431</f>
        <v>0</v>
      </c>
      <c r="E432" s="871">
        <f>'Og s3a'!F431</f>
        <v>0</v>
      </c>
      <c r="F432" s="437">
        <f>'Og s3a'!G431</f>
        <v>0</v>
      </c>
      <c r="G432" s="484"/>
      <c r="H432" s="483"/>
      <c r="I432" s="484"/>
      <c r="J432" s="483"/>
      <c r="K432" s="484"/>
      <c r="L432" s="483"/>
      <c r="M432" s="484"/>
      <c r="N432" s="483"/>
      <c r="O432" s="484"/>
      <c r="P432" s="483"/>
      <c r="Q432" s="59"/>
      <c r="R432" s="17"/>
      <c r="S432" s="56">
        <f>'Og s3a'!D431</f>
        <v>0</v>
      </c>
      <c r="T432" s="50"/>
      <c r="U432" s="306"/>
      <c r="V432" s="307"/>
      <c r="W432" s="307"/>
      <c r="X432" s="307"/>
      <c r="Y432" s="306"/>
      <c r="Z432" s="306"/>
      <c r="AA432" s="50"/>
      <c r="AB432" s="50"/>
      <c r="AC432" s="50"/>
      <c r="AD432" s="50"/>
      <c r="AE432" s="50"/>
      <c r="AF432" s="50"/>
      <c r="AG432" s="50"/>
      <c r="AH432" s="50"/>
      <c r="AI432" s="50"/>
      <c r="AJ432" s="50"/>
      <c r="AK432" s="50"/>
      <c r="AL432" s="50"/>
      <c r="AM432" s="50"/>
    </row>
    <row r="433" spans="2:39" ht="21" customHeight="1">
      <c r="B433" s="942" t="str">
        <f t="shared" si="6"/>
        <v/>
      </c>
      <c r="C433" s="437">
        <f>'Og s3a'!C432</f>
        <v>0</v>
      </c>
      <c r="D433" s="438">
        <f>'Og s3a'!E432</f>
        <v>0</v>
      </c>
      <c r="E433" s="871">
        <f>'Og s3a'!F432</f>
        <v>0</v>
      </c>
      <c r="F433" s="437">
        <f>'Og s3a'!G432</f>
        <v>0</v>
      </c>
      <c r="G433" s="484"/>
      <c r="H433" s="483"/>
      <c r="I433" s="484"/>
      <c r="J433" s="483"/>
      <c r="K433" s="484"/>
      <c r="L433" s="483"/>
      <c r="M433" s="484"/>
      <c r="N433" s="483"/>
      <c r="O433" s="484"/>
      <c r="P433" s="483"/>
      <c r="Q433" s="59"/>
      <c r="R433" s="17"/>
      <c r="S433" s="56">
        <f>'Og s3a'!D432</f>
        <v>0</v>
      </c>
      <c r="T433" s="50"/>
      <c r="U433" s="306"/>
      <c r="V433" s="307"/>
      <c r="W433" s="307"/>
      <c r="X433" s="307"/>
      <c r="Y433" s="306"/>
      <c r="Z433" s="306"/>
      <c r="AA433" s="50"/>
      <c r="AB433" s="50"/>
      <c r="AC433" s="50"/>
      <c r="AD433" s="50"/>
      <c r="AE433" s="50"/>
      <c r="AF433" s="50"/>
      <c r="AG433" s="50"/>
      <c r="AH433" s="50"/>
      <c r="AI433" s="50"/>
      <c r="AJ433" s="50"/>
      <c r="AK433" s="50"/>
      <c r="AL433" s="50"/>
      <c r="AM433" s="50"/>
    </row>
    <row r="434" spans="2:39" ht="21" customHeight="1">
      <c r="B434" s="942" t="str">
        <f t="shared" si="6"/>
        <v/>
      </c>
      <c r="C434" s="437">
        <f>'Og s3a'!C433</f>
        <v>0</v>
      </c>
      <c r="D434" s="438">
        <f>'Og s3a'!E433</f>
        <v>0</v>
      </c>
      <c r="E434" s="871">
        <f>'Og s3a'!F433</f>
        <v>0</v>
      </c>
      <c r="F434" s="437">
        <f>'Og s3a'!G433</f>
        <v>0</v>
      </c>
      <c r="G434" s="484"/>
      <c r="H434" s="483"/>
      <c r="I434" s="484"/>
      <c r="J434" s="483"/>
      <c r="K434" s="484"/>
      <c r="L434" s="483"/>
      <c r="M434" s="484"/>
      <c r="N434" s="483"/>
      <c r="O434" s="484"/>
      <c r="P434" s="483"/>
      <c r="Q434" s="59"/>
      <c r="R434" s="17"/>
      <c r="S434" s="56">
        <f>'Og s3a'!D433</f>
        <v>0</v>
      </c>
      <c r="T434" s="50"/>
      <c r="U434" s="306"/>
      <c r="V434" s="307"/>
      <c r="W434" s="307"/>
      <c r="X434" s="307"/>
      <c r="Y434" s="306"/>
      <c r="Z434" s="306"/>
      <c r="AA434" s="50"/>
      <c r="AB434" s="50"/>
      <c r="AC434" s="50"/>
      <c r="AD434" s="50"/>
      <c r="AE434" s="50"/>
      <c r="AF434" s="50"/>
      <c r="AG434" s="50"/>
      <c r="AH434" s="50"/>
      <c r="AI434" s="50"/>
      <c r="AJ434" s="50"/>
      <c r="AK434" s="50"/>
      <c r="AL434" s="50"/>
      <c r="AM434" s="50"/>
    </row>
    <row r="435" spans="2:39" ht="21" customHeight="1">
      <c r="B435" s="942" t="str">
        <f t="shared" si="6"/>
        <v/>
      </c>
      <c r="C435" s="437">
        <f>'Og s3a'!C434</f>
        <v>0</v>
      </c>
      <c r="D435" s="438">
        <f>'Og s3a'!E434</f>
        <v>0</v>
      </c>
      <c r="E435" s="871">
        <f>'Og s3a'!F434</f>
        <v>0</v>
      </c>
      <c r="F435" s="437">
        <f>'Og s3a'!G434</f>
        <v>0</v>
      </c>
      <c r="G435" s="484"/>
      <c r="H435" s="483"/>
      <c r="I435" s="484"/>
      <c r="J435" s="483"/>
      <c r="K435" s="484"/>
      <c r="L435" s="483"/>
      <c r="M435" s="484"/>
      <c r="N435" s="483"/>
      <c r="O435" s="484"/>
      <c r="P435" s="483"/>
      <c r="Q435" s="59"/>
      <c r="R435" s="17"/>
      <c r="S435" s="56">
        <f>'Og s3a'!D434</f>
        <v>0</v>
      </c>
      <c r="T435" s="50"/>
      <c r="U435" s="306"/>
      <c r="V435" s="307"/>
      <c r="W435" s="307"/>
      <c r="X435" s="307"/>
      <c r="Y435" s="306"/>
      <c r="Z435" s="306"/>
      <c r="AA435" s="50"/>
      <c r="AB435" s="50"/>
      <c r="AC435" s="50"/>
      <c r="AD435" s="50"/>
      <c r="AE435" s="50"/>
      <c r="AF435" s="50"/>
      <c r="AG435" s="50"/>
      <c r="AH435" s="50"/>
      <c r="AI435" s="50"/>
      <c r="AJ435" s="50"/>
      <c r="AK435" s="50"/>
      <c r="AL435" s="50"/>
      <c r="AM435" s="50"/>
    </row>
    <row r="436" spans="2:39" ht="21" customHeight="1">
      <c r="B436" s="942" t="str">
        <f t="shared" si="6"/>
        <v/>
      </c>
      <c r="C436" s="437">
        <f>'Og s3a'!C435</f>
        <v>0</v>
      </c>
      <c r="D436" s="438">
        <f>'Og s3a'!E435</f>
        <v>0</v>
      </c>
      <c r="E436" s="871">
        <f>'Og s3a'!F435</f>
        <v>0</v>
      </c>
      <c r="F436" s="437">
        <f>'Og s3a'!G435</f>
        <v>0</v>
      </c>
      <c r="G436" s="484"/>
      <c r="H436" s="483"/>
      <c r="I436" s="484"/>
      <c r="J436" s="483"/>
      <c r="K436" s="484"/>
      <c r="L436" s="483"/>
      <c r="M436" s="484"/>
      <c r="N436" s="483"/>
      <c r="O436" s="484"/>
      <c r="P436" s="483"/>
      <c r="Q436" s="59"/>
      <c r="R436" s="17"/>
      <c r="S436" s="56">
        <f>'Og s3a'!D435</f>
        <v>0</v>
      </c>
      <c r="T436" s="50"/>
      <c r="U436" s="306"/>
      <c r="V436" s="307"/>
      <c r="W436" s="307"/>
      <c r="X436" s="307"/>
      <c r="Y436" s="306"/>
      <c r="Z436" s="306"/>
      <c r="AA436" s="50"/>
      <c r="AB436" s="50"/>
      <c r="AC436" s="50"/>
      <c r="AD436" s="50"/>
      <c r="AE436" s="50"/>
      <c r="AF436" s="50"/>
      <c r="AG436" s="50"/>
      <c r="AH436" s="50"/>
      <c r="AI436" s="50"/>
      <c r="AJ436" s="50"/>
      <c r="AK436" s="50"/>
      <c r="AL436" s="50"/>
      <c r="AM436" s="50"/>
    </row>
    <row r="437" spans="2:39" ht="21" customHeight="1">
      <c r="B437" s="942" t="str">
        <f t="shared" si="6"/>
        <v/>
      </c>
      <c r="C437" s="437">
        <f>'Og s3a'!C436</f>
        <v>0</v>
      </c>
      <c r="D437" s="438">
        <f>'Og s3a'!E436</f>
        <v>0</v>
      </c>
      <c r="E437" s="871">
        <f>'Og s3a'!F436</f>
        <v>0</v>
      </c>
      <c r="F437" s="437">
        <f>'Og s3a'!G436</f>
        <v>0</v>
      </c>
      <c r="G437" s="484"/>
      <c r="H437" s="483"/>
      <c r="I437" s="484"/>
      <c r="J437" s="483"/>
      <c r="K437" s="484"/>
      <c r="L437" s="483"/>
      <c r="M437" s="484"/>
      <c r="N437" s="483"/>
      <c r="O437" s="484"/>
      <c r="P437" s="483"/>
      <c r="Q437" s="59"/>
      <c r="R437" s="17"/>
      <c r="S437" s="56">
        <f>'Og s3a'!D436</f>
        <v>0</v>
      </c>
      <c r="T437" s="50"/>
      <c r="U437" s="306"/>
      <c r="V437" s="307"/>
      <c r="W437" s="307"/>
      <c r="X437" s="307"/>
      <c r="Y437" s="306"/>
      <c r="Z437" s="306"/>
      <c r="AA437" s="50"/>
      <c r="AB437" s="50"/>
      <c r="AC437" s="50"/>
      <c r="AD437" s="50"/>
      <c r="AE437" s="50"/>
      <c r="AF437" s="50"/>
      <c r="AG437" s="50"/>
      <c r="AH437" s="50"/>
      <c r="AI437" s="50"/>
      <c r="AJ437" s="50"/>
      <c r="AK437" s="50"/>
      <c r="AL437" s="50"/>
      <c r="AM437" s="50"/>
    </row>
    <row r="438" spans="2:39" ht="21" customHeight="1">
      <c r="B438" s="942" t="str">
        <f t="shared" si="6"/>
        <v/>
      </c>
      <c r="C438" s="437">
        <f>'Og s3a'!C437</f>
        <v>0</v>
      </c>
      <c r="D438" s="438">
        <f>'Og s3a'!E437</f>
        <v>0</v>
      </c>
      <c r="E438" s="871">
        <f>'Og s3a'!F437</f>
        <v>0</v>
      </c>
      <c r="F438" s="437">
        <f>'Og s3a'!G437</f>
        <v>0</v>
      </c>
      <c r="G438" s="484"/>
      <c r="H438" s="483"/>
      <c r="I438" s="484"/>
      <c r="J438" s="483"/>
      <c r="K438" s="484"/>
      <c r="L438" s="483"/>
      <c r="M438" s="484"/>
      <c r="N438" s="483"/>
      <c r="O438" s="484"/>
      <c r="P438" s="483"/>
      <c r="Q438" s="59"/>
      <c r="R438" s="17"/>
      <c r="S438" s="56">
        <f>'Og s3a'!D437</f>
        <v>0</v>
      </c>
      <c r="T438" s="50"/>
      <c r="U438" s="306"/>
      <c r="V438" s="307"/>
      <c r="W438" s="307"/>
      <c r="X438" s="307"/>
      <c r="Y438" s="306"/>
      <c r="Z438" s="306"/>
      <c r="AA438" s="50"/>
      <c r="AB438" s="50"/>
      <c r="AC438" s="50"/>
      <c r="AD438" s="50"/>
      <c r="AE438" s="50"/>
      <c r="AF438" s="50"/>
      <c r="AG438" s="50"/>
      <c r="AH438" s="50"/>
      <c r="AI438" s="50"/>
      <c r="AJ438" s="50"/>
      <c r="AK438" s="50"/>
      <c r="AL438" s="50"/>
      <c r="AM438" s="50"/>
    </row>
    <row r="439" spans="2:39" ht="21" customHeight="1">
      <c r="B439" s="942" t="str">
        <f t="shared" si="6"/>
        <v/>
      </c>
      <c r="C439" s="437">
        <f>'Og s3a'!C438</f>
        <v>0</v>
      </c>
      <c r="D439" s="438">
        <f>'Og s3a'!E438</f>
        <v>0</v>
      </c>
      <c r="E439" s="871">
        <f>'Og s3a'!F438</f>
        <v>0</v>
      </c>
      <c r="F439" s="437">
        <f>'Og s3a'!G438</f>
        <v>0</v>
      </c>
      <c r="G439" s="484"/>
      <c r="H439" s="483"/>
      <c r="I439" s="484"/>
      <c r="J439" s="483"/>
      <c r="K439" s="484"/>
      <c r="L439" s="483"/>
      <c r="M439" s="484"/>
      <c r="N439" s="483"/>
      <c r="O439" s="484"/>
      <c r="P439" s="483"/>
      <c r="Q439" s="59"/>
      <c r="R439" s="17"/>
      <c r="S439" s="56">
        <f>'Og s3a'!D438</f>
        <v>0</v>
      </c>
      <c r="T439" s="50"/>
      <c r="U439" s="306"/>
      <c r="V439" s="307"/>
      <c r="W439" s="307"/>
      <c r="X439" s="307"/>
      <c r="Y439" s="306"/>
      <c r="Z439" s="306"/>
      <c r="AA439" s="50"/>
      <c r="AB439" s="50"/>
      <c r="AC439" s="50"/>
      <c r="AD439" s="50"/>
      <c r="AE439" s="50"/>
      <c r="AF439" s="50"/>
      <c r="AG439" s="50"/>
      <c r="AH439" s="50"/>
      <c r="AI439" s="50"/>
      <c r="AJ439" s="50"/>
      <c r="AK439" s="50"/>
      <c r="AL439" s="50"/>
      <c r="AM439" s="50"/>
    </row>
    <row r="440" spans="2:39" ht="21" customHeight="1">
      <c r="B440" s="942" t="str">
        <f t="shared" si="6"/>
        <v/>
      </c>
      <c r="C440" s="437">
        <f>'Og s3a'!C439</f>
        <v>0</v>
      </c>
      <c r="D440" s="438">
        <f>'Og s3a'!E439</f>
        <v>0</v>
      </c>
      <c r="E440" s="871">
        <f>'Og s3a'!F439</f>
        <v>0</v>
      </c>
      <c r="F440" s="437">
        <f>'Og s3a'!G439</f>
        <v>0</v>
      </c>
      <c r="G440" s="484"/>
      <c r="H440" s="483"/>
      <c r="I440" s="484"/>
      <c r="J440" s="483"/>
      <c r="K440" s="484"/>
      <c r="L440" s="483"/>
      <c r="M440" s="484"/>
      <c r="N440" s="483"/>
      <c r="O440" s="484"/>
      <c r="P440" s="483"/>
      <c r="Q440" s="59"/>
      <c r="R440" s="17"/>
      <c r="S440" s="56">
        <f>'Og s3a'!D439</f>
        <v>0</v>
      </c>
      <c r="T440" s="50"/>
      <c r="U440" s="306"/>
      <c r="V440" s="307"/>
      <c r="W440" s="307"/>
      <c r="X440" s="307"/>
      <c r="Y440" s="306"/>
      <c r="Z440" s="306"/>
      <c r="AA440" s="50"/>
      <c r="AB440" s="50"/>
      <c r="AC440" s="50"/>
      <c r="AD440" s="50"/>
      <c r="AE440" s="50"/>
      <c r="AF440" s="50"/>
      <c r="AG440" s="50"/>
      <c r="AH440" s="50"/>
      <c r="AI440" s="50"/>
      <c r="AJ440" s="50"/>
      <c r="AK440" s="50"/>
      <c r="AL440" s="50"/>
      <c r="AM440" s="50"/>
    </row>
    <row r="441" spans="2:39" ht="21" customHeight="1">
      <c r="B441" s="942" t="str">
        <f t="shared" si="6"/>
        <v/>
      </c>
      <c r="C441" s="437">
        <f>'Og s3a'!C440</f>
        <v>0</v>
      </c>
      <c r="D441" s="438">
        <f>'Og s3a'!E440</f>
        <v>0</v>
      </c>
      <c r="E441" s="871">
        <f>'Og s3a'!F440</f>
        <v>0</v>
      </c>
      <c r="F441" s="437">
        <f>'Og s3a'!G440</f>
        <v>0</v>
      </c>
      <c r="G441" s="484"/>
      <c r="H441" s="483"/>
      <c r="I441" s="484"/>
      <c r="J441" s="483"/>
      <c r="K441" s="484"/>
      <c r="L441" s="483"/>
      <c r="M441" s="484"/>
      <c r="N441" s="483"/>
      <c r="O441" s="484"/>
      <c r="P441" s="483"/>
      <c r="Q441" s="59"/>
      <c r="R441" s="17"/>
      <c r="S441" s="56">
        <f>'Og s3a'!D440</f>
        <v>0</v>
      </c>
      <c r="T441" s="50"/>
      <c r="U441" s="306"/>
      <c r="V441" s="307"/>
      <c r="W441" s="307"/>
      <c r="X441" s="307"/>
      <c r="Y441" s="306"/>
      <c r="Z441" s="306"/>
      <c r="AA441" s="50"/>
      <c r="AB441" s="50"/>
      <c r="AC441" s="50"/>
      <c r="AD441" s="50"/>
      <c r="AE441" s="50"/>
      <c r="AF441" s="50"/>
      <c r="AG441" s="50"/>
      <c r="AH441" s="50"/>
      <c r="AI441" s="50"/>
      <c r="AJ441" s="50"/>
      <c r="AK441" s="50"/>
      <c r="AL441" s="50"/>
      <c r="AM441" s="50"/>
    </row>
    <row r="442" spans="2:39" ht="21" customHeight="1">
      <c r="B442" s="942" t="str">
        <f t="shared" si="6"/>
        <v/>
      </c>
      <c r="C442" s="437">
        <f>'Og s3a'!C441</f>
        <v>0</v>
      </c>
      <c r="D442" s="438">
        <f>'Og s3a'!E441</f>
        <v>0</v>
      </c>
      <c r="E442" s="871">
        <f>'Og s3a'!F441</f>
        <v>0</v>
      </c>
      <c r="F442" s="437">
        <f>'Og s3a'!G441</f>
        <v>0</v>
      </c>
      <c r="G442" s="484"/>
      <c r="H442" s="483"/>
      <c r="I442" s="484"/>
      <c r="J442" s="483"/>
      <c r="K442" s="484"/>
      <c r="L442" s="483"/>
      <c r="M442" s="484"/>
      <c r="N442" s="483"/>
      <c r="O442" s="484"/>
      <c r="P442" s="483"/>
      <c r="Q442" s="59"/>
      <c r="R442" s="17"/>
      <c r="S442" s="56">
        <f>'Og s3a'!D441</f>
        <v>0</v>
      </c>
      <c r="T442" s="50"/>
      <c r="U442" s="306"/>
      <c r="V442" s="307"/>
      <c r="W442" s="307"/>
      <c r="X442" s="307"/>
      <c r="Y442" s="306"/>
      <c r="Z442" s="306"/>
      <c r="AA442" s="50"/>
      <c r="AB442" s="50"/>
      <c r="AC442" s="50"/>
      <c r="AD442" s="50"/>
      <c r="AE442" s="50"/>
      <c r="AF442" s="50"/>
      <c r="AG442" s="50"/>
      <c r="AH442" s="50"/>
      <c r="AI442" s="50"/>
      <c r="AJ442" s="50"/>
      <c r="AK442" s="50"/>
      <c r="AL442" s="50"/>
      <c r="AM442" s="50"/>
    </row>
    <row r="443" spans="2:39" ht="21" customHeight="1">
      <c r="B443" s="942" t="str">
        <f t="shared" si="6"/>
        <v/>
      </c>
      <c r="C443" s="437">
        <f>'Og s3a'!C442</f>
        <v>0</v>
      </c>
      <c r="D443" s="438">
        <f>'Og s3a'!E442</f>
        <v>0</v>
      </c>
      <c r="E443" s="871">
        <f>'Og s3a'!F442</f>
        <v>0</v>
      </c>
      <c r="F443" s="437">
        <f>'Og s3a'!G442</f>
        <v>0</v>
      </c>
      <c r="G443" s="484"/>
      <c r="H443" s="483"/>
      <c r="I443" s="484"/>
      <c r="J443" s="483"/>
      <c r="K443" s="484"/>
      <c r="L443" s="483"/>
      <c r="M443" s="484"/>
      <c r="N443" s="483"/>
      <c r="O443" s="484"/>
      <c r="P443" s="483"/>
      <c r="Q443" s="59"/>
      <c r="R443" s="17"/>
      <c r="S443" s="56">
        <f>'Og s3a'!D442</f>
        <v>0</v>
      </c>
      <c r="T443" s="50"/>
      <c r="U443" s="306"/>
      <c r="V443" s="307"/>
      <c r="W443" s="307"/>
      <c r="X443" s="307"/>
      <c r="Y443" s="306"/>
      <c r="Z443" s="306"/>
      <c r="AA443" s="50"/>
      <c r="AB443" s="50"/>
      <c r="AC443" s="50"/>
      <c r="AD443" s="50"/>
      <c r="AE443" s="50"/>
      <c r="AF443" s="50"/>
      <c r="AG443" s="50"/>
      <c r="AH443" s="50"/>
      <c r="AI443" s="50"/>
      <c r="AJ443" s="50"/>
      <c r="AK443" s="50"/>
      <c r="AL443" s="50"/>
      <c r="AM443" s="50"/>
    </row>
    <row r="444" spans="2:39" ht="21" customHeight="1">
      <c r="B444" s="942" t="str">
        <f t="shared" si="6"/>
        <v/>
      </c>
      <c r="C444" s="437">
        <f>'Og s3a'!C443</f>
        <v>0</v>
      </c>
      <c r="D444" s="438">
        <f>'Og s3a'!E443</f>
        <v>0</v>
      </c>
      <c r="E444" s="871">
        <f>'Og s3a'!F443</f>
        <v>0</v>
      </c>
      <c r="F444" s="437">
        <f>'Og s3a'!G443</f>
        <v>0</v>
      </c>
      <c r="G444" s="484"/>
      <c r="H444" s="483"/>
      <c r="I444" s="484"/>
      <c r="J444" s="483"/>
      <c r="K444" s="484"/>
      <c r="L444" s="483"/>
      <c r="M444" s="484"/>
      <c r="N444" s="483"/>
      <c r="O444" s="484"/>
      <c r="P444" s="483"/>
      <c r="Q444" s="59"/>
      <c r="R444" s="17"/>
      <c r="S444" s="56">
        <f>'Og s3a'!D443</f>
        <v>0</v>
      </c>
      <c r="T444" s="50"/>
      <c r="U444" s="306"/>
      <c r="V444" s="307"/>
      <c r="W444" s="307"/>
      <c r="X444" s="307"/>
      <c r="Y444" s="306"/>
      <c r="Z444" s="306"/>
      <c r="AA444" s="50"/>
      <c r="AB444" s="50"/>
      <c r="AC444" s="50"/>
      <c r="AD444" s="50"/>
      <c r="AE444" s="50"/>
      <c r="AF444" s="50"/>
      <c r="AG444" s="50"/>
      <c r="AH444" s="50"/>
      <c r="AI444" s="50"/>
      <c r="AJ444" s="50"/>
      <c r="AK444" s="50"/>
      <c r="AL444" s="50"/>
      <c r="AM444" s="50"/>
    </row>
    <row r="445" spans="2:39" ht="21" customHeight="1">
      <c r="B445" s="942" t="str">
        <f t="shared" si="6"/>
        <v/>
      </c>
      <c r="C445" s="437">
        <f>'Og s3a'!C444</f>
        <v>0</v>
      </c>
      <c r="D445" s="438">
        <f>'Og s3a'!E444</f>
        <v>0</v>
      </c>
      <c r="E445" s="871">
        <f>'Og s3a'!F444</f>
        <v>0</v>
      </c>
      <c r="F445" s="437">
        <f>'Og s3a'!G444</f>
        <v>0</v>
      </c>
      <c r="G445" s="484"/>
      <c r="H445" s="483"/>
      <c r="I445" s="484"/>
      <c r="J445" s="483"/>
      <c r="K445" s="484"/>
      <c r="L445" s="483"/>
      <c r="M445" s="484"/>
      <c r="N445" s="483"/>
      <c r="O445" s="484"/>
      <c r="P445" s="483"/>
      <c r="Q445" s="59"/>
      <c r="R445" s="17"/>
      <c r="S445" s="56">
        <f>'Og s3a'!D444</f>
        <v>0</v>
      </c>
      <c r="T445" s="50"/>
      <c r="U445" s="306"/>
      <c r="V445" s="307"/>
      <c r="W445" s="307"/>
      <c r="X445" s="307"/>
      <c r="Y445" s="306"/>
      <c r="Z445" s="306"/>
      <c r="AA445" s="50"/>
      <c r="AB445" s="50"/>
      <c r="AC445" s="50"/>
      <c r="AD445" s="50"/>
      <c r="AE445" s="50"/>
      <c r="AF445" s="50"/>
      <c r="AG445" s="50"/>
      <c r="AH445" s="50"/>
      <c r="AI445" s="50"/>
      <c r="AJ445" s="50"/>
      <c r="AK445" s="50"/>
      <c r="AL445" s="50"/>
      <c r="AM445" s="50"/>
    </row>
    <row r="446" spans="2:39" ht="21" customHeight="1">
      <c r="B446" s="942" t="str">
        <f t="shared" si="6"/>
        <v/>
      </c>
      <c r="C446" s="437">
        <f>'Og s3a'!C445</f>
        <v>0</v>
      </c>
      <c r="D446" s="438">
        <f>'Og s3a'!E445</f>
        <v>0</v>
      </c>
      <c r="E446" s="871">
        <f>'Og s3a'!F445</f>
        <v>0</v>
      </c>
      <c r="F446" s="437">
        <f>'Og s3a'!G445</f>
        <v>0</v>
      </c>
      <c r="G446" s="484"/>
      <c r="H446" s="483"/>
      <c r="I446" s="484"/>
      <c r="J446" s="483"/>
      <c r="K446" s="484"/>
      <c r="L446" s="483"/>
      <c r="M446" s="484"/>
      <c r="N446" s="483"/>
      <c r="O446" s="484"/>
      <c r="P446" s="483"/>
      <c r="Q446" s="59"/>
      <c r="R446" s="17"/>
      <c r="S446" s="56">
        <f>'Og s3a'!D445</f>
        <v>0</v>
      </c>
      <c r="T446" s="50"/>
      <c r="U446" s="306"/>
      <c r="V446" s="307"/>
      <c r="W446" s="307"/>
      <c r="X446" s="307"/>
      <c r="Y446" s="306"/>
      <c r="Z446" s="306"/>
      <c r="AA446" s="50"/>
      <c r="AB446" s="50"/>
      <c r="AC446" s="50"/>
      <c r="AD446" s="50"/>
      <c r="AE446" s="50"/>
      <c r="AF446" s="50"/>
      <c r="AG446" s="50"/>
      <c r="AH446" s="50"/>
      <c r="AI446" s="50"/>
      <c r="AJ446" s="50"/>
      <c r="AK446" s="50"/>
      <c r="AL446" s="50"/>
      <c r="AM446" s="50"/>
    </row>
    <row r="447" spans="2:39" ht="21" customHeight="1">
      <c r="B447" s="942" t="str">
        <f t="shared" si="6"/>
        <v/>
      </c>
      <c r="C447" s="437">
        <f>'Og s3a'!C446</f>
        <v>0</v>
      </c>
      <c r="D447" s="438">
        <f>'Og s3a'!E446</f>
        <v>0</v>
      </c>
      <c r="E447" s="871">
        <f>'Og s3a'!F446</f>
        <v>0</v>
      </c>
      <c r="F447" s="437">
        <f>'Og s3a'!G446</f>
        <v>0</v>
      </c>
      <c r="G447" s="484"/>
      <c r="H447" s="483"/>
      <c r="I447" s="484"/>
      <c r="J447" s="483"/>
      <c r="K447" s="484"/>
      <c r="L447" s="483"/>
      <c r="M447" s="484"/>
      <c r="N447" s="483"/>
      <c r="O447" s="484"/>
      <c r="P447" s="483"/>
      <c r="Q447" s="59"/>
      <c r="R447" s="17"/>
      <c r="S447" s="56">
        <f>'Og s3a'!D446</f>
        <v>0</v>
      </c>
      <c r="T447" s="50"/>
      <c r="U447" s="306"/>
      <c r="V447" s="307"/>
      <c r="W447" s="307"/>
      <c r="X447" s="307"/>
      <c r="Y447" s="306"/>
      <c r="Z447" s="306"/>
      <c r="AA447" s="50"/>
      <c r="AB447" s="50"/>
      <c r="AC447" s="50"/>
      <c r="AD447" s="50"/>
      <c r="AE447" s="50"/>
      <c r="AF447" s="50"/>
      <c r="AG447" s="50"/>
      <c r="AH447" s="50"/>
      <c r="AI447" s="50"/>
      <c r="AJ447" s="50"/>
      <c r="AK447" s="50"/>
      <c r="AL447" s="50"/>
      <c r="AM447" s="50"/>
    </row>
    <row r="448" spans="2:39" ht="21" customHeight="1">
      <c r="B448" s="942" t="str">
        <f t="shared" si="6"/>
        <v/>
      </c>
      <c r="C448" s="437">
        <f>'Og s3a'!C447</f>
        <v>0</v>
      </c>
      <c r="D448" s="438">
        <f>'Og s3a'!E447</f>
        <v>0</v>
      </c>
      <c r="E448" s="871">
        <f>'Og s3a'!F447</f>
        <v>0</v>
      </c>
      <c r="F448" s="437">
        <f>'Og s3a'!G447</f>
        <v>0</v>
      </c>
      <c r="G448" s="484"/>
      <c r="H448" s="483"/>
      <c r="I448" s="484"/>
      <c r="J448" s="483"/>
      <c r="K448" s="484"/>
      <c r="L448" s="483"/>
      <c r="M448" s="484"/>
      <c r="N448" s="483"/>
      <c r="O448" s="484"/>
      <c r="P448" s="483"/>
      <c r="Q448" s="59"/>
      <c r="R448" s="17"/>
      <c r="S448" s="56">
        <f>'Og s3a'!D447</f>
        <v>0</v>
      </c>
      <c r="T448" s="50"/>
      <c r="U448" s="306"/>
      <c r="V448" s="307"/>
      <c r="W448" s="307"/>
      <c r="X448" s="307"/>
      <c r="Y448" s="306"/>
      <c r="Z448" s="306"/>
      <c r="AA448" s="50"/>
      <c r="AB448" s="50"/>
      <c r="AC448" s="50"/>
      <c r="AD448" s="50"/>
      <c r="AE448" s="50"/>
      <c r="AF448" s="50"/>
      <c r="AG448" s="50"/>
      <c r="AH448" s="50"/>
      <c r="AI448" s="50"/>
      <c r="AJ448" s="50"/>
      <c r="AK448" s="50"/>
      <c r="AL448" s="50"/>
      <c r="AM448" s="50"/>
    </row>
    <row r="449" spans="2:39" ht="21" customHeight="1">
      <c r="B449" s="942" t="str">
        <f t="shared" si="6"/>
        <v/>
      </c>
      <c r="C449" s="437">
        <f>'Og s3a'!C448</f>
        <v>0</v>
      </c>
      <c r="D449" s="438">
        <f>'Og s3a'!E448</f>
        <v>0</v>
      </c>
      <c r="E449" s="871">
        <f>'Og s3a'!F448</f>
        <v>0</v>
      </c>
      <c r="F449" s="437">
        <f>'Og s3a'!G448</f>
        <v>0</v>
      </c>
      <c r="G449" s="484"/>
      <c r="H449" s="483"/>
      <c r="I449" s="484"/>
      <c r="J449" s="483"/>
      <c r="K449" s="484"/>
      <c r="L449" s="483"/>
      <c r="M449" s="484"/>
      <c r="N449" s="483"/>
      <c r="O449" s="484"/>
      <c r="P449" s="483"/>
      <c r="Q449" s="59"/>
      <c r="R449" s="17"/>
      <c r="S449" s="56">
        <f>'Og s3a'!D448</f>
        <v>0</v>
      </c>
      <c r="T449" s="50"/>
      <c r="U449" s="306"/>
      <c r="V449" s="307"/>
      <c r="W449" s="307"/>
      <c r="X449" s="307"/>
      <c r="Y449" s="306"/>
      <c r="Z449" s="306"/>
      <c r="AA449" s="50"/>
      <c r="AB449" s="50"/>
      <c r="AC449" s="50"/>
      <c r="AD449" s="50"/>
      <c r="AE449" s="50"/>
      <c r="AF449" s="50"/>
      <c r="AG449" s="50"/>
      <c r="AH449" s="50"/>
      <c r="AI449" s="50"/>
      <c r="AJ449" s="50"/>
      <c r="AK449" s="50"/>
      <c r="AL449" s="50"/>
      <c r="AM449" s="50"/>
    </row>
    <row r="450" spans="2:39" ht="21" customHeight="1">
      <c r="B450" s="942" t="str">
        <f t="shared" si="6"/>
        <v/>
      </c>
      <c r="C450" s="437">
        <f>'Og s3a'!C449</f>
        <v>0</v>
      </c>
      <c r="D450" s="438">
        <f>'Og s3a'!E449</f>
        <v>0</v>
      </c>
      <c r="E450" s="871">
        <f>'Og s3a'!F449</f>
        <v>0</v>
      </c>
      <c r="F450" s="437">
        <f>'Og s3a'!G449</f>
        <v>0</v>
      </c>
      <c r="G450" s="484"/>
      <c r="H450" s="483"/>
      <c r="I450" s="484"/>
      <c r="J450" s="483"/>
      <c r="K450" s="484"/>
      <c r="L450" s="483"/>
      <c r="M450" s="484"/>
      <c r="N450" s="483"/>
      <c r="O450" s="484"/>
      <c r="P450" s="483"/>
      <c r="Q450" s="59"/>
      <c r="R450" s="17"/>
      <c r="S450" s="56">
        <f>'Og s3a'!D449</f>
        <v>0</v>
      </c>
      <c r="T450" s="50"/>
      <c r="U450" s="306"/>
      <c r="V450" s="307"/>
      <c r="W450" s="307"/>
      <c r="X450" s="307"/>
      <c r="Y450" s="306"/>
      <c r="Z450" s="306"/>
      <c r="AA450" s="50"/>
      <c r="AB450" s="50"/>
      <c r="AC450" s="50"/>
      <c r="AD450" s="50"/>
      <c r="AE450" s="50"/>
      <c r="AF450" s="50"/>
      <c r="AG450" s="50"/>
      <c r="AH450" s="50"/>
      <c r="AI450" s="50"/>
      <c r="AJ450" s="50"/>
      <c r="AK450" s="50"/>
      <c r="AL450" s="50"/>
      <c r="AM450" s="50"/>
    </row>
    <row r="451" spans="2:39" ht="21" customHeight="1">
      <c r="B451" s="942" t="str">
        <f t="shared" si="6"/>
        <v/>
      </c>
      <c r="C451" s="437">
        <f>'Og s3a'!C450</f>
        <v>0</v>
      </c>
      <c r="D451" s="438">
        <f>'Og s3a'!E450</f>
        <v>0</v>
      </c>
      <c r="E451" s="871">
        <f>'Og s3a'!F450</f>
        <v>0</v>
      </c>
      <c r="F451" s="437">
        <f>'Og s3a'!G450</f>
        <v>0</v>
      </c>
      <c r="G451" s="484"/>
      <c r="H451" s="483"/>
      <c r="I451" s="484"/>
      <c r="J451" s="483"/>
      <c r="K451" s="484"/>
      <c r="L451" s="483"/>
      <c r="M451" s="484"/>
      <c r="N451" s="483"/>
      <c r="O451" s="484"/>
      <c r="P451" s="483"/>
      <c r="Q451" s="59"/>
      <c r="R451" s="17"/>
      <c r="S451" s="56">
        <f>'Og s3a'!D450</f>
        <v>0</v>
      </c>
      <c r="T451" s="50"/>
      <c r="U451" s="306"/>
      <c r="V451" s="307"/>
      <c r="W451" s="307"/>
      <c r="X451" s="307"/>
      <c r="Y451" s="306"/>
      <c r="Z451" s="306"/>
      <c r="AA451" s="50"/>
      <c r="AB451" s="50"/>
      <c r="AC451" s="50"/>
      <c r="AD451" s="50"/>
      <c r="AE451" s="50"/>
      <c r="AF451" s="50"/>
      <c r="AG451" s="50"/>
      <c r="AH451" s="50"/>
      <c r="AI451" s="50"/>
      <c r="AJ451" s="50"/>
      <c r="AK451" s="50"/>
      <c r="AL451" s="50"/>
      <c r="AM451" s="50"/>
    </row>
    <row r="452" spans="2:39" ht="21" customHeight="1">
      <c r="B452" s="942" t="str">
        <f t="shared" si="6"/>
        <v/>
      </c>
      <c r="C452" s="437">
        <f>'Og s3a'!C451</f>
        <v>0</v>
      </c>
      <c r="D452" s="438">
        <f>'Og s3a'!E451</f>
        <v>0</v>
      </c>
      <c r="E452" s="871">
        <f>'Og s3a'!F451</f>
        <v>0</v>
      </c>
      <c r="F452" s="437">
        <f>'Og s3a'!G451</f>
        <v>0</v>
      </c>
      <c r="G452" s="484"/>
      <c r="H452" s="483"/>
      <c r="I452" s="484"/>
      <c r="J452" s="483"/>
      <c r="K452" s="484"/>
      <c r="L452" s="483"/>
      <c r="M452" s="484"/>
      <c r="N452" s="483"/>
      <c r="O452" s="484"/>
      <c r="P452" s="483"/>
      <c r="Q452" s="59"/>
      <c r="R452" s="17"/>
      <c r="S452" s="56">
        <f>'Og s3a'!D451</f>
        <v>0</v>
      </c>
      <c r="T452" s="50"/>
      <c r="U452" s="306"/>
      <c r="V452" s="307"/>
      <c r="W452" s="307"/>
      <c r="X452" s="307"/>
      <c r="Y452" s="306"/>
      <c r="Z452" s="306"/>
      <c r="AA452" s="50"/>
      <c r="AB452" s="50"/>
      <c r="AC452" s="50"/>
      <c r="AD452" s="50"/>
      <c r="AE452" s="50"/>
      <c r="AF452" s="50"/>
      <c r="AG452" s="50"/>
      <c r="AH452" s="50"/>
      <c r="AI452" s="50"/>
      <c r="AJ452" s="50"/>
      <c r="AK452" s="50"/>
      <c r="AL452" s="50"/>
      <c r="AM452" s="50"/>
    </row>
    <row r="453" spans="2:39" ht="21" customHeight="1">
      <c r="B453" s="942" t="str">
        <f t="shared" si="6"/>
        <v/>
      </c>
      <c r="C453" s="437">
        <f>'Og s3a'!C452</f>
        <v>0</v>
      </c>
      <c r="D453" s="438">
        <f>'Og s3a'!E452</f>
        <v>0</v>
      </c>
      <c r="E453" s="871">
        <f>'Og s3a'!F452</f>
        <v>0</v>
      </c>
      <c r="F453" s="437">
        <f>'Og s3a'!G452</f>
        <v>0</v>
      </c>
      <c r="G453" s="484"/>
      <c r="H453" s="483"/>
      <c r="I453" s="484"/>
      <c r="J453" s="483"/>
      <c r="K453" s="484"/>
      <c r="L453" s="483"/>
      <c r="M453" s="484"/>
      <c r="N453" s="483"/>
      <c r="O453" s="484"/>
      <c r="P453" s="483"/>
      <c r="Q453" s="59"/>
      <c r="R453" s="17"/>
      <c r="S453" s="56">
        <f>'Og s3a'!D452</f>
        <v>0</v>
      </c>
      <c r="T453" s="50"/>
      <c r="U453" s="306"/>
      <c r="V453" s="307"/>
      <c r="W453" s="307"/>
      <c r="X453" s="307"/>
      <c r="Y453" s="306"/>
      <c r="Z453" s="306"/>
      <c r="AA453" s="50"/>
      <c r="AB453" s="50"/>
      <c r="AC453" s="50"/>
      <c r="AD453" s="50"/>
      <c r="AE453" s="50"/>
      <c r="AF453" s="50"/>
      <c r="AG453" s="50"/>
      <c r="AH453" s="50"/>
      <c r="AI453" s="50"/>
      <c r="AJ453" s="50"/>
      <c r="AK453" s="50"/>
      <c r="AL453" s="50"/>
      <c r="AM453" s="50"/>
    </row>
    <row r="454" spans="2:39" ht="21" customHeight="1">
      <c r="B454" s="942" t="str">
        <f t="shared" si="6"/>
        <v/>
      </c>
      <c r="C454" s="437">
        <f>'Og s3a'!C453</f>
        <v>0</v>
      </c>
      <c r="D454" s="438">
        <f>'Og s3a'!E453</f>
        <v>0</v>
      </c>
      <c r="E454" s="871">
        <f>'Og s3a'!F453</f>
        <v>0</v>
      </c>
      <c r="F454" s="437">
        <f>'Og s3a'!G453</f>
        <v>0</v>
      </c>
      <c r="G454" s="484"/>
      <c r="H454" s="483"/>
      <c r="I454" s="484"/>
      <c r="J454" s="483"/>
      <c r="K454" s="484"/>
      <c r="L454" s="483"/>
      <c r="M454" s="484"/>
      <c r="N454" s="483"/>
      <c r="O454" s="484"/>
      <c r="P454" s="483"/>
      <c r="Q454" s="59"/>
      <c r="R454" s="17"/>
      <c r="S454" s="56">
        <f>'Og s3a'!D453</f>
        <v>0</v>
      </c>
      <c r="T454" s="50"/>
      <c r="U454" s="306"/>
      <c r="V454" s="307"/>
      <c r="W454" s="307"/>
      <c r="X454" s="307"/>
      <c r="Y454" s="306"/>
      <c r="Z454" s="306"/>
      <c r="AA454" s="50"/>
      <c r="AB454" s="50"/>
      <c r="AC454" s="50"/>
      <c r="AD454" s="50"/>
      <c r="AE454" s="50"/>
      <c r="AF454" s="50"/>
      <c r="AG454" s="50"/>
      <c r="AH454" s="50"/>
      <c r="AI454" s="50"/>
      <c r="AJ454" s="50"/>
      <c r="AK454" s="50"/>
      <c r="AL454" s="50"/>
      <c r="AM454" s="50"/>
    </row>
    <row r="455" spans="2:39" ht="21" customHeight="1">
      <c r="B455" s="942" t="str">
        <f t="shared" si="6"/>
        <v/>
      </c>
      <c r="C455" s="437">
        <f>'Og s3a'!C454</f>
        <v>0</v>
      </c>
      <c r="D455" s="438">
        <f>'Og s3a'!E454</f>
        <v>0</v>
      </c>
      <c r="E455" s="871">
        <f>'Og s3a'!F454</f>
        <v>0</v>
      </c>
      <c r="F455" s="437">
        <f>'Og s3a'!G454</f>
        <v>0</v>
      </c>
      <c r="G455" s="484"/>
      <c r="H455" s="483"/>
      <c r="I455" s="484"/>
      <c r="J455" s="483"/>
      <c r="K455" s="484"/>
      <c r="L455" s="483"/>
      <c r="M455" s="484"/>
      <c r="N455" s="483"/>
      <c r="O455" s="484"/>
      <c r="P455" s="483"/>
      <c r="Q455" s="59"/>
      <c r="R455" s="17"/>
      <c r="S455" s="56">
        <f>'Og s3a'!D454</f>
        <v>0</v>
      </c>
      <c r="T455" s="50"/>
      <c r="U455" s="306"/>
      <c r="V455" s="307"/>
      <c r="W455" s="307"/>
      <c r="X455" s="307"/>
      <c r="Y455" s="306"/>
      <c r="Z455" s="306"/>
      <c r="AA455" s="50"/>
      <c r="AB455" s="50"/>
      <c r="AC455" s="50"/>
      <c r="AD455" s="50"/>
      <c r="AE455" s="50"/>
      <c r="AF455" s="50"/>
      <c r="AG455" s="50"/>
      <c r="AH455" s="50"/>
      <c r="AI455" s="50"/>
      <c r="AJ455" s="50"/>
      <c r="AK455" s="50"/>
      <c r="AL455" s="50"/>
      <c r="AM455" s="50"/>
    </row>
    <row r="456" spans="2:39" ht="21" customHeight="1">
      <c r="B456" s="942" t="str">
        <f t="shared" si="6"/>
        <v/>
      </c>
      <c r="C456" s="437">
        <f>'Og s3a'!C455</f>
        <v>0</v>
      </c>
      <c r="D456" s="438">
        <f>'Og s3a'!E455</f>
        <v>0</v>
      </c>
      <c r="E456" s="871">
        <f>'Og s3a'!F455</f>
        <v>0</v>
      </c>
      <c r="F456" s="437">
        <f>'Og s3a'!G455</f>
        <v>0</v>
      </c>
      <c r="G456" s="484"/>
      <c r="H456" s="483"/>
      <c r="I456" s="484"/>
      <c r="J456" s="483"/>
      <c r="K456" s="484"/>
      <c r="L456" s="483"/>
      <c r="M456" s="484"/>
      <c r="N456" s="483"/>
      <c r="O456" s="484"/>
      <c r="P456" s="483"/>
      <c r="Q456" s="59"/>
      <c r="R456" s="17"/>
      <c r="S456" s="56">
        <f>'Og s3a'!D455</f>
        <v>0</v>
      </c>
      <c r="T456" s="50"/>
      <c r="U456" s="306"/>
      <c r="V456" s="307"/>
      <c r="W456" s="307"/>
      <c r="X456" s="307"/>
      <c r="Y456" s="306"/>
      <c r="Z456" s="306"/>
      <c r="AA456" s="50"/>
      <c r="AB456" s="50"/>
      <c r="AC456" s="50"/>
      <c r="AD456" s="50"/>
      <c r="AE456" s="50"/>
      <c r="AF456" s="50"/>
      <c r="AG456" s="50"/>
      <c r="AH456" s="50"/>
      <c r="AI456" s="50"/>
      <c r="AJ456" s="50"/>
      <c r="AK456" s="50"/>
      <c r="AL456" s="50"/>
      <c r="AM456" s="50"/>
    </row>
    <row r="457" spans="2:39" ht="21" customHeight="1">
      <c r="B457" s="942" t="str">
        <f t="shared" si="6"/>
        <v/>
      </c>
      <c r="C457" s="437">
        <f>'Og s3a'!C456</f>
        <v>0</v>
      </c>
      <c r="D457" s="438">
        <f>'Og s3a'!E456</f>
        <v>0</v>
      </c>
      <c r="E457" s="871">
        <f>'Og s3a'!F456</f>
        <v>0</v>
      </c>
      <c r="F457" s="437">
        <f>'Og s3a'!G456</f>
        <v>0</v>
      </c>
      <c r="G457" s="484"/>
      <c r="H457" s="483"/>
      <c r="I457" s="484"/>
      <c r="J457" s="483"/>
      <c r="K457" s="484"/>
      <c r="L457" s="483"/>
      <c r="M457" s="484"/>
      <c r="N457" s="483"/>
      <c r="O457" s="484"/>
      <c r="P457" s="483"/>
      <c r="Q457" s="59"/>
      <c r="R457" s="17"/>
      <c r="S457" s="56">
        <f>'Og s3a'!D456</f>
        <v>0</v>
      </c>
      <c r="T457" s="50"/>
      <c r="U457" s="306"/>
      <c r="V457" s="307"/>
      <c r="W457" s="307"/>
      <c r="X457" s="307"/>
      <c r="Y457" s="306"/>
      <c r="Z457" s="306"/>
      <c r="AA457" s="50"/>
      <c r="AB457" s="50"/>
      <c r="AC457" s="50"/>
      <c r="AD457" s="50"/>
      <c r="AE457" s="50"/>
      <c r="AF457" s="50"/>
      <c r="AG457" s="50"/>
      <c r="AH457" s="50"/>
      <c r="AI457" s="50"/>
      <c r="AJ457" s="50"/>
      <c r="AK457" s="50"/>
      <c r="AL457" s="50"/>
      <c r="AM457" s="50"/>
    </row>
    <row r="458" spans="2:39" ht="21" customHeight="1">
      <c r="B458" s="942" t="str">
        <f t="shared" si="6"/>
        <v/>
      </c>
      <c r="C458" s="437">
        <f>'Og s3a'!C457</f>
        <v>0</v>
      </c>
      <c r="D458" s="438">
        <f>'Og s3a'!E457</f>
        <v>0</v>
      </c>
      <c r="E458" s="871">
        <f>'Og s3a'!F457</f>
        <v>0</v>
      </c>
      <c r="F458" s="437">
        <f>'Og s3a'!G457</f>
        <v>0</v>
      </c>
      <c r="G458" s="484"/>
      <c r="H458" s="483"/>
      <c r="I458" s="484"/>
      <c r="J458" s="483"/>
      <c r="K458" s="484"/>
      <c r="L458" s="483"/>
      <c r="M458" s="484"/>
      <c r="N458" s="483"/>
      <c r="O458" s="484"/>
      <c r="P458" s="483"/>
      <c r="Q458" s="59"/>
      <c r="R458" s="17"/>
      <c r="S458" s="56">
        <f>'Og s3a'!D457</f>
        <v>0</v>
      </c>
      <c r="T458" s="50"/>
      <c r="U458" s="306"/>
      <c r="V458" s="307"/>
      <c r="W458" s="307"/>
      <c r="X458" s="307"/>
      <c r="Y458" s="306"/>
      <c r="Z458" s="306"/>
      <c r="AA458" s="50"/>
      <c r="AB458" s="50"/>
      <c r="AC458" s="50"/>
      <c r="AD458" s="50"/>
      <c r="AE458" s="50"/>
      <c r="AF458" s="50"/>
      <c r="AG458" s="50"/>
      <c r="AH458" s="50"/>
      <c r="AI458" s="50"/>
      <c r="AJ458" s="50"/>
      <c r="AK458" s="50"/>
      <c r="AL458" s="50"/>
      <c r="AM458" s="50"/>
    </row>
    <row r="459" spans="2:39" ht="21" customHeight="1">
      <c r="B459" s="942" t="str">
        <f t="shared" si="6"/>
        <v/>
      </c>
      <c r="C459" s="437">
        <f>'Og s3a'!C458</f>
        <v>0</v>
      </c>
      <c r="D459" s="438">
        <f>'Og s3a'!E458</f>
        <v>0</v>
      </c>
      <c r="E459" s="871">
        <f>'Og s3a'!F458</f>
        <v>0</v>
      </c>
      <c r="F459" s="437">
        <f>'Og s3a'!G458</f>
        <v>0</v>
      </c>
      <c r="G459" s="484"/>
      <c r="H459" s="483"/>
      <c r="I459" s="484"/>
      <c r="J459" s="483"/>
      <c r="K459" s="484"/>
      <c r="L459" s="483"/>
      <c r="M459" s="484"/>
      <c r="N459" s="483"/>
      <c r="O459" s="484"/>
      <c r="P459" s="483"/>
      <c r="Q459" s="59"/>
      <c r="R459" s="17"/>
      <c r="S459" s="56">
        <f>'Og s3a'!D458</f>
        <v>0</v>
      </c>
      <c r="T459" s="50"/>
      <c r="U459" s="306"/>
      <c r="V459" s="307"/>
      <c r="W459" s="307"/>
      <c r="X459" s="307"/>
      <c r="Y459" s="306"/>
      <c r="Z459" s="306"/>
      <c r="AA459" s="50"/>
      <c r="AB459" s="50"/>
      <c r="AC459" s="50"/>
      <c r="AD459" s="50"/>
      <c r="AE459" s="50"/>
      <c r="AF459" s="50"/>
      <c r="AG459" s="50"/>
      <c r="AH459" s="50"/>
      <c r="AI459" s="50"/>
      <c r="AJ459" s="50"/>
      <c r="AK459" s="50"/>
      <c r="AL459" s="50"/>
      <c r="AM459" s="50"/>
    </row>
    <row r="460" spans="2:39" ht="21" customHeight="1">
      <c r="B460" s="942" t="str">
        <f t="shared" ref="B460:B523" si="7">IF(E460&gt;0,"Wypełnione","")</f>
        <v/>
      </c>
      <c r="C460" s="437">
        <f>'Og s3a'!C459</f>
        <v>0</v>
      </c>
      <c r="D460" s="438">
        <f>'Og s3a'!E459</f>
        <v>0</v>
      </c>
      <c r="E460" s="871">
        <f>'Og s3a'!F459</f>
        <v>0</v>
      </c>
      <c r="F460" s="437">
        <f>'Og s3a'!G459</f>
        <v>0</v>
      </c>
      <c r="G460" s="484"/>
      <c r="H460" s="483"/>
      <c r="I460" s="484"/>
      <c r="J460" s="483"/>
      <c r="K460" s="484"/>
      <c r="L460" s="483"/>
      <c r="M460" s="484"/>
      <c r="N460" s="483"/>
      <c r="O460" s="484"/>
      <c r="P460" s="483"/>
      <c r="Q460" s="59"/>
      <c r="R460" s="17"/>
      <c r="S460" s="56">
        <f>'Og s3a'!D459</f>
        <v>0</v>
      </c>
      <c r="T460" s="50"/>
      <c r="U460" s="306"/>
      <c r="V460" s="307"/>
      <c r="W460" s="307"/>
      <c r="X460" s="307"/>
      <c r="Y460" s="306"/>
      <c r="Z460" s="306"/>
      <c r="AA460" s="50"/>
      <c r="AB460" s="50"/>
      <c r="AC460" s="50"/>
      <c r="AD460" s="50"/>
      <c r="AE460" s="50"/>
      <c r="AF460" s="50"/>
      <c r="AG460" s="50"/>
      <c r="AH460" s="50"/>
      <c r="AI460" s="50"/>
      <c r="AJ460" s="50"/>
      <c r="AK460" s="50"/>
      <c r="AL460" s="50"/>
      <c r="AM460" s="50"/>
    </row>
    <row r="461" spans="2:39" ht="21" customHeight="1">
      <c r="B461" s="942" t="str">
        <f t="shared" si="7"/>
        <v/>
      </c>
      <c r="C461" s="437">
        <f>'Og s3a'!C460</f>
        <v>0</v>
      </c>
      <c r="D461" s="438">
        <f>'Og s3a'!E460</f>
        <v>0</v>
      </c>
      <c r="E461" s="871">
        <f>'Og s3a'!F460</f>
        <v>0</v>
      </c>
      <c r="F461" s="437">
        <f>'Og s3a'!G460</f>
        <v>0</v>
      </c>
      <c r="G461" s="484"/>
      <c r="H461" s="483"/>
      <c r="I461" s="484"/>
      <c r="J461" s="483"/>
      <c r="K461" s="484"/>
      <c r="L461" s="483"/>
      <c r="M461" s="484"/>
      <c r="N461" s="483"/>
      <c r="O461" s="484"/>
      <c r="P461" s="483"/>
      <c r="Q461" s="59"/>
      <c r="R461" s="17"/>
      <c r="S461" s="56">
        <f>'Og s3a'!D460</f>
        <v>0</v>
      </c>
      <c r="T461" s="50"/>
      <c r="U461" s="306"/>
      <c r="V461" s="307"/>
      <c r="W461" s="307"/>
      <c r="X461" s="307"/>
      <c r="Y461" s="306"/>
      <c r="Z461" s="306"/>
      <c r="AA461" s="50"/>
      <c r="AB461" s="50"/>
      <c r="AC461" s="50"/>
      <c r="AD461" s="50"/>
      <c r="AE461" s="50"/>
      <c r="AF461" s="50"/>
      <c r="AG461" s="50"/>
      <c r="AH461" s="50"/>
      <c r="AI461" s="50"/>
      <c r="AJ461" s="50"/>
      <c r="AK461" s="50"/>
      <c r="AL461" s="50"/>
      <c r="AM461" s="50"/>
    </row>
    <row r="462" spans="2:39" ht="21" customHeight="1">
      <c r="B462" s="942" t="str">
        <f t="shared" si="7"/>
        <v/>
      </c>
      <c r="C462" s="437">
        <f>'Og s3a'!C461</f>
        <v>0</v>
      </c>
      <c r="D462" s="438">
        <f>'Og s3a'!E461</f>
        <v>0</v>
      </c>
      <c r="E462" s="871">
        <f>'Og s3a'!F461</f>
        <v>0</v>
      </c>
      <c r="F462" s="437">
        <f>'Og s3a'!G461</f>
        <v>0</v>
      </c>
      <c r="G462" s="484"/>
      <c r="H462" s="483"/>
      <c r="I462" s="484"/>
      <c r="J462" s="483"/>
      <c r="K462" s="484"/>
      <c r="L462" s="483"/>
      <c r="M462" s="484"/>
      <c r="N462" s="483"/>
      <c r="O462" s="484"/>
      <c r="P462" s="483"/>
      <c r="Q462" s="59"/>
      <c r="R462" s="17"/>
      <c r="S462" s="56">
        <f>'Og s3a'!D461</f>
        <v>0</v>
      </c>
      <c r="T462" s="50"/>
      <c r="U462" s="306"/>
      <c r="V462" s="307"/>
      <c r="W462" s="307"/>
      <c r="X462" s="307"/>
      <c r="Y462" s="306"/>
      <c r="Z462" s="306"/>
      <c r="AA462" s="50"/>
      <c r="AB462" s="50"/>
      <c r="AC462" s="50"/>
      <c r="AD462" s="50"/>
      <c r="AE462" s="50"/>
      <c r="AF462" s="50"/>
      <c r="AG462" s="50"/>
      <c r="AH462" s="50"/>
      <c r="AI462" s="50"/>
      <c r="AJ462" s="50"/>
      <c r="AK462" s="50"/>
      <c r="AL462" s="50"/>
      <c r="AM462" s="50"/>
    </row>
    <row r="463" spans="2:39" ht="21" customHeight="1">
      <c r="B463" s="942" t="str">
        <f t="shared" si="7"/>
        <v/>
      </c>
      <c r="C463" s="437">
        <f>'Og s3a'!C462</f>
        <v>0</v>
      </c>
      <c r="D463" s="438">
        <f>'Og s3a'!E462</f>
        <v>0</v>
      </c>
      <c r="E463" s="871">
        <f>'Og s3a'!F462</f>
        <v>0</v>
      </c>
      <c r="F463" s="437">
        <f>'Og s3a'!G462</f>
        <v>0</v>
      </c>
      <c r="G463" s="484"/>
      <c r="H463" s="483"/>
      <c r="I463" s="484"/>
      <c r="J463" s="483"/>
      <c r="K463" s="484"/>
      <c r="L463" s="483"/>
      <c r="M463" s="484"/>
      <c r="N463" s="483"/>
      <c r="O463" s="484"/>
      <c r="P463" s="483"/>
      <c r="Q463" s="59"/>
      <c r="R463" s="17"/>
      <c r="S463" s="56">
        <f>'Og s3a'!D462</f>
        <v>0</v>
      </c>
      <c r="T463" s="50"/>
      <c r="U463" s="306"/>
      <c r="V463" s="307"/>
      <c r="W463" s="307"/>
      <c r="X463" s="307"/>
      <c r="Y463" s="306"/>
      <c r="Z463" s="306"/>
      <c r="AA463" s="50"/>
      <c r="AB463" s="50"/>
      <c r="AC463" s="50"/>
      <c r="AD463" s="50"/>
      <c r="AE463" s="50"/>
      <c r="AF463" s="50"/>
      <c r="AG463" s="50"/>
      <c r="AH463" s="50"/>
      <c r="AI463" s="50"/>
      <c r="AJ463" s="50"/>
      <c r="AK463" s="50"/>
      <c r="AL463" s="50"/>
      <c r="AM463" s="50"/>
    </row>
    <row r="464" spans="2:39" ht="21" customHeight="1">
      <c r="B464" s="942" t="str">
        <f t="shared" si="7"/>
        <v/>
      </c>
      <c r="C464" s="437">
        <f>'Og s3a'!C463</f>
        <v>0</v>
      </c>
      <c r="D464" s="438">
        <f>'Og s3a'!E463</f>
        <v>0</v>
      </c>
      <c r="E464" s="871">
        <f>'Og s3a'!F463</f>
        <v>0</v>
      </c>
      <c r="F464" s="437">
        <f>'Og s3a'!G463</f>
        <v>0</v>
      </c>
      <c r="G464" s="484"/>
      <c r="H464" s="483"/>
      <c r="I464" s="484"/>
      <c r="J464" s="483"/>
      <c r="K464" s="484"/>
      <c r="L464" s="483"/>
      <c r="M464" s="484"/>
      <c r="N464" s="483"/>
      <c r="O464" s="484"/>
      <c r="P464" s="483"/>
      <c r="Q464" s="59"/>
      <c r="R464" s="17"/>
      <c r="S464" s="56">
        <f>'Og s3a'!D463</f>
        <v>0</v>
      </c>
      <c r="T464" s="50"/>
      <c r="U464" s="306"/>
      <c r="V464" s="307"/>
      <c r="W464" s="307"/>
      <c r="X464" s="307"/>
      <c r="Y464" s="306"/>
      <c r="Z464" s="306"/>
      <c r="AA464" s="50"/>
      <c r="AB464" s="50"/>
      <c r="AC464" s="50"/>
      <c r="AD464" s="50"/>
      <c r="AE464" s="50"/>
      <c r="AF464" s="50"/>
      <c r="AG464" s="50"/>
      <c r="AH464" s="50"/>
      <c r="AI464" s="50"/>
      <c r="AJ464" s="50"/>
      <c r="AK464" s="50"/>
      <c r="AL464" s="50"/>
      <c r="AM464" s="50"/>
    </row>
    <row r="465" spans="2:39" ht="21" customHeight="1">
      <c r="B465" s="942" t="str">
        <f t="shared" si="7"/>
        <v/>
      </c>
      <c r="C465" s="437">
        <f>'Og s3a'!C464</f>
        <v>0</v>
      </c>
      <c r="D465" s="438">
        <f>'Og s3a'!E464</f>
        <v>0</v>
      </c>
      <c r="E465" s="871">
        <f>'Og s3a'!F464</f>
        <v>0</v>
      </c>
      <c r="F465" s="437">
        <f>'Og s3a'!G464</f>
        <v>0</v>
      </c>
      <c r="G465" s="484"/>
      <c r="H465" s="483"/>
      <c r="I465" s="484"/>
      <c r="J465" s="483"/>
      <c r="K465" s="484"/>
      <c r="L465" s="483"/>
      <c r="M465" s="484"/>
      <c r="N465" s="483"/>
      <c r="O465" s="484"/>
      <c r="P465" s="483"/>
      <c r="Q465" s="59"/>
      <c r="R465" s="17"/>
      <c r="S465" s="56">
        <f>'Og s3a'!D464</f>
        <v>0</v>
      </c>
      <c r="T465" s="50"/>
      <c r="U465" s="306"/>
      <c r="V465" s="307"/>
      <c r="W465" s="307"/>
      <c r="X465" s="307"/>
      <c r="Y465" s="306"/>
      <c r="Z465" s="306"/>
      <c r="AA465" s="50"/>
      <c r="AB465" s="50"/>
      <c r="AC465" s="50"/>
      <c r="AD465" s="50"/>
      <c r="AE465" s="50"/>
      <c r="AF465" s="50"/>
      <c r="AG465" s="50"/>
      <c r="AH465" s="50"/>
      <c r="AI465" s="50"/>
      <c r="AJ465" s="50"/>
      <c r="AK465" s="50"/>
      <c r="AL465" s="50"/>
      <c r="AM465" s="50"/>
    </row>
    <row r="466" spans="2:39" ht="21" customHeight="1">
      <c r="B466" s="942" t="str">
        <f t="shared" si="7"/>
        <v/>
      </c>
      <c r="C466" s="437">
        <f>'Og s3a'!C465</f>
        <v>0</v>
      </c>
      <c r="D466" s="438">
        <f>'Og s3a'!E465</f>
        <v>0</v>
      </c>
      <c r="E466" s="871">
        <f>'Og s3a'!F465</f>
        <v>0</v>
      </c>
      <c r="F466" s="437">
        <f>'Og s3a'!G465</f>
        <v>0</v>
      </c>
      <c r="G466" s="484"/>
      <c r="H466" s="483"/>
      <c r="I466" s="484"/>
      <c r="J466" s="483"/>
      <c r="K466" s="484"/>
      <c r="L466" s="483"/>
      <c r="M466" s="484"/>
      <c r="N466" s="483"/>
      <c r="O466" s="484"/>
      <c r="P466" s="483"/>
      <c r="Q466" s="59"/>
      <c r="R466" s="17"/>
      <c r="S466" s="56">
        <f>'Og s3a'!D465</f>
        <v>0</v>
      </c>
      <c r="T466" s="50"/>
      <c r="U466" s="306"/>
      <c r="V466" s="307"/>
      <c r="W466" s="307"/>
      <c r="X466" s="307"/>
      <c r="Y466" s="306"/>
      <c r="Z466" s="306"/>
      <c r="AA466" s="50"/>
      <c r="AB466" s="50"/>
      <c r="AC466" s="50"/>
      <c r="AD466" s="50"/>
      <c r="AE466" s="50"/>
      <c r="AF466" s="50"/>
      <c r="AG466" s="50"/>
      <c r="AH466" s="50"/>
      <c r="AI466" s="50"/>
      <c r="AJ466" s="50"/>
      <c r="AK466" s="50"/>
      <c r="AL466" s="50"/>
      <c r="AM466" s="50"/>
    </row>
    <row r="467" spans="2:39" ht="21" customHeight="1">
      <c r="B467" s="942" t="str">
        <f t="shared" si="7"/>
        <v/>
      </c>
      <c r="C467" s="437">
        <f>'Og s3a'!C466</f>
        <v>0</v>
      </c>
      <c r="D467" s="438">
        <f>'Og s3a'!E466</f>
        <v>0</v>
      </c>
      <c r="E467" s="871">
        <f>'Og s3a'!F466</f>
        <v>0</v>
      </c>
      <c r="F467" s="437">
        <f>'Og s3a'!G466</f>
        <v>0</v>
      </c>
      <c r="G467" s="484"/>
      <c r="H467" s="483"/>
      <c r="I467" s="484"/>
      <c r="J467" s="483"/>
      <c r="K467" s="484"/>
      <c r="L467" s="483"/>
      <c r="M467" s="484"/>
      <c r="N467" s="483"/>
      <c r="O467" s="484"/>
      <c r="P467" s="483"/>
      <c r="Q467" s="59"/>
      <c r="R467" s="17"/>
      <c r="S467" s="56">
        <f>'Og s3a'!D466</f>
        <v>0</v>
      </c>
      <c r="T467" s="50"/>
      <c r="U467" s="306"/>
      <c r="V467" s="307"/>
      <c r="W467" s="307"/>
      <c r="X467" s="307"/>
      <c r="Y467" s="306"/>
      <c r="Z467" s="306"/>
      <c r="AA467" s="50"/>
      <c r="AB467" s="50"/>
      <c r="AC467" s="50"/>
      <c r="AD467" s="50"/>
      <c r="AE467" s="50"/>
      <c r="AF467" s="50"/>
      <c r="AG467" s="50"/>
      <c r="AH467" s="50"/>
      <c r="AI467" s="50"/>
      <c r="AJ467" s="50"/>
      <c r="AK467" s="50"/>
      <c r="AL467" s="50"/>
      <c r="AM467" s="50"/>
    </row>
    <row r="468" spans="2:39" ht="21" customHeight="1">
      <c r="B468" s="942" t="str">
        <f t="shared" si="7"/>
        <v/>
      </c>
      <c r="C468" s="437">
        <f>'Og s3a'!C467</f>
        <v>0</v>
      </c>
      <c r="D468" s="438">
        <f>'Og s3a'!E467</f>
        <v>0</v>
      </c>
      <c r="E468" s="871">
        <f>'Og s3a'!F467</f>
        <v>0</v>
      </c>
      <c r="F468" s="437">
        <f>'Og s3a'!G467</f>
        <v>0</v>
      </c>
      <c r="G468" s="484"/>
      <c r="H468" s="483"/>
      <c r="I468" s="484"/>
      <c r="J468" s="483"/>
      <c r="K468" s="484"/>
      <c r="L468" s="483"/>
      <c r="M468" s="484"/>
      <c r="N468" s="483"/>
      <c r="O468" s="484"/>
      <c r="P468" s="483"/>
      <c r="Q468" s="59"/>
      <c r="R468" s="17"/>
      <c r="S468" s="56">
        <f>'Og s3a'!D467</f>
        <v>0</v>
      </c>
      <c r="T468" s="50"/>
      <c r="U468" s="306"/>
      <c r="V468" s="307"/>
      <c r="W468" s="307"/>
      <c r="X468" s="307"/>
      <c r="Y468" s="306"/>
      <c r="Z468" s="306"/>
      <c r="AA468" s="50"/>
      <c r="AB468" s="50"/>
      <c r="AC468" s="50"/>
      <c r="AD468" s="50"/>
      <c r="AE468" s="50"/>
      <c r="AF468" s="50"/>
      <c r="AG468" s="50"/>
      <c r="AH468" s="50"/>
      <c r="AI468" s="50"/>
      <c r="AJ468" s="50"/>
      <c r="AK468" s="50"/>
      <c r="AL468" s="50"/>
      <c r="AM468" s="50"/>
    </row>
    <row r="469" spans="2:39" ht="21" customHeight="1">
      <c r="B469" s="942" t="str">
        <f t="shared" si="7"/>
        <v/>
      </c>
      <c r="C469" s="437">
        <f>'Og s3a'!C468</f>
        <v>0</v>
      </c>
      <c r="D469" s="438">
        <f>'Og s3a'!E468</f>
        <v>0</v>
      </c>
      <c r="E469" s="871">
        <f>'Og s3a'!F468</f>
        <v>0</v>
      </c>
      <c r="F469" s="437">
        <f>'Og s3a'!G468</f>
        <v>0</v>
      </c>
      <c r="G469" s="484"/>
      <c r="H469" s="483"/>
      <c r="I469" s="484"/>
      <c r="J469" s="483"/>
      <c r="K469" s="484"/>
      <c r="L469" s="483"/>
      <c r="M469" s="484"/>
      <c r="N469" s="483"/>
      <c r="O469" s="484"/>
      <c r="P469" s="483"/>
      <c r="Q469" s="59"/>
      <c r="R469" s="17"/>
      <c r="S469" s="56">
        <f>'Og s3a'!D468</f>
        <v>0</v>
      </c>
      <c r="T469" s="50"/>
      <c r="U469" s="306"/>
      <c r="V469" s="307"/>
      <c r="W469" s="307"/>
      <c r="X469" s="307"/>
      <c r="Y469" s="306"/>
      <c r="Z469" s="306"/>
      <c r="AA469" s="50"/>
      <c r="AB469" s="50"/>
      <c r="AC469" s="50"/>
      <c r="AD469" s="50"/>
      <c r="AE469" s="50"/>
      <c r="AF469" s="50"/>
      <c r="AG469" s="50"/>
      <c r="AH469" s="50"/>
      <c r="AI469" s="50"/>
      <c r="AJ469" s="50"/>
      <c r="AK469" s="50"/>
      <c r="AL469" s="50"/>
      <c r="AM469" s="50"/>
    </row>
    <row r="470" spans="2:39" ht="21" customHeight="1">
      <c r="B470" s="942" t="str">
        <f t="shared" si="7"/>
        <v/>
      </c>
      <c r="C470" s="437">
        <f>'Og s3a'!C469</f>
        <v>0</v>
      </c>
      <c r="D470" s="438">
        <f>'Og s3a'!E469</f>
        <v>0</v>
      </c>
      <c r="E470" s="871">
        <f>'Og s3a'!F469</f>
        <v>0</v>
      </c>
      <c r="F470" s="437">
        <f>'Og s3a'!G469</f>
        <v>0</v>
      </c>
      <c r="G470" s="484"/>
      <c r="H470" s="483"/>
      <c r="I470" s="484"/>
      <c r="J470" s="483"/>
      <c r="K470" s="484"/>
      <c r="L470" s="483"/>
      <c r="M470" s="484"/>
      <c r="N470" s="483"/>
      <c r="O470" s="484"/>
      <c r="P470" s="483"/>
      <c r="Q470" s="59"/>
      <c r="R470" s="17"/>
      <c r="S470" s="56">
        <f>'Og s3a'!D469</f>
        <v>0</v>
      </c>
      <c r="T470" s="50"/>
      <c r="U470" s="306"/>
      <c r="V470" s="307"/>
      <c r="W470" s="307"/>
      <c r="X470" s="307"/>
      <c r="Y470" s="306"/>
      <c r="Z470" s="306"/>
      <c r="AA470" s="50"/>
      <c r="AB470" s="50"/>
      <c r="AC470" s="50"/>
      <c r="AD470" s="50"/>
      <c r="AE470" s="50"/>
      <c r="AF470" s="50"/>
      <c r="AG470" s="50"/>
      <c r="AH470" s="50"/>
      <c r="AI470" s="50"/>
      <c r="AJ470" s="50"/>
      <c r="AK470" s="50"/>
      <c r="AL470" s="50"/>
      <c r="AM470" s="50"/>
    </row>
    <row r="471" spans="2:39" ht="21" customHeight="1">
      <c r="B471" s="942" t="str">
        <f t="shared" si="7"/>
        <v/>
      </c>
      <c r="C471" s="437">
        <f>'Og s3a'!C470</f>
        <v>0</v>
      </c>
      <c r="D471" s="438">
        <f>'Og s3a'!E470</f>
        <v>0</v>
      </c>
      <c r="E471" s="871">
        <f>'Og s3a'!F470</f>
        <v>0</v>
      </c>
      <c r="F471" s="437">
        <f>'Og s3a'!G470</f>
        <v>0</v>
      </c>
      <c r="G471" s="484"/>
      <c r="H471" s="483"/>
      <c r="I471" s="484"/>
      <c r="J471" s="483"/>
      <c r="K471" s="484"/>
      <c r="L471" s="483"/>
      <c r="M471" s="484"/>
      <c r="N471" s="483"/>
      <c r="O471" s="484"/>
      <c r="P471" s="483"/>
      <c r="Q471" s="59"/>
      <c r="R471" s="17"/>
      <c r="S471" s="56">
        <f>'Og s3a'!D470</f>
        <v>0</v>
      </c>
      <c r="T471" s="50"/>
      <c r="U471" s="306"/>
      <c r="V471" s="307"/>
      <c r="W471" s="307"/>
      <c r="X471" s="307"/>
      <c r="Y471" s="306"/>
      <c r="Z471" s="306"/>
      <c r="AA471" s="50"/>
      <c r="AB471" s="50"/>
      <c r="AC471" s="50"/>
      <c r="AD471" s="50"/>
      <c r="AE471" s="50"/>
      <c r="AF471" s="50"/>
      <c r="AG471" s="50"/>
      <c r="AH471" s="50"/>
      <c r="AI471" s="50"/>
      <c r="AJ471" s="50"/>
      <c r="AK471" s="50"/>
      <c r="AL471" s="50"/>
      <c r="AM471" s="50"/>
    </row>
    <row r="472" spans="2:39" ht="21" customHeight="1">
      <c r="B472" s="942" t="str">
        <f t="shared" si="7"/>
        <v/>
      </c>
      <c r="C472" s="437">
        <f>'Og s3a'!C471</f>
        <v>0</v>
      </c>
      <c r="D472" s="438">
        <f>'Og s3a'!E471</f>
        <v>0</v>
      </c>
      <c r="E472" s="871">
        <f>'Og s3a'!F471</f>
        <v>0</v>
      </c>
      <c r="F472" s="437">
        <f>'Og s3a'!G471</f>
        <v>0</v>
      </c>
      <c r="G472" s="484"/>
      <c r="H472" s="483"/>
      <c r="I472" s="484"/>
      <c r="J472" s="483"/>
      <c r="K472" s="484"/>
      <c r="L472" s="483"/>
      <c r="M472" s="484"/>
      <c r="N472" s="483"/>
      <c r="O472" s="484"/>
      <c r="P472" s="483"/>
      <c r="Q472" s="59"/>
      <c r="R472" s="17"/>
      <c r="S472" s="56">
        <f>'Og s3a'!D471</f>
        <v>0</v>
      </c>
      <c r="T472" s="50"/>
      <c r="U472" s="306"/>
      <c r="V472" s="307"/>
      <c r="W472" s="307"/>
      <c r="X472" s="307"/>
      <c r="Y472" s="306"/>
      <c r="Z472" s="306"/>
      <c r="AA472" s="50"/>
      <c r="AB472" s="50"/>
      <c r="AC472" s="50"/>
      <c r="AD472" s="50"/>
      <c r="AE472" s="50"/>
      <c r="AF472" s="50"/>
      <c r="AG472" s="50"/>
      <c r="AH472" s="50"/>
      <c r="AI472" s="50"/>
      <c r="AJ472" s="50"/>
      <c r="AK472" s="50"/>
      <c r="AL472" s="50"/>
      <c r="AM472" s="50"/>
    </row>
    <row r="473" spans="2:39" ht="21" customHeight="1">
      <c r="B473" s="942" t="str">
        <f t="shared" si="7"/>
        <v/>
      </c>
      <c r="C473" s="437">
        <f>'Og s3a'!C472</f>
        <v>0</v>
      </c>
      <c r="D473" s="438">
        <f>'Og s3a'!E472</f>
        <v>0</v>
      </c>
      <c r="E473" s="871">
        <f>'Og s3a'!F472</f>
        <v>0</v>
      </c>
      <c r="F473" s="437">
        <f>'Og s3a'!G472</f>
        <v>0</v>
      </c>
      <c r="G473" s="484"/>
      <c r="H473" s="483"/>
      <c r="I473" s="484"/>
      <c r="J473" s="483"/>
      <c r="K473" s="484"/>
      <c r="L473" s="483"/>
      <c r="M473" s="484"/>
      <c r="N473" s="483"/>
      <c r="O473" s="484"/>
      <c r="P473" s="483"/>
      <c r="Q473" s="59"/>
      <c r="R473" s="17"/>
      <c r="S473" s="56">
        <f>'Og s3a'!D472</f>
        <v>0</v>
      </c>
      <c r="T473" s="50"/>
      <c r="U473" s="306"/>
      <c r="V473" s="307"/>
      <c r="W473" s="307"/>
      <c r="X473" s="307"/>
      <c r="Y473" s="306"/>
      <c r="Z473" s="306"/>
      <c r="AA473" s="50"/>
      <c r="AB473" s="50"/>
      <c r="AC473" s="50"/>
      <c r="AD473" s="50"/>
      <c r="AE473" s="50"/>
      <c r="AF473" s="50"/>
      <c r="AG473" s="50"/>
      <c r="AH473" s="50"/>
      <c r="AI473" s="50"/>
      <c r="AJ473" s="50"/>
      <c r="AK473" s="50"/>
      <c r="AL473" s="50"/>
      <c r="AM473" s="50"/>
    </row>
    <row r="474" spans="2:39" ht="21" customHeight="1">
      <c r="B474" s="942" t="str">
        <f t="shared" si="7"/>
        <v/>
      </c>
      <c r="C474" s="437">
        <f>'Og s3a'!C473</f>
        <v>0</v>
      </c>
      <c r="D474" s="438">
        <f>'Og s3a'!E473</f>
        <v>0</v>
      </c>
      <c r="E474" s="871">
        <f>'Og s3a'!F473</f>
        <v>0</v>
      </c>
      <c r="F474" s="437">
        <f>'Og s3a'!G473</f>
        <v>0</v>
      </c>
      <c r="G474" s="484"/>
      <c r="H474" s="483"/>
      <c r="I474" s="484"/>
      <c r="J474" s="483"/>
      <c r="K474" s="484"/>
      <c r="L474" s="483"/>
      <c r="M474" s="484"/>
      <c r="N474" s="483"/>
      <c r="O474" s="484"/>
      <c r="P474" s="483"/>
      <c r="Q474" s="59"/>
      <c r="R474" s="17"/>
      <c r="S474" s="56">
        <f>'Og s3a'!D473</f>
        <v>0</v>
      </c>
      <c r="T474" s="50"/>
      <c r="U474" s="306"/>
      <c r="V474" s="307"/>
      <c r="W474" s="307"/>
      <c r="X474" s="307"/>
      <c r="Y474" s="306"/>
      <c r="Z474" s="306"/>
      <c r="AA474" s="50"/>
      <c r="AB474" s="50"/>
      <c r="AC474" s="50"/>
      <c r="AD474" s="50"/>
      <c r="AE474" s="50"/>
      <c r="AF474" s="50"/>
      <c r="AG474" s="50"/>
      <c r="AH474" s="50"/>
      <c r="AI474" s="50"/>
      <c r="AJ474" s="50"/>
      <c r="AK474" s="50"/>
      <c r="AL474" s="50"/>
      <c r="AM474" s="50"/>
    </row>
    <row r="475" spans="2:39" ht="21" customHeight="1">
      <c r="B475" s="942" t="str">
        <f t="shared" si="7"/>
        <v/>
      </c>
      <c r="C475" s="437">
        <f>'Og s3a'!C474</f>
        <v>0</v>
      </c>
      <c r="D475" s="438">
        <f>'Og s3a'!E474</f>
        <v>0</v>
      </c>
      <c r="E475" s="871">
        <f>'Og s3a'!F474</f>
        <v>0</v>
      </c>
      <c r="F475" s="437">
        <f>'Og s3a'!G474</f>
        <v>0</v>
      </c>
      <c r="G475" s="484"/>
      <c r="H475" s="483"/>
      <c r="I475" s="484"/>
      <c r="J475" s="483"/>
      <c r="K475" s="484"/>
      <c r="L475" s="483"/>
      <c r="M475" s="484"/>
      <c r="N475" s="483"/>
      <c r="O475" s="484"/>
      <c r="P475" s="483"/>
      <c r="Q475" s="59"/>
      <c r="R475" s="17"/>
      <c r="S475" s="56">
        <f>'Og s3a'!D474</f>
        <v>0</v>
      </c>
      <c r="T475" s="50"/>
      <c r="U475" s="306"/>
      <c r="V475" s="307"/>
      <c r="W475" s="307"/>
      <c r="X475" s="307"/>
      <c r="Y475" s="306"/>
      <c r="Z475" s="306"/>
      <c r="AA475" s="50"/>
      <c r="AB475" s="50"/>
      <c r="AC475" s="50"/>
      <c r="AD475" s="50"/>
      <c r="AE475" s="50"/>
      <c r="AF475" s="50"/>
      <c r="AG475" s="50"/>
      <c r="AH475" s="50"/>
      <c r="AI475" s="50"/>
      <c r="AJ475" s="50"/>
      <c r="AK475" s="50"/>
      <c r="AL475" s="50"/>
      <c r="AM475" s="50"/>
    </row>
    <row r="476" spans="2:39" ht="21" customHeight="1">
      <c r="B476" s="942" t="str">
        <f t="shared" si="7"/>
        <v/>
      </c>
      <c r="C476" s="437">
        <f>'Og s3a'!C475</f>
        <v>0</v>
      </c>
      <c r="D476" s="438">
        <f>'Og s3a'!E475</f>
        <v>0</v>
      </c>
      <c r="E476" s="871">
        <f>'Og s3a'!F475</f>
        <v>0</v>
      </c>
      <c r="F476" s="437">
        <f>'Og s3a'!G475</f>
        <v>0</v>
      </c>
      <c r="G476" s="484"/>
      <c r="H476" s="483"/>
      <c r="I476" s="484"/>
      <c r="J476" s="483"/>
      <c r="K476" s="484"/>
      <c r="L476" s="483"/>
      <c r="M476" s="484"/>
      <c r="N476" s="483"/>
      <c r="O476" s="484"/>
      <c r="P476" s="483"/>
      <c r="Q476" s="59"/>
      <c r="R476" s="17"/>
      <c r="S476" s="56">
        <f>'Og s3a'!D475</f>
        <v>0</v>
      </c>
      <c r="T476" s="50"/>
      <c r="U476" s="306"/>
      <c r="V476" s="307"/>
      <c r="W476" s="307"/>
      <c r="X476" s="307"/>
      <c r="Y476" s="306"/>
      <c r="Z476" s="306"/>
      <c r="AA476" s="50"/>
      <c r="AB476" s="50"/>
      <c r="AC476" s="50"/>
      <c r="AD476" s="50"/>
      <c r="AE476" s="50"/>
      <c r="AF476" s="50"/>
      <c r="AG476" s="50"/>
      <c r="AH476" s="50"/>
      <c r="AI476" s="50"/>
      <c r="AJ476" s="50"/>
      <c r="AK476" s="50"/>
      <c r="AL476" s="50"/>
      <c r="AM476" s="50"/>
    </row>
    <row r="477" spans="2:39" ht="21" customHeight="1">
      <c r="B477" s="942" t="str">
        <f t="shared" si="7"/>
        <v/>
      </c>
      <c r="C477" s="437">
        <f>'Og s3a'!C476</f>
        <v>0</v>
      </c>
      <c r="D477" s="438">
        <f>'Og s3a'!E476</f>
        <v>0</v>
      </c>
      <c r="E477" s="871">
        <f>'Og s3a'!F476</f>
        <v>0</v>
      </c>
      <c r="F477" s="437">
        <f>'Og s3a'!G476</f>
        <v>0</v>
      </c>
      <c r="G477" s="484"/>
      <c r="H477" s="483"/>
      <c r="I477" s="484"/>
      <c r="J477" s="483"/>
      <c r="K477" s="484"/>
      <c r="L477" s="483"/>
      <c r="M477" s="484"/>
      <c r="N477" s="483"/>
      <c r="O477" s="484"/>
      <c r="P477" s="483"/>
      <c r="Q477" s="59"/>
      <c r="R477" s="17"/>
      <c r="S477" s="56">
        <f>'Og s3a'!D476</f>
        <v>0</v>
      </c>
      <c r="T477" s="50"/>
      <c r="U477" s="306"/>
      <c r="V477" s="307"/>
      <c r="W477" s="307"/>
      <c r="X477" s="307"/>
      <c r="Y477" s="306"/>
      <c r="Z477" s="306"/>
      <c r="AA477" s="50"/>
      <c r="AB477" s="50"/>
      <c r="AC477" s="50"/>
      <c r="AD477" s="50"/>
      <c r="AE477" s="50"/>
      <c r="AF477" s="50"/>
      <c r="AG477" s="50"/>
      <c r="AH477" s="50"/>
      <c r="AI477" s="50"/>
      <c r="AJ477" s="50"/>
      <c r="AK477" s="50"/>
      <c r="AL477" s="50"/>
      <c r="AM477" s="50"/>
    </row>
    <row r="478" spans="2:39" ht="21" customHeight="1">
      <c r="B478" s="942" t="str">
        <f t="shared" si="7"/>
        <v/>
      </c>
      <c r="C478" s="437">
        <f>'Og s3a'!C477</f>
        <v>0</v>
      </c>
      <c r="D478" s="438">
        <f>'Og s3a'!E477</f>
        <v>0</v>
      </c>
      <c r="E478" s="871">
        <f>'Og s3a'!F477</f>
        <v>0</v>
      </c>
      <c r="F478" s="437">
        <f>'Og s3a'!G477</f>
        <v>0</v>
      </c>
      <c r="G478" s="484"/>
      <c r="H478" s="483"/>
      <c r="I478" s="484"/>
      <c r="J478" s="483"/>
      <c r="K478" s="484"/>
      <c r="L478" s="483"/>
      <c r="M478" s="484"/>
      <c r="N478" s="483"/>
      <c r="O478" s="484"/>
      <c r="P478" s="483"/>
      <c r="Q478" s="59"/>
      <c r="R478" s="17"/>
      <c r="S478" s="56">
        <f>'Og s3a'!D477</f>
        <v>0</v>
      </c>
      <c r="T478" s="50"/>
      <c r="U478" s="306"/>
      <c r="V478" s="307"/>
      <c r="W478" s="307"/>
      <c r="X478" s="307"/>
      <c r="Y478" s="306"/>
      <c r="Z478" s="306"/>
      <c r="AA478" s="50"/>
      <c r="AB478" s="50"/>
      <c r="AC478" s="50"/>
      <c r="AD478" s="50"/>
      <c r="AE478" s="50"/>
      <c r="AF478" s="50"/>
      <c r="AG478" s="50"/>
      <c r="AH478" s="50"/>
      <c r="AI478" s="50"/>
      <c r="AJ478" s="50"/>
      <c r="AK478" s="50"/>
      <c r="AL478" s="50"/>
      <c r="AM478" s="50"/>
    </row>
    <row r="479" spans="2:39" ht="21" customHeight="1">
      <c r="B479" s="942" t="str">
        <f t="shared" si="7"/>
        <v/>
      </c>
      <c r="C479" s="437">
        <f>'Og s3a'!C478</f>
        <v>0</v>
      </c>
      <c r="D479" s="438">
        <f>'Og s3a'!E478</f>
        <v>0</v>
      </c>
      <c r="E479" s="871">
        <f>'Og s3a'!F478</f>
        <v>0</v>
      </c>
      <c r="F479" s="437">
        <f>'Og s3a'!G478</f>
        <v>0</v>
      </c>
      <c r="G479" s="484"/>
      <c r="H479" s="483"/>
      <c r="I479" s="484"/>
      <c r="J479" s="483"/>
      <c r="K479" s="484"/>
      <c r="L479" s="483"/>
      <c r="M479" s="484"/>
      <c r="N479" s="483"/>
      <c r="O479" s="484"/>
      <c r="P479" s="483"/>
      <c r="Q479" s="59"/>
      <c r="R479" s="17"/>
      <c r="S479" s="56">
        <f>'Og s3a'!D478</f>
        <v>0</v>
      </c>
      <c r="T479" s="50"/>
      <c r="U479" s="306"/>
      <c r="V479" s="307"/>
      <c r="W479" s="307"/>
      <c r="X479" s="307"/>
      <c r="Y479" s="306"/>
      <c r="Z479" s="306"/>
      <c r="AA479" s="50"/>
      <c r="AB479" s="50"/>
      <c r="AC479" s="50"/>
      <c r="AD479" s="50"/>
      <c r="AE479" s="50"/>
      <c r="AF479" s="50"/>
      <c r="AG479" s="50"/>
      <c r="AH479" s="50"/>
      <c r="AI479" s="50"/>
      <c r="AJ479" s="50"/>
      <c r="AK479" s="50"/>
      <c r="AL479" s="50"/>
      <c r="AM479" s="50"/>
    </row>
    <row r="480" spans="2:39" ht="21" customHeight="1">
      <c r="B480" s="942" t="str">
        <f t="shared" si="7"/>
        <v/>
      </c>
      <c r="C480" s="437">
        <f>'Og s3a'!C479</f>
        <v>0</v>
      </c>
      <c r="D480" s="438">
        <f>'Og s3a'!E479</f>
        <v>0</v>
      </c>
      <c r="E480" s="871">
        <f>'Og s3a'!F479</f>
        <v>0</v>
      </c>
      <c r="F480" s="437">
        <f>'Og s3a'!G479</f>
        <v>0</v>
      </c>
      <c r="G480" s="484"/>
      <c r="H480" s="483"/>
      <c r="I480" s="484"/>
      <c r="J480" s="483"/>
      <c r="K480" s="484"/>
      <c r="L480" s="483"/>
      <c r="M480" s="484"/>
      <c r="N480" s="483"/>
      <c r="O480" s="484"/>
      <c r="P480" s="483"/>
      <c r="Q480" s="59"/>
      <c r="R480" s="17"/>
      <c r="S480" s="56">
        <f>'Og s3a'!D479</f>
        <v>0</v>
      </c>
      <c r="T480" s="50"/>
      <c r="U480" s="306"/>
      <c r="V480" s="307"/>
      <c r="W480" s="307"/>
      <c r="X480" s="307"/>
      <c r="Y480" s="306"/>
      <c r="Z480" s="306"/>
      <c r="AA480" s="50"/>
      <c r="AB480" s="50"/>
      <c r="AC480" s="50"/>
      <c r="AD480" s="50"/>
      <c r="AE480" s="50"/>
      <c r="AF480" s="50"/>
      <c r="AG480" s="50"/>
      <c r="AH480" s="50"/>
      <c r="AI480" s="50"/>
      <c r="AJ480" s="50"/>
      <c r="AK480" s="50"/>
      <c r="AL480" s="50"/>
      <c r="AM480" s="50"/>
    </row>
    <row r="481" spans="2:39" ht="21" customHeight="1">
      <c r="B481" s="942" t="str">
        <f t="shared" si="7"/>
        <v/>
      </c>
      <c r="C481" s="437">
        <f>'Og s3a'!C480</f>
        <v>0</v>
      </c>
      <c r="D481" s="438">
        <f>'Og s3a'!E480</f>
        <v>0</v>
      </c>
      <c r="E481" s="871">
        <f>'Og s3a'!F480</f>
        <v>0</v>
      </c>
      <c r="F481" s="437">
        <f>'Og s3a'!G480</f>
        <v>0</v>
      </c>
      <c r="G481" s="484"/>
      <c r="H481" s="483"/>
      <c r="I481" s="484"/>
      <c r="J481" s="483"/>
      <c r="K481" s="484"/>
      <c r="L481" s="483"/>
      <c r="M481" s="484"/>
      <c r="N481" s="483"/>
      <c r="O481" s="484"/>
      <c r="P481" s="483"/>
      <c r="Q481" s="59"/>
      <c r="R481" s="17"/>
      <c r="S481" s="56">
        <f>'Og s3a'!D480</f>
        <v>0</v>
      </c>
      <c r="T481" s="50"/>
      <c r="U481" s="306"/>
      <c r="V481" s="307"/>
      <c r="W481" s="307"/>
      <c r="X481" s="307"/>
      <c r="Y481" s="306"/>
      <c r="Z481" s="306"/>
      <c r="AA481" s="50"/>
      <c r="AB481" s="50"/>
      <c r="AC481" s="50"/>
      <c r="AD481" s="50"/>
      <c r="AE481" s="50"/>
      <c r="AF481" s="50"/>
      <c r="AG481" s="50"/>
      <c r="AH481" s="50"/>
      <c r="AI481" s="50"/>
      <c r="AJ481" s="50"/>
      <c r="AK481" s="50"/>
      <c r="AL481" s="50"/>
      <c r="AM481" s="50"/>
    </row>
    <row r="482" spans="2:39" ht="21" customHeight="1">
      <c r="B482" s="942" t="str">
        <f t="shared" si="7"/>
        <v/>
      </c>
      <c r="C482" s="437">
        <f>'Og s3a'!C481</f>
        <v>0</v>
      </c>
      <c r="D482" s="438">
        <f>'Og s3a'!E481</f>
        <v>0</v>
      </c>
      <c r="E482" s="871">
        <f>'Og s3a'!F481</f>
        <v>0</v>
      </c>
      <c r="F482" s="437">
        <f>'Og s3a'!G481</f>
        <v>0</v>
      </c>
      <c r="G482" s="484"/>
      <c r="H482" s="483"/>
      <c r="I482" s="484"/>
      <c r="J482" s="483"/>
      <c r="K482" s="484"/>
      <c r="L482" s="483"/>
      <c r="M482" s="484"/>
      <c r="N482" s="483"/>
      <c r="O482" s="484"/>
      <c r="P482" s="483"/>
      <c r="Q482" s="59"/>
      <c r="R482" s="17"/>
      <c r="S482" s="56">
        <f>'Og s3a'!D481</f>
        <v>0</v>
      </c>
      <c r="T482" s="50"/>
      <c r="U482" s="306"/>
      <c r="V482" s="307"/>
      <c r="W482" s="307"/>
      <c r="X482" s="307"/>
      <c r="Y482" s="306"/>
      <c r="Z482" s="306"/>
      <c r="AA482" s="50"/>
      <c r="AB482" s="50"/>
      <c r="AC482" s="50"/>
      <c r="AD482" s="50"/>
      <c r="AE482" s="50"/>
      <c r="AF482" s="50"/>
      <c r="AG482" s="50"/>
      <c r="AH482" s="50"/>
      <c r="AI482" s="50"/>
      <c r="AJ482" s="50"/>
      <c r="AK482" s="50"/>
      <c r="AL482" s="50"/>
      <c r="AM482" s="50"/>
    </row>
    <row r="483" spans="2:39" ht="21" customHeight="1">
      <c r="B483" s="942" t="str">
        <f t="shared" si="7"/>
        <v/>
      </c>
      <c r="C483" s="437">
        <f>'Og s3a'!C482</f>
        <v>0</v>
      </c>
      <c r="D483" s="438">
        <f>'Og s3a'!E482</f>
        <v>0</v>
      </c>
      <c r="E483" s="871">
        <f>'Og s3a'!F482</f>
        <v>0</v>
      </c>
      <c r="F483" s="437">
        <f>'Og s3a'!G482</f>
        <v>0</v>
      </c>
      <c r="G483" s="484"/>
      <c r="H483" s="483"/>
      <c r="I483" s="484"/>
      <c r="J483" s="483"/>
      <c r="K483" s="484"/>
      <c r="L483" s="483"/>
      <c r="M483" s="484"/>
      <c r="N483" s="483"/>
      <c r="O483" s="484"/>
      <c r="P483" s="483"/>
      <c r="Q483" s="59"/>
      <c r="R483" s="17"/>
      <c r="S483" s="56">
        <f>'Og s3a'!D482</f>
        <v>0</v>
      </c>
      <c r="T483" s="50"/>
      <c r="U483" s="306"/>
      <c r="V483" s="307"/>
      <c r="W483" s="307"/>
      <c r="X483" s="307"/>
      <c r="Y483" s="306"/>
      <c r="Z483" s="306"/>
      <c r="AA483" s="50"/>
      <c r="AB483" s="50"/>
      <c r="AC483" s="50"/>
      <c r="AD483" s="50"/>
      <c r="AE483" s="50"/>
      <c r="AF483" s="50"/>
      <c r="AG483" s="50"/>
      <c r="AH483" s="50"/>
      <c r="AI483" s="50"/>
      <c r="AJ483" s="50"/>
      <c r="AK483" s="50"/>
      <c r="AL483" s="50"/>
      <c r="AM483" s="50"/>
    </row>
    <row r="484" spans="2:39" ht="21" customHeight="1">
      <c r="B484" s="942" t="str">
        <f t="shared" si="7"/>
        <v/>
      </c>
      <c r="C484" s="437">
        <f>'Og s3a'!C483</f>
        <v>0</v>
      </c>
      <c r="D484" s="438">
        <f>'Og s3a'!E483</f>
        <v>0</v>
      </c>
      <c r="E484" s="871">
        <f>'Og s3a'!F483</f>
        <v>0</v>
      </c>
      <c r="F484" s="437">
        <f>'Og s3a'!G483</f>
        <v>0</v>
      </c>
      <c r="G484" s="484"/>
      <c r="H484" s="483"/>
      <c r="I484" s="484"/>
      <c r="J484" s="483"/>
      <c r="K484" s="484"/>
      <c r="L484" s="483"/>
      <c r="M484" s="484"/>
      <c r="N484" s="483"/>
      <c r="O484" s="484"/>
      <c r="P484" s="483"/>
      <c r="Q484" s="59"/>
      <c r="R484" s="17"/>
      <c r="S484" s="56">
        <f>'Og s3a'!D483</f>
        <v>0</v>
      </c>
      <c r="T484" s="50"/>
      <c r="U484" s="306"/>
      <c r="V484" s="307"/>
      <c r="W484" s="307"/>
      <c r="X484" s="307"/>
      <c r="Y484" s="306"/>
      <c r="Z484" s="306"/>
      <c r="AA484" s="50"/>
      <c r="AB484" s="50"/>
      <c r="AC484" s="50"/>
      <c r="AD484" s="50"/>
      <c r="AE484" s="50"/>
      <c r="AF484" s="50"/>
      <c r="AG484" s="50"/>
      <c r="AH484" s="50"/>
      <c r="AI484" s="50"/>
      <c r="AJ484" s="50"/>
      <c r="AK484" s="50"/>
      <c r="AL484" s="50"/>
      <c r="AM484" s="50"/>
    </row>
    <row r="485" spans="2:39" ht="21" customHeight="1">
      <c r="B485" s="942" t="str">
        <f t="shared" si="7"/>
        <v/>
      </c>
      <c r="C485" s="437">
        <f>'Og s3a'!C484</f>
        <v>0</v>
      </c>
      <c r="D485" s="438">
        <f>'Og s3a'!E484</f>
        <v>0</v>
      </c>
      <c r="E485" s="871">
        <f>'Og s3a'!F484</f>
        <v>0</v>
      </c>
      <c r="F485" s="437">
        <f>'Og s3a'!G484</f>
        <v>0</v>
      </c>
      <c r="G485" s="484"/>
      <c r="H485" s="483"/>
      <c r="I485" s="484"/>
      <c r="J485" s="483"/>
      <c r="K485" s="484"/>
      <c r="L485" s="483"/>
      <c r="M485" s="484"/>
      <c r="N485" s="483"/>
      <c r="O485" s="484"/>
      <c r="P485" s="483"/>
      <c r="Q485" s="59"/>
      <c r="R485" s="17"/>
      <c r="S485" s="56">
        <f>'Og s3a'!D484</f>
        <v>0</v>
      </c>
      <c r="T485" s="50"/>
      <c r="U485" s="306"/>
      <c r="V485" s="307"/>
      <c r="W485" s="307"/>
      <c r="X485" s="307"/>
      <c r="Y485" s="306"/>
      <c r="Z485" s="306"/>
      <c r="AA485" s="50"/>
      <c r="AB485" s="50"/>
      <c r="AC485" s="50"/>
      <c r="AD485" s="50"/>
      <c r="AE485" s="50"/>
      <c r="AF485" s="50"/>
      <c r="AG485" s="50"/>
      <c r="AH485" s="50"/>
      <c r="AI485" s="50"/>
      <c r="AJ485" s="50"/>
      <c r="AK485" s="50"/>
      <c r="AL485" s="50"/>
      <c r="AM485" s="50"/>
    </row>
    <row r="486" spans="2:39" ht="21" customHeight="1">
      <c r="B486" s="942" t="str">
        <f t="shared" si="7"/>
        <v/>
      </c>
      <c r="C486" s="437">
        <f>'Og s3a'!C485</f>
        <v>0</v>
      </c>
      <c r="D486" s="438">
        <f>'Og s3a'!E485</f>
        <v>0</v>
      </c>
      <c r="E486" s="871">
        <f>'Og s3a'!F485</f>
        <v>0</v>
      </c>
      <c r="F486" s="437">
        <f>'Og s3a'!G485</f>
        <v>0</v>
      </c>
      <c r="G486" s="484"/>
      <c r="H486" s="483"/>
      <c r="I486" s="484"/>
      <c r="J486" s="483"/>
      <c r="K486" s="484"/>
      <c r="L486" s="483"/>
      <c r="M486" s="484"/>
      <c r="N486" s="483"/>
      <c r="O486" s="484"/>
      <c r="P486" s="483"/>
      <c r="Q486" s="59"/>
      <c r="R486" s="17"/>
      <c r="S486" s="56">
        <f>'Og s3a'!D485</f>
        <v>0</v>
      </c>
      <c r="T486" s="50"/>
      <c r="U486" s="306"/>
      <c r="V486" s="307"/>
      <c r="W486" s="307"/>
      <c r="X486" s="307"/>
      <c r="Y486" s="306"/>
      <c r="Z486" s="306"/>
      <c r="AA486" s="50"/>
      <c r="AB486" s="50"/>
      <c r="AC486" s="50"/>
      <c r="AD486" s="50"/>
      <c r="AE486" s="50"/>
      <c r="AF486" s="50"/>
      <c r="AG486" s="50"/>
      <c r="AH486" s="50"/>
      <c r="AI486" s="50"/>
      <c r="AJ486" s="50"/>
      <c r="AK486" s="50"/>
      <c r="AL486" s="50"/>
      <c r="AM486" s="50"/>
    </row>
    <row r="487" spans="2:39" ht="21" customHeight="1">
      <c r="B487" s="942" t="str">
        <f t="shared" si="7"/>
        <v/>
      </c>
      <c r="C487" s="437">
        <f>'Og s3a'!C486</f>
        <v>0</v>
      </c>
      <c r="D487" s="438">
        <f>'Og s3a'!E486</f>
        <v>0</v>
      </c>
      <c r="E487" s="871">
        <f>'Og s3a'!F486</f>
        <v>0</v>
      </c>
      <c r="F487" s="437">
        <f>'Og s3a'!G486</f>
        <v>0</v>
      </c>
      <c r="G487" s="484"/>
      <c r="H487" s="483"/>
      <c r="I487" s="484"/>
      <c r="J487" s="483"/>
      <c r="K487" s="484"/>
      <c r="L487" s="483"/>
      <c r="M487" s="484"/>
      <c r="N487" s="483"/>
      <c r="O487" s="484"/>
      <c r="P487" s="483"/>
      <c r="Q487" s="59"/>
      <c r="R487" s="17"/>
      <c r="S487" s="56">
        <f>'Og s3a'!D486</f>
        <v>0</v>
      </c>
      <c r="T487" s="50"/>
      <c r="U487" s="306"/>
      <c r="V487" s="307"/>
      <c r="W487" s="307"/>
      <c r="X487" s="307"/>
      <c r="Y487" s="306"/>
      <c r="Z487" s="306"/>
      <c r="AA487" s="50"/>
      <c r="AB487" s="50"/>
      <c r="AC487" s="50"/>
      <c r="AD487" s="50"/>
      <c r="AE487" s="50"/>
      <c r="AF487" s="50"/>
      <c r="AG487" s="50"/>
      <c r="AH487" s="50"/>
      <c r="AI487" s="50"/>
      <c r="AJ487" s="50"/>
      <c r="AK487" s="50"/>
      <c r="AL487" s="50"/>
      <c r="AM487" s="50"/>
    </row>
    <row r="488" spans="2:39" ht="21" customHeight="1">
      <c r="B488" s="942" t="str">
        <f t="shared" si="7"/>
        <v/>
      </c>
      <c r="C488" s="437">
        <f>'Og s3a'!C487</f>
        <v>0</v>
      </c>
      <c r="D488" s="438">
        <f>'Og s3a'!E487</f>
        <v>0</v>
      </c>
      <c r="E488" s="871">
        <f>'Og s3a'!F487</f>
        <v>0</v>
      </c>
      <c r="F488" s="437">
        <f>'Og s3a'!G487</f>
        <v>0</v>
      </c>
      <c r="G488" s="484"/>
      <c r="H488" s="483"/>
      <c r="I488" s="484"/>
      <c r="J488" s="483"/>
      <c r="K488" s="484"/>
      <c r="L488" s="483"/>
      <c r="M488" s="484"/>
      <c r="N488" s="483"/>
      <c r="O488" s="484"/>
      <c r="P488" s="483"/>
      <c r="Q488" s="59"/>
      <c r="R488" s="17"/>
      <c r="S488" s="56">
        <f>'Og s3a'!D487</f>
        <v>0</v>
      </c>
      <c r="T488" s="50"/>
      <c r="U488" s="306"/>
      <c r="V488" s="307"/>
      <c r="W488" s="307"/>
      <c r="X488" s="307"/>
      <c r="Y488" s="306"/>
      <c r="Z488" s="306"/>
      <c r="AA488" s="50"/>
      <c r="AB488" s="50"/>
      <c r="AC488" s="50"/>
      <c r="AD488" s="50"/>
      <c r="AE488" s="50"/>
      <c r="AF488" s="50"/>
      <c r="AG488" s="50"/>
      <c r="AH488" s="50"/>
      <c r="AI488" s="50"/>
      <c r="AJ488" s="50"/>
      <c r="AK488" s="50"/>
      <c r="AL488" s="50"/>
      <c r="AM488" s="50"/>
    </row>
    <row r="489" spans="2:39" ht="21" customHeight="1">
      <c r="B489" s="942" t="str">
        <f t="shared" si="7"/>
        <v/>
      </c>
      <c r="C489" s="437">
        <f>'Og s3a'!C488</f>
        <v>0</v>
      </c>
      <c r="D489" s="438">
        <f>'Og s3a'!E488</f>
        <v>0</v>
      </c>
      <c r="E489" s="871">
        <f>'Og s3a'!F488</f>
        <v>0</v>
      </c>
      <c r="F489" s="437">
        <f>'Og s3a'!G488</f>
        <v>0</v>
      </c>
      <c r="G489" s="484"/>
      <c r="H489" s="483"/>
      <c r="I489" s="484"/>
      <c r="J489" s="483"/>
      <c r="K489" s="484"/>
      <c r="L489" s="483"/>
      <c r="M489" s="484"/>
      <c r="N489" s="483"/>
      <c r="O489" s="484"/>
      <c r="P489" s="483"/>
      <c r="Q489" s="59"/>
      <c r="R489" s="17"/>
      <c r="S489" s="56">
        <f>'Og s3a'!D488</f>
        <v>0</v>
      </c>
      <c r="T489" s="50"/>
      <c r="U489" s="306"/>
      <c r="V489" s="307"/>
      <c r="W489" s="307"/>
      <c r="X489" s="307"/>
      <c r="Y489" s="306"/>
      <c r="Z489" s="306"/>
      <c r="AA489" s="50"/>
      <c r="AB489" s="50"/>
      <c r="AC489" s="50"/>
      <c r="AD489" s="50"/>
      <c r="AE489" s="50"/>
      <c r="AF489" s="50"/>
      <c r="AG489" s="50"/>
      <c r="AH489" s="50"/>
      <c r="AI489" s="50"/>
      <c r="AJ489" s="50"/>
      <c r="AK489" s="50"/>
      <c r="AL489" s="50"/>
      <c r="AM489" s="50"/>
    </row>
    <row r="490" spans="2:39" ht="21" customHeight="1">
      <c r="B490" s="942" t="str">
        <f t="shared" si="7"/>
        <v/>
      </c>
      <c r="C490" s="437">
        <f>'Og s3a'!C489</f>
        <v>0</v>
      </c>
      <c r="D490" s="438">
        <f>'Og s3a'!E489</f>
        <v>0</v>
      </c>
      <c r="E490" s="871">
        <f>'Og s3a'!F489</f>
        <v>0</v>
      </c>
      <c r="F490" s="437">
        <f>'Og s3a'!G489</f>
        <v>0</v>
      </c>
      <c r="G490" s="484"/>
      <c r="H490" s="483"/>
      <c r="I490" s="484"/>
      <c r="J490" s="483"/>
      <c r="K490" s="484"/>
      <c r="L490" s="483"/>
      <c r="M490" s="484"/>
      <c r="N490" s="483"/>
      <c r="O490" s="484"/>
      <c r="P490" s="483"/>
      <c r="Q490" s="59"/>
      <c r="R490" s="17"/>
      <c r="S490" s="56">
        <f>'Og s3a'!D489</f>
        <v>0</v>
      </c>
      <c r="T490" s="50"/>
      <c r="U490" s="306"/>
      <c r="V490" s="307"/>
      <c r="W490" s="307"/>
      <c r="X490" s="307"/>
      <c r="Y490" s="306"/>
      <c r="Z490" s="306"/>
      <c r="AA490" s="50"/>
      <c r="AB490" s="50"/>
      <c r="AC490" s="50"/>
      <c r="AD490" s="50"/>
      <c r="AE490" s="50"/>
      <c r="AF490" s="50"/>
      <c r="AG490" s="50"/>
      <c r="AH490" s="50"/>
      <c r="AI490" s="50"/>
      <c r="AJ490" s="50"/>
      <c r="AK490" s="50"/>
      <c r="AL490" s="50"/>
      <c r="AM490" s="50"/>
    </row>
    <row r="491" spans="2:39" ht="21" customHeight="1">
      <c r="B491" s="942" t="str">
        <f t="shared" si="7"/>
        <v/>
      </c>
      <c r="C491" s="437">
        <f>'Og s3a'!C490</f>
        <v>0</v>
      </c>
      <c r="D491" s="438">
        <f>'Og s3a'!E490</f>
        <v>0</v>
      </c>
      <c r="E491" s="871">
        <f>'Og s3a'!F490</f>
        <v>0</v>
      </c>
      <c r="F491" s="437">
        <f>'Og s3a'!G490</f>
        <v>0</v>
      </c>
      <c r="G491" s="484"/>
      <c r="H491" s="483"/>
      <c r="I491" s="484"/>
      <c r="J491" s="483"/>
      <c r="K491" s="484"/>
      <c r="L491" s="483"/>
      <c r="M491" s="484"/>
      <c r="N491" s="483"/>
      <c r="O491" s="484"/>
      <c r="P491" s="483"/>
      <c r="Q491" s="59"/>
      <c r="R491" s="17"/>
      <c r="S491" s="56">
        <f>'Og s3a'!D490</f>
        <v>0</v>
      </c>
      <c r="T491" s="50"/>
      <c r="U491" s="306"/>
      <c r="V491" s="307"/>
      <c r="W491" s="307"/>
      <c r="X491" s="307"/>
      <c r="Y491" s="306"/>
      <c r="Z491" s="306"/>
      <c r="AA491" s="50"/>
      <c r="AB491" s="50"/>
      <c r="AC491" s="50"/>
      <c r="AD491" s="50"/>
      <c r="AE491" s="50"/>
      <c r="AF491" s="50"/>
      <c r="AG491" s="50"/>
      <c r="AH491" s="50"/>
      <c r="AI491" s="50"/>
      <c r="AJ491" s="50"/>
      <c r="AK491" s="50"/>
      <c r="AL491" s="50"/>
      <c r="AM491" s="50"/>
    </row>
    <row r="492" spans="2:39" ht="21" customHeight="1">
      <c r="B492" s="942" t="str">
        <f t="shared" si="7"/>
        <v/>
      </c>
      <c r="C492" s="437">
        <f>'Og s3a'!C491</f>
        <v>0</v>
      </c>
      <c r="D492" s="438">
        <f>'Og s3a'!E491</f>
        <v>0</v>
      </c>
      <c r="E492" s="871">
        <f>'Og s3a'!F491</f>
        <v>0</v>
      </c>
      <c r="F492" s="437">
        <f>'Og s3a'!G491</f>
        <v>0</v>
      </c>
      <c r="G492" s="484"/>
      <c r="H492" s="483"/>
      <c r="I492" s="484"/>
      <c r="J492" s="483"/>
      <c r="K492" s="484"/>
      <c r="L492" s="483"/>
      <c r="M492" s="484"/>
      <c r="N492" s="483"/>
      <c r="O492" s="484"/>
      <c r="P492" s="483"/>
      <c r="Q492" s="59"/>
      <c r="R492" s="17"/>
      <c r="S492" s="56">
        <f>'Og s3a'!D491</f>
        <v>0</v>
      </c>
      <c r="T492" s="50"/>
      <c r="U492" s="306"/>
      <c r="V492" s="307"/>
      <c r="W492" s="307"/>
      <c r="X492" s="307"/>
      <c r="Y492" s="306"/>
      <c r="Z492" s="306"/>
      <c r="AA492" s="50"/>
      <c r="AB492" s="50"/>
      <c r="AC492" s="50"/>
      <c r="AD492" s="50"/>
      <c r="AE492" s="50"/>
      <c r="AF492" s="50"/>
      <c r="AG492" s="50"/>
      <c r="AH492" s="50"/>
      <c r="AI492" s="50"/>
      <c r="AJ492" s="50"/>
      <c r="AK492" s="50"/>
      <c r="AL492" s="50"/>
      <c r="AM492" s="50"/>
    </row>
    <row r="493" spans="2:39" ht="21" customHeight="1">
      <c r="B493" s="942" t="str">
        <f t="shared" si="7"/>
        <v/>
      </c>
      <c r="C493" s="437">
        <f>'Og s3a'!C492</f>
        <v>0</v>
      </c>
      <c r="D493" s="438">
        <f>'Og s3a'!E492</f>
        <v>0</v>
      </c>
      <c r="E493" s="871">
        <f>'Og s3a'!F492</f>
        <v>0</v>
      </c>
      <c r="F493" s="437">
        <f>'Og s3a'!G492</f>
        <v>0</v>
      </c>
      <c r="G493" s="484"/>
      <c r="H493" s="483"/>
      <c r="I493" s="484"/>
      <c r="J493" s="483"/>
      <c r="K493" s="484"/>
      <c r="L493" s="483"/>
      <c r="M493" s="484"/>
      <c r="N493" s="483"/>
      <c r="O493" s="484"/>
      <c r="P493" s="483"/>
      <c r="Q493" s="59"/>
      <c r="R493" s="17"/>
      <c r="S493" s="56">
        <f>'Og s3a'!D492</f>
        <v>0</v>
      </c>
      <c r="T493" s="50"/>
      <c r="U493" s="306"/>
      <c r="V493" s="307"/>
      <c r="W493" s="307"/>
      <c r="X493" s="307"/>
      <c r="Y493" s="306"/>
      <c r="Z493" s="306"/>
      <c r="AA493" s="50"/>
      <c r="AB493" s="50"/>
      <c r="AC493" s="50"/>
      <c r="AD493" s="50"/>
      <c r="AE493" s="50"/>
      <c r="AF493" s="50"/>
      <c r="AG493" s="50"/>
      <c r="AH493" s="50"/>
      <c r="AI493" s="50"/>
      <c r="AJ493" s="50"/>
      <c r="AK493" s="50"/>
      <c r="AL493" s="50"/>
      <c r="AM493" s="50"/>
    </row>
    <row r="494" spans="2:39" ht="21" customHeight="1">
      <c r="B494" s="942" t="str">
        <f t="shared" si="7"/>
        <v/>
      </c>
      <c r="C494" s="437">
        <f>'Og s3a'!C493</f>
        <v>0</v>
      </c>
      <c r="D494" s="438">
        <f>'Og s3a'!E493</f>
        <v>0</v>
      </c>
      <c r="E494" s="871">
        <f>'Og s3a'!F493</f>
        <v>0</v>
      </c>
      <c r="F494" s="437">
        <f>'Og s3a'!G493</f>
        <v>0</v>
      </c>
      <c r="G494" s="484"/>
      <c r="H494" s="483"/>
      <c r="I494" s="484"/>
      <c r="J494" s="483"/>
      <c r="K494" s="484"/>
      <c r="L494" s="483"/>
      <c r="M494" s="484"/>
      <c r="N494" s="483"/>
      <c r="O494" s="484"/>
      <c r="P494" s="483"/>
      <c r="Q494" s="59"/>
      <c r="R494" s="17"/>
      <c r="S494" s="56">
        <f>'Og s3a'!D493</f>
        <v>0</v>
      </c>
      <c r="T494" s="50"/>
      <c r="U494" s="306"/>
      <c r="V494" s="307"/>
      <c r="W494" s="307"/>
      <c r="X494" s="307"/>
      <c r="Y494" s="306"/>
      <c r="Z494" s="306"/>
      <c r="AA494" s="50"/>
      <c r="AB494" s="50"/>
      <c r="AC494" s="50"/>
      <c r="AD494" s="50"/>
      <c r="AE494" s="50"/>
      <c r="AF494" s="50"/>
      <c r="AG494" s="50"/>
      <c r="AH494" s="50"/>
      <c r="AI494" s="50"/>
      <c r="AJ494" s="50"/>
      <c r="AK494" s="50"/>
      <c r="AL494" s="50"/>
      <c r="AM494" s="50"/>
    </row>
    <row r="495" spans="2:39" ht="21" customHeight="1">
      <c r="B495" s="942" t="str">
        <f t="shared" si="7"/>
        <v/>
      </c>
      <c r="C495" s="437">
        <f>'Og s3a'!C494</f>
        <v>0</v>
      </c>
      <c r="D495" s="438">
        <f>'Og s3a'!E494</f>
        <v>0</v>
      </c>
      <c r="E495" s="871">
        <f>'Og s3a'!F494</f>
        <v>0</v>
      </c>
      <c r="F495" s="437">
        <f>'Og s3a'!G494</f>
        <v>0</v>
      </c>
      <c r="G495" s="484"/>
      <c r="H495" s="483"/>
      <c r="I495" s="484"/>
      <c r="J495" s="483"/>
      <c r="K495" s="484"/>
      <c r="L495" s="483"/>
      <c r="M495" s="484"/>
      <c r="N495" s="483"/>
      <c r="O495" s="484"/>
      <c r="P495" s="483"/>
      <c r="Q495" s="59"/>
      <c r="R495" s="17"/>
      <c r="S495" s="56">
        <f>'Og s3a'!D494</f>
        <v>0</v>
      </c>
      <c r="T495" s="50"/>
      <c r="U495" s="306"/>
      <c r="V495" s="307"/>
      <c r="W495" s="307"/>
      <c r="X495" s="307"/>
      <c r="Y495" s="306"/>
      <c r="Z495" s="306"/>
      <c r="AA495" s="50"/>
      <c r="AB495" s="50"/>
      <c r="AC495" s="50"/>
      <c r="AD495" s="50"/>
      <c r="AE495" s="50"/>
      <c r="AF495" s="50"/>
      <c r="AG495" s="50"/>
      <c r="AH495" s="50"/>
      <c r="AI495" s="50"/>
      <c r="AJ495" s="50"/>
      <c r="AK495" s="50"/>
      <c r="AL495" s="50"/>
      <c r="AM495" s="50"/>
    </row>
    <row r="496" spans="2:39" ht="21" customHeight="1">
      <c r="B496" s="942" t="str">
        <f t="shared" si="7"/>
        <v/>
      </c>
      <c r="C496" s="437">
        <f>'Og s3a'!C495</f>
        <v>0</v>
      </c>
      <c r="D496" s="438">
        <f>'Og s3a'!E495</f>
        <v>0</v>
      </c>
      <c r="E496" s="871">
        <f>'Og s3a'!F495</f>
        <v>0</v>
      </c>
      <c r="F496" s="437">
        <f>'Og s3a'!G495</f>
        <v>0</v>
      </c>
      <c r="G496" s="484"/>
      <c r="H496" s="483"/>
      <c r="I496" s="484"/>
      <c r="J496" s="483"/>
      <c r="K496" s="484"/>
      <c r="L496" s="483"/>
      <c r="M496" s="484"/>
      <c r="N496" s="483"/>
      <c r="O496" s="484"/>
      <c r="P496" s="483"/>
      <c r="Q496" s="59"/>
      <c r="R496" s="17"/>
      <c r="S496" s="56">
        <f>'Og s3a'!D495</f>
        <v>0</v>
      </c>
      <c r="T496" s="50"/>
      <c r="U496" s="306"/>
      <c r="V496" s="307"/>
      <c r="W496" s="307"/>
      <c r="X496" s="307"/>
      <c r="Y496" s="306"/>
      <c r="Z496" s="306"/>
      <c r="AA496" s="50"/>
      <c r="AB496" s="50"/>
      <c r="AC496" s="50"/>
      <c r="AD496" s="50"/>
      <c r="AE496" s="50"/>
      <c r="AF496" s="50"/>
      <c r="AG496" s="50"/>
      <c r="AH496" s="50"/>
      <c r="AI496" s="50"/>
      <c r="AJ496" s="50"/>
      <c r="AK496" s="50"/>
      <c r="AL496" s="50"/>
      <c r="AM496" s="50"/>
    </row>
    <row r="497" spans="2:39" ht="21" customHeight="1">
      <c r="B497" s="942" t="str">
        <f t="shared" si="7"/>
        <v/>
      </c>
      <c r="C497" s="437">
        <f>'Og s3a'!C496</f>
        <v>0</v>
      </c>
      <c r="D497" s="438">
        <f>'Og s3a'!E496</f>
        <v>0</v>
      </c>
      <c r="E497" s="871">
        <f>'Og s3a'!F496</f>
        <v>0</v>
      </c>
      <c r="F497" s="437">
        <f>'Og s3a'!G496</f>
        <v>0</v>
      </c>
      <c r="G497" s="484"/>
      <c r="H497" s="483"/>
      <c r="I497" s="484"/>
      <c r="J497" s="483"/>
      <c r="K497" s="484"/>
      <c r="L497" s="483"/>
      <c r="M497" s="484"/>
      <c r="N497" s="483"/>
      <c r="O497" s="484"/>
      <c r="P497" s="483"/>
      <c r="Q497" s="59"/>
      <c r="R497" s="17"/>
      <c r="S497" s="56">
        <f>'Og s3a'!D496</f>
        <v>0</v>
      </c>
      <c r="T497" s="50"/>
      <c r="U497" s="306"/>
      <c r="V497" s="307"/>
      <c r="W497" s="307"/>
      <c r="X497" s="307"/>
      <c r="Y497" s="306"/>
      <c r="Z497" s="306"/>
      <c r="AA497" s="50"/>
      <c r="AB497" s="50"/>
      <c r="AC497" s="50"/>
      <c r="AD497" s="50"/>
      <c r="AE497" s="50"/>
      <c r="AF497" s="50"/>
      <c r="AG497" s="50"/>
      <c r="AH497" s="50"/>
      <c r="AI497" s="50"/>
      <c r="AJ497" s="50"/>
      <c r="AK497" s="50"/>
      <c r="AL497" s="50"/>
      <c r="AM497" s="50"/>
    </row>
    <row r="498" spans="2:39" ht="21" customHeight="1">
      <c r="B498" s="942" t="str">
        <f t="shared" si="7"/>
        <v/>
      </c>
      <c r="C498" s="437">
        <f>'Og s3a'!C497</f>
        <v>0</v>
      </c>
      <c r="D498" s="438">
        <f>'Og s3a'!E497</f>
        <v>0</v>
      </c>
      <c r="E498" s="871">
        <f>'Og s3a'!F497</f>
        <v>0</v>
      </c>
      <c r="F498" s="437">
        <f>'Og s3a'!G497</f>
        <v>0</v>
      </c>
      <c r="G498" s="484"/>
      <c r="H498" s="483"/>
      <c r="I498" s="484"/>
      <c r="J498" s="483"/>
      <c r="K498" s="484"/>
      <c r="L498" s="483"/>
      <c r="M498" s="484"/>
      <c r="N498" s="483"/>
      <c r="O498" s="484"/>
      <c r="P498" s="483"/>
      <c r="Q498" s="59"/>
      <c r="R498" s="17"/>
      <c r="S498" s="56">
        <f>'Og s3a'!D497</f>
        <v>0</v>
      </c>
      <c r="T498" s="50"/>
      <c r="U498" s="306"/>
      <c r="V498" s="307"/>
      <c r="W498" s="307"/>
      <c r="X498" s="307"/>
      <c r="Y498" s="306"/>
      <c r="Z498" s="306"/>
      <c r="AA498" s="50"/>
      <c r="AB498" s="50"/>
      <c r="AC498" s="50"/>
      <c r="AD498" s="50"/>
      <c r="AE498" s="50"/>
      <c r="AF498" s="50"/>
      <c r="AG498" s="50"/>
      <c r="AH498" s="50"/>
      <c r="AI498" s="50"/>
      <c r="AJ498" s="50"/>
      <c r="AK498" s="50"/>
      <c r="AL498" s="50"/>
      <c r="AM498" s="50"/>
    </row>
    <row r="499" spans="2:39" ht="21" customHeight="1">
      <c r="B499" s="942" t="str">
        <f t="shared" si="7"/>
        <v/>
      </c>
      <c r="C499" s="437">
        <f>'Og s3a'!C498</f>
        <v>0</v>
      </c>
      <c r="D499" s="438">
        <f>'Og s3a'!E498</f>
        <v>0</v>
      </c>
      <c r="E499" s="871">
        <f>'Og s3a'!F498</f>
        <v>0</v>
      </c>
      <c r="F499" s="437">
        <f>'Og s3a'!G498</f>
        <v>0</v>
      </c>
      <c r="G499" s="484"/>
      <c r="H499" s="483"/>
      <c r="I499" s="484"/>
      <c r="J499" s="483"/>
      <c r="K499" s="484"/>
      <c r="L499" s="483"/>
      <c r="M499" s="484"/>
      <c r="N499" s="483"/>
      <c r="O499" s="484"/>
      <c r="P499" s="483"/>
      <c r="Q499" s="59"/>
      <c r="R499" s="17"/>
      <c r="S499" s="56">
        <f>'Og s3a'!D498</f>
        <v>0</v>
      </c>
      <c r="T499" s="50"/>
      <c r="U499" s="306"/>
      <c r="V499" s="307"/>
      <c r="W499" s="307"/>
      <c r="X499" s="307"/>
      <c r="Y499" s="306"/>
      <c r="Z499" s="306"/>
      <c r="AA499" s="50"/>
      <c r="AB499" s="50"/>
      <c r="AC499" s="50"/>
      <c r="AD499" s="50"/>
      <c r="AE499" s="50"/>
      <c r="AF499" s="50"/>
      <c r="AG499" s="50"/>
      <c r="AH499" s="50"/>
      <c r="AI499" s="50"/>
      <c r="AJ499" s="50"/>
      <c r="AK499" s="50"/>
      <c r="AL499" s="50"/>
      <c r="AM499" s="50"/>
    </row>
    <row r="500" spans="2:39" ht="21" customHeight="1">
      <c r="B500" s="942" t="str">
        <f t="shared" si="7"/>
        <v/>
      </c>
      <c r="C500" s="437">
        <f>'Og s3a'!C499</f>
        <v>0</v>
      </c>
      <c r="D500" s="438">
        <f>'Og s3a'!E499</f>
        <v>0</v>
      </c>
      <c r="E500" s="871">
        <f>'Og s3a'!F499</f>
        <v>0</v>
      </c>
      <c r="F500" s="437">
        <f>'Og s3a'!G499</f>
        <v>0</v>
      </c>
      <c r="G500" s="484"/>
      <c r="H500" s="483"/>
      <c r="I500" s="484"/>
      <c r="J500" s="483"/>
      <c r="K500" s="484"/>
      <c r="L500" s="483"/>
      <c r="M500" s="484"/>
      <c r="N500" s="483"/>
      <c r="O500" s="484"/>
      <c r="P500" s="483"/>
      <c r="Q500" s="59"/>
      <c r="R500" s="17"/>
      <c r="S500" s="56">
        <f>'Og s3a'!D499</f>
        <v>0</v>
      </c>
      <c r="T500" s="50"/>
      <c r="U500" s="306"/>
      <c r="V500" s="307"/>
      <c r="W500" s="307"/>
      <c r="X500" s="307"/>
      <c r="Y500" s="306"/>
      <c r="Z500" s="306"/>
      <c r="AA500" s="50"/>
      <c r="AB500" s="50"/>
      <c r="AC500" s="50"/>
      <c r="AD500" s="50"/>
      <c r="AE500" s="50"/>
      <c r="AF500" s="50"/>
      <c r="AG500" s="50"/>
      <c r="AH500" s="50"/>
      <c r="AI500" s="50"/>
      <c r="AJ500" s="50"/>
      <c r="AK500" s="50"/>
      <c r="AL500" s="50"/>
      <c r="AM500" s="50"/>
    </row>
    <row r="501" spans="2:39" ht="21" customHeight="1">
      <c r="B501" s="942" t="str">
        <f t="shared" si="7"/>
        <v/>
      </c>
      <c r="C501" s="437">
        <f>'Og s3a'!C500</f>
        <v>0</v>
      </c>
      <c r="D501" s="438">
        <f>'Og s3a'!E500</f>
        <v>0</v>
      </c>
      <c r="E501" s="871">
        <f>'Og s3a'!F500</f>
        <v>0</v>
      </c>
      <c r="F501" s="437">
        <f>'Og s3a'!G500</f>
        <v>0</v>
      </c>
      <c r="G501" s="484"/>
      <c r="H501" s="483"/>
      <c r="I501" s="484"/>
      <c r="J501" s="483"/>
      <c r="K501" s="484"/>
      <c r="L501" s="483"/>
      <c r="M501" s="484"/>
      <c r="N501" s="483"/>
      <c r="O501" s="484"/>
      <c r="P501" s="483"/>
      <c r="Q501" s="59"/>
      <c r="R501" s="17"/>
      <c r="S501" s="56">
        <f>'Og s3a'!D500</f>
        <v>0</v>
      </c>
      <c r="T501" s="50"/>
      <c r="U501" s="306"/>
      <c r="V501" s="307"/>
      <c r="W501" s="307"/>
      <c r="X501" s="307"/>
      <c r="Y501" s="306"/>
      <c r="Z501" s="306"/>
      <c r="AA501" s="50"/>
      <c r="AB501" s="50"/>
      <c r="AC501" s="50"/>
      <c r="AD501" s="50"/>
      <c r="AE501" s="50"/>
      <c r="AF501" s="50"/>
      <c r="AG501" s="50"/>
      <c r="AH501" s="50"/>
      <c r="AI501" s="50"/>
      <c r="AJ501" s="50"/>
      <c r="AK501" s="50"/>
      <c r="AL501" s="50"/>
      <c r="AM501" s="50"/>
    </row>
    <row r="502" spans="2:39" ht="21" customHeight="1">
      <c r="B502" s="942" t="str">
        <f t="shared" si="7"/>
        <v/>
      </c>
      <c r="C502" s="437">
        <f>'Og s3a'!C501</f>
        <v>0</v>
      </c>
      <c r="D502" s="438">
        <f>'Og s3a'!E501</f>
        <v>0</v>
      </c>
      <c r="E502" s="871">
        <f>'Og s3a'!F501</f>
        <v>0</v>
      </c>
      <c r="F502" s="437">
        <f>'Og s3a'!G501</f>
        <v>0</v>
      </c>
      <c r="G502" s="484"/>
      <c r="H502" s="483"/>
      <c r="I502" s="484"/>
      <c r="J502" s="483"/>
      <c r="K502" s="484"/>
      <c r="L502" s="483"/>
      <c r="M502" s="484"/>
      <c r="N502" s="483"/>
      <c r="O502" s="484"/>
      <c r="P502" s="483"/>
      <c r="Q502" s="59"/>
      <c r="R502" s="17"/>
      <c r="S502" s="56">
        <f>'Og s3a'!D501</f>
        <v>0</v>
      </c>
      <c r="T502" s="50"/>
      <c r="U502" s="306"/>
      <c r="V502" s="307"/>
      <c r="W502" s="307"/>
      <c r="X502" s="307"/>
      <c r="Y502" s="306"/>
      <c r="Z502" s="306"/>
      <c r="AA502" s="50"/>
      <c r="AB502" s="50"/>
      <c r="AC502" s="50"/>
      <c r="AD502" s="50"/>
      <c r="AE502" s="50"/>
      <c r="AF502" s="50"/>
      <c r="AG502" s="50"/>
      <c r="AH502" s="50"/>
      <c r="AI502" s="50"/>
      <c r="AJ502" s="50"/>
      <c r="AK502" s="50"/>
      <c r="AL502" s="50"/>
      <c r="AM502" s="50"/>
    </row>
    <row r="503" spans="2:39" ht="21" customHeight="1">
      <c r="B503" s="942" t="str">
        <f t="shared" si="7"/>
        <v/>
      </c>
      <c r="C503" s="437">
        <f>'Og s3a'!C502</f>
        <v>0</v>
      </c>
      <c r="D503" s="438">
        <f>'Og s3a'!E502</f>
        <v>0</v>
      </c>
      <c r="E503" s="871">
        <f>'Og s3a'!F502</f>
        <v>0</v>
      </c>
      <c r="F503" s="437">
        <f>'Og s3a'!G502</f>
        <v>0</v>
      </c>
      <c r="G503" s="484"/>
      <c r="H503" s="483"/>
      <c r="I503" s="484"/>
      <c r="J503" s="483"/>
      <c r="K503" s="484"/>
      <c r="L503" s="483"/>
      <c r="M503" s="484"/>
      <c r="N503" s="483"/>
      <c r="O503" s="484"/>
      <c r="P503" s="483"/>
      <c r="Q503" s="59"/>
      <c r="R503" s="17"/>
      <c r="S503" s="56">
        <f>'Og s3a'!D502</f>
        <v>0</v>
      </c>
      <c r="T503" s="50"/>
      <c r="U503" s="306"/>
      <c r="V503" s="307"/>
      <c r="W503" s="307"/>
      <c r="X503" s="307"/>
      <c r="Y503" s="306"/>
      <c r="Z503" s="306"/>
      <c r="AA503" s="50"/>
      <c r="AB503" s="50"/>
      <c r="AC503" s="50"/>
      <c r="AD503" s="50"/>
      <c r="AE503" s="50"/>
      <c r="AF503" s="50"/>
      <c r="AG503" s="50"/>
      <c r="AH503" s="50"/>
      <c r="AI503" s="50"/>
      <c r="AJ503" s="50"/>
      <c r="AK503" s="50"/>
      <c r="AL503" s="50"/>
      <c r="AM503" s="50"/>
    </row>
    <row r="504" spans="2:39" ht="21" customHeight="1">
      <c r="B504" s="942" t="str">
        <f t="shared" si="7"/>
        <v/>
      </c>
      <c r="C504" s="437">
        <f>'Og s3a'!C503</f>
        <v>0</v>
      </c>
      <c r="D504" s="438">
        <f>'Og s3a'!E503</f>
        <v>0</v>
      </c>
      <c r="E504" s="871">
        <f>'Og s3a'!F503</f>
        <v>0</v>
      </c>
      <c r="F504" s="437">
        <f>'Og s3a'!G503</f>
        <v>0</v>
      </c>
      <c r="G504" s="484"/>
      <c r="H504" s="483"/>
      <c r="I504" s="484"/>
      <c r="J504" s="483"/>
      <c r="K504" s="484"/>
      <c r="L504" s="483"/>
      <c r="M504" s="484"/>
      <c r="N504" s="483"/>
      <c r="O504" s="484"/>
      <c r="P504" s="483"/>
      <c r="Q504" s="59"/>
      <c r="R504" s="17"/>
      <c r="S504" s="56">
        <f>'Og s3a'!D503</f>
        <v>0</v>
      </c>
      <c r="T504" s="50"/>
      <c r="U504" s="306"/>
      <c r="V504" s="307"/>
      <c r="W504" s="307"/>
      <c r="X504" s="307"/>
      <c r="Y504" s="306"/>
      <c r="Z504" s="306"/>
      <c r="AA504" s="50"/>
      <c r="AB504" s="50"/>
      <c r="AC504" s="50"/>
      <c r="AD504" s="50"/>
      <c r="AE504" s="50"/>
      <c r="AF504" s="50"/>
      <c r="AG504" s="50"/>
      <c r="AH504" s="50"/>
      <c r="AI504" s="50"/>
      <c r="AJ504" s="50"/>
      <c r="AK504" s="50"/>
      <c r="AL504" s="50"/>
      <c r="AM504" s="50"/>
    </row>
    <row r="505" spans="2:39" ht="21" customHeight="1">
      <c r="B505" s="942" t="str">
        <f t="shared" si="7"/>
        <v/>
      </c>
      <c r="C505" s="437">
        <f>'Og s3a'!C504</f>
        <v>0</v>
      </c>
      <c r="D505" s="438">
        <f>'Og s3a'!E504</f>
        <v>0</v>
      </c>
      <c r="E505" s="871">
        <f>'Og s3a'!F504</f>
        <v>0</v>
      </c>
      <c r="F505" s="437">
        <f>'Og s3a'!G504</f>
        <v>0</v>
      </c>
      <c r="G505" s="484"/>
      <c r="H505" s="483"/>
      <c r="I505" s="484"/>
      <c r="J505" s="483"/>
      <c r="K505" s="484"/>
      <c r="L505" s="483"/>
      <c r="M505" s="484"/>
      <c r="N505" s="483"/>
      <c r="O505" s="484"/>
      <c r="P505" s="483"/>
      <c r="Q505" s="59"/>
      <c r="R505" s="17"/>
      <c r="S505" s="56">
        <f>'Og s3a'!D504</f>
        <v>0</v>
      </c>
      <c r="T505" s="50"/>
      <c r="U505" s="306"/>
      <c r="V505" s="307"/>
      <c r="W505" s="307"/>
      <c r="X505" s="307"/>
      <c r="Y505" s="306"/>
      <c r="Z505" s="306"/>
      <c r="AA505" s="50"/>
      <c r="AB505" s="50"/>
      <c r="AC505" s="50"/>
      <c r="AD505" s="50"/>
      <c r="AE505" s="50"/>
      <c r="AF505" s="50"/>
      <c r="AG505" s="50"/>
      <c r="AH505" s="50"/>
      <c r="AI505" s="50"/>
      <c r="AJ505" s="50"/>
      <c r="AK505" s="50"/>
      <c r="AL505" s="50"/>
      <c r="AM505" s="50"/>
    </row>
    <row r="506" spans="2:39" ht="21" customHeight="1">
      <c r="B506" s="942" t="str">
        <f t="shared" si="7"/>
        <v/>
      </c>
      <c r="C506" s="437">
        <f>'Og s3a'!C505</f>
        <v>0</v>
      </c>
      <c r="D506" s="438">
        <f>'Og s3a'!E505</f>
        <v>0</v>
      </c>
      <c r="E506" s="871">
        <f>'Og s3a'!F505</f>
        <v>0</v>
      </c>
      <c r="F506" s="437">
        <f>'Og s3a'!G505</f>
        <v>0</v>
      </c>
      <c r="G506" s="484"/>
      <c r="H506" s="483"/>
      <c r="I506" s="484"/>
      <c r="J506" s="483"/>
      <c r="K506" s="484"/>
      <c r="L506" s="483"/>
      <c r="M506" s="484"/>
      <c r="N506" s="483"/>
      <c r="O506" s="484"/>
      <c r="P506" s="483"/>
      <c r="Q506" s="59"/>
      <c r="R506" s="17"/>
      <c r="S506" s="56">
        <f>'Og s3a'!D505</f>
        <v>0</v>
      </c>
      <c r="T506" s="50"/>
      <c r="U506" s="306"/>
      <c r="V506" s="307"/>
      <c r="W506" s="307"/>
      <c r="X506" s="307"/>
      <c r="Y506" s="306"/>
      <c r="Z506" s="306"/>
      <c r="AA506" s="50"/>
      <c r="AB506" s="50"/>
      <c r="AC506" s="50"/>
      <c r="AD506" s="50"/>
      <c r="AE506" s="50"/>
      <c r="AF506" s="50"/>
      <c r="AG506" s="50"/>
      <c r="AH506" s="50"/>
      <c r="AI506" s="50"/>
      <c r="AJ506" s="50"/>
      <c r="AK506" s="50"/>
      <c r="AL506" s="50"/>
      <c r="AM506" s="50"/>
    </row>
    <row r="507" spans="2:39" ht="21" customHeight="1">
      <c r="B507" s="942" t="str">
        <f t="shared" si="7"/>
        <v/>
      </c>
      <c r="C507" s="437">
        <f>'Og s3a'!C506</f>
        <v>0</v>
      </c>
      <c r="D507" s="438">
        <f>'Og s3a'!E506</f>
        <v>0</v>
      </c>
      <c r="E507" s="871">
        <f>'Og s3a'!F506</f>
        <v>0</v>
      </c>
      <c r="F507" s="437">
        <f>'Og s3a'!G506</f>
        <v>0</v>
      </c>
      <c r="G507" s="484"/>
      <c r="H507" s="483"/>
      <c r="I507" s="484"/>
      <c r="J507" s="483"/>
      <c r="K507" s="484"/>
      <c r="L507" s="483"/>
      <c r="M507" s="484"/>
      <c r="N507" s="483"/>
      <c r="O507" s="484"/>
      <c r="P507" s="483"/>
      <c r="Q507" s="59"/>
      <c r="R507" s="17"/>
      <c r="S507" s="56">
        <f>'Og s3a'!D506</f>
        <v>0</v>
      </c>
      <c r="T507" s="50"/>
      <c r="U507" s="306"/>
      <c r="V507" s="307"/>
      <c r="W507" s="307"/>
      <c r="X507" s="307"/>
      <c r="Y507" s="306"/>
      <c r="Z507" s="306"/>
      <c r="AA507" s="50"/>
      <c r="AB507" s="50"/>
      <c r="AC507" s="50"/>
      <c r="AD507" s="50"/>
      <c r="AE507" s="50"/>
      <c r="AF507" s="50"/>
      <c r="AG507" s="50"/>
      <c r="AH507" s="50"/>
      <c r="AI507" s="50"/>
      <c r="AJ507" s="50"/>
      <c r="AK507" s="50"/>
      <c r="AL507" s="50"/>
      <c r="AM507" s="50"/>
    </row>
    <row r="508" spans="2:39" ht="21" customHeight="1">
      <c r="B508" s="942" t="str">
        <f t="shared" si="7"/>
        <v/>
      </c>
      <c r="C508" s="437">
        <f>'Og s3a'!C507</f>
        <v>0</v>
      </c>
      <c r="D508" s="438">
        <f>'Og s3a'!E507</f>
        <v>0</v>
      </c>
      <c r="E508" s="871">
        <f>'Og s3a'!F507</f>
        <v>0</v>
      </c>
      <c r="F508" s="437">
        <f>'Og s3a'!G507</f>
        <v>0</v>
      </c>
      <c r="G508" s="484"/>
      <c r="H508" s="483"/>
      <c r="I508" s="484"/>
      <c r="J508" s="483"/>
      <c r="K508" s="484"/>
      <c r="L508" s="483"/>
      <c r="M508" s="484"/>
      <c r="N508" s="483"/>
      <c r="O508" s="484"/>
      <c r="P508" s="483"/>
      <c r="Q508" s="59"/>
      <c r="R508" s="17"/>
      <c r="S508" s="56">
        <f>'Og s3a'!D507</f>
        <v>0</v>
      </c>
      <c r="T508" s="50"/>
      <c r="U508" s="306"/>
      <c r="V508" s="307"/>
      <c r="W508" s="307"/>
      <c r="X508" s="307"/>
      <c r="Y508" s="306"/>
      <c r="Z508" s="306"/>
      <c r="AA508" s="50"/>
      <c r="AB508" s="50"/>
      <c r="AC508" s="50"/>
      <c r="AD508" s="50"/>
      <c r="AE508" s="50"/>
      <c r="AF508" s="50"/>
      <c r="AG508" s="50"/>
      <c r="AH508" s="50"/>
      <c r="AI508" s="50"/>
      <c r="AJ508" s="50"/>
      <c r="AK508" s="50"/>
      <c r="AL508" s="50"/>
      <c r="AM508" s="50"/>
    </row>
    <row r="509" spans="2:39" ht="21" customHeight="1">
      <c r="B509" s="942" t="str">
        <f t="shared" si="7"/>
        <v/>
      </c>
      <c r="C509" s="437">
        <f>'Og s3a'!C508</f>
        <v>0</v>
      </c>
      <c r="D509" s="438">
        <f>'Og s3a'!E508</f>
        <v>0</v>
      </c>
      <c r="E509" s="871">
        <f>'Og s3a'!F508</f>
        <v>0</v>
      </c>
      <c r="F509" s="437">
        <f>'Og s3a'!G508</f>
        <v>0</v>
      </c>
      <c r="G509" s="484"/>
      <c r="H509" s="483"/>
      <c r="I509" s="484"/>
      <c r="J509" s="483"/>
      <c r="K509" s="484"/>
      <c r="L509" s="483"/>
      <c r="M509" s="484"/>
      <c r="N509" s="483"/>
      <c r="O509" s="484"/>
      <c r="P509" s="483"/>
      <c r="Q509" s="59"/>
      <c r="R509" s="17"/>
      <c r="S509" s="56">
        <f>'Og s3a'!D508</f>
        <v>0</v>
      </c>
      <c r="T509" s="50"/>
      <c r="U509" s="306"/>
      <c r="V509" s="307"/>
      <c r="W509" s="307"/>
      <c r="X509" s="307"/>
      <c r="Y509" s="306"/>
      <c r="Z509" s="306"/>
      <c r="AA509" s="50"/>
      <c r="AB509" s="50"/>
      <c r="AC509" s="50"/>
      <c r="AD509" s="50"/>
      <c r="AE509" s="50"/>
      <c r="AF509" s="50"/>
      <c r="AG509" s="50"/>
      <c r="AH509" s="50"/>
      <c r="AI509" s="50"/>
      <c r="AJ509" s="50"/>
      <c r="AK509" s="50"/>
      <c r="AL509" s="50"/>
      <c r="AM509" s="50"/>
    </row>
    <row r="510" spans="2:39" ht="21" customHeight="1">
      <c r="B510" s="942" t="str">
        <f t="shared" si="7"/>
        <v/>
      </c>
      <c r="C510" s="437">
        <f>'Og s3a'!C509</f>
        <v>0</v>
      </c>
      <c r="D510" s="438">
        <f>'Og s3a'!E509</f>
        <v>0</v>
      </c>
      <c r="E510" s="871">
        <f>'Og s3a'!F509</f>
        <v>0</v>
      </c>
      <c r="F510" s="437">
        <f>'Og s3a'!G509</f>
        <v>0</v>
      </c>
      <c r="G510" s="484"/>
      <c r="H510" s="483"/>
      <c r="I510" s="484"/>
      <c r="J510" s="483"/>
      <c r="K510" s="484"/>
      <c r="L510" s="483"/>
      <c r="M510" s="484"/>
      <c r="N510" s="483"/>
      <c r="O510" s="484"/>
      <c r="P510" s="483"/>
      <c r="Q510" s="59"/>
      <c r="R510" s="17"/>
      <c r="S510" s="56">
        <f>'Og s3a'!D509</f>
        <v>0</v>
      </c>
      <c r="T510" s="50"/>
      <c r="U510" s="306"/>
      <c r="V510" s="307"/>
      <c r="W510" s="307"/>
      <c r="X510" s="307"/>
      <c r="Y510" s="306"/>
      <c r="Z510" s="306"/>
      <c r="AA510" s="50"/>
      <c r="AB510" s="50"/>
      <c r="AC510" s="50"/>
      <c r="AD510" s="50"/>
      <c r="AE510" s="50"/>
      <c r="AF510" s="50"/>
      <c r="AG510" s="50"/>
      <c r="AH510" s="50"/>
      <c r="AI510" s="50"/>
      <c r="AJ510" s="50"/>
      <c r="AK510" s="50"/>
      <c r="AL510" s="50"/>
      <c r="AM510" s="50"/>
    </row>
    <row r="511" spans="2:39" ht="21" customHeight="1">
      <c r="B511" s="942" t="str">
        <f t="shared" si="7"/>
        <v/>
      </c>
      <c r="C511" s="437">
        <f>'Og s3a'!C510</f>
        <v>0</v>
      </c>
      <c r="D511" s="438">
        <f>'Og s3a'!E510</f>
        <v>0</v>
      </c>
      <c r="E511" s="871">
        <f>'Og s3a'!F510</f>
        <v>0</v>
      </c>
      <c r="F511" s="437">
        <f>'Og s3a'!G510</f>
        <v>0</v>
      </c>
      <c r="G511" s="484"/>
      <c r="H511" s="483"/>
      <c r="I511" s="484"/>
      <c r="J511" s="483"/>
      <c r="K511" s="484"/>
      <c r="L511" s="483"/>
      <c r="M511" s="484"/>
      <c r="N511" s="483"/>
      <c r="O511" s="484"/>
      <c r="P511" s="483"/>
      <c r="Q511" s="59"/>
      <c r="R511" s="17"/>
      <c r="S511" s="56">
        <f>'Og s3a'!D510</f>
        <v>0</v>
      </c>
      <c r="T511" s="50"/>
      <c r="U511" s="306"/>
      <c r="V511" s="307"/>
      <c r="W511" s="307"/>
      <c r="X511" s="307"/>
      <c r="Y511" s="306"/>
      <c r="Z511" s="306"/>
      <c r="AA511" s="50"/>
      <c r="AB511" s="50"/>
      <c r="AC511" s="50"/>
      <c r="AD511" s="50"/>
      <c r="AE511" s="50"/>
      <c r="AF511" s="50"/>
      <c r="AG511" s="50"/>
      <c r="AH511" s="50"/>
      <c r="AI511" s="50"/>
      <c r="AJ511" s="50"/>
      <c r="AK511" s="50"/>
      <c r="AL511" s="50"/>
      <c r="AM511" s="50"/>
    </row>
    <row r="512" spans="2:39" ht="21" customHeight="1">
      <c r="B512" s="942" t="str">
        <f t="shared" si="7"/>
        <v/>
      </c>
      <c r="C512" s="437">
        <f>'Og s3a'!C511</f>
        <v>0</v>
      </c>
      <c r="D512" s="438">
        <f>'Og s3a'!E511</f>
        <v>0</v>
      </c>
      <c r="E512" s="871">
        <f>'Og s3a'!F511</f>
        <v>0</v>
      </c>
      <c r="F512" s="437">
        <f>'Og s3a'!G511</f>
        <v>0</v>
      </c>
      <c r="G512" s="484"/>
      <c r="H512" s="483"/>
      <c r="I512" s="484"/>
      <c r="J512" s="483"/>
      <c r="K512" s="484"/>
      <c r="L512" s="483"/>
      <c r="M512" s="484"/>
      <c r="N512" s="483"/>
      <c r="O512" s="484"/>
      <c r="P512" s="483"/>
      <c r="Q512" s="59"/>
      <c r="R512" s="17"/>
      <c r="S512" s="56">
        <f>'Og s3a'!D511</f>
        <v>0</v>
      </c>
      <c r="T512" s="50"/>
      <c r="U512" s="306"/>
      <c r="V512" s="307"/>
      <c r="W512" s="307"/>
      <c r="X512" s="307"/>
      <c r="Y512" s="306"/>
      <c r="Z512" s="306"/>
      <c r="AA512" s="50"/>
      <c r="AB512" s="50"/>
      <c r="AC512" s="50"/>
      <c r="AD512" s="50"/>
      <c r="AE512" s="50"/>
      <c r="AF512" s="50"/>
      <c r="AG512" s="50"/>
      <c r="AH512" s="50"/>
      <c r="AI512" s="50"/>
      <c r="AJ512" s="50"/>
      <c r="AK512" s="50"/>
      <c r="AL512" s="50"/>
      <c r="AM512" s="50"/>
    </row>
    <row r="513" spans="2:39" ht="21" customHeight="1">
      <c r="B513" s="942" t="str">
        <f t="shared" si="7"/>
        <v/>
      </c>
      <c r="C513" s="437">
        <f>'Og s3a'!C512</f>
        <v>0</v>
      </c>
      <c r="D513" s="438">
        <f>'Og s3a'!E512</f>
        <v>0</v>
      </c>
      <c r="E513" s="871">
        <f>'Og s3a'!F512</f>
        <v>0</v>
      </c>
      <c r="F513" s="437">
        <f>'Og s3a'!G512</f>
        <v>0</v>
      </c>
      <c r="G513" s="484"/>
      <c r="H513" s="483"/>
      <c r="I513" s="484"/>
      <c r="J513" s="483"/>
      <c r="K513" s="484"/>
      <c r="L513" s="483"/>
      <c r="M513" s="484"/>
      <c r="N513" s="483"/>
      <c r="O513" s="484"/>
      <c r="P513" s="483"/>
      <c r="Q513" s="59"/>
      <c r="R513" s="17"/>
      <c r="S513" s="56">
        <f>'Og s3a'!D512</f>
        <v>0</v>
      </c>
      <c r="T513" s="50"/>
      <c r="U513" s="306"/>
      <c r="V513" s="307"/>
      <c r="W513" s="307"/>
      <c r="X513" s="307"/>
      <c r="Y513" s="306"/>
      <c r="Z513" s="306"/>
      <c r="AA513" s="50"/>
      <c r="AB513" s="50"/>
      <c r="AC513" s="50"/>
      <c r="AD513" s="50"/>
      <c r="AE513" s="50"/>
      <c r="AF513" s="50"/>
      <c r="AG513" s="50"/>
      <c r="AH513" s="50"/>
      <c r="AI513" s="50"/>
      <c r="AJ513" s="50"/>
      <c r="AK513" s="50"/>
      <c r="AL513" s="50"/>
      <c r="AM513" s="50"/>
    </row>
    <row r="514" spans="2:39" ht="21" customHeight="1">
      <c r="B514" s="942" t="str">
        <f t="shared" si="7"/>
        <v/>
      </c>
      <c r="C514" s="437">
        <f>'Og s3a'!C513</f>
        <v>0</v>
      </c>
      <c r="D514" s="438">
        <f>'Og s3a'!E513</f>
        <v>0</v>
      </c>
      <c r="E514" s="871">
        <f>'Og s3a'!F513</f>
        <v>0</v>
      </c>
      <c r="F514" s="437">
        <f>'Og s3a'!G513</f>
        <v>0</v>
      </c>
      <c r="G514" s="484"/>
      <c r="H514" s="483"/>
      <c r="I514" s="484"/>
      <c r="J514" s="483"/>
      <c r="K514" s="484"/>
      <c r="L514" s="483"/>
      <c r="M514" s="484"/>
      <c r="N514" s="483"/>
      <c r="O514" s="484"/>
      <c r="P514" s="483"/>
      <c r="Q514" s="59"/>
      <c r="R514" s="17"/>
      <c r="S514" s="56">
        <f>'Og s3a'!D513</f>
        <v>0</v>
      </c>
      <c r="T514" s="50"/>
      <c r="U514" s="306"/>
      <c r="V514" s="307"/>
      <c r="W514" s="307"/>
      <c r="X514" s="307"/>
      <c r="Y514" s="306"/>
      <c r="Z514" s="306"/>
      <c r="AA514" s="50"/>
      <c r="AB514" s="50"/>
      <c r="AC514" s="50"/>
      <c r="AD514" s="50"/>
      <c r="AE514" s="50"/>
      <c r="AF514" s="50"/>
      <c r="AG514" s="50"/>
      <c r="AH514" s="50"/>
      <c r="AI514" s="50"/>
      <c r="AJ514" s="50"/>
      <c r="AK514" s="50"/>
      <c r="AL514" s="50"/>
      <c r="AM514" s="50"/>
    </row>
    <row r="515" spans="2:39" ht="21" customHeight="1">
      <c r="B515" s="942" t="str">
        <f t="shared" si="7"/>
        <v/>
      </c>
      <c r="C515" s="437">
        <f>'Og s3a'!C514</f>
        <v>0</v>
      </c>
      <c r="D515" s="438">
        <f>'Og s3a'!E514</f>
        <v>0</v>
      </c>
      <c r="E515" s="871">
        <f>'Og s3a'!F514</f>
        <v>0</v>
      </c>
      <c r="F515" s="437">
        <f>'Og s3a'!G514</f>
        <v>0</v>
      </c>
      <c r="G515" s="484"/>
      <c r="H515" s="483"/>
      <c r="I515" s="484"/>
      <c r="J515" s="483"/>
      <c r="K515" s="484"/>
      <c r="L515" s="483"/>
      <c r="M515" s="484"/>
      <c r="N515" s="483"/>
      <c r="O515" s="484"/>
      <c r="P515" s="483"/>
      <c r="Q515" s="59"/>
      <c r="R515" s="17"/>
      <c r="S515" s="56">
        <f>'Og s3a'!D514</f>
        <v>0</v>
      </c>
      <c r="T515" s="50"/>
      <c r="U515" s="306"/>
      <c r="V515" s="307"/>
      <c r="W515" s="307"/>
      <c r="X515" s="307"/>
      <c r="Y515" s="306"/>
      <c r="Z515" s="306"/>
      <c r="AA515" s="50"/>
      <c r="AB515" s="50"/>
      <c r="AC515" s="50"/>
      <c r="AD515" s="50"/>
      <c r="AE515" s="50"/>
      <c r="AF515" s="50"/>
      <c r="AG515" s="50"/>
      <c r="AH515" s="50"/>
      <c r="AI515" s="50"/>
      <c r="AJ515" s="50"/>
      <c r="AK515" s="50"/>
      <c r="AL515" s="50"/>
      <c r="AM515" s="50"/>
    </row>
    <row r="516" spans="2:39" ht="21" customHeight="1">
      <c r="B516" s="942" t="str">
        <f t="shared" si="7"/>
        <v/>
      </c>
      <c r="C516" s="437">
        <f>'Og s3a'!C515</f>
        <v>0</v>
      </c>
      <c r="D516" s="438">
        <f>'Og s3a'!E515</f>
        <v>0</v>
      </c>
      <c r="E516" s="871">
        <f>'Og s3a'!F515</f>
        <v>0</v>
      </c>
      <c r="F516" s="437">
        <f>'Og s3a'!G515</f>
        <v>0</v>
      </c>
      <c r="G516" s="484"/>
      <c r="H516" s="483"/>
      <c r="I516" s="484"/>
      <c r="J516" s="483"/>
      <c r="K516" s="484"/>
      <c r="L516" s="483"/>
      <c r="M516" s="484"/>
      <c r="N516" s="483"/>
      <c r="O516" s="484"/>
      <c r="P516" s="483"/>
      <c r="Q516" s="59"/>
      <c r="R516" s="17"/>
      <c r="S516" s="56">
        <f>'Og s3a'!D515</f>
        <v>0</v>
      </c>
      <c r="T516" s="50"/>
      <c r="U516" s="306"/>
      <c r="V516" s="307"/>
      <c r="W516" s="307"/>
      <c r="X516" s="307"/>
      <c r="Y516" s="306"/>
      <c r="Z516" s="306"/>
      <c r="AA516" s="50"/>
      <c r="AB516" s="50"/>
      <c r="AC516" s="50"/>
      <c r="AD516" s="50"/>
      <c r="AE516" s="50"/>
      <c r="AF516" s="50"/>
      <c r="AG516" s="50"/>
      <c r="AH516" s="50"/>
      <c r="AI516" s="50"/>
      <c r="AJ516" s="50"/>
      <c r="AK516" s="50"/>
      <c r="AL516" s="50"/>
      <c r="AM516" s="50"/>
    </row>
    <row r="517" spans="2:39" ht="21" customHeight="1">
      <c r="B517" s="942" t="str">
        <f t="shared" si="7"/>
        <v/>
      </c>
      <c r="C517" s="437">
        <f>'Og s3a'!C516</f>
        <v>0</v>
      </c>
      <c r="D517" s="438">
        <f>'Og s3a'!E516</f>
        <v>0</v>
      </c>
      <c r="E517" s="871">
        <f>'Og s3a'!F516</f>
        <v>0</v>
      </c>
      <c r="F517" s="437">
        <f>'Og s3a'!G516</f>
        <v>0</v>
      </c>
      <c r="G517" s="484"/>
      <c r="H517" s="483"/>
      <c r="I517" s="484"/>
      <c r="J517" s="483"/>
      <c r="K517" s="484"/>
      <c r="L517" s="483"/>
      <c r="M517" s="484"/>
      <c r="N517" s="483"/>
      <c r="O517" s="484"/>
      <c r="P517" s="483"/>
      <c r="Q517" s="59"/>
      <c r="R517" s="17"/>
      <c r="S517" s="56">
        <f>'Og s3a'!D516</f>
        <v>0</v>
      </c>
      <c r="T517" s="50"/>
      <c r="U517" s="306"/>
      <c r="V517" s="307"/>
      <c r="W517" s="307"/>
      <c r="X517" s="307"/>
      <c r="Y517" s="306"/>
      <c r="Z517" s="306"/>
      <c r="AA517" s="50"/>
      <c r="AB517" s="50"/>
      <c r="AC517" s="50"/>
      <c r="AD517" s="50"/>
      <c r="AE517" s="50"/>
      <c r="AF517" s="50"/>
      <c r="AG517" s="50"/>
      <c r="AH517" s="50"/>
      <c r="AI517" s="50"/>
      <c r="AJ517" s="50"/>
      <c r="AK517" s="50"/>
      <c r="AL517" s="50"/>
      <c r="AM517" s="50"/>
    </row>
    <row r="518" spans="2:39" ht="21" customHeight="1">
      <c r="B518" s="942" t="str">
        <f t="shared" si="7"/>
        <v/>
      </c>
      <c r="C518" s="437">
        <f>'Og s3a'!C517</f>
        <v>0</v>
      </c>
      <c r="D518" s="438">
        <f>'Og s3a'!E517</f>
        <v>0</v>
      </c>
      <c r="E518" s="871">
        <f>'Og s3a'!F517</f>
        <v>0</v>
      </c>
      <c r="F518" s="437">
        <f>'Og s3a'!G517</f>
        <v>0</v>
      </c>
      <c r="G518" s="484"/>
      <c r="H518" s="483"/>
      <c r="I518" s="484"/>
      <c r="J518" s="483"/>
      <c r="K518" s="484"/>
      <c r="L518" s="483"/>
      <c r="M518" s="484"/>
      <c r="N518" s="483"/>
      <c r="O518" s="484"/>
      <c r="P518" s="483"/>
      <c r="Q518" s="59"/>
      <c r="R518" s="17"/>
      <c r="S518" s="56">
        <f>'Og s3a'!D517</f>
        <v>0</v>
      </c>
      <c r="T518" s="50"/>
      <c r="U518" s="306"/>
      <c r="V518" s="307"/>
      <c r="W518" s="307"/>
      <c r="X518" s="307"/>
      <c r="Y518" s="306"/>
      <c r="Z518" s="306"/>
      <c r="AA518" s="50"/>
      <c r="AB518" s="50"/>
      <c r="AC518" s="50"/>
      <c r="AD518" s="50"/>
      <c r="AE518" s="50"/>
      <c r="AF518" s="50"/>
      <c r="AG518" s="50"/>
      <c r="AH518" s="50"/>
      <c r="AI518" s="50"/>
      <c r="AJ518" s="50"/>
      <c r="AK518" s="50"/>
      <c r="AL518" s="50"/>
      <c r="AM518" s="50"/>
    </row>
    <row r="519" spans="2:39" ht="21" customHeight="1">
      <c r="B519" s="942" t="str">
        <f t="shared" si="7"/>
        <v/>
      </c>
      <c r="C519" s="437">
        <f>'Og s3a'!C518</f>
        <v>0</v>
      </c>
      <c r="D519" s="438">
        <f>'Og s3a'!E518</f>
        <v>0</v>
      </c>
      <c r="E519" s="871">
        <f>'Og s3a'!F518</f>
        <v>0</v>
      </c>
      <c r="F519" s="437">
        <f>'Og s3a'!G518</f>
        <v>0</v>
      </c>
      <c r="G519" s="484"/>
      <c r="H519" s="483"/>
      <c r="I519" s="484"/>
      <c r="J519" s="483"/>
      <c r="K519" s="484"/>
      <c r="L519" s="483"/>
      <c r="M519" s="484"/>
      <c r="N519" s="483"/>
      <c r="O519" s="484"/>
      <c r="P519" s="483"/>
      <c r="Q519" s="59"/>
      <c r="R519" s="17"/>
      <c r="S519" s="56">
        <f>'Og s3a'!D518</f>
        <v>0</v>
      </c>
      <c r="T519" s="50"/>
      <c r="U519" s="306"/>
      <c r="V519" s="307"/>
      <c r="W519" s="307"/>
      <c r="X519" s="307"/>
      <c r="Y519" s="306"/>
      <c r="Z519" s="306"/>
      <c r="AA519" s="50"/>
      <c r="AB519" s="50"/>
      <c r="AC519" s="50"/>
      <c r="AD519" s="50"/>
      <c r="AE519" s="50"/>
      <c r="AF519" s="50"/>
      <c r="AG519" s="50"/>
      <c r="AH519" s="50"/>
      <c r="AI519" s="50"/>
      <c r="AJ519" s="50"/>
      <c r="AK519" s="50"/>
      <c r="AL519" s="50"/>
      <c r="AM519" s="50"/>
    </row>
    <row r="520" spans="2:39" ht="21" customHeight="1">
      <c r="B520" s="942" t="str">
        <f t="shared" si="7"/>
        <v/>
      </c>
      <c r="C520" s="437">
        <f>'Og s3a'!C519</f>
        <v>0</v>
      </c>
      <c r="D520" s="438">
        <f>'Og s3a'!E519</f>
        <v>0</v>
      </c>
      <c r="E520" s="871">
        <f>'Og s3a'!F519</f>
        <v>0</v>
      </c>
      <c r="F520" s="437">
        <f>'Og s3a'!G519</f>
        <v>0</v>
      </c>
      <c r="G520" s="484"/>
      <c r="H520" s="483"/>
      <c r="I520" s="484"/>
      <c r="J520" s="483"/>
      <c r="K520" s="484"/>
      <c r="L520" s="483"/>
      <c r="M520" s="484"/>
      <c r="N520" s="483"/>
      <c r="O520" s="484"/>
      <c r="P520" s="483"/>
      <c r="Q520" s="59"/>
      <c r="R520" s="17"/>
      <c r="S520" s="56">
        <f>'Og s3a'!D519</f>
        <v>0</v>
      </c>
      <c r="T520" s="50"/>
      <c r="U520" s="306"/>
      <c r="V520" s="307"/>
      <c r="W520" s="307"/>
      <c r="X520" s="307"/>
      <c r="Y520" s="306"/>
      <c r="Z520" s="306"/>
      <c r="AA520" s="50"/>
      <c r="AB520" s="50"/>
      <c r="AC520" s="50"/>
      <c r="AD520" s="50"/>
      <c r="AE520" s="50"/>
      <c r="AF520" s="50"/>
      <c r="AG520" s="50"/>
      <c r="AH520" s="50"/>
      <c r="AI520" s="50"/>
      <c r="AJ520" s="50"/>
      <c r="AK520" s="50"/>
      <c r="AL520" s="50"/>
      <c r="AM520" s="50"/>
    </row>
    <row r="521" spans="2:39" ht="21" customHeight="1">
      <c r="B521" s="942" t="str">
        <f t="shared" si="7"/>
        <v/>
      </c>
      <c r="C521" s="437">
        <f>'Og s3a'!C520</f>
        <v>0</v>
      </c>
      <c r="D521" s="438">
        <f>'Og s3a'!E520</f>
        <v>0</v>
      </c>
      <c r="E521" s="871">
        <f>'Og s3a'!F520</f>
        <v>0</v>
      </c>
      <c r="F521" s="437">
        <f>'Og s3a'!G520</f>
        <v>0</v>
      </c>
      <c r="G521" s="484"/>
      <c r="H521" s="483"/>
      <c r="I521" s="484"/>
      <c r="J521" s="483"/>
      <c r="K521" s="484"/>
      <c r="L521" s="483"/>
      <c r="M521" s="484"/>
      <c r="N521" s="483"/>
      <c r="O521" s="484"/>
      <c r="P521" s="483"/>
      <c r="Q521" s="59"/>
      <c r="R521" s="17"/>
      <c r="S521" s="56">
        <f>'Og s3a'!D520</f>
        <v>0</v>
      </c>
      <c r="T521" s="50"/>
      <c r="U521" s="306"/>
      <c r="V521" s="307"/>
      <c r="W521" s="307"/>
      <c r="X521" s="307"/>
      <c r="Y521" s="306"/>
      <c r="Z521" s="306"/>
      <c r="AA521" s="50"/>
      <c r="AB521" s="50"/>
      <c r="AC521" s="50"/>
      <c r="AD521" s="50"/>
      <c r="AE521" s="50"/>
      <c r="AF521" s="50"/>
      <c r="AG521" s="50"/>
      <c r="AH521" s="50"/>
      <c r="AI521" s="50"/>
      <c r="AJ521" s="50"/>
      <c r="AK521" s="50"/>
      <c r="AL521" s="50"/>
      <c r="AM521" s="50"/>
    </row>
    <row r="522" spans="2:39" ht="21" customHeight="1">
      <c r="B522" s="942" t="str">
        <f t="shared" si="7"/>
        <v/>
      </c>
      <c r="C522" s="437">
        <f>'Og s3a'!C521</f>
        <v>0</v>
      </c>
      <c r="D522" s="438">
        <f>'Og s3a'!E521</f>
        <v>0</v>
      </c>
      <c r="E522" s="871">
        <f>'Og s3a'!F521</f>
        <v>0</v>
      </c>
      <c r="F522" s="437">
        <f>'Og s3a'!G521</f>
        <v>0</v>
      </c>
      <c r="G522" s="484"/>
      <c r="H522" s="483"/>
      <c r="I522" s="484"/>
      <c r="J522" s="483"/>
      <c r="K522" s="484"/>
      <c r="L522" s="483"/>
      <c r="M522" s="484"/>
      <c r="N522" s="483"/>
      <c r="O522" s="484"/>
      <c r="P522" s="483"/>
      <c r="Q522" s="59"/>
      <c r="R522" s="17"/>
      <c r="S522" s="56">
        <f>'Og s3a'!D521</f>
        <v>0</v>
      </c>
      <c r="T522" s="50"/>
      <c r="U522" s="306"/>
      <c r="V522" s="307"/>
      <c r="W522" s="307"/>
      <c r="X522" s="307"/>
      <c r="Y522" s="306"/>
      <c r="Z522" s="306"/>
      <c r="AA522" s="50"/>
      <c r="AB522" s="50"/>
      <c r="AC522" s="50"/>
      <c r="AD522" s="50"/>
      <c r="AE522" s="50"/>
      <c r="AF522" s="50"/>
      <c r="AG522" s="50"/>
      <c r="AH522" s="50"/>
      <c r="AI522" s="50"/>
      <c r="AJ522" s="50"/>
      <c r="AK522" s="50"/>
      <c r="AL522" s="50"/>
      <c r="AM522" s="50"/>
    </row>
    <row r="523" spans="2:39" ht="21" customHeight="1">
      <c r="B523" s="942" t="str">
        <f t="shared" si="7"/>
        <v/>
      </c>
      <c r="C523" s="437">
        <f>'Og s3a'!C522</f>
        <v>0</v>
      </c>
      <c r="D523" s="438">
        <f>'Og s3a'!E522</f>
        <v>0</v>
      </c>
      <c r="E523" s="871">
        <f>'Og s3a'!F522</f>
        <v>0</v>
      </c>
      <c r="F523" s="437">
        <f>'Og s3a'!G522</f>
        <v>0</v>
      </c>
      <c r="G523" s="484"/>
      <c r="H523" s="483"/>
      <c r="I523" s="484"/>
      <c r="J523" s="483"/>
      <c r="K523" s="484"/>
      <c r="L523" s="483"/>
      <c r="M523" s="484"/>
      <c r="N523" s="483"/>
      <c r="O523" s="484"/>
      <c r="P523" s="483"/>
      <c r="Q523" s="59"/>
      <c r="R523" s="17"/>
      <c r="S523" s="56">
        <f>'Og s3a'!D522</f>
        <v>0</v>
      </c>
      <c r="T523" s="50"/>
      <c r="U523" s="306"/>
      <c r="V523" s="307"/>
      <c r="W523" s="307"/>
      <c r="X523" s="307"/>
      <c r="Y523" s="306"/>
      <c r="Z523" s="306"/>
      <c r="AA523" s="50"/>
      <c r="AB523" s="50"/>
      <c r="AC523" s="50"/>
      <c r="AD523" s="50"/>
      <c r="AE523" s="50"/>
      <c r="AF523" s="50"/>
      <c r="AG523" s="50"/>
      <c r="AH523" s="50"/>
      <c r="AI523" s="50"/>
      <c r="AJ523" s="50"/>
      <c r="AK523" s="50"/>
      <c r="AL523" s="50"/>
      <c r="AM523" s="50"/>
    </row>
    <row r="524" spans="2:39" ht="21" customHeight="1">
      <c r="B524" s="942" t="str">
        <f t="shared" ref="B524:B587" si="8">IF(E524&gt;0,"Wypełnione","")</f>
        <v/>
      </c>
      <c r="C524" s="437">
        <f>'Og s3a'!C523</f>
        <v>0</v>
      </c>
      <c r="D524" s="438">
        <f>'Og s3a'!E523</f>
        <v>0</v>
      </c>
      <c r="E524" s="871">
        <f>'Og s3a'!F523</f>
        <v>0</v>
      </c>
      <c r="F524" s="437">
        <f>'Og s3a'!G523</f>
        <v>0</v>
      </c>
      <c r="G524" s="484"/>
      <c r="H524" s="483"/>
      <c r="I524" s="484"/>
      <c r="J524" s="483"/>
      <c r="K524" s="484"/>
      <c r="L524" s="483"/>
      <c r="M524" s="484"/>
      <c r="N524" s="483"/>
      <c r="O524" s="484"/>
      <c r="P524" s="483"/>
      <c r="Q524" s="59"/>
      <c r="R524" s="17"/>
      <c r="S524" s="56">
        <f>'Og s3a'!D523</f>
        <v>0</v>
      </c>
      <c r="T524" s="50"/>
      <c r="U524" s="306"/>
      <c r="V524" s="307"/>
      <c r="W524" s="307"/>
      <c r="X524" s="307"/>
      <c r="Y524" s="306"/>
      <c r="Z524" s="306"/>
      <c r="AA524" s="50"/>
      <c r="AB524" s="50"/>
      <c r="AC524" s="50"/>
      <c r="AD524" s="50"/>
      <c r="AE524" s="50"/>
      <c r="AF524" s="50"/>
      <c r="AG524" s="50"/>
      <c r="AH524" s="50"/>
      <c r="AI524" s="50"/>
      <c r="AJ524" s="50"/>
      <c r="AK524" s="50"/>
      <c r="AL524" s="50"/>
      <c r="AM524" s="50"/>
    </row>
    <row r="525" spans="2:39" ht="21" customHeight="1">
      <c r="B525" s="942" t="str">
        <f t="shared" si="8"/>
        <v/>
      </c>
      <c r="C525" s="437">
        <f>'Og s3a'!C524</f>
        <v>0</v>
      </c>
      <c r="D525" s="438">
        <f>'Og s3a'!E524</f>
        <v>0</v>
      </c>
      <c r="E525" s="871">
        <f>'Og s3a'!F524</f>
        <v>0</v>
      </c>
      <c r="F525" s="437">
        <f>'Og s3a'!G524</f>
        <v>0</v>
      </c>
      <c r="G525" s="484"/>
      <c r="H525" s="483"/>
      <c r="I525" s="484"/>
      <c r="J525" s="483"/>
      <c r="K525" s="484"/>
      <c r="L525" s="483"/>
      <c r="M525" s="484"/>
      <c r="N525" s="483"/>
      <c r="O525" s="484"/>
      <c r="P525" s="483"/>
      <c r="Q525" s="59"/>
      <c r="R525" s="17"/>
      <c r="S525" s="56">
        <f>'Og s3a'!D524</f>
        <v>0</v>
      </c>
      <c r="T525" s="50"/>
      <c r="U525" s="306"/>
      <c r="V525" s="307"/>
      <c r="W525" s="307"/>
      <c r="X525" s="307"/>
      <c r="Y525" s="306"/>
      <c r="Z525" s="306"/>
      <c r="AA525" s="50"/>
      <c r="AB525" s="50"/>
      <c r="AC525" s="50"/>
      <c r="AD525" s="50"/>
      <c r="AE525" s="50"/>
      <c r="AF525" s="50"/>
      <c r="AG525" s="50"/>
      <c r="AH525" s="50"/>
      <c r="AI525" s="50"/>
      <c r="AJ525" s="50"/>
      <c r="AK525" s="50"/>
      <c r="AL525" s="50"/>
      <c r="AM525" s="50"/>
    </row>
    <row r="526" spans="2:39" ht="21" customHeight="1">
      <c r="B526" s="942" t="str">
        <f t="shared" si="8"/>
        <v/>
      </c>
      <c r="C526" s="437">
        <f>'Og s3a'!C525</f>
        <v>0</v>
      </c>
      <c r="D526" s="438">
        <f>'Og s3a'!E525</f>
        <v>0</v>
      </c>
      <c r="E526" s="871">
        <f>'Og s3a'!F525</f>
        <v>0</v>
      </c>
      <c r="F526" s="437">
        <f>'Og s3a'!G525</f>
        <v>0</v>
      </c>
      <c r="G526" s="484"/>
      <c r="H526" s="483"/>
      <c r="I526" s="484"/>
      <c r="J526" s="483"/>
      <c r="K526" s="484"/>
      <c r="L526" s="483"/>
      <c r="M526" s="484"/>
      <c r="N526" s="483"/>
      <c r="O526" s="484"/>
      <c r="P526" s="483"/>
      <c r="Q526" s="59"/>
      <c r="R526" s="17"/>
      <c r="S526" s="56">
        <f>'Og s3a'!D525</f>
        <v>0</v>
      </c>
      <c r="T526" s="50"/>
      <c r="U526" s="306"/>
      <c r="V526" s="307"/>
      <c r="W526" s="307"/>
      <c r="X526" s="307"/>
      <c r="Y526" s="306"/>
      <c r="Z526" s="306"/>
      <c r="AA526" s="50"/>
      <c r="AB526" s="50"/>
      <c r="AC526" s="50"/>
      <c r="AD526" s="50"/>
      <c r="AE526" s="50"/>
      <c r="AF526" s="50"/>
      <c r="AG526" s="50"/>
      <c r="AH526" s="50"/>
      <c r="AI526" s="50"/>
      <c r="AJ526" s="50"/>
      <c r="AK526" s="50"/>
      <c r="AL526" s="50"/>
      <c r="AM526" s="50"/>
    </row>
    <row r="527" spans="2:39" ht="21" customHeight="1">
      <c r="B527" s="942" t="str">
        <f t="shared" si="8"/>
        <v/>
      </c>
      <c r="C527" s="437">
        <f>'Og s3a'!C526</f>
        <v>0</v>
      </c>
      <c r="D527" s="438">
        <f>'Og s3a'!E526</f>
        <v>0</v>
      </c>
      <c r="E527" s="871">
        <f>'Og s3a'!F526</f>
        <v>0</v>
      </c>
      <c r="F527" s="437">
        <f>'Og s3a'!G526</f>
        <v>0</v>
      </c>
      <c r="G527" s="484"/>
      <c r="H527" s="483"/>
      <c r="I527" s="484"/>
      <c r="J527" s="483"/>
      <c r="K527" s="484"/>
      <c r="L527" s="483"/>
      <c r="M527" s="484"/>
      <c r="N527" s="483"/>
      <c r="O527" s="484"/>
      <c r="P527" s="483"/>
      <c r="Q527" s="59"/>
      <c r="R527" s="17"/>
      <c r="S527" s="56">
        <f>'Og s3a'!D526</f>
        <v>0</v>
      </c>
      <c r="T527" s="50"/>
      <c r="U527" s="306"/>
      <c r="V527" s="307"/>
      <c r="W527" s="307"/>
      <c r="X527" s="307"/>
      <c r="Y527" s="306"/>
      <c r="Z527" s="306"/>
      <c r="AA527" s="50"/>
      <c r="AB527" s="50"/>
      <c r="AC527" s="50"/>
      <c r="AD527" s="50"/>
      <c r="AE527" s="50"/>
      <c r="AF527" s="50"/>
      <c r="AG527" s="50"/>
      <c r="AH527" s="50"/>
      <c r="AI527" s="50"/>
      <c r="AJ527" s="50"/>
      <c r="AK527" s="50"/>
      <c r="AL527" s="50"/>
      <c r="AM527" s="50"/>
    </row>
    <row r="528" spans="2:39" ht="21" customHeight="1">
      <c r="B528" s="942" t="str">
        <f t="shared" si="8"/>
        <v/>
      </c>
      <c r="C528" s="437">
        <f>'Og s3a'!C527</f>
        <v>0</v>
      </c>
      <c r="D528" s="438">
        <f>'Og s3a'!E527</f>
        <v>0</v>
      </c>
      <c r="E528" s="871">
        <f>'Og s3a'!F527</f>
        <v>0</v>
      </c>
      <c r="F528" s="437">
        <f>'Og s3a'!G527</f>
        <v>0</v>
      </c>
      <c r="G528" s="484"/>
      <c r="H528" s="483"/>
      <c r="I528" s="484"/>
      <c r="J528" s="483"/>
      <c r="K528" s="484"/>
      <c r="L528" s="483"/>
      <c r="M528" s="484"/>
      <c r="N528" s="483"/>
      <c r="O528" s="484"/>
      <c r="P528" s="483"/>
      <c r="Q528" s="59"/>
      <c r="R528" s="17"/>
      <c r="S528" s="56">
        <f>'Og s3a'!D527</f>
        <v>0</v>
      </c>
      <c r="T528" s="50"/>
      <c r="U528" s="306"/>
      <c r="V528" s="307"/>
      <c r="W528" s="307"/>
      <c r="X528" s="307"/>
      <c r="Y528" s="306"/>
      <c r="Z528" s="306"/>
      <c r="AA528" s="50"/>
      <c r="AB528" s="50"/>
      <c r="AC528" s="50"/>
      <c r="AD528" s="50"/>
      <c r="AE528" s="50"/>
      <c r="AF528" s="50"/>
      <c r="AG528" s="50"/>
      <c r="AH528" s="50"/>
      <c r="AI528" s="50"/>
      <c r="AJ528" s="50"/>
      <c r="AK528" s="50"/>
      <c r="AL528" s="50"/>
      <c r="AM528" s="50"/>
    </row>
    <row r="529" spans="2:39" ht="21" customHeight="1">
      <c r="B529" s="942" t="str">
        <f t="shared" si="8"/>
        <v/>
      </c>
      <c r="C529" s="437">
        <f>'Og s3a'!C528</f>
        <v>0</v>
      </c>
      <c r="D529" s="438">
        <f>'Og s3a'!E528</f>
        <v>0</v>
      </c>
      <c r="E529" s="871">
        <f>'Og s3a'!F528</f>
        <v>0</v>
      </c>
      <c r="F529" s="437">
        <f>'Og s3a'!G528</f>
        <v>0</v>
      </c>
      <c r="G529" s="484"/>
      <c r="H529" s="483"/>
      <c r="I529" s="484"/>
      <c r="J529" s="483"/>
      <c r="K529" s="484"/>
      <c r="L529" s="483"/>
      <c r="M529" s="484"/>
      <c r="N529" s="483"/>
      <c r="O529" s="484"/>
      <c r="P529" s="483"/>
      <c r="Q529" s="59"/>
      <c r="R529" s="17"/>
      <c r="S529" s="56">
        <f>'Og s3a'!D528</f>
        <v>0</v>
      </c>
      <c r="T529" s="50"/>
      <c r="U529" s="306"/>
      <c r="V529" s="307"/>
      <c r="W529" s="307"/>
      <c r="X529" s="307"/>
      <c r="Y529" s="306"/>
      <c r="Z529" s="306"/>
      <c r="AA529" s="50"/>
      <c r="AB529" s="50"/>
      <c r="AC529" s="50"/>
      <c r="AD529" s="50"/>
      <c r="AE529" s="50"/>
      <c r="AF529" s="50"/>
      <c r="AG529" s="50"/>
      <c r="AH529" s="50"/>
      <c r="AI529" s="50"/>
      <c r="AJ529" s="50"/>
      <c r="AK529" s="50"/>
      <c r="AL529" s="50"/>
      <c r="AM529" s="50"/>
    </row>
    <row r="530" spans="2:39" ht="21" customHeight="1">
      <c r="B530" s="942" t="str">
        <f t="shared" si="8"/>
        <v/>
      </c>
      <c r="C530" s="437">
        <f>'Og s3a'!C529</f>
        <v>0</v>
      </c>
      <c r="D530" s="438">
        <f>'Og s3a'!E529</f>
        <v>0</v>
      </c>
      <c r="E530" s="871">
        <f>'Og s3a'!F529</f>
        <v>0</v>
      </c>
      <c r="F530" s="437">
        <f>'Og s3a'!G529</f>
        <v>0</v>
      </c>
      <c r="G530" s="484"/>
      <c r="H530" s="483"/>
      <c r="I530" s="484"/>
      <c r="J530" s="483"/>
      <c r="K530" s="484"/>
      <c r="L530" s="483"/>
      <c r="M530" s="484"/>
      <c r="N530" s="483"/>
      <c r="O530" s="484"/>
      <c r="P530" s="483"/>
      <c r="Q530" s="59"/>
      <c r="R530" s="17"/>
      <c r="S530" s="56">
        <f>'Og s3a'!D529</f>
        <v>0</v>
      </c>
      <c r="T530" s="50"/>
      <c r="U530" s="306"/>
      <c r="V530" s="307"/>
      <c r="W530" s="307"/>
      <c r="X530" s="307"/>
      <c r="Y530" s="306"/>
      <c r="Z530" s="306"/>
      <c r="AA530" s="50"/>
      <c r="AB530" s="50"/>
      <c r="AC530" s="50"/>
      <c r="AD530" s="50"/>
      <c r="AE530" s="50"/>
      <c r="AF530" s="50"/>
      <c r="AG530" s="50"/>
      <c r="AH530" s="50"/>
      <c r="AI530" s="50"/>
      <c r="AJ530" s="50"/>
      <c r="AK530" s="50"/>
      <c r="AL530" s="50"/>
      <c r="AM530" s="50"/>
    </row>
    <row r="531" spans="2:39" ht="21" customHeight="1">
      <c r="B531" s="942" t="str">
        <f t="shared" si="8"/>
        <v/>
      </c>
      <c r="C531" s="437">
        <f>'Og s3a'!C530</f>
        <v>0</v>
      </c>
      <c r="D531" s="438">
        <f>'Og s3a'!E530</f>
        <v>0</v>
      </c>
      <c r="E531" s="871">
        <f>'Og s3a'!F530</f>
        <v>0</v>
      </c>
      <c r="F531" s="437">
        <f>'Og s3a'!G530</f>
        <v>0</v>
      </c>
      <c r="G531" s="484"/>
      <c r="H531" s="483"/>
      <c r="I531" s="484"/>
      <c r="J531" s="483"/>
      <c r="K531" s="484"/>
      <c r="L531" s="483"/>
      <c r="M531" s="484"/>
      <c r="N531" s="483"/>
      <c r="O531" s="484"/>
      <c r="P531" s="483"/>
      <c r="Q531" s="59"/>
      <c r="R531" s="17"/>
      <c r="S531" s="56">
        <f>'Og s3a'!D530</f>
        <v>0</v>
      </c>
      <c r="T531" s="50"/>
      <c r="U531" s="306"/>
      <c r="V531" s="307"/>
      <c r="W531" s="307"/>
      <c r="X531" s="307"/>
      <c r="Y531" s="306"/>
      <c r="Z531" s="306"/>
      <c r="AA531" s="50"/>
      <c r="AB531" s="50"/>
      <c r="AC531" s="50"/>
      <c r="AD531" s="50"/>
      <c r="AE531" s="50"/>
      <c r="AF531" s="50"/>
      <c r="AG531" s="50"/>
      <c r="AH531" s="50"/>
      <c r="AI531" s="50"/>
      <c r="AJ531" s="50"/>
      <c r="AK531" s="50"/>
      <c r="AL531" s="50"/>
      <c r="AM531" s="50"/>
    </row>
    <row r="532" spans="2:39" ht="21" customHeight="1">
      <c r="B532" s="942" t="str">
        <f t="shared" si="8"/>
        <v/>
      </c>
      <c r="C532" s="437">
        <f>'Og s3a'!C531</f>
        <v>0</v>
      </c>
      <c r="D532" s="438">
        <f>'Og s3a'!E531</f>
        <v>0</v>
      </c>
      <c r="E532" s="871">
        <f>'Og s3a'!F531</f>
        <v>0</v>
      </c>
      <c r="F532" s="437">
        <f>'Og s3a'!G531</f>
        <v>0</v>
      </c>
      <c r="G532" s="484"/>
      <c r="H532" s="483"/>
      <c r="I532" s="484"/>
      <c r="J532" s="483"/>
      <c r="K532" s="484"/>
      <c r="L532" s="483"/>
      <c r="M532" s="484"/>
      <c r="N532" s="483"/>
      <c r="O532" s="484"/>
      <c r="P532" s="483"/>
      <c r="Q532" s="59"/>
      <c r="R532" s="17"/>
      <c r="S532" s="56">
        <f>'Og s3a'!D531</f>
        <v>0</v>
      </c>
      <c r="T532" s="50"/>
      <c r="U532" s="306"/>
      <c r="V532" s="307"/>
      <c r="W532" s="307"/>
      <c r="X532" s="307"/>
      <c r="Y532" s="306"/>
      <c r="Z532" s="306"/>
      <c r="AA532" s="50"/>
      <c r="AB532" s="50"/>
      <c r="AC532" s="50"/>
      <c r="AD532" s="50"/>
      <c r="AE532" s="50"/>
      <c r="AF532" s="50"/>
      <c r="AG532" s="50"/>
      <c r="AH532" s="50"/>
      <c r="AI532" s="50"/>
      <c r="AJ532" s="50"/>
      <c r="AK532" s="50"/>
      <c r="AL532" s="50"/>
      <c r="AM532" s="50"/>
    </row>
    <row r="533" spans="2:39" ht="21" customHeight="1">
      <c r="B533" s="942" t="str">
        <f t="shared" si="8"/>
        <v/>
      </c>
      <c r="C533" s="437">
        <f>'Og s3a'!C532</f>
        <v>0</v>
      </c>
      <c r="D533" s="438">
        <f>'Og s3a'!E532</f>
        <v>0</v>
      </c>
      <c r="E533" s="871">
        <f>'Og s3a'!F532</f>
        <v>0</v>
      </c>
      <c r="F533" s="437">
        <f>'Og s3a'!G532</f>
        <v>0</v>
      </c>
      <c r="G533" s="484"/>
      <c r="H533" s="483"/>
      <c r="I533" s="484"/>
      <c r="J533" s="483"/>
      <c r="K533" s="484"/>
      <c r="L533" s="483"/>
      <c r="M533" s="484"/>
      <c r="N533" s="483"/>
      <c r="O533" s="484"/>
      <c r="P533" s="483"/>
      <c r="Q533" s="59"/>
      <c r="R533" s="17"/>
      <c r="S533" s="56">
        <f>'Og s3a'!D532</f>
        <v>0</v>
      </c>
      <c r="T533" s="50"/>
      <c r="U533" s="306"/>
      <c r="V533" s="307"/>
      <c r="W533" s="307"/>
      <c r="X533" s="307"/>
      <c r="Y533" s="306"/>
      <c r="Z533" s="306"/>
      <c r="AA533" s="50"/>
      <c r="AB533" s="50"/>
      <c r="AC533" s="50"/>
      <c r="AD533" s="50"/>
      <c r="AE533" s="50"/>
      <c r="AF533" s="50"/>
      <c r="AG533" s="50"/>
      <c r="AH533" s="50"/>
      <c r="AI533" s="50"/>
      <c r="AJ533" s="50"/>
      <c r="AK533" s="50"/>
      <c r="AL533" s="50"/>
      <c r="AM533" s="50"/>
    </row>
    <row r="534" spans="2:39" ht="21" customHeight="1">
      <c r="B534" s="942" t="str">
        <f t="shared" si="8"/>
        <v/>
      </c>
      <c r="C534" s="437">
        <f>'Og s3a'!C533</f>
        <v>0</v>
      </c>
      <c r="D534" s="438">
        <f>'Og s3a'!E533</f>
        <v>0</v>
      </c>
      <c r="E534" s="871">
        <f>'Og s3a'!F533</f>
        <v>0</v>
      </c>
      <c r="F534" s="437">
        <f>'Og s3a'!G533</f>
        <v>0</v>
      </c>
      <c r="G534" s="484"/>
      <c r="H534" s="483"/>
      <c r="I534" s="484"/>
      <c r="J534" s="483"/>
      <c r="K534" s="484"/>
      <c r="L534" s="483"/>
      <c r="M534" s="484"/>
      <c r="N534" s="483"/>
      <c r="O534" s="484"/>
      <c r="P534" s="483"/>
      <c r="Q534" s="59"/>
      <c r="R534" s="17"/>
      <c r="S534" s="56">
        <f>'Og s3a'!D533</f>
        <v>0</v>
      </c>
      <c r="T534" s="50"/>
      <c r="U534" s="306"/>
      <c r="V534" s="307"/>
      <c r="W534" s="307"/>
      <c r="X534" s="307"/>
      <c r="Y534" s="306"/>
      <c r="Z534" s="306"/>
      <c r="AA534" s="50"/>
      <c r="AB534" s="50"/>
      <c r="AC534" s="50"/>
      <c r="AD534" s="50"/>
      <c r="AE534" s="50"/>
      <c r="AF534" s="50"/>
      <c r="AG534" s="50"/>
      <c r="AH534" s="50"/>
      <c r="AI534" s="50"/>
      <c r="AJ534" s="50"/>
      <c r="AK534" s="50"/>
      <c r="AL534" s="50"/>
      <c r="AM534" s="50"/>
    </row>
    <row r="535" spans="2:39" ht="21" customHeight="1">
      <c r="B535" s="942" t="str">
        <f t="shared" si="8"/>
        <v/>
      </c>
      <c r="C535" s="437">
        <f>'Og s3a'!C534</f>
        <v>0</v>
      </c>
      <c r="D535" s="438">
        <f>'Og s3a'!E534</f>
        <v>0</v>
      </c>
      <c r="E535" s="871">
        <f>'Og s3a'!F534</f>
        <v>0</v>
      </c>
      <c r="F535" s="437">
        <f>'Og s3a'!G534</f>
        <v>0</v>
      </c>
      <c r="G535" s="484"/>
      <c r="H535" s="483"/>
      <c r="I535" s="484"/>
      <c r="J535" s="483"/>
      <c r="K535" s="484"/>
      <c r="L535" s="483"/>
      <c r="M535" s="484"/>
      <c r="N535" s="483"/>
      <c r="O535" s="484"/>
      <c r="P535" s="483"/>
      <c r="Q535" s="59"/>
      <c r="R535" s="17"/>
      <c r="S535" s="56">
        <f>'Og s3a'!D534</f>
        <v>0</v>
      </c>
      <c r="T535" s="50"/>
      <c r="U535" s="306"/>
      <c r="V535" s="307"/>
      <c r="W535" s="307"/>
      <c r="X535" s="307"/>
      <c r="Y535" s="306"/>
      <c r="Z535" s="306"/>
      <c r="AA535" s="50"/>
      <c r="AB535" s="50"/>
      <c r="AC535" s="50"/>
      <c r="AD535" s="50"/>
      <c r="AE535" s="50"/>
      <c r="AF535" s="50"/>
      <c r="AG535" s="50"/>
      <c r="AH535" s="50"/>
      <c r="AI535" s="50"/>
      <c r="AJ535" s="50"/>
      <c r="AK535" s="50"/>
      <c r="AL535" s="50"/>
      <c r="AM535" s="50"/>
    </row>
    <row r="536" spans="2:39" ht="21" customHeight="1">
      <c r="B536" s="942" t="str">
        <f t="shared" si="8"/>
        <v/>
      </c>
      <c r="C536" s="437">
        <f>'Og s3a'!C535</f>
        <v>0</v>
      </c>
      <c r="D536" s="438">
        <f>'Og s3a'!E535</f>
        <v>0</v>
      </c>
      <c r="E536" s="871">
        <f>'Og s3a'!F535</f>
        <v>0</v>
      </c>
      <c r="F536" s="437">
        <f>'Og s3a'!G535</f>
        <v>0</v>
      </c>
      <c r="G536" s="484"/>
      <c r="H536" s="483"/>
      <c r="I536" s="484"/>
      <c r="J536" s="483"/>
      <c r="K536" s="484"/>
      <c r="L536" s="483"/>
      <c r="M536" s="484"/>
      <c r="N536" s="483"/>
      <c r="O536" s="484"/>
      <c r="P536" s="483"/>
      <c r="Q536" s="59"/>
      <c r="R536" s="17"/>
      <c r="S536" s="56">
        <f>'Og s3a'!D535</f>
        <v>0</v>
      </c>
      <c r="T536" s="50"/>
      <c r="U536" s="306"/>
      <c r="V536" s="307"/>
      <c r="W536" s="307"/>
      <c r="X536" s="307"/>
      <c r="Y536" s="306"/>
      <c r="Z536" s="306"/>
      <c r="AA536" s="50"/>
      <c r="AB536" s="50"/>
      <c r="AC536" s="50"/>
      <c r="AD536" s="50"/>
      <c r="AE536" s="50"/>
      <c r="AF536" s="50"/>
      <c r="AG536" s="50"/>
      <c r="AH536" s="50"/>
      <c r="AI536" s="50"/>
      <c r="AJ536" s="50"/>
      <c r="AK536" s="50"/>
      <c r="AL536" s="50"/>
      <c r="AM536" s="50"/>
    </row>
    <row r="537" spans="2:39" ht="21" customHeight="1">
      <c r="B537" s="942" t="str">
        <f t="shared" si="8"/>
        <v/>
      </c>
      <c r="C537" s="437">
        <f>'Og s3a'!C536</f>
        <v>0</v>
      </c>
      <c r="D537" s="438">
        <f>'Og s3a'!E536</f>
        <v>0</v>
      </c>
      <c r="E537" s="871">
        <f>'Og s3a'!F536</f>
        <v>0</v>
      </c>
      <c r="F537" s="437">
        <f>'Og s3a'!G536</f>
        <v>0</v>
      </c>
      <c r="G537" s="484"/>
      <c r="H537" s="483"/>
      <c r="I537" s="484"/>
      <c r="J537" s="483"/>
      <c r="K537" s="484"/>
      <c r="L537" s="483"/>
      <c r="M537" s="484"/>
      <c r="N537" s="483"/>
      <c r="O537" s="484"/>
      <c r="P537" s="483"/>
      <c r="Q537" s="59"/>
      <c r="R537" s="17"/>
      <c r="S537" s="56">
        <f>'Og s3a'!D536</f>
        <v>0</v>
      </c>
      <c r="T537" s="50"/>
      <c r="U537" s="306"/>
      <c r="V537" s="307"/>
      <c r="W537" s="307"/>
      <c r="X537" s="307"/>
      <c r="Y537" s="306"/>
      <c r="Z537" s="306"/>
      <c r="AA537" s="50"/>
      <c r="AB537" s="50"/>
      <c r="AC537" s="50"/>
      <c r="AD537" s="50"/>
      <c r="AE537" s="50"/>
      <c r="AF537" s="50"/>
      <c r="AG537" s="50"/>
      <c r="AH537" s="50"/>
      <c r="AI537" s="50"/>
      <c r="AJ537" s="50"/>
      <c r="AK537" s="50"/>
      <c r="AL537" s="50"/>
      <c r="AM537" s="50"/>
    </row>
    <row r="538" spans="2:39" ht="21" customHeight="1">
      <c r="B538" s="942" t="str">
        <f t="shared" si="8"/>
        <v/>
      </c>
      <c r="C538" s="437">
        <f>'Og s3a'!C537</f>
        <v>0</v>
      </c>
      <c r="D538" s="438">
        <f>'Og s3a'!E537</f>
        <v>0</v>
      </c>
      <c r="E538" s="871">
        <f>'Og s3a'!F537</f>
        <v>0</v>
      </c>
      <c r="F538" s="437">
        <f>'Og s3a'!G537</f>
        <v>0</v>
      </c>
      <c r="G538" s="484"/>
      <c r="H538" s="483"/>
      <c r="I538" s="484"/>
      <c r="J538" s="483"/>
      <c r="K538" s="484"/>
      <c r="L538" s="483"/>
      <c r="M538" s="484"/>
      <c r="N538" s="483"/>
      <c r="O538" s="484"/>
      <c r="P538" s="483"/>
      <c r="Q538" s="59"/>
      <c r="R538" s="17"/>
      <c r="S538" s="56">
        <f>'Og s3a'!D537</f>
        <v>0</v>
      </c>
      <c r="T538" s="50"/>
      <c r="U538" s="306"/>
      <c r="V538" s="307"/>
      <c r="W538" s="307"/>
      <c r="X538" s="307"/>
      <c r="Y538" s="306"/>
      <c r="Z538" s="306"/>
      <c r="AA538" s="50"/>
      <c r="AB538" s="50"/>
      <c r="AC538" s="50"/>
      <c r="AD538" s="50"/>
      <c r="AE538" s="50"/>
      <c r="AF538" s="50"/>
      <c r="AG538" s="50"/>
      <c r="AH538" s="50"/>
      <c r="AI538" s="50"/>
      <c r="AJ538" s="50"/>
      <c r="AK538" s="50"/>
      <c r="AL538" s="50"/>
      <c r="AM538" s="50"/>
    </row>
    <row r="539" spans="2:39" ht="21" customHeight="1">
      <c r="B539" s="942" t="str">
        <f t="shared" si="8"/>
        <v/>
      </c>
      <c r="C539" s="437">
        <f>'Og s3a'!C538</f>
        <v>0</v>
      </c>
      <c r="D539" s="438">
        <f>'Og s3a'!E538</f>
        <v>0</v>
      </c>
      <c r="E539" s="871">
        <f>'Og s3a'!F538</f>
        <v>0</v>
      </c>
      <c r="F539" s="437">
        <f>'Og s3a'!G538</f>
        <v>0</v>
      </c>
      <c r="G539" s="484"/>
      <c r="H539" s="483"/>
      <c r="I539" s="484"/>
      <c r="J539" s="483"/>
      <c r="K539" s="484"/>
      <c r="L539" s="483"/>
      <c r="M539" s="484"/>
      <c r="N539" s="483"/>
      <c r="O539" s="484"/>
      <c r="P539" s="483"/>
      <c r="Q539" s="59"/>
      <c r="R539" s="17"/>
      <c r="S539" s="56">
        <f>'Og s3a'!D538</f>
        <v>0</v>
      </c>
      <c r="T539" s="50"/>
      <c r="U539" s="306"/>
      <c r="V539" s="307"/>
      <c r="W539" s="307"/>
      <c r="X539" s="307"/>
      <c r="Y539" s="306"/>
      <c r="Z539" s="306"/>
      <c r="AA539" s="50"/>
      <c r="AB539" s="50"/>
      <c r="AC539" s="50"/>
      <c r="AD539" s="50"/>
      <c r="AE539" s="50"/>
      <c r="AF539" s="50"/>
      <c r="AG539" s="50"/>
      <c r="AH539" s="50"/>
      <c r="AI539" s="50"/>
      <c r="AJ539" s="50"/>
      <c r="AK539" s="50"/>
      <c r="AL539" s="50"/>
      <c r="AM539" s="50"/>
    </row>
    <row r="540" spans="2:39" ht="21" customHeight="1">
      <c r="B540" s="942" t="str">
        <f t="shared" si="8"/>
        <v/>
      </c>
      <c r="C540" s="437">
        <f>'Og s3a'!C539</f>
        <v>0</v>
      </c>
      <c r="D540" s="438">
        <f>'Og s3a'!E539</f>
        <v>0</v>
      </c>
      <c r="E540" s="871">
        <f>'Og s3a'!F539</f>
        <v>0</v>
      </c>
      <c r="F540" s="437">
        <f>'Og s3a'!G539</f>
        <v>0</v>
      </c>
      <c r="G540" s="484"/>
      <c r="H540" s="483"/>
      <c r="I540" s="484"/>
      <c r="J540" s="483"/>
      <c r="K540" s="484"/>
      <c r="L540" s="483"/>
      <c r="M540" s="484"/>
      <c r="N540" s="483"/>
      <c r="O540" s="484"/>
      <c r="P540" s="483"/>
      <c r="Q540" s="59"/>
      <c r="R540" s="17"/>
      <c r="S540" s="56">
        <f>'Og s3a'!D539</f>
        <v>0</v>
      </c>
      <c r="T540" s="50"/>
      <c r="U540" s="306"/>
      <c r="V540" s="307"/>
      <c r="W540" s="307"/>
      <c r="X540" s="307"/>
      <c r="Y540" s="306"/>
      <c r="Z540" s="306"/>
      <c r="AA540" s="50"/>
      <c r="AB540" s="50"/>
      <c r="AC540" s="50"/>
      <c r="AD540" s="50"/>
      <c r="AE540" s="50"/>
      <c r="AF540" s="50"/>
      <c r="AG540" s="50"/>
      <c r="AH540" s="50"/>
      <c r="AI540" s="50"/>
      <c r="AJ540" s="50"/>
      <c r="AK540" s="50"/>
      <c r="AL540" s="50"/>
      <c r="AM540" s="50"/>
    </row>
    <row r="541" spans="2:39" ht="21" customHeight="1">
      <c r="B541" s="942" t="str">
        <f t="shared" si="8"/>
        <v/>
      </c>
      <c r="C541" s="437">
        <f>'Og s3a'!C540</f>
        <v>0</v>
      </c>
      <c r="D541" s="438">
        <f>'Og s3a'!E540</f>
        <v>0</v>
      </c>
      <c r="E541" s="871">
        <f>'Og s3a'!F540</f>
        <v>0</v>
      </c>
      <c r="F541" s="437">
        <f>'Og s3a'!G540</f>
        <v>0</v>
      </c>
      <c r="G541" s="484"/>
      <c r="H541" s="483"/>
      <c r="I541" s="484"/>
      <c r="J541" s="483"/>
      <c r="K541" s="484"/>
      <c r="L541" s="483"/>
      <c r="M541" s="484"/>
      <c r="N541" s="483"/>
      <c r="O541" s="484"/>
      <c r="P541" s="483"/>
      <c r="Q541" s="59"/>
      <c r="R541" s="17"/>
      <c r="S541" s="56">
        <f>'Og s3a'!D540</f>
        <v>0</v>
      </c>
      <c r="T541" s="50"/>
      <c r="U541" s="306"/>
      <c r="V541" s="307"/>
      <c r="W541" s="307"/>
      <c r="X541" s="307"/>
      <c r="Y541" s="306"/>
      <c r="Z541" s="306"/>
      <c r="AA541" s="50"/>
      <c r="AB541" s="50"/>
      <c r="AC541" s="50"/>
      <c r="AD541" s="50"/>
      <c r="AE541" s="50"/>
      <c r="AF541" s="50"/>
      <c r="AG541" s="50"/>
      <c r="AH541" s="50"/>
      <c r="AI541" s="50"/>
      <c r="AJ541" s="50"/>
      <c r="AK541" s="50"/>
      <c r="AL541" s="50"/>
      <c r="AM541" s="50"/>
    </row>
    <row r="542" spans="2:39" ht="21" customHeight="1">
      <c r="B542" s="942" t="str">
        <f t="shared" si="8"/>
        <v/>
      </c>
      <c r="C542" s="437">
        <f>'Og s3a'!C541</f>
        <v>0</v>
      </c>
      <c r="D542" s="438">
        <f>'Og s3a'!E541</f>
        <v>0</v>
      </c>
      <c r="E542" s="871">
        <f>'Og s3a'!F541</f>
        <v>0</v>
      </c>
      <c r="F542" s="437">
        <f>'Og s3a'!G541</f>
        <v>0</v>
      </c>
      <c r="G542" s="484"/>
      <c r="H542" s="483"/>
      <c r="I542" s="484"/>
      <c r="J542" s="483"/>
      <c r="K542" s="484"/>
      <c r="L542" s="483"/>
      <c r="M542" s="484"/>
      <c r="N542" s="483"/>
      <c r="O542" s="484"/>
      <c r="P542" s="483"/>
      <c r="Q542" s="59"/>
      <c r="R542" s="17"/>
      <c r="S542" s="56">
        <f>'Og s3a'!D541</f>
        <v>0</v>
      </c>
      <c r="T542" s="50"/>
      <c r="U542" s="306"/>
      <c r="V542" s="307"/>
      <c r="W542" s="307"/>
      <c r="X542" s="307"/>
      <c r="Y542" s="306"/>
      <c r="Z542" s="306"/>
      <c r="AA542" s="50"/>
      <c r="AB542" s="50"/>
      <c r="AC542" s="50"/>
      <c r="AD542" s="50"/>
      <c r="AE542" s="50"/>
      <c r="AF542" s="50"/>
      <c r="AG542" s="50"/>
      <c r="AH542" s="50"/>
      <c r="AI542" s="50"/>
      <c r="AJ542" s="50"/>
      <c r="AK542" s="50"/>
      <c r="AL542" s="50"/>
      <c r="AM542" s="50"/>
    </row>
    <row r="543" spans="2:39" ht="21" customHeight="1">
      <c r="B543" s="942" t="str">
        <f t="shared" si="8"/>
        <v/>
      </c>
      <c r="C543" s="437">
        <f>'Og s3a'!C542</f>
        <v>0</v>
      </c>
      <c r="D543" s="438">
        <f>'Og s3a'!E542</f>
        <v>0</v>
      </c>
      <c r="E543" s="871">
        <f>'Og s3a'!F542</f>
        <v>0</v>
      </c>
      <c r="F543" s="437">
        <f>'Og s3a'!G542</f>
        <v>0</v>
      </c>
      <c r="G543" s="484"/>
      <c r="H543" s="483"/>
      <c r="I543" s="484"/>
      <c r="J543" s="483"/>
      <c r="K543" s="484"/>
      <c r="L543" s="483"/>
      <c r="M543" s="484"/>
      <c r="N543" s="483"/>
      <c r="O543" s="484"/>
      <c r="P543" s="483"/>
      <c r="Q543" s="59"/>
      <c r="R543" s="17"/>
      <c r="S543" s="56">
        <f>'Og s3a'!D542</f>
        <v>0</v>
      </c>
      <c r="T543" s="50"/>
      <c r="U543" s="306"/>
      <c r="V543" s="307"/>
      <c r="W543" s="307"/>
      <c r="X543" s="307"/>
      <c r="Y543" s="306"/>
      <c r="Z543" s="306"/>
      <c r="AA543" s="50"/>
      <c r="AB543" s="50"/>
      <c r="AC543" s="50"/>
      <c r="AD543" s="50"/>
      <c r="AE543" s="50"/>
      <c r="AF543" s="50"/>
      <c r="AG543" s="50"/>
      <c r="AH543" s="50"/>
      <c r="AI543" s="50"/>
      <c r="AJ543" s="50"/>
      <c r="AK543" s="50"/>
      <c r="AL543" s="50"/>
      <c r="AM543" s="50"/>
    </row>
    <row r="544" spans="2:39" ht="21" customHeight="1">
      <c r="B544" s="942" t="str">
        <f t="shared" si="8"/>
        <v/>
      </c>
      <c r="C544" s="437">
        <f>'Og s3a'!C543</f>
        <v>0</v>
      </c>
      <c r="D544" s="438">
        <f>'Og s3a'!E543</f>
        <v>0</v>
      </c>
      <c r="E544" s="871">
        <f>'Og s3a'!F543</f>
        <v>0</v>
      </c>
      <c r="F544" s="437">
        <f>'Og s3a'!G543</f>
        <v>0</v>
      </c>
      <c r="G544" s="484"/>
      <c r="H544" s="483"/>
      <c r="I544" s="484"/>
      <c r="J544" s="483"/>
      <c r="K544" s="484"/>
      <c r="L544" s="483"/>
      <c r="M544" s="484"/>
      <c r="N544" s="483"/>
      <c r="O544" s="484"/>
      <c r="P544" s="483"/>
      <c r="Q544" s="59"/>
      <c r="R544" s="17"/>
      <c r="S544" s="56">
        <f>'Og s3a'!D543</f>
        <v>0</v>
      </c>
      <c r="T544" s="50"/>
      <c r="U544" s="306"/>
      <c r="V544" s="307"/>
      <c r="W544" s="307"/>
      <c r="X544" s="307"/>
      <c r="Y544" s="306"/>
      <c r="Z544" s="306"/>
      <c r="AA544" s="50"/>
      <c r="AB544" s="50"/>
      <c r="AC544" s="50"/>
      <c r="AD544" s="50"/>
      <c r="AE544" s="50"/>
      <c r="AF544" s="50"/>
      <c r="AG544" s="50"/>
      <c r="AH544" s="50"/>
      <c r="AI544" s="50"/>
      <c r="AJ544" s="50"/>
      <c r="AK544" s="50"/>
      <c r="AL544" s="50"/>
      <c r="AM544" s="50"/>
    </row>
    <row r="545" spans="2:39" ht="21" customHeight="1">
      <c r="B545" s="942" t="str">
        <f t="shared" si="8"/>
        <v/>
      </c>
      <c r="C545" s="437">
        <f>'Og s3a'!C544</f>
        <v>0</v>
      </c>
      <c r="D545" s="438">
        <f>'Og s3a'!E544</f>
        <v>0</v>
      </c>
      <c r="E545" s="871">
        <f>'Og s3a'!F544</f>
        <v>0</v>
      </c>
      <c r="F545" s="437">
        <f>'Og s3a'!G544</f>
        <v>0</v>
      </c>
      <c r="G545" s="484"/>
      <c r="H545" s="483"/>
      <c r="I545" s="484"/>
      <c r="J545" s="483"/>
      <c r="K545" s="484"/>
      <c r="L545" s="483"/>
      <c r="M545" s="484"/>
      <c r="N545" s="483"/>
      <c r="O545" s="484"/>
      <c r="P545" s="483"/>
      <c r="Q545" s="59"/>
      <c r="R545" s="17"/>
      <c r="S545" s="56">
        <f>'Og s3a'!D544</f>
        <v>0</v>
      </c>
      <c r="T545" s="50"/>
      <c r="U545" s="306"/>
      <c r="V545" s="307"/>
      <c r="W545" s="307"/>
      <c r="X545" s="307"/>
      <c r="Y545" s="306"/>
      <c r="Z545" s="306"/>
      <c r="AA545" s="50"/>
      <c r="AB545" s="50"/>
      <c r="AC545" s="50"/>
      <c r="AD545" s="50"/>
      <c r="AE545" s="50"/>
      <c r="AF545" s="50"/>
      <c r="AG545" s="50"/>
      <c r="AH545" s="50"/>
      <c r="AI545" s="50"/>
      <c r="AJ545" s="50"/>
      <c r="AK545" s="50"/>
      <c r="AL545" s="50"/>
      <c r="AM545" s="50"/>
    </row>
    <row r="546" spans="2:39" ht="21" customHeight="1">
      <c r="B546" s="942" t="str">
        <f t="shared" si="8"/>
        <v/>
      </c>
      <c r="C546" s="437">
        <f>'Og s3a'!C545</f>
        <v>0</v>
      </c>
      <c r="D546" s="438">
        <f>'Og s3a'!E545</f>
        <v>0</v>
      </c>
      <c r="E546" s="871">
        <f>'Og s3a'!F545</f>
        <v>0</v>
      </c>
      <c r="F546" s="437">
        <f>'Og s3a'!G545</f>
        <v>0</v>
      </c>
      <c r="G546" s="484"/>
      <c r="H546" s="483"/>
      <c r="I546" s="484"/>
      <c r="J546" s="483"/>
      <c r="K546" s="484"/>
      <c r="L546" s="483"/>
      <c r="M546" s="484"/>
      <c r="N546" s="483"/>
      <c r="O546" s="484"/>
      <c r="P546" s="483"/>
      <c r="Q546" s="59"/>
      <c r="R546" s="17"/>
      <c r="S546" s="56">
        <f>'Og s3a'!D545</f>
        <v>0</v>
      </c>
      <c r="T546" s="50"/>
      <c r="U546" s="306"/>
      <c r="V546" s="307"/>
      <c r="W546" s="307"/>
      <c r="X546" s="307"/>
      <c r="Y546" s="306"/>
      <c r="Z546" s="306"/>
      <c r="AA546" s="50"/>
      <c r="AB546" s="50"/>
      <c r="AC546" s="50"/>
      <c r="AD546" s="50"/>
      <c r="AE546" s="50"/>
      <c r="AF546" s="50"/>
      <c r="AG546" s="50"/>
      <c r="AH546" s="50"/>
      <c r="AI546" s="50"/>
      <c r="AJ546" s="50"/>
      <c r="AK546" s="50"/>
      <c r="AL546" s="50"/>
      <c r="AM546" s="50"/>
    </row>
    <row r="547" spans="2:39" ht="21" customHeight="1">
      <c r="B547" s="942" t="str">
        <f t="shared" si="8"/>
        <v/>
      </c>
      <c r="C547" s="437">
        <f>'Og s3a'!C546</f>
        <v>0</v>
      </c>
      <c r="D547" s="438">
        <f>'Og s3a'!E546</f>
        <v>0</v>
      </c>
      <c r="E547" s="871">
        <f>'Og s3a'!F546</f>
        <v>0</v>
      </c>
      <c r="F547" s="437">
        <f>'Og s3a'!G546</f>
        <v>0</v>
      </c>
      <c r="G547" s="484"/>
      <c r="H547" s="483"/>
      <c r="I547" s="484"/>
      <c r="J547" s="483"/>
      <c r="K547" s="484"/>
      <c r="L547" s="483"/>
      <c r="M547" s="484"/>
      <c r="N547" s="483"/>
      <c r="O547" s="484"/>
      <c r="P547" s="483"/>
      <c r="Q547" s="59"/>
      <c r="R547" s="17"/>
      <c r="S547" s="56">
        <f>'Og s3a'!D546</f>
        <v>0</v>
      </c>
      <c r="T547" s="50"/>
      <c r="U547" s="306"/>
      <c r="V547" s="307"/>
      <c r="W547" s="307"/>
      <c r="X547" s="307"/>
      <c r="Y547" s="306"/>
      <c r="Z547" s="306"/>
      <c r="AA547" s="50"/>
      <c r="AB547" s="50"/>
      <c r="AC547" s="50"/>
      <c r="AD547" s="50"/>
      <c r="AE547" s="50"/>
      <c r="AF547" s="50"/>
      <c r="AG547" s="50"/>
      <c r="AH547" s="50"/>
      <c r="AI547" s="50"/>
      <c r="AJ547" s="50"/>
      <c r="AK547" s="50"/>
      <c r="AL547" s="50"/>
      <c r="AM547" s="50"/>
    </row>
    <row r="548" spans="2:39" ht="21" customHeight="1">
      <c r="B548" s="942" t="str">
        <f t="shared" si="8"/>
        <v/>
      </c>
      <c r="C548" s="437">
        <f>'Og s3a'!C547</f>
        <v>0</v>
      </c>
      <c r="D548" s="438">
        <f>'Og s3a'!E547</f>
        <v>0</v>
      </c>
      <c r="E548" s="871">
        <f>'Og s3a'!F547</f>
        <v>0</v>
      </c>
      <c r="F548" s="437">
        <f>'Og s3a'!G547</f>
        <v>0</v>
      </c>
      <c r="G548" s="484"/>
      <c r="H548" s="483"/>
      <c r="I548" s="484"/>
      <c r="J548" s="483"/>
      <c r="K548" s="484"/>
      <c r="L548" s="483"/>
      <c r="M548" s="484"/>
      <c r="N548" s="483"/>
      <c r="O548" s="484"/>
      <c r="P548" s="483"/>
      <c r="Q548" s="59"/>
      <c r="R548" s="17"/>
      <c r="S548" s="56">
        <f>'Og s3a'!D547</f>
        <v>0</v>
      </c>
      <c r="T548" s="50"/>
      <c r="U548" s="306"/>
      <c r="V548" s="307"/>
      <c r="W548" s="307"/>
      <c r="X548" s="307"/>
      <c r="Y548" s="306"/>
      <c r="Z548" s="306"/>
      <c r="AA548" s="50"/>
      <c r="AB548" s="50"/>
      <c r="AC548" s="50"/>
      <c r="AD548" s="50"/>
      <c r="AE548" s="50"/>
      <c r="AF548" s="50"/>
      <c r="AG548" s="50"/>
      <c r="AH548" s="50"/>
      <c r="AI548" s="50"/>
      <c r="AJ548" s="50"/>
      <c r="AK548" s="50"/>
      <c r="AL548" s="50"/>
      <c r="AM548" s="50"/>
    </row>
    <row r="549" spans="2:39" ht="21" customHeight="1">
      <c r="B549" s="942" t="str">
        <f t="shared" si="8"/>
        <v/>
      </c>
      <c r="C549" s="437">
        <f>'Og s3a'!C548</f>
        <v>0</v>
      </c>
      <c r="D549" s="438">
        <f>'Og s3a'!E548</f>
        <v>0</v>
      </c>
      <c r="E549" s="871">
        <f>'Og s3a'!F548</f>
        <v>0</v>
      </c>
      <c r="F549" s="437">
        <f>'Og s3a'!G548</f>
        <v>0</v>
      </c>
      <c r="G549" s="484"/>
      <c r="H549" s="483"/>
      <c r="I549" s="484"/>
      <c r="J549" s="483"/>
      <c r="K549" s="484"/>
      <c r="L549" s="483"/>
      <c r="M549" s="484"/>
      <c r="N549" s="483"/>
      <c r="O549" s="484"/>
      <c r="P549" s="483"/>
      <c r="Q549" s="59"/>
      <c r="R549" s="17"/>
      <c r="S549" s="56">
        <f>'Og s3a'!D548</f>
        <v>0</v>
      </c>
      <c r="T549" s="50"/>
      <c r="U549" s="306"/>
      <c r="V549" s="307"/>
      <c r="W549" s="307"/>
      <c r="X549" s="307"/>
      <c r="Y549" s="306"/>
      <c r="Z549" s="306"/>
      <c r="AA549" s="50"/>
      <c r="AB549" s="50"/>
      <c r="AC549" s="50"/>
      <c r="AD549" s="50"/>
      <c r="AE549" s="50"/>
      <c r="AF549" s="50"/>
      <c r="AG549" s="50"/>
      <c r="AH549" s="50"/>
      <c r="AI549" s="50"/>
      <c r="AJ549" s="50"/>
      <c r="AK549" s="50"/>
      <c r="AL549" s="50"/>
      <c r="AM549" s="50"/>
    </row>
    <row r="550" spans="2:39" ht="21" customHeight="1">
      <c r="B550" s="942" t="str">
        <f t="shared" si="8"/>
        <v/>
      </c>
      <c r="C550" s="437">
        <f>'Og s3a'!C549</f>
        <v>0</v>
      </c>
      <c r="D550" s="438">
        <f>'Og s3a'!E549</f>
        <v>0</v>
      </c>
      <c r="E550" s="871">
        <f>'Og s3a'!F549</f>
        <v>0</v>
      </c>
      <c r="F550" s="437">
        <f>'Og s3a'!G549</f>
        <v>0</v>
      </c>
      <c r="G550" s="484"/>
      <c r="H550" s="483"/>
      <c r="I550" s="484"/>
      <c r="J550" s="483"/>
      <c r="K550" s="484"/>
      <c r="L550" s="483"/>
      <c r="M550" s="484"/>
      <c r="N550" s="483"/>
      <c r="O550" s="484"/>
      <c r="P550" s="483"/>
      <c r="Q550" s="59"/>
      <c r="R550" s="17"/>
      <c r="S550" s="56">
        <f>'Og s3a'!D549</f>
        <v>0</v>
      </c>
      <c r="T550" s="50"/>
      <c r="U550" s="306"/>
      <c r="V550" s="307"/>
      <c r="W550" s="307"/>
      <c r="X550" s="307"/>
      <c r="Y550" s="306"/>
      <c r="Z550" s="306"/>
      <c r="AA550" s="50"/>
      <c r="AB550" s="50"/>
      <c r="AC550" s="50"/>
      <c r="AD550" s="50"/>
      <c r="AE550" s="50"/>
      <c r="AF550" s="50"/>
      <c r="AG550" s="50"/>
      <c r="AH550" s="50"/>
      <c r="AI550" s="50"/>
      <c r="AJ550" s="50"/>
      <c r="AK550" s="50"/>
      <c r="AL550" s="50"/>
      <c r="AM550" s="50"/>
    </row>
    <row r="551" spans="2:39" ht="21" customHeight="1">
      <c r="B551" s="942" t="str">
        <f t="shared" si="8"/>
        <v/>
      </c>
      <c r="C551" s="437">
        <f>'Og s3a'!C550</f>
        <v>0</v>
      </c>
      <c r="D551" s="438">
        <f>'Og s3a'!E550</f>
        <v>0</v>
      </c>
      <c r="E551" s="871">
        <f>'Og s3a'!F550</f>
        <v>0</v>
      </c>
      <c r="F551" s="437">
        <f>'Og s3a'!G550</f>
        <v>0</v>
      </c>
      <c r="G551" s="484"/>
      <c r="H551" s="483"/>
      <c r="I551" s="484"/>
      <c r="J551" s="483"/>
      <c r="K551" s="484"/>
      <c r="L551" s="483"/>
      <c r="M551" s="484"/>
      <c r="N551" s="483"/>
      <c r="O551" s="484"/>
      <c r="P551" s="483"/>
      <c r="Q551" s="59"/>
      <c r="R551" s="17"/>
      <c r="S551" s="56">
        <f>'Og s3a'!D550</f>
        <v>0</v>
      </c>
      <c r="T551" s="50"/>
      <c r="U551" s="306"/>
      <c r="V551" s="307"/>
      <c r="W551" s="307"/>
      <c r="X551" s="307"/>
      <c r="Y551" s="306"/>
      <c r="Z551" s="306"/>
      <c r="AA551" s="50"/>
      <c r="AB551" s="50"/>
      <c r="AC551" s="50"/>
      <c r="AD551" s="50"/>
      <c r="AE551" s="50"/>
      <c r="AF551" s="50"/>
      <c r="AG551" s="50"/>
      <c r="AH551" s="50"/>
      <c r="AI551" s="50"/>
      <c r="AJ551" s="50"/>
      <c r="AK551" s="50"/>
      <c r="AL551" s="50"/>
      <c r="AM551" s="50"/>
    </row>
    <row r="552" spans="2:39" ht="21" customHeight="1">
      <c r="B552" s="942" t="str">
        <f t="shared" si="8"/>
        <v/>
      </c>
      <c r="C552" s="437">
        <f>'Og s3a'!C551</f>
        <v>0</v>
      </c>
      <c r="D552" s="438">
        <f>'Og s3a'!E551</f>
        <v>0</v>
      </c>
      <c r="E552" s="871">
        <f>'Og s3a'!F551</f>
        <v>0</v>
      </c>
      <c r="F552" s="437">
        <f>'Og s3a'!G551</f>
        <v>0</v>
      </c>
      <c r="G552" s="484"/>
      <c r="H552" s="483"/>
      <c r="I552" s="484"/>
      <c r="J552" s="483"/>
      <c r="K552" s="484"/>
      <c r="L552" s="483"/>
      <c r="M552" s="484"/>
      <c r="N552" s="483"/>
      <c r="O552" s="484"/>
      <c r="P552" s="483"/>
      <c r="Q552" s="59"/>
      <c r="R552" s="17"/>
      <c r="S552" s="56">
        <f>'Og s3a'!D551</f>
        <v>0</v>
      </c>
      <c r="T552" s="50"/>
      <c r="U552" s="306"/>
      <c r="V552" s="307"/>
      <c r="W552" s="307"/>
      <c r="X552" s="307"/>
      <c r="Y552" s="306"/>
      <c r="Z552" s="306"/>
      <c r="AA552" s="50"/>
      <c r="AB552" s="50"/>
      <c r="AC552" s="50"/>
      <c r="AD552" s="50"/>
      <c r="AE552" s="50"/>
      <c r="AF552" s="50"/>
      <c r="AG552" s="50"/>
      <c r="AH552" s="50"/>
      <c r="AI552" s="50"/>
      <c r="AJ552" s="50"/>
      <c r="AK552" s="50"/>
      <c r="AL552" s="50"/>
      <c r="AM552" s="50"/>
    </row>
    <row r="553" spans="2:39" ht="21" customHeight="1">
      <c r="B553" s="942" t="str">
        <f t="shared" si="8"/>
        <v/>
      </c>
      <c r="C553" s="437">
        <f>'Og s3a'!C552</f>
        <v>0</v>
      </c>
      <c r="D553" s="438">
        <f>'Og s3a'!E552</f>
        <v>0</v>
      </c>
      <c r="E553" s="871">
        <f>'Og s3a'!F552</f>
        <v>0</v>
      </c>
      <c r="F553" s="437">
        <f>'Og s3a'!G552</f>
        <v>0</v>
      </c>
      <c r="G553" s="484"/>
      <c r="H553" s="483"/>
      <c r="I553" s="484"/>
      <c r="J553" s="483"/>
      <c r="K553" s="484"/>
      <c r="L553" s="483"/>
      <c r="M553" s="484"/>
      <c r="N553" s="483"/>
      <c r="O553" s="484"/>
      <c r="P553" s="483"/>
      <c r="Q553" s="59"/>
      <c r="R553" s="17"/>
      <c r="S553" s="56">
        <f>'Og s3a'!D552</f>
        <v>0</v>
      </c>
      <c r="T553" s="50"/>
      <c r="U553" s="306"/>
      <c r="V553" s="307"/>
      <c r="W553" s="307"/>
      <c r="X553" s="307"/>
      <c r="Y553" s="306"/>
      <c r="Z553" s="306"/>
      <c r="AA553" s="50"/>
      <c r="AB553" s="50"/>
      <c r="AC553" s="50"/>
      <c r="AD553" s="50"/>
      <c r="AE553" s="50"/>
      <c r="AF553" s="50"/>
      <c r="AG553" s="50"/>
      <c r="AH553" s="50"/>
      <c r="AI553" s="50"/>
      <c r="AJ553" s="50"/>
      <c r="AK553" s="50"/>
      <c r="AL553" s="50"/>
      <c r="AM553" s="50"/>
    </row>
    <row r="554" spans="2:39" ht="21" customHeight="1">
      <c r="B554" s="942" t="str">
        <f t="shared" si="8"/>
        <v/>
      </c>
      <c r="C554" s="437">
        <f>'Og s3a'!C553</f>
        <v>0</v>
      </c>
      <c r="D554" s="438">
        <f>'Og s3a'!E553</f>
        <v>0</v>
      </c>
      <c r="E554" s="871">
        <f>'Og s3a'!F553</f>
        <v>0</v>
      </c>
      <c r="F554" s="437">
        <f>'Og s3a'!G553</f>
        <v>0</v>
      </c>
      <c r="G554" s="484"/>
      <c r="H554" s="483"/>
      <c r="I554" s="484"/>
      <c r="J554" s="483"/>
      <c r="K554" s="484"/>
      <c r="L554" s="483"/>
      <c r="M554" s="484"/>
      <c r="N554" s="483"/>
      <c r="O554" s="484"/>
      <c r="P554" s="483"/>
      <c r="Q554" s="59"/>
      <c r="R554" s="17"/>
      <c r="S554" s="56">
        <f>'Og s3a'!D553</f>
        <v>0</v>
      </c>
      <c r="T554" s="50"/>
      <c r="U554" s="306"/>
      <c r="V554" s="307"/>
      <c r="W554" s="307"/>
      <c r="X554" s="307"/>
      <c r="Y554" s="306"/>
      <c r="Z554" s="306"/>
      <c r="AA554" s="50"/>
      <c r="AB554" s="50"/>
      <c r="AC554" s="50"/>
      <c r="AD554" s="50"/>
      <c r="AE554" s="50"/>
      <c r="AF554" s="50"/>
      <c r="AG554" s="50"/>
      <c r="AH554" s="50"/>
      <c r="AI554" s="50"/>
      <c r="AJ554" s="50"/>
      <c r="AK554" s="50"/>
      <c r="AL554" s="50"/>
      <c r="AM554" s="50"/>
    </row>
    <row r="555" spans="2:39" ht="21" customHeight="1">
      <c r="B555" s="942" t="str">
        <f t="shared" si="8"/>
        <v/>
      </c>
      <c r="C555" s="437">
        <f>'Og s3a'!C554</f>
        <v>0</v>
      </c>
      <c r="D555" s="438">
        <f>'Og s3a'!E554</f>
        <v>0</v>
      </c>
      <c r="E555" s="871">
        <f>'Og s3a'!F554</f>
        <v>0</v>
      </c>
      <c r="F555" s="437">
        <f>'Og s3a'!G554</f>
        <v>0</v>
      </c>
      <c r="G555" s="484"/>
      <c r="H555" s="483"/>
      <c r="I555" s="484"/>
      <c r="J555" s="483"/>
      <c r="K555" s="484"/>
      <c r="L555" s="483"/>
      <c r="M555" s="484"/>
      <c r="N555" s="483"/>
      <c r="O555" s="484"/>
      <c r="P555" s="483"/>
      <c r="Q555" s="59"/>
      <c r="R555" s="17"/>
      <c r="S555" s="56">
        <f>'Og s3a'!D554</f>
        <v>0</v>
      </c>
      <c r="T555" s="50"/>
      <c r="U555" s="306"/>
      <c r="V555" s="307"/>
      <c r="W555" s="307"/>
      <c r="X555" s="307"/>
      <c r="Y555" s="306"/>
      <c r="Z555" s="306"/>
      <c r="AA555" s="50"/>
      <c r="AB555" s="50"/>
      <c r="AC555" s="50"/>
      <c r="AD555" s="50"/>
      <c r="AE555" s="50"/>
      <c r="AF555" s="50"/>
      <c r="AG555" s="50"/>
      <c r="AH555" s="50"/>
      <c r="AI555" s="50"/>
      <c r="AJ555" s="50"/>
      <c r="AK555" s="50"/>
      <c r="AL555" s="50"/>
      <c r="AM555" s="50"/>
    </row>
    <row r="556" spans="2:39" ht="21" customHeight="1">
      <c r="B556" s="942" t="str">
        <f t="shared" si="8"/>
        <v/>
      </c>
      <c r="C556" s="437">
        <f>'Og s3a'!C555</f>
        <v>0</v>
      </c>
      <c r="D556" s="438">
        <f>'Og s3a'!E555</f>
        <v>0</v>
      </c>
      <c r="E556" s="871">
        <f>'Og s3a'!F555</f>
        <v>0</v>
      </c>
      <c r="F556" s="437">
        <f>'Og s3a'!G555</f>
        <v>0</v>
      </c>
      <c r="G556" s="484"/>
      <c r="H556" s="483"/>
      <c r="I556" s="484"/>
      <c r="J556" s="483"/>
      <c r="K556" s="484"/>
      <c r="L556" s="483"/>
      <c r="M556" s="484"/>
      <c r="N556" s="483"/>
      <c r="O556" s="484"/>
      <c r="P556" s="483"/>
      <c r="Q556" s="59"/>
      <c r="R556" s="17"/>
      <c r="S556" s="56">
        <f>'Og s3a'!D555</f>
        <v>0</v>
      </c>
      <c r="T556" s="50"/>
      <c r="U556" s="306"/>
      <c r="V556" s="307"/>
      <c r="W556" s="307"/>
      <c r="X556" s="307"/>
      <c r="Y556" s="306"/>
      <c r="Z556" s="306"/>
      <c r="AA556" s="50"/>
      <c r="AB556" s="50"/>
      <c r="AC556" s="50"/>
      <c r="AD556" s="50"/>
      <c r="AE556" s="50"/>
      <c r="AF556" s="50"/>
      <c r="AG556" s="50"/>
      <c r="AH556" s="50"/>
      <c r="AI556" s="50"/>
      <c r="AJ556" s="50"/>
      <c r="AK556" s="50"/>
      <c r="AL556" s="50"/>
      <c r="AM556" s="50"/>
    </row>
    <row r="557" spans="2:39" ht="21" customHeight="1">
      <c r="B557" s="942" t="str">
        <f t="shared" si="8"/>
        <v/>
      </c>
      <c r="C557" s="437">
        <f>'Og s3a'!C556</f>
        <v>0</v>
      </c>
      <c r="D557" s="438">
        <f>'Og s3a'!E556</f>
        <v>0</v>
      </c>
      <c r="E557" s="871">
        <f>'Og s3a'!F556</f>
        <v>0</v>
      </c>
      <c r="F557" s="437">
        <f>'Og s3a'!G556</f>
        <v>0</v>
      </c>
      <c r="G557" s="484"/>
      <c r="H557" s="483"/>
      <c r="I557" s="484"/>
      <c r="J557" s="483"/>
      <c r="K557" s="484"/>
      <c r="L557" s="483"/>
      <c r="M557" s="484"/>
      <c r="N557" s="483"/>
      <c r="O557" s="484"/>
      <c r="P557" s="483"/>
      <c r="Q557" s="59"/>
      <c r="R557" s="17"/>
      <c r="S557" s="56">
        <f>'Og s3a'!D556</f>
        <v>0</v>
      </c>
      <c r="T557" s="50"/>
      <c r="U557" s="306"/>
      <c r="V557" s="307"/>
      <c r="W557" s="307"/>
      <c r="X557" s="307"/>
      <c r="Y557" s="306"/>
      <c r="Z557" s="306"/>
      <c r="AA557" s="50"/>
      <c r="AB557" s="50"/>
      <c r="AC557" s="50"/>
      <c r="AD557" s="50"/>
      <c r="AE557" s="50"/>
      <c r="AF557" s="50"/>
      <c r="AG557" s="50"/>
      <c r="AH557" s="50"/>
      <c r="AI557" s="50"/>
      <c r="AJ557" s="50"/>
      <c r="AK557" s="50"/>
      <c r="AL557" s="50"/>
      <c r="AM557" s="50"/>
    </row>
    <row r="558" spans="2:39" ht="21" customHeight="1">
      <c r="B558" s="942" t="str">
        <f t="shared" si="8"/>
        <v/>
      </c>
      <c r="C558" s="437">
        <f>'Og s3a'!C557</f>
        <v>0</v>
      </c>
      <c r="D558" s="438">
        <f>'Og s3a'!E557</f>
        <v>0</v>
      </c>
      <c r="E558" s="871">
        <f>'Og s3a'!F557</f>
        <v>0</v>
      </c>
      <c r="F558" s="437">
        <f>'Og s3a'!G557</f>
        <v>0</v>
      </c>
      <c r="G558" s="484"/>
      <c r="H558" s="483"/>
      <c r="I558" s="484"/>
      <c r="J558" s="483"/>
      <c r="K558" s="484"/>
      <c r="L558" s="483"/>
      <c r="M558" s="484"/>
      <c r="N558" s="483"/>
      <c r="O558" s="484"/>
      <c r="P558" s="483"/>
      <c r="Q558" s="59"/>
      <c r="R558" s="17"/>
      <c r="S558" s="56">
        <f>'Og s3a'!D557</f>
        <v>0</v>
      </c>
      <c r="T558" s="50"/>
      <c r="U558" s="306"/>
      <c r="V558" s="307"/>
      <c r="W558" s="307"/>
      <c r="X558" s="307"/>
      <c r="Y558" s="306"/>
      <c r="Z558" s="306"/>
      <c r="AA558" s="50"/>
      <c r="AB558" s="50"/>
      <c r="AC558" s="50"/>
      <c r="AD558" s="50"/>
      <c r="AE558" s="50"/>
      <c r="AF558" s="50"/>
      <c r="AG558" s="50"/>
      <c r="AH558" s="50"/>
      <c r="AI558" s="50"/>
      <c r="AJ558" s="50"/>
      <c r="AK558" s="50"/>
      <c r="AL558" s="50"/>
      <c r="AM558" s="50"/>
    </row>
    <row r="559" spans="2:39" ht="21" customHeight="1">
      <c r="B559" s="942" t="str">
        <f t="shared" si="8"/>
        <v/>
      </c>
      <c r="C559" s="437">
        <f>'Og s3a'!C558</f>
        <v>0</v>
      </c>
      <c r="D559" s="438">
        <f>'Og s3a'!E558</f>
        <v>0</v>
      </c>
      <c r="E559" s="871">
        <f>'Og s3a'!F558</f>
        <v>0</v>
      </c>
      <c r="F559" s="437">
        <f>'Og s3a'!G558</f>
        <v>0</v>
      </c>
      <c r="G559" s="484"/>
      <c r="H559" s="483"/>
      <c r="I559" s="484"/>
      <c r="J559" s="483"/>
      <c r="K559" s="484"/>
      <c r="L559" s="483"/>
      <c r="M559" s="484"/>
      <c r="N559" s="483"/>
      <c r="O559" s="484"/>
      <c r="P559" s="483"/>
      <c r="Q559" s="59"/>
      <c r="R559" s="17"/>
      <c r="S559" s="56">
        <f>'Og s3a'!D558</f>
        <v>0</v>
      </c>
      <c r="T559" s="50"/>
      <c r="U559" s="306"/>
      <c r="V559" s="307"/>
      <c r="W559" s="307"/>
      <c r="X559" s="307"/>
      <c r="Y559" s="306"/>
      <c r="Z559" s="306"/>
      <c r="AA559" s="50"/>
      <c r="AB559" s="50"/>
      <c r="AC559" s="50"/>
      <c r="AD559" s="50"/>
      <c r="AE559" s="50"/>
      <c r="AF559" s="50"/>
      <c r="AG559" s="50"/>
      <c r="AH559" s="50"/>
      <c r="AI559" s="50"/>
      <c r="AJ559" s="50"/>
      <c r="AK559" s="50"/>
      <c r="AL559" s="50"/>
      <c r="AM559" s="50"/>
    </row>
    <row r="560" spans="2:39" ht="21" customHeight="1">
      <c r="B560" s="942" t="str">
        <f t="shared" si="8"/>
        <v/>
      </c>
      <c r="C560" s="437">
        <f>'Og s3a'!C559</f>
        <v>0</v>
      </c>
      <c r="D560" s="438">
        <f>'Og s3a'!E559</f>
        <v>0</v>
      </c>
      <c r="E560" s="871">
        <f>'Og s3a'!F559</f>
        <v>0</v>
      </c>
      <c r="F560" s="437">
        <f>'Og s3a'!G559</f>
        <v>0</v>
      </c>
      <c r="G560" s="484"/>
      <c r="H560" s="483"/>
      <c r="I560" s="484"/>
      <c r="J560" s="483"/>
      <c r="K560" s="484"/>
      <c r="L560" s="483"/>
      <c r="M560" s="484"/>
      <c r="N560" s="483"/>
      <c r="O560" s="484"/>
      <c r="P560" s="483"/>
      <c r="Q560" s="59"/>
      <c r="R560" s="17"/>
      <c r="S560" s="56">
        <f>'Og s3a'!D559</f>
        <v>0</v>
      </c>
      <c r="T560" s="50"/>
      <c r="U560" s="306"/>
      <c r="V560" s="307"/>
      <c r="W560" s="307"/>
      <c r="X560" s="307"/>
      <c r="Y560" s="306"/>
      <c r="Z560" s="306"/>
      <c r="AA560" s="50"/>
      <c r="AB560" s="50"/>
      <c r="AC560" s="50"/>
      <c r="AD560" s="50"/>
      <c r="AE560" s="50"/>
      <c r="AF560" s="50"/>
      <c r="AG560" s="50"/>
      <c r="AH560" s="50"/>
      <c r="AI560" s="50"/>
      <c r="AJ560" s="50"/>
      <c r="AK560" s="50"/>
      <c r="AL560" s="50"/>
      <c r="AM560" s="50"/>
    </row>
    <row r="561" spans="2:39" ht="21" customHeight="1">
      <c r="B561" s="942" t="str">
        <f t="shared" si="8"/>
        <v/>
      </c>
      <c r="C561" s="437">
        <f>'Og s3a'!C560</f>
        <v>0</v>
      </c>
      <c r="D561" s="438">
        <f>'Og s3a'!E560</f>
        <v>0</v>
      </c>
      <c r="E561" s="871">
        <f>'Og s3a'!F560</f>
        <v>0</v>
      </c>
      <c r="F561" s="437">
        <f>'Og s3a'!G560</f>
        <v>0</v>
      </c>
      <c r="G561" s="484"/>
      <c r="H561" s="483"/>
      <c r="I561" s="484"/>
      <c r="J561" s="483"/>
      <c r="K561" s="484"/>
      <c r="L561" s="483"/>
      <c r="M561" s="484"/>
      <c r="N561" s="483"/>
      <c r="O561" s="484"/>
      <c r="P561" s="483"/>
      <c r="Q561" s="59"/>
      <c r="R561" s="17"/>
      <c r="S561" s="56">
        <f>'Og s3a'!D560</f>
        <v>0</v>
      </c>
      <c r="T561" s="50"/>
      <c r="U561" s="306"/>
      <c r="V561" s="307"/>
      <c r="W561" s="307"/>
      <c r="X561" s="307"/>
      <c r="Y561" s="306"/>
      <c r="Z561" s="306"/>
      <c r="AA561" s="50"/>
      <c r="AB561" s="50"/>
      <c r="AC561" s="50"/>
      <c r="AD561" s="50"/>
      <c r="AE561" s="50"/>
      <c r="AF561" s="50"/>
      <c r="AG561" s="50"/>
      <c r="AH561" s="50"/>
      <c r="AI561" s="50"/>
      <c r="AJ561" s="50"/>
      <c r="AK561" s="50"/>
      <c r="AL561" s="50"/>
      <c r="AM561" s="50"/>
    </row>
    <row r="562" spans="2:39" ht="21" customHeight="1">
      <c r="B562" s="942" t="str">
        <f t="shared" si="8"/>
        <v/>
      </c>
      <c r="C562" s="437">
        <f>'Og s3a'!C561</f>
        <v>0</v>
      </c>
      <c r="D562" s="438">
        <f>'Og s3a'!E561</f>
        <v>0</v>
      </c>
      <c r="E562" s="871">
        <f>'Og s3a'!F561</f>
        <v>0</v>
      </c>
      <c r="F562" s="437">
        <f>'Og s3a'!G561</f>
        <v>0</v>
      </c>
      <c r="G562" s="484"/>
      <c r="H562" s="483"/>
      <c r="I562" s="484"/>
      <c r="J562" s="483"/>
      <c r="K562" s="484"/>
      <c r="L562" s="483"/>
      <c r="M562" s="484"/>
      <c r="N562" s="483"/>
      <c r="O562" s="484"/>
      <c r="P562" s="483"/>
      <c r="Q562" s="59"/>
      <c r="R562" s="17"/>
      <c r="S562" s="56">
        <f>'Og s3a'!D561</f>
        <v>0</v>
      </c>
      <c r="T562" s="50"/>
      <c r="U562" s="306"/>
      <c r="V562" s="307"/>
      <c r="W562" s="307"/>
      <c r="X562" s="307"/>
      <c r="Y562" s="306"/>
      <c r="Z562" s="306"/>
      <c r="AA562" s="50"/>
      <c r="AB562" s="50"/>
      <c r="AC562" s="50"/>
      <c r="AD562" s="50"/>
      <c r="AE562" s="50"/>
      <c r="AF562" s="50"/>
      <c r="AG562" s="50"/>
      <c r="AH562" s="50"/>
      <c r="AI562" s="50"/>
      <c r="AJ562" s="50"/>
      <c r="AK562" s="50"/>
      <c r="AL562" s="50"/>
      <c r="AM562" s="50"/>
    </row>
    <row r="563" spans="2:39" ht="21" customHeight="1">
      <c r="B563" s="942" t="str">
        <f t="shared" si="8"/>
        <v/>
      </c>
      <c r="C563" s="437">
        <f>'Og s3a'!C562</f>
        <v>0</v>
      </c>
      <c r="D563" s="438">
        <f>'Og s3a'!E562</f>
        <v>0</v>
      </c>
      <c r="E563" s="871">
        <f>'Og s3a'!F562</f>
        <v>0</v>
      </c>
      <c r="F563" s="437">
        <f>'Og s3a'!G562</f>
        <v>0</v>
      </c>
      <c r="G563" s="484"/>
      <c r="H563" s="483"/>
      <c r="I563" s="484"/>
      <c r="J563" s="483"/>
      <c r="K563" s="484"/>
      <c r="L563" s="483"/>
      <c r="M563" s="484"/>
      <c r="N563" s="483"/>
      <c r="O563" s="484"/>
      <c r="P563" s="483"/>
      <c r="Q563" s="59"/>
      <c r="R563" s="17"/>
      <c r="S563" s="56">
        <f>'Og s3a'!D562</f>
        <v>0</v>
      </c>
      <c r="T563" s="50"/>
      <c r="U563" s="306"/>
      <c r="V563" s="307"/>
      <c r="W563" s="307"/>
      <c r="X563" s="307"/>
      <c r="Y563" s="306"/>
      <c r="Z563" s="306"/>
      <c r="AA563" s="50"/>
      <c r="AB563" s="50"/>
      <c r="AC563" s="50"/>
      <c r="AD563" s="50"/>
      <c r="AE563" s="50"/>
      <c r="AF563" s="50"/>
      <c r="AG563" s="50"/>
      <c r="AH563" s="50"/>
      <c r="AI563" s="50"/>
      <c r="AJ563" s="50"/>
      <c r="AK563" s="50"/>
      <c r="AL563" s="50"/>
      <c r="AM563" s="50"/>
    </row>
    <row r="564" spans="2:39" ht="21" customHeight="1">
      <c r="B564" s="942" t="str">
        <f t="shared" si="8"/>
        <v/>
      </c>
      <c r="C564" s="437">
        <f>'Og s3a'!C563</f>
        <v>0</v>
      </c>
      <c r="D564" s="438">
        <f>'Og s3a'!E563</f>
        <v>0</v>
      </c>
      <c r="E564" s="871">
        <f>'Og s3a'!F563</f>
        <v>0</v>
      </c>
      <c r="F564" s="437">
        <f>'Og s3a'!G563</f>
        <v>0</v>
      </c>
      <c r="G564" s="484"/>
      <c r="H564" s="483"/>
      <c r="I564" s="484"/>
      <c r="J564" s="483"/>
      <c r="K564" s="484"/>
      <c r="L564" s="483"/>
      <c r="M564" s="484"/>
      <c r="N564" s="483"/>
      <c r="O564" s="484"/>
      <c r="P564" s="483"/>
      <c r="Q564" s="59"/>
      <c r="R564" s="17"/>
      <c r="S564" s="56">
        <f>'Og s3a'!D563</f>
        <v>0</v>
      </c>
      <c r="T564" s="50"/>
      <c r="U564" s="306"/>
      <c r="V564" s="307"/>
      <c r="W564" s="307"/>
      <c r="X564" s="307"/>
      <c r="Y564" s="306"/>
      <c r="Z564" s="306"/>
      <c r="AA564" s="50"/>
      <c r="AB564" s="50"/>
      <c r="AC564" s="50"/>
      <c r="AD564" s="50"/>
      <c r="AE564" s="50"/>
      <c r="AF564" s="50"/>
      <c r="AG564" s="50"/>
      <c r="AH564" s="50"/>
      <c r="AI564" s="50"/>
      <c r="AJ564" s="50"/>
      <c r="AK564" s="50"/>
      <c r="AL564" s="50"/>
      <c r="AM564" s="50"/>
    </row>
    <row r="565" spans="2:39" ht="21" customHeight="1">
      <c r="B565" s="942" t="str">
        <f t="shared" si="8"/>
        <v/>
      </c>
      <c r="C565" s="437">
        <f>'Og s3a'!C564</f>
        <v>0</v>
      </c>
      <c r="D565" s="438">
        <f>'Og s3a'!E564</f>
        <v>0</v>
      </c>
      <c r="E565" s="871">
        <f>'Og s3a'!F564</f>
        <v>0</v>
      </c>
      <c r="F565" s="437">
        <f>'Og s3a'!G564</f>
        <v>0</v>
      </c>
      <c r="G565" s="484"/>
      <c r="H565" s="483"/>
      <c r="I565" s="484"/>
      <c r="J565" s="483"/>
      <c r="K565" s="484"/>
      <c r="L565" s="483"/>
      <c r="M565" s="484"/>
      <c r="N565" s="483"/>
      <c r="O565" s="484"/>
      <c r="P565" s="483"/>
      <c r="Q565" s="59"/>
      <c r="R565" s="17"/>
      <c r="S565" s="56">
        <f>'Og s3a'!D564</f>
        <v>0</v>
      </c>
      <c r="T565" s="50"/>
      <c r="U565" s="306"/>
      <c r="V565" s="307"/>
      <c r="W565" s="307"/>
      <c r="X565" s="307"/>
      <c r="Y565" s="306"/>
      <c r="Z565" s="306"/>
      <c r="AA565" s="50"/>
      <c r="AB565" s="50"/>
      <c r="AC565" s="50"/>
      <c r="AD565" s="50"/>
      <c r="AE565" s="50"/>
      <c r="AF565" s="50"/>
      <c r="AG565" s="50"/>
      <c r="AH565" s="50"/>
      <c r="AI565" s="50"/>
      <c r="AJ565" s="50"/>
      <c r="AK565" s="50"/>
      <c r="AL565" s="50"/>
      <c r="AM565" s="50"/>
    </row>
    <row r="566" spans="2:39" ht="21" customHeight="1">
      <c r="B566" s="942" t="str">
        <f t="shared" si="8"/>
        <v/>
      </c>
      <c r="C566" s="437">
        <f>'Og s3a'!C565</f>
        <v>0</v>
      </c>
      <c r="D566" s="438">
        <f>'Og s3a'!E565</f>
        <v>0</v>
      </c>
      <c r="E566" s="871">
        <f>'Og s3a'!F565</f>
        <v>0</v>
      </c>
      <c r="F566" s="437">
        <f>'Og s3a'!G565</f>
        <v>0</v>
      </c>
      <c r="G566" s="484"/>
      <c r="H566" s="483"/>
      <c r="I566" s="484"/>
      <c r="J566" s="483"/>
      <c r="K566" s="484"/>
      <c r="L566" s="483"/>
      <c r="M566" s="484"/>
      <c r="N566" s="483"/>
      <c r="O566" s="484"/>
      <c r="P566" s="483"/>
      <c r="Q566" s="59"/>
      <c r="R566" s="17"/>
      <c r="S566" s="56">
        <f>'Og s3a'!D565</f>
        <v>0</v>
      </c>
      <c r="T566" s="50"/>
      <c r="U566" s="306"/>
      <c r="V566" s="307"/>
      <c r="W566" s="307"/>
      <c r="X566" s="307"/>
      <c r="Y566" s="306"/>
      <c r="Z566" s="306"/>
      <c r="AA566" s="50"/>
      <c r="AB566" s="50"/>
      <c r="AC566" s="50"/>
      <c r="AD566" s="50"/>
      <c r="AE566" s="50"/>
      <c r="AF566" s="50"/>
      <c r="AG566" s="50"/>
      <c r="AH566" s="50"/>
      <c r="AI566" s="50"/>
      <c r="AJ566" s="50"/>
      <c r="AK566" s="50"/>
      <c r="AL566" s="50"/>
      <c r="AM566" s="50"/>
    </row>
    <row r="567" spans="2:39" ht="21" customHeight="1">
      <c r="B567" s="942" t="str">
        <f t="shared" si="8"/>
        <v/>
      </c>
      <c r="C567" s="437">
        <f>'Og s3a'!C566</f>
        <v>0</v>
      </c>
      <c r="D567" s="438">
        <f>'Og s3a'!E566</f>
        <v>0</v>
      </c>
      <c r="E567" s="871">
        <f>'Og s3a'!F566</f>
        <v>0</v>
      </c>
      <c r="F567" s="437">
        <f>'Og s3a'!G566</f>
        <v>0</v>
      </c>
      <c r="G567" s="484"/>
      <c r="H567" s="483"/>
      <c r="I567" s="484"/>
      <c r="J567" s="483"/>
      <c r="K567" s="484"/>
      <c r="L567" s="483"/>
      <c r="M567" s="484"/>
      <c r="N567" s="483"/>
      <c r="O567" s="484"/>
      <c r="P567" s="483"/>
      <c r="Q567" s="59"/>
      <c r="R567" s="17"/>
      <c r="S567" s="56">
        <f>'Og s3a'!D566</f>
        <v>0</v>
      </c>
      <c r="T567" s="50"/>
      <c r="U567" s="306"/>
      <c r="V567" s="307"/>
      <c r="W567" s="307"/>
      <c r="X567" s="307"/>
      <c r="Y567" s="306"/>
      <c r="Z567" s="306"/>
      <c r="AA567" s="50"/>
      <c r="AB567" s="50"/>
      <c r="AC567" s="50"/>
      <c r="AD567" s="50"/>
      <c r="AE567" s="50"/>
      <c r="AF567" s="50"/>
      <c r="AG567" s="50"/>
      <c r="AH567" s="50"/>
      <c r="AI567" s="50"/>
      <c r="AJ567" s="50"/>
      <c r="AK567" s="50"/>
      <c r="AL567" s="50"/>
      <c r="AM567" s="50"/>
    </row>
    <row r="568" spans="2:39" ht="21" customHeight="1">
      <c r="B568" s="942" t="str">
        <f t="shared" si="8"/>
        <v/>
      </c>
      <c r="C568" s="437">
        <f>'Og s3a'!C567</f>
        <v>0</v>
      </c>
      <c r="D568" s="438">
        <f>'Og s3a'!E567</f>
        <v>0</v>
      </c>
      <c r="E568" s="871">
        <f>'Og s3a'!F567</f>
        <v>0</v>
      </c>
      <c r="F568" s="437">
        <f>'Og s3a'!G567</f>
        <v>0</v>
      </c>
      <c r="G568" s="484"/>
      <c r="H568" s="483"/>
      <c r="I568" s="484"/>
      <c r="J568" s="483"/>
      <c r="K568" s="484"/>
      <c r="L568" s="483"/>
      <c r="M568" s="484"/>
      <c r="N568" s="483"/>
      <c r="O568" s="484"/>
      <c r="P568" s="483"/>
      <c r="Q568" s="59"/>
      <c r="R568" s="17"/>
      <c r="S568" s="56">
        <f>'Og s3a'!D567</f>
        <v>0</v>
      </c>
      <c r="T568" s="50"/>
      <c r="U568" s="306"/>
      <c r="V568" s="307"/>
      <c r="W568" s="307"/>
      <c r="X568" s="307"/>
      <c r="Y568" s="306"/>
      <c r="Z568" s="306"/>
      <c r="AA568" s="50"/>
      <c r="AB568" s="50"/>
      <c r="AC568" s="50"/>
      <c r="AD568" s="50"/>
      <c r="AE568" s="50"/>
      <c r="AF568" s="50"/>
      <c r="AG568" s="50"/>
      <c r="AH568" s="50"/>
      <c r="AI568" s="50"/>
      <c r="AJ568" s="50"/>
      <c r="AK568" s="50"/>
      <c r="AL568" s="50"/>
      <c r="AM568" s="50"/>
    </row>
    <row r="569" spans="2:39" ht="21" customHeight="1">
      <c r="B569" s="942" t="str">
        <f t="shared" si="8"/>
        <v/>
      </c>
      <c r="C569" s="437">
        <f>'Og s3a'!C568</f>
        <v>0</v>
      </c>
      <c r="D569" s="438">
        <f>'Og s3a'!E568</f>
        <v>0</v>
      </c>
      <c r="E569" s="871">
        <f>'Og s3a'!F568</f>
        <v>0</v>
      </c>
      <c r="F569" s="437">
        <f>'Og s3a'!G568</f>
        <v>0</v>
      </c>
      <c r="G569" s="484"/>
      <c r="H569" s="483"/>
      <c r="I569" s="484"/>
      <c r="J569" s="483"/>
      <c r="K569" s="484"/>
      <c r="L569" s="483"/>
      <c r="M569" s="484"/>
      <c r="N569" s="483"/>
      <c r="O569" s="484"/>
      <c r="P569" s="483"/>
      <c r="Q569" s="59"/>
      <c r="R569" s="17"/>
      <c r="S569" s="56">
        <f>'Og s3a'!D568</f>
        <v>0</v>
      </c>
      <c r="T569" s="50"/>
      <c r="U569" s="306"/>
      <c r="V569" s="307"/>
      <c r="W569" s="307"/>
      <c r="X569" s="307"/>
      <c r="Y569" s="306"/>
      <c r="Z569" s="306"/>
      <c r="AA569" s="50"/>
      <c r="AB569" s="50"/>
      <c r="AC569" s="50"/>
      <c r="AD569" s="50"/>
      <c r="AE569" s="50"/>
      <c r="AF569" s="50"/>
      <c r="AG569" s="50"/>
      <c r="AH569" s="50"/>
      <c r="AI569" s="50"/>
      <c r="AJ569" s="50"/>
      <c r="AK569" s="50"/>
      <c r="AL569" s="50"/>
      <c r="AM569" s="50"/>
    </row>
    <row r="570" spans="2:39" ht="21" customHeight="1">
      <c r="B570" s="942" t="str">
        <f t="shared" si="8"/>
        <v/>
      </c>
      <c r="C570" s="437">
        <f>'Og s3a'!C569</f>
        <v>0</v>
      </c>
      <c r="D570" s="438">
        <f>'Og s3a'!E569</f>
        <v>0</v>
      </c>
      <c r="E570" s="871">
        <f>'Og s3a'!F569</f>
        <v>0</v>
      </c>
      <c r="F570" s="437">
        <f>'Og s3a'!G569</f>
        <v>0</v>
      </c>
      <c r="G570" s="484"/>
      <c r="H570" s="483"/>
      <c r="I570" s="484"/>
      <c r="J570" s="483"/>
      <c r="K570" s="484"/>
      <c r="L570" s="483"/>
      <c r="M570" s="484"/>
      <c r="N570" s="483"/>
      <c r="O570" s="484"/>
      <c r="P570" s="483"/>
      <c r="Q570" s="59"/>
      <c r="R570" s="17"/>
      <c r="S570" s="56">
        <f>'Og s3a'!D569</f>
        <v>0</v>
      </c>
      <c r="T570" s="50"/>
      <c r="U570" s="306"/>
      <c r="V570" s="307"/>
      <c r="W570" s="307"/>
      <c r="X570" s="307"/>
      <c r="Y570" s="306"/>
      <c r="Z570" s="306"/>
      <c r="AA570" s="50"/>
      <c r="AB570" s="50"/>
      <c r="AC570" s="50"/>
      <c r="AD570" s="50"/>
      <c r="AE570" s="50"/>
      <c r="AF570" s="50"/>
      <c r="AG570" s="50"/>
      <c r="AH570" s="50"/>
      <c r="AI570" s="50"/>
      <c r="AJ570" s="50"/>
      <c r="AK570" s="50"/>
      <c r="AL570" s="50"/>
      <c r="AM570" s="50"/>
    </row>
    <row r="571" spans="2:39" ht="21" customHeight="1">
      <c r="B571" s="942" t="str">
        <f t="shared" si="8"/>
        <v/>
      </c>
      <c r="C571" s="437">
        <f>'Og s3a'!C570</f>
        <v>0</v>
      </c>
      <c r="D571" s="438">
        <f>'Og s3a'!E570</f>
        <v>0</v>
      </c>
      <c r="E571" s="871">
        <f>'Og s3a'!F570</f>
        <v>0</v>
      </c>
      <c r="F571" s="437">
        <f>'Og s3a'!G570</f>
        <v>0</v>
      </c>
      <c r="G571" s="484"/>
      <c r="H571" s="483"/>
      <c r="I571" s="484"/>
      <c r="J571" s="483"/>
      <c r="K571" s="484"/>
      <c r="L571" s="483"/>
      <c r="M571" s="484"/>
      <c r="N571" s="483"/>
      <c r="O571" s="484"/>
      <c r="P571" s="483"/>
      <c r="Q571" s="59"/>
      <c r="R571" s="17"/>
      <c r="S571" s="56">
        <f>'Og s3a'!D570</f>
        <v>0</v>
      </c>
      <c r="T571" s="50"/>
      <c r="U571" s="306"/>
      <c r="V571" s="307"/>
      <c r="W571" s="307"/>
      <c r="X571" s="307"/>
      <c r="Y571" s="306"/>
      <c r="Z571" s="306"/>
      <c r="AA571" s="50"/>
      <c r="AB571" s="50"/>
      <c r="AC571" s="50"/>
      <c r="AD571" s="50"/>
      <c r="AE571" s="50"/>
      <c r="AF571" s="50"/>
      <c r="AG571" s="50"/>
      <c r="AH571" s="50"/>
      <c r="AI571" s="50"/>
      <c r="AJ571" s="50"/>
      <c r="AK571" s="50"/>
      <c r="AL571" s="50"/>
      <c r="AM571" s="50"/>
    </row>
    <row r="572" spans="2:39" ht="21" customHeight="1">
      <c r="B572" s="942" t="str">
        <f t="shared" si="8"/>
        <v/>
      </c>
      <c r="C572" s="437">
        <f>'Og s3a'!C571</f>
        <v>0</v>
      </c>
      <c r="D572" s="438">
        <f>'Og s3a'!E571</f>
        <v>0</v>
      </c>
      <c r="E572" s="871">
        <f>'Og s3a'!F571</f>
        <v>0</v>
      </c>
      <c r="F572" s="437">
        <f>'Og s3a'!G571</f>
        <v>0</v>
      </c>
      <c r="G572" s="484"/>
      <c r="H572" s="483"/>
      <c r="I572" s="484"/>
      <c r="J572" s="483"/>
      <c r="K572" s="484"/>
      <c r="L572" s="483"/>
      <c r="M572" s="484"/>
      <c r="N572" s="483"/>
      <c r="O572" s="484"/>
      <c r="P572" s="483"/>
      <c r="Q572" s="59"/>
      <c r="R572" s="17"/>
      <c r="S572" s="56">
        <f>'Og s3a'!D571</f>
        <v>0</v>
      </c>
      <c r="T572" s="50"/>
      <c r="U572" s="306"/>
      <c r="V572" s="307"/>
      <c r="W572" s="307"/>
      <c r="X572" s="307"/>
      <c r="Y572" s="306"/>
      <c r="Z572" s="306"/>
      <c r="AA572" s="50"/>
      <c r="AB572" s="50"/>
      <c r="AC572" s="50"/>
      <c r="AD572" s="50"/>
      <c r="AE572" s="50"/>
      <c r="AF572" s="50"/>
      <c r="AG572" s="50"/>
      <c r="AH572" s="50"/>
      <c r="AI572" s="50"/>
      <c r="AJ572" s="50"/>
      <c r="AK572" s="50"/>
      <c r="AL572" s="50"/>
      <c r="AM572" s="50"/>
    </row>
    <row r="573" spans="2:39" ht="21" customHeight="1">
      <c r="B573" s="942" t="str">
        <f t="shared" si="8"/>
        <v/>
      </c>
      <c r="C573" s="437">
        <f>'Og s3a'!C572</f>
        <v>0</v>
      </c>
      <c r="D573" s="438">
        <f>'Og s3a'!E572</f>
        <v>0</v>
      </c>
      <c r="E573" s="871">
        <f>'Og s3a'!F572</f>
        <v>0</v>
      </c>
      <c r="F573" s="437">
        <f>'Og s3a'!G572</f>
        <v>0</v>
      </c>
      <c r="G573" s="484"/>
      <c r="H573" s="483"/>
      <c r="I573" s="484"/>
      <c r="J573" s="483"/>
      <c r="K573" s="484"/>
      <c r="L573" s="483"/>
      <c r="M573" s="484"/>
      <c r="N573" s="483"/>
      <c r="O573" s="484"/>
      <c r="P573" s="483"/>
      <c r="Q573" s="59"/>
      <c r="R573" s="17"/>
      <c r="S573" s="56">
        <f>'Og s3a'!D572</f>
        <v>0</v>
      </c>
      <c r="T573" s="50"/>
      <c r="U573" s="306"/>
      <c r="V573" s="307"/>
      <c r="W573" s="307"/>
      <c r="X573" s="307"/>
      <c r="Y573" s="306"/>
      <c r="Z573" s="306"/>
      <c r="AA573" s="50"/>
      <c r="AB573" s="50"/>
      <c r="AC573" s="50"/>
      <c r="AD573" s="50"/>
      <c r="AE573" s="50"/>
      <c r="AF573" s="50"/>
      <c r="AG573" s="50"/>
      <c r="AH573" s="50"/>
      <c r="AI573" s="50"/>
      <c r="AJ573" s="50"/>
      <c r="AK573" s="50"/>
      <c r="AL573" s="50"/>
      <c r="AM573" s="50"/>
    </row>
    <row r="574" spans="2:39" ht="21" customHeight="1">
      <c r="B574" s="942" t="str">
        <f t="shared" si="8"/>
        <v/>
      </c>
      <c r="C574" s="437">
        <f>'Og s3a'!C573</f>
        <v>0</v>
      </c>
      <c r="D574" s="438">
        <f>'Og s3a'!E573</f>
        <v>0</v>
      </c>
      <c r="E574" s="871">
        <f>'Og s3a'!F573</f>
        <v>0</v>
      </c>
      <c r="F574" s="437">
        <f>'Og s3a'!G573</f>
        <v>0</v>
      </c>
      <c r="G574" s="484"/>
      <c r="H574" s="483"/>
      <c r="I574" s="484"/>
      <c r="J574" s="483"/>
      <c r="K574" s="484"/>
      <c r="L574" s="483"/>
      <c r="M574" s="484"/>
      <c r="N574" s="483"/>
      <c r="O574" s="484"/>
      <c r="P574" s="483"/>
      <c r="Q574" s="59"/>
      <c r="R574" s="17"/>
      <c r="S574" s="56">
        <f>'Og s3a'!D573</f>
        <v>0</v>
      </c>
      <c r="T574" s="50"/>
      <c r="U574" s="306"/>
      <c r="V574" s="307"/>
      <c r="W574" s="307"/>
      <c r="X574" s="307"/>
      <c r="Y574" s="306"/>
      <c r="Z574" s="306"/>
      <c r="AA574" s="50"/>
      <c r="AB574" s="50"/>
      <c r="AC574" s="50"/>
      <c r="AD574" s="50"/>
      <c r="AE574" s="50"/>
      <c r="AF574" s="50"/>
      <c r="AG574" s="50"/>
      <c r="AH574" s="50"/>
      <c r="AI574" s="50"/>
      <c r="AJ574" s="50"/>
      <c r="AK574" s="50"/>
      <c r="AL574" s="50"/>
      <c r="AM574" s="50"/>
    </row>
    <row r="575" spans="2:39" ht="21" customHeight="1">
      <c r="B575" s="942" t="str">
        <f t="shared" si="8"/>
        <v/>
      </c>
      <c r="C575" s="437">
        <f>'Og s3a'!C574</f>
        <v>0</v>
      </c>
      <c r="D575" s="438">
        <f>'Og s3a'!E574</f>
        <v>0</v>
      </c>
      <c r="E575" s="871">
        <f>'Og s3a'!F574</f>
        <v>0</v>
      </c>
      <c r="F575" s="437">
        <f>'Og s3a'!G574</f>
        <v>0</v>
      </c>
      <c r="G575" s="484"/>
      <c r="H575" s="483"/>
      <c r="I575" s="484"/>
      <c r="J575" s="483"/>
      <c r="K575" s="484"/>
      <c r="L575" s="483"/>
      <c r="M575" s="484"/>
      <c r="N575" s="483"/>
      <c r="O575" s="484"/>
      <c r="P575" s="483"/>
      <c r="Q575" s="59"/>
      <c r="R575" s="17"/>
      <c r="S575" s="56">
        <f>'Og s3a'!D574</f>
        <v>0</v>
      </c>
      <c r="T575" s="50"/>
      <c r="U575" s="306"/>
      <c r="V575" s="307"/>
      <c r="W575" s="307"/>
      <c r="X575" s="307"/>
      <c r="Y575" s="306"/>
      <c r="Z575" s="306"/>
      <c r="AA575" s="50"/>
      <c r="AB575" s="50"/>
      <c r="AC575" s="50"/>
      <c r="AD575" s="50"/>
      <c r="AE575" s="50"/>
      <c r="AF575" s="50"/>
      <c r="AG575" s="50"/>
      <c r="AH575" s="50"/>
      <c r="AI575" s="50"/>
      <c r="AJ575" s="50"/>
      <c r="AK575" s="50"/>
      <c r="AL575" s="50"/>
      <c r="AM575" s="50"/>
    </row>
    <row r="576" spans="2:39" ht="21" customHeight="1">
      <c r="B576" s="942" t="str">
        <f t="shared" si="8"/>
        <v/>
      </c>
      <c r="C576" s="437">
        <f>'Og s3a'!C575</f>
        <v>0</v>
      </c>
      <c r="D576" s="438">
        <f>'Og s3a'!E575</f>
        <v>0</v>
      </c>
      <c r="E576" s="871">
        <f>'Og s3a'!F575</f>
        <v>0</v>
      </c>
      <c r="F576" s="437">
        <f>'Og s3a'!G575</f>
        <v>0</v>
      </c>
      <c r="G576" s="484"/>
      <c r="H576" s="483"/>
      <c r="I576" s="484"/>
      <c r="J576" s="483"/>
      <c r="K576" s="484"/>
      <c r="L576" s="483"/>
      <c r="M576" s="484"/>
      <c r="N576" s="483"/>
      <c r="O576" s="484"/>
      <c r="P576" s="483"/>
      <c r="Q576" s="59"/>
      <c r="R576" s="17"/>
      <c r="S576" s="56">
        <f>'Og s3a'!D575</f>
        <v>0</v>
      </c>
      <c r="T576" s="50"/>
      <c r="U576" s="306"/>
      <c r="V576" s="307"/>
      <c r="W576" s="307"/>
      <c r="X576" s="307"/>
      <c r="Y576" s="306"/>
      <c r="Z576" s="306"/>
      <c r="AA576" s="50"/>
      <c r="AB576" s="50"/>
      <c r="AC576" s="50"/>
      <c r="AD576" s="50"/>
      <c r="AE576" s="50"/>
      <c r="AF576" s="50"/>
      <c r="AG576" s="50"/>
      <c r="AH576" s="50"/>
      <c r="AI576" s="50"/>
      <c r="AJ576" s="50"/>
      <c r="AK576" s="50"/>
      <c r="AL576" s="50"/>
      <c r="AM576" s="50"/>
    </row>
    <row r="577" spans="2:39" ht="21" customHeight="1">
      <c r="B577" s="942" t="str">
        <f t="shared" si="8"/>
        <v/>
      </c>
      <c r="C577" s="437">
        <f>'Og s3a'!C576</f>
        <v>0</v>
      </c>
      <c r="D577" s="438">
        <f>'Og s3a'!E576</f>
        <v>0</v>
      </c>
      <c r="E577" s="871">
        <f>'Og s3a'!F576</f>
        <v>0</v>
      </c>
      <c r="F577" s="437">
        <f>'Og s3a'!G576</f>
        <v>0</v>
      </c>
      <c r="G577" s="484"/>
      <c r="H577" s="483"/>
      <c r="I577" s="484"/>
      <c r="J577" s="483"/>
      <c r="K577" s="484"/>
      <c r="L577" s="483"/>
      <c r="M577" s="484"/>
      <c r="N577" s="483"/>
      <c r="O577" s="484"/>
      <c r="P577" s="483"/>
      <c r="Q577" s="59"/>
      <c r="R577" s="17"/>
      <c r="S577" s="56">
        <f>'Og s3a'!D576</f>
        <v>0</v>
      </c>
      <c r="T577" s="50"/>
      <c r="U577" s="306"/>
      <c r="V577" s="307"/>
      <c r="W577" s="307"/>
      <c r="X577" s="307"/>
      <c r="Y577" s="306"/>
      <c r="Z577" s="306"/>
      <c r="AA577" s="50"/>
      <c r="AB577" s="50"/>
      <c r="AC577" s="50"/>
      <c r="AD577" s="50"/>
      <c r="AE577" s="50"/>
      <c r="AF577" s="50"/>
      <c r="AG577" s="50"/>
      <c r="AH577" s="50"/>
      <c r="AI577" s="50"/>
      <c r="AJ577" s="50"/>
      <c r="AK577" s="50"/>
      <c r="AL577" s="50"/>
      <c r="AM577" s="50"/>
    </row>
    <row r="578" spans="2:39" ht="21" customHeight="1">
      <c r="B578" s="942" t="str">
        <f t="shared" si="8"/>
        <v/>
      </c>
      <c r="C578" s="437">
        <f>'Og s3a'!C577</f>
        <v>0</v>
      </c>
      <c r="D578" s="438">
        <f>'Og s3a'!E577</f>
        <v>0</v>
      </c>
      <c r="E578" s="871">
        <f>'Og s3a'!F577</f>
        <v>0</v>
      </c>
      <c r="F578" s="437">
        <f>'Og s3a'!G577</f>
        <v>0</v>
      </c>
      <c r="G578" s="484"/>
      <c r="H578" s="483"/>
      <c r="I578" s="484"/>
      <c r="J578" s="483"/>
      <c r="K578" s="484"/>
      <c r="L578" s="483"/>
      <c r="M578" s="484"/>
      <c r="N578" s="483"/>
      <c r="O578" s="484"/>
      <c r="P578" s="483"/>
      <c r="Q578" s="59"/>
      <c r="R578" s="17"/>
      <c r="S578" s="56">
        <f>'Og s3a'!D577</f>
        <v>0</v>
      </c>
      <c r="T578" s="50"/>
      <c r="U578" s="306"/>
      <c r="V578" s="307"/>
      <c r="W578" s="307"/>
      <c r="X578" s="307"/>
      <c r="Y578" s="306"/>
      <c r="Z578" s="306"/>
      <c r="AA578" s="50"/>
      <c r="AB578" s="50"/>
      <c r="AC578" s="50"/>
      <c r="AD578" s="50"/>
      <c r="AE578" s="50"/>
      <c r="AF578" s="50"/>
      <c r="AG578" s="50"/>
      <c r="AH578" s="50"/>
      <c r="AI578" s="50"/>
      <c r="AJ578" s="50"/>
      <c r="AK578" s="50"/>
      <c r="AL578" s="50"/>
      <c r="AM578" s="50"/>
    </row>
    <row r="579" spans="2:39" ht="21" customHeight="1">
      <c r="B579" s="942" t="str">
        <f t="shared" si="8"/>
        <v/>
      </c>
      <c r="C579" s="437">
        <f>'Og s3a'!C578</f>
        <v>0</v>
      </c>
      <c r="D579" s="438">
        <f>'Og s3a'!E578</f>
        <v>0</v>
      </c>
      <c r="E579" s="871">
        <f>'Og s3a'!F578</f>
        <v>0</v>
      </c>
      <c r="F579" s="437">
        <f>'Og s3a'!G578</f>
        <v>0</v>
      </c>
      <c r="G579" s="484"/>
      <c r="H579" s="483"/>
      <c r="I579" s="484"/>
      <c r="J579" s="483"/>
      <c r="K579" s="484"/>
      <c r="L579" s="483"/>
      <c r="M579" s="484"/>
      <c r="N579" s="483"/>
      <c r="O579" s="484"/>
      <c r="P579" s="483"/>
      <c r="Q579" s="59"/>
      <c r="R579" s="17"/>
      <c r="S579" s="56">
        <f>'Og s3a'!D578</f>
        <v>0</v>
      </c>
      <c r="T579" s="50"/>
      <c r="U579" s="306"/>
      <c r="V579" s="307"/>
      <c r="W579" s="307"/>
      <c r="X579" s="307"/>
      <c r="Y579" s="306"/>
      <c r="Z579" s="306"/>
      <c r="AA579" s="50"/>
      <c r="AB579" s="50"/>
      <c r="AC579" s="50"/>
      <c r="AD579" s="50"/>
      <c r="AE579" s="50"/>
      <c r="AF579" s="50"/>
      <c r="AG579" s="50"/>
      <c r="AH579" s="50"/>
      <c r="AI579" s="50"/>
      <c r="AJ579" s="50"/>
      <c r="AK579" s="50"/>
      <c r="AL579" s="50"/>
      <c r="AM579" s="50"/>
    </row>
    <row r="580" spans="2:39" ht="21" customHeight="1">
      <c r="B580" s="942" t="str">
        <f t="shared" si="8"/>
        <v/>
      </c>
      <c r="C580" s="437">
        <f>'Og s3a'!C579</f>
        <v>0</v>
      </c>
      <c r="D580" s="438">
        <f>'Og s3a'!E579</f>
        <v>0</v>
      </c>
      <c r="E580" s="871">
        <f>'Og s3a'!F579</f>
        <v>0</v>
      </c>
      <c r="F580" s="437">
        <f>'Og s3a'!G579</f>
        <v>0</v>
      </c>
      <c r="G580" s="484"/>
      <c r="H580" s="483"/>
      <c r="I580" s="484"/>
      <c r="J580" s="483"/>
      <c r="K580" s="484"/>
      <c r="L580" s="483"/>
      <c r="M580" s="484"/>
      <c r="N580" s="483"/>
      <c r="O580" s="484"/>
      <c r="P580" s="483"/>
      <c r="Q580" s="59"/>
      <c r="R580" s="17"/>
      <c r="S580" s="56">
        <f>'Og s3a'!D579</f>
        <v>0</v>
      </c>
      <c r="T580" s="50"/>
      <c r="U580" s="306"/>
      <c r="V580" s="307"/>
      <c r="W580" s="307"/>
      <c r="X580" s="307"/>
      <c r="Y580" s="306"/>
      <c r="Z580" s="306"/>
      <c r="AA580" s="50"/>
      <c r="AB580" s="50"/>
      <c r="AC580" s="50"/>
      <c r="AD580" s="50"/>
      <c r="AE580" s="50"/>
      <c r="AF580" s="50"/>
      <c r="AG580" s="50"/>
      <c r="AH580" s="50"/>
      <c r="AI580" s="50"/>
      <c r="AJ580" s="50"/>
      <c r="AK580" s="50"/>
      <c r="AL580" s="50"/>
      <c r="AM580" s="50"/>
    </row>
    <row r="581" spans="2:39" ht="21" customHeight="1">
      <c r="B581" s="942" t="str">
        <f t="shared" si="8"/>
        <v/>
      </c>
      <c r="C581" s="437">
        <f>'Og s3a'!C580</f>
        <v>0</v>
      </c>
      <c r="D581" s="438">
        <f>'Og s3a'!E580</f>
        <v>0</v>
      </c>
      <c r="E581" s="871">
        <f>'Og s3a'!F580</f>
        <v>0</v>
      </c>
      <c r="F581" s="437">
        <f>'Og s3a'!G580</f>
        <v>0</v>
      </c>
      <c r="G581" s="484"/>
      <c r="H581" s="483"/>
      <c r="I581" s="484"/>
      <c r="J581" s="483"/>
      <c r="K581" s="484"/>
      <c r="L581" s="483"/>
      <c r="M581" s="484"/>
      <c r="N581" s="483"/>
      <c r="O581" s="484"/>
      <c r="P581" s="483"/>
      <c r="Q581" s="59"/>
      <c r="R581" s="17"/>
      <c r="S581" s="56">
        <f>'Og s3a'!D580</f>
        <v>0</v>
      </c>
      <c r="T581" s="50"/>
      <c r="U581" s="306"/>
      <c r="V581" s="307"/>
      <c r="W581" s="307"/>
      <c r="X581" s="307"/>
      <c r="Y581" s="306"/>
      <c r="Z581" s="306"/>
      <c r="AA581" s="50"/>
      <c r="AB581" s="50"/>
      <c r="AC581" s="50"/>
      <c r="AD581" s="50"/>
      <c r="AE581" s="50"/>
      <c r="AF581" s="50"/>
      <c r="AG581" s="50"/>
      <c r="AH581" s="50"/>
      <c r="AI581" s="50"/>
      <c r="AJ581" s="50"/>
      <c r="AK581" s="50"/>
      <c r="AL581" s="50"/>
      <c r="AM581" s="50"/>
    </row>
    <row r="582" spans="2:39" ht="21" customHeight="1">
      <c r="B582" s="942" t="str">
        <f t="shared" si="8"/>
        <v/>
      </c>
      <c r="C582" s="437">
        <f>'Og s3a'!C581</f>
        <v>0</v>
      </c>
      <c r="D582" s="438">
        <f>'Og s3a'!E581</f>
        <v>0</v>
      </c>
      <c r="E582" s="871">
        <f>'Og s3a'!F581</f>
        <v>0</v>
      </c>
      <c r="F582" s="437">
        <f>'Og s3a'!G581</f>
        <v>0</v>
      </c>
      <c r="G582" s="484"/>
      <c r="H582" s="483"/>
      <c r="I582" s="484"/>
      <c r="J582" s="483"/>
      <c r="K582" s="484"/>
      <c r="L582" s="483"/>
      <c r="M582" s="484"/>
      <c r="N582" s="483"/>
      <c r="O582" s="484"/>
      <c r="P582" s="483"/>
      <c r="Q582" s="59"/>
      <c r="R582" s="17"/>
      <c r="S582" s="56">
        <f>'Og s3a'!D581</f>
        <v>0</v>
      </c>
      <c r="T582" s="50"/>
      <c r="U582" s="306"/>
      <c r="V582" s="307"/>
      <c r="W582" s="307"/>
      <c r="X582" s="307"/>
      <c r="Y582" s="306"/>
      <c r="Z582" s="306"/>
      <c r="AA582" s="50"/>
      <c r="AB582" s="50"/>
      <c r="AC582" s="50"/>
      <c r="AD582" s="50"/>
      <c r="AE582" s="50"/>
      <c r="AF582" s="50"/>
      <c r="AG582" s="50"/>
      <c r="AH582" s="50"/>
      <c r="AI582" s="50"/>
      <c r="AJ582" s="50"/>
      <c r="AK582" s="50"/>
      <c r="AL582" s="50"/>
      <c r="AM582" s="50"/>
    </row>
    <row r="583" spans="2:39" ht="21" customHeight="1">
      <c r="B583" s="942" t="str">
        <f t="shared" si="8"/>
        <v/>
      </c>
      <c r="C583" s="437">
        <f>'Og s3a'!C582</f>
        <v>0</v>
      </c>
      <c r="D583" s="438">
        <f>'Og s3a'!E582</f>
        <v>0</v>
      </c>
      <c r="E583" s="871">
        <f>'Og s3a'!F582</f>
        <v>0</v>
      </c>
      <c r="F583" s="437">
        <f>'Og s3a'!G582</f>
        <v>0</v>
      </c>
      <c r="G583" s="484"/>
      <c r="H583" s="483"/>
      <c r="I583" s="484"/>
      <c r="J583" s="483"/>
      <c r="K583" s="484"/>
      <c r="L583" s="483"/>
      <c r="M583" s="484"/>
      <c r="N583" s="483"/>
      <c r="O583" s="484"/>
      <c r="P583" s="483"/>
      <c r="Q583" s="59"/>
      <c r="R583" s="17"/>
      <c r="S583" s="56">
        <f>'Og s3a'!D582</f>
        <v>0</v>
      </c>
      <c r="T583" s="50"/>
      <c r="U583" s="306"/>
      <c r="V583" s="307"/>
      <c r="W583" s="307"/>
      <c r="X583" s="307"/>
      <c r="Y583" s="306"/>
      <c r="Z583" s="306"/>
      <c r="AA583" s="50"/>
      <c r="AB583" s="50"/>
      <c r="AC583" s="50"/>
      <c r="AD583" s="50"/>
      <c r="AE583" s="50"/>
      <c r="AF583" s="50"/>
      <c r="AG583" s="50"/>
      <c r="AH583" s="50"/>
      <c r="AI583" s="50"/>
      <c r="AJ583" s="50"/>
      <c r="AK583" s="50"/>
      <c r="AL583" s="50"/>
      <c r="AM583" s="50"/>
    </row>
    <row r="584" spans="2:39" ht="21" customHeight="1">
      <c r="B584" s="942" t="str">
        <f t="shared" si="8"/>
        <v/>
      </c>
      <c r="C584" s="437">
        <f>'Og s3a'!C583</f>
        <v>0</v>
      </c>
      <c r="D584" s="438">
        <f>'Og s3a'!E583</f>
        <v>0</v>
      </c>
      <c r="E584" s="871">
        <f>'Og s3a'!F583</f>
        <v>0</v>
      </c>
      <c r="F584" s="437">
        <f>'Og s3a'!G583</f>
        <v>0</v>
      </c>
      <c r="G584" s="484"/>
      <c r="H584" s="483"/>
      <c r="I584" s="484"/>
      <c r="J584" s="483"/>
      <c r="K584" s="484"/>
      <c r="L584" s="483"/>
      <c r="M584" s="484"/>
      <c r="N584" s="483"/>
      <c r="O584" s="484"/>
      <c r="P584" s="483"/>
      <c r="Q584" s="59"/>
      <c r="R584" s="17"/>
      <c r="S584" s="56">
        <f>'Og s3a'!D583</f>
        <v>0</v>
      </c>
      <c r="T584" s="50"/>
      <c r="U584" s="306"/>
      <c r="V584" s="307"/>
      <c r="W584" s="307"/>
      <c r="X584" s="307"/>
      <c r="Y584" s="306"/>
      <c r="Z584" s="306"/>
      <c r="AA584" s="50"/>
      <c r="AB584" s="50"/>
      <c r="AC584" s="50"/>
      <c r="AD584" s="50"/>
      <c r="AE584" s="50"/>
      <c r="AF584" s="50"/>
      <c r="AG584" s="50"/>
      <c r="AH584" s="50"/>
      <c r="AI584" s="50"/>
      <c r="AJ584" s="50"/>
      <c r="AK584" s="50"/>
      <c r="AL584" s="50"/>
      <c r="AM584" s="50"/>
    </row>
    <row r="585" spans="2:39" ht="21" customHeight="1">
      <c r="B585" s="942" t="str">
        <f t="shared" si="8"/>
        <v/>
      </c>
      <c r="C585" s="437">
        <f>'Og s3a'!C584</f>
        <v>0</v>
      </c>
      <c r="D585" s="438">
        <f>'Og s3a'!E584</f>
        <v>0</v>
      </c>
      <c r="E585" s="871">
        <f>'Og s3a'!F584</f>
        <v>0</v>
      </c>
      <c r="F585" s="437">
        <f>'Og s3a'!G584</f>
        <v>0</v>
      </c>
      <c r="G585" s="484"/>
      <c r="H585" s="483"/>
      <c r="I585" s="484"/>
      <c r="J585" s="483"/>
      <c r="K585" s="484"/>
      <c r="L585" s="483"/>
      <c r="M585" s="484"/>
      <c r="N585" s="483"/>
      <c r="O585" s="484"/>
      <c r="P585" s="483"/>
      <c r="Q585" s="59"/>
      <c r="R585" s="17"/>
      <c r="S585" s="56">
        <f>'Og s3a'!D584</f>
        <v>0</v>
      </c>
      <c r="T585" s="50"/>
      <c r="U585" s="306"/>
      <c r="V585" s="307"/>
      <c r="W585" s="307"/>
      <c r="X585" s="307"/>
      <c r="Y585" s="306"/>
      <c r="Z585" s="306"/>
      <c r="AA585" s="50"/>
      <c r="AB585" s="50"/>
      <c r="AC585" s="50"/>
      <c r="AD585" s="50"/>
      <c r="AE585" s="50"/>
      <c r="AF585" s="50"/>
      <c r="AG585" s="50"/>
      <c r="AH585" s="50"/>
      <c r="AI585" s="50"/>
      <c r="AJ585" s="50"/>
      <c r="AK585" s="50"/>
      <c r="AL585" s="50"/>
      <c r="AM585" s="50"/>
    </row>
    <row r="586" spans="2:39" ht="21" customHeight="1">
      <c r="B586" s="942" t="str">
        <f t="shared" si="8"/>
        <v/>
      </c>
      <c r="C586" s="437">
        <f>'Og s3a'!C585</f>
        <v>0</v>
      </c>
      <c r="D586" s="438">
        <f>'Og s3a'!E585</f>
        <v>0</v>
      </c>
      <c r="E586" s="871">
        <f>'Og s3a'!F585</f>
        <v>0</v>
      </c>
      <c r="F586" s="437">
        <f>'Og s3a'!G585</f>
        <v>0</v>
      </c>
      <c r="G586" s="484"/>
      <c r="H586" s="483"/>
      <c r="I586" s="484"/>
      <c r="J586" s="483"/>
      <c r="K586" s="484"/>
      <c r="L586" s="483"/>
      <c r="M586" s="484"/>
      <c r="N586" s="483"/>
      <c r="O586" s="484"/>
      <c r="P586" s="483"/>
      <c r="Q586" s="59"/>
      <c r="R586" s="17"/>
      <c r="S586" s="56">
        <f>'Og s3a'!D585</f>
        <v>0</v>
      </c>
      <c r="T586" s="50"/>
      <c r="U586" s="306"/>
      <c r="V586" s="307"/>
      <c r="W586" s="307"/>
      <c r="X586" s="307"/>
      <c r="Y586" s="306"/>
      <c r="Z586" s="306"/>
      <c r="AA586" s="50"/>
      <c r="AB586" s="50"/>
      <c r="AC586" s="50"/>
      <c r="AD586" s="50"/>
      <c r="AE586" s="50"/>
      <c r="AF586" s="50"/>
      <c r="AG586" s="50"/>
      <c r="AH586" s="50"/>
      <c r="AI586" s="50"/>
      <c r="AJ586" s="50"/>
      <c r="AK586" s="50"/>
      <c r="AL586" s="50"/>
      <c r="AM586" s="50"/>
    </row>
    <row r="587" spans="2:39" ht="21" customHeight="1">
      <c r="B587" s="942" t="str">
        <f t="shared" si="8"/>
        <v/>
      </c>
      <c r="C587" s="437">
        <f>'Og s3a'!C586</f>
        <v>0</v>
      </c>
      <c r="D587" s="438">
        <f>'Og s3a'!E586</f>
        <v>0</v>
      </c>
      <c r="E587" s="871">
        <f>'Og s3a'!F586</f>
        <v>0</v>
      </c>
      <c r="F587" s="437">
        <f>'Og s3a'!G586</f>
        <v>0</v>
      </c>
      <c r="G587" s="484"/>
      <c r="H587" s="483"/>
      <c r="I587" s="484"/>
      <c r="J587" s="483"/>
      <c r="K587" s="484"/>
      <c r="L587" s="483"/>
      <c r="M587" s="484"/>
      <c r="N587" s="483"/>
      <c r="O587" s="484"/>
      <c r="P587" s="483"/>
      <c r="Q587" s="59"/>
      <c r="R587" s="17"/>
      <c r="S587" s="56">
        <f>'Og s3a'!D586</f>
        <v>0</v>
      </c>
      <c r="T587" s="50"/>
      <c r="U587" s="306"/>
      <c r="V587" s="307"/>
      <c r="W587" s="307"/>
      <c r="X587" s="307"/>
      <c r="Y587" s="306"/>
      <c r="Z587" s="306"/>
      <c r="AA587" s="50"/>
      <c r="AB587" s="50"/>
      <c r="AC587" s="50"/>
      <c r="AD587" s="50"/>
      <c r="AE587" s="50"/>
      <c r="AF587" s="50"/>
      <c r="AG587" s="50"/>
      <c r="AH587" s="50"/>
      <c r="AI587" s="50"/>
      <c r="AJ587" s="50"/>
      <c r="AK587" s="50"/>
      <c r="AL587" s="50"/>
      <c r="AM587" s="50"/>
    </row>
    <row r="588" spans="2:39" ht="21" customHeight="1">
      <c r="B588" s="942" t="str">
        <f t="shared" ref="B588:B651" si="9">IF(E588&gt;0,"Wypełnione","")</f>
        <v/>
      </c>
      <c r="C588" s="437">
        <f>'Og s3a'!C587</f>
        <v>0</v>
      </c>
      <c r="D588" s="438">
        <f>'Og s3a'!E587</f>
        <v>0</v>
      </c>
      <c r="E588" s="871">
        <f>'Og s3a'!F587</f>
        <v>0</v>
      </c>
      <c r="F588" s="437">
        <f>'Og s3a'!G587</f>
        <v>0</v>
      </c>
      <c r="G588" s="484"/>
      <c r="H588" s="483"/>
      <c r="I588" s="484"/>
      <c r="J588" s="483"/>
      <c r="K588" s="484"/>
      <c r="L588" s="483"/>
      <c r="M588" s="484"/>
      <c r="N588" s="483"/>
      <c r="O588" s="484"/>
      <c r="P588" s="483"/>
      <c r="Q588" s="59"/>
      <c r="R588" s="17"/>
      <c r="S588" s="56">
        <f>'Og s3a'!D587</f>
        <v>0</v>
      </c>
      <c r="T588" s="50"/>
      <c r="U588" s="306"/>
      <c r="V588" s="307"/>
      <c r="W588" s="307"/>
      <c r="X588" s="307"/>
      <c r="Y588" s="306"/>
      <c r="Z588" s="306"/>
      <c r="AA588" s="50"/>
      <c r="AB588" s="50"/>
      <c r="AC588" s="50"/>
      <c r="AD588" s="50"/>
      <c r="AE588" s="50"/>
      <c r="AF588" s="50"/>
      <c r="AG588" s="50"/>
      <c r="AH588" s="50"/>
      <c r="AI588" s="50"/>
      <c r="AJ588" s="50"/>
      <c r="AK588" s="50"/>
      <c r="AL588" s="50"/>
      <c r="AM588" s="50"/>
    </row>
    <row r="589" spans="2:39" ht="21" customHeight="1">
      <c r="B589" s="942" t="str">
        <f t="shared" si="9"/>
        <v/>
      </c>
      <c r="C589" s="437">
        <f>'Og s3a'!C588</f>
        <v>0</v>
      </c>
      <c r="D589" s="438">
        <f>'Og s3a'!E588</f>
        <v>0</v>
      </c>
      <c r="E589" s="871">
        <f>'Og s3a'!F588</f>
        <v>0</v>
      </c>
      <c r="F589" s="437">
        <f>'Og s3a'!G588</f>
        <v>0</v>
      </c>
      <c r="G589" s="484"/>
      <c r="H589" s="483"/>
      <c r="I589" s="484"/>
      <c r="J589" s="483"/>
      <c r="K589" s="484"/>
      <c r="L589" s="483"/>
      <c r="M589" s="484"/>
      <c r="N589" s="483"/>
      <c r="O589" s="484"/>
      <c r="P589" s="483"/>
      <c r="Q589" s="59"/>
      <c r="R589" s="17"/>
      <c r="S589" s="56">
        <f>'Og s3a'!D588</f>
        <v>0</v>
      </c>
      <c r="T589" s="50"/>
      <c r="U589" s="306"/>
      <c r="V589" s="307"/>
      <c r="W589" s="307"/>
      <c r="X589" s="307"/>
      <c r="Y589" s="306"/>
      <c r="Z589" s="306"/>
      <c r="AA589" s="50"/>
      <c r="AB589" s="50"/>
      <c r="AC589" s="50"/>
      <c r="AD589" s="50"/>
      <c r="AE589" s="50"/>
      <c r="AF589" s="50"/>
      <c r="AG589" s="50"/>
      <c r="AH589" s="50"/>
      <c r="AI589" s="50"/>
      <c r="AJ589" s="50"/>
      <c r="AK589" s="50"/>
      <c r="AL589" s="50"/>
      <c r="AM589" s="50"/>
    </row>
    <row r="590" spans="2:39" ht="21" customHeight="1">
      <c r="B590" s="942" t="str">
        <f t="shared" si="9"/>
        <v/>
      </c>
      <c r="C590" s="437">
        <f>'Og s3a'!C589</f>
        <v>0</v>
      </c>
      <c r="D590" s="438">
        <f>'Og s3a'!E589</f>
        <v>0</v>
      </c>
      <c r="E590" s="871">
        <f>'Og s3a'!F589</f>
        <v>0</v>
      </c>
      <c r="F590" s="437">
        <f>'Og s3a'!G589</f>
        <v>0</v>
      </c>
      <c r="G590" s="484"/>
      <c r="H590" s="483"/>
      <c r="I590" s="484"/>
      <c r="J590" s="483"/>
      <c r="K590" s="484"/>
      <c r="L590" s="483"/>
      <c r="M590" s="484"/>
      <c r="N590" s="483"/>
      <c r="O590" s="484"/>
      <c r="P590" s="483"/>
      <c r="Q590" s="59"/>
      <c r="R590" s="17"/>
      <c r="S590" s="56">
        <f>'Og s3a'!D589</f>
        <v>0</v>
      </c>
      <c r="T590" s="50"/>
      <c r="U590" s="306"/>
      <c r="V590" s="307"/>
      <c r="W590" s="307"/>
      <c r="X590" s="307"/>
      <c r="Y590" s="306"/>
      <c r="Z590" s="306"/>
      <c r="AA590" s="50"/>
      <c r="AB590" s="50"/>
      <c r="AC590" s="50"/>
      <c r="AD590" s="50"/>
      <c r="AE590" s="50"/>
      <c r="AF590" s="50"/>
      <c r="AG590" s="50"/>
      <c r="AH590" s="50"/>
      <c r="AI590" s="50"/>
      <c r="AJ590" s="50"/>
      <c r="AK590" s="50"/>
      <c r="AL590" s="50"/>
      <c r="AM590" s="50"/>
    </row>
    <row r="591" spans="2:39" ht="21" customHeight="1">
      <c r="B591" s="942" t="str">
        <f t="shared" si="9"/>
        <v/>
      </c>
      <c r="C591" s="437">
        <f>'Og s3a'!C590</f>
        <v>0</v>
      </c>
      <c r="D591" s="438">
        <f>'Og s3a'!E590</f>
        <v>0</v>
      </c>
      <c r="E591" s="871">
        <f>'Og s3a'!F590</f>
        <v>0</v>
      </c>
      <c r="F591" s="437">
        <f>'Og s3a'!G590</f>
        <v>0</v>
      </c>
      <c r="G591" s="484"/>
      <c r="H591" s="483"/>
      <c r="I591" s="484"/>
      <c r="J591" s="483"/>
      <c r="K591" s="484"/>
      <c r="L591" s="483"/>
      <c r="M591" s="484"/>
      <c r="N591" s="483"/>
      <c r="O591" s="484"/>
      <c r="P591" s="483"/>
      <c r="Q591" s="59"/>
      <c r="R591" s="17"/>
      <c r="S591" s="56">
        <f>'Og s3a'!D590</f>
        <v>0</v>
      </c>
      <c r="T591" s="50"/>
      <c r="U591" s="306"/>
      <c r="V591" s="307"/>
      <c r="W591" s="307"/>
      <c r="X591" s="307"/>
      <c r="Y591" s="306"/>
      <c r="Z591" s="306"/>
      <c r="AA591" s="50"/>
      <c r="AB591" s="50"/>
      <c r="AC591" s="50"/>
      <c r="AD591" s="50"/>
      <c r="AE591" s="50"/>
      <c r="AF591" s="50"/>
      <c r="AG591" s="50"/>
      <c r="AH591" s="50"/>
      <c r="AI591" s="50"/>
      <c r="AJ591" s="50"/>
      <c r="AK591" s="50"/>
      <c r="AL591" s="50"/>
      <c r="AM591" s="50"/>
    </row>
    <row r="592" spans="2:39" ht="21" customHeight="1">
      <c r="B592" s="942" t="str">
        <f t="shared" si="9"/>
        <v/>
      </c>
      <c r="C592" s="437">
        <f>'Og s3a'!C591</f>
        <v>0</v>
      </c>
      <c r="D592" s="438">
        <f>'Og s3a'!E591</f>
        <v>0</v>
      </c>
      <c r="E592" s="871">
        <f>'Og s3a'!F591</f>
        <v>0</v>
      </c>
      <c r="F592" s="437">
        <f>'Og s3a'!G591</f>
        <v>0</v>
      </c>
      <c r="G592" s="484"/>
      <c r="H592" s="483"/>
      <c r="I592" s="484"/>
      <c r="J592" s="483"/>
      <c r="K592" s="484"/>
      <c r="L592" s="483"/>
      <c r="M592" s="484"/>
      <c r="N592" s="483"/>
      <c r="O592" s="484"/>
      <c r="P592" s="483"/>
      <c r="Q592" s="59"/>
      <c r="R592" s="17"/>
      <c r="S592" s="56">
        <f>'Og s3a'!D591</f>
        <v>0</v>
      </c>
      <c r="T592" s="50"/>
      <c r="U592" s="306"/>
      <c r="V592" s="307"/>
      <c r="W592" s="307"/>
      <c r="X592" s="307"/>
      <c r="Y592" s="306"/>
      <c r="Z592" s="306"/>
      <c r="AA592" s="50"/>
      <c r="AB592" s="50"/>
      <c r="AC592" s="50"/>
      <c r="AD592" s="50"/>
      <c r="AE592" s="50"/>
      <c r="AF592" s="50"/>
      <c r="AG592" s="50"/>
      <c r="AH592" s="50"/>
      <c r="AI592" s="50"/>
      <c r="AJ592" s="50"/>
      <c r="AK592" s="50"/>
      <c r="AL592" s="50"/>
      <c r="AM592" s="50"/>
    </row>
    <row r="593" spans="2:39" ht="21" customHeight="1">
      <c r="B593" s="942" t="str">
        <f t="shared" si="9"/>
        <v/>
      </c>
      <c r="C593" s="437">
        <f>'Og s3a'!C592</f>
        <v>0</v>
      </c>
      <c r="D593" s="438">
        <f>'Og s3a'!E592</f>
        <v>0</v>
      </c>
      <c r="E593" s="871">
        <f>'Og s3a'!F592</f>
        <v>0</v>
      </c>
      <c r="F593" s="437">
        <f>'Og s3a'!G592</f>
        <v>0</v>
      </c>
      <c r="G593" s="484"/>
      <c r="H593" s="483"/>
      <c r="I593" s="484"/>
      <c r="J593" s="483"/>
      <c r="K593" s="484"/>
      <c r="L593" s="483"/>
      <c r="M593" s="484"/>
      <c r="N593" s="483"/>
      <c r="O593" s="484"/>
      <c r="P593" s="483"/>
      <c r="Q593" s="59"/>
      <c r="R593" s="17"/>
      <c r="S593" s="56">
        <f>'Og s3a'!D592</f>
        <v>0</v>
      </c>
      <c r="T593" s="50"/>
      <c r="U593" s="306"/>
      <c r="V593" s="307"/>
      <c r="W593" s="307"/>
      <c r="X593" s="307"/>
      <c r="Y593" s="306"/>
      <c r="Z593" s="306"/>
      <c r="AA593" s="50"/>
      <c r="AB593" s="50"/>
      <c r="AC593" s="50"/>
      <c r="AD593" s="50"/>
      <c r="AE593" s="50"/>
      <c r="AF593" s="50"/>
      <c r="AG593" s="50"/>
      <c r="AH593" s="50"/>
      <c r="AI593" s="50"/>
      <c r="AJ593" s="50"/>
      <c r="AK593" s="50"/>
      <c r="AL593" s="50"/>
      <c r="AM593" s="50"/>
    </row>
    <row r="594" spans="2:39" ht="21" customHeight="1">
      <c r="B594" s="942" t="str">
        <f t="shared" si="9"/>
        <v/>
      </c>
      <c r="C594" s="437">
        <f>'Og s3a'!C593</f>
        <v>0</v>
      </c>
      <c r="D594" s="438">
        <f>'Og s3a'!E593</f>
        <v>0</v>
      </c>
      <c r="E594" s="871">
        <f>'Og s3a'!F593</f>
        <v>0</v>
      </c>
      <c r="F594" s="437">
        <f>'Og s3a'!G593</f>
        <v>0</v>
      </c>
      <c r="G594" s="484"/>
      <c r="H594" s="483"/>
      <c r="I594" s="484"/>
      <c r="J594" s="483"/>
      <c r="K594" s="484"/>
      <c r="L594" s="483"/>
      <c r="M594" s="484"/>
      <c r="N594" s="483"/>
      <c r="O594" s="484"/>
      <c r="P594" s="483"/>
      <c r="Q594" s="59"/>
      <c r="R594" s="17"/>
      <c r="S594" s="56">
        <f>'Og s3a'!D593</f>
        <v>0</v>
      </c>
      <c r="T594" s="50"/>
      <c r="U594" s="306"/>
      <c r="V594" s="307"/>
      <c r="W594" s="307"/>
      <c r="X594" s="307"/>
      <c r="Y594" s="306"/>
      <c r="Z594" s="306"/>
      <c r="AA594" s="50"/>
      <c r="AB594" s="50"/>
      <c r="AC594" s="50"/>
      <c r="AD594" s="50"/>
      <c r="AE594" s="50"/>
      <c r="AF594" s="50"/>
      <c r="AG594" s="50"/>
      <c r="AH594" s="50"/>
      <c r="AI594" s="50"/>
      <c r="AJ594" s="50"/>
      <c r="AK594" s="50"/>
      <c r="AL594" s="50"/>
      <c r="AM594" s="50"/>
    </row>
    <row r="595" spans="2:39" ht="21" customHeight="1">
      <c r="B595" s="942" t="str">
        <f t="shared" si="9"/>
        <v/>
      </c>
      <c r="C595" s="437">
        <f>'Og s3a'!C594</f>
        <v>0</v>
      </c>
      <c r="D595" s="438">
        <f>'Og s3a'!E594</f>
        <v>0</v>
      </c>
      <c r="E595" s="871">
        <f>'Og s3a'!F594</f>
        <v>0</v>
      </c>
      <c r="F595" s="437">
        <f>'Og s3a'!G594</f>
        <v>0</v>
      </c>
      <c r="G595" s="484"/>
      <c r="H595" s="483"/>
      <c r="I595" s="484"/>
      <c r="J595" s="483"/>
      <c r="K595" s="484"/>
      <c r="L595" s="483"/>
      <c r="M595" s="484"/>
      <c r="N595" s="483"/>
      <c r="O595" s="484"/>
      <c r="P595" s="483"/>
      <c r="Q595" s="59"/>
      <c r="R595" s="17"/>
      <c r="S595" s="56">
        <f>'Og s3a'!D594</f>
        <v>0</v>
      </c>
      <c r="T595" s="50"/>
      <c r="U595" s="306"/>
      <c r="V595" s="307"/>
      <c r="W595" s="307"/>
      <c r="X595" s="307"/>
      <c r="Y595" s="306"/>
      <c r="Z595" s="306"/>
      <c r="AA595" s="50"/>
      <c r="AB595" s="50"/>
      <c r="AC595" s="50"/>
      <c r="AD595" s="50"/>
      <c r="AE595" s="50"/>
      <c r="AF595" s="50"/>
      <c r="AG595" s="50"/>
      <c r="AH595" s="50"/>
      <c r="AI595" s="50"/>
      <c r="AJ595" s="50"/>
      <c r="AK595" s="50"/>
      <c r="AL595" s="50"/>
      <c r="AM595" s="50"/>
    </row>
    <row r="596" spans="2:39" ht="21" customHeight="1">
      <c r="B596" s="942" t="str">
        <f t="shared" si="9"/>
        <v/>
      </c>
      <c r="C596" s="437">
        <f>'Og s3a'!C595</f>
        <v>0</v>
      </c>
      <c r="D596" s="438">
        <f>'Og s3a'!E595</f>
        <v>0</v>
      </c>
      <c r="E596" s="871">
        <f>'Og s3a'!F595</f>
        <v>0</v>
      </c>
      <c r="F596" s="437">
        <f>'Og s3a'!G595</f>
        <v>0</v>
      </c>
      <c r="G596" s="484"/>
      <c r="H596" s="483"/>
      <c r="I596" s="484"/>
      <c r="J596" s="483"/>
      <c r="K596" s="484"/>
      <c r="L596" s="483"/>
      <c r="M596" s="484"/>
      <c r="N596" s="483"/>
      <c r="O596" s="484"/>
      <c r="P596" s="483"/>
      <c r="Q596" s="59"/>
      <c r="R596" s="17"/>
      <c r="S596" s="56">
        <f>'Og s3a'!D595</f>
        <v>0</v>
      </c>
      <c r="T596" s="50"/>
      <c r="U596" s="306"/>
      <c r="V596" s="307"/>
      <c r="W596" s="307"/>
      <c r="X596" s="307"/>
      <c r="Y596" s="306"/>
      <c r="Z596" s="306"/>
      <c r="AA596" s="50"/>
      <c r="AB596" s="50"/>
      <c r="AC596" s="50"/>
      <c r="AD596" s="50"/>
      <c r="AE596" s="50"/>
      <c r="AF596" s="50"/>
      <c r="AG596" s="50"/>
      <c r="AH596" s="50"/>
      <c r="AI596" s="50"/>
      <c r="AJ596" s="50"/>
      <c r="AK596" s="50"/>
      <c r="AL596" s="50"/>
      <c r="AM596" s="50"/>
    </row>
    <row r="597" spans="2:39" ht="21" customHeight="1">
      <c r="B597" s="942" t="str">
        <f t="shared" si="9"/>
        <v/>
      </c>
      <c r="C597" s="437">
        <f>'Og s3a'!C596</f>
        <v>0</v>
      </c>
      <c r="D597" s="438">
        <f>'Og s3a'!E596</f>
        <v>0</v>
      </c>
      <c r="E597" s="871">
        <f>'Og s3a'!F596</f>
        <v>0</v>
      </c>
      <c r="F597" s="437">
        <f>'Og s3a'!G596</f>
        <v>0</v>
      </c>
      <c r="G597" s="484"/>
      <c r="H597" s="483"/>
      <c r="I597" s="484"/>
      <c r="J597" s="483"/>
      <c r="K597" s="484"/>
      <c r="L597" s="483"/>
      <c r="M597" s="484"/>
      <c r="N597" s="483"/>
      <c r="O597" s="484"/>
      <c r="P597" s="483"/>
      <c r="Q597" s="59"/>
      <c r="R597" s="17"/>
      <c r="S597" s="56">
        <f>'Og s3a'!D596</f>
        <v>0</v>
      </c>
      <c r="T597" s="50"/>
      <c r="U597" s="306"/>
      <c r="V597" s="307"/>
      <c r="W597" s="307"/>
      <c r="X597" s="307"/>
      <c r="Y597" s="306"/>
      <c r="Z597" s="306"/>
      <c r="AA597" s="50"/>
      <c r="AB597" s="50"/>
      <c r="AC597" s="50"/>
      <c r="AD597" s="50"/>
      <c r="AE597" s="50"/>
      <c r="AF597" s="50"/>
      <c r="AG597" s="50"/>
      <c r="AH597" s="50"/>
      <c r="AI597" s="50"/>
      <c r="AJ597" s="50"/>
      <c r="AK597" s="50"/>
      <c r="AL597" s="50"/>
      <c r="AM597" s="50"/>
    </row>
    <row r="598" spans="2:39" ht="21" customHeight="1">
      <c r="B598" s="942" t="str">
        <f t="shared" si="9"/>
        <v/>
      </c>
      <c r="C598" s="437">
        <f>'Og s3a'!C597</f>
        <v>0</v>
      </c>
      <c r="D598" s="438">
        <f>'Og s3a'!E597</f>
        <v>0</v>
      </c>
      <c r="E598" s="871">
        <f>'Og s3a'!F597</f>
        <v>0</v>
      </c>
      <c r="F598" s="437">
        <f>'Og s3a'!G597</f>
        <v>0</v>
      </c>
      <c r="G598" s="484"/>
      <c r="H598" s="483"/>
      <c r="I598" s="484"/>
      <c r="J598" s="483"/>
      <c r="K598" s="484"/>
      <c r="L598" s="483"/>
      <c r="M598" s="484"/>
      <c r="N598" s="483"/>
      <c r="O598" s="484"/>
      <c r="P598" s="483"/>
      <c r="Q598" s="59"/>
      <c r="R598" s="17"/>
      <c r="S598" s="56">
        <f>'Og s3a'!D597</f>
        <v>0</v>
      </c>
      <c r="T598" s="50"/>
      <c r="U598" s="306"/>
      <c r="V598" s="307"/>
      <c r="W598" s="307"/>
      <c r="X598" s="307"/>
      <c r="Y598" s="306"/>
      <c r="Z598" s="306"/>
      <c r="AA598" s="50"/>
      <c r="AB598" s="50"/>
      <c r="AC598" s="50"/>
      <c r="AD598" s="50"/>
      <c r="AE598" s="50"/>
      <c r="AF598" s="50"/>
      <c r="AG598" s="50"/>
      <c r="AH598" s="50"/>
      <c r="AI598" s="50"/>
      <c r="AJ598" s="50"/>
      <c r="AK598" s="50"/>
      <c r="AL598" s="50"/>
      <c r="AM598" s="50"/>
    </row>
    <row r="599" spans="2:39" ht="21" customHeight="1">
      <c r="B599" s="942" t="str">
        <f t="shared" si="9"/>
        <v/>
      </c>
      <c r="C599" s="437">
        <f>'Og s3a'!C598</f>
        <v>0</v>
      </c>
      <c r="D599" s="438">
        <f>'Og s3a'!E598</f>
        <v>0</v>
      </c>
      <c r="E599" s="871">
        <f>'Og s3a'!F598</f>
        <v>0</v>
      </c>
      <c r="F599" s="437">
        <f>'Og s3a'!G598</f>
        <v>0</v>
      </c>
      <c r="G599" s="484"/>
      <c r="H599" s="483"/>
      <c r="I599" s="484"/>
      <c r="J599" s="483"/>
      <c r="K599" s="484"/>
      <c r="L599" s="483"/>
      <c r="M599" s="484"/>
      <c r="N599" s="483"/>
      <c r="O599" s="484"/>
      <c r="P599" s="483"/>
      <c r="Q599" s="59"/>
      <c r="R599" s="17"/>
      <c r="S599" s="56">
        <f>'Og s3a'!D598</f>
        <v>0</v>
      </c>
      <c r="T599" s="50"/>
      <c r="U599" s="306"/>
      <c r="V599" s="307"/>
      <c r="W599" s="307"/>
      <c r="X599" s="307"/>
      <c r="Y599" s="306"/>
      <c r="Z599" s="306"/>
      <c r="AA599" s="50"/>
      <c r="AB599" s="50"/>
      <c r="AC599" s="50"/>
      <c r="AD599" s="50"/>
      <c r="AE599" s="50"/>
      <c r="AF599" s="50"/>
      <c r="AG599" s="50"/>
      <c r="AH599" s="50"/>
      <c r="AI599" s="50"/>
      <c r="AJ599" s="50"/>
      <c r="AK599" s="50"/>
      <c r="AL599" s="50"/>
      <c r="AM599" s="50"/>
    </row>
    <row r="600" spans="2:39" ht="21" customHeight="1">
      <c r="B600" s="942" t="str">
        <f t="shared" si="9"/>
        <v/>
      </c>
      <c r="C600" s="437">
        <f>'Og s3a'!C599</f>
        <v>0</v>
      </c>
      <c r="D600" s="438">
        <f>'Og s3a'!E599</f>
        <v>0</v>
      </c>
      <c r="E600" s="871">
        <f>'Og s3a'!F599</f>
        <v>0</v>
      </c>
      <c r="F600" s="437">
        <f>'Og s3a'!G599</f>
        <v>0</v>
      </c>
      <c r="G600" s="484"/>
      <c r="H600" s="483"/>
      <c r="I600" s="484"/>
      <c r="J600" s="483"/>
      <c r="K600" s="484"/>
      <c r="L600" s="483"/>
      <c r="M600" s="484"/>
      <c r="N600" s="483"/>
      <c r="O600" s="484"/>
      <c r="P600" s="483"/>
      <c r="Q600" s="59"/>
      <c r="R600" s="17"/>
      <c r="S600" s="56">
        <f>'Og s3a'!D599</f>
        <v>0</v>
      </c>
      <c r="T600" s="50"/>
      <c r="U600" s="306"/>
      <c r="V600" s="307"/>
      <c r="W600" s="307"/>
      <c r="X600" s="307"/>
      <c r="Y600" s="306"/>
      <c r="Z600" s="306"/>
      <c r="AA600" s="50"/>
      <c r="AB600" s="50"/>
      <c r="AC600" s="50"/>
      <c r="AD600" s="50"/>
      <c r="AE600" s="50"/>
      <c r="AF600" s="50"/>
      <c r="AG600" s="50"/>
      <c r="AH600" s="50"/>
      <c r="AI600" s="50"/>
      <c r="AJ600" s="50"/>
      <c r="AK600" s="50"/>
      <c r="AL600" s="50"/>
      <c r="AM600" s="50"/>
    </row>
    <row r="601" spans="2:39" ht="21" customHeight="1">
      <c r="B601" s="942" t="str">
        <f t="shared" si="9"/>
        <v/>
      </c>
      <c r="C601" s="437">
        <f>'Og s3a'!C600</f>
        <v>0</v>
      </c>
      <c r="D601" s="438">
        <f>'Og s3a'!E600</f>
        <v>0</v>
      </c>
      <c r="E601" s="871">
        <f>'Og s3a'!F600</f>
        <v>0</v>
      </c>
      <c r="F601" s="437">
        <f>'Og s3a'!G600</f>
        <v>0</v>
      </c>
      <c r="G601" s="484"/>
      <c r="H601" s="483"/>
      <c r="I601" s="484"/>
      <c r="J601" s="483"/>
      <c r="K601" s="484"/>
      <c r="L601" s="483"/>
      <c r="M601" s="484"/>
      <c r="N601" s="483"/>
      <c r="O601" s="484"/>
      <c r="P601" s="483"/>
      <c r="Q601" s="59"/>
      <c r="R601" s="17"/>
      <c r="S601" s="56">
        <f>'Og s3a'!D600</f>
        <v>0</v>
      </c>
      <c r="T601" s="50"/>
      <c r="U601" s="306"/>
      <c r="V601" s="307"/>
      <c r="W601" s="307"/>
      <c r="X601" s="307"/>
      <c r="Y601" s="306"/>
      <c r="Z601" s="306"/>
      <c r="AA601" s="50"/>
      <c r="AB601" s="50"/>
      <c r="AC601" s="50"/>
      <c r="AD601" s="50"/>
      <c r="AE601" s="50"/>
      <c r="AF601" s="50"/>
      <c r="AG601" s="50"/>
      <c r="AH601" s="50"/>
      <c r="AI601" s="50"/>
      <c r="AJ601" s="50"/>
      <c r="AK601" s="50"/>
      <c r="AL601" s="50"/>
      <c r="AM601" s="50"/>
    </row>
    <row r="602" spans="2:39" ht="21" customHeight="1">
      <c r="B602" s="942" t="str">
        <f t="shared" si="9"/>
        <v/>
      </c>
      <c r="C602" s="437">
        <f>'Og s3a'!C601</f>
        <v>0</v>
      </c>
      <c r="D602" s="438">
        <f>'Og s3a'!E601</f>
        <v>0</v>
      </c>
      <c r="E602" s="871">
        <f>'Og s3a'!F601</f>
        <v>0</v>
      </c>
      <c r="F602" s="437">
        <f>'Og s3a'!G601</f>
        <v>0</v>
      </c>
      <c r="G602" s="484"/>
      <c r="H602" s="483"/>
      <c r="I602" s="484"/>
      <c r="J602" s="483"/>
      <c r="K602" s="484"/>
      <c r="L602" s="483"/>
      <c r="M602" s="484"/>
      <c r="N602" s="483"/>
      <c r="O602" s="484"/>
      <c r="P602" s="483"/>
      <c r="Q602" s="59"/>
      <c r="R602" s="17"/>
      <c r="S602" s="56">
        <f>'Og s3a'!D601</f>
        <v>0</v>
      </c>
      <c r="T602" s="50"/>
      <c r="U602" s="306"/>
      <c r="V602" s="307"/>
      <c r="W602" s="307"/>
      <c r="X602" s="307"/>
      <c r="Y602" s="306"/>
      <c r="Z602" s="306"/>
      <c r="AA602" s="50"/>
      <c r="AB602" s="50"/>
      <c r="AC602" s="50"/>
      <c r="AD602" s="50"/>
      <c r="AE602" s="50"/>
      <c r="AF602" s="50"/>
      <c r="AG602" s="50"/>
      <c r="AH602" s="50"/>
      <c r="AI602" s="50"/>
      <c r="AJ602" s="50"/>
      <c r="AK602" s="50"/>
      <c r="AL602" s="50"/>
      <c r="AM602" s="50"/>
    </row>
    <row r="603" spans="2:39" ht="21" customHeight="1">
      <c r="B603" s="942" t="str">
        <f t="shared" si="9"/>
        <v/>
      </c>
      <c r="C603" s="437">
        <f>'Og s3a'!C602</f>
        <v>0</v>
      </c>
      <c r="D603" s="438">
        <f>'Og s3a'!E602</f>
        <v>0</v>
      </c>
      <c r="E603" s="871">
        <f>'Og s3a'!F602</f>
        <v>0</v>
      </c>
      <c r="F603" s="437">
        <f>'Og s3a'!G602</f>
        <v>0</v>
      </c>
      <c r="G603" s="484"/>
      <c r="H603" s="483"/>
      <c r="I603" s="484"/>
      <c r="J603" s="483"/>
      <c r="K603" s="484"/>
      <c r="L603" s="483"/>
      <c r="M603" s="484"/>
      <c r="N603" s="483"/>
      <c r="O603" s="484"/>
      <c r="P603" s="483"/>
      <c r="Q603" s="59"/>
      <c r="R603" s="17"/>
      <c r="S603" s="56">
        <f>'Og s3a'!D602</f>
        <v>0</v>
      </c>
      <c r="T603" s="50"/>
      <c r="U603" s="306"/>
      <c r="V603" s="307"/>
      <c r="W603" s="307"/>
      <c r="X603" s="307"/>
      <c r="Y603" s="306"/>
      <c r="Z603" s="306"/>
      <c r="AA603" s="50"/>
      <c r="AB603" s="50"/>
      <c r="AC603" s="50"/>
      <c r="AD603" s="50"/>
      <c r="AE603" s="50"/>
      <c r="AF603" s="50"/>
      <c r="AG603" s="50"/>
      <c r="AH603" s="50"/>
      <c r="AI603" s="50"/>
      <c r="AJ603" s="50"/>
      <c r="AK603" s="50"/>
      <c r="AL603" s="50"/>
      <c r="AM603" s="50"/>
    </row>
    <row r="604" spans="2:39" ht="21" customHeight="1">
      <c r="B604" s="942" t="str">
        <f t="shared" si="9"/>
        <v/>
      </c>
      <c r="C604" s="437">
        <f>'Og s3a'!C603</f>
        <v>0</v>
      </c>
      <c r="D604" s="438">
        <f>'Og s3a'!E603</f>
        <v>0</v>
      </c>
      <c r="E604" s="871">
        <f>'Og s3a'!F603</f>
        <v>0</v>
      </c>
      <c r="F604" s="437">
        <f>'Og s3a'!G603</f>
        <v>0</v>
      </c>
      <c r="G604" s="484"/>
      <c r="H604" s="483"/>
      <c r="I604" s="484"/>
      <c r="J604" s="483"/>
      <c r="K604" s="484"/>
      <c r="L604" s="483"/>
      <c r="M604" s="484"/>
      <c r="N604" s="483"/>
      <c r="O604" s="484"/>
      <c r="P604" s="483"/>
      <c r="Q604" s="59"/>
      <c r="R604" s="17"/>
      <c r="S604" s="56">
        <f>'Og s3a'!D603</f>
        <v>0</v>
      </c>
      <c r="T604" s="50"/>
      <c r="U604" s="306"/>
      <c r="V604" s="307"/>
      <c r="W604" s="307"/>
      <c r="X604" s="307"/>
      <c r="Y604" s="306"/>
      <c r="Z604" s="306"/>
      <c r="AA604" s="50"/>
      <c r="AB604" s="50"/>
      <c r="AC604" s="50"/>
      <c r="AD604" s="50"/>
      <c r="AE604" s="50"/>
      <c r="AF604" s="50"/>
      <c r="AG604" s="50"/>
      <c r="AH604" s="50"/>
      <c r="AI604" s="50"/>
      <c r="AJ604" s="50"/>
      <c r="AK604" s="50"/>
      <c r="AL604" s="50"/>
      <c r="AM604" s="50"/>
    </row>
    <row r="605" spans="2:39" ht="21" customHeight="1">
      <c r="B605" s="942" t="str">
        <f t="shared" si="9"/>
        <v/>
      </c>
      <c r="C605" s="437">
        <f>'Og s3a'!C604</f>
        <v>0</v>
      </c>
      <c r="D605" s="438">
        <f>'Og s3a'!E604</f>
        <v>0</v>
      </c>
      <c r="E605" s="871">
        <f>'Og s3a'!F604</f>
        <v>0</v>
      </c>
      <c r="F605" s="437">
        <f>'Og s3a'!G604</f>
        <v>0</v>
      </c>
      <c r="G605" s="484"/>
      <c r="H605" s="483"/>
      <c r="I605" s="484"/>
      <c r="J605" s="483"/>
      <c r="K605" s="484"/>
      <c r="L605" s="483"/>
      <c r="M605" s="484"/>
      <c r="N605" s="483"/>
      <c r="O605" s="484"/>
      <c r="P605" s="483"/>
      <c r="Q605" s="59"/>
      <c r="R605" s="17"/>
      <c r="S605" s="56">
        <f>'Og s3a'!D604</f>
        <v>0</v>
      </c>
      <c r="T605" s="50"/>
      <c r="U605" s="306"/>
      <c r="V605" s="307"/>
      <c r="W605" s="307"/>
      <c r="X605" s="307"/>
      <c r="Y605" s="306"/>
      <c r="Z605" s="306"/>
      <c r="AA605" s="50"/>
      <c r="AB605" s="50"/>
      <c r="AC605" s="50"/>
      <c r="AD605" s="50"/>
      <c r="AE605" s="50"/>
      <c r="AF605" s="50"/>
      <c r="AG605" s="50"/>
      <c r="AH605" s="50"/>
      <c r="AI605" s="50"/>
      <c r="AJ605" s="50"/>
      <c r="AK605" s="50"/>
      <c r="AL605" s="50"/>
      <c r="AM605" s="50"/>
    </row>
    <row r="606" spans="2:39" ht="21" customHeight="1">
      <c r="B606" s="942" t="str">
        <f t="shared" si="9"/>
        <v/>
      </c>
      <c r="C606" s="437">
        <f>'Og s3a'!C605</f>
        <v>0</v>
      </c>
      <c r="D606" s="438">
        <f>'Og s3a'!E605</f>
        <v>0</v>
      </c>
      <c r="E606" s="871">
        <f>'Og s3a'!F605</f>
        <v>0</v>
      </c>
      <c r="F606" s="437">
        <f>'Og s3a'!G605</f>
        <v>0</v>
      </c>
      <c r="G606" s="484"/>
      <c r="H606" s="483"/>
      <c r="I606" s="484"/>
      <c r="J606" s="483"/>
      <c r="K606" s="484"/>
      <c r="L606" s="483"/>
      <c r="M606" s="484"/>
      <c r="N606" s="483"/>
      <c r="O606" s="484"/>
      <c r="P606" s="483"/>
      <c r="Q606" s="59"/>
      <c r="R606" s="17"/>
      <c r="S606" s="56">
        <f>'Og s3a'!D605</f>
        <v>0</v>
      </c>
      <c r="T606" s="50"/>
      <c r="U606" s="306"/>
      <c r="V606" s="307"/>
      <c r="W606" s="307"/>
      <c r="X606" s="307"/>
      <c r="Y606" s="306"/>
      <c r="Z606" s="306"/>
      <c r="AA606" s="50"/>
      <c r="AB606" s="50"/>
      <c r="AC606" s="50"/>
      <c r="AD606" s="50"/>
      <c r="AE606" s="50"/>
      <c r="AF606" s="50"/>
      <c r="AG606" s="50"/>
      <c r="AH606" s="50"/>
      <c r="AI606" s="50"/>
      <c r="AJ606" s="50"/>
      <c r="AK606" s="50"/>
      <c r="AL606" s="50"/>
      <c r="AM606" s="50"/>
    </row>
    <row r="607" spans="2:39" ht="21" customHeight="1">
      <c r="B607" s="942" t="str">
        <f t="shared" si="9"/>
        <v/>
      </c>
      <c r="C607" s="437">
        <f>'Og s3a'!C606</f>
        <v>0</v>
      </c>
      <c r="D607" s="438">
        <f>'Og s3a'!E606</f>
        <v>0</v>
      </c>
      <c r="E607" s="871">
        <f>'Og s3a'!F606</f>
        <v>0</v>
      </c>
      <c r="F607" s="437">
        <f>'Og s3a'!G606</f>
        <v>0</v>
      </c>
      <c r="G607" s="484"/>
      <c r="H607" s="483"/>
      <c r="I607" s="484"/>
      <c r="J607" s="483"/>
      <c r="K607" s="484"/>
      <c r="L607" s="483"/>
      <c r="M607" s="484"/>
      <c r="N607" s="483"/>
      <c r="O607" s="484"/>
      <c r="P607" s="483"/>
      <c r="Q607" s="59"/>
      <c r="R607" s="17"/>
      <c r="S607" s="56">
        <f>'Og s3a'!D606</f>
        <v>0</v>
      </c>
      <c r="T607" s="50"/>
      <c r="U607" s="306"/>
      <c r="V607" s="307"/>
      <c r="W607" s="307"/>
      <c r="X607" s="307"/>
      <c r="Y607" s="306"/>
      <c r="Z607" s="306"/>
      <c r="AA607" s="50"/>
      <c r="AB607" s="50"/>
      <c r="AC607" s="50"/>
      <c r="AD607" s="50"/>
      <c r="AE607" s="50"/>
      <c r="AF607" s="50"/>
      <c r="AG607" s="50"/>
      <c r="AH607" s="50"/>
      <c r="AI607" s="50"/>
      <c r="AJ607" s="50"/>
      <c r="AK607" s="50"/>
      <c r="AL607" s="50"/>
      <c r="AM607" s="50"/>
    </row>
    <row r="608" spans="2:39" ht="21" customHeight="1">
      <c r="B608" s="942" t="str">
        <f t="shared" si="9"/>
        <v/>
      </c>
      <c r="C608" s="437">
        <f>'Og s3a'!C607</f>
        <v>0</v>
      </c>
      <c r="D608" s="438">
        <f>'Og s3a'!E607</f>
        <v>0</v>
      </c>
      <c r="E608" s="871">
        <f>'Og s3a'!F607</f>
        <v>0</v>
      </c>
      <c r="F608" s="437">
        <f>'Og s3a'!G607</f>
        <v>0</v>
      </c>
      <c r="G608" s="484"/>
      <c r="H608" s="483"/>
      <c r="I608" s="484"/>
      <c r="J608" s="483"/>
      <c r="K608" s="484"/>
      <c r="L608" s="483"/>
      <c r="M608" s="484"/>
      <c r="N608" s="483"/>
      <c r="O608" s="484"/>
      <c r="P608" s="483"/>
      <c r="Q608" s="59"/>
      <c r="R608" s="17"/>
      <c r="S608" s="56">
        <f>'Og s3a'!D607</f>
        <v>0</v>
      </c>
      <c r="T608" s="50"/>
      <c r="U608" s="306"/>
      <c r="V608" s="307"/>
      <c r="W608" s="307"/>
      <c r="X608" s="307"/>
      <c r="Y608" s="306"/>
      <c r="Z608" s="306"/>
      <c r="AA608" s="50"/>
      <c r="AB608" s="50"/>
      <c r="AC608" s="50"/>
      <c r="AD608" s="50"/>
      <c r="AE608" s="50"/>
      <c r="AF608" s="50"/>
      <c r="AG608" s="50"/>
      <c r="AH608" s="50"/>
      <c r="AI608" s="50"/>
      <c r="AJ608" s="50"/>
      <c r="AK608" s="50"/>
      <c r="AL608" s="50"/>
      <c r="AM608" s="50"/>
    </row>
    <row r="609" spans="2:39" ht="21" customHeight="1">
      <c r="B609" s="942" t="str">
        <f t="shared" si="9"/>
        <v/>
      </c>
      <c r="C609" s="437">
        <f>'Og s3a'!C608</f>
        <v>0</v>
      </c>
      <c r="D609" s="438">
        <f>'Og s3a'!E608</f>
        <v>0</v>
      </c>
      <c r="E609" s="871">
        <f>'Og s3a'!F608</f>
        <v>0</v>
      </c>
      <c r="F609" s="437">
        <f>'Og s3a'!G608</f>
        <v>0</v>
      </c>
      <c r="G609" s="484"/>
      <c r="H609" s="483"/>
      <c r="I609" s="484"/>
      <c r="J609" s="483"/>
      <c r="K609" s="484"/>
      <c r="L609" s="483"/>
      <c r="M609" s="484"/>
      <c r="N609" s="483"/>
      <c r="O609" s="484"/>
      <c r="P609" s="483"/>
      <c r="Q609" s="59"/>
      <c r="R609" s="17"/>
      <c r="S609" s="56">
        <f>'Og s3a'!D608</f>
        <v>0</v>
      </c>
      <c r="T609" s="50"/>
      <c r="U609" s="306"/>
      <c r="V609" s="307"/>
      <c r="W609" s="307"/>
      <c r="X609" s="307"/>
      <c r="Y609" s="306"/>
      <c r="Z609" s="306"/>
      <c r="AA609" s="50"/>
      <c r="AB609" s="50"/>
      <c r="AC609" s="50"/>
      <c r="AD609" s="50"/>
      <c r="AE609" s="50"/>
      <c r="AF609" s="50"/>
      <c r="AG609" s="50"/>
      <c r="AH609" s="50"/>
      <c r="AI609" s="50"/>
      <c r="AJ609" s="50"/>
      <c r="AK609" s="50"/>
      <c r="AL609" s="50"/>
      <c r="AM609" s="50"/>
    </row>
    <row r="610" spans="2:39" ht="21" customHeight="1">
      <c r="B610" s="942" t="str">
        <f t="shared" si="9"/>
        <v/>
      </c>
      <c r="C610" s="437">
        <f>'Og s3a'!C609</f>
        <v>0</v>
      </c>
      <c r="D610" s="438">
        <f>'Og s3a'!E609</f>
        <v>0</v>
      </c>
      <c r="E610" s="871">
        <f>'Og s3a'!F609</f>
        <v>0</v>
      </c>
      <c r="F610" s="437">
        <f>'Og s3a'!G609</f>
        <v>0</v>
      </c>
      <c r="G610" s="484"/>
      <c r="H610" s="483"/>
      <c r="I610" s="484"/>
      <c r="J610" s="483"/>
      <c r="K610" s="484"/>
      <c r="L610" s="483"/>
      <c r="M610" s="484"/>
      <c r="N610" s="483"/>
      <c r="O610" s="484"/>
      <c r="P610" s="483"/>
      <c r="Q610" s="59"/>
      <c r="R610" s="17"/>
      <c r="S610" s="56">
        <f>'Og s3a'!D609</f>
        <v>0</v>
      </c>
      <c r="T610" s="50"/>
      <c r="U610" s="306"/>
      <c r="V610" s="307"/>
      <c r="W610" s="307"/>
      <c r="X610" s="307"/>
      <c r="Y610" s="306"/>
      <c r="Z610" s="306"/>
      <c r="AA610" s="50"/>
      <c r="AB610" s="50"/>
      <c r="AC610" s="50"/>
      <c r="AD610" s="50"/>
      <c r="AE610" s="50"/>
      <c r="AF610" s="50"/>
      <c r="AG610" s="50"/>
      <c r="AH610" s="50"/>
      <c r="AI610" s="50"/>
      <c r="AJ610" s="50"/>
      <c r="AK610" s="50"/>
      <c r="AL610" s="50"/>
      <c r="AM610" s="50"/>
    </row>
    <row r="611" spans="2:39" ht="21" customHeight="1">
      <c r="B611" s="942" t="str">
        <f t="shared" si="9"/>
        <v/>
      </c>
      <c r="C611" s="437">
        <f>'Og s3a'!C610</f>
        <v>0</v>
      </c>
      <c r="D611" s="438">
        <f>'Og s3a'!E610</f>
        <v>0</v>
      </c>
      <c r="E611" s="871">
        <f>'Og s3a'!F610</f>
        <v>0</v>
      </c>
      <c r="F611" s="437">
        <f>'Og s3a'!G610</f>
        <v>0</v>
      </c>
      <c r="G611" s="484"/>
      <c r="H611" s="483"/>
      <c r="I611" s="484"/>
      <c r="J611" s="483"/>
      <c r="K611" s="484"/>
      <c r="L611" s="483"/>
      <c r="M611" s="484"/>
      <c r="N611" s="483"/>
      <c r="O611" s="484"/>
      <c r="P611" s="483"/>
      <c r="Q611" s="59"/>
      <c r="R611" s="17"/>
      <c r="S611" s="56">
        <f>'Og s3a'!D610</f>
        <v>0</v>
      </c>
      <c r="T611" s="50"/>
      <c r="U611" s="306"/>
      <c r="V611" s="307"/>
      <c r="W611" s="307"/>
      <c r="X611" s="307"/>
      <c r="Y611" s="306"/>
      <c r="Z611" s="306"/>
      <c r="AA611" s="50"/>
      <c r="AB611" s="50"/>
      <c r="AC611" s="50"/>
      <c r="AD611" s="50"/>
      <c r="AE611" s="50"/>
      <c r="AF611" s="50"/>
      <c r="AG611" s="50"/>
      <c r="AH611" s="50"/>
      <c r="AI611" s="50"/>
      <c r="AJ611" s="50"/>
      <c r="AK611" s="50"/>
      <c r="AL611" s="50"/>
      <c r="AM611" s="50"/>
    </row>
    <row r="612" spans="2:39" ht="21" customHeight="1">
      <c r="B612" s="942" t="str">
        <f t="shared" si="9"/>
        <v/>
      </c>
      <c r="C612" s="437">
        <f>'Og s3a'!C611</f>
        <v>0</v>
      </c>
      <c r="D612" s="438">
        <f>'Og s3a'!E611</f>
        <v>0</v>
      </c>
      <c r="E612" s="871">
        <f>'Og s3a'!F611</f>
        <v>0</v>
      </c>
      <c r="F612" s="437">
        <f>'Og s3a'!G611</f>
        <v>0</v>
      </c>
      <c r="G612" s="484"/>
      <c r="H612" s="483"/>
      <c r="I612" s="484"/>
      <c r="J612" s="483"/>
      <c r="K612" s="484"/>
      <c r="L612" s="483"/>
      <c r="M612" s="484"/>
      <c r="N612" s="483"/>
      <c r="O612" s="484"/>
      <c r="P612" s="483"/>
      <c r="Q612" s="59"/>
      <c r="R612" s="17"/>
      <c r="S612" s="56">
        <f>'Og s3a'!D611</f>
        <v>0</v>
      </c>
      <c r="T612" s="50"/>
      <c r="U612" s="306"/>
      <c r="V612" s="307"/>
      <c r="W612" s="307"/>
      <c r="X612" s="307"/>
      <c r="Y612" s="306"/>
      <c r="Z612" s="306"/>
      <c r="AA612" s="50"/>
      <c r="AB612" s="50"/>
      <c r="AC612" s="50"/>
      <c r="AD612" s="50"/>
      <c r="AE612" s="50"/>
      <c r="AF612" s="50"/>
      <c r="AG612" s="50"/>
      <c r="AH612" s="50"/>
      <c r="AI612" s="50"/>
      <c r="AJ612" s="50"/>
      <c r="AK612" s="50"/>
      <c r="AL612" s="50"/>
      <c r="AM612" s="50"/>
    </row>
    <row r="613" spans="2:39" ht="21" customHeight="1">
      <c r="B613" s="942" t="str">
        <f t="shared" si="9"/>
        <v/>
      </c>
      <c r="C613" s="437">
        <f>'Og s3a'!C612</f>
        <v>0</v>
      </c>
      <c r="D613" s="438">
        <f>'Og s3a'!E612</f>
        <v>0</v>
      </c>
      <c r="E613" s="871">
        <f>'Og s3a'!F612</f>
        <v>0</v>
      </c>
      <c r="F613" s="437">
        <f>'Og s3a'!G612</f>
        <v>0</v>
      </c>
      <c r="G613" s="484"/>
      <c r="H613" s="483"/>
      <c r="I613" s="484"/>
      <c r="J613" s="483"/>
      <c r="K613" s="484"/>
      <c r="L613" s="483"/>
      <c r="M613" s="484"/>
      <c r="N613" s="483"/>
      <c r="O613" s="484"/>
      <c r="P613" s="483"/>
      <c r="Q613" s="59"/>
      <c r="R613" s="17"/>
      <c r="S613" s="56">
        <f>'Og s3a'!D612</f>
        <v>0</v>
      </c>
      <c r="T613" s="50"/>
      <c r="U613" s="306"/>
      <c r="V613" s="307"/>
      <c r="W613" s="307"/>
      <c r="X613" s="307"/>
      <c r="Y613" s="306"/>
      <c r="Z613" s="306"/>
      <c r="AA613" s="50"/>
      <c r="AB613" s="50"/>
      <c r="AC613" s="50"/>
      <c r="AD613" s="50"/>
      <c r="AE613" s="50"/>
      <c r="AF613" s="50"/>
      <c r="AG613" s="50"/>
      <c r="AH613" s="50"/>
      <c r="AI613" s="50"/>
      <c r="AJ613" s="50"/>
      <c r="AK613" s="50"/>
      <c r="AL613" s="50"/>
      <c r="AM613" s="50"/>
    </row>
    <row r="614" spans="2:39" ht="21" customHeight="1">
      <c r="B614" s="942" t="str">
        <f t="shared" si="9"/>
        <v/>
      </c>
      <c r="C614" s="437">
        <f>'Og s3a'!C613</f>
        <v>0</v>
      </c>
      <c r="D614" s="438">
        <f>'Og s3a'!E613</f>
        <v>0</v>
      </c>
      <c r="E614" s="871">
        <f>'Og s3a'!F613</f>
        <v>0</v>
      </c>
      <c r="F614" s="437">
        <f>'Og s3a'!G613</f>
        <v>0</v>
      </c>
      <c r="G614" s="484"/>
      <c r="H614" s="483"/>
      <c r="I614" s="484"/>
      <c r="J614" s="483"/>
      <c r="K614" s="484"/>
      <c r="L614" s="483"/>
      <c r="M614" s="484"/>
      <c r="N614" s="483"/>
      <c r="O614" s="484"/>
      <c r="P614" s="483"/>
      <c r="Q614" s="59"/>
      <c r="R614" s="17"/>
      <c r="S614" s="56">
        <f>'Og s3a'!D613</f>
        <v>0</v>
      </c>
      <c r="T614" s="50"/>
      <c r="U614" s="306"/>
      <c r="V614" s="307"/>
      <c r="W614" s="307"/>
      <c r="X614" s="307"/>
      <c r="Y614" s="306"/>
      <c r="Z614" s="306"/>
      <c r="AA614" s="50"/>
      <c r="AB614" s="50"/>
      <c r="AC614" s="50"/>
      <c r="AD614" s="50"/>
      <c r="AE614" s="50"/>
      <c r="AF614" s="50"/>
      <c r="AG614" s="50"/>
      <c r="AH614" s="50"/>
      <c r="AI614" s="50"/>
      <c r="AJ614" s="50"/>
      <c r="AK614" s="50"/>
      <c r="AL614" s="50"/>
      <c r="AM614" s="50"/>
    </row>
    <row r="615" spans="2:39" ht="21" customHeight="1">
      <c r="B615" s="942" t="str">
        <f t="shared" si="9"/>
        <v/>
      </c>
      <c r="C615" s="437">
        <f>'Og s3a'!C614</f>
        <v>0</v>
      </c>
      <c r="D615" s="438">
        <f>'Og s3a'!E614</f>
        <v>0</v>
      </c>
      <c r="E615" s="871">
        <f>'Og s3a'!F614</f>
        <v>0</v>
      </c>
      <c r="F615" s="437">
        <f>'Og s3a'!G614</f>
        <v>0</v>
      </c>
      <c r="G615" s="484"/>
      <c r="H615" s="483"/>
      <c r="I615" s="484"/>
      <c r="J615" s="483"/>
      <c r="K615" s="484"/>
      <c r="L615" s="483"/>
      <c r="M615" s="484"/>
      <c r="N615" s="483"/>
      <c r="O615" s="484"/>
      <c r="P615" s="483"/>
      <c r="Q615" s="59"/>
      <c r="R615" s="17"/>
      <c r="S615" s="56">
        <f>'Og s3a'!D614</f>
        <v>0</v>
      </c>
      <c r="T615" s="50"/>
      <c r="U615" s="306"/>
      <c r="V615" s="307"/>
      <c r="W615" s="307"/>
      <c r="X615" s="307"/>
      <c r="Y615" s="306"/>
      <c r="Z615" s="306"/>
      <c r="AA615" s="50"/>
      <c r="AB615" s="50"/>
      <c r="AC615" s="50"/>
      <c r="AD615" s="50"/>
      <c r="AE615" s="50"/>
      <c r="AF615" s="50"/>
      <c r="AG615" s="50"/>
      <c r="AH615" s="50"/>
      <c r="AI615" s="50"/>
      <c r="AJ615" s="50"/>
      <c r="AK615" s="50"/>
      <c r="AL615" s="50"/>
      <c r="AM615" s="50"/>
    </row>
    <row r="616" spans="2:39" ht="21" customHeight="1">
      <c r="B616" s="942" t="str">
        <f t="shared" si="9"/>
        <v/>
      </c>
      <c r="C616" s="437">
        <f>'Og s3a'!C615</f>
        <v>0</v>
      </c>
      <c r="D616" s="438">
        <f>'Og s3a'!E615</f>
        <v>0</v>
      </c>
      <c r="E616" s="871">
        <f>'Og s3a'!F615</f>
        <v>0</v>
      </c>
      <c r="F616" s="437">
        <f>'Og s3a'!G615</f>
        <v>0</v>
      </c>
      <c r="G616" s="484"/>
      <c r="H616" s="483"/>
      <c r="I616" s="484"/>
      <c r="J616" s="483"/>
      <c r="K616" s="484"/>
      <c r="L616" s="483"/>
      <c r="M616" s="484"/>
      <c r="N616" s="483"/>
      <c r="O616" s="484"/>
      <c r="P616" s="483"/>
      <c r="Q616" s="59"/>
      <c r="R616" s="17"/>
      <c r="S616" s="56">
        <f>'Og s3a'!D615</f>
        <v>0</v>
      </c>
      <c r="T616" s="50"/>
      <c r="U616" s="306"/>
      <c r="V616" s="307"/>
      <c r="W616" s="307"/>
      <c r="X616" s="307"/>
      <c r="Y616" s="306"/>
      <c r="Z616" s="306"/>
      <c r="AA616" s="50"/>
      <c r="AB616" s="50"/>
      <c r="AC616" s="50"/>
      <c r="AD616" s="50"/>
      <c r="AE616" s="50"/>
      <c r="AF616" s="50"/>
      <c r="AG616" s="50"/>
      <c r="AH616" s="50"/>
      <c r="AI616" s="50"/>
      <c r="AJ616" s="50"/>
      <c r="AK616" s="50"/>
      <c r="AL616" s="50"/>
      <c r="AM616" s="50"/>
    </row>
    <row r="617" spans="2:39" ht="21" customHeight="1">
      <c r="B617" s="942" t="str">
        <f t="shared" si="9"/>
        <v/>
      </c>
      <c r="C617" s="437">
        <f>'Og s3a'!C616</f>
        <v>0</v>
      </c>
      <c r="D617" s="438">
        <f>'Og s3a'!E616</f>
        <v>0</v>
      </c>
      <c r="E617" s="871">
        <f>'Og s3a'!F616</f>
        <v>0</v>
      </c>
      <c r="F617" s="437">
        <f>'Og s3a'!G616</f>
        <v>0</v>
      </c>
      <c r="G617" s="484"/>
      <c r="H617" s="483"/>
      <c r="I617" s="484"/>
      <c r="J617" s="483"/>
      <c r="K617" s="484"/>
      <c r="L617" s="483"/>
      <c r="M617" s="484"/>
      <c r="N617" s="483"/>
      <c r="O617" s="484"/>
      <c r="P617" s="483"/>
      <c r="Q617" s="59"/>
      <c r="R617" s="17"/>
      <c r="S617" s="56">
        <f>'Og s3a'!D616</f>
        <v>0</v>
      </c>
      <c r="T617" s="50"/>
      <c r="U617" s="306"/>
      <c r="V617" s="307"/>
      <c r="W617" s="307"/>
      <c r="X617" s="307"/>
      <c r="Y617" s="306"/>
      <c r="Z617" s="306"/>
      <c r="AA617" s="50"/>
      <c r="AB617" s="50"/>
      <c r="AC617" s="50"/>
      <c r="AD617" s="50"/>
      <c r="AE617" s="50"/>
      <c r="AF617" s="50"/>
      <c r="AG617" s="50"/>
      <c r="AH617" s="50"/>
      <c r="AI617" s="50"/>
      <c r="AJ617" s="50"/>
      <c r="AK617" s="50"/>
      <c r="AL617" s="50"/>
      <c r="AM617" s="50"/>
    </row>
    <row r="618" spans="2:39" ht="21" customHeight="1">
      <c r="B618" s="942" t="str">
        <f t="shared" si="9"/>
        <v/>
      </c>
      <c r="C618" s="437">
        <f>'Og s3a'!C617</f>
        <v>0</v>
      </c>
      <c r="D618" s="438">
        <f>'Og s3a'!E617</f>
        <v>0</v>
      </c>
      <c r="E618" s="871">
        <f>'Og s3a'!F617</f>
        <v>0</v>
      </c>
      <c r="F618" s="437">
        <f>'Og s3a'!G617</f>
        <v>0</v>
      </c>
      <c r="G618" s="484"/>
      <c r="H618" s="483"/>
      <c r="I618" s="484"/>
      <c r="J618" s="483"/>
      <c r="K618" s="484"/>
      <c r="L618" s="483"/>
      <c r="M618" s="484"/>
      <c r="N618" s="483"/>
      <c r="O618" s="484"/>
      <c r="P618" s="483"/>
      <c r="Q618" s="59"/>
      <c r="R618" s="17"/>
      <c r="S618" s="56">
        <f>'Og s3a'!D617</f>
        <v>0</v>
      </c>
      <c r="T618" s="50"/>
      <c r="U618" s="306"/>
      <c r="V618" s="307"/>
      <c r="W618" s="307"/>
      <c r="X618" s="307"/>
      <c r="Y618" s="306"/>
      <c r="Z618" s="306"/>
      <c r="AA618" s="50"/>
      <c r="AB618" s="50"/>
      <c r="AC618" s="50"/>
      <c r="AD618" s="50"/>
      <c r="AE618" s="50"/>
      <c r="AF618" s="50"/>
      <c r="AG618" s="50"/>
      <c r="AH618" s="50"/>
      <c r="AI618" s="50"/>
      <c r="AJ618" s="50"/>
      <c r="AK618" s="50"/>
      <c r="AL618" s="50"/>
      <c r="AM618" s="50"/>
    </row>
    <row r="619" spans="2:39" ht="21" customHeight="1">
      <c r="B619" s="942" t="str">
        <f t="shared" si="9"/>
        <v/>
      </c>
      <c r="C619" s="437">
        <f>'Og s3a'!C618</f>
        <v>0</v>
      </c>
      <c r="D619" s="438">
        <f>'Og s3a'!E618</f>
        <v>0</v>
      </c>
      <c r="E619" s="871">
        <f>'Og s3a'!F618</f>
        <v>0</v>
      </c>
      <c r="F619" s="437">
        <f>'Og s3a'!G618</f>
        <v>0</v>
      </c>
      <c r="G619" s="484"/>
      <c r="H619" s="483"/>
      <c r="I619" s="484"/>
      <c r="J619" s="483"/>
      <c r="K619" s="484"/>
      <c r="L619" s="483"/>
      <c r="M619" s="484"/>
      <c r="N619" s="483"/>
      <c r="O619" s="484"/>
      <c r="P619" s="483"/>
      <c r="Q619" s="59"/>
      <c r="R619" s="17"/>
      <c r="S619" s="56">
        <f>'Og s3a'!D618</f>
        <v>0</v>
      </c>
      <c r="T619" s="50"/>
      <c r="U619" s="306"/>
      <c r="V619" s="307"/>
      <c r="W619" s="307"/>
      <c r="X619" s="307"/>
      <c r="Y619" s="306"/>
      <c r="Z619" s="306"/>
      <c r="AA619" s="50"/>
      <c r="AB619" s="50"/>
      <c r="AC619" s="50"/>
      <c r="AD619" s="50"/>
      <c r="AE619" s="50"/>
      <c r="AF619" s="50"/>
      <c r="AG619" s="50"/>
      <c r="AH619" s="50"/>
      <c r="AI619" s="50"/>
      <c r="AJ619" s="50"/>
      <c r="AK619" s="50"/>
      <c r="AL619" s="50"/>
      <c r="AM619" s="50"/>
    </row>
    <row r="620" spans="2:39" ht="21" customHeight="1">
      <c r="B620" s="942" t="str">
        <f t="shared" si="9"/>
        <v/>
      </c>
      <c r="C620" s="437">
        <f>'Og s3a'!C619</f>
        <v>0</v>
      </c>
      <c r="D620" s="438">
        <f>'Og s3a'!E619</f>
        <v>0</v>
      </c>
      <c r="E620" s="871">
        <f>'Og s3a'!F619</f>
        <v>0</v>
      </c>
      <c r="F620" s="437">
        <f>'Og s3a'!G619</f>
        <v>0</v>
      </c>
      <c r="G620" s="484"/>
      <c r="H620" s="483"/>
      <c r="I620" s="484"/>
      <c r="J620" s="483"/>
      <c r="K620" s="484"/>
      <c r="L620" s="483"/>
      <c r="M620" s="484"/>
      <c r="N620" s="483"/>
      <c r="O620" s="484"/>
      <c r="P620" s="483"/>
      <c r="Q620" s="59"/>
      <c r="R620" s="17"/>
      <c r="S620" s="56">
        <f>'Og s3a'!D619</f>
        <v>0</v>
      </c>
      <c r="T620" s="50"/>
      <c r="U620" s="306"/>
      <c r="V620" s="307"/>
      <c r="W620" s="307"/>
      <c r="X620" s="307"/>
      <c r="Y620" s="306"/>
      <c r="Z620" s="306"/>
      <c r="AA620" s="50"/>
      <c r="AB620" s="50"/>
      <c r="AC620" s="50"/>
      <c r="AD620" s="50"/>
      <c r="AE620" s="50"/>
      <c r="AF620" s="50"/>
      <c r="AG620" s="50"/>
      <c r="AH620" s="50"/>
      <c r="AI620" s="50"/>
      <c r="AJ620" s="50"/>
      <c r="AK620" s="50"/>
      <c r="AL620" s="50"/>
      <c r="AM620" s="50"/>
    </row>
    <row r="621" spans="2:39" ht="21" customHeight="1">
      <c r="B621" s="942" t="str">
        <f t="shared" si="9"/>
        <v/>
      </c>
      <c r="C621" s="437">
        <f>'Og s3a'!C620</f>
        <v>0</v>
      </c>
      <c r="D621" s="438">
        <f>'Og s3a'!E620</f>
        <v>0</v>
      </c>
      <c r="E621" s="871">
        <f>'Og s3a'!F620</f>
        <v>0</v>
      </c>
      <c r="F621" s="437">
        <f>'Og s3a'!G620</f>
        <v>0</v>
      </c>
      <c r="G621" s="484"/>
      <c r="H621" s="483"/>
      <c r="I621" s="484"/>
      <c r="J621" s="483"/>
      <c r="K621" s="484"/>
      <c r="L621" s="483"/>
      <c r="M621" s="484"/>
      <c r="N621" s="483"/>
      <c r="O621" s="484"/>
      <c r="P621" s="483"/>
      <c r="Q621" s="59"/>
      <c r="R621" s="17"/>
      <c r="S621" s="56">
        <f>'Og s3a'!D620</f>
        <v>0</v>
      </c>
      <c r="T621" s="50"/>
      <c r="U621" s="306"/>
      <c r="V621" s="307"/>
      <c r="W621" s="307"/>
      <c r="X621" s="307"/>
      <c r="Y621" s="306"/>
      <c r="Z621" s="306"/>
      <c r="AA621" s="50"/>
      <c r="AB621" s="50"/>
      <c r="AC621" s="50"/>
      <c r="AD621" s="50"/>
      <c r="AE621" s="50"/>
      <c r="AF621" s="50"/>
      <c r="AG621" s="50"/>
      <c r="AH621" s="50"/>
      <c r="AI621" s="50"/>
      <c r="AJ621" s="50"/>
      <c r="AK621" s="50"/>
      <c r="AL621" s="50"/>
      <c r="AM621" s="50"/>
    </row>
    <row r="622" spans="2:39" ht="21" customHeight="1">
      <c r="B622" s="942" t="str">
        <f t="shared" si="9"/>
        <v/>
      </c>
      <c r="C622" s="437">
        <f>'Og s3a'!C621</f>
        <v>0</v>
      </c>
      <c r="D622" s="438">
        <f>'Og s3a'!E621</f>
        <v>0</v>
      </c>
      <c r="E622" s="871">
        <f>'Og s3a'!F621</f>
        <v>0</v>
      </c>
      <c r="F622" s="437">
        <f>'Og s3a'!G621</f>
        <v>0</v>
      </c>
      <c r="G622" s="484"/>
      <c r="H622" s="483"/>
      <c r="I622" s="484"/>
      <c r="J622" s="483"/>
      <c r="K622" s="484"/>
      <c r="L622" s="483"/>
      <c r="M622" s="484"/>
      <c r="N622" s="483"/>
      <c r="O622" s="484"/>
      <c r="P622" s="483"/>
      <c r="Q622" s="59"/>
      <c r="R622" s="17"/>
      <c r="S622" s="56">
        <f>'Og s3a'!D621</f>
        <v>0</v>
      </c>
      <c r="T622" s="50"/>
      <c r="U622" s="306"/>
      <c r="V622" s="307"/>
      <c r="W622" s="307"/>
      <c r="X622" s="307"/>
      <c r="Y622" s="306"/>
      <c r="Z622" s="306"/>
      <c r="AA622" s="50"/>
      <c r="AB622" s="50"/>
      <c r="AC622" s="50"/>
      <c r="AD622" s="50"/>
      <c r="AE622" s="50"/>
      <c r="AF622" s="50"/>
      <c r="AG622" s="50"/>
      <c r="AH622" s="50"/>
      <c r="AI622" s="50"/>
      <c r="AJ622" s="50"/>
      <c r="AK622" s="50"/>
      <c r="AL622" s="50"/>
      <c r="AM622" s="50"/>
    </row>
    <row r="623" spans="2:39" ht="21" customHeight="1">
      <c r="B623" s="942" t="str">
        <f t="shared" si="9"/>
        <v/>
      </c>
      <c r="C623" s="437">
        <f>'Og s3a'!C622</f>
        <v>0</v>
      </c>
      <c r="D623" s="438">
        <f>'Og s3a'!E622</f>
        <v>0</v>
      </c>
      <c r="E623" s="871">
        <f>'Og s3a'!F622</f>
        <v>0</v>
      </c>
      <c r="F623" s="437">
        <f>'Og s3a'!G622</f>
        <v>0</v>
      </c>
      <c r="G623" s="484"/>
      <c r="H623" s="483"/>
      <c r="I623" s="484"/>
      <c r="J623" s="483"/>
      <c r="K623" s="484"/>
      <c r="L623" s="483"/>
      <c r="M623" s="484"/>
      <c r="N623" s="483"/>
      <c r="O623" s="484"/>
      <c r="P623" s="483"/>
      <c r="Q623" s="59"/>
      <c r="R623" s="17"/>
      <c r="S623" s="56">
        <f>'Og s3a'!D622</f>
        <v>0</v>
      </c>
      <c r="T623" s="50"/>
      <c r="U623" s="306"/>
      <c r="V623" s="307"/>
      <c r="W623" s="307"/>
      <c r="X623" s="307"/>
      <c r="Y623" s="306"/>
      <c r="Z623" s="306"/>
      <c r="AA623" s="50"/>
      <c r="AB623" s="50"/>
      <c r="AC623" s="50"/>
      <c r="AD623" s="50"/>
      <c r="AE623" s="50"/>
      <c r="AF623" s="50"/>
      <c r="AG623" s="50"/>
      <c r="AH623" s="50"/>
      <c r="AI623" s="50"/>
      <c r="AJ623" s="50"/>
      <c r="AK623" s="50"/>
      <c r="AL623" s="50"/>
      <c r="AM623" s="50"/>
    </row>
    <row r="624" spans="2:39" ht="21" customHeight="1">
      <c r="B624" s="942" t="str">
        <f t="shared" si="9"/>
        <v/>
      </c>
      <c r="C624" s="437">
        <f>'Og s3a'!C623</f>
        <v>0</v>
      </c>
      <c r="D624" s="438">
        <f>'Og s3a'!E623</f>
        <v>0</v>
      </c>
      <c r="E624" s="871">
        <f>'Og s3a'!F623</f>
        <v>0</v>
      </c>
      <c r="F624" s="437">
        <f>'Og s3a'!G623</f>
        <v>0</v>
      </c>
      <c r="G624" s="484"/>
      <c r="H624" s="483"/>
      <c r="I624" s="484"/>
      <c r="J624" s="483"/>
      <c r="K624" s="484"/>
      <c r="L624" s="483"/>
      <c r="M624" s="484"/>
      <c r="N624" s="483"/>
      <c r="O624" s="484"/>
      <c r="P624" s="483"/>
      <c r="Q624" s="59"/>
      <c r="R624" s="17"/>
      <c r="S624" s="56">
        <f>'Og s3a'!D623</f>
        <v>0</v>
      </c>
      <c r="T624" s="50"/>
      <c r="U624" s="306"/>
      <c r="V624" s="307"/>
      <c r="W624" s="307"/>
      <c r="X624" s="307"/>
      <c r="Y624" s="306"/>
      <c r="Z624" s="306"/>
      <c r="AA624" s="50"/>
      <c r="AB624" s="50"/>
      <c r="AC624" s="50"/>
      <c r="AD624" s="50"/>
      <c r="AE624" s="50"/>
      <c r="AF624" s="50"/>
      <c r="AG624" s="50"/>
      <c r="AH624" s="50"/>
      <c r="AI624" s="50"/>
      <c r="AJ624" s="50"/>
      <c r="AK624" s="50"/>
      <c r="AL624" s="50"/>
      <c r="AM624" s="50"/>
    </row>
    <row r="625" spans="2:39" ht="21" customHeight="1">
      <c r="B625" s="942" t="str">
        <f t="shared" si="9"/>
        <v/>
      </c>
      <c r="C625" s="437">
        <f>'Og s3a'!C624</f>
        <v>0</v>
      </c>
      <c r="D625" s="438">
        <f>'Og s3a'!E624</f>
        <v>0</v>
      </c>
      <c r="E625" s="871">
        <f>'Og s3a'!F624</f>
        <v>0</v>
      </c>
      <c r="F625" s="437">
        <f>'Og s3a'!G624</f>
        <v>0</v>
      </c>
      <c r="G625" s="484"/>
      <c r="H625" s="483"/>
      <c r="I625" s="484"/>
      <c r="J625" s="483"/>
      <c r="K625" s="484"/>
      <c r="L625" s="483"/>
      <c r="M625" s="484"/>
      <c r="N625" s="483"/>
      <c r="O625" s="484"/>
      <c r="P625" s="483"/>
      <c r="Q625" s="59"/>
      <c r="R625" s="17"/>
      <c r="S625" s="56">
        <f>'Og s3a'!D624</f>
        <v>0</v>
      </c>
      <c r="T625" s="50"/>
      <c r="U625" s="306"/>
      <c r="V625" s="307"/>
      <c r="W625" s="307"/>
      <c r="X625" s="307"/>
      <c r="Y625" s="306"/>
      <c r="Z625" s="306"/>
      <c r="AA625" s="50"/>
      <c r="AB625" s="50"/>
      <c r="AC625" s="50"/>
      <c r="AD625" s="50"/>
      <c r="AE625" s="50"/>
      <c r="AF625" s="50"/>
      <c r="AG625" s="50"/>
      <c r="AH625" s="50"/>
      <c r="AI625" s="50"/>
      <c r="AJ625" s="50"/>
      <c r="AK625" s="50"/>
      <c r="AL625" s="50"/>
      <c r="AM625" s="50"/>
    </row>
    <row r="626" spans="2:39" ht="21" customHeight="1">
      <c r="B626" s="942" t="str">
        <f t="shared" si="9"/>
        <v/>
      </c>
      <c r="C626" s="437">
        <f>'Og s3a'!C625</f>
        <v>0</v>
      </c>
      <c r="D626" s="438">
        <f>'Og s3a'!E625</f>
        <v>0</v>
      </c>
      <c r="E626" s="871">
        <f>'Og s3a'!F625</f>
        <v>0</v>
      </c>
      <c r="F626" s="437">
        <f>'Og s3a'!G625</f>
        <v>0</v>
      </c>
      <c r="G626" s="484"/>
      <c r="H626" s="483"/>
      <c r="I626" s="484"/>
      <c r="J626" s="483"/>
      <c r="K626" s="484"/>
      <c r="L626" s="483"/>
      <c r="M626" s="484"/>
      <c r="N626" s="483"/>
      <c r="O626" s="484"/>
      <c r="P626" s="483"/>
      <c r="Q626" s="59"/>
      <c r="R626" s="17"/>
      <c r="S626" s="56">
        <f>'Og s3a'!D625</f>
        <v>0</v>
      </c>
      <c r="T626" s="50"/>
      <c r="U626" s="306"/>
      <c r="V626" s="307"/>
      <c r="W626" s="307"/>
      <c r="X626" s="307"/>
      <c r="Y626" s="306"/>
      <c r="Z626" s="306"/>
      <c r="AA626" s="50"/>
      <c r="AB626" s="50"/>
      <c r="AC626" s="50"/>
      <c r="AD626" s="50"/>
      <c r="AE626" s="50"/>
      <c r="AF626" s="50"/>
      <c r="AG626" s="50"/>
      <c r="AH626" s="50"/>
      <c r="AI626" s="50"/>
      <c r="AJ626" s="50"/>
      <c r="AK626" s="50"/>
      <c r="AL626" s="50"/>
      <c r="AM626" s="50"/>
    </row>
    <row r="627" spans="2:39" ht="21" customHeight="1">
      <c r="B627" s="942" t="str">
        <f t="shared" si="9"/>
        <v/>
      </c>
      <c r="C627" s="437">
        <f>'Og s3a'!C626</f>
        <v>0</v>
      </c>
      <c r="D627" s="438">
        <f>'Og s3a'!E626</f>
        <v>0</v>
      </c>
      <c r="E627" s="871">
        <f>'Og s3a'!F626</f>
        <v>0</v>
      </c>
      <c r="F627" s="437">
        <f>'Og s3a'!G626</f>
        <v>0</v>
      </c>
      <c r="G627" s="484"/>
      <c r="H627" s="483"/>
      <c r="I627" s="484"/>
      <c r="J627" s="483"/>
      <c r="K627" s="484"/>
      <c r="L627" s="483"/>
      <c r="M627" s="484"/>
      <c r="N627" s="483"/>
      <c r="O627" s="484"/>
      <c r="P627" s="483"/>
      <c r="Q627" s="59"/>
      <c r="R627" s="17"/>
      <c r="S627" s="56">
        <f>'Og s3a'!D626</f>
        <v>0</v>
      </c>
      <c r="T627" s="50"/>
      <c r="U627" s="306"/>
      <c r="V627" s="307"/>
      <c r="W627" s="307"/>
      <c r="X627" s="307"/>
      <c r="Y627" s="306"/>
      <c r="Z627" s="306"/>
      <c r="AA627" s="50"/>
      <c r="AB627" s="50"/>
      <c r="AC627" s="50"/>
      <c r="AD627" s="50"/>
      <c r="AE627" s="50"/>
      <c r="AF627" s="50"/>
      <c r="AG627" s="50"/>
      <c r="AH627" s="50"/>
      <c r="AI627" s="50"/>
      <c r="AJ627" s="50"/>
      <c r="AK627" s="50"/>
      <c r="AL627" s="50"/>
      <c r="AM627" s="50"/>
    </row>
    <row r="628" spans="2:39" ht="21" customHeight="1">
      <c r="B628" s="942" t="str">
        <f t="shared" si="9"/>
        <v/>
      </c>
      <c r="C628" s="437">
        <f>'Og s3a'!C627</f>
        <v>0</v>
      </c>
      <c r="D628" s="438">
        <f>'Og s3a'!E627</f>
        <v>0</v>
      </c>
      <c r="E628" s="871">
        <f>'Og s3a'!F627</f>
        <v>0</v>
      </c>
      <c r="F628" s="437">
        <f>'Og s3a'!G627</f>
        <v>0</v>
      </c>
      <c r="G628" s="484"/>
      <c r="H628" s="483"/>
      <c r="I628" s="484"/>
      <c r="J628" s="483"/>
      <c r="K628" s="484"/>
      <c r="L628" s="483"/>
      <c r="M628" s="484"/>
      <c r="N628" s="483"/>
      <c r="O628" s="484"/>
      <c r="P628" s="483"/>
      <c r="Q628" s="59"/>
      <c r="R628" s="17"/>
      <c r="S628" s="56">
        <f>'Og s3a'!D627</f>
        <v>0</v>
      </c>
      <c r="T628" s="50"/>
      <c r="U628" s="306"/>
      <c r="V628" s="307"/>
      <c r="W628" s="307"/>
      <c r="X628" s="307"/>
      <c r="Y628" s="306"/>
      <c r="Z628" s="306"/>
      <c r="AA628" s="50"/>
      <c r="AB628" s="50"/>
      <c r="AC628" s="50"/>
      <c r="AD628" s="50"/>
      <c r="AE628" s="50"/>
      <c r="AF628" s="50"/>
      <c r="AG628" s="50"/>
      <c r="AH628" s="50"/>
      <c r="AI628" s="50"/>
      <c r="AJ628" s="50"/>
      <c r="AK628" s="50"/>
      <c r="AL628" s="50"/>
      <c r="AM628" s="50"/>
    </row>
    <row r="629" spans="2:39" ht="21" customHeight="1">
      <c r="B629" s="942" t="str">
        <f t="shared" si="9"/>
        <v/>
      </c>
      <c r="C629" s="437">
        <f>'Og s3a'!C628</f>
        <v>0</v>
      </c>
      <c r="D629" s="438">
        <f>'Og s3a'!E628</f>
        <v>0</v>
      </c>
      <c r="E629" s="871">
        <f>'Og s3a'!F628</f>
        <v>0</v>
      </c>
      <c r="F629" s="437">
        <f>'Og s3a'!G628</f>
        <v>0</v>
      </c>
      <c r="G629" s="484"/>
      <c r="H629" s="483"/>
      <c r="I629" s="484"/>
      <c r="J629" s="483"/>
      <c r="K629" s="484"/>
      <c r="L629" s="483"/>
      <c r="M629" s="484"/>
      <c r="N629" s="483"/>
      <c r="O629" s="484"/>
      <c r="P629" s="483"/>
      <c r="Q629" s="59"/>
      <c r="R629" s="17"/>
      <c r="S629" s="56">
        <f>'Og s3a'!D628</f>
        <v>0</v>
      </c>
      <c r="T629" s="50"/>
      <c r="U629" s="306"/>
      <c r="V629" s="307"/>
      <c r="W629" s="307"/>
      <c r="X629" s="307"/>
      <c r="Y629" s="306"/>
      <c r="Z629" s="306"/>
      <c r="AA629" s="50"/>
      <c r="AB629" s="50"/>
      <c r="AC629" s="50"/>
      <c r="AD629" s="50"/>
      <c r="AE629" s="50"/>
      <c r="AF629" s="50"/>
      <c r="AG629" s="50"/>
      <c r="AH629" s="50"/>
      <c r="AI629" s="50"/>
      <c r="AJ629" s="50"/>
      <c r="AK629" s="50"/>
      <c r="AL629" s="50"/>
      <c r="AM629" s="50"/>
    </row>
    <row r="630" spans="2:39" ht="21" customHeight="1">
      <c r="B630" s="942" t="str">
        <f t="shared" si="9"/>
        <v/>
      </c>
      <c r="C630" s="437">
        <f>'Og s3a'!C629</f>
        <v>0</v>
      </c>
      <c r="D630" s="438">
        <f>'Og s3a'!E629</f>
        <v>0</v>
      </c>
      <c r="E630" s="871">
        <f>'Og s3a'!F629</f>
        <v>0</v>
      </c>
      <c r="F630" s="437">
        <f>'Og s3a'!G629</f>
        <v>0</v>
      </c>
      <c r="G630" s="484"/>
      <c r="H630" s="483"/>
      <c r="I630" s="484"/>
      <c r="J630" s="483"/>
      <c r="K630" s="484"/>
      <c r="L630" s="483"/>
      <c r="M630" s="484"/>
      <c r="N630" s="483"/>
      <c r="O630" s="484"/>
      <c r="P630" s="483"/>
      <c r="Q630" s="59"/>
      <c r="R630" s="17"/>
      <c r="S630" s="56">
        <f>'Og s3a'!D629</f>
        <v>0</v>
      </c>
      <c r="T630" s="50"/>
      <c r="U630" s="306"/>
      <c r="V630" s="307"/>
      <c r="W630" s="307"/>
      <c r="X630" s="307"/>
      <c r="Y630" s="306"/>
      <c r="Z630" s="306"/>
      <c r="AA630" s="50"/>
      <c r="AB630" s="50"/>
      <c r="AC630" s="50"/>
      <c r="AD630" s="50"/>
      <c r="AE630" s="50"/>
      <c r="AF630" s="50"/>
      <c r="AG630" s="50"/>
      <c r="AH630" s="50"/>
      <c r="AI630" s="50"/>
      <c r="AJ630" s="50"/>
      <c r="AK630" s="50"/>
      <c r="AL630" s="50"/>
      <c r="AM630" s="50"/>
    </row>
    <row r="631" spans="2:39" ht="21" customHeight="1">
      <c r="B631" s="942" t="str">
        <f t="shared" si="9"/>
        <v/>
      </c>
      <c r="C631" s="437">
        <f>'Og s3a'!C630</f>
        <v>0</v>
      </c>
      <c r="D631" s="438">
        <f>'Og s3a'!E630</f>
        <v>0</v>
      </c>
      <c r="E631" s="871">
        <f>'Og s3a'!F630</f>
        <v>0</v>
      </c>
      <c r="F631" s="437">
        <f>'Og s3a'!G630</f>
        <v>0</v>
      </c>
      <c r="G631" s="484"/>
      <c r="H631" s="483"/>
      <c r="I631" s="484"/>
      <c r="J631" s="483"/>
      <c r="K631" s="484"/>
      <c r="L631" s="483"/>
      <c r="M631" s="484"/>
      <c r="N631" s="483"/>
      <c r="O631" s="484"/>
      <c r="P631" s="483"/>
      <c r="Q631" s="59"/>
      <c r="R631" s="17"/>
      <c r="S631" s="56">
        <f>'Og s3a'!D630</f>
        <v>0</v>
      </c>
      <c r="T631" s="50"/>
      <c r="U631" s="306"/>
      <c r="V631" s="307"/>
      <c r="W631" s="307"/>
      <c r="X631" s="307"/>
      <c r="Y631" s="306"/>
      <c r="Z631" s="306"/>
      <c r="AA631" s="50"/>
      <c r="AB631" s="50"/>
      <c r="AC631" s="50"/>
      <c r="AD631" s="50"/>
      <c r="AE631" s="50"/>
      <c r="AF631" s="50"/>
      <c r="AG631" s="50"/>
      <c r="AH631" s="50"/>
      <c r="AI631" s="50"/>
      <c r="AJ631" s="50"/>
      <c r="AK631" s="50"/>
      <c r="AL631" s="50"/>
      <c r="AM631" s="50"/>
    </row>
    <row r="632" spans="2:39" ht="21" customHeight="1">
      <c r="B632" s="942" t="str">
        <f t="shared" si="9"/>
        <v/>
      </c>
      <c r="C632" s="437">
        <f>'Og s3a'!C631</f>
        <v>0</v>
      </c>
      <c r="D632" s="438">
        <f>'Og s3a'!E631</f>
        <v>0</v>
      </c>
      <c r="E632" s="871">
        <f>'Og s3a'!F631</f>
        <v>0</v>
      </c>
      <c r="F632" s="437">
        <f>'Og s3a'!G631</f>
        <v>0</v>
      </c>
      <c r="G632" s="484"/>
      <c r="H632" s="483"/>
      <c r="I632" s="484"/>
      <c r="J632" s="483"/>
      <c r="K632" s="484"/>
      <c r="L632" s="483"/>
      <c r="M632" s="484"/>
      <c r="N632" s="483"/>
      <c r="O632" s="484"/>
      <c r="P632" s="483"/>
      <c r="Q632" s="59"/>
      <c r="R632" s="17"/>
      <c r="S632" s="56">
        <f>'Og s3a'!D631</f>
        <v>0</v>
      </c>
      <c r="T632" s="50"/>
      <c r="U632" s="306"/>
      <c r="V632" s="307"/>
      <c r="W632" s="307"/>
      <c r="X632" s="307"/>
      <c r="Y632" s="306"/>
      <c r="Z632" s="306"/>
      <c r="AA632" s="50"/>
      <c r="AB632" s="50"/>
      <c r="AC632" s="50"/>
      <c r="AD632" s="50"/>
      <c r="AE632" s="50"/>
      <c r="AF632" s="50"/>
      <c r="AG632" s="50"/>
      <c r="AH632" s="50"/>
      <c r="AI632" s="50"/>
      <c r="AJ632" s="50"/>
      <c r="AK632" s="50"/>
      <c r="AL632" s="50"/>
      <c r="AM632" s="50"/>
    </row>
    <row r="633" spans="2:39" ht="21" customHeight="1">
      <c r="B633" s="942" t="str">
        <f t="shared" si="9"/>
        <v/>
      </c>
      <c r="C633" s="437">
        <f>'Og s3a'!C632</f>
        <v>0</v>
      </c>
      <c r="D633" s="438">
        <f>'Og s3a'!E632</f>
        <v>0</v>
      </c>
      <c r="E633" s="871">
        <f>'Og s3a'!F632</f>
        <v>0</v>
      </c>
      <c r="F633" s="437">
        <f>'Og s3a'!G632</f>
        <v>0</v>
      </c>
      <c r="G633" s="484"/>
      <c r="H633" s="483"/>
      <c r="I633" s="484"/>
      <c r="J633" s="483"/>
      <c r="K633" s="484"/>
      <c r="L633" s="483"/>
      <c r="M633" s="484"/>
      <c r="N633" s="483"/>
      <c r="O633" s="484"/>
      <c r="P633" s="483"/>
      <c r="Q633" s="59"/>
      <c r="R633" s="17"/>
      <c r="S633" s="56">
        <f>'Og s3a'!D632</f>
        <v>0</v>
      </c>
      <c r="T633" s="50"/>
      <c r="U633" s="306"/>
      <c r="V633" s="307"/>
      <c r="W633" s="307"/>
      <c r="X633" s="307"/>
      <c r="Y633" s="306"/>
      <c r="Z633" s="306"/>
      <c r="AA633" s="50"/>
      <c r="AB633" s="50"/>
      <c r="AC633" s="50"/>
      <c r="AD633" s="50"/>
      <c r="AE633" s="50"/>
      <c r="AF633" s="50"/>
      <c r="AG633" s="50"/>
      <c r="AH633" s="50"/>
      <c r="AI633" s="50"/>
      <c r="AJ633" s="50"/>
      <c r="AK633" s="50"/>
      <c r="AL633" s="50"/>
      <c r="AM633" s="50"/>
    </row>
    <row r="634" spans="2:39" ht="21" customHeight="1">
      <c r="B634" s="942" t="str">
        <f t="shared" si="9"/>
        <v/>
      </c>
      <c r="C634" s="437">
        <f>'Og s3a'!C633</f>
        <v>0</v>
      </c>
      <c r="D634" s="438">
        <f>'Og s3a'!E633</f>
        <v>0</v>
      </c>
      <c r="E634" s="871">
        <f>'Og s3a'!F633</f>
        <v>0</v>
      </c>
      <c r="F634" s="437">
        <f>'Og s3a'!G633</f>
        <v>0</v>
      </c>
      <c r="G634" s="484"/>
      <c r="H634" s="483"/>
      <c r="I634" s="484"/>
      <c r="J634" s="483"/>
      <c r="K634" s="484"/>
      <c r="L634" s="483"/>
      <c r="M634" s="484"/>
      <c r="N634" s="483"/>
      <c r="O634" s="484"/>
      <c r="P634" s="483"/>
      <c r="Q634" s="59"/>
      <c r="R634" s="17"/>
      <c r="S634" s="56">
        <f>'Og s3a'!D633</f>
        <v>0</v>
      </c>
      <c r="T634" s="50"/>
      <c r="U634" s="306"/>
      <c r="V634" s="307"/>
      <c r="W634" s="307"/>
      <c r="X634" s="307"/>
      <c r="Y634" s="306"/>
      <c r="Z634" s="306"/>
      <c r="AA634" s="50"/>
      <c r="AB634" s="50"/>
      <c r="AC634" s="50"/>
      <c r="AD634" s="50"/>
      <c r="AE634" s="50"/>
      <c r="AF634" s="50"/>
      <c r="AG634" s="50"/>
      <c r="AH634" s="50"/>
      <c r="AI634" s="50"/>
      <c r="AJ634" s="50"/>
      <c r="AK634" s="50"/>
      <c r="AL634" s="50"/>
      <c r="AM634" s="50"/>
    </row>
    <row r="635" spans="2:39" ht="21" customHeight="1">
      <c r="B635" s="942" t="str">
        <f t="shared" si="9"/>
        <v/>
      </c>
      <c r="C635" s="437">
        <f>'Og s3a'!C634</f>
        <v>0</v>
      </c>
      <c r="D635" s="438">
        <f>'Og s3a'!E634</f>
        <v>0</v>
      </c>
      <c r="E635" s="871">
        <f>'Og s3a'!F634</f>
        <v>0</v>
      </c>
      <c r="F635" s="437">
        <f>'Og s3a'!G634</f>
        <v>0</v>
      </c>
      <c r="G635" s="484"/>
      <c r="H635" s="483"/>
      <c r="I635" s="484"/>
      <c r="J635" s="483"/>
      <c r="K635" s="484"/>
      <c r="L635" s="483"/>
      <c r="M635" s="484"/>
      <c r="N635" s="483"/>
      <c r="O635" s="484"/>
      <c r="P635" s="483"/>
      <c r="Q635" s="59"/>
      <c r="R635" s="17"/>
      <c r="S635" s="56">
        <f>'Og s3a'!D634</f>
        <v>0</v>
      </c>
      <c r="T635" s="50"/>
      <c r="U635" s="306"/>
      <c r="V635" s="307"/>
      <c r="W635" s="307"/>
      <c r="X635" s="307"/>
      <c r="Y635" s="306"/>
      <c r="Z635" s="306"/>
      <c r="AA635" s="50"/>
      <c r="AB635" s="50"/>
      <c r="AC635" s="50"/>
      <c r="AD635" s="50"/>
      <c r="AE635" s="50"/>
      <c r="AF635" s="50"/>
      <c r="AG635" s="50"/>
      <c r="AH635" s="50"/>
      <c r="AI635" s="50"/>
      <c r="AJ635" s="50"/>
      <c r="AK635" s="50"/>
      <c r="AL635" s="50"/>
      <c r="AM635" s="50"/>
    </row>
    <row r="636" spans="2:39" ht="21" customHeight="1">
      <c r="B636" s="942" t="str">
        <f t="shared" si="9"/>
        <v/>
      </c>
      <c r="C636" s="437">
        <f>'Og s3a'!C635</f>
        <v>0</v>
      </c>
      <c r="D636" s="438">
        <f>'Og s3a'!E635</f>
        <v>0</v>
      </c>
      <c r="E636" s="871">
        <f>'Og s3a'!F635</f>
        <v>0</v>
      </c>
      <c r="F636" s="437">
        <f>'Og s3a'!G635</f>
        <v>0</v>
      </c>
      <c r="G636" s="484"/>
      <c r="H636" s="483"/>
      <c r="I636" s="484"/>
      <c r="J636" s="483"/>
      <c r="K636" s="484"/>
      <c r="L636" s="483"/>
      <c r="M636" s="484"/>
      <c r="N636" s="483"/>
      <c r="O636" s="484"/>
      <c r="P636" s="483"/>
      <c r="Q636" s="59"/>
      <c r="R636" s="17"/>
      <c r="S636" s="56">
        <f>'Og s3a'!D635</f>
        <v>0</v>
      </c>
      <c r="T636" s="50"/>
      <c r="U636" s="306"/>
      <c r="V636" s="307"/>
      <c r="W636" s="307"/>
      <c r="X636" s="307"/>
      <c r="Y636" s="306"/>
      <c r="Z636" s="306"/>
      <c r="AA636" s="50"/>
      <c r="AB636" s="50"/>
      <c r="AC636" s="50"/>
      <c r="AD636" s="50"/>
      <c r="AE636" s="50"/>
      <c r="AF636" s="50"/>
      <c r="AG636" s="50"/>
      <c r="AH636" s="50"/>
      <c r="AI636" s="50"/>
      <c r="AJ636" s="50"/>
      <c r="AK636" s="50"/>
      <c r="AL636" s="50"/>
      <c r="AM636" s="50"/>
    </row>
    <row r="637" spans="2:39" ht="21" customHeight="1">
      <c r="B637" s="942" t="str">
        <f t="shared" si="9"/>
        <v/>
      </c>
      <c r="C637" s="437">
        <f>'Og s3a'!C636</f>
        <v>0</v>
      </c>
      <c r="D637" s="438">
        <f>'Og s3a'!E636</f>
        <v>0</v>
      </c>
      <c r="E637" s="871">
        <f>'Og s3a'!F636</f>
        <v>0</v>
      </c>
      <c r="F637" s="437">
        <f>'Og s3a'!G636</f>
        <v>0</v>
      </c>
      <c r="G637" s="484"/>
      <c r="H637" s="483"/>
      <c r="I637" s="484"/>
      <c r="J637" s="483"/>
      <c r="K637" s="484"/>
      <c r="L637" s="483"/>
      <c r="M637" s="484"/>
      <c r="N637" s="483"/>
      <c r="O637" s="484"/>
      <c r="P637" s="483"/>
      <c r="Q637" s="59"/>
      <c r="R637" s="17"/>
      <c r="S637" s="56">
        <f>'Og s3a'!D636</f>
        <v>0</v>
      </c>
      <c r="T637" s="50"/>
      <c r="U637" s="306"/>
      <c r="V637" s="307"/>
      <c r="W637" s="307"/>
      <c r="X637" s="307"/>
      <c r="Y637" s="306"/>
      <c r="Z637" s="306"/>
      <c r="AA637" s="50"/>
      <c r="AB637" s="50"/>
      <c r="AC637" s="50"/>
      <c r="AD637" s="50"/>
      <c r="AE637" s="50"/>
      <c r="AF637" s="50"/>
      <c r="AG637" s="50"/>
      <c r="AH637" s="50"/>
      <c r="AI637" s="50"/>
      <c r="AJ637" s="50"/>
      <c r="AK637" s="50"/>
      <c r="AL637" s="50"/>
      <c r="AM637" s="50"/>
    </row>
    <row r="638" spans="2:39" ht="21" customHeight="1">
      <c r="B638" s="942" t="str">
        <f t="shared" si="9"/>
        <v/>
      </c>
      <c r="C638" s="437">
        <f>'Og s3a'!C637</f>
        <v>0</v>
      </c>
      <c r="D638" s="438">
        <f>'Og s3a'!E637</f>
        <v>0</v>
      </c>
      <c r="E638" s="871">
        <f>'Og s3a'!F637</f>
        <v>0</v>
      </c>
      <c r="F638" s="437">
        <f>'Og s3a'!G637</f>
        <v>0</v>
      </c>
      <c r="G638" s="484"/>
      <c r="H638" s="483"/>
      <c r="I638" s="484"/>
      <c r="J638" s="483"/>
      <c r="K638" s="484"/>
      <c r="L638" s="483"/>
      <c r="M638" s="484"/>
      <c r="N638" s="483"/>
      <c r="O638" s="484"/>
      <c r="P638" s="483"/>
      <c r="Q638" s="59"/>
      <c r="R638" s="17"/>
      <c r="S638" s="56">
        <f>'Og s3a'!D637</f>
        <v>0</v>
      </c>
      <c r="T638" s="50"/>
      <c r="U638" s="306"/>
      <c r="V638" s="307"/>
      <c r="W638" s="307"/>
      <c r="X638" s="307"/>
      <c r="Y638" s="306"/>
      <c r="Z638" s="306"/>
      <c r="AA638" s="50"/>
      <c r="AB638" s="50"/>
      <c r="AC638" s="50"/>
      <c r="AD638" s="50"/>
      <c r="AE638" s="50"/>
      <c r="AF638" s="50"/>
      <c r="AG638" s="50"/>
      <c r="AH638" s="50"/>
      <c r="AI638" s="50"/>
      <c r="AJ638" s="50"/>
      <c r="AK638" s="50"/>
      <c r="AL638" s="50"/>
      <c r="AM638" s="50"/>
    </row>
    <row r="639" spans="2:39" ht="21" customHeight="1">
      <c r="B639" s="942" t="str">
        <f t="shared" si="9"/>
        <v/>
      </c>
      <c r="C639" s="437">
        <f>'Og s3a'!C638</f>
        <v>0</v>
      </c>
      <c r="D639" s="438">
        <f>'Og s3a'!E638</f>
        <v>0</v>
      </c>
      <c r="E639" s="871">
        <f>'Og s3a'!F638</f>
        <v>0</v>
      </c>
      <c r="F639" s="437">
        <f>'Og s3a'!G638</f>
        <v>0</v>
      </c>
      <c r="G639" s="484"/>
      <c r="H639" s="483"/>
      <c r="I639" s="484"/>
      <c r="J639" s="483"/>
      <c r="K639" s="484"/>
      <c r="L639" s="483"/>
      <c r="M639" s="484"/>
      <c r="N639" s="483"/>
      <c r="O639" s="484"/>
      <c r="P639" s="483"/>
      <c r="Q639" s="59"/>
      <c r="R639" s="17"/>
      <c r="S639" s="56">
        <f>'Og s3a'!D638</f>
        <v>0</v>
      </c>
      <c r="T639" s="50"/>
      <c r="U639" s="306"/>
      <c r="V639" s="307"/>
      <c r="W639" s="307"/>
      <c r="X639" s="307"/>
      <c r="Y639" s="306"/>
      <c r="Z639" s="306"/>
      <c r="AA639" s="50"/>
      <c r="AB639" s="50"/>
      <c r="AC639" s="50"/>
      <c r="AD639" s="50"/>
      <c r="AE639" s="50"/>
      <c r="AF639" s="50"/>
      <c r="AG639" s="50"/>
      <c r="AH639" s="50"/>
      <c r="AI639" s="50"/>
      <c r="AJ639" s="50"/>
      <c r="AK639" s="50"/>
      <c r="AL639" s="50"/>
      <c r="AM639" s="50"/>
    </row>
    <row r="640" spans="2:39" ht="21" customHeight="1">
      <c r="B640" s="942" t="str">
        <f t="shared" si="9"/>
        <v/>
      </c>
      <c r="C640" s="437">
        <f>'Og s3a'!C639</f>
        <v>0</v>
      </c>
      <c r="D640" s="438">
        <f>'Og s3a'!E639</f>
        <v>0</v>
      </c>
      <c r="E640" s="871">
        <f>'Og s3a'!F639</f>
        <v>0</v>
      </c>
      <c r="F640" s="437">
        <f>'Og s3a'!G639</f>
        <v>0</v>
      </c>
      <c r="G640" s="484"/>
      <c r="H640" s="483"/>
      <c r="I640" s="484"/>
      <c r="J640" s="483"/>
      <c r="K640" s="484"/>
      <c r="L640" s="483"/>
      <c r="M640" s="484"/>
      <c r="N640" s="483"/>
      <c r="O640" s="484"/>
      <c r="P640" s="483"/>
      <c r="Q640" s="59"/>
      <c r="R640" s="17"/>
      <c r="S640" s="56">
        <f>'Og s3a'!D639</f>
        <v>0</v>
      </c>
      <c r="T640" s="50"/>
      <c r="U640" s="306"/>
      <c r="V640" s="307"/>
      <c r="W640" s="307"/>
      <c r="X640" s="307"/>
      <c r="Y640" s="306"/>
      <c r="Z640" s="306"/>
      <c r="AA640" s="50"/>
      <c r="AB640" s="50"/>
      <c r="AC640" s="50"/>
      <c r="AD640" s="50"/>
      <c r="AE640" s="50"/>
      <c r="AF640" s="50"/>
      <c r="AG640" s="50"/>
      <c r="AH640" s="50"/>
      <c r="AI640" s="50"/>
      <c r="AJ640" s="50"/>
      <c r="AK640" s="50"/>
      <c r="AL640" s="50"/>
      <c r="AM640" s="50"/>
    </row>
    <row r="641" spans="2:39" ht="21" customHeight="1">
      <c r="B641" s="942" t="str">
        <f t="shared" si="9"/>
        <v/>
      </c>
      <c r="C641" s="437">
        <f>'Og s3a'!C640</f>
        <v>0</v>
      </c>
      <c r="D641" s="438">
        <f>'Og s3a'!E640</f>
        <v>0</v>
      </c>
      <c r="E641" s="871">
        <f>'Og s3a'!F640</f>
        <v>0</v>
      </c>
      <c r="F641" s="437">
        <f>'Og s3a'!G640</f>
        <v>0</v>
      </c>
      <c r="G641" s="484"/>
      <c r="H641" s="483"/>
      <c r="I641" s="484"/>
      <c r="J641" s="483"/>
      <c r="K641" s="484"/>
      <c r="L641" s="483"/>
      <c r="M641" s="484"/>
      <c r="N641" s="483"/>
      <c r="O641" s="484"/>
      <c r="P641" s="483"/>
      <c r="Q641" s="59"/>
      <c r="R641" s="17"/>
      <c r="S641" s="56">
        <f>'Og s3a'!D640</f>
        <v>0</v>
      </c>
      <c r="T641" s="50"/>
      <c r="U641" s="306"/>
      <c r="V641" s="307"/>
      <c r="W641" s="307"/>
      <c r="X641" s="307"/>
      <c r="Y641" s="306"/>
      <c r="Z641" s="306"/>
      <c r="AA641" s="50"/>
      <c r="AB641" s="50"/>
      <c r="AC641" s="50"/>
      <c r="AD641" s="50"/>
      <c r="AE641" s="50"/>
      <c r="AF641" s="50"/>
      <c r="AG641" s="50"/>
      <c r="AH641" s="50"/>
      <c r="AI641" s="50"/>
      <c r="AJ641" s="50"/>
      <c r="AK641" s="50"/>
      <c r="AL641" s="50"/>
      <c r="AM641" s="50"/>
    </row>
    <row r="642" spans="2:39" ht="21" customHeight="1">
      <c r="B642" s="942" t="str">
        <f t="shared" si="9"/>
        <v/>
      </c>
      <c r="C642" s="437">
        <f>'Og s3a'!C641</f>
        <v>0</v>
      </c>
      <c r="D642" s="438">
        <f>'Og s3a'!E641</f>
        <v>0</v>
      </c>
      <c r="E642" s="871">
        <f>'Og s3a'!F641</f>
        <v>0</v>
      </c>
      <c r="F642" s="437">
        <f>'Og s3a'!G641</f>
        <v>0</v>
      </c>
      <c r="G642" s="484"/>
      <c r="H642" s="483"/>
      <c r="I642" s="484"/>
      <c r="J642" s="483"/>
      <c r="K642" s="484"/>
      <c r="L642" s="483"/>
      <c r="M642" s="484"/>
      <c r="N642" s="483"/>
      <c r="O642" s="484"/>
      <c r="P642" s="483"/>
      <c r="Q642" s="59"/>
      <c r="R642" s="17"/>
      <c r="S642" s="56">
        <f>'Og s3a'!D641</f>
        <v>0</v>
      </c>
      <c r="T642" s="50"/>
      <c r="U642" s="306"/>
      <c r="V642" s="307"/>
      <c r="W642" s="307"/>
      <c r="X642" s="307"/>
      <c r="Y642" s="306"/>
      <c r="Z642" s="306"/>
      <c r="AA642" s="50"/>
      <c r="AB642" s="50"/>
      <c r="AC642" s="50"/>
      <c r="AD642" s="50"/>
      <c r="AE642" s="50"/>
      <c r="AF642" s="50"/>
      <c r="AG642" s="50"/>
      <c r="AH642" s="50"/>
      <c r="AI642" s="50"/>
      <c r="AJ642" s="50"/>
      <c r="AK642" s="50"/>
      <c r="AL642" s="50"/>
      <c r="AM642" s="50"/>
    </row>
    <row r="643" spans="2:39" ht="21" customHeight="1">
      <c r="B643" s="942" t="str">
        <f t="shared" si="9"/>
        <v/>
      </c>
      <c r="C643" s="437">
        <f>'Og s3a'!C642</f>
        <v>0</v>
      </c>
      <c r="D643" s="438">
        <f>'Og s3a'!E642</f>
        <v>0</v>
      </c>
      <c r="E643" s="871">
        <f>'Og s3a'!F642</f>
        <v>0</v>
      </c>
      <c r="F643" s="437">
        <f>'Og s3a'!G642</f>
        <v>0</v>
      </c>
      <c r="G643" s="484"/>
      <c r="H643" s="483"/>
      <c r="I643" s="484"/>
      <c r="J643" s="483"/>
      <c r="K643" s="484"/>
      <c r="L643" s="483"/>
      <c r="M643" s="484"/>
      <c r="N643" s="483"/>
      <c r="O643" s="484"/>
      <c r="P643" s="483"/>
      <c r="Q643" s="59"/>
      <c r="R643" s="17"/>
      <c r="S643" s="56">
        <f>'Og s3a'!D642</f>
        <v>0</v>
      </c>
      <c r="T643" s="50"/>
      <c r="U643" s="306"/>
      <c r="V643" s="307"/>
      <c r="W643" s="307"/>
      <c r="X643" s="307"/>
      <c r="Y643" s="306"/>
      <c r="Z643" s="306"/>
      <c r="AA643" s="50"/>
      <c r="AB643" s="50"/>
      <c r="AC643" s="50"/>
      <c r="AD643" s="50"/>
      <c r="AE643" s="50"/>
      <c r="AF643" s="50"/>
      <c r="AG643" s="50"/>
      <c r="AH643" s="50"/>
      <c r="AI643" s="50"/>
      <c r="AJ643" s="50"/>
      <c r="AK643" s="50"/>
      <c r="AL643" s="50"/>
      <c r="AM643" s="50"/>
    </row>
    <row r="644" spans="2:39" ht="21" customHeight="1">
      <c r="B644" s="942" t="str">
        <f t="shared" si="9"/>
        <v/>
      </c>
      <c r="C644" s="437">
        <f>'Og s3a'!C643</f>
        <v>0</v>
      </c>
      <c r="D644" s="438">
        <f>'Og s3a'!E643</f>
        <v>0</v>
      </c>
      <c r="E644" s="871">
        <f>'Og s3a'!F643</f>
        <v>0</v>
      </c>
      <c r="F644" s="437">
        <f>'Og s3a'!G643</f>
        <v>0</v>
      </c>
      <c r="G644" s="484"/>
      <c r="H644" s="483"/>
      <c r="I644" s="484"/>
      <c r="J644" s="483"/>
      <c r="K644" s="484"/>
      <c r="L644" s="483"/>
      <c r="M644" s="484"/>
      <c r="N644" s="483"/>
      <c r="O644" s="484"/>
      <c r="P644" s="483"/>
      <c r="Q644" s="59"/>
      <c r="R644" s="17"/>
      <c r="S644" s="56">
        <f>'Og s3a'!D643</f>
        <v>0</v>
      </c>
      <c r="T644" s="50"/>
      <c r="U644" s="306"/>
      <c r="V644" s="307"/>
      <c r="W644" s="307"/>
      <c r="X644" s="307"/>
      <c r="Y644" s="306"/>
      <c r="Z644" s="306"/>
      <c r="AA644" s="50"/>
      <c r="AB644" s="50"/>
      <c r="AC644" s="50"/>
      <c r="AD644" s="50"/>
      <c r="AE644" s="50"/>
      <c r="AF644" s="50"/>
      <c r="AG644" s="50"/>
      <c r="AH644" s="50"/>
      <c r="AI644" s="50"/>
      <c r="AJ644" s="50"/>
      <c r="AK644" s="50"/>
      <c r="AL644" s="50"/>
      <c r="AM644" s="50"/>
    </row>
    <row r="645" spans="2:39" ht="21" customHeight="1">
      <c r="B645" s="942" t="str">
        <f t="shared" si="9"/>
        <v/>
      </c>
      <c r="C645" s="437">
        <f>'Og s3a'!C644</f>
        <v>0</v>
      </c>
      <c r="D645" s="438">
        <f>'Og s3a'!E644</f>
        <v>0</v>
      </c>
      <c r="E645" s="871">
        <f>'Og s3a'!F644</f>
        <v>0</v>
      </c>
      <c r="F645" s="437">
        <f>'Og s3a'!G644</f>
        <v>0</v>
      </c>
      <c r="G645" s="484"/>
      <c r="H645" s="483"/>
      <c r="I645" s="484"/>
      <c r="J645" s="483"/>
      <c r="K645" s="484"/>
      <c r="L645" s="483"/>
      <c r="M645" s="484"/>
      <c r="N645" s="483"/>
      <c r="O645" s="484"/>
      <c r="P645" s="483"/>
      <c r="Q645" s="59"/>
      <c r="R645" s="17"/>
      <c r="S645" s="56">
        <f>'Og s3a'!D644</f>
        <v>0</v>
      </c>
      <c r="T645" s="50"/>
      <c r="U645" s="306"/>
      <c r="V645" s="307"/>
      <c r="W645" s="307"/>
      <c r="X645" s="307"/>
      <c r="Y645" s="306"/>
      <c r="Z645" s="306"/>
      <c r="AA645" s="50"/>
      <c r="AB645" s="50"/>
      <c r="AC645" s="50"/>
      <c r="AD645" s="50"/>
      <c r="AE645" s="50"/>
      <c r="AF645" s="50"/>
      <c r="AG645" s="50"/>
      <c r="AH645" s="50"/>
      <c r="AI645" s="50"/>
      <c r="AJ645" s="50"/>
      <c r="AK645" s="50"/>
      <c r="AL645" s="50"/>
      <c r="AM645" s="50"/>
    </row>
    <row r="646" spans="2:39" ht="21" customHeight="1">
      <c r="B646" s="942" t="str">
        <f t="shared" si="9"/>
        <v/>
      </c>
      <c r="C646" s="437">
        <f>'Og s3a'!C645</f>
        <v>0</v>
      </c>
      <c r="D646" s="438">
        <f>'Og s3a'!E645</f>
        <v>0</v>
      </c>
      <c r="E646" s="871">
        <f>'Og s3a'!F645</f>
        <v>0</v>
      </c>
      <c r="F646" s="437">
        <f>'Og s3a'!G645</f>
        <v>0</v>
      </c>
      <c r="G646" s="484"/>
      <c r="H646" s="483"/>
      <c r="I646" s="484"/>
      <c r="J646" s="483"/>
      <c r="K646" s="484"/>
      <c r="L646" s="483"/>
      <c r="M646" s="484"/>
      <c r="N646" s="483"/>
      <c r="O646" s="484"/>
      <c r="P646" s="483"/>
      <c r="Q646" s="59"/>
      <c r="R646" s="17"/>
      <c r="S646" s="56">
        <f>'Og s3a'!D645</f>
        <v>0</v>
      </c>
      <c r="T646" s="50"/>
      <c r="U646" s="306"/>
      <c r="V646" s="307"/>
      <c r="W646" s="307"/>
      <c r="X646" s="307"/>
      <c r="Y646" s="306"/>
      <c r="Z646" s="306"/>
      <c r="AA646" s="50"/>
      <c r="AB646" s="50"/>
      <c r="AC646" s="50"/>
      <c r="AD646" s="50"/>
      <c r="AE646" s="50"/>
      <c r="AF646" s="50"/>
      <c r="AG646" s="50"/>
      <c r="AH646" s="50"/>
      <c r="AI646" s="50"/>
      <c r="AJ646" s="50"/>
      <c r="AK646" s="50"/>
      <c r="AL646" s="50"/>
      <c r="AM646" s="50"/>
    </row>
    <row r="647" spans="2:39" ht="21" customHeight="1">
      <c r="B647" s="942" t="str">
        <f t="shared" si="9"/>
        <v/>
      </c>
      <c r="C647" s="437">
        <f>'Og s3a'!C646</f>
        <v>0</v>
      </c>
      <c r="D647" s="438">
        <f>'Og s3a'!E646</f>
        <v>0</v>
      </c>
      <c r="E647" s="871">
        <f>'Og s3a'!F646</f>
        <v>0</v>
      </c>
      <c r="F647" s="437">
        <f>'Og s3a'!G646</f>
        <v>0</v>
      </c>
      <c r="G647" s="484"/>
      <c r="H647" s="483"/>
      <c r="I647" s="484"/>
      <c r="J647" s="483"/>
      <c r="K647" s="484"/>
      <c r="L647" s="483"/>
      <c r="M647" s="484"/>
      <c r="N647" s="483"/>
      <c r="O647" s="484"/>
      <c r="P647" s="483"/>
      <c r="Q647" s="59"/>
      <c r="R647" s="17"/>
      <c r="S647" s="56">
        <f>'Og s3a'!D646</f>
        <v>0</v>
      </c>
      <c r="T647" s="50"/>
      <c r="U647" s="306"/>
      <c r="V647" s="307"/>
      <c r="W647" s="307"/>
      <c r="X647" s="307"/>
      <c r="Y647" s="306"/>
      <c r="Z647" s="306"/>
      <c r="AA647" s="50"/>
      <c r="AB647" s="50"/>
      <c r="AC647" s="50"/>
      <c r="AD647" s="50"/>
      <c r="AE647" s="50"/>
      <c r="AF647" s="50"/>
      <c r="AG647" s="50"/>
      <c r="AH647" s="50"/>
      <c r="AI647" s="50"/>
      <c r="AJ647" s="50"/>
      <c r="AK647" s="50"/>
      <c r="AL647" s="50"/>
      <c r="AM647" s="50"/>
    </row>
    <row r="648" spans="2:39" ht="21" customHeight="1">
      <c r="B648" s="942" t="str">
        <f t="shared" si="9"/>
        <v/>
      </c>
      <c r="C648" s="437">
        <f>'Og s3a'!C647</f>
        <v>0</v>
      </c>
      <c r="D648" s="438">
        <f>'Og s3a'!E647</f>
        <v>0</v>
      </c>
      <c r="E648" s="871">
        <f>'Og s3a'!F647</f>
        <v>0</v>
      </c>
      <c r="F648" s="437">
        <f>'Og s3a'!G647</f>
        <v>0</v>
      </c>
      <c r="G648" s="484"/>
      <c r="H648" s="483"/>
      <c r="I648" s="484"/>
      <c r="J648" s="483"/>
      <c r="K648" s="484"/>
      <c r="L648" s="483"/>
      <c r="M648" s="484"/>
      <c r="N648" s="483"/>
      <c r="O648" s="484"/>
      <c r="P648" s="483"/>
      <c r="Q648" s="59"/>
      <c r="R648" s="17"/>
      <c r="S648" s="56">
        <f>'Og s3a'!D647</f>
        <v>0</v>
      </c>
      <c r="T648" s="50"/>
      <c r="U648" s="306"/>
      <c r="V648" s="307"/>
      <c r="W648" s="307"/>
      <c r="X648" s="307"/>
      <c r="Y648" s="306"/>
      <c r="Z648" s="306"/>
      <c r="AA648" s="50"/>
      <c r="AB648" s="50"/>
      <c r="AC648" s="50"/>
      <c r="AD648" s="50"/>
      <c r="AE648" s="50"/>
      <c r="AF648" s="50"/>
      <c r="AG648" s="50"/>
      <c r="AH648" s="50"/>
      <c r="AI648" s="50"/>
      <c r="AJ648" s="50"/>
      <c r="AK648" s="50"/>
      <c r="AL648" s="50"/>
      <c r="AM648" s="50"/>
    </row>
    <row r="649" spans="2:39" ht="21" customHeight="1">
      <c r="B649" s="942" t="str">
        <f t="shared" si="9"/>
        <v/>
      </c>
      <c r="C649" s="437">
        <f>'Og s3a'!C648</f>
        <v>0</v>
      </c>
      <c r="D649" s="438">
        <f>'Og s3a'!E648</f>
        <v>0</v>
      </c>
      <c r="E649" s="871">
        <f>'Og s3a'!F648</f>
        <v>0</v>
      </c>
      <c r="F649" s="437">
        <f>'Og s3a'!G648</f>
        <v>0</v>
      </c>
      <c r="G649" s="484"/>
      <c r="H649" s="483"/>
      <c r="I649" s="484"/>
      <c r="J649" s="483"/>
      <c r="K649" s="484"/>
      <c r="L649" s="483"/>
      <c r="M649" s="484"/>
      <c r="N649" s="483"/>
      <c r="O649" s="484"/>
      <c r="P649" s="483"/>
      <c r="Q649" s="59"/>
      <c r="R649" s="17"/>
      <c r="S649" s="56">
        <f>'Og s3a'!D648</f>
        <v>0</v>
      </c>
      <c r="T649" s="50"/>
      <c r="U649" s="306"/>
      <c r="V649" s="307"/>
      <c r="W649" s="307"/>
      <c r="X649" s="307"/>
      <c r="Y649" s="306"/>
      <c r="Z649" s="306"/>
      <c r="AA649" s="50"/>
      <c r="AB649" s="50"/>
      <c r="AC649" s="50"/>
      <c r="AD649" s="50"/>
      <c r="AE649" s="50"/>
      <c r="AF649" s="50"/>
      <c r="AG649" s="50"/>
      <c r="AH649" s="50"/>
      <c r="AI649" s="50"/>
      <c r="AJ649" s="50"/>
      <c r="AK649" s="50"/>
      <c r="AL649" s="50"/>
      <c r="AM649" s="50"/>
    </row>
    <row r="650" spans="2:39" ht="21" customHeight="1">
      <c r="B650" s="942" t="str">
        <f t="shared" si="9"/>
        <v/>
      </c>
      <c r="C650" s="437">
        <f>'Og s3a'!C649</f>
        <v>0</v>
      </c>
      <c r="D650" s="438">
        <f>'Og s3a'!E649</f>
        <v>0</v>
      </c>
      <c r="E650" s="871">
        <f>'Og s3a'!F649</f>
        <v>0</v>
      </c>
      <c r="F650" s="437">
        <f>'Og s3a'!G649</f>
        <v>0</v>
      </c>
      <c r="G650" s="484"/>
      <c r="H650" s="483"/>
      <c r="I650" s="484"/>
      <c r="J650" s="483"/>
      <c r="K650" s="484"/>
      <c r="L650" s="483"/>
      <c r="M650" s="484"/>
      <c r="N650" s="483"/>
      <c r="O650" s="484"/>
      <c r="P650" s="483"/>
      <c r="Q650" s="59"/>
      <c r="R650" s="17"/>
      <c r="S650" s="56">
        <f>'Og s3a'!D649</f>
        <v>0</v>
      </c>
      <c r="T650" s="50"/>
      <c r="U650" s="306"/>
      <c r="V650" s="307"/>
      <c r="W650" s="307"/>
      <c r="X650" s="307"/>
      <c r="Y650" s="306"/>
      <c r="Z650" s="306"/>
      <c r="AA650" s="50"/>
      <c r="AB650" s="50"/>
      <c r="AC650" s="50"/>
      <c r="AD650" s="50"/>
      <c r="AE650" s="50"/>
      <c r="AF650" s="50"/>
      <c r="AG650" s="50"/>
      <c r="AH650" s="50"/>
      <c r="AI650" s="50"/>
      <c r="AJ650" s="50"/>
      <c r="AK650" s="50"/>
      <c r="AL650" s="50"/>
      <c r="AM650" s="50"/>
    </row>
    <row r="651" spans="2:39" ht="21" customHeight="1">
      <c r="B651" s="942" t="str">
        <f t="shared" si="9"/>
        <v/>
      </c>
      <c r="C651" s="437">
        <f>'Og s3a'!C650</f>
        <v>0</v>
      </c>
      <c r="D651" s="438">
        <f>'Og s3a'!E650</f>
        <v>0</v>
      </c>
      <c r="E651" s="871">
        <f>'Og s3a'!F650</f>
        <v>0</v>
      </c>
      <c r="F651" s="437">
        <f>'Og s3a'!G650</f>
        <v>0</v>
      </c>
      <c r="G651" s="484"/>
      <c r="H651" s="483"/>
      <c r="I651" s="484"/>
      <c r="J651" s="483"/>
      <c r="K651" s="484"/>
      <c r="L651" s="483"/>
      <c r="M651" s="484"/>
      <c r="N651" s="483"/>
      <c r="O651" s="484"/>
      <c r="P651" s="483"/>
      <c r="Q651" s="59"/>
      <c r="R651" s="17"/>
      <c r="S651" s="56">
        <f>'Og s3a'!D650</f>
        <v>0</v>
      </c>
      <c r="T651" s="50"/>
      <c r="U651" s="306"/>
      <c r="V651" s="307"/>
      <c r="W651" s="307"/>
      <c r="X651" s="307"/>
      <c r="Y651" s="306"/>
      <c r="Z651" s="306"/>
      <c r="AA651" s="50"/>
      <c r="AB651" s="50"/>
      <c r="AC651" s="50"/>
      <c r="AD651" s="50"/>
      <c r="AE651" s="50"/>
      <c r="AF651" s="50"/>
      <c r="AG651" s="50"/>
      <c r="AH651" s="50"/>
      <c r="AI651" s="50"/>
      <c r="AJ651" s="50"/>
      <c r="AK651" s="50"/>
      <c r="AL651" s="50"/>
      <c r="AM651" s="50"/>
    </row>
    <row r="652" spans="2:39" ht="21" customHeight="1">
      <c r="B652" s="942" t="str">
        <f t="shared" ref="B652:B706" si="10">IF(E652&gt;0,"Wypełnione","")</f>
        <v/>
      </c>
      <c r="C652" s="437">
        <f>'Og s3a'!C651</f>
        <v>0</v>
      </c>
      <c r="D652" s="438">
        <f>'Og s3a'!E651</f>
        <v>0</v>
      </c>
      <c r="E652" s="871">
        <f>'Og s3a'!F651</f>
        <v>0</v>
      </c>
      <c r="F652" s="437">
        <f>'Og s3a'!G651</f>
        <v>0</v>
      </c>
      <c r="G652" s="484"/>
      <c r="H652" s="483"/>
      <c r="I652" s="484"/>
      <c r="J652" s="483"/>
      <c r="K652" s="484"/>
      <c r="L652" s="483"/>
      <c r="M652" s="484"/>
      <c r="N652" s="483"/>
      <c r="O652" s="484"/>
      <c r="P652" s="483"/>
      <c r="Q652" s="59"/>
      <c r="R652" s="17"/>
      <c r="S652" s="56">
        <f>'Og s3a'!D651</f>
        <v>0</v>
      </c>
      <c r="T652" s="50"/>
      <c r="U652" s="306"/>
      <c r="V652" s="307"/>
      <c r="W652" s="307"/>
      <c r="X652" s="307"/>
      <c r="Y652" s="306"/>
      <c r="Z652" s="306"/>
      <c r="AA652" s="50"/>
      <c r="AB652" s="50"/>
      <c r="AC652" s="50"/>
      <c r="AD652" s="50"/>
      <c r="AE652" s="50"/>
      <c r="AF652" s="50"/>
      <c r="AG652" s="50"/>
      <c r="AH652" s="50"/>
      <c r="AI652" s="50"/>
      <c r="AJ652" s="50"/>
      <c r="AK652" s="50"/>
      <c r="AL652" s="50"/>
      <c r="AM652" s="50"/>
    </row>
    <row r="653" spans="2:39" ht="21" customHeight="1">
      <c r="B653" s="942" t="str">
        <f t="shared" si="10"/>
        <v/>
      </c>
      <c r="C653" s="437">
        <f>'Og s3a'!C652</f>
        <v>0</v>
      </c>
      <c r="D653" s="438">
        <f>'Og s3a'!E652</f>
        <v>0</v>
      </c>
      <c r="E653" s="871">
        <f>'Og s3a'!F652</f>
        <v>0</v>
      </c>
      <c r="F653" s="437">
        <f>'Og s3a'!G652</f>
        <v>0</v>
      </c>
      <c r="G653" s="484"/>
      <c r="H653" s="483"/>
      <c r="I653" s="484"/>
      <c r="J653" s="483"/>
      <c r="K653" s="484"/>
      <c r="L653" s="483"/>
      <c r="M653" s="484"/>
      <c r="N653" s="483"/>
      <c r="O653" s="484"/>
      <c r="P653" s="483"/>
      <c r="Q653" s="59"/>
      <c r="R653" s="17"/>
      <c r="S653" s="56">
        <f>'Og s3a'!D652</f>
        <v>0</v>
      </c>
      <c r="T653" s="50"/>
      <c r="U653" s="306"/>
      <c r="V653" s="307"/>
      <c r="W653" s="307"/>
      <c r="X653" s="307"/>
      <c r="Y653" s="306"/>
      <c r="Z653" s="306"/>
      <c r="AA653" s="50"/>
      <c r="AB653" s="50"/>
      <c r="AC653" s="50"/>
      <c r="AD653" s="50"/>
      <c r="AE653" s="50"/>
      <c r="AF653" s="50"/>
      <c r="AG653" s="50"/>
      <c r="AH653" s="50"/>
      <c r="AI653" s="50"/>
      <c r="AJ653" s="50"/>
      <c r="AK653" s="50"/>
      <c r="AL653" s="50"/>
      <c r="AM653" s="50"/>
    </row>
    <row r="654" spans="2:39" ht="21" customHeight="1">
      <c r="B654" s="942" t="str">
        <f t="shared" si="10"/>
        <v/>
      </c>
      <c r="C654" s="437">
        <f>'Og s3a'!C653</f>
        <v>0</v>
      </c>
      <c r="D654" s="438">
        <f>'Og s3a'!E653</f>
        <v>0</v>
      </c>
      <c r="E654" s="871">
        <f>'Og s3a'!F653</f>
        <v>0</v>
      </c>
      <c r="F654" s="437">
        <f>'Og s3a'!G653</f>
        <v>0</v>
      </c>
      <c r="G654" s="484"/>
      <c r="H654" s="483"/>
      <c r="I654" s="484"/>
      <c r="J654" s="483"/>
      <c r="K654" s="484"/>
      <c r="L654" s="483"/>
      <c r="M654" s="484"/>
      <c r="N654" s="483"/>
      <c r="O654" s="484"/>
      <c r="P654" s="483"/>
      <c r="Q654" s="59"/>
      <c r="R654" s="17"/>
      <c r="S654" s="56">
        <f>'Og s3a'!D653</f>
        <v>0</v>
      </c>
      <c r="T654" s="50"/>
      <c r="U654" s="306"/>
      <c r="V654" s="307"/>
      <c r="W654" s="307"/>
      <c r="X654" s="307"/>
      <c r="Y654" s="306"/>
      <c r="Z654" s="306"/>
      <c r="AA654" s="50"/>
      <c r="AB654" s="50"/>
      <c r="AC654" s="50"/>
      <c r="AD654" s="50"/>
      <c r="AE654" s="50"/>
      <c r="AF654" s="50"/>
      <c r="AG654" s="50"/>
      <c r="AH654" s="50"/>
      <c r="AI654" s="50"/>
      <c r="AJ654" s="50"/>
      <c r="AK654" s="50"/>
      <c r="AL654" s="50"/>
      <c r="AM654" s="50"/>
    </row>
    <row r="655" spans="2:39" ht="21" customHeight="1">
      <c r="B655" s="942" t="str">
        <f t="shared" si="10"/>
        <v/>
      </c>
      <c r="C655" s="437">
        <f>'Og s3a'!C654</f>
        <v>0</v>
      </c>
      <c r="D655" s="438">
        <f>'Og s3a'!E654</f>
        <v>0</v>
      </c>
      <c r="E655" s="871">
        <f>'Og s3a'!F654</f>
        <v>0</v>
      </c>
      <c r="F655" s="437">
        <f>'Og s3a'!G654</f>
        <v>0</v>
      </c>
      <c r="G655" s="484"/>
      <c r="H655" s="483"/>
      <c r="I655" s="484"/>
      <c r="J655" s="483"/>
      <c r="K655" s="484"/>
      <c r="L655" s="483"/>
      <c r="M655" s="484"/>
      <c r="N655" s="483"/>
      <c r="O655" s="484"/>
      <c r="P655" s="483"/>
      <c r="Q655" s="59"/>
      <c r="R655" s="17"/>
      <c r="S655" s="56">
        <f>'Og s3a'!D654</f>
        <v>0</v>
      </c>
      <c r="T655" s="50"/>
      <c r="U655" s="306"/>
      <c r="V655" s="307"/>
      <c r="W655" s="307"/>
      <c r="X655" s="307"/>
      <c r="Y655" s="306"/>
      <c r="Z655" s="306"/>
      <c r="AA655" s="50"/>
      <c r="AB655" s="50"/>
      <c r="AC655" s="50"/>
      <c r="AD655" s="50"/>
      <c r="AE655" s="50"/>
      <c r="AF655" s="50"/>
      <c r="AG655" s="50"/>
      <c r="AH655" s="50"/>
      <c r="AI655" s="50"/>
      <c r="AJ655" s="50"/>
      <c r="AK655" s="50"/>
      <c r="AL655" s="50"/>
      <c r="AM655" s="50"/>
    </row>
    <row r="656" spans="2:39" ht="21" customHeight="1">
      <c r="B656" s="942" t="str">
        <f t="shared" si="10"/>
        <v/>
      </c>
      <c r="C656" s="437">
        <f>'Og s3a'!C655</f>
        <v>0</v>
      </c>
      <c r="D656" s="438">
        <f>'Og s3a'!E655</f>
        <v>0</v>
      </c>
      <c r="E656" s="871">
        <f>'Og s3a'!F655</f>
        <v>0</v>
      </c>
      <c r="F656" s="437">
        <f>'Og s3a'!G655</f>
        <v>0</v>
      </c>
      <c r="G656" s="484"/>
      <c r="H656" s="483"/>
      <c r="I656" s="484"/>
      <c r="J656" s="483"/>
      <c r="K656" s="484"/>
      <c r="L656" s="483"/>
      <c r="M656" s="484"/>
      <c r="N656" s="483"/>
      <c r="O656" s="484"/>
      <c r="P656" s="483"/>
      <c r="Q656" s="59"/>
      <c r="R656" s="17"/>
      <c r="S656" s="56">
        <f>'Og s3a'!D655</f>
        <v>0</v>
      </c>
      <c r="T656" s="50"/>
      <c r="U656" s="306"/>
      <c r="V656" s="307"/>
      <c r="W656" s="307"/>
      <c r="X656" s="307"/>
      <c r="Y656" s="306"/>
      <c r="Z656" s="306"/>
      <c r="AA656" s="50"/>
      <c r="AB656" s="50"/>
      <c r="AC656" s="50"/>
      <c r="AD656" s="50"/>
      <c r="AE656" s="50"/>
      <c r="AF656" s="50"/>
      <c r="AG656" s="50"/>
      <c r="AH656" s="50"/>
      <c r="AI656" s="50"/>
      <c r="AJ656" s="50"/>
      <c r="AK656" s="50"/>
      <c r="AL656" s="50"/>
      <c r="AM656" s="50"/>
    </row>
    <row r="657" spans="2:39" ht="21" customHeight="1">
      <c r="B657" s="942" t="str">
        <f t="shared" si="10"/>
        <v/>
      </c>
      <c r="C657" s="437">
        <f>'Og s3a'!C656</f>
        <v>0</v>
      </c>
      <c r="D657" s="438">
        <f>'Og s3a'!E656</f>
        <v>0</v>
      </c>
      <c r="E657" s="871">
        <f>'Og s3a'!F656</f>
        <v>0</v>
      </c>
      <c r="F657" s="437">
        <f>'Og s3a'!G656</f>
        <v>0</v>
      </c>
      <c r="G657" s="484"/>
      <c r="H657" s="483"/>
      <c r="I657" s="484"/>
      <c r="J657" s="483"/>
      <c r="K657" s="484"/>
      <c r="L657" s="483"/>
      <c r="M657" s="484"/>
      <c r="N657" s="483"/>
      <c r="O657" s="484"/>
      <c r="P657" s="483"/>
      <c r="Q657" s="59"/>
      <c r="R657" s="17"/>
      <c r="S657" s="56">
        <f>'Og s3a'!D656</f>
        <v>0</v>
      </c>
      <c r="T657" s="50"/>
      <c r="U657" s="306"/>
      <c r="V657" s="307"/>
      <c r="W657" s="307"/>
      <c r="X657" s="307"/>
      <c r="Y657" s="306"/>
      <c r="Z657" s="306"/>
      <c r="AA657" s="50"/>
      <c r="AB657" s="50"/>
      <c r="AC657" s="50"/>
      <c r="AD657" s="50"/>
      <c r="AE657" s="50"/>
      <c r="AF657" s="50"/>
      <c r="AG657" s="50"/>
      <c r="AH657" s="50"/>
      <c r="AI657" s="50"/>
      <c r="AJ657" s="50"/>
      <c r="AK657" s="50"/>
      <c r="AL657" s="50"/>
      <c r="AM657" s="50"/>
    </row>
    <row r="658" spans="2:39" ht="21" customHeight="1">
      <c r="B658" s="942" t="str">
        <f t="shared" si="10"/>
        <v/>
      </c>
      <c r="C658" s="437">
        <f>'Og s3a'!C657</f>
        <v>0</v>
      </c>
      <c r="D658" s="438">
        <f>'Og s3a'!E657</f>
        <v>0</v>
      </c>
      <c r="E658" s="871">
        <f>'Og s3a'!F657</f>
        <v>0</v>
      </c>
      <c r="F658" s="437">
        <f>'Og s3a'!G657</f>
        <v>0</v>
      </c>
      <c r="G658" s="484"/>
      <c r="H658" s="483"/>
      <c r="I658" s="484"/>
      <c r="J658" s="483"/>
      <c r="K658" s="484"/>
      <c r="L658" s="483"/>
      <c r="M658" s="484"/>
      <c r="N658" s="483"/>
      <c r="O658" s="484"/>
      <c r="P658" s="483"/>
      <c r="Q658" s="59"/>
      <c r="R658" s="17"/>
      <c r="S658" s="56">
        <f>'Og s3a'!D657</f>
        <v>0</v>
      </c>
      <c r="T658" s="50"/>
      <c r="U658" s="306"/>
      <c r="V658" s="307"/>
      <c r="W658" s="307"/>
      <c r="X658" s="307"/>
      <c r="Y658" s="306"/>
      <c r="Z658" s="306"/>
      <c r="AA658" s="50"/>
      <c r="AB658" s="50"/>
      <c r="AC658" s="50"/>
      <c r="AD658" s="50"/>
      <c r="AE658" s="50"/>
      <c r="AF658" s="50"/>
      <c r="AG658" s="50"/>
      <c r="AH658" s="50"/>
      <c r="AI658" s="50"/>
      <c r="AJ658" s="50"/>
      <c r="AK658" s="50"/>
      <c r="AL658" s="50"/>
      <c r="AM658" s="50"/>
    </row>
    <row r="659" spans="2:39" ht="21" customHeight="1">
      <c r="B659" s="942" t="str">
        <f t="shared" si="10"/>
        <v/>
      </c>
      <c r="C659" s="437">
        <f>'Og s3a'!C658</f>
        <v>0</v>
      </c>
      <c r="D659" s="438">
        <f>'Og s3a'!E658</f>
        <v>0</v>
      </c>
      <c r="E659" s="871">
        <f>'Og s3a'!F658</f>
        <v>0</v>
      </c>
      <c r="F659" s="437">
        <f>'Og s3a'!G658</f>
        <v>0</v>
      </c>
      <c r="G659" s="484"/>
      <c r="H659" s="483"/>
      <c r="I659" s="484"/>
      <c r="J659" s="483"/>
      <c r="K659" s="484"/>
      <c r="L659" s="483"/>
      <c r="M659" s="484"/>
      <c r="N659" s="483"/>
      <c r="O659" s="484"/>
      <c r="P659" s="483"/>
      <c r="Q659" s="59"/>
      <c r="R659" s="17"/>
      <c r="S659" s="56">
        <f>'Og s3a'!D658</f>
        <v>0</v>
      </c>
      <c r="T659" s="50"/>
      <c r="U659" s="306"/>
      <c r="V659" s="307"/>
      <c r="W659" s="307"/>
      <c r="X659" s="307"/>
      <c r="Y659" s="306"/>
      <c r="Z659" s="306"/>
      <c r="AA659" s="50"/>
      <c r="AB659" s="50"/>
      <c r="AC659" s="50"/>
      <c r="AD659" s="50"/>
      <c r="AE659" s="50"/>
      <c r="AF659" s="50"/>
      <c r="AG659" s="50"/>
      <c r="AH659" s="50"/>
      <c r="AI659" s="50"/>
      <c r="AJ659" s="50"/>
      <c r="AK659" s="50"/>
      <c r="AL659" s="50"/>
      <c r="AM659" s="50"/>
    </row>
    <row r="660" spans="2:39" ht="21" customHeight="1">
      <c r="B660" s="942" t="str">
        <f t="shared" si="10"/>
        <v/>
      </c>
      <c r="C660" s="437">
        <f>'Og s3a'!C659</f>
        <v>0</v>
      </c>
      <c r="D660" s="438">
        <f>'Og s3a'!E659</f>
        <v>0</v>
      </c>
      <c r="E660" s="871">
        <f>'Og s3a'!F659</f>
        <v>0</v>
      </c>
      <c r="F660" s="437">
        <f>'Og s3a'!G659</f>
        <v>0</v>
      </c>
      <c r="G660" s="484"/>
      <c r="H660" s="483"/>
      <c r="I660" s="484"/>
      <c r="J660" s="483"/>
      <c r="K660" s="484"/>
      <c r="L660" s="483"/>
      <c r="M660" s="484"/>
      <c r="N660" s="483"/>
      <c r="O660" s="484"/>
      <c r="P660" s="483"/>
      <c r="Q660" s="59"/>
      <c r="R660" s="17"/>
      <c r="S660" s="56">
        <f>'Og s3a'!D659</f>
        <v>0</v>
      </c>
      <c r="T660" s="50"/>
      <c r="U660" s="306"/>
      <c r="V660" s="307"/>
      <c r="W660" s="307"/>
      <c r="X660" s="307"/>
      <c r="Y660" s="306"/>
      <c r="Z660" s="306"/>
      <c r="AA660" s="50"/>
      <c r="AB660" s="50"/>
      <c r="AC660" s="50"/>
      <c r="AD660" s="50"/>
      <c r="AE660" s="50"/>
      <c r="AF660" s="50"/>
      <c r="AG660" s="50"/>
      <c r="AH660" s="50"/>
      <c r="AI660" s="50"/>
      <c r="AJ660" s="50"/>
      <c r="AK660" s="50"/>
      <c r="AL660" s="50"/>
      <c r="AM660" s="50"/>
    </row>
    <row r="661" spans="2:39" ht="21" customHeight="1">
      <c r="B661" s="942" t="str">
        <f t="shared" si="10"/>
        <v/>
      </c>
      <c r="C661" s="437">
        <f>'Og s3a'!C660</f>
        <v>0</v>
      </c>
      <c r="D661" s="438">
        <f>'Og s3a'!E660</f>
        <v>0</v>
      </c>
      <c r="E661" s="871">
        <f>'Og s3a'!F660</f>
        <v>0</v>
      </c>
      <c r="F661" s="437">
        <f>'Og s3a'!G660</f>
        <v>0</v>
      </c>
      <c r="G661" s="484"/>
      <c r="H661" s="483"/>
      <c r="I661" s="484"/>
      <c r="J661" s="483"/>
      <c r="K661" s="484"/>
      <c r="L661" s="483"/>
      <c r="M661" s="484"/>
      <c r="N661" s="483"/>
      <c r="O661" s="484"/>
      <c r="P661" s="483"/>
      <c r="Q661" s="59"/>
      <c r="R661" s="17"/>
      <c r="S661" s="56">
        <f>'Og s3a'!D660</f>
        <v>0</v>
      </c>
      <c r="T661" s="50"/>
      <c r="U661" s="306"/>
      <c r="V661" s="307"/>
      <c r="W661" s="307"/>
      <c r="X661" s="307"/>
      <c r="Y661" s="306"/>
      <c r="Z661" s="306"/>
      <c r="AA661" s="50"/>
      <c r="AB661" s="50"/>
      <c r="AC661" s="50"/>
      <c r="AD661" s="50"/>
      <c r="AE661" s="50"/>
      <c r="AF661" s="50"/>
      <c r="AG661" s="50"/>
      <c r="AH661" s="50"/>
      <c r="AI661" s="50"/>
      <c r="AJ661" s="50"/>
      <c r="AK661" s="50"/>
      <c r="AL661" s="50"/>
      <c r="AM661" s="50"/>
    </row>
    <row r="662" spans="2:39" ht="21" customHeight="1">
      <c r="B662" s="942" t="str">
        <f t="shared" si="10"/>
        <v/>
      </c>
      <c r="C662" s="437">
        <f>'Og s3a'!C661</f>
        <v>0</v>
      </c>
      <c r="D662" s="438">
        <f>'Og s3a'!E661</f>
        <v>0</v>
      </c>
      <c r="E662" s="871">
        <f>'Og s3a'!F661</f>
        <v>0</v>
      </c>
      <c r="F662" s="437">
        <f>'Og s3a'!G661</f>
        <v>0</v>
      </c>
      <c r="G662" s="484"/>
      <c r="H662" s="483"/>
      <c r="I662" s="484"/>
      <c r="J662" s="483"/>
      <c r="K662" s="484"/>
      <c r="L662" s="483"/>
      <c r="M662" s="484"/>
      <c r="N662" s="483"/>
      <c r="O662" s="484"/>
      <c r="P662" s="483"/>
      <c r="Q662" s="59"/>
      <c r="R662" s="17"/>
      <c r="S662" s="56">
        <f>'Og s3a'!D661</f>
        <v>0</v>
      </c>
      <c r="T662" s="50"/>
      <c r="U662" s="306"/>
      <c r="V662" s="307"/>
      <c r="W662" s="307"/>
      <c r="X662" s="307"/>
      <c r="Y662" s="306"/>
      <c r="Z662" s="306"/>
      <c r="AA662" s="50"/>
      <c r="AB662" s="50"/>
      <c r="AC662" s="50"/>
      <c r="AD662" s="50"/>
      <c r="AE662" s="50"/>
      <c r="AF662" s="50"/>
      <c r="AG662" s="50"/>
      <c r="AH662" s="50"/>
      <c r="AI662" s="50"/>
      <c r="AJ662" s="50"/>
      <c r="AK662" s="50"/>
      <c r="AL662" s="50"/>
      <c r="AM662" s="50"/>
    </row>
    <row r="663" spans="2:39" ht="21" customHeight="1">
      <c r="B663" s="942" t="str">
        <f t="shared" si="10"/>
        <v/>
      </c>
      <c r="C663" s="437">
        <f>'Og s3a'!C662</f>
        <v>0</v>
      </c>
      <c r="D663" s="438">
        <f>'Og s3a'!E662</f>
        <v>0</v>
      </c>
      <c r="E663" s="871">
        <f>'Og s3a'!F662</f>
        <v>0</v>
      </c>
      <c r="F663" s="437">
        <f>'Og s3a'!G662</f>
        <v>0</v>
      </c>
      <c r="G663" s="484"/>
      <c r="H663" s="483"/>
      <c r="I663" s="484"/>
      <c r="J663" s="483"/>
      <c r="K663" s="484"/>
      <c r="L663" s="483"/>
      <c r="M663" s="484"/>
      <c r="N663" s="483"/>
      <c r="O663" s="484"/>
      <c r="P663" s="483"/>
      <c r="Q663" s="59"/>
      <c r="R663" s="17"/>
      <c r="S663" s="56">
        <f>'Og s3a'!D662</f>
        <v>0</v>
      </c>
      <c r="T663" s="50"/>
      <c r="U663" s="306"/>
      <c r="V663" s="307"/>
      <c r="W663" s="307"/>
      <c r="X663" s="307"/>
      <c r="Y663" s="306"/>
      <c r="Z663" s="306"/>
      <c r="AA663" s="50"/>
      <c r="AB663" s="50"/>
      <c r="AC663" s="50"/>
      <c r="AD663" s="50"/>
      <c r="AE663" s="50"/>
      <c r="AF663" s="50"/>
      <c r="AG663" s="50"/>
      <c r="AH663" s="50"/>
      <c r="AI663" s="50"/>
      <c r="AJ663" s="50"/>
      <c r="AK663" s="50"/>
      <c r="AL663" s="50"/>
      <c r="AM663" s="50"/>
    </row>
    <row r="664" spans="2:39" ht="21" customHeight="1">
      <c r="B664" s="942" t="str">
        <f t="shared" si="10"/>
        <v/>
      </c>
      <c r="C664" s="437">
        <f>'Og s3a'!C663</f>
        <v>0</v>
      </c>
      <c r="D664" s="438">
        <f>'Og s3a'!E663</f>
        <v>0</v>
      </c>
      <c r="E664" s="871">
        <f>'Og s3a'!F663</f>
        <v>0</v>
      </c>
      <c r="F664" s="437">
        <f>'Og s3a'!G663</f>
        <v>0</v>
      </c>
      <c r="G664" s="484"/>
      <c r="H664" s="483"/>
      <c r="I664" s="484"/>
      <c r="J664" s="483"/>
      <c r="K664" s="484"/>
      <c r="L664" s="483"/>
      <c r="M664" s="484"/>
      <c r="N664" s="483"/>
      <c r="O664" s="484"/>
      <c r="P664" s="483"/>
      <c r="Q664" s="59"/>
      <c r="R664" s="17"/>
      <c r="S664" s="56">
        <f>'Og s3a'!D663</f>
        <v>0</v>
      </c>
      <c r="T664" s="50"/>
      <c r="U664" s="306"/>
      <c r="V664" s="307"/>
      <c r="W664" s="307"/>
      <c r="X664" s="307"/>
      <c r="Y664" s="306"/>
      <c r="Z664" s="306"/>
      <c r="AA664" s="50"/>
      <c r="AB664" s="50"/>
      <c r="AC664" s="50"/>
      <c r="AD664" s="50"/>
      <c r="AE664" s="50"/>
      <c r="AF664" s="50"/>
      <c r="AG664" s="50"/>
      <c r="AH664" s="50"/>
      <c r="AI664" s="50"/>
      <c r="AJ664" s="50"/>
      <c r="AK664" s="50"/>
      <c r="AL664" s="50"/>
      <c r="AM664" s="50"/>
    </row>
    <row r="665" spans="2:39" ht="21" customHeight="1">
      <c r="B665" s="942" t="str">
        <f t="shared" si="10"/>
        <v/>
      </c>
      <c r="C665" s="437">
        <f>'Og s3a'!C664</f>
        <v>0</v>
      </c>
      <c r="D665" s="438">
        <f>'Og s3a'!E664</f>
        <v>0</v>
      </c>
      <c r="E665" s="871">
        <f>'Og s3a'!F664</f>
        <v>0</v>
      </c>
      <c r="F665" s="437">
        <f>'Og s3a'!G664</f>
        <v>0</v>
      </c>
      <c r="G665" s="484"/>
      <c r="H665" s="483"/>
      <c r="I665" s="484"/>
      <c r="J665" s="483"/>
      <c r="K665" s="484"/>
      <c r="L665" s="483"/>
      <c r="M665" s="484"/>
      <c r="N665" s="483"/>
      <c r="O665" s="484"/>
      <c r="P665" s="483"/>
      <c r="Q665" s="59"/>
      <c r="R665" s="17"/>
      <c r="S665" s="56">
        <f>'Og s3a'!D664</f>
        <v>0</v>
      </c>
      <c r="T665" s="50"/>
      <c r="U665" s="306"/>
      <c r="V665" s="307"/>
      <c r="W665" s="307"/>
      <c r="X665" s="307"/>
      <c r="Y665" s="306"/>
      <c r="Z665" s="306"/>
      <c r="AA665" s="50"/>
      <c r="AB665" s="50"/>
      <c r="AC665" s="50"/>
      <c r="AD665" s="50"/>
      <c r="AE665" s="50"/>
      <c r="AF665" s="50"/>
      <c r="AG665" s="50"/>
      <c r="AH665" s="50"/>
      <c r="AI665" s="50"/>
      <c r="AJ665" s="50"/>
      <c r="AK665" s="50"/>
      <c r="AL665" s="50"/>
      <c r="AM665" s="50"/>
    </row>
    <row r="666" spans="2:39" ht="21" customHeight="1">
      <c r="B666" s="942" t="str">
        <f t="shared" si="10"/>
        <v/>
      </c>
      <c r="C666" s="437">
        <f>'Og s3a'!C665</f>
        <v>0</v>
      </c>
      <c r="D666" s="438">
        <f>'Og s3a'!E665</f>
        <v>0</v>
      </c>
      <c r="E666" s="871">
        <f>'Og s3a'!F665</f>
        <v>0</v>
      </c>
      <c r="F666" s="437">
        <f>'Og s3a'!G665</f>
        <v>0</v>
      </c>
      <c r="G666" s="484"/>
      <c r="H666" s="483"/>
      <c r="I666" s="484"/>
      <c r="J666" s="483"/>
      <c r="K666" s="484"/>
      <c r="L666" s="483"/>
      <c r="M666" s="484"/>
      <c r="N666" s="483"/>
      <c r="O666" s="484"/>
      <c r="P666" s="483"/>
      <c r="Q666" s="59"/>
      <c r="R666" s="17"/>
      <c r="S666" s="56">
        <f>'Og s3a'!D665</f>
        <v>0</v>
      </c>
      <c r="T666" s="50"/>
      <c r="U666" s="306"/>
      <c r="V666" s="307"/>
      <c r="W666" s="307"/>
      <c r="X666" s="307"/>
      <c r="Y666" s="306"/>
      <c r="Z666" s="306"/>
      <c r="AA666" s="50"/>
      <c r="AB666" s="50"/>
      <c r="AC666" s="50"/>
      <c r="AD666" s="50"/>
      <c r="AE666" s="50"/>
      <c r="AF666" s="50"/>
      <c r="AG666" s="50"/>
      <c r="AH666" s="50"/>
      <c r="AI666" s="50"/>
      <c r="AJ666" s="50"/>
      <c r="AK666" s="50"/>
      <c r="AL666" s="50"/>
      <c r="AM666" s="50"/>
    </row>
    <row r="667" spans="2:39" ht="21" customHeight="1">
      <c r="B667" s="942" t="str">
        <f t="shared" si="10"/>
        <v/>
      </c>
      <c r="C667" s="437">
        <f>'Og s3a'!C666</f>
        <v>0</v>
      </c>
      <c r="D667" s="438">
        <f>'Og s3a'!E666</f>
        <v>0</v>
      </c>
      <c r="E667" s="871">
        <f>'Og s3a'!F666</f>
        <v>0</v>
      </c>
      <c r="F667" s="437">
        <f>'Og s3a'!G666</f>
        <v>0</v>
      </c>
      <c r="G667" s="484"/>
      <c r="H667" s="483"/>
      <c r="I667" s="484"/>
      <c r="J667" s="483"/>
      <c r="K667" s="484"/>
      <c r="L667" s="483"/>
      <c r="M667" s="484"/>
      <c r="N667" s="483"/>
      <c r="O667" s="484"/>
      <c r="P667" s="483"/>
      <c r="Q667" s="59"/>
      <c r="R667" s="17"/>
      <c r="S667" s="56">
        <f>'Og s3a'!D666</f>
        <v>0</v>
      </c>
      <c r="T667" s="50"/>
      <c r="U667" s="306"/>
      <c r="V667" s="307"/>
      <c r="W667" s="307"/>
      <c r="X667" s="307"/>
      <c r="Y667" s="306"/>
      <c r="Z667" s="306"/>
      <c r="AA667" s="50"/>
      <c r="AB667" s="50"/>
      <c r="AC667" s="50"/>
      <c r="AD667" s="50"/>
      <c r="AE667" s="50"/>
      <c r="AF667" s="50"/>
      <c r="AG667" s="50"/>
      <c r="AH667" s="50"/>
      <c r="AI667" s="50"/>
      <c r="AJ667" s="50"/>
      <c r="AK667" s="50"/>
      <c r="AL667" s="50"/>
      <c r="AM667" s="50"/>
    </row>
    <row r="668" spans="2:39" ht="21" customHeight="1">
      <c r="B668" s="942" t="str">
        <f t="shared" si="10"/>
        <v/>
      </c>
      <c r="C668" s="437">
        <f>'Og s3a'!C667</f>
        <v>0</v>
      </c>
      <c r="D668" s="438">
        <f>'Og s3a'!E667</f>
        <v>0</v>
      </c>
      <c r="E668" s="871">
        <f>'Og s3a'!F667</f>
        <v>0</v>
      </c>
      <c r="F668" s="437">
        <f>'Og s3a'!G667</f>
        <v>0</v>
      </c>
      <c r="G668" s="484"/>
      <c r="H668" s="483"/>
      <c r="I668" s="484"/>
      <c r="J668" s="483"/>
      <c r="K668" s="484"/>
      <c r="L668" s="483"/>
      <c r="M668" s="484"/>
      <c r="N668" s="483"/>
      <c r="O668" s="484"/>
      <c r="P668" s="483"/>
      <c r="Q668" s="59"/>
      <c r="R668" s="17"/>
      <c r="S668" s="56">
        <f>'Og s3a'!D667</f>
        <v>0</v>
      </c>
      <c r="T668" s="50"/>
      <c r="U668" s="306"/>
      <c r="V668" s="307"/>
      <c r="W668" s="307"/>
      <c r="X668" s="307"/>
      <c r="Y668" s="306"/>
      <c r="Z668" s="306"/>
      <c r="AA668" s="50"/>
      <c r="AB668" s="50"/>
      <c r="AC668" s="50"/>
      <c r="AD668" s="50"/>
      <c r="AE668" s="50"/>
      <c r="AF668" s="50"/>
      <c r="AG668" s="50"/>
      <c r="AH668" s="50"/>
      <c r="AI668" s="50"/>
      <c r="AJ668" s="50"/>
      <c r="AK668" s="50"/>
      <c r="AL668" s="50"/>
      <c r="AM668" s="50"/>
    </row>
    <row r="669" spans="2:39" ht="21" customHeight="1">
      <c r="B669" s="942" t="str">
        <f t="shared" si="10"/>
        <v/>
      </c>
      <c r="C669" s="437">
        <f>'Og s3a'!C668</f>
        <v>0</v>
      </c>
      <c r="D669" s="438">
        <f>'Og s3a'!E668</f>
        <v>0</v>
      </c>
      <c r="E669" s="871">
        <f>'Og s3a'!F668</f>
        <v>0</v>
      </c>
      <c r="F669" s="437">
        <f>'Og s3a'!G668</f>
        <v>0</v>
      </c>
      <c r="G669" s="484"/>
      <c r="H669" s="483"/>
      <c r="I669" s="484"/>
      <c r="J669" s="483"/>
      <c r="K669" s="484"/>
      <c r="L669" s="483"/>
      <c r="M669" s="484"/>
      <c r="N669" s="483"/>
      <c r="O669" s="484"/>
      <c r="P669" s="483"/>
      <c r="Q669" s="59"/>
      <c r="R669" s="17"/>
      <c r="S669" s="56">
        <f>'Og s3a'!D668</f>
        <v>0</v>
      </c>
      <c r="T669" s="50"/>
      <c r="U669" s="306"/>
      <c r="V669" s="307"/>
      <c r="W669" s="307"/>
      <c r="X669" s="307"/>
      <c r="Y669" s="306"/>
      <c r="Z669" s="306"/>
      <c r="AA669" s="50"/>
      <c r="AB669" s="50"/>
      <c r="AC669" s="50"/>
      <c r="AD669" s="50"/>
      <c r="AE669" s="50"/>
      <c r="AF669" s="50"/>
      <c r="AG669" s="50"/>
      <c r="AH669" s="50"/>
      <c r="AI669" s="50"/>
      <c r="AJ669" s="50"/>
      <c r="AK669" s="50"/>
      <c r="AL669" s="50"/>
      <c r="AM669" s="50"/>
    </row>
    <row r="670" spans="2:39" ht="21" customHeight="1">
      <c r="B670" s="942" t="str">
        <f t="shared" si="10"/>
        <v/>
      </c>
      <c r="C670" s="437">
        <f>'Og s3a'!C669</f>
        <v>0</v>
      </c>
      <c r="D670" s="438">
        <f>'Og s3a'!E669</f>
        <v>0</v>
      </c>
      <c r="E670" s="871">
        <f>'Og s3a'!F669</f>
        <v>0</v>
      </c>
      <c r="F670" s="437">
        <f>'Og s3a'!G669</f>
        <v>0</v>
      </c>
      <c r="G670" s="484"/>
      <c r="H670" s="483"/>
      <c r="I670" s="484"/>
      <c r="J670" s="483"/>
      <c r="K670" s="484"/>
      <c r="L670" s="483"/>
      <c r="M670" s="484"/>
      <c r="N670" s="483"/>
      <c r="O670" s="484"/>
      <c r="P670" s="483"/>
      <c r="Q670" s="59"/>
      <c r="R670" s="17"/>
      <c r="S670" s="56">
        <f>'Og s3a'!D669</f>
        <v>0</v>
      </c>
      <c r="T670" s="50"/>
      <c r="U670" s="306"/>
      <c r="V670" s="307"/>
      <c r="W670" s="307"/>
      <c r="X670" s="307"/>
      <c r="Y670" s="306"/>
      <c r="Z670" s="306"/>
      <c r="AA670" s="50"/>
      <c r="AB670" s="50"/>
      <c r="AC670" s="50"/>
      <c r="AD670" s="50"/>
      <c r="AE670" s="50"/>
      <c r="AF670" s="50"/>
      <c r="AG670" s="50"/>
      <c r="AH670" s="50"/>
      <c r="AI670" s="50"/>
      <c r="AJ670" s="50"/>
      <c r="AK670" s="50"/>
      <c r="AL670" s="50"/>
      <c r="AM670" s="50"/>
    </row>
    <row r="671" spans="2:39" ht="21" customHeight="1">
      <c r="B671" s="942" t="str">
        <f t="shared" si="10"/>
        <v/>
      </c>
      <c r="C671" s="437">
        <f>'Og s3a'!C670</f>
        <v>0</v>
      </c>
      <c r="D671" s="438">
        <f>'Og s3a'!E670</f>
        <v>0</v>
      </c>
      <c r="E671" s="871">
        <f>'Og s3a'!F670</f>
        <v>0</v>
      </c>
      <c r="F671" s="437">
        <f>'Og s3a'!G670</f>
        <v>0</v>
      </c>
      <c r="G671" s="484"/>
      <c r="H671" s="483"/>
      <c r="I671" s="484"/>
      <c r="J671" s="483"/>
      <c r="K671" s="484"/>
      <c r="L671" s="483"/>
      <c r="M671" s="484"/>
      <c r="N671" s="483"/>
      <c r="O671" s="484"/>
      <c r="P671" s="483"/>
      <c r="Q671" s="59"/>
      <c r="R671" s="17"/>
      <c r="S671" s="56">
        <f>'Og s3a'!D670</f>
        <v>0</v>
      </c>
      <c r="T671" s="50"/>
      <c r="U671" s="306"/>
      <c r="V671" s="307"/>
      <c r="W671" s="307"/>
      <c r="X671" s="307"/>
      <c r="Y671" s="306"/>
      <c r="Z671" s="306"/>
      <c r="AA671" s="50"/>
      <c r="AB671" s="50"/>
      <c r="AC671" s="50"/>
      <c r="AD671" s="50"/>
      <c r="AE671" s="50"/>
      <c r="AF671" s="50"/>
      <c r="AG671" s="50"/>
      <c r="AH671" s="50"/>
      <c r="AI671" s="50"/>
      <c r="AJ671" s="50"/>
      <c r="AK671" s="50"/>
      <c r="AL671" s="50"/>
      <c r="AM671" s="50"/>
    </row>
    <row r="672" spans="2:39" ht="21" customHeight="1">
      <c r="B672" s="942" t="str">
        <f t="shared" si="10"/>
        <v/>
      </c>
      <c r="C672" s="437">
        <f>'Og s3a'!C671</f>
        <v>0</v>
      </c>
      <c r="D672" s="438">
        <f>'Og s3a'!E671</f>
        <v>0</v>
      </c>
      <c r="E672" s="871">
        <f>'Og s3a'!F671</f>
        <v>0</v>
      </c>
      <c r="F672" s="437">
        <f>'Og s3a'!G671</f>
        <v>0</v>
      </c>
      <c r="G672" s="484"/>
      <c r="H672" s="483"/>
      <c r="I672" s="484"/>
      <c r="J672" s="483"/>
      <c r="K672" s="484"/>
      <c r="L672" s="483"/>
      <c r="M672" s="484"/>
      <c r="N672" s="483"/>
      <c r="O672" s="484"/>
      <c r="P672" s="483"/>
      <c r="Q672" s="59"/>
      <c r="R672" s="17"/>
      <c r="S672" s="56">
        <f>'Og s3a'!D671</f>
        <v>0</v>
      </c>
      <c r="T672" s="50"/>
      <c r="U672" s="306"/>
      <c r="V672" s="307"/>
      <c r="W672" s="307"/>
      <c r="X672" s="307"/>
      <c r="Y672" s="306"/>
      <c r="Z672" s="306"/>
      <c r="AA672" s="50"/>
      <c r="AB672" s="50"/>
      <c r="AC672" s="50"/>
      <c r="AD672" s="50"/>
      <c r="AE672" s="50"/>
      <c r="AF672" s="50"/>
      <c r="AG672" s="50"/>
      <c r="AH672" s="50"/>
      <c r="AI672" s="50"/>
      <c r="AJ672" s="50"/>
      <c r="AK672" s="50"/>
      <c r="AL672" s="50"/>
      <c r="AM672" s="50"/>
    </row>
    <row r="673" spans="2:39" ht="21" customHeight="1">
      <c r="B673" s="942" t="str">
        <f t="shared" si="10"/>
        <v/>
      </c>
      <c r="C673" s="437">
        <f>'Og s3a'!C672</f>
        <v>0</v>
      </c>
      <c r="D673" s="438">
        <f>'Og s3a'!E672</f>
        <v>0</v>
      </c>
      <c r="E673" s="871">
        <f>'Og s3a'!F672</f>
        <v>0</v>
      </c>
      <c r="F673" s="437">
        <f>'Og s3a'!G672</f>
        <v>0</v>
      </c>
      <c r="G673" s="484"/>
      <c r="H673" s="483"/>
      <c r="I673" s="484"/>
      <c r="J673" s="483"/>
      <c r="K673" s="484"/>
      <c r="L673" s="483"/>
      <c r="M673" s="484"/>
      <c r="N673" s="483"/>
      <c r="O673" s="484"/>
      <c r="P673" s="483"/>
      <c r="Q673" s="59"/>
      <c r="R673" s="17"/>
      <c r="S673" s="56">
        <f>'Og s3a'!D672</f>
        <v>0</v>
      </c>
      <c r="T673" s="50"/>
      <c r="U673" s="306"/>
      <c r="V673" s="307"/>
      <c r="W673" s="307"/>
      <c r="X673" s="307"/>
      <c r="Y673" s="306"/>
      <c r="Z673" s="306"/>
      <c r="AA673" s="50"/>
      <c r="AB673" s="50"/>
      <c r="AC673" s="50"/>
      <c r="AD673" s="50"/>
      <c r="AE673" s="50"/>
      <c r="AF673" s="50"/>
      <c r="AG673" s="50"/>
      <c r="AH673" s="50"/>
      <c r="AI673" s="50"/>
      <c r="AJ673" s="50"/>
      <c r="AK673" s="50"/>
      <c r="AL673" s="50"/>
      <c r="AM673" s="50"/>
    </row>
    <row r="674" spans="2:39" ht="21" customHeight="1">
      <c r="B674" s="942" t="str">
        <f t="shared" si="10"/>
        <v/>
      </c>
      <c r="C674" s="437">
        <f>'Og s3a'!C673</f>
        <v>0</v>
      </c>
      <c r="D674" s="438">
        <f>'Og s3a'!E673</f>
        <v>0</v>
      </c>
      <c r="E674" s="871">
        <f>'Og s3a'!F673</f>
        <v>0</v>
      </c>
      <c r="F674" s="437">
        <f>'Og s3a'!G673</f>
        <v>0</v>
      </c>
      <c r="G674" s="484"/>
      <c r="H674" s="483"/>
      <c r="I674" s="484"/>
      <c r="J674" s="483"/>
      <c r="K674" s="484"/>
      <c r="L674" s="483"/>
      <c r="M674" s="484"/>
      <c r="N674" s="483"/>
      <c r="O674" s="484"/>
      <c r="P674" s="483"/>
      <c r="Q674" s="59"/>
      <c r="R674" s="17"/>
      <c r="S674" s="56">
        <f>'Og s3a'!D673</f>
        <v>0</v>
      </c>
      <c r="T674" s="50"/>
      <c r="U674" s="306"/>
      <c r="V674" s="307"/>
      <c r="W674" s="307"/>
      <c r="X674" s="307"/>
      <c r="Y674" s="306"/>
      <c r="Z674" s="306"/>
      <c r="AA674" s="50"/>
      <c r="AB674" s="50"/>
      <c r="AC674" s="50"/>
      <c r="AD674" s="50"/>
      <c r="AE674" s="50"/>
      <c r="AF674" s="50"/>
      <c r="AG674" s="50"/>
      <c r="AH674" s="50"/>
      <c r="AI674" s="50"/>
      <c r="AJ674" s="50"/>
      <c r="AK674" s="50"/>
      <c r="AL674" s="50"/>
      <c r="AM674" s="50"/>
    </row>
    <row r="675" spans="2:39" ht="21" customHeight="1">
      <c r="B675" s="942" t="str">
        <f t="shared" si="10"/>
        <v/>
      </c>
      <c r="C675" s="437">
        <f>'Og s3a'!C674</f>
        <v>0</v>
      </c>
      <c r="D675" s="438">
        <f>'Og s3a'!E674</f>
        <v>0</v>
      </c>
      <c r="E675" s="871">
        <f>'Og s3a'!F674</f>
        <v>0</v>
      </c>
      <c r="F675" s="437">
        <f>'Og s3a'!G674</f>
        <v>0</v>
      </c>
      <c r="G675" s="484"/>
      <c r="H675" s="483"/>
      <c r="I675" s="484"/>
      <c r="J675" s="483"/>
      <c r="K675" s="484"/>
      <c r="L675" s="483"/>
      <c r="M675" s="484"/>
      <c r="N675" s="483"/>
      <c r="O675" s="484"/>
      <c r="P675" s="483"/>
      <c r="Q675" s="59"/>
      <c r="R675" s="17"/>
      <c r="S675" s="56">
        <f>'Og s3a'!D674</f>
        <v>0</v>
      </c>
      <c r="T675" s="50"/>
      <c r="U675" s="306"/>
      <c r="V675" s="307"/>
      <c r="W675" s="307"/>
      <c r="X675" s="307"/>
      <c r="Y675" s="306"/>
      <c r="Z675" s="306"/>
      <c r="AA675" s="50"/>
      <c r="AB675" s="50"/>
      <c r="AC675" s="50"/>
      <c r="AD675" s="50"/>
      <c r="AE675" s="50"/>
      <c r="AF675" s="50"/>
      <c r="AG675" s="50"/>
      <c r="AH675" s="50"/>
      <c r="AI675" s="50"/>
      <c r="AJ675" s="50"/>
      <c r="AK675" s="50"/>
      <c r="AL675" s="50"/>
      <c r="AM675" s="50"/>
    </row>
    <row r="676" spans="2:39" ht="21" customHeight="1">
      <c r="B676" s="942" t="str">
        <f t="shared" si="10"/>
        <v/>
      </c>
      <c r="C676" s="437">
        <f>'Og s3a'!C675</f>
        <v>0</v>
      </c>
      <c r="D676" s="438">
        <f>'Og s3a'!E675</f>
        <v>0</v>
      </c>
      <c r="E676" s="871">
        <f>'Og s3a'!F675</f>
        <v>0</v>
      </c>
      <c r="F676" s="437">
        <f>'Og s3a'!G675</f>
        <v>0</v>
      </c>
      <c r="G676" s="484"/>
      <c r="H676" s="483"/>
      <c r="I676" s="484"/>
      <c r="J676" s="483"/>
      <c r="K676" s="484"/>
      <c r="L676" s="483"/>
      <c r="M676" s="484"/>
      <c r="N676" s="483"/>
      <c r="O676" s="484"/>
      <c r="P676" s="483"/>
      <c r="Q676" s="59"/>
      <c r="R676" s="17"/>
      <c r="S676" s="56">
        <f>'Og s3a'!D675</f>
        <v>0</v>
      </c>
      <c r="T676" s="50"/>
      <c r="U676" s="306"/>
      <c r="V676" s="307"/>
      <c r="W676" s="307"/>
      <c r="X676" s="307"/>
      <c r="Y676" s="306"/>
      <c r="Z676" s="306"/>
      <c r="AA676" s="50"/>
      <c r="AB676" s="50"/>
      <c r="AC676" s="50"/>
      <c r="AD676" s="50"/>
      <c r="AE676" s="50"/>
      <c r="AF676" s="50"/>
      <c r="AG676" s="50"/>
      <c r="AH676" s="50"/>
      <c r="AI676" s="50"/>
      <c r="AJ676" s="50"/>
      <c r="AK676" s="50"/>
      <c r="AL676" s="50"/>
      <c r="AM676" s="50"/>
    </row>
    <row r="677" spans="2:39" ht="21" customHeight="1">
      <c r="B677" s="942" t="str">
        <f t="shared" si="10"/>
        <v/>
      </c>
      <c r="C677" s="437">
        <f>'Og s3a'!C676</f>
        <v>0</v>
      </c>
      <c r="D677" s="438">
        <f>'Og s3a'!E676</f>
        <v>0</v>
      </c>
      <c r="E677" s="871">
        <f>'Og s3a'!F676</f>
        <v>0</v>
      </c>
      <c r="F677" s="437">
        <f>'Og s3a'!G676</f>
        <v>0</v>
      </c>
      <c r="G677" s="484"/>
      <c r="H677" s="483"/>
      <c r="I677" s="484"/>
      <c r="J677" s="483"/>
      <c r="K677" s="484"/>
      <c r="L677" s="483"/>
      <c r="M677" s="484"/>
      <c r="N677" s="483"/>
      <c r="O677" s="484"/>
      <c r="P677" s="483"/>
      <c r="Q677" s="59"/>
      <c r="R677" s="17"/>
      <c r="S677" s="56">
        <f>'Og s3a'!D676</f>
        <v>0</v>
      </c>
      <c r="T677" s="50"/>
      <c r="U677" s="306"/>
      <c r="V677" s="307"/>
      <c r="W677" s="307"/>
      <c r="X677" s="307"/>
      <c r="Y677" s="306"/>
      <c r="Z677" s="306"/>
      <c r="AA677" s="50"/>
      <c r="AB677" s="50"/>
      <c r="AC677" s="50"/>
      <c r="AD677" s="50"/>
      <c r="AE677" s="50"/>
      <c r="AF677" s="50"/>
      <c r="AG677" s="50"/>
      <c r="AH677" s="50"/>
      <c r="AI677" s="50"/>
      <c r="AJ677" s="50"/>
      <c r="AK677" s="50"/>
      <c r="AL677" s="50"/>
      <c r="AM677" s="50"/>
    </row>
    <row r="678" spans="2:39" ht="21" customHeight="1">
      <c r="B678" s="942" t="str">
        <f t="shared" si="10"/>
        <v/>
      </c>
      <c r="C678" s="437">
        <f>'Og s3a'!C677</f>
        <v>0</v>
      </c>
      <c r="D678" s="438">
        <f>'Og s3a'!E677</f>
        <v>0</v>
      </c>
      <c r="E678" s="871">
        <f>'Og s3a'!F677</f>
        <v>0</v>
      </c>
      <c r="F678" s="437">
        <f>'Og s3a'!G677</f>
        <v>0</v>
      </c>
      <c r="G678" s="484"/>
      <c r="H678" s="483"/>
      <c r="I678" s="484"/>
      <c r="J678" s="483"/>
      <c r="K678" s="484"/>
      <c r="L678" s="483"/>
      <c r="M678" s="484"/>
      <c r="N678" s="483"/>
      <c r="O678" s="484"/>
      <c r="P678" s="483"/>
      <c r="Q678" s="59"/>
      <c r="R678" s="17"/>
      <c r="S678" s="56">
        <f>'Og s3a'!D677</f>
        <v>0</v>
      </c>
      <c r="T678" s="50"/>
      <c r="U678" s="306"/>
      <c r="V678" s="307"/>
      <c r="W678" s="307"/>
      <c r="X678" s="307"/>
      <c r="Y678" s="306"/>
      <c r="Z678" s="306"/>
      <c r="AA678" s="50"/>
      <c r="AB678" s="50"/>
      <c r="AC678" s="50"/>
      <c r="AD678" s="50"/>
      <c r="AE678" s="50"/>
      <c r="AF678" s="50"/>
      <c r="AG678" s="50"/>
      <c r="AH678" s="50"/>
      <c r="AI678" s="50"/>
      <c r="AJ678" s="50"/>
      <c r="AK678" s="50"/>
      <c r="AL678" s="50"/>
      <c r="AM678" s="50"/>
    </row>
    <row r="679" spans="2:39" ht="21" customHeight="1">
      <c r="B679" s="942" t="str">
        <f t="shared" si="10"/>
        <v/>
      </c>
      <c r="C679" s="437">
        <f>'Og s3a'!C678</f>
        <v>0</v>
      </c>
      <c r="D679" s="438">
        <f>'Og s3a'!E678</f>
        <v>0</v>
      </c>
      <c r="E679" s="871">
        <f>'Og s3a'!F678</f>
        <v>0</v>
      </c>
      <c r="F679" s="437">
        <f>'Og s3a'!G678</f>
        <v>0</v>
      </c>
      <c r="G679" s="484"/>
      <c r="H679" s="483"/>
      <c r="I679" s="484"/>
      <c r="J679" s="483"/>
      <c r="K679" s="484"/>
      <c r="L679" s="483"/>
      <c r="M679" s="484"/>
      <c r="N679" s="483"/>
      <c r="O679" s="484"/>
      <c r="P679" s="483"/>
      <c r="Q679" s="59"/>
      <c r="R679" s="17"/>
      <c r="S679" s="56">
        <f>'Og s3a'!D678</f>
        <v>0</v>
      </c>
      <c r="T679" s="50"/>
      <c r="U679" s="306"/>
      <c r="V679" s="307"/>
      <c r="W679" s="307"/>
      <c r="X679" s="307"/>
      <c r="Y679" s="306"/>
      <c r="Z679" s="306"/>
      <c r="AA679" s="50"/>
      <c r="AB679" s="50"/>
      <c r="AC679" s="50"/>
      <c r="AD679" s="50"/>
      <c r="AE679" s="50"/>
      <c r="AF679" s="50"/>
      <c r="AG679" s="50"/>
      <c r="AH679" s="50"/>
      <c r="AI679" s="50"/>
      <c r="AJ679" s="50"/>
      <c r="AK679" s="50"/>
      <c r="AL679" s="50"/>
      <c r="AM679" s="50"/>
    </row>
    <row r="680" spans="2:39" ht="21" customHeight="1">
      <c r="B680" s="942" t="str">
        <f t="shared" si="10"/>
        <v/>
      </c>
      <c r="C680" s="437">
        <f>'Og s3a'!C679</f>
        <v>0</v>
      </c>
      <c r="D680" s="438">
        <f>'Og s3a'!E679</f>
        <v>0</v>
      </c>
      <c r="E680" s="871">
        <f>'Og s3a'!F679</f>
        <v>0</v>
      </c>
      <c r="F680" s="437">
        <f>'Og s3a'!G679</f>
        <v>0</v>
      </c>
      <c r="G680" s="484"/>
      <c r="H680" s="483"/>
      <c r="I680" s="484"/>
      <c r="J680" s="483"/>
      <c r="K680" s="484"/>
      <c r="L680" s="483"/>
      <c r="M680" s="484"/>
      <c r="N680" s="483"/>
      <c r="O680" s="484"/>
      <c r="P680" s="483"/>
      <c r="Q680" s="59"/>
      <c r="R680" s="17"/>
      <c r="S680" s="56">
        <f>'Og s3a'!D679</f>
        <v>0</v>
      </c>
      <c r="T680" s="50"/>
      <c r="U680" s="306"/>
      <c r="V680" s="307"/>
      <c r="W680" s="307"/>
      <c r="X680" s="307"/>
      <c r="Y680" s="306"/>
      <c r="Z680" s="306"/>
      <c r="AA680" s="50"/>
      <c r="AB680" s="50"/>
      <c r="AC680" s="50"/>
      <c r="AD680" s="50"/>
      <c r="AE680" s="50"/>
      <c r="AF680" s="50"/>
      <c r="AG680" s="50"/>
      <c r="AH680" s="50"/>
      <c r="AI680" s="50"/>
      <c r="AJ680" s="50"/>
      <c r="AK680" s="50"/>
      <c r="AL680" s="50"/>
      <c r="AM680" s="50"/>
    </row>
    <row r="681" spans="2:39" ht="21" customHeight="1">
      <c r="B681" s="942" t="str">
        <f t="shared" si="10"/>
        <v/>
      </c>
      <c r="C681" s="437">
        <f>'Og s3a'!C680</f>
        <v>0</v>
      </c>
      <c r="D681" s="438">
        <f>'Og s3a'!E680</f>
        <v>0</v>
      </c>
      <c r="E681" s="871">
        <f>'Og s3a'!F680</f>
        <v>0</v>
      </c>
      <c r="F681" s="437">
        <f>'Og s3a'!G680</f>
        <v>0</v>
      </c>
      <c r="G681" s="484"/>
      <c r="H681" s="483"/>
      <c r="I681" s="484"/>
      <c r="J681" s="483"/>
      <c r="K681" s="484"/>
      <c r="L681" s="483"/>
      <c r="M681" s="484"/>
      <c r="N681" s="483"/>
      <c r="O681" s="484"/>
      <c r="P681" s="483"/>
      <c r="Q681" s="59"/>
      <c r="R681" s="17"/>
      <c r="S681" s="56">
        <f>'Og s3a'!D680</f>
        <v>0</v>
      </c>
      <c r="T681" s="50"/>
      <c r="U681" s="306"/>
      <c r="V681" s="307"/>
      <c r="W681" s="307"/>
      <c r="X681" s="307"/>
      <c r="Y681" s="306"/>
      <c r="Z681" s="306"/>
      <c r="AA681" s="50"/>
      <c r="AB681" s="50"/>
      <c r="AC681" s="50"/>
      <c r="AD681" s="50"/>
      <c r="AE681" s="50"/>
      <c r="AF681" s="50"/>
      <c r="AG681" s="50"/>
      <c r="AH681" s="50"/>
      <c r="AI681" s="50"/>
      <c r="AJ681" s="50"/>
      <c r="AK681" s="50"/>
      <c r="AL681" s="50"/>
      <c r="AM681" s="50"/>
    </row>
    <row r="682" spans="2:39" ht="21" customHeight="1">
      <c r="B682" s="942" t="str">
        <f t="shared" si="10"/>
        <v/>
      </c>
      <c r="C682" s="437">
        <f>'Og s3a'!C681</f>
        <v>0</v>
      </c>
      <c r="D682" s="438">
        <f>'Og s3a'!E681</f>
        <v>0</v>
      </c>
      <c r="E682" s="871">
        <f>'Og s3a'!F681</f>
        <v>0</v>
      </c>
      <c r="F682" s="437">
        <f>'Og s3a'!G681</f>
        <v>0</v>
      </c>
      <c r="G682" s="484"/>
      <c r="H682" s="483"/>
      <c r="I682" s="484"/>
      <c r="J682" s="483"/>
      <c r="K682" s="484"/>
      <c r="L682" s="483"/>
      <c r="M682" s="484"/>
      <c r="N682" s="483"/>
      <c r="O682" s="484"/>
      <c r="P682" s="483"/>
      <c r="Q682" s="59"/>
      <c r="R682" s="17"/>
      <c r="S682" s="56">
        <f>'Og s3a'!D681</f>
        <v>0</v>
      </c>
      <c r="T682" s="50"/>
      <c r="U682" s="306"/>
      <c r="V682" s="307"/>
      <c r="W682" s="307"/>
      <c r="X682" s="307"/>
      <c r="Y682" s="306"/>
      <c r="Z682" s="306"/>
      <c r="AA682" s="50"/>
      <c r="AB682" s="50"/>
      <c r="AC682" s="50"/>
      <c r="AD682" s="50"/>
      <c r="AE682" s="50"/>
      <c r="AF682" s="50"/>
      <c r="AG682" s="50"/>
      <c r="AH682" s="50"/>
      <c r="AI682" s="50"/>
      <c r="AJ682" s="50"/>
      <c r="AK682" s="50"/>
      <c r="AL682" s="50"/>
      <c r="AM682" s="50"/>
    </row>
    <row r="683" spans="2:39" ht="21" customHeight="1">
      <c r="B683" s="942" t="str">
        <f t="shared" si="10"/>
        <v/>
      </c>
      <c r="C683" s="437">
        <f>'Og s3a'!C682</f>
        <v>0</v>
      </c>
      <c r="D683" s="438">
        <f>'Og s3a'!E682</f>
        <v>0</v>
      </c>
      <c r="E683" s="871">
        <f>'Og s3a'!F682</f>
        <v>0</v>
      </c>
      <c r="F683" s="437">
        <f>'Og s3a'!G682</f>
        <v>0</v>
      </c>
      <c r="G683" s="484"/>
      <c r="H683" s="483"/>
      <c r="I683" s="484"/>
      <c r="J683" s="483"/>
      <c r="K683" s="484"/>
      <c r="L683" s="483"/>
      <c r="M683" s="484"/>
      <c r="N683" s="483"/>
      <c r="O683" s="484"/>
      <c r="P683" s="483"/>
      <c r="Q683" s="59"/>
      <c r="R683" s="17"/>
      <c r="S683" s="56">
        <f>'Og s3a'!D682</f>
        <v>0</v>
      </c>
      <c r="T683" s="50"/>
      <c r="U683" s="306"/>
      <c r="V683" s="307"/>
      <c r="W683" s="307"/>
      <c r="X683" s="307"/>
      <c r="Y683" s="306"/>
      <c r="Z683" s="306"/>
      <c r="AA683" s="50"/>
      <c r="AB683" s="50"/>
      <c r="AC683" s="50"/>
      <c r="AD683" s="50"/>
      <c r="AE683" s="50"/>
      <c r="AF683" s="50"/>
      <c r="AG683" s="50"/>
      <c r="AH683" s="50"/>
      <c r="AI683" s="50"/>
      <c r="AJ683" s="50"/>
      <c r="AK683" s="50"/>
      <c r="AL683" s="50"/>
      <c r="AM683" s="50"/>
    </row>
    <row r="684" spans="2:39" ht="21" customHeight="1">
      <c r="B684" s="942" t="str">
        <f t="shared" si="10"/>
        <v/>
      </c>
      <c r="C684" s="437">
        <f>'Og s3a'!C683</f>
        <v>0</v>
      </c>
      <c r="D684" s="438">
        <f>'Og s3a'!E683</f>
        <v>0</v>
      </c>
      <c r="E684" s="871">
        <f>'Og s3a'!F683</f>
        <v>0</v>
      </c>
      <c r="F684" s="437">
        <f>'Og s3a'!G683</f>
        <v>0</v>
      </c>
      <c r="G684" s="484"/>
      <c r="H684" s="483"/>
      <c r="I684" s="484"/>
      <c r="J684" s="483"/>
      <c r="K684" s="484"/>
      <c r="L684" s="483"/>
      <c r="M684" s="484"/>
      <c r="N684" s="483"/>
      <c r="O684" s="484"/>
      <c r="P684" s="483"/>
      <c r="Q684" s="59"/>
      <c r="R684" s="17"/>
      <c r="S684" s="56">
        <f>'Og s3a'!D683</f>
        <v>0</v>
      </c>
      <c r="T684" s="50"/>
      <c r="U684" s="306"/>
      <c r="V684" s="307"/>
      <c r="W684" s="307"/>
      <c r="X684" s="307"/>
      <c r="Y684" s="306"/>
      <c r="Z684" s="306"/>
      <c r="AA684" s="50"/>
      <c r="AB684" s="50"/>
      <c r="AC684" s="50"/>
      <c r="AD684" s="50"/>
      <c r="AE684" s="50"/>
      <c r="AF684" s="50"/>
      <c r="AG684" s="50"/>
      <c r="AH684" s="50"/>
      <c r="AI684" s="50"/>
      <c r="AJ684" s="50"/>
      <c r="AK684" s="50"/>
      <c r="AL684" s="50"/>
      <c r="AM684" s="50"/>
    </row>
    <row r="685" spans="2:39" ht="21" customHeight="1">
      <c r="B685" s="942" t="str">
        <f t="shared" si="10"/>
        <v/>
      </c>
      <c r="C685" s="437">
        <f>'Og s3a'!C684</f>
        <v>0</v>
      </c>
      <c r="D685" s="438">
        <f>'Og s3a'!E684</f>
        <v>0</v>
      </c>
      <c r="E685" s="871">
        <f>'Og s3a'!F684</f>
        <v>0</v>
      </c>
      <c r="F685" s="437">
        <f>'Og s3a'!G684</f>
        <v>0</v>
      </c>
      <c r="G685" s="484"/>
      <c r="H685" s="483"/>
      <c r="I685" s="484"/>
      <c r="J685" s="483"/>
      <c r="K685" s="484"/>
      <c r="L685" s="483"/>
      <c r="M685" s="484"/>
      <c r="N685" s="483"/>
      <c r="O685" s="484"/>
      <c r="P685" s="483"/>
      <c r="Q685" s="59"/>
      <c r="R685" s="17"/>
      <c r="S685" s="56">
        <f>'Og s3a'!D684</f>
        <v>0</v>
      </c>
      <c r="T685" s="50"/>
      <c r="U685" s="306"/>
      <c r="V685" s="307"/>
      <c r="W685" s="307"/>
      <c r="X685" s="307"/>
      <c r="Y685" s="306"/>
      <c r="Z685" s="306"/>
      <c r="AA685" s="50"/>
      <c r="AB685" s="50"/>
      <c r="AC685" s="50"/>
      <c r="AD685" s="50"/>
      <c r="AE685" s="50"/>
      <c r="AF685" s="50"/>
      <c r="AG685" s="50"/>
      <c r="AH685" s="50"/>
      <c r="AI685" s="50"/>
      <c r="AJ685" s="50"/>
      <c r="AK685" s="50"/>
      <c r="AL685" s="50"/>
      <c r="AM685" s="50"/>
    </row>
    <row r="686" spans="2:39" ht="21" customHeight="1">
      <c r="B686" s="942" t="str">
        <f t="shared" si="10"/>
        <v/>
      </c>
      <c r="C686" s="437">
        <f>'Og s3a'!C685</f>
        <v>0</v>
      </c>
      <c r="D686" s="438">
        <f>'Og s3a'!E685</f>
        <v>0</v>
      </c>
      <c r="E686" s="871">
        <f>'Og s3a'!F685</f>
        <v>0</v>
      </c>
      <c r="F686" s="437">
        <f>'Og s3a'!G685</f>
        <v>0</v>
      </c>
      <c r="G686" s="484"/>
      <c r="H686" s="483"/>
      <c r="I686" s="484"/>
      <c r="J686" s="483"/>
      <c r="K686" s="484"/>
      <c r="L686" s="483"/>
      <c r="M686" s="484"/>
      <c r="N686" s="483"/>
      <c r="O686" s="484"/>
      <c r="P686" s="483"/>
      <c r="Q686" s="59"/>
      <c r="R686" s="17"/>
      <c r="S686" s="56">
        <f>'Og s3a'!D685</f>
        <v>0</v>
      </c>
      <c r="T686" s="50"/>
      <c r="U686" s="306"/>
      <c r="V686" s="307"/>
      <c r="W686" s="307"/>
      <c r="X686" s="307"/>
      <c r="Y686" s="306"/>
      <c r="Z686" s="306"/>
      <c r="AA686" s="50"/>
      <c r="AB686" s="50"/>
      <c r="AC686" s="50"/>
      <c r="AD686" s="50"/>
      <c r="AE686" s="50"/>
      <c r="AF686" s="50"/>
      <c r="AG686" s="50"/>
      <c r="AH686" s="50"/>
      <c r="AI686" s="50"/>
      <c r="AJ686" s="50"/>
      <c r="AK686" s="50"/>
      <c r="AL686" s="50"/>
      <c r="AM686" s="50"/>
    </row>
    <row r="687" spans="2:39" ht="21" customHeight="1">
      <c r="B687" s="942" t="str">
        <f t="shared" si="10"/>
        <v/>
      </c>
      <c r="C687" s="437">
        <f>'Og s3a'!C686</f>
        <v>0</v>
      </c>
      <c r="D687" s="438">
        <f>'Og s3a'!E686</f>
        <v>0</v>
      </c>
      <c r="E687" s="871">
        <f>'Og s3a'!F686</f>
        <v>0</v>
      </c>
      <c r="F687" s="437">
        <f>'Og s3a'!G686</f>
        <v>0</v>
      </c>
      <c r="G687" s="484"/>
      <c r="H687" s="483"/>
      <c r="I687" s="484"/>
      <c r="J687" s="483"/>
      <c r="K687" s="484"/>
      <c r="L687" s="483"/>
      <c r="M687" s="484"/>
      <c r="N687" s="483"/>
      <c r="O687" s="484"/>
      <c r="P687" s="483"/>
      <c r="Q687" s="59"/>
      <c r="R687" s="17"/>
      <c r="S687" s="56">
        <f>'Og s3a'!D686</f>
        <v>0</v>
      </c>
      <c r="T687" s="50"/>
      <c r="U687" s="306"/>
      <c r="V687" s="307"/>
      <c r="W687" s="307"/>
      <c r="X687" s="307"/>
      <c r="Y687" s="306"/>
      <c r="Z687" s="306"/>
      <c r="AA687" s="50"/>
      <c r="AB687" s="50"/>
      <c r="AC687" s="50"/>
      <c r="AD687" s="50"/>
      <c r="AE687" s="50"/>
      <c r="AF687" s="50"/>
      <c r="AG687" s="50"/>
      <c r="AH687" s="50"/>
      <c r="AI687" s="50"/>
      <c r="AJ687" s="50"/>
      <c r="AK687" s="50"/>
      <c r="AL687" s="50"/>
      <c r="AM687" s="50"/>
    </row>
    <row r="688" spans="2:39" ht="21" customHeight="1">
      <c r="B688" s="942" t="str">
        <f t="shared" si="10"/>
        <v/>
      </c>
      <c r="C688" s="437">
        <f>'Og s3a'!C687</f>
        <v>0</v>
      </c>
      <c r="D688" s="438">
        <f>'Og s3a'!E687</f>
        <v>0</v>
      </c>
      <c r="E688" s="871">
        <f>'Og s3a'!F687</f>
        <v>0</v>
      </c>
      <c r="F688" s="437">
        <f>'Og s3a'!G687</f>
        <v>0</v>
      </c>
      <c r="G688" s="484"/>
      <c r="H688" s="483"/>
      <c r="I688" s="484"/>
      <c r="J688" s="483"/>
      <c r="K688" s="484"/>
      <c r="L688" s="483"/>
      <c r="M688" s="484"/>
      <c r="N688" s="483"/>
      <c r="O688" s="484"/>
      <c r="P688" s="483"/>
      <c r="Q688" s="59"/>
      <c r="R688" s="17"/>
      <c r="S688" s="56">
        <f>'Og s3a'!D687</f>
        <v>0</v>
      </c>
      <c r="T688" s="50"/>
      <c r="U688" s="306"/>
      <c r="V688" s="307"/>
      <c r="W688" s="307"/>
      <c r="X688" s="307"/>
      <c r="Y688" s="306"/>
      <c r="Z688" s="306"/>
      <c r="AA688" s="50"/>
      <c r="AB688" s="50"/>
      <c r="AC688" s="50"/>
      <c r="AD688" s="50"/>
      <c r="AE688" s="50"/>
      <c r="AF688" s="50"/>
      <c r="AG688" s="50"/>
      <c r="AH688" s="50"/>
      <c r="AI688" s="50"/>
      <c r="AJ688" s="50"/>
      <c r="AK688" s="50"/>
      <c r="AL688" s="50"/>
      <c r="AM688" s="50"/>
    </row>
    <row r="689" spans="2:39" ht="21" customHeight="1">
      <c r="B689" s="942" t="str">
        <f t="shared" si="10"/>
        <v/>
      </c>
      <c r="C689" s="437">
        <f>'Og s3a'!C688</f>
        <v>0</v>
      </c>
      <c r="D689" s="438">
        <f>'Og s3a'!E688</f>
        <v>0</v>
      </c>
      <c r="E689" s="871">
        <f>'Og s3a'!F688</f>
        <v>0</v>
      </c>
      <c r="F689" s="437">
        <f>'Og s3a'!G688</f>
        <v>0</v>
      </c>
      <c r="G689" s="484"/>
      <c r="H689" s="483"/>
      <c r="I689" s="484"/>
      <c r="J689" s="483"/>
      <c r="K689" s="484"/>
      <c r="L689" s="483"/>
      <c r="M689" s="484"/>
      <c r="N689" s="483"/>
      <c r="O689" s="484"/>
      <c r="P689" s="483"/>
      <c r="Q689" s="59"/>
      <c r="R689" s="17"/>
      <c r="S689" s="56">
        <f>'Og s3a'!D688</f>
        <v>0</v>
      </c>
      <c r="T689" s="50"/>
      <c r="U689" s="306"/>
      <c r="V689" s="307"/>
      <c r="W689" s="307"/>
      <c r="X689" s="307"/>
      <c r="Y689" s="306"/>
      <c r="Z689" s="306"/>
      <c r="AA689" s="50"/>
      <c r="AB689" s="50"/>
      <c r="AC689" s="50"/>
      <c r="AD689" s="50"/>
      <c r="AE689" s="50"/>
      <c r="AF689" s="50"/>
      <c r="AG689" s="50"/>
      <c r="AH689" s="50"/>
      <c r="AI689" s="50"/>
      <c r="AJ689" s="50"/>
      <c r="AK689" s="50"/>
      <c r="AL689" s="50"/>
      <c r="AM689" s="50"/>
    </row>
    <row r="690" spans="2:39" ht="21" customHeight="1">
      <c r="B690" s="942" t="str">
        <f t="shared" si="10"/>
        <v/>
      </c>
      <c r="C690" s="437">
        <f>'Og s3a'!C689</f>
        <v>0</v>
      </c>
      <c r="D690" s="438">
        <f>'Og s3a'!E689</f>
        <v>0</v>
      </c>
      <c r="E690" s="871">
        <f>'Og s3a'!F689</f>
        <v>0</v>
      </c>
      <c r="F690" s="437">
        <f>'Og s3a'!G689</f>
        <v>0</v>
      </c>
      <c r="G690" s="484"/>
      <c r="H690" s="483"/>
      <c r="I690" s="484"/>
      <c r="J690" s="483"/>
      <c r="K690" s="484"/>
      <c r="L690" s="483"/>
      <c r="M690" s="484"/>
      <c r="N690" s="483"/>
      <c r="O690" s="484"/>
      <c r="P690" s="483"/>
      <c r="Q690" s="59"/>
      <c r="R690" s="17"/>
      <c r="S690" s="56">
        <f>'Og s3a'!D689</f>
        <v>0</v>
      </c>
      <c r="T690" s="50"/>
      <c r="U690" s="306"/>
      <c r="V690" s="307"/>
      <c r="W690" s="307"/>
      <c r="X690" s="307"/>
      <c r="Y690" s="306"/>
      <c r="Z690" s="306"/>
      <c r="AA690" s="50"/>
      <c r="AB690" s="50"/>
      <c r="AC690" s="50"/>
      <c r="AD690" s="50"/>
      <c r="AE690" s="50"/>
      <c r="AF690" s="50"/>
      <c r="AG690" s="50"/>
      <c r="AH690" s="50"/>
      <c r="AI690" s="50"/>
      <c r="AJ690" s="50"/>
      <c r="AK690" s="50"/>
      <c r="AL690" s="50"/>
      <c r="AM690" s="50"/>
    </row>
    <row r="691" spans="2:39" ht="21" customHeight="1">
      <c r="B691" s="942" t="str">
        <f t="shared" si="10"/>
        <v/>
      </c>
      <c r="C691" s="437">
        <f>'Og s3a'!C690</f>
        <v>0</v>
      </c>
      <c r="D691" s="438">
        <f>'Og s3a'!E690</f>
        <v>0</v>
      </c>
      <c r="E691" s="871">
        <f>'Og s3a'!F690</f>
        <v>0</v>
      </c>
      <c r="F691" s="437">
        <f>'Og s3a'!G690</f>
        <v>0</v>
      </c>
      <c r="G691" s="484"/>
      <c r="H691" s="483"/>
      <c r="I691" s="484"/>
      <c r="J691" s="483"/>
      <c r="K691" s="484"/>
      <c r="L691" s="483"/>
      <c r="M691" s="484"/>
      <c r="N691" s="483"/>
      <c r="O691" s="484"/>
      <c r="P691" s="483"/>
      <c r="Q691" s="59"/>
      <c r="R691" s="17"/>
      <c r="S691" s="56">
        <f>'Og s3a'!D690</f>
        <v>0</v>
      </c>
      <c r="T691" s="50"/>
      <c r="U691" s="306"/>
      <c r="V691" s="307"/>
      <c r="W691" s="307"/>
      <c r="X691" s="307"/>
      <c r="Y691" s="306"/>
      <c r="Z691" s="306"/>
      <c r="AA691" s="50"/>
      <c r="AB691" s="50"/>
      <c r="AC691" s="50"/>
      <c r="AD691" s="50"/>
      <c r="AE691" s="50"/>
      <c r="AF691" s="50"/>
      <c r="AG691" s="50"/>
      <c r="AH691" s="50"/>
      <c r="AI691" s="50"/>
      <c r="AJ691" s="50"/>
      <c r="AK691" s="50"/>
      <c r="AL691" s="50"/>
      <c r="AM691" s="50"/>
    </row>
    <row r="692" spans="2:39" ht="21" customHeight="1">
      <c r="B692" s="942" t="str">
        <f t="shared" si="10"/>
        <v/>
      </c>
      <c r="C692" s="437">
        <f>'Og s3a'!C691</f>
        <v>0</v>
      </c>
      <c r="D692" s="438">
        <f>'Og s3a'!E691</f>
        <v>0</v>
      </c>
      <c r="E692" s="871">
        <f>'Og s3a'!F691</f>
        <v>0</v>
      </c>
      <c r="F692" s="437">
        <f>'Og s3a'!G691</f>
        <v>0</v>
      </c>
      <c r="G692" s="484"/>
      <c r="H692" s="483"/>
      <c r="I692" s="484"/>
      <c r="J692" s="483"/>
      <c r="K692" s="484"/>
      <c r="L692" s="483"/>
      <c r="M692" s="484"/>
      <c r="N692" s="483"/>
      <c r="O692" s="484"/>
      <c r="P692" s="483"/>
      <c r="Q692" s="59"/>
      <c r="R692" s="17"/>
      <c r="S692" s="56">
        <f>'Og s3a'!D691</f>
        <v>0</v>
      </c>
      <c r="T692" s="50"/>
      <c r="U692" s="306"/>
      <c r="V692" s="307"/>
      <c r="W692" s="307"/>
      <c r="X692" s="307"/>
      <c r="Y692" s="306"/>
      <c r="Z692" s="306"/>
      <c r="AA692" s="50"/>
      <c r="AB692" s="50"/>
      <c r="AC692" s="50"/>
      <c r="AD692" s="50"/>
      <c r="AE692" s="50"/>
      <c r="AF692" s="50"/>
      <c r="AG692" s="50"/>
      <c r="AH692" s="50"/>
      <c r="AI692" s="50"/>
      <c r="AJ692" s="50"/>
      <c r="AK692" s="50"/>
      <c r="AL692" s="50"/>
      <c r="AM692" s="50"/>
    </row>
    <row r="693" spans="2:39" ht="21" customHeight="1">
      <c r="B693" s="942" t="str">
        <f t="shared" si="10"/>
        <v/>
      </c>
      <c r="C693" s="437">
        <f>'Og s3a'!C692</f>
        <v>0</v>
      </c>
      <c r="D693" s="438">
        <f>'Og s3a'!E692</f>
        <v>0</v>
      </c>
      <c r="E693" s="871">
        <f>'Og s3a'!F692</f>
        <v>0</v>
      </c>
      <c r="F693" s="437">
        <f>'Og s3a'!G692</f>
        <v>0</v>
      </c>
      <c r="G693" s="484"/>
      <c r="H693" s="483"/>
      <c r="I693" s="484"/>
      <c r="J693" s="483"/>
      <c r="K693" s="484"/>
      <c r="L693" s="483"/>
      <c r="M693" s="484"/>
      <c r="N693" s="483"/>
      <c r="O693" s="484"/>
      <c r="P693" s="483"/>
      <c r="Q693" s="59"/>
      <c r="R693" s="17"/>
      <c r="S693" s="56">
        <f>'Og s3a'!D692</f>
        <v>0</v>
      </c>
      <c r="T693" s="50"/>
      <c r="U693" s="306"/>
      <c r="V693" s="307"/>
      <c r="W693" s="307"/>
      <c r="X693" s="307"/>
      <c r="Y693" s="306"/>
      <c r="Z693" s="306"/>
      <c r="AA693" s="50"/>
      <c r="AB693" s="50"/>
      <c r="AC693" s="50"/>
      <c r="AD693" s="50"/>
      <c r="AE693" s="50"/>
      <c r="AF693" s="50"/>
      <c r="AG693" s="50"/>
      <c r="AH693" s="50"/>
      <c r="AI693" s="50"/>
      <c r="AJ693" s="50"/>
      <c r="AK693" s="50"/>
      <c r="AL693" s="50"/>
      <c r="AM693" s="50"/>
    </row>
    <row r="694" spans="2:39" ht="21" customHeight="1">
      <c r="B694" s="942" t="str">
        <f t="shared" si="10"/>
        <v/>
      </c>
      <c r="C694" s="437">
        <f>'Og s3a'!C693</f>
        <v>0</v>
      </c>
      <c r="D694" s="438">
        <f>'Og s3a'!E693</f>
        <v>0</v>
      </c>
      <c r="E694" s="871">
        <f>'Og s3a'!F693</f>
        <v>0</v>
      </c>
      <c r="F694" s="437">
        <f>'Og s3a'!G693</f>
        <v>0</v>
      </c>
      <c r="G694" s="484"/>
      <c r="H694" s="483"/>
      <c r="I694" s="484"/>
      <c r="J694" s="483"/>
      <c r="K694" s="484"/>
      <c r="L694" s="483"/>
      <c r="M694" s="484"/>
      <c r="N694" s="483"/>
      <c r="O694" s="484"/>
      <c r="P694" s="483"/>
      <c r="Q694" s="59"/>
      <c r="R694" s="17"/>
      <c r="S694" s="56">
        <f>'Og s3a'!D693</f>
        <v>0</v>
      </c>
      <c r="T694" s="50"/>
      <c r="U694" s="306"/>
      <c r="V694" s="307"/>
      <c r="W694" s="307"/>
      <c r="X694" s="307"/>
      <c r="Y694" s="306"/>
      <c r="Z694" s="306"/>
      <c r="AA694" s="50"/>
      <c r="AB694" s="50"/>
      <c r="AC694" s="50"/>
      <c r="AD694" s="50"/>
      <c r="AE694" s="50"/>
      <c r="AF694" s="50"/>
      <c r="AG694" s="50"/>
      <c r="AH694" s="50"/>
      <c r="AI694" s="50"/>
      <c r="AJ694" s="50"/>
      <c r="AK694" s="50"/>
      <c r="AL694" s="50"/>
      <c r="AM694" s="50"/>
    </row>
    <row r="695" spans="2:39" ht="21" customHeight="1">
      <c r="B695" s="942" t="str">
        <f t="shared" si="10"/>
        <v/>
      </c>
      <c r="C695" s="437">
        <f>'Og s3a'!C694</f>
        <v>0</v>
      </c>
      <c r="D695" s="438">
        <f>'Og s3a'!E694</f>
        <v>0</v>
      </c>
      <c r="E695" s="871">
        <f>'Og s3a'!F694</f>
        <v>0</v>
      </c>
      <c r="F695" s="437">
        <f>'Og s3a'!G694</f>
        <v>0</v>
      </c>
      <c r="G695" s="484"/>
      <c r="H695" s="483"/>
      <c r="I695" s="484"/>
      <c r="J695" s="483"/>
      <c r="K695" s="484"/>
      <c r="L695" s="483"/>
      <c r="M695" s="484"/>
      <c r="N695" s="483"/>
      <c r="O695" s="484"/>
      <c r="P695" s="483"/>
      <c r="Q695" s="59"/>
      <c r="R695" s="17"/>
      <c r="S695" s="56">
        <f>'Og s3a'!D694</f>
        <v>0</v>
      </c>
      <c r="T695" s="50"/>
      <c r="U695" s="306"/>
      <c r="V695" s="307"/>
      <c r="W695" s="307"/>
      <c r="X695" s="307"/>
      <c r="Y695" s="306"/>
      <c r="Z695" s="306"/>
      <c r="AA695" s="50"/>
      <c r="AB695" s="50"/>
      <c r="AC695" s="50"/>
      <c r="AD695" s="50"/>
      <c r="AE695" s="50"/>
      <c r="AF695" s="50"/>
      <c r="AG695" s="50"/>
      <c r="AH695" s="50"/>
      <c r="AI695" s="50"/>
      <c r="AJ695" s="50"/>
      <c r="AK695" s="50"/>
      <c r="AL695" s="50"/>
      <c r="AM695" s="50"/>
    </row>
    <row r="696" spans="2:39" ht="21" customHeight="1">
      <c r="B696" s="942" t="str">
        <f t="shared" si="10"/>
        <v/>
      </c>
      <c r="C696" s="437">
        <f>'Og s3a'!C695</f>
        <v>0</v>
      </c>
      <c r="D696" s="438">
        <f>'Og s3a'!E695</f>
        <v>0</v>
      </c>
      <c r="E696" s="871">
        <f>'Og s3a'!F695</f>
        <v>0</v>
      </c>
      <c r="F696" s="437">
        <f>'Og s3a'!G695</f>
        <v>0</v>
      </c>
      <c r="G696" s="484"/>
      <c r="H696" s="483"/>
      <c r="I696" s="484"/>
      <c r="J696" s="483"/>
      <c r="K696" s="484"/>
      <c r="L696" s="483"/>
      <c r="M696" s="484"/>
      <c r="N696" s="483"/>
      <c r="O696" s="484"/>
      <c r="P696" s="483"/>
      <c r="Q696" s="59"/>
      <c r="R696" s="17"/>
      <c r="S696" s="56">
        <f>'Og s3a'!D695</f>
        <v>0</v>
      </c>
      <c r="T696" s="50"/>
      <c r="U696" s="306"/>
      <c r="V696" s="307"/>
      <c r="W696" s="307"/>
      <c r="X696" s="307"/>
      <c r="Y696" s="306"/>
      <c r="Z696" s="306"/>
      <c r="AA696" s="50"/>
      <c r="AB696" s="50"/>
      <c r="AC696" s="50"/>
      <c r="AD696" s="50"/>
      <c r="AE696" s="50"/>
      <c r="AF696" s="50"/>
      <c r="AG696" s="50"/>
      <c r="AH696" s="50"/>
      <c r="AI696" s="50"/>
      <c r="AJ696" s="50"/>
      <c r="AK696" s="50"/>
      <c r="AL696" s="50"/>
      <c r="AM696" s="50"/>
    </row>
    <row r="697" spans="2:39" ht="21" customHeight="1">
      <c r="B697" s="942" t="str">
        <f t="shared" si="10"/>
        <v/>
      </c>
      <c r="C697" s="437">
        <f>'Og s3a'!C696</f>
        <v>0</v>
      </c>
      <c r="D697" s="438">
        <f>'Og s3a'!E696</f>
        <v>0</v>
      </c>
      <c r="E697" s="871">
        <f>'Og s3a'!F696</f>
        <v>0</v>
      </c>
      <c r="F697" s="437">
        <f>'Og s3a'!G696</f>
        <v>0</v>
      </c>
      <c r="G697" s="484"/>
      <c r="H697" s="483"/>
      <c r="I697" s="484"/>
      <c r="J697" s="483"/>
      <c r="K697" s="484"/>
      <c r="L697" s="483"/>
      <c r="M697" s="484"/>
      <c r="N697" s="483"/>
      <c r="O697" s="484"/>
      <c r="P697" s="483"/>
      <c r="Q697" s="59"/>
      <c r="R697" s="17"/>
      <c r="S697" s="56">
        <f>'Og s3a'!D696</f>
        <v>0</v>
      </c>
      <c r="T697" s="50"/>
      <c r="U697" s="306"/>
      <c r="V697" s="307"/>
      <c r="W697" s="307"/>
      <c r="X697" s="307"/>
      <c r="Y697" s="306"/>
      <c r="Z697" s="306"/>
      <c r="AA697" s="50"/>
      <c r="AB697" s="50"/>
      <c r="AC697" s="50"/>
      <c r="AD697" s="50"/>
      <c r="AE697" s="50"/>
      <c r="AF697" s="50"/>
      <c r="AG697" s="50"/>
      <c r="AH697" s="50"/>
      <c r="AI697" s="50"/>
      <c r="AJ697" s="50"/>
      <c r="AK697" s="50"/>
      <c r="AL697" s="50"/>
      <c r="AM697" s="50"/>
    </row>
    <row r="698" spans="2:39" ht="21" customHeight="1">
      <c r="B698" s="942" t="str">
        <f t="shared" si="10"/>
        <v/>
      </c>
      <c r="C698" s="437">
        <f>'Og s3a'!C697</f>
        <v>0</v>
      </c>
      <c r="D698" s="438">
        <f>'Og s3a'!E697</f>
        <v>0</v>
      </c>
      <c r="E698" s="871">
        <f>'Og s3a'!F697</f>
        <v>0</v>
      </c>
      <c r="F698" s="437">
        <f>'Og s3a'!G697</f>
        <v>0</v>
      </c>
      <c r="G698" s="484"/>
      <c r="H698" s="483"/>
      <c r="I698" s="484"/>
      <c r="J698" s="483"/>
      <c r="K698" s="484"/>
      <c r="L698" s="483"/>
      <c r="M698" s="484"/>
      <c r="N698" s="483"/>
      <c r="O698" s="484"/>
      <c r="P698" s="483"/>
      <c r="Q698" s="59"/>
      <c r="R698" s="17"/>
      <c r="S698" s="56">
        <f>'Og s3a'!D697</f>
        <v>0</v>
      </c>
      <c r="T698" s="50"/>
      <c r="U698" s="306"/>
      <c r="V698" s="307"/>
      <c r="W698" s="307"/>
      <c r="X698" s="307"/>
      <c r="Y698" s="306"/>
      <c r="Z698" s="306"/>
      <c r="AA698" s="50"/>
      <c r="AB698" s="50"/>
      <c r="AC698" s="50"/>
      <c r="AD698" s="50"/>
      <c r="AE698" s="50"/>
      <c r="AF698" s="50"/>
      <c r="AG698" s="50"/>
      <c r="AH698" s="50"/>
      <c r="AI698" s="50"/>
      <c r="AJ698" s="50"/>
      <c r="AK698" s="50"/>
      <c r="AL698" s="50"/>
      <c r="AM698" s="50"/>
    </row>
    <row r="699" spans="2:39" ht="21" customHeight="1">
      <c r="B699" s="942" t="str">
        <f t="shared" si="10"/>
        <v/>
      </c>
      <c r="C699" s="437">
        <f>'Og s3a'!C698</f>
        <v>0</v>
      </c>
      <c r="D699" s="438">
        <f>'Og s3a'!E698</f>
        <v>0</v>
      </c>
      <c r="E699" s="871">
        <f>'Og s3a'!F698</f>
        <v>0</v>
      </c>
      <c r="F699" s="437">
        <f>'Og s3a'!G698</f>
        <v>0</v>
      </c>
      <c r="G699" s="484"/>
      <c r="H699" s="483"/>
      <c r="I699" s="484"/>
      <c r="J699" s="483"/>
      <c r="K699" s="484"/>
      <c r="L699" s="483"/>
      <c r="M699" s="484"/>
      <c r="N699" s="483"/>
      <c r="O699" s="484"/>
      <c r="P699" s="483"/>
      <c r="Q699" s="59"/>
      <c r="R699" s="17"/>
      <c r="S699" s="56">
        <f>'Og s3a'!D698</f>
        <v>0</v>
      </c>
      <c r="T699" s="50"/>
      <c r="U699" s="306"/>
      <c r="V699" s="307"/>
      <c r="W699" s="307"/>
      <c r="X699" s="307"/>
      <c r="Y699" s="306"/>
      <c r="Z699" s="306"/>
      <c r="AA699" s="50"/>
      <c r="AB699" s="50"/>
      <c r="AC699" s="50"/>
      <c r="AD699" s="50"/>
      <c r="AE699" s="50"/>
      <c r="AF699" s="50"/>
      <c r="AG699" s="50"/>
      <c r="AH699" s="50"/>
      <c r="AI699" s="50"/>
      <c r="AJ699" s="50"/>
      <c r="AK699" s="50"/>
      <c r="AL699" s="50"/>
      <c r="AM699" s="50"/>
    </row>
    <row r="700" spans="2:39" ht="21" customHeight="1">
      <c r="B700" s="942" t="str">
        <f t="shared" si="10"/>
        <v/>
      </c>
      <c r="C700" s="437">
        <f>'Og s3a'!C699</f>
        <v>0</v>
      </c>
      <c r="D700" s="438">
        <f>'Og s3a'!E699</f>
        <v>0</v>
      </c>
      <c r="E700" s="871">
        <f>'Og s3a'!F699</f>
        <v>0</v>
      </c>
      <c r="F700" s="437">
        <f>'Og s3a'!G699</f>
        <v>0</v>
      </c>
      <c r="G700" s="484"/>
      <c r="H700" s="483"/>
      <c r="I700" s="484"/>
      <c r="J700" s="483"/>
      <c r="K700" s="484"/>
      <c r="L700" s="483"/>
      <c r="M700" s="484"/>
      <c r="N700" s="483"/>
      <c r="O700" s="484"/>
      <c r="P700" s="483"/>
      <c r="Q700" s="59"/>
      <c r="R700" s="17"/>
      <c r="S700" s="56">
        <f>'Og s3a'!D699</f>
        <v>0</v>
      </c>
      <c r="T700" s="50"/>
      <c r="U700" s="306"/>
      <c r="V700" s="307"/>
      <c r="W700" s="307"/>
      <c r="X700" s="307"/>
      <c r="Y700" s="306"/>
      <c r="Z700" s="306"/>
      <c r="AA700" s="50"/>
      <c r="AB700" s="50"/>
      <c r="AC700" s="50"/>
      <c r="AD700" s="50"/>
      <c r="AE700" s="50"/>
      <c r="AF700" s="50"/>
      <c r="AG700" s="50"/>
      <c r="AH700" s="50"/>
      <c r="AI700" s="50"/>
      <c r="AJ700" s="50"/>
      <c r="AK700" s="50"/>
      <c r="AL700" s="50"/>
      <c r="AM700" s="50"/>
    </row>
    <row r="701" spans="2:39" ht="21" customHeight="1">
      <c r="B701" s="942" t="str">
        <f t="shared" si="10"/>
        <v/>
      </c>
      <c r="C701" s="437">
        <f>'Og s3a'!C700</f>
        <v>0</v>
      </c>
      <c r="D701" s="438">
        <f>'Og s3a'!E700</f>
        <v>0</v>
      </c>
      <c r="E701" s="871">
        <f>'Og s3a'!F700</f>
        <v>0</v>
      </c>
      <c r="F701" s="437">
        <f>'Og s3a'!G700</f>
        <v>0</v>
      </c>
      <c r="G701" s="484"/>
      <c r="H701" s="483"/>
      <c r="I701" s="484"/>
      <c r="J701" s="483"/>
      <c r="K701" s="484"/>
      <c r="L701" s="483"/>
      <c r="M701" s="484"/>
      <c r="N701" s="483"/>
      <c r="O701" s="484"/>
      <c r="P701" s="483"/>
      <c r="Q701" s="59"/>
      <c r="R701" s="17"/>
      <c r="S701" s="56">
        <f>'Og s3a'!D700</f>
        <v>0</v>
      </c>
      <c r="T701" s="50"/>
      <c r="U701" s="306"/>
      <c r="V701" s="307"/>
      <c r="W701" s="307"/>
      <c r="X701" s="307"/>
      <c r="Y701" s="306"/>
      <c r="Z701" s="306"/>
      <c r="AA701" s="50"/>
      <c r="AB701" s="50"/>
      <c r="AC701" s="50"/>
      <c r="AD701" s="50"/>
      <c r="AE701" s="50"/>
      <c r="AF701" s="50"/>
      <c r="AG701" s="50"/>
      <c r="AH701" s="50"/>
      <c r="AI701" s="50"/>
      <c r="AJ701" s="50"/>
      <c r="AK701" s="50"/>
      <c r="AL701" s="50"/>
      <c r="AM701" s="50"/>
    </row>
    <row r="702" spans="2:39" ht="21" customHeight="1">
      <c r="B702" s="942" t="str">
        <f t="shared" si="10"/>
        <v/>
      </c>
      <c r="C702" s="437">
        <f>'Og s3a'!C701</f>
        <v>0</v>
      </c>
      <c r="D702" s="438">
        <f>'Og s3a'!E701</f>
        <v>0</v>
      </c>
      <c r="E702" s="871">
        <f>'Og s3a'!F701</f>
        <v>0</v>
      </c>
      <c r="F702" s="437">
        <f>'Og s3a'!G701</f>
        <v>0</v>
      </c>
      <c r="G702" s="484"/>
      <c r="H702" s="483"/>
      <c r="I702" s="484"/>
      <c r="J702" s="483"/>
      <c r="K702" s="484"/>
      <c r="L702" s="483"/>
      <c r="M702" s="484"/>
      <c r="N702" s="483"/>
      <c r="O702" s="484"/>
      <c r="P702" s="483"/>
      <c r="Q702" s="59"/>
      <c r="R702" s="17"/>
      <c r="S702" s="56">
        <f>'Og s3a'!D701</f>
        <v>0</v>
      </c>
      <c r="T702" s="50"/>
      <c r="U702" s="306"/>
      <c r="V702" s="307"/>
      <c r="W702" s="307"/>
      <c r="X702" s="307"/>
      <c r="Y702" s="306"/>
      <c r="Z702" s="306"/>
      <c r="AA702" s="50"/>
      <c r="AB702" s="50"/>
      <c r="AC702" s="50"/>
      <c r="AD702" s="50"/>
      <c r="AE702" s="50"/>
      <c r="AF702" s="50"/>
      <c r="AG702" s="50"/>
      <c r="AH702" s="50"/>
      <c r="AI702" s="50"/>
      <c r="AJ702" s="50"/>
      <c r="AK702" s="50"/>
      <c r="AL702" s="50"/>
      <c r="AM702" s="50"/>
    </row>
    <row r="703" spans="2:39" ht="21" customHeight="1">
      <c r="B703" s="942" t="str">
        <f t="shared" si="10"/>
        <v/>
      </c>
      <c r="C703" s="437">
        <f>'Og s3a'!C702</f>
        <v>0</v>
      </c>
      <c r="D703" s="438">
        <f>'Og s3a'!E702</f>
        <v>0</v>
      </c>
      <c r="E703" s="871">
        <f>'Og s3a'!F702</f>
        <v>0</v>
      </c>
      <c r="F703" s="437">
        <f>'Og s3a'!G702</f>
        <v>0</v>
      </c>
      <c r="G703" s="484"/>
      <c r="H703" s="483"/>
      <c r="I703" s="484"/>
      <c r="J703" s="483"/>
      <c r="K703" s="484"/>
      <c r="L703" s="483"/>
      <c r="M703" s="484"/>
      <c r="N703" s="483"/>
      <c r="O703" s="484"/>
      <c r="P703" s="483"/>
      <c r="Q703" s="59"/>
      <c r="R703" s="17"/>
      <c r="S703" s="56">
        <f>'Og s3a'!D702</f>
        <v>0</v>
      </c>
      <c r="T703" s="50"/>
      <c r="U703" s="306"/>
      <c r="V703" s="307"/>
      <c r="W703" s="307"/>
      <c r="X703" s="307"/>
      <c r="Y703" s="306"/>
      <c r="Z703" s="306"/>
      <c r="AA703" s="50"/>
      <c r="AB703" s="50"/>
      <c r="AC703" s="50"/>
      <c r="AD703" s="50"/>
      <c r="AE703" s="50"/>
      <c r="AF703" s="50"/>
      <c r="AG703" s="50"/>
      <c r="AH703" s="50"/>
      <c r="AI703" s="50"/>
      <c r="AJ703" s="50"/>
      <c r="AK703" s="50"/>
      <c r="AL703" s="50"/>
      <c r="AM703" s="50"/>
    </row>
    <row r="704" spans="2:39" ht="21" customHeight="1">
      <c r="B704" s="942" t="str">
        <f t="shared" si="10"/>
        <v/>
      </c>
      <c r="C704" s="437">
        <f>'Og s3a'!C703</f>
        <v>0</v>
      </c>
      <c r="D704" s="438">
        <f>'Og s3a'!E703</f>
        <v>0</v>
      </c>
      <c r="E704" s="871">
        <f>'Og s3a'!F703</f>
        <v>0</v>
      </c>
      <c r="F704" s="437">
        <f>'Og s3a'!G703</f>
        <v>0</v>
      </c>
      <c r="G704" s="484"/>
      <c r="H704" s="483"/>
      <c r="I704" s="484"/>
      <c r="J704" s="483"/>
      <c r="K704" s="484"/>
      <c r="L704" s="483"/>
      <c r="M704" s="484"/>
      <c r="N704" s="483"/>
      <c r="O704" s="484"/>
      <c r="P704" s="483"/>
      <c r="Q704" s="59"/>
      <c r="R704" s="17"/>
      <c r="S704" s="56">
        <f>'Og s3a'!D703</f>
        <v>0</v>
      </c>
      <c r="T704" s="50"/>
      <c r="U704" s="306"/>
      <c r="V704" s="307"/>
      <c r="W704" s="307"/>
      <c r="X704" s="307"/>
      <c r="Y704" s="306"/>
      <c r="Z704" s="306"/>
      <c r="AA704" s="50"/>
      <c r="AB704" s="50"/>
      <c r="AC704" s="50"/>
      <c r="AD704" s="50"/>
      <c r="AE704" s="50"/>
      <c r="AF704" s="50"/>
      <c r="AG704" s="50"/>
      <c r="AH704" s="50"/>
      <c r="AI704" s="50"/>
      <c r="AJ704" s="50"/>
      <c r="AK704" s="50"/>
      <c r="AL704" s="50"/>
      <c r="AM704" s="50"/>
    </row>
    <row r="705" spans="2:39" ht="21" customHeight="1">
      <c r="B705" s="942" t="str">
        <f t="shared" si="10"/>
        <v/>
      </c>
      <c r="C705" s="437">
        <f>'Og s3a'!C704</f>
        <v>0</v>
      </c>
      <c r="D705" s="438">
        <f>'Og s3a'!E704</f>
        <v>0</v>
      </c>
      <c r="E705" s="871">
        <f>'Og s3a'!F704</f>
        <v>0</v>
      </c>
      <c r="F705" s="437">
        <f>'Og s3a'!G704</f>
        <v>0</v>
      </c>
      <c r="G705" s="484"/>
      <c r="H705" s="483"/>
      <c r="I705" s="484"/>
      <c r="J705" s="483"/>
      <c r="K705" s="484"/>
      <c r="L705" s="483"/>
      <c r="M705" s="484"/>
      <c r="N705" s="483"/>
      <c r="O705" s="484"/>
      <c r="P705" s="483"/>
      <c r="Q705" s="59"/>
      <c r="R705" s="17"/>
      <c r="S705" s="56">
        <f>'Og s3a'!D704</f>
        <v>0</v>
      </c>
      <c r="T705" s="50"/>
      <c r="U705" s="306"/>
      <c r="V705" s="307"/>
      <c r="W705" s="307"/>
      <c r="X705" s="307"/>
      <c r="Y705" s="306"/>
      <c r="Z705" s="306"/>
      <c r="AA705" s="50"/>
      <c r="AB705" s="50"/>
      <c r="AC705" s="50"/>
      <c r="AD705" s="50"/>
      <c r="AE705" s="50"/>
      <c r="AF705" s="50"/>
      <c r="AG705" s="50"/>
      <c r="AH705" s="50"/>
      <c r="AI705" s="50"/>
      <c r="AJ705" s="50"/>
      <c r="AK705" s="50"/>
      <c r="AL705" s="50"/>
      <c r="AM705" s="50"/>
    </row>
    <row r="706" spans="2:39" ht="21" customHeight="1">
      <c r="B706" s="942" t="str">
        <f t="shared" si="10"/>
        <v/>
      </c>
      <c r="C706" s="437">
        <f>'Og s3a'!C705</f>
        <v>0</v>
      </c>
      <c r="D706" s="438">
        <f>'Og s3a'!E705</f>
        <v>0</v>
      </c>
      <c r="E706" s="871">
        <f>'Og s3a'!F705</f>
        <v>0</v>
      </c>
      <c r="F706" s="437">
        <f>'Og s3a'!G705</f>
        <v>0</v>
      </c>
      <c r="G706" s="484"/>
      <c r="H706" s="483"/>
      <c r="I706" s="484"/>
      <c r="J706" s="483"/>
      <c r="K706" s="484"/>
      <c r="L706" s="483"/>
      <c r="M706" s="484"/>
      <c r="N706" s="483"/>
      <c r="O706" s="484"/>
      <c r="P706" s="483"/>
      <c r="Q706" s="59"/>
      <c r="R706" s="17"/>
      <c r="S706" s="56">
        <f>'Og s3a'!D705</f>
        <v>0</v>
      </c>
      <c r="T706" s="50"/>
      <c r="U706" s="306"/>
      <c r="V706" s="307"/>
      <c r="W706" s="307"/>
      <c r="X706" s="307"/>
      <c r="Y706" s="306"/>
      <c r="Z706" s="306"/>
      <c r="AA706" s="50"/>
      <c r="AB706" s="50"/>
      <c r="AC706" s="50"/>
      <c r="AD706" s="50"/>
      <c r="AE706" s="50"/>
      <c r="AF706" s="50"/>
      <c r="AG706" s="50"/>
      <c r="AH706" s="50"/>
      <c r="AI706" s="50"/>
      <c r="AJ706" s="50"/>
      <c r="AK706" s="50"/>
      <c r="AL706" s="50"/>
      <c r="AM706" s="50"/>
    </row>
    <row r="707" spans="2:39" ht="6.75" customHeight="1">
      <c r="B707" s="943" t="s">
        <v>49</v>
      </c>
      <c r="C707" s="50"/>
      <c r="D707" s="50"/>
      <c r="E707" s="50"/>
      <c r="F707" s="50"/>
      <c r="G707" s="50"/>
      <c r="H707" s="50"/>
      <c r="I707" s="50"/>
      <c r="J707" s="50"/>
      <c r="K707" s="50"/>
      <c r="L707" s="50"/>
      <c r="M707" s="50"/>
      <c r="N707" s="50"/>
      <c r="O707" s="50"/>
      <c r="P707" s="50"/>
      <c r="Q707" s="50"/>
      <c r="R707" s="50"/>
      <c r="S707" s="50"/>
      <c r="T707" s="50"/>
      <c r="U707" s="306"/>
      <c r="V707" s="307"/>
      <c r="W707" s="307"/>
      <c r="X707" s="307"/>
      <c r="Y707" s="306"/>
      <c r="Z707" s="306"/>
      <c r="AA707" s="50"/>
      <c r="AB707" s="50"/>
      <c r="AC707" s="50"/>
      <c r="AD707" s="50"/>
      <c r="AE707" s="50"/>
      <c r="AF707" s="50"/>
      <c r="AG707" s="50"/>
      <c r="AH707" s="50"/>
      <c r="AI707" s="50"/>
      <c r="AJ707" s="50"/>
      <c r="AK707" s="50"/>
      <c r="AL707" s="50"/>
      <c r="AM707" s="50"/>
    </row>
    <row r="708" spans="2:39" ht="27.75" customHeight="1">
      <c r="B708" s="943" t="s">
        <v>49</v>
      </c>
      <c r="C708" s="50"/>
      <c r="D708" s="50"/>
      <c r="E708" s="50"/>
      <c r="F708" s="320" t="s">
        <v>514</v>
      </c>
      <c r="G708" s="2160">
        <f>SUM(H7:H706)</f>
        <v>0</v>
      </c>
      <c r="H708" s="2160"/>
      <c r="I708" s="2160">
        <f>SUM(J7:J706)</f>
        <v>0</v>
      </c>
      <c r="J708" s="2160"/>
      <c r="K708" s="2160">
        <f>SUM(L7:L706)</f>
        <v>0</v>
      </c>
      <c r="L708" s="2160"/>
      <c r="M708" s="2160">
        <f>SUM(N7:N706)</f>
        <v>0</v>
      </c>
      <c r="N708" s="2160"/>
      <c r="O708" s="2160">
        <f>SUM(P7:P706)</f>
        <v>0</v>
      </c>
      <c r="P708" s="2160"/>
      <c r="Q708" s="50"/>
      <c r="R708" s="50"/>
      <c r="S708" s="50"/>
      <c r="T708" s="50"/>
      <c r="U708" s="306"/>
      <c r="V708" s="307"/>
      <c r="W708" s="307"/>
      <c r="X708" s="307"/>
      <c r="Y708" s="306"/>
      <c r="Z708" s="306"/>
      <c r="AA708" s="50"/>
      <c r="AB708" s="50"/>
      <c r="AC708" s="50"/>
      <c r="AD708" s="50"/>
      <c r="AE708" s="50"/>
      <c r="AF708" s="50"/>
      <c r="AG708" s="50"/>
      <c r="AH708" s="50"/>
      <c r="AI708" s="50"/>
      <c r="AJ708" s="50"/>
      <c r="AK708" s="50"/>
      <c r="AL708" s="50"/>
      <c r="AM708" s="50"/>
    </row>
    <row r="709" spans="2:39">
      <c r="B709" s="943" t="s">
        <v>49</v>
      </c>
      <c r="C709" s="50"/>
      <c r="D709" s="50"/>
      <c r="E709" s="50"/>
      <c r="F709" s="321" t="s">
        <v>915</v>
      </c>
      <c r="G709" s="2161">
        <f>S2</f>
        <v>0</v>
      </c>
      <c r="H709" s="2161"/>
      <c r="I709" s="2161">
        <f>G709</f>
        <v>0</v>
      </c>
      <c r="J709" s="2161"/>
      <c r="K709" s="2161">
        <f>I709</f>
        <v>0</v>
      </c>
      <c r="L709" s="2161"/>
      <c r="M709" s="2161">
        <f>K709</f>
        <v>0</v>
      </c>
      <c r="N709" s="2161"/>
      <c r="O709" s="2161">
        <f>M709</f>
        <v>0</v>
      </c>
      <c r="P709" s="2161"/>
      <c r="Q709" s="50"/>
      <c r="R709" s="50"/>
      <c r="S709" s="50"/>
      <c r="T709" s="50"/>
      <c r="U709" s="50"/>
      <c r="V709" s="50"/>
      <c r="W709" s="50"/>
      <c r="X709" s="50"/>
      <c r="Y709" s="50"/>
      <c r="Z709" s="50"/>
      <c r="AA709" s="50"/>
      <c r="AB709" s="50"/>
      <c r="AC709" s="50"/>
      <c r="AD709" s="50"/>
      <c r="AE709" s="50"/>
      <c r="AF709" s="50"/>
      <c r="AG709" s="50"/>
      <c r="AH709" s="50"/>
      <c r="AI709" s="50"/>
      <c r="AJ709" s="50"/>
      <c r="AK709" s="50"/>
      <c r="AL709" s="50"/>
      <c r="AM709" s="50"/>
    </row>
    <row r="710" spans="2:39">
      <c r="B710" s="943" t="s">
        <v>49</v>
      </c>
      <c r="C710" s="50"/>
      <c r="D710" s="50"/>
      <c r="E710" s="50"/>
      <c r="F710" s="321" t="s">
        <v>916</v>
      </c>
      <c r="G710" s="2159">
        <f>G708-G709</f>
        <v>0</v>
      </c>
      <c r="H710" s="2159"/>
      <c r="I710" s="2159">
        <f>I708-I709</f>
        <v>0</v>
      </c>
      <c r="J710" s="2159"/>
      <c r="K710" s="2159">
        <f>K708-K709</f>
        <v>0</v>
      </c>
      <c r="L710" s="2159"/>
      <c r="M710" s="2159">
        <f>M708-M709</f>
        <v>0</v>
      </c>
      <c r="N710" s="2159"/>
      <c r="O710" s="2159">
        <f>O708-O709</f>
        <v>0</v>
      </c>
      <c r="P710" s="2159"/>
      <c r="Q710" s="50"/>
      <c r="R710" s="50"/>
      <c r="S710" s="50"/>
      <c r="T710" s="50"/>
      <c r="U710" s="50"/>
      <c r="V710" s="50"/>
      <c r="W710" s="50"/>
      <c r="X710" s="50"/>
      <c r="Y710" s="50"/>
      <c r="Z710" s="50"/>
      <c r="AA710" s="50"/>
      <c r="AB710" s="50"/>
      <c r="AC710" s="50"/>
      <c r="AD710" s="50"/>
      <c r="AE710" s="50"/>
      <c r="AF710" s="50"/>
      <c r="AG710" s="50"/>
      <c r="AH710" s="50"/>
      <c r="AI710" s="50"/>
      <c r="AJ710" s="50"/>
      <c r="AK710" s="50"/>
      <c r="AL710" s="50"/>
      <c r="AM710" s="50"/>
    </row>
    <row r="711" spans="2:39">
      <c r="B711" s="943" t="s">
        <v>49</v>
      </c>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c r="AC711" s="50"/>
      <c r="AD711" s="50"/>
      <c r="AE711" s="50"/>
      <c r="AF711" s="50"/>
      <c r="AG711" s="50"/>
      <c r="AH711" s="50"/>
      <c r="AI711" s="50"/>
      <c r="AJ711" s="50"/>
      <c r="AK711" s="50"/>
      <c r="AL711" s="50"/>
      <c r="AM711" s="50"/>
    </row>
    <row r="712" spans="2:39">
      <c r="B712" s="943" t="s">
        <v>49</v>
      </c>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c r="AC712" s="50"/>
      <c r="AD712" s="50"/>
      <c r="AE712" s="50"/>
      <c r="AF712" s="50"/>
      <c r="AG712" s="50"/>
      <c r="AH712" s="50"/>
      <c r="AI712" s="50"/>
      <c r="AJ712" s="50"/>
      <c r="AK712" s="50"/>
      <c r="AL712" s="50"/>
      <c r="AM712" s="50"/>
    </row>
    <row r="713" spans="2:39">
      <c r="B713" s="943" t="s">
        <v>49</v>
      </c>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c r="AD713" s="50"/>
      <c r="AE713" s="50"/>
      <c r="AF713" s="50"/>
      <c r="AG713" s="50"/>
      <c r="AH713" s="50"/>
      <c r="AI713" s="50"/>
      <c r="AJ713" s="50"/>
      <c r="AK713" s="50"/>
      <c r="AL713" s="50"/>
      <c r="AM713" s="50"/>
    </row>
    <row r="714" spans="2:39">
      <c r="B714" s="943" t="s">
        <v>49</v>
      </c>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0"/>
    </row>
    <row r="715" spans="2:39">
      <c r="B715" s="943" t="s">
        <v>49</v>
      </c>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c r="AD715" s="50"/>
      <c r="AE715" s="50"/>
      <c r="AF715" s="50"/>
      <c r="AG715" s="50"/>
      <c r="AH715" s="50"/>
      <c r="AI715" s="50"/>
      <c r="AJ715" s="50"/>
      <c r="AK715" s="50"/>
      <c r="AL715" s="50"/>
      <c r="AM715" s="50"/>
    </row>
    <row r="716" spans="2:39">
      <c r="B716" s="943" t="s">
        <v>49</v>
      </c>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c r="AD716" s="50"/>
      <c r="AE716" s="50"/>
      <c r="AF716" s="50"/>
      <c r="AG716" s="50"/>
      <c r="AH716" s="50"/>
      <c r="AI716" s="50"/>
      <c r="AJ716" s="50"/>
      <c r="AK716" s="50"/>
      <c r="AL716" s="50"/>
      <c r="AM716" s="50"/>
    </row>
  </sheetData>
  <sheetProtection sheet="1" objects="1" scenarios="1" formatCells="0" formatRows="0" autoFilter="0"/>
  <autoFilter ref="A6:B716"/>
  <mergeCells count="34">
    <mergeCell ref="B1:B3"/>
    <mergeCell ref="B4:B5"/>
    <mergeCell ref="F4:F6"/>
    <mergeCell ref="O6:P6"/>
    <mergeCell ref="I5:J5"/>
    <mergeCell ref="M5:N5"/>
    <mergeCell ref="K6:L6"/>
    <mergeCell ref="I6:J6"/>
    <mergeCell ref="M6:N6"/>
    <mergeCell ref="E4:E5"/>
    <mergeCell ref="C4:C6"/>
    <mergeCell ref="U4:Z5"/>
    <mergeCell ref="O5:P5"/>
    <mergeCell ref="G4:P4"/>
    <mergeCell ref="G5:H5"/>
    <mergeCell ref="K5:L5"/>
    <mergeCell ref="S4:S5"/>
    <mergeCell ref="D4:D6"/>
    <mergeCell ref="G6:H6"/>
    <mergeCell ref="O710:P710"/>
    <mergeCell ref="K710:L710"/>
    <mergeCell ref="M708:N708"/>
    <mergeCell ref="M709:N709"/>
    <mergeCell ref="M710:N710"/>
    <mergeCell ref="K708:L708"/>
    <mergeCell ref="K709:L709"/>
    <mergeCell ref="O708:P708"/>
    <mergeCell ref="O709:P709"/>
    <mergeCell ref="I710:J710"/>
    <mergeCell ref="G708:H708"/>
    <mergeCell ref="G709:H709"/>
    <mergeCell ref="G710:H710"/>
    <mergeCell ref="I708:J708"/>
    <mergeCell ref="I709:J709"/>
  </mergeCells>
  <phoneticPr fontId="8" type="noConversion"/>
  <dataValidations count="2">
    <dataValidation type="decimal" allowBlank="1" showErrorMessage="1" errorTitle="Plan Rolnośrodowiskowy" error="Wpisz liczbę określającą ilość nawozu naturalnego do zastosowania na tym polu." sqref="P7:P706 N7:N706 L7:L706 J7:J706 H7:H706">
      <formula1>0</formula1>
      <formula2>99999999</formula2>
    </dataValidation>
    <dataValidation type="list" errorStyle="warning" allowBlank="1" showErrorMessage="1" errorTitle="Plan rolnośrodowiskowy" error="Możesz wpisać inny rodzaj nawozu, ale pod warunkiem, że będzie to nawóz ekologiczny. Gnojowicy wpisywać nie można. Chów bezściołowy w ekologii???" sqref="I7:I706 K7:K706 M7:M706 O7:O706 G7:G706">
      <formula1>$AF$8:$AF$11</formula1>
    </dataValidation>
  </dataValidations>
  <printOptions horizontalCentered="1"/>
  <pageMargins left="0.28000000000000003" right="0.16" top="0.72" bottom="0.77"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4.xml><?xml version="1.0" encoding="utf-8"?>
<worksheet xmlns="http://schemas.openxmlformats.org/spreadsheetml/2006/main" xmlns:r="http://schemas.openxmlformats.org/officeDocument/2006/relationships">
  <sheetPr enableFormatConditionsCalculation="0">
    <tabColor indexed="15"/>
  </sheetPr>
  <dimension ref="B1:V39"/>
  <sheetViews>
    <sheetView showGridLines="0" workbookViewId="0"/>
  </sheetViews>
  <sheetFormatPr defaultRowHeight="14.25"/>
  <cols>
    <col min="1" max="1" width="2.28515625" style="19" customWidth="1"/>
    <col min="2" max="2" width="3.5703125" style="19" customWidth="1"/>
    <col min="3" max="3" width="3.28515625" style="19" customWidth="1"/>
    <col min="4" max="4" width="7.5703125" style="19" customWidth="1"/>
    <col min="5" max="5" width="10.140625" style="19" customWidth="1"/>
    <col min="6" max="6" width="11.140625" style="19" customWidth="1"/>
    <col min="7" max="12" width="12.5703125" style="19" customWidth="1"/>
    <col min="13" max="15" width="3.5703125" style="19" customWidth="1"/>
    <col min="16" max="16" width="9.42578125" style="19" hidden="1" customWidth="1"/>
    <col min="17" max="17" width="28.5703125" style="19" hidden="1" customWidth="1"/>
    <col min="18" max="18" width="9.42578125" style="19" hidden="1" customWidth="1"/>
    <col min="19" max="20" width="9.42578125" style="19" customWidth="1"/>
    <col min="21" max="16384" width="9.140625" style="19"/>
  </cols>
  <sheetData>
    <row r="1" spans="2:22" ht="8.25" customHeight="1">
      <c r="B1" s="700"/>
      <c r="C1" s="529"/>
      <c r="D1" s="215"/>
      <c r="E1" s="215"/>
      <c r="F1" s="215"/>
      <c r="G1" s="215"/>
      <c r="H1" s="215"/>
      <c r="I1" s="215"/>
      <c r="J1" s="215"/>
      <c r="K1" s="215"/>
      <c r="L1" s="215"/>
      <c r="M1" s="21"/>
    </row>
    <row r="2" spans="2:22" ht="8.25" customHeight="1">
      <c r="B2" s="2187" t="s">
        <v>844</v>
      </c>
      <c r="C2" s="2188"/>
      <c r="D2" s="2188"/>
      <c r="E2" s="2188"/>
      <c r="F2" s="2188"/>
      <c r="G2" s="2188"/>
      <c r="H2" s="2188"/>
      <c r="I2" s="2188"/>
      <c r="J2" s="2188"/>
      <c r="K2" s="2188"/>
      <c r="L2" s="2188"/>
      <c r="M2" s="2188"/>
      <c r="N2" s="2188"/>
      <c r="O2" s="2188"/>
      <c r="P2" s="2188"/>
      <c r="Q2" s="2188"/>
      <c r="R2" s="2188"/>
      <c r="S2" s="2188"/>
      <c r="T2" s="2188"/>
      <c r="U2" s="2188"/>
      <c r="V2" s="679"/>
    </row>
    <row r="3" spans="2:22" ht="3.75" customHeight="1">
      <c r="B3" s="714"/>
      <c r="C3" s="714"/>
      <c r="D3" s="714"/>
      <c r="E3" s="715"/>
      <c r="F3" s="715"/>
      <c r="G3" s="715"/>
      <c r="H3" s="21"/>
      <c r="I3" s="21"/>
      <c r="J3" s="21"/>
      <c r="K3" s="21"/>
      <c r="L3" s="21"/>
      <c r="M3" s="685"/>
    </row>
    <row r="4" spans="2:22" ht="20.25" customHeight="1">
      <c r="B4" s="714"/>
      <c r="C4" s="1242" t="s">
        <v>2514</v>
      </c>
      <c r="D4" s="714"/>
      <c r="E4" s="715"/>
      <c r="F4" s="715"/>
      <c r="G4" s="715"/>
      <c r="H4" s="21"/>
      <c r="I4" s="21"/>
      <c r="J4" s="21"/>
      <c r="K4" s="21"/>
      <c r="L4" s="21"/>
      <c r="M4" s="685"/>
    </row>
    <row r="5" spans="2:22" ht="9" customHeight="1">
      <c r="B5" s="455"/>
      <c r="C5" s="455"/>
      <c r="D5" s="648"/>
      <c r="E5" s="674"/>
      <c r="F5" s="674"/>
      <c r="G5" s="674"/>
      <c r="H5" s="674"/>
      <c r="I5" s="674"/>
      <c r="J5" s="674"/>
      <c r="K5" s="674"/>
      <c r="L5" s="354"/>
      <c r="M5" s="685"/>
    </row>
    <row r="6" spans="2:22" ht="57.75" customHeight="1">
      <c r="B6" s="2205" t="s">
        <v>2513</v>
      </c>
      <c r="C6" s="2206"/>
      <c r="D6" s="2206"/>
      <c r="E6" s="2206"/>
      <c r="F6" s="2206"/>
      <c r="G6" s="2206"/>
      <c r="H6" s="2206"/>
      <c r="I6" s="2206"/>
      <c r="J6" s="2206"/>
      <c r="K6" s="2206"/>
      <c r="L6" s="685"/>
      <c r="M6" s="685"/>
    </row>
    <row r="7" spans="2:22" ht="26.25" customHeight="1">
      <c r="B7" s="198" t="s">
        <v>735</v>
      </c>
      <c r="C7" s="2204" t="s">
        <v>34</v>
      </c>
      <c r="D7" s="2120"/>
      <c r="E7" s="2120"/>
      <c r="F7" s="2120"/>
      <c r="G7" s="2120"/>
      <c r="H7" s="2120"/>
      <c r="I7" s="2120"/>
      <c r="J7" s="2120"/>
      <c r="K7" s="2120"/>
      <c r="L7" s="2120"/>
      <c r="M7" s="685"/>
    </row>
    <row r="8" spans="2:22" ht="24" customHeight="1">
      <c r="B8" s="715" t="s">
        <v>1905</v>
      </c>
      <c r="C8" s="455"/>
      <c r="E8" s="685"/>
      <c r="F8" s="685"/>
      <c r="G8" s="685"/>
      <c r="H8" s="685"/>
      <c r="I8" s="685"/>
      <c r="J8" s="685"/>
      <c r="K8" s="685"/>
      <c r="L8" s="685"/>
      <c r="M8" s="685"/>
    </row>
    <row r="9" spans="2:22" ht="24" customHeight="1">
      <c r="B9" s="715" t="s">
        <v>1911</v>
      </c>
      <c r="C9" s="455"/>
      <c r="E9" s="685"/>
      <c r="F9" s="685"/>
      <c r="G9" s="685"/>
      <c r="H9" s="685"/>
      <c r="I9" s="685"/>
      <c r="J9" s="685"/>
      <c r="K9" s="685"/>
      <c r="L9" s="685"/>
      <c r="M9" s="685"/>
    </row>
    <row r="10" spans="2:22" ht="24" customHeight="1">
      <c r="B10" s="715" t="s">
        <v>1908</v>
      </c>
      <c r="C10" s="455"/>
      <c r="E10" s="685"/>
      <c r="F10" s="685"/>
      <c r="G10" s="685"/>
      <c r="H10" s="685"/>
      <c r="I10" s="685"/>
      <c r="J10" s="685"/>
      <c r="K10" s="685"/>
      <c r="L10" s="685"/>
      <c r="M10" s="685"/>
    </row>
    <row r="11" spans="2:22" ht="24" customHeight="1">
      <c r="B11" s="715" t="s">
        <v>1909</v>
      </c>
      <c r="C11" s="455"/>
      <c r="E11" s="685"/>
      <c r="F11" s="685"/>
      <c r="G11" s="685"/>
      <c r="H11" s="685"/>
      <c r="I11" s="685"/>
      <c r="J11" s="685"/>
      <c r="K11" s="685"/>
      <c r="L11" s="685"/>
      <c r="M11" s="685"/>
    </row>
    <row r="12" spans="2:22" ht="24" customHeight="1">
      <c r="B12" s="715" t="s">
        <v>1910</v>
      </c>
      <c r="C12" s="455"/>
      <c r="E12" s="685"/>
      <c r="F12" s="685"/>
      <c r="G12" s="685"/>
      <c r="H12" s="685"/>
      <c r="I12" s="685"/>
      <c r="J12" s="685"/>
      <c r="K12" s="685"/>
      <c r="L12" s="685"/>
      <c r="M12" s="685"/>
    </row>
    <row r="13" spans="2:22" ht="24" customHeight="1">
      <c r="B13" s="715" t="s">
        <v>1906</v>
      </c>
      <c r="C13" s="455"/>
      <c r="E13" s="685"/>
      <c r="F13" s="685"/>
      <c r="G13" s="685"/>
      <c r="H13" s="685"/>
      <c r="I13" s="685"/>
      <c r="J13" s="685"/>
      <c r="K13" s="685"/>
      <c r="L13" s="685"/>
      <c r="M13" s="685"/>
    </row>
    <row r="14" spans="2:22" ht="24" customHeight="1">
      <c r="B14" s="715" t="s">
        <v>1907</v>
      </c>
      <c r="C14" s="455"/>
      <c r="E14" s="685"/>
      <c r="F14" s="685"/>
      <c r="G14" s="685"/>
      <c r="H14" s="685"/>
      <c r="I14" s="685"/>
      <c r="J14" s="685"/>
      <c r="K14" s="685"/>
      <c r="L14" s="685"/>
      <c r="M14" s="685"/>
    </row>
    <row r="15" spans="2:22" ht="8.25" customHeight="1">
      <c r="B15" s="715"/>
      <c r="C15" s="455"/>
      <c r="E15" s="685"/>
      <c r="F15" s="685"/>
      <c r="G15" s="685"/>
      <c r="H15" s="685"/>
      <c r="I15" s="685"/>
      <c r="J15" s="685"/>
      <c r="K15" s="685"/>
      <c r="L15" s="685"/>
      <c r="M15" s="685"/>
    </row>
    <row r="16" spans="2:22" ht="6.75" customHeight="1">
      <c r="B16" s="715"/>
      <c r="C16" s="455"/>
      <c r="E16" s="685"/>
      <c r="F16" s="685"/>
      <c r="G16" s="685"/>
      <c r="H16" s="685"/>
      <c r="I16" s="685"/>
      <c r="J16" s="685"/>
      <c r="K16" s="685"/>
      <c r="L16" s="685"/>
      <c r="M16" s="685"/>
    </row>
    <row r="17" spans="2:15" ht="15" customHeight="1">
      <c r="M17" s="675"/>
      <c r="N17" s="675"/>
      <c r="O17" s="675"/>
    </row>
    <row r="18" spans="2:15" ht="3.75" customHeight="1">
      <c r="B18" s="198"/>
      <c r="C18" s="198"/>
      <c r="D18" s="717"/>
      <c r="E18" s="717"/>
      <c r="F18" s="717"/>
      <c r="M18" s="685"/>
    </row>
    <row r="19" spans="2:15" ht="106.5" customHeight="1">
      <c r="B19" s="2189" t="s">
        <v>2491</v>
      </c>
      <c r="C19" s="2190"/>
      <c r="D19" s="2190"/>
      <c r="E19" s="2190"/>
      <c r="F19" s="2190"/>
      <c r="G19" s="2190"/>
      <c r="H19" s="2190"/>
      <c r="I19" s="2190"/>
      <c r="J19" s="2190"/>
      <c r="K19" s="2190"/>
      <c r="L19" s="2191"/>
      <c r="M19" s="718"/>
      <c r="N19" s="21"/>
      <c r="O19" s="21"/>
    </row>
    <row r="20" spans="2:15" ht="123.75" customHeight="1">
      <c r="B20" s="2184" t="s">
        <v>2490</v>
      </c>
      <c r="C20" s="2185"/>
      <c r="D20" s="2185"/>
      <c r="E20" s="2185"/>
      <c r="F20" s="2185"/>
      <c r="G20" s="2185"/>
      <c r="H20" s="2185"/>
      <c r="I20" s="2185"/>
      <c r="J20" s="2185"/>
      <c r="K20" s="2185"/>
      <c r="L20" s="2186"/>
      <c r="M20" s="719"/>
      <c r="N20" s="719"/>
      <c r="O20" s="719"/>
    </row>
    <row r="21" spans="2:15" ht="173.25" customHeight="1">
      <c r="B21" s="2184" t="s">
        <v>2489</v>
      </c>
      <c r="C21" s="2185"/>
      <c r="D21" s="2185"/>
      <c r="E21" s="2185"/>
      <c r="F21" s="2185"/>
      <c r="G21" s="2185"/>
      <c r="H21" s="2185"/>
      <c r="I21" s="2185"/>
      <c r="J21" s="2185"/>
      <c r="K21" s="2185"/>
      <c r="L21" s="2186"/>
      <c r="M21" s="719"/>
      <c r="N21" s="719"/>
      <c r="O21" s="719"/>
    </row>
    <row r="22" spans="2:15" ht="98.25" customHeight="1">
      <c r="B22" s="2192" t="s">
        <v>2515</v>
      </c>
      <c r="C22" s="2193"/>
      <c r="D22" s="2193"/>
      <c r="E22" s="2193"/>
      <c r="F22" s="2193"/>
      <c r="G22" s="2193"/>
      <c r="H22" s="2193"/>
      <c r="I22" s="2193"/>
      <c r="J22" s="2193"/>
      <c r="K22" s="2193"/>
      <c r="L22" s="2194"/>
      <c r="M22" s="719"/>
      <c r="N22" s="719"/>
      <c r="O22" s="719"/>
    </row>
    <row r="23" spans="2:15" ht="4.5" customHeight="1">
      <c r="B23" s="1128"/>
      <c r="C23" s="1128"/>
      <c r="D23" s="1128"/>
      <c r="E23" s="1128"/>
      <c r="F23" s="1128"/>
      <c r="G23" s="1128"/>
      <c r="H23" s="1128"/>
      <c r="I23" s="1128"/>
      <c r="J23" s="1128"/>
      <c r="K23" s="1128"/>
      <c r="L23" s="1128"/>
      <c r="M23" s="476"/>
      <c r="N23" s="21"/>
      <c r="O23" s="21"/>
    </row>
    <row r="24" spans="2:15" ht="4.5" customHeight="1">
      <c r="B24" s="21"/>
      <c r="C24" s="21"/>
      <c r="D24" s="21"/>
      <c r="E24" s="21"/>
      <c r="F24" s="21"/>
      <c r="G24" s="21"/>
      <c r="H24" s="21"/>
      <c r="I24" s="21"/>
      <c r="J24" s="21"/>
      <c r="K24" s="21"/>
      <c r="L24" s="21"/>
      <c r="M24" s="476"/>
      <c r="N24" s="21"/>
      <c r="O24" s="21"/>
    </row>
    <row r="25" spans="2:15" ht="4.5" customHeight="1">
      <c r="B25" s="21"/>
      <c r="C25" s="21"/>
      <c r="D25" s="21"/>
      <c r="E25" s="21"/>
      <c r="F25" s="21"/>
      <c r="G25" s="21"/>
      <c r="H25" s="21"/>
      <c r="I25" s="21"/>
      <c r="J25" s="21"/>
      <c r="K25" s="21"/>
      <c r="L25" s="21"/>
      <c r="M25" s="476"/>
      <c r="N25" s="21"/>
      <c r="O25" s="21"/>
    </row>
    <row r="26" spans="2:15" ht="4.5" customHeight="1">
      <c r="B26" s="21"/>
      <c r="C26" s="21"/>
      <c r="D26" s="21"/>
      <c r="E26" s="21"/>
      <c r="F26" s="21"/>
      <c r="G26" s="21"/>
      <c r="H26" s="21"/>
      <c r="I26" s="21"/>
      <c r="J26" s="21"/>
      <c r="K26" s="21"/>
      <c r="L26" s="21"/>
      <c r="M26" s="476"/>
      <c r="N26" s="21"/>
      <c r="O26" s="21"/>
    </row>
    <row r="27" spans="2:15" ht="8.25" customHeight="1">
      <c r="B27" s="21"/>
      <c r="C27" s="21"/>
      <c r="D27" s="21"/>
      <c r="E27" s="21"/>
      <c r="F27" s="21"/>
      <c r="G27" s="21"/>
      <c r="H27" s="21"/>
      <c r="I27" s="21"/>
      <c r="J27" s="21"/>
      <c r="K27" s="21"/>
      <c r="L27" s="21"/>
      <c r="M27" s="476"/>
      <c r="N27" s="21"/>
      <c r="O27" s="21"/>
    </row>
    <row r="28" spans="2:15" ht="16.5" customHeight="1">
      <c r="B28" s="648" t="s">
        <v>699</v>
      </c>
      <c r="C28" s="674"/>
      <c r="D28" s="674"/>
      <c r="E28" s="674"/>
      <c r="F28" s="674"/>
      <c r="G28" s="674"/>
      <c r="H28" s="674"/>
      <c r="I28" s="674"/>
      <c r="J28" s="354"/>
      <c r="K28" s="21"/>
      <c r="L28" s="21"/>
      <c r="M28" s="476"/>
      <c r="N28" s="21"/>
      <c r="O28" s="21"/>
    </row>
    <row r="29" spans="2:15" ht="21" customHeight="1">
      <c r="B29" s="2195"/>
      <c r="C29" s="2196"/>
      <c r="D29" s="2196"/>
      <c r="E29" s="2196"/>
      <c r="F29" s="2196"/>
      <c r="G29" s="2196"/>
      <c r="H29" s="2196"/>
      <c r="I29" s="2196"/>
      <c r="J29" s="2196"/>
      <c r="K29" s="2196"/>
      <c r="L29" s="2197"/>
      <c r="M29" s="476"/>
      <c r="N29" s="21"/>
      <c r="O29" s="21"/>
    </row>
    <row r="30" spans="2:15" ht="21" customHeight="1">
      <c r="B30" s="2198"/>
      <c r="C30" s="2199"/>
      <c r="D30" s="2199"/>
      <c r="E30" s="2199"/>
      <c r="F30" s="2199"/>
      <c r="G30" s="2199"/>
      <c r="H30" s="2199"/>
      <c r="I30" s="2199"/>
      <c r="J30" s="2199"/>
      <c r="K30" s="2199"/>
      <c r="L30" s="2200"/>
      <c r="M30" s="476"/>
      <c r="N30" s="21"/>
      <c r="O30" s="21"/>
    </row>
    <row r="31" spans="2:15" ht="21" customHeight="1">
      <c r="B31" s="2198"/>
      <c r="C31" s="2199"/>
      <c r="D31" s="2199"/>
      <c r="E31" s="2199"/>
      <c r="F31" s="2199"/>
      <c r="G31" s="2199"/>
      <c r="H31" s="2199"/>
      <c r="I31" s="2199"/>
      <c r="J31" s="2199"/>
      <c r="K31" s="2199"/>
      <c r="L31" s="2200"/>
      <c r="M31" s="476"/>
      <c r="N31" s="21"/>
      <c r="O31" s="21"/>
    </row>
    <row r="32" spans="2:15" ht="21" customHeight="1">
      <c r="B32" s="2198"/>
      <c r="C32" s="2199"/>
      <c r="D32" s="2199"/>
      <c r="E32" s="2199"/>
      <c r="F32" s="2199"/>
      <c r="G32" s="2199"/>
      <c r="H32" s="2199"/>
      <c r="I32" s="2199"/>
      <c r="J32" s="2199"/>
      <c r="K32" s="2199"/>
      <c r="L32" s="2200"/>
      <c r="M32" s="476"/>
      <c r="N32" s="21"/>
      <c r="O32" s="21"/>
    </row>
    <row r="33" spans="2:15" ht="21" customHeight="1">
      <c r="B33" s="2201"/>
      <c r="C33" s="2202"/>
      <c r="D33" s="2202"/>
      <c r="E33" s="2202"/>
      <c r="F33" s="2202"/>
      <c r="G33" s="2202"/>
      <c r="H33" s="2202"/>
      <c r="I33" s="2202"/>
      <c r="J33" s="2202"/>
      <c r="K33" s="2202"/>
      <c r="L33" s="2203"/>
      <c r="M33" s="476"/>
      <c r="N33" s="21"/>
      <c r="O33" s="21"/>
    </row>
    <row r="34" spans="2:15" ht="7.5" customHeight="1">
      <c r="B34" s="21"/>
      <c r="C34" s="21"/>
      <c r="D34" s="21"/>
      <c r="E34" s="21"/>
      <c r="F34" s="21"/>
      <c r="G34" s="21"/>
      <c r="H34" s="21"/>
      <c r="I34" s="21"/>
      <c r="J34" s="21"/>
      <c r="K34" s="21"/>
      <c r="L34" s="21"/>
      <c r="M34" s="476"/>
      <c r="N34" s="21"/>
      <c r="O34" s="21"/>
    </row>
    <row r="35" spans="2:15" ht="7.5" hidden="1" customHeight="1">
      <c r="B35" s="21"/>
      <c r="C35" s="21"/>
      <c r="D35" s="21"/>
      <c r="E35" s="21"/>
      <c r="F35" s="21"/>
      <c r="G35" s="21"/>
      <c r="H35" s="21"/>
      <c r="I35" s="21"/>
      <c r="J35" s="21"/>
      <c r="K35" s="21"/>
      <c r="L35" s="21"/>
      <c r="M35" s="476"/>
      <c r="N35" s="21"/>
      <c r="O35" s="21"/>
    </row>
    <row r="36" spans="2:15" ht="7.5" hidden="1" customHeight="1">
      <c r="B36" s="21"/>
      <c r="C36" s="21"/>
      <c r="D36" s="21"/>
      <c r="E36" s="21"/>
      <c r="F36" s="21"/>
      <c r="G36" s="21"/>
      <c r="H36" s="21"/>
      <c r="I36" s="21"/>
      <c r="J36" s="21"/>
      <c r="K36" s="21"/>
      <c r="L36" s="21"/>
      <c r="M36" s="476"/>
      <c r="N36" s="21"/>
      <c r="O36" s="21"/>
    </row>
    <row r="37" spans="2:15" ht="7.5" hidden="1" customHeight="1">
      <c r="C37" s="749"/>
      <c r="D37" s="749"/>
      <c r="E37" s="749"/>
      <c r="F37" s="749"/>
      <c r="G37" s="749"/>
      <c r="H37" s="749"/>
      <c r="I37" s="749"/>
      <c r="J37" s="749"/>
      <c r="K37" s="1141"/>
      <c r="L37" s="749"/>
      <c r="M37" s="683"/>
      <c r="N37" s="683"/>
      <c r="O37" s="683"/>
    </row>
    <row r="38" spans="2:15" ht="7.5" customHeight="1"/>
    <row r="39" spans="2:15">
      <c r="B39" s="1140"/>
    </row>
  </sheetData>
  <sheetProtection sheet="1" objects="1" scenarios="1" formatCells="0" formatRows="0" autoFilter="0"/>
  <mergeCells count="8">
    <mergeCell ref="B21:L21"/>
    <mergeCell ref="B2:U2"/>
    <mergeCell ref="B19:L19"/>
    <mergeCell ref="B20:L20"/>
    <mergeCell ref="B22:L22"/>
    <mergeCell ref="B29:L33"/>
    <mergeCell ref="C7:L7"/>
    <mergeCell ref="B6:K6"/>
  </mergeCells>
  <phoneticPr fontId="8" type="noConversion"/>
  <conditionalFormatting sqref="B29:C31">
    <cfRule type="cellIs" dxfId="178" priority="1" stopIfTrue="1" operator="equal">
      <formula>"   wpisz datę"</formula>
    </cfRule>
  </conditionalFormatting>
  <printOptions horizontalCentered="1"/>
  <pageMargins left="0.41" right="0.25" top="0.56000000000000005" bottom="0.75" header="0.31" footer="0.51181102362204722"/>
  <pageSetup paperSize="9" scale="80" orientation="portrait" blackAndWhite="1" r:id="rId1"/>
  <headerFooter alignWithMargins="0">
    <oddHeader>&amp;CPLAN DZIAŁALNOŚCI ROLNOŚRODOWISKOWEJ</oddHeader>
    <oddFooter>&amp;C&amp;8&amp;A (str. &amp;P z &amp;N)&amp;R&amp;8Podpis doradcy .........................</oddFooter>
  </headerFooter>
</worksheet>
</file>

<file path=xl/worksheets/sheet25.xml><?xml version="1.0" encoding="utf-8"?>
<worksheet xmlns="http://schemas.openxmlformats.org/spreadsheetml/2006/main" xmlns:r="http://schemas.openxmlformats.org/officeDocument/2006/relationships">
  <sheetPr>
    <tabColor indexed="19"/>
  </sheetPr>
  <dimension ref="B1:X422"/>
  <sheetViews>
    <sheetView showGridLines="0" showZeros="0" topLeftCell="B1" workbookViewId="0">
      <selection activeCell="C17" sqref="C17:J17"/>
    </sheetView>
  </sheetViews>
  <sheetFormatPr defaultRowHeight="14.25"/>
  <cols>
    <col min="1" max="1" width="0" style="651" hidden="1" customWidth="1"/>
    <col min="2" max="2" width="7.5703125" style="651" customWidth="1"/>
    <col min="3" max="3" width="6.42578125" style="651" customWidth="1"/>
    <col min="4" max="5" width="3.42578125" style="651" customWidth="1"/>
    <col min="6" max="6" width="5.28515625" style="651" customWidth="1"/>
    <col min="7" max="8" width="5.5703125" style="651" customWidth="1"/>
    <col min="9" max="9" width="14.7109375" style="651" customWidth="1"/>
    <col min="10" max="10" width="67.7109375" style="651" customWidth="1"/>
    <col min="11" max="11" width="1.5703125" style="651" customWidth="1"/>
    <col min="12" max="12" width="9.85546875" style="651" hidden="1" customWidth="1"/>
    <col min="13" max="13" width="15" style="651" hidden="1" customWidth="1"/>
    <col min="14" max="14" width="8.5703125" style="651" hidden="1" customWidth="1"/>
    <col min="15" max="15" width="3.85546875" style="651" hidden="1" customWidth="1"/>
    <col min="16" max="22" width="9.140625" style="651"/>
    <col min="23" max="23" width="9.28515625" style="651" hidden="1" customWidth="1"/>
    <col min="24" max="24" width="0" style="651" hidden="1" customWidth="1"/>
    <col min="25" max="16384" width="9.140625" style="651"/>
  </cols>
  <sheetData>
    <row r="1" spans="2:24" ht="15" customHeight="1">
      <c r="B1" s="652"/>
      <c r="C1" s="1668"/>
      <c r="D1" s="1668"/>
      <c r="E1" s="1668"/>
      <c r="F1" s="1668"/>
      <c r="G1" s="1668"/>
      <c r="H1" s="1668"/>
      <c r="J1" s="1668" t="s">
        <v>184</v>
      </c>
    </row>
    <row r="2" spans="2:24" ht="5.25" customHeight="1">
      <c r="B2" s="652"/>
      <c r="C2" s="652"/>
      <c r="D2" s="652"/>
      <c r="E2" s="652"/>
      <c r="F2" s="652"/>
      <c r="G2" s="652"/>
      <c r="H2" s="652"/>
      <c r="I2" s="652"/>
      <c r="J2" s="652"/>
    </row>
    <row r="3" spans="2:24" ht="21.75" customHeight="1">
      <c r="C3" s="1668" t="s">
        <v>984</v>
      </c>
      <c r="D3" s="1668"/>
      <c r="E3" s="1668"/>
      <c r="F3" s="1668"/>
      <c r="G3" s="1668"/>
      <c r="H3" s="1668"/>
      <c r="I3" s="1668"/>
      <c r="J3" s="1668"/>
    </row>
    <row r="4" spans="2:24" ht="19.5" customHeight="1">
      <c r="B4" s="652"/>
      <c r="C4" s="1668" t="s">
        <v>985</v>
      </c>
      <c r="D4" s="1668"/>
      <c r="E4" s="1668"/>
      <c r="F4" s="1668"/>
      <c r="G4" s="1668"/>
      <c r="H4" s="1668"/>
      <c r="J4" s="1668"/>
    </row>
    <row r="5" spans="2:24" ht="6.75" customHeight="1">
      <c r="B5" s="652"/>
      <c r="C5" s="652"/>
      <c r="D5" s="652"/>
      <c r="E5" s="652"/>
      <c r="F5" s="652"/>
      <c r="G5" s="652"/>
      <c r="H5" s="652"/>
      <c r="I5" s="652"/>
      <c r="J5" s="652"/>
    </row>
    <row r="6" spans="2:24" s="595" customFormat="1" ht="15" customHeight="1">
      <c r="B6" s="1668"/>
      <c r="C6" s="1668" t="s">
        <v>2676</v>
      </c>
      <c r="D6" s="1668"/>
      <c r="E6" s="1668"/>
      <c r="F6" s="1668"/>
      <c r="G6" s="1668"/>
      <c r="H6" s="1668"/>
      <c r="J6" s="1668"/>
    </row>
    <row r="7" spans="2:24" ht="7.5" customHeight="1">
      <c r="B7" s="652"/>
      <c r="C7" s="652"/>
      <c r="D7" s="652"/>
      <c r="E7" s="652"/>
      <c r="F7" s="652"/>
      <c r="G7" s="652"/>
      <c r="H7" s="652"/>
      <c r="I7" s="652"/>
      <c r="J7" s="652"/>
    </row>
    <row r="8" spans="2:24" ht="14.25" customHeight="1">
      <c r="B8" s="652"/>
      <c r="C8" s="1669" t="s">
        <v>2677</v>
      </c>
      <c r="D8" s="1668"/>
      <c r="E8" s="1668"/>
      <c r="F8" s="1668"/>
      <c r="G8" s="1668"/>
      <c r="H8" s="1668"/>
      <c r="J8" s="1668"/>
      <c r="K8" s="190"/>
    </row>
    <row r="9" spans="2:24" ht="9" customHeight="1">
      <c r="B9" s="652"/>
      <c r="C9" s="1670"/>
      <c r="D9" s="1670"/>
      <c r="E9" s="1670"/>
      <c r="F9" s="1670"/>
      <c r="G9" s="723"/>
      <c r="H9" s="723"/>
      <c r="I9" s="652"/>
      <c r="J9" s="723"/>
      <c r="K9" s="190"/>
    </row>
    <row r="10" spans="2:24" ht="15.75" customHeight="1">
      <c r="B10" s="652"/>
      <c r="C10" s="1671" t="s">
        <v>986</v>
      </c>
      <c r="D10" s="1672" t="s">
        <v>2678</v>
      </c>
      <c r="E10" s="1672"/>
      <c r="F10" s="1672"/>
      <c r="G10" s="1672"/>
      <c r="H10" s="1672"/>
      <c r="J10" s="1672"/>
    </row>
    <row r="11" spans="2:24" ht="5.25" customHeight="1">
      <c r="B11" s="652"/>
      <c r="C11" s="1670"/>
      <c r="D11" s="1670"/>
      <c r="E11" s="1670"/>
      <c r="F11" s="1670"/>
      <c r="G11" s="652"/>
      <c r="H11" s="652"/>
      <c r="I11" s="652"/>
      <c r="J11" s="652"/>
    </row>
    <row r="12" spans="2:24" ht="17.25" customHeight="1">
      <c r="B12" s="652"/>
      <c r="C12" s="652"/>
      <c r="D12" s="1668" t="s">
        <v>1177</v>
      </c>
      <c r="E12" s="652" t="s">
        <v>2679</v>
      </c>
      <c r="F12" s="652"/>
      <c r="G12" s="652"/>
      <c r="H12" s="652"/>
      <c r="I12" s="652"/>
      <c r="J12" s="652"/>
      <c r="K12" s="190"/>
    </row>
    <row r="13" spans="2:24" ht="2.25" customHeight="1">
      <c r="B13" s="652"/>
      <c r="C13" s="1670"/>
      <c r="D13" s="1670"/>
      <c r="E13" s="1670"/>
      <c r="F13" s="1670"/>
      <c r="G13" s="652"/>
      <c r="H13" s="652"/>
      <c r="I13" s="652"/>
      <c r="J13" s="652"/>
    </row>
    <row r="14" spans="2:24" ht="23.25" customHeight="1">
      <c r="B14" s="652"/>
      <c r="C14" s="652"/>
      <c r="D14" s="652"/>
      <c r="E14" s="652"/>
      <c r="F14" s="440" t="str">
        <f>IF(W14=TRUE,"X","")</f>
        <v/>
      </c>
      <c r="G14" s="652" t="s">
        <v>48</v>
      </c>
      <c r="H14" s="652"/>
      <c r="I14" s="652"/>
      <c r="J14" s="652"/>
      <c r="W14" s="439" t="b">
        <v>0</v>
      </c>
      <c r="X14" s="1673">
        <f>IF(W14=TRUE,1,0)</f>
        <v>0</v>
      </c>
    </row>
    <row r="15" spans="2:24" ht="2.25" customHeight="1">
      <c r="B15" s="652"/>
      <c r="C15" s="652"/>
      <c r="D15" s="652"/>
      <c r="E15" s="652"/>
      <c r="F15" s="652"/>
      <c r="G15" s="652"/>
      <c r="H15" s="652"/>
      <c r="I15" s="652"/>
      <c r="J15" s="652"/>
    </row>
    <row r="16" spans="2:24" ht="17.25" customHeight="1">
      <c r="B16" s="652"/>
      <c r="C16" s="652" t="s">
        <v>2680</v>
      </c>
      <c r="D16" s="1670"/>
      <c r="E16" s="1670"/>
      <c r="F16" s="1670"/>
      <c r="G16" s="652"/>
      <c r="H16" s="652"/>
      <c r="I16" s="652"/>
      <c r="J16" s="652"/>
    </row>
    <row r="17" spans="2:14" ht="52.5" customHeight="1">
      <c r="C17" s="2142"/>
      <c r="D17" s="2143"/>
      <c r="E17" s="2143"/>
      <c r="F17" s="2143"/>
      <c r="G17" s="2143"/>
      <c r="H17" s="2143"/>
      <c r="I17" s="2143"/>
      <c r="J17" s="2144"/>
      <c r="K17" s="1674"/>
      <c r="N17" s="1675"/>
    </row>
    <row r="18" spans="2:14" ht="3.75" customHeight="1">
      <c r="K18" s="1674"/>
      <c r="N18" s="1675"/>
    </row>
    <row r="19" spans="2:14" ht="18" customHeight="1">
      <c r="B19" s="1905" t="s">
        <v>1615</v>
      </c>
      <c r="D19" s="1668" t="s">
        <v>806</v>
      </c>
      <c r="E19" s="652" t="s">
        <v>2681</v>
      </c>
      <c r="K19" s="1674"/>
      <c r="N19" s="1675"/>
    </row>
    <row r="20" spans="2:14" ht="60.75" customHeight="1">
      <c r="B20" s="1905"/>
      <c r="C20" s="2142"/>
      <c r="D20" s="2143"/>
      <c r="E20" s="2143"/>
      <c r="F20" s="2143"/>
      <c r="G20" s="2143"/>
      <c r="H20" s="2143"/>
      <c r="I20" s="2143"/>
      <c r="J20" s="2144"/>
      <c r="K20" s="1674"/>
      <c r="N20" s="1675"/>
    </row>
    <row r="21" spans="2:14" ht="7.5" customHeight="1">
      <c r="B21" s="2054" t="s">
        <v>80</v>
      </c>
      <c r="K21" s="1674"/>
      <c r="N21" s="1675"/>
    </row>
    <row r="22" spans="2:14" ht="19.5" customHeight="1">
      <c r="B22" s="2054"/>
      <c r="C22" s="1676"/>
      <c r="D22" s="1668" t="s">
        <v>807</v>
      </c>
      <c r="E22" s="1677" t="s">
        <v>2682</v>
      </c>
      <c r="F22" s="1676"/>
      <c r="G22" s="1676"/>
      <c r="H22" s="1676"/>
      <c r="J22" s="1676"/>
      <c r="K22" s="1674"/>
      <c r="L22" s="2152" t="s">
        <v>1155</v>
      </c>
      <c r="M22" s="2221" t="s">
        <v>2683</v>
      </c>
      <c r="N22" s="2213" t="str">
        <f>"Użytki zielone do płatności  w: "&amp;M28&amp;" roku - kod 3.1 "</f>
        <v xml:space="preserve">Użytki zielone do płatności  w: 2014 roku - kod 3.1 </v>
      </c>
    </row>
    <row r="23" spans="2:14" ht="19.5" customHeight="1">
      <c r="B23" s="2054"/>
      <c r="C23" s="1676"/>
      <c r="D23" s="1668"/>
      <c r="E23" s="1677" t="s">
        <v>2684</v>
      </c>
      <c r="F23" s="1676"/>
      <c r="G23" s="1676"/>
      <c r="H23" s="1676"/>
      <c r="J23" s="1676"/>
      <c r="K23" s="1674"/>
      <c r="L23" s="2219"/>
      <c r="M23" s="2222"/>
      <c r="N23" s="2214"/>
    </row>
    <row r="24" spans="2:14" ht="19.5" customHeight="1">
      <c r="B24" s="2054"/>
      <c r="C24" s="1676"/>
      <c r="D24" s="1668"/>
      <c r="E24" s="1677" t="s">
        <v>2685</v>
      </c>
      <c r="F24" s="1676"/>
      <c r="G24" s="1676"/>
      <c r="H24" s="1676"/>
      <c r="J24" s="1676"/>
      <c r="K24" s="1674"/>
      <c r="L24" s="2219"/>
      <c r="M24" s="2222"/>
      <c r="N24" s="2214"/>
    </row>
    <row r="25" spans="2:14" ht="19.5" customHeight="1">
      <c r="B25" s="2054"/>
      <c r="C25" s="1676"/>
      <c r="D25" s="1668"/>
      <c r="E25" s="1677" t="s">
        <v>2686</v>
      </c>
      <c r="F25" s="1676"/>
      <c r="G25" s="1676"/>
      <c r="H25" s="1676"/>
      <c r="J25" s="1676"/>
      <c r="K25" s="1674"/>
      <c r="L25" s="2219"/>
      <c r="M25" s="2222"/>
      <c r="N25" s="2214"/>
    </row>
    <row r="26" spans="2:14" ht="19.5" customHeight="1">
      <c r="B26" s="2054"/>
      <c r="C26" s="1676"/>
      <c r="D26" s="1668"/>
      <c r="E26" s="1677" t="s">
        <v>2687</v>
      </c>
      <c r="F26" s="1676"/>
      <c r="G26" s="1676"/>
      <c r="H26" s="1676"/>
      <c r="J26" s="1676"/>
      <c r="K26" s="1674"/>
      <c r="L26" s="2219"/>
      <c r="M26" s="2222"/>
      <c r="N26" s="2214"/>
    </row>
    <row r="27" spans="2:14" ht="3.75" customHeight="1">
      <c r="B27" s="2054"/>
      <c r="C27" s="652"/>
      <c r="D27" s="1668"/>
      <c r="E27" s="1677"/>
      <c r="F27" s="652"/>
      <c r="G27" s="652"/>
      <c r="H27" s="652"/>
      <c r="J27" s="652"/>
      <c r="K27" s="190"/>
      <c r="L27" s="2219"/>
      <c r="M27" s="2222"/>
      <c r="N27" s="2214"/>
    </row>
    <row r="28" spans="2:14" ht="48.75" customHeight="1">
      <c r="B28" s="1678"/>
      <c r="C28" s="2216" t="s">
        <v>2688</v>
      </c>
      <c r="D28" s="2217"/>
      <c r="E28" s="2218"/>
      <c r="F28" s="2216" t="s">
        <v>2689</v>
      </c>
      <c r="G28" s="2217"/>
      <c r="H28" s="2218"/>
      <c r="I28" s="1679" t="s">
        <v>988</v>
      </c>
      <c r="J28" s="1680" t="s">
        <v>2690</v>
      </c>
      <c r="K28" s="190"/>
      <c r="L28" s="2220"/>
      <c r="M28" s="1681">
        <f>'Og s1'!K8</f>
        <v>2014</v>
      </c>
      <c r="N28" s="2215"/>
    </row>
    <row r="29" spans="2:14" ht="19.5" customHeight="1">
      <c r="B29" s="1682" t="str">
        <f>IF(I29&gt;0,"Wypełnione","")</f>
        <v/>
      </c>
      <c r="C29" s="2207">
        <f>'Og s3a'!C6</f>
        <v>0</v>
      </c>
      <c r="D29" s="2208"/>
      <c r="E29" s="2209"/>
      <c r="F29" s="2210">
        <f>'Og s3a'!E6</f>
        <v>0</v>
      </c>
      <c r="G29" s="2211"/>
      <c r="H29" s="2212"/>
      <c r="I29" s="1683">
        <f>'Og s3a'!F6</f>
        <v>0</v>
      </c>
      <c r="J29" s="1684"/>
      <c r="K29" s="190"/>
      <c r="L29" s="1685">
        <f>'Og s3a'!G6</f>
        <v>0</v>
      </c>
      <c r="M29" s="1686">
        <f>'Og s3a'!D6</f>
        <v>0</v>
      </c>
      <c r="N29" s="1687">
        <f>Import!J4</f>
        <v>0</v>
      </c>
    </row>
    <row r="30" spans="2:14" ht="19.5" customHeight="1">
      <c r="B30" s="1682" t="str">
        <f t="shared" ref="B30:B93" si="0">IF(I30&gt;0,"Wypełnione","")</f>
        <v/>
      </c>
      <c r="C30" s="2207">
        <f>'Og s3a'!C7</f>
        <v>0</v>
      </c>
      <c r="D30" s="2208"/>
      <c r="E30" s="2209"/>
      <c r="F30" s="2210">
        <f>'Og s3a'!E7</f>
        <v>0</v>
      </c>
      <c r="G30" s="2211"/>
      <c r="H30" s="2212"/>
      <c r="I30" s="1683">
        <f>'Og s3a'!F7</f>
        <v>0</v>
      </c>
      <c r="J30" s="1684"/>
      <c r="K30" s="190"/>
      <c r="L30" s="1685">
        <f>'Og s3a'!G7</f>
        <v>0</v>
      </c>
      <c r="M30" s="1686">
        <f>'Og s3a'!D7</f>
        <v>0</v>
      </c>
      <c r="N30" s="1687">
        <f>Import!J5</f>
        <v>0</v>
      </c>
    </row>
    <row r="31" spans="2:14" ht="19.5" customHeight="1">
      <c r="B31" s="1682" t="str">
        <f t="shared" si="0"/>
        <v/>
      </c>
      <c r="C31" s="2207">
        <f>'Og s3a'!C8</f>
        <v>0</v>
      </c>
      <c r="D31" s="2208"/>
      <c r="E31" s="2209"/>
      <c r="F31" s="2210">
        <f>'Og s3a'!E8</f>
        <v>0</v>
      </c>
      <c r="G31" s="2211"/>
      <c r="H31" s="2212"/>
      <c r="I31" s="1683">
        <f>'Og s3a'!F8</f>
        <v>0</v>
      </c>
      <c r="J31" s="1684"/>
      <c r="K31" s="190"/>
      <c r="L31" s="1685">
        <f>'Og s3a'!G8</f>
        <v>0</v>
      </c>
      <c r="M31" s="1686">
        <f>'Og s3a'!D8</f>
        <v>0</v>
      </c>
      <c r="N31" s="1687">
        <f>Import!J6</f>
        <v>0</v>
      </c>
    </row>
    <row r="32" spans="2:14" ht="19.5" customHeight="1">
      <c r="B32" s="1682" t="str">
        <f t="shared" si="0"/>
        <v/>
      </c>
      <c r="C32" s="2207">
        <f>'Og s3a'!C9</f>
        <v>0</v>
      </c>
      <c r="D32" s="2208"/>
      <c r="E32" s="2209"/>
      <c r="F32" s="2210">
        <f>'Og s3a'!E9</f>
        <v>0</v>
      </c>
      <c r="G32" s="2211"/>
      <c r="H32" s="2212"/>
      <c r="I32" s="1683">
        <f>'Og s3a'!F9</f>
        <v>0</v>
      </c>
      <c r="J32" s="1684"/>
      <c r="K32" s="190"/>
      <c r="L32" s="1685">
        <f>'Og s3a'!G9</f>
        <v>0</v>
      </c>
      <c r="M32" s="1686">
        <f>'Og s3a'!D9</f>
        <v>0</v>
      </c>
      <c r="N32" s="1687">
        <f>Import!J7</f>
        <v>0</v>
      </c>
    </row>
    <row r="33" spans="2:14" ht="19.5" customHeight="1">
      <c r="B33" s="1682" t="str">
        <f t="shared" si="0"/>
        <v/>
      </c>
      <c r="C33" s="2207">
        <f>'Og s3a'!C10</f>
        <v>0</v>
      </c>
      <c r="D33" s="2208"/>
      <c r="E33" s="2209"/>
      <c r="F33" s="2210">
        <f>'Og s3a'!E10</f>
        <v>0</v>
      </c>
      <c r="G33" s="2211"/>
      <c r="H33" s="2212"/>
      <c r="I33" s="1683">
        <f>'Og s3a'!F10</f>
        <v>0</v>
      </c>
      <c r="J33" s="1684"/>
      <c r="K33" s="190"/>
      <c r="L33" s="1685">
        <f>'Og s3a'!G10</f>
        <v>0</v>
      </c>
      <c r="M33" s="1686">
        <f>'Og s3a'!D10</f>
        <v>0</v>
      </c>
      <c r="N33" s="1687">
        <f>Import!J8</f>
        <v>0</v>
      </c>
    </row>
    <row r="34" spans="2:14" ht="19.5" customHeight="1">
      <c r="B34" s="1682" t="str">
        <f t="shared" si="0"/>
        <v/>
      </c>
      <c r="C34" s="2207">
        <f>'Og s3a'!C11</f>
        <v>0</v>
      </c>
      <c r="D34" s="2208"/>
      <c r="E34" s="2209"/>
      <c r="F34" s="2210">
        <f>'Og s3a'!E11</f>
        <v>0</v>
      </c>
      <c r="G34" s="2211"/>
      <c r="H34" s="2212"/>
      <c r="I34" s="1683">
        <f>'Og s3a'!F11</f>
        <v>0</v>
      </c>
      <c r="J34" s="1684"/>
      <c r="K34" s="190"/>
      <c r="L34" s="1685">
        <f>'Og s3a'!G11</f>
        <v>0</v>
      </c>
      <c r="M34" s="1686">
        <f>'Og s3a'!D11</f>
        <v>0</v>
      </c>
      <c r="N34" s="1687">
        <f>Import!J9</f>
        <v>0</v>
      </c>
    </row>
    <row r="35" spans="2:14" ht="19.5" customHeight="1">
      <c r="B35" s="1682" t="str">
        <f t="shared" si="0"/>
        <v/>
      </c>
      <c r="C35" s="2207">
        <f>'Og s3a'!C12</f>
        <v>0</v>
      </c>
      <c r="D35" s="2208"/>
      <c r="E35" s="2209"/>
      <c r="F35" s="2210">
        <f>'Og s3a'!E12</f>
        <v>0</v>
      </c>
      <c r="G35" s="2211"/>
      <c r="H35" s="2212"/>
      <c r="I35" s="1683">
        <f>'Og s3a'!F12</f>
        <v>0</v>
      </c>
      <c r="J35" s="1684"/>
      <c r="K35" s="190"/>
      <c r="L35" s="1685">
        <f>'Og s3a'!G12</f>
        <v>0</v>
      </c>
      <c r="M35" s="1686">
        <f>'Og s3a'!D12</f>
        <v>0</v>
      </c>
      <c r="N35" s="1687">
        <f>Import!J10</f>
        <v>0</v>
      </c>
    </row>
    <row r="36" spans="2:14" ht="19.5" customHeight="1">
      <c r="B36" s="1682" t="str">
        <f t="shared" si="0"/>
        <v/>
      </c>
      <c r="C36" s="2207">
        <f>'Og s3a'!C13</f>
        <v>0</v>
      </c>
      <c r="D36" s="2208"/>
      <c r="E36" s="2209"/>
      <c r="F36" s="2210">
        <f>'Og s3a'!E13</f>
        <v>0</v>
      </c>
      <c r="G36" s="2211"/>
      <c r="H36" s="2212"/>
      <c r="I36" s="1683">
        <f>'Og s3a'!F13</f>
        <v>0</v>
      </c>
      <c r="J36" s="1684"/>
      <c r="K36" s="190"/>
      <c r="L36" s="1685">
        <f>'Og s3a'!G13</f>
        <v>0</v>
      </c>
      <c r="M36" s="1686">
        <f>'Og s3a'!D13</f>
        <v>0</v>
      </c>
      <c r="N36" s="1687">
        <f>Import!J11</f>
        <v>0</v>
      </c>
    </row>
    <row r="37" spans="2:14" ht="19.5" customHeight="1">
      <c r="B37" s="1682" t="str">
        <f t="shared" si="0"/>
        <v/>
      </c>
      <c r="C37" s="2207">
        <f>'Og s3a'!C14</f>
        <v>0</v>
      </c>
      <c r="D37" s="2208"/>
      <c r="E37" s="2209"/>
      <c r="F37" s="2210">
        <f>'Og s3a'!E14</f>
        <v>0</v>
      </c>
      <c r="G37" s="2211"/>
      <c r="H37" s="2212"/>
      <c r="I37" s="1683">
        <f>'Og s3a'!F14</f>
        <v>0</v>
      </c>
      <c r="J37" s="1684"/>
      <c r="K37" s="190"/>
      <c r="L37" s="1685">
        <f>'Og s3a'!G14</f>
        <v>0</v>
      </c>
      <c r="M37" s="1686">
        <f>'Og s3a'!D14</f>
        <v>0</v>
      </c>
      <c r="N37" s="1687">
        <f>Import!J12</f>
        <v>0</v>
      </c>
    </row>
    <row r="38" spans="2:14" ht="19.5" customHeight="1">
      <c r="B38" s="1682" t="str">
        <f t="shared" si="0"/>
        <v/>
      </c>
      <c r="C38" s="2207">
        <f>'Og s3a'!C15</f>
        <v>0</v>
      </c>
      <c r="D38" s="2208"/>
      <c r="E38" s="2209"/>
      <c r="F38" s="2210">
        <f>'Og s3a'!E15</f>
        <v>0</v>
      </c>
      <c r="G38" s="2211"/>
      <c r="H38" s="2212"/>
      <c r="I38" s="1683">
        <f>'Og s3a'!F15</f>
        <v>0</v>
      </c>
      <c r="J38" s="1684"/>
      <c r="K38" s="190"/>
      <c r="L38" s="1685">
        <f>'Og s3a'!G15</f>
        <v>0</v>
      </c>
      <c r="M38" s="1686">
        <f>'Og s3a'!D15</f>
        <v>0</v>
      </c>
      <c r="N38" s="1687">
        <f>Import!J13</f>
        <v>0</v>
      </c>
    </row>
    <row r="39" spans="2:14" ht="19.5" customHeight="1">
      <c r="B39" s="1682" t="str">
        <f t="shared" si="0"/>
        <v/>
      </c>
      <c r="C39" s="2207">
        <f>'Og s3a'!C16</f>
        <v>0</v>
      </c>
      <c r="D39" s="2208"/>
      <c r="E39" s="2209"/>
      <c r="F39" s="2210">
        <f>'Og s3a'!E16</f>
        <v>0</v>
      </c>
      <c r="G39" s="2211"/>
      <c r="H39" s="2212"/>
      <c r="I39" s="1683">
        <f>'Og s3a'!F16</f>
        <v>0</v>
      </c>
      <c r="J39" s="1684"/>
      <c r="K39" s="190"/>
      <c r="L39" s="1685">
        <f>'Og s3a'!G16</f>
        <v>0</v>
      </c>
      <c r="M39" s="1686">
        <f>'Og s3a'!D16</f>
        <v>0</v>
      </c>
      <c r="N39" s="1687">
        <f>Import!J14</f>
        <v>0</v>
      </c>
    </row>
    <row r="40" spans="2:14" ht="19.5" customHeight="1">
      <c r="B40" s="1682" t="str">
        <f t="shared" si="0"/>
        <v/>
      </c>
      <c r="C40" s="2207">
        <f>'Og s3a'!C17</f>
        <v>0</v>
      </c>
      <c r="D40" s="2208"/>
      <c r="E40" s="2209"/>
      <c r="F40" s="2210">
        <f>'Og s3a'!E17</f>
        <v>0</v>
      </c>
      <c r="G40" s="2211"/>
      <c r="H40" s="2212"/>
      <c r="I40" s="1683">
        <f>'Og s3a'!F17</f>
        <v>0</v>
      </c>
      <c r="J40" s="1684"/>
      <c r="K40" s="190"/>
      <c r="L40" s="1685">
        <f>'Og s3a'!G17</f>
        <v>0</v>
      </c>
      <c r="M40" s="1686">
        <f>'Og s3a'!D17</f>
        <v>0</v>
      </c>
      <c r="N40" s="1687">
        <f>Import!J15</f>
        <v>0</v>
      </c>
    </row>
    <row r="41" spans="2:14" ht="19.5" customHeight="1">
      <c r="B41" s="1682" t="str">
        <f t="shared" si="0"/>
        <v/>
      </c>
      <c r="C41" s="2207">
        <f>'Og s3a'!C18</f>
        <v>0</v>
      </c>
      <c r="D41" s="2208"/>
      <c r="E41" s="2209"/>
      <c r="F41" s="2210">
        <f>'Og s3a'!E18</f>
        <v>0</v>
      </c>
      <c r="G41" s="2211"/>
      <c r="H41" s="2212"/>
      <c r="I41" s="1683">
        <f>'Og s3a'!F18</f>
        <v>0</v>
      </c>
      <c r="J41" s="1684"/>
      <c r="K41" s="190"/>
      <c r="L41" s="1685">
        <f>'Og s3a'!G18</f>
        <v>0</v>
      </c>
      <c r="M41" s="1686">
        <f>'Og s3a'!D18</f>
        <v>0</v>
      </c>
      <c r="N41" s="1687">
        <f>Import!J16</f>
        <v>0</v>
      </c>
    </row>
    <row r="42" spans="2:14" ht="19.5" customHeight="1">
      <c r="B42" s="1682" t="str">
        <f t="shared" si="0"/>
        <v/>
      </c>
      <c r="C42" s="2207">
        <f>'Og s3a'!C19</f>
        <v>0</v>
      </c>
      <c r="D42" s="2208"/>
      <c r="E42" s="2209"/>
      <c r="F42" s="2210">
        <f>'Og s3a'!E19</f>
        <v>0</v>
      </c>
      <c r="G42" s="2211"/>
      <c r="H42" s="2212"/>
      <c r="I42" s="1683">
        <f>'Og s3a'!F19</f>
        <v>0</v>
      </c>
      <c r="J42" s="1684"/>
      <c r="K42" s="190"/>
      <c r="L42" s="1685">
        <f>'Og s3a'!G19</f>
        <v>0</v>
      </c>
      <c r="M42" s="1686">
        <f>'Og s3a'!D19</f>
        <v>0</v>
      </c>
      <c r="N42" s="1687">
        <f>Import!J17</f>
        <v>0</v>
      </c>
    </row>
    <row r="43" spans="2:14" ht="19.5" customHeight="1">
      <c r="B43" s="1682" t="str">
        <f t="shared" si="0"/>
        <v/>
      </c>
      <c r="C43" s="2207">
        <f>'Og s3a'!C20</f>
        <v>0</v>
      </c>
      <c r="D43" s="2208"/>
      <c r="E43" s="2209"/>
      <c r="F43" s="2210">
        <f>'Og s3a'!E20</f>
        <v>0</v>
      </c>
      <c r="G43" s="2211"/>
      <c r="H43" s="2212"/>
      <c r="I43" s="1683">
        <f>'Og s3a'!F20</f>
        <v>0</v>
      </c>
      <c r="J43" s="1684"/>
      <c r="K43" s="190"/>
      <c r="L43" s="1685">
        <f>'Og s3a'!G20</f>
        <v>0</v>
      </c>
      <c r="M43" s="1686">
        <f>'Og s3a'!D20</f>
        <v>0</v>
      </c>
      <c r="N43" s="1687">
        <f>Import!J18</f>
        <v>0</v>
      </c>
    </row>
    <row r="44" spans="2:14" ht="19.5" customHeight="1">
      <c r="B44" s="1682" t="str">
        <f t="shared" si="0"/>
        <v/>
      </c>
      <c r="C44" s="2207">
        <f>'Og s3a'!C21</f>
        <v>0</v>
      </c>
      <c r="D44" s="2208"/>
      <c r="E44" s="2209"/>
      <c r="F44" s="2210">
        <f>'Og s3a'!E21</f>
        <v>0</v>
      </c>
      <c r="G44" s="2211"/>
      <c r="H44" s="2212"/>
      <c r="I44" s="1683">
        <f>'Og s3a'!F21</f>
        <v>0</v>
      </c>
      <c r="J44" s="1684"/>
      <c r="K44" s="190"/>
      <c r="L44" s="1685">
        <f>'Og s3a'!G21</f>
        <v>0</v>
      </c>
      <c r="M44" s="1686">
        <f>'Og s3a'!D21</f>
        <v>0</v>
      </c>
      <c r="N44" s="1687">
        <f>Import!J19</f>
        <v>0</v>
      </c>
    </row>
    <row r="45" spans="2:14" ht="19.5" customHeight="1">
      <c r="B45" s="1682" t="str">
        <f t="shared" si="0"/>
        <v/>
      </c>
      <c r="C45" s="2207">
        <f>'Og s3a'!C22</f>
        <v>0</v>
      </c>
      <c r="D45" s="2208"/>
      <c r="E45" s="2209"/>
      <c r="F45" s="2210">
        <f>'Og s3a'!E22</f>
        <v>0</v>
      </c>
      <c r="G45" s="2211"/>
      <c r="H45" s="2212"/>
      <c r="I45" s="1683">
        <f>'Og s3a'!F22</f>
        <v>0</v>
      </c>
      <c r="J45" s="1684"/>
      <c r="K45" s="190"/>
      <c r="L45" s="1685">
        <f>'Og s3a'!G22</f>
        <v>0</v>
      </c>
      <c r="M45" s="1686">
        <f>'Og s3a'!D22</f>
        <v>0</v>
      </c>
      <c r="N45" s="1687">
        <f>Import!J20</f>
        <v>0</v>
      </c>
    </row>
    <row r="46" spans="2:14" ht="19.5" customHeight="1">
      <c r="B46" s="1682" t="str">
        <f t="shared" si="0"/>
        <v/>
      </c>
      <c r="C46" s="2207">
        <f>'Og s3a'!C23</f>
        <v>0</v>
      </c>
      <c r="D46" s="2208"/>
      <c r="E46" s="2209"/>
      <c r="F46" s="2210">
        <f>'Og s3a'!E23</f>
        <v>0</v>
      </c>
      <c r="G46" s="2211"/>
      <c r="H46" s="2212"/>
      <c r="I46" s="1683">
        <f>'Og s3a'!F23</f>
        <v>0</v>
      </c>
      <c r="J46" s="1684"/>
      <c r="K46" s="190"/>
      <c r="L46" s="1685">
        <f>'Og s3a'!G23</f>
        <v>0</v>
      </c>
      <c r="M46" s="1686">
        <f>'Og s3a'!D23</f>
        <v>0</v>
      </c>
      <c r="N46" s="1687">
        <f>Import!J21</f>
        <v>0</v>
      </c>
    </row>
    <row r="47" spans="2:14" ht="19.5" customHeight="1">
      <c r="B47" s="1682" t="str">
        <f t="shared" si="0"/>
        <v/>
      </c>
      <c r="C47" s="2207">
        <f>'Og s3a'!C24</f>
        <v>0</v>
      </c>
      <c r="D47" s="2208"/>
      <c r="E47" s="2209"/>
      <c r="F47" s="2210">
        <f>'Og s3a'!E24</f>
        <v>0</v>
      </c>
      <c r="G47" s="2211"/>
      <c r="H47" s="2212"/>
      <c r="I47" s="1683">
        <f>'Og s3a'!F24</f>
        <v>0</v>
      </c>
      <c r="J47" s="1684"/>
      <c r="K47" s="190"/>
      <c r="L47" s="1685">
        <f>'Og s3a'!G24</f>
        <v>0</v>
      </c>
      <c r="M47" s="1686">
        <f>'Og s3a'!D24</f>
        <v>0</v>
      </c>
      <c r="N47" s="1687">
        <f>Import!J22</f>
        <v>0</v>
      </c>
    </row>
    <row r="48" spans="2:14" ht="19.5" customHeight="1">
      <c r="B48" s="1682" t="str">
        <f t="shared" si="0"/>
        <v/>
      </c>
      <c r="C48" s="2207">
        <f>'Og s3a'!C25</f>
        <v>0</v>
      </c>
      <c r="D48" s="2208"/>
      <c r="E48" s="2209"/>
      <c r="F48" s="2210">
        <f>'Og s3a'!E25</f>
        <v>0</v>
      </c>
      <c r="G48" s="2211"/>
      <c r="H48" s="2212"/>
      <c r="I48" s="1683">
        <f>'Og s3a'!F25</f>
        <v>0</v>
      </c>
      <c r="J48" s="1684"/>
      <c r="K48" s="190"/>
      <c r="L48" s="1685">
        <f>'Og s3a'!G25</f>
        <v>0</v>
      </c>
      <c r="M48" s="1686">
        <f>'Og s3a'!D25</f>
        <v>0</v>
      </c>
      <c r="N48" s="1687">
        <f>Import!J23</f>
        <v>0</v>
      </c>
    </row>
    <row r="49" spans="2:14" ht="19.5" customHeight="1">
      <c r="B49" s="1682" t="str">
        <f t="shared" si="0"/>
        <v/>
      </c>
      <c r="C49" s="2207">
        <f>'Og s3a'!C26</f>
        <v>0</v>
      </c>
      <c r="D49" s="2208"/>
      <c r="E49" s="2209"/>
      <c r="F49" s="2210">
        <f>'Og s3a'!E26</f>
        <v>0</v>
      </c>
      <c r="G49" s="2211"/>
      <c r="H49" s="2212"/>
      <c r="I49" s="1683">
        <f>'Og s3a'!F26</f>
        <v>0</v>
      </c>
      <c r="J49" s="1684"/>
      <c r="K49" s="190"/>
      <c r="L49" s="1685">
        <f>'Og s3a'!G26</f>
        <v>0</v>
      </c>
      <c r="M49" s="1686">
        <f>'Og s3a'!D26</f>
        <v>0</v>
      </c>
      <c r="N49" s="1687">
        <f>Import!J24</f>
        <v>0</v>
      </c>
    </row>
    <row r="50" spans="2:14" ht="19.5" customHeight="1">
      <c r="B50" s="1682" t="str">
        <f t="shared" si="0"/>
        <v/>
      </c>
      <c r="C50" s="2207">
        <f>'Og s3a'!C27</f>
        <v>0</v>
      </c>
      <c r="D50" s="2208"/>
      <c r="E50" s="2209"/>
      <c r="F50" s="2210">
        <f>'Og s3a'!E27</f>
        <v>0</v>
      </c>
      <c r="G50" s="2211"/>
      <c r="H50" s="2212"/>
      <c r="I50" s="1683">
        <f>'Og s3a'!F27</f>
        <v>0</v>
      </c>
      <c r="J50" s="1684"/>
      <c r="K50" s="190"/>
      <c r="L50" s="1685">
        <f>'Og s3a'!G27</f>
        <v>0</v>
      </c>
      <c r="M50" s="1686">
        <f>'Og s3a'!D27</f>
        <v>0</v>
      </c>
      <c r="N50" s="1687">
        <f>Import!J25</f>
        <v>0</v>
      </c>
    </row>
    <row r="51" spans="2:14" ht="19.5" customHeight="1">
      <c r="B51" s="1682" t="str">
        <f t="shared" si="0"/>
        <v/>
      </c>
      <c r="C51" s="2207">
        <f>'Og s3a'!C28</f>
        <v>0</v>
      </c>
      <c r="D51" s="2208"/>
      <c r="E51" s="2209"/>
      <c r="F51" s="2210">
        <f>'Og s3a'!E28</f>
        <v>0</v>
      </c>
      <c r="G51" s="2211"/>
      <c r="H51" s="2212"/>
      <c r="I51" s="1683">
        <f>'Og s3a'!F28</f>
        <v>0</v>
      </c>
      <c r="J51" s="1684"/>
      <c r="K51" s="190"/>
      <c r="L51" s="1685">
        <f>'Og s3a'!G28</f>
        <v>0</v>
      </c>
      <c r="M51" s="1686">
        <f>'Og s3a'!D28</f>
        <v>0</v>
      </c>
      <c r="N51" s="1687">
        <f>Import!J26</f>
        <v>0</v>
      </c>
    </row>
    <row r="52" spans="2:14" ht="19.5" customHeight="1">
      <c r="B52" s="1682" t="str">
        <f t="shared" si="0"/>
        <v/>
      </c>
      <c r="C52" s="2207">
        <f>'Og s3a'!C29</f>
        <v>0</v>
      </c>
      <c r="D52" s="2208"/>
      <c r="E52" s="2209"/>
      <c r="F52" s="2210">
        <f>'Og s3a'!E29</f>
        <v>0</v>
      </c>
      <c r="G52" s="2211"/>
      <c r="H52" s="2212"/>
      <c r="I52" s="1683">
        <f>'Og s3a'!F29</f>
        <v>0</v>
      </c>
      <c r="J52" s="1684"/>
      <c r="K52" s="190"/>
      <c r="L52" s="1685">
        <f>'Og s3a'!G29</f>
        <v>0</v>
      </c>
      <c r="M52" s="1686">
        <f>'Og s3a'!D29</f>
        <v>0</v>
      </c>
      <c r="N52" s="1687">
        <f>Import!J27</f>
        <v>0</v>
      </c>
    </row>
    <row r="53" spans="2:14" ht="19.5" customHeight="1">
      <c r="B53" s="1682" t="str">
        <f t="shared" si="0"/>
        <v/>
      </c>
      <c r="C53" s="2207">
        <f>'Og s3a'!C30</f>
        <v>0</v>
      </c>
      <c r="D53" s="2208"/>
      <c r="E53" s="2209"/>
      <c r="F53" s="2210">
        <f>'Og s3a'!E30</f>
        <v>0</v>
      </c>
      <c r="G53" s="2211"/>
      <c r="H53" s="2212"/>
      <c r="I53" s="1683">
        <f>'Og s3a'!F30</f>
        <v>0</v>
      </c>
      <c r="J53" s="1684"/>
      <c r="K53" s="190"/>
      <c r="L53" s="1685">
        <f>'Og s3a'!G30</f>
        <v>0</v>
      </c>
      <c r="M53" s="1686">
        <f>'Og s3a'!D30</f>
        <v>0</v>
      </c>
      <c r="N53" s="1687">
        <f>Import!J28</f>
        <v>0</v>
      </c>
    </row>
    <row r="54" spans="2:14" ht="19.5" customHeight="1">
      <c r="B54" s="1682" t="str">
        <f t="shared" si="0"/>
        <v/>
      </c>
      <c r="C54" s="2207">
        <f>'Og s3a'!C31</f>
        <v>0</v>
      </c>
      <c r="D54" s="2208"/>
      <c r="E54" s="2209"/>
      <c r="F54" s="2210">
        <f>'Og s3a'!E31</f>
        <v>0</v>
      </c>
      <c r="G54" s="2211"/>
      <c r="H54" s="2212"/>
      <c r="I54" s="1683">
        <f>'Og s3a'!F31</f>
        <v>0</v>
      </c>
      <c r="J54" s="1684"/>
      <c r="K54" s="190"/>
      <c r="L54" s="1685">
        <f>'Og s3a'!G31</f>
        <v>0</v>
      </c>
      <c r="M54" s="1686">
        <f>'Og s3a'!D31</f>
        <v>0</v>
      </c>
      <c r="N54" s="1687">
        <f>Import!J29</f>
        <v>0</v>
      </c>
    </row>
    <row r="55" spans="2:14" ht="19.5" customHeight="1">
      <c r="B55" s="1682" t="str">
        <f t="shared" si="0"/>
        <v/>
      </c>
      <c r="C55" s="2207">
        <f>'Og s3a'!C32</f>
        <v>0</v>
      </c>
      <c r="D55" s="2208"/>
      <c r="E55" s="2209"/>
      <c r="F55" s="2210">
        <f>'Og s3a'!E32</f>
        <v>0</v>
      </c>
      <c r="G55" s="2211"/>
      <c r="H55" s="2212"/>
      <c r="I55" s="1683">
        <f>'Og s3a'!F32</f>
        <v>0</v>
      </c>
      <c r="J55" s="1684"/>
      <c r="K55" s="190"/>
      <c r="L55" s="1685">
        <f>'Og s3a'!G32</f>
        <v>0</v>
      </c>
      <c r="M55" s="1686">
        <f>'Og s3a'!D32</f>
        <v>0</v>
      </c>
      <c r="N55" s="1687">
        <f>Import!J30</f>
        <v>0</v>
      </c>
    </row>
    <row r="56" spans="2:14" ht="19.5" customHeight="1">
      <c r="B56" s="1682" t="str">
        <f t="shared" si="0"/>
        <v/>
      </c>
      <c r="C56" s="2207">
        <f>'Og s3a'!C33</f>
        <v>0</v>
      </c>
      <c r="D56" s="2208"/>
      <c r="E56" s="2209"/>
      <c r="F56" s="2210">
        <f>'Og s3a'!E33</f>
        <v>0</v>
      </c>
      <c r="G56" s="2211"/>
      <c r="H56" s="2212"/>
      <c r="I56" s="1683">
        <f>'Og s3a'!F33</f>
        <v>0</v>
      </c>
      <c r="J56" s="1684"/>
      <c r="K56" s="190"/>
      <c r="L56" s="1685">
        <f>'Og s3a'!G33</f>
        <v>0</v>
      </c>
      <c r="M56" s="1686">
        <f>'Og s3a'!D33</f>
        <v>0</v>
      </c>
      <c r="N56" s="1687">
        <f>Import!J31</f>
        <v>0</v>
      </c>
    </row>
    <row r="57" spans="2:14" ht="19.5" customHeight="1">
      <c r="B57" s="1682" t="str">
        <f t="shared" si="0"/>
        <v/>
      </c>
      <c r="C57" s="2207">
        <f>'Og s3a'!C34</f>
        <v>0</v>
      </c>
      <c r="D57" s="2208"/>
      <c r="E57" s="2209"/>
      <c r="F57" s="2210">
        <f>'Og s3a'!E34</f>
        <v>0</v>
      </c>
      <c r="G57" s="2211"/>
      <c r="H57" s="2212"/>
      <c r="I57" s="1683">
        <f>'Og s3a'!F34</f>
        <v>0</v>
      </c>
      <c r="J57" s="1684"/>
      <c r="K57" s="190"/>
      <c r="L57" s="1685">
        <f>'Og s3a'!G34</f>
        <v>0</v>
      </c>
      <c r="M57" s="1686">
        <f>'Og s3a'!D34</f>
        <v>0</v>
      </c>
      <c r="N57" s="1687">
        <f>Import!J32</f>
        <v>0</v>
      </c>
    </row>
    <row r="58" spans="2:14" ht="19.5" customHeight="1">
      <c r="B58" s="1682" t="str">
        <f t="shared" si="0"/>
        <v/>
      </c>
      <c r="C58" s="2207">
        <f>'Og s3a'!C35</f>
        <v>0</v>
      </c>
      <c r="D58" s="2208"/>
      <c r="E58" s="2209"/>
      <c r="F58" s="2210">
        <f>'Og s3a'!E35</f>
        <v>0</v>
      </c>
      <c r="G58" s="2211"/>
      <c r="H58" s="2212"/>
      <c r="I58" s="1683">
        <f>'Og s3a'!F35</f>
        <v>0</v>
      </c>
      <c r="J58" s="1684"/>
      <c r="K58" s="190"/>
      <c r="L58" s="1685">
        <f>'Og s3a'!G35</f>
        <v>0</v>
      </c>
      <c r="M58" s="1686">
        <f>'Og s3a'!D35</f>
        <v>0</v>
      </c>
      <c r="N58" s="1687">
        <f>Import!J33</f>
        <v>0</v>
      </c>
    </row>
    <row r="59" spans="2:14" ht="19.5" customHeight="1">
      <c r="B59" s="1682" t="str">
        <f t="shared" si="0"/>
        <v/>
      </c>
      <c r="C59" s="2207">
        <f>'Og s3a'!C36</f>
        <v>0</v>
      </c>
      <c r="D59" s="2208"/>
      <c r="E59" s="2209"/>
      <c r="F59" s="2210">
        <f>'Og s3a'!E36</f>
        <v>0</v>
      </c>
      <c r="G59" s="2211"/>
      <c r="H59" s="2212"/>
      <c r="I59" s="1683">
        <f>'Og s3a'!F36</f>
        <v>0</v>
      </c>
      <c r="J59" s="1684"/>
      <c r="K59" s="190"/>
      <c r="L59" s="1685">
        <f>'Og s3a'!G36</f>
        <v>0</v>
      </c>
      <c r="M59" s="1686">
        <f>'Og s3a'!D36</f>
        <v>0</v>
      </c>
      <c r="N59" s="1687">
        <f>Import!J34</f>
        <v>0</v>
      </c>
    </row>
    <row r="60" spans="2:14" ht="19.5" customHeight="1">
      <c r="B60" s="1682" t="str">
        <f t="shared" si="0"/>
        <v/>
      </c>
      <c r="C60" s="2207">
        <f>'Og s3a'!C37</f>
        <v>0</v>
      </c>
      <c r="D60" s="2208"/>
      <c r="E60" s="2209"/>
      <c r="F60" s="2210">
        <f>'Og s3a'!E37</f>
        <v>0</v>
      </c>
      <c r="G60" s="2211"/>
      <c r="H60" s="2212"/>
      <c r="I60" s="1683">
        <f>'Og s3a'!F37</f>
        <v>0</v>
      </c>
      <c r="J60" s="1684"/>
      <c r="K60" s="190"/>
      <c r="L60" s="1685">
        <f>'Og s3a'!G37</f>
        <v>0</v>
      </c>
      <c r="M60" s="1686">
        <f>'Og s3a'!D37</f>
        <v>0</v>
      </c>
      <c r="N60" s="1687">
        <f>Import!J35</f>
        <v>0</v>
      </c>
    </row>
    <row r="61" spans="2:14" ht="19.5" customHeight="1">
      <c r="B61" s="1682" t="str">
        <f t="shared" si="0"/>
        <v/>
      </c>
      <c r="C61" s="2207">
        <f>'Og s3a'!C38</f>
        <v>0</v>
      </c>
      <c r="D61" s="2208"/>
      <c r="E61" s="2209"/>
      <c r="F61" s="2210">
        <f>'Og s3a'!E38</f>
        <v>0</v>
      </c>
      <c r="G61" s="2211"/>
      <c r="H61" s="2212"/>
      <c r="I61" s="1683">
        <f>'Og s3a'!F38</f>
        <v>0</v>
      </c>
      <c r="J61" s="1684"/>
      <c r="K61" s="190"/>
      <c r="L61" s="1685">
        <f>'Og s3a'!G38</f>
        <v>0</v>
      </c>
      <c r="M61" s="1686">
        <f>'Og s3a'!D38</f>
        <v>0</v>
      </c>
      <c r="N61" s="1687">
        <f>Import!J36</f>
        <v>0</v>
      </c>
    </row>
    <row r="62" spans="2:14" ht="19.5" customHeight="1">
      <c r="B62" s="1682" t="str">
        <f t="shared" si="0"/>
        <v/>
      </c>
      <c r="C62" s="2207">
        <f>'Og s3a'!C39</f>
        <v>0</v>
      </c>
      <c r="D62" s="2208"/>
      <c r="E62" s="2209"/>
      <c r="F62" s="2210">
        <f>'Og s3a'!E39</f>
        <v>0</v>
      </c>
      <c r="G62" s="2211"/>
      <c r="H62" s="2212"/>
      <c r="I62" s="1683">
        <f>'Og s3a'!F39</f>
        <v>0</v>
      </c>
      <c r="J62" s="1684"/>
      <c r="K62" s="190"/>
      <c r="L62" s="1685">
        <f>'Og s3a'!G39</f>
        <v>0</v>
      </c>
      <c r="M62" s="1686">
        <f>'Og s3a'!D39</f>
        <v>0</v>
      </c>
      <c r="N62" s="1687">
        <f>Import!J37</f>
        <v>0</v>
      </c>
    </row>
    <row r="63" spans="2:14" ht="19.5" customHeight="1">
      <c r="B63" s="1682" t="str">
        <f t="shared" si="0"/>
        <v/>
      </c>
      <c r="C63" s="2207">
        <f>'Og s3a'!C40</f>
        <v>0</v>
      </c>
      <c r="D63" s="2208"/>
      <c r="E63" s="2209"/>
      <c r="F63" s="2210">
        <f>'Og s3a'!E40</f>
        <v>0</v>
      </c>
      <c r="G63" s="2211"/>
      <c r="H63" s="2212"/>
      <c r="I63" s="1683">
        <f>'Og s3a'!F40</f>
        <v>0</v>
      </c>
      <c r="J63" s="1684"/>
      <c r="K63" s="190"/>
      <c r="L63" s="1685">
        <f>'Og s3a'!G40</f>
        <v>0</v>
      </c>
      <c r="M63" s="1686">
        <f>'Og s3a'!D40</f>
        <v>0</v>
      </c>
      <c r="N63" s="1687">
        <f>Import!J38</f>
        <v>0</v>
      </c>
    </row>
    <row r="64" spans="2:14" ht="19.5" customHeight="1">
      <c r="B64" s="1682" t="str">
        <f t="shared" si="0"/>
        <v/>
      </c>
      <c r="C64" s="2207">
        <f>'Og s3a'!C41</f>
        <v>0</v>
      </c>
      <c r="D64" s="2208"/>
      <c r="E64" s="2209"/>
      <c r="F64" s="2210">
        <f>'Og s3a'!E41</f>
        <v>0</v>
      </c>
      <c r="G64" s="2211"/>
      <c r="H64" s="2212"/>
      <c r="I64" s="1683">
        <f>'Og s3a'!F41</f>
        <v>0</v>
      </c>
      <c r="J64" s="1684"/>
      <c r="K64" s="190"/>
      <c r="L64" s="1685">
        <f>'Og s3a'!G41</f>
        <v>0</v>
      </c>
      <c r="M64" s="1686">
        <f>'Og s3a'!D41</f>
        <v>0</v>
      </c>
      <c r="N64" s="1687">
        <f>Import!J39</f>
        <v>0</v>
      </c>
    </row>
    <row r="65" spans="2:14" ht="19.5" customHeight="1">
      <c r="B65" s="1682" t="str">
        <f t="shared" si="0"/>
        <v/>
      </c>
      <c r="C65" s="2207">
        <f>'Og s3a'!C42</f>
        <v>0</v>
      </c>
      <c r="D65" s="2208"/>
      <c r="E65" s="2209"/>
      <c r="F65" s="2210">
        <f>'Og s3a'!E42</f>
        <v>0</v>
      </c>
      <c r="G65" s="2211"/>
      <c r="H65" s="2212"/>
      <c r="I65" s="1683">
        <f>'Og s3a'!F42</f>
        <v>0</v>
      </c>
      <c r="J65" s="1684"/>
      <c r="K65" s="190"/>
      <c r="L65" s="1685">
        <f>'Og s3a'!G42</f>
        <v>0</v>
      </c>
      <c r="M65" s="1686">
        <f>'Og s3a'!D42</f>
        <v>0</v>
      </c>
      <c r="N65" s="1687">
        <f>Import!J40</f>
        <v>0</v>
      </c>
    </row>
    <row r="66" spans="2:14" ht="19.5" customHeight="1">
      <c r="B66" s="1682" t="str">
        <f t="shared" si="0"/>
        <v/>
      </c>
      <c r="C66" s="2207">
        <f>'Og s3a'!C43</f>
        <v>0</v>
      </c>
      <c r="D66" s="2208"/>
      <c r="E66" s="2209"/>
      <c r="F66" s="2210">
        <f>'Og s3a'!E43</f>
        <v>0</v>
      </c>
      <c r="G66" s="2211"/>
      <c r="H66" s="2212"/>
      <c r="I66" s="1683">
        <f>'Og s3a'!F43</f>
        <v>0</v>
      </c>
      <c r="J66" s="1684"/>
      <c r="K66" s="190"/>
      <c r="L66" s="1685">
        <f>'Og s3a'!G43</f>
        <v>0</v>
      </c>
      <c r="M66" s="1686">
        <f>'Og s3a'!D43</f>
        <v>0</v>
      </c>
      <c r="N66" s="1687">
        <f>Import!J41</f>
        <v>0</v>
      </c>
    </row>
    <row r="67" spans="2:14" ht="19.5" customHeight="1">
      <c r="B67" s="1682" t="str">
        <f t="shared" si="0"/>
        <v/>
      </c>
      <c r="C67" s="2207">
        <f>'Og s3a'!C44</f>
        <v>0</v>
      </c>
      <c r="D67" s="2208"/>
      <c r="E67" s="2209"/>
      <c r="F67" s="2210">
        <f>'Og s3a'!E44</f>
        <v>0</v>
      </c>
      <c r="G67" s="2211"/>
      <c r="H67" s="2212"/>
      <c r="I67" s="1683">
        <f>'Og s3a'!F44</f>
        <v>0</v>
      </c>
      <c r="J67" s="1684"/>
      <c r="K67" s="190"/>
      <c r="L67" s="1685">
        <f>'Og s3a'!G44</f>
        <v>0</v>
      </c>
      <c r="M67" s="1686">
        <f>'Og s3a'!D44</f>
        <v>0</v>
      </c>
      <c r="N67" s="1687">
        <f>Import!J42</f>
        <v>0</v>
      </c>
    </row>
    <row r="68" spans="2:14" ht="19.5" customHeight="1">
      <c r="B68" s="1682" t="str">
        <f t="shared" si="0"/>
        <v/>
      </c>
      <c r="C68" s="2207">
        <f>'Og s3a'!C45</f>
        <v>0</v>
      </c>
      <c r="D68" s="2208"/>
      <c r="E68" s="2209"/>
      <c r="F68" s="2210">
        <f>'Og s3a'!E45</f>
        <v>0</v>
      </c>
      <c r="G68" s="2211"/>
      <c r="H68" s="2212"/>
      <c r="I68" s="1683">
        <f>'Og s3a'!F45</f>
        <v>0</v>
      </c>
      <c r="J68" s="1684"/>
      <c r="K68" s="190"/>
      <c r="L68" s="1685">
        <f>'Og s3a'!G45</f>
        <v>0</v>
      </c>
      <c r="M68" s="1686">
        <f>'Og s3a'!D45</f>
        <v>0</v>
      </c>
      <c r="N68" s="1687">
        <f>Import!J43</f>
        <v>0</v>
      </c>
    </row>
    <row r="69" spans="2:14" ht="19.5" customHeight="1">
      <c r="B69" s="1682" t="str">
        <f t="shared" si="0"/>
        <v/>
      </c>
      <c r="C69" s="2207">
        <f>'Og s3a'!C46</f>
        <v>0</v>
      </c>
      <c r="D69" s="2208"/>
      <c r="E69" s="2209"/>
      <c r="F69" s="2210">
        <f>'Og s3a'!E46</f>
        <v>0</v>
      </c>
      <c r="G69" s="2211"/>
      <c r="H69" s="2212"/>
      <c r="I69" s="1683">
        <f>'Og s3a'!F46</f>
        <v>0</v>
      </c>
      <c r="J69" s="1684"/>
      <c r="K69" s="190"/>
      <c r="L69" s="1685">
        <f>'Og s3a'!G46</f>
        <v>0</v>
      </c>
      <c r="M69" s="1686">
        <f>'Og s3a'!D46</f>
        <v>0</v>
      </c>
      <c r="N69" s="1687">
        <f>Import!J44</f>
        <v>0</v>
      </c>
    </row>
    <row r="70" spans="2:14" ht="19.5" customHeight="1">
      <c r="B70" s="1682" t="str">
        <f t="shared" si="0"/>
        <v/>
      </c>
      <c r="C70" s="2207">
        <f>'Og s3a'!C47</f>
        <v>0</v>
      </c>
      <c r="D70" s="2208"/>
      <c r="E70" s="2209"/>
      <c r="F70" s="2210">
        <f>'Og s3a'!E47</f>
        <v>0</v>
      </c>
      <c r="G70" s="2211"/>
      <c r="H70" s="2212"/>
      <c r="I70" s="1683">
        <f>'Og s3a'!F47</f>
        <v>0</v>
      </c>
      <c r="J70" s="1684"/>
      <c r="K70" s="190"/>
      <c r="L70" s="1685">
        <f>'Og s3a'!G47</f>
        <v>0</v>
      </c>
      <c r="M70" s="1686">
        <f>'Og s3a'!D47</f>
        <v>0</v>
      </c>
      <c r="N70" s="1687">
        <f>Import!J45</f>
        <v>0</v>
      </c>
    </row>
    <row r="71" spans="2:14" ht="19.5" customHeight="1">
      <c r="B71" s="1682" t="str">
        <f t="shared" si="0"/>
        <v/>
      </c>
      <c r="C71" s="2207">
        <f>'Og s3a'!C48</f>
        <v>0</v>
      </c>
      <c r="D71" s="2208"/>
      <c r="E71" s="2209"/>
      <c r="F71" s="2210">
        <f>'Og s3a'!E48</f>
        <v>0</v>
      </c>
      <c r="G71" s="2211"/>
      <c r="H71" s="2212"/>
      <c r="I71" s="1683">
        <f>'Og s3a'!F48</f>
        <v>0</v>
      </c>
      <c r="J71" s="1684"/>
      <c r="K71" s="190"/>
      <c r="L71" s="1685">
        <f>'Og s3a'!G48</f>
        <v>0</v>
      </c>
      <c r="M71" s="1686">
        <f>'Og s3a'!D48</f>
        <v>0</v>
      </c>
      <c r="N71" s="1687">
        <f>Import!J46</f>
        <v>0</v>
      </c>
    </row>
    <row r="72" spans="2:14" ht="19.5" customHeight="1">
      <c r="B72" s="1682" t="str">
        <f t="shared" si="0"/>
        <v/>
      </c>
      <c r="C72" s="2207">
        <f>'Og s3a'!C49</f>
        <v>0</v>
      </c>
      <c r="D72" s="2208"/>
      <c r="E72" s="2209"/>
      <c r="F72" s="2210">
        <f>'Og s3a'!E49</f>
        <v>0</v>
      </c>
      <c r="G72" s="2211"/>
      <c r="H72" s="2212"/>
      <c r="I72" s="1683">
        <f>'Og s3a'!F49</f>
        <v>0</v>
      </c>
      <c r="J72" s="1684"/>
      <c r="K72" s="190"/>
      <c r="L72" s="1685">
        <f>'Og s3a'!G49</f>
        <v>0</v>
      </c>
      <c r="M72" s="1686">
        <f>'Og s3a'!D49</f>
        <v>0</v>
      </c>
      <c r="N72" s="1687">
        <f>Import!J47</f>
        <v>0</v>
      </c>
    </row>
    <row r="73" spans="2:14" ht="19.5" customHeight="1">
      <c r="B73" s="1682" t="str">
        <f t="shared" si="0"/>
        <v/>
      </c>
      <c r="C73" s="2207">
        <f>'Og s3a'!C50</f>
        <v>0</v>
      </c>
      <c r="D73" s="2208"/>
      <c r="E73" s="2209"/>
      <c r="F73" s="2210">
        <f>'Og s3a'!E50</f>
        <v>0</v>
      </c>
      <c r="G73" s="2211"/>
      <c r="H73" s="2212"/>
      <c r="I73" s="1683">
        <f>'Og s3a'!F50</f>
        <v>0</v>
      </c>
      <c r="J73" s="1684"/>
      <c r="K73" s="190"/>
      <c r="L73" s="1685">
        <f>'Og s3a'!G50</f>
        <v>0</v>
      </c>
      <c r="M73" s="1686">
        <f>'Og s3a'!D50</f>
        <v>0</v>
      </c>
      <c r="N73" s="1687">
        <f>Import!J48</f>
        <v>0</v>
      </c>
    </row>
    <row r="74" spans="2:14" ht="19.5" customHeight="1">
      <c r="B74" s="1682" t="str">
        <f t="shared" si="0"/>
        <v/>
      </c>
      <c r="C74" s="2207">
        <f>'Og s3a'!C51</f>
        <v>0</v>
      </c>
      <c r="D74" s="2208"/>
      <c r="E74" s="2209"/>
      <c r="F74" s="2210">
        <f>'Og s3a'!E51</f>
        <v>0</v>
      </c>
      <c r="G74" s="2211"/>
      <c r="H74" s="2212"/>
      <c r="I74" s="1683">
        <f>'Og s3a'!F51</f>
        <v>0</v>
      </c>
      <c r="J74" s="1684"/>
      <c r="K74" s="190"/>
      <c r="L74" s="1685">
        <f>'Og s3a'!G51</f>
        <v>0</v>
      </c>
      <c r="M74" s="1686">
        <f>'Og s3a'!D51</f>
        <v>0</v>
      </c>
      <c r="N74" s="1687">
        <f>Import!J49</f>
        <v>0</v>
      </c>
    </row>
    <row r="75" spans="2:14" ht="19.5" customHeight="1">
      <c r="B75" s="1682" t="str">
        <f t="shared" si="0"/>
        <v/>
      </c>
      <c r="C75" s="2207">
        <f>'Og s3a'!C52</f>
        <v>0</v>
      </c>
      <c r="D75" s="2208"/>
      <c r="E75" s="2209"/>
      <c r="F75" s="2210">
        <f>'Og s3a'!E52</f>
        <v>0</v>
      </c>
      <c r="G75" s="2211"/>
      <c r="H75" s="2212"/>
      <c r="I75" s="1683">
        <f>'Og s3a'!F52</f>
        <v>0</v>
      </c>
      <c r="J75" s="1684"/>
      <c r="K75" s="190"/>
      <c r="L75" s="1685">
        <f>'Og s3a'!G52</f>
        <v>0</v>
      </c>
      <c r="M75" s="1686">
        <f>'Og s3a'!D52</f>
        <v>0</v>
      </c>
      <c r="N75" s="1687">
        <f>Import!J50</f>
        <v>0</v>
      </c>
    </row>
    <row r="76" spans="2:14" ht="19.5" customHeight="1">
      <c r="B76" s="1682" t="str">
        <f t="shared" si="0"/>
        <v/>
      </c>
      <c r="C76" s="2207">
        <f>'Og s3a'!C53</f>
        <v>0</v>
      </c>
      <c r="D76" s="2208"/>
      <c r="E76" s="2209"/>
      <c r="F76" s="2210">
        <f>'Og s3a'!E53</f>
        <v>0</v>
      </c>
      <c r="G76" s="2211"/>
      <c r="H76" s="2212"/>
      <c r="I76" s="1683">
        <f>'Og s3a'!F53</f>
        <v>0</v>
      </c>
      <c r="J76" s="1684"/>
      <c r="K76" s="190"/>
      <c r="L76" s="1685">
        <f>'Og s3a'!G53</f>
        <v>0</v>
      </c>
      <c r="M76" s="1686">
        <f>'Og s3a'!D53</f>
        <v>0</v>
      </c>
      <c r="N76" s="1687">
        <f>Import!J51</f>
        <v>0</v>
      </c>
    </row>
    <row r="77" spans="2:14" ht="19.5" customHeight="1">
      <c r="B77" s="1682" t="str">
        <f t="shared" si="0"/>
        <v/>
      </c>
      <c r="C77" s="2207">
        <f>'Og s3a'!C54</f>
        <v>0</v>
      </c>
      <c r="D77" s="2208"/>
      <c r="E77" s="2209"/>
      <c r="F77" s="2210">
        <f>'Og s3a'!E54</f>
        <v>0</v>
      </c>
      <c r="G77" s="2211"/>
      <c r="H77" s="2212"/>
      <c r="I77" s="1683">
        <f>'Og s3a'!F54</f>
        <v>0</v>
      </c>
      <c r="J77" s="1684"/>
      <c r="K77" s="190"/>
      <c r="L77" s="1685">
        <f>'Og s3a'!G54</f>
        <v>0</v>
      </c>
      <c r="M77" s="1686">
        <f>'Og s3a'!D54</f>
        <v>0</v>
      </c>
      <c r="N77" s="1687">
        <f>Import!J52</f>
        <v>0</v>
      </c>
    </row>
    <row r="78" spans="2:14" ht="19.5" customHeight="1">
      <c r="B78" s="1682" t="str">
        <f t="shared" si="0"/>
        <v/>
      </c>
      <c r="C78" s="2207">
        <f>'Og s3a'!C55</f>
        <v>0</v>
      </c>
      <c r="D78" s="2208"/>
      <c r="E78" s="2209"/>
      <c r="F78" s="2210">
        <f>'Og s3a'!E55</f>
        <v>0</v>
      </c>
      <c r="G78" s="2211"/>
      <c r="H78" s="2212"/>
      <c r="I78" s="1683">
        <f>'Og s3a'!F55</f>
        <v>0</v>
      </c>
      <c r="J78" s="1684"/>
      <c r="K78" s="190"/>
      <c r="L78" s="1685">
        <f>'Og s3a'!G55</f>
        <v>0</v>
      </c>
      <c r="M78" s="1686">
        <f>'Og s3a'!D55</f>
        <v>0</v>
      </c>
      <c r="N78" s="1687">
        <f>Import!J53</f>
        <v>0</v>
      </c>
    </row>
    <row r="79" spans="2:14" ht="19.5" customHeight="1">
      <c r="B79" s="1682" t="str">
        <f t="shared" si="0"/>
        <v/>
      </c>
      <c r="C79" s="2207">
        <f>'Og s3a'!C56</f>
        <v>0</v>
      </c>
      <c r="D79" s="2208"/>
      <c r="E79" s="2209"/>
      <c r="F79" s="2210">
        <f>'Og s3a'!E56</f>
        <v>0</v>
      </c>
      <c r="G79" s="2211"/>
      <c r="H79" s="2212"/>
      <c r="I79" s="1683">
        <f>'Og s3a'!F56</f>
        <v>0</v>
      </c>
      <c r="J79" s="1684"/>
      <c r="K79" s="190"/>
      <c r="L79" s="1685">
        <f>'Og s3a'!G56</f>
        <v>0</v>
      </c>
      <c r="M79" s="1686">
        <f>'Og s3a'!D56</f>
        <v>0</v>
      </c>
      <c r="N79" s="1687">
        <f>Import!J54</f>
        <v>0</v>
      </c>
    </row>
    <row r="80" spans="2:14" ht="19.5" customHeight="1">
      <c r="B80" s="1682" t="str">
        <f t="shared" si="0"/>
        <v/>
      </c>
      <c r="C80" s="2207">
        <f>'Og s3a'!C57</f>
        <v>0</v>
      </c>
      <c r="D80" s="2208"/>
      <c r="E80" s="2209"/>
      <c r="F80" s="2210">
        <f>'Og s3a'!E57</f>
        <v>0</v>
      </c>
      <c r="G80" s="2211"/>
      <c r="H80" s="2212"/>
      <c r="I80" s="1683">
        <f>'Og s3a'!F57</f>
        <v>0</v>
      </c>
      <c r="J80" s="1684"/>
      <c r="K80" s="190"/>
      <c r="L80" s="1685">
        <f>'Og s3a'!G57</f>
        <v>0</v>
      </c>
      <c r="M80" s="1686">
        <f>'Og s3a'!D57</f>
        <v>0</v>
      </c>
      <c r="N80" s="1687">
        <f>Import!J55</f>
        <v>0</v>
      </c>
    </row>
    <row r="81" spans="2:14" ht="19.5" customHeight="1">
      <c r="B81" s="1682" t="str">
        <f t="shared" si="0"/>
        <v/>
      </c>
      <c r="C81" s="2207">
        <f>'Og s3a'!C58</f>
        <v>0</v>
      </c>
      <c r="D81" s="2208"/>
      <c r="E81" s="2209"/>
      <c r="F81" s="2210">
        <f>'Og s3a'!E58</f>
        <v>0</v>
      </c>
      <c r="G81" s="2211"/>
      <c r="H81" s="2212"/>
      <c r="I81" s="1683">
        <f>'Og s3a'!F58</f>
        <v>0</v>
      </c>
      <c r="J81" s="1684"/>
      <c r="K81" s="190"/>
      <c r="L81" s="1685">
        <f>'Og s3a'!G58</f>
        <v>0</v>
      </c>
      <c r="M81" s="1686">
        <f>'Og s3a'!D58</f>
        <v>0</v>
      </c>
      <c r="N81" s="1687">
        <f>Import!J56</f>
        <v>0</v>
      </c>
    </row>
    <row r="82" spans="2:14" ht="19.5" customHeight="1">
      <c r="B82" s="1682" t="str">
        <f t="shared" si="0"/>
        <v/>
      </c>
      <c r="C82" s="2207">
        <f>'Og s3a'!C59</f>
        <v>0</v>
      </c>
      <c r="D82" s="2208"/>
      <c r="E82" s="2209"/>
      <c r="F82" s="2210">
        <f>'Og s3a'!E59</f>
        <v>0</v>
      </c>
      <c r="G82" s="2211"/>
      <c r="H82" s="2212"/>
      <c r="I82" s="1683">
        <f>'Og s3a'!F59</f>
        <v>0</v>
      </c>
      <c r="J82" s="1684"/>
      <c r="K82" s="190"/>
      <c r="L82" s="1685">
        <f>'Og s3a'!G59</f>
        <v>0</v>
      </c>
      <c r="M82" s="1686">
        <f>'Og s3a'!D59</f>
        <v>0</v>
      </c>
      <c r="N82" s="1687">
        <f>Import!J57</f>
        <v>0</v>
      </c>
    </row>
    <row r="83" spans="2:14" ht="19.5" customHeight="1">
      <c r="B83" s="1682" t="str">
        <f t="shared" si="0"/>
        <v/>
      </c>
      <c r="C83" s="2207">
        <f>'Og s3a'!C60</f>
        <v>0</v>
      </c>
      <c r="D83" s="2208"/>
      <c r="E83" s="2209"/>
      <c r="F83" s="2210">
        <f>'Og s3a'!E60</f>
        <v>0</v>
      </c>
      <c r="G83" s="2211"/>
      <c r="H83" s="2212"/>
      <c r="I83" s="1683">
        <f>'Og s3a'!F60</f>
        <v>0</v>
      </c>
      <c r="J83" s="1684"/>
      <c r="K83" s="190"/>
      <c r="L83" s="1685">
        <f>'Og s3a'!G60</f>
        <v>0</v>
      </c>
      <c r="M83" s="1686">
        <f>'Og s3a'!D60</f>
        <v>0</v>
      </c>
      <c r="N83" s="1687">
        <f>Import!J58</f>
        <v>0</v>
      </c>
    </row>
    <row r="84" spans="2:14" ht="19.5" customHeight="1">
      <c r="B84" s="1682" t="str">
        <f t="shared" si="0"/>
        <v/>
      </c>
      <c r="C84" s="2207">
        <f>'Og s3a'!C61</f>
        <v>0</v>
      </c>
      <c r="D84" s="2208"/>
      <c r="E84" s="2209"/>
      <c r="F84" s="2210">
        <f>'Og s3a'!E61</f>
        <v>0</v>
      </c>
      <c r="G84" s="2211"/>
      <c r="H84" s="2212"/>
      <c r="I84" s="1683">
        <f>'Og s3a'!F61</f>
        <v>0</v>
      </c>
      <c r="J84" s="1684"/>
      <c r="K84" s="190"/>
      <c r="L84" s="1685">
        <f>'Og s3a'!G61</f>
        <v>0</v>
      </c>
      <c r="M84" s="1686">
        <f>'Og s3a'!D61</f>
        <v>0</v>
      </c>
      <c r="N84" s="1687">
        <f>Import!J59</f>
        <v>0</v>
      </c>
    </row>
    <row r="85" spans="2:14" ht="19.5" customHeight="1">
      <c r="B85" s="1682" t="str">
        <f t="shared" si="0"/>
        <v/>
      </c>
      <c r="C85" s="2207">
        <f>'Og s3a'!C62</f>
        <v>0</v>
      </c>
      <c r="D85" s="2208"/>
      <c r="E85" s="2209"/>
      <c r="F85" s="2210">
        <f>'Og s3a'!E62</f>
        <v>0</v>
      </c>
      <c r="G85" s="2211"/>
      <c r="H85" s="2212"/>
      <c r="I85" s="1683">
        <f>'Og s3a'!F62</f>
        <v>0</v>
      </c>
      <c r="J85" s="1684"/>
      <c r="K85" s="190"/>
      <c r="L85" s="1685">
        <f>'Og s3a'!G62</f>
        <v>0</v>
      </c>
      <c r="M85" s="1686">
        <f>'Og s3a'!D62</f>
        <v>0</v>
      </c>
      <c r="N85" s="1687">
        <f>Import!J60</f>
        <v>0</v>
      </c>
    </row>
    <row r="86" spans="2:14" ht="19.5" customHeight="1">
      <c r="B86" s="1682" t="str">
        <f t="shared" si="0"/>
        <v/>
      </c>
      <c r="C86" s="2207">
        <f>'Og s3a'!C63</f>
        <v>0</v>
      </c>
      <c r="D86" s="2208"/>
      <c r="E86" s="2209"/>
      <c r="F86" s="2210">
        <f>'Og s3a'!E63</f>
        <v>0</v>
      </c>
      <c r="G86" s="2211"/>
      <c r="H86" s="2212"/>
      <c r="I86" s="1683">
        <f>'Og s3a'!F63</f>
        <v>0</v>
      </c>
      <c r="J86" s="1684"/>
      <c r="K86" s="190"/>
      <c r="L86" s="1685">
        <f>'Og s3a'!G63</f>
        <v>0</v>
      </c>
      <c r="M86" s="1686">
        <f>'Og s3a'!D63</f>
        <v>0</v>
      </c>
      <c r="N86" s="1687">
        <f>Import!J61</f>
        <v>0</v>
      </c>
    </row>
    <row r="87" spans="2:14" ht="19.5" customHeight="1">
      <c r="B87" s="1682" t="str">
        <f t="shared" si="0"/>
        <v/>
      </c>
      <c r="C87" s="2207">
        <f>'Og s3a'!C64</f>
        <v>0</v>
      </c>
      <c r="D87" s="2208"/>
      <c r="E87" s="2209"/>
      <c r="F87" s="2210">
        <f>'Og s3a'!E64</f>
        <v>0</v>
      </c>
      <c r="G87" s="2211"/>
      <c r="H87" s="2212"/>
      <c r="I87" s="1683">
        <f>'Og s3a'!F64</f>
        <v>0</v>
      </c>
      <c r="J87" s="1684"/>
      <c r="K87" s="190"/>
      <c r="L87" s="1685">
        <f>'Og s3a'!G64</f>
        <v>0</v>
      </c>
      <c r="M87" s="1686">
        <f>'Og s3a'!D64</f>
        <v>0</v>
      </c>
      <c r="N87" s="1687">
        <f>Import!J62</f>
        <v>0</v>
      </c>
    </row>
    <row r="88" spans="2:14" ht="19.5" customHeight="1">
      <c r="B88" s="1682" t="str">
        <f t="shared" si="0"/>
        <v/>
      </c>
      <c r="C88" s="2207">
        <f>'Og s3a'!C65</f>
        <v>0</v>
      </c>
      <c r="D88" s="2208"/>
      <c r="E88" s="2209"/>
      <c r="F88" s="2210">
        <f>'Og s3a'!E65</f>
        <v>0</v>
      </c>
      <c r="G88" s="2211"/>
      <c r="H88" s="2212"/>
      <c r="I88" s="1683">
        <f>'Og s3a'!F65</f>
        <v>0</v>
      </c>
      <c r="J88" s="1684"/>
      <c r="K88" s="190"/>
      <c r="L88" s="1685">
        <f>'Og s3a'!G65</f>
        <v>0</v>
      </c>
      <c r="M88" s="1686">
        <f>'Og s3a'!D65</f>
        <v>0</v>
      </c>
      <c r="N88" s="1687">
        <f>Import!J63</f>
        <v>0</v>
      </c>
    </row>
    <row r="89" spans="2:14" ht="19.5" customHeight="1">
      <c r="B89" s="1682" t="str">
        <f t="shared" si="0"/>
        <v/>
      </c>
      <c r="C89" s="2207">
        <f>'Og s3a'!C66</f>
        <v>0</v>
      </c>
      <c r="D89" s="2208"/>
      <c r="E89" s="2209"/>
      <c r="F89" s="2210">
        <f>'Og s3a'!E66</f>
        <v>0</v>
      </c>
      <c r="G89" s="2211"/>
      <c r="H89" s="2212"/>
      <c r="I89" s="1683">
        <f>'Og s3a'!F66</f>
        <v>0</v>
      </c>
      <c r="J89" s="1684"/>
      <c r="K89" s="190"/>
      <c r="L89" s="1685">
        <f>'Og s3a'!G66</f>
        <v>0</v>
      </c>
      <c r="M89" s="1686">
        <f>'Og s3a'!D66</f>
        <v>0</v>
      </c>
      <c r="N89" s="1687">
        <f>Import!J64</f>
        <v>0</v>
      </c>
    </row>
    <row r="90" spans="2:14" ht="19.5" customHeight="1">
      <c r="B90" s="1682" t="str">
        <f t="shared" si="0"/>
        <v/>
      </c>
      <c r="C90" s="2207">
        <f>'Og s3a'!C67</f>
        <v>0</v>
      </c>
      <c r="D90" s="2208"/>
      <c r="E90" s="2209"/>
      <c r="F90" s="2210">
        <f>'Og s3a'!E67</f>
        <v>0</v>
      </c>
      <c r="G90" s="2211"/>
      <c r="H90" s="2212"/>
      <c r="I90" s="1683">
        <f>'Og s3a'!F67</f>
        <v>0</v>
      </c>
      <c r="J90" s="1684"/>
      <c r="K90" s="190"/>
      <c r="L90" s="1685">
        <f>'Og s3a'!G67</f>
        <v>0</v>
      </c>
      <c r="M90" s="1686">
        <f>'Og s3a'!D67</f>
        <v>0</v>
      </c>
      <c r="N90" s="1687">
        <f>Import!J65</f>
        <v>0</v>
      </c>
    </row>
    <row r="91" spans="2:14" ht="19.5" customHeight="1">
      <c r="B91" s="1682" t="str">
        <f t="shared" si="0"/>
        <v/>
      </c>
      <c r="C91" s="2207">
        <f>'Og s3a'!C68</f>
        <v>0</v>
      </c>
      <c r="D91" s="2208"/>
      <c r="E91" s="2209"/>
      <c r="F91" s="2210">
        <f>'Og s3a'!E68</f>
        <v>0</v>
      </c>
      <c r="G91" s="2211"/>
      <c r="H91" s="2212"/>
      <c r="I91" s="1683">
        <f>'Og s3a'!F68</f>
        <v>0</v>
      </c>
      <c r="J91" s="1684"/>
      <c r="K91" s="190"/>
      <c r="L91" s="1685">
        <f>'Og s3a'!G68</f>
        <v>0</v>
      </c>
      <c r="M91" s="1686">
        <f>'Og s3a'!D68</f>
        <v>0</v>
      </c>
      <c r="N91" s="1687">
        <f>Import!J66</f>
        <v>0</v>
      </c>
    </row>
    <row r="92" spans="2:14" ht="19.5" customHeight="1">
      <c r="B92" s="1682" t="str">
        <f t="shared" si="0"/>
        <v/>
      </c>
      <c r="C92" s="2207">
        <f>'Og s3a'!C69</f>
        <v>0</v>
      </c>
      <c r="D92" s="2208"/>
      <c r="E92" s="2209"/>
      <c r="F92" s="2210">
        <f>'Og s3a'!E69</f>
        <v>0</v>
      </c>
      <c r="G92" s="2211"/>
      <c r="H92" s="2212"/>
      <c r="I92" s="1683">
        <f>'Og s3a'!F69</f>
        <v>0</v>
      </c>
      <c r="J92" s="1684"/>
      <c r="K92" s="190"/>
      <c r="L92" s="1685">
        <f>'Og s3a'!G69</f>
        <v>0</v>
      </c>
      <c r="M92" s="1686">
        <f>'Og s3a'!D69</f>
        <v>0</v>
      </c>
      <c r="N92" s="1687">
        <f>Import!J67</f>
        <v>0</v>
      </c>
    </row>
    <row r="93" spans="2:14" ht="19.5" customHeight="1">
      <c r="B93" s="1682" t="str">
        <f t="shared" si="0"/>
        <v/>
      </c>
      <c r="C93" s="2207">
        <f>'Og s3a'!C70</f>
        <v>0</v>
      </c>
      <c r="D93" s="2208"/>
      <c r="E93" s="2209"/>
      <c r="F93" s="2210">
        <f>'Og s3a'!E70</f>
        <v>0</v>
      </c>
      <c r="G93" s="2211"/>
      <c r="H93" s="2212"/>
      <c r="I93" s="1683">
        <f>'Og s3a'!F70</f>
        <v>0</v>
      </c>
      <c r="J93" s="1684"/>
      <c r="K93" s="190"/>
      <c r="L93" s="1685">
        <f>'Og s3a'!G70</f>
        <v>0</v>
      </c>
      <c r="M93" s="1686">
        <f>'Og s3a'!D70</f>
        <v>0</v>
      </c>
      <c r="N93" s="1687">
        <f>Import!J68</f>
        <v>0</v>
      </c>
    </row>
    <row r="94" spans="2:14" ht="19.5" customHeight="1">
      <c r="B94" s="1682" t="str">
        <f t="shared" ref="B94:B157" si="1">IF(I94&gt;0,"Wypełnione","")</f>
        <v/>
      </c>
      <c r="C94" s="2207">
        <f>'Og s3a'!C71</f>
        <v>0</v>
      </c>
      <c r="D94" s="2208"/>
      <c r="E94" s="2209"/>
      <c r="F94" s="2210">
        <f>'Og s3a'!E71</f>
        <v>0</v>
      </c>
      <c r="G94" s="2211"/>
      <c r="H94" s="2212"/>
      <c r="I94" s="1683">
        <f>'Og s3a'!F71</f>
        <v>0</v>
      </c>
      <c r="J94" s="1684"/>
      <c r="K94" s="190"/>
      <c r="L94" s="1685">
        <f>'Og s3a'!G71</f>
        <v>0</v>
      </c>
      <c r="M94" s="1686">
        <f>'Og s3a'!D71</f>
        <v>0</v>
      </c>
      <c r="N94" s="1687">
        <f>Import!J69</f>
        <v>0</v>
      </c>
    </row>
    <row r="95" spans="2:14" ht="19.5" customHeight="1">
      <c r="B95" s="1682" t="str">
        <f t="shared" si="1"/>
        <v/>
      </c>
      <c r="C95" s="2207">
        <f>'Og s3a'!C72</f>
        <v>0</v>
      </c>
      <c r="D95" s="2208"/>
      <c r="E95" s="2209"/>
      <c r="F95" s="2210">
        <f>'Og s3a'!E72</f>
        <v>0</v>
      </c>
      <c r="G95" s="2211"/>
      <c r="H95" s="2212"/>
      <c r="I95" s="1683">
        <f>'Og s3a'!F72</f>
        <v>0</v>
      </c>
      <c r="J95" s="1684"/>
      <c r="K95" s="190"/>
      <c r="L95" s="1685">
        <f>'Og s3a'!G72</f>
        <v>0</v>
      </c>
      <c r="M95" s="1686">
        <f>'Og s3a'!D72</f>
        <v>0</v>
      </c>
      <c r="N95" s="1687">
        <f>Import!J70</f>
        <v>0</v>
      </c>
    </row>
    <row r="96" spans="2:14" ht="19.5" customHeight="1">
      <c r="B96" s="1682" t="str">
        <f t="shared" si="1"/>
        <v/>
      </c>
      <c r="C96" s="2207">
        <f>'Og s3a'!C73</f>
        <v>0</v>
      </c>
      <c r="D96" s="2208"/>
      <c r="E96" s="2209"/>
      <c r="F96" s="2210">
        <f>'Og s3a'!E73</f>
        <v>0</v>
      </c>
      <c r="G96" s="2211"/>
      <c r="H96" s="2212"/>
      <c r="I96" s="1683">
        <f>'Og s3a'!F73</f>
        <v>0</v>
      </c>
      <c r="J96" s="1684"/>
      <c r="K96" s="190"/>
      <c r="L96" s="1685">
        <f>'Og s3a'!G73</f>
        <v>0</v>
      </c>
      <c r="M96" s="1686">
        <f>'Og s3a'!D73</f>
        <v>0</v>
      </c>
      <c r="N96" s="1687">
        <f>Import!J71</f>
        <v>0</v>
      </c>
    </row>
    <row r="97" spans="2:14" ht="19.5" customHeight="1">
      <c r="B97" s="1682" t="str">
        <f t="shared" si="1"/>
        <v/>
      </c>
      <c r="C97" s="2207">
        <f>'Og s3a'!C74</f>
        <v>0</v>
      </c>
      <c r="D97" s="2208"/>
      <c r="E97" s="2209"/>
      <c r="F97" s="2210">
        <f>'Og s3a'!E74</f>
        <v>0</v>
      </c>
      <c r="G97" s="2211"/>
      <c r="H97" s="2212"/>
      <c r="I97" s="1683">
        <f>'Og s3a'!F74</f>
        <v>0</v>
      </c>
      <c r="J97" s="1684"/>
      <c r="K97" s="190"/>
      <c r="L97" s="1685">
        <f>'Og s3a'!G74</f>
        <v>0</v>
      </c>
      <c r="M97" s="1686">
        <f>'Og s3a'!D74</f>
        <v>0</v>
      </c>
      <c r="N97" s="1687">
        <f>Import!J72</f>
        <v>0</v>
      </c>
    </row>
    <row r="98" spans="2:14" ht="19.5" customHeight="1">
      <c r="B98" s="1682" t="str">
        <f t="shared" si="1"/>
        <v/>
      </c>
      <c r="C98" s="2207">
        <f>'Og s3a'!C75</f>
        <v>0</v>
      </c>
      <c r="D98" s="2208"/>
      <c r="E98" s="2209"/>
      <c r="F98" s="2210">
        <f>'Og s3a'!E75</f>
        <v>0</v>
      </c>
      <c r="G98" s="2211"/>
      <c r="H98" s="2212"/>
      <c r="I98" s="1683">
        <f>'Og s3a'!F75</f>
        <v>0</v>
      </c>
      <c r="J98" s="1684"/>
      <c r="K98" s="190"/>
      <c r="L98" s="1685">
        <f>'Og s3a'!G75</f>
        <v>0</v>
      </c>
      <c r="M98" s="1686">
        <f>'Og s3a'!D75</f>
        <v>0</v>
      </c>
      <c r="N98" s="1687">
        <f>Import!J73</f>
        <v>0</v>
      </c>
    </row>
    <row r="99" spans="2:14" ht="19.5" customHeight="1">
      <c r="B99" s="1682" t="str">
        <f t="shared" si="1"/>
        <v/>
      </c>
      <c r="C99" s="2207">
        <f>'Og s3a'!C76</f>
        <v>0</v>
      </c>
      <c r="D99" s="2208"/>
      <c r="E99" s="2209"/>
      <c r="F99" s="2210">
        <f>'Og s3a'!E76</f>
        <v>0</v>
      </c>
      <c r="G99" s="2211"/>
      <c r="H99" s="2212"/>
      <c r="I99" s="1683">
        <f>'Og s3a'!F76</f>
        <v>0</v>
      </c>
      <c r="J99" s="1684"/>
      <c r="K99" s="190"/>
      <c r="L99" s="1685">
        <f>'Og s3a'!G76</f>
        <v>0</v>
      </c>
      <c r="M99" s="1686">
        <f>'Og s3a'!D76</f>
        <v>0</v>
      </c>
      <c r="N99" s="1687">
        <f>Import!J74</f>
        <v>0</v>
      </c>
    </row>
    <row r="100" spans="2:14" ht="19.5" customHeight="1">
      <c r="B100" s="1682" t="str">
        <f t="shared" si="1"/>
        <v/>
      </c>
      <c r="C100" s="2207">
        <f>'Og s3a'!C77</f>
        <v>0</v>
      </c>
      <c r="D100" s="2208"/>
      <c r="E100" s="2209"/>
      <c r="F100" s="2210">
        <f>'Og s3a'!E77</f>
        <v>0</v>
      </c>
      <c r="G100" s="2211"/>
      <c r="H100" s="2212"/>
      <c r="I100" s="1683">
        <f>'Og s3a'!F77</f>
        <v>0</v>
      </c>
      <c r="J100" s="1684"/>
      <c r="K100" s="190"/>
      <c r="L100" s="1685">
        <f>'Og s3a'!G77</f>
        <v>0</v>
      </c>
      <c r="M100" s="1686">
        <f>'Og s3a'!D77</f>
        <v>0</v>
      </c>
      <c r="N100" s="1687">
        <f>Import!J75</f>
        <v>0</v>
      </c>
    </row>
    <row r="101" spans="2:14" ht="19.5" customHeight="1">
      <c r="B101" s="1682" t="str">
        <f t="shared" si="1"/>
        <v/>
      </c>
      <c r="C101" s="2207">
        <f>'Og s3a'!C78</f>
        <v>0</v>
      </c>
      <c r="D101" s="2208"/>
      <c r="E101" s="2209"/>
      <c r="F101" s="2210">
        <f>'Og s3a'!E78</f>
        <v>0</v>
      </c>
      <c r="G101" s="2211"/>
      <c r="H101" s="2212"/>
      <c r="I101" s="1683">
        <f>'Og s3a'!F78</f>
        <v>0</v>
      </c>
      <c r="J101" s="1684"/>
      <c r="K101" s="190"/>
      <c r="L101" s="1685">
        <f>'Og s3a'!G78</f>
        <v>0</v>
      </c>
      <c r="M101" s="1686">
        <f>'Og s3a'!D78</f>
        <v>0</v>
      </c>
      <c r="N101" s="1687">
        <f>Import!J76</f>
        <v>0</v>
      </c>
    </row>
    <row r="102" spans="2:14" ht="19.5" customHeight="1">
      <c r="B102" s="1682" t="str">
        <f t="shared" si="1"/>
        <v/>
      </c>
      <c r="C102" s="2207">
        <f>'Og s3a'!C79</f>
        <v>0</v>
      </c>
      <c r="D102" s="2208"/>
      <c r="E102" s="2209"/>
      <c r="F102" s="2210">
        <f>'Og s3a'!E79</f>
        <v>0</v>
      </c>
      <c r="G102" s="2211"/>
      <c r="H102" s="2212"/>
      <c r="I102" s="1683">
        <f>'Og s3a'!F79</f>
        <v>0</v>
      </c>
      <c r="J102" s="1684"/>
      <c r="K102" s="190"/>
      <c r="L102" s="1685">
        <f>'Og s3a'!G79</f>
        <v>0</v>
      </c>
      <c r="M102" s="1686">
        <f>'Og s3a'!D79</f>
        <v>0</v>
      </c>
      <c r="N102" s="1687">
        <f>Import!J77</f>
        <v>0</v>
      </c>
    </row>
    <row r="103" spans="2:14" ht="19.5" customHeight="1">
      <c r="B103" s="1682" t="str">
        <f t="shared" si="1"/>
        <v/>
      </c>
      <c r="C103" s="2207">
        <f>'Og s3a'!C80</f>
        <v>0</v>
      </c>
      <c r="D103" s="2208"/>
      <c r="E103" s="2209"/>
      <c r="F103" s="2210">
        <f>'Og s3a'!E80</f>
        <v>0</v>
      </c>
      <c r="G103" s="2211"/>
      <c r="H103" s="2212"/>
      <c r="I103" s="1683">
        <f>'Og s3a'!F80</f>
        <v>0</v>
      </c>
      <c r="J103" s="1684"/>
      <c r="K103" s="190"/>
      <c r="L103" s="1685">
        <f>'Og s3a'!G80</f>
        <v>0</v>
      </c>
      <c r="M103" s="1686">
        <f>'Og s3a'!D80</f>
        <v>0</v>
      </c>
      <c r="N103" s="1687">
        <f>Import!J78</f>
        <v>0</v>
      </c>
    </row>
    <row r="104" spans="2:14" ht="19.5" customHeight="1">
      <c r="B104" s="1682" t="str">
        <f t="shared" si="1"/>
        <v/>
      </c>
      <c r="C104" s="2207">
        <f>'Og s3a'!C81</f>
        <v>0</v>
      </c>
      <c r="D104" s="2208"/>
      <c r="E104" s="2209"/>
      <c r="F104" s="2210">
        <f>'Og s3a'!E81</f>
        <v>0</v>
      </c>
      <c r="G104" s="2211"/>
      <c r="H104" s="2212"/>
      <c r="I104" s="1683">
        <f>'Og s3a'!F81</f>
        <v>0</v>
      </c>
      <c r="J104" s="1684"/>
      <c r="K104" s="190"/>
      <c r="L104" s="1685">
        <f>'Og s3a'!G81</f>
        <v>0</v>
      </c>
      <c r="M104" s="1686">
        <f>'Og s3a'!D81</f>
        <v>0</v>
      </c>
      <c r="N104" s="1687">
        <f>Import!J79</f>
        <v>0</v>
      </c>
    </row>
    <row r="105" spans="2:14" ht="19.5" customHeight="1">
      <c r="B105" s="1682" t="str">
        <f t="shared" si="1"/>
        <v/>
      </c>
      <c r="C105" s="2207">
        <f>'Og s3a'!C82</f>
        <v>0</v>
      </c>
      <c r="D105" s="2208"/>
      <c r="E105" s="2209"/>
      <c r="F105" s="2210">
        <f>'Og s3a'!E82</f>
        <v>0</v>
      </c>
      <c r="G105" s="2211"/>
      <c r="H105" s="2212"/>
      <c r="I105" s="1683">
        <f>'Og s3a'!F82</f>
        <v>0</v>
      </c>
      <c r="J105" s="1684"/>
      <c r="K105" s="190"/>
      <c r="L105" s="1685">
        <f>'Og s3a'!G82</f>
        <v>0</v>
      </c>
      <c r="M105" s="1686">
        <f>'Og s3a'!D82</f>
        <v>0</v>
      </c>
      <c r="N105" s="1687">
        <f>Import!J80</f>
        <v>0</v>
      </c>
    </row>
    <row r="106" spans="2:14" ht="19.5" customHeight="1">
      <c r="B106" s="1682" t="str">
        <f t="shared" si="1"/>
        <v/>
      </c>
      <c r="C106" s="2207">
        <f>'Og s3a'!C83</f>
        <v>0</v>
      </c>
      <c r="D106" s="2208"/>
      <c r="E106" s="2209"/>
      <c r="F106" s="2210">
        <f>'Og s3a'!E83</f>
        <v>0</v>
      </c>
      <c r="G106" s="2211"/>
      <c r="H106" s="2212"/>
      <c r="I106" s="1683">
        <f>'Og s3a'!F83</f>
        <v>0</v>
      </c>
      <c r="J106" s="1684"/>
      <c r="K106" s="190"/>
      <c r="L106" s="1685">
        <f>'Og s3a'!G83</f>
        <v>0</v>
      </c>
      <c r="M106" s="1686">
        <f>'Og s3a'!D83</f>
        <v>0</v>
      </c>
      <c r="N106" s="1687">
        <f>Import!J81</f>
        <v>0</v>
      </c>
    </row>
    <row r="107" spans="2:14" ht="19.5" customHeight="1">
      <c r="B107" s="1682" t="str">
        <f t="shared" si="1"/>
        <v/>
      </c>
      <c r="C107" s="2207">
        <f>'Og s3a'!C84</f>
        <v>0</v>
      </c>
      <c r="D107" s="2208"/>
      <c r="E107" s="2209"/>
      <c r="F107" s="2210">
        <f>'Og s3a'!E84</f>
        <v>0</v>
      </c>
      <c r="G107" s="2211"/>
      <c r="H107" s="2212"/>
      <c r="I107" s="1683">
        <f>'Og s3a'!F84</f>
        <v>0</v>
      </c>
      <c r="J107" s="1684"/>
      <c r="K107" s="190"/>
      <c r="L107" s="1685">
        <f>'Og s3a'!G84</f>
        <v>0</v>
      </c>
      <c r="M107" s="1686">
        <f>'Og s3a'!D84</f>
        <v>0</v>
      </c>
      <c r="N107" s="1687">
        <f>Import!J82</f>
        <v>0</v>
      </c>
    </row>
    <row r="108" spans="2:14" ht="19.5" customHeight="1">
      <c r="B108" s="1682" t="str">
        <f t="shared" si="1"/>
        <v/>
      </c>
      <c r="C108" s="2207">
        <f>'Og s3a'!C85</f>
        <v>0</v>
      </c>
      <c r="D108" s="2208"/>
      <c r="E108" s="2209"/>
      <c r="F108" s="2210">
        <f>'Og s3a'!E85</f>
        <v>0</v>
      </c>
      <c r="G108" s="2211"/>
      <c r="H108" s="2212"/>
      <c r="I108" s="1683">
        <f>'Og s3a'!F85</f>
        <v>0</v>
      </c>
      <c r="J108" s="1684"/>
      <c r="K108" s="190"/>
      <c r="L108" s="1685">
        <f>'Og s3a'!G85</f>
        <v>0</v>
      </c>
      <c r="M108" s="1686">
        <f>'Og s3a'!D85</f>
        <v>0</v>
      </c>
      <c r="N108" s="1687">
        <f>Import!J83</f>
        <v>0</v>
      </c>
    </row>
    <row r="109" spans="2:14" ht="19.5" customHeight="1">
      <c r="B109" s="1682" t="str">
        <f t="shared" si="1"/>
        <v/>
      </c>
      <c r="C109" s="2207">
        <f>'Og s3a'!C86</f>
        <v>0</v>
      </c>
      <c r="D109" s="2208"/>
      <c r="E109" s="2209"/>
      <c r="F109" s="2210">
        <f>'Og s3a'!E86</f>
        <v>0</v>
      </c>
      <c r="G109" s="2211"/>
      <c r="H109" s="2212"/>
      <c r="I109" s="1683">
        <f>'Og s3a'!F86</f>
        <v>0</v>
      </c>
      <c r="J109" s="1684"/>
      <c r="K109" s="190"/>
      <c r="L109" s="1685">
        <f>'Og s3a'!G86</f>
        <v>0</v>
      </c>
      <c r="M109" s="1686">
        <f>'Og s3a'!D86</f>
        <v>0</v>
      </c>
      <c r="N109" s="1687">
        <f>Import!J84</f>
        <v>0</v>
      </c>
    </row>
    <row r="110" spans="2:14" ht="19.5" customHeight="1">
      <c r="B110" s="1682" t="str">
        <f t="shared" si="1"/>
        <v/>
      </c>
      <c r="C110" s="2207">
        <f>'Og s3a'!C87</f>
        <v>0</v>
      </c>
      <c r="D110" s="2208"/>
      <c r="E110" s="2209"/>
      <c r="F110" s="2210">
        <f>'Og s3a'!E87</f>
        <v>0</v>
      </c>
      <c r="G110" s="2211"/>
      <c r="H110" s="2212"/>
      <c r="I110" s="1683">
        <f>'Og s3a'!F87</f>
        <v>0</v>
      </c>
      <c r="J110" s="1684"/>
      <c r="K110" s="190"/>
      <c r="L110" s="1685">
        <f>'Og s3a'!G87</f>
        <v>0</v>
      </c>
      <c r="M110" s="1686">
        <f>'Og s3a'!D87</f>
        <v>0</v>
      </c>
      <c r="N110" s="1687">
        <f>Import!J85</f>
        <v>0</v>
      </c>
    </row>
    <row r="111" spans="2:14" ht="19.5" customHeight="1">
      <c r="B111" s="1682" t="str">
        <f t="shared" si="1"/>
        <v/>
      </c>
      <c r="C111" s="2207">
        <f>'Og s3a'!C88</f>
        <v>0</v>
      </c>
      <c r="D111" s="2208"/>
      <c r="E111" s="2209"/>
      <c r="F111" s="2210">
        <f>'Og s3a'!E88</f>
        <v>0</v>
      </c>
      <c r="G111" s="2211"/>
      <c r="H111" s="2212"/>
      <c r="I111" s="1683">
        <f>'Og s3a'!F88</f>
        <v>0</v>
      </c>
      <c r="J111" s="1684"/>
      <c r="K111" s="190"/>
      <c r="L111" s="1685">
        <f>'Og s3a'!G88</f>
        <v>0</v>
      </c>
      <c r="M111" s="1686">
        <f>'Og s3a'!D88</f>
        <v>0</v>
      </c>
      <c r="N111" s="1687">
        <f>Import!J86</f>
        <v>0</v>
      </c>
    </row>
    <row r="112" spans="2:14" ht="19.5" customHeight="1">
      <c r="B112" s="1682" t="str">
        <f t="shared" si="1"/>
        <v/>
      </c>
      <c r="C112" s="2207">
        <f>'Og s3a'!C89</f>
        <v>0</v>
      </c>
      <c r="D112" s="2208"/>
      <c r="E112" s="2209"/>
      <c r="F112" s="2210">
        <f>'Og s3a'!E89</f>
        <v>0</v>
      </c>
      <c r="G112" s="2211"/>
      <c r="H112" s="2212"/>
      <c r="I112" s="1683">
        <f>'Og s3a'!F89</f>
        <v>0</v>
      </c>
      <c r="J112" s="1684"/>
      <c r="K112" s="190"/>
      <c r="L112" s="1685">
        <f>'Og s3a'!G89</f>
        <v>0</v>
      </c>
      <c r="M112" s="1686">
        <f>'Og s3a'!D89</f>
        <v>0</v>
      </c>
      <c r="N112" s="1687">
        <f>Import!J87</f>
        <v>0</v>
      </c>
    </row>
    <row r="113" spans="2:14" ht="19.5" customHeight="1">
      <c r="B113" s="1682" t="str">
        <f t="shared" si="1"/>
        <v/>
      </c>
      <c r="C113" s="2207">
        <f>'Og s3a'!C90</f>
        <v>0</v>
      </c>
      <c r="D113" s="2208"/>
      <c r="E113" s="2209"/>
      <c r="F113" s="2210">
        <f>'Og s3a'!E90</f>
        <v>0</v>
      </c>
      <c r="G113" s="2211"/>
      <c r="H113" s="2212"/>
      <c r="I113" s="1683">
        <f>'Og s3a'!F90</f>
        <v>0</v>
      </c>
      <c r="J113" s="1684"/>
      <c r="K113" s="190"/>
      <c r="L113" s="1685">
        <f>'Og s3a'!G90</f>
        <v>0</v>
      </c>
      <c r="M113" s="1686">
        <f>'Og s3a'!D90</f>
        <v>0</v>
      </c>
      <c r="N113" s="1687">
        <f>Import!J88</f>
        <v>0</v>
      </c>
    </row>
    <row r="114" spans="2:14" ht="19.5" customHeight="1">
      <c r="B114" s="1682" t="str">
        <f t="shared" si="1"/>
        <v/>
      </c>
      <c r="C114" s="2207">
        <f>'Og s3a'!C91</f>
        <v>0</v>
      </c>
      <c r="D114" s="2208"/>
      <c r="E114" s="2209"/>
      <c r="F114" s="2210">
        <f>'Og s3a'!E91</f>
        <v>0</v>
      </c>
      <c r="G114" s="2211"/>
      <c r="H114" s="2212"/>
      <c r="I114" s="1683">
        <f>'Og s3a'!F91</f>
        <v>0</v>
      </c>
      <c r="J114" s="1684"/>
      <c r="K114" s="190"/>
      <c r="L114" s="1685">
        <f>'Og s3a'!G91</f>
        <v>0</v>
      </c>
      <c r="M114" s="1686">
        <f>'Og s3a'!D91</f>
        <v>0</v>
      </c>
      <c r="N114" s="1687">
        <f>Import!J89</f>
        <v>0</v>
      </c>
    </row>
    <row r="115" spans="2:14" ht="19.5" customHeight="1">
      <c r="B115" s="1682" t="str">
        <f t="shared" si="1"/>
        <v/>
      </c>
      <c r="C115" s="2207">
        <f>'Og s3a'!C92</f>
        <v>0</v>
      </c>
      <c r="D115" s="2208"/>
      <c r="E115" s="2209"/>
      <c r="F115" s="2210">
        <f>'Og s3a'!E92</f>
        <v>0</v>
      </c>
      <c r="G115" s="2211"/>
      <c r="H115" s="2212"/>
      <c r="I115" s="1683">
        <f>'Og s3a'!F92</f>
        <v>0</v>
      </c>
      <c r="J115" s="1684"/>
      <c r="K115" s="190"/>
      <c r="L115" s="1685">
        <f>'Og s3a'!G92</f>
        <v>0</v>
      </c>
      <c r="M115" s="1686">
        <f>'Og s3a'!D92</f>
        <v>0</v>
      </c>
      <c r="N115" s="1687">
        <f>Import!J90</f>
        <v>0</v>
      </c>
    </row>
    <row r="116" spans="2:14" ht="19.5" customHeight="1">
      <c r="B116" s="1682" t="str">
        <f t="shared" si="1"/>
        <v/>
      </c>
      <c r="C116" s="2207">
        <f>'Og s3a'!C93</f>
        <v>0</v>
      </c>
      <c r="D116" s="2208"/>
      <c r="E116" s="2209"/>
      <c r="F116" s="2210">
        <f>'Og s3a'!E93</f>
        <v>0</v>
      </c>
      <c r="G116" s="2211"/>
      <c r="H116" s="2212"/>
      <c r="I116" s="1683">
        <f>'Og s3a'!F93</f>
        <v>0</v>
      </c>
      <c r="J116" s="1684"/>
      <c r="K116" s="190"/>
      <c r="L116" s="1685">
        <f>'Og s3a'!G93</f>
        <v>0</v>
      </c>
      <c r="M116" s="1686">
        <f>'Og s3a'!D93</f>
        <v>0</v>
      </c>
      <c r="N116" s="1687">
        <f>Import!J91</f>
        <v>0</v>
      </c>
    </row>
    <row r="117" spans="2:14" ht="19.5" customHeight="1">
      <c r="B117" s="1682" t="str">
        <f t="shared" si="1"/>
        <v/>
      </c>
      <c r="C117" s="2207">
        <f>'Og s3a'!C94</f>
        <v>0</v>
      </c>
      <c r="D117" s="2208"/>
      <c r="E117" s="2209"/>
      <c r="F117" s="2210">
        <f>'Og s3a'!E94</f>
        <v>0</v>
      </c>
      <c r="G117" s="2211"/>
      <c r="H117" s="2212"/>
      <c r="I117" s="1683">
        <f>'Og s3a'!F94</f>
        <v>0</v>
      </c>
      <c r="J117" s="1684"/>
      <c r="K117" s="190"/>
      <c r="L117" s="1685">
        <f>'Og s3a'!G94</f>
        <v>0</v>
      </c>
      <c r="M117" s="1686">
        <f>'Og s3a'!D94</f>
        <v>0</v>
      </c>
      <c r="N117" s="1687">
        <f>Import!J92</f>
        <v>0</v>
      </c>
    </row>
    <row r="118" spans="2:14" ht="19.5" customHeight="1">
      <c r="B118" s="1682" t="str">
        <f t="shared" si="1"/>
        <v/>
      </c>
      <c r="C118" s="2207">
        <f>'Og s3a'!C95</f>
        <v>0</v>
      </c>
      <c r="D118" s="2208"/>
      <c r="E118" s="2209"/>
      <c r="F118" s="2210">
        <f>'Og s3a'!E95</f>
        <v>0</v>
      </c>
      <c r="G118" s="2211"/>
      <c r="H118" s="2212"/>
      <c r="I118" s="1683">
        <f>'Og s3a'!F95</f>
        <v>0</v>
      </c>
      <c r="J118" s="1684"/>
      <c r="K118" s="190"/>
      <c r="L118" s="1685">
        <f>'Og s3a'!G95</f>
        <v>0</v>
      </c>
      <c r="M118" s="1686">
        <f>'Og s3a'!D95</f>
        <v>0</v>
      </c>
      <c r="N118" s="1687">
        <f>Import!J93</f>
        <v>0</v>
      </c>
    </row>
    <row r="119" spans="2:14" ht="19.5" customHeight="1">
      <c r="B119" s="1682" t="str">
        <f t="shared" si="1"/>
        <v/>
      </c>
      <c r="C119" s="2207">
        <f>'Og s3a'!C96</f>
        <v>0</v>
      </c>
      <c r="D119" s="2208"/>
      <c r="E119" s="2209"/>
      <c r="F119" s="2210">
        <f>'Og s3a'!E96</f>
        <v>0</v>
      </c>
      <c r="G119" s="2211"/>
      <c r="H119" s="2212"/>
      <c r="I119" s="1683">
        <f>'Og s3a'!F96</f>
        <v>0</v>
      </c>
      <c r="J119" s="1684"/>
      <c r="K119" s="190"/>
      <c r="L119" s="1685">
        <f>'Og s3a'!G96</f>
        <v>0</v>
      </c>
      <c r="M119" s="1686">
        <f>'Og s3a'!D96</f>
        <v>0</v>
      </c>
      <c r="N119" s="1687">
        <f>Import!J94</f>
        <v>0</v>
      </c>
    </row>
    <row r="120" spans="2:14" ht="19.5" customHeight="1">
      <c r="B120" s="1682" t="str">
        <f t="shared" si="1"/>
        <v/>
      </c>
      <c r="C120" s="2207">
        <f>'Og s3a'!C97</f>
        <v>0</v>
      </c>
      <c r="D120" s="2208"/>
      <c r="E120" s="2209"/>
      <c r="F120" s="2210">
        <f>'Og s3a'!E97</f>
        <v>0</v>
      </c>
      <c r="G120" s="2211"/>
      <c r="H120" s="2212"/>
      <c r="I120" s="1683">
        <f>'Og s3a'!F97</f>
        <v>0</v>
      </c>
      <c r="J120" s="1684"/>
      <c r="K120" s="190"/>
      <c r="L120" s="1685">
        <f>'Og s3a'!G97</f>
        <v>0</v>
      </c>
      <c r="M120" s="1686">
        <f>'Og s3a'!D97</f>
        <v>0</v>
      </c>
      <c r="N120" s="1687">
        <f>Import!J95</f>
        <v>0</v>
      </c>
    </row>
    <row r="121" spans="2:14" ht="19.5" customHeight="1">
      <c r="B121" s="1682" t="str">
        <f t="shared" si="1"/>
        <v/>
      </c>
      <c r="C121" s="2207">
        <f>'Og s3a'!C98</f>
        <v>0</v>
      </c>
      <c r="D121" s="2208"/>
      <c r="E121" s="2209"/>
      <c r="F121" s="2210">
        <f>'Og s3a'!E98</f>
        <v>0</v>
      </c>
      <c r="G121" s="2211"/>
      <c r="H121" s="2212"/>
      <c r="I121" s="1683">
        <f>'Og s3a'!F98</f>
        <v>0</v>
      </c>
      <c r="J121" s="1684"/>
      <c r="K121" s="190"/>
      <c r="L121" s="1685">
        <f>'Og s3a'!G98</f>
        <v>0</v>
      </c>
      <c r="M121" s="1686">
        <f>'Og s3a'!D98</f>
        <v>0</v>
      </c>
      <c r="N121" s="1687">
        <f>Import!J96</f>
        <v>0</v>
      </c>
    </row>
    <row r="122" spans="2:14" ht="19.5" customHeight="1">
      <c r="B122" s="1682" t="str">
        <f t="shared" si="1"/>
        <v/>
      </c>
      <c r="C122" s="2207">
        <f>'Og s3a'!C99</f>
        <v>0</v>
      </c>
      <c r="D122" s="2208"/>
      <c r="E122" s="2209"/>
      <c r="F122" s="2210">
        <f>'Og s3a'!E99</f>
        <v>0</v>
      </c>
      <c r="G122" s="2211"/>
      <c r="H122" s="2212"/>
      <c r="I122" s="1683">
        <f>'Og s3a'!F99</f>
        <v>0</v>
      </c>
      <c r="J122" s="1684"/>
      <c r="K122" s="190"/>
      <c r="L122" s="1685">
        <f>'Og s3a'!G99</f>
        <v>0</v>
      </c>
      <c r="M122" s="1686">
        <f>'Og s3a'!D99</f>
        <v>0</v>
      </c>
      <c r="N122" s="1687">
        <f>Import!J97</f>
        <v>0</v>
      </c>
    </row>
    <row r="123" spans="2:14" ht="19.5" customHeight="1">
      <c r="B123" s="1682" t="str">
        <f t="shared" si="1"/>
        <v/>
      </c>
      <c r="C123" s="2207">
        <f>'Og s3a'!C100</f>
        <v>0</v>
      </c>
      <c r="D123" s="2208"/>
      <c r="E123" s="2209"/>
      <c r="F123" s="2210">
        <f>'Og s3a'!E100</f>
        <v>0</v>
      </c>
      <c r="G123" s="2211"/>
      <c r="H123" s="2212"/>
      <c r="I123" s="1683">
        <f>'Og s3a'!F100</f>
        <v>0</v>
      </c>
      <c r="J123" s="1684"/>
      <c r="K123" s="190"/>
      <c r="L123" s="1685">
        <f>'Og s3a'!G100</f>
        <v>0</v>
      </c>
      <c r="M123" s="1686">
        <f>'Og s3a'!D100</f>
        <v>0</v>
      </c>
      <c r="N123" s="1687">
        <f>Import!J98</f>
        <v>0</v>
      </c>
    </row>
    <row r="124" spans="2:14" ht="19.5" customHeight="1">
      <c r="B124" s="1682" t="str">
        <f t="shared" si="1"/>
        <v/>
      </c>
      <c r="C124" s="2207">
        <f>'Og s3a'!C101</f>
        <v>0</v>
      </c>
      <c r="D124" s="2208"/>
      <c r="E124" s="2209"/>
      <c r="F124" s="2210">
        <f>'Og s3a'!E101</f>
        <v>0</v>
      </c>
      <c r="G124" s="2211"/>
      <c r="H124" s="2212"/>
      <c r="I124" s="1683">
        <f>'Og s3a'!F101</f>
        <v>0</v>
      </c>
      <c r="J124" s="1684"/>
      <c r="K124" s="190"/>
      <c r="L124" s="1685">
        <f>'Og s3a'!G101</f>
        <v>0</v>
      </c>
      <c r="M124" s="1686">
        <f>'Og s3a'!D101</f>
        <v>0</v>
      </c>
      <c r="N124" s="1687">
        <f>Import!J99</f>
        <v>0</v>
      </c>
    </row>
    <row r="125" spans="2:14" ht="19.5" customHeight="1">
      <c r="B125" s="1682" t="str">
        <f t="shared" si="1"/>
        <v/>
      </c>
      <c r="C125" s="2207">
        <f>'Og s3a'!C102</f>
        <v>0</v>
      </c>
      <c r="D125" s="2208"/>
      <c r="E125" s="2209"/>
      <c r="F125" s="2210">
        <f>'Og s3a'!E102</f>
        <v>0</v>
      </c>
      <c r="G125" s="2211"/>
      <c r="H125" s="2212"/>
      <c r="I125" s="1683">
        <f>'Og s3a'!F102</f>
        <v>0</v>
      </c>
      <c r="J125" s="1684"/>
      <c r="K125" s="190"/>
      <c r="L125" s="1685">
        <f>'Og s3a'!G102</f>
        <v>0</v>
      </c>
      <c r="M125" s="1686">
        <f>'Og s3a'!D102</f>
        <v>0</v>
      </c>
      <c r="N125" s="1687">
        <f>Import!J100</f>
        <v>0</v>
      </c>
    </row>
    <row r="126" spans="2:14" ht="19.5" customHeight="1">
      <c r="B126" s="1682" t="str">
        <f t="shared" si="1"/>
        <v/>
      </c>
      <c r="C126" s="2207">
        <f>'Og s3a'!C103</f>
        <v>0</v>
      </c>
      <c r="D126" s="2208"/>
      <c r="E126" s="2209"/>
      <c r="F126" s="2210">
        <f>'Og s3a'!E103</f>
        <v>0</v>
      </c>
      <c r="G126" s="2211"/>
      <c r="H126" s="2212"/>
      <c r="I126" s="1683">
        <f>'Og s3a'!F103</f>
        <v>0</v>
      </c>
      <c r="J126" s="1684"/>
      <c r="K126" s="190"/>
      <c r="L126" s="1685">
        <f>'Og s3a'!G103</f>
        <v>0</v>
      </c>
      <c r="M126" s="1686">
        <f>'Og s3a'!D103</f>
        <v>0</v>
      </c>
      <c r="N126" s="1687">
        <f>Import!J101</f>
        <v>0</v>
      </c>
    </row>
    <row r="127" spans="2:14" ht="19.5" customHeight="1">
      <c r="B127" s="1682" t="str">
        <f t="shared" si="1"/>
        <v/>
      </c>
      <c r="C127" s="2207">
        <f>'Og s3a'!C104</f>
        <v>0</v>
      </c>
      <c r="D127" s="2208"/>
      <c r="E127" s="2209"/>
      <c r="F127" s="2210">
        <f>'Og s3a'!E104</f>
        <v>0</v>
      </c>
      <c r="G127" s="2211"/>
      <c r="H127" s="2212"/>
      <c r="I127" s="1683">
        <f>'Og s3a'!F104</f>
        <v>0</v>
      </c>
      <c r="J127" s="1684"/>
      <c r="K127" s="190"/>
      <c r="L127" s="1685">
        <f>'Og s3a'!G104</f>
        <v>0</v>
      </c>
      <c r="M127" s="1686">
        <f>'Og s3a'!D104</f>
        <v>0</v>
      </c>
      <c r="N127" s="1687">
        <f>Import!J102</f>
        <v>0</v>
      </c>
    </row>
    <row r="128" spans="2:14" ht="19.5" customHeight="1">
      <c r="B128" s="1682" t="str">
        <f t="shared" si="1"/>
        <v/>
      </c>
      <c r="C128" s="2207">
        <f>'Og s3a'!C105</f>
        <v>0</v>
      </c>
      <c r="D128" s="2208"/>
      <c r="E128" s="2209"/>
      <c r="F128" s="2210">
        <f>'Og s3a'!E105</f>
        <v>0</v>
      </c>
      <c r="G128" s="2211"/>
      <c r="H128" s="2212"/>
      <c r="I128" s="1683">
        <f>'Og s3a'!F105</f>
        <v>0</v>
      </c>
      <c r="J128" s="1684"/>
      <c r="K128" s="190"/>
      <c r="L128" s="1685">
        <f>'Og s3a'!G105</f>
        <v>0</v>
      </c>
      <c r="M128" s="1686">
        <f>'Og s3a'!D105</f>
        <v>0</v>
      </c>
      <c r="N128" s="1687">
        <f>Import!J103</f>
        <v>0</v>
      </c>
    </row>
    <row r="129" spans="2:14" ht="19.5" customHeight="1">
      <c r="B129" s="1682" t="str">
        <f t="shared" si="1"/>
        <v/>
      </c>
      <c r="C129" s="2207">
        <f>'Og s3a'!C106</f>
        <v>0</v>
      </c>
      <c r="D129" s="2208"/>
      <c r="E129" s="2209"/>
      <c r="F129" s="2210">
        <f>'Og s3a'!E106</f>
        <v>0</v>
      </c>
      <c r="G129" s="2211"/>
      <c r="H129" s="2212"/>
      <c r="I129" s="1683">
        <f>'Og s3a'!F106</f>
        <v>0</v>
      </c>
      <c r="J129" s="1684"/>
      <c r="K129" s="190"/>
      <c r="L129" s="1685">
        <f>'Og s3a'!G106</f>
        <v>0</v>
      </c>
      <c r="M129" s="1686">
        <f>'Og s3a'!D106</f>
        <v>0</v>
      </c>
      <c r="N129" s="1687">
        <f>Import!J104</f>
        <v>0</v>
      </c>
    </row>
    <row r="130" spans="2:14" ht="19.5" customHeight="1">
      <c r="B130" s="1682" t="str">
        <f t="shared" si="1"/>
        <v/>
      </c>
      <c r="C130" s="2207">
        <f>'Og s3a'!C107</f>
        <v>0</v>
      </c>
      <c r="D130" s="2208"/>
      <c r="E130" s="2209"/>
      <c r="F130" s="2210">
        <f>'Og s3a'!E107</f>
        <v>0</v>
      </c>
      <c r="G130" s="2211"/>
      <c r="H130" s="2212"/>
      <c r="I130" s="1683">
        <f>'Og s3a'!F107</f>
        <v>0</v>
      </c>
      <c r="J130" s="1684"/>
      <c r="K130" s="190"/>
      <c r="L130" s="1685">
        <f>'Og s3a'!G107</f>
        <v>0</v>
      </c>
      <c r="M130" s="1686">
        <f>'Og s3a'!D107</f>
        <v>0</v>
      </c>
      <c r="N130" s="1687">
        <f>Import!J105</f>
        <v>0</v>
      </c>
    </row>
    <row r="131" spans="2:14" ht="19.5" customHeight="1">
      <c r="B131" s="1682" t="str">
        <f t="shared" si="1"/>
        <v/>
      </c>
      <c r="C131" s="2207">
        <f>'Og s3a'!C108</f>
        <v>0</v>
      </c>
      <c r="D131" s="2208"/>
      <c r="E131" s="2209"/>
      <c r="F131" s="2210">
        <f>'Og s3a'!E108</f>
        <v>0</v>
      </c>
      <c r="G131" s="2211"/>
      <c r="H131" s="2212"/>
      <c r="I131" s="1683">
        <f>'Og s3a'!F108</f>
        <v>0</v>
      </c>
      <c r="J131" s="1684"/>
      <c r="K131" s="190"/>
      <c r="L131" s="1685">
        <f>'Og s3a'!G108</f>
        <v>0</v>
      </c>
      <c r="M131" s="1686">
        <f>'Og s3a'!D108</f>
        <v>0</v>
      </c>
      <c r="N131" s="1687">
        <f>Import!J106</f>
        <v>0</v>
      </c>
    </row>
    <row r="132" spans="2:14" ht="19.5" customHeight="1">
      <c r="B132" s="1682" t="str">
        <f t="shared" si="1"/>
        <v/>
      </c>
      <c r="C132" s="2207">
        <f>'Og s3a'!C109</f>
        <v>0</v>
      </c>
      <c r="D132" s="2208"/>
      <c r="E132" s="2209"/>
      <c r="F132" s="2210">
        <f>'Og s3a'!E109</f>
        <v>0</v>
      </c>
      <c r="G132" s="2211"/>
      <c r="H132" s="2212"/>
      <c r="I132" s="1683">
        <f>'Og s3a'!F109</f>
        <v>0</v>
      </c>
      <c r="J132" s="1684"/>
      <c r="K132" s="190"/>
      <c r="L132" s="1685">
        <f>'Og s3a'!G109</f>
        <v>0</v>
      </c>
      <c r="M132" s="1686">
        <f>'Og s3a'!D109</f>
        <v>0</v>
      </c>
      <c r="N132" s="1687">
        <f>Import!J107</f>
        <v>0</v>
      </c>
    </row>
    <row r="133" spans="2:14" ht="19.5" customHeight="1">
      <c r="B133" s="1682" t="str">
        <f t="shared" si="1"/>
        <v/>
      </c>
      <c r="C133" s="2207">
        <f>'Og s3a'!C110</f>
        <v>0</v>
      </c>
      <c r="D133" s="2208"/>
      <c r="E133" s="2209"/>
      <c r="F133" s="2210">
        <f>'Og s3a'!E110</f>
        <v>0</v>
      </c>
      <c r="G133" s="2211"/>
      <c r="H133" s="2212"/>
      <c r="I133" s="1683">
        <f>'Og s3a'!F110</f>
        <v>0</v>
      </c>
      <c r="J133" s="1684"/>
      <c r="K133" s="190"/>
      <c r="L133" s="1685">
        <f>'Og s3a'!G110</f>
        <v>0</v>
      </c>
      <c r="M133" s="1686">
        <f>'Og s3a'!D110</f>
        <v>0</v>
      </c>
      <c r="N133" s="1687">
        <f>Import!J108</f>
        <v>0</v>
      </c>
    </row>
    <row r="134" spans="2:14" ht="19.5" customHeight="1">
      <c r="B134" s="1682" t="str">
        <f t="shared" si="1"/>
        <v/>
      </c>
      <c r="C134" s="2207">
        <f>'Og s3a'!C111</f>
        <v>0</v>
      </c>
      <c r="D134" s="2208"/>
      <c r="E134" s="2209"/>
      <c r="F134" s="2210">
        <f>'Og s3a'!E111</f>
        <v>0</v>
      </c>
      <c r="G134" s="2211"/>
      <c r="H134" s="2212"/>
      <c r="I134" s="1683">
        <f>'Og s3a'!F111</f>
        <v>0</v>
      </c>
      <c r="J134" s="1684"/>
      <c r="K134" s="190"/>
      <c r="L134" s="1685">
        <f>'Og s3a'!G111</f>
        <v>0</v>
      </c>
      <c r="M134" s="1686">
        <f>'Og s3a'!D111</f>
        <v>0</v>
      </c>
      <c r="N134" s="1687">
        <f>Import!J109</f>
        <v>0</v>
      </c>
    </row>
    <row r="135" spans="2:14" ht="19.5" customHeight="1">
      <c r="B135" s="1682" t="str">
        <f t="shared" si="1"/>
        <v/>
      </c>
      <c r="C135" s="2207">
        <f>'Og s3a'!C112</f>
        <v>0</v>
      </c>
      <c r="D135" s="2208"/>
      <c r="E135" s="2209"/>
      <c r="F135" s="2210">
        <f>'Og s3a'!E112</f>
        <v>0</v>
      </c>
      <c r="G135" s="2211"/>
      <c r="H135" s="2212"/>
      <c r="I135" s="1683">
        <f>'Og s3a'!F112</f>
        <v>0</v>
      </c>
      <c r="J135" s="1684"/>
      <c r="K135" s="190"/>
      <c r="L135" s="1685">
        <f>'Og s3a'!G112</f>
        <v>0</v>
      </c>
      <c r="M135" s="1686">
        <f>'Og s3a'!D112</f>
        <v>0</v>
      </c>
      <c r="N135" s="1687">
        <f>Import!J110</f>
        <v>0</v>
      </c>
    </row>
    <row r="136" spans="2:14" ht="19.5" customHeight="1">
      <c r="B136" s="1682" t="str">
        <f t="shared" si="1"/>
        <v/>
      </c>
      <c r="C136" s="2207">
        <f>'Og s3a'!C113</f>
        <v>0</v>
      </c>
      <c r="D136" s="2208"/>
      <c r="E136" s="2209"/>
      <c r="F136" s="2210">
        <f>'Og s3a'!E113</f>
        <v>0</v>
      </c>
      <c r="G136" s="2211"/>
      <c r="H136" s="2212"/>
      <c r="I136" s="1683">
        <f>'Og s3a'!F113</f>
        <v>0</v>
      </c>
      <c r="J136" s="1684"/>
      <c r="K136" s="190"/>
      <c r="L136" s="1685">
        <f>'Og s3a'!G113</f>
        <v>0</v>
      </c>
      <c r="M136" s="1686">
        <f>'Og s3a'!D113</f>
        <v>0</v>
      </c>
      <c r="N136" s="1687">
        <f>Import!J111</f>
        <v>0</v>
      </c>
    </row>
    <row r="137" spans="2:14" ht="19.5" customHeight="1">
      <c r="B137" s="1682" t="str">
        <f t="shared" si="1"/>
        <v/>
      </c>
      <c r="C137" s="2207">
        <f>'Og s3a'!C114</f>
        <v>0</v>
      </c>
      <c r="D137" s="2208"/>
      <c r="E137" s="2209"/>
      <c r="F137" s="2210">
        <f>'Og s3a'!E114</f>
        <v>0</v>
      </c>
      <c r="G137" s="2211"/>
      <c r="H137" s="2212"/>
      <c r="I137" s="1683">
        <f>'Og s3a'!F114</f>
        <v>0</v>
      </c>
      <c r="J137" s="1684"/>
      <c r="K137" s="190"/>
      <c r="L137" s="1685">
        <f>'Og s3a'!G114</f>
        <v>0</v>
      </c>
      <c r="M137" s="1686">
        <f>'Og s3a'!D114</f>
        <v>0</v>
      </c>
      <c r="N137" s="1687">
        <f>Import!J112</f>
        <v>0</v>
      </c>
    </row>
    <row r="138" spans="2:14" ht="19.5" customHeight="1">
      <c r="B138" s="1682" t="str">
        <f t="shared" si="1"/>
        <v/>
      </c>
      <c r="C138" s="2207">
        <f>'Og s3a'!C115</f>
        <v>0</v>
      </c>
      <c r="D138" s="2208"/>
      <c r="E138" s="2209"/>
      <c r="F138" s="2210">
        <f>'Og s3a'!E115</f>
        <v>0</v>
      </c>
      <c r="G138" s="2211"/>
      <c r="H138" s="2212"/>
      <c r="I138" s="1683">
        <f>'Og s3a'!F115</f>
        <v>0</v>
      </c>
      <c r="J138" s="1684"/>
      <c r="K138" s="190"/>
      <c r="L138" s="1685">
        <f>'Og s3a'!G115</f>
        <v>0</v>
      </c>
      <c r="M138" s="1686">
        <f>'Og s3a'!D115</f>
        <v>0</v>
      </c>
      <c r="N138" s="1687">
        <f>Import!J113</f>
        <v>0</v>
      </c>
    </row>
    <row r="139" spans="2:14" ht="19.5" customHeight="1">
      <c r="B139" s="1682" t="str">
        <f t="shared" si="1"/>
        <v/>
      </c>
      <c r="C139" s="2207">
        <f>'Og s3a'!C116</f>
        <v>0</v>
      </c>
      <c r="D139" s="2208"/>
      <c r="E139" s="2209"/>
      <c r="F139" s="2210">
        <f>'Og s3a'!E116</f>
        <v>0</v>
      </c>
      <c r="G139" s="2211"/>
      <c r="H139" s="2212"/>
      <c r="I139" s="1683">
        <f>'Og s3a'!F116</f>
        <v>0</v>
      </c>
      <c r="J139" s="1684"/>
      <c r="K139" s="190"/>
      <c r="L139" s="1685">
        <f>'Og s3a'!G116</f>
        <v>0</v>
      </c>
      <c r="M139" s="1686">
        <f>'Og s3a'!D116</f>
        <v>0</v>
      </c>
      <c r="N139" s="1687">
        <f>Import!J114</f>
        <v>0</v>
      </c>
    </row>
    <row r="140" spans="2:14" ht="19.5" customHeight="1">
      <c r="B140" s="1682" t="str">
        <f t="shared" si="1"/>
        <v/>
      </c>
      <c r="C140" s="2207">
        <f>'Og s3a'!C117</f>
        <v>0</v>
      </c>
      <c r="D140" s="2208"/>
      <c r="E140" s="2209"/>
      <c r="F140" s="2210">
        <f>'Og s3a'!E117</f>
        <v>0</v>
      </c>
      <c r="G140" s="2211"/>
      <c r="H140" s="2212"/>
      <c r="I140" s="1683">
        <f>'Og s3a'!F117</f>
        <v>0</v>
      </c>
      <c r="J140" s="1684"/>
      <c r="K140" s="190"/>
      <c r="L140" s="1685">
        <f>'Og s3a'!G117</f>
        <v>0</v>
      </c>
      <c r="M140" s="1686">
        <f>'Og s3a'!D117</f>
        <v>0</v>
      </c>
      <c r="N140" s="1687">
        <f>Import!J115</f>
        <v>0</v>
      </c>
    </row>
    <row r="141" spans="2:14" ht="19.5" customHeight="1">
      <c r="B141" s="1682" t="str">
        <f t="shared" si="1"/>
        <v/>
      </c>
      <c r="C141" s="2207">
        <f>'Og s3a'!C118</f>
        <v>0</v>
      </c>
      <c r="D141" s="2208"/>
      <c r="E141" s="2209"/>
      <c r="F141" s="2210">
        <f>'Og s3a'!E118</f>
        <v>0</v>
      </c>
      <c r="G141" s="2211"/>
      <c r="H141" s="2212"/>
      <c r="I141" s="1683">
        <f>'Og s3a'!F118</f>
        <v>0</v>
      </c>
      <c r="J141" s="1684"/>
      <c r="K141" s="190"/>
      <c r="L141" s="1685">
        <f>'Og s3a'!G118</f>
        <v>0</v>
      </c>
      <c r="M141" s="1686">
        <f>'Og s3a'!D118</f>
        <v>0</v>
      </c>
      <c r="N141" s="1687">
        <f>Import!J116</f>
        <v>0</v>
      </c>
    </row>
    <row r="142" spans="2:14" ht="19.5" customHeight="1">
      <c r="B142" s="1682" t="str">
        <f t="shared" si="1"/>
        <v/>
      </c>
      <c r="C142" s="2207">
        <f>'Og s3a'!C119</f>
        <v>0</v>
      </c>
      <c r="D142" s="2208"/>
      <c r="E142" s="2209"/>
      <c r="F142" s="2210">
        <f>'Og s3a'!E119</f>
        <v>0</v>
      </c>
      <c r="G142" s="2211"/>
      <c r="H142" s="2212"/>
      <c r="I142" s="1683">
        <f>'Og s3a'!F119</f>
        <v>0</v>
      </c>
      <c r="J142" s="1684"/>
      <c r="K142" s="190"/>
      <c r="L142" s="1685">
        <f>'Og s3a'!G119</f>
        <v>0</v>
      </c>
      <c r="M142" s="1686">
        <f>'Og s3a'!D119</f>
        <v>0</v>
      </c>
      <c r="N142" s="1687">
        <f>Import!J117</f>
        <v>0</v>
      </c>
    </row>
    <row r="143" spans="2:14" ht="19.5" customHeight="1">
      <c r="B143" s="1682" t="str">
        <f t="shared" si="1"/>
        <v/>
      </c>
      <c r="C143" s="2207">
        <f>'Og s3a'!C120</f>
        <v>0</v>
      </c>
      <c r="D143" s="2208"/>
      <c r="E143" s="2209"/>
      <c r="F143" s="2210">
        <f>'Og s3a'!E120</f>
        <v>0</v>
      </c>
      <c r="G143" s="2211"/>
      <c r="H143" s="2212"/>
      <c r="I143" s="1683">
        <f>'Og s3a'!F120</f>
        <v>0</v>
      </c>
      <c r="J143" s="1684"/>
      <c r="K143" s="190"/>
      <c r="L143" s="1685">
        <f>'Og s3a'!G120</f>
        <v>0</v>
      </c>
      <c r="M143" s="1686">
        <f>'Og s3a'!D120</f>
        <v>0</v>
      </c>
      <c r="N143" s="1687">
        <f>Import!J118</f>
        <v>0</v>
      </c>
    </row>
    <row r="144" spans="2:14" ht="19.5" customHeight="1">
      <c r="B144" s="1682" t="str">
        <f t="shared" si="1"/>
        <v/>
      </c>
      <c r="C144" s="2207">
        <f>'Og s3a'!C121</f>
        <v>0</v>
      </c>
      <c r="D144" s="2208"/>
      <c r="E144" s="2209"/>
      <c r="F144" s="2210">
        <f>'Og s3a'!E121</f>
        <v>0</v>
      </c>
      <c r="G144" s="2211"/>
      <c r="H144" s="2212"/>
      <c r="I144" s="1683">
        <f>'Og s3a'!F121</f>
        <v>0</v>
      </c>
      <c r="J144" s="1684"/>
      <c r="K144" s="190"/>
      <c r="L144" s="1685">
        <f>'Og s3a'!G121</f>
        <v>0</v>
      </c>
      <c r="M144" s="1686">
        <f>'Og s3a'!D121</f>
        <v>0</v>
      </c>
      <c r="N144" s="1687">
        <f>Import!J119</f>
        <v>0</v>
      </c>
    </row>
    <row r="145" spans="2:14" ht="19.5" customHeight="1">
      <c r="B145" s="1682" t="str">
        <f t="shared" si="1"/>
        <v/>
      </c>
      <c r="C145" s="2207">
        <f>'Og s3a'!C122</f>
        <v>0</v>
      </c>
      <c r="D145" s="2208"/>
      <c r="E145" s="2209"/>
      <c r="F145" s="2210">
        <f>'Og s3a'!E122</f>
        <v>0</v>
      </c>
      <c r="G145" s="2211"/>
      <c r="H145" s="2212"/>
      <c r="I145" s="1683">
        <f>'Og s3a'!F122</f>
        <v>0</v>
      </c>
      <c r="J145" s="1684"/>
      <c r="K145" s="190"/>
      <c r="L145" s="1685">
        <f>'Og s3a'!G122</f>
        <v>0</v>
      </c>
      <c r="M145" s="1686">
        <f>'Og s3a'!D122</f>
        <v>0</v>
      </c>
      <c r="N145" s="1687">
        <f>Import!J120</f>
        <v>0</v>
      </c>
    </row>
    <row r="146" spans="2:14" ht="19.5" customHeight="1">
      <c r="B146" s="1682" t="str">
        <f t="shared" si="1"/>
        <v/>
      </c>
      <c r="C146" s="2207">
        <f>'Og s3a'!C123</f>
        <v>0</v>
      </c>
      <c r="D146" s="2208"/>
      <c r="E146" s="2209"/>
      <c r="F146" s="2210">
        <f>'Og s3a'!E123</f>
        <v>0</v>
      </c>
      <c r="G146" s="2211"/>
      <c r="H146" s="2212"/>
      <c r="I146" s="1683">
        <f>'Og s3a'!F123</f>
        <v>0</v>
      </c>
      <c r="J146" s="1684"/>
      <c r="K146" s="190"/>
      <c r="L146" s="1685">
        <f>'Og s3a'!G123</f>
        <v>0</v>
      </c>
      <c r="M146" s="1686">
        <f>'Og s3a'!D123</f>
        <v>0</v>
      </c>
      <c r="N146" s="1687">
        <f>Import!J121</f>
        <v>0</v>
      </c>
    </row>
    <row r="147" spans="2:14" ht="19.5" customHeight="1">
      <c r="B147" s="1682" t="str">
        <f t="shared" si="1"/>
        <v/>
      </c>
      <c r="C147" s="2207">
        <f>'Og s3a'!C124</f>
        <v>0</v>
      </c>
      <c r="D147" s="2208"/>
      <c r="E147" s="2209"/>
      <c r="F147" s="2210">
        <f>'Og s3a'!E124</f>
        <v>0</v>
      </c>
      <c r="G147" s="2211"/>
      <c r="H147" s="2212"/>
      <c r="I147" s="1683">
        <f>'Og s3a'!F124</f>
        <v>0</v>
      </c>
      <c r="J147" s="1684"/>
      <c r="K147" s="190"/>
      <c r="L147" s="1685">
        <f>'Og s3a'!G124</f>
        <v>0</v>
      </c>
      <c r="M147" s="1686">
        <f>'Og s3a'!D124</f>
        <v>0</v>
      </c>
      <c r="N147" s="1687">
        <f>Import!J122</f>
        <v>0</v>
      </c>
    </row>
    <row r="148" spans="2:14" ht="19.5" customHeight="1">
      <c r="B148" s="1682" t="str">
        <f t="shared" si="1"/>
        <v/>
      </c>
      <c r="C148" s="2207">
        <f>'Og s3a'!C125</f>
        <v>0</v>
      </c>
      <c r="D148" s="2208"/>
      <c r="E148" s="2209"/>
      <c r="F148" s="2210">
        <f>'Og s3a'!E125</f>
        <v>0</v>
      </c>
      <c r="G148" s="2211"/>
      <c r="H148" s="2212"/>
      <c r="I148" s="1683">
        <f>'Og s3a'!F125</f>
        <v>0</v>
      </c>
      <c r="J148" s="1684"/>
      <c r="K148" s="190"/>
      <c r="L148" s="1685">
        <f>'Og s3a'!G125</f>
        <v>0</v>
      </c>
      <c r="M148" s="1686">
        <f>'Og s3a'!D125</f>
        <v>0</v>
      </c>
      <c r="N148" s="1687">
        <f>Import!J123</f>
        <v>0</v>
      </c>
    </row>
    <row r="149" spans="2:14" ht="19.5" customHeight="1">
      <c r="B149" s="1682" t="str">
        <f t="shared" si="1"/>
        <v/>
      </c>
      <c r="C149" s="2207">
        <f>'Og s3a'!C126</f>
        <v>0</v>
      </c>
      <c r="D149" s="2208"/>
      <c r="E149" s="2209"/>
      <c r="F149" s="2210">
        <f>'Og s3a'!E126</f>
        <v>0</v>
      </c>
      <c r="G149" s="2211"/>
      <c r="H149" s="2212"/>
      <c r="I149" s="1683">
        <f>'Og s3a'!F126</f>
        <v>0</v>
      </c>
      <c r="J149" s="1684"/>
      <c r="K149" s="190"/>
      <c r="L149" s="1685">
        <f>'Og s3a'!G126</f>
        <v>0</v>
      </c>
      <c r="M149" s="1686">
        <f>'Og s3a'!D126</f>
        <v>0</v>
      </c>
      <c r="N149" s="1687">
        <f>Import!J124</f>
        <v>0</v>
      </c>
    </row>
    <row r="150" spans="2:14" ht="19.5" customHeight="1">
      <c r="B150" s="1682" t="str">
        <f t="shared" si="1"/>
        <v/>
      </c>
      <c r="C150" s="2207">
        <f>'Og s3a'!C127</f>
        <v>0</v>
      </c>
      <c r="D150" s="2208"/>
      <c r="E150" s="2209"/>
      <c r="F150" s="2210">
        <f>'Og s3a'!E127</f>
        <v>0</v>
      </c>
      <c r="G150" s="2211"/>
      <c r="H150" s="2212"/>
      <c r="I150" s="1683">
        <f>'Og s3a'!F127</f>
        <v>0</v>
      </c>
      <c r="J150" s="1684"/>
      <c r="K150" s="190"/>
      <c r="L150" s="1685">
        <f>'Og s3a'!G127</f>
        <v>0</v>
      </c>
      <c r="M150" s="1686">
        <f>'Og s3a'!D127</f>
        <v>0</v>
      </c>
      <c r="N150" s="1687">
        <f>Import!J125</f>
        <v>0</v>
      </c>
    </row>
    <row r="151" spans="2:14" ht="19.5" customHeight="1">
      <c r="B151" s="1682" t="str">
        <f t="shared" si="1"/>
        <v/>
      </c>
      <c r="C151" s="2207">
        <f>'Og s3a'!C128</f>
        <v>0</v>
      </c>
      <c r="D151" s="2208"/>
      <c r="E151" s="2209"/>
      <c r="F151" s="2210">
        <f>'Og s3a'!E128</f>
        <v>0</v>
      </c>
      <c r="G151" s="2211"/>
      <c r="H151" s="2212"/>
      <c r="I151" s="1683">
        <f>'Og s3a'!F128</f>
        <v>0</v>
      </c>
      <c r="J151" s="1684"/>
      <c r="K151" s="190"/>
      <c r="L151" s="1685">
        <f>'Og s3a'!G128</f>
        <v>0</v>
      </c>
      <c r="M151" s="1686">
        <f>'Og s3a'!D128</f>
        <v>0</v>
      </c>
      <c r="N151" s="1687">
        <f>Import!J126</f>
        <v>0</v>
      </c>
    </row>
    <row r="152" spans="2:14" ht="19.5" customHeight="1">
      <c r="B152" s="1682" t="str">
        <f t="shared" si="1"/>
        <v/>
      </c>
      <c r="C152" s="2207">
        <f>'Og s3a'!C129</f>
        <v>0</v>
      </c>
      <c r="D152" s="2208"/>
      <c r="E152" s="2209"/>
      <c r="F152" s="2210">
        <f>'Og s3a'!E129</f>
        <v>0</v>
      </c>
      <c r="G152" s="2211"/>
      <c r="H152" s="2212"/>
      <c r="I152" s="1683">
        <f>'Og s3a'!F129</f>
        <v>0</v>
      </c>
      <c r="J152" s="1684"/>
      <c r="K152" s="190"/>
      <c r="L152" s="1685">
        <f>'Og s3a'!G129</f>
        <v>0</v>
      </c>
      <c r="M152" s="1686">
        <f>'Og s3a'!D129</f>
        <v>0</v>
      </c>
      <c r="N152" s="1687">
        <f>Import!J127</f>
        <v>0</v>
      </c>
    </row>
    <row r="153" spans="2:14" ht="19.5" customHeight="1">
      <c r="B153" s="1682" t="str">
        <f t="shared" si="1"/>
        <v/>
      </c>
      <c r="C153" s="2207">
        <f>'Og s3a'!C130</f>
        <v>0</v>
      </c>
      <c r="D153" s="2208"/>
      <c r="E153" s="2209"/>
      <c r="F153" s="2210">
        <f>'Og s3a'!E130</f>
        <v>0</v>
      </c>
      <c r="G153" s="2211"/>
      <c r="H153" s="2212"/>
      <c r="I153" s="1683">
        <f>'Og s3a'!F130</f>
        <v>0</v>
      </c>
      <c r="J153" s="1684"/>
      <c r="K153" s="190"/>
      <c r="L153" s="1685">
        <f>'Og s3a'!G130</f>
        <v>0</v>
      </c>
      <c r="M153" s="1686">
        <f>'Og s3a'!D130</f>
        <v>0</v>
      </c>
      <c r="N153" s="1687">
        <f>Import!J128</f>
        <v>0</v>
      </c>
    </row>
    <row r="154" spans="2:14" ht="19.5" customHeight="1">
      <c r="B154" s="1682" t="str">
        <f t="shared" si="1"/>
        <v/>
      </c>
      <c r="C154" s="2207">
        <f>'Og s3a'!C131</f>
        <v>0</v>
      </c>
      <c r="D154" s="2208"/>
      <c r="E154" s="2209"/>
      <c r="F154" s="2210">
        <f>'Og s3a'!E131</f>
        <v>0</v>
      </c>
      <c r="G154" s="2211"/>
      <c r="H154" s="2212"/>
      <c r="I154" s="1683">
        <f>'Og s3a'!F131</f>
        <v>0</v>
      </c>
      <c r="J154" s="1684"/>
      <c r="K154" s="190"/>
      <c r="L154" s="1685">
        <f>'Og s3a'!G131</f>
        <v>0</v>
      </c>
      <c r="M154" s="1686">
        <f>'Og s3a'!D131</f>
        <v>0</v>
      </c>
      <c r="N154" s="1687">
        <f>Import!J129</f>
        <v>0</v>
      </c>
    </row>
    <row r="155" spans="2:14" ht="19.5" customHeight="1">
      <c r="B155" s="1682" t="str">
        <f t="shared" si="1"/>
        <v/>
      </c>
      <c r="C155" s="2207">
        <f>'Og s3a'!C132</f>
        <v>0</v>
      </c>
      <c r="D155" s="2208"/>
      <c r="E155" s="2209"/>
      <c r="F155" s="2210">
        <f>'Og s3a'!E132</f>
        <v>0</v>
      </c>
      <c r="G155" s="2211"/>
      <c r="H155" s="2212"/>
      <c r="I155" s="1683">
        <f>'Og s3a'!F132</f>
        <v>0</v>
      </c>
      <c r="J155" s="1684"/>
      <c r="K155" s="190"/>
      <c r="L155" s="1685">
        <f>'Og s3a'!G132</f>
        <v>0</v>
      </c>
      <c r="M155" s="1686">
        <f>'Og s3a'!D132</f>
        <v>0</v>
      </c>
      <c r="N155" s="1687">
        <f>Import!J130</f>
        <v>0</v>
      </c>
    </row>
    <row r="156" spans="2:14" ht="19.5" customHeight="1">
      <c r="B156" s="1682" t="str">
        <f t="shared" si="1"/>
        <v/>
      </c>
      <c r="C156" s="2207">
        <f>'Og s3a'!C133</f>
        <v>0</v>
      </c>
      <c r="D156" s="2208"/>
      <c r="E156" s="2209"/>
      <c r="F156" s="2210">
        <f>'Og s3a'!E133</f>
        <v>0</v>
      </c>
      <c r="G156" s="2211"/>
      <c r="H156" s="2212"/>
      <c r="I156" s="1683">
        <f>'Og s3a'!F133</f>
        <v>0</v>
      </c>
      <c r="J156" s="1684"/>
      <c r="K156" s="190"/>
      <c r="L156" s="1685">
        <f>'Og s3a'!G133</f>
        <v>0</v>
      </c>
      <c r="M156" s="1686">
        <f>'Og s3a'!D133</f>
        <v>0</v>
      </c>
      <c r="N156" s="1687">
        <f>Import!J131</f>
        <v>0</v>
      </c>
    </row>
    <row r="157" spans="2:14" ht="19.5" customHeight="1">
      <c r="B157" s="1682" t="str">
        <f t="shared" si="1"/>
        <v/>
      </c>
      <c r="C157" s="2207">
        <f>'Og s3a'!C134</f>
        <v>0</v>
      </c>
      <c r="D157" s="2208"/>
      <c r="E157" s="2209"/>
      <c r="F157" s="2210">
        <f>'Og s3a'!E134</f>
        <v>0</v>
      </c>
      <c r="G157" s="2211"/>
      <c r="H157" s="2212"/>
      <c r="I157" s="1683">
        <f>'Og s3a'!F134</f>
        <v>0</v>
      </c>
      <c r="J157" s="1684"/>
      <c r="K157" s="190"/>
      <c r="L157" s="1685">
        <f>'Og s3a'!G134</f>
        <v>0</v>
      </c>
      <c r="M157" s="1686">
        <f>'Og s3a'!D134</f>
        <v>0</v>
      </c>
      <c r="N157" s="1687">
        <f>Import!J132</f>
        <v>0</v>
      </c>
    </row>
    <row r="158" spans="2:14" ht="19.5" customHeight="1">
      <c r="B158" s="1682" t="str">
        <f t="shared" ref="B158:B221" si="2">IF(I158&gt;0,"Wypełnione","")</f>
        <v/>
      </c>
      <c r="C158" s="2207">
        <f>'Og s3a'!C135</f>
        <v>0</v>
      </c>
      <c r="D158" s="2208"/>
      <c r="E158" s="2209"/>
      <c r="F158" s="2210">
        <f>'Og s3a'!E135</f>
        <v>0</v>
      </c>
      <c r="G158" s="2211"/>
      <c r="H158" s="2212"/>
      <c r="I158" s="1683">
        <f>'Og s3a'!F135</f>
        <v>0</v>
      </c>
      <c r="J158" s="1684"/>
      <c r="K158" s="190"/>
      <c r="L158" s="1685">
        <f>'Og s3a'!G135</f>
        <v>0</v>
      </c>
      <c r="M158" s="1686">
        <f>'Og s3a'!D135</f>
        <v>0</v>
      </c>
      <c r="N158" s="1687">
        <f>Import!J133</f>
        <v>0</v>
      </c>
    </row>
    <row r="159" spans="2:14" ht="19.5" customHeight="1">
      <c r="B159" s="1682" t="str">
        <f t="shared" si="2"/>
        <v/>
      </c>
      <c r="C159" s="2207">
        <f>'Og s3a'!C136</f>
        <v>0</v>
      </c>
      <c r="D159" s="2208"/>
      <c r="E159" s="2209"/>
      <c r="F159" s="2210">
        <f>'Og s3a'!E136</f>
        <v>0</v>
      </c>
      <c r="G159" s="2211"/>
      <c r="H159" s="2212"/>
      <c r="I159" s="1683">
        <f>'Og s3a'!F136</f>
        <v>0</v>
      </c>
      <c r="J159" s="1684"/>
      <c r="K159" s="190"/>
      <c r="L159" s="1685">
        <f>'Og s3a'!G136</f>
        <v>0</v>
      </c>
      <c r="M159" s="1686">
        <f>'Og s3a'!D136</f>
        <v>0</v>
      </c>
      <c r="N159" s="1687">
        <f>Import!J134</f>
        <v>0</v>
      </c>
    </row>
    <row r="160" spans="2:14" ht="19.5" customHeight="1">
      <c r="B160" s="1682" t="str">
        <f t="shared" si="2"/>
        <v/>
      </c>
      <c r="C160" s="2207">
        <f>'Og s3a'!C137</f>
        <v>0</v>
      </c>
      <c r="D160" s="2208"/>
      <c r="E160" s="2209"/>
      <c r="F160" s="2210">
        <f>'Og s3a'!E137</f>
        <v>0</v>
      </c>
      <c r="G160" s="2211"/>
      <c r="H160" s="2212"/>
      <c r="I160" s="1683">
        <f>'Og s3a'!F137</f>
        <v>0</v>
      </c>
      <c r="J160" s="1684"/>
      <c r="K160" s="190"/>
      <c r="L160" s="1685">
        <f>'Og s3a'!G137</f>
        <v>0</v>
      </c>
      <c r="M160" s="1686">
        <f>'Og s3a'!D137</f>
        <v>0</v>
      </c>
      <c r="N160" s="1687">
        <f>Import!J135</f>
        <v>0</v>
      </c>
    </row>
    <row r="161" spans="2:14" ht="19.5" customHeight="1">
      <c r="B161" s="1682" t="str">
        <f t="shared" si="2"/>
        <v/>
      </c>
      <c r="C161" s="2207">
        <f>'Og s3a'!C138</f>
        <v>0</v>
      </c>
      <c r="D161" s="2208"/>
      <c r="E161" s="2209"/>
      <c r="F161" s="2210">
        <f>'Og s3a'!E138</f>
        <v>0</v>
      </c>
      <c r="G161" s="2211"/>
      <c r="H161" s="2212"/>
      <c r="I161" s="1683">
        <f>'Og s3a'!F138</f>
        <v>0</v>
      </c>
      <c r="J161" s="1684"/>
      <c r="K161" s="190"/>
      <c r="L161" s="1685">
        <f>'Og s3a'!G138</f>
        <v>0</v>
      </c>
      <c r="M161" s="1686">
        <f>'Og s3a'!D138</f>
        <v>0</v>
      </c>
      <c r="N161" s="1687">
        <f>Import!J136</f>
        <v>0</v>
      </c>
    </row>
    <row r="162" spans="2:14" ht="19.5" customHeight="1">
      <c r="B162" s="1682" t="str">
        <f t="shared" si="2"/>
        <v/>
      </c>
      <c r="C162" s="2207">
        <f>'Og s3a'!C139</f>
        <v>0</v>
      </c>
      <c r="D162" s="2208"/>
      <c r="E162" s="2209"/>
      <c r="F162" s="2210">
        <f>'Og s3a'!E139</f>
        <v>0</v>
      </c>
      <c r="G162" s="2211"/>
      <c r="H162" s="2212"/>
      <c r="I162" s="1683">
        <f>'Og s3a'!F139</f>
        <v>0</v>
      </c>
      <c r="J162" s="1684"/>
      <c r="K162" s="190"/>
      <c r="L162" s="1685">
        <f>'Og s3a'!G139</f>
        <v>0</v>
      </c>
      <c r="M162" s="1686">
        <f>'Og s3a'!D139</f>
        <v>0</v>
      </c>
      <c r="N162" s="1687">
        <f>Import!J137</f>
        <v>0</v>
      </c>
    </row>
    <row r="163" spans="2:14" ht="19.5" customHeight="1">
      <c r="B163" s="1682" t="str">
        <f t="shared" si="2"/>
        <v/>
      </c>
      <c r="C163" s="2207">
        <f>'Og s3a'!C140</f>
        <v>0</v>
      </c>
      <c r="D163" s="2208"/>
      <c r="E163" s="2209"/>
      <c r="F163" s="2210">
        <f>'Og s3a'!E140</f>
        <v>0</v>
      </c>
      <c r="G163" s="2211"/>
      <c r="H163" s="2212"/>
      <c r="I163" s="1683">
        <f>'Og s3a'!F140</f>
        <v>0</v>
      </c>
      <c r="J163" s="1684"/>
      <c r="K163" s="190"/>
      <c r="L163" s="1685">
        <f>'Og s3a'!G140</f>
        <v>0</v>
      </c>
      <c r="M163" s="1686">
        <f>'Og s3a'!D140</f>
        <v>0</v>
      </c>
      <c r="N163" s="1687">
        <f>Import!J138</f>
        <v>0</v>
      </c>
    </row>
    <row r="164" spans="2:14" ht="19.5" customHeight="1">
      <c r="B164" s="1682" t="str">
        <f t="shared" si="2"/>
        <v/>
      </c>
      <c r="C164" s="2207">
        <f>'Og s3a'!C141</f>
        <v>0</v>
      </c>
      <c r="D164" s="2208"/>
      <c r="E164" s="2209"/>
      <c r="F164" s="2210">
        <f>'Og s3a'!E141</f>
        <v>0</v>
      </c>
      <c r="G164" s="2211"/>
      <c r="H164" s="2212"/>
      <c r="I164" s="1683">
        <f>'Og s3a'!F141</f>
        <v>0</v>
      </c>
      <c r="J164" s="1684"/>
      <c r="K164" s="190"/>
      <c r="L164" s="1685">
        <f>'Og s3a'!G141</f>
        <v>0</v>
      </c>
      <c r="M164" s="1686">
        <f>'Og s3a'!D141</f>
        <v>0</v>
      </c>
      <c r="N164" s="1687">
        <f>Import!J139</f>
        <v>0</v>
      </c>
    </row>
    <row r="165" spans="2:14" ht="19.5" customHeight="1">
      <c r="B165" s="1682" t="str">
        <f t="shared" si="2"/>
        <v/>
      </c>
      <c r="C165" s="2207">
        <f>'Og s3a'!C142</f>
        <v>0</v>
      </c>
      <c r="D165" s="2208"/>
      <c r="E165" s="2209"/>
      <c r="F165" s="2210">
        <f>'Og s3a'!E142</f>
        <v>0</v>
      </c>
      <c r="G165" s="2211"/>
      <c r="H165" s="2212"/>
      <c r="I165" s="1683">
        <f>'Og s3a'!F142</f>
        <v>0</v>
      </c>
      <c r="J165" s="1684"/>
      <c r="K165" s="190"/>
      <c r="L165" s="1685">
        <f>'Og s3a'!G142</f>
        <v>0</v>
      </c>
      <c r="M165" s="1686">
        <f>'Og s3a'!D142</f>
        <v>0</v>
      </c>
      <c r="N165" s="1687">
        <f>Import!J140</f>
        <v>0</v>
      </c>
    </row>
    <row r="166" spans="2:14" ht="19.5" customHeight="1">
      <c r="B166" s="1682" t="str">
        <f t="shared" si="2"/>
        <v/>
      </c>
      <c r="C166" s="2207">
        <f>'Og s3a'!C143</f>
        <v>0</v>
      </c>
      <c r="D166" s="2208"/>
      <c r="E166" s="2209"/>
      <c r="F166" s="2210">
        <f>'Og s3a'!E143</f>
        <v>0</v>
      </c>
      <c r="G166" s="2211"/>
      <c r="H166" s="2212"/>
      <c r="I166" s="1683">
        <f>'Og s3a'!F143</f>
        <v>0</v>
      </c>
      <c r="J166" s="1684"/>
      <c r="K166" s="190"/>
      <c r="L166" s="1685">
        <f>'Og s3a'!G143</f>
        <v>0</v>
      </c>
      <c r="M166" s="1686">
        <f>'Og s3a'!D143</f>
        <v>0</v>
      </c>
      <c r="N166" s="1687">
        <f>Import!J141</f>
        <v>0</v>
      </c>
    </row>
    <row r="167" spans="2:14" ht="19.5" customHeight="1">
      <c r="B167" s="1682" t="str">
        <f t="shared" si="2"/>
        <v/>
      </c>
      <c r="C167" s="2207">
        <f>'Og s3a'!C144</f>
        <v>0</v>
      </c>
      <c r="D167" s="2208"/>
      <c r="E167" s="2209"/>
      <c r="F167" s="2210">
        <f>'Og s3a'!E144</f>
        <v>0</v>
      </c>
      <c r="G167" s="2211"/>
      <c r="H167" s="2212"/>
      <c r="I167" s="1683">
        <f>'Og s3a'!F144</f>
        <v>0</v>
      </c>
      <c r="J167" s="1684"/>
      <c r="K167" s="190"/>
      <c r="L167" s="1685">
        <f>'Og s3a'!G144</f>
        <v>0</v>
      </c>
      <c r="M167" s="1686">
        <f>'Og s3a'!D144</f>
        <v>0</v>
      </c>
      <c r="N167" s="1687">
        <f>Import!J142</f>
        <v>0</v>
      </c>
    </row>
    <row r="168" spans="2:14" ht="19.5" customHeight="1">
      <c r="B168" s="1682" t="str">
        <f t="shared" si="2"/>
        <v/>
      </c>
      <c r="C168" s="2207">
        <f>'Og s3a'!C145</f>
        <v>0</v>
      </c>
      <c r="D168" s="2208"/>
      <c r="E168" s="2209"/>
      <c r="F168" s="2210">
        <f>'Og s3a'!E145</f>
        <v>0</v>
      </c>
      <c r="G168" s="2211"/>
      <c r="H168" s="2212"/>
      <c r="I168" s="1683">
        <f>'Og s3a'!F145</f>
        <v>0</v>
      </c>
      <c r="J168" s="1684"/>
      <c r="K168" s="190"/>
      <c r="L168" s="1685">
        <f>'Og s3a'!G145</f>
        <v>0</v>
      </c>
      <c r="M168" s="1686">
        <f>'Og s3a'!D145</f>
        <v>0</v>
      </c>
      <c r="N168" s="1687">
        <f>Import!J143</f>
        <v>0</v>
      </c>
    </row>
    <row r="169" spans="2:14" ht="19.5" customHeight="1">
      <c r="B169" s="1682" t="str">
        <f t="shared" si="2"/>
        <v/>
      </c>
      <c r="C169" s="2207">
        <f>'Og s3a'!C146</f>
        <v>0</v>
      </c>
      <c r="D169" s="2208"/>
      <c r="E169" s="2209"/>
      <c r="F169" s="2210">
        <f>'Og s3a'!E146</f>
        <v>0</v>
      </c>
      <c r="G169" s="2211"/>
      <c r="H169" s="2212"/>
      <c r="I169" s="1683">
        <f>'Og s3a'!F146</f>
        <v>0</v>
      </c>
      <c r="J169" s="1684"/>
      <c r="K169" s="190"/>
      <c r="L169" s="1685">
        <f>'Og s3a'!G146</f>
        <v>0</v>
      </c>
      <c r="M169" s="1686">
        <f>'Og s3a'!D146</f>
        <v>0</v>
      </c>
      <c r="N169" s="1687">
        <f>Import!J144</f>
        <v>0</v>
      </c>
    </row>
    <row r="170" spans="2:14" ht="19.5" customHeight="1">
      <c r="B170" s="1682" t="str">
        <f t="shared" si="2"/>
        <v/>
      </c>
      <c r="C170" s="2207">
        <f>'Og s3a'!C147</f>
        <v>0</v>
      </c>
      <c r="D170" s="2208"/>
      <c r="E170" s="2209"/>
      <c r="F170" s="2210">
        <f>'Og s3a'!E147</f>
        <v>0</v>
      </c>
      <c r="G170" s="2211"/>
      <c r="H170" s="2212"/>
      <c r="I170" s="1683">
        <f>'Og s3a'!F147</f>
        <v>0</v>
      </c>
      <c r="J170" s="1684"/>
      <c r="K170" s="190"/>
      <c r="L170" s="1685">
        <f>'Og s3a'!G147</f>
        <v>0</v>
      </c>
      <c r="M170" s="1686">
        <f>'Og s3a'!D147</f>
        <v>0</v>
      </c>
      <c r="N170" s="1687">
        <f>Import!J145</f>
        <v>0</v>
      </c>
    </row>
    <row r="171" spans="2:14" ht="19.5" customHeight="1">
      <c r="B171" s="1682" t="str">
        <f t="shared" si="2"/>
        <v/>
      </c>
      <c r="C171" s="2207">
        <f>'Og s3a'!C148</f>
        <v>0</v>
      </c>
      <c r="D171" s="2208"/>
      <c r="E171" s="2209"/>
      <c r="F171" s="2210">
        <f>'Og s3a'!E148</f>
        <v>0</v>
      </c>
      <c r="G171" s="2211"/>
      <c r="H171" s="2212"/>
      <c r="I171" s="1683">
        <f>'Og s3a'!F148</f>
        <v>0</v>
      </c>
      <c r="J171" s="1684"/>
      <c r="K171" s="190"/>
      <c r="L171" s="1685">
        <f>'Og s3a'!G148</f>
        <v>0</v>
      </c>
      <c r="M171" s="1686">
        <f>'Og s3a'!D148</f>
        <v>0</v>
      </c>
      <c r="N171" s="1687">
        <f>Import!J146</f>
        <v>0</v>
      </c>
    </row>
    <row r="172" spans="2:14" ht="19.5" customHeight="1">
      <c r="B172" s="1682" t="str">
        <f t="shared" si="2"/>
        <v/>
      </c>
      <c r="C172" s="2207">
        <f>'Og s3a'!C149</f>
        <v>0</v>
      </c>
      <c r="D172" s="2208"/>
      <c r="E172" s="2209"/>
      <c r="F172" s="2210">
        <f>'Og s3a'!E149</f>
        <v>0</v>
      </c>
      <c r="G172" s="2211"/>
      <c r="H172" s="2212"/>
      <c r="I172" s="1683">
        <f>'Og s3a'!F149</f>
        <v>0</v>
      </c>
      <c r="J172" s="1684"/>
      <c r="K172" s="190"/>
      <c r="L172" s="1685">
        <f>'Og s3a'!G149</f>
        <v>0</v>
      </c>
      <c r="M172" s="1686">
        <f>'Og s3a'!D149</f>
        <v>0</v>
      </c>
      <c r="N172" s="1687">
        <f>Import!J147</f>
        <v>0</v>
      </c>
    </row>
    <row r="173" spans="2:14" ht="19.5" customHeight="1">
      <c r="B173" s="1682" t="str">
        <f t="shared" si="2"/>
        <v/>
      </c>
      <c r="C173" s="2207">
        <f>'Og s3a'!C150</f>
        <v>0</v>
      </c>
      <c r="D173" s="2208"/>
      <c r="E173" s="2209"/>
      <c r="F173" s="2210">
        <f>'Og s3a'!E150</f>
        <v>0</v>
      </c>
      <c r="G173" s="2211"/>
      <c r="H173" s="2212"/>
      <c r="I173" s="1683">
        <f>'Og s3a'!F150</f>
        <v>0</v>
      </c>
      <c r="J173" s="1684"/>
      <c r="K173" s="190"/>
      <c r="L173" s="1685">
        <f>'Og s3a'!G150</f>
        <v>0</v>
      </c>
      <c r="M173" s="1686">
        <f>'Og s3a'!D150</f>
        <v>0</v>
      </c>
      <c r="N173" s="1687">
        <f>Import!J148</f>
        <v>0</v>
      </c>
    </row>
    <row r="174" spans="2:14" ht="19.5" customHeight="1">
      <c r="B174" s="1682" t="str">
        <f t="shared" si="2"/>
        <v/>
      </c>
      <c r="C174" s="2207">
        <f>'Og s3a'!C151</f>
        <v>0</v>
      </c>
      <c r="D174" s="2208"/>
      <c r="E174" s="2209"/>
      <c r="F174" s="2210">
        <f>'Og s3a'!E151</f>
        <v>0</v>
      </c>
      <c r="G174" s="2211"/>
      <c r="H174" s="2212"/>
      <c r="I174" s="1683">
        <f>'Og s3a'!F151</f>
        <v>0</v>
      </c>
      <c r="J174" s="1684"/>
      <c r="K174" s="190"/>
      <c r="L174" s="1685">
        <f>'Og s3a'!G151</f>
        <v>0</v>
      </c>
      <c r="M174" s="1686">
        <f>'Og s3a'!D151</f>
        <v>0</v>
      </c>
      <c r="N174" s="1687">
        <f>Import!J149</f>
        <v>0</v>
      </c>
    </row>
    <row r="175" spans="2:14" ht="19.5" customHeight="1">
      <c r="B175" s="1682" t="str">
        <f t="shared" si="2"/>
        <v/>
      </c>
      <c r="C175" s="2207">
        <f>'Og s3a'!C152</f>
        <v>0</v>
      </c>
      <c r="D175" s="2208"/>
      <c r="E175" s="2209"/>
      <c r="F175" s="2210">
        <f>'Og s3a'!E152</f>
        <v>0</v>
      </c>
      <c r="G175" s="2211"/>
      <c r="H175" s="2212"/>
      <c r="I175" s="1683">
        <f>'Og s3a'!F152</f>
        <v>0</v>
      </c>
      <c r="J175" s="1684"/>
      <c r="K175" s="190"/>
      <c r="L175" s="1685">
        <f>'Og s3a'!G152</f>
        <v>0</v>
      </c>
      <c r="M175" s="1686">
        <f>'Og s3a'!D152</f>
        <v>0</v>
      </c>
      <c r="N175" s="1687">
        <f>Import!J150</f>
        <v>0</v>
      </c>
    </row>
    <row r="176" spans="2:14" ht="19.5" customHeight="1">
      <c r="B176" s="1682" t="str">
        <f t="shared" si="2"/>
        <v/>
      </c>
      <c r="C176" s="2207">
        <f>'Og s3a'!C153</f>
        <v>0</v>
      </c>
      <c r="D176" s="2208"/>
      <c r="E176" s="2209"/>
      <c r="F176" s="2210">
        <f>'Og s3a'!E153</f>
        <v>0</v>
      </c>
      <c r="G176" s="2211"/>
      <c r="H176" s="2212"/>
      <c r="I176" s="1683">
        <f>'Og s3a'!F153</f>
        <v>0</v>
      </c>
      <c r="J176" s="1684"/>
      <c r="K176" s="190"/>
      <c r="L176" s="1685">
        <f>'Og s3a'!G153</f>
        <v>0</v>
      </c>
      <c r="M176" s="1686">
        <f>'Og s3a'!D153</f>
        <v>0</v>
      </c>
      <c r="N176" s="1687">
        <f>Import!J151</f>
        <v>0</v>
      </c>
    </row>
    <row r="177" spans="2:14" ht="19.5" customHeight="1">
      <c r="B177" s="1682" t="str">
        <f t="shared" si="2"/>
        <v/>
      </c>
      <c r="C177" s="2207">
        <f>'Og s3a'!C154</f>
        <v>0</v>
      </c>
      <c r="D177" s="2208"/>
      <c r="E177" s="2209"/>
      <c r="F177" s="2210">
        <f>'Og s3a'!E154</f>
        <v>0</v>
      </c>
      <c r="G177" s="2211"/>
      <c r="H177" s="2212"/>
      <c r="I177" s="1683">
        <f>'Og s3a'!F154</f>
        <v>0</v>
      </c>
      <c r="J177" s="1684"/>
      <c r="K177" s="190"/>
      <c r="L177" s="1685">
        <f>'Og s3a'!G154</f>
        <v>0</v>
      </c>
      <c r="M177" s="1686">
        <f>'Og s3a'!D154</f>
        <v>0</v>
      </c>
      <c r="N177" s="1687">
        <f>Import!J152</f>
        <v>0</v>
      </c>
    </row>
    <row r="178" spans="2:14" ht="19.5" customHeight="1">
      <c r="B178" s="1682" t="str">
        <f t="shared" si="2"/>
        <v/>
      </c>
      <c r="C178" s="2207">
        <f>'Og s3a'!C155</f>
        <v>0</v>
      </c>
      <c r="D178" s="2208"/>
      <c r="E178" s="2209"/>
      <c r="F178" s="2210">
        <f>'Og s3a'!E155</f>
        <v>0</v>
      </c>
      <c r="G178" s="2211"/>
      <c r="H178" s="2212"/>
      <c r="I178" s="1683">
        <f>'Og s3a'!F155</f>
        <v>0</v>
      </c>
      <c r="J178" s="1684"/>
      <c r="K178" s="190"/>
      <c r="L178" s="1685">
        <f>'Og s3a'!G155</f>
        <v>0</v>
      </c>
      <c r="M178" s="1686">
        <f>'Og s3a'!D155</f>
        <v>0</v>
      </c>
      <c r="N178" s="1687">
        <f>Import!J153</f>
        <v>0</v>
      </c>
    </row>
    <row r="179" spans="2:14" ht="19.5" customHeight="1">
      <c r="B179" s="1682" t="str">
        <f t="shared" si="2"/>
        <v/>
      </c>
      <c r="C179" s="2207">
        <f>'Og s3a'!C156</f>
        <v>0</v>
      </c>
      <c r="D179" s="2208"/>
      <c r="E179" s="2209"/>
      <c r="F179" s="2210">
        <f>'Og s3a'!E156</f>
        <v>0</v>
      </c>
      <c r="G179" s="2211"/>
      <c r="H179" s="2212"/>
      <c r="I179" s="1683">
        <f>'Og s3a'!F156</f>
        <v>0</v>
      </c>
      <c r="J179" s="1684"/>
      <c r="K179" s="190"/>
      <c r="L179" s="1685">
        <f>'Og s3a'!G156</f>
        <v>0</v>
      </c>
      <c r="M179" s="1686">
        <f>'Og s3a'!D156</f>
        <v>0</v>
      </c>
      <c r="N179" s="1687">
        <f>Import!J154</f>
        <v>0</v>
      </c>
    </row>
    <row r="180" spans="2:14" ht="19.5" customHeight="1">
      <c r="B180" s="1682" t="str">
        <f t="shared" si="2"/>
        <v/>
      </c>
      <c r="C180" s="2207">
        <f>'Og s3a'!C157</f>
        <v>0</v>
      </c>
      <c r="D180" s="2208"/>
      <c r="E180" s="2209"/>
      <c r="F180" s="2210">
        <f>'Og s3a'!E157</f>
        <v>0</v>
      </c>
      <c r="G180" s="2211"/>
      <c r="H180" s="2212"/>
      <c r="I180" s="1683">
        <f>'Og s3a'!F157</f>
        <v>0</v>
      </c>
      <c r="J180" s="1684"/>
      <c r="K180" s="190"/>
      <c r="L180" s="1685">
        <f>'Og s3a'!G157</f>
        <v>0</v>
      </c>
      <c r="M180" s="1686">
        <f>'Og s3a'!D157</f>
        <v>0</v>
      </c>
      <c r="N180" s="1687">
        <f>Import!J155</f>
        <v>0</v>
      </c>
    </row>
    <row r="181" spans="2:14" ht="19.5" customHeight="1">
      <c r="B181" s="1682" t="str">
        <f t="shared" si="2"/>
        <v/>
      </c>
      <c r="C181" s="2207">
        <f>'Og s3a'!C158</f>
        <v>0</v>
      </c>
      <c r="D181" s="2208"/>
      <c r="E181" s="2209"/>
      <c r="F181" s="2210">
        <f>'Og s3a'!E158</f>
        <v>0</v>
      </c>
      <c r="G181" s="2211"/>
      <c r="H181" s="2212"/>
      <c r="I181" s="1683">
        <f>'Og s3a'!F158</f>
        <v>0</v>
      </c>
      <c r="J181" s="1684"/>
      <c r="K181" s="190"/>
      <c r="L181" s="1685">
        <f>'Og s3a'!G158</f>
        <v>0</v>
      </c>
      <c r="M181" s="1686">
        <f>'Og s3a'!D158</f>
        <v>0</v>
      </c>
      <c r="N181" s="1687">
        <f>Import!J156</f>
        <v>0</v>
      </c>
    </row>
    <row r="182" spans="2:14" ht="19.5" customHeight="1">
      <c r="B182" s="1682" t="str">
        <f t="shared" si="2"/>
        <v/>
      </c>
      <c r="C182" s="2207">
        <f>'Og s3a'!C159</f>
        <v>0</v>
      </c>
      <c r="D182" s="2208"/>
      <c r="E182" s="2209"/>
      <c r="F182" s="2210">
        <f>'Og s3a'!E159</f>
        <v>0</v>
      </c>
      <c r="G182" s="2211"/>
      <c r="H182" s="2212"/>
      <c r="I182" s="1683">
        <f>'Og s3a'!F159</f>
        <v>0</v>
      </c>
      <c r="J182" s="1684"/>
      <c r="K182" s="190"/>
      <c r="L182" s="1685">
        <f>'Og s3a'!G159</f>
        <v>0</v>
      </c>
      <c r="M182" s="1686">
        <f>'Og s3a'!D159</f>
        <v>0</v>
      </c>
      <c r="N182" s="1687">
        <f>Import!J157</f>
        <v>0</v>
      </c>
    </row>
    <row r="183" spans="2:14" ht="19.5" customHeight="1">
      <c r="B183" s="1682" t="str">
        <f t="shared" si="2"/>
        <v/>
      </c>
      <c r="C183" s="2207">
        <f>'Og s3a'!C160</f>
        <v>0</v>
      </c>
      <c r="D183" s="2208"/>
      <c r="E183" s="2209"/>
      <c r="F183" s="2210">
        <f>'Og s3a'!E160</f>
        <v>0</v>
      </c>
      <c r="G183" s="2211"/>
      <c r="H183" s="2212"/>
      <c r="I183" s="1683">
        <f>'Og s3a'!F160</f>
        <v>0</v>
      </c>
      <c r="J183" s="1684"/>
      <c r="K183" s="190"/>
      <c r="L183" s="1685">
        <f>'Og s3a'!G160</f>
        <v>0</v>
      </c>
      <c r="M183" s="1686">
        <f>'Og s3a'!D160</f>
        <v>0</v>
      </c>
      <c r="N183" s="1687">
        <f>Import!J158</f>
        <v>0</v>
      </c>
    </row>
    <row r="184" spans="2:14" ht="19.5" customHeight="1">
      <c r="B184" s="1682" t="str">
        <f t="shared" si="2"/>
        <v/>
      </c>
      <c r="C184" s="2207">
        <f>'Og s3a'!C161</f>
        <v>0</v>
      </c>
      <c r="D184" s="2208"/>
      <c r="E184" s="2209"/>
      <c r="F184" s="2210">
        <f>'Og s3a'!E161</f>
        <v>0</v>
      </c>
      <c r="G184" s="2211"/>
      <c r="H184" s="2212"/>
      <c r="I184" s="1683">
        <f>'Og s3a'!F161</f>
        <v>0</v>
      </c>
      <c r="J184" s="1684"/>
      <c r="K184" s="190"/>
      <c r="L184" s="1685">
        <f>'Og s3a'!G161</f>
        <v>0</v>
      </c>
      <c r="M184" s="1686">
        <f>'Og s3a'!D161</f>
        <v>0</v>
      </c>
      <c r="N184" s="1687">
        <f>Import!J159</f>
        <v>0</v>
      </c>
    </row>
    <row r="185" spans="2:14" ht="19.5" customHeight="1">
      <c r="B185" s="1682" t="str">
        <f t="shared" si="2"/>
        <v/>
      </c>
      <c r="C185" s="2207">
        <f>'Og s3a'!C162</f>
        <v>0</v>
      </c>
      <c r="D185" s="2208"/>
      <c r="E185" s="2209"/>
      <c r="F185" s="2210">
        <f>'Og s3a'!E162</f>
        <v>0</v>
      </c>
      <c r="G185" s="2211"/>
      <c r="H185" s="2212"/>
      <c r="I185" s="1683">
        <f>'Og s3a'!F162</f>
        <v>0</v>
      </c>
      <c r="J185" s="1684"/>
      <c r="K185" s="190"/>
      <c r="L185" s="1685">
        <f>'Og s3a'!G162</f>
        <v>0</v>
      </c>
      <c r="M185" s="1686">
        <f>'Og s3a'!D162</f>
        <v>0</v>
      </c>
      <c r="N185" s="1687">
        <f>Import!J160</f>
        <v>0</v>
      </c>
    </row>
    <row r="186" spans="2:14" ht="19.5" customHeight="1">
      <c r="B186" s="1682" t="str">
        <f t="shared" si="2"/>
        <v/>
      </c>
      <c r="C186" s="2207">
        <f>'Og s3a'!C163</f>
        <v>0</v>
      </c>
      <c r="D186" s="2208"/>
      <c r="E186" s="2209"/>
      <c r="F186" s="2210">
        <f>'Og s3a'!E163</f>
        <v>0</v>
      </c>
      <c r="G186" s="2211"/>
      <c r="H186" s="2212"/>
      <c r="I186" s="1683">
        <f>'Og s3a'!F163</f>
        <v>0</v>
      </c>
      <c r="J186" s="1684"/>
      <c r="K186" s="190"/>
      <c r="L186" s="1685">
        <f>'Og s3a'!G163</f>
        <v>0</v>
      </c>
      <c r="M186" s="1686">
        <f>'Og s3a'!D163</f>
        <v>0</v>
      </c>
      <c r="N186" s="1687">
        <f>Import!J161</f>
        <v>0</v>
      </c>
    </row>
    <row r="187" spans="2:14" ht="19.5" customHeight="1">
      <c r="B187" s="1682" t="str">
        <f t="shared" si="2"/>
        <v/>
      </c>
      <c r="C187" s="2207">
        <f>'Og s3a'!C164</f>
        <v>0</v>
      </c>
      <c r="D187" s="2208"/>
      <c r="E187" s="2209"/>
      <c r="F187" s="2210">
        <f>'Og s3a'!E164</f>
        <v>0</v>
      </c>
      <c r="G187" s="2211"/>
      <c r="H187" s="2212"/>
      <c r="I187" s="1683">
        <f>'Og s3a'!F164</f>
        <v>0</v>
      </c>
      <c r="J187" s="1684"/>
      <c r="K187" s="190"/>
      <c r="L187" s="1685">
        <f>'Og s3a'!G164</f>
        <v>0</v>
      </c>
      <c r="M187" s="1686">
        <f>'Og s3a'!D164</f>
        <v>0</v>
      </c>
      <c r="N187" s="1687">
        <f>Import!J162</f>
        <v>0</v>
      </c>
    </row>
    <row r="188" spans="2:14" ht="19.5" customHeight="1">
      <c r="B188" s="1682" t="str">
        <f t="shared" si="2"/>
        <v/>
      </c>
      <c r="C188" s="2207">
        <f>'Og s3a'!C165</f>
        <v>0</v>
      </c>
      <c r="D188" s="2208"/>
      <c r="E188" s="2209"/>
      <c r="F188" s="2210">
        <f>'Og s3a'!E165</f>
        <v>0</v>
      </c>
      <c r="G188" s="2211"/>
      <c r="H188" s="2212"/>
      <c r="I188" s="1683">
        <f>'Og s3a'!F165</f>
        <v>0</v>
      </c>
      <c r="J188" s="1684"/>
      <c r="K188" s="190"/>
      <c r="L188" s="1685">
        <f>'Og s3a'!G165</f>
        <v>0</v>
      </c>
      <c r="M188" s="1686">
        <f>'Og s3a'!D165</f>
        <v>0</v>
      </c>
      <c r="N188" s="1687">
        <f>Import!J163</f>
        <v>0</v>
      </c>
    </row>
    <row r="189" spans="2:14" ht="19.5" customHeight="1">
      <c r="B189" s="1682" t="str">
        <f t="shared" si="2"/>
        <v/>
      </c>
      <c r="C189" s="2207">
        <f>'Og s3a'!C166</f>
        <v>0</v>
      </c>
      <c r="D189" s="2208"/>
      <c r="E189" s="2209"/>
      <c r="F189" s="2210">
        <f>'Og s3a'!E166</f>
        <v>0</v>
      </c>
      <c r="G189" s="2211"/>
      <c r="H189" s="2212"/>
      <c r="I189" s="1683">
        <f>'Og s3a'!F166</f>
        <v>0</v>
      </c>
      <c r="J189" s="1684"/>
      <c r="K189" s="190"/>
      <c r="L189" s="1685">
        <f>'Og s3a'!G166</f>
        <v>0</v>
      </c>
      <c r="M189" s="1686">
        <f>'Og s3a'!D166</f>
        <v>0</v>
      </c>
      <c r="N189" s="1687">
        <f>Import!J164</f>
        <v>0</v>
      </c>
    </row>
    <row r="190" spans="2:14" ht="19.5" customHeight="1">
      <c r="B190" s="1682" t="str">
        <f t="shared" si="2"/>
        <v/>
      </c>
      <c r="C190" s="2207">
        <f>'Og s3a'!C167</f>
        <v>0</v>
      </c>
      <c r="D190" s="2208"/>
      <c r="E190" s="2209"/>
      <c r="F190" s="2210">
        <f>'Og s3a'!E167</f>
        <v>0</v>
      </c>
      <c r="G190" s="2211"/>
      <c r="H190" s="2212"/>
      <c r="I190" s="1683">
        <f>'Og s3a'!F167</f>
        <v>0</v>
      </c>
      <c r="J190" s="1684"/>
      <c r="K190" s="190"/>
      <c r="L190" s="1685">
        <f>'Og s3a'!G167</f>
        <v>0</v>
      </c>
      <c r="M190" s="1686">
        <f>'Og s3a'!D167</f>
        <v>0</v>
      </c>
      <c r="N190" s="1687">
        <f>Import!J165</f>
        <v>0</v>
      </c>
    </row>
    <row r="191" spans="2:14" ht="19.5" customHeight="1">
      <c r="B191" s="1682" t="str">
        <f t="shared" si="2"/>
        <v/>
      </c>
      <c r="C191" s="2207">
        <f>'Og s3a'!C168</f>
        <v>0</v>
      </c>
      <c r="D191" s="2208"/>
      <c r="E191" s="2209"/>
      <c r="F191" s="2210">
        <f>'Og s3a'!E168</f>
        <v>0</v>
      </c>
      <c r="G191" s="2211"/>
      <c r="H191" s="2212"/>
      <c r="I191" s="1683">
        <f>'Og s3a'!F168</f>
        <v>0</v>
      </c>
      <c r="J191" s="1684"/>
      <c r="K191" s="190"/>
      <c r="L191" s="1685">
        <f>'Og s3a'!G168</f>
        <v>0</v>
      </c>
      <c r="M191" s="1686">
        <f>'Og s3a'!D168</f>
        <v>0</v>
      </c>
      <c r="N191" s="1687">
        <f>Import!J166</f>
        <v>0</v>
      </c>
    </row>
    <row r="192" spans="2:14" ht="19.5" customHeight="1">
      <c r="B192" s="1682" t="str">
        <f t="shared" si="2"/>
        <v/>
      </c>
      <c r="C192" s="2207">
        <f>'Og s3a'!C169</f>
        <v>0</v>
      </c>
      <c r="D192" s="2208"/>
      <c r="E192" s="2209"/>
      <c r="F192" s="2210">
        <f>'Og s3a'!E169</f>
        <v>0</v>
      </c>
      <c r="G192" s="2211"/>
      <c r="H192" s="2212"/>
      <c r="I192" s="1683">
        <f>'Og s3a'!F169</f>
        <v>0</v>
      </c>
      <c r="J192" s="1684"/>
      <c r="K192" s="190"/>
      <c r="L192" s="1685">
        <f>'Og s3a'!G169</f>
        <v>0</v>
      </c>
      <c r="M192" s="1686">
        <f>'Og s3a'!D169</f>
        <v>0</v>
      </c>
      <c r="N192" s="1687">
        <f>Import!J167</f>
        <v>0</v>
      </c>
    </row>
    <row r="193" spans="2:14" ht="19.5" customHeight="1">
      <c r="B193" s="1682" t="str">
        <f t="shared" si="2"/>
        <v/>
      </c>
      <c r="C193" s="2207">
        <f>'Og s3a'!C170</f>
        <v>0</v>
      </c>
      <c r="D193" s="2208"/>
      <c r="E193" s="2209"/>
      <c r="F193" s="2210">
        <f>'Og s3a'!E170</f>
        <v>0</v>
      </c>
      <c r="G193" s="2211"/>
      <c r="H193" s="2212"/>
      <c r="I193" s="1683">
        <f>'Og s3a'!F170</f>
        <v>0</v>
      </c>
      <c r="J193" s="1684"/>
      <c r="K193" s="190"/>
      <c r="L193" s="1685">
        <f>'Og s3a'!G170</f>
        <v>0</v>
      </c>
      <c r="M193" s="1686">
        <f>'Og s3a'!D170</f>
        <v>0</v>
      </c>
      <c r="N193" s="1687">
        <f>Import!J168</f>
        <v>0</v>
      </c>
    </row>
    <row r="194" spans="2:14" ht="19.5" customHeight="1">
      <c r="B194" s="1682" t="str">
        <f t="shared" si="2"/>
        <v/>
      </c>
      <c r="C194" s="2207">
        <f>'Og s3a'!C171</f>
        <v>0</v>
      </c>
      <c r="D194" s="2208"/>
      <c r="E194" s="2209"/>
      <c r="F194" s="2210">
        <f>'Og s3a'!E171</f>
        <v>0</v>
      </c>
      <c r="G194" s="2211"/>
      <c r="H194" s="2212"/>
      <c r="I194" s="1683">
        <f>'Og s3a'!F171</f>
        <v>0</v>
      </c>
      <c r="J194" s="1684"/>
      <c r="K194" s="190"/>
      <c r="L194" s="1685">
        <f>'Og s3a'!G171</f>
        <v>0</v>
      </c>
      <c r="M194" s="1686">
        <f>'Og s3a'!D171</f>
        <v>0</v>
      </c>
      <c r="N194" s="1687">
        <f>Import!J169</f>
        <v>0</v>
      </c>
    </row>
    <row r="195" spans="2:14" ht="19.5" customHeight="1">
      <c r="B195" s="1682" t="str">
        <f t="shared" si="2"/>
        <v/>
      </c>
      <c r="C195" s="2207">
        <f>'Og s3a'!C172</f>
        <v>0</v>
      </c>
      <c r="D195" s="2208"/>
      <c r="E195" s="2209"/>
      <c r="F195" s="2210">
        <f>'Og s3a'!E172</f>
        <v>0</v>
      </c>
      <c r="G195" s="2211"/>
      <c r="H195" s="2212"/>
      <c r="I195" s="1683">
        <f>'Og s3a'!F172</f>
        <v>0</v>
      </c>
      <c r="J195" s="1684"/>
      <c r="K195" s="190"/>
      <c r="L195" s="1685">
        <f>'Og s3a'!G172</f>
        <v>0</v>
      </c>
      <c r="M195" s="1686">
        <f>'Og s3a'!D172</f>
        <v>0</v>
      </c>
      <c r="N195" s="1687">
        <f>Import!J170</f>
        <v>0</v>
      </c>
    </row>
    <row r="196" spans="2:14" ht="19.5" customHeight="1">
      <c r="B196" s="1682" t="str">
        <f t="shared" si="2"/>
        <v/>
      </c>
      <c r="C196" s="2207">
        <f>'Og s3a'!C173</f>
        <v>0</v>
      </c>
      <c r="D196" s="2208"/>
      <c r="E196" s="2209"/>
      <c r="F196" s="2210">
        <f>'Og s3a'!E173</f>
        <v>0</v>
      </c>
      <c r="G196" s="2211"/>
      <c r="H196" s="2212"/>
      <c r="I196" s="1683">
        <f>'Og s3a'!F173</f>
        <v>0</v>
      </c>
      <c r="J196" s="1684"/>
      <c r="K196" s="190"/>
      <c r="L196" s="1685">
        <f>'Og s3a'!G173</f>
        <v>0</v>
      </c>
      <c r="M196" s="1686">
        <f>'Og s3a'!D173</f>
        <v>0</v>
      </c>
      <c r="N196" s="1687">
        <f>Import!J171</f>
        <v>0</v>
      </c>
    </row>
    <row r="197" spans="2:14" ht="19.5" customHeight="1">
      <c r="B197" s="1682" t="str">
        <f t="shared" si="2"/>
        <v/>
      </c>
      <c r="C197" s="2207">
        <f>'Og s3a'!C174</f>
        <v>0</v>
      </c>
      <c r="D197" s="2208"/>
      <c r="E197" s="2209"/>
      <c r="F197" s="2210">
        <f>'Og s3a'!E174</f>
        <v>0</v>
      </c>
      <c r="G197" s="2211"/>
      <c r="H197" s="2212"/>
      <c r="I197" s="1683">
        <f>'Og s3a'!F174</f>
        <v>0</v>
      </c>
      <c r="J197" s="1684"/>
      <c r="K197" s="190"/>
      <c r="L197" s="1685">
        <f>'Og s3a'!G174</f>
        <v>0</v>
      </c>
      <c r="M197" s="1686">
        <f>'Og s3a'!D174</f>
        <v>0</v>
      </c>
      <c r="N197" s="1687">
        <f>Import!J172</f>
        <v>0</v>
      </c>
    </row>
    <row r="198" spans="2:14" ht="19.5" customHeight="1">
      <c r="B198" s="1682" t="str">
        <f t="shared" si="2"/>
        <v/>
      </c>
      <c r="C198" s="2207">
        <f>'Og s3a'!C175</f>
        <v>0</v>
      </c>
      <c r="D198" s="2208"/>
      <c r="E198" s="2209"/>
      <c r="F198" s="2210">
        <f>'Og s3a'!E175</f>
        <v>0</v>
      </c>
      <c r="G198" s="2211"/>
      <c r="H198" s="2212"/>
      <c r="I198" s="1683">
        <f>'Og s3a'!F175</f>
        <v>0</v>
      </c>
      <c r="J198" s="1684"/>
      <c r="K198" s="190"/>
      <c r="L198" s="1685">
        <f>'Og s3a'!G175</f>
        <v>0</v>
      </c>
      <c r="M198" s="1686">
        <f>'Og s3a'!D175</f>
        <v>0</v>
      </c>
      <c r="N198" s="1687">
        <f>Import!J173</f>
        <v>0</v>
      </c>
    </row>
    <row r="199" spans="2:14" ht="19.5" customHeight="1">
      <c r="B199" s="1682" t="str">
        <f t="shared" si="2"/>
        <v/>
      </c>
      <c r="C199" s="2207">
        <f>'Og s3a'!C176</f>
        <v>0</v>
      </c>
      <c r="D199" s="2208"/>
      <c r="E199" s="2209"/>
      <c r="F199" s="2210">
        <f>'Og s3a'!E176</f>
        <v>0</v>
      </c>
      <c r="G199" s="2211"/>
      <c r="H199" s="2212"/>
      <c r="I199" s="1683">
        <f>'Og s3a'!F176</f>
        <v>0</v>
      </c>
      <c r="J199" s="1684"/>
      <c r="K199" s="190"/>
      <c r="L199" s="1685">
        <f>'Og s3a'!G176</f>
        <v>0</v>
      </c>
      <c r="M199" s="1686">
        <f>'Og s3a'!D176</f>
        <v>0</v>
      </c>
      <c r="N199" s="1687">
        <f>Import!J174</f>
        <v>0</v>
      </c>
    </row>
    <row r="200" spans="2:14" ht="19.5" customHeight="1">
      <c r="B200" s="1682" t="str">
        <f t="shared" si="2"/>
        <v/>
      </c>
      <c r="C200" s="2207">
        <f>'Og s3a'!C177</f>
        <v>0</v>
      </c>
      <c r="D200" s="2208"/>
      <c r="E200" s="2209"/>
      <c r="F200" s="2210">
        <f>'Og s3a'!E177</f>
        <v>0</v>
      </c>
      <c r="G200" s="2211"/>
      <c r="H200" s="2212"/>
      <c r="I200" s="1683">
        <f>'Og s3a'!F177</f>
        <v>0</v>
      </c>
      <c r="J200" s="1684"/>
      <c r="K200" s="190"/>
      <c r="L200" s="1685">
        <f>'Og s3a'!G177</f>
        <v>0</v>
      </c>
      <c r="M200" s="1686">
        <f>'Og s3a'!D177</f>
        <v>0</v>
      </c>
      <c r="N200" s="1687">
        <f>Import!J175</f>
        <v>0</v>
      </c>
    </row>
    <row r="201" spans="2:14" ht="19.5" customHeight="1">
      <c r="B201" s="1682" t="str">
        <f t="shared" si="2"/>
        <v/>
      </c>
      <c r="C201" s="2207">
        <f>'Og s3a'!C178</f>
        <v>0</v>
      </c>
      <c r="D201" s="2208"/>
      <c r="E201" s="2209"/>
      <c r="F201" s="2210">
        <f>'Og s3a'!E178</f>
        <v>0</v>
      </c>
      <c r="G201" s="2211"/>
      <c r="H201" s="2212"/>
      <c r="I201" s="1683">
        <f>'Og s3a'!F178</f>
        <v>0</v>
      </c>
      <c r="J201" s="1684"/>
      <c r="K201" s="190"/>
      <c r="L201" s="1685">
        <f>'Og s3a'!G178</f>
        <v>0</v>
      </c>
      <c r="M201" s="1686">
        <f>'Og s3a'!D178</f>
        <v>0</v>
      </c>
      <c r="N201" s="1687">
        <f>Import!J176</f>
        <v>0</v>
      </c>
    </row>
    <row r="202" spans="2:14" ht="19.5" customHeight="1">
      <c r="B202" s="1682" t="str">
        <f t="shared" si="2"/>
        <v/>
      </c>
      <c r="C202" s="2207">
        <f>'Og s3a'!C179</f>
        <v>0</v>
      </c>
      <c r="D202" s="2208"/>
      <c r="E202" s="2209"/>
      <c r="F202" s="2210">
        <f>'Og s3a'!E179</f>
        <v>0</v>
      </c>
      <c r="G202" s="2211"/>
      <c r="H202" s="2212"/>
      <c r="I202" s="1683">
        <f>'Og s3a'!F179</f>
        <v>0</v>
      </c>
      <c r="J202" s="1684"/>
      <c r="K202" s="190"/>
      <c r="L202" s="1685">
        <f>'Og s3a'!G179</f>
        <v>0</v>
      </c>
      <c r="M202" s="1686">
        <f>'Og s3a'!D179</f>
        <v>0</v>
      </c>
      <c r="N202" s="1687">
        <f>Import!J177</f>
        <v>0</v>
      </c>
    </row>
    <row r="203" spans="2:14" ht="19.5" customHeight="1">
      <c r="B203" s="1682" t="str">
        <f t="shared" si="2"/>
        <v/>
      </c>
      <c r="C203" s="2207">
        <f>'Og s3a'!C180</f>
        <v>0</v>
      </c>
      <c r="D203" s="2208"/>
      <c r="E203" s="2209"/>
      <c r="F203" s="2210">
        <f>'Og s3a'!E180</f>
        <v>0</v>
      </c>
      <c r="G203" s="2211"/>
      <c r="H203" s="2212"/>
      <c r="I203" s="1683">
        <f>'Og s3a'!F180</f>
        <v>0</v>
      </c>
      <c r="J203" s="1684"/>
      <c r="K203" s="190"/>
      <c r="L203" s="1685">
        <f>'Og s3a'!G180</f>
        <v>0</v>
      </c>
      <c r="M203" s="1686">
        <f>'Og s3a'!D180</f>
        <v>0</v>
      </c>
      <c r="N203" s="1687">
        <f>Import!J178</f>
        <v>0</v>
      </c>
    </row>
    <row r="204" spans="2:14" ht="19.5" customHeight="1">
      <c r="B204" s="1682" t="str">
        <f t="shared" si="2"/>
        <v/>
      </c>
      <c r="C204" s="2207">
        <f>'Og s3a'!C181</f>
        <v>0</v>
      </c>
      <c r="D204" s="2208"/>
      <c r="E204" s="2209"/>
      <c r="F204" s="2210">
        <f>'Og s3a'!E181</f>
        <v>0</v>
      </c>
      <c r="G204" s="2211"/>
      <c r="H204" s="2212"/>
      <c r="I204" s="1683">
        <f>'Og s3a'!F181</f>
        <v>0</v>
      </c>
      <c r="J204" s="1684"/>
      <c r="K204" s="190"/>
      <c r="L204" s="1685">
        <f>'Og s3a'!G181</f>
        <v>0</v>
      </c>
      <c r="M204" s="1686">
        <f>'Og s3a'!D181</f>
        <v>0</v>
      </c>
      <c r="N204" s="1687">
        <f>Import!J179</f>
        <v>0</v>
      </c>
    </row>
    <row r="205" spans="2:14" ht="19.5" customHeight="1">
      <c r="B205" s="1682" t="str">
        <f t="shared" si="2"/>
        <v/>
      </c>
      <c r="C205" s="2207">
        <f>'Og s3a'!C182</f>
        <v>0</v>
      </c>
      <c r="D205" s="2208"/>
      <c r="E205" s="2209"/>
      <c r="F205" s="2210">
        <f>'Og s3a'!E182</f>
        <v>0</v>
      </c>
      <c r="G205" s="2211"/>
      <c r="H205" s="2212"/>
      <c r="I205" s="1683">
        <f>'Og s3a'!F182</f>
        <v>0</v>
      </c>
      <c r="J205" s="1684"/>
      <c r="K205" s="190"/>
      <c r="L205" s="1685">
        <f>'Og s3a'!G182</f>
        <v>0</v>
      </c>
      <c r="M205" s="1686">
        <f>'Og s3a'!D182</f>
        <v>0</v>
      </c>
      <c r="N205" s="1687">
        <f>Import!J180</f>
        <v>0</v>
      </c>
    </row>
    <row r="206" spans="2:14" ht="19.5" customHeight="1">
      <c r="B206" s="1682" t="str">
        <f t="shared" si="2"/>
        <v/>
      </c>
      <c r="C206" s="2207">
        <f>'Og s3a'!C183</f>
        <v>0</v>
      </c>
      <c r="D206" s="2208"/>
      <c r="E206" s="2209"/>
      <c r="F206" s="2210">
        <f>'Og s3a'!E183</f>
        <v>0</v>
      </c>
      <c r="G206" s="2211"/>
      <c r="H206" s="2212"/>
      <c r="I206" s="1683">
        <f>'Og s3a'!F183</f>
        <v>0</v>
      </c>
      <c r="J206" s="1684"/>
      <c r="K206" s="190"/>
      <c r="L206" s="1685">
        <f>'Og s3a'!G183</f>
        <v>0</v>
      </c>
      <c r="M206" s="1686">
        <f>'Og s3a'!D183</f>
        <v>0</v>
      </c>
      <c r="N206" s="1687">
        <f>Import!J181</f>
        <v>0</v>
      </c>
    </row>
    <row r="207" spans="2:14" ht="19.5" customHeight="1">
      <c r="B207" s="1682" t="str">
        <f t="shared" si="2"/>
        <v/>
      </c>
      <c r="C207" s="2207">
        <f>'Og s3a'!C184</f>
        <v>0</v>
      </c>
      <c r="D207" s="2208"/>
      <c r="E207" s="2209"/>
      <c r="F207" s="2210">
        <f>'Og s3a'!E184</f>
        <v>0</v>
      </c>
      <c r="G207" s="2211"/>
      <c r="H207" s="2212"/>
      <c r="I207" s="1683">
        <f>'Og s3a'!F184</f>
        <v>0</v>
      </c>
      <c r="J207" s="1684"/>
      <c r="K207" s="190"/>
      <c r="L207" s="1685">
        <f>'Og s3a'!G184</f>
        <v>0</v>
      </c>
      <c r="M207" s="1686">
        <f>'Og s3a'!D184</f>
        <v>0</v>
      </c>
      <c r="N207" s="1687">
        <f>Import!J182</f>
        <v>0</v>
      </c>
    </row>
    <row r="208" spans="2:14" ht="19.5" customHeight="1">
      <c r="B208" s="1682" t="str">
        <f t="shared" si="2"/>
        <v/>
      </c>
      <c r="C208" s="2207">
        <f>'Og s3a'!C185</f>
        <v>0</v>
      </c>
      <c r="D208" s="2208"/>
      <c r="E208" s="2209"/>
      <c r="F208" s="2210">
        <f>'Og s3a'!E185</f>
        <v>0</v>
      </c>
      <c r="G208" s="2211"/>
      <c r="H208" s="2212"/>
      <c r="I208" s="1683">
        <f>'Og s3a'!F185</f>
        <v>0</v>
      </c>
      <c r="J208" s="1684"/>
      <c r="K208" s="190"/>
      <c r="L208" s="1685">
        <f>'Og s3a'!G185</f>
        <v>0</v>
      </c>
      <c r="M208" s="1686">
        <f>'Og s3a'!D185</f>
        <v>0</v>
      </c>
      <c r="N208" s="1687">
        <f>Import!J183</f>
        <v>0</v>
      </c>
    </row>
    <row r="209" spans="2:14" ht="19.5" customHeight="1">
      <c r="B209" s="1682" t="str">
        <f t="shared" si="2"/>
        <v/>
      </c>
      <c r="C209" s="2207">
        <f>'Og s3a'!C186</f>
        <v>0</v>
      </c>
      <c r="D209" s="2208"/>
      <c r="E209" s="2209"/>
      <c r="F209" s="2210">
        <f>'Og s3a'!E186</f>
        <v>0</v>
      </c>
      <c r="G209" s="2211"/>
      <c r="H209" s="2212"/>
      <c r="I209" s="1683">
        <f>'Og s3a'!F186</f>
        <v>0</v>
      </c>
      <c r="J209" s="1684"/>
      <c r="K209" s="190"/>
      <c r="L209" s="1685">
        <f>'Og s3a'!G186</f>
        <v>0</v>
      </c>
      <c r="M209" s="1686">
        <f>'Og s3a'!D186</f>
        <v>0</v>
      </c>
      <c r="N209" s="1687">
        <f>Import!J184</f>
        <v>0</v>
      </c>
    </row>
    <row r="210" spans="2:14" ht="19.5" customHeight="1">
      <c r="B210" s="1682" t="str">
        <f t="shared" si="2"/>
        <v/>
      </c>
      <c r="C210" s="2207">
        <f>'Og s3a'!C187</f>
        <v>0</v>
      </c>
      <c r="D210" s="2208"/>
      <c r="E210" s="2209"/>
      <c r="F210" s="2210">
        <f>'Og s3a'!E187</f>
        <v>0</v>
      </c>
      <c r="G210" s="2211"/>
      <c r="H210" s="2212"/>
      <c r="I210" s="1683">
        <f>'Og s3a'!F187</f>
        <v>0</v>
      </c>
      <c r="J210" s="1684"/>
      <c r="K210" s="190"/>
      <c r="L210" s="1685">
        <f>'Og s3a'!G187</f>
        <v>0</v>
      </c>
      <c r="M210" s="1686">
        <f>'Og s3a'!D187</f>
        <v>0</v>
      </c>
      <c r="N210" s="1687">
        <f>Import!J185</f>
        <v>0</v>
      </c>
    </row>
    <row r="211" spans="2:14" ht="19.5" customHeight="1">
      <c r="B211" s="1682" t="str">
        <f t="shared" si="2"/>
        <v/>
      </c>
      <c r="C211" s="2207">
        <f>'Og s3a'!C188</f>
        <v>0</v>
      </c>
      <c r="D211" s="2208"/>
      <c r="E211" s="2209"/>
      <c r="F211" s="2210">
        <f>'Og s3a'!E188</f>
        <v>0</v>
      </c>
      <c r="G211" s="2211"/>
      <c r="H211" s="2212"/>
      <c r="I211" s="1683">
        <f>'Og s3a'!F188</f>
        <v>0</v>
      </c>
      <c r="J211" s="1684"/>
      <c r="K211" s="190"/>
      <c r="L211" s="1685">
        <f>'Og s3a'!G188</f>
        <v>0</v>
      </c>
      <c r="M211" s="1686">
        <f>'Og s3a'!D188</f>
        <v>0</v>
      </c>
      <c r="N211" s="1687">
        <f>Import!J186</f>
        <v>0</v>
      </c>
    </row>
    <row r="212" spans="2:14" ht="19.5" customHeight="1">
      <c r="B212" s="1682" t="str">
        <f t="shared" si="2"/>
        <v/>
      </c>
      <c r="C212" s="2207">
        <f>'Og s3a'!C189</f>
        <v>0</v>
      </c>
      <c r="D212" s="2208"/>
      <c r="E212" s="2209"/>
      <c r="F212" s="2210">
        <f>'Og s3a'!E189</f>
        <v>0</v>
      </c>
      <c r="G212" s="2211"/>
      <c r="H212" s="2212"/>
      <c r="I212" s="1683">
        <f>'Og s3a'!F189</f>
        <v>0</v>
      </c>
      <c r="J212" s="1684"/>
      <c r="K212" s="190"/>
      <c r="L212" s="1685">
        <f>'Og s3a'!G189</f>
        <v>0</v>
      </c>
      <c r="M212" s="1686">
        <f>'Og s3a'!D189</f>
        <v>0</v>
      </c>
      <c r="N212" s="1687">
        <f>Import!J187</f>
        <v>0</v>
      </c>
    </row>
    <row r="213" spans="2:14" ht="19.5" customHeight="1">
      <c r="B213" s="1682" t="str">
        <f t="shared" si="2"/>
        <v/>
      </c>
      <c r="C213" s="2207">
        <f>'Og s3a'!C190</f>
        <v>0</v>
      </c>
      <c r="D213" s="2208"/>
      <c r="E213" s="2209"/>
      <c r="F213" s="2210">
        <f>'Og s3a'!E190</f>
        <v>0</v>
      </c>
      <c r="G213" s="2211"/>
      <c r="H213" s="2212"/>
      <c r="I213" s="1683">
        <f>'Og s3a'!F190</f>
        <v>0</v>
      </c>
      <c r="J213" s="1684"/>
      <c r="K213" s="190"/>
      <c r="L213" s="1685">
        <f>'Og s3a'!G190</f>
        <v>0</v>
      </c>
      <c r="M213" s="1686">
        <f>'Og s3a'!D190</f>
        <v>0</v>
      </c>
      <c r="N213" s="1687">
        <f>Import!J188</f>
        <v>0</v>
      </c>
    </row>
    <row r="214" spans="2:14" ht="19.5" customHeight="1">
      <c r="B214" s="1682" t="str">
        <f t="shared" si="2"/>
        <v/>
      </c>
      <c r="C214" s="2207">
        <f>'Og s3a'!C191</f>
        <v>0</v>
      </c>
      <c r="D214" s="2208"/>
      <c r="E214" s="2209"/>
      <c r="F214" s="2210">
        <f>'Og s3a'!E191</f>
        <v>0</v>
      </c>
      <c r="G214" s="2211"/>
      <c r="H214" s="2212"/>
      <c r="I214" s="1683">
        <f>'Og s3a'!F191</f>
        <v>0</v>
      </c>
      <c r="J214" s="1684"/>
      <c r="K214" s="190"/>
      <c r="L214" s="1685">
        <f>'Og s3a'!G191</f>
        <v>0</v>
      </c>
      <c r="M214" s="1686">
        <f>'Og s3a'!D191</f>
        <v>0</v>
      </c>
      <c r="N214" s="1687">
        <f>Import!J189</f>
        <v>0</v>
      </c>
    </row>
    <row r="215" spans="2:14" ht="19.5" customHeight="1">
      <c r="B215" s="1682" t="str">
        <f t="shared" si="2"/>
        <v/>
      </c>
      <c r="C215" s="2207">
        <f>'Og s3a'!C192</f>
        <v>0</v>
      </c>
      <c r="D215" s="2208"/>
      <c r="E215" s="2209"/>
      <c r="F215" s="2210">
        <f>'Og s3a'!E192</f>
        <v>0</v>
      </c>
      <c r="G215" s="2211"/>
      <c r="H215" s="2212"/>
      <c r="I215" s="1683">
        <f>'Og s3a'!F192</f>
        <v>0</v>
      </c>
      <c r="J215" s="1684"/>
      <c r="K215" s="190"/>
      <c r="L215" s="1685">
        <f>'Og s3a'!G192</f>
        <v>0</v>
      </c>
      <c r="M215" s="1686">
        <f>'Og s3a'!D192</f>
        <v>0</v>
      </c>
      <c r="N215" s="1687">
        <f>Import!J190</f>
        <v>0</v>
      </c>
    </row>
    <row r="216" spans="2:14" ht="19.5" customHeight="1">
      <c r="B216" s="1682" t="str">
        <f t="shared" si="2"/>
        <v/>
      </c>
      <c r="C216" s="2207">
        <f>'Og s3a'!C193</f>
        <v>0</v>
      </c>
      <c r="D216" s="2208"/>
      <c r="E216" s="2209"/>
      <c r="F216" s="2210">
        <f>'Og s3a'!E193</f>
        <v>0</v>
      </c>
      <c r="G216" s="2211"/>
      <c r="H216" s="2212"/>
      <c r="I216" s="1683">
        <f>'Og s3a'!F193</f>
        <v>0</v>
      </c>
      <c r="J216" s="1684"/>
      <c r="K216" s="190"/>
      <c r="L216" s="1685">
        <f>'Og s3a'!G193</f>
        <v>0</v>
      </c>
      <c r="M216" s="1686">
        <f>'Og s3a'!D193</f>
        <v>0</v>
      </c>
      <c r="N216" s="1687">
        <f>Import!J191</f>
        <v>0</v>
      </c>
    </row>
    <row r="217" spans="2:14" ht="19.5" customHeight="1">
      <c r="B217" s="1682" t="str">
        <f t="shared" si="2"/>
        <v/>
      </c>
      <c r="C217" s="2207">
        <f>'Og s3a'!C194</f>
        <v>0</v>
      </c>
      <c r="D217" s="2208"/>
      <c r="E217" s="2209"/>
      <c r="F217" s="2210">
        <f>'Og s3a'!E194</f>
        <v>0</v>
      </c>
      <c r="G217" s="2211"/>
      <c r="H217" s="2212"/>
      <c r="I217" s="1683">
        <f>'Og s3a'!F194</f>
        <v>0</v>
      </c>
      <c r="J217" s="1684"/>
      <c r="K217" s="190"/>
      <c r="L217" s="1685">
        <f>'Og s3a'!G194</f>
        <v>0</v>
      </c>
      <c r="M217" s="1686">
        <f>'Og s3a'!D194</f>
        <v>0</v>
      </c>
      <c r="N217" s="1687">
        <f>Import!J192</f>
        <v>0</v>
      </c>
    </row>
    <row r="218" spans="2:14" ht="19.5" customHeight="1">
      <c r="B218" s="1682" t="str">
        <f t="shared" si="2"/>
        <v/>
      </c>
      <c r="C218" s="2207">
        <f>'Og s3a'!C195</f>
        <v>0</v>
      </c>
      <c r="D218" s="2208"/>
      <c r="E218" s="2209"/>
      <c r="F218" s="2210">
        <f>'Og s3a'!E195</f>
        <v>0</v>
      </c>
      <c r="G218" s="2211"/>
      <c r="H218" s="2212"/>
      <c r="I218" s="1683">
        <f>'Og s3a'!F195</f>
        <v>0</v>
      </c>
      <c r="J218" s="1684"/>
      <c r="K218" s="190"/>
      <c r="L218" s="1685">
        <f>'Og s3a'!G195</f>
        <v>0</v>
      </c>
      <c r="M218" s="1686">
        <f>'Og s3a'!D195</f>
        <v>0</v>
      </c>
      <c r="N218" s="1687">
        <f>Import!J193</f>
        <v>0</v>
      </c>
    </row>
    <row r="219" spans="2:14" ht="19.5" customHeight="1">
      <c r="B219" s="1682" t="str">
        <f t="shared" si="2"/>
        <v/>
      </c>
      <c r="C219" s="2207">
        <f>'Og s3a'!C196</f>
        <v>0</v>
      </c>
      <c r="D219" s="2208"/>
      <c r="E219" s="2209"/>
      <c r="F219" s="2210">
        <f>'Og s3a'!E196</f>
        <v>0</v>
      </c>
      <c r="G219" s="2211"/>
      <c r="H219" s="2212"/>
      <c r="I219" s="1683">
        <f>'Og s3a'!F196</f>
        <v>0</v>
      </c>
      <c r="J219" s="1684"/>
      <c r="K219" s="190"/>
      <c r="L219" s="1685">
        <f>'Og s3a'!G196</f>
        <v>0</v>
      </c>
      <c r="M219" s="1686">
        <f>'Og s3a'!D196</f>
        <v>0</v>
      </c>
      <c r="N219" s="1687">
        <f>Import!J194</f>
        <v>0</v>
      </c>
    </row>
    <row r="220" spans="2:14" ht="19.5" customHeight="1">
      <c r="B220" s="1682" t="str">
        <f t="shared" si="2"/>
        <v/>
      </c>
      <c r="C220" s="2207">
        <f>'Og s3a'!C197</f>
        <v>0</v>
      </c>
      <c r="D220" s="2208"/>
      <c r="E220" s="2209"/>
      <c r="F220" s="2210">
        <f>'Og s3a'!E197</f>
        <v>0</v>
      </c>
      <c r="G220" s="2211"/>
      <c r="H220" s="2212"/>
      <c r="I220" s="1683">
        <f>'Og s3a'!F197</f>
        <v>0</v>
      </c>
      <c r="J220" s="1684"/>
      <c r="K220" s="190"/>
      <c r="L220" s="1685">
        <f>'Og s3a'!G197</f>
        <v>0</v>
      </c>
      <c r="M220" s="1686">
        <f>'Og s3a'!D197</f>
        <v>0</v>
      </c>
      <c r="N220" s="1687">
        <f>Import!J195</f>
        <v>0</v>
      </c>
    </row>
    <row r="221" spans="2:14" ht="19.5" customHeight="1">
      <c r="B221" s="1682" t="str">
        <f t="shared" si="2"/>
        <v/>
      </c>
      <c r="C221" s="2207">
        <f>'Og s3a'!C198</f>
        <v>0</v>
      </c>
      <c r="D221" s="2208"/>
      <c r="E221" s="2209"/>
      <c r="F221" s="2210">
        <f>'Og s3a'!E198</f>
        <v>0</v>
      </c>
      <c r="G221" s="2211"/>
      <c r="H221" s="2212"/>
      <c r="I221" s="1683">
        <f>'Og s3a'!F198</f>
        <v>0</v>
      </c>
      <c r="J221" s="1684"/>
      <c r="K221" s="190"/>
      <c r="L221" s="1685">
        <f>'Og s3a'!G198</f>
        <v>0</v>
      </c>
      <c r="M221" s="1686">
        <f>'Og s3a'!D198</f>
        <v>0</v>
      </c>
      <c r="N221" s="1687">
        <f>Import!J196</f>
        <v>0</v>
      </c>
    </row>
    <row r="222" spans="2:14" ht="19.5" customHeight="1">
      <c r="B222" s="1682" t="str">
        <f t="shared" ref="B222:B285" si="3">IF(I222&gt;0,"Wypełnione","")</f>
        <v/>
      </c>
      <c r="C222" s="2207">
        <f>'Og s3a'!C199</f>
        <v>0</v>
      </c>
      <c r="D222" s="2208"/>
      <c r="E222" s="2209"/>
      <c r="F222" s="2210">
        <f>'Og s3a'!E199</f>
        <v>0</v>
      </c>
      <c r="G222" s="2211"/>
      <c r="H222" s="2212"/>
      <c r="I222" s="1683">
        <f>'Og s3a'!F199</f>
        <v>0</v>
      </c>
      <c r="J222" s="1684"/>
      <c r="K222" s="190"/>
      <c r="L222" s="1685">
        <f>'Og s3a'!G199</f>
        <v>0</v>
      </c>
      <c r="M222" s="1686">
        <f>'Og s3a'!D199</f>
        <v>0</v>
      </c>
      <c r="N222" s="1687">
        <f>Import!J197</f>
        <v>0</v>
      </c>
    </row>
    <row r="223" spans="2:14" ht="19.5" customHeight="1">
      <c r="B223" s="1682" t="str">
        <f t="shared" si="3"/>
        <v/>
      </c>
      <c r="C223" s="2207">
        <f>'Og s3a'!C200</f>
        <v>0</v>
      </c>
      <c r="D223" s="2208"/>
      <c r="E223" s="2209"/>
      <c r="F223" s="2210">
        <f>'Og s3a'!E200</f>
        <v>0</v>
      </c>
      <c r="G223" s="2211"/>
      <c r="H223" s="2212"/>
      <c r="I223" s="1683">
        <f>'Og s3a'!F200</f>
        <v>0</v>
      </c>
      <c r="J223" s="1684"/>
      <c r="K223" s="190"/>
      <c r="L223" s="1685">
        <f>'Og s3a'!G200</f>
        <v>0</v>
      </c>
      <c r="M223" s="1686">
        <f>'Og s3a'!D200</f>
        <v>0</v>
      </c>
      <c r="N223" s="1687">
        <f>Import!J198</f>
        <v>0</v>
      </c>
    </row>
    <row r="224" spans="2:14" ht="19.5" customHeight="1">
      <c r="B224" s="1682" t="str">
        <f t="shared" si="3"/>
        <v/>
      </c>
      <c r="C224" s="2207">
        <f>'Og s3a'!C201</f>
        <v>0</v>
      </c>
      <c r="D224" s="2208"/>
      <c r="E224" s="2209"/>
      <c r="F224" s="2210">
        <f>'Og s3a'!E201</f>
        <v>0</v>
      </c>
      <c r="G224" s="2211"/>
      <c r="H224" s="2212"/>
      <c r="I224" s="1683">
        <f>'Og s3a'!F201</f>
        <v>0</v>
      </c>
      <c r="J224" s="1684"/>
      <c r="K224" s="190"/>
      <c r="L224" s="1685">
        <f>'Og s3a'!G201</f>
        <v>0</v>
      </c>
      <c r="M224" s="1686">
        <f>'Og s3a'!D201</f>
        <v>0</v>
      </c>
      <c r="N224" s="1687">
        <f>Import!J199</f>
        <v>0</v>
      </c>
    </row>
    <row r="225" spans="2:14" ht="19.5" customHeight="1">
      <c r="B225" s="1682" t="str">
        <f t="shared" si="3"/>
        <v/>
      </c>
      <c r="C225" s="2207">
        <f>'Og s3a'!C202</f>
        <v>0</v>
      </c>
      <c r="D225" s="2208"/>
      <c r="E225" s="2209"/>
      <c r="F225" s="2210">
        <f>'Og s3a'!E202</f>
        <v>0</v>
      </c>
      <c r="G225" s="2211"/>
      <c r="H225" s="2212"/>
      <c r="I225" s="1683">
        <f>'Og s3a'!F202</f>
        <v>0</v>
      </c>
      <c r="J225" s="1684"/>
      <c r="K225" s="190"/>
      <c r="L225" s="1685">
        <f>'Og s3a'!G202</f>
        <v>0</v>
      </c>
      <c r="M225" s="1686">
        <f>'Og s3a'!D202</f>
        <v>0</v>
      </c>
      <c r="N225" s="1687">
        <f>Import!J200</f>
        <v>0</v>
      </c>
    </row>
    <row r="226" spans="2:14" ht="19.5" customHeight="1">
      <c r="B226" s="1682" t="str">
        <f t="shared" si="3"/>
        <v/>
      </c>
      <c r="C226" s="2207">
        <f>'Og s3a'!C203</f>
        <v>0</v>
      </c>
      <c r="D226" s="2208"/>
      <c r="E226" s="2209"/>
      <c r="F226" s="2210">
        <f>'Og s3a'!E203</f>
        <v>0</v>
      </c>
      <c r="G226" s="2211"/>
      <c r="H226" s="2212"/>
      <c r="I226" s="1683">
        <f>'Og s3a'!F203</f>
        <v>0</v>
      </c>
      <c r="J226" s="1684"/>
      <c r="K226" s="190"/>
      <c r="L226" s="1685">
        <f>'Og s3a'!G203</f>
        <v>0</v>
      </c>
      <c r="M226" s="1686">
        <f>'Og s3a'!D203</f>
        <v>0</v>
      </c>
      <c r="N226" s="1687">
        <f>Import!J201</f>
        <v>0</v>
      </c>
    </row>
    <row r="227" spans="2:14" ht="19.5" customHeight="1">
      <c r="B227" s="1682" t="str">
        <f t="shared" si="3"/>
        <v/>
      </c>
      <c r="C227" s="2207">
        <f>'Og s3a'!C204</f>
        <v>0</v>
      </c>
      <c r="D227" s="2208"/>
      <c r="E227" s="2209"/>
      <c r="F227" s="2210">
        <f>'Og s3a'!E204</f>
        <v>0</v>
      </c>
      <c r="G227" s="2211"/>
      <c r="H227" s="2212"/>
      <c r="I227" s="1683">
        <f>'Og s3a'!F204</f>
        <v>0</v>
      </c>
      <c r="J227" s="1684"/>
      <c r="K227" s="190"/>
      <c r="L227" s="1685">
        <f>'Og s3a'!G204</f>
        <v>0</v>
      </c>
      <c r="M227" s="1686">
        <f>'Og s3a'!D204</f>
        <v>0</v>
      </c>
      <c r="N227" s="1687">
        <f>Import!J202</f>
        <v>0</v>
      </c>
    </row>
    <row r="228" spans="2:14" ht="19.5" customHeight="1">
      <c r="B228" s="1682" t="str">
        <f t="shared" si="3"/>
        <v/>
      </c>
      <c r="C228" s="2207">
        <f>'Og s3a'!C205</f>
        <v>0</v>
      </c>
      <c r="D228" s="2208"/>
      <c r="E228" s="2209"/>
      <c r="F228" s="2210">
        <f>'Og s3a'!E205</f>
        <v>0</v>
      </c>
      <c r="G228" s="2211"/>
      <c r="H228" s="2212"/>
      <c r="I228" s="1683">
        <f>'Og s3a'!F205</f>
        <v>0</v>
      </c>
      <c r="J228" s="1684"/>
      <c r="K228" s="190"/>
      <c r="L228" s="1685">
        <f>'Og s3a'!G205</f>
        <v>0</v>
      </c>
      <c r="M228" s="1686">
        <f>'Og s3a'!D205</f>
        <v>0</v>
      </c>
      <c r="N228" s="1687">
        <f>Import!J203</f>
        <v>0</v>
      </c>
    </row>
    <row r="229" spans="2:14" ht="19.5" customHeight="1">
      <c r="B229" s="1682" t="str">
        <f t="shared" si="3"/>
        <v/>
      </c>
      <c r="C229" s="2207">
        <f>'Og s3a'!C206</f>
        <v>0</v>
      </c>
      <c r="D229" s="2208"/>
      <c r="E229" s="2209"/>
      <c r="F229" s="2210">
        <f>'Og s3a'!E206</f>
        <v>0</v>
      </c>
      <c r="G229" s="2211"/>
      <c r="H229" s="2212"/>
      <c r="I229" s="1683">
        <f>'Og s3a'!F206</f>
        <v>0</v>
      </c>
      <c r="J229" s="1684"/>
      <c r="K229" s="190"/>
      <c r="L229" s="1685">
        <f>'Og s3a'!G206</f>
        <v>0</v>
      </c>
      <c r="M229" s="1686">
        <f>'Og s3a'!D206</f>
        <v>0</v>
      </c>
      <c r="N229" s="1687">
        <f>Import!J204</f>
        <v>0</v>
      </c>
    </row>
    <row r="230" spans="2:14" ht="19.5" customHeight="1">
      <c r="B230" s="1682" t="str">
        <f t="shared" si="3"/>
        <v/>
      </c>
      <c r="C230" s="2207">
        <f>'Og s3a'!C207</f>
        <v>0</v>
      </c>
      <c r="D230" s="2208"/>
      <c r="E230" s="2209"/>
      <c r="F230" s="2210">
        <f>'Og s3a'!E207</f>
        <v>0</v>
      </c>
      <c r="G230" s="2211"/>
      <c r="H230" s="2212"/>
      <c r="I230" s="1683">
        <f>'Og s3a'!F207</f>
        <v>0</v>
      </c>
      <c r="J230" s="1684"/>
      <c r="K230" s="190"/>
      <c r="L230" s="1685">
        <f>'Og s3a'!G207</f>
        <v>0</v>
      </c>
      <c r="M230" s="1686">
        <f>'Og s3a'!D207</f>
        <v>0</v>
      </c>
      <c r="N230" s="1687">
        <f>Import!J205</f>
        <v>0</v>
      </c>
    </row>
    <row r="231" spans="2:14" ht="19.5" customHeight="1">
      <c r="B231" s="1682" t="str">
        <f t="shared" si="3"/>
        <v/>
      </c>
      <c r="C231" s="2207">
        <f>'Og s3a'!C208</f>
        <v>0</v>
      </c>
      <c r="D231" s="2208"/>
      <c r="E231" s="2209"/>
      <c r="F231" s="2210">
        <f>'Og s3a'!E208</f>
        <v>0</v>
      </c>
      <c r="G231" s="2211"/>
      <c r="H231" s="2212"/>
      <c r="I231" s="1683">
        <f>'Og s3a'!F208</f>
        <v>0</v>
      </c>
      <c r="J231" s="1684"/>
      <c r="K231" s="190"/>
      <c r="L231" s="1685">
        <f>'Og s3a'!G208</f>
        <v>0</v>
      </c>
      <c r="M231" s="1686">
        <f>'Og s3a'!D208</f>
        <v>0</v>
      </c>
      <c r="N231" s="1687">
        <f>Import!J206</f>
        <v>0</v>
      </c>
    </row>
    <row r="232" spans="2:14" ht="19.5" customHeight="1">
      <c r="B232" s="1682" t="str">
        <f t="shared" si="3"/>
        <v/>
      </c>
      <c r="C232" s="2207">
        <f>'Og s3a'!C209</f>
        <v>0</v>
      </c>
      <c r="D232" s="2208"/>
      <c r="E232" s="2209"/>
      <c r="F232" s="2210">
        <f>'Og s3a'!E209</f>
        <v>0</v>
      </c>
      <c r="G232" s="2211"/>
      <c r="H232" s="2212"/>
      <c r="I232" s="1683">
        <f>'Og s3a'!F209</f>
        <v>0</v>
      </c>
      <c r="J232" s="1684"/>
      <c r="K232" s="190"/>
      <c r="L232" s="1685">
        <f>'Og s3a'!G209</f>
        <v>0</v>
      </c>
      <c r="M232" s="1686">
        <f>'Og s3a'!D209</f>
        <v>0</v>
      </c>
      <c r="N232" s="1687">
        <f>Import!J207</f>
        <v>0</v>
      </c>
    </row>
    <row r="233" spans="2:14" ht="19.5" customHeight="1">
      <c r="B233" s="1682" t="str">
        <f t="shared" si="3"/>
        <v/>
      </c>
      <c r="C233" s="2207">
        <f>'Og s3a'!C210</f>
        <v>0</v>
      </c>
      <c r="D233" s="2208"/>
      <c r="E233" s="2209"/>
      <c r="F233" s="2210">
        <f>'Og s3a'!E210</f>
        <v>0</v>
      </c>
      <c r="G233" s="2211"/>
      <c r="H233" s="2212"/>
      <c r="I233" s="1683">
        <f>'Og s3a'!F210</f>
        <v>0</v>
      </c>
      <c r="J233" s="1684"/>
      <c r="K233" s="190"/>
      <c r="L233" s="1685">
        <f>'Og s3a'!G210</f>
        <v>0</v>
      </c>
      <c r="M233" s="1686">
        <f>'Og s3a'!D210</f>
        <v>0</v>
      </c>
      <c r="N233" s="1687">
        <f>Import!J208</f>
        <v>0</v>
      </c>
    </row>
    <row r="234" spans="2:14" ht="19.5" customHeight="1">
      <c r="B234" s="1682" t="str">
        <f t="shared" si="3"/>
        <v/>
      </c>
      <c r="C234" s="2207">
        <f>'Og s3a'!C211</f>
        <v>0</v>
      </c>
      <c r="D234" s="2208"/>
      <c r="E234" s="2209"/>
      <c r="F234" s="2210">
        <f>'Og s3a'!E211</f>
        <v>0</v>
      </c>
      <c r="G234" s="2211"/>
      <c r="H234" s="2212"/>
      <c r="I234" s="1683">
        <f>'Og s3a'!F211</f>
        <v>0</v>
      </c>
      <c r="J234" s="1684"/>
      <c r="K234" s="190"/>
      <c r="L234" s="1685">
        <f>'Og s3a'!G211</f>
        <v>0</v>
      </c>
      <c r="M234" s="1686">
        <f>'Og s3a'!D211</f>
        <v>0</v>
      </c>
      <c r="N234" s="1687">
        <f>Import!J209</f>
        <v>0</v>
      </c>
    </row>
    <row r="235" spans="2:14" ht="19.5" customHeight="1">
      <c r="B235" s="1682" t="str">
        <f t="shared" si="3"/>
        <v/>
      </c>
      <c r="C235" s="2207">
        <f>'Og s3a'!C212</f>
        <v>0</v>
      </c>
      <c r="D235" s="2208"/>
      <c r="E235" s="2209"/>
      <c r="F235" s="2210">
        <f>'Og s3a'!E212</f>
        <v>0</v>
      </c>
      <c r="G235" s="2211"/>
      <c r="H235" s="2212"/>
      <c r="I235" s="1683">
        <f>'Og s3a'!F212</f>
        <v>0</v>
      </c>
      <c r="J235" s="1684"/>
      <c r="K235" s="190"/>
      <c r="L235" s="1685">
        <f>'Og s3a'!G212</f>
        <v>0</v>
      </c>
      <c r="M235" s="1686">
        <f>'Og s3a'!D212</f>
        <v>0</v>
      </c>
      <c r="N235" s="1687">
        <f>Import!J210</f>
        <v>0</v>
      </c>
    </row>
    <row r="236" spans="2:14" ht="19.5" customHeight="1">
      <c r="B236" s="1682" t="str">
        <f t="shared" si="3"/>
        <v/>
      </c>
      <c r="C236" s="2207">
        <f>'Og s3a'!C213</f>
        <v>0</v>
      </c>
      <c r="D236" s="2208"/>
      <c r="E236" s="2209"/>
      <c r="F236" s="2210">
        <f>'Og s3a'!E213</f>
        <v>0</v>
      </c>
      <c r="G236" s="2211"/>
      <c r="H236" s="2212"/>
      <c r="I236" s="1683">
        <f>'Og s3a'!F213</f>
        <v>0</v>
      </c>
      <c r="J236" s="1684"/>
      <c r="K236" s="190"/>
      <c r="L236" s="1685">
        <f>'Og s3a'!G213</f>
        <v>0</v>
      </c>
      <c r="M236" s="1686">
        <f>'Og s3a'!D213</f>
        <v>0</v>
      </c>
      <c r="N236" s="1687">
        <f>Import!J211</f>
        <v>0</v>
      </c>
    </row>
    <row r="237" spans="2:14" ht="19.5" customHeight="1">
      <c r="B237" s="1682" t="str">
        <f t="shared" si="3"/>
        <v/>
      </c>
      <c r="C237" s="2207">
        <f>'Og s3a'!C214</f>
        <v>0</v>
      </c>
      <c r="D237" s="2208"/>
      <c r="E237" s="2209"/>
      <c r="F237" s="2210">
        <f>'Og s3a'!E214</f>
        <v>0</v>
      </c>
      <c r="G237" s="2211"/>
      <c r="H237" s="2212"/>
      <c r="I237" s="1683">
        <f>'Og s3a'!F214</f>
        <v>0</v>
      </c>
      <c r="J237" s="1684"/>
      <c r="K237" s="190"/>
      <c r="L237" s="1685">
        <f>'Og s3a'!G214</f>
        <v>0</v>
      </c>
      <c r="M237" s="1686">
        <f>'Og s3a'!D214</f>
        <v>0</v>
      </c>
      <c r="N237" s="1687">
        <f>Import!J212</f>
        <v>0</v>
      </c>
    </row>
    <row r="238" spans="2:14" ht="19.5" customHeight="1">
      <c r="B238" s="1682" t="str">
        <f t="shared" si="3"/>
        <v/>
      </c>
      <c r="C238" s="2207">
        <f>'Og s3a'!C215</f>
        <v>0</v>
      </c>
      <c r="D238" s="2208"/>
      <c r="E238" s="2209"/>
      <c r="F238" s="2210">
        <f>'Og s3a'!E215</f>
        <v>0</v>
      </c>
      <c r="G238" s="2211"/>
      <c r="H238" s="2212"/>
      <c r="I238" s="1683">
        <f>'Og s3a'!F215</f>
        <v>0</v>
      </c>
      <c r="J238" s="1684"/>
      <c r="K238" s="190"/>
      <c r="L238" s="1685">
        <f>'Og s3a'!G215</f>
        <v>0</v>
      </c>
      <c r="M238" s="1686">
        <f>'Og s3a'!D215</f>
        <v>0</v>
      </c>
      <c r="N238" s="1687">
        <f>Import!J213</f>
        <v>0</v>
      </c>
    </row>
    <row r="239" spans="2:14" ht="19.5" customHeight="1">
      <c r="B239" s="1682" t="str">
        <f t="shared" si="3"/>
        <v/>
      </c>
      <c r="C239" s="2207">
        <f>'Og s3a'!C216</f>
        <v>0</v>
      </c>
      <c r="D239" s="2208"/>
      <c r="E239" s="2209"/>
      <c r="F239" s="2210">
        <f>'Og s3a'!E216</f>
        <v>0</v>
      </c>
      <c r="G239" s="2211"/>
      <c r="H239" s="2212"/>
      <c r="I239" s="1683">
        <f>'Og s3a'!F216</f>
        <v>0</v>
      </c>
      <c r="J239" s="1684"/>
      <c r="K239" s="190"/>
      <c r="L239" s="1685">
        <f>'Og s3a'!G216</f>
        <v>0</v>
      </c>
      <c r="M239" s="1686">
        <f>'Og s3a'!D216</f>
        <v>0</v>
      </c>
      <c r="N239" s="1687">
        <f>Import!J214</f>
        <v>0</v>
      </c>
    </row>
    <row r="240" spans="2:14" ht="19.5" customHeight="1">
      <c r="B240" s="1682" t="str">
        <f t="shared" si="3"/>
        <v/>
      </c>
      <c r="C240" s="2207">
        <f>'Og s3a'!C217</f>
        <v>0</v>
      </c>
      <c r="D240" s="2208"/>
      <c r="E240" s="2209"/>
      <c r="F240" s="2210">
        <f>'Og s3a'!E217</f>
        <v>0</v>
      </c>
      <c r="G240" s="2211"/>
      <c r="H240" s="2212"/>
      <c r="I240" s="1683">
        <f>'Og s3a'!F217</f>
        <v>0</v>
      </c>
      <c r="J240" s="1684"/>
      <c r="K240" s="190"/>
      <c r="L240" s="1685">
        <f>'Og s3a'!G217</f>
        <v>0</v>
      </c>
      <c r="M240" s="1686">
        <f>'Og s3a'!D217</f>
        <v>0</v>
      </c>
      <c r="N240" s="1687">
        <f>Import!J215</f>
        <v>0</v>
      </c>
    </row>
    <row r="241" spans="2:14" ht="19.5" customHeight="1">
      <c r="B241" s="1682" t="str">
        <f t="shared" si="3"/>
        <v/>
      </c>
      <c r="C241" s="2207">
        <f>'Og s3a'!C218</f>
        <v>0</v>
      </c>
      <c r="D241" s="2208"/>
      <c r="E241" s="2209"/>
      <c r="F241" s="2210">
        <f>'Og s3a'!E218</f>
        <v>0</v>
      </c>
      <c r="G241" s="2211"/>
      <c r="H241" s="2212"/>
      <c r="I241" s="1683">
        <f>'Og s3a'!F218</f>
        <v>0</v>
      </c>
      <c r="J241" s="1684"/>
      <c r="K241" s="190"/>
      <c r="L241" s="1685">
        <f>'Og s3a'!G218</f>
        <v>0</v>
      </c>
      <c r="M241" s="1686">
        <f>'Og s3a'!D218</f>
        <v>0</v>
      </c>
      <c r="N241" s="1687">
        <f>Import!J216</f>
        <v>0</v>
      </c>
    </row>
    <row r="242" spans="2:14" ht="19.5" customHeight="1">
      <c r="B242" s="1682" t="str">
        <f t="shared" si="3"/>
        <v/>
      </c>
      <c r="C242" s="2207">
        <f>'Og s3a'!C219</f>
        <v>0</v>
      </c>
      <c r="D242" s="2208"/>
      <c r="E242" s="2209"/>
      <c r="F242" s="2210">
        <f>'Og s3a'!E219</f>
        <v>0</v>
      </c>
      <c r="G242" s="2211"/>
      <c r="H242" s="2212"/>
      <c r="I242" s="1683">
        <f>'Og s3a'!F219</f>
        <v>0</v>
      </c>
      <c r="J242" s="1684"/>
      <c r="K242" s="190"/>
      <c r="L242" s="1685">
        <f>'Og s3a'!G219</f>
        <v>0</v>
      </c>
      <c r="M242" s="1686">
        <f>'Og s3a'!D219</f>
        <v>0</v>
      </c>
      <c r="N242" s="1687">
        <f>Import!J217</f>
        <v>0</v>
      </c>
    </row>
    <row r="243" spans="2:14" ht="19.5" customHeight="1">
      <c r="B243" s="1682" t="str">
        <f t="shared" si="3"/>
        <v/>
      </c>
      <c r="C243" s="2207">
        <f>'Og s3a'!C220</f>
        <v>0</v>
      </c>
      <c r="D243" s="2208"/>
      <c r="E243" s="2209"/>
      <c r="F243" s="2210">
        <f>'Og s3a'!E220</f>
        <v>0</v>
      </c>
      <c r="G243" s="2211"/>
      <c r="H243" s="2212"/>
      <c r="I243" s="1683">
        <f>'Og s3a'!F220</f>
        <v>0</v>
      </c>
      <c r="J243" s="1684"/>
      <c r="K243" s="190"/>
      <c r="L243" s="1685">
        <f>'Og s3a'!G220</f>
        <v>0</v>
      </c>
      <c r="M243" s="1686">
        <f>'Og s3a'!D220</f>
        <v>0</v>
      </c>
      <c r="N243" s="1687">
        <f>Import!J218</f>
        <v>0</v>
      </c>
    </row>
    <row r="244" spans="2:14" ht="19.5" customHeight="1">
      <c r="B244" s="1682" t="str">
        <f t="shared" si="3"/>
        <v/>
      </c>
      <c r="C244" s="2207">
        <f>'Og s3a'!C221</f>
        <v>0</v>
      </c>
      <c r="D244" s="2208"/>
      <c r="E244" s="2209"/>
      <c r="F244" s="2210">
        <f>'Og s3a'!E221</f>
        <v>0</v>
      </c>
      <c r="G244" s="2211"/>
      <c r="H244" s="2212"/>
      <c r="I244" s="1683">
        <f>'Og s3a'!F221</f>
        <v>0</v>
      </c>
      <c r="J244" s="1684"/>
      <c r="K244" s="190"/>
      <c r="L244" s="1685">
        <f>'Og s3a'!G221</f>
        <v>0</v>
      </c>
      <c r="M244" s="1686">
        <f>'Og s3a'!D221</f>
        <v>0</v>
      </c>
      <c r="N244" s="1687">
        <f>Import!J219</f>
        <v>0</v>
      </c>
    </row>
    <row r="245" spans="2:14" ht="19.5" customHeight="1">
      <c r="B245" s="1682" t="str">
        <f t="shared" si="3"/>
        <v/>
      </c>
      <c r="C245" s="2207">
        <f>'Og s3a'!C222</f>
        <v>0</v>
      </c>
      <c r="D245" s="2208"/>
      <c r="E245" s="2209"/>
      <c r="F245" s="2210">
        <f>'Og s3a'!E222</f>
        <v>0</v>
      </c>
      <c r="G245" s="2211"/>
      <c r="H245" s="2212"/>
      <c r="I245" s="1683">
        <f>'Og s3a'!F222</f>
        <v>0</v>
      </c>
      <c r="J245" s="1684"/>
      <c r="K245" s="190"/>
      <c r="L245" s="1685">
        <f>'Og s3a'!G222</f>
        <v>0</v>
      </c>
      <c r="M245" s="1686">
        <f>'Og s3a'!D222</f>
        <v>0</v>
      </c>
      <c r="N245" s="1687">
        <f>Import!J220</f>
        <v>0</v>
      </c>
    </row>
    <row r="246" spans="2:14" ht="19.5" customHeight="1">
      <c r="B246" s="1682" t="str">
        <f t="shared" si="3"/>
        <v/>
      </c>
      <c r="C246" s="2207">
        <f>'Og s3a'!C223</f>
        <v>0</v>
      </c>
      <c r="D246" s="2208"/>
      <c r="E246" s="2209"/>
      <c r="F246" s="2210">
        <f>'Og s3a'!E223</f>
        <v>0</v>
      </c>
      <c r="G246" s="2211"/>
      <c r="H246" s="2212"/>
      <c r="I246" s="1683">
        <f>'Og s3a'!F223</f>
        <v>0</v>
      </c>
      <c r="J246" s="1684"/>
      <c r="K246" s="190"/>
      <c r="L246" s="1685">
        <f>'Og s3a'!G223</f>
        <v>0</v>
      </c>
      <c r="M246" s="1686">
        <f>'Og s3a'!D223</f>
        <v>0</v>
      </c>
      <c r="N246" s="1687">
        <f>Import!J221</f>
        <v>0</v>
      </c>
    </row>
    <row r="247" spans="2:14" ht="19.5" customHeight="1">
      <c r="B247" s="1682" t="str">
        <f t="shared" si="3"/>
        <v/>
      </c>
      <c r="C247" s="2207">
        <f>'Og s3a'!C224</f>
        <v>0</v>
      </c>
      <c r="D247" s="2208"/>
      <c r="E247" s="2209"/>
      <c r="F247" s="2210">
        <f>'Og s3a'!E224</f>
        <v>0</v>
      </c>
      <c r="G247" s="2211"/>
      <c r="H247" s="2212"/>
      <c r="I247" s="1683">
        <f>'Og s3a'!F224</f>
        <v>0</v>
      </c>
      <c r="J247" s="1684"/>
      <c r="K247" s="190"/>
      <c r="L247" s="1685">
        <f>'Og s3a'!G224</f>
        <v>0</v>
      </c>
      <c r="M247" s="1686">
        <f>'Og s3a'!D224</f>
        <v>0</v>
      </c>
      <c r="N247" s="1687">
        <f>Import!J222</f>
        <v>0</v>
      </c>
    </row>
    <row r="248" spans="2:14" ht="19.5" customHeight="1">
      <c r="B248" s="1682" t="str">
        <f t="shared" si="3"/>
        <v/>
      </c>
      <c r="C248" s="2207">
        <f>'Og s3a'!C225</f>
        <v>0</v>
      </c>
      <c r="D248" s="2208"/>
      <c r="E248" s="2209"/>
      <c r="F248" s="2210">
        <f>'Og s3a'!E225</f>
        <v>0</v>
      </c>
      <c r="G248" s="2211"/>
      <c r="H248" s="2212"/>
      <c r="I248" s="1683">
        <f>'Og s3a'!F225</f>
        <v>0</v>
      </c>
      <c r="J248" s="1684"/>
      <c r="K248" s="190"/>
      <c r="L248" s="1685">
        <f>'Og s3a'!G225</f>
        <v>0</v>
      </c>
      <c r="M248" s="1686">
        <f>'Og s3a'!D225</f>
        <v>0</v>
      </c>
      <c r="N248" s="1687">
        <f>Import!J223</f>
        <v>0</v>
      </c>
    </row>
    <row r="249" spans="2:14" ht="19.5" customHeight="1">
      <c r="B249" s="1682" t="str">
        <f t="shared" si="3"/>
        <v/>
      </c>
      <c r="C249" s="2207">
        <f>'Og s3a'!C226</f>
        <v>0</v>
      </c>
      <c r="D249" s="2208"/>
      <c r="E249" s="2209"/>
      <c r="F249" s="2210">
        <f>'Og s3a'!E226</f>
        <v>0</v>
      </c>
      <c r="G249" s="2211"/>
      <c r="H249" s="2212"/>
      <c r="I249" s="1683">
        <f>'Og s3a'!F226</f>
        <v>0</v>
      </c>
      <c r="J249" s="1684"/>
      <c r="K249" s="190"/>
      <c r="L249" s="1685">
        <f>'Og s3a'!G226</f>
        <v>0</v>
      </c>
      <c r="M249" s="1686">
        <f>'Og s3a'!D226</f>
        <v>0</v>
      </c>
      <c r="N249" s="1687">
        <f>Import!J224</f>
        <v>0</v>
      </c>
    </row>
    <row r="250" spans="2:14" ht="19.5" customHeight="1">
      <c r="B250" s="1682" t="str">
        <f t="shared" si="3"/>
        <v/>
      </c>
      <c r="C250" s="2207">
        <f>'Og s3a'!C227</f>
        <v>0</v>
      </c>
      <c r="D250" s="2208"/>
      <c r="E250" s="2209"/>
      <c r="F250" s="2210">
        <f>'Og s3a'!E227</f>
        <v>0</v>
      </c>
      <c r="G250" s="2211"/>
      <c r="H250" s="2212"/>
      <c r="I250" s="1683">
        <f>'Og s3a'!F227</f>
        <v>0</v>
      </c>
      <c r="J250" s="1684"/>
      <c r="K250" s="190"/>
      <c r="L250" s="1685">
        <f>'Og s3a'!G227</f>
        <v>0</v>
      </c>
      <c r="M250" s="1686">
        <f>'Og s3a'!D227</f>
        <v>0</v>
      </c>
      <c r="N250" s="1687">
        <f>Import!J225</f>
        <v>0</v>
      </c>
    </row>
    <row r="251" spans="2:14" ht="19.5" customHeight="1">
      <c r="B251" s="1682" t="str">
        <f t="shared" si="3"/>
        <v/>
      </c>
      <c r="C251" s="2207">
        <f>'Og s3a'!C228</f>
        <v>0</v>
      </c>
      <c r="D251" s="2208"/>
      <c r="E251" s="2209"/>
      <c r="F251" s="2210">
        <f>'Og s3a'!E228</f>
        <v>0</v>
      </c>
      <c r="G251" s="2211"/>
      <c r="H251" s="2212"/>
      <c r="I251" s="1683">
        <f>'Og s3a'!F228</f>
        <v>0</v>
      </c>
      <c r="J251" s="1684"/>
      <c r="K251" s="190"/>
      <c r="L251" s="1685">
        <f>'Og s3a'!G228</f>
        <v>0</v>
      </c>
      <c r="M251" s="1686">
        <f>'Og s3a'!D228</f>
        <v>0</v>
      </c>
      <c r="N251" s="1687">
        <f>Import!J226</f>
        <v>0</v>
      </c>
    </row>
    <row r="252" spans="2:14" ht="19.5" customHeight="1">
      <c r="B252" s="1682" t="str">
        <f t="shared" si="3"/>
        <v/>
      </c>
      <c r="C252" s="2207">
        <f>'Og s3a'!C229</f>
        <v>0</v>
      </c>
      <c r="D252" s="2208"/>
      <c r="E252" s="2209"/>
      <c r="F252" s="2210">
        <f>'Og s3a'!E229</f>
        <v>0</v>
      </c>
      <c r="G252" s="2211"/>
      <c r="H252" s="2212"/>
      <c r="I252" s="1683">
        <f>'Og s3a'!F229</f>
        <v>0</v>
      </c>
      <c r="J252" s="1684"/>
      <c r="K252" s="190"/>
      <c r="L252" s="1685">
        <f>'Og s3a'!G229</f>
        <v>0</v>
      </c>
      <c r="M252" s="1686">
        <f>'Og s3a'!D229</f>
        <v>0</v>
      </c>
      <c r="N252" s="1687">
        <f>Import!J227</f>
        <v>0</v>
      </c>
    </row>
    <row r="253" spans="2:14" ht="19.5" customHeight="1">
      <c r="B253" s="1682" t="str">
        <f t="shared" si="3"/>
        <v/>
      </c>
      <c r="C253" s="2207">
        <f>'Og s3a'!C230</f>
        <v>0</v>
      </c>
      <c r="D253" s="2208"/>
      <c r="E253" s="2209"/>
      <c r="F253" s="2210">
        <f>'Og s3a'!E230</f>
        <v>0</v>
      </c>
      <c r="G253" s="2211"/>
      <c r="H253" s="2212"/>
      <c r="I253" s="1683">
        <f>'Og s3a'!F230</f>
        <v>0</v>
      </c>
      <c r="J253" s="1684"/>
      <c r="K253" s="190"/>
      <c r="L253" s="1685">
        <f>'Og s3a'!G230</f>
        <v>0</v>
      </c>
      <c r="M253" s="1686">
        <f>'Og s3a'!D230</f>
        <v>0</v>
      </c>
      <c r="N253" s="1687">
        <f>Import!J228</f>
        <v>0</v>
      </c>
    </row>
    <row r="254" spans="2:14" ht="19.5" customHeight="1">
      <c r="B254" s="1682" t="str">
        <f t="shared" si="3"/>
        <v/>
      </c>
      <c r="C254" s="2207">
        <f>'Og s3a'!C231</f>
        <v>0</v>
      </c>
      <c r="D254" s="2208"/>
      <c r="E254" s="2209"/>
      <c r="F254" s="2210">
        <f>'Og s3a'!E231</f>
        <v>0</v>
      </c>
      <c r="G254" s="2211"/>
      <c r="H254" s="2212"/>
      <c r="I254" s="1683">
        <f>'Og s3a'!F231</f>
        <v>0</v>
      </c>
      <c r="J254" s="1684"/>
      <c r="K254" s="190"/>
      <c r="L254" s="1685">
        <f>'Og s3a'!G231</f>
        <v>0</v>
      </c>
      <c r="M254" s="1686">
        <f>'Og s3a'!D231</f>
        <v>0</v>
      </c>
      <c r="N254" s="1687">
        <f>Import!J229</f>
        <v>0</v>
      </c>
    </row>
    <row r="255" spans="2:14" ht="19.5" customHeight="1">
      <c r="B255" s="1682" t="str">
        <f t="shared" si="3"/>
        <v/>
      </c>
      <c r="C255" s="2207">
        <f>'Og s3a'!C232</f>
        <v>0</v>
      </c>
      <c r="D255" s="2208"/>
      <c r="E255" s="2209"/>
      <c r="F255" s="2210">
        <f>'Og s3a'!E232</f>
        <v>0</v>
      </c>
      <c r="G255" s="2211"/>
      <c r="H255" s="2212"/>
      <c r="I255" s="1683">
        <f>'Og s3a'!F232</f>
        <v>0</v>
      </c>
      <c r="J255" s="1684"/>
      <c r="K255" s="190"/>
      <c r="L255" s="1685">
        <f>'Og s3a'!G232</f>
        <v>0</v>
      </c>
      <c r="M255" s="1686">
        <f>'Og s3a'!D232</f>
        <v>0</v>
      </c>
      <c r="N255" s="1687">
        <f>Import!J230</f>
        <v>0</v>
      </c>
    </row>
    <row r="256" spans="2:14" ht="19.5" customHeight="1">
      <c r="B256" s="1682" t="str">
        <f t="shared" si="3"/>
        <v/>
      </c>
      <c r="C256" s="2207">
        <f>'Og s3a'!C233</f>
        <v>0</v>
      </c>
      <c r="D256" s="2208"/>
      <c r="E256" s="2209"/>
      <c r="F256" s="2210">
        <f>'Og s3a'!E233</f>
        <v>0</v>
      </c>
      <c r="G256" s="2211"/>
      <c r="H256" s="2212"/>
      <c r="I256" s="1683">
        <f>'Og s3a'!F233</f>
        <v>0</v>
      </c>
      <c r="J256" s="1684"/>
      <c r="K256" s="190"/>
      <c r="L256" s="1685">
        <f>'Og s3a'!G233</f>
        <v>0</v>
      </c>
      <c r="M256" s="1686">
        <f>'Og s3a'!D233</f>
        <v>0</v>
      </c>
      <c r="N256" s="1687">
        <f>Import!J231</f>
        <v>0</v>
      </c>
    </row>
    <row r="257" spans="2:14" ht="19.5" customHeight="1">
      <c r="B257" s="1682" t="str">
        <f t="shared" si="3"/>
        <v/>
      </c>
      <c r="C257" s="2207">
        <f>'Og s3a'!C234</f>
        <v>0</v>
      </c>
      <c r="D257" s="2208"/>
      <c r="E257" s="2209"/>
      <c r="F257" s="2210">
        <f>'Og s3a'!E234</f>
        <v>0</v>
      </c>
      <c r="G257" s="2211"/>
      <c r="H257" s="2212"/>
      <c r="I257" s="1683">
        <f>'Og s3a'!F234</f>
        <v>0</v>
      </c>
      <c r="J257" s="1684"/>
      <c r="K257" s="190"/>
      <c r="L257" s="1685">
        <f>'Og s3a'!G234</f>
        <v>0</v>
      </c>
      <c r="M257" s="1686">
        <f>'Og s3a'!D234</f>
        <v>0</v>
      </c>
      <c r="N257" s="1687">
        <f>Import!J232</f>
        <v>0</v>
      </c>
    </row>
    <row r="258" spans="2:14" ht="19.5" customHeight="1">
      <c r="B258" s="1682" t="str">
        <f t="shared" si="3"/>
        <v/>
      </c>
      <c r="C258" s="2207">
        <f>'Og s3a'!C235</f>
        <v>0</v>
      </c>
      <c r="D258" s="2208"/>
      <c r="E258" s="2209"/>
      <c r="F258" s="2210">
        <f>'Og s3a'!E235</f>
        <v>0</v>
      </c>
      <c r="G258" s="2211"/>
      <c r="H258" s="2212"/>
      <c r="I258" s="1683">
        <f>'Og s3a'!F235</f>
        <v>0</v>
      </c>
      <c r="J258" s="1684"/>
      <c r="K258" s="190"/>
      <c r="L258" s="1685">
        <f>'Og s3a'!G235</f>
        <v>0</v>
      </c>
      <c r="M258" s="1686">
        <f>'Og s3a'!D235</f>
        <v>0</v>
      </c>
      <c r="N258" s="1687">
        <f>Import!J233</f>
        <v>0</v>
      </c>
    </row>
    <row r="259" spans="2:14" ht="19.5" customHeight="1">
      <c r="B259" s="1682" t="str">
        <f t="shared" si="3"/>
        <v/>
      </c>
      <c r="C259" s="2207">
        <f>'Og s3a'!C236</f>
        <v>0</v>
      </c>
      <c r="D259" s="2208"/>
      <c r="E259" s="2209"/>
      <c r="F259" s="2210">
        <f>'Og s3a'!E236</f>
        <v>0</v>
      </c>
      <c r="G259" s="2211"/>
      <c r="H259" s="2212"/>
      <c r="I259" s="1683">
        <f>'Og s3a'!F236</f>
        <v>0</v>
      </c>
      <c r="J259" s="1684"/>
      <c r="K259" s="190"/>
      <c r="L259" s="1685">
        <f>'Og s3a'!G236</f>
        <v>0</v>
      </c>
      <c r="M259" s="1686">
        <f>'Og s3a'!D236</f>
        <v>0</v>
      </c>
      <c r="N259" s="1687">
        <f>Import!J234</f>
        <v>0</v>
      </c>
    </row>
    <row r="260" spans="2:14" ht="19.5" customHeight="1">
      <c r="B260" s="1682" t="str">
        <f t="shared" si="3"/>
        <v/>
      </c>
      <c r="C260" s="2207">
        <f>'Og s3a'!C237</f>
        <v>0</v>
      </c>
      <c r="D260" s="2208"/>
      <c r="E260" s="2209"/>
      <c r="F260" s="2210">
        <f>'Og s3a'!E237</f>
        <v>0</v>
      </c>
      <c r="G260" s="2211"/>
      <c r="H260" s="2212"/>
      <c r="I260" s="1683">
        <f>'Og s3a'!F237</f>
        <v>0</v>
      </c>
      <c r="J260" s="1684"/>
      <c r="K260" s="190"/>
      <c r="L260" s="1685">
        <f>'Og s3a'!G237</f>
        <v>0</v>
      </c>
      <c r="M260" s="1686">
        <f>'Og s3a'!D237</f>
        <v>0</v>
      </c>
      <c r="N260" s="1687">
        <f>Import!J235</f>
        <v>0</v>
      </c>
    </row>
    <row r="261" spans="2:14" ht="19.5" customHeight="1">
      <c r="B261" s="1682" t="str">
        <f t="shared" si="3"/>
        <v/>
      </c>
      <c r="C261" s="2207">
        <f>'Og s3a'!C238</f>
        <v>0</v>
      </c>
      <c r="D261" s="2208"/>
      <c r="E261" s="2209"/>
      <c r="F261" s="2210">
        <f>'Og s3a'!E238</f>
        <v>0</v>
      </c>
      <c r="G261" s="2211"/>
      <c r="H261" s="2212"/>
      <c r="I261" s="1683">
        <f>'Og s3a'!F238</f>
        <v>0</v>
      </c>
      <c r="J261" s="1684"/>
      <c r="K261" s="190"/>
      <c r="L261" s="1685">
        <f>'Og s3a'!G238</f>
        <v>0</v>
      </c>
      <c r="M261" s="1686">
        <f>'Og s3a'!D238</f>
        <v>0</v>
      </c>
      <c r="N261" s="1687">
        <f>Import!J236</f>
        <v>0</v>
      </c>
    </row>
    <row r="262" spans="2:14" ht="19.5" customHeight="1">
      <c r="B262" s="1682" t="str">
        <f t="shared" si="3"/>
        <v/>
      </c>
      <c r="C262" s="2207">
        <f>'Og s3a'!C239</f>
        <v>0</v>
      </c>
      <c r="D262" s="2208"/>
      <c r="E262" s="2209"/>
      <c r="F262" s="2210">
        <f>'Og s3a'!E239</f>
        <v>0</v>
      </c>
      <c r="G262" s="2211"/>
      <c r="H262" s="2212"/>
      <c r="I262" s="1683">
        <f>'Og s3a'!F239</f>
        <v>0</v>
      </c>
      <c r="J262" s="1684"/>
      <c r="K262" s="190"/>
      <c r="L262" s="1685">
        <f>'Og s3a'!G239</f>
        <v>0</v>
      </c>
      <c r="M262" s="1686">
        <f>'Og s3a'!D239</f>
        <v>0</v>
      </c>
      <c r="N262" s="1687">
        <f>Import!J237</f>
        <v>0</v>
      </c>
    </row>
    <row r="263" spans="2:14" ht="19.5" customHeight="1">
      <c r="B263" s="1682" t="str">
        <f t="shared" si="3"/>
        <v/>
      </c>
      <c r="C263" s="2207">
        <f>'Og s3a'!C240</f>
        <v>0</v>
      </c>
      <c r="D263" s="2208"/>
      <c r="E263" s="2209"/>
      <c r="F263" s="2210">
        <f>'Og s3a'!E240</f>
        <v>0</v>
      </c>
      <c r="G263" s="2211"/>
      <c r="H263" s="2212"/>
      <c r="I263" s="1683">
        <f>'Og s3a'!F240</f>
        <v>0</v>
      </c>
      <c r="J263" s="1684"/>
      <c r="K263" s="190"/>
      <c r="L263" s="1685">
        <f>'Og s3a'!G240</f>
        <v>0</v>
      </c>
      <c r="M263" s="1686">
        <f>'Og s3a'!D240</f>
        <v>0</v>
      </c>
      <c r="N263" s="1687">
        <f>Import!J238</f>
        <v>0</v>
      </c>
    </row>
    <row r="264" spans="2:14" ht="19.5" customHeight="1">
      <c r="B264" s="1682" t="str">
        <f t="shared" si="3"/>
        <v/>
      </c>
      <c r="C264" s="2207">
        <f>'Og s3a'!C241</f>
        <v>0</v>
      </c>
      <c r="D264" s="2208"/>
      <c r="E264" s="2209"/>
      <c r="F264" s="2210">
        <f>'Og s3a'!E241</f>
        <v>0</v>
      </c>
      <c r="G264" s="2211"/>
      <c r="H264" s="2212"/>
      <c r="I264" s="1683">
        <f>'Og s3a'!F241</f>
        <v>0</v>
      </c>
      <c r="J264" s="1684"/>
      <c r="K264" s="190"/>
      <c r="L264" s="1685">
        <f>'Og s3a'!G241</f>
        <v>0</v>
      </c>
      <c r="M264" s="1686">
        <f>'Og s3a'!D241</f>
        <v>0</v>
      </c>
      <c r="N264" s="1687">
        <f>Import!J239</f>
        <v>0</v>
      </c>
    </row>
    <row r="265" spans="2:14" ht="19.5" customHeight="1">
      <c r="B265" s="1682" t="str">
        <f t="shared" si="3"/>
        <v/>
      </c>
      <c r="C265" s="2207">
        <f>'Og s3a'!C242</f>
        <v>0</v>
      </c>
      <c r="D265" s="2208"/>
      <c r="E265" s="2209"/>
      <c r="F265" s="2210">
        <f>'Og s3a'!E242</f>
        <v>0</v>
      </c>
      <c r="G265" s="2211"/>
      <c r="H265" s="2212"/>
      <c r="I265" s="1683">
        <f>'Og s3a'!F242</f>
        <v>0</v>
      </c>
      <c r="J265" s="1684"/>
      <c r="K265" s="190"/>
      <c r="L265" s="1685">
        <f>'Og s3a'!G242</f>
        <v>0</v>
      </c>
      <c r="M265" s="1686">
        <f>'Og s3a'!D242</f>
        <v>0</v>
      </c>
      <c r="N265" s="1687">
        <f>Import!J240</f>
        <v>0</v>
      </c>
    </row>
    <row r="266" spans="2:14" ht="19.5" customHeight="1">
      <c r="B266" s="1682" t="str">
        <f t="shared" si="3"/>
        <v/>
      </c>
      <c r="C266" s="2207">
        <f>'Og s3a'!C243</f>
        <v>0</v>
      </c>
      <c r="D266" s="2208"/>
      <c r="E266" s="2209"/>
      <c r="F266" s="2210">
        <f>'Og s3a'!E243</f>
        <v>0</v>
      </c>
      <c r="G266" s="2211"/>
      <c r="H266" s="2212"/>
      <c r="I266" s="1683">
        <f>'Og s3a'!F243</f>
        <v>0</v>
      </c>
      <c r="J266" s="1684"/>
      <c r="K266" s="190"/>
      <c r="L266" s="1685">
        <f>'Og s3a'!G243</f>
        <v>0</v>
      </c>
      <c r="M266" s="1686">
        <f>'Og s3a'!D243</f>
        <v>0</v>
      </c>
      <c r="N266" s="1687">
        <f>Import!J241</f>
        <v>0</v>
      </c>
    </row>
    <row r="267" spans="2:14" ht="19.5" customHeight="1">
      <c r="B267" s="1682" t="str">
        <f t="shared" si="3"/>
        <v/>
      </c>
      <c r="C267" s="2207">
        <f>'Og s3a'!C244</f>
        <v>0</v>
      </c>
      <c r="D267" s="2208"/>
      <c r="E267" s="2209"/>
      <c r="F267" s="2210">
        <f>'Og s3a'!E244</f>
        <v>0</v>
      </c>
      <c r="G267" s="2211"/>
      <c r="H267" s="2212"/>
      <c r="I267" s="1683">
        <f>'Og s3a'!F244</f>
        <v>0</v>
      </c>
      <c r="J267" s="1684"/>
      <c r="K267" s="190"/>
      <c r="L267" s="1685">
        <f>'Og s3a'!G244</f>
        <v>0</v>
      </c>
      <c r="M267" s="1686">
        <f>'Og s3a'!D244</f>
        <v>0</v>
      </c>
      <c r="N267" s="1687">
        <f>Import!J242</f>
        <v>0</v>
      </c>
    </row>
    <row r="268" spans="2:14" ht="19.5" customHeight="1">
      <c r="B268" s="1682" t="str">
        <f t="shared" si="3"/>
        <v/>
      </c>
      <c r="C268" s="2207">
        <f>'Og s3a'!C245</f>
        <v>0</v>
      </c>
      <c r="D268" s="2208"/>
      <c r="E268" s="2209"/>
      <c r="F268" s="2210">
        <f>'Og s3a'!E245</f>
        <v>0</v>
      </c>
      <c r="G268" s="2211"/>
      <c r="H268" s="2212"/>
      <c r="I268" s="1683">
        <f>'Og s3a'!F245</f>
        <v>0</v>
      </c>
      <c r="J268" s="1684"/>
      <c r="K268" s="190"/>
      <c r="L268" s="1685">
        <f>'Og s3a'!G245</f>
        <v>0</v>
      </c>
      <c r="M268" s="1686">
        <f>'Og s3a'!D245</f>
        <v>0</v>
      </c>
      <c r="N268" s="1687">
        <f>Import!J243</f>
        <v>0</v>
      </c>
    </row>
    <row r="269" spans="2:14" ht="19.5" customHeight="1">
      <c r="B269" s="1682" t="str">
        <f t="shared" si="3"/>
        <v/>
      </c>
      <c r="C269" s="2207">
        <f>'Og s3a'!C246</f>
        <v>0</v>
      </c>
      <c r="D269" s="2208"/>
      <c r="E269" s="2209"/>
      <c r="F269" s="2210">
        <f>'Og s3a'!E246</f>
        <v>0</v>
      </c>
      <c r="G269" s="2211"/>
      <c r="H269" s="2212"/>
      <c r="I269" s="1683">
        <f>'Og s3a'!F246</f>
        <v>0</v>
      </c>
      <c r="J269" s="1684"/>
      <c r="K269" s="190"/>
      <c r="L269" s="1685">
        <f>'Og s3a'!G246</f>
        <v>0</v>
      </c>
      <c r="M269" s="1686">
        <f>'Og s3a'!D246</f>
        <v>0</v>
      </c>
      <c r="N269" s="1687">
        <f>Import!J244</f>
        <v>0</v>
      </c>
    </row>
    <row r="270" spans="2:14" ht="19.5" customHeight="1">
      <c r="B270" s="1682" t="str">
        <f t="shared" si="3"/>
        <v/>
      </c>
      <c r="C270" s="2207">
        <f>'Og s3a'!C247</f>
        <v>0</v>
      </c>
      <c r="D270" s="2208"/>
      <c r="E270" s="2209"/>
      <c r="F270" s="2210">
        <f>'Og s3a'!E247</f>
        <v>0</v>
      </c>
      <c r="G270" s="2211"/>
      <c r="H270" s="2212"/>
      <c r="I270" s="1683">
        <f>'Og s3a'!F247</f>
        <v>0</v>
      </c>
      <c r="J270" s="1684"/>
      <c r="K270" s="190"/>
      <c r="L270" s="1685">
        <f>'Og s3a'!G247</f>
        <v>0</v>
      </c>
      <c r="M270" s="1686">
        <f>'Og s3a'!D247</f>
        <v>0</v>
      </c>
      <c r="N270" s="1687">
        <f>Import!J245</f>
        <v>0</v>
      </c>
    </row>
    <row r="271" spans="2:14" ht="19.5" customHeight="1">
      <c r="B271" s="1682" t="str">
        <f t="shared" si="3"/>
        <v/>
      </c>
      <c r="C271" s="2207">
        <f>'Og s3a'!C248</f>
        <v>0</v>
      </c>
      <c r="D271" s="2208"/>
      <c r="E271" s="2209"/>
      <c r="F271" s="2210">
        <f>'Og s3a'!E248</f>
        <v>0</v>
      </c>
      <c r="G271" s="2211"/>
      <c r="H271" s="2212"/>
      <c r="I271" s="1683">
        <f>'Og s3a'!F248</f>
        <v>0</v>
      </c>
      <c r="J271" s="1684"/>
      <c r="K271" s="190"/>
      <c r="L271" s="1685">
        <f>'Og s3a'!G248</f>
        <v>0</v>
      </c>
      <c r="M271" s="1686">
        <f>'Og s3a'!D248</f>
        <v>0</v>
      </c>
      <c r="N271" s="1687">
        <f>Import!J246</f>
        <v>0</v>
      </c>
    </row>
    <row r="272" spans="2:14" ht="19.5" customHeight="1">
      <c r="B272" s="1682" t="str">
        <f t="shared" si="3"/>
        <v/>
      </c>
      <c r="C272" s="2207">
        <f>'Og s3a'!C249</f>
        <v>0</v>
      </c>
      <c r="D272" s="2208"/>
      <c r="E272" s="2209"/>
      <c r="F272" s="2210">
        <f>'Og s3a'!E249</f>
        <v>0</v>
      </c>
      <c r="G272" s="2211"/>
      <c r="H272" s="2212"/>
      <c r="I272" s="1683">
        <f>'Og s3a'!F249</f>
        <v>0</v>
      </c>
      <c r="J272" s="1684"/>
      <c r="K272" s="190"/>
      <c r="L272" s="1685">
        <f>'Og s3a'!G249</f>
        <v>0</v>
      </c>
      <c r="M272" s="1686">
        <f>'Og s3a'!D249</f>
        <v>0</v>
      </c>
      <c r="N272" s="1687">
        <f>Import!J247</f>
        <v>0</v>
      </c>
    </row>
    <row r="273" spans="2:14" ht="19.5" customHeight="1">
      <c r="B273" s="1682" t="str">
        <f t="shared" si="3"/>
        <v/>
      </c>
      <c r="C273" s="2207">
        <f>'Og s3a'!C250</f>
        <v>0</v>
      </c>
      <c r="D273" s="2208"/>
      <c r="E273" s="2209"/>
      <c r="F273" s="2210">
        <f>'Og s3a'!E250</f>
        <v>0</v>
      </c>
      <c r="G273" s="2211"/>
      <c r="H273" s="2212"/>
      <c r="I273" s="1683">
        <f>'Og s3a'!F250</f>
        <v>0</v>
      </c>
      <c r="J273" s="1684"/>
      <c r="K273" s="190"/>
      <c r="L273" s="1685">
        <f>'Og s3a'!G250</f>
        <v>0</v>
      </c>
      <c r="M273" s="1686">
        <f>'Og s3a'!D250</f>
        <v>0</v>
      </c>
      <c r="N273" s="1687">
        <f>Import!J248</f>
        <v>0</v>
      </c>
    </row>
    <row r="274" spans="2:14" ht="19.5" customHeight="1">
      <c r="B274" s="1682" t="str">
        <f t="shared" si="3"/>
        <v/>
      </c>
      <c r="C274" s="2207">
        <f>'Og s3a'!C251</f>
        <v>0</v>
      </c>
      <c r="D274" s="2208"/>
      <c r="E274" s="2209"/>
      <c r="F274" s="2210">
        <f>'Og s3a'!E251</f>
        <v>0</v>
      </c>
      <c r="G274" s="2211"/>
      <c r="H274" s="2212"/>
      <c r="I274" s="1683">
        <f>'Og s3a'!F251</f>
        <v>0</v>
      </c>
      <c r="J274" s="1684"/>
      <c r="K274" s="190"/>
      <c r="L274" s="1685">
        <f>'Og s3a'!G251</f>
        <v>0</v>
      </c>
      <c r="M274" s="1686">
        <f>'Og s3a'!D251</f>
        <v>0</v>
      </c>
      <c r="N274" s="1687">
        <f>Import!J249</f>
        <v>0</v>
      </c>
    </row>
    <row r="275" spans="2:14" ht="19.5" customHeight="1">
      <c r="B275" s="1682" t="str">
        <f t="shared" si="3"/>
        <v/>
      </c>
      <c r="C275" s="2207">
        <f>'Og s3a'!C252</f>
        <v>0</v>
      </c>
      <c r="D275" s="2208"/>
      <c r="E275" s="2209"/>
      <c r="F275" s="2210">
        <f>'Og s3a'!E252</f>
        <v>0</v>
      </c>
      <c r="G275" s="2211"/>
      <c r="H275" s="2212"/>
      <c r="I275" s="1683">
        <f>'Og s3a'!F252</f>
        <v>0</v>
      </c>
      <c r="J275" s="1684"/>
      <c r="K275" s="190"/>
      <c r="L275" s="1685">
        <f>'Og s3a'!G252</f>
        <v>0</v>
      </c>
      <c r="M275" s="1686">
        <f>'Og s3a'!D252</f>
        <v>0</v>
      </c>
      <c r="N275" s="1687">
        <f>Import!J250</f>
        <v>0</v>
      </c>
    </row>
    <row r="276" spans="2:14" ht="19.5" customHeight="1">
      <c r="B276" s="1682" t="str">
        <f t="shared" si="3"/>
        <v/>
      </c>
      <c r="C276" s="2207">
        <f>'Og s3a'!C253</f>
        <v>0</v>
      </c>
      <c r="D276" s="2208"/>
      <c r="E276" s="2209"/>
      <c r="F276" s="2210">
        <f>'Og s3a'!E253</f>
        <v>0</v>
      </c>
      <c r="G276" s="2211"/>
      <c r="H276" s="2212"/>
      <c r="I276" s="1683">
        <f>'Og s3a'!F253</f>
        <v>0</v>
      </c>
      <c r="J276" s="1684"/>
      <c r="K276" s="190"/>
      <c r="L276" s="1685">
        <f>'Og s3a'!G253</f>
        <v>0</v>
      </c>
      <c r="M276" s="1686">
        <f>'Og s3a'!D253</f>
        <v>0</v>
      </c>
      <c r="N276" s="1687">
        <f>Import!J251</f>
        <v>0</v>
      </c>
    </row>
    <row r="277" spans="2:14" ht="19.5" customHeight="1">
      <c r="B277" s="1682" t="str">
        <f t="shared" si="3"/>
        <v/>
      </c>
      <c r="C277" s="2207">
        <f>'Og s3a'!C254</f>
        <v>0</v>
      </c>
      <c r="D277" s="2208"/>
      <c r="E277" s="2209"/>
      <c r="F277" s="2210">
        <f>'Og s3a'!E254</f>
        <v>0</v>
      </c>
      <c r="G277" s="2211"/>
      <c r="H277" s="2212"/>
      <c r="I277" s="1683">
        <f>'Og s3a'!F254</f>
        <v>0</v>
      </c>
      <c r="J277" s="1684"/>
      <c r="K277" s="190"/>
      <c r="L277" s="1685">
        <f>'Og s3a'!G254</f>
        <v>0</v>
      </c>
      <c r="M277" s="1686">
        <f>'Og s3a'!D254</f>
        <v>0</v>
      </c>
      <c r="N277" s="1687">
        <f>Import!J252</f>
        <v>0</v>
      </c>
    </row>
    <row r="278" spans="2:14" ht="19.5" customHeight="1">
      <c r="B278" s="1682" t="str">
        <f t="shared" si="3"/>
        <v/>
      </c>
      <c r="C278" s="2207">
        <f>'Og s3a'!C255</f>
        <v>0</v>
      </c>
      <c r="D278" s="2208"/>
      <c r="E278" s="2209"/>
      <c r="F278" s="2210">
        <f>'Og s3a'!E255</f>
        <v>0</v>
      </c>
      <c r="G278" s="2211"/>
      <c r="H278" s="2212"/>
      <c r="I278" s="1683">
        <f>'Og s3a'!F255</f>
        <v>0</v>
      </c>
      <c r="J278" s="1684"/>
      <c r="K278" s="190"/>
      <c r="L278" s="1685">
        <f>'Og s3a'!G255</f>
        <v>0</v>
      </c>
      <c r="M278" s="1686">
        <f>'Og s3a'!D255</f>
        <v>0</v>
      </c>
      <c r="N278" s="1687">
        <f>Import!J253</f>
        <v>0</v>
      </c>
    </row>
    <row r="279" spans="2:14" ht="19.5" customHeight="1">
      <c r="B279" s="1682" t="str">
        <f t="shared" si="3"/>
        <v/>
      </c>
      <c r="C279" s="2207">
        <f>'Og s3a'!C256</f>
        <v>0</v>
      </c>
      <c r="D279" s="2208"/>
      <c r="E279" s="2209"/>
      <c r="F279" s="2210">
        <f>'Og s3a'!E256</f>
        <v>0</v>
      </c>
      <c r="G279" s="2211"/>
      <c r="H279" s="2212"/>
      <c r="I279" s="1683">
        <f>'Og s3a'!F256</f>
        <v>0</v>
      </c>
      <c r="J279" s="1684"/>
      <c r="K279" s="190"/>
      <c r="L279" s="1685">
        <f>'Og s3a'!G256</f>
        <v>0</v>
      </c>
      <c r="M279" s="1686">
        <f>'Og s3a'!D256</f>
        <v>0</v>
      </c>
      <c r="N279" s="1687">
        <f>Import!J254</f>
        <v>0</v>
      </c>
    </row>
    <row r="280" spans="2:14" ht="19.5" customHeight="1">
      <c r="B280" s="1682" t="str">
        <f t="shared" si="3"/>
        <v/>
      </c>
      <c r="C280" s="2207">
        <f>'Og s3a'!C257</f>
        <v>0</v>
      </c>
      <c r="D280" s="2208"/>
      <c r="E280" s="2209"/>
      <c r="F280" s="2210">
        <f>'Og s3a'!E257</f>
        <v>0</v>
      </c>
      <c r="G280" s="2211"/>
      <c r="H280" s="2212"/>
      <c r="I280" s="1683">
        <f>'Og s3a'!F257</f>
        <v>0</v>
      </c>
      <c r="J280" s="1684"/>
      <c r="K280" s="190"/>
      <c r="L280" s="1685">
        <f>'Og s3a'!G257</f>
        <v>0</v>
      </c>
      <c r="M280" s="1686">
        <f>'Og s3a'!D257</f>
        <v>0</v>
      </c>
      <c r="N280" s="1687">
        <f>Import!J255</f>
        <v>0</v>
      </c>
    </row>
    <row r="281" spans="2:14" ht="19.5" customHeight="1">
      <c r="B281" s="1682" t="str">
        <f t="shared" si="3"/>
        <v/>
      </c>
      <c r="C281" s="2207">
        <f>'Og s3a'!C258</f>
        <v>0</v>
      </c>
      <c r="D281" s="2208"/>
      <c r="E281" s="2209"/>
      <c r="F281" s="2210">
        <f>'Og s3a'!E258</f>
        <v>0</v>
      </c>
      <c r="G281" s="2211"/>
      <c r="H281" s="2212"/>
      <c r="I281" s="1683">
        <f>'Og s3a'!F258</f>
        <v>0</v>
      </c>
      <c r="J281" s="1684"/>
      <c r="K281" s="190"/>
      <c r="L281" s="1685">
        <f>'Og s3a'!G258</f>
        <v>0</v>
      </c>
      <c r="M281" s="1686">
        <f>'Og s3a'!D258</f>
        <v>0</v>
      </c>
      <c r="N281" s="1687">
        <f>Import!J256</f>
        <v>0</v>
      </c>
    </row>
    <row r="282" spans="2:14" ht="19.5" customHeight="1">
      <c r="B282" s="1682" t="str">
        <f t="shared" si="3"/>
        <v/>
      </c>
      <c r="C282" s="2207">
        <f>'Og s3a'!C259</f>
        <v>0</v>
      </c>
      <c r="D282" s="2208"/>
      <c r="E282" s="2209"/>
      <c r="F282" s="2210">
        <f>'Og s3a'!E259</f>
        <v>0</v>
      </c>
      <c r="G282" s="2211"/>
      <c r="H282" s="2212"/>
      <c r="I282" s="1683">
        <f>'Og s3a'!F259</f>
        <v>0</v>
      </c>
      <c r="J282" s="1684"/>
      <c r="K282" s="190"/>
      <c r="L282" s="1685">
        <f>'Og s3a'!G259</f>
        <v>0</v>
      </c>
      <c r="M282" s="1686">
        <f>'Og s3a'!D259</f>
        <v>0</v>
      </c>
      <c r="N282" s="1687">
        <f>Import!J257</f>
        <v>0</v>
      </c>
    </row>
    <row r="283" spans="2:14" ht="19.5" customHeight="1">
      <c r="B283" s="1682" t="str">
        <f t="shared" si="3"/>
        <v/>
      </c>
      <c r="C283" s="2207">
        <f>'Og s3a'!C260</f>
        <v>0</v>
      </c>
      <c r="D283" s="2208"/>
      <c r="E283" s="2209"/>
      <c r="F283" s="2210">
        <f>'Og s3a'!E260</f>
        <v>0</v>
      </c>
      <c r="G283" s="2211"/>
      <c r="H283" s="2212"/>
      <c r="I283" s="1683">
        <f>'Og s3a'!F260</f>
        <v>0</v>
      </c>
      <c r="J283" s="1684"/>
      <c r="K283" s="190"/>
      <c r="L283" s="1685">
        <f>'Og s3a'!G260</f>
        <v>0</v>
      </c>
      <c r="M283" s="1686">
        <f>'Og s3a'!D260</f>
        <v>0</v>
      </c>
      <c r="N283" s="1687">
        <f>Import!J258</f>
        <v>0</v>
      </c>
    </row>
    <row r="284" spans="2:14" ht="19.5" customHeight="1">
      <c r="B284" s="1682" t="str">
        <f t="shared" si="3"/>
        <v/>
      </c>
      <c r="C284" s="2207">
        <f>'Og s3a'!C261</f>
        <v>0</v>
      </c>
      <c r="D284" s="2208"/>
      <c r="E284" s="2209"/>
      <c r="F284" s="2210">
        <f>'Og s3a'!E261</f>
        <v>0</v>
      </c>
      <c r="G284" s="2211"/>
      <c r="H284" s="2212"/>
      <c r="I284" s="1683">
        <f>'Og s3a'!F261</f>
        <v>0</v>
      </c>
      <c r="J284" s="1684"/>
      <c r="K284" s="190"/>
      <c r="L284" s="1685">
        <f>'Og s3a'!G261</f>
        <v>0</v>
      </c>
      <c r="M284" s="1686">
        <f>'Og s3a'!D261</f>
        <v>0</v>
      </c>
      <c r="N284" s="1687">
        <f>Import!J259</f>
        <v>0</v>
      </c>
    </row>
    <row r="285" spans="2:14" ht="19.5" customHeight="1">
      <c r="B285" s="1682" t="str">
        <f t="shared" si="3"/>
        <v/>
      </c>
      <c r="C285" s="2207">
        <f>'Og s3a'!C262</f>
        <v>0</v>
      </c>
      <c r="D285" s="2208"/>
      <c r="E285" s="2209"/>
      <c r="F285" s="2210">
        <f>'Og s3a'!E262</f>
        <v>0</v>
      </c>
      <c r="G285" s="2211"/>
      <c r="H285" s="2212"/>
      <c r="I285" s="1683">
        <f>'Og s3a'!F262</f>
        <v>0</v>
      </c>
      <c r="J285" s="1684"/>
      <c r="K285" s="190"/>
      <c r="L285" s="1685">
        <f>'Og s3a'!G262</f>
        <v>0</v>
      </c>
      <c r="M285" s="1686">
        <f>'Og s3a'!D262</f>
        <v>0</v>
      </c>
      <c r="N285" s="1687">
        <f>Import!J260</f>
        <v>0</v>
      </c>
    </row>
    <row r="286" spans="2:14" ht="19.5" customHeight="1">
      <c r="B286" s="1682" t="str">
        <f t="shared" ref="B286:B349" si="4">IF(I286&gt;0,"Wypełnione","")</f>
        <v/>
      </c>
      <c r="C286" s="2207">
        <f>'Og s3a'!C263</f>
        <v>0</v>
      </c>
      <c r="D286" s="2208"/>
      <c r="E286" s="2209"/>
      <c r="F286" s="2210">
        <f>'Og s3a'!E263</f>
        <v>0</v>
      </c>
      <c r="G286" s="2211"/>
      <c r="H286" s="2212"/>
      <c r="I286" s="1683">
        <f>'Og s3a'!F263</f>
        <v>0</v>
      </c>
      <c r="J286" s="1684"/>
      <c r="K286" s="190"/>
      <c r="L286" s="1685">
        <f>'Og s3a'!G263</f>
        <v>0</v>
      </c>
      <c r="M286" s="1686">
        <f>'Og s3a'!D263</f>
        <v>0</v>
      </c>
      <c r="N286" s="1687">
        <f>Import!J261</f>
        <v>0</v>
      </c>
    </row>
    <row r="287" spans="2:14" ht="19.5" customHeight="1">
      <c r="B287" s="1682" t="str">
        <f t="shared" si="4"/>
        <v/>
      </c>
      <c r="C287" s="2207">
        <f>'Og s3a'!C264</f>
        <v>0</v>
      </c>
      <c r="D287" s="2208"/>
      <c r="E287" s="2209"/>
      <c r="F287" s="2210">
        <f>'Og s3a'!E264</f>
        <v>0</v>
      </c>
      <c r="G287" s="2211"/>
      <c r="H287" s="2212"/>
      <c r="I287" s="1683">
        <f>'Og s3a'!F264</f>
        <v>0</v>
      </c>
      <c r="J287" s="1684"/>
      <c r="K287" s="190"/>
      <c r="L287" s="1685">
        <f>'Og s3a'!G264</f>
        <v>0</v>
      </c>
      <c r="M287" s="1686">
        <f>'Og s3a'!D264</f>
        <v>0</v>
      </c>
      <c r="N287" s="1687">
        <f>Import!J262</f>
        <v>0</v>
      </c>
    </row>
    <row r="288" spans="2:14" ht="19.5" customHeight="1">
      <c r="B288" s="1682" t="str">
        <f t="shared" si="4"/>
        <v/>
      </c>
      <c r="C288" s="2207">
        <f>'Og s3a'!C265</f>
        <v>0</v>
      </c>
      <c r="D288" s="2208"/>
      <c r="E288" s="2209"/>
      <c r="F288" s="2210">
        <f>'Og s3a'!E265</f>
        <v>0</v>
      </c>
      <c r="G288" s="2211"/>
      <c r="H288" s="2212"/>
      <c r="I288" s="1683">
        <f>'Og s3a'!F265</f>
        <v>0</v>
      </c>
      <c r="J288" s="1684"/>
      <c r="K288" s="190"/>
      <c r="L288" s="1685">
        <f>'Og s3a'!G265</f>
        <v>0</v>
      </c>
      <c r="M288" s="1686">
        <f>'Og s3a'!D265</f>
        <v>0</v>
      </c>
      <c r="N288" s="1687">
        <f>Import!J263</f>
        <v>0</v>
      </c>
    </row>
    <row r="289" spans="2:14" ht="19.5" customHeight="1">
      <c r="B289" s="1682" t="str">
        <f t="shared" si="4"/>
        <v/>
      </c>
      <c r="C289" s="2207">
        <f>'Og s3a'!C266</f>
        <v>0</v>
      </c>
      <c r="D289" s="2208"/>
      <c r="E289" s="2209"/>
      <c r="F289" s="2210">
        <f>'Og s3a'!E266</f>
        <v>0</v>
      </c>
      <c r="G289" s="2211"/>
      <c r="H289" s="2212"/>
      <c r="I289" s="1683">
        <f>'Og s3a'!F266</f>
        <v>0</v>
      </c>
      <c r="J289" s="1684"/>
      <c r="K289" s="190"/>
      <c r="L289" s="1685">
        <f>'Og s3a'!G266</f>
        <v>0</v>
      </c>
      <c r="M289" s="1686">
        <f>'Og s3a'!D266</f>
        <v>0</v>
      </c>
      <c r="N289" s="1687">
        <f>Import!J264</f>
        <v>0</v>
      </c>
    </row>
    <row r="290" spans="2:14" ht="19.5" customHeight="1">
      <c r="B290" s="1682" t="str">
        <f t="shared" si="4"/>
        <v/>
      </c>
      <c r="C290" s="2207">
        <f>'Og s3a'!C267</f>
        <v>0</v>
      </c>
      <c r="D290" s="2208"/>
      <c r="E290" s="2209"/>
      <c r="F290" s="2210">
        <f>'Og s3a'!E267</f>
        <v>0</v>
      </c>
      <c r="G290" s="2211"/>
      <c r="H290" s="2212"/>
      <c r="I290" s="1683">
        <f>'Og s3a'!F267</f>
        <v>0</v>
      </c>
      <c r="J290" s="1684"/>
      <c r="K290" s="190"/>
      <c r="L290" s="1685">
        <f>'Og s3a'!G267</f>
        <v>0</v>
      </c>
      <c r="M290" s="1686">
        <f>'Og s3a'!D267</f>
        <v>0</v>
      </c>
      <c r="N290" s="1687">
        <f>Import!J265</f>
        <v>0</v>
      </c>
    </row>
    <row r="291" spans="2:14" ht="19.5" customHeight="1">
      <c r="B291" s="1682" t="str">
        <f t="shared" si="4"/>
        <v/>
      </c>
      <c r="C291" s="2207">
        <f>'Og s3a'!C268</f>
        <v>0</v>
      </c>
      <c r="D291" s="2208"/>
      <c r="E291" s="2209"/>
      <c r="F291" s="2210">
        <f>'Og s3a'!E268</f>
        <v>0</v>
      </c>
      <c r="G291" s="2211"/>
      <c r="H291" s="2212"/>
      <c r="I291" s="1683">
        <f>'Og s3a'!F268</f>
        <v>0</v>
      </c>
      <c r="J291" s="1684"/>
      <c r="K291" s="190"/>
      <c r="L291" s="1685">
        <f>'Og s3a'!G268</f>
        <v>0</v>
      </c>
      <c r="M291" s="1686">
        <f>'Og s3a'!D268</f>
        <v>0</v>
      </c>
      <c r="N291" s="1687">
        <f>Import!J266</f>
        <v>0</v>
      </c>
    </row>
    <row r="292" spans="2:14" ht="19.5" customHeight="1">
      <c r="B292" s="1682" t="str">
        <f t="shared" si="4"/>
        <v/>
      </c>
      <c r="C292" s="2207">
        <f>'Og s3a'!C269</f>
        <v>0</v>
      </c>
      <c r="D292" s="2208"/>
      <c r="E292" s="2209"/>
      <c r="F292" s="2210">
        <f>'Og s3a'!E269</f>
        <v>0</v>
      </c>
      <c r="G292" s="2211"/>
      <c r="H292" s="2212"/>
      <c r="I292" s="1683">
        <f>'Og s3a'!F269</f>
        <v>0</v>
      </c>
      <c r="J292" s="1684"/>
      <c r="K292" s="190"/>
      <c r="L292" s="1685">
        <f>'Og s3a'!G269</f>
        <v>0</v>
      </c>
      <c r="M292" s="1686">
        <f>'Og s3a'!D269</f>
        <v>0</v>
      </c>
      <c r="N292" s="1687">
        <f>Import!J267</f>
        <v>0</v>
      </c>
    </row>
    <row r="293" spans="2:14" ht="19.5" customHeight="1">
      <c r="B293" s="1682" t="str">
        <f t="shared" si="4"/>
        <v/>
      </c>
      <c r="C293" s="2207">
        <f>'Og s3a'!C270</f>
        <v>0</v>
      </c>
      <c r="D293" s="2208"/>
      <c r="E293" s="2209"/>
      <c r="F293" s="2210">
        <f>'Og s3a'!E270</f>
        <v>0</v>
      </c>
      <c r="G293" s="2211"/>
      <c r="H293" s="2212"/>
      <c r="I293" s="1683">
        <f>'Og s3a'!F270</f>
        <v>0</v>
      </c>
      <c r="J293" s="1684"/>
      <c r="K293" s="190"/>
      <c r="L293" s="1685">
        <f>'Og s3a'!G270</f>
        <v>0</v>
      </c>
      <c r="M293" s="1686">
        <f>'Og s3a'!D270</f>
        <v>0</v>
      </c>
      <c r="N293" s="1687">
        <f>Import!J268</f>
        <v>0</v>
      </c>
    </row>
    <row r="294" spans="2:14" ht="19.5" customHeight="1">
      <c r="B294" s="1682" t="str">
        <f t="shared" si="4"/>
        <v/>
      </c>
      <c r="C294" s="2207">
        <f>'Og s3a'!C271</f>
        <v>0</v>
      </c>
      <c r="D294" s="2208"/>
      <c r="E294" s="2209"/>
      <c r="F294" s="2210">
        <f>'Og s3a'!E271</f>
        <v>0</v>
      </c>
      <c r="G294" s="2211"/>
      <c r="H294" s="2212"/>
      <c r="I294" s="1683">
        <f>'Og s3a'!F271</f>
        <v>0</v>
      </c>
      <c r="J294" s="1684"/>
      <c r="K294" s="190"/>
      <c r="L294" s="1685">
        <f>'Og s3a'!G271</f>
        <v>0</v>
      </c>
      <c r="M294" s="1686">
        <f>'Og s3a'!D271</f>
        <v>0</v>
      </c>
      <c r="N294" s="1687">
        <f>Import!J269</f>
        <v>0</v>
      </c>
    </row>
    <row r="295" spans="2:14" ht="19.5" customHeight="1">
      <c r="B295" s="1682" t="str">
        <f t="shared" si="4"/>
        <v/>
      </c>
      <c r="C295" s="2207">
        <f>'Og s3a'!C272</f>
        <v>0</v>
      </c>
      <c r="D295" s="2208"/>
      <c r="E295" s="2209"/>
      <c r="F295" s="2210">
        <f>'Og s3a'!E272</f>
        <v>0</v>
      </c>
      <c r="G295" s="2211"/>
      <c r="H295" s="2212"/>
      <c r="I295" s="1683">
        <f>'Og s3a'!F272</f>
        <v>0</v>
      </c>
      <c r="J295" s="1684"/>
      <c r="K295" s="190"/>
      <c r="L295" s="1685">
        <f>'Og s3a'!G272</f>
        <v>0</v>
      </c>
      <c r="M295" s="1686">
        <f>'Og s3a'!D272</f>
        <v>0</v>
      </c>
      <c r="N295" s="1687">
        <f>Import!J270</f>
        <v>0</v>
      </c>
    </row>
    <row r="296" spans="2:14" ht="19.5" customHeight="1">
      <c r="B296" s="1682" t="str">
        <f t="shared" si="4"/>
        <v/>
      </c>
      <c r="C296" s="2207">
        <f>'Og s3a'!C273</f>
        <v>0</v>
      </c>
      <c r="D296" s="2208"/>
      <c r="E296" s="2209"/>
      <c r="F296" s="2210">
        <f>'Og s3a'!E273</f>
        <v>0</v>
      </c>
      <c r="G296" s="2211"/>
      <c r="H296" s="2212"/>
      <c r="I296" s="1683">
        <f>'Og s3a'!F273</f>
        <v>0</v>
      </c>
      <c r="J296" s="1684"/>
      <c r="K296" s="190"/>
      <c r="L296" s="1685">
        <f>'Og s3a'!G273</f>
        <v>0</v>
      </c>
      <c r="M296" s="1686">
        <f>'Og s3a'!D273</f>
        <v>0</v>
      </c>
      <c r="N296" s="1687">
        <f>Import!J271</f>
        <v>0</v>
      </c>
    </row>
    <row r="297" spans="2:14" ht="19.5" customHeight="1">
      <c r="B297" s="1682" t="str">
        <f t="shared" si="4"/>
        <v/>
      </c>
      <c r="C297" s="2207">
        <f>'Og s3a'!C274</f>
        <v>0</v>
      </c>
      <c r="D297" s="2208"/>
      <c r="E297" s="2209"/>
      <c r="F297" s="2210">
        <f>'Og s3a'!E274</f>
        <v>0</v>
      </c>
      <c r="G297" s="2211"/>
      <c r="H297" s="2212"/>
      <c r="I297" s="1683">
        <f>'Og s3a'!F274</f>
        <v>0</v>
      </c>
      <c r="J297" s="1684"/>
      <c r="K297" s="190"/>
      <c r="L297" s="1685">
        <f>'Og s3a'!G274</f>
        <v>0</v>
      </c>
      <c r="M297" s="1686">
        <f>'Og s3a'!D274</f>
        <v>0</v>
      </c>
      <c r="N297" s="1687">
        <f>Import!J272</f>
        <v>0</v>
      </c>
    </row>
    <row r="298" spans="2:14" ht="19.5" customHeight="1">
      <c r="B298" s="1682" t="str">
        <f t="shared" si="4"/>
        <v/>
      </c>
      <c r="C298" s="2207">
        <f>'Og s3a'!C275</f>
        <v>0</v>
      </c>
      <c r="D298" s="2208"/>
      <c r="E298" s="2209"/>
      <c r="F298" s="2210">
        <f>'Og s3a'!E275</f>
        <v>0</v>
      </c>
      <c r="G298" s="2211"/>
      <c r="H298" s="2212"/>
      <c r="I298" s="1683">
        <f>'Og s3a'!F275</f>
        <v>0</v>
      </c>
      <c r="J298" s="1684"/>
      <c r="K298" s="190"/>
      <c r="L298" s="1685">
        <f>'Og s3a'!G275</f>
        <v>0</v>
      </c>
      <c r="M298" s="1686">
        <f>'Og s3a'!D275</f>
        <v>0</v>
      </c>
      <c r="N298" s="1687">
        <f>Import!J273</f>
        <v>0</v>
      </c>
    </row>
    <row r="299" spans="2:14" ht="19.5" customHeight="1">
      <c r="B299" s="1682" t="str">
        <f t="shared" si="4"/>
        <v/>
      </c>
      <c r="C299" s="2207">
        <f>'Og s3a'!C276</f>
        <v>0</v>
      </c>
      <c r="D299" s="2208"/>
      <c r="E299" s="2209"/>
      <c r="F299" s="2210">
        <f>'Og s3a'!E276</f>
        <v>0</v>
      </c>
      <c r="G299" s="2211"/>
      <c r="H299" s="2212"/>
      <c r="I299" s="1683">
        <f>'Og s3a'!F276</f>
        <v>0</v>
      </c>
      <c r="J299" s="1684"/>
      <c r="K299" s="190"/>
      <c r="L299" s="1685">
        <f>'Og s3a'!G276</f>
        <v>0</v>
      </c>
      <c r="M299" s="1686">
        <f>'Og s3a'!D276</f>
        <v>0</v>
      </c>
      <c r="N299" s="1687">
        <f>Import!J274</f>
        <v>0</v>
      </c>
    </row>
    <row r="300" spans="2:14" ht="19.5" customHeight="1">
      <c r="B300" s="1682" t="str">
        <f t="shared" si="4"/>
        <v/>
      </c>
      <c r="C300" s="2207">
        <f>'Og s3a'!C277</f>
        <v>0</v>
      </c>
      <c r="D300" s="2208"/>
      <c r="E300" s="2209"/>
      <c r="F300" s="2210">
        <f>'Og s3a'!E277</f>
        <v>0</v>
      </c>
      <c r="G300" s="2211"/>
      <c r="H300" s="2212"/>
      <c r="I300" s="1683">
        <f>'Og s3a'!F277</f>
        <v>0</v>
      </c>
      <c r="J300" s="1684"/>
      <c r="K300" s="190"/>
      <c r="L300" s="1685">
        <f>'Og s3a'!G277</f>
        <v>0</v>
      </c>
      <c r="M300" s="1686">
        <f>'Og s3a'!D277</f>
        <v>0</v>
      </c>
      <c r="N300" s="1687">
        <f>Import!J275</f>
        <v>0</v>
      </c>
    </row>
    <row r="301" spans="2:14" ht="19.5" customHeight="1">
      <c r="B301" s="1682" t="str">
        <f t="shared" si="4"/>
        <v/>
      </c>
      <c r="C301" s="2207">
        <f>'Og s3a'!C278</f>
        <v>0</v>
      </c>
      <c r="D301" s="2208"/>
      <c r="E301" s="2209"/>
      <c r="F301" s="2210">
        <f>'Og s3a'!E278</f>
        <v>0</v>
      </c>
      <c r="G301" s="2211"/>
      <c r="H301" s="2212"/>
      <c r="I301" s="1683">
        <f>'Og s3a'!F278</f>
        <v>0</v>
      </c>
      <c r="J301" s="1684"/>
      <c r="K301" s="190"/>
      <c r="L301" s="1685">
        <f>'Og s3a'!G278</f>
        <v>0</v>
      </c>
      <c r="M301" s="1686">
        <f>'Og s3a'!D278</f>
        <v>0</v>
      </c>
      <c r="N301" s="1687">
        <f>Import!J276</f>
        <v>0</v>
      </c>
    </row>
    <row r="302" spans="2:14" ht="19.5" customHeight="1">
      <c r="B302" s="1682" t="str">
        <f t="shared" si="4"/>
        <v/>
      </c>
      <c r="C302" s="2207">
        <f>'Og s3a'!C279</f>
        <v>0</v>
      </c>
      <c r="D302" s="2208"/>
      <c r="E302" s="2209"/>
      <c r="F302" s="2210">
        <f>'Og s3a'!E279</f>
        <v>0</v>
      </c>
      <c r="G302" s="2211"/>
      <c r="H302" s="2212"/>
      <c r="I302" s="1683">
        <f>'Og s3a'!F279</f>
        <v>0</v>
      </c>
      <c r="J302" s="1684"/>
      <c r="K302" s="190"/>
      <c r="L302" s="1685">
        <f>'Og s3a'!G279</f>
        <v>0</v>
      </c>
      <c r="M302" s="1686">
        <f>'Og s3a'!D279</f>
        <v>0</v>
      </c>
      <c r="N302" s="1687">
        <f>Import!J277</f>
        <v>0</v>
      </c>
    </row>
    <row r="303" spans="2:14" ht="19.5" customHeight="1">
      <c r="B303" s="1682" t="str">
        <f t="shared" si="4"/>
        <v/>
      </c>
      <c r="C303" s="2207">
        <f>'Og s3a'!C280</f>
        <v>0</v>
      </c>
      <c r="D303" s="2208"/>
      <c r="E303" s="2209"/>
      <c r="F303" s="2210">
        <f>'Og s3a'!E280</f>
        <v>0</v>
      </c>
      <c r="G303" s="2211"/>
      <c r="H303" s="2212"/>
      <c r="I303" s="1683">
        <f>'Og s3a'!F280</f>
        <v>0</v>
      </c>
      <c r="J303" s="1684"/>
      <c r="K303" s="190"/>
      <c r="L303" s="1685">
        <f>'Og s3a'!G280</f>
        <v>0</v>
      </c>
      <c r="M303" s="1686">
        <f>'Og s3a'!D280</f>
        <v>0</v>
      </c>
      <c r="N303" s="1687">
        <f>Import!J278</f>
        <v>0</v>
      </c>
    </row>
    <row r="304" spans="2:14" ht="19.5" customHeight="1">
      <c r="B304" s="1682" t="str">
        <f t="shared" si="4"/>
        <v/>
      </c>
      <c r="C304" s="2207">
        <f>'Og s3a'!C281</f>
        <v>0</v>
      </c>
      <c r="D304" s="2208"/>
      <c r="E304" s="2209"/>
      <c r="F304" s="2210">
        <f>'Og s3a'!E281</f>
        <v>0</v>
      </c>
      <c r="G304" s="2211"/>
      <c r="H304" s="2212"/>
      <c r="I304" s="1683">
        <f>'Og s3a'!F281</f>
        <v>0</v>
      </c>
      <c r="J304" s="1684"/>
      <c r="K304" s="190"/>
      <c r="L304" s="1685">
        <f>'Og s3a'!G281</f>
        <v>0</v>
      </c>
      <c r="M304" s="1686">
        <f>'Og s3a'!D281</f>
        <v>0</v>
      </c>
      <c r="N304" s="1687">
        <f>Import!J279</f>
        <v>0</v>
      </c>
    </row>
    <row r="305" spans="2:14" ht="19.5" customHeight="1">
      <c r="B305" s="1682" t="str">
        <f t="shared" si="4"/>
        <v/>
      </c>
      <c r="C305" s="2207">
        <f>'Og s3a'!C282</f>
        <v>0</v>
      </c>
      <c r="D305" s="2208"/>
      <c r="E305" s="2209"/>
      <c r="F305" s="2210">
        <f>'Og s3a'!E282</f>
        <v>0</v>
      </c>
      <c r="G305" s="2211"/>
      <c r="H305" s="2212"/>
      <c r="I305" s="1683">
        <f>'Og s3a'!F282</f>
        <v>0</v>
      </c>
      <c r="J305" s="1684"/>
      <c r="K305" s="190"/>
      <c r="L305" s="1685">
        <f>'Og s3a'!G282</f>
        <v>0</v>
      </c>
      <c r="M305" s="1686">
        <f>'Og s3a'!D282</f>
        <v>0</v>
      </c>
      <c r="N305" s="1687">
        <f>Import!J280</f>
        <v>0</v>
      </c>
    </row>
    <row r="306" spans="2:14" ht="19.5" customHeight="1">
      <c r="B306" s="1682" t="str">
        <f t="shared" si="4"/>
        <v/>
      </c>
      <c r="C306" s="2207">
        <f>'Og s3a'!C283</f>
        <v>0</v>
      </c>
      <c r="D306" s="2208"/>
      <c r="E306" s="2209"/>
      <c r="F306" s="2210">
        <f>'Og s3a'!E283</f>
        <v>0</v>
      </c>
      <c r="G306" s="2211"/>
      <c r="H306" s="2212"/>
      <c r="I306" s="1683">
        <f>'Og s3a'!F283</f>
        <v>0</v>
      </c>
      <c r="J306" s="1684"/>
      <c r="K306" s="190"/>
      <c r="L306" s="1685">
        <f>'Og s3a'!G283</f>
        <v>0</v>
      </c>
      <c r="M306" s="1686">
        <f>'Og s3a'!D283</f>
        <v>0</v>
      </c>
      <c r="N306" s="1687">
        <f>Import!J281</f>
        <v>0</v>
      </c>
    </row>
    <row r="307" spans="2:14" ht="19.5" customHeight="1">
      <c r="B307" s="1682" t="str">
        <f t="shared" si="4"/>
        <v/>
      </c>
      <c r="C307" s="2207">
        <f>'Og s3a'!C284</f>
        <v>0</v>
      </c>
      <c r="D307" s="2208"/>
      <c r="E307" s="2209"/>
      <c r="F307" s="2210">
        <f>'Og s3a'!E284</f>
        <v>0</v>
      </c>
      <c r="G307" s="2211"/>
      <c r="H307" s="2212"/>
      <c r="I307" s="1683">
        <f>'Og s3a'!F284</f>
        <v>0</v>
      </c>
      <c r="J307" s="1684"/>
      <c r="K307" s="190"/>
      <c r="L307" s="1685">
        <f>'Og s3a'!G284</f>
        <v>0</v>
      </c>
      <c r="M307" s="1686">
        <f>'Og s3a'!D284</f>
        <v>0</v>
      </c>
      <c r="N307" s="1687">
        <f>Import!J282</f>
        <v>0</v>
      </c>
    </row>
    <row r="308" spans="2:14" ht="19.5" customHeight="1">
      <c r="B308" s="1682" t="str">
        <f t="shared" si="4"/>
        <v/>
      </c>
      <c r="C308" s="2207">
        <f>'Og s3a'!C285</f>
        <v>0</v>
      </c>
      <c r="D308" s="2208"/>
      <c r="E308" s="2209"/>
      <c r="F308" s="2210">
        <f>'Og s3a'!E285</f>
        <v>0</v>
      </c>
      <c r="G308" s="2211"/>
      <c r="H308" s="2212"/>
      <c r="I308" s="1683">
        <f>'Og s3a'!F285</f>
        <v>0</v>
      </c>
      <c r="J308" s="1684"/>
      <c r="K308" s="190"/>
      <c r="L308" s="1685">
        <f>'Og s3a'!G285</f>
        <v>0</v>
      </c>
      <c r="M308" s="1686">
        <f>'Og s3a'!D285</f>
        <v>0</v>
      </c>
      <c r="N308" s="1687">
        <f>Import!J283</f>
        <v>0</v>
      </c>
    </row>
    <row r="309" spans="2:14" ht="19.5" customHeight="1">
      <c r="B309" s="1682" t="str">
        <f t="shared" si="4"/>
        <v/>
      </c>
      <c r="C309" s="2207">
        <f>'Og s3a'!C286</f>
        <v>0</v>
      </c>
      <c r="D309" s="2208"/>
      <c r="E309" s="2209"/>
      <c r="F309" s="2210">
        <f>'Og s3a'!E286</f>
        <v>0</v>
      </c>
      <c r="G309" s="2211"/>
      <c r="H309" s="2212"/>
      <c r="I309" s="1683">
        <f>'Og s3a'!F286</f>
        <v>0</v>
      </c>
      <c r="J309" s="1684"/>
      <c r="K309" s="190"/>
      <c r="L309" s="1685">
        <f>'Og s3a'!G286</f>
        <v>0</v>
      </c>
      <c r="M309" s="1686">
        <f>'Og s3a'!D286</f>
        <v>0</v>
      </c>
      <c r="N309" s="1687">
        <f>Import!J284</f>
        <v>0</v>
      </c>
    </row>
    <row r="310" spans="2:14" ht="19.5" customHeight="1">
      <c r="B310" s="1682" t="str">
        <f t="shared" si="4"/>
        <v/>
      </c>
      <c r="C310" s="2207">
        <f>'Og s3a'!C287</f>
        <v>0</v>
      </c>
      <c r="D310" s="2208"/>
      <c r="E310" s="2209"/>
      <c r="F310" s="2210">
        <f>'Og s3a'!E287</f>
        <v>0</v>
      </c>
      <c r="G310" s="2211"/>
      <c r="H310" s="2212"/>
      <c r="I310" s="1683">
        <f>'Og s3a'!F287</f>
        <v>0</v>
      </c>
      <c r="J310" s="1684"/>
      <c r="K310" s="190"/>
      <c r="L310" s="1685">
        <f>'Og s3a'!G287</f>
        <v>0</v>
      </c>
      <c r="M310" s="1686">
        <f>'Og s3a'!D287</f>
        <v>0</v>
      </c>
      <c r="N310" s="1687">
        <f>Import!J285</f>
        <v>0</v>
      </c>
    </row>
    <row r="311" spans="2:14" ht="19.5" customHeight="1">
      <c r="B311" s="1682" t="str">
        <f t="shared" si="4"/>
        <v/>
      </c>
      <c r="C311" s="2207">
        <f>'Og s3a'!C288</f>
        <v>0</v>
      </c>
      <c r="D311" s="2208"/>
      <c r="E311" s="2209"/>
      <c r="F311" s="2210">
        <f>'Og s3a'!E288</f>
        <v>0</v>
      </c>
      <c r="G311" s="2211"/>
      <c r="H311" s="2212"/>
      <c r="I311" s="1683">
        <f>'Og s3a'!F288</f>
        <v>0</v>
      </c>
      <c r="J311" s="1684"/>
      <c r="K311" s="190"/>
      <c r="L311" s="1685">
        <f>'Og s3a'!G288</f>
        <v>0</v>
      </c>
      <c r="M311" s="1686">
        <f>'Og s3a'!D288</f>
        <v>0</v>
      </c>
      <c r="N311" s="1687">
        <f>Import!J286</f>
        <v>0</v>
      </c>
    </row>
    <row r="312" spans="2:14" ht="19.5" customHeight="1">
      <c r="B312" s="1682" t="str">
        <f t="shared" si="4"/>
        <v/>
      </c>
      <c r="C312" s="2207">
        <f>'Og s3a'!C289</f>
        <v>0</v>
      </c>
      <c r="D312" s="2208"/>
      <c r="E312" s="2209"/>
      <c r="F312" s="2210">
        <f>'Og s3a'!E289</f>
        <v>0</v>
      </c>
      <c r="G312" s="2211"/>
      <c r="H312" s="2212"/>
      <c r="I312" s="1683">
        <f>'Og s3a'!F289</f>
        <v>0</v>
      </c>
      <c r="J312" s="1684"/>
      <c r="K312" s="190"/>
      <c r="L312" s="1685">
        <f>'Og s3a'!G289</f>
        <v>0</v>
      </c>
      <c r="M312" s="1686">
        <f>'Og s3a'!D289</f>
        <v>0</v>
      </c>
      <c r="N312" s="1687">
        <f>Import!J287</f>
        <v>0</v>
      </c>
    </row>
    <row r="313" spans="2:14" ht="19.5" customHeight="1">
      <c r="B313" s="1682" t="str">
        <f t="shared" si="4"/>
        <v/>
      </c>
      <c r="C313" s="2207">
        <f>'Og s3a'!C290</f>
        <v>0</v>
      </c>
      <c r="D313" s="2208"/>
      <c r="E313" s="2209"/>
      <c r="F313" s="2210">
        <f>'Og s3a'!E290</f>
        <v>0</v>
      </c>
      <c r="G313" s="2211"/>
      <c r="H313" s="2212"/>
      <c r="I313" s="1683">
        <f>'Og s3a'!F290</f>
        <v>0</v>
      </c>
      <c r="J313" s="1684"/>
      <c r="K313" s="190"/>
      <c r="L313" s="1685">
        <f>'Og s3a'!G290</f>
        <v>0</v>
      </c>
      <c r="M313" s="1686">
        <f>'Og s3a'!D290</f>
        <v>0</v>
      </c>
      <c r="N313" s="1687">
        <f>Import!J288</f>
        <v>0</v>
      </c>
    </row>
    <row r="314" spans="2:14" ht="19.5" customHeight="1">
      <c r="B314" s="1682" t="str">
        <f t="shared" si="4"/>
        <v/>
      </c>
      <c r="C314" s="2207">
        <f>'Og s3a'!C291</f>
        <v>0</v>
      </c>
      <c r="D314" s="2208"/>
      <c r="E314" s="2209"/>
      <c r="F314" s="2210">
        <f>'Og s3a'!E291</f>
        <v>0</v>
      </c>
      <c r="G314" s="2211"/>
      <c r="H314" s="2212"/>
      <c r="I314" s="1683">
        <f>'Og s3a'!F291</f>
        <v>0</v>
      </c>
      <c r="J314" s="1684"/>
      <c r="K314" s="190"/>
      <c r="L314" s="1685">
        <f>'Og s3a'!G291</f>
        <v>0</v>
      </c>
      <c r="M314" s="1686">
        <f>'Og s3a'!D291</f>
        <v>0</v>
      </c>
      <c r="N314" s="1687">
        <f>Import!J289</f>
        <v>0</v>
      </c>
    </row>
    <row r="315" spans="2:14" ht="19.5" customHeight="1">
      <c r="B315" s="1682" t="str">
        <f t="shared" si="4"/>
        <v/>
      </c>
      <c r="C315" s="2207">
        <f>'Og s3a'!C292</f>
        <v>0</v>
      </c>
      <c r="D315" s="2208"/>
      <c r="E315" s="2209"/>
      <c r="F315" s="2210">
        <f>'Og s3a'!E292</f>
        <v>0</v>
      </c>
      <c r="G315" s="2211"/>
      <c r="H315" s="2212"/>
      <c r="I315" s="1683">
        <f>'Og s3a'!F292</f>
        <v>0</v>
      </c>
      <c r="J315" s="1684"/>
      <c r="K315" s="190"/>
      <c r="L315" s="1685">
        <f>'Og s3a'!G292</f>
        <v>0</v>
      </c>
      <c r="M315" s="1686">
        <f>'Og s3a'!D292</f>
        <v>0</v>
      </c>
      <c r="N315" s="1687">
        <f>Import!J290</f>
        <v>0</v>
      </c>
    </row>
    <row r="316" spans="2:14" ht="19.5" customHeight="1">
      <c r="B316" s="1682" t="str">
        <f t="shared" si="4"/>
        <v/>
      </c>
      <c r="C316" s="2207">
        <f>'Og s3a'!C293</f>
        <v>0</v>
      </c>
      <c r="D316" s="2208"/>
      <c r="E316" s="2209"/>
      <c r="F316" s="2210">
        <f>'Og s3a'!E293</f>
        <v>0</v>
      </c>
      <c r="G316" s="2211"/>
      <c r="H316" s="2212"/>
      <c r="I316" s="1683">
        <f>'Og s3a'!F293</f>
        <v>0</v>
      </c>
      <c r="J316" s="1684"/>
      <c r="K316" s="190"/>
      <c r="L316" s="1685">
        <f>'Og s3a'!G293</f>
        <v>0</v>
      </c>
      <c r="M316" s="1686">
        <f>'Og s3a'!D293</f>
        <v>0</v>
      </c>
      <c r="N316" s="1687">
        <f>Import!J291</f>
        <v>0</v>
      </c>
    </row>
    <row r="317" spans="2:14" ht="19.5" customHeight="1">
      <c r="B317" s="1682" t="str">
        <f t="shared" si="4"/>
        <v/>
      </c>
      <c r="C317" s="2207">
        <f>'Og s3a'!C294</f>
        <v>0</v>
      </c>
      <c r="D317" s="2208"/>
      <c r="E317" s="2209"/>
      <c r="F317" s="2210">
        <f>'Og s3a'!E294</f>
        <v>0</v>
      </c>
      <c r="G317" s="2211"/>
      <c r="H317" s="2212"/>
      <c r="I317" s="1683">
        <f>'Og s3a'!F294</f>
        <v>0</v>
      </c>
      <c r="J317" s="1684"/>
      <c r="K317" s="190"/>
      <c r="L317" s="1685">
        <f>'Og s3a'!G294</f>
        <v>0</v>
      </c>
      <c r="M317" s="1686">
        <f>'Og s3a'!D294</f>
        <v>0</v>
      </c>
      <c r="N317" s="1687">
        <f>Import!J292</f>
        <v>0</v>
      </c>
    </row>
    <row r="318" spans="2:14" ht="19.5" customHeight="1">
      <c r="B318" s="1682" t="str">
        <f t="shared" si="4"/>
        <v/>
      </c>
      <c r="C318" s="2207">
        <f>'Og s3a'!C295</f>
        <v>0</v>
      </c>
      <c r="D318" s="2208"/>
      <c r="E318" s="2209"/>
      <c r="F318" s="2210">
        <f>'Og s3a'!E295</f>
        <v>0</v>
      </c>
      <c r="G318" s="2211"/>
      <c r="H318" s="2212"/>
      <c r="I318" s="1683">
        <f>'Og s3a'!F295</f>
        <v>0</v>
      </c>
      <c r="J318" s="1684"/>
      <c r="K318" s="190"/>
      <c r="L318" s="1685">
        <f>'Og s3a'!G295</f>
        <v>0</v>
      </c>
      <c r="M318" s="1686">
        <f>'Og s3a'!D295</f>
        <v>0</v>
      </c>
      <c r="N318" s="1687">
        <f>Import!J293</f>
        <v>0</v>
      </c>
    </row>
    <row r="319" spans="2:14" ht="19.5" customHeight="1">
      <c r="B319" s="1682" t="str">
        <f t="shared" si="4"/>
        <v/>
      </c>
      <c r="C319" s="2207">
        <f>'Og s3a'!C296</f>
        <v>0</v>
      </c>
      <c r="D319" s="2208"/>
      <c r="E319" s="2209"/>
      <c r="F319" s="2210">
        <f>'Og s3a'!E296</f>
        <v>0</v>
      </c>
      <c r="G319" s="2211"/>
      <c r="H319" s="2212"/>
      <c r="I319" s="1683">
        <f>'Og s3a'!F296</f>
        <v>0</v>
      </c>
      <c r="J319" s="1684"/>
      <c r="K319" s="190"/>
      <c r="L319" s="1685">
        <f>'Og s3a'!G296</f>
        <v>0</v>
      </c>
      <c r="M319" s="1686">
        <f>'Og s3a'!D296</f>
        <v>0</v>
      </c>
      <c r="N319" s="1687">
        <f>Import!J294</f>
        <v>0</v>
      </c>
    </row>
    <row r="320" spans="2:14" ht="19.5" customHeight="1">
      <c r="B320" s="1682" t="str">
        <f t="shared" si="4"/>
        <v/>
      </c>
      <c r="C320" s="2207">
        <f>'Og s3a'!C297</f>
        <v>0</v>
      </c>
      <c r="D320" s="2208"/>
      <c r="E320" s="2209"/>
      <c r="F320" s="2210">
        <f>'Og s3a'!E297</f>
        <v>0</v>
      </c>
      <c r="G320" s="2211"/>
      <c r="H320" s="2212"/>
      <c r="I320" s="1683">
        <f>'Og s3a'!F297</f>
        <v>0</v>
      </c>
      <c r="J320" s="1684"/>
      <c r="K320" s="190"/>
      <c r="L320" s="1685">
        <f>'Og s3a'!G297</f>
        <v>0</v>
      </c>
      <c r="M320" s="1686">
        <f>'Og s3a'!D297</f>
        <v>0</v>
      </c>
      <c r="N320" s="1687">
        <f>Import!J295</f>
        <v>0</v>
      </c>
    </row>
    <row r="321" spans="2:14" ht="19.5" customHeight="1">
      <c r="B321" s="1682" t="str">
        <f t="shared" si="4"/>
        <v/>
      </c>
      <c r="C321" s="2207">
        <f>'Og s3a'!C298</f>
        <v>0</v>
      </c>
      <c r="D321" s="2208"/>
      <c r="E321" s="2209"/>
      <c r="F321" s="2210">
        <f>'Og s3a'!E298</f>
        <v>0</v>
      </c>
      <c r="G321" s="2211"/>
      <c r="H321" s="2212"/>
      <c r="I321" s="1683">
        <f>'Og s3a'!F298</f>
        <v>0</v>
      </c>
      <c r="J321" s="1684"/>
      <c r="K321" s="190"/>
      <c r="L321" s="1685">
        <f>'Og s3a'!G298</f>
        <v>0</v>
      </c>
      <c r="M321" s="1686">
        <f>'Og s3a'!D298</f>
        <v>0</v>
      </c>
      <c r="N321" s="1687">
        <f>Import!J296</f>
        <v>0</v>
      </c>
    </row>
    <row r="322" spans="2:14" ht="19.5" customHeight="1">
      <c r="B322" s="1682" t="str">
        <f t="shared" si="4"/>
        <v/>
      </c>
      <c r="C322" s="2207">
        <f>'Og s3a'!C299</f>
        <v>0</v>
      </c>
      <c r="D322" s="2208"/>
      <c r="E322" s="2209"/>
      <c r="F322" s="2210">
        <f>'Og s3a'!E299</f>
        <v>0</v>
      </c>
      <c r="G322" s="2211"/>
      <c r="H322" s="2212"/>
      <c r="I322" s="1683">
        <f>'Og s3a'!F299</f>
        <v>0</v>
      </c>
      <c r="J322" s="1684"/>
      <c r="K322" s="190"/>
      <c r="L322" s="1685">
        <f>'Og s3a'!G299</f>
        <v>0</v>
      </c>
      <c r="M322" s="1686">
        <f>'Og s3a'!D299</f>
        <v>0</v>
      </c>
      <c r="N322" s="1687">
        <f>Import!J297</f>
        <v>0</v>
      </c>
    </row>
    <row r="323" spans="2:14" ht="19.5" customHeight="1">
      <c r="B323" s="1682" t="str">
        <f t="shared" si="4"/>
        <v/>
      </c>
      <c r="C323" s="2207">
        <f>'Og s3a'!C300</f>
        <v>0</v>
      </c>
      <c r="D323" s="2208"/>
      <c r="E323" s="2209"/>
      <c r="F323" s="2210">
        <f>'Og s3a'!E300</f>
        <v>0</v>
      </c>
      <c r="G323" s="2211"/>
      <c r="H323" s="2212"/>
      <c r="I323" s="1683">
        <f>'Og s3a'!F300</f>
        <v>0</v>
      </c>
      <c r="J323" s="1684"/>
      <c r="K323" s="190"/>
      <c r="L323" s="1685">
        <f>'Og s3a'!G300</f>
        <v>0</v>
      </c>
      <c r="M323" s="1686">
        <f>'Og s3a'!D300</f>
        <v>0</v>
      </c>
      <c r="N323" s="1687">
        <f>Import!J298</f>
        <v>0</v>
      </c>
    </row>
    <row r="324" spans="2:14" ht="19.5" customHeight="1">
      <c r="B324" s="1682" t="str">
        <f t="shared" si="4"/>
        <v/>
      </c>
      <c r="C324" s="2207">
        <f>'Og s3a'!C301</f>
        <v>0</v>
      </c>
      <c r="D324" s="2208"/>
      <c r="E324" s="2209"/>
      <c r="F324" s="2210">
        <f>'Og s3a'!E301</f>
        <v>0</v>
      </c>
      <c r="G324" s="2211"/>
      <c r="H324" s="2212"/>
      <c r="I324" s="1683">
        <f>'Og s3a'!F301</f>
        <v>0</v>
      </c>
      <c r="J324" s="1684"/>
      <c r="K324" s="190"/>
      <c r="L324" s="1685">
        <f>'Og s3a'!G301</f>
        <v>0</v>
      </c>
      <c r="M324" s="1686">
        <f>'Og s3a'!D301</f>
        <v>0</v>
      </c>
      <c r="N324" s="1687">
        <f>Import!J299</f>
        <v>0</v>
      </c>
    </row>
    <row r="325" spans="2:14" ht="19.5" customHeight="1">
      <c r="B325" s="1682" t="str">
        <f t="shared" si="4"/>
        <v/>
      </c>
      <c r="C325" s="2207">
        <f>'Og s3a'!C302</f>
        <v>0</v>
      </c>
      <c r="D325" s="2208"/>
      <c r="E325" s="2209"/>
      <c r="F325" s="2210">
        <f>'Og s3a'!E302</f>
        <v>0</v>
      </c>
      <c r="G325" s="2211"/>
      <c r="H325" s="2212"/>
      <c r="I325" s="1683">
        <f>'Og s3a'!F302</f>
        <v>0</v>
      </c>
      <c r="J325" s="1684"/>
      <c r="K325" s="190"/>
      <c r="L325" s="1685">
        <f>'Og s3a'!G302</f>
        <v>0</v>
      </c>
      <c r="M325" s="1686">
        <f>'Og s3a'!D302</f>
        <v>0</v>
      </c>
      <c r="N325" s="1687">
        <f>Import!J300</f>
        <v>0</v>
      </c>
    </row>
    <row r="326" spans="2:14" ht="19.5" customHeight="1">
      <c r="B326" s="1682" t="str">
        <f t="shared" si="4"/>
        <v/>
      </c>
      <c r="C326" s="2207">
        <f>'Og s3a'!C303</f>
        <v>0</v>
      </c>
      <c r="D326" s="2208"/>
      <c r="E326" s="2209"/>
      <c r="F326" s="2210">
        <f>'Og s3a'!E303</f>
        <v>0</v>
      </c>
      <c r="G326" s="2211"/>
      <c r="H326" s="2212"/>
      <c r="I326" s="1683">
        <f>'Og s3a'!F303</f>
        <v>0</v>
      </c>
      <c r="J326" s="1684"/>
      <c r="K326" s="190"/>
      <c r="L326" s="1685">
        <f>'Og s3a'!G303</f>
        <v>0</v>
      </c>
      <c r="M326" s="1686">
        <f>'Og s3a'!D303</f>
        <v>0</v>
      </c>
      <c r="N326" s="1687">
        <f>Import!J301</f>
        <v>0</v>
      </c>
    </row>
    <row r="327" spans="2:14" ht="19.5" customHeight="1">
      <c r="B327" s="1682" t="str">
        <f t="shared" si="4"/>
        <v/>
      </c>
      <c r="C327" s="2207">
        <f>'Og s3a'!C304</f>
        <v>0</v>
      </c>
      <c r="D327" s="2208"/>
      <c r="E327" s="2209"/>
      <c r="F327" s="2210">
        <f>'Og s3a'!E304</f>
        <v>0</v>
      </c>
      <c r="G327" s="2211"/>
      <c r="H327" s="2212"/>
      <c r="I327" s="1683">
        <f>'Og s3a'!F304</f>
        <v>0</v>
      </c>
      <c r="J327" s="1684"/>
      <c r="K327" s="190"/>
      <c r="L327" s="1685">
        <f>'Og s3a'!G304</f>
        <v>0</v>
      </c>
      <c r="M327" s="1686">
        <f>'Og s3a'!D304</f>
        <v>0</v>
      </c>
      <c r="N327" s="1687">
        <f>Import!J302</f>
        <v>0</v>
      </c>
    </row>
    <row r="328" spans="2:14" ht="19.5" customHeight="1">
      <c r="B328" s="1682" t="str">
        <f t="shared" si="4"/>
        <v/>
      </c>
      <c r="C328" s="2207">
        <f>'Og s3a'!C305</f>
        <v>0</v>
      </c>
      <c r="D328" s="2208"/>
      <c r="E328" s="2209"/>
      <c r="F328" s="2210">
        <f>'Og s3a'!E305</f>
        <v>0</v>
      </c>
      <c r="G328" s="2211"/>
      <c r="H328" s="2212"/>
      <c r="I328" s="1683">
        <f>'Og s3a'!F305</f>
        <v>0</v>
      </c>
      <c r="J328" s="1684"/>
      <c r="K328" s="190"/>
      <c r="L328" s="1685">
        <f>'Og s3a'!G305</f>
        <v>0</v>
      </c>
      <c r="M328" s="1686">
        <f>'Og s3a'!D305</f>
        <v>0</v>
      </c>
      <c r="N328" s="1687">
        <f>Import!J303</f>
        <v>0</v>
      </c>
    </row>
    <row r="329" spans="2:14" ht="19.5" customHeight="1">
      <c r="B329" s="1682" t="str">
        <f t="shared" si="4"/>
        <v/>
      </c>
      <c r="C329" s="2207">
        <f>'Og s3a'!C306</f>
        <v>0</v>
      </c>
      <c r="D329" s="2208"/>
      <c r="E329" s="2209"/>
      <c r="F329" s="2210">
        <f>'Og s3a'!E306</f>
        <v>0</v>
      </c>
      <c r="G329" s="2211"/>
      <c r="H329" s="2212"/>
      <c r="I329" s="1683">
        <f>'Og s3a'!F306</f>
        <v>0</v>
      </c>
      <c r="J329" s="1684"/>
      <c r="K329" s="190"/>
      <c r="L329" s="1685">
        <f>'Og s3a'!G306</f>
        <v>0</v>
      </c>
      <c r="M329" s="1686">
        <f>'Og s3a'!D306</f>
        <v>0</v>
      </c>
      <c r="N329" s="1687">
        <f>Import!J304</f>
        <v>0</v>
      </c>
    </row>
    <row r="330" spans="2:14" ht="19.5" customHeight="1">
      <c r="B330" s="1682" t="str">
        <f t="shared" si="4"/>
        <v/>
      </c>
      <c r="C330" s="2207">
        <f>'Og s3a'!C307</f>
        <v>0</v>
      </c>
      <c r="D330" s="2208"/>
      <c r="E330" s="2209"/>
      <c r="F330" s="2210">
        <f>'Og s3a'!E307</f>
        <v>0</v>
      </c>
      <c r="G330" s="2211"/>
      <c r="H330" s="2212"/>
      <c r="I330" s="1683">
        <f>'Og s3a'!F307</f>
        <v>0</v>
      </c>
      <c r="J330" s="1684"/>
      <c r="K330" s="190"/>
      <c r="L330" s="1685">
        <f>'Og s3a'!G307</f>
        <v>0</v>
      </c>
      <c r="M330" s="1686">
        <f>'Og s3a'!D307</f>
        <v>0</v>
      </c>
      <c r="N330" s="1687">
        <f>Import!J305</f>
        <v>0</v>
      </c>
    </row>
    <row r="331" spans="2:14" ht="19.5" customHeight="1">
      <c r="B331" s="1682" t="str">
        <f t="shared" si="4"/>
        <v/>
      </c>
      <c r="C331" s="2207">
        <f>'Og s3a'!C308</f>
        <v>0</v>
      </c>
      <c r="D331" s="2208"/>
      <c r="E331" s="2209"/>
      <c r="F331" s="2210">
        <f>'Og s3a'!E308</f>
        <v>0</v>
      </c>
      <c r="G331" s="2211"/>
      <c r="H331" s="2212"/>
      <c r="I331" s="1683">
        <f>'Og s3a'!F308</f>
        <v>0</v>
      </c>
      <c r="J331" s="1684"/>
      <c r="K331" s="190"/>
      <c r="L331" s="1685">
        <f>'Og s3a'!G308</f>
        <v>0</v>
      </c>
      <c r="M331" s="1686">
        <f>'Og s3a'!D308</f>
        <v>0</v>
      </c>
      <c r="N331" s="1687">
        <f>Import!J306</f>
        <v>0</v>
      </c>
    </row>
    <row r="332" spans="2:14" ht="19.5" customHeight="1">
      <c r="B332" s="1682" t="str">
        <f t="shared" si="4"/>
        <v/>
      </c>
      <c r="C332" s="2207">
        <f>'Og s3a'!C309</f>
        <v>0</v>
      </c>
      <c r="D332" s="2208"/>
      <c r="E332" s="2209"/>
      <c r="F332" s="2210">
        <f>'Og s3a'!E309</f>
        <v>0</v>
      </c>
      <c r="G332" s="2211"/>
      <c r="H332" s="2212"/>
      <c r="I332" s="1683">
        <f>'Og s3a'!F309</f>
        <v>0</v>
      </c>
      <c r="J332" s="1684"/>
      <c r="K332" s="190"/>
      <c r="L332" s="1685">
        <f>'Og s3a'!G309</f>
        <v>0</v>
      </c>
      <c r="M332" s="1686">
        <f>'Og s3a'!D309</f>
        <v>0</v>
      </c>
      <c r="N332" s="1687">
        <f>Import!J307</f>
        <v>0</v>
      </c>
    </row>
    <row r="333" spans="2:14" ht="19.5" customHeight="1">
      <c r="B333" s="1682" t="str">
        <f t="shared" si="4"/>
        <v/>
      </c>
      <c r="C333" s="2207">
        <f>'Og s3a'!C310</f>
        <v>0</v>
      </c>
      <c r="D333" s="2208"/>
      <c r="E333" s="2209"/>
      <c r="F333" s="2210">
        <f>'Og s3a'!E310</f>
        <v>0</v>
      </c>
      <c r="G333" s="2211"/>
      <c r="H333" s="2212"/>
      <c r="I333" s="1683">
        <f>'Og s3a'!F310</f>
        <v>0</v>
      </c>
      <c r="J333" s="1684"/>
      <c r="K333" s="190"/>
      <c r="L333" s="1685">
        <f>'Og s3a'!G310</f>
        <v>0</v>
      </c>
      <c r="M333" s="1686">
        <f>'Og s3a'!D310</f>
        <v>0</v>
      </c>
      <c r="N333" s="1687">
        <f>Import!J308</f>
        <v>0</v>
      </c>
    </row>
    <row r="334" spans="2:14" ht="19.5" customHeight="1">
      <c r="B334" s="1682" t="str">
        <f t="shared" si="4"/>
        <v/>
      </c>
      <c r="C334" s="2207">
        <f>'Og s3a'!C311</f>
        <v>0</v>
      </c>
      <c r="D334" s="2208"/>
      <c r="E334" s="2209"/>
      <c r="F334" s="2210">
        <f>'Og s3a'!E311</f>
        <v>0</v>
      </c>
      <c r="G334" s="2211"/>
      <c r="H334" s="2212"/>
      <c r="I334" s="1683">
        <f>'Og s3a'!F311</f>
        <v>0</v>
      </c>
      <c r="J334" s="1684"/>
      <c r="K334" s="190"/>
      <c r="L334" s="1685">
        <f>'Og s3a'!G311</f>
        <v>0</v>
      </c>
      <c r="M334" s="1686">
        <f>'Og s3a'!D311</f>
        <v>0</v>
      </c>
      <c r="N334" s="1687">
        <f>Import!J309</f>
        <v>0</v>
      </c>
    </row>
    <row r="335" spans="2:14" ht="19.5" customHeight="1">
      <c r="B335" s="1682" t="str">
        <f t="shared" si="4"/>
        <v/>
      </c>
      <c r="C335" s="2207">
        <f>'Og s3a'!C312</f>
        <v>0</v>
      </c>
      <c r="D335" s="2208"/>
      <c r="E335" s="2209"/>
      <c r="F335" s="2210">
        <f>'Og s3a'!E312</f>
        <v>0</v>
      </c>
      <c r="G335" s="2211"/>
      <c r="H335" s="2212"/>
      <c r="I335" s="1683">
        <f>'Og s3a'!F312</f>
        <v>0</v>
      </c>
      <c r="J335" s="1684"/>
      <c r="K335" s="190"/>
      <c r="L335" s="1685">
        <f>'Og s3a'!G312</f>
        <v>0</v>
      </c>
      <c r="M335" s="1686">
        <f>'Og s3a'!D312</f>
        <v>0</v>
      </c>
      <c r="N335" s="1687">
        <f>Import!J310</f>
        <v>0</v>
      </c>
    </row>
    <row r="336" spans="2:14" ht="19.5" customHeight="1">
      <c r="B336" s="1682" t="str">
        <f t="shared" si="4"/>
        <v/>
      </c>
      <c r="C336" s="2207">
        <f>'Og s3a'!C313</f>
        <v>0</v>
      </c>
      <c r="D336" s="2208"/>
      <c r="E336" s="2209"/>
      <c r="F336" s="2210">
        <f>'Og s3a'!E313</f>
        <v>0</v>
      </c>
      <c r="G336" s="2211"/>
      <c r="H336" s="2212"/>
      <c r="I336" s="1683">
        <f>'Og s3a'!F313</f>
        <v>0</v>
      </c>
      <c r="J336" s="1684"/>
      <c r="K336" s="190"/>
      <c r="L336" s="1685">
        <f>'Og s3a'!G313</f>
        <v>0</v>
      </c>
      <c r="M336" s="1686">
        <f>'Og s3a'!D313</f>
        <v>0</v>
      </c>
      <c r="N336" s="1687">
        <f>Import!J311</f>
        <v>0</v>
      </c>
    </row>
    <row r="337" spans="2:14" ht="19.5" customHeight="1">
      <c r="B337" s="1682" t="str">
        <f t="shared" si="4"/>
        <v/>
      </c>
      <c r="C337" s="2207">
        <f>'Og s3a'!C314</f>
        <v>0</v>
      </c>
      <c r="D337" s="2208"/>
      <c r="E337" s="2209"/>
      <c r="F337" s="2210">
        <f>'Og s3a'!E314</f>
        <v>0</v>
      </c>
      <c r="G337" s="2211"/>
      <c r="H337" s="2212"/>
      <c r="I337" s="1683">
        <f>'Og s3a'!F314</f>
        <v>0</v>
      </c>
      <c r="J337" s="1684"/>
      <c r="K337" s="190"/>
      <c r="L337" s="1685">
        <f>'Og s3a'!G314</f>
        <v>0</v>
      </c>
      <c r="M337" s="1686">
        <f>'Og s3a'!D314</f>
        <v>0</v>
      </c>
      <c r="N337" s="1687">
        <f>Import!J312</f>
        <v>0</v>
      </c>
    </row>
    <row r="338" spans="2:14" ht="19.5" customHeight="1">
      <c r="B338" s="1682" t="str">
        <f t="shared" si="4"/>
        <v/>
      </c>
      <c r="C338" s="2207">
        <f>'Og s3a'!C315</f>
        <v>0</v>
      </c>
      <c r="D338" s="2208"/>
      <c r="E338" s="2209"/>
      <c r="F338" s="2210">
        <f>'Og s3a'!E315</f>
        <v>0</v>
      </c>
      <c r="G338" s="2211"/>
      <c r="H338" s="2212"/>
      <c r="I338" s="1683">
        <f>'Og s3a'!F315</f>
        <v>0</v>
      </c>
      <c r="J338" s="1684"/>
      <c r="K338" s="190"/>
      <c r="L338" s="1685">
        <f>'Og s3a'!G315</f>
        <v>0</v>
      </c>
      <c r="M338" s="1686">
        <f>'Og s3a'!D315</f>
        <v>0</v>
      </c>
      <c r="N338" s="1687">
        <f>Import!J313</f>
        <v>0</v>
      </c>
    </row>
    <row r="339" spans="2:14" ht="19.5" customHeight="1">
      <c r="B339" s="1682" t="str">
        <f t="shared" si="4"/>
        <v/>
      </c>
      <c r="C339" s="2207">
        <f>'Og s3a'!C316</f>
        <v>0</v>
      </c>
      <c r="D339" s="2208"/>
      <c r="E339" s="2209"/>
      <c r="F339" s="2210">
        <f>'Og s3a'!E316</f>
        <v>0</v>
      </c>
      <c r="G339" s="2211"/>
      <c r="H339" s="2212"/>
      <c r="I339" s="1683">
        <f>'Og s3a'!F316</f>
        <v>0</v>
      </c>
      <c r="J339" s="1684"/>
      <c r="K339" s="190"/>
      <c r="L339" s="1685">
        <f>'Og s3a'!G316</f>
        <v>0</v>
      </c>
      <c r="M339" s="1686">
        <f>'Og s3a'!D316</f>
        <v>0</v>
      </c>
      <c r="N339" s="1687">
        <f>Import!J314</f>
        <v>0</v>
      </c>
    </row>
    <row r="340" spans="2:14" ht="19.5" customHeight="1">
      <c r="B340" s="1682" t="str">
        <f t="shared" si="4"/>
        <v/>
      </c>
      <c r="C340" s="2207">
        <f>'Og s3a'!C317</f>
        <v>0</v>
      </c>
      <c r="D340" s="2208"/>
      <c r="E340" s="2209"/>
      <c r="F340" s="2210">
        <f>'Og s3a'!E317</f>
        <v>0</v>
      </c>
      <c r="G340" s="2211"/>
      <c r="H340" s="2212"/>
      <c r="I340" s="1683">
        <f>'Og s3a'!F317</f>
        <v>0</v>
      </c>
      <c r="J340" s="1684"/>
      <c r="K340" s="190"/>
      <c r="L340" s="1685">
        <f>'Og s3a'!G317</f>
        <v>0</v>
      </c>
      <c r="M340" s="1686">
        <f>'Og s3a'!D317</f>
        <v>0</v>
      </c>
      <c r="N340" s="1687">
        <f>Import!J315</f>
        <v>0</v>
      </c>
    </row>
    <row r="341" spans="2:14" ht="19.5" customHeight="1">
      <c r="B341" s="1682" t="str">
        <f t="shared" si="4"/>
        <v/>
      </c>
      <c r="C341" s="2207">
        <f>'Og s3a'!C318</f>
        <v>0</v>
      </c>
      <c r="D341" s="2208"/>
      <c r="E341" s="2209"/>
      <c r="F341" s="2210">
        <f>'Og s3a'!E318</f>
        <v>0</v>
      </c>
      <c r="G341" s="2211"/>
      <c r="H341" s="2212"/>
      <c r="I341" s="1683">
        <f>'Og s3a'!F318</f>
        <v>0</v>
      </c>
      <c r="J341" s="1684"/>
      <c r="K341" s="190"/>
      <c r="L341" s="1685">
        <f>'Og s3a'!G318</f>
        <v>0</v>
      </c>
      <c r="M341" s="1686">
        <f>'Og s3a'!D318</f>
        <v>0</v>
      </c>
      <c r="N341" s="1687">
        <f>Import!J316</f>
        <v>0</v>
      </c>
    </row>
    <row r="342" spans="2:14" ht="19.5" customHeight="1">
      <c r="B342" s="1682" t="str">
        <f t="shared" si="4"/>
        <v/>
      </c>
      <c r="C342" s="2207">
        <f>'Og s3a'!C319</f>
        <v>0</v>
      </c>
      <c r="D342" s="2208"/>
      <c r="E342" s="2209"/>
      <c r="F342" s="2210">
        <f>'Og s3a'!E319</f>
        <v>0</v>
      </c>
      <c r="G342" s="2211"/>
      <c r="H342" s="2212"/>
      <c r="I342" s="1683">
        <f>'Og s3a'!F319</f>
        <v>0</v>
      </c>
      <c r="J342" s="1684"/>
      <c r="K342" s="190"/>
      <c r="L342" s="1685">
        <f>'Og s3a'!G319</f>
        <v>0</v>
      </c>
      <c r="M342" s="1686">
        <f>'Og s3a'!D319</f>
        <v>0</v>
      </c>
      <c r="N342" s="1687">
        <f>Import!J317</f>
        <v>0</v>
      </c>
    </row>
    <row r="343" spans="2:14" ht="19.5" customHeight="1">
      <c r="B343" s="1682" t="str">
        <f t="shared" si="4"/>
        <v/>
      </c>
      <c r="C343" s="2207">
        <f>'Og s3a'!C320</f>
        <v>0</v>
      </c>
      <c r="D343" s="2208"/>
      <c r="E343" s="2209"/>
      <c r="F343" s="2210">
        <f>'Og s3a'!E320</f>
        <v>0</v>
      </c>
      <c r="G343" s="2211"/>
      <c r="H343" s="2212"/>
      <c r="I343" s="1683">
        <f>'Og s3a'!F320</f>
        <v>0</v>
      </c>
      <c r="J343" s="1684"/>
      <c r="K343" s="190"/>
      <c r="L343" s="1685">
        <f>'Og s3a'!G320</f>
        <v>0</v>
      </c>
      <c r="M343" s="1686">
        <f>'Og s3a'!D320</f>
        <v>0</v>
      </c>
      <c r="N343" s="1687">
        <f>Import!J318</f>
        <v>0</v>
      </c>
    </row>
    <row r="344" spans="2:14" ht="19.5" customHeight="1">
      <c r="B344" s="1682" t="str">
        <f t="shared" si="4"/>
        <v/>
      </c>
      <c r="C344" s="2207">
        <f>'Og s3a'!C321</f>
        <v>0</v>
      </c>
      <c r="D344" s="2208"/>
      <c r="E344" s="2209"/>
      <c r="F344" s="2210">
        <f>'Og s3a'!E321</f>
        <v>0</v>
      </c>
      <c r="G344" s="2211"/>
      <c r="H344" s="2212"/>
      <c r="I344" s="1683">
        <f>'Og s3a'!F321</f>
        <v>0</v>
      </c>
      <c r="J344" s="1684"/>
      <c r="K344" s="190"/>
      <c r="L344" s="1685">
        <f>'Og s3a'!G321</f>
        <v>0</v>
      </c>
      <c r="M344" s="1686">
        <f>'Og s3a'!D321</f>
        <v>0</v>
      </c>
      <c r="N344" s="1687">
        <f>Import!J319</f>
        <v>0</v>
      </c>
    </row>
    <row r="345" spans="2:14" ht="19.5" customHeight="1">
      <c r="B345" s="1682" t="str">
        <f t="shared" si="4"/>
        <v/>
      </c>
      <c r="C345" s="2207">
        <f>'Og s3a'!C322</f>
        <v>0</v>
      </c>
      <c r="D345" s="2208"/>
      <c r="E345" s="2209"/>
      <c r="F345" s="2210">
        <f>'Og s3a'!E322</f>
        <v>0</v>
      </c>
      <c r="G345" s="2211"/>
      <c r="H345" s="2212"/>
      <c r="I345" s="1683">
        <f>'Og s3a'!F322</f>
        <v>0</v>
      </c>
      <c r="J345" s="1684"/>
      <c r="K345" s="190"/>
      <c r="L345" s="1685">
        <f>'Og s3a'!G322</f>
        <v>0</v>
      </c>
      <c r="M345" s="1686">
        <f>'Og s3a'!D322</f>
        <v>0</v>
      </c>
      <c r="N345" s="1687">
        <f>Import!J320</f>
        <v>0</v>
      </c>
    </row>
    <row r="346" spans="2:14" ht="19.5" customHeight="1">
      <c r="B346" s="1682" t="str">
        <f t="shared" si="4"/>
        <v/>
      </c>
      <c r="C346" s="2207">
        <f>'Og s3a'!C323</f>
        <v>0</v>
      </c>
      <c r="D346" s="2208"/>
      <c r="E346" s="2209"/>
      <c r="F346" s="2210">
        <f>'Og s3a'!E323</f>
        <v>0</v>
      </c>
      <c r="G346" s="2211"/>
      <c r="H346" s="2212"/>
      <c r="I346" s="1683">
        <f>'Og s3a'!F323</f>
        <v>0</v>
      </c>
      <c r="J346" s="1684"/>
      <c r="K346" s="190"/>
      <c r="L346" s="1685">
        <f>'Og s3a'!G323</f>
        <v>0</v>
      </c>
      <c r="M346" s="1686">
        <f>'Og s3a'!D323</f>
        <v>0</v>
      </c>
      <c r="N346" s="1687">
        <f>Import!J321</f>
        <v>0</v>
      </c>
    </row>
    <row r="347" spans="2:14" ht="19.5" customHeight="1">
      <c r="B347" s="1682" t="str">
        <f t="shared" si="4"/>
        <v/>
      </c>
      <c r="C347" s="2207">
        <f>'Og s3a'!C324</f>
        <v>0</v>
      </c>
      <c r="D347" s="2208"/>
      <c r="E347" s="2209"/>
      <c r="F347" s="2210">
        <f>'Og s3a'!E324</f>
        <v>0</v>
      </c>
      <c r="G347" s="2211"/>
      <c r="H347" s="2212"/>
      <c r="I347" s="1683">
        <f>'Og s3a'!F324</f>
        <v>0</v>
      </c>
      <c r="J347" s="1684"/>
      <c r="K347" s="190"/>
      <c r="L347" s="1685">
        <f>'Og s3a'!G324</f>
        <v>0</v>
      </c>
      <c r="M347" s="1686">
        <f>'Og s3a'!D324</f>
        <v>0</v>
      </c>
      <c r="N347" s="1687">
        <f>Import!J322</f>
        <v>0</v>
      </c>
    </row>
    <row r="348" spans="2:14" ht="19.5" customHeight="1">
      <c r="B348" s="1682" t="str">
        <f t="shared" si="4"/>
        <v/>
      </c>
      <c r="C348" s="2207">
        <f>'Og s3a'!C325</f>
        <v>0</v>
      </c>
      <c r="D348" s="2208"/>
      <c r="E348" s="2209"/>
      <c r="F348" s="2210">
        <f>'Og s3a'!E325</f>
        <v>0</v>
      </c>
      <c r="G348" s="2211"/>
      <c r="H348" s="2212"/>
      <c r="I348" s="1683">
        <f>'Og s3a'!F325</f>
        <v>0</v>
      </c>
      <c r="J348" s="1684"/>
      <c r="K348" s="190"/>
      <c r="L348" s="1685">
        <f>'Og s3a'!G325</f>
        <v>0</v>
      </c>
      <c r="M348" s="1686">
        <f>'Og s3a'!D325</f>
        <v>0</v>
      </c>
      <c r="N348" s="1687">
        <f>Import!J323</f>
        <v>0</v>
      </c>
    </row>
    <row r="349" spans="2:14" ht="19.5" customHeight="1">
      <c r="B349" s="1682" t="str">
        <f t="shared" si="4"/>
        <v/>
      </c>
      <c r="C349" s="2207">
        <f>'Og s3a'!C326</f>
        <v>0</v>
      </c>
      <c r="D349" s="2208"/>
      <c r="E349" s="2209"/>
      <c r="F349" s="2210">
        <f>'Og s3a'!E326</f>
        <v>0</v>
      </c>
      <c r="G349" s="2211"/>
      <c r="H349" s="2212"/>
      <c r="I349" s="1683">
        <f>'Og s3a'!F326</f>
        <v>0</v>
      </c>
      <c r="J349" s="1684"/>
      <c r="K349" s="190"/>
      <c r="L349" s="1685">
        <f>'Og s3a'!G326</f>
        <v>0</v>
      </c>
      <c r="M349" s="1686">
        <f>'Og s3a'!D326</f>
        <v>0</v>
      </c>
      <c r="N349" s="1687">
        <f>Import!J324</f>
        <v>0</v>
      </c>
    </row>
    <row r="350" spans="2:14" ht="19.5" customHeight="1">
      <c r="B350" s="1682" t="str">
        <f t="shared" ref="B350:B413" si="5">IF(I350&gt;0,"Wypełnione","")</f>
        <v/>
      </c>
      <c r="C350" s="2207">
        <f>'Og s3a'!C327</f>
        <v>0</v>
      </c>
      <c r="D350" s="2208"/>
      <c r="E350" s="2209"/>
      <c r="F350" s="2210">
        <f>'Og s3a'!E327</f>
        <v>0</v>
      </c>
      <c r="G350" s="2211"/>
      <c r="H350" s="2212"/>
      <c r="I350" s="1683">
        <f>'Og s3a'!F327</f>
        <v>0</v>
      </c>
      <c r="J350" s="1684"/>
      <c r="K350" s="190"/>
      <c r="L350" s="1685">
        <f>'Og s3a'!G327</f>
        <v>0</v>
      </c>
      <c r="M350" s="1686">
        <f>'Og s3a'!D327</f>
        <v>0</v>
      </c>
      <c r="N350" s="1687">
        <f>Import!J325</f>
        <v>0</v>
      </c>
    </row>
    <row r="351" spans="2:14" ht="19.5" customHeight="1">
      <c r="B351" s="1682" t="str">
        <f t="shared" si="5"/>
        <v/>
      </c>
      <c r="C351" s="2207">
        <f>'Og s3a'!C328</f>
        <v>0</v>
      </c>
      <c r="D351" s="2208"/>
      <c r="E351" s="2209"/>
      <c r="F351" s="2210">
        <f>'Og s3a'!E328</f>
        <v>0</v>
      </c>
      <c r="G351" s="2211"/>
      <c r="H351" s="2212"/>
      <c r="I351" s="1683">
        <f>'Og s3a'!F328</f>
        <v>0</v>
      </c>
      <c r="J351" s="1684"/>
      <c r="K351" s="190"/>
      <c r="L351" s="1685">
        <f>'Og s3a'!G328</f>
        <v>0</v>
      </c>
      <c r="M351" s="1686">
        <f>'Og s3a'!D328</f>
        <v>0</v>
      </c>
      <c r="N351" s="1687">
        <f>Import!J326</f>
        <v>0</v>
      </c>
    </row>
    <row r="352" spans="2:14" ht="19.5" customHeight="1">
      <c r="B352" s="1682" t="str">
        <f t="shared" si="5"/>
        <v/>
      </c>
      <c r="C352" s="2207">
        <f>'Og s3a'!C329</f>
        <v>0</v>
      </c>
      <c r="D352" s="2208"/>
      <c r="E352" s="2209"/>
      <c r="F352" s="2210">
        <f>'Og s3a'!E329</f>
        <v>0</v>
      </c>
      <c r="G352" s="2211"/>
      <c r="H352" s="2212"/>
      <c r="I352" s="1683">
        <f>'Og s3a'!F329</f>
        <v>0</v>
      </c>
      <c r="J352" s="1684"/>
      <c r="K352" s="190"/>
      <c r="L352" s="1685">
        <f>'Og s3a'!G329</f>
        <v>0</v>
      </c>
      <c r="M352" s="1686">
        <f>'Og s3a'!D329</f>
        <v>0</v>
      </c>
      <c r="N352" s="1687">
        <f>Import!J327</f>
        <v>0</v>
      </c>
    </row>
    <row r="353" spans="2:14" ht="19.5" customHeight="1">
      <c r="B353" s="1682" t="str">
        <f t="shared" si="5"/>
        <v/>
      </c>
      <c r="C353" s="2207">
        <f>'Og s3a'!C330</f>
        <v>0</v>
      </c>
      <c r="D353" s="2208"/>
      <c r="E353" s="2209"/>
      <c r="F353" s="2210">
        <f>'Og s3a'!E330</f>
        <v>0</v>
      </c>
      <c r="G353" s="2211"/>
      <c r="H353" s="2212"/>
      <c r="I353" s="1683">
        <f>'Og s3a'!F330</f>
        <v>0</v>
      </c>
      <c r="J353" s="1684"/>
      <c r="K353" s="190"/>
      <c r="L353" s="1685">
        <f>'Og s3a'!G330</f>
        <v>0</v>
      </c>
      <c r="M353" s="1686">
        <f>'Og s3a'!D330</f>
        <v>0</v>
      </c>
      <c r="N353" s="1687">
        <f>Import!J328</f>
        <v>0</v>
      </c>
    </row>
    <row r="354" spans="2:14" ht="19.5" customHeight="1">
      <c r="B354" s="1682" t="str">
        <f t="shared" si="5"/>
        <v/>
      </c>
      <c r="C354" s="2207">
        <f>'Og s3a'!C331</f>
        <v>0</v>
      </c>
      <c r="D354" s="2208"/>
      <c r="E354" s="2209"/>
      <c r="F354" s="2210">
        <f>'Og s3a'!E331</f>
        <v>0</v>
      </c>
      <c r="G354" s="2211"/>
      <c r="H354" s="2212"/>
      <c r="I354" s="1683">
        <f>'Og s3a'!F331</f>
        <v>0</v>
      </c>
      <c r="J354" s="1684"/>
      <c r="K354" s="190"/>
      <c r="L354" s="1685">
        <f>'Og s3a'!G331</f>
        <v>0</v>
      </c>
      <c r="M354" s="1686">
        <f>'Og s3a'!D331</f>
        <v>0</v>
      </c>
      <c r="N354" s="1687">
        <f>Import!J329</f>
        <v>0</v>
      </c>
    </row>
    <row r="355" spans="2:14" ht="19.5" customHeight="1">
      <c r="B355" s="1682" t="str">
        <f t="shared" si="5"/>
        <v/>
      </c>
      <c r="C355" s="2207">
        <f>'Og s3a'!C332</f>
        <v>0</v>
      </c>
      <c r="D355" s="2208"/>
      <c r="E355" s="2209"/>
      <c r="F355" s="2210">
        <f>'Og s3a'!E332</f>
        <v>0</v>
      </c>
      <c r="G355" s="2211"/>
      <c r="H355" s="2212"/>
      <c r="I355" s="1683">
        <f>'Og s3a'!F332</f>
        <v>0</v>
      </c>
      <c r="J355" s="1684"/>
      <c r="K355" s="190"/>
      <c r="L355" s="1685">
        <f>'Og s3a'!G332</f>
        <v>0</v>
      </c>
      <c r="M355" s="1686">
        <f>'Og s3a'!D332</f>
        <v>0</v>
      </c>
      <c r="N355" s="1687">
        <f>Import!J330</f>
        <v>0</v>
      </c>
    </row>
    <row r="356" spans="2:14" ht="19.5" customHeight="1">
      <c r="B356" s="1682" t="str">
        <f t="shared" si="5"/>
        <v/>
      </c>
      <c r="C356" s="2207">
        <f>'Og s3a'!C333</f>
        <v>0</v>
      </c>
      <c r="D356" s="2208"/>
      <c r="E356" s="2209"/>
      <c r="F356" s="2210">
        <f>'Og s3a'!E333</f>
        <v>0</v>
      </c>
      <c r="G356" s="2211"/>
      <c r="H356" s="2212"/>
      <c r="I356" s="1683">
        <f>'Og s3a'!F333</f>
        <v>0</v>
      </c>
      <c r="J356" s="1684"/>
      <c r="K356" s="190"/>
      <c r="L356" s="1685">
        <f>'Og s3a'!G333</f>
        <v>0</v>
      </c>
      <c r="M356" s="1686">
        <f>'Og s3a'!D333</f>
        <v>0</v>
      </c>
      <c r="N356" s="1687">
        <f>Import!J331</f>
        <v>0</v>
      </c>
    </row>
    <row r="357" spans="2:14" ht="19.5" customHeight="1">
      <c r="B357" s="1682" t="str">
        <f t="shared" si="5"/>
        <v/>
      </c>
      <c r="C357" s="2207">
        <f>'Og s3a'!C334</f>
        <v>0</v>
      </c>
      <c r="D357" s="2208"/>
      <c r="E357" s="2209"/>
      <c r="F357" s="2210">
        <f>'Og s3a'!E334</f>
        <v>0</v>
      </c>
      <c r="G357" s="2211"/>
      <c r="H357" s="2212"/>
      <c r="I357" s="1683">
        <f>'Og s3a'!F334</f>
        <v>0</v>
      </c>
      <c r="J357" s="1684"/>
      <c r="K357" s="190"/>
      <c r="L357" s="1685">
        <f>'Og s3a'!G334</f>
        <v>0</v>
      </c>
      <c r="M357" s="1686">
        <f>'Og s3a'!D334</f>
        <v>0</v>
      </c>
      <c r="N357" s="1687">
        <f>Import!J332</f>
        <v>0</v>
      </c>
    </row>
    <row r="358" spans="2:14" ht="19.5" customHeight="1">
      <c r="B358" s="1682" t="str">
        <f t="shared" si="5"/>
        <v/>
      </c>
      <c r="C358" s="2207">
        <f>'Og s3a'!C335</f>
        <v>0</v>
      </c>
      <c r="D358" s="2208"/>
      <c r="E358" s="2209"/>
      <c r="F358" s="2210">
        <f>'Og s3a'!E335</f>
        <v>0</v>
      </c>
      <c r="G358" s="2211"/>
      <c r="H358" s="2212"/>
      <c r="I358" s="1683">
        <f>'Og s3a'!F335</f>
        <v>0</v>
      </c>
      <c r="J358" s="1684"/>
      <c r="K358" s="190"/>
      <c r="L358" s="1685">
        <f>'Og s3a'!G335</f>
        <v>0</v>
      </c>
      <c r="M358" s="1686">
        <f>'Og s3a'!D335</f>
        <v>0</v>
      </c>
      <c r="N358" s="1687">
        <f>Import!J333</f>
        <v>0</v>
      </c>
    </row>
    <row r="359" spans="2:14" ht="19.5" customHeight="1">
      <c r="B359" s="1682" t="str">
        <f t="shared" si="5"/>
        <v/>
      </c>
      <c r="C359" s="2207">
        <f>'Og s3a'!C336</f>
        <v>0</v>
      </c>
      <c r="D359" s="2208"/>
      <c r="E359" s="2209"/>
      <c r="F359" s="2210">
        <f>'Og s3a'!E336</f>
        <v>0</v>
      </c>
      <c r="G359" s="2211"/>
      <c r="H359" s="2212"/>
      <c r="I359" s="1683">
        <f>'Og s3a'!F336</f>
        <v>0</v>
      </c>
      <c r="J359" s="1684"/>
      <c r="K359" s="190"/>
      <c r="L359" s="1685">
        <f>'Og s3a'!G336</f>
        <v>0</v>
      </c>
      <c r="M359" s="1686">
        <f>'Og s3a'!D336</f>
        <v>0</v>
      </c>
      <c r="N359" s="1687">
        <f>Import!J334</f>
        <v>0</v>
      </c>
    </row>
    <row r="360" spans="2:14" ht="19.5" customHeight="1">
      <c r="B360" s="1682" t="str">
        <f t="shared" si="5"/>
        <v/>
      </c>
      <c r="C360" s="2207">
        <f>'Og s3a'!C337</f>
        <v>0</v>
      </c>
      <c r="D360" s="2208"/>
      <c r="E360" s="2209"/>
      <c r="F360" s="2210">
        <f>'Og s3a'!E337</f>
        <v>0</v>
      </c>
      <c r="G360" s="2211"/>
      <c r="H360" s="2212"/>
      <c r="I360" s="1683">
        <f>'Og s3a'!F337</f>
        <v>0</v>
      </c>
      <c r="J360" s="1684"/>
      <c r="K360" s="190"/>
      <c r="L360" s="1685">
        <f>'Og s3a'!G337</f>
        <v>0</v>
      </c>
      <c r="M360" s="1686">
        <f>'Og s3a'!D337</f>
        <v>0</v>
      </c>
      <c r="N360" s="1687">
        <f>Import!J335</f>
        <v>0</v>
      </c>
    </row>
    <row r="361" spans="2:14" ht="19.5" customHeight="1">
      <c r="B361" s="1682" t="str">
        <f t="shared" si="5"/>
        <v/>
      </c>
      <c r="C361" s="2207">
        <f>'Og s3a'!C338</f>
        <v>0</v>
      </c>
      <c r="D361" s="2208"/>
      <c r="E361" s="2209"/>
      <c r="F361" s="2210">
        <f>'Og s3a'!E338</f>
        <v>0</v>
      </c>
      <c r="G361" s="2211"/>
      <c r="H361" s="2212"/>
      <c r="I361" s="1683">
        <f>'Og s3a'!F338</f>
        <v>0</v>
      </c>
      <c r="J361" s="1684"/>
      <c r="K361" s="190"/>
      <c r="L361" s="1685">
        <f>'Og s3a'!G338</f>
        <v>0</v>
      </c>
      <c r="M361" s="1686">
        <f>'Og s3a'!D338</f>
        <v>0</v>
      </c>
      <c r="N361" s="1687">
        <f>Import!J336</f>
        <v>0</v>
      </c>
    </row>
    <row r="362" spans="2:14" ht="19.5" customHeight="1">
      <c r="B362" s="1682" t="str">
        <f t="shared" si="5"/>
        <v/>
      </c>
      <c r="C362" s="2207">
        <f>'Og s3a'!C339</f>
        <v>0</v>
      </c>
      <c r="D362" s="2208"/>
      <c r="E362" s="2209"/>
      <c r="F362" s="2210">
        <f>'Og s3a'!E339</f>
        <v>0</v>
      </c>
      <c r="G362" s="2211"/>
      <c r="H362" s="2212"/>
      <c r="I362" s="1683">
        <f>'Og s3a'!F339</f>
        <v>0</v>
      </c>
      <c r="J362" s="1684"/>
      <c r="K362" s="190"/>
      <c r="L362" s="1685">
        <f>'Og s3a'!G339</f>
        <v>0</v>
      </c>
      <c r="M362" s="1686">
        <f>'Og s3a'!D339</f>
        <v>0</v>
      </c>
      <c r="N362" s="1687">
        <f>Import!J337</f>
        <v>0</v>
      </c>
    </row>
    <row r="363" spans="2:14" ht="19.5" customHeight="1">
      <c r="B363" s="1682" t="str">
        <f t="shared" si="5"/>
        <v/>
      </c>
      <c r="C363" s="2207">
        <f>'Og s3a'!C340</f>
        <v>0</v>
      </c>
      <c r="D363" s="2208"/>
      <c r="E363" s="2209"/>
      <c r="F363" s="2210">
        <f>'Og s3a'!E340</f>
        <v>0</v>
      </c>
      <c r="G363" s="2211"/>
      <c r="H363" s="2212"/>
      <c r="I363" s="1683">
        <f>'Og s3a'!F340</f>
        <v>0</v>
      </c>
      <c r="J363" s="1684"/>
      <c r="K363" s="190"/>
      <c r="L363" s="1685">
        <f>'Og s3a'!G340</f>
        <v>0</v>
      </c>
      <c r="M363" s="1686">
        <f>'Og s3a'!D340</f>
        <v>0</v>
      </c>
      <c r="N363" s="1687">
        <f>Import!J338</f>
        <v>0</v>
      </c>
    </row>
    <row r="364" spans="2:14" ht="19.5" customHeight="1">
      <c r="B364" s="1682" t="str">
        <f t="shared" si="5"/>
        <v/>
      </c>
      <c r="C364" s="2207">
        <f>'Og s3a'!C341</f>
        <v>0</v>
      </c>
      <c r="D364" s="2208"/>
      <c r="E364" s="2209"/>
      <c r="F364" s="2210">
        <f>'Og s3a'!E341</f>
        <v>0</v>
      </c>
      <c r="G364" s="2211"/>
      <c r="H364" s="2212"/>
      <c r="I364" s="1683">
        <f>'Og s3a'!F341</f>
        <v>0</v>
      </c>
      <c r="J364" s="1684"/>
      <c r="K364" s="190"/>
      <c r="L364" s="1685">
        <f>'Og s3a'!G341</f>
        <v>0</v>
      </c>
      <c r="M364" s="1686">
        <f>'Og s3a'!D341</f>
        <v>0</v>
      </c>
      <c r="N364" s="1687">
        <f>Import!J339</f>
        <v>0</v>
      </c>
    </row>
    <row r="365" spans="2:14" ht="19.5" customHeight="1">
      <c r="B365" s="1682" t="str">
        <f t="shared" si="5"/>
        <v/>
      </c>
      <c r="C365" s="2207">
        <f>'Og s3a'!C342</f>
        <v>0</v>
      </c>
      <c r="D365" s="2208"/>
      <c r="E365" s="2209"/>
      <c r="F365" s="2210">
        <f>'Og s3a'!E342</f>
        <v>0</v>
      </c>
      <c r="G365" s="2211"/>
      <c r="H365" s="2212"/>
      <c r="I365" s="1683">
        <f>'Og s3a'!F342</f>
        <v>0</v>
      </c>
      <c r="J365" s="1684"/>
      <c r="K365" s="190"/>
      <c r="L365" s="1685">
        <f>'Og s3a'!G342</f>
        <v>0</v>
      </c>
      <c r="M365" s="1686">
        <f>'Og s3a'!D342</f>
        <v>0</v>
      </c>
      <c r="N365" s="1687">
        <f>Import!J340</f>
        <v>0</v>
      </c>
    </row>
    <row r="366" spans="2:14" ht="19.5" customHeight="1">
      <c r="B366" s="1682" t="str">
        <f t="shared" si="5"/>
        <v/>
      </c>
      <c r="C366" s="2207">
        <f>'Og s3a'!C343</f>
        <v>0</v>
      </c>
      <c r="D366" s="2208"/>
      <c r="E366" s="2209"/>
      <c r="F366" s="2210">
        <f>'Og s3a'!E343</f>
        <v>0</v>
      </c>
      <c r="G366" s="2211"/>
      <c r="H366" s="2212"/>
      <c r="I366" s="1683">
        <f>'Og s3a'!F343</f>
        <v>0</v>
      </c>
      <c r="J366" s="1684"/>
      <c r="K366" s="190"/>
      <c r="L366" s="1685">
        <f>'Og s3a'!G343</f>
        <v>0</v>
      </c>
      <c r="M366" s="1686">
        <f>'Og s3a'!D343</f>
        <v>0</v>
      </c>
      <c r="N366" s="1687">
        <f>Import!J341</f>
        <v>0</v>
      </c>
    </row>
    <row r="367" spans="2:14" ht="19.5" customHeight="1">
      <c r="B367" s="1682" t="str">
        <f t="shared" si="5"/>
        <v/>
      </c>
      <c r="C367" s="2207">
        <f>'Og s3a'!C344</f>
        <v>0</v>
      </c>
      <c r="D367" s="2208"/>
      <c r="E367" s="2209"/>
      <c r="F367" s="2210">
        <f>'Og s3a'!E344</f>
        <v>0</v>
      </c>
      <c r="G367" s="2211"/>
      <c r="H367" s="2212"/>
      <c r="I367" s="1683">
        <f>'Og s3a'!F344</f>
        <v>0</v>
      </c>
      <c r="J367" s="1684"/>
      <c r="K367" s="190"/>
      <c r="L367" s="1685">
        <f>'Og s3a'!G344</f>
        <v>0</v>
      </c>
      <c r="M367" s="1686">
        <f>'Og s3a'!D344</f>
        <v>0</v>
      </c>
      <c r="N367" s="1687">
        <f>Import!J342</f>
        <v>0</v>
      </c>
    </row>
    <row r="368" spans="2:14" ht="19.5" customHeight="1">
      <c r="B368" s="1682" t="str">
        <f t="shared" si="5"/>
        <v/>
      </c>
      <c r="C368" s="2207">
        <f>'Og s3a'!C345</f>
        <v>0</v>
      </c>
      <c r="D368" s="2208"/>
      <c r="E368" s="2209"/>
      <c r="F368" s="2210">
        <f>'Og s3a'!E345</f>
        <v>0</v>
      </c>
      <c r="G368" s="2211"/>
      <c r="H368" s="2212"/>
      <c r="I368" s="1683">
        <f>'Og s3a'!F345</f>
        <v>0</v>
      </c>
      <c r="J368" s="1684"/>
      <c r="K368" s="190"/>
      <c r="L368" s="1685">
        <f>'Og s3a'!G345</f>
        <v>0</v>
      </c>
      <c r="M368" s="1686">
        <f>'Og s3a'!D345</f>
        <v>0</v>
      </c>
      <c r="N368" s="1687">
        <f>Import!J343</f>
        <v>0</v>
      </c>
    </row>
    <row r="369" spans="2:14" ht="19.5" customHeight="1">
      <c r="B369" s="1682" t="str">
        <f t="shared" si="5"/>
        <v/>
      </c>
      <c r="C369" s="2207">
        <f>'Og s3a'!C346</f>
        <v>0</v>
      </c>
      <c r="D369" s="2208"/>
      <c r="E369" s="2209"/>
      <c r="F369" s="2210">
        <f>'Og s3a'!E346</f>
        <v>0</v>
      </c>
      <c r="G369" s="2211"/>
      <c r="H369" s="2212"/>
      <c r="I369" s="1683">
        <f>'Og s3a'!F346</f>
        <v>0</v>
      </c>
      <c r="J369" s="1684"/>
      <c r="K369" s="190"/>
      <c r="L369" s="1685">
        <f>'Og s3a'!G346</f>
        <v>0</v>
      </c>
      <c r="M369" s="1686">
        <f>'Og s3a'!D346</f>
        <v>0</v>
      </c>
      <c r="N369" s="1687">
        <f>Import!J344</f>
        <v>0</v>
      </c>
    </row>
    <row r="370" spans="2:14" ht="19.5" customHeight="1">
      <c r="B370" s="1682" t="str">
        <f t="shared" si="5"/>
        <v/>
      </c>
      <c r="C370" s="2207">
        <f>'Og s3a'!C347</f>
        <v>0</v>
      </c>
      <c r="D370" s="2208"/>
      <c r="E370" s="2209"/>
      <c r="F370" s="2210">
        <f>'Og s3a'!E347</f>
        <v>0</v>
      </c>
      <c r="G370" s="2211"/>
      <c r="H370" s="2212"/>
      <c r="I370" s="1683">
        <f>'Og s3a'!F347</f>
        <v>0</v>
      </c>
      <c r="J370" s="1684"/>
      <c r="K370" s="190"/>
      <c r="L370" s="1685">
        <f>'Og s3a'!G347</f>
        <v>0</v>
      </c>
      <c r="M370" s="1686">
        <f>'Og s3a'!D347</f>
        <v>0</v>
      </c>
      <c r="N370" s="1687">
        <f>Import!J345</f>
        <v>0</v>
      </c>
    </row>
    <row r="371" spans="2:14" ht="19.5" customHeight="1">
      <c r="B371" s="1682" t="str">
        <f t="shared" si="5"/>
        <v/>
      </c>
      <c r="C371" s="2207">
        <f>'Og s3a'!C348</f>
        <v>0</v>
      </c>
      <c r="D371" s="2208"/>
      <c r="E371" s="2209"/>
      <c r="F371" s="2210">
        <f>'Og s3a'!E348</f>
        <v>0</v>
      </c>
      <c r="G371" s="2211"/>
      <c r="H371" s="2212"/>
      <c r="I371" s="1683">
        <f>'Og s3a'!F348</f>
        <v>0</v>
      </c>
      <c r="J371" s="1684"/>
      <c r="K371" s="190"/>
      <c r="L371" s="1685">
        <f>'Og s3a'!G348</f>
        <v>0</v>
      </c>
      <c r="M371" s="1686">
        <f>'Og s3a'!D348</f>
        <v>0</v>
      </c>
      <c r="N371" s="1687">
        <f>Import!J346</f>
        <v>0</v>
      </c>
    </row>
    <row r="372" spans="2:14" ht="19.5" customHeight="1">
      <c r="B372" s="1682" t="str">
        <f t="shared" si="5"/>
        <v/>
      </c>
      <c r="C372" s="2207">
        <f>'Og s3a'!C349</f>
        <v>0</v>
      </c>
      <c r="D372" s="2208"/>
      <c r="E372" s="2209"/>
      <c r="F372" s="2210">
        <f>'Og s3a'!E349</f>
        <v>0</v>
      </c>
      <c r="G372" s="2211"/>
      <c r="H372" s="2212"/>
      <c r="I372" s="1683">
        <f>'Og s3a'!F349</f>
        <v>0</v>
      </c>
      <c r="J372" s="1684"/>
      <c r="K372" s="190"/>
      <c r="L372" s="1685">
        <f>'Og s3a'!G349</f>
        <v>0</v>
      </c>
      <c r="M372" s="1686">
        <f>'Og s3a'!D349</f>
        <v>0</v>
      </c>
      <c r="N372" s="1687">
        <f>Import!J347</f>
        <v>0</v>
      </c>
    </row>
    <row r="373" spans="2:14" ht="19.5" customHeight="1">
      <c r="B373" s="1682" t="str">
        <f t="shared" si="5"/>
        <v/>
      </c>
      <c r="C373" s="2207">
        <f>'Og s3a'!C350</f>
        <v>0</v>
      </c>
      <c r="D373" s="2208"/>
      <c r="E373" s="2209"/>
      <c r="F373" s="2210">
        <f>'Og s3a'!E350</f>
        <v>0</v>
      </c>
      <c r="G373" s="2211"/>
      <c r="H373" s="2212"/>
      <c r="I373" s="1683">
        <f>'Og s3a'!F350</f>
        <v>0</v>
      </c>
      <c r="J373" s="1684"/>
      <c r="K373" s="190"/>
      <c r="L373" s="1685">
        <f>'Og s3a'!G350</f>
        <v>0</v>
      </c>
      <c r="M373" s="1686">
        <f>'Og s3a'!D350</f>
        <v>0</v>
      </c>
      <c r="N373" s="1687">
        <f>Import!J348</f>
        <v>0</v>
      </c>
    </row>
    <row r="374" spans="2:14" ht="19.5" customHeight="1">
      <c r="B374" s="1682" t="str">
        <f t="shared" si="5"/>
        <v/>
      </c>
      <c r="C374" s="2207">
        <f>'Og s3a'!C351</f>
        <v>0</v>
      </c>
      <c r="D374" s="2208"/>
      <c r="E374" s="2209"/>
      <c r="F374" s="2210">
        <f>'Og s3a'!E351</f>
        <v>0</v>
      </c>
      <c r="G374" s="2211"/>
      <c r="H374" s="2212"/>
      <c r="I374" s="1683">
        <f>'Og s3a'!F351</f>
        <v>0</v>
      </c>
      <c r="J374" s="1684"/>
      <c r="K374" s="190"/>
      <c r="L374" s="1685">
        <f>'Og s3a'!G351</f>
        <v>0</v>
      </c>
      <c r="M374" s="1686">
        <f>'Og s3a'!D351</f>
        <v>0</v>
      </c>
      <c r="N374" s="1687">
        <f>Import!J349</f>
        <v>0</v>
      </c>
    </row>
    <row r="375" spans="2:14" ht="19.5" customHeight="1">
      <c r="B375" s="1682" t="str">
        <f t="shared" si="5"/>
        <v/>
      </c>
      <c r="C375" s="2207">
        <f>'Og s3a'!C352</f>
        <v>0</v>
      </c>
      <c r="D375" s="2208"/>
      <c r="E375" s="2209"/>
      <c r="F375" s="2210">
        <f>'Og s3a'!E352</f>
        <v>0</v>
      </c>
      <c r="G375" s="2211"/>
      <c r="H375" s="2212"/>
      <c r="I375" s="1683">
        <f>'Og s3a'!F352</f>
        <v>0</v>
      </c>
      <c r="J375" s="1684"/>
      <c r="K375" s="190"/>
      <c r="L375" s="1685">
        <f>'Og s3a'!G352</f>
        <v>0</v>
      </c>
      <c r="M375" s="1686">
        <f>'Og s3a'!D352</f>
        <v>0</v>
      </c>
      <c r="N375" s="1687">
        <f>Import!J350</f>
        <v>0</v>
      </c>
    </row>
    <row r="376" spans="2:14" ht="19.5" customHeight="1">
      <c r="B376" s="1682" t="str">
        <f t="shared" si="5"/>
        <v/>
      </c>
      <c r="C376" s="2207">
        <f>'Og s3a'!C353</f>
        <v>0</v>
      </c>
      <c r="D376" s="2208"/>
      <c r="E376" s="2209"/>
      <c r="F376" s="2210">
        <f>'Og s3a'!E353</f>
        <v>0</v>
      </c>
      <c r="G376" s="2211"/>
      <c r="H376" s="2212"/>
      <c r="I376" s="1683">
        <f>'Og s3a'!F353</f>
        <v>0</v>
      </c>
      <c r="J376" s="1684"/>
      <c r="K376" s="190"/>
      <c r="L376" s="1685">
        <f>'Og s3a'!G353</f>
        <v>0</v>
      </c>
      <c r="M376" s="1686">
        <f>'Og s3a'!D353</f>
        <v>0</v>
      </c>
      <c r="N376" s="1687">
        <f>Import!J351</f>
        <v>0</v>
      </c>
    </row>
    <row r="377" spans="2:14" ht="19.5" customHeight="1">
      <c r="B377" s="1682" t="str">
        <f t="shared" si="5"/>
        <v/>
      </c>
      <c r="C377" s="2207">
        <f>'Og s3a'!C354</f>
        <v>0</v>
      </c>
      <c r="D377" s="2208"/>
      <c r="E377" s="2209"/>
      <c r="F377" s="2210">
        <f>'Og s3a'!E354</f>
        <v>0</v>
      </c>
      <c r="G377" s="2211"/>
      <c r="H377" s="2212"/>
      <c r="I377" s="1683">
        <f>'Og s3a'!F354</f>
        <v>0</v>
      </c>
      <c r="J377" s="1684"/>
      <c r="K377" s="190"/>
      <c r="L377" s="1685">
        <f>'Og s3a'!G354</f>
        <v>0</v>
      </c>
      <c r="M377" s="1686">
        <f>'Og s3a'!D354</f>
        <v>0</v>
      </c>
      <c r="N377" s="1687">
        <f>Import!J352</f>
        <v>0</v>
      </c>
    </row>
    <row r="378" spans="2:14" ht="19.5" customHeight="1">
      <c r="B378" s="1682" t="str">
        <f t="shared" si="5"/>
        <v/>
      </c>
      <c r="C378" s="2207">
        <f>'Og s3a'!C355</f>
        <v>0</v>
      </c>
      <c r="D378" s="2208"/>
      <c r="E378" s="2209"/>
      <c r="F378" s="2210">
        <f>'Og s3a'!E355</f>
        <v>0</v>
      </c>
      <c r="G378" s="2211"/>
      <c r="H378" s="2212"/>
      <c r="I378" s="1683">
        <f>'Og s3a'!F355</f>
        <v>0</v>
      </c>
      <c r="J378" s="1684"/>
      <c r="K378" s="190"/>
      <c r="L378" s="1685">
        <f>'Og s3a'!G355</f>
        <v>0</v>
      </c>
      <c r="M378" s="1686">
        <f>'Og s3a'!D355</f>
        <v>0</v>
      </c>
      <c r="N378" s="1687">
        <f>Import!J353</f>
        <v>0</v>
      </c>
    </row>
    <row r="379" spans="2:14" ht="19.5" customHeight="1">
      <c r="B379" s="1682" t="str">
        <f t="shared" si="5"/>
        <v/>
      </c>
      <c r="C379" s="2207">
        <f>'Og s3a'!C356</f>
        <v>0</v>
      </c>
      <c r="D379" s="2208"/>
      <c r="E379" s="2209"/>
      <c r="F379" s="2210">
        <f>'Og s3a'!E356</f>
        <v>0</v>
      </c>
      <c r="G379" s="2211"/>
      <c r="H379" s="2212"/>
      <c r="I379" s="1683">
        <f>'Og s3a'!F356</f>
        <v>0</v>
      </c>
      <c r="J379" s="1684"/>
      <c r="K379" s="190"/>
      <c r="L379" s="1685">
        <f>'Og s3a'!G356</f>
        <v>0</v>
      </c>
      <c r="M379" s="1686">
        <f>'Og s3a'!D356</f>
        <v>0</v>
      </c>
      <c r="N379" s="1687">
        <f>Import!J354</f>
        <v>0</v>
      </c>
    </row>
    <row r="380" spans="2:14" ht="19.5" customHeight="1">
      <c r="B380" s="1682" t="str">
        <f t="shared" si="5"/>
        <v/>
      </c>
      <c r="C380" s="2207">
        <f>'Og s3a'!C357</f>
        <v>0</v>
      </c>
      <c r="D380" s="2208"/>
      <c r="E380" s="2209"/>
      <c r="F380" s="2210">
        <f>'Og s3a'!E357</f>
        <v>0</v>
      </c>
      <c r="G380" s="2211"/>
      <c r="H380" s="2212"/>
      <c r="I380" s="1683">
        <f>'Og s3a'!F357</f>
        <v>0</v>
      </c>
      <c r="J380" s="1684"/>
      <c r="K380" s="190"/>
      <c r="L380" s="1685">
        <f>'Og s3a'!G357</f>
        <v>0</v>
      </c>
      <c r="M380" s="1686">
        <f>'Og s3a'!D357</f>
        <v>0</v>
      </c>
      <c r="N380" s="1687">
        <f>Import!J355</f>
        <v>0</v>
      </c>
    </row>
    <row r="381" spans="2:14" ht="19.5" customHeight="1">
      <c r="B381" s="1682" t="str">
        <f t="shared" si="5"/>
        <v/>
      </c>
      <c r="C381" s="2207">
        <f>'Og s3a'!C358</f>
        <v>0</v>
      </c>
      <c r="D381" s="2208"/>
      <c r="E381" s="2209"/>
      <c r="F381" s="2210">
        <f>'Og s3a'!E358</f>
        <v>0</v>
      </c>
      <c r="G381" s="2211"/>
      <c r="H381" s="2212"/>
      <c r="I381" s="1683">
        <f>'Og s3a'!F358</f>
        <v>0</v>
      </c>
      <c r="J381" s="1684"/>
      <c r="K381" s="190"/>
      <c r="L381" s="1685">
        <f>'Og s3a'!G358</f>
        <v>0</v>
      </c>
      <c r="M381" s="1686">
        <f>'Og s3a'!D358</f>
        <v>0</v>
      </c>
      <c r="N381" s="1687">
        <f>Import!J356</f>
        <v>0</v>
      </c>
    </row>
    <row r="382" spans="2:14" ht="19.5" customHeight="1">
      <c r="B382" s="1682" t="str">
        <f t="shared" si="5"/>
        <v/>
      </c>
      <c r="C382" s="2207">
        <f>'Og s3a'!C359</f>
        <v>0</v>
      </c>
      <c r="D382" s="2208"/>
      <c r="E382" s="2209"/>
      <c r="F382" s="2210">
        <f>'Og s3a'!E359</f>
        <v>0</v>
      </c>
      <c r="G382" s="2211"/>
      <c r="H382" s="2212"/>
      <c r="I382" s="1683">
        <f>'Og s3a'!F359</f>
        <v>0</v>
      </c>
      <c r="J382" s="1684"/>
      <c r="K382" s="190"/>
      <c r="L382" s="1685">
        <f>'Og s3a'!G359</f>
        <v>0</v>
      </c>
      <c r="M382" s="1686">
        <f>'Og s3a'!D359</f>
        <v>0</v>
      </c>
      <c r="N382" s="1687">
        <f>Import!J357</f>
        <v>0</v>
      </c>
    </row>
    <row r="383" spans="2:14" ht="19.5" customHeight="1">
      <c r="B383" s="1682" t="str">
        <f t="shared" si="5"/>
        <v/>
      </c>
      <c r="C383" s="2207">
        <f>'Og s3a'!C360</f>
        <v>0</v>
      </c>
      <c r="D383" s="2208"/>
      <c r="E383" s="2209"/>
      <c r="F383" s="2210">
        <f>'Og s3a'!E360</f>
        <v>0</v>
      </c>
      <c r="G383" s="2211"/>
      <c r="H383" s="2212"/>
      <c r="I383" s="1683">
        <f>'Og s3a'!F360</f>
        <v>0</v>
      </c>
      <c r="J383" s="1684"/>
      <c r="K383" s="190"/>
      <c r="L383" s="1685">
        <f>'Og s3a'!G360</f>
        <v>0</v>
      </c>
      <c r="M383" s="1686">
        <f>'Og s3a'!D360</f>
        <v>0</v>
      </c>
      <c r="N383" s="1687">
        <f>Import!J358</f>
        <v>0</v>
      </c>
    </row>
    <row r="384" spans="2:14" ht="19.5" customHeight="1">
      <c r="B384" s="1682" t="str">
        <f t="shared" si="5"/>
        <v/>
      </c>
      <c r="C384" s="2207">
        <f>'Og s3a'!C361</f>
        <v>0</v>
      </c>
      <c r="D384" s="2208"/>
      <c r="E384" s="2209"/>
      <c r="F384" s="2210">
        <f>'Og s3a'!E361</f>
        <v>0</v>
      </c>
      <c r="G384" s="2211"/>
      <c r="H384" s="2212"/>
      <c r="I384" s="1683">
        <f>'Og s3a'!F361</f>
        <v>0</v>
      </c>
      <c r="J384" s="1684"/>
      <c r="K384" s="190"/>
      <c r="L384" s="1685">
        <f>'Og s3a'!G361</f>
        <v>0</v>
      </c>
      <c r="M384" s="1686">
        <f>'Og s3a'!D361</f>
        <v>0</v>
      </c>
      <c r="N384" s="1687">
        <f>Import!J359</f>
        <v>0</v>
      </c>
    </row>
    <row r="385" spans="2:14" ht="19.5" customHeight="1">
      <c r="B385" s="1682" t="str">
        <f t="shared" si="5"/>
        <v/>
      </c>
      <c r="C385" s="2207">
        <f>'Og s3a'!C362</f>
        <v>0</v>
      </c>
      <c r="D385" s="2208"/>
      <c r="E385" s="2209"/>
      <c r="F385" s="2210">
        <f>'Og s3a'!E362</f>
        <v>0</v>
      </c>
      <c r="G385" s="2211"/>
      <c r="H385" s="2212"/>
      <c r="I385" s="1683">
        <f>'Og s3a'!F362</f>
        <v>0</v>
      </c>
      <c r="J385" s="1684"/>
      <c r="K385" s="190"/>
      <c r="L385" s="1685">
        <f>'Og s3a'!G362</f>
        <v>0</v>
      </c>
      <c r="M385" s="1686">
        <f>'Og s3a'!D362</f>
        <v>0</v>
      </c>
      <c r="N385" s="1687">
        <f>Import!J360</f>
        <v>0</v>
      </c>
    </row>
    <row r="386" spans="2:14" ht="19.5" customHeight="1">
      <c r="B386" s="1682" t="str">
        <f t="shared" si="5"/>
        <v/>
      </c>
      <c r="C386" s="2207">
        <f>'Og s3a'!C363</f>
        <v>0</v>
      </c>
      <c r="D386" s="2208"/>
      <c r="E386" s="2209"/>
      <c r="F386" s="2210">
        <f>'Og s3a'!E363</f>
        <v>0</v>
      </c>
      <c r="G386" s="2211"/>
      <c r="H386" s="2212"/>
      <c r="I386" s="1683">
        <f>'Og s3a'!F363</f>
        <v>0</v>
      </c>
      <c r="J386" s="1684"/>
      <c r="K386" s="190"/>
      <c r="L386" s="1685">
        <f>'Og s3a'!G363</f>
        <v>0</v>
      </c>
      <c r="M386" s="1686">
        <f>'Og s3a'!D363</f>
        <v>0</v>
      </c>
      <c r="N386" s="1687">
        <f>Import!J361</f>
        <v>0</v>
      </c>
    </row>
    <row r="387" spans="2:14" ht="19.5" customHeight="1">
      <c r="B387" s="1682" t="str">
        <f t="shared" si="5"/>
        <v/>
      </c>
      <c r="C387" s="2207">
        <f>'Og s3a'!C364</f>
        <v>0</v>
      </c>
      <c r="D387" s="2208"/>
      <c r="E387" s="2209"/>
      <c r="F387" s="2210">
        <f>'Og s3a'!E364</f>
        <v>0</v>
      </c>
      <c r="G387" s="2211"/>
      <c r="H387" s="2212"/>
      <c r="I387" s="1683">
        <f>'Og s3a'!F364</f>
        <v>0</v>
      </c>
      <c r="J387" s="1684"/>
      <c r="K387" s="190"/>
      <c r="L387" s="1685">
        <f>'Og s3a'!G364</f>
        <v>0</v>
      </c>
      <c r="M387" s="1686">
        <f>'Og s3a'!D364</f>
        <v>0</v>
      </c>
      <c r="N387" s="1687">
        <f>Import!J362</f>
        <v>0</v>
      </c>
    </row>
    <row r="388" spans="2:14" ht="19.5" customHeight="1">
      <c r="B388" s="1682" t="str">
        <f t="shared" si="5"/>
        <v/>
      </c>
      <c r="C388" s="2207">
        <f>'Og s3a'!C365</f>
        <v>0</v>
      </c>
      <c r="D388" s="2208"/>
      <c r="E388" s="2209"/>
      <c r="F388" s="2210">
        <f>'Og s3a'!E365</f>
        <v>0</v>
      </c>
      <c r="G388" s="2211"/>
      <c r="H388" s="2212"/>
      <c r="I388" s="1683">
        <f>'Og s3a'!F365</f>
        <v>0</v>
      </c>
      <c r="J388" s="1684"/>
      <c r="K388" s="190"/>
      <c r="L388" s="1685">
        <f>'Og s3a'!G365</f>
        <v>0</v>
      </c>
      <c r="M388" s="1686">
        <f>'Og s3a'!D365</f>
        <v>0</v>
      </c>
      <c r="N388" s="1687">
        <f>Import!J363</f>
        <v>0</v>
      </c>
    </row>
    <row r="389" spans="2:14" ht="19.5" customHeight="1">
      <c r="B389" s="1682" t="str">
        <f t="shared" si="5"/>
        <v/>
      </c>
      <c r="C389" s="2207">
        <f>'Og s3a'!C366</f>
        <v>0</v>
      </c>
      <c r="D389" s="2208"/>
      <c r="E389" s="2209"/>
      <c r="F389" s="2210">
        <f>'Og s3a'!E366</f>
        <v>0</v>
      </c>
      <c r="G389" s="2211"/>
      <c r="H389" s="2212"/>
      <c r="I389" s="1683">
        <f>'Og s3a'!F366</f>
        <v>0</v>
      </c>
      <c r="J389" s="1684"/>
      <c r="K389" s="190"/>
      <c r="L389" s="1685">
        <f>'Og s3a'!G366</f>
        <v>0</v>
      </c>
      <c r="M389" s="1686">
        <f>'Og s3a'!D366</f>
        <v>0</v>
      </c>
      <c r="N389" s="1687">
        <f>Import!J364</f>
        <v>0</v>
      </c>
    </row>
    <row r="390" spans="2:14" ht="19.5" customHeight="1">
      <c r="B390" s="1682" t="str">
        <f t="shared" si="5"/>
        <v/>
      </c>
      <c r="C390" s="2207">
        <f>'Og s3a'!C367</f>
        <v>0</v>
      </c>
      <c r="D390" s="2208"/>
      <c r="E390" s="2209"/>
      <c r="F390" s="2210">
        <f>'Og s3a'!E367</f>
        <v>0</v>
      </c>
      <c r="G390" s="2211"/>
      <c r="H390" s="2212"/>
      <c r="I390" s="1683">
        <f>'Og s3a'!F367</f>
        <v>0</v>
      </c>
      <c r="J390" s="1684"/>
      <c r="K390" s="190"/>
      <c r="L390" s="1685">
        <f>'Og s3a'!G367</f>
        <v>0</v>
      </c>
      <c r="M390" s="1686">
        <f>'Og s3a'!D367</f>
        <v>0</v>
      </c>
      <c r="N390" s="1687">
        <f>Import!J365</f>
        <v>0</v>
      </c>
    </row>
    <row r="391" spans="2:14" ht="19.5" customHeight="1">
      <c r="B391" s="1682" t="str">
        <f t="shared" si="5"/>
        <v/>
      </c>
      <c r="C391" s="2207">
        <f>'Og s3a'!C368</f>
        <v>0</v>
      </c>
      <c r="D391" s="2208"/>
      <c r="E391" s="2209"/>
      <c r="F391" s="2210">
        <f>'Og s3a'!E368</f>
        <v>0</v>
      </c>
      <c r="G391" s="2211"/>
      <c r="H391" s="2212"/>
      <c r="I391" s="1683">
        <f>'Og s3a'!F368</f>
        <v>0</v>
      </c>
      <c r="J391" s="1684"/>
      <c r="K391" s="190"/>
      <c r="L391" s="1685">
        <f>'Og s3a'!G368</f>
        <v>0</v>
      </c>
      <c r="M391" s="1686">
        <f>'Og s3a'!D368</f>
        <v>0</v>
      </c>
      <c r="N391" s="1687">
        <f>Import!J366</f>
        <v>0</v>
      </c>
    </row>
    <row r="392" spans="2:14" ht="19.5" customHeight="1">
      <c r="B392" s="1682" t="str">
        <f t="shared" si="5"/>
        <v/>
      </c>
      <c r="C392" s="2207">
        <f>'Og s3a'!C369</f>
        <v>0</v>
      </c>
      <c r="D392" s="2208"/>
      <c r="E392" s="2209"/>
      <c r="F392" s="2210">
        <f>'Og s3a'!E369</f>
        <v>0</v>
      </c>
      <c r="G392" s="2211"/>
      <c r="H392" s="2212"/>
      <c r="I392" s="1683">
        <f>'Og s3a'!F369</f>
        <v>0</v>
      </c>
      <c r="J392" s="1684"/>
      <c r="K392" s="190"/>
      <c r="L392" s="1685">
        <f>'Og s3a'!G369</f>
        <v>0</v>
      </c>
      <c r="M392" s="1686">
        <f>'Og s3a'!D369</f>
        <v>0</v>
      </c>
      <c r="N392" s="1687">
        <f>Import!J367</f>
        <v>0</v>
      </c>
    </row>
    <row r="393" spans="2:14" ht="19.5" customHeight="1">
      <c r="B393" s="1682" t="str">
        <f t="shared" si="5"/>
        <v/>
      </c>
      <c r="C393" s="2207">
        <f>'Og s3a'!C370</f>
        <v>0</v>
      </c>
      <c r="D393" s="2208"/>
      <c r="E393" s="2209"/>
      <c r="F393" s="2210">
        <f>'Og s3a'!E370</f>
        <v>0</v>
      </c>
      <c r="G393" s="2211"/>
      <c r="H393" s="2212"/>
      <c r="I393" s="1683">
        <f>'Og s3a'!F370</f>
        <v>0</v>
      </c>
      <c r="J393" s="1684"/>
      <c r="K393" s="190"/>
      <c r="L393" s="1685">
        <f>'Og s3a'!G370</f>
        <v>0</v>
      </c>
      <c r="M393" s="1686">
        <f>'Og s3a'!D370</f>
        <v>0</v>
      </c>
      <c r="N393" s="1687">
        <f>Import!J368</f>
        <v>0</v>
      </c>
    </row>
    <row r="394" spans="2:14" ht="19.5" customHeight="1">
      <c r="B394" s="1682" t="str">
        <f t="shared" si="5"/>
        <v/>
      </c>
      <c r="C394" s="2207">
        <f>'Og s3a'!C371</f>
        <v>0</v>
      </c>
      <c r="D394" s="2208"/>
      <c r="E394" s="2209"/>
      <c r="F394" s="2210">
        <f>'Og s3a'!E371</f>
        <v>0</v>
      </c>
      <c r="G394" s="2211"/>
      <c r="H394" s="2212"/>
      <c r="I394" s="1683">
        <f>'Og s3a'!F371</f>
        <v>0</v>
      </c>
      <c r="J394" s="1684"/>
      <c r="K394" s="190"/>
      <c r="L394" s="1685">
        <f>'Og s3a'!G371</f>
        <v>0</v>
      </c>
      <c r="M394" s="1686">
        <f>'Og s3a'!D371</f>
        <v>0</v>
      </c>
      <c r="N394" s="1687">
        <f>Import!J369</f>
        <v>0</v>
      </c>
    </row>
    <row r="395" spans="2:14" ht="19.5" customHeight="1">
      <c r="B395" s="1682" t="str">
        <f t="shared" si="5"/>
        <v/>
      </c>
      <c r="C395" s="2207">
        <f>'Og s3a'!C372</f>
        <v>0</v>
      </c>
      <c r="D395" s="2208"/>
      <c r="E395" s="2209"/>
      <c r="F395" s="2210">
        <f>'Og s3a'!E372</f>
        <v>0</v>
      </c>
      <c r="G395" s="2211"/>
      <c r="H395" s="2212"/>
      <c r="I395" s="1683">
        <f>'Og s3a'!F372</f>
        <v>0</v>
      </c>
      <c r="J395" s="1684"/>
      <c r="K395" s="190"/>
      <c r="L395" s="1685">
        <f>'Og s3a'!G372</f>
        <v>0</v>
      </c>
      <c r="M395" s="1686">
        <f>'Og s3a'!D372</f>
        <v>0</v>
      </c>
      <c r="N395" s="1687">
        <f>Import!J370</f>
        <v>0</v>
      </c>
    </row>
    <row r="396" spans="2:14" ht="19.5" customHeight="1">
      <c r="B396" s="1682" t="str">
        <f t="shared" si="5"/>
        <v/>
      </c>
      <c r="C396" s="2207">
        <f>'Og s3a'!C373</f>
        <v>0</v>
      </c>
      <c r="D396" s="2208"/>
      <c r="E396" s="2209"/>
      <c r="F396" s="2210">
        <f>'Og s3a'!E373</f>
        <v>0</v>
      </c>
      <c r="G396" s="2211"/>
      <c r="H396" s="2212"/>
      <c r="I396" s="1683">
        <f>'Og s3a'!F373</f>
        <v>0</v>
      </c>
      <c r="J396" s="1684"/>
      <c r="K396" s="190"/>
      <c r="L396" s="1685">
        <f>'Og s3a'!G373</f>
        <v>0</v>
      </c>
      <c r="M396" s="1686">
        <f>'Og s3a'!D373</f>
        <v>0</v>
      </c>
      <c r="N396" s="1687">
        <f>Import!J371</f>
        <v>0</v>
      </c>
    </row>
    <row r="397" spans="2:14" ht="19.5" customHeight="1">
      <c r="B397" s="1682" t="str">
        <f t="shared" si="5"/>
        <v/>
      </c>
      <c r="C397" s="2207">
        <f>'Og s3a'!C374</f>
        <v>0</v>
      </c>
      <c r="D397" s="2208"/>
      <c r="E397" s="2209"/>
      <c r="F397" s="2210">
        <f>'Og s3a'!E374</f>
        <v>0</v>
      </c>
      <c r="G397" s="2211"/>
      <c r="H397" s="2212"/>
      <c r="I397" s="1683">
        <f>'Og s3a'!F374</f>
        <v>0</v>
      </c>
      <c r="J397" s="1684"/>
      <c r="K397" s="190"/>
      <c r="L397" s="1685">
        <f>'Og s3a'!G374</f>
        <v>0</v>
      </c>
      <c r="M397" s="1686">
        <f>'Og s3a'!D374</f>
        <v>0</v>
      </c>
      <c r="N397" s="1687">
        <f>Import!J372</f>
        <v>0</v>
      </c>
    </row>
    <row r="398" spans="2:14" ht="19.5" customHeight="1">
      <c r="B398" s="1682" t="str">
        <f t="shared" si="5"/>
        <v/>
      </c>
      <c r="C398" s="2207">
        <f>'Og s3a'!C375</f>
        <v>0</v>
      </c>
      <c r="D398" s="2208"/>
      <c r="E398" s="2209"/>
      <c r="F398" s="2210">
        <f>'Og s3a'!E375</f>
        <v>0</v>
      </c>
      <c r="G398" s="2211"/>
      <c r="H398" s="2212"/>
      <c r="I398" s="1683">
        <f>'Og s3a'!F375</f>
        <v>0</v>
      </c>
      <c r="J398" s="1684"/>
      <c r="K398" s="190"/>
      <c r="L398" s="1685">
        <f>'Og s3a'!G375</f>
        <v>0</v>
      </c>
      <c r="M398" s="1686">
        <f>'Og s3a'!D375</f>
        <v>0</v>
      </c>
      <c r="N398" s="1687">
        <f>Import!J373</f>
        <v>0</v>
      </c>
    </row>
    <row r="399" spans="2:14" ht="19.5" customHeight="1">
      <c r="B399" s="1682" t="str">
        <f t="shared" si="5"/>
        <v/>
      </c>
      <c r="C399" s="2207">
        <f>'Og s3a'!C376</f>
        <v>0</v>
      </c>
      <c r="D399" s="2208"/>
      <c r="E399" s="2209"/>
      <c r="F399" s="2210">
        <f>'Og s3a'!E376</f>
        <v>0</v>
      </c>
      <c r="G399" s="2211"/>
      <c r="H399" s="2212"/>
      <c r="I399" s="1683">
        <f>'Og s3a'!F376</f>
        <v>0</v>
      </c>
      <c r="J399" s="1684"/>
      <c r="K399" s="190"/>
      <c r="L399" s="1685">
        <f>'Og s3a'!G376</f>
        <v>0</v>
      </c>
      <c r="M399" s="1686">
        <f>'Og s3a'!D376</f>
        <v>0</v>
      </c>
      <c r="N399" s="1687">
        <f>Import!J374</f>
        <v>0</v>
      </c>
    </row>
    <row r="400" spans="2:14" ht="19.5" customHeight="1">
      <c r="B400" s="1682" t="str">
        <f t="shared" si="5"/>
        <v/>
      </c>
      <c r="C400" s="2207">
        <f>'Og s3a'!C377</f>
        <v>0</v>
      </c>
      <c r="D400" s="2208"/>
      <c r="E400" s="2209"/>
      <c r="F400" s="2210">
        <f>'Og s3a'!E377</f>
        <v>0</v>
      </c>
      <c r="G400" s="2211"/>
      <c r="H400" s="2212"/>
      <c r="I400" s="1683">
        <f>'Og s3a'!F377</f>
        <v>0</v>
      </c>
      <c r="J400" s="1684"/>
      <c r="K400" s="190"/>
      <c r="L400" s="1685">
        <f>'Og s3a'!G377</f>
        <v>0</v>
      </c>
      <c r="M400" s="1686">
        <f>'Og s3a'!D377</f>
        <v>0</v>
      </c>
      <c r="N400" s="1687">
        <f>Import!J375</f>
        <v>0</v>
      </c>
    </row>
    <row r="401" spans="2:14" ht="19.5" customHeight="1">
      <c r="B401" s="1682" t="str">
        <f t="shared" si="5"/>
        <v/>
      </c>
      <c r="C401" s="2207">
        <f>'Og s3a'!C378</f>
        <v>0</v>
      </c>
      <c r="D401" s="2208"/>
      <c r="E401" s="2209"/>
      <c r="F401" s="2210">
        <f>'Og s3a'!E378</f>
        <v>0</v>
      </c>
      <c r="G401" s="2211"/>
      <c r="H401" s="2212"/>
      <c r="I401" s="1683">
        <f>'Og s3a'!F378</f>
        <v>0</v>
      </c>
      <c r="J401" s="1684"/>
      <c r="K401" s="190"/>
      <c r="L401" s="1685">
        <f>'Og s3a'!G378</f>
        <v>0</v>
      </c>
      <c r="M401" s="1686">
        <f>'Og s3a'!D378</f>
        <v>0</v>
      </c>
      <c r="N401" s="1687">
        <f>Import!J376</f>
        <v>0</v>
      </c>
    </row>
    <row r="402" spans="2:14" ht="19.5" customHeight="1">
      <c r="B402" s="1682" t="str">
        <f t="shared" si="5"/>
        <v/>
      </c>
      <c r="C402" s="2207">
        <f>'Og s3a'!C379</f>
        <v>0</v>
      </c>
      <c r="D402" s="2208"/>
      <c r="E402" s="2209"/>
      <c r="F402" s="2210">
        <f>'Og s3a'!E379</f>
        <v>0</v>
      </c>
      <c r="G402" s="2211"/>
      <c r="H402" s="2212"/>
      <c r="I402" s="1683">
        <f>'Og s3a'!F379</f>
        <v>0</v>
      </c>
      <c r="J402" s="1684"/>
      <c r="K402" s="190"/>
      <c r="L402" s="1685">
        <f>'Og s3a'!G379</f>
        <v>0</v>
      </c>
      <c r="M402" s="1686">
        <f>'Og s3a'!D379</f>
        <v>0</v>
      </c>
      <c r="N402" s="1687">
        <f>Import!J377</f>
        <v>0</v>
      </c>
    </row>
    <row r="403" spans="2:14" ht="19.5" customHeight="1">
      <c r="B403" s="1682" t="str">
        <f t="shared" si="5"/>
        <v/>
      </c>
      <c r="C403" s="2207">
        <f>'Og s3a'!C380</f>
        <v>0</v>
      </c>
      <c r="D403" s="2208"/>
      <c r="E403" s="2209"/>
      <c r="F403" s="2210">
        <f>'Og s3a'!E380</f>
        <v>0</v>
      </c>
      <c r="G403" s="2211"/>
      <c r="H403" s="2212"/>
      <c r="I403" s="1683">
        <f>'Og s3a'!F380</f>
        <v>0</v>
      </c>
      <c r="J403" s="1684"/>
      <c r="K403" s="190"/>
      <c r="L403" s="1685">
        <f>'Og s3a'!G380</f>
        <v>0</v>
      </c>
      <c r="M403" s="1686">
        <f>'Og s3a'!D380</f>
        <v>0</v>
      </c>
      <c r="N403" s="1687">
        <f>Import!J378</f>
        <v>0</v>
      </c>
    </row>
    <row r="404" spans="2:14" ht="19.5" customHeight="1">
      <c r="B404" s="1682" t="str">
        <f t="shared" si="5"/>
        <v/>
      </c>
      <c r="C404" s="2207">
        <f>'Og s3a'!C381</f>
        <v>0</v>
      </c>
      <c r="D404" s="2208"/>
      <c r="E404" s="2209"/>
      <c r="F404" s="2210">
        <f>'Og s3a'!E381</f>
        <v>0</v>
      </c>
      <c r="G404" s="2211"/>
      <c r="H404" s="2212"/>
      <c r="I404" s="1683">
        <f>'Og s3a'!F381</f>
        <v>0</v>
      </c>
      <c r="J404" s="1684"/>
      <c r="K404" s="190"/>
      <c r="L404" s="1685">
        <f>'Og s3a'!G381</f>
        <v>0</v>
      </c>
      <c r="M404" s="1686">
        <f>'Og s3a'!D381</f>
        <v>0</v>
      </c>
      <c r="N404" s="1687">
        <f>Import!J379</f>
        <v>0</v>
      </c>
    </row>
    <row r="405" spans="2:14" ht="19.5" customHeight="1">
      <c r="B405" s="1682" t="str">
        <f t="shared" si="5"/>
        <v/>
      </c>
      <c r="C405" s="2207">
        <f>'Og s3a'!C382</f>
        <v>0</v>
      </c>
      <c r="D405" s="2208"/>
      <c r="E405" s="2209"/>
      <c r="F405" s="2210">
        <f>'Og s3a'!E382</f>
        <v>0</v>
      </c>
      <c r="G405" s="2211"/>
      <c r="H405" s="2212"/>
      <c r="I405" s="1683">
        <f>'Og s3a'!F382</f>
        <v>0</v>
      </c>
      <c r="J405" s="1684"/>
      <c r="K405" s="190"/>
      <c r="L405" s="1685">
        <f>'Og s3a'!G382</f>
        <v>0</v>
      </c>
      <c r="M405" s="1686">
        <f>'Og s3a'!D382</f>
        <v>0</v>
      </c>
      <c r="N405" s="1687">
        <f>Import!J380</f>
        <v>0</v>
      </c>
    </row>
    <row r="406" spans="2:14" ht="19.5" customHeight="1">
      <c r="B406" s="1682" t="str">
        <f t="shared" si="5"/>
        <v/>
      </c>
      <c r="C406" s="2207">
        <f>'Og s3a'!C383</f>
        <v>0</v>
      </c>
      <c r="D406" s="2208"/>
      <c r="E406" s="2209"/>
      <c r="F406" s="2210">
        <f>'Og s3a'!E383</f>
        <v>0</v>
      </c>
      <c r="G406" s="2211"/>
      <c r="H406" s="2212"/>
      <c r="I406" s="1683">
        <f>'Og s3a'!F383</f>
        <v>0</v>
      </c>
      <c r="J406" s="1684"/>
      <c r="K406" s="190"/>
      <c r="L406" s="1685">
        <f>'Og s3a'!G383</f>
        <v>0</v>
      </c>
      <c r="M406" s="1686">
        <f>'Og s3a'!D383</f>
        <v>0</v>
      </c>
      <c r="N406" s="1687">
        <f>Import!J381</f>
        <v>0</v>
      </c>
    </row>
    <row r="407" spans="2:14" ht="19.5" customHeight="1">
      <c r="B407" s="1682" t="str">
        <f t="shared" si="5"/>
        <v/>
      </c>
      <c r="C407" s="2207">
        <f>'Og s3a'!C384</f>
        <v>0</v>
      </c>
      <c r="D407" s="2208"/>
      <c r="E407" s="2209"/>
      <c r="F407" s="2210">
        <f>'Og s3a'!E384</f>
        <v>0</v>
      </c>
      <c r="G407" s="2211"/>
      <c r="H407" s="2212"/>
      <c r="I407" s="1683">
        <f>'Og s3a'!F384</f>
        <v>0</v>
      </c>
      <c r="J407" s="1684"/>
      <c r="K407" s="190"/>
      <c r="L407" s="1685">
        <f>'Og s3a'!G384</f>
        <v>0</v>
      </c>
      <c r="M407" s="1686">
        <f>'Og s3a'!D384</f>
        <v>0</v>
      </c>
      <c r="N407" s="1687">
        <f>Import!J382</f>
        <v>0</v>
      </c>
    </row>
    <row r="408" spans="2:14" ht="19.5" customHeight="1">
      <c r="B408" s="1682" t="str">
        <f t="shared" si="5"/>
        <v/>
      </c>
      <c r="C408" s="2207">
        <f>'Og s3a'!C385</f>
        <v>0</v>
      </c>
      <c r="D408" s="2208"/>
      <c r="E408" s="2209"/>
      <c r="F408" s="2210">
        <f>'Og s3a'!E385</f>
        <v>0</v>
      </c>
      <c r="G408" s="2211"/>
      <c r="H408" s="2212"/>
      <c r="I408" s="1683">
        <f>'Og s3a'!F385</f>
        <v>0</v>
      </c>
      <c r="J408" s="1684"/>
      <c r="K408" s="190"/>
      <c r="L408" s="1685">
        <f>'Og s3a'!G385</f>
        <v>0</v>
      </c>
      <c r="M408" s="1686">
        <f>'Og s3a'!D385</f>
        <v>0</v>
      </c>
      <c r="N408" s="1687">
        <f>Import!J383</f>
        <v>0</v>
      </c>
    </row>
    <row r="409" spans="2:14" ht="19.5" customHeight="1">
      <c r="B409" s="1682" t="str">
        <f t="shared" si="5"/>
        <v/>
      </c>
      <c r="C409" s="2207">
        <f>'Og s3a'!C386</f>
        <v>0</v>
      </c>
      <c r="D409" s="2208"/>
      <c r="E409" s="2209"/>
      <c r="F409" s="2210">
        <f>'Og s3a'!E386</f>
        <v>0</v>
      </c>
      <c r="G409" s="2211"/>
      <c r="H409" s="2212"/>
      <c r="I409" s="1683">
        <f>'Og s3a'!F386</f>
        <v>0</v>
      </c>
      <c r="J409" s="1684"/>
      <c r="K409" s="190"/>
      <c r="L409" s="1685">
        <f>'Og s3a'!G386</f>
        <v>0</v>
      </c>
      <c r="M409" s="1686">
        <f>'Og s3a'!D386</f>
        <v>0</v>
      </c>
      <c r="N409" s="1687">
        <f>Import!J384</f>
        <v>0</v>
      </c>
    </row>
    <row r="410" spans="2:14" ht="19.5" customHeight="1">
      <c r="B410" s="1682" t="str">
        <f t="shared" si="5"/>
        <v/>
      </c>
      <c r="C410" s="2207">
        <f>'Og s3a'!C387</f>
        <v>0</v>
      </c>
      <c r="D410" s="2208"/>
      <c r="E410" s="2209"/>
      <c r="F410" s="2210">
        <f>'Og s3a'!E387</f>
        <v>0</v>
      </c>
      <c r="G410" s="2211"/>
      <c r="H410" s="2212"/>
      <c r="I410" s="1683">
        <f>'Og s3a'!F387</f>
        <v>0</v>
      </c>
      <c r="J410" s="1684"/>
      <c r="K410" s="190"/>
      <c r="L410" s="1685">
        <f>'Og s3a'!G387</f>
        <v>0</v>
      </c>
      <c r="M410" s="1686">
        <f>'Og s3a'!D387</f>
        <v>0</v>
      </c>
      <c r="N410" s="1687">
        <f>Import!J385</f>
        <v>0</v>
      </c>
    </row>
    <row r="411" spans="2:14" ht="19.5" customHeight="1">
      <c r="B411" s="1682" t="str">
        <f t="shared" si="5"/>
        <v/>
      </c>
      <c r="C411" s="2207">
        <f>'Og s3a'!C388</f>
        <v>0</v>
      </c>
      <c r="D411" s="2208"/>
      <c r="E411" s="2209"/>
      <c r="F411" s="2210">
        <f>'Og s3a'!E388</f>
        <v>0</v>
      </c>
      <c r="G411" s="2211"/>
      <c r="H411" s="2212"/>
      <c r="I411" s="1683">
        <f>'Og s3a'!F388</f>
        <v>0</v>
      </c>
      <c r="J411" s="1684"/>
      <c r="K411" s="190"/>
      <c r="L411" s="1685">
        <f>'Og s3a'!G388</f>
        <v>0</v>
      </c>
      <c r="M411" s="1686">
        <f>'Og s3a'!D388</f>
        <v>0</v>
      </c>
      <c r="N411" s="1687">
        <f>Import!J386</f>
        <v>0</v>
      </c>
    </row>
    <row r="412" spans="2:14" ht="19.5" customHeight="1">
      <c r="B412" s="1682" t="str">
        <f t="shared" si="5"/>
        <v/>
      </c>
      <c r="C412" s="2207">
        <f>'Og s3a'!C389</f>
        <v>0</v>
      </c>
      <c r="D412" s="2208"/>
      <c r="E412" s="2209"/>
      <c r="F412" s="2210">
        <f>'Og s3a'!E389</f>
        <v>0</v>
      </c>
      <c r="G412" s="2211"/>
      <c r="H412" s="2212"/>
      <c r="I412" s="1683">
        <f>'Og s3a'!F389</f>
        <v>0</v>
      </c>
      <c r="J412" s="1684"/>
      <c r="K412" s="190"/>
      <c r="L412" s="1685">
        <f>'Og s3a'!G389</f>
        <v>0</v>
      </c>
      <c r="M412" s="1686">
        <f>'Og s3a'!D389</f>
        <v>0</v>
      </c>
      <c r="N412" s="1687">
        <f>Import!J387</f>
        <v>0</v>
      </c>
    </row>
    <row r="413" spans="2:14" ht="19.5" customHeight="1">
      <c r="B413" s="1682" t="str">
        <f t="shared" si="5"/>
        <v/>
      </c>
      <c r="C413" s="2207">
        <f>'Og s3a'!C390</f>
        <v>0</v>
      </c>
      <c r="D413" s="2208"/>
      <c r="E413" s="2209"/>
      <c r="F413" s="2210">
        <f>'Og s3a'!E390</f>
        <v>0</v>
      </c>
      <c r="G413" s="2211"/>
      <c r="H413" s="2212"/>
      <c r="I413" s="1683">
        <f>'Og s3a'!F390</f>
        <v>0</v>
      </c>
      <c r="J413" s="1684"/>
      <c r="K413" s="190"/>
      <c r="L413" s="1685">
        <f>'Og s3a'!G390</f>
        <v>0</v>
      </c>
      <c r="M413" s="1686">
        <f>'Og s3a'!D390</f>
        <v>0</v>
      </c>
      <c r="N413" s="1687">
        <f>Import!J388</f>
        <v>0</v>
      </c>
    </row>
    <row r="414" spans="2:14" ht="19.5" customHeight="1">
      <c r="B414" s="1682" t="str">
        <f t="shared" ref="B414:B420" si="6">IF(I414&gt;0,"Wypełnione","")</f>
        <v/>
      </c>
      <c r="C414" s="2207">
        <f>'Og s3a'!C391</f>
        <v>0</v>
      </c>
      <c r="D414" s="2208"/>
      <c r="E414" s="2209"/>
      <c r="F414" s="2210">
        <f>'Og s3a'!E391</f>
        <v>0</v>
      </c>
      <c r="G414" s="2211"/>
      <c r="H414" s="2212"/>
      <c r="I414" s="1683">
        <f>'Og s3a'!F391</f>
        <v>0</v>
      </c>
      <c r="J414" s="1684"/>
      <c r="K414" s="190"/>
      <c r="L414" s="1685">
        <f>'Og s3a'!G391</f>
        <v>0</v>
      </c>
      <c r="M414" s="1686">
        <f>'Og s3a'!D391</f>
        <v>0</v>
      </c>
      <c r="N414" s="1687">
        <f>Import!J389</f>
        <v>0</v>
      </c>
    </row>
    <row r="415" spans="2:14" ht="19.5" customHeight="1">
      <c r="B415" s="1682" t="str">
        <f t="shared" si="6"/>
        <v/>
      </c>
      <c r="C415" s="2207">
        <f>'Og s3a'!C392</f>
        <v>0</v>
      </c>
      <c r="D415" s="2208"/>
      <c r="E415" s="2209"/>
      <c r="F415" s="2210">
        <f>'Og s3a'!E392</f>
        <v>0</v>
      </c>
      <c r="G415" s="2211"/>
      <c r="H415" s="2212"/>
      <c r="I415" s="1683">
        <f>'Og s3a'!F392</f>
        <v>0</v>
      </c>
      <c r="J415" s="1684"/>
      <c r="K415" s="190"/>
      <c r="L415" s="1685">
        <f>'Og s3a'!G392</f>
        <v>0</v>
      </c>
      <c r="M415" s="1686">
        <f>'Og s3a'!D392</f>
        <v>0</v>
      </c>
      <c r="N415" s="1687">
        <f>Import!J390</f>
        <v>0</v>
      </c>
    </row>
    <row r="416" spans="2:14" ht="19.5" customHeight="1">
      <c r="B416" s="1682" t="str">
        <f t="shared" si="6"/>
        <v/>
      </c>
      <c r="C416" s="2207">
        <f>'Og s3a'!C393</f>
        <v>0</v>
      </c>
      <c r="D416" s="2208"/>
      <c r="E416" s="2209"/>
      <c r="F416" s="2210">
        <f>'Og s3a'!E393</f>
        <v>0</v>
      </c>
      <c r="G416" s="2211"/>
      <c r="H416" s="2212"/>
      <c r="I416" s="1683">
        <f>'Og s3a'!F393</f>
        <v>0</v>
      </c>
      <c r="J416" s="1684"/>
      <c r="K416" s="190"/>
      <c r="L416" s="1685">
        <f>'Og s3a'!G393</f>
        <v>0</v>
      </c>
      <c r="M416" s="1686">
        <f>'Og s3a'!D393</f>
        <v>0</v>
      </c>
      <c r="N416" s="1687">
        <f>Import!J391</f>
        <v>0</v>
      </c>
    </row>
    <row r="417" spans="2:14" ht="19.5" customHeight="1">
      <c r="B417" s="1682" t="str">
        <f t="shared" si="6"/>
        <v/>
      </c>
      <c r="C417" s="2207">
        <f>'Og s3a'!C394</f>
        <v>0</v>
      </c>
      <c r="D417" s="2208"/>
      <c r="E417" s="2209"/>
      <c r="F417" s="2210">
        <f>'Og s3a'!E394</f>
        <v>0</v>
      </c>
      <c r="G417" s="2211"/>
      <c r="H417" s="2212"/>
      <c r="I417" s="1683">
        <f>'Og s3a'!F394</f>
        <v>0</v>
      </c>
      <c r="J417" s="1684"/>
      <c r="K417" s="190"/>
      <c r="L417" s="1685">
        <f>'Og s3a'!G394</f>
        <v>0</v>
      </c>
      <c r="M417" s="1686">
        <f>'Og s3a'!D394</f>
        <v>0</v>
      </c>
      <c r="N417" s="1687">
        <f>Import!J392</f>
        <v>0</v>
      </c>
    </row>
    <row r="418" spans="2:14" ht="19.5" customHeight="1">
      <c r="B418" s="1682" t="str">
        <f t="shared" si="6"/>
        <v/>
      </c>
      <c r="C418" s="2207">
        <f>'Og s3a'!C395</f>
        <v>0</v>
      </c>
      <c r="D418" s="2208"/>
      <c r="E418" s="2209"/>
      <c r="F418" s="2210">
        <f>'Og s3a'!E395</f>
        <v>0</v>
      </c>
      <c r="G418" s="2211"/>
      <c r="H418" s="2212"/>
      <c r="I418" s="1683">
        <f>'Og s3a'!F395</f>
        <v>0</v>
      </c>
      <c r="J418" s="1684"/>
      <c r="K418" s="190"/>
      <c r="L418" s="1685">
        <f>'Og s3a'!G395</f>
        <v>0</v>
      </c>
      <c r="M418" s="1686">
        <f>'Og s3a'!D395</f>
        <v>0</v>
      </c>
      <c r="N418" s="1687">
        <f>Import!J393</f>
        <v>0</v>
      </c>
    </row>
    <row r="419" spans="2:14" ht="19.5" customHeight="1">
      <c r="B419" s="1682" t="str">
        <f t="shared" si="6"/>
        <v/>
      </c>
      <c r="C419" s="2207">
        <f>'Og s3a'!C396</f>
        <v>0</v>
      </c>
      <c r="D419" s="2208"/>
      <c r="E419" s="2209"/>
      <c r="F419" s="2210">
        <f>'Og s3a'!E396</f>
        <v>0</v>
      </c>
      <c r="G419" s="2211"/>
      <c r="H419" s="2212"/>
      <c r="I419" s="1683">
        <f>'Og s3a'!F396</f>
        <v>0</v>
      </c>
      <c r="J419" s="1684"/>
      <c r="K419" s="190"/>
      <c r="L419" s="1685">
        <f>'Og s3a'!G396</f>
        <v>0</v>
      </c>
      <c r="M419" s="1686">
        <f>'Og s3a'!D396</f>
        <v>0</v>
      </c>
      <c r="N419" s="1687">
        <f>Import!J394</f>
        <v>0</v>
      </c>
    </row>
    <row r="420" spans="2:14" ht="19.5" customHeight="1">
      <c r="B420" s="1682" t="str">
        <f t="shared" si="6"/>
        <v/>
      </c>
      <c r="C420" s="2207">
        <f>'Og s3a'!C397</f>
        <v>0</v>
      </c>
      <c r="D420" s="2208"/>
      <c r="E420" s="2209"/>
      <c r="F420" s="2210">
        <f>'Og s3a'!E397</f>
        <v>0</v>
      </c>
      <c r="G420" s="2211"/>
      <c r="H420" s="2212"/>
      <c r="I420" s="1683">
        <f>'Og s3a'!F397</f>
        <v>0</v>
      </c>
      <c r="J420" s="1684"/>
      <c r="K420" s="190"/>
      <c r="L420" s="1685">
        <f>'Og s3a'!G397</f>
        <v>0</v>
      </c>
      <c r="M420" s="1686">
        <f>'Og s3a'!D397</f>
        <v>0</v>
      </c>
      <c r="N420" s="1687">
        <f>Import!J395</f>
        <v>0</v>
      </c>
    </row>
    <row r="421" spans="2:14">
      <c r="B421" s="1682" t="s">
        <v>49</v>
      </c>
      <c r="C421" s="1688" t="s">
        <v>2691</v>
      </c>
      <c r="D421" s="1688"/>
      <c r="E421" s="1688"/>
      <c r="F421" s="1688"/>
      <c r="G421" s="1688"/>
      <c r="H421" s="1688"/>
      <c r="I421" s="1688"/>
      <c r="J421" s="723"/>
    </row>
    <row r="422" spans="2:14" ht="4.5" customHeight="1">
      <c r="B422" s="1682" t="s">
        <v>49</v>
      </c>
      <c r="C422" s="1689"/>
      <c r="D422" s="1689"/>
      <c r="E422" s="1689"/>
      <c r="F422" s="1689"/>
      <c r="G422" s="1689"/>
      <c r="H422" s="1689"/>
      <c r="I422" s="1689"/>
      <c r="J422" s="723"/>
    </row>
  </sheetData>
  <sheetProtection sheet="1" objects="1" scenarios="1" formatCells="0" formatRows="0" autoFilter="0"/>
  <autoFilter ref="A28:B422"/>
  <mergeCells count="793">
    <mergeCell ref="C17:J17"/>
    <mergeCell ref="B19:B20"/>
    <mergeCell ref="C20:J20"/>
    <mergeCell ref="B21:B27"/>
    <mergeCell ref="L22:L28"/>
    <mergeCell ref="M22:M27"/>
    <mergeCell ref="N22:N28"/>
    <mergeCell ref="C28:E28"/>
    <mergeCell ref="F28:H28"/>
    <mergeCell ref="C29:E29"/>
    <mergeCell ref="F29:H29"/>
    <mergeCell ref="C30:E30"/>
    <mergeCell ref="F30:H30"/>
    <mergeCell ref="C31:E31"/>
    <mergeCell ref="F31:H31"/>
    <mergeCell ref="C32:E32"/>
    <mergeCell ref="F32:H32"/>
    <mergeCell ref="C33:E33"/>
    <mergeCell ref="F33:H33"/>
    <mergeCell ref="C34:E34"/>
    <mergeCell ref="F34:H34"/>
    <mergeCell ref="C35:E35"/>
    <mergeCell ref="F35:H35"/>
    <mergeCell ref="C36:E36"/>
    <mergeCell ref="F36:H36"/>
    <mergeCell ref="C37:E37"/>
    <mergeCell ref="F37:H37"/>
    <mergeCell ref="C38:E38"/>
    <mergeCell ref="F38:H38"/>
    <mergeCell ref="C39:E39"/>
    <mergeCell ref="F39:H39"/>
    <mergeCell ref="C40:E40"/>
    <mergeCell ref="F40:H40"/>
    <mergeCell ref="C41:E41"/>
    <mergeCell ref="F41:H41"/>
    <mergeCell ref="C42:E42"/>
    <mergeCell ref="F42:H42"/>
    <mergeCell ref="C43:E43"/>
    <mergeCell ref="F43:H43"/>
    <mergeCell ref="C44:E44"/>
    <mergeCell ref="F44:H44"/>
    <mergeCell ref="C45:E45"/>
    <mergeCell ref="F45:H45"/>
    <mergeCell ref="C46:E46"/>
    <mergeCell ref="F46:H46"/>
    <mergeCell ref="C47:E47"/>
    <mergeCell ref="F47:H47"/>
    <mergeCell ref="C48:E48"/>
    <mergeCell ref="F48:H48"/>
    <mergeCell ref="C49:E49"/>
    <mergeCell ref="F49:H49"/>
    <mergeCell ref="C50:E50"/>
    <mergeCell ref="F50:H50"/>
    <mergeCell ref="C51:E51"/>
    <mergeCell ref="F51:H51"/>
    <mergeCell ref="C52:E52"/>
    <mergeCell ref="F52:H52"/>
    <mergeCell ref="C53:E53"/>
    <mergeCell ref="F53:H53"/>
    <mergeCell ref="C54:E54"/>
    <mergeCell ref="F54:H54"/>
    <mergeCell ref="C55:E55"/>
    <mergeCell ref="F55:H55"/>
    <mergeCell ref="C56:E56"/>
    <mergeCell ref="F56:H56"/>
    <mergeCell ref="C57:E57"/>
    <mergeCell ref="F57:H57"/>
    <mergeCell ref="C58:E58"/>
    <mergeCell ref="F58:H58"/>
    <mergeCell ref="C59:E59"/>
    <mergeCell ref="F59:H59"/>
    <mergeCell ref="C60:E60"/>
    <mergeCell ref="F60:H60"/>
    <mergeCell ref="C61:E61"/>
    <mergeCell ref="F61:H61"/>
    <mergeCell ref="C62:E62"/>
    <mergeCell ref="F62:H62"/>
    <mergeCell ref="C63:E63"/>
    <mergeCell ref="F63:H63"/>
    <mergeCell ref="C64:E64"/>
    <mergeCell ref="F64:H64"/>
    <mergeCell ref="C65:E65"/>
    <mergeCell ref="F65:H65"/>
    <mergeCell ref="C66:E66"/>
    <mergeCell ref="F66:H66"/>
    <mergeCell ref="C67:E67"/>
    <mergeCell ref="F67:H67"/>
    <mergeCell ref="C68:E68"/>
    <mergeCell ref="F68:H68"/>
    <mergeCell ref="C69:E69"/>
    <mergeCell ref="F69:H69"/>
    <mergeCell ref="C70:E70"/>
    <mergeCell ref="F70:H70"/>
    <mergeCell ref="C71:E71"/>
    <mergeCell ref="F71:H71"/>
    <mergeCell ref="C72:E72"/>
    <mergeCell ref="F72:H72"/>
    <mergeCell ref="C73:E73"/>
    <mergeCell ref="F73:H73"/>
    <mergeCell ref="C74:E74"/>
    <mergeCell ref="F74:H74"/>
    <mergeCell ref="C75:E75"/>
    <mergeCell ref="F75:H75"/>
    <mergeCell ref="C76:E76"/>
    <mergeCell ref="F76:H76"/>
    <mergeCell ref="C77:E77"/>
    <mergeCell ref="F77:H77"/>
    <mergeCell ref="C78:E78"/>
    <mergeCell ref="F78:H78"/>
    <mergeCell ref="C79:E79"/>
    <mergeCell ref="F79:H79"/>
    <mergeCell ref="C80:E80"/>
    <mergeCell ref="F80:H80"/>
    <mergeCell ref="C81:E81"/>
    <mergeCell ref="F81:H81"/>
    <mergeCell ref="C82:E82"/>
    <mergeCell ref="F82:H82"/>
    <mergeCell ref="C83:E83"/>
    <mergeCell ref="F83:H83"/>
    <mergeCell ref="C84:E84"/>
    <mergeCell ref="F84:H84"/>
    <mergeCell ref="C85:E85"/>
    <mergeCell ref="F85:H85"/>
    <mergeCell ref="C86:E86"/>
    <mergeCell ref="F86:H86"/>
    <mergeCell ref="C87:E87"/>
    <mergeCell ref="F87:H87"/>
    <mergeCell ref="C88:E88"/>
    <mergeCell ref="F88:H88"/>
    <mergeCell ref="C89:E89"/>
    <mergeCell ref="F89:H89"/>
    <mergeCell ref="C90:E90"/>
    <mergeCell ref="F90:H90"/>
    <mergeCell ref="C91:E91"/>
    <mergeCell ref="F91:H91"/>
    <mergeCell ref="C92:E92"/>
    <mergeCell ref="F92:H92"/>
    <mergeCell ref="C93:E93"/>
    <mergeCell ref="F93:H93"/>
    <mergeCell ref="C94:E94"/>
    <mergeCell ref="F94:H94"/>
    <mergeCell ref="C95:E95"/>
    <mergeCell ref="F95:H95"/>
    <mergeCell ref="C96:E96"/>
    <mergeCell ref="F96:H96"/>
    <mergeCell ref="C97:E97"/>
    <mergeCell ref="F97:H97"/>
    <mergeCell ref="C98:E98"/>
    <mergeCell ref="F98:H98"/>
    <mergeCell ref="C99:E99"/>
    <mergeCell ref="F99:H99"/>
    <mergeCell ref="C100:E100"/>
    <mergeCell ref="F100:H100"/>
    <mergeCell ref="C101:E101"/>
    <mergeCell ref="F101:H101"/>
    <mergeCell ref="C102:E102"/>
    <mergeCell ref="F102:H102"/>
    <mergeCell ref="C103:E103"/>
    <mergeCell ref="F103:H103"/>
    <mergeCell ref="C104:E104"/>
    <mergeCell ref="F104:H104"/>
    <mergeCell ref="C105:E105"/>
    <mergeCell ref="F105:H105"/>
    <mergeCell ref="C106:E106"/>
    <mergeCell ref="F106:H106"/>
    <mergeCell ref="C107:E107"/>
    <mergeCell ref="F107:H107"/>
    <mergeCell ref="C108:E108"/>
    <mergeCell ref="F108:H108"/>
    <mergeCell ref="C109:E109"/>
    <mergeCell ref="F109:H109"/>
    <mergeCell ref="C110:E110"/>
    <mergeCell ref="F110:H110"/>
    <mergeCell ref="C111:E111"/>
    <mergeCell ref="F111:H111"/>
    <mergeCell ref="C112:E112"/>
    <mergeCell ref="F112:H112"/>
    <mergeCell ref="C113:E113"/>
    <mergeCell ref="F113:H113"/>
    <mergeCell ref="C114:E114"/>
    <mergeCell ref="F114:H114"/>
    <mergeCell ref="C115:E115"/>
    <mergeCell ref="F115:H115"/>
    <mergeCell ref="C116:E116"/>
    <mergeCell ref="F116:H116"/>
    <mergeCell ref="C117:E117"/>
    <mergeCell ref="F117:H117"/>
    <mergeCell ref="C118:E118"/>
    <mergeCell ref="F118:H118"/>
    <mergeCell ref="C119:E119"/>
    <mergeCell ref="F119:H119"/>
    <mergeCell ref="C120:E120"/>
    <mergeCell ref="F120:H120"/>
    <mergeCell ref="C121:E121"/>
    <mergeCell ref="F121:H121"/>
    <mergeCell ref="C122:E122"/>
    <mergeCell ref="F122:H122"/>
    <mergeCell ref="C123:E123"/>
    <mergeCell ref="F123:H123"/>
    <mergeCell ref="C124:E124"/>
    <mergeCell ref="F124:H124"/>
    <mergeCell ref="C125:E125"/>
    <mergeCell ref="F125:H125"/>
    <mergeCell ref="C126:E126"/>
    <mergeCell ref="F126:H126"/>
    <mergeCell ref="C127:E127"/>
    <mergeCell ref="F127:H127"/>
    <mergeCell ref="C128:E128"/>
    <mergeCell ref="F128:H128"/>
    <mergeCell ref="C129:E129"/>
    <mergeCell ref="F129:H129"/>
    <mergeCell ref="C130:E130"/>
    <mergeCell ref="F130:H130"/>
    <mergeCell ref="C131:E131"/>
    <mergeCell ref="F131:H131"/>
    <mergeCell ref="C132:E132"/>
    <mergeCell ref="F132:H132"/>
    <mergeCell ref="C133:E133"/>
    <mergeCell ref="F133:H133"/>
    <mergeCell ref="C134:E134"/>
    <mergeCell ref="F134:H134"/>
    <mergeCell ref="C135:E135"/>
    <mergeCell ref="F135:H135"/>
    <mergeCell ref="C136:E136"/>
    <mergeCell ref="F136:H136"/>
    <mergeCell ref="C137:E137"/>
    <mergeCell ref="F137:H137"/>
    <mergeCell ref="C138:E138"/>
    <mergeCell ref="F138:H138"/>
    <mergeCell ref="C139:E139"/>
    <mergeCell ref="F139:H139"/>
    <mergeCell ref="C140:E140"/>
    <mergeCell ref="F140:H140"/>
    <mergeCell ref="C141:E141"/>
    <mergeCell ref="F141:H141"/>
    <mergeCell ref="C142:E142"/>
    <mergeCell ref="F142:H142"/>
    <mergeCell ref="C143:E143"/>
    <mergeCell ref="F143:H143"/>
    <mergeCell ref="C144:E144"/>
    <mergeCell ref="F144:H144"/>
    <mergeCell ref="C145:E145"/>
    <mergeCell ref="F145:H145"/>
    <mergeCell ref="C146:E146"/>
    <mergeCell ref="F146:H146"/>
    <mergeCell ref="C147:E147"/>
    <mergeCell ref="F147:H147"/>
    <mergeCell ref="C148:E148"/>
    <mergeCell ref="F148:H148"/>
    <mergeCell ref="C149:E149"/>
    <mergeCell ref="F149:H149"/>
    <mergeCell ref="C150:E150"/>
    <mergeCell ref="F150:H150"/>
    <mergeCell ref="C151:E151"/>
    <mergeCell ref="F151:H151"/>
    <mergeCell ref="C152:E152"/>
    <mergeCell ref="F152:H152"/>
    <mergeCell ref="C153:E153"/>
    <mergeCell ref="F153:H153"/>
    <mergeCell ref="C154:E154"/>
    <mergeCell ref="F154:H154"/>
    <mergeCell ref="C155:E155"/>
    <mergeCell ref="F155:H155"/>
    <mergeCell ref="C156:E156"/>
    <mergeCell ref="F156:H156"/>
    <mergeCell ref="C157:E157"/>
    <mergeCell ref="F157:H157"/>
    <mergeCell ref="C158:E158"/>
    <mergeCell ref="F158:H158"/>
    <mergeCell ref="C159:E159"/>
    <mergeCell ref="F159:H159"/>
    <mergeCell ref="C160:E160"/>
    <mergeCell ref="F160:H160"/>
    <mergeCell ref="C161:E161"/>
    <mergeCell ref="F161:H161"/>
    <mergeCell ref="C162:E162"/>
    <mergeCell ref="F162:H162"/>
    <mergeCell ref="C163:E163"/>
    <mergeCell ref="F163:H163"/>
    <mergeCell ref="C164:E164"/>
    <mergeCell ref="F164:H164"/>
    <mergeCell ref="C165:E165"/>
    <mergeCell ref="F165:H165"/>
    <mergeCell ref="C166:E166"/>
    <mergeCell ref="F166:H166"/>
    <mergeCell ref="C167:E167"/>
    <mergeCell ref="F167:H167"/>
    <mergeCell ref="C168:E168"/>
    <mergeCell ref="F168:H168"/>
    <mergeCell ref="C169:E169"/>
    <mergeCell ref="F169:H169"/>
    <mergeCell ref="C170:E170"/>
    <mergeCell ref="F170:H170"/>
    <mergeCell ref="C171:E171"/>
    <mergeCell ref="F171:H171"/>
    <mergeCell ref="C172:E172"/>
    <mergeCell ref="F172:H172"/>
    <mergeCell ref="C173:E173"/>
    <mergeCell ref="F173:H173"/>
    <mergeCell ref="C174:E174"/>
    <mergeCell ref="F174:H174"/>
    <mergeCell ref="C175:E175"/>
    <mergeCell ref="F175:H175"/>
    <mergeCell ref="C176:E176"/>
    <mergeCell ref="F176:H176"/>
    <mergeCell ref="C177:E177"/>
    <mergeCell ref="F177:H177"/>
    <mergeCell ref="C178:E178"/>
    <mergeCell ref="F178:H178"/>
    <mergeCell ref="C179:E179"/>
    <mergeCell ref="F179:H179"/>
    <mergeCell ref="C180:E180"/>
    <mergeCell ref="F180:H180"/>
    <mergeCell ref="C181:E181"/>
    <mergeCell ref="F181:H181"/>
    <mergeCell ref="C182:E182"/>
    <mergeCell ref="F182:H182"/>
    <mergeCell ref="C183:E183"/>
    <mergeCell ref="F183:H183"/>
    <mergeCell ref="C184:E184"/>
    <mergeCell ref="F184:H184"/>
    <mergeCell ref="C185:E185"/>
    <mergeCell ref="F185:H185"/>
    <mergeCell ref="C186:E186"/>
    <mergeCell ref="F186:H186"/>
    <mergeCell ref="C187:E187"/>
    <mergeCell ref="F187:H187"/>
    <mergeCell ref="C188:E188"/>
    <mergeCell ref="F188:H188"/>
    <mergeCell ref="C189:E189"/>
    <mergeCell ref="F189:H189"/>
    <mergeCell ref="C190:E190"/>
    <mergeCell ref="F190:H190"/>
    <mergeCell ref="C191:E191"/>
    <mergeCell ref="F191:H191"/>
    <mergeCell ref="C192:E192"/>
    <mergeCell ref="F192:H192"/>
    <mergeCell ref="C193:E193"/>
    <mergeCell ref="F193:H193"/>
    <mergeCell ref="C194:E194"/>
    <mergeCell ref="F194:H194"/>
    <mergeCell ref="C195:E195"/>
    <mergeCell ref="F195:H195"/>
    <mergeCell ref="C196:E196"/>
    <mergeCell ref="F196:H196"/>
    <mergeCell ref="C197:E197"/>
    <mergeCell ref="F197:H197"/>
    <mergeCell ref="C198:E198"/>
    <mergeCell ref="F198:H198"/>
    <mergeCell ref="C199:E199"/>
    <mergeCell ref="F199:H199"/>
    <mergeCell ref="C200:E200"/>
    <mergeCell ref="F200:H200"/>
    <mergeCell ref="C201:E201"/>
    <mergeCell ref="F201:H201"/>
    <mergeCell ref="C202:E202"/>
    <mergeCell ref="F202:H202"/>
    <mergeCell ref="C203:E203"/>
    <mergeCell ref="F203:H203"/>
    <mergeCell ref="C204:E204"/>
    <mergeCell ref="F204:H204"/>
    <mergeCell ref="C205:E205"/>
    <mergeCell ref="F205:H205"/>
    <mergeCell ref="C206:E206"/>
    <mergeCell ref="F206:H206"/>
    <mergeCell ref="C207:E207"/>
    <mergeCell ref="F207:H207"/>
    <mergeCell ref="C208:E208"/>
    <mergeCell ref="F208:H208"/>
    <mergeCell ref="C209:E209"/>
    <mergeCell ref="F209:H209"/>
    <mergeCell ref="C210:E210"/>
    <mergeCell ref="F210:H210"/>
    <mergeCell ref="C211:E211"/>
    <mergeCell ref="F211:H211"/>
    <mergeCell ref="C212:E212"/>
    <mergeCell ref="F212:H212"/>
    <mergeCell ref="C213:E213"/>
    <mergeCell ref="F213:H213"/>
    <mergeCell ref="C214:E214"/>
    <mergeCell ref="F214:H214"/>
    <mergeCell ref="C215:E215"/>
    <mergeCell ref="F215:H215"/>
    <mergeCell ref="C216:E216"/>
    <mergeCell ref="F216:H216"/>
    <mergeCell ref="C217:E217"/>
    <mergeCell ref="F217:H217"/>
    <mergeCell ref="C218:E218"/>
    <mergeCell ref="F218:H218"/>
    <mergeCell ref="C219:E219"/>
    <mergeCell ref="F219:H219"/>
    <mergeCell ref="C220:E220"/>
    <mergeCell ref="F220:H220"/>
    <mergeCell ref="C221:E221"/>
    <mergeCell ref="F221:H221"/>
    <mergeCell ref="C222:E222"/>
    <mergeCell ref="F222:H222"/>
    <mergeCell ref="C223:E223"/>
    <mergeCell ref="F223:H223"/>
    <mergeCell ref="C224:E224"/>
    <mergeCell ref="F224:H224"/>
    <mergeCell ref="C225:E225"/>
    <mergeCell ref="F225:H225"/>
    <mergeCell ref="C226:E226"/>
    <mergeCell ref="F226:H226"/>
    <mergeCell ref="C227:E227"/>
    <mergeCell ref="F227:H227"/>
    <mergeCell ref="C228:E228"/>
    <mergeCell ref="F228:H228"/>
    <mergeCell ref="C229:E229"/>
    <mergeCell ref="F229:H229"/>
    <mergeCell ref="C230:E230"/>
    <mergeCell ref="F230:H230"/>
    <mergeCell ref="C231:E231"/>
    <mergeCell ref="F231:H231"/>
    <mergeCell ref="C232:E232"/>
    <mergeCell ref="F232:H232"/>
    <mergeCell ref="C233:E233"/>
    <mergeCell ref="F233:H233"/>
    <mergeCell ref="C234:E234"/>
    <mergeCell ref="F234:H234"/>
    <mergeCell ref="C235:E235"/>
    <mergeCell ref="F235:H235"/>
    <mergeCell ref="C236:E236"/>
    <mergeCell ref="F236:H236"/>
    <mergeCell ref="C237:E237"/>
    <mergeCell ref="F237:H237"/>
    <mergeCell ref="C238:E238"/>
    <mergeCell ref="F238:H238"/>
    <mergeCell ref="C239:E239"/>
    <mergeCell ref="F239:H239"/>
    <mergeCell ref="C240:E240"/>
    <mergeCell ref="F240:H240"/>
    <mergeCell ref="C241:E241"/>
    <mergeCell ref="F241:H241"/>
    <mergeCell ref="C242:E242"/>
    <mergeCell ref="F242:H242"/>
    <mergeCell ref="C243:E243"/>
    <mergeCell ref="F243:H243"/>
    <mergeCell ref="C244:E244"/>
    <mergeCell ref="F244:H244"/>
    <mergeCell ref="C245:E245"/>
    <mergeCell ref="F245:H245"/>
    <mergeCell ref="C246:E246"/>
    <mergeCell ref="F246:H246"/>
    <mergeCell ref="C247:E247"/>
    <mergeCell ref="F247:H247"/>
    <mergeCell ref="C248:E248"/>
    <mergeCell ref="F248:H248"/>
    <mergeCell ref="C249:E249"/>
    <mergeCell ref="F249:H249"/>
    <mergeCell ref="C250:E250"/>
    <mergeCell ref="F250:H250"/>
    <mergeCell ref="C251:E251"/>
    <mergeCell ref="F251:H251"/>
    <mergeCell ref="C252:E252"/>
    <mergeCell ref="F252:H252"/>
    <mergeCell ref="C253:E253"/>
    <mergeCell ref="F253:H253"/>
    <mergeCell ref="C254:E254"/>
    <mergeCell ref="F254:H254"/>
    <mergeCell ref="C255:E255"/>
    <mergeCell ref="F255:H255"/>
    <mergeCell ref="C256:E256"/>
    <mergeCell ref="F256:H256"/>
    <mergeCell ref="C257:E257"/>
    <mergeCell ref="F257:H257"/>
    <mergeCell ref="C258:E258"/>
    <mergeCell ref="F258:H258"/>
    <mergeCell ref="C259:E259"/>
    <mergeCell ref="F259:H259"/>
    <mergeCell ref="C260:E260"/>
    <mergeCell ref="F260:H260"/>
    <mergeCell ref="C261:E261"/>
    <mergeCell ref="F261:H261"/>
    <mergeCell ref="C262:E262"/>
    <mergeCell ref="F262:H262"/>
    <mergeCell ref="C263:E263"/>
    <mergeCell ref="F263:H263"/>
    <mergeCell ref="C264:E264"/>
    <mergeCell ref="F264:H264"/>
    <mergeCell ref="C265:E265"/>
    <mergeCell ref="F265:H265"/>
    <mergeCell ref="C266:E266"/>
    <mergeCell ref="F266:H266"/>
    <mergeCell ref="C267:E267"/>
    <mergeCell ref="F267:H267"/>
    <mergeCell ref="C268:E268"/>
    <mergeCell ref="F268:H268"/>
    <mergeCell ref="C269:E269"/>
    <mergeCell ref="F269:H269"/>
    <mergeCell ref="C270:E270"/>
    <mergeCell ref="F270:H270"/>
    <mergeCell ref="C271:E271"/>
    <mergeCell ref="F271:H271"/>
    <mergeCell ref="C272:E272"/>
    <mergeCell ref="F272:H272"/>
    <mergeCell ref="C273:E273"/>
    <mergeCell ref="F273:H273"/>
    <mergeCell ref="C274:E274"/>
    <mergeCell ref="F274:H274"/>
    <mergeCell ref="C275:E275"/>
    <mergeCell ref="F275:H275"/>
    <mergeCell ref="C276:E276"/>
    <mergeCell ref="F276:H276"/>
    <mergeCell ref="C277:E277"/>
    <mergeCell ref="F277:H277"/>
    <mergeCell ref="C278:E278"/>
    <mergeCell ref="F278:H278"/>
    <mergeCell ref="C279:E279"/>
    <mergeCell ref="F279:H279"/>
    <mergeCell ref="C280:E280"/>
    <mergeCell ref="F280:H280"/>
    <mergeCell ref="C281:E281"/>
    <mergeCell ref="F281:H281"/>
    <mergeCell ref="C282:E282"/>
    <mergeCell ref="F282:H282"/>
    <mergeCell ref="C283:E283"/>
    <mergeCell ref="F283:H283"/>
    <mergeCell ref="C284:E284"/>
    <mergeCell ref="F284:H284"/>
    <mergeCell ref="C285:E285"/>
    <mergeCell ref="F285:H285"/>
    <mergeCell ref="C286:E286"/>
    <mergeCell ref="F286:H286"/>
    <mergeCell ref="C287:E287"/>
    <mergeCell ref="F287:H287"/>
    <mergeCell ref="C288:E288"/>
    <mergeCell ref="F288:H288"/>
    <mergeCell ref="C289:E289"/>
    <mergeCell ref="F289:H289"/>
    <mergeCell ref="C290:E290"/>
    <mergeCell ref="F290:H290"/>
    <mergeCell ref="C291:E291"/>
    <mergeCell ref="F291:H291"/>
    <mergeCell ref="C292:E292"/>
    <mergeCell ref="F292:H292"/>
    <mergeCell ref="C293:E293"/>
    <mergeCell ref="F293:H293"/>
    <mergeCell ref="C294:E294"/>
    <mergeCell ref="F294:H294"/>
    <mergeCell ref="C295:E295"/>
    <mergeCell ref="F295:H295"/>
    <mergeCell ref="C296:E296"/>
    <mergeCell ref="F296:H296"/>
    <mergeCell ref="C297:E297"/>
    <mergeCell ref="F297:H297"/>
    <mergeCell ref="C298:E298"/>
    <mergeCell ref="F298:H298"/>
    <mergeCell ref="C299:E299"/>
    <mergeCell ref="F299:H299"/>
    <mergeCell ref="C300:E300"/>
    <mergeCell ref="F300:H300"/>
    <mergeCell ref="C301:E301"/>
    <mergeCell ref="F301:H301"/>
    <mergeCell ref="C302:E302"/>
    <mergeCell ref="F302:H302"/>
    <mergeCell ref="C303:E303"/>
    <mergeCell ref="F303:H303"/>
    <mergeCell ref="C304:E304"/>
    <mergeCell ref="F304:H304"/>
    <mergeCell ref="C305:E305"/>
    <mergeCell ref="F305:H305"/>
    <mergeCell ref="C306:E306"/>
    <mergeCell ref="F306:H306"/>
    <mergeCell ref="C307:E307"/>
    <mergeCell ref="F307:H307"/>
    <mergeCell ref="C308:E308"/>
    <mergeCell ref="F308:H308"/>
    <mergeCell ref="C309:E309"/>
    <mergeCell ref="F309:H309"/>
    <mergeCell ref="C310:E310"/>
    <mergeCell ref="F310:H310"/>
    <mergeCell ref="C311:E311"/>
    <mergeCell ref="F311:H311"/>
    <mergeCell ref="C312:E312"/>
    <mergeCell ref="F312:H312"/>
    <mergeCell ref="C313:E313"/>
    <mergeCell ref="F313:H313"/>
    <mergeCell ref="C314:E314"/>
    <mergeCell ref="F314:H314"/>
    <mergeCell ref="C315:E315"/>
    <mergeCell ref="F315:H315"/>
    <mergeCell ref="C316:E316"/>
    <mergeCell ref="F316:H316"/>
    <mergeCell ref="C317:E317"/>
    <mergeCell ref="F317:H317"/>
    <mergeCell ref="C318:E318"/>
    <mergeCell ref="F318:H318"/>
    <mergeCell ref="C319:E319"/>
    <mergeCell ref="F319:H319"/>
    <mergeCell ref="C320:E320"/>
    <mergeCell ref="F320:H320"/>
    <mergeCell ref="C321:E321"/>
    <mergeCell ref="F321:H321"/>
    <mergeCell ref="C322:E322"/>
    <mergeCell ref="F322:H322"/>
    <mergeCell ref="C323:E323"/>
    <mergeCell ref="F323:H323"/>
    <mergeCell ref="C324:E324"/>
    <mergeCell ref="F324:H324"/>
    <mergeCell ref="C325:E325"/>
    <mergeCell ref="F325:H325"/>
    <mergeCell ref="C326:E326"/>
    <mergeCell ref="F326:H326"/>
    <mergeCell ref="C327:E327"/>
    <mergeCell ref="F327:H327"/>
    <mergeCell ref="C328:E328"/>
    <mergeCell ref="F328:H328"/>
    <mergeCell ref="C329:E329"/>
    <mergeCell ref="F329:H329"/>
    <mergeCell ref="C330:E330"/>
    <mergeCell ref="F330:H330"/>
    <mergeCell ref="C331:E331"/>
    <mergeCell ref="F331:H331"/>
    <mergeCell ref="C332:E332"/>
    <mergeCell ref="F332:H332"/>
    <mergeCell ref="C333:E333"/>
    <mergeCell ref="F333:H333"/>
    <mergeCell ref="C334:E334"/>
    <mergeCell ref="F334:H334"/>
    <mergeCell ref="C335:E335"/>
    <mergeCell ref="F335:H335"/>
    <mergeCell ref="C336:E336"/>
    <mergeCell ref="F336:H336"/>
    <mergeCell ref="C337:E337"/>
    <mergeCell ref="F337:H337"/>
    <mergeCell ref="C338:E338"/>
    <mergeCell ref="F338:H338"/>
    <mergeCell ref="C339:E339"/>
    <mergeCell ref="F339:H339"/>
    <mergeCell ref="C340:E340"/>
    <mergeCell ref="F340:H340"/>
    <mergeCell ref="C341:E341"/>
    <mergeCell ref="F341:H341"/>
    <mergeCell ref="C342:E342"/>
    <mergeCell ref="F342:H342"/>
    <mergeCell ref="C343:E343"/>
    <mergeCell ref="F343:H343"/>
    <mergeCell ref="C344:E344"/>
    <mergeCell ref="F344:H344"/>
    <mergeCell ref="C345:E345"/>
    <mergeCell ref="F345:H345"/>
    <mergeCell ref="C346:E346"/>
    <mergeCell ref="F346:H346"/>
    <mergeCell ref="C347:E347"/>
    <mergeCell ref="F347:H347"/>
    <mergeCell ref="C348:E348"/>
    <mergeCell ref="F348:H348"/>
    <mergeCell ref="C349:E349"/>
    <mergeCell ref="F349:H349"/>
    <mergeCell ref="C350:E350"/>
    <mergeCell ref="F350:H350"/>
    <mergeCell ref="C351:E351"/>
    <mergeCell ref="F351:H351"/>
    <mergeCell ref="C352:E352"/>
    <mergeCell ref="F352:H352"/>
    <mergeCell ref="C353:E353"/>
    <mergeCell ref="F353:H353"/>
    <mergeCell ref="C354:E354"/>
    <mergeCell ref="F354:H354"/>
    <mergeCell ref="C355:E355"/>
    <mergeCell ref="F355:H355"/>
    <mergeCell ref="C356:E356"/>
    <mergeCell ref="F356:H356"/>
    <mergeCell ref="C357:E357"/>
    <mergeCell ref="F357:H357"/>
    <mergeCell ref="C358:E358"/>
    <mergeCell ref="F358:H358"/>
    <mergeCell ref="C359:E359"/>
    <mergeCell ref="F359:H359"/>
    <mergeCell ref="C360:E360"/>
    <mergeCell ref="F360:H360"/>
    <mergeCell ref="C361:E361"/>
    <mergeCell ref="F361:H361"/>
    <mergeCell ref="C362:E362"/>
    <mergeCell ref="F362:H362"/>
    <mergeCell ref="C363:E363"/>
    <mergeCell ref="F363:H363"/>
    <mergeCell ref="C364:E364"/>
    <mergeCell ref="F364:H364"/>
    <mergeCell ref="C365:E365"/>
    <mergeCell ref="F365:H365"/>
    <mergeCell ref="C366:E366"/>
    <mergeCell ref="F366:H366"/>
    <mergeCell ref="C367:E367"/>
    <mergeCell ref="F367:H367"/>
    <mergeCell ref="C368:E368"/>
    <mergeCell ref="F368:H368"/>
    <mergeCell ref="C369:E369"/>
    <mergeCell ref="F369:H369"/>
    <mergeCell ref="C370:E370"/>
    <mergeCell ref="F370:H370"/>
    <mergeCell ref="C371:E371"/>
    <mergeCell ref="F371:H371"/>
    <mergeCell ref="C372:E372"/>
    <mergeCell ref="F372:H372"/>
    <mergeCell ref="C373:E373"/>
    <mergeCell ref="F373:H373"/>
    <mergeCell ref="C374:E374"/>
    <mergeCell ref="F374:H374"/>
    <mergeCell ref="C375:E375"/>
    <mergeCell ref="F375:H375"/>
    <mergeCell ref="C376:E376"/>
    <mergeCell ref="F376:H376"/>
    <mergeCell ref="C377:E377"/>
    <mergeCell ref="F377:H377"/>
    <mergeCell ref="C378:E378"/>
    <mergeCell ref="F378:H378"/>
    <mergeCell ref="C379:E379"/>
    <mergeCell ref="F379:H379"/>
    <mergeCell ref="C380:E380"/>
    <mergeCell ref="F380:H380"/>
    <mergeCell ref="C381:E381"/>
    <mergeCell ref="F381:H381"/>
    <mergeCell ref="C382:E382"/>
    <mergeCell ref="F382:H382"/>
    <mergeCell ref="C383:E383"/>
    <mergeCell ref="F383:H383"/>
    <mergeCell ref="C384:E384"/>
    <mergeCell ref="F384:H384"/>
    <mergeCell ref="C385:E385"/>
    <mergeCell ref="F385:H385"/>
    <mergeCell ref="C386:E386"/>
    <mergeCell ref="F386:H386"/>
    <mergeCell ref="C387:E387"/>
    <mergeCell ref="F387:H387"/>
    <mergeCell ref="C388:E388"/>
    <mergeCell ref="F388:H388"/>
    <mergeCell ref="C389:E389"/>
    <mergeCell ref="F389:H389"/>
    <mergeCell ref="C390:E390"/>
    <mergeCell ref="F390:H390"/>
    <mergeCell ref="C391:E391"/>
    <mergeCell ref="F391:H391"/>
    <mergeCell ref="C392:E392"/>
    <mergeCell ref="F392:H392"/>
    <mergeCell ref="C393:E393"/>
    <mergeCell ref="F393:H393"/>
    <mergeCell ref="C394:E394"/>
    <mergeCell ref="F394:H394"/>
    <mergeCell ref="C395:E395"/>
    <mergeCell ref="F395:H395"/>
    <mergeCell ref="C396:E396"/>
    <mergeCell ref="F396:H396"/>
    <mergeCell ref="C397:E397"/>
    <mergeCell ref="F397:H397"/>
    <mergeCell ref="C398:E398"/>
    <mergeCell ref="F398:H398"/>
    <mergeCell ref="C399:E399"/>
    <mergeCell ref="F399:H399"/>
    <mergeCell ref="C400:E400"/>
    <mergeCell ref="F400:H400"/>
    <mergeCell ref="C401:E401"/>
    <mergeCell ref="F401:H401"/>
    <mergeCell ref="C402:E402"/>
    <mergeCell ref="F402:H402"/>
    <mergeCell ref="C403:E403"/>
    <mergeCell ref="F403:H403"/>
    <mergeCell ref="C404:E404"/>
    <mergeCell ref="F404:H404"/>
    <mergeCell ref="C405:E405"/>
    <mergeCell ref="F405:H405"/>
    <mergeCell ref="C406:E406"/>
    <mergeCell ref="F406:H406"/>
    <mergeCell ref="C407:E407"/>
    <mergeCell ref="F407:H407"/>
    <mergeCell ref="C408:E408"/>
    <mergeCell ref="F408:H408"/>
    <mergeCell ref="C409:E409"/>
    <mergeCell ref="F409:H409"/>
    <mergeCell ref="C410:E410"/>
    <mergeCell ref="F410:H410"/>
    <mergeCell ref="C411:E411"/>
    <mergeCell ref="F411:H411"/>
    <mergeCell ref="C412:E412"/>
    <mergeCell ref="F412:H412"/>
    <mergeCell ref="C413:E413"/>
    <mergeCell ref="F413:H413"/>
    <mergeCell ref="C414:E414"/>
    <mergeCell ref="F414:H414"/>
    <mergeCell ref="C415:E415"/>
    <mergeCell ref="F415:H415"/>
    <mergeCell ref="C416:E416"/>
    <mergeCell ref="F416:H416"/>
    <mergeCell ref="C417:E417"/>
    <mergeCell ref="F417:H417"/>
    <mergeCell ref="C418:E418"/>
    <mergeCell ref="F418:H418"/>
    <mergeCell ref="C419:E419"/>
    <mergeCell ref="F419:H419"/>
    <mergeCell ref="C420:E420"/>
    <mergeCell ref="F420:H420"/>
  </mergeCells>
  <printOptions horizontalCentered="1"/>
  <pageMargins left="0.32" right="0.23" top="0.56000000000000005" bottom="0.71" header="0.34"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6.xml><?xml version="1.0" encoding="utf-8"?>
<worksheet xmlns="http://schemas.openxmlformats.org/spreadsheetml/2006/main" xmlns:r="http://schemas.openxmlformats.org/officeDocument/2006/relationships">
  <sheetPr>
    <tabColor indexed="19"/>
  </sheetPr>
  <dimension ref="B1:S38"/>
  <sheetViews>
    <sheetView showGridLines="0" topLeftCell="A22" workbookViewId="0">
      <selection activeCell="U35" sqref="U35"/>
    </sheetView>
  </sheetViews>
  <sheetFormatPr defaultRowHeight="14.25"/>
  <cols>
    <col min="1" max="1" width="1.140625" style="1733" customWidth="1"/>
    <col min="2" max="3" width="4.5703125" style="1733" customWidth="1"/>
    <col min="4" max="5" width="5.7109375" style="1733" customWidth="1"/>
    <col min="6" max="6" width="6.42578125" style="1733" customWidth="1"/>
    <col min="7" max="7" width="6" style="1733" customWidth="1"/>
    <col min="8" max="8" width="6.28515625" style="1733" customWidth="1"/>
    <col min="9" max="9" width="9.140625" style="1733"/>
    <col min="10" max="10" width="6.7109375" style="1733" customWidth="1"/>
    <col min="11" max="11" width="7.28515625" style="1733" customWidth="1"/>
    <col min="12" max="14" width="16.28515625" style="1733" customWidth="1"/>
    <col min="15" max="18" width="3.85546875" style="1733" customWidth="1"/>
    <col min="19" max="19" width="10.85546875" style="1733" hidden="1" customWidth="1"/>
    <col min="20" max="20" width="6" style="1733" customWidth="1"/>
    <col min="21" max="16384" width="9.140625" style="1733"/>
  </cols>
  <sheetData>
    <row r="1" spans="2:15" ht="18.75" customHeight="1">
      <c r="B1" s="1788"/>
      <c r="C1" s="1788"/>
      <c r="D1" s="1788"/>
      <c r="E1" s="1788"/>
      <c r="F1" s="1788"/>
      <c r="G1" s="1788"/>
      <c r="H1" s="1788"/>
      <c r="I1" s="1788"/>
      <c r="J1" s="1788"/>
      <c r="K1" s="1788"/>
      <c r="L1" s="1789"/>
      <c r="M1" s="1789"/>
      <c r="N1" s="1789"/>
      <c r="O1" s="1789"/>
    </row>
    <row r="2" spans="2:15" ht="21" customHeight="1">
      <c r="B2" s="1790"/>
      <c r="C2" s="1791" t="s">
        <v>445</v>
      </c>
      <c r="D2" s="2230" t="s">
        <v>2692</v>
      </c>
      <c r="E2" s="2230"/>
      <c r="F2" s="2230"/>
      <c r="G2" s="2230"/>
      <c r="H2" s="2230"/>
      <c r="I2" s="2230"/>
      <c r="J2" s="2230"/>
      <c r="K2" s="2230"/>
      <c r="L2" s="2230"/>
      <c r="M2" s="2230"/>
      <c r="N2" s="2230"/>
      <c r="O2" s="1789"/>
    </row>
    <row r="3" spans="2:15" ht="21" customHeight="1">
      <c r="C3" s="1791" t="s">
        <v>446</v>
      </c>
      <c r="D3" s="2230" t="s">
        <v>449</v>
      </c>
      <c r="E3" s="2230"/>
      <c r="F3" s="2230"/>
      <c r="G3" s="2230"/>
      <c r="H3" s="2230"/>
      <c r="I3" s="2230"/>
      <c r="J3" s="2230"/>
      <c r="K3" s="2230"/>
      <c r="L3" s="2230"/>
      <c r="M3" s="2230"/>
      <c r="N3" s="2230"/>
      <c r="O3" s="1789"/>
    </row>
    <row r="4" spans="2:15" ht="21" customHeight="1">
      <c r="C4" s="1791" t="s">
        <v>1460</v>
      </c>
      <c r="D4" s="2230" t="s">
        <v>2693</v>
      </c>
      <c r="E4" s="2230"/>
      <c r="F4" s="2230"/>
      <c r="G4" s="2230"/>
      <c r="H4" s="2230"/>
      <c r="I4" s="2230"/>
      <c r="J4" s="2230"/>
      <c r="K4" s="2230"/>
      <c r="L4" s="2230"/>
      <c r="M4" s="2230"/>
      <c r="N4" s="2230"/>
    </row>
    <row r="5" spans="2:15" ht="21" customHeight="1">
      <c r="C5" s="1791" t="s">
        <v>450</v>
      </c>
      <c r="D5" s="1749" t="s">
        <v>2694</v>
      </c>
      <c r="E5" s="1749"/>
      <c r="F5" s="1749"/>
      <c r="G5" s="1749"/>
      <c r="H5" s="1749"/>
      <c r="I5" s="1749"/>
      <c r="J5" s="1749"/>
      <c r="K5" s="1749"/>
      <c r="L5" s="1749"/>
      <c r="M5" s="1749"/>
      <c r="N5" s="1749"/>
    </row>
    <row r="6" spans="2:15" ht="21" customHeight="1">
      <c r="C6" s="1791"/>
      <c r="D6" s="1749" t="s">
        <v>2695</v>
      </c>
      <c r="E6" s="1749"/>
      <c r="F6" s="1749"/>
      <c r="G6" s="1749"/>
      <c r="H6" s="1749"/>
      <c r="I6" s="1749"/>
      <c r="J6" s="1749"/>
      <c r="K6" s="1749"/>
      <c r="L6" s="1749"/>
      <c r="M6" s="1749"/>
      <c r="N6" s="1749"/>
    </row>
    <row r="7" spans="2:15" ht="21" customHeight="1">
      <c r="C7" s="1791" t="s">
        <v>1478</v>
      </c>
      <c r="D7" s="1749" t="s">
        <v>2696</v>
      </c>
      <c r="E7" s="1749"/>
      <c r="F7" s="1749"/>
      <c r="G7" s="1749"/>
      <c r="H7" s="1749"/>
      <c r="I7" s="1749"/>
      <c r="J7" s="1749"/>
      <c r="K7" s="1749"/>
      <c r="L7" s="1749"/>
      <c r="M7" s="1749"/>
      <c r="N7" s="1749"/>
    </row>
    <row r="8" spans="2:15" ht="21" customHeight="1">
      <c r="C8" s="1791"/>
      <c r="D8" s="1749" t="s">
        <v>2697</v>
      </c>
      <c r="E8" s="1749"/>
      <c r="F8" s="1749"/>
      <c r="G8" s="1749"/>
      <c r="H8" s="1749"/>
      <c r="I8" s="1749"/>
      <c r="J8" s="1749"/>
      <c r="K8" s="1749"/>
      <c r="L8" s="1749"/>
      <c r="M8" s="1749"/>
      <c r="N8" s="1749"/>
    </row>
    <row r="9" spans="2:15" ht="21" customHeight="1">
      <c r="C9" s="1791"/>
      <c r="D9" s="1749" t="s">
        <v>2698</v>
      </c>
      <c r="E9" s="1749"/>
      <c r="F9" s="1749"/>
      <c r="G9" s="1749"/>
      <c r="H9" s="1749"/>
      <c r="I9" s="1749"/>
      <c r="J9" s="1749"/>
      <c r="K9" s="1749"/>
      <c r="L9" s="1749"/>
      <c r="M9" s="1749"/>
      <c r="N9" s="1749"/>
    </row>
    <row r="10" spans="2:15" ht="18.75" customHeight="1">
      <c r="C10" s="1792"/>
      <c r="D10" s="1788"/>
      <c r="E10" s="1788"/>
      <c r="F10" s="1788"/>
      <c r="G10" s="1788"/>
      <c r="H10" s="1788"/>
      <c r="I10" s="1788"/>
      <c r="J10" s="1788"/>
      <c r="K10" s="1788"/>
      <c r="L10" s="1788"/>
      <c r="M10" s="1788"/>
      <c r="N10" s="1788"/>
    </row>
    <row r="11" spans="2:15" ht="27.75" customHeight="1">
      <c r="B11" s="2228" t="s">
        <v>2699</v>
      </c>
      <c r="C11" s="2228"/>
      <c r="D11" s="2228"/>
      <c r="E11" s="2228"/>
      <c r="F11" s="2228"/>
      <c r="G11" s="2228"/>
      <c r="H11" s="2228"/>
      <c r="I11" s="2228"/>
      <c r="J11" s="2228"/>
      <c r="K11" s="2228"/>
      <c r="L11" s="2228"/>
      <c r="M11" s="2228"/>
      <c r="N11" s="2228"/>
    </row>
    <row r="12" spans="2:15" ht="20.25" customHeight="1">
      <c r="C12" s="1793" t="s">
        <v>1177</v>
      </c>
      <c r="D12" s="1732" t="s">
        <v>2700</v>
      </c>
      <c r="E12" s="1732"/>
      <c r="F12" s="1732"/>
      <c r="G12" s="1732"/>
      <c r="H12" s="1732"/>
      <c r="I12" s="1732"/>
      <c r="J12" s="1732"/>
      <c r="K12" s="1732"/>
      <c r="L12" s="1732"/>
      <c r="M12" s="1732"/>
      <c r="N12" s="1732"/>
    </row>
    <row r="13" spans="2:15" ht="20.25" customHeight="1">
      <c r="C13" s="1793"/>
      <c r="D13" s="1732" t="s">
        <v>2701</v>
      </c>
      <c r="E13" s="1732"/>
      <c r="F13" s="1732"/>
      <c r="G13" s="1732"/>
      <c r="H13" s="1732"/>
      <c r="I13" s="1732"/>
      <c r="J13" s="1732"/>
      <c r="K13" s="1732"/>
      <c r="L13" s="1732"/>
      <c r="M13" s="1732"/>
      <c r="N13" s="1732"/>
    </row>
    <row r="14" spans="2:15" ht="20.25" customHeight="1">
      <c r="C14" s="1793" t="s">
        <v>2702</v>
      </c>
      <c r="D14" s="1795" t="s">
        <v>2703</v>
      </c>
      <c r="E14" s="1794"/>
      <c r="F14" s="1794"/>
      <c r="G14" s="1794"/>
      <c r="H14" s="1794"/>
      <c r="I14" s="1794"/>
      <c r="J14" s="1794"/>
      <c r="K14" s="1794"/>
      <c r="L14" s="1794"/>
      <c r="M14" s="1794"/>
      <c r="N14" s="1794"/>
    </row>
    <row r="15" spans="2:15" ht="20.25" customHeight="1">
      <c r="C15" s="1793"/>
      <c r="D15" s="1794" t="s">
        <v>2859</v>
      </c>
      <c r="E15" s="1794"/>
      <c r="F15" s="1794"/>
      <c r="G15" s="1794"/>
      <c r="H15" s="1794"/>
      <c r="I15" s="1794"/>
      <c r="J15" s="1794"/>
      <c r="K15" s="1794"/>
      <c r="L15" s="1794"/>
      <c r="M15" s="1794"/>
      <c r="N15" s="1794"/>
    </row>
    <row r="16" spans="2:15" ht="20.25" customHeight="1">
      <c r="C16" s="1793"/>
      <c r="D16" s="1795" t="s">
        <v>2705</v>
      </c>
      <c r="E16" s="1794"/>
      <c r="F16" s="1794"/>
      <c r="G16" s="1794"/>
      <c r="H16" s="1794"/>
      <c r="I16" s="1794"/>
      <c r="J16" s="1794"/>
      <c r="K16" s="1794"/>
      <c r="L16" s="1794"/>
      <c r="M16" s="1794"/>
      <c r="N16" s="1794"/>
    </row>
    <row r="17" spans="2:19" ht="20.25" customHeight="1">
      <c r="C17" s="1793" t="s">
        <v>807</v>
      </c>
      <c r="D17" s="1795" t="s">
        <v>857</v>
      </c>
      <c r="E17" s="1794"/>
      <c r="F17" s="1794"/>
      <c r="G17" s="1794"/>
      <c r="H17" s="1794"/>
      <c r="I17" s="1794"/>
      <c r="J17" s="1794"/>
      <c r="K17" s="1794"/>
      <c r="L17" s="1794"/>
      <c r="M17" s="1794"/>
      <c r="N17" s="1794"/>
    </row>
    <row r="18" spans="2:19" ht="20.25" customHeight="1">
      <c r="C18" s="1793"/>
      <c r="D18" s="1795" t="s">
        <v>2706</v>
      </c>
      <c r="E18" s="1794"/>
      <c r="F18" s="1794"/>
      <c r="G18" s="1794"/>
      <c r="H18" s="1794"/>
      <c r="I18" s="1794"/>
      <c r="J18" s="1794"/>
      <c r="K18" s="1794"/>
      <c r="L18" s="1794"/>
      <c r="M18" s="1794"/>
      <c r="N18" s="1794"/>
    </row>
    <row r="19" spans="2:19" ht="20.25" customHeight="1">
      <c r="C19" s="1793"/>
      <c r="D19" s="1732" t="s">
        <v>2707</v>
      </c>
      <c r="E19" s="1732"/>
      <c r="F19" s="1732"/>
      <c r="G19" s="1732"/>
      <c r="H19" s="1732"/>
      <c r="I19" s="1732"/>
      <c r="J19" s="1732"/>
      <c r="K19" s="1732"/>
      <c r="L19" s="1732"/>
      <c r="M19" s="1732"/>
      <c r="N19" s="1732"/>
    </row>
    <row r="20" spans="2:19" ht="20.25" customHeight="1">
      <c r="C20" s="1793" t="s">
        <v>445</v>
      </c>
      <c r="D20" s="1732" t="s">
        <v>2708</v>
      </c>
      <c r="E20" s="1732"/>
      <c r="F20" s="1732"/>
      <c r="G20" s="1732"/>
      <c r="H20" s="1732"/>
      <c r="I20" s="1732"/>
      <c r="J20" s="1732"/>
      <c r="K20" s="1732"/>
      <c r="L20" s="1732"/>
      <c r="M20" s="1732"/>
      <c r="N20" s="1732"/>
    </row>
    <row r="21" spans="2:19" ht="9.75" customHeight="1">
      <c r="C21" s="1792"/>
      <c r="D21" s="1788"/>
      <c r="E21" s="1788"/>
      <c r="F21" s="1788"/>
      <c r="G21" s="1788"/>
      <c r="H21" s="1788"/>
      <c r="I21" s="1788"/>
      <c r="J21" s="1788"/>
      <c r="K21" s="1788"/>
      <c r="L21" s="1788"/>
      <c r="M21" s="1788"/>
      <c r="N21" s="1788"/>
    </row>
    <row r="22" spans="2:19" s="1796" customFormat="1" ht="24.75" customHeight="1">
      <c r="B22" s="2228" t="s">
        <v>2848</v>
      </c>
      <c r="C22" s="2231"/>
      <c r="D22" s="2231"/>
      <c r="E22" s="2231"/>
      <c r="F22" s="2231"/>
      <c r="G22" s="2231"/>
      <c r="H22" s="2231"/>
      <c r="I22" s="2231"/>
      <c r="J22" s="2231"/>
      <c r="K22" s="2231"/>
      <c r="L22" s="2231"/>
      <c r="M22" s="2231"/>
      <c r="N22" s="2231"/>
    </row>
    <row r="23" spans="2:19" s="1796" customFormat="1" ht="8.25" customHeight="1"/>
    <row r="24" spans="2:19" s="1797" customFormat="1" ht="25.5" customHeight="1">
      <c r="C24" s="1738" t="s">
        <v>1177</v>
      </c>
      <c r="D24" s="2232" t="s">
        <v>1081</v>
      </c>
      <c r="E24" s="2233"/>
      <c r="F24" s="2233"/>
      <c r="G24" s="2233"/>
      <c r="H24" s="2233"/>
      <c r="I24" s="2233"/>
      <c r="J24" s="2233"/>
      <c r="K24" s="2233"/>
      <c r="L24" s="2233"/>
      <c r="M24" s="2233"/>
      <c r="N24" s="2233"/>
    </row>
    <row r="25" spans="2:19" s="1797" customFormat="1" ht="21" customHeight="1">
      <c r="C25" s="1798" t="str">
        <f>IF(S25=TRUE,"x","")</f>
        <v>x</v>
      </c>
      <c r="D25" s="2225" t="s">
        <v>2849</v>
      </c>
      <c r="E25" s="2226"/>
      <c r="F25" s="2226"/>
      <c r="G25" s="2226"/>
      <c r="H25" s="2226"/>
      <c r="I25" s="2226"/>
      <c r="J25" s="2226"/>
      <c r="K25" s="2226"/>
      <c r="L25" s="2226"/>
      <c r="M25" s="2226"/>
      <c r="N25" s="2226"/>
      <c r="S25" s="1800" t="b">
        <v>1</v>
      </c>
    </row>
    <row r="26" spans="2:19" s="1797" customFormat="1" ht="9.75" customHeight="1">
      <c r="C26" s="1801"/>
      <c r="D26" s="1799"/>
      <c r="E26" s="1799"/>
      <c r="F26" s="1799"/>
      <c r="G26" s="1799"/>
      <c r="H26" s="1799"/>
      <c r="I26" s="1799"/>
      <c r="J26" s="1799"/>
      <c r="K26" s="1799"/>
      <c r="L26" s="1799"/>
      <c r="M26" s="1799"/>
      <c r="N26" s="1799"/>
    </row>
    <row r="27" spans="2:19" s="1797" customFormat="1" ht="21" customHeight="1">
      <c r="C27" s="1798" t="str">
        <f>IF(S27=TRUE,"x","")</f>
        <v>x</v>
      </c>
      <c r="D27" s="2225" t="s">
        <v>2850</v>
      </c>
      <c r="E27" s="2226"/>
      <c r="F27" s="2226"/>
      <c r="G27" s="2226"/>
      <c r="H27" s="2226"/>
      <c r="I27" s="2226"/>
      <c r="J27" s="2226"/>
      <c r="K27" s="2226"/>
      <c r="L27" s="2226"/>
      <c r="M27" s="2226"/>
      <c r="N27" s="2226"/>
      <c r="S27" s="1800" t="b">
        <v>1</v>
      </c>
    </row>
    <row r="28" spans="2:19" s="1797" customFormat="1" ht="79.5" customHeight="1">
      <c r="C28" s="1802"/>
      <c r="D28" s="2225" t="s">
        <v>2862</v>
      </c>
      <c r="E28" s="2226"/>
      <c r="F28" s="2226"/>
      <c r="G28" s="2226"/>
      <c r="H28" s="2226"/>
      <c r="I28" s="2226"/>
      <c r="J28" s="2226"/>
      <c r="K28" s="2226"/>
      <c r="L28" s="2226"/>
      <c r="M28" s="2226"/>
      <c r="N28" s="2226"/>
    </row>
    <row r="29" spans="2:19" s="1796" customFormat="1" ht="21.75" customHeight="1">
      <c r="C29" s="1803" t="s">
        <v>806</v>
      </c>
      <c r="D29" s="2224" t="s">
        <v>2851</v>
      </c>
      <c r="E29" s="2227"/>
      <c r="F29" s="2227"/>
      <c r="G29" s="2227"/>
      <c r="H29" s="2227"/>
      <c r="I29" s="2227"/>
      <c r="J29" s="2227"/>
      <c r="K29" s="2227"/>
      <c r="L29" s="2227"/>
      <c r="M29" s="2227"/>
      <c r="N29" s="2227"/>
    </row>
    <row r="30" spans="2:19" ht="32.25" customHeight="1">
      <c r="B30" s="2228" t="s">
        <v>2709</v>
      </c>
      <c r="C30" s="2229"/>
      <c r="D30" s="2229"/>
      <c r="E30" s="2229"/>
      <c r="F30" s="2229"/>
      <c r="G30" s="2229"/>
      <c r="H30" s="2229"/>
      <c r="I30" s="2229"/>
      <c r="J30" s="2229"/>
      <c r="K30" s="2229"/>
      <c r="L30" s="2229"/>
      <c r="M30" s="2229"/>
      <c r="N30" s="2229"/>
    </row>
    <row r="31" spans="2:19" ht="32.25" customHeight="1">
      <c r="C31" s="1803" t="s">
        <v>1177</v>
      </c>
      <c r="D31" s="2224" t="s">
        <v>2710</v>
      </c>
      <c r="E31" s="2224"/>
      <c r="F31" s="2224"/>
      <c r="G31" s="2224"/>
      <c r="H31" s="2224"/>
      <c r="I31" s="2224"/>
      <c r="J31" s="2224"/>
      <c r="K31" s="2224"/>
      <c r="L31" s="2224"/>
      <c r="M31" s="2224"/>
      <c r="N31" s="2224"/>
    </row>
    <row r="32" spans="2:19" ht="20.25" customHeight="1">
      <c r="C32" s="1803" t="s">
        <v>806</v>
      </c>
      <c r="D32" s="1804" t="s">
        <v>2703</v>
      </c>
      <c r="E32" s="1792"/>
      <c r="F32" s="1792"/>
      <c r="G32" s="1792"/>
      <c r="H32" s="1792"/>
      <c r="I32" s="1792"/>
      <c r="J32" s="1792"/>
      <c r="K32" s="1792"/>
      <c r="L32" s="1792"/>
      <c r="M32" s="1792"/>
      <c r="N32" s="1792"/>
    </row>
    <row r="33" spans="3:14" ht="20.25" customHeight="1">
      <c r="C33" s="1803"/>
      <c r="D33" s="1804" t="s">
        <v>2704</v>
      </c>
      <c r="E33" s="1792"/>
      <c r="F33" s="1792"/>
      <c r="G33" s="1792"/>
      <c r="H33" s="1792"/>
      <c r="I33" s="1792"/>
      <c r="J33" s="1792"/>
      <c r="K33" s="1792"/>
      <c r="L33" s="1792"/>
      <c r="M33" s="1792"/>
      <c r="N33" s="1792"/>
    </row>
    <row r="34" spans="3:14" ht="20.25" customHeight="1">
      <c r="C34" s="1803"/>
      <c r="D34" s="1804" t="s">
        <v>2705</v>
      </c>
      <c r="E34" s="1792"/>
      <c r="F34" s="1792"/>
      <c r="G34" s="1792"/>
      <c r="H34" s="1792"/>
      <c r="I34" s="1792"/>
      <c r="J34" s="1792"/>
      <c r="K34" s="1792"/>
      <c r="L34" s="1792"/>
      <c r="M34" s="1792"/>
      <c r="N34" s="1792"/>
    </row>
    <row r="35" spans="3:14" ht="48" customHeight="1">
      <c r="C35" s="1803" t="s">
        <v>807</v>
      </c>
      <c r="D35" s="2223" t="s">
        <v>2711</v>
      </c>
      <c r="E35" s="2223"/>
      <c r="F35" s="2223"/>
      <c r="G35" s="2223"/>
      <c r="H35" s="2223"/>
      <c r="I35" s="2223"/>
      <c r="J35" s="2223"/>
      <c r="K35" s="2223"/>
      <c r="L35" s="2223"/>
      <c r="M35" s="2223"/>
      <c r="N35" s="2223"/>
    </row>
    <row r="36" spans="3:14" ht="29.25" customHeight="1">
      <c r="C36" s="1803" t="s">
        <v>445</v>
      </c>
      <c r="D36" s="2224" t="s">
        <v>981</v>
      </c>
      <c r="E36" s="2224"/>
      <c r="F36" s="2224"/>
      <c r="G36" s="2224"/>
      <c r="H36" s="2224"/>
      <c r="I36" s="2224"/>
      <c r="J36" s="2224"/>
      <c r="K36" s="2224"/>
      <c r="L36" s="2224"/>
      <c r="M36" s="2224"/>
      <c r="N36" s="2224"/>
    </row>
    <row r="37" spans="3:14" ht="103.5" customHeight="1">
      <c r="C37" s="1803" t="s">
        <v>446</v>
      </c>
      <c r="D37" s="2223" t="s">
        <v>2860</v>
      </c>
      <c r="E37" s="2223"/>
      <c r="F37" s="2223"/>
      <c r="G37" s="2223"/>
      <c r="H37" s="2223"/>
      <c r="I37" s="2223"/>
      <c r="J37" s="2223"/>
      <c r="K37" s="2223"/>
      <c r="L37" s="2223"/>
      <c r="M37" s="2223"/>
      <c r="N37" s="2223"/>
    </row>
    <row r="38" spans="3:14" ht="26.25" customHeight="1">
      <c r="C38" s="1803" t="s">
        <v>1460</v>
      </c>
      <c r="D38" s="2224" t="s">
        <v>808</v>
      </c>
      <c r="E38" s="2224"/>
      <c r="F38" s="2224"/>
      <c r="G38" s="2224"/>
      <c r="H38" s="2224"/>
      <c r="I38" s="2224"/>
      <c r="J38" s="2224"/>
      <c r="K38" s="2224"/>
      <c r="L38" s="2224"/>
      <c r="M38" s="2224"/>
      <c r="N38" s="2224"/>
    </row>
  </sheetData>
  <sheetProtection sheet="1" objects="1" scenarios="1" formatCells="0" formatRows="0" autoFilter="0"/>
  <mergeCells count="16">
    <mergeCell ref="D2:N2"/>
    <mergeCell ref="D3:N3"/>
    <mergeCell ref="D4:N4"/>
    <mergeCell ref="B11:N11"/>
    <mergeCell ref="B22:N22"/>
    <mergeCell ref="D24:N24"/>
    <mergeCell ref="D35:N35"/>
    <mergeCell ref="D36:N36"/>
    <mergeCell ref="D37:N37"/>
    <mergeCell ref="D38:N38"/>
    <mergeCell ref="D25:N25"/>
    <mergeCell ref="D27:N27"/>
    <mergeCell ref="D28:N28"/>
    <mergeCell ref="D29:N29"/>
    <mergeCell ref="B30:N30"/>
    <mergeCell ref="D31:N31"/>
  </mergeCells>
  <printOptions horizontalCentered="1"/>
  <pageMargins left="0.44" right="0.25" top="0.61" bottom="0.73"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27.xml><?xml version="1.0" encoding="utf-8"?>
<worksheet xmlns="http://schemas.openxmlformats.org/spreadsheetml/2006/main" xmlns:r="http://schemas.openxmlformats.org/officeDocument/2006/relationships">
  <sheetPr>
    <tabColor indexed="19"/>
  </sheetPr>
  <dimension ref="B1:U407"/>
  <sheetViews>
    <sheetView showZeros="0" workbookViewId="0">
      <pane ySplit="3" topLeftCell="A4" activePane="bottomLeft" state="frozen"/>
      <selection activeCell="J37" sqref="J37"/>
      <selection pane="bottomLeft" activeCell="E4" sqref="E4"/>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2" customWidth="1"/>
    <col min="6" max="6" width="50.140625" style="19" customWidth="1"/>
    <col min="7" max="7" width="13.5703125" style="22" customWidth="1"/>
    <col min="8" max="8" width="15.140625" style="22" hidden="1" customWidth="1"/>
    <col min="9" max="9" width="11.85546875" style="22" customWidth="1"/>
    <col min="10" max="10" width="3" style="19" customWidth="1"/>
    <col min="11" max="11" width="9.5703125" style="19" customWidth="1"/>
    <col min="12" max="12" width="15.7109375" style="19" customWidth="1"/>
    <col min="13" max="14" width="9.140625" style="19" hidden="1" customWidth="1"/>
    <col min="15" max="16384" width="9.140625" style="19"/>
  </cols>
  <sheetData>
    <row r="1" spans="2:21" ht="33" customHeight="1">
      <c r="B1" s="2234" t="s">
        <v>80</v>
      </c>
      <c r="C1" s="17"/>
      <c r="D1" s="17"/>
      <c r="E1" s="1690"/>
      <c r="F1" s="17"/>
      <c r="G1" s="1690"/>
      <c r="H1" s="1690"/>
      <c r="I1" s="1690"/>
      <c r="J1" s="17"/>
      <c r="K1" s="2152" t="s">
        <v>1155</v>
      </c>
      <c r="L1" s="2221" t="s">
        <v>436</v>
      </c>
      <c r="M1" s="2235" t="str">
        <f>"Użytki zielone do płatności  w: "&amp;L3&amp;" roku - kod 3.1 "</f>
        <v xml:space="preserve">Użytki zielone do płatności  w: 2014 roku - kod 3.1 </v>
      </c>
      <c r="N1" s="491"/>
      <c r="O1" s="61"/>
      <c r="P1" s="61"/>
      <c r="Q1" s="61"/>
      <c r="R1" s="61"/>
      <c r="S1" s="61"/>
      <c r="T1" s="61"/>
      <c r="U1" s="61"/>
    </row>
    <row r="2" spans="2:21" ht="15" customHeight="1">
      <c r="B2" s="2234"/>
      <c r="C2" s="1691" t="s">
        <v>2712</v>
      </c>
      <c r="D2" s="61"/>
      <c r="E2" s="1691"/>
      <c r="F2" s="1691"/>
      <c r="G2" s="1692"/>
      <c r="H2" s="1692"/>
      <c r="I2" s="1692"/>
      <c r="J2" s="61"/>
      <c r="K2" s="2219"/>
      <c r="L2" s="2222"/>
      <c r="M2" s="2236"/>
      <c r="O2" s="61"/>
      <c r="P2" s="61"/>
      <c r="Q2" s="61"/>
      <c r="R2" s="61"/>
      <c r="S2" s="61"/>
      <c r="T2" s="61"/>
      <c r="U2" s="61"/>
    </row>
    <row r="3" spans="2:21" ht="53.25" customHeight="1">
      <c r="B3" s="1693" t="s">
        <v>1615</v>
      </c>
      <c r="C3" s="1694" t="s">
        <v>1110</v>
      </c>
      <c r="D3" s="1694" t="s">
        <v>222</v>
      </c>
      <c r="E3" s="1695" t="s">
        <v>809</v>
      </c>
      <c r="F3" s="1696" t="s">
        <v>1574</v>
      </c>
      <c r="G3" s="1695" t="s">
        <v>1575</v>
      </c>
      <c r="H3" s="1697" t="s">
        <v>2713</v>
      </c>
      <c r="I3" s="1695" t="s">
        <v>884</v>
      </c>
      <c r="J3" s="61"/>
      <c r="K3" s="2220"/>
      <c r="L3" s="55">
        <f>'Og s1'!K8</f>
        <v>2014</v>
      </c>
      <c r="M3" s="2237"/>
      <c r="N3" s="51"/>
      <c r="O3" s="61"/>
      <c r="P3" s="61"/>
      <c r="Q3" s="61"/>
      <c r="R3" s="61"/>
      <c r="S3" s="61"/>
      <c r="T3" s="61"/>
      <c r="U3" s="61"/>
    </row>
    <row r="4" spans="2:21" ht="15" customHeight="1">
      <c r="B4" s="1698" t="str">
        <f>IF(D4&gt;0,"Wypełnione","")</f>
        <v/>
      </c>
      <c r="C4" s="1699">
        <f>'Og s3a'!C6</f>
        <v>0</v>
      </c>
      <c r="D4" s="1700">
        <f>'Og s3a'!F6</f>
        <v>0</v>
      </c>
      <c r="E4" s="492"/>
      <c r="F4" s="933"/>
      <c r="G4" s="492"/>
      <c r="H4" s="522"/>
      <c r="I4" s="522"/>
      <c r="J4" s="61"/>
      <c r="K4" s="441">
        <f>'Og s3a'!G6</f>
        <v>0</v>
      </c>
      <c r="L4" s="493">
        <f>'Og s3a'!D6</f>
        <v>0</v>
      </c>
      <c r="M4" s="1687">
        <f>Import!J4</f>
        <v>0</v>
      </c>
      <c r="N4" s="51" t="s">
        <v>1601</v>
      </c>
      <c r="O4" s="61"/>
      <c r="P4" s="61"/>
      <c r="Q4" s="61"/>
      <c r="R4" s="61"/>
      <c r="S4" s="61"/>
      <c r="T4" s="61"/>
      <c r="U4" s="61"/>
    </row>
    <row r="5" spans="2:21" ht="15" customHeight="1">
      <c r="B5" s="1698" t="str">
        <f t="shared" ref="B5:B68" si="0">IF(D5&gt;0,"Wypełnione","")</f>
        <v/>
      </c>
      <c r="C5" s="1699">
        <f>'Og s3a'!C7</f>
        <v>0</v>
      </c>
      <c r="D5" s="1700">
        <f>'Og s3a'!F7</f>
        <v>0</v>
      </c>
      <c r="E5" s="492"/>
      <c r="F5" s="933"/>
      <c r="G5" s="492"/>
      <c r="H5" s="522"/>
      <c r="I5" s="522"/>
      <c r="J5" s="61"/>
      <c r="K5" s="441">
        <f>'Og s3a'!G7</f>
        <v>0</v>
      </c>
      <c r="L5" s="493">
        <f>'Og s3a'!D7</f>
        <v>0</v>
      </c>
      <c r="M5" s="1687">
        <f>Import!J5</f>
        <v>0</v>
      </c>
      <c r="N5" s="51" t="s">
        <v>1602</v>
      </c>
      <c r="O5" s="61"/>
      <c r="P5" s="61"/>
      <c r="Q5" s="61"/>
      <c r="R5" s="61"/>
      <c r="S5" s="61"/>
      <c r="T5" s="61"/>
      <c r="U5" s="61"/>
    </row>
    <row r="6" spans="2:21" ht="15" customHeight="1">
      <c r="B6" s="1698" t="str">
        <f t="shared" si="0"/>
        <v/>
      </c>
      <c r="C6" s="1699">
        <f>'Og s3a'!C8</f>
        <v>0</v>
      </c>
      <c r="D6" s="1700">
        <f>'Og s3a'!F8</f>
        <v>0</v>
      </c>
      <c r="E6" s="492"/>
      <c r="F6" s="933"/>
      <c r="G6" s="492"/>
      <c r="H6" s="522"/>
      <c r="I6" s="522"/>
      <c r="J6" s="61"/>
      <c r="K6" s="441">
        <f>'Og s3a'!G8</f>
        <v>0</v>
      </c>
      <c r="L6" s="493">
        <f>'Og s3a'!D8</f>
        <v>0</v>
      </c>
      <c r="M6" s="1687">
        <f>Import!J6</f>
        <v>0</v>
      </c>
      <c r="N6" s="51" t="s">
        <v>770</v>
      </c>
      <c r="O6" s="61"/>
      <c r="P6" s="61"/>
      <c r="Q6" s="61"/>
      <c r="R6" s="61"/>
      <c r="S6" s="61"/>
      <c r="T6" s="61"/>
      <c r="U6" s="61"/>
    </row>
    <row r="7" spans="2:21" ht="15" customHeight="1">
      <c r="B7" s="1698" t="str">
        <f t="shared" si="0"/>
        <v/>
      </c>
      <c r="C7" s="1699">
        <f>'Og s3a'!C9</f>
        <v>0</v>
      </c>
      <c r="D7" s="1700">
        <f>'Og s3a'!F9</f>
        <v>0</v>
      </c>
      <c r="E7" s="492"/>
      <c r="F7" s="933"/>
      <c r="G7" s="492"/>
      <c r="H7" s="522"/>
      <c r="I7" s="522"/>
      <c r="J7" s="61"/>
      <c r="K7" s="441">
        <f>'Og s3a'!G9</f>
        <v>0</v>
      </c>
      <c r="L7" s="493">
        <f>'Og s3a'!D9</f>
        <v>0</v>
      </c>
      <c r="M7" s="1687">
        <f>Import!J7</f>
        <v>0</v>
      </c>
      <c r="O7" s="61"/>
      <c r="P7" s="61"/>
      <c r="Q7" s="61"/>
      <c r="R7" s="61"/>
      <c r="S7" s="61"/>
      <c r="T7" s="61"/>
      <c r="U7" s="61"/>
    </row>
    <row r="8" spans="2:21" ht="15" customHeight="1">
      <c r="B8" s="1698" t="str">
        <f t="shared" si="0"/>
        <v/>
      </c>
      <c r="C8" s="1699">
        <f>'Og s3a'!C10</f>
        <v>0</v>
      </c>
      <c r="D8" s="1700">
        <f>'Og s3a'!F10</f>
        <v>0</v>
      </c>
      <c r="E8" s="492"/>
      <c r="F8" s="933"/>
      <c r="G8" s="492"/>
      <c r="H8" s="522"/>
      <c r="I8" s="522"/>
      <c r="J8" s="61"/>
      <c r="K8" s="441">
        <f>'Og s3a'!G10</f>
        <v>0</v>
      </c>
      <c r="L8" s="493">
        <f>'Og s3a'!D10</f>
        <v>0</v>
      </c>
      <c r="M8" s="1687">
        <f>Import!J8</f>
        <v>0</v>
      </c>
      <c r="N8" s="58"/>
      <c r="O8" s="61"/>
      <c r="P8" s="61"/>
      <c r="Q8" s="61"/>
      <c r="R8" s="61"/>
      <c r="S8" s="61"/>
      <c r="T8" s="61"/>
      <c r="U8" s="61"/>
    </row>
    <row r="9" spans="2:21" ht="15" customHeight="1">
      <c r="B9" s="1698" t="str">
        <f t="shared" si="0"/>
        <v/>
      </c>
      <c r="C9" s="1699">
        <f>'Og s3a'!C11</f>
        <v>0</v>
      </c>
      <c r="D9" s="1700">
        <f>'Og s3a'!F11</f>
        <v>0</v>
      </c>
      <c r="E9" s="492"/>
      <c r="F9" s="933"/>
      <c r="G9" s="492"/>
      <c r="H9" s="522"/>
      <c r="I9" s="522"/>
      <c r="J9" s="61"/>
      <c r="K9" s="441">
        <f>'Og s3a'!G11</f>
        <v>0</v>
      </c>
      <c r="L9" s="493">
        <f>'Og s3a'!D11</f>
        <v>0</v>
      </c>
      <c r="M9" s="1687">
        <f>Import!J9</f>
        <v>0</v>
      </c>
      <c r="N9" s="58" t="s">
        <v>1576</v>
      </c>
      <c r="O9" s="61"/>
      <c r="P9" s="61"/>
      <c r="Q9" s="61"/>
      <c r="R9" s="61"/>
      <c r="S9" s="61"/>
      <c r="T9" s="61"/>
      <c r="U9" s="61"/>
    </row>
    <row r="10" spans="2:21" ht="15" customHeight="1">
      <c r="B10" s="1698" t="str">
        <f t="shared" si="0"/>
        <v/>
      </c>
      <c r="C10" s="1699">
        <f>'Og s3a'!C12</f>
        <v>0</v>
      </c>
      <c r="D10" s="1700">
        <f>'Og s3a'!F12</f>
        <v>0</v>
      </c>
      <c r="E10" s="492"/>
      <c r="F10" s="933"/>
      <c r="G10" s="492"/>
      <c r="H10" s="522"/>
      <c r="I10" s="522"/>
      <c r="J10" s="61"/>
      <c r="K10" s="441">
        <f>'Og s3a'!G12</f>
        <v>0</v>
      </c>
      <c r="L10" s="493">
        <f>'Og s3a'!D12</f>
        <v>0</v>
      </c>
      <c r="M10" s="1687">
        <f>Import!J10</f>
        <v>0</v>
      </c>
      <c r="N10" s="58" t="s">
        <v>1577</v>
      </c>
      <c r="O10" s="61"/>
      <c r="P10" s="61"/>
      <c r="Q10" s="61"/>
      <c r="R10" s="61"/>
      <c r="S10" s="61"/>
      <c r="T10" s="61"/>
      <c r="U10" s="61"/>
    </row>
    <row r="11" spans="2:21" ht="15" customHeight="1">
      <c r="B11" s="1698" t="str">
        <f t="shared" si="0"/>
        <v/>
      </c>
      <c r="C11" s="1699">
        <f>'Og s3a'!C13</f>
        <v>0</v>
      </c>
      <c r="D11" s="1700">
        <f>'Og s3a'!F13</f>
        <v>0</v>
      </c>
      <c r="E11" s="492"/>
      <c r="F11" s="933"/>
      <c r="G11" s="492"/>
      <c r="H11" s="522"/>
      <c r="I11" s="522"/>
      <c r="J11" s="61"/>
      <c r="K11" s="441">
        <f>'Og s3a'!G13</f>
        <v>0</v>
      </c>
      <c r="L11" s="493">
        <f>'Og s3a'!D13</f>
        <v>0</v>
      </c>
      <c r="M11" s="1687">
        <f>Import!J11</f>
        <v>0</v>
      </c>
      <c r="O11" s="61"/>
      <c r="P11" s="61"/>
      <c r="Q11" s="61"/>
      <c r="R11" s="61"/>
      <c r="S11" s="61"/>
      <c r="T11" s="61"/>
      <c r="U11" s="61"/>
    </row>
    <row r="12" spans="2:21" ht="15" customHeight="1">
      <c r="B12" s="1698" t="str">
        <f t="shared" si="0"/>
        <v/>
      </c>
      <c r="C12" s="1699">
        <f>'Og s3a'!C14</f>
        <v>0</v>
      </c>
      <c r="D12" s="1700">
        <f>'Og s3a'!F14</f>
        <v>0</v>
      </c>
      <c r="E12" s="492"/>
      <c r="F12" s="933"/>
      <c r="G12" s="492"/>
      <c r="H12" s="522"/>
      <c r="I12" s="522"/>
      <c r="J12" s="61"/>
      <c r="K12" s="441">
        <f>'Og s3a'!G14</f>
        <v>0</v>
      </c>
      <c r="L12" s="493">
        <f>'Og s3a'!D14</f>
        <v>0</v>
      </c>
      <c r="M12" s="1687">
        <f>Import!J12</f>
        <v>0</v>
      </c>
      <c r="N12" s="61"/>
      <c r="O12" s="61"/>
      <c r="P12" s="61"/>
      <c r="Q12" s="61"/>
      <c r="R12" s="61"/>
      <c r="S12" s="61"/>
      <c r="T12" s="61"/>
      <c r="U12" s="61"/>
    </row>
    <row r="13" spans="2:21" ht="15" customHeight="1">
      <c r="B13" s="1698" t="str">
        <f t="shared" si="0"/>
        <v/>
      </c>
      <c r="C13" s="1699">
        <f>'Og s3a'!C15</f>
        <v>0</v>
      </c>
      <c r="D13" s="1700">
        <f>'Og s3a'!F15</f>
        <v>0</v>
      </c>
      <c r="E13" s="492"/>
      <c r="F13" s="933"/>
      <c r="G13" s="492"/>
      <c r="H13" s="522"/>
      <c r="I13" s="522"/>
      <c r="J13" s="61"/>
      <c r="K13" s="441">
        <f>'Og s3a'!G15</f>
        <v>0</v>
      </c>
      <c r="L13" s="493">
        <f>'Og s3a'!D15</f>
        <v>0</v>
      </c>
      <c r="M13" s="1687">
        <f>Import!J13</f>
        <v>0</v>
      </c>
      <c r="N13" s="61"/>
      <c r="O13" s="61"/>
      <c r="P13" s="61"/>
      <c r="Q13" s="61"/>
      <c r="R13" s="61"/>
      <c r="S13" s="61"/>
      <c r="T13" s="61"/>
      <c r="U13" s="61"/>
    </row>
    <row r="14" spans="2:21" ht="15" customHeight="1">
      <c r="B14" s="1698" t="str">
        <f t="shared" si="0"/>
        <v/>
      </c>
      <c r="C14" s="1699">
        <f>'Og s3a'!C16</f>
        <v>0</v>
      </c>
      <c r="D14" s="1700">
        <f>'Og s3a'!F16</f>
        <v>0</v>
      </c>
      <c r="E14" s="492"/>
      <c r="F14" s="933"/>
      <c r="G14" s="492"/>
      <c r="H14" s="522"/>
      <c r="I14" s="522"/>
      <c r="J14" s="61"/>
      <c r="K14" s="441">
        <f>'Og s3a'!G16</f>
        <v>0</v>
      </c>
      <c r="L14" s="493">
        <f>'Og s3a'!D16</f>
        <v>0</v>
      </c>
      <c r="M14" s="1687">
        <f>Import!J14</f>
        <v>0</v>
      </c>
      <c r="N14" s="61"/>
      <c r="O14" s="61"/>
      <c r="P14" s="61"/>
      <c r="Q14" s="61"/>
      <c r="R14" s="61"/>
      <c r="S14" s="61"/>
      <c r="T14" s="61"/>
      <c r="U14" s="61"/>
    </row>
    <row r="15" spans="2:21" ht="15" customHeight="1">
      <c r="B15" s="1698" t="str">
        <f t="shared" si="0"/>
        <v/>
      </c>
      <c r="C15" s="1699">
        <f>'Og s3a'!C17</f>
        <v>0</v>
      </c>
      <c r="D15" s="1700">
        <f>'Og s3a'!F17</f>
        <v>0</v>
      </c>
      <c r="E15" s="492"/>
      <c r="F15" s="933"/>
      <c r="G15" s="492"/>
      <c r="H15" s="522"/>
      <c r="I15" s="522"/>
      <c r="J15" s="61"/>
      <c r="K15" s="441">
        <f>'Og s3a'!G17</f>
        <v>0</v>
      </c>
      <c r="L15" s="493">
        <f>'Og s3a'!D17</f>
        <v>0</v>
      </c>
      <c r="M15" s="1687">
        <f>Import!J15</f>
        <v>0</v>
      </c>
      <c r="N15" s="61"/>
      <c r="O15" s="61"/>
      <c r="P15" s="61"/>
      <c r="Q15" s="61"/>
      <c r="R15" s="61"/>
      <c r="S15" s="61"/>
      <c r="T15" s="61"/>
      <c r="U15" s="61"/>
    </row>
    <row r="16" spans="2:21" ht="15" customHeight="1">
      <c r="B16" s="1698" t="str">
        <f t="shared" si="0"/>
        <v/>
      </c>
      <c r="C16" s="1699">
        <f>'Og s3a'!C18</f>
        <v>0</v>
      </c>
      <c r="D16" s="1700">
        <f>'Og s3a'!F18</f>
        <v>0</v>
      </c>
      <c r="E16" s="492"/>
      <c r="F16" s="933"/>
      <c r="G16" s="492"/>
      <c r="H16" s="522"/>
      <c r="I16" s="522"/>
      <c r="J16" s="61"/>
      <c r="K16" s="441">
        <f>'Og s3a'!G18</f>
        <v>0</v>
      </c>
      <c r="L16" s="493">
        <f>'Og s3a'!D18</f>
        <v>0</v>
      </c>
      <c r="M16" s="1687">
        <f>Import!J16</f>
        <v>0</v>
      </c>
      <c r="N16" s="61"/>
      <c r="O16" s="61"/>
      <c r="P16" s="61"/>
      <c r="Q16" s="61"/>
      <c r="R16" s="61"/>
      <c r="S16" s="61"/>
      <c r="T16" s="61"/>
      <c r="U16" s="61"/>
    </row>
    <row r="17" spans="2:21" ht="15" customHeight="1">
      <c r="B17" s="1698" t="str">
        <f t="shared" si="0"/>
        <v/>
      </c>
      <c r="C17" s="1699">
        <f>'Og s3a'!C19</f>
        <v>0</v>
      </c>
      <c r="D17" s="1700">
        <f>'Og s3a'!F19</f>
        <v>0</v>
      </c>
      <c r="E17" s="492"/>
      <c r="F17" s="933"/>
      <c r="G17" s="492"/>
      <c r="H17" s="522"/>
      <c r="I17" s="522"/>
      <c r="J17" s="61"/>
      <c r="K17" s="441">
        <f>'Og s3a'!G19</f>
        <v>0</v>
      </c>
      <c r="L17" s="493">
        <f>'Og s3a'!D19</f>
        <v>0</v>
      </c>
      <c r="M17" s="1687">
        <f>Import!J17</f>
        <v>0</v>
      </c>
      <c r="N17" s="61"/>
      <c r="O17" s="61"/>
      <c r="P17" s="61"/>
      <c r="Q17" s="61"/>
      <c r="R17" s="61"/>
      <c r="S17" s="61"/>
      <c r="T17" s="61"/>
      <c r="U17" s="61"/>
    </row>
    <row r="18" spans="2:21" ht="15" customHeight="1">
      <c r="B18" s="1698" t="str">
        <f t="shared" si="0"/>
        <v/>
      </c>
      <c r="C18" s="1699">
        <f>'Og s3a'!C20</f>
        <v>0</v>
      </c>
      <c r="D18" s="1700">
        <f>'Og s3a'!F20</f>
        <v>0</v>
      </c>
      <c r="E18" s="492"/>
      <c r="F18" s="933"/>
      <c r="G18" s="492"/>
      <c r="H18" s="522"/>
      <c r="I18" s="522"/>
      <c r="J18" s="61"/>
      <c r="K18" s="441">
        <f>'Og s3a'!G20</f>
        <v>0</v>
      </c>
      <c r="L18" s="493">
        <f>'Og s3a'!D20</f>
        <v>0</v>
      </c>
      <c r="M18" s="1687">
        <f>Import!J18</f>
        <v>0</v>
      </c>
      <c r="N18" s="61"/>
      <c r="O18" s="61"/>
      <c r="P18" s="61"/>
      <c r="Q18" s="61"/>
      <c r="R18" s="61"/>
      <c r="S18" s="61"/>
      <c r="T18" s="61"/>
      <c r="U18" s="61"/>
    </row>
    <row r="19" spans="2:21" ht="15" customHeight="1">
      <c r="B19" s="1698" t="str">
        <f t="shared" si="0"/>
        <v/>
      </c>
      <c r="C19" s="1699">
        <f>'Og s3a'!C21</f>
        <v>0</v>
      </c>
      <c r="D19" s="1700">
        <f>'Og s3a'!F21</f>
        <v>0</v>
      </c>
      <c r="E19" s="492"/>
      <c r="F19" s="933"/>
      <c r="G19" s="492"/>
      <c r="H19" s="522"/>
      <c r="I19" s="522"/>
      <c r="J19" s="61"/>
      <c r="K19" s="441">
        <f>'Og s3a'!G21</f>
        <v>0</v>
      </c>
      <c r="L19" s="493">
        <f>'Og s3a'!D21</f>
        <v>0</v>
      </c>
      <c r="M19" s="1687">
        <f>Import!J19</f>
        <v>0</v>
      </c>
      <c r="N19" s="61"/>
      <c r="O19" s="61"/>
      <c r="P19" s="61"/>
      <c r="Q19" s="61"/>
      <c r="R19" s="61"/>
      <c r="S19" s="61"/>
      <c r="T19" s="61"/>
      <c r="U19" s="61"/>
    </row>
    <row r="20" spans="2:21" ht="15" customHeight="1">
      <c r="B20" s="1698" t="str">
        <f t="shared" si="0"/>
        <v/>
      </c>
      <c r="C20" s="1699">
        <f>'Og s3a'!C22</f>
        <v>0</v>
      </c>
      <c r="D20" s="1700">
        <f>'Og s3a'!F22</f>
        <v>0</v>
      </c>
      <c r="E20" s="492"/>
      <c r="F20" s="933"/>
      <c r="G20" s="492"/>
      <c r="H20" s="522"/>
      <c r="I20" s="522"/>
      <c r="J20" s="61"/>
      <c r="K20" s="441">
        <f>'Og s3a'!G22</f>
        <v>0</v>
      </c>
      <c r="L20" s="493">
        <f>'Og s3a'!D22</f>
        <v>0</v>
      </c>
      <c r="M20" s="1687">
        <f>Import!J20</f>
        <v>0</v>
      </c>
      <c r="N20" s="61"/>
      <c r="O20" s="61"/>
      <c r="P20" s="61"/>
      <c r="Q20" s="61"/>
      <c r="R20" s="61"/>
      <c r="S20" s="61"/>
      <c r="T20" s="61"/>
      <c r="U20" s="61"/>
    </row>
    <row r="21" spans="2:21" ht="15" customHeight="1">
      <c r="B21" s="1698" t="str">
        <f t="shared" si="0"/>
        <v/>
      </c>
      <c r="C21" s="1699">
        <f>'Og s3a'!C23</f>
        <v>0</v>
      </c>
      <c r="D21" s="1700">
        <f>'Og s3a'!F23</f>
        <v>0</v>
      </c>
      <c r="E21" s="492"/>
      <c r="F21" s="933"/>
      <c r="G21" s="492"/>
      <c r="H21" s="522"/>
      <c r="I21" s="522"/>
      <c r="J21" s="61"/>
      <c r="K21" s="441">
        <f>'Og s3a'!G23</f>
        <v>0</v>
      </c>
      <c r="L21" s="493">
        <f>'Og s3a'!D23</f>
        <v>0</v>
      </c>
      <c r="M21" s="1687">
        <f>Import!J21</f>
        <v>0</v>
      </c>
      <c r="N21" s="61"/>
      <c r="O21" s="61"/>
      <c r="P21" s="61"/>
      <c r="Q21" s="61"/>
      <c r="R21" s="61"/>
      <c r="S21" s="61"/>
      <c r="T21" s="61"/>
      <c r="U21" s="61"/>
    </row>
    <row r="22" spans="2:21" ht="15" customHeight="1">
      <c r="B22" s="1698" t="str">
        <f t="shared" si="0"/>
        <v/>
      </c>
      <c r="C22" s="1699">
        <f>'Og s3a'!C24</f>
        <v>0</v>
      </c>
      <c r="D22" s="1700">
        <f>'Og s3a'!F24</f>
        <v>0</v>
      </c>
      <c r="E22" s="492"/>
      <c r="F22" s="933"/>
      <c r="G22" s="492"/>
      <c r="H22" s="522"/>
      <c r="I22" s="522"/>
      <c r="J22" s="61"/>
      <c r="K22" s="441">
        <f>'Og s3a'!G24</f>
        <v>0</v>
      </c>
      <c r="L22" s="493">
        <f>'Og s3a'!D24</f>
        <v>0</v>
      </c>
      <c r="M22" s="1687">
        <f>Import!J22</f>
        <v>0</v>
      </c>
      <c r="N22" s="61"/>
      <c r="O22" s="61"/>
      <c r="P22" s="61"/>
      <c r="Q22" s="61"/>
      <c r="R22" s="61"/>
      <c r="S22" s="61"/>
      <c r="T22" s="61"/>
      <c r="U22" s="61"/>
    </row>
    <row r="23" spans="2:21" ht="15" customHeight="1">
      <c r="B23" s="1698" t="str">
        <f t="shared" si="0"/>
        <v/>
      </c>
      <c r="C23" s="1699">
        <f>'Og s3a'!C25</f>
        <v>0</v>
      </c>
      <c r="D23" s="1700">
        <f>'Og s3a'!F25</f>
        <v>0</v>
      </c>
      <c r="E23" s="492"/>
      <c r="F23" s="933"/>
      <c r="G23" s="492"/>
      <c r="H23" s="522"/>
      <c r="I23" s="522"/>
      <c r="J23" s="61"/>
      <c r="K23" s="441">
        <f>'Og s3a'!G25</f>
        <v>0</v>
      </c>
      <c r="L23" s="493">
        <f>'Og s3a'!D25</f>
        <v>0</v>
      </c>
      <c r="M23" s="1687">
        <f>Import!J23</f>
        <v>0</v>
      </c>
      <c r="N23" s="61"/>
      <c r="O23" s="61"/>
      <c r="P23" s="61"/>
      <c r="Q23" s="61"/>
      <c r="R23" s="61"/>
      <c r="S23" s="61"/>
      <c r="T23" s="61"/>
      <c r="U23" s="61"/>
    </row>
    <row r="24" spans="2:21" ht="15" customHeight="1">
      <c r="B24" s="1698" t="str">
        <f t="shared" si="0"/>
        <v/>
      </c>
      <c r="C24" s="1699">
        <f>'Og s3a'!C26</f>
        <v>0</v>
      </c>
      <c r="D24" s="1700">
        <f>'Og s3a'!F26</f>
        <v>0</v>
      </c>
      <c r="E24" s="492"/>
      <c r="F24" s="933"/>
      <c r="G24" s="492"/>
      <c r="H24" s="522"/>
      <c r="I24" s="522"/>
      <c r="J24" s="61"/>
      <c r="K24" s="441">
        <f>'Og s3a'!G26</f>
        <v>0</v>
      </c>
      <c r="L24" s="493">
        <f>'Og s3a'!D26</f>
        <v>0</v>
      </c>
      <c r="M24" s="1687">
        <f>Import!J24</f>
        <v>0</v>
      </c>
      <c r="N24" s="61"/>
      <c r="O24" s="61"/>
      <c r="P24" s="61"/>
      <c r="Q24" s="61"/>
      <c r="R24" s="61"/>
      <c r="S24" s="61"/>
      <c r="T24" s="61"/>
      <c r="U24" s="61"/>
    </row>
    <row r="25" spans="2:21" ht="15" customHeight="1">
      <c r="B25" s="1698" t="str">
        <f t="shared" si="0"/>
        <v/>
      </c>
      <c r="C25" s="1699">
        <f>'Og s3a'!C27</f>
        <v>0</v>
      </c>
      <c r="D25" s="1700">
        <f>'Og s3a'!F27</f>
        <v>0</v>
      </c>
      <c r="E25" s="492"/>
      <c r="F25" s="933"/>
      <c r="G25" s="492"/>
      <c r="H25" s="522"/>
      <c r="I25" s="522"/>
      <c r="J25" s="61"/>
      <c r="K25" s="441">
        <f>'Og s3a'!G27</f>
        <v>0</v>
      </c>
      <c r="L25" s="493">
        <f>'Og s3a'!D27</f>
        <v>0</v>
      </c>
      <c r="M25" s="1687">
        <f>Import!J25</f>
        <v>0</v>
      </c>
      <c r="N25" s="61"/>
      <c r="O25" s="61"/>
      <c r="P25" s="61"/>
      <c r="Q25" s="61"/>
      <c r="R25" s="61"/>
      <c r="S25" s="61"/>
      <c r="T25" s="61"/>
      <c r="U25" s="61"/>
    </row>
    <row r="26" spans="2:21" ht="15" customHeight="1">
      <c r="B26" s="1698" t="str">
        <f t="shared" si="0"/>
        <v/>
      </c>
      <c r="C26" s="1699">
        <f>'Og s3a'!C28</f>
        <v>0</v>
      </c>
      <c r="D26" s="1700">
        <f>'Og s3a'!F28</f>
        <v>0</v>
      </c>
      <c r="E26" s="492"/>
      <c r="F26" s="933"/>
      <c r="G26" s="492"/>
      <c r="H26" s="522"/>
      <c r="I26" s="522"/>
      <c r="J26" s="61"/>
      <c r="K26" s="441">
        <f>'Og s3a'!G28</f>
        <v>0</v>
      </c>
      <c r="L26" s="493">
        <f>'Og s3a'!D28</f>
        <v>0</v>
      </c>
      <c r="M26" s="1687">
        <f>Import!J26</f>
        <v>0</v>
      </c>
      <c r="N26" s="61"/>
      <c r="O26" s="61"/>
      <c r="P26" s="61"/>
      <c r="Q26" s="61"/>
      <c r="R26" s="61"/>
      <c r="S26" s="61"/>
      <c r="T26" s="61"/>
      <c r="U26" s="61"/>
    </row>
    <row r="27" spans="2:21" ht="15" customHeight="1">
      <c r="B27" s="1698" t="str">
        <f t="shared" si="0"/>
        <v/>
      </c>
      <c r="C27" s="1699">
        <f>'Og s3a'!C29</f>
        <v>0</v>
      </c>
      <c r="D27" s="1700">
        <f>'Og s3a'!F29</f>
        <v>0</v>
      </c>
      <c r="E27" s="492"/>
      <c r="F27" s="933"/>
      <c r="G27" s="492"/>
      <c r="H27" s="522"/>
      <c r="I27" s="522"/>
      <c r="J27" s="61"/>
      <c r="K27" s="441">
        <f>'Og s3a'!G29</f>
        <v>0</v>
      </c>
      <c r="L27" s="493">
        <f>'Og s3a'!D29</f>
        <v>0</v>
      </c>
      <c r="M27" s="1687">
        <f>Import!J27</f>
        <v>0</v>
      </c>
      <c r="N27" s="61"/>
      <c r="O27" s="61"/>
      <c r="P27" s="61"/>
      <c r="Q27" s="61"/>
      <c r="R27" s="61"/>
      <c r="S27" s="61"/>
      <c r="T27" s="61"/>
      <c r="U27" s="61"/>
    </row>
    <row r="28" spans="2:21" ht="15" customHeight="1">
      <c r="B28" s="1698" t="str">
        <f t="shared" si="0"/>
        <v/>
      </c>
      <c r="C28" s="1699">
        <f>'Og s3a'!C30</f>
        <v>0</v>
      </c>
      <c r="D28" s="1700">
        <f>'Og s3a'!F30</f>
        <v>0</v>
      </c>
      <c r="E28" s="492"/>
      <c r="F28" s="933"/>
      <c r="G28" s="492"/>
      <c r="H28" s="522"/>
      <c r="I28" s="522"/>
      <c r="J28" s="61"/>
      <c r="K28" s="441">
        <f>'Og s3a'!G30</f>
        <v>0</v>
      </c>
      <c r="L28" s="493">
        <f>'Og s3a'!D30</f>
        <v>0</v>
      </c>
      <c r="M28" s="1687">
        <f>Import!J28</f>
        <v>0</v>
      </c>
      <c r="N28" s="61"/>
      <c r="O28" s="61"/>
      <c r="P28" s="61"/>
      <c r="Q28" s="61"/>
      <c r="R28" s="61"/>
      <c r="S28" s="61"/>
      <c r="T28" s="61"/>
      <c r="U28" s="61"/>
    </row>
    <row r="29" spans="2:21" ht="15" customHeight="1">
      <c r="B29" s="1698" t="str">
        <f t="shared" si="0"/>
        <v/>
      </c>
      <c r="C29" s="1699">
        <f>'Og s3a'!C31</f>
        <v>0</v>
      </c>
      <c r="D29" s="1700">
        <f>'Og s3a'!F31</f>
        <v>0</v>
      </c>
      <c r="E29" s="492"/>
      <c r="F29" s="933"/>
      <c r="G29" s="492"/>
      <c r="H29" s="522"/>
      <c r="I29" s="522"/>
      <c r="J29" s="61"/>
      <c r="K29" s="441">
        <f>'Og s3a'!G31</f>
        <v>0</v>
      </c>
      <c r="L29" s="493">
        <f>'Og s3a'!D31</f>
        <v>0</v>
      </c>
      <c r="M29" s="1687">
        <f>Import!J29</f>
        <v>0</v>
      </c>
      <c r="N29" s="61"/>
      <c r="O29" s="61"/>
      <c r="P29" s="61"/>
      <c r="Q29" s="61"/>
      <c r="R29" s="61"/>
      <c r="S29" s="61"/>
      <c r="T29" s="61"/>
      <c r="U29" s="61"/>
    </row>
    <row r="30" spans="2:21" ht="15" customHeight="1">
      <c r="B30" s="1698" t="str">
        <f t="shared" si="0"/>
        <v/>
      </c>
      <c r="C30" s="1699">
        <f>'Og s3a'!C32</f>
        <v>0</v>
      </c>
      <c r="D30" s="1700">
        <f>'Og s3a'!F32</f>
        <v>0</v>
      </c>
      <c r="E30" s="492"/>
      <c r="F30" s="933"/>
      <c r="G30" s="492"/>
      <c r="H30" s="522"/>
      <c r="I30" s="522"/>
      <c r="J30" s="61"/>
      <c r="K30" s="441">
        <f>'Og s3a'!G32</f>
        <v>0</v>
      </c>
      <c r="L30" s="493">
        <f>'Og s3a'!D32</f>
        <v>0</v>
      </c>
      <c r="M30" s="1687">
        <f>Import!J30</f>
        <v>0</v>
      </c>
      <c r="N30" s="61"/>
      <c r="O30" s="61"/>
      <c r="P30" s="61"/>
      <c r="Q30" s="61"/>
      <c r="R30" s="61"/>
      <c r="S30" s="61"/>
      <c r="T30" s="61"/>
      <c r="U30" s="61"/>
    </row>
    <row r="31" spans="2:21" ht="15" customHeight="1">
      <c r="B31" s="1698" t="str">
        <f t="shared" si="0"/>
        <v/>
      </c>
      <c r="C31" s="1699">
        <f>'Og s3a'!C33</f>
        <v>0</v>
      </c>
      <c r="D31" s="1700">
        <f>'Og s3a'!F33</f>
        <v>0</v>
      </c>
      <c r="E31" s="492"/>
      <c r="F31" s="933"/>
      <c r="G31" s="492"/>
      <c r="H31" s="522"/>
      <c r="I31" s="522"/>
      <c r="J31" s="61"/>
      <c r="K31" s="441">
        <f>'Og s3a'!G33</f>
        <v>0</v>
      </c>
      <c r="L31" s="493">
        <f>'Og s3a'!D33</f>
        <v>0</v>
      </c>
      <c r="M31" s="1687">
        <f>Import!J31</f>
        <v>0</v>
      </c>
      <c r="N31" s="61"/>
      <c r="O31" s="61"/>
      <c r="P31" s="61"/>
      <c r="Q31" s="61"/>
      <c r="R31" s="61"/>
      <c r="S31" s="61"/>
      <c r="T31" s="61"/>
      <c r="U31" s="61"/>
    </row>
    <row r="32" spans="2:21" ht="15" customHeight="1">
      <c r="B32" s="1698" t="str">
        <f t="shared" si="0"/>
        <v/>
      </c>
      <c r="C32" s="1699">
        <f>'Og s3a'!C34</f>
        <v>0</v>
      </c>
      <c r="D32" s="1700">
        <f>'Og s3a'!F34</f>
        <v>0</v>
      </c>
      <c r="E32" s="492"/>
      <c r="F32" s="933"/>
      <c r="G32" s="492"/>
      <c r="H32" s="522"/>
      <c r="I32" s="522"/>
      <c r="J32" s="61"/>
      <c r="K32" s="441">
        <f>'Og s3a'!G34</f>
        <v>0</v>
      </c>
      <c r="L32" s="493">
        <f>'Og s3a'!D34</f>
        <v>0</v>
      </c>
      <c r="M32" s="1687">
        <f>Import!J32</f>
        <v>0</v>
      </c>
      <c r="N32" s="61"/>
      <c r="O32" s="61"/>
      <c r="P32" s="61"/>
      <c r="Q32" s="61"/>
      <c r="R32" s="61"/>
      <c r="S32" s="61"/>
      <c r="T32" s="61"/>
      <c r="U32" s="61"/>
    </row>
    <row r="33" spans="2:21" ht="15" customHeight="1">
      <c r="B33" s="1698" t="str">
        <f t="shared" si="0"/>
        <v/>
      </c>
      <c r="C33" s="1699">
        <f>'Og s3a'!C35</f>
        <v>0</v>
      </c>
      <c r="D33" s="1700">
        <f>'Og s3a'!F35</f>
        <v>0</v>
      </c>
      <c r="E33" s="492"/>
      <c r="F33" s="933"/>
      <c r="G33" s="492"/>
      <c r="H33" s="522"/>
      <c r="I33" s="522"/>
      <c r="J33" s="61"/>
      <c r="K33" s="441">
        <f>'Og s3a'!G35</f>
        <v>0</v>
      </c>
      <c r="L33" s="493">
        <f>'Og s3a'!D35</f>
        <v>0</v>
      </c>
      <c r="M33" s="1687">
        <f>Import!J33</f>
        <v>0</v>
      </c>
      <c r="N33" s="61"/>
      <c r="O33" s="61"/>
      <c r="P33" s="61"/>
      <c r="Q33" s="61"/>
      <c r="R33" s="61"/>
      <c r="S33" s="61"/>
      <c r="T33" s="61"/>
      <c r="U33" s="61"/>
    </row>
    <row r="34" spans="2:21" ht="15" customHeight="1">
      <c r="B34" s="1698" t="str">
        <f t="shared" si="0"/>
        <v/>
      </c>
      <c r="C34" s="1699">
        <f>'Og s3a'!C36</f>
        <v>0</v>
      </c>
      <c r="D34" s="1700">
        <f>'Og s3a'!F36</f>
        <v>0</v>
      </c>
      <c r="E34" s="492"/>
      <c r="F34" s="933"/>
      <c r="G34" s="492"/>
      <c r="H34" s="522"/>
      <c r="I34" s="522"/>
      <c r="J34" s="61"/>
      <c r="K34" s="441">
        <f>'Og s3a'!G36</f>
        <v>0</v>
      </c>
      <c r="L34" s="493">
        <f>'Og s3a'!D36</f>
        <v>0</v>
      </c>
      <c r="M34" s="1687">
        <f>Import!J34</f>
        <v>0</v>
      </c>
      <c r="N34" s="61"/>
      <c r="O34" s="61"/>
      <c r="P34" s="61"/>
      <c r="Q34" s="61"/>
      <c r="R34" s="61"/>
      <c r="S34" s="61"/>
      <c r="T34" s="61"/>
      <c r="U34" s="61"/>
    </row>
    <row r="35" spans="2:21" ht="15" customHeight="1">
      <c r="B35" s="1698" t="str">
        <f t="shared" si="0"/>
        <v/>
      </c>
      <c r="C35" s="1699">
        <f>'Og s3a'!C37</f>
        <v>0</v>
      </c>
      <c r="D35" s="1700">
        <f>'Og s3a'!F37</f>
        <v>0</v>
      </c>
      <c r="E35" s="492"/>
      <c r="F35" s="933"/>
      <c r="G35" s="492"/>
      <c r="H35" s="522"/>
      <c r="I35" s="522"/>
      <c r="J35" s="61"/>
      <c r="K35" s="441">
        <f>'Og s3a'!G37</f>
        <v>0</v>
      </c>
      <c r="L35" s="493">
        <f>'Og s3a'!D37</f>
        <v>0</v>
      </c>
      <c r="M35" s="1687">
        <f>Import!J35</f>
        <v>0</v>
      </c>
      <c r="N35" s="61"/>
      <c r="O35" s="61"/>
      <c r="P35" s="61"/>
      <c r="Q35" s="61"/>
      <c r="R35" s="61"/>
      <c r="S35" s="61"/>
      <c r="T35" s="61"/>
      <c r="U35" s="61"/>
    </row>
    <row r="36" spans="2:21" ht="15" customHeight="1">
      <c r="B36" s="1698" t="str">
        <f t="shared" si="0"/>
        <v/>
      </c>
      <c r="C36" s="1699">
        <f>'Og s3a'!C38</f>
        <v>0</v>
      </c>
      <c r="D36" s="1700">
        <f>'Og s3a'!F38</f>
        <v>0</v>
      </c>
      <c r="E36" s="492"/>
      <c r="F36" s="933"/>
      <c r="G36" s="492"/>
      <c r="H36" s="522"/>
      <c r="I36" s="522"/>
      <c r="J36" s="61"/>
      <c r="K36" s="441">
        <f>'Og s3a'!G38</f>
        <v>0</v>
      </c>
      <c r="L36" s="493">
        <f>'Og s3a'!D38</f>
        <v>0</v>
      </c>
      <c r="M36" s="1687">
        <f>Import!J36</f>
        <v>0</v>
      </c>
      <c r="N36" s="61"/>
      <c r="O36" s="61"/>
      <c r="P36" s="61"/>
      <c r="Q36" s="61"/>
      <c r="R36" s="61"/>
      <c r="S36" s="61"/>
      <c r="T36" s="61"/>
      <c r="U36" s="61"/>
    </row>
    <row r="37" spans="2:21" ht="15" customHeight="1">
      <c r="B37" s="1698" t="str">
        <f t="shared" si="0"/>
        <v/>
      </c>
      <c r="C37" s="1699">
        <f>'Og s3a'!C39</f>
        <v>0</v>
      </c>
      <c r="D37" s="1700">
        <f>'Og s3a'!F39</f>
        <v>0</v>
      </c>
      <c r="E37" s="492"/>
      <c r="F37" s="933"/>
      <c r="G37" s="492"/>
      <c r="H37" s="522"/>
      <c r="I37" s="522"/>
      <c r="J37" s="61"/>
      <c r="K37" s="441">
        <f>'Og s3a'!G39</f>
        <v>0</v>
      </c>
      <c r="L37" s="493">
        <f>'Og s3a'!D39</f>
        <v>0</v>
      </c>
      <c r="M37" s="1687">
        <f>Import!J37</f>
        <v>0</v>
      </c>
      <c r="N37" s="61"/>
      <c r="O37" s="61"/>
      <c r="P37" s="61"/>
      <c r="Q37" s="61"/>
      <c r="R37" s="61"/>
      <c r="S37" s="61"/>
      <c r="T37" s="61"/>
      <c r="U37" s="61"/>
    </row>
    <row r="38" spans="2:21" ht="15" customHeight="1">
      <c r="B38" s="1698" t="str">
        <f t="shared" si="0"/>
        <v/>
      </c>
      <c r="C38" s="1699">
        <f>'Og s3a'!C40</f>
        <v>0</v>
      </c>
      <c r="D38" s="1700">
        <f>'Og s3a'!F40</f>
        <v>0</v>
      </c>
      <c r="E38" s="492"/>
      <c r="F38" s="933"/>
      <c r="G38" s="492"/>
      <c r="H38" s="522"/>
      <c r="I38" s="522"/>
      <c r="J38" s="61"/>
      <c r="K38" s="441">
        <f>'Og s3a'!G40</f>
        <v>0</v>
      </c>
      <c r="L38" s="493">
        <f>'Og s3a'!D40</f>
        <v>0</v>
      </c>
      <c r="M38" s="1687">
        <f>Import!J38</f>
        <v>0</v>
      </c>
      <c r="N38" s="61"/>
      <c r="O38" s="61"/>
      <c r="P38" s="61"/>
      <c r="Q38" s="61"/>
      <c r="R38" s="61"/>
      <c r="S38" s="61"/>
      <c r="T38" s="61"/>
      <c r="U38" s="61"/>
    </row>
    <row r="39" spans="2:21" ht="15" customHeight="1">
      <c r="B39" s="1698" t="str">
        <f t="shared" si="0"/>
        <v/>
      </c>
      <c r="C39" s="1699">
        <f>'Og s3a'!C41</f>
        <v>0</v>
      </c>
      <c r="D39" s="1700">
        <f>'Og s3a'!F41</f>
        <v>0</v>
      </c>
      <c r="E39" s="492"/>
      <c r="F39" s="933"/>
      <c r="G39" s="492"/>
      <c r="H39" s="522"/>
      <c r="I39" s="522"/>
      <c r="J39" s="61"/>
      <c r="K39" s="441">
        <f>'Og s3a'!G41</f>
        <v>0</v>
      </c>
      <c r="L39" s="493">
        <f>'Og s3a'!D41</f>
        <v>0</v>
      </c>
      <c r="M39" s="1687">
        <f>Import!J39</f>
        <v>0</v>
      </c>
      <c r="N39" s="61"/>
      <c r="O39" s="61"/>
      <c r="P39" s="61"/>
      <c r="Q39" s="61"/>
      <c r="R39" s="61"/>
      <c r="S39" s="61"/>
      <c r="T39" s="61"/>
      <c r="U39" s="61"/>
    </row>
    <row r="40" spans="2:21" ht="15" customHeight="1">
      <c r="B40" s="1698" t="str">
        <f t="shared" si="0"/>
        <v/>
      </c>
      <c r="C40" s="1699">
        <f>'Og s3a'!C42</f>
        <v>0</v>
      </c>
      <c r="D40" s="1700">
        <f>'Og s3a'!F42</f>
        <v>0</v>
      </c>
      <c r="E40" s="492"/>
      <c r="F40" s="933"/>
      <c r="G40" s="492"/>
      <c r="H40" s="522"/>
      <c r="I40" s="522"/>
      <c r="J40" s="61"/>
      <c r="K40" s="441">
        <f>'Og s3a'!G42</f>
        <v>0</v>
      </c>
      <c r="L40" s="493">
        <f>'Og s3a'!D42</f>
        <v>0</v>
      </c>
      <c r="M40" s="1687">
        <f>Import!J40</f>
        <v>0</v>
      </c>
      <c r="N40" s="61"/>
      <c r="O40" s="61"/>
      <c r="P40" s="61"/>
      <c r="Q40" s="61"/>
      <c r="R40" s="61"/>
      <c r="S40" s="61"/>
      <c r="T40" s="61"/>
      <c r="U40" s="61"/>
    </row>
    <row r="41" spans="2:21" ht="15" customHeight="1">
      <c r="B41" s="1698" t="str">
        <f t="shared" si="0"/>
        <v/>
      </c>
      <c r="C41" s="1699">
        <f>'Og s3a'!C43</f>
        <v>0</v>
      </c>
      <c r="D41" s="1700">
        <f>'Og s3a'!F43</f>
        <v>0</v>
      </c>
      <c r="E41" s="492"/>
      <c r="F41" s="933"/>
      <c r="G41" s="492"/>
      <c r="H41" s="522"/>
      <c r="I41" s="522"/>
      <c r="J41" s="61"/>
      <c r="K41" s="441">
        <f>'Og s3a'!G43</f>
        <v>0</v>
      </c>
      <c r="L41" s="493">
        <f>'Og s3a'!D43</f>
        <v>0</v>
      </c>
      <c r="M41" s="1687">
        <f>Import!J41</f>
        <v>0</v>
      </c>
      <c r="N41" s="61"/>
      <c r="O41" s="61"/>
      <c r="P41" s="61"/>
      <c r="Q41" s="61"/>
      <c r="R41" s="61"/>
      <c r="S41" s="61"/>
      <c r="T41" s="61"/>
      <c r="U41" s="61"/>
    </row>
    <row r="42" spans="2:21" ht="15" customHeight="1">
      <c r="B42" s="1698" t="str">
        <f t="shared" si="0"/>
        <v/>
      </c>
      <c r="C42" s="1699">
        <f>'Og s3a'!C44</f>
        <v>0</v>
      </c>
      <c r="D42" s="1700">
        <f>'Og s3a'!F44</f>
        <v>0</v>
      </c>
      <c r="E42" s="492"/>
      <c r="F42" s="933"/>
      <c r="G42" s="492"/>
      <c r="H42" s="522"/>
      <c r="I42" s="522"/>
      <c r="J42" s="61"/>
      <c r="K42" s="441">
        <f>'Og s3a'!G44</f>
        <v>0</v>
      </c>
      <c r="L42" s="493">
        <f>'Og s3a'!D44</f>
        <v>0</v>
      </c>
      <c r="M42" s="1687">
        <f>Import!J42</f>
        <v>0</v>
      </c>
      <c r="N42" s="61"/>
      <c r="O42" s="61"/>
      <c r="P42" s="61"/>
      <c r="Q42" s="61"/>
      <c r="R42" s="61"/>
      <c r="S42" s="61"/>
      <c r="T42" s="61"/>
      <c r="U42" s="61"/>
    </row>
    <row r="43" spans="2:21" ht="15" customHeight="1">
      <c r="B43" s="1698" t="str">
        <f t="shared" si="0"/>
        <v/>
      </c>
      <c r="C43" s="1699">
        <f>'Og s3a'!C45</f>
        <v>0</v>
      </c>
      <c r="D43" s="1700">
        <f>'Og s3a'!F45</f>
        <v>0</v>
      </c>
      <c r="E43" s="492"/>
      <c r="F43" s="933"/>
      <c r="G43" s="492"/>
      <c r="H43" s="522"/>
      <c r="I43" s="522"/>
      <c r="J43" s="61"/>
      <c r="K43" s="441">
        <f>'Og s3a'!G45</f>
        <v>0</v>
      </c>
      <c r="L43" s="493">
        <f>'Og s3a'!D45</f>
        <v>0</v>
      </c>
      <c r="M43" s="1687">
        <f>Import!J43</f>
        <v>0</v>
      </c>
      <c r="N43" s="61"/>
      <c r="O43" s="61"/>
      <c r="P43" s="61"/>
      <c r="Q43" s="61"/>
      <c r="R43" s="61"/>
      <c r="S43" s="61"/>
      <c r="T43" s="61"/>
      <c r="U43" s="61"/>
    </row>
    <row r="44" spans="2:21" ht="15" customHeight="1">
      <c r="B44" s="1698" t="str">
        <f t="shared" si="0"/>
        <v/>
      </c>
      <c r="C44" s="1699">
        <f>'Og s3a'!C46</f>
        <v>0</v>
      </c>
      <c r="D44" s="1700">
        <f>'Og s3a'!F46</f>
        <v>0</v>
      </c>
      <c r="E44" s="492"/>
      <c r="F44" s="933"/>
      <c r="G44" s="492"/>
      <c r="H44" s="522"/>
      <c r="I44" s="522"/>
      <c r="J44" s="61"/>
      <c r="K44" s="441">
        <f>'Og s3a'!G46</f>
        <v>0</v>
      </c>
      <c r="L44" s="493">
        <f>'Og s3a'!D46</f>
        <v>0</v>
      </c>
      <c r="M44" s="1687">
        <f>Import!J44</f>
        <v>0</v>
      </c>
      <c r="N44" s="61"/>
      <c r="O44" s="61"/>
      <c r="P44" s="61"/>
      <c r="Q44" s="61"/>
      <c r="R44" s="61"/>
      <c r="S44" s="61"/>
      <c r="T44" s="61"/>
      <c r="U44" s="61"/>
    </row>
    <row r="45" spans="2:21" ht="15" customHeight="1">
      <c r="B45" s="1698" t="str">
        <f t="shared" si="0"/>
        <v/>
      </c>
      <c r="C45" s="1699">
        <f>'Og s3a'!C47</f>
        <v>0</v>
      </c>
      <c r="D45" s="1700">
        <f>'Og s3a'!F47</f>
        <v>0</v>
      </c>
      <c r="E45" s="492"/>
      <c r="F45" s="933"/>
      <c r="G45" s="492"/>
      <c r="H45" s="522"/>
      <c r="I45" s="522"/>
      <c r="J45" s="61"/>
      <c r="K45" s="441">
        <f>'Og s3a'!G47</f>
        <v>0</v>
      </c>
      <c r="L45" s="493">
        <f>'Og s3a'!D47</f>
        <v>0</v>
      </c>
      <c r="M45" s="1687">
        <f>Import!J45</f>
        <v>0</v>
      </c>
      <c r="N45" s="61"/>
      <c r="O45" s="61"/>
      <c r="P45" s="61"/>
      <c r="Q45" s="61"/>
      <c r="R45" s="61"/>
      <c r="S45" s="61"/>
      <c r="T45" s="61"/>
      <c r="U45" s="61"/>
    </row>
    <row r="46" spans="2:21" ht="15" customHeight="1">
      <c r="B46" s="1698" t="str">
        <f t="shared" si="0"/>
        <v/>
      </c>
      <c r="C46" s="1699">
        <f>'Og s3a'!C48</f>
        <v>0</v>
      </c>
      <c r="D46" s="1700">
        <f>'Og s3a'!F48</f>
        <v>0</v>
      </c>
      <c r="E46" s="492"/>
      <c r="F46" s="933"/>
      <c r="G46" s="492"/>
      <c r="H46" s="522"/>
      <c r="I46" s="522"/>
      <c r="J46" s="61"/>
      <c r="K46" s="441">
        <f>'Og s3a'!G48</f>
        <v>0</v>
      </c>
      <c r="L46" s="493">
        <f>'Og s3a'!D48</f>
        <v>0</v>
      </c>
      <c r="M46" s="1687">
        <f>Import!J46</f>
        <v>0</v>
      </c>
      <c r="N46" s="61"/>
      <c r="O46" s="61"/>
      <c r="P46" s="61"/>
      <c r="Q46" s="61"/>
      <c r="R46" s="61"/>
      <c r="S46" s="61"/>
      <c r="T46" s="61"/>
      <c r="U46" s="61"/>
    </row>
    <row r="47" spans="2:21" ht="15" customHeight="1">
      <c r="B47" s="1698" t="str">
        <f t="shared" si="0"/>
        <v/>
      </c>
      <c r="C47" s="1699">
        <f>'Og s3a'!C49</f>
        <v>0</v>
      </c>
      <c r="D47" s="1700">
        <f>'Og s3a'!F49</f>
        <v>0</v>
      </c>
      <c r="E47" s="492"/>
      <c r="F47" s="933"/>
      <c r="G47" s="492"/>
      <c r="H47" s="522"/>
      <c r="I47" s="522"/>
      <c r="J47" s="61"/>
      <c r="K47" s="441">
        <f>'Og s3a'!G49</f>
        <v>0</v>
      </c>
      <c r="L47" s="493">
        <f>'Og s3a'!D49</f>
        <v>0</v>
      </c>
      <c r="M47" s="1687">
        <f>Import!J47</f>
        <v>0</v>
      </c>
      <c r="N47" s="61"/>
      <c r="O47" s="61"/>
      <c r="P47" s="61"/>
      <c r="Q47" s="61"/>
      <c r="R47" s="61"/>
      <c r="S47" s="61"/>
      <c r="T47" s="61"/>
      <c r="U47" s="61"/>
    </row>
    <row r="48" spans="2:21" ht="15" customHeight="1">
      <c r="B48" s="1698" t="str">
        <f t="shared" si="0"/>
        <v/>
      </c>
      <c r="C48" s="1699">
        <f>'Og s3a'!C50</f>
        <v>0</v>
      </c>
      <c r="D48" s="1700">
        <f>'Og s3a'!F50</f>
        <v>0</v>
      </c>
      <c r="E48" s="492"/>
      <c r="F48" s="933"/>
      <c r="G48" s="492"/>
      <c r="H48" s="522"/>
      <c r="I48" s="522"/>
      <c r="J48" s="61"/>
      <c r="K48" s="441">
        <f>'Og s3a'!G50</f>
        <v>0</v>
      </c>
      <c r="L48" s="493">
        <f>'Og s3a'!D50</f>
        <v>0</v>
      </c>
      <c r="M48" s="1687">
        <f>Import!J48</f>
        <v>0</v>
      </c>
      <c r="N48" s="61"/>
      <c r="O48" s="61"/>
      <c r="P48" s="61"/>
      <c r="Q48" s="61"/>
      <c r="R48" s="61"/>
      <c r="S48" s="61"/>
      <c r="T48" s="61"/>
      <c r="U48" s="61"/>
    </row>
    <row r="49" spans="2:21" ht="15" customHeight="1">
      <c r="B49" s="1698" t="str">
        <f t="shared" si="0"/>
        <v/>
      </c>
      <c r="C49" s="1699">
        <f>'Og s3a'!C51</f>
        <v>0</v>
      </c>
      <c r="D49" s="1700">
        <f>'Og s3a'!F51</f>
        <v>0</v>
      </c>
      <c r="E49" s="492"/>
      <c r="F49" s="933"/>
      <c r="G49" s="492"/>
      <c r="H49" s="522"/>
      <c r="I49" s="522"/>
      <c r="J49" s="61"/>
      <c r="K49" s="441">
        <f>'Og s3a'!G51</f>
        <v>0</v>
      </c>
      <c r="L49" s="493">
        <f>'Og s3a'!D51</f>
        <v>0</v>
      </c>
      <c r="M49" s="1687">
        <f>Import!J49</f>
        <v>0</v>
      </c>
      <c r="N49" s="61"/>
      <c r="O49" s="61"/>
      <c r="P49" s="61"/>
      <c r="Q49" s="61"/>
      <c r="R49" s="61"/>
      <c r="S49" s="61"/>
      <c r="T49" s="61"/>
      <c r="U49" s="61"/>
    </row>
    <row r="50" spans="2:21" ht="15" customHeight="1">
      <c r="B50" s="1698" t="str">
        <f t="shared" si="0"/>
        <v/>
      </c>
      <c r="C50" s="1699">
        <f>'Og s3a'!C52</f>
        <v>0</v>
      </c>
      <c r="D50" s="1700">
        <f>'Og s3a'!F52</f>
        <v>0</v>
      </c>
      <c r="E50" s="492"/>
      <c r="F50" s="933"/>
      <c r="G50" s="492"/>
      <c r="H50" s="522"/>
      <c r="I50" s="522"/>
      <c r="J50" s="61"/>
      <c r="K50" s="441">
        <f>'Og s3a'!G52</f>
        <v>0</v>
      </c>
      <c r="L50" s="493">
        <f>'Og s3a'!D52</f>
        <v>0</v>
      </c>
      <c r="M50" s="1687">
        <f>Import!J50</f>
        <v>0</v>
      </c>
      <c r="N50" s="61"/>
      <c r="O50" s="61"/>
      <c r="P50" s="61"/>
      <c r="Q50" s="61"/>
      <c r="R50" s="61"/>
      <c r="S50" s="61"/>
      <c r="T50" s="61"/>
      <c r="U50" s="61"/>
    </row>
    <row r="51" spans="2:21" ht="15" customHeight="1">
      <c r="B51" s="1698" t="str">
        <f t="shared" si="0"/>
        <v/>
      </c>
      <c r="C51" s="1699">
        <f>'Og s3a'!C53</f>
        <v>0</v>
      </c>
      <c r="D51" s="1700">
        <f>'Og s3a'!F53</f>
        <v>0</v>
      </c>
      <c r="E51" s="492"/>
      <c r="F51" s="933"/>
      <c r="G51" s="492"/>
      <c r="H51" s="522"/>
      <c r="I51" s="522"/>
      <c r="J51" s="61"/>
      <c r="K51" s="441">
        <f>'Og s3a'!G53</f>
        <v>0</v>
      </c>
      <c r="L51" s="493">
        <f>'Og s3a'!D53</f>
        <v>0</v>
      </c>
      <c r="M51" s="1687">
        <f>Import!J51</f>
        <v>0</v>
      </c>
      <c r="N51" s="61"/>
      <c r="O51" s="61"/>
      <c r="P51" s="61"/>
      <c r="Q51" s="61"/>
      <c r="R51" s="61"/>
      <c r="S51" s="61"/>
      <c r="T51" s="61"/>
      <c r="U51" s="61"/>
    </row>
    <row r="52" spans="2:21" ht="15" customHeight="1">
      <c r="B52" s="1698" t="str">
        <f t="shared" si="0"/>
        <v/>
      </c>
      <c r="C52" s="1699">
        <f>'Og s3a'!C54</f>
        <v>0</v>
      </c>
      <c r="D52" s="1700">
        <f>'Og s3a'!F54</f>
        <v>0</v>
      </c>
      <c r="E52" s="492"/>
      <c r="F52" s="933"/>
      <c r="G52" s="492"/>
      <c r="H52" s="522"/>
      <c r="I52" s="522"/>
      <c r="J52" s="61"/>
      <c r="K52" s="441">
        <f>'Og s3a'!G54</f>
        <v>0</v>
      </c>
      <c r="L52" s="493">
        <f>'Og s3a'!D54</f>
        <v>0</v>
      </c>
      <c r="M52" s="1687">
        <f>Import!J52</f>
        <v>0</v>
      </c>
      <c r="N52" s="61"/>
      <c r="O52" s="61"/>
      <c r="P52" s="61"/>
      <c r="Q52" s="61"/>
      <c r="R52" s="61"/>
      <c r="S52" s="61"/>
      <c r="T52" s="61"/>
      <c r="U52" s="61"/>
    </row>
    <row r="53" spans="2:21" ht="15" customHeight="1">
      <c r="B53" s="1698" t="str">
        <f t="shared" si="0"/>
        <v/>
      </c>
      <c r="C53" s="1699">
        <f>'Og s3a'!C55</f>
        <v>0</v>
      </c>
      <c r="D53" s="1700">
        <f>'Og s3a'!F55</f>
        <v>0</v>
      </c>
      <c r="E53" s="492"/>
      <c r="F53" s="933"/>
      <c r="G53" s="492"/>
      <c r="H53" s="522"/>
      <c r="I53" s="522"/>
      <c r="J53" s="61"/>
      <c r="K53" s="441">
        <f>'Og s3a'!G55</f>
        <v>0</v>
      </c>
      <c r="L53" s="493">
        <f>'Og s3a'!D55</f>
        <v>0</v>
      </c>
      <c r="M53" s="1687">
        <f>Import!J53</f>
        <v>0</v>
      </c>
      <c r="N53" s="61"/>
      <c r="O53" s="61"/>
      <c r="P53" s="61"/>
      <c r="Q53" s="61"/>
      <c r="R53" s="61"/>
      <c r="S53" s="61"/>
      <c r="T53" s="61"/>
      <c r="U53" s="61"/>
    </row>
    <row r="54" spans="2:21" ht="15" customHeight="1">
      <c r="B54" s="1698" t="str">
        <f t="shared" si="0"/>
        <v/>
      </c>
      <c r="C54" s="1699">
        <f>'Og s3a'!C56</f>
        <v>0</v>
      </c>
      <c r="D54" s="1700">
        <f>'Og s3a'!F56</f>
        <v>0</v>
      </c>
      <c r="E54" s="492"/>
      <c r="F54" s="933"/>
      <c r="G54" s="492"/>
      <c r="H54" s="522"/>
      <c r="I54" s="522"/>
      <c r="J54" s="61"/>
      <c r="K54" s="441">
        <f>'Og s3a'!G56</f>
        <v>0</v>
      </c>
      <c r="L54" s="493">
        <f>'Og s3a'!D56</f>
        <v>0</v>
      </c>
      <c r="M54" s="1687">
        <f>Import!J54</f>
        <v>0</v>
      </c>
      <c r="N54" s="61"/>
      <c r="O54" s="61"/>
      <c r="P54" s="61"/>
      <c r="Q54" s="61"/>
      <c r="R54" s="61"/>
      <c r="S54" s="61"/>
      <c r="T54" s="61"/>
      <c r="U54" s="61"/>
    </row>
    <row r="55" spans="2:21" ht="15" customHeight="1">
      <c r="B55" s="1698" t="str">
        <f t="shared" si="0"/>
        <v/>
      </c>
      <c r="C55" s="1699">
        <f>'Og s3a'!C57</f>
        <v>0</v>
      </c>
      <c r="D55" s="1700">
        <f>'Og s3a'!F57</f>
        <v>0</v>
      </c>
      <c r="E55" s="492"/>
      <c r="F55" s="933"/>
      <c r="G55" s="492"/>
      <c r="H55" s="522"/>
      <c r="I55" s="522"/>
      <c r="J55" s="61"/>
      <c r="K55" s="441">
        <f>'Og s3a'!G57</f>
        <v>0</v>
      </c>
      <c r="L55" s="493">
        <f>'Og s3a'!D57</f>
        <v>0</v>
      </c>
      <c r="M55" s="1687">
        <f>Import!J55</f>
        <v>0</v>
      </c>
      <c r="N55" s="61"/>
      <c r="O55" s="61"/>
      <c r="P55" s="61"/>
      <c r="Q55" s="61"/>
      <c r="R55" s="61"/>
      <c r="S55" s="61"/>
      <c r="T55" s="61"/>
      <c r="U55" s="61"/>
    </row>
    <row r="56" spans="2:21" ht="15" customHeight="1">
      <c r="B56" s="1698" t="str">
        <f t="shared" si="0"/>
        <v/>
      </c>
      <c r="C56" s="1699">
        <f>'Og s3a'!C58</f>
        <v>0</v>
      </c>
      <c r="D56" s="1700">
        <f>'Og s3a'!F58</f>
        <v>0</v>
      </c>
      <c r="E56" s="492"/>
      <c r="F56" s="933"/>
      <c r="G56" s="492"/>
      <c r="H56" s="522"/>
      <c r="I56" s="522"/>
      <c r="J56" s="61"/>
      <c r="K56" s="441">
        <f>'Og s3a'!G58</f>
        <v>0</v>
      </c>
      <c r="L56" s="493">
        <f>'Og s3a'!D58</f>
        <v>0</v>
      </c>
      <c r="M56" s="1687">
        <f>Import!J56</f>
        <v>0</v>
      </c>
      <c r="N56" s="61"/>
      <c r="O56" s="61"/>
      <c r="P56" s="61"/>
      <c r="Q56" s="61"/>
      <c r="R56" s="61"/>
      <c r="S56" s="61"/>
      <c r="T56" s="61"/>
      <c r="U56" s="61"/>
    </row>
    <row r="57" spans="2:21" ht="15" customHeight="1">
      <c r="B57" s="1698" t="str">
        <f t="shared" si="0"/>
        <v/>
      </c>
      <c r="C57" s="1699">
        <f>'Og s3a'!C59</f>
        <v>0</v>
      </c>
      <c r="D57" s="1700">
        <f>'Og s3a'!F59</f>
        <v>0</v>
      </c>
      <c r="E57" s="492"/>
      <c r="F57" s="933"/>
      <c r="G57" s="492"/>
      <c r="H57" s="522"/>
      <c r="I57" s="522"/>
      <c r="J57" s="61"/>
      <c r="K57" s="441">
        <f>'Og s3a'!G59</f>
        <v>0</v>
      </c>
      <c r="L57" s="493">
        <f>'Og s3a'!D59</f>
        <v>0</v>
      </c>
      <c r="M57" s="1687">
        <f>Import!J57</f>
        <v>0</v>
      </c>
      <c r="N57" s="61"/>
      <c r="O57" s="61"/>
      <c r="P57" s="61"/>
      <c r="Q57" s="61"/>
      <c r="R57" s="61"/>
      <c r="S57" s="61"/>
      <c r="T57" s="61"/>
      <c r="U57" s="61"/>
    </row>
    <row r="58" spans="2:21" ht="15" customHeight="1">
      <c r="B58" s="1698" t="str">
        <f t="shared" si="0"/>
        <v/>
      </c>
      <c r="C58" s="1699">
        <f>'Og s3a'!C60</f>
        <v>0</v>
      </c>
      <c r="D58" s="1700">
        <f>'Og s3a'!F60</f>
        <v>0</v>
      </c>
      <c r="E58" s="492"/>
      <c r="F58" s="933"/>
      <c r="G58" s="492"/>
      <c r="H58" s="522"/>
      <c r="I58" s="522"/>
      <c r="J58" s="61"/>
      <c r="K58" s="441">
        <f>'Og s3a'!G60</f>
        <v>0</v>
      </c>
      <c r="L58" s="493">
        <f>'Og s3a'!D60</f>
        <v>0</v>
      </c>
      <c r="M58" s="1687">
        <f>Import!J58</f>
        <v>0</v>
      </c>
      <c r="N58" s="61"/>
      <c r="O58" s="61"/>
      <c r="P58" s="61"/>
      <c r="Q58" s="61"/>
      <c r="R58" s="61"/>
      <c r="S58" s="61"/>
      <c r="T58" s="61"/>
      <c r="U58" s="61"/>
    </row>
    <row r="59" spans="2:21" ht="15" customHeight="1">
      <c r="B59" s="1698" t="str">
        <f t="shared" si="0"/>
        <v/>
      </c>
      <c r="C59" s="1699">
        <f>'Og s3a'!C61</f>
        <v>0</v>
      </c>
      <c r="D59" s="1700">
        <f>'Og s3a'!F61</f>
        <v>0</v>
      </c>
      <c r="E59" s="492"/>
      <c r="F59" s="933"/>
      <c r="G59" s="492"/>
      <c r="H59" s="522"/>
      <c r="I59" s="522"/>
      <c r="J59" s="61"/>
      <c r="K59" s="441">
        <f>'Og s3a'!G61</f>
        <v>0</v>
      </c>
      <c r="L59" s="493">
        <f>'Og s3a'!D61</f>
        <v>0</v>
      </c>
      <c r="M59" s="1687">
        <f>Import!J59</f>
        <v>0</v>
      </c>
      <c r="N59" s="61"/>
      <c r="O59" s="61"/>
      <c r="P59" s="61"/>
      <c r="Q59" s="61"/>
      <c r="R59" s="61"/>
      <c r="S59" s="61"/>
      <c r="T59" s="61"/>
      <c r="U59" s="61"/>
    </row>
    <row r="60" spans="2:21" ht="15" customHeight="1">
      <c r="B60" s="1698" t="str">
        <f t="shared" si="0"/>
        <v/>
      </c>
      <c r="C60" s="1699">
        <f>'Og s3a'!C62</f>
        <v>0</v>
      </c>
      <c r="D60" s="1700">
        <f>'Og s3a'!F62</f>
        <v>0</v>
      </c>
      <c r="E60" s="492"/>
      <c r="F60" s="933"/>
      <c r="G60" s="492"/>
      <c r="H60" s="522"/>
      <c r="I60" s="522"/>
      <c r="J60" s="61"/>
      <c r="K60" s="441">
        <f>'Og s3a'!G62</f>
        <v>0</v>
      </c>
      <c r="L60" s="493">
        <f>'Og s3a'!D62</f>
        <v>0</v>
      </c>
      <c r="M60" s="1687">
        <f>Import!J60</f>
        <v>0</v>
      </c>
      <c r="N60" s="61"/>
      <c r="O60" s="61"/>
      <c r="P60" s="61"/>
      <c r="Q60" s="61"/>
      <c r="R60" s="61"/>
      <c r="S60" s="61"/>
      <c r="T60" s="61"/>
      <c r="U60" s="61"/>
    </row>
    <row r="61" spans="2:21" ht="15" customHeight="1">
      <c r="B61" s="1698" t="str">
        <f t="shared" si="0"/>
        <v/>
      </c>
      <c r="C61" s="1699">
        <f>'Og s3a'!C63</f>
        <v>0</v>
      </c>
      <c r="D61" s="1700">
        <f>'Og s3a'!F63</f>
        <v>0</v>
      </c>
      <c r="E61" s="492"/>
      <c r="F61" s="933"/>
      <c r="G61" s="492"/>
      <c r="H61" s="522"/>
      <c r="I61" s="522"/>
      <c r="J61" s="61"/>
      <c r="K61" s="441">
        <f>'Og s3a'!G63</f>
        <v>0</v>
      </c>
      <c r="L61" s="493">
        <f>'Og s3a'!D63</f>
        <v>0</v>
      </c>
      <c r="M61" s="1687">
        <f>Import!J61</f>
        <v>0</v>
      </c>
      <c r="N61" s="61"/>
      <c r="O61" s="61"/>
      <c r="P61" s="61"/>
      <c r="Q61" s="61"/>
      <c r="R61" s="61"/>
      <c r="S61" s="61"/>
      <c r="T61" s="61"/>
      <c r="U61" s="61"/>
    </row>
    <row r="62" spans="2:21" ht="15" customHeight="1">
      <c r="B62" s="1698" t="str">
        <f t="shared" si="0"/>
        <v/>
      </c>
      <c r="C62" s="1699">
        <f>'Og s3a'!C64</f>
        <v>0</v>
      </c>
      <c r="D62" s="1700">
        <f>'Og s3a'!F64</f>
        <v>0</v>
      </c>
      <c r="E62" s="492"/>
      <c r="F62" s="933"/>
      <c r="G62" s="492"/>
      <c r="H62" s="522"/>
      <c r="I62" s="522"/>
      <c r="J62" s="61"/>
      <c r="K62" s="441">
        <f>'Og s3a'!G64</f>
        <v>0</v>
      </c>
      <c r="L62" s="493">
        <f>'Og s3a'!D64</f>
        <v>0</v>
      </c>
      <c r="M62" s="1687">
        <f>Import!J62</f>
        <v>0</v>
      </c>
      <c r="N62" s="61"/>
      <c r="O62" s="61"/>
      <c r="P62" s="61"/>
      <c r="Q62" s="61"/>
      <c r="R62" s="61"/>
      <c r="S62" s="61"/>
      <c r="T62" s="61"/>
      <c r="U62" s="61"/>
    </row>
    <row r="63" spans="2:21" ht="15" customHeight="1">
      <c r="B63" s="1698" t="str">
        <f t="shared" si="0"/>
        <v/>
      </c>
      <c r="C63" s="1699">
        <f>'Og s3a'!C65</f>
        <v>0</v>
      </c>
      <c r="D63" s="1700">
        <f>'Og s3a'!F65</f>
        <v>0</v>
      </c>
      <c r="E63" s="492"/>
      <c r="F63" s="933"/>
      <c r="G63" s="492"/>
      <c r="H63" s="522"/>
      <c r="I63" s="522"/>
      <c r="J63" s="61"/>
      <c r="K63" s="441">
        <f>'Og s3a'!G65</f>
        <v>0</v>
      </c>
      <c r="L63" s="493">
        <f>'Og s3a'!D65</f>
        <v>0</v>
      </c>
      <c r="M63" s="1687">
        <f>Import!J63</f>
        <v>0</v>
      </c>
      <c r="N63" s="61"/>
      <c r="O63" s="61"/>
      <c r="P63" s="61"/>
      <c r="Q63" s="61"/>
      <c r="R63" s="61"/>
      <c r="S63" s="61"/>
      <c r="T63" s="61"/>
      <c r="U63" s="61"/>
    </row>
    <row r="64" spans="2:21" ht="15" customHeight="1">
      <c r="B64" s="1698" t="str">
        <f t="shared" si="0"/>
        <v/>
      </c>
      <c r="C64" s="1699">
        <f>'Og s3a'!C66</f>
        <v>0</v>
      </c>
      <c r="D64" s="1700">
        <f>'Og s3a'!F66</f>
        <v>0</v>
      </c>
      <c r="E64" s="492"/>
      <c r="F64" s="933"/>
      <c r="G64" s="492"/>
      <c r="H64" s="522"/>
      <c r="I64" s="522"/>
      <c r="J64" s="61"/>
      <c r="K64" s="441">
        <f>'Og s3a'!G66</f>
        <v>0</v>
      </c>
      <c r="L64" s="493">
        <f>'Og s3a'!D66</f>
        <v>0</v>
      </c>
      <c r="M64" s="1687">
        <f>Import!J64</f>
        <v>0</v>
      </c>
      <c r="N64" s="61"/>
      <c r="O64" s="61"/>
      <c r="P64" s="61"/>
      <c r="Q64" s="61"/>
      <c r="R64" s="61"/>
      <c r="S64" s="61"/>
      <c r="T64" s="61"/>
      <c r="U64" s="61"/>
    </row>
    <row r="65" spans="2:21" ht="15" customHeight="1">
      <c r="B65" s="1698" t="str">
        <f t="shared" si="0"/>
        <v/>
      </c>
      <c r="C65" s="1699">
        <f>'Og s3a'!C67</f>
        <v>0</v>
      </c>
      <c r="D65" s="1700">
        <f>'Og s3a'!F67</f>
        <v>0</v>
      </c>
      <c r="E65" s="492"/>
      <c r="F65" s="933"/>
      <c r="G65" s="492"/>
      <c r="H65" s="522"/>
      <c r="I65" s="522"/>
      <c r="J65" s="61"/>
      <c r="K65" s="441">
        <f>'Og s3a'!G67</f>
        <v>0</v>
      </c>
      <c r="L65" s="493">
        <f>'Og s3a'!D67</f>
        <v>0</v>
      </c>
      <c r="M65" s="1687">
        <f>Import!J65</f>
        <v>0</v>
      </c>
      <c r="N65" s="61"/>
      <c r="O65" s="61"/>
      <c r="P65" s="61"/>
      <c r="Q65" s="61"/>
      <c r="R65" s="61"/>
      <c r="S65" s="61"/>
      <c r="T65" s="61"/>
      <c r="U65" s="61"/>
    </row>
    <row r="66" spans="2:21" ht="15" customHeight="1">
      <c r="B66" s="1698" t="str">
        <f t="shared" si="0"/>
        <v/>
      </c>
      <c r="C66" s="1699">
        <f>'Og s3a'!C68</f>
        <v>0</v>
      </c>
      <c r="D66" s="1700">
        <f>'Og s3a'!F68</f>
        <v>0</v>
      </c>
      <c r="E66" s="492"/>
      <c r="F66" s="933"/>
      <c r="G66" s="492"/>
      <c r="H66" s="522"/>
      <c r="I66" s="522"/>
      <c r="J66" s="61"/>
      <c r="K66" s="441">
        <f>'Og s3a'!G68</f>
        <v>0</v>
      </c>
      <c r="L66" s="493">
        <f>'Og s3a'!D68</f>
        <v>0</v>
      </c>
      <c r="M66" s="1687">
        <f>Import!J66</f>
        <v>0</v>
      </c>
      <c r="N66" s="61"/>
      <c r="O66" s="61"/>
      <c r="P66" s="61"/>
      <c r="Q66" s="61"/>
      <c r="R66" s="61"/>
      <c r="S66" s="61"/>
      <c r="T66" s="61"/>
      <c r="U66" s="61"/>
    </row>
    <row r="67" spans="2:21" ht="15" customHeight="1">
      <c r="B67" s="1698" t="str">
        <f t="shared" si="0"/>
        <v/>
      </c>
      <c r="C67" s="1699">
        <f>'Og s3a'!C69</f>
        <v>0</v>
      </c>
      <c r="D67" s="1700">
        <f>'Og s3a'!F69</f>
        <v>0</v>
      </c>
      <c r="E67" s="492"/>
      <c r="F67" s="933"/>
      <c r="G67" s="492"/>
      <c r="H67" s="522"/>
      <c r="I67" s="522"/>
      <c r="J67" s="61"/>
      <c r="K67" s="441">
        <f>'Og s3a'!G69</f>
        <v>0</v>
      </c>
      <c r="L67" s="493">
        <f>'Og s3a'!D69</f>
        <v>0</v>
      </c>
      <c r="M67" s="1687">
        <f>Import!J67</f>
        <v>0</v>
      </c>
      <c r="N67" s="61"/>
      <c r="O67" s="61"/>
      <c r="P67" s="61"/>
      <c r="Q67" s="61"/>
      <c r="R67" s="61"/>
      <c r="S67" s="61"/>
      <c r="T67" s="61"/>
      <c r="U67" s="61"/>
    </row>
    <row r="68" spans="2:21" ht="15" customHeight="1">
      <c r="B68" s="1698" t="str">
        <f t="shared" si="0"/>
        <v/>
      </c>
      <c r="C68" s="1699">
        <f>'Og s3a'!C70</f>
        <v>0</v>
      </c>
      <c r="D68" s="1700">
        <f>'Og s3a'!F70</f>
        <v>0</v>
      </c>
      <c r="E68" s="492"/>
      <c r="F68" s="933"/>
      <c r="G68" s="492"/>
      <c r="H68" s="522"/>
      <c r="I68" s="522"/>
      <c r="J68" s="61"/>
      <c r="K68" s="441">
        <f>'Og s3a'!G70</f>
        <v>0</v>
      </c>
      <c r="L68" s="493">
        <f>'Og s3a'!D70</f>
        <v>0</v>
      </c>
      <c r="M68" s="1687">
        <f>Import!J68</f>
        <v>0</v>
      </c>
      <c r="N68" s="61"/>
      <c r="O68" s="61"/>
      <c r="P68" s="61"/>
      <c r="Q68" s="61"/>
      <c r="R68" s="61"/>
      <c r="S68" s="61"/>
      <c r="T68" s="61"/>
      <c r="U68" s="61"/>
    </row>
    <row r="69" spans="2:21" ht="15" customHeight="1">
      <c r="B69" s="1698" t="str">
        <f t="shared" ref="B69:B132" si="1">IF(D69&gt;0,"Wypełnione","")</f>
        <v/>
      </c>
      <c r="C69" s="1699">
        <f>'Og s3a'!C71</f>
        <v>0</v>
      </c>
      <c r="D69" s="1700">
        <f>'Og s3a'!F71</f>
        <v>0</v>
      </c>
      <c r="E69" s="492"/>
      <c r="F69" s="933"/>
      <c r="G69" s="492"/>
      <c r="H69" s="522"/>
      <c r="I69" s="522"/>
      <c r="J69" s="61"/>
      <c r="K69" s="441">
        <f>'Og s3a'!G71</f>
        <v>0</v>
      </c>
      <c r="L69" s="493">
        <f>'Og s3a'!D71</f>
        <v>0</v>
      </c>
      <c r="M69" s="1687">
        <f>Import!J69</f>
        <v>0</v>
      </c>
      <c r="N69" s="61"/>
      <c r="O69" s="61"/>
      <c r="P69" s="61"/>
      <c r="Q69" s="61"/>
      <c r="R69" s="61"/>
      <c r="S69" s="61"/>
      <c r="T69" s="61"/>
      <c r="U69" s="61"/>
    </row>
    <row r="70" spans="2:21" ht="15" customHeight="1">
      <c r="B70" s="1698" t="str">
        <f t="shared" si="1"/>
        <v/>
      </c>
      <c r="C70" s="1699">
        <f>'Og s3a'!C72</f>
        <v>0</v>
      </c>
      <c r="D70" s="1700">
        <f>'Og s3a'!F72</f>
        <v>0</v>
      </c>
      <c r="E70" s="492"/>
      <c r="F70" s="933"/>
      <c r="G70" s="492"/>
      <c r="H70" s="522"/>
      <c r="I70" s="522"/>
      <c r="J70" s="61"/>
      <c r="K70" s="441">
        <f>'Og s3a'!G72</f>
        <v>0</v>
      </c>
      <c r="L70" s="493">
        <f>'Og s3a'!D72</f>
        <v>0</v>
      </c>
      <c r="M70" s="1687">
        <f>Import!J70</f>
        <v>0</v>
      </c>
      <c r="N70" s="61"/>
      <c r="O70" s="61"/>
      <c r="P70" s="61"/>
      <c r="Q70" s="61"/>
      <c r="R70" s="61"/>
      <c r="S70" s="61"/>
      <c r="T70" s="61"/>
      <c r="U70" s="61"/>
    </row>
    <row r="71" spans="2:21" ht="15" customHeight="1">
      <c r="B71" s="1698" t="str">
        <f t="shared" si="1"/>
        <v/>
      </c>
      <c r="C71" s="1699">
        <f>'Og s3a'!C73</f>
        <v>0</v>
      </c>
      <c r="D71" s="1700">
        <f>'Og s3a'!F73</f>
        <v>0</v>
      </c>
      <c r="E71" s="492"/>
      <c r="F71" s="933"/>
      <c r="G71" s="492"/>
      <c r="H71" s="522"/>
      <c r="I71" s="522"/>
      <c r="J71" s="61"/>
      <c r="K71" s="441">
        <f>'Og s3a'!G73</f>
        <v>0</v>
      </c>
      <c r="L71" s="493">
        <f>'Og s3a'!D73</f>
        <v>0</v>
      </c>
      <c r="M71" s="1687">
        <f>Import!J71</f>
        <v>0</v>
      </c>
      <c r="N71" s="61"/>
      <c r="O71" s="61"/>
      <c r="P71" s="61"/>
      <c r="Q71" s="61"/>
      <c r="R71" s="61"/>
      <c r="S71" s="61"/>
      <c r="T71" s="61"/>
      <c r="U71" s="61"/>
    </row>
    <row r="72" spans="2:21" ht="15" customHeight="1">
      <c r="B72" s="1698" t="str">
        <f t="shared" si="1"/>
        <v/>
      </c>
      <c r="C72" s="1699">
        <f>'Og s3a'!C74</f>
        <v>0</v>
      </c>
      <c r="D72" s="1700">
        <f>'Og s3a'!F74</f>
        <v>0</v>
      </c>
      <c r="E72" s="492"/>
      <c r="F72" s="933"/>
      <c r="G72" s="492"/>
      <c r="H72" s="522"/>
      <c r="I72" s="522"/>
      <c r="J72" s="61"/>
      <c r="K72" s="441">
        <f>'Og s3a'!G74</f>
        <v>0</v>
      </c>
      <c r="L72" s="493">
        <f>'Og s3a'!D74</f>
        <v>0</v>
      </c>
      <c r="M72" s="1687">
        <f>Import!J72</f>
        <v>0</v>
      </c>
      <c r="N72" s="61"/>
      <c r="O72" s="61"/>
      <c r="P72" s="61"/>
      <c r="Q72" s="61"/>
      <c r="R72" s="61"/>
      <c r="S72" s="61"/>
      <c r="T72" s="61"/>
      <c r="U72" s="61"/>
    </row>
    <row r="73" spans="2:21" ht="15" customHeight="1">
      <c r="B73" s="1698" t="str">
        <f t="shared" si="1"/>
        <v/>
      </c>
      <c r="C73" s="1699">
        <f>'Og s3a'!C75</f>
        <v>0</v>
      </c>
      <c r="D73" s="1700">
        <f>'Og s3a'!F75</f>
        <v>0</v>
      </c>
      <c r="E73" s="492"/>
      <c r="F73" s="933"/>
      <c r="G73" s="492"/>
      <c r="H73" s="522"/>
      <c r="I73" s="522"/>
      <c r="J73" s="61"/>
      <c r="K73" s="441">
        <f>'Og s3a'!G75</f>
        <v>0</v>
      </c>
      <c r="L73" s="493">
        <f>'Og s3a'!D75</f>
        <v>0</v>
      </c>
      <c r="M73" s="1687">
        <f>Import!J73</f>
        <v>0</v>
      </c>
      <c r="N73" s="61"/>
      <c r="O73" s="61"/>
      <c r="P73" s="61"/>
      <c r="Q73" s="61"/>
      <c r="R73" s="61"/>
      <c r="S73" s="61"/>
      <c r="T73" s="61"/>
      <c r="U73" s="61"/>
    </row>
    <row r="74" spans="2:21" ht="15" customHeight="1">
      <c r="B74" s="1698" t="str">
        <f t="shared" si="1"/>
        <v/>
      </c>
      <c r="C74" s="1699">
        <f>'Og s3a'!C76</f>
        <v>0</v>
      </c>
      <c r="D74" s="1700">
        <f>'Og s3a'!F76</f>
        <v>0</v>
      </c>
      <c r="E74" s="492"/>
      <c r="F74" s="933"/>
      <c r="G74" s="492"/>
      <c r="H74" s="522"/>
      <c r="I74" s="522"/>
      <c r="J74" s="61"/>
      <c r="K74" s="441">
        <f>'Og s3a'!G76</f>
        <v>0</v>
      </c>
      <c r="L74" s="493">
        <f>'Og s3a'!D76</f>
        <v>0</v>
      </c>
      <c r="M74" s="1687">
        <f>Import!J74</f>
        <v>0</v>
      </c>
      <c r="N74" s="61"/>
      <c r="O74" s="61"/>
      <c r="P74" s="61"/>
      <c r="Q74" s="61"/>
      <c r="R74" s="61"/>
      <c r="S74" s="61"/>
      <c r="T74" s="61"/>
      <c r="U74" s="61"/>
    </row>
    <row r="75" spans="2:21" ht="15" customHeight="1">
      <c r="B75" s="1698" t="str">
        <f t="shared" si="1"/>
        <v/>
      </c>
      <c r="C75" s="1699">
        <f>'Og s3a'!C77</f>
        <v>0</v>
      </c>
      <c r="D75" s="1700">
        <f>'Og s3a'!F77</f>
        <v>0</v>
      </c>
      <c r="E75" s="492"/>
      <c r="F75" s="933"/>
      <c r="G75" s="492"/>
      <c r="H75" s="522"/>
      <c r="I75" s="522"/>
      <c r="J75" s="61"/>
      <c r="K75" s="441">
        <f>'Og s3a'!G77</f>
        <v>0</v>
      </c>
      <c r="L75" s="493">
        <f>'Og s3a'!D77</f>
        <v>0</v>
      </c>
      <c r="M75" s="1687">
        <f>Import!J75</f>
        <v>0</v>
      </c>
      <c r="N75" s="61"/>
      <c r="O75" s="61"/>
      <c r="P75" s="61"/>
      <c r="Q75" s="61"/>
      <c r="R75" s="61"/>
      <c r="S75" s="61"/>
      <c r="T75" s="61"/>
      <c r="U75" s="61"/>
    </row>
    <row r="76" spans="2:21" ht="15" customHeight="1">
      <c r="B76" s="1698" t="str">
        <f t="shared" si="1"/>
        <v/>
      </c>
      <c r="C76" s="1699">
        <f>'Og s3a'!C78</f>
        <v>0</v>
      </c>
      <c r="D76" s="1700">
        <f>'Og s3a'!F78</f>
        <v>0</v>
      </c>
      <c r="E76" s="492"/>
      <c r="F76" s="933"/>
      <c r="G76" s="492"/>
      <c r="H76" s="522"/>
      <c r="I76" s="522"/>
      <c r="J76" s="61"/>
      <c r="K76" s="441">
        <f>'Og s3a'!G78</f>
        <v>0</v>
      </c>
      <c r="L76" s="493">
        <f>'Og s3a'!D78</f>
        <v>0</v>
      </c>
      <c r="M76" s="1687">
        <f>Import!J76</f>
        <v>0</v>
      </c>
      <c r="N76" s="61"/>
      <c r="O76" s="61"/>
      <c r="P76" s="61"/>
      <c r="Q76" s="61"/>
      <c r="R76" s="61"/>
      <c r="S76" s="61"/>
      <c r="T76" s="61"/>
      <c r="U76" s="61"/>
    </row>
    <row r="77" spans="2:21" ht="15" customHeight="1">
      <c r="B77" s="1698" t="str">
        <f t="shared" si="1"/>
        <v/>
      </c>
      <c r="C77" s="1699">
        <f>'Og s3a'!C79</f>
        <v>0</v>
      </c>
      <c r="D77" s="1700">
        <f>'Og s3a'!F79</f>
        <v>0</v>
      </c>
      <c r="E77" s="492"/>
      <c r="F77" s="933"/>
      <c r="G77" s="492"/>
      <c r="H77" s="522"/>
      <c r="I77" s="522"/>
      <c r="J77" s="61"/>
      <c r="K77" s="441">
        <f>'Og s3a'!G79</f>
        <v>0</v>
      </c>
      <c r="L77" s="493">
        <f>'Og s3a'!D79</f>
        <v>0</v>
      </c>
      <c r="M77" s="1687">
        <f>Import!J77</f>
        <v>0</v>
      </c>
      <c r="N77" s="61"/>
      <c r="O77" s="61"/>
      <c r="P77" s="61"/>
      <c r="Q77" s="61"/>
      <c r="R77" s="61"/>
      <c r="S77" s="61"/>
      <c r="T77" s="61"/>
      <c r="U77" s="61"/>
    </row>
    <row r="78" spans="2:21" ht="15" customHeight="1">
      <c r="B78" s="1698" t="str">
        <f t="shared" si="1"/>
        <v/>
      </c>
      <c r="C78" s="1699">
        <f>'Og s3a'!C80</f>
        <v>0</v>
      </c>
      <c r="D78" s="1700">
        <f>'Og s3a'!F80</f>
        <v>0</v>
      </c>
      <c r="E78" s="492"/>
      <c r="F78" s="933"/>
      <c r="G78" s="492"/>
      <c r="H78" s="522"/>
      <c r="I78" s="522"/>
      <c r="J78" s="61"/>
      <c r="K78" s="441">
        <f>'Og s3a'!G80</f>
        <v>0</v>
      </c>
      <c r="L78" s="493">
        <f>'Og s3a'!D80</f>
        <v>0</v>
      </c>
      <c r="M78" s="1687">
        <f>Import!J78</f>
        <v>0</v>
      </c>
      <c r="N78" s="61"/>
      <c r="O78" s="61"/>
      <c r="P78" s="61"/>
      <c r="Q78" s="61"/>
      <c r="R78" s="61"/>
      <c r="S78" s="61"/>
      <c r="T78" s="61"/>
      <c r="U78" s="61"/>
    </row>
    <row r="79" spans="2:21" ht="15" customHeight="1">
      <c r="B79" s="1698" t="str">
        <f t="shared" si="1"/>
        <v/>
      </c>
      <c r="C79" s="1699">
        <f>'Og s3a'!C81</f>
        <v>0</v>
      </c>
      <c r="D79" s="1700">
        <f>'Og s3a'!F81</f>
        <v>0</v>
      </c>
      <c r="E79" s="492"/>
      <c r="F79" s="933"/>
      <c r="G79" s="492"/>
      <c r="H79" s="522"/>
      <c r="I79" s="522"/>
      <c r="J79" s="61"/>
      <c r="K79" s="441">
        <f>'Og s3a'!G81</f>
        <v>0</v>
      </c>
      <c r="L79" s="493">
        <f>'Og s3a'!D81</f>
        <v>0</v>
      </c>
      <c r="M79" s="1687">
        <f>Import!J79</f>
        <v>0</v>
      </c>
      <c r="N79" s="61"/>
      <c r="O79" s="61"/>
      <c r="P79" s="61"/>
      <c r="Q79" s="61"/>
      <c r="R79" s="61"/>
      <c r="S79" s="61"/>
      <c r="T79" s="61"/>
      <c r="U79" s="61"/>
    </row>
    <row r="80" spans="2:21" ht="15" customHeight="1">
      <c r="B80" s="1698" t="str">
        <f t="shared" si="1"/>
        <v/>
      </c>
      <c r="C80" s="1699">
        <f>'Og s3a'!C82</f>
        <v>0</v>
      </c>
      <c r="D80" s="1700">
        <f>'Og s3a'!F82</f>
        <v>0</v>
      </c>
      <c r="E80" s="492"/>
      <c r="F80" s="933"/>
      <c r="G80" s="492"/>
      <c r="H80" s="522"/>
      <c r="I80" s="522"/>
      <c r="J80" s="61"/>
      <c r="K80" s="441">
        <f>'Og s3a'!G82</f>
        <v>0</v>
      </c>
      <c r="L80" s="493">
        <f>'Og s3a'!D82</f>
        <v>0</v>
      </c>
      <c r="M80" s="1687">
        <f>Import!J80</f>
        <v>0</v>
      </c>
      <c r="N80" s="61"/>
      <c r="O80" s="61"/>
      <c r="P80" s="61"/>
      <c r="Q80" s="61"/>
      <c r="R80" s="61"/>
      <c r="S80" s="61"/>
      <c r="T80" s="61"/>
      <c r="U80" s="61"/>
    </row>
    <row r="81" spans="2:21" ht="15" customHeight="1">
      <c r="B81" s="1698" t="str">
        <f t="shared" si="1"/>
        <v/>
      </c>
      <c r="C81" s="1699">
        <f>'Og s3a'!C83</f>
        <v>0</v>
      </c>
      <c r="D81" s="1700">
        <f>'Og s3a'!F83</f>
        <v>0</v>
      </c>
      <c r="E81" s="492"/>
      <c r="F81" s="933"/>
      <c r="G81" s="492"/>
      <c r="H81" s="522"/>
      <c r="I81" s="522"/>
      <c r="J81" s="61"/>
      <c r="K81" s="441">
        <f>'Og s3a'!G83</f>
        <v>0</v>
      </c>
      <c r="L81" s="493">
        <f>'Og s3a'!D83</f>
        <v>0</v>
      </c>
      <c r="M81" s="1687">
        <f>Import!J81</f>
        <v>0</v>
      </c>
      <c r="N81" s="61"/>
      <c r="O81" s="61"/>
      <c r="P81" s="61"/>
      <c r="Q81" s="61"/>
      <c r="R81" s="61"/>
      <c r="S81" s="61"/>
      <c r="T81" s="61"/>
      <c r="U81" s="61"/>
    </row>
    <row r="82" spans="2:21" ht="15" customHeight="1">
      <c r="B82" s="1698" t="str">
        <f t="shared" si="1"/>
        <v/>
      </c>
      <c r="C82" s="1699">
        <f>'Og s3a'!C84</f>
        <v>0</v>
      </c>
      <c r="D82" s="1700">
        <f>'Og s3a'!F84</f>
        <v>0</v>
      </c>
      <c r="E82" s="492"/>
      <c r="F82" s="933"/>
      <c r="G82" s="492"/>
      <c r="H82" s="522"/>
      <c r="I82" s="522"/>
      <c r="J82" s="61"/>
      <c r="K82" s="441">
        <f>'Og s3a'!G84</f>
        <v>0</v>
      </c>
      <c r="L82" s="493">
        <f>'Og s3a'!D84</f>
        <v>0</v>
      </c>
      <c r="M82" s="1687">
        <f>Import!J82</f>
        <v>0</v>
      </c>
      <c r="N82" s="61"/>
      <c r="O82" s="61"/>
      <c r="P82" s="61"/>
      <c r="Q82" s="61"/>
      <c r="R82" s="61"/>
      <c r="S82" s="61"/>
      <c r="T82" s="61"/>
      <c r="U82" s="61"/>
    </row>
    <row r="83" spans="2:21" ht="15" customHeight="1">
      <c r="B83" s="1698" t="str">
        <f t="shared" si="1"/>
        <v/>
      </c>
      <c r="C83" s="1699">
        <f>'Og s3a'!C85</f>
        <v>0</v>
      </c>
      <c r="D83" s="1700">
        <f>'Og s3a'!F85</f>
        <v>0</v>
      </c>
      <c r="E83" s="492"/>
      <c r="F83" s="933"/>
      <c r="G83" s="492"/>
      <c r="H83" s="522"/>
      <c r="I83" s="522"/>
      <c r="J83" s="61"/>
      <c r="K83" s="441">
        <f>'Og s3a'!G85</f>
        <v>0</v>
      </c>
      <c r="L83" s="493">
        <f>'Og s3a'!D85</f>
        <v>0</v>
      </c>
      <c r="M83" s="1687">
        <f>Import!J83</f>
        <v>0</v>
      </c>
      <c r="N83" s="61"/>
      <c r="O83" s="61"/>
      <c r="P83" s="61"/>
      <c r="Q83" s="61"/>
      <c r="R83" s="61"/>
      <c r="S83" s="61"/>
      <c r="T83" s="61"/>
      <c r="U83" s="61"/>
    </row>
    <row r="84" spans="2:21" ht="15" customHeight="1">
      <c r="B84" s="1698" t="str">
        <f t="shared" si="1"/>
        <v/>
      </c>
      <c r="C84" s="1699">
        <f>'Og s3a'!C86</f>
        <v>0</v>
      </c>
      <c r="D84" s="1700">
        <f>'Og s3a'!F86</f>
        <v>0</v>
      </c>
      <c r="E84" s="492"/>
      <c r="F84" s="933"/>
      <c r="G84" s="492"/>
      <c r="H84" s="522"/>
      <c r="I84" s="522"/>
      <c r="J84" s="61"/>
      <c r="K84" s="441">
        <f>'Og s3a'!G86</f>
        <v>0</v>
      </c>
      <c r="L84" s="493">
        <f>'Og s3a'!D86</f>
        <v>0</v>
      </c>
      <c r="M84" s="1687">
        <f>Import!J84</f>
        <v>0</v>
      </c>
      <c r="N84" s="61"/>
      <c r="O84" s="61"/>
      <c r="P84" s="61"/>
      <c r="Q84" s="61"/>
      <c r="R84" s="61"/>
      <c r="S84" s="61"/>
      <c r="T84" s="61"/>
      <c r="U84" s="61"/>
    </row>
    <row r="85" spans="2:21" ht="15" customHeight="1">
      <c r="B85" s="1698" t="str">
        <f t="shared" si="1"/>
        <v/>
      </c>
      <c r="C85" s="1699">
        <f>'Og s3a'!C87</f>
        <v>0</v>
      </c>
      <c r="D85" s="1700">
        <f>'Og s3a'!F87</f>
        <v>0</v>
      </c>
      <c r="E85" s="492"/>
      <c r="F85" s="933"/>
      <c r="G85" s="492"/>
      <c r="H85" s="522"/>
      <c r="I85" s="522"/>
      <c r="J85" s="61"/>
      <c r="K85" s="441">
        <f>'Og s3a'!G87</f>
        <v>0</v>
      </c>
      <c r="L85" s="493">
        <f>'Og s3a'!D87</f>
        <v>0</v>
      </c>
      <c r="M85" s="1687">
        <f>Import!J85</f>
        <v>0</v>
      </c>
      <c r="N85" s="61"/>
      <c r="O85" s="61"/>
      <c r="P85" s="61"/>
      <c r="Q85" s="61"/>
      <c r="R85" s="61"/>
      <c r="S85" s="61"/>
      <c r="T85" s="61"/>
      <c r="U85" s="61"/>
    </row>
    <row r="86" spans="2:21" ht="15" customHeight="1">
      <c r="B86" s="1698" t="str">
        <f t="shared" si="1"/>
        <v/>
      </c>
      <c r="C86" s="1699">
        <f>'Og s3a'!C88</f>
        <v>0</v>
      </c>
      <c r="D86" s="1700">
        <f>'Og s3a'!F88</f>
        <v>0</v>
      </c>
      <c r="E86" s="492"/>
      <c r="F86" s="933"/>
      <c r="G86" s="492"/>
      <c r="H86" s="522"/>
      <c r="I86" s="522"/>
      <c r="J86" s="61"/>
      <c r="K86" s="441">
        <f>'Og s3a'!G88</f>
        <v>0</v>
      </c>
      <c r="L86" s="493">
        <f>'Og s3a'!D88</f>
        <v>0</v>
      </c>
      <c r="M86" s="1687">
        <f>Import!J86</f>
        <v>0</v>
      </c>
      <c r="N86" s="61"/>
      <c r="O86" s="61"/>
      <c r="P86" s="61"/>
      <c r="Q86" s="61"/>
      <c r="R86" s="61"/>
      <c r="S86" s="61"/>
      <c r="T86" s="61"/>
      <c r="U86" s="61"/>
    </row>
    <row r="87" spans="2:21" ht="15" customHeight="1">
      <c r="B87" s="1698" t="str">
        <f t="shared" si="1"/>
        <v/>
      </c>
      <c r="C87" s="1699">
        <f>'Og s3a'!C89</f>
        <v>0</v>
      </c>
      <c r="D87" s="1700">
        <f>'Og s3a'!F89</f>
        <v>0</v>
      </c>
      <c r="E87" s="492"/>
      <c r="F87" s="933"/>
      <c r="G87" s="492"/>
      <c r="H87" s="522"/>
      <c r="I87" s="522"/>
      <c r="J87" s="61"/>
      <c r="K87" s="441">
        <f>'Og s3a'!G89</f>
        <v>0</v>
      </c>
      <c r="L87" s="493">
        <f>'Og s3a'!D89</f>
        <v>0</v>
      </c>
      <c r="M87" s="1687">
        <f>Import!J87</f>
        <v>0</v>
      </c>
      <c r="N87" s="61"/>
      <c r="O87" s="61"/>
      <c r="P87" s="61"/>
      <c r="Q87" s="61"/>
      <c r="R87" s="61"/>
      <c r="S87" s="61"/>
      <c r="T87" s="61"/>
      <c r="U87" s="61"/>
    </row>
    <row r="88" spans="2:21" ht="15" customHeight="1">
      <c r="B88" s="1698" t="str">
        <f t="shared" si="1"/>
        <v/>
      </c>
      <c r="C88" s="1699">
        <f>'Og s3a'!C90</f>
        <v>0</v>
      </c>
      <c r="D88" s="1700">
        <f>'Og s3a'!F90</f>
        <v>0</v>
      </c>
      <c r="E88" s="492"/>
      <c r="F88" s="933"/>
      <c r="G88" s="492"/>
      <c r="H88" s="522"/>
      <c r="I88" s="522"/>
      <c r="J88" s="61"/>
      <c r="K88" s="441">
        <f>'Og s3a'!G90</f>
        <v>0</v>
      </c>
      <c r="L88" s="493">
        <f>'Og s3a'!D90</f>
        <v>0</v>
      </c>
      <c r="M88" s="1687">
        <f>Import!J88</f>
        <v>0</v>
      </c>
      <c r="N88" s="61"/>
      <c r="O88" s="61"/>
      <c r="P88" s="61"/>
      <c r="Q88" s="61"/>
      <c r="R88" s="61"/>
      <c r="S88" s="61"/>
      <c r="T88" s="61"/>
      <c r="U88" s="61"/>
    </row>
    <row r="89" spans="2:21" ht="15" customHeight="1">
      <c r="B89" s="1698" t="str">
        <f t="shared" si="1"/>
        <v/>
      </c>
      <c r="C89" s="1699">
        <f>'Og s3a'!C91</f>
        <v>0</v>
      </c>
      <c r="D89" s="1700">
        <f>'Og s3a'!F91</f>
        <v>0</v>
      </c>
      <c r="E89" s="492"/>
      <c r="F89" s="933"/>
      <c r="G89" s="492"/>
      <c r="H89" s="522"/>
      <c r="I89" s="522"/>
      <c r="J89" s="61"/>
      <c r="K89" s="441">
        <f>'Og s3a'!G91</f>
        <v>0</v>
      </c>
      <c r="L89" s="493">
        <f>'Og s3a'!D91</f>
        <v>0</v>
      </c>
      <c r="M89" s="1687">
        <f>Import!J89</f>
        <v>0</v>
      </c>
      <c r="N89" s="61"/>
      <c r="O89" s="61"/>
      <c r="P89" s="61"/>
      <c r="Q89" s="61"/>
      <c r="R89" s="61"/>
      <c r="S89" s="61"/>
      <c r="T89" s="61"/>
      <c r="U89" s="61"/>
    </row>
    <row r="90" spans="2:21" ht="15" customHeight="1">
      <c r="B90" s="1698" t="str">
        <f t="shared" si="1"/>
        <v/>
      </c>
      <c r="C90" s="1699">
        <f>'Og s3a'!C92</f>
        <v>0</v>
      </c>
      <c r="D90" s="1700">
        <f>'Og s3a'!F92</f>
        <v>0</v>
      </c>
      <c r="E90" s="492"/>
      <c r="F90" s="933"/>
      <c r="G90" s="492"/>
      <c r="H90" s="522"/>
      <c r="I90" s="522"/>
      <c r="J90" s="61"/>
      <c r="K90" s="441">
        <f>'Og s3a'!G92</f>
        <v>0</v>
      </c>
      <c r="L90" s="493">
        <f>'Og s3a'!D92</f>
        <v>0</v>
      </c>
      <c r="M90" s="1687">
        <f>Import!J90</f>
        <v>0</v>
      </c>
      <c r="N90" s="61"/>
      <c r="O90" s="61"/>
      <c r="P90" s="61"/>
      <c r="Q90" s="61"/>
      <c r="R90" s="61"/>
      <c r="S90" s="61"/>
      <c r="T90" s="61"/>
      <c r="U90" s="61"/>
    </row>
    <row r="91" spans="2:21" ht="15" customHeight="1">
      <c r="B91" s="1698" t="str">
        <f t="shared" si="1"/>
        <v/>
      </c>
      <c r="C91" s="1699">
        <f>'Og s3a'!C93</f>
        <v>0</v>
      </c>
      <c r="D91" s="1700">
        <f>'Og s3a'!F93</f>
        <v>0</v>
      </c>
      <c r="E91" s="492"/>
      <c r="F91" s="933"/>
      <c r="G91" s="492"/>
      <c r="H91" s="522"/>
      <c r="I91" s="522"/>
      <c r="J91" s="61"/>
      <c r="K91" s="441">
        <f>'Og s3a'!G93</f>
        <v>0</v>
      </c>
      <c r="L91" s="493">
        <f>'Og s3a'!D93</f>
        <v>0</v>
      </c>
      <c r="M91" s="1687">
        <f>Import!J91</f>
        <v>0</v>
      </c>
      <c r="N91" s="61"/>
      <c r="O91" s="61"/>
      <c r="P91" s="61"/>
      <c r="Q91" s="61"/>
      <c r="R91" s="61"/>
      <c r="S91" s="61"/>
      <c r="T91" s="61"/>
      <c r="U91" s="61"/>
    </row>
    <row r="92" spans="2:21" ht="15" customHeight="1">
      <c r="B92" s="1698" t="str">
        <f t="shared" si="1"/>
        <v/>
      </c>
      <c r="C92" s="1699">
        <f>'Og s3a'!C94</f>
        <v>0</v>
      </c>
      <c r="D92" s="1700">
        <f>'Og s3a'!F94</f>
        <v>0</v>
      </c>
      <c r="E92" s="492"/>
      <c r="F92" s="933"/>
      <c r="G92" s="492"/>
      <c r="H92" s="522"/>
      <c r="I92" s="522"/>
      <c r="J92" s="61"/>
      <c r="K92" s="441">
        <f>'Og s3a'!G94</f>
        <v>0</v>
      </c>
      <c r="L92" s="493">
        <f>'Og s3a'!D94</f>
        <v>0</v>
      </c>
      <c r="M92" s="1687">
        <f>Import!J92</f>
        <v>0</v>
      </c>
      <c r="N92" s="61"/>
      <c r="O92" s="61"/>
      <c r="P92" s="61"/>
      <c r="Q92" s="61"/>
      <c r="R92" s="61"/>
      <c r="S92" s="61"/>
      <c r="T92" s="61"/>
      <c r="U92" s="61"/>
    </row>
    <row r="93" spans="2:21" ht="15" customHeight="1">
      <c r="B93" s="1698" t="str">
        <f t="shared" si="1"/>
        <v/>
      </c>
      <c r="C93" s="1699">
        <f>'Og s3a'!C95</f>
        <v>0</v>
      </c>
      <c r="D93" s="1700">
        <f>'Og s3a'!F95</f>
        <v>0</v>
      </c>
      <c r="E93" s="492"/>
      <c r="F93" s="933"/>
      <c r="G93" s="492"/>
      <c r="H93" s="522"/>
      <c r="I93" s="522"/>
      <c r="J93" s="61"/>
      <c r="K93" s="441">
        <f>'Og s3a'!G95</f>
        <v>0</v>
      </c>
      <c r="L93" s="493">
        <f>'Og s3a'!D95</f>
        <v>0</v>
      </c>
      <c r="M93" s="1687">
        <f>Import!J93</f>
        <v>0</v>
      </c>
      <c r="N93" s="61"/>
      <c r="O93" s="61"/>
      <c r="P93" s="61"/>
      <c r="Q93" s="61"/>
      <c r="R93" s="61"/>
      <c r="S93" s="61"/>
      <c r="T93" s="61"/>
      <c r="U93" s="61"/>
    </row>
    <row r="94" spans="2:21" ht="15" customHeight="1">
      <c r="B94" s="1698" t="str">
        <f t="shared" si="1"/>
        <v/>
      </c>
      <c r="C94" s="1699">
        <f>'Og s3a'!C96</f>
        <v>0</v>
      </c>
      <c r="D94" s="1700">
        <f>'Og s3a'!F96</f>
        <v>0</v>
      </c>
      <c r="E94" s="492"/>
      <c r="F94" s="933"/>
      <c r="G94" s="492"/>
      <c r="H94" s="522"/>
      <c r="I94" s="522"/>
      <c r="J94" s="61"/>
      <c r="K94" s="441">
        <f>'Og s3a'!G96</f>
        <v>0</v>
      </c>
      <c r="L94" s="493">
        <f>'Og s3a'!D96</f>
        <v>0</v>
      </c>
      <c r="M94" s="1687">
        <f>Import!J94</f>
        <v>0</v>
      </c>
      <c r="N94" s="61"/>
      <c r="O94" s="61"/>
      <c r="P94" s="61"/>
      <c r="Q94" s="61"/>
      <c r="R94" s="61"/>
      <c r="S94" s="61"/>
      <c r="T94" s="61"/>
      <c r="U94" s="61"/>
    </row>
    <row r="95" spans="2:21" ht="15" customHeight="1">
      <c r="B95" s="1698" t="str">
        <f t="shared" si="1"/>
        <v/>
      </c>
      <c r="C95" s="1699">
        <f>'Og s3a'!C97</f>
        <v>0</v>
      </c>
      <c r="D95" s="1700">
        <f>'Og s3a'!F97</f>
        <v>0</v>
      </c>
      <c r="E95" s="492"/>
      <c r="F95" s="933"/>
      <c r="G95" s="492"/>
      <c r="H95" s="522"/>
      <c r="I95" s="522"/>
      <c r="J95" s="61"/>
      <c r="K95" s="441">
        <f>'Og s3a'!G97</f>
        <v>0</v>
      </c>
      <c r="L95" s="493">
        <f>'Og s3a'!D97</f>
        <v>0</v>
      </c>
      <c r="M95" s="1687">
        <f>Import!J95</f>
        <v>0</v>
      </c>
      <c r="N95" s="61"/>
      <c r="O95" s="61"/>
      <c r="P95" s="61"/>
      <c r="Q95" s="61"/>
      <c r="R95" s="61"/>
      <c r="S95" s="61"/>
      <c r="T95" s="61"/>
      <c r="U95" s="61"/>
    </row>
    <row r="96" spans="2:21" ht="15" customHeight="1">
      <c r="B96" s="1698" t="str">
        <f t="shared" si="1"/>
        <v/>
      </c>
      <c r="C96" s="1699">
        <f>'Og s3a'!C98</f>
        <v>0</v>
      </c>
      <c r="D96" s="1700">
        <f>'Og s3a'!F98</f>
        <v>0</v>
      </c>
      <c r="E96" s="492"/>
      <c r="F96" s="933"/>
      <c r="G96" s="492"/>
      <c r="H96" s="522"/>
      <c r="I96" s="522"/>
      <c r="J96" s="61"/>
      <c r="K96" s="441">
        <f>'Og s3a'!G98</f>
        <v>0</v>
      </c>
      <c r="L96" s="493">
        <f>'Og s3a'!D98</f>
        <v>0</v>
      </c>
      <c r="M96" s="1687">
        <f>Import!J96</f>
        <v>0</v>
      </c>
      <c r="N96" s="61"/>
      <c r="O96" s="61"/>
      <c r="P96" s="61"/>
      <c r="Q96" s="61"/>
      <c r="R96" s="61"/>
      <c r="S96" s="61"/>
      <c r="T96" s="61"/>
      <c r="U96" s="61"/>
    </row>
    <row r="97" spans="2:21" ht="15" customHeight="1">
      <c r="B97" s="1698" t="str">
        <f t="shared" si="1"/>
        <v/>
      </c>
      <c r="C97" s="1699">
        <f>'Og s3a'!C99</f>
        <v>0</v>
      </c>
      <c r="D97" s="1700">
        <f>'Og s3a'!F99</f>
        <v>0</v>
      </c>
      <c r="E97" s="492"/>
      <c r="F97" s="933"/>
      <c r="G97" s="492"/>
      <c r="H97" s="522"/>
      <c r="I97" s="522"/>
      <c r="J97" s="61"/>
      <c r="K97" s="441">
        <f>'Og s3a'!G99</f>
        <v>0</v>
      </c>
      <c r="L97" s="493">
        <f>'Og s3a'!D99</f>
        <v>0</v>
      </c>
      <c r="M97" s="1687">
        <f>Import!J97</f>
        <v>0</v>
      </c>
      <c r="N97" s="61"/>
      <c r="O97" s="61"/>
      <c r="P97" s="61"/>
      <c r="Q97" s="61"/>
      <c r="R97" s="61"/>
      <c r="S97" s="61"/>
      <c r="T97" s="61"/>
      <c r="U97" s="61"/>
    </row>
    <row r="98" spans="2:21" ht="15" customHeight="1">
      <c r="B98" s="1698" t="str">
        <f t="shared" si="1"/>
        <v/>
      </c>
      <c r="C98" s="1699">
        <f>'Og s3a'!C100</f>
        <v>0</v>
      </c>
      <c r="D98" s="1700">
        <f>'Og s3a'!F100</f>
        <v>0</v>
      </c>
      <c r="E98" s="492"/>
      <c r="F98" s="933"/>
      <c r="G98" s="492"/>
      <c r="H98" s="522"/>
      <c r="I98" s="522"/>
      <c r="J98" s="61"/>
      <c r="K98" s="441">
        <f>'Og s3a'!G100</f>
        <v>0</v>
      </c>
      <c r="L98" s="493">
        <f>'Og s3a'!D100</f>
        <v>0</v>
      </c>
      <c r="M98" s="1687">
        <f>Import!J98</f>
        <v>0</v>
      </c>
      <c r="N98" s="61"/>
      <c r="O98" s="61"/>
      <c r="P98" s="61"/>
      <c r="Q98" s="61"/>
      <c r="R98" s="61"/>
      <c r="S98" s="61"/>
      <c r="T98" s="61"/>
      <c r="U98" s="61"/>
    </row>
    <row r="99" spans="2:21" ht="15" customHeight="1">
      <c r="B99" s="1698" t="str">
        <f t="shared" si="1"/>
        <v/>
      </c>
      <c r="C99" s="1699">
        <f>'Og s3a'!C101</f>
        <v>0</v>
      </c>
      <c r="D99" s="1700">
        <f>'Og s3a'!F101</f>
        <v>0</v>
      </c>
      <c r="E99" s="492"/>
      <c r="F99" s="933"/>
      <c r="G99" s="492"/>
      <c r="H99" s="522"/>
      <c r="I99" s="522"/>
      <c r="J99" s="61"/>
      <c r="K99" s="441">
        <f>'Og s3a'!G101</f>
        <v>0</v>
      </c>
      <c r="L99" s="493">
        <f>'Og s3a'!D101</f>
        <v>0</v>
      </c>
      <c r="M99" s="1687">
        <f>Import!J99</f>
        <v>0</v>
      </c>
      <c r="N99" s="61"/>
      <c r="O99" s="61"/>
      <c r="P99" s="61"/>
      <c r="Q99" s="61"/>
      <c r="R99" s="61"/>
      <c r="S99" s="61"/>
      <c r="T99" s="61"/>
      <c r="U99" s="61"/>
    </row>
    <row r="100" spans="2:21" ht="15" customHeight="1">
      <c r="B100" s="1698" t="str">
        <f t="shared" si="1"/>
        <v/>
      </c>
      <c r="C100" s="1699">
        <f>'Og s3a'!C102</f>
        <v>0</v>
      </c>
      <c r="D100" s="1700">
        <f>'Og s3a'!F102</f>
        <v>0</v>
      </c>
      <c r="E100" s="492"/>
      <c r="F100" s="933"/>
      <c r="G100" s="492"/>
      <c r="H100" s="522"/>
      <c r="I100" s="522"/>
      <c r="J100" s="61"/>
      <c r="K100" s="441">
        <f>'Og s3a'!G102</f>
        <v>0</v>
      </c>
      <c r="L100" s="493">
        <f>'Og s3a'!D102</f>
        <v>0</v>
      </c>
      <c r="M100" s="1687">
        <f>Import!J100</f>
        <v>0</v>
      </c>
      <c r="N100" s="61"/>
      <c r="O100" s="61"/>
      <c r="P100" s="61"/>
      <c r="Q100" s="61"/>
      <c r="R100" s="61"/>
      <c r="S100" s="61"/>
      <c r="T100" s="61"/>
      <c r="U100" s="61"/>
    </row>
    <row r="101" spans="2:21" ht="15" customHeight="1">
      <c r="B101" s="1698" t="str">
        <f t="shared" si="1"/>
        <v/>
      </c>
      <c r="C101" s="1699">
        <f>'Og s3a'!C103</f>
        <v>0</v>
      </c>
      <c r="D101" s="1700">
        <f>'Og s3a'!F103</f>
        <v>0</v>
      </c>
      <c r="E101" s="492"/>
      <c r="F101" s="933"/>
      <c r="G101" s="492"/>
      <c r="H101" s="522"/>
      <c r="I101" s="522"/>
      <c r="J101" s="61"/>
      <c r="K101" s="441">
        <f>'Og s3a'!G103</f>
        <v>0</v>
      </c>
      <c r="L101" s="493">
        <f>'Og s3a'!D103</f>
        <v>0</v>
      </c>
      <c r="M101" s="1687">
        <f>Import!J101</f>
        <v>0</v>
      </c>
      <c r="N101" s="61"/>
      <c r="O101" s="61"/>
      <c r="P101" s="61"/>
      <c r="Q101" s="61"/>
      <c r="R101" s="61"/>
      <c r="S101" s="61"/>
      <c r="T101" s="61"/>
      <c r="U101" s="61"/>
    </row>
    <row r="102" spans="2:21" ht="15" customHeight="1">
      <c r="B102" s="1698" t="str">
        <f t="shared" si="1"/>
        <v/>
      </c>
      <c r="C102" s="1699">
        <f>'Og s3a'!C104</f>
        <v>0</v>
      </c>
      <c r="D102" s="1700">
        <f>'Og s3a'!F104</f>
        <v>0</v>
      </c>
      <c r="E102" s="492"/>
      <c r="F102" s="933"/>
      <c r="G102" s="492"/>
      <c r="H102" s="522"/>
      <c r="I102" s="522"/>
      <c r="J102" s="61"/>
      <c r="K102" s="441">
        <f>'Og s3a'!G104</f>
        <v>0</v>
      </c>
      <c r="L102" s="493">
        <f>'Og s3a'!D104</f>
        <v>0</v>
      </c>
      <c r="M102" s="1687">
        <f>Import!J102</f>
        <v>0</v>
      </c>
      <c r="N102" s="61"/>
      <c r="O102" s="61"/>
      <c r="P102" s="61"/>
      <c r="Q102" s="61"/>
      <c r="R102" s="61"/>
      <c r="S102" s="61"/>
      <c r="T102" s="61"/>
      <c r="U102" s="61"/>
    </row>
    <row r="103" spans="2:21" ht="15" customHeight="1">
      <c r="B103" s="1698" t="str">
        <f t="shared" si="1"/>
        <v/>
      </c>
      <c r="C103" s="1699">
        <f>'Og s3a'!C105</f>
        <v>0</v>
      </c>
      <c r="D103" s="1700">
        <f>'Og s3a'!F105</f>
        <v>0</v>
      </c>
      <c r="E103" s="492"/>
      <c r="F103" s="933"/>
      <c r="G103" s="492"/>
      <c r="H103" s="522"/>
      <c r="I103" s="522"/>
      <c r="J103" s="61"/>
      <c r="K103" s="441">
        <f>'Og s3a'!G105</f>
        <v>0</v>
      </c>
      <c r="L103" s="493">
        <f>'Og s3a'!D105</f>
        <v>0</v>
      </c>
      <c r="M103" s="1687">
        <f>Import!J103</f>
        <v>0</v>
      </c>
      <c r="N103" s="61"/>
      <c r="O103" s="61"/>
      <c r="P103" s="61"/>
      <c r="Q103" s="61"/>
      <c r="R103" s="61"/>
      <c r="S103" s="61"/>
      <c r="T103" s="61"/>
      <c r="U103" s="61"/>
    </row>
    <row r="104" spans="2:21" ht="15" customHeight="1">
      <c r="B104" s="1698" t="str">
        <f t="shared" si="1"/>
        <v/>
      </c>
      <c r="C104" s="1699">
        <f>'Og s3a'!C106</f>
        <v>0</v>
      </c>
      <c r="D104" s="1700">
        <f>'Og s3a'!F106</f>
        <v>0</v>
      </c>
      <c r="E104" s="492"/>
      <c r="F104" s="933"/>
      <c r="G104" s="492"/>
      <c r="H104" s="522"/>
      <c r="I104" s="522"/>
      <c r="J104" s="61"/>
      <c r="K104" s="441">
        <f>'Og s3a'!G106</f>
        <v>0</v>
      </c>
      <c r="L104" s="493">
        <f>'Og s3a'!D106</f>
        <v>0</v>
      </c>
      <c r="M104" s="1687">
        <f>Import!J104</f>
        <v>0</v>
      </c>
      <c r="N104" s="61"/>
      <c r="O104" s="61"/>
      <c r="P104" s="61"/>
      <c r="Q104" s="61"/>
      <c r="R104" s="61"/>
      <c r="S104" s="61"/>
      <c r="T104" s="61"/>
      <c r="U104" s="61"/>
    </row>
    <row r="105" spans="2:21" ht="15" customHeight="1">
      <c r="B105" s="1698" t="str">
        <f t="shared" si="1"/>
        <v/>
      </c>
      <c r="C105" s="1699">
        <f>'Og s3a'!C107</f>
        <v>0</v>
      </c>
      <c r="D105" s="1700">
        <f>'Og s3a'!F107</f>
        <v>0</v>
      </c>
      <c r="E105" s="492"/>
      <c r="F105" s="933"/>
      <c r="G105" s="492"/>
      <c r="H105" s="522"/>
      <c r="I105" s="522"/>
      <c r="J105" s="61"/>
      <c r="K105" s="441">
        <f>'Og s3a'!G107</f>
        <v>0</v>
      </c>
      <c r="L105" s="493">
        <f>'Og s3a'!D107</f>
        <v>0</v>
      </c>
      <c r="M105" s="1687">
        <f>Import!J105</f>
        <v>0</v>
      </c>
      <c r="N105" s="61"/>
      <c r="O105" s="61"/>
      <c r="P105" s="61"/>
      <c r="Q105" s="61"/>
      <c r="R105" s="61"/>
      <c r="S105" s="61"/>
      <c r="T105" s="61"/>
      <c r="U105" s="61"/>
    </row>
    <row r="106" spans="2:21" ht="15" customHeight="1">
      <c r="B106" s="1698" t="str">
        <f t="shared" si="1"/>
        <v/>
      </c>
      <c r="C106" s="1699">
        <f>'Og s3a'!C108</f>
        <v>0</v>
      </c>
      <c r="D106" s="1700">
        <f>'Og s3a'!F108</f>
        <v>0</v>
      </c>
      <c r="E106" s="492"/>
      <c r="F106" s="933"/>
      <c r="G106" s="492"/>
      <c r="H106" s="522"/>
      <c r="I106" s="522"/>
      <c r="J106" s="61"/>
      <c r="K106" s="441">
        <f>'Og s3a'!G108</f>
        <v>0</v>
      </c>
      <c r="L106" s="493">
        <f>'Og s3a'!D108</f>
        <v>0</v>
      </c>
      <c r="M106" s="1687">
        <f>Import!J106</f>
        <v>0</v>
      </c>
      <c r="N106" s="61"/>
      <c r="O106" s="61"/>
      <c r="P106" s="61"/>
      <c r="Q106" s="61"/>
      <c r="R106" s="61"/>
      <c r="S106" s="61"/>
      <c r="T106" s="61"/>
      <c r="U106" s="61"/>
    </row>
    <row r="107" spans="2:21" ht="15" customHeight="1">
      <c r="B107" s="1698" t="str">
        <f t="shared" si="1"/>
        <v/>
      </c>
      <c r="C107" s="1699">
        <f>'Og s3a'!C109</f>
        <v>0</v>
      </c>
      <c r="D107" s="1700">
        <f>'Og s3a'!F109</f>
        <v>0</v>
      </c>
      <c r="E107" s="492"/>
      <c r="F107" s="933"/>
      <c r="G107" s="492"/>
      <c r="H107" s="522"/>
      <c r="I107" s="522"/>
      <c r="J107" s="61"/>
      <c r="K107" s="441">
        <f>'Og s3a'!G109</f>
        <v>0</v>
      </c>
      <c r="L107" s="493">
        <f>'Og s3a'!D109</f>
        <v>0</v>
      </c>
      <c r="M107" s="1687">
        <f>Import!J107</f>
        <v>0</v>
      </c>
      <c r="N107" s="61"/>
      <c r="O107" s="61"/>
      <c r="P107" s="61"/>
      <c r="Q107" s="61"/>
      <c r="R107" s="61"/>
      <c r="S107" s="61"/>
      <c r="T107" s="61"/>
      <c r="U107" s="61"/>
    </row>
    <row r="108" spans="2:21" ht="15" customHeight="1">
      <c r="B108" s="1698" t="str">
        <f t="shared" si="1"/>
        <v/>
      </c>
      <c r="C108" s="1699">
        <f>'Og s3a'!C110</f>
        <v>0</v>
      </c>
      <c r="D108" s="1700">
        <f>'Og s3a'!F110</f>
        <v>0</v>
      </c>
      <c r="E108" s="492"/>
      <c r="F108" s="933"/>
      <c r="G108" s="492"/>
      <c r="H108" s="522"/>
      <c r="I108" s="522"/>
      <c r="J108" s="61"/>
      <c r="K108" s="441">
        <f>'Og s3a'!G110</f>
        <v>0</v>
      </c>
      <c r="L108" s="493">
        <f>'Og s3a'!D110</f>
        <v>0</v>
      </c>
      <c r="M108" s="1687">
        <f>Import!J108</f>
        <v>0</v>
      </c>
      <c r="N108" s="61"/>
      <c r="O108" s="61"/>
      <c r="P108" s="61"/>
      <c r="Q108" s="61"/>
      <c r="R108" s="61"/>
      <c r="S108" s="61"/>
      <c r="T108" s="61"/>
      <c r="U108" s="61"/>
    </row>
    <row r="109" spans="2:21" ht="15" customHeight="1">
      <c r="B109" s="1698" t="str">
        <f t="shared" si="1"/>
        <v/>
      </c>
      <c r="C109" s="1699">
        <f>'Og s3a'!C111</f>
        <v>0</v>
      </c>
      <c r="D109" s="1700">
        <f>'Og s3a'!F111</f>
        <v>0</v>
      </c>
      <c r="E109" s="492"/>
      <c r="F109" s="933"/>
      <c r="G109" s="492"/>
      <c r="H109" s="522"/>
      <c r="I109" s="522"/>
      <c r="J109" s="61"/>
      <c r="K109" s="441">
        <f>'Og s3a'!G111</f>
        <v>0</v>
      </c>
      <c r="L109" s="493">
        <f>'Og s3a'!D111</f>
        <v>0</v>
      </c>
      <c r="M109" s="1687">
        <f>Import!J109</f>
        <v>0</v>
      </c>
      <c r="N109" s="61"/>
      <c r="O109" s="61"/>
      <c r="P109" s="61"/>
      <c r="Q109" s="61"/>
      <c r="R109" s="61"/>
      <c r="S109" s="61"/>
      <c r="T109" s="61"/>
      <c r="U109" s="61"/>
    </row>
    <row r="110" spans="2:21" ht="15" customHeight="1">
      <c r="B110" s="1698" t="str">
        <f t="shared" si="1"/>
        <v/>
      </c>
      <c r="C110" s="1699">
        <f>'Og s3a'!C112</f>
        <v>0</v>
      </c>
      <c r="D110" s="1700">
        <f>'Og s3a'!F112</f>
        <v>0</v>
      </c>
      <c r="E110" s="492"/>
      <c r="F110" s="933"/>
      <c r="G110" s="492"/>
      <c r="H110" s="522"/>
      <c r="I110" s="522"/>
      <c r="J110" s="61"/>
      <c r="K110" s="441">
        <f>'Og s3a'!G112</f>
        <v>0</v>
      </c>
      <c r="L110" s="493">
        <f>'Og s3a'!D112</f>
        <v>0</v>
      </c>
      <c r="M110" s="1687">
        <f>Import!J110</f>
        <v>0</v>
      </c>
      <c r="N110" s="61"/>
      <c r="O110" s="61"/>
      <c r="P110" s="61"/>
      <c r="Q110" s="61"/>
      <c r="R110" s="61"/>
      <c r="S110" s="61"/>
      <c r="T110" s="61"/>
      <c r="U110" s="61"/>
    </row>
    <row r="111" spans="2:21" ht="15" customHeight="1">
      <c r="B111" s="1698" t="str">
        <f t="shared" si="1"/>
        <v/>
      </c>
      <c r="C111" s="1699">
        <f>'Og s3a'!C113</f>
        <v>0</v>
      </c>
      <c r="D111" s="1700">
        <f>'Og s3a'!F113</f>
        <v>0</v>
      </c>
      <c r="E111" s="492"/>
      <c r="F111" s="933"/>
      <c r="G111" s="492"/>
      <c r="H111" s="522"/>
      <c r="I111" s="522"/>
      <c r="J111" s="61"/>
      <c r="K111" s="441">
        <f>'Og s3a'!G113</f>
        <v>0</v>
      </c>
      <c r="L111" s="493">
        <f>'Og s3a'!D113</f>
        <v>0</v>
      </c>
      <c r="M111" s="1687">
        <f>Import!J111</f>
        <v>0</v>
      </c>
      <c r="N111" s="61"/>
      <c r="O111" s="61"/>
      <c r="P111" s="61"/>
      <c r="Q111" s="61"/>
      <c r="R111" s="61"/>
      <c r="S111" s="61"/>
      <c r="T111" s="61"/>
      <c r="U111" s="61"/>
    </row>
    <row r="112" spans="2:21" ht="15" customHeight="1">
      <c r="B112" s="1698" t="str">
        <f t="shared" si="1"/>
        <v/>
      </c>
      <c r="C112" s="1699">
        <f>'Og s3a'!C114</f>
        <v>0</v>
      </c>
      <c r="D112" s="1700">
        <f>'Og s3a'!F114</f>
        <v>0</v>
      </c>
      <c r="E112" s="492"/>
      <c r="F112" s="933"/>
      <c r="G112" s="492"/>
      <c r="H112" s="522"/>
      <c r="I112" s="522"/>
      <c r="J112" s="61"/>
      <c r="K112" s="441">
        <f>'Og s3a'!G114</f>
        <v>0</v>
      </c>
      <c r="L112" s="493">
        <f>'Og s3a'!D114</f>
        <v>0</v>
      </c>
      <c r="M112" s="1687">
        <f>Import!J112</f>
        <v>0</v>
      </c>
      <c r="N112" s="61"/>
      <c r="O112" s="61"/>
      <c r="P112" s="61"/>
      <c r="Q112" s="61"/>
      <c r="R112" s="61"/>
      <c r="S112" s="61"/>
      <c r="T112" s="61"/>
      <c r="U112" s="61"/>
    </row>
    <row r="113" spans="2:21" ht="15" customHeight="1">
      <c r="B113" s="1698" t="str">
        <f t="shared" si="1"/>
        <v/>
      </c>
      <c r="C113" s="1699">
        <f>'Og s3a'!C115</f>
        <v>0</v>
      </c>
      <c r="D113" s="1700">
        <f>'Og s3a'!F115</f>
        <v>0</v>
      </c>
      <c r="E113" s="492"/>
      <c r="F113" s="933"/>
      <c r="G113" s="492"/>
      <c r="H113" s="522"/>
      <c r="I113" s="522"/>
      <c r="J113" s="61"/>
      <c r="K113" s="441">
        <f>'Og s3a'!G115</f>
        <v>0</v>
      </c>
      <c r="L113" s="493">
        <f>'Og s3a'!D115</f>
        <v>0</v>
      </c>
      <c r="M113" s="1687">
        <f>Import!J113</f>
        <v>0</v>
      </c>
      <c r="N113" s="61"/>
      <c r="O113" s="61"/>
      <c r="P113" s="61"/>
      <c r="Q113" s="61"/>
      <c r="R113" s="61"/>
      <c r="S113" s="61"/>
      <c r="T113" s="61"/>
      <c r="U113" s="61"/>
    </row>
    <row r="114" spans="2:21" ht="15" customHeight="1">
      <c r="B114" s="1698" t="str">
        <f t="shared" si="1"/>
        <v/>
      </c>
      <c r="C114" s="1699">
        <f>'Og s3a'!C116</f>
        <v>0</v>
      </c>
      <c r="D114" s="1700">
        <f>'Og s3a'!F116</f>
        <v>0</v>
      </c>
      <c r="E114" s="492"/>
      <c r="F114" s="933"/>
      <c r="G114" s="492"/>
      <c r="H114" s="522"/>
      <c r="I114" s="522"/>
      <c r="J114" s="61"/>
      <c r="K114" s="441">
        <f>'Og s3a'!G116</f>
        <v>0</v>
      </c>
      <c r="L114" s="493">
        <f>'Og s3a'!D116</f>
        <v>0</v>
      </c>
      <c r="M114" s="1687">
        <f>Import!J114</f>
        <v>0</v>
      </c>
      <c r="N114" s="61"/>
      <c r="O114" s="61"/>
      <c r="P114" s="61"/>
      <c r="Q114" s="61"/>
      <c r="R114" s="61"/>
      <c r="S114" s="61"/>
      <c r="T114" s="61"/>
      <c r="U114" s="61"/>
    </row>
    <row r="115" spans="2:21" ht="15" customHeight="1">
      <c r="B115" s="1698" t="str">
        <f t="shared" si="1"/>
        <v/>
      </c>
      <c r="C115" s="1699">
        <f>'Og s3a'!C117</f>
        <v>0</v>
      </c>
      <c r="D115" s="1700">
        <f>'Og s3a'!F117</f>
        <v>0</v>
      </c>
      <c r="E115" s="492"/>
      <c r="F115" s="933"/>
      <c r="G115" s="492"/>
      <c r="H115" s="522"/>
      <c r="I115" s="522"/>
      <c r="J115" s="61"/>
      <c r="K115" s="441">
        <f>'Og s3a'!G117</f>
        <v>0</v>
      </c>
      <c r="L115" s="493">
        <f>'Og s3a'!D117</f>
        <v>0</v>
      </c>
      <c r="M115" s="1687">
        <f>Import!J115</f>
        <v>0</v>
      </c>
      <c r="N115" s="61"/>
      <c r="O115" s="61"/>
      <c r="P115" s="61"/>
      <c r="Q115" s="61"/>
      <c r="R115" s="61"/>
      <c r="S115" s="61"/>
      <c r="T115" s="61"/>
      <c r="U115" s="61"/>
    </row>
    <row r="116" spans="2:21" ht="15" customHeight="1">
      <c r="B116" s="1698" t="str">
        <f t="shared" si="1"/>
        <v/>
      </c>
      <c r="C116" s="1699">
        <f>'Og s3a'!C118</f>
        <v>0</v>
      </c>
      <c r="D116" s="1700">
        <f>'Og s3a'!F118</f>
        <v>0</v>
      </c>
      <c r="E116" s="492"/>
      <c r="F116" s="933"/>
      <c r="G116" s="492"/>
      <c r="H116" s="522"/>
      <c r="I116" s="522"/>
      <c r="J116" s="61"/>
      <c r="K116" s="441">
        <f>'Og s3a'!G118</f>
        <v>0</v>
      </c>
      <c r="L116" s="493">
        <f>'Og s3a'!D118</f>
        <v>0</v>
      </c>
      <c r="M116" s="1687">
        <f>Import!J116</f>
        <v>0</v>
      </c>
      <c r="N116" s="61"/>
      <c r="O116" s="61"/>
      <c r="P116" s="61"/>
      <c r="Q116" s="61"/>
      <c r="R116" s="61"/>
      <c r="S116" s="61"/>
      <c r="T116" s="61"/>
      <c r="U116" s="61"/>
    </row>
    <row r="117" spans="2:21" ht="15" customHeight="1">
      <c r="B117" s="1698" t="str">
        <f t="shared" si="1"/>
        <v/>
      </c>
      <c r="C117" s="1699">
        <f>'Og s3a'!C119</f>
        <v>0</v>
      </c>
      <c r="D117" s="1700">
        <f>'Og s3a'!F119</f>
        <v>0</v>
      </c>
      <c r="E117" s="492"/>
      <c r="F117" s="933"/>
      <c r="G117" s="492"/>
      <c r="H117" s="522"/>
      <c r="I117" s="522"/>
      <c r="J117" s="61"/>
      <c r="K117" s="441">
        <f>'Og s3a'!G119</f>
        <v>0</v>
      </c>
      <c r="L117" s="493">
        <f>'Og s3a'!D119</f>
        <v>0</v>
      </c>
      <c r="M117" s="1687">
        <f>Import!J117</f>
        <v>0</v>
      </c>
      <c r="N117" s="61"/>
      <c r="O117" s="61"/>
      <c r="P117" s="61"/>
      <c r="Q117" s="61"/>
      <c r="R117" s="61"/>
      <c r="S117" s="61"/>
      <c r="T117" s="61"/>
      <c r="U117" s="61"/>
    </row>
    <row r="118" spans="2:21" ht="15" customHeight="1">
      <c r="B118" s="1698" t="str">
        <f t="shared" si="1"/>
        <v/>
      </c>
      <c r="C118" s="1699">
        <f>'Og s3a'!C120</f>
        <v>0</v>
      </c>
      <c r="D118" s="1700">
        <f>'Og s3a'!F120</f>
        <v>0</v>
      </c>
      <c r="E118" s="492"/>
      <c r="F118" s="933"/>
      <c r="G118" s="492"/>
      <c r="H118" s="522"/>
      <c r="I118" s="522"/>
      <c r="J118" s="61"/>
      <c r="K118" s="441">
        <f>'Og s3a'!G120</f>
        <v>0</v>
      </c>
      <c r="L118" s="493">
        <f>'Og s3a'!D120</f>
        <v>0</v>
      </c>
      <c r="M118" s="1687">
        <f>Import!J118</f>
        <v>0</v>
      </c>
      <c r="N118" s="61"/>
      <c r="O118" s="61"/>
      <c r="P118" s="61"/>
      <c r="Q118" s="61"/>
      <c r="R118" s="61"/>
      <c r="S118" s="61"/>
      <c r="T118" s="61"/>
      <c r="U118" s="61"/>
    </row>
    <row r="119" spans="2:21" ht="15" customHeight="1">
      <c r="B119" s="1698" t="str">
        <f t="shared" si="1"/>
        <v/>
      </c>
      <c r="C119" s="1699">
        <f>'Og s3a'!C121</f>
        <v>0</v>
      </c>
      <c r="D119" s="1700">
        <f>'Og s3a'!F121</f>
        <v>0</v>
      </c>
      <c r="E119" s="492"/>
      <c r="F119" s="933"/>
      <c r="G119" s="492"/>
      <c r="H119" s="522"/>
      <c r="I119" s="522"/>
      <c r="J119" s="61"/>
      <c r="K119" s="441">
        <f>'Og s3a'!G121</f>
        <v>0</v>
      </c>
      <c r="L119" s="493">
        <f>'Og s3a'!D121</f>
        <v>0</v>
      </c>
      <c r="M119" s="1687">
        <f>Import!J119</f>
        <v>0</v>
      </c>
      <c r="N119" s="61"/>
      <c r="O119" s="61"/>
      <c r="P119" s="61"/>
      <c r="Q119" s="61"/>
      <c r="R119" s="61"/>
      <c r="S119" s="61"/>
      <c r="T119" s="61"/>
      <c r="U119" s="61"/>
    </row>
    <row r="120" spans="2:21" ht="15" customHeight="1">
      <c r="B120" s="1698" t="str">
        <f t="shared" si="1"/>
        <v/>
      </c>
      <c r="C120" s="1699">
        <f>'Og s3a'!C122</f>
        <v>0</v>
      </c>
      <c r="D120" s="1700">
        <f>'Og s3a'!F122</f>
        <v>0</v>
      </c>
      <c r="E120" s="492"/>
      <c r="F120" s="933"/>
      <c r="G120" s="492"/>
      <c r="H120" s="522"/>
      <c r="I120" s="522"/>
      <c r="J120" s="61"/>
      <c r="K120" s="441">
        <f>'Og s3a'!G122</f>
        <v>0</v>
      </c>
      <c r="L120" s="493">
        <f>'Og s3a'!D122</f>
        <v>0</v>
      </c>
      <c r="M120" s="1687">
        <f>Import!J120</f>
        <v>0</v>
      </c>
      <c r="N120" s="61"/>
      <c r="O120" s="61"/>
      <c r="P120" s="61"/>
      <c r="Q120" s="61"/>
      <c r="R120" s="61"/>
      <c r="S120" s="61"/>
      <c r="T120" s="61"/>
      <c r="U120" s="61"/>
    </row>
    <row r="121" spans="2:21" ht="15" customHeight="1">
      <c r="B121" s="1698" t="str">
        <f t="shared" si="1"/>
        <v/>
      </c>
      <c r="C121" s="1699">
        <f>'Og s3a'!C123</f>
        <v>0</v>
      </c>
      <c r="D121" s="1700">
        <f>'Og s3a'!F123</f>
        <v>0</v>
      </c>
      <c r="E121" s="492"/>
      <c r="F121" s="933"/>
      <c r="G121" s="492"/>
      <c r="H121" s="522"/>
      <c r="I121" s="522"/>
      <c r="J121" s="61"/>
      <c r="K121" s="441">
        <f>'Og s3a'!G123</f>
        <v>0</v>
      </c>
      <c r="L121" s="493">
        <f>'Og s3a'!D123</f>
        <v>0</v>
      </c>
      <c r="M121" s="1687">
        <f>Import!J121</f>
        <v>0</v>
      </c>
      <c r="N121" s="61"/>
      <c r="O121" s="61"/>
      <c r="P121" s="61"/>
      <c r="Q121" s="61"/>
      <c r="R121" s="61"/>
      <c r="S121" s="61"/>
      <c r="T121" s="61"/>
      <c r="U121" s="61"/>
    </row>
    <row r="122" spans="2:21" ht="15" customHeight="1">
      <c r="B122" s="1698" t="str">
        <f t="shared" si="1"/>
        <v/>
      </c>
      <c r="C122" s="1699">
        <f>'Og s3a'!C124</f>
        <v>0</v>
      </c>
      <c r="D122" s="1700">
        <f>'Og s3a'!F124</f>
        <v>0</v>
      </c>
      <c r="E122" s="492"/>
      <c r="F122" s="933"/>
      <c r="G122" s="492"/>
      <c r="H122" s="522"/>
      <c r="I122" s="522"/>
      <c r="J122" s="61"/>
      <c r="K122" s="441">
        <f>'Og s3a'!G124</f>
        <v>0</v>
      </c>
      <c r="L122" s="493">
        <f>'Og s3a'!D124</f>
        <v>0</v>
      </c>
      <c r="M122" s="1687">
        <f>Import!J122</f>
        <v>0</v>
      </c>
      <c r="N122" s="61"/>
      <c r="O122" s="61"/>
      <c r="P122" s="61"/>
      <c r="Q122" s="61"/>
      <c r="R122" s="61"/>
      <c r="S122" s="61"/>
      <c r="T122" s="61"/>
      <c r="U122" s="61"/>
    </row>
    <row r="123" spans="2:21" ht="15" customHeight="1">
      <c r="B123" s="1698" t="str">
        <f t="shared" si="1"/>
        <v/>
      </c>
      <c r="C123" s="1699">
        <f>'Og s3a'!C125</f>
        <v>0</v>
      </c>
      <c r="D123" s="1700">
        <f>'Og s3a'!F125</f>
        <v>0</v>
      </c>
      <c r="E123" s="492"/>
      <c r="F123" s="933"/>
      <c r="G123" s="492"/>
      <c r="H123" s="522"/>
      <c r="I123" s="522"/>
      <c r="J123" s="61"/>
      <c r="K123" s="441">
        <f>'Og s3a'!G125</f>
        <v>0</v>
      </c>
      <c r="L123" s="493">
        <f>'Og s3a'!D125</f>
        <v>0</v>
      </c>
      <c r="M123" s="1687">
        <f>Import!J123</f>
        <v>0</v>
      </c>
      <c r="N123" s="61"/>
      <c r="O123" s="61"/>
      <c r="P123" s="61"/>
      <c r="Q123" s="61"/>
      <c r="R123" s="61"/>
      <c r="S123" s="61"/>
      <c r="T123" s="61"/>
      <c r="U123" s="61"/>
    </row>
    <row r="124" spans="2:21" ht="15" customHeight="1">
      <c r="B124" s="1698" t="str">
        <f t="shared" si="1"/>
        <v/>
      </c>
      <c r="C124" s="1699">
        <f>'Og s3a'!C126</f>
        <v>0</v>
      </c>
      <c r="D124" s="1700">
        <f>'Og s3a'!F126</f>
        <v>0</v>
      </c>
      <c r="E124" s="492"/>
      <c r="F124" s="933"/>
      <c r="G124" s="492"/>
      <c r="H124" s="522"/>
      <c r="I124" s="522"/>
      <c r="J124" s="61"/>
      <c r="K124" s="441">
        <f>'Og s3a'!G126</f>
        <v>0</v>
      </c>
      <c r="L124" s="493">
        <f>'Og s3a'!D126</f>
        <v>0</v>
      </c>
      <c r="M124" s="1687">
        <f>Import!J124</f>
        <v>0</v>
      </c>
      <c r="N124" s="61"/>
      <c r="O124" s="61"/>
      <c r="P124" s="61"/>
      <c r="Q124" s="61"/>
      <c r="R124" s="61"/>
      <c r="S124" s="61"/>
      <c r="T124" s="61"/>
      <c r="U124" s="61"/>
    </row>
    <row r="125" spans="2:21" ht="15" customHeight="1">
      <c r="B125" s="1698" t="str">
        <f t="shared" si="1"/>
        <v/>
      </c>
      <c r="C125" s="1699">
        <f>'Og s3a'!C127</f>
        <v>0</v>
      </c>
      <c r="D125" s="1700">
        <f>'Og s3a'!F127</f>
        <v>0</v>
      </c>
      <c r="E125" s="492"/>
      <c r="F125" s="933"/>
      <c r="G125" s="492"/>
      <c r="H125" s="522"/>
      <c r="I125" s="522"/>
      <c r="J125" s="61"/>
      <c r="K125" s="441">
        <f>'Og s3a'!G127</f>
        <v>0</v>
      </c>
      <c r="L125" s="493">
        <f>'Og s3a'!D127</f>
        <v>0</v>
      </c>
      <c r="M125" s="1687">
        <f>Import!J125</f>
        <v>0</v>
      </c>
      <c r="N125" s="61"/>
      <c r="O125" s="61"/>
      <c r="P125" s="61"/>
      <c r="Q125" s="61"/>
      <c r="R125" s="61"/>
      <c r="S125" s="61"/>
      <c r="T125" s="61"/>
      <c r="U125" s="61"/>
    </row>
    <row r="126" spans="2:21" ht="15" customHeight="1">
      <c r="B126" s="1698" t="str">
        <f t="shared" si="1"/>
        <v/>
      </c>
      <c r="C126" s="1699">
        <f>'Og s3a'!C128</f>
        <v>0</v>
      </c>
      <c r="D126" s="1700">
        <f>'Og s3a'!F128</f>
        <v>0</v>
      </c>
      <c r="E126" s="492"/>
      <c r="F126" s="933"/>
      <c r="G126" s="492"/>
      <c r="H126" s="522"/>
      <c r="I126" s="522"/>
      <c r="J126" s="61"/>
      <c r="K126" s="441">
        <f>'Og s3a'!G128</f>
        <v>0</v>
      </c>
      <c r="L126" s="493">
        <f>'Og s3a'!D128</f>
        <v>0</v>
      </c>
      <c r="M126" s="1687">
        <f>Import!J126</f>
        <v>0</v>
      </c>
      <c r="N126" s="61"/>
      <c r="O126" s="61"/>
      <c r="P126" s="61"/>
      <c r="Q126" s="61"/>
      <c r="R126" s="61"/>
      <c r="S126" s="61"/>
      <c r="T126" s="61"/>
      <c r="U126" s="61"/>
    </row>
    <row r="127" spans="2:21" ht="15" customHeight="1">
      <c r="B127" s="1698" t="str">
        <f t="shared" si="1"/>
        <v/>
      </c>
      <c r="C127" s="1699">
        <f>'Og s3a'!C129</f>
        <v>0</v>
      </c>
      <c r="D127" s="1700">
        <f>'Og s3a'!F129</f>
        <v>0</v>
      </c>
      <c r="E127" s="492"/>
      <c r="F127" s="933"/>
      <c r="G127" s="492"/>
      <c r="H127" s="522"/>
      <c r="I127" s="522"/>
      <c r="J127" s="61"/>
      <c r="K127" s="441">
        <f>'Og s3a'!G129</f>
        <v>0</v>
      </c>
      <c r="L127" s="493">
        <f>'Og s3a'!D129</f>
        <v>0</v>
      </c>
      <c r="M127" s="1687">
        <f>Import!J127</f>
        <v>0</v>
      </c>
      <c r="N127" s="61"/>
      <c r="O127" s="61"/>
      <c r="P127" s="61"/>
      <c r="Q127" s="61"/>
      <c r="R127" s="61"/>
      <c r="S127" s="61"/>
      <c r="T127" s="61"/>
      <c r="U127" s="61"/>
    </row>
    <row r="128" spans="2:21" ht="15" customHeight="1">
      <c r="B128" s="1698" t="str">
        <f t="shared" si="1"/>
        <v/>
      </c>
      <c r="C128" s="1699">
        <f>'Og s3a'!C130</f>
        <v>0</v>
      </c>
      <c r="D128" s="1700">
        <f>'Og s3a'!F130</f>
        <v>0</v>
      </c>
      <c r="E128" s="492"/>
      <c r="F128" s="933"/>
      <c r="G128" s="492"/>
      <c r="H128" s="522"/>
      <c r="I128" s="522"/>
      <c r="J128" s="61"/>
      <c r="K128" s="441">
        <f>'Og s3a'!G130</f>
        <v>0</v>
      </c>
      <c r="L128" s="493">
        <f>'Og s3a'!D130</f>
        <v>0</v>
      </c>
      <c r="M128" s="1687">
        <f>Import!J128</f>
        <v>0</v>
      </c>
      <c r="N128" s="61"/>
      <c r="O128" s="61"/>
      <c r="P128" s="61"/>
      <c r="Q128" s="61"/>
      <c r="R128" s="61"/>
      <c r="S128" s="61"/>
      <c r="T128" s="61"/>
      <c r="U128" s="61"/>
    </row>
    <row r="129" spans="2:21" ht="15" customHeight="1">
      <c r="B129" s="1698" t="str">
        <f t="shared" si="1"/>
        <v/>
      </c>
      <c r="C129" s="1699">
        <f>'Og s3a'!C131</f>
        <v>0</v>
      </c>
      <c r="D129" s="1700">
        <f>'Og s3a'!F131</f>
        <v>0</v>
      </c>
      <c r="E129" s="492"/>
      <c r="F129" s="933"/>
      <c r="G129" s="492"/>
      <c r="H129" s="522"/>
      <c r="I129" s="522"/>
      <c r="J129" s="61"/>
      <c r="K129" s="441">
        <f>'Og s3a'!G131</f>
        <v>0</v>
      </c>
      <c r="L129" s="493">
        <f>'Og s3a'!D131</f>
        <v>0</v>
      </c>
      <c r="M129" s="1687">
        <f>Import!J129</f>
        <v>0</v>
      </c>
      <c r="N129" s="61"/>
      <c r="O129" s="61"/>
      <c r="P129" s="61"/>
      <c r="Q129" s="61"/>
      <c r="R129" s="61"/>
      <c r="S129" s="61"/>
      <c r="T129" s="61"/>
      <c r="U129" s="61"/>
    </row>
    <row r="130" spans="2:21" ht="15" customHeight="1">
      <c r="B130" s="1698" t="str">
        <f t="shared" si="1"/>
        <v/>
      </c>
      <c r="C130" s="1699">
        <f>'Og s3a'!C132</f>
        <v>0</v>
      </c>
      <c r="D130" s="1700">
        <f>'Og s3a'!F132</f>
        <v>0</v>
      </c>
      <c r="E130" s="492"/>
      <c r="F130" s="933"/>
      <c r="G130" s="492"/>
      <c r="H130" s="522"/>
      <c r="I130" s="522"/>
      <c r="J130" s="61"/>
      <c r="K130" s="441">
        <f>'Og s3a'!G132</f>
        <v>0</v>
      </c>
      <c r="L130" s="493">
        <f>'Og s3a'!D132</f>
        <v>0</v>
      </c>
      <c r="M130" s="1687">
        <f>Import!J130</f>
        <v>0</v>
      </c>
      <c r="N130" s="61"/>
      <c r="O130" s="61"/>
      <c r="P130" s="61"/>
      <c r="Q130" s="61"/>
      <c r="R130" s="61"/>
      <c r="S130" s="61"/>
      <c r="T130" s="61"/>
      <c r="U130" s="61"/>
    </row>
    <row r="131" spans="2:21" ht="15" customHeight="1">
      <c r="B131" s="1698" t="str">
        <f t="shared" si="1"/>
        <v/>
      </c>
      <c r="C131" s="1699">
        <f>'Og s3a'!C133</f>
        <v>0</v>
      </c>
      <c r="D131" s="1700">
        <f>'Og s3a'!F133</f>
        <v>0</v>
      </c>
      <c r="E131" s="492"/>
      <c r="F131" s="933"/>
      <c r="G131" s="492"/>
      <c r="H131" s="522"/>
      <c r="I131" s="522"/>
      <c r="J131" s="61"/>
      <c r="K131" s="441">
        <f>'Og s3a'!G133</f>
        <v>0</v>
      </c>
      <c r="L131" s="493">
        <f>'Og s3a'!D133</f>
        <v>0</v>
      </c>
      <c r="M131" s="1687">
        <f>Import!J131</f>
        <v>0</v>
      </c>
      <c r="N131" s="61"/>
      <c r="O131" s="61"/>
      <c r="P131" s="61"/>
      <c r="Q131" s="61"/>
      <c r="R131" s="61"/>
      <c r="S131" s="61"/>
      <c r="T131" s="61"/>
      <c r="U131" s="61"/>
    </row>
    <row r="132" spans="2:21" ht="15" customHeight="1">
      <c r="B132" s="1698" t="str">
        <f t="shared" si="1"/>
        <v/>
      </c>
      <c r="C132" s="1699">
        <f>'Og s3a'!C134</f>
        <v>0</v>
      </c>
      <c r="D132" s="1700">
        <f>'Og s3a'!F134</f>
        <v>0</v>
      </c>
      <c r="E132" s="492"/>
      <c r="F132" s="933"/>
      <c r="G132" s="492"/>
      <c r="H132" s="522"/>
      <c r="I132" s="522"/>
      <c r="J132" s="61"/>
      <c r="K132" s="441">
        <f>'Og s3a'!G134</f>
        <v>0</v>
      </c>
      <c r="L132" s="493">
        <f>'Og s3a'!D134</f>
        <v>0</v>
      </c>
      <c r="M132" s="1687">
        <f>Import!J132</f>
        <v>0</v>
      </c>
      <c r="N132" s="61"/>
      <c r="O132" s="61"/>
      <c r="P132" s="61"/>
      <c r="Q132" s="61"/>
      <c r="R132" s="61"/>
      <c r="S132" s="61"/>
      <c r="T132" s="61"/>
      <c r="U132" s="61"/>
    </row>
    <row r="133" spans="2:21" ht="15" customHeight="1">
      <c r="B133" s="1698" t="str">
        <f t="shared" ref="B133:B196" si="2">IF(D133&gt;0,"Wypełnione","")</f>
        <v/>
      </c>
      <c r="C133" s="1699">
        <f>'Og s3a'!C135</f>
        <v>0</v>
      </c>
      <c r="D133" s="1700">
        <f>'Og s3a'!F135</f>
        <v>0</v>
      </c>
      <c r="E133" s="492"/>
      <c r="F133" s="933"/>
      <c r="G133" s="492"/>
      <c r="H133" s="522"/>
      <c r="I133" s="522"/>
      <c r="J133" s="61"/>
      <c r="K133" s="441">
        <f>'Og s3a'!G135</f>
        <v>0</v>
      </c>
      <c r="L133" s="493">
        <f>'Og s3a'!D135</f>
        <v>0</v>
      </c>
      <c r="M133" s="1687">
        <f>Import!J133</f>
        <v>0</v>
      </c>
      <c r="N133" s="61"/>
      <c r="O133" s="61"/>
      <c r="P133" s="61"/>
      <c r="Q133" s="61"/>
      <c r="R133" s="61"/>
      <c r="S133" s="61"/>
      <c r="T133" s="61"/>
      <c r="U133" s="61"/>
    </row>
    <row r="134" spans="2:21" ht="15" customHeight="1">
      <c r="B134" s="1698" t="str">
        <f t="shared" si="2"/>
        <v/>
      </c>
      <c r="C134" s="1699">
        <f>'Og s3a'!C136</f>
        <v>0</v>
      </c>
      <c r="D134" s="1700">
        <f>'Og s3a'!F136</f>
        <v>0</v>
      </c>
      <c r="E134" s="492"/>
      <c r="F134" s="933"/>
      <c r="G134" s="492"/>
      <c r="H134" s="522"/>
      <c r="I134" s="522"/>
      <c r="J134" s="61"/>
      <c r="K134" s="441">
        <f>'Og s3a'!G136</f>
        <v>0</v>
      </c>
      <c r="L134" s="493">
        <f>'Og s3a'!D136</f>
        <v>0</v>
      </c>
      <c r="M134" s="1687">
        <f>Import!J134</f>
        <v>0</v>
      </c>
      <c r="N134" s="61"/>
      <c r="O134" s="61"/>
      <c r="P134" s="61"/>
      <c r="Q134" s="61"/>
      <c r="R134" s="61"/>
      <c r="S134" s="61"/>
      <c r="T134" s="61"/>
      <c r="U134" s="61"/>
    </row>
    <row r="135" spans="2:21" ht="15" customHeight="1">
      <c r="B135" s="1698" t="str">
        <f t="shared" si="2"/>
        <v/>
      </c>
      <c r="C135" s="1699">
        <f>'Og s3a'!C137</f>
        <v>0</v>
      </c>
      <c r="D135" s="1700">
        <f>'Og s3a'!F137</f>
        <v>0</v>
      </c>
      <c r="E135" s="492"/>
      <c r="F135" s="933"/>
      <c r="G135" s="492"/>
      <c r="H135" s="522"/>
      <c r="I135" s="522"/>
      <c r="J135" s="61"/>
      <c r="K135" s="441">
        <f>'Og s3a'!G137</f>
        <v>0</v>
      </c>
      <c r="L135" s="493">
        <f>'Og s3a'!D137</f>
        <v>0</v>
      </c>
      <c r="M135" s="1687">
        <f>Import!J135</f>
        <v>0</v>
      </c>
      <c r="N135" s="61"/>
      <c r="O135" s="61"/>
      <c r="P135" s="61"/>
      <c r="Q135" s="61"/>
      <c r="R135" s="61"/>
      <c r="S135" s="61"/>
      <c r="T135" s="61"/>
      <c r="U135" s="61"/>
    </row>
    <row r="136" spans="2:21" ht="15" customHeight="1">
      <c r="B136" s="1698" t="str">
        <f t="shared" si="2"/>
        <v/>
      </c>
      <c r="C136" s="1699">
        <f>'Og s3a'!C138</f>
        <v>0</v>
      </c>
      <c r="D136" s="1700">
        <f>'Og s3a'!F138</f>
        <v>0</v>
      </c>
      <c r="E136" s="492"/>
      <c r="F136" s="933"/>
      <c r="G136" s="492"/>
      <c r="H136" s="522"/>
      <c r="I136" s="522"/>
      <c r="J136" s="61"/>
      <c r="K136" s="441">
        <f>'Og s3a'!G138</f>
        <v>0</v>
      </c>
      <c r="L136" s="493">
        <f>'Og s3a'!D138</f>
        <v>0</v>
      </c>
      <c r="M136" s="1687">
        <f>Import!J136</f>
        <v>0</v>
      </c>
      <c r="N136" s="61"/>
      <c r="O136" s="61"/>
      <c r="P136" s="61"/>
      <c r="Q136" s="61"/>
      <c r="R136" s="61"/>
      <c r="S136" s="61"/>
      <c r="T136" s="61"/>
      <c r="U136" s="61"/>
    </row>
    <row r="137" spans="2:21" ht="15" customHeight="1">
      <c r="B137" s="1698" t="str">
        <f t="shared" si="2"/>
        <v/>
      </c>
      <c r="C137" s="1699">
        <f>'Og s3a'!C139</f>
        <v>0</v>
      </c>
      <c r="D137" s="1700">
        <f>'Og s3a'!F139</f>
        <v>0</v>
      </c>
      <c r="E137" s="492"/>
      <c r="F137" s="933"/>
      <c r="G137" s="492"/>
      <c r="H137" s="522"/>
      <c r="I137" s="522"/>
      <c r="J137" s="61"/>
      <c r="K137" s="441">
        <f>'Og s3a'!G139</f>
        <v>0</v>
      </c>
      <c r="L137" s="493">
        <f>'Og s3a'!D139</f>
        <v>0</v>
      </c>
      <c r="M137" s="1687">
        <f>Import!J137</f>
        <v>0</v>
      </c>
      <c r="N137" s="61"/>
      <c r="O137" s="61"/>
      <c r="P137" s="61"/>
      <c r="Q137" s="61"/>
      <c r="R137" s="61"/>
      <c r="S137" s="61"/>
      <c r="T137" s="61"/>
      <c r="U137" s="61"/>
    </row>
    <row r="138" spans="2:21" ht="15" customHeight="1">
      <c r="B138" s="1698" t="str">
        <f t="shared" si="2"/>
        <v/>
      </c>
      <c r="C138" s="1699">
        <f>'Og s3a'!C140</f>
        <v>0</v>
      </c>
      <c r="D138" s="1700">
        <f>'Og s3a'!F140</f>
        <v>0</v>
      </c>
      <c r="E138" s="492"/>
      <c r="F138" s="933"/>
      <c r="G138" s="492"/>
      <c r="H138" s="522"/>
      <c r="I138" s="522"/>
      <c r="J138" s="61"/>
      <c r="K138" s="441">
        <f>'Og s3a'!G140</f>
        <v>0</v>
      </c>
      <c r="L138" s="493">
        <f>'Og s3a'!D140</f>
        <v>0</v>
      </c>
      <c r="M138" s="1687">
        <f>Import!J138</f>
        <v>0</v>
      </c>
      <c r="N138" s="61"/>
      <c r="O138" s="61"/>
      <c r="P138" s="61"/>
      <c r="Q138" s="61"/>
      <c r="R138" s="61"/>
      <c r="S138" s="61"/>
      <c r="T138" s="61"/>
      <c r="U138" s="61"/>
    </row>
    <row r="139" spans="2:21" ht="15" customHeight="1">
      <c r="B139" s="1698" t="str">
        <f t="shared" si="2"/>
        <v/>
      </c>
      <c r="C139" s="1699">
        <f>'Og s3a'!C141</f>
        <v>0</v>
      </c>
      <c r="D139" s="1700">
        <f>'Og s3a'!F141</f>
        <v>0</v>
      </c>
      <c r="E139" s="492"/>
      <c r="F139" s="933"/>
      <c r="G139" s="492"/>
      <c r="H139" s="522"/>
      <c r="I139" s="522"/>
      <c r="J139" s="61"/>
      <c r="K139" s="441">
        <f>'Og s3a'!G141</f>
        <v>0</v>
      </c>
      <c r="L139" s="493">
        <f>'Og s3a'!D141</f>
        <v>0</v>
      </c>
      <c r="M139" s="1687">
        <f>Import!J139</f>
        <v>0</v>
      </c>
      <c r="N139" s="61"/>
      <c r="O139" s="61"/>
      <c r="P139" s="61"/>
      <c r="Q139" s="61"/>
      <c r="R139" s="61"/>
      <c r="S139" s="61"/>
      <c r="T139" s="61"/>
      <c r="U139" s="61"/>
    </row>
    <row r="140" spans="2:21" ht="15" customHeight="1">
      <c r="B140" s="1698" t="str">
        <f t="shared" si="2"/>
        <v/>
      </c>
      <c r="C140" s="1699">
        <f>'Og s3a'!C142</f>
        <v>0</v>
      </c>
      <c r="D140" s="1700">
        <f>'Og s3a'!F142</f>
        <v>0</v>
      </c>
      <c r="E140" s="492"/>
      <c r="F140" s="933"/>
      <c r="G140" s="492"/>
      <c r="H140" s="522"/>
      <c r="I140" s="522"/>
      <c r="J140" s="61"/>
      <c r="K140" s="441">
        <f>'Og s3a'!G142</f>
        <v>0</v>
      </c>
      <c r="L140" s="493">
        <f>'Og s3a'!D142</f>
        <v>0</v>
      </c>
      <c r="M140" s="1687">
        <f>Import!J140</f>
        <v>0</v>
      </c>
      <c r="N140" s="61"/>
      <c r="O140" s="61"/>
      <c r="P140" s="61"/>
      <c r="Q140" s="61"/>
      <c r="R140" s="61"/>
      <c r="S140" s="61"/>
      <c r="T140" s="61"/>
      <c r="U140" s="61"/>
    </row>
    <row r="141" spans="2:21" ht="15" customHeight="1">
      <c r="B141" s="1698" t="str">
        <f t="shared" si="2"/>
        <v/>
      </c>
      <c r="C141" s="1699">
        <f>'Og s3a'!C143</f>
        <v>0</v>
      </c>
      <c r="D141" s="1700">
        <f>'Og s3a'!F143</f>
        <v>0</v>
      </c>
      <c r="E141" s="492"/>
      <c r="F141" s="933"/>
      <c r="G141" s="492"/>
      <c r="H141" s="522"/>
      <c r="I141" s="522"/>
      <c r="J141" s="61"/>
      <c r="K141" s="441">
        <f>'Og s3a'!G143</f>
        <v>0</v>
      </c>
      <c r="L141" s="493">
        <f>'Og s3a'!D143</f>
        <v>0</v>
      </c>
      <c r="M141" s="1687">
        <f>Import!J141</f>
        <v>0</v>
      </c>
      <c r="N141" s="61"/>
      <c r="O141" s="61"/>
      <c r="P141" s="61"/>
      <c r="Q141" s="61"/>
      <c r="R141" s="61"/>
      <c r="S141" s="61"/>
      <c r="T141" s="61"/>
      <c r="U141" s="61"/>
    </row>
    <row r="142" spans="2:21" ht="15" customHeight="1">
      <c r="B142" s="1698" t="str">
        <f t="shared" si="2"/>
        <v/>
      </c>
      <c r="C142" s="1699">
        <f>'Og s3a'!C144</f>
        <v>0</v>
      </c>
      <c r="D142" s="1700">
        <f>'Og s3a'!F144</f>
        <v>0</v>
      </c>
      <c r="E142" s="492"/>
      <c r="F142" s="933"/>
      <c r="G142" s="492"/>
      <c r="H142" s="522"/>
      <c r="I142" s="522"/>
      <c r="J142" s="61"/>
      <c r="K142" s="441">
        <f>'Og s3a'!G144</f>
        <v>0</v>
      </c>
      <c r="L142" s="493">
        <f>'Og s3a'!D144</f>
        <v>0</v>
      </c>
      <c r="M142" s="1687">
        <f>Import!J142</f>
        <v>0</v>
      </c>
      <c r="N142" s="61"/>
      <c r="O142" s="61"/>
      <c r="P142" s="61"/>
      <c r="Q142" s="61"/>
      <c r="R142" s="61"/>
      <c r="S142" s="61"/>
      <c r="T142" s="61"/>
      <c r="U142" s="61"/>
    </row>
    <row r="143" spans="2:21" ht="15" customHeight="1">
      <c r="B143" s="1698" t="str">
        <f t="shared" si="2"/>
        <v/>
      </c>
      <c r="C143" s="1699">
        <f>'Og s3a'!C145</f>
        <v>0</v>
      </c>
      <c r="D143" s="1700">
        <f>'Og s3a'!F145</f>
        <v>0</v>
      </c>
      <c r="E143" s="492"/>
      <c r="F143" s="933"/>
      <c r="G143" s="492"/>
      <c r="H143" s="522"/>
      <c r="I143" s="522"/>
      <c r="J143" s="61"/>
      <c r="K143" s="441">
        <f>'Og s3a'!G145</f>
        <v>0</v>
      </c>
      <c r="L143" s="493">
        <f>'Og s3a'!D145</f>
        <v>0</v>
      </c>
      <c r="M143" s="1687">
        <f>Import!J143</f>
        <v>0</v>
      </c>
      <c r="N143" s="61"/>
      <c r="O143" s="61"/>
      <c r="P143" s="61"/>
      <c r="Q143" s="61"/>
      <c r="R143" s="61"/>
      <c r="S143" s="61"/>
      <c r="T143" s="61"/>
      <c r="U143" s="61"/>
    </row>
    <row r="144" spans="2:21" ht="15" customHeight="1">
      <c r="B144" s="1698" t="str">
        <f t="shared" si="2"/>
        <v/>
      </c>
      <c r="C144" s="1699">
        <f>'Og s3a'!C146</f>
        <v>0</v>
      </c>
      <c r="D144" s="1700">
        <f>'Og s3a'!F146</f>
        <v>0</v>
      </c>
      <c r="E144" s="492"/>
      <c r="F144" s="933"/>
      <c r="G144" s="492"/>
      <c r="H144" s="522"/>
      <c r="I144" s="522"/>
      <c r="J144" s="61"/>
      <c r="K144" s="441">
        <f>'Og s3a'!G146</f>
        <v>0</v>
      </c>
      <c r="L144" s="493">
        <f>'Og s3a'!D146</f>
        <v>0</v>
      </c>
      <c r="M144" s="1687">
        <f>Import!J144</f>
        <v>0</v>
      </c>
      <c r="N144" s="61"/>
      <c r="O144" s="61"/>
      <c r="P144" s="61"/>
      <c r="Q144" s="61"/>
      <c r="R144" s="61"/>
      <c r="S144" s="61"/>
      <c r="T144" s="61"/>
      <c r="U144" s="61"/>
    </row>
    <row r="145" spans="2:21" ht="15" customHeight="1">
      <c r="B145" s="1698" t="str">
        <f t="shared" si="2"/>
        <v/>
      </c>
      <c r="C145" s="1699">
        <f>'Og s3a'!C147</f>
        <v>0</v>
      </c>
      <c r="D145" s="1700">
        <f>'Og s3a'!F147</f>
        <v>0</v>
      </c>
      <c r="E145" s="492"/>
      <c r="F145" s="933"/>
      <c r="G145" s="492"/>
      <c r="H145" s="522"/>
      <c r="I145" s="522"/>
      <c r="J145" s="61"/>
      <c r="K145" s="441">
        <f>'Og s3a'!G147</f>
        <v>0</v>
      </c>
      <c r="L145" s="493">
        <f>'Og s3a'!D147</f>
        <v>0</v>
      </c>
      <c r="M145" s="1687">
        <f>Import!J145</f>
        <v>0</v>
      </c>
      <c r="N145" s="61"/>
      <c r="O145" s="61"/>
      <c r="P145" s="61"/>
      <c r="Q145" s="61"/>
      <c r="R145" s="61"/>
      <c r="S145" s="61"/>
      <c r="T145" s="61"/>
      <c r="U145" s="61"/>
    </row>
    <row r="146" spans="2:21" ht="15" customHeight="1">
      <c r="B146" s="1698" t="str">
        <f t="shared" si="2"/>
        <v/>
      </c>
      <c r="C146" s="1699">
        <f>'Og s3a'!C148</f>
        <v>0</v>
      </c>
      <c r="D146" s="1700">
        <f>'Og s3a'!F148</f>
        <v>0</v>
      </c>
      <c r="E146" s="492"/>
      <c r="F146" s="933"/>
      <c r="G146" s="492"/>
      <c r="H146" s="522"/>
      <c r="I146" s="522"/>
      <c r="J146" s="61"/>
      <c r="K146" s="441">
        <f>'Og s3a'!G148</f>
        <v>0</v>
      </c>
      <c r="L146" s="493">
        <f>'Og s3a'!D148</f>
        <v>0</v>
      </c>
      <c r="M146" s="1687">
        <f>Import!J146</f>
        <v>0</v>
      </c>
      <c r="N146" s="61"/>
      <c r="O146" s="61"/>
      <c r="P146" s="61"/>
      <c r="Q146" s="61"/>
      <c r="R146" s="61"/>
      <c r="S146" s="61"/>
      <c r="T146" s="61"/>
      <c r="U146" s="61"/>
    </row>
    <row r="147" spans="2:21" ht="15" customHeight="1">
      <c r="B147" s="1698" t="str">
        <f t="shared" si="2"/>
        <v/>
      </c>
      <c r="C147" s="1699">
        <f>'Og s3a'!C149</f>
        <v>0</v>
      </c>
      <c r="D147" s="1700">
        <f>'Og s3a'!F149</f>
        <v>0</v>
      </c>
      <c r="E147" s="492"/>
      <c r="F147" s="933"/>
      <c r="G147" s="492"/>
      <c r="H147" s="522"/>
      <c r="I147" s="522"/>
      <c r="J147" s="61"/>
      <c r="K147" s="441">
        <f>'Og s3a'!G149</f>
        <v>0</v>
      </c>
      <c r="L147" s="493">
        <f>'Og s3a'!D149</f>
        <v>0</v>
      </c>
      <c r="M147" s="1687">
        <f>Import!J147</f>
        <v>0</v>
      </c>
      <c r="N147" s="61"/>
      <c r="O147" s="61"/>
      <c r="P147" s="61"/>
      <c r="Q147" s="61"/>
      <c r="R147" s="61"/>
      <c r="S147" s="61"/>
      <c r="T147" s="61"/>
      <c r="U147" s="61"/>
    </row>
    <row r="148" spans="2:21" ht="15" customHeight="1">
      <c r="B148" s="1698" t="str">
        <f t="shared" si="2"/>
        <v/>
      </c>
      <c r="C148" s="1699">
        <f>'Og s3a'!C150</f>
        <v>0</v>
      </c>
      <c r="D148" s="1700">
        <f>'Og s3a'!F150</f>
        <v>0</v>
      </c>
      <c r="E148" s="492"/>
      <c r="F148" s="933"/>
      <c r="G148" s="492"/>
      <c r="H148" s="522"/>
      <c r="I148" s="522"/>
      <c r="J148" s="61"/>
      <c r="K148" s="441">
        <f>'Og s3a'!G150</f>
        <v>0</v>
      </c>
      <c r="L148" s="493">
        <f>'Og s3a'!D150</f>
        <v>0</v>
      </c>
      <c r="M148" s="1687">
        <f>Import!J148</f>
        <v>0</v>
      </c>
      <c r="N148" s="61"/>
      <c r="O148" s="61"/>
      <c r="P148" s="61"/>
      <c r="Q148" s="61"/>
      <c r="R148" s="61"/>
      <c r="S148" s="61"/>
      <c r="T148" s="61"/>
      <c r="U148" s="61"/>
    </row>
    <row r="149" spans="2:21" ht="15" customHeight="1">
      <c r="B149" s="1698" t="str">
        <f t="shared" si="2"/>
        <v/>
      </c>
      <c r="C149" s="1699">
        <f>'Og s3a'!C151</f>
        <v>0</v>
      </c>
      <c r="D149" s="1700">
        <f>'Og s3a'!F151</f>
        <v>0</v>
      </c>
      <c r="E149" s="492"/>
      <c r="F149" s="933"/>
      <c r="G149" s="492"/>
      <c r="H149" s="522"/>
      <c r="I149" s="522"/>
      <c r="J149" s="61"/>
      <c r="K149" s="441">
        <f>'Og s3a'!G151</f>
        <v>0</v>
      </c>
      <c r="L149" s="493">
        <f>'Og s3a'!D151</f>
        <v>0</v>
      </c>
      <c r="M149" s="1687">
        <f>Import!J149</f>
        <v>0</v>
      </c>
      <c r="N149" s="61"/>
      <c r="O149" s="61"/>
      <c r="P149" s="61"/>
      <c r="Q149" s="61"/>
      <c r="R149" s="61"/>
      <c r="S149" s="61"/>
      <c r="T149" s="61"/>
      <c r="U149" s="61"/>
    </row>
    <row r="150" spans="2:21" ht="15" customHeight="1">
      <c r="B150" s="1698" t="str">
        <f t="shared" si="2"/>
        <v/>
      </c>
      <c r="C150" s="1699">
        <f>'Og s3a'!C152</f>
        <v>0</v>
      </c>
      <c r="D150" s="1700">
        <f>'Og s3a'!F152</f>
        <v>0</v>
      </c>
      <c r="E150" s="492"/>
      <c r="F150" s="933"/>
      <c r="G150" s="492"/>
      <c r="H150" s="522"/>
      <c r="I150" s="522"/>
      <c r="J150" s="61"/>
      <c r="K150" s="441">
        <f>'Og s3a'!G152</f>
        <v>0</v>
      </c>
      <c r="L150" s="493">
        <f>'Og s3a'!D152</f>
        <v>0</v>
      </c>
      <c r="M150" s="1687">
        <f>Import!J150</f>
        <v>0</v>
      </c>
      <c r="N150" s="61"/>
      <c r="O150" s="61"/>
      <c r="P150" s="61"/>
      <c r="Q150" s="61"/>
      <c r="R150" s="61"/>
      <c r="S150" s="61"/>
      <c r="T150" s="61"/>
      <c r="U150" s="61"/>
    </row>
    <row r="151" spans="2:21" ht="15" customHeight="1">
      <c r="B151" s="1698" t="str">
        <f t="shared" si="2"/>
        <v/>
      </c>
      <c r="C151" s="1699">
        <f>'Og s3a'!C153</f>
        <v>0</v>
      </c>
      <c r="D151" s="1700">
        <f>'Og s3a'!F153</f>
        <v>0</v>
      </c>
      <c r="E151" s="492"/>
      <c r="F151" s="933"/>
      <c r="G151" s="492"/>
      <c r="H151" s="522"/>
      <c r="I151" s="522"/>
      <c r="J151" s="61"/>
      <c r="K151" s="441">
        <f>'Og s3a'!G153</f>
        <v>0</v>
      </c>
      <c r="L151" s="493">
        <f>'Og s3a'!D153</f>
        <v>0</v>
      </c>
      <c r="M151" s="1687">
        <f>Import!J151</f>
        <v>0</v>
      </c>
      <c r="N151" s="61"/>
      <c r="O151" s="61"/>
      <c r="P151" s="61"/>
      <c r="Q151" s="61"/>
      <c r="R151" s="61"/>
      <c r="S151" s="61"/>
      <c r="T151" s="61"/>
      <c r="U151" s="61"/>
    </row>
    <row r="152" spans="2:21" ht="15" customHeight="1">
      <c r="B152" s="1698" t="str">
        <f t="shared" si="2"/>
        <v/>
      </c>
      <c r="C152" s="1699">
        <f>'Og s3a'!C154</f>
        <v>0</v>
      </c>
      <c r="D152" s="1700">
        <f>'Og s3a'!F154</f>
        <v>0</v>
      </c>
      <c r="E152" s="492"/>
      <c r="F152" s="933"/>
      <c r="G152" s="492"/>
      <c r="H152" s="522"/>
      <c r="I152" s="522"/>
      <c r="J152" s="61"/>
      <c r="K152" s="441">
        <f>'Og s3a'!G154</f>
        <v>0</v>
      </c>
      <c r="L152" s="493">
        <f>'Og s3a'!D154</f>
        <v>0</v>
      </c>
      <c r="M152" s="1687">
        <f>Import!J152</f>
        <v>0</v>
      </c>
      <c r="N152" s="61"/>
      <c r="O152" s="61"/>
      <c r="P152" s="61"/>
      <c r="Q152" s="61"/>
      <c r="R152" s="61"/>
      <c r="S152" s="61"/>
      <c r="T152" s="61"/>
      <c r="U152" s="61"/>
    </row>
    <row r="153" spans="2:21" ht="15" customHeight="1">
      <c r="B153" s="1698" t="str">
        <f t="shared" si="2"/>
        <v/>
      </c>
      <c r="C153" s="1699">
        <f>'Og s3a'!C155</f>
        <v>0</v>
      </c>
      <c r="D153" s="1700">
        <f>'Og s3a'!F155</f>
        <v>0</v>
      </c>
      <c r="E153" s="492"/>
      <c r="F153" s="933"/>
      <c r="G153" s="492"/>
      <c r="H153" s="522"/>
      <c r="I153" s="522"/>
      <c r="J153" s="61"/>
      <c r="K153" s="441">
        <f>'Og s3a'!G155</f>
        <v>0</v>
      </c>
      <c r="L153" s="493">
        <f>'Og s3a'!D155</f>
        <v>0</v>
      </c>
      <c r="M153" s="1687">
        <f>Import!J153</f>
        <v>0</v>
      </c>
      <c r="N153" s="61"/>
      <c r="O153" s="61"/>
      <c r="P153" s="61"/>
      <c r="Q153" s="61"/>
      <c r="R153" s="61"/>
      <c r="S153" s="61"/>
      <c r="T153" s="61"/>
      <c r="U153" s="61"/>
    </row>
    <row r="154" spans="2:21" ht="15" customHeight="1">
      <c r="B154" s="1698" t="str">
        <f t="shared" si="2"/>
        <v/>
      </c>
      <c r="C154" s="1699">
        <f>'Og s3a'!C156</f>
        <v>0</v>
      </c>
      <c r="D154" s="1700">
        <f>'Og s3a'!F156</f>
        <v>0</v>
      </c>
      <c r="E154" s="492"/>
      <c r="F154" s="933"/>
      <c r="G154" s="492"/>
      <c r="H154" s="522"/>
      <c r="I154" s="522"/>
      <c r="J154" s="61"/>
      <c r="K154" s="441">
        <f>'Og s3a'!G156</f>
        <v>0</v>
      </c>
      <c r="L154" s="493">
        <f>'Og s3a'!D156</f>
        <v>0</v>
      </c>
      <c r="M154" s="1687">
        <f>Import!J154</f>
        <v>0</v>
      </c>
      <c r="N154" s="61"/>
      <c r="O154" s="61"/>
      <c r="P154" s="61"/>
      <c r="Q154" s="61"/>
      <c r="R154" s="61"/>
      <c r="S154" s="61"/>
      <c r="T154" s="61"/>
      <c r="U154" s="61"/>
    </row>
    <row r="155" spans="2:21" ht="15" customHeight="1">
      <c r="B155" s="1698" t="str">
        <f t="shared" si="2"/>
        <v/>
      </c>
      <c r="C155" s="1699">
        <f>'Og s3a'!C157</f>
        <v>0</v>
      </c>
      <c r="D155" s="1700">
        <f>'Og s3a'!F157</f>
        <v>0</v>
      </c>
      <c r="E155" s="492"/>
      <c r="F155" s="933"/>
      <c r="G155" s="492"/>
      <c r="H155" s="522"/>
      <c r="I155" s="522"/>
      <c r="J155" s="61"/>
      <c r="K155" s="441">
        <f>'Og s3a'!G157</f>
        <v>0</v>
      </c>
      <c r="L155" s="493">
        <f>'Og s3a'!D157</f>
        <v>0</v>
      </c>
      <c r="M155" s="1687">
        <f>Import!J155</f>
        <v>0</v>
      </c>
      <c r="N155" s="61"/>
      <c r="O155" s="61"/>
      <c r="P155" s="61"/>
      <c r="Q155" s="61"/>
      <c r="R155" s="61"/>
      <c r="S155" s="61"/>
      <c r="T155" s="61"/>
      <c r="U155" s="61"/>
    </row>
    <row r="156" spans="2:21" ht="15" customHeight="1">
      <c r="B156" s="1698" t="str">
        <f t="shared" si="2"/>
        <v/>
      </c>
      <c r="C156" s="1699">
        <f>'Og s3a'!C158</f>
        <v>0</v>
      </c>
      <c r="D156" s="1700">
        <f>'Og s3a'!F158</f>
        <v>0</v>
      </c>
      <c r="E156" s="492"/>
      <c r="F156" s="933"/>
      <c r="G156" s="492"/>
      <c r="H156" s="522"/>
      <c r="I156" s="522"/>
      <c r="J156" s="61"/>
      <c r="K156" s="441">
        <f>'Og s3a'!G158</f>
        <v>0</v>
      </c>
      <c r="L156" s="493">
        <f>'Og s3a'!D158</f>
        <v>0</v>
      </c>
      <c r="M156" s="1687">
        <f>Import!J156</f>
        <v>0</v>
      </c>
      <c r="N156" s="61"/>
      <c r="O156" s="61"/>
      <c r="P156" s="61"/>
      <c r="Q156" s="61"/>
      <c r="R156" s="61"/>
      <c r="S156" s="61"/>
      <c r="T156" s="61"/>
      <c r="U156" s="61"/>
    </row>
    <row r="157" spans="2:21" ht="15" customHeight="1">
      <c r="B157" s="1698" t="str">
        <f t="shared" si="2"/>
        <v/>
      </c>
      <c r="C157" s="1699">
        <f>'Og s3a'!C159</f>
        <v>0</v>
      </c>
      <c r="D157" s="1700">
        <f>'Og s3a'!F159</f>
        <v>0</v>
      </c>
      <c r="E157" s="492"/>
      <c r="F157" s="933"/>
      <c r="G157" s="492"/>
      <c r="H157" s="522"/>
      <c r="I157" s="522"/>
      <c r="J157" s="61"/>
      <c r="K157" s="441">
        <f>'Og s3a'!G159</f>
        <v>0</v>
      </c>
      <c r="L157" s="493">
        <f>'Og s3a'!D159</f>
        <v>0</v>
      </c>
      <c r="M157" s="1687">
        <f>Import!J157</f>
        <v>0</v>
      </c>
      <c r="N157" s="61"/>
      <c r="O157" s="61"/>
      <c r="P157" s="61"/>
      <c r="Q157" s="61"/>
      <c r="R157" s="61"/>
      <c r="S157" s="61"/>
      <c r="T157" s="61"/>
      <c r="U157" s="61"/>
    </row>
    <row r="158" spans="2:21" ht="15" customHeight="1">
      <c r="B158" s="1698" t="str">
        <f t="shared" si="2"/>
        <v/>
      </c>
      <c r="C158" s="1699">
        <f>'Og s3a'!C160</f>
        <v>0</v>
      </c>
      <c r="D158" s="1700">
        <f>'Og s3a'!F160</f>
        <v>0</v>
      </c>
      <c r="E158" s="492"/>
      <c r="F158" s="933"/>
      <c r="G158" s="492"/>
      <c r="H158" s="522"/>
      <c r="I158" s="522"/>
      <c r="J158" s="61"/>
      <c r="K158" s="441">
        <f>'Og s3a'!G160</f>
        <v>0</v>
      </c>
      <c r="L158" s="493">
        <f>'Og s3a'!D160</f>
        <v>0</v>
      </c>
      <c r="M158" s="1687">
        <f>Import!J158</f>
        <v>0</v>
      </c>
      <c r="N158" s="61"/>
      <c r="O158" s="61"/>
      <c r="P158" s="61"/>
      <c r="Q158" s="61"/>
      <c r="R158" s="61"/>
      <c r="S158" s="61"/>
      <c r="T158" s="61"/>
      <c r="U158" s="61"/>
    </row>
    <row r="159" spans="2:21" ht="15" customHeight="1">
      <c r="B159" s="1698" t="str">
        <f t="shared" si="2"/>
        <v/>
      </c>
      <c r="C159" s="1699">
        <f>'Og s3a'!C161</f>
        <v>0</v>
      </c>
      <c r="D159" s="1700">
        <f>'Og s3a'!F161</f>
        <v>0</v>
      </c>
      <c r="E159" s="492"/>
      <c r="F159" s="933"/>
      <c r="G159" s="492"/>
      <c r="H159" s="522"/>
      <c r="I159" s="522"/>
      <c r="J159" s="61"/>
      <c r="K159" s="441">
        <f>'Og s3a'!G161</f>
        <v>0</v>
      </c>
      <c r="L159" s="493">
        <f>'Og s3a'!D161</f>
        <v>0</v>
      </c>
      <c r="M159" s="1687">
        <f>Import!J159</f>
        <v>0</v>
      </c>
      <c r="N159" s="61"/>
      <c r="O159" s="61"/>
      <c r="P159" s="61"/>
      <c r="Q159" s="61"/>
      <c r="R159" s="61"/>
      <c r="S159" s="61"/>
      <c r="T159" s="61"/>
      <c r="U159" s="61"/>
    </row>
    <row r="160" spans="2:21" ht="15" customHeight="1">
      <c r="B160" s="1698" t="str">
        <f t="shared" si="2"/>
        <v/>
      </c>
      <c r="C160" s="1699">
        <f>'Og s3a'!C162</f>
        <v>0</v>
      </c>
      <c r="D160" s="1700">
        <f>'Og s3a'!F162</f>
        <v>0</v>
      </c>
      <c r="E160" s="492"/>
      <c r="F160" s="933"/>
      <c r="G160" s="492"/>
      <c r="H160" s="522"/>
      <c r="I160" s="522"/>
      <c r="J160" s="61"/>
      <c r="K160" s="441">
        <f>'Og s3a'!G162</f>
        <v>0</v>
      </c>
      <c r="L160" s="493">
        <f>'Og s3a'!D162</f>
        <v>0</v>
      </c>
      <c r="M160" s="1687">
        <f>Import!J160</f>
        <v>0</v>
      </c>
      <c r="N160" s="61"/>
      <c r="O160" s="61"/>
      <c r="P160" s="61"/>
      <c r="Q160" s="61"/>
      <c r="R160" s="61"/>
      <c r="S160" s="61"/>
      <c r="T160" s="61"/>
      <c r="U160" s="61"/>
    </row>
    <row r="161" spans="2:21" ht="15" customHeight="1">
      <c r="B161" s="1698" t="str">
        <f t="shared" si="2"/>
        <v/>
      </c>
      <c r="C161" s="1699">
        <f>'Og s3a'!C163</f>
        <v>0</v>
      </c>
      <c r="D161" s="1700">
        <f>'Og s3a'!F163</f>
        <v>0</v>
      </c>
      <c r="E161" s="492"/>
      <c r="F161" s="933"/>
      <c r="G161" s="492"/>
      <c r="H161" s="522"/>
      <c r="I161" s="522"/>
      <c r="J161" s="61"/>
      <c r="K161" s="441">
        <f>'Og s3a'!G163</f>
        <v>0</v>
      </c>
      <c r="L161" s="493">
        <f>'Og s3a'!D163</f>
        <v>0</v>
      </c>
      <c r="M161" s="1687">
        <f>Import!J161</f>
        <v>0</v>
      </c>
      <c r="N161" s="61"/>
      <c r="O161" s="61"/>
      <c r="P161" s="61"/>
      <c r="Q161" s="61"/>
      <c r="R161" s="61"/>
      <c r="S161" s="61"/>
      <c r="T161" s="61"/>
      <c r="U161" s="61"/>
    </row>
    <row r="162" spans="2:21" ht="15" customHeight="1">
      <c r="B162" s="1698" t="str">
        <f t="shared" si="2"/>
        <v/>
      </c>
      <c r="C162" s="1699">
        <f>'Og s3a'!C164</f>
        <v>0</v>
      </c>
      <c r="D162" s="1700">
        <f>'Og s3a'!F164</f>
        <v>0</v>
      </c>
      <c r="E162" s="492"/>
      <c r="F162" s="933"/>
      <c r="G162" s="492"/>
      <c r="H162" s="522"/>
      <c r="I162" s="522"/>
      <c r="J162" s="61"/>
      <c r="K162" s="441">
        <f>'Og s3a'!G164</f>
        <v>0</v>
      </c>
      <c r="L162" s="493">
        <f>'Og s3a'!D164</f>
        <v>0</v>
      </c>
      <c r="M162" s="1687">
        <f>Import!J162</f>
        <v>0</v>
      </c>
      <c r="N162" s="61"/>
      <c r="O162" s="61"/>
      <c r="P162" s="61"/>
      <c r="Q162" s="61"/>
      <c r="R162" s="61"/>
      <c r="S162" s="61"/>
      <c r="T162" s="61"/>
      <c r="U162" s="61"/>
    </row>
    <row r="163" spans="2:21" ht="15" customHeight="1">
      <c r="B163" s="1698" t="str">
        <f t="shared" si="2"/>
        <v/>
      </c>
      <c r="C163" s="1699">
        <f>'Og s3a'!C165</f>
        <v>0</v>
      </c>
      <c r="D163" s="1700">
        <f>'Og s3a'!F165</f>
        <v>0</v>
      </c>
      <c r="E163" s="492"/>
      <c r="F163" s="933"/>
      <c r="G163" s="492"/>
      <c r="H163" s="522"/>
      <c r="I163" s="522"/>
      <c r="J163" s="61"/>
      <c r="K163" s="441">
        <f>'Og s3a'!G165</f>
        <v>0</v>
      </c>
      <c r="L163" s="493">
        <f>'Og s3a'!D165</f>
        <v>0</v>
      </c>
      <c r="M163" s="1687">
        <f>Import!J163</f>
        <v>0</v>
      </c>
      <c r="N163" s="61"/>
      <c r="O163" s="61"/>
      <c r="P163" s="61"/>
      <c r="Q163" s="61"/>
      <c r="R163" s="61"/>
      <c r="S163" s="61"/>
      <c r="T163" s="61"/>
      <c r="U163" s="61"/>
    </row>
    <row r="164" spans="2:21" ht="15" customHeight="1">
      <c r="B164" s="1698" t="str">
        <f t="shared" si="2"/>
        <v/>
      </c>
      <c r="C164" s="1699">
        <f>'Og s3a'!C166</f>
        <v>0</v>
      </c>
      <c r="D164" s="1700">
        <f>'Og s3a'!F166</f>
        <v>0</v>
      </c>
      <c r="E164" s="492"/>
      <c r="F164" s="933"/>
      <c r="G164" s="492"/>
      <c r="H164" s="522"/>
      <c r="I164" s="522"/>
      <c r="J164" s="61"/>
      <c r="K164" s="441">
        <f>'Og s3a'!G166</f>
        <v>0</v>
      </c>
      <c r="L164" s="493">
        <f>'Og s3a'!D166</f>
        <v>0</v>
      </c>
      <c r="M164" s="1687">
        <f>Import!J164</f>
        <v>0</v>
      </c>
      <c r="N164" s="61"/>
      <c r="O164" s="61"/>
      <c r="P164" s="61"/>
      <c r="Q164" s="61"/>
      <c r="R164" s="61"/>
      <c r="S164" s="61"/>
      <c r="T164" s="61"/>
      <c r="U164" s="61"/>
    </row>
    <row r="165" spans="2:21" ht="15" customHeight="1">
      <c r="B165" s="1698" t="str">
        <f t="shared" si="2"/>
        <v/>
      </c>
      <c r="C165" s="1699">
        <f>'Og s3a'!C167</f>
        <v>0</v>
      </c>
      <c r="D165" s="1700">
        <f>'Og s3a'!F167</f>
        <v>0</v>
      </c>
      <c r="E165" s="492"/>
      <c r="F165" s="933"/>
      <c r="G165" s="492"/>
      <c r="H165" s="522"/>
      <c r="I165" s="522"/>
      <c r="J165" s="61"/>
      <c r="K165" s="441">
        <f>'Og s3a'!G167</f>
        <v>0</v>
      </c>
      <c r="L165" s="493">
        <f>'Og s3a'!D167</f>
        <v>0</v>
      </c>
      <c r="M165" s="1687">
        <f>Import!J165</f>
        <v>0</v>
      </c>
      <c r="N165" s="61"/>
      <c r="O165" s="61"/>
      <c r="P165" s="61"/>
      <c r="Q165" s="61"/>
      <c r="R165" s="61"/>
      <c r="S165" s="61"/>
      <c r="T165" s="61"/>
      <c r="U165" s="61"/>
    </row>
    <row r="166" spans="2:21" ht="15" customHeight="1">
      <c r="B166" s="1698" t="str">
        <f t="shared" si="2"/>
        <v/>
      </c>
      <c r="C166" s="1699">
        <f>'Og s3a'!C168</f>
        <v>0</v>
      </c>
      <c r="D166" s="1700">
        <f>'Og s3a'!F168</f>
        <v>0</v>
      </c>
      <c r="E166" s="492"/>
      <c r="F166" s="933"/>
      <c r="G166" s="492"/>
      <c r="H166" s="522"/>
      <c r="I166" s="522"/>
      <c r="J166" s="61"/>
      <c r="K166" s="441">
        <f>'Og s3a'!G168</f>
        <v>0</v>
      </c>
      <c r="L166" s="493">
        <f>'Og s3a'!D168</f>
        <v>0</v>
      </c>
      <c r="M166" s="1687">
        <f>Import!J166</f>
        <v>0</v>
      </c>
      <c r="N166" s="61"/>
      <c r="O166" s="61"/>
      <c r="P166" s="61"/>
      <c r="Q166" s="61"/>
      <c r="R166" s="61"/>
      <c r="S166" s="61"/>
      <c r="T166" s="61"/>
      <c r="U166" s="61"/>
    </row>
    <row r="167" spans="2:21" ht="15" customHeight="1">
      <c r="B167" s="1698" t="str">
        <f t="shared" si="2"/>
        <v/>
      </c>
      <c r="C167" s="1699">
        <f>'Og s3a'!C169</f>
        <v>0</v>
      </c>
      <c r="D167" s="1700">
        <f>'Og s3a'!F169</f>
        <v>0</v>
      </c>
      <c r="E167" s="492"/>
      <c r="F167" s="933"/>
      <c r="G167" s="492"/>
      <c r="H167" s="522"/>
      <c r="I167" s="522"/>
      <c r="J167" s="61"/>
      <c r="K167" s="441">
        <f>'Og s3a'!G169</f>
        <v>0</v>
      </c>
      <c r="L167" s="493">
        <f>'Og s3a'!D169</f>
        <v>0</v>
      </c>
      <c r="M167" s="1687">
        <f>Import!J167</f>
        <v>0</v>
      </c>
      <c r="N167" s="61"/>
      <c r="O167" s="61"/>
      <c r="P167" s="61"/>
      <c r="Q167" s="61"/>
      <c r="R167" s="61"/>
      <c r="S167" s="61"/>
      <c r="T167" s="61"/>
      <c r="U167" s="61"/>
    </row>
    <row r="168" spans="2:21" ht="15" customHeight="1">
      <c r="B168" s="1698" t="str">
        <f t="shared" si="2"/>
        <v/>
      </c>
      <c r="C168" s="1699">
        <f>'Og s3a'!C170</f>
        <v>0</v>
      </c>
      <c r="D168" s="1700">
        <f>'Og s3a'!F170</f>
        <v>0</v>
      </c>
      <c r="E168" s="492"/>
      <c r="F168" s="933"/>
      <c r="G168" s="492"/>
      <c r="H168" s="522"/>
      <c r="I168" s="522"/>
      <c r="J168" s="61"/>
      <c r="K168" s="441">
        <f>'Og s3a'!G170</f>
        <v>0</v>
      </c>
      <c r="L168" s="493">
        <f>'Og s3a'!D170</f>
        <v>0</v>
      </c>
      <c r="M168" s="1687">
        <f>Import!J168</f>
        <v>0</v>
      </c>
      <c r="N168" s="61"/>
      <c r="O168" s="61"/>
      <c r="P168" s="61"/>
      <c r="Q168" s="61"/>
      <c r="R168" s="61"/>
      <c r="S168" s="61"/>
      <c r="T168" s="61"/>
      <c r="U168" s="61"/>
    </row>
    <row r="169" spans="2:21" ht="15" customHeight="1">
      <c r="B169" s="1698" t="str">
        <f t="shared" si="2"/>
        <v/>
      </c>
      <c r="C169" s="1699">
        <f>'Og s3a'!C171</f>
        <v>0</v>
      </c>
      <c r="D169" s="1700">
        <f>'Og s3a'!F171</f>
        <v>0</v>
      </c>
      <c r="E169" s="492"/>
      <c r="F169" s="933"/>
      <c r="G169" s="492"/>
      <c r="H169" s="522"/>
      <c r="I169" s="522"/>
      <c r="J169" s="61"/>
      <c r="K169" s="441">
        <f>'Og s3a'!G171</f>
        <v>0</v>
      </c>
      <c r="L169" s="493">
        <f>'Og s3a'!D171</f>
        <v>0</v>
      </c>
      <c r="M169" s="1687">
        <f>Import!J169</f>
        <v>0</v>
      </c>
      <c r="N169" s="61"/>
      <c r="O169" s="61"/>
      <c r="P169" s="61"/>
      <c r="Q169" s="61"/>
      <c r="R169" s="61"/>
      <c r="S169" s="61"/>
      <c r="T169" s="61"/>
      <c r="U169" s="61"/>
    </row>
    <row r="170" spans="2:21" ht="15" customHeight="1">
      <c r="B170" s="1698" t="str">
        <f t="shared" si="2"/>
        <v/>
      </c>
      <c r="C170" s="1699">
        <f>'Og s3a'!C172</f>
        <v>0</v>
      </c>
      <c r="D170" s="1700">
        <f>'Og s3a'!F172</f>
        <v>0</v>
      </c>
      <c r="E170" s="492"/>
      <c r="F170" s="933"/>
      <c r="G170" s="492"/>
      <c r="H170" s="522"/>
      <c r="I170" s="522"/>
      <c r="J170" s="61"/>
      <c r="K170" s="441">
        <f>'Og s3a'!G172</f>
        <v>0</v>
      </c>
      <c r="L170" s="493">
        <f>'Og s3a'!D172</f>
        <v>0</v>
      </c>
      <c r="M170" s="1687">
        <f>Import!J170</f>
        <v>0</v>
      </c>
      <c r="N170" s="61"/>
      <c r="O170" s="61"/>
      <c r="P170" s="61"/>
      <c r="Q170" s="61"/>
      <c r="R170" s="61"/>
      <c r="S170" s="61"/>
      <c r="T170" s="61"/>
      <c r="U170" s="61"/>
    </row>
    <row r="171" spans="2:21" ht="15" customHeight="1">
      <c r="B171" s="1698" t="str">
        <f t="shared" si="2"/>
        <v/>
      </c>
      <c r="C171" s="1699">
        <f>'Og s3a'!C173</f>
        <v>0</v>
      </c>
      <c r="D171" s="1700">
        <f>'Og s3a'!F173</f>
        <v>0</v>
      </c>
      <c r="E171" s="492"/>
      <c r="F171" s="933"/>
      <c r="G171" s="492"/>
      <c r="H171" s="522"/>
      <c r="I171" s="522"/>
      <c r="J171" s="61"/>
      <c r="K171" s="441">
        <f>'Og s3a'!G173</f>
        <v>0</v>
      </c>
      <c r="L171" s="493">
        <f>'Og s3a'!D173</f>
        <v>0</v>
      </c>
      <c r="M171" s="1687">
        <f>Import!J171</f>
        <v>0</v>
      </c>
      <c r="N171" s="61"/>
      <c r="O171" s="61"/>
      <c r="P171" s="61"/>
      <c r="Q171" s="61"/>
      <c r="R171" s="61"/>
      <c r="S171" s="61"/>
      <c r="T171" s="61"/>
      <c r="U171" s="61"/>
    </row>
    <row r="172" spans="2:21" ht="15" customHeight="1">
      <c r="B172" s="1698" t="str">
        <f t="shared" si="2"/>
        <v/>
      </c>
      <c r="C172" s="1699">
        <f>'Og s3a'!C174</f>
        <v>0</v>
      </c>
      <c r="D172" s="1700">
        <f>'Og s3a'!F174</f>
        <v>0</v>
      </c>
      <c r="E172" s="492"/>
      <c r="F172" s="933"/>
      <c r="G172" s="492"/>
      <c r="H172" s="522"/>
      <c r="I172" s="522"/>
      <c r="J172" s="61"/>
      <c r="K172" s="441">
        <f>'Og s3a'!G174</f>
        <v>0</v>
      </c>
      <c r="L172" s="493">
        <f>'Og s3a'!D174</f>
        <v>0</v>
      </c>
      <c r="M172" s="1687">
        <f>Import!J172</f>
        <v>0</v>
      </c>
      <c r="N172" s="61"/>
      <c r="O172" s="61"/>
      <c r="P172" s="61"/>
      <c r="Q172" s="61"/>
      <c r="R172" s="61"/>
      <c r="S172" s="61"/>
      <c r="T172" s="61"/>
      <c r="U172" s="61"/>
    </row>
    <row r="173" spans="2:21" ht="15" customHeight="1">
      <c r="B173" s="1698" t="str">
        <f t="shared" si="2"/>
        <v/>
      </c>
      <c r="C173" s="1699">
        <f>'Og s3a'!C175</f>
        <v>0</v>
      </c>
      <c r="D173" s="1700">
        <f>'Og s3a'!F175</f>
        <v>0</v>
      </c>
      <c r="E173" s="492"/>
      <c r="F173" s="933"/>
      <c r="G173" s="492"/>
      <c r="H173" s="522"/>
      <c r="I173" s="522"/>
      <c r="J173" s="61"/>
      <c r="K173" s="441">
        <f>'Og s3a'!G175</f>
        <v>0</v>
      </c>
      <c r="L173" s="493">
        <f>'Og s3a'!D175</f>
        <v>0</v>
      </c>
      <c r="M173" s="1687">
        <f>Import!J173</f>
        <v>0</v>
      </c>
      <c r="N173" s="61"/>
      <c r="O173" s="61"/>
      <c r="P173" s="61"/>
      <c r="Q173" s="61"/>
      <c r="R173" s="61"/>
      <c r="S173" s="61"/>
      <c r="T173" s="61"/>
      <c r="U173" s="61"/>
    </row>
    <row r="174" spans="2:21" ht="15" customHeight="1">
      <c r="B174" s="1698" t="str">
        <f t="shared" si="2"/>
        <v/>
      </c>
      <c r="C174" s="1699">
        <f>'Og s3a'!C176</f>
        <v>0</v>
      </c>
      <c r="D174" s="1700">
        <f>'Og s3a'!F176</f>
        <v>0</v>
      </c>
      <c r="E174" s="492"/>
      <c r="F174" s="933"/>
      <c r="G174" s="492"/>
      <c r="H174" s="522"/>
      <c r="I174" s="522"/>
      <c r="J174" s="61"/>
      <c r="K174" s="441">
        <f>'Og s3a'!G176</f>
        <v>0</v>
      </c>
      <c r="L174" s="493">
        <f>'Og s3a'!D176</f>
        <v>0</v>
      </c>
      <c r="M174" s="1687">
        <f>Import!J174</f>
        <v>0</v>
      </c>
      <c r="N174" s="61"/>
      <c r="O174" s="61"/>
      <c r="P174" s="61"/>
      <c r="Q174" s="61"/>
      <c r="R174" s="61"/>
      <c r="S174" s="61"/>
      <c r="T174" s="61"/>
      <c r="U174" s="61"/>
    </row>
    <row r="175" spans="2:21" ht="15" customHeight="1">
      <c r="B175" s="1698" t="str">
        <f t="shared" si="2"/>
        <v/>
      </c>
      <c r="C175" s="1699">
        <f>'Og s3a'!C177</f>
        <v>0</v>
      </c>
      <c r="D175" s="1700">
        <f>'Og s3a'!F177</f>
        <v>0</v>
      </c>
      <c r="E175" s="492"/>
      <c r="F175" s="933"/>
      <c r="G175" s="492"/>
      <c r="H175" s="522"/>
      <c r="I175" s="522"/>
      <c r="J175" s="61"/>
      <c r="K175" s="441">
        <f>'Og s3a'!G177</f>
        <v>0</v>
      </c>
      <c r="L175" s="493">
        <f>'Og s3a'!D177</f>
        <v>0</v>
      </c>
      <c r="M175" s="1687">
        <f>Import!J175</f>
        <v>0</v>
      </c>
      <c r="N175" s="61"/>
      <c r="O175" s="61"/>
      <c r="P175" s="61"/>
      <c r="Q175" s="61"/>
      <c r="R175" s="61"/>
      <c r="S175" s="61"/>
      <c r="T175" s="61"/>
      <c r="U175" s="61"/>
    </row>
    <row r="176" spans="2:21" ht="15" customHeight="1">
      <c r="B176" s="1698" t="str">
        <f t="shared" si="2"/>
        <v/>
      </c>
      <c r="C176" s="1699">
        <f>'Og s3a'!C178</f>
        <v>0</v>
      </c>
      <c r="D176" s="1700">
        <f>'Og s3a'!F178</f>
        <v>0</v>
      </c>
      <c r="E176" s="492"/>
      <c r="F176" s="933"/>
      <c r="G176" s="492"/>
      <c r="H176" s="522"/>
      <c r="I176" s="522"/>
      <c r="J176" s="61"/>
      <c r="K176" s="441">
        <f>'Og s3a'!G178</f>
        <v>0</v>
      </c>
      <c r="L176" s="493">
        <f>'Og s3a'!D178</f>
        <v>0</v>
      </c>
      <c r="M176" s="1687">
        <f>Import!J176</f>
        <v>0</v>
      </c>
      <c r="N176" s="61"/>
      <c r="O176" s="61"/>
      <c r="P176" s="61"/>
      <c r="Q176" s="61"/>
      <c r="R176" s="61"/>
      <c r="S176" s="61"/>
      <c r="T176" s="61"/>
      <c r="U176" s="61"/>
    </row>
    <row r="177" spans="2:21" ht="15" customHeight="1">
      <c r="B177" s="1698" t="str">
        <f t="shared" si="2"/>
        <v/>
      </c>
      <c r="C177" s="1699">
        <f>'Og s3a'!C179</f>
        <v>0</v>
      </c>
      <c r="D177" s="1700">
        <f>'Og s3a'!F179</f>
        <v>0</v>
      </c>
      <c r="E177" s="492"/>
      <c r="F177" s="933"/>
      <c r="G177" s="492"/>
      <c r="H177" s="522"/>
      <c r="I177" s="522"/>
      <c r="J177" s="61"/>
      <c r="K177" s="441">
        <f>'Og s3a'!G179</f>
        <v>0</v>
      </c>
      <c r="L177" s="493">
        <f>'Og s3a'!D179</f>
        <v>0</v>
      </c>
      <c r="M177" s="1687">
        <f>Import!J177</f>
        <v>0</v>
      </c>
      <c r="N177" s="61"/>
      <c r="O177" s="61"/>
      <c r="P177" s="61"/>
      <c r="Q177" s="61"/>
      <c r="R177" s="61"/>
      <c r="S177" s="61"/>
      <c r="T177" s="61"/>
      <c r="U177" s="61"/>
    </row>
    <row r="178" spans="2:21" ht="15" customHeight="1">
      <c r="B178" s="1698" t="str">
        <f t="shared" si="2"/>
        <v/>
      </c>
      <c r="C178" s="1699">
        <f>'Og s3a'!C180</f>
        <v>0</v>
      </c>
      <c r="D178" s="1700">
        <f>'Og s3a'!F180</f>
        <v>0</v>
      </c>
      <c r="E178" s="492"/>
      <c r="F178" s="933"/>
      <c r="G178" s="492"/>
      <c r="H178" s="522"/>
      <c r="I178" s="522"/>
      <c r="J178" s="61"/>
      <c r="K178" s="441">
        <f>'Og s3a'!G180</f>
        <v>0</v>
      </c>
      <c r="L178" s="493">
        <f>'Og s3a'!D180</f>
        <v>0</v>
      </c>
      <c r="M178" s="1687">
        <f>Import!J178</f>
        <v>0</v>
      </c>
      <c r="N178" s="61"/>
      <c r="O178" s="61"/>
      <c r="P178" s="61"/>
      <c r="Q178" s="61"/>
      <c r="R178" s="61"/>
      <c r="S178" s="61"/>
      <c r="T178" s="61"/>
      <c r="U178" s="61"/>
    </row>
    <row r="179" spans="2:21" ht="15" customHeight="1">
      <c r="B179" s="1698" t="str">
        <f t="shared" si="2"/>
        <v/>
      </c>
      <c r="C179" s="1699">
        <f>'Og s3a'!C181</f>
        <v>0</v>
      </c>
      <c r="D179" s="1700">
        <f>'Og s3a'!F181</f>
        <v>0</v>
      </c>
      <c r="E179" s="492"/>
      <c r="F179" s="933"/>
      <c r="G179" s="492"/>
      <c r="H179" s="522"/>
      <c r="I179" s="522"/>
      <c r="J179" s="61"/>
      <c r="K179" s="441">
        <f>'Og s3a'!G181</f>
        <v>0</v>
      </c>
      <c r="L179" s="493">
        <f>'Og s3a'!D181</f>
        <v>0</v>
      </c>
      <c r="M179" s="1687">
        <f>Import!J179</f>
        <v>0</v>
      </c>
      <c r="N179" s="61"/>
      <c r="O179" s="61"/>
      <c r="P179" s="61"/>
      <c r="Q179" s="61"/>
      <c r="R179" s="61"/>
      <c r="S179" s="61"/>
      <c r="T179" s="61"/>
      <c r="U179" s="61"/>
    </row>
    <row r="180" spans="2:21" ht="15" customHeight="1">
      <c r="B180" s="1698" t="str">
        <f t="shared" si="2"/>
        <v/>
      </c>
      <c r="C180" s="1699">
        <f>'Og s3a'!C182</f>
        <v>0</v>
      </c>
      <c r="D180" s="1700">
        <f>'Og s3a'!F182</f>
        <v>0</v>
      </c>
      <c r="E180" s="492"/>
      <c r="F180" s="933"/>
      <c r="G180" s="492"/>
      <c r="H180" s="522"/>
      <c r="I180" s="522"/>
      <c r="J180" s="61"/>
      <c r="K180" s="441">
        <f>'Og s3a'!G182</f>
        <v>0</v>
      </c>
      <c r="L180" s="493">
        <f>'Og s3a'!D182</f>
        <v>0</v>
      </c>
      <c r="M180" s="1687">
        <f>Import!J180</f>
        <v>0</v>
      </c>
      <c r="N180" s="61"/>
      <c r="O180" s="61"/>
      <c r="P180" s="61"/>
      <c r="Q180" s="61"/>
      <c r="R180" s="61"/>
      <c r="S180" s="61"/>
      <c r="T180" s="61"/>
      <c r="U180" s="61"/>
    </row>
    <row r="181" spans="2:21" ht="15" customHeight="1">
      <c r="B181" s="1698" t="str">
        <f t="shared" si="2"/>
        <v/>
      </c>
      <c r="C181" s="1699">
        <f>'Og s3a'!C183</f>
        <v>0</v>
      </c>
      <c r="D181" s="1700">
        <f>'Og s3a'!F183</f>
        <v>0</v>
      </c>
      <c r="E181" s="492"/>
      <c r="F181" s="933"/>
      <c r="G181" s="492"/>
      <c r="H181" s="522"/>
      <c r="I181" s="522"/>
      <c r="J181" s="61"/>
      <c r="K181" s="441">
        <f>'Og s3a'!G183</f>
        <v>0</v>
      </c>
      <c r="L181" s="493">
        <f>'Og s3a'!D183</f>
        <v>0</v>
      </c>
      <c r="M181" s="1687">
        <f>Import!J181</f>
        <v>0</v>
      </c>
      <c r="N181" s="61"/>
      <c r="O181" s="61"/>
      <c r="P181" s="61"/>
      <c r="Q181" s="61"/>
      <c r="R181" s="61"/>
      <c r="S181" s="61"/>
      <c r="T181" s="61"/>
      <c r="U181" s="61"/>
    </row>
    <row r="182" spans="2:21" ht="15" customHeight="1">
      <c r="B182" s="1698" t="str">
        <f t="shared" si="2"/>
        <v/>
      </c>
      <c r="C182" s="1699">
        <f>'Og s3a'!C184</f>
        <v>0</v>
      </c>
      <c r="D182" s="1700">
        <f>'Og s3a'!F184</f>
        <v>0</v>
      </c>
      <c r="E182" s="492"/>
      <c r="F182" s="933"/>
      <c r="G182" s="492"/>
      <c r="H182" s="522"/>
      <c r="I182" s="522"/>
      <c r="J182" s="61"/>
      <c r="K182" s="441">
        <f>'Og s3a'!G184</f>
        <v>0</v>
      </c>
      <c r="L182" s="493">
        <f>'Og s3a'!D184</f>
        <v>0</v>
      </c>
      <c r="M182" s="1687">
        <f>Import!J182</f>
        <v>0</v>
      </c>
      <c r="N182" s="61"/>
      <c r="O182" s="61"/>
      <c r="P182" s="61"/>
      <c r="Q182" s="61"/>
      <c r="R182" s="61"/>
      <c r="S182" s="61"/>
      <c r="T182" s="61"/>
      <c r="U182" s="61"/>
    </row>
    <row r="183" spans="2:21" ht="15" customHeight="1">
      <c r="B183" s="1698" t="str">
        <f t="shared" si="2"/>
        <v/>
      </c>
      <c r="C183" s="1699">
        <f>'Og s3a'!C185</f>
        <v>0</v>
      </c>
      <c r="D183" s="1700">
        <f>'Og s3a'!F185</f>
        <v>0</v>
      </c>
      <c r="E183" s="492"/>
      <c r="F183" s="933"/>
      <c r="G183" s="492"/>
      <c r="H183" s="522"/>
      <c r="I183" s="522"/>
      <c r="J183" s="61"/>
      <c r="K183" s="441">
        <f>'Og s3a'!G185</f>
        <v>0</v>
      </c>
      <c r="L183" s="493">
        <f>'Og s3a'!D185</f>
        <v>0</v>
      </c>
      <c r="M183" s="1687">
        <f>Import!J183</f>
        <v>0</v>
      </c>
      <c r="N183" s="61"/>
      <c r="O183" s="61"/>
      <c r="P183" s="61"/>
      <c r="Q183" s="61"/>
      <c r="R183" s="61"/>
      <c r="S183" s="61"/>
      <c r="T183" s="61"/>
      <c r="U183" s="61"/>
    </row>
    <row r="184" spans="2:21" ht="15" customHeight="1">
      <c r="B184" s="1698" t="str">
        <f t="shared" si="2"/>
        <v/>
      </c>
      <c r="C184" s="1699">
        <f>'Og s3a'!C186</f>
        <v>0</v>
      </c>
      <c r="D184" s="1700">
        <f>'Og s3a'!F186</f>
        <v>0</v>
      </c>
      <c r="E184" s="492"/>
      <c r="F184" s="933"/>
      <c r="G184" s="492"/>
      <c r="H184" s="522"/>
      <c r="I184" s="522"/>
      <c r="J184" s="61"/>
      <c r="K184" s="441">
        <f>'Og s3a'!G186</f>
        <v>0</v>
      </c>
      <c r="L184" s="493">
        <f>'Og s3a'!D186</f>
        <v>0</v>
      </c>
      <c r="M184" s="1687">
        <f>Import!J184</f>
        <v>0</v>
      </c>
      <c r="N184" s="61"/>
      <c r="O184" s="61"/>
      <c r="P184" s="61"/>
      <c r="Q184" s="61"/>
      <c r="R184" s="61"/>
      <c r="S184" s="61"/>
      <c r="T184" s="61"/>
      <c r="U184" s="61"/>
    </row>
    <row r="185" spans="2:21" ht="15" customHeight="1">
      <c r="B185" s="1698" t="str">
        <f t="shared" si="2"/>
        <v/>
      </c>
      <c r="C185" s="1699">
        <f>'Og s3a'!C187</f>
        <v>0</v>
      </c>
      <c r="D185" s="1700">
        <f>'Og s3a'!F187</f>
        <v>0</v>
      </c>
      <c r="E185" s="492"/>
      <c r="F185" s="933"/>
      <c r="G185" s="492"/>
      <c r="H185" s="522"/>
      <c r="I185" s="522"/>
      <c r="J185" s="61"/>
      <c r="K185" s="441">
        <f>'Og s3a'!G187</f>
        <v>0</v>
      </c>
      <c r="L185" s="493">
        <f>'Og s3a'!D187</f>
        <v>0</v>
      </c>
      <c r="M185" s="1687">
        <f>Import!J185</f>
        <v>0</v>
      </c>
      <c r="N185" s="61"/>
      <c r="O185" s="61"/>
      <c r="P185" s="61"/>
      <c r="Q185" s="61"/>
      <c r="R185" s="61"/>
      <c r="S185" s="61"/>
      <c r="T185" s="61"/>
      <c r="U185" s="61"/>
    </row>
    <row r="186" spans="2:21" ht="15" customHeight="1">
      <c r="B186" s="1698" t="str">
        <f t="shared" si="2"/>
        <v/>
      </c>
      <c r="C186" s="1699">
        <f>'Og s3a'!C188</f>
        <v>0</v>
      </c>
      <c r="D186" s="1700">
        <f>'Og s3a'!F188</f>
        <v>0</v>
      </c>
      <c r="E186" s="492"/>
      <c r="F186" s="933"/>
      <c r="G186" s="492"/>
      <c r="H186" s="522"/>
      <c r="I186" s="522"/>
      <c r="J186" s="61"/>
      <c r="K186" s="441">
        <f>'Og s3a'!G188</f>
        <v>0</v>
      </c>
      <c r="L186" s="493">
        <f>'Og s3a'!D188</f>
        <v>0</v>
      </c>
      <c r="M186" s="1687">
        <f>Import!J186</f>
        <v>0</v>
      </c>
      <c r="N186" s="61"/>
      <c r="O186" s="61"/>
      <c r="P186" s="61"/>
      <c r="Q186" s="61"/>
      <c r="R186" s="61"/>
      <c r="S186" s="61"/>
      <c r="T186" s="61"/>
      <c r="U186" s="61"/>
    </row>
    <row r="187" spans="2:21" ht="15" customHeight="1">
      <c r="B187" s="1698" t="str">
        <f t="shared" si="2"/>
        <v/>
      </c>
      <c r="C187" s="1699">
        <f>'Og s3a'!C189</f>
        <v>0</v>
      </c>
      <c r="D187" s="1700">
        <f>'Og s3a'!F189</f>
        <v>0</v>
      </c>
      <c r="E187" s="492"/>
      <c r="F187" s="933"/>
      <c r="G187" s="492"/>
      <c r="H187" s="522"/>
      <c r="I187" s="522"/>
      <c r="J187" s="61"/>
      <c r="K187" s="441">
        <f>'Og s3a'!G189</f>
        <v>0</v>
      </c>
      <c r="L187" s="493">
        <f>'Og s3a'!D189</f>
        <v>0</v>
      </c>
      <c r="M187" s="1687">
        <f>Import!J187</f>
        <v>0</v>
      </c>
      <c r="N187" s="61"/>
      <c r="O187" s="61"/>
      <c r="P187" s="61"/>
      <c r="Q187" s="61"/>
      <c r="R187" s="61"/>
      <c r="S187" s="61"/>
      <c r="T187" s="61"/>
      <c r="U187" s="61"/>
    </row>
    <row r="188" spans="2:21" ht="15" customHeight="1">
      <c r="B188" s="1698" t="str">
        <f t="shared" si="2"/>
        <v/>
      </c>
      <c r="C188" s="1699">
        <f>'Og s3a'!C190</f>
        <v>0</v>
      </c>
      <c r="D188" s="1700">
        <f>'Og s3a'!F190</f>
        <v>0</v>
      </c>
      <c r="E188" s="492"/>
      <c r="F188" s="933"/>
      <c r="G188" s="492"/>
      <c r="H188" s="522"/>
      <c r="I188" s="522"/>
      <c r="J188" s="61"/>
      <c r="K188" s="441">
        <f>'Og s3a'!G190</f>
        <v>0</v>
      </c>
      <c r="L188" s="493">
        <f>'Og s3a'!D190</f>
        <v>0</v>
      </c>
      <c r="M188" s="1687">
        <f>Import!J188</f>
        <v>0</v>
      </c>
      <c r="N188" s="61"/>
      <c r="O188" s="61"/>
      <c r="P188" s="61"/>
      <c r="Q188" s="61"/>
      <c r="R188" s="61"/>
      <c r="S188" s="61"/>
      <c r="T188" s="61"/>
      <c r="U188" s="61"/>
    </row>
    <row r="189" spans="2:21" ht="15" customHeight="1">
      <c r="B189" s="1698" t="str">
        <f t="shared" si="2"/>
        <v/>
      </c>
      <c r="C189" s="1699">
        <f>'Og s3a'!C191</f>
        <v>0</v>
      </c>
      <c r="D189" s="1700">
        <f>'Og s3a'!F191</f>
        <v>0</v>
      </c>
      <c r="E189" s="492"/>
      <c r="F189" s="933"/>
      <c r="G189" s="492"/>
      <c r="H189" s="522"/>
      <c r="I189" s="522"/>
      <c r="J189" s="61"/>
      <c r="K189" s="441">
        <f>'Og s3a'!G191</f>
        <v>0</v>
      </c>
      <c r="L189" s="493">
        <f>'Og s3a'!D191</f>
        <v>0</v>
      </c>
      <c r="M189" s="1687">
        <f>Import!J189</f>
        <v>0</v>
      </c>
      <c r="N189" s="61"/>
      <c r="O189" s="61"/>
      <c r="P189" s="61"/>
      <c r="Q189" s="61"/>
      <c r="R189" s="61"/>
      <c r="S189" s="61"/>
      <c r="T189" s="61"/>
      <c r="U189" s="61"/>
    </row>
    <row r="190" spans="2:21" ht="15" customHeight="1">
      <c r="B190" s="1698" t="str">
        <f t="shared" si="2"/>
        <v/>
      </c>
      <c r="C190" s="1699">
        <f>'Og s3a'!C192</f>
        <v>0</v>
      </c>
      <c r="D190" s="1700">
        <f>'Og s3a'!F192</f>
        <v>0</v>
      </c>
      <c r="E190" s="492"/>
      <c r="F190" s="933"/>
      <c r="G190" s="492"/>
      <c r="H190" s="522"/>
      <c r="I190" s="522"/>
      <c r="J190" s="61"/>
      <c r="K190" s="441">
        <f>'Og s3a'!G192</f>
        <v>0</v>
      </c>
      <c r="L190" s="493">
        <f>'Og s3a'!D192</f>
        <v>0</v>
      </c>
      <c r="M190" s="1687">
        <f>Import!J190</f>
        <v>0</v>
      </c>
      <c r="N190" s="61"/>
      <c r="O190" s="61"/>
      <c r="P190" s="61"/>
      <c r="Q190" s="61"/>
      <c r="R190" s="61"/>
      <c r="S190" s="61"/>
      <c r="T190" s="61"/>
      <c r="U190" s="61"/>
    </row>
    <row r="191" spans="2:21" ht="15" customHeight="1">
      <c r="B191" s="1698" t="str">
        <f t="shared" si="2"/>
        <v/>
      </c>
      <c r="C191" s="1699">
        <f>'Og s3a'!C193</f>
        <v>0</v>
      </c>
      <c r="D191" s="1700">
        <f>'Og s3a'!F193</f>
        <v>0</v>
      </c>
      <c r="E191" s="492"/>
      <c r="F191" s="933"/>
      <c r="G191" s="492"/>
      <c r="H191" s="522"/>
      <c r="I191" s="522"/>
      <c r="J191" s="61"/>
      <c r="K191" s="441">
        <f>'Og s3a'!G193</f>
        <v>0</v>
      </c>
      <c r="L191" s="493">
        <f>'Og s3a'!D193</f>
        <v>0</v>
      </c>
      <c r="M191" s="1687">
        <f>Import!J191</f>
        <v>0</v>
      </c>
      <c r="N191" s="61"/>
      <c r="O191" s="61"/>
      <c r="P191" s="61"/>
      <c r="Q191" s="61"/>
      <c r="R191" s="61"/>
      <c r="S191" s="61"/>
      <c r="T191" s="61"/>
      <c r="U191" s="61"/>
    </row>
    <row r="192" spans="2:21" ht="15" customHeight="1">
      <c r="B192" s="1698" t="str">
        <f t="shared" si="2"/>
        <v/>
      </c>
      <c r="C192" s="1699">
        <f>'Og s3a'!C194</f>
        <v>0</v>
      </c>
      <c r="D192" s="1700">
        <f>'Og s3a'!F194</f>
        <v>0</v>
      </c>
      <c r="E192" s="492"/>
      <c r="F192" s="933"/>
      <c r="G192" s="492"/>
      <c r="H192" s="522"/>
      <c r="I192" s="522"/>
      <c r="J192" s="61"/>
      <c r="K192" s="441">
        <f>'Og s3a'!G194</f>
        <v>0</v>
      </c>
      <c r="L192" s="493">
        <f>'Og s3a'!D194</f>
        <v>0</v>
      </c>
      <c r="M192" s="1687">
        <f>Import!J192</f>
        <v>0</v>
      </c>
      <c r="N192" s="61"/>
      <c r="O192" s="61"/>
      <c r="P192" s="61"/>
      <c r="Q192" s="61"/>
      <c r="R192" s="61"/>
      <c r="S192" s="61"/>
      <c r="T192" s="61"/>
      <c r="U192" s="61"/>
    </row>
    <row r="193" spans="2:21" ht="15" customHeight="1">
      <c r="B193" s="1698" t="str">
        <f t="shared" si="2"/>
        <v/>
      </c>
      <c r="C193" s="1699">
        <f>'Og s3a'!C195</f>
        <v>0</v>
      </c>
      <c r="D193" s="1700">
        <f>'Og s3a'!F195</f>
        <v>0</v>
      </c>
      <c r="E193" s="492"/>
      <c r="F193" s="933"/>
      <c r="G193" s="492"/>
      <c r="H193" s="522"/>
      <c r="I193" s="522"/>
      <c r="J193" s="61"/>
      <c r="K193" s="441">
        <f>'Og s3a'!G195</f>
        <v>0</v>
      </c>
      <c r="L193" s="493">
        <f>'Og s3a'!D195</f>
        <v>0</v>
      </c>
      <c r="M193" s="1687">
        <f>Import!J193</f>
        <v>0</v>
      </c>
      <c r="N193" s="61"/>
      <c r="O193" s="61"/>
      <c r="P193" s="61"/>
      <c r="Q193" s="61"/>
      <c r="R193" s="61"/>
      <c r="S193" s="61"/>
      <c r="T193" s="61"/>
      <c r="U193" s="61"/>
    </row>
    <row r="194" spans="2:21" ht="15" customHeight="1">
      <c r="B194" s="1698" t="str">
        <f t="shared" si="2"/>
        <v/>
      </c>
      <c r="C194" s="1699">
        <f>'Og s3a'!C196</f>
        <v>0</v>
      </c>
      <c r="D194" s="1700">
        <f>'Og s3a'!F196</f>
        <v>0</v>
      </c>
      <c r="E194" s="492"/>
      <c r="F194" s="933"/>
      <c r="G194" s="492"/>
      <c r="H194" s="522"/>
      <c r="I194" s="522"/>
      <c r="J194" s="61"/>
      <c r="K194" s="441">
        <f>'Og s3a'!G196</f>
        <v>0</v>
      </c>
      <c r="L194" s="493">
        <f>'Og s3a'!D196</f>
        <v>0</v>
      </c>
      <c r="M194" s="1687">
        <f>Import!J194</f>
        <v>0</v>
      </c>
      <c r="N194" s="61"/>
      <c r="O194" s="61"/>
      <c r="P194" s="61"/>
      <c r="Q194" s="61"/>
      <c r="R194" s="61"/>
      <c r="S194" s="61"/>
      <c r="T194" s="61"/>
      <c r="U194" s="61"/>
    </row>
    <row r="195" spans="2:21" ht="15" customHeight="1">
      <c r="B195" s="1698" t="str">
        <f t="shared" si="2"/>
        <v/>
      </c>
      <c r="C195" s="1699">
        <f>'Og s3a'!C197</f>
        <v>0</v>
      </c>
      <c r="D195" s="1700">
        <f>'Og s3a'!F197</f>
        <v>0</v>
      </c>
      <c r="E195" s="492"/>
      <c r="F195" s="933"/>
      <c r="G195" s="492"/>
      <c r="H195" s="522"/>
      <c r="I195" s="522"/>
      <c r="J195" s="61"/>
      <c r="K195" s="441">
        <f>'Og s3a'!G197</f>
        <v>0</v>
      </c>
      <c r="L195" s="493">
        <f>'Og s3a'!D197</f>
        <v>0</v>
      </c>
      <c r="M195" s="1687">
        <f>Import!J195</f>
        <v>0</v>
      </c>
      <c r="N195" s="61"/>
      <c r="O195" s="61"/>
      <c r="P195" s="61"/>
      <c r="Q195" s="61"/>
      <c r="R195" s="61"/>
      <c r="S195" s="61"/>
      <c r="T195" s="61"/>
      <c r="U195" s="61"/>
    </row>
    <row r="196" spans="2:21" ht="15" customHeight="1">
      <c r="B196" s="1698" t="str">
        <f t="shared" si="2"/>
        <v/>
      </c>
      <c r="C196" s="1699">
        <f>'Og s3a'!C198</f>
        <v>0</v>
      </c>
      <c r="D196" s="1700">
        <f>'Og s3a'!F198</f>
        <v>0</v>
      </c>
      <c r="E196" s="492"/>
      <c r="F196" s="933"/>
      <c r="G196" s="492"/>
      <c r="H196" s="522"/>
      <c r="I196" s="522"/>
      <c r="J196" s="61"/>
      <c r="K196" s="441">
        <f>'Og s3a'!G198</f>
        <v>0</v>
      </c>
      <c r="L196" s="493">
        <f>'Og s3a'!D198</f>
        <v>0</v>
      </c>
      <c r="M196" s="1687">
        <f>Import!J196</f>
        <v>0</v>
      </c>
      <c r="N196" s="61"/>
      <c r="O196" s="61"/>
      <c r="P196" s="61"/>
      <c r="Q196" s="61"/>
      <c r="R196" s="61"/>
      <c r="S196" s="61"/>
      <c r="T196" s="61"/>
      <c r="U196" s="61"/>
    </row>
    <row r="197" spans="2:21" ht="15" customHeight="1">
      <c r="B197" s="1698" t="str">
        <f t="shared" ref="B197:B260" si="3">IF(D197&gt;0,"Wypełnione","")</f>
        <v/>
      </c>
      <c r="C197" s="1699">
        <f>'Og s3a'!C199</f>
        <v>0</v>
      </c>
      <c r="D197" s="1700">
        <f>'Og s3a'!F199</f>
        <v>0</v>
      </c>
      <c r="E197" s="492"/>
      <c r="F197" s="933"/>
      <c r="G197" s="492"/>
      <c r="H197" s="522"/>
      <c r="I197" s="522"/>
      <c r="J197" s="61"/>
      <c r="K197" s="441">
        <f>'Og s3a'!G199</f>
        <v>0</v>
      </c>
      <c r="L197" s="493">
        <f>'Og s3a'!D199</f>
        <v>0</v>
      </c>
      <c r="M197" s="1687">
        <f>Import!J197</f>
        <v>0</v>
      </c>
      <c r="N197" s="61"/>
      <c r="O197" s="61"/>
      <c r="P197" s="61"/>
      <c r="Q197" s="61"/>
      <c r="R197" s="61"/>
      <c r="S197" s="61"/>
      <c r="T197" s="61"/>
      <c r="U197" s="61"/>
    </row>
    <row r="198" spans="2:21" ht="15" customHeight="1">
      <c r="B198" s="1698" t="str">
        <f t="shared" si="3"/>
        <v/>
      </c>
      <c r="C198" s="1699">
        <f>'Og s3a'!C200</f>
        <v>0</v>
      </c>
      <c r="D198" s="1700">
        <f>'Og s3a'!F200</f>
        <v>0</v>
      </c>
      <c r="E198" s="492"/>
      <c r="F198" s="933"/>
      <c r="G198" s="492"/>
      <c r="H198" s="522"/>
      <c r="I198" s="522"/>
      <c r="J198" s="61"/>
      <c r="K198" s="441">
        <f>'Og s3a'!G200</f>
        <v>0</v>
      </c>
      <c r="L198" s="493">
        <f>'Og s3a'!D200</f>
        <v>0</v>
      </c>
      <c r="M198" s="1687">
        <f>Import!J198</f>
        <v>0</v>
      </c>
      <c r="N198" s="61"/>
      <c r="O198" s="61"/>
      <c r="P198" s="61"/>
      <c r="Q198" s="61"/>
      <c r="R198" s="61"/>
      <c r="S198" s="61"/>
      <c r="T198" s="61"/>
      <c r="U198" s="61"/>
    </row>
    <row r="199" spans="2:21" ht="15" customHeight="1">
      <c r="B199" s="1698" t="str">
        <f t="shared" si="3"/>
        <v/>
      </c>
      <c r="C199" s="1699">
        <f>'Og s3a'!C201</f>
        <v>0</v>
      </c>
      <c r="D199" s="1700">
        <f>'Og s3a'!F201</f>
        <v>0</v>
      </c>
      <c r="E199" s="492"/>
      <c r="F199" s="933"/>
      <c r="G199" s="492"/>
      <c r="H199" s="522"/>
      <c r="I199" s="522"/>
      <c r="J199" s="61"/>
      <c r="K199" s="441">
        <f>'Og s3a'!G201</f>
        <v>0</v>
      </c>
      <c r="L199" s="493">
        <f>'Og s3a'!D201</f>
        <v>0</v>
      </c>
      <c r="M199" s="1687">
        <f>Import!J199</f>
        <v>0</v>
      </c>
      <c r="N199" s="61"/>
      <c r="O199" s="61"/>
      <c r="P199" s="61"/>
      <c r="Q199" s="61"/>
      <c r="R199" s="61"/>
      <c r="S199" s="61"/>
      <c r="T199" s="61"/>
      <c r="U199" s="61"/>
    </row>
    <row r="200" spans="2:21" ht="15" customHeight="1">
      <c r="B200" s="1698" t="str">
        <f t="shared" si="3"/>
        <v/>
      </c>
      <c r="C200" s="1699">
        <f>'Og s3a'!C202</f>
        <v>0</v>
      </c>
      <c r="D200" s="1700">
        <f>'Og s3a'!F202</f>
        <v>0</v>
      </c>
      <c r="E200" s="492"/>
      <c r="F200" s="933"/>
      <c r="G200" s="492"/>
      <c r="H200" s="522"/>
      <c r="I200" s="522"/>
      <c r="J200" s="61"/>
      <c r="K200" s="441">
        <f>'Og s3a'!G202</f>
        <v>0</v>
      </c>
      <c r="L200" s="493">
        <f>'Og s3a'!D202</f>
        <v>0</v>
      </c>
      <c r="M200" s="1687">
        <f>Import!J200</f>
        <v>0</v>
      </c>
      <c r="N200" s="61"/>
      <c r="O200" s="61"/>
      <c r="P200" s="61"/>
      <c r="Q200" s="61"/>
      <c r="R200" s="61"/>
      <c r="S200" s="61"/>
      <c r="T200" s="61"/>
      <c r="U200" s="61"/>
    </row>
    <row r="201" spans="2:21" ht="15" customHeight="1">
      <c r="B201" s="1698" t="str">
        <f t="shared" si="3"/>
        <v/>
      </c>
      <c r="C201" s="1699">
        <f>'Og s3a'!C203</f>
        <v>0</v>
      </c>
      <c r="D201" s="1700">
        <f>'Og s3a'!F203</f>
        <v>0</v>
      </c>
      <c r="E201" s="492"/>
      <c r="F201" s="933"/>
      <c r="G201" s="492"/>
      <c r="H201" s="522"/>
      <c r="I201" s="522"/>
      <c r="J201" s="61"/>
      <c r="K201" s="441">
        <f>'Og s3a'!G203</f>
        <v>0</v>
      </c>
      <c r="L201" s="493">
        <f>'Og s3a'!D203</f>
        <v>0</v>
      </c>
      <c r="M201" s="1687">
        <f>Import!J201</f>
        <v>0</v>
      </c>
      <c r="N201" s="61"/>
      <c r="O201" s="61"/>
      <c r="P201" s="61"/>
      <c r="Q201" s="61"/>
      <c r="R201" s="61"/>
      <c r="S201" s="61"/>
      <c r="T201" s="61"/>
      <c r="U201" s="61"/>
    </row>
    <row r="202" spans="2:21" ht="15" customHeight="1">
      <c r="B202" s="1698" t="str">
        <f t="shared" si="3"/>
        <v/>
      </c>
      <c r="C202" s="1699">
        <f>'Og s3a'!C204</f>
        <v>0</v>
      </c>
      <c r="D202" s="1700">
        <f>'Og s3a'!F204</f>
        <v>0</v>
      </c>
      <c r="E202" s="492"/>
      <c r="F202" s="933"/>
      <c r="G202" s="492"/>
      <c r="H202" s="522"/>
      <c r="I202" s="522"/>
      <c r="J202" s="61"/>
      <c r="K202" s="441">
        <f>'Og s3a'!G204</f>
        <v>0</v>
      </c>
      <c r="L202" s="493">
        <f>'Og s3a'!D204</f>
        <v>0</v>
      </c>
      <c r="M202" s="1687">
        <f>Import!J202</f>
        <v>0</v>
      </c>
      <c r="N202" s="61"/>
      <c r="O202" s="61"/>
      <c r="P202" s="61"/>
      <c r="Q202" s="61"/>
      <c r="R202" s="61"/>
      <c r="S202" s="61"/>
      <c r="T202" s="61"/>
      <c r="U202" s="61"/>
    </row>
    <row r="203" spans="2:21" ht="15" customHeight="1">
      <c r="B203" s="1698" t="str">
        <f t="shared" si="3"/>
        <v/>
      </c>
      <c r="C203" s="1699">
        <f>'Og s3a'!C205</f>
        <v>0</v>
      </c>
      <c r="D203" s="1700">
        <f>'Og s3a'!F205</f>
        <v>0</v>
      </c>
      <c r="E203" s="492"/>
      <c r="F203" s="933"/>
      <c r="G203" s="492"/>
      <c r="H203" s="522"/>
      <c r="I203" s="522"/>
      <c r="J203" s="61"/>
      <c r="K203" s="441">
        <f>'Og s3a'!G205</f>
        <v>0</v>
      </c>
      <c r="L203" s="493">
        <f>'Og s3a'!D205</f>
        <v>0</v>
      </c>
      <c r="M203" s="1687">
        <f>Import!J203</f>
        <v>0</v>
      </c>
      <c r="N203" s="61"/>
      <c r="O203" s="61"/>
      <c r="P203" s="61"/>
      <c r="Q203" s="61"/>
      <c r="R203" s="61"/>
      <c r="S203" s="61"/>
      <c r="T203" s="61"/>
      <c r="U203" s="61"/>
    </row>
    <row r="204" spans="2:21" ht="15" customHeight="1">
      <c r="B204" s="1698" t="str">
        <f t="shared" si="3"/>
        <v/>
      </c>
      <c r="C204" s="1699">
        <f>'Og s3a'!C206</f>
        <v>0</v>
      </c>
      <c r="D204" s="1700">
        <f>'Og s3a'!F206</f>
        <v>0</v>
      </c>
      <c r="E204" s="492"/>
      <c r="F204" s="933"/>
      <c r="G204" s="492"/>
      <c r="H204" s="522"/>
      <c r="I204" s="522"/>
      <c r="J204" s="61"/>
      <c r="K204" s="441">
        <f>'Og s3a'!G206</f>
        <v>0</v>
      </c>
      <c r="L204" s="493">
        <f>'Og s3a'!D206</f>
        <v>0</v>
      </c>
      <c r="M204" s="1687">
        <f>Import!J204</f>
        <v>0</v>
      </c>
      <c r="N204" s="61"/>
      <c r="O204" s="61"/>
      <c r="P204" s="61"/>
      <c r="Q204" s="61"/>
      <c r="R204" s="61"/>
      <c r="S204" s="61"/>
      <c r="T204" s="61"/>
      <c r="U204" s="61"/>
    </row>
    <row r="205" spans="2:21" ht="15" customHeight="1">
      <c r="B205" s="1698" t="str">
        <f t="shared" si="3"/>
        <v/>
      </c>
      <c r="C205" s="1699">
        <f>'Og s3a'!C207</f>
        <v>0</v>
      </c>
      <c r="D205" s="1700">
        <f>'Og s3a'!F207</f>
        <v>0</v>
      </c>
      <c r="E205" s="492"/>
      <c r="F205" s="933"/>
      <c r="G205" s="492"/>
      <c r="H205" s="522"/>
      <c r="I205" s="522"/>
      <c r="J205" s="61"/>
      <c r="K205" s="441">
        <f>'Og s3a'!G207</f>
        <v>0</v>
      </c>
      <c r="L205" s="493">
        <f>'Og s3a'!D207</f>
        <v>0</v>
      </c>
      <c r="M205" s="1687">
        <f>Import!J205</f>
        <v>0</v>
      </c>
      <c r="N205" s="61"/>
      <c r="O205" s="61"/>
      <c r="P205" s="61"/>
      <c r="Q205" s="61"/>
      <c r="R205" s="61"/>
      <c r="S205" s="61"/>
      <c r="T205" s="61"/>
      <c r="U205" s="61"/>
    </row>
    <row r="206" spans="2:21" ht="15" customHeight="1">
      <c r="B206" s="1698" t="str">
        <f t="shared" si="3"/>
        <v/>
      </c>
      <c r="C206" s="1699">
        <f>'Og s3a'!C208</f>
        <v>0</v>
      </c>
      <c r="D206" s="1700">
        <f>'Og s3a'!F208</f>
        <v>0</v>
      </c>
      <c r="E206" s="492"/>
      <c r="F206" s="933"/>
      <c r="G206" s="492"/>
      <c r="H206" s="522"/>
      <c r="I206" s="522"/>
      <c r="J206" s="61"/>
      <c r="K206" s="441">
        <f>'Og s3a'!G208</f>
        <v>0</v>
      </c>
      <c r="L206" s="493">
        <f>'Og s3a'!D208</f>
        <v>0</v>
      </c>
      <c r="M206" s="1687">
        <f>Import!J206</f>
        <v>0</v>
      </c>
      <c r="N206" s="61"/>
      <c r="O206" s="61"/>
      <c r="P206" s="61"/>
      <c r="Q206" s="61"/>
      <c r="R206" s="61"/>
      <c r="S206" s="61"/>
      <c r="T206" s="61"/>
      <c r="U206" s="61"/>
    </row>
    <row r="207" spans="2:21" ht="15" customHeight="1">
      <c r="B207" s="1698" t="str">
        <f t="shared" si="3"/>
        <v/>
      </c>
      <c r="C207" s="1699">
        <f>'Og s3a'!C209</f>
        <v>0</v>
      </c>
      <c r="D207" s="1700">
        <f>'Og s3a'!F209</f>
        <v>0</v>
      </c>
      <c r="E207" s="492"/>
      <c r="F207" s="933"/>
      <c r="G207" s="492"/>
      <c r="H207" s="522"/>
      <c r="I207" s="522"/>
      <c r="J207" s="61"/>
      <c r="K207" s="441">
        <f>'Og s3a'!G209</f>
        <v>0</v>
      </c>
      <c r="L207" s="493">
        <f>'Og s3a'!D209</f>
        <v>0</v>
      </c>
      <c r="M207" s="1687">
        <f>Import!J207</f>
        <v>0</v>
      </c>
      <c r="N207" s="61"/>
      <c r="O207" s="61"/>
      <c r="P207" s="61"/>
      <c r="Q207" s="61"/>
      <c r="R207" s="61"/>
      <c r="S207" s="61"/>
      <c r="T207" s="61"/>
      <c r="U207" s="61"/>
    </row>
    <row r="208" spans="2:21" ht="15" customHeight="1">
      <c r="B208" s="1698" t="str">
        <f t="shared" si="3"/>
        <v/>
      </c>
      <c r="C208" s="1699">
        <f>'Og s3a'!C210</f>
        <v>0</v>
      </c>
      <c r="D208" s="1700">
        <f>'Og s3a'!F210</f>
        <v>0</v>
      </c>
      <c r="E208" s="492"/>
      <c r="F208" s="933"/>
      <c r="G208" s="492"/>
      <c r="H208" s="522"/>
      <c r="I208" s="522"/>
      <c r="J208" s="61"/>
      <c r="K208" s="441">
        <f>'Og s3a'!G210</f>
        <v>0</v>
      </c>
      <c r="L208" s="493">
        <f>'Og s3a'!D210</f>
        <v>0</v>
      </c>
      <c r="M208" s="1687">
        <f>Import!J208</f>
        <v>0</v>
      </c>
      <c r="N208" s="61"/>
      <c r="O208" s="61"/>
      <c r="P208" s="61"/>
      <c r="Q208" s="61"/>
      <c r="R208" s="61"/>
      <c r="S208" s="61"/>
      <c r="T208" s="61"/>
      <c r="U208" s="61"/>
    </row>
    <row r="209" spans="2:21" ht="15" customHeight="1">
      <c r="B209" s="1698" t="str">
        <f t="shared" si="3"/>
        <v/>
      </c>
      <c r="C209" s="1699">
        <f>'Og s3a'!C211</f>
        <v>0</v>
      </c>
      <c r="D209" s="1700">
        <f>'Og s3a'!F211</f>
        <v>0</v>
      </c>
      <c r="E209" s="492"/>
      <c r="F209" s="933"/>
      <c r="G209" s="492"/>
      <c r="H209" s="522"/>
      <c r="I209" s="522"/>
      <c r="J209" s="61"/>
      <c r="K209" s="441">
        <f>'Og s3a'!G211</f>
        <v>0</v>
      </c>
      <c r="L209" s="493">
        <f>'Og s3a'!D211</f>
        <v>0</v>
      </c>
      <c r="M209" s="1687">
        <f>Import!J209</f>
        <v>0</v>
      </c>
      <c r="N209" s="61"/>
      <c r="O209" s="61"/>
      <c r="P209" s="61"/>
      <c r="Q209" s="61"/>
      <c r="R209" s="61"/>
      <c r="S209" s="61"/>
      <c r="T209" s="61"/>
      <c r="U209" s="61"/>
    </row>
    <row r="210" spans="2:21" ht="15" customHeight="1">
      <c r="B210" s="1698" t="str">
        <f t="shared" si="3"/>
        <v/>
      </c>
      <c r="C210" s="1699">
        <f>'Og s3a'!C212</f>
        <v>0</v>
      </c>
      <c r="D210" s="1700">
        <f>'Og s3a'!F212</f>
        <v>0</v>
      </c>
      <c r="E210" s="492"/>
      <c r="F210" s="933"/>
      <c r="G210" s="492"/>
      <c r="H210" s="522"/>
      <c r="I210" s="522"/>
      <c r="J210" s="61"/>
      <c r="K210" s="441">
        <f>'Og s3a'!G212</f>
        <v>0</v>
      </c>
      <c r="L210" s="493">
        <f>'Og s3a'!D212</f>
        <v>0</v>
      </c>
      <c r="M210" s="1687">
        <f>Import!J210</f>
        <v>0</v>
      </c>
      <c r="N210" s="61"/>
      <c r="O210" s="61"/>
      <c r="P210" s="61"/>
      <c r="Q210" s="61"/>
      <c r="R210" s="61"/>
      <c r="S210" s="61"/>
      <c r="T210" s="61"/>
      <c r="U210" s="61"/>
    </row>
    <row r="211" spans="2:21" ht="15" customHeight="1">
      <c r="B211" s="1698" t="str">
        <f t="shared" si="3"/>
        <v/>
      </c>
      <c r="C211" s="1699">
        <f>'Og s3a'!C213</f>
        <v>0</v>
      </c>
      <c r="D211" s="1700">
        <f>'Og s3a'!F213</f>
        <v>0</v>
      </c>
      <c r="E211" s="492"/>
      <c r="F211" s="933"/>
      <c r="G211" s="492"/>
      <c r="H211" s="522"/>
      <c r="I211" s="522"/>
      <c r="J211" s="61"/>
      <c r="K211" s="441">
        <f>'Og s3a'!G213</f>
        <v>0</v>
      </c>
      <c r="L211" s="493">
        <f>'Og s3a'!D213</f>
        <v>0</v>
      </c>
      <c r="M211" s="1687">
        <f>Import!J211</f>
        <v>0</v>
      </c>
      <c r="N211" s="61"/>
      <c r="O211" s="61"/>
      <c r="P211" s="61"/>
      <c r="Q211" s="61"/>
      <c r="R211" s="61"/>
      <c r="S211" s="61"/>
      <c r="T211" s="61"/>
      <c r="U211" s="61"/>
    </row>
    <row r="212" spans="2:21" ht="15" customHeight="1">
      <c r="B212" s="1698" t="str">
        <f t="shared" si="3"/>
        <v/>
      </c>
      <c r="C212" s="1699">
        <f>'Og s3a'!C214</f>
        <v>0</v>
      </c>
      <c r="D212" s="1700">
        <f>'Og s3a'!F214</f>
        <v>0</v>
      </c>
      <c r="E212" s="492"/>
      <c r="F212" s="933"/>
      <c r="G212" s="492"/>
      <c r="H212" s="522"/>
      <c r="I212" s="522"/>
      <c r="J212" s="61"/>
      <c r="K212" s="441">
        <f>'Og s3a'!G214</f>
        <v>0</v>
      </c>
      <c r="L212" s="493">
        <f>'Og s3a'!D214</f>
        <v>0</v>
      </c>
      <c r="M212" s="1687">
        <f>Import!J212</f>
        <v>0</v>
      </c>
      <c r="N212" s="61"/>
      <c r="O212" s="61"/>
      <c r="P212" s="61"/>
      <c r="Q212" s="61"/>
      <c r="R212" s="61"/>
      <c r="S212" s="61"/>
      <c r="T212" s="61"/>
      <c r="U212" s="61"/>
    </row>
    <row r="213" spans="2:21" ht="15" customHeight="1">
      <c r="B213" s="1698" t="str">
        <f t="shared" si="3"/>
        <v/>
      </c>
      <c r="C213" s="1699">
        <f>'Og s3a'!C215</f>
        <v>0</v>
      </c>
      <c r="D213" s="1700">
        <f>'Og s3a'!F215</f>
        <v>0</v>
      </c>
      <c r="E213" s="492"/>
      <c r="F213" s="933"/>
      <c r="G213" s="492"/>
      <c r="H213" s="522"/>
      <c r="I213" s="522"/>
      <c r="J213" s="61"/>
      <c r="K213" s="441">
        <f>'Og s3a'!G215</f>
        <v>0</v>
      </c>
      <c r="L213" s="493">
        <f>'Og s3a'!D215</f>
        <v>0</v>
      </c>
      <c r="M213" s="1687">
        <f>Import!J213</f>
        <v>0</v>
      </c>
      <c r="N213" s="61"/>
      <c r="O213" s="61"/>
      <c r="P213" s="61"/>
      <c r="Q213" s="61"/>
      <c r="R213" s="61"/>
      <c r="S213" s="61"/>
      <c r="T213" s="61"/>
      <c r="U213" s="61"/>
    </row>
    <row r="214" spans="2:21" ht="15" customHeight="1">
      <c r="B214" s="1698" t="str">
        <f t="shared" si="3"/>
        <v/>
      </c>
      <c r="C214" s="1699">
        <f>'Og s3a'!C216</f>
        <v>0</v>
      </c>
      <c r="D214" s="1700">
        <f>'Og s3a'!F216</f>
        <v>0</v>
      </c>
      <c r="E214" s="492"/>
      <c r="F214" s="933"/>
      <c r="G214" s="492"/>
      <c r="H214" s="522"/>
      <c r="I214" s="522"/>
      <c r="J214" s="61"/>
      <c r="K214" s="441">
        <f>'Og s3a'!G216</f>
        <v>0</v>
      </c>
      <c r="L214" s="493">
        <f>'Og s3a'!D216</f>
        <v>0</v>
      </c>
      <c r="M214" s="1687">
        <f>Import!J214</f>
        <v>0</v>
      </c>
      <c r="N214" s="61"/>
      <c r="O214" s="61"/>
      <c r="P214" s="61"/>
      <c r="Q214" s="61"/>
      <c r="R214" s="61"/>
      <c r="S214" s="61"/>
      <c r="T214" s="61"/>
      <c r="U214" s="61"/>
    </row>
    <row r="215" spans="2:21" ht="15" customHeight="1">
      <c r="B215" s="1698" t="str">
        <f t="shared" si="3"/>
        <v/>
      </c>
      <c r="C215" s="1699">
        <f>'Og s3a'!C217</f>
        <v>0</v>
      </c>
      <c r="D215" s="1700">
        <f>'Og s3a'!F217</f>
        <v>0</v>
      </c>
      <c r="E215" s="492"/>
      <c r="F215" s="933"/>
      <c r="G215" s="492"/>
      <c r="H215" s="522"/>
      <c r="I215" s="522"/>
      <c r="J215" s="61"/>
      <c r="K215" s="441">
        <f>'Og s3a'!G217</f>
        <v>0</v>
      </c>
      <c r="L215" s="493">
        <f>'Og s3a'!D217</f>
        <v>0</v>
      </c>
      <c r="M215" s="1687">
        <f>Import!J215</f>
        <v>0</v>
      </c>
      <c r="N215" s="61"/>
      <c r="O215" s="61"/>
      <c r="P215" s="61"/>
      <c r="Q215" s="61"/>
      <c r="R215" s="61"/>
      <c r="S215" s="61"/>
      <c r="T215" s="61"/>
      <c r="U215" s="61"/>
    </row>
    <row r="216" spans="2:21" ht="15" customHeight="1">
      <c r="B216" s="1698" t="str">
        <f t="shared" si="3"/>
        <v/>
      </c>
      <c r="C216" s="1699">
        <f>'Og s3a'!C218</f>
        <v>0</v>
      </c>
      <c r="D216" s="1700">
        <f>'Og s3a'!F218</f>
        <v>0</v>
      </c>
      <c r="E216" s="492"/>
      <c r="F216" s="933"/>
      <c r="G216" s="492"/>
      <c r="H216" s="522"/>
      <c r="I216" s="522"/>
      <c r="J216" s="61"/>
      <c r="K216" s="441">
        <f>'Og s3a'!G218</f>
        <v>0</v>
      </c>
      <c r="L216" s="493">
        <f>'Og s3a'!D218</f>
        <v>0</v>
      </c>
      <c r="M216" s="1687">
        <f>Import!J216</f>
        <v>0</v>
      </c>
      <c r="N216" s="61"/>
      <c r="O216" s="61"/>
      <c r="P216" s="61"/>
      <c r="Q216" s="61"/>
      <c r="R216" s="61"/>
      <c r="S216" s="61"/>
      <c r="T216" s="61"/>
      <c r="U216" s="61"/>
    </row>
    <row r="217" spans="2:21" ht="15" customHeight="1">
      <c r="B217" s="1698" t="str">
        <f t="shared" si="3"/>
        <v/>
      </c>
      <c r="C217" s="1699">
        <f>'Og s3a'!C219</f>
        <v>0</v>
      </c>
      <c r="D217" s="1700">
        <f>'Og s3a'!F219</f>
        <v>0</v>
      </c>
      <c r="E217" s="492"/>
      <c r="F217" s="933"/>
      <c r="G217" s="492"/>
      <c r="H217" s="522"/>
      <c r="I217" s="522"/>
      <c r="J217" s="61"/>
      <c r="K217" s="441">
        <f>'Og s3a'!G219</f>
        <v>0</v>
      </c>
      <c r="L217" s="493">
        <f>'Og s3a'!D219</f>
        <v>0</v>
      </c>
      <c r="M217" s="1687">
        <f>Import!J217</f>
        <v>0</v>
      </c>
      <c r="N217" s="61"/>
      <c r="O217" s="61"/>
      <c r="P217" s="61"/>
      <c r="Q217" s="61"/>
      <c r="R217" s="61"/>
      <c r="S217" s="61"/>
      <c r="T217" s="61"/>
      <c r="U217" s="61"/>
    </row>
    <row r="218" spans="2:21" ht="15" customHeight="1">
      <c r="B218" s="1698" t="str">
        <f t="shared" si="3"/>
        <v/>
      </c>
      <c r="C218" s="1699">
        <f>'Og s3a'!C220</f>
        <v>0</v>
      </c>
      <c r="D218" s="1700">
        <f>'Og s3a'!F220</f>
        <v>0</v>
      </c>
      <c r="E218" s="492"/>
      <c r="F218" s="933"/>
      <c r="G218" s="492"/>
      <c r="H218" s="522"/>
      <c r="I218" s="522"/>
      <c r="J218" s="61"/>
      <c r="K218" s="441">
        <f>'Og s3a'!G220</f>
        <v>0</v>
      </c>
      <c r="L218" s="493">
        <f>'Og s3a'!D220</f>
        <v>0</v>
      </c>
      <c r="M218" s="1687">
        <f>Import!J218</f>
        <v>0</v>
      </c>
      <c r="N218" s="61"/>
      <c r="O218" s="61"/>
      <c r="P218" s="61"/>
      <c r="Q218" s="61"/>
      <c r="R218" s="61"/>
      <c r="S218" s="61"/>
      <c r="T218" s="61"/>
      <c r="U218" s="61"/>
    </row>
    <row r="219" spans="2:21" ht="15" customHeight="1">
      <c r="B219" s="1698" t="str">
        <f t="shared" si="3"/>
        <v/>
      </c>
      <c r="C219" s="1699">
        <f>'Og s3a'!C221</f>
        <v>0</v>
      </c>
      <c r="D219" s="1700">
        <f>'Og s3a'!F221</f>
        <v>0</v>
      </c>
      <c r="E219" s="492"/>
      <c r="F219" s="933"/>
      <c r="G219" s="492"/>
      <c r="H219" s="522"/>
      <c r="I219" s="522"/>
      <c r="J219" s="61"/>
      <c r="K219" s="441">
        <f>'Og s3a'!G221</f>
        <v>0</v>
      </c>
      <c r="L219" s="493">
        <f>'Og s3a'!D221</f>
        <v>0</v>
      </c>
      <c r="M219" s="1687">
        <f>Import!J219</f>
        <v>0</v>
      </c>
      <c r="N219" s="61"/>
      <c r="O219" s="61"/>
      <c r="P219" s="61"/>
      <c r="Q219" s="61"/>
      <c r="R219" s="61"/>
      <c r="S219" s="61"/>
      <c r="T219" s="61"/>
      <c r="U219" s="61"/>
    </row>
    <row r="220" spans="2:21" ht="15" customHeight="1">
      <c r="B220" s="1698" t="str">
        <f t="shared" si="3"/>
        <v/>
      </c>
      <c r="C220" s="1699">
        <f>'Og s3a'!C222</f>
        <v>0</v>
      </c>
      <c r="D220" s="1700">
        <f>'Og s3a'!F222</f>
        <v>0</v>
      </c>
      <c r="E220" s="492"/>
      <c r="F220" s="933"/>
      <c r="G220" s="492"/>
      <c r="H220" s="522"/>
      <c r="I220" s="522"/>
      <c r="J220" s="61"/>
      <c r="K220" s="441">
        <f>'Og s3a'!G222</f>
        <v>0</v>
      </c>
      <c r="L220" s="493">
        <f>'Og s3a'!D222</f>
        <v>0</v>
      </c>
      <c r="M220" s="1687">
        <f>Import!J220</f>
        <v>0</v>
      </c>
      <c r="N220" s="61"/>
      <c r="O220" s="61"/>
      <c r="P220" s="61"/>
      <c r="Q220" s="61"/>
      <c r="R220" s="61"/>
      <c r="S220" s="61"/>
      <c r="T220" s="61"/>
      <c r="U220" s="61"/>
    </row>
    <row r="221" spans="2:21" ht="15" customHeight="1">
      <c r="B221" s="1698" t="str">
        <f t="shared" si="3"/>
        <v/>
      </c>
      <c r="C221" s="1699">
        <f>'Og s3a'!C223</f>
        <v>0</v>
      </c>
      <c r="D221" s="1700">
        <f>'Og s3a'!F223</f>
        <v>0</v>
      </c>
      <c r="E221" s="492"/>
      <c r="F221" s="933"/>
      <c r="G221" s="492"/>
      <c r="H221" s="522"/>
      <c r="I221" s="522"/>
      <c r="J221" s="61"/>
      <c r="K221" s="441">
        <f>'Og s3a'!G223</f>
        <v>0</v>
      </c>
      <c r="L221" s="493">
        <f>'Og s3a'!D223</f>
        <v>0</v>
      </c>
      <c r="M221" s="1687">
        <f>Import!J221</f>
        <v>0</v>
      </c>
      <c r="N221" s="61"/>
      <c r="O221" s="61"/>
      <c r="P221" s="61"/>
      <c r="Q221" s="61"/>
      <c r="R221" s="61"/>
      <c r="S221" s="61"/>
      <c r="T221" s="61"/>
      <c r="U221" s="61"/>
    </row>
    <row r="222" spans="2:21" ht="15" customHeight="1">
      <c r="B222" s="1698" t="str">
        <f t="shared" si="3"/>
        <v/>
      </c>
      <c r="C222" s="1699">
        <f>'Og s3a'!C224</f>
        <v>0</v>
      </c>
      <c r="D222" s="1700">
        <f>'Og s3a'!F224</f>
        <v>0</v>
      </c>
      <c r="E222" s="492"/>
      <c r="F222" s="933"/>
      <c r="G222" s="492"/>
      <c r="H222" s="522"/>
      <c r="I222" s="522"/>
      <c r="J222" s="61"/>
      <c r="K222" s="441">
        <f>'Og s3a'!G224</f>
        <v>0</v>
      </c>
      <c r="L222" s="493">
        <f>'Og s3a'!D224</f>
        <v>0</v>
      </c>
      <c r="M222" s="1687">
        <f>Import!J222</f>
        <v>0</v>
      </c>
      <c r="N222" s="61"/>
      <c r="O222" s="61"/>
      <c r="P222" s="61"/>
      <c r="Q222" s="61"/>
      <c r="R222" s="61"/>
      <c r="S222" s="61"/>
      <c r="T222" s="61"/>
      <c r="U222" s="61"/>
    </row>
    <row r="223" spans="2:21" ht="15" customHeight="1">
      <c r="B223" s="1698" t="str">
        <f t="shared" si="3"/>
        <v/>
      </c>
      <c r="C223" s="1699">
        <f>'Og s3a'!C225</f>
        <v>0</v>
      </c>
      <c r="D223" s="1700">
        <f>'Og s3a'!F225</f>
        <v>0</v>
      </c>
      <c r="E223" s="492"/>
      <c r="F223" s="933"/>
      <c r="G223" s="492"/>
      <c r="H223" s="522"/>
      <c r="I223" s="522"/>
      <c r="J223" s="61"/>
      <c r="K223" s="441">
        <f>'Og s3a'!G225</f>
        <v>0</v>
      </c>
      <c r="L223" s="493">
        <f>'Og s3a'!D225</f>
        <v>0</v>
      </c>
      <c r="M223" s="1687">
        <f>Import!J223</f>
        <v>0</v>
      </c>
      <c r="N223" s="61"/>
      <c r="O223" s="61"/>
      <c r="P223" s="61"/>
      <c r="Q223" s="61"/>
      <c r="R223" s="61"/>
      <c r="S223" s="61"/>
      <c r="T223" s="61"/>
      <c r="U223" s="61"/>
    </row>
    <row r="224" spans="2:21" ht="15" customHeight="1">
      <c r="B224" s="1698" t="str">
        <f t="shared" si="3"/>
        <v/>
      </c>
      <c r="C224" s="1699">
        <f>'Og s3a'!C226</f>
        <v>0</v>
      </c>
      <c r="D224" s="1700">
        <f>'Og s3a'!F226</f>
        <v>0</v>
      </c>
      <c r="E224" s="492"/>
      <c r="F224" s="933"/>
      <c r="G224" s="492"/>
      <c r="H224" s="522"/>
      <c r="I224" s="522"/>
      <c r="J224" s="61"/>
      <c r="K224" s="441">
        <f>'Og s3a'!G226</f>
        <v>0</v>
      </c>
      <c r="L224" s="493">
        <f>'Og s3a'!D226</f>
        <v>0</v>
      </c>
      <c r="M224" s="1687">
        <f>Import!J224</f>
        <v>0</v>
      </c>
      <c r="N224" s="61"/>
      <c r="O224" s="61"/>
      <c r="P224" s="61"/>
      <c r="Q224" s="61"/>
      <c r="R224" s="61"/>
      <c r="S224" s="61"/>
      <c r="T224" s="61"/>
      <c r="U224" s="61"/>
    </row>
    <row r="225" spans="2:21" ht="15" customHeight="1">
      <c r="B225" s="1698" t="str">
        <f t="shared" si="3"/>
        <v/>
      </c>
      <c r="C225" s="1699">
        <f>'Og s3a'!C227</f>
        <v>0</v>
      </c>
      <c r="D225" s="1700">
        <f>'Og s3a'!F227</f>
        <v>0</v>
      </c>
      <c r="E225" s="492"/>
      <c r="F225" s="933"/>
      <c r="G225" s="492"/>
      <c r="H225" s="522"/>
      <c r="I225" s="522"/>
      <c r="J225" s="61"/>
      <c r="K225" s="441">
        <f>'Og s3a'!G227</f>
        <v>0</v>
      </c>
      <c r="L225" s="493">
        <f>'Og s3a'!D227</f>
        <v>0</v>
      </c>
      <c r="M225" s="1687">
        <f>Import!J225</f>
        <v>0</v>
      </c>
      <c r="N225" s="61"/>
      <c r="O225" s="61"/>
      <c r="P225" s="61"/>
      <c r="Q225" s="61"/>
      <c r="R225" s="61"/>
      <c r="S225" s="61"/>
      <c r="T225" s="61"/>
      <c r="U225" s="61"/>
    </row>
    <row r="226" spans="2:21" ht="15" customHeight="1">
      <c r="B226" s="1698" t="str">
        <f t="shared" si="3"/>
        <v/>
      </c>
      <c r="C226" s="1699">
        <f>'Og s3a'!C228</f>
        <v>0</v>
      </c>
      <c r="D226" s="1700">
        <f>'Og s3a'!F228</f>
        <v>0</v>
      </c>
      <c r="E226" s="492"/>
      <c r="F226" s="933"/>
      <c r="G226" s="492"/>
      <c r="H226" s="522"/>
      <c r="I226" s="522"/>
      <c r="J226" s="61"/>
      <c r="K226" s="441">
        <f>'Og s3a'!G228</f>
        <v>0</v>
      </c>
      <c r="L226" s="493">
        <f>'Og s3a'!D228</f>
        <v>0</v>
      </c>
      <c r="M226" s="1687">
        <f>Import!J226</f>
        <v>0</v>
      </c>
      <c r="N226" s="61"/>
      <c r="O226" s="61"/>
      <c r="P226" s="61"/>
      <c r="Q226" s="61"/>
      <c r="R226" s="61"/>
      <c r="S226" s="61"/>
      <c r="T226" s="61"/>
      <c r="U226" s="61"/>
    </row>
    <row r="227" spans="2:21" ht="15" customHeight="1">
      <c r="B227" s="1698" t="str">
        <f t="shared" si="3"/>
        <v/>
      </c>
      <c r="C227" s="1699">
        <f>'Og s3a'!C229</f>
        <v>0</v>
      </c>
      <c r="D227" s="1700">
        <f>'Og s3a'!F229</f>
        <v>0</v>
      </c>
      <c r="E227" s="492"/>
      <c r="F227" s="933"/>
      <c r="G227" s="492"/>
      <c r="H227" s="522"/>
      <c r="I227" s="522"/>
      <c r="J227" s="61"/>
      <c r="K227" s="441">
        <f>'Og s3a'!G229</f>
        <v>0</v>
      </c>
      <c r="L227" s="493">
        <f>'Og s3a'!D229</f>
        <v>0</v>
      </c>
      <c r="M227" s="1687">
        <f>Import!J227</f>
        <v>0</v>
      </c>
      <c r="N227" s="61"/>
      <c r="O227" s="61"/>
      <c r="P227" s="61"/>
      <c r="Q227" s="61"/>
      <c r="R227" s="61"/>
      <c r="S227" s="61"/>
      <c r="T227" s="61"/>
      <c r="U227" s="61"/>
    </row>
    <row r="228" spans="2:21" ht="15" customHeight="1">
      <c r="B228" s="1698" t="str">
        <f t="shared" si="3"/>
        <v/>
      </c>
      <c r="C228" s="1699">
        <f>'Og s3a'!C230</f>
        <v>0</v>
      </c>
      <c r="D228" s="1700">
        <f>'Og s3a'!F230</f>
        <v>0</v>
      </c>
      <c r="E228" s="492"/>
      <c r="F228" s="933"/>
      <c r="G228" s="492"/>
      <c r="H228" s="522"/>
      <c r="I228" s="522"/>
      <c r="J228" s="61"/>
      <c r="K228" s="441">
        <f>'Og s3a'!G230</f>
        <v>0</v>
      </c>
      <c r="L228" s="493">
        <f>'Og s3a'!D230</f>
        <v>0</v>
      </c>
      <c r="M228" s="1687">
        <f>Import!J228</f>
        <v>0</v>
      </c>
      <c r="N228" s="61"/>
      <c r="O228" s="61"/>
      <c r="P228" s="61"/>
      <c r="Q228" s="61"/>
      <c r="R228" s="61"/>
      <c r="S228" s="61"/>
      <c r="T228" s="61"/>
      <c r="U228" s="61"/>
    </row>
    <row r="229" spans="2:21" ht="15" customHeight="1">
      <c r="B229" s="1698" t="str">
        <f t="shared" si="3"/>
        <v/>
      </c>
      <c r="C229" s="1699">
        <f>'Og s3a'!C231</f>
        <v>0</v>
      </c>
      <c r="D229" s="1700">
        <f>'Og s3a'!F231</f>
        <v>0</v>
      </c>
      <c r="E229" s="492"/>
      <c r="F229" s="933"/>
      <c r="G229" s="492"/>
      <c r="H229" s="522"/>
      <c r="I229" s="522"/>
      <c r="J229" s="61"/>
      <c r="K229" s="441">
        <f>'Og s3a'!G231</f>
        <v>0</v>
      </c>
      <c r="L229" s="493">
        <f>'Og s3a'!D231</f>
        <v>0</v>
      </c>
      <c r="M229" s="1687">
        <f>Import!J229</f>
        <v>0</v>
      </c>
      <c r="N229" s="61"/>
      <c r="O229" s="61"/>
      <c r="P229" s="61"/>
      <c r="Q229" s="61"/>
      <c r="R229" s="61"/>
      <c r="S229" s="61"/>
      <c r="T229" s="61"/>
      <c r="U229" s="61"/>
    </row>
    <row r="230" spans="2:21" ht="15" customHeight="1">
      <c r="B230" s="1698" t="str">
        <f t="shared" si="3"/>
        <v/>
      </c>
      <c r="C230" s="1699">
        <f>'Og s3a'!C232</f>
        <v>0</v>
      </c>
      <c r="D230" s="1700">
        <f>'Og s3a'!F232</f>
        <v>0</v>
      </c>
      <c r="E230" s="492"/>
      <c r="F230" s="933"/>
      <c r="G230" s="492"/>
      <c r="H230" s="522"/>
      <c r="I230" s="522"/>
      <c r="J230" s="61"/>
      <c r="K230" s="441">
        <f>'Og s3a'!G232</f>
        <v>0</v>
      </c>
      <c r="L230" s="493">
        <f>'Og s3a'!D232</f>
        <v>0</v>
      </c>
      <c r="M230" s="1687">
        <f>Import!J230</f>
        <v>0</v>
      </c>
      <c r="N230" s="61"/>
      <c r="O230" s="61"/>
      <c r="P230" s="61"/>
      <c r="Q230" s="61"/>
      <c r="R230" s="61"/>
      <c r="S230" s="61"/>
      <c r="T230" s="61"/>
      <c r="U230" s="61"/>
    </row>
    <row r="231" spans="2:21" ht="15" customHeight="1">
      <c r="B231" s="1698" t="str">
        <f t="shared" si="3"/>
        <v/>
      </c>
      <c r="C231" s="1699">
        <f>'Og s3a'!C233</f>
        <v>0</v>
      </c>
      <c r="D231" s="1700">
        <f>'Og s3a'!F233</f>
        <v>0</v>
      </c>
      <c r="E231" s="492"/>
      <c r="F231" s="933"/>
      <c r="G231" s="492"/>
      <c r="H231" s="522"/>
      <c r="I231" s="522"/>
      <c r="J231" s="61"/>
      <c r="K231" s="441">
        <f>'Og s3a'!G233</f>
        <v>0</v>
      </c>
      <c r="L231" s="493">
        <f>'Og s3a'!D233</f>
        <v>0</v>
      </c>
      <c r="M231" s="1687">
        <f>Import!J231</f>
        <v>0</v>
      </c>
      <c r="N231" s="61"/>
      <c r="O231" s="61"/>
      <c r="P231" s="61"/>
      <c r="Q231" s="61"/>
      <c r="R231" s="61"/>
      <c r="S231" s="61"/>
      <c r="T231" s="61"/>
      <c r="U231" s="61"/>
    </row>
    <row r="232" spans="2:21" ht="15" customHeight="1">
      <c r="B232" s="1698" t="str">
        <f t="shared" si="3"/>
        <v/>
      </c>
      <c r="C232" s="1699">
        <f>'Og s3a'!C234</f>
        <v>0</v>
      </c>
      <c r="D232" s="1700">
        <f>'Og s3a'!F234</f>
        <v>0</v>
      </c>
      <c r="E232" s="492"/>
      <c r="F232" s="933"/>
      <c r="G232" s="492"/>
      <c r="H232" s="522"/>
      <c r="I232" s="522"/>
      <c r="J232" s="61"/>
      <c r="K232" s="441">
        <f>'Og s3a'!G234</f>
        <v>0</v>
      </c>
      <c r="L232" s="493">
        <f>'Og s3a'!D234</f>
        <v>0</v>
      </c>
      <c r="M232" s="1687">
        <f>Import!J232</f>
        <v>0</v>
      </c>
      <c r="N232" s="61"/>
      <c r="O232" s="61"/>
      <c r="P232" s="61"/>
      <c r="Q232" s="61"/>
      <c r="R232" s="61"/>
      <c r="S232" s="61"/>
      <c r="T232" s="61"/>
      <c r="U232" s="61"/>
    </row>
    <row r="233" spans="2:21" ht="15" customHeight="1">
      <c r="B233" s="1698" t="str">
        <f t="shared" si="3"/>
        <v/>
      </c>
      <c r="C233" s="1699">
        <f>'Og s3a'!C235</f>
        <v>0</v>
      </c>
      <c r="D233" s="1700">
        <f>'Og s3a'!F235</f>
        <v>0</v>
      </c>
      <c r="E233" s="492"/>
      <c r="F233" s="933"/>
      <c r="G233" s="492"/>
      <c r="H233" s="522"/>
      <c r="I233" s="522"/>
      <c r="J233" s="61"/>
      <c r="K233" s="441">
        <f>'Og s3a'!G235</f>
        <v>0</v>
      </c>
      <c r="L233" s="493">
        <f>'Og s3a'!D235</f>
        <v>0</v>
      </c>
      <c r="M233" s="1687">
        <f>Import!J233</f>
        <v>0</v>
      </c>
      <c r="N233" s="61"/>
      <c r="O233" s="61"/>
      <c r="P233" s="61"/>
      <c r="Q233" s="61"/>
      <c r="R233" s="61"/>
      <c r="S233" s="61"/>
      <c r="T233" s="61"/>
      <c r="U233" s="61"/>
    </row>
    <row r="234" spans="2:21" ht="15" customHeight="1">
      <c r="B234" s="1698" t="str">
        <f t="shared" si="3"/>
        <v/>
      </c>
      <c r="C234" s="1699">
        <f>'Og s3a'!C236</f>
        <v>0</v>
      </c>
      <c r="D234" s="1700">
        <f>'Og s3a'!F236</f>
        <v>0</v>
      </c>
      <c r="E234" s="492"/>
      <c r="F234" s="933"/>
      <c r="G234" s="492"/>
      <c r="H234" s="522"/>
      <c r="I234" s="522"/>
      <c r="J234" s="61"/>
      <c r="K234" s="441">
        <f>'Og s3a'!G236</f>
        <v>0</v>
      </c>
      <c r="L234" s="493">
        <f>'Og s3a'!D236</f>
        <v>0</v>
      </c>
      <c r="M234" s="1687">
        <f>Import!J234</f>
        <v>0</v>
      </c>
      <c r="N234" s="61"/>
      <c r="O234" s="61"/>
      <c r="P234" s="61"/>
      <c r="Q234" s="61"/>
      <c r="R234" s="61"/>
      <c r="S234" s="61"/>
      <c r="T234" s="61"/>
      <c r="U234" s="61"/>
    </row>
    <row r="235" spans="2:21" ht="15" customHeight="1">
      <c r="B235" s="1698" t="str">
        <f t="shared" si="3"/>
        <v/>
      </c>
      <c r="C235" s="1699">
        <f>'Og s3a'!C237</f>
        <v>0</v>
      </c>
      <c r="D235" s="1700">
        <f>'Og s3a'!F237</f>
        <v>0</v>
      </c>
      <c r="E235" s="492"/>
      <c r="F235" s="933"/>
      <c r="G235" s="492"/>
      <c r="H235" s="522"/>
      <c r="I235" s="522"/>
      <c r="J235" s="61"/>
      <c r="K235" s="441">
        <f>'Og s3a'!G237</f>
        <v>0</v>
      </c>
      <c r="L235" s="493">
        <f>'Og s3a'!D237</f>
        <v>0</v>
      </c>
      <c r="M235" s="1687">
        <f>Import!J235</f>
        <v>0</v>
      </c>
      <c r="N235" s="61"/>
      <c r="O235" s="61"/>
      <c r="P235" s="61"/>
      <c r="Q235" s="61"/>
      <c r="R235" s="61"/>
      <c r="S235" s="61"/>
      <c r="T235" s="61"/>
      <c r="U235" s="61"/>
    </row>
    <row r="236" spans="2:21" ht="15" customHeight="1">
      <c r="B236" s="1698" t="str">
        <f t="shared" si="3"/>
        <v/>
      </c>
      <c r="C236" s="1699">
        <f>'Og s3a'!C238</f>
        <v>0</v>
      </c>
      <c r="D236" s="1700">
        <f>'Og s3a'!F238</f>
        <v>0</v>
      </c>
      <c r="E236" s="492"/>
      <c r="F236" s="933"/>
      <c r="G236" s="492"/>
      <c r="H236" s="522"/>
      <c r="I236" s="522"/>
      <c r="J236" s="61"/>
      <c r="K236" s="441">
        <f>'Og s3a'!G238</f>
        <v>0</v>
      </c>
      <c r="L236" s="493">
        <f>'Og s3a'!D238</f>
        <v>0</v>
      </c>
      <c r="M236" s="1687">
        <f>Import!J236</f>
        <v>0</v>
      </c>
      <c r="N236" s="61"/>
      <c r="O236" s="61"/>
      <c r="P236" s="61"/>
      <c r="Q236" s="61"/>
      <c r="R236" s="61"/>
      <c r="S236" s="61"/>
      <c r="T236" s="61"/>
      <c r="U236" s="61"/>
    </row>
    <row r="237" spans="2:21" ht="15" customHeight="1">
      <c r="B237" s="1698" t="str">
        <f t="shared" si="3"/>
        <v/>
      </c>
      <c r="C237" s="1699">
        <f>'Og s3a'!C239</f>
        <v>0</v>
      </c>
      <c r="D237" s="1700">
        <f>'Og s3a'!F239</f>
        <v>0</v>
      </c>
      <c r="E237" s="492"/>
      <c r="F237" s="933"/>
      <c r="G237" s="492"/>
      <c r="H237" s="522"/>
      <c r="I237" s="522"/>
      <c r="J237" s="61"/>
      <c r="K237" s="441">
        <f>'Og s3a'!G239</f>
        <v>0</v>
      </c>
      <c r="L237" s="493">
        <f>'Og s3a'!D239</f>
        <v>0</v>
      </c>
      <c r="M237" s="1687">
        <f>Import!J237</f>
        <v>0</v>
      </c>
      <c r="N237" s="61"/>
      <c r="O237" s="61"/>
      <c r="P237" s="61"/>
      <c r="Q237" s="61"/>
      <c r="R237" s="61"/>
      <c r="S237" s="61"/>
      <c r="T237" s="61"/>
      <c r="U237" s="61"/>
    </row>
    <row r="238" spans="2:21" ht="15" customHeight="1">
      <c r="B238" s="1698" t="str">
        <f t="shared" si="3"/>
        <v/>
      </c>
      <c r="C238" s="1699">
        <f>'Og s3a'!C240</f>
        <v>0</v>
      </c>
      <c r="D238" s="1700">
        <f>'Og s3a'!F240</f>
        <v>0</v>
      </c>
      <c r="E238" s="492"/>
      <c r="F238" s="933"/>
      <c r="G238" s="492"/>
      <c r="H238" s="522"/>
      <c r="I238" s="522"/>
      <c r="J238" s="61"/>
      <c r="K238" s="441">
        <f>'Og s3a'!G240</f>
        <v>0</v>
      </c>
      <c r="L238" s="493">
        <f>'Og s3a'!D240</f>
        <v>0</v>
      </c>
      <c r="M238" s="1687">
        <f>Import!J238</f>
        <v>0</v>
      </c>
      <c r="N238" s="61"/>
      <c r="O238" s="61"/>
      <c r="P238" s="61"/>
      <c r="Q238" s="61"/>
      <c r="R238" s="61"/>
      <c r="S238" s="61"/>
      <c r="T238" s="61"/>
      <c r="U238" s="61"/>
    </row>
    <row r="239" spans="2:21" ht="15" customHeight="1">
      <c r="B239" s="1698" t="str">
        <f t="shared" si="3"/>
        <v/>
      </c>
      <c r="C239" s="1699">
        <f>'Og s3a'!C241</f>
        <v>0</v>
      </c>
      <c r="D239" s="1700">
        <f>'Og s3a'!F241</f>
        <v>0</v>
      </c>
      <c r="E239" s="492"/>
      <c r="F239" s="933"/>
      <c r="G239" s="492"/>
      <c r="H239" s="522"/>
      <c r="I239" s="522"/>
      <c r="J239" s="61"/>
      <c r="K239" s="441">
        <f>'Og s3a'!G241</f>
        <v>0</v>
      </c>
      <c r="L239" s="493">
        <f>'Og s3a'!D241</f>
        <v>0</v>
      </c>
      <c r="M239" s="1687">
        <f>Import!J239</f>
        <v>0</v>
      </c>
      <c r="N239" s="61"/>
      <c r="O239" s="61"/>
      <c r="P239" s="61"/>
      <c r="Q239" s="61"/>
      <c r="R239" s="61"/>
      <c r="S239" s="61"/>
      <c r="T239" s="61"/>
      <c r="U239" s="61"/>
    </row>
    <row r="240" spans="2:21" ht="15" customHeight="1">
      <c r="B240" s="1698" t="str">
        <f t="shared" si="3"/>
        <v/>
      </c>
      <c r="C240" s="1699">
        <f>'Og s3a'!C242</f>
        <v>0</v>
      </c>
      <c r="D240" s="1700">
        <f>'Og s3a'!F242</f>
        <v>0</v>
      </c>
      <c r="E240" s="492"/>
      <c r="F240" s="933"/>
      <c r="G240" s="492"/>
      <c r="H240" s="522"/>
      <c r="I240" s="522"/>
      <c r="J240" s="61"/>
      <c r="K240" s="441">
        <f>'Og s3a'!G242</f>
        <v>0</v>
      </c>
      <c r="L240" s="493">
        <f>'Og s3a'!D242</f>
        <v>0</v>
      </c>
      <c r="M240" s="1687">
        <f>Import!J240</f>
        <v>0</v>
      </c>
      <c r="N240" s="61"/>
      <c r="O240" s="61"/>
      <c r="P240" s="61"/>
      <c r="Q240" s="61"/>
      <c r="R240" s="61"/>
      <c r="S240" s="61"/>
      <c r="T240" s="61"/>
      <c r="U240" s="61"/>
    </row>
    <row r="241" spans="2:21" ht="15" customHeight="1">
      <c r="B241" s="1698" t="str">
        <f t="shared" si="3"/>
        <v/>
      </c>
      <c r="C241" s="1699">
        <f>'Og s3a'!C243</f>
        <v>0</v>
      </c>
      <c r="D241" s="1700">
        <f>'Og s3a'!F243</f>
        <v>0</v>
      </c>
      <c r="E241" s="492"/>
      <c r="F241" s="933"/>
      <c r="G241" s="492"/>
      <c r="H241" s="522"/>
      <c r="I241" s="522"/>
      <c r="J241" s="61"/>
      <c r="K241" s="441">
        <f>'Og s3a'!G243</f>
        <v>0</v>
      </c>
      <c r="L241" s="493">
        <f>'Og s3a'!D243</f>
        <v>0</v>
      </c>
      <c r="M241" s="1687">
        <f>Import!J241</f>
        <v>0</v>
      </c>
      <c r="N241" s="61"/>
      <c r="O241" s="61"/>
      <c r="P241" s="61"/>
      <c r="Q241" s="61"/>
      <c r="R241" s="61"/>
      <c r="S241" s="61"/>
      <c r="T241" s="61"/>
      <c r="U241" s="61"/>
    </row>
    <row r="242" spans="2:21" ht="15" customHeight="1">
      <c r="B242" s="1698" t="str">
        <f t="shared" si="3"/>
        <v/>
      </c>
      <c r="C242" s="1699">
        <f>'Og s3a'!C244</f>
        <v>0</v>
      </c>
      <c r="D242" s="1700">
        <f>'Og s3a'!F244</f>
        <v>0</v>
      </c>
      <c r="E242" s="492"/>
      <c r="F242" s="933"/>
      <c r="G242" s="492"/>
      <c r="H242" s="522"/>
      <c r="I242" s="522"/>
      <c r="J242" s="61"/>
      <c r="K242" s="441">
        <f>'Og s3a'!G244</f>
        <v>0</v>
      </c>
      <c r="L242" s="493">
        <f>'Og s3a'!D244</f>
        <v>0</v>
      </c>
      <c r="M242" s="1687">
        <f>Import!J242</f>
        <v>0</v>
      </c>
      <c r="N242" s="61"/>
      <c r="O242" s="61"/>
      <c r="P242" s="61"/>
      <c r="Q242" s="61"/>
      <c r="R242" s="61"/>
      <c r="S242" s="61"/>
      <c r="T242" s="61"/>
      <c r="U242" s="61"/>
    </row>
    <row r="243" spans="2:21" ht="15" customHeight="1">
      <c r="B243" s="1698" t="str">
        <f t="shared" si="3"/>
        <v/>
      </c>
      <c r="C243" s="1699">
        <f>'Og s3a'!C245</f>
        <v>0</v>
      </c>
      <c r="D243" s="1700">
        <f>'Og s3a'!F245</f>
        <v>0</v>
      </c>
      <c r="E243" s="492"/>
      <c r="F243" s="933"/>
      <c r="G243" s="492"/>
      <c r="H243" s="522"/>
      <c r="I243" s="522"/>
      <c r="J243" s="61"/>
      <c r="K243" s="441">
        <f>'Og s3a'!G245</f>
        <v>0</v>
      </c>
      <c r="L243" s="493">
        <f>'Og s3a'!D245</f>
        <v>0</v>
      </c>
      <c r="M243" s="1687">
        <f>Import!J243</f>
        <v>0</v>
      </c>
      <c r="N243" s="61"/>
      <c r="O243" s="61"/>
      <c r="P243" s="61"/>
      <c r="Q243" s="61"/>
      <c r="R243" s="61"/>
      <c r="S243" s="61"/>
      <c r="T243" s="61"/>
      <c r="U243" s="61"/>
    </row>
    <row r="244" spans="2:21" ht="15" customHeight="1">
      <c r="B244" s="1698" t="str">
        <f t="shared" si="3"/>
        <v/>
      </c>
      <c r="C244" s="1699">
        <f>'Og s3a'!C246</f>
        <v>0</v>
      </c>
      <c r="D244" s="1700">
        <f>'Og s3a'!F246</f>
        <v>0</v>
      </c>
      <c r="E244" s="492"/>
      <c r="F244" s="933"/>
      <c r="G244" s="492"/>
      <c r="H244" s="522"/>
      <c r="I244" s="522"/>
      <c r="J244" s="61"/>
      <c r="K244" s="441">
        <f>'Og s3a'!G246</f>
        <v>0</v>
      </c>
      <c r="L244" s="493">
        <f>'Og s3a'!D246</f>
        <v>0</v>
      </c>
      <c r="M244" s="1687">
        <f>Import!J244</f>
        <v>0</v>
      </c>
      <c r="N244" s="61"/>
      <c r="O244" s="61"/>
      <c r="P244" s="61"/>
      <c r="Q244" s="61"/>
      <c r="R244" s="61"/>
      <c r="S244" s="61"/>
      <c r="T244" s="61"/>
      <c r="U244" s="61"/>
    </row>
    <row r="245" spans="2:21" ht="15" customHeight="1">
      <c r="B245" s="1698" t="str">
        <f t="shared" si="3"/>
        <v/>
      </c>
      <c r="C245" s="1699">
        <f>'Og s3a'!C247</f>
        <v>0</v>
      </c>
      <c r="D245" s="1700">
        <f>'Og s3a'!F247</f>
        <v>0</v>
      </c>
      <c r="E245" s="492"/>
      <c r="F245" s="933"/>
      <c r="G245" s="492"/>
      <c r="H245" s="522"/>
      <c r="I245" s="522"/>
      <c r="J245" s="61"/>
      <c r="K245" s="441">
        <f>'Og s3a'!G247</f>
        <v>0</v>
      </c>
      <c r="L245" s="493">
        <f>'Og s3a'!D247</f>
        <v>0</v>
      </c>
      <c r="M245" s="1687">
        <f>Import!J245</f>
        <v>0</v>
      </c>
      <c r="N245" s="61"/>
      <c r="O245" s="61"/>
      <c r="P245" s="61"/>
      <c r="Q245" s="61"/>
      <c r="R245" s="61"/>
      <c r="S245" s="61"/>
      <c r="T245" s="61"/>
      <c r="U245" s="61"/>
    </row>
    <row r="246" spans="2:21" ht="15" customHeight="1">
      <c r="B246" s="1698" t="str">
        <f t="shared" si="3"/>
        <v/>
      </c>
      <c r="C246" s="1699">
        <f>'Og s3a'!C248</f>
        <v>0</v>
      </c>
      <c r="D246" s="1700">
        <f>'Og s3a'!F248</f>
        <v>0</v>
      </c>
      <c r="E246" s="492"/>
      <c r="F246" s="933"/>
      <c r="G246" s="492"/>
      <c r="H246" s="522"/>
      <c r="I246" s="522"/>
      <c r="J246" s="61"/>
      <c r="K246" s="441">
        <f>'Og s3a'!G248</f>
        <v>0</v>
      </c>
      <c r="L246" s="493">
        <f>'Og s3a'!D248</f>
        <v>0</v>
      </c>
      <c r="M246" s="1687">
        <f>Import!J246</f>
        <v>0</v>
      </c>
      <c r="N246" s="61"/>
      <c r="O246" s="61"/>
      <c r="P246" s="61"/>
      <c r="Q246" s="61"/>
      <c r="R246" s="61"/>
      <c r="S246" s="61"/>
      <c r="T246" s="61"/>
      <c r="U246" s="61"/>
    </row>
    <row r="247" spans="2:21" ht="15" customHeight="1">
      <c r="B247" s="1698" t="str">
        <f t="shared" si="3"/>
        <v/>
      </c>
      <c r="C247" s="1699">
        <f>'Og s3a'!C249</f>
        <v>0</v>
      </c>
      <c r="D247" s="1700">
        <f>'Og s3a'!F249</f>
        <v>0</v>
      </c>
      <c r="E247" s="492"/>
      <c r="F247" s="933"/>
      <c r="G247" s="492"/>
      <c r="H247" s="522"/>
      <c r="I247" s="522"/>
      <c r="J247" s="61"/>
      <c r="K247" s="441">
        <f>'Og s3a'!G249</f>
        <v>0</v>
      </c>
      <c r="L247" s="493">
        <f>'Og s3a'!D249</f>
        <v>0</v>
      </c>
      <c r="M247" s="1687">
        <f>Import!J247</f>
        <v>0</v>
      </c>
      <c r="N247" s="61"/>
      <c r="O247" s="61"/>
      <c r="P247" s="61"/>
      <c r="Q247" s="61"/>
      <c r="R247" s="61"/>
      <c r="S247" s="61"/>
      <c r="T247" s="61"/>
      <c r="U247" s="61"/>
    </row>
    <row r="248" spans="2:21" ht="15" customHeight="1">
      <c r="B248" s="1698" t="str">
        <f t="shared" si="3"/>
        <v/>
      </c>
      <c r="C248" s="1699">
        <f>'Og s3a'!C250</f>
        <v>0</v>
      </c>
      <c r="D248" s="1700">
        <f>'Og s3a'!F250</f>
        <v>0</v>
      </c>
      <c r="E248" s="492"/>
      <c r="F248" s="933"/>
      <c r="G248" s="492"/>
      <c r="H248" s="522"/>
      <c r="I248" s="522"/>
      <c r="J248" s="61"/>
      <c r="K248" s="441">
        <f>'Og s3a'!G250</f>
        <v>0</v>
      </c>
      <c r="L248" s="493">
        <f>'Og s3a'!D250</f>
        <v>0</v>
      </c>
      <c r="M248" s="1687">
        <f>Import!J248</f>
        <v>0</v>
      </c>
      <c r="N248" s="61"/>
      <c r="O248" s="61"/>
      <c r="P248" s="61"/>
      <c r="Q248" s="61"/>
      <c r="R248" s="61"/>
      <c r="S248" s="61"/>
      <c r="T248" s="61"/>
      <c r="U248" s="61"/>
    </row>
    <row r="249" spans="2:21" ht="15" customHeight="1">
      <c r="B249" s="1698" t="str">
        <f t="shared" si="3"/>
        <v/>
      </c>
      <c r="C249" s="1699">
        <f>'Og s3a'!C251</f>
        <v>0</v>
      </c>
      <c r="D249" s="1700">
        <f>'Og s3a'!F251</f>
        <v>0</v>
      </c>
      <c r="E249" s="492"/>
      <c r="F249" s="933"/>
      <c r="G249" s="492"/>
      <c r="H249" s="522"/>
      <c r="I249" s="522"/>
      <c r="J249" s="61"/>
      <c r="K249" s="441">
        <f>'Og s3a'!G251</f>
        <v>0</v>
      </c>
      <c r="L249" s="493">
        <f>'Og s3a'!D251</f>
        <v>0</v>
      </c>
      <c r="M249" s="1687">
        <f>Import!J249</f>
        <v>0</v>
      </c>
      <c r="N249" s="61"/>
      <c r="O249" s="61"/>
      <c r="P249" s="61"/>
      <c r="Q249" s="61"/>
      <c r="R249" s="61"/>
      <c r="S249" s="61"/>
      <c r="T249" s="61"/>
      <c r="U249" s="61"/>
    </row>
    <row r="250" spans="2:21" ht="15" customHeight="1">
      <c r="B250" s="1698" t="str">
        <f t="shared" si="3"/>
        <v/>
      </c>
      <c r="C250" s="1699">
        <f>'Og s3a'!C252</f>
        <v>0</v>
      </c>
      <c r="D250" s="1700">
        <f>'Og s3a'!F252</f>
        <v>0</v>
      </c>
      <c r="E250" s="492"/>
      <c r="F250" s="933"/>
      <c r="G250" s="492"/>
      <c r="H250" s="522"/>
      <c r="I250" s="522"/>
      <c r="J250" s="61"/>
      <c r="K250" s="441">
        <f>'Og s3a'!G252</f>
        <v>0</v>
      </c>
      <c r="L250" s="493">
        <f>'Og s3a'!D252</f>
        <v>0</v>
      </c>
      <c r="M250" s="1687">
        <f>Import!J250</f>
        <v>0</v>
      </c>
      <c r="N250" s="61"/>
      <c r="O250" s="61"/>
      <c r="P250" s="61"/>
      <c r="Q250" s="61"/>
      <c r="R250" s="61"/>
      <c r="S250" s="61"/>
      <c r="T250" s="61"/>
      <c r="U250" s="61"/>
    </row>
    <row r="251" spans="2:21" ht="15" customHeight="1">
      <c r="B251" s="1698" t="str">
        <f t="shared" si="3"/>
        <v/>
      </c>
      <c r="C251" s="1699">
        <f>'Og s3a'!C253</f>
        <v>0</v>
      </c>
      <c r="D251" s="1700">
        <f>'Og s3a'!F253</f>
        <v>0</v>
      </c>
      <c r="E251" s="492"/>
      <c r="F251" s="933"/>
      <c r="G251" s="492"/>
      <c r="H251" s="522"/>
      <c r="I251" s="522"/>
      <c r="J251" s="61"/>
      <c r="K251" s="441">
        <f>'Og s3a'!G253</f>
        <v>0</v>
      </c>
      <c r="L251" s="493">
        <f>'Og s3a'!D253</f>
        <v>0</v>
      </c>
      <c r="M251" s="1687">
        <f>Import!J251</f>
        <v>0</v>
      </c>
      <c r="N251" s="61"/>
      <c r="O251" s="61"/>
      <c r="P251" s="61"/>
      <c r="Q251" s="61"/>
      <c r="R251" s="61"/>
      <c r="S251" s="61"/>
      <c r="T251" s="61"/>
      <c r="U251" s="61"/>
    </row>
    <row r="252" spans="2:21" ht="15" customHeight="1">
      <c r="B252" s="1698" t="str">
        <f t="shared" si="3"/>
        <v/>
      </c>
      <c r="C252" s="1699">
        <f>'Og s3a'!C254</f>
        <v>0</v>
      </c>
      <c r="D252" s="1700">
        <f>'Og s3a'!F254</f>
        <v>0</v>
      </c>
      <c r="E252" s="492"/>
      <c r="F252" s="933"/>
      <c r="G252" s="492"/>
      <c r="H252" s="522"/>
      <c r="I252" s="522"/>
      <c r="J252" s="61"/>
      <c r="K252" s="441">
        <f>'Og s3a'!G254</f>
        <v>0</v>
      </c>
      <c r="L252" s="493">
        <f>'Og s3a'!D254</f>
        <v>0</v>
      </c>
      <c r="M252" s="1687">
        <f>Import!J252</f>
        <v>0</v>
      </c>
      <c r="N252" s="61"/>
      <c r="O252" s="61"/>
      <c r="P252" s="61"/>
      <c r="Q252" s="61"/>
      <c r="R252" s="61"/>
      <c r="S252" s="61"/>
      <c r="T252" s="61"/>
      <c r="U252" s="61"/>
    </row>
    <row r="253" spans="2:21" ht="15" customHeight="1">
      <c r="B253" s="1698" t="str">
        <f t="shared" si="3"/>
        <v/>
      </c>
      <c r="C253" s="1699">
        <f>'Og s3a'!C255</f>
        <v>0</v>
      </c>
      <c r="D253" s="1700">
        <f>'Og s3a'!F255</f>
        <v>0</v>
      </c>
      <c r="E253" s="492"/>
      <c r="F253" s="933"/>
      <c r="G253" s="492"/>
      <c r="H253" s="522"/>
      <c r="I253" s="522"/>
      <c r="J253" s="61"/>
      <c r="K253" s="441">
        <f>'Og s3a'!G255</f>
        <v>0</v>
      </c>
      <c r="L253" s="493">
        <f>'Og s3a'!D255</f>
        <v>0</v>
      </c>
      <c r="M253" s="1687">
        <f>Import!J253</f>
        <v>0</v>
      </c>
      <c r="N253" s="61"/>
      <c r="O253" s="61"/>
      <c r="P253" s="61"/>
      <c r="Q253" s="61"/>
      <c r="R253" s="61"/>
      <c r="S253" s="61"/>
      <c r="T253" s="61"/>
      <c r="U253" s="61"/>
    </row>
    <row r="254" spans="2:21" ht="15" customHeight="1">
      <c r="B254" s="1698" t="str">
        <f t="shared" si="3"/>
        <v/>
      </c>
      <c r="C254" s="1699">
        <f>'Og s3a'!C256</f>
        <v>0</v>
      </c>
      <c r="D254" s="1700">
        <f>'Og s3a'!F256</f>
        <v>0</v>
      </c>
      <c r="E254" s="492"/>
      <c r="F254" s="933"/>
      <c r="G254" s="492"/>
      <c r="H254" s="522"/>
      <c r="I254" s="522"/>
      <c r="J254" s="61"/>
      <c r="K254" s="441">
        <f>'Og s3a'!G256</f>
        <v>0</v>
      </c>
      <c r="L254" s="493">
        <f>'Og s3a'!D256</f>
        <v>0</v>
      </c>
      <c r="M254" s="1687">
        <f>Import!J254</f>
        <v>0</v>
      </c>
      <c r="N254" s="61"/>
      <c r="O254" s="61"/>
      <c r="P254" s="61"/>
      <c r="Q254" s="61"/>
      <c r="R254" s="61"/>
      <c r="S254" s="61"/>
      <c r="T254" s="61"/>
      <c r="U254" s="61"/>
    </row>
    <row r="255" spans="2:21" ht="15" customHeight="1">
      <c r="B255" s="1698" t="str">
        <f t="shared" si="3"/>
        <v/>
      </c>
      <c r="C255" s="1699">
        <f>'Og s3a'!C257</f>
        <v>0</v>
      </c>
      <c r="D255" s="1700">
        <f>'Og s3a'!F257</f>
        <v>0</v>
      </c>
      <c r="E255" s="492"/>
      <c r="F255" s="933"/>
      <c r="G255" s="492"/>
      <c r="H255" s="522"/>
      <c r="I255" s="522"/>
      <c r="J255" s="61"/>
      <c r="K255" s="441">
        <f>'Og s3a'!G257</f>
        <v>0</v>
      </c>
      <c r="L255" s="493">
        <f>'Og s3a'!D257</f>
        <v>0</v>
      </c>
      <c r="M255" s="1687">
        <f>Import!J255</f>
        <v>0</v>
      </c>
      <c r="N255" s="61"/>
      <c r="O255" s="61"/>
      <c r="P255" s="61"/>
      <c r="Q255" s="61"/>
      <c r="R255" s="61"/>
      <c r="S255" s="61"/>
      <c r="T255" s="61"/>
      <c r="U255" s="61"/>
    </row>
    <row r="256" spans="2:21" ht="15" customHeight="1">
      <c r="B256" s="1698" t="str">
        <f t="shared" si="3"/>
        <v/>
      </c>
      <c r="C256" s="1699">
        <f>'Og s3a'!C258</f>
        <v>0</v>
      </c>
      <c r="D256" s="1700">
        <f>'Og s3a'!F258</f>
        <v>0</v>
      </c>
      <c r="E256" s="492"/>
      <c r="F256" s="933"/>
      <c r="G256" s="492"/>
      <c r="H256" s="522"/>
      <c r="I256" s="522"/>
      <c r="J256" s="61"/>
      <c r="K256" s="441">
        <f>'Og s3a'!G258</f>
        <v>0</v>
      </c>
      <c r="L256" s="493">
        <f>'Og s3a'!D258</f>
        <v>0</v>
      </c>
      <c r="M256" s="1687">
        <f>Import!J256</f>
        <v>0</v>
      </c>
      <c r="N256" s="61"/>
      <c r="O256" s="61"/>
      <c r="P256" s="61"/>
      <c r="Q256" s="61"/>
      <c r="R256" s="61"/>
      <c r="S256" s="61"/>
      <c r="T256" s="61"/>
      <c r="U256" s="61"/>
    </row>
    <row r="257" spans="2:21" ht="15" customHeight="1">
      <c r="B257" s="1698" t="str">
        <f t="shared" si="3"/>
        <v/>
      </c>
      <c r="C257" s="1699">
        <f>'Og s3a'!C259</f>
        <v>0</v>
      </c>
      <c r="D257" s="1700">
        <f>'Og s3a'!F259</f>
        <v>0</v>
      </c>
      <c r="E257" s="492"/>
      <c r="F257" s="933"/>
      <c r="G257" s="492"/>
      <c r="H257" s="522"/>
      <c r="I257" s="522"/>
      <c r="J257" s="61"/>
      <c r="K257" s="441">
        <f>'Og s3a'!G259</f>
        <v>0</v>
      </c>
      <c r="L257" s="493">
        <f>'Og s3a'!D259</f>
        <v>0</v>
      </c>
      <c r="M257" s="1687">
        <f>Import!J257</f>
        <v>0</v>
      </c>
      <c r="N257" s="61"/>
      <c r="O257" s="61"/>
      <c r="P257" s="61"/>
      <c r="Q257" s="61"/>
      <c r="R257" s="61"/>
      <c r="S257" s="61"/>
      <c r="T257" s="61"/>
      <c r="U257" s="61"/>
    </row>
    <row r="258" spans="2:21" ht="15" customHeight="1">
      <c r="B258" s="1698" t="str">
        <f t="shared" si="3"/>
        <v/>
      </c>
      <c r="C258" s="1699">
        <f>'Og s3a'!C260</f>
        <v>0</v>
      </c>
      <c r="D258" s="1700">
        <f>'Og s3a'!F260</f>
        <v>0</v>
      </c>
      <c r="E258" s="492"/>
      <c r="F258" s="933"/>
      <c r="G258" s="492"/>
      <c r="H258" s="522"/>
      <c r="I258" s="522"/>
      <c r="J258" s="61"/>
      <c r="K258" s="441">
        <f>'Og s3a'!G260</f>
        <v>0</v>
      </c>
      <c r="L258" s="493">
        <f>'Og s3a'!D260</f>
        <v>0</v>
      </c>
      <c r="M258" s="1687">
        <f>Import!J258</f>
        <v>0</v>
      </c>
      <c r="N258" s="61"/>
      <c r="O258" s="61"/>
      <c r="P258" s="61"/>
      <c r="Q258" s="61"/>
      <c r="R258" s="61"/>
      <c r="S258" s="61"/>
      <c r="T258" s="61"/>
      <c r="U258" s="61"/>
    </row>
    <row r="259" spans="2:21" ht="15" customHeight="1">
      <c r="B259" s="1698" t="str">
        <f t="shared" si="3"/>
        <v/>
      </c>
      <c r="C259" s="1699">
        <f>'Og s3a'!C261</f>
        <v>0</v>
      </c>
      <c r="D259" s="1700">
        <f>'Og s3a'!F261</f>
        <v>0</v>
      </c>
      <c r="E259" s="492"/>
      <c r="F259" s="933"/>
      <c r="G259" s="492"/>
      <c r="H259" s="522"/>
      <c r="I259" s="522"/>
      <c r="J259" s="61"/>
      <c r="K259" s="441">
        <f>'Og s3a'!G261</f>
        <v>0</v>
      </c>
      <c r="L259" s="493">
        <f>'Og s3a'!D261</f>
        <v>0</v>
      </c>
      <c r="M259" s="1687">
        <f>Import!J259</f>
        <v>0</v>
      </c>
      <c r="N259" s="61"/>
      <c r="O259" s="61"/>
      <c r="P259" s="61"/>
      <c r="Q259" s="61"/>
      <c r="R259" s="61"/>
      <c r="S259" s="61"/>
      <c r="T259" s="61"/>
      <c r="U259" s="61"/>
    </row>
    <row r="260" spans="2:21" ht="15" customHeight="1">
      <c r="B260" s="1698" t="str">
        <f t="shared" si="3"/>
        <v/>
      </c>
      <c r="C260" s="1699">
        <f>'Og s3a'!C262</f>
        <v>0</v>
      </c>
      <c r="D260" s="1700">
        <f>'Og s3a'!F262</f>
        <v>0</v>
      </c>
      <c r="E260" s="492"/>
      <c r="F260" s="933"/>
      <c r="G260" s="492"/>
      <c r="H260" s="522"/>
      <c r="I260" s="522"/>
      <c r="J260" s="61"/>
      <c r="K260" s="441">
        <f>'Og s3a'!G262</f>
        <v>0</v>
      </c>
      <c r="L260" s="493">
        <f>'Og s3a'!D262</f>
        <v>0</v>
      </c>
      <c r="M260" s="1687">
        <f>Import!J260</f>
        <v>0</v>
      </c>
      <c r="N260" s="61"/>
      <c r="O260" s="61"/>
      <c r="P260" s="61"/>
      <c r="Q260" s="61"/>
      <c r="R260" s="61"/>
      <c r="S260" s="61"/>
      <c r="T260" s="61"/>
      <c r="U260" s="61"/>
    </row>
    <row r="261" spans="2:21" ht="15" customHeight="1">
      <c r="B261" s="1698" t="str">
        <f t="shared" ref="B261:B324" si="4">IF(D261&gt;0,"Wypełnione","")</f>
        <v/>
      </c>
      <c r="C261" s="1699">
        <f>'Og s3a'!C263</f>
        <v>0</v>
      </c>
      <c r="D261" s="1700">
        <f>'Og s3a'!F263</f>
        <v>0</v>
      </c>
      <c r="E261" s="492"/>
      <c r="F261" s="933"/>
      <c r="G261" s="492"/>
      <c r="H261" s="522"/>
      <c r="I261" s="522"/>
      <c r="J261" s="61"/>
      <c r="K261" s="441">
        <f>'Og s3a'!G263</f>
        <v>0</v>
      </c>
      <c r="L261" s="493">
        <f>'Og s3a'!D263</f>
        <v>0</v>
      </c>
      <c r="M261" s="1687">
        <f>Import!J261</f>
        <v>0</v>
      </c>
      <c r="N261" s="61"/>
      <c r="O261" s="61"/>
      <c r="P261" s="61"/>
      <c r="Q261" s="61"/>
      <c r="R261" s="61"/>
      <c r="S261" s="61"/>
      <c r="T261" s="61"/>
      <c r="U261" s="61"/>
    </row>
    <row r="262" spans="2:21" ht="15" customHeight="1">
      <c r="B262" s="1698" t="str">
        <f t="shared" si="4"/>
        <v/>
      </c>
      <c r="C262" s="1699">
        <f>'Og s3a'!C264</f>
        <v>0</v>
      </c>
      <c r="D262" s="1700">
        <f>'Og s3a'!F264</f>
        <v>0</v>
      </c>
      <c r="E262" s="492"/>
      <c r="F262" s="933"/>
      <c r="G262" s="492"/>
      <c r="H262" s="522"/>
      <c r="I262" s="522"/>
      <c r="J262" s="61"/>
      <c r="K262" s="441">
        <f>'Og s3a'!G264</f>
        <v>0</v>
      </c>
      <c r="L262" s="493">
        <f>'Og s3a'!D264</f>
        <v>0</v>
      </c>
      <c r="M262" s="1687">
        <f>Import!J262</f>
        <v>0</v>
      </c>
      <c r="N262" s="61"/>
      <c r="O262" s="61"/>
      <c r="P262" s="61"/>
      <c r="Q262" s="61"/>
      <c r="R262" s="61"/>
      <c r="S262" s="61"/>
      <c r="T262" s="61"/>
      <c r="U262" s="61"/>
    </row>
    <row r="263" spans="2:21" ht="15" customHeight="1">
      <c r="B263" s="1698" t="str">
        <f t="shared" si="4"/>
        <v/>
      </c>
      <c r="C263" s="1699">
        <f>'Og s3a'!C265</f>
        <v>0</v>
      </c>
      <c r="D263" s="1700">
        <f>'Og s3a'!F265</f>
        <v>0</v>
      </c>
      <c r="E263" s="492"/>
      <c r="F263" s="933"/>
      <c r="G263" s="492"/>
      <c r="H263" s="522"/>
      <c r="I263" s="522"/>
      <c r="J263" s="61"/>
      <c r="K263" s="441">
        <f>'Og s3a'!G265</f>
        <v>0</v>
      </c>
      <c r="L263" s="493">
        <f>'Og s3a'!D265</f>
        <v>0</v>
      </c>
      <c r="M263" s="1687">
        <f>Import!J263</f>
        <v>0</v>
      </c>
      <c r="N263" s="61"/>
      <c r="O263" s="61"/>
      <c r="P263" s="61"/>
      <c r="Q263" s="61"/>
      <c r="R263" s="61"/>
      <c r="S263" s="61"/>
      <c r="T263" s="61"/>
      <c r="U263" s="61"/>
    </row>
    <row r="264" spans="2:21" ht="15" customHeight="1">
      <c r="B264" s="1698" t="str">
        <f t="shared" si="4"/>
        <v/>
      </c>
      <c r="C264" s="1699">
        <f>'Og s3a'!C266</f>
        <v>0</v>
      </c>
      <c r="D264" s="1700">
        <f>'Og s3a'!F266</f>
        <v>0</v>
      </c>
      <c r="E264" s="492"/>
      <c r="F264" s="933"/>
      <c r="G264" s="492"/>
      <c r="H264" s="522"/>
      <c r="I264" s="522"/>
      <c r="J264" s="61"/>
      <c r="K264" s="441">
        <f>'Og s3a'!G266</f>
        <v>0</v>
      </c>
      <c r="L264" s="493">
        <f>'Og s3a'!D266</f>
        <v>0</v>
      </c>
      <c r="M264" s="1687">
        <f>Import!J264</f>
        <v>0</v>
      </c>
      <c r="N264" s="61"/>
      <c r="O264" s="61"/>
      <c r="P264" s="61"/>
      <c r="Q264" s="61"/>
      <c r="R264" s="61"/>
      <c r="S264" s="61"/>
      <c r="T264" s="61"/>
      <c r="U264" s="61"/>
    </row>
    <row r="265" spans="2:21" ht="15" customHeight="1">
      <c r="B265" s="1698" t="str">
        <f t="shared" si="4"/>
        <v/>
      </c>
      <c r="C265" s="1699">
        <f>'Og s3a'!C267</f>
        <v>0</v>
      </c>
      <c r="D265" s="1700">
        <f>'Og s3a'!F267</f>
        <v>0</v>
      </c>
      <c r="E265" s="492"/>
      <c r="F265" s="933"/>
      <c r="G265" s="492"/>
      <c r="H265" s="522"/>
      <c r="I265" s="522"/>
      <c r="J265" s="61"/>
      <c r="K265" s="441">
        <f>'Og s3a'!G267</f>
        <v>0</v>
      </c>
      <c r="L265" s="493">
        <f>'Og s3a'!D267</f>
        <v>0</v>
      </c>
      <c r="M265" s="1687">
        <f>Import!J265</f>
        <v>0</v>
      </c>
      <c r="N265" s="61"/>
      <c r="O265" s="61"/>
      <c r="P265" s="61"/>
      <c r="Q265" s="61"/>
      <c r="R265" s="61"/>
      <c r="S265" s="61"/>
      <c r="T265" s="61"/>
      <c r="U265" s="61"/>
    </row>
    <row r="266" spans="2:21" ht="15" customHeight="1">
      <c r="B266" s="1698" t="str">
        <f t="shared" si="4"/>
        <v/>
      </c>
      <c r="C266" s="1699">
        <f>'Og s3a'!C268</f>
        <v>0</v>
      </c>
      <c r="D266" s="1700">
        <f>'Og s3a'!F268</f>
        <v>0</v>
      </c>
      <c r="E266" s="492"/>
      <c r="F266" s="933"/>
      <c r="G266" s="492"/>
      <c r="H266" s="522"/>
      <c r="I266" s="522"/>
      <c r="J266" s="61"/>
      <c r="K266" s="441">
        <f>'Og s3a'!G268</f>
        <v>0</v>
      </c>
      <c r="L266" s="493">
        <f>'Og s3a'!D268</f>
        <v>0</v>
      </c>
      <c r="M266" s="1687">
        <f>Import!J266</f>
        <v>0</v>
      </c>
      <c r="N266" s="61"/>
      <c r="O266" s="61"/>
      <c r="P266" s="61"/>
      <c r="Q266" s="61"/>
      <c r="R266" s="61"/>
      <c r="S266" s="61"/>
      <c r="T266" s="61"/>
      <c r="U266" s="61"/>
    </row>
    <row r="267" spans="2:21" ht="15" customHeight="1">
      <c r="B267" s="1698" t="str">
        <f t="shared" si="4"/>
        <v/>
      </c>
      <c r="C267" s="1699">
        <f>'Og s3a'!C269</f>
        <v>0</v>
      </c>
      <c r="D267" s="1700">
        <f>'Og s3a'!F269</f>
        <v>0</v>
      </c>
      <c r="E267" s="492"/>
      <c r="F267" s="933"/>
      <c r="G267" s="492"/>
      <c r="H267" s="522"/>
      <c r="I267" s="522"/>
      <c r="J267" s="61"/>
      <c r="K267" s="441">
        <f>'Og s3a'!G269</f>
        <v>0</v>
      </c>
      <c r="L267" s="493">
        <f>'Og s3a'!D269</f>
        <v>0</v>
      </c>
      <c r="M267" s="1687">
        <f>Import!J267</f>
        <v>0</v>
      </c>
      <c r="N267" s="61"/>
      <c r="O267" s="61"/>
      <c r="P267" s="61"/>
      <c r="Q267" s="61"/>
      <c r="R267" s="61"/>
      <c r="S267" s="61"/>
      <c r="T267" s="61"/>
      <c r="U267" s="61"/>
    </row>
    <row r="268" spans="2:21" ht="15" customHeight="1">
      <c r="B268" s="1698" t="str">
        <f t="shared" si="4"/>
        <v/>
      </c>
      <c r="C268" s="1699">
        <f>'Og s3a'!C270</f>
        <v>0</v>
      </c>
      <c r="D268" s="1700">
        <f>'Og s3a'!F270</f>
        <v>0</v>
      </c>
      <c r="E268" s="492"/>
      <c r="F268" s="933"/>
      <c r="G268" s="492"/>
      <c r="H268" s="522"/>
      <c r="I268" s="522"/>
      <c r="J268" s="61"/>
      <c r="K268" s="441">
        <f>'Og s3a'!G270</f>
        <v>0</v>
      </c>
      <c r="L268" s="493">
        <f>'Og s3a'!D270</f>
        <v>0</v>
      </c>
      <c r="M268" s="1687">
        <f>Import!J268</f>
        <v>0</v>
      </c>
      <c r="N268" s="61"/>
      <c r="O268" s="61"/>
      <c r="P268" s="61"/>
      <c r="Q268" s="61"/>
      <c r="R268" s="61"/>
      <c r="S268" s="61"/>
      <c r="T268" s="61"/>
      <c r="U268" s="61"/>
    </row>
    <row r="269" spans="2:21" ht="15" customHeight="1">
      <c r="B269" s="1698" t="str">
        <f t="shared" si="4"/>
        <v/>
      </c>
      <c r="C269" s="1699">
        <f>'Og s3a'!C271</f>
        <v>0</v>
      </c>
      <c r="D269" s="1700">
        <f>'Og s3a'!F271</f>
        <v>0</v>
      </c>
      <c r="E269" s="492"/>
      <c r="F269" s="933"/>
      <c r="G269" s="492"/>
      <c r="H269" s="522"/>
      <c r="I269" s="522"/>
      <c r="J269" s="61"/>
      <c r="K269" s="441">
        <f>'Og s3a'!G271</f>
        <v>0</v>
      </c>
      <c r="L269" s="493">
        <f>'Og s3a'!D271</f>
        <v>0</v>
      </c>
      <c r="M269" s="1687">
        <f>Import!J269</f>
        <v>0</v>
      </c>
      <c r="N269" s="61"/>
      <c r="O269" s="61"/>
      <c r="P269" s="61"/>
      <c r="Q269" s="61"/>
      <c r="R269" s="61"/>
      <c r="S269" s="61"/>
      <c r="T269" s="61"/>
      <c r="U269" s="61"/>
    </row>
    <row r="270" spans="2:21" ht="15" customHeight="1">
      <c r="B270" s="1698" t="str">
        <f t="shared" si="4"/>
        <v/>
      </c>
      <c r="C270" s="1699">
        <f>'Og s3a'!C272</f>
        <v>0</v>
      </c>
      <c r="D270" s="1700">
        <f>'Og s3a'!F272</f>
        <v>0</v>
      </c>
      <c r="E270" s="492"/>
      <c r="F270" s="933"/>
      <c r="G270" s="492"/>
      <c r="H270" s="522"/>
      <c r="I270" s="522"/>
      <c r="J270" s="61"/>
      <c r="K270" s="441">
        <f>'Og s3a'!G272</f>
        <v>0</v>
      </c>
      <c r="L270" s="493">
        <f>'Og s3a'!D272</f>
        <v>0</v>
      </c>
      <c r="M270" s="1687">
        <f>Import!J270</f>
        <v>0</v>
      </c>
      <c r="N270" s="61"/>
      <c r="O270" s="61"/>
      <c r="P270" s="61"/>
      <c r="Q270" s="61"/>
      <c r="R270" s="61"/>
      <c r="S270" s="61"/>
      <c r="T270" s="61"/>
      <c r="U270" s="61"/>
    </row>
    <row r="271" spans="2:21" ht="15" customHeight="1">
      <c r="B271" s="1698" t="str">
        <f t="shared" si="4"/>
        <v/>
      </c>
      <c r="C271" s="1699">
        <f>'Og s3a'!C273</f>
        <v>0</v>
      </c>
      <c r="D271" s="1700">
        <f>'Og s3a'!F273</f>
        <v>0</v>
      </c>
      <c r="E271" s="492"/>
      <c r="F271" s="933"/>
      <c r="G271" s="492"/>
      <c r="H271" s="522"/>
      <c r="I271" s="522"/>
      <c r="J271" s="61"/>
      <c r="K271" s="441">
        <f>'Og s3a'!G273</f>
        <v>0</v>
      </c>
      <c r="L271" s="493">
        <f>'Og s3a'!D273</f>
        <v>0</v>
      </c>
      <c r="M271" s="1687">
        <f>Import!J271</f>
        <v>0</v>
      </c>
      <c r="N271" s="61"/>
      <c r="O271" s="61"/>
      <c r="P271" s="61"/>
      <c r="Q271" s="61"/>
      <c r="R271" s="61"/>
      <c r="S271" s="61"/>
      <c r="T271" s="61"/>
      <c r="U271" s="61"/>
    </row>
    <row r="272" spans="2:21" ht="15" customHeight="1">
      <c r="B272" s="1698" t="str">
        <f t="shared" si="4"/>
        <v/>
      </c>
      <c r="C272" s="1699">
        <f>'Og s3a'!C274</f>
        <v>0</v>
      </c>
      <c r="D272" s="1700">
        <f>'Og s3a'!F274</f>
        <v>0</v>
      </c>
      <c r="E272" s="492"/>
      <c r="F272" s="933"/>
      <c r="G272" s="492"/>
      <c r="H272" s="522"/>
      <c r="I272" s="522"/>
      <c r="J272" s="61"/>
      <c r="K272" s="441">
        <f>'Og s3a'!G274</f>
        <v>0</v>
      </c>
      <c r="L272" s="493">
        <f>'Og s3a'!D274</f>
        <v>0</v>
      </c>
      <c r="M272" s="1687">
        <f>Import!J272</f>
        <v>0</v>
      </c>
      <c r="N272" s="61"/>
      <c r="O272" s="61"/>
      <c r="P272" s="61"/>
      <c r="Q272" s="61"/>
      <c r="R272" s="61"/>
      <c r="S272" s="61"/>
      <c r="T272" s="61"/>
      <c r="U272" s="61"/>
    </row>
    <row r="273" spans="2:21" ht="15" customHeight="1">
      <c r="B273" s="1698" t="str">
        <f t="shared" si="4"/>
        <v/>
      </c>
      <c r="C273" s="1699">
        <f>'Og s3a'!C275</f>
        <v>0</v>
      </c>
      <c r="D273" s="1700">
        <f>'Og s3a'!F275</f>
        <v>0</v>
      </c>
      <c r="E273" s="492"/>
      <c r="F273" s="933"/>
      <c r="G273" s="492"/>
      <c r="H273" s="522"/>
      <c r="I273" s="522"/>
      <c r="J273" s="61"/>
      <c r="K273" s="441">
        <f>'Og s3a'!G275</f>
        <v>0</v>
      </c>
      <c r="L273" s="493">
        <f>'Og s3a'!D275</f>
        <v>0</v>
      </c>
      <c r="M273" s="1687">
        <f>Import!J273</f>
        <v>0</v>
      </c>
      <c r="N273" s="61"/>
      <c r="O273" s="61"/>
      <c r="P273" s="61"/>
      <c r="Q273" s="61"/>
      <c r="R273" s="61"/>
      <c r="S273" s="61"/>
      <c r="T273" s="61"/>
      <c r="U273" s="61"/>
    </row>
    <row r="274" spans="2:21" ht="15" customHeight="1">
      <c r="B274" s="1698" t="str">
        <f t="shared" si="4"/>
        <v/>
      </c>
      <c r="C274" s="1699">
        <f>'Og s3a'!C276</f>
        <v>0</v>
      </c>
      <c r="D274" s="1700">
        <f>'Og s3a'!F276</f>
        <v>0</v>
      </c>
      <c r="E274" s="492"/>
      <c r="F274" s="933"/>
      <c r="G274" s="492"/>
      <c r="H274" s="522"/>
      <c r="I274" s="522"/>
      <c r="J274" s="61"/>
      <c r="K274" s="441">
        <f>'Og s3a'!G276</f>
        <v>0</v>
      </c>
      <c r="L274" s="493">
        <f>'Og s3a'!D276</f>
        <v>0</v>
      </c>
      <c r="M274" s="1687">
        <f>Import!J274</f>
        <v>0</v>
      </c>
      <c r="N274" s="61"/>
      <c r="O274" s="61"/>
      <c r="P274" s="61"/>
      <c r="Q274" s="61"/>
      <c r="R274" s="61"/>
      <c r="S274" s="61"/>
      <c r="T274" s="61"/>
      <c r="U274" s="61"/>
    </row>
    <row r="275" spans="2:21" ht="15" customHeight="1">
      <c r="B275" s="1698" t="str">
        <f t="shared" si="4"/>
        <v/>
      </c>
      <c r="C275" s="1699">
        <f>'Og s3a'!C277</f>
        <v>0</v>
      </c>
      <c r="D275" s="1700">
        <f>'Og s3a'!F277</f>
        <v>0</v>
      </c>
      <c r="E275" s="492"/>
      <c r="F275" s="933"/>
      <c r="G275" s="492"/>
      <c r="H275" s="522"/>
      <c r="I275" s="522"/>
      <c r="J275" s="61"/>
      <c r="K275" s="441">
        <f>'Og s3a'!G277</f>
        <v>0</v>
      </c>
      <c r="L275" s="493">
        <f>'Og s3a'!D277</f>
        <v>0</v>
      </c>
      <c r="M275" s="1687">
        <f>Import!J275</f>
        <v>0</v>
      </c>
      <c r="N275" s="61"/>
      <c r="O275" s="61"/>
      <c r="P275" s="61"/>
      <c r="Q275" s="61"/>
      <c r="R275" s="61"/>
      <c r="S275" s="61"/>
      <c r="T275" s="61"/>
      <c r="U275" s="61"/>
    </row>
    <row r="276" spans="2:21" ht="15" customHeight="1">
      <c r="B276" s="1698" t="str">
        <f t="shared" si="4"/>
        <v/>
      </c>
      <c r="C276" s="1699">
        <f>'Og s3a'!C278</f>
        <v>0</v>
      </c>
      <c r="D276" s="1700">
        <f>'Og s3a'!F278</f>
        <v>0</v>
      </c>
      <c r="E276" s="492"/>
      <c r="F276" s="933"/>
      <c r="G276" s="492"/>
      <c r="H276" s="522"/>
      <c r="I276" s="522"/>
      <c r="J276" s="61"/>
      <c r="K276" s="441">
        <f>'Og s3a'!G278</f>
        <v>0</v>
      </c>
      <c r="L276" s="493">
        <f>'Og s3a'!D278</f>
        <v>0</v>
      </c>
      <c r="M276" s="1687">
        <f>Import!J276</f>
        <v>0</v>
      </c>
      <c r="N276" s="61"/>
      <c r="O276" s="61"/>
      <c r="P276" s="61"/>
      <c r="Q276" s="61"/>
      <c r="R276" s="61"/>
      <c r="S276" s="61"/>
      <c r="T276" s="61"/>
      <c r="U276" s="61"/>
    </row>
    <row r="277" spans="2:21" ht="15" customHeight="1">
      <c r="B277" s="1698" t="str">
        <f t="shared" si="4"/>
        <v/>
      </c>
      <c r="C277" s="1699">
        <f>'Og s3a'!C279</f>
        <v>0</v>
      </c>
      <c r="D277" s="1700">
        <f>'Og s3a'!F279</f>
        <v>0</v>
      </c>
      <c r="E277" s="492"/>
      <c r="F277" s="933"/>
      <c r="G277" s="492"/>
      <c r="H277" s="522"/>
      <c r="I277" s="522"/>
      <c r="J277" s="61"/>
      <c r="K277" s="441">
        <f>'Og s3a'!G279</f>
        <v>0</v>
      </c>
      <c r="L277" s="493">
        <f>'Og s3a'!D279</f>
        <v>0</v>
      </c>
      <c r="M277" s="1687">
        <f>Import!J277</f>
        <v>0</v>
      </c>
      <c r="N277" s="61"/>
      <c r="O277" s="61"/>
      <c r="P277" s="61"/>
      <c r="Q277" s="61"/>
      <c r="R277" s="61"/>
      <c r="S277" s="61"/>
      <c r="T277" s="61"/>
      <c r="U277" s="61"/>
    </row>
    <row r="278" spans="2:21" ht="15" customHeight="1">
      <c r="B278" s="1698" t="str">
        <f t="shared" si="4"/>
        <v/>
      </c>
      <c r="C278" s="1699">
        <f>'Og s3a'!C280</f>
        <v>0</v>
      </c>
      <c r="D278" s="1700">
        <f>'Og s3a'!F280</f>
        <v>0</v>
      </c>
      <c r="E278" s="492"/>
      <c r="F278" s="933"/>
      <c r="G278" s="492"/>
      <c r="H278" s="522"/>
      <c r="I278" s="522"/>
      <c r="J278" s="61"/>
      <c r="K278" s="441">
        <f>'Og s3a'!G280</f>
        <v>0</v>
      </c>
      <c r="L278" s="493">
        <f>'Og s3a'!D280</f>
        <v>0</v>
      </c>
      <c r="M278" s="1687">
        <f>Import!J278</f>
        <v>0</v>
      </c>
      <c r="N278" s="61"/>
      <c r="O278" s="61"/>
      <c r="P278" s="61"/>
      <c r="Q278" s="61"/>
      <c r="R278" s="61"/>
      <c r="S278" s="61"/>
      <c r="T278" s="61"/>
      <c r="U278" s="61"/>
    </row>
    <row r="279" spans="2:21" ht="15" customHeight="1">
      <c r="B279" s="1698" t="str">
        <f t="shared" si="4"/>
        <v/>
      </c>
      <c r="C279" s="1699">
        <f>'Og s3a'!C281</f>
        <v>0</v>
      </c>
      <c r="D279" s="1700">
        <f>'Og s3a'!F281</f>
        <v>0</v>
      </c>
      <c r="E279" s="492"/>
      <c r="F279" s="933"/>
      <c r="G279" s="492"/>
      <c r="H279" s="522"/>
      <c r="I279" s="522"/>
      <c r="J279" s="61"/>
      <c r="K279" s="441">
        <f>'Og s3a'!G281</f>
        <v>0</v>
      </c>
      <c r="L279" s="493">
        <f>'Og s3a'!D281</f>
        <v>0</v>
      </c>
      <c r="M279" s="1687">
        <f>Import!J279</f>
        <v>0</v>
      </c>
      <c r="N279" s="61"/>
      <c r="O279" s="61"/>
      <c r="P279" s="61"/>
      <c r="Q279" s="61"/>
      <c r="R279" s="61"/>
      <c r="S279" s="61"/>
      <c r="T279" s="61"/>
      <c r="U279" s="61"/>
    </row>
    <row r="280" spans="2:21" ht="15" customHeight="1">
      <c r="B280" s="1698" t="str">
        <f t="shared" si="4"/>
        <v/>
      </c>
      <c r="C280" s="1699">
        <f>'Og s3a'!C282</f>
        <v>0</v>
      </c>
      <c r="D280" s="1700">
        <f>'Og s3a'!F282</f>
        <v>0</v>
      </c>
      <c r="E280" s="492"/>
      <c r="F280" s="933"/>
      <c r="G280" s="492"/>
      <c r="H280" s="522"/>
      <c r="I280" s="522"/>
      <c r="J280" s="61"/>
      <c r="K280" s="441">
        <f>'Og s3a'!G282</f>
        <v>0</v>
      </c>
      <c r="L280" s="493">
        <f>'Og s3a'!D282</f>
        <v>0</v>
      </c>
      <c r="M280" s="1687">
        <f>Import!J280</f>
        <v>0</v>
      </c>
      <c r="N280" s="61"/>
      <c r="O280" s="61"/>
      <c r="P280" s="61"/>
      <c r="Q280" s="61"/>
      <c r="R280" s="61"/>
      <c r="S280" s="61"/>
      <c r="T280" s="61"/>
      <c r="U280" s="61"/>
    </row>
    <row r="281" spans="2:21" ht="15" customHeight="1">
      <c r="B281" s="1698" t="str">
        <f t="shared" si="4"/>
        <v/>
      </c>
      <c r="C281" s="1699">
        <f>'Og s3a'!C283</f>
        <v>0</v>
      </c>
      <c r="D281" s="1700">
        <f>'Og s3a'!F283</f>
        <v>0</v>
      </c>
      <c r="E281" s="492"/>
      <c r="F281" s="933"/>
      <c r="G281" s="492"/>
      <c r="H281" s="522"/>
      <c r="I281" s="522"/>
      <c r="J281" s="61"/>
      <c r="K281" s="441">
        <f>'Og s3a'!G283</f>
        <v>0</v>
      </c>
      <c r="L281" s="493">
        <f>'Og s3a'!D283</f>
        <v>0</v>
      </c>
      <c r="M281" s="1687">
        <f>Import!J281</f>
        <v>0</v>
      </c>
      <c r="N281" s="61"/>
      <c r="O281" s="61"/>
      <c r="P281" s="61"/>
      <c r="Q281" s="61"/>
      <c r="R281" s="61"/>
      <c r="S281" s="61"/>
      <c r="T281" s="61"/>
      <c r="U281" s="61"/>
    </row>
    <row r="282" spans="2:21" ht="15" customHeight="1">
      <c r="B282" s="1698" t="str">
        <f t="shared" si="4"/>
        <v/>
      </c>
      <c r="C282" s="1699">
        <f>'Og s3a'!C284</f>
        <v>0</v>
      </c>
      <c r="D282" s="1700">
        <f>'Og s3a'!F284</f>
        <v>0</v>
      </c>
      <c r="E282" s="492"/>
      <c r="F282" s="933"/>
      <c r="G282" s="492"/>
      <c r="H282" s="522"/>
      <c r="I282" s="522"/>
      <c r="J282" s="61"/>
      <c r="K282" s="441">
        <f>'Og s3a'!G284</f>
        <v>0</v>
      </c>
      <c r="L282" s="493">
        <f>'Og s3a'!D284</f>
        <v>0</v>
      </c>
      <c r="M282" s="1687">
        <f>Import!J282</f>
        <v>0</v>
      </c>
      <c r="N282" s="61"/>
      <c r="O282" s="61"/>
      <c r="P282" s="61"/>
      <c r="Q282" s="61"/>
      <c r="R282" s="61"/>
      <c r="S282" s="61"/>
      <c r="T282" s="61"/>
      <c r="U282" s="61"/>
    </row>
    <row r="283" spans="2:21" ht="15" customHeight="1">
      <c r="B283" s="1698" t="str">
        <f t="shared" si="4"/>
        <v/>
      </c>
      <c r="C283" s="1699">
        <f>'Og s3a'!C285</f>
        <v>0</v>
      </c>
      <c r="D283" s="1700">
        <f>'Og s3a'!F285</f>
        <v>0</v>
      </c>
      <c r="E283" s="492"/>
      <c r="F283" s="933"/>
      <c r="G283" s="492"/>
      <c r="H283" s="522"/>
      <c r="I283" s="522"/>
      <c r="J283" s="61"/>
      <c r="K283" s="441">
        <f>'Og s3a'!G285</f>
        <v>0</v>
      </c>
      <c r="L283" s="493">
        <f>'Og s3a'!D285</f>
        <v>0</v>
      </c>
      <c r="M283" s="1687">
        <f>Import!J283</f>
        <v>0</v>
      </c>
      <c r="N283" s="61"/>
      <c r="O283" s="61"/>
      <c r="P283" s="61"/>
      <c r="Q283" s="61"/>
      <c r="R283" s="61"/>
      <c r="S283" s="61"/>
      <c r="T283" s="61"/>
      <c r="U283" s="61"/>
    </row>
    <row r="284" spans="2:21" ht="15" customHeight="1">
      <c r="B284" s="1698" t="str">
        <f t="shared" si="4"/>
        <v/>
      </c>
      <c r="C284" s="1699">
        <f>'Og s3a'!C286</f>
        <v>0</v>
      </c>
      <c r="D284" s="1700">
        <f>'Og s3a'!F286</f>
        <v>0</v>
      </c>
      <c r="E284" s="492"/>
      <c r="F284" s="933"/>
      <c r="G284" s="492"/>
      <c r="H284" s="522"/>
      <c r="I284" s="522"/>
      <c r="J284" s="61"/>
      <c r="K284" s="441">
        <f>'Og s3a'!G286</f>
        <v>0</v>
      </c>
      <c r="L284" s="493">
        <f>'Og s3a'!D286</f>
        <v>0</v>
      </c>
      <c r="M284" s="1687">
        <f>Import!J284</f>
        <v>0</v>
      </c>
      <c r="N284" s="61"/>
      <c r="O284" s="61"/>
      <c r="P284" s="61"/>
      <c r="Q284" s="61"/>
      <c r="R284" s="61"/>
      <c r="S284" s="61"/>
      <c r="T284" s="61"/>
      <c r="U284" s="61"/>
    </row>
    <row r="285" spans="2:21" ht="15" customHeight="1">
      <c r="B285" s="1698" t="str">
        <f t="shared" si="4"/>
        <v/>
      </c>
      <c r="C285" s="1699">
        <f>'Og s3a'!C287</f>
        <v>0</v>
      </c>
      <c r="D285" s="1700">
        <f>'Og s3a'!F287</f>
        <v>0</v>
      </c>
      <c r="E285" s="492"/>
      <c r="F285" s="933"/>
      <c r="G285" s="492"/>
      <c r="H285" s="522"/>
      <c r="I285" s="522"/>
      <c r="J285" s="61"/>
      <c r="K285" s="441">
        <f>'Og s3a'!G287</f>
        <v>0</v>
      </c>
      <c r="L285" s="493">
        <f>'Og s3a'!D287</f>
        <v>0</v>
      </c>
      <c r="M285" s="1687">
        <f>Import!J285</f>
        <v>0</v>
      </c>
      <c r="N285" s="61"/>
      <c r="O285" s="61"/>
      <c r="P285" s="61"/>
      <c r="Q285" s="61"/>
      <c r="R285" s="61"/>
      <c r="S285" s="61"/>
      <c r="T285" s="61"/>
      <c r="U285" s="61"/>
    </row>
    <row r="286" spans="2:21" ht="15" customHeight="1">
      <c r="B286" s="1698" t="str">
        <f t="shared" si="4"/>
        <v/>
      </c>
      <c r="C286" s="1699">
        <f>'Og s3a'!C288</f>
        <v>0</v>
      </c>
      <c r="D286" s="1700">
        <f>'Og s3a'!F288</f>
        <v>0</v>
      </c>
      <c r="E286" s="492"/>
      <c r="F286" s="933"/>
      <c r="G286" s="492"/>
      <c r="H286" s="522"/>
      <c r="I286" s="522"/>
      <c r="J286" s="61"/>
      <c r="K286" s="441">
        <f>'Og s3a'!G288</f>
        <v>0</v>
      </c>
      <c r="L286" s="493">
        <f>'Og s3a'!D288</f>
        <v>0</v>
      </c>
      <c r="M286" s="1687">
        <f>Import!J286</f>
        <v>0</v>
      </c>
      <c r="N286" s="61"/>
      <c r="O286" s="61"/>
      <c r="P286" s="61"/>
      <c r="Q286" s="61"/>
      <c r="R286" s="61"/>
      <c r="S286" s="61"/>
      <c r="T286" s="61"/>
      <c r="U286" s="61"/>
    </row>
    <row r="287" spans="2:21" ht="15" customHeight="1">
      <c r="B287" s="1698" t="str">
        <f t="shared" si="4"/>
        <v/>
      </c>
      <c r="C287" s="1699">
        <f>'Og s3a'!C289</f>
        <v>0</v>
      </c>
      <c r="D287" s="1700">
        <f>'Og s3a'!F289</f>
        <v>0</v>
      </c>
      <c r="E287" s="492"/>
      <c r="F287" s="933"/>
      <c r="G287" s="492"/>
      <c r="H287" s="522"/>
      <c r="I287" s="522"/>
      <c r="J287" s="61"/>
      <c r="K287" s="441">
        <f>'Og s3a'!G289</f>
        <v>0</v>
      </c>
      <c r="L287" s="493">
        <f>'Og s3a'!D289</f>
        <v>0</v>
      </c>
      <c r="M287" s="1687">
        <f>Import!J287</f>
        <v>0</v>
      </c>
      <c r="N287" s="61"/>
      <c r="O287" s="61"/>
      <c r="P287" s="61"/>
      <c r="Q287" s="61"/>
      <c r="R287" s="61"/>
      <c r="S287" s="61"/>
      <c r="T287" s="61"/>
      <c r="U287" s="61"/>
    </row>
    <row r="288" spans="2:21" ht="15" customHeight="1">
      <c r="B288" s="1698" t="str">
        <f t="shared" si="4"/>
        <v/>
      </c>
      <c r="C288" s="1699">
        <f>'Og s3a'!C290</f>
        <v>0</v>
      </c>
      <c r="D288" s="1700">
        <f>'Og s3a'!F290</f>
        <v>0</v>
      </c>
      <c r="E288" s="492"/>
      <c r="F288" s="933"/>
      <c r="G288" s="492"/>
      <c r="H288" s="522"/>
      <c r="I288" s="522"/>
      <c r="J288" s="61"/>
      <c r="K288" s="441">
        <f>'Og s3a'!G290</f>
        <v>0</v>
      </c>
      <c r="L288" s="493">
        <f>'Og s3a'!D290</f>
        <v>0</v>
      </c>
      <c r="M288" s="1687">
        <f>Import!J288</f>
        <v>0</v>
      </c>
      <c r="N288" s="61"/>
      <c r="O288" s="61"/>
      <c r="P288" s="61"/>
      <c r="Q288" s="61"/>
      <c r="R288" s="61"/>
      <c r="S288" s="61"/>
      <c r="T288" s="61"/>
      <c r="U288" s="61"/>
    </row>
    <row r="289" spans="2:21" ht="15" customHeight="1">
      <c r="B289" s="1698" t="str">
        <f t="shared" si="4"/>
        <v/>
      </c>
      <c r="C289" s="1699">
        <f>'Og s3a'!C291</f>
        <v>0</v>
      </c>
      <c r="D289" s="1700">
        <f>'Og s3a'!F291</f>
        <v>0</v>
      </c>
      <c r="E289" s="492"/>
      <c r="F289" s="933"/>
      <c r="G289" s="492"/>
      <c r="H289" s="522"/>
      <c r="I289" s="522"/>
      <c r="J289" s="61"/>
      <c r="K289" s="441">
        <f>'Og s3a'!G291</f>
        <v>0</v>
      </c>
      <c r="L289" s="493">
        <f>'Og s3a'!D291</f>
        <v>0</v>
      </c>
      <c r="M289" s="1687">
        <f>Import!J289</f>
        <v>0</v>
      </c>
      <c r="N289" s="61"/>
      <c r="O289" s="61"/>
      <c r="P289" s="61"/>
      <c r="Q289" s="61"/>
      <c r="R289" s="61"/>
      <c r="S289" s="61"/>
      <c r="T289" s="61"/>
      <c r="U289" s="61"/>
    </row>
    <row r="290" spans="2:21" ht="15" customHeight="1">
      <c r="B290" s="1698" t="str">
        <f t="shared" si="4"/>
        <v/>
      </c>
      <c r="C290" s="1699">
        <f>'Og s3a'!C292</f>
        <v>0</v>
      </c>
      <c r="D290" s="1700">
        <f>'Og s3a'!F292</f>
        <v>0</v>
      </c>
      <c r="E290" s="492"/>
      <c r="F290" s="933"/>
      <c r="G290" s="492"/>
      <c r="H290" s="522"/>
      <c r="I290" s="522"/>
      <c r="J290" s="61"/>
      <c r="K290" s="441">
        <f>'Og s3a'!G292</f>
        <v>0</v>
      </c>
      <c r="L290" s="493">
        <f>'Og s3a'!D292</f>
        <v>0</v>
      </c>
      <c r="M290" s="1687">
        <f>Import!J290</f>
        <v>0</v>
      </c>
      <c r="N290" s="61"/>
      <c r="O290" s="61"/>
      <c r="P290" s="61"/>
      <c r="Q290" s="61"/>
      <c r="R290" s="61"/>
      <c r="S290" s="61"/>
      <c r="T290" s="61"/>
      <c r="U290" s="61"/>
    </row>
    <row r="291" spans="2:21" ht="15" customHeight="1">
      <c r="B291" s="1698" t="str">
        <f t="shared" si="4"/>
        <v/>
      </c>
      <c r="C291" s="1699">
        <f>'Og s3a'!C293</f>
        <v>0</v>
      </c>
      <c r="D291" s="1700">
        <f>'Og s3a'!F293</f>
        <v>0</v>
      </c>
      <c r="E291" s="492"/>
      <c r="F291" s="933"/>
      <c r="G291" s="492"/>
      <c r="H291" s="522"/>
      <c r="I291" s="522"/>
      <c r="J291" s="61"/>
      <c r="K291" s="441">
        <f>'Og s3a'!G293</f>
        <v>0</v>
      </c>
      <c r="L291" s="493">
        <f>'Og s3a'!D293</f>
        <v>0</v>
      </c>
      <c r="M291" s="1687">
        <f>Import!J291</f>
        <v>0</v>
      </c>
      <c r="N291" s="61"/>
      <c r="O291" s="61"/>
      <c r="P291" s="61"/>
      <c r="Q291" s="61"/>
      <c r="R291" s="61"/>
      <c r="S291" s="61"/>
      <c r="T291" s="61"/>
      <c r="U291" s="61"/>
    </row>
    <row r="292" spans="2:21" ht="15" customHeight="1">
      <c r="B292" s="1698" t="str">
        <f t="shared" si="4"/>
        <v/>
      </c>
      <c r="C292" s="1699">
        <f>'Og s3a'!C294</f>
        <v>0</v>
      </c>
      <c r="D292" s="1700">
        <f>'Og s3a'!F294</f>
        <v>0</v>
      </c>
      <c r="E292" s="492"/>
      <c r="F292" s="933"/>
      <c r="G292" s="492"/>
      <c r="H292" s="522"/>
      <c r="I292" s="522"/>
      <c r="J292" s="61"/>
      <c r="K292" s="441">
        <f>'Og s3a'!G294</f>
        <v>0</v>
      </c>
      <c r="L292" s="493">
        <f>'Og s3a'!D294</f>
        <v>0</v>
      </c>
      <c r="M292" s="1687">
        <f>Import!J292</f>
        <v>0</v>
      </c>
      <c r="N292" s="61"/>
      <c r="O292" s="61"/>
      <c r="P292" s="61"/>
      <c r="Q292" s="61"/>
      <c r="R292" s="61"/>
      <c r="S292" s="61"/>
      <c r="T292" s="61"/>
      <c r="U292" s="61"/>
    </row>
    <row r="293" spans="2:21" ht="15" customHeight="1">
      <c r="B293" s="1698" t="str">
        <f t="shared" si="4"/>
        <v/>
      </c>
      <c r="C293" s="1699">
        <f>'Og s3a'!C295</f>
        <v>0</v>
      </c>
      <c r="D293" s="1700">
        <f>'Og s3a'!F295</f>
        <v>0</v>
      </c>
      <c r="E293" s="492"/>
      <c r="F293" s="933"/>
      <c r="G293" s="492"/>
      <c r="H293" s="522"/>
      <c r="I293" s="522"/>
      <c r="J293" s="61"/>
      <c r="K293" s="441">
        <f>'Og s3a'!G295</f>
        <v>0</v>
      </c>
      <c r="L293" s="493">
        <f>'Og s3a'!D295</f>
        <v>0</v>
      </c>
      <c r="M293" s="1687">
        <f>Import!J293</f>
        <v>0</v>
      </c>
      <c r="N293" s="61"/>
      <c r="O293" s="61"/>
      <c r="P293" s="61"/>
      <c r="Q293" s="61"/>
      <c r="R293" s="61"/>
      <c r="S293" s="61"/>
      <c r="T293" s="61"/>
      <c r="U293" s="61"/>
    </row>
    <row r="294" spans="2:21" ht="15" customHeight="1">
      <c r="B294" s="1698" t="str">
        <f t="shared" si="4"/>
        <v/>
      </c>
      <c r="C294" s="1699">
        <f>'Og s3a'!C296</f>
        <v>0</v>
      </c>
      <c r="D294" s="1700">
        <f>'Og s3a'!F296</f>
        <v>0</v>
      </c>
      <c r="E294" s="492"/>
      <c r="F294" s="933"/>
      <c r="G294" s="492"/>
      <c r="H294" s="522"/>
      <c r="I294" s="522"/>
      <c r="J294" s="61"/>
      <c r="K294" s="441">
        <f>'Og s3a'!G296</f>
        <v>0</v>
      </c>
      <c r="L294" s="493">
        <f>'Og s3a'!D296</f>
        <v>0</v>
      </c>
      <c r="M294" s="1687">
        <f>Import!J294</f>
        <v>0</v>
      </c>
      <c r="N294" s="61"/>
      <c r="O294" s="61"/>
      <c r="P294" s="61"/>
      <c r="Q294" s="61"/>
      <c r="R294" s="61"/>
      <c r="S294" s="61"/>
      <c r="T294" s="61"/>
      <c r="U294" s="61"/>
    </row>
    <row r="295" spans="2:21" ht="15" customHeight="1">
      <c r="B295" s="1698" t="str">
        <f t="shared" si="4"/>
        <v/>
      </c>
      <c r="C295" s="1699">
        <f>'Og s3a'!C297</f>
        <v>0</v>
      </c>
      <c r="D295" s="1700">
        <f>'Og s3a'!F297</f>
        <v>0</v>
      </c>
      <c r="E295" s="492"/>
      <c r="F295" s="933"/>
      <c r="G295" s="492"/>
      <c r="H295" s="522"/>
      <c r="I295" s="522"/>
      <c r="J295" s="61"/>
      <c r="K295" s="441">
        <f>'Og s3a'!G297</f>
        <v>0</v>
      </c>
      <c r="L295" s="493">
        <f>'Og s3a'!D297</f>
        <v>0</v>
      </c>
      <c r="M295" s="1687">
        <f>Import!J295</f>
        <v>0</v>
      </c>
      <c r="N295" s="61"/>
      <c r="O295" s="61"/>
      <c r="P295" s="61"/>
      <c r="Q295" s="61"/>
      <c r="R295" s="61"/>
      <c r="S295" s="61"/>
      <c r="T295" s="61"/>
      <c r="U295" s="61"/>
    </row>
    <row r="296" spans="2:21" ht="15" customHeight="1">
      <c r="B296" s="1698" t="str">
        <f t="shared" si="4"/>
        <v/>
      </c>
      <c r="C296" s="1699">
        <f>'Og s3a'!C298</f>
        <v>0</v>
      </c>
      <c r="D296" s="1700">
        <f>'Og s3a'!F298</f>
        <v>0</v>
      </c>
      <c r="E296" s="492"/>
      <c r="F296" s="933"/>
      <c r="G296" s="492"/>
      <c r="H296" s="522"/>
      <c r="I296" s="522"/>
      <c r="J296" s="61"/>
      <c r="K296" s="441">
        <f>'Og s3a'!G298</f>
        <v>0</v>
      </c>
      <c r="L296" s="493">
        <f>'Og s3a'!D298</f>
        <v>0</v>
      </c>
      <c r="M296" s="1687">
        <f>Import!J296</f>
        <v>0</v>
      </c>
      <c r="N296" s="61"/>
      <c r="O296" s="61"/>
      <c r="P296" s="61"/>
      <c r="Q296" s="61"/>
      <c r="R296" s="61"/>
      <c r="S296" s="61"/>
      <c r="T296" s="61"/>
      <c r="U296" s="61"/>
    </row>
    <row r="297" spans="2:21" ht="15" customHeight="1">
      <c r="B297" s="1698" t="str">
        <f t="shared" si="4"/>
        <v/>
      </c>
      <c r="C297" s="1699">
        <f>'Og s3a'!C299</f>
        <v>0</v>
      </c>
      <c r="D297" s="1700">
        <f>'Og s3a'!F299</f>
        <v>0</v>
      </c>
      <c r="E297" s="492"/>
      <c r="F297" s="933"/>
      <c r="G297" s="492"/>
      <c r="H297" s="522"/>
      <c r="I297" s="522"/>
      <c r="J297" s="61"/>
      <c r="K297" s="441">
        <f>'Og s3a'!G299</f>
        <v>0</v>
      </c>
      <c r="L297" s="493">
        <f>'Og s3a'!D299</f>
        <v>0</v>
      </c>
      <c r="M297" s="1687">
        <f>Import!J297</f>
        <v>0</v>
      </c>
      <c r="N297" s="61"/>
      <c r="O297" s="61"/>
      <c r="P297" s="61"/>
      <c r="Q297" s="61"/>
      <c r="R297" s="61"/>
      <c r="S297" s="61"/>
      <c r="T297" s="61"/>
      <c r="U297" s="61"/>
    </row>
    <row r="298" spans="2:21" ht="15" customHeight="1">
      <c r="B298" s="1698" t="str">
        <f t="shared" si="4"/>
        <v/>
      </c>
      <c r="C298" s="1699">
        <f>'Og s3a'!C300</f>
        <v>0</v>
      </c>
      <c r="D298" s="1700">
        <f>'Og s3a'!F300</f>
        <v>0</v>
      </c>
      <c r="E298" s="492"/>
      <c r="F298" s="933"/>
      <c r="G298" s="492"/>
      <c r="H298" s="522"/>
      <c r="I298" s="522"/>
      <c r="J298" s="61"/>
      <c r="K298" s="441">
        <f>'Og s3a'!G300</f>
        <v>0</v>
      </c>
      <c r="L298" s="493">
        <f>'Og s3a'!D300</f>
        <v>0</v>
      </c>
      <c r="M298" s="1687">
        <f>Import!J298</f>
        <v>0</v>
      </c>
      <c r="N298" s="61"/>
      <c r="O298" s="61"/>
      <c r="P298" s="61"/>
      <c r="Q298" s="61"/>
      <c r="R298" s="61"/>
      <c r="S298" s="61"/>
      <c r="T298" s="61"/>
      <c r="U298" s="61"/>
    </row>
    <row r="299" spans="2:21" ht="15" customHeight="1">
      <c r="B299" s="1698" t="str">
        <f t="shared" si="4"/>
        <v/>
      </c>
      <c r="C299" s="1699">
        <f>'Og s3a'!C301</f>
        <v>0</v>
      </c>
      <c r="D299" s="1700">
        <f>'Og s3a'!F301</f>
        <v>0</v>
      </c>
      <c r="E299" s="492"/>
      <c r="F299" s="933"/>
      <c r="G299" s="492"/>
      <c r="H299" s="522"/>
      <c r="I299" s="522"/>
      <c r="J299" s="61"/>
      <c r="K299" s="441">
        <f>'Og s3a'!G301</f>
        <v>0</v>
      </c>
      <c r="L299" s="493">
        <f>'Og s3a'!D301</f>
        <v>0</v>
      </c>
      <c r="M299" s="1687">
        <f>Import!J299</f>
        <v>0</v>
      </c>
      <c r="N299" s="61"/>
      <c r="O299" s="61"/>
      <c r="P299" s="61"/>
      <c r="Q299" s="61"/>
      <c r="R299" s="61"/>
      <c r="S299" s="61"/>
      <c r="T299" s="61"/>
      <c r="U299" s="61"/>
    </row>
    <row r="300" spans="2:21" ht="15" customHeight="1">
      <c r="B300" s="1698" t="str">
        <f t="shared" si="4"/>
        <v/>
      </c>
      <c r="C300" s="1699">
        <f>'Og s3a'!C302</f>
        <v>0</v>
      </c>
      <c r="D300" s="1700">
        <f>'Og s3a'!F302</f>
        <v>0</v>
      </c>
      <c r="E300" s="492"/>
      <c r="F300" s="933"/>
      <c r="G300" s="492"/>
      <c r="H300" s="522"/>
      <c r="I300" s="522"/>
      <c r="J300" s="61"/>
      <c r="K300" s="441">
        <f>'Og s3a'!G302</f>
        <v>0</v>
      </c>
      <c r="L300" s="493">
        <f>'Og s3a'!D302</f>
        <v>0</v>
      </c>
      <c r="M300" s="1687">
        <f>Import!J300</f>
        <v>0</v>
      </c>
      <c r="N300" s="61"/>
      <c r="O300" s="61"/>
      <c r="P300" s="61"/>
      <c r="Q300" s="61"/>
      <c r="R300" s="61"/>
      <c r="S300" s="61"/>
      <c r="T300" s="61"/>
      <c r="U300" s="61"/>
    </row>
    <row r="301" spans="2:21" ht="15" customHeight="1">
      <c r="B301" s="1698" t="str">
        <f t="shared" si="4"/>
        <v/>
      </c>
      <c r="C301" s="1699">
        <f>'Og s3a'!C303</f>
        <v>0</v>
      </c>
      <c r="D301" s="1700">
        <f>'Og s3a'!F303</f>
        <v>0</v>
      </c>
      <c r="E301" s="492"/>
      <c r="F301" s="933"/>
      <c r="G301" s="492"/>
      <c r="H301" s="522"/>
      <c r="I301" s="522"/>
      <c r="J301" s="61"/>
      <c r="K301" s="441">
        <f>'Og s3a'!G303</f>
        <v>0</v>
      </c>
      <c r="L301" s="493">
        <f>'Og s3a'!D303</f>
        <v>0</v>
      </c>
      <c r="M301" s="1687">
        <f>Import!J301</f>
        <v>0</v>
      </c>
      <c r="N301" s="61"/>
      <c r="O301" s="61"/>
      <c r="P301" s="61"/>
      <c r="Q301" s="61"/>
      <c r="R301" s="61"/>
      <c r="S301" s="61"/>
      <c r="T301" s="61"/>
      <c r="U301" s="61"/>
    </row>
    <row r="302" spans="2:21" ht="15" customHeight="1">
      <c r="B302" s="1698" t="str">
        <f t="shared" si="4"/>
        <v/>
      </c>
      <c r="C302" s="1699">
        <f>'Og s3a'!C304</f>
        <v>0</v>
      </c>
      <c r="D302" s="1700">
        <f>'Og s3a'!F304</f>
        <v>0</v>
      </c>
      <c r="E302" s="492"/>
      <c r="F302" s="933"/>
      <c r="G302" s="492"/>
      <c r="H302" s="522"/>
      <c r="I302" s="522"/>
      <c r="J302" s="61"/>
      <c r="K302" s="441">
        <f>'Og s3a'!G304</f>
        <v>0</v>
      </c>
      <c r="L302" s="493">
        <f>'Og s3a'!D304</f>
        <v>0</v>
      </c>
      <c r="M302" s="1687">
        <f>Import!J302</f>
        <v>0</v>
      </c>
      <c r="N302" s="61"/>
      <c r="O302" s="61"/>
      <c r="P302" s="61"/>
      <c r="Q302" s="61"/>
      <c r="R302" s="61"/>
      <c r="S302" s="61"/>
      <c r="T302" s="61"/>
      <c r="U302" s="61"/>
    </row>
    <row r="303" spans="2:21" ht="15" customHeight="1">
      <c r="B303" s="1698" t="str">
        <f t="shared" si="4"/>
        <v/>
      </c>
      <c r="C303" s="1699">
        <f>'Og s3a'!C305</f>
        <v>0</v>
      </c>
      <c r="D303" s="1700">
        <f>'Og s3a'!F305</f>
        <v>0</v>
      </c>
      <c r="E303" s="492"/>
      <c r="F303" s="933"/>
      <c r="G303" s="492"/>
      <c r="H303" s="522"/>
      <c r="I303" s="522"/>
      <c r="J303" s="61"/>
      <c r="K303" s="441">
        <f>'Og s3a'!G305</f>
        <v>0</v>
      </c>
      <c r="L303" s="493">
        <f>'Og s3a'!D305</f>
        <v>0</v>
      </c>
      <c r="M303" s="1687">
        <f>Import!J303</f>
        <v>0</v>
      </c>
      <c r="N303" s="61"/>
      <c r="O303" s="61"/>
      <c r="P303" s="61"/>
      <c r="Q303" s="61"/>
      <c r="R303" s="61"/>
      <c r="S303" s="61"/>
      <c r="T303" s="61"/>
      <c r="U303" s="61"/>
    </row>
    <row r="304" spans="2:21" ht="15" customHeight="1">
      <c r="B304" s="1698" t="str">
        <f t="shared" si="4"/>
        <v/>
      </c>
      <c r="C304" s="1699">
        <f>'Og s3a'!C306</f>
        <v>0</v>
      </c>
      <c r="D304" s="1700">
        <f>'Og s3a'!F306</f>
        <v>0</v>
      </c>
      <c r="E304" s="492"/>
      <c r="F304" s="933"/>
      <c r="G304" s="492"/>
      <c r="H304" s="522"/>
      <c r="I304" s="522"/>
      <c r="J304" s="61"/>
      <c r="K304" s="441">
        <f>'Og s3a'!G306</f>
        <v>0</v>
      </c>
      <c r="L304" s="493">
        <f>'Og s3a'!D306</f>
        <v>0</v>
      </c>
      <c r="M304" s="1687">
        <f>Import!J304</f>
        <v>0</v>
      </c>
      <c r="N304" s="61"/>
      <c r="O304" s="61"/>
      <c r="P304" s="61"/>
      <c r="Q304" s="61"/>
      <c r="R304" s="61"/>
      <c r="S304" s="61"/>
      <c r="T304" s="61"/>
      <c r="U304" s="61"/>
    </row>
    <row r="305" spans="2:21" ht="15" customHeight="1">
      <c r="B305" s="1698" t="str">
        <f t="shared" si="4"/>
        <v/>
      </c>
      <c r="C305" s="1699">
        <f>'Og s3a'!C307</f>
        <v>0</v>
      </c>
      <c r="D305" s="1700">
        <f>'Og s3a'!F307</f>
        <v>0</v>
      </c>
      <c r="E305" s="492"/>
      <c r="F305" s="933"/>
      <c r="G305" s="492"/>
      <c r="H305" s="522"/>
      <c r="I305" s="522"/>
      <c r="J305" s="61"/>
      <c r="K305" s="441">
        <f>'Og s3a'!G307</f>
        <v>0</v>
      </c>
      <c r="L305" s="493">
        <f>'Og s3a'!D307</f>
        <v>0</v>
      </c>
      <c r="M305" s="1687">
        <f>Import!J305</f>
        <v>0</v>
      </c>
      <c r="N305" s="61"/>
      <c r="O305" s="61"/>
      <c r="P305" s="61"/>
      <c r="Q305" s="61"/>
      <c r="R305" s="61"/>
      <c r="S305" s="61"/>
      <c r="T305" s="61"/>
      <c r="U305" s="61"/>
    </row>
    <row r="306" spans="2:21" ht="15" customHeight="1">
      <c r="B306" s="1698" t="str">
        <f t="shared" si="4"/>
        <v/>
      </c>
      <c r="C306" s="1699">
        <f>'Og s3a'!C308</f>
        <v>0</v>
      </c>
      <c r="D306" s="1700">
        <f>'Og s3a'!F308</f>
        <v>0</v>
      </c>
      <c r="E306" s="492"/>
      <c r="F306" s="933"/>
      <c r="G306" s="492"/>
      <c r="H306" s="522"/>
      <c r="I306" s="522"/>
      <c r="J306" s="61"/>
      <c r="K306" s="441">
        <f>'Og s3a'!G308</f>
        <v>0</v>
      </c>
      <c r="L306" s="493">
        <f>'Og s3a'!D308</f>
        <v>0</v>
      </c>
      <c r="M306" s="1687">
        <f>Import!J306</f>
        <v>0</v>
      </c>
      <c r="N306" s="61"/>
      <c r="O306" s="61"/>
      <c r="P306" s="61"/>
      <c r="Q306" s="61"/>
      <c r="R306" s="61"/>
      <c r="S306" s="61"/>
      <c r="T306" s="61"/>
      <c r="U306" s="61"/>
    </row>
    <row r="307" spans="2:21" ht="15" customHeight="1">
      <c r="B307" s="1698" t="str">
        <f t="shared" si="4"/>
        <v/>
      </c>
      <c r="C307" s="1699">
        <f>'Og s3a'!C309</f>
        <v>0</v>
      </c>
      <c r="D307" s="1700">
        <f>'Og s3a'!F309</f>
        <v>0</v>
      </c>
      <c r="E307" s="492"/>
      <c r="F307" s="933"/>
      <c r="G307" s="492"/>
      <c r="H307" s="522"/>
      <c r="I307" s="522"/>
      <c r="J307" s="61"/>
      <c r="K307" s="441">
        <f>'Og s3a'!G309</f>
        <v>0</v>
      </c>
      <c r="L307" s="493">
        <f>'Og s3a'!D309</f>
        <v>0</v>
      </c>
      <c r="M307" s="1687">
        <f>Import!J307</f>
        <v>0</v>
      </c>
      <c r="N307" s="61"/>
      <c r="O307" s="61"/>
      <c r="P307" s="61"/>
      <c r="Q307" s="61"/>
      <c r="R307" s="61"/>
      <c r="S307" s="61"/>
      <c r="T307" s="61"/>
      <c r="U307" s="61"/>
    </row>
    <row r="308" spans="2:21" ht="15" customHeight="1">
      <c r="B308" s="1698" t="str">
        <f t="shared" si="4"/>
        <v/>
      </c>
      <c r="C308" s="1699">
        <f>'Og s3a'!C310</f>
        <v>0</v>
      </c>
      <c r="D308" s="1700">
        <f>'Og s3a'!F310</f>
        <v>0</v>
      </c>
      <c r="E308" s="492"/>
      <c r="F308" s="933"/>
      <c r="G308" s="492"/>
      <c r="H308" s="522"/>
      <c r="I308" s="522"/>
      <c r="J308" s="61"/>
      <c r="K308" s="441">
        <f>'Og s3a'!G310</f>
        <v>0</v>
      </c>
      <c r="L308" s="493">
        <f>'Og s3a'!D310</f>
        <v>0</v>
      </c>
      <c r="M308" s="1687">
        <f>Import!J308</f>
        <v>0</v>
      </c>
      <c r="N308" s="61"/>
      <c r="O308" s="61"/>
      <c r="P308" s="61"/>
      <c r="Q308" s="61"/>
      <c r="R308" s="61"/>
      <c r="S308" s="61"/>
      <c r="T308" s="61"/>
      <c r="U308" s="61"/>
    </row>
    <row r="309" spans="2:21" ht="15" customHeight="1">
      <c r="B309" s="1698" t="str">
        <f t="shared" si="4"/>
        <v/>
      </c>
      <c r="C309" s="1699">
        <f>'Og s3a'!C311</f>
        <v>0</v>
      </c>
      <c r="D309" s="1700">
        <f>'Og s3a'!F311</f>
        <v>0</v>
      </c>
      <c r="E309" s="492"/>
      <c r="F309" s="933"/>
      <c r="G309" s="492"/>
      <c r="H309" s="522"/>
      <c r="I309" s="522"/>
      <c r="J309" s="61"/>
      <c r="K309" s="441">
        <f>'Og s3a'!G311</f>
        <v>0</v>
      </c>
      <c r="L309" s="493">
        <f>'Og s3a'!D311</f>
        <v>0</v>
      </c>
      <c r="M309" s="1687">
        <f>Import!J309</f>
        <v>0</v>
      </c>
      <c r="N309" s="61"/>
      <c r="O309" s="61"/>
      <c r="P309" s="61"/>
      <c r="Q309" s="61"/>
      <c r="R309" s="61"/>
      <c r="S309" s="61"/>
      <c r="T309" s="61"/>
      <c r="U309" s="61"/>
    </row>
    <row r="310" spans="2:21" ht="15" customHeight="1">
      <c r="B310" s="1698" t="str">
        <f t="shared" si="4"/>
        <v/>
      </c>
      <c r="C310" s="1699">
        <f>'Og s3a'!C312</f>
        <v>0</v>
      </c>
      <c r="D310" s="1700">
        <f>'Og s3a'!F312</f>
        <v>0</v>
      </c>
      <c r="E310" s="492"/>
      <c r="F310" s="933"/>
      <c r="G310" s="492"/>
      <c r="H310" s="522"/>
      <c r="I310" s="522"/>
      <c r="J310" s="61"/>
      <c r="K310" s="441">
        <f>'Og s3a'!G312</f>
        <v>0</v>
      </c>
      <c r="L310" s="493">
        <f>'Og s3a'!D312</f>
        <v>0</v>
      </c>
      <c r="M310" s="1687">
        <f>Import!J310</f>
        <v>0</v>
      </c>
      <c r="N310" s="61"/>
      <c r="O310" s="61"/>
      <c r="P310" s="61"/>
      <c r="Q310" s="61"/>
      <c r="R310" s="61"/>
      <c r="S310" s="61"/>
      <c r="T310" s="61"/>
      <c r="U310" s="61"/>
    </row>
    <row r="311" spans="2:21" ht="15" customHeight="1">
      <c r="B311" s="1698" t="str">
        <f t="shared" si="4"/>
        <v/>
      </c>
      <c r="C311" s="1699">
        <f>'Og s3a'!C313</f>
        <v>0</v>
      </c>
      <c r="D311" s="1700">
        <f>'Og s3a'!F313</f>
        <v>0</v>
      </c>
      <c r="E311" s="492"/>
      <c r="F311" s="933"/>
      <c r="G311" s="492"/>
      <c r="H311" s="522"/>
      <c r="I311" s="522"/>
      <c r="J311" s="61"/>
      <c r="K311" s="441">
        <f>'Og s3a'!G313</f>
        <v>0</v>
      </c>
      <c r="L311" s="493">
        <f>'Og s3a'!D313</f>
        <v>0</v>
      </c>
      <c r="M311" s="1687">
        <f>Import!J311</f>
        <v>0</v>
      </c>
      <c r="N311" s="61"/>
      <c r="O311" s="61"/>
      <c r="P311" s="61"/>
      <c r="Q311" s="61"/>
      <c r="R311" s="61"/>
      <c r="S311" s="61"/>
      <c r="T311" s="61"/>
      <c r="U311" s="61"/>
    </row>
    <row r="312" spans="2:21" ht="15" customHeight="1">
      <c r="B312" s="1698" t="str">
        <f t="shared" si="4"/>
        <v/>
      </c>
      <c r="C312" s="1699">
        <f>'Og s3a'!C314</f>
        <v>0</v>
      </c>
      <c r="D312" s="1700">
        <f>'Og s3a'!F314</f>
        <v>0</v>
      </c>
      <c r="E312" s="492"/>
      <c r="F312" s="933"/>
      <c r="G312" s="492"/>
      <c r="H312" s="522"/>
      <c r="I312" s="522"/>
      <c r="J312" s="61"/>
      <c r="K312" s="441">
        <f>'Og s3a'!G314</f>
        <v>0</v>
      </c>
      <c r="L312" s="493">
        <f>'Og s3a'!D314</f>
        <v>0</v>
      </c>
      <c r="M312" s="1687">
        <f>Import!J312</f>
        <v>0</v>
      </c>
      <c r="N312" s="61"/>
      <c r="O312" s="61"/>
      <c r="P312" s="61"/>
      <c r="Q312" s="61"/>
      <c r="R312" s="61"/>
      <c r="S312" s="61"/>
      <c r="T312" s="61"/>
      <c r="U312" s="61"/>
    </row>
    <row r="313" spans="2:21" ht="15" customHeight="1">
      <c r="B313" s="1698" t="str">
        <f t="shared" si="4"/>
        <v/>
      </c>
      <c r="C313" s="1699">
        <f>'Og s3a'!C315</f>
        <v>0</v>
      </c>
      <c r="D313" s="1700">
        <f>'Og s3a'!F315</f>
        <v>0</v>
      </c>
      <c r="E313" s="492"/>
      <c r="F313" s="933"/>
      <c r="G313" s="492"/>
      <c r="H313" s="522"/>
      <c r="I313" s="522"/>
      <c r="J313" s="61"/>
      <c r="K313" s="441">
        <f>'Og s3a'!G315</f>
        <v>0</v>
      </c>
      <c r="L313" s="493">
        <f>'Og s3a'!D315</f>
        <v>0</v>
      </c>
      <c r="M313" s="1687">
        <f>Import!J313</f>
        <v>0</v>
      </c>
      <c r="N313" s="61"/>
      <c r="O313" s="61"/>
      <c r="P313" s="61"/>
      <c r="Q313" s="61"/>
      <c r="R313" s="61"/>
      <c r="S313" s="61"/>
      <c r="T313" s="61"/>
      <c r="U313" s="61"/>
    </row>
    <row r="314" spans="2:21" ht="15" customHeight="1">
      <c r="B314" s="1698" t="str">
        <f t="shared" si="4"/>
        <v/>
      </c>
      <c r="C314" s="1699">
        <f>'Og s3a'!C316</f>
        <v>0</v>
      </c>
      <c r="D314" s="1700">
        <f>'Og s3a'!F316</f>
        <v>0</v>
      </c>
      <c r="E314" s="492"/>
      <c r="F314" s="933"/>
      <c r="G314" s="492"/>
      <c r="H314" s="522"/>
      <c r="I314" s="522"/>
      <c r="J314" s="61"/>
      <c r="K314" s="441">
        <f>'Og s3a'!G316</f>
        <v>0</v>
      </c>
      <c r="L314" s="493">
        <f>'Og s3a'!D316</f>
        <v>0</v>
      </c>
      <c r="M314" s="1687">
        <f>Import!J314</f>
        <v>0</v>
      </c>
      <c r="N314" s="61"/>
      <c r="O314" s="61"/>
      <c r="P314" s="61"/>
      <c r="Q314" s="61"/>
      <c r="R314" s="61"/>
      <c r="S314" s="61"/>
      <c r="T314" s="61"/>
      <c r="U314" s="61"/>
    </row>
    <row r="315" spans="2:21" ht="15" customHeight="1">
      <c r="B315" s="1698" t="str">
        <f t="shared" si="4"/>
        <v/>
      </c>
      <c r="C315" s="1699">
        <f>'Og s3a'!C317</f>
        <v>0</v>
      </c>
      <c r="D315" s="1700">
        <f>'Og s3a'!F317</f>
        <v>0</v>
      </c>
      <c r="E315" s="492"/>
      <c r="F315" s="933"/>
      <c r="G315" s="492"/>
      <c r="H315" s="522"/>
      <c r="I315" s="522"/>
      <c r="J315" s="61"/>
      <c r="K315" s="441">
        <f>'Og s3a'!G317</f>
        <v>0</v>
      </c>
      <c r="L315" s="493">
        <f>'Og s3a'!D317</f>
        <v>0</v>
      </c>
      <c r="M315" s="1687">
        <f>Import!J315</f>
        <v>0</v>
      </c>
      <c r="N315" s="61"/>
      <c r="O315" s="61"/>
      <c r="P315" s="61"/>
      <c r="Q315" s="61"/>
      <c r="R315" s="61"/>
      <c r="S315" s="61"/>
      <c r="T315" s="61"/>
      <c r="U315" s="61"/>
    </row>
    <row r="316" spans="2:21" ht="15" customHeight="1">
      <c r="B316" s="1698" t="str">
        <f t="shared" si="4"/>
        <v/>
      </c>
      <c r="C316" s="1699">
        <f>'Og s3a'!C318</f>
        <v>0</v>
      </c>
      <c r="D316" s="1700">
        <f>'Og s3a'!F318</f>
        <v>0</v>
      </c>
      <c r="E316" s="492"/>
      <c r="F316" s="933"/>
      <c r="G316" s="492"/>
      <c r="H316" s="522"/>
      <c r="I316" s="522"/>
      <c r="J316" s="61"/>
      <c r="K316" s="441">
        <f>'Og s3a'!G318</f>
        <v>0</v>
      </c>
      <c r="L316" s="493">
        <f>'Og s3a'!D318</f>
        <v>0</v>
      </c>
      <c r="M316" s="1687">
        <f>Import!J316</f>
        <v>0</v>
      </c>
      <c r="N316" s="61"/>
      <c r="O316" s="61"/>
      <c r="P316" s="61"/>
      <c r="Q316" s="61"/>
      <c r="R316" s="61"/>
      <c r="S316" s="61"/>
      <c r="T316" s="61"/>
      <c r="U316" s="61"/>
    </row>
    <row r="317" spans="2:21" ht="15" customHeight="1">
      <c r="B317" s="1698" t="str">
        <f t="shared" si="4"/>
        <v/>
      </c>
      <c r="C317" s="1699">
        <f>'Og s3a'!C319</f>
        <v>0</v>
      </c>
      <c r="D317" s="1700">
        <f>'Og s3a'!F319</f>
        <v>0</v>
      </c>
      <c r="E317" s="492"/>
      <c r="F317" s="933"/>
      <c r="G317" s="492"/>
      <c r="H317" s="522"/>
      <c r="I317" s="522"/>
      <c r="J317" s="61"/>
      <c r="K317" s="441">
        <f>'Og s3a'!G319</f>
        <v>0</v>
      </c>
      <c r="L317" s="493">
        <f>'Og s3a'!D319</f>
        <v>0</v>
      </c>
      <c r="M317" s="1687">
        <f>Import!J317</f>
        <v>0</v>
      </c>
      <c r="N317" s="61"/>
      <c r="O317" s="61"/>
      <c r="P317" s="61"/>
      <c r="Q317" s="61"/>
      <c r="R317" s="61"/>
      <c r="S317" s="61"/>
      <c r="T317" s="61"/>
      <c r="U317" s="61"/>
    </row>
    <row r="318" spans="2:21" ht="15" customHeight="1">
      <c r="B318" s="1698" t="str">
        <f t="shared" si="4"/>
        <v/>
      </c>
      <c r="C318" s="1699">
        <f>'Og s3a'!C320</f>
        <v>0</v>
      </c>
      <c r="D318" s="1700">
        <f>'Og s3a'!F320</f>
        <v>0</v>
      </c>
      <c r="E318" s="492"/>
      <c r="F318" s="933"/>
      <c r="G318" s="492"/>
      <c r="H318" s="522"/>
      <c r="I318" s="522"/>
      <c r="J318" s="61"/>
      <c r="K318" s="441">
        <f>'Og s3a'!G320</f>
        <v>0</v>
      </c>
      <c r="L318" s="493">
        <f>'Og s3a'!D320</f>
        <v>0</v>
      </c>
      <c r="M318" s="1687">
        <f>Import!J318</f>
        <v>0</v>
      </c>
      <c r="N318" s="61"/>
      <c r="O318" s="61"/>
      <c r="P318" s="61"/>
      <c r="Q318" s="61"/>
      <c r="R318" s="61"/>
      <c r="S318" s="61"/>
      <c r="T318" s="61"/>
      <c r="U318" s="61"/>
    </row>
    <row r="319" spans="2:21" ht="15" customHeight="1">
      <c r="B319" s="1698" t="str">
        <f t="shared" si="4"/>
        <v/>
      </c>
      <c r="C319" s="1699">
        <f>'Og s3a'!C321</f>
        <v>0</v>
      </c>
      <c r="D319" s="1700">
        <f>'Og s3a'!F321</f>
        <v>0</v>
      </c>
      <c r="E319" s="492"/>
      <c r="F319" s="933"/>
      <c r="G319" s="492"/>
      <c r="H319" s="522"/>
      <c r="I319" s="522"/>
      <c r="J319" s="61"/>
      <c r="K319" s="441">
        <f>'Og s3a'!G321</f>
        <v>0</v>
      </c>
      <c r="L319" s="493">
        <f>'Og s3a'!D321</f>
        <v>0</v>
      </c>
      <c r="M319" s="1687">
        <f>Import!J319</f>
        <v>0</v>
      </c>
      <c r="N319" s="61"/>
      <c r="O319" s="61"/>
      <c r="P319" s="61"/>
      <c r="Q319" s="61"/>
      <c r="R319" s="61"/>
      <c r="S319" s="61"/>
      <c r="T319" s="61"/>
      <c r="U319" s="61"/>
    </row>
    <row r="320" spans="2:21" ht="15" customHeight="1">
      <c r="B320" s="1698" t="str">
        <f t="shared" si="4"/>
        <v/>
      </c>
      <c r="C320" s="1699">
        <f>'Og s3a'!C322</f>
        <v>0</v>
      </c>
      <c r="D320" s="1700">
        <f>'Og s3a'!F322</f>
        <v>0</v>
      </c>
      <c r="E320" s="492"/>
      <c r="F320" s="933"/>
      <c r="G320" s="492"/>
      <c r="H320" s="522"/>
      <c r="I320" s="522"/>
      <c r="J320" s="61"/>
      <c r="K320" s="441">
        <f>'Og s3a'!G322</f>
        <v>0</v>
      </c>
      <c r="L320" s="493">
        <f>'Og s3a'!D322</f>
        <v>0</v>
      </c>
      <c r="M320" s="1687">
        <f>Import!J320</f>
        <v>0</v>
      </c>
      <c r="N320" s="61"/>
      <c r="O320" s="61"/>
      <c r="P320" s="61"/>
      <c r="Q320" s="61"/>
      <c r="R320" s="61"/>
      <c r="S320" s="61"/>
      <c r="T320" s="61"/>
      <c r="U320" s="61"/>
    </row>
    <row r="321" spans="2:21" ht="15" customHeight="1">
      <c r="B321" s="1698" t="str">
        <f t="shared" si="4"/>
        <v/>
      </c>
      <c r="C321" s="1699">
        <f>'Og s3a'!C323</f>
        <v>0</v>
      </c>
      <c r="D321" s="1700">
        <f>'Og s3a'!F323</f>
        <v>0</v>
      </c>
      <c r="E321" s="492"/>
      <c r="F321" s="933"/>
      <c r="G321" s="492"/>
      <c r="H321" s="522"/>
      <c r="I321" s="522"/>
      <c r="J321" s="61"/>
      <c r="K321" s="441">
        <f>'Og s3a'!G323</f>
        <v>0</v>
      </c>
      <c r="L321" s="493">
        <f>'Og s3a'!D323</f>
        <v>0</v>
      </c>
      <c r="M321" s="1687">
        <f>Import!J321</f>
        <v>0</v>
      </c>
      <c r="N321" s="61"/>
      <c r="O321" s="61"/>
      <c r="P321" s="61"/>
      <c r="Q321" s="61"/>
      <c r="R321" s="61"/>
      <c r="S321" s="61"/>
      <c r="T321" s="61"/>
      <c r="U321" s="61"/>
    </row>
    <row r="322" spans="2:21" ht="15" customHeight="1">
      <c r="B322" s="1698" t="str">
        <f t="shared" si="4"/>
        <v/>
      </c>
      <c r="C322" s="1699">
        <f>'Og s3a'!C324</f>
        <v>0</v>
      </c>
      <c r="D322" s="1700">
        <f>'Og s3a'!F324</f>
        <v>0</v>
      </c>
      <c r="E322" s="492"/>
      <c r="F322" s="933"/>
      <c r="G322" s="492"/>
      <c r="H322" s="522"/>
      <c r="I322" s="522"/>
      <c r="J322" s="61"/>
      <c r="K322" s="441">
        <f>'Og s3a'!G324</f>
        <v>0</v>
      </c>
      <c r="L322" s="493">
        <f>'Og s3a'!D324</f>
        <v>0</v>
      </c>
      <c r="M322" s="1687">
        <f>Import!J322</f>
        <v>0</v>
      </c>
      <c r="N322" s="61"/>
      <c r="O322" s="61"/>
      <c r="P322" s="61"/>
      <c r="Q322" s="61"/>
      <c r="R322" s="61"/>
      <c r="S322" s="61"/>
      <c r="T322" s="61"/>
      <c r="U322" s="61"/>
    </row>
    <row r="323" spans="2:21" ht="15" customHeight="1">
      <c r="B323" s="1698" t="str">
        <f t="shared" si="4"/>
        <v/>
      </c>
      <c r="C323" s="1699">
        <f>'Og s3a'!C325</f>
        <v>0</v>
      </c>
      <c r="D323" s="1700">
        <f>'Og s3a'!F325</f>
        <v>0</v>
      </c>
      <c r="E323" s="492"/>
      <c r="F323" s="933"/>
      <c r="G323" s="492"/>
      <c r="H323" s="522"/>
      <c r="I323" s="522"/>
      <c r="J323" s="61"/>
      <c r="K323" s="441">
        <f>'Og s3a'!G325</f>
        <v>0</v>
      </c>
      <c r="L323" s="493">
        <f>'Og s3a'!D325</f>
        <v>0</v>
      </c>
      <c r="M323" s="1687">
        <f>Import!J323</f>
        <v>0</v>
      </c>
      <c r="N323" s="61"/>
      <c r="O323" s="61"/>
      <c r="P323" s="61"/>
      <c r="Q323" s="61"/>
      <c r="R323" s="61"/>
      <c r="S323" s="61"/>
      <c r="T323" s="61"/>
      <c r="U323" s="61"/>
    </row>
    <row r="324" spans="2:21" ht="15" customHeight="1">
      <c r="B324" s="1698" t="str">
        <f t="shared" si="4"/>
        <v/>
      </c>
      <c r="C324" s="1699">
        <f>'Og s3a'!C326</f>
        <v>0</v>
      </c>
      <c r="D324" s="1700">
        <f>'Og s3a'!F326</f>
        <v>0</v>
      </c>
      <c r="E324" s="492"/>
      <c r="F324" s="933"/>
      <c r="G324" s="492"/>
      <c r="H324" s="522"/>
      <c r="I324" s="522"/>
      <c r="J324" s="61"/>
      <c r="K324" s="441">
        <f>'Og s3a'!G326</f>
        <v>0</v>
      </c>
      <c r="L324" s="493">
        <f>'Og s3a'!D326</f>
        <v>0</v>
      </c>
      <c r="M324" s="1687">
        <f>Import!J324</f>
        <v>0</v>
      </c>
      <c r="N324" s="61"/>
      <c r="O324" s="61"/>
      <c r="P324" s="61"/>
      <c r="Q324" s="61"/>
      <c r="R324" s="61"/>
      <c r="S324" s="61"/>
      <c r="T324" s="61"/>
      <c r="U324" s="61"/>
    </row>
    <row r="325" spans="2:21" ht="15" customHeight="1">
      <c r="B325" s="1698" t="str">
        <f t="shared" ref="B325:B388" si="5">IF(D325&gt;0,"Wypełnione","")</f>
        <v/>
      </c>
      <c r="C325" s="1699">
        <f>'Og s3a'!C327</f>
        <v>0</v>
      </c>
      <c r="D325" s="1700">
        <f>'Og s3a'!F327</f>
        <v>0</v>
      </c>
      <c r="E325" s="492"/>
      <c r="F325" s="933"/>
      <c r="G325" s="492"/>
      <c r="H325" s="522"/>
      <c r="I325" s="522"/>
      <c r="J325" s="61"/>
      <c r="K325" s="441">
        <f>'Og s3a'!G327</f>
        <v>0</v>
      </c>
      <c r="L325" s="493">
        <f>'Og s3a'!D327</f>
        <v>0</v>
      </c>
      <c r="M325" s="1687">
        <f>Import!J325</f>
        <v>0</v>
      </c>
      <c r="N325" s="61"/>
      <c r="O325" s="61"/>
      <c r="P325" s="61"/>
      <c r="Q325" s="61"/>
      <c r="R325" s="61"/>
      <c r="S325" s="61"/>
      <c r="T325" s="61"/>
      <c r="U325" s="61"/>
    </row>
    <row r="326" spans="2:21" ht="15" customHeight="1">
      <c r="B326" s="1698" t="str">
        <f t="shared" si="5"/>
        <v/>
      </c>
      <c r="C326" s="1699">
        <f>'Og s3a'!C328</f>
        <v>0</v>
      </c>
      <c r="D326" s="1700">
        <f>'Og s3a'!F328</f>
        <v>0</v>
      </c>
      <c r="E326" s="492"/>
      <c r="F326" s="933"/>
      <c r="G326" s="492"/>
      <c r="H326" s="522"/>
      <c r="I326" s="522"/>
      <c r="J326" s="61"/>
      <c r="K326" s="441">
        <f>'Og s3a'!G328</f>
        <v>0</v>
      </c>
      <c r="L326" s="493">
        <f>'Og s3a'!D328</f>
        <v>0</v>
      </c>
      <c r="M326" s="1687">
        <f>Import!J326</f>
        <v>0</v>
      </c>
      <c r="N326" s="61"/>
      <c r="O326" s="61"/>
      <c r="P326" s="61"/>
      <c r="Q326" s="61"/>
      <c r="R326" s="61"/>
      <c r="S326" s="61"/>
      <c r="T326" s="61"/>
      <c r="U326" s="61"/>
    </row>
    <row r="327" spans="2:21" ht="15" customHeight="1">
      <c r="B327" s="1698" t="str">
        <f t="shared" si="5"/>
        <v/>
      </c>
      <c r="C327" s="1699">
        <f>'Og s3a'!C329</f>
        <v>0</v>
      </c>
      <c r="D327" s="1700">
        <f>'Og s3a'!F329</f>
        <v>0</v>
      </c>
      <c r="E327" s="492"/>
      <c r="F327" s="933"/>
      <c r="G327" s="492"/>
      <c r="H327" s="522"/>
      <c r="I327" s="522"/>
      <c r="J327" s="61"/>
      <c r="K327" s="441">
        <f>'Og s3a'!G329</f>
        <v>0</v>
      </c>
      <c r="L327" s="493">
        <f>'Og s3a'!D329</f>
        <v>0</v>
      </c>
      <c r="M327" s="1687">
        <f>Import!J327</f>
        <v>0</v>
      </c>
      <c r="N327" s="61"/>
      <c r="O327" s="61"/>
      <c r="P327" s="61"/>
      <c r="Q327" s="61"/>
      <c r="R327" s="61"/>
      <c r="S327" s="61"/>
      <c r="T327" s="61"/>
      <c r="U327" s="61"/>
    </row>
    <row r="328" spans="2:21" ht="15" customHeight="1">
      <c r="B328" s="1698" t="str">
        <f t="shared" si="5"/>
        <v/>
      </c>
      <c r="C328" s="1699">
        <f>'Og s3a'!C330</f>
        <v>0</v>
      </c>
      <c r="D328" s="1700">
        <f>'Og s3a'!F330</f>
        <v>0</v>
      </c>
      <c r="E328" s="492"/>
      <c r="F328" s="933"/>
      <c r="G328" s="492"/>
      <c r="H328" s="522"/>
      <c r="I328" s="522"/>
      <c r="J328" s="61"/>
      <c r="K328" s="441">
        <f>'Og s3a'!G330</f>
        <v>0</v>
      </c>
      <c r="L328" s="493">
        <f>'Og s3a'!D330</f>
        <v>0</v>
      </c>
      <c r="M328" s="1687">
        <f>Import!J328</f>
        <v>0</v>
      </c>
      <c r="N328" s="61"/>
      <c r="O328" s="61"/>
      <c r="P328" s="61"/>
      <c r="Q328" s="61"/>
      <c r="R328" s="61"/>
      <c r="S328" s="61"/>
      <c r="T328" s="61"/>
      <c r="U328" s="61"/>
    </row>
    <row r="329" spans="2:21" ht="15" customHeight="1">
      <c r="B329" s="1698" t="str">
        <f t="shared" si="5"/>
        <v/>
      </c>
      <c r="C329" s="1699">
        <f>'Og s3a'!C331</f>
        <v>0</v>
      </c>
      <c r="D329" s="1700">
        <f>'Og s3a'!F331</f>
        <v>0</v>
      </c>
      <c r="E329" s="492"/>
      <c r="F329" s="933"/>
      <c r="G329" s="492"/>
      <c r="H329" s="522"/>
      <c r="I329" s="522"/>
      <c r="J329" s="61"/>
      <c r="K329" s="441">
        <f>'Og s3a'!G331</f>
        <v>0</v>
      </c>
      <c r="L329" s="493">
        <f>'Og s3a'!D331</f>
        <v>0</v>
      </c>
      <c r="M329" s="1687">
        <f>Import!J329</f>
        <v>0</v>
      </c>
      <c r="N329" s="61"/>
      <c r="O329" s="61"/>
      <c r="P329" s="61"/>
      <c r="Q329" s="61"/>
      <c r="R329" s="61"/>
      <c r="S329" s="61"/>
      <c r="T329" s="61"/>
      <c r="U329" s="61"/>
    </row>
    <row r="330" spans="2:21" ht="15" customHeight="1">
      <c r="B330" s="1698" t="str">
        <f t="shared" si="5"/>
        <v/>
      </c>
      <c r="C330" s="1699">
        <f>'Og s3a'!C332</f>
        <v>0</v>
      </c>
      <c r="D330" s="1700">
        <f>'Og s3a'!F332</f>
        <v>0</v>
      </c>
      <c r="E330" s="492"/>
      <c r="F330" s="933"/>
      <c r="G330" s="492"/>
      <c r="H330" s="522"/>
      <c r="I330" s="522"/>
      <c r="J330" s="61"/>
      <c r="K330" s="441">
        <f>'Og s3a'!G332</f>
        <v>0</v>
      </c>
      <c r="L330" s="493">
        <f>'Og s3a'!D332</f>
        <v>0</v>
      </c>
      <c r="M330" s="1687">
        <f>Import!J330</f>
        <v>0</v>
      </c>
      <c r="N330" s="61"/>
      <c r="O330" s="61"/>
      <c r="P330" s="61"/>
      <c r="Q330" s="61"/>
      <c r="R330" s="61"/>
      <c r="S330" s="61"/>
      <c r="T330" s="61"/>
      <c r="U330" s="61"/>
    </row>
    <row r="331" spans="2:21" ht="15" customHeight="1">
      <c r="B331" s="1698" t="str">
        <f t="shared" si="5"/>
        <v/>
      </c>
      <c r="C331" s="1699">
        <f>'Og s3a'!C333</f>
        <v>0</v>
      </c>
      <c r="D331" s="1700">
        <f>'Og s3a'!F333</f>
        <v>0</v>
      </c>
      <c r="E331" s="492"/>
      <c r="F331" s="933"/>
      <c r="G331" s="492"/>
      <c r="H331" s="522"/>
      <c r="I331" s="522"/>
      <c r="J331" s="61"/>
      <c r="K331" s="441">
        <f>'Og s3a'!G333</f>
        <v>0</v>
      </c>
      <c r="L331" s="493">
        <f>'Og s3a'!D333</f>
        <v>0</v>
      </c>
      <c r="M331" s="1687">
        <f>Import!J331</f>
        <v>0</v>
      </c>
      <c r="N331" s="61"/>
      <c r="O331" s="61"/>
      <c r="P331" s="61"/>
      <c r="Q331" s="61"/>
      <c r="R331" s="61"/>
      <c r="S331" s="61"/>
      <c r="T331" s="61"/>
      <c r="U331" s="61"/>
    </row>
    <row r="332" spans="2:21" ht="15" customHeight="1">
      <c r="B332" s="1698" t="str">
        <f t="shared" si="5"/>
        <v/>
      </c>
      <c r="C332" s="1699">
        <f>'Og s3a'!C334</f>
        <v>0</v>
      </c>
      <c r="D332" s="1700">
        <f>'Og s3a'!F334</f>
        <v>0</v>
      </c>
      <c r="E332" s="492"/>
      <c r="F332" s="933"/>
      <c r="G332" s="492"/>
      <c r="H332" s="522"/>
      <c r="I332" s="522"/>
      <c r="J332" s="61"/>
      <c r="K332" s="441">
        <f>'Og s3a'!G334</f>
        <v>0</v>
      </c>
      <c r="L332" s="493">
        <f>'Og s3a'!D334</f>
        <v>0</v>
      </c>
      <c r="M332" s="1687">
        <f>Import!J332</f>
        <v>0</v>
      </c>
      <c r="N332" s="61"/>
      <c r="O332" s="61"/>
      <c r="P332" s="61"/>
      <c r="Q332" s="61"/>
      <c r="R332" s="61"/>
      <c r="S332" s="61"/>
      <c r="T332" s="61"/>
      <c r="U332" s="61"/>
    </row>
    <row r="333" spans="2:21" ht="15" customHeight="1">
      <c r="B333" s="1698" t="str">
        <f t="shared" si="5"/>
        <v/>
      </c>
      <c r="C333" s="1699">
        <f>'Og s3a'!C335</f>
        <v>0</v>
      </c>
      <c r="D333" s="1700">
        <f>'Og s3a'!F335</f>
        <v>0</v>
      </c>
      <c r="E333" s="492"/>
      <c r="F333" s="933"/>
      <c r="G333" s="492"/>
      <c r="H333" s="522"/>
      <c r="I333" s="522"/>
      <c r="J333" s="61"/>
      <c r="K333" s="441">
        <f>'Og s3a'!G335</f>
        <v>0</v>
      </c>
      <c r="L333" s="493">
        <f>'Og s3a'!D335</f>
        <v>0</v>
      </c>
      <c r="M333" s="1687">
        <f>Import!J333</f>
        <v>0</v>
      </c>
      <c r="N333" s="61"/>
      <c r="O333" s="61"/>
      <c r="P333" s="61"/>
      <c r="Q333" s="61"/>
      <c r="R333" s="61"/>
      <c r="S333" s="61"/>
      <c r="T333" s="61"/>
      <c r="U333" s="61"/>
    </row>
    <row r="334" spans="2:21" ht="15" customHeight="1">
      <c r="B334" s="1698" t="str">
        <f t="shared" si="5"/>
        <v/>
      </c>
      <c r="C334" s="1699">
        <f>'Og s3a'!C336</f>
        <v>0</v>
      </c>
      <c r="D334" s="1700">
        <f>'Og s3a'!F336</f>
        <v>0</v>
      </c>
      <c r="E334" s="492"/>
      <c r="F334" s="933"/>
      <c r="G334" s="492"/>
      <c r="H334" s="522"/>
      <c r="I334" s="522"/>
      <c r="J334" s="61"/>
      <c r="K334" s="441">
        <f>'Og s3a'!G336</f>
        <v>0</v>
      </c>
      <c r="L334" s="493">
        <f>'Og s3a'!D336</f>
        <v>0</v>
      </c>
      <c r="M334" s="1687">
        <f>Import!J334</f>
        <v>0</v>
      </c>
      <c r="N334" s="61"/>
      <c r="O334" s="61"/>
      <c r="P334" s="61"/>
      <c r="Q334" s="61"/>
      <c r="R334" s="61"/>
      <c r="S334" s="61"/>
      <c r="T334" s="61"/>
      <c r="U334" s="61"/>
    </row>
    <row r="335" spans="2:21" ht="15" customHeight="1">
      <c r="B335" s="1698" t="str">
        <f t="shared" si="5"/>
        <v/>
      </c>
      <c r="C335" s="1699">
        <f>'Og s3a'!C337</f>
        <v>0</v>
      </c>
      <c r="D335" s="1700">
        <f>'Og s3a'!F337</f>
        <v>0</v>
      </c>
      <c r="E335" s="492"/>
      <c r="F335" s="933"/>
      <c r="G335" s="492"/>
      <c r="H335" s="522"/>
      <c r="I335" s="522"/>
      <c r="J335" s="61"/>
      <c r="K335" s="441">
        <f>'Og s3a'!G337</f>
        <v>0</v>
      </c>
      <c r="L335" s="493">
        <f>'Og s3a'!D337</f>
        <v>0</v>
      </c>
      <c r="M335" s="1687">
        <f>Import!J335</f>
        <v>0</v>
      </c>
      <c r="N335" s="61"/>
      <c r="O335" s="61"/>
      <c r="P335" s="61"/>
      <c r="Q335" s="61"/>
      <c r="R335" s="61"/>
      <c r="S335" s="61"/>
      <c r="T335" s="61"/>
      <c r="U335" s="61"/>
    </row>
    <row r="336" spans="2:21" ht="15" customHeight="1">
      <c r="B336" s="1698" t="str">
        <f t="shared" si="5"/>
        <v/>
      </c>
      <c r="C336" s="1699">
        <f>'Og s3a'!C338</f>
        <v>0</v>
      </c>
      <c r="D336" s="1700">
        <f>'Og s3a'!F338</f>
        <v>0</v>
      </c>
      <c r="E336" s="492"/>
      <c r="F336" s="933"/>
      <c r="G336" s="492"/>
      <c r="H336" s="522"/>
      <c r="I336" s="522"/>
      <c r="J336" s="61"/>
      <c r="K336" s="441">
        <f>'Og s3a'!G338</f>
        <v>0</v>
      </c>
      <c r="L336" s="493">
        <f>'Og s3a'!D338</f>
        <v>0</v>
      </c>
      <c r="M336" s="1687">
        <f>Import!J336</f>
        <v>0</v>
      </c>
      <c r="N336" s="61"/>
      <c r="O336" s="61"/>
      <c r="P336" s="61"/>
      <c r="Q336" s="61"/>
      <c r="R336" s="61"/>
      <c r="S336" s="61"/>
      <c r="T336" s="61"/>
      <c r="U336" s="61"/>
    </row>
    <row r="337" spans="2:21" ht="15" customHeight="1">
      <c r="B337" s="1698" t="str">
        <f t="shared" si="5"/>
        <v/>
      </c>
      <c r="C337" s="1699">
        <f>'Og s3a'!C339</f>
        <v>0</v>
      </c>
      <c r="D337" s="1700">
        <f>'Og s3a'!F339</f>
        <v>0</v>
      </c>
      <c r="E337" s="492"/>
      <c r="F337" s="933"/>
      <c r="G337" s="492"/>
      <c r="H337" s="522"/>
      <c r="I337" s="522"/>
      <c r="J337" s="61"/>
      <c r="K337" s="441">
        <f>'Og s3a'!G339</f>
        <v>0</v>
      </c>
      <c r="L337" s="493">
        <f>'Og s3a'!D339</f>
        <v>0</v>
      </c>
      <c r="M337" s="1687">
        <f>Import!J337</f>
        <v>0</v>
      </c>
      <c r="N337" s="61"/>
      <c r="O337" s="61"/>
      <c r="P337" s="61"/>
      <c r="Q337" s="61"/>
      <c r="R337" s="61"/>
      <c r="S337" s="61"/>
      <c r="T337" s="61"/>
      <c r="U337" s="61"/>
    </row>
    <row r="338" spans="2:21" ht="15" customHeight="1">
      <c r="B338" s="1698" t="str">
        <f t="shared" si="5"/>
        <v/>
      </c>
      <c r="C338" s="1699">
        <f>'Og s3a'!C340</f>
        <v>0</v>
      </c>
      <c r="D338" s="1700">
        <f>'Og s3a'!F340</f>
        <v>0</v>
      </c>
      <c r="E338" s="492"/>
      <c r="F338" s="933"/>
      <c r="G338" s="492"/>
      <c r="H338" s="522"/>
      <c r="I338" s="522"/>
      <c r="J338" s="61"/>
      <c r="K338" s="441">
        <f>'Og s3a'!G340</f>
        <v>0</v>
      </c>
      <c r="L338" s="493">
        <f>'Og s3a'!D340</f>
        <v>0</v>
      </c>
      <c r="M338" s="1687">
        <f>Import!J338</f>
        <v>0</v>
      </c>
      <c r="N338" s="61"/>
      <c r="O338" s="61"/>
      <c r="P338" s="61"/>
      <c r="Q338" s="61"/>
      <c r="R338" s="61"/>
      <c r="S338" s="61"/>
      <c r="T338" s="61"/>
      <c r="U338" s="61"/>
    </row>
    <row r="339" spans="2:21" ht="15" customHeight="1">
      <c r="B339" s="1698" t="str">
        <f t="shared" si="5"/>
        <v/>
      </c>
      <c r="C339" s="1699">
        <f>'Og s3a'!C341</f>
        <v>0</v>
      </c>
      <c r="D339" s="1700">
        <f>'Og s3a'!F341</f>
        <v>0</v>
      </c>
      <c r="E339" s="492"/>
      <c r="F339" s="933"/>
      <c r="G339" s="492"/>
      <c r="H339" s="522"/>
      <c r="I339" s="522"/>
      <c r="J339" s="61"/>
      <c r="K339" s="441">
        <f>'Og s3a'!G341</f>
        <v>0</v>
      </c>
      <c r="L339" s="493">
        <f>'Og s3a'!D341</f>
        <v>0</v>
      </c>
      <c r="M339" s="1687">
        <f>Import!J339</f>
        <v>0</v>
      </c>
      <c r="N339" s="61"/>
      <c r="O339" s="61"/>
      <c r="P339" s="61"/>
      <c r="Q339" s="61"/>
      <c r="R339" s="61"/>
      <c r="S339" s="61"/>
      <c r="T339" s="61"/>
      <c r="U339" s="61"/>
    </row>
    <row r="340" spans="2:21" ht="15" customHeight="1">
      <c r="B340" s="1698" t="str">
        <f t="shared" si="5"/>
        <v/>
      </c>
      <c r="C340" s="1699">
        <f>'Og s3a'!C342</f>
        <v>0</v>
      </c>
      <c r="D340" s="1700">
        <f>'Og s3a'!F342</f>
        <v>0</v>
      </c>
      <c r="E340" s="492"/>
      <c r="F340" s="933"/>
      <c r="G340" s="492"/>
      <c r="H340" s="522"/>
      <c r="I340" s="522"/>
      <c r="J340" s="61"/>
      <c r="K340" s="441">
        <f>'Og s3a'!G342</f>
        <v>0</v>
      </c>
      <c r="L340" s="493">
        <f>'Og s3a'!D342</f>
        <v>0</v>
      </c>
      <c r="M340" s="1687">
        <f>Import!J340</f>
        <v>0</v>
      </c>
      <c r="N340" s="61"/>
      <c r="O340" s="61"/>
      <c r="P340" s="61"/>
      <c r="Q340" s="61"/>
      <c r="R340" s="61"/>
      <c r="S340" s="61"/>
      <c r="T340" s="61"/>
      <c r="U340" s="61"/>
    </row>
    <row r="341" spans="2:21" ht="15" customHeight="1">
      <c r="B341" s="1698" t="str">
        <f t="shared" si="5"/>
        <v/>
      </c>
      <c r="C341" s="1699">
        <f>'Og s3a'!C343</f>
        <v>0</v>
      </c>
      <c r="D341" s="1700">
        <f>'Og s3a'!F343</f>
        <v>0</v>
      </c>
      <c r="E341" s="492"/>
      <c r="F341" s="933"/>
      <c r="G341" s="492"/>
      <c r="H341" s="522"/>
      <c r="I341" s="522"/>
      <c r="J341" s="61"/>
      <c r="K341" s="441">
        <f>'Og s3a'!G343</f>
        <v>0</v>
      </c>
      <c r="L341" s="493">
        <f>'Og s3a'!D343</f>
        <v>0</v>
      </c>
      <c r="M341" s="1687">
        <f>Import!J341</f>
        <v>0</v>
      </c>
      <c r="N341" s="61"/>
      <c r="O341" s="61"/>
      <c r="P341" s="61"/>
      <c r="Q341" s="61"/>
      <c r="R341" s="61"/>
      <c r="S341" s="61"/>
      <c r="T341" s="61"/>
      <c r="U341" s="61"/>
    </row>
    <row r="342" spans="2:21" ht="15" customHeight="1">
      <c r="B342" s="1698" t="str">
        <f t="shared" si="5"/>
        <v/>
      </c>
      <c r="C342" s="1699">
        <f>'Og s3a'!C344</f>
        <v>0</v>
      </c>
      <c r="D342" s="1700">
        <f>'Og s3a'!F344</f>
        <v>0</v>
      </c>
      <c r="E342" s="492"/>
      <c r="F342" s="933"/>
      <c r="G342" s="492"/>
      <c r="H342" s="522"/>
      <c r="I342" s="522"/>
      <c r="J342" s="61"/>
      <c r="K342" s="441">
        <f>'Og s3a'!G344</f>
        <v>0</v>
      </c>
      <c r="L342" s="493">
        <f>'Og s3a'!D344</f>
        <v>0</v>
      </c>
      <c r="M342" s="1687">
        <f>Import!J342</f>
        <v>0</v>
      </c>
      <c r="N342" s="61"/>
      <c r="O342" s="61"/>
      <c r="P342" s="61"/>
      <c r="Q342" s="61"/>
      <c r="R342" s="61"/>
      <c r="S342" s="61"/>
      <c r="T342" s="61"/>
      <c r="U342" s="61"/>
    </row>
    <row r="343" spans="2:21" ht="15" customHeight="1">
      <c r="B343" s="1698" t="str">
        <f t="shared" si="5"/>
        <v/>
      </c>
      <c r="C343" s="1699">
        <f>'Og s3a'!C345</f>
        <v>0</v>
      </c>
      <c r="D343" s="1700">
        <f>'Og s3a'!F345</f>
        <v>0</v>
      </c>
      <c r="E343" s="492"/>
      <c r="F343" s="933"/>
      <c r="G343" s="492"/>
      <c r="H343" s="522"/>
      <c r="I343" s="522"/>
      <c r="J343" s="61"/>
      <c r="K343" s="441">
        <f>'Og s3a'!G345</f>
        <v>0</v>
      </c>
      <c r="L343" s="493">
        <f>'Og s3a'!D345</f>
        <v>0</v>
      </c>
      <c r="M343" s="1687">
        <f>Import!J343</f>
        <v>0</v>
      </c>
      <c r="N343" s="61"/>
      <c r="O343" s="61"/>
      <c r="P343" s="61"/>
      <c r="Q343" s="61"/>
      <c r="R343" s="61"/>
      <c r="S343" s="61"/>
      <c r="T343" s="61"/>
      <c r="U343" s="61"/>
    </row>
    <row r="344" spans="2:21" ht="15" customHeight="1">
      <c r="B344" s="1698" t="str">
        <f t="shared" si="5"/>
        <v/>
      </c>
      <c r="C344" s="1699">
        <f>'Og s3a'!C346</f>
        <v>0</v>
      </c>
      <c r="D344" s="1700">
        <f>'Og s3a'!F346</f>
        <v>0</v>
      </c>
      <c r="E344" s="492"/>
      <c r="F344" s="933"/>
      <c r="G344" s="492"/>
      <c r="H344" s="522"/>
      <c r="I344" s="522"/>
      <c r="J344" s="61"/>
      <c r="K344" s="441">
        <f>'Og s3a'!G346</f>
        <v>0</v>
      </c>
      <c r="L344" s="493">
        <f>'Og s3a'!D346</f>
        <v>0</v>
      </c>
      <c r="M344" s="1687">
        <f>Import!J344</f>
        <v>0</v>
      </c>
      <c r="N344" s="61"/>
      <c r="O344" s="61"/>
      <c r="P344" s="61"/>
      <c r="Q344" s="61"/>
      <c r="R344" s="61"/>
      <c r="S344" s="61"/>
      <c r="T344" s="61"/>
      <c r="U344" s="61"/>
    </row>
    <row r="345" spans="2:21" ht="15" customHeight="1">
      <c r="B345" s="1698" t="str">
        <f t="shared" si="5"/>
        <v/>
      </c>
      <c r="C345" s="1699">
        <f>'Og s3a'!C347</f>
        <v>0</v>
      </c>
      <c r="D345" s="1700">
        <f>'Og s3a'!F347</f>
        <v>0</v>
      </c>
      <c r="E345" s="492"/>
      <c r="F345" s="933"/>
      <c r="G345" s="492"/>
      <c r="H345" s="522"/>
      <c r="I345" s="522"/>
      <c r="J345" s="61"/>
      <c r="K345" s="441">
        <f>'Og s3a'!G347</f>
        <v>0</v>
      </c>
      <c r="L345" s="493">
        <f>'Og s3a'!D347</f>
        <v>0</v>
      </c>
      <c r="M345" s="1687">
        <f>Import!J345</f>
        <v>0</v>
      </c>
      <c r="N345" s="61"/>
      <c r="O345" s="61"/>
      <c r="P345" s="61"/>
      <c r="Q345" s="61"/>
      <c r="R345" s="61"/>
      <c r="S345" s="61"/>
      <c r="T345" s="61"/>
      <c r="U345" s="61"/>
    </row>
    <row r="346" spans="2:21" ht="15" customHeight="1">
      <c r="B346" s="1698" t="str">
        <f t="shared" si="5"/>
        <v/>
      </c>
      <c r="C346" s="1699">
        <f>'Og s3a'!C348</f>
        <v>0</v>
      </c>
      <c r="D346" s="1700">
        <f>'Og s3a'!F348</f>
        <v>0</v>
      </c>
      <c r="E346" s="492"/>
      <c r="F346" s="933"/>
      <c r="G346" s="492"/>
      <c r="H346" s="522"/>
      <c r="I346" s="522"/>
      <c r="J346" s="61"/>
      <c r="K346" s="441">
        <f>'Og s3a'!G348</f>
        <v>0</v>
      </c>
      <c r="L346" s="493">
        <f>'Og s3a'!D348</f>
        <v>0</v>
      </c>
      <c r="M346" s="1687">
        <f>Import!J346</f>
        <v>0</v>
      </c>
      <c r="N346" s="61"/>
      <c r="O346" s="61"/>
      <c r="P346" s="61"/>
      <c r="Q346" s="61"/>
      <c r="R346" s="61"/>
      <c r="S346" s="61"/>
      <c r="T346" s="61"/>
      <c r="U346" s="61"/>
    </row>
    <row r="347" spans="2:21" ht="15" customHeight="1">
      <c r="B347" s="1698" t="str">
        <f t="shared" si="5"/>
        <v/>
      </c>
      <c r="C347" s="1699">
        <f>'Og s3a'!C349</f>
        <v>0</v>
      </c>
      <c r="D347" s="1700">
        <f>'Og s3a'!F349</f>
        <v>0</v>
      </c>
      <c r="E347" s="492"/>
      <c r="F347" s="933"/>
      <c r="G347" s="492"/>
      <c r="H347" s="522"/>
      <c r="I347" s="522"/>
      <c r="J347" s="61"/>
      <c r="K347" s="441">
        <f>'Og s3a'!G349</f>
        <v>0</v>
      </c>
      <c r="L347" s="493">
        <f>'Og s3a'!D349</f>
        <v>0</v>
      </c>
      <c r="M347" s="1687">
        <f>Import!J347</f>
        <v>0</v>
      </c>
      <c r="N347" s="61"/>
      <c r="O347" s="61"/>
      <c r="P347" s="61"/>
      <c r="Q347" s="61"/>
      <c r="R347" s="61"/>
      <c r="S347" s="61"/>
      <c r="T347" s="61"/>
      <c r="U347" s="61"/>
    </row>
    <row r="348" spans="2:21" ht="15" customHeight="1">
      <c r="B348" s="1698" t="str">
        <f t="shared" si="5"/>
        <v/>
      </c>
      <c r="C348" s="1699">
        <f>'Og s3a'!C350</f>
        <v>0</v>
      </c>
      <c r="D348" s="1700">
        <f>'Og s3a'!F350</f>
        <v>0</v>
      </c>
      <c r="E348" s="492"/>
      <c r="F348" s="933"/>
      <c r="G348" s="492"/>
      <c r="H348" s="522"/>
      <c r="I348" s="522"/>
      <c r="J348" s="61"/>
      <c r="K348" s="441">
        <f>'Og s3a'!G350</f>
        <v>0</v>
      </c>
      <c r="L348" s="493">
        <f>'Og s3a'!D350</f>
        <v>0</v>
      </c>
      <c r="M348" s="1687">
        <f>Import!J348</f>
        <v>0</v>
      </c>
      <c r="N348" s="61"/>
      <c r="O348" s="61"/>
      <c r="P348" s="61"/>
      <c r="Q348" s="61"/>
      <c r="R348" s="61"/>
      <c r="S348" s="61"/>
      <c r="T348" s="61"/>
      <c r="U348" s="61"/>
    </row>
    <row r="349" spans="2:21" ht="15" customHeight="1">
      <c r="B349" s="1698" t="str">
        <f t="shared" si="5"/>
        <v/>
      </c>
      <c r="C349" s="1699">
        <f>'Og s3a'!C351</f>
        <v>0</v>
      </c>
      <c r="D349" s="1700">
        <f>'Og s3a'!F351</f>
        <v>0</v>
      </c>
      <c r="E349" s="492"/>
      <c r="F349" s="933"/>
      <c r="G349" s="492"/>
      <c r="H349" s="522"/>
      <c r="I349" s="522"/>
      <c r="J349" s="61"/>
      <c r="K349" s="441">
        <f>'Og s3a'!G351</f>
        <v>0</v>
      </c>
      <c r="L349" s="493">
        <f>'Og s3a'!D351</f>
        <v>0</v>
      </c>
      <c r="M349" s="1687">
        <f>Import!J349</f>
        <v>0</v>
      </c>
      <c r="N349" s="61"/>
      <c r="O349" s="61"/>
      <c r="P349" s="61"/>
      <c r="Q349" s="61"/>
      <c r="R349" s="61"/>
      <c r="S349" s="61"/>
      <c r="T349" s="61"/>
      <c r="U349" s="61"/>
    </row>
    <row r="350" spans="2:21" ht="15" customHeight="1">
      <c r="B350" s="1698" t="str">
        <f t="shared" si="5"/>
        <v/>
      </c>
      <c r="C350" s="1699">
        <f>'Og s3a'!C352</f>
        <v>0</v>
      </c>
      <c r="D350" s="1700">
        <f>'Og s3a'!F352</f>
        <v>0</v>
      </c>
      <c r="E350" s="492"/>
      <c r="F350" s="933"/>
      <c r="G350" s="492"/>
      <c r="H350" s="522"/>
      <c r="I350" s="522"/>
      <c r="J350" s="61"/>
      <c r="K350" s="441">
        <f>'Og s3a'!G352</f>
        <v>0</v>
      </c>
      <c r="L350" s="493">
        <f>'Og s3a'!D352</f>
        <v>0</v>
      </c>
      <c r="M350" s="1687">
        <f>Import!J350</f>
        <v>0</v>
      </c>
      <c r="N350" s="61"/>
      <c r="O350" s="61"/>
      <c r="P350" s="61"/>
      <c r="Q350" s="61"/>
      <c r="R350" s="61"/>
      <c r="S350" s="61"/>
      <c r="T350" s="61"/>
      <c r="U350" s="61"/>
    </row>
    <row r="351" spans="2:21" ht="15" customHeight="1">
      <c r="B351" s="1698" t="str">
        <f t="shared" si="5"/>
        <v/>
      </c>
      <c r="C351" s="1699">
        <f>'Og s3a'!C353</f>
        <v>0</v>
      </c>
      <c r="D351" s="1700">
        <f>'Og s3a'!F353</f>
        <v>0</v>
      </c>
      <c r="E351" s="492"/>
      <c r="F351" s="933"/>
      <c r="G351" s="492"/>
      <c r="H351" s="522"/>
      <c r="I351" s="522"/>
      <c r="J351" s="61"/>
      <c r="K351" s="441">
        <f>'Og s3a'!G353</f>
        <v>0</v>
      </c>
      <c r="L351" s="493">
        <f>'Og s3a'!D353</f>
        <v>0</v>
      </c>
      <c r="M351" s="1687">
        <f>Import!J351</f>
        <v>0</v>
      </c>
      <c r="N351" s="61"/>
      <c r="O351" s="61"/>
      <c r="P351" s="61"/>
      <c r="Q351" s="61"/>
      <c r="R351" s="61"/>
      <c r="S351" s="61"/>
      <c r="T351" s="61"/>
      <c r="U351" s="61"/>
    </row>
    <row r="352" spans="2:21" ht="15" customHeight="1">
      <c r="B352" s="1698" t="str">
        <f t="shared" si="5"/>
        <v/>
      </c>
      <c r="C352" s="1699">
        <f>'Og s3a'!C354</f>
        <v>0</v>
      </c>
      <c r="D352" s="1700">
        <f>'Og s3a'!F354</f>
        <v>0</v>
      </c>
      <c r="E352" s="492"/>
      <c r="F352" s="933"/>
      <c r="G352" s="492"/>
      <c r="H352" s="522"/>
      <c r="I352" s="522"/>
      <c r="J352" s="61"/>
      <c r="K352" s="441">
        <f>'Og s3a'!G354</f>
        <v>0</v>
      </c>
      <c r="L352" s="493">
        <f>'Og s3a'!D354</f>
        <v>0</v>
      </c>
      <c r="M352" s="1687">
        <f>Import!J352</f>
        <v>0</v>
      </c>
      <c r="N352" s="61"/>
      <c r="O352" s="61"/>
      <c r="P352" s="61"/>
      <c r="Q352" s="61"/>
      <c r="R352" s="61"/>
      <c r="S352" s="61"/>
      <c r="T352" s="61"/>
      <c r="U352" s="61"/>
    </row>
    <row r="353" spans="2:21" ht="15" customHeight="1">
      <c r="B353" s="1698" t="str">
        <f t="shared" si="5"/>
        <v/>
      </c>
      <c r="C353" s="1699">
        <f>'Og s3a'!C355</f>
        <v>0</v>
      </c>
      <c r="D353" s="1700">
        <f>'Og s3a'!F355</f>
        <v>0</v>
      </c>
      <c r="E353" s="492"/>
      <c r="F353" s="933"/>
      <c r="G353" s="492"/>
      <c r="H353" s="522"/>
      <c r="I353" s="522"/>
      <c r="J353" s="61"/>
      <c r="K353" s="441">
        <f>'Og s3a'!G355</f>
        <v>0</v>
      </c>
      <c r="L353" s="493">
        <f>'Og s3a'!D355</f>
        <v>0</v>
      </c>
      <c r="M353" s="1687">
        <f>Import!J353</f>
        <v>0</v>
      </c>
      <c r="N353" s="61"/>
      <c r="O353" s="61"/>
      <c r="P353" s="61"/>
      <c r="Q353" s="61"/>
      <c r="R353" s="61"/>
      <c r="S353" s="61"/>
      <c r="T353" s="61"/>
      <c r="U353" s="61"/>
    </row>
    <row r="354" spans="2:21" ht="15" customHeight="1">
      <c r="B354" s="1698" t="str">
        <f t="shared" si="5"/>
        <v/>
      </c>
      <c r="C354" s="1699">
        <f>'Og s3a'!C356</f>
        <v>0</v>
      </c>
      <c r="D354" s="1700">
        <f>'Og s3a'!F356</f>
        <v>0</v>
      </c>
      <c r="E354" s="492"/>
      <c r="F354" s="933"/>
      <c r="G354" s="492"/>
      <c r="H354" s="522"/>
      <c r="I354" s="522"/>
      <c r="J354" s="61"/>
      <c r="K354" s="441">
        <f>'Og s3a'!G356</f>
        <v>0</v>
      </c>
      <c r="L354" s="493">
        <f>'Og s3a'!D356</f>
        <v>0</v>
      </c>
      <c r="M354" s="1687">
        <f>Import!J354</f>
        <v>0</v>
      </c>
      <c r="N354" s="61"/>
      <c r="O354" s="61"/>
      <c r="P354" s="61"/>
      <c r="Q354" s="61"/>
      <c r="R354" s="61"/>
      <c r="S354" s="61"/>
      <c r="T354" s="61"/>
      <c r="U354" s="61"/>
    </row>
    <row r="355" spans="2:21" ht="15" customHeight="1">
      <c r="B355" s="1698" t="str">
        <f t="shared" si="5"/>
        <v/>
      </c>
      <c r="C355" s="1699">
        <f>'Og s3a'!C357</f>
        <v>0</v>
      </c>
      <c r="D355" s="1700">
        <f>'Og s3a'!F357</f>
        <v>0</v>
      </c>
      <c r="E355" s="492"/>
      <c r="F355" s="933"/>
      <c r="G355" s="492"/>
      <c r="H355" s="522"/>
      <c r="I355" s="522"/>
      <c r="J355" s="61"/>
      <c r="K355" s="441">
        <f>'Og s3a'!G357</f>
        <v>0</v>
      </c>
      <c r="L355" s="493">
        <f>'Og s3a'!D357</f>
        <v>0</v>
      </c>
      <c r="M355" s="1687">
        <f>Import!J355</f>
        <v>0</v>
      </c>
      <c r="N355" s="61"/>
      <c r="O355" s="61"/>
      <c r="P355" s="61"/>
      <c r="Q355" s="61"/>
      <c r="R355" s="61"/>
      <c r="S355" s="61"/>
      <c r="T355" s="61"/>
      <c r="U355" s="61"/>
    </row>
    <row r="356" spans="2:21" ht="15" customHeight="1">
      <c r="B356" s="1698" t="str">
        <f t="shared" si="5"/>
        <v/>
      </c>
      <c r="C356" s="1699">
        <f>'Og s3a'!C358</f>
        <v>0</v>
      </c>
      <c r="D356" s="1700">
        <f>'Og s3a'!F358</f>
        <v>0</v>
      </c>
      <c r="E356" s="492"/>
      <c r="F356" s="933"/>
      <c r="G356" s="492"/>
      <c r="H356" s="522"/>
      <c r="I356" s="522"/>
      <c r="J356" s="61"/>
      <c r="K356" s="441">
        <f>'Og s3a'!G358</f>
        <v>0</v>
      </c>
      <c r="L356" s="493">
        <f>'Og s3a'!D358</f>
        <v>0</v>
      </c>
      <c r="M356" s="1687">
        <f>Import!J356</f>
        <v>0</v>
      </c>
      <c r="N356" s="61"/>
      <c r="O356" s="61"/>
      <c r="P356" s="61"/>
      <c r="Q356" s="61"/>
      <c r="R356" s="61"/>
      <c r="S356" s="61"/>
      <c r="T356" s="61"/>
      <c r="U356" s="61"/>
    </row>
    <row r="357" spans="2:21" ht="15" customHeight="1">
      <c r="B357" s="1698" t="str">
        <f t="shared" si="5"/>
        <v/>
      </c>
      <c r="C357" s="1699">
        <f>'Og s3a'!C359</f>
        <v>0</v>
      </c>
      <c r="D357" s="1700">
        <f>'Og s3a'!F359</f>
        <v>0</v>
      </c>
      <c r="E357" s="492"/>
      <c r="F357" s="933"/>
      <c r="G357" s="492"/>
      <c r="H357" s="522"/>
      <c r="I357" s="522"/>
      <c r="J357" s="61"/>
      <c r="K357" s="441">
        <f>'Og s3a'!G359</f>
        <v>0</v>
      </c>
      <c r="L357" s="493">
        <f>'Og s3a'!D359</f>
        <v>0</v>
      </c>
      <c r="M357" s="1687">
        <f>Import!J357</f>
        <v>0</v>
      </c>
      <c r="N357" s="61"/>
      <c r="O357" s="61"/>
      <c r="P357" s="61"/>
      <c r="Q357" s="61"/>
      <c r="R357" s="61"/>
      <c r="S357" s="61"/>
      <c r="T357" s="61"/>
      <c r="U357" s="61"/>
    </row>
    <row r="358" spans="2:21" ht="15" customHeight="1">
      <c r="B358" s="1698" t="str">
        <f t="shared" si="5"/>
        <v/>
      </c>
      <c r="C358" s="1699">
        <f>'Og s3a'!C360</f>
        <v>0</v>
      </c>
      <c r="D358" s="1700">
        <f>'Og s3a'!F360</f>
        <v>0</v>
      </c>
      <c r="E358" s="492"/>
      <c r="F358" s="933"/>
      <c r="G358" s="492"/>
      <c r="H358" s="522"/>
      <c r="I358" s="522"/>
      <c r="J358" s="61"/>
      <c r="K358" s="441">
        <f>'Og s3a'!G360</f>
        <v>0</v>
      </c>
      <c r="L358" s="493">
        <f>'Og s3a'!D360</f>
        <v>0</v>
      </c>
      <c r="M358" s="1687">
        <f>Import!J358</f>
        <v>0</v>
      </c>
      <c r="N358" s="61"/>
      <c r="O358" s="61"/>
      <c r="P358" s="61"/>
      <c r="Q358" s="61"/>
      <c r="R358" s="61"/>
      <c r="S358" s="61"/>
      <c r="T358" s="61"/>
      <c r="U358" s="61"/>
    </row>
    <row r="359" spans="2:21" ht="15" customHeight="1">
      <c r="B359" s="1698" t="str">
        <f t="shared" si="5"/>
        <v/>
      </c>
      <c r="C359" s="1699">
        <f>'Og s3a'!C361</f>
        <v>0</v>
      </c>
      <c r="D359" s="1700">
        <f>'Og s3a'!F361</f>
        <v>0</v>
      </c>
      <c r="E359" s="492"/>
      <c r="F359" s="933"/>
      <c r="G359" s="492"/>
      <c r="H359" s="522"/>
      <c r="I359" s="522"/>
      <c r="J359" s="61"/>
      <c r="K359" s="441">
        <f>'Og s3a'!G361</f>
        <v>0</v>
      </c>
      <c r="L359" s="493">
        <f>'Og s3a'!D361</f>
        <v>0</v>
      </c>
      <c r="M359" s="1687">
        <f>Import!J359</f>
        <v>0</v>
      </c>
      <c r="N359" s="61"/>
      <c r="O359" s="61"/>
      <c r="P359" s="61"/>
      <c r="Q359" s="61"/>
      <c r="R359" s="61"/>
      <c r="S359" s="61"/>
      <c r="T359" s="61"/>
      <c r="U359" s="61"/>
    </row>
    <row r="360" spans="2:21" ht="15" customHeight="1">
      <c r="B360" s="1698" t="str">
        <f t="shared" si="5"/>
        <v/>
      </c>
      <c r="C360" s="1699">
        <f>'Og s3a'!C362</f>
        <v>0</v>
      </c>
      <c r="D360" s="1700">
        <f>'Og s3a'!F362</f>
        <v>0</v>
      </c>
      <c r="E360" s="492"/>
      <c r="F360" s="933"/>
      <c r="G360" s="492"/>
      <c r="H360" s="522"/>
      <c r="I360" s="522"/>
      <c r="J360" s="61"/>
      <c r="K360" s="441">
        <f>'Og s3a'!G362</f>
        <v>0</v>
      </c>
      <c r="L360" s="493">
        <f>'Og s3a'!D362</f>
        <v>0</v>
      </c>
      <c r="M360" s="1687">
        <f>Import!J360</f>
        <v>0</v>
      </c>
      <c r="N360" s="61"/>
      <c r="O360" s="61"/>
      <c r="P360" s="61"/>
      <c r="Q360" s="61"/>
      <c r="R360" s="61"/>
      <c r="S360" s="61"/>
      <c r="T360" s="61"/>
      <c r="U360" s="61"/>
    </row>
    <row r="361" spans="2:21" ht="15" customHeight="1">
      <c r="B361" s="1698" t="str">
        <f t="shared" si="5"/>
        <v/>
      </c>
      <c r="C361" s="1699">
        <f>'Og s3a'!C363</f>
        <v>0</v>
      </c>
      <c r="D361" s="1700">
        <f>'Og s3a'!F363</f>
        <v>0</v>
      </c>
      <c r="E361" s="492"/>
      <c r="F361" s="933"/>
      <c r="G361" s="492"/>
      <c r="H361" s="522"/>
      <c r="I361" s="522"/>
      <c r="J361" s="61"/>
      <c r="K361" s="441">
        <f>'Og s3a'!G363</f>
        <v>0</v>
      </c>
      <c r="L361" s="493">
        <f>'Og s3a'!D363</f>
        <v>0</v>
      </c>
      <c r="M361" s="1687">
        <f>Import!J361</f>
        <v>0</v>
      </c>
      <c r="N361" s="61"/>
      <c r="O361" s="61"/>
      <c r="P361" s="61"/>
      <c r="Q361" s="61"/>
      <c r="R361" s="61"/>
      <c r="S361" s="61"/>
      <c r="T361" s="61"/>
      <c r="U361" s="61"/>
    </row>
    <row r="362" spans="2:21" ht="15" customHeight="1">
      <c r="B362" s="1698" t="str">
        <f t="shared" si="5"/>
        <v/>
      </c>
      <c r="C362" s="1699">
        <f>'Og s3a'!C364</f>
        <v>0</v>
      </c>
      <c r="D362" s="1700">
        <f>'Og s3a'!F364</f>
        <v>0</v>
      </c>
      <c r="E362" s="492"/>
      <c r="F362" s="933"/>
      <c r="G362" s="492"/>
      <c r="H362" s="522"/>
      <c r="I362" s="522"/>
      <c r="J362" s="61"/>
      <c r="K362" s="441">
        <f>'Og s3a'!G364</f>
        <v>0</v>
      </c>
      <c r="L362" s="493">
        <f>'Og s3a'!D364</f>
        <v>0</v>
      </c>
      <c r="M362" s="1687">
        <f>Import!J362</f>
        <v>0</v>
      </c>
      <c r="N362" s="61"/>
      <c r="O362" s="61"/>
      <c r="P362" s="61"/>
      <c r="Q362" s="61"/>
      <c r="R362" s="61"/>
      <c r="S362" s="61"/>
      <c r="T362" s="61"/>
      <c r="U362" s="61"/>
    </row>
    <row r="363" spans="2:21" ht="15" customHeight="1">
      <c r="B363" s="1698" t="str">
        <f t="shared" si="5"/>
        <v/>
      </c>
      <c r="C363" s="1699">
        <f>'Og s3a'!C365</f>
        <v>0</v>
      </c>
      <c r="D363" s="1700">
        <f>'Og s3a'!F365</f>
        <v>0</v>
      </c>
      <c r="E363" s="492"/>
      <c r="F363" s="933"/>
      <c r="G363" s="492"/>
      <c r="H363" s="522"/>
      <c r="I363" s="522"/>
      <c r="J363" s="61"/>
      <c r="K363" s="441">
        <f>'Og s3a'!G365</f>
        <v>0</v>
      </c>
      <c r="L363" s="493">
        <f>'Og s3a'!D365</f>
        <v>0</v>
      </c>
      <c r="M363" s="1687">
        <f>Import!J363</f>
        <v>0</v>
      </c>
      <c r="N363" s="61"/>
      <c r="O363" s="61"/>
      <c r="P363" s="61"/>
      <c r="Q363" s="61"/>
      <c r="R363" s="61"/>
      <c r="S363" s="61"/>
      <c r="T363" s="61"/>
      <c r="U363" s="61"/>
    </row>
    <row r="364" spans="2:21" ht="15" customHeight="1">
      <c r="B364" s="1698" t="str">
        <f t="shared" si="5"/>
        <v/>
      </c>
      <c r="C364" s="1699">
        <f>'Og s3a'!C366</f>
        <v>0</v>
      </c>
      <c r="D364" s="1700">
        <f>'Og s3a'!F366</f>
        <v>0</v>
      </c>
      <c r="E364" s="492"/>
      <c r="F364" s="933"/>
      <c r="G364" s="492"/>
      <c r="H364" s="522"/>
      <c r="I364" s="522"/>
      <c r="J364" s="61"/>
      <c r="K364" s="441">
        <f>'Og s3a'!G366</f>
        <v>0</v>
      </c>
      <c r="L364" s="493">
        <f>'Og s3a'!D366</f>
        <v>0</v>
      </c>
      <c r="M364" s="1687">
        <f>Import!J364</f>
        <v>0</v>
      </c>
      <c r="N364" s="61"/>
      <c r="O364" s="61"/>
      <c r="P364" s="61"/>
      <c r="Q364" s="61"/>
      <c r="R364" s="61"/>
      <c r="S364" s="61"/>
      <c r="T364" s="61"/>
      <c r="U364" s="61"/>
    </row>
    <row r="365" spans="2:21" ht="15" customHeight="1">
      <c r="B365" s="1698" t="str">
        <f t="shared" si="5"/>
        <v/>
      </c>
      <c r="C365" s="1699">
        <f>'Og s3a'!C367</f>
        <v>0</v>
      </c>
      <c r="D365" s="1700">
        <f>'Og s3a'!F367</f>
        <v>0</v>
      </c>
      <c r="E365" s="492"/>
      <c r="F365" s="933"/>
      <c r="G365" s="492"/>
      <c r="H365" s="522"/>
      <c r="I365" s="522"/>
      <c r="J365" s="61"/>
      <c r="K365" s="441">
        <f>'Og s3a'!G367</f>
        <v>0</v>
      </c>
      <c r="L365" s="493">
        <f>'Og s3a'!D367</f>
        <v>0</v>
      </c>
      <c r="M365" s="1687">
        <f>Import!J365</f>
        <v>0</v>
      </c>
      <c r="N365" s="61"/>
      <c r="O365" s="61"/>
      <c r="P365" s="61"/>
      <c r="Q365" s="61"/>
      <c r="R365" s="61"/>
      <c r="S365" s="61"/>
      <c r="T365" s="61"/>
      <c r="U365" s="61"/>
    </row>
    <row r="366" spans="2:21" ht="15" customHeight="1">
      <c r="B366" s="1698" t="str">
        <f t="shared" si="5"/>
        <v/>
      </c>
      <c r="C366" s="1699">
        <f>'Og s3a'!C368</f>
        <v>0</v>
      </c>
      <c r="D366" s="1700">
        <f>'Og s3a'!F368</f>
        <v>0</v>
      </c>
      <c r="E366" s="492"/>
      <c r="F366" s="933"/>
      <c r="G366" s="492"/>
      <c r="H366" s="522"/>
      <c r="I366" s="522"/>
      <c r="J366" s="61"/>
      <c r="K366" s="441">
        <f>'Og s3a'!G368</f>
        <v>0</v>
      </c>
      <c r="L366" s="493">
        <f>'Og s3a'!D368</f>
        <v>0</v>
      </c>
      <c r="M366" s="1687">
        <f>Import!J366</f>
        <v>0</v>
      </c>
      <c r="N366" s="61"/>
      <c r="O366" s="61"/>
      <c r="P366" s="61"/>
      <c r="Q366" s="61"/>
      <c r="R366" s="61"/>
      <c r="S366" s="61"/>
      <c r="T366" s="61"/>
      <c r="U366" s="61"/>
    </row>
    <row r="367" spans="2:21" ht="15" customHeight="1">
      <c r="B367" s="1698" t="str">
        <f t="shared" si="5"/>
        <v/>
      </c>
      <c r="C367" s="1699">
        <f>'Og s3a'!C369</f>
        <v>0</v>
      </c>
      <c r="D367" s="1700">
        <f>'Og s3a'!F369</f>
        <v>0</v>
      </c>
      <c r="E367" s="492"/>
      <c r="F367" s="933"/>
      <c r="G367" s="492"/>
      <c r="H367" s="522"/>
      <c r="I367" s="522"/>
      <c r="J367" s="61"/>
      <c r="K367" s="441">
        <f>'Og s3a'!G369</f>
        <v>0</v>
      </c>
      <c r="L367" s="493">
        <f>'Og s3a'!D369</f>
        <v>0</v>
      </c>
      <c r="M367" s="1687">
        <f>Import!J367</f>
        <v>0</v>
      </c>
      <c r="N367" s="61"/>
      <c r="O367" s="61"/>
      <c r="P367" s="61"/>
      <c r="Q367" s="61"/>
      <c r="R367" s="61"/>
      <c r="S367" s="61"/>
      <c r="T367" s="61"/>
      <c r="U367" s="61"/>
    </row>
    <row r="368" spans="2:21" ht="15" customHeight="1">
      <c r="B368" s="1698" t="str">
        <f t="shared" si="5"/>
        <v/>
      </c>
      <c r="C368" s="1699">
        <f>'Og s3a'!C370</f>
        <v>0</v>
      </c>
      <c r="D368" s="1700">
        <f>'Og s3a'!F370</f>
        <v>0</v>
      </c>
      <c r="E368" s="492"/>
      <c r="F368" s="933"/>
      <c r="G368" s="492"/>
      <c r="H368" s="522"/>
      <c r="I368" s="522"/>
      <c r="J368" s="61"/>
      <c r="K368" s="441">
        <f>'Og s3a'!G370</f>
        <v>0</v>
      </c>
      <c r="L368" s="493">
        <f>'Og s3a'!D370</f>
        <v>0</v>
      </c>
      <c r="M368" s="1687">
        <f>Import!J368</f>
        <v>0</v>
      </c>
      <c r="N368" s="61"/>
      <c r="O368" s="61"/>
      <c r="P368" s="61"/>
      <c r="Q368" s="61"/>
      <c r="R368" s="61"/>
      <c r="S368" s="61"/>
      <c r="T368" s="61"/>
      <c r="U368" s="61"/>
    </row>
    <row r="369" spans="2:21" ht="15" customHeight="1">
      <c r="B369" s="1698" t="str">
        <f t="shared" si="5"/>
        <v/>
      </c>
      <c r="C369" s="1699">
        <f>'Og s3a'!C371</f>
        <v>0</v>
      </c>
      <c r="D369" s="1700">
        <f>'Og s3a'!F371</f>
        <v>0</v>
      </c>
      <c r="E369" s="492"/>
      <c r="F369" s="933"/>
      <c r="G369" s="492"/>
      <c r="H369" s="522"/>
      <c r="I369" s="522"/>
      <c r="J369" s="61"/>
      <c r="K369" s="441">
        <f>'Og s3a'!G371</f>
        <v>0</v>
      </c>
      <c r="L369" s="493">
        <f>'Og s3a'!D371</f>
        <v>0</v>
      </c>
      <c r="M369" s="1687">
        <f>Import!J369</f>
        <v>0</v>
      </c>
      <c r="N369" s="61"/>
      <c r="O369" s="61"/>
      <c r="P369" s="61"/>
      <c r="Q369" s="61"/>
      <c r="R369" s="61"/>
      <c r="S369" s="61"/>
      <c r="T369" s="61"/>
      <c r="U369" s="61"/>
    </row>
    <row r="370" spans="2:21" ht="15" customHeight="1">
      <c r="B370" s="1698" t="str">
        <f t="shared" si="5"/>
        <v/>
      </c>
      <c r="C370" s="1699">
        <f>'Og s3a'!C372</f>
        <v>0</v>
      </c>
      <c r="D370" s="1700">
        <f>'Og s3a'!F372</f>
        <v>0</v>
      </c>
      <c r="E370" s="492"/>
      <c r="F370" s="933"/>
      <c r="G370" s="492"/>
      <c r="H370" s="522"/>
      <c r="I370" s="522"/>
      <c r="J370" s="61"/>
      <c r="K370" s="441">
        <f>'Og s3a'!G372</f>
        <v>0</v>
      </c>
      <c r="L370" s="493">
        <f>'Og s3a'!D372</f>
        <v>0</v>
      </c>
      <c r="M370" s="1687">
        <f>Import!J370</f>
        <v>0</v>
      </c>
      <c r="N370" s="61"/>
      <c r="O370" s="61"/>
      <c r="P370" s="61"/>
      <c r="Q370" s="61"/>
      <c r="R370" s="61"/>
      <c r="S370" s="61"/>
      <c r="T370" s="61"/>
      <c r="U370" s="61"/>
    </row>
    <row r="371" spans="2:21" ht="15" customHeight="1">
      <c r="B371" s="1698" t="str">
        <f t="shared" si="5"/>
        <v/>
      </c>
      <c r="C371" s="1699">
        <f>'Og s3a'!C373</f>
        <v>0</v>
      </c>
      <c r="D371" s="1700">
        <f>'Og s3a'!F373</f>
        <v>0</v>
      </c>
      <c r="E371" s="492"/>
      <c r="F371" s="933"/>
      <c r="G371" s="492"/>
      <c r="H371" s="522"/>
      <c r="I371" s="522"/>
      <c r="J371" s="61"/>
      <c r="K371" s="441">
        <f>'Og s3a'!G373</f>
        <v>0</v>
      </c>
      <c r="L371" s="493">
        <f>'Og s3a'!D373</f>
        <v>0</v>
      </c>
      <c r="M371" s="1687">
        <f>Import!J371</f>
        <v>0</v>
      </c>
      <c r="N371" s="61"/>
      <c r="O371" s="61"/>
      <c r="P371" s="61"/>
      <c r="Q371" s="61"/>
      <c r="R371" s="61"/>
      <c r="S371" s="61"/>
      <c r="T371" s="61"/>
      <c r="U371" s="61"/>
    </row>
    <row r="372" spans="2:21" ht="15" customHeight="1">
      <c r="B372" s="1698" t="str">
        <f t="shared" si="5"/>
        <v/>
      </c>
      <c r="C372" s="1699">
        <f>'Og s3a'!C374</f>
        <v>0</v>
      </c>
      <c r="D372" s="1700">
        <f>'Og s3a'!F374</f>
        <v>0</v>
      </c>
      <c r="E372" s="492"/>
      <c r="F372" s="933"/>
      <c r="G372" s="492"/>
      <c r="H372" s="522"/>
      <c r="I372" s="522"/>
      <c r="J372" s="61"/>
      <c r="K372" s="441">
        <f>'Og s3a'!G374</f>
        <v>0</v>
      </c>
      <c r="L372" s="493">
        <f>'Og s3a'!D374</f>
        <v>0</v>
      </c>
      <c r="M372" s="1687">
        <f>Import!J372</f>
        <v>0</v>
      </c>
      <c r="N372" s="61"/>
      <c r="O372" s="61"/>
      <c r="P372" s="61"/>
      <c r="Q372" s="61"/>
      <c r="R372" s="61"/>
      <c r="S372" s="61"/>
      <c r="T372" s="61"/>
      <c r="U372" s="61"/>
    </row>
    <row r="373" spans="2:21" ht="15" customHeight="1">
      <c r="B373" s="1698" t="str">
        <f t="shared" si="5"/>
        <v/>
      </c>
      <c r="C373" s="1699">
        <f>'Og s3a'!C375</f>
        <v>0</v>
      </c>
      <c r="D373" s="1700">
        <f>'Og s3a'!F375</f>
        <v>0</v>
      </c>
      <c r="E373" s="492"/>
      <c r="F373" s="933"/>
      <c r="G373" s="492"/>
      <c r="H373" s="522"/>
      <c r="I373" s="522"/>
      <c r="J373" s="61"/>
      <c r="K373" s="441">
        <f>'Og s3a'!G375</f>
        <v>0</v>
      </c>
      <c r="L373" s="493">
        <f>'Og s3a'!D375</f>
        <v>0</v>
      </c>
      <c r="M373" s="1687">
        <f>Import!J373</f>
        <v>0</v>
      </c>
      <c r="N373" s="61"/>
      <c r="O373" s="61"/>
      <c r="P373" s="61"/>
      <c r="Q373" s="61"/>
      <c r="R373" s="61"/>
      <c r="S373" s="61"/>
      <c r="T373" s="61"/>
      <c r="U373" s="61"/>
    </row>
    <row r="374" spans="2:21" ht="15" customHeight="1">
      <c r="B374" s="1698" t="str">
        <f t="shared" si="5"/>
        <v/>
      </c>
      <c r="C374" s="1699">
        <f>'Og s3a'!C376</f>
        <v>0</v>
      </c>
      <c r="D374" s="1700">
        <f>'Og s3a'!F376</f>
        <v>0</v>
      </c>
      <c r="E374" s="492"/>
      <c r="F374" s="933"/>
      <c r="G374" s="492"/>
      <c r="H374" s="522"/>
      <c r="I374" s="522"/>
      <c r="J374" s="61"/>
      <c r="K374" s="441">
        <f>'Og s3a'!G376</f>
        <v>0</v>
      </c>
      <c r="L374" s="493">
        <f>'Og s3a'!D376</f>
        <v>0</v>
      </c>
      <c r="M374" s="1687">
        <f>Import!J374</f>
        <v>0</v>
      </c>
      <c r="N374" s="61"/>
      <c r="O374" s="61"/>
      <c r="P374" s="61"/>
      <c r="Q374" s="61"/>
      <c r="R374" s="61"/>
      <c r="S374" s="61"/>
      <c r="T374" s="61"/>
      <c r="U374" s="61"/>
    </row>
    <row r="375" spans="2:21" ht="15" customHeight="1">
      <c r="B375" s="1698" t="str">
        <f t="shared" si="5"/>
        <v/>
      </c>
      <c r="C375" s="1699">
        <f>'Og s3a'!C377</f>
        <v>0</v>
      </c>
      <c r="D375" s="1700">
        <f>'Og s3a'!F377</f>
        <v>0</v>
      </c>
      <c r="E375" s="492"/>
      <c r="F375" s="933"/>
      <c r="G375" s="492"/>
      <c r="H375" s="522"/>
      <c r="I375" s="522"/>
      <c r="J375" s="61"/>
      <c r="K375" s="441">
        <f>'Og s3a'!G377</f>
        <v>0</v>
      </c>
      <c r="L375" s="493">
        <f>'Og s3a'!D377</f>
        <v>0</v>
      </c>
      <c r="M375" s="1687">
        <f>Import!J375</f>
        <v>0</v>
      </c>
      <c r="N375" s="61"/>
      <c r="O375" s="61"/>
      <c r="P375" s="61"/>
      <c r="Q375" s="61"/>
      <c r="R375" s="61"/>
      <c r="S375" s="61"/>
      <c r="T375" s="61"/>
      <c r="U375" s="61"/>
    </row>
    <row r="376" spans="2:21" ht="15" customHeight="1">
      <c r="B376" s="1698" t="str">
        <f t="shared" si="5"/>
        <v/>
      </c>
      <c r="C376" s="1699">
        <f>'Og s3a'!C378</f>
        <v>0</v>
      </c>
      <c r="D376" s="1700">
        <f>'Og s3a'!F378</f>
        <v>0</v>
      </c>
      <c r="E376" s="492"/>
      <c r="F376" s="933"/>
      <c r="G376" s="492"/>
      <c r="H376" s="522"/>
      <c r="I376" s="522"/>
      <c r="J376" s="61"/>
      <c r="K376" s="441">
        <f>'Og s3a'!G378</f>
        <v>0</v>
      </c>
      <c r="L376" s="493">
        <f>'Og s3a'!D378</f>
        <v>0</v>
      </c>
      <c r="M376" s="1687">
        <f>Import!J376</f>
        <v>0</v>
      </c>
      <c r="N376" s="61"/>
      <c r="O376" s="61"/>
      <c r="P376" s="61"/>
      <c r="Q376" s="61"/>
      <c r="R376" s="61"/>
      <c r="S376" s="61"/>
      <c r="T376" s="61"/>
      <c r="U376" s="61"/>
    </row>
    <row r="377" spans="2:21" ht="15" customHeight="1">
      <c r="B377" s="1698" t="str">
        <f t="shared" si="5"/>
        <v/>
      </c>
      <c r="C377" s="1699">
        <f>'Og s3a'!C379</f>
        <v>0</v>
      </c>
      <c r="D377" s="1700">
        <f>'Og s3a'!F379</f>
        <v>0</v>
      </c>
      <c r="E377" s="492"/>
      <c r="F377" s="933"/>
      <c r="G377" s="492"/>
      <c r="H377" s="522"/>
      <c r="I377" s="522"/>
      <c r="J377" s="61"/>
      <c r="K377" s="441">
        <f>'Og s3a'!G379</f>
        <v>0</v>
      </c>
      <c r="L377" s="493">
        <f>'Og s3a'!D379</f>
        <v>0</v>
      </c>
      <c r="M377" s="1687">
        <f>Import!J377</f>
        <v>0</v>
      </c>
      <c r="N377" s="61"/>
      <c r="O377" s="61"/>
      <c r="P377" s="61"/>
      <c r="Q377" s="61"/>
      <c r="R377" s="61"/>
      <c r="S377" s="61"/>
      <c r="T377" s="61"/>
      <c r="U377" s="61"/>
    </row>
    <row r="378" spans="2:21" ht="15" customHeight="1">
      <c r="B378" s="1698" t="str">
        <f t="shared" si="5"/>
        <v/>
      </c>
      <c r="C378" s="1699">
        <f>'Og s3a'!C380</f>
        <v>0</v>
      </c>
      <c r="D378" s="1700">
        <f>'Og s3a'!F380</f>
        <v>0</v>
      </c>
      <c r="E378" s="492"/>
      <c r="F378" s="933"/>
      <c r="G378" s="492"/>
      <c r="H378" s="522"/>
      <c r="I378" s="522"/>
      <c r="J378" s="61"/>
      <c r="K378" s="441">
        <f>'Og s3a'!G380</f>
        <v>0</v>
      </c>
      <c r="L378" s="493">
        <f>'Og s3a'!D380</f>
        <v>0</v>
      </c>
      <c r="M378" s="1687">
        <f>Import!J378</f>
        <v>0</v>
      </c>
      <c r="N378" s="61"/>
      <c r="O378" s="61"/>
      <c r="P378" s="61"/>
      <c r="Q378" s="61"/>
      <c r="R378" s="61"/>
      <c r="S378" s="61"/>
      <c r="T378" s="61"/>
      <c r="U378" s="61"/>
    </row>
    <row r="379" spans="2:21" ht="15" customHeight="1">
      <c r="B379" s="1698" t="str">
        <f t="shared" si="5"/>
        <v/>
      </c>
      <c r="C379" s="1699">
        <f>'Og s3a'!C381</f>
        <v>0</v>
      </c>
      <c r="D379" s="1700">
        <f>'Og s3a'!F381</f>
        <v>0</v>
      </c>
      <c r="E379" s="492"/>
      <c r="F379" s="933"/>
      <c r="G379" s="492"/>
      <c r="H379" s="522"/>
      <c r="I379" s="522"/>
      <c r="J379" s="61"/>
      <c r="K379" s="441">
        <f>'Og s3a'!G381</f>
        <v>0</v>
      </c>
      <c r="L379" s="493">
        <f>'Og s3a'!D381</f>
        <v>0</v>
      </c>
      <c r="M379" s="1687">
        <f>Import!J379</f>
        <v>0</v>
      </c>
      <c r="N379" s="61"/>
      <c r="O379" s="61"/>
      <c r="P379" s="61"/>
      <c r="Q379" s="61"/>
      <c r="R379" s="61"/>
      <c r="S379" s="61"/>
      <c r="T379" s="61"/>
      <c r="U379" s="61"/>
    </row>
    <row r="380" spans="2:21" ht="15" customHeight="1">
      <c r="B380" s="1698" t="str">
        <f t="shared" si="5"/>
        <v/>
      </c>
      <c r="C380" s="1699">
        <f>'Og s3a'!C382</f>
        <v>0</v>
      </c>
      <c r="D380" s="1700">
        <f>'Og s3a'!F382</f>
        <v>0</v>
      </c>
      <c r="E380" s="492"/>
      <c r="F380" s="933"/>
      <c r="G380" s="492"/>
      <c r="H380" s="522"/>
      <c r="I380" s="522"/>
      <c r="J380" s="61"/>
      <c r="K380" s="441">
        <f>'Og s3a'!G382</f>
        <v>0</v>
      </c>
      <c r="L380" s="493">
        <f>'Og s3a'!D382</f>
        <v>0</v>
      </c>
      <c r="M380" s="1687">
        <f>Import!J380</f>
        <v>0</v>
      </c>
      <c r="N380" s="61"/>
      <c r="O380" s="61"/>
      <c r="P380" s="61"/>
      <c r="Q380" s="61"/>
      <c r="R380" s="61"/>
      <c r="S380" s="61"/>
      <c r="T380" s="61"/>
      <c r="U380" s="61"/>
    </row>
    <row r="381" spans="2:21" ht="15" customHeight="1">
      <c r="B381" s="1698" t="str">
        <f t="shared" si="5"/>
        <v/>
      </c>
      <c r="C381" s="1699">
        <f>'Og s3a'!C383</f>
        <v>0</v>
      </c>
      <c r="D381" s="1700">
        <f>'Og s3a'!F383</f>
        <v>0</v>
      </c>
      <c r="E381" s="492"/>
      <c r="F381" s="933"/>
      <c r="G381" s="492"/>
      <c r="H381" s="522"/>
      <c r="I381" s="522"/>
      <c r="J381" s="61"/>
      <c r="K381" s="441">
        <f>'Og s3a'!G383</f>
        <v>0</v>
      </c>
      <c r="L381" s="493">
        <f>'Og s3a'!D383</f>
        <v>0</v>
      </c>
      <c r="M381" s="1687">
        <f>Import!J381</f>
        <v>0</v>
      </c>
      <c r="N381" s="61"/>
      <c r="O381" s="61"/>
      <c r="P381" s="61"/>
      <c r="Q381" s="61"/>
      <c r="R381" s="61"/>
      <c r="S381" s="61"/>
      <c r="T381" s="61"/>
      <c r="U381" s="61"/>
    </row>
    <row r="382" spans="2:21" ht="15" customHeight="1">
      <c r="B382" s="1698" t="str">
        <f t="shared" si="5"/>
        <v/>
      </c>
      <c r="C382" s="1699">
        <f>'Og s3a'!C384</f>
        <v>0</v>
      </c>
      <c r="D382" s="1700">
        <f>'Og s3a'!F384</f>
        <v>0</v>
      </c>
      <c r="E382" s="492"/>
      <c r="F382" s="933"/>
      <c r="G382" s="492"/>
      <c r="H382" s="522"/>
      <c r="I382" s="522"/>
      <c r="J382" s="61"/>
      <c r="K382" s="441">
        <f>'Og s3a'!G384</f>
        <v>0</v>
      </c>
      <c r="L382" s="493">
        <f>'Og s3a'!D384</f>
        <v>0</v>
      </c>
      <c r="M382" s="1687">
        <f>Import!J382</f>
        <v>0</v>
      </c>
      <c r="N382" s="61"/>
      <c r="O382" s="61"/>
      <c r="P382" s="61"/>
      <c r="Q382" s="61"/>
      <c r="R382" s="61"/>
      <c r="S382" s="61"/>
      <c r="T382" s="61"/>
      <c r="U382" s="61"/>
    </row>
    <row r="383" spans="2:21" ht="15" customHeight="1">
      <c r="B383" s="1698" t="str">
        <f t="shared" si="5"/>
        <v/>
      </c>
      <c r="C383" s="1699">
        <f>'Og s3a'!C385</f>
        <v>0</v>
      </c>
      <c r="D383" s="1700">
        <f>'Og s3a'!F385</f>
        <v>0</v>
      </c>
      <c r="E383" s="492"/>
      <c r="F383" s="933"/>
      <c r="G383" s="492"/>
      <c r="H383" s="522"/>
      <c r="I383" s="522"/>
      <c r="J383" s="61"/>
      <c r="K383" s="441">
        <f>'Og s3a'!G385</f>
        <v>0</v>
      </c>
      <c r="L383" s="493">
        <f>'Og s3a'!D385</f>
        <v>0</v>
      </c>
      <c r="M383" s="1687">
        <f>Import!J383</f>
        <v>0</v>
      </c>
      <c r="N383" s="61"/>
      <c r="O383" s="61"/>
      <c r="P383" s="61"/>
      <c r="Q383" s="61"/>
      <c r="R383" s="61"/>
      <c r="S383" s="61"/>
      <c r="T383" s="61"/>
      <c r="U383" s="61"/>
    </row>
    <row r="384" spans="2:21" ht="15" customHeight="1">
      <c r="B384" s="1698" t="str">
        <f t="shared" si="5"/>
        <v/>
      </c>
      <c r="C384" s="1699">
        <f>'Og s3a'!C386</f>
        <v>0</v>
      </c>
      <c r="D384" s="1700">
        <f>'Og s3a'!F386</f>
        <v>0</v>
      </c>
      <c r="E384" s="492"/>
      <c r="F384" s="933"/>
      <c r="G384" s="492"/>
      <c r="H384" s="522"/>
      <c r="I384" s="522"/>
      <c r="J384" s="61"/>
      <c r="K384" s="441">
        <f>'Og s3a'!G386</f>
        <v>0</v>
      </c>
      <c r="L384" s="493">
        <f>'Og s3a'!D386</f>
        <v>0</v>
      </c>
      <c r="M384" s="1687">
        <f>Import!J384</f>
        <v>0</v>
      </c>
      <c r="N384" s="61"/>
      <c r="O384" s="61"/>
      <c r="P384" s="61"/>
      <c r="Q384" s="61"/>
      <c r="R384" s="61"/>
      <c r="S384" s="61"/>
      <c r="T384" s="61"/>
      <c r="U384" s="61"/>
    </row>
    <row r="385" spans="2:21" ht="15" customHeight="1">
      <c r="B385" s="1698" t="str">
        <f t="shared" si="5"/>
        <v/>
      </c>
      <c r="C385" s="1699">
        <f>'Og s3a'!C387</f>
        <v>0</v>
      </c>
      <c r="D385" s="1700">
        <f>'Og s3a'!F387</f>
        <v>0</v>
      </c>
      <c r="E385" s="492"/>
      <c r="F385" s="933"/>
      <c r="G385" s="492"/>
      <c r="H385" s="522"/>
      <c r="I385" s="522"/>
      <c r="J385" s="61"/>
      <c r="K385" s="441">
        <f>'Og s3a'!G387</f>
        <v>0</v>
      </c>
      <c r="L385" s="493">
        <f>'Og s3a'!D387</f>
        <v>0</v>
      </c>
      <c r="M385" s="1687">
        <f>Import!J385</f>
        <v>0</v>
      </c>
      <c r="N385" s="61"/>
      <c r="O385" s="61"/>
      <c r="P385" s="61"/>
      <c r="Q385" s="61"/>
      <c r="R385" s="61"/>
      <c r="S385" s="61"/>
      <c r="T385" s="61"/>
      <c r="U385" s="61"/>
    </row>
    <row r="386" spans="2:21" ht="15" customHeight="1">
      <c r="B386" s="1698" t="str">
        <f t="shared" si="5"/>
        <v/>
      </c>
      <c r="C386" s="1699">
        <f>'Og s3a'!C388</f>
        <v>0</v>
      </c>
      <c r="D386" s="1700">
        <f>'Og s3a'!F388</f>
        <v>0</v>
      </c>
      <c r="E386" s="492"/>
      <c r="F386" s="933"/>
      <c r="G386" s="492"/>
      <c r="H386" s="522"/>
      <c r="I386" s="522"/>
      <c r="J386" s="61"/>
      <c r="K386" s="441">
        <f>'Og s3a'!G388</f>
        <v>0</v>
      </c>
      <c r="L386" s="493">
        <f>'Og s3a'!D388</f>
        <v>0</v>
      </c>
      <c r="M386" s="1687">
        <f>Import!J386</f>
        <v>0</v>
      </c>
      <c r="N386" s="61"/>
      <c r="O386" s="61"/>
      <c r="P386" s="61"/>
      <c r="Q386" s="61"/>
      <c r="R386" s="61"/>
      <c r="S386" s="61"/>
      <c r="T386" s="61"/>
      <c r="U386" s="61"/>
    </row>
    <row r="387" spans="2:21" ht="15" customHeight="1">
      <c r="B387" s="1698" t="str">
        <f t="shared" si="5"/>
        <v/>
      </c>
      <c r="C387" s="1699">
        <f>'Og s3a'!C389</f>
        <v>0</v>
      </c>
      <c r="D387" s="1700">
        <f>'Og s3a'!F389</f>
        <v>0</v>
      </c>
      <c r="E387" s="492"/>
      <c r="F387" s="933"/>
      <c r="G387" s="492"/>
      <c r="H387" s="522"/>
      <c r="I387" s="522"/>
      <c r="J387" s="61"/>
      <c r="K387" s="441">
        <f>'Og s3a'!G389</f>
        <v>0</v>
      </c>
      <c r="L387" s="493">
        <f>'Og s3a'!D389</f>
        <v>0</v>
      </c>
      <c r="M387" s="1687">
        <f>Import!J387</f>
        <v>0</v>
      </c>
      <c r="N387" s="61"/>
      <c r="O387" s="61"/>
      <c r="P387" s="61"/>
      <c r="Q387" s="61"/>
      <c r="R387" s="61"/>
      <c r="S387" s="61"/>
      <c r="T387" s="61"/>
      <c r="U387" s="61"/>
    </row>
    <row r="388" spans="2:21" ht="15" customHeight="1">
      <c r="B388" s="1698" t="str">
        <f t="shared" si="5"/>
        <v/>
      </c>
      <c r="C388" s="1699">
        <f>'Og s3a'!C390</f>
        <v>0</v>
      </c>
      <c r="D388" s="1700">
        <f>'Og s3a'!F390</f>
        <v>0</v>
      </c>
      <c r="E388" s="492"/>
      <c r="F388" s="933"/>
      <c r="G388" s="492"/>
      <c r="H388" s="522"/>
      <c r="I388" s="522"/>
      <c r="J388" s="61"/>
      <c r="K388" s="441">
        <f>'Og s3a'!G390</f>
        <v>0</v>
      </c>
      <c r="L388" s="493">
        <f>'Og s3a'!D390</f>
        <v>0</v>
      </c>
      <c r="M388" s="1687">
        <f>Import!J388</f>
        <v>0</v>
      </c>
      <c r="N388" s="61"/>
      <c r="O388" s="61"/>
      <c r="P388" s="61"/>
      <c r="Q388" s="61"/>
      <c r="R388" s="61"/>
      <c r="S388" s="61"/>
      <c r="T388" s="61"/>
      <c r="U388" s="61"/>
    </row>
    <row r="389" spans="2:21" ht="15" customHeight="1">
      <c r="B389" s="1698" t="str">
        <f t="shared" ref="B389:B395" si="6">IF(D389&gt;0,"Wypełnione","")</f>
        <v/>
      </c>
      <c r="C389" s="1699">
        <f>'Og s3a'!C391</f>
        <v>0</v>
      </c>
      <c r="D389" s="1700">
        <f>'Og s3a'!F391</f>
        <v>0</v>
      </c>
      <c r="E389" s="492"/>
      <c r="F389" s="933"/>
      <c r="G389" s="492"/>
      <c r="H389" s="522"/>
      <c r="I389" s="522"/>
      <c r="J389" s="61"/>
      <c r="K389" s="441">
        <f>'Og s3a'!G391</f>
        <v>0</v>
      </c>
      <c r="L389" s="493">
        <f>'Og s3a'!D391</f>
        <v>0</v>
      </c>
      <c r="M389" s="1687">
        <f>Import!J389</f>
        <v>0</v>
      </c>
      <c r="N389" s="61"/>
      <c r="O389" s="61"/>
      <c r="P389" s="61"/>
      <c r="Q389" s="61"/>
      <c r="R389" s="61"/>
      <c r="S389" s="61"/>
      <c r="T389" s="61"/>
      <c r="U389" s="61"/>
    </row>
    <row r="390" spans="2:21" ht="15" customHeight="1">
      <c r="B390" s="1698" t="str">
        <f t="shared" si="6"/>
        <v/>
      </c>
      <c r="C390" s="1699">
        <f>'Og s3a'!C392</f>
        <v>0</v>
      </c>
      <c r="D390" s="1700">
        <f>'Og s3a'!F392</f>
        <v>0</v>
      </c>
      <c r="E390" s="492"/>
      <c r="F390" s="933"/>
      <c r="G390" s="492"/>
      <c r="H390" s="522"/>
      <c r="I390" s="522"/>
      <c r="J390" s="61"/>
      <c r="K390" s="441">
        <f>'Og s3a'!G392</f>
        <v>0</v>
      </c>
      <c r="L390" s="493">
        <f>'Og s3a'!D392</f>
        <v>0</v>
      </c>
      <c r="M390" s="1687">
        <f>Import!J390</f>
        <v>0</v>
      </c>
      <c r="N390" s="61"/>
      <c r="O390" s="61"/>
      <c r="P390" s="61"/>
      <c r="Q390" s="61"/>
      <c r="R390" s="61"/>
      <c r="S390" s="61"/>
      <c r="T390" s="61"/>
      <c r="U390" s="61"/>
    </row>
    <row r="391" spans="2:21" ht="15" customHeight="1">
      <c r="B391" s="1698" t="str">
        <f t="shared" si="6"/>
        <v/>
      </c>
      <c r="C391" s="1699">
        <f>'Og s3a'!C393</f>
        <v>0</v>
      </c>
      <c r="D391" s="1700">
        <f>'Og s3a'!F393</f>
        <v>0</v>
      </c>
      <c r="E391" s="492"/>
      <c r="F391" s="933"/>
      <c r="G391" s="492"/>
      <c r="H391" s="522"/>
      <c r="I391" s="522"/>
      <c r="J391" s="61"/>
      <c r="K391" s="441">
        <f>'Og s3a'!G393</f>
        <v>0</v>
      </c>
      <c r="L391" s="493">
        <f>'Og s3a'!D393</f>
        <v>0</v>
      </c>
      <c r="M391" s="1687">
        <f>Import!J391</f>
        <v>0</v>
      </c>
      <c r="N391" s="61"/>
      <c r="O391" s="61"/>
      <c r="P391" s="61"/>
      <c r="Q391" s="61"/>
      <c r="R391" s="61"/>
      <c r="S391" s="61"/>
      <c r="T391" s="61"/>
      <c r="U391" s="61"/>
    </row>
    <row r="392" spans="2:21" ht="15" customHeight="1">
      <c r="B392" s="1698" t="str">
        <f t="shared" si="6"/>
        <v/>
      </c>
      <c r="C392" s="1699">
        <f>'Og s3a'!C394</f>
        <v>0</v>
      </c>
      <c r="D392" s="1700">
        <f>'Og s3a'!F394</f>
        <v>0</v>
      </c>
      <c r="E392" s="492"/>
      <c r="F392" s="933"/>
      <c r="G392" s="492"/>
      <c r="H392" s="522"/>
      <c r="I392" s="522"/>
      <c r="J392" s="61"/>
      <c r="K392" s="441">
        <f>'Og s3a'!G394</f>
        <v>0</v>
      </c>
      <c r="L392" s="493">
        <f>'Og s3a'!D394</f>
        <v>0</v>
      </c>
      <c r="M392" s="1687">
        <f>Import!J392</f>
        <v>0</v>
      </c>
      <c r="N392" s="61"/>
      <c r="O392" s="61"/>
      <c r="P392" s="61"/>
      <c r="Q392" s="61"/>
      <c r="R392" s="61"/>
      <c r="S392" s="61"/>
      <c r="T392" s="61"/>
      <c r="U392" s="61"/>
    </row>
    <row r="393" spans="2:21" ht="15" customHeight="1">
      <c r="B393" s="1698" t="str">
        <f t="shared" si="6"/>
        <v/>
      </c>
      <c r="C393" s="1699">
        <f>'Og s3a'!C395</f>
        <v>0</v>
      </c>
      <c r="D393" s="1700">
        <f>'Og s3a'!F395</f>
        <v>0</v>
      </c>
      <c r="E393" s="492"/>
      <c r="F393" s="933"/>
      <c r="G393" s="492"/>
      <c r="H393" s="522"/>
      <c r="I393" s="522"/>
      <c r="J393" s="61"/>
      <c r="K393" s="441">
        <f>'Og s3a'!G395</f>
        <v>0</v>
      </c>
      <c r="L393" s="493">
        <f>'Og s3a'!D395</f>
        <v>0</v>
      </c>
      <c r="M393" s="1687">
        <f>Import!J393</f>
        <v>0</v>
      </c>
      <c r="N393" s="61"/>
      <c r="O393" s="61"/>
      <c r="P393" s="61"/>
      <c r="Q393" s="61"/>
      <c r="R393" s="61"/>
      <c r="S393" s="61"/>
      <c r="T393" s="61"/>
      <c r="U393" s="61"/>
    </row>
    <row r="394" spans="2:21" ht="15" customHeight="1">
      <c r="B394" s="1698" t="str">
        <f t="shared" si="6"/>
        <v/>
      </c>
      <c r="C394" s="1699">
        <f>'Og s3a'!C396</f>
        <v>0</v>
      </c>
      <c r="D394" s="1700">
        <f>'Og s3a'!F396</f>
        <v>0</v>
      </c>
      <c r="E394" s="492"/>
      <c r="F394" s="933"/>
      <c r="G394" s="492"/>
      <c r="H394" s="522"/>
      <c r="I394" s="522"/>
      <c r="J394" s="61"/>
      <c r="K394" s="441">
        <f>'Og s3a'!G396</f>
        <v>0</v>
      </c>
      <c r="L394" s="493">
        <f>'Og s3a'!D396</f>
        <v>0</v>
      </c>
      <c r="M394" s="1687">
        <f>Import!J394</f>
        <v>0</v>
      </c>
      <c r="N394" s="61"/>
      <c r="O394" s="61"/>
      <c r="P394" s="61"/>
      <c r="Q394" s="61"/>
      <c r="R394" s="61"/>
      <c r="S394" s="61"/>
      <c r="T394" s="61"/>
      <c r="U394" s="61"/>
    </row>
    <row r="395" spans="2:21" ht="15" customHeight="1">
      <c r="B395" s="1698" t="str">
        <f t="shared" si="6"/>
        <v/>
      </c>
      <c r="C395" s="1699">
        <f>'Og s3a'!C397</f>
        <v>0</v>
      </c>
      <c r="D395" s="1700">
        <f>'Og s3a'!F397</f>
        <v>0</v>
      </c>
      <c r="E395" s="492"/>
      <c r="F395" s="933"/>
      <c r="G395" s="492"/>
      <c r="H395" s="522"/>
      <c r="I395" s="522"/>
      <c r="J395" s="61"/>
      <c r="K395" s="441">
        <f>'Og s3a'!G397</f>
        <v>0</v>
      </c>
      <c r="L395" s="493">
        <f>'Og s3a'!D397</f>
        <v>0</v>
      </c>
      <c r="M395" s="1687">
        <f>Import!J395</f>
        <v>0</v>
      </c>
      <c r="N395" s="61"/>
      <c r="O395" s="61"/>
      <c r="P395" s="61"/>
      <c r="Q395" s="61"/>
      <c r="R395" s="61"/>
      <c r="S395" s="61"/>
      <c r="T395" s="61"/>
      <c r="U395" s="61"/>
    </row>
    <row r="396" spans="2:21" ht="6.75" customHeight="1">
      <c r="B396" s="1698" t="s">
        <v>49</v>
      </c>
      <c r="C396" s="61"/>
      <c r="D396" s="61"/>
      <c r="E396" s="1701"/>
      <c r="F396" s="1702"/>
      <c r="G396" s="1701"/>
      <c r="H396" s="1701"/>
      <c r="I396" s="1701"/>
      <c r="J396" s="61"/>
      <c r="K396" s="61"/>
      <c r="L396" s="61"/>
      <c r="M396" s="61"/>
      <c r="N396" s="61"/>
      <c r="O396" s="61"/>
      <c r="P396" s="61"/>
      <c r="Q396" s="61"/>
      <c r="R396" s="61"/>
      <c r="S396" s="61"/>
      <c r="T396" s="61"/>
      <c r="U396" s="61"/>
    </row>
    <row r="397" spans="2:21">
      <c r="B397" s="1703"/>
      <c r="C397" s="61"/>
      <c r="D397" s="61"/>
      <c r="E397" s="1692"/>
      <c r="F397" s="61"/>
      <c r="G397" s="1692"/>
      <c r="H397" s="1692"/>
      <c r="I397" s="1692"/>
      <c r="J397" s="61"/>
      <c r="K397" s="61"/>
      <c r="L397" s="61"/>
      <c r="M397" s="61"/>
      <c r="N397" s="61"/>
      <c r="O397" s="61"/>
      <c r="P397" s="61"/>
      <c r="Q397" s="61"/>
      <c r="R397" s="61"/>
      <c r="S397" s="61"/>
      <c r="T397" s="61"/>
      <c r="U397" s="61"/>
    </row>
    <row r="398" spans="2:21">
      <c r="B398" s="61"/>
      <c r="C398" s="61"/>
      <c r="D398" s="61"/>
      <c r="E398" s="1692"/>
      <c r="F398" s="61"/>
      <c r="G398" s="1692"/>
      <c r="H398" s="1692"/>
      <c r="I398" s="1692"/>
      <c r="J398" s="61"/>
      <c r="K398" s="61"/>
      <c r="L398" s="61"/>
      <c r="M398" s="61"/>
      <c r="N398" s="61"/>
      <c r="O398" s="61"/>
      <c r="P398" s="61"/>
      <c r="Q398" s="61"/>
      <c r="R398" s="61"/>
      <c r="S398" s="61"/>
      <c r="T398" s="61"/>
      <c r="U398" s="61"/>
    </row>
    <row r="399" spans="2:21">
      <c r="B399" s="61"/>
      <c r="C399" s="61"/>
      <c r="D399" s="61"/>
      <c r="E399" s="1692"/>
      <c r="F399" s="61"/>
      <c r="G399" s="1692"/>
      <c r="H399" s="1692"/>
      <c r="I399" s="1692"/>
      <c r="J399" s="61"/>
      <c r="K399" s="61"/>
      <c r="L399" s="61"/>
      <c r="M399" s="61"/>
      <c r="N399" s="61"/>
      <c r="O399" s="61"/>
      <c r="P399" s="61"/>
      <c r="Q399" s="61"/>
      <c r="R399" s="61"/>
      <c r="S399" s="61"/>
      <c r="T399" s="61"/>
      <c r="U399" s="61"/>
    </row>
    <row r="400" spans="2:21">
      <c r="B400" s="61"/>
      <c r="C400" s="61"/>
      <c r="D400" s="61"/>
      <c r="E400" s="1692"/>
      <c r="F400" s="61"/>
      <c r="G400" s="1692"/>
      <c r="H400" s="1692"/>
      <c r="I400" s="1692"/>
      <c r="J400" s="61"/>
      <c r="K400" s="61"/>
      <c r="L400" s="61"/>
      <c r="M400" s="61"/>
      <c r="N400" s="61"/>
      <c r="O400" s="61"/>
      <c r="P400" s="61"/>
      <c r="Q400" s="61"/>
      <c r="R400" s="61"/>
      <c r="S400" s="61"/>
      <c r="T400" s="61"/>
      <c r="U400" s="61"/>
    </row>
    <row r="401" spans="2:21">
      <c r="B401" s="61"/>
      <c r="C401" s="61"/>
      <c r="D401" s="61"/>
      <c r="E401" s="1692"/>
      <c r="F401" s="61"/>
      <c r="G401" s="1692"/>
      <c r="H401" s="1692"/>
      <c r="I401" s="1692"/>
      <c r="J401" s="61"/>
      <c r="K401" s="61"/>
      <c r="L401" s="61"/>
      <c r="M401" s="61"/>
      <c r="N401" s="61"/>
      <c r="O401" s="61"/>
      <c r="P401" s="61"/>
      <c r="Q401" s="61"/>
      <c r="R401" s="61"/>
      <c r="S401" s="61"/>
      <c r="T401" s="61"/>
      <c r="U401" s="61"/>
    </row>
    <row r="402" spans="2:21">
      <c r="B402" s="61"/>
      <c r="C402" s="61"/>
      <c r="D402" s="61"/>
      <c r="E402" s="1692"/>
      <c r="F402" s="61"/>
      <c r="G402" s="1692"/>
      <c r="H402" s="1692"/>
      <c r="I402" s="1692"/>
      <c r="J402" s="61"/>
      <c r="K402" s="61"/>
      <c r="L402" s="61"/>
      <c r="M402" s="61"/>
      <c r="N402" s="61"/>
      <c r="O402" s="61"/>
      <c r="P402" s="61"/>
      <c r="Q402" s="61"/>
      <c r="R402" s="61"/>
      <c r="S402" s="61"/>
      <c r="T402" s="61"/>
      <c r="U402" s="61"/>
    </row>
    <row r="403" spans="2:21">
      <c r="B403" s="61"/>
      <c r="C403" s="61"/>
      <c r="D403" s="61"/>
      <c r="E403" s="1692"/>
      <c r="F403" s="61"/>
      <c r="G403" s="1692"/>
      <c r="H403" s="1692"/>
      <c r="I403" s="1692"/>
      <c r="J403" s="61"/>
      <c r="K403" s="61"/>
      <c r="L403" s="61"/>
      <c r="M403" s="61"/>
      <c r="N403" s="61"/>
      <c r="O403" s="61"/>
      <c r="P403" s="61"/>
      <c r="Q403" s="61"/>
      <c r="R403" s="61"/>
      <c r="S403" s="61"/>
      <c r="T403" s="61"/>
      <c r="U403" s="61"/>
    </row>
    <row r="404" spans="2:21">
      <c r="B404" s="61"/>
      <c r="C404" s="61"/>
      <c r="D404" s="61"/>
      <c r="E404" s="1692"/>
      <c r="F404" s="61"/>
      <c r="G404" s="1692"/>
      <c r="H404" s="1692"/>
      <c r="I404" s="1692"/>
      <c r="J404" s="61"/>
      <c r="K404" s="61"/>
      <c r="L404" s="61"/>
      <c r="M404" s="61"/>
      <c r="N404" s="61"/>
      <c r="O404" s="61"/>
      <c r="P404" s="61"/>
      <c r="Q404" s="61"/>
      <c r="R404" s="61"/>
      <c r="S404" s="61"/>
      <c r="T404" s="61"/>
      <c r="U404" s="61"/>
    </row>
    <row r="405" spans="2:21">
      <c r="B405" s="61"/>
      <c r="C405" s="61"/>
      <c r="D405" s="61"/>
      <c r="E405" s="1692"/>
      <c r="F405" s="61"/>
      <c r="G405" s="1692"/>
      <c r="H405" s="1692"/>
      <c r="I405" s="1692"/>
      <c r="J405" s="61"/>
      <c r="K405" s="61"/>
      <c r="L405" s="61"/>
      <c r="M405" s="61"/>
      <c r="N405" s="61"/>
      <c r="O405" s="61"/>
      <c r="P405" s="61"/>
      <c r="Q405" s="61"/>
      <c r="R405" s="61"/>
      <c r="S405" s="61"/>
      <c r="T405" s="61"/>
      <c r="U405" s="61"/>
    </row>
    <row r="406" spans="2:21">
      <c r="B406" s="61"/>
      <c r="C406" s="61"/>
      <c r="D406" s="61"/>
      <c r="E406" s="1692"/>
      <c r="F406" s="61"/>
      <c r="G406" s="1692"/>
      <c r="H406" s="1692"/>
      <c r="I406" s="1692"/>
      <c r="J406" s="61"/>
      <c r="K406" s="61"/>
      <c r="L406" s="61"/>
      <c r="M406" s="61"/>
      <c r="N406" s="61"/>
      <c r="O406" s="61"/>
      <c r="P406" s="61"/>
      <c r="Q406" s="61"/>
      <c r="R406" s="61"/>
      <c r="S406" s="61"/>
      <c r="T406" s="61"/>
      <c r="U406" s="61"/>
    </row>
    <row r="407" spans="2:21">
      <c r="B407" s="61"/>
      <c r="C407" s="61"/>
      <c r="D407" s="61"/>
      <c r="E407" s="1692"/>
      <c r="F407" s="61"/>
      <c r="G407" s="1692"/>
      <c r="H407" s="1692"/>
      <c r="I407" s="1692"/>
      <c r="J407" s="61"/>
      <c r="K407" s="61"/>
      <c r="L407" s="61"/>
      <c r="M407" s="61"/>
      <c r="N407" s="61"/>
      <c r="O407" s="61"/>
      <c r="P407" s="61"/>
      <c r="Q407" s="61"/>
      <c r="R407" s="61"/>
      <c r="S407" s="61"/>
      <c r="T407" s="61"/>
      <c r="U407" s="61"/>
    </row>
  </sheetData>
  <sheetProtection sheet="1" objects="1" scenarios="1" formatCells="0" formatRows="0" autoFilter="0"/>
  <autoFilter ref="A3:B396"/>
  <mergeCells count="4">
    <mergeCell ref="B1:B2"/>
    <mergeCell ref="K1:K3"/>
    <mergeCell ref="L1:L2"/>
    <mergeCell ref="M1:M3"/>
  </mergeCells>
  <dataValidations count="3">
    <dataValidation allowBlank="1" showInputMessage="1" sqref="C4:D396"/>
    <dataValidation type="list" errorStyle="information" allowBlank="1" showErrorMessage="1" errorTitle="Plan Rolnośrodowiskowy" error="Chyba prościej wybrać z listy?" sqref="E4:E395">
      <formula1>$N$3:$N$6</formula1>
    </dataValidation>
    <dataValidation type="list" allowBlank="1" sqref="G4:G395">
      <formula1>$N$8:$N$10</formula1>
    </dataValidation>
  </dataValidations>
  <printOptions horizontalCentered="1"/>
  <pageMargins left="0.21" right="0.13" top="0.78"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28.xml><?xml version="1.0" encoding="utf-8"?>
<worksheet xmlns="http://schemas.openxmlformats.org/spreadsheetml/2006/main" xmlns:r="http://schemas.openxmlformats.org/officeDocument/2006/relationships">
  <sheetPr>
    <tabColor indexed="11"/>
  </sheetPr>
  <dimension ref="A1:AU348"/>
  <sheetViews>
    <sheetView showGridLines="0" showZeros="0" topLeftCell="B1" workbookViewId="0">
      <selection activeCell="F41" sqref="F41:AC41"/>
    </sheetView>
  </sheetViews>
  <sheetFormatPr defaultColWidth="3.140625" defaultRowHeight="12.75"/>
  <cols>
    <col min="1" max="1" width="8.140625" style="1021" hidden="1" customWidth="1"/>
    <col min="2" max="2" width="8.140625" style="1021" customWidth="1"/>
    <col min="3" max="3" width="3.140625" style="1021" customWidth="1"/>
    <col min="4" max="4" width="4.42578125" style="1021" customWidth="1"/>
    <col min="5" max="5" width="4" style="1021" customWidth="1"/>
    <col min="6" max="6" width="4.7109375" style="1021" customWidth="1"/>
    <col min="7" max="7" width="11.5703125" style="1021" customWidth="1"/>
    <col min="8" max="8" width="4.85546875" style="1021" customWidth="1"/>
    <col min="9" max="9" width="1.7109375" style="1021" customWidth="1"/>
    <col min="10" max="13" width="2.42578125" style="1021" customWidth="1"/>
    <col min="14" max="14" width="4" style="1021" customWidth="1"/>
    <col min="15" max="16" width="7" style="1021" customWidth="1"/>
    <col min="17" max="17" width="4.28515625" style="1021" customWidth="1"/>
    <col min="18" max="18" width="4" style="1021" customWidth="1"/>
    <col min="19" max="20" width="2.85546875" style="1021" customWidth="1"/>
    <col min="21" max="21" width="4.28515625" style="1021" customWidth="1"/>
    <col min="22" max="23" width="5.140625" style="1021" customWidth="1"/>
    <col min="24" max="24" width="4.28515625" style="1021" customWidth="1"/>
    <col min="25" max="25" width="5.140625" style="1021" customWidth="1"/>
    <col min="26" max="26" width="3.7109375" style="1021" customWidth="1"/>
    <col min="27" max="27" width="4.28515625" style="1021" customWidth="1"/>
    <col min="28" max="28" width="7.140625" style="1021" customWidth="1"/>
    <col min="29" max="29" width="3.28515625" style="1021" customWidth="1"/>
    <col min="30" max="30" width="3.140625" style="1021"/>
    <col min="31" max="31" width="3.140625" style="1021" hidden="1" customWidth="1"/>
    <col min="32" max="32" width="7.5703125" style="1021" hidden="1" customWidth="1"/>
    <col min="33" max="38" width="10.140625" style="1021" hidden="1" customWidth="1"/>
    <col min="39" max="47" width="3.140625" style="1021" hidden="1" customWidth="1"/>
    <col min="48" max="49" width="3.140625" style="1021" customWidth="1"/>
    <col min="50" max="50" width="3.140625" style="1021"/>
    <col min="51" max="62" width="5.85546875" style="1021" customWidth="1"/>
    <col min="63" max="16384" width="3.140625" style="1021"/>
  </cols>
  <sheetData>
    <row r="1" spans="2:46" ht="8.25" customHeight="1">
      <c r="B1" s="2259" t="s">
        <v>80</v>
      </c>
    </row>
    <row r="2" spans="2:46" ht="18.75" customHeight="1">
      <c r="B2" s="2259"/>
      <c r="D2" s="2260" t="s">
        <v>184</v>
      </c>
      <c r="E2" s="2261"/>
      <c r="F2" s="2261"/>
      <c r="G2" s="2261"/>
      <c r="H2" s="2261"/>
      <c r="I2" s="2261"/>
      <c r="J2" s="2261"/>
      <c r="K2" s="2261"/>
      <c r="L2" s="2261"/>
      <c r="M2" s="2261"/>
      <c r="N2" s="2261"/>
      <c r="O2" s="2261"/>
      <c r="P2" s="2261"/>
      <c r="Q2" s="2261"/>
      <c r="R2" s="2261"/>
      <c r="S2" s="2261"/>
      <c r="T2" s="2261"/>
      <c r="U2" s="2261"/>
      <c r="V2" s="2261"/>
      <c r="W2" s="2261"/>
      <c r="X2" s="2261"/>
      <c r="Y2" s="2261"/>
      <c r="Z2" s="2261"/>
      <c r="AA2" s="2261"/>
      <c r="AB2" s="2261"/>
      <c r="AC2" s="2261"/>
      <c r="AE2" s="1021" t="s">
        <v>188</v>
      </c>
      <c r="AT2" s="1021" t="s">
        <v>188</v>
      </c>
    </row>
    <row r="3" spans="2:46" ht="4.5" customHeight="1">
      <c r="B3" s="2259"/>
      <c r="D3" s="1704"/>
    </row>
    <row r="4" spans="2:46" ht="18.75" customHeight="1">
      <c r="B4" s="2262" t="s">
        <v>1615</v>
      </c>
      <c r="C4" s="1705" t="s">
        <v>984</v>
      </c>
      <c r="D4" s="1706"/>
      <c r="E4" s="1706"/>
      <c r="F4" s="1706"/>
      <c r="G4" s="1706"/>
      <c r="H4" s="1706"/>
      <c r="I4" s="1706"/>
      <c r="J4" s="1706"/>
      <c r="K4" s="1706"/>
      <c r="L4" s="1706"/>
      <c r="M4" s="1706"/>
      <c r="N4" s="1706"/>
      <c r="O4" s="1706"/>
      <c r="P4" s="1706"/>
      <c r="Q4" s="1706"/>
      <c r="R4" s="1706"/>
      <c r="S4" s="1706"/>
      <c r="T4" s="1706"/>
      <c r="U4" s="1706"/>
      <c r="V4" s="1706"/>
      <c r="W4" s="1706"/>
      <c r="X4" s="1706"/>
      <c r="Y4" s="1706"/>
      <c r="Z4" s="1706"/>
      <c r="AA4" s="1706"/>
      <c r="AB4" s="1706"/>
      <c r="AC4" s="1706"/>
    </row>
    <row r="5" spans="2:46" ht="18.75" customHeight="1">
      <c r="B5" s="2262"/>
      <c r="C5" s="1705" t="s">
        <v>985</v>
      </c>
      <c r="D5" s="1706"/>
      <c r="E5" s="1706"/>
      <c r="F5" s="1706"/>
      <c r="G5" s="1706"/>
      <c r="H5" s="1706"/>
      <c r="I5" s="1706"/>
      <c r="J5" s="1706"/>
      <c r="K5" s="1706"/>
      <c r="L5" s="1706"/>
      <c r="M5" s="1706"/>
      <c r="N5" s="1706"/>
      <c r="O5" s="1706"/>
      <c r="P5" s="1706"/>
      <c r="Q5" s="1706"/>
      <c r="R5" s="1706"/>
      <c r="S5" s="1706"/>
      <c r="T5" s="1706"/>
      <c r="U5" s="1706"/>
      <c r="V5" s="1706"/>
      <c r="W5" s="1706"/>
      <c r="X5" s="1706"/>
      <c r="Y5" s="1706"/>
      <c r="Z5" s="1706"/>
      <c r="AA5" s="1706"/>
      <c r="AB5" s="1706"/>
      <c r="AC5" s="1706"/>
    </row>
    <row r="6" spans="2:46" ht="21" customHeight="1">
      <c r="B6" s="1054"/>
      <c r="C6" s="1705"/>
      <c r="D6" s="1707"/>
      <c r="E6" s="1707"/>
      <c r="F6" s="1707"/>
      <c r="G6" s="1707"/>
      <c r="H6" s="1707"/>
      <c r="I6" s="1707"/>
      <c r="J6" s="1707"/>
      <c r="K6" s="1707"/>
      <c r="L6" s="1707"/>
      <c r="M6" s="1707"/>
      <c r="N6" s="1707"/>
      <c r="O6" s="1707"/>
      <c r="P6" s="1707"/>
      <c r="Q6" s="1707"/>
      <c r="R6" s="1707"/>
      <c r="S6" s="1707"/>
      <c r="T6" s="1707"/>
      <c r="U6" s="1707"/>
      <c r="V6" s="1707"/>
      <c r="W6" s="1707"/>
      <c r="X6" s="1707"/>
      <c r="Y6" s="1707"/>
      <c r="Z6" s="1707"/>
      <c r="AA6" s="1707"/>
      <c r="AB6" s="1707"/>
      <c r="AC6" s="1707"/>
      <c r="AJ6" s="1708"/>
      <c r="AK6" s="1708"/>
    </row>
    <row r="7" spans="2:46" ht="20.25" customHeight="1">
      <c r="B7" s="1709" t="s">
        <v>49</v>
      </c>
      <c r="D7" s="1710"/>
      <c r="G7" s="1030" t="s">
        <v>1332</v>
      </c>
      <c r="Q7" s="1711" t="str">
        <f>IF(AK7=4,"X","")</f>
        <v/>
      </c>
      <c r="R7" s="1030" t="s">
        <v>951</v>
      </c>
      <c r="U7" s="1711" t="str">
        <f>IF(AK7=5,"X","")</f>
        <v/>
      </c>
      <c r="V7" s="1030" t="s">
        <v>952</v>
      </c>
      <c r="X7" s="1711" t="str">
        <f>IF(AK7&gt;13,"X","")</f>
        <v>X</v>
      </c>
      <c r="Y7" s="1030" t="s">
        <v>955</v>
      </c>
      <c r="AJ7" s="1712" t="b">
        <v>0</v>
      </c>
      <c r="AK7" s="1712">
        <f>IF(AJ7=TRUE,4,5)+AK9</f>
        <v>15</v>
      </c>
    </row>
    <row r="8" spans="2:46" ht="15.75" customHeight="1">
      <c r="B8" s="1709" t="s">
        <v>49</v>
      </c>
      <c r="D8" s="1710"/>
      <c r="G8" s="1030"/>
      <c r="Y8" s="1030"/>
      <c r="AJ8" s="1712"/>
      <c r="AK8" s="1712"/>
    </row>
    <row r="9" spans="2:46" ht="18.75" customHeight="1">
      <c r="B9" s="1709" t="s">
        <v>49</v>
      </c>
      <c r="C9" s="1706"/>
      <c r="D9" s="1713" t="str">
        <f>IF(AK7=4,AJ10,IF(AK7=5,AJ12,AJ10))</f>
        <v>PAKIET 4.</v>
      </c>
      <c r="E9" s="1707"/>
      <c r="F9" s="1707"/>
      <c r="G9" s="1707"/>
      <c r="H9" s="1707"/>
      <c r="I9" s="1707"/>
      <c r="J9" s="1707"/>
      <c r="K9" s="1707"/>
      <c r="L9" s="1707"/>
      <c r="M9" s="1707"/>
      <c r="N9" s="1707"/>
      <c r="O9" s="1707"/>
      <c r="P9" s="1707"/>
      <c r="Q9" s="1707"/>
      <c r="R9" s="1707"/>
      <c r="S9" s="1707"/>
      <c r="T9" s="1707"/>
      <c r="U9" s="1707"/>
      <c r="V9" s="1707"/>
      <c r="W9" s="1707"/>
      <c r="X9" s="1707"/>
      <c r="Y9" s="1707"/>
      <c r="Z9" s="1707"/>
      <c r="AA9" s="1707"/>
      <c r="AB9" s="1707"/>
      <c r="AC9" s="1707"/>
      <c r="AJ9" s="1712" t="b">
        <v>1</v>
      </c>
      <c r="AK9" s="1712">
        <f>IF(AJ9=TRUE,10,0)</f>
        <v>10</v>
      </c>
    </row>
    <row r="10" spans="2:46" ht="22.5" customHeight="1">
      <c r="B10" s="1709" t="s">
        <v>49</v>
      </c>
      <c r="C10" s="1713" t="str">
        <f>IF(AK7=4,AL10,IF(AK7=5,AL12,AL10))</f>
        <v xml:space="preserve">OCHRONA ZAGROŻONYCH GATUNKÓW PTAKÓW I SIEDLISK PRZYRODNICZYCH POZA OBSZARAMI NATURA 2000 </v>
      </c>
      <c r="D10" s="1706"/>
      <c r="E10" s="1707"/>
      <c r="F10" s="1707"/>
      <c r="H10" s="1707"/>
      <c r="I10" s="1707"/>
      <c r="J10" s="1707"/>
      <c r="K10" s="1707"/>
      <c r="L10" s="1707"/>
      <c r="M10" s="1707"/>
      <c r="N10" s="1707"/>
      <c r="O10" s="1707"/>
      <c r="P10" s="1707"/>
      <c r="Q10" s="1707"/>
      <c r="R10" s="1707"/>
      <c r="S10" s="1707"/>
      <c r="T10" s="1707"/>
      <c r="U10" s="1707"/>
      <c r="V10" s="1707"/>
      <c r="W10" s="1707"/>
      <c r="X10" s="1707"/>
      <c r="Y10" s="1707"/>
      <c r="Z10" s="1707"/>
      <c r="AA10" s="1707"/>
      <c r="AB10" s="1707"/>
      <c r="AC10" s="1707"/>
      <c r="AJ10" s="1714" t="s">
        <v>947</v>
      </c>
      <c r="AK10" s="1715"/>
      <c r="AL10" s="1714" t="s">
        <v>953</v>
      </c>
    </row>
    <row r="11" spans="2:46" ht="18.75" customHeight="1">
      <c r="B11" s="1709" t="s">
        <v>49</v>
      </c>
      <c r="C11" s="1706"/>
      <c r="D11" s="1713" t="str">
        <f>IF(AK7&gt;13,AJ12,"")</f>
        <v>PAKIET 5.</v>
      </c>
      <c r="E11" s="1707"/>
      <c r="F11" s="1707"/>
      <c r="G11" s="1024"/>
      <c r="H11" s="1024"/>
      <c r="I11" s="1024"/>
      <c r="J11" s="1024"/>
      <c r="K11" s="1024"/>
      <c r="L11" s="1024"/>
      <c r="M11" s="1024"/>
      <c r="N11" s="1024"/>
      <c r="O11" s="1024"/>
      <c r="P11" s="1024"/>
      <c r="Q11" s="1024"/>
      <c r="R11" s="1024"/>
      <c r="S11" s="1024"/>
      <c r="T11" s="1024"/>
      <c r="U11" s="1024"/>
      <c r="V11" s="1024"/>
      <c r="W11" s="1024"/>
      <c r="X11" s="1024"/>
      <c r="Y11" s="1024"/>
      <c r="Z11" s="1024"/>
      <c r="AA11" s="1024"/>
      <c r="AB11" s="1024"/>
      <c r="AC11" s="1024"/>
      <c r="AJ11" s="1024"/>
      <c r="AK11" s="1707"/>
      <c r="AL11" s="1024"/>
    </row>
    <row r="12" spans="2:46" ht="22.5" customHeight="1">
      <c r="B12" s="1709" t="s">
        <v>49</v>
      </c>
      <c r="C12" s="1713" t="str">
        <f>IF(AK7&gt;13,AL12,"")</f>
        <v>OCHRONA ZAGROŻONYCH GATUNKÓW PTAKÓW I SIEDLISK PRZYRODNICZYCH NA OBSZARACH NATURA 2000</v>
      </c>
      <c r="G12" s="1716"/>
      <c r="H12" s="1716"/>
      <c r="I12" s="1716"/>
      <c r="J12" s="1716"/>
      <c r="K12" s="1716"/>
      <c r="L12" s="1716"/>
      <c r="M12" s="1716"/>
      <c r="N12" s="1716"/>
      <c r="O12" s="1716"/>
      <c r="P12" s="1716"/>
      <c r="Q12" s="1716"/>
      <c r="R12" s="1716"/>
      <c r="S12" s="1716"/>
      <c r="T12" s="1716"/>
      <c r="U12" s="1716"/>
      <c r="V12" s="1716"/>
      <c r="W12" s="1716"/>
      <c r="X12" s="1716"/>
      <c r="Y12" s="1716"/>
      <c r="Z12" s="1716"/>
      <c r="AA12" s="1716"/>
      <c r="AB12" s="1716"/>
      <c r="AC12" s="1716"/>
      <c r="AJ12" s="1024" t="s">
        <v>949</v>
      </c>
      <c r="AK12" s="1707"/>
      <c r="AL12" s="1024" t="s">
        <v>954</v>
      </c>
    </row>
    <row r="13" spans="2:46" ht="19.5" customHeight="1">
      <c r="B13" s="1709" t="s">
        <v>49</v>
      </c>
      <c r="C13" s="1713"/>
      <c r="D13" s="1717" t="s">
        <v>1526</v>
      </c>
      <c r="G13" s="1716"/>
      <c r="H13" s="1716"/>
      <c r="I13" s="1716"/>
      <c r="J13" s="1716"/>
      <c r="K13" s="1716"/>
      <c r="L13" s="1716"/>
      <c r="M13" s="1716"/>
      <c r="N13" s="1716"/>
      <c r="O13" s="1716"/>
      <c r="P13" s="1716"/>
      <c r="Q13" s="1716"/>
      <c r="R13" s="1716"/>
      <c r="S13" s="1716"/>
      <c r="T13" s="1716"/>
      <c r="U13" s="1716"/>
      <c r="V13" s="1716"/>
      <c r="W13" s="1716"/>
      <c r="X13" s="1716"/>
      <c r="Y13" s="1716"/>
      <c r="Z13" s="1716"/>
      <c r="AA13" s="1716"/>
      <c r="AB13" s="1716"/>
      <c r="AC13" s="1716"/>
      <c r="AJ13" s="1024"/>
      <c r="AK13" s="1707"/>
      <c r="AL13" s="1024"/>
    </row>
    <row r="14" spans="2:46" ht="23.25" customHeight="1">
      <c r="B14" s="1709" t="s">
        <v>49</v>
      </c>
      <c r="C14" s="1713"/>
      <c r="D14" s="1706"/>
      <c r="G14" s="1716"/>
      <c r="H14" s="1716"/>
      <c r="I14" s="1716"/>
      <c r="J14" s="1716"/>
      <c r="K14" s="1716"/>
      <c r="L14" s="1716"/>
      <c r="M14" s="1716"/>
      <c r="N14" s="1716"/>
      <c r="O14" s="1716"/>
      <c r="P14" s="1716"/>
      <c r="Q14" s="1716"/>
      <c r="R14" s="1716"/>
      <c r="S14" s="1716"/>
      <c r="T14" s="1716"/>
      <c r="U14" s="1716"/>
      <c r="V14" s="1716"/>
      <c r="W14" s="1716"/>
      <c r="X14" s="1716"/>
      <c r="Y14" s="1716"/>
      <c r="Z14" s="1716"/>
      <c r="AA14" s="1716"/>
      <c r="AB14" s="1716"/>
      <c r="AC14" s="1716"/>
      <c r="AF14" s="1034" t="s">
        <v>67</v>
      </c>
      <c r="AG14" s="1034">
        <v>5</v>
      </c>
      <c r="AH14" s="1034" t="s">
        <v>45</v>
      </c>
      <c r="AI14" s="1708">
        <v>4</v>
      </c>
      <c r="AJ14" s="1034">
        <v>5</v>
      </c>
      <c r="AK14" s="1708">
        <v>4</v>
      </c>
      <c r="AL14" s="1024"/>
    </row>
    <row r="15" spans="2:46" ht="21.75" customHeight="1">
      <c r="B15" s="1709" t="s">
        <v>49</v>
      </c>
      <c r="C15" s="1713"/>
      <c r="D15" s="2263" t="s">
        <v>66</v>
      </c>
      <c r="F15" s="1718" t="str">
        <f>IF(AL15=TRUE,"X","")</f>
        <v/>
      </c>
      <c r="G15" s="1719" t="str">
        <f>IF(AK$7=4,"4.1",IF(AK$7=5,"5.1",IF(AK$7&gt;13,AI15&amp;AH15&amp;AG15)))&amp;AF15</f>
        <v>4.1 i 5.1</v>
      </c>
      <c r="H15" s="2264" t="s">
        <v>2626</v>
      </c>
      <c r="I15" s="2264"/>
      <c r="J15" s="2264"/>
      <c r="K15" s="2264"/>
      <c r="L15" s="2264"/>
      <c r="M15" s="2264"/>
      <c r="N15" s="2264"/>
      <c r="O15" s="2264"/>
      <c r="P15" s="2264"/>
      <c r="Q15" s="2264"/>
      <c r="R15" s="2264"/>
      <c r="S15" s="1706"/>
      <c r="T15" s="1706"/>
      <c r="U15" s="1706"/>
      <c r="V15" s="1706"/>
      <c r="W15" s="1720"/>
      <c r="X15" s="1716"/>
      <c r="Y15" s="1716"/>
      <c r="Z15" s="1716"/>
      <c r="AA15" s="1716"/>
      <c r="AB15" s="1716"/>
      <c r="AC15" s="1716"/>
      <c r="AF15" s="1040" t="str">
        <f>IF(AK$7&lt;13,"",IF(AND(AJ15=FALSE,AK15=FALSE),"4.1 i 5.1",""))</f>
        <v>4.1 i 5.1</v>
      </c>
      <c r="AG15" s="1040" t="str">
        <f>IF(AJ15=TRUE,"5.1","")</f>
        <v/>
      </c>
      <c r="AH15" s="1040" t="str">
        <f>IF(AND(AK15=TRUE,AJ15=TRUE)," i ","")</f>
        <v/>
      </c>
      <c r="AI15" s="1040" t="str">
        <f>IF(AK15=TRUE,"4.1","")</f>
        <v/>
      </c>
      <c r="AJ15" s="1721" t="b">
        <v>0</v>
      </c>
      <c r="AK15" s="1722" t="b">
        <v>0</v>
      </c>
      <c r="AL15" s="1723" t="b">
        <v>0</v>
      </c>
      <c r="AM15" s="1021">
        <f>IF(AL15=TRUE,1,0)</f>
        <v>0</v>
      </c>
    </row>
    <row r="16" spans="2:46" ht="21.75" customHeight="1">
      <c r="B16" s="1709" t="s">
        <v>49</v>
      </c>
      <c r="C16" s="1713"/>
      <c r="D16" s="2263"/>
      <c r="F16" s="1718" t="str">
        <f t="shared" ref="F16:F24" si="0">IF(AL16=TRUE,"X","")</f>
        <v/>
      </c>
      <c r="G16" s="1719" t="str">
        <f>IF(AK$7=4,"4.2",IF(AK$7=5,"5.2",IF(AK$7&gt;13,AI16&amp;AH16&amp;AG16)))&amp;AF16</f>
        <v>4.2 i 5.2</v>
      </c>
      <c r="H16" s="2258" t="s">
        <v>771</v>
      </c>
      <c r="I16" s="2258"/>
      <c r="J16" s="2258"/>
      <c r="K16" s="2258"/>
      <c r="L16" s="2258"/>
      <c r="M16" s="2258"/>
      <c r="N16" s="2258"/>
      <c r="O16" s="2258"/>
      <c r="P16" s="2258"/>
      <c r="Q16" s="2258"/>
      <c r="R16" s="2258"/>
      <c r="S16" s="1720"/>
      <c r="T16" s="1720"/>
      <c r="U16" s="1720"/>
      <c r="V16" s="1720"/>
      <c r="W16" s="1716"/>
      <c r="X16" s="1716"/>
      <c r="Y16" s="1716"/>
      <c r="Z16" s="1716"/>
      <c r="AA16" s="1716"/>
      <c r="AB16" s="1716"/>
      <c r="AC16" s="1716"/>
      <c r="AF16" s="1040" t="str">
        <f>IF(AK$7&lt;13,"",IF(AND(AJ16=FALSE,AK16=FALSE),"4.2 i 5.2",""))</f>
        <v>4.2 i 5.2</v>
      </c>
      <c r="AG16" s="1040" t="str">
        <f>IF(AJ16=TRUE,"5.2","")</f>
        <v/>
      </c>
      <c r="AH16" s="1040" t="str">
        <f t="shared" ref="AH16:AH24" si="1">IF(AND(AK16=TRUE,AJ16=TRUE)," i ","")</f>
        <v/>
      </c>
      <c r="AI16" s="1040" t="str">
        <f>IF(AK16=TRUE,"4.2","")</f>
        <v/>
      </c>
      <c r="AJ16" s="1721" t="b">
        <v>0</v>
      </c>
      <c r="AK16" s="1722" t="b">
        <v>0</v>
      </c>
      <c r="AL16" s="1723" t="b">
        <v>0</v>
      </c>
      <c r="AM16" s="1021">
        <f t="shared" ref="AM16:AM24" si="2">IF(AL16=TRUE,1,0)</f>
        <v>0</v>
      </c>
    </row>
    <row r="17" spans="2:39" ht="21.75" customHeight="1">
      <c r="B17" s="1709" t="s">
        <v>49</v>
      </c>
      <c r="C17" s="1713"/>
      <c r="D17" s="2263"/>
      <c r="F17" s="1718" t="str">
        <f t="shared" si="0"/>
        <v/>
      </c>
      <c r="G17" s="1719" t="str">
        <f>IF(AK$7=4,"4.3",IF(AK$7=5,"5.3",IF(AK$7&gt;13,AI17&amp;AH17&amp;AG17)))&amp;AF17</f>
        <v>4.3 i 5.3</v>
      </c>
      <c r="H17" s="2258" t="s">
        <v>59</v>
      </c>
      <c r="I17" s="2258"/>
      <c r="J17" s="2258"/>
      <c r="K17" s="2258"/>
      <c r="L17" s="2258"/>
      <c r="M17" s="2258"/>
      <c r="N17" s="2258"/>
      <c r="O17" s="2258"/>
      <c r="P17" s="2258"/>
      <c r="Q17" s="2258"/>
      <c r="R17" s="2258"/>
      <c r="S17" s="1720"/>
      <c r="T17" s="1720"/>
      <c r="U17" s="1720"/>
      <c r="V17" s="1720"/>
      <c r="W17" s="1716"/>
      <c r="X17" s="1716"/>
      <c r="Y17" s="1716"/>
      <c r="Z17" s="1716"/>
      <c r="AA17" s="1716"/>
      <c r="AB17" s="1716"/>
      <c r="AC17" s="1716"/>
      <c r="AF17" s="1040" t="str">
        <f>IF(AK$7&lt;13,"",IF(AND(AJ17=FALSE,AK17=FALSE),"4.3 i 5.3",""))</f>
        <v>4.3 i 5.3</v>
      </c>
      <c r="AG17" s="1040" t="str">
        <f>IF(AJ17=TRUE,"5.3","")</f>
        <v/>
      </c>
      <c r="AH17" s="1040" t="str">
        <f t="shared" si="1"/>
        <v/>
      </c>
      <c r="AI17" s="1040" t="str">
        <f>IF(AK17=TRUE,"4.3","")</f>
        <v/>
      </c>
      <c r="AJ17" s="1721" t="b">
        <v>0</v>
      </c>
      <c r="AK17" s="1722" t="b">
        <v>0</v>
      </c>
      <c r="AL17" s="1723" t="b">
        <v>0</v>
      </c>
      <c r="AM17" s="1021">
        <f t="shared" si="2"/>
        <v>0</v>
      </c>
    </row>
    <row r="18" spans="2:39" ht="21.75" customHeight="1">
      <c r="B18" s="1709" t="s">
        <v>49</v>
      </c>
      <c r="C18" s="1713"/>
      <c r="D18" s="2263"/>
      <c r="F18" s="1718" t="str">
        <f t="shared" si="0"/>
        <v/>
      </c>
      <c r="G18" s="1719" t="str">
        <f>IF(AK$7=4,"4.4",IF(AK$7=5,"5.4",IF(AK$7&gt;13,AI18&amp;AH18&amp;AG18)))&amp;AF18</f>
        <v>4.4 i 5.4</v>
      </c>
      <c r="H18" s="2258" t="s">
        <v>60</v>
      </c>
      <c r="I18" s="2258"/>
      <c r="J18" s="2258"/>
      <c r="K18" s="2258"/>
      <c r="L18" s="2258"/>
      <c r="M18" s="2258"/>
      <c r="N18" s="2258"/>
      <c r="O18" s="2258"/>
      <c r="P18" s="2258"/>
      <c r="Q18" s="2258"/>
      <c r="R18" s="2258"/>
      <c r="S18" s="1720"/>
      <c r="T18" s="1720"/>
      <c r="U18" s="1720"/>
      <c r="V18" s="1720"/>
      <c r="W18" s="1716"/>
      <c r="X18" s="1716"/>
      <c r="Y18" s="1716"/>
      <c r="Z18" s="1716"/>
      <c r="AA18" s="1716"/>
      <c r="AB18" s="1716"/>
      <c r="AC18" s="1716"/>
      <c r="AF18" s="1040" t="str">
        <f>IF(AK$7&lt;13,"",IF(AND(AJ18=FALSE,AK18=FALSE),"4.4 i 5.4",""))</f>
        <v>4.4 i 5.4</v>
      </c>
      <c r="AG18" s="1040" t="str">
        <f>IF(AJ18=TRUE,"5.4","")</f>
        <v/>
      </c>
      <c r="AH18" s="1040" t="str">
        <f t="shared" si="1"/>
        <v/>
      </c>
      <c r="AI18" s="1040" t="str">
        <f>IF(AK18=TRUE,"4.4","")</f>
        <v/>
      </c>
      <c r="AJ18" s="1721" t="b">
        <v>0</v>
      </c>
      <c r="AK18" s="1722" t="b">
        <v>0</v>
      </c>
      <c r="AL18" s="1723" t="b">
        <v>0</v>
      </c>
      <c r="AM18" s="1021">
        <f t="shared" si="2"/>
        <v>0</v>
      </c>
    </row>
    <row r="19" spans="2:39" ht="21.75" customHeight="1">
      <c r="B19" s="1709" t="s">
        <v>49</v>
      </c>
      <c r="C19" s="1713"/>
      <c r="D19" s="2263"/>
      <c r="F19" s="1718" t="str">
        <f t="shared" si="0"/>
        <v/>
      </c>
      <c r="G19" s="1719" t="str">
        <f>IF(AK$7=4,"4.5",IF(AK$7=5,"5.5",IF(AK$7&gt;13,AI19&amp;AH19&amp;AG19)))&amp;AF19</f>
        <v>4.5 i 5.5</v>
      </c>
      <c r="H19" s="2258" t="s">
        <v>61</v>
      </c>
      <c r="I19" s="2258"/>
      <c r="J19" s="2258"/>
      <c r="K19" s="2258"/>
      <c r="L19" s="2258"/>
      <c r="M19" s="2258"/>
      <c r="N19" s="2258"/>
      <c r="O19" s="2258"/>
      <c r="P19" s="2258"/>
      <c r="Q19" s="2258"/>
      <c r="R19" s="2258"/>
      <c r="S19" s="1720"/>
      <c r="T19" s="1720"/>
      <c r="U19" s="1720"/>
      <c r="V19" s="1720"/>
      <c r="W19" s="1716"/>
      <c r="X19" s="1716"/>
      <c r="Y19" s="1716"/>
      <c r="Z19" s="1716"/>
      <c r="AA19" s="1716"/>
      <c r="AB19" s="1716"/>
      <c r="AC19" s="1716"/>
      <c r="AF19" s="1040" t="str">
        <f>IF(AK$7&lt;13,"",IF(AND(AJ19=FALSE,AK19=FALSE),"4.5 i 5.5",""))</f>
        <v>4.5 i 5.5</v>
      </c>
      <c r="AG19" s="1040" t="str">
        <f>IF(AJ19=TRUE,"5.5","")</f>
        <v/>
      </c>
      <c r="AH19" s="1040" t="str">
        <f t="shared" si="1"/>
        <v/>
      </c>
      <c r="AI19" s="1040" t="str">
        <f>IF(AK19=TRUE,"4.5","")</f>
        <v/>
      </c>
      <c r="AJ19" s="1721" t="b">
        <v>0</v>
      </c>
      <c r="AK19" s="1722" t="b">
        <v>0</v>
      </c>
      <c r="AL19" s="1723" t="b">
        <v>0</v>
      </c>
      <c r="AM19" s="1021">
        <f t="shared" si="2"/>
        <v>0</v>
      </c>
    </row>
    <row r="20" spans="2:39" ht="21.75" customHeight="1">
      <c r="B20" s="1709" t="s">
        <v>49</v>
      </c>
      <c r="C20" s="1713"/>
      <c r="D20" s="2263"/>
      <c r="F20" s="1718" t="str">
        <f t="shared" si="0"/>
        <v/>
      </c>
      <c r="G20" s="1719" t="str">
        <f>IF(AK$7=4,"4.6",IF(AK$7=5,"5.6",IF(AK$7&gt;13,AI20&amp;AH20&amp;AG20)))&amp;AF20</f>
        <v>4.6 i 5.6</v>
      </c>
      <c r="H20" s="2258" t="s">
        <v>62</v>
      </c>
      <c r="I20" s="2258"/>
      <c r="J20" s="2258"/>
      <c r="K20" s="2258"/>
      <c r="L20" s="2258"/>
      <c r="M20" s="2258"/>
      <c r="N20" s="2258"/>
      <c r="O20" s="2258"/>
      <c r="P20" s="2258"/>
      <c r="Q20" s="2258"/>
      <c r="R20" s="2258"/>
      <c r="S20" s="1720"/>
      <c r="T20" s="1720"/>
      <c r="U20" s="1720"/>
      <c r="V20" s="1720"/>
      <c r="W20" s="1716"/>
      <c r="X20" s="1716"/>
      <c r="Y20" s="1716"/>
      <c r="Z20" s="1716"/>
      <c r="AA20" s="1716"/>
      <c r="AB20" s="1716"/>
      <c r="AC20" s="1716"/>
      <c r="AF20" s="1040" t="str">
        <f>IF(AK$7&lt;13,"",IF(AND(AJ20=FALSE,AK20=FALSE),"4.6 i 5.6",""))</f>
        <v>4.6 i 5.6</v>
      </c>
      <c r="AG20" s="1040" t="str">
        <f>IF(AJ20=TRUE,"5.6","")</f>
        <v/>
      </c>
      <c r="AH20" s="1040" t="str">
        <f t="shared" si="1"/>
        <v/>
      </c>
      <c r="AI20" s="1040" t="str">
        <f>IF(AK20=TRUE,"4.6","")</f>
        <v/>
      </c>
      <c r="AJ20" s="1721" t="b">
        <v>0</v>
      </c>
      <c r="AK20" s="1722" t="b">
        <v>0</v>
      </c>
      <c r="AL20" s="1723" t="b">
        <v>0</v>
      </c>
      <c r="AM20" s="1021">
        <f t="shared" si="2"/>
        <v>0</v>
      </c>
    </row>
    <row r="21" spans="2:39" ht="21.75" customHeight="1">
      <c r="B21" s="1709" t="s">
        <v>49</v>
      </c>
      <c r="C21" s="1713"/>
      <c r="D21" s="2263"/>
      <c r="F21" s="1718" t="str">
        <f t="shared" si="0"/>
        <v/>
      </c>
      <c r="G21" s="1719" t="str">
        <f>IF(AK$7=4,"4.7",IF(AK$7=5,"5.7",IF(AK$7&gt;13,AI21&amp;AH21&amp;AG21)))&amp;AF21</f>
        <v>4.7 i 5.7</v>
      </c>
      <c r="H21" s="2258" t="s">
        <v>63</v>
      </c>
      <c r="I21" s="2258"/>
      <c r="J21" s="2258"/>
      <c r="K21" s="2258"/>
      <c r="L21" s="2258"/>
      <c r="M21" s="2258"/>
      <c r="N21" s="2258"/>
      <c r="O21" s="2258"/>
      <c r="P21" s="2258"/>
      <c r="Q21" s="2258"/>
      <c r="R21" s="2258"/>
      <c r="S21" s="1720"/>
      <c r="T21" s="1720"/>
      <c r="U21" s="1720"/>
      <c r="V21" s="1720"/>
      <c r="W21" s="1716"/>
      <c r="X21" s="1716"/>
      <c r="Y21" s="1716"/>
      <c r="Z21" s="1716"/>
      <c r="AA21" s="1716"/>
      <c r="AB21" s="1716"/>
      <c r="AC21" s="1716"/>
      <c r="AF21" s="1040" t="str">
        <f>IF(AK$7&lt;13,"",IF(AND(AJ21=FALSE,AK21=FALSE),"4.7 i 5.7",""))</f>
        <v>4.7 i 5.7</v>
      </c>
      <c r="AG21" s="1040" t="str">
        <f>IF(AJ21=TRUE,"5.7","")</f>
        <v/>
      </c>
      <c r="AH21" s="1040" t="str">
        <f t="shared" si="1"/>
        <v/>
      </c>
      <c r="AI21" s="1040" t="str">
        <f>IF(AK21=TRUE,"4.7","")</f>
        <v/>
      </c>
      <c r="AJ21" s="1721" t="b">
        <v>0</v>
      </c>
      <c r="AK21" s="1722" t="b">
        <v>0</v>
      </c>
      <c r="AL21" s="1723" t="b">
        <v>0</v>
      </c>
      <c r="AM21" s="1021">
        <f t="shared" si="2"/>
        <v>0</v>
      </c>
    </row>
    <row r="22" spans="2:39" ht="21.75" customHeight="1">
      <c r="B22" s="1709" t="s">
        <v>49</v>
      </c>
      <c r="C22" s="1713"/>
      <c r="D22" s="2263"/>
      <c r="F22" s="1718" t="str">
        <f t="shared" si="0"/>
        <v/>
      </c>
      <c r="G22" s="1719" t="str">
        <f>IF(AK$7=4,"4.8",IF(AK$7=5,"5.8",IF(AK$7&gt;13,AI22&amp;AH22&amp;AG22)))&amp;AF22</f>
        <v>4.8 i 5.8</v>
      </c>
      <c r="H22" s="2258" t="s">
        <v>64</v>
      </c>
      <c r="I22" s="2258"/>
      <c r="J22" s="2258"/>
      <c r="K22" s="2258"/>
      <c r="L22" s="2258"/>
      <c r="M22" s="2258"/>
      <c r="N22" s="2258"/>
      <c r="O22" s="2258"/>
      <c r="P22" s="2258"/>
      <c r="Q22" s="2258"/>
      <c r="R22" s="2258"/>
      <c r="S22" s="1720"/>
      <c r="T22" s="1720"/>
      <c r="U22" s="1720"/>
      <c r="V22" s="1720"/>
      <c r="W22" s="1716"/>
      <c r="X22" s="1716"/>
      <c r="Y22" s="1716"/>
      <c r="Z22" s="1716"/>
      <c r="AA22" s="1716"/>
      <c r="AB22" s="1716"/>
      <c r="AC22" s="1716"/>
      <c r="AF22" s="1040" t="str">
        <f>IF(AK$7&lt;13,"",IF(AND(AJ22=FALSE,AK22=FALSE),"4.8 i 5.8",""))</f>
        <v>4.8 i 5.8</v>
      </c>
      <c r="AG22" s="1040" t="str">
        <f>IF(AJ22=TRUE,"5.8","")</f>
        <v/>
      </c>
      <c r="AH22" s="1040" t="str">
        <f t="shared" si="1"/>
        <v/>
      </c>
      <c r="AI22" s="1040" t="str">
        <f>IF(AK22=TRUE,"4.8","")</f>
        <v/>
      </c>
      <c r="AJ22" s="1721" t="b">
        <v>0</v>
      </c>
      <c r="AK22" s="1722" t="b">
        <v>0</v>
      </c>
      <c r="AL22" s="1723" t="b">
        <v>0</v>
      </c>
      <c r="AM22" s="1021">
        <f t="shared" si="2"/>
        <v>0</v>
      </c>
    </row>
    <row r="23" spans="2:39" ht="21.75" customHeight="1">
      <c r="B23" s="1709" t="s">
        <v>49</v>
      </c>
      <c r="C23" s="1713"/>
      <c r="D23" s="2263"/>
      <c r="F23" s="1718" t="str">
        <f t="shared" si="0"/>
        <v/>
      </c>
      <c r="G23" s="1719" t="str">
        <f>IF(AK$7=4,"4.9",IF(AK$7=5,"5.9",IF(AK$7&gt;13,AI23&amp;AH23&amp;AG23)))&amp;AF23</f>
        <v>4.9 i 5.9</v>
      </c>
      <c r="H23" s="2258" t="s">
        <v>65</v>
      </c>
      <c r="I23" s="2258"/>
      <c r="J23" s="2258"/>
      <c r="K23" s="2258"/>
      <c r="L23" s="2258"/>
      <c r="M23" s="2258"/>
      <c r="N23" s="2258"/>
      <c r="O23" s="2258"/>
      <c r="P23" s="2258"/>
      <c r="Q23" s="2258"/>
      <c r="R23" s="2258"/>
      <c r="S23" s="1720"/>
      <c r="T23" s="1720"/>
      <c r="U23" s="1720"/>
      <c r="V23" s="1720"/>
      <c r="W23" s="1716"/>
      <c r="X23" s="1716"/>
      <c r="Y23" s="1716"/>
      <c r="Z23" s="1716"/>
      <c r="AA23" s="1716"/>
      <c r="AB23" s="1716"/>
      <c r="AC23" s="1716"/>
      <c r="AF23" s="1040" t="str">
        <f>IF(AK$7&lt;13,"",IF(AND(AJ23=FALSE,AK23=FALSE),"4.9 i 5.9",""))</f>
        <v>4.9 i 5.9</v>
      </c>
      <c r="AG23" s="1040" t="str">
        <f>IF(AJ23=TRUE,"5.9","")</f>
        <v/>
      </c>
      <c r="AH23" s="1040" t="str">
        <f t="shared" si="1"/>
        <v/>
      </c>
      <c r="AI23" s="1040" t="str">
        <f>IF(AK23=TRUE,"4.9","")</f>
        <v/>
      </c>
      <c r="AJ23" s="1721" t="b">
        <v>0</v>
      </c>
      <c r="AK23" s="1722" t="b">
        <v>0</v>
      </c>
      <c r="AL23" s="1723" t="b">
        <v>0</v>
      </c>
      <c r="AM23" s="1021">
        <f t="shared" si="2"/>
        <v>0</v>
      </c>
    </row>
    <row r="24" spans="2:39" ht="21.75" customHeight="1">
      <c r="B24" s="1709" t="s">
        <v>49</v>
      </c>
      <c r="C24" s="1713"/>
      <c r="D24" s="2263"/>
      <c r="F24" s="1718" t="str">
        <f t="shared" si="0"/>
        <v/>
      </c>
      <c r="G24" s="1719" t="str">
        <f>IF(AK$7=4,"4.10",IF(AK$7=5,"5.10",IF(AK$7&gt;13,AI24&amp;AH24&amp;AG24)))&amp;AF24</f>
        <v>4.10 i 5.10</v>
      </c>
      <c r="H24" s="2258" t="s">
        <v>858</v>
      </c>
      <c r="I24" s="2258"/>
      <c r="J24" s="2258"/>
      <c r="K24" s="2258"/>
      <c r="L24" s="2258"/>
      <c r="M24" s="2258"/>
      <c r="N24" s="2258"/>
      <c r="O24" s="2258"/>
      <c r="P24" s="2258"/>
      <c r="Q24" s="2258"/>
      <c r="R24" s="2258"/>
      <c r="S24" s="1720"/>
      <c r="T24" s="1720"/>
      <c r="U24" s="1720"/>
      <c r="V24" s="1720"/>
      <c r="W24" s="1716"/>
      <c r="X24" s="1716"/>
      <c r="Y24" s="1716"/>
      <c r="Z24" s="1716"/>
      <c r="AA24" s="1716"/>
      <c r="AB24" s="1716"/>
      <c r="AC24" s="1716"/>
      <c r="AF24" s="1040" t="str">
        <f>IF(AK$7&lt;13,"",IF(AND(AJ24=FALSE,AK24=FALSE),"4.10 i 5.10",""))</f>
        <v>4.10 i 5.10</v>
      </c>
      <c r="AG24" s="1040" t="str">
        <f>IF(AJ24=TRUE,"5.10","")</f>
        <v/>
      </c>
      <c r="AH24" s="1040" t="str">
        <f t="shared" si="1"/>
        <v/>
      </c>
      <c r="AI24" s="1040" t="str">
        <f>IF(AK24=TRUE,"4.10","")</f>
        <v/>
      </c>
      <c r="AJ24" s="1721" t="b">
        <v>0</v>
      </c>
      <c r="AK24" s="1722" t="b">
        <v>0</v>
      </c>
      <c r="AL24" s="1723" t="b">
        <v>0</v>
      </c>
      <c r="AM24" s="1021">
        <f t="shared" si="2"/>
        <v>0</v>
      </c>
    </row>
    <row r="25" spans="2:39" ht="14.25" customHeight="1">
      <c r="B25" s="1709" t="s">
        <v>49</v>
      </c>
      <c r="C25" s="1713"/>
      <c r="D25" s="1706"/>
      <c r="E25" s="1021" t="s">
        <v>959</v>
      </c>
      <c r="G25" s="1720"/>
      <c r="H25" s="1720"/>
      <c r="I25" s="1720"/>
      <c r="J25" s="1720"/>
      <c r="K25" s="1720"/>
      <c r="L25" s="1720"/>
      <c r="M25" s="1720"/>
      <c r="N25" s="1720"/>
      <c r="O25" s="1720"/>
      <c r="P25" s="1720"/>
      <c r="Q25" s="1720"/>
      <c r="R25" s="1720"/>
      <c r="S25" s="1720"/>
      <c r="T25" s="1720"/>
      <c r="U25" s="1720"/>
      <c r="V25" s="1720"/>
      <c r="W25" s="1716"/>
      <c r="X25" s="1716"/>
      <c r="Y25" s="1716"/>
      <c r="Z25" s="1716"/>
      <c r="AA25" s="1716"/>
      <c r="AB25" s="1716"/>
      <c r="AC25" s="1716"/>
      <c r="AJ25" s="1024"/>
      <c r="AK25" s="1707"/>
      <c r="AL25" s="1024"/>
    </row>
    <row r="26" spans="2:39" ht="5.25" customHeight="1">
      <c r="B26" s="1709" t="s">
        <v>49</v>
      </c>
      <c r="C26" s="1713"/>
      <c r="D26" s="1706"/>
      <c r="G26" s="1720"/>
      <c r="H26" s="1720"/>
      <c r="I26" s="1720"/>
      <c r="J26" s="1720"/>
      <c r="K26" s="1720"/>
      <c r="L26" s="1720"/>
      <c r="M26" s="1720"/>
      <c r="N26" s="1720"/>
      <c r="O26" s="1720"/>
      <c r="P26" s="1720"/>
      <c r="Q26" s="1720"/>
      <c r="R26" s="1720"/>
      <c r="S26" s="1720"/>
      <c r="T26" s="1720"/>
      <c r="U26" s="1720"/>
      <c r="V26" s="1720"/>
      <c r="W26" s="1716"/>
      <c r="X26" s="1716"/>
      <c r="Y26" s="1716"/>
      <c r="Z26" s="1716"/>
      <c r="AA26" s="1716"/>
      <c r="AB26" s="1716"/>
      <c r="AC26" s="1716"/>
      <c r="AJ26" s="1024"/>
      <c r="AK26" s="1707"/>
      <c r="AL26" s="1024"/>
    </row>
    <row r="27" spans="2:39" ht="5.25" customHeight="1">
      <c r="B27" s="1709" t="s">
        <v>49</v>
      </c>
      <c r="C27" s="1713"/>
      <c r="D27" s="1706"/>
      <c r="G27" s="1716"/>
      <c r="H27" s="1716"/>
      <c r="I27" s="1716"/>
      <c r="J27" s="1716"/>
      <c r="K27" s="1716"/>
      <c r="L27" s="1716"/>
      <c r="M27" s="1716"/>
      <c r="N27" s="1716"/>
      <c r="O27" s="1716"/>
      <c r="P27" s="1716"/>
      <c r="Q27" s="1716"/>
      <c r="R27" s="1716"/>
      <c r="S27" s="1716"/>
      <c r="T27" s="1716"/>
      <c r="U27" s="1716"/>
      <c r="V27" s="1716"/>
      <c r="W27" s="1716"/>
      <c r="X27" s="1716"/>
      <c r="Y27" s="1716"/>
      <c r="Z27" s="1716"/>
      <c r="AA27" s="1716"/>
      <c r="AB27" s="1716"/>
      <c r="AC27" s="1716"/>
      <c r="AJ27" s="1024"/>
      <c r="AK27" s="1707"/>
      <c r="AL27" s="1024"/>
    </row>
    <row r="28" spans="2:39" ht="15" customHeight="1">
      <c r="B28" s="1709" t="s">
        <v>49</v>
      </c>
      <c r="D28" s="1720" t="s">
        <v>986</v>
      </c>
      <c r="E28" s="1705" t="s">
        <v>997</v>
      </c>
      <c r="F28" s="1724"/>
      <c r="G28" s="1724"/>
      <c r="H28" s="1725"/>
      <c r="I28" s="1725"/>
      <c r="J28" s="1725"/>
      <c r="K28" s="1725"/>
      <c r="L28" s="1725"/>
      <c r="M28" s="1725"/>
      <c r="N28" s="1725"/>
      <c r="O28" s="1725"/>
      <c r="P28" s="1725"/>
      <c r="Q28" s="1725"/>
      <c r="R28" s="1725"/>
      <c r="S28" s="1725"/>
      <c r="T28" s="1725"/>
      <c r="U28" s="1725"/>
      <c r="V28" s="1725"/>
      <c r="W28" s="1725"/>
      <c r="X28" s="1725"/>
      <c r="Y28" s="1725"/>
      <c r="AJ28" s="1707"/>
      <c r="AK28" s="1707"/>
      <c r="AL28" s="1024"/>
    </row>
    <row r="29" spans="2:39" ht="6" customHeight="1">
      <c r="B29" s="1709" t="s">
        <v>49</v>
      </c>
      <c r="E29" s="1030"/>
    </row>
    <row r="30" spans="2:39" ht="75.75" customHeight="1">
      <c r="B30" s="1709" t="s">
        <v>49</v>
      </c>
      <c r="D30" s="1706"/>
      <c r="E30" s="1726" t="s">
        <v>1177</v>
      </c>
      <c r="F30" s="2232" t="s">
        <v>863</v>
      </c>
      <c r="G30" s="2232"/>
      <c r="H30" s="2232"/>
      <c r="I30" s="2232"/>
      <c r="J30" s="2232"/>
      <c r="K30" s="2232"/>
      <c r="L30" s="2232"/>
      <c r="M30" s="2232"/>
      <c r="N30" s="2232"/>
      <c r="O30" s="2232"/>
      <c r="P30" s="2232"/>
      <c r="Q30" s="2232"/>
      <c r="R30" s="2232"/>
      <c r="S30" s="2232"/>
      <c r="T30" s="2232"/>
      <c r="U30" s="2232"/>
      <c r="V30" s="2232"/>
      <c r="W30" s="2232"/>
      <c r="X30" s="2232"/>
      <c r="Y30" s="2232"/>
      <c r="Z30" s="2232"/>
      <c r="AA30" s="2232"/>
      <c r="AB30" s="2232"/>
      <c r="AC30" s="2232"/>
    </row>
    <row r="31" spans="2:39" ht="2.25" customHeight="1">
      <c r="B31" s="1709" t="s">
        <v>49</v>
      </c>
      <c r="D31" s="1706"/>
      <c r="E31" s="1726"/>
      <c r="F31" s="1726"/>
      <c r="G31" s="1726"/>
      <c r="H31" s="1726"/>
      <c r="I31" s="1726"/>
      <c r="J31" s="1726"/>
      <c r="K31" s="1726"/>
      <c r="L31" s="1726"/>
      <c r="M31" s="1726"/>
      <c r="N31" s="1726"/>
      <c r="O31" s="1726"/>
      <c r="P31" s="1726"/>
      <c r="Q31" s="1726"/>
      <c r="R31" s="1726"/>
      <c r="S31" s="1726"/>
      <c r="T31" s="1726"/>
      <c r="U31" s="1726"/>
      <c r="V31" s="1726"/>
      <c r="W31" s="1726"/>
      <c r="X31" s="1726"/>
      <c r="Y31" s="1726"/>
      <c r="Z31" s="1726"/>
      <c r="AA31" s="1726"/>
      <c r="AB31" s="1726"/>
      <c r="AC31" s="1726"/>
    </row>
    <row r="32" spans="2:39" ht="15.75" customHeight="1">
      <c r="B32" s="1709" t="s">
        <v>49</v>
      </c>
      <c r="D32" s="1706"/>
      <c r="E32" s="1726"/>
      <c r="F32" s="1727" t="s">
        <v>932</v>
      </c>
      <c r="G32" s="1726"/>
      <c r="H32" s="1726"/>
      <c r="I32" s="1726"/>
      <c r="J32" s="1726"/>
      <c r="K32" s="1726"/>
      <c r="L32" s="1726"/>
      <c r="M32" s="1726"/>
      <c r="N32" s="1726"/>
      <c r="O32" s="1726"/>
      <c r="P32" s="1726"/>
      <c r="Q32" s="1726"/>
      <c r="R32" s="1726"/>
      <c r="S32" s="1726"/>
      <c r="T32" s="1726"/>
      <c r="U32" s="1726"/>
      <c r="V32" s="1726"/>
      <c r="W32" s="1726"/>
      <c r="X32" s="1726"/>
      <c r="Y32" s="1726"/>
      <c r="Z32" s="1726"/>
      <c r="AA32" s="1726"/>
      <c r="AB32" s="1726"/>
      <c r="AC32" s="1726"/>
    </row>
    <row r="33" spans="2:29" ht="15.75" customHeight="1">
      <c r="B33" s="1709" t="s">
        <v>49</v>
      </c>
      <c r="D33" s="1706"/>
      <c r="E33" s="1726"/>
      <c r="F33" s="1727" t="s">
        <v>966</v>
      </c>
      <c r="G33" s="1726"/>
      <c r="H33" s="1726"/>
      <c r="I33" s="1726"/>
      <c r="J33" s="1726"/>
      <c r="K33" s="1726"/>
      <c r="L33" s="1726"/>
      <c r="M33" s="1726"/>
      <c r="N33" s="1726"/>
      <c r="O33" s="1726"/>
      <c r="P33" s="1726"/>
      <c r="Q33" s="1726"/>
      <c r="R33" s="1726"/>
      <c r="S33" s="1726"/>
      <c r="T33" s="1726"/>
      <c r="U33" s="1726"/>
      <c r="V33" s="1726"/>
      <c r="W33" s="1726"/>
      <c r="X33" s="1726"/>
      <c r="Y33" s="1726"/>
      <c r="Z33" s="1726"/>
      <c r="AA33" s="1726"/>
      <c r="AB33" s="1726"/>
      <c r="AC33" s="1726"/>
    </row>
    <row r="34" spans="2:29" ht="3.75" customHeight="1">
      <c r="B34" s="1709" t="s">
        <v>49</v>
      </c>
      <c r="D34" s="1706"/>
      <c r="E34" s="1726"/>
      <c r="F34" s="1726"/>
      <c r="G34" s="1726"/>
      <c r="H34" s="1726"/>
      <c r="I34" s="1726"/>
      <c r="J34" s="1726"/>
      <c r="K34" s="1726"/>
      <c r="L34" s="1726"/>
      <c r="M34" s="1726"/>
      <c r="N34" s="1726"/>
      <c r="O34" s="1726"/>
      <c r="P34" s="1726"/>
      <c r="Q34" s="1726"/>
      <c r="R34" s="1726"/>
      <c r="S34" s="1726"/>
      <c r="T34" s="1726"/>
      <c r="U34" s="1726"/>
      <c r="V34" s="1726"/>
      <c r="W34" s="1726"/>
      <c r="X34" s="1726"/>
      <c r="Y34" s="1726"/>
      <c r="Z34" s="1726"/>
      <c r="AA34" s="1726"/>
      <c r="AB34" s="1726"/>
      <c r="AC34" s="1726"/>
    </row>
    <row r="35" spans="2:29" ht="19.5" customHeight="1">
      <c r="B35" s="1709" t="s">
        <v>49</v>
      </c>
      <c r="D35" s="1724"/>
      <c r="E35" s="1726" t="s">
        <v>1075</v>
      </c>
      <c r="F35" s="2232" t="s">
        <v>1076</v>
      </c>
      <c r="G35" s="2232"/>
      <c r="H35" s="2232"/>
      <c r="I35" s="2232"/>
      <c r="J35" s="2232"/>
      <c r="K35" s="2232"/>
      <c r="L35" s="2232"/>
      <c r="M35" s="2232"/>
      <c r="N35" s="2232"/>
      <c r="O35" s="2232"/>
      <c r="P35" s="2232"/>
      <c r="Q35" s="2232"/>
      <c r="R35" s="2232"/>
      <c r="S35" s="2232"/>
      <c r="T35" s="2232"/>
      <c r="U35" s="2232"/>
      <c r="V35" s="2232"/>
      <c r="W35" s="2232"/>
      <c r="X35" s="2232"/>
      <c r="Y35" s="2232"/>
      <c r="Z35" s="2232"/>
      <c r="AA35" s="2232"/>
      <c r="AB35" s="2232"/>
      <c r="AC35" s="2232"/>
    </row>
    <row r="36" spans="2:29" ht="19.5" customHeight="1">
      <c r="B36" s="1709" t="s">
        <v>49</v>
      </c>
      <c r="D36" s="1724"/>
      <c r="E36" s="1728" t="s">
        <v>807</v>
      </c>
      <c r="F36" s="2232" t="s">
        <v>449</v>
      </c>
      <c r="G36" s="2232"/>
      <c r="H36" s="2232"/>
      <c r="I36" s="2232"/>
      <c r="J36" s="2232"/>
      <c r="K36" s="2232"/>
      <c r="L36" s="2232"/>
      <c r="M36" s="2232"/>
      <c r="N36" s="2232"/>
      <c r="O36" s="2232"/>
      <c r="P36" s="2232"/>
      <c r="Q36" s="2232"/>
      <c r="R36" s="2232"/>
      <c r="S36" s="2232"/>
      <c r="T36" s="2232"/>
      <c r="U36" s="2232"/>
      <c r="V36" s="2232"/>
      <c r="W36" s="2232"/>
      <c r="X36" s="2232"/>
      <c r="Y36" s="2232"/>
      <c r="Z36" s="2232"/>
      <c r="AA36" s="2232"/>
      <c r="AB36" s="2232"/>
      <c r="AC36" s="2232"/>
    </row>
    <row r="37" spans="2:29" ht="48" customHeight="1">
      <c r="B37" s="1709" t="s">
        <v>49</v>
      </c>
      <c r="D37" s="1724"/>
      <c r="E37" s="1726" t="s">
        <v>1077</v>
      </c>
      <c r="F37" s="2232" t="s">
        <v>1078</v>
      </c>
      <c r="G37" s="2232"/>
      <c r="H37" s="2232"/>
      <c r="I37" s="2232"/>
      <c r="J37" s="2232"/>
      <c r="K37" s="2232"/>
      <c r="L37" s="2232"/>
      <c r="M37" s="2232"/>
      <c r="N37" s="2232"/>
      <c r="O37" s="2232"/>
      <c r="P37" s="2232"/>
      <c r="Q37" s="2232"/>
      <c r="R37" s="2232"/>
      <c r="S37" s="2232"/>
      <c r="T37" s="2232"/>
      <c r="U37" s="2232"/>
      <c r="V37" s="2232"/>
      <c r="W37" s="2232"/>
      <c r="X37" s="2232"/>
      <c r="Y37" s="2232"/>
      <c r="Z37" s="2232"/>
      <c r="AA37" s="2232"/>
      <c r="AB37" s="2232"/>
      <c r="AC37" s="2232"/>
    </row>
    <row r="38" spans="2:29" ht="46.5" customHeight="1">
      <c r="B38" s="1709" t="s">
        <v>49</v>
      </c>
      <c r="D38" s="1724"/>
      <c r="E38" s="1726" t="s">
        <v>1079</v>
      </c>
      <c r="F38" s="2232" t="s">
        <v>448</v>
      </c>
      <c r="G38" s="2232"/>
      <c r="H38" s="2232"/>
      <c r="I38" s="2232"/>
      <c r="J38" s="2232"/>
      <c r="K38" s="2232"/>
      <c r="L38" s="2232"/>
      <c r="M38" s="2232"/>
      <c r="N38" s="2232"/>
      <c r="O38" s="2232"/>
      <c r="P38" s="2232"/>
      <c r="Q38" s="2232"/>
      <c r="R38" s="2232"/>
      <c r="S38" s="2232"/>
      <c r="T38" s="2232"/>
      <c r="U38" s="2232"/>
      <c r="V38" s="2232"/>
      <c r="W38" s="2232"/>
      <c r="X38" s="2232"/>
      <c r="Y38" s="2232"/>
      <c r="Z38" s="2232"/>
      <c r="AA38" s="2232"/>
      <c r="AB38" s="2232"/>
      <c r="AC38" s="2232"/>
    </row>
    <row r="39" spans="2:29" ht="8.25" customHeight="1">
      <c r="B39" s="1709" t="s">
        <v>49</v>
      </c>
      <c r="D39" s="1724"/>
      <c r="E39" s="1726"/>
      <c r="F39" s="2232"/>
      <c r="G39" s="2232"/>
      <c r="H39" s="2232"/>
      <c r="I39" s="2232"/>
      <c r="J39" s="2232"/>
      <c r="K39" s="2232"/>
      <c r="L39" s="2232"/>
      <c r="M39" s="2232"/>
      <c r="N39" s="2232"/>
      <c r="O39" s="2232"/>
      <c r="P39" s="2232"/>
      <c r="Q39" s="2232"/>
      <c r="R39" s="2232"/>
      <c r="S39" s="2232"/>
      <c r="T39" s="2232"/>
      <c r="U39" s="2232"/>
      <c r="V39" s="2232"/>
      <c r="W39" s="2232"/>
      <c r="X39" s="2232"/>
      <c r="Y39" s="2232"/>
      <c r="Z39" s="2232"/>
      <c r="AA39" s="2232"/>
      <c r="AB39" s="2232"/>
      <c r="AC39" s="2232"/>
    </row>
    <row r="40" spans="2:29" ht="8.25" customHeight="1">
      <c r="B40" s="1709" t="s">
        <v>49</v>
      </c>
      <c r="D40" s="1724"/>
      <c r="E40" s="1726"/>
      <c r="F40" s="1726"/>
      <c r="G40" s="1726"/>
      <c r="H40" s="1726"/>
      <c r="I40" s="1726"/>
      <c r="J40" s="1726"/>
      <c r="K40" s="1726"/>
      <c r="L40" s="1726"/>
      <c r="M40" s="1726"/>
      <c r="N40" s="1726"/>
      <c r="O40" s="1726"/>
      <c r="P40" s="1726"/>
      <c r="Q40" s="1726"/>
      <c r="R40" s="1726"/>
      <c r="S40" s="1726"/>
      <c r="T40" s="1726"/>
      <c r="U40" s="1726"/>
      <c r="V40" s="1726"/>
      <c r="W40" s="1726"/>
      <c r="X40" s="1726"/>
      <c r="Y40" s="1726"/>
      <c r="Z40" s="1726"/>
      <c r="AA40" s="1726"/>
      <c r="AB40" s="1726"/>
      <c r="AC40" s="1726"/>
    </row>
    <row r="41" spans="2:29" ht="60.75" customHeight="1">
      <c r="B41" s="1709" t="s">
        <v>49</v>
      </c>
      <c r="D41" s="1724"/>
      <c r="E41" s="1726"/>
      <c r="F41" s="2253"/>
      <c r="G41" s="2254"/>
      <c r="H41" s="2254"/>
      <c r="I41" s="2254"/>
      <c r="J41" s="2254"/>
      <c r="K41" s="2254"/>
      <c r="L41" s="2254"/>
      <c r="M41" s="2254"/>
      <c r="N41" s="2254"/>
      <c r="O41" s="2254"/>
      <c r="P41" s="2254"/>
      <c r="Q41" s="2254"/>
      <c r="R41" s="2254"/>
      <c r="S41" s="2254"/>
      <c r="T41" s="2254"/>
      <c r="U41" s="2254"/>
      <c r="V41" s="2254"/>
      <c r="W41" s="2254"/>
      <c r="X41" s="2254"/>
      <c r="Y41" s="2254"/>
      <c r="Z41" s="2254"/>
      <c r="AA41" s="2254"/>
      <c r="AB41" s="2254"/>
      <c r="AC41" s="2255"/>
    </row>
    <row r="42" spans="2:29" ht="16.5" customHeight="1">
      <c r="B42" s="1709" t="s">
        <v>49</v>
      </c>
      <c r="D42" s="1724"/>
      <c r="E42" s="1726"/>
      <c r="F42" s="2257" t="s">
        <v>1055</v>
      </c>
      <c r="G42" s="2257"/>
      <c r="H42" s="2257"/>
      <c r="I42" s="2257"/>
      <c r="J42" s="2257"/>
      <c r="K42" s="2257"/>
      <c r="L42" s="2257"/>
      <c r="M42" s="2257"/>
      <c r="N42" s="2257"/>
      <c r="O42" s="2257"/>
      <c r="P42" s="2257"/>
      <c r="Q42" s="2257"/>
      <c r="R42" s="2257"/>
      <c r="S42" s="2257"/>
      <c r="T42" s="2257"/>
      <c r="U42" s="2257"/>
      <c r="V42" s="2257"/>
      <c r="W42" s="2257"/>
      <c r="X42" s="2257"/>
      <c r="Y42" s="2257"/>
      <c r="Z42" s="2257"/>
      <c r="AA42" s="2257"/>
      <c r="AB42" s="2257"/>
      <c r="AC42" s="2257"/>
    </row>
    <row r="43" spans="2:29" ht="16.5" customHeight="1">
      <c r="B43" s="1709" t="s">
        <v>49</v>
      </c>
      <c r="D43" s="1724"/>
      <c r="E43" s="1726"/>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row>
    <row r="44" spans="2:29" ht="19.5" customHeight="1">
      <c r="B44" s="1709" t="s">
        <v>49</v>
      </c>
      <c r="D44" s="1724"/>
      <c r="E44" s="1726" t="s">
        <v>1578</v>
      </c>
      <c r="F44" s="2232" t="s">
        <v>1573</v>
      </c>
      <c r="G44" s="2232"/>
      <c r="H44" s="2232"/>
      <c r="I44" s="2232"/>
      <c r="J44" s="2232"/>
      <c r="K44" s="2232"/>
      <c r="L44" s="2232"/>
      <c r="M44" s="2232"/>
      <c r="N44" s="2232"/>
      <c r="O44" s="2232"/>
      <c r="P44" s="2232"/>
      <c r="Q44" s="2232"/>
      <c r="R44" s="2232"/>
      <c r="S44" s="2232"/>
      <c r="T44" s="2232"/>
      <c r="U44" s="2232"/>
      <c r="V44" s="2232"/>
      <c r="W44" s="2232"/>
      <c r="X44" s="2232"/>
      <c r="Y44" s="2232"/>
      <c r="Z44" s="2232"/>
      <c r="AA44" s="2232"/>
      <c r="AB44" s="2232"/>
      <c r="AC44" s="2232"/>
    </row>
    <row r="45" spans="2:29" ht="60.75" customHeight="1">
      <c r="B45" s="1709" t="s">
        <v>49</v>
      </c>
      <c r="D45" s="1724"/>
      <c r="E45" s="1726"/>
      <c r="F45" s="2253"/>
      <c r="G45" s="2254"/>
      <c r="H45" s="2254"/>
      <c r="I45" s="2254"/>
      <c r="J45" s="2254"/>
      <c r="K45" s="2254"/>
      <c r="L45" s="2254"/>
      <c r="M45" s="2254"/>
      <c r="N45" s="2254"/>
      <c r="O45" s="2254"/>
      <c r="P45" s="2254"/>
      <c r="Q45" s="2254"/>
      <c r="R45" s="2254"/>
      <c r="S45" s="2254"/>
      <c r="T45" s="2254"/>
      <c r="U45" s="2254"/>
      <c r="V45" s="2254"/>
      <c r="W45" s="2254"/>
      <c r="X45" s="2254"/>
      <c r="Y45" s="2254"/>
      <c r="Z45" s="2254"/>
      <c r="AA45" s="2254"/>
      <c r="AB45" s="2254"/>
      <c r="AC45" s="2255"/>
    </row>
    <row r="46" spans="2:29" ht="16.5" customHeight="1">
      <c r="B46" s="1709" t="s">
        <v>49</v>
      </c>
      <c r="D46" s="1724"/>
      <c r="E46" s="1726"/>
      <c r="F46" s="1729"/>
      <c r="G46" s="1729"/>
      <c r="H46" s="1729"/>
      <c r="I46" s="1729"/>
      <c r="J46" s="1729"/>
      <c r="K46" s="1729"/>
      <c r="L46" s="1729"/>
      <c r="M46" s="1729"/>
      <c r="N46" s="1729"/>
      <c r="O46" s="1729"/>
      <c r="P46" s="1729"/>
      <c r="Q46" s="1729"/>
      <c r="R46" s="1729"/>
      <c r="S46" s="1729"/>
      <c r="T46" s="1729"/>
      <c r="U46" s="1729"/>
      <c r="V46" s="1729"/>
      <c r="W46" s="1729"/>
      <c r="X46" s="1729"/>
      <c r="Y46" s="1729"/>
      <c r="Z46" s="1729"/>
      <c r="AA46" s="1729"/>
      <c r="AB46" s="1729"/>
      <c r="AC46" s="1729"/>
    </row>
    <row r="47" spans="2:29" ht="8.25" customHeight="1">
      <c r="B47" s="1709" t="s">
        <v>49</v>
      </c>
      <c r="D47" s="1724"/>
      <c r="E47" s="1726"/>
      <c r="F47" s="1729"/>
      <c r="G47" s="1729"/>
      <c r="H47" s="1729"/>
      <c r="I47" s="1729"/>
      <c r="J47" s="1729"/>
      <c r="K47" s="1729"/>
      <c r="L47" s="1729"/>
      <c r="M47" s="1729"/>
      <c r="N47" s="1729"/>
      <c r="O47" s="1729"/>
      <c r="P47" s="1729"/>
      <c r="Q47" s="1729"/>
      <c r="R47" s="1729"/>
      <c r="S47" s="1729"/>
      <c r="T47" s="1729"/>
      <c r="U47" s="1729"/>
      <c r="V47" s="1729"/>
      <c r="W47" s="1729"/>
      <c r="X47" s="1729"/>
      <c r="Y47" s="1729"/>
      <c r="Z47" s="1729"/>
      <c r="AA47" s="1729"/>
      <c r="AB47" s="1729"/>
      <c r="AC47" s="1729"/>
    </row>
    <row r="48" spans="2:29" ht="6.75" customHeight="1">
      <c r="B48" s="1709" t="s">
        <v>49</v>
      </c>
      <c r="D48" s="1724"/>
      <c r="E48" s="1726"/>
      <c r="F48" s="1729"/>
      <c r="G48" s="1729"/>
      <c r="H48" s="1729"/>
      <c r="I48" s="1729"/>
      <c r="J48" s="1729"/>
      <c r="K48" s="1729"/>
      <c r="L48" s="1729"/>
      <c r="M48" s="1729"/>
      <c r="N48" s="1729"/>
      <c r="O48" s="1729"/>
      <c r="P48" s="1729"/>
      <c r="Q48" s="1729"/>
      <c r="R48" s="1729"/>
      <c r="S48" s="1729"/>
      <c r="T48" s="1729"/>
      <c r="U48" s="1729"/>
      <c r="V48" s="1729"/>
      <c r="W48" s="1729"/>
      <c r="X48" s="1729"/>
      <c r="Y48" s="1729"/>
      <c r="Z48" s="1729"/>
      <c r="AA48" s="1729"/>
      <c r="AB48" s="1729"/>
      <c r="AC48" s="1729"/>
    </row>
    <row r="49" spans="2:37" ht="6.75" customHeight="1">
      <c r="B49" s="1709" t="s">
        <v>49</v>
      </c>
      <c r="D49" s="1724"/>
      <c r="E49" s="1726"/>
      <c r="F49" s="1729"/>
      <c r="G49" s="1729"/>
      <c r="H49" s="1729"/>
      <c r="I49" s="1729"/>
      <c r="J49" s="1729"/>
      <c r="K49" s="1729"/>
      <c r="L49" s="1729"/>
      <c r="M49" s="1729"/>
      <c r="N49" s="1729"/>
      <c r="O49" s="1729"/>
      <c r="P49" s="1729"/>
      <c r="Q49" s="1729"/>
      <c r="R49" s="1729"/>
      <c r="S49" s="1729"/>
      <c r="T49" s="1729"/>
      <c r="U49" s="1729"/>
      <c r="V49" s="1729"/>
      <c r="W49" s="1729"/>
      <c r="X49" s="1729"/>
      <c r="Y49" s="1729"/>
      <c r="Z49" s="1729"/>
      <c r="AA49" s="1729"/>
      <c r="AB49" s="1729"/>
      <c r="AC49" s="1729"/>
    </row>
    <row r="50" spans="2:37" ht="6" customHeight="1">
      <c r="B50" s="1709" t="s">
        <v>49</v>
      </c>
      <c r="D50" s="1724"/>
      <c r="E50" s="1726"/>
      <c r="F50" s="1729"/>
      <c r="G50" s="1729"/>
      <c r="H50" s="1729"/>
      <c r="I50" s="1729"/>
      <c r="J50" s="1729"/>
      <c r="K50" s="1729"/>
      <c r="L50" s="1729"/>
      <c r="M50" s="1729"/>
      <c r="N50" s="1729"/>
      <c r="O50" s="1729"/>
      <c r="P50" s="1729"/>
      <c r="Q50" s="1729"/>
      <c r="R50" s="1729"/>
      <c r="S50" s="1729"/>
      <c r="T50" s="1729"/>
      <c r="U50" s="1729"/>
      <c r="V50" s="1729"/>
      <c r="W50" s="1729"/>
      <c r="X50" s="1729"/>
      <c r="Y50" s="1729"/>
      <c r="Z50" s="1729"/>
      <c r="AA50" s="1729"/>
      <c r="AB50" s="1729"/>
      <c r="AC50" s="1729"/>
    </row>
    <row r="51" spans="2:37" ht="6" customHeight="1">
      <c r="B51" s="1709" t="s">
        <v>49</v>
      </c>
      <c r="D51" s="1724"/>
      <c r="E51" s="1726"/>
      <c r="F51" s="1729"/>
      <c r="G51" s="1729"/>
      <c r="H51" s="1729"/>
      <c r="I51" s="1729"/>
      <c r="J51" s="1729"/>
      <c r="K51" s="1729"/>
      <c r="L51" s="1729"/>
      <c r="M51" s="1729"/>
      <c r="N51" s="1729"/>
      <c r="O51" s="1729"/>
      <c r="P51" s="1729"/>
      <c r="Q51" s="1729"/>
      <c r="R51" s="1729"/>
      <c r="S51" s="1729"/>
      <c r="T51" s="1729"/>
      <c r="U51" s="1729"/>
      <c r="V51" s="1729"/>
      <c r="W51" s="1729"/>
      <c r="X51" s="1729"/>
      <c r="Y51" s="1729"/>
      <c r="Z51" s="1729"/>
      <c r="AA51" s="1729"/>
      <c r="AB51" s="1729"/>
      <c r="AC51" s="1729"/>
    </row>
    <row r="52" spans="2:37" ht="6" customHeight="1">
      <c r="B52" s="1709" t="s">
        <v>49</v>
      </c>
      <c r="D52" s="1724"/>
      <c r="E52" s="1726"/>
      <c r="F52" s="1729"/>
      <c r="G52" s="1729"/>
      <c r="H52" s="1729"/>
      <c r="I52" s="1729"/>
      <c r="J52" s="1729"/>
      <c r="K52" s="1729"/>
      <c r="L52" s="1729"/>
      <c r="M52" s="1729"/>
      <c r="N52" s="1729"/>
      <c r="O52" s="1729"/>
      <c r="P52" s="1729"/>
      <c r="Q52" s="1729"/>
      <c r="R52" s="1729"/>
      <c r="S52" s="1729"/>
      <c r="T52" s="1729"/>
      <c r="U52" s="1729"/>
      <c r="V52" s="1729"/>
      <c r="W52" s="1729"/>
      <c r="X52" s="1729"/>
      <c r="Y52" s="1729"/>
      <c r="Z52" s="1729"/>
      <c r="AA52" s="1729"/>
      <c r="AB52" s="1729"/>
      <c r="AC52" s="1729"/>
    </row>
    <row r="53" spans="2:37" ht="7.5" customHeight="1">
      <c r="B53" s="1709" t="s">
        <v>49</v>
      </c>
      <c r="D53" s="1724"/>
      <c r="E53" s="1728"/>
      <c r="F53" s="1730"/>
      <c r="G53" s="1730"/>
      <c r="H53" s="1730"/>
      <c r="I53" s="1730"/>
      <c r="J53" s="1730"/>
      <c r="K53" s="1730"/>
      <c r="L53" s="1730"/>
      <c r="M53" s="1730"/>
      <c r="N53" s="1730"/>
      <c r="O53" s="1730"/>
      <c r="P53" s="1730"/>
      <c r="Q53" s="1730"/>
      <c r="R53" s="1730"/>
      <c r="S53" s="1730"/>
      <c r="T53" s="1730"/>
      <c r="U53" s="1730"/>
      <c r="V53" s="1730"/>
      <c r="W53" s="1730"/>
      <c r="X53" s="1730"/>
      <c r="Y53" s="1730"/>
      <c r="Z53" s="1730"/>
      <c r="AA53" s="1730"/>
      <c r="AB53" s="1730"/>
      <c r="AC53" s="1730"/>
    </row>
    <row r="54" spans="2:37" ht="17.25" customHeight="1">
      <c r="B54" s="1709" t="str">
        <f>IF(AM$15=1,"Wypełnione","")</f>
        <v/>
      </c>
      <c r="D54" s="1731" t="s">
        <v>625</v>
      </c>
      <c r="E54" s="1731" t="s">
        <v>2714</v>
      </c>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row>
    <row r="55" spans="2:37" ht="17.25" customHeight="1">
      <c r="B55" s="1709" t="str">
        <f t="shared" ref="B55:B118" si="3">IF(AM$15=1,"Wypełnione","")</f>
        <v/>
      </c>
      <c r="D55" s="1731"/>
      <c r="E55" s="1731" t="s">
        <v>2715</v>
      </c>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row>
    <row r="56" spans="2:37">
      <c r="B56" s="1709" t="str">
        <f t="shared" si="3"/>
        <v/>
      </c>
    </row>
    <row r="57" spans="2:37" ht="21.75" customHeight="1">
      <c r="B57" s="1709" t="str">
        <f t="shared" si="3"/>
        <v/>
      </c>
      <c r="E57" s="1715" t="s">
        <v>1177</v>
      </c>
      <c r="F57" s="2232" t="s">
        <v>1443</v>
      </c>
      <c r="G57" s="2252"/>
      <c r="H57" s="2252"/>
      <c r="I57" s="2252"/>
      <c r="J57" s="2252"/>
      <c r="K57" s="2252"/>
      <c r="L57" s="2252"/>
      <c r="M57" s="2252"/>
      <c r="N57" s="2252"/>
      <c r="O57" s="2252"/>
      <c r="P57" s="2252"/>
      <c r="Q57" s="2252"/>
      <c r="R57" s="2252"/>
      <c r="S57" s="2252"/>
      <c r="T57" s="2252"/>
      <c r="U57" s="2252"/>
      <c r="V57" s="2252"/>
      <c r="W57" s="2252"/>
      <c r="X57" s="2252"/>
      <c r="Y57" s="2252"/>
      <c r="Z57" s="2252"/>
      <c r="AA57" s="2252"/>
      <c r="AB57" s="2252"/>
      <c r="AC57" s="2252"/>
    </row>
    <row r="58" spans="2:37" ht="6.75" customHeight="1">
      <c r="B58" s="1709" t="str">
        <f t="shared" si="3"/>
        <v/>
      </c>
    </row>
    <row r="59" spans="2:37" s="1733" customFormat="1" ht="23.25" customHeight="1">
      <c r="B59" s="1709" t="str">
        <f t="shared" si="3"/>
        <v/>
      </c>
      <c r="C59" s="1732"/>
      <c r="D59" s="1732"/>
      <c r="E59" s="1732"/>
      <c r="F59" s="1718" t="str">
        <f>IF(AJ59=TRUE,"X","")</f>
        <v/>
      </c>
      <c r="G59" s="1732" t="s">
        <v>48</v>
      </c>
      <c r="I59" s="1732"/>
      <c r="J59" s="1732"/>
      <c r="L59" s="1732"/>
      <c r="M59" s="1732"/>
      <c r="N59" s="1732"/>
      <c r="O59" s="1734"/>
      <c r="P59" s="1734"/>
      <c r="AD59" s="1021"/>
      <c r="AJ59" s="1735" t="b">
        <v>0</v>
      </c>
      <c r="AK59" s="1736">
        <f>IF(AJ59=TRUE,1,0)</f>
        <v>0</v>
      </c>
    </row>
    <row r="60" spans="2:37" ht="5.25" customHeight="1">
      <c r="B60" s="1709" t="str">
        <f t="shared" si="3"/>
        <v/>
      </c>
      <c r="E60" s="1725"/>
      <c r="F60" s="1725"/>
      <c r="G60" s="1725"/>
      <c r="H60" s="1725"/>
      <c r="I60" s="1725"/>
      <c r="J60" s="1725"/>
      <c r="K60" s="1725"/>
      <c r="L60" s="1725"/>
      <c r="M60" s="1725"/>
      <c r="N60" s="1725"/>
      <c r="O60" s="1725"/>
      <c r="P60" s="1725"/>
      <c r="Q60" s="1725"/>
      <c r="R60" s="1725"/>
      <c r="S60" s="1725"/>
      <c r="T60" s="1725"/>
      <c r="U60" s="1725"/>
      <c r="V60" s="1725"/>
      <c r="W60" s="1725"/>
    </row>
    <row r="61" spans="2:37" ht="18" customHeight="1">
      <c r="B61" s="1709" t="str">
        <f t="shared" si="3"/>
        <v/>
      </c>
      <c r="E61" s="1724" t="s">
        <v>987</v>
      </c>
    </row>
    <row r="62" spans="2:37" ht="15" customHeight="1">
      <c r="B62" s="1709" t="str">
        <f t="shared" si="3"/>
        <v/>
      </c>
      <c r="D62" s="2240"/>
      <c r="E62" s="2241"/>
      <c r="F62" s="2241"/>
      <c r="G62" s="2241"/>
      <c r="H62" s="2241"/>
      <c r="I62" s="2241"/>
      <c r="J62" s="2241"/>
      <c r="K62" s="2241"/>
      <c r="L62" s="2241"/>
      <c r="M62" s="2241"/>
      <c r="N62" s="2241"/>
      <c r="O62" s="2241"/>
      <c r="P62" s="2241"/>
      <c r="Q62" s="2241"/>
      <c r="R62" s="2241"/>
      <c r="S62" s="2241"/>
      <c r="T62" s="2241"/>
      <c r="U62" s="2241"/>
      <c r="V62" s="2241"/>
      <c r="W62" s="2241"/>
      <c r="X62" s="2241"/>
      <c r="Y62" s="2241"/>
      <c r="Z62" s="2241"/>
      <c r="AA62" s="2241"/>
      <c r="AB62" s="2241"/>
      <c r="AC62" s="2242"/>
    </row>
    <row r="63" spans="2:37" ht="15" customHeight="1">
      <c r="B63" s="1709" t="str">
        <f t="shared" si="3"/>
        <v/>
      </c>
      <c r="D63" s="2243"/>
      <c r="E63" s="2244"/>
      <c r="F63" s="2244"/>
      <c r="G63" s="2244"/>
      <c r="H63" s="2244"/>
      <c r="I63" s="2244"/>
      <c r="J63" s="2244"/>
      <c r="K63" s="2244"/>
      <c r="L63" s="2244"/>
      <c r="M63" s="2244"/>
      <c r="N63" s="2244"/>
      <c r="O63" s="2244"/>
      <c r="P63" s="2244"/>
      <c r="Q63" s="2244"/>
      <c r="R63" s="2244"/>
      <c r="S63" s="2244"/>
      <c r="T63" s="2244"/>
      <c r="U63" s="2244"/>
      <c r="V63" s="2244"/>
      <c r="W63" s="2244"/>
      <c r="X63" s="2244"/>
      <c r="Y63" s="2244"/>
      <c r="Z63" s="2244"/>
      <c r="AA63" s="2244"/>
      <c r="AB63" s="2244"/>
      <c r="AC63" s="2245"/>
    </row>
    <row r="64" spans="2:37" ht="15" customHeight="1">
      <c r="B64" s="1709" t="str">
        <f t="shared" si="3"/>
        <v/>
      </c>
      <c r="D64" s="2243"/>
      <c r="E64" s="2244"/>
      <c r="F64" s="2244"/>
      <c r="G64" s="2244"/>
      <c r="H64" s="2244"/>
      <c r="I64" s="2244"/>
      <c r="J64" s="2244"/>
      <c r="K64" s="2244"/>
      <c r="L64" s="2244"/>
      <c r="M64" s="2244"/>
      <c r="N64" s="2244"/>
      <c r="O64" s="2244"/>
      <c r="P64" s="2244"/>
      <c r="Q64" s="2244"/>
      <c r="R64" s="2244"/>
      <c r="S64" s="2244"/>
      <c r="T64" s="2244"/>
      <c r="U64" s="2244"/>
      <c r="V64" s="2244"/>
      <c r="W64" s="2244"/>
      <c r="X64" s="2244"/>
      <c r="Y64" s="2244"/>
      <c r="Z64" s="2244"/>
      <c r="AA64" s="2244"/>
      <c r="AB64" s="2244"/>
      <c r="AC64" s="2245"/>
    </row>
    <row r="65" spans="2:29" ht="15" customHeight="1">
      <c r="B65" s="1709" t="str">
        <f t="shared" si="3"/>
        <v/>
      </c>
      <c r="D65" s="2246"/>
      <c r="E65" s="2247"/>
      <c r="F65" s="2247"/>
      <c r="G65" s="2247"/>
      <c r="H65" s="2247"/>
      <c r="I65" s="2247"/>
      <c r="J65" s="2247"/>
      <c r="K65" s="2247"/>
      <c r="L65" s="2247"/>
      <c r="M65" s="2247"/>
      <c r="N65" s="2247"/>
      <c r="O65" s="2247"/>
      <c r="P65" s="2247"/>
      <c r="Q65" s="2247"/>
      <c r="R65" s="2247"/>
      <c r="S65" s="2247"/>
      <c r="T65" s="2247"/>
      <c r="U65" s="2247"/>
      <c r="V65" s="2247"/>
      <c r="W65" s="2247"/>
      <c r="X65" s="2247"/>
      <c r="Y65" s="2247"/>
      <c r="Z65" s="2247"/>
      <c r="AA65" s="2247"/>
      <c r="AB65" s="2247"/>
      <c r="AC65" s="2248"/>
    </row>
    <row r="66" spans="2:29">
      <c r="B66" s="1709" t="str">
        <f t="shared" si="3"/>
        <v/>
      </c>
    </row>
    <row r="67" spans="2:29" ht="84" customHeight="1">
      <c r="B67" s="1709" t="str">
        <f t="shared" si="3"/>
        <v/>
      </c>
      <c r="E67" s="1715" t="s">
        <v>806</v>
      </c>
      <c r="F67" s="2252" t="s">
        <v>1813</v>
      </c>
      <c r="G67" s="2252"/>
      <c r="H67" s="2252"/>
      <c r="I67" s="2252"/>
      <c r="J67" s="2252"/>
      <c r="K67" s="2252"/>
      <c r="L67" s="2252"/>
      <c r="M67" s="2252"/>
      <c r="N67" s="2252"/>
      <c r="O67" s="2252"/>
      <c r="P67" s="2252"/>
      <c r="Q67" s="2252"/>
      <c r="R67" s="2252"/>
      <c r="S67" s="2252"/>
      <c r="T67" s="2252"/>
      <c r="U67" s="2252"/>
      <c r="V67" s="2252"/>
      <c r="W67" s="2252"/>
      <c r="X67" s="2252"/>
      <c r="Y67" s="2252"/>
      <c r="Z67" s="2252"/>
      <c r="AA67" s="2252"/>
      <c r="AB67" s="2252"/>
      <c r="AC67" s="2252"/>
    </row>
    <row r="68" spans="2:29" ht="15" customHeight="1">
      <c r="B68" s="1709" t="str">
        <f t="shared" si="3"/>
        <v/>
      </c>
      <c r="E68" s="2256" t="s">
        <v>807</v>
      </c>
      <c r="F68" s="1737" t="s">
        <v>1309</v>
      </c>
      <c r="G68" s="1737"/>
      <c r="H68" s="1737"/>
      <c r="I68" s="1737"/>
      <c r="J68" s="1737"/>
      <c r="K68" s="1737"/>
      <c r="L68" s="1737"/>
      <c r="M68" s="1737"/>
      <c r="N68" s="1737"/>
      <c r="O68" s="1737"/>
      <c r="P68" s="1737"/>
      <c r="Q68" s="1737"/>
      <c r="R68" s="1737"/>
      <c r="S68" s="1737"/>
      <c r="T68" s="1737"/>
      <c r="U68" s="1737"/>
      <c r="V68" s="1737"/>
      <c r="W68" s="1737"/>
      <c r="X68" s="1737"/>
      <c r="Y68" s="1737"/>
      <c r="Z68" s="1737"/>
      <c r="AA68" s="1737"/>
      <c r="AB68" s="1737"/>
      <c r="AC68" s="1737"/>
    </row>
    <row r="69" spans="2:29" ht="21" customHeight="1">
      <c r="B69" s="1709" t="str">
        <f t="shared" si="3"/>
        <v/>
      </c>
      <c r="E69" s="2256"/>
      <c r="F69" s="1737" t="s">
        <v>2716</v>
      </c>
      <c r="G69" s="1737"/>
      <c r="H69" s="1737"/>
      <c r="I69" s="1737"/>
      <c r="J69" s="1737"/>
      <c r="K69" s="1737"/>
      <c r="L69" s="1737"/>
      <c r="M69" s="1737"/>
      <c r="N69" s="1737"/>
      <c r="O69" s="1737"/>
      <c r="P69" s="1737"/>
      <c r="Q69" s="1737"/>
      <c r="R69" s="1737"/>
      <c r="S69" s="1737"/>
      <c r="T69" s="1737"/>
      <c r="U69" s="1737"/>
      <c r="V69" s="1737"/>
      <c r="W69" s="1737"/>
      <c r="X69" s="1737"/>
      <c r="Y69" s="1737"/>
      <c r="Z69" s="1737"/>
      <c r="AA69" s="1737"/>
      <c r="AB69" s="1737"/>
      <c r="AC69" s="1737"/>
    </row>
    <row r="70" spans="2:29" ht="15" customHeight="1">
      <c r="B70" s="1709" t="str">
        <f t="shared" si="3"/>
        <v/>
      </c>
      <c r="E70" s="1737"/>
      <c r="F70" s="1737"/>
      <c r="G70" s="1737"/>
      <c r="H70" s="1737"/>
      <c r="I70" s="1737"/>
      <c r="J70" s="1737"/>
      <c r="K70" s="1737"/>
      <c r="L70" s="1737"/>
      <c r="M70" s="1737"/>
      <c r="N70" s="1737"/>
      <c r="O70" s="1737"/>
      <c r="P70" s="1737"/>
      <c r="Q70" s="1737"/>
      <c r="R70" s="1737"/>
      <c r="S70" s="1737"/>
      <c r="T70" s="1737"/>
      <c r="U70" s="1737"/>
      <c r="V70" s="1737"/>
      <c r="W70" s="1737"/>
      <c r="X70" s="1737"/>
      <c r="Y70" s="1737"/>
      <c r="Z70" s="1737"/>
      <c r="AA70" s="1737"/>
      <c r="AB70" s="1737"/>
      <c r="AC70" s="1737"/>
    </row>
    <row r="71" spans="2:29" ht="15" customHeight="1">
      <c r="B71" s="1709" t="str">
        <f t="shared" si="3"/>
        <v/>
      </c>
      <c r="E71" s="1738" t="s">
        <v>600</v>
      </c>
      <c r="F71" s="1737"/>
      <c r="G71" s="1737"/>
      <c r="H71" s="1737"/>
      <c r="I71" s="1737"/>
      <c r="J71" s="1737"/>
      <c r="K71" s="1737"/>
      <c r="L71" s="1737"/>
      <c r="M71" s="1737"/>
      <c r="N71" s="1737"/>
      <c r="O71" s="1737"/>
      <c r="P71" s="1737"/>
      <c r="Q71" s="1737"/>
      <c r="R71" s="1737"/>
      <c r="S71" s="1737"/>
      <c r="T71" s="1737"/>
      <c r="U71" s="1737"/>
      <c r="V71" s="1737"/>
      <c r="W71" s="1737"/>
      <c r="X71" s="1737"/>
      <c r="Y71" s="1737"/>
      <c r="Z71" s="1737"/>
      <c r="AA71" s="1737"/>
      <c r="AB71" s="1737"/>
      <c r="AC71" s="1737"/>
    </row>
    <row r="72" spans="2:29" ht="6" customHeight="1">
      <c r="B72" s="1709" t="str">
        <f t="shared" si="3"/>
        <v/>
      </c>
      <c r="E72" s="1738"/>
      <c r="F72" s="1737"/>
      <c r="G72" s="1737"/>
      <c r="H72" s="1737"/>
      <c r="I72" s="1737"/>
      <c r="J72" s="1737"/>
      <c r="K72" s="1737"/>
      <c r="L72" s="1737"/>
      <c r="M72" s="1737"/>
      <c r="N72" s="1737"/>
      <c r="O72" s="1737"/>
      <c r="P72" s="1737"/>
      <c r="Q72" s="1737"/>
      <c r="R72" s="1737"/>
      <c r="S72" s="1737"/>
      <c r="T72" s="1737"/>
      <c r="U72" s="1737"/>
      <c r="V72" s="1737"/>
      <c r="W72" s="1737"/>
      <c r="X72" s="1737"/>
      <c r="Y72" s="1737"/>
      <c r="Z72" s="1737"/>
      <c r="AA72" s="1737"/>
      <c r="AB72" s="1737"/>
      <c r="AC72" s="1737"/>
    </row>
    <row r="73" spans="2:29" ht="15" customHeight="1">
      <c r="B73" s="1709" t="str">
        <f t="shared" si="3"/>
        <v/>
      </c>
      <c r="E73" s="1737"/>
      <c r="F73" s="1737" t="s">
        <v>1192</v>
      </c>
      <c r="G73" s="1739" t="s">
        <v>601</v>
      </c>
      <c r="H73" s="1737"/>
      <c r="I73" s="1737"/>
      <c r="J73" s="1737"/>
      <c r="K73" s="1737"/>
      <c r="L73" s="1737"/>
      <c r="M73" s="1737"/>
      <c r="N73" s="1737"/>
      <c r="O73" s="1737"/>
      <c r="P73" s="1737"/>
      <c r="Q73" s="1737"/>
      <c r="R73" s="1737"/>
      <c r="S73" s="1737"/>
      <c r="T73" s="1737"/>
      <c r="U73" s="1737"/>
      <c r="V73" s="1737"/>
      <c r="W73" s="1737"/>
      <c r="X73" s="1737"/>
      <c r="Y73" s="1737"/>
      <c r="Z73" s="1737"/>
      <c r="AA73" s="1737"/>
      <c r="AB73" s="1737"/>
      <c r="AC73" s="1737"/>
    </row>
    <row r="74" spans="2:29" ht="6.75" customHeight="1">
      <c r="B74" s="1709" t="str">
        <f t="shared" si="3"/>
        <v/>
      </c>
      <c r="E74" s="1737"/>
      <c r="F74" s="1737"/>
      <c r="G74" s="1737"/>
      <c r="H74" s="1737"/>
      <c r="I74" s="1737"/>
      <c r="J74" s="1737"/>
      <c r="K74" s="1737"/>
      <c r="L74" s="1737"/>
      <c r="M74" s="1737"/>
      <c r="N74" s="1737"/>
      <c r="O74" s="1737"/>
      <c r="P74" s="1737"/>
      <c r="Q74" s="1737"/>
      <c r="R74" s="1737"/>
      <c r="S74" s="1737"/>
      <c r="T74" s="1737"/>
      <c r="U74" s="1737"/>
      <c r="V74" s="1737"/>
      <c r="W74" s="1737"/>
      <c r="X74" s="1737"/>
      <c r="Y74" s="1737"/>
      <c r="Z74" s="1737"/>
      <c r="AA74" s="1737"/>
      <c r="AB74" s="1737"/>
      <c r="AC74" s="1737"/>
    </row>
    <row r="75" spans="2:29" ht="20.25" customHeight="1">
      <c r="B75" s="1709" t="str">
        <f t="shared" si="3"/>
        <v/>
      </c>
      <c r="E75" s="1737"/>
      <c r="F75" s="1740" t="s">
        <v>68</v>
      </c>
      <c r="G75" s="1737" t="s">
        <v>602</v>
      </c>
      <c r="H75" s="1737"/>
      <c r="I75" s="1737"/>
      <c r="J75" s="1737"/>
      <c r="K75" s="1737"/>
      <c r="L75" s="1737"/>
      <c r="M75" s="1737"/>
      <c r="N75" s="1737"/>
      <c r="O75" s="1737"/>
      <c r="P75" s="1737"/>
      <c r="Q75" s="1737"/>
      <c r="R75" s="1737"/>
      <c r="S75" s="1737"/>
      <c r="T75" s="1737"/>
      <c r="U75" s="1737"/>
      <c r="V75" s="1737"/>
      <c r="W75" s="1737"/>
      <c r="X75" s="1737"/>
      <c r="Y75" s="1737"/>
      <c r="Z75" s="1737"/>
      <c r="AA75" s="1737"/>
      <c r="AB75" s="1737"/>
      <c r="AC75" s="1737"/>
    </row>
    <row r="76" spans="2:29" ht="15" customHeight="1">
      <c r="B76" s="1709" t="str">
        <f t="shared" si="3"/>
        <v/>
      </c>
      <c r="E76" s="1737"/>
      <c r="F76" s="1740" t="s">
        <v>68</v>
      </c>
      <c r="G76" s="1737" t="s">
        <v>603</v>
      </c>
      <c r="H76" s="1737"/>
      <c r="I76" s="1737"/>
      <c r="J76" s="1737"/>
      <c r="K76" s="1737"/>
      <c r="L76" s="1737"/>
      <c r="M76" s="1737"/>
      <c r="N76" s="1737"/>
      <c r="O76" s="1737"/>
      <c r="P76" s="1737"/>
      <c r="Q76" s="1737"/>
      <c r="R76" s="1737"/>
      <c r="S76" s="1737"/>
      <c r="T76" s="1737"/>
      <c r="U76" s="1737"/>
      <c r="V76" s="1737"/>
      <c r="W76" s="1737"/>
      <c r="X76" s="1737"/>
      <c r="Y76" s="1737"/>
      <c r="Z76" s="1737"/>
      <c r="AA76" s="1737"/>
      <c r="AB76" s="1737"/>
      <c r="AC76" s="1737"/>
    </row>
    <row r="77" spans="2:29" ht="15" customHeight="1">
      <c r="B77" s="1709" t="str">
        <f t="shared" si="3"/>
        <v/>
      </c>
      <c r="E77" s="1737"/>
      <c r="F77" s="1737"/>
      <c r="G77" s="1737" t="s">
        <v>2717</v>
      </c>
      <c r="H77" s="1737"/>
      <c r="I77" s="1737"/>
      <c r="J77" s="1737"/>
      <c r="K77" s="1737"/>
      <c r="L77" s="1737"/>
      <c r="M77" s="1737"/>
      <c r="N77" s="1737"/>
      <c r="O77" s="1737"/>
      <c r="P77" s="1737"/>
      <c r="Q77" s="1737"/>
      <c r="R77" s="1737"/>
      <c r="S77" s="1737"/>
      <c r="T77" s="1737"/>
      <c r="U77" s="1737"/>
      <c r="V77" s="1737"/>
      <c r="W77" s="1737"/>
      <c r="X77" s="1737"/>
      <c r="Y77" s="1737"/>
      <c r="Z77" s="1737"/>
      <c r="AA77" s="1737"/>
      <c r="AB77" s="1737"/>
      <c r="AC77" s="1737"/>
    </row>
    <row r="78" spans="2:29" ht="20.25" customHeight="1">
      <c r="B78" s="1709" t="str">
        <f t="shared" si="3"/>
        <v/>
      </c>
      <c r="E78" s="1737"/>
      <c r="F78" s="1737"/>
      <c r="G78" s="1741" t="s">
        <v>2718</v>
      </c>
      <c r="H78" s="1737"/>
      <c r="I78" s="1737"/>
      <c r="J78" s="1737"/>
      <c r="K78" s="1737"/>
      <c r="L78" s="1737"/>
      <c r="M78" s="1737"/>
      <c r="N78" s="1737"/>
      <c r="O78" s="1737"/>
      <c r="P78" s="1737"/>
      <c r="Q78" s="1737"/>
      <c r="R78" s="1737"/>
      <c r="S78" s="1737"/>
      <c r="T78" s="1737"/>
      <c r="U78" s="1737"/>
      <c r="V78" s="1737"/>
      <c r="W78" s="1737"/>
      <c r="X78" s="1737"/>
      <c r="Y78" s="1737"/>
      <c r="Z78" s="1737"/>
      <c r="AA78" s="1737"/>
      <c r="AB78" s="1737"/>
      <c r="AC78" s="1737"/>
    </row>
    <row r="79" spans="2:29" ht="12.75" customHeight="1">
      <c r="B79" s="1709" t="str">
        <f t="shared" si="3"/>
        <v/>
      </c>
      <c r="E79" s="1742"/>
      <c r="F79" s="1737"/>
      <c r="G79" s="1737"/>
      <c r="H79" s="1737"/>
      <c r="I79" s="1737"/>
      <c r="J79" s="1737"/>
      <c r="K79" s="1737"/>
      <c r="L79" s="1737"/>
      <c r="M79" s="1737"/>
      <c r="N79" s="1737"/>
      <c r="O79" s="1737"/>
      <c r="P79" s="1737"/>
      <c r="Q79" s="1737"/>
      <c r="R79" s="1737"/>
      <c r="S79" s="1737"/>
      <c r="T79" s="1737"/>
      <c r="U79" s="1737"/>
      <c r="V79" s="1737"/>
      <c r="W79" s="1737"/>
      <c r="X79" s="1737"/>
      <c r="Y79" s="1737"/>
      <c r="Z79" s="1737"/>
      <c r="AA79" s="1737"/>
      <c r="AB79" s="1737"/>
      <c r="AC79" s="1737"/>
    </row>
    <row r="80" spans="2:29" ht="15" customHeight="1">
      <c r="B80" s="1709" t="str">
        <f t="shared" si="3"/>
        <v/>
      </c>
      <c r="D80" s="1737"/>
      <c r="E80" s="1737"/>
      <c r="F80" s="1737"/>
      <c r="G80" s="1737" t="s">
        <v>2</v>
      </c>
      <c r="H80" s="1737"/>
      <c r="I80" s="1737"/>
      <c r="J80" s="1737"/>
      <c r="K80" s="1737"/>
      <c r="L80" s="1737"/>
      <c r="M80" s="1737"/>
      <c r="N80" s="1737"/>
      <c r="O80" s="1737"/>
      <c r="P80" s="1737"/>
      <c r="Q80" s="1737"/>
      <c r="R80" s="1737"/>
      <c r="S80" s="1737"/>
      <c r="T80" s="1737"/>
      <c r="U80" s="1737"/>
      <c r="V80" s="1737"/>
      <c r="W80" s="1737"/>
      <c r="X80" s="1737"/>
      <c r="Y80" s="1737"/>
      <c r="Z80" s="1737"/>
      <c r="AA80" s="1737"/>
      <c r="AB80" s="1737"/>
      <c r="AC80" s="1737"/>
    </row>
    <row r="81" spans="2:29" ht="15" customHeight="1">
      <c r="B81" s="1709" t="str">
        <f t="shared" si="3"/>
        <v/>
      </c>
      <c r="D81" s="1737"/>
      <c r="E81" s="1737"/>
      <c r="F81" s="1737"/>
      <c r="G81" s="1737" t="s">
        <v>1</v>
      </c>
      <c r="H81" s="1737"/>
      <c r="I81" s="1737"/>
      <c r="J81" s="1737"/>
      <c r="K81" s="1737"/>
      <c r="L81" s="1737"/>
      <c r="M81" s="1737"/>
      <c r="N81" s="1737"/>
      <c r="O81" s="1737"/>
      <c r="P81" s="1737"/>
      <c r="Q81" s="1737"/>
      <c r="R81" s="1737"/>
      <c r="S81" s="1737"/>
      <c r="T81" s="1737"/>
      <c r="U81" s="1737"/>
      <c r="V81" s="1737"/>
      <c r="W81" s="1737"/>
      <c r="X81" s="1737"/>
      <c r="Y81" s="1737"/>
      <c r="Z81" s="1737"/>
      <c r="AA81" s="1737"/>
      <c r="AB81" s="1737"/>
      <c r="AC81" s="1737"/>
    </row>
    <row r="82" spans="2:29" ht="15" customHeight="1">
      <c r="B82" s="1709" t="str">
        <f t="shared" si="3"/>
        <v/>
      </c>
      <c r="D82" s="1737"/>
      <c r="E82" s="1737"/>
      <c r="F82" s="1737"/>
      <c r="G82" s="1737"/>
      <c r="H82" s="1737"/>
      <c r="I82" s="1737"/>
      <c r="J82" s="1737"/>
      <c r="K82" s="1737"/>
      <c r="L82" s="1737"/>
      <c r="M82" s="1737"/>
      <c r="N82" s="1737"/>
      <c r="O82" s="1737"/>
      <c r="P82" s="1737"/>
      <c r="Q82" s="1737"/>
      <c r="R82" s="1737"/>
      <c r="S82" s="1737"/>
      <c r="T82" s="1737"/>
      <c r="U82" s="1737"/>
      <c r="V82" s="1737"/>
      <c r="W82" s="1737"/>
      <c r="X82" s="1737"/>
      <c r="Y82" s="1737"/>
      <c r="Z82" s="1737"/>
      <c r="AA82" s="1737"/>
      <c r="AB82" s="1737"/>
      <c r="AC82" s="1737"/>
    </row>
    <row r="83" spans="2:29" ht="15" customHeight="1">
      <c r="B83" s="1709" t="str">
        <f t="shared" si="3"/>
        <v/>
      </c>
      <c r="E83" s="1737"/>
      <c r="F83" s="1740" t="s">
        <v>68</v>
      </c>
      <c r="G83" s="1737" t="s">
        <v>857</v>
      </c>
      <c r="H83" s="1737"/>
      <c r="I83" s="1737"/>
      <c r="J83" s="1737"/>
      <c r="K83" s="1737"/>
      <c r="L83" s="1737"/>
      <c r="M83" s="1737"/>
      <c r="N83" s="1737"/>
      <c r="O83" s="1737"/>
      <c r="P83" s="1737"/>
      <c r="Q83" s="1737"/>
      <c r="R83" s="1737"/>
      <c r="S83" s="1737"/>
      <c r="T83" s="1737"/>
      <c r="U83" s="1737"/>
      <c r="V83" s="1737"/>
      <c r="W83" s="1737"/>
      <c r="X83" s="1737"/>
      <c r="Y83" s="1737"/>
      <c r="Z83" s="1737"/>
      <c r="AA83" s="1737"/>
      <c r="AB83" s="1737"/>
      <c r="AC83" s="1737"/>
    </row>
    <row r="84" spans="2:29" ht="15" customHeight="1">
      <c r="B84" s="1709" t="str">
        <f t="shared" si="3"/>
        <v/>
      </c>
      <c r="E84" s="1737"/>
      <c r="F84" s="1737"/>
      <c r="G84" s="1737" t="s">
        <v>604</v>
      </c>
      <c r="H84" s="1737"/>
      <c r="I84" s="1737"/>
      <c r="J84" s="1737"/>
      <c r="K84" s="1737"/>
      <c r="L84" s="1737"/>
      <c r="M84" s="1737"/>
      <c r="N84" s="1737"/>
      <c r="O84" s="1737"/>
      <c r="P84" s="1737"/>
      <c r="Q84" s="1737"/>
      <c r="R84" s="1737"/>
      <c r="S84" s="1737"/>
      <c r="T84" s="1737"/>
      <c r="U84" s="1737"/>
      <c r="V84" s="1737"/>
      <c r="W84" s="1737"/>
      <c r="X84" s="1737"/>
      <c r="Y84" s="1737"/>
      <c r="Z84" s="1737"/>
      <c r="AA84" s="1737"/>
      <c r="AB84" s="1737"/>
      <c r="AC84" s="1737"/>
    </row>
    <row r="85" spans="2:29" ht="20.25" customHeight="1">
      <c r="B85" s="1709" t="str">
        <f t="shared" si="3"/>
        <v/>
      </c>
      <c r="E85" s="1737"/>
      <c r="F85" s="1737"/>
      <c r="G85" s="1737" t="s">
        <v>605</v>
      </c>
      <c r="H85" s="1737"/>
      <c r="I85" s="1737"/>
      <c r="J85" s="1737"/>
      <c r="K85" s="1737"/>
      <c r="L85" s="1737"/>
      <c r="M85" s="1737"/>
      <c r="N85" s="1737"/>
      <c r="O85" s="1737"/>
      <c r="P85" s="1737"/>
      <c r="Q85" s="1737"/>
      <c r="R85" s="1737"/>
      <c r="S85" s="1737"/>
      <c r="T85" s="1737"/>
      <c r="U85" s="1737"/>
      <c r="V85" s="1737"/>
      <c r="W85" s="1737"/>
      <c r="X85" s="1737"/>
      <c r="Y85" s="1737"/>
      <c r="Z85" s="1737"/>
      <c r="AA85" s="1737"/>
      <c r="AB85" s="1737"/>
      <c r="AC85" s="1737"/>
    </row>
    <row r="86" spans="2:29" ht="15" customHeight="1">
      <c r="B86" s="1709" t="str">
        <f t="shared" si="3"/>
        <v/>
      </c>
      <c r="E86" s="1737"/>
      <c r="F86" s="1740" t="s">
        <v>68</v>
      </c>
      <c r="G86" s="1737" t="s">
        <v>606</v>
      </c>
      <c r="H86" s="1737"/>
      <c r="I86" s="1737"/>
      <c r="J86" s="1737"/>
      <c r="K86" s="1737"/>
      <c r="L86" s="1737"/>
      <c r="M86" s="1737"/>
      <c r="N86" s="1737"/>
      <c r="O86" s="1737"/>
      <c r="P86" s="1737"/>
      <c r="Q86" s="1737"/>
      <c r="R86" s="1737"/>
      <c r="S86" s="1737"/>
      <c r="T86" s="1737"/>
      <c r="U86" s="1737"/>
      <c r="V86" s="1737"/>
      <c r="W86" s="1737"/>
      <c r="X86" s="1737"/>
      <c r="Y86" s="1737"/>
      <c r="Z86" s="1737"/>
      <c r="AA86" s="1737"/>
      <c r="AB86" s="1737"/>
      <c r="AC86" s="1737"/>
    </row>
    <row r="87" spans="2:29" ht="6.75" customHeight="1">
      <c r="B87" s="1709" t="str">
        <f t="shared" si="3"/>
        <v/>
      </c>
      <c r="E87" s="1737"/>
      <c r="F87" s="1740"/>
      <c r="G87" s="1737"/>
      <c r="H87" s="1737"/>
      <c r="I87" s="1737"/>
      <c r="J87" s="1737"/>
      <c r="K87" s="1737"/>
      <c r="L87" s="1737"/>
      <c r="M87" s="1737"/>
      <c r="N87" s="1737"/>
      <c r="O87" s="1737"/>
      <c r="P87" s="1737"/>
      <c r="Q87" s="1737"/>
      <c r="R87" s="1737"/>
      <c r="S87" s="1737"/>
      <c r="T87" s="1737"/>
      <c r="U87" s="1737"/>
      <c r="V87" s="1737"/>
      <c r="W87" s="1737"/>
      <c r="X87" s="1737"/>
      <c r="Y87" s="1737"/>
      <c r="Z87" s="1737"/>
      <c r="AA87" s="1737"/>
      <c r="AB87" s="1737"/>
      <c r="AC87" s="1737"/>
    </row>
    <row r="88" spans="2:29" ht="15" customHeight="1">
      <c r="B88" s="1709" t="str">
        <f t="shared" si="3"/>
        <v/>
      </c>
      <c r="E88" s="1737"/>
      <c r="F88" s="1737" t="s">
        <v>1199</v>
      </c>
      <c r="G88" s="1739" t="s">
        <v>607</v>
      </c>
      <c r="H88" s="1737"/>
      <c r="I88" s="1737"/>
      <c r="J88" s="1737"/>
      <c r="K88" s="1737"/>
      <c r="L88" s="1737"/>
      <c r="M88" s="1737"/>
      <c r="N88" s="1737"/>
      <c r="O88" s="1737"/>
      <c r="P88" s="1737"/>
      <c r="Q88" s="1737"/>
      <c r="R88" s="1737"/>
      <c r="S88" s="1737"/>
      <c r="T88" s="1737"/>
      <c r="U88" s="1737"/>
      <c r="V88" s="1737"/>
      <c r="W88" s="1737"/>
      <c r="X88" s="1737"/>
      <c r="Y88" s="1737"/>
      <c r="Z88" s="1743"/>
      <c r="AA88" s="1743"/>
      <c r="AB88" s="1737"/>
      <c r="AC88" s="1737"/>
    </row>
    <row r="89" spans="2:29" ht="6.75" customHeight="1">
      <c r="B89" s="1709" t="str">
        <f t="shared" si="3"/>
        <v/>
      </c>
      <c r="E89" s="1737"/>
      <c r="F89" s="1743"/>
      <c r="G89" s="1737"/>
      <c r="H89" s="1737"/>
      <c r="I89" s="1737"/>
      <c r="J89" s="1737"/>
      <c r="K89" s="1737"/>
      <c r="L89" s="1737"/>
      <c r="M89" s="1737"/>
      <c r="N89" s="1737"/>
      <c r="O89" s="1737"/>
      <c r="P89" s="1737"/>
      <c r="Q89" s="1737"/>
      <c r="R89" s="1737"/>
      <c r="S89" s="1737"/>
      <c r="T89" s="1737"/>
      <c r="U89" s="1737"/>
      <c r="V89" s="1737"/>
      <c r="W89" s="1737"/>
      <c r="X89" s="1737"/>
      <c r="Y89" s="1737"/>
      <c r="Z89" s="1743"/>
      <c r="AA89" s="1743"/>
      <c r="AB89" s="1737"/>
      <c r="AC89" s="1737"/>
    </row>
    <row r="90" spans="2:29" ht="15" customHeight="1">
      <c r="B90" s="1709" t="str">
        <f t="shared" si="3"/>
        <v/>
      </c>
      <c r="E90" s="1737"/>
      <c r="F90" s="1744" t="s">
        <v>68</v>
      </c>
      <c r="G90" s="1737" t="s">
        <v>608</v>
      </c>
      <c r="H90" s="1737"/>
      <c r="I90" s="1737"/>
      <c r="J90" s="1737"/>
      <c r="K90" s="1737"/>
      <c r="L90" s="1737"/>
      <c r="M90" s="1737"/>
      <c r="N90" s="1737"/>
      <c r="O90" s="1737"/>
      <c r="P90" s="1737"/>
      <c r="Q90" s="1737"/>
      <c r="R90" s="1737"/>
      <c r="S90" s="1737"/>
      <c r="T90" s="1737"/>
      <c r="U90" s="1737"/>
      <c r="V90" s="1737"/>
      <c r="W90" s="1737"/>
      <c r="X90" s="1737"/>
      <c r="Y90" s="1737"/>
      <c r="Z90" s="1743"/>
      <c r="AA90" s="1743"/>
      <c r="AB90" s="1737"/>
      <c r="AC90" s="1737"/>
    </row>
    <row r="91" spans="2:29" ht="15" customHeight="1">
      <c r="B91" s="1709" t="str">
        <f t="shared" si="3"/>
        <v/>
      </c>
      <c r="E91" s="1737"/>
      <c r="F91" s="1743"/>
      <c r="G91" s="1737" t="s">
        <v>1296</v>
      </c>
      <c r="H91" s="1737"/>
      <c r="I91" s="1737"/>
      <c r="J91" s="1737"/>
      <c r="K91" s="1737"/>
      <c r="L91" s="1737"/>
      <c r="M91" s="1737"/>
      <c r="N91" s="1737"/>
      <c r="O91" s="1737"/>
      <c r="P91" s="1737"/>
      <c r="Q91" s="1737"/>
      <c r="R91" s="1737"/>
      <c r="S91" s="1737"/>
      <c r="T91" s="1737"/>
      <c r="U91" s="1737"/>
      <c r="V91" s="1737"/>
      <c r="W91" s="1737"/>
      <c r="X91" s="1737"/>
      <c r="Y91" s="1737"/>
      <c r="Z91" s="1743"/>
      <c r="AA91" s="1743"/>
      <c r="AB91" s="1737"/>
      <c r="AC91" s="1737"/>
    </row>
    <row r="92" spans="2:29" ht="15" customHeight="1">
      <c r="B92" s="1709" t="str">
        <f t="shared" si="3"/>
        <v/>
      </c>
      <c r="E92" s="1737"/>
      <c r="F92" s="1743"/>
      <c r="G92" s="1737" t="s">
        <v>288</v>
      </c>
      <c r="H92" s="1737"/>
      <c r="I92" s="1737"/>
      <c r="J92" s="1737"/>
      <c r="K92" s="1737"/>
      <c r="L92" s="1737"/>
      <c r="M92" s="1737"/>
      <c r="N92" s="1737"/>
      <c r="O92" s="1737"/>
      <c r="P92" s="1737"/>
      <c r="Q92" s="1737"/>
      <c r="R92" s="1737"/>
      <c r="S92" s="1737"/>
      <c r="T92" s="1737"/>
      <c r="U92" s="1737"/>
      <c r="V92" s="1737"/>
      <c r="W92" s="1737"/>
      <c r="X92" s="1737"/>
      <c r="Y92" s="1737"/>
      <c r="Z92" s="1743"/>
      <c r="AA92" s="1743"/>
      <c r="AB92" s="1737"/>
      <c r="AC92" s="1737"/>
    </row>
    <row r="93" spans="2:29" ht="15" customHeight="1">
      <c r="B93" s="1709" t="str">
        <f t="shared" si="3"/>
        <v/>
      </c>
      <c r="E93" s="1737"/>
      <c r="F93" s="1743"/>
      <c r="G93" s="1737" t="s">
        <v>662</v>
      </c>
      <c r="H93" s="1737"/>
      <c r="I93" s="1737"/>
      <c r="J93" s="1737"/>
      <c r="K93" s="1737"/>
      <c r="L93" s="1737"/>
      <c r="M93" s="1737"/>
      <c r="N93" s="1737"/>
      <c r="O93" s="1737"/>
      <c r="P93" s="1737"/>
      <c r="Q93" s="1737"/>
      <c r="R93" s="1737"/>
      <c r="S93" s="1737"/>
      <c r="T93" s="1737"/>
      <c r="U93" s="1737"/>
      <c r="V93" s="1737"/>
      <c r="W93" s="1737"/>
      <c r="X93" s="1737"/>
      <c r="Y93" s="1737"/>
      <c r="Z93" s="1743"/>
      <c r="AA93" s="1743"/>
      <c r="AB93" s="1737"/>
      <c r="AC93" s="1737"/>
    </row>
    <row r="94" spans="2:29" ht="15" customHeight="1">
      <c r="B94" s="1709" t="str">
        <f t="shared" si="3"/>
        <v/>
      </c>
      <c r="E94" s="1737"/>
      <c r="F94" s="1743"/>
      <c r="G94" s="1737" t="s">
        <v>663</v>
      </c>
      <c r="H94" s="1737"/>
      <c r="I94" s="1737"/>
      <c r="J94" s="1737"/>
      <c r="K94" s="1737"/>
      <c r="L94" s="1737"/>
      <c r="M94" s="1737"/>
      <c r="N94" s="1737"/>
      <c r="O94" s="1737"/>
      <c r="P94" s="1737"/>
      <c r="Q94" s="1737"/>
      <c r="R94" s="1737"/>
      <c r="S94" s="1737"/>
      <c r="T94" s="1737"/>
      <c r="U94" s="1737"/>
      <c r="V94" s="1737"/>
      <c r="W94" s="1737"/>
      <c r="X94" s="1737"/>
      <c r="Y94" s="1737"/>
      <c r="Z94" s="1743"/>
      <c r="AA94" s="1743"/>
      <c r="AB94" s="1737"/>
      <c r="AC94" s="1737"/>
    </row>
    <row r="95" spans="2:29" ht="15" customHeight="1">
      <c r="B95" s="1709" t="str">
        <f t="shared" si="3"/>
        <v/>
      </c>
      <c r="E95" s="1737"/>
      <c r="F95" s="1743"/>
      <c r="G95" s="1737" t="s">
        <v>1297</v>
      </c>
      <c r="H95" s="1737"/>
      <c r="I95" s="1737"/>
      <c r="J95" s="1737"/>
      <c r="K95" s="1737"/>
      <c r="L95" s="1737"/>
      <c r="M95" s="1737"/>
      <c r="N95" s="1737"/>
      <c r="O95" s="1737"/>
      <c r="P95" s="1737"/>
      <c r="Q95" s="1737"/>
      <c r="R95" s="1737"/>
      <c r="S95" s="1737"/>
      <c r="T95" s="1737"/>
      <c r="U95" s="1737"/>
      <c r="V95" s="1737"/>
      <c r="W95" s="1737"/>
      <c r="X95" s="1737"/>
      <c r="Y95" s="1737"/>
      <c r="Z95" s="1743"/>
      <c r="AA95" s="1743"/>
      <c r="AB95" s="1737"/>
      <c r="AC95" s="1737"/>
    </row>
    <row r="96" spans="2:29" ht="15" customHeight="1">
      <c r="B96" s="1709" t="str">
        <f t="shared" si="3"/>
        <v/>
      </c>
      <c r="E96" s="1737"/>
      <c r="F96" s="1743"/>
      <c r="G96" s="1737" t="s">
        <v>1815</v>
      </c>
      <c r="H96" s="1737"/>
      <c r="I96" s="1737"/>
      <c r="J96" s="1737"/>
      <c r="K96" s="1737"/>
      <c r="L96" s="1737"/>
      <c r="M96" s="1737"/>
      <c r="N96" s="1737"/>
      <c r="O96" s="1737"/>
      <c r="P96" s="1737"/>
      <c r="Q96" s="1737"/>
      <c r="R96" s="1737"/>
      <c r="S96" s="1737"/>
      <c r="T96" s="1737"/>
      <c r="U96" s="1737"/>
      <c r="V96" s="1737"/>
      <c r="W96" s="1737"/>
      <c r="X96" s="1737"/>
      <c r="Y96" s="1737"/>
      <c r="Z96" s="1743"/>
      <c r="AA96" s="1743"/>
      <c r="AB96" s="1737"/>
      <c r="AC96" s="1737"/>
    </row>
    <row r="97" spans="2:29" ht="15" customHeight="1">
      <c r="B97" s="1709" t="str">
        <f t="shared" si="3"/>
        <v/>
      </c>
      <c r="E97" s="1737"/>
      <c r="F97" s="1743"/>
      <c r="G97" s="1737" t="s">
        <v>1814</v>
      </c>
      <c r="H97" s="1737"/>
      <c r="I97" s="1737"/>
      <c r="J97" s="1737"/>
      <c r="K97" s="1737"/>
      <c r="L97" s="1737"/>
      <c r="M97" s="1737"/>
      <c r="N97" s="1737"/>
      <c r="O97" s="1737"/>
      <c r="P97" s="1737"/>
      <c r="Q97" s="1737"/>
      <c r="R97" s="1737"/>
      <c r="S97" s="1737"/>
      <c r="T97" s="1737"/>
      <c r="U97" s="1737"/>
      <c r="V97" s="1737"/>
      <c r="W97" s="1737"/>
      <c r="X97" s="1737"/>
      <c r="Y97" s="1737"/>
      <c r="Z97" s="1743"/>
      <c r="AA97" s="1743"/>
      <c r="AB97" s="1737"/>
      <c r="AC97" s="1737"/>
    </row>
    <row r="98" spans="2:29" ht="15" customHeight="1">
      <c r="B98" s="1709" t="str">
        <f t="shared" si="3"/>
        <v/>
      </c>
      <c r="E98" s="1737"/>
      <c r="F98" s="1744" t="s">
        <v>68</v>
      </c>
      <c r="G98" s="1737" t="s">
        <v>53</v>
      </c>
      <c r="H98" s="1737"/>
      <c r="I98" s="1737"/>
      <c r="J98" s="1737"/>
      <c r="K98" s="1737"/>
      <c r="L98" s="1737"/>
      <c r="M98" s="1737"/>
      <c r="N98" s="1737"/>
      <c r="O98" s="1737"/>
      <c r="P98" s="1737"/>
      <c r="Q98" s="1737"/>
      <c r="R98" s="1737"/>
      <c r="S98" s="1737"/>
      <c r="T98" s="1737"/>
      <c r="U98" s="1737"/>
      <c r="V98" s="1737"/>
      <c r="W98" s="1737"/>
      <c r="X98" s="1737"/>
      <c r="Y98" s="1737"/>
      <c r="Z98" s="1743"/>
      <c r="AA98" s="1743"/>
      <c r="AB98" s="1737"/>
      <c r="AC98" s="1737"/>
    </row>
    <row r="99" spans="2:29" ht="6" customHeight="1">
      <c r="B99" s="1709" t="str">
        <f t="shared" si="3"/>
        <v/>
      </c>
      <c r="E99" s="1737"/>
      <c r="F99" s="1737"/>
      <c r="G99" s="1737"/>
      <c r="H99" s="1737"/>
      <c r="I99" s="1737"/>
      <c r="J99" s="1737"/>
      <c r="K99" s="1737"/>
      <c r="L99" s="1737"/>
      <c r="M99" s="1737"/>
      <c r="N99" s="1737"/>
      <c r="O99" s="1737"/>
      <c r="P99" s="1737"/>
      <c r="Q99" s="1737"/>
      <c r="R99" s="1737"/>
      <c r="S99" s="1737"/>
      <c r="T99" s="1737"/>
      <c r="U99" s="1737"/>
      <c r="V99" s="1737"/>
      <c r="W99" s="1737"/>
      <c r="X99" s="1737"/>
      <c r="Y99" s="1737"/>
      <c r="Z99" s="1737"/>
      <c r="AA99" s="1737"/>
      <c r="AB99" s="1737"/>
      <c r="AC99" s="1737"/>
    </row>
    <row r="100" spans="2:29" ht="15" customHeight="1">
      <c r="B100" s="1709" t="str">
        <f t="shared" si="3"/>
        <v/>
      </c>
      <c r="E100" s="1737"/>
      <c r="F100" s="1737" t="s">
        <v>1201</v>
      </c>
      <c r="G100" s="1739" t="s">
        <v>54</v>
      </c>
      <c r="H100" s="1737"/>
      <c r="I100" s="1737"/>
      <c r="J100" s="1737"/>
      <c r="K100" s="1737"/>
      <c r="L100" s="1737"/>
      <c r="M100" s="1737"/>
      <c r="N100" s="1737"/>
      <c r="O100" s="1737"/>
      <c r="P100" s="1737"/>
      <c r="Q100" s="1737"/>
      <c r="R100" s="1737"/>
      <c r="S100" s="1737"/>
      <c r="T100" s="1737"/>
      <c r="U100" s="1737"/>
      <c r="V100" s="1737"/>
      <c r="W100" s="1737"/>
      <c r="X100" s="1737"/>
      <c r="Y100" s="1737"/>
      <c r="Z100" s="1737"/>
      <c r="AA100" s="1737"/>
      <c r="AB100" s="1737"/>
      <c r="AC100" s="1737"/>
    </row>
    <row r="101" spans="2:29" ht="6.75" customHeight="1">
      <c r="B101" s="1709" t="str">
        <f t="shared" si="3"/>
        <v/>
      </c>
      <c r="E101" s="1737"/>
      <c r="F101" s="1740"/>
      <c r="G101" s="1737"/>
      <c r="H101" s="1737"/>
      <c r="I101" s="1737"/>
      <c r="J101" s="1737"/>
      <c r="K101" s="1737"/>
      <c r="L101" s="1737"/>
      <c r="M101" s="1737"/>
      <c r="N101" s="1737"/>
      <c r="O101" s="1737"/>
      <c r="P101" s="1737"/>
      <c r="Q101" s="1737"/>
      <c r="R101" s="1737"/>
      <c r="S101" s="1737"/>
      <c r="T101" s="1737"/>
      <c r="U101" s="1737"/>
      <c r="V101" s="1737"/>
      <c r="W101" s="1737"/>
      <c r="X101" s="1737"/>
      <c r="Y101" s="1737"/>
      <c r="Z101" s="1737"/>
      <c r="AA101" s="1737"/>
      <c r="AB101" s="1737"/>
      <c r="AC101" s="1737"/>
    </row>
    <row r="102" spans="2:29" ht="20.25" customHeight="1">
      <c r="B102" s="1709" t="str">
        <f t="shared" si="3"/>
        <v/>
      </c>
      <c r="E102" s="1737"/>
      <c r="F102" s="1740" t="s">
        <v>68</v>
      </c>
      <c r="G102" s="1737" t="s">
        <v>602</v>
      </c>
      <c r="H102" s="1737"/>
      <c r="I102" s="1737"/>
      <c r="J102" s="1737"/>
      <c r="K102" s="1737"/>
      <c r="L102" s="1737"/>
      <c r="M102" s="1737"/>
      <c r="N102" s="1737"/>
      <c r="O102" s="1737"/>
      <c r="P102" s="1737"/>
      <c r="Q102" s="1737"/>
      <c r="R102" s="1737"/>
      <c r="S102" s="1737"/>
      <c r="T102" s="1737"/>
      <c r="U102" s="1737"/>
      <c r="V102" s="1737"/>
      <c r="W102" s="1737"/>
      <c r="X102" s="1737"/>
      <c r="Y102" s="1737"/>
      <c r="Z102" s="1737"/>
      <c r="AA102" s="1737"/>
      <c r="AB102" s="1737"/>
      <c r="AC102" s="1737"/>
    </row>
    <row r="103" spans="2:29" ht="15" customHeight="1">
      <c r="B103" s="1709" t="str">
        <f t="shared" si="3"/>
        <v/>
      </c>
      <c r="E103" s="1737"/>
      <c r="F103" s="1740" t="s">
        <v>68</v>
      </c>
      <c r="G103" s="1737" t="s">
        <v>55</v>
      </c>
      <c r="H103" s="1737"/>
      <c r="I103" s="1737"/>
      <c r="J103" s="1737"/>
      <c r="K103" s="1737"/>
      <c r="L103" s="1737"/>
      <c r="M103" s="1737"/>
      <c r="N103" s="1737"/>
      <c r="O103" s="1737"/>
      <c r="P103" s="1737"/>
      <c r="Q103" s="1737"/>
      <c r="R103" s="1737"/>
      <c r="S103" s="1737"/>
      <c r="T103" s="1737"/>
      <c r="U103" s="1737"/>
      <c r="V103" s="1737"/>
      <c r="W103" s="1737"/>
      <c r="X103" s="1737"/>
      <c r="Y103" s="1737"/>
      <c r="Z103" s="1737"/>
      <c r="AA103" s="1737"/>
      <c r="AB103" s="1737"/>
      <c r="AC103" s="1737"/>
    </row>
    <row r="104" spans="2:29" ht="20.25" customHeight="1">
      <c r="B104" s="1709" t="str">
        <f t="shared" si="3"/>
        <v/>
      </c>
      <c r="E104" s="1737"/>
      <c r="F104" s="1737"/>
      <c r="G104" s="1737" t="s">
        <v>2719</v>
      </c>
      <c r="H104" s="1737"/>
      <c r="I104" s="1737"/>
      <c r="J104" s="1737"/>
      <c r="K104" s="1737"/>
      <c r="L104" s="1737"/>
      <c r="M104" s="1737"/>
      <c r="N104" s="1737"/>
      <c r="O104" s="1737"/>
      <c r="P104" s="1737"/>
      <c r="Q104" s="1737"/>
      <c r="R104" s="1737"/>
      <c r="S104" s="1737"/>
      <c r="T104" s="1737"/>
      <c r="U104" s="1737"/>
      <c r="V104" s="1737"/>
      <c r="W104" s="1737"/>
      <c r="X104" s="1737"/>
      <c r="Y104" s="1737"/>
      <c r="Z104" s="1737"/>
      <c r="AA104" s="1737"/>
      <c r="AB104" s="1737"/>
      <c r="AC104" s="1737"/>
    </row>
    <row r="105" spans="2:29" ht="21.75" customHeight="1">
      <c r="B105" s="1709" t="str">
        <f t="shared" si="3"/>
        <v/>
      </c>
      <c r="E105" s="1742"/>
      <c r="F105" s="1737"/>
      <c r="G105" s="1741" t="s">
        <v>2718</v>
      </c>
      <c r="H105" s="1737"/>
      <c r="I105" s="1737"/>
      <c r="J105" s="1737"/>
      <c r="K105" s="1737"/>
      <c r="L105" s="1737"/>
      <c r="M105" s="1737"/>
      <c r="N105" s="1737"/>
      <c r="O105" s="1737"/>
      <c r="P105" s="1737"/>
      <c r="Q105" s="1737"/>
      <c r="R105" s="1737"/>
      <c r="S105" s="1737"/>
      <c r="T105" s="1737"/>
      <c r="U105" s="1737"/>
      <c r="V105" s="1737"/>
      <c r="W105" s="1737"/>
      <c r="X105" s="1737"/>
      <c r="Y105" s="1737"/>
      <c r="Z105" s="1737"/>
      <c r="AA105" s="1737"/>
      <c r="AB105" s="1737"/>
      <c r="AC105" s="1737"/>
    </row>
    <row r="106" spans="2:29" ht="15" customHeight="1">
      <c r="B106" s="1709" t="str">
        <f t="shared" si="3"/>
        <v/>
      </c>
      <c r="D106" s="1737"/>
      <c r="E106" s="1737"/>
      <c r="F106" s="1737"/>
      <c r="G106" s="1737" t="s">
        <v>2</v>
      </c>
      <c r="H106" s="1737"/>
      <c r="I106" s="1737"/>
      <c r="J106" s="1737"/>
      <c r="K106" s="1737"/>
      <c r="L106" s="1737"/>
      <c r="M106" s="1737"/>
      <c r="N106" s="1737"/>
      <c r="O106" s="1737"/>
      <c r="P106" s="1737"/>
      <c r="Q106" s="1737"/>
      <c r="R106" s="1737"/>
      <c r="S106" s="1737"/>
      <c r="T106" s="1737"/>
      <c r="U106" s="1737"/>
      <c r="V106" s="1737"/>
      <c r="W106" s="1737"/>
      <c r="X106" s="1737"/>
      <c r="Y106" s="1737"/>
      <c r="Z106" s="1737"/>
      <c r="AA106" s="1737"/>
      <c r="AB106" s="1737"/>
      <c r="AC106" s="1737"/>
    </row>
    <row r="107" spans="2:29" ht="15" customHeight="1">
      <c r="B107" s="1709" t="str">
        <f t="shared" si="3"/>
        <v/>
      </c>
      <c r="D107" s="1737"/>
      <c r="E107" s="1737"/>
      <c r="F107" s="1737"/>
      <c r="G107" s="1737" t="s">
        <v>1</v>
      </c>
      <c r="H107" s="1737"/>
      <c r="I107" s="1737"/>
      <c r="J107" s="1737"/>
      <c r="K107" s="1737"/>
      <c r="L107" s="1737"/>
      <c r="M107" s="1737"/>
      <c r="N107" s="1737"/>
      <c r="O107" s="1737"/>
      <c r="P107" s="1737"/>
      <c r="Q107" s="1737"/>
      <c r="R107" s="1737"/>
      <c r="S107" s="1737"/>
      <c r="T107" s="1737"/>
      <c r="U107" s="1737"/>
      <c r="V107" s="1737"/>
      <c r="W107" s="1737"/>
      <c r="X107" s="1737"/>
      <c r="Y107" s="1737"/>
      <c r="Z107" s="1737"/>
      <c r="AA107" s="1737"/>
      <c r="AB107" s="1737"/>
      <c r="AC107" s="1737"/>
    </row>
    <row r="108" spans="2:29" ht="11.25" customHeight="1">
      <c r="B108" s="1709" t="str">
        <f t="shared" si="3"/>
        <v/>
      </c>
      <c r="D108" s="1737"/>
      <c r="E108" s="1737"/>
      <c r="F108" s="1737"/>
      <c r="G108" s="1737"/>
      <c r="H108" s="1737"/>
      <c r="I108" s="1737"/>
      <c r="J108" s="1737"/>
      <c r="K108" s="1737"/>
      <c r="L108" s="1737"/>
      <c r="M108" s="1737"/>
      <c r="N108" s="1737"/>
      <c r="O108" s="1737"/>
      <c r="P108" s="1737"/>
      <c r="Q108" s="1737"/>
      <c r="R108" s="1737"/>
      <c r="S108" s="1737"/>
      <c r="T108" s="1737"/>
      <c r="U108" s="1737"/>
      <c r="V108" s="1737"/>
      <c r="W108" s="1737"/>
      <c r="X108" s="1737"/>
      <c r="Y108" s="1737"/>
      <c r="Z108" s="1737"/>
      <c r="AA108" s="1737"/>
      <c r="AB108" s="1737"/>
      <c r="AC108" s="1737"/>
    </row>
    <row r="109" spans="2:29" ht="15" customHeight="1">
      <c r="B109" s="1709" t="str">
        <f t="shared" si="3"/>
        <v/>
      </c>
      <c r="E109" s="1737"/>
      <c r="F109" s="1740" t="s">
        <v>68</v>
      </c>
      <c r="G109" s="1737" t="s">
        <v>857</v>
      </c>
      <c r="H109" s="1737"/>
      <c r="I109" s="1737"/>
      <c r="J109" s="1737"/>
      <c r="K109" s="1737"/>
      <c r="L109" s="1737"/>
      <c r="M109" s="1737"/>
      <c r="N109" s="1737"/>
      <c r="O109" s="1737"/>
      <c r="P109" s="1737"/>
      <c r="Q109" s="1737"/>
      <c r="R109" s="1737"/>
      <c r="S109" s="1737"/>
      <c r="T109" s="1737"/>
      <c r="U109" s="1737"/>
      <c r="V109" s="1737"/>
      <c r="W109" s="1737"/>
      <c r="X109" s="1737"/>
      <c r="Y109" s="1737"/>
      <c r="Z109" s="1737"/>
      <c r="AA109" s="1737"/>
      <c r="AB109" s="1737"/>
      <c r="AC109" s="1737"/>
    </row>
    <row r="110" spans="2:29" ht="15" customHeight="1">
      <c r="B110" s="1709" t="str">
        <f t="shared" si="3"/>
        <v/>
      </c>
      <c r="E110" s="1737"/>
      <c r="F110" s="1737"/>
      <c r="G110" s="1737" t="s">
        <v>604</v>
      </c>
      <c r="H110" s="1737"/>
      <c r="I110" s="1737"/>
      <c r="J110" s="1737"/>
      <c r="K110" s="1737"/>
      <c r="L110" s="1737"/>
      <c r="M110" s="1737"/>
      <c r="N110" s="1737"/>
      <c r="O110" s="1737"/>
      <c r="P110" s="1737"/>
      <c r="Q110" s="1737"/>
      <c r="R110" s="1737"/>
      <c r="S110" s="1737"/>
      <c r="T110" s="1737"/>
      <c r="U110" s="1737"/>
      <c r="V110" s="1737"/>
      <c r="W110" s="1737"/>
      <c r="X110" s="1737"/>
      <c r="Y110" s="1737"/>
      <c r="Z110" s="1737"/>
      <c r="AA110" s="1737"/>
      <c r="AB110" s="1737"/>
      <c r="AC110" s="1737"/>
    </row>
    <row r="111" spans="2:29" ht="19.5" customHeight="1">
      <c r="B111" s="1709" t="str">
        <f t="shared" si="3"/>
        <v/>
      </c>
      <c r="E111" s="1737"/>
      <c r="F111" s="1737"/>
      <c r="G111" s="1737" t="s">
        <v>605</v>
      </c>
      <c r="H111" s="1737"/>
      <c r="I111" s="1737"/>
      <c r="J111" s="1737"/>
      <c r="K111" s="1737"/>
      <c r="L111" s="1737"/>
      <c r="M111" s="1737"/>
      <c r="N111" s="1737"/>
      <c r="O111" s="1737"/>
      <c r="P111" s="1737"/>
      <c r="Q111" s="1737"/>
      <c r="R111" s="1737"/>
      <c r="S111" s="1737"/>
      <c r="T111" s="1737"/>
      <c r="U111" s="1737"/>
      <c r="V111" s="1737"/>
      <c r="W111" s="1737"/>
      <c r="X111" s="1737"/>
      <c r="Y111" s="1737"/>
      <c r="Z111" s="1737"/>
      <c r="AA111" s="1737"/>
      <c r="AB111" s="1737"/>
      <c r="AC111" s="1737"/>
    </row>
    <row r="112" spans="2:29" ht="20.25" customHeight="1">
      <c r="B112" s="1709" t="str">
        <f t="shared" si="3"/>
        <v/>
      </c>
      <c r="E112" s="1737"/>
      <c r="F112" s="1740" t="s">
        <v>68</v>
      </c>
      <c r="G112" s="1737" t="s">
        <v>606</v>
      </c>
      <c r="H112" s="1737"/>
      <c r="I112" s="1737"/>
      <c r="J112" s="1737"/>
      <c r="K112" s="1737"/>
      <c r="L112" s="1737"/>
      <c r="M112" s="1737"/>
      <c r="N112" s="1737"/>
      <c r="O112" s="1737"/>
      <c r="P112" s="1737"/>
      <c r="Q112" s="1737"/>
      <c r="R112" s="1737"/>
      <c r="S112" s="1737"/>
      <c r="T112" s="1737"/>
      <c r="U112" s="1737"/>
      <c r="V112" s="1737"/>
      <c r="W112" s="1737"/>
      <c r="X112" s="1737"/>
      <c r="Y112" s="1737"/>
      <c r="Z112" s="1737"/>
      <c r="AA112" s="1737"/>
      <c r="AB112" s="1737"/>
      <c r="AC112" s="1737"/>
    </row>
    <row r="113" spans="2:29" ht="15" customHeight="1">
      <c r="B113" s="1709" t="str">
        <f t="shared" si="3"/>
        <v/>
      </c>
      <c r="E113" s="1737"/>
      <c r="F113" s="1740" t="s">
        <v>68</v>
      </c>
      <c r="G113" s="1737" t="s">
        <v>608</v>
      </c>
      <c r="H113" s="1737"/>
      <c r="I113" s="1737"/>
      <c r="J113" s="1737"/>
      <c r="K113" s="1737"/>
      <c r="L113" s="1737"/>
      <c r="M113" s="1737"/>
      <c r="N113" s="1737"/>
      <c r="O113" s="1737"/>
      <c r="P113" s="1737"/>
      <c r="Q113" s="1737"/>
      <c r="R113" s="1737"/>
      <c r="S113" s="1737"/>
      <c r="T113" s="1737"/>
      <c r="U113" s="1737"/>
      <c r="V113" s="1737"/>
      <c r="W113" s="1737"/>
      <c r="X113" s="1737"/>
      <c r="Y113" s="1737"/>
      <c r="Z113" s="1737"/>
      <c r="AA113" s="1737"/>
      <c r="AB113" s="1737"/>
      <c r="AC113" s="1737"/>
    </row>
    <row r="114" spans="2:29" ht="15" customHeight="1">
      <c r="B114" s="1709" t="str">
        <f t="shared" si="3"/>
        <v/>
      </c>
      <c r="E114" s="1737"/>
      <c r="F114" s="1737"/>
      <c r="G114" s="1737" t="s">
        <v>1296</v>
      </c>
      <c r="H114" s="1737"/>
      <c r="I114" s="1737"/>
      <c r="J114" s="1737"/>
      <c r="K114" s="1737"/>
      <c r="L114" s="1737"/>
      <c r="M114" s="1737"/>
      <c r="N114" s="1737"/>
      <c r="O114" s="1737"/>
      <c r="P114" s="1737"/>
      <c r="Q114" s="1737"/>
      <c r="R114" s="1737"/>
      <c r="S114" s="1737"/>
      <c r="T114" s="1737"/>
      <c r="U114" s="1737"/>
      <c r="V114" s="1737"/>
      <c r="W114" s="1737"/>
      <c r="X114" s="1737"/>
      <c r="Y114" s="1737"/>
      <c r="Z114" s="1737"/>
      <c r="AA114" s="1737"/>
      <c r="AB114" s="1737"/>
      <c r="AC114" s="1737"/>
    </row>
    <row r="115" spans="2:29" ht="15" customHeight="1">
      <c r="B115" s="1709" t="str">
        <f t="shared" si="3"/>
        <v/>
      </c>
      <c r="E115" s="1737"/>
      <c r="F115" s="1737"/>
      <c r="G115" s="1737" t="s">
        <v>621</v>
      </c>
      <c r="H115" s="1737"/>
      <c r="I115" s="1737"/>
      <c r="J115" s="1737"/>
      <c r="K115" s="1737"/>
      <c r="L115" s="1737"/>
      <c r="M115" s="1737"/>
      <c r="N115" s="1737"/>
      <c r="O115" s="1737"/>
      <c r="P115" s="1737"/>
      <c r="Q115" s="1737"/>
      <c r="R115" s="1737"/>
      <c r="S115" s="1737"/>
      <c r="T115" s="1737"/>
      <c r="U115" s="1737"/>
      <c r="V115" s="1737"/>
      <c r="W115" s="1737"/>
      <c r="X115" s="1737"/>
      <c r="Y115" s="1737"/>
      <c r="Z115" s="1737"/>
      <c r="AA115" s="1737"/>
      <c r="AB115" s="1737"/>
      <c r="AC115" s="1737"/>
    </row>
    <row r="116" spans="2:29" ht="15" customHeight="1">
      <c r="B116" s="1709" t="str">
        <f t="shared" si="3"/>
        <v/>
      </c>
      <c r="E116" s="1737"/>
      <c r="F116" s="1737"/>
      <c r="G116" s="1737" t="s">
        <v>622</v>
      </c>
      <c r="H116" s="1737"/>
      <c r="I116" s="1737"/>
      <c r="J116" s="1737"/>
      <c r="K116" s="1737"/>
      <c r="L116" s="1737"/>
      <c r="M116" s="1737"/>
      <c r="N116" s="1737"/>
      <c r="O116" s="1737"/>
      <c r="P116" s="1737"/>
      <c r="Q116" s="1737"/>
      <c r="R116" s="1737"/>
      <c r="S116" s="1737"/>
      <c r="T116" s="1737"/>
      <c r="U116" s="1737"/>
      <c r="V116" s="1737"/>
      <c r="W116" s="1737"/>
      <c r="X116" s="1737"/>
      <c r="Y116" s="1737"/>
      <c r="Z116" s="1737"/>
      <c r="AA116" s="1737"/>
      <c r="AB116" s="1737"/>
      <c r="AC116" s="1737"/>
    </row>
    <row r="117" spans="2:29" ht="15" customHeight="1">
      <c r="B117" s="1709" t="str">
        <f t="shared" si="3"/>
        <v/>
      </c>
      <c r="E117" s="1737"/>
      <c r="F117" s="1737"/>
      <c r="G117" s="1737" t="s">
        <v>623</v>
      </c>
      <c r="H117" s="1737"/>
      <c r="I117" s="1737"/>
      <c r="J117" s="1737"/>
      <c r="K117" s="1737"/>
      <c r="L117" s="1737"/>
      <c r="M117" s="1737"/>
      <c r="N117" s="1737"/>
      <c r="O117" s="1737"/>
      <c r="P117" s="1737"/>
      <c r="Q117" s="1737"/>
      <c r="R117" s="1737"/>
      <c r="S117" s="1737"/>
      <c r="T117" s="1737"/>
      <c r="U117" s="1737"/>
      <c r="V117" s="1737"/>
      <c r="W117" s="1737"/>
      <c r="X117" s="1737"/>
      <c r="Y117" s="1737"/>
      <c r="Z117" s="1737"/>
      <c r="AA117" s="1737"/>
      <c r="AB117" s="1737"/>
      <c r="AC117" s="1737"/>
    </row>
    <row r="118" spans="2:29" ht="15" customHeight="1">
      <c r="B118" s="1709" t="str">
        <f t="shared" si="3"/>
        <v/>
      </c>
      <c r="E118" s="1737"/>
      <c r="F118" s="1737"/>
      <c r="G118" s="1737" t="s">
        <v>1817</v>
      </c>
      <c r="H118" s="1737"/>
      <c r="I118" s="1737"/>
      <c r="J118" s="1737"/>
      <c r="K118" s="1737"/>
      <c r="L118" s="1737"/>
      <c r="M118" s="1737"/>
      <c r="N118" s="1737"/>
      <c r="O118" s="1737"/>
      <c r="P118" s="1737"/>
      <c r="Q118" s="1737"/>
      <c r="R118" s="1737"/>
      <c r="S118" s="1737"/>
      <c r="T118" s="1737"/>
      <c r="U118" s="1737"/>
      <c r="V118" s="1737"/>
      <c r="W118" s="1737"/>
      <c r="X118" s="1737"/>
      <c r="Y118" s="1737"/>
      <c r="Z118" s="1737"/>
      <c r="AA118" s="1737"/>
      <c r="AB118" s="1737"/>
      <c r="AC118" s="1737"/>
    </row>
    <row r="119" spans="2:29" ht="20.25" customHeight="1">
      <c r="B119" s="1709" t="str">
        <f>IF(AM$15=1,"Wypełnione","")</f>
        <v/>
      </c>
      <c r="E119" s="1737"/>
      <c r="F119" s="1737"/>
      <c r="G119" s="1737" t="s">
        <v>1816</v>
      </c>
      <c r="H119" s="1737"/>
      <c r="I119" s="1737"/>
      <c r="J119" s="1737"/>
      <c r="K119" s="1737"/>
      <c r="L119" s="1737"/>
      <c r="M119" s="1737"/>
      <c r="N119" s="1737"/>
      <c r="O119" s="1737"/>
      <c r="P119" s="1737"/>
      <c r="Q119" s="1737"/>
      <c r="R119" s="1737"/>
      <c r="S119" s="1737"/>
      <c r="T119" s="1737"/>
      <c r="U119" s="1737"/>
      <c r="V119" s="1737"/>
      <c r="W119" s="1737"/>
      <c r="X119" s="1737"/>
      <c r="Y119" s="1737"/>
      <c r="Z119" s="1737"/>
      <c r="AA119" s="1737"/>
      <c r="AB119" s="1737"/>
      <c r="AC119" s="1737"/>
    </row>
    <row r="120" spans="2:29" ht="15" customHeight="1">
      <c r="B120" s="1709" t="str">
        <f>IF(AM$15=1,"Wypełnione","")</f>
        <v/>
      </c>
      <c r="E120" s="1737"/>
      <c r="F120" s="1740" t="s">
        <v>68</v>
      </c>
      <c r="G120" s="1737" t="s">
        <v>808</v>
      </c>
      <c r="H120" s="1737"/>
      <c r="I120" s="1737"/>
      <c r="J120" s="1737"/>
      <c r="K120" s="1737"/>
      <c r="L120" s="1737"/>
      <c r="M120" s="1737"/>
      <c r="N120" s="1737"/>
      <c r="O120" s="1737"/>
      <c r="P120" s="1737"/>
      <c r="Q120" s="1737"/>
      <c r="R120" s="1737"/>
      <c r="S120" s="1737"/>
      <c r="T120" s="1737"/>
      <c r="U120" s="1737"/>
      <c r="V120" s="1737"/>
      <c r="W120" s="1737"/>
      <c r="X120" s="1737"/>
      <c r="Y120" s="1737"/>
      <c r="Z120" s="1737"/>
      <c r="AA120" s="1737"/>
      <c r="AB120" s="1737"/>
      <c r="AC120" s="1737"/>
    </row>
    <row r="121" spans="2:29" ht="15" customHeight="1">
      <c r="B121" s="1709" t="str">
        <f>IF(AM$15=1,"Wypełnione","")</f>
        <v/>
      </c>
      <c r="E121" s="1737"/>
      <c r="F121" s="1740"/>
      <c r="G121" s="1737"/>
      <c r="H121" s="1737"/>
      <c r="I121" s="1737"/>
      <c r="J121" s="1737"/>
      <c r="K121" s="1737"/>
      <c r="L121" s="1737"/>
      <c r="M121" s="1737"/>
      <c r="N121" s="1737"/>
      <c r="O121" s="1737"/>
      <c r="P121" s="1737"/>
      <c r="Q121" s="1737"/>
      <c r="R121" s="1737"/>
      <c r="S121" s="1737"/>
      <c r="T121" s="1737"/>
      <c r="U121" s="1737"/>
      <c r="V121" s="1737"/>
      <c r="W121" s="1737"/>
      <c r="X121" s="1737"/>
      <c r="Y121" s="1737"/>
      <c r="Z121" s="1737"/>
      <c r="AA121" s="1737"/>
      <c r="AB121" s="1737"/>
      <c r="AC121" s="1737"/>
    </row>
    <row r="122" spans="2:29" ht="15" customHeight="1">
      <c r="B122" s="1709" t="str">
        <f>IF(AM$15=1,"Wypełnione","")</f>
        <v/>
      </c>
      <c r="E122" s="1737"/>
      <c r="F122" s="1737"/>
      <c r="G122" s="1737"/>
      <c r="H122" s="1737"/>
      <c r="I122" s="1737"/>
      <c r="J122" s="1737"/>
      <c r="K122" s="1737"/>
      <c r="L122" s="1737"/>
      <c r="M122" s="1737"/>
      <c r="N122" s="1737"/>
      <c r="O122" s="1737"/>
      <c r="P122" s="1737"/>
      <c r="Q122" s="1737"/>
      <c r="R122" s="1737"/>
      <c r="S122" s="1737"/>
      <c r="T122" s="1737"/>
      <c r="U122" s="1737"/>
      <c r="V122" s="1737"/>
      <c r="W122" s="1737"/>
      <c r="X122" s="1737"/>
      <c r="Y122" s="1737"/>
      <c r="Z122" s="1737"/>
      <c r="AA122" s="1737"/>
      <c r="AB122" s="1737"/>
      <c r="AC122" s="1737"/>
    </row>
    <row r="123" spans="2:29" ht="15" customHeight="1">
      <c r="B123" s="1709" t="str">
        <f>IF(AM$16=1,"Wypełnione","")</f>
        <v/>
      </c>
      <c r="D123" s="1044" t="s">
        <v>626</v>
      </c>
      <c r="E123" s="1738" t="s">
        <v>624</v>
      </c>
      <c r="F123" s="1737"/>
      <c r="G123" s="1737"/>
      <c r="H123" s="1737"/>
      <c r="I123" s="1737"/>
      <c r="J123" s="1737"/>
      <c r="K123" s="1737"/>
      <c r="L123" s="1737"/>
      <c r="M123" s="1737"/>
      <c r="N123" s="1737"/>
      <c r="O123" s="1737"/>
      <c r="P123" s="1737"/>
      <c r="Q123" s="1737"/>
      <c r="R123" s="1737"/>
      <c r="S123" s="1737"/>
      <c r="T123" s="1737"/>
      <c r="U123" s="1737"/>
      <c r="V123" s="1737"/>
      <c r="W123" s="1737"/>
      <c r="X123" s="1737"/>
      <c r="Y123" s="1737"/>
      <c r="Z123" s="1737"/>
      <c r="AA123" s="1737"/>
      <c r="AB123" s="1737"/>
      <c r="AC123" s="1737"/>
    </row>
    <row r="124" spans="2:29" ht="15" customHeight="1">
      <c r="B124" s="1709" t="str">
        <f t="shared" ref="B124:B149" si="4">IF(AM$16=1,"Wypełnione","")</f>
        <v/>
      </c>
      <c r="E124" s="1737"/>
      <c r="F124" s="1737"/>
      <c r="G124" s="1737"/>
      <c r="H124" s="1737"/>
      <c r="I124" s="1737"/>
      <c r="J124" s="1737"/>
      <c r="K124" s="1737"/>
      <c r="L124" s="1737"/>
      <c r="M124" s="1737"/>
      <c r="N124" s="1737"/>
      <c r="O124" s="1737"/>
      <c r="P124" s="1737"/>
      <c r="Q124" s="1737"/>
      <c r="R124" s="1737"/>
      <c r="S124" s="1737"/>
      <c r="T124" s="1737"/>
      <c r="U124" s="1737"/>
      <c r="V124" s="1737"/>
      <c r="W124" s="1737"/>
      <c r="X124" s="1737"/>
      <c r="Y124" s="1737"/>
      <c r="Z124" s="1737"/>
      <c r="AA124" s="1737"/>
      <c r="AB124" s="1737"/>
      <c r="AC124" s="1737"/>
    </row>
    <row r="125" spans="2:29" ht="15" customHeight="1">
      <c r="B125" s="1709" t="str">
        <f t="shared" si="4"/>
        <v/>
      </c>
      <c r="E125" s="1737" t="s">
        <v>1177</v>
      </c>
      <c r="F125" s="1737" t="s">
        <v>230</v>
      </c>
      <c r="G125" s="1737"/>
      <c r="H125" s="1737"/>
      <c r="I125" s="1737"/>
      <c r="J125" s="1737"/>
      <c r="K125" s="1737"/>
      <c r="L125" s="1737"/>
      <c r="M125" s="1737"/>
      <c r="N125" s="1737"/>
      <c r="O125" s="1737"/>
      <c r="P125" s="1737"/>
      <c r="Q125" s="1737"/>
      <c r="R125" s="1737"/>
      <c r="S125" s="1737"/>
      <c r="T125" s="1737"/>
      <c r="U125" s="1737"/>
      <c r="V125" s="1737"/>
      <c r="W125" s="1737"/>
      <c r="X125" s="1737"/>
      <c r="Y125" s="1737"/>
      <c r="Z125" s="1737"/>
      <c r="AA125" s="1737"/>
      <c r="AB125" s="1737"/>
      <c r="AC125" s="1737"/>
    </row>
    <row r="126" spans="2:29" ht="20.25" customHeight="1">
      <c r="B126" s="1709" t="str">
        <f t="shared" si="4"/>
        <v/>
      </c>
      <c r="E126" s="1737"/>
      <c r="F126" s="1737" t="s">
        <v>940</v>
      </c>
      <c r="G126" s="1737"/>
      <c r="H126" s="1737"/>
      <c r="I126" s="1737"/>
      <c r="J126" s="1737"/>
      <c r="K126" s="1737"/>
      <c r="L126" s="1737"/>
      <c r="M126" s="1737"/>
      <c r="N126" s="1737"/>
      <c r="O126" s="1737"/>
      <c r="P126" s="1737"/>
      <c r="Q126" s="1737"/>
      <c r="R126" s="1737"/>
      <c r="S126" s="1737"/>
      <c r="T126" s="1737"/>
      <c r="U126" s="1737"/>
      <c r="V126" s="1737"/>
      <c r="W126" s="1737"/>
      <c r="X126" s="1737"/>
      <c r="Y126" s="1737"/>
      <c r="Z126" s="1737"/>
      <c r="AA126" s="1737"/>
      <c r="AB126" s="1737"/>
      <c r="AC126" s="1737"/>
    </row>
    <row r="127" spans="2:29" ht="17.25" customHeight="1">
      <c r="B127" s="1709" t="str">
        <f t="shared" si="4"/>
        <v/>
      </c>
      <c r="E127" s="1737" t="s">
        <v>806</v>
      </c>
      <c r="F127" s="1737" t="s">
        <v>1798</v>
      </c>
      <c r="G127" s="1737"/>
      <c r="H127" s="1737"/>
      <c r="I127" s="1737"/>
      <c r="J127" s="1737"/>
      <c r="K127" s="1737"/>
      <c r="L127" s="1737"/>
      <c r="M127" s="1737"/>
      <c r="N127" s="1737"/>
      <c r="O127" s="1737"/>
      <c r="P127" s="1737"/>
      <c r="Q127" s="1737"/>
      <c r="R127" s="1737"/>
      <c r="S127" s="1737"/>
      <c r="T127" s="1737"/>
      <c r="U127" s="1737"/>
      <c r="V127" s="1737"/>
      <c r="W127" s="1737"/>
      <c r="X127" s="1737"/>
      <c r="Y127" s="1737"/>
      <c r="Z127" s="1737"/>
      <c r="AA127" s="1737"/>
      <c r="AB127" s="1737"/>
      <c r="AC127" s="1737"/>
    </row>
    <row r="128" spans="2:29" ht="17.25" customHeight="1">
      <c r="B128" s="1709" t="str">
        <f t="shared" si="4"/>
        <v/>
      </c>
      <c r="E128" s="1740" t="s">
        <v>1192</v>
      </c>
      <c r="F128" s="1737" t="s">
        <v>2720</v>
      </c>
      <c r="G128" s="1737"/>
      <c r="H128" s="1737"/>
      <c r="I128" s="1737"/>
      <c r="J128" s="1737"/>
      <c r="K128" s="1737"/>
      <c r="L128" s="1737"/>
      <c r="M128" s="1737"/>
      <c r="N128" s="1737"/>
      <c r="O128" s="1737"/>
      <c r="P128" s="1737"/>
      <c r="Q128" s="1737"/>
      <c r="R128" s="1737"/>
      <c r="S128" s="1737"/>
      <c r="T128" s="1737"/>
      <c r="U128" s="1737"/>
      <c r="V128" s="1737"/>
      <c r="W128" s="1737"/>
      <c r="X128" s="1737"/>
      <c r="Y128" s="1737"/>
      <c r="Z128" s="1737"/>
      <c r="AA128" s="1737"/>
      <c r="AB128" s="1737"/>
      <c r="AC128" s="1737"/>
    </row>
    <row r="129" spans="2:29" ht="17.25" customHeight="1">
      <c r="B129" s="1709" t="str">
        <f t="shared" si="4"/>
        <v/>
      </c>
      <c r="E129" s="1740"/>
      <c r="F129" s="1737" t="s">
        <v>2721</v>
      </c>
      <c r="G129" s="1737"/>
      <c r="H129" s="1737"/>
      <c r="I129" s="1737"/>
      <c r="J129" s="1737"/>
      <c r="K129" s="1737"/>
      <c r="L129" s="1737"/>
      <c r="M129" s="1737"/>
      <c r="N129" s="1737"/>
      <c r="O129" s="1737"/>
      <c r="P129" s="1737"/>
      <c r="Q129" s="1737"/>
      <c r="R129" s="1737"/>
      <c r="S129" s="1737"/>
      <c r="T129" s="1737"/>
      <c r="U129" s="1737"/>
      <c r="V129" s="1737"/>
      <c r="W129" s="1737"/>
      <c r="X129" s="1737"/>
      <c r="Y129" s="1737"/>
      <c r="Z129" s="1737"/>
      <c r="AA129" s="1737"/>
      <c r="AB129" s="1737"/>
      <c r="AC129" s="1737"/>
    </row>
    <row r="130" spans="2:29" ht="17.25" customHeight="1">
      <c r="B130" s="1709" t="str">
        <f t="shared" si="4"/>
        <v/>
      </c>
      <c r="E130" s="1740" t="s">
        <v>1199</v>
      </c>
      <c r="F130" s="1737" t="s">
        <v>1799</v>
      </c>
      <c r="G130" s="1737"/>
      <c r="H130" s="1737"/>
      <c r="I130" s="1737"/>
      <c r="J130" s="1737"/>
      <c r="K130" s="1737"/>
      <c r="L130" s="1737"/>
      <c r="M130" s="1737"/>
      <c r="N130" s="1737"/>
      <c r="O130" s="1737"/>
      <c r="P130" s="1737"/>
      <c r="Q130" s="1737"/>
      <c r="R130" s="1737"/>
      <c r="S130" s="1737"/>
      <c r="T130" s="1737"/>
      <c r="U130" s="1737"/>
      <c r="V130" s="1737"/>
      <c r="W130" s="1737"/>
      <c r="X130" s="1737"/>
      <c r="Y130" s="1737"/>
      <c r="Z130" s="1737"/>
      <c r="AA130" s="1737"/>
      <c r="AB130" s="1737"/>
      <c r="AC130" s="1737"/>
    </row>
    <row r="131" spans="2:29" ht="17.25" customHeight="1">
      <c r="B131" s="1709" t="str">
        <f t="shared" si="4"/>
        <v/>
      </c>
      <c r="E131" s="1740"/>
      <c r="F131" s="1737" t="s">
        <v>1800</v>
      </c>
      <c r="G131" s="1737"/>
      <c r="H131" s="1737"/>
      <c r="I131" s="1737"/>
      <c r="J131" s="1737"/>
      <c r="K131" s="1737"/>
      <c r="L131" s="1737"/>
      <c r="M131" s="1737"/>
      <c r="N131" s="1737"/>
      <c r="O131" s="1737"/>
      <c r="P131" s="1737"/>
      <c r="Q131" s="1737"/>
      <c r="R131" s="1737"/>
      <c r="S131" s="1737"/>
      <c r="T131" s="1737"/>
      <c r="U131" s="1737"/>
      <c r="V131" s="1737"/>
      <c r="W131" s="1737"/>
      <c r="X131" s="1737"/>
      <c r="Y131" s="1737"/>
      <c r="Z131" s="1737"/>
      <c r="AA131" s="1737"/>
      <c r="AB131" s="1737"/>
      <c r="AC131" s="1737"/>
    </row>
    <row r="132" spans="2:29" ht="17.25" customHeight="1">
      <c r="B132" s="1709" t="str">
        <f t="shared" si="4"/>
        <v/>
      </c>
      <c r="E132" s="1740" t="s">
        <v>1201</v>
      </c>
      <c r="F132" s="1737" t="s">
        <v>1801</v>
      </c>
      <c r="G132" s="1737"/>
      <c r="H132" s="1737"/>
      <c r="I132" s="1737"/>
      <c r="J132" s="1737"/>
      <c r="K132" s="1737"/>
      <c r="L132" s="1737"/>
      <c r="M132" s="1737"/>
      <c r="N132" s="1737"/>
      <c r="O132" s="1737"/>
      <c r="P132" s="1737"/>
      <c r="Q132" s="1737"/>
      <c r="R132" s="1737"/>
      <c r="S132" s="1737"/>
      <c r="T132" s="1737"/>
      <c r="U132" s="1737"/>
      <c r="V132" s="1737"/>
      <c r="W132" s="1737"/>
      <c r="X132" s="1737"/>
      <c r="Y132" s="1737"/>
      <c r="Z132" s="1737"/>
      <c r="AA132" s="1737"/>
      <c r="AB132" s="1737"/>
      <c r="AC132" s="1737"/>
    </row>
    <row r="133" spans="2:29" ht="17.25" customHeight="1">
      <c r="B133" s="1709" t="str">
        <f t="shared" si="4"/>
        <v/>
      </c>
      <c r="E133" s="1740"/>
      <c r="F133" s="1737" t="s">
        <v>1802</v>
      </c>
      <c r="G133" s="1737"/>
      <c r="H133" s="1737"/>
      <c r="I133" s="1737"/>
      <c r="J133" s="1737"/>
      <c r="K133" s="1737"/>
      <c r="L133" s="1737"/>
      <c r="M133" s="1737"/>
      <c r="N133" s="1737"/>
      <c r="O133" s="1737"/>
      <c r="P133" s="1737"/>
      <c r="Q133" s="1737"/>
      <c r="R133" s="1737"/>
      <c r="S133" s="1737"/>
      <c r="T133" s="1737"/>
      <c r="U133" s="1737"/>
      <c r="V133" s="1737"/>
      <c r="W133" s="1737"/>
      <c r="X133" s="1737"/>
      <c r="Y133" s="1737"/>
      <c r="Z133" s="1737"/>
      <c r="AA133" s="1737"/>
      <c r="AB133" s="1737"/>
      <c r="AC133" s="1737"/>
    </row>
    <row r="134" spans="2:29" ht="17.25" customHeight="1">
      <c r="B134" s="1709" t="str">
        <f t="shared" si="4"/>
        <v/>
      </c>
      <c r="E134" s="1740"/>
      <c r="F134" s="1737" t="s">
        <v>1803</v>
      </c>
      <c r="G134" s="1737"/>
      <c r="H134" s="1737"/>
      <c r="I134" s="1737"/>
      <c r="J134" s="1737"/>
      <c r="K134" s="1737"/>
      <c r="L134" s="1737"/>
      <c r="M134" s="1737"/>
      <c r="N134" s="1737"/>
      <c r="O134" s="1737"/>
      <c r="P134" s="1737"/>
      <c r="Q134" s="1737"/>
      <c r="R134" s="1737"/>
      <c r="S134" s="1737"/>
      <c r="T134" s="1737"/>
      <c r="U134" s="1737"/>
      <c r="V134" s="1737"/>
      <c r="W134" s="1737"/>
      <c r="X134" s="1737"/>
      <c r="Y134" s="1737"/>
      <c r="Z134" s="1737"/>
      <c r="AA134" s="1737"/>
      <c r="AB134" s="1737"/>
      <c r="AC134" s="1737"/>
    </row>
    <row r="135" spans="2:29" ht="9" customHeight="1">
      <c r="B135" s="1709" t="str">
        <f t="shared" si="4"/>
        <v/>
      </c>
      <c r="E135" s="1737"/>
      <c r="F135" s="1737"/>
      <c r="G135" s="1745"/>
      <c r="H135" s="1745"/>
      <c r="I135" s="1745"/>
      <c r="J135" s="1745"/>
      <c r="K135" s="1745"/>
      <c r="L135" s="1745"/>
      <c r="M135" s="1745"/>
      <c r="N135" s="1745"/>
      <c r="O135" s="1745"/>
      <c r="P135" s="1745"/>
      <c r="Q135" s="1745"/>
      <c r="R135" s="1745"/>
      <c r="S135" s="1745"/>
      <c r="T135" s="1745"/>
      <c r="U135" s="1745"/>
      <c r="V135" s="1745"/>
      <c r="W135" s="1745"/>
      <c r="X135" s="1745"/>
      <c r="Y135" s="1745"/>
      <c r="Z135" s="1745"/>
      <c r="AA135" s="1745"/>
      <c r="AB135" s="1745"/>
      <c r="AC135" s="1745"/>
    </row>
    <row r="136" spans="2:29" ht="10.5" customHeight="1">
      <c r="B136" s="1709" t="str">
        <f t="shared" si="4"/>
        <v/>
      </c>
      <c r="E136" s="1742"/>
      <c r="F136" s="1737"/>
      <c r="G136" s="1737"/>
      <c r="H136" s="1737"/>
      <c r="I136" s="1737"/>
      <c r="J136" s="1737"/>
      <c r="K136" s="1737"/>
      <c r="L136" s="1737"/>
      <c r="M136" s="1737"/>
      <c r="N136" s="1737"/>
      <c r="O136" s="1737"/>
      <c r="P136" s="1737"/>
      <c r="Q136" s="1737"/>
      <c r="R136" s="1737"/>
      <c r="S136" s="1737"/>
      <c r="T136" s="1737"/>
      <c r="U136" s="1737"/>
      <c r="V136" s="1737"/>
      <c r="W136" s="1737"/>
      <c r="X136" s="1737"/>
      <c r="Y136" s="1737"/>
      <c r="Z136" s="1737"/>
      <c r="AA136" s="1737"/>
      <c r="AB136" s="1737"/>
      <c r="AC136" s="1737"/>
    </row>
    <row r="137" spans="2:29" ht="15" customHeight="1">
      <c r="B137" s="1709" t="str">
        <f t="shared" si="4"/>
        <v/>
      </c>
      <c r="E137" s="1742"/>
      <c r="F137" s="1737" t="s">
        <v>2</v>
      </c>
      <c r="G137" s="1737"/>
      <c r="H137" s="1737"/>
      <c r="I137" s="1737"/>
      <c r="J137" s="1737"/>
      <c r="K137" s="1737"/>
      <c r="L137" s="1737"/>
      <c r="M137" s="1737"/>
      <c r="N137" s="1737"/>
      <c r="O137" s="1737"/>
      <c r="P137" s="1737"/>
      <c r="Q137" s="1737"/>
      <c r="R137" s="1737"/>
      <c r="S137" s="1737"/>
      <c r="T137" s="1737"/>
      <c r="U137" s="1737"/>
      <c r="V137" s="1737"/>
      <c r="W137" s="1737"/>
      <c r="X137" s="1737"/>
      <c r="Y137" s="1737"/>
      <c r="Z137" s="1737"/>
      <c r="AA137" s="1737"/>
      <c r="AB137" s="1737"/>
      <c r="AC137" s="1737"/>
    </row>
    <row r="138" spans="2:29" ht="15" customHeight="1">
      <c r="B138" s="1709" t="str">
        <f t="shared" si="4"/>
        <v/>
      </c>
      <c r="E138" s="1742"/>
      <c r="F138" s="1737" t="s">
        <v>1818</v>
      </c>
      <c r="G138" s="1737"/>
      <c r="H138" s="1737"/>
      <c r="I138" s="1737"/>
      <c r="J138" s="1737"/>
      <c r="K138" s="1737"/>
      <c r="L138" s="1737"/>
      <c r="M138" s="1737"/>
      <c r="N138" s="1737"/>
      <c r="O138" s="1737"/>
      <c r="P138" s="1737"/>
      <c r="Q138" s="1737"/>
      <c r="R138" s="1737"/>
      <c r="S138" s="1737"/>
      <c r="T138" s="1737"/>
      <c r="U138" s="1737"/>
      <c r="V138" s="1737"/>
      <c r="W138" s="1737"/>
      <c r="X138" s="1737"/>
      <c r="Y138" s="1737"/>
      <c r="Z138" s="1737"/>
      <c r="AA138" s="1737"/>
      <c r="AB138" s="1737"/>
      <c r="AC138" s="1737"/>
    </row>
    <row r="139" spans="2:29" ht="6" customHeight="1">
      <c r="B139" s="1709" t="str">
        <f t="shared" si="4"/>
        <v/>
      </c>
      <c r="E139" s="1742"/>
      <c r="F139" s="1746"/>
      <c r="G139" s="1737"/>
      <c r="H139" s="1737"/>
      <c r="I139" s="1737"/>
      <c r="J139" s="1737"/>
      <c r="K139" s="1737"/>
      <c r="L139" s="1737"/>
      <c r="M139" s="1737"/>
      <c r="N139" s="1737"/>
      <c r="O139" s="1737"/>
      <c r="P139" s="1737"/>
      <c r="Q139" s="1737"/>
      <c r="R139" s="1737"/>
      <c r="S139" s="1737"/>
      <c r="T139" s="1737"/>
      <c r="U139" s="1737"/>
      <c r="V139" s="1737"/>
      <c r="W139" s="1737"/>
      <c r="X139" s="1737"/>
      <c r="Y139" s="1737"/>
      <c r="Z139" s="1737"/>
      <c r="AA139" s="1737"/>
      <c r="AB139" s="1737"/>
      <c r="AC139" s="1737"/>
    </row>
    <row r="140" spans="2:29" ht="15" customHeight="1">
      <c r="B140" s="1709" t="str">
        <f t="shared" si="4"/>
        <v/>
      </c>
      <c r="E140" s="1742"/>
      <c r="F140" s="1738" t="s">
        <v>1819</v>
      </c>
      <c r="G140" s="1737"/>
      <c r="H140" s="1737"/>
      <c r="I140" s="1737"/>
      <c r="J140" s="1737"/>
      <c r="K140" s="1737"/>
      <c r="L140" s="1737"/>
      <c r="M140" s="1737"/>
      <c r="N140" s="1737"/>
      <c r="O140" s="1737"/>
      <c r="P140" s="1737"/>
      <c r="Q140" s="1737"/>
      <c r="R140" s="1737"/>
      <c r="S140" s="1737"/>
      <c r="T140" s="1737"/>
      <c r="U140" s="1737"/>
      <c r="V140" s="1737"/>
      <c r="W140" s="1737"/>
      <c r="X140" s="1737"/>
      <c r="Y140" s="1737"/>
      <c r="Z140" s="1737"/>
      <c r="AA140" s="1737"/>
      <c r="AB140" s="1737"/>
      <c r="AC140" s="1737"/>
    </row>
    <row r="141" spans="2:29" ht="21.75" customHeight="1">
      <c r="B141" s="1709" t="str">
        <f>IF(AM$16=1,"Wypełnione","")</f>
        <v/>
      </c>
      <c r="E141" s="1742"/>
      <c r="F141" s="1746"/>
      <c r="H141" s="1737"/>
      <c r="I141" s="1737"/>
      <c r="J141" s="1737"/>
      <c r="K141" s="1737"/>
      <c r="L141" s="1737"/>
      <c r="M141" s="1737"/>
      <c r="N141" s="1737"/>
      <c r="O141" s="1737"/>
      <c r="P141" s="1737"/>
      <c r="Q141" s="1737"/>
      <c r="R141" s="1737"/>
      <c r="S141" s="1747" t="s">
        <v>1879</v>
      </c>
      <c r="T141" s="1737"/>
      <c r="U141" s="2249"/>
      <c r="V141" s="2250"/>
      <c r="W141" s="2251"/>
      <c r="X141" s="1737"/>
      <c r="Y141" s="1737"/>
      <c r="Z141" s="1737"/>
      <c r="AA141" s="1737"/>
      <c r="AB141" s="1737"/>
      <c r="AC141" s="1737"/>
    </row>
    <row r="142" spans="2:29" ht="10.5" customHeight="1">
      <c r="B142" s="1709" t="str">
        <f t="shared" si="4"/>
        <v/>
      </c>
      <c r="E142" s="1742"/>
      <c r="F142" s="1737"/>
      <c r="G142" s="1737"/>
      <c r="H142" s="1737"/>
      <c r="I142" s="1737"/>
      <c r="J142" s="1737"/>
      <c r="K142" s="1737"/>
      <c r="L142" s="1737"/>
      <c r="M142" s="1737"/>
      <c r="N142" s="1737"/>
      <c r="O142" s="1737"/>
      <c r="P142" s="1737"/>
      <c r="Q142" s="1737"/>
      <c r="R142" s="1737"/>
      <c r="S142" s="1737"/>
      <c r="T142" s="1737"/>
      <c r="U142" s="1737"/>
      <c r="V142" s="1737"/>
      <c r="W142" s="1737"/>
      <c r="X142" s="1737"/>
      <c r="Y142" s="1737"/>
      <c r="Z142" s="1737"/>
      <c r="AA142" s="1737"/>
      <c r="AB142" s="1737"/>
      <c r="AC142" s="1737"/>
    </row>
    <row r="143" spans="2:29" ht="15" customHeight="1">
      <c r="B143" s="1709" t="str">
        <f t="shared" si="4"/>
        <v/>
      </c>
      <c r="E143" s="1737" t="s">
        <v>807</v>
      </c>
      <c r="F143" s="1737" t="s">
        <v>857</v>
      </c>
      <c r="G143" s="1737"/>
      <c r="H143" s="1737"/>
      <c r="I143" s="1737"/>
      <c r="J143" s="1737"/>
      <c r="K143" s="1737"/>
      <c r="L143" s="1737"/>
      <c r="M143" s="1737"/>
      <c r="N143" s="1737"/>
      <c r="O143" s="1737"/>
      <c r="P143" s="1737"/>
      <c r="Q143" s="1737"/>
      <c r="R143" s="1737"/>
      <c r="S143" s="1737"/>
      <c r="T143" s="1737"/>
      <c r="U143" s="1737"/>
      <c r="V143" s="1737"/>
      <c r="W143" s="1737"/>
      <c r="X143" s="1737"/>
      <c r="Y143" s="1737"/>
      <c r="Z143" s="1737"/>
      <c r="AA143" s="1737"/>
      <c r="AB143" s="1737"/>
      <c r="AC143" s="1737"/>
    </row>
    <row r="144" spans="2:29" ht="15" customHeight="1">
      <c r="B144" s="1709" t="str">
        <f t="shared" si="4"/>
        <v/>
      </c>
      <c r="E144" s="1737"/>
      <c r="F144" s="1737" t="s">
        <v>604</v>
      </c>
      <c r="G144" s="1737"/>
      <c r="H144" s="1737"/>
      <c r="I144" s="1737"/>
      <c r="J144" s="1737"/>
      <c r="K144" s="1737"/>
      <c r="L144" s="1737"/>
      <c r="M144" s="1737"/>
      <c r="N144" s="1737"/>
      <c r="O144" s="1737"/>
      <c r="P144" s="1737"/>
      <c r="Q144" s="1737"/>
      <c r="R144" s="1737"/>
      <c r="S144" s="1737"/>
      <c r="T144" s="1737"/>
      <c r="U144" s="1737"/>
      <c r="V144" s="1737"/>
      <c r="W144" s="1737"/>
      <c r="X144" s="1737"/>
      <c r="Y144" s="1737"/>
      <c r="Z144" s="1737"/>
      <c r="AA144" s="1737"/>
      <c r="AB144" s="1737"/>
      <c r="AC144" s="1737"/>
    </row>
    <row r="145" spans="2:29" ht="19.5" customHeight="1">
      <c r="B145" s="1709" t="str">
        <f t="shared" si="4"/>
        <v/>
      </c>
      <c r="E145" s="1737"/>
      <c r="F145" s="1737" t="s">
        <v>1384</v>
      </c>
      <c r="G145" s="1737"/>
      <c r="H145" s="1737"/>
      <c r="I145" s="1737"/>
      <c r="J145" s="1737"/>
      <c r="K145" s="1737"/>
      <c r="L145" s="1737"/>
      <c r="M145" s="1737"/>
      <c r="N145" s="1737"/>
      <c r="O145" s="1737"/>
      <c r="P145" s="1737"/>
      <c r="Q145" s="1737"/>
      <c r="R145" s="1737"/>
      <c r="S145" s="1737"/>
      <c r="T145" s="1737"/>
      <c r="U145" s="1737"/>
      <c r="V145" s="1737"/>
      <c r="W145" s="1737"/>
      <c r="X145" s="1737"/>
      <c r="Y145" s="1737"/>
      <c r="Z145" s="1737"/>
      <c r="AA145" s="1737"/>
      <c r="AB145" s="1737"/>
      <c r="AC145" s="1737"/>
    </row>
    <row r="146" spans="2:29" ht="19.5" customHeight="1">
      <c r="B146" s="1709" t="str">
        <f t="shared" si="4"/>
        <v/>
      </c>
      <c r="E146" s="1737" t="s">
        <v>445</v>
      </c>
      <c r="F146" s="1737" t="s">
        <v>981</v>
      </c>
      <c r="G146" s="1737"/>
      <c r="H146" s="1737"/>
      <c r="I146" s="1737"/>
      <c r="J146" s="1737"/>
      <c r="K146" s="1737"/>
      <c r="L146" s="1737"/>
      <c r="M146" s="1737"/>
      <c r="N146" s="1737"/>
      <c r="O146" s="1737"/>
      <c r="P146" s="1737"/>
      <c r="Q146" s="1737"/>
      <c r="R146" s="1737"/>
      <c r="S146" s="1737"/>
      <c r="T146" s="1737"/>
      <c r="U146" s="1737"/>
      <c r="V146" s="1737"/>
      <c r="W146" s="1737"/>
      <c r="X146" s="1737"/>
      <c r="Y146" s="1737"/>
      <c r="Z146" s="1737"/>
      <c r="AA146" s="1737"/>
      <c r="AB146" s="1737"/>
      <c r="AC146" s="1737"/>
    </row>
    <row r="147" spans="2:29" ht="19.5" customHeight="1">
      <c r="B147" s="1709" t="str">
        <f t="shared" si="4"/>
        <v/>
      </c>
      <c r="E147" s="1737" t="s">
        <v>446</v>
      </c>
      <c r="F147" s="1737" t="s">
        <v>1804</v>
      </c>
      <c r="G147" s="1737"/>
      <c r="H147" s="1737"/>
      <c r="I147" s="1737"/>
      <c r="J147" s="1737"/>
      <c r="K147" s="1737"/>
      <c r="L147" s="1737"/>
      <c r="M147" s="1737"/>
      <c r="N147" s="1737"/>
      <c r="O147" s="1737"/>
      <c r="P147" s="1737"/>
      <c r="Q147" s="1737"/>
      <c r="R147" s="1737"/>
      <c r="S147" s="1737"/>
      <c r="T147" s="1737"/>
      <c r="U147" s="1737"/>
      <c r="V147" s="1737"/>
      <c r="W147" s="1737"/>
      <c r="X147" s="1737"/>
      <c r="Y147" s="1737"/>
      <c r="Z147" s="1737"/>
      <c r="AA147" s="1737"/>
      <c r="AB147" s="1737"/>
      <c r="AC147" s="1737"/>
    </row>
    <row r="148" spans="2:29" ht="19.5" customHeight="1">
      <c r="B148" s="1709" t="str">
        <f t="shared" si="4"/>
        <v/>
      </c>
      <c r="E148" s="1737" t="s">
        <v>1460</v>
      </c>
      <c r="F148" s="1737" t="s">
        <v>1391</v>
      </c>
      <c r="G148" s="1737"/>
      <c r="H148" s="1737"/>
      <c r="I148" s="1737"/>
      <c r="J148" s="1737"/>
      <c r="K148" s="1737"/>
      <c r="L148" s="1737"/>
      <c r="M148" s="1737"/>
      <c r="N148" s="1737"/>
      <c r="O148" s="1737"/>
      <c r="P148" s="1737"/>
      <c r="Q148" s="1737"/>
      <c r="R148" s="1737"/>
      <c r="S148" s="1737"/>
      <c r="T148" s="1737"/>
      <c r="U148" s="1737"/>
      <c r="V148" s="1737"/>
      <c r="W148" s="1737"/>
      <c r="X148" s="1737"/>
      <c r="Y148" s="1737"/>
      <c r="Z148" s="1737"/>
      <c r="AA148" s="1737"/>
      <c r="AB148" s="1737"/>
      <c r="AC148" s="1737"/>
    </row>
    <row r="149" spans="2:29" ht="15" customHeight="1">
      <c r="B149" s="1709" t="str">
        <f t="shared" si="4"/>
        <v/>
      </c>
      <c r="E149" s="1737"/>
      <c r="F149" s="1737"/>
      <c r="G149" s="1737"/>
      <c r="H149" s="1737"/>
      <c r="I149" s="1737"/>
      <c r="J149" s="1737"/>
      <c r="K149" s="1737"/>
      <c r="L149" s="1737"/>
      <c r="M149" s="1737"/>
      <c r="N149" s="1737"/>
      <c r="O149" s="1737"/>
      <c r="P149" s="1737"/>
      <c r="Q149" s="1737"/>
      <c r="R149" s="1737"/>
      <c r="S149" s="1737"/>
      <c r="T149" s="1737"/>
      <c r="U149" s="1737"/>
      <c r="V149" s="1737"/>
      <c r="W149" s="1737"/>
      <c r="X149" s="1737"/>
      <c r="Y149" s="1737"/>
      <c r="Z149" s="1737"/>
      <c r="AA149" s="1737"/>
      <c r="AB149" s="1737"/>
      <c r="AC149" s="1737"/>
    </row>
    <row r="150" spans="2:29" ht="15" customHeight="1">
      <c r="B150" s="1709" t="str">
        <f>IF(AM$17=1,"Wypełnione","")</f>
        <v/>
      </c>
      <c r="D150" s="1044" t="s">
        <v>1386</v>
      </c>
      <c r="E150" s="1738" t="s">
        <v>1387</v>
      </c>
      <c r="F150" s="1737"/>
      <c r="G150" s="1737"/>
      <c r="H150" s="1737"/>
      <c r="I150" s="1737"/>
      <c r="J150" s="1737"/>
      <c r="K150" s="1737"/>
      <c r="L150" s="1737"/>
      <c r="M150" s="1737"/>
      <c r="N150" s="1737"/>
      <c r="O150" s="1737"/>
      <c r="P150" s="1737"/>
      <c r="Q150" s="1737"/>
      <c r="R150" s="1737"/>
      <c r="S150" s="1737"/>
      <c r="T150" s="1737"/>
      <c r="U150" s="1737"/>
      <c r="V150" s="1737"/>
      <c r="W150" s="1737"/>
      <c r="X150" s="1737"/>
      <c r="Y150" s="1737"/>
      <c r="Z150" s="1737"/>
      <c r="AA150" s="1737"/>
      <c r="AB150" s="1737"/>
      <c r="AC150" s="1737"/>
    </row>
    <row r="151" spans="2:29" ht="15" customHeight="1">
      <c r="B151" s="1709" t="str">
        <f t="shared" ref="B151:B172" si="5">IF(AM$17=1,"Wypełnione","")</f>
        <v/>
      </c>
      <c r="E151" s="1737"/>
      <c r="F151" s="1737"/>
      <c r="G151" s="1737"/>
      <c r="H151" s="1737"/>
      <c r="I151" s="1737"/>
      <c r="J151" s="1737"/>
      <c r="K151" s="1737"/>
      <c r="L151" s="1737"/>
      <c r="M151" s="1737"/>
      <c r="N151" s="1737"/>
      <c r="O151" s="1737"/>
      <c r="P151" s="1737"/>
      <c r="Q151" s="1737"/>
      <c r="R151" s="1737"/>
      <c r="S151" s="1737"/>
      <c r="T151" s="1737"/>
      <c r="U151" s="1737"/>
      <c r="V151" s="1737"/>
      <c r="W151" s="1737"/>
      <c r="X151" s="1737"/>
      <c r="Y151" s="1737"/>
      <c r="Z151" s="1737"/>
      <c r="AA151" s="1737"/>
      <c r="AB151" s="1737"/>
      <c r="AC151" s="1737"/>
    </row>
    <row r="152" spans="2:29" ht="15" customHeight="1">
      <c r="B152" s="1709" t="str">
        <f t="shared" si="5"/>
        <v/>
      </c>
      <c r="E152" s="1737" t="s">
        <v>1177</v>
      </c>
      <c r="F152" s="1737" t="s">
        <v>230</v>
      </c>
      <c r="G152" s="1737"/>
      <c r="H152" s="1737"/>
      <c r="I152" s="1737"/>
      <c r="J152" s="1737"/>
      <c r="K152" s="1737"/>
      <c r="L152" s="1737"/>
      <c r="M152" s="1737"/>
      <c r="N152" s="1737"/>
      <c r="O152" s="1737"/>
      <c r="P152" s="1737"/>
      <c r="Q152" s="1737"/>
      <c r="R152" s="1737"/>
      <c r="S152" s="1737"/>
      <c r="T152" s="1737"/>
      <c r="U152" s="1737"/>
      <c r="V152" s="1737"/>
      <c r="W152" s="1737"/>
      <c r="X152" s="1737"/>
      <c r="Y152" s="1737"/>
      <c r="Z152" s="1737"/>
      <c r="AA152" s="1737"/>
      <c r="AB152" s="1737"/>
      <c r="AC152" s="1737"/>
    </row>
    <row r="153" spans="2:29" ht="19.5" customHeight="1">
      <c r="B153" s="1709" t="str">
        <f t="shared" si="5"/>
        <v/>
      </c>
      <c r="E153" s="1737"/>
      <c r="F153" s="1737" t="s">
        <v>940</v>
      </c>
      <c r="G153" s="1737"/>
      <c r="H153" s="1737"/>
      <c r="I153" s="1737"/>
      <c r="J153" s="1737"/>
      <c r="K153" s="1737"/>
      <c r="L153" s="1737"/>
      <c r="M153" s="1737"/>
      <c r="N153" s="1737"/>
      <c r="O153" s="1737"/>
      <c r="P153" s="1737"/>
      <c r="Q153" s="1737"/>
      <c r="R153" s="1737"/>
      <c r="S153" s="1737"/>
      <c r="T153" s="1737"/>
      <c r="U153" s="1737"/>
      <c r="V153" s="1737"/>
      <c r="W153" s="1737"/>
      <c r="X153" s="1737"/>
      <c r="Y153" s="1737"/>
      <c r="Z153" s="1737"/>
      <c r="AA153" s="1737"/>
      <c r="AB153" s="1737"/>
      <c r="AC153" s="1737"/>
    </row>
    <row r="154" spans="2:29" ht="15" customHeight="1">
      <c r="B154" s="1709" t="str">
        <f t="shared" si="5"/>
        <v/>
      </c>
      <c r="E154" s="1737" t="s">
        <v>806</v>
      </c>
      <c r="F154" s="1737" t="s">
        <v>2722</v>
      </c>
      <c r="G154" s="1737"/>
      <c r="H154" s="1737"/>
      <c r="I154" s="1737"/>
      <c r="J154" s="1737"/>
      <c r="K154" s="1737"/>
      <c r="L154" s="1737"/>
      <c r="M154" s="1737"/>
      <c r="N154" s="1737"/>
      <c r="O154" s="1737"/>
      <c r="P154" s="1737"/>
      <c r="Q154" s="1737"/>
      <c r="R154" s="1737"/>
      <c r="S154" s="1737"/>
      <c r="T154" s="1737"/>
      <c r="U154" s="1737"/>
      <c r="V154" s="1737"/>
      <c r="W154" s="1737"/>
      <c r="X154" s="1737"/>
      <c r="Y154" s="1737"/>
      <c r="Z154" s="1737"/>
      <c r="AA154" s="1737"/>
      <c r="AB154" s="1737"/>
      <c r="AC154" s="1737"/>
    </row>
    <row r="155" spans="2:29" ht="19.5" customHeight="1">
      <c r="B155" s="1709" t="str">
        <f t="shared" si="5"/>
        <v/>
      </c>
      <c r="E155" s="1737" t="s">
        <v>807</v>
      </c>
      <c r="F155" s="1737" t="s">
        <v>2723</v>
      </c>
      <c r="G155" s="1737"/>
      <c r="H155" s="1737"/>
      <c r="I155" s="1737"/>
      <c r="J155" s="1737"/>
      <c r="K155" s="1737"/>
      <c r="L155" s="1737"/>
      <c r="M155" s="1737"/>
      <c r="N155" s="1737"/>
      <c r="O155" s="1737"/>
      <c r="P155" s="1737"/>
      <c r="Q155" s="1737"/>
      <c r="R155" s="1737"/>
      <c r="S155" s="1737"/>
      <c r="T155" s="1737"/>
      <c r="U155" s="1737"/>
      <c r="V155" s="1737"/>
      <c r="W155" s="1737"/>
      <c r="X155" s="1737"/>
      <c r="Y155" s="1737"/>
      <c r="Z155" s="1737"/>
      <c r="AA155" s="1737"/>
      <c r="AB155" s="1737"/>
      <c r="AC155" s="1737"/>
    </row>
    <row r="156" spans="2:29" ht="13.5" customHeight="1">
      <c r="B156" s="1709" t="str">
        <f t="shared" si="5"/>
        <v/>
      </c>
      <c r="E156" s="1742"/>
      <c r="F156" s="1741" t="s">
        <v>2724</v>
      </c>
      <c r="G156" s="1737"/>
      <c r="H156" s="1737"/>
      <c r="I156" s="1737"/>
      <c r="J156" s="1737"/>
      <c r="K156" s="1737"/>
      <c r="L156" s="1737"/>
      <c r="M156" s="1737"/>
      <c r="N156" s="1737"/>
      <c r="O156" s="1737"/>
      <c r="P156" s="1737"/>
      <c r="Q156" s="1737"/>
      <c r="R156" s="1737"/>
      <c r="S156" s="1737"/>
      <c r="T156" s="1737"/>
      <c r="U156" s="1737"/>
      <c r="V156" s="1737"/>
      <c r="W156" s="1737"/>
      <c r="X156" s="1737"/>
      <c r="Y156" s="1737"/>
      <c r="Z156" s="1737"/>
      <c r="AA156" s="1737"/>
      <c r="AB156" s="1737"/>
      <c r="AC156" s="1737"/>
    </row>
    <row r="157" spans="2:29" ht="23.25" customHeight="1">
      <c r="B157" s="1709" t="str">
        <f t="shared" si="5"/>
        <v/>
      </c>
      <c r="E157" s="1742"/>
      <c r="F157" s="1023" t="s">
        <v>2</v>
      </c>
      <c r="G157" s="1038"/>
      <c r="H157" s="1038"/>
      <c r="I157" s="1038"/>
      <c r="J157" s="1038"/>
      <c r="K157" s="1038"/>
      <c r="L157" s="1038"/>
      <c r="M157" s="1038"/>
      <c r="N157" s="1038"/>
      <c r="O157" s="1038"/>
      <c r="P157" s="1737"/>
      <c r="Q157" s="1737"/>
      <c r="R157" s="1737"/>
      <c r="S157" s="1737"/>
      <c r="T157" s="1737"/>
      <c r="U157" s="1737"/>
      <c r="V157" s="1737"/>
      <c r="W157" s="1737"/>
      <c r="X157" s="1737"/>
      <c r="Y157" s="1737"/>
      <c r="Z157" s="1737"/>
      <c r="AA157" s="1737"/>
      <c r="AB157" s="1737"/>
      <c r="AC157" s="1737"/>
    </row>
    <row r="158" spans="2:29" ht="15" customHeight="1">
      <c r="B158" s="1709" t="str">
        <f t="shared" si="5"/>
        <v/>
      </c>
      <c r="E158" s="1742"/>
      <c r="F158" s="1038" t="s">
        <v>1818</v>
      </c>
      <c r="G158" s="1038"/>
      <c r="H158" s="1038"/>
      <c r="I158" s="1038"/>
      <c r="J158" s="1038"/>
      <c r="K158" s="1038"/>
      <c r="L158" s="1038"/>
      <c r="M158" s="1038"/>
      <c r="N158" s="1038"/>
      <c r="O158" s="1038"/>
      <c r="P158" s="1737"/>
      <c r="Q158" s="1737"/>
      <c r="R158" s="1737"/>
      <c r="S158" s="1737"/>
      <c r="T158" s="1737"/>
      <c r="U158" s="1737"/>
      <c r="V158" s="1737"/>
      <c r="W158" s="1737"/>
      <c r="X158" s="1737"/>
      <c r="Y158" s="1737"/>
      <c r="Z158" s="1737"/>
      <c r="AA158" s="1737"/>
      <c r="AB158" s="1737"/>
      <c r="AC158" s="1737"/>
    </row>
    <row r="159" spans="2:29" ht="15" customHeight="1">
      <c r="B159" s="1709" t="str">
        <f t="shared" si="5"/>
        <v/>
      </c>
      <c r="E159" s="1742"/>
      <c r="F159" s="1746"/>
      <c r="G159" s="1737"/>
      <c r="H159" s="1737"/>
      <c r="I159" s="1737"/>
      <c r="J159" s="1737"/>
      <c r="K159" s="1737"/>
      <c r="L159" s="1737"/>
      <c r="M159" s="1737"/>
      <c r="N159" s="1737"/>
      <c r="O159" s="1737"/>
      <c r="P159" s="1737"/>
      <c r="Q159" s="1737"/>
      <c r="R159" s="1737"/>
      <c r="S159" s="1737"/>
      <c r="T159" s="1737"/>
      <c r="U159" s="1737"/>
      <c r="V159" s="1737"/>
      <c r="W159" s="1737"/>
      <c r="X159" s="1737"/>
      <c r="Y159" s="1737"/>
      <c r="Z159" s="1737"/>
      <c r="AA159" s="1737"/>
      <c r="AB159" s="1737"/>
      <c r="AC159" s="1737"/>
    </row>
    <row r="160" spans="2:29" ht="15" customHeight="1">
      <c r="B160" s="1709" t="str">
        <f t="shared" si="5"/>
        <v/>
      </c>
      <c r="E160" s="1742"/>
      <c r="F160" s="1738" t="s">
        <v>1819</v>
      </c>
      <c r="G160" s="1737"/>
      <c r="H160" s="1737"/>
      <c r="I160" s="1737"/>
      <c r="J160" s="1737"/>
      <c r="K160" s="1737"/>
      <c r="L160" s="1737"/>
      <c r="M160" s="1737"/>
      <c r="N160" s="1737"/>
      <c r="O160" s="1737"/>
      <c r="P160" s="1737"/>
      <c r="Q160" s="1737"/>
      <c r="R160" s="1737"/>
      <c r="S160" s="1737"/>
      <c r="T160" s="1737"/>
      <c r="U160" s="1737"/>
      <c r="V160" s="1737"/>
      <c r="W160" s="1737"/>
      <c r="X160" s="1737"/>
      <c r="Y160" s="1737"/>
      <c r="Z160" s="1737"/>
      <c r="AA160" s="1737"/>
      <c r="AB160" s="1737"/>
      <c r="AC160" s="1737"/>
    </row>
    <row r="161" spans="2:29" ht="29.25" customHeight="1">
      <c r="B161" s="1709" t="str">
        <f t="shared" si="5"/>
        <v/>
      </c>
      <c r="E161" s="1742"/>
      <c r="F161" s="1746"/>
      <c r="H161" s="1737"/>
      <c r="I161" s="1737"/>
      <c r="J161" s="1737"/>
      <c r="K161" s="1737"/>
      <c r="L161" s="1737"/>
      <c r="M161" s="1737"/>
      <c r="N161" s="1737"/>
      <c r="O161" s="1737"/>
      <c r="P161" s="1737"/>
      <c r="Q161" s="1737"/>
      <c r="R161" s="1737"/>
      <c r="S161" s="1747" t="s">
        <v>1879</v>
      </c>
      <c r="T161" s="1737"/>
      <c r="U161" s="2249"/>
      <c r="V161" s="2250"/>
      <c r="W161" s="2251"/>
      <c r="X161" s="1737"/>
      <c r="Y161" s="1737"/>
      <c r="Z161" s="1737"/>
      <c r="AA161" s="1737"/>
      <c r="AB161" s="1737"/>
      <c r="AC161" s="1737"/>
    </row>
    <row r="162" spans="2:29" ht="7.5" customHeight="1">
      <c r="B162" s="1709" t="str">
        <f t="shared" si="5"/>
        <v/>
      </c>
      <c r="E162" s="1742"/>
      <c r="F162" s="1746"/>
      <c r="G162" s="1737"/>
      <c r="H162" s="1737"/>
      <c r="I162" s="1737"/>
      <c r="J162" s="1737"/>
      <c r="K162" s="1737"/>
      <c r="L162" s="1737"/>
      <c r="M162" s="1737"/>
      <c r="N162" s="1737"/>
      <c r="O162" s="1737"/>
      <c r="P162" s="1737"/>
      <c r="Q162" s="1737"/>
      <c r="R162" s="1737"/>
      <c r="S162" s="1737"/>
      <c r="T162" s="1737"/>
      <c r="U162" s="1737"/>
      <c r="V162" s="1737"/>
      <c r="W162" s="1737"/>
      <c r="X162" s="1737"/>
      <c r="Y162" s="1737"/>
      <c r="Z162" s="1737"/>
      <c r="AA162" s="1737"/>
      <c r="AB162" s="1737"/>
      <c r="AC162" s="1737"/>
    </row>
    <row r="163" spans="2:29" ht="9.75" customHeight="1">
      <c r="B163" s="1709" t="str">
        <f t="shared" si="5"/>
        <v/>
      </c>
      <c r="E163" s="1742"/>
      <c r="F163" s="1737"/>
      <c r="G163" s="1737"/>
      <c r="H163" s="1737"/>
      <c r="I163" s="1737"/>
      <c r="J163" s="1737"/>
      <c r="K163" s="1737"/>
      <c r="L163" s="1737"/>
      <c r="M163" s="1737"/>
      <c r="N163" s="1737"/>
      <c r="O163" s="1737"/>
      <c r="P163" s="1737"/>
      <c r="Q163" s="1737"/>
      <c r="R163" s="1737"/>
      <c r="S163" s="1737"/>
      <c r="T163" s="1737"/>
      <c r="U163" s="1737"/>
      <c r="V163" s="1737"/>
      <c r="W163" s="1737"/>
      <c r="X163" s="1737"/>
      <c r="Y163" s="1737"/>
      <c r="Z163" s="1737"/>
      <c r="AA163" s="1737"/>
      <c r="AB163" s="1737"/>
      <c r="AC163" s="1737"/>
    </row>
    <row r="164" spans="2:29" ht="15" customHeight="1">
      <c r="B164" s="1709" t="str">
        <f t="shared" si="5"/>
        <v/>
      </c>
      <c r="E164" s="1737" t="s">
        <v>807</v>
      </c>
      <c r="F164" s="1737" t="s">
        <v>857</v>
      </c>
      <c r="G164" s="1737"/>
      <c r="H164" s="1737"/>
      <c r="I164" s="1737"/>
      <c r="J164" s="1737"/>
      <c r="K164" s="1737"/>
      <c r="L164" s="1737"/>
      <c r="M164" s="1737"/>
      <c r="N164" s="1737"/>
      <c r="O164" s="1737"/>
      <c r="P164" s="1737"/>
      <c r="Q164" s="1737"/>
      <c r="R164" s="1737"/>
      <c r="S164" s="1737"/>
      <c r="T164" s="1737"/>
      <c r="U164" s="1737"/>
      <c r="V164" s="1737"/>
      <c r="W164" s="1737"/>
      <c r="X164" s="1737"/>
      <c r="Y164" s="1737"/>
      <c r="Z164" s="1737"/>
      <c r="AA164" s="1737"/>
      <c r="AB164" s="1737"/>
      <c r="AC164" s="1737"/>
    </row>
    <row r="165" spans="2:29" ht="15" customHeight="1">
      <c r="B165" s="1709" t="str">
        <f t="shared" si="5"/>
        <v/>
      </c>
      <c r="E165" s="1737"/>
      <c r="F165" s="1737" t="s">
        <v>604</v>
      </c>
      <c r="G165" s="1737"/>
      <c r="H165" s="1737"/>
      <c r="I165" s="1737"/>
      <c r="J165" s="1737"/>
      <c r="K165" s="1737"/>
      <c r="L165" s="1737"/>
      <c r="M165" s="1737"/>
      <c r="N165" s="1737"/>
      <c r="O165" s="1737"/>
      <c r="P165" s="1737"/>
      <c r="Q165" s="1737"/>
      <c r="R165" s="1737"/>
      <c r="S165" s="1737"/>
      <c r="T165" s="1737"/>
      <c r="U165" s="1737"/>
      <c r="V165" s="1737"/>
      <c r="W165" s="1737"/>
      <c r="X165" s="1737"/>
      <c r="Y165" s="1737"/>
      <c r="Z165" s="1737"/>
      <c r="AA165" s="1737"/>
      <c r="AB165" s="1737"/>
      <c r="AC165" s="1737"/>
    </row>
    <row r="166" spans="2:29" ht="19.5" customHeight="1">
      <c r="B166" s="1709" t="str">
        <f t="shared" si="5"/>
        <v/>
      </c>
      <c r="E166" s="1737"/>
      <c r="F166" s="1737" t="s">
        <v>1384</v>
      </c>
      <c r="G166" s="1737"/>
      <c r="H166" s="1737"/>
      <c r="I166" s="1737"/>
      <c r="J166" s="1737"/>
      <c r="K166" s="1737"/>
      <c r="L166" s="1737"/>
      <c r="M166" s="1737"/>
      <c r="N166" s="1737"/>
      <c r="O166" s="1737"/>
      <c r="P166" s="1737"/>
      <c r="Q166" s="1737"/>
      <c r="R166" s="1737"/>
      <c r="S166" s="1737"/>
      <c r="T166" s="1737"/>
      <c r="U166" s="1737"/>
      <c r="V166" s="1737"/>
      <c r="W166" s="1737"/>
      <c r="X166" s="1737"/>
      <c r="Y166" s="1737"/>
      <c r="Z166" s="1737"/>
      <c r="AA166" s="1737"/>
      <c r="AB166" s="1737"/>
      <c r="AC166" s="1737"/>
    </row>
    <row r="167" spans="2:29" ht="20.25" customHeight="1">
      <c r="B167" s="1709" t="str">
        <f t="shared" si="5"/>
        <v/>
      </c>
      <c r="E167" s="1737" t="s">
        <v>445</v>
      </c>
      <c r="F167" s="1737" t="s">
        <v>981</v>
      </c>
      <c r="G167" s="1737"/>
      <c r="H167" s="1737"/>
      <c r="I167" s="1737"/>
      <c r="J167" s="1737"/>
      <c r="K167" s="1737"/>
      <c r="L167" s="1737"/>
      <c r="M167" s="1737"/>
      <c r="N167" s="1737"/>
      <c r="O167" s="1737"/>
      <c r="P167" s="1737"/>
      <c r="Q167" s="1737"/>
      <c r="R167" s="1737"/>
      <c r="S167" s="1737"/>
      <c r="T167" s="1737"/>
      <c r="U167" s="1737"/>
      <c r="V167" s="1737"/>
      <c r="W167" s="1737"/>
      <c r="X167" s="1737"/>
      <c r="Y167" s="1737"/>
      <c r="Z167" s="1737"/>
      <c r="AA167" s="1737"/>
      <c r="AB167" s="1737"/>
      <c r="AC167" s="1737"/>
    </row>
    <row r="168" spans="2:29" ht="15" customHeight="1">
      <c r="B168" s="1709" t="str">
        <f t="shared" si="5"/>
        <v/>
      </c>
      <c r="E168" s="1737" t="s">
        <v>446</v>
      </c>
      <c r="F168" s="1737" t="s">
        <v>1388</v>
      </c>
      <c r="G168" s="1737"/>
      <c r="H168" s="1737"/>
      <c r="I168" s="1737"/>
      <c r="J168" s="1737"/>
      <c r="K168" s="1737"/>
      <c r="L168" s="1737"/>
      <c r="M168" s="1737"/>
      <c r="N168" s="1737"/>
      <c r="O168" s="1737"/>
      <c r="P168" s="1737"/>
      <c r="Q168" s="1737"/>
      <c r="R168" s="1737"/>
      <c r="S168" s="1737"/>
      <c r="T168" s="1737"/>
      <c r="U168" s="1737"/>
      <c r="V168" s="1737"/>
      <c r="W168" s="1737"/>
      <c r="X168" s="1737"/>
      <c r="Y168" s="1737"/>
      <c r="Z168" s="1737"/>
      <c r="AA168" s="1737"/>
      <c r="AB168" s="1737"/>
      <c r="AC168" s="1737"/>
    </row>
    <row r="169" spans="2:29" ht="15" customHeight="1">
      <c r="B169" s="1709" t="str">
        <f t="shared" si="5"/>
        <v/>
      </c>
      <c r="E169" s="1737"/>
      <c r="F169" s="1737" t="s">
        <v>1389</v>
      </c>
      <c r="G169" s="1737"/>
      <c r="H169" s="1737"/>
      <c r="I169" s="1737"/>
      <c r="J169" s="1737"/>
      <c r="K169" s="1737"/>
      <c r="L169" s="1737"/>
      <c r="M169" s="1737"/>
      <c r="N169" s="1737"/>
      <c r="O169" s="1737"/>
      <c r="P169" s="1737"/>
      <c r="Q169" s="1737"/>
      <c r="R169" s="1737"/>
      <c r="S169" s="1737"/>
      <c r="T169" s="1737"/>
      <c r="U169" s="1737"/>
      <c r="V169" s="1737"/>
      <c r="W169" s="1737"/>
      <c r="X169" s="1737"/>
      <c r="Y169" s="1737"/>
      <c r="Z169" s="1737"/>
      <c r="AA169" s="1737"/>
      <c r="AB169" s="1737"/>
      <c r="AC169" s="1737"/>
    </row>
    <row r="170" spans="2:29" ht="19.5" customHeight="1">
      <c r="B170" s="1709" t="str">
        <f t="shared" si="5"/>
        <v/>
      </c>
      <c r="E170" s="1737"/>
      <c r="F170" s="1737" t="s">
        <v>1390</v>
      </c>
      <c r="G170" s="1737"/>
      <c r="H170" s="1737"/>
      <c r="I170" s="1737"/>
      <c r="J170" s="1737"/>
      <c r="K170" s="1737"/>
      <c r="L170" s="1737"/>
      <c r="M170" s="1737"/>
      <c r="N170" s="1737"/>
      <c r="O170" s="1737"/>
      <c r="P170" s="1737"/>
      <c r="Q170" s="1737"/>
      <c r="R170" s="1737"/>
      <c r="S170" s="1737"/>
      <c r="T170" s="1737"/>
      <c r="U170" s="1737"/>
      <c r="V170" s="1737"/>
      <c r="W170" s="1737"/>
      <c r="X170" s="1737"/>
      <c r="Y170" s="1737"/>
      <c r="Z170" s="1737"/>
      <c r="AA170" s="1737"/>
      <c r="AB170" s="1737"/>
      <c r="AC170" s="1737"/>
    </row>
    <row r="171" spans="2:29" ht="15" customHeight="1">
      <c r="B171" s="1709" t="str">
        <f t="shared" si="5"/>
        <v/>
      </c>
      <c r="E171" s="1737" t="s">
        <v>1460</v>
      </c>
      <c r="F171" s="1737" t="s">
        <v>1391</v>
      </c>
      <c r="G171" s="1737"/>
      <c r="H171" s="1737"/>
      <c r="I171" s="1737"/>
      <c r="J171" s="1737"/>
      <c r="K171" s="1737"/>
      <c r="L171" s="1737"/>
      <c r="M171" s="1737"/>
      <c r="N171" s="1737"/>
      <c r="O171" s="1737"/>
      <c r="P171" s="1737"/>
      <c r="Q171" s="1737"/>
      <c r="R171" s="1737"/>
      <c r="S171" s="1737"/>
      <c r="T171" s="1737"/>
      <c r="U171" s="1737"/>
      <c r="V171" s="1737"/>
      <c r="W171" s="1737"/>
      <c r="X171" s="1737"/>
      <c r="Y171" s="1737"/>
      <c r="Z171" s="1737"/>
      <c r="AA171" s="1737"/>
      <c r="AB171" s="1737"/>
      <c r="AC171" s="1737"/>
    </row>
    <row r="172" spans="2:29" ht="15" customHeight="1">
      <c r="B172" s="1709" t="str">
        <f t="shared" si="5"/>
        <v/>
      </c>
      <c r="E172" s="1737"/>
      <c r="F172" s="1737"/>
      <c r="G172" s="1737"/>
      <c r="H172" s="1737"/>
      <c r="I172" s="1737"/>
      <c r="J172" s="1737"/>
      <c r="K172" s="1737"/>
      <c r="L172" s="1737"/>
      <c r="M172" s="1737"/>
      <c r="N172" s="1737"/>
      <c r="O172" s="1737"/>
      <c r="P172" s="1737"/>
      <c r="Q172" s="1737"/>
      <c r="R172" s="1737"/>
      <c r="S172" s="1737"/>
      <c r="T172" s="1737"/>
      <c r="U172" s="1737"/>
      <c r="V172" s="1737"/>
      <c r="W172" s="1737"/>
      <c r="X172" s="1737"/>
      <c r="Y172" s="1737"/>
      <c r="Z172" s="1737"/>
      <c r="AA172" s="1737"/>
      <c r="AB172" s="1737"/>
      <c r="AC172" s="1737"/>
    </row>
    <row r="173" spans="2:29" ht="15" customHeight="1">
      <c r="B173" s="1709" t="str">
        <f>IF(AM$18=1,"Wypełnione","")</f>
        <v/>
      </c>
      <c r="D173" s="1044" t="s">
        <v>1392</v>
      </c>
      <c r="E173" s="1738" t="s">
        <v>1393</v>
      </c>
      <c r="F173" s="1737"/>
      <c r="G173" s="1737"/>
      <c r="H173" s="1737"/>
      <c r="I173" s="1737"/>
      <c r="J173" s="1737"/>
      <c r="K173" s="1737"/>
      <c r="L173" s="1737"/>
      <c r="M173" s="1737"/>
      <c r="N173" s="1737"/>
      <c r="O173" s="1737"/>
      <c r="P173" s="1737"/>
      <c r="Q173" s="1737"/>
      <c r="R173" s="1737"/>
      <c r="S173" s="1737"/>
      <c r="T173" s="1737"/>
      <c r="U173" s="1737"/>
      <c r="V173" s="1737"/>
      <c r="W173" s="1737"/>
      <c r="X173" s="1737"/>
      <c r="Y173" s="1737"/>
      <c r="Z173" s="1737"/>
      <c r="AA173" s="1737"/>
      <c r="AB173" s="1737"/>
      <c r="AC173" s="1737"/>
    </row>
    <row r="174" spans="2:29" ht="15" customHeight="1">
      <c r="B174" s="1709" t="str">
        <f t="shared" ref="B174:B195" si="6">IF(AM$18=1,"Wypełnione","")</f>
        <v/>
      </c>
      <c r="E174" s="1738" t="s">
        <v>1394</v>
      </c>
      <c r="F174" s="1737"/>
      <c r="G174" s="1737"/>
      <c r="H174" s="1737"/>
      <c r="I174" s="1737"/>
      <c r="J174" s="1737"/>
      <c r="K174" s="1737"/>
      <c r="L174" s="1737"/>
      <c r="M174" s="1737"/>
      <c r="N174" s="1737"/>
      <c r="O174" s="1737"/>
      <c r="P174" s="1737"/>
      <c r="Q174" s="1737"/>
      <c r="R174" s="1737"/>
      <c r="S174" s="1737"/>
      <c r="T174" s="1737"/>
      <c r="U174" s="1737"/>
      <c r="V174" s="1737"/>
      <c r="W174" s="1737"/>
      <c r="X174" s="1737"/>
      <c r="Y174" s="1737"/>
      <c r="Z174" s="1737"/>
      <c r="AA174" s="1737"/>
      <c r="AB174" s="1737"/>
      <c r="AC174" s="1737"/>
    </row>
    <row r="175" spans="2:29" ht="15" customHeight="1">
      <c r="B175" s="1709" t="str">
        <f t="shared" si="6"/>
        <v/>
      </c>
      <c r="E175" s="1737"/>
      <c r="F175" s="1737"/>
      <c r="G175" s="1737"/>
      <c r="H175" s="1737"/>
      <c r="I175" s="1737"/>
      <c r="J175" s="1737"/>
      <c r="K175" s="1737"/>
      <c r="L175" s="1737"/>
      <c r="M175" s="1737"/>
      <c r="N175" s="1737"/>
      <c r="O175" s="1737"/>
      <c r="P175" s="1737"/>
      <c r="Q175" s="1737"/>
      <c r="R175" s="1737"/>
      <c r="S175" s="1737"/>
      <c r="T175" s="1737"/>
      <c r="U175" s="1737"/>
      <c r="V175" s="1737"/>
      <c r="W175" s="1737"/>
      <c r="X175" s="1737"/>
      <c r="Y175" s="1737"/>
      <c r="Z175" s="1737"/>
      <c r="AA175" s="1737"/>
      <c r="AB175" s="1737"/>
      <c r="AC175" s="1737"/>
    </row>
    <row r="176" spans="2:29" ht="15" customHeight="1">
      <c r="B176" s="1709" t="str">
        <f t="shared" si="6"/>
        <v/>
      </c>
      <c r="E176" s="1737" t="s">
        <v>1177</v>
      </c>
      <c r="F176" s="1737" t="s">
        <v>1395</v>
      </c>
      <c r="G176" s="1737"/>
      <c r="H176" s="1737"/>
      <c r="I176" s="1737"/>
      <c r="J176" s="1737"/>
      <c r="K176" s="1737"/>
      <c r="L176" s="1737"/>
      <c r="M176" s="1737"/>
      <c r="N176" s="1737"/>
      <c r="O176" s="1737"/>
      <c r="P176" s="1737"/>
      <c r="Q176" s="1737"/>
      <c r="R176" s="1737"/>
      <c r="S176" s="1737"/>
      <c r="T176" s="1737"/>
      <c r="U176" s="1737"/>
      <c r="V176" s="1737"/>
      <c r="W176" s="1737"/>
      <c r="X176" s="1737"/>
      <c r="Y176" s="1737"/>
      <c r="Z176" s="1737"/>
      <c r="AA176" s="1737"/>
      <c r="AB176" s="1737"/>
      <c r="AC176" s="1737"/>
    </row>
    <row r="177" spans="2:29" ht="19.5" customHeight="1">
      <c r="B177" s="1709" t="str">
        <f t="shared" si="6"/>
        <v/>
      </c>
      <c r="E177" s="1737"/>
      <c r="F177" s="1737" t="s">
        <v>1396</v>
      </c>
      <c r="G177" s="1737"/>
      <c r="H177" s="1737"/>
      <c r="I177" s="1737"/>
      <c r="J177" s="1737"/>
      <c r="K177" s="1737"/>
      <c r="L177" s="1737"/>
      <c r="M177" s="1737"/>
      <c r="N177" s="1737"/>
      <c r="O177" s="1737"/>
      <c r="P177" s="1737"/>
      <c r="Q177" s="1737"/>
      <c r="R177" s="1737"/>
      <c r="S177" s="1737"/>
      <c r="T177" s="1737"/>
      <c r="U177" s="1737"/>
      <c r="V177" s="1737"/>
      <c r="W177" s="1737"/>
      <c r="X177" s="1737"/>
      <c r="Y177" s="1737"/>
      <c r="Z177" s="1737"/>
      <c r="AA177" s="1737"/>
      <c r="AB177" s="1737"/>
      <c r="AC177" s="1737"/>
    </row>
    <row r="178" spans="2:29" ht="15" customHeight="1">
      <c r="B178" s="1709" t="str">
        <f t="shared" si="6"/>
        <v/>
      </c>
      <c r="E178" s="1737" t="s">
        <v>806</v>
      </c>
      <c r="F178" s="1737" t="s">
        <v>2725</v>
      </c>
      <c r="G178" s="1737"/>
      <c r="H178" s="1737"/>
      <c r="I178" s="1737"/>
      <c r="J178" s="1737"/>
      <c r="K178" s="1737"/>
      <c r="L178" s="1737"/>
      <c r="M178" s="1737"/>
      <c r="N178" s="1737"/>
      <c r="O178" s="1737"/>
      <c r="P178" s="1737"/>
      <c r="Q178" s="1737"/>
      <c r="R178" s="1737"/>
      <c r="S178" s="1737"/>
      <c r="T178" s="1737"/>
      <c r="U178" s="1737"/>
      <c r="V178" s="1737"/>
      <c r="W178" s="1737"/>
      <c r="X178" s="1737"/>
      <c r="Y178" s="1737"/>
      <c r="Z178" s="1737"/>
      <c r="AA178" s="1737"/>
      <c r="AB178" s="1737"/>
      <c r="AC178" s="1737"/>
    </row>
    <row r="179" spans="2:29" ht="15" customHeight="1">
      <c r="B179" s="1709" t="str">
        <f t="shared" si="6"/>
        <v/>
      </c>
      <c r="E179" s="1737"/>
      <c r="F179" s="1741" t="s">
        <v>2726</v>
      </c>
      <c r="G179" s="1737"/>
      <c r="H179" s="1737"/>
      <c r="I179" s="1737"/>
      <c r="J179" s="1737"/>
      <c r="K179" s="1737"/>
      <c r="L179" s="1737"/>
      <c r="M179" s="1737"/>
      <c r="N179" s="1737"/>
      <c r="O179" s="1737"/>
      <c r="P179" s="1737"/>
      <c r="Q179" s="1737"/>
      <c r="R179" s="1737"/>
      <c r="S179" s="1737"/>
      <c r="T179" s="1737"/>
      <c r="U179" s="1737"/>
      <c r="V179" s="1737"/>
      <c r="W179" s="1737"/>
      <c r="X179" s="1737"/>
      <c r="Y179" s="1737"/>
      <c r="Z179" s="1737"/>
      <c r="AA179" s="1737"/>
      <c r="AB179" s="1737"/>
      <c r="AC179" s="1737"/>
    </row>
    <row r="180" spans="2:29" ht="11.25" customHeight="1">
      <c r="B180" s="1709" t="str">
        <f t="shared" si="6"/>
        <v/>
      </c>
      <c r="E180" s="1742"/>
      <c r="F180" s="1737"/>
      <c r="G180" s="1737"/>
      <c r="H180" s="1737"/>
      <c r="I180" s="1737"/>
      <c r="J180" s="1737"/>
      <c r="K180" s="1737"/>
      <c r="L180" s="1737"/>
      <c r="M180" s="1737"/>
      <c r="N180" s="1737"/>
      <c r="O180" s="1737"/>
      <c r="P180" s="1737"/>
      <c r="Q180" s="1737"/>
      <c r="R180" s="1737"/>
      <c r="S180" s="1737"/>
      <c r="T180" s="1737"/>
      <c r="U180" s="1737"/>
      <c r="V180" s="1737"/>
      <c r="W180" s="1737"/>
      <c r="X180" s="1737"/>
      <c r="Y180" s="1737"/>
      <c r="Z180" s="1737"/>
      <c r="AA180" s="1737"/>
      <c r="AB180" s="1737"/>
      <c r="AC180" s="1737"/>
    </row>
    <row r="181" spans="2:29" ht="26.25" customHeight="1">
      <c r="B181" s="1709"/>
      <c r="E181" s="1724" t="s">
        <v>807</v>
      </c>
      <c r="F181" s="1724" t="s">
        <v>2727</v>
      </c>
      <c r="G181" s="1737"/>
      <c r="H181" s="1737"/>
      <c r="I181" s="1737"/>
      <c r="J181" s="1737"/>
      <c r="K181" s="1737"/>
      <c r="L181" s="1737"/>
      <c r="M181" s="1737"/>
      <c r="N181" s="1737"/>
      <c r="O181" s="1737"/>
      <c r="P181" s="1737"/>
      <c r="Q181" s="1737"/>
      <c r="R181" s="1737"/>
      <c r="S181" s="1737"/>
      <c r="T181" s="1737"/>
      <c r="U181" s="1737"/>
      <c r="V181" s="1737"/>
      <c r="W181" s="1737"/>
      <c r="X181" s="1737"/>
      <c r="Y181" s="1737"/>
      <c r="Z181" s="1737"/>
      <c r="AA181" s="1737"/>
      <c r="AB181" s="1737"/>
      <c r="AC181" s="1737"/>
    </row>
    <row r="182" spans="2:29" ht="29.25" customHeight="1">
      <c r="B182" s="1709"/>
      <c r="E182" s="1742"/>
      <c r="F182" s="1741" t="s">
        <v>2724</v>
      </c>
      <c r="G182" s="1737"/>
      <c r="H182" s="1737"/>
      <c r="I182" s="1737"/>
      <c r="J182" s="1737"/>
      <c r="K182" s="1737"/>
      <c r="L182" s="1737"/>
      <c r="M182" s="1737"/>
      <c r="N182" s="1737"/>
      <c r="O182" s="1737"/>
      <c r="P182" s="1737"/>
      <c r="Q182" s="1737"/>
      <c r="R182" s="1737"/>
      <c r="S182" s="1737"/>
      <c r="T182" s="1737"/>
      <c r="U182" s="1737"/>
      <c r="V182" s="1737"/>
      <c r="W182" s="1737"/>
      <c r="X182" s="1737"/>
      <c r="Y182" s="1737"/>
      <c r="Z182" s="1737"/>
      <c r="AA182" s="1737"/>
      <c r="AB182" s="1737"/>
      <c r="AC182" s="1737"/>
    </row>
    <row r="183" spans="2:29" ht="15" customHeight="1">
      <c r="B183" s="1709" t="str">
        <f t="shared" si="6"/>
        <v/>
      </c>
      <c r="E183" s="1742"/>
      <c r="F183" s="1038" t="s">
        <v>2</v>
      </c>
      <c r="G183" s="1737"/>
      <c r="H183" s="1737"/>
      <c r="I183" s="1737"/>
      <c r="J183" s="1737"/>
      <c r="K183" s="1737"/>
      <c r="L183" s="1737"/>
      <c r="M183" s="1737"/>
      <c r="N183" s="1737"/>
      <c r="O183" s="1737"/>
      <c r="P183" s="1737"/>
      <c r="Q183" s="1737"/>
      <c r="R183" s="1737"/>
      <c r="S183" s="1737"/>
      <c r="T183" s="1737"/>
      <c r="U183" s="1737"/>
      <c r="V183" s="1737"/>
      <c r="W183" s="1737"/>
      <c r="X183" s="1737"/>
      <c r="Y183" s="1737"/>
      <c r="Z183" s="1737"/>
      <c r="AA183" s="1737"/>
      <c r="AB183" s="1737"/>
      <c r="AC183" s="1737"/>
    </row>
    <row r="184" spans="2:29" ht="15" customHeight="1">
      <c r="B184" s="1709" t="str">
        <f t="shared" si="6"/>
        <v/>
      </c>
      <c r="E184" s="1742"/>
      <c r="F184" s="1038" t="s">
        <v>1818</v>
      </c>
      <c r="G184" s="1737"/>
      <c r="H184" s="1737"/>
      <c r="I184" s="1737"/>
      <c r="J184" s="1737"/>
      <c r="K184" s="1737"/>
      <c r="L184" s="1737"/>
      <c r="M184" s="1737"/>
      <c r="N184" s="1737"/>
      <c r="O184" s="1737"/>
      <c r="P184" s="1737"/>
      <c r="Q184" s="1737"/>
      <c r="R184" s="1737"/>
      <c r="S184" s="1737"/>
      <c r="T184" s="1737"/>
      <c r="U184" s="1737"/>
      <c r="V184" s="1737"/>
      <c r="W184" s="1737"/>
      <c r="X184" s="1737"/>
      <c r="Y184" s="1737"/>
      <c r="Z184" s="1737"/>
      <c r="AA184" s="1737"/>
      <c r="AB184" s="1737"/>
      <c r="AC184" s="1737"/>
    </row>
    <row r="185" spans="2:29" ht="15" customHeight="1">
      <c r="B185" s="1709" t="str">
        <f t="shared" si="6"/>
        <v/>
      </c>
      <c r="E185" s="1742"/>
      <c r="F185" s="1746"/>
      <c r="G185" s="1737"/>
      <c r="H185" s="1737"/>
      <c r="I185" s="1737"/>
      <c r="J185" s="1737"/>
      <c r="K185" s="1737"/>
      <c r="L185" s="1737"/>
      <c r="M185" s="1737"/>
      <c r="N185" s="1737"/>
      <c r="O185" s="1737"/>
      <c r="P185" s="1737"/>
      <c r="Q185" s="1737"/>
      <c r="R185" s="1737"/>
      <c r="S185" s="1737"/>
      <c r="T185" s="1737"/>
      <c r="U185" s="1737"/>
      <c r="V185" s="1737"/>
      <c r="W185" s="1737"/>
      <c r="X185" s="1737"/>
      <c r="Y185" s="1737"/>
      <c r="Z185" s="1737"/>
      <c r="AA185" s="1737"/>
      <c r="AB185" s="1737"/>
      <c r="AC185" s="1737"/>
    </row>
    <row r="186" spans="2:29" ht="15" customHeight="1">
      <c r="B186" s="1709" t="str">
        <f t="shared" si="6"/>
        <v/>
      </c>
      <c r="E186" s="1742"/>
      <c r="F186" s="1738" t="s">
        <v>1819</v>
      </c>
      <c r="G186" s="1737"/>
      <c r="H186" s="1737"/>
      <c r="I186" s="1737"/>
      <c r="J186" s="1737"/>
      <c r="K186" s="1737"/>
      <c r="L186" s="1737"/>
      <c r="M186" s="1737"/>
      <c r="N186" s="1737"/>
      <c r="O186" s="1737"/>
      <c r="P186" s="1737"/>
      <c r="Q186" s="1737"/>
      <c r="R186" s="1737"/>
      <c r="S186" s="1737"/>
      <c r="T186" s="1737"/>
      <c r="U186" s="1737"/>
      <c r="V186" s="1737"/>
      <c r="W186" s="1737"/>
      <c r="X186" s="1737"/>
      <c r="Y186" s="1737"/>
      <c r="Z186" s="1737"/>
      <c r="AA186" s="1737"/>
      <c r="AB186" s="1737"/>
      <c r="AC186" s="1737"/>
    </row>
    <row r="187" spans="2:29" ht="24" customHeight="1">
      <c r="B187" s="1709" t="str">
        <f t="shared" si="6"/>
        <v/>
      </c>
      <c r="E187" s="1742"/>
      <c r="F187" s="1746"/>
      <c r="H187" s="1737"/>
      <c r="I187" s="1737"/>
      <c r="J187" s="1737"/>
      <c r="K187" s="1737"/>
      <c r="L187" s="1737"/>
      <c r="M187" s="1737"/>
      <c r="N187" s="1737"/>
      <c r="O187" s="1737"/>
      <c r="P187" s="1737"/>
      <c r="Q187" s="1737"/>
      <c r="R187" s="1737"/>
      <c r="S187" s="1747" t="s">
        <v>1879</v>
      </c>
      <c r="T187" s="1737"/>
      <c r="U187" s="2249"/>
      <c r="V187" s="2250"/>
      <c r="W187" s="2251"/>
      <c r="X187" s="1737"/>
      <c r="Y187" s="1737"/>
      <c r="Z187" s="1737"/>
      <c r="AA187" s="1737"/>
      <c r="AB187" s="1737"/>
      <c r="AC187" s="1737"/>
    </row>
    <row r="188" spans="2:29" ht="4.5" customHeight="1">
      <c r="B188" s="1709" t="str">
        <f t="shared" si="6"/>
        <v/>
      </c>
      <c r="E188" s="1742"/>
      <c r="F188" s="1746"/>
      <c r="G188" s="1737"/>
      <c r="H188" s="1737"/>
      <c r="I188" s="1737"/>
      <c r="J188" s="1737"/>
      <c r="K188" s="1737"/>
      <c r="L188" s="1737"/>
      <c r="M188" s="1737"/>
      <c r="N188" s="1737"/>
      <c r="O188" s="1737"/>
      <c r="P188" s="1737"/>
      <c r="Q188" s="1737"/>
      <c r="R188" s="1737"/>
      <c r="S188" s="1737"/>
      <c r="T188" s="1737"/>
      <c r="U188" s="1737"/>
      <c r="V188" s="1737"/>
      <c r="W188" s="1737"/>
      <c r="X188" s="1737"/>
      <c r="Y188" s="1737"/>
      <c r="Z188" s="1737"/>
      <c r="AA188" s="1737"/>
      <c r="AB188" s="1737"/>
      <c r="AC188" s="1737"/>
    </row>
    <row r="189" spans="2:29" ht="12" customHeight="1">
      <c r="B189" s="1709" t="str">
        <f t="shared" si="6"/>
        <v/>
      </c>
      <c r="E189" s="1742"/>
      <c r="F189" s="1737"/>
      <c r="G189" s="1737"/>
      <c r="H189" s="1737"/>
      <c r="I189" s="1737"/>
      <c r="J189" s="1737"/>
      <c r="K189" s="1737"/>
      <c r="L189" s="1737"/>
      <c r="M189" s="1737"/>
      <c r="N189" s="1737"/>
      <c r="O189" s="1737"/>
      <c r="P189" s="1737"/>
      <c r="Q189" s="1737"/>
      <c r="R189" s="1737"/>
      <c r="S189" s="1737"/>
      <c r="T189" s="1737"/>
      <c r="U189" s="1737"/>
      <c r="V189" s="1737"/>
      <c r="W189" s="1737"/>
      <c r="X189" s="1737"/>
      <c r="Y189" s="1737"/>
      <c r="Z189" s="1737"/>
      <c r="AA189" s="1737"/>
      <c r="AB189" s="1737"/>
      <c r="AC189" s="1737"/>
    </row>
    <row r="190" spans="2:29" ht="15" customHeight="1">
      <c r="B190" s="1709" t="str">
        <f t="shared" si="6"/>
        <v/>
      </c>
      <c r="E190" s="1737" t="s">
        <v>807</v>
      </c>
      <c r="F190" s="1737" t="s">
        <v>857</v>
      </c>
      <c r="G190" s="1737"/>
      <c r="H190" s="1737"/>
      <c r="I190" s="1737"/>
      <c r="J190" s="1737"/>
      <c r="K190" s="1737"/>
      <c r="L190" s="1737"/>
      <c r="M190" s="1737"/>
      <c r="N190" s="1737"/>
      <c r="O190" s="1737"/>
      <c r="P190" s="1737"/>
      <c r="Q190" s="1737"/>
      <c r="R190" s="1737"/>
      <c r="S190" s="1737"/>
      <c r="T190" s="1737"/>
      <c r="U190" s="1737"/>
      <c r="V190" s="1737"/>
      <c r="W190" s="1737"/>
      <c r="X190" s="1737"/>
      <c r="Y190" s="1737"/>
      <c r="Z190" s="1737"/>
      <c r="AA190" s="1737"/>
      <c r="AB190" s="1737"/>
      <c r="AC190" s="1737"/>
    </row>
    <row r="191" spans="2:29" ht="15" customHeight="1">
      <c r="B191" s="1709" t="str">
        <f t="shared" si="6"/>
        <v/>
      </c>
      <c r="E191" s="1737"/>
      <c r="F191" s="1737" t="s">
        <v>604</v>
      </c>
      <c r="G191" s="1737"/>
      <c r="H191" s="1737"/>
      <c r="I191" s="1737"/>
      <c r="J191" s="1737"/>
      <c r="K191" s="1737"/>
      <c r="L191" s="1737"/>
      <c r="M191" s="1737"/>
      <c r="N191" s="1737"/>
      <c r="O191" s="1737"/>
      <c r="P191" s="1737"/>
      <c r="Q191" s="1737"/>
      <c r="R191" s="1737"/>
      <c r="S191" s="1737"/>
      <c r="T191" s="1737"/>
      <c r="U191" s="1737"/>
      <c r="V191" s="1737"/>
      <c r="W191" s="1737"/>
      <c r="X191" s="1737"/>
      <c r="Y191" s="1737"/>
      <c r="Z191" s="1737"/>
      <c r="AA191" s="1737"/>
      <c r="AB191" s="1737"/>
      <c r="AC191" s="1737"/>
    </row>
    <row r="192" spans="2:29" ht="19.5" customHeight="1">
      <c r="B192" s="1709" t="str">
        <f t="shared" si="6"/>
        <v/>
      </c>
      <c r="E192" s="1737"/>
      <c r="F192" s="1737" t="s">
        <v>1384</v>
      </c>
      <c r="G192" s="1737"/>
      <c r="H192" s="1737"/>
      <c r="I192" s="1737"/>
      <c r="J192" s="1737"/>
      <c r="K192" s="1737"/>
      <c r="L192" s="1737"/>
      <c r="M192" s="1737"/>
      <c r="N192" s="1737"/>
      <c r="O192" s="1737"/>
      <c r="P192" s="1737"/>
      <c r="Q192" s="1737"/>
      <c r="R192" s="1737"/>
      <c r="S192" s="1737"/>
      <c r="T192" s="1737"/>
      <c r="U192" s="1737"/>
      <c r="V192" s="1737"/>
      <c r="W192" s="1737"/>
      <c r="X192" s="1737"/>
      <c r="Y192" s="1737"/>
      <c r="Z192" s="1737"/>
      <c r="AA192" s="1737"/>
      <c r="AB192" s="1737"/>
      <c r="AC192" s="1737"/>
    </row>
    <row r="193" spans="2:30" ht="19.5" customHeight="1">
      <c r="B193" s="1709" t="str">
        <f t="shared" si="6"/>
        <v/>
      </c>
      <c r="E193" s="1737" t="s">
        <v>445</v>
      </c>
      <c r="F193" s="1737" t="s">
        <v>981</v>
      </c>
      <c r="G193" s="1737"/>
      <c r="H193" s="1737"/>
      <c r="I193" s="1737"/>
      <c r="J193" s="1737"/>
      <c r="K193" s="1737"/>
      <c r="L193" s="1737"/>
      <c r="M193" s="1737"/>
      <c r="N193" s="1737"/>
      <c r="O193" s="1737"/>
      <c r="P193" s="1737"/>
      <c r="Q193" s="1737"/>
      <c r="R193" s="1737"/>
      <c r="S193" s="1737"/>
      <c r="T193" s="1737"/>
      <c r="U193" s="1737"/>
      <c r="V193" s="1737"/>
      <c r="W193" s="1737"/>
      <c r="X193" s="1737"/>
      <c r="Y193" s="1737"/>
      <c r="Z193" s="1737"/>
      <c r="AA193" s="1737"/>
      <c r="AB193" s="1737"/>
      <c r="AC193" s="1737"/>
    </row>
    <row r="194" spans="2:30" ht="15" customHeight="1">
      <c r="B194" s="1709" t="str">
        <f t="shared" si="6"/>
        <v/>
      </c>
      <c r="E194" s="1737" t="s">
        <v>446</v>
      </c>
      <c r="F194" s="1737" t="s">
        <v>1385</v>
      </c>
      <c r="G194" s="1737"/>
      <c r="H194" s="1737"/>
      <c r="I194" s="1737"/>
      <c r="J194" s="1737"/>
      <c r="K194" s="1737"/>
      <c r="L194" s="1737"/>
      <c r="M194" s="1737"/>
      <c r="N194" s="1737"/>
      <c r="O194" s="1737"/>
      <c r="P194" s="1737"/>
      <c r="Q194" s="1737"/>
      <c r="R194" s="1737"/>
      <c r="S194" s="1737"/>
      <c r="T194" s="1737"/>
      <c r="U194" s="1737"/>
      <c r="V194" s="1737"/>
      <c r="W194" s="1737"/>
      <c r="X194" s="1737"/>
      <c r="Y194" s="1737"/>
      <c r="Z194" s="1737"/>
      <c r="AA194" s="1737"/>
      <c r="AB194" s="1737"/>
      <c r="AC194" s="1737"/>
    </row>
    <row r="195" spans="2:30" ht="15" customHeight="1">
      <c r="B195" s="1709" t="str">
        <f t="shared" si="6"/>
        <v/>
      </c>
      <c r="E195" s="1737"/>
      <c r="F195" s="1737"/>
      <c r="G195" s="1737"/>
      <c r="H195" s="1737"/>
      <c r="I195" s="1737"/>
      <c r="J195" s="1737"/>
      <c r="K195" s="1737"/>
      <c r="L195" s="1737"/>
      <c r="M195" s="1737"/>
      <c r="N195" s="1737"/>
      <c r="O195" s="1737"/>
      <c r="P195" s="1737"/>
      <c r="Q195" s="1737"/>
      <c r="R195" s="1737"/>
      <c r="S195" s="1737"/>
      <c r="T195" s="1737"/>
      <c r="U195" s="1737"/>
      <c r="V195" s="1737"/>
      <c r="W195" s="1737"/>
      <c r="X195" s="1737"/>
      <c r="Y195" s="1737"/>
      <c r="Z195" s="1737"/>
      <c r="AA195" s="1737"/>
      <c r="AB195" s="1737"/>
      <c r="AC195" s="1737"/>
    </row>
    <row r="196" spans="2:30" ht="15" customHeight="1">
      <c r="B196" s="1709" t="str">
        <f>IF(AM$19=1,"Wypełnione","")</f>
        <v/>
      </c>
      <c r="D196" s="1044" t="s">
        <v>1397</v>
      </c>
      <c r="E196" s="1738" t="s">
        <v>1398</v>
      </c>
      <c r="F196" s="1737"/>
      <c r="G196" s="1737"/>
      <c r="H196" s="1737"/>
      <c r="I196" s="1737"/>
      <c r="J196" s="1737"/>
      <c r="K196" s="1737"/>
      <c r="L196" s="1737"/>
      <c r="M196" s="1737"/>
      <c r="N196" s="1737"/>
      <c r="O196" s="1737"/>
      <c r="P196" s="1737"/>
      <c r="Q196" s="1737"/>
      <c r="R196" s="1737"/>
      <c r="S196" s="1737"/>
      <c r="T196" s="1737"/>
      <c r="U196" s="1737"/>
      <c r="V196" s="1737"/>
      <c r="W196" s="1737"/>
      <c r="X196" s="1737"/>
      <c r="Y196" s="1737"/>
      <c r="Z196" s="1737"/>
      <c r="AA196" s="1737"/>
      <c r="AB196" s="1737"/>
      <c r="AC196" s="1737"/>
    </row>
    <row r="197" spans="2:30" ht="15" customHeight="1">
      <c r="B197" s="1709" t="str">
        <f t="shared" ref="B197:B232" si="7">IF(AM$19=1,"Wypełnione","")</f>
        <v/>
      </c>
      <c r="E197" s="1738" t="s">
        <v>1399</v>
      </c>
      <c r="F197" s="1737"/>
      <c r="G197" s="1737"/>
      <c r="H197" s="1737"/>
      <c r="I197" s="1737"/>
      <c r="J197" s="1737"/>
      <c r="K197" s="1737"/>
      <c r="L197" s="1737"/>
      <c r="M197" s="1737"/>
      <c r="N197" s="1737"/>
      <c r="O197" s="1737"/>
      <c r="P197" s="1737"/>
      <c r="Q197" s="1737"/>
      <c r="R197" s="1737"/>
      <c r="S197" s="1737"/>
      <c r="T197" s="1737"/>
      <c r="U197" s="1737"/>
      <c r="V197" s="1737"/>
      <c r="W197" s="1737"/>
      <c r="X197" s="1737"/>
      <c r="Y197" s="1737"/>
      <c r="Z197" s="1737"/>
      <c r="AA197" s="1737"/>
      <c r="AB197" s="1737"/>
      <c r="AC197" s="1737"/>
    </row>
    <row r="198" spans="2:30" ht="15" customHeight="1">
      <c r="B198" s="1709" t="str">
        <f t="shared" si="7"/>
        <v/>
      </c>
      <c r="E198" s="1737"/>
      <c r="F198" s="1737"/>
      <c r="G198" s="1737"/>
      <c r="H198" s="1737"/>
      <c r="I198" s="1737"/>
      <c r="J198" s="1737"/>
      <c r="K198" s="1737"/>
      <c r="L198" s="1737"/>
      <c r="M198" s="1737"/>
      <c r="N198" s="1737"/>
      <c r="O198" s="1737"/>
      <c r="P198" s="1737"/>
      <c r="Q198" s="1737"/>
      <c r="R198" s="1737"/>
      <c r="S198" s="1737"/>
      <c r="T198" s="1737"/>
      <c r="U198" s="1737"/>
      <c r="V198" s="1737"/>
      <c r="W198" s="1737"/>
      <c r="X198" s="1737"/>
      <c r="Y198" s="1737"/>
      <c r="Z198" s="1737"/>
      <c r="AA198" s="1737"/>
      <c r="AB198" s="1737"/>
      <c r="AC198" s="1737"/>
    </row>
    <row r="199" spans="2:30" ht="19.5" customHeight="1">
      <c r="B199" s="1709" t="str">
        <f t="shared" si="7"/>
        <v/>
      </c>
      <c r="E199" s="1737" t="s">
        <v>1177</v>
      </c>
      <c r="F199" s="1737" t="s">
        <v>601</v>
      </c>
      <c r="G199" s="1737"/>
      <c r="H199" s="1737"/>
      <c r="I199" s="1737"/>
      <c r="J199" s="1737"/>
      <c r="K199" s="1737"/>
      <c r="L199" s="1737"/>
      <c r="M199" s="1737"/>
      <c r="N199" s="1737"/>
      <c r="O199" s="1737"/>
      <c r="P199" s="1737"/>
      <c r="Q199" s="1737"/>
      <c r="R199" s="1737"/>
      <c r="S199" s="1737"/>
      <c r="T199" s="1737"/>
      <c r="U199" s="1737"/>
      <c r="V199" s="1737"/>
      <c r="W199" s="1737"/>
      <c r="X199" s="1737"/>
      <c r="Y199" s="1737"/>
      <c r="Z199" s="1737"/>
      <c r="AA199" s="1737"/>
      <c r="AB199" s="1737"/>
      <c r="AC199" s="1737"/>
    </row>
    <row r="200" spans="2:30" ht="15" customHeight="1">
      <c r="B200" s="1709" t="str">
        <f t="shared" si="7"/>
        <v/>
      </c>
      <c r="E200" s="1737"/>
      <c r="F200" s="1737" t="s">
        <v>1192</v>
      </c>
      <c r="G200" s="1737" t="s">
        <v>1400</v>
      </c>
      <c r="H200" s="1737"/>
      <c r="I200" s="1737"/>
      <c r="J200" s="1737"/>
      <c r="K200" s="1737"/>
      <c r="L200" s="1737"/>
      <c r="M200" s="1737"/>
      <c r="N200" s="1737"/>
      <c r="O200" s="1737"/>
      <c r="P200" s="1737"/>
      <c r="Q200" s="1737"/>
      <c r="R200" s="1737"/>
      <c r="S200" s="1737"/>
      <c r="T200" s="1737"/>
      <c r="U200" s="1737"/>
      <c r="V200" s="1737"/>
      <c r="W200" s="1737"/>
      <c r="X200" s="1737"/>
      <c r="Y200" s="1737"/>
      <c r="Z200" s="1737"/>
      <c r="AA200" s="1737"/>
      <c r="AB200" s="1737"/>
      <c r="AC200" s="1737"/>
    </row>
    <row r="201" spans="2:30" ht="18.75" customHeight="1">
      <c r="B201" s="1709" t="str">
        <f t="shared" si="7"/>
        <v/>
      </c>
      <c r="E201" s="1737"/>
      <c r="F201" s="1737"/>
      <c r="G201" s="1737" t="s">
        <v>166</v>
      </c>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1737"/>
    </row>
    <row r="202" spans="2:30" ht="15" customHeight="1">
      <c r="B202" s="1709" t="str">
        <f t="shared" si="7"/>
        <v/>
      </c>
      <c r="E202" s="1737"/>
      <c r="F202" s="1737" t="s">
        <v>1199</v>
      </c>
      <c r="G202" s="1737" t="s">
        <v>2728</v>
      </c>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1737"/>
    </row>
    <row r="203" spans="2:30" ht="15" customHeight="1">
      <c r="B203" s="1709" t="str">
        <f t="shared" si="7"/>
        <v/>
      </c>
      <c r="E203" s="1737"/>
      <c r="F203" s="1737"/>
      <c r="G203" s="1741" t="s">
        <v>2729</v>
      </c>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1737"/>
      <c r="AD203" s="1748"/>
    </row>
    <row r="204" spans="2:30" ht="9" customHeight="1">
      <c r="B204" s="1709" t="str">
        <f t="shared" si="7"/>
        <v/>
      </c>
      <c r="E204" s="1742"/>
      <c r="F204" s="1737"/>
      <c r="G204" s="1737"/>
      <c r="H204" s="1737"/>
      <c r="I204" s="1737"/>
      <c r="J204" s="1737"/>
      <c r="K204" s="1737"/>
      <c r="L204" s="1737"/>
      <c r="M204" s="1737"/>
      <c r="N204" s="1737"/>
      <c r="O204" s="1737"/>
      <c r="P204" s="1737"/>
      <c r="Q204" s="1737"/>
      <c r="R204" s="1737"/>
      <c r="S204" s="1737"/>
      <c r="T204" s="1737"/>
      <c r="U204" s="1737"/>
      <c r="V204" s="1737"/>
      <c r="W204" s="1737"/>
      <c r="X204" s="1737"/>
      <c r="Y204" s="1737"/>
      <c r="Z204" s="1737"/>
      <c r="AA204" s="1737"/>
      <c r="AB204" s="1737"/>
      <c r="AC204" s="1737"/>
    </row>
    <row r="205" spans="2:30" ht="15" customHeight="1">
      <c r="B205" s="1709" t="str">
        <f t="shared" si="7"/>
        <v/>
      </c>
      <c r="E205" s="1742"/>
      <c r="F205" s="1038" t="s">
        <v>2</v>
      </c>
      <c r="G205" s="1737"/>
      <c r="H205" s="1737"/>
      <c r="I205" s="1737"/>
      <c r="J205" s="1737"/>
      <c r="K205" s="1737"/>
      <c r="L205" s="1737"/>
      <c r="M205" s="1737"/>
      <c r="N205" s="1737"/>
      <c r="O205" s="1737"/>
      <c r="P205" s="1737"/>
      <c r="Q205" s="1737"/>
      <c r="R205" s="1737"/>
      <c r="S205" s="1737"/>
      <c r="T205" s="1737"/>
      <c r="U205" s="1737"/>
      <c r="V205" s="1737"/>
      <c r="W205" s="1737"/>
      <c r="X205" s="1737"/>
      <c r="Y205" s="1737"/>
      <c r="Z205" s="1737"/>
      <c r="AA205" s="1737"/>
      <c r="AB205" s="1737"/>
      <c r="AC205" s="1737"/>
    </row>
    <row r="206" spans="2:30" ht="15" customHeight="1">
      <c r="B206" s="1709" t="str">
        <f t="shared" si="7"/>
        <v/>
      </c>
      <c r="E206" s="1742"/>
      <c r="F206" s="1038" t="s">
        <v>1</v>
      </c>
      <c r="G206" s="1737"/>
      <c r="H206" s="1737"/>
      <c r="I206" s="1737"/>
      <c r="J206" s="1737"/>
      <c r="K206" s="1737"/>
      <c r="L206" s="1737"/>
      <c r="M206" s="1737"/>
      <c r="N206" s="1737"/>
      <c r="O206" s="1737"/>
      <c r="P206" s="1737"/>
      <c r="Q206" s="1737"/>
      <c r="R206" s="1737"/>
      <c r="S206" s="1737"/>
      <c r="T206" s="1737"/>
      <c r="U206" s="1737"/>
      <c r="V206" s="1737"/>
      <c r="W206" s="1737"/>
      <c r="X206" s="1737"/>
      <c r="Y206" s="1737"/>
      <c r="Z206" s="1737"/>
      <c r="AA206" s="1737"/>
      <c r="AB206" s="1737"/>
      <c r="AC206" s="1737"/>
    </row>
    <row r="207" spans="2:30" ht="9" customHeight="1">
      <c r="B207" s="1709" t="str">
        <f t="shared" si="7"/>
        <v/>
      </c>
      <c r="E207" s="1737"/>
      <c r="F207" s="1737"/>
      <c r="G207" s="1737"/>
      <c r="H207" s="1737"/>
      <c r="I207" s="1737"/>
      <c r="J207" s="1737"/>
      <c r="K207" s="1737"/>
      <c r="L207" s="1737"/>
      <c r="M207" s="1737"/>
      <c r="N207" s="1737"/>
      <c r="O207" s="1737"/>
      <c r="P207" s="1737"/>
      <c r="Q207" s="1737"/>
      <c r="R207" s="1737"/>
      <c r="S207" s="1737"/>
      <c r="T207" s="1737"/>
      <c r="U207" s="1737"/>
      <c r="V207" s="1737"/>
      <c r="W207" s="1737"/>
      <c r="X207" s="1737"/>
      <c r="Y207" s="1737"/>
      <c r="Z207" s="1737"/>
      <c r="AA207" s="1737"/>
      <c r="AB207" s="1737"/>
      <c r="AC207" s="1737"/>
    </row>
    <row r="208" spans="2:30" ht="15" customHeight="1">
      <c r="B208" s="1709" t="str">
        <f t="shared" si="7"/>
        <v/>
      </c>
      <c r="E208" s="1737"/>
      <c r="F208" s="1737" t="s">
        <v>1201</v>
      </c>
      <c r="G208" s="1737" t="s">
        <v>857</v>
      </c>
      <c r="H208" s="1737"/>
      <c r="I208" s="1737"/>
      <c r="J208" s="1737"/>
      <c r="K208" s="1737"/>
      <c r="L208" s="1737"/>
      <c r="M208" s="1737"/>
      <c r="N208" s="1737"/>
      <c r="O208" s="1737"/>
      <c r="P208" s="1737"/>
      <c r="Q208" s="1737"/>
      <c r="R208" s="1737"/>
      <c r="S208" s="1737"/>
      <c r="T208" s="1737"/>
      <c r="U208" s="1737"/>
      <c r="V208" s="1737"/>
      <c r="W208" s="1737"/>
      <c r="X208" s="1737"/>
      <c r="Y208" s="1737"/>
      <c r="Z208" s="1737"/>
      <c r="AA208" s="1737"/>
      <c r="AB208" s="1737"/>
      <c r="AC208" s="1737"/>
    </row>
    <row r="209" spans="2:29" ht="15" customHeight="1">
      <c r="B209" s="1709" t="str">
        <f t="shared" si="7"/>
        <v/>
      </c>
      <c r="E209" s="1737"/>
      <c r="F209" s="1737"/>
      <c r="G209" s="1737" t="s">
        <v>604</v>
      </c>
      <c r="H209" s="1737"/>
      <c r="I209" s="1737"/>
      <c r="J209" s="1737"/>
      <c r="K209" s="1737"/>
      <c r="L209" s="1737"/>
      <c r="M209" s="1737"/>
      <c r="N209" s="1737"/>
      <c r="O209" s="1737"/>
      <c r="P209" s="1737"/>
      <c r="Q209" s="1737"/>
      <c r="R209" s="1737"/>
      <c r="S209" s="1737"/>
      <c r="T209" s="1737"/>
      <c r="U209" s="1737"/>
      <c r="V209" s="1737"/>
      <c r="W209" s="1737"/>
      <c r="X209" s="1737"/>
      <c r="Y209" s="1737"/>
      <c r="Z209" s="1737"/>
      <c r="AA209" s="1737"/>
      <c r="AB209" s="1737"/>
      <c r="AC209" s="1737"/>
    </row>
    <row r="210" spans="2:29" ht="19.5" customHeight="1">
      <c r="B210" s="1709" t="str">
        <f t="shared" si="7"/>
        <v/>
      </c>
      <c r="E210" s="1737"/>
      <c r="F210" s="1737"/>
      <c r="G210" s="1737" t="s">
        <v>605</v>
      </c>
      <c r="H210" s="1737"/>
      <c r="I210" s="1737"/>
      <c r="J210" s="1737"/>
      <c r="K210" s="1737"/>
      <c r="L210" s="1737"/>
      <c r="M210" s="1737"/>
      <c r="N210" s="1737"/>
      <c r="O210" s="1737"/>
      <c r="P210" s="1737"/>
      <c r="Q210" s="1737"/>
      <c r="R210" s="1737"/>
      <c r="S210" s="1737"/>
      <c r="T210" s="1737"/>
      <c r="U210" s="1737"/>
      <c r="V210" s="1737"/>
      <c r="W210" s="1737"/>
      <c r="X210" s="1737"/>
      <c r="Y210" s="1737"/>
      <c r="Z210" s="1737"/>
      <c r="AA210" s="1737"/>
      <c r="AB210" s="1737"/>
      <c r="AC210" s="1737"/>
    </row>
    <row r="211" spans="2:29" ht="19.5" customHeight="1">
      <c r="B211" s="1709" t="str">
        <f t="shared" si="7"/>
        <v/>
      </c>
      <c r="E211" s="1737"/>
      <c r="F211" s="1737" t="s">
        <v>696</v>
      </c>
      <c r="G211" s="1737" t="s">
        <v>727</v>
      </c>
      <c r="H211" s="1737"/>
      <c r="I211" s="1737"/>
      <c r="J211" s="1737"/>
      <c r="K211" s="1737"/>
      <c r="L211" s="1737"/>
      <c r="M211" s="1737"/>
      <c r="N211" s="1737"/>
      <c r="O211" s="1737"/>
      <c r="P211" s="1737"/>
      <c r="Q211" s="1737"/>
      <c r="R211" s="1737"/>
      <c r="S211" s="1737"/>
      <c r="T211" s="1737"/>
      <c r="U211" s="1737"/>
      <c r="V211" s="1737"/>
      <c r="W211" s="1737"/>
      <c r="X211" s="1737"/>
      <c r="Y211" s="1737"/>
      <c r="Z211" s="1737"/>
      <c r="AA211" s="1737"/>
      <c r="AB211" s="1737"/>
      <c r="AC211" s="1737"/>
    </row>
    <row r="212" spans="2:29" ht="19.5" customHeight="1">
      <c r="B212" s="1709" t="str">
        <f t="shared" si="7"/>
        <v/>
      </c>
      <c r="E212" s="1737"/>
      <c r="F212" s="1737" t="s">
        <v>698</v>
      </c>
      <c r="G212" s="1737" t="s">
        <v>1391</v>
      </c>
      <c r="H212" s="1737"/>
      <c r="I212" s="1737"/>
      <c r="J212" s="1737"/>
      <c r="K212" s="1737"/>
      <c r="L212" s="1737"/>
      <c r="M212" s="1737"/>
      <c r="N212" s="1737"/>
      <c r="O212" s="1737"/>
      <c r="P212" s="1737"/>
      <c r="Q212" s="1737"/>
      <c r="R212" s="1737"/>
      <c r="S212" s="1737"/>
      <c r="T212" s="1737"/>
      <c r="U212" s="1737"/>
      <c r="V212" s="1737"/>
      <c r="W212" s="1737"/>
      <c r="X212" s="1737"/>
      <c r="Y212" s="1737"/>
      <c r="Z212" s="1737"/>
      <c r="AA212" s="1737"/>
      <c r="AB212" s="1737"/>
      <c r="AC212" s="1737"/>
    </row>
    <row r="213" spans="2:29" ht="9" customHeight="1">
      <c r="B213" s="1709" t="str">
        <f t="shared" si="7"/>
        <v/>
      </c>
      <c r="E213" s="1737"/>
      <c r="F213" s="1737"/>
      <c r="G213" s="1737"/>
      <c r="H213" s="1737"/>
      <c r="I213" s="1737"/>
      <c r="J213" s="1737"/>
      <c r="K213" s="1737"/>
      <c r="L213" s="1737"/>
      <c r="M213" s="1737"/>
      <c r="N213" s="1737"/>
      <c r="O213" s="1737"/>
      <c r="P213" s="1737"/>
      <c r="Q213" s="1737"/>
      <c r="R213" s="1737"/>
      <c r="S213" s="1737"/>
      <c r="T213" s="1737"/>
      <c r="U213" s="1737"/>
      <c r="V213" s="1737"/>
      <c r="W213" s="1737"/>
      <c r="X213" s="1737"/>
      <c r="Y213" s="1737"/>
      <c r="Z213" s="1737"/>
      <c r="AA213" s="1737"/>
      <c r="AB213" s="1737"/>
      <c r="AC213" s="1737"/>
    </row>
    <row r="214" spans="2:29" ht="15" customHeight="1">
      <c r="B214" s="1709" t="str">
        <f t="shared" si="7"/>
        <v/>
      </c>
      <c r="E214" s="1737" t="s">
        <v>806</v>
      </c>
      <c r="F214" s="1737" t="s">
        <v>607</v>
      </c>
      <c r="G214" s="1737"/>
      <c r="H214" s="1737"/>
      <c r="I214" s="1737"/>
      <c r="J214" s="1737"/>
      <c r="K214" s="1737"/>
      <c r="L214" s="1737"/>
      <c r="M214" s="1737"/>
      <c r="N214" s="1737"/>
      <c r="O214" s="1737"/>
      <c r="P214" s="1737"/>
      <c r="Q214" s="1737"/>
      <c r="R214" s="1737"/>
      <c r="S214" s="1737"/>
      <c r="T214" s="1737"/>
      <c r="U214" s="1737"/>
      <c r="V214" s="1737"/>
      <c r="W214" s="1737"/>
      <c r="X214" s="1737"/>
      <c r="Y214" s="1737"/>
      <c r="Z214" s="1737"/>
      <c r="AA214" s="1737"/>
      <c r="AB214" s="1737"/>
      <c r="AC214" s="1737"/>
    </row>
    <row r="215" spans="2:29" ht="15" customHeight="1">
      <c r="B215" s="1709" t="str">
        <f t="shared" si="7"/>
        <v/>
      </c>
      <c r="E215" s="1737"/>
      <c r="F215" s="1737"/>
      <c r="G215" s="1737"/>
      <c r="H215" s="1737"/>
      <c r="I215" s="1737"/>
      <c r="J215" s="1737"/>
      <c r="K215" s="1737"/>
      <c r="L215" s="1737"/>
      <c r="M215" s="1737"/>
      <c r="N215" s="1737"/>
      <c r="O215" s="1737"/>
      <c r="P215" s="1737"/>
      <c r="Q215" s="1737"/>
      <c r="R215" s="1737"/>
      <c r="S215" s="1737"/>
      <c r="T215" s="1737"/>
      <c r="U215" s="1737"/>
      <c r="V215" s="1737"/>
      <c r="W215" s="1737"/>
      <c r="X215" s="1737"/>
      <c r="Y215" s="1737"/>
      <c r="Z215" s="1737"/>
      <c r="AA215" s="1737"/>
      <c r="AB215" s="1737"/>
      <c r="AC215" s="1737"/>
    </row>
    <row r="216" spans="2:29" ht="15" customHeight="1">
      <c r="B216" s="1709" t="str">
        <f t="shared" si="7"/>
        <v/>
      </c>
      <c r="E216" s="1737"/>
      <c r="F216" s="1737" t="s">
        <v>1192</v>
      </c>
      <c r="G216" s="1737" t="s">
        <v>608</v>
      </c>
      <c r="H216" s="1737"/>
      <c r="I216" s="1737"/>
      <c r="J216" s="1737"/>
      <c r="K216" s="1737"/>
      <c r="L216" s="1737"/>
      <c r="M216" s="1737"/>
      <c r="N216" s="1737"/>
      <c r="O216" s="1737"/>
      <c r="P216" s="1737"/>
      <c r="Q216" s="1737"/>
      <c r="R216" s="1737"/>
      <c r="S216" s="1737"/>
      <c r="T216" s="1737"/>
      <c r="U216" s="1737"/>
      <c r="V216" s="1737"/>
      <c r="W216" s="1737"/>
      <c r="X216" s="1737"/>
      <c r="Y216" s="1737"/>
      <c r="Z216" s="1737"/>
      <c r="AA216" s="1737"/>
      <c r="AB216" s="1737"/>
      <c r="AC216" s="1737"/>
    </row>
    <row r="217" spans="2:29" ht="15" customHeight="1">
      <c r="B217" s="1709" t="str">
        <f t="shared" si="7"/>
        <v/>
      </c>
      <c r="E217" s="1737"/>
      <c r="F217" s="1737"/>
      <c r="G217" s="1737" t="s">
        <v>729</v>
      </c>
      <c r="H217" s="1737"/>
      <c r="I217" s="1737"/>
      <c r="J217" s="1737"/>
      <c r="K217" s="1737"/>
      <c r="L217" s="1737"/>
      <c r="M217" s="1737"/>
      <c r="N217" s="1737"/>
      <c r="O217" s="1737"/>
      <c r="P217" s="1737"/>
      <c r="Q217" s="1737"/>
      <c r="R217" s="1737"/>
      <c r="S217" s="1737"/>
      <c r="T217" s="1737"/>
      <c r="U217" s="1737"/>
      <c r="V217" s="1737"/>
      <c r="W217" s="1737"/>
      <c r="X217" s="1737"/>
      <c r="Y217" s="1737"/>
      <c r="Z217" s="1737"/>
      <c r="AA217" s="1737"/>
      <c r="AB217" s="1737"/>
      <c r="AC217" s="1737"/>
    </row>
    <row r="218" spans="2:29" ht="19.5" customHeight="1">
      <c r="B218" s="1709" t="str">
        <f t="shared" si="7"/>
        <v/>
      </c>
      <c r="E218" s="1737"/>
      <c r="F218" s="1737"/>
      <c r="G218" s="1737" t="s">
        <v>730</v>
      </c>
      <c r="H218" s="1737"/>
      <c r="I218" s="1737"/>
      <c r="J218" s="1737"/>
      <c r="K218" s="1737"/>
      <c r="L218" s="1737"/>
      <c r="M218" s="1737"/>
      <c r="N218" s="1737"/>
      <c r="O218" s="1737"/>
      <c r="P218" s="1737"/>
      <c r="Q218" s="1737"/>
      <c r="R218" s="1737"/>
      <c r="S218" s="1737"/>
      <c r="T218" s="1737"/>
      <c r="U218" s="1737"/>
      <c r="V218" s="1737"/>
      <c r="W218" s="1737"/>
      <c r="X218" s="1737"/>
      <c r="Y218" s="1737"/>
      <c r="Z218" s="1737"/>
      <c r="AA218" s="1737"/>
      <c r="AB218" s="1737"/>
      <c r="AC218" s="1737"/>
    </row>
    <row r="219" spans="2:29" ht="19.5" customHeight="1">
      <c r="B219" s="1709" t="str">
        <f>IF(AM$19=1,"Wypełnione","")</f>
        <v/>
      </c>
      <c r="E219" s="1737"/>
      <c r="F219" s="1737" t="s">
        <v>1199</v>
      </c>
      <c r="G219" s="1737" t="s">
        <v>731</v>
      </c>
      <c r="H219" s="1737"/>
      <c r="I219" s="1737"/>
      <c r="J219" s="1737"/>
      <c r="K219" s="1737"/>
      <c r="L219" s="1737"/>
      <c r="M219" s="1737"/>
      <c r="N219" s="1737"/>
      <c r="O219" s="1737"/>
      <c r="P219" s="1737"/>
      <c r="Q219" s="1737"/>
      <c r="R219" s="1737"/>
      <c r="S219" s="1737"/>
      <c r="T219" s="1737"/>
      <c r="U219" s="1737"/>
      <c r="V219" s="1737"/>
      <c r="W219" s="1737"/>
      <c r="X219" s="1737"/>
      <c r="Y219" s="1737"/>
      <c r="Z219" s="1737"/>
      <c r="AA219" s="1737"/>
      <c r="AB219" s="1737"/>
      <c r="AC219" s="1737"/>
    </row>
    <row r="220" spans="2:29" ht="15" customHeight="1">
      <c r="B220" s="1709" t="str">
        <f t="shared" si="7"/>
        <v/>
      </c>
      <c r="E220" s="1737"/>
      <c r="F220" s="1737" t="s">
        <v>1201</v>
      </c>
      <c r="G220" s="1737" t="s">
        <v>732</v>
      </c>
      <c r="H220" s="1737"/>
      <c r="I220" s="1737"/>
      <c r="J220" s="1737"/>
      <c r="K220" s="1737"/>
      <c r="L220" s="1737"/>
      <c r="M220" s="1737"/>
      <c r="N220" s="1737"/>
      <c r="O220" s="1737"/>
      <c r="P220" s="1737"/>
      <c r="Q220" s="1737"/>
      <c r="R220" s="1737"/>
      <c r="S220" s="1737"/>
      <c r="T220" s="1737"/>
      <c r="U220" s="1737"/>
      <c r="V220" s="1737"/>
      <c r="W220" s="1737"/>
      <c r="X220" s="1737"/>
      <c r="Y220" s="1737"/>
      <c r="Z220" s="1737"/>
      <c r="AA220" s="1737"/>
      <c r="AB220" s="1737"/>
      <c r="AC220" s="1737"/>
    </row>
    <row r="221" spans="2:29" ht="19.5" customHeight="1">
      <c r="B221" s="1709" t="str">
        <f t="shared" si="7"/>
        <v/>
      </c>
      <c r="E221" s="1737"/>
      <c r="F221" s="1737"/>
      <c r="G221" s="1737" t="s">
        <v>733</v>
      </c>
      <c r="H221" s="1737"/>
      <c r="I221" s="1737"/>
      <c r="J221" s="1737"/>
      <c r="K221" s="1737"/>
      <c r="L221" s="1737"/>
      <c r="M221" s="1737"/>
      <c r="N221" s="1737"/>
      <c r="O221" s="1737"/>
      <c r="P221" s="1737"/>
      <c r="Q221" s="1737"/>
      <c r="R221" s="1737"/>
      <c r="S221" s="1737"/>
      <c r="T221" s="1737"/>
      <c r="U221" s="1737"/>
      <c r="V221" s="1737"/>
      <c r="W221" s="1737"/>
      <c r="X221" s="1737"/>
      <c r="Y221" s="1737"/>
      <c r="Z221" s="1737"/>
      <c r="AA221" s="1737"/>
      <c r="AB221" s="1737"/>
      <c r="AC221" s="1737"/>
    </row>
    <row r="222" spans="2:29" ht="15" customHeight="1">
      <c r="B222" s="1709" t="str">
        <f t="shared" si="7"/>
        <v/>
      </c>
      <c r="E222" s="1737"/>
      <c r="F222" s="1737" t="s">
        <v>696</v>
      </c>
      <c r="G222" s="1737" t="s">
        <v>2730</v>
      </c>
      <c r="H222" s="1737"/>
      <c r="I222" s="1737"/>
      <c r="J222" s="1737"/>
      <c r="K222" s="1737"/>
      <c r="L222" s="1737"/>
      <c r="M222" s="1737"/>
      <c r="N222" s="1737"/>
      <c r="O222" s="1737"/>
      <c r="P222" s="1737"/>
      <c r="Q222" s="1737"/>
      <c r="R222" s="1737"/>
      <c r="S222" s="1737"/>
      <c r="T222" s="1737"/>
      <c r="U222" s="1737"/>
      <c r="V222" s="1737"/>
      <c r="W222" s="1737"/>
      <c r="X222" s="1737"/>
      <c r="Y222" s="1737"/>
      <c r="Z222" s="1737"/>
      <c r="AA222" s="1737"/>
      <c r="AB222" s="1737"/>
      <c r="AC222" s="1737"/>
    </row>
    <row r="223" spans="2:29" ht="15" customHeight="1">
      <c r="B223" s="1709" t="str">
        <f t="shared" si="7"/>
        <v/>
      </c>
      <c r="E223" s="1737"/>
      <c r="F223" s="1737"/>
      <c r="G223" s="1741" t="s">
        <v>2729</v>
      </c>
      <c r="H223" s="1737"/>
      <c r="I223" s="1737"/>
      <c r="J223" s="1737"/>
      <c r="K223" s="1737"/>
      <c r="L223" s="1737"/>
      <c r="M223" s="1737"/>
      <c r="N223" s="1737"/>
      <c r="O223" s="1737"/>
      <c r="P223" s="1737"/>
      <c r="Q223" s="1737"/>
      <c r="R223" s="1737"/>
      <c r="S223" s="1737"/>
      <c r="T223" s="1737"/>
      <c r="U223" s="1737"/>
      <c r="V223" s="1737"/>
      <c r="W223" s="1737"/>
      <c r="X223" s="1737"/>
      <c r="Y223" s="1737"/>
      <c r="Z223" s="1737"/>
      <c r="AA223" s="1737"/>
      <c r="AB223" s="1737"/>
      <c r="AC223" s="1737"/>
    </row>
    <row r="224" spans="2:29" ht="9" customHeight="1">
      <c r="B224" s="1709" t="str">
        <f t="shared" si="7"/>
        <v/>
      </c>
      <c r="E224" s="1742"/>
      <c r="F224" s="1737"/>
      <c r="G224" s="1737"/>
      <c r="H224" s="1737"/>
      <c r="I224" s="1737"/>
      <c r="J224" s="1737"/>
      <c r="K224" s="1737"/>
      <c r="L224" s="1737"/>
      <c r="M224" s="1737"/>
      <c r="N224" s="1737"/>
      <c r="O224" s="1737"/>
      <c r="P224" s="1737"/>
      <c r="Q224" s="1737"/>
      <c r="R224" s="1737"/>
      <c r="S224" s="1737"/>
      <c r="T224" s="1737"/>
      <c r="U224" s="1737"/>
      <c r="V224" s="1737"/>
      <c r="W224" s="1737"/>
      <c r="X224" s="1737"/>
      <c r="Y224" s="1737"/>
      <c r="Z224" s="1737"/>
      <c r="AA224" s="1737"/>
      <c r="AB224" s="1737"/>
      <c r="AC224" s="1737"/>
    </row>
    <row r="225" spans="2:29" ht="15" customHeight="1">
      <c r="B225" s="1709" t="str">
        <f t="shared" si="7"/>
        <v/>
      </c>
      <c r="E225" s="1742"/>
      <c r="F225" s="1038" t="s">
        <v>2</v>
      </c>
      <c r="G225" s="1737"/>
      <c r="H225" s="1737"/>
      <c r="I225" s="1737"/>
      <c r="J225" s="1737"/>
      <c r="K225" s="1737"/>
      <c r="L225" s="1737"/>
      <c r="M225" s="1737"/>
      <c r="N225" s="1737"/>
      <c r="O225" s="1737"/>
      <c r="P225" s="1737"/>
      <c r="Q225" s="1737"/>
      <c r="R225" s="1737"/>
      <c r="S225" s="1737"/>
      <c r="T225" s="1737"/>
      <c r="U225" s="1737"/>
      <c r="V225" s="1737"/>
      <c r="W225" s="1737"/>
      <c r="X225" s="1737"/>
      <c r="Y225" s="1737"/>
      <c r="Z225" s="1737"/>
      <c r="AA225" s="1737"/>
      <c r="AB225" s="1737"/>
      <c r="AC225" s="1737"/>
    </row>
    <row r="226" spans="2:29" ht="15" customHeight="1">
      <c r="B226" s="1709" t="str">
        <f t="shared" si="7"/>
        <v/>
      </c>
      <c r="E226" s="1742"/>
      <c r="F226" s="1038" t="s">
        <v>1</v>
      </c>
      <c r="G226" s="1737"/>
      <c r="H226" s="1737"/>
      <c r="I226" s="1737"/>
      <c r="J226" s="1737"/>
      <c r="K226" s="1737"/>
      <c r="L226" s="1737"/>
      <c r="M226" s="1737"/>
      <c r="N226" s="1737"/>
      <c r="O226" s="1737"/>
      <c r="P226" s="1737"/>
      <c r="Q226" s="1737"/>
      <c r="R226" s="1737"/>
      <c r="S226" s="1737"/>
      <c r="T226" s="1737"/>
      <c r="U226" s="1737"/>
      <c r="V226" s="1737"/>
      <c r="W226" s="1737"/>
      <c r="X226" s="1737"/>
      <c r="Y226" s="1737"/>
      <c r="Z226" s="1737"/>
      <c r="AA226" s="1737"/>
      <c r="AB226" s="1737"/>
      <c r="AC226" s="1737"/>
    </row>
    <row r="227" spans="2:29" ht="10.5" customHeight="1">
      <c r="B227" s="1709" t="str">
        <f t="shared" si="7"/>
        <v/>
      </c>
      <c r="E227" s="1737"/>
      <c r="F227" s="1737"/>
      <c r="G227" s="1737"/>
      <c r="H227" s="1737"/>
      <c r="I227" s="1737"/>
      <c r="J227" s="1737"/>
      <c r="K227" s="1737"/>
      <c r="L227" s="1737"/>
      <c r="M227" s="1737"/>
      <c r="N227" s="1737"/>
      <c r="O227" s="1737"/>
      <c r="P227" s="1737"/>
      <c r="Q227" s="1737"/>
      <c r="R227" s="1737"/>
      <c r="S227" s="1737"/>
      <c r="T227" s="1737"/>
      <c r="U227" s="1737"/>
      <c r="V227" s="1737"/>
      <c r="W227" s="1737"/>
      <c r="X227" s="1737"/>
      <c r="Y227" s="1737"/>
      <c r="Z227" s="1737"/>
      <c r="AA227" s="1737"/>
      <c r="AB227" s="1737"/>
      <c r="AC227" s="1737"/>
    </row>
    <row r="228" spans="2:29" ht="15" customHeight="1">
      <c r="B228" s="1709" t="str">
        <f t="shared" si="7"/>
        <v/>
      </c>
      <c r="E228" s="1737"/>
      <c r="F228" s="1737" t="s">
        <v>698</v>
      </c>
      <c r="G228" s="1737" t="s">
        <v>857</v>
      </c>
      <c r="H228" s="1737"/>
      <c r="I228" s="1737"/>
      <c r="J228" s="1737"/>
      <c r="K228" s="1737"/>
      <c r="L228" s="1737"/>
      <c r="M228" s="1737"/>
      <c r="N228" s="1737"/>
      <c r="O228" s="1737"/>
      <c r="P228" s="1737"/>
      <c r="Q228" s="1737"/>
      <c r="R228" s="1737"/>
      <c r="S228" s="1737"/>
      <c r="T228" s="1737"/>
      <c r="U228" s="1737"/>
      <c r="V228" s="1737"/>
      <c r="W228" s="1737"/>
      <c r="X228" s="1737"/>
      <c r="Y228" s="1737"/>
      <c r="Z228" s="1737"/>
      <c r="AA228" s="1737"/>
      <c r="AB228" s="1737"/>
      <c r="AC228" s="1737"/>
    </row>
    <row r="229" spans="2:29" ht="15" customHeight="1">
      <c r="B229" s="1709" t="str">
        <f t="shared" si="7"/>
        <v/>
      </c>
      <c r="E229" s="1737"/>
      <c r="F229" s="1737"/>
      <c r="G229" s="1737" t="s">
        <v>604</v>
      </c>
      <c r="H229" s="1737"/>
      <c r="I229" s="1737"/>
      <c r="J229" s="1737"/>
      <c r="K229" s="1737"/>
      <c r="L229" s="1737"/>
      <c r="M229" s="1737"/>
      <c r="N229" s="1737"/>
      <c r="O229" s="1737"/>
      <c r="P229" s="1737"/>
      <c r="Q229" s="1737"/>
      <c r="R229" s="1737"/>
      <c r="S229" s="1737"/>
      <c r="T229" s="1737"/>
      <c r="U229" s="1737"/>
      <c r="V229" s="1737"/>
      <c r="W229" s="1737"/>
      <c r="X229" s="1737"/>
      <c r="Y229" s="1737"/>
      <c r="Z229" s="1737"/>
      <c r="AA229" s="1737"/>
      <c r="AB229" s="1737"/>
      <c r="AC229" s="1737"/>
    </row>
    <row r="230" spans="2:29" ht="19.5" customHeight="1">
      <c r="B230" s="1709" t="str">
        <f t="shared" si="7"/>
        <v/>
      </c>
      <c r="E230" s="1737"/>
      <c r="F230" s="1737"/>
      <c r="G230" s="1737" t="s">
        <v>605</v>
      </c>
      <c r="H230" s="1737"/>
      <c r="I230" s="1737"/>
      <c r="J230" s="1737"/>
      <c r="K230" s="1737"/>
      <c r="L230" s="1737"/>
      <c r="M230" s="1737"/>
      <c r="N230" s="1737"/>
      <c r="O230" s="1737"/>
      <c r="P230" s="1737"/>
      <c r="Q230" s="1737"/>
      <c r="R230" s="1737"/>
      <c r="S230" s="1737"/>
      <c r="T230" s="1737"/>
      <c r="U230" s="1737"/>
      <c r="V230" s="1737"/>
      <c r="W230" s="1737"/>
      <c r="X230" s="1737"/>
      <c r="Y230" s="1737"/>
      <c r="Z230" s="1737"/>
      <c r="AA230" s="1737"/>
      <c r="AB230" s="1737"/>
      <c r="AC230" s="1737"/>
    </row>
    <row r="231" spans="2:29" ht="15" customHeight="1">
      <c r="B231" s="1709" t="str">
        <f t="shared" si="7"/>
        <v/>
      </c>
      <c r="E231" s="1737"/>
      <c r="F231" s="1737" t="s">
        <v>1092</v>
      </c>
      <c r="G231" s="1737" t="s">
        <v>422</v>
      </c>
      <c r="H231" s="1737"/>
      <c r="I231" s="1737"/>
      <c r="J231" s="1737"/>
      <c r="K231" s="1737"/>
      <c r="L231" s="1737"/>
      <c r="M231" s="1737"/>
      <c r="N231" s="1737"/>
      <c r="O231" s="1737"/>
      <c r="P231" s="1737"/>
      <c r="Q231" s="1737"/>
      <c r="R231" s="1737"/>
      <c r="S231" s="1737"/>
      <c r="T231" s="1737"/>
      <c r="U231" s="1737"/>
      <c r="V231" s="1737"/>
      <c r="W231" s="1737"/>
      <c r="X231" s="1737"/>
      <c r="Y231" s="1737"/>
      <c r="Z231" s="1737"/>
      <c r="AA231" s="1737"/>
      <c r="AB231" s="1737"/>
      <c r="AC231" s="1737"/>
    </row>
    <row r="232" spans="2:29" ht="15" customHeight="1">
      <c r="B232" s="1709" t="str">
        <f t="shared" si="7"/>
        <v/>
      </c>
      <c r="E232" s="1737"/>
      <c r="F232" s="1737"/>
      <c r="G232" s="1737"/>
      <c r="H232" s="1737"/>
      <c r="I232" s="1737"/>
      <c r="J232" s="1737"/>
      <c r="K232" s="1737"/>
      <c r="L232" s="1737"/>
      <c r="M232" s="1737"/>
      <c r="N232" s="1737"/>
      <c r="O232" s="1737"/>
      <c r="P232" s="1737"/>
      <c r="Q232" s="1737"/>
      <c r="R232" s="1737"/>
      <c r="S232" s="1737"/>
      <c r="T232" s="1737"/>
      <c r="U232" s="1737"/>
      <c r="V232" s="1737"/>
      <c r="W232" s="1737"/>
      <c r="X232" s="1737"/>
      <c r="Y232" s="1737"/>
      <c r="Z232" s="1737"/>
      <c r="AA232" s="1737"/>
      <c r="AB232" s="1737"/>
      <c r="AC232" s="1737"/>
    </row>
    <row r="233" spans="2:29" ht="15" customHeight="1">
      <c r="B233" s="1709" t="str">
        <f>IF(OR(AM$20=1,AM$21=1),"Wypełnione","")</f>
        <v/>
      </c>
      <c r="D233" s="1044" t="s">
        <v>423</v>
      </c>
      <c r="E233" s="1738" t="s">
        <v>767</v>
      </c>
      <c r="F233" s="1737"/>
      <c r="G233" s="1737"/>
      <c r="H233" s="1737"/>
      <c r="I233" s="1737"/>
      <c r="J233" s="1737"/>
      <c r="K233" s="1737"/>
      <c r="L233" s="1737"/>
      <c r="M233" s="1737"/>
      <c r="N233" s="1737"/>
      <c r="O233" s="1737"/>
      <c r="P233" s="1737"/>
      <c r="Q233" s="1737"/>
      <c r="R233" s="1737"/>
      <c r="S233" s="1737"/>
      <c r="T233" s="1737"/>
      <c r="U233" s="1737"/>
      <c r="V233" s="1737"/>
      <c r="W233" s="1737"/>
      <c r="X233" s="1737"/>
      <c r="Y233" s="1737"/>
      <c r="Z233" s="1737"/>
      <c r="AA233" s="1737"/>
      <c r="AB233" s="1737"/>
      <c r="AC233" s="1737"/>
    </row>
    <row r="234" spans="2:29" ht="15" customHeight="1">
      <c r="B234" s="1709" t="str">
        <f t="shared" ref="B234:B257" si="8">IF(OR(AM$20=1,AM$21=1),"Wypełnione","")</f>
        <v/>
      </c>
      <c r="E234" s="1738" t="s">
        <v>768</v>
      </c>
      <c r="F234" s="1737"/>
      <c r="G234" s="1737"/>
      <c r="H234" s="1737"/>
      <c r="I234" s="1737"/>
      <c r="J234" s="1737"/>
      <c r="K234" s="1737"/>
      <c r="L234" s="1737"/>
      <c r="M234" s="1737"/>
      <c r="N234" s="1737"/>
      <c r="O234" s="1737"/>
      <c r="P234" s="1737"/>
      <c r="Q234" s="1737"/>
      <c r="R234" s="1737"/>
      <c r="S234" s="1737"/>
      <c r="T234" s="1737"/>
      <c r="U234" s="1737"/>
      <c r="V234" s="1737"/>
      <c r="W234" s="1737"/>
      <c r="X234" s="1737"/>
      <c r="Y234" s="1737"/>
      <c r="Z234" s="1737"/>
      <c r="AA234" s="1737"/>
      <c r="AB234" s="1737"/>
      <c r="AC234" s="1737"/>
    </row>
    <row r="235" spans="2:29" ht="15" customHeight="1">
      <c r="B235" s="1709" t="str">
        <f t="shared" si="8"/>
        <v/>
      </c>
      <c r="E235" s="1737"/>
      <c r="F235" s="1737"/>
      <c r="G235" s="1737"/>
      <c r="H235" s="1737"/>
      <c r="I235" s="1737"/>
      <c r="J235" s="1737"/>
      <c r="K235" s="1737"/>
      <c r="L235" s="1737"/>
      <c r="M235" s="1737"/>
      <c r="N235" s="1737"/>
      <c r="O235" s="1737"/>
      <c r="P235" s="1737"/>
      <c r="Q235" s="1737"/>
      <c r="R235" s="1737"/>
      <c r="S235" s="1737"/>
      <c r="T235" s="1737"/>
      <c r="U235" s="1737"/>
      <c r="V235" s="1737"/>
      <c r="W235" s="1737"/>
      <c r="X235" s="1737"/>
      <c r="Y235" s="1737"/>
      <c r="Z235" s="1737"/>
      <c r="AA235" s="1737"/>
      <c r="AB235" s="1737"/>
      <c r="AC235" s="1737"/>
    </row>
    <row r="236" spans="2:29" ht="15" customHeight="1">
      <c r="B236" s="1709" t="str">
        <f t="shared" si="8"/>
        <v/>
      </c>
      <c r="E236" s="1737" t="s">
        <v>1177</v>
      </c>
      <c r="F236" s="1737" t="s">
        <v>769</v>
      </c>
      <c r="G236" s="1737"/>
      <c r="H236" s="1737"/>
      <c r="I236" s="1737"/>
      <c r="J236" s="1737"/>
      <c r="K236" s="1737"/>
      <c r="L236" s="1737"/>
      <c r="M236" s="1737"/>
      <c r="N236" s="1737"/>
      <c r="O236" s="1737"/>
      <c r="P236" s="1737"/>
      <c r="Q236" s="1737"/>
      <c r="R236" s="1737"/>
      <c r="S236" s="1737"/>
      <c r="T236" s="1737"/>
      <c r="U236" s="1737"/>
      <c r="V236" s="1737"/>
      <c r="W236" s="1737"/>
      <c r="X236" s="1737"/>
      <c r="Y236" s="1737"/>
      <c r="Z236" s="1737"/>
      <c r="AA236" s="1737"/>
      <c r="AB236" s="1737"/>
      <c r="AC236" s="1737"/>
    </row>
    <row r="237" spans="2:29" ht="19.5" customHeight="1">
      <c r="B237" s="1709" t="str">
        <f t="shared" si="8"/>
        <v/>
      </c>
      <c r="E237" s="1737"/>
      <c r="F237" s="1737" t="s">
        <v>185</v>
      </c>
      <c r="G237" s="1737"/>
      <c r="H237" s="1737"/>
      <c r="I237" s="1737"/>
      <c r="J237" s="1737"/>
      <c r="K237" s="1737"/>
      <c r="L237" s="1737"/>
      <c r="M237" s="1737"/>
      <c r="N237" s="1737"/>
      <c r="O237" s="1737"/>
      <c r="P237" s="1737"/>
      <c r="Q237" s="1737"/>
      <c r="R237" s="1737"/>
      <c r="S237" s="1737"/>
      <c r="T237" s="1737"/>
      <c r="U237" s="1737"/>
      <c r="V237" s="1737"/>
      <c r="W237" s="1737"/>
      <c r="X237" s="1737"/>
      <c r="Y237" s="1737"/>
      <c r="Z237" s="1737"/>
      <c r="AA237" s="1737"/>
      <c r="AB237" s="1737"/>
      <c r="AC237" s="1737"/>
    </row>
    <row r="238" spans="2:29" ht="15" customHeight="1">
      <c r="B238" s="1709" t="str">
        <f t="shared" si="8"/>
        <v/>
      </c>
      <c r="E238" s="1737" t="s">
        <v>806</v>
      </c>
      <c r="F238" s="1737" t="s">
        <v>2731</v>
      </c>
      <c r="G238" s="1737"/>
      <c r="H238" s="1737"/>
      <c r="I238" s="1737"/>
      <c r="J238" s="1737"/>
      <c r="K238" s="1737"/>
      <c r="L238" s="1737"/>
      <c r="M238" s="1737"/>
      <c r="N238" s="1737"/>
      <c r="O238" s="1737"/>
      <c r="P238" s="1737"/>
      <c r="Q238" s="1737"/>
      <c r="R238" s="1737"/>
      <c r="S238" s="1737"/>
      <c r="T238" s="1737"/>
      <c r="U238" s="1737"/>
      <c r="V238" s="1737"/>
      <c r="W238" s="1737"/>
      <c r="X238" s="1737"/>
      <c r="Y238" s="1737"/>
      <c r="Z238" s="1737"/>
      <c r="AA238" s="1737"/>
      <c r="AB238" s="1737"/>
      <c r="AC238" s="1737"/>
    </row>
    <row r="239" spans="2:29" ht="15" customHeight="1">
      <c r="B239" s="1709" t="str">
        <f t="shared" si="8"/>
        <v/>
      </c>
      <c r="E239" s="1737"/>
      <c r="F239" s="1741" t="s">
        <v>2732</v>
      </c>
      <c r="G239" s="1737"/>
      <c r="H239" s="1737"/>
      <c r="I239" s="1737"/>
      <c r="J239" s="1737"/>
      <c r="K239" s="1737"/>
      <c r="L239" s="1737"/>
      <c r="M239" s="1737"/>
      <c r="N239" s="1737"/>
      <c r="O239" s="1737"/>
      <c r="P239" s="1737"/>
      <c r="Q239" s="1737"/>
      <c r="R239" s="1737"/>
      <c r="S239" s="1737"/>
      <c r="T239" s="1737"/>
      <c r="U239" s="1737"/>
      <c r="V239" s="1737"/>
      <c r="W239" s="1737"/>
      <c r="X239" s="1737"/>
      <c r="Y239" s="1737"/>
      <c r="Z239" s="1737"/>
      <c r="AA239" s="1737"/>
      <c r="AB239" s="1737"/>
      <c r="AC239" s="1737"/>
    </row>
    <row r="240" spans="2:29" ht="18" customHeight="1">
      <c r="B240" s="1709" t="str">
        <f t="shared" si="8"/>
        <v/>
      </c>
      <c r="E240" s="1742"/>
      <c r="F240" s="1741" t="s">
        <v>2733</v>
      </c>
      <c r="G240" s="1737"/>
      <c r="H240" s="1737"/>
      <c r="I240" s="1737"/>
      <c r="J240" s="1737"/>
      <c r="K240" s="1737"/>
      <c r="L240" s="1737"/>
      <c r="M240" s="1737"/>
      <c r="N240" s="1737"/>
      <c r="O240" s="1737"/>
      <c r="P240" s="1737"/>
      <c r="Q240" s="1737"/>
      <c r="R240" s="1737"/>
      <c r="S240" s="1737"/>
      <c r="T240" s="1737"/>
      <c r="U240" s="1737"/>
      <c r="V240" s="1737"/>
      <c r="W240" s="1737"/>
      <c r="X240" s="1737"/>
      <c r="Y240" s="1737"/>
      <c r="Z240" s="1737"/>
      <c r="AA240" s="1737"/>
      <c r="AB240" s="1737"/>
      <c r="AC240" s="1737"/>
    </row>
    <row r="241" spans="2:29" ht="15" customHeight="1">
      <c r="B241" s="1709" t="str">
        <f t="shared" si="8"/>
        <v/>
      </c>
      <c r="E241" s="1742"/>
      <c r="F241" s="1038" t="s">
        <v>2</v>
      </c>
      <c r="G241" s="1737"/>
      <c r="H241" s="1737"/>
      <c r="I241" s="1737"/>
      <c r="J241" s="1737"/>
      <c r="K241" s="1737"/>
      <c r="L241" s="1737"/>
      <c r="M241" s="1737"/>
      <c r="N241" s="1737"/>
      <c r="O241" s="1737"/>
      <c r="P241" s="1737"/>
      <c r="Q241" s="1737"/>
      <c r="R241" s="1737"/>
      <c r="S241" s="1737"/>
      <c r="T241" s="1737"/>
      <c r="U241" s="1737"/>
      <c r="V241" s="1737"/>
      <c r="W241" s="1737"/>
      <c r="X241" s="1737"/>
      <c r="Y241" s="1737"/>
      <c r="Z241" s="1737"/>
      <c r="AA241" s="1737"/>
      <c r="AB241" s="1737"/>
      <c r="AC241" s="1737"/>
    </row>
    <row r="242" spans="2:29" ht="15" customHeight="1">
      <c r="B242" s="1709" t="str">
        <f t="shared" si="8"/>
        <v/>
      </c>
      <c r="E242" s="1742"/>
      <c r="F242" s="1038" t="s">
        <v>1</v>
      </c>
      <c r="G242" s="1737"/>
      <c r="H242" s="1737"/>
      <c r="I242" s="1737"/>
      <c r="J242" s="1737"/>
      <c r="K242" s="1737"/>
      <c r="L242" s="1737"/>
      <c r="M242" s="1737"/>
      <c r="N242" s="1737"/>
      <c r="O242" s="1737"/>
      <c r="P242" s="1737"/>
      <c r="Q242" s="1737"/>
      <c r="R242" s="1737"/>
      <c r="S242" s="1737"/>
      <c r="T242" s="1737"/>
      <c r="U242" s="1737"/>
      <c r="V242" s="1737"/>
      <c r="W242" s="1737"/>
      <c r="X242" s="1737"/>
      <c r="Y242" s="1737"/>
      <c r="Z242" s="1737"/>
      <c r="AA242" s="1737"/>
      <c r="AB242" s="1737"/>
      <c r="AC242" s="1737"/>
    </row>
    <row r="243" spans="2:29" ht="8.25" customHeight="1">
      <c r="B243" s="1709" t="str">
        <f t="shared" si="8"/>
        <v/>
      </c>
      <c r="E243" s="1742"/>
      <c r="F243" s="1737"/>
      <c r="G243" s="1737"/>
      <c r="H243" s="1737"/>
      <c r="I243" s="1737"/>
      <c r="J243" s="1737"/>
      <c r="K243" s="1737"/>
      <c r="L243" s="1737"/>
      <c r="M243" s="1737"/>
      <c r="N243" s="1737"/>
      <c r="O243" s="1737"/>
      <c r="P243" s="1737"/>
      <c r="Q243" s="1737"/>
      <c r="R243" s="1737"/>
      <c r="S243" s="1737"/>
      <c r="T243" s="1737"/>
      <c r="U243" s="1737"/>
      <c r="V243" s="1737"/>
      <c r="W243" s="1737"/>
      <c r="X243" s="1737"/>
      <c r="Y243" s="1737"/>
      <c r="Z243" s="1737"/>
      <c r="AA243" s="1737"/>
      <c r="AB243" s="1737"/>
      <c r="AC243" s="1737"/>
    </row>
    <row r="244" spans="2:29" ht="15" customHeight="1">
      <c r="B244" s="1709" t="str">
        <f t="shared" si="8"/>
        <v/>
      </c>
      <c r="E244" s="1737" t="s">
        <v>807</v>
      </c>
      <c r="F244" s="1737" t="s">
        <v>1258</v>
      </c>
      <c r="G244" s="1737"/>
      <c r="H244" s="1737"/>
      <c r="I244" s="1737"/>
      <c r="J244" s="1737"/>
      <c r="K244" s="1737"/>
      <c r="L244" s="1737"/>
      <c r="M244" s="1737"/>
      <c r="N244" s="1737"/>
      <c r="O244" s="1737"/>
      <c r="P244" s="1737"/>
      <c r="Q244" s="1737"/>
      <c r="R244" s="1737"/>
      <c r="S244" s="1737"/>
      <c r="T244" s="1737"/>
      <c r="U244" s="1737"/>
      <c r="V244" s="1737"/>
      <c r="W244" s="1737"/>
      <c r="X244" s="1737"/>
      <c r="Y244" s="1737"/>
      <c r="Z244" s="1737"/>
      <c r="AA244" s="1737"/>
      <c r="AB244" s="1737"/>
      <c r="AC244" s="1737"/>
    </row>
    <row r="245" spans="2:29" ht="15" customHeight="1">
      <c r="B245" s="1709" t="str">
        <f t="shared" si="8"/>
        <v/>
      </c>
      <c r="E245" s="1737"/>
      <c r="F245" s="1737" t="s">
        <v>1259</v>
      </c>
      <c r="G245" s="1737"/>
      <c r="H245" s="1737"/>
      <c r="I245" s="1737"/>
      <c r="J245" s="1737"/>
      <c r="K245" s="1737"/>
      <c r="L245" s="1737"/>
      <c r="M245" s="1737"/>
      <c r="N245" s="1737"/>
      <c r="O245" s="1737"/>
      <c r="P245" s="1737"/>
      <c r="Q245" s="1737"/>
      <c r="R245" s="1737"/>
      <c r="S245" s="1737"/>
      <c r="T245" s="1737"/>
      <c r="U245" s="1737"/>
      <c r="V245" s="1737"/>
      <c r="W245" s="1737"/>
      <c r="X245" s="1737"/>
      <c r="Y245" s="1737"/>
      <c r="Z245" s="1737"/>
      <c r="AA245" s="1737"/>
      <c r="AB245" s="1737"/>
      <c r="AC245" s="1737"/>
    </row>
    <row r="246" spans="2:29" ht="19.5" customHeight="1">
      <c r="B246" s="1709" t="str">
        <f t="shared" si="8"/>
        <v/>
      </c>
      <c r="E246" s="1737"/>
      <c r="F246" s="1737" t="s">
        <v>1260</v>
      </c>
      <c r="G246" s="1737"/>
      <c r="H246" s="1737"/>
      <c r="I246" s="1737"/>
      <c r="J246" s="1737"/>
      <c r="K246" s="1737"/>
      <c r="L246" s="1737"/>
      <c r="M246" s="1737"/>
      <c r="N246" s="1737"/>
      <c r="O246" s="1737"/>
      <c r="P246" s="1737"/>
      <c r="Q246" s="1737"/>
      <c r="R246" s="1737"/>
      <c r="S246" s="1737"/>
      <c r="T246" s="1737"/>
      <c r="U246" s="1737"/>
      <c r="V246" s="1737"/>
      <c r="W246" s="1737"/>
      <c r="X246" s="1737"/>
      <c r="Y246" s="1737"/>
      <c r="Z246" s="1737"/>
      <c r="AA246" s="1737"/>
      <c r="AB246" s="1737"/>
      <c r="AC246" s="1737"/>
    </row>
    <row r="247" spans="2:29" ht="19.5" customHeight="1">
      <c r="B247" s="1709" t="str">
        <f t="shared" si="8"/>
        <v/>
      </c>
      <c r="E247" s="1737" t="s">
        <v>445</v>
      </c>
      <c r="F247" s="1737" t="s">
        <v>1261</v>
      </c>
      <c r="G247" s="1737"/>
      <c r="H247" s="1737"/>
      <c r="I247" s="1737"/>
      <c r="J247" s="1737"/>
      <c r="K247" s="1737"/>
      <c r="L247" s="1737"/>
      <c r="M247" s="1737"/>
      <c r="N247" s="1737"/>
      <c r="O247" s="1737"/>
      <c r="P247" s="1737"/>
      <c r="Q247" s="1737"/>
      <c r="R247" s="1737"/>
      <c r="S247" s="1737"/>
      <c r="T247" s="1737"/>
      <c r="U247" s="1737"/>
      <c r="V247" s="1737"/>
      <c r="W247" s="1737"/>
      <c r="X247" s="1737"/>
      <c r="Y247" s="1737"/>
      <c r="Z247" s="1737"/>
      <c r="AA247" s="1737"/>
      <c r="AB247" s="1737"/>
      <c r="AC247" s="1737"/>
    </row>
    <row r="248" spans="2:29" ht="8.25" customHeight="1">
      <c r="B248" s="1709" t="str">
        <f t="shared" si="8"/>
        <v/>
      </c>
      <c r="E248" s="1737"/>
      <c r="F248" s="1737"/>
      <c r="G248" s="1737"/>
      <c r="H248" s="1737"/>
      <c r="I248" s="1737"/>
      <c r="J248" s="1737"/>
      <c r="K248" s="1737"/>
      <c r="L248" s="1737"/>
      <c r="M248" s="1737"/>
      <c r="N248" s="1737"/>
      <c r="O248" s="1737"/>
      <c r="P248" s="1737"/>
      <c r="Q248" s="1737"/>
      <c r="R248" s="1737"/>
      <c r="S248" s="1737"/>
      <c r="T248" s="1737"/>
      <c r="U248" s="1737"/>
      <c r="V248" s="1737"/>
      <c r="W248" s="1737"/>
      <c r="X248" s="1737"/>
      <c r="Y248" s="1737"/>
      <c r="Z248" s="1737"/>
      <c r="AA248" s="1737"/>
      <c r="AB248" s="1737"/>
      <c r="AC248" s="1737"/>
    </row>
    <row r="249" spans="2:29" ht="15" customHeight="1">
      <c r="B249" s="1709" t="str">
        <f t="shared" si="8"/>
        <v/>
      </c>
      <c r="E249" s="1737" t="s">
        <v>446</v>
      </c>
      <c r="F249" s="1737" t="s">
        <v>1262</v>
      </c>
      <c r="G249" s="1737"/>
      <c r="H249" s="1737"/>
      <c r="I249" s="1737"/>
      <c r="J249" s="1737"/>
      <c r="K249" s="1737"/>
      <c r="L249" s="1737"/>
      <c r="M249" s="1737"/>
      <c r="N249" s="1737"/>
      <c r="O249" s="1737"/>
      <c r="P249" s="1737"/>
      <c r="Q249" s="1737"/>
      <c r="R249" s="1737"/>
      <c r="S249" s="1737"/>
      <c r="T249" s="1737"/>
      <c r="U249" s="1737"/>
      <c r="V249" s="1737"/>
      <c r="W249" s="1737"/>
      <c r="X249" s="1737"/>
      <c r="Y249" s="1737"/>
      <c r="Z249" s="1737"/>
      <c r="AA249" s="1737"/>
      <c r="AB249" s="1737"/>
      <c r="AC249" s="1737"/>
    </row>
    <row r="250" spans="2:29" ht="15" customHeight="1">
      <c r="B250" s="1709" t="str">
        <f t="shared" si="8"/>
        <v/>
      </c>
      <c r="E250" s="1737"/>
      <c r="F250" s="1737" t="s">
        <v>1263</v>
      </c>
      <c r="G250" s="1737"/>
      <c r="H250" s="1737"/>
      <c r="I250" s="1737"/>
      <c r="J250" s="1737"/>
      <c r="K250" s="1737"/>
      <c r="L250" s="1737"/>
      <c r="M250" s="1737"/>
      <c r="N250" s="1737"/>
      <c r="O250" s="1737"/>
      <c r="P250" s="1737"/>
      <c r="Q250" s="1737"/>
      <c r="R250" s="1737"/>
      <c r="S250" s="1737"/>
      <c r="T250" s="1737"/>
      <c r="U250" s="1737"/>
      <c r="V250" s="1737"/>
      <c r="W250" s="1737"/>
      <c r="X250" s="1737"/>
      <c r="Y250" s="1737"/>
      <c r="Z250" s="1737"/>
      <c r="AA250" s="1737"/>
      <c r="AB250" s="1737"/>
      <c r="AC250" s="1737"/>
    </row>
    <row r="251" spans="2:29" ht="30" customHeight="1">
      <c r="B251" s="1709" t="str">
        <f t="shared" si="8"/>
        <v/>
      </c>
      <c r="E251" s="1737"/>
      <c r="F251" s="1737" t="s">
        <v>1264</v>
      </c>
      <c r="G251" s="1737"/>
      <c r="H251" s="1737"/>
      <c r="I251" s="1737"/>
      <c r="J251" s="1737"/>
      <c r="K251" s="1737"/>
      <c r="L251" s="1737"/>
      <c r="M251" s="1737"/>
      <c r="N251" s="1737"/>
      <c r="O251" s="1737"/>
      <c r="P251" s="1737"/>
      <c r="Q251" s="1737"/>
      <c r="R251" s="1737"/>
      <c r="S251" s="1737"/>
      <c r="T251" s="1737"/>
      <c r="U251" s="1737"/>
      <c r="V251" s="1737"/>
      <c r="W251" s="1737"/>
      <c r="X251" s="1737"/>
      <c r="Y251" s="1737"/>
      <c r="Z251" s="1737"/>
      <c r="AA251" s="1737"/>
      <c r="AB251" s="1737"/>
      <c r="AC251" s="1737"/>
    </row>
    <row r="252" spans="2:29" ht="15" customHeight="1">
      <c r="B252" s="1709" t="str">
        <f t="shared" si="8"/>
        <v/>
      </c>
      <c r="E252" s="1737" t="s">
        <v>1460</v>
      </c>
      <c r="F252" s="1737" t="s">
        <v>1820</v>
      </c>
      <c r="G252" s="1737"/>
      <c r="H252" s="1737"/>
      <c r="I252" s="1737"/>
      <c r="J252" s="1737"/>
      <c r="K252" s="1737"/>
      <c r="L252" s="1737"/>
      <c r="M252" s="1737"/>
      <c r="N252" s="1737"/>
      <c r="O252" s="1737"/>
      <c r="P252" s="1737"/>
      <c r="Q252" s="1737"/>
      <c r="R252" s="1737"/>
      <c r="S252" s="1737"/>
      <c r="T252" s="1737"/>
      <c r="U252" s="1737"/>
      <c r="V252" s="1737"/>
      <c r="W252" s="1737"/>
      <c r="X252" s="1737"/>
      <c r="Y252" s="1737"/>
      <c r="Z252" s="1737"/>
      <c r="AA252" s="1737"/>
      <c r="AB252" s="1737"/>
      <c r="AC252" s="1737"/>
    </row>
    <row r="253" spans="2:29" ht="15" customHeight="1">
      <c r="B253" s="1709" t="str">
        <f t="shared" si="8"/>
        <v/>
      </c>
      <c r="E253" s="1737"/>
      <c r="F253" s="1737" t="s">
        <v>1821</v>
      </c>
      <c r="G253" s="1737"/>
      <c r="H253" s="1737"/>
      <c r="I253" s="1737"/>
      <c r="J253" s="1737"/>
      <c r="K253" s="1737"/>
      <c r="L253" s="1737"/>
      <c r="M253" s="1737"/>
      <c r="N253" s="1737"/>
      <c r="O253" s="1737"/>
      <c r="P253" s="1737"/>
      <c r="Q253" s="1737"/>
      <c r="R253" s="1737"/>
      <c r="S253" s="1737"/>
      <c r="T253" s="1737"/>
      <c r="U253" s="1737"/>
      <c r="V253" s="1737"/>
      <c r="W253" s="1737"/>
      <c r="X253" s="1737"/>
      <c r="Y253" s="1737"/>
      <c r="Z253" s="1737"/>
      <c r="AA253" s="1737"/>
      <c r="AB253" s="1737"/>
      <c r="AC253" s="1737"/>
    </row>
    <row r="254" spans="2:29" ht="15" customHeight="1">
      <c r="B254" s="1709" t="str">
        <f t="shared" si="8"/>
        <v/>
      </c>
      <c r="E254" s="1737"/>
      <c r="F254" s="1737" t="s">
        <v>1822</v>
      </c>
      <c r="G254" s="1737"/>
      <c r="H254" s="1737"/>
      <c r="I254" s="1737"/>
      <c r="J254" s="1737"/>
      <c r="K254" s="1737"/>
      <c r="L254" s="1737"/>
      <c r="M254" s="1737"/>
      <c r="N254" s="1737"/>
      <c r="O254" s="1737"/>
      <c r="P254" s="1737"/>
      <c r="Q254" s="1737"/>
      <c r="R254" s="1737"/>
      <c r="S254" s="1737"/>
      <c r="T254" s="1737"/>
      <c r="U254" s="1737"/>
      <c r="V254" s="1737"/>
      <c r="W254" s="1737"/>
      <c r="X254" s="1737"/>
      <c r="Y254" s="1737"/>
      <c r="Z254" s="1737"/>
      <c r="AA254" s="1737"/>
      <c r="AB254" s="1737"/>
      <c r="AC254" s="1737"/>
    </row>
    <row r="255" spans="2:29" ht="15" customHeight="1">
      <c r="B255" s="1709" t="str">
        <f t="shared" si="8"/>
        <v/>
      </c>
      <c r="E255" s="1737"/>
      <c r="F255" s="1737" t="s">
        <v>1823</v>
      </c>
      <c r="G255" s="1737"/>
      <c r="H255" s="1737"/>
      <c r="I255" s="1737"/>
      <c r="J255" s="1737"/>
      <c r="K255" s="1737"/>
      <c r="L255" s="1737"/>
      <c r="M255" s="1737"/>
      <c r="N255" s="1737"/>
      <c r="O255" s="1737"/>
      <c r="P255" s="1737"/>
      <c r="Q255" s="1737"/>
      <c r="R255" s="1737"/>
      <c r="S255" s="1737"/>
      <c r="T255" s="1737"/>
      <c r="U255" s="1737"/>
      <c r="V255" s="1737"/>
      <c r="W255" s="1737"/>
      <c r="X255" s="1737"/>
      <c r="Y255" s="1737"/>
      <c r="Z255" s="1737"/>
      <c r="AA255" s="1737"/>
      <c r="AB255" s="1737"/>
      <c r="AC255" s="1737"/>
    </row>
    <row r="256" spans="2:29" ht="15" customHeight="1">
      <c r="B256" s="1709" t="str">
        <f>IF(OR(AM$20=1,AM$21=1),"Wypełnione","")</f>
        <v/>
      </c>
      <c r="E256" s="1737"/>
      <c r="F256" s="1737" t="s">
        <v>1824</v>
      </c>
      <c r="G256" s="1737"/>
      <c r="H256" s="1737"/>
      <c r="I256" s="1737"/>
      <c r="J256" s="1737"/>
      <c r="K256" s="1737"/>
      <c r="L256" s="1737"/>
      <c r="M256" s="1737"/>
      <c r="N256" s="1737"/>
      <c r="O256" s="1737"/>
      <c r="P256" s="1737"/>
      <c r="Q256" s="1737"/>
      <c r="R256" s="1737"/>
      <c r="S256" s="1737"/>
      <c r="T256" s="1737"/>
      <c r="U256" s="1737"/>
      <c r="V256" s="1737"/>
      <c r="W256" s="1737"/>
      <c r="X256" s="1737"/>
      <c r="Y256" s="1737"/>
      <c r="Z256" s="1737"/>
      <c r="AA256" s="1737"/>
      <c r="AB256" s="1737"/>
      <c r="AC256" s="1737"/>
    </row>
    <row r="257" spans="2:29" ht="15" customHeight="1">
      <c r="B257" s="1709" t="str">
        <f t="shared" si="8"/>
        <v/>
      </c>
      <c r="E257" s="1737"/>
      <c r="F257" s="1737"/>
      <c r="G257" s="1737"/>
      <c r="H257" s="1737"/>
      <c r="I257" s="1737"/>
      <c r="J257" s="1737"/>
      <c r="K257" s="1737"/>
      <c r="L257" s="1737"/>
      <c r="M257" s="1737"/>
      <c r="N257" s="1737"/>
      <c r="O257" s="1737"/>
      <c r="P257" s="1737"/>
      <c r="Q257" s="1737"/>
      <c r="R257" s="1737"/>
      <c r="S257" s="1737"/>
      <c r="T257" s="1737"/>
      <c r="U257" s="1737"/>
      <c r="V257" s="1737"/>
      <c r="W257" s="1737"/>
      <c r="X257" s="1737"/>
      <c r="Y257" s="1737"/>
      <c r="Z257" s="1737"/>
      <c r="AA257" s="1737"/>
      <c r="AB257" s="1737"/>
      <c r="AC257" s="1737"/>
    </row>
    <row r="258" spans="2:29" ht="15" customHeight="1">
      <c r="B258" s="1709" t="str">
        <f t="shared" ref="B258:B267" si="9">IF(AM$22=1,"Wypełnione","")</f>
        <v/>
      </c>
      <c r="D258" s="1044" t="s">
        <v>1434</v>
      </c>
      <c r="E258" s="1738" t="s">
        <v>1435</v>
      </c>
      <c r="F258" s="1737"/>
      <c r="G258" s="1737"/>
      <c r="H258" s="1737"/>
      <c r="I258" s="1737"/>
      <c r="J258" s="1737"/>
      <c r="K258" s="1737"/>
      <c r="L258" s="1737"/>
      <c r="M258" s="1737"/>
      <c r="N258" s="1737"/>
      <c r="O258" s="1737"/>
      <c r="P258" s="1737"/>
      <c r="Q258" s="1737"/>
      <c r="R258" s="1737"/>
      <c r="S258" s="1737"/>
      <c r="T258" s="1737"/>
      <c r="U258" s="1737"/>
      <c r="V258" s="1737"/>
      <c r="W258" s="1737"/>
      <c r="X258" s="1737"/>
      <c r="Y258" s="1737"/>
      <c r="Z258" s="1737"/>
      <c r="AA258" s="1737"/>
      <c r="AB258" s="1737"/>
      <c r="AC258" s="1737"/>
    </row>
    <row r="259" spans="2:29" ht="15" customHeight="1">
      <c r="B259" s="1709" t="str">
        <f t="shared" si="9"/>
        <v/>
      </c>
      <c r="E259" s="1738" t="s">
        <v>1436</v>
      </c>
      <c r="F259" s="1737"/>
      <c r="G259" s="1737"/>
      <c r="H259" s="1737"/>
      <c r="I259" s="1737"/>
      <c r="J259" s="1737"/>
      <c r="K259" s="1737"/>
      <c r="L259" s="1737"/>
      <c r="M259" s="1737"/>
      <c r="N259" s="1737"/>
      <c r="O259" s="1737"/>
      <c r="P259" s="1737"/>
      <c r="Q259" s="1737"/>
      <c r="R259" s="1737"/>
      <c r="S259" s="1737"/>
      <c r="T259" s="1737"/>
      <c r="U259" s="1737"/>
      <c r="V259" s="1737"/>
      <c r="W259" s="1737"/>
      <c r="X259" s="1737"/>
      <c r="Y259" s="1737"/>
      <c r="Z259" s="1737"/>
      <c r="AA259" s="1737"/>
      <c r="AB259" s="1737"/>
      <c r="AC259" s="1737"/>
    </row>
    <row r="260" spans="2:29" ht="15" customHeight="1">
      <c r="B260" s="1709" t="str">
        <f t="shared" si="9"/>
        <v/>
      </c>
      <c r="E260" s="1737"/>
      <c r="F260" s="1737"/>
      <c r="G260" s="1737"/>
      <c r="H260" s="1737"/>
      <c r="I260" s="1737"/>
      <c r="J260" s="1737"/>
      <c r="K260" s="1737"/>
      <c r="L260" s="1737"/>
      <c r="M260" s="1737"/>
      <c r="N260" s="1737"/>
      <c r="O260" s="1737"/>
      <c r="P260" s="1737"/>
      <c r="Q260" s="1737"/>
      <c r="R260" s="1737"/>
      <c r="S260" s="1737"/>
      <c r="T260" s="1737"/>
      <c r="U260" s="1737"/>
      <c r="V260" s="1737"/>
      <c r="W260" s="1737"/>
      <c r="X260" s="1737"/>
      <c r="Y260" s="1737"/>
      <c r="Z260" s="1737"/>
      <c r="AA260" s="1737"/>
      <c r="AB260" s="1737"/>
      <c r="AC260" s="1737"/>
    </row>
    <row r="261" spans="2:29" ht="15" customHeight="1">
      <c r="B261" s="1709" t="str">
        <f t="shared" si="9"/>
        <v/>
      </c>
      <c r="E261" s="1737" t="s">
        <v>1177</v>
      </c>
      <c r="F261" s="1737" t="s">
        <v>608</v>
      </c>
      <c r="G261" s="1737"/>
      <c r="H261" s="1737"/>
      <c r="I261" s="1737"/>
      <c r="J261" s="1737"/>
      <c r="K261" s="1737"/>
      <c r="L261" s="1737"/>
      <c r="M261" s="1737"/>
      <c r="N261" s="1737"/>
      <c r="O261" s="1737"/>
      <c r="P261" s="1737"/>
      <c r="Q261" s="1737"/>
      <c r="R261" s="1737"/>
      <c r="S261" s="1737"/>
      <c r="T261" s="1737"/>
      <c r="U261" s="1737"/>
      <c r="V261" s="1737"/>
      <c r="W261" s="1737"/>
      <c r="X261" s="1737"/>
      <c r="Y261" s="1737"/>
      <c r="Z261" s="1737"/>
      <c r="AA261" s="1737"/>
      <c r="AB261" s="1737"/>
      <c r="AC261" s="1737"/>
    </row>
    <row r="262" spans="2:29" ht="15" customHeight="1">
      <c r="B262" s="1709" t="str">
        <f t="shared" si="9"/>
        <v/>
      </c>
      <c r="E262" s="1737"/>
      <c r="F262" s="1737" t="s">
        <v>1296</v>
      </c>
      <c r="G262" s="1737"/>
      <c r="H262" s="1737"/>
      <c r="I262" s="1737"/>
      <c r="J262" s="1737"/>
      <c r="K262" s="1737"/>
      <c r="L262" s="1737"/>
      <c r="M262" s="1737"/>
      <c r="N262" s="1737"/>
      <c r="O262" s="1737"/>
      <c r="P262" s="1737"/>
      <c r="Q262" s="1737"/>
      <c r="R262" s="1737"/>
      <c r="S262" s="1737"/>
      <c r="T262" s="1737"/>
      <c r="U262" s="1737"/>
      <c r="V262" s="1737"/>
      <c r="W262" s="1737"/>
      <c r="X262" s="1737"/>
      <c r="Y262" s="1737"/>
      <c r="Z262" s="1737"/>
      <c r="AA262" s="1737"/>
      <c r="AB262" s="1737"/>
      <c r="AC262" s="1737"/>
    </row>
    <row r="263" spans="2:29" ht="15" customHeight="1">
      <c r="B263" s="1709" t="str">
        <f t="shared" si="9"/>
        <v/>
      </c>
      <c r="E263" s="1737"/>
      <c r="F263" s="1737" t="s">
        <v>1437</v>
      </c>
      <c r="G263" s="1737"/>
      <c r="H263" s="1737"/>
      <c r="I263" s="1737"/>
      <c r="J263" s="1737"/>
      <c r="K263" s="1737"/>
      <c r="L263" s="1737"/>
      <c r="M263" s="1737"/>
      <c r="N263" s="1737"/>
      <c r="O263" s="1737"/>
      <c r="P263" s="1737"/>
      <c r="Q263" s="1737"/>
      <c r="R263" s="1737"/>
      <c r="S263" s="1737"/>
      <c r="T263" s="1737"/>
      <c r="U263" s="1737"/>
      <c r="V263" s="1737"/>
      <c r="W263" s="1737"/>
      <c r="X263" s="1737"/>
      <c r="Y263" s="1737"/>
      <c r="Z263" s="1737"/>
      <c r="AA263" s="1737"/>
      <c r="AB263" s="1737"/>
      <c r="AC263" s="1737"/>
    </row>
    <row r="264" spans="2:29" ht="15" customHeight="1">
      <c r="B264" s="1709" t="str">
        <f t="shared" si="9"/>
        <v/>
      </c>
      <c r="E264" s="1737"/>
      <c r="F264" s="1737" t="s">
        <v>1438</v>
      </c>
      <c r="G264" s="1737"/>
      <c r="H264" s="1737"/>
      <c r="I264" s="1737"/>
      <c r="J264" s="1737"/>
      <c r="K264" s="1737"/>
      <c r="L264" s="1737"/>
      <c r="M264" s="1737"/>
      <c r="N264" s="1737"/>
      <c r="O264" s="1737"/>
      <c r="P264" s="1737"/>
      <c r="Q264" s="1737"/>
      <c r="R264" s="1737"/>
      <c r="S264" s="1737"/>
      <c r="T264" s="1737"/>
      <c r="U264" s="1737"/>
      <c r="V264" s="1737"/>
      <c r="W264" s="1737"/>
      <c r="X264" s="1737"/>
      <c r="Y264" s="1737"/>
      <c r="Z264" s="1737"/>
      <c r="AA264" s="1737"/>
      <c r="AB264" s="1737"/>
      <c r="AC264" s="1737"/>
    </row>
    <row r="265" spans="2:29" ht="18.75" customHeight="1">
      <c r="B265" s="1709" t="str">
        <f t="shared" si="9"/>
        <v/>
      </c>
      <c r="E265" s="1737"/>
      <c r="F265" s="1737" t="s">
        <v>1439</v>
      </c>
      <c r="G265" s="1737"/>
      <c r="H265" s="1737"/>
      <c r="I265" s="1737"/>
      <c r="J265" s="1737"/>
      <c r="K265" s="1737"/>
      <c r="L265" s="1737"/>
      <c r="M265" s="1737"/>
      <c r="N265" s="1737"/>
      <c r="O265" s="1737"/>
      <c r="P265" s="1737"/>
      <c r="Q265" s="1737"/>
      <c r="R265" s="1737"/>
      <c r="S265" s="1737"/>
      <c r="T265" s="1737"/>
      <c r="U265" s="1737"/>
      <c r="V265" s="1737"/>
      <c r="W265" s="1737"/>
      <c r="X265" s="1737"/>
      <c r="Y265" s="1737"/>
      <c r="Z265" s="1737"/>
      <c r="AA265" s="1737"/>
      <c r="AB265" s="1737"/>
      <c r="AC265" s="1737"/>
    </row>
    <row r="266" spans="2:29" ht="15" customHeight="1">
      <c r="B266" s="1709" t="str">
        <f t="shared" si="9"/>
        <v/>
      </c>
      <c r="E266" s="1737" t="s">
        <v>806</v>
      </c>
      <c r="F266" s="1737" t="s">
        <v>1391</v>
      </c>
      <c r="G266" s="1737"/>
      <c r="H266" s="1737"/>
      <c r="I266" s="1737"/>
      <c r="J266" s="1737"/>
      <c r="K266" s="1737"/>
      <c r="L266" s="1737"/>
      <c r="M266" s="1737"/>
      <c r="N266" s="1737"/>
      <c r="O266" s="1737"/>
      <c r="P266" s="1737"/>
      <c r="Q266" s="1737"/>
      <c r="R266" s="1737"/>
      <c r="S266" s="1737"/>
      <c r="T266" s="1737"/>
      <c r="U266" s="1737"/>
      <c r="V266" s="1737"/>
      <c r="W266" s="1737"/>
      <c r="X266" s="1737"/>
      <c r="Y266" s="1737"/>
      <c r="Z266" s="1737"/>
      <c r="AA266" s="1737"/>
      <c r="AB266" s="1737"/>
      <c r="AC266" s="1737"/>
    </row>
    <row r="267" spans="2:29" ht="15" customHeight="1">
      <c r="B267" s="1709" t="str">
        <f t="shared" si="9"/>
        <v/>
      </c>
      <c r="E267" s="1737"/>
      <c r="F267" s="1737"/>
      <c r="G267" s="1737"/>
      <c r="H267" s="1737"/>
      <c r="I267" s="1737"/>
      <c r="J267" s="1737"/>
      <c r="K267" s="1737"/>
      <c r="L267" s="1737"/>
      <c r="M267" s="1737"/>
      <c r="N267" s="1737"/>
      <c r="O267" s="1737"/>
      <c r="P267" s="1737"/>
      <c r="Q267" s="1737"/>
      <c r="R267" s="1737"/>
      <c r="S267" s="1737"/>
      <c r="T267" s="1737"/>
      <c r="U267" s="1737"/>
      <c r="V267" s="1737"/>
      <c r="W267" s="1737"/>
      <c r="X267" s="1737"/>
      <c r="Y267" s="1737"/>
      <c r="Z267" s="1737"/>
      <c r="AA267" s="1737"/>
      <c r="AB267" s="1737"/>
      <c r="AC267" s="1737"/>
    </row>
    <row r="268" spans="2:29" ht="15" customHeight="1">
      <c r="B268" s="1709" t="str">
        <f>IF(AM$23=1,"Wypełnione","")</f>
        <v/>
      </c>
      <c r="D268" s="1044" t="s">
        <v>1440</v>
      </c>
      <c r="E268" s="1738" t="s">
        <v>1441</v>
      </c>
      <c r="F268" s="1737"/>
      <c r="G268" s="1737"/>
      <c r="H268" s="1737"/>
      <c r="I268" s="1737"/>
      <c r="J268" s="1737"/>
      <c r="K268" s="1737"/>
      <c r="L268" s="1737"/>
      <c r="M268" s="1737"/>
      <c r="N268" s="1737"/>
      <c r="O268" s="1737"/>
      <c r="P268" s="1737"/>
      <c r="Q268" s="1737"/>
      <c r="R268" s="1737"/>
      <c r="S268" s="1737"/>
      <c r="T268" s="1737"/>
      <c r="U268" s="1737"/>
      <c r="V268" s="1737"/>
      <c r="W268" s="1737"/>
      <c r="X268" s="1737"/>
      <c r="Y268" s="1737"/>
      <c r="Z268" s="1737"/>
      <c r="AA268" s="1737"/>
      <c r="AB268" s="1737"/>
      <c r="AC268" s="1737"/>
    </row>
    <row r="269" spans="2:29" ht="15" customHeight="1">
      <c r="B269" s="1709" t="str">
        <f t="shared" ref="B269:B320" si="10">IF(AM$23=1,"Wypełnione","")</f>
        <v/>
      </c>
      <c r="E269" s="1737"/>
      <c r="F269" s="1737"/>
      <c r="G269" s="1737"/>
      <c r="H269" s="1737"/>
      <c r="I269" s="1737"/>
      <c r="J269" s="1737"/>
      <c r="K269" s="1737"/>
      <c r="L269" s="1737"/>
      <c r="M269" s="1737"/>
      <c r="N269" s="1737"/>
      <c r="O269" s="1737"/>
      <c r="P269" s="1737"/>
      <c r="Q269" s="1737"/>
      <c r="R269" s="1737"/>
      <c r="S269" s="1737"/>
      <c r="T269" s="1737"/>
      <c r="U269" s="1737"/>
      <c r="V269" s="1737"/>
      <c r="W269" s="1737"/>
      <c r="X269" s="1737"/>
      <c r="Y269" s="1737"/>
      <c r="Z269" s="1737"/>
      <c r="AA269" s="1737"/>
      <c r="AB269" s="1737"/>
      <c r="AC269" s="1737"/>
    </row>
    <row r="270" spans="2:29" ht="15" customHeight="1">
      <c r="B270" s="1709" t="str">
        <f t="shared" si="10"/>
        <v/>
      </c>
      <c r="E270" s="1737" t="s">
        <v>1177</v>
      </c>
      <c r="F270" s="1737" t="s">
        <v>1442</v>
      </c>
      <c r="G270" s="1737"/>
      <c r="H270" s="1737"/>
      <c r="I270" s="1737"/>
      <c r="J270" s="1737"/>
      <c r="K270" s="1737"/>
      <c r="L270" s="1737"/>
      <c r="M270" s="1737"/>
      <c r="N270" s="1737"/>
      <c r="O270" s="1737"/>
      <c r="P270" s="1737"/>
      <c r="Q270" s="1737"/>
      <c r="R270" s="1737"/>
      <c r="S270" s="1737"/>
      <c r="T270" s="1737"/>
      <c r="U270" s="1737"/>
      <c r="V270" s="1737"/>
      <c r="W270" s="1737"/>
      <c r="X270" s="1737"/>
      <c r="Y270" s="1737"/>
      <c r="Z270" s="1737"/>
      <c r="AA270" s="1737"/>
      <c r="AB270" s="1737"/>
      <c r="AC270" s="1737"/>
    </row>
    <row r="271" spans="2:29" ht="15" customHeight="1">
      <c r="B271" s="1709" t="str">
        <f t="shared" si="10"/>
        <v/>
      </c>
      <c r="E271" s="1737"/>
      <c r="F271" s="1737" t="s">
        <v>1192</v>
      </c>
      <c r="G271" s="1737" t="s">
        <v>111</v>
      </c>
      <c r="H271" s="1737"/>
      <c r="I271" s="1737"/>
      <c r="J271" s="1737"/>
      <c r="K271" s="1737"/>
      <c r="L271" s="1737"/>
      <c r="M271" s="1737"/>
      <c r="N271" s="1737"/>
      <c r="O271" s="1737"/>
      <c r="P271" s="1737"/>
      <c r="Q271" s="1737"/>
      <c r="R271" s="1737"/>
      <c r="S271" s="1737"/>
      <c r="T271" s="1737"/>
      <c r="U271" s="1737"/>
      <c r="V271" s="1737"/>
      <c r="W271" s="1737"/>
      <c r="X271" s="1737"/>
      <c r="Y271" s="1737"/>
      <c r="Z271" s="1737"/>
      <c r="AA271" s="1737"/>
      <c r="AB271" s="1737"/>
      <c r="AC271" s="1737"/>
    </row>
    <row r="272" spans="2:29" ht="15" customHeight="1">
      <c r="B272" s="1709" t="str">
        <f t="shared" si="10"/>
        <v/>
      </c>
      <c r="E272" s="1737"/>
      <c r="F272" s="1737"/>
      <c r="G272" s="1737" t="s">
        <v>1296</v>
      </c>
      <c r="H272" s="1737"/>
      <c r="I272" s="1737"/>
      <c r="J272" s="1737"/>
      <c r="K272" s="1737"/>
      <c r="L272" s="1737"/>
      <c r="M272" s="1737"/>
      <c r="N272" s="1737"/>
      <c r="O272" s="1737"/>
      <c r="P272" s="1737"/>
      <c r="Q272" s="1737"/>
      <c r="R272" s="1737"/>
      <c r="S272" s="1737"/>
      <c r="T272" s="1737"/>
      <c r="U272" s="1737"/>
      <c r="V272" s="1737"/>
      <c r="W272" s="1737"/>
      <c r="X272" s="1737"/>
      <c r="Y272" s="1737"/>
      <c r="Z272" s="1737"/>
      <c r="AA272" s="1737"/>
      <c r="AB272" s="1737"/>
      <c r="AC272" s="1737"/>
    </row>
    <row r="273" spans="2:29" ht="15" customHeight="1">
      <c r="B273" s="1709" t="str">
        <f t="shared" si="10"/>
        <v/>
      </c>
      <c r="E273" s="1737"/>
      <c r="F273" s="1737"/>
      <c r="G273" s="1737" t="s">
        <v>112</v>
      </c>
      <c r="H273" s="1737"/>
      <c r="I273" s="1737"/>
      <c r="J273" s="1737"/>
      <c r="K273" s="1737"/>
      <c r="L273" s="1737"/>
      <c r="M273" s="1737"/>
      <c r="N273" s="1737"/>
      <c r="O273" s="1737"/>
      <c r="P273" s="1737"/>
      <c r="Q273" s="1737"/>
      <c r="R273" s="1737"/>
      <c r="S273" s="1737"/>
      <c r="T273" s="1737"/>
      <c r="U273" s="1737"/>
      <c r="V273" s="1737"/>
      <c r="W273" s="1737"/>
      <c r="X273" s="1737"/>
      <c r="Y273" s="1737"/>
      <c r="Z273" s="1737"/>
      <c r="AA273" s="1737"/>
      <c r="AB273" s="1737"/>
      <c r="AC273" s="1737"/>
    </row>
    <row r="274" spans="2:29" ht="19.5" customHeight="1">
      <c r="B274" s="1709" t="str">
        <f t="shared" si="10"/>
        <v/>
      </c>
      <c r="E274" s="1737"/>
      <c r="F274" s="1737"/>
      <c r="G274" s="1737" t="s">
        <v>113</v>
      </c>
      <c r="H274" s="1737"/>
      <c r="I274" s="1737"/>
      <c r="J274" s="1737"/>
      <c r="K274" s="1737"/>
      <c r="L274" s="1737"/>
      <c r="M274" s="1737"/>
      <c r="N274" s="1737"/>
      <c r="O274" s="1737"/>
      <c r="P274" s="1737"/>
      <c r="Q274" s="1737"/>
      <c r="R274" s="1737"/>
      <c r="S274" s="1737"/>
      <c r="T274" s="1737"/>
      <c r="U274" s="1737"/>
      <c r="V274" s="1737"/>
      <c r="W274" s="1737"/>
      <c r="X274" s="1737"/>
      <c r="Y274" s="1737"/>
      <c r="Z274" s="1737"/>
      <c r="AA274" s="1737"/>
      <c r="AB274" s="1737"/>
      <c r="AC274" s="1737"/>
    </row>
    <row r="275" spans="2:29" ht="15" customHeight="1">
      <c r="B275" s="1709" t="str">
        <f t="shared" si="10"/>
        <v/>
      </c>
      <c r="E275" s="1737"/>
      <c r="F275" s="1737" t="s">
        <v>1199</v>
      </c>
      <c r="G275" s="1737" t="s">
        <v>114</v>
      </c>
      <c r="H275" s="1737"/>
      <c r="I275" s="1737"/>
      <c r="J275" s="1737"/>
      <c r="K275" s="1737"/>
      <c r="L275" s="1737"/>
      <c r="M275" s="1737"/>
      <c r="N275" s="1737"/>
      <c r="O275" s="1737"/>
      <c r="P275" s="1737"/>
      <c r="Q275" s="1737"/>
      <c r="R275" s="1737"/>
      <c r="S275" s="1737"/>
      <c r="T275" s="1737"/>
      <c r="U275" s="1737"/>
      <c r="V275" s="1737"/>
      <c r="W275" s="1737"/>
      <c r="X275" s="1737"/>
      <c r="Y275" s="1737"/>
      <c r="Z275" s="1737"/>
      <c r="AA275" s="1737"/>
      <c r="AB275" s="1737"/>
      <c r="AC275" s="1737"/>
    </row>
    <row r="276" spans="2:29" ht="15" customHeight="1">
      <c r="B276" s="1709" t="str">
        <f t="shared" si="10"/>
        <v/>
      </c>
      <c r="E276" s="1737"/>
      <c r="F276" s="1737"/>
      <c r="G276" s="1737" t="s">
        <v>115</v>
      </c>
      <c r="H276" s="1737"/>
      <c r="I276" s="1737"/>
      <c r="J276" s="1737"/>
      <c r="K276" s="1737"/>
      <c r="L276" s="1737"/>
      <c r="M276" s="1737"/>
      <c r="N276" s="1737"/>
      <c r="O276" s="1737"/>
      <c r="P276" s="1737"/>
      <c r="Q276" s="1737"/>
      <c r="R276" s="1737"/>
      <c r="S276" s="1737"/>
      <c r="T276" s="1737"/>
      <c r="U276" s="1737"/>
      <c r="V276" s="1737"/>
      <c r="W276" s="1737"/>
      <c r="X276" s="1737"/>
      <c r="Y276" s="1737"/>
      <c r="Z276" s="1737"/>
      <c r="AA276" s="1737"/>
      <c r="AB276" s="1737"/>
      <c r="AC276" s="1737"/>
    </row>
    <row r="277" spans="2:29" ht="19.5" customHeight="1">
      <c r="B277" s="1709" t="str">
        <f t="shared" si="10"/>
        <v/>
      </c>
      <c r="E277" s="1737"/>
      <c r="F277" s="1725" t="s">
        <v>1201</v>
      </c>
      <c r="G277" s="1725" t="s">
        <v>1391</v>
      </c>
      <c r="H277" s="1737"/>
      <c r="I277" s="1737"/>
      <c r="J277" s="1737"/>
      <c r="K277" s="1737"/>
      <c r="L277" s="1737"/>
      <c r="M277" s="1737"/>
      <c r="N277" s="1737"/>
      <c r="O277" s="1737"/>
      <c r="P277" s="1737"/>
      <c r="Q277" s="1737"/>
      <c r="R277" s="1737"/>
      <c r="S277" s="1737"/>
      <c r="T277" s="1737"/>
      <c r="U277" s="1737"/>
      <c r="V277" s="1737"/>
      <c r="W277" s="1737"/>
      <c r="X277" s="1737"/>
      <c r="Y277" s="1737"/>
      <c r="Z277" s="1737"/>
      <c r="AA277" s="1737"/>
      <c r="AB277" s="1737"/>
      <c r="AC277" s="1737"/>
    </row>
    <row r="278" spans="2:29" ht="15" customHeight="1">
      <c r="B278" s="1709" t="str">
        <f t="shared" si="10"/>
        <v/>
      </c>
      <c r="E278" s="1737"/>
      <c r="F278" s="1737"/>
      <c r="G278" s="1737"/>
      <c r="H278" s="1737"/>
      <c r="I278" s="1737"/>
      <c r="J278" s="1737"/>
      <c r="K278" s="1737"/>
      <c r="L278" s="1737"/>
      <c r="M278" s="1737"/>
      <c r="N278" s="1737"/>
      <c r="O278" s="1737"/>
      <c r="P278" s="1737"/>
      <c r="Q278" s="1737"/>
      <c r="R278" s="1737"/>
      <c r="S278" s="1737"/>
      <c r="T278" s="1737"/>
      <c r="U278" s="1737"/>
      <c r="V278" s="1737"/>
      <c r="W278" s="1737"/>
      <c r="X278" s="1737"/>
      <c r="Y278" s="1737"/>
      <c r="Z278" s="1737"/>
      <c r="AA278" s="1737"/>
      <c r="AB278" s="1737"/>
      <c r="AC278" s="1737"/>
    </row>
    <row r="279" spans="2:29" ht="15" customHeight="1">
      <c r="B279" s="1709" t="str">
        <f t="shared" si="10"/>
        <v/>
      </c>
      <c r="E279" s="1737" t="s">
        <v>806</v>
      </c>
      <c r="F279" s="1737" t="s">
        <v>116</v>
      </c>
      <c r="G279" s="1737"/>
      <c r="H279" s="1737"/>
      <c r="I279" s="1737"/>
      <c r="J279" s="1737"/>
      <c r="K279" s="1737"/>
      <c r="L279" s="1737"/>
      <c r="M279" s="1737"/>
      <c r="N279" s="1737"/>
      <c r="O279" s="1737"/>
      <c r="P279" s="1737"/>
      <c r="Q279" s="1737"/>
      <c r="R279" s="1737"/>
      <c r="S279" s="1737"/>
      <c r="T279" s="1737"/>
      <c r="U279" s="1737"/>
      <c r="V279" s="1737"/>
      <c r="W279" s="1737"/>
      <c r="X279" s="1737"/>
      <c r="Y279" s="1737"/>
      <c r="Z279" s="1737"/>
      <c r="AA279" s="1737"/>
      <c r="AB279" s="1737"/>
      <c r="AC279" s="1737"/>
    </row>
    <row r="280" spans="2:29" ht="15" customHeight="1">
      <c r="B280" s="1709" t="str">
        <f t="shared" si="10"/>
        <v/>
      </c>
      <c r="E280" s="1737"/>
      <c r="F280" s="1737" t="s">
        <v>1192</v>
      </c>
      <c r="G280" s="1737" t="s">
        <v>710</v>
      </c>
      <c r="H280" s="1737"/>
      <c r="I280" s="1737"/>
      <c r="J280" s="1737"/>
      <c r="K280" s="1737"/>
      <c r="L280" s="1737"/>
      <c r="M280" s="1737"/>
      <c r="N280" s="1737"/>
      <c r="O280" s="1737"/>
      <c r="P280" s="1737"/>
      <c r="Q280" s="1737"/>
      <c r="R280" s="1737"/>
      <c r="S280" s="1737"/>
      <c r="T280" s="1737"/>
      <c r="U280" s="1737"/>
      <c r="V280" s="1737"/>
      <c r="W280" s="1737"/>
      <c r="X280" s="1737"/>
      <c r="Y280" s="1737"/>
      <c r="Z280" s="1737"/>
      <c r="AA280" s="1737"/>
      <c r="AB280" s="1737"/>
      <c r="AC280" s="1737"/>
    </row>
    <row r="281" spans="2:29" ht="19.5" customHeight="1">
      <c r="B281" s="1709" t="str">
        <f t="shared" si="10"/>
        <v/>
      </c>
      <c r="E281" s="1737"/>
      <c r="F281" s="1737"/>
      <c r="G281" s="1737" t="s">
        <v>711</v>
      </c>
      <c r="H281" s="1737"/>
      <c r="I281" s="1737"/>
      <c r="J281" s="1737"/>
      <c r="K281" s="1737"/>
      <c r="L281" s="1737"/>
      <c r="M281" s="1737"/>
      <c r="N281" s="1737"/>
      <c r="O281" s="1737"/>
      <c r="P281" s="1737"/>
      <c r="Q281" s="1737"/>
      <c r="R281" s="1737"/>
      <c r="S281" s="1737"/>
      <c r="T281" s="1737"/>
      <c r="U281" s="1737"/>
      <c r="V281" s="1737"/>
      <c r="W281" s="1737"/>
      <c r="X281" s="1737"/>
      <c r="Y281" s="1737"/>
      <c r="Z281" s="1737"/>
      <c r="AA281" s="1737"/>
      <c r="AB281" s="1737"/>
      <c r="AC281" s="1737"/>
    </row>
    <row r="282" spans="2:29" ht="15" customHeight="1">
      <c r="B282" s="1709" t="str">
        <f t="shared" si="10"/>
        <v/>
      </c>
      <c r="E282" s="1737"/>
      <c r="F282" s="1737" t="s">
        <v>1199</v>
      </c>
      <c r="G282" s="1737" t="s">
        <v>712</v>
      </c>
      <c r="H282" s="1737"/>
      <c r="I282" s="1737"/>
      <c r="J282" s="1737"/>
      <c r="K282" s="1737"/>
      <c r="L282" s="1737"/>
      <c r="M282" s="1737"/>
      <c r="N282" s="1737"/>
      <c r="O282" s="1737"/>
      <c r="P282" s="1737"/>
      <c r="Q282" s="1737"/>
      <c r="R282" s="1737"/>
      <c r="S282" s="1737"/>
      <c r="T282" s="1737"/>
      <c r="U282" s="1737"/>
      <c r="V282" s="1737"/>
      <c r="W282" s="1737"/>
      <c r="X282" s="1737"/>
      <c r="Y282" s="1737"/>
      <c r="Z282" s="1737"/>
      <c r="AA282" s="1737"/>
      <c r="AB282" s="1737"/>
      <c r="AC282" s="1737"/>
    </row>
    <row r="283" spans="2:29" ht="19.5" customHeight="1">
      <c r="B283" s="1709" t="str">
        <f t="shared" si="10"/>
        <v/>
      </c>
      <c r="E283" s="1742"/>
      <c r="F283" s="1737"/>
      <c r="G283" s="1737"/>
      <c r="H283" s="1737"/>
      <c r="I283" s="1737"/>
      <c r="J283" s="1737"/>
      <c r="K283" s="1737"/>
      <c r="L283" s="1737"/>
      <c r="M283" s="1737"/>
      <c r="N283" s="1737"/>
      <c r="O283" s="1737"/>
      <c r="P283" s="1737"/>
      <c r="Q283" s="1737"/>
      <c r="R283" s="1737"/>
      <c r="S283" s="1737"/>
      <c r="T283" s="1737"/>
      <c r="U283" s="1737"/>
      <c r="V283" s="1737"/>
      <c r="W283" s="1737"/>
      <c r="X283" s="1737"/>
      <c r="Y283" s="1737"/>
      <c r="Z283" s="1737"/>
      <c r="AA283" s="1737"/>
      <c r="AB283" s="1737"/>
      <c r="AC283" s="1737"/>
    </row>
    <row r="284" spans="2:29" ht="15" customHeight="1">
      <c r="B284" s="1709" t="str">
        <f t="shared" si="10"/>
        <v/>
      </c>
      <c r="E284" s="1742"/>
      <c r="F284" s="1746" t="s">
        <v>2</v>
      </c>
      <c r="G284" s="1737"/>
      <c r="H284" s="1737"/>
      <c r="I284" s="1737"/>
      <c r="J284" s="1737"/>
      <c r="K284" s="1737"/>
      <c r="L284" s="1737"/>
      <c r="M284" s="1737"/>
      <c r="N284" s="1737"/>
      <c r="O284" s="1737"/>
      <c r="P284" s="1737"/>
      <c r="Q284" s="1737"/>
      <c r="R284" s="1737"/>
      <c r="S284" s="1737"/>
      <c r="T284" s="1737"/>
      <c r="U284" s="1737"/>
      <c r="V284" s="1737"/>
      <c r="W284" s="1737"/>
      <c r="X284" s="1737"/>
      <c r="Y284" s="1737"/>
      <c r="Z284" s="1737"/>
      <c r="AA284" s="1737"/>
      <c r="AB284" s="1737"/>
      <c r="AC284" s="1737"/>
    </row>
    <row r="285" spans="2:29" ht="15" customHeight="1">
      <c r="B285" s="1709" t="str">
        <f t="shared" si="10"/>
        <v/>
      </c>
      <c r="E285" s="1742"/>
      <c r="F285" s="1746" t="s">
        <v>1826</v>
      </c>
      <c r="G285" s="1737"/>
      <c r="H285" s="1737"/>
      <c r="I285" s="1737"/>
      <c r="J285" s="1737"/>
      <c r="K285" s="1737"/>
      <c r="L285" s="1737"/>
      <c r="M285" s="1737"/>
      <c r="N285" s="1737"/>
      <c r="O285" s="1737"/>
      <c r="P285" s="1737"/>
      <c r="Q285" s="1737"/>
      <c r="R285" s="1737"/>
      <c r="S285" s="1737"/>
      <c r="T285" s="1737"/>
      <c r="U285" s="1737"/>
      <c r="V285" s="1737"/>
      <c r="W285" s="1737"/>
      <c r="X285" s="1737"/>
      <c r="Y285" s="1737"/>
      <c r="Z285" s="1737"/>
      <c r="AA285" s="1737"/>
      <c r="AB285" s="1737"/>
      <c r="AC285" s="1737"/>
    </row>
    <row r="286" spans="2:29" ht="11.25" customHeight="1">
      <c r="B286" s="1709" t="str">
        <f t="shared" si="10"/>
        <v/>
      </c>
      <c r="E286" s="1742"/>
      <c r="F286" s="1746"/>
      <c r="G286" s="1737"/>
      <c r="H286" s="1737"/>
      <c r="I286" s="1737"/>
      <c r="J286" s="1737"/>
      <c r="K286" s="1737"/>
      <c r="L286" s="1737"/>
      <c r="M286" s="1737"/>
      <c r="N286" s="1737"/>
      <c r="O286" s="1737"/>
      <c r="P286" s="1737"/>
      <c r="Q286" s="1737"/>
      <c r="R286" s="1737"/>
      <c r="S286" s="1737"/>
      <c r="T286" s="1737"/>
      <c r="U286" s="1737"/>
      <c r="V286" s="1737"/>
      <c r="W286" s="1737"/>
      <c r="X286" s="1737"/>
      <c r="Y286" s="1737"/>
      <c r="Z286" s="1737"/>
      <c r="AA286" s="1737"/>
      <c r="AB286" s="1737"/>
      <c r="AC286" s="1737"/>
    </row>
    <row r="287" spans="2:29" ht="15" customHeight="1">
      <c r="B287" s="1709" t="str">
        <f t="shared" si="10"/>
        <v/>
      </c>
      <c r="E287" s="1742"/>
      <c r="F287" s="1738" t="s">
        <v>1880</v>
      </c>
      <c r="G287" s="1737"/>
      <c r="H287" s="1737"/>
      <c r="I287" s="1737"/>
      <c r="J287" s="1737"/>
      <c r="K287" s="1737"/>
      <c r="L287" s="1737"/>
      <c r="M287" s="1737"/>
      <c r="N287" s="1737"/>
      <c r="O287" s="1737"/>
      <c r="P287" s="1737"/>
      <c r="Q287" s="1737"/>
      <c r="R287" s="1737"/>
      <c r="S287" s="1737"/>
      <c r="T287" s="1737"/>
      <c r="U287" s="1737"/>
      <c r="V287" s="1737"/>
      <c r="W287" s="1737"/>
      <c r="X287" s="1737"/>
      <c r="Y287" s="1737"/>
      <c r="Z287" s="1737"/>
      <c r="AA287" s="1737"/>
      <c r="AB287" s="1737"/>
      <c r="AC287" s="1737"/>
    </row>
    <row r="288" spans="2:29" ht="24" customHeight="1">
      <c r="B288" s="1709" t="str">
        <f t="shared" si="10"/>
        <v/>
      </c>
      <c r="E288" s="1742"/>
      <c r="F288" s="1746"/>
      <c r="H288" s="1737"/>
      <c r="I288" s="1737"/>
      <c r="J288" s="1737"/>
      <c r="K288" s="1737"/>
      <c r="L288" s="1737"/>
      <c r="M288" s="1737"/>
      <c r="N288" s="1737"/>
      <c r="O288" s="1737"/>
      <c r="P288" s="1737"/>
      <c r="Q288" s="1737"/>
      <c r="R288" s="1737"/>
      <c r="S288" s="1747" t="s">
        <v>1825</v>
      </c>
      <c r="T288" s="1737"/>
      <c r="U288" s="2249"/>
      <c r="V288" s="2250"/>
      <c r="W288" s="2251"/>
      <c r="X288" s="1737"/>
      <c r="Y288" s="1737"/>
      <c r="Z288" s="1737"/>
      <c r="AA288" s="1737"/>
      <c r="AB288" s="1737"/>
      <c r="AC288" s="1737"/>
    </row>
    <row r="289" spans="2:29" ht="6" customHeight="1">
      <c r="B289" s="1709" t="str">
        <f t="shared" si="10"/>
        <v/>
      </c>
      <c r="E289" s="1742"/>
      <c r="F289" s="1746"/>
      <c r="G289" s="1737"/>
      <c r="H289" s="1737"/>
      <c r="I289" s="1737"/>
      <c r="J289" s="1737"/>
      <c r="K289" s="1737"/>
      <c r="L289" s="1737"/>
      <c r="M289" s="1737"/>
      <c r="N289" s="1737"/>
      <c r="O289" s="1737"/>
      <c r="P289" s="1737"/>
      <c r="Q289" s="1737"/>
      <c r="R289" s="1737"/>
      <c r="S289" s="1737"/>
      <c r="T289" s="1737"/>
      <c r="U289" s="1737"/>
      <c r="V289" s="1737"/>
      <c r="W289" s="1737"/>
      <c r="X289" s="1737"/>
      <c r="Y289" s="1737"/>
      <c r="Z289" s="1737"/>
      <c r="AA289" s="1737"/>
      <c r="AB289" s="1737"/>
      <c r="AC289" s="1737"/>
    </row>
    <row r="290" spans="2:29" ht="9" customHeight="1">
      <c r="B290" s="1709" t="str">
        <f t="shared" si="10"/>
        <v/>
      </c>
      <c r="E290" s="1737"/>
      <c r="F290" s="1737"/>
      <c r="G290" s="1737"/>
      <c r="H290" s="1737"/>
      <c r="I290" s="1737"/>
      <c r="J290" s="1737"/>
      <c r="K290" s="1737"/>
      <c r="L290" s="1737"/>
      <c r="M290" s="1737"/>
      <c r="N290" s="1737"/>
      <c r="O290" s="1737"/>
      <c r="P290" s="1737"/>
      <c r="Q290" s="1737"/>
      <c r="R290" s="1737"/>
      <c r="S290" s="1737"/>
      <c r="T290" s="1737"/>
      <c r="U290" s="1737"/>
      <c r="V290" s="1737"/>
      <c r="W290" s="1737"/>
      <c r="X290" s="1737"/>
      <c r="Y290" s="1737"/>
      <c r="Z290" s="1737"/>
      <c r="AA290" s="1737"/>
      <c r="AB290" s="1737"/>
      <c r="AC290" s="1737"/>
    </row>
    <row r="291" spans="2:29" ht="15" customHeight="1">
      <c r="B291" s="1709" t="str">
        <f t="shared" si="10"/>
        <v/>
      </c>
      <c r="E291" s="1737"/>
      <c r="F291" s="1737" t="s">
        <v>1201</v>
      </c>
      <c r="G291" s="1737" t="s">
        <v>1258</v>
      </c>
      <c r="H291" s="1737"/>
      <c r="I291" s="1737"/>
      <c r="J291" s="1737"/>
      <c r="K291" s="1737"/>
      <c r="L291" s="1737"/>
      <c r="M291" s="1737"/>
      <c r="N291" s="1737"/>
      <c r="O291" s="1737"/>
      <c r="P291" s="1737"/>
      <c r="Q291" s="1737"/>
      <c r="R291" s="1737"/>
      <c r="S291" s="1737"/>
      <c r="T291" s="1737"/>
      <c r="U291" s="1737"/>
      <c r="V291" s="1737"/>
      <c r="W291" s="1737"/>
      <c r="X291" s="1737"/>
      <c r="Y291" s="1737"/>
      <c r="Z291" s="1737"/>
      <c r="AA291" s="1737"/>
      <c r="AB291" s="1737"/>
      <c r="AC291" s="1737"/>
    </row>
    <row r="292" spans="2:29" ht="15" customHeight="1">
      <c r="B292" s="1709" t="str">
        <f t="shared" si="10"/>
        <v/>
      </c>
      <c r="E292" s="1737"/>
      <c r="F292" s="1737"/>
      <c r="G292" s="1737" t="s">
        <v>1259</v>
      </c>
      <c r="H292" s="1737"/>
      <c r="I292" s="1737"/>
      <c r="J292" s="1737"/>
      <c r="K292" s="1737"/>
      <c r="L292" s="1737"/>
      <c r="M292" s="1737"/>
      <c r="N292" s="1737"/>
      <c r="O292" s="1737"/>
      <c r="P292" s="1737"/>
      <c r="Q292" s="1737"/>
      <c r="R292" s="1737"/>
      <c r="S292" s="1737"/>
      <c r="T292" s="1737"/>
      <c r="U292" s="1737"/>
      <c r="V292" s="1737"/>
      <c r="W292" s="1737"/>
      <c r="X292" s="1737"/>
      <c r="Y292" s="1737"/>
      <c r="Z292" s="1737"/>
      <c r="AA292" s="1737"/>
      <c r="AB292" s="1737"/>
      <c r="AC292" s="1737"/>
    </row>
    <row r="293" spans="2:29" ht="19.5" customHeight="1">
      <c r="B293" s="1709" t="str">
        <f t="shared" si="10"/>
        <v/>
      </c>
      <c r="E293" s="1737"/>
      <c r="F293" s="1737"/>
      <c r="G293" s="1737" t="s">
        <v>713</v>
      </c>
      <c r="H293" s="1737"/>
      <c r="I293" s="1737"/>
      <c r="J293" s="1737"/>
      <c r="K293" s="1737"/>
      <c r="L293" s="1737"/>
      <c r="M293" s="1737"/>
      <c r="N293" s="1737"/>
      <c r="O293" s="1737"/>
      <c r="P293" s="1737"/>
      <c r="Q293" s="1737"/>
      <c r="R293" s="1737"/>
      <c r="S293" s="1737"/>
      <c r="T293" s="1737"/>
      <c r="U293" s="1737"/>
      <c r="V293" s="1737"/>
      <c r="W293" s="1737"/>
      <c r="X293" s="1737"/>
      <c r="Y293" s="1737"/>
      <c r="Z293" s="1737"/>
      <c r="AA293" s="1737"/>
      <c r="AB293" s="1737"/>
      <c r="AC293" s="1737"/>
    </row>
    <row r="294" spans="2:29" ht="15" customHeight="1">
      <c r="B294" s="1709" t="str">
        <f t="shared" si="10"/>
        <v/>
      </c>
      <c r="E294" s="1737"/>
      <c r="F294" s="1737" t="s">
        <v>696</v>
      </c>
      <c r="G294" s="1737" t="s">
        <v>714</v>
      </c>
      <c r="H294" s="1737"/>
      <c r="I294" s="1737"/>
      <c r="J294" s="1737"/>
      <c r="K294" s="1737"/>
      <c r="L294" s="1737"/>
      <c r="M294" s="1737"/>
      <c r="N294" s="1737"/>
      <c r="O294" s="1737"/>
      <c r="P294" s="1737"/>
      <c r="Q294" s="1737"/>
      <c r="R294" s="1737"/>
      <c r="S294" s="1737"/>
      <c r="T294" s="1737"/>
      <c r="U294" s="1737"/>
      <c r="V294" s="1737"/>
      <c r="W294" s="1737"/>
      <c r="X294" s="1737"/>
      <c r="Y294" s="1737"/>
      <c r="Z294" s="1737"/>
      <c r="AA294" s="1737"/>
      <c r="AB294" s="1737"/>
      <c r="AC294" s="1737"/>
    </row>
    <row r="295" spans="2:29" ht="19.5" customHeight="1">
      <c r="B295" s="1709" t="str">
        <f t="shared" si="10"/>
        <v/>
      </c>
      <c r="E295" s="1737"/>
      <c r="F295" s="1725" t="s">
        <v>698</v>
      </c>
      <c r="G295" s="1725" t="s">
        <v>1391</v>
      </c>
      <c r="H295" s="1737"/>
      <c r="I295" s="1737"/>
      <c r="J295" s="1737"/>
      <c r="K295" s="1737"/>
      <c r="L295" s="1737"/>
      <c r="M295" s="1737"/>
      <c r="N295" s="1737"/>
      <c r="O295" s="1737"/>
      <c r="P295" s="1737"/>
      <c r="Q295" s="1737"/>
      <c r="R295" s="1737"/>
      <c r="S295" s="1737"/>
      <c r="T295" s="1737"/>
      <c r="U295" s="1737"/>
      <c r="V295" s="1737"/>
      <c r="W295" s="1737"/>
      <c r="X295" s="1737"/>
      <c r="Y295" s="1737"/>
      <c r="Z295" s="1737"/>
      <c r="AA295" s="1737"/>
      <c r="AB295" s="1737"/>
      <c r="AC295" s="1737"/>
    </row>
    <row r="296" spans="2:29" ht="15" customHeight="1">
      <c r="B296" s="1709" t="str">
        <f t="shared" si="10"/>
        <v/>
      </c>
      <c r="E296" s="1737"/>
      <c r="F296" s="1737"/>
      <c r="G296" s="1737"/>
      <c r="H296" s="1737"/>
      <c r="I296" s="1737"/>
      <c r="J296" s="1737"/>
      <c r="K296" s="1737"/>
      <c r="L296" s="1737"/>
      <c r="M296" s="1737"/>
      <c r="N296" s="1737"/>
      <c r="O296" s="1737"/>
      <c r="P296" s="1737"/>
      <c r="Q296" s="1737"/>
      <c r="R296" s="1737"/>
      <c r="S296" s="1737"/>
      <c r="T296" s="1737"/>
      <c r="U296" s="1737"/>
      <c r="V296" s="1737"/>
      <c r="W296" s="1737"/>
      <c r="X296" s="1737"/>
      <c r="Y296" s="1737"/>
      <c r="Z296" s="1737"/>
      <c r="AA296" s="1737"/>
      <c r="AB296" s="1737"/>
      <c r="AC296" s="1737"/>
    </row>
    <row r="297" spans="2:29" ht="19.5" customHeight="1">
      <c r="B297" s="1709" t="str">
        <f t="shared" si="10"/>
        <v/>
      </c>
      <c r="E297" s="1737" t="s">
        <v>807</v>
      </c>
      <c r="F297" s="1737" t="s">
        <v>1533</v>
      </c>
      <c r="G297" s="1737"/>
      <c r="H297" s="1737"/>
      <c r="I297" s="1737"/>
      <c r="J297" s="1737"/>
      <c r="K297" s="1737"/>
      <c r="L297" s="1737"/>
      <c r="M297" s="1737"/>
      <c r="N297" s="1737"/>
      <c r="O297" s="1737"/>
      <c r="P297" s="1737"/>
      <c r="Q297" s="1737"/>
      <c r="R297" s="1737"/>
      <c r="S297" s="1737"/>
      <c r="T297" s="1737"/>
      <c r="U297" s="1737"/>
      <c r="V297" s="1737"/>
      <c r="W297" s="1737"/>
      <c r="X297" s="1737"/>
      <c r="Y297" s="1737"/>
      <c r="Z297" s="1737"/>
      <c r="AA297" s="1737"/>
      <c r="AB297" s="1737"/>
      <c r="AC297" s="1737"/>
    </row>
    <row r="298" spans="2:29" ht="15" customHeight="1">
      <c r="B298" s="1709" t="str">
        <f t="shared" si="10"/>
        <v/>
      </c>
      <c r="E298" s="1737"/>
      <c r="F298" s="1737" t="s">
        <v>1192</v>
      </c>
      <c r="G298" s="1737" t="s">
        <v>111</v>
      </c>
      <c r="H298" s="1737"/>
      <c r="I298" s="1737"/>
      <c r="J298" s="1737"/>
      <c r="K298" s="1737"/>
      <c r="L298" s="1737"/>
      <c r="M298" s="1737"/>
      <c r="N298" s="1737"/>
      <c r="O298" s="1737"/>
      <c r="P298" s="1737"/>
      <c r="Q298" s="1737"/>
      <c r="R298" s="1737"/>
      <c r="S298" s="1737"/>
      <c r="T298" s="1737"/>
      <c r="U298" s="1737"/>
      <c r="V298" s="1737"/>
      <c r="W298" s="1737"/>
      <c r="X298" s="1737"/>
      <c r="Y298" s="1737"/>
      <c r="Z298" s="1737"/>
      <c r="AA298" s="1737"/>
      <c r="AB298" s="1737"/>
      <c r="AC298" s="1737"/>
    </row>
    <row r="299" spans="2:29" ht="15" customHeight="1">
      <c r="B299" s="1709" t="str">
        <f t="shared" si="10"/>
        <v/>
      </c>
      <c r="E299" s="1737"/>
      <c r="F299" s="1737"/>
      <c r="G299" s="1737" t="s">
        <v>1296</v>
      </c>
      <c r="H299" s="1737"/>
      <c r="I299" s="1737"/>
      <c r="J299" s="1737"/>
      <c r="K299" s="1737"/>
      <c r="L299" s="1737"/>
      <c r="M299" s="1737"/>
      <c r="N299" s="1737"/>
      <c r="O299" s="1737"/>
      <c r="P299" s="1737"/>
      <c r="Q299" s="1737"/>
      <c r="R299" s="1737"/>
      <c r="S299" s="1737"/>
      <c r="T299" s="1737"/>
      <c r="U299" s="1737"/>
      <c r="V299" s="1737"/>
      <c r="W299" s="1737"/>
      <c r="X299" s="1737"/>
      <c r="Y299" s="1737"/>
      <c r="Z299" s="1737"/>
      <c r="AA299" s="1737"/>
      <c r="AB299" s="1737"/>
      <c r="AC299" s="1737"/>
    </row>
    <row r="300" spans="2:29" ht="15" customHeight="1">
      <c r="B300" s="1709" t="str">
        <f t="shared" si="10"/>
        <v/>
      </c>
      <c r="E300" s="1737"/>
      <c r="F300" s="1737"/>
      <c r="G300" s="1737" t="s">
        <v>112</v>
      </c>
      <c r="H300" s="1737"/>
      <c r="I300" s="1737"/>
      <c r="J300" s="1737"/>
      <c r="K300" s="1737"/>
      <c r="L300" s="1737"/>
      <c r="M300" s="1737"/>
      <c r="N300" s="1737"/>
      <c r="O300" s="1737"/>
      <c r="P300" s="1737"/>
      <c r="Q300" s="1737"/>
      <c r="R300" s="1737"/>
      <c r="S300" s="1737"/>
      <c r="T300" s="1737"/>
      <c r="U300" s="1737"/>
      <c r="V300" s="1737"/>
      <c r="W300" s="1737"/>
      <c r="X300" s="1737"/>
      <c r="Y300" s="1737"/>
      <c r="Z300" s="1737"/>
      <c r="AA300" s="1737"/>
      <c r="AB300" s="1737"/>
      <c r="AC300" s="1737"/>
    </row>
    <row r="301" spans="2:29" ht="19.5" customHeight="1">
      <c r="B301" s="1709" t="str">
        <f t="shared" si="10"/>
        <v/>
      </c>
      <c r="E301" s="1737"/>
      <c r="F301" s="1737"/>
      <c r="G301" s="1737" t="s">
        <v>113</v>
      </c>
      <c r="H301" s="1737"/>
      <c r="I301" s="1737"/>
      <c r="J301" s="1737"/>
      <c r="K301" s="1737"/>
      <c r="L301" s="1737"/>
      <c r="M301" s="1737"/>
      <c r="N301" s="1737"/>
      <c r="O301" s="1737"/>
      <c r="P301" s="1737"/>
      <c r="Q301" s="1737"/>
      <c r="R301" s="1737"/>
      <c r="S301" s="1737"/>
      <c r="T301" s="1737"/>
      <c r="U301" s="1737"/>
      <c r="V301" s="1737"/>
      <c r="W301" s="1737"/>
      <c r="X301" s="1737"/>
      <c r="Y301" s="1737"/>
      <c r="Z301" s="1737"/>
      <c r="AA301" s="1737"/>
      <c r="AB301" s="1737"/>
      <c r="AC301" s="1737"/>
    </row>
    <row r="302" spans="2:29" ht="15" customHeight="1">
      <c r="B302" s="1709" t="str">
        <f t="shared" si="10"/>
        <v/>
      </c>
      <c r="E302" s="1737"/>
      <c r="F302" s="1737" t="s">
        <v>1199</v>
      </c>
      <c r="G302" s="1737" t="s">
        <v>1534</v>
      </c>
      <c r="H302" s="1737"/>
      <c r="I302" s="1737"/>
      <c r="J302" s="1737"/>
      <c r="K302" s="1737"/>
      <c r="L302" s="1737"/>
      <c r="M302" s="1737"/>
      <c r="N302" s="1737"/>
      <c r="O302" s="1737"/>
      <c r="P302" s="1737"/>
      <c r="Q302" s="1737"/>
      <c r="R302" s="1737"/>
      <c r="S302" s="1737"/>
      <c r="T302" s="1737"/>
      <c r="U302" s="1737"/>
      <c r="V302" s="1737"/>
      <c r="W302" s="1737"/>
      <c r="X302" s="1737"/>
      <c r="Y302" s="1737"/>
      <c r="Z302" s="1737"/>
      <c r="AA302" s="1737"/>
      <c r="AB302" s="1737"/>
      <c r="AC302" s="1737"/>
    </row>
    <row r="303" spans="2:29" ht="19.5" customHeight="1">
      <c r="B303" s="1709" t="str">
        <f t="shared" si="10"/>
        <v/>
      </c>
      <c r="E303" s="1737"/>
      <c r="F303" s="1737"/>
      <c r="G303" s="1737" t="s">
        <v>1535</v>
      </c>
      <c r="H303" s="1737"/>
      <c r="I303" s="1737"/>
      <c r="J303" s="1737"/>
      <c r="K303" s="1737"/>
      <c r="L303" s="1737"/>
      <c r="M303" s="1737"/>
      <c r="N303" s="1737"/>
      <c r="O303" s="1737"/>
      <c r="P303" s="1737"/>
      <c r="Q303" s="1737"/>
      <c r="R303" s="1737"/>
      <c r="S303" s="1737"/>
      <c r="T303" s="1737"/>
      <c r="U303" s="1737"/>
      <c r="V303" s="1737"/>
      <c r="W303" s="1737"/>
      <c r="X303" s="1737"/>
      <c r="Y303" s="1737"/>
      <c r="Z303" s="1737"/>
      <c r="AA303" s="1737"/>
      <c r="AB303" s="1737"/>
      <c r="AC303" s="1737"/>
    </row>
    <row r="304" spans="2:29" ht="15" customHeight="1">
      <c r="B304" s="1709" t="str">
        <f t="shared" si="10"/>
        <v/>
      </c>
      <c r="E304" s="1737"/>
      <c r="F304" s="1737" t="s">
        <v>1201</v>
      </c>
      <c r="G304" s="1737" t="s">
        <v>710</v>
      </c>
      <c r="H304" s="1737"/>
      <c r="I304" s="1737"/>
      <c r="J304" s="1737"/>
      <c r="K304" s="1737"/>
      <c r="L304" s="1737"/>
      <c r="M304" s="1737"/>
      <c r="N304" s="1737"/>
      <c r="O304" s="1737"/>
      <c r="P304" s="1737"/>
      <c r="Q304" s="1737"/>
      <c r="R304" s="1737"/>
      <c r="S304" s="1737"/>
      <c r="T304" s="1737"/>
      <c r="U304" s="1737"/>
      <c r="V304" s="1737"/>
      <c r="W304" s="1737"/>
      <c r="X304" s="1737"/>
      <c r="Y304" s="1737"/>
      <c r="Z304" s="1737"/>
      <c r="AA304" s="1737"/>
      <c r="AB304" s="1737"/>
      <c r="AC304" s="1737"/>
    </row>
    <row r="305" spans="2:29" ht="19.5" customHeight="1">
      <c r="B305" s="1709" t="str">
        <f t="shared" si="10"/>
        <v/>
      </c>
      <c r="E305" s="1737"/>
      <c r="F305" s="1737"/>
      <c r="G305" s="1737" t="s">
        <v>711</v>
      </c>
      <c r="H305" s="1737"/>
      <c r="I305" s="1737"/>
      <c r="J305" s="1737"/>
      <c r="K305" s="1737"/>
      <c r="L305" s="1737"/>
      <c r="M305" s="1737"/>
      <c r="N305" s="1737"/>
      <c r="O305" s="1737"/>
      <c r="P305" s="1737"/>
      <c r="Q305" s="1737"/>
      <c r="R305" s="1737"/>
      <c r="S305" s="1737"/>
      <c r="T305" s="1737"/>
      <c r="U305" s="1737"/>
      <c r="V305" s="1737"/>
      <c r="W305" s="1737"/>
      <c r="X305" s="1737"/>
      <c r="Y305" s="1737"/>
      <c r="Z305" s="1737"/>
      <c r="AA305" s="1737"/>
      <c r="AB305" s="1737"/>
      <c r="AC305" s="1737"/>
    </row>
    <row r="306" spans="2:29" ht="15" customHeight="1">
      <c r="B306" s="1709" t="str">
        <f t="shared" si="10"/>
        <v/>
      </c>
      <c r="E306" s="1737"/>
      <c r="F306" s="1737" t="s">
        <v>696</v>
      </c>
      <c r="G306" s="1737" t="s">
        <v>712</v>
      </c>
      <c r="H306" s="1737"/>
      <c r="I306" s="1737"/>
      <c r="J306" s="1737"/>
      <c r="K306" s="1737"/>
      <c r="L306" s="1737"/>
      <c r="M306" s="1737"/>
      <c r="N306" s="1737"/>
      <c r="O306" s="1737"/>
      <c r="P306" s="1737"/>
      <c r="Q306" s="1737"/>
      <c r="R306" s="1737"/>
      <c r="S306" s="1737"/>
      <c r="T306" s="1737"/>
      <c r="U306" s="1737"/>
      <c r="V306" s="1737"/>
      <c r="W306" s="1737"/>
      <c r="X306" s="1737"/>
      <c r="Y306" s="1737"/>
      <c r="Z306" s="1737"/>
      <c r="AA306" s="1737"/>
      <c r="AB306" s="1737"/>
      <c r="AC306" s="1737"/>
    </row>
    <row r="307" spans="2:29" ht="5.25" customHeight="1">
      <c r="B307" s="1709" t="str">
        <f t="shared" si="10"/>
        <v/>
      </c>
      <c r="E307" s="1737"/>
      <c r="F307" s="1725"/>
      <c r="G307" s="1725"/>
      <c r="H307" s="1737"/>
      <c r="I307" s="1737"/>
      <c r="J307" s="1737"/>
      <c r="K307" s="1737"/>
      <c r="L307" s="1737"/>
      <c r="M307" s="1737"/>
      <c r="N307" s="1737"/>
      <c r="O307" s="1737"/>
      <c r="P307" s="1737"/>
      <c r="Q307" s="1737"/>
      <c r="R307" s="1737"/>
      <c r="S307" s="1737"/>
      <c r="T307" s="1737"/>
      <c r="U307" s="1737"/>
      <c r="V307" s="1737"/>
      <c r="W307" s="1737"/>
      <c r="X307" s="1737"/>
      <c r="Y307" s="1737"/>
      <c r="Z307" s="1737"/>
      <c r="AA307" s="1737"/>
      <c r="AB307" s="1737"/>
      <c r="AC307" s="1737"/>
    </row>
    <row r="308" spans="2:29" ht="13.5" customHeight="1">
      <c r="B308" s="1709" t="str">
        <f t="shared" si="10"/>
        <v/>
      </c>
      <c r="E308" s="1742"/>
      <c r="F308" s="1737"/>
      <c r="G308" s="1737"/>
      <c r="H308" s="1737"/>
      <c r="I308" s="1737"/>
      <c r="J308" s="1737"/>
      <c r="K308" s="1737"/>
      <c r="L308" s="1737"/>
      <c r="M308" s="1737"/>
      <c r="N308" s="1737"/>
      <c r="O308" s="1737"/>
      <c r="P308" s="1737"/>
      <c r="Q308" s="1737"/>
      <c r="R308" s="1737"/>
      <c r="S308" s="1737"/>
      <c r="T308" s="1737"/>
      <c r="U308" s="1737"/>
      <c r="V308" s="1737"/>
      <c r="W308" s="1737"/>
      <c r="X308" s="1737"/>
      <c r="Y308" s="1737"/>
      <c r="Z308" s="1737"/>
      <c r="AA308" s="1737"/>
      <c r="AB308" s="1737"/>
      <c r="AC308" s="1737"/>
    </row>
    <row r="309" spans="2:29" ht="15" customHeight="1">
      <c r="B309" s="1709" t="str">
        <f t="shared" si="10"/>
        <v/>
      </c>
      <c r="E309" s="1742"/>
      <c r="F309" s="1746" t="s">
        <v>2</v>
      </c>
      <c r="G309" s="1737"/>
      <c r="H309" s="1737"/>
      <c r="I309" s="1737"/>
      <c r="J309" s="1737"/>
      <c r="K309" s="1737"/>
      <c r="L309" s="1737"/>
      <c r="M309" s="1737"/>
      <c r="N309" s="1737"/>
      <c r="O309" s="1737"/>
      <c r="P309" s="1737"/>
      <c r="Q309" s="1737"/>
      <c r="R309" s="1737"/>
      <c r="S309" s="1737"/>
      <c r="T309" s="1737"/>
      <c r="U309" s="1737"/>
      <c r="V309" s="1737"/>
      <c r="W309" s="1737"/>
      <c r="X309" s="1737"/>
      <c r="Y309" s="1737"/>
      <c r="Z309" s="1737"/>
      <c r="AA309" s="1737"/>
      <c r="AB309" s="1737"/>
      <c r="AC309" s="1737"/>
    </row>
    <row r="310" spans="2:29" ht="15" customHeight="1">
      <c r="B310" s="1709" t="str">
        <f t="shared" si="10"/>
        <v/>
      </c>
      <c r="E310" s="1742"/>
      <c r="F310" s="1746" t="s">
        <v>1</v>
      </c>
      <c r="G310" s="1737"/>
      <c r="H310" s="1737"/>
      <c r="I310" s="1737"/>
      <c r="J310" s="1737"/>
      <c r="K310" s="1737"/>
      <c r="L310" s="1737"/>
      <c r="M310" s="1737"/>
      <c r="N310" s="1737"/>
      <c r="O310" s="1737"/>
      <c r="P310" s="1737"/>
      <c r="Q310" s="1737"/>
      <c r="R310" s="1737"/>
      <c r="S310" s="1737"/>
      <c r="T310" s="1737"/>
      <c r="U310" s="1737"/>
      <c r="V310" s="1737"/>
      <c r="W310" s="1737"/>
      <c r="X310" s="1737"/>
      <c r="Y310" s="1737"/>
      <c r="Z310" s="1737"/>
      <c r="AA310" s="1737"/>
      <c r="AB310" s="1737"/>
      <c r="AC310" s="1737"/>
    </row>
    <row r="311" spans="2:29" ht="8.25" customHeight="1">
      <c r="B311" s="1709" t="str">
        <f t="shared" si="10"/>
        <v/>
      </c>
      <c r="E311" s="1742"/>
      <c r="F311" s="1746"/>
      <c r="G311" s="1737"/>
      <c r="H311" s="1737"/>
      <c r="I311" s="1737"/>
      <c r="J311" s="1737"/>
      <c r="K311" s="1737"/>
      <c r="L311" s="1737"/>
      <c r="M311" s="1737"/>
      <c r="N311" s="1737"/>
      <c r="O311" s="1737"/>
      <c r="P311" s="1737"/>
      <c r="Q311" s="1737"/>
      <c r="R311" s="1737"/>
      <c r="S311" s="1737"/>
      <c r="T311" s="1737"/>
      <c r="U311" s="1737"/>
      <c r="V311" s="1737"/>
      <c r="W311" s="1737"/>
      <c r="X311" s="1737"/>
      <c r="Y311" s="1737"/>
      <c r="Z311" s="1737"/>
      <c r="AA311" s="1737"/>
      <c r="AB311" s="1737"/>
      <c r="AC311" s="1737"/>
    </row>
    <row r="312" spans="2:29" ht="15" customHeight="1">
      <c r="B312" s="1709" t="str">
        <f t="shared" si="10"/>
        <v/>
      </c>
      <c r="E312" s="1742"/>
      <c r="F312" s="1738" t="s">
        <v>1880</v>
      </c>
      <c r="G312" s="1737"/>
      <c r="H312" s="1737"/>
      <c r="I312" s="1737"/>
      <c r="J312" s="1737"/>
      <c r="K312" s="1737"/>
      <c r="L312" s="1737"/>
      <c r="M312" s="1737"/>
      <c r="N312" s="1737"/>
      <c r="O312" s="1737"/>
      <c r="P312" s="1737"/>
      <c r="Q312" s="1737"/>
      <c r="R312" s="1737"/>
      <c r="S312" s="1737"/>
      <c r="T312" s="1737"/>
      <c r="U312" s="1737"/>
      <c r="V312" s="1737"/>
      <c r="W312" s="1737"/>
      <c r="X312" s="1737"/>
      <c r="Y312" s="1737"/>
      <c r="Z312" s="1737"/>
      <c r="AA312" s="1737"/>
      <c r="AB312" s="1737"/>
      <c r="AC312" s="1737"/>
    </row>
    <row r="313" spans="2:29" ht="21.75" customHeight="1">
      <c r="B313" s="1709" t="str">
        <f t="shared" si="10"/>
        <v/>
      </c>
      <c r="E313" s="1742"/>
      <c r="F313" s="1746"/>
      <c r="H313" s="1737"/>
      <c r="I313" s="1737"/>
      <c r="J313" s="1737"/>
      <c r="K313" s="1737"/>
      <c r="L313" s="1737"/>
      <c r="M313" s="1737"/>
      <c r="N313" s="1737"/>
      <c r="O313" s="1737"/>
      <c r="P313" s="1737"/>
      <c r="Q313" s="1737"/>
      <c r="R313" s="1737"/>
      <c r="S313" s="1747" t="s">
        <v>1825</v>
      </c>
      <c r="T313" s="1737"/>
      <c r="U313" s="2249"/>
      <c r="V313" s="2250"/>
      <c r="W313" s="2251"/>
      <c r="X313" s="1737"/>
      <c r="Y313" s="1737"/>
      <c r="Z313" s="1737"/>
      <c r="AA313" s="1737"/>
      <c r="AB313" s="1737"/>
      <c r="AC313" s="1737"/>
    </row>
    <row r="314" spans="2:29" ht="8.25" customHeight="1">
      <c r="B314" s="1709" t="str">
        <f t="shared" si="10"/>
        <v/>
      </c>
      <c r="E314" s="1742"/>
      <c r="F314" s="1746"/>
      <c r="G314" s="1737"/>
      <c r="H314" s="1737"/>
      <c r="I314" s="1737"/>
      <c r="J314" s="1737"/>
      <c r="K314" s="1737"/>
      <c r="L314" s="1737"/>
      <c r="M314" s="1737"/>
      <c r="N314" s="1737"/>
      <c r="O314" s="1737"/>
      <c r="P314" s="1737"/>
      <c r="Q314" s="1737"/>
      <c r="R314" s="1737"/>
      <c r="S314" s="1737"/>
      <c r="T314" s="1737"/>
      <c r="U314" s="1737"/>
      <c r="V314" s="1737"/>
      <c r="W314" s="1737"/>
      <c r="X314" s="1737"/>
      <c r="Y314" s="1737"/>
      <c r="Z314" s="1737"/>
      <c r="AA314" s="1737"/>
      <c r="AB314" s="1737"/>
      <c r="AC314" s="1737"/>
    </row>
    <row r="315" spans="2:29" ht="9.75" customHeight="1">
      <c r="B315" s="1709" t="str">
        <f t="shared" si="10"/>
        <v/>
      </c>
      <c r="E315" s="1742"/>
      <c r="F315" s="1737"/>
      <c r="G315" s="1737"/>
      <c r="H315" s="1737"/>
      <c r="I315" s="1737"/>
      <c r="J315" s="1737"/>
      <c r="K315" s="1737"/>
      <c r="L315" s="1737"/>
      <c r="M315" s="1737"/>
      <c r="N315" s="1737"/>
      <c r="O315" s="1737"/>
      <c r="P315" s="1737"/>
      <c r="Q315" s="1737"/>
      <c r="R315" s="1737"/>
      <c r="S315" s="1737"/>
      <c r="T315" s="1737"/>
      <c r="U315" s="1737"/>
      <c r="V315" s="1737"/>
      <c r="W315" s="1737"/>
      <c r="X315" s="1737"/>
      <c r="Y315" s="1737"/>
      <c r="Z315" s="1737"/>
      <c r="AA315" s="1737"/>
      <c r="AB315" s="1737"/>
      <c r="AC315" s="1737"/>
    </row>
    <row r="316" spans="2:29" ht="15" customHeight="1">
      <c r="B316" s="1709" t="str">
        <f t="shared" si="10"/>
        <v/>
      </c>
      <c r="E316" s="1737"/>
      <c r="F316" s="1737" t="s">
        <v>698</v>
      </c>
      <c r="G316" s="1737" t="s">
        <v>1258</v>
      </c>
      <c r="H316" s="1737"/>
      <c r="I316" s="1737"/>
      <c r="J316" s="1737"/>
      <c r="K316" s="1737"/>
      <c r="L316" s="1737"/>
      <c r="M316" s="1737"/>
      <c r="N316" s="1737"/>
      <c r="O316" s="1737"/>
      <c r="P316" s="1737"/>
      <c r="Q316" s="1737"/>
      <c r="R316" s="1737"/>
      <c r="S316" s="1737"/>
      <c r="T316" s="1737"/>
      <c r="U316" s="1737"/>
      <c r="V316" s="1737"/>
      <c r="W316" s="1737"/>
      <c r="X316" s="1737"/>
      <c r="Y316" s="1737"/>
      <c r="Z316" s="1737"/>
      <c r="AA316" s="1737"/>
      <c r="AB316" s="1737"/>
      <c r="AC316" s="1737"/>
    </row>
    <row r="317" spans="2:29" ht="15" customHeight="1">
      <c r="B317" s="1709" t="str">
        <f t="shared" si="10"/>
        <v/>
      </c>
      <c r="E317" s="1737"/>
      <c r="F317" s="1737"/>
      <c r="G317" s="1737" t="s">
        <v>1259</v>
      </c>
      <c r="H317" s="1737"/>
      <c r="I317" s="1737"/>
      <c r="J317" s="1737"/>
      <c r="K317" s="1737"/>
      <c r="L317" s="1737"/>
      <c r="M317" s="1737"/>
      <c r="N317" s="1737"/>
      <c r="O317" s="1737"/>
      <c r="P317" s="1737"/>
      <c r="Q317" s="1737"/>
      <c r="R317" s="1737"/>
      <c r="S317" s="1737"/>
      <c r="T317" s="1737"/>
      <c r="U317" s="1737"/>
      <c r="V317" s="1737"/>
      <c r="W317" s="1737"/>
      <c r="X317" s="1737"/>
      <c r="Y317" s="1737"/>
      <c r="Z317" s="1737"/>
      <c r="AA317" s="1737"/>
      <c r="AB317" s="1737"/>
      <c r="AC317" s="1737"/>
    </row>
    <row r="318" spans="2:29" ht="19.5" customHeight="1">
      <c r="B318" s="1709" t="str">
        <f t="shared" si="10"/>
        <v/>
      </c>
      <c r="E318" s="1737"/>
      <c r="F318" s="1737"/>
      <c r="G318" s="1737" t="s">
        <v>713</v>
      </c>
      <c r="H318" s="1737"/>
      <c r="I318" s="1737"/>
      <c r="J318" s="1737"/>
      <c r="K318" s="1737"/>
      <c r="L318" s="1737"/>
      <c r="M318" s="1737"/>
      <c r="N318" s="1737"/>
      <c r="O318" s="1737"/>
      <c r="P318" s="1737"/>
      <c r="Q318" s="1737"/>
      <c r="R318" s="1737"/>
      <c r="S318" s="1737"/>
      <c r="T318" s="1737"/>
      <c r="U318" s="1737"/>
      <c r="V318" s="1737"/>
      <c r="W318" s="1737"/>
      <c r="X318" s="1737"/>
      <c r="Y318" s="1737"/>
      <c r="Z318" s="1737"/>
      <c r="AA318" s="1737"/>
      <c r="AB318" s="1737"/>
      <c r="AC318" s="1737"/>
    </row>
    <row r="319" spans="2:29" ht="29.25" customHeight="1">
      <c r="B319" s="1709" t="str">
        <f t="shared" si="10"/>
        <v/>
      </c>
      <c r="E319" s="1737"/>
      <c r="F319" s="1737" t="s">
        <v>1092</v>
      </c>
      <c r="G319" s="2252" t="s">
        <v>1878</v>
      </c>
      <c r="H319" s="2252"/>
      <c r="I319" s="2252"/>
      <c r="J319" s="2252"/>
      <c r="K319" s="2252"/>
      <c r="L319" s="2252"/>
      <c r="M319" s="2252"/>
      <c r="N319" s="2252"/>
      <c r="O319" s="2252"/>
      <c r="P319" s="2252"/>
      <c r="Q319" s="2252"/>
      <c r="R319" s="2252"/>
      <c r="S319" s="2252"/>
      <c r="T319" s="2252"/>
      <c r="U319" s="2252"/>
      <c r="V319" s="2252"/>
      <c r="W319" s="2252"/>
      <c r="X319" s="2252"/>
      <c r="Y319" s="2252"/>
      <c r="Z319" s="2252"/>
      <c r="AA319" s="1737"/>
      <c r="AB319" s="1737"/>
      <c r="AC319" s="1737"/>
    </row>
    <row r="320" spans="2:29" ht="35.25" customHeight="1">
      <c r="B320" s="1709" t="str">
        <f t="shared" si="10"/>
        <v/>
      </c>
      <c r="E320" s="1737"/>
      <c r="F320" s="1737" t="s">
        <v>1093</v>
      </c>
      <c r="G320" s="1737" t="s">
        <v>1877</v>
      </c>
      <c r="H320" s="1737"/>
      <c r="I320" s="1737"/>
      <c r="J320" s="1737"/>
      <c r="K320" s="1737"/>
      <c r="L320" s="1737"/>
      <c r="M320" s="1737"/>
      <c r="N320" s="1737"/>
      <c r="O320" s="1737"/>
      <c r="P320" s="1737"/>
      <c r="Q320" s="1737"/>
      <c r="R320" s="1737"/>
      <c r="S320" s="1737"/>
      <c r="T320" s="1737"/>
      <c r="U320" s="1737"/>
      <c r="V320" s="1737"/>
      <c r="W320" s="1737"/>
      <c r="X320" s="1737"/>
      <c r="Y320" s="1737"/>
      <c r="Z320" s="1737"/>
      <c r="AA320" s="1737"/>
      <c r="AB320" s="1737"/>
      <c r="AC320" s="1737"/>
    </row>
    <row r="321" spans="2:29" ht="15" customHeight="1">
      <c r="B321" s="1709" t="str">
        <f>IF(AM$24=1,"Wypełnione","")</f>
        <v/>
      </c>
      <c r="E321" s="1044" t="s">
        <v>1419</v>
      </c>
      <c r="F321" s="1738" t="s">
        <v>1420</v>
      </c>
      <c r="G321" s="1737"/>
      <c r="H321" s="1737"/>
      <c r="I321" s="1737"/>
      <c r="J321" s="1737"/>
      <c r="K321" s="1737"/>
      <c r="L321" s="1737"/>
      <c r="M321" s="1737"/>
      <c r="N321" s="1737"/>
      <c r="O321" s="1737"/>
      <c r="P321" s="1737"/>
      <c r="Q321" s="1737"/>
      <c r="R321" s="1737"/>
      <c r="S321" s="1737"/>
      <c r="T321" s="1737"/>
      <c r="U321" s="1737"/>
      <c r="V321" s="1737"/>
      <c r="W321" s="1737"/>
      <c r="X321" s="1737"/>
      <c r="Y321" s="1737"/>
      <c r="Z321" s="1737"/>
      <c r="AA321" s="1737"/>
      <c r="AB321" s="1737"/>
      <c r="AC321" s="1737"/>
    </row>
    <row r="322" spans="2:29" ht="15" customHeight="1">
      <c r="B322" s="1709" t="str">
        <f t="shared" ref="B322:B335" si="11">IF(AM$24=1,"Wypełnione","")</f>
        <v/>
      </c>
      <c r="E322" s="1737"/>
      <c r="F322" s="1737"/>
      <c r="G322" s="1737"/>
      <c r="H322" s="1737"/>
      <c r="I322" s="1737"/>
      <c r="J322" s="1737"/>
      <c r="K322" s="1737"/>
      <c r="L322" s="1737"/>
      <c r="M322" s="1737"/>
      <c r="N322" s="1737"/>
      <c r="O322" s="1737"/>
      <c r="P322" s="1737"/>
      <c r="Q322" s="1737"/>
      <c r="R322" s="1737"/>
      <c r="S322" s="1737"/>
      <c r="T322" s="1737"/>
      <c r="U322" s="1737"/>
      <c r="V322" s="1737"/>
      <c r="W322" s="1737"/>
      <c r="X322" s="1737"/>
      <c r="Y322" s="1737"/>
      <c r="Z322" s="1737"/>
      <c r="AA322" s="1737"/>
      <c r="AB322" s="1737"/>
      <c r="AC322" s="1737"/>
    </row>
    <row r="323" spans="2:29" ht="15" customHeight="1">
      <c r="B323" s="1709" t="str">
        <f t="shared" si="11"/>
        <v/>
      </c>
      <c r="E323" s="1737" t="s">
        <v>1177</v>
      </c>
      <c r="F323" s="1737" t="s">
        <v>1421</v>
      </c>
      <c r="G323" s="1737"/>
      <c r="H323" s="1737"/>
      <c r="I323" s="1737"/>
      <c r="J323" s="1737"/>
      <c r="K323" s="1737"/>
      <c r="L323" s="1737"/>
      <c r="M323" s="1737"/>
      <c r="N323" s="1737"/>
      <c r="O323" s="1737"/>
      <c r="P323" s="1737"/>
      <c r="Q323" s="1737"/>
      <c r="R323" s="1737"/>
      <c r="S323" s="1737"/>
      <c r="T323" s="1737"/>
      <c r="U323" s="1737"/>
      <c r="V323" s="1737"/>
      <c r="W323" s="1737"/>
      <c r="X323" s="1737"/>
      <c r="Y323" s="1737"/>
      <c r="Z323" s="1737"/>
      <c r="AA323" s="1737"/>
      <c r="AB323" s="1737"/>
      <c r="AC323" s="1737"/>
    </row>
    <row r="324" spans="2:29" ht="15" customHeight="1">
      <c r="B324" s="1709" t="str">
        <f t="shared" si="11"/>
        <v/>
      </c>
      <c r="E324" s="1737" t="s">
        <v>806</v>
      </c>
      <c r="F324" s="1737" t="s">
        <v>1422</v>
      </c>
      <c r="G324" s="1737"/>
      <c r="H324" s="1737"/>
      <c r="I324" s="1737"/>
      <c r="J324" s="1737"/>
      <c r="K324" s="1737"/>
      <c r="L324" s="1737"/>
      <c r="M324" s="1737"/>
      <c r="N324" s="1737"/>
      <c r="O324" s="1737"/>
      <c r="P324" s="1737"/>
      <c r="Q324" s="1737"/>
      <c r="R324" s="1737"/>
      <c r="S324" s="1737"/>
      <c r="T324" s="1737"/>
      <c r="U324" s="1737"/>
      <c r="V324" s="1737"/>
      <c r="W324" s="1737"/>
      <c r="X324" s="1737"/>
      <c r="Y324" s="1737"/>
      <c r="Z324" s="1737"/>
      <c r="AA324" s="1737"/>
      <c r="AB324" s="1737"/>
      <c r="AC324" s="1737"/>
    </row>
    <row r="325" spans="2:29" ht="15" customHeight="1">
      <c r="B325" s="1709" t="str">
        <f t="shared" si="11"/>
        <v/>
      </c>
      <c r="E325" s="1737" t="s">
        <v>807</v>
      </c>
      <c r="F325" s="1737" t="s">
        <v>1423</v>
      </c>
      <c r="G325" s="1737"/>
      <c r="H325" s="1737"/>
      <c r="I325" s="1737"/>
      <c r="J325" s="1737"/>
      <c r="K325" s="1737"/>
      <c r="L325" s="1737"/>
      <c r="M325" s="1737"/>
      <c r="N325" s="1737"/>
      <c r="O325" s="1737"/>
      <c r="P325" s="1737"/>
      <c r="Q325" s="1737"/>
      <c r="R325" s="1737"/>
      <c r="S325" s="1737"/>
      <c r="T325" s="1737"/>
      <c r="U325" s="1737"/>
      <c r="V325" s="1737"/>
      <c r="W325" s="1737"/>
      <c r="X325" s="1737"/>
      <c r="Y325" s="1737"/>
      <c r="Z325" s="1737"/>
      <c r="AA325" s="1737"/>
      <c r="AB325" s="1737"/>
      <c r="AC325" s="1737"/>
    </row>
    <row r="326" spans="2:29" ht="15" customHeight="1">
      <c r="B326" s="1709" t="str">
        <f t="shared" si="11"/>
        <v/>
      </c>
      <c r="E326" s="1737" t="s">
        <v>445</v>
      </c>
      <c r="F326" s="1737" t="s">
        <v>728</v>
      </c>
      <c r="G326" s="1737"/>
      <c r="H326" s="1737"/>
      <c r="I326" s="1737"/>
      <c r="J326" s="1737"/>
      <c r="K326" s="1737"/>
      <c r="L326" s="1737"/>
      <c r="M326" s="1737"/>
      <c r="N326" s="1737"/>
      <c r="O326" s="1737"/>
      <c r="P326" s="1737"/>
      <c r="Q326" s="1737"/>
      <c r="R326" s="1737"/>
      <c r="S326" s="1737"/>
      <c r="T326" s="1737"/>
      <c r="U326" s="1737"/>
      <c r="V326" s="1737"/>
      <c r="W326" s="1737"/>
      <c r="X326" s="1737"/>
      <c r="Y326" s="1737"/>
      <c r="Z326" s="1737"/>
      <c r="AA326" s="1737"/>
      <c r="AB326" s="1737"/>
      <c r="AC326" s="1737"/>
    </row>
    <row r="327" spans="2:29" ht="15" customHeight="1">
      <c r="B327" s="1709" t="str">
        <f t="shared" si="11"/>
        <v/>
      </c>
      <c r="E327" s="1737" t="s">
        <v>446</v>
      </c>
      <c r="F327" s="1737" t="s">
        <v>1424</v>
      </c>
      <c r="G327" s="1737"/>
      <c r="H327" s="1737"/>
      <c r="I327" s="1737"/>
      <c r="J327" s="1737"/>
      <c r="K327" s="1737"/>
      <c r="L327" s="1737"/>
      <c r="M327" s="1737"/>
      <c r="N327" s="1737"/>
      <c r="O327" s="1737"/>
      <c r="P327" s="1737"/>
      <c r="Q327" s="1737"/>
      <c r="R327" s="1737"/>
      <c r="S327" s="1737"/>
      <c r="T327" s="1737"/>
      <c r="U327" s="1737"/>
      <c r="V327" s="1737"/>
      <c r="W327" s="1737"/>
      <c r="X327" s="1737"/>
      <c r="Y327" s="1737"/>
      <c r="Z327" s="1737"/>
      <c r="AA327" s="1737"/>
      <c r="AB327" s="1737"/>
      <c r="AC327" s="1737"/>
    </row>
    <row r="328" spans="2:29" ht="15" customHeight="1">
      <c r="B328" s="1709" t="str">
        <f t="shared" si="11"/>
        <v/>
      </c>
      <c r="E328" s="1737" t="s">
        <v>1460</v>
      </c>
      <c r="F328" s="1737" t="s">
        <v>1425</v>
      </c>
      <c r="G328" s="1737"/>
      <c r="H328" s="1737"/>
      <c r="I328" s="1737"/>
      <c r="J328" s="1737"/>
      <c r="K328" s="1737"/>
      <c r="L328" s="1737"/>
      <c r="M328" s="1737"/>
      <c r="N328" s="1737"/>
      <c r="O328" s="1737"/>
      <c r="P328" s="1737"/>
      <c r="Q328" s="1737"/>
      <c r="R328" s="1737"/>
      <c r="S328" s="1737"/>
      <c r="T328" s="1737"/>
      <c r="U328" s="1737"/>
      <c r="V328" s="1737"/>
      <c r="W328" s="1737"/>
      <c r="X328" s="1737"/>
      <c r="Y328" s="1737"/>
      <c r="Z328" s="1737"/>
      <c r="AA328" s="1737"/>
      <c r="AB328" s="1737"/>
      <c r="AC328" s="1737"/>
    </row>
    <row r="329" spans="2:29" ht="15" customHeight="1">
      <c r="B329" s="1709" t="str">
        <f t="shared" si="11"/>
        <v/>
      </c>
      <c r="E329" s="1737" t="s">
        <v>450</v>
      </c>
      <c r="F329" s="1737" t="s">
        <v>1426</v>
      </c>
      <c r="G329" s="1737"/>
      <c r="H329" s="1737"/>
      <c r="I329" s="1737"/>
      <c r="J329" s="1737"/>
      <c r="K329" s="1737"/>
      <c r="L329" s="1737"/>
      <c r="M329" s="1737"/>
      <c r="N329" s="1737"/>
      <c r="O329" s="1737"/>
      <c r="P329" s="1737"/>
      <c r="Q329" s="1737"/>
      <c r="R329" s="1737"/>
      <c r="S329" s="1737"/>
      <c r="T329" s="1737"/>
      <c r="U329" s="1737"/>
      <c r="V329" s="1737"/>
      <c r="W329" s="1737"/>
      <c r="X329" s="1737"/>
      <c r="Y329" s="1737"/>
      <c r="Z329" s="1737"/>
      <c r="AA329" s="1737"/>
      <c r="AB329" s="1737"/>
      <c r="AC329" s="1737"/>
    </row>
    <row r="330" spans="2:29" ht="15" customHeight="1">
      <c r="B330" s="1709" t="str">
        <f t="shared" si="11"/>
        <v/>
      </c>
      <c r="E330" s="1737" t="s">
        <v>1478</v>
      </c>
      <c r="F330" s="1737" t="s">
        <v>1427</v>
      </c>
      <c r="G330" s="1737"/>
      <c r="H330" s="1737"/>
      <c r="I330" s="1737"/>
      <c r="J330" s="1737"/>
      <c r="K330" s="1737"/>
      <c r="L330" s="1737"/>
      <c r="M330" s="1737"/>
      <c r="N330" s="1737"/>
      <c r="O330" s="1737"/>
      <c r="P330" s="1737"/>
      <c r="Q330" s="1737"/>
      <c r="R330" s="1737"/>
      <c r="S330" s="1737"/>
      <c r="T330" s="1737"/>
      <c r="U330" s="1737"/>
      <c r="V330" s="1737"/>
      <c r="W330" s="1737"/>
      <c r="X330" s="1737"/>
      <c r="Y330" s="1737"/>
      <c r="Z330" s="1737"/>
      <c r="AA330" s="1737"/>
      <c r="AB330" s="1737"/>
      <c r="AC330" s="1737"/>
    </row>
    <row r="331" spans="2:29" ht="15" customHeight="1">
      <c r="B331" s="1709" t="str">
        <f t="shared" si="11"/>
        <v/>
      </c>
      <c r="E331" s="1737"/>
      <c r="F331" s="1737" t="s">
        <v>1456</v>
      </c>
      <c r="G331" s="1737"/>
      <c r="H331" s="1737"/>
      <c r="I331" s="1737"/>
      <c r="J331" s="1737"/>
      <c r="K331" s="1737"/>
      <c r="L331" s="1737"/>
      <c r="M331" s="1737"/>
      <c r="N331" s="1737"/>
      <c r="O331" s="1737"/>
      <c r="P331" s="1737"/>
      <c r="Q331" s="1737"/>
      <c r="R331" s="1737"/>
      <c r="S331" s="1737"/>
      <c r="T331" s="1737"/>
      <c r="U331" s="1737"/>
      <c r="V331" s="1737"/>
      <c r="W331" s="1737"/>
      <c r="X331" s="1737"/>
      <c r="Y331" s="1737"/>
      <c r="Z331" s="1737"/>
      <c r="AA331" s="1737"/>
      <c r="AB331" s="1737"/>
      <c r="AC331" s="1737"/>
    </row>
    <row r="332" spans="2:29" ht="16.5" customHeight="1">
      <c r="B332" s="1709" t="str">
        <f t="shared" si="11"/>
        <v/>
      </c>
      <c r="E332" s="2238" t="s">
        <v>1901</v>
      </c>
      <c r="F332" s="2238"/>
      <c r="G332" s="2238"/>
      <c r="H332" s="2238"/>
      <c r="I332" s="2238"/>
      <c r="J332" s="2238"/>
      <c r="K332" s="2238"/>
      <c r="L332" s="2238"/>
      <c r="M332" s="2238"/>
      <c r="N332" s="2238"/>
      <c r="O332" s="2238"/>
      <c r="P332" s="2238"/>
      <c r="Q332" s="2238"/>
      <c r="R332" s="2238"/>
      <c r="S332" s="2238"/>
      <c r="T332" s="2238"/>
      <c r="U332" s="2238"/>
      <c r="V332" s="2238"/>
      <c r="W332" s="2238"/>
      <c r="X332" s="2238"/>
      <c r="Y332" s="1737"/>
      <c r="Z332" s="1737"/>
      <c r="AA332" s="1737"/>
      <c r="AB332" s="1737"/>
      <c r="AC332" s="1737"/>
    </row>
    <row r="333" spans="2:29" ht="15" customHeight="1">
      <c r="B333" s="1709" t="str">
        <f t="shared" si="11"/>
        <v/>
      </c>
      <c r="E333" s="1742"/>
      <c r="F333" s="1746" t="s">
        <v>2</v>
      </c>
      <c r="G333" s="1737"/>
      <c r="H333" s="1737"/>
      <c r="I333" s="1737"/>
      <c r="J333" s="1737"/>
      <c r="K333" s="1737"/>
      <c r="L333" s="1737"/>
      <c r="M333" s="1737"/>
      <c r="N333" s="1737"/>
      <c r="O333" s="1737"/>
      <c r="P333" s="1737"/>
      <c r="Q333" s="1737"/>
      <c r="R333" s="1737"/>
      <c r="S333" s="1737"/>
      <c r="T333" s="1737"/>
      <c r="U333" s="1737"/>
      <c r="V333" s="1737"/>
      <c r="W333" s="1737"/>
      <c r="X333" s="1737"/>
      <c r="Y333" s="1737"/>
      <c r="Z333" s="1737"/>
      <c r="AA333" s="1737"/>
      <c r="AB333" s="1737"/>
      <c r="AC333" s="1737"/>
    </row>
    <row r="334" spans="2:29" ht="15" customHeight="1">
      <c r="B334" s="1709" t="str">
        <f t="shared" si="11"/>
        <v/>
      </c>
      <c r="E334" s="1742"/>
      <c r="F334" s="1746" t="s">
        <v>1</v>
      </c>
      <c r="G334" s="1737"/>
      <c r="H334" s="1737"/>
      <c r="I334" s="1737"/>
      <c r="J334" s="1737"/>
      <c r="K334" s="1737"/>
      <c r="L334" s="1737"/>
      <c r="M334" s="1737"/>
      <c r="N334" s="1737"/>
      <c r="O334" s="1737"/>
      <c r="P334" s="1737"/>
      <c r="Q334" s="1737"/>
      <c r="R334" s="1737"/>
      <c r="S334" s="1737"/>
      <c r="T334" s="1737"/>
      <c r="U334" s="1737"/>
      <c r="V334" s="1737"/>
      <c r="W334" s="1737"/>
      <c r="X334" s="1737"/>
      <c r="Y334" s="1737"/>
      <c r="Z334" s="1737"/>
      <c r="AA334" s="1737"/>
      <c r="AB334" s="1737"/>
      <c r="AC334" s="1737"/>
    </row>
    <row r="335" spans="2:29" ht="11.25" customHeight="1">
      <c r="B335" s="1709" t="str">
        <f t="shared" si="11"/>
        <v/>
      </c>
      <c r="E335" s="1742"/>
      <c r="F335" s="1737"/>
      <c r="G335" s="1737"/>
      <c r="H335" s="1737"/>
      <c r="I335" s="1737"/>
      <c r="J335" s="1737"/>
      <c r="K335" s="1737"/>
      <c r="L335" s="1737"/>
      <c r="M335" s="1737"/>
      <c r="N335" s="1737"/>
      <c r="O335" s="1737"/>
      <c r="P335" s="1737"/>
      <c r="Q335" s="1737"/>
      <c r="R335" s="1737"/>
      <c r="S335" s="1737"/>
      <c r="T335" s="1737"/>
      <c r="U335" s="1737"/>
      <c r="V335" s="1737"/>
      <c r="W335" s="1737"/>
      <c r="X335" s="1737"/>
      <c r="Y335" s="1737"/>
      <c r="Z335" s="1737"/>
      <c r="AA335" s="1737"/>
      <c r="AB335" s="1737"/>
      <c r="AC335" s="1737"/>
    </row>
    <row r="336" spans="2:29" ht="9" customHeight="1">
      <c r="B336" s="1709" t="s">
        <v>49</v>
      </c>
      <c r="E336" s="1742"/>
      <c r="F336" s="1737"/>
      <c r="G336" s="1737"/>
      <c r="H336" s="1737"/>
      <c r="I336" s="1737"/>
      <c r="J336" s="1737"/>
      <c r="K336" s="1737"/>
      <c r="L336" s="1737"/>
      <c r="M336" s="1737"/>
      <c r="N336" s="1737"/>
      <c r="O336" s="1737"/>
      <c r="P336" s="1737"/>
      <c r="Q336" s="1737"/>
      <c r="R336" s="1737"/>
      <c r="S336" s="1737"/>
      <c r="T336" s="1737"/>
      <c r="U336" s="1737"/>
      <c r="V336" s="1737"/>
      <c r="W336" s="1737"/>
      <c r="X336" s="1737"/>
      <c r="Y336" s="1737"/>
      <c r="Z336" s="1737"/>
      <c r="AA336" s="1737"/>
      <c r="AB336" s="1737"/>
      <c r="AC336" s="1737"/>
    </row>
    <row r="337" spans="2:29" ht="31.5" customHeight="1">
      <c r="B337" s="1709" t="s">
        <v>49</v>
      </c>
      <c r="E337" s="2239" t="s">
        <v>1187</v>
      </c>
      <c r="F337" s="2239"/>
      <c r="G337" s="2239"/>
      <c r="H337" s="2239"/>
      <c r="I337" s="2239"/>
      <c r="J337" s="2239"/>
      <c r="K337" s="2239"/>
      <c r="L337" s="2239"/>
      <c r="M337" s="2239"/>
      <c r="N337" s="2239"/>
      <c r="O337" s="2239"/>
      <c r="P337" s="2239"/>
      <c r="Q337" s="2239"/>
      <c r="R337" s="2239"/>
      <c r="S337" s="2239"/>
      <c r="T337" s="2239"/>
      <c r="U337" s="2239"/>
      <c r="V337" s="2239"/>
      <c r="W337" s="2239"/>
      <c r="X337" s="2239"/>
      <c r="Y337" s="2239"/>
      <c r="Z337" s="2239"/>
      <c r="AA337" s="2239"/>
      <c r="AB337" s="2239"/>
    </row>
    <row r="338" spans="2:29" ht="42" customHeight="1">
      <c r="B338" s="1709" t="s">
        <v>49</v>
      </c>
      <c r="D338" s="2240"/>
      <c r="E338" s="2241"/>
      <c r="F338" s="2241"/>
      <c r="G338" s="2241"/>
      <c r="H338" s="2241"/>
      <c r="I338" s="2241"/>
      <c r="J338" s="2241"/>
      <c r="K338" s="2241"/>
      <c r="L338" s="2241"/>
      <c r="M338" s="2241"/>
      <c r="N338" s="2241"/>
      <c r="O338" s="2241"/>
      <c r="P338" s="2241"/>
      <c r="Q338" s="2241"/>
      <c r="R338" s="2241"/>
      <c r="S338" s="2241"/>
      <c r="T338" s="2241"/>
      <c r="U338" s="2241"/>
      <c r="V338" s="2241"/>
      <c r="W338" s="2241"/>
      <c r="X338" s="2241"/>
      <c r="Y338" s="2241"/>
      <c r="Z338" s="2241"/>
      <c r="AA338" s="2241"/>
      <c r="AB338" s="2241"/>
      <c r="AC338" s="2242"/>
    </row>
    <row r="339" spans="2:29" ht="42" customHeight="1">
      <c r="B339" s="1709" t="s">
        <v>49</v>
      </c>
      <c r="D339" s="2243"/>
      <c r="E339" s="2244"/>
      <c r="F339" s="2244"/>
      <c r="G339" s="2244"/>
      <c r="H339" s="2244"/>
      <c r="I339" s="2244"/>
      <c r="J339" s="2244"/>
      <c r="K339" s="2244"/>
      <c r="L339" s="2244"/>
      <c r="M339" s="2244"/>
      <c r="N339" s="2244"/>
      <c r="O339" s="2244"/>
      <c r="P339" s="2244"/>
      <c r="Q339" s="2244"/>
      <c r="R339" s="2244"/>
      <c r="S339" s="2244"/>
      <c r="T339" s="2244"/>
      <c r="U339" s="2244"/>
      <c r="V339" s="2244"/>
      <c r="W339" s="2244"/>
      <c r="X339" s="2244"/>
      <c r="Y339" s="2244"/>
      <c r="Z339" s="2244"/>
      <c r="AA339" s="2244"/>
      <c r="AB339" s="2244"/>
      <c r="AC339" s="2245"/>
    </row>
    <row r="340" spans="2:29" ht="42" customHeight="1">
      <c r="B340" s="1709" t="s">
        <v>49</v>
      </c>
      <c r="D340" s="2243"/>
      <c r="E340" s="2244"/>
      <c r="F340" s="2244"/>
      <c r="G340" s="2244"/>
      <c r="H340" s="2244"/>
      <c r="I340" s="2244"/>
      <c r="J340" s="2244"/>
      <c r="K340" s="2244"/>
      <c r="L340" s="2244"/>
      <c r="M340" s="2244"/>
      <c r="N340" s="2244"/>
      <c r="O340" s="2244"/>
      <c r="P340" s="2244"/>
      <c r="Q340" s="2244"/>
      <c r="R340" s="2244"/>
      <c r="S340" s="2244"/>
      <c r="T340" s="2244"/>
      <c r="U340" s="2244"/>
      <c r="V340" s="2244"/>
      <c r="W340" s="2244"/>
      <c r="X340" s="2244"/>
      <c r="Y340" s="2244"/>
      <c r="Z340" s="2244"/>
      <c r="AA340" s="2244"/>
      <c r="AB340" s="2244"/>
      <c r="AC340" s="2245"/>
    </row>
    <row r="341" spans="2:29" ht="42" customHeight="1">
      <c r="B341" s="1709" t="s">
        <v>49</v>
      </c>
      <c r="D341" s="2246"/>
      <c r="E341" s="2247"/>
      <c r="F341" s="2247"/>
      <c r="G341" s="2247"/>
      <c r="H341" s="2247"/>
      <c r="I341" s="2247"/>
      <c r="J341" s="2247"/>
      <c r="K341" s="2247"/>
      <c r="L341" s="2247"/>
      <c r="M341" s="2247"/>
      <c r="N341" s="2247"/>
      <c r="O341" s="2247"/>
      <c r="P341" s="2247"/>
      <c r="Q341" s="2247"/>
      <c r="R341" s="2247"/>
      <c r="S341" s="2247"/>
      <c r="T341" s="2247"/>
      <c r="U341" s="2247"/>
      <c r="V341" s="2247"/>
      <c r="W341" s="2247"/>
      <c r="X341" s="2247"/>
      <c r="Y341" s="2247"/>
      <c r="Z341" s="2247"/>
      <c r="AA341" s="2247"/>
      <c r="AB341" s="2247"/>
      <c r="AC341" s="2248"/>
    </row>
    <row r="342" spans="2:29" ht="21.75" customHeight="1">
      <c r="B342" s="1709" t="s">
        <v>49</v>
      </c>
      <c r="E342" s="1737"/>
      <c r="F342" s="1726"/>
      <c r="G342" s="1726"/>
      <c r="H342" s="1726"/>
      <c r="I342" s="1726"/>
      <c r="J342" s="1726"/>
      <c r="K342" s="1726"/>
      <c r="L342" s="1726"/>
      <c r="M342" s="1726"/>
      <c r="N342" s="1726"/>
      <c r="O342" s="1726"/>
      <c r="P342" s="1726"/>
      <c r="Q342" s="1726"/>
      <c r="R342" s="1726"/>
      <c r="S342" s="1726"/>
      <c r="T342" s="1726"/>
      <c r="U342" s="1726"/>
      <c r="V342" s="1726"/>
      <c r="W342" s="1726"/>
      <c r="X342" s="1726"/>
      <c r="Y342" s="1726"/>
      <c r="Z342" s="1726"/>
      <c r="AA342" s="1726"/>
      <c r="AB342" s="1726"/>
      <c r="AC342" s="1726"/>
    </row>
    <row r="343" spans="2:29" ht="20.25" customHeight="1">
      <c r="B343" s="1709" t="s">
        <v>49</v>
      </c>
      <c r="E343" s="1749" t="s">
        <v>699</v>
      </c>
      <c r="F343" s="1726"/>
      <c r="G343" s="1726"/>
      <c r="H343" s="1726"/>
      <c r="I343" s="1726"/>
      <c r="J343" s="1726"/>
      <c r="K343" s="1726"/>
      <c r="L343" s="1726"/>
      <c r="M343" s="1726"/>
      <c r="N343" s="1726"/>
      <c r="O343" s="1726"/>
      <c r="P343" s="1726"/>
      <c r="Q343" s="1726"/>
      <c r="R343" s="1726"/>
      <c r="S343" s="1726"/>
      <c r="T343" s="1726"/>
      <c r="U343" s="1726"/>
      <c r="V343" s="1726"/>
      <c r="W343" s="1726"/>
      <c r="X343" s="1726"/>
      <c r="Y343" s="1726"/>
      <c r="Z343" s="1726"/>
      <c r="AA343" s="1726"/>
      <c r="AB343" s="1726"/>
      <c r="AC343" s="1726"/>
    </row>
    <row r="344" spans="2:29" ht="42" customHeight="1">
      <c r="B344" s="1709" t="s">
        <v>49</v>
      </c>
      <c r="D344" s="2240"/>
      <c r="E344" s="2241"/>
      <c r="F344" s="2241"/>
      <c r="G344" s="2241"/>
      <c r="H344" s="2241"/>
      <c r="I344" s="2241"/>
      <c r="J344" s="2241"/>
      <c r="K344" s="2241"/>
      <c r="L344" s="2241"/>
      <c r="M344" s="2241"/>
      <c r="N344" s="2241"/>
      <c r="O344" s="2241"/>
      <c r="P344" s="2241"/>
      <c r="Q344" s="2241"/>
      <c r="R344" s="2241"/>
      <c r="S344" s="2241"/>
      <c r="T344" s="2241"/>
      <c r="U344" s="2241"/>
      <c r="V344" s="2241"/>
      <c r="W344" s="2241"/>
      <c r="X344" s="2241"/>
      <c r="Y344" s="2241"/>
      <c r="Z344" s="2241"/>
      <c r="AA344" s="2241"/>
      <c r="AB344" s="2241"/>
      <c r="AC344" s="2242"/>
    </row>
    <row r="345" spans="2:29" ht="42" customHeight="1">
      <c r="B345" s="1709" t="s">
        <v>49</v>
      </c>
      <c r="D345" s="2243"/>
      <c r="E345" s="2244"/>
      <c r="F345" s="2244"/>
      <c r="G345" s="2244"/>
      <c r="H345" s="2244"/>
      <c r="I345" s="2244"/>
      <c r="J345" s="2244"/>
      <c r="K345" s="2244"/>
      <c r="L345" s="2244"/>
      <c r="M345" s="2244"/>
      <c r="N345" s="2244"/>
      <c r="O345" s="2244"/>
      <c r="P345" s="2244"/>
      <c r="Q345" s="2244"/>
      <c r="R345" s="2244"/>
      <c r="S345" s="2244"/>
      <c r="T345" s="2244"/>
      <c r="U345" s="2244"/>
      <c r="V345" s="2244"/>
      <c r="W345" s="2244"/>
      <c r="X345" s="2244"/>
      <c r="Y345" s="2244"/>
      <c r="Z345" s="2244"/>
      <c r="AA345" s="2244"/>
      <c r="AB345" s="2244"/>
      <c r="AC345" s="2245"/>
    </row>
    <row r="346" spans="2:29" ht="42" customHeight="1">
      <c r="B346" s="1709" t="s">
        <v>49</v>
      </c>
      <c r="D346" s="2243"/>
      <c r="E346" s="2244"/>
      <c r="F346" s="2244"/>
      <c r="G346" s="2244"/>
      <c r="H346" s="2244"/>
      <c r="I346" s="2244"/>
      <c r="J346" s="2244"/>
      <c r="K346" s="2244"/>
      <c r="L346" s="2244"/>
      <c r="M346" s="2244"/>
      <c r="N346" s="2244"/>
      <c r="O346" s="2244"/>
      <c r="P346" s="2244"/>
      <c r="Q346" s="2244"/>
      <c r="R346" s="2244"/>
      <c r="S346" s="2244"/>
      <c r="T346" s="2244"/>
      <c r="U346" s="2244"/>
      <c r="V346" s="2244"/>
      <c r="W346" s="2244"/>
      <c r="X346" s="2244"/>
      <c r="Y346" s="2244"/>
      <c r="Z346" s="2244"/>
      <c r="AA346" s="2244"/>
      <c r="AB346" s="2244"/>
      <c r="AC346" s="2245"/>
    </row>
    <row r="347" spans="2:29" ht="42" customHeight="1">
      <c r="B347" s="1709" t="s">
        <v>49</v>
      </c>
      <c r="D347" s="2246"/>
      <c r="E347" s="2247"/>
      <c r="F347" s="2247"/>
      <c r="G347" s="2247"/>
      <c r="H347" s="2247"/>
      <c r="I347" s="2247"/>
      <c r="J347" s="2247"/>
      <c r="K347" s="2247"/>
      <c r="L347" s="2247"/>
      <c r="M347" s="2247"/>
      <c r="N347" s="2247"/>
      <c r="O347" s="2247"/>
      <c r="P347" s="2247"/>
      <c r="Q347" s="2247"/>
      <c r="R347" s="2247"/>
      <c r="S347" s="2247"/>
      <c r="T347" s="2247"/>
      <c r="U347" s="2247"/>
      <c r="V347" s="2247"/>
      <c r="W347" s="2247"/>
      <c r="X347" s="2247"/>
      <c r="Y347" s="2247"/>
      <c r="Z347" s="2247"/>
      <c r="AA347" s="2247"/>
      <c r="AB347" s="2247"/>
      <c r="AC347" s="2248"/>
    </row>
    <row r="348" spans="2:29" ht="3" customHeight="1">
      <c r="B348" s="1709" t="s">
        <v>49</v>
      </c>
      <c r="E348" s="1715"/>
      <c r="F348" s="1728"/>
      <c r="G348" s="1728"/>
      <c r="H348" s="1728"/>
      <c r="I348" s="1728"/>
      <c r="J348" s="1728"/>
      <c r="K348" s="1728"/>
      <c r="L348" s="1728"/>
      <c r="M348" s="1728"/>
      <c r="N348" s="1728"/>
      <c r="O348" s="1728"/>
      <c r="P348" s="1728"/>
      <c r="Q348" s="1728"/>
      <c r="R348" s="1728"/>
      <c r="S348" s="1728"/>
      <c r="T348" s="1728"/>
      <c r="U348" s="1728"/>
      <c r="V348" s="1728"/>
      <c r="W348" s="1728"/>
      <c r="X348" s="1728"/>
      <c r="Y348" s="1728"/>
      <c r="Z348" s="1728"/>
      <c r="AA348" s="1728"/>
      <c r="AB348" s="1728"/>
      <c r="AC348" s="1728"/>
    </row>
  </sheetData>
  <sheetProtection sheet="1" formatCells="0" formatRows="0" autoFilter="0"/>
  <autoFilter ref="B6:B348"/>
  <mergeCells count="38">
    <mergeCell ref="B1:B3"/>
    <mergeCell ref="D2:AC2"/>
    <mergeCell ref="B4:B5"/>
    <mergeCell ref="D15:D24"/>
    <mergeCell ref="H15:R15"/>
    <mergeCell ref="H16:R16"/>
    <mergeCell ref="H17:R17"/>
    <mergeCell ref="H18:R18"/>
    <mergeCell ref="H19:R19"/>
    <mergeCell ref="H20:R20"/>
    <mergeCell ref="H21:R21"/>
    <mergeCell ref="H22:R22"/>
    <mergeCell ref="H23:R23"/>
    <mergeCell ref="H24:R24"/>
    <mergeCell ref="F30:AC30"/>
    <mergeCell ref="F35:AC35"/>
    <mergeCell ref="F36:AC36"/>
    <mergeCell ref="F37:AC37"/>
    <mergeCell ref="F38:AC38"/>
    <mergeCell ref="F39:AC39"/>
    <mergeCell ref="F41:AC41"/>
    <mergeCell ref="F42:AC42"/>
    <mergeCell ref="F44:AC44"/>
    <mergeCell ref="F45:AC45"/>
    <mergeCell ref="F57:AC57"/>
    <mergeCell ref="D62:AC65"/>
    <mergeCell ref="F67:AC67"/>
    <mergeCell ref="E68:E69"/>
    <mergeCell ref="E332:X332"/>
    <mergeCell ref="E337:AB337"/>
    <mergeCell ref="D338:AC341"/>
    <mergeCell ref="D344:AC347"/>
    <mergeCell ref="U141:W141"/>
    <mergeCell ref="U161:W161"/>
    <mergeCell ref="U187:W187"/>
    <mergeCell ref="U288:W288"/>
    <mergeCell ref="U313:W313"/>
    <mergeCell ref="G319:Z319"/>
  </mergeCells>
  <conditionalFormatting sqref="C10 D9 R7">
    <cfRule type="expression" dxfId="177" priority="1" stopIfTrue="1">
      <formula>$AK$7=4</formula>
    </cfRule>
  </conditionalFormatting>
  <conditionalFormatting sqref="V7">
    <cfRule type="expression" dxfId="176" priority="2" stopIfTrue="1">
      <formula>$AK$7=5</formula>
    </cfRule>
  </conditionalFormatting>
  <conditionalFormatting sqref="D11 C12:C27">
    <cfRule type="expression" dxfId="175" priority="3" stopIfTrue="1">
      <formula>$AK$7=5</formula>
    </cfRule>
  </conditionalFormatting>
  <conditionalFormatting sqref="Y7:Y8">
    <cfRule type="expression" dxfId="174" priority="4" stopIfTrue="1">
      <formula>$AK$7&gt;13</formula>
    </cfRule>
  </conditionalFormatting>
  <conditionalFormatting sqref="S15:V15">
    <cfRule type="expression" dxfId="173" priority="5" stopIfTrue="1">
      <formula>$AM$11=1</formula>
    </cfRule>
  </conditionalFormatting>
  <conditionalFormatting sqref="G15:R15">
    <cfRule type="expression" dxfId="172" priority="6" stopIfTrue="1">
      <formula>$AM$15=1</formula>
    </cfRule>
  </conditionalFormatting>
  <conditionalFormatting sqref="G16:R16">
    <cfRule type="expression" dxfId="171" priority="7" stopIfTrue="1">
      <formula>$AM$16=1</formula>
    </cfRule>
  </conditionalFormatting>
  <conditionalFormatting sqref="G17:R17">
    <cfRule type="expression" dxfId="170" priority="8" stopIfTrue="1">
      <formula>$AM$17=1</formula>
    </cfRule>
  </conditionalFormatting>
  <conditionalFormatting sqref="G18:R18">
    <cfRule type="expression" dxfId="169" priority="9" stopIfTrue="1">
      <formula>$AM$18=1</formula>
    </cfRule>
  </conditionalFormatting>
  <conditionalFormatting sqref="G19:R19">
    <cfRule type="expression" dxfId="168" priority="10" stopIfTrue="1">
      <formula>$AM$19=1</formula>
    </cfRule>
  </conditionalFormatting>
  <conditionalFormatting sqref="G20:R20">
    <cfRule type="expression" dxfId="167" priority="11" stopIfTrue="1">
      <formula>$AM$20=1</formula>
    </cfRule>
  </conditionalFormatting>
  <conditionalFormatting sqref="G21:R21">
    <cfRule type="expression" dxfId="166" priority="12" stopIfTrue="1">
      <formula>$AM$21=1</formula>
    </cfRule>
  </conditionalFormatting>
  <conditionalFormatting sqref="G22:R22">
    <cfRule type="expression" dxfId="165" priority="13" stopIfTrue="1">
      <formula>$AM$22=1</formula>
    </cfRule>
  </conditionalFormatting>
  <conditionalFormatting sqref="G23:R23">
    <cfRule type="expression" dxfId="164" priority="14" stopIfTrue="1">
      <formula>$AM$23=1</formula>
    </cfRule>
  </conditionalFormatting>
  <conditionalFormatting sqref="G24:R24">
    <cfRule type="expression" dxfId="163" priority="15" stopIfTrue="1">
      <formula>$AM$24=1</formula>
    </cfRule>
  </conditionalFormatting>
  <printOptions horizontalCentered="1"/>
  <pageMargins left="0.47244094488188981" right="0.3149606299212598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29.xml><?xml version="1.0" encoding="utf-8"?>
<worksheet xmlns="http://schemas.openxmlformats.org/spreadsheetml/2006/main" xmlns:r="http://schemas.openxmlformats.org/officeDocument/2006/relationships">
  <sheetPr enableFormatConditionsCalculation="0">
    <tabColor indexed="11"/>
  </sheetPr>
  <dimension ref="B1:BE727"/>
  <sheetViews>
    <sheetView showZeros="0" topLeftCell="B1" workbookViewId="0">
      <selection activeCell="P8" sqref="P8"/>
    </sheetView>
  </sheetViews>
  <sheetFormatPr defaultColWidth="3.140625" defaultRowHeight="12.75"/>
  <cols>
    <col min="1" max="1" width="0" style="27" hidden="1" customWidth="1"/>
    <col min="2" max="2" width="7.5703125" style="27" customWidth="1"/>
    <col min="3" max="8" width="2.42578125" style="27" customWidth="1"/>
    <col min="9" max="14" width="2.85546875" style="27" customWidth="1"/>
    <col min="15" max="15" width="15.85546875" style="27" customWidth="1"/>
    <col min="16" max="16" width="47.140625" style="27" customWidth="1"/>
    <col min="17" max="17" width="16.85546875" style="27" customWidth="1"/>
    <col min="18" max="19" width="3.140625" style="27"/>
    <col min="20" max="20" width="8.85546875" style="27" customWidth="1"/>
    <col min="21" max="21" width="16" style="27" customWidth="1"/>
    <col min="22" max="23" width="7.42578125" style="27" hidden="1" customWidth="1"/>
    <col min="24" max="25" width="3.140625" style="27" customWidth="1"/>
    <col min="26" max="26" width="4.42578125" style="27" hidden="1" customWidth="1"/>
    <col min="27" max="27" width="8.42578125" style="27" hidden="1" customWidth="1"/>
    <col min="28" max="28" width="4.42578125" style="27" hidden="1" customWidth="1"/>
    <col min="29" max="29" width="6.7109375" style="27" hidden="1" customWidth="1"/>
    <col min="30" max="30" width="7.28515625" style="27" hidden="1" customWidth="1"/>
    <col min="31" max="31" width="9.28515625" style="27" hidden="1" customWidth="1"/>
    <col min="32" max="32" width="3.140625" style="27" customWidth="1"/>
    <col min="33" max="16384" width="3.140625" style="27"/>
  </cols>
  <sheetData>
    <row r="1" spans="2:57" ht="32.25" customHeight="1">
      <c r="B1" s="1911" t="s">
        <v>1615</v>
      </c>
      <c r="C1" s="16"/>
      <c r="D1" s="16"/>
      <c r="E1" s="16"/>
      <c r="F1" s="16"/>
      <c r="G1" s="16"/>
      <c r="H1" s="16"/>
      <c r="I1" s="16"/>
      <c r="J1" s="16"/>
      <c r="K1" s="16"/>
      <c r="L1" s="16"/>
      <c r="M1" s="16"/>
      <c r="N1" s="16"/>
      <c r="O1" s="490"/>
      <c r="P1" s="16"/>
      <c r="Q1" s="16"/>
      <c r="R1" s="30"/>
      <c r="S1" s="47"/>
      <c r="T1" s="47"/>
      <c r="U1" s="47"/>
      <c r="V1" s="47"/>
      <c r="W1" s="47"/>
      <c r="X1" s="47"/>
      <c r="Y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row>
    <row r="2" spans="2:57" ht="3.75" customHeight="1">
      <c r="B2" s="1911"/>
      <c r="C2" s="323"/>
      <c r="D2" s="323"/>
      <c r="E2" s="323"/>
      <c r="F2" s="323"/>
      <c r="G2" s="323"/>
      <c r="H2" s="323"/>
      <c r="I2" s="323"/>
      <c r="J2" s="323"/>
      <c r="K2" s="323"/>
      <c r="L2" s="323"/>
      <c r="M2" s="323"/>
      <c r="N2" s="323"/>
      <c r="O2" s="323"/>
      <c r="P2" s="323"/>
      <c r="Q2" s="323"/>
      <c r="R2" s="30"/>
      <c r="S2" s="47"/>
      <c r="T2" s="47"/>
      <c r="V2" s="47"/>
      <c r="W2" s="47"/>
      <c r="X2" s="47"/>
      <c r="Y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row>
    <row r="3" spans="2:57" ht="3.75" customHeight="1">
      <c r="B3" s="1911"/>
      <c r="C3" s="358"/>
      <c r="D3" s="358"/>
      <c r="E3" s="358"/>
      <c r="F3" s="358"/>
      <c r="G3" s="358"/>
      <c r="H3" s="358"/>
      <c r="I3" s="358"/>
      <c r="J3" s="358"/>
      <c r="K3" s="358"/>
      <c r="L3" s="358"/>
      <c r="M3" s="358"/>
      <c r="N3" s="358"/>
      <c r="O3" s="358"/>
      <c r="P3" s="358"/>
      <c r="Q3" s="358"/>
      <c r="R3" s="30"/>
      <c r="S3" s="47"/>
      <c r="T3" s="2152" t="s">
        <v>1155</v>
      </c>
      <c r="U3" s="2221" t="s">
        <v>436</v>
      </c>
      <c r="V3" s="281"/>
      <c r="W3" s="16"/>
      <c r="X3" s="47"/>
      <c r="Y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row>
    <row r="4" spans="2:57" ht="12.75" customHeight="1">
      <c r="B4" s="1911"/>
      <c r="C4" s="361" t="str">
        <f>IF(AA7=4,AA8,IF(AA7=5,AA10,AA12))</f>
        <v>PAKIET 4 i 5.</v>
      </c>
      <c r="D4" s="355"/>
      <c r="E4" s="355"/>
      <c r="F4" s="355"/>
      <c r="G4" s="47"/>
      <c r="H4" s="355"/>
      <c r="I4" s="361" t="str">
        <f>IF(AA7=4,AC8,AC10)</f>
        <v xml:space="preserve">OCHRONA ZAGROŻONYCH GATUNKÓW PTAKÓW I SIEDLISK PRZYRODNICZYCH </v>
      </c>
      <c r="J4" s="355"/>
      <c r="K4" s="355"/>
      <c r="L4" s="355"/>
      <c r="M4" s="355"/>
      <c r="N4" s="355"/>
      <c r="O4" s="358"/>
      <c r="P4" s="355"/>
      <c r="Q4" s="355"/>
      <c r="R4" s="30"/>
      <c r="S4" s="47"/>
      <c r="T4" s="2219"/>
      <c r="U4" s="2222"/>
      <c r="V4" s="16"/>
      <c r="W4" s="16"/>
      <c r="X4" s="47"/>
      <c r="Y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row>
    <row r="5" spans="2:57" ht="13.5" customHeight="1">
      <c r="B5" s="2275" t="s">
        <v>80</v>
      </c>
      <c r="C5" s="318"/>
      <c r="D5" s="318"/>
      <c r="E5" s="318"/>
      <c r="F5" s="318"/>
      <c r="G5" s="47"/>
      <c r="H5" s="318"/>
      <c r="I5" s="361" t="str">
        <f>IF(AA7=4,AC9,IF(AA7=5,AC11,AC13))</f>
        <v>POZA OBSZARAMI NATURA 2000 ORAZ NA OBSZARACH NATURA 2000</v>
      </c>
      <c r="J5" s="318"/>
      <c r="K5" s="318"/>
      <c r="L5" s="318"/>
      <c r="M5" s="318"/>
      <c r="N5" s="318"/>
      <c r="O5" s="355"/>
      <c r="P5" s="318"/>
      <c r="Q5" s="318"/>
      <c r="R5" s="30"/>
      <c r="S5" s="47"/>
      <c r="T5" s="2219"/>
      <c r="U5" s="2222"/>
      <c r="V5" s="2272" t="str">
        <f>"Płatności  w: "&amp;U7&amp;" roku - pakiet 4 "</f>
        <v xml:space="preserve">Płatności  w: 2014 roku - pakiet 4 </v>
      </c>
      <c r="W5" s="2235" t="str">
        <f>"Płatności  w: "&amp;U7&amp;" roku - pakiet 5 "</f>
        <v xml:space="preserve">Płatności  w: 2014 roku - pakiet 5 </v>
      </c>
      <c r="X5" s="47"/>
      <c r="Y5" s="47"/>
      <c r="Z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row>
    <row r="6" spans="2:57" ht="24" customHeight="1">
      <c r="B6" s="2275"/>
      <c r="C6" s="319" t="s">
        <v>1286</v>
      </c>
      <c r="D6" s="319" t="s">
        <v>1903</v>
      </c>
      <c r="E6" s="47"/>
      <c r="F6" s="47"/>
      <c r="G6" s="47"/>
      <c r="H6" s="47"/>
      <c r="I6" s="47"/>
      <c r="J6" s="47"/>
      <c r="K6" s="47"/>
      <c r="L6" s="47"/>
      <c r="M6" s="47"/>
      <c r="N6" s="47"/>
      <c r="O6" s="47"/>
      <c r="P6" s="47"/>
      <c r="Q6" s="47"/>
      <c r="R6" s="30"/>
      <c r="S6" s="47"/>
      <c r="T6" s="2219"/>
      <c r="U6" s="2222"/>
      <c r="V6" s="2273"/>
      <c r="W6" s="2236"/>
      <c r="X6" s="47"/>
      <c r="Y6" s="47"/>
      <c r="Z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row>
    <row r="7" spans="2:57" ht="40.5" customHeight="1">
      <c r="B7" s="1060"/>
      <c r="C7" s="2271" t="s">
        <v>430</v>
      </c>
      <c r="D7" s="2271"/>
      <c r="E7" s="2271"/>
      <c r="F7" s="2271"/>
      <c r="G7" s="2271"/>
      <c r="H7" s="2271"/>
      <c r="I7" s="2271" t="s">
        <v>664</v>
      </c>
      <c r="J7" s="2271"/>
      <c r="K7" s="2271"/>
      <c r="L7" s="2271"/>
      <c r="M7" s="2271"/>
      <c r="N7" s="2271"/>
      <c r="O7" s="934" t="s">
        <v>988</v>
      </c>
      <c r="P7" s="934" t="s">
        <v>438</v>
      </c>
      <c r="Q7" s="202" t="s">
        <v>231</v>
      </c>
      <c r="R7" s="30"/>
      <c r="S7" s="47"/>
      <c r="T7" s="2220"/>
      <c r="U7" s="55">
        <f>'Og s1'!K8</f>
        <v>2014</v>
      </c>
      <c r="V7" s="2274"/>
      <c r="W7" s="2237"/>
      <c r="X7" s="47"/>
      <c r="Y7" s="47"/>
      <c r="Z7" s="47"/>
      <c r="AA7" s="363">
        <f>'Pak4i5 s1'!AK7</f>
        <v>15</v>
      </c>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row>
    <row r="8" spans="2:57" ht="20.100000000000001" customHeight="1">
      <c r="B8" s="1251" t="str">
        <f>IF(O8&gt;0,"Wypełnione","")</f>
        <v/>
      </c>
      <c r="C8" s="2265">
        <f>'Og s3a'!C6</f>
        <v>0</v>
      </c>
      <c r="D8" s="2266"/>
      <c r="E8" s="2266"/>
      <c r="F8" s="2266"/>
      <c r="G8" s="2266"/>
      <c r="H8" s="2267"/>
      <c r="I8" s="2268">
        <f>'Og s3a'!E6</f>
        <v>0</v>
      </c>
      <c r="J8" s="2269"/>
      <c r="K8" s="2269"/>
      <c r="L8" s="2269"/>
      <c r="M8" s="2269"/>
      <c r="N8" s="2270"/>
      <c r="O8" s="872">
        <f>'Og s3a'!F6</f>
        <v>0</v>
      </c>
      <c r="P8" s="945"/>
      <c r="Q8" s="945" t="str">
        <f t="shared" ref="Q8:Q72" si="0">IF(AND(V8=0,W8=0),"",IF(AND(V8&gt;0,W8=0),V8,IF(AND(V8=0,W8&gt;0),W8,IF(AND(V8&gt;0,W8&gt;0),"Nie może być pak. 4 i 5 jednocześnie."))))</f>
        <v/>
      </c>
      <c r="R8" s="30"/>
      <c r="S8" s="47"/>
      <c r="T8" s="441">
        <f>'Og s3a'!G6</f>
        <v>0</v>
      </c>
      <c r="U8" s="56">
        <f>'Og s3a'!D6</f>
        <v>0</v>
      </c>
      <c r="V8" s="277">
        <f>Import!K4</f>
        <v>0</v>
      </c>
      <c r="W8" s="278">
        <f>Import!L4</f>
        <v>0</v>
      </c>
      <c r="X8" s="47"/>
      <c r="Y8" s="47"/>
      <c r="Z8" s="47"/>
      <c r="AA8" s="359" t="s">
        <v>947</v>
      </c>
      <c r="AB8" s="323"/>
      <c r="AC8" s="359" t="s">
        <v>948</v>
      </c>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row>
    <row r="9" spans="2:57" ht="20.100000000000001" customHeight="1">
      <c r="B9" s="1251" t="str">
        <f>IF(O9&gt;0,"Wypełnione","")</f>
        <v/>
      </c>
      <c r="C9" s="2265">
        <f>'Og s3a'!C7</f>
        <v>0</v>
      </c>
      <c r="D9" s="2266"/>
      <c r="E9" s="2266"/>
      <c r="F9" s="2266"/>
      <c r="G9" s="2266"/>
      <c r="H9" s="2267"/>
      <c r="I9" s="2268">
        <f>'Og s3a'!E7</f>
        <v>0</v>
      </c>
      <c r="J9" s="2269"/>
      <c r="K9" s="2269"/>
      <c r="L9" s="2269"/>
      <c r="M9" s="2269"/>
      <c r="N9" s="2270"/>
      <c r="O9" s="872">
        <f>'Og s3a'!F7</f>
        <v>0</v>
      </c>
      <c r="P9" s="945"/>
      <c r="Q9" s="945" t="str">
        <f t="shared" si="0"/>
        <v/>
      </c>
      <c r="R9" s="30"/>
      <c r="S9" s="47"/>
      <c r="T9" s="441">
        <f>'Og s3a'!G7</f>
        <v>0</v>
      </c>
      <c r="U9" s="56">
        <f>'Og s3a'!D7</f>
        <v>0</v>
      </c>
      <c r="V9" s="277">
        <f>Import!K5</f>
        <v>0</v>
      </c>
      <c r="W9" s="278">
        <f>Import!L5</f>
        <v>0</v>
      </c>
      <c r="X9" s="47"/>
      <c r="Y9" s="47"/>
      <c r="Z9" s="47"/>
      <c r="AA9" s="358"/>
      <c r="AB9" s="355"/>
      <c r="AC9" s="360" t="s">
        <v>995</v>
      </c>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row>
    <row r="10" spans="2:57" ht="20.100000000000001" customHeight="1">
      <c r="B10" s="1251" t="str">
        <f t="shared" ref="B10:B73" si="1">IF(O10&gt;0,"Wypełnione","")</f>
        <v/>
      </c>
      <c r="C10" s="2265">
        <f>'Og s3a'!C8</f>
        <v>0</v>
      </c>
      <c r="D10" s="2266"/>
      <c r="E10" s="2266"/>
      <c r="F10" s="2266"/>
      <c r="G10" s="2266"/>
      <c r="H10" s="2267"/>
      <c r="I10" s="2268">
        <f>'Og s3a'!E8</f>
        <v>0</v>
      </c>
      <c r="J10" s="2269"/>
      <c r="K10" s="2269"/>
      <c r="L10" s="2269"/>
      <c r="M10" s="2269"/>
      <c r="N10" s="2270"/>
      <c r="O10" s="872">
        <f>'Og s3a'!F8</f>
        <v>0</v>
      </c>
      <c r="P10" s="945"/>
      <c r="Q10" s="945" t="str">
        <f t="shared" si="0"/>
        <v/>
      </c>
      <c r="R10" s="30"/>
      <c r="S10" s="47"/>
      <c r="T10" s="441">
        <f>'Og s3a'!G8</f>
        <v>0</v>
      </c>
      <c r="U10" s="56">
        <f>'Og s3a'!D8</f>
        <v>0</v>
      </c>
      <c r="V10" s="277">
        <f>Import!K6</f>
        <v>0</v>
      </c>
      <c r="W10" s="278">
        <f>Import!L6</f>
        <v>0</v>
      </c>
      <c r="X10" s="47"/>
      <c r="Y10" s="47"/>
      <c r="Z10" s="47"/>
      <c r="AA10" s="360" t="s">
        <v>949</v>
      </c>
      <c r="AB10" s="355"/>
      <c r="AC10" s="360" t="s">
        <v>950</v>
      </c>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row>
    <row r="11" spans="2:57" ht="20.100000000000001" customHeight="1">
      <c r="B11" s="1251" t="str">
        <f t="shared" si="1"/>
        <v/>
      </c>
      <c r="C11" s="2265">
        <f>'Og s3a'!C9</f>
        <v>0</v>
      </c>
      <c r="D11" s="2266"/>
      <c r="E11" s="2266"/>
      <c r="F11" s="2266"/>
      <c r="G11" s="2266"/>
      <c r="H11" s="2267"/>
      <c r="I11" s="2268">
        <f>'Og s3a'!E9</f>
        <v>0</v>
      </c>
      <c r="J11" s="2269"/>
      <c r="K11" s="2269"/>
      <c r="L11" s="2269"/>
      <c r="M11" s="2269"/>
      <c r="N11" s="2270"/>
      <c r="O11" s="872">
        <f>'Og s3a'!F9</f>
        <v>0</v>
      </c>
      <c r="P11" s="945"/>
      <c r="Q11" s="945" t="str">
        <f t="shared" si="0"/>
        <v/>
      </c>
      <c r="R11" s="30"/>
      <c r="S11" s="47"/>
      <c r="T11" s="441">
        <f>'Og s3a'!G9</f>
        <v>0</v>
      </c>
      <c r="U11" s="56">
        <f>'Og s3a'!D9</f>
        <v>0</v>
      </c>
      <c r="V11" s="277">
        <f>Import!K7</f>
        <v>0</v>
      </c>
      <c r="W11" s="278">
        <f>Import!L7</f>
        <v>0</v>
      </c>
      <c r="X11" s="47"/>
      <c r="Y11" s="47"/>
      <c r="Z11" s="47"/>
      <c r="AA11" s="355"/>
      <c r="AB11" s="355"/>
      <c r="AC11" s="360" t="s">
        <v>996</v>
      </c>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row>
    <row r="12" spans="2:57" ht="20.100000000000001" customHeight="1">
      <c r="B12" s="1251" t="str">
        <f t="shared" si="1"/>
        <v/>
      </c>
      <c r="C12" s="2265">
        <f>'Og s3a'!C10</f>
        <v>0</v>
      </c>
      <c r="D12" s="2266"/>
      <c r="E12" s="2266"/>
      <c r="F12" s="2266"/>
      <c r="G12" s="2266"/>
      <c r="H12" s="2267"/>
      <c r="I12" s="2268">
        <f>'Og s3a'!E10</f>
        <v>0</v>
      </c>
      <c r="J12" s="2269"/>
      <c r="K12" s="2269"/>
      <c r="L12" s="2269"/>
      <c r="M12" s="2269"/>
      <c r="N12" s="2270"/>
      <c r="O12" s="872">
        <f>'Og s3a'!F10</f>
        <v>0</v>
      </c>
      <c r="P12" s="945"/>
      <c r="Q12" s="945" t="str">
        <f t="shared" si="0"/>
        <v/>
      </c>
      <c r="R12" s="30"/>
      <c r="S12" s="47"/>
      <c r="T12" s="441">
        <f>'Og s3a'!G10</f>
        <v>0</v>
      </c>
      <c r="U12" s="56">
        <f>'Og s3a'!D10</f>
        <v>0</v>
      </c>
      <c r="V12" s="277">
        <f>Import!K8</f>
        <v>0</v>
      </c>
      <c r="W12" s="278">
        <f>Import!L8</f>
        <v>0</v>
      </c>
      <c r="X12" s="47"/>
      <c r="Y12" s="47"/>
      <c r="Z12" s="47"/>
      <c r="AA12" s="364" t="s">
        <v>1073</v>
      </c>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row>
    <row r="13" spans="2:57" ht="20.100000000000001" customHeight="1">
      <c r="B13" s="1251" t="str">
        <f t="shared" si="1"/>
        <v/>
      </c>
      <c r="C13" s="2265">
        <f>'Og s3a'!C11</f>
        <v>0</v>
      </c>
      <c r="D13" s="2266"/>
      <c r="E13" s="2266"/>
      <c r="F13" s="2266"/>
      <c r="G13" s="2266"/>
      <c r="H13" s="2267"/>
      <c r="I13" s="2268">
        <f>'Og s3a'!E11</f>
        <v>0</v>
      </c>
      <c r="J13" s="2269"/>
      <c r="K13" s="2269"/>
      <c r="L13" s="2269"/>
      <c r="M13" s="2269"/>
      <c r="N13" s="2270"/>
      <c r="O13" s="872">
        <f>'Og s3a'!F11</f>
        <v>0</v>
      </c>
      <c r="P13" s="945"/>
      <c r="Q13" s="945" t="str">
        <f t="shared" si="0"/>
        <v/>
      </c>
      <c r="R13" s="30"/>
      <c r="S13" s="47"/>
      <c r="T13" s="441">
        <f>'Og s3a'!G11</f>
        <v>0</v>
      </c>
      <c r="U13" s="56">
        <f>'Og s3a'!D11</f>
        <v>0</v>
      </c>
      <c r="V13" s="277">
        <f>Import!K9</f>
        <v>0</v>
      </c>
      <c r="W13" s="278">
        <f>Import!L9</f>
        <v>0</v>
      </c>
      <c r="X13" s="47"/>
      <c r="Y13" s="47"/>
      <c r="Z13" s="47"/>
      <c r="AA13" s="47"/>
      <c r="AB13" s="47"/>
      <c r="AC13" s="364" t="s">
        <v>956</v>
      </c>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row>
    <row r="14" spans="2:57" ht="20.100000000000001" customHeight="1">
      <c r="B14" s="1251" t="str">
        <f t="shared" si="1"/>
        <v/>
      </c>
      <c r="C14" s="2265">
        <f>'Og s3a'!C12</f>
        <v>0</v>
      </c>
      <c r="D14" s="2266"/>
      <c r="E14" s="2266"/>
      <c r="F14" s="2266"/>
      <c r="G14" s="2266"/>
      <c r="H14" s="2267"/>
      <c r="I14" s="2268">
        <f>'Og s3a'!E12</f>
        <v>0</v>
      </c>
      <c r="J14" s="2269"/>
      <c r="K14" s="2269"/>
      <c r="L14" s="2269"/>
      <c r="M14" s="2269"/>
      <c r="N14" s="2270"/>
      <c r="O14" s="872">
        <f>'Og s3a'!F12</f>
        <v>0</v>
      </c>
      <c r="P14" s="945"/>
      <c r="Q14" s="945" t="str">
        <f t="shared" si="0"/>
        <v/>
      </c>
      <c r="R14" s="30"/>
      <c r="S14" s="47"/>
      <c r="T14" s="441">
        <f>'Og s3a'!G12</f>
        <v>0</v>
      </c>
      <c r="U14" s="56">
        <f>'Og s3a'!D12</f>
        <v>0</v>
      </c>
      <c r="V14" s="277">
        <f>Import!K10</f>
        <v>0</v>
      </c>
      <c r="W14" s="278">
        <f>Import!L10</f>
        <v>0</v>
      </c>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row>
    <row r="15" spans="2:57" ht="20.100000000000001" customHeight="1">
      <c r="B15" s="1251" t="str">
        <f t="shared" si="1"/>
        <v/>
      </c>
      <c r="C15" s="2265">
        <f>'Og s3a'!C13</f>
        <v>0</v>
      </c>
      <c r="D15" s="2266"/>
      <c r="E15" s="2266"/>
      <c r="F15" s="2266"/>
      <c r="G15" s="2266"/>
      <c r="H15" s="2267"/>
      <c r="I15" s="2268">
        <f>'Og s3a'!E13</f>
        <v>0</v>
      </c>
      <c r="J15" s="2269"/>
      <c r="K15" s="2269"/>
      <c r="L15" s="2269"/>
      <c r="M15" s="2269"/>
      <c r="N15" s="2270"/>
      <c r="O15" s="872">
        <f>'Og s3a'!F13</f>
        <v>0</v>
      </c>
      <c r="P15" s="945"/>
      <c r="Q15" s="945" t="str">
        <f t="shared" si="0"/>
        <v/>
      </c>
      <c r="R15" s="30"/>
      <c r="S15" s="47"/>
      <c r="T15" s="441">
        <f>'Og s3a'!G13</f>
        <v>0</v>
      </c>
      <c r="U15" s="56">
        <f>'Og s3a'!D13</f>
        <v>0</v>
      </c>
      <c r="V15" s="277">
        <f>Import!K11</f>
        <v>0</v>
      </c>
      <c r="W15" s="278">
        <f>Import!L11</f>
        <v>0</v>
      </c>
      <c r="X15" s="47"/>
      <c r="Y15" s="47"/>
      <c r="Z15" s="47"/>
      <c r="AA15" s="295"/>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row>
    <row r="16" spans="2:57" ht="20.100000000000001" customHeight="1">
      <c r="B16" s="1251" t="str">
        <f t="shared" si="1"/>
        <v/>
      </c>
      <c r="C16" s="2265">
        <f>'Og s3a'!C14</f>
        <v>0</v>
      </c>
      <c r="D16" s="2266"/>
      <c r="E16" s="2266"/>
      <c r="F16" s="2266"/>
      <c r="G16" s="2266"/>
      <c r="H16" s="2267"/>
      <c r="I16" s="2268">
        <f>'Og s3a'!E14</f>
        <v>0</v>
      </c>
      <c r="J16" s="2269"/>
      <c r="K16" s="2269"/>
      <c r="L16" s="2269"/>
      <c r="M16" s="2269"/>
      <c r="N16" s="2270"/>
      <c r="O16" s="872">
        <f>'Og s3a'!F14</f>
        <v>0</v>
      </c>
      <c r="P16" s="945"/>
      <c r="Q16" s="945" t="str">
        <f t="shared" si="0"/>
        <v/>
      </c>
      <c r="R16" s="30"/>
      <c r="S16" s="47"/>
      <c r="T16" s="441">
        <f>'Og s3a'!G14</f>
        <v>0</v>
      </c>
      <c r="U16" s="56">
        <f>'Og s3a'!D14</f>
        <v>0</v>
      </c>
      <c r="V16" s="277">
        <f>Import!K12</f>
        <v>0</v>
      </c>
      <c r="W16" s="278">
        <f>Import!L12</f>
        <v>0</v>
      </c>
      <c r="X16" s="47"/>
      <c r="Y16" s="47"/>
      <c r="Z16" s="47"/>
      <c r="AA16" s="295" t="s">
        <v>1618</v>
      </c>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row>
    <row r="17" spans="2:57" ht="20.100000000000001" customHeight="1">
      <c r="B17" s="1251" t="str">
        <f t="shared" si="1"/>
        <v/>
      </c>
      <c r="C17" s="2265">
        <f>'Og s3a'!C15</f>
        <v>0</v>
      </c>
      <c r="D17" s="2266"/>
      <c r="E17" s="2266"/>
      <c r="F17" s="2266"/>
      <c r="G17" s="2266"/>
      <c r="H17" s="2267"/>
      <c r="I17" s="2268">
        <f>'Og s3a'!E15</f>
        <v>0</v>
      </c>
      <c r="J17" s="2269"/>
      <c r="K17" s="2269"/>
      <c r="L17" s="2269"/>
      <c r="M17" s="2269"/>
      <c r="N17" s="2270"/>
      <c r="O17" s="872">
        <f>'Og s3a'!F15</f>
        <v>0</v>
      </c>
      <c r="P17" s="945"/>
      <c r="Q17" s="945" t="str">
        <f t="shared" si="0"/>
        <v/>
      </c>
      <c r="R17" s="30"/>
      <c r="S17" s="47"/>
      <c r="T17" s="441">
        <f>'Og s3a'!G15</f>
        <v>0</v>
      </c>
      <c r="U17" s="56">
        <f>'Og s3a'!D15</f>
        <v>0</v>
      </c>
      <c r="V17" s="277">
        <f>Import!K13</f>
        <v>0</v>
      </c>
      <c r="W17" s="278">
        <f>Import!L13</f>
        <v>0</v>
      </c>
      <c r="X17" s="47"/>
      <c r="Y17" s="47"/>
      <c r="Z17" s="47"/>
      <c r="AA17" s="295" t="s">
        <v>1619</v>
      </c>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row>
    <row r="18" spans="2:57" ht="20.100000000000001" customHeight="1">
      <c r="B18" s="1251" t="str">
        <f t="shared" si="1"/>
        <v/>
      </c>
      <c r="C18" s="2265">
        <f>'Og s3a'!C16</f>
        <v>0</v>
      </c>
      <c r="D18" s="2266"/>
      <c r="E18" s="2266"/>
      <c r="F18" s="2266"/>
      <c r="G18" s="2266"/>
      <c r="H18" s="2267"/>
      <c r="I18" s="2268">
        <f>'Og s3a'!E16</f>
        <v>0</v>
      </c>
      <c r="J18" s="2269"/>
      <c r="K18" s="2269"/>
      <c r="L18" s="2269"/>
      <c r="M18" s="2269"/>
      <c r="N18" s="2270"/>
      <c r="O18" s="872">
        <f>'Og s3a'!F16</f>
        <v>0</v>
      </c>
      <c r="P18" s="945"/>
      <c r="Q18" s="945" t="str">
        <f t="shared" si="0"/>
        <v/>
      </c>
      <c r="R18" s="30"/>
      <c r="S18" s="47"/>
      <c r="T18" s="441">
        <f>'Og s3a'!G16</f>
        <v>0</v>
      </c>
      <c r="U18" s="56">
        <f>'Og s3a'!D16</f>
        <v>0</v>
      </c>
      <c r="V18" s="277">
        <f>Import!K14</f>
        <v>0</v>
      </c>
      <c r="W18" s="278">
        <f>Import!L14</f>
        <v>0</v>
      </c>
      <c r="X18" s="47"/>
      <c r="Y18" s="47"/>
      <c r="Z18" s="47"/>
      <c r="AA18" s="295" t="s">
        <v>1620</v>
      </c>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row>
    <row r="19" spans="2:57" ht="20.100000000000001" customHeight="1">
      <c r="B19" s="1251" t="str">
        <f t="shared" si="1"/>
        <v/>
      </c>
      <c r="C19" s="2265">
        <f>'Og s3a'!C17</f>
        <v>0</v>
      </c>
      <c r="D19" s="2266"/>
      <c r="E19" s="2266"/>
      <c r="F19" s="2266"/>
      <c r="G19" s="2266"/>
      <c r="H19" s="2267"/>
      <c r="I19" s="2268">
        <f>'Og s3a'!E17</f>
        <v>0</v>
      </c>
      <c r="J19" s="2269"/>
      <c r="K19" s="2269"/>
      <c r="L19" s="2269"/>
      <c r="M19" s="2269"/>
      <c r="N19" s="2270"/>
      <c r="O19" s="872">
        <f>'Og s3a'!F17</f>
        <v>0</v>
      </c>
      <c r="P19" s="945"/>
      <c r="Q19" s="945" t="str">
        <f t="shared" si="0"/>
        <v/>
      </c>
      <c r="R19" s="30"/>
      <c r="S19" s="47"/>
      <c r="T19" s="441">
        <f>'Og s3a'!G17</f>
        <v>0</v>
      </c>
      <c r="U19" s="56">
        <f>'Og s3a'!D17</f>
        <v>0</v>
      </c>
      <c r="V19" s="277">
        <f>Import!K15</f>
        <v>0</v>
      </c>
      <c r="W19" s="278">
        <f>Import!L15</f>
        <v>0</v>
      </c>
      <c r="X19" s="47"/>
      <c r="Y19" s="47"/>
      <c r="Z19" s="47"/>
      <c r="AA19" s="295" t="s">
        <v>1621</v>
      </c>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row>
    <row r="20" spans="2:57" ht="20.100000000000001" customHeight="1">
      <c r="B20" s="1251" t="str">
        <f t="shared" si="1"/>
        <v/>
      </c>
      <c r="C20" s="2265">
        <f>'Og s3a'!C18</f>
        <v>0</v>
      </c>
      <c r="D20" s="2266"/>
      <c r="E20" s="2266"/>
      <c r="F20" s="2266"/>
      <c r="G20" s="2266"/>
      <c r="H20" s="2267"/>
      <c r="I20" s="2268">
        <f>'Og s3a'!E18</f>
        <v>0</v>
      </c>
      <c r="J20" s="2269"/>
      <c r="K20" s="2269"/>
      <c r="L20" s="2269"/>
      <c r="M20" s="2269"/>
      <c r="N20" s="2270"/>
      <c r="O20" s="872">
        <f>'Og s3a'!F18</f>
        <v>0</v>
      </c>
      <c r="P20" s="945"/>
      <c r="Q20" s="945" t="str">
        <f t="shared" si="0"/>
        <v/>
      </c>
      <c r="R20" s="30"/>
      <c r="S20" s="47"/>
      <c r="T20" s="441">
        <f>'Og s3a'!G18</f>
        <v>0</v>
      </c>
      <c r="U20" s="56">
        <f>'Og s3a'!D18</f>
        <v>0</v>
      </c>
      <c r="V20" s="277">
        <f>Import!K16</f>
        <v>0</v>
      </c>
      <c r="W20" s="278">
        <f>Import!L16</f>
        <v>0</v>
      </c>
      <c r="X20" s="47"/>
      <c r="Y20" s="47"/>
      <c r="Z20" s="47"/>
      <c r="AA20" s="295" t="s">
        <v>1622</v>
      </c>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row>
    <row r="21" spans="2:57" ht="20.100000000000001" customHeight="1">
      <c r="B21" s="1251" t="str">
        <f t="shared" si="1"/>
        <v/>
      </c>
      <c r="C21" s="2265">
        <f>'Og s3a'!C19</f>
        <v>0</v>
      </c>
      <c r="D21" s="2266"/>
      <c r="E21" s="2266"/>
      <c r="F21" s="2266"/>
      <c r="G21" s="2266"/>
      <c r="H21" s="2267"/>
      <c r="I21" s="2268">
        <f>'Og s3a'!E19</f>
        <v>0</v>
      </c>
      <c r="J21" s="2269"/>
      <c r="K21" s="2269"/>
      <c r="L21" s="2269"/>
      <c r="M21" s="2269"/>
      <c r="N21" s="2270"/>
      <c r="O21" s="872">
        <f>'Og s3a'!F19</f>
        <v>0</v>
      </c>
      <c r="P21" s="945"/>
      <c r="Q21" s="945" t="str">
        <f t="shared" si="0"/>
        <v/>
      </c>
      <c r="R21" s="30"/>
      <c r="S21" s="47"/>
      <c r="T21" s="441">
        <f>'Og s3a'!G19</f>
        <v>0</v>
      </c>
      <c r="U21" s="56">
        <f>'Og s3a'!D19</f>
        <v>0</v>
      </c>
      <c r="V21" s="277">
        <f>Import!K17</f>
        <v>0</v>
      </c>
      <c r="W21" s="278">
        <f>Import!L17</f>
        <v>0</v>
      </c>
      <c r="X21" s="47"/>
      <c r="Y21" s="47"/>
      <c r="Z21" s="47"/>
      <c r="AA21" s="295" t="s">
        <v>1623</v>
      </c>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row>
    <row r="22" spans="2:57" ht="20.100000000000001" customHeight="1">
      <c r="B22" s="1251" t="str">
        <f t="shared" si="1"/>
        <v/>
      </c>
      <c r="C22" s="2265">
        <f>'Og s3a'!C20</f>
        <v>0</v>
      </c>
      <c r="D22" s="2266"/>
      <c r="E22" s="2266"/>
      <c r="F22" s="2266"/>
      <c r="G22" s="2266"/>
      <c r="H22" s="2267"/>
      <c r="I22" s="2268">
        <f>'Og s3a'!E20</f>
        <v>0</v>
      </c>
      <c r="J22" s="2269"/>
      <c r="K22" s="2269"/>
      <c r="L22" s="2269"/>
      <c r="M22" s="2269"/>
      <c r="N22" s="2270"/>
      <c r="O22" s="872">
        <f>'Og s3a'!F20</f>
        <v>0</v>
      </c>
      <c r="P22" s="945"/>
      <c r="Q22" s="945" t="str">
        <f t="shared" si="0"/>
        <v/>
      </c>
      <c r="R22" s="30"/>
      <c r="S22" s="47"/>
      <c r="T22" s="441">
        <f>'Og s3a'!G20</f>
        <v>0</v>
      </c>
      <c r="U22" s="56">
        <f>'Og s3a'!D20</f>
        <v>0</v>
      </c>
      <c r="V22" s="277">
        <f>Import!K18</f>
        <v>0</v>
      </c>
      <c r="W22" s="278">
        <f>Import!L18</f>
        <v>0</v>
      </c>
      <c r="X22" s="47"/>
      <c r="Y22" s="47"/>
      <c r="Z22" s="47"/>
      <c r="AA22" s="295" t="s">
        <v>1624</v>
      </c>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row>
    <row r="23" spans="2:57" ht="20.100000000000001" customHeight="1">
      <c r="B23" s="1251" t="str">
        <f t="shared" si="1"/>
        <v/>
      </c>
      <c r="C23" s="2265">
        <f>'Og s3a'!C21</f>
        <v>0</v>
      </c>
      <c r="D23" s="2266"/>
      <c r="E23" s="2266"/>
      <c r="F23" s="2266"/>
      <c r="G23" s="2266"/>
      <c r="H23" s="2267"/>
      <c r="I23" s="2268">
        <f>'Og s3a'!E21</f>
        <v>0</v>
      </c>
      <c r="J23" s="2269"/>
      <c r="K23" s="2269"/>
      <c r="L23" s="2269"/>
      <c r="M23" s="2269"/>
      <c r="N23" s="2270"/>
      <c r="O23" s="872">
        <f>'Og s3a'!F21</f>
        <v>0</v>
      </c>
      <c r="P23" s="945"/>
      <c r="Q23" s="945" t="str">
        <f t="shared" si="0"/>
        <v/>
      </c>
      <c r="R23" s="30"/>
      <c r="S23" s="47"/>
      <c r="T23" s="441">
        <f>'Og s3a'!G21</f>
        <v>0</v>
      </c>
      <c r="U23" s="56">
        <f>'Og s3a'!D21</f>
        <v>0</v>
      </c>
      <c r="V23" s="277">
        <f>Import!K19</f>
        <v>0</v>
      </c>
      <c r="W23" s="278">
        <f>Import!L19</f>
        <v>0</v>
      </c>
      <c r="X23" s="47"/>
      <c r="Y23" s="47"/>
      <c r="Z23" s="47"/>
      <c r="AA23" s="295" t="s">
        <v>1625</v>
      </c>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row>
    <row r="24" spans="2:57" ht="20.100000000000001" customHeight="1">
      <c r="B24" s="1251" t="str">
        <f t="shared" si="1"/>
        <v/>
      </c>
      <c r="C24" s="2265">
        <f>'Og s3a'!C22</f>
        <v>0</v>
      </c>
      <c r="D24" s="2266"/>
      <c r="E24" s="2266"/>
      <c r="F24" s="2266"/>
      <c r="G24" s="2266"/>
      <c r="H24" s="2267"/>
      <c r="I24" s="2268">
        <f>'Og s3a'!E22</f>
        <v>0</v>
      </c>
      <c r="J24" s="2269"/>
      <c r="K24" s="2269"/>
      <c r="L24" s="2269"/>
      <c r="M24" s="2269"/>
      <c r="N24" s="2270"/>
      <c r="O24" s="872">
        <f>'Og s3a'!F22</f>
        <v>0</v>
      </c>
      <c r="P24" s="945"/>
      <c r="Q24" s="945" t="str">
        <f t="shared" si="0"/>
        <v/>
      </c>
      <c r="R24" s="30"/>
      <c r="S24" s="47"/>
      <c r="T24" s="441">
        <f>'Og s3a'!G22</f>
        <v>0</v>
      </c>
      <c r="U24" s="56">
        <f>'Og s3a'!D22</f>
        <v>0</v>
      </c>
      <c r="V24" s="277">
        <f>Import!K20</f>
        <v>0</v>
      </c>
      <c r="W24" s="278">
        <f>Import!L20</f>
        <v>0</v>
      </c>
      <c r="X24" s="47"/>
      <c r="Y24" s="47"/>
      <c r="Z24" s="47"/>
      <c r="AA24" s="295" t="s">
        <v>1626</v>
      </c>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row>
    <row r="25" spans="2:57" ht="20.100000000000001" customHeight="1">
      <c r="B25" s="1251" t="str">
        <f t="shared" si="1"/>
        <v/>
      </c>
      <c r="C25" s="2265">
        <f>'Og s3a'!C23</f>
        <v>0</v>
      </c>
      <c r="D25" s="2266"/>
      <c r="E25" s="2266"/>
      <c r="F25" s="2266"/>
      <c r="G25" s="2266"/>
      <c r="H25" s="2267"/>
      <c r="I25" s="2268">
        <f>'Og s3a'!E23</f>
        <v>0</v>
      </c>
      <c r="J25" s="2269"/>
      <c r="K25" s="2269"/>
      <c r="L25" s="2269"/>
      <c r="M25" s="2269"/>
      <c r="N25" s="2270"/>
      <c r="O25" s="872">
        <f>'Og s3a'!F23</f>
        <v>0</v>
      </c>
      <c r="P25" s="945"/>
      <c r="Q25" s="945" t="str">
        <f t="shared" si="0"/>
        <v/>
      </c>
      <c r="R25" s="30"/>
      <c r="S25" s="47"/>
      <c r="T25" s="441">
        <f>'Og s3a'!G23</f>
        <v>0</v>
      </c>
      <c r="U25" s="56">
        <f>'Og s3a'!D23</f>
        <v>0</v>
      </c>
      <c r="V25" s="277">
        <f>Import!K21</f>
        <v>0</v>
      </c>
      <c r="W25" s="278">
        <f>Import!L21</f>
        <v>0</v>
      </c>
      <c r="X25" s="47"/>
      <c r="Y25" s="47"/>
      <c r="Z25" s="47"/>
      <c r="AA25" s="295" t="s">
        <v>1627</v>
      </c>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row>
    <row r="26" spans="2:57" ht="20.100000000000001" customHeight="1">
      <c r="B26" s="1251" t="str">
        <f t="shared" si="1"/>
        <v/>
      </c>
      <c r="C26" s="2265">
        <f>'Og s3a'!C24</f>
        <v>0</v>
      </c>
      <c r="D26" s="2266"/>
      <c r="E26" s="2266"/>
      <c r="F26" s="2266"/>
      <c r="G26" s="2266"/>
      <c r="H26" s="2267"/>
      <c r="I26" s="2268">
        <f>'Og s3a'!E24</f>
        <v>0</v>
      </c>
      <c r="J26" s="2269"/>
      <c r="K26" s="2269"/>
      <c r="L26" s="2269"/>
      <c r="M26" s="2269"/>
      <c r="N26" s="2270"/>
      <c r="O26" s="872">
        <f>'Og s3a'!F24</f>
        <v>0</v>
      </c>
      <c r="P26" s="945"/>
      <c r="Q26" s="945" t="str">
        <f t="shared" si="0"/>
        <v/>
      </c>
      <c r="R26" s="30"/>
      <c r="S26" s="47"/>
      <c r="T26" s="441">
        <f>'Og s3a'!G24</f>
        <v>0</v>
      </c>
      <c r="U26" s="56">
        <f>'Og s3a'!D24</f>
        <v>0</v>
      </c>
      <c r="V26" s="277">
        <f>Import!K22</f>
        <v>0</v>
      </c>
      <c r="W26" s="278">
        <f>Import!L22</f>
        <v>0</v>
      </c>
      <c r="X26" s="47"/>
      <c r="Y26" s="47"/>
      <c r="Z26" s="47"/>
      <c r="AA26" s="295"/>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row>
    <row r="27" spans="2:57" ht="20.100000000000001" customHeight="1">
      <c r="B27" s="1251" t="str">
        <f t="shared" si="1"/>
        <v/>
      </c>
      <c r="C27" s="2265">
        <f>'Og s3a'!C25</f>
        <v>0</v>
      </c>
      <c r="D27" s="2266"/>
      <c r="E27" s="2266"/>
      <c r="F27" s="2266"/>
      <c r="G27" s="2266"/>
      <c r="H27" s="2267"/>
      <c r="I27" s="2268">
        <f>'Og s3a'!E25</f>
        <v>0</v>
      </c>
      <c r="J27" s="2269"/>
      <c r="K27" s="2269"/>
      <c r="L27" s="2269"/>
      <c r="M27" s="2269"/>
      <c r="N27" s="2270"/>
      <c r="O27" s="872">
        <f>'Og s3a'!F25</f>
        <v>0</v>
      </c>
      <c r="P27" s="945"/>
      <c r="Q27" s="945" t="str">
        <f t="shared" si="0"/>
        <v/>
      </c>
      <c r="R27" s="30"/>
      <c r="S27" s="47"/>
      <c r="T27" s="441">
        <f>'Og s3a'!G25</f>
        <v>0</v>
      </c>
      <c r="U27" s="56">
        <f>'Og s3a'!D25</f>
        <v>0</v>
      </c>
      <c r="V27" s="277">
        <f>Import!K23</f>
        <v>0</v>
      </c>
      <c r="W27" s="278">
        <f>Import!L23</f>
        <v>0</v>
      </c>
      <c r="X27" s="47"/>
      <c r="Y27" s="47"/>
      <c r="Z27" s="47"/>
      <c r="AA27" s="295" t="s">
        <v>1628</v>
      </c>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row>
    <row r="28" spans="2:57" ht="20.100000000000001" customHeight="1">
      <c r="B28" s="1251" t="str">
        <f t="shared" si="1"/>
        <v/>
      </c>
      <c r="C28" s="2265">
        <f>'Og s3a'!C26</f>
        <v>0</v>
      </c>
      <c r="D28" s="2266"/>
      <c r="E28" s="2266"/>
      <c r="F28" s="2266"/>
      <c r="G28" s="2266"/>
      <c r="H28" s="2267"/>
      <c r="I28" s="2268">
        <f>'Og s3a'!E26</f>
        <v>0</v>
      </c>
      <c r="J28" s="2269"/>
      <c r="K28" s="2269"/>
      <c r="L28" s="2269"/>
      <c r="M28" s="2269"/>
      <c r="N28" s="2270"/>
      <c r="O28" s="872">
        <f>'Og s3a'!F26</f>
        <v>0</v>
      </c>
      <c r="P28" s="945"/>
      <c r="Q28" s="945" t="str">
        <f t="shared" si="0"/>
        <v/>
      </c>
      <c r="R28" s="30"/>
      <c r="S28" s="47"/>
      <c r="T28" s="441">
        <f>'Og s3a'!G26</f>
        <v>0</v>
      </c>
      <c r="U28" s="56">
        <f>'Og s3a'!D26</f>
        <v>0</v>
      </c>
      <c r="V28" s="277">
        <f>Import!K24</f>
        <v>0</v>
      </c>
      <c r="W28" s="278">
        <f>Import!L24</f>
        <v>0</v>
      </c>
      <c r="X28" s="47"/>
      <c r="Y28" s="47"/>
      <c r="Z28" s="47"/>
      <c r="AA28" s="295" t="s">
        <v>1629</v>
      </c>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row>
    <row r="29" spans="2:57" ht="20.100000000000001" customHeight="1">
      <c r="B29" s="1251" t="str">
        <f t="shared" si="1"/>
        <v/>
      </c>
      <c r="C29" s="2265">
        <f>'Og s3a'!C27</f>
        <v>0</v>
      </c>
      <c r="D29" s="2266"/>
      <c r="E29" s="2266"/>
      <c r="F29" s="2266"/>
      <c r="G29" s="2266"/>
      <c r="H29" s="2267"/>
      <c r="I29" s="2268">
        <f>'Og s3a'!E27</f>
        <v>0</v>
      </c>
      <c r="J29" s="2269"/>
      <c r="K29" s="2269"/>
      <c r="L29" s="2269"/>
      <c r="M29" s="2269"/>
      <c r="N29" s="2270"/>
      <c r="O29" s="872">
        <f>'Og s3a'!F27</f>
        <v>0</v>
      </c>
      <c r="P29" s="945"/>
      <c r="Q29" s="945" t="str">
        <f t="shared" si="0"/>
        <v/>
      </c>
      <c r="R29" s="30"/>
      <c r="S29" s="47"/>
      <c r="T29" s="441">
        <f>'Og s3a'!G27</f>
        <v>0</v>
      </c>
      <c r="U29" s="56">
        <f>'Og s3a'!D27</f>
        <v>0</v>
      </c>
      <c r="V29" s="277">
        <f>Import!K25</f>
        <v>0</v>
      </c>
      <c r="W29" s="278">
        <f>Import!L25</f>
        <v>0</v>
      </c>
      <c r="X29" s="47"/>
      <c r="Y29" s="47"/>
      <c r="Z29" s="47"/>
      <c r="AA29" s="295" t="s">
        <v>1630</v>
      </c>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row>
    <row r="30" spans="2:57" ht="20.100000000000001" customHeight="1">
      <c r="B30" s="1251" t="str">
        <f t="shared" si="1"/>
        <v/>
      </c>
      <c r="C30" s="2265">
        <f>'Og s3a'!C28</f>
        <v>0</v>
      </c>
      <c r="D30" s="2266"/>
      <c r="E30" s="2266"/>
      <c r="F30" s="2266"/>
      <c r="G30" s="2266"/>
      <c r="H30" s="2267"/>
      <c r="I30" s="2268">
        <f>'Og s3a'!E28</f>
        <v>0</v>
      </c>
      <c r="J30" s="2269"/>
      <c r="K30" s="2269"/>
      <c r="L30" s="2269"/>
      <c r="M30" s="2269"/>
      <c r="N30" s="2270"/>
      <c r="O30" s="872">
        <f>'Og s3a'!F28</f>
        <v>0</v>
      </c>
      <c r="P30" s="945"/>
      <c r="Q30" s="945" t="str">
        <f t="shared" si="0"/>
        <v/>
      </c>
      <c r="R30" s="30"/>
      <c r="S30" s="47"/>
      <c r="T30" s="441">
        <f>'Og s3a'!G28</f>
        <v>0</v>
      </c>
      <c r="U30" s="56">
        <f>'Og s3a'!D28</f>
        <v>0</v>
      </c>
      <c r="V30" s="277">
        <f>Import!K26</f>
        <v>0</v>
      </c>
      <c r="W30" s="278">
        <f>Import!L26</f>
        <v>0</v>
      </c>
      <c r="X30" s="47"/>
      <c r="Y30" s="47"/>
      <c r="Z30" s="47"/>
      <c r="AA30" s="295" t="s">
        <v>1631</v>
      </c>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row>
    <row r="31" spans="2:57" ht="20.100000000000001" customHeight="1">
      <c r="B31" s="1251" t="str">
        <f t="shared" si="1"/>
        <v/>
      </c>
      <c r="C31" s="2265">
        <f>'Og s3a'!C29</f>
        <v>0</v>
      </c>
      <c r="D31" s="2266"/>
      <c r="E31" s="2266"/>
      <c r="F31" s="2266"/>
      <c r="G31" s="2266"/>
      <c r="H31" s="2267"/>
      <c r="I31" s="2268">
        <f>'Og s3a'!E29</f>
        <v>0</v>
      </c>
      <c r="J31" s="2269"/>
      <c r="K31" s="2269"/>
      <c r="L31" s="2269"/>
      <c r="M31" s="2269"/>
      <c r="N31" s="2270"/>
      <c r="O31" s="872">
        <f>'Og s3a'!F29</f>
        <v>0</v>
      </c>
      <c r="P31" s="945"/>
      <c r="Q31" s="945" t="str">
        <f t="shared" si="0"/>
        <v/>
      </c>
      <c r="R31" s="30"/>
      <c r="S31" s="47"/>
      <c r="T31" s="441">
        <f>'Og s3a'!G29</f>
        <v>0</v>
      </c>
      <c r="U31" s="56">
        <f>'Og s3a'!D29</f>
        <v>0</v>
      </c>
      <c r="V31" s="277">
        <f>Import!K27</f>
        <v>0</v>
      </c>
      <c r="W31" s="278">
        <f>Import!L27</f>
        <v>0</v>
      </c>
      <c r="X31" s="47"/>
      <c r="Y31" s="47"/>
      <c r="Z31" s="47"/>
      <c r="AA31" s="295" t="s">
        <v>1632</v>
      </c>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row>
    <row r="32" spans="2:57" ht="20.100000000000001" customHeight="1">
      <c r="B32" s="1251" t="str">
        <f t="shared" si="1"/>
        <v/>
      </c>
      <c r="C32" s="2265">
        <f>'Og s3a'!C30</f>
        <v>0</v>
      </c>
      <c r="D32" s="2266"/>
      <c r="E32" s="2266"/>
      <c r="F32" s="2266"/>
      <c r="G32" s="2266"/>
      <c r="H32" s="2267"/>
      <c r="I32" s="2268">
        <f>'Og s3a'!E30</f>
        <v>0</v>
      </c>
      <c r="J32" s="2269"/>
      <c r="K32" s="2269"/>
      <c r="L32" s="2269"/>
      <c r="M32" s="2269"/>
      <c r="N32" s="2270"/>
      <c r="O32" s="872">
        <f>'Og s3a'!F30</f>
        <v>0</v>
      </c>
      <c r="P32" s="945"/>
      <c r="Q32" s="945" t="str">
        <f t="shared" si="0"/>
        <v/>
      </c>
      <c r="R32" s="30"/>
      <c r="S32" s="47"/>
      <c r="T32" s="441">
        <f>'Og s3a'!G30</f>
        <v>0</v>
      </c>
      <c r="U32" s="56">
        <f>'Og s3a'!D30</f>
        <v>0</v>
      </c>
      <c r="V32" s="277">
        <f>Import!K28</f>
        <v>0</v>
      </c>
      <c r="W32" s="278">
        <f>Import!L28</f>
        <v>0</v>
      </c>
      <c r="X32" s="47"/>
      <c r="Y32" s="47"/>
      <c r="Z32" s="47"/>
      <c r="AA32" s="295" t="s">
        <v>1633</v>
      </c>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row>
    <row r="33" spans="2:57" ht="20.100000000000001" customHeight="1">
      <c r="B33" s="1251" t="str">
        <f t="shared" si="1"/>
        <v/>
      </c>
      <c r="C33" s="2265">
        <f>'Og s3a'!C31</f>
        <v>0</v>
      </c>
      <c r="D33" s="2266"/>
      <c r="E33" s="2266"/>
      <c r="F33" s="2266"/>
      <c r="G33" s="2266"/>
      <c r="H33" s="2267"/>
      <c r="I33" s="2268">
        <f>'Og s3a'!E31</f>
        <v>0</v>
      </c>
      <c r="J33" s="2269"/>
      <c r="K33" s="2269"/>
      <c r="L33" s="2269"/>
      <c r="M33" s="2269"/>
      <c r="N33" s="2270"/>
      <c r="O33" s="872">
        <f>'Og s3a'!F31</f>
        <v>0</v>
      </c>
      <c r="P33" s="945"/>
      <c r="Q33" s="945" t="str">
        <f t="shared" si="0"/>
        <v/>
      </c>
      <c r="R33" s="30"/>
      <c r="S33" s="47"/>
      <c r="T33" s="441">
        <f>'Og s3a'!G31</f>
        <v>0</v>
      </c>
      <c r="U33" s="56">
        <f>'Og s3a'!D31</f>
        <v>0</v>
      </c>
      <c r="V33" s="277">
        <f>Import!K29</f>
        <v>0</v>
      </c>
      <c r="W33" s="278">
        <f>Import!L29</f>
        <v>0</v>
      </c>
      <c r="X33" s="47"/>
      <c r="Y33" s="47"/>
      <c r="Z33" s="47"/>
      <c r="AA33" s="295" t="s">
        <v>1634</v>
      </c>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row>
    <row r="34" spans="2:57" ht="20.100000000000001" customHeight="1">
      <c r="B34" s="1251" t="str">
        <f t="shared" si="1"/>
        <v/>
      </c>
      <c r="C34" s="2265">
        <f>'Og s3a'!C32</f>
        <v>0</v>
      </c>
      <c r="D34" s="2266"/>
      <c r="E34" s="2266"/>
      <c r="F34" s="2266"/>
      <c r="G34" s="2266"/>
      <c r="H34" s="2267"/>
      <c r="I34" s="2268">
        <f>'Og s3a'!E32</f>
        <v>0</v>
      </c>
      <c r="J34" s="2269"/>
      <c r="K34" s="2269"/>
      <c r="L34" s="2269"/>
      <c r="M34" s="2269"/>
      <c r="N34" s="2270"/>
      <c r="O34" s="872">
        <f>'Og s3a'!F32</f>
        <v>0</v>
      </c>
      <c r="P34" s="945"/>
      <c r="Q34" s="945" t="str">
        <f t="shared" si="0"/>
        <v/>
      </c>
      <c r="R34" s="30"/>
      <c r="S34" s="47"/>
      <c r="T34" s="441">
        <f>'Og s3a'!G32</f>
        <v>0</v>
      </c>
      <c r="U34" s="56">
        <f>'Og s3a'!D32</f>
        <v>0</v>
      </c>
      <c r="V34" s="277">
        <f>Import!K30</f>
        <v>0</v>
      </c>
      <c r="W34" s="278">
        <f>Import!L30</f>
        <v>0</v>
      </c>
      <c r="X34" s="47"/>
      <c r="Y34" s="47"/>
      <c r="Z34" s="47"/>
      <c r="AA34" s="295" t="s">
        <v>1635</v>
      </c>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row>
    <row r="35" spans="2:57" ht="20.100000000000001" customHeight="1">
      <c r="B35" s="1251" t="str">
        <f t="shared" si="1"/>
        <v/>
      </c>
      <c r="C35" s="2265">
        <f>'Og s3a'!C33</f>
        <v>0</v>
      </c>
      <c r="D35" s="2266"/>
      <c r="E35" s="2266"/>
      <c r="F35" s="2266"/>
      <c r="G35" s="2266"/>
      <c r="H35" s="2267"/>
      <c r="I35" s="2268">
        <f>'Og s3a'!E33</f>
        <v>0</v>
      </c>
      <c r="J35" s="2269"/>
      <c r="K35" s="2269"/>
      <c r="L35" s="2269"/>
      <c r="M35" s="2269"/>
      <c r="N35" s="2270"/>
      <c r="O35" s="872">
        <f>'Og s3a'!F33</f>
        <v>0</v>
      </c>
      <c r="P35" s="945"/>
      <c r="Q35" s="945" t="str">
        <f t="shared" si="0"/>
        <v/>
      </c>
      <c r="R35" s="30"/>
      <c r="S35" s="47"/>
      <c r="T35" s="441">
        <f>'Og s3a'!G33</f>
        <v>0</v>
      </c>
      <c r="U35" s="56">
        <f>'Og s3a'!D33</f>
        <v>0</v>
      </c>
      <c r="V35" s="277">
        <f>Import!K31</f>
        <v>0</v>
      </c>
      <c r="W35" s="278">
        <f>Import!L31</f>
        <v>0</v>
      </c>
      <c r="X35" s="47"/>
      <c r="Y35" s="47"/>
      <c r="Z35" s="47"/>
      <c r="AA35" s="295" t="s">
        <v>1636</v>
      </c>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row>
    <row r="36" spans="2:57" ht="20.100000000000001" customHeight="1">
      <c r="B36" s="1251" t="str">
        <f t="shared" si="1"/>
        <v/>
      </c>
      <c r="C36" s="2265">
        <f>'Og s3a'!C34</f>
        <v>0</v>
      </c>
      <c r="D36" s="2266"/>
      <c r="E36" s="2266"/>
      <c r="F36" s="2266"/>
      <c r="G36" s="2266"/>
      <c r="H36" s="2267"/>
      <c r="I36" s="2268">
        <f>'Og s3a'!E34</f>
        <v>0</v>
      </c>
      <c r="J36" s="2269"/>
      <c r="K36" s="2269"/>
      <c r="L36" s="2269"/>
      <c r="M36" s="2269"/>
      <c r="N36" s="2270"/>
      <c r="O36" s="872">
        <f>'Og s3a'!F34</f>
        <v>0</v>
      </c>
      <c r="P36" s="945"/>
      <c r="Q36" s="945" t="str">
        <f t="shared" si="0"/>
        <v/>
      </c>
      <c r="R36" s="30"/>
      <c r="S36" s="47"/>
      <c r="T36" s="441">
        <f>'Og s3a'!G34</f>
        <v>0</v>
      </c>
      <c r="U36" s="56">
        <f>'Og s3a'!D34</f>
        <v>0</v>
      </c>
      <c r="V36" s="277">
        <f>Import!K32</f>
        <v>0</v>
      </c>
      <c r="W36" s="278">
        <f>Import!L32</f>
        <v>0</v>
      </c>
      <c r="X36" s="47"/>
      <c r="Y36" s="47"/>
      <c r="Z36" s="47"/>
      <c r="AA36" s="295" t="s">
        <v>1637</v>
      </c>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row>
    <row r="37" spans="2:57" ht="20.100000000000001" customHeight="1">
      <c r="B37" s="1251" t="str">
        <f t="shared" si="1"/>
        <v/>
      </c>
      <c r="C37" s="2265">
        <f>'Og s3a'!C35</f>
        <v>0</v>
      </c>
      <c r="D37" s="2266"/>
      <c r="E37" s="2266"/>
      <c r="F37" s="2266"/>
      <c r="G37" s="2266"/>
      <c r="H37" s="2267"/>
      <c r="I37" s="2268">
        <f>'Og s3a'!E35</f>
        <v>0</v>
      </c>
      <c r="J37" s="2269"/>
      <c r="K37" s="2269"/>
      <c r="L37" s="2269"/>
      <c r="M37" s="2269"/>
      <c r="N37" s="2270"/>
      <c r="O37" s="872">
        <f>'Og s3a'!F35</f>
        <v>0</v>
      </c>
      <c r="P37" s="945"/>
      <c r="Q37" s="945" t="str">
        <f t="shared" si="0"/>
        <v/>
      </c>
      <c r="R37" s="30"/>
      <c r="S37" s="47"/>
      <c r="T37" s="441">
        <f>'Og s3a'!G35</f>
        <v>0</v>
      </c>
      <c r="U37" s="56">
        <f>'Og s3a'!D35</f>
        <v>0</v>
      </c>
      <c r="V37" s="277">
        <f>Import!K33</f>
        <v>0</v>
      </c>
      <c r="W37" s="278">
        <f>Import!L33</f>
        <v>0</v>
      </c>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row>
    <row r="38" spans="2:57" ht="20.100000000000001" customHeight="1">
      <c r="B38" s="1251" t="str">
        <f t="shared" si="1"/>
        <v/>
      </c>
      <c r="C38" s="2265">
        <f>'Og s3a'!C36</f>
        <v>0</v>
      </c>
      <c r="D38" s="2266"/>
      <c r="E38" s="2266"/>
      <c r="F38" s="2266"/>
      <c r="G38" s="2266"/>
      <c r="H38" s="2267"/>
      <c r="I38" s="2268">
        <f>'Og s3a'!E36</f>
        <v>0</v>
      </c>
      <c r="J38" s="2269"/>
      <c r="K38" s="2269"/>
      <c r="L38" s="2269"/>
      <c r="M38" s="2269"/>
      <c r="N38" s="2270"/>
      <c r="O38" s="872">
        <f>'Og s3a'!F36</f>
        <v>0</v>
      </c>
      <c r="P38" s="945"/>
      <c r="Q38" s="945" t="str">
        <f t="shared" si="0"/>
        <v/>
      </c>
      <c r="R38" s="30"/>
      <c r="S38" s="47"/>
      <c r="T38" s="441">
        <f>'Og s3a'!G36</f>
        <v>0</v>
      </c>
      <c r="U38" s="56">
        <f>'Og s3a'!D36</f>
        <v>0</v>
      </c>
      <c r="V38" s="277">
        <f>Import!K34</f>
        <v>0</v>
      </c>
      <c r="W38" s="278">
        <f>Import!L34</f>
        <v>0</v>
      </c>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row>
    <row r="39" spans="2:57" ht="20.100000000000001" customHeight="1">
      <c r="B39" s="1251" t="str">
        <f t="shared" si="1"/>
        <v/>
      </c>
      <c r="C39" s="2265">
        <f>'Og s3a'!C37</f>
        <v>0</v>
      </c>
      <c r="D39" s="2266"/>
      <c r="E39" s="2266"/>
      <c r="F39" s="2266"/>
      <c r="G39" s="2266"/>
      <c r="H39" s="2267"/>
      <c r="I39" s="2268">
        <f>'Og s3a'!E37</f>
        <v>0</v>
      </c>
      <c r="J39" s="2269"/>
      <c r="K39" s="2269"/>
      <c r="L39" s="2269"/>
      <c r="M39" s="2269"/>
      <c r="N39" s="2270"/>
      <c r="O39" s="872">
        <f>'Og s3a'!F37</f>
        <v>0</v>
      </c>
      <c r="P39" s="945"/>
      <c r="Q39" s="945" t="str">
        <f t="shared" si="0"/>
        <v/>
      </c>
      <c r="R39" s="30"/>
      <c r="S39" s="47"/>
      <c r="T39" s="441">
        <f>'Og s3a'!G37</f>
        <v>0</v>
      </c>
      <c r="U39" s="56">
        <f>'Og s3a'!D37</f>
        <v>0</v>
      </c>
      <c r="V39" s="277">
        <f>Import!K35</f>
        <v>0</v>
      </c>
      <c r="W39" s="278">
        <f>Import!L35</f>
        <v>0</v>
      </c>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row>
    <row r="40" spans="2:57" ht="20.100000000000001" customHeight="1">
      <c r="B40" s="1251" t="str">
        <f t="shared" si="1"/>
        <v/>
      </c>
      <c r="C40" s="2265">
        <f>'Og s3a'!C38</f>
        <v>0</v>
      </c>
      <c r="D40" s="2266"/>
      <c r="E40" s="2266"/>
      <c r="F40" s="2266"/>
      <c r="G40" s="2266"/>
      <c r="H40" s="2267"/>
      <c r="I40" s="2268">
        <f>'Og s3a'!E38</f>
        <v>0</v>
      </c>
      <c r="J40" s="2269"/>
      <c r="K40" s="2269"/>
      <c r="L40" s="2269"/>
      <c r="M40" s="2269"/>
      <c r="N40" s="2270"/>
      <c r="O40" s="872">
        <f>'Og s3a'!F38</f>
        <v>0</v>
      </c>
      <c r="P40" s="945"/>
      <c r="Q40" s="945" t="str">
        <f t="shared" si="0"/>
        <v/>
      </c>
      <c r="R40" s="30"/>
      <c r="S40" s="47"/>
      <c r="T40" s="441">
        <f>'Og s3a'!G38</f>
        <v>0</v>
      </c>
      <c r="U40" s="56">
        <f>'Og s3a'!D38</f>
        <v>0</v>
      </c>
      <c r="V40" s="277">
        <f>Import!K36</f>
        <v>0</v>
      </c>
      <c r="W40" s="278">
        <f>Import!L36</f>
        <v>0</v>
      </c>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row>
    <row r="41" spans="2:57" ht="20.100000000000001" customHeight="1">
      <c r="B41" s="1251" t="str">
        <f t="shared" si="1"/>
        <v/>
      </c>
      <c r="C41" s="2265">
        <f>'Og s3a'!C39</f>
        <v>0</v>
      </c>
      <c r="D41" s="2266"/>
      <c r="E41" s="2266"/>
      <c r="F41" s="2266"/>
      <c r="G41" s="2266"/>
      <c r="H41" s="2267"/>
      <c r="I41" s="2268">
        <f>'Og s3a'!E39</f>
        <v>0</v>
      </c>
      <c r="J41" s="2269"/>
      <c r="K41" s="2269"/>
      <c r="L41" s="2269"/>
      <c r="M41" s="2269"/>
      <c r="N41" s="2270"/>
      <c r="O41" s="872">
        <f>'Og s3a'!F39</f>
        <v>0</v>
      </c>
      <c r="P41" s="945"/>
      <c r="Q41" s="945" t="str">
        <f t="shared" si="0"/>
        <v/>
      </c>
      <c r="R41" s="30"/>
      <c r="S41" s="47"/>
      <c r="T41" s="441">
        <f>'Og s3a'!G39</f>
        <v>0</v>
      </c>
      <c r="U41" s="56">
        <f>'Og s3a'!D39</f>
        <v>0</v>
      </c>
      <c r="V41" s="277">
        <f>Import!K37</f>
        <v>0</v>
      </c>
      <c r="W41" s="278">
        <f>Import!L37</f>
        <v>0</v>
      </c>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row>
    <row r="42" spans="2:57" ht="20.100000000000001" customHeight="1">
      <c r="B42" s="1251" t="str">
        <f t="shared" si="1"/>
        <v/>
      </c>
      <c r="C42" s="2265">
        <f>'Og s3a'!C40</f>
        <v>0</v>
      </c>
      <c r="D42" s="2266"/>
      <c r="E42" s="2266"/>
      <c r="F42" s="2266"/>
      <c r="G42" s="2266"/>
      <c r="H42" s="2267"/>
      <c r="I42" s="2268">
        <f>'Og s3a'!E40</f>
        <v>0</v>
      </c>
      <c r="J42" s="2269"/>
      <c r="K42" s="2269"/>
      <c r="L42" s="2269"/>
      <c r="M42" s="2269"/>
      <c r="N42" s="2270"/>
      <c r="O42" s="872">
        <f>'Og s3a'!F40</f>
        <v>0</v>
      </c>
      <c r="P42" s="945"/>
      <c r="Q42" s="945" t="str">
        <f t="shared" si="0"/>
        <v/>
      </c>
      <c r="R42" s="30"/>
      <c r="S42" s="47"/>
      <c r="T42" s="441">
        <f>'Og s3a'!G40</f>
        <v>0</v>
      </c>
      <c r="U42" s="56">
        <f>'Og s3a'!D40</f>
        <v>0</v>
      </c>
      <c r="V42" s="277">
        <f>Import!K38</f>
        <v>0</v>
      </c>
      <c r="W42" s="278">
        <f>Import!L38</f>
        <v>0</v>
      </c>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row>
    <row r="43" spans="2:57" ht="20.100000000000001" customHeight="1">
      <c r="B43" s="1251" t="str">
        <f t="shared" si="1"/>
        <v/>
      </c>
      <c r="C43" s="2265">
        <f>'Og s3a'!C41</f>
        <v>0</v>
      </c>
      <c r="D43" s="2266"/>
      <c r="E43" s="2266"/>
      <c r="F43" s="2266"/>
      <c r="G43" s="2266"/>
      <c r="H43" s="2267"/>
      <c r="I43" s="2268">
        <f>'Og s3a'!E41</f>
        <v>0</v>
      </c>
      <c r="J43" s="2269"/>
      <c r="K43" s="2269"/>
      <c r="L43" s="2269"/>
      <c r="M43" s="2269"/>
      <c r="N43" s="2270"/>
      <c r="O43" s="872">
        <f>'Og s3a'!F41</f>
        <v>0</v>
      </c>
      <c r="P43" s="945"/>
      <c r="Q43" s="945" t="str">
        <f t="shared" si="0"/>
        <v/>
      </c>
      <c r="R43" s="30"/>
      <c r="S43" s="47"/>
      <c r="T43" s="441">
        <f>'Og s3a'!G41</f>
        <v>0</v>
      </c>
      <c r="U43" s="56">
        <f>'Og s3a'!D41</f>
        <v>0</v>
      </c>
      <c r="V43" s="277">
        <f>Import!K39</f>
        <v>0</v>
      </c>
      <c r="W43" s="278">
        <f>Import!L39</f>
        <v>0</v>
      </c>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row>
    <row r="44" spans="2:57" ht="20.100000000000001" customHeight="1">
      <c r="B44" s="1251" t="str">
        <f t="shared" si="1"/>
        <v/>
      </c>
      <c r="C44" s="2265">
        <f>'Og s3a'!C42</f>
        <v>0</v>
      </c>
      <c r="D44" s="2266"/>
      <c r="E44" s="2266"/>
      <c r="F44" s="2266"/>
      <c r="G44" s="2266"/>
      <c r="H44" s="2267"/>
      <c r="I44" s="2268">
        <f>'Og s3a'!E42</f>
        <v>0</v>
      </c>
      <c r="J44" s="2269"/>
      <c r="K44" s="2269"/>
      <c r="L44" s="2269"/>
      <c r="M44" s="2269"/>
      <c r="N44" s="2270"/>
      <c r="O44" s="872">
        <f>'Og s3a'!F42</f>
        <v>0</v>
      </c>
      <c r="P44" s="945"/>
      <c r="Q44" s="945" t="str">
        <f t="shared" si="0"/>
        <v/>
      </c>
      <c r="R44" s="30"/>
      <c r="S44" s="47"/>
      <c r="T44" s="441">
        <f>'Og s3a'!G42</f>
        <v>0</v>
      </c>
      <c r="U44" s="56">
        <f>'Og s3a'!D42</f>
        <v>0</v>
      </c>
      <c r="V44" s="277">
        <f>Import!K40</f>
        <v>0</v>
      </c>
      <c r="W44" s="278">
        <f>Import!L40</f>
        <v>0</v>
      </c>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row>
    <row r="45" spans="2:57" ht="20.100000000000001" customHeight="1">
      <c r="B45" s="1251" t="str">
        <f t="shared" si="1"/>
        <v/>
      </c>
      <c r="C45" s="2265">
        <f>'Og s3a'!C43</f>
        <v>0</v>
      </c>
      <c r="D45" s="2266"/>
      <c r="E45" s="2266"/>
      <c r="F45" s="2266"/>
      <c r="G45" s="2266"/>
      <c r="H45" s="2267"/>
      <c r="I45" s="2268">
        <f>'Og s3a'!E43</f>
        <v>0</v>
      </c>
      <c r="J45" s="2269"/>
      <c r="K45" s="2269"/>
      <c r="L45" s="2269"/>
      <c r="M45" s="2269"/>
      <c r="N45" s="2270"/>
      <c r="O45" s="872">
        <f>'Og s3a'!F43</f>
        <v>0</v>
      </c>
      <c r="P45" s="945"/>
      <c r="Q45" s="945" t="str">
        <f t="shared" si="0"/>
        <v/>
      </c>
      <c r="R45" s="30"/>
      <c r="S45" s="47"/>
      <c r="T45" s="441">
        <f>'Og s3a'!G43</f>
        <v>0</v>
      </c>
      <c r="U45" s="56">
        <f>'Og s3a'!D43</f>
        <v>0</v>
      </c>
      <c r="V45" s="277">
        <f>Import!K41</f>
        <v>0</v>
      </c>
      <c r="W45" s="278">
        <f>Import!L41</f>
        <v>0</v>
      </c>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row>
    <row r="46" spans="2:57" ht="20.100000000000001" customHeight="1">
      <c r="B46" s="1251" t="str">
        <f t="shared" si="1"/>
        <v/>
      </c>
      <c r="C46" s="2265">
        <f>'Og s3a'!C44</f>
        <v>0</v>
      </c>
      <c r="D46" s="2266"/>
      <c r="E46" s="2266"/>
      <c r="F46" s="2266"/>
      <c r="G46" s="2266"/>
      <c r="H46" s="2267"/>
      <c r="I46" s="2268">
        <f>'Og s3a'!E44</f>
        <v>0</v>
      </c>
      <c r="J46" s="2269"/>
      <c r="K46" s="2269"/>
      <c r="L46" s="2269"/>
      <c r="M46" s="2269"/>
      <c r="N46" s="2270"/>
      <c r="O46" s="872">
        <f>'Og s3a'!F44</f>
        <v>0</v>
      </c>
      <c r="P46" s="945"/>
      <c r="Q46" s="945" t="str">
        <f t="shared" si="0"/>
        <v/>
      </c>
      <c r="R46" s="30"/>
      <c r="S46" s="47"/>
      <c r="T46" s="441">
        <f>'Og s3a'!G44</f>
        <v>0</v>
      </c>
      <c r="U46" s="56">
        <f>'Og s3a'!D44</f>
        <v>0</v>
      </c>
      <c r="V46" s="277">
        <f>Import!K42</f>
        <v>0</v>
      </c>
      <c r="W46" s="278">
        <f>Import!L42</f>
        <v>0</v>
      </c>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row>
    <row r="47" spans="2:57" ht="20.100000000000001" customHeight="1">
      <c r="B47" s="1251" t="str">
        <f t="shared" si="1"/>
        <v/>
      </c>
      <c r="C47" s="2265">
        <f>'Og s3a'!C45</f>
        <v>0</v>
      </c>
      <c r="D47" s="2266"/>
      <c r="E47" s="2266"/>
      <c r="F47" s="2266"/>
      <c r="G47" s="2266"/>
      <c r="H47" s="2267"/>
      <c r="I47" s="2268">
        <f>'Og s3a'!E45</f>
        <v>0</v>
      </c>
      <c r="J47" s="2269"/>
      <c r="K47" s="2269"/>
      <c r="L47" s="2269"/>
      <c r="M47" s="2269"/>
      <c r="N47" s="2270"/>
      <c r="O47" s="872">
        <f>'Og s3a'!F45</f>
        <v>0</v>
      </c>
      <c r="P47" s="945"/>
      <c r="Q47" s="945" t="str">
        <f t="shared" si="0"/>
        <v/>
      </c>
      <c r="R47" s="30"/>
      <c r="S47" s="47"/>
      <c r="T47" s="441">
        <f>'Og s3a'!G45</f>
        <v>0</v>
      </c>
      <c r="U47" s="56">
        <f>'Og s3a'!D45</f>
        <v>0</v>
      </c>
      <c r="V47" s="277">
        <f>Import!K43</f>
        <v>0</v>
      </c>
      <c r="W47" s="278">
        <f>Import!L43</f>
        <v>0</v>
      </c>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row>
    <row r="48" spans="2:57" ht="20.100000000000001" customHeight="1">
      <c r="B48" s="1251" t="str">
        <f t="shared" si="1"/>
        <v/>
      </c>
      <c r="C48" s="2265">
        <f>'Og s3a'!C46</f>
        <v>0</v>
      </c>
      <c r="D48" s="2266"/>
      <c r="E48" s="2266"/>
      <c r="F48" s="2266"/>
      <c r="G48" s="2266"/>
      <c r="H48" s="2267"/>
      <c r="I48" s="2268">
        <f>'Og s3a'!E46</f>
        <v>0</v>
      </c>
      <c r="J48" s="2269"/>
      <c r="K48" s="2269"/>
      <c r="L48" s="2269"/>
      <c r="M48" s="2269"/>
      <c r="N48" s="2270"/>
      <c r="O48" s="872">
        <f>'Og s3a'!F46</f>
        <v>0</v>
      </c>
      <c r="P48" s="945"/>
      <c r="Q48" s="945" t="str">
        <f t="shared" si="0"/>
        <v/>
      </c>
      <c r="R48" s="30"/>
      <c r="S48" s="47"/>
      <c r="T48" s="441">
        <f>'Og s3a'!G46</f>
        <v>0</v>
      </c>
      <c r="U48" s="56">
        <f>'Og s3a'!D46</f>
        <v>0</v>
      </c>
      <c r="V48" s="277">
        <f>Import!K44</f>
        <v>0</v>
      </c>
      <c r="W48" s="278">
        <f>Import!L44</f>
        <v>0</v>
      </c>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row>
    <row r="49" spans="2:57" ht="20.100000000000001" customHeight="1">
      <c r="B49" s="1251" t="str">
        <f t="shared" si="1"/>
        <v/>
      </c>
      <c r="C49" s="2265">
        <f>'Og s3a'!C47</f>
        <v>0</v>
      </c>
      <c r="D49" s="2266"/>
      <c r="E49" s="2266"/>
      <c r="F49" s="2266"/>
      <c r="G49" s="2266"/>
      <c r="H49" s="2267"/>
      <c r="I49" s="2268">
        <f>'Og s3a'!E47</f>
        <v>0</v>
      </c>
      <c r="J49" s="2269"/>
      <c r="K49" s="2269"/>
      <c r="L49" s="2269"/>
      <c r="M49" s="2269"/>
      <c r="N49" s="2270"/>
      <c r="O49" s="872">
        <f>'Og s3a'!F47</f>
        <v>0</v>
      </c>
      <c r="P49" s="945"/>
      <c r="Q49" s="945" t="str">
        <f t="shared" si="0"/>
        <v/>
      </c>
      <c r="R49" s="30"/>
      <c r="S49" s="47"/>
      <c r="T49" s="441">
        <f>'Og s3a'!G47</f>
        <v>0</v>
      </c>
      <c r="U49" s="56">
        <f>'Og s3a'!D47</f>
        <v>0</v>
      </c>
      <c r="V49" s="277">
        <f>Import!K45</f>
        <v>0</v>
      </c>
      <c r="W49" s="278">
        <f>Import!L45</f>
        <v>0</v>
      </c>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row>
    <row r="50" spans="2:57" ht="20.100000000000001" customHeight="1">
      <c r="B50" s="1251" t="str">
        <f t="shared" si="1"/>
        <v/>
      </c>
      <c r="C50" s="2265">
        <f>'Og s3a'!C48</f>
        <v>0</v>
      </c>
      <c r="D50" s="2266"/>
      <c r="E50" s="2266"/>
      <c r="F50" s="2266"/>
      <c r="G50" s="2266"/>
      <c r="H50" s="2267"/>
      <c r="I50" s="2268">
        <f>'Og s3a'!E48</f>
        <v>0</v>
      </c>
      <c r="J50" s="2269"/>
      <c r="K50" s="2269"/>
      <c r="L50" s="2269"/>
      <c r="M50" s="2269"/>
      <c r="N50" s="2270"/>
      <c r="O50" s="872">
        <f>'Og s3a'!F48</f>
        <v>0</v>
      </c>
      <c r="P50" s="945"/>
      <c r="Q50" s="945" t="str">
        <f t="shared" si="0"/>
        <v/>
      </c>
      <c r="R50" s="30"/>
      <c r="S50" s="47"/>
      <c r="T50" s="441">
        <f>'Og s3a'!G48</f>
        <v>0</v>
      </c>
      <c r="U50" s="56">
        <f>'Og s3a'!D48</f>
        <v>0</v>
      </c>
      <c r="V50" s="277">
        <f>Import!K46</f>
        <v>0</v>
      </c>
      <c r="W50" s="278">
        <f>Import!L46</f>
        <v>0</v>
      </c>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row>
    <row r="51" spans="2:57" ht="20.100000000000001" customHeight="1">
      <c r="B51" s="1251" t="str">
        <f t="shared" si="1"/>
        <v/>
      </c>
      <c r="C51" s="2265">
        <f>'Og s3a'!C49</f>
        <v>0</v>
      </c>
      <c r="D51" s="2266"/>
      <c r="E51" s="2266"/>
      <c r="F51" s="2266"/>
      <c r="G51" s="2266"/>
      <c r="H51" s="2267"/>
      <c r="I51" s="2268">
        <f>'Og s3a'!E49</f>
        <v>0</v>
      </c>
      <c r="J51" s="2269"/>
      <c r="K51" s="2269"/>
      <c r="L51" s="2269"/>
      <c r="M51" s="2269"/>
      <c r="N51" s="2270"/>
      <c r="O51" s="872">
        <f>'Og s3a'!F49</f>
        <v>0</v>
      </c>
      <c r="P51" s="945"/>
      <c r="Q51" s="945" t="str">
        <f t="shared" si="0"/>
        <v/>
      </c>
      <c r="R51" s="30"/>
      <c r="S51" s="47"/>
      <c r="T51" s="441">
        <f>'Og s3a'!G49</f>
        <v>0</v>
      </c>
      <c r="U51" s="56">
        <f>'Og s3a'!D49</f>
        <v>0</v>
      </c>
      <c r="V51" s="277">
        <f>Import!K47</f>
        <v>0</v>
      </c>
      <c r="W51" s="278">
        <f>Import!L47</f>
        <v>0</v>
      </c>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row>
    <row r="52" spans="2:57" ht="20.100000000000001" customHeight="1">
      <c r="B52" s="1251" t="str">
        <f t="shared" si="1"/>
        <v/>
      </c>
      <c r="C52" s="2265">
        <f>'Og s3a'!C50</f>
        <v>0</v>
      </c>
      <c r="D52" s="2266"/>
      <c r="E52" s="2266"/>
      <c r="F52" s="2266"/>
      <c r="G52" s="2266"/>
      <c r="H52" s="2267"/>
      <c r="I52" s="2268">
        <f>'Og s3a'!E50</f>
        <v>0</v>
      </c>
      <c r="J52" s="2269"/>
      <c r="K52" s="2269"/>
      <c r="L52" s="2269"/>
      <c r="M52" s="2269"/>
      <c r="N52" s="2270"/>
      <c r="O52" s="872">
        <f>'Og s3a'!F50</f>
        <v>0</v>
      </c>
      <c r="P52" s="945"/>
      <c r="Q52" s="945" t="str">
        <f t="shared" si="0"/>
        <v/>
      </c>
      <c r="R52" s="30"/>
      <c r="S52" s="47"/>
      <c r="T52" s="441">
        <f>'Og s3a'!G50</f>
        <v>0</v>
      </c>
      <c r="U52" s="56">
        <f>'Og s3a'!D50</f>
        <v>0</v>
      </c>
      <c r="V52" s="277">
        <f>Import!K48</f>
        <v>0</v>
      </c>
      <c r="W52" s="278">
        <f>Import!L48</f>
        <v>0</v>
      </c>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row>
    <row r="53" spans="2:57" ht="20.100000000000001" customHeight="1">
      <c r="B53" s="1251" t="str">
        <f t="shared" si="1"/>
        <v/>
      </c>
      <c r="C53" s="2265">
        <f>'Og s3a'!C51</f>
        <v>0</v>
      </c>
      <c r="D53" s="2266"/>
      <c r="E53" s="2266"/>
      <c r="F53" s="2266"/>
      <c r="G53" s="2266"/>
      <c r="H53" s="2267"/>
      <c r="I53" s="2268">
        <f>'Og s3a'!E51</f>
        <v>0</v>
      </c>
      <c r="J53" s="2269"/>
      <c r="K53" s="2269"/>
      <c r="L53" s="2269"/>
      <c r="M53" s="2269"/>
      <c r="N53" s="2270"/>
      <c r="O53" s="872">
        <f>'Og s3a'!F51</f>
        <v>0</v>
      </c>
      <c r="P53" s="945"/>
      <c r="Q53" s="945" t="str">
        <f t="shared" si="0"/>
        <v/>
      </c>
      <c r="R53" s="30"/>
      <c r="S53" s="47"/>
      <c r="T53" s="441">
        <f>'Og s3a'!G51</f>
        <v>0</v>
      </c>
      <c r="U53" s="56">
        <f>'Og s3a'!D51</f>
        <v>0</v>
      </c>
      <c r="V53" s="277">
        <f>Import!K49</f>
        <v>0</v>
      </c>
      <c r="W53" s="278">
        <f>Import!L49</f>
        <v>0</v>
      </c>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row>
    <row r="54" spans="2:57" ht="20.100000000000001" customHeight="1">
      <c r="B54" s="1251" t="str">
        <f t="shared" si="1"/>
        <v/>
      </c>
      <c r="C54" s="2265">
        <f>'Og s3a'!C52</f>
        <v>0</v>
      </c>
      <c r="D54" s="2266"/>
      <c r="E54" s="2266"/>
      <c r="F54" s="2266"/>
      <c r="G54" s="2266"/>
      <c r="H54" s="2267"/>
      <c r="I54" s="2268">
        <f>'Og s3a'!E52</f>
        <v>0</v>
      </c>
      <c r="J54" s="2269"/>
      <c r="K54" s="2269"/>
      <c r="L54" s="2269"/>
      <c r="M54" s="2269"/>
      <c r="N54" s="2270"/>
      <c r="O54" s="872">
        <f>'Og s3a'!F52</f>
        <v>0</v>
      </c>
      <c r="P54" s="945"/>
      <c r="Q54" s="945" t="str">
        <f t="shared" si="0"/>
        <v/>
      </c>
      <c r="R54" s="30"/>
      <c r="S54" s="47"/>
      <c r="T54" s="441">
        <f>'Og s3a'!G52</f>
        <v>0</v>
      </c>
      <c r="U54" s="56">
        <f>'Og s3a'!D52</f>
        <v>0</v>
      </c>
      <c r="V54" s="277">
        <f>Import!K50</f>
        <v>0</v>
      </c>
      <c r="W54" s="278">
        <f>Import!L50</f>
        <v>0</v>
      </c>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row>
    <row r="55" spans="2:57" ht="20.100000000000001" customHeight="1">
      <c r="B55" s="1251" t="str">
        <f t="shared" si="1"/>
        <v/>
      </c>
      <c r="C55" s="2265">
        <f>'Og s3a'!C53</f>
        <v>0</v>
      </c>
      <c r="D55" s="2266"/>
      <c r="E55" s="2266"/>
      <c r="F55" s="2266"/>
      <c r="G55" s="2266"/>
      <c r="H55" s="2267"/>
      <c r="I55" s="2268">
        <f>'Og s3a'!E53</f>
        <v>0</v>
      </c>
      <c r="J55" s="2269"/>
      <c r="K55" s="2269"/>
      <c r="L55" s="2269"/>
      <c r="M55" s="2269"/>
      <c r="N55" s="2270"/>
      <c r="O55" s="872">
        <f>'Og s3a'!F53</f>
        <v>0</v>
      </c>
      <c r="P55" s="945"/>
      <c r="Q55" s="945" t="str">
        <f t="shared" si="0"/>
        <v/>
      </c>
      <c r="R55" s="30"/>
      <c r="S55" s="47"/>
      <c r="T55" s="441">
        <f>'Og s3a'!G53</f>
        <v>0</v>
      </c>
      <c r="U55" s="56">
        <f>'Og s3a'!D53</f>
        <v>0</v>
      </c>
      <c r="V55" s="277">
        <f>Import!K51</f>
        <v>0</v>
      </c>
      <c r="W55" s="278">
        <f>Import!L51</f>
        <v>0</v>
      </c>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row>
    <row r="56" spans="2:57" ht="20.100000000000001" customHeight="1">
      <c r="B56" s="1251" t="str">
        <f t="shared" si="1"/>
        <v/>
      </c>
      <c r="C56" s="2265">
        <f>'Og s3a'!C54</f>
        <v>0</v>
      </c>
      <c r="D56" s="2266"/>
      <c r="E56" s="2266"/>
      <c r="F56" s="2266"/>
      <c r="G56" s="2266"/>
      <c r="H56" s="2267"/>
      <c r="I56" s="2268">
        <f>'Og s3a'!E54</f>
        <v>0</v>
      </c>
      <c r="J56" s="2269"/>
      <c r="K56" s="2269"/>
      <c r="L56" s="2269"/>
      <c r="M56" s="2269"/>
      <c r="N56" s="2270"/>
      <c r="O56" s="872">
        <f>'Og s3a'!F54</f>
        <v>0</v>
      </c>
      <c r="P56" s="945"/>
      <c r="Q56" s="945" t="str">
        <f t="shared" si="0"/>
        <v/>
      </c>
      <c r="R56" s="30"/>
      <c r="S56" s="47"/>
      <c r="T56" s="441">
        <f>'Og s3a'!G54</f>
        <v>0</v>
      </c>
      <c r="U56" s="56">
        <f>'Og s3a'!D54</f>
        <v>0</v>
      </c>
      <c r="V56" s="277">
        <f>Import!K52</f>
        <v>0</v>
      </c>
      <c r="W56" s="278">
        <f>Import!L52</f>
        <v>0</v>
      </c>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row>
    <row r="57" spans="2:57" ht="20.100000000000001" customHeight="1">
      <c r="B57" s="1251" t="str">
        <f t="shared" si="1"/>
        <v/>
      </c>
      <c r="C57" s="2265">
        <f>'Og s3a'!C55</f>
        <v>0</v>
      </c>
      <c r="D57" s="2266"/>
      <c r="E57" s="2266"/>
      <c r="F57" s="2266"/>
      <c r="G57" s="2266"/>
      <c r="H57" s="2267"/>
      <c r="I57" s="2268">
        <f>'Og s3a'!E55</f>
        <v>0</v>
      </c>
      <c r="J57" s="2269"/>
      <c r="K57" s="2269"/>
      <c r="L57" s="2269"/>
      <c r="M57" s="2269"/>
      <c r="N57" s="2270"/>
      <c r="O57" s="872">
        <f>'Og s3a'!F55</f>
        <v>0</v>
      </c>
      <c r="P57" s="945"/>
      <c r="Q57" s="945" t="str">
        <f t="shared" si="0"/>
        <v/>
      </c>
      <c r="R57" s="30"/>
      <c r="S57" s="47"/>
      <c r="T57" s="441">
        <f>'Og s3a'!G55</f>
        <v>0</v>
      </c>
      <c r="U57" s="56">
        <f>'Og s3a'!D55</f>
        <v>0</v>
      </c>
      <c r="V57" s="277">
        <f>Import!K53</f>
        <v>0</v>
      </c>
      <c r="W57" s="278">
        <f>Import!L53</f>
        <v>0</v>
      </c>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row>
    <row r="58" spans="2:57" ht="20.100000000000001" customHeight="1">
      <c r="B58" s="1251" t="str">
        <f t="shared" si="1"/>
        <v/>
      </c>
      <c r="C58" s="2265">
        <f>'Og s3a'!C56</f>
        <v>0</v>
      </c>
      <c r="D58" s="2266"/>
      <c r="E58" s="2266"/>
      <c r="F58" s="2266"/>
      <c r="G58" s="2266"/>
      <c r="H58" s="2267"/>
      <c r="I58" s="2268">
        <f>'Og s3a'!E56</f>
        <v>0</v>
      </c>
      <c r="J58" s="2269"/>
      <c r="K58" s="2269"/>
      <c r="L58" s="2269"/>
      <c r="M58" s="2269"/>
      <c r="N58" s="2270"/>
      <c r="O58" s="872">
        <f>'Og s3a'!F56</f>
        <v>0</v>
      </c>
      <c r="P58" s="945"/>
      <c r="Q58" s="945" t="str">
        <f t="shared" si="0"/>
        <v/>
      </c>
      <c r="R58" s="30"/>
      <c r="S58" s="47"/>
      <c r="T58" s="441">
        <f>'Og s3a'!G56</f>
        <v>0</v>
      </c>
      <c r="U58" s="56">
        <f>'Og s3a'!D56</f>
        <v>0</v>
      </c>
      <c r="V58" s="277">
        <f>Import!K54</f>
        <v>0</v>
      </c>
      <c r="W58" s="278">
        <f>Import!L54</f>
        <v>0</v>
      </c>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row>
    <row r="59" spans="2:57" ht="20.100000000000001" customHeight="1">
      <c r="B59" s="1251" t="str">
        <f t="shared" si="1"/>
        <v/>
      </c>
      <c r="C59" s="2265">
        <f>'Og s3a'!C57</f>
        <v>0</v>
      </c>
      <c r="D59" s="2266"/>
      <c r="E59" s="2266"/>
      <c r="F59" s="2266"/>
      <c r="G59" s="2266"/>
      <c r="H59" s="2267"/>
      <c r="I59" s="2268">
        <f>'Og s3a'!E57</f>
        <v>0</v>
      </c>
      <c r="J59" s="2269"/>
      <c r="K59" s="2269"/>
      <c r="L59" s="2269"/>
      <c r="M59" s="2269"/>
      <c r="N59" s="2270"/>
      <c r="O59" s="872">
        <f>'Og s3a'!F57</f>
        <v>0</v>
      </c>
      <c r="P59" s="945"/>
      <c r="Q59" s="945" t="str">
        <f t="shared" si="0"/>
        <v/>
      </c>
      <c r="R59" s="30"/>
      <c r="S59" s="47"/>
      <c r="T59" s="441">
        <f>'Og s3a'!G57</f>
        <v>0</v>
      </c>
      <c r="U59" s="56">
        <f>'Og s3a'!D57</f>
        <v>0</v>
      </c>
      <c r="V59" s="277">
        <f>Import!K55</f>
        <v>0</v>
      </c>
      <c r="W59" s="278">
        <f>Import!L55</f>
        <v>0</v>
      </c>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row>
    <row r="60" spans="2:57" ht="20.100000000000001" customHeight="1">
      <c r="B60" s="1251" t="str">
        <f t="shared" si="1"/>
        <v/>
      </c>
      <c r="C60" s="2265">
        <f>'Og s3a'!C58</f>
        <v>0</v>
      </c>
      <c r="D60" s="2266"/>
      <c r="E60" s="2266"/>
      <c r="F60" s="2266"/>
      <c r="G60" s="2266"/>
      <c r="H60" s="2267"/>
      <c r="I60" s="2268">
        <f>'Og s3a'!E58</f>
        <v>0</v>
      </c>
      <c r="J60" s="2269"/>
      <c r="K60" s="2269"/>
      <c r="L60" s="2269"/>
      <c r="M60" s="2269"/>
      <c r="N60" s="2270"/>
      <c r="O60" s="872">
        <f>'Og s3a'!F58</f>
        <v>0</v>
      </c>
      <c r="P60" s="945"/>
      <c r="Q60" s="945" t="str">
        <f t="shared" si="0"/>
        <v/>
      </c>
      <c r="R60" s="30"/>
      <c r="S60" s="47"/>
      <c r="T60" s="441">
        <f>'Og s3a'!G58</f>
        <v>0</v>
      </c>
      <c r="U60" s="56">
        <f>'Og s3a'!D58</f>
        <v>0</v>
      </c>
      <c r="V60" s="277">
        <f>Import!K56</f>
        <v>0</v>
      </c>
      <c r="W60" s="278">
        <f>Import!L56</f>
        <v>0</v>
      </c>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row>
    <row r="61" spans="2:57" ht="20.100000000000001" customHeight="1">
      <c r="B61" s="1251" t="str">
        <f t="shared" si="1"/>
        <v/>
      </c>
      <c r="C61" s="2265">
        <f>'Og s3a'!C59</f>
        <v>0</v>
      </c>
      <c r="D61" s="2266"/>
      <c r="E61" s="2266"/>
      <c r="F61" s="2266"/>
      <c r="G61" s="2266"/>
      <c r="H61" s="2267"/>
      <c r="I61" s="2268">
        <f>'Og s3a'!E59</f>
        <v>0</v>
      </c>
      <c r="J61" s="2269"/>
      <c r="K61" s="2269"/>
      <c r="L61" s="2269"/>
      <c r="M61" s="2269"/>
      <c r="N61" s="2270"/>
      <c r="O61" s="872">
        <f>'Og s3a'!F59</f>
        <v>0</v>
      </c>
      <c r="P61" s="945"/>
      <c r="Q61" s="945" t="str">
        <f t="shared" si="0"/>
        <v/>
      </c>
      <c r="R61" s="30"/>
      <c r="S61" s="47"/>
      <c r="T61" s="441">
        <f>'Og s3a'!G59</f>
        <v>0</v>
      </c>
      <c r="U61" s="56">
        <f>'Og s3a'!D59</f>
        <v>0</v>
      </c>
      <c r="V61" s="277">
        <f>Import!K57</f>
        <v>0</v>
      </c>
      <c r="W61" s="278">
        <f>Import!L57</f>
        <v>0</v>
      </c>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row>
    <row r="62" spans="2:57" ht="20.100000000000001" customHeight="1">
      <c r="B62" s="1251" t="str">
        <f t="shared" si="1"/>
        <v/>
      </c>
      <c r="C62" s="2265">
        <f>'Og s3a'!C60</f>
        <v>0</v>
      </c>
      <c r="D62" s="2266"/>
      <c r="E62" s="2266"/>
      <c r="F62" s="2266"/>
      <c r="G62" s="2266"/>
      <c r="H62" s="2267"/>
      <c r="I62" s="2268">
        <f>'Og s3a'!E60</f>
        <v>0</v>
      </c>
      <c r="J62" s="2269"/>
      <c r="K62" s="2269"/>
      <c r="L62" s="2269"/>
      <c r="M62" s="2269"/>
      <c r="N62" s="2270"/>
      <c r="O62" s="872">
        <f>'Og s3a'!F60</f>
        <v>0</v>
      </c>
      <c r="P62" s="945"/>
      <c r="Q62" s="945" t="str">
        <f t="shared" si="0"/>
        <v/>
      </c>
      <c r="R62" s="30"/>
      <c r="S62" s="47"/>
      <c r="T62" s="441">
        <f>'Og s3a'!G60</f>
        <v>0</v>
      </c>
      <c r="U62" s="56">
        <f>'Og s3a'!D60</f>
        <v>0</v>
      </c>
      <c r="V62" s="277">
        <f>Import!K58</f>
        <v>0</v>
      </c>
      <c r="W62" s="278">
        <f>Import!L58</f>
        <v>0</v>
      </c>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row>
    <row r="63" spans="2:57" ht="20.100000000000001" customHeight="1">
      <c r="B63" s="1251" t="str">
        <f t="shared" si="1"/>
        <v/>
      </c>
      <c r="C63" s="2265">
        <f>'Og s3a'!C61</f>
        <v>0</v>
      </c>
      <c r="D63" s="2266"/>
      <c r="E63" s="2266"/>
      <c r="F63" s="2266"/>
      <c r="G63" s="2266"/>
      <c r="H63" s="2267"/>
      <c r="I63" s="2268">
        <f>'Og s3a'!E61</f>
        <v>0</v>
      </c>
      <c r="J63" s="2269"/>
      <c r="K63" s="2269"/>
      <c r="L63" s="2269"/>
      <c r="M63" s="2269"/>
      <c r="N63" s="2270"/>
      <c r="O63" s="872">
        <f>'Og s3a'!F61</f>
        <v>0</v>
      </c>
      <c r="P63" s="945"/>
      <c r="Q63" s="945" t="str">
        <f t="shared" si="0"/>
        <v/>
      </c>
      <c r="R63" s="30"/>
      <c r="S63" s="47"/>
      <c r="T63" s="441">
        <f>'Og s3a'!G61</f>
        <v>0</v>
      </c>
      <c r="U63" s="56">
        <f>'Og s3a'!D61</f>
        <v>0</v>
      </c>
      <c r="V63" s="277">
        <f>Import!K59</f>
        <v>0</v>
      </c>
      <c r="W63" s="278">
        <f>Import!L59</f>
        <v>0</v>
      </c>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row>
    <row r="64" spans="2:57" ht="20.100000000000001" customHeight="1">
      <c r="B64" s="1251" t="str">
        <f t="shared" si="1"/>
        <v/>
      </c>
      <c r="C64" s="2265">
        <f>'Og s3a'!C62</f>
        <v>0</v>
      </c>
      <c r="D64" s="2266"/>
      <c r="E64" s="2266"/>
      <c r="F64" s="2266"/>
      <c r="G64" s="2266"/>
      <c r="H64" s="2267"/>
      <c r="I64" s="2268">
        <f>'Og s3a'!E62</f>
        <v>0</v>
      </c>
      <c r="J64" s="2269"/>
      <c r="K64" s="2269"/>
      <c r="L64" s="2269"/>
      <c r="M64" s="2269"/>
      <c r="N64" s="2270"/>
      <c r="O64" s="872">
        <f>'Og s3a'!F62</f>
        <v>0</v>
      </c>
      <c r="P64" s="945"/>
      <c r="Q64" s="945" t="str">
        <f t="shared" si="0"/>
        <v/>
      </c>
      <c r="R64" s="30"/>
      <c r="S64" s="47"/>
      <c r="T64" s="441">
        <f>'Og s3a'!G62</f>
        <v>0</v>
      </c>
      <c r="U64" s="56">
        <f>'Og s3a'!D62</f>
        <v>0</v>
      </c>
      <c r="V64" s="277">
        <f>Import!K60</f>
        <v>0</v>
      </c>
      <c r="W64" s="278">
        <f>Import!L60</f>
        <v>0</v>
      </c>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row>
    <row r="65" spans="2:57" ht="20.100000000000001" customHeight="1">
      <c r="B65" s="1251" t="str">
        <f t="shared" si="1"/>
        <v/>
      </c>
      <c r="C65" s="2265">
        <f>'Og s3a'!C63</f>
        <v>0</v>
      </c>
      <c r="D65" s="2266"/>
      <c r="E65" s="2266"/>
      <c r="F65" s="2266"/>
      <c r="G65" s="2266"/>
      <c r="H65" s="2267"/>
      <c r="I65" s="2268">
        <f>'Og s3a'!E63</f>
        <v>0</v>
      </c>
      <c r="J65" s="2269"/>
      <c r="K65" s="2269"/>
      <c r="L65" s="2269"/>
      <c r="M65" s="2269"/>
      <c r="N65" s="2270"/>
      <c r="O65" s="872">
        <f>'Og s3a'!F63</f>
        <v>0</v>
      </c>
      <c r="P65" s="945"/>
      <c r="Q65" s="945" t="str">
        <f t="shared" si="0"/>
        <v/>
      </c>
      <c r="R65" s="30"/>
      <c r="S65" s="47"/>
      <c r="T65" s="441">
        <f>'Og s3a'!G63</f>
        <v>0</v>
      </c>
      <c r="U65" s="56">
        <f>'Og s3a'!D63</f>
        <v>0</v>
      </c>
      <c r="V65" s="277">
        <f>Import!K61</f>
        <v>0</v>
      </c>
      <c r="W65" s="278">
        <f>Import!L61</f>
        <v>0</v>
      </c>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row>
    <row r="66" spans="2:57" ht="20.100000000000001" customHeight="1">
      <c r="B66" s="1251" t="str">
        <f t="shared" si="1"/>
        <v/>
      </c>
      <c r="C66" s="2265">
        <f>'Og s3a'!C64</f>
        <v>0</v>
      </c>
      <c r="D66" s="2266"/>
      <c r="E66" s="2266"/>
      <c r="F66" s="2266"/>
      <c r="G66" s="2266"/>
      <c r="H66" s="2267"/>
      <c r="I66" s="2268">
        <f>'Og s3a'!E64</f>
        <v>0</v>
      </c>
      <c r="J66" s="2269"/>
      <c r="K66" s="2269"/>
      <c r="L66" s="2269"/>
      <c r="M66" s="2269"/>
      <c r="N66" s="2270"/>
      <c r="O66" s="872">
        <f>'Og s3a'!F64</f>
        <v>0</v>
      </c>
      <c r="P66" s="945"/>
      <c r="Q66" s="945" t="str">
        <f t="shared" si="0"/>
        <v/>
      </c>
      <c r="R66" s="30"/>
      <c r="S66" s="47"/>
      <c r="T66" s="441">
        <f>'Og s3a'!G64</f>
        <v>0</v>
      </c>
      <c r="U66" s="56">
        <f>'Og s3a'!D64</f>
        <v>0</v>
      </c>
      <c r="V66" s="277">
        <f>Import!K62</f>
        <v>0</v>
      </c>
      <c r="W66" s="278">
        <f>Import!L62</f>
        <v>0</v>
      </c>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row>
    <row r="67" spans="2:57" ht="20.100000000000001" customHeight="1">
      <c r="B67" s="1251" t="str">
        <f t="shared" si="1"/>
        <v/>
      </c>
      <c r="C67" s="2265">
        <f>'Og s3a'!C65</f>
        <v>0</v>
      </c>
      <c r="D67" s="2266"/>
      <c r="E67" s="2266"/>
      <c r="F67" s="2266"/>
      <c r="G67" s="2266"/>
      <c r="H67" s="2267"/>
      <c r="I67" s="2268">
        <f>'Og s3a'!E65</f>
        <v>0</v>
      </c>
      <c r="J67" s="2269"/>
      <c r="K67" s="2269"/>
      <c r="L67" s="2269"/>
      <c r="M67" s="2269"/>
      <c r="N67" s="2270"/>
      <c r="O67" s="872">
        <f>'Og s3a'!F65</f>
        <v>0</v>
      </c>
      <c r="P67" s="945"/>
      <c r="Q67" s="945" t="str">
        <f t="shared" si="0"/>
        <v/>
      </c>
      <c r="R67" s="30"/>
      <c r="S67" s="47"/>
      <c r="T67" s="441">
        <f>'Og s3a'!G65</f>
        <v>0</v>
      </c>
      <c r="U67" s="56">
        <f>'Og s3a'!D65</f>
        <v>0</v>
      </c>
      <c r="V67" s="277">
        <f>Import!K63</f>
        <v>0</v>
      </c>
      <c r="W67" s="278">
        <f>Import!L63</f>
        <v>0</v>
      </c>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row>
    <row r="68" spans="2:57" ht="20.100000000000001" customHeight="1">
      <c r="B68" s="1251" t="str">
        <f t="shared" si="1"/>
        <v/>
      </c>
      <c r="C68" s="2265">
        <f>'Og s3a'!C66</f>
        <v>0</v>
      </c>
      <c r="D68" s="2266"/>
      <c r="E68" s="2266"/>
      <c r="F68" s="2266"/>
      <c r="G68" s="2266"/>
      <c r="H68" s="2267"/>
      <c r="I68" s="2268">
        <f>'Og s3a'!E66</f>
        <v>0</v>
      </c>
      <c r="J68" s="2269"/>
      <c r="K68" s="2269"/>
      <c r="L68" s="2269"/>
      <c r="M68" s="2269"/>
      <c r="N68" s="2270"/>
      <c r="O68" s="872">
        <f>'Og s3a'!F66</f>
        <v>0</v>
      </c>
      <c r="P68" s="945"/>
      <c r="Q68" s="945" t="str">
        <f t="shared" si="0"/>
        <v/>
      </c>
      <c r="R68" s="30"/>
      <c r="S68" s="47"/>
      <c r="T68" s="441">
        <f>'Og s3a'!G66</f>
        <v>0</v>
      </c>
      <c r="U68" s="56">
        <f>'Og s3a'!D66</f>
        <v>0</v>
      </c>
      <c r="V68" s="277">
        <f>Import!K64</f>
        <v>0</v>
      </c>
      <c r="W68" s="278">
        <f>Import!L64</f>
        <v>0</v>
      </c>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row>
    <row r="69" spans="2:57" ht="20.100000000000001" customHeight="1">
      <c r="B69" s="1251" t="str">
        <f t="shared" si="1"/>
        <v/>
      </c>
      <c r="C69" s="2265">
        <f>'Og s3a'!C67</f>
        <v>0</v>
      </c>
      <c r="D69" s="2266"/>
      <c r="E69" s="2266"/>
      <c r="F69" s="2266"/>
      <c r="G69" s="2266"/>
      <c r="H69" s="2267"/>
      <c r="I69" s="2268">
        <f>'Og s3a'!E67</f>
        <v>0</v>
      </c>
      <c r="J69" s="2269"/>
      <c r="K69" s="2269"/>
      <c r="L69" s="2269"/>
      <c r="M69" s="2269"/>
      <c r="N69" s="2270"/>
      <c r="O69" s="872">
        <f>'Og s3a'!F67</f>
        <v>0</v>
      </c>
      <c r="P69" s="945"/>
      <c r="Q69" s="945" t="str">
        <f t="shared" si="0"/>
        <v/>
      </c>
      <c r="R69" s="30"/>
      <c r="S69" s="47"/>
      <c r="T69" s="441">
        <f>'Og s3a'!G67</f>
        <v>0</v>
      </c>
      <c r="U69" s="56">
        <f>'Og s3a'!D67</f>
        <v>0</v>
      </c>
      <c r="V69" s="277">
        <f>Import!K65</f>
        <v>0</v>
      </c>
      <c r="W69" s="278">
        <f>Import!L65</f>
        <v>0</v>
      </c>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row>
    <row r="70" spans="2:57" ht="20.100000000000001" customHeight="1">
      <c r="B70" s="1251" t="str">
        <f t="shared" si="1"/>
        <v/>
      </c>
      <c r="C70" s="2265">
        <f>'Og s3a'!C68</f>
        <v>0</v>
      </c>
      <c r="D70" s="2266"/>
      <c r="E70" s="2266"/>
      <c r="F70" s="2266"/>
      <c r="G70" s="2266"/>
      <c r="H70" s="2267"/>
      <c r="I70" s="2268">
        <f>'Og s3a'!E68</f>
        <v>0</v>
      </c>
      <c r="J70" s="2269"/>
      <c r="K70" s="2269"/>
      <c r="L70" s="2269"/>
      <c r="M70" s="2269"/>
      <c r="N70" s="2270"/>
      <c r="O70" s="872">
        <f>'Og s3a'!F68</f>
        <v>0</v>
      </c>
      <c r="P70" s="945"/>
      <c r="Q70" s="945" t="str">
        <f t="shared" si="0"/>
        <v/>
      </c>
      <c r="R70" s="30"/>
      <c r="S70" s="47"/>
      <c r="T70" s="441">
        <f>'Og s3a'!G68</f>
        <v>0</v>
      </c>
      <c r="U70" s="56">
        <f>'Og s3a'!D68</f>
        <v>0</v>
      </c>
      <c r="V70" s="277">
        <f>Import!K66</f>
        <v>0</v>
      </c>
      <c r="W70" s="278">
        <f>Import!L66</f>
        <v>0</v>
      </c>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row>
    <row r="71" spans="2:57" ht="20.100000000000001" customHeight="1">
      <c r="B71" s="1251" t="str">
        <f t="shared" si="1"/>
        <v/>
      </c>
      <c r="C71" s="2265">
        <f>'Og s3a'!C69</f>
        <v>0</v>
      </c>
      <c r="D71" s="2266"/>
      <c r="E71" s="2266"/>
      <c r="F71" s="2266"/>
      <c r="G71" s="2266"/>
      <c r="H71" s="2267"/>
      <c r="I71" s="2268">
        <f>'Og s3a'!E69</f>
        <v>0</v>
      </c>
      <c r="J71" s="2269"/>
      <c r="K71" s="2269"/>
      <c r="L71" s="2269"/>
      <c r="M71" s="2269"/>
      <c r="N71" s="2270"/>
      <c r="O71" s="872">
        <f>'Og s3a'!F69</f>
        <v>0</v>
      </c>
      <c r="P71" s="945"/>
      <c r="Q71" s="945" t="str">
        <f t="shared" si="0"/>
        <v/>
      </c>
      <c r="R71" s="30"/>
      <c r="S71" s="47"/>
      <c r="T71" s="441">
        <f>'Og s3a'!G69</f>
        <v>0</v>
      </c>
      <c r="U71" s="56">
        <f>'Og s3a'!D69</f>
        <v>0</v>
      </c>
      <c r="V71" s="277">
        <f>Import!K67</f>
        <v>0</v>
      </c>
      <c r="W71" s="278">
        <f>Import!L67</f>
        <v>0</v>
      </c>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row>
    <row r="72" spans="2:57" ht="20.100000000000001" customHeight="1">
      <c r="B72" s="1251" t="str">
        <f t="shared" si="1"/>
        <v/>
      </c>
      <c r="C72" s="2265">
        <f>'Og s3a'!C70</f>
        <v>0</v>
      </c>
      <c r="D72" s="2266"/>
      <c r="E72" s="2266"/>
      <c r="F72" s="2266"/>
      <c r="G72" s="2266"/>
      <c r="H72" s="2267"/>
      <c r="I72" s="2268">
        <f>'Og s3a'!E70</f>
        <v>0</v>
      </c>
      <c r="J72" s="2269"/>
      <c r="K72" s="2269"/>
      <c r="L72" s="2269"/>
      <c r="M72" s="2269"/>
      <c r="N72" s="2270"/>
      <c r="O72" s="872">
        <f>'Og s3a'!F70</f>
        <v>0</v>
      </c>
      <c r="P72" s="945"/>
      <c r="Q72" s="945" t="str">
        <f t="shared" si="0"/>
        <v/>
      </c>
      <c r="R72" s="30"/>
      <c r="S72" s="47"/>
      <c r="T72" s="441">
        <f>'Og s3a'!G70</f>
        <v>0</v>
      </c>
      <c r="U72" s="56">
        <f>'Og s3a'!D70</f>
        <v>0</v>
      </c>
      <c r="V72" s="277">
        <f>Import!K68</f>
        <v>0</v>
      </c>
      <c r="W72" s="278">
        <f>Import!L68</f>
        <v>0</v>
      </c>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row>
    <row r="73" spans="2:57" ht="20.100000000000001" customHeight="1">
      <c r="B73" s="1251" t="str">
        <f t="shared" si="1"/>
        <v/>
      </c>
      <c r="C73" s="2265">
        <f>'Og s3a'!C71</f>
        <v>0</v>
      </c>
      <c r="D73" s="2266"/>
      <c r="E73" s="2266"/>
      <c r="F73" s="2266"/>
      <c r="G73" s="2266"/>
      <c r="H73" s="2267"/>
      <c r="I73" s="2268">
        <f>'Og s3a'!E71</f>
        <v>0</v>
      </c>
      <c r="J73" s="2269"/>
      <c r="K73" s="2269"/>
      <c r="L73" s="2269"/>
      <c r="M73" s="2269"/>
      <c r="N73" s="2270"/>
      <c r="O73" s="872">
        <f>'Og s3a'!F71</f>
        <v>0</v>
      </c>
      <c r="P73" s="945"/>
      <c r="Q73" s="945" t="str">
        <f t="shared" ref="Q73:Q136" si="2">IF(AND(V73=0,W73=0),"",IF(AND(V73&gt;0,W73=0),V73,IF(AND(V73=0,W73&gt;0),W73,IF(AND(V73&gt;0,W73&gt;0),"Nie może być pak. 4 i 5 jednocześnie."))))</f>
        <v/>
      </c>
      <c r="R73" s="30"/>
      <c r="S73" s="47"/>
      <c r="T73" s="441">
        <f>'Og s3a'!G71</f>
        <v>0</v>
      </c>
      <c r="U73" s="56">
        <f>'Og s3a'!D71</f>
        <v>0</v>
      </c>
      <c r="V73" s="277">
        <f>Import!K69</f>
        <v>0</v>
      </c>
      <c r="W73" s="278">
        <f>Import!L69</f>
        <v>0</v>
      </c>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row>
    <row r="74" spans="2:57" ht="20.100000000000001" customHeight="1">
      <c r="B74" s="1251" t="str">
        <f t="shared" ref="B74:B137" si="3">IF(O74&gt;0,"Wypełnione","")</f>
        <v/>
      </c>
      <c r="C74" s="2265">
        <f>'Og s3a'!C72</f>
        <v>0</v>
      </c>
      <c r="D74" s="2266"/>
      <c r="E74" s="2266"/>
      <c r="F74" s="2266"/>
      <c r="G74" s="2266"/>
      <c r="H74" s="2267"/>
      <c r="I74" s="2268">
        <f>'Og s3a'!E72</f>
        <v>0</v>
      </c>
      <c r="J74" s="2269"/>
      <c r="K74" s="2269"/>
      <c r="L74" s="2269"/>
      <c r="M74" s="2269"/>
      <c r="N74" s="2270"/>
      <c r="O74" s="872">
        <f>'Og s3a'!F72</f>
        <v>0</v>
      </c>
      <c r="P74" s="945"/>
      <c r="Q74" s="945" t="str">
        <f t="shared" si="2"/>
        <v/>
      </c>
      <c r="R74" s="30"/>
      <c r="S74" s="47"/>
      <c r="T74" s="441">
        <f>'Og s3a'!G72</f>
        <v>0</v>
      </c>
      <c r="U74" s="56">
        <f>'Og s3a'!D72</f>
        <v>0</v>
      </c>
      <c r="V74" s="277">
        <f>Import!K70</f>
        <v>0</v>
      </c>
      <c r="W74" s="278">
        <f>Import!L70</f>
        <v>0</v>
      </c>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row>
    <row r="75" spans="2:57" ht="20.100000000000001" customHeight="1">
      <c r="B75" s="1251" t="str">
        <f t="shared" si="3"/>
        <v/>
      </c>
      <c r="C75" s="2265">
        <f>'Og s3a'!C73</f>
        <v>0</v>
      </c>
      <c r="D75" s="2266"/>
      <c r="E75" s="2266"/>
      <c r="F75" s="2266"/>
      <c r="G75" s="2266"/>
      <c r="H75" s="2267"/>
      <c r="I75" s="2268">
        <f>'Og s3a'!E73</f>
        <v>0</v>
      </c>
      <c r="J75" s="2269"/>
      <c r="K75" s="2269"/>
      <c r="L75" s="2269"/>
      <c r="M75" s="2269"/>
      <c r="N75" s="2270"/>
      <c r="O75" s="872">
        <f>'Og s3a'!F73</f>
        <v>0</v>
      </c>
      <c r="P75" s="945"/>
      <c r="Q75" s="945" t="str">
        <f t="shared" si="2"/>
        <v/>
      </c>
      <c r="R75" s="30"/>
      <c r="S75" s="47"/>
      <c r="T75" s="441">
        <f>'Og s3a'!G73</f>
        <v>0</v>
      </c>
      <c r="U75" s="56">
        <f>'Og s3a'!D73</f>
        <v>0</v>
      </c>
      <c r="V75" s="277">
        <f>Import!K71</f>
        <v>0</v>
      </c>
      <c r="W75" s="278">
        <f>Import!L71</f>
        <v>0</v>
      </c>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row>
    <row r="76" spans="2:57" ht="20.100000000000001" customHeight="1">
      <c r="B76" s="1251" t="str">
        <f t="shared" si="3"/>
        <v/>
      </c>
      <c r="C76" s="2265">
        <f>'Og s3a'!C74</f>
        <v>0</v>
      </c>
      <c r="D76" s="2266"/>
      <c r="E76" s="2266"/>
      <c r="F76" s="2266"/>
      <c r="G76" s="2266"/>
      <c r="H76" s="2267"/>
      <c r="I76" s="2268">
        <f>'Og s3a'!E74</f>
        <v>0</v>
      </c>
      <c r="J76" s="2269"/>
      <c r="K76" s="2269"/>
      <c r="L76" s="2269"/>
      <c r="M76" s="2269"/>
      <c r="N76" s="2270"/>
      <c r="O76" s="872">
        <f>'Og s3a'!F74</f>
        <v>0</v>
      </c>
      <c r="P76" s="945"/>
      <c r="Q76" s="945" t="str">
        <f t="shared" si="2"/>
        <v/>
      </c>
      <c r="R76" s="30"/>
      <c r="S76" s="47"/>
      <c r="T76" s="441">
        <f>'Og s3a'!G74</f>
        <v>0</v>
      </c>
      <c r="U76" s="56">
        <f>'Og s3a'!D74</f>
        <v>0</v>
      </c>
      <c r="V76" s="277">
        <f>Import!K72</f>
        <v>0</v>
      </c>
      <c r="W76" s="278">
        <f>Import!L72</f>
        <v>0</v>
      </c>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row>
    <row r="77" spans="2:57" ht="20.100000000000001" customHeight="1">
      <c r="B77" s="1251" t="str">
        <f t="shared" si="3"/>
        <v/>
      </c>
      <c r="C77" s="2265">
        <f>'Og s3a'!C75</f>
        <v>0</v>
      </c>
      <c r="D77" s="2266"/>
      <c r="E77" s="2266"/>
      <c r="F77" s="2266"/>
      <c r="G77" s="2266"/>
      <c r="H77" s="2267"/>
      <c r="I77" s="2268">
        <f>'Og s3a'!E75</f>
        <v>0</v>
      </c>
      <c r="J77" s="2269"/>
      <c r="K77" s="2269"/>
      <c r="L77" s="2269"/>
      <c r="M77" s="2269"/>
      <c r="N77" s="2270"/>
      <c r="O77" s="872">
        <f>'Og s3a'!F75</f>
        <v>0</v>
      </c>
      <c r="P77" s="945"/>
      <c r="Q77" s="945" t="str">
        <f t="shared" si="2"/>
        <v/>
      </c>
      <c r="R77" s="30"/>
      <c r="S77" s="47"/>
      <c r="T77" s="441">
        <f>'Og s3a'!G75</f>
        <v>0</v>
      </c>
      <c r="U77" s="56">
        <f>'Og s3a'!D75</f>
        <v>0</v>
      </c>
      <c r="V77" s="277">
        <f>Import!K73</f>
        <v>0</v>
      </c>
      <c r="W77" s="278">
        <f>Import!L73</f>
        <v>0</v>
      </c>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row>
    <row r="78" spans="2:57" ht="20.100000000000001" customHeight="1">
      <c r="B78" s="1251" t="str">
        <f t="shared" si="3"/>
        <v/>
      </c>
      <c r="C78" s="2265">
        <f>'Og s3a'!C76</f>
        <v>0</v>
      </c>
      <c r="D78" s="2266"/>
      <c r="E78" s="2266"/>
      <c r="F78" s="2266"/>
      <c r="G78" s="2266"/>
      <c r="H78" s="2267"/>
      <c r="I78" s="2268">
        <f>'Og s3a'!E76</f>
        <v>0</v>
      </c>
      <c r="J78" s="2269"/>
      <c r="K78" s="2269"/>
      <c r="L78" s="2269"/>
      <c r="M78" s="2269"/>
      <c r="N78" s="2270"/>
      <c r="O78" s="872">
        <f>'Og s3a'!F76</f>
        <v>0</v>
      </c>
      <c r="P78" s="945"/>
      <c r="Q78" s="945" t="str">
        <f t="shared" si="2"/>
        <v/>
      </c>
      <c r="R78" s="30"/>
      <c r="S78" s="47"/>
      <c r="T78" s="441">
        <f>'Og s3a'!G76</f>
        <v>0</v>
      </c>
      <c r="U78" s="56">
        <f>'Og s3a'!D76</f>
        <v>0</v>
      </c>
      <c r="V78" s="277">
        <f>Import!K74</f>
        <v>0</v>
      </c>
      <c r="W78" s="278">
        <f>Import!L74</f>
        <v>0</v>
      </c>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row>
    <row r="79" spans="2:57" ht="20.100000000000001" customHeight="1">
      <c r="B79" s="1251" t="str">
        <f t="shared" si="3"/>
        <v/>
      </c>
      <c r="C79" s="2265">
        <f>'Og s3a'!C77</f>
        <v>0</v>
      </c>
      <c r="D79" s="2266"/>
      <c r="E79" s="2266"/>
      <c r="F79" s="2266"/>
      <c r="G79" s="2266"/>
      <c r="H79" s="2267"/>
      <c r="I79" s="2268">
        <f>'Og s3a'!E77</f>
        <v>0</v>
      </c>
      <c r="J79" s="2269"/>
      <c r="K79" s="2269"/>
      <c r="L79" s="2269"/>
      <c r="M79" s="2269"/>
      <c r="N79" s="2270"/>
      <c r="O79" s="872">
        <f>'Og s3a'!F77</f>
        <v>0</v>
      </c>
      <c r="P79" s="945"/>
      <c r="Q79" s="945" t="str">
        <f t="shared" si="2"/>
        <v/>
      </c>
      <c r="R79" s="30"/>
      <c r="S79" s="47"/>
      <c r="T79" s="441">
        <f>'Og s3a'!G77</f>
        <v>0</v>
      </c>
      <c r="U79" s="56">
        <f>'Og s3a'!D77</f>
        <v>0</v>
      </c>
      <c r="V79" s="277">
        <f>Import!K75</f>
        <v>0</v>
      </c>
      <c r="W79" s="278">
        <f>Import!L75</f>
        <v>0</v>
      </c>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row>
    <row r="80" spans="2:57" ht="20.100000000000001" customHeight="1">
      <c r="B80" s="1251" t="str">
        <f t="shared" si="3"/>
        <v/>
      </c>
      <c r="C80" s="2265">
        <f>'Og s3a'!C78</f>
        <v>0</v>
      </c>
      <c r="D80" s="2266"/>
      <c r="E80" s="2266"/>
      <c r="F80" s="2266"/>
      <c r="G80" s="2266"/>
      <c r="H80" s="2267"/>
      <c r="I80" s="2268">
        <f>'Og s3a'!E78</f>
        <v>0</v>
      </c>
      <c r="J80" s="2269"/>
      <c r="K80" s="2269"/>
      <c r="L80" s="2269"/>
      <c r="M80" s="2269"/>
      <c r="N80" s="2270"/>
      <c r="O80" s="872">
        <f>'Og s3a'!F78</f>
        <v>0</v>
      </c>
      <c r="P80" s="945"/>
      <c r="Q80" s="945" t="str">
        <f t="shared" si="2"/>
        <v/>
      </c>
      <c r="R80" s="30"/>
      <c r="S80" s="47"/>
      <c r="T80" s="441">
        <f>'Og s3a'!G78</f>
        <v>0</v>
      </c>
      <c r="U80" s="56">
        <f>'Og s3a'!D78</f>
        <v>0</v>
      </c>
      <c r="V80" s="277">
        <f>Import!K76</f>
        <v>0</v>
      </c>
      <c r="W80" s="278">
        <f>Import!L76</f>
        <v>0</v>
      </c>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row>
    <row r="81" spans="2:57" ht="20.100000000000001" customHeight="1">
      <c r="B81" s="1251" t="str">
        <f t="shared" si="3"/>
        <v/>
      </c>
      <c r="C81" s="2265">
        <f>'Og s3a'!C79</f>
        <v>0</v>
      </c>
      <c r="D81" s="2266"/>
      <c r="E81" s="2266"/>
      <c r="F81" s="2266"/>
      <c r="G81" s="2266"/>
      <c r="H81" s="2267"/>
      <c r="I81" s="2268">
        <f>'Og s3a'!E79</f>
        <v>0</v>
      </c>
      <c r="J81" s="2269"/>
      <c r="K81" s="2269"/>
      <c r="L81" s="2269"/>
      <c r="M81" s="2269"/>
      <c r="N81" s="2270"/>
      <c r="O81" s="872">
        <f>'Og s3a'!F79</f>
        <v>0</v>
      </c>
      <c r="P81" s="945"/>
      <c r="Q81" s="945" t="str">
        <f t="shared" si="2"/>
        <v/>
      </c>
      <c r="R81" s="30"/>
      <c r="S81" s="47"/>
      <c r="T81" s="441">
        <f>'Og s3a'!G79</f>
        <v>0</v>
      </c>
      <c r="U81" s="56">
        <f>'Og s3a'!D79</f>
        <v>0</v>
      </c>
      <c r="V81" s="277">
        <f>Import!K77</f>
        <v>0</v>
      </c>
      <c r="W81" s="278">
        <f>Import!L77</f>
        <v>0</v>
      </c>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row>
    <row r="82" spans="2:57" ht="20.100000000000001" customHeight="1">
      <c r="B82" s="1251" t="str">
        <f t="shared" si="3"/>
        <v/>
      </c>
      <c r="C82" s="2265">
        <f>'Og s3a'!C80</f>
        <v>0</v>
      </c>
      <c r="D82" s="2266"/>
      <c r="E82" s="2266"/>
      <c r="F82" s="2266"/>
      <c r="G82" s="2266"/>
      <c r="H82" s="2267"/>
      <c r="I82" s="2268">
        <f>'Og s3a'!E80</f>
        <v>0</v>
      </c>
      <c r="J82" s="2269"/>
      <c r="K82" s="2269"/>
      <c r="L82" s="2269"/>
      <c r="M82" s="2269"/>
      <c r="N82" s="2270"/>
      <c r="O82" s="872">
        <f>'Og s3a'!F80</f>
        <v>0</v>
      </c>
      <c r="P82" s="945"/>
      <c r="Q82" s="945" t="str">
        <f t="shared" si="2"/>
        <v/>
      </c>
      <c r="R82" s="30"/>
      <c r="S82" s="47"/>
      <c r="T82" s="441">
        <f>'Og s3a'!G80</f>
        <v>0</v>
      </c>
      <c r="U82" s="56">
        <f>'Og s3a'!D80</f>
        <v>0</v>
      </c>
      <c r="V82" s="277">
        <f>Import!K78</f>
        <v>0</v>
      </c>
      <c r="W82" s="278">
        <f>Import!L78</f>
        <v>0</v>
      </c>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row>
    <row r="83" spans="2:57" ht="20.100000000000001" customHeight="1">
      <c r="B83" s="1251" t="str">
        <f t="shared" si="3"/>
        <v/>
      </c>
      <c r="C83" s="2265">
        <f>'Og s3a'!C81</f>
        <v>0</v>
      </c>
      <c r="D83" s="2266"/>
      <c r="E83" s="2266"/>
      <c r="F83" s="2266"/>
      <c r="G83" s="2266"/>
      <c r="H83" s="2267"/>
      <c r="I83" s="2268">
        <f>'Og s3a'!E81</f>
        <v>0</v>
      </c>
      <c r="J83" s="2269"/>
      <c r="K83" s="2269"/>
      <c r="L83" s="2269"/>
      <c r="M83" s="2269"/>
      <c r="N83" s="2270"/>
      <c r="O83" s="872">
        <f>'Og s3a'!F81</f>
        <v>0</v>
      </c>
      <c r="P83" s="945"/>
      <c r="Q83" s="945" t="str">
        <f t="shared" si="2"/>
        <v/>
      </c>
      <c r="R83" s="30"/>
      <c r="S83" s="47"/>
      <c r="T83" s="441">
        <f>'Og s3a'!G81</f>
        <v>0</v>
      </c>
      <c r="U83" s="56">
        <f>'Og s3a'!D81</f>
        <v>0</v>
      </c>
      <c r="V83" s="277">
        <f>Import!K79</f>
        <v>0</v>
      </c>
      <c r="W83" s="278">
        <f>Import!L79</f>
        <v>0</v>
      </c>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row>
    <row r="84" spans="2:57" ht="20.100000000000001" customHeight="1">
      <c r="B84" s="1251" t="str">
        <f t="shared" si="3"/>
        <v/>
      </c>
      <c r="C84" s="2265">
        <f>'Og s3a'!C82</f>
        <v>0</v>
      </c>
      <c r="D84" s="2266"/>
      <c r="E84" s="2266"/>
      <c r="F84" s="2266"/>
      <c r="G84" s="2266"/>
      <c r="H84" s="2267"/>
      <c r="I84" s="2268">
        <f>'Og s3a'!E82</f>
        <v>0</v>
      </c>
      <c r="J84" s="2269"/>
      <c r="K84" s="2269"/>
      <c r="L84" s="2269"/>
      <c r="M84" s="2269"/>
      <c r="N84" s="2270"/>
      <c r="O84" s="872">
        <f>'Og s3a'!F82</f>
        <v>0</v>
      </c>
      <c r="P84" s="945"/>
      <c r="Q84" s="945" t="str">
        <f t="shared" si="2"/>
        <v/>
      </c>
      <c r="R84" s="30"/>
      <c r="S84" s="47"/>
      <c r="T84" s="441">
        <f>'Og s3a'!G82</f>
        <v>0</v>
      </c>
      <c r="U84" s="56">
        <f>'Og s3a'!D82</f>
        <v>0</v>
      </c>
      <c r="V84" s="277">
        <f>Import!K80</f>
        <v>0</v>
      </c>
      <c r="W84" s="278">
        <f>Import!L80</f>
        <v>0</v>
      </c>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row>
    <row r="85" spans="2:57" ht="20.100000000000001" customHeight="1">
      <c r="B85" s="1251" t="str">
        <f t="shared" si="3"/>
        <v/>
      </c>
      <c r="C85" s="2265">
        <f>'Og s3a'!C83</f>
        <v>0</v>
      </c>
      <c r="D85" s="2266"/>
      <c r="E85" s="2266"/>
      <c r="F85" s="2266"/>
      <c r="G85" s="2266"/>
      <c r="H85" s="2267"/>
      <c r="I85" s="2268">
        <f>'Og s3a'!E83</f>
        <v>0</v>
      </c>
      <c r="J85" s="2269"/>
      <c r="K85" s="2269"/>
      <c r="L85" s="2269"/>
      <c r="M85" s="2269"/>
      <c r="N85" s="2270"/>
      <c r="O85" s="872">
        <f>'Og s3a'!F83</f>
        <v>0</v>
      </c>
      <c r="P85" s="945"/>
      <c r="Q85" s="945" t="str">
        <f t="shared" si="2"/>
        <v/>
      </c>
      <c r="R85" s="30"/>
      <c r="S85" s="47"/>
      <c r="T85" s="441">
        <f>'Og s3a'!G83</f>
        <v>0</v>
      </c>
      <c r="U85" s="56">
        <f>'Og s3a'!D83</f>
        <v>0</v>
      </c>
      <c r="V85" s="277">
        <f>Import!K81</f>
        <v>0</v>
      </c>
      <c r="W85" s="278">
        <f>Import!L81</f>
        <v>0</v>
      </c>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row>
    <row r="86" spans="2:57" ht="20.100000000000001" customHeight="1">
      <c r="B86" s="1251" t="str">
        <f t="shared" si="3"/>
        <v/>
      </c>
      <c r="C86" s="2265">
        <f>'Og s3a'!C84</f>
        <v>0</v>
      </c>
      <c r="D86" s="2266"/>
      <c r="E86" s="2266"/>
      <c r="F86" s="2266"/>
      <c r="G86" s="2266"/>
      <c r="H86" s="2267"/>
      <c r="I86" s="2268">
        <f>'Og s3a'!E84</f>
        <v>0</v>
      </c>
      <c r="J86" s="2269"/>
      <c r="K86" s="2269"/>
      <c r="L86" s="2269"/>
      <c r="M86" s="2269"/>
      <c r="N86" s="2270"/>
      <c r="O86" s="872">
        <f>'Og s3a'!F84</f>
        <v>0</v>
      </c>
      <c r="P86" s="945"/>
      <c r="Q86" s="945" t="str">
        <f t="shared" si="2"/>
        <v/>
      </c>
      <c r="R86" s="30"/>
      <c r="S86" s="47"/>
      <c r="T86" s="441">
        <f>'Og s3a'!G84</f>
        <v>0</v>
      </c>
      <c r="U86" s="56">
        <f>'Og s3a'!D84</f>
        <v>0</v>
      </c>
      <c r="V86" s="277">
        <f>Import!K82</f>
        <v>0</v>
      </c>
      <c r="W86" s="278">
        <f>Import!L82</f>
        <v>0</v>
      </c>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row>
    <row r="87" spans="2:57" ht="20.100000000000001" customHeight="1">
      <c r="B87" s="1251" t="str">
        <f t="shared" si="3"/>
        <v/>
      </c>
      <c r="C87" s="2265">
        <f>'Og s3a'!C85</f>
        <v>0</v>
      </c>
      <c r="D87" s="2266"/>
      <c r="E87" s="2266"/>
      <c r="F87" s="2266"/>
      <c r="G87" s="2266"/>
      <c r="H87" s="2267"/>
      <c r="I87" s="2268">
        <f>'Og s3a'!E85</f>
        <v>0</v>
      </c>
      <c r="J87" s="2269"/>
      <c r="K87" s="2269"/>
      <c r="L87" s="2269"/>
      <c r="M87" s="2269"/>
      <c r="N87" s="2270"/>
      <c r="O87" s="872">
        <f>'Og s3a'!F85</f>
        <v>0</v>
      </c>
      <c r="P87" s="945"/>
      <c r="Q87" s="945" t="str">
        <f t="shared" si="2"/>
        <v/>
      </c>
      <c r="R87" s="30"/>
      <c r="S87" s="47"/>
      <c r="T87" s="441">
        <f>'Og s3a'!G85</f>
        <v>0</v>
      </c>
      <c r="U87" s="56">
        <f>'Og s3a'!D85</f>
        <v>0</v>
      </c>
      <c r="V87" s="277">
        <f>Import!K83</f>
        <v>0</v>
      </c>
      <c r="W87" s="278">
        <f>Import!L83</f>
        <v>0</v>
      </c>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row>
    <row r="88" spans="2:57" ht="20.100000000000001" customHeight="1">
      <c r="B88" s="1251" t="str">
        <f t="shared" si="3"/>
        <v/>
      </c>
      <c r="C88" s="2265">
        <f>'Og s3a'!C86</f>
        <v>0</v>
      </c>
      <c r="D88" s="2266"/>
      <c r="E88" s="2266"/>
      <c r="F88" s="2266"/>
      <c r="G88" s="2266"/>
      <c r="H88" s="2267"/>
      <c r="I88" s="2268">
        <f>'Og s3a'!E86</f>
        <v>0</v>
      </c>
      <c r="J88" s="2269"/>
      <c r="K88" s="2269"/>
      <c r="L88" s="2269"/>
      <c r="M88" s="2269"/>
      <c r="N88" s="2270"/>
      <c r="O88" s="872">
        <f>'Og s3a'!F86</f>
        <v>0</v>
      </c>
      <c r="P88" s="945"/>
      <c r="Q88" s="945" t="str">
        <f t="shared" si="2"/>
        <v/>
      </c>
      <c r="R88" s="30"/>
      <c r="S88" s="47"/>
      <c r="T88" s="441">
        <f>'Og s3a'!G86</f>
        <v>0</v>
      </c>
      <c r="U88" s="56">
        <f>'Og s3a'!D86</f>
        <v>0</v>
      </c>
      <c r="V88" s="277">
        <f>Import!K84</f>
        <v>0</v>
      </c>
      <c r="W88" s="278">
        <f>Import!L84</f>
        <v>0</v>
      </c>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row>
    <row r="89" spans="2:57" ht="20.100000000000001" customHeight="1">
      <c r="B89" s="1251" t="str">
        <f t="shared" si="3"/>
        <v/>
      </c>
      <c r="C89" s="2265">
        <f>'Og s3a'!C87</f>
        <v>0</v>
      </c>
      <c r="D89" s="2266"/>
      <c r="E89" s="2266"/>
      <c r="F89" s="2266"/>
      <c r="G89" s="2266"/>
      <c r="H89" s="2267"/>
      <c r="I89" s="2268">
        <f>'Og s3a'!E87</f>
        <v>0</v>
      </c>
      <c r="J89" s="2269"/>
      <c r="K89" s="2269"/>
      <c r="L89" s="2269"/>
      <c r="M89" s="2269"/>
      <c r="N89" s="2270"/>
      <c r="O89" s="872">
        <f>'Og s3a'!F87</f>
        <v>0</v>
      </c>
      <c r="P89" s="945"/>
      <c r="Q89" s="945" t="str">
        <f t="shared" si="2"/>
        <v/>
      </c>
      <c r="R89" s="30"/>
      <c r="S89" s="47"/>
      <c r="T89" s="441">
        <f>'Og s3a'!G87</f>
        <v>0</v>
      </c>
      <c r="U89" s="56">
        <f>'Og s3a'!D87</f>
        <v>0</v>
      </c>
      <c r="V89" s="277">
        <f>Import!K85</f>
        <v>0</v>
      </c>
      <c r="W89" s="278">
        <f>Import!L85</f>
        <v>0</v>
      </c>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row>
    <row r="90" spans="2:57" ht="20.100000000000001" customHeight="1">
      <c r="B90" s="1251" t="str">
        <f t="shared" si="3"/>
        <v/>
      </c>
      <c r="C90" s="2265">
        <f>'Og s3a'!C88</f>
        <v>0</v>
      </c>
      <c r="D90" s="2266"/>
      <c r="E90" s="2266"/>
      <c r="F90" s="2266"/>
      <c r="G90" s="2266"/>
      <c r="H90" s="2267"/>
      <c r="I90" s="2268">
        <f>'Og s3a'!E88</f>
        <v>0</v>
      </c>
      <c r="J90" s="2269"/>
      <c r="K90" s="2269"/>
      <c r="L90" s="2269"/>
      <c r="M90" s="2269"/>
      <c r="N90" s="2270"/>
      <c r="O90" s="872">
        <f>'Og s3a'!F88</f>
        <v>0</v>
      </c>
      <c r="P90" s="945"/>
      <c r="Q90" s="945" t="str">
        <f t="shared" si="2"/>
        <v/>
      </c>
      <c r="R90" s="30"/>
      <c r="S90" s="47"/>
      <c r="T90" s="441">
        <f>'Og s3a'!G88</f>
        <v>0</v>
      </c>
      <c r="U90" s="56">
        <f>'Og s3a'!D88</f>
        <v>0</v>
      </c>
      <c r="V90" s="277">
        <f>Import!K86</f>
        <v>0</v>
      </c>
      <c r="W90" s="278">
        <f>Import!L86</f>
        <v>0</v>
      </c>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row>
    <row r="91" spans="2:57" ht="20.100000000000001" customHeight="1">
      <c r="B91" s="1251" t="str">
        <f t="shared" si="3"/>
        <v/>
      </c>
      <c r="C91" s="2265">
        <f>'Og s3a'!C89</f>
        <v>0</v>
      </c>
      <c r="D91" s="2266"/>
      <c r="E91" s="2266"/>
      <c r="F91" s="2266"/>
      <c r="G91" s="2266"/>
      <c r="H91" s="2267"/>
      <c r="I91" s="2268">
        <f>'Og s3a'!E89</f>
        <v>0</v>
      </c>
      <c r="J91" s="2269"/>
      <c r="K91" s="2269"/>
      <c r="L91" s="2269"/>
      <c r="M91" s="2269"/>
      <c r="N91" s="2270"/>
      <c r="O91" s="872">
        <f>'Og s3a'!F89</f>
        <v>0</v>
      </c>
      <c r="P91" s="945"/>
      <c r="Q91" s="945" t="str">
        <f t="shared" si="2"/>
        <v/>
      </c>
      <c r="R91" s="30"/>
      <c r="S91" s="47"/>
      <c r="T91" s="441">
        <f>'Og s3a'!G89</f>
        <v>0</v>
      </c>
      <c r="U91" s="56">
        <f>'Og s3a'!D89</f>
        <v>0</v>
      </c>
      <c r="V91" s="277">
        <f>Import!K87</f>
        <v>0</v>
      </c>
      <c r="W91" s="278">
        <f>Import!L87</f>
        <v>0</v>
      </c>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row>
    <row r="92" spans="2:57" ht="20.100000000000001" customHeight="1">
      <c r="B92" s="1251" t="str">
        <f t="shared" si="3"/>
        <v/>
      </c>
      <c r="C92" s="2265">
        <f>'Og s3a'!C90</f>
        <v>0</v>
      </c>
      <c r="D92" s="2266"/>
      <c r="E92" s="2266"/>
      <c r="F92" s="2266"/>
      <c r="G92" s="2266"/>
      <c r="H92" s="2267"/>
      <c r="I92" s="2268">
        <f>'Og s3a'!E90</f>
        <v>0</v>
      </c>
      <c r="J92" s="2269"/>
      <c r="K92" s="2269"/>
      <c r="L92" s="2269"/>
      <c r="M92" s="2269"/>
      <c r="N92" s="2270"/>
      <c r="O92" s="872">
        <f>'Og s3a'!F90</f>
        <v>0</v>
      </c>
      <c r="P92" s="945"/>
      <c r="Q92" s="945" t="str">
        <f t="shared" si="2"/>
        <v/>
      </c>
      <c r="R92" s="30"/>
      <c r="S92" s="47"/>
      <c r="T92" s="441">
        <f>'Og s3a'!G90</f>
        <v>0</v>
      </c>
      <c r="U92" s="56">
        <f>'Og s3a'!D90</f>
        <v>0</v>
      </c>
      <c r="V92" s="277">
        <f>Import!K88</f>
        <v>0</v>
      </c>
      <c r="W92" s="278">
        <f>Import!L88</f>
        <v>0</v>
      </c>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row>
    <row r="93" spans="2:57" ht="20.100000000000001" customHeight="1">
      <c r="B93" s="1251" t="str">
        <f t="shared" si="3"/>
        <v/>
      </c>
      <c r="C93" s="2265">
        <f>'Og s3a'!C91</f>
        <v>0</v>
      </c>
      <c r="D93" s="2266"/>
      <c r="E93" s="2266"/>
      <c r="F93" s="2266"/>
      <c r="G93" s="2266"/>
      <c r="H93" s="2267"/>
      <c r="I93" s="2268">
        <f>'Og s3a'!E91</f>
        <v>0</v>
      </c>
      <c r="J93" s="2269"/>
      <c r="K93" s="2269"/>
      <c r="L93" s="2269"/>
      <c r="M93" s="2269"/>
      <c r="N93" s="2270"/>
      <c r="O93" s="872">
        <f>'Og s3a'!F91</f>
        <v>0</v>
      </c>
      <c r="P93" s="945"/>
      <c r="Q93" s="945" t="str">
        <f t="shared" si="2"/>
        <v/>
      </c>
      <c r="R93" s="30"/>
      <c r="S93" s="47"/>
      <c r="T93" s="441">
        <f>'Og s3a'!G91</f>
        <v>0</v>
      </c>
      <c r="U93" s="56">
        <f>'Og s3a'!D91</f>
        <v>0</v>
      </c>
      <c r="V93" s="277">
        <f>Import!K89</f>
        <v>0</v>
      </c>
      <c r="W93" s="278">
        <f>Import!L89</f>
        <v>0</v>
      </c>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row>
    <row r="94" spans="2:57" ht="20.100000000000001" customHeight="1">
      <c r="B94" s="1251" t="str">
        <f t="shared" si="3"/>
        <v/>
      </c>
      <c r="C94" s="2265">
        <f>'Og s3a'!C92</f>
        <v>0</v>
      </c>
      <c r="D94" s="2266"/>
      <c r="E94" s="2266"/>
      <c r="F94" s="2266"/>
      <c r="G94" s="2266"/>
      <c r="H94" s="2267"/>
      <c r="I94" s="2268">
        <f>'Og s3a'!E92</f>
        <v>0</v>
      </c>
      <c r="J94" s="2269"/>
      <c r="K94" s="2269"/>
      <c r="L94" s="2269"/>
      <c r="M94" s="2269"/>
      <c r="N94" s="2270"/>
      <c r="O94" s="872">
        <f>'Og s3a'!F92</f>
        <v>0</v>
      </c>
      <c r="P94" s="945"/>
      <c r="Q94" s="945" t="str">
        <f t="shared" si="2"/>
        <v/>
      </c>
      <c r="R94" s="30"/>
      <c r="S94" s="47"/>
      <c r="T94" s="441">
        <f>'Og s3a'!G92</f>
        <v>0</v>
      </c>
      <c r="U94" s="56">
        <f>'Og s3a'!D92</f>
        <v>0</v>
      </c>
      <c r="V94" s="277">
        <f>Import!K90</f>
        <v>0</v>
      </c>
      <c r="W94" s="278">
        <f>Import!L90</f>
        <v>0</v>
      </c>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row>
    <row r="95" spans="2:57" ht="20.100000000000001" customHeight="1">
      <c r="B95" s="1251" t="str">
        <f t="shared" si="3"/>
        <v/>
      </c>
      <c r="C95" s="2265">
        <f>'Og s3a'!C93</f>
        <v>0</v>
      </c>
      <c r="D95" s="2266"/>
      <c r="E95" s="2266"/>
      <c r="F95" s="2266"/>
      <c r="G95" s="2266"/>
      <c r="H95" s="2267"/>
      <c r="I95" s="2268">
        <f>'Og s3a'!E93</f>
        <v>0</v>
      </c>
      <c r="J95" s="2269"/>
      <c r="K95" s="2269"/>
      <c r="L95" s="2269"/>
      <c r="M95" s="2269"/>
      <c r="N95" s="2270"/>
      <c r="O95" s="872">
        <f>'Og s3a'!F93</f>
        <v>0</v>
      </c>
      <c r="P95" s="945"/>
      <c r="Q95" s="945" t="str">
        <f t="shared" si="2"/>
        <v/>
      </c>
      <c r="R95" s="30"/>
      <c r="S95" s="47"/>
      <c r="T95" s="441">
        <f>'Og s3a'!G93</f>
        <v>0</v>
      </c>
      <c r="U95" s="56">
        <f>'Og s3a'!D93</f>
        <v>0</v>
      </c>
      <c r="V95" s="277">
        <f>Import!K91</f>
        <v>0</v>
      </c>
      <c r="W95" s="278">
        <f>Import!L91</f>
        <v>0</v>
      </c>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row>
    <row r="96" spans="2:57" ht="20.100000000000001" customHeight="1">
      <c r="B96" s="1251" t="str">
        <f t="shared" si="3"/>
        <v/>
      </c>
      <c r="C96" s="2265">
        <f>'Og s3a'!C94</f>
        <v>0</v>
      </c>
      <c r="D96" s="2266"/>
      <c r="E96" s="2266"/>
      <c r="F96" s="2266"/>
      <c r="G96" s="2266"/>
      <c r="H96" s="2267"/>
      <c r="I96" s="2268">
        <f>'Og s3a'!E94</f>
        <v>0</v>
      </c>
      <c r="J96" s="2269"/>
      <c r="K96" s="2269"/>
      <c r="L96" s="2269"/>
      <c r="M96" s="2269"/>
      <c r="N96" s="2270"/>
      <c r="O96" s="872">
        <f>'Og s3a'!F94</f>
        <v>0</v>
      </c>
      <c r="P96" s="945"/>
      <c r="Q96" s="945" t="str">
        <f t="shared" si="2"/>
        <v/>
      </c>
      <c r="R96" s="30"/>
      <c r="S96" s="47"/>
      <c r="T96" s="441">
        <f>'Og s3a'!G94</f>
        <v>0</v>
      </c>
      <c r="U96" s="56">
        <f>'Og s3a'!D94</f>
        <v>0</v>
      </c>
      <c r="V96" s="277">
        <f>Import!K92</f>
        <v>0</v>
      </c>
      <c r="W96" s="278">
        <f>Import!L92</f>
        <v>0</v>
      </c>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row>
    <row r="97" spans="2:57" ht="20.100000000000001" customHeight="1">
      <c r="B97" s="1251" t="str">
        <f t="shared" si="3"/>
        <v/>
      </c>
      <c r="C97" s="2265">
        <f>'Og s3a'!C95</f>
        <v>0</v>
      </c>
      <c r="D97" s="2266"/>
      <c r="E97" s="2266"/>
      <c r="F97" s="2266"/>
      <c r="G97" s="2266"/>
      <c r="H97" s="2267"/>
      <c r="I97" s="2268">
        <f>'Og s3a'!E95</f>
        <v>0</v>
      </c>
      <c r="J97" s="2269"/>
      <c r="K97" s="2269"/>
      <c r="L97" s="2269"/>
      <c r="M97" s="2269"/>
      <c r="N97" s="2270"/>
      <c r="O97" s="872">
        <f>'Og s3a'!F95</f>
        <v>0</v>
      </c>
      <c r="P97" s="945"/>
      <c r="Q97" s="945" t="str">
        <f t="shared" si="2"/>
        <v/>
      </c>
      <c r="R97" s="30"/>
      <c r="S97" s="47"/>
      <c r="T97" s="441">
        <f>'Og s3a'!G95</f>
        <v>0</v>
      </c>
      <c r="U97" s="56">
        <f>'Og s3a'!D95</f>
        <v>0</v>
      </c>
      <c r="V97" s="277">
        <f>Import!K93</f>
        <v>0</v>
      </c>
      <c r="W97" s="278">
        <f>Import!L93</f>
        <v>0</v>
      </c>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row>
    <row r="98" spans="2:57" ht="20.100000000000001" customHeight="1">
      <c r="B98" s="1251" t="str">
        <f t="shared" si="3"/>
        <v/>
      </c>
      <c r="C98" s="2265">
        <f>'Og s3a'!C96</f>
        <v>0</v>
      </c>
      <c r="D98" s="2266"/>
      <c r="E98" s="2266"/>
      <c r="F98" s="2266"/>
      <c r="G98" s="2266"/>
      <c r="H98" s="2267"/>
      <c r="I98" s="2268">
        <f>'Og s3a'!E96</f>
        <v>0</v>
      </c>
      <c r="J98" s="2269"/>
      <c r="K98" s="2269"/>
      <c r="L98" s="2269"/>
      <c r="M98" s="2269"/>
      <c r="N98" s="2270"/>
      <c r="O98" s="872">
        <f>'Og s3a'!F96</f>
        <v>0</v>
      </c>
      <c r="P98" s="945"/>
      <c r="Q98" s="945" t="str">
        <f t="shared" si="2"/>
        <v/>
      </c>
      <c r="R98" s="30"/>
      <c r="S98" s="47"/>
      <c r="T98" s="441">
        <f>'Og s3a'!G96</f>
        <v>0</v>
      </c>
      <c r="U98" s="56">
        <f>'Og s3a'!D96</f>
        <v>0</v>
      </c>
      <c r="V98" s="277">
        <f>Import!K94</f>
        <v>0</v>
      </c>
      <c r="W98" s="278">
        <f>Import!L94</f>
        <v>0</v>
      </c>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row>
    <row r="99" spans="2:57" ht="20.100000000000001" customHeight="1">
      <c r="B99" s="1251" t="str">
        <f t="shared" si="3"/>
        <v/>
      </c>
      <c r="C99" s="2265">
        <f>'Og s3a'!C97</f>
        <v>0</v>
      </c>
      <c r="D99" s="2266"/>
      <c r="E99" s="2266"/>
      <c r="F99" s="2266"/>
      <c r="G99" s="2266"/>
      <c r="H99" s="2267"/>
      <c r="I99" s="2268">
        <f>'Og s3a'!E97</f>
        <v>0</v>
      </c>
      <c r="J99" s="2269"/>
      <c r="K99" s="2269"/>
      <c r="L99" s="2269"/>
      <c r="M99" s="2269"/>
      <c r="N99" s="2270"/>
      <c r="O99" s="872">
        <f>'Og s3a'!F97</f>
        <v>0</v>
      </c>
      <c r="P99" s="945"/>
      <c r="Q99" s="945" t="str">
        <f t="shared" si="2"/>
        <v/>
      </c>
      <c r="R99" s="30"/>
      <c r="S99" s="47"/>
      <c r="T99" s="441">
        <f>'Og s3a'!G97</f>
        <v>0</v>
      </c>
      <c r="U99" s="56">
        <f>'Og s3a'!D97</f>
        <v>0</v>
      </c>
      <c r="V99" s="277">
        <f>Import!K95</f>
        <v>0</v>
      </c>
      <c r="W99" s="278">
        <f>Import!L95</f>
        <v>0</v>
      </c>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row>
    <row r="100" spans="2:57" ht="20.100000000000001" customHeight="1">
      <c r="B100" s="1251" t="str">
        <f t="shared" si="3"/>
        <v/>
      </c>
      <c r="C100" s="2265">
        <f>'Og s3a'!C98</f>
        <v>0</v>
      </c>
      <c r="D100" s="2266"/>
      <c r="E100" s="2266"/>
      <c r="F100" s="2266"/>
      <c r="G100" s="2266"/>
      <c r="H100" s="2267"/>
      <c r="I100" s="2268">
        <f>'Og s3a'!E98</f>
        <v>0</v>
      </c>
      <c r="J100" s="2269"/>
      <c r="K100" s="2269"/>
      <c r="L100" s="2269"/>
      <c r="M100" s="2269"/>
      <c r="N100" s="2270"/>
      <c r="O100" s="872">
        <f>'Og s3a'!F98</f>
        <v>0</v>
      </c>
      <c r="P100" s="945"/>
      <c r="Q100" s="945" t="str">
        <f t="shared" si="2"/>
        <v/>
      </c>
      <c r="R100" s="30"/>
      <c r="S100" s="47"/>
      <c r="T100" s="441">
        <f>'Og s3a'!G98</f>
        <v>0</v>
      </c>
      <c r="U100" s="56">
        <f>'Og s3a'!D98</f>
        <v>0</v>
      </c>
      <c r="V100" s="277">
        <f>Import!K96</f>
        <v>0</v>
      </c>
      <c r="W100" s="278">
        <f>Import!L96</f>
        <v>0</v>
      </c>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row>
    <row r="101" spans="2:57" ht="20.100000000000001" customHeight="1">
      <c r="B101" s="1251" t="str">
        <f t="shared" si="3"/>
        <v/>
      </c>
      <c r="C101" s="2265">
        <f>'Og s3a'!C99</f>
        <v>0</v>
      </c>
      <c r="D101" s="2266"/>
      <c r="E101" s="2266"/>
      <c r="F101" s="2266"/>
      <c r="G101" s="2266"/>
      <c r="H101" s="2267"/>
      <c r="I101" s="2268">
        <f>'Og s3a'!E99</f>
        <v>0</v>
      </c>
      <c r="J101" s="2269"/>
      <c r="K101" s="2269"/>
      <c r="L101" s="2269"/>
      <c r="M101" s="2269"/>
      <c r="N101" s="2270"/>
      <c r="O101" s="872">
        <f>'Og s3a'!F99</f>
        <v>0</v>
      </c>
      <c r="P101" s="945"/>
      <c r="Q101" s="945" t="str">
        <f t="shared" si="2"/>
        <v/>
      </c>
      <c r="R101" s="30"/>
      <c r="S101" s="47"/>
      <c r="T101" s="441">
        <f>'Og s3a'!G99</f>
        <v>0</v>
      </c>
      <c r="U101" s="56">
        <f>'Og s3a'!D99</f>
        <v>0</v>
      </c>
      <c r="V101" s="277">
        <f>Import!K97</f>
        <v>0</v>
      </c>
      <c r="W101" s="278">
        <f>Import!L97</f>
        <v>0</v>
      </c>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row>
    <row r="102" spans="2:57" ht="20.100000000000001" customHeight="1">
      <c r="B102" s="1251" t="str">
        <f t="shared" si="3"/>
        <v/>
      </c>
      <c r="C102" s="2265">
        <f>'Og s3a'!C100</f>
        <v>0</v>
      </c>
      <c r="D102" s="2266"/>
      <c r="E102" s="2266"/>
      <c r="F102" s="2266"/>
      <c r="G102" s="2266"/>
      <c r="H102" s="2267"/>
      <c r="I102" s="2268">
        <f>'Og s3a'!E100</f>
        <v>0</v>
      </c>
      <c r="J102" s="2269"/>
      <c r="K102" s="2269"/>
      <c r="L102" s="2269"/>
      <c r="M102" s="2269"/>
      <c r="N102" s="2270"/>
      <c r="O102" s="872">
        <f>'Og s3a'!F100</f>
        <v>0</v>
      </c>
      <c r="P102" s="945"/>
      <c r="Q102" s="945" t="str">
        <f t="shared" si="2"/>
        <v/>
      </c>
      <c r="R102" s="30"/>
      <c r="S102" s="47"/>
      <c r="T102" s="441">
        <f>'Og s3a'!G100</f>
        <v>0</v>
      </c>
      <c r="U102" s="56">
        <f>'Og s3a'!D100</f>
        <v>0</v>
      </c>
      <c r="V102" s="277">
        <f>Import!K98</f>
        <v>0</v>
      </c>
      <c r="W102" s="278">
        <f>Import!L98</f>
        <v>0</v>
      </c>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row>
    <row r="103" spans="2:57" ht="20.100000000000001" customHeight="1">
      <c r="B103" s="1251" t="str">
        <f t="shared" si="3"/>
        <v/>
      </c>
      <c r="C103" s="2265">
        <f>'Og s3a'!C101</f>
        <v>0</v>
      </c>
      <c r="D103" s="2266"/>
      <c r="E103" s="2266"/>
      <c r="F103" s="2266"/>
      <c r="G103" s="2266"/>
      <c r="H103" s="2267"/>
      <c r="I103" s="2268">
        <f>'Og s3a'!E101</f>
        <v>0</v>
      </c>
      <c r="J103" s="2269"/>
      <c r="K103" s="2269"/>
      <c r="L103" s="2269"/>
      <c r="M103" s="2269"/>
      <c r="N103" s="2270"/>
      <c r="O103" s="872">
        <f>'Og s3a'!F101</f>
        <v>0</v>
      </c>
      <c r="P103" s="945"/>
      <c r="Q103" s="945" t="str">
        <f t="shared" si="2"/>
        <v/>
      </c>
      <c r="R103" s="30"/>
      <c r="S103" s="47"/>
      <c r="T103" s="441">
        <f>'Og s3a'!G101</f>
        <v>0</v>
      </c>
      <c r="U103" s="56">
        <f>'Og s3a'!D101</f>
        <v>0</v>
      </c>
      <c r="V103" s="277">
        <f>Import!K99</f>
        <v>0</v>
      </c>
      <c r="W103" s="278">
        <f>Import!L99</f>
        <v>0</v>
      </c>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row>
    <row r="104" spans="2:57" ht="20.100000000000001" customHeight="1">
      <c r="B104" s="1251" t="str">
        <f t="shared" si="3"/>
        <v/>
      </c>
      <c r="C104" s="2265">
        <f>'Og s3a'!C102</f>
        <v>0</v>
      </c>
      <c r="D104" s="2266"/>
      <c r="E104" s="2266"/>
      <c r="F104" s="2266"/>
      <c r="G104" s="2266"/>
      <c r="H104" s="2267"/>
      <c r="I104" s="2268">
        <f>'Og s3a'!E102</f>
        <v>0</v>
      </c>
      <c r="J104" s="2269"/>
      <c r="K104" s="2269"/>
      <c r="L104" s="2269"/>
      <c r="M104" s="2269"/>
      <c r="N104" s="2270"/>
      <c r="O104" s="872">
        <f>'Og s3a'!F102</f>
        <v>0</v>
      </c>
      <c r="P104" s="945"/>
      <c r="Q104" s="945" t="str">
        <f t="shared" si="2"/>
        <v/>
      </c>
      <c r="R104" s="30"/>
      <c r="S104" s="47"/>
      <c r="T104" s="441">
        <f>'Og s3a'!G102</f>
        <v>0</v>
      </c>
      <c r="U104" s="56">
        <f>'Og s3a'!D102</f>
        <v>0</v>
      </c>
      <c r="V104" s="277">
        <f>Import!K100</f>
        <v>0</v>
      </c>
      <c r="W104" s="278">
        <f>Import!L100</f>
        <v>0</v>
      </c>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row>
    <row r="105" spans="2:57" ht="20.100000000000001" customHeight="1">
      <c r="B105" s="1251" t="str">
        <f t="shared" si="3"/>
        <v/>
      </c>
      <c r="C105" s="2265">
        <f>'Og s3a'!C103</f>
        <v>0</v>
      </c>
      <c r="D105" s="2266"/>
      <c r="E105" s="2266"/>
      <c r="F105" s="2266"/>
      <c r="G105" s="2266"/>
      <c r="H105" s="2267"/>
      <c r="I105" s="2268">
        <f>'Og s3a'!E103</f>
        <v>0</v>
      </c>
      <c r="J105" s="2269"/>
      <c r="K105" s="2269"/>
      <c r="L105" s="2269"/>
      <c r="M105" s="2269"/>
      <c r="N105" s="2270"/>
      <c r="O105" s="872">
        <f>'Og s3a'!F103</f>
        <v>0</v>
      </c>
      <c r="P105" s="945"/>
      <c r="Q105" s="945" t="str">
        <f t="shared" si="2"/>
        <v/>
      </c>
      <c r="R105" s="30"/>
      <c r="S105" s="47"/>
      <c r="T105" s="441">
        <f>'Og s3a'!G103</f>
        <v>0</v>
      </c>
      <c r="U105" s="56">
        <f>'Og s3a'!D103</f>
        <v>0</v>
      </c>
      <c r="V105" s="277">
        <f>Import!K101</f>
        <v>0</v>
      </c>
      <c r="W105" s="278">
        <f>Import!L101</f>
        <v>0</v>
      </c>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row>
    <row r="106" spans="2:57" ht="20.100000000000001" customHeight="1">
      <c r="B106" s="1251" t="str">
        <f t="shared" si="3"/>
        <v/>
      </c>
      <c r="C106" s="2265">
        <f>'Og s3a'!C104</f>
        <v>0</v>
      </c>
      <c r="D106" s="2266"/>
      <c r="E106" s="2266"/>
      <c r="F106" s="2266"/>
      <c r="G106" s="2266"/>
      <c r="H106" s="2267"/>
      <c r="I106" s="2268">
        <f>'Og s3a'!E104</f>
        <v>0</v>
      </c>
      <c r="J106" s="2269"/>
      <c r="K106" s="2269"/>
      <c r="L106" s="2269"/>
      <c r="M106" s="2269"/>
      <c r="N106" s="2270"/>
      <c r="O106" s="872">
        <f>'Og s3a'!F104</f>
        <v>0</v>
      </c>
      <c r="P106" s="945"/>
      <c r="Q106" s="945" t="str">
        <f t="shared" si="2"/>
        <v/>
      </c>
      <c r="R106" s="30"/>
      <c r="S106" s="47"/>
      <c r="T106" s="441">
        <f>'Og s3a'!G104</f>
        <v>0</v>
      </c>
      <c r="U106" s="56">
        <f>'Og s3a'!D104</f>
        <v>0</v>
      </c>
      <c r="V106" s="277">
        <f>Import!K102</f>
        <v>0</v>
      </c>
      <c r="W106" s="278">
        <f>Import!L102</f>
        <v>0</v>
      </c>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row>
    <row r="107" spans="2:57" ht="20.100000000000001" customHeight="1">
      <c r="B107" s="1251" t="str">
        <f t="shared" si="3"/>
        <v/>
      </c>
      <c r="C107" s="2265">
        <f>'Og s3a'!C105</f>
        <v>0</v>
      </c>
      <c r="D107" s="2266"/>
      <c r="E107" s="2266"/>
      <c r="F107" s="2266"/>
      <c r="G107" s="2266"/>
      <c r="H107" s="2267"/>
      <c r="I107" s="2268">
        <f>'Og s3a'!E105</f>
        <v>0</v>
      </c>
      <c r="J107" s="2269"/>
      <c r="K107" s="2269"/>
      <c r="L107" s="2269"/>
      <c r="M107" s="2269"/>
      <c r="N107" s="2270"/>
      <c r="O107" s="872">
        <f>'Og s3a'!F105</f>
        <v>0</v>
      </c>
      <c r="P107" s="945"/>
      <c r="Q107" s="945" t="str">
        <f t="shared" si="2"/>
        <v/>
      </c>
      <c r="R107" s="30"/>
      <c r="S107" s="47"/>
      <c r="T107" s="441">
        <f>'Og s3a'!G105</f>
        <v>0</v>
      </c>
      <c r="U107" s="56">
        <f>'Og s3a'!D105</f>
        <v>0</v>
      </c>
      <c r="V107" s="277">
        <f>Import!K103</f>
        <v>0</v>
      </c>
      <c r="W107" s="278">
        <f>Import!L103</f>
        <v>0</v>
      </c>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row>
    <row r="108" spans="2:57" ht="20.100000000000001" customHeight="1">
      <c r="B108" s="1251" t="str">
        <f t="shared" si="3"/>
        <v/>
      </c>
      <c r="C108" s="2265">
        <f>'Og s3a'!C106</f>
        <v>0</v>
      </c>
      <c r="D108" s="2266"/>
      <c r="E108" s="2266"/>
      <c r="F108" s="2266"/>
      <c r="G108" s="2266"/>
      <c r="H108" s="2267"/>
      <c r="I108" s="2268">
        <f>'Og s3a'!E106</f>
        <v>0</v>
      </c>
      <c r="J108" s="2269"/>
      <c r="K108" s="2269"/>
      <c r="L108" s="2269"/>
      <c r="M108" s="2269"/>
      <c r="N108" s="2270"/>
      <c r="O108" s="872">
        <f>'Og s3a'!F106</f>
        <v>0</v>
      </c>
      <c r="P108" s="945"/>
      <c r="Q108" s="945" t="str">
        <f t="shared" si="2"/>
        <v/>
      </c>
      <c r="R108" s="30"/>
      <c r="S108" s="47"/>
      <c r="T108" s="441">
        <f>'Og s3a'!G106</f>
        <v>0</v>
      </c>
      <c r="U108" s="56">
        <f>'Og s3a'!D106</f>
        <v>0</v>
      </c>
      <c r="V108" s="277">
        <f>Import!K104</f>
        <v>0</v>
      </c>
      <c r="W108" s="278">
        <f>Import!L104</f>
        <v>0</v>
      </c>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row>
    <row r="109" spans="2:57" ht="20.100000000000001" customHeight="1">
      <c r="B109" s="1251" t="str">
        <f t="shared" si="3"/>
        <v/>
      </c>
      <c r="C109" s="2265">
        <f>'Og s3a'!C107</f>
        <v>0</v>
      </c>
      <c r="D109" s="2266"/>
      <c r="E109" s="2266"/>
      <c r="F109" s="2266"/>
      <c r="G109" s="2266"/>
      <c r="H109" s="2267"/>
      <c r="I109" s="2268">
        <f>'Og s3a'!E107</f>
        <v>0</v>
      </c>
      <c r="J109" s="2269"/>
      <c r="K109" s="2269"/>
      <c r="L109" s="2269"/>
      <c r="M109" s="2269"/>
      <c r="N109" s="2270"/>
      <c r="O109" s="872">
        <f>'Og s3a'!F107</f>
        <v>0</v>
      </c>
      <c r="P109" s="945"/>
      <c r="Q109" s="945" t="str">
        <f t="shared" si="2"/>
        <v/>
      </c>
      <c r="R109" s="30"/>
      <c r="S109" s="47"/>
      <c r="T109" s="441">
        <f>'Og s3a'!G107</f>
        <v>0</v>
      </c>
      <c r="U109" s="56">
        <f>'Og s3a'!D107</f>
        <v>0</v>
      </c>
      <c r="V109" s="277">
        <f>Import!K105</f>
        <v>0</v>
      </c>
      <c r="W109" s="278">
        <f>Import!L105</f>
        <v>0</v>
      </c>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row>
    <row r="110" spans="2:57" ht="20.100000000000001" customHeight="1">
      <c r="B110" s="1251" t="str">
        <f t="shared" si="3"/>
        <v/>
      </c>
      <c r="C110" s="2265">
        <f>'Og s3a'!C108</f>
        <v>0</v>
      </c>
      <c r="D110" s="2266"/>
      <c r="E110" s="2266"/>
      <c r="F110" s="2266"/>
      <c r="G110" s="2266"/>
      <c r="H110" s="2267"/>
      <c r="I110" s="2268">
        <f>'Og s3a'!E108</f>
        <v>0</v>
      </c>
      <c r="J110" s="2269"/>
      <c r="K110" s="2269"/>
      <c r="L110" s="2269"/>
      <c r="M110" s="2269"/>
      <c r="N110" s="2270"/>
      <c r="O110" s="872">
        <f>'Og s3a'!F108</f>
        <v>0</v>
      </c>
      <c r="P110" s="945"/>
      <c r="Q110" s="945" t="str">
        <f t="shared" si="2"/>
        <v/>
      </c>
      <c r="R110" s="30"/>
      <c r="S110" s="47"/>
      <c r="T110" s="441">
        <f>'Og s3a'!G108</f>
        <v>0</v>
      </c>
      <c r="U110" s="56">
        <f>'Og s3a'!D108</f>
        <v>0</v>
      </c>
      <c r="V110" s="277">
        <f>Import!K106</f>
        <v>0</v>
      </c>
      <c r="W110" s="278">
        <f>Import!L106</f>
        <v>0</v>
      </c>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row>
    <row r="111" spans="2:57" ht="20.100000000000001" customHeight="1">
      <c r="B111" s="1251" t="str">
        <f t="shared" si="3"/>
        <v/>
      </c>
      <c r="C111" s="2265">
        <f>'Og s3a'!C109</f>
        <v>0</v>
      </c>
      <c r="D111" s="2266"/>
      <c r="E111" s="2266"/>
      <c r="F111" s="2266"/>
      <c r="G111" s="2266"/>
      <c r="H111" s="2267"/>
      <c r="I111" s="2268">
        <f>'Og s3a'!E109</f>
        <v>0</v>
      </c>
      <c r="J111" s="2269"/>
      <c r="K111" s="2269"/>
      <c r="L111" s="2269"/>
      <c r="M111" s="2269"/>
      <c r="N111" s="2270"/>
      <c r="O111" s="872">
        <f>'Og s3a'!F109</f>
        <v>0</v>
      </c>
      <c r="P111" s="945"/>
      <c r="Q111" s="945" t="str">
        <f t="shared" si="2"/>
        <v/>
      </c>
      <c r="R111" s="30"/>
      <c r="S111" s="47"/>
      <c r="T111" s="441">
        <f>'Og s3a'!G109</f>
        <v>0</v>
      </c>
      <c r="U111" s="56">
        <f>'Og s3a'!D109</f>
        <v>0</v>
      </c>
      <c r="V111" s="277">
        <f>Import!K107</f>
        <v>0</v>
      </c>
      <c r="W111" s="278">
        <f>Import!L107</f>
        <v>0</v>
      </c>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row>
    <row r="112" spans="2:57" ht="20.100000000000001" customHeight="1">
      <c r="B112" s="1251" t="str">
        <f t="shared" si="3"/>
        <v/>
      </c>
      <c r="C112" s="2265">
        <f>'Og s3a'!C110</f>
        <v>0</v>
      </c>
      <c r="D112" s="2266"/>
      <c r="E112" s="2266"/>
      <c r="F112" s="2266"/>
      <c r="G112" s="2266"/>
      <c r="H112" s="2267"/>
      <c r="I112" s="2268">
        <f>'Og s3a'!E110</f>
        <v>0</v>
      </c>
      <c r="J112" s="2269"/>
      <c r="K112" s="2269"/>
      <c r="L112" s="2269"/>
      <c r="M112" s="2269"/>
      <c r="N112" s="2270"/>
      <c r="O112" s="872">
        <f>'Og s3a'!F110</f>
        <v>0</v>
      </c>
      <c r="P112" s="945"/>
      <c r="Q112" s="945" t="str">
        <f t="shared" si="2"/>
        <v/>
      </c>
      <c r="R112" s="30"/>
      <c r="S112" s="47"/>
      <c r="T112" s="441">
        <f>'Og s3a'!G110</f>
        <v>0</v>
      </c>
      <c r="U112" s="56">
        <f>'Og s3a'!D110</f>
        <v>0</v>
      </c>
      <c r="V112" s="277">
        <f>Import!K108</f>
        <v>0</v>
      </c>
      <c r="W112" s="278">
        <f>Import!L108</f>
        <v>0</v>
      </c>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row>
    <row r="113" spans="2:57" ht="20.100000000000001" customHeight="1">
      <c r="B113" s="1251" t="str">
        <f t="shared" si="3"/>
        <v/>
      </c>
      <c r="C113" s="2265">
        <f>'Og s3a'!C111</f>
        <v>0</v>
      </c>
      <c r="D113" s="2266"/>
      <c r="E113" s="2266"/>
      <c r="F113" s="2266"/>
      <c r="G113" s="2266"/>
      <c r="H113" s="2267"/>
      <c r="I113" s="2268">
        <f>'Og s3a'!E111</f>
        <v>0</v>
      </c>
      <c r="J113" s="2269"/>
      <c r="K113" s="2269"/>
      <c r="L113" s="2269"/>
      <c r="M113" s="2269"/>
      <c r="N113" s="2270"/>
      <c r="O113" s="872">
        <f>'Og s3a'!F111</f>
        <v>0</v>
      </c>
      <c r="P113" s="945"/>
      <c r="Q113" s="945" t="str">
        <f t="shared" si="2"/>
        <v/>
      </c>
      <c r="R113" s="30"/>
      <c r="S113" s="47"/>
      <c r="T113" s="441">
        <f>'Og s3a'!G111</f>
        <v>0</v>
      </c>
      <c r="U113" s="56">
        <f>'Og s3a'!D111</f>
        <v>0</v>
      </c>
      <c r="V113" s="277">
        <f>Import!K109</f>
        <v>0</v>
      </c>
      <c r="W113" s="278">
        <f>Import!L109</f>
        <v>0</v>
      </c>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row>
    <row r="114" spans="2:57" ht="20.100000000000001" customHeight="1">
      <c r="B114" s="1251" t="str">
        <f t="shared" si="3"/>
        <v/>
      </c>
      <c r="C114" s="2265">
        <f>'Og s3a'!C112</f>
        <v>0</v>
      </c>
      <c r="D114" s="2266"/>
      <c r="E114" s="2266"/>
      <c r="F114" s="2266"/>
      <c r="G114" s="2266"/>
      <c r="H114" s="2267"/>
      <c r="I114" s="2268">
        <f>'Og s3a'!E112</f>
        <v>0</v>
      </c>
      <c r="J114" s="2269"/>
      <c r="K114" s="2269"/>
      <c r="L114" s="2269"/>
      <c r="M114" s="2269"/>
      <c r="N114" s="2270"/>
      <c r="O114" s="872">
        <f>'Og s3a'!F112</f>
        <v>0</v>
      </c>
      <c r="P114" s="945"/>
      <c r="Q114" s="945" t="str">
        <f t="shared" si="2"/>
        <v/>
      </c>
      <c r="R114" s="30"/>
      <c r="S114" s="47"/>
      <c r="T114" s="441">
        <f>'Og s3a'!G112</f>
        <v>0</v>
      </c>
      <c r="U114" s="56">
        <f>'Og s3a'!D112</f>
        <v>0</v>
      </c>
      <c r="V114" s="277">
        <f>Import!K110</f>
        <v>0</v>
      </c>
      <c r="W114" s="278">
        <f>Import!L110</f>
        <v>0</v>
      </c>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row>
    <row r="115" spans="2:57" ht="20.100000000000001" customHeight="1">
      <c r="B115" s="1251" t="str">
        <f t="shared" si="3"/>
        <v/>
      </c>
      <c r="C115" s="2265">
        <f>'Og s3a'!C113</f>
        <v>0</v>
      </c>
      <c r="D115" s="2266"/>
      <c r="E115" s="2266"/>
      <c r="F115" s="2266"/>
      <c r="G115" s="2266"/>
      <c r="H115" s="2267"/>
      <c r="I115" s="2268">
        <f>'Og s3a'!E113</f>
        <v>0</v>
      </c>
      <c r="J115" s="2269"/>
      <c r="K115" s="2269"/>
      <c r="L115" s="2269"/>
      <c r="M115" s="2269"/>
      <c r="N115" s="2270"/>
      <c r="O115" s="872">
        <f>'Og s3a'!F113</f>
        <v>0</v>
      </c>
      <c r="P115" s="945"/>
      <c r="Q115" s="945" t="str">
        <f t="shared" si="2"/>
        <v/>
      </c>
      <c r="R115" s="30"/>
      <c r="S115" s="47"/>
      <c r="T115" s="441">
        <f>'Og s3a'!G113</f>
        <v>0</v>
      </c>
      <c r="U115" s="56">
        <f>'Og s3a'!D113</f>
        <v>0</v>
      </c>
      <c r="V115" s="277">
        <f>Import!K111</f>
        <v>0</v>
      </c>
      <c r="W115" s="278">
        <f>Import!L111</f>
        <v>0</v>
      </c>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row>
    <row r="116" spans="2:57" ht="20.100000000000001" customHeight="1">
      <c r="B116" s="1251" t="str">
        <f t="shared" si="3"/>
        <v/>
      </c>
      <c r="C116" s="2265">
        <f>'Og s3a'!C114</f>
        <v>0</v>
      </c>
      <c r="D116" s="2266"/>
      <c r="E116" s="2266"/>
      <c r="F116" s="2266"/>
      <c r="G116" s="2266"/>
      <c r="H116" s="2267"/>
      <c r="I116" s="2268">
        <f>'Og s3a'!E114</f>
        <v>0</v>
      </c>
      <c r="J116" s="2269"/>
      <c r="K116" s="2269"/>
      <c r="L116" s="2269"/>
      <c r="M116" s="2269"/>
      <c r="N116" s="2270"/>
      <c r="O116" s="872">
        <f>'Og s3a'!F114</f>
        <v>0</v>
      </c>
      <c r="P116" s="945"/>
      <c r="Q116" s="945" t="str">
        <f t="shared" si="2"/>
        <v/>
      </c>
      <c r="R116" s="30"/>
      <c r="S116" s="47"/>
      <c r="T116" s="441">
        <f>'Og s3a'!G114</f>
        <v>0</v>
      </c>
      <c r="U116" s="56">
        <f>'Og s3a'!D114</f>
        <v>0</v>
      </c>
      <c r="V116" s="277">
        <f>Import!K112</f>
        <v>0</v>
      </c>
      <c r="W116" s="278">
        <f>Import!L112</f>
        <v>0</v>
      </c>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row>
    <row r="117" spans="2:57" ht="20.100000000000001" customHeight="1">
      <c r="B117" s="1251" t="str">
        <f t="shared" si="3"/>
        <v/>
      </c>
      <c r="C117" s="2265">
        <f>'Og s3a'!C115</f>
        <v>0</v>
      </c>
      <c r="D117" s="2266"/>
      <c r="E117" s="2266"/>
      <c r="F117" s="2266"/>
      <c r="G117" s="2266"/>
      <c r="H117" s="2267"/>
      <c r="I117" s="2268">
        <f>'Og s3a'!E115</f>
        <v>0</v>
      </c>
      <c r="J117" s="2269"/>
      <c r="K117" s="2269"/>
      <c r="L117" s="2269"/>
      <c r="M117" s="2269"/>
      <c r="N117" s="2270"/>
      <c r="O117" s="872">
        <f>'Og s3a'!F115</f>
        <v>0</v>
      </c>
      <c r="P117" s="945"/>
      <c r="Q117" s="945" t="str">
        <f t="shared" si="2"/>
        <v/>
      </c>
      <c r="R117" s="30"/>
      <c r="S117" s="47"/>
      <c r="T117" s="441">
        <f>'Og s3a'!G115</f>
        <v>0</v>
      </c>
      <c r="U117" s="56">
        <f>'Og s3a'!D115</f>
        <v>0</v>
      </c>
      <c r="V117" s="277">
        <f>Import!K113</f>
        <v>0</v>
      </c>
      <c r="W117" s="278">
        <f>Import!L113</f>
        <v>0</v>
      </c>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row>
    <row r="118" spans="2:57" ht="20.100000000000001" customHeight="1">
      <c r="B118" s="1251" t="str">
        <f t="shared" si="3"/>
        <v/>
      </c>
      <c r="C118" s="2265">
        <f>'Og s3a'!C116</f>
        <v>0</v>
      </c>
      <c r="D118" s="2266"/>
      <c r="E118" s="2266"/>
      <c r="F118" s="2266"/>
      <c r="G118" s="2266"/>
      <c r="H118" s="2267"/>
      <c r="I118" s="2268">
        <f>'Og s3a'!E116</f>
        <v>0</v>
      </c>
      <c r="J118" s="2269"/>
      <c r="K118" s="2269"/>
      <c r="L118" s="2269"/>
      <c r="M118" s="2269"/>
      <c r="N118" s="2270"/>
      <c r="O118" s="872">
        <f>'Og s3a'!F116</f>
        <v>0</v>
      </c>
      <c r="P118" s="945"/>
      <c r="Q118" s="945" t="str">
        <f t="shared" si="2"/>
        <v/>
      </c>
      <c r="R118" s="30"/>
      <c r="S118" s="47"/>
      <c r="T118" s="441">
        <f>'Og s3a'!G116</f>
        <v>0</v>
      </c>
      <c r="U118" s="56">
        <f>'Og s3a'!D116</f>
        <v>0</v>
      </c>
      <c r="V118" s="277">
        <f>Import!K114</f>
        <v>0</v>
      </c>
      <c r="W118" s="278">
        <f>Import!L114</f>
        <v>0</v>
      </c>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row>
    <row r="119" spans="2:57" ht="20.100000000000001" customHeight="1">
      <c r="B119" s="1251" t="str">
        <f t="shared" si="3"/>
        <v/>
      </c>
      <c r="C119" s="2265">
        <f>'Og s3a'!C117</f>
        <v>0</v>
      </c>
      <c r="D119" s="2266"/>
      <c r="E119" s="2266"/>
      <c r="F119" s="2266"/>
      <c r="G119" s="2266"/>
      <c r="H119" s="2267"/>
      <c r="I119" s="2268">
        <f>'Og s3a'!E117</f>
        <v>0</v>
      </c>
      <c r="J119" s="2269"/>
      <c r="K119" s="2269"/>
      <c r="L119" s="2269"/>
      <c r="M119" s="2269"/>
      <c r="N119" s="2270"/>
      <c r="O119" s="872">
        <f>'Og s3a'!F117</f>
        <v>0</v>
      </c>
      <c r="P119" s="945"/>
      <c r="Q119" s="945" t="str">
        <f t="shared" si="2"/>
        <v/>
      </c>
      <c r="R119" s="30"/>
      <c r="S119" s="47"/>
      <c r="T119" s="441">
        <f>'Og s3a'!G117</f>
        <v>0</v>
      </c>
      <c r="U119" s="56">
        <f>'Og s3a'!D117</f>
        <v>0</v>
      </c>
      <c r="V119" s="277">
        <f>Import!K115</f>
        <v>0</v>
      </c>
      <c r="W119" s="278">
        <f>Import!L115</f>
        <v>0</v>
      </c>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row>
    <row r="120" spans="2:57" ht="20.100000000000001" customHeight="1">
      <c r="B120" s="1251" t="str">
        <f t="shared" si="3"/>
        <v/>
      </c>
      <c r="C120" s="2265">
        <f>'Og s3a'!C118</f>
        <v>0</v>
      </c>
      <c r="D120" s="2266"/>
      <c r="E120" s="2266"/>
      <c r="F120" s="2266"/>
      <c r="G120" s="2266"/>
      <c r="H120" s="2267"/>
      <c r="I120" s="2268">
        <f>'Og s3a'!E118</f>
        <v>0</v>
      </c>
      <c r="J120" s="2269"/>
      <c r="K120" s="2269"/>
      <c r="L120" s="2269"/>
      <c r="M120" s="2269"/>
      <c r="N120" s="2270"/>
      <c r="O120" s="872">
        <f>'Og s3a'!F118</f>
        <v>0</v>
      </c>
      <c r="P120" s="945"/>
      <c r="Q120" s="945" t="str">
        <f t="shared" si="2"/>
        <v/>
      </c>
      <c r="R120" s="30"/>
      <c r="S120" s="47"/>
      <c r="T120" s="441">
        <f>'Og s3a'!G118</f>
        <v>0</v>
      </c>
      <c r="U120" s="56">
        <f>'Og s3a'!D118</f>
        <v>0</v>
      </c>
      <c r="V120" s="277">
        <f>Import!K116</f>
        <v>0</v>
      </c>
      <c r="W120" s="278">
        <f>Import!L116</f>
        <v>0</v>
      </c>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row>
    <row r="121" spans="2:57" ht="20.100000000000001" customHeight="1">
      <c r="B121" s="1251" t="str">
        <f t="shared" si="3"/>
        <v/>
      </c>
      <c r="C121" s="2265">
        <f>'Og s3a'!C119</f>
        <v>0</v>
      </c>
      <c r="D121" s="2266"/>
      <c r="E121" s="2266"/>
      <c r="F121" s="2266"/>
      <c r="G121" s="2266"/>
      <c r="H121" s="2267"/>
      <c r="I121" s="2268">
        <f>'Og s3a'!E119</f>
        <v>0</v>
      </c>
      <c r="J121" s="2269"/>
      <c r="K121" s="2269"/>
      <c r="L121" s="2269"/>
      <c r="M121" s="2269"/>
      <c r="N121" s="2270"/>
      <c r="O121" s="872">
        <f>'Og s3a'!F119</f>
        <v>0</v>
      </c>
      <c r="P121" s="945"/>
      <c r="Q121" s="945" t="str">
        <f t="shared" si="2"/>
        <v/>
      </c>
      <c r="R121" s="30"/>
      <c r="S121" s="47"/>
      <c r="T121" s="441">
        <f>'Og s3a'!G119</f>
        <v>0</v>
      </c>
      <c r="U121" s="56">
        <f>'Og s3a'!D119</f>
        <v>0</v>
      </c>
      <c r="V121" s="277">
        <f>Import!K117</f>
        <v>0</v>
      </c>
      <c r="W121" s="278">
        <f>Import!L117</f>
        <v>0</v>
      </c>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row>
    <row r="122" spans="2:57" ht="20.100000000000001" customHeight="1">
      <c r="B122" s="1251" t="str">
        <f t="shared" si="3"/>
        <v/>
      </c>
      <c r="C122" s="2265">
        <f>'Og s3a'!C120</f>
        <v>0</v>
      </c>
      <c r="D122" s="2266"/>
      <c r="E122" s="2266"/>
      <c r="F122" s="2266"/>
      <c r="G122" s="2266"/>
      <c r="H122" s="2267"/>
      <c r="I122" s="2268">
        <f>'Og s3a'!E120</f>
        <v>0</v>
      </c>
      <c r="J122" s="2269"/>
      <c r="K122" s="2269"/>
      <c r="L122" s="2269"/>
      <c r="M122" s="2269"/>
      <c r="N122" s="2270"/>
      <c r="O122" s="872">
        <f>'Og s3a'!F120</f>
        <v>0</v>
      </c>
      <c r="P122" s="945"/>
      <c r="Q122" s="945" t="str">
        <f t="shared" si="2"/>
        <v/>
      </c>
      <c r="R122" s="30"/>
      <c r="S122" s="47"/>
      <c r="T122" s="441">
        <f>'Og s3a'!G120</f>
        <v>0</v>
      </c>
      <c r="U122" s="56">
        <f>'Og s3a'!D120</f>
        <v>0</v>
      </c>
      <c r="V122" s="277">
        <f>Import!K118</f>
        <v>0</v>
      </c>
      <c r="W122" s="278">
        <f>Import!L118</f>
        <v>0</v>
      </c>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row>
    <row r="123" spans="2:57" ht="20.100000000000001" customHeight="1">
      <c r="B123" s="1251" t="str">
        <f t="shared" si="3"/>
        <v/>
      </c>
      <c r="C123" s="2265">
        <f>'Og s3a'!C121</f>
        <v>0</v>
      </c>
      <c r="D123" s="2266"/>
      <c r="E123" s="2266"/>
      <c r="F123" s="2266"/>
      <c r="G123" s="2266"/>
      <c r="H123" s="2267"/>
      <c r="I123" s="2268">
        <f>'Og s3a'!E121</f>
        <v>0</v>
      </c>
      <c r="J123" s="2269"/>
      <c r="K123" s="2269"/>
      <c r="L123" s="2269"/>
      <c r="M123" s="2269"/>
      <c r="N123" s="2270"/>
      <c r="O123" s="872">
        <f>'Og s3a'!F121</f>
        <v>0</v>
      </c>
      <c r="P123" s="945"/>
      <c r="Q123" s="945" t="str">
        <f t="shared" si="2"/>
        <v/>
      </c>
      <c r="R123" s="30"/>
      <c r="S123" s="47"/>
      <c r="T123" s="441">
        <f>'Og s3a'!G121</f>
        <v>0</v>
      </c>
      <c r="U123" s="56">
        <f>'Og s3a'!D121</f>
        <v>0</v>
      </c>
      <c r="V123" s="277">
        <f>Import!K119</f>
        <v>0</v>
      </c>
      <c r="W123" s="278">
        <f>Import!L119</f>
        <v>0</v>
      </c>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row>
    <row r="124" spans="2:57" ht="20.100000000000001" customHeight="1">
      <c r="B124" s="1251" t="str">
        <f t="shared" si="3"/>
        <v/>
      </c>
      <c r="C124" s="2265">
        <f>'Og s3a'!C122</f>
        <v>0</v>
      </c>
      <c r="D124" s="2266"/>
      <c r="E124" s="2266"/>
      <c r="F124" s="2266"/>
      <c r="G124" s="2266"/>
      <c r="H124" s="2267"/>
      <c r="I124" s="2268">
        <f>'Og s3a'!E122</f>
        <v>0</v>
      </c>
      <c r="J124" s="2269"/>
      <c r="K124" s="2269"/>
      <c r="L124" s="2269"/>
      <c r="M124" s="2269"/>
      <c r="N124" s="2270"/>
      <c r="O124" s="872">
        <f>'Og s3a'!F122</f>
        <v>0</v>
      </c>
      <c r="P124" s="945"/>
      <c r="Q124" s="945" t="str">
        <f t="shared" si="2"/>
        <v/>
      </c>
      <c r="R124" s="30"/>
      <c r="S124" s="47"/>
      <c r="T124" s="441">
        <f>'Og s3a'!G122</f>
        <v>0</v>
      </c>
      <c r="U124" s="56">
        <f>'Og s3a'!D122</f>
        <v>0</v>
      </c>
      <c r="V124" s="277">
        <f>Import!K120</f>
        <v>0</v>
      </c>
      <c r="W124" s="278">
        <f>Import!L120</f>
        <v>0</v>
      </c>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row>
    <row r="125" spans="2:57" ht="20.100000000000001" customHeight="1">
      <c r="B125" s="1251" t="str">
        <f t="shared" si="3"/>
        <v/>
      </c>
      <c r="C125" s="2265">
        <f>'Og s3a'!C123</f>
        <v>0</v>
      </c>
      <c r="D125" s="2266"/>
      <c r="E125" s="2266"/>
      <c r="F125" s="2266"/>
      <c r="G125" s="2266"/>
      <c r="H125" s="2267"/>
      <c r="I125" s="2268">
        <f>'Og s3a'!E123</f>
        <v>0</v>
      </c>
      <c r="J125" s="2269"/>
      <c r="K125" s="2269"/>
      <c r="L125" s="2269"/>
      <c r="M125" s="2269"/>
      <c r="N125" s="2270"/>
      <c r="O125" s="872">
        <f>'Og s3a'!F123</f>
        <v>0</v>
      </c>
      <c r="P125" s="945"/>
      <c r="Q125" s="945" t="str">
        <f t="shared" si="2"/>
        <v/>
      </c>
      <c r="R125" s="30"/>
      <c r="S125" s="47"/>
      <c r="T125" s="441">
        <f>'Og s3a'!G123</f>
        <v>0</v>
      </c>
      <c r="U125" s="56">
        <f>'Og s3a'!D123</f>
        <v>0</v>
      </c>
      <c r="V125" s="277">
        <f>Import!K121</f>
        <v>0</v>
      </c>
      <c r="W125" s="278">
        <f>Import!L121</f>
        <v>0</v>
      </c>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row>
    <row r="126" spans="2:57" ht="20.100000000000001" customHeight="1">
      <c r="B126" s="1251" t="str">
        <f t="shared" si="3"/>
        <v/>
      </c>
      <c r="C126" s="2265">
        <f>'Og s3a'!C124</f>
        <v>0</v>
      </c>
      <c r="D126" s="2266"/>
      <c r="E126" s="2266"/>
      <c r="F126" s="2266"/>
      <c r="G126" s="2266"/>
      <c r="H126" s="2267"/>
      <c r="I126" s="2268">
        <f>'Og s3a'!E124</f>
        <v>0</v>
      </c>
      <c r="J126" s="2269"/>
      <c r="K126" s="2269"/>
      <c r="L126" s="2269"/>
      <c r="M126" s="2269"/>
      <c r="N126" s="2270"/>
      <c r="O126" s="872">
        <f>'Og s3a'!F124</f>
        <v>0</v>
      </c>
      <c r="P126" s="945"/>
      <c r="Q126" s="945" t="str">
        <f t="shared" si="2"/>
        <v/>
      </c>
      <c r="R126" s="30"/>
      <c r="S126" s="47"/>
      <c r="T126" s="441">
        <f>'Og s3a'!G124</f>
        <v>0</v>
      </c>
      <c r="U126" s="56">
        <f>'Og s3a'!D124</f>
        <v>0</v>
      </c>
      <c r="V126" s="277">
        <f>Import!K122</f>
        <v>0</v>
      </c>
      <c r="W126" s="278">
        <f>Import!L122</f>
        <v>0</v>
      </c>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row>
    <row r="127" spans="2:57" ht="20.100000000000001" customHeight="1">
      <c r="B127" s="1251" t="str">
        <f t="shared" si="3"/>
        <v/>
      </c>
      <c r="C127" s="2265">
        <f>'Og s3a'!C125</f>
        <v>0</v>
      </c>
      <c r="D127" s="2266"/>
      <c r="E127" s="2266"/>
      <c r="F127" s="2266"/>
      <c r="G127" s="2266"/>
      <c r="H127" s="2267"/>
      <c r="I127" s="2268">
        <f>'Og s3a'!E125</f>
        <v>0</v>
      </c>
      <c r="J127" s="2269"/>
      <c r="K127" s="2269"/>
      <c r="L127" s="2269"/>
      <c r="M127" s="2269"/>
      <c r="N127" s="2270"/>
      <c r="O127" s="872">
        <f>'Og s3a'!F125</f>
        <v>0</v>
      </c>
      <c r="P127" s="945"/>
      <c r="Q127" s="945" t="str">
        <f t="shared" si="2"/>
        <v/>
      </c>
      <c r="R127" s="30"/>
      <c r="S127" s="47"/>
      <c r="T127" s="441">
        <f>'Og s3a'!G125</f>
        <v>0</v>
      </c>
      <c r="U127" s="56">
        <f>'Og s3a'!D125</f>
        <v>0</v>
      </c>
      <c r="V127" s="277">
        <f>Import!K123</f>
        <v>0</v>
      </c>
      <c r="W127" s="278">
        <f>Import!L123</f>
        <v>0</v>
      </c>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row>
    <row r="128" spans="2:57" ht="20.100000000000001" customHeight="1">
      <c r="B128" s="1251" t="str">
        <f t="shared" si="3"/>
        <v/>
      </c>
      <c r="C128" s="2265">
        <f>'Og s3a'!C126</f>
        <v>0</v>
      </c>
      <c r="D128" s="2266"/>
      <c r="E128" s="2266"/>
      <c r="F128" s="2266"/>
      <c r="G128" s="2266"/>
      <c r="H128" s="2267"/>
      <c r="I128" s="2268">
        <f>'Og s3a'!E126</f>
        <v>0</v>
      </c>
      <c r="J128" s="2269"/>
      <c r="K128" s="2269"/>
      <c r="L128" s="2269"/>
      <c r="M128" s="2269"/>
      <c r="N128" s="2270"/>
      <c r="O128" s="872">
        <f>'Og s3a'!F126</f>
        <v>0</v>
      </c>
      <c r="P128" s="945"/>
      <c r="Q128" s="945" t="str">
        <f t="shared" si="2"/>
        <v/>
      </c>
      <c r="R128" s="30"/>
      <c r="S128" s="47"/>
      <c r="T128" s="441">
        <f>'Og s3a'!G126</f>
        <v>0</v>
      </c>
      <c r="U128" s="56">
        <f>'Og s3a'!D126</f>
        <v>0</v>
      </c>
      <c r="V128" s="277">
        <f>Import!K124</f>
        <v>0</v>
      </c>
      <c r="W128" s="278">
        <f>Import!L124</f>
        <v>0</v>
      </c>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row>
    <row r="129" spans="2:57" ht="20.100000000000001" customHeight="1">
      <c r="B129" s="1251" t="str">
        <f t="shared" si="3"/>
        <v/>
      </c>
      <c r="C129" s="2265">
        <f>'Og s3a'!C127</f>
        <v>0</v>
      </c>
      <c r="D129" s="2266"/>
      <c r="E129" s="2266"/>
      <c r="F129" s="2266"/>
      <c r="G129" s="2266"/>
      <c r="H129" s="2267"/>
      <c r="I129" s="2268">
        <f>'Og s3a'!E127</f>
        <v>0</v>
      </c>
      <c r="J129" s="2269"/>
      <c r="K129" s="2269"/>
      <c r="L129" s="2269"/>
      <c r="M129" s="2269"/>
      <c r="N129" s="2270"/>
      <c r="O129" s="872">
        <f>'Og s3a'!F127</f>
        <v>0</v>
      </c>
      <c r="P129" s="945"/>
      <c r="Q129" s="945" t="str">
        <f t="shared" si="2"/>
        <v/>
      </c>
      <c r="R129" s="30"/>
      <c r="S129" s="47"/>
      <c r="T129" s="441">
        <f>'Og s3a'!G127</f>
        <v>0</v>
      </c>
      <c r="U129" s="56">
        <f>'Og s3a'!D127</f>
        <v>0</v>
      </c>
      <c r="V129" s="277">
        <f>Import!K125</f>
        <v>0</v>
      </c>
      <c r="W129" s="278">
        <f>Import!L125</f>
        <v>0</v>
      </c>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row>
    <row r="130" spans="2:57" ht="20.100000000000001" customHeight="1">
      <c r="B130" s="1251" t="str">
        <f t="shared" si="3"/>
        <v/>
      </c>
      <c r="C130" s="2265">
        <f>'Og s3a'!C128</f>
        <v>0</v>
      </c>
      <c r="D130" s="2266"/>
      <c r="E130" s="2266"/>
      <c r="F130" s="2266"/>
      <c r="G130" s="2266"/>
      <c r="H130" s="2267"/>
      <c r="I130" s="2268">
        <f>'Og s3a'!E128</f>
        <v>0</v>
      </c>
      <c r="J130" s="2269"/>
      <c r="K130" s="2269"/>
      <c r="L130" s="2269"/>
      <c r="M130" s="2269"/>
      <c r="N130" s="2270"/>
      <c r="O130" s="872">
        <f>'Og s3a'!F128</f>
        <v>0</v>
      </c>
      <c r="P130" s="945"/>
      <c r="Q130" s="945" t="str">
        <f t="shared" si="2"/>
        <v/>
      </c>
      <c r="R130" s="30"/>
      <c r="S130" s="47"/>
      <c r="T130" s="441">
        <f>'Og s3a'!G128</f>
        <v>0</v>
      </c>
      <c r="U130" s="56">
        <f>'Og s3a'!D128</f>
        <v>0</v>
      </c>
      <c r="V130" s="277">
        <f>Import!K126</f>
        <v>0</v>
      </c>
      <c r="W130" s="278">
        <f>Import!L126</f>
        <v>0</v>
      </c>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row>
    <row r="131" spans="2:57" ht="20.100000000000001" customHeight="1">
      <c r="B131" s="1251" t="str">
        <f t="shared" si="3"/>
        <v/>
      </c>
      <c r="C131" s="2265">
        <f>'Og s3a'!C129</f>
        <v>0</v>
      </c>
      <c r="D131" s="2266"/>
      <c r="E131" s="2266"/>
      <c r="F131" s="2266"/>
      <c r="G131" s="2266"/>
      <c r="H131" s="2267"/>
      <c r="I131" s="2268">
        <f>'Og s3a'!E129</f>
        <v>0</v>
      </c>
      <c r="J131" s="2269"/>
      <c r="K131" s="2269"/>
      <c r="L131" s="2269"/>
      <c r="M131" s="2269"/>
      <c r="N131" s="2270"/>
      <c r="O131" s="872">
        <f>'Og s3a'!F129</f>
        <v>0</v>
      </c>
      <c r="P131" s="945"/>
      <c r="Q131" s="945" t="str">
        <f t="shared" si="2"/>
        <v/>
      </c>
      <c r="R131" s="30"/>
      <c r="S131" s="47"/>
      <c r="T131" s="441">
        <f>'Og s3a'!G129</f>
        <v>0</v>
      </c>
      <c r="U131" s="56">
        <f>'Og s3a'!D129</f>
        <v>0</v>
      </c>
      <c r="V131" s="277">
        <f>Import!K127</f>
        <v>0</v>
      </c>
      <c r="W131" s="278">
        <f>Import!L127</f>
        <v>0</v>
      </c>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row>
    <row r="132" spans="2:57" ht="20.100000000000001" customHeight="1">
      <c r="B132" s="1251" t="str">
        <f t="shared" si="3"/>
        <v/>
      </c>
      <c r="C132" s="2265">
        <f>'Og s3a'!C130</f>
        <v>0</v>
      </c>
      <c r="D132" s="2266"/>
      <c r="E132" s="2266"/>
      <c r="F132" s="2266"/>
      <c r="G132" s="2266"/>
      <c r="H132" s="2267"/>
      <c r="I132" s="2268">
        <f>'Og s3a'!E130</f>
        <v>0</v>
      </c>
      <c r="J132" s="2269"/>
      <c r="K132" s="2269"/>
      <c r="L132" s="2269"/>
      <c r="M132" s="2269"/>
      <c r="N132" s="2270"/>
      <c r="O132" s="872">
        <f>'Og s3a'!F130</f>
        <v>0</v>
      </c>
      <c r="P132" s="945"/>
      <c r="Q132" s="945" t="str">
        <f t="shared" si="2"/>
        <v/>
      </c>
      <c r="R132" s="30"/>
      <c r="S132" s="47"/>
      <c r="T132" s="441">
        <f>'Og s3a'!G130</f>
        <v>0</v>
      </c>
      <c r="U132" s="56">
        <f>'Og s3a'!D130</f>
        <v>0</v>
      </c>
      <c r="V132" s="277">
        <f>Import!K128</f>
        <v>0</v>
      </c>
      <c r="W132" s="278">
        <f>Import!L128</f>
        <v>0</v>
      </c>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row>
    <row r="133" spans="2:57" ht="20.100000000000001" customHeight="1">
      <c r="B133" s="1251" t="str">
        <f t="shared" si="3"/>
        <v/>
      </c>
      <c r="C133" s="2265">
        <f>'Og s3a'!C131</f>
        <v>0</v>
      </c>
      <c r="D133" s="2266"/>
      <c r="E133" s="2266"/>
      <c r="F133" s="2266"/>
      <c r="G133" s="2266"/>
      <c r="H133" s="2267"/>
      <c r="I133" s="2268">
        <f>'Og s3a'!E131</f>
        <v>0</v>
      </c>
      <c r="J133" s="2269"/>
      <c r="K133" s="2269"/>
      <c r="L133" s="2269"/>
      <c r="M133" s="2269"/>
      <c r="N133" s="2270"/>
      <c r="O133" s="872">
        <f>'Og s3a'!F131</f>
        <v>0</v>
      </c>
      <c r="P133" s="945"/>
      <c r="Q133" s="945" t="str">
        <f t="shared" si="2"/>
        <v/>
      </c>
      <c r="R133" s="30"/>
      <c r="S133" s="47"/>
      <c r="T133" s="441">
        <f>'Og s3a'!G131</f>
        <v>0</v>
      </c>
      <c r="U133" s="56">
        <f>'Og s3a'!D131</f>
        <v>0</v>
      </c>
      <c r="V133" s="277">
        <f>Import!K129</f>
        <v>0</v>
      </c>
      <c r="W133" s="278">
        <f>Import!L129</f>
        <v>0</v>
      </c>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row>
    <row r="134" spans="2:57" ht="20.100000000000001" customHeight="1">
      <c r="B134" s="1251" t="str">
        <f t="shared" si="3"/>
        <v/>
      </c>
      <c r="C134" s="2265">
        <f>'Og s3a'!C132</f>
        <v>0</v>
      </c>
      <c r="D134" s="2266"/>
      <c r="E134" s="2266"/>
      <c r="F134" s="2266"/>
      <c r="G134" s="2266"/>
      <c r="H134" s="2267"/>
      <c r="I134" s="2268">
        <f>'Og s3a'!E132</f>
        <v>0</v>
      </c>
      <c r="J134" s="2269"/>
      <c r="K134" s="2269"/>
      <c r="L134" s="2269"/>
      <c r="M134" s="2269"/>
      <c r="N134" s="2270"/>
      <c r="O134" s="872">
        <f>'Og s3a'!F132</f>
        <v>0</v>
      </c>
      <c r="P134" s="945"/>
      <c r="Q134" s="945" t="str">
        <f t="shared" si="2"/>
        <v/>
      </c>
      <c r="R134" s="30"/>
      <c r="S134" s="47"/>
      <c r="T134" s="441">
        <f>'Og s3a'!G132</f>
        <v>0</v>
      </c>
      <c r="U134" s="56">
        <f>'Og s3a'!D132</f>
        <v>0</v>
      </c>
      <c r="V134" s="277">
        <f>Import!K130</f>
        <v>0</v>
      </c>
      <c r="W134" s="278">
        <f>Import!L130</f>
        <v>0</v>
      </c>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row>
    <row r="135" spans="2:57" ht="20.100000000000001" customHeight="1">
      <c r="B135" s="1251" t="str">
        <f t="shared" si="3"/>
        <v/>
      </c>
      <c r="C135" s="2265">
        <f>'Og s3a'!C133</f>
        <v>0</v>
      </c>
      <c r="D135" s="2266"/>
      <c r="E135" s="2266"/>
      <c r="F135" s="2266"/>
      <c r="G135" s="2266"/>
      <c r="H135" s="2267"/>
      <c r="I135" s="2268">
        <f>'Og s3a'!E133</f>
        <v>0</v>
      </c>
      <c r="J135" s="2269"/>
      <c r="K135" s="2269"/>
      <c r="L135" s="2269"/>
      <c r="M135" s="2269"/>
      <c r="N135" s="2270"/>
      <c r="O135" s="872">
        <f>'Og s3a'!F133</f>
        <v>0</v>
      </c>
      <c r="P135" s="945"/>
      <c r="Q135" s="945" t="str">
        <f t="shared" si="2"/>
        <v/>
      </c>
      <c r="R135" s="30"/>
      <c r="S135" s="47"/>
      <c r="T135" s="441">
        <f>'Og s3a'!G133</f>
        <v>0</v>
      </c>
      <c r="U135" s="56">
        <f>'Og s3a'!D133</f>
        <v>0</v>
      </c>
      <c r="V135" s="277">
        <f>Import!K131</f>
        <v>0</v>
      </c>
      <c r="W135" s="278">
        <f>Import!L131</f>
        <v>0</v>
      </c>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row>
    <row r="136" spans="2:57" ht="20.100000000000001" customHeight="1">
      <c r="B136" s="1251" t="str">
        <f t="shared" si="3"/>
        <v/>
      </c>
      <c r="C136" s="2265">
        <f>'Og s3a'!C134</f>
        <v>0</v>
      </c>
      <c r="D136" s="2266"/>
      <c r="E136" s="2266"/>
      <c r="F136" s="2266"/>
      <c r="G136" s="2266"/>
      <c r="H136" s="2267"/>
      <c r="I136" s="2268">
        <f>'Og s3a'!E134</f>
        <v>0</v>
      </c>
      <c r="J136" s="2269"/>
      <c r="K136" s="2269"/>
      <c r="L136" s="2269"/>
      <c r="M136" s="2269"/>
      <c r="N136" s="2270"/>
      <c r="O136" s="872">
        <f>'Og s3a'!F134</f>
        <v>0</v>
      </c>
      <c r="P136" s="945"/>
      <c r="Q136" s="945" t="str">
        <f t="shared" si="2"/>
        <v/>
      </c>
      <c r="R136" s="30"/>
      <c r="S136" s="47"/>
      <c r="T136" s="441">
        <f>'Og s3a'!G134</f>
        <v>0</v>
      </c>
      <c r="U136" s="56">
        <f>'Og s3a'!D134</f>
        <v>0</v>
      </c>
      <c r="V136" s="277">
        <f>Import!K132</f>
        <v>0</v>
      </c>
      <c r="W136" s="278">
        <f>Import!L132</f>
        <v>0</v>
      </c>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row>
    <row r="137" spans="2:57" ht="20.100000000000001" customHeight="1">
      <c r="B137" s="1251" t="str">
        <f t="shared" si="3"/>
        <v/>
      </c>
      <c r="C137" s="2265">
        <f>'Og s3a'!C135</f>
        <v>0</v>
      </c>
      <c r="D137" s="2266"/>
      <c r="E137" s="2266"/>
      <c r="F137" s="2266"/>
      <c r="G137" s="2266"/>
      <c r="H137" s="2267"/>
      <c r="I137" s="2268">
        <f>'Og s3a'!E135</f>
        <v>0</v>
      </c>
      <c r="J137" s="2269"/>
      <c r="K137" s="2269"/>
      <c r="L137" s="2269"/>
      <c r="M137" s="2269"/>
      <c r="N137" s="2270"/>
      <c r="O137" s="872">
        <f>'Og s3a'!F135</f>
        <v>0</v>
      </c>
      <c r="P137" s="945"/>
      <c r="Q137" s="945" t="str">
        <f t="shared" ref="Q137:Q200" si="4">IF(AND(V137=0,W137=0),"",IF(AND(V137&gt;0,W137=0),V137,IF(AND(V137=0,W137&gt;0),W137,IF(AND(V137&gt;0,W137&gt;0),"Nie może być pak. 4 i 5 jednocześnie."))))</f>
        <v/>
      </c>
      <c r="R137" s="30"/>
      <c r="S137" s="47"/>
      <c r="T137" s="441">
        <f>'Og s3a'!G135</f>
        <v>0</v>
      </c>
      <c r="U137" s="56">
        <f>'Og s3a'!D135</f>
        <v>0</v>
      </c>
      <c r="V137" s="277">
        <f>Import!K133</f>
        <v>0</v>
      </c>
      <c r="W137" s="278">
        <f>Import!L133</f>
        <v>0</v>
      </c>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row>
    <row r="138" spans="2:57" ht="20.100000000000001" customHeight="1">
      <c r="B138" s="1251" t="str">
        <f t="shared" ref="B138:B201" si="5">IF(O138&gt;0,"Wypełnione","")</f>
        <v/>
      </c>
      <c r="C138" s="2265">
        <f>'Og s3a'!C136</f>
        <v>0</v>
      </c>
      <c r="D138" s="2266"/>
      <c r="E138" s="2266"/>
      <c r="F138" s="2266"/>
      <c r="G138" s="2266"/>
      <c r="H138" s="2267"/>
      <c r="I138" s="2268">
        <f>'Og s3a'!E136</f>
        <v>0</v>
      </c>
      <c r="J138" s="2269"/>
      <c r="K138" s="2269"/>
      <c r="L138" s="2269"/>
      <c r="M138" s="2269"/>
      <c r="N138" s="2270"/>
      <c r="O138" s="872">
        <f>'Og s3a'!F136</f>
        <v>0</v>
      </c>
      <c r="P138" s="945"/>
      <c r="Q138" s="945" t="str">
        <f t="shared" si="4"/>
        <v/>
      </c>
      <c r="R138" s="30"/>
      <c r="S138" s="47"/>
      <c r="T138" s="441">
        <f>'Og s3a'!G136</f>
        <v>0</v>
      </c>
      <c r="U138" s="56">
        <f>'Og s3a'!D136</f>
        <v>0</v>
      </c>
      <c r="V138" s="277">
        <f>Import!K134</f>
        <v>0</v>
      </c>
      <c r="W138" s="278">
        <f>Import!L134</f>
        <v>0</v>
      </c>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row>
    <row r="139" spans="2:57" ht="20.100000000000001" customHeight="1">
      <c r="B139" s="1251" t="str">
        <f t="shared" si="5"/>
        <v/>
      </c>
      <c r="C139" s="2265">
        <f>'Og s3a'!C137</f>
        <v>0</v>
      </c>
      <c r="D139" s="2266"/>
      <c r="E139" s="2266"/>
      <c r="F139" s="2266"/>
      <c r="G139" s="2266"/>
      <c r="H139" s="2267"/>
      <c r="I139" s="2268">
        <f>'Og s3a'!E137</f>
        <v>0</v>
      </c>
      <c r="J139" s="2269"/>
      <c r="K139" s="2269"/>
      <c r="L139" s="2269"/>
      <c r="M139" s="2269"/>
      <c r="N139" s="2270"/>
      <c r="O139" s="872">
        <f>'Og s3a'!F137</f>
        <v>0</v>
      </c>
      <c r="P139" s="945"/>
      <c r="Q139" s="945" t="str">
        <f t="shared" si="4"/>
        <v/>
      </c>
      <c r="R139" s="30"/>
      <c r="S139" s="47"/>
      <c r="T139" s="441">
        <f>'Og s3a'!G137</f>
        <v>0</v>
      </c>
      <c r="U139" s="56">
        <f>'Og s3a'!D137</f>
        <v>0</v>
      </c>
      <c r="V139" s="277">
        <f>Import!K135</f>
        <v>0</v>
      </c>
      <c r="W139" s="278">
        <f>Import!L135</f>
        <v>0</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row>
    <row r="140" spans="2:57" ht="20.100000000000001" customHeight="1">
      <c r="B140" s="1251" t="str">
        <f t="shared" si="5"/>
        <v/>
      </c>
      <c r="C140" s="2265">
        <f>'Og s3a'!C138</f>
        <v>0</v>
      </c>
      <c r="D140" s="2266"/>
      <c r="E140" s="2266"/>
      <c r="F140" s="2266"/>
      <c r="G140" s="2266"/>
      <c r="H140" s="2267"/>
      <c r="I140" s="2268">
        <f>'Og s3a'!E138</f>
        <v>0</v>
      </c>
      <c r="J140" s="2269"/>
      <c r="K140" s="2269"/>
      <c r="L140" s="2269"/>
      <c r="M140" s="2269"/>
      <c r="N140" s="2270"/>
      <c r="O140" s="872">
        <f>'Og s3a'!F138</f>
        <v>0</v>
      </c>
      <c r="P140" s="945"/>
      <c r="Q140" s="945" t="str">
        <f t="shared" si="4"/>
        <v/>
      </c>
      <c r="R140" s="30"/>
      <c r="S140" s="47"/>
      <c r="T140" s="441">
        <f>'Og s3a'!G138</f>
        <v>0</v>
      </c>
      <c r="U140" s="56">
        <f>'Og s3a'!D138</f>
        <v>0</v>
      </c>
      <c r="V140" s="277">
        <f>Import!K136</f>
        <v>0</v>
      </c>
      <c r="W140" s="278">
        <f>Import!L136</f>
        <v>0</v>
      </c>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row>
    <row r="141" spans="2:57" ht="20.100000000000001" customHeight="1">
      <c r="B141" s="1251" t="str">
        <f t="shared" si="5"/>
        <v/>
      </c>
      <c r="C141" s="2265">
        <f>'Og s3a'!C139</f>
        <v>0</v>
      </c>
      <c r="D141" s="2266"/>
      <c r="E141" s="2266"/>
      <c r="F141" s="2266"/>
      <c r="G141" s="2266"/>
      <c r="H141" s="2267"/>
      <c r="I141" s="2268">
        <f>'Og s3a'!E139</f>
        <v>0</v>
      </c>
      <c r="J141" s="2269"/>
      <c r="K141" s="2269"/>
      <c r="L141" s="2269"/>
      <c r="M141" s="2269"/>
      <c r="N141" s="2270"/>
      <c r="O141" s="872">
        <f>'Og s3a'!F139</f>
        <v>0</v>
      </c>
      <c r="P141" s="945"/>
      <c r="Q141" s="945" t="str">
        <f t="shared" si="4"/>
        <v/>
      </c>
      <c r="R141" s="30"/>
      <c r="S141" s="47"/>
      <c r="T141" s="441">
        <f>'Og s3a'!G139</f>
        <v>0</v>
      </c>
      <c r="U141" s="56">
        <f>'Og s3a'!D139</f>
        <v>0</v>
      </c>
      <c r="V141" s="277">
        <f>Import!K137</f>
        <v>0</v>
      </c>
      <c r="W141" s="278">
        <f>Import!L137</f>
        <v>0</v>
      </c>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row>
    <row r="142" spans="2:57" ht="20.100000000000001" customHeight="1">
      <c r="B142" s="1251" t="str">
        <f t="shared" si="5"/>
        <v/>
      </c>
      <c r="C142" s="2265">
        <f>'Og s3a'!C140</f>
        <v>0</v>
      </c>
      <c r="D142" s="2266"/>
      <c r="E142" s="2266"/>
      <c r="F142" s="2266"/>
      <c r="G142" s="2266"/>
      <c r="H142" s="2267"/>
      <c r="I142" s="2268">
        <f>'Og s3a'!E140</f>
        <v>0</v>
      </c>
      <c r="J142" s="2269"/>
      <c r="K142" s="2269"/>
      <c r="L142" s="2269"/>
      <c r="M142" s="2269"/>
      <c r="N142" s="2270"/>
      <c r="O142" s="872">
        <f>'Og s3a'!F140</f>
        <v>0</v>
      </c>
      <c r="P142" s="945"/>
      <c r="Q142" s="945" t="str">
        <f t="shared" si="4"/>
        <v/>
      </c>
      <c r="R142" s="30"/>
      <c r="S142" s="47"/>
      <c r="T142" s="441">
        <f>'Og s3a'!G140</f>
        <v>0</v>
      </c>
      <c r="U142" s="56">
        <f>'Og s3a'!D140</f>
        <v>0</v>
      </c>
      <c r="V142" s="277">
        <f>Import!K138</f>
        <v>0</v>
      </c>
      <c r="W142" s="278">
        <f>Import!L138</f>
        <v>0</v>
      </c>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row>
    <row r="143" spans="2:57" ht="20.100000000000001" customHeight="1">
      <c r="B143" s="1251" t="str">
        <f t="shared" si="5"/>
        <v/>
      </c>
      <c r="C143" s="2265">
        <f>'Og s3a'!C141</f>
        <v>0</v>
      </c>
      <c r="D143" s="2266"/>
      <c r="E143" s="2266"/>
      <c r="F143" s="2266"/>
      <c r="G143" s="2266"/>
      <c r="H143" s="2267"/>
      <c r="I143" s="2268">
        <f>'Og s3a'!E141</f>
        <v>0</v>
      </c>
      <c r="J143" s="2269"/>
      <c r="K143" s="2269"/>
      <c r="L143" s="2269"/>
      <c r="M143" s="2269"/>
      <c r="N143" s="2270"/>
      <c r="O143" s="872">
        <f>'Og s3a'!F141</f>
        <v>0</v>
      </c>
      <c r="P143" s="945"/>
      <c r="Q143" s="945" t="str">
        <f t="shared" si="4"/>
        <v/>
      </c>
      <c r="R143" s="30"/>
      <c r="S143" s="47"/>
      <c r="T143" s="441">
        <f>'Og s3a'!G141</f>
        <v>0</v>
      </c>
      <c r="U143" s="56">
        <f>'Og s3a'!D141</f>
        <v>0</v>
      </c>
      <c r="V143" s="277">
        <f>Import!K139</f>
        <v>0</v>
      </c>
      <c r="W143" s="278">
        <f>Import!L139</f>
        <v>0</v>
      </c>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row>
    <row r="144" spans="2:57" ht="20.100000000000001" customHeight="1">
      <c r="B144" s="1251" t="str">
        <f t="shared" si="5"/>
        <v/>
      </c>
      <c r="C144" s="2265">
        <f>'Og s3a'!C142</f>
        <v>0</v>
      </c>
      <c r="D144" s="2266"/>
      <c r="E144" s="2266"/>
      <c r="F144" s="2266"/>
      <c r="G144" s="2266"/>
      <c r="H144" s="2267"/>
      <c r="I144" s="2268">
        <f>'Og s3a'!E142</f>
        <v>0</v>
      </c>
      <c r="J144" s="2269"/>
      <c r="K144" s="2269"/>
      <c r="L144" s="2269"/>
      <c r="M144" s="2269"/>
      <c r="N144" s="2270"/>
      <c r="O144" s="872">
        <f>'Og s3a'!F142</f>
        <v>0</v>
      </c>
      <c r="P144" s="945"/>
      <c r="Q144" s="945" t="str">
        <f t="shared" si="4"/>
        <v/>
      </c>
      <c r="R144" s="30"/>
      <c r="S144" s="47"/>
      <c r="T144" s="441">
        <f>'Og s3a'!G142</f>
        <v>0</v>
      </c>
      <c r="U144" s="56">
        <f>'Og s3a'!D142</f>
        <v>0</v>
      </c>
      <c r="V144" s="277">
        <f>Import!K140</f>
        <v>0</v>
      </c>
      <c r="W144" s="278">
        <f>Import!L140</f>
        <v>0</v>
      </c>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row>
    <row r="145" spans="2:57" ht="20.100000000000001" customHeight="1">
      <c r="B145" s="1251" t="str">
        <f t="shared" si="5"/>
        <v/>
      </c>
      <c r="C145" s="2265">
        <f>'Og s3a'!C143</f>
        <v>0</v>
      </c>
      <c r="D145" s="2266"/>
      <c r="E145" s="2266"/>
      <c r="F145" s="2266"/>
      <c r="G145" s="2266"/>
      <c r="H145" s="2267"/>
      <c r="I145" s="2268">
        <f>'Og s3a'!E143</f>
        <v>0</v>
      </c>
      <c r="J145" s="2269"/>
      <c r="K145" s="2269"/>
      <c r="L145" s="2269"/>
      <c r="M145" s="2269"/>
      <c r="N145" s="2270"/>
      <c r="O145" s="872">
        <f>'Og s3a'!F143</f>
        <v>0</v>
      </c>
      <c r="P145" s="945"/>
      <c r="Q145" s="945" t="str">
        <f t="shared" si="4"/>
        <v/>
      </c>
      <c r="R145" s="30"/>
      <c r="S145" s="47"/>
      <c r="T145" s="441">
        <f>'Og s3a'!G143</f>
        <v>0</v>
      </c>
      <c r="U145" s="56">
        <f>'Og s3a'!D143</f>
        <v>0</v>
      </c>
      <c r="V145" s="277">
        <f>Import!K141</f>
        <v>0</v>
      </c>
      <c r="W145" s="278">
        <f>Import!L141</f>
        <v>0</v>
      </c>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row>
    <row r="146" spans="2:57" ht="20.100000000000001" customHeight="1">
      <c r="B146" s="1251" t="str">
        <f t="shared" si="5"/>
        <v/>
      </c>
      <c r="C146" s="2265">
        <f>'Og s3a'!C144</f>
        <v>0</v>
      </c>
      <c r="D146" s="2266"/>
      <c r="E146" s="2266"/>
      <c r="F146" s="2266"/>
      <c r="G146" s="2266"/>
      <c r="H146" s="2267"/>
      <c r="I146" s="2268">
        <f>'Og s3a'!E144</f>
        <v>0</v>
      </c>
      <c r="J146" s="2269"/>
      <c r="K146" s="2269"/>
      <c r="L146" s="2269"/>
      <c r="M146" s="2269"/>
      <c r="N146" s="2270"/>
      <c r="O146" s="872">
        <f>'Og s3a'!F144</f>
        <v>0</v>
      </c>
      <c r="P146" s="945"/>
      <c r="Q146" s="945" t="str">
        <f t="shared" si="4"/>
        <v/>
      </c>
      <c r="R146" s="30"/>
      <c r="S146" s="47"/>
      <c r="T146" s="441">
        <f>'Og s3a'!G144</f>
        <v>0</v>
      </c>
      <c r="U146" s="56">
        <f>'Og s3a'!D144</f>
        <v>0</v>
      </c>
      <c r="V146" s="277">
        <f>Import!K142</f>
        <v>0</v>
      </c>
      <c r="W146" s="278">
        <f>Import!L142</f>
        <v>0</v>
      </c>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row>
    <row r="147" spans="2:57" ht="20.100000000000001" customHeight="1">
      <c r="B147" s="1251" t="str">
        <f t="shared" si="5"/>
        <v/>
      </c>
      <c r="C147" s="2265">
        <f>'Og s3a'!C145</f>
        <v>0</v>
      </c>
      <c r="D147" s="2266"/>
      <c r="E147" s="2266"/>
      <c r="F147" s="2266"/>
      <c r="G147" s="2266"/>
      <c r="H147" s="2267"/>
      <c r="I147" s="2268">
        <f>'Og s3a'!E145</f>
        <v>0</v>
      </c>
      <c r="J147" s="2269"/>
      <c r="K147" s="2269"/>
      <c r="L147" s="2269"/>
      <c r="M147" s="2269"/>
      <c r="N147" s="2270"/>
      <c r="O147" s="872">
        <f>'Og s3a'!F145</f>
        <v>0</v>
      </c>
      <c r="P147" s="945"/>
      <c r="Q147" s="945" t="str">
        <f t="shared" si="4"/>
        <v/>
      </c>
      <c r="R147" s="30"/>
      <c r="S147" s="47"/>
      <c r="T147" s="441">
        <f>'Og s3a'!G145</f>
        <v>0</v>
      </c>
      <c r="U147" s="56">
        <f>'Og s3a'!D145</f>
        <v>0</v>
      </c>
      <c r="V147" s="277">
        <f>Import!K143</f>
        <v>0</v>
      </c>
      <c r="W147" s="278">
        <f>Import!L143</f>
        <v>0</v>
      </c>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row>
    <row r="148" spans="2:57" ht="20.100000000000001" customHeight="1">
      <c r="B148" s="1251" t="str">
        <f t="shared" si="5"/>
        <v/>
      </c>
      <c r="C148" s="2265">
        <f>'Og s3a'!C146</f>
        <v>0</v>
      </c>
      <c r="D148" s="2266"/>
      <c r="E148" s="2266"/>
      <c r="F148" s="2266"/>
      <c r="G148" s="2266"/>
      <c r="H148" s="2267"/>
      <c r="I148" s="2268">
        <f>'Og s3a'!E146</f>
        <v>0</v>
      </c>
      <c r="J148" s="2269"/>
      <c r="K148" s="2269"/>
      <c r="L148" s="2269"/>
      <c r="M148" s="2269"/>
      <c r="N148" s="2270"/>
      <c r="O148" s="872">
        <f>'Og s3a'!F146</f>
        <v>0</v>
      </c>
      <c r="P148" s="945"/>
      <c r="Q148" s="945" t="str">
        <f t="shared" si="4"/>
        <v/>
      </c>
      <c r="R148" s="30"/>
      <c r="S148" s="47"/>
      <c r="T148" s="441">
        <f>'Og s3a'!G146</f>
        <v>0</v>
      </c>
      <c r="U148" s="56">
        <f>'Og s3a'!D146</f>
        <v>0</v>
      </c>
      <c r="V148" s="277">
        <f>Import!K144</f>
        <v>0</v>
      </c>
      <c r="W148" s="278">
        <f>Import!L144</f>
        <v>0</v>
      </c>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row>
    <row r="149" spans="2:57" ht="20.100000000000001" customHeight="1">
      <c r="B149" s="1251" t="str">
        <f t="shared" si="5"/>
        <v/>
      </c>
      <c r="C149" s="2265">
        <f>'Og s3a'!C147</f>
        <v>0</v>
      </c>
      <c r="D149" s="2266"/>
      <c r="E149" s="2266"/>
      <c r="F149" s="2266"/>
      <c r="G149" s="2266"/>
      <c r="H149" s="2267"/>
      <c r="I149" s="2268">
        <f>'Og s3a'!E147</f>
        <v>0</v>
      </c>
      <c r="J149" s="2269"/>
      <c r="K149" s="2269"/>
      <c r="L149" s="2269"/>
      <c r="M149" s="2269"/>
      <c r="N149" s="2270"/>
      <c r="O149" s="872">
        <f>'Og s3a'!F147</f>
        <v>0</v>
      </c>
      <c r="P149" s="945"/>
      <c r="Q149" s="945" t="str">
        <f t="shared" si="4"/>
        <v/>
      </c>
      <c r="R149" s="30"/>
      <c r="S149" s="47"/>
      <c r="T149" s="441">
        <f>'Og s3a'!G147</f>
        <v>0</v>
      </c>
      <c r="U149" s="56">
        <f>'Og s3a'!D147</f>
        <v>0</v>
      </c>
      <c r="V149" s="277">
        <f>Import!K145</f>
        <v>0</v>
      </c>
      <c r="W149" s="278">
        <f>Import!L145</f>
        <v>0</v>
      </c>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row>
    <row r="150" spans="2:57" ht="20.100000000000001" customHeight="1">
      <c r="B150" s="1251" t="str">
        <f t="shared" si="5"/>
        <v/>
      </c>
      <c r="C150" s="2265">
        <f>'Og s3a'!C148</f>
        <v>0</v>
      </c>
      <c r="D150" s="2266"/>
      <c r="E150" s="2266"/>
      <c r="F150" s="2266"/>
      <c r="G150" s="2266"/>
      <c r="H150" s="2267"/>
      <c r="I150" s="2268">
        <f>'Og s3a'!E148</f>
        <v>0</v>
      </c>
      <c r="J150" s="2269"/>
      <c r="K150" s="2269"/>
      <c r="L150" s="2269"/>
      <c r="M150" s="2269"/>
      <c r="N150" s="2270"/>
      <c r="O150" s="872">
        <f>'Og s3a'!F148</f>
        <v>0</v>
      </c>
      <c r="P150" s="945"/>
      <c r="Q150" s="945" t="str">
        <f t="shared" si="4"/>
        <v/>
      </c>
      <c r="R150" s="30"/>
      <c r="S150" s="47"/>
      <c r="T150" s="441">
        <f>'Og s3a'!G148</f>
        <v>0</v>
      </c>
      <c r="U150" s="56">
        <f>'Og s3a'!D148</f>
        <v>0</v>
      </c>
      <c r="V150" s="277">
        <f>Import!K146</f>
        <v>0</v>
      </c>
      <c r="W150" s="278">
        <f>Import!L146</f>
        <v>0</v>
      </c>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row>
    <row r="151" spans="2:57" ht="20.100000000000001" customHeight="1">
      <c r="B151" s="1251" t="str">
        <f t="shared" si="5"/>
        <v/>
      </c>
      <c r="C151" s="2265">
        <f>'Og s3a'!C149</f>
        <v>0</v>
      </c>
      <c r="D151" s="2266"/>
      <c r="E151" s="2266"/>
      <c r="F151" s="2266"/>
      <c r="G151" s="2266"/>
      <c r="H151" s="2267"/>
      <c r="I151" s="2268">
        <f>'Og s3a'!E149</f>
        <v>0</v>
      </c>
      <c r="J151" s="2269"/>
      <c r="K151" s="2269"/>
      <c r="L151" s="2269"/>
      <c r="M151" s="2269"/>
      <c r="N151" s="2270"/>
      <c r="O151" s="872">
        <f>'Og s3a'!F149</f>
        <v>0</v>
      </c>
      <c r="P151" s="945"/>
      <c r="Q151" s="945" t="str">
        <f t="shared" si="4"/>
        <v/>
      </c>
      <c r="R151" s="30"/>
      <c r="S151" s="47"/>
      <c r="T151" s="441">
        <f>'Og s3a'!G149</f>
        <v>0</v>
      </c>
      <c r="U151" s="56">
        <f>'Og s3a'!D149</f>
        <v>0</v>
      </c>
      <c r="V151" s="277">
        <f>Import!K147</f>
        <v>0</v>
      </c>
      <c r="W151" s="278">
        <f>Import!L147</f>
        <v>0</v>
      </c>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row>
    <row r="152" spans="2:57" ht="20.100000000000001" customHeight="1">
      <c r="B152" s="1251" t="str">
        <f t="shared" si="5"/>
        <v/>
      </c>
      <c r="C152" s="2265">
        <f>'Og s3a'!C150</f>
        <v>0</v>
      </c>
      <c r="D152" s="2266"/>
      <c r="E152" s="2266"/>
      <c r="F152" s="2266"/>
      <c r="G152" s="2266"/>
      <c r="H152" s="2267"/>
      <c r="I152" s="2268">
        <f>'Og s3a'!E150</f>
        <v>0</v>
      </c>
      <c r="J152" s="2269"/>
      <c r="K152" s="2269"/>
      <c r="L152" s="2269"/>
      <c r="M152" s="2269"/>
      <c r="N152" s="2270"/>
      <c r="O152" s="872">
        <f>'Og s3a'!F150</f>
        <v>0</v>
      </c>
      <c r="P152" s="945"/>
      <c r="Q152" s="945" t="str">
        <f t="shared" si="4"/>
        <v/>
      </c>
      <c r="R152" s="30"/>
      <c r="S152" s="47"/>
      <c r="T152" s="441">
        <f>'Og s3a'!G150</f>
        <v>0</v>
      </c>
      <c r="U152" s="56">
        <f>'Og s3a'!D150</f>
        <v>0</v>
      </c>
      <c r="V152" s="277">
        <f>Import!K148</f>
        <v>0</v>
      </c>
      <c r="W152" s="278">
        <f>Import!L148</f>
        <v>0</v>
      </c>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row>
    <row r="153" spans="2:57" ht="20.100000000000001" customHeight="1">
      <c r="B153" s="1251" t="str">
        <f t="shared" si="5"/>
        <v/>
      </c>
      <c r="C153" s="2265">
        <f>'Og s3a'!C151</f>
        <v>0</v>
      </c>
      <c r="D153" s="2266"/>
      <c r="E153" s="2266"/>
      <c r="F153" s="2266"/>
      <c r="G153" s="2266"/>
      <c r="H153" s="2267"/>
      <c r="I153" s="2268">
        <f>'Og s3a'!E151</f>
        <v>0</v>
      </c>
      <c r="J153" s="2269"/>
      <c r="K153" s="2269"/>
      <c r="L153" s="2269"/>
      <c r="M153" s="2269"/>
      <c r="N153" s="2270"/>
      <c r="O153" s="872">
        <f>'Og s3a'!F151</f>
        <v>0</v>
      </c>
      <c r="P153" s="945"/>
      <c r="Q153" s="945" t="str">
        <f t="shared" si="4"/>
        <v/>
      </c>
      <c r="R153" s="30"/>
      <c r="S153" s="47"/>
      <c r="T153" s="441">
        <f>'Og s3a'!G151</f>
        <v>0</v>
      </c>
      <c r="U153" s="56">
        <f>'Og s3a'!D151</f>
        <v>0</v>
      </c>
      <c r="V153" s="277">
        <f>Import!K149</f>
        <v>0</v>
      </c>
      <c r="W153" s="278">
        <f>Import!L149</f>
        <v>0</v>
      </c>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row>
    <row r="154" spans="2:57" ht="20.100000000000001" customHeight="1">
      <c r="B154" s="1251" t="str">
        <f t="shared" si="5"/>
        <v/>
      </c>
      <c r="C154" s="2265">
        <f>'Og s3a'!C152</f>
        <v>0</v>
      </c>
      <c r="D154" s="2266"/>
      <c r="E154" s="2266"/>
      <c r="F154" s="2266"/>
      <c r="G154" s="2266"/>
      <c r="H154" s="2267"/>
      <c r="I154" s="2268">
        <f>'Og s3a'!E152</f>
        <v>0</v>
      </c>
      <c r="J154" s="2269"/>
      <c r="K154" s="2269"/>
      <c r="L154" s="2269"/>
      <c r="M154" s="2269"/>
      <c r="N154" s="2270"/>
      <c r="O154" s="872">
        <f>'Og s3a'!F152</f>
        <v>0</v>
      </c>
      <c r="P154" s="945"/>
      <c r="Q154" s="945" t="str">
        <f t="shared" si="4"/>
        <v/>
      </c>
      <c r="R154" s="30"/>
      <c r="S154" s="47"/>
      <c r="T154" s="441">
        <f>'Og s3a'!G152</f>
        <v>0</v>
      </c>
      <c r="U154" s="56">
        <f>'Og s3a'!D152</f>
        <v>0</v>
      </c>
      <c r="V154" s="277">
        <f>Import!K150</f>
        <v>0</v>
      </c>
      <c r="W154" s="278">
        <f>Import!L150</f>
        <v>0</v>
      </c>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row>
    <row r="155" spans="2:57" ht="20.100000000000001" customHeight="1">
      <c r="B155" s="1251" t="str">
        <f t="shared" si="5"/>
        <v/>
      </c>
      <c r="C155" s="2265">
        <f>'Og s3a'!C153</f>
        <v>0</v>
      </c>
      <c r="D155" s="2266"/>
      <c r="E155" s="2266"/>
      <c r="F155" s="2266"/>
      <c r="G155" s="2266"/>
      <c r="H155" s="2267"/>
      <c r="I155" s="2268">
        <f>'Og s3a'!E153</f>
        <v>0</v>
      </c>
      <c r="J155" s="2269"/>
      <c r="K155" s="2269"/>
      <c r="L155" s="2269"/>
      <c r="M155" s="2269"/>
      <c r="N155" s="2270"/>
      <c r="O155" s="872">
        <f>'Og s3a'!F153</f>
        <v>0</v>
      </c>
      <c r="P155" s="945"/>
      <c r="Q155" s="945" t="str">
        <f t="shared" si="4"/>
        <v/>
      </c>
      <c r="R155" s="30"/>
      <c r="S155" s="47"/>
      <c r="T155" s="441">
        <f>'Og s3a'!G153</f>
        <v>0</v>
      </c>
      <c r="U155" s="56">
        <f>'Og s3a'!D153</f>
        <v>0</v>
      </c>
      <c r="V155" s="277">
        <f>Import!K151</f>
        <v>0</v>
      </c>
      <c r="W155" s="278">
        <f>Import!L151</f>
        <v>0</v>
      </c>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row>
    <row r="156" spans="2:57" ht="20.100000000000001" customHeight="1">
      <c r="B156" s="1251" t="str">
        <f t="shared" si="5"/>
        <v/>
      </c>
      <c r="C156" s="2265">
        <f>'Og s3a'!C154</f>
        <v>0</v>
      </c>
      <c r="D156" s="2266"/>
      <c r="E156" s="2266"/>
      <c r="F156" s="2266"/>
      <c r="G156" s="2266"/>
      <c r="H156" s="2267"/>
      <c r="I156" s="2268">
        <f>'Og s3a'!E154</f>
        <v>0</v>
      </c>
      <c r="J156" s="2269"/>
      <c r="K156" s="2269"/>
      <c r="L156" s="2269"/>
      <c r="M156" s="2269"/>
      <c r="N156" s="2270"/>
      <c r="O156" s="872">
        <f>'Og s3a'!F154</f>
        <v>0</v>
      </c>
      <c r="P156" s="945"/>
      <c r="Q156" s="945" t="str">
        <f t="shared" si="4"/>
        <v/>
      </c>
      <c r="R156" s="30"/>
      <c r="S156" s="47"/>
      <c r="T156" s="441">
        <f>'Og s3a'!G154</f>
        <v>0</v>
      </c>
      <c r="U156" s="56">
        <f>'Og s3a'!D154</f>
        <v>0</v>
      </c>
      <c r="V156" s="277">
        <f>Import!K152</f>
        <v>0</v>
      </c>
      <c r="W156" s="278">
        <f>Import!L152</f>
        <v>0</v>
      </c>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row>
    <row r="157" spans="2:57" ht="20.100000000000001" customHeight="1">
      <c r="B157" s="1251" t="str">
        <f t="shared" si="5"/>
        <v/>
      </c>
      <c r="C157" s="2265">
        <f>'Og s3a'!C155</f>
        <v>0</v>
      </c>
      <c r="D157" s="2266"/>
      <c r="E157" s="2266"/>
      <c r="F157" s="2266"/>
      <c r="G157" s="2266"/>
      <c r="H157" s="2267"/>
      <c r="I157" s="2268">
        <f>'Og s3a'!E155</f>
        <v>0</v>
      </c>
      <c r="J157" s="2269"/>
      <c r="K157" s="2269"/>
      <c r="L157" s="2269"/>
      <c r="M157" s="2269"/>
      <c r="N157" s="2270"/>
      <c r="O157" s="872">
        <f>'Og s3a'!F155</f>
        <v>0</v>
      </c>
      <c r="P157" s="945"/>
      <c r="Q157" s="945" t="str">
        <f t="shared" si="4"/>
        <v/>
      </c>
      <c r="R157" s="30"/>
      <c r="S157" s="47"/>
      <c r="T157" s="441">
        <f>'Og s3a'!G155</f>
        <v>0</v>
      </c>
      <c r="U157" s="56">
        <f>'Og s3a'!D155</f>
        <v>0</v>
      </c>
      <c r="V157" s="277">
        <f>Import!K153</f>
        <v>0</v>
      </c>
      <c r="W157" s="278">
        <f>Import!L153</f>
        <v>0</v>
      </c>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row>
    <row r="158" spans="2:57" ht="20.100000000000001" customHeight="1">
      <c r="B158" s="1251" t="str">
        <f t="shared" si="5"/>
        <v/>
      </c>
      <c r="C158" s="2265">
        <f>'Og s3a'!C156</f>
        <v>0</v>
      </c>
      <c r="D158" s="2266"/>
      <c r="E158" s="2266"/>
      <c r="F158" s="2266"/>
      <c r="G158" s="2266"/>
      <c r="H158" s="2267"/>
      <c r="I158" s="2268">
        <f>'Og s3a'!E156</f>
        <v>0</v>
      </c>
      <c r="J158" s="2269"/>
      <c r="K158" s="2269"/>
      <c r="L158" s="2269"/>
      <c r="M158" s="2269"/>
      <c r="N158" s="2270"/>
      <c r="O158" s="872">
        <f>'Og s3a'!F156</f>
        <v>0</v>
      </c>
      <c r="P158" s="945"/>
      <c r="Q158" s="945" t="str">
        <f t="shared" si="4"/>
        <v/>
      </c>
      <c r="R158" s="30"/>
      <c r="S158" s="47"/>
      <c r="T158" s="441">
        <f>'Og s3a'!G156</f>
        <v>0</v>
      </c>
      <c r="U158" s="56">
        <f>'Og s3a'!D156</f>
        <v>0</v>
      </c>
      <c r="V158" s="277">
        <f>Import!K154</f>
        <v>0</v>
      </c>
      <c r="W158" s="278">
        <f>Import!L154</f>
        <v>0</v>
      </c>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row>
    <row r="159" spans="2:57" ht="20.100000000000001" customHeight="1">
      <c r="B159" s="1251" t="str">
        <f t="shared" si="5"/>
        <v/>
      </c>
      <c r="C159" s="2265">
        <f>'Og s3a'!C157</f>
        <v>0</v>
      </c>
      <c r="D159" s="2266"/>
      <c r="E159" s="2266"/>
      <c r="F159" s="2266"/>
      <c r="G159" s="2266"/>
      <c r="H159" s="2267"/>
      <c r="I159" s="2268">
        <f>'Og s3a'!E157</f>
        <v>0</v>
      </c>
      <c r="J159" s="2269"/>
      <c r="K159" s="2269"/>
      <c r="L159" s="2269"/>
      <c r="M159" s="2269"/>
      <c r="N159" s="2270"/>
      <c r="O159" s="872">
        <f>'Og s3a'!F157</f>
        <v>0</v>
      </c>
      <c r="P159" s="945"/>
      <c r="Q159" s="945" t="str">
        <f t="shared" si="4"/>
        <v/>
      </c>
      <c r="R159" s="30"/>
      <c r="S159" s="47"/>
      <c r="T159" s="441">
        <f>'Og s3a'!G157</f>
        <v>0</v>
      </c>
      <c r="U159" s="56">
        <f>'Og s3a'!D157</f>
        <v>0</v>
      </c>
      <c r="V159" s="277">
        <f>Import!K155</f>
        <v>0</v>
      </c>
      <c r="W159" s="278">
        <f>Import!L155</f>
        <v>0</v>
      </c>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row>
    <row r="160" spans="2:57" ht="20.100000000000001" customHeight="1">
      <c r="B160" s="1251" t="str">
        <f t="shared" si="5"/>
        <v/>
      </c>
      <c r="C160" s="2265">
        <f>'Og s3a'!C158</f>
        <v>0</v>
      </c>
      <c r="D160" s="2266"/>
      <c r="E160" s="2266"/>
      <c r="F160" s="2266"/>
      <c r="G160" s="2266"/>
      <c r="H160" s="2267"/>
      <c r="I160" s="2268">
        <f>'Og s3a'!E158</f>
        <v>0</v>
      </c>
      <c r="J160" s="2269"/>
      <c r="K160" s="2269"/>
      <c r="L160" s="2269"/>
      <c r="M160" s="2269"/>
      <c r="N160" s="2270"/>
      <c r="O160" s="872">
        <f>'Og s3a'!F158</f>
        <v>0</v>
      </c>
      <c r="P160" s="945"/>
      <c r="Q160" s="945" t="str">
        <f t="shared" si="4"/>
        <v/>
      </c>
      <c r="R160" s="30"/>
      <c r="S160" s="47"/>
      <c r="T160" s="441">
        <f>'Og s3a'!G158</f>
        <v>0</v>
      </c>
      <c r="U160" s="56">
        <f>'Og s3a'!D158</f>
        <v>0</v>
      </c>
      <c r="V160" s="277">
        <f>Import!K156</f>
        <v>0</v>
      </c>
      <c r="W160" s="278">
        <f>Import!L156</f>
        <v>0</v>
      </c>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row>
    <row r="161" spans="2:57" ht="20.100000000000001" customHeight="1">
      <c r="B161" s="1251" t="str">
        <f t="shared" si="5"/>
        <v/>
      </c>
      <c r="C161" s="2265">
        <f>'Og s3a'!C159</f>
        <v>0</v>
      </c>
      <c r="D161" s="2266"/>
      <c r="E161" s="2266"/>
      <c r="F161" s="2266"/>
      <c r="G161" s="2266"/>
      <c r="H161" s="2267"/>
      <c r="I161" s="2268">
        <f>'Og s3a'!E159</f>
        <v>0</v>
      </c>
      <c r="J161" s="2269"/>
      <c r="K161" s="2269"/>
      <c r="L161" s="2269"/>
      <c r="M161" s="2269"/>
      <c r="N161" s="2270"/>
      <c r="O161" s="872">
        <f>'Og s3a'!F159</f>
        <v>0</v>
      </c>
      <c r="P161" s="945"/>
      <c r="Q161" s="945" t="str">
        <f t="shared" si="4"/>
        <v/>
      </c>
      <c r="R161" s="30"/>
      <c r="S161" s="47"/>
      <c r="T161" s="441">
        <f>'Og s3a'!G159</f>
        <v>0</v>
      </c>
      <c r="U161" s="56">
        <f>'Og s3a'!D159</f>
        <v>0</v>
      </c>
      <c r="V161" s="277">
        <f>Import!K157</f>
        <v>0</v>
      </c>
      <c r="W161" s="278">
        <f>Import!L157</f>
        <v>0</v>
      </c>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row>
    <row r="162" spans="2:57" ht="20.100000000000001" customHeight="1">
      <c r="B162" s="1251" t="str">
        <f t="shared" si="5"/>
        <v/>
      </c>
      <c r="C162" s="2265">
        <f>'Og s3a'!C160</f>
        <v>0</v>
      </c>
      <c r="D162" s="2266"/>
      <c r="E162" s="2266"/>
      <c r="F162" s="2266"/>
      <c r="G162" s="2266"/>
      <c r="H162" s="2267"/>
      <c r="I162" s="2268">
        <f>'Og s3a'!E160</f>
        <v>0</v>
      </c>
      <c r="J162" s="2269"/>
      <c r="K162" s="2269"/>
      <c r="L162" s="2269"/>
      <c r="M162" s="2269"/>
      <c r="N162" s="2270"/>
      <c r="O162" s="872">
        <f>'Og s3a'!F160</f>
        <v>0</v>
      </c>
      <c r="P162" s="945"/>
      <c r="Q162" s="945" t="str">
        <f t="shared" si="4"/>
        <v/>
      </c>
      <c r="R162" s="30"/>
      <c r="S162" s="47"/>
      <c r="T162" s="441">
        <f>'Og s3a'!G160</f>
        <v>0</v>
      </c>
      <c r="U162" s="56">
        <f>'Og s3a'!D160</f>
        <v>0</v>
      </c>
      <c r="V162" s="277">
        <f>Import!K158</f>
        <v>0</v>
      </c>
      <c r="W162" s="278">
        <f>Import!L158</f>
        <v>0</v>
      </c>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row>
    <row r="163" spans="2:57" ht="20.100000000000001" customHeight="1">
      <c r="B163" s="1251" t="str">
        <f t="shared" si="5"/>
        <v/>
      </c>
      <c r="C163" s="2265">
        <f>'Og s3a'!C161</f>
        <v>0</v>
      </c>
      <c r="D163" s="2266"/>
      <c r="E163" s="2266"/>
      <c r="F163" s="2266"/>
      <c r="G163" s="2266"/>
      <c r="H163" s="2267"/>
      <c r="I163" s="2268">
        <f>'Og s3a'!E161</f>
        <v>0</v>
      </c>
      <c r="J163" s="2269"/>
      <c r="K163" s="2269"/>
      <c r="L163" s="2269"/>
      <c r="M163" s="2269"/>
      <c r="N163" s="2270"/>
      <c r="O163" s="872">
        <f>'Og s3a'!F161</f>
        <v>0</v>
      </c>
      <c r="P163" s="945"/>
      <c r="Q163" s="945" t="str">
        <f t="shared" si="4"/>
        <v/>
      </c>
      <c r="R163" s="30"/>
      <c r="S163" s="47"/>
      <c r="T163" s="441">
        <f>'Og s3a'!G161</f>
        <v>0</v>
      </c>
      <c r="U163" s="56">
        <f>'Og s3a'!D161</f>
        <v>0</v>
      </c>
      <c r="V163" s="277">
        <f>Import!K159</f>
        <v>0</v>
      </c>
      <c r="W163" s="278">
        <f>Import!L159</f>
        <v>0</v>
      </c>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row>
    <row r="164" spans="2:57" ht="20.100000000000001" customHeight="1">
      <c r="B164" s="1251" t="str">
        <f t="shared" si="5"/>
        <v/>
      </c>
      <c r="C164" s="2265">
        <f>'Og s3a'!C162</f>
        <v>0</v>
      </c>
      <c r="D164" s="2266"/>
      <c r="E164" s="2266"/>
      <c r="F164" s="2266"/>
      <c r="G164" s="2266"/>
      <c r="H164" s="2267"/>
      <c r="I164" s="2268">
        <f>'Og s3a'!E162</f>
        <v>0</v>
      </c>
      <c r="J164" s="2269"/>
      <c r="K164" s="2269"/>
      <c r="L164" s="2269"/>
      <c r="M164" s="2269"/>
      <c r="N164" s="2270"/>
      <c r="O164" s="872">
        <f>'Og s3a'!F162</f>
        <v>0</v>
      </c>
      <c r="P164" s="945"/>
      <c r="Q164" s="945" t="str">
        <f t="shared" si="4"/>
        <v/>
      </c>
      <c r="R164" s="30"/>
      <c r="S164" s="47"/>
      <c r="T164" s="441">
        <f>'Og s3a'!G162</f>
        <v>0</v>
      </c>
      <c r="U164" s="56">
        <f>'Og s3a'!D162</f>
        <v>0</v>
      </c>
      <c r="V164" s="277">
        <f>Import!K160</f>
        <v>0</v>
      </c>
      <c r="W164" s="278">
        <f>Import!L160</f>
        <v>0</v>
      </c>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row>
    <row r="165" spans="2:57" ht="20.100000000000001" customHeight="1">
      <c r="B165" s="1251" t="str">
        <f t="shared" si="5"/>
        <v/>
      </c>
      <c r="C165" s="2265">
        <f>'Og s3a'!C163</f>
        <v>0</v>
      </c>
      <c r="D165" s="2266"/>
      <c r="E165" s="2266"/>
      <c r="F165" s="2266"/>
      <c r="G165" s="2266"/>
      <c r="H165" s="2267"/>
      <c r="I165" s="2268">
        <f>'Og s3a'!E163</f>
        <v>0</v>
      </c>
      <c r="J165" s="2269"/>
      <c r="K165" s="2269"/>
      <c r="L165" s="2269"/>
      <c r="M165" s="2269"/>
      <c r="N165" s="2270"/>
      <c r="O165" s="872">
        <f>'Og s3a'!F163</f>
        <v>0</v>
      </c>
      <c r="P165" s="945"/>
      <c r="Q165" s="945" t="str">
        <f t="shared" si="4"/>
        <v/>
      </c>
      <c r="R165" s="30"/>
      <c r="S165" s="47"/>
      <c r="T165" s="441">
        <f>'Og s3a'!G163</f>
        <v>0</v>
      </c>
      <c r="U165" s="56">
        <f>'Og s3a'!D163</f>
        <v>0</v>
      </c>
      <c r="V165" s="277">
        <f>Import!K161</f>
        <v>0</v>
      </c>
      <c r="W165" s="278">
        <f>Import!L161</f>
        <v>0</v>
      </c>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row>
    <row r="166" spans="2:57" ht="20.100000000000001" customHeight="1">
      <c r="B166" s="1251" t="str">
        <f t="shared" si="5"/>
        <v/>
      </c>
      <c r="C166" s="2265">
        <f>'Og s3a'!C164</f>
        <v>0</v>
      </c>
      <c r="D166" s="2266"/>
      <c r="E166" s="2266"/>
      <c r="F166" s="2266"/>
      <c r="G166" s="2266"/>
      <c r="H166" s="2267"/>
      <c r="I166" s="2268">
        <f>'Og s3a'!E164</f>
        <v>0</v>
      </c>
      <c r="J166" s="2269"/>
      <c r="K166" s="2269"/>
      <c r="L166" s="2269"/>
      <c r="M166" s="2269"/>
      <c r="N166" s="2270"/>
      <c r="O166" s="872">
        <f>'Og s3a'!F164</f>
        <v>0</v>
      </c>
      <c r="P166" s="945"/>
      <c r="Q166" s="945" t="str">
        <f t="shared" si="4"/>
        <v/>
      </c>
      <c r="R166" s="30"/>
      <c r="S166" s="47"/>
      <c r="T166" s="441">
        <f>'Og s3a'!G164</f>
        <v>0</v>
      </c>
      <c r="U166" s="56">
        <f>'Og s3a'!D164</f>
        <v>0</v>
      </c>
      <c r="V166" s="277">
        <f>Import!K162</f>
        <v>0</v>
      </c>
      <c r="W166" s="278">
        <f>Import!L162</f>
        <v>0</v>
      </c>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row>
    <row r="167" spans="2:57" ht="20.100000000000001" customHeight="1">
      <c r="B167" s="1251" t="str">
        <f t="shared" si="5"/>
        <v/>
      </c>
      <c r="C167" s="2265">
        <f>'Og s3a'!C165</f>
        <v>0</v>
      </c>
      <c r="D167" s="2266"/>
      <c r="E167" s="2266"/>
      <c r="F167" s="2266"/>
      <c r="G167" s="2266"/>
      <c r="H167" s="2267"/>
      <c r="I167" s="2268">
        <f>'Og s3a'!E165</f>
        <v>0</v>
      </c>
      <c r="J167" s="2269"/>
      <c r="K167" s="2269"/>
      <c r="L167" s="2269"/>
      <c r="M167" s="2269"/>
      <c r="N167" s="2270"/>
      <c r="O167" s="872">
        <f>'Og s3a'!F165</f>
        <v>0</v>
      </c>
      <c r="P167" s="945"/>
      <c r="Q167" s="945" t="str">
        <f t="shared" si="4"/>
        <v/>
      </c>
      <c r="R167" s="30"/>
      <c r="S167" s="47"/>
      <c r="T167" s="441">
        <f>'Og s3a'!G165</f>
        <v>0</v>
      </c>
      <c r="U167" s="56">
        <f>'Og s3a'!D165</f>
        <v>0</v>
      </c>
      <c r="V167" s="277">
        <f>Import!K163</f>
        <v>0</v>
      </c>
      <c r="W167" s="278">
        <f>Import!L163</f>
        <v>0</v>
      </c>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row>
    <row r="168" spans="2:57" ht="20.100000000000001" customHeight="1">
      <c r="B168" s="1251" t="str">
        <f t="shared" si="5"/>
        <v/>
      </c>
      <c r="C168" s="2265">
        <f>'Og s3a'!C166</f>
        <v>0</v>
      </c>
      <c r="D168" s="2266"/>
      <c r="E168" s="2266"/>
      <c r="F168" s="2266"/>
      <c r="G168" s="2266"/>
      <c r="H168" s="2267"/>
      <c r="I168" s="2268">
        <f>'Og s3a'!E166</f>
        <v>0</v>
      </c>
      <c r="J168" s="2269"/>
      <c r="K168" s="2269"/>
      <c r="L168" s="2269"/>
      <c r="M168" s="2269"/>
      <c r="N168" s="2270"/>
      <c r="O168" s="872">
        <f>'Og s3a'!F166</f>
        <v>0</v>
      </c>
      <c r="P168" s="945"/>
      <c r="Q168" s="945" t="str">
        <f t="shared" si="4"/>
        <v/>
      </c>
      <c r="R168" s="30"/>
      <c r="S168" s="47"/>
      <c r="T168" s="441">
        <f>'Og s3a'!G166</f>
        <v>0</v>
      </c>
      <c r="U168" s="56">
        <f>'Og s3a'!D166</f>
        <v>0</v>
      </c>
      <c r="V168" s="277">
        <f>Import!K164</f>
        <v>0</v>
      </c>
      <c r="W168" s="278">
        <f>Import!L164</f>
        <v>0</v>
      </c>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row>
    <row r="169" spans="2:57" ht="20.100000000000001" customHeight="1">
      <c r="B169" s="1251" t="str">
        <f t="shared" si="5"/>
        <v/>
      </c>
      <c r="C169" s="2265">
        <f>'Og s3a'!C167</f>
        <v>0</v>
      </c>
      <c r="D169" s="2266"/>
      <c r="E169" s="2266"/>
      <c r="F169" s="2266"/>
      <c r="G169" s="2266"/>
      <c r="H169" s="2267"/>
      <c r="I169" s="2268">
        <f>'Og s3a'!E167</f>
        <v>0</v>
      </c>
      <c r="J169" s="2269"/>
      <c r="K169" s="2269"/>
      <c r="L169" s="2269"/>
      <c r="M169" s="2269"/>
      <c r="N169" s="2270"/>
      <c r="O169" s="872">
        <f>'Og s3a'!F167</f>
        <v>0</v>
      </c>
      <c r="P169" s="945"/>
      <c r="Q169" s="945" t="str">
        <f t="shared" si="4"/>
        <v/>
      </c>
      <c r="R169" s="30"/>
      <c r="S169" s="47"/>
      <c r="T169" s="441">
        <f>'Og s3a'!G167</f>
        <v>0</v>
      </c>
      <c r="U169" s="56">
        <f>'Og s3a'!D167</f>
        <v>0</v>
      </c>
      <c r="V169" s="277">
        <f>Import!K165</f>
        <v>0</v>
      </c>
      <c r="W169" s="278">
        <f>Import!L165</f>
        <v>0</v>
      </c>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row>
    <row r="170" spans="2:57" ht="20.100000000000001" customHeight="1">
      <c r="B170" s="1251" t="str">
        <f t="shared" si="5"/>
        <v/>
      </c>
      <c r="C170" s="2265">
        <f>'Og s3a'!C168</f>
        <v>0</v>
      </c>
      <c r="D170" s="2266"/>
      <c r="E170" s="2266"/>
      <c r="F170" s="2266"/>
      <c r="G170" s="2266"/>
      <c r="H170" s="2267"/>
      <c r="I170" s="2268">
        <f>'Og s3a'!E168</f>
        <v>0</v>
      </c>
      <c r="J170" s="2269"/>
      <c r="K170" s="2269"/>
      <c r="L170" s="2269"/>
      <c r="M170" s="2269"/>
      <c r="N170" s="2270"/>
      <c r="O170" s="872">
        <f>'Og s3a'!F168</f>
        <v>0</v>
      </c>
      <c r="P170" s="945"/>
      <c r="Q170" s="945" t="str">
        <f t="shared" si="4"/>
        <v/>
      </c>
      <c r="R170" s="30"/>
      <c r="S170" s="47"/>
      <c r="T170" s="441">
        <f>'Og s3a'!G168</f>
        <v>0</v>
      </c>
      <c r="U170" s="56">
        <f>'Og s3a'!D168</f>
        <v>0</v>
      </c>
      <c r="V170" s="277">
        <f>Import!K166</f>
        <v>0</v>
      </c>
      <c r="W170" s="278">
        <f>Import!L166</f>
        <v>0</v>
      </c>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row>
    <row r="171" spans="2:57" ht="20.100000000000001" customHeight="1">
      <c r="B171" s="1251" t="str">
        <f t="shared" si="5"/>
        <v/>
      </c>
      <c r="C171" s="2265">
        <f>'Og s3a'!C169</f>
        <v>0</v>
      </c>
      <c r="D171" s="2266"/>
      <c r="E171" s="2266"/>
      <c r="F171" s="2266"/>
      <c r="G171" s="2266"/>
      <c r="H171" s="2267"/>
      <c r="I171" s="2268">
        <f>'Og s3a'!E169</f>
        <v>0</v>
      </c>
      <c r="J171" s="2269"/>
      <c r="K171" s="2269"/>
      <c r="L171" s="2269"/>
      <c r="M171" s="2269"/>
      <c r="N171" s="2270"/>
      <c r="O171" s="872">
        <f>'Og s3a'!F169</f>
        <v>0</v>
      </c>
      <c r="P171" s="945"/>
      <c r="Q171" s="945" t="str">
        <f t="shared" si="4"/>
        <v/>
      </c>
      <c r="R171" s="30"/>
      <c r="S171" s="47"/>
      <c r="T171" s="441">
        <f>'Og s3a'!G169</f>
        <v>0</v>
      </c>
      <c r="U171" s="56">
        <f>'Og s3a'!D169</f>
        <v>0</v>
      </c>
      <c r="V171" s="277">
        <f>Import!K167</f>
        <v>0</v>
      </c>
      <c r="W171" s="278">
        <f>Import!L167</f>
        <v>0</v>
      </c>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row>
    <row r="172" spans="2:57" ht="20.100000000000001" customHeight="1">
      <c r="B172" s="1251" t="str">
        <f t="shared" si="5"/>
        <v/>
      </c>
      <c r="C172" s="2265">
        <f>'Og s3a'!C170</f>
        <v>0</v>
      </c>
      <c r="D172" s="2266"/>
      <c r="E172" s="2266"/>
      <c r="F172" s="2266"/>
      <c r="G172" s="2266"/>
      <c r="H172" s="2267"/>
      <c r="I172" s="2268">
        <f>'Og s3a'!E170</f>
        <v>0</v>
      </c>
      <c r="J172" s="2269"/>
      <c r="K172" s="2269"/>
      <c r="L172" s="2269"/>
      <c r="M172" s="2269"/>
      <c r="N172" s="2270"/>
      <c r="O172" s="872">
        <f>'Og s3a'!F170</f>
        <v>0</v>
      </c>
      <c r="P172" s="945"/>
      <c r="Q172" s="945" t="str">
        <f t="shared" si="4"/>
        <v/>
      </c>
      <c r="R172" s="30"/>
      <c r="S172" s="47"/>
      <c r="T172" s="441">
        <f>'Og s3a'!G170</f>
        <v>0</v>
      </c>
      <c r="U172" s="56">
        <f>'Og s3a'!D170</f>
        <v>0</v>
      </c>
      <c r="V172" s="277">
        <f>Import!K168</f>
        <v>0</v>
      </c>
      <c r="W172" s="278">
        <f>Import!L168</f>
        <v>0</v>
      </c>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row>
    <row r="173" spans="2:57" ht="20.100000000000001" customHeight="1">
      <c r="B173" s="1251" t="str">
        <f t="shared" si="5"/>
        <v/>
      </c>
      <c r="C173" s="2265">
        <f>'Og s3a'!C171</f>
        <v>0</v>
      </c>
      <c r="D173" s="2266"/>
      <c r="E173" s="2266"/>
      <c r="F173" s="2266"/>
      <c r="G173" s="2266"/>
      <c r="H173" s="2267"/>
      <c r="I173" s="2268">
        <f>'Og s3a'!E171</f>
        <v>0</v>
      </c>
      <c r="J173" s="2269"/>
      <c r="K173" s="2269"/>
      <c r="L173" s="2269"/>
      <c r="M173" s="2269"/>
      <c r="N173" s="2270"/>
      <c r="O173" s="872">
        <f>'Og s3a'!F171</f>
        <v>0</v>
      </c>
      <c r="P173" s="945"/>
      <c r="Q173" s="945" t="str">
        <f t="shared" si="4"/>
        <v/>
      </c>
      <c r="R173" s="30"/>
      <c r="S173" s="47"/>
      <c r="T173" s="441">
        <f>'Og s3a'!G171</f>
        <v>0</v>
      </c>
      <c r="U173" s="56">
        <f>'Og s3a'!D171</f>
        <v>0</v>
      </c>
      <c r="V173" s="277">
        <f>Import!K169</f>
        <v>0</v>
      </c>
      <c r="W173" s="278">
        <f>Import!L169</f>
        <v>0</v>
      </c>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row>
    <row r="174" spans="2:57" ht="20.100000000000001" customHeight="1">
      <c r="B174" s="1251" t="str">
        <f t="shared" si="5"/>
        <v/>
      </c>
      <c r="C174" s="2265">
        <f>'Og s3a'!C172</f>
        <v>0</v>
      </c>
      <c r="D174" s="2266"/>
      <c r="E174" s="2266"/>
      <c r="F174" s="2266"/>
      <c r="G174" s="2266"/>
      <c r="H174" s="2267"/>
      <c r="I174" s="2268">
        <f>'Og s3a'!E172</f>
        <v>0</v>
      </c>
      <c r="J174" s="2269"/>
      <c r="K174" s="2269"/>
      <c r="L174" s="2269"/>
      <c r="M174" s="2269"/>
      <c r="N174" s="2270"/>
      <c r="O174" s="872">
        <f>'Og s3a'!F172</f>
        <v>0</v>
      </c>
      <c r="P174" s="945"/>
      <c r="Q174" s="945" t="str">
        <f t="shared" si="4"/>
        <v/>
      </c>
      <c r="R174" s="30"/>
      <c r="S174" s="47"/>
      <c r="T174" s="441">
        <f>'Og s3a'!G172</f>
        <v>0</v>
      </c>
      <c r="U174" s="56">
        <f>'Og s3a'!D172</f>
        <v>0</v>
      </c>
      <c r="V174" s="277">
        <f>Import!K170</f>
        <v>0</v>
      </c>
      <c r="W174" s="278">
        <f>Import!L170</f>
        <v>0</v>
      </c>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row>
    <row r="175" spans="2:57" ht="20.100000000000001" customHeight="1">
      <c r="B175" s="1251" t="str">
        <f t="shared" si="5"/>
        <v/>
      </c>
      <c r="C175" s="2265">
        <f>'Og s3a'!C173</f>
        <v>0</v>
      </c>
      <c r="D175" s="2266"/>
      <c r="E175" s="2266"/>
      <c r="F175" s="2266"/>
      <c r="G175" s="2266"/>
      <c r="H175" s="2267"/>
      <c r="I175" s="2268">
        <f>'Og s3a'!E173</f>
        <v>0</v>
      </c>
      <c r="J175" s="2269"/>
      <c r="K175" s="2269"/>
      <c r="L175" s="2269"/>
      <c r="M175" s="2269"/>
      <c r="N175" s="2270"/>
      <c r="O175" s="872">
        <f>'Og s3a'!F173</f>
        <v>0</v>
      </c>
      <c r="P175" s="945"/>
      <c r="Q175" s="945" t="str">
        <f t="shared" si="4"/>
        <v/>
      </c>
      <c r="R175" s="30"/>
      <c r="S175" s="47"/>
      <c r="T175" s="441">
        <f>'Og s3a'!G173</f>
        <v>0</v>
      </c>
      <c r="U175" s="56">
        <f>'Og s3a'!D173</f>
        <v>0</v>
      </c>
      <c r="V175" s="277">
        <f>Import!K171</f>
        <v>0</v>
      </c>
      <c r="W175" s="278">
        <f>Import!L171</f>
        <v>0</v>
      </c>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row>
    <row r="176" spans="2:57" ht="20.100000000000001" customHeight="1">
      <c r="B176" s="1251" t="str">
        <f t="shared" si="5"/>
        <v/>
      </c>
      <c r="C176" s="2265">
        <f>'Og s3a'!C174</f>
        <v>0</v>
      </c>
      <c r="D176" s="2266"/>
      <c r="E176" s="2266"/>
      <c r="F176" s="2266"/>
      <c r="G176" s="2266"/>
      <c r="H176" s="2267"/>
      <c r="I176" s="2268">
        <f>'Og s3a'!E174</f>
        <v>0</v>
      </c>
      <c r="J176" s="2269"/>
      <c r="K176" s="2269"/>
      <c r="L176" s="2269"/>
      <c r="M176" s="2269"/>
      <c r="N176" s="2270"/>
      <c r="O176" s="872">
        <f>'Og s3a'!F174</f>
        <v>0</v>
      </c>
      <c r="P176" s="945"/>
      <c r="Q176" s="945" t="str">
        <f t="shared" si="4"/>
        <v/>
      </c>
      <c r="R176" s="30"/>
      <c r="S176" s="47"/>
      <c r="T176" s="441">
        <f>'Og s3a'!G174</f>
        <v>0</v>
      </c>
      <c r="U176" s="56">
        <f>'Og s3a'!D174</f>
        <v>0</v>
      </c>
      <c r="V176" s="277">
        <f>Import!K172</f>
        <v>0</v>
      </c>
      <c r="W176" s="278">
        <f>Import!L172</f>
        <v>0</v>
      </c>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row>
    <row r="177" spans="2:57" ht="20.100000000000001" customHeight="1">
      <c r="B177" s="1251" t="str">
        <f t="shared" si="5"/>
        <v/>
      </c>
      <c r="C177" s="2265">
        <f>'Og s3a'!C175</f>
        <v>0</v>
      </c>
      <c r="D177" s="2266"/>
      <c r="E177" s="2266"/>
      <c r="F177" s="2266"/>
      <c r="G177" s="2266"/>
      <c r="H177" s="2267"/>
      <c r="I177" s="2268">
        <f>'Og s3a'!E175</f>
        <v>0</v>
      </c>
      <c r="J177" s="2269"/>
      <c r="K177" s="2269"/>
      <c r="L177" s="2269"/>
      <c r="M177" s="2269"/>
      <c r="N177" s="2270"/>
      <c r="O177" s="872">
        <f>'Og s3a'!F175</f>
        <v>0</v>
      </c>
      <c r="P177" s="945"/>
      <c r="Q177" s="945" t="str">
        <f t="shared" si="4"/>
        <v/>
      </c>
      <c r="R177" s="30"/>
      <c r="S177" s="47"/>
      <c r="T177" s="441">
        <f>'Og s3a'!G175</f>
        <v>0</v>
      </c>
      <c r="U177" s="56">
        <f>'Og s3a'!D175</f>
        <v>0</v>
      </c>
      <c r="V177" s="277">
        <f>Import!K173</f>
        <v>0</v>
      </c>
      <c r="W177" s="278">
        <f>Import!L173</f>
        <v>0</v>
      </c>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row>
    <row r="178" spans="2:57" ht="20.100000000000001" customHeight="1">
      <c r="B178" s="1251" t="str">
        <f t="shared" si="5"/>
        <v/>
      </c>
      <c r="C178" s="2265">
        <f>'Og s3a'!C176</f>
        <v>0</v>
      </c>
      <c r="D178" s="2266"/>
      <c r="E178" s="2266"/>
      <c r="F178" s="2266"/>
      <c r="G178" s="2266"/>
      <c r="H178" s="2267"/>
      <c r="I178" s="2268">
        <f>'Og s3a'!E176</f>
        <v>0</v>
      </c>
      <c r="J178" s="2269"/>
      <c r="K178" s="2269"/>
      <c r="L178" s="2269"/>
      <c r="M178" s="2269"/>
      <c r="N178" s="2270"/>
      <c r="O178" s="872">
        <f>'Og s3a'!F176</f>
        <v>0</v>
      </c>
      <c r="P178" s="945"/>
      <c r="Q178" s="945" t="str">
        <f t="shared" si="4"/>
        <v/>
      </c>
      <c r="R178" s="30"/>
      <c r="S178" s="47"/>
      <c r="T178" s="441">
        <f>'Og s3a'!G176</f>
        <v>0</v>
      </c>
      <c r="U178" s="56">
        <f>'Og s3a'!D176</f>
        <v>0</v>
      </c>
      <c r="V178" s="277">
        <f>Import!K174</f>
        <v>0</v>
      </c>
      <c r="W178" s="278">
        <f>Import!L174</f>
        <v>0</v>
      </c>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row>
    <row r="179" spans="2:57" ht="20.100000000000001" customHeight="1">
      <c r="B179" s="1251" t="str">
        <f t="shared" si="5"/>
        <v/>
      </c>
      <c r="C179" s="2265">
        <f>'Og s3a'!C177</f>
        <v>0</v>
      </c>
      <c r="D179" s="2266"/>
      <c r="E179" s="2266"/>
      <c r="F179" s="2266"/>
      <c r="G179" s="2266"/>
      <c r="H179" s="2267"/>
      <c r="I179" s="2268">
        <f>'Og s3a'!E177</f>
        <v>0</v>
      </c>
      <c r="J179" s="2269"/>
      <c r="K179" s="2269"/>
      <c r="L179" s="2269"/>
      <c r="M179" s="2269"/>
      <c r="N179" s="2270"/>
      <c r="O179" s="872">
        <f>'Og s3a'!F177</f>
        <v>0</v>
      </c>
      <c r="P179" s="945"/>
      <c r="Q179" s="945" t="str">
        <f t="shared" si="4"/>
        <v/>
      </c>
      <c r="R179" s="30"/>
      <c r="S179" s="47"/>
      <c r="T179" s="441">
        <f>'Og s3a'!G177</f>
        <v>0</v>
      </c>
      <c r="U179" s="56">
        <f>'Og s3a'!D177</f>
        <v>0</v>
      </c>
      <c r="V179" s="277">
        <f>Import!K175</f>
        <v>0</v>
      </c>
      <c r="W179" s="278">
        <f>Import!L175</f>
        <v>0</v>
      </c>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row>
    <row r="180" spans="2:57" ht="20.100000000000001" customHeight="1">
      <c r="B180" s="1251" t="str">
        <f t="shared" si="5"/>
        <v/>
      </c>
      <c r="C180" s="2265">
        <f>'Og s3a'!C178</f>
        <v>0</v>
      </c>
      <c r="D180" s="2266"/>
      <c r="E180" s="2266"/>
      <c r="F180" s="2266"/>
      <c r="G180" s="2266"/>
      <c r="H180" s="2267"/>
      <c r="I180" s="2268">
        <f>'Og s3a'!E178</f>
        <v>0</v>
      </c>
      <c r="J180" s="2269"/>
      <c r="K180" s="2269"/>
      <c r="L180" s="2269"/>
      <c r="M180" s="2269"/>
      <c r="N180" s="2270"/>
      <c r="O180" s="872">
        <f>'Og s3a'!F178</f>
        <v>0</v>
      </c>
      <c r="P180" s="945"/>
      <c r="Q180" s="945" t="str">
        <f t="shared" si="4"/>
        <v/>
      </c>
      <c r="R180" s="30"/>
      <c r="S180" s="47"/>
      <c r="T180" s="441">
        <f>'Og s3a'!G178</f>
        <v>0</v>
      </c>
      <c r="U180" s="56">
        <f>'Og s3a'!D178</f>
        <v>0</v>
      </c>
      <c r="V180" s="277">
        <f>Import!K176</f>
        <v>0</v>
      </c>
      <c r="W180" s="278">
        <f>Import!L176</f>
        <v>0</v>
      </c>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row>
    <row r="181" spans="2:57" ht="20.100000000000001" customHeight="1">
      <c r="B181" s="1251" t="str">
        <f t="shared" si="5"/>
        <v/>
      </c>
      <c r="C181" s="2265">
        <f>'Og s3a'!C179</f>
        <v>0</v>
      </c>
      <c r="D181" s="2266"/>
      <c r="E181" s="2266"/>
      <c r="F181" s="2266"/>
      <c r="G181" s="2266"/>
      <c r="H181" s="2267"/>
      <c r="I181" s="2268">
        <f>'Og s3a'!E179</f>
        <v>0</v>
      </c>
      <c r="J181" s="2269"/>
      <c r="K181" s="2269"/>
      <c r="L181" s="2269"/>
      <c r="M181" s="2269"/>
      <c r="N181" s="2270"/>
      <c r="O181" s="872">
        <f>'Og s3a'!F179</f>
        <v>0</v>
      </c>
      <c r="P181" s="945"/>
      <c r="Q181" s="945" t="str">
        <f t="shared" si="4"/>
        <v/>
      </c>
      <c r="R181" s="30"/>
      <c r="S181" s="47"/>
      <c r="T181" s="441">
        <f>'Og s3a'!G179</f>
        <v>0</v>
      </c>
      <c r="U181" s="56">
        <f>'Og s3a'!D179</f>
        <v>0</v>
      </c>
      <c r="V181" s="277">
        <f>Import!K177</f>
        <v>0</v>
      </c>
      <c r="W181" s="278">
        <f>Import!L177</f>
        <v>0</v>
      </c>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row>
    <row r="182" spans="2:57" ht="20.100000000000001" customHeight="1">
      <c r="B182" s="1251" t="str">
        <f t="shared" si="5"/>
        <v/>
      </c>
      <c r="C182" s="2265">
        <f>'Og s3a'!C180</f>
        <v>0</v>
      </c>
      <c r="D182" s="2266"/>
      <c r="E182" s="2266"/>
      <c r="F182" s="2266"/>
      <c r="G182" s="2266"/>
      <c r="H182" s="2267"/>
      <c r="I182" s="2268">
        <f>'Og s3a'!E180</f>
        <v>0</v>
      </c>
      <c r="J182" s="2269"/>
      <c r="K182" s="2269"/>
      <c r="L182" s="2269"/>
      <c r="M182" s="2269"/>
      <c r="N182" s="2270"/>
      <c r="O182" s="872">
        <f>'Og s3a'!F180</f>
        <v>0</v>
      </c>
      <c r="P182" s="945"/>
      <c r="Q182" s="945" t="str">
        <f t="shared" si="4"/>
        <v/>
      </c>
      <c r="R182" s="30"/>
      <c r="S182" s="47"/>
      <c r="T182" s="441">
        <f>'Og s3a'!G180</f>
        <v>0</v>
      </c>
      <c r="U182" s="56">
        <f>'Og s3a'!D180</f>
        <v>0</v>
      </c>
      <c r="V182" s="277">
        <f>Import!K178</f>
        <v>0</v>
      </c>
      <c r="W182" s="278">
        <f>Import!L178</f>
        <v>0</v>
      </c>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row>
    <row r="183" spans="2:57" ht="20.100000000000001" customHeight="1">
      <c r="B183" s="1251" t="str">
        <f t="shared" si="5"/>
        <v/>
      </c>
      <c r="C183" s="2265">
        <f>'Og s3a'!C181</f>
        <v>0</v>
      </c>
      <c r="D183" s="2266"/>
      <c r="E183" s="2266"/>
      <c r="F183" s="2266"/>
      <c r="G183" s="2266"/>
      <c r="H183" s="2267"/>
      <c r="I183" s="2268">
        <f>'Og s3a'!E181</f>
        <v>0</v>
      </c>
      <c r="J183" s="2269"/>
      <c r="K183" s="2269"/>
      <c r="L183" s="2269"/>
      <c r="M183" s="2269"/>
      <c r="N183" s="2270"/>
      <c r="O183" s="872">
        <f>'Og s3a'!F181</f>
        <v>0</v>
      </c>
      <c r="P183" s="945"/>
      <c r="Q183" s="945" t="str">
        <f t="shared" si="4"/>
        <v/>
      </c>
      <c r="R183" s="30"/>
      <c r="S183" s="47"/>
      <c r="T183" s="441">
        <f>'Og s3a'!G181</f>
        <v>0</v>
      </c>
      <c r="U183" s="56">
        <f>'Og s3a'!D181</f>
        <v>0</v>
      </c>
      <c r="V183" s="277">
        <f>Import!K179</f>
        <v>0</v>
      </c>
      <c r="W183" s="278">
        <f>Import!L179</f>
        <v>0</v>
      </c>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row>
    <row r="184" spans="2:57" ht="20.100000000000001" customHeight="1">
      <c r="B184" s="1251" t="str">
        <f t="shared" si="5"/>
        <v/>
      </c>
      <c r="C184" s="2265">
        <f>'Og s3a'!C182</f>
        <v>0</v>
      </c>
      <c r="D184" s="2266"/>
      <c r="E184" s="2266"/>
      <c r="F184" s="2266"/>
      <c r="G184" s="2266"/>
      <c r="H184" s="2267"/>
      <c r="I184" s="2268">
        <f>'Og s3a'!E182</f>
        <v>0</v>
      </c>
      <c r="J184" s="2269"/>
      <c r="K184" s="2269"/>
      <c r="L184" s="2269"/>
      <c r="M184" s="2269"/>
      <c r="N184" s="2270"/>
      <c r="O184" s="872">
        <f>'Og s3a'!F182</f>
        <v>0</v>
      </c>
      <c r="P184" s="945"/>
      <c r="Q184" s="945" t="str">
        <f t="shared" si="4"/>
        <v/>
      </c>
      <c r="R184" s="30"/>
      <c r="S184" s="47"/>
      <c r="T184" s="441">
        <f>'Og s3a'!G182</f>
        <v>0</v>
      </c>
      <c r="U184" s="56">
        <f>'Og s3a'!D182</f>
        <v>0</v>
      </c>
      <c r="V184" s="277">
        <f>Import!K180</f>
        <v>0</v>
      </c>
      <c r="W184" s="278">
        <f>Import!L180</f>
        <v>0</v>
      </c>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row>
    <row r="185" spans="2:57" ht="20.100000000000001" customHeight="1">
      <c r="B185" s="1251" t="str">
        <f t="shared" si="5"/>
        <v/>
      </c>
      <c r="C185" s="2265">
        <f>'Og s3a'!C183</f>
        <v>0</v>
      </c>
      <c r="D185" s="2266"/>
      <c r="E185" s="2266"/>
      <c r="F185" s="2266"/>
      <c r="G185" s="2266"/>
      <c r="H185" s="2267"/>
      <c r="I185" s="2268">
        <f>'Og s3a'!E183</f>
        <v>0</v>
      </c>
      <c r="J185" s="2269"/>
      <c r="K185" s="2269"/>
      <c r="L185" s="2269"/>
      <c r="M185" s="2269"/>
      <c r="N185" s="2270"/>
      <c r="O185" s="872">
        <f>'Og s3a'!F183</f>
        <v>0</v>
      </c>
      <c r="P185" s="945"/>
      <c r="Q185" s="945" t="str">
        <f t="shared" si="4"/>
        <v/>
      </c>
      <c r="R185" s="30"/>
      <c r="S185" s="47"/>
      <c r="T185" s="441">
        <f>'Og s3a'!G183</f>
        <v>0</v>
      </c>
      <c r="U185" s="56">
        <f>'Og s3a'!D183</f>
        <v>0</v>
      </c>
      <c r="V185" s="277">
        <f>Import!K181</f>
        <v>0</v>
      </c>
      <c r="W185" s="278">
        <f>Import!L181</f>
        <v>0</v>
      </c>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row>
    <row r="186" spans="2:57" ht="20.100000000000001" customHeight="1">
      <c r="B186" s="1251" t="str">
        <f t="shared" si="5"/>
        <v/>
      </c>
      <c r="C186" s="2265">
        <f>'Og s3a'!C184</f>
        <v>0</v>
      </c>
      <c r="D186" s="2266"/>
      <c r="E186" s="2266"/>
      <c r="F186" s="2266"/>
      <c r="G186" s="2266"/>
      <c r="H186" s="2267"/>
      <c r="I186" s="2268">
        <f>'Og s3a'!E184</f>
        <v>0</v>
      </c>
      <c r="J186" s="2269"/>
      <c r="K186" s="2269"/>
      <c r="L186" s="2269"/>
      <c r="M186" s="2269"/>
      <c r="N186" s="2270"/>
      <c r="O186" s="872">
        <f>'Og s3a'!F184</f>
        <v>0</v>
      </c>
      <c r="P186" s="945"/>
      <c r="Q186" s="945" t="str">
        <f t="shared" si="4"/>
        <v/>
      </c>
      <c r="R186" s="30"/>
      <c r="S186" s="47"/>
      <c r="T186" s="441">
        <f>'Og s3a'!G184</f>
        <v>0</v>
      </c>
      <c r="U186" s="56">
        <f>'Og s3a'!D184</f>
        <v>0</v>
      </c>
      <c r="V186" s="277">
        <f>Import!K182</f>
        <v>0</v>
      </c>
      <c r="W186" s="278">
        <f>Import!L182</f>
        <v>0</v>
      </c>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row>
    <row r="187" spans="2:57" ht="20.100000000000001" customHeight="1">
      <c r="B187" s="1251" t="str">
        <f t="shared" si="5"/>
        <v/>
      </c>
      <c r="C187" s="2265">
        <f>'Og s3a'!C185</f>
        <v>0</v>
      </c>
      <c r="D187" s="2266"/>
      <c r="E187" s="2266"/>
      <c r="F187" s="2266"/>
      <c r="G187" s="2266"/>
      <c r="H187" s="2267"/>
      <c r="I187" s="2268">
        <f>'Og s3a'!E185</f>
        <v>0</v>
      </c>
      <c r="J187" s="2269"/>
      <c r="K187" s="2269"/>
      <c r="L187" s="2269"/>
      <c r="M187" s="2269"/>
      <c r="N187" s="2270"/>
      <c r="O187" s="872">
        <f>'Og s3a'!F185</f>
        <v>0</v>
      </c>
      <c r="P187" s="945"/>
      <c r="Q187" s="945" t="str">
        <f t="shared" si="4"/>
        <v/>
      </c>
      <c r="R187" s="30"/>
      <c r="S187" s="47"/>
      <c r="T187" s="441">
        <f>'Og s3a'!G185</f>
        <v>0</v>
      </c>
      <c r="U187" s="56">
        <f>'Og s3a'!D185</f>
        <v>0</v>
      </c>
      <c r="V187" s="277">
        <f>Import!K183</f>
        <v>0</v>
      </c>
      <c r="W187" s="278">
        <f>Import!L183</f>
        <v>0</v>
      </c>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row>
    <row r="188" spans="2:57" ht="20.100000000000001" customHeight="1">
      <c r="B188" s="1251" t="str">
        <f t="shared" si="5"/>
        <v/>
      </c>
      <c r="C188" s="2265">
        <f>'Og s3a'!C186</f>
        <v>0</v>
      </c>
      <c r="D188" s="2266"/>
      <c r="E188" s="2266"/>
      <c r="F188" s="2266"/>
      <c r="G188" s="2266"/>
      <c r="H188" s="2267"/>
      <c r="I188" s="2268">
        <f>'Og s3a'!E186</f>
        <v>0</v>
      </c>
      <c r="J188" s="2269"/>
      <c r="K188" s="2269"/>
      <c r="L188" s="2269"/>
      <c r="M188" s="2269"/>
      <c r="N188" s="2270"/>
      <c r="O188" s="872">
        <f>'Og s3a'!F186</f>
        <v>0</v>
      </c>
      <c r="P188" s="945"/>
      <c r="Q188" s="945" t="str">
        <f t="shared" si="4"/>
        <v/>
      </c>
      <c r="R188" s="30"/>
      <c r="S188" s="47"/>
      <c r="T188" s="441">
        <f>'Og s3a'!G186</f>
        <v>0</v>
      </c>
      <c r="U188" s="56">
        <f>'Og s3a'!D186</f>
        <v>0</v>
      </c>
      <c r="V188" s="277">
        <f>Import!K184</f>
        <v>0</v>
      </c>
      <c r="W188" s="278">
        <f>Import!L184</f>
        <v>0</v>
      </c>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row>
    <row r="189" spans="2:57" ht="20.100000000000001" customHeight="1">
      <c r="B189" s="1251" t="str">
        <f t="shared" si="5"/>
        <v/>
      </c>
      <c r="C189" s="2265">
        <f>'Og s3a'!C187</f>
        <v>0</v>
      </c>
      <c r="D189" s="2266"/>
      <c r="E189" s="2266"/>
      <c r="F189" s="2266"/>
      <c r="G189" s="2266"/>
      <c r="H189" s="2267"/>
      <c r="I189" s="2268">
        <f>'Og s3a'!E187</f>
        <v>0</v>
      </c>
      <c r="J189" s="2269"/>
      <c r="K189" s="2269"/>
      <c r="L189" s="2269"/>
      <c r="M189" s="2269"/>
      <c r="N189" s="2270"/>
      <c r="O189" s="872">
        <f>'Og s3a'!F187</f>
        <v>0</v>
      </c>
      <c r="P189" s="945"/>
      <c r="Q189" s="945" t="str">
        <f t="shared" si="4"/>
        <v/>
      </c>
      <c r="R189" s="30"/>
      <c r="S189" s="47"/>
      <c r="T189" s="441">
        <f>'Og s3a'!G187</f>
        <v>0</v>
      </c>
      <c r="U189" s="56">
        <f>'Og s3a'!D187</f>
        <v>0</v>
      </c>
      <c r="V189" s="277">
        <f>Import!K185</f>
        <v>0</v>
      </c>
      <c r="W189" s="278">
        <f>Import!L185</f>
        <v>0</v>
      </c>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row>
    <row r="190" spans="2:57" ht="20.100000000000001" customHeight="1">
      <c r="B190" s="1251" t="str">
        <f t="shared" si="5"/>
        <v/>
      </c>
      <c r="C190" s="2265">
        <f>'Og s3a'!C188</f>
        <v>0</v>
      </c>
      <c r="D190" s="2266"/>
      <c r="E190" s="2266"/>
      <c r="F190" s="2266"/>
      <c r="G190" s="2266"/>
      <c r="H190" s="2267"/>
      <c r="I190" s="2268">
        <f>'Og s3a'!E188</f>
        <v>0</v>
      </c>
      <c r="J190" s="2269"/>
      <c r="K190" s="2269"/>
      <c r="L190" s="2269"/>
      <c r="M190" s="2269"/>
      <c r="N190" s="2270"/>
      <c r="O190" s="872">
        <f>'Og s3a'!F188</f>
        <v>0</v>
      </c>
      <c r="P190" s="945"/>
      <c r="Q190" s="945" t="str">
        <f t="shared" si="4"/>
        <v/>
      </c>
      <c r="R190" s="30"/>
      <c r="S190" s="47"/>
      <c r="T190" s="441">
        <f>'Og s3a'!G188</f>
        <v>0</v>
      </c>
      <c r="U190" s="56">
        <f>'Og s3a'!D188</f>
        <v>0</v>
      </c>
      <c r="V190" s="277">
        <f>Import!K186</f>
        <v>0</v>
      </c>
      <c r="W190" s="278">
        <f>Import!L186</f>
        <v>0</v>
      </c>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row>
    <row r="191" spans="2:57" ht="20.100000000000001" customHeight="1">
      <c r="B191" s="1251" t="str">
        <f t="shared" si="5"/>
        <v/>
      </c>
      <c r="C191" s="2265">
        <f>'Og s3a'!C189</f>
        <v>0</v>
      </c>
      <c r="D191" s="2266"/>
      <c r="E191" s="2266"/>
      <c r="F191" s="2266"/>
      <c r="G191" s="2266"/>
      <c r="H191" s="2267"/>
      <c r="I191" s="2268">
        <f>'Og s3a'!E189</f>
        <v>0</v>
      </c>
      <c r="J191" s="2269"/>
      <c r="K191" s="2269"/>
      <c r="L191" s="2269"/>
      <c r="M191" s="2269"/>
      <c r="N191" s="2270"/>
      <c r="O191" s="872">
        <f>'Og s3a'!F189</f>
        <v>0</v>
      </c>
      <c r="P191" s="945"/>
      <c r="Q191" s="945" t="str">
        <f t="shared" si="4"/>
        <v/>
      </c>
      <c r="R191" s="30"/>
      <c r="S191" s="47"/>
      <c r="T191" s="441">
        <f>'Og s3a'!G189</f>
        <v>0</v>
      </c>
      <c r="U191" s="56">
        <f>'Og s3a'!D189</f>
        <v>0</v>
      </c>
      <c r="V191" s="277">
        <f>Import!K187</f>
        <v>0</v>
      </c>
      <c r="W191" s="278">
        <f>Import!L187</f>
        <v>0</v>
      </c>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row>
    <row r="192" spans="2:57" ht="20.100000000000001" customHeight="1">
      <c r="B192" s="1251" t="str">
        <f t="shared" si="5"/>
        <v/>
      </c>
      <c r="C192" s="2265">
        <f>'Og s3a'!C190</f>
        <v>0</v>
      </c>
      <c r="D192" s="2266"/>
      <c r="E192" s="2266"/>
      <c r="F192" s="2266"/>
      <c r="G192" s="2266"/>
      <c r="H192" s="2267"/>
      <c r="I192" s="2268">
        <f>'Og s3a'!E190</f>
        <v>0</v>
      </c>
      <c r="J192" s="2269"/>
      <c r="K192" s="2269"/>
      <c r="L192" s="2269"/>
      <c r="M192" s="2269"/>
      <c r="N192" s="2270"/>
      <c r="O192" s="872">
        <f>'Og s3a'!F190</f>
        <v>0</v>
      </c>
      <c r="P192" s="945"/>
      <c r="Q192" s="945" t="str">
        <f t="shared" si="4"/>
        <v/>
      </c>
      <c r="R192" s="30"/>
      <c r="S192" s="47"/>
      <c r="T192" s="441">
        <f>'Og s3a'!G190</f>
        <v>0</v>
      </c>
      <c r="U192" s="56">
        <f>'Og s3a'!D190</f>
        <v>0</v>
      </c>
      <c r="V192" s="277">
        <f>Import!K188</f>
        <v>0</v>
      </c>
      <c r="W192" s="278">
        <f>Import!L188</f>
        <v>0</v>
      </c>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row>
    <row r="193" spans="2:57" ht="20.100000000000001" customHeight="1">
      <c r="B193" s="1251" t="str">
        <f t="shared" si="5"/>
        <v/>
      </c>
      <c r="C193" s="2265">
        <f>'Og s3a'!C191</f>
        <v>0</v>
      </c>
      <c r="D193" s="2266"/>
      <c r="E193" s="2266"/>
      <c r="F193" s="2266"/>
      <c r="G193" s="2266"/>
      <c r="H193" s="2267"/>
      <c r="I193" s="2268">
        <f>'Og s3a'!E191</f>
        <v>0</v>
      </c>
      <c r="J193" s="2269"/>
      <c r="K193" s="2269"/>
      <c r="L193" s="2269"/>
      <c r="M193" s="2269"/>
      <c r="N193" s="2270"/>
      <c r="O193" s="872">
        <f>'Og s3a'!F191</f>
        <v>0</v>
      </c>
      <c r="P193" s="945"/>
      <c r="Q193" s="945" t="str">
        <f t="shared" si="4"/>
        <v/>
      </c>
      <c r="R193" s="30"/>
      <c r="S193" s="47"/>
      <c r="T193" s="441">
        <f>'Og s3a'!G191</f>
        <v>0</v>
      </c>
      <c r="U193" s="56">
        <f>'Og s3a'!D191</f>
        <v>0</v>
      </c>
      <c r="V193" s="277">
        <f>Import!K189</f>
        <v>0</v>
      </c>
      <c r="W193" s="278">
        <f>Import!L189</f>
        <v>0</v>
      </c>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row>
    <row r="194" spans="2:57" ht="20.100000000000001" customHeight="1">
      <c r="B194" s="1251" t="str">
        <f t="shared" si="5"/>
        <v/>
      </c>
      <c r="C194" s="2265">
        <f>'Og s3a'!C192</f>
        <v>0</v>
      </c>
      <c r="D194" s="2266"/>
      <c r="E194" s="2266"/>
      <c r="F194" s="2266"/>
      <c r="G194" s="2266"/>
      <c r="H194" s="2267"/>
      <c r="I194" s="2268">
        <f>'Og s3a'!E192</f>
        <v>0</v>
      </c>
      <c r="J194" s="2269"/>
      <c r="K194" s="2269"/>
      <c r="L194" s="2269"/>
      <c r="M194" s="2269"/>
      <c r="N194" s="2270"/>
      <c r="O194" s="872">
        <f>'Og s3a'!F192</f>
        <v>0</v>
      </c>
      <c r="P194" s="945"/>
      <c r="Q194" s="945" t="str">
        <f t="shared" si="4"/>
        <v/>
      </c>
      <c r="R194" s="30"/>
      <c r="S194" s="47"/>
      <c r="T194" s="441">
        <f>'Og s3a'!G192</f>
        <v>0</v>
      </c>
      <c r="U194" s="56">
        <f>'Og s3a'!D192</f>
        <v>0</v>
      </c>
      <c r="V194" s="277">
        <f>Import!K190</f>
        <v>0</v>
      </c>
      <c r="W194" s="278">
        <f>Import!L190</f>
        <v>0</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row>
    <row r="195" spans="2:57" ht="20.100000000000001" customHeight="1">
      <c r="B195" s="1251" t="str">
        <f t="shared" si="5"/>
        <v/>
      </c>
      <c r="C195" s="2265">
        <f>'Og s3a'!C193</f>
        <v>0</v>
      </c>
      <c r="D195" s="2266"/>
      <c r="E195" s="2266"/>
      <c r="F195" s="2266"/>
      <c r="G195" s="2266"/>
      <c r="H195" s="2267"/>
      <c r="I195" s="2268">
        <f>'Og s3a'!E193</f>
        <v>0</v>
      </c>
      <c r="J195" s="2269"/>
      <c r="K195" s="2269"/>
      <c r="L195" s="2269"/>
      <c r="M195" s="2269"/>
      <c r="N195" s="2270"/>
      <c r="O195" s="872">
        <f>'Og s3a'!F193</f>
        <v>0</v>
      </c>
      <c r="P195" s="945"/>
      <c r="Q195" s="945" t="str">
        <f t="shared" si="4"/>
        <v/>
      </c>
      <c r="R195" s="30"/>
      <c r="S195" s="47"/>
      <c r="T195" s="441">
        <f>'Og s3a'!G193</f>
        <v>0</v>
      </c>
      <c r="U195" s="56">
        <f>'Og s3a'!D193</f>
        <v>0</v>
      </c>
      <c r="V195" s="277">
        <f>Import!K191</f>
        <v>0</v>
      </c>
      <c r="W195" s="278">
        <f>Import!L191</f>
        <v>0</v>
      </c>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row>
    <row r="196" spans="2:57" ht="20.100000000000001" customHeight="1">
      <c r="B196" s="1251" t="str">
        <f t="shared" si="5"/>
        <v/>
      </c>
      <c r="C196" s="2265">
        <f>'Og s3a'!C194</f>
        <v>0</v>
      </c>
      <c r="D196" s="2266"/>
      <c r="E196" s="2266"/>
      <c r="F196" s="2266"/>
      <c r="G196" s="2266"/>
      <c r="H196" s="2267"/>
      <c r="I196" s="2268">
        <f>'Og s3a'!E194</f>
        <v>0</v>
      </c>
      <c r="J196" s="2269"/>
      <c r="K196" s="2269"/>
      <c r="L196" s="2269"/>
      <c r="M196" s="2269"/>
      <c r="N196" s="2270"/>
      <c r="O196" s="872">
        <f>'Og s3a'!F194</f>
        <v>0</v>
      </c>
      <c r="P196" s="945"/>
      <c r="Q196" s="945" t="str">
        <f t="shared" si="4"/>
        <v/>
      </c>
      <c r="R196" s="30"/>
      <c r="S196" s="47"/>
      <c r="T196" s="441">
        <f>'Og s3a'!G194</f>
        <v>0</v>
      </c>
      <c r="U196" s="56">
        <f>'Og s3a'!D194</f>
        <v>0</v>
      </c>
      <c r="V196" s="277">
        <f>Import!K192</f>
        <v>0</v>
      </c>
      <c r="W196" s="278">
        <f>Import!L192</f>
        <v>0</v>
      </c>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row>
    <row r="197" spans="2:57" ht="20.100000000000001" customHeight="1">
      <c r="B197" s="1251" t="str">
        <f t="shared" si="5"/>
        <v/>
      </c>
      <c r="C197" s="2265">
        <f>'Og s3a'!C195</f>
        <v>0</v>
      </c>
      <c r="D197" s="2266"/>
      <c r="E197" s="2266"/>
      <c r="F197" s="2266"/>
      <c r="G197" s="2266"/>
      <c r="H197" s="2267"/>
      <c r="I197" s="2268">
        <f>'Og s3a'!E195</f>
        <v>0</v>
      </c>
      <c r="J197" s="2269"/>
      <c r="K197" s="2269"/>
      <c r="L197" s="2269"/>
      <c r="M197" s="2269"/>
      <c r="N197" s="2270"/>
      <c r="O197" s="872">
        <f>'Og s3a'!F195</f>
        <v>0</v>
      </c>
      <c r="P197" s="945"/>
      <c r="Q197" s="945" t="str">
        <f t="shared" si="4"/>
        <v/>
      </c>
      <c r="R197" s="30"/>
      <c r="S197" s="47"/>
      <c r="T197" s="441">
        <f>'Og s3a'!G195</f>
        <v>0</v>
      </c>
      <c r="U197" s="56">
        <f>'Og s3a'!D195</f>
        <v>0</v>
      </c>
      <c r="V197" s="277">
        <f>Import!K193</f>
        <v>0</v>
      </c>
      <c r="W197" s="278">
        <f>Import!L193</f>
        <v>0</v>
      </c>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row>
    <row r="198" spans="2:57" ht="20.100000000000001" customHeight="1">
      <c r="B198" s="1251" t="str">
        <f t="shared" si="5"/>
        <v/>
      </c>
      <c r="C198" s="2265">
        <f>'Og s3a'!C196</f>
        <v>0</v>
      </c>
      <c r="D198" s="2266"/>
      <c r="E198" s="2266"/>
      <c r="F198" s="2266"/>
      <c r="G198" s="2266"/>
      <c r="H198" s="2267"/>
      <c r="I198" s="2268">
        <f>'Og s3a'!E196</f>
        <v>0</v>
      </c>
      <c r="J198" s="2269"/>
      <c r="K198" s="2269"/>
      <c r="L198" s="2269"/>
      <c r="M198" s="2269"/>
      <c r="N198" s="2270"/>
      <c r="O198" s="872">
        <f>'Og s3a'!F196</f>
        <v>0</v>
      </c>
      <c r="P198" s="945"/>
      <c r="Q198" s="945" t="str">
        <f t="shared" si="4"/>
        <v/>
      </c>
      <c r="R198" s="30"/>
      <c r="S198" s="47"/>
      <c r="T198" s="441">
        <f>'Og s3a'!G196</f>
        <v>0</v>
      </c>
      <c r="U198" s="56">
        <f>'Og s3a'!D196</f>
        <v>0</v>
      </c>
      <c r="V198" s="277">
        <f>Import!K194</f>
        <v>0</v>
      </c>
      <c r="W198" s="278">
        <f>Import!L194</f>
        <v>0</v>
      </c>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row>
    <row r="199" spans="2:57" ht="20.100000000000001" customHeight="1">
      <c r="B199" s="1251" t="str">
        <f t="shared" si="5"/>
        <v/>
      </c>
      <c r="C199" s="2265">
        <f>'Og s3a'!C197</f>
        <v>0</v>
      </c>
      <c r="D199" s="2266"/>
      <c r="E199" s="2266"/>
      <c r="F199" s="2266"/>
      <c r="G199" s="2266"/>
      <c r="H199" s="2267"/>
      <c r="I199" s="2268">
        <f>'Og s3a'!E197</f>
        <v>0</v>
      </c>
      <c r="J199" s="2269"/>
      <c r="K199" s="2269"/>
      <c r="L199" s="2269"/>
      <c r="M199" s="2269"/>
      <c r="N199" s="2270"/>
      <c r="O199" s="872">
        <f>'Og s3a'!F197</f>
        <v>0</v>
      </c>
      <c r="P199" s="945"/>
      <c r="Q199" s="945" t="str">
        <f t="shared" si="4"/>
        <v/>
      </c>
      <c r="R199" s="30"/>
      <c r="S199" s="47"/>
      <c r="T199" s="441">
        <f>'Og s3a'!G197</f>
        <v>0</v>
      </c>
      <c r="U199" s="56">
        <f>'Og s3a'!D197</f>
        <v>0</v>
      </c>
      <c r="V199" s="277">
        <f>Import!K195</f>
        <v>0</v>
      </c>
      <c r="W199" s="278">
        <f>Import!L195</f>
        <v>0</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row>
    <row r="200" spans="2:57" ht="20.100000000000001" customHeight="1">
      <c r="B200" s="1251" t="str">
        <f t="shared" si="5"/>
        <v/>
      </c>
      <c r="C200" s="2265">
        <f>'Og s3a'!C198</f>
        <v>0</v>
      </c>
      <c r="D200" s="2266"/>
      <c r="E200" s="2266"/>
      <c r="F200" s="2266"/>
      <c r="G200" s="2266"/>
      <c r="H200" s="2267"/>
      <c r="I200" s="2268">
        <f>'Og s3a'!E198</f>
        <v>0</v>
      </c>
      <c r="J200" s="2269"/>
      <c r="K200" s="2269"/>
      <c r="L200" s="2269"/>
      <c r="M200" s="2269"/>
      <c r="N200" s="2270"/>
      <c r="O200" s="872">
        <f>'Og s3a'!F198</f>
        <v>0</v>
      </c>
      <c r="P200" s="945"/>
      <c r="Q200" s="945" t="str">
        <f t="shared" si="4"/>
        <v/>
      </c>
      <c r="R200" s="30"/>
      <c r="S200" s="47"/>
      <c r="T200" s="441">
        <f>'Og s3a'!G198</f>
        <v>0</v>
      </c>
      <c r="U200" s="56">
        <f>'Og s3a'!D198</f>
        <v>0</v>
      </c>
      <c r="V200" s="277">
        <f>Import!K196</f>
        <v>0</v>
      </c>
      <c r="W200" s="278">
        <f>Import!L196</f>
        <v>0</v>
      </c>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row>
    <row r="201" spans="2:57" ht="20.100000000000001" customHeight="1">
      <c r="B201" s="1251" t="str">
        <f t="shared" si="5"/>
        <v/>
      </c>
      <c r="C201" s="2265">
        <f>'Og s3a'!C199</f>
        <v>0</v>
      </c>
      <c r="D201" s="2266"/>
      <c r="E201" s="2266"/>
      <c r="F201" s="2266"/>
      <c r="G201" s="2266"/>
      <c r="H201" s="2267"/>
      <c r="I201" s="2268">
        <f>'Og s3a'!E199</f>
        <v>0</v>
      </c>
      <c r="J201" s="2269"/>
      <c r="K201" s="2269"/>
      <c r="L201" s="2269"/>
      <c r="M201" s="2269"/>
      <c r="N201" s="2270"/>
      <c r="O201" s="872">
        <f>'Og s3a'!F199</f>
        <v>0</v>
      </c>
      <c r="P201" s="945"/>
      <c r="Q201" s="945" t="str">
        <f t="shared" ref="Q201:Q264" si="6">IF(AND(V201=0,W201=0),"",IF(AND(V201&gt;0,W201=0),V201,IF(AND(V201=0,W201&gt;0),W201,IF(AND(V201&gt;0,W201&gt;0),"Nie może być pak. 4 i 5 jednocześnie."))))</f>
        <v/>
      </c>
      <c r="R201" s="30"/>
      <c r="S201" s="47"/>
      <c r="T201" s="441">
        <f>'Og s3a'!G199</f>
        <v>0</v>
      </c>
      <c r="U201" s="56">
        <f>'Og s3a'!D199</f>
        <v>0</v>
      </c>
      <c r="V201" s="277">
        <f>Import!K197</f>
        <v>0</v>
      </c>
      <c r="W201" s="278">
        <f>Import!L197</f>
        <v>0</v>
      </c>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row>
    <row r="202" spans="2:57" ht="20.100000000000001" customHeight="1">
      <c r="B202" s="1251" t="str">
        <f t="shared" ref="B202:B265" si="7">IF(O202&gt;0,"Wypełnione","")</f>
        <v/>
      </c>
      <c r="C202" s="2265">
        <f>'Og s3a'!C200</f>
        <v>0</v>
      </c>
      <c r="D202" s="2266"/>
      <c r="E202" s="2266"/>
      <c r="F202" s="2266"/>
      <c r="G202" s="2266"/>
      <c r="H202" s="2267"/>
      <c r="I202" s="2268">
        <f>'Og s3a'!E200</f>
        <v>0</v>
      </c>
      <c r="J202" s="2269"/>
      <c r="K202" s="2269"/>
      <c r="L202" s="2269"/>
      <c r="M202" s="2269"/>
      <c r="N202" s="2270"/>
      <c r="O202" s="872">
        <f>'Og s3a'!F200</f>
        <v>0</v>
      </c>
      <c r="P202" s="945"/>
      <c r="Q202" s="945" t="str">
        <f t="shared" si="6"/>
        <v/>
      </c>
      <c r="R202" s="30"/>
      <c r="S202" s="47"/>
      <c r="T202" s="441">
        <f>'Og s3a'!G200</f>
        <v>0</v>
      </c>
      <c r="U202" s="56">
        <f>'Og s3a'!D200</f>
        <v>0</v>
      </c>
      <c r="V202" s="277">
        <f>Import!K198</f>
        <v>0</v>
      </c>
      <c r="W202" s="278">
        <f>Import!L198</f>
        <v>0</v>
      </c>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row>
    <row r="203" spans="2:57" ht="20.100000000000001" customHeight="1">
      <c r="B203" s="1251" t="str">
        <f t="shared" si="7"/>
        <v/>
      </c>
      <c r="C203" s="2265">
        <f>'Og s3a'!C201</f>
        <v>0</v>
      </c>
      <c r="D203" s="2266"/>
      <c r="E203" s="2266"/>
      <c r="F203" s="2266"/>
      <c r="G203" s="2266"/>
      <c r="H203" s="2267"/>
      <c r="I203" s="2268">
        <f>'Og s3a'!E201</f>
        <v>0</v>
      </c>
      <c r="J203" s="2269"/>
      <c r="K203" s="2269"/>
      <c r="L203" s="2269"/>
      <c r="M203" s="2269"/>
      <c r="N203" s="2270"/>
      <c r="O203" s="872">
        <f>'Og s3a'!F201</f>
        <v>0</v>
      </c>
      <c r="P203" s="945"/>
      <c r="Q203" s="945" t="str">
        <f t="shared" si="6"/>
        <v/>
      </c>
      <c r="R203" s="30"/>
      <c r="S203" s="47"/>
      <c r="T203" s="441">
        <f>'Og s3a'!G201</f>
        <v>0</v>
      </c>
      <c r="U203" s="56">
        <f>'Og s3a'!D201</f>
        <v>0</v>
      </c>
      <c r="V203" s="277">
        <f>Import!K199</f>
        <v>0</v>
      </c>
      <c r="W203" s="278">
        <f>Import!L199</f>
        <v>0</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row>
    <row r="204" spans="2:57" ht="20.100000000000001" customHeight="1">
      <c r="B204" s="1251" t="str">
        <f t="shared" si="7"/>
        <v/>
      </c>
      <c r="C204" s="2265">
        <f>'Og s3a'!C202</f>
        <v>0</v>
      </c>
      <c r="D204" s="2266"/>
      <c r="E204" s="2266"/>
      <c r="F204" s="2266"/>
      <c r="G204" s="2266"/>
      <c r="H204" s="2267"/>
      <c r="I204" s="2268">
        <f>'Og s3a'!E202</f>
        <v>0</v>
      </c>
      <c r="J204" s="2269"/>
      <c r="K204" s="2269"/>
      <c r="L204" s="2269"/>
      <c r="M204" s="2269"/>
      <c r="N204" s="2270"/>
      <c r="O204" s="872">
        <f>'Og s3a'!F202</f>
        <v>0</v>
      </c>
      <c r="P204" s="945"/>
      <c r="Q204" s="945" t="str">
        <f t="shared" si="6"/>
        <v/>
      </c>
      <c r="R204" s="30"/>
      <c r="S204" s="47"/>
      <c r="T204" s="441">
        <f>'Og s3a'!G202</f>
        <v>0</v>
      </c>
      <c r="U204" s="56">
        <f>'Og s3a'!D202</f>
        <v>0</v>
      </c>
      <c r="V204" s="277">
        <f>Import!K200</f>
        <v>0</v>
      </c>
      <c r="W204" s="278">
        <f>Import!L200</f>
        <v>0</v>
      </c>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row>
    <row r="205" spans="2:57" ht="20.100000000000001" customHeight="1">
      <c r="B205" s="1251" t="str">
        <f t="shared" si="7"/>
        <v/>
      </c>
      <c r="C205" s="2265">
        <f>'Og s3a'!C203</f>
        <v>0</v>
      </c>
      <c r="D205" s="2266"/>
      <c r="E205" s="2266"/>
      <c r="F205" s="2266"/>
      <c r="G205" s="2266"/>
      <c r="H205" s="2267"/>
      <c r="I205" s="2268">
        <f>'Og s3a'!E203</f>
        <v>0</v>
      </c>
      <c r="J205" s="2269"/>
      <c r="K205" s="2269"/>
      <c r="L205" s="2269"/>
      <c r="M205" s="2269"/>
      <c r="N205" s="2270"/>
      <c r="O205" s="872">
        <f>'Og s3a'!F203</f>
        <v>0</v>
      </c>
      <c r="P205" s="945"/>
      <c r="Q205" s="945" t="str">
        <f t="shared" si="6"/>
        <v/>
      </c>
      <c r="R205" s="30"/>
      <c r="S205" s="47"/>
      <c r="T205" s="441">
        <f>'Og s3a'!G203</f>
        <v>0</v>
      </c>
      <c r="U205" s="56">
        <f>'Og s3a'!D203</f>
        <v>0</v>
      </c>
      <c r="V205" s="277">
        <f>Import!K201</f>
        <v>0</v>
      </c>
      <c r="W205" s="278">
        <f>Import!L201</f>
        <v>0</v>
      </c>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row>
    <row r="206" spans="2:57" ht="20.100000000000001" customHeight="1">
      <c r="B206" s="1251" t="str">
        <f t="shared" si="7"/>
        <v/>
      </c>
      <c r="C206" s="2265">
        <f>'Og s3a'!C204</f>
        <v>0</v>
      </c>
      <c r="D206" s="2266"/>
      <c r="E206" s="2266"/>
      <c r="F206" s="2266"/>
      <c r="G206" s="2266"/>
      <c r="H206" s="2267"/>
      <c r="I206" s="2268">
        <f>'Og s3a'!E204</f>
        <v>0</v>
      </c>
      <c r="J206" s="2269"/>
      <c r="K206" s="2269"/>
      <c r="L206" s="2269"/>
      <c r="M206" s="2269"/>
      <c r="N206" s="2270"/>
      <c r="O206" s="872">
        <f>'Og s3a'!F204</f>
        <v>0</v>
      </c>
      <c r="P206" s="945"/>
      <c r="Q206" s="945" t="str">
        <f t="shared" si="6"/>
        <v/>
      </c>
      <c r="R206" s="30"/>
      <c r="S206" s="47"/>
      <c r="T206" s="441">
        <f>'Og s3a'!G204</f>
        <v>0</v>
      </c>
      <c r="U206" s="56">
        <f>'Og s3a'!D204</f>
        <v>0</v>
      </c>
      <c r="V206" s="277">
        <f>Import!K202</f>
        <v>0</v>
      </c>
      <c r="W206" s="278">
        <f>Import!L202</f>
        <v>0</v>
      </c>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row>
    <row r="207" spans="2:57" ht="20.100000000000001" customHeight="1">
      <c r="B207" s="1251" t="str">
        <f t="shared" si="7"/>
        <v/>
      </c>
      <c r="C207" s="2265">
        <f>'Og s3a'!C205</f>
        <v>0</v>
      </c>
      <c r="D207" s="2266"/>
      <c r="E207" s="2266"/>
      <c r="F207" s="2266"/>
      <c r="G207" s="2266"/>
      <c r="H207" s="2267"/>
      <c r="I207" s="2268">
        <f>'Og s3a'!E205</f>
        <v>0</v>
      </c>
      <c r="J207" s="2269"/>
      <c r="K207" s="2269"/>
      <c r="L207" s="2269"/>
      <c r="M207" s="2269"/>
      <c r="N207" s="2270"/>
      <c r="O207" s="872">
        <f>'Og s3a'!F205</f>
        <v>0</v>
      </c>
      <c r="P207" s="945"/>
      <c r="Q207" s="945" t="str">
        <f t="shared" si="6"/>
        <v/>
      </c>
      <c r="R207" s="30"/>
      <c r="S207" s="47"/>
      <c r="T207" s="441">
        <f>'Og s3a'!G205</f>
        <v>0</v>
      </c>
      <c r="U207" s="56">
        <f>'Og s3a'!D205</f>
        <v>0</v>
      </c>
      <c r="V207" s="277">
        <f>Import!K203</f>
        <v>0</v>
      </c>
      <c r="W207" s="278">
        <f>Import!L203</f>
        <v>0</v>
      </c>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row>
    <row r="208" spans="2:57" ht="20.100000000000001" customHeight="1">
      <c r="B208" s="1251" t="str">
        <f t="shared" si="7"/>
        <v/>
      </c>
      <c r="C208" s="2265">
        <f>'Og s3a'!C206</f>
        <v>0</v>
      </c>
      <c r="D208" s="2266"/>
      <c r="E208" s="2266"/>
      <c r="F208" s="2266"/>
      <c r="G208" s="2266"/>
      <c r="H208" s="2267"/>
      <c r="I208" s="2268">
        <f>'Og s3a'!E206</f>
        <v>0</v>
      </c>
      <c r="J208" s="2269"/>
      <c r="K208" s="2269"/>
      <c r="L208" s="2269"/>
      <c r="M208" s="2269"/>
      <c r="N208" s="2270"/>
      <c r="O208" s="872">
        <f>'Og s3a'!F206</f>
        <v>0</v>
      </c>
      <c r="P208" s="945"/>
      <c r="Q208" s="945" t="str">
        <f t="shared" si="6"/>
        <v/>
      </c>
      <c r="R208" s="30"/>
      <c r="S208" s="47"/>
      <c r="T208" s="441">
        <f>'Og s3a'!G206</f>
        <v>0</v>
      </c>
      <c r="U208" s="56">
        <f>'Og s3a'!D206</f>
        <v>0</v>
      </c>
      <c r="V208" s="277">
        <f>Import!K204</f>
        <v>0</v>
      </c>
      <c r="W208" s="278">
        <f>Import!L204</f>
        <v>0</v>
      </c>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row>
    <row r="209" spans="2:57" ht="20.100000000000001" customHeight="1">
      <c r="B209" s="1251" t="str">
        <f t="shared" si="7"/>
        <v/>
      </c>
      <c r="C209" s="2265">
        <f>'Og s3a'!C207</f>
        <v>0</v>
      </c>
      <c r="D209" s="2266"/>
      <c r="E209" s="2266"/>
      <c r="F209" s="2266"/>
      <c r="G209" s="2266"/>
      <c r="H209" s="2267"/>
      <c r="I209" s="2268">
        <f>'Og s3a'!E207</f>
        <v>0</v>
      </c>
      <c r="J209" s="2269"/>
      <c r="K209" s="2269"/>
      <c r="L209" s="2269"/>
      <c r="M209" s="2269"/>
      <c r="N209" s="2270"/>
      <c r="O209" s="872">
        <f>'Og s3a'!F207</f>
        <v>0</v>
      </c>
      <c r="P209" s="945"/>
      <c r="Q209" s="945" t="str">
        <f t="shared" si="6"/>
        <v/>
      </c>
      <c r="R209" s="30"/>
      <c r="S209" s="47"/>
      <c r="T209" s="441">
        <f>'Og s3a'!G207</f>
        <v>0</v>
      </c>
      <c r="U209" s="56">
        <f>'Og s3a'!D207</f>
        <v>0</v>
      </c>
      <c r="V209" s="277">
        <f>Import!K205</f>
        <v>0</v>
      </c>
      <c r="W209" s="278">
        <f>Import!L205</f>
        <v>0</v>
      </c>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row>
    <row r="210" spans="2:57" ht="20.100000000000001" customHeight="1">
      <c r="B210" s="1251" t="str">
        <f t="shared" si="7"/>
        <v/>
      </c>
      <c r="C210" s="2265">
        <f>'Og s3a'!C208</f>
        <v>0</v>
      </c>
      <c r="D210" s="2266"/>
      <c r="E210" s="2266"/>
      <c r="F210" s="2266"/>
      <c r="G210" s="2266"/>
      <c r="H210" s="2267"/>
      <c r="I210" s="2268">
        <f>'Og s3a'!E208</f>
        <v>0</v>
      </c>
      <c r="J210" s="2269"/>
      <c r="K210" s="2269"/>
      <c r="L210" s="2269"/>
      <c r="M210" s="2269"/>
      <c r="N210" s="2270"/>
      <c r="O210" s="872">
        <f>'Og s3a'!F208</f>
        <v>0</v>
      </c>
      <c r="P210" s="945"/>
      <c r="Q210" s="945" t="str">
        <f t="shared" si="6"/>
        <v/>
      </c>
      <c r="R210" s="30"/>
      <c r="S210" s="47"/>
      <c r="T210" s="441">
        <f>'Og s3a'!G208</f>
        <v>0</v>
      </c>
      <c r="U210" s="56">
        <f>'Og s3a'!D208</f>
        <v>0</v>
      </c>
      <c r="V210" s="277">
        <f>Import!K206</f>
        <v>0</v>
      </c>
      <c r="W210" s="278">
        <f>Import!L206</f>
        <v>0</v>
      </c>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row>
    <row r="211" spans="2:57" ht="20.100000000000001" customHeight="1">
      <c r="B211" s="1251" t="str">
        <f t="shared" si="7"/>
        <v/>
      </c>
      <c r="C211" s="2265">
        <f>'Og s3a'!C209</f>
        <v>0</v>
      </c>
      <c r="D211" s="2266"/>
      <c r="E211" s="2266"/>
      <c r="F211" s="2266"/>
      <c r="G211" s="2266"/>
      <c r="H211" s="2267"/>
      <c r="I211" s="2268">
        <f>'Og s3a'!E209</f>
        <v>0</v>
      </c>
      <c r="J211" s="2269"/>
      <c r="K211" s="2269"/>
      <c r="L211" s="2269"/>
      <c r="M211" s="2269"/>
      <c r="N211" s="2270"/>
      <c r="O211" s="872">
        <f>'Og s3a'!F209</f>
        <v>0</v>
      </c>
      <c r="P211" s="945"/>
      <c r="Q211" s="945" t="str">
        <f t="shared" si="6"/>
        <v/>
      </c>
      <c r="R211" s="30"/>
      <c r="S211" s="47"/>
      <c r="T211" s="441">
        <f>'Og s3a'!G209</f>
        <v>0</v>
      </c>
      <c r="U211" s="56">
        <f>'Og s3a'!D209</f>
        <v>0</v>
      </c>
      <c r="V211" s="277">
        <f>Import!K207</f>
        <v>0</v>
      </c>
      <c r="W211" s="278">
        <f>Import!L207</f>
        <v>0</v>
      </c>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row>
    <row r="212" spans="2:57" ht="20.100000000000001" customHeight="1">
      <c r="B212" s="1251" t="str">
        <f t="shared" si="7"/>
        <v/>
      </c>
      <c r="C212" s="2265">
        <f>'Og s3a'!C210</f>
        <v>0</v>
      </c>
      <c r="D212" s="2266"/>
      <c r="E212" s="2266"/>
      <c r="F212" s="2266"/>
      <c r="G212" s="2266"/>
      <c r="H212" s="2267"/>
      <c r="I212" s="2268">
        <f>'Og s3a'!E210</f>
        <v>0</v>
      </c>
      <c r="J212" s="2269"/>
      <c r="K212" s="2269"/>
      <c r="L212" s="2269"/>
      <c r="M212" s="2269"/>
      <c r="N212" s="2270"/>
      <c r="O212" s="872">
        <f>'Og s3a'!F210</f>
        <v>0</v>
      </c>
      <c r="P212" s="945"/>
      <c r="Q212" s="945" t="str">
        <f t="shared" si="6"/>
        <v/>
      </c>
      <c r="R212" s="30"/>
      <c r="S212" s="47"/>
      <c r="T212" s="441">
        <f>'Og s3a'!G210</f>
        <v>0</v>
      </c>
      <c r="U212" s="56">
        <f>'Og s3a'!D210</f>
        <v>0</v>
      </c>
      <c r="V212" s="277">
        <f>Import!K208</f>
        <v>0</v>
      </c>
      <c r="W212" s="278">
        <f>Import!L208</f>
        <v>0</v>
      </c>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row>
    <row r="213" spans="2:57" ht="20.100000000000001" customHeight="1">
      <c r="B213" s="1251" t="str">
        <f t="shared" si="7"/>
        <v/>
      </c>
      <c r="C213" s="2265">
        <f>'Og s3a'!C211</f>
        <v>0</v>
      </c>
      <c r="D213" s="2266"/>
      <c r="E213" s="2266"/>
      <c r="F213" s="2266"/>
      <c r="G213" s="2266"/>
      <c r="H213" s="2267"/>
      <c r="I213" s="2268">
        <f>'Og s3a'!E211</f>
        <v>0</v>
      </c>
      <c r="J213" s="2269"/>
      <c r="K213" s="2269"/>
      <c r="L213" s="2269"/>
      <c r="M213" s="2269"/>
      <c r="N213" s="2270"/>
      <c r="O213" s="872">
        <f>'Og s3a'!F211</f>
        <v>0</v>
      </c>
      <c r="P213" s="945"/>
      <c r="Q213" s="945" t="str">
        <f t="shared" si="6"/>
        <v/>
      </c>
      <c r="R213" s="30"/>
      <c r="S213" s="47"/>
      <c r="T213" s="441">
        <f>'Og s3a'!G211</f>
        <v>0</v>
      </c>
      <c r="U213" s="56">
        <f>'Og s3a'!D211</f>
        <v>0</v>
      </c>
      <c r="V213" s="277">
        <f>Import!K209</f>
        <v>0</v>
      </c>
      <c r="W213" s="278">
        <f>Import!L209</f>
        <v>0</v>
      </c>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row>
    <row r="214" spans="2:57" ht="20.100000000000001" customHeight="1">
      <c r="B214" s="1251" t="str">
        <f t="shared" si="7"/>
        <v/>
      </c>
      <c r="C214" s="2265">
        <f>'Og s3a'!C212</f>
        <v>0</v>
      </c>
      <c r="D214" s="2266"/>
      <c r="E214" s="2266"/>
      <c r="F214" s="2266"/>
      <c r="G214" s="2266"/>
      <c r="H214" s="2267"/>
      <c r="I214" s="2268">
        <f>'Og s3a'!E212</f>
        <v>0</v>
      </c>
      <c r="J214" s="2269"/>
      <c r="K214" s="2269"/>
      <c r="L214" s="2269"/>
      <c r="M214" s="2269"/>
      <c r="N214" s="2270"/>
      <c r="O214" s="872">
        <f>'Og s3a'!F212</f>
        <v>0</v>
      </c>
      <c r="P214" s="945"/>
      <c r="Q214" s="945" t="str">
        <f t="shared" si="6"/>
        <v/>
      </c>
      <c r="R214" s="30"/>
      <c r="S214" s="47"/>
      <c r="T214" s="441">
        <f>'Og s3a'!G212</f>
        <v>0</v>
      </c>
      <c r="U214" s="56">
        <f>'Og s3a'!D212</f>
        <v>0</v>
      </c>
      <c r="V214" s="277">
        <f>Import!K210</f>
        <v>0</v>
      </c>
      <c r="W214" s="278">
        <f>Import!L210</f>
        <v>0</v>
      </c>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row>
    <row r="215" spans="2:57" ht="20.100000000000001" customHeight="1">
      <c r="B215" s="1251" t="str">
        <f t="shared" si="7"/>
        <v/>
      </c>
      <c r="C215" s="2265">
        <f>'Og s3a'!C213</f>
        <v>0</v>
      </c>
      <c r="D215" s="2266"/>
      <c r="E215" s="2266"/>
      <c r="F215" s="2266"/>
      <c r="G215" s="2266"/>
      <c r="H215" s="2267"/>
      <c r="I215" s="2268">
        <f>'Og s3a'!E213</f>
        <v>0</v>
      </c>
      <c r="J215" s="2269"/>
      <c r="K215" s="2269"/>
      <c r="L215" s="2269"/>
      <c r="M215" s="2269"/>
      <c r="N215" s="2270"/>
      <c r="O215" s="872">
        <f>'Og s3a'!F213</f>
        <v>0</v>
      </c>
      <c r="P215" s="945"/>
      <c r="Q215" s="945" t="str">
        <f t="shared" si="6"/>
        <v/>
      </c>
      <c r="R215" s="30"/>
      <c r="S215" s="47"/>
      <c r="T215" s="441">
        <f>'Og s3a'!G213</f>
        <v>0</v>
      </c>
      <c r="U215" s="56">
        <f>'Og s3a'!D213</f>
        <v>0</v>
      </c>
      <c r="V215" s="277">
        <f>Import!K211</f>
        <v>0</v>
      </c>
      <c r="W215" s="278">
        <f>Import!L211</f>
        <v>0</v>
      </c>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row>
    <row r="216" spans="2:57" ht="20.100000000000001" customHeight="1">
      <c r="B216" s="1251" t="str">
        <f t="shared" si="7"/>
        <v/>
      </c>
      <c r="C216" s="2265">
        <f>'Og s3a'!C214</f>
        <v>0</v>
      </c>
      <c r="D216" s="2266"/>
      <c r="E216" s="2266"/>
      <c r="F216" s="2266"/>
      <c r="G216" s="2266"/>
      <c r="H216" s="2267"/>
      <c r="I216" s="2268">
        <f>'Og s3a'!E214</f>
        <v>0</v>
      </c>
      <c r="J216" s="2269"/>
      <c r="K216" s="2269"/>
      <c r="L216" s="2269"/>
      <c r="M216" s="2269"/>
      <c r="N216" s="2270"/>
      <c r="O216" s="872">
        <f>'Og s3a'!F214</f>
        <v>0</v>
      </c>
      <c r="P216" s="945"/>
      <c r="Q216" s="945" t="str">
        <f t="shared" si="6"/>
        <v/>
      </c>
      <c r="R216" s="30"/>
      <c r="S216" s="47"/>
      <c r="T216" s="441">
        <f>'Og s3a'!G214</f>
        <v>0</v>
      </c>
      <c r="U216" s="56">
        <f>'Og s3a'!D214</f>
        <v>0</v>
      </c>
      <c r="V216" s="277">
        <f>Import!K212</f>
        <v>0</v>
      </c>
      <c r="W216" s="278">
        <f>Import!L212</f>
        <v>0</v>
      </c>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row>
    <row r="217" spans="2:57" ht="20.100000000000001" customHeight="1">
      <c r="B217" s="1251" t="str">
        <f t="shared" si="7"/>
        <v/>
      </c>
      <c r="C217" s="2265">
        <f>'Og s3a'!C215</f>
        <v>0</v>
      </c>
      <c r="D217" s="2266"/>
      <c r="E217" s="2266"/>
      <c r="F217" s="2266"/>
      <c r="G217" s="2266"/>
      <c r="H217" s="2267"/>
      <c r="I217" s="2268">
        <f>'Og s3a'!E215</f>
        <v>0</v>
      </c>
      <c r="J217" s="2269"/>
      <c r="K217" s="2269"/>
      <c r="L217" s="2269"/>
      <c r="M217" s="2269"/>
      <c r="N217" s="2270"/>
      <c r="O217" s="872">
        <f>'Og s3a'!F215</f>
        <v>0</v>
      </c>
      <c r="P217" s="945"/>
      <c r="Q217" s="945" t="str">
        <f t="shared" si="6"/>
        <v/>
      </c>
      <c r="R217" s="30"/>
      <c r="S217" s="47"/>
      <c r="T217" s="441">
        <f>'Og s3a'!G215</f>
        <v>0</v>
      </c>
      <c r="U217" s="56">
        <f>'Og s3a'!D215</f>
        <v>0</v>
      </c>
      <c r="V217" s="277">
        <f>Import!K213</f>
        <v>0</v>
      </c>
      <c r="W217" s="278">
        <f>Import!L213</f>
        <v>0</v>
      </c>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row>
    <row r="218" spans="2:57" ht="20.100000000000001" customHeight="1">
      <c r="B218" s="1251" t="str">
        <f t="shared" si="7"/>
        <v/>
      </c>
      <c r="C218" s="2265">
        <f>'Og s3a'!C216</f>
        <v>0</v>
      </c>
      <c r="D218" s="2266"/>
      <c r="E218" s="2266"/>
      <c r="F218" s="2266"/>
      <c r="G218" s="2266"/>
      <c r="H218" s="2267"/>
      <c r="I218" s="2268">
        <f>'Og s3a'!E216</f>
        <v>0</v>
      </c>
      <c r="J218" s="2269"/>
      <c r="K218" s="2269"/>
      <c r="L218" s="2269"/>
      <c r="M218" s="2269"/>
      <c r="N218" s="2270"/>
      <c r="O218" s="872">
        <f>'Og s3a'!F216</f>
        <v>0</v>
      </c>
      <c r="P218" s="945"/>
      <c r="Q218" s="945" t="str">
        <f t="shared" si="6"/>
        <v/>
      </c>
      <c r="R218" s="30"/>
      <c r="S218" s="47"/>
      <c r="T218" s="441">
        <f>'Og s3a'!G216</f>
        <v>0</v>
      </c>
      <c r="U218" s="56">
        <f>'Og s3a'!D216</f>
        <v>0</v>
      </c>
      <c r="V218" s="277">
        <f>Import!K214</f>
        <v>0</v>
      </c>
      <c r="W218" s="278">
        <f>Import!L214</f>
        <v>0</v>
      </c>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row>
    <row r="219" spans="2:57" ht="20.100000000000001" customHeight="1">
      <c r="B219" s="1251" t="str">
        <f t="shared" si="7"/>
        <v/>
      </c>
      <c r="C219" s="2265">
        <f>'Og s3a'!C217</f>
        <v>0</v>
      </c>
      <c r="D219" s="2266"/>
      <c r="E219" s="2266"/>
      <c r="F219" s="2266"/>
      <c r="G219" s="2266"/>
      <c r="H219" s="2267"/>
      <c r="I219" s="2268">
        <f>'Og s3a'!E217</f>
        <v>0</v>
      </c>
      <c r="J219" s="2269"/>
      <c r="K219" s="2269"/>
      <c r="L219" s="2269"/>
      <c r="M219" s="2269"/>
      <c r="N219" s="2270"/>
      <c r="O219" s="872">
        <f>'Og s3a'!F217</f>
        <v>0</v>
      </c>
      <c r="P219" s="945"/>
      <c r="Q219" s="945" t="str">
        <f t="shared" si="6"/>
        <v/>
      </c>
      <c r="R219" s="30"/>
      <c r="S219" s="47"/>
      <c r="T219" s="441">
        <f>'Og s3a'!G217</f>
        <v>0</v>
      </c>
      <c r="U219" s="56">
        <f>'Og s3a'!D217</f>
        <v>0</v>
      </c>
      <c r="V219" s="277">
        <f>Import!K215</f>
        <v>0</v>
      </c>
      <c r="W219" s="278">
        <f>Import!L215</f>
        <v>0</v>
      </c>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row>
    <row r="220" spans="2:57" ht="20.100000000000001" customHeight="1">
      <c r="B220" s="1251" t="str">
        <f t="shared" si="7"/>
        <v/>
      </c>
      <c r="C220" s="2265">
        <f>'Og s3a'!C218</f>
        <v>0</v>
      </c>
      <c r="D220" s="2266"/>
      <c r="E220" s="2266"/>
      <c r="F220" s="2266"/>
      <c r="G220" s="2266"/>
      <c r="H220" s="2267"/>
      <c r="I220" s="2268">
        <f>'Og s3a'!E218</f>
        <v>0</v>
      </c>
      <c r="J220" s="2269"/>
      <c r="K220" s="2269"/>
      <c r="L220" s="2269"/>
      <c r="M220" s="2269"/>
      <c r="N220" s="2270"/>
      <c r="O220" s="872">
        <f>'Og s3a'!F218</f>
        <v>0</v>
      </c>
      <c r="P220" s="945"/>
      <c r="Q220" s="945" t="str">
        <f t="shared" si="6"/>
        <v/>
      </c>
      <c r="R220" s="30"/>
      <c r="S220" s="47"/>
      <c r="T220" s="441">
        <f>'Og s3a'!G218</f>
        <v>0</v>
      </c>
      <c r="U220" s="56">
        <f>'Og s3a'!D218</f>
        <v>0</v>
      </c>
      <c r="V220" s="277">
        <f>Import!K216</f>
        <v>0</v>
      </c>
      <c r="W220" s="278">
        <f>Import!L216</f>
        <v>0</v>
      </c>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row>
    <row r="221" spans="2:57" ht="20.100000000000001" customHeight="1">
      <c r="B221" s="1251" t="str">
        <f t="shared" si="7"/>
        <v/>
      </c>
      <c r="C221" s="2265">
        <f>'Og s3a'!C219</f>
        <v>0</v>
      </c>
      <c r="D221" s="2266"/>
      <c r="E221" s="2266"/>
      <c r="F221" s="2266"/>
      <c r="G221" s="2266"/>
      <c r="H221" s="2267"/>
      <c r="I221" s="2268">
        <f>'Og s3a'!E219</f>
        <v>0</v>
      </c>
      <c r="J221" s="2269"/>
      <c r="K221" s="2269"/>
      <c r="L221" s="2269"/>
      <c r="M221" s="2269"/>
      <c r="N221" s="2270"/>
      <c r="O221" s="872">
        <f>'Og s3a'!F219</f>
        <v>0</v>
      </c>
      <c r="P221" s="945"/>
      <c r="Q221" s="945" t="str">
        <f t="shared" si="6"/>
        <v/>
      </c>
      <c r="R221" s="30"/>
      <c r="S221" s="47"/>
      <c r="T221" s="441">
        <f>'Og s3a'!G219</f>
        <v>0</v>
      </c>
      <c r="U221" s="56">
        <f>'Og s3a'!D219</f>
        <v>0</v>
      </c>
      <c r="V221" s="277">
        <f>Import!K217</f>
        <v>0</v>
      </c>
      <c r="W221" s="278">
        <f>Import!L217</f>
        <v>0</v>
      </c>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row>
    <row r="222" spans="2:57" ht="20.100000000000001" customHeight="1">
      <c r="B222" s="1251" t="str">
        <f t="shared" si="7"/>
        <v/>
      </c>
      <c r="C222" s="2265">
        <f>'Og s3a'!C220</f>
        <v>0</v>
      </c>
      <c r="D222" s="2266"/>
      <c r="E222" s="2266"/>
      <c r="F222" s="2266"/>
      <c r="G222" s="2266"/>
      <c r="H222" s="2267"/>
      <c r="I222" s="2268">
        <f>'Og s3a'!E220</f>
        <v>0</v>
      </c>
      <c r="J222" s="2269"/>
      <c r="K222" s="2269"/>
      <c r="L222" s="2269"/>
      <c r="M222" s="2269"/>
      <c r="N222" s="2270"/>
      <c r="O222" s="872">
        <f>'Og s3a'!F220</f>
        <v>0</v>
      </c>
      <c r="P222" s="945"/>
      <c r="Q222" s="945" t="str">
        <f t="shared" si="6"/>
        <v/>
      </c>
      <c r="R222" s="30"/>
      <c r="S222" s="47"/>
      <c r="T222" s="441">
        <f>'Og s3a'!G220</f>
        <v>0</v>
      </c>
      <c r="U222" s="56">
        <f>'Og s3a'!D220</f>
        <v>0</v>
      </c>
      <c r="V222" s="277">
        <f>Import!K218</f>
        <v>0</v>
      </c>
      <c r="W222" s="278">
        <f>Import!L218</f>
        <v>0</v>
      </c>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row>
    <row r="223" spans="2:57" ht="20.100000000000001" customHeight="1">
      <c r="B223" s="1251" t="str">
        <f t="shared" si="7"/>
        <v/>
      </c>
      <c r="C223" s="2265">
        <f>'Og s3a'!C221</f>
        <v>0</v>
      </c>
      <c r="D223" s="2266"/>
      <c r="E223" s="2266"/>
      <c r="F223" s="2266"/>
      <c r="G223" s="2266"/>
      <c r="H223" s="2267"/>
      <c r="I223" s="2268">
        <f>'Og s3a'!E221</f>
        <v>0</v>
      </c>
      <c r="J223" s="2269"/>
      <c r="K223" s="2269"/>
      <c r="L223" s="2269"/>
      <c r="M223" s="2269"/>
      <c r="N223" s="2270"/>
      <c r="O223" s="872">
        <f>'Og s3a'!F221</f>
        <v>0</v>
      </c>
      <c r="P223" s="945"/>
      <c r="Q223" s="945" t="str">
        <f t="shared" si="6"/>
        <v/>
      </c>
      <c r="R223" s="30"/>
      <c r="S223" s="47"/>
      <c r="T223" s="441">
        <f>'Og s3a'!G221</f>
        <v>0</v>
      </c>
      <c r="U223" s="56">
        <f>'Og s3a'!D221</f>
        <v>0</v>
      </c>
      <c r="V223" s="277">
        <f>Import!K219</f>
        <v>0</v>
      </c>
      <c r="W223" s="278">
        <f>Import!L219</f>
        <v>0</v>
      </c>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row>
    <row r="224" spans="2:57" ht="20.100000000000001" customHeight="1">
      <c r="B224" s="1251" t="str">
        <f t="shared" si="7"/>
        <v/>
      </c>
      <c r="C224" s="2265">
        <f>'Og s3a'!C222</f>
        <v>0</v>
      </c>
      <c r="D224" s="2266"/>
      <c r="E224" s="2266"/>
      <c r="F224" s="2266"/>
      <c r="G224" s="2266"/>
      <c r="H224" s="2267"/>
      <c r="I224" s="2268">
        <f>'Og s3a'!E222</f>
        <v>0</v>
      </c>
      <c r="J224" s="2269"/>
      <c r="K224" s="2269"/>
      <c r="L224" s="2269"/>
      <c r="M224" s="2269"/>
      <c r="N224" s="2270"/>
      <c r="O224" s="872">
        <f>'Og s3a'!F222</f>
        <v>0</v>
      </c>
      <c r="P224" s="945"/>
      <c r="Q224" s="945" t="str">
        <f t="shared" si="6"/>
        <v/>
      </c>
      <c r="R224" s="30"/>
      <c r="S224" s="47"/>
      <c r="T224" s="441">
        <f>'Og s3a'!G222</f>
        <v>0</v>
      </c>
      <c r="U224" s="56">
        <f>'Og s3a'!D222</f>
        <v>0</v>
      </c>
      <c r="V224" s="277">
        <f>Import!K220</f>
        <v>0</v>
      </c>
      <c r="W224" s="278">
        <f>Import!L220</f>
        <v>0</v>
      </c>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row>
    <row r="225" spans="2:57" ht="20.100000000000001" customHeight="1">
      <c r="B225" s="1251" t="str">
        <f t="shared" si="7"/>
        <v/>
      </c>
      <c r="C225" s="2265">
        <f>'Og s3a'!C223</f>
        <v>0</v>
      </c>
      <c r="D225" s="2266"/>
      <c r="E225" s="2266"/>
      <c r="F225" s="2266"/>
      <c r="G225" s="2266"/>
      <c r="H225" s="2267"/>
      <c r="I225" s="2268">
        <f>'Og s3a'!E223</f>
        <v>0</v>
      </c>
      <c r="J225" s="2269"/>
      <c r="K225" s="2269"/>
      <c r="L225" s="2269"/>
      <c r="M225" s="2269"/>
      <c r="N225" s="2270"/>
      <c r="O225" s="872">
        <f>'Og s3a'!F223</f>
        <v>0</v>
      </c>
      <c r="P225" s="945"/>
      <c r="Q225" s="945" t="str">
        <f t="shared" si="6"/>
        <v/>
      </c>
      <c r="R225" s="30"/>
      <c r="S225" s="47"/>
      <c r="T225" s="441">
        <f>'Og s3a'!G223</f>
        <v>0</v>
      </c>
      <c r="U225" s="56">
        <f>'Og s3a'!D223</f>
        <v>0</v>
      </c>
      <c r="V225" s="277">
        <f>Import!K221</f>
        <v>0</v>
      </c>
      <c r="W225" s="278">
        <f>Import!L221</f>
        <v>0</v>
      </c>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row>
    <row r="226" spans="2:57" ht="20.100000000000001" customHeight="1">
      <c r="B226" s="1251" t="str">
        <f t="shared" si="7"/>
        <v/>
      </c>
      <c r="C226" s="2265">
        <f>'Og s3a'!C224</f>
        <v>0</v>
      </c>
      <c r="D226" s="2266"/>
      <c r="E226" s="2266"/>
      <c r="F226" s="2266"/>
      <c r="G226" s="2266"/>
      <c r="H226" s="2267"/>
      <c r="I226" s="2268">
        <f>'Og s3a'!E224</f>
        <v>0</v>
      </c>
      <c r="J226" s="2269"/>
      <c r="K226" s="2269"/>
      <c r="L226" s="2269"/>
      <c r="M226" s="2269"/>
      <c r="N226" s="2270"/>
      <c r="O226" s="872">
        <f>'Og s3a'!F224</f>
        <v>0</v>
      </c>
      <c r="P226" s="945"/>
      <c r="Q226" s="945" t="str">
        <f t="shared" si="6"/>
        <v/>
      </c>
      <c r="R226" s="30"/>
      <c r="S226" s="47"/>
      <c r="T226" s="441">
        <f>'Og s3a'!G224</f>
        <v>0</v>
      </c>
      <c r="U226" s="56">
        <f>'Og s3a'!D224</f>
        <v>0</v>
      </c>
      <c r="V226" s="277">
        <f>Import!K222</f>
        <v>0</v>
      </c>
      <c r="W226" s="278">
        <f>Import!L222</f>
        <v>0</v>
      </c>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row>
    <row r="227" spans="2:57" ht="20.100000000000001" customHeight="1">
      <c r="B227" s="1251" t="str">
        <f t="shared" si="7"/>
        <v/>
      </c>
      <c r="C227" s="2265">
        <f>'Og s3a'!C225</f>
        <v>0</v>
      </c>
      <c r="D227" s="2266"/>
      <c r="E227" s="2266"/>
      <c r="F227" s="2266"/>
      <c r="G227" s="2266"/>
      <c r="H227" s="2267"/>
      <c r="I227" s="2268">
        <f>'Og s3a'!E225</f>
        <v>0</v>
      </c>
      <c r="J227" s="2269"/>
      <c r="K227" s="2269"/>
      <c r="L227" s="2269"/>
      <c r="M227" s="2269"/>
      <c r="N227" s="2270"/>
      <c r="O227" s="872">
        <f>'Og s3a'!F225</f>
        <v>0</v>
      </c>
      <c r="P227" s="945"/>
      <c r="Q227" s="945" t="str">
        <f t="shared" si="6"/>
        <v/>
      </c>
      <c r="R227" s="30"/>
      <c r="S227" s="47"/>
      <c r="T227" s="441">
        <f>'Og s3a'!G225</f>
        <v>0</v>
      </c>
      <c r="U227" s="56">
        <f>'Og s3a'!D225</f>
        <v>0</v>
      </c>
      <c r="V227" s="277">
        <f>Import!K223</f>
        <v>0</v>
      </c>
      <c r="W227" s="278">
        <f>Import!L223</f>
        <v>0</v>
      </c>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row>
    <row r="228" spans="2:57" ht="20.100000000000001" customHeight="1">
      <c r="B228" s="1251" t="str">
        <f t="shared" si="7"/>
        <v/>
      </c>
      <c r="C228" s="2265">
        <f>'Og s3a'!C226</f>
        <v>0</v>
      </c>
      <c r="D228" s="2266"/>
      <c r="E228" s="2266"/>
      <c r="F228" s="2266"/>
      <c r="G228" s="2266"/>
      <c r="H228" s="2267"/>
      <c r="I228" s="2268">
        <f>'Og s3a'!E226</f>
        <v>0</v>
      </c>
      <c r="J228" s="2269"/>
      <c r="K228" s="2269"/>
      <c r="L228" s="2269"/>
      <c r="M228" s="2269"/>
      <c r="N228" s="2270"/>
      <c r="O228" s="872">
        <f>'Og s3a'!F226</f>
        <v>0</v>
      </c>
      <c r="P228" s="945"/>
      <c r="Q228" s="945" t="str">
        <f t="shared" si="6"/>
        <v/>
      </c>
      <c r="R228" s="30"/>
      <c r="S228" s="47"/>
      <c r="T228" s="441">
        <f>'Og s3a'!G226</f>
        <v>0</v>
      </c>
      <c r="U228" s="56">
        <f>'Og s3a'!D226</f>
        <v>0</v>
      </c>
      <c r="V228" s="277">
        <f>Import!K224</f>
        <v>0</v>
      </c>
      <c r="W228" s="278">
        <f>Import!L224</f>
        <v>0</v>
      </c>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row>
    <row r="229" spans="2:57" ht="20.100000000000001" customHeight="1">
      <c r="B229" s="1251" t="str">
        <f t="shared" si="7"/>
        <v/>
      </c>
      <c r="C229" s="2265">
        <f>'Og s3a'!C227</f>
        <v>0</v>
      </c>
      <c r="D229" s="2266"/>
      <c r="E229" s="2266"/>
      <c r="F229" s="2266"/>
      <c r="G229" s="2266"/>
      <c r="H229" s="2267"/>
      <c r="I229" s="2268">
        <f>'Og s3a'!E227</f>
        <v>0</v>
      </c>
      <c r="J229" s="2269"/>
      <c r="K229" s="2269"/>
      <c r="L229" s="2269"/>
      <c r="M229" s="2269"/>
      <c r="N229" s="2270"/>
      <c r="O229" s="872">
        <f>'Og s3a'!F227</f>
        <v>0</v>
      </c>
      <c r="P229" s="945"/>
      <c r="Q229" s="945" t="str">
        <f t="shared" si="6"/>
        <v/>
      </c>
      <c r="R229" s="30"/>
      <c r="S229" s="47"/>
      <c r="T229" s="441">
        <f>'Og s3a'!G227</f>
        <v>0</v>
      </c>
      <c r="U229" s="56">
        <f>'Og s3a'!D227</f>
        <v>0</v>
      </c>
      <c r="V229" s="277">
        <f>Import!K225</f>
        <v>0</v>
      </c>
      <c r="W229" s="278">
        <f>Import!L225</f>
        <v>0</v>
      </c>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row>
    <row r="230" spans="2:57" ht="20.100000000000001" customHeight="1">
      <c r="B230" s="1251" t="str">
        <f t="shared" si="7"/>
        <v/>
      </c>
      <c r="C230" s="2265">
        <f>'Og s3a'!C228</f>
        <v>0</v>
      </c>
      <c r="D230" s="2266"/>
      <c r="E230" s="2266"/>
      <c r="F230" s="2266"/>
      <c r="G230" s="2266"/>
      <c r="H230" s="2267"/>
      <c r="I230" s="2268">
        <f>'Og s3a'!E228</f>
        <v>0</v>
      </c>
      <c r="J230" s="2269"/>
      <c r="K230" s="2269"/>
      <c r="L230" s="2269"/>
      <c r="M230" s="2269"/>
      <c r="N230" s="2270"/>
      <c r="O230" s="872">
        <f>'Og s3a'!F228</f>
        <v>0</v>
      </c>
      <c r="P230" s="945"/>
      <c r="Q230" s="945" t="str">
        <f t="shared" si="6"/>
        <v/>
      </c>
      <c r="R230" s="30"/>
      <c r="S230" s="47"/>
      <c r="T230" s="441">
        <f>'Og s3a'!G228</f>
        <v>0</v>
      </c>
      <c r="U230" s="56">
        <f>'Og s3a'!D228</f>
        <v>0</v>
      </c>
      <c r="V230" s="277">
        <f>Import!K226</f>
        <v>0</v>
      </c>
      <c r="W230" s="278">
        <f>Import!L226</f>
        <v>0</v>
      </c>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row>
    <row r="231" spans="2:57" ht="20.100000000000001" customHeight="1">
      <c r="B231" s="1251" t="str">
        <f t="shared" si="7"/>
        <v/>
      </c>
      <c r="C231" s="2265">
        <f>'Og s3a'!C229</f>
        <v>0</v>
      </c>
      <c r="D231" s="2266"/>
      <c r="E231" s="2266"/>
      <c r="F231" s="2266"/>
      <c r="G231" s="2266"/>
      <c r="H231" s="2267"/>
      <c r="I231" s="2268">
        <f>'Og s3a'!E229</f>
        <v>0</v>
      </c>
      <c r="J231" s="2269"/>
      <c r="K231" s="2269"/>
      <c r="L231" s="2269"/>
      <c r="M231" s="2269"/>
      <c r="N231" s="2270"/>
      <c r="O231" s="872">
        <f>'Og s3a'!F229</f>
        <v>0</v>
      </c>
      <c r="P231" s="945"/>
      <c r="Q231" s="945" t="str">
        <f t="shared" si="6"/>
        <v/>
      </c>
      <c r="R231" s="30"/>
      <c r="S231" s="47"/>
      <c r="T231" s="441">
        <f>'Og s3a'!G229</f>
        <v>0</v>
      </c>
      <c r="U231" s="56">
        <f>'Og s3a'!D229</f>
        <v>0</v>
      </c>
      <c r="V231" s="277">
        <f>Import!K227</f>
        <v>0</v>
      </c>
      <c r="W231" s="278">
        <f>Import!L227</f>
        <v>0</v>
      </c>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row>
    <row r="232" spans="2:57" ht="20.100000000000001" customHeight="1">
      <c r="B232" s="1251" t="str">
        <f t="shared" si="7"/>
        <v/>
      </c>
      <c r="C232" s="2265">
        <f>'Og s3a'!C230</f>
        <v>0</v>
      </c>
      <c r="D232" s="2266"/>
      <c r="E232" s="2266"/>
      <c r="F232" s="2266"/>
      <c r="G232" s="2266"/>
      <c r="H232" s="2267"/>
      <c r="I232" s="2268">
        <f>'Og s3a'!E230</f>
        <v>0</v>
      </c>
      <c r="J232" s="2269"/>
      <c r="K232" s="2269"/>
      <c r="L232" s="2269"/>
      <c r="M232" s="2269"/>
      <c r="N232" s="2270"/>
      <c r="O232" s="872">
        <f>'Og s3a'!F230</f>
        <v>0</v>
      </c>
      <c r="P232" s="945"/>
      <c r="Q232" s="945" t="str">
        <f t="shared" si="6"/>
        <v/>
      </c>
      <c r="R232" s="30"/>
      <c r="S232" s="47"/>
      <c r="T232" s="441">
        <f>'Og s3a'!G230</f>
        <v>0</v>
      </c>
      <c r="U232" s="56">
        <f>'Og s3a'!D230</f>
        <v>0</v>
      </c>
      <c r="V232" s="277">
        <f>Import!K228</f>
        <v>0</v>
      </c>
      <c r="W232" s="278">
        <f>Import!L228</f>
        <v>0</v>
      </c>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row>
    <row r="233" spans="2:57" ht="20.100000000000001" customHeight="1">
      <c r="B233" s="1251" t="str">
        <f t="shared" si="7"/>
        <v/>
      </c>
      <c r="C233" s="2265">
        <f>'Og s3a'!C231</f>
        <v>0</v>
      </c>
      <c r="D233" s="2266"/>
      <c r="E233" s="2266"/>
      <c r="F233" s="2266"/>
      <c r="G233" s="2266"/>
      <c r="H233" s="2267"/>
      <c r="I233" s="2268">
        <f>'Og s3a'!E231</f>
        <v>0</v>
      </c>
      <c r="J233" s="2269"/>
      <c r="K233" s="2269"/>
      <c r="L233" s="2269"/>
      <c r="M233" s="2269"/>
      <c r="N233" s="2270"/>
      <c r="O233" s="872">
        <f>'Og s3a'!F231</f>
        <v>0</v>
      </c>
      <c r="P233" s="945"/>
      <c r="Q233" s="945" t="str">
        <f t="shared" si="6"/>
        <v/>
      </c>
      <c r="R233" s="30"/>
      <c r="S233" s="47"/>
      <c r="T233" s="441">
        <f>'Og s3a'!G231</f>
        <v>0</v>
      </c>
      <c r="U233" s="56">
        <f>'Og s3a'!D231</f>
        <v>0</v>
      </c>
      <c r="V233" s="277">
        <f>Import!K229</f>
        <v>0</v>
      </c>
      <c r="W233" s="278">
        <f>Import!L229</f>
        <v>0</v>
      </c>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row>
    <row r="234" spans="2:57" ht="20.100000000000001" customHeight="1">
      <c r="B234" s="1251" t="str">
        <f t="shared" si="7"/>
        <v/>
      </c>
      <c r="C234" s="2265">
        <f>'Og s3a'!C232</f>
        <v>0</v>
      </c>
      <c r="D234" s="2266"/>
      <c r="E234" s="2266"/>
      <c r="F234" s="2266"/>
      <c r="G234" s="2266"/>
      <c r="H234" s="2267"/>
      <c r="I234" s="2268">
        <f>'Og s3a'!E232</f>
        <v>0</v>
      </c>
      <c r="J234" s="2269"/>
      <c r="K234" s="2269"/>
      <c r="L234" s="2269"/>
      <c r="M234" s="2269"/>
      <c r="N234" s="2270"/>
      <c r="O234" s="872">
        <f>'Og s3a'!F232</f>
        <v>0</v>
      </c>
      <c r="P234" s="945"/>
      <c r="Q234" s="945" t="str">
        <f t="shared" si="6"/>
        <v/>
      </c>
      <c r="R234" s="30"/>
      <c r="S234" s="47"/>
      <c r="T234" s="441">
        <f>'Og s3a'!G232</f>
        <v>0</v>
      </c>
      <c r="U234" s="56">
        <f>'Og s3a'!D232</f>
        <v>0</v>
      </c>
      <c r="V234" s="277">
        <f>Import!K230</f>
        <v>0</v>
      </c>
      <c r="W234" s="278">
        <f>Import!L230</f>
        <v>0</v>
      </c>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row>
    <row r="235" spans="2:57" ht="20.100000000000001" customHeight="1">
      <c r="B235" s="1251" t="str">
        <f t="shared" si="7"/>
        <v/>
      </c>
      <c r="C235" s="2265">
        <f>'Og s3a'!C233</f>
        <v>0</v>
      </c>
      <c r="D235" s="2266"/>
      <c r="E235" s="2266"/>
      <c r="F235" s="2266"/>
      <c r="G235" s="2266"/>
      <c r="H235" s="2267"/>
      <c r="I235" s="2268">
        <f>'Og s3a'!E233</f>
        <v>0</v>
      </c>
      <c r="J235" s="2269"/>
      <c r="K235" s="2269"/>
      <c r="L235" s="2269"/>
      <c r="M235" s="2269"/>
      <c r="N235" s="2270"/>
      <c r="O235" s="872">
        <f>'Og s3a'!F233</f>
        <v>0</v>
      </c>
      <c r="P235" s="945"/>
      <c r="Q235" s="945" t="str">
        <f t="shared" si="6"/>
        <v/>
      </c>
      <c r="R235" s="30"/>
      <c r="S235" s="47"/>
      <c r="T235" s="441">
        <f>'Og s3a'!G233</f>
        <v>0</v>
      </c>
      <c r="U235" s="56">
        <f>'Og s3a'!D233</f>
        <v>0</v>
      </c>
      <c r="V235" s="277">
        <f>Import!K231</f>
        <v>0</v>
      </c>
      <c r="W235" s="278">
        <f>Import!L231</f>
        <v>0</v>
      </c>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row>
    <row r="236" spans="2:57" ht="20.100000000000001" customHeight="1">
      <c r="B236" s="1251" t="str">
        <f t="shared" si="7"/>
        <v/>
      </c>
      <c r="C236" s="2265">
        <f>'Og s3a'!C234</f>
        <v>0</v>
      </c>
      <c r="D236" s="2266"/>
      <c r="E236" s="2266"/>
      <c r="F236" s="2266"/>
      <c r="G236" s="2266"/>
      <c r="H236" s="2267"/>
      <c r="I236" s="2268">
        <f>'Og s3a'!E234</f>
        <v>0</v>
      </c>
      <c r="J236" s="2269"/>
      <c r="K236" s="2269"/>
      <c r="L236" s="2269"/>
      <c r="M236" s="2269"/>
      <c r="N236" s="2270"/>
      <c r="O236" s="872">
        <f>'Og s3a'!F234</f>
        <v>0</v>
      </c>
      <c r="P236" s="945"/>
      <c r="Q236" s="945" t="str">
        <f t="shared" si="6"/>
        <v/>
      </c>
      <c r="R236" s="30"/>
      <c r="S236" s="47"/>
      <c r="T236" s="441">
        <f>'Og s3a'!G234</f>
        <v>0</v>
      </c>
      <c r="U236" s="56">
        <f>'Og s3a'!D234</f>
        <v>0</v>
      </c>
      <c r="V236" s="277">
        <f>Import!K232</f>
        <v>0</v>
      </c>
      <c r="W236" s="278">
        <f>Import!L232</f>
        <v>0</v>
      </c>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row>
    <row r="237" spans="2:57" ht="20.100000000000001" customHeight="1">
      <c r="B237" s="1251" t="str">
        <f t="shared" si="7"/>
        <v/>
      </c>
      <c r="C237" s="2265">
        <f>'Og s3a'!C235</f>
        <v>0</v>
      </c>
      <c r="D237" s="2266"/>
      <c r="E237" s="2266"/>
      <c r="F237" s="2266"/>
      <c r="G237" s="2266"/>
      <c r="H237" s="2267"/>
      <c r="I237" s="2268">
        <f>'Og s3a'!E235</f>
        <v>0</v>
      </c>
      <c r="J237" s="2269"/>
      <c r="K237" s="2269"/>
      <c r="L237" s="2269"/>
      <c r="M237" s="2269"/>
      <c r="N237" s="2270"/>
      <c r="O237" s="872">
        <f>'Og s3a'!F235</f>
        <v>0</v>
      </c>
      <c r="P237" s="945"/>
      <c r="Q237" s="945" t="str">
        <f t="shared" si="6"/>
        <v/>
      </c>
      <c r="R237" s="30"/>
      <c r="S237" s="47"/>
      <c r="T237" s="441">
        <f>'Og s3a'!G235</f>
        <v>0</v>
      </c>
      <c r="U237" s="56">
        <f>'Og s3a'!D235</f>
        <v>0</v>
      </c>
      <c r="V237" s="277">
        <f>Import!K233</f>
        <v>0</v>
      </c>
      <c r="W237" s="278">
        <f>Import!L233</f>
        <v>0</v>
      </c>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row>
    <row r="238" spans="2:57" ht="20.100000000000001" customHeight="1">
      <c r="B238" s="1251" t="str">
        <f t="shared" si="7"/>
        <v/>
      </c>
      <c r="C238" s="2265">
        <f>'Og s3a'!C236</f>
        <v>0</v>
      </c>
      <c r="D238" s="2266"/>
      <c r="E238" s="2266"/>
      <c r="F238" s="2266"/>
      <c r="G238" s="2266"/>
      <c r="H238" s="2267"/>
      <c r="I238" s="2268">
        <f>'Og s3a'!E236</f>
        <v>0</v>
      </c>
      <c r="J238" s="2269"/>
      <c r="K238" s="2269"/>
      <c r="L238" s="2269"/>
      <c r="M238" s="2269"/>
      <c r="N238" s="2270"/>
      <c r="O238" s="872">
        <f>'Og s3a'!F236</f>
        <v>0</v>
      </c>
      <c r="P238" s="945"/>
      <c r="Q238" s="945" t="str">
        <f t="shared" si="6"/>
        <v/>
      </c>
      <c r="R238" s="30"/>
      <c r="S238" s="47"/>
      <c r="T238" s="441">
        <f>'Og s3a'!G236</f>
        <v>0</v>
      </c>
      <c r="U238" s="56">
        <f>'Og s3a'!D236</f>
        <v>0</v>
      </c>
      <c r="V238" s="277">
        <f>Import!K234</f>
        <v>0</v>
      </c>
      <c r="W238" s="278">
        <f>Import!L234</f>
        <v>0</v>
      </c>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row>
    <row r="239" spans="2:57" ht="20.100000000000001" customHeight="1">
      <c r="B239" s="1251" t="str">
        <f t="shared" si="7"/>
        <v/>
      </c>
      <c r="C239" s="2265">
        <f>'Og s3a'!C237</f>
        <v>0</v>
      </c>
      <c r="D239" s="2266"/>
      <c r="E239" s="2266"/>
      <c r="F239" s="2266"/>
      <c r="G239" s="2266"/>
      <c r="H239" s="2267"/>
      <c r="I239" s="2268">
        <f>'Og s3a'!E237</f>
        <v>0</v>
      </c>
      <c r="J239" s="2269"/>
      <c r="K239" s="2269"/>
      <c r="L239" s="2269"/>
      <c r="M239" s="2269"/>
      <c r="N239" s="2270"/>
      <c r="O239" s="872">
        <f>'Og s3a'!F237</f>
        <v>0</v>
      </c>
      <c r="P239" s="945"/>
      <c r="Q239" s="945" t="str">
        <f t="shared" si="6"/>
        <v/>
      </c>
      <c r="R239" s="30"/>
      <c r="S239" s="47"/>
      <c r="T239" s="441">
        <f>'Og s3a'!G237</f>
        <v>0</v>
      </c>
      <c r="U239" s="56">
        <f>'Og s3a'!D237</f>
        <v>0</v>
      </c>
      <c r="V239" s="277">
        <f>Import!K235</f>
        <v>0</v>
      </c>
      <c r="W239" s="278">
        <f>Import!L235</f>
        <v>0</v>
      </c>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row>
    <row r="240" spans="2:57" ht="20.100000000000001" customHeight="1">
      <c r="B240" s="1251" t="str">
        <f t="shared" si="7"/>
        <v/>
      </c>
      <c r="C240" s="2265">
        <f>'Og s3a'!C238</f>
        <v>0</v>
      </c>
      <c r="D240" s="2266"/>
      <c r="E240" s="2266"/>
      <c r="F240" s="2266"/>
      <c r="G240" s="2266"/>
      <c r="H240" s="2267"/>
      <c r="I240" s="2268">
        <f>'Og s3a'!E238</f>
        <v>0</v>
      </c>
      <c r="J240" s="2269"/>
      <c r="K240" s="2269"/>
      <c r="L240" s="2269"/>
      <c r="M240" s="2269"/>
      <c r="N240" s="2270"/>
      <c r="O240" s="872">
        <f>'Og s3a'!F238</f>
        <v>0</v>
      </c>
      <c r="P240" s="945"/>
      <c r="Q240" s="945" t="str">
        <f t="shared" si="6"/>
        <v/>
      </c>
      <c r="R240" s="30"/>
      <c r="S240" s="47"/>
      <c r="T240" s="441">
        <f>'Og s3a'!G238</f>
        <v>0</v>
      </c>
      <c r="U240" s="56">
        <f>'Og s3a'!D238</f>
        <v>0</v>
      </c>
      <c r="V240" s="277">
        <f>Import!K236</f>
        <v>0</v>
      </c>
      <c r="W240" s="278">
        <f>Import!L236</f>
        <v>0</v>
      </c>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row>
    <row r="241" spans="2:57" ht="20.100000000000001" customHeight="1">
      <c r="B241" s="1251" t="str">
        <f t="shared" si="7"/>
        <v/>
      </c>
      <c r="C241" s="2265">
        <f>'Og s3a'!C239</f>
        <v>0</v>
      </c>
      <c r="D241" s="2266"/>
      <c r="E241" s="2266"/>
      <c r="F241" s="2266"/>
      <c r="G241" s="2266"/>
      <c r="H241" s="2267"/>
      <c r="I241" s="2268">
        <f>'Og s3a'!E239</f>
        <v>0</v>
      </c>
      <c r="J241" s="2269"/>
      <c r="K241" s="2269"/>
      <c r="L241" s="2269"/>
      <c r="M241" s="2269"/>
      <c r="N241" s="2270"/>
      <c r="O241" s="872">
        <f>'Og s3a'!F239</f>
        <v>0</v>
      </c>
      <c r="P241" s="945"/>
      <c r="Q241" s="945" t="str">
        <f t="shared" si="6"/>
        <v/>
      </c>
      <c r="R241" s="30"/>
      <c r="S241" s="47"/>
      <c r="T241" s="441">
        <f>'Og s3a'!G239</f>
        <v>0</v>
      </c>
      <c r="U241" s="56">
        <f>'Og s3a'!D239</f>
        <v>0</v>
      </c>
      <c r="V241" s="277">
        <f>Import!K237</f>
        <v>0</v>
      </c>
      <c r="W241" s="278">
        <f>Import!L237</f>
        <v>0</v>
      </c>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row>
    <row r="242" spans="2:57" ht="20.100000000000001" customHeight="1">
      <c r="B242" s="1251" t="str">
        <f t="shared" si="7"/>
        <v/>
      </c>
      <c r="C242" s="2265">
        <f>'Og s3a'!C240</f>
        <v>0</v>
      </c>
      <c r="D242" s="2266"/>
      <c r="E242" s="2266"/>
      <c r="F242" s="2266"/>
      <c r="G242" s="2266"/>
      <c r="H242" s="2267"/>
      <c r="I242" s="2268">
        <f>'Og s3a'!E240</f>
        <v>0</v>
      </c>
      <c r="J242" s="2269"/>
      <c r="K242" s="2269"/>
      <c r="L242" s="2269"/>
      <c r="M242" s="2269"/>
      <c r="N242" s="2270"/>
      <c r="O242" s="872">
        <f>'Og s3a'!F240</f>
        <v>0</v>
      </c>
      <c r="P242" s="945"/>
      <c r="Q242" s="945" t="str">
        <f t="shared" si="6"/>
        <v/>
      </c>
      <c r="R242" s="30"/>
      <c r="S242" s="47"/>
      <c r="T242" s="441">
        <f>'Og s3a'!G240</f>
        <v>0</v>
      </c>
      <c r="U242" s="56">
        <f>'Og s3a'!D240</f>
        <v>0</v>
      </c>
      <c r="V242" s="277">
        <f>Import!K238</f>
        <v>0</v>
      </c>
      <c r="W242" s="278">
        <f>Import!L238</f>
        <v>0</v>
      </c>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row>
    <row r="243" spans="2:57" ht="20.100000000000001" customHeight="1">
      <c r="B243" s="1251" t="str">
        <f t="shared" si="7"/>
        <v/>
      </c>
      <c r="C243" s="2265">
        <f>'Og s3a'!C241</f>
        <v>0</v>
      </c>
      <c r="D243" s="2266"/>
      <c r="E243" s="2266"/>
      <c r="F243" s="2266"/>
      <c r="G243" s="2266"/>
      <c r="H243" s="2267"/>
      <c r="I243" s="2268">
        <f>'Og s3a'!E241</f>
        <v>0</v>
      </c>
      <c r="J243" s="2269"/>
      <c r="K243" s="2269"/>
      <c r="L243" s="2269"/>
      <c r="M243" s="2269"/>
      <c r="N243" s="2270"/>
      <c r="O243" s="872">
        <f>'Og s3a'!F241</f>
        <v>0</v>
      </c>
      <c r="P243" s="945"/>
      <c r="Q243" s="945" t="str">
        <f t="shared" si="6"/>
        <v/>
      </c>
      <c r="R243" s="30"/>
      <c r="S243" s="47"/>
      <c r="T243" s="441">
        <f>'Og s3a'!G241</f>
        <v>0</v>
      </c>
      <c r="U243" s="56">
        <f>'Og s3a'!D241</f>
        <v>0</v>
      </c>
      <c r="V243" s="277">
        <f>Import!K239</f>
        <v>0</v>
      </c>
      <c r="W243" s="278">
        <f>Import!L239</f>
        <v>0</v>
      </c>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row>
    <row r="244" spans="2:57" ht="20.100000000000001" customHeight="1">
      <c r="B244" s="1251" t="str">
        <f t="shared" si="7"/>
        <v/>
      </c>
      <c r="C244" s="2265">
        <f>'Og s3a'!C242</f>
        <v>0</v>
      </c>
      <c r="D244" s="2266"/>
      <c r="E244" s="2266"/>
      <c r="F244" s="2266"/>
      <c r="G244" s="2266"/>
      <c r="H244" s="2267"/>
      <c r="I244" s="2268">
        <f>'Og s3a'!E242</f>
        <v>0</v>
      </c>
      <c r="J244" s="2269"/>
      <c r="K244" s="2269"/>
      <c r="L244" s="2269"/>
      <c r="M244" s="2269"/>
      <c r="N244" s="2270"/>
      <c r="O244" s="872">
        <f>'Og s3a'!F242</f>
        <v>0</v>
      </c>
      <c r="P244" s="945"/>
      <c r="Q244" s="945" t="str">
        <f t="shared" si="6"/>
        <v/>
      </c>
      <c r="R244" s="30"/>
      <c r="S244" s="47"/>
      <c r="T244" s="441">
        <f>'Og s3a'!G242</f>
        <v>0</v>
      </c>
      <c r="U244" s="56">
        <f>'Og s3a'!D242</f>
        <v>0</v>
      </c>
      <c r="V244" s="277">
        <f>Import!K240</f>
        <v>0</v>
      </c>
      <c r="W244" s="278">
        <f>Import!L240</f>
        <v>0</v>
      </c>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row>
    <row r="245" spans="2:57" ht="20.100000000000001" customHeight="1">
      <c r="B245" s="1251" t="str">
        <f t="shared" si="7"/>
        <v/>
      </c>
      <c r="C245" s="2265">
        <f>'Og s3a'!C243</f>
        <v>0</v>
      </c>
      <c r="D245" s="2266"/>
      <c r="E245" s="2266"/>
      <c r="F245" s="2266"/>
      <c r="G245" s="2266"/>
      <c r="H245" s="2267"/>
      <c r="I245" s="2268">
        <f>'Og s3a'!E243</f>
        <v>0</v>
      </c>
      <c r="J245" s="2269"/>
      <c r="K245" s="2269"/>
      <c r="L245" s="2269"/>
      <c r="M245" s="2269"/>
      <c r="N245" s="2270"/>
      <c r="O245" s="872">
        <f>'Og s3a'!F243</f>
        <v>0</v>
      </c>
      <c r="P245" s="945"/>
      <c r="Q245" s="945" t="str">
        <f t="shared" si="6"/>
        <v/>
      </c>
      <c r="R245" s="30"/>
      <c r="S245" s="47"/>
      <c r="T245" s="441">
        <f>'Og s3a'!G243</f>
        <v>0</v>
      </c>
      <c r="U245" s="56">
        <f>'Og s3a'!D243</f>
        <v>0</v>
      </c>
      <c r="V245" s="277">
        <f>Import!K241</f>
        <v>0</v>
      </c>
      <c r="W245" s="278">
        <f>Import!L241</f>
        <v>0</v>
      </c>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row>
    <row r="246" spans="2:57" ht="20.100000000000001" customHeight="1">
      <c r="B246" s="1251" t="str">
        <f t="shared" si="7"/>
        <v/>
      </c>
      <c r="C246" s="2265">
        <f>'Og s3a'!C244</f>
        <v>0</v>
      </c>
      <c r="D246" s="2266"/>
      <c r="E246" s="2266"/>
      <c r="F246" s="2266"/>
      <c r="G246" s="2266"/>
      <c r="H246" s="2267"/>
      <c r="I246" s="2268">
        <f>'Og s3a'!E244</f>
        <v>0</v>
      </c>
      <c r="J246" s="2269"/>
      <c r="K246" s="2269"/>
      <c r="L246" s="2269"/>
      <c r="M246" s="2269"/>
      <c r="N246" s="2270"/>
      <c r="O246" s="872">
        <f>'Og s3a'!F244</f>
        <v>0</v>
      </c>
      <c r="P246" s="945"/>
      <c r="Q246" s="945" t="str">
        <f t="shared" si="6"/>
        <v/>
      </c>
      <c r="R246" s="30"/>
      <c r="S246" s="47"/>
      <c r="T246" s="441">
        <f>'Og s3a'!G244</f>
        <v>0</v>
      </c>
      <c r="U246" s="56">
        <f>'Og s3a'!D244</f>
        <v>0</v>
      </c>
      <c r="V246" s="277">
        <f>Import!K242</f>
        <v>0</v>
      </c>
      <c r="W246" s="278">
        <f>Import!L242</f>
        <v>0</v>
      </c>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row>
    <row r="247" spans="2:57" ht="20.100000000000001" customHeight="1">
      <c r="B247" s="1251" t="str">
        <f t="shared" si="7"/>
        <v/>
      </c>
      <c r="C247" s="2265">
        <f>'Og s3a'!C245</f>
        <v>0</v>
      </c>
      <c r="D247" s="2266"/>
      <c r="E247" s="2266"/>
      <c r="F247" s="2266"/>
      <c r="G247" s="2266"/>
      <c r="H247" s="2267"/>
      <c r="I247" s="2268">
        <f>'Og s3a'!E245</f>
        <v>0</v>
      </c>
      <c r="J247" s="2269"/>
      <c r="K247" s="2269"/>
      <c r="L247" s="2269"/>
      <c r="M247" s="2269"/>
      <c r="N247" s="2270"/>
      <c r="O247" s="872">
        <f>'Og s3a'!F245</f>
        <v>0</v>
      </c>
      <c r="P247" s="945"/>
      <c r="Q247" s="945" t="str">
        <f t="shared" si="6"/>
        <v/>
      </c>
      <c r="R247" s="30"/>
      <c r="S247" s="47"/>
      <c r="T247" s="441">
        <f>'Og s3a'!G245</f>
        <v>0</v>
      </c>
      <c r="U247" s="56">
        <f>'Og s3a'!D245</f>
        <v>0</v>
      </c>
      <c r="V247" s="277">
        <f>Import!K243</f>
        <v>0</v>
      </c>
      <c r="W247" s="278">
        <f>Import!L243</f>
        <v>0</v>
      </c>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row>
    <row r="248" spans="2:57" ht="20.100000000000001" customHeight="1">
      <c r="B248" s="1251" t="str">
        <f t="shared" si="7"/>
        <v/>
      </c>
      <c r="C248" s="2265">
        <f>'Og s3a'!C246</f>
        <v>0</v>
      </c>
      <c r="D248" s="2266"/>
      <c r="E248" s="2266"/>
      <c r="F248" s="2266"/>
      <c r="G248" s="2266"/>
      <c r="H248" s="2267"/>
      <c r="I248" s="2268">
        <f>'Og s3a'!E246</f>
        <v>0</v>
      </c>
      <c r="J248" s="2269"/>
      <c r="K248" s="2269"/>
      <c r="L248" s="2269"/>
      <c r="M248" s="2269"/>
      <c r="N248" s="2270"/>
      <c r="O248" s="872">
        <f>'Og s3a'!F246</f>
        <v>0</v>
      </c>
      <c r="P248" s="945"/>
      <c r="Q248" s="945" t="str">
        <f t="shared" si="6"/>
        <v/>
      </c>
      <c r="R248" s="30"/>
      <c r="S248" s="47"/>
      <c r="T248" s="441">
        <f>'Og s3a'!G246</f>
        <v>0</v>
      </c>
      <c r="U248" s="56">
        <f>'Og s3a'!D246</f>
        <v>0</v>
      </c>
      <c r="V248" s="277">
        <f>Import!K244</f>
        <v>0</v>
      </c>
      <c r="W248" s="278">
        <f>Import!L244</f>
        <v>0</v>
      </c>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row>
    <row r="249" spans="2:57" ht="20.100000000000001" customHeight="1">
      <c r="B249" s="1251" t="str">
        <f t="shared" si="7"/>
        <v/>
      </c>
      <c r="C249" s="2265">
        <f>'Og s3a'!C247</f>
        <v>0</v>
      </c>
      <c r="D249" s="2266"/>
      <c r="E249" s="2266"/>
      <c r="F249" s="2266"/>
      <c r="G249" s="2266"/>
      <c r="H249" s="2267"/>
      <c r="I249" s="2268">
        <f>'Og s3a'!E247</f>
        <v>0</v>
      </c>
      <c r="J249" s="2269"/>
      <c r="K249" s="2269"/>
      <c r="L249" s="2269"/>
      <c r="M249" s="2269"/>
      <c r="N249" s="2270"/>
      <c r="O249" s="872">
        <f>'Og s3a'!F247</f>
        <v>0</v>
      </c>
      <c r="P249" s="945"/>
      <c r="Q249" s="945" t="str">
        <f t="shared" si="6"/>
        <v/>
      </c>
      <c r="R249" s="30"/>
      <c r="S249" s="47"/>
      <c r="T249" s="441">
        <f>'Og s3a'!G247</f>
        <v>0</v>
      </c>
      <c r="U249" s="56">
        <f>'Og s3a'!D247</f>
        <v>0</v>
      </c>
      <c r="V249" s="277">
        <f>Import!K245</f>
        <v>0</v>
      </c>
      <c r="W249" s="278">
        <f>Import!L245</f>
        <v>0</v>
      </c>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row>
    <row r="250" spans="2:57" ht="20.100000000000001" customHeight="1">
      <c r="B250" s="1251" t="str">
        <f t="shared" si="7"/>
        <v/>
      </c>
      <c r="C250" s="2265">
        <f>'Og s3a'!C248</f>
        <v>0</v>
      </c>
      <c r="D250" s="2266"/>
      <c r="E250" s="2266"/>
      <c r="F250" s="2266"/>
      <c r="G250" s="2266"/>
      <c r="H250" s="2267"/>
      <c r="I250" s="2268">
        <f>'Og s3a'!E248</f>
        <v>0</v>
      </c>
      <c r="J250" s="2269"/>
      <c r="K250" s="2269"/>
      <c r="L250" s="2269"/>
      <c r="M250" s="2269"/>
      <c r="N250" s="2270"/>
      <c r="O250" s="872">
        <f>'Og s3a'!F248</f>
        <v>0</v>
      </c>
      <c r="P250" s="945"/>
      <c r="Q250" s="945" t="str">
        <f t="shared" si="6"/>
        <v/>
      </c>
      <c r="R250" s="30"/>
      <c r="S250" s="47"/>
      <c r="T250" s="441">
        <f>'Og s3a'!G248</f>
        <v>0</v>
      </c>
      <c r="U250" s="56">
        <f>'Og s3a'!D248</f>
        <v>0</v>
      </c>
      <c r="V250" s="277">
        <f>Import!K246</f>
        <v>0</v>
      </c>
      <c r="W250" s="278">
        <f>Import!L246</f>
        <v>0</v>
      </c>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row>
    <row r="251" spans="2:57" ht="20.100000000000001" customHeight="1">
      <c r="B251" s="1251" t="str">
        <f t="shared" si="7"/>
        <v/>
      </c>
      <c r="C251" s="2265">
        <f>'Og s3a'!C249</f>
        <v>0</v>
      </c>
      <c r="D251" s="2266"/>
      <c r="E251" s="2266"/>
      <c r="F251" s="2266"/>
      <c r="G251" s="2266"/>
      <c r="H251" s="2267"/>
      <c r="I251" s="2268">
        <f>'Og s3a'!E249</f>
        <v>0</v>
      </c>
      <c r="J251" s="2269"/>
      <c r="K251" s="2269"/>
      <c r="L251" s="2269"/>
      <c r="M251" s="2269"/>
      <c r="N251" s="2270"/>
      <c r="O251" s="872">
        <f>'Og s3a'!F249</f>
        <v>0</v>
      </c>
      <c r="P251" s="945"/>
      <c r="Q251" s="945" t="str">
        <f t="shared" si="6"/>
        <v/>
      </c>
      <c r="R251" s="30"/>
      <c r="S251" s="47"/>
      <c r="T251" s="441">
        <f>'Og s3a'!G249</f>
        <v>0</v>
      </c>
      <c r="U251" s="56">
        <f>'Og s3a'!D249</f>
        <v>0</v>
      </c>
      <c r="V251" s="277">
        <f>Import!K247</f>
        <v>0</v>
      </c>
      <c r="W251" s="278">
        <f>Import!L247</f>
        <v>0</v>
      </c>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row>
    <row r="252" spans="2:57" ht="20.100000000000001" customHeight="1">
      <c r="B252" s="1251" t="str">
        <f t="shared" si="7"/>
        <v/>
      </c>
      <c r="C252" s="2265">
        <f>'Og s3a'!C250</f>
        <v>0</v>
      </c>
      <c r="D252" s="2266"/>
      <c r="E252" s="2266"/>
      <c r="F252" s="2266"/>
      <c r="G252" s="2266"/>
      <c r="H252" s="2267"/>
      <c r="I252" s="2268">
        <f>'Og s3a'!E250</f>
        <v>0</v>
      </c>
      <c r="J252" s="2269"/>
      <c r="K252" s="2269"/>
      <c r="L252" s="2269"/>
      <c r="M252" s="2269"/>
      <c r="N252" s="2270"/>
      <c r="O252" s="872">
        <f>'Og s3a'!F250</f>
        <v>0</v>
      </c>
      <c r="P252" s="945"/>
      <c r="Q252" s="945" t="str">
        <f t="shared" si="6"/>
        <v/>
      </c>
      <c r="R252" s="30"/>
      <c r="S252" s="47"/>
      <c r="T252" s="441">
        <f>'Og s3a'!G250</f>
        <v>0</v>
      </c>
      <c r="U252" s="56">
        <f>'Og s3a'!D250</f>
        <v>0</v>
      </c>
      <c r="V252" s="277">
        <f>Import!K248</f>
        <v>0</v>
      </c>
      <c r="W252" s="278">
        <f>Import!L248</f>
        <v>0</v>
      </c>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row>
    <row r="253" spans="2:57" ht="20.100000000000001" customHeight="1">
      <c r="B253" s="1251" t="str">
        <f t="shared" si="7"/>
        <v/>
      </c>
      <c r="C253" s="2265">
        <f>'Og s3a'!C251</f>
        <v>0</v>
      </c>
      <c r="D253" s="2266"/>
      <c r="E253" s="2266"/>
      <c r="F253" s="2266"/>
      <c r="G253" s="2266"/>
      <c r="H253" s="2267"/>
      <c r="I253" s="2268">
        <f>'Og s3a'!E251</f>
        <v>0</v>
      </c>
      <c r="J253" s="2269"/>
      <c r="K253" s="2269"/>
      <c r="L253" s="2269"/>
      <c r="M253" s="2269"/>
      <c r="N253" s="2270"/>
      <c r="O253" s="872">
        <f>'Og s3a'!F251</f>
        <v>0</v>
      </c>
      <c r="P253" s="945"/>
      <c r="Q253" s="945" t="str">
        <f t="shared" si="6"/>
        <v/>
      </c>
      <c r="R253" s="30"/>
      <c r="S253" s="47"/>
      <c r="T253" s="441">
        <f>'Og s3a'!G251</f>
        <v>0</v>
      </c>
      <c r="U253" s="56">
        <f>'Og s3a'!D251</f>
        <v>0</v>
      </c>
      <c r="V253" s="277">
        <f>Import!K249</f>
        <v>0</v>
      </c>
      <c r="W253" s="278">
        <f>Import!L249</f>
        <v>0</v>
      </c>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row>
    <row r="254" spans="2:57" ht="20.100000000000001" customHeight="1">
      <c r="B254" s="1251" t="str">
        <f t="shared" si="7"/>
        <v/>
      </c>
      <c r="C254" s="2265">
        <f>'Og s3a'!C252</f>
        <v>0</v>
      </c>
      <c r="D254" s="2266"/>
      <c r="E254" s="2266"/>
      <c r="F254" s="2266"/>
      <c r="G254" s="2266"/>
      <c r="H254" s="2267"/>
      <c r="I254" s="2268">
        <f>'Og s3a'!E252</f>
        <v>0</v>
      </c>
      <c r="J254" s="2269"/>
      <c r="K254" s="2269"/>
      <c r="L254" s="2269"/>
      <c r="M254" s="2269"/>
      <c r="N254" s="2270"/>
      <c r="O254" s="872">
        <f>'Og s3a'!F252</f>
        <v>0</v>
      </c>
      <c r="P254" s="945"/>
      <c r="Q254" s="945" t="str">
        <f t="shared" si="6"/>
        <v/>
      </c>
      <c r="R254" s="30"/>
      <c r="S254" s="47"/>
      <c r="T254" s="441">
        <f>'Og s3a'!G252</f>
        <v>0</v>
      </c>
      <c r="U254" s="56">
        <f>'Og s3a'!D252</f>
        <v>0</v>
      </c>
      <c r="V254" s="277">
        <f>Import!K250</f>
        <v>0</v>
      </c>
      <c r="W254" s="278">
        <f>Import!L250</f>
        <v>0</v>
      </c>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row>
    <row r="255" spans="2:57" ht="20.100000000000001" customHeight="1">
      <c r="B255" s="1251" t="str">
        <f t="shared" si="7"/>
        <v/>
      </c>
      <c r="C255" s="2265">
        <f>'Og s3a'!C253</f>
        <v>0</v>
      </c>
      <c r="D255" s="2266"/>
      <c r="E255" s="2266"/>
      <c r="F255" s="2266"/>
      <c r="G255" s="2266"/>
      <c r="H255" s="2267"/>
      <c r="I255" s="2268">
        <f>'Og s3a'!E253</f>
        <v>0</v>
      </c>
      <c r="J255" s="2269"/>
      <c r="K255" s="2269"/>
      <c r="L255" s="2269"/>
      <c r="M255" s="2269"/>
      <c r="N255" s="2270"/>
      <c r="O255" s="872">
        <f>'Og s3a'!F253</f>
        <v>0</v>
      </c>
      <c r="P255" s="945"/>
      <c r="Q255" s="945" t="str">
        <f t="shared" si="6"/>
        <v/>
      </c>
      <c r="R255" s="30"/>
      <c r="S255" s="47"/>
      <c r="T255" s="441">
        <f>'Og s3a'!G253</f>
        <v>0</v>
      </c>
      <c r="U255" s="56">
        <f>'Og s3a'!D253</f>
        <v>0</v>
      </c>
      <c r="V255" s="277">
        <f>Import!K251</f>
        <v>0</v>
      </c>
      <c r="W255" s="278">
        <f>Import!L251</f>
        <v>0</v>
      </c>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row>
    <row r="256" spans="2:57" ht="20.100000000000001" customHeight="1">
      <c r="B256" s="1251" t="str">
        <f t="shared" si="7"/>
        <v/>
      </c>
      <c r="C256" s="2265">
        <f>'Og s3a'!C254</f>
        <v>0</v>
      </c>
      <c r="D256" s="2266"/>
      <c r="E256" s="2266"/>
      <c r="F256" s="2266"/>
      <c r="G256" s="2266"/>
      <c r="H256" s="2267"/>
      <c r="I256" s="2268">
        <f>'Og s3a'!E254</f>
        <v>0</v>
      </c>
      <c r="J256" s="2269"/>
      <c r="K256" s="2269"/>
      <c r="L256" s="2269"/>
      <c r="M256" s="2269"/>
      <c r="N256" s="2270"/>
      <c r="O256" s="872">
        <f>'Og s3a'!F254</f>
        <v>0</v>
      </c>
      <c r="P256" s="945"/>
      <c r="Q256" s="945" t="str">
        <f t="shared" si="6"/>
        <v/>
      </c>
      <c r="R256" s="30"/>
      <c r="S256" s="47"/>
      <c r="T256" s="441">
        <f>'Og s3a'!G254</f>
        <v>0</v>
      </c>
      <c r="U256" s="56">
        <f>'Og s3a'!D254</f>
        <v>0</v>
      </c>
      <c r="V256" s="277">
        <f>Import!K252</f>
        <v>0</v>
      </c>
      <c r="W256" s="278">
        <f>Import!L252</f>
        <v>0</v>
      </c>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row>
    <row r="257" spans="2:57" ht="20.100000000000001" customHeight="1">
      <c r="B257" s="1251" t="str">
        <f t="shared" si="7"/>
        <v/>
      </c>
      <c r="C257" s="2265">
        <f>'Og s3a'!C255</f>
        <v>0</v>
      </c>
      <c r="D257" s="2266"/>
      <c r="E257" s="2266"/>
      <c r="F257" s="2266"/>
      <c r="G257" s="2266"/>
      <c r="H257" s="2267"/>
      <c r="I257" s="2268">
        <f>'Og s3a'!E255</f>
        <v>0</v>
      </c>
      <c r="J257" s="2269"/>
      <c r="K257" s="2269"/>
      <c r="L257" s="2269"/>
      <c r="M257" s="2269"/>
      <c r="N257" s="2270"/>
      <c r="O257" s="872">
        <f>'Og s3a'!F255</f>
        <v>0</v>
      </c>
      <c r="P257" s="945"/>
      <c r="Q257" s="945" t="str">
        <f t="shared" si="6"/>
        <v/>
      </c>
      <c r="R257" s="30"/>
      <c r="S257" s="47"/>
      <c r="T257" s="441">
        <f>'Og s3a'!G255</f>
        <v>0</v>
      </c>
      <c r="U257" s="56">
        <f>'Og s3a'!D255</f>
        <v>0</v>
      </c>
      <c r="V257" s="277">
        <f>Import!K253</f>
        <v>0</v>
      </c>
      <c r="W257" s="278">
        <f>Import!L253</f>
        <v>0</v>
      </c>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row>
    <row r="258" spans="2:57" ht="20.100000000000001" customHeight="1">
      <c r="B258" s="1251" t="str">
        <f t="shared" si="7"/>
        <v/>
      </c>
      <c r="C258" s="2265">
        <f>'Og s3a'!C256</f>
        <v>0</v>
      </c>
      <c r="D258" s="2266"/>
      <c r="E258" s="2266"/>
      <c r="F258" s="2266"/>
      <c r="G258" s="2266"/>
      <c r="H258" s="2267"/>
      <c r="I258" s="2268">
        <f>'Og s3a'!E256</f>
        <v>0</v>
      </c>
      <c r="J258" s="2269"/>
      <c r="K258" s="2269"/>
      <c r="L258" s="2269"/>
      <c r="M258" s="2269"/>
      <c r="N258" s="2270"/>
      <c r="O258" s="872">
        <f>'Og s3a'!F256</f>
        <v>0</v>
      </c>
      <c r="P258" s="945"/>
      <c r="Q258" s="945" t="str">
        <f t="shared" si="6"/>
        <v/>
      </c>
      <c r="R258" s="30"/>
      <c r="S258" s="47"/>
      <c r="T258" s="441">
        <f>'Og s3a'!G256</f>
        <v>0</v>
      </c>
      <c r="U258" s="56">
        <f>'Og s3a'!D256</f>
        <v>0</v>
      </c>
      <c r="V258" s="277">
        <f>Import!K254</f>
        <v>0</v>
      </c>
      <c r="W258" s="278">
        <f>Import!L254</f>
        <v>0</v>
      </c>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row>
    <row r="259" spans="2:57" ht="20.100000000000001" customHeight="1">
      <c r="B259" s="1251" t="str">
        <f t="shared" si="7"/>
        <v/>
      </c>
      <c r="C259" s="2265">
        <f>'Og s3a'!C257</f>
        <v>0</v>
      </c>
      <c r="D259" s="2266"/>
      <c r="E259" s="2266"/>
      <c r="F259" s="2266"/>
      <c r="G259" s="2266"/>
      <c r="H259" s="2267"/>
      <c r="I259" s="2268">
        <f>'Og s3a'!E257</f>
        <v>0</v>
      </c>
      <c r="J259" s="2269"/>
      <c r="K259" s="2269"/>
      <c r="L259" s="2269"/>
      <c r="M259" s="2269"/>
      <c r="N259" s="2270"/>
      <c r="O259" s="872">
        <f>'Og s3a'!F257</f>
        <v>0</v>
      </c>
      <c r="P259" s="945"/>
      <c r="Q259" s="945" t="str">
        <f t="shared" si="6"/>
        <v/>
      </c>
      <c r="R259" s="30"/>
      <c r="S259" s="47"/>
      <c r="T259" s="441">
        <f>'Og s3a'!G257</f>
        <v>0</v>
      </c>
      <c r="U259" s="56">
        <f>'Og s3a'!D257</f>
        <v>0</v>
      </c>
      <c r="V259" s="277">
        <f>Import!K255</f>
        <v>0</v>
      </c>
      <c r="W259" s="278">
        <f>Import!L255</f>
        <v>0</v>
      </c>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row>
    <row r="260" spans="2:57" ht="20.100000000000001" customHeight="1">
      <c r="B260" s="1251" t="str">
        <f t="shared" si="7"/>
        <v/>
      </c>
      <c r="C260" s="2265">
        <f>'Og s3a'!C258</f>
        <v>0</v>
      </c>
      <c r="D260" s="2266"/>
      <c r="E260" s="2266"/>
      <c r="F260" s="2266"/>
      <c r="G260" s="2266"/>
      <c r="H260" s="2267"/>
      <c r="I260" s="2268">
        <f>'Og s3a'!E258</f>
        <v>0</v>
      </c>
      <c r="J260" s="2269"/>
      <c r="K260" s="2269"/>
      <c r="L260" s="2269"/>
      <c r="M260" s="2269"/>
      <c r="N260" s="2270"/>
      <c r="O260" s="872">
        <f>'Og s3a'!F258</f>
        <v>0</v>
      </c>
      <c r="P260" s="945"/>
      <c r="Q260" s="945" t="str">
        <f t="shared" si="6"/>
        <v/>
      </c>
      <c r="R260" s="30"/>
      <c r="S260" s="47"/>
      <c r="T260" s="441">
        <f>'Og s3a'!G258</f>
        <v>0</v>
      </c>
      <c r="U260" s="56">
        <f>'Og s3a'!D258</f>
        <v>0</v>
      </c>
      <c r="V260" s="277">
        <f>Import!K256</f>
        <v>0</v>
      </c>
      <c r="W260" s="278">
        <f>Import!L256</f>
        <v>0</v>
      </c>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row>
    <row r="261" spans="2:57" ht="20.100000000000001" customHeight="1">
      <c r="B261" s="1251" t="str">
        <f t="shared" si="7"/>
        <v/>
      </c>
      <c r="C261" s="2265">
        <f>'Og s3a'!C259</f>
        <v>0</v>
      </c>
      <c r="D261" s="2266"/>
      <c r="E261" s="2266"/>
      <c r="F261" s="2266"/>
      <c r="G261" s="2266"/>
      <c r="H261" s="2267"/>
      <c r="I261" s="2268">
        <f>'Og s3a'!E259</f>
        <v>0</v>
      </c>
      <c r="J261" s="2269"/>
      <c r="K261" s="2269"/>
      <c r="L261" s="2269"/>
      <c r="M261" s="2269"/>
      <c r="N261" s="2270"/>
      <c r="O261" s="872">
        <f>'Og s3a'!F259</f>
        <v>0</v>
      </c>
      <c r="P261" s="945"/>
      <c r="Q261" s="945" t="str">
        <f t="shared" si="6"/>
        <v/>
      </c>
      <c r="R261" s="30"/>
      <c r="S261" s="47"/>
      <c r="T261" s="441">
        <f>'Og s3a'!G259</f>
        <v>0</v>
      </c>
      <c r="U261" s="56">
        <f>'Og s3a'!D259</f>
        <v>0</v>
      </c>
      <c r="V261" s="277">
        <f>Import!K257</f>
        <v>0</v>
      </c>
      <c r="W261" s="278">
        <f>Import!L257</f>
        <v>0</v>
      </c>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row>
    <row r="262" spans="2:57" ht="20.100000000000001" customHeight="1">
      <c r="B262" s="1251" t="str">
        <f t="shared" si="7"/>
        <v/>
      </c>
      <c r="C262" s="2265">
        <f>'Og s3a'!C260</f>
        <v>0</v>
      </c>
      <c r="D262" s="2266"/>
      <c r="E262" s="2266"/>
      <c r="F262" s="2266"/>
      <c r="G262" s="2266"/>
      <c r="H262" s="2267"/>
      <c r="I262" s="2268">
        <f>'Og s3a'!E260</f>
        <v>0</v>
      </c>
      <c r="J262" s="2269"/>
      <c r="K262" s="2269"/>
      <c r="L262" s="2269"/>
      <c r="M262" s="2269"/>
      <c r="N262" s="2270"/>
      <c r="O262" s="872">
        <f>'Og s3a'!F260</f>
        <v>0</v>
      </c>
      <c r="P262" s="945"/>
      <c r="Q262" s="945" t="str">
        <f t="shared" si="6"/>
        <v/>
      </c>
      <c r="R262" s="30"/>
      <c r="S262" s="47"/>
      <c r="T262" s="441">
        <f>'Og s3a'!G260</f>
        <v>0</v>
      </c>
      <c r="U262" s="56">
        <f>'Og s3a'!D260</f>
        <v>0</v>
      </c>
      <c r="V262" s="277">
        <f>Import!K258</f>
        <v>0</v>
      </c>
      <c r="W262" s="278">
        <f>Import!L258</f>
        <v>0</v>
      </c>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row>
    <row r="263" spans="2:57" ht="20.100000000000001" customHeight="1">
      <c r="B263" s="1251" t="str">
        <f t="shared" si="7"/>
        <v/>
      </c>
      <c r="C263" s="2265">
        <f>'Og s3a'!C261</f>
        <v>0</v>
      </c>
      <c r="D263" s="2266"/>
      <c r="E263" s="2266"/>
      <c r="F263" s="2266"/>
      <c r="G263" s="2266"/>
      <c r="H263" s="2267"/>
      <c r="I263" s="2268">
        <f>'Og s3a'!E261</f>
        <v>0</v>
      </c>
      <c r="J263" s="2269"/>
      <c r="K263" s="2269"/>
      <c r="L263" s="2269"/>
      <c r="M263" s="2269"/>
      <c r="N263" s="2270"/>
      <c r="O263" s="872">
        <f>'Og s3a'!F261</f>
        <v>0</v>
      </c>
      <c r="P263" s="945"/>
      <c r="Q263" s="945" t="str">
        <f t="shared" si="6"/>
        <v/>
      </c>
      <c r="R263" s="30"/>
      <c r="S263" s="47"/>
      <c r="T263" s="441">
        <f>'Og s3a'!G261</f>
        <v>0</v>
      </c>
      <c r="U263" s="56">
        <f>'Og s3a'!D261</f>
        <v>0</v>
      </c>
      <c r="V263" s="277">
        <f>Import!K259</f>
        <v>0</v>
      </c>
      <c r="W263" s="278">
        <f>Import!L259</f>
        <v>0</v>
      </c>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row>
    <row r="264" spans="2:57" ht="20.100000000000001" customHeight="1">
      <c r="B264" s="1251" t="str">
        <f t="shared" si="7"/>
        <v/>
      </c>
      <c r="C264" s="2265">
        <f>'Og s3a'!C262</f>
        <v>0</v>
      </c>
      <c r="D264" s="2266"/>
      <c r="E264" s="2266"/>
      <c r="F264" s="2266"/>
      <c r="G264" s="2266"/>
      <c r="H264" s="2267"/>
      <c r="I264" s="2268">
        <f>'Og s3a'!E262</f>
        <v>0</v>
      </c>
      <c r="J264" s="2269"/>
      <c r="K264" s="2269"/>
      <c r="L264" s="2269"/>
      <c r="M264" s="2269"/>
      <c r="N264" s="2270"/>
      <c r="O264" s="872">
        <f>'Og s3a'!F262</f>
        <v>0</v>
      </c>
      <c r="P264" s="945"/>
      <c r="Q264" s="945" t="str">
        <f t="shared" si="6"/>
        <v/>
      </c>
      <c r="R264" s="30"/>
      <c r="S264" s="47"/>
      <c r="T264" s="441">
        <f>'Og s3a'!G262</f>
        <v>0</v>
      </c>
      <c r="U264" s="56">
        <f>'Og s3a'!D262</f>
        <v>0</v>
      </c>
      <c r="V264" s="277">
        <f>Import!K260</f>
        <v>0</v>
      </c>
      <c r="W264" s="278">
        <f>Import!L260</f>
        <v>0</v>
      </c>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row>
    <row r="265" spans="2:57" ht="20.100000000000001" customHeight="1">
      <c r="B265" s="1251" t="str">
        <f t="shared" si="7"/>
        <v/>
      </c>
      <c r="C265" s="2265">
        <f>'Og s3a'!C263</f>
        <v>0</v>
      </c>
      <c r="D265" s="2266"/>
      <c r="E265" s="2266"/>
      <c r="F265" s="2266"/>
      <c r="G265" s="2266"/>
      <c r="H265" s="2267"/>
      <c r="I265" s="2268">
        <f>'Og s3a'!E263</f>
        <v>0</v>
      </c>
      <c r="J265" s="2269"/>
      <c r="K265" s="2269"/>
      <c r="L265" s="2269"/>
      <c r="M265" s="2269"/>
      <c r="N265" s="2270"/>
      <c r="O265" s="872">
        <f>'Og s3a'!F263</f>
        <v>0</v>
      </c>
      <c r="P265" s="945"/>
      <c r="Q265" s="945" t="str">
        <f t="shared" ref="Q265:Q328" si="8">IF(AND(V265=0,W265=0),"",IF(AND(V265&gt;0,W265=0),V265,IF(AND(V265=0,W265&gt;0),W265,IF(AND(V265&gt;0,W265&gt;0),"Nie może być pak. 4 i 5 jednocześnie."))))</f>
        <v/>
      </c>
      <c r="R265" s="30"/>
      <c r="S265" s="47"/>
      <c r="T265" s="441">
        <f>'Og s3a'!G263</f>
        <v>0</v>
      </c>
      <c r="U265" s="56">
        <f>'Og s3a'!D263</f>
        <v>0</v>
      </c>
      <c r="V265" s="277">
        <f>Import!K261</f>
        <v>0</v>
      </c>
      <c r="W265" s="278">
        <f>Import!L261</f>
        <v>0</v>
      </c>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row>
    <row r="266" spans="2:57" ht="20.100000000000001" customHeight="1">
      <c r="B266" s="1251" t="str">
        <f t="shared" ref="B266:B329" si="9">IF(O266&gt;0,"Wypełnione","")</f>
        <v/>
      </c>
      <c r="C266" s="2265">
        <f>'Og s3a'!C264</f>
        <v>0</v>
      </c>
      <c r="D266" s="2266"/>
      <c r="E266" s="2266"/>
      <c r="F266" s="2266"/>
      <c r="G266" s="2266"/>
      <c r="H266" s="2267"/>
      <c r="I266" s="2268">
        <f>'Og s3a'!E264</f>
        <v>0</v>
      </c>
      <c r="J266" s="2269"/>
      <c r="K266" s="2269"/>
      <c r="L266" s="2269"/>
      <c r="M266" s="2269"/>
      <c r="N266" s="2270"/>
      <c r="O266" s="872">
        <f>'Og s3a'!F264</f>
        <v>0</v>
      </c>
      <c r="P266" s="945"/>
      <c r="Q266" s="945" t="str">
        <f t="shared" si="8"/>
        <v/>
      </c>
      <c r="R266" s="30"/>
      <c r="S266" s="47"/>
      <c r="T266" s="441">
        <f>'Og s3a'!G264</f>
        <v>0</v>
      </c>
      <c r="U266" s="56">
        <f>'Og s3a'!D264</f>
        <v>0</v>
      </c>
      <c r="V266" s="277">
        <f>Import!K262</f>
        <v>0</v>
      </c>
      <c r="W266" s="278">
        <f>Import!L262</f>
        <v>0</v>
      </c>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row>
    <row r="267" spans="2:57" ht="20.100000000000001" customHeight="1">
      <c r="B267" s="1251" t="str">
        <f t="shared" si="9"/>
        <v/>
      </c>
      <c r="C267" s="2265">
        <f>'Og s3a'!C265</f>
        <v>0</v>
      </c>
      <c r="D267" s="2266"/>
      <c r="E267" s="2266"/>
      <c r="F267" s="2266"/>
      <c r="G267" s="2266"/>
      <c r="H267" s="2267"/>
      <c r="I267" s="2268">
        <f>'Og s3a'!E265</f>
        <v>0</v>
      </c>
      <c r="J267" s="2269"/>
      <c r="K267" s="2269"/>
      <c r="L267" s="2269"/>
      <c r="M267" s="2269"/>
      <c r="N267" s="2270"/>
      <c r="O267" s="872">
        <f>'Og s3a'!F265</f>
        <v>0</v>
      </c>
      <c r="P267" s="945"/>
      <c r="Q267" s="945" t="str">
        <f t="shared" si="8"/>
        <v/>
      </c>
      <c r="R267" s="30"/>
      <c r="S267" s="47"/>
      <c r="T267" s="441">
        <f>'Og s3a'!G265</f>
        <v>0</v>
      </c>
      <c r="U267" s="56">
        <f>'Og s3a'!D265</f>
        <v>0</v>
      </c>
      <c r="V267" s="277">
        <f>Import!K263</f>
        <v>0</v>
      </c>
      <c r="W267" s="278">
        <f>Import!L263</f>
        <v>0</v>
      </c>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row>
    <row r="268" spans="2:57" ht="20.100000000000001" customHeight="1">
      <c r="B268" s="1251" t="str">
        <f t="shared" si="9"/>
        <v/>
      </c>
      <c r="C268" s="2265">
        <f>'Og s3a'!C266</f>
        <v>0</v>
      </c>
      <c r="D268" s="2266"/>
      <c r="E268" s="2266"/>
      <c r="F268" s="2266"/>
      <c r="G268" s="2266"/>
      <c r="H268" s="2267"/>
      <c r="I268" s="2268">
        <f>'Og s3a'!E266</f>
        <v>0</v>
      </c>
      <c r="J268" s="2269"/>
      <c r="K268" s="2269"/>
      <c r="L268" s="2269"/>
      <c r="M268" s="2269"/>
      <c r="N268" s="2270"/>
      <c r="O268" s="872">
        <f>'Og s3a'!F266</f>
        <v>0</v>
      </c>
      <c r="P268" s="945"/>
      <c r="Q268" s="945" t="str">
        <f t="shared" si="8"/>
        <v/>
      </c>
      <c r="R268" s="30"/>
      <c r="S268" s="47"/>
      <c r="T268" s="441">
        <f>'Og s3a'!G266</f>
        <v>0</v>
      </c>
      <c r="U268" s="56">
        <f>'Og s3a'!D266</f>
        <v>0</v>
      </c>
      <c r="V268" s="277">
        <f>Import!K264</f>
        <v>0</v>
      </c>
      <c r="W268" s="278">
        <f>Import!L264</f>
        <v>0</v>
      </c>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row>
    <row r="269" spans="2:57" ht="20.100000000000001" customHeight="1">
      <c r="B269" s="1251" t="str">
        <f t="shared" si="9"/>
        <v/>
      </c>
      <c r="C269" s="2265">
        <f>'Og s3a'!C267</f>
        <v>0</v>
      </c>
      <c r="D269" s="2266"/>
      <c r="E269" s="2266"/>
      <c r="F269" s="2266"/>
      <c r="G269" s="2266"/>
      <c r="H269" s="2267"/>
      <c r="I269" s="2268">
        <f>'Og s3a'!E267</f>
        <v>0</v>
      </c>
      <c r="J269" s="2269"/>
      <c r="K269" s="2269"/>
      <c r="L269" s="2269"/>
      <c r="M269" s="2269"/>
      <c r="N269" s="2270"/>
      <c r="O269" s="872">
        <f>'Og s3a'!F267</f>
        <v>0</v>
      </c>
      <c r="P269" s="945"/>
      <c r="Q269" s="945" t="str">
        <f t="shared" si="8"/>
        <v/>
      </c>
      <c r="R269" s="30"/>
      <c r="S269" s="47"/>
      <c r="T269" s="441">
        <f>'Og s3a'!G267</f>
        <v>0</v>
      </c>
      <c r="U269" s="56">
        <f>'Og s3a'!D267</f>
        <v>0</v>
      </c>
      <c r="V269" s="277">
        <f>Import!K265</f>
        <v>0</v>
      </c>
      <c r="W269" s="278">
        <f>Import!L265</f>
        <v>0</v>
      </c>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row>
    <row r="270" spans="2:57" ht="20.100000000000001" customHeight="1">
      <c r="B270" s="1251" t="str">
        <f t="shared" si="9"/>
        <v/>
      </c>
      <c r="C270" s="2265">
        <f>'Og s3a'!C268</f>
        <v>0</v>
      </c>
      <c r="D270" s="2266"/>
      <c r="E270" s="2266"/>
      <c r="F270" s="2266"/>
      <c r="G270" s="2266"/>
      <c r="H270" s="2267"/>
      <c r="I270" s="2268">
        <f>'Og s3a'!E268</f>
        <v>0</v>
      </c>
      <c r="J270" s="2269"/>
      <c r="K270" s="2269"/>
      <c r="L270" s="2269"/>
      <c r="M270" s="2269"/>
      <c r="N270" s="2270"/>
      <c r="O270" s="872">
        <f>'Og s3a'!F268</f>
        <v>0</v>
      </c>
      <c r="P270" s="945"/>
      <c r="Q270" s="945" t="str">
        <f t="shared" si="8"/>
        <v/>
      </c>
      <c r="R270" s="30"/>
      <c r="S270" s="47"/>
      <c r="T270" s="441">
        <f>'Og s3a'!G268</f>
        <v>0</v>
      </c>
      <c r="U270" s="56">
        <f>'Og s3a'!D268</f>
        <v>0</v>
      </c>
      <c r="V270" s="277">
        <f>Import!K266</f>
        <v>0</v>
      </c>
      <c r="W270" s="278">
        <f>Import!L266</f>
        <v>0</v>
      </c>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row>
    <row r="271" spans="2:57" ht="20.100000000000001" customHeight="1">
      <c r="B271" s="1251" t="str">
        <f t="shared" si="9"/>
        <v/>
      </c>
      <c r="C271" s="2265">
        <f>'Og s3a'!C269</f>
        <v>0</v>
      </c>
      <c r="D271" s="2266"/>
      <c r="E271" s="2266"/>
      <c r="F271" s="2266"/>
      <c r="G271" s="2266"/>
      <c r="H271" s="2267"/>
      <c r="I271" s="2268">
        <f>'Og s3a'!E269</f>
        <v>0</v>
      </c>
      <c r="J271" s="2269"/>
      <c r="K271" s="2269"/>
      <c r="L271" s="2269"/>
      <c r="M271" s="2269"/>
      <c r="N271" s="2270"/>
      <c r="O271" s="872">
        <f>'Og s3a'!F269</f>
        <v>0</v>
      </c>
      <c r="P271" s="945"/>
      <c r="Q271" s="945" t="str">
        <f t="shared" si="8"/>
        <v/>
      </c>
      <c r="R271" s="30"/>
      <c r="S271" s="47"/>
      <c r="T271" s="441">
        <f>'Og s3a'!G269</f>
        <v>0</v>
      </c>
      <c r="U271" s="56">
        <f>'Og s3a'!D269</f>
        <v>0</v>
      </c>
      <c r="V271" s="277">
        <f>Import!K267</f>
        <v>0</v>
      </c>
      <c r="W271" s="278">
        <f>Import!L267</f>
        <v>0</v>
      </c>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row>
    <row r="272" spans="2:57" ht="20.100000000000001" customHeight="1">
      <c r="B272" s="1251" t="str">
        <f t="shared" si="9"/>
        <v/>
      </c>
      <c r="C272" s="2265">
        <f>'Og s3a'!C270</f>
        <v>0</v>
      </c>
      <c r="D272" s="2266"/>
      <c r="E272" s="2266"/>
      <c r="F272" s="2266"/>
      <c r="G272" s="2266"/>
      <c r="H272" s="2267"/>
      <c r="I272" s="2268">
        <f>'Og s3a'!E270</f>
        <v>0</v>
      </c>
      <c r="J272" s="2269"/>
      <c r="K272" s="2269"/>
      <c r="L272" s="2269"/>
      <c r="M272" s="2269"/>
      <c r="N272" s="2270"/>
      <c r="O272" s="872">
        <f>'Og s3a'!F270</f>
        <v>0</v>
      </c>
      <c r="P272" s="945"/>
      <c r="Q272" s="945" t="str">
        <f t="shared" si="8"/>
        <v/>
      </c>
      <c r="R272" s="30"/>
      <c r="S272" s="47"/>
      <c r="T272" s="441">
        <f>'Og s3a'!G270</f>
        <v>0</v>
      </c>
      <c r="U272" s="56">
        <f>'Og s3a'!D270</f>
        <v>0</v>
      </c>
      <c r="V272" s="277">
        <f>Import!K268</f>
        <v>0</v>
      </c>
      <c r="W272" s="278">
        <f>Import!L268</f>
        <v>0</v>
      </c>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row>
    <row r="273" spans="2:57" ht="20.100000000000001" customHeight="1">
      <c r="B273" s="1251" t="str">
        <f t="shared" si="9"/>
        <v/>
      </c>
      <c r="C273" s="2265">
        <f>'Og s3a'!C271</f>
        <v>0</v>
      </c>
      <c r="D273" s="2266"/>
      <c r="E273" s="2266"/>
      <c r="F273" s="2266"/>
      <c r="G273" s="2266"/>
      <c r="H273" s="2267"/>
      <c r="I273" s="2268">
        <f>'Og s3a'!E271</f>
        <v>0</v>
      </c>
      <c r="J273" s="2269"/>
      <c r="K273" s="2269"/>
      <c r="L273" s="2269"/>
      <c r="M273" s="2269"/>
      <c r="N273" s="2270"/>
      <c r="O273" s="872">
        <f>'Og s3a'!F271</f>
        <v>0</v>
      </c>
      <c r="P273" s="945"/>
      <c r="Q273" s="945" t="str">
        <f t="shared" si="8"/>
        <v/>
      </c>
      <c r="R273" s="30"/>
      <c r="S273" s="47"/>
      <c r="T273" s="441">
        <f>'Og s3a'!G271</f>
        <v>0</v>
      </c>
      <c r="U273" s="56">
        <f>'Og s3a'!D271</f>
        <v>0</v>
      </c>
      <c r="V273" s="277">
        <f>Import!K269</f>
        <v>0</v>
      </c>
      <c r="W273" s="278">
        <f>Import!L269</f>
        <v>0</v>
      </c>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row>
    <row r="274" spans="2:57" ht="20.100000000000001" customHeight="1">
      <c r="B274" s="1251" t="str">
        <f t="shared" si="9"/>
        <v/>
      </c>
      <c r="C274" s="2265">
        <f>'Og s3a'!C272</f>
        <v>0</v>
      </c>
      <c r="D274" s="2266"/>
      <c r="E274" s="2266"/>
      <c r="F274" s="2266"/>
      <c r="G274" s="2266"/>
      <c r="H274" s="2267"/>
      <c r="I274" s="2268">
        <f>'Og s3a'!E272</f>
        <v>0</v>
      </c>
      <c r="J274" s="2269"/>
      <c r="K274" s="2269"/>
      <c r="L274" s="2269"/>
      <c r="M274" s="2269"/>
      <c r="N274" s="2270"/>
      <c r="O274" s="872">
        <f>'Og s3a'!F272</f>
        <v>0</v>
      </c>
      <c r="P274" s="945"/>
      <c r="Q274" s="945" t="str">
        <f t="shared" si="8"/>
        <v/>
      </c>
      <c r="R274" s="30"/>
      <c r="S274" s="47"/>
      <c r="T274" s="441">
        <f>'Og s3a'!G272</f>
        <v>0</v>
      </c>
      <c r="U274" s="56">
        <f>'Og s3a'!D272</f>
        <v>0</v>
      </c>
      <c r="V274" s="277">
        <f>Import!K270</f>
        <v>0</v>
      </c>
      <c r="W274" s="278">
        <f>Import!L270</f>
        <v>0</v>
      </c>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row>
    <row r="275" spans="2:57" ht="20.100000000000001" customHeight="1">
      <c r="B275" s="1251" t="str">
        <f t="shared" si="9"/>
        <v/>
      </c>
      <c r="C275" s="2265">
        <f>'Og s3a'!C273</f>
        <v>0</v>
      </c>
      <c r="D275" s="2266"/>
      <c r="E275" s="2266"/>
      <c r="F275" s="2266"/>
      <c r="G275" s="2266"/>
      <c r="H275" s="2267"/>
      <c r="I275" s="2268">
        <f>'Og s3a'!E273</f>
        <v>0</v>
      </c>
      <c r="J275" s="2269"/>
      <c r="K275" s="2269"/>
      <c r="L275" s="2269"/>
      <c r="M275" s="2269"/>
      <c r="N275" s="2270"/>
      <c r="O275" s="872">
        <f>'Og s3a'!F273</f>
        <v>0</v>
      </c>
      <c r="P275" s="945"/>
      <c r="Q275" s="945" t="str">
        <f t="shared" si="8"/>
        <v/>
      </c>
      <c r="R275" s="30"/>
      <c r="S275" s="47"/>
      <c r="T275" s="441">
        <f>'Og s3a'!G273</f>
        <v>0</v>
      </c>
      <c r="U275" s="56">
        <f>'Og s3a'!D273</f>
        <v>0</v>
      </c>
      <c r="V275" s="277">
        <f>Import!K271</f>
        <v>0</v>
      </c>
      <c r="W275" s="278">
        <f>Import!L271</f>
        <v>0</v>
      </c>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row>
    <row r="276" spans="2:57" ht="20.100000000000001" customHeight="1">
      <c r="B276" s="1251" t="str">
        <f t="shared" si="9"/>
        <v/>
      </c>
      <c r="C276" s="2265">
        <f>'Og s3a'!C274</f>
        <v>0</v>
      </c>
      <c r="D276" s="2266"/>
      <c r="E276" s="2266"/>
      <c r="F276" s="2266"/>
      <c r="G276" s="2266"/>
      <c r="H276" s="2267"/>
      <c r="I276" s="2268">
        <f>'Og s3a'!E274</f>
        <v>0</v>
      </c>
      <c r="J276" s="2269"/>
      <c r="K276" s="2269"/>
      <c r="L276" s="2269"/>
      <c r="M276" s="2269"/>
      <c r="N276" s="2270"/>
      <c r="O276" s="872">
        <f>'Og s3a'!F274</f>
        <v>0</v>
      </c>
      <c r="P276" s="945"/>
      <c r="Q276" s="945" t="str">
        <f t="shared" si="8"/>
        <v/>
      </c>
      <c r="R276" s="30"/>
      <c r="S276" s="47"/>
      <c r="T276" s="441">
        <f>'Og s3a'!G274</f>
        <v>0</v>
      </c>
      <c r="U276" s="56">
        <f>'Og s3a'!D274</f>
        <v>0</v>
      </c>
      <c r="V276" s="277">
        <f>Import!K272</f>
        <v>0</v>
      </c>
      <c r="W276" s="278">
        <f>Import!L272</f>
        <v>0</v>
      </c>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row>
    <row r="277" spans="2:57" ht="20.100000000000001" customHeight="1">
      <c r="B277" s="1251" t="str">
        <f t="shared" si="9"/>
        <v/>
      </c>
      <c r="C277" s="2265">
        <f>'Og s3a'!C275</f>
        <v>0</v>
      </c>
      <c r="D277" s="2266"/>
      <c r="E277" s="2266"/>
      <c r="F277" s="2266"/>
      <c r="G277" s="2266"/>
      <c r="H277" s="2267"/>
      <c r="I277" s="2268">
        <f>'Og s3a'!E275</f>
        <v>0</v>
      </c>
      <c r="J277" s="2269"/>
      <c r="K277" s="2269"/>
      <c r="L277" s="2269"/>
      <c r="M277" s="2269"/>
      <c r="N277" s="2270"/>
      <c r="O277" s="872">
        <f>'Og s3a'!F275</f>
        <v>0</v>
      </c>
      <c r="P277" s="945"/>
      <c r="Q277" s="945" t="str">
        <f t="shared" si="8"/>
        <v/>
      </c>
      <c r="R277" s="30"/>
      <c r="S277" s="47"/>
      <c r="T277" s="441">
        <f>'Og s3a'!G275</f>
        <v>0</v>
      </c>
      <c r="U277" s="56">
        <f>'Og s3a'!D275</f>
        <v>0</v>
      </c>
      <c r="V277" s="277">
        <f>Import!K273</f>
        <v>0</v>
      </c>
      <c r="W277" s="278">
        <f>Import!L273</f>
        <v>0</v>
      </c>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row>
    <row r="278" spans="2:57" ht="20.100000000000001" customHeight="1">
      <c r="B278" s="1251" t="str">
        <f t="shared" si="9"/>
        <v/>
      </c>
      <c r="C278" s="2265">
        <f>'Og s3a'!C276</f>
        <v>0</v>
      </c>
      <c r="D278" s="2266"/>
      <c r="E278" s="2266"/>
      <c r="F278" s="2266"/>
      <c r="G278" s="2266"/>
      <c r="H278" s="2267"/>
      <c r="I278" s="2268">
        <f>'Og s3a'!E276</f>
        <v>0</v>
      </c>
      <c r="J278" s="2269"/>
      <c r="K278" s="2269"/>
      <c r="L278" s="2269"/>
      <c r="M278" s="2269"/>
      <c r="N278" s="2270"/>
      <c r="O278" s="872">
        <f>'Og s3a'!F276</f>
        <v>0</v>
      </c>
      <c r="P278" s="945"/>
      <c r="Q278" s="945" t="str">
        <f t="shared" si="8"/>
        <v/>
      </c>
      <c r="R278" s="30"/>
      <c r="S278" s="47"/>
      <c r="T278" s="441">
        <f>'Og s3a'!G276</f>
        <v>0</v>
      </c>
      <c r="U278" s="56">
        <f>'Og s3a'!D276</f>
        <v>0</v>
      </c>
      <c r="V278" s="277">
        <f>Import!K274</f>
        <v>0</v>
      </c>
      <c r="W278" s="278">
        <f>Import!L274</f>
        <v>0</v>
      </c>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row>
    <row r="279" spans="2:57" ht="20.100000000000001" customHeight="1">
      <c r="B279" s="1251" t="str">
        <f t="shared" si="9"/>
        <v/>
      </c>
      <c r="C279" s="2265">
        <f>'Og s3a'!C277</f>
        <v>0</v>
      </c>
      <c r="D279" s="2266"/>
      <c r="E279" s="2266"/>
      <c r="F279" s="2266"/>
      <c r="G279" s="2266"/>
      <c r="H279" s="2267"/>
      <c r="I279" s="2268">
        <f>'Og s3a'!E277</f>
        <v>0</v>
      </c>
      <c r="J279" s="2269"/>
      <c r="K279" s="2269"/>
      <c r="L279" s="2269"/>
      <c r="M279" s="2269"/>
      <c r="N279" s="2270"/>
      <c r="O279" s="872">
        <f>'Og s3a'!F277</f>
        <v>0</v>
      </c>
      <c r="P279" s="945"/>
      <c r="Q279" s="945" t="str">
        <f t="shared" si="8"/>
        <v/>
      </c>
      <c r="R279" s="30"/>
      <c r="S279" s="47"/>
      <c r="T279" s="441">
        <f>'Og s3a'!G277</f>
        <v>0</v>
      </c>
      <c r="U279" s="56">
        <f>'Og s3a'!D277</f>
        <v>0</v>
      </c>
      <c r="V279" s="277">
        <f>Import!K275</f>
        <v>0</v>
      </c>
      <c r="W279" s="278">
        <f>Import!L275</f>
        <v>0</v>
      </c>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row>
    <row r="280" spans="2:57" ht="20.100000000000001" customHeight="1">
      <c r="B280" s="1251" t="str">
        <f t="shared" si="9"/>
        <v/>
      </c>
      <c r="C280" s="2265">
        <f>'Og s3a'!C278</f>
        <v>0</v>
      </c>
      <c r="D280" s="2266"/>
      <c r="E280" s="2266"/>
      <c r="F280" s="2266"/>
      <c r="G280" s="2266"/>
      <c r="H280" s="2267"/>
      <c r="I280" s="2268">
        <f>'Og s3a'!E278</f>
        <v>0</v>
      </c>
      <c r="J280" s="2269"/>
      <c r="K280" s="2269"/>
      <c r="L280" s="2269"/>
      <c r="M280" s="2269"/>
      <c r="N280" s="2270"/>
      <c r="O280" s="872">
        <f>'Og s3a'!F278</f>
        <v>0</v>
      </c>
      <c r="P280" s="945"/>
      <c r="Q280" s="945" t="str">
        <f t="shared" si="8"/>
        <v/>
      </c>
      <c r="R280" s="30"/>
      <c r="S280" s="47"/>
      <c r="T280" s="441">
        <f>'Og s3a'!G278</f>
        <v>0</v>
      </c>
      <c r="U280" s="56">
        <f>'Og s3a'!D278</f>
        <v>0</v>
      </c>
      <c r="V280" s="277">
        <f>Import!K276</f>
        <v>0</v>
      </c>
      <c r="W280" s="278">
        <f>Import!L276</f>
        <v>0</v>
      </c>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row>
    <row r="281" spans="2:57" ht="20.100000000000001" customHeight="1">
      <c r="B281" s="1251" t="str">
        <f t="shared" si="9"/>
        <v/>
      </c>
      <c r="C281" s="2265">
        <f>'Og s3a'!C279</f>
        <v>0</v>
      </c>
      <c r="D281" s="2266"/>
      <c r="E281" s="2266"/>
      <c r="F281" s="2266"/>
      <c r="G281" s="2266"/>
      <c r="H281" s="2267"/>
      <c r="I281" s="2268">
        <f>'Og s3a'!E279</f>
        <v>0</v>
      </c>
      <c r="J281" s="2269"/>
      <c r="K281" s="2269"/>
      <c r="L281" s="2269"/>
      <c r="M281" s="2269"/>
      <c r="N281" s="2270"/>
      <c r="O281" s="872">
        <f>'Og s3a'!F279</f>
        <v>0</v>
      </c>
      <c r="P281" s="945"/>
      <c r="Q281" s="945" t="str">
        <f t="shared" si="8"/>
        <v/>
      </c>
      <c r="R281" s="30"/>
      <c r="S281" s="47"/>
      <c r="T281" s="441">
        <f>'Og s3a'!G279</f>
        <v>0</v>
      </c>
      <c r="U281" s="56">
        <f>'Og s3a'!D279</f>
        <v>0</v>
      </c>
      <c r="V281" s="277">
        <f>Import!K277</f>
        <v>0</v>
      </c>
      <c r="W281" s="278">
        <f>Import!L277</f>
        <v>0</v>
      </c>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row>
    <row r="282" spans="2:57" ht="20.100000000000001" customHeight="1">
      <c r="B282" s="1251" t="str">
        <f t="shared" si="9"/>
        <v/>
      </c>
      <c r="C282" s="2265">
        <f>'Og s3a'!C280</f>
        <v>0</v>
      </c>
      <c r="D282" s="2266"/>
      <c r="E282" s="2266"/>
      <c r="F282" s="2266"/>
      <c r="G282" s="2266"/>
      <c r="H282" s="2267"/>
      <c r="I282" s="2268">
        <f>'Og s3a'!E280</f>
        <v>0</v>
      </c>
      <c r="J282" s="2269"/>
      <c r="K282" s="2269"/>
      <c r="L282" s="2269"/>
      <c r="M282" s="2269"/>
      <c r="N282" s="2270"/>
      <c r="O282" s="872">
        <f>'Og s3a'!F280</f>
        <v>0</v>
      </c>
      <c r="P282" s="945"/>
      <c r="Q282" s="945" t="str">
        <f t="shared" si="8"/>
        <v/>
      </c>
      <c r="R282" s="30"/>
      <c r="S282" s="47"/>
      <c r="T282" s="441">
        <f>'Og s3a'!G280</f>
        <v>0</v>
      </c>
      <c r="U282" s="56">
        <f>'Og s3a'!D280</f>
        <v>0</v>
      </c>
      <c r="V282" s="277">
        <f>Import!K278</f>
        <v>0</v>
      </c>
      <c r="W282" s="278">
        <f>Import!L278</f>
        <v>0</v>
      </c>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row>
    <row r="283" spans="2:57" ht="20.100000000000001" customHeight="1">
      <c r="B283" s="1251" t="str">
        <f t="shared" si="9"/>
        <v/>
      </c>
      <c r="C283" s="2265">
        <f>'Og s3a'!C281</f>
        <v>0</v>
      </c>
      <c r="D283" s="2266"/>
      <c r="E283" s="2266"/>
      <c r="F283" s="2266"/>
      <c r="G283" s="2266"/>
      <c r="H283" s="2267"/>
      <c r="I283" s="2268">
        <f>'Og s3a'!E281</f>
        <v>0</v>
      </c>
      <c r="J283" s="2269"/>
      <c r="K283" s="2269"/>
      <c r="L283" s="2269"/>
      <c r="M283" s="2269"/>
      <c r="N283" s="2270"/>
      <c r="O283" s="872">
        <f>'Og s3a'!F281</f>
        <v>0</v>
      </c>
      <c r="P283" s="945"/>
      <c r="Q283" s="945" t="str">
        <f t="shared" si="8"/>
        <v/>
      </c>
      <c r="R283" s="30"/>
      <c r="S283" s="47"/>
      <c r="T283" s="441">
        <f>'Og s3a'!G281</f>
        <v>0</v>
      </c>
      <c r="U283" s="56">
        <f>'Og s3a'!D281</f>
        <v>0</v>
      </c>
      <c r="V283" s="277">
        <f>Import!K279</f>
        <v>0</v>
      </c>
      <c r="W283" s="278">
        <f>Import!L279</f>
        <v>0</v>
      </c>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row>
    <row r="284" spans="2:57" ht="20.100000000000001" customHeight="1">
      <c r="B284" s="1251" t="str">
        <f t="shared" si="9"/>
        <v/>
      </c>
      <c r="C284" s="2265">
        <f>'Og s3a'!C282</f>
        <v>0</v>
      </c>
      <c r="D284" s="2266"/>
      <c r="E284" s="2266"/>
      <c r="F284" s="2266"/>
      <c r="G284" s="2266"/>
      <c r="H284" s="2267"/>
      <c r="I284" s="2268">
        <f>'Og s3a'!E282</f>
        <v>0</v>
      </c>
      <c r="J284" s="2269"/>
      <c r="K284" s="2269"/>
      <c r="L284" s="2269"/>
      <c r="M284" s="2269"/>
      <c r="N284" s="2270"/>
      <c r="O284" s="872">
        <f>'Og s3a'!F282</f>
        <v>0</v>
      </c>
      <c r="P284" s="945"/>
      <c r="Q284" s="945" t="str">
        <f t="shared" si="8"/>
        <v/>
      </c>
      <c r="R284" s="30"/>
      <c r="S284" s="47"/>
      <c r="T284" s="441">
        <f>'Og s3a'!G282</f>
        <v>0</v>
      </c>
      <c r="U284" s="56">
        <f>'Og s3a'!D282</f>
        <v>0</v>
      </c>
      <c r="V284" s="277">
        <f>Import!K280</f>
        <v>0</v>
      </c>
      <c r="W284" s="278">
        <f>Import!L280</f>
        <v>0</v>
      </c>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row>
    <row r="285" spans="2:57" ht="20.100000000000001" customHeight="1">
      <c r="B285" s="1251" t="str">
        <f t="shared" si="9"/>
        <v/>
      </c>
      <c r="C285" s="2265">
        <f>'Og s3a'!C283</f>
        <v>0</v>
      </c>
      <c r="D285" s="2266"/>
      <c r="E285" s="2266"/>
      <c r="F285" s="2266"/>
      <c r="G285" s="2266"/>
      <c r="H285" s="2267"/>
      <c r="I285" s="2268">
        <f>'Og s3a'!E283</f>
        <v>0</v>
      </c>
      <c r="J285" s="2269"/>
      <c r="K285" s="2269"/>
      <c r="L285" s="2269"/>
      <c r="M285" s="2269"/>
      <c r="N285" s="2270"/>
      <c r="O285" s="872">
        <f>'Og s3a'!F283</f>
        <v>0</v>
      </c>
      <c r="P285" s="945"/>
      <c r="Q285" s="945" t="str">
        <f t="shared" si="8"/>
        <v/>
      </c>
      <c r="R285" s="30"/>
      <c r="S285" s="47"/>
      <c r="T285" s="441">
        <f>'Og s3a'!G283</f>
        <v>0</v>
      </c>
      <c r="U285" s="56">
        <f>'Og s3a'!D283</f>
        <v>0</v>
      </c>
      <c r="V285" s="277">
        <f>Import!K281</f>
        <v>0</v>
      </c>
      <c r="W285" s="278">
        <f>Import!L281</f>
        <v>0</v>
      </c>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row>
    <row r="286" spans="2:57" ht="20.100000000000001" customHeight="1">
      <c r="B286" s="1251" t="str">
        <f t="shared" si="9"/>
        <v/>
      </c>
      <c r="C286" s="2265">
        <f>'Og s3a'!C284</f>
        <v>0</v>
      </c>
      <c r="D286" s="2266"/>
      <c r="E286" s="2266"/>
      <c r="F286" s="2266"/>
      <c r="G286" s="2266"/>
      <c r="H286" s="2267"/>
      <c r="I286" s="2268">
        <f>'Og s3a'!E284</f>
        <v>0</v>
      </c>
      <c r="J286" s="2269"/>
      <c r="K286" s="2269"/>
      <c r="L286" s="2269"/>
      <c r="M286" s="2269"/>
      <c r="N286" s="2270"/>
      <c r="O286" s="872">
        <f>'Og s3a'!F284</f>
        <v>0</v>
      </c>
      <c r="P286" s="945"/>
      <c r="Q286" s="945" t="str">
        <f t="shared" si="8"/>
        <v/>
      </c>
      <c r="R286" s="30"/>
      <c r="S286" s="47"/>
      <c r="T286" s="441">
        <f>'Og s3a'!G284</f>
        <v>0</v>
      </c>
      <c r="U286" s="56">
        <f>'Og s3a'!D284</f>
        <v>0</v>
      </c>
      <c r="V286" s="277">
        <f>Import!K282</f>
        <v>0</v>
      </c>
      <c r="W286" s="278">
        <f>Import!L282</f>
        <v>0</v>
      </c>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row>
    <row r="287" spans="2:57" ht="20.100000000000001" customHeight="1">
      <c r="B287" s="1251" t="str">
        <f t="shared" si="9"/>
        <v/>
      </c>
      <c r="C287" s="2265">
        <f>'Og s3a'!C285</f>
        <v>0</v>
      </c>
      <c r="D287" s="2266"/>
      <c r="E287" s="2266"/>
      <c r="F287" s="2266"/>
      <c r="G287" s="2266"/>
      <c r="H287" s="2267"/>
      <c r="I287" s="2268">
        <f>'Og s3a'!E285</f>
        <v>0</v>
      </c>
      <c r="J287" s="2269"/>
      <c r="K287" s="2269"/>
      <c r="L287" s="2269"/>
      <c r="M287" s="2269"/>
      <c r="N287" s="2270"/>
      <c r="O287" s="872">
        <f>'Og s3a'!F285</f>
        <v>0</v>
      </c>
      <c r="P287" s="945"/>
      <c r="Q287" s="945" t="str">
        <f t="shared" si="8"/>
        <v/>
      </c>
      <c r="R287" s="30"/>
      <c r="S287" s="47"/>
      <c r="T287" s="441">
        <f>'Og s3a'!G285</f>
        <v>0</v>
      </c>
      <c r="U287" s="56">
        <f>'Og s3a'!D285</f>
        <v>0</v>
      </c>
      <c r="V287" s="277">
        <f>Import!K283</f>
        <v>0</v>
      </c>
      <c r="W287" s="278">
        <f>Import!L283</f>
        <v>0</v>
      </c>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row>
    <row r="288" spans="2:57" ht="20.100000000000001" customHeight="1">
      <c r="B288" s="1251" t="str">
        <f t="shared" si="9"/>
        <v/>
      </c>
      <c r="C288" s="2265">
        <f>'Og s3a'!C286</f>
        <v>0</v>
      </c>
      <c r="D288" s="2266"/>
      <c r="E288" s="2266"/>
      <c r="F288" s="2266"/>
      <c r="G288" s="2266"/>
      <c r="H288" s="2267"/>
      <c r="I288" s="2268">
        <f>'Og s3a'!E286</f>
        <v>0</v>
      </c>
      <c r="J288" s="2269"/>
      <c r="K288" s="2269"/>
      <c r="L288" s="2269"/>
      <c r="M288" s="2269"/>
      <c r="N288" s="2270"/>
      <c r="O288" s="872">
        <f>'Og s3a'!F286</f>
        <v>0</v>
      </c>
      <c r="P288" s="945"/>
      <c r="Q288" s="945" t="str">
        <f t="shared" si="8"/>
        <v/>
      </c>
      <c r="R288" s="30"/>
      <c r="S288" s="47"/>
      <c r="T288" s="441">
        <f>'Og s3a'!G286</f>
        <v>0</v>
      </c>
      <c r="U288" s="56">
        <f>'Og s3a'!D286</f>
        <v>0</v>
      </c>
      <c r="V288" s="277">
        <f>Import!K284</f>
        <v>0</v>
      </c>
      <c r="W288" s="278">
        <f>Import!L284</f>
        <v>0</v>
      </c>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row>
    <row r="289" spans="2:57" ht="20.100000000000001" customHeight="1">
      <c r="B289" s="1251" t="str">
        <f t="shared" si="9"/>
        <v/>
      </c>
      <c r="C289" s="2265">
        <f>'Og s3a'!C287</f>
        <v>0</v>
      </c>
      <c r="D289" s="2266"/>
      <c r="E289" s="2266"/>
      <c r="F289" s="2266"/>
      <c r="G289" s="2266"/>
      <c r="H289" s="2267"/>
      <c r="I289" s="2268">
        <f>'Og s3a'!E287</f>
        <v>0</v>
      </c>
      <c r="J289" s="2269"/>
      <c r="K289" s="2269"/>
      <c r="L289" s="2269"/>
      <c r="M289" s="2269"/>
      <c r="N289" s="2270"/>
      <c r="O289" s="872">
        <f>'Og s3a'!F287</f>
        <v>0</v>
      </c>
      <c r="P289" s="945"/>
      <c r="Q289" s="945" t="str">
        <f t="shared" si="8"/>
        <v/>
      </c>
      <c r="R289" s="30"/>
      <c r="S289" s="47"/>
      <c r="T289" s="441">
        <f>'Og s3a'!G287</f>
        <v>0</v>
      </c>
      <c r="U289" s="56">
        <f>'Og s3a'!D287</f>
        <v>0</v>
      </c>
      <c r="V289" s="277">
        <f>Import!K285</f>
        <v>0</v>
      </c>
      <c r="W289" s="278">
        <f>Import!L285</f>
        <v>0</v>
      </c>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row>
    <row r="290" spans="2:57" ht="20.100000000000001" customHeight="1">
      <c r="B290" s="1251" t="str">
        <f t="shared" si="9"/>
        <v/>
      </c>
      <c r="C290" s="2265">
        <f>'Og s3a'!C288</f>
        <v>0</v>
      </c>
      <c r="D290" s="2266"/>
      <c r="E290" s="2266"/>
      <c r="F290" s="2266"/>
      <c r="G290" s="2266"/>
      <c r="H290" s="2267"/>
      <c r="I290" s="2268">
        <f>'Og s3a'!E288</f>
        <v>0</v>
      </c>
      <c r="J290" s="2269"/>
      <c r="K290" s="2269"/>
      <c r="L290" s="2269"/>
      <c r="M290" s="2269"/>
      <c r="N290" s="2270"/>
      <c r="O290" s="872">
        <f>'Og s3a'!F288</f>
        <v>0</v>
      </c>
      <c r="P290" s="945"/>
      <c r="Q290" s="945" t="str">
        <f t="shared" si="8"/>
        <v/>
      </c>
      <c r="R290" s="30"/>
      <c r="S290" s="47"/>
      <c r="T290" s="441">
        <f>'Og s3a'!G288</f>
        <v>0</v>
      </c>
      <c r="U290" s="56">
        <f>'Og s3a'!D288</f>
        <v>0</v>
      </c>
      <c r="V290" s="277">
        <f>Import!K286</f>
        <v>0</v>
      </c>
      <c r="W290" s="278">
        <f>Import!L286</f>
        <v>0</v>
      </c>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row>
    <row r="291" spans="2:57" ht="20.100000000000001" customHeight="1">
      <c r="B291" s="1251" t="str">
        <f t="shared" si="9"/>
        <v/>
      </c>
      <c r="C291" s="2265">
        <f>'Og s3a'!C289</f>
        <v>0</v>
      </c>
      <c r="D291" s="2266"/>
      <c r="E291" s="2266"/>
      <c r="F291" s="2266"/>
      <c r="G291" s="2266"/>
      <c r="H291" s="2267"/>
      <c r="I291" s="2268">
        <f>'Og s3a'!E289</f>
        <v>0</v>
      </c>
      <c r="J291" s="2269"/>
      <c r="K291" s="2269"/>
      <c r="L291" s="2269"/>
      <c r="M291" s="2269"/>
      <c r="N291" s="2270"/>
      <c r="O291" s="872">
        <f>'Og s3a'!F289</f>
        <v>0</v>
      </c>
      <c r="P291" s="945"/>
      <c r="Q291" s="945" t="str">
        <f t="shared" si="8"/>
        <v/>
      </c>
      <c r="R291" s="30"/>
      <c r="S291" s="47"/>
      <c r="T291" s="441">
        <f>'Og s3a'!G289</f>
        <v>0</v>
      </c>
      <c r="U291" s="56">
        <f>'Og s3a'!D289</f>
        <v>0</v>
      </c>
      <c r="V291" s="277">
        <f>Import!K287</f>
        <v>0</v>
      </c>
      <c r="W291" s="278">
        <f>Import!L287</f>
        <v>0</v>
      </c>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row>
    <row r="292" spans="2:57" ht="20.100000000000001" customHeight="1">
      <c r="B292" s="1251" t="str">
        <f t="shared" si="9"/>
        <v/>
      </c>
      <c r="C292" s="2265">
        <f>'Og s3a'!C290</f>
        <v>0</v>
      </c>
      <c r="D292" s="2266"/>
      <c r="E292" s="2266"/>
      <c r="F292" s="2266"/>
      <c r="G292" s="2266"/>
      <c r="H292" s="2267"/>
      <c r="I292" s="2268">
        <f>'Og s3a'!E290</f>
        <v>0</v>
      </c>
      <c r="J292" s="2269"/>
      <c r="K292" s="2269"/>
      <c r="L292" s="2269"/>
      <c r="M292" s="2269"/>
      <c r="N292" s="2270"/>
      <c r="O292" s="872">
        <f>'Og s3a'!F290</f>
        <v>0</v>
      </c>
      <c r="P292" s="945"/>
      <c r="Q292" s="945" t="str">
        <f t="shared" si="8"/>
        <v/>
      </c>
      <c r="R292" s="30"/>
      <c r="S292" s="47"/>
      <c r="T292" s="441">
        <f>'Og s3a'!G290</f>
        <v>0</v>
      </c>
      <c r="U292" s="56">
        <f>'Og s3a'!D290</f>
        <v>0</v>
      </c>
      <c r="V292" s="277">
        <f>Import!K288</f>
        <v>0</v>
      </c>
      <c r="W292" s="278">
        <f>Import!L288</f>
        <v>0</v>
      </c>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row>
    <row r="293" spans="2:57" ht="20.100000000000001" customHeight="1">
      <c r="B293" s="1251" t="str">
        <f t="shared" si="9"/>
        <v/>
      </c>
      <c r="C293" s="2265">
        <f>'Og s3a'!C291</f>
        <v>0</v>
      </c>
      <c r="D293" s="2266"/>
      <c r="E293" s="2266"/>
      <c r="F293" s="2266"/>
      <c r="G293" s="2266"/>
      <c r="H293" s="2267"/>
      <c r="I293" s="2268">
        <f>'Og s3a'!E291</f>
        <v>0</v>
      </c>
      <c r="J293" s="2269"/>
      <c r="K293" s="2269"/>
      <c r="L293" s="2269"/>
      <c r="M293" s="2269"/>
      <c r="N293" s="2270"/>
      <c r="O293" s="872">
        <f>'Og s3a'!F291</f>
        <v>0</v>
      </c>
      <c r="P293" s="945"/>
      <c r="Q293" s="945" t="str">
        <f t="shared" si="8"/>
        <v/>
      </c>
      <c r="R293" s="30"/>
      <c r="S293" s="47"/>
      <c r="T293" s="441">
        <f>'Og s3a'!G291</f>
        <v>0</v>
      </c>
      <c r="U293" s="56">
        <f>'Og s3a'!D291</f>
        <v>0</v>
      </c>
      <c r="V293" s="277">
        <f>Import!K289</f>
        <v>0</v>
      </c>
      <c r="W293" s="278">
        <f>Import!L289</f>
        <v>0</v>
      </c>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row>
    <row r="294" spans="2:57" ht="20.100000000000001" customHeight="1">
      <c r="B294" s="1251" t="str">
        <f t="shared" si="9"/>
        <v/>
      </c>
      <c r="C294" s="2265">
        <f>'Og s3a'!C292</f>
        <v>0</v>
      </c>
      <c r="D294" s="2266"/>
      <c r="E294" s="2266"/>
      <c r="F294" s="2266"/>
      <c r="G294" s="2266"/>
      <c r="H294" s="2267"/>
      <c r="I294" s="2268">
        <f>'Og s3a'!E292</f>
        <v>0</v>
      </c>
      <c r="J294" s="2269"/>
      <c r="K294" s="2269"/>
      <c r="L294" s="2269"/>
      <c r="M294" s="2269"/>
      <c r="N294" s="2270"/>
      <c r="O294" s="872">
        <f>'Og s3a'!F292</f>
        <v>0</v>
      </c>
      <c r="P294" s="945"/>
      <c r="Q294" s="945" t="str">
        <f t="shared" si="8"/>
        <v/>
      </c>
      <c r="R294" s="30"/>
      <c r="S294" s="47"/>
      <c r="T294" s="441">
        <f>'Og s3a'!G292</f>
        <v>0</v>
      </c>
      <c r="U294" s="56">
        <f>'Og s3a'!D292</f>
        <v>0</v>
      </c>
      <c r="V294" s="277">
        <f>Import!K290</f>
        <v>0</v>
      </c>
      <c r="W294" s="278">
        <f>Import!L290</f>
        <v>0</v>
      </c>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row>
    <row r="295" spans="2:57" ht="20.100000000000001" customHeight="1">
      <c r="B295" s="1251" t="str">
        <f t="shared" si="9"/>
        <v/>
      </c>
      <c r="C295" s="2265">
        <f>'Og s3a'!C293</f>
        <v>0</v>
      </c>
      <c r="D295" s="2266"/>
      <c r="E295" s="2266"/>
      <c r="F295" s="2266"/>
      <c r="G295" s="2266"/>
      <c r="H295" s="2267"/>
      <c r="I295" s="2268">
        <f>'Og s3a'!E293</f>
        <v>0</v>
      </c>
      <c r="J295" s="2269"/>
      <c r="K295" s="2269"/>
      <c r="L295" s="2269"/>
      <c r="M295" s="2269"/>
      <c r="N295" s="2270"/>
      <c r="O295" s="872">
        <f>'Og s3a'!F293</f>
        <v>0</v>
      </c>
      <c r="P295" s="945"/>
      <c r="Q295" s="945" t="str">
        <f t="shared" si="8"/>
        <v/>
      </c>
      <c r="R295" s="30"/>
      <c r="S295" s="47"/>
      <c r="T295" s="441">
        <f>'Og s3a'!G293</f>
        <v>0</v>
      </c>
      <c r="U295" s="56">
        <f>'Og s3a'!D293</f>
        <v>0</v>
      </c>
      <c r="V295" s="277">
        <f>Import!K291</f>
        <v>0</v>
      </c>
      <c r="W295" s="278">
        <f>Import!L291</f>
        <v>0</v>
      </c>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row>
    <row r="296" spans="2:57" ht="20.100000000000001" customHeight="1">
      <c r="B296" s="1251" t="str">
        <f t="shared" si="9"/>
        <v/>
      </c>
      <c r="C296" s="2265">
        <f>'Og s3a'!C294</f>
        <v>0</v>
      </c>
      <c r="D296" s="2266"/>
      <c r="E296" s="2266"/>
      <c r="F296" s="2266"/>
      <c r="G296" s="2266"/>
      <c r="H296" s="2267"/>
      <c r="I296" s="2268">
        <f>'Og s3a'!E294</f>
        <v>0</v>
      </c>
      <c r="J296" s="2269"/>
      <c r="K296" s="2269"/>
      <c r="L296" s="2269"/>
      <c r="M296" s="2269"/>
      <c r="N296" s="2270"/>
      <c r="O296" s="872">
        <f>'Og s3a'!F294</f>
        <v>0</v>
      </c>
      <c r="P296" s="945"/>
      <c r="Q296" s="945" t="str">
        <f t="shared" si="8"/>
        <v/>
      </c>
      <c r="R296" s="30"/>
      <c r="S296" s="47"/>
      <c r="T296" s="441">
        <f>'Og s3a'!G294</f>
        <v>0</v>
      </c>
      <c r="U296" s="56">
        <f>'Og s3a'!D294</f>
        <v>0</v>
      </c>
      <c r="V296" s="277">
        <f>Import!K292</f>
        <v>0</v>
      </c>
      <c r="W296" s="278">
        <f>Import!L292</f>
        <v>0</v>
      </c>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row>
    <row r="297" spans="2:57" ht="20.100000000000001" customHeight="1">
      <c r="B297" s="1251" t="str">
        <f t="shared" si="9"/>
        <v/>
      </c>
      <c r="C297" s="2265">
        <f>'Og s3a'!C295</f>
        <v>0</v>
      </c>
      <c r="D297" s="2266"/>
      <c r="E297" s="2266"/>
      <c r="F297" s="2266"/>
      <c r="G297" s="2266"/>
      <c r="H297" s="2267"/>
      <c r="I297" s="2268">
        <f>'Og s3a'!E295</f>
        <v>0</v>
      </c>
      <c r="J297" s="2269"/>
      <c r="K297" s="2269"/>
      <c r="L297" s="2269"/>
      <c r="M297" s="2269"/>
      <c r="N297" s="2270"/>
      <c r="O297" s="872">
        <f>'Og s3a'!F295</f>
        <v>0</v>
      </c>
      <c r="P297" s="945"/>
      <c r="Q297" s="945" t="str">
        <f t="shared" si="8"/>
        <v/>
      </c>
      <c r="R297" s="30"/>
      <c r="S297" s="47"/>
      <c r="T297" s="441">
        <f>'Og s3a'!G295</f>
        <v>0</v>
      </c>
      <c r="U297" s="56">
        <f>'Og s3a'!D295</f>
        <v>0</v>
      </c>
      <c r="V297" s="277">
        <f>Import!K293</f>
        <v>0</v>
      </c>
      <c r="W297" s="278">
        <f>Import!L293</f>
        <v>0</v>
      </c>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row>
    <row r="298" spans="2:57" ht="20.100000000000001" customHeight="1">
      <c r="B298" s="1251" t="str">
        <f t="shared" si="9"/>
        <v/>
      </c>
      <c r="C298" s="2265">
        <f>'Og s3a'!C296</f>
        <v>0</v>
      </c>
      <c r="D298" s="2266"/>
      <c r="E298" s="2266"/>
      <c r="F298" s="2266"/>
      <c r="G298" s="2266"/>
      <c r="H298" s="2267"/>
      <c r="I298" s="2268">
        <f>'Og s3a'!E296</f>
        <v>0</v>
      </c>
      <c r="J298" s="2269"/>
      <c r="K298" s="2269"/>
      <c r="L298" s="2269"/>
      <c r="M298" s="2269"/>
      <c r="N298" s="2270"/>
      <c r="O298" s="872">
        <f>'Og s3a'!F296</f>
        <v>0</v>
      </c>
      <c r="P298" s="945"/>
      <c r="Q298" s="945" t="str">
        <f t="shared" si="8"/>
        <v/>
      </c>
      <c r="R298" s="30"/>
      <c r="S298" s="47"/>
      <c r="T298" s="441">
        <f>'Og s3a'!G296</f>
        <v>0</v>
      </c>
      <c r="U298" s="56">
        <f>'Og s3a'!D296</f>
        <v>0</v>
      </c>
      <c r="V298" s="277">
        <f>Import!K294</f>
        <v>0</v>
      </c>
      <c r="W298" s="278">
        <f>Import!L294</f>
        <v>0</v>
      </c>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row>
    <row r="299" spans="2:57" ht="20.100000000000001" customHeight="1">
      <c r="B299" s="1251" t="str">
        <f t="shared" si="9"/>
        <v/>
      </c>
      <c r="C299" s="2265">
        <f>'Og s3a'!C297</f>
        <v>0</v>
      </c>
      <c r="D299" s="2266"/>
      <c r="E299" s="2266"/>
      <c r="F299" s="2266"/>
      <c r="G299" s="2266"/>
      <c r="H299" s="2267"/>
      <c r="I299" s="2268">
        <f>'Og s3a'!E297</f>
        <v>0</v>
      </c>
      <c r="J299" s="2269"/>
      <c r="K299" s="2269"/>
      <c r="L299" s="2269"/>
      <c r="M299" s="2269"/>
      <c r="N299" s="2270"/>
      <c r="O299" s="872">
        <f>'Og s3a'!F297</f>
        <v>0</v>
      </c>
      <c r="P299" s="945"/>
      <c r="Q299" s="945" t="str">
        <f t="shared" si="8"/>
        <v/>
      </c>
      <c r="R299" s="30"/>
      <c r="S299" s="47"/>
      <c r="T299" s="441">
        <f>'Og s3a'!G297</f>
        <v>0</v>
      </c>
      <c r="U299" s="56">
        <f>'Og s3a'!D297</f>
        <v>0</v>
      </c>
      <c r="V299" s="277">
        <f>Import!K295</f>
        <v>0</v>
      </c>
      <c r="W299" s="278">
        <f>Import!L295</f>
        <v>0</v>
      </c>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row>
    <row r="300" spans="2:57" ht="20.100000000000001" customHeight="1">
      <c r="B300" s="1251" t="str">
        <f t="shared" si="9"/>
        <v/>
      </c>
      <c r="C300" s="2265">
        <f>'Og s3a'!C298</f>
        <v>0</v>
      </c>
      <c r="D300" s="2266"/>
      <c r="E300" s="2266"/>
      <c r="F300" s="2266"/>
      <c r="G300" s="2266"/>
      <c r="H300" s="2267"/>
      <c r="I300" s="2268">
        <f>'Og s3a'!E298</f>
        <v>0</v>
      </c>
      <c r="J300" s="2269"/>
      <c r="K300" s="2269"/>
      <c r="L300" s="2269"/>
      <c r="M300" s="2269"/>
      <c r="N300" s="2270"/>
      <c r="O300" s="872">
        <f>'Og s3a'!F298</f>
        <v>0</v>
      </c>
      <c r="P300" s="945"/>
      <c r="Q300" s="945" t="str">
        <f t="shared" si="8"/>
        <v/>
      </c>
      <c r="R300" s="30"/>
      <c r="S300" s="47"/>
      <c r="T300" s="441">
        <f>'Og s3a'!G298</f>
        <v>0</v>
      </c>
      <c r="U300" s="56">
        <f>'Og s3a'!D298</f>
        <v>0</v>
      </c>
      <c r="V300" s="277">
        <f>Import!K296</f>
        <v>0</v>
      </c>
      <c r="W300" s="278">
        <f>Import!L296</f>
        <v>0</v>
      </c>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row>
    <row r="301" spans="2:57" ht="20.100000000000001" customHeight="1">
      <c r="B301" s="1251" t="str">
        <f t="shared" si="9"/>
        <v/>
      </c>
      <c r="C301" s="2265">
        <f>'Og s3a'!C299</f>
        <v>0</v>
      </c>
      <c r="D301" s="2266"/>
      <c r="E301" s="2266"/>
      <c r="F301" s="2266"/>
      <c r="G301" s="2266"/>
      <c r="H301" s="2267"/>
      <c r="I301" s="2268">
        <f>'Og s3a'!E299</f>
        <v>0</v>
      </c>
      <c r="J301" s="2269"/>
      <c r="K301" s="2269"/>
      <c r="L301" s="2269"/>
      <c r="M301" s="2269"/>
      <c r="N301" s="2270"/>
      <c r="O301" s="872">
        <f>'Og s3a'!F299</f>
        <v>0</v>
      </c>
      <c r="P301" s="945"/>
      <c r="Q301" s="945" t="str">
        <f t="shared" si="8"/>
        <v/>
      </c>
      <c r="R301" s="30"/>
      <c r="S301" s="47"/>
      <c r="T301" s="441">
        <f>'Og s3a'!G299</f>
        <v>0</v>
      </c>
      <c r="U301" s="56">
        <f>'Og s3a'!D299</f>
        <v>0</v>
      </c>
      <c r="V301" s="277">
        <f>Import!K297</f>
        <v>0</v>
      </c>
      <c r="W301" s="278">
        <f>Import!L297</f>
        <v>0</v>
      </c>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row>
    <row r="302" spans="2:57" ht="20.100000000000001" customHeight="1">
      <c r="B302" s="1251" t="str">
        <f t="shared" si="9"/>
        <v/>
      </c>
      <c r="C302" s="2265">
        <f>'Og s3a'!C300</f>
        <v>0</v>
      </c>
      <c r="D302" s="2266"/>
      <c r="E302" s="2266"/>
      <c r="F302" s="2266"/>
      <c r="G302" s="2266"/>
      <c r="H302" s="2267"/>
      <c r="I302" s="2268">
        <f>'Og s3a'!E300</f>
        <v>0</v>
      </c>
      <c r="J302" s="2269"/>
      <c r="K302" s="2269"/>
      <c r="L302" s="2269"/>
      <c r="M302" s="2269"/>
      <c r="N302" s="2270"/>
      <c r="O302" s="872">
        <f>'Og s3a'!F300</f>
        <v>0</v>
      </c>
      <c r="P302" s="945"/>
      <c r="Q302" s="945" t="str">
        <f t="shared" si="8"/>
        <v/>
      </c>
      <c r="R302" s="30"/>
      <c r="S302" s="47"/>
      <c r="T302" s="441">
        <f>'Og s3a'!G300</f>
        <v>0</v>
      </c>
      <c r="U302" s="56">
        <f>'Og s3a'!D300</f>
        <v>0</v>
      </c>
      <c r="V302" s="277">
        <f>Import!K298</f>
        <v>0</v>
      </c>
      <c r="W302" s="278">
        <f>Import!L298</f>
        <v>0</v>
      </c>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row>
    <row r="303" spans="2:57" ht="20.100000000000001" customHeight="1">
      <c r="B303" s="1251" t="str">
        <f t="shared" si="9"/>
        <v/>
      </c>
      <c r="C303" s="2265">
        <f>'Og s3a'!C301</f>
        <v>0</v>
      </c>
      <c r="D303" s="2266"/>
      <c r="E303" s="2266"/>
      <c r="F303" s="2266"/>
      <c r="G303" s="2266"/>
      <c r="H303" s="2267"/>
      <c r="I303" s="2268">
        <f>'Og s3a'!E301</f>
        <v>0</v>
      </c>
      <c r="J303" s="2269"/>
      <c r="K303" s="2269"/>
      <c r="L303" s="2269"/>
      <c r="M303" s="2269"/>
      <c r="N303" s="2270"/>
      <c r="O303" s="872">
        <f>'Og s3a'!F301</f>
        <v>0</v>
      </c>
      <c r="P303" s="945"/>
      <c r="Q303" s="945" t="str">
        <f t="shared" si="8"/>
        <v/>
      </c>
      <c r="R303" s="30"/>
      <c r="S303" s="47"/>
      <c r="T303" s="441">
        <f>'Og s3a'!G301</f>
        <v>0</v>
      </c>
      <c r="U303" s="56">
        <f>'Og s3a'!D301</f>
        <v>0</v>
      </c>
      <c r="V303" s="277">
        <f>Import!K299</f>
        <v>0</v>
      </c>
      <c r="W303" s="278">
        <f>Import!L299</f>
        <v>0</v>
      </c>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row>
    <row r="304" spans="2:57" ht="20.100000000000001" customHeight="1">
      <c r="B304" s="1251" t="str">
        <f t="shared" si="9"/>
        <v/>
      </c>
      <c r="C304" s="2265">
        <f>'Og s3a'!C302</f>
        <v>0</v>
      </c>
      <c r="D304" s="2266"/>
      <c r="E304" s="2266"/>
      <c r="F304" s="2266"/>
      <c r="G304" s="2266"/>
      <c r="H304" s="2267"/>
      <c r="I304" s="2268">
        <f>'Og s3a'!E302</f>
        <v>0</v>
      </c>
      <c r="J304" s="2269"/>
      <c r="K304" s="2269"/>
      <c r="L304" s="2269"/>
      <c r="M304" s="2269"/>
      <c r="N304" s="2270"/>
      <c r="O304" s="872">
        <f>'Og s3a'!F302</f>
        <v>0</v>
      </c>
      <c r="P304" s="945"/>
      <c r="Q304" s="945" t="str">
        <f t="shared" si="8"/>
        <v/>
      </c>
      <c r="R304" s="30"/>
      <c r="S304" s="47"/>
      <c r="T304" s="441">
        <f>'Og s3a'!G302</f>
        <v>0</v>
      </c>
      <c r="U304" s="56">
        <f>'Og s3a'!D302</f>
        <v>0</v>
      </c>
      <c r="V304" s="277">
        <f>Import!K300</f>
        <v>0</v>
      </c>
      <c r="W304" s="278">
        <f>Import!L300</f>
        <v>0</v>
      </c>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row>
    <row r="305" spans="2:57" ht="20.100000000000001" customHeight="1">
      <c r="B305" s="1251" t="str">
        <f t="shared" si="9"/>
        <v/>
      </c>
      <c r="C305" s="2265">
        <f>'Og s3a'!C303</f>
        <v>0</v>
      </c>
      <c r="D305" s="2266"/>
      <c r="E305" s="2266"/>
      <c r="F305" s="2266"/>
      <c r="G305" s="2266"/>
      <c r="H305" s="2267"/>
      <c r="I305" s="2268">
        <f>'Og s3a'!E303</f>
        <v>0</v>
      </c>
      <c r="J305" s="2269"/>
      <c r="K305" s="2269"/>
      <c r="L305" s="2269"/>
      <c r="M305" s="2269"/>
      <c r="N305" s="2270"/>
      <c r="O305" s="872">
        <f>'Og s3a'!F303</f>
        <v>0</v>
      </c>
      <c r="P305" s="945"/>
      <c r="Q305" s="945" t="str">
        <f t="shared" si="8"/>
        <v/>
      </c>
      <c r="R305" s="30"/>
      <c r="S305" s="47"/>
      <c r="T305" s="441">
        <f>'Og s3a'!G303</f>
        <v>0</v>
      </c>
      <c r="U305" s="56">
        <f>'Og s3a'!D303</f>
        <v>0</v>
      </c>
      <c r="V305" s="277">
        <f>Import!K301</f>
        <v>0</v>
      </c>
      <c r="W305" s="278">
        <f>Import!L301</f>
        <v>0</v>
      </c>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row>
    <row r="306" spans="2:57" ht="20.100000000000001" customHeight="1">
      <c r="B306" s="1251" t="str">
        <f t="shared" si="9"/>
        <v/>
      </c>
      <c r="C306" s="2265">
        <f>'Og s3a'!C304</f>
        <v>0</v>
      </c>
      <c r="D306" s="2266"/>
      <c r="E306" s="2266"/>
      <c r="F306" s="2266"/>
      <c r="G306" s="2266"/>
      <c r="H306" s="2267"/>
      <c r="I306" s="2268">
        <f>'Og s3a'!E304</f>
        <v>0</v>
      </c>
      <c r="J306" s="2269"/>
      <c r="K306" s="2269"/>
      <c r="L306" s="2269"/>
      <c r="M306" s="2269"/>
      <c r="N306" s="2270"/>
      <c r="O306" s="872">
        <f>'Og s3a'!F304</f>
        <v>0</v>
      </c>
      <c r="P306" s="945"/>
      <c r="Q306" s="945" t="str">
        <f t="shared" si="8"/>
        <v/>
      </c>
      <c r="R306" s="30"/>
      <c r="S306" s="47"/>
      <c r="T306" s="441">
        <f>'Og s3a'!G304</f>
        <v>0</v>
      </c>
      <c r="U306" s="56">
        <f>'Og s3a'!D304</f>
        <v>0</v>
      </c>
      <c r="V306" s="277">
        <f>Import!K302</f>
        <v>0</v>
      </c>
      <c r="W306" s="278">
        <f>Import!L302</f>
        <v>0</v>
      </c>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row>
    <row r="307" spans="2:57" ht="20.100000000000001" customHeight="1">
      <c r="B307" s="1251" t="str">
        <f t="shared" si="9"/>
        <v/>
      </c>
      <c r="C307" s="2265">
        <f>'Og s3a'!C305</f>
        <v>0</v>
      </c>
      <c r="D307" s="2266"/>
      <c r="E307" s="2266"/>
      <c r="F307" s="2266"/>
      <c r="G307" s="2266"/>
      <c r="H307" s="2267"/>
      <c r="I307" s="2268">
        <f>'Og s3a'!E305</f>
        <v>0</v>
      </c>
      <c r="J307" s="2269"/>
      <c r="K307" s="2269"/>
      <c r="L307" s="2269"/>
      <c r="M307" s="2269"/>
      <c r="N307" s="2270"/>
      <c r="O307" s="872">
        <f>'Og s3a'!F305</f>
        <v>0</v>
      </c>
      <c r="P307" s="945"/>
      <c r="Q307" s="945" t="str">
        <f t="shared" si="8"/>
        <v/>
      </c>
      <c r="R307" s="30"/>
      <c r="S307" s="47"/>
      <c r="T307" s="441">
        <f>'Og s3a'!G305</f>
        <v>0</v>
      </c>
      <c r="U307" s="56">
        <f>'Og s3a'!D305</f>
        <v>0</v>
      </c>
      <c r="V307" s="277">
        <f>Import!K303</f>
        <v>0</v>
      </c>
      <c r="W307" s="278">
        <f>Import!L303</f>
        <v>0</v>
      </c>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row>
    <row r="308" spans="2:57" ht="20.100000000000001" customHeight="1">
      <c r="B308" s="1251" t="str">
        <f t="shared" si="9"/>
        <v/>
      </c>
      <c r="C308" s="2265">
        <f>'Og s3a'!C306</f>
        <v>0</v>
      </c>
      <c r="D308" s="2266"/>
      <c r="E308" s="2266"/>
      <c r="F308" s="2266"/>
      <c r="G308" s="2266"/>
      <c r="H308" s="2267"/>
      <c r="I308" s="2268">
        <f>'Og s3a'!E306</f>
        <v>0</v>
      </c>
      <c r="J308" s="2269"/>
      <c r="K308" s="2269"/>
      <c r="L308" s="2269"/>
      <c r="M308" s="2269"/>
      <c r="N308" s="2270"/>
      <c r="O308" s="872">
        <f>'Og s3a'!F306</f>
        <v>0</v>
      </c>
      <c r="P308" s="945"/>
      <c r="Q308" s="945" t="str">
        <f t="shared" si="8"/>
        <v/>
      </c>
      <c r="R308" s="30"/>
      <c r="S308" s="47"/>
      <c r="T308" s="441">
        <f>'Og s3a'!G306</f>
        <v>0</v>
      </c>
      <c r="U308" s="56">
        <f>'Og s3a'!D306</f>
        <v>0</v>
      </c>
      <c r="V308" s="277">
        <f>Import!K304</f>
        <v>0</v>
      </c>
      <c r="W308" s="278">
        <f>Import!L304</f>
        <v>0</v>
      </c>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row>
    <row r="309" spans="2:57" ht="20.100000000000001" customHeight="1">
      <c r="B309" s="1251" t="str">
        <f t="shared" si="9"/>
        <v/>
      </c>
      <c r="C309" s="2265">
        <f>'Og s3a'!C307</f>
        <v>0</v>
      </c>
      <c r="D309" s="2266"/>
      <c r="E309" s="2266"/>
      <c r="F309" s="2266"/>
      <c r="G309" s="2266"/>
      <c r="H309" s="2267"/>
      <c r="I309" s="2268">
        <f>'Og s3a'!E307</f>
        <v>0</v>
      </c>
      <c r="J309" s="2269"/>
      <c r="K309" s="2269"/>
      <c r="L309" s="2269"/>
      <c r="M309" s="2269"/>
      <c r="N309" s="2270"/>
      <c r="O309" s="872">
        <f>'Og s3a'!F307</f>
        <v>0</v>
      </c>
      <c r="P309" s="945"/>
      <c r="Q309" s="945" t="str">
        <f t="shared" si="8"/>
        <v/>
      </c>
      <c r="R309" s="30"/>
      <c r="S309" s="47"/>
      <c r="T309" s="441">
        <f>'Og s3a'!G307</f>
        <v>0</v>
      </c>
      <c r="U309" s="56">
        <f>'Og s3a'!D307</f>
        <v>0</v>
      </c>
      <c r="V309" s="277">
        <f>Import!K305</f>
        <v>0</v>
      </c>
      <c r="W309" s="278">
        <f>Import!L305</f>
        <v>0</v>
      </c>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row>
    <row r="310" spans="2:57" ht="20.100000000000001" customHeight="1">
      <c r="B310" s="1251" t="str">
        <f t="shared" si="9"/>
        <v/>
      </c>
      <c r="C310" s="2265">
        <f>'Og s3a'!C308</f>
        <v>0</v>
      </c>
      <c r="D310" s="2266"/>
      <c r="E310" s="2266"/>
      <c r="F310" s="2266"/>
      <c r="G310" s="2266"/>
      <c r="H310" s="2267"/>
      <c r="I310" s="2268">
        <f>'Og s3a'!E308</f>
        <v>0</v>
      </c>
      <c r="J310" s="2269"/>
      <c r="K310" s="2269"/>
      <c r="L310" s="2269"/>
      <c r="M310" s="2269"/>
      <c r="N310" s="2270"/>
      <c r="O310" s="872">
        <f>'Og s3a'!F308</f>
        <v>0</v>
      </c>
      <c r="P310" s="945"/>
      <c r="Q310" s="945" t="str">
        <f t="shared" si="8"/>
        <v/>
      </c>
      <c r="R310" s="30"/>
      <c r="S310" s="47"/>
      <c r="T310" s="441">
        <f>'Og s3a'!G308</f>
        <v>0</v>
      </c>
      <c r="U310" s="56">
        <f>'Og s3a'!D308</f>
        <v>0</v>
      </c>
      <c r="V310" s="277">
        <f>Import!K306</f>
        <v>0</v>
      </c>
      <c r="W310" s="278">
        <f>Import!L306</f>
        <v>0</v>
      </c>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row>
    <row r="311" spans="2:57" ht="20.100000000000001" customHeight="1">
      <c r="B311" s="1251" t="str">
        <f t="shared" si="9"/>
        <v/>
      </c>
      <c r="C311" s="2265">
        <f>'Og s3a'!C309</f>
        <v>0</v>
      </c>
      <c r="D311" s="2266"/>
      <c r="E311" s="2266"/>
      <c r="F311" s="2266"/>
      <c r="G311" s="2266"/>
      <c r="H311" s="2267"/>
      <c r="I311" s="2268">
        <f>'Og s3a'!E309</f>
        <v>0</v>
      </c>
      <c r="J311" s="2269"/>
      <c r="K311" s="2269"/>
      <c r="L311" s="2269"/>
      <c r="M311" s="2269"/>
      <c r="N311" s="2270"/>
      <c r="O311" s="872">
        <f>'Og s3a'!F309</f>
        <v>0</v>
      </c>
      <c r="P311" s="945"/>
      <c r="Q311" s="945" t="str">
        <f t="shared" si="8"/>
        <v/>
      </c>
      <c r="R311" s="30"/>
      <c r="S311" s="47"/>
      <c r="T311" s="441">
        <f>'Og s3a'!G309</f>
        <v>0</v>
      </c>
      <c r="U311" s="56">
        <f>'Og s3a'!D309</f>
        <v>0</v>
      </c>
      <c r="V311" s="277">
        <f>Import!K307</f>
        <v>0</v>
      </c>
      <c r="W311" s="278">
        <f>Import!L307</f>
        <v>0</v>
      </c>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row>
    <row r="312" spans="2:57" ht="20.100000000000001" customHeight="1">
      <c r="B312" s="1251" t="str">
        <f t="shared" si="9"/>
        <v/>
      </c>
      <c r="C312" s="2265">
        <f>'Og s3a'!C310</f>
        <v>0</v>
      </c>
      <c r="D312" s="2266"/>
      <c r="E312" s="2266"/>
      <c r="F312" s="2266"/>
      <c r="G312" s="2266"/>
      <c r="H312" s="2267"/>
      <c r="I312" s="2268">
        <f>'Og s3a'!E310</f>
        <v>0</v>
      </c>
      <c r="J312" s="2269"/>
      <c r="K312" s="2269"/>
      <c r="L312" s="2269"/>
      <c r="M312" s="2269"/>
      <c r="N312" s="2270"/>
      <c r="O312" s="872">
        <f>'Og s3a'!F310</f>
        <v>0</v>
      </c>
      <c r="P312" s="945"/>
      <c r="Q312" s="945" t="str">
        <f t="shared" si="8"/>
        <v/>
      </c>
      <c r="R312" s="30"/>
      <c r="S312" s="47"/>
      <c r="T312" s="441">
        <f>'Og s3a'!G310</f>
        <v>0</v>
      </c>
      <c r="U312" s="56">
        <f>'Og s3a'!D310</f>
        <v>0</v>
      </c>
      <c r="V312" s="277">
        <f>Import!K308</f>
        <v>0</v>
      </c>
      <c r="W312" s="278">
        <f>Import!L308</f>
        <v>0</v>
      </c>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row>
    <row r="313" spans="2:57" ht="20.100000000000001" customHeight="1">
      <c r="B313" s="1251" t="str">
        <f t="shared" si="9"/>
        <v/>
      </c>
      <c r="C313" s="2265">
        <f>'Og s3a'!C311</f>
        <v>0</v>
      </c>
      <c r="D313" s="2266"/>
      <c r="E313" s="2266"/>
      <c r="F313" s="2266"/>
      <c r="G313" s="2266"/>
      <c r="H313" s="2267"/>
      <c r="I313" s="2268">
        <f>'Og s3a'!E311</f>
        <v>0</v>
      </c>
      <c r="J313" s="2269"/>
      <c r="K313" s="2269"/>
      <c r="L313" s="2269"/>
      <c r="M313" s="2269"/>
      <c r="N313" s="2270"/>
      <c r="O313" s="872">
        <f>'Og s3a'!F311</f>
        <v>0</v>
      </c>
      <c r="P313" s="945"/>
      <c r="Q313" s="945" t="str">
        <f t="shared" si="8"/>
        <v/>
      </c>
      <c r="R313" s="30"/>
      <c r="S313" s="47"/>
      <c r="T313" s="441">
        <f>'Og s3a'!G311</f>
        <v>0</v>
      </c>
      <c r="U313" s="56">
        <f>'Og s3a'!D311</f>
        <v>0</v>
      </c>
      <c r="V313" s="277">
        <f>Import!K309</f>
        <v>0</v>
      </c>
      <c r="W313" s="278">
        <f>Import!L309</f>
        <v>0</v>
      </c>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row>
    <row r="314" spans="2:57" ht="20.100000000000001" customHeight="1">
      <c r="B314" s="1251" t="str">
        <f t="shared" si="9"/>
        <v/>
      </c>
      <c r="C314" s="2265">
        <f>'Og s3a'!C312</f>
        <v>0</v>
      </c>
      <c r="D314" s="2266"/>
      <c r="E314" s="2266"/>
      <c r="F314" s="2266"/>
      <c r="G314" s="2266"/>
      <c r="H314" s="2267"/>
      <c r="I314" s="2268">
        <f>'Og s3a'!E312</f>
        <v>0</v>
      </c>
      <c r="J314" s="2269"/>
      <c r="K314" s="2269"/>
      <c r="L314" s="2269"/>
      <c r="M314" s="2269"/>
      <c r="N314" s="2270"/>
      <c r="O314" s="872">
        <f>'Og s3a'!F312</f>
        <v>0</v>
      </c>
      <c r="P314" s="945"/>
      <c r="Q314" s="945" t="str">
        <f t="shared" si="8"/>
        <v/>
      </c>
      <c r="R314" s="30"/>
      <c r="S314" s="47"/>
      <c r="T314" s="441">
        <f>'Og s3a'!G312</f>
        <v>0</v>
      </c>
      <c r="U314" s="56">
        <f>'Og s3a'!D312</f>
        <v>0</v>
      </c>
      <c r="V314" s="277">
        <f>Import!K310</f>
        <v>0</v>
      </c>
      <c r="W314" s="278">
        <f>Import!L310</f>
        <v>0</v>
      </c>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row>
    <row r="315" spans="2:57" ht="20.100000000000001" customHeight="1">
      <c r="B315" s="1251" t="str">
        <f t="shared" si="9"/>
        <v/>
      </c>
      <c r="C315" s="2265">
        <f>'Og s3a'!C313</f>
        <v>0</v>
      </c>
      <c r="D315" s="2266"/>
      <c r="E315" s="2266"/>
      <c r="F315" s="2266"/>
      <c r="G315" s="2266"/>
      <c r="H315" s="2267"/>
      <c r="I315" s="2268">
        <f>'Og s3a'!E313</f>
        <v>0</v>
      </c>
      <c r="J315" s="2269"/>
      <c r="K315" s="2269"/>
      <c r="L315" s="2269"/>
      <c r="M315" s="2269"/>
      <c r="N315" s="2270"/>
      <c r="O315" s="872">
        <f>'Og s3a'!F313</f>
        <v>0</v>
      </c>
      <c r="P315" s="945"/>
      <c r="Q315" s="945" t="str">
        <f t="shared" si="8"/>
        <v/>
      </c>
      <c r="R315" s="30"/>
      <c r="S315" s="47"/>
      <c r="T315" s="441">
        <f>'Og s3a'!G313</f>
        <v>0</v>
      </c>
      <c r="U315" s="56">
        <f>'Og s3a'!D313</f>
        <v>0</v>
      </c>
      <c r="V315" s="277">
        <f>Import!K311</f>
        <v>0</v>
      </c>
      <c r="W315" s="278">
        <f>Import!L311</f>
        <v>0</v>
      </c>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row>
    <row r="316" spans="2:57" ht="20.100000000000001" customHeight="1">
      <c r="B316" s="1251" t="str">
        <f t="shared" si="9"/>
        <v/>
      </c>
      <c r="C316" s="2265">
        <f>'Og s3a'!C314</f>
        <v>0</v>
      </c>
      <c r="D316" s="2266"/>
      <c r="E316" s="2266"/>
      <c r="F316" s="2266"/>
      <c r="G316" s="2266"/>
      <c r="H316" s="2267"/>
      <c r="I316" s="2268">
        <f>'Og s3a'!E314</f>
        <v>0</v>
      </c>
      <c r="J316" s="2269"/>
      <c r="K316" s="2269"/>
      <c r="L316" s="2269"/>
      <c r="M316" s="2269"/>
      <c r="N316" s="2270"/>
      <c r="O316" s="872">
        <f>'Og s3a'!F314</f>
        <v>0</v>
      </c>
      <c r="P316" s="945"/>
      <c r="Q316" s="945" t="str">
        <f t="shared" si="8"/>
        <v/>
      </c>
      <c r="R316" s="30"/>
      <c r="S316" s="47"/>
      <c r="T316" s="441">
        <f>'Og s3a'!G314</f>
        <v>0</v>
      </c>
      <c r="U316" s="56">
        <f>'Og s3a'!D314</f>
        <v>0</v>
      </c>
      <c r="V316" s="277">
        <f>Import!K312</f>
        <v>0</v>
      </c>
      <c r="W316" s="278">
        <f>Import!L312</f>
        <v>0</v>
      </c>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row>
    <row r="317" spans="2:57" ht="20.100000000000001" customHeight="1">
      <c r="B317" s="1251" t="str">
        <f t="shared" si="9"/>
        <v/>
      </c>
      <c r="C317" s="2265">
        <f>'Og s3a'!C315</f>
        <v>0</v>
      </c>
      <c r="D317" s="2266"/>
      <c r="E317" s="2266"/>
      <c r="F317" s="2266"/>
      <c r="G317" s="2266"/>
      <c r="H317" s="2267"/>
      <c r="I317" s="2268">
        <f>'Og s3a'!E315</f>
        <v>0</v>
      </c>
      <c r="J317" s="2269"/>
      <c r="K317" s="2269"/>
      <c r="L317" s="2269"/>
      <c r="M317" s="2269"/>
      <c r="N317" s="2270"/>
      <c r="O317" s="872">
        <f>'Og s3a'!F315</f>
        <v>0</v>
      </c>
      <c r="P317" s="945"/>
      <c r="Q317" s="945" t="str">
        <f t="shared" si="8"/>
        <v/>
      </c>
      <c r="R317" s="30"/>
      <c r="S317" s="47"/>
      <c r="T317" s="441">
        <f>'Og s3a'!G315</f>
        <v>0</v>
      </c>
      <c r="U317" s="56">
        <f>'Og s3a'!D315</f>
        <v>0</v>
      </c>
      <c r="V317" s="277">
        <f>Import!K313</f>
        <v>0</v>
      </c>
      <c r="W317" s="278">
        <f>Import!L313</f>
        <v>0</v>
      </c>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row>
    <row r="318" spans="2:57" ht="20.100000000000001" customHeight="1">
      <c r="B318" s="1251" t="str">
        <f t="shared" si="9"/>
        <v/>
      </c>
      <c r="C318" s="2265">
        <f>'Og s3a'!C316</f>
        <v>0</v>
      </c>
      <c r="D318" s="2266"/>
      <c r="E318" s="2266"/>
      <c r="F318" s="2266"/>
      <c r="G318" s="2266"/>
      <c r="H318" s="2267"/>
      <c r="I318" s="2268">
        <f>'Og s3a'!E316</f>
        <v>0</v>
      </c>
      <c r="J318" s="2269"/>
      <c r="K318" s="2269"/>
      <c r="L318" s="2269"/>
      <c r="M318" s="2269"/>
      <c r="N318" s="2270"/>
      <c r="O318" s="872">
        <f>'Og s3a'!F316</f>
        <v>0</v>
      </c>
      <c r="P318" s="945"/>
      <c r="Q318" s="945" t="str">
        <f t="shared" si="8"/>
        <v/>
      </c>
      <c r="R318" s="30"/>
      <c r="S318" s="47"/>
      <c r="T318" s="441">
        <f>'Og s3a'!G316</f>
        <v>0</v>
      </c>
      <c r="U318" s="56">
        <f>'Og s3a'!D316</f>
        <v>0</v>
      </c>
      <c r="V318" s="277">
        <f>Import!K314</f>
        <v>0</v>
      </c>
      <c r="W318" s="278">
        <f>Import!L314</f>
        <v>0</v>
      </c>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row>
    <row r="319" spans="2:57" ht="20.100000000000001" customHeight="1">
      <c r="B319" s="1251" t="str">
        <f t="shared" si="9"/>
        <v/>
      </c>
      <c r="C319" s="2265">
        <f>'Og s3a'!C317</f>
        <v>0</v>
      </c>
      <c r="D319" s="2266"/>
      <c r="E319" s="2266"/>
      <c r="F319" s="2266"/>
      <c r="G319" s="2266"/>
      <c r="H319" s="2267"/>
      <c r="I319" s="2268">
        <f>'Og s3a'!E317</f>
        <v>0</v>
      </c>
      <c r="J319" s="2269"/>
      <c r="K319" s="2269"/>
      <c r="L319" s="2269"/>
      <c r="M319" s="2269"/>
      <c r="N319" s="2270"/>
      <c r="O319" s="872">
        <f>'Og s3a'!F317</f>
        <v>0</v>
      </c>
      <c r="P319" s="945"/>
      <c r="Q319" s="945" t="str">
        <f t="shared" si="8"/>
        <v/>
      </c>
      <c r="R319" s="30"/>
      <c r="S319" s="47"/>
      <c r="T319" s="441">
        <f>'Og s3a'!G317</f>
        <v>0</v>
      </c>
      <c r="U319" s="56">
        <f>'Og s3a'!D317</f>
        <v>0</v>
      </c>
      <c r="V319" s="277">
        <f>Import!K315</f>
        <v>0</v>
      </c>
      <c r="W319" s="278">
        <f>Import!L315</f>
        <v>0</v>
      </c>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row>
    <row r="320" spans="2:57" ht="20.100000000000001" customHeight="1">
      <c r="B320" s="1251" t="str">
        <f t="shared" si="9"/>
        <v/>
      </c>
      <c r="C320" s="2265">
        <f>'Og s3a'!C318</f>
        <v>0</v>
      </c>
      <c r="D320" s="2266"/>
      <c r="E320" s="2266"/>
      <c r="F320" s="2266"/>
      <c r="G320" s="2266"/>
      <c r="H320" s="2267"/>
      <c r="I320" s="2268">
        <f>'Og s3a'!E318</f>
        <v>0</v>
      </c>
      <c r="J320" s="2269"/>
      <c r="K320" s="2269"/>
      <c r="L320" s="2269"/>
      <c r="M320" s="2269"/>
      <c r="N320" s="2270"/>
      <c r="O320" s="872">
        <f>'Og s3a'!F318</f>
        <v>0</v>
      </c>
      <c r="P320" s="945"/>
      <c r="Q320" s="945" t="str">
        <f t="shared" si="8"/>
        <v/>
      </c>
      <c r="R320" s="30"/>
      <c r="S320" s="47"/>
      <c r="T320" s="441">
        <f>'Og s3a'!G318</f>
        <v>0</v>
      </c>
      <c r="U320" s="56">
        <f>'Og s3a'!D318</f>
        <v>0</v>
      </c>
      <c r="V320" s="277">
        <f>Import!K316</f>
        <v>0</v>
      </c>
      <c r="W320" s="278">
        <f>Import!L316</f>
        <v>0</v>
      </c>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row>
    <row r="321" spans="2:57" ht="20.100000000000001" customHeight="1">
      <c r="B321" s="1251" t="str">
        <f t="shared" si="9"/>
        <v/>
      </c>
      <c r="C321" s="2265">
        <f>'Og s3a'!C319</f>
        <v>0</v>
      </c>
      <c r="D321" s="2266"/>
      <c r="E321" s="2266"/>
      <c r="F321" s="2266"/>
      <c r="G321" s="2266"/>
      <c r="H321" s="2267"/>
      <c r="I321" s="2268">
        <f>'Og s3a'!E319</f>
        <v>0</v>
      </c>
      <c r="J321" s="2269"/>
      <c r="K321" s="2269"/>
      <c r="L321" s="2269"/>
      <c r="M321" s="2269"/>
      <c r="N321" s="2270"/>
      <c r="O321" s="872">
        <f>'Og s3a'!F319</f>
        <v>0</v>
      </c>
      <c r="P321" s="945"/>
      <c r="Q321" s="945" t="str">
        <f t="shared" si="8"/>
        <v/>
      </c>
      <c r="R321" s="30"/>
      <c r="S321" s="47"/>
      <c r="T321" s="441">
        <f>'Og s3a'!G319</f>
        <v>0</v>
      </c>
      <c r="U321" s="56">
        <f>'Og s3a'!D319</f>
        <v>0</v>
      </c>
      <c r="V321" s="277">
        <f>Import!K317</f>
        <v>0</v>
      </c>
      <c r="W321" s="278">
        <f>Import!L317</f>
        <v>0</v>
      </c>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row>
    <row r="322" spans="2:57" ht="20.100000000000001" customHeight="1">
      <c r="B322" s="1251" t="str">
        <f t="shared" si="9"/>
        <v/>
      </c>
      <c r="C322" s="2265">
        <f>'Og s3a'!C320</f>
        <v>0</v>
      </c>
      <c r="D322" s="2266"/>
      <c r="E322" s="2266"/>
      <c r="F322" s="2266"/>
      <c r="G322" s="2266"/>
      <c r="H322" s="2267"/>
      <c r="I322" s="2268">
        <f>'Og s3a'!E320</f>
        <v>0</v>
      </c>
      <c r="J322" s="2269"/>
      <c r="K322" s="2269"/>
      <c r="L322" s="2269"/>
      <c r="M322" s="2269"/>
      <c r="N322" s="2270"/>
      <c r="O322" s="872">
        <f>'Og s3a'!F320</f>
        <v>0</v>
      </c>
      <c r="P322" s="945"/>
      <c r="Q322" s="945" t="str">
        <f t="shared" si="8"/>
        <v/>
      </c>
      <c r="R322" s="30"/>
      <c r="S322" s="47"/>
      <c r="T322" s="441">
        <f>'Og s3a'!G320</f>
        <v>0</v>
      </c>
      <c r="U322" s="56">
        <f>'Og s3a'!D320</f>
        <v>0</v>
      </c>
      <c r="V322" s="277">
        <f>Import!K318</f>
        <v>0</v>
      </c>
      <c r="W322" s="278">
        <f>Import!L318</f>
        <v>0</v>
      </c>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row>
    <row r="323" spans="2:57" ht="20.100000000000001" customHeight="1">
      <c r="B323" s="1251" t="str">
        <f t="shared" si="9"/>
        <v/>
      </c>
      <c r="C323" s="2265">
        <f>'Og s3a'!C321</f>
        <v>0</v>
      </c>
      <c r="D323" s="2266"/>
      <c r="E323" s="2266"/>
      <c r="F323" s="2266"/>
      <c r="G323" s="2266"/>
      <c r="H323" s="2267"/>
      <c r="I323" s="2268">
        <f>'Og s3a'!E321</f>
        <v>0</v>
      </c>
      <c r="J323" s="2269"/>
      <c r="K323" s="2269"/>
      <c r="L323" s="2269"/>
      <c r="M323" s="2269"/>
      <c r="N323" s="2270"/>
      <c r="O323" s="872">
        <f>'Og s3a'!F321</f>
        <v>0</v>
      </c>
      <c r="P323" s="945"/>
      <c r="Q323" s="945" t="str">
        <f t="shared" si="8"/>
        <v/>
      </c>
      <c r="R323" s="30"/>
      <c r="S323" s="47"/>
      <c r="T323" s="441">
        <f>'Og s3a'!G321</f>
        <v>0</v>
      </c>
      <c r="U323" s="56">
        <f>'Og s3a'!D321</f>
        <v>0</v>
      </c>
      <c r="V323" s="277">
        <f>Import!K319</f>
        <v>0</v>
      </c>
      <c r="W323" s="278">
        <f>Import!L319</f>
        <v>0</v>
      </c>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row>
    <row r="324" spans="2:57" ht="20.100000000000001" customHeight="1">
      <c r="B324" s="1251" t="str">
        <f t="shared" si="9"/>
        <v/>
      </c>
      <c r="C324" s="2265">
        <f>'Og s3a'!C322</f>
        <v>0</v>
      </c>
      <c r="D324" s="2266"/>
      <c r="E324" s="2266"/>
      <c r="F324" s="2266"/>
      <c r="G324" s="2266"/>
      <c r="H324" s="2267"/>
      <c r="I324" s="2268">
        <f>'Og s3a'!E322</f>
        <v>0</v>
      </c>
      <c r="J324" s="2269"/>
      <c r="K324" s="2269"/>
      <c r="L324" s="2269"/>
      <c r="M324" s="2269"/>
      <c r="N324" s="2270"/>
      <c r="O324" s="872">
        <f>'Og s3a'!F322</f>
        <v>0</v>
      </c>
      <c r="P324" s="945"/>
      <c r="Q324" s="945" t="str">
        <f t="shared" si="8"/>
        <v/>
      </c>
      <c r="R324" s="30"/>
      <c r="S324" s="47"/>
      <c r="T324" s="441">
        <f>'Og s3a'!G322</f>
        <v>0</v>
      </c>
      <c r="U324" s="56">
        <f>'Og s3a'!D322</f>
        <v>0</v>
      </c>
      <c r="V324" s="277">
        <f>Import!K320</f>
        <v>0</v>
      </c>
      <c r="W324" s="278">
        <f>Import!L320</f>
        <v>0</v>
      </c>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row>
    <row r="325" spans="2:57" ht="20.100000000000001" customHeight="1">
      <c r="B325" s="1251" t="str">
        <f t="shared" si="9"/>
        <v/>
      </c>
      <c r="C325" s="2265">
        <f>'Og s3a'!C323</f>
        <v>0</v>
      </c>
      <c r="D325" s="2266"/>
      <c r="E325" s="2266"/>
      <c r="F325" s="2266"/>
      <c r="G325" s="2266"/>
      <c r="H325" s="2267"/>
      <c r="I325" s="2268">
        <f>'Og s3a'!E323</f>
        <v>0</v>
      </c>
      <c r="J325" s="2269"/>
      <c r="K325" s="2269"/>
      <c r="L325" s="2269"/>
      <c r="M325" s="2269"/>
      <c r="N325" s="2270"/>
      <c r="O325" s="872">
        <f>'Og s3a'!F323</f>
        <v>0</v>
      </c>
      <c r="P325" s="945"/>
      <c r="Q325" s="945" t="str">
        <f t="shared" si="8"/>
        <v/>
      </c>
      <c r="R325" s="30"/>
      <c r="S325" s="47"/>
      <c r="T325" s="441">
        <f>'Og s3a'!G323</f>
        <v>0</v>
      </c>
      <c r="U325" s="56">
        <f>'Og s3a'!D323</f>
        <v>0</v>
      </c>
      <c r="V325" s="277">
        <f>Import!K321</f>
        <v>0</v>
      </c>
      <c r="W325" s="278">
        <f>Import!L321</f>
        <v>0</v>
      </c>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row>
    <row r="326" spans="2:57" ht="20.100000000000001" customHeight="1">
      <c r="B326" s="1251" t="str">
        <f t="shared" si="9"/>
        <v/>
      </c>
      <c r="C326" s="2265">
        <f>'Og s3a'!C324</f>
        <v>0</v>
      </c>
      <c r="D326" s="2266"/>
      <c r="E326" s="2266"/>
      <c r="F326" s="2266"/>
      <c r="G326" s="2266"/>
      <c r="H326" s="2267"/>
      <c r="I326" s="2268">
        <f>'Og s3a'!E324</f>
        <v>0</v>
      </c>
      <c r="J326" s="2269"/>
      <c r="K326" s="2269"/>
      <c r="L326" s="2269"/>
      <c r="M326" s="2269"/>
      <c r="N326" s="2270"/>
      <c r="O326" s="872">
        <f>'Og s3a'!F324</f>
        <v>0</v>
      </c>
      <c r="P326" s="945"/>
      <c r="Q326" s="945" t="str">
        <f t="shared" si="8"/>
        <v/>
      </c>
      <c r="R326" s="30"/>
      <c r="S326" s="47"/>
      <c r="T326" s="441">
        <f>'Og s3a'!G324</f>
        <v>0</v>
      </c>
      <c r="U326" s="56">
        <f>'Og s3a'!D324</f>
        <v>0</v>
      </c>
      <c r="V326" s="277">
        <f>Import!K322</f>
        <v>0</v>
      </c>
      <c r="W326" s="278">
        <f>Import!L322</f>
        <v>0</v>
      </c>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row>
    <row r="327" spans="2:57" ht="20.100000000000001" customHeight="1">
      <c r="B327" s="1251" t="str">
        <f t="shared" si="9"/>
        <v/>
      </c>
      <c r="C327" s="2265">
        <f>'Og s3a'!C325</f>
        <v>0</v>
      </c>
      <c r="D327" s="2266"/>
      <c r="E327" s="2266"/>
      <c r="F327" s="2266"/>
      <c r="G327" s="2266"/>
      <c r="H327" s="2267"/>
      <c r="I327" s="2268">
        <f>'Og s3a'!E325</f>
        <v>0</v>
      </c>
      <c r="J327" s="2269"/>
      <c r="K327" s="2269"/>
      <c r="L327" s="2269"/>
      <c r="M327" s="2269"/>
      <c r="N327" s="2270"/>
      <c r="O327" s="872">
        <f>'Og s3a'!F325</f>
        <v>0</v>
      </c>
      <c r="P327" s="945"/>
      <c r="Q327" s="945" t="str">
        <f t="shared" si="8"/>
        <v/>
      </c>
      <c r="R327" s="30"/>
      <c r="S327" s="47"/>
      <c r="T327" s="441">
        <f>'Og s3a'!G325</f>
        <v>0</v>
      </c>
      <c r="U327" s="56">
        <f>'Og s3a'!D325</f>
        <v>0</v>
      </c>
      <c r="V327" s="277">
        <f>Import!K323</f>
        <v>0</v>
      </c>
      <c r="W327" s="278">
        <f>Import!L323</f>
        <v>0</v>
      </c>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row>
    <row r="328" spans="2:57" ht="20.100000000000001" customHeight="1">
      <c r="B328" s="1251" t="str">
        <f t="shared" si="9"/>
        <v/>
      </c>
      <c r="C328" s="2265">
        <f>'Og s3a'!C326</f>
        <v>0</v>
      </c>
      <c r="D328" s="2266"/>
      <c r="E328" s="2266"/>
      <c r="F328" s="2266"/>
      <c r="G328" s="2266"/>
      <c r="H328" s="2267"/>
      <c r="I328" s="2268">
        <f>'Og s3a'!E326</f>
        <v>0</v>
      </c>
      <c r="J328" s="2269"/>
      <c r="K328" s="2269"/>
      <c r="L328" s="2269"/>
      <c r="M328" s="2269"/>
      <c r="N328" s="2270"/>
      <c r="O328" s="872">
        <f>'Og s3a'!F326</f>
        <v>0</v>
      </c>
      <c r="P328" s="945"/>
      <c r="Q328" s="945" t="str">
        <f t="shared" si="8"/>
        <v/>
      </c>
      <c r="R328" s="30"/>
      <c r="S328" s="47"/>
      <c r="T328" s="441">
        <f>'Og s3a'!G326</f>
        <v>0</v>
      </c>
      <c r="U328" s="56">
        <f>'Og s3a'!D326</f>
        <v>0</v>
      </c>
      <c r="V328" s="277">
        <f>Import!K324</f>
        <v>0</v>
      </c>
      <c r="W328" s="278">
        <f>Import!L324</f>
        <v>0</v>
      </c>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row>
    <row r="329" spans="2:57" ht="20.100000000000001" customHeight="1">
      <c r="B329" s="1251" t="str">
        <f t="shared" si="9"/>
        <v/>
      </c>
      <c r="C329" s="2265">
        <f>'Og s3a'!C327</f>
        <v>0</v>
      </c>
      <c r="D329" s="2266"/>
      <c r="E329" s="2266"/>
      <c r="F329" s="2266"/>
      <c r="G329" s="2266"/>
      <c r="H329" s="2267"/>
      <c r="I329" s="2268">
        <f>'Og s3a'!E327</f>
        <v>0</v>
      </c>
      <c r="J329" s="2269"/>
      <c r="K329" s="2269"/>
      <c r="L329" s="2269"/>
      <c r="M329" s="2269"/>
      <c r="N329" s="2270"/>
      <c r="O329" s="872">
        <f>'Og s3a'!F327</f>
        <v>0</v>
      </c>
      <c r="P329" s="945"/>
      <c r="Q329" s="945" t="str">
        <f t="shared" ref="Q329:Q392" si="10">IF(AND(V329=0,W329=0),"",IF(AND(V329&gt;0,W329=0),V329,IF(AND(V329=0,W329&gt;0),W329,IF(AND(V329&gt;0,W329&gt;0),"Nie może być pak. 4 i 5 jednocześnie."))))</f>
        <v/>
      </c>
      <c r="R329" s="30"/>
      <c r="S329" s="47"/>
      <c r="T329" s="441">
        <f>'Og s3a'!G327</f>
        <v>0</v>
      </c>
      <c r="U329" s="56">
        <f>'Og s3a'!D327</f>
        <v>0</v>
      </c>
      <c r="V329" s="277">
        <f>Import!K325</f>
        <v>0</v>
      </c>
      <c r="W329" s="278">
        <f>Import!L325</f>
        <v>0</v>
      </c>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row>
    <row r="330" spans="2:57" ht="20.100000000000001" customHeight="1">
      <c r="B330" s="1251" t="str">
        <f t="shared" ref="B330:B393" si="11">IF(O330&gt;0,"Wypełnione","")</f>
        <v/>
      </c>
      <c r="C330" s="2265">
        <f>'Og s3a'!C328</f>
        <v>0</v>
      </c>
      <c r="D330" s="2266"/>
      <c r="E330" s="2266"/>
      <c r="F330" s="2266"/>
      <c r="G330" s="2266"/>
      <c r="H330" s="2267"/>
      <c r="I330" s="2268">
        <f>'Og s3a'!E328</f>
        <v>0</v>
      </c>
      <c r="J330" s="2269"/>
      <c r="K330" s="2269"/>
      <c r="L330" s="2269"/>
      <c r="M330" s="2269"/>
      <c r="N330" s="2270"/>
      <c r="O330" s="872">
        <f>'Og s3a'!F328</f>
        <v>0</v>
      </c>
      <c r="P330" s="945"/>
      <c r="Q330" s="945" t="str">
        <f t="shared" si="10"/>
        <v/>
      </c>
      <c r="R330" s="30"/>
      <c r="S330" s="47"/>
      <c r="T330" s="441">
        <f>'Og s3a'!G328</f>
        <v>0</v>
      </c>
      <c r="U330" s="56">
        <f>'Og s3a'!D328</f>
        <v>0</v>
      </c>
      <c r="V330" s="277">
        <f>Import!K326</f>
        <v>0</v>
      </c>
      <c r="W330" s="278">
        <f>Import!L326</f>
        <v>0</v>
      </c>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row>
    <row r="331" spans="2:57" ht="20.100000000000001" customHeight="1">
      <c r="B331" s="1251" t="str">
        <f t="shared" si="11"/>
        <v/>
      </c>
      <c r="C331" s="2265">
        <f>'Og s3a'!C329</f>
        <v>0</v>
      </c>
      <c r="D331" s="2266"/>
      <c r="E331" s="2266"/>
      <c r="F331" s="2266"/>
      <c r="G331" s="2266"/>
      <c r="H331" s="2267"/>
      <c r="I331" s="2268">
        <f>'Og s3a'!E329</f>
        <v>0</v>
      </c>
      <c r="J331" s="2269"/>
      <c r="K331" s="2269"/>
      <c r="L331" s="2269"/>
      <c r="M331" s="2269"/>
      <c r="N331" s="2270"/>
      <c r="O331" s="872">
        <f>'Og s3a'!F329</f>
        <v>0</v>
      </c>
      <c r="P331" s="945"/>
      <c r="Q331" s="945" t="str">
        <f t="shared" si="10"/>
        <v/>
      </c>
      <c r="R331" s="30"/>
      <c r="S331" s="47"/>
      <c r="T331" s="441">
        <f>'Og s3a'!G329</f>
        <v>0</v>
      </c>
      <c r="U331" s="56">
        <f>'Og s3a'!D329</f>
        <v>0</v>
      </c>
      <c r="V331" s="277">
        <f>Import!K327</f>
        <v>0</v>
      </c>
      <c r="W331" s="278">
        <f>Import!L327</f>
        <v>0</v>
      </c>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row>
    <row r="332" spans="2:57" ht="20.100000000000001" customHeight="1">
      <c r="B332" s="1251" t="str">
        <f t="shared" si="11"/>
        <v/>
      </c>
      <c r="C332" s="2265">
        <f>'Og s3a'!C330</f>
        <v>0</v>
      </c>
      <c r="D332" s="2266"/>
      <c r="E332" s="2266"/>
      <c r="F332" s="2266"/>
      <c r="G332" s="2266"/>
      <c r="H332" s="2267"/>
      <c r="I332" s="2268">
        <f>'Og s3a'!E330</f>
        <v>0</v>
      </c>
      <c r="J332" s="2269"/>
      <c r="K332" s="2269"/>
      <c r="L332" s="2269"/>
      <c r="M332" s="2269"/>
      <c r="N332" s="2270"/>
      <c r="O332" s="872">
        <f>'Og s3a'!F330</f>
        <v>0</v>
      </c>
      <c r="P332" s="945"/>
      <c r="Q332" s="945" t="str">
        <f t="shared" si="10"/>
        <v/>
      </c>
      <c r="R332" s="30"/>
      <c r="S332" s="47"/>
      <c r="T332" s="441">
        <f>'Og s3a'!G330</f>
        <v>0</v>
      </c>
      <c r="U332" s="56">
        <f>'Og s3a'!D330</f>
        <v>0</v>
      </c>
      <c r="V332" s="277">
        <f>Import!K328</f>
        <v>0</v>
      </c>
      <c r="W332" s="278">
        <f>Import!L328</f>
        <v>0</v>
      </c>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row>
    <row r="333" spans="2:57" ht="20.100000000000001" customHeight="1">
      <c r="B333" s="1251" t="str">
        <f t="shared" si="11"/>
        <v/>
      </c>
      <c r="C333" s="2265">
        <f>'Og s3a'!C331</f>
        <v>0</v>
      </c>
      <c r="D333" s="2266"/>
      <c r="E333" s="2266"/>
      <c r="F333" s="2266"/>
      <c r="G333" s="2266"/>
      <c r="H333" s="2267"/>
      <c r="I333" s="2268">
        <f>'Og s3a'!E331</f>
        <v>0</v>
      </c>
      <c r="J333" s="2269"/>
      <c r="K333" s="2269"/>
      <c r="L333" s="2269"/>
      <c r="M333" s="2269"/>
      <c r="N333" s="2270"/>
      <c r="O333" s="872">
        <f>'Og s3a'!F331</f>
        <v>0</v>
      </c>
      <c r="P333" s="945"/>
      <c r="Q333" s="945" t="str">
        <f t="shared" si="10"/>
        <v/>
      </c>
      <c r="R333" s="30"/>
      <c r="S333" s="47"/>
      <c r="T333" s="441">
        <f>'Og s3a'!G331</f>
        <v>0</v>
      </c>
      <c r="U333" s="56">
        <f>'Og s3a'!D331</f>
        <v>0</v>
      </c>
      <c r="V333" s="277">
        <f>Import!K329</f>
        <v>0</v>
      </c>
      <c r="W333" s="278">
        <f>Import!L329</f>
        <v>0</v>
      </c>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row>
    <row r="334" spans="2:57" ht="20.100000000000001" customHeight="1">
      <c r="B334" s="1251" t="str">
        <f t="shared" si="11"/>
        <v/>
      </c>
      <c r="C334" s="2265">
        <f>'Og s3a'!C332</f>
        <v>0</v>
      </c>
      <c r="D334" s="2266"/>
      <c r="E334" s="2266"/>
      <c r="F334" s="2266"/>
      <c r="G334" s="2266"/>
      <c r="H334" s="2267"/>
      <c r="I334" s="2268">
        <f>'Og s3a'!E332</f>
        <v>0</v>
      </c>
      <c r="J334" s="2269"/>
      <c r="K334" s="2269"/>
      <c r="L334" s="2269"/>
      <c r="M334" s="2269"/>
      <c r="N334" s="2270"/>
      <c r="O334" s="872">
        <f>'Og s3a'!F332</f>
        <v>0</v>
      </c>
      <c r="P334" s="945"/>
      <c r="Q334" s="945" t="str">
        <f t="shared" si="10"/>
        <v/>
      </c>
      <c r="R334" s="30"/>
      <c r="S334" s="47"/>
      <c r="T334" s="441">
        <f>'Og s3a'!G332</f>
        <v>0</v>
      </c>
      <c r="U334" s="56">
        <f>'Og s3a'!D332</f>
        <v>0</v>
      </c>
      <c r="V334" s="277">
        <f>Import!K330</f>
        <v>0</v>
      </c>
      <c r="W334" s="278">
        <f>Import!L330</f>
        <v>0</v>
      </c>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row>
    <row r="335" spans="2:57" ht="20.100000000000001" customHeight="1">
      <c r="B335" s="1251" t="str">
        <f t="shared" si="11"/>
        <v/>
      </c>
      <c r="C335" s="2265">
        <f>'Og s3a'!C333</f>
        <v>0</v>
      </c>
      <c r="D335" s="2266"/>
      <c r="E335" s="2266"/>
      <c r="F335" s="2266"/>
      <c r="G335" s="2266"/>
      <c r="H335" s="2267"/>
      <c r="I335" s="2268">
        <f>'Og s3a'!E333</f>
        <v>0</v>
      </c>
      <c r="J335" s="2269"/>
      <c r="K335" s="2269"/>
      <c r="L335" s="2269"/>
      <c r="M335" s="2269"/>
      <c r="N335" s="2270"/>
      <c r="O335" s="872">
        <f>'Og s3a'!F333</f>
        <v>0</v>
      </c>
      <c r="P335" s="945"/>
      <c r="Q335" s="945" t="str">
        <f t="shared" si="10"/>
        <v/>
      </c>
      <c r="R335" s="30"/>
      <c r="S335" s="47"/>
      <c r="T335" s="441">
        <f>'Og s3a'!G333</f>
        <v>0</v>
      </c>
      <c r="U335" s="56">
        <f>'Og s3a'!D333</f>
        <v>0</v>
      </c>
      <c r="V335" s="277">
        <f>Import!K331</f>
        <v>0</v>
      </c>
      <c r="W335" s="278">
        <f>Import!L331</f>
        <v>0</v>
      </c>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row>
    <row r="336" spans="2:57" ht="20.100000000000001" customHeight="1">
      <c r="B336" s="1251" t="str">
        <f t="shared" si="11"/>
        <v/>
      </c>
      <c r="C336" s="2265">
        <f>'Og s3a'!C334</f>
        <v>0</v>
      </c>
      <c r="D336" s="2266"/>
      <c r="E336" s="2266"/>
      <c r="F336" s="2266"/>
      <c r="G336" s="2266"/>
      <c r="H336" s="2267"/>
      <c r="I336" s="2268">
        <f>'Og s3a'!E334</f>
        <v>0</v>
      </c>
      <c r="J336" s="2269"/>
      <c r="K336" s="2269"/>
      <c r="L336" s="2269"/>
      <c r="M336" s="2269"/>
      <c r="N336" s="2270"/>
      <c r="O336" s="872">
        <f>'Og s3a'!F334</f>
        <v>0</v>
      </c>
      <c r="P336" s="945"/>
      <c r="Q336" s="945" t="str">
        <f t="shared" si="10"/>
        <v/>
      </c>
      <c r="R336" s="30"/>
      <c r="S336" s="47"/>
      <c r="T336" s="441">
        <f>'Og s3a'!G334</f>
        <v>0</v>
      </c>
      <c r="U336" s="56">
        <f>'Og s3a'!D334</f>
        <v>0</v>
      </c>
      <c r="V336" s="277">
        <f>Import!K332</f>
        <v>0</v>
      </c>
      <c r="W336" s="278">
        <f>Import!L332</f>
        <v>0</v>
      </c>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row>
    <row r="337" spans="2:57" ht="20.100000000000001" customHeight="1">
      <c r="B337" s="1251" t="str">
        <f t="shared" si="11"/>
        <v/>
      </c>
      <c r="C337" s="2265">
        <f>'Og s3a'!C335</f>
        <v>0</v>
      </c>
      <c r="D337" s="2266"/>
      <c r="E337" s="2266"/>
      <c r="F337" s="2266"/>
      <c r="G337" s="2266"/>
      <c r="H337" s="2267"/>
      <c r="I337" s="2268">
        <f>'Og s3a'!E335</f>
        <v>0</v>
      </c>
      <c r="J337" s="2269"/>
      <c r="K337" s="2269"/>
      <c r="L337" s="2269"/>
      <c r="M337" s="2269"/>
      <c r="N337" s="2270"/>
      <c r="O337" s="872">
        <f>'Og s3a'!F335</f>
        <v>0</v>
      </c>
      <c r="P337" s="945"/>
      <c r="Q337" s="945" t="str">
        <f t="shared" si="10"/>
        <v/>
      </c>
      <c r="R337" s="30"/>
      <c r="S337" s="47"/>
      <c r="T337" s="441">
        <f>'Og s3a'!G335</f>
        <v>0</v>
      </c>
      <c r="U337" s="56">
        <f>'Og s3a'!D335</f>
        <v>0</v>
      </c>
      <c r="V337" s="277">
        <f>Import!K333</f>
        <v>0</v>
      </c>
      <c r="W337" s="278">
        <f>Import!L333</f>
        <v>0</v>
      </c>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row>
    <row r="338" spans="2:57" ht="20.100000000000001" customHeight="1">
      <c r="B338" s="1251" t="str">
        <f t="shared" si="11"/>
        <v/>
      </c>
      <c r="C338" s="2265">
        <f>'Og s3a'!C336</f>
        <v>0</v>
      </c>
      <c r="D338" s="2266"/>
      <c r="E338" s="2266"/>
      <c r="F338" s="2266"/>
      <c r="G338" s="2266"/>
      <c r="H338" s="2267"/>
      <c r="I338" s="2268">
        <f>'Og s3a'!E336</f>
        <v>0</v>
      </c>
      <c r="J338" s="2269"/>
      <c r="K338" s="2269"/>
      <c r="L338" s="2269"/>
      <c r="M338" s="2269"/>
      <c r="N338" s="2270"/>
      <c r="O338" s="872">
        <f>'Og s3a'!F336</f>
        <v>0</v>
      </c>
      <c r="P338" s="945"/>
      <c r="Q338" s="945" t="str">
        <f t="shared" si="10"/>
        <v/>
      </c>
      <c r="R338" s="30"/>
      <c r="S338" s="47"/>
      <c r="T338" s="441">
        <f>'Og s3a'!G336</f>
        <v>0</v>
      </c>
      <c r="U338" s="56">
        <f>'Og s3a'!D336</f>
        <v>0</v>
      </c>
      <c r="V338" s="277">
        <f>Import!K334</f>
        <v>0</v>
      </c>
      <c r="W338" s="278">
        <f>Import!L334</f>
        <v>0</v>
      </c>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row>
    <row r="339" spans="2:57" ht="20.100000000000001" customHeight="1">
      <c r="B339" s="1251" t="str">
        <f t="shared" si="11"/>
        <v/>
      </c>
      <c r="C339" s="2265">
        <f>'Og s3a'!C337</f>
        <v>0</v>
      </c>
      <c r="D339" s="2266"/>
      <c r="E339" s="2266"/>
      <c r="F339" s="2266"/>
      <c r="G339" s="2266"/>
      <c r="H339" s="2267"/>
      <c r="I339" s="2268">
        <f>'Og s3a'!E337</f>
        <v>0</v>
      </c>
      <c r="J339" s="2269"/>
      <c r="K339" s="2269"/>
      <c r="L339" s="2269"/>
      <c r="M339" s="2269"/>
      <c r="N339" s="2270"/>
      <c r="O339" s="872">
        <f>'Og s3a'!F337</f>
        <v>0</v>
      </c>
      <c r="P339" s="945"/>
      <c r="Q339" s="945" t="str">
        <f t="shared" si="10"/>
        <v/>
      </c>
      <c r="R339" s="30"/>
      <c r="S339" s="47"/>
      <c r="T339" s="441">
        <f>'Og s3a'!G337</f>
        <v>0</v>
      </c>
      <c r="U339" s="56">
        <f>'Og s3a'!D337</f>
        <v>0</v>
      </c>
      <c r="V339" s="277">
        <f>Import!K335</f>
        <v>0</v>
      </c>
      <c r="W339" s="278">
        <f>Import!L335</f>
        <v>0</v>
      </c>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row>
    <row r="340" spans="2:57" ht="20.100000000000001" customHeight="1">
      <c r="B340" s="1251" t="str">
        <f t="shared" si="11"/>
        <v/>
      </c>
      <c r="C340" s="2265">
        <f>'Og s3a'!C338</f>
        <v>0</v>
      </c>
      <c r="D340" s="2266"/>
      <c r="E340" s="2266"/>
      <c r="F340" s="2266"/>
      <c r="G340" s="2266"/>
      <c r="H340" s="2267"/>
      <c r="I340" s="2268">
        <f>'Og s3a'!E338</f>
        <v>0</v>
      </c>
      <c r="J340" s="2269"/>
      <c r="K340" s="2269"/>
      <c r="L340" s="2269"/>
      <c r="M340" s="2269"/>
      <c r="N340" s="2270"/>
      <c r="O340" s="872">
        <f>'Og s3a'!F338</f>
        <v>0</v>
      </c>
      <c r="P340" s="945"/>
      <c r="Q340" s="945" t="str">
        <f t="shared" si="10"/>
        <v/>
      </c>
      <c r="R340" s="30"/>
      <c r="S340" s="47"/>
      <c r="T340" s="441">
        <f>'Og s3a'!G338</f>
        <v>0</v>
      </c>
      <c r="U340" s="56">
        <f>'Og s3a'!D338</f>
        <v>0</v>
      </c>
      <c r="V340" s="277">
        <f>Import!K336</f>
        <v>0</v>
      </c>
      <c r="W340" s="278">
        <f>Import!L336</f>
        <v>0</v>
      </c>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row>
    <row r="341" spans="2:57" ht="20.100000000000001" customHeight="1">
      <c r="B341" s="1251" t="str">
        <f t="shared" si="11"/>
        <v/>
      </c>
      <c r="C341" s="2265">
        <f>'Og s3a'!C339</f>
        <v>0</v>
      </c>
      <c r="D341" s="2266"/>
      <c r="E341" s="2266"/>
      <c r="F341" s="2266"/>
      <c r="G341" s="2266"/>
      <c r="H341" s="2267"/>
      <c r="I341" s="2268">
        <f>'Og s3a'!E339</f>
        <v>0</v>
      </c>
      <c r="J341" s="2269"/>
      <c r="K341" s="2269"/>
      <c r="L341" s="2269"/>
      <c r="M341" s="2269"/>
      <c r="N341" s="2270"/>
      <c r="O341" s="872">
        <f>'Og s3a'!F339</f>
        <v>0</v>
      </c>
      <c r="P341" s="945"/>
      <c r="Q341" s="945" t="str">
        <f t="shared" si="10"/>
        <v/>
      </c>
      <c r="R341" s="30"/>
      <c r="S341" s="47"/>
      <c r="T341" s="441">
        <f>'Og s3a'!G339</f>
        <v>0</v>
      </c>
      <c r="U341" s="56">
        <f>'Og s3a'!D339</f>
        <v>0</v>
      </c>
      <c r="V341" s="277">
        <f>Import!K337</f>
        <v>0</v>
      </c>
      <c r="W341" s="278">
        <f>Import!L337</f>
        <v>0</v>
      </c>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row>
    <row r="342" spans="2:57" ht="20.100000000000001" customHeight="1">
      <c r="B342" s="1251" t="str">
        <f t="shared" si="11"/>
        <v/>
      </c>
      <c r="C342" s="2265">
        <f>'Og s3a'!C340</f>
        <v>0</v>
      </c>
      <c r="D342" s="2266"/>
      <c r="E342" s="2266"/>
      <c r="F342" s="2266"/>
      <c r="G342" s="2266"/>
      <c r="H342" s="2267"/>
      <c r="I342" s="2268">
        <f>'Og s3a'!E340</f>
        <v>0</v>
      </c>
      <c r="J342" s="2269"/>
      <c r="K342" s="2269"/>
      <c r="L342" s="2269"/>
      <c r="M342" s="2269"/>
      <c r="N342" s="2270"/>
      <c r="O342" s="872">
        <f>'Og s3a'!F340</f>
        <v>0</v>
      </c>
      <c r="P342" s="945"/>
      <c r="Q342" s="945" t="str">
        <f t="shared" si="10"/>
        <v/>
      </c>
      <c r="R342" s="30"/>
      <c r="S342" s="47"/>
      <c r="T342" s="441">
        <f>'Og s3a'!G340</f>
        <v>0</v>
      </c>
      <c r="U342" s="56">
        <f>'Og s3a'!D340</f>
        <v>0</v>
      </c>
      <c r="V342" s="277">
        <f>Import!K338</f>
        <v>0</v>
      </c>
      <c r="W342" s="278">
        <f>Import!L338</f>
        <v>0</v>
      </c>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row>
    <row r="343" spans="2:57" ht="20.100000000000001" customHeight="1">
      <c r="B343" s="1251" t="str">
        <f t="shared" si="11"/>
        <v/>
      </c>
      <c r="C343" s="2265">
        <f>'Og s3a'!C341</f>
        <v>0</v>
      </c>
      <c r="D343" s="2266"/>
      <c r="E343" s="2266"/>
      <c r="F343" s="2266"/>
      <c r="G343" s="2266"/>
      <c r="H343" s="2267"/>
      <c r="I343" s="2268">
        <f>'Og s3a'!E341</f>
        <v>0</v>
      </c>
      <c r="J343" s="2269"/>
      <c r="K343" s="2269"/>
      <c r="L343" s="2269"/>
      <c r="M343" s="2269"/>
      <c r="N343" s="2270"/>
      <c r="O343" s="872">
        <f>'Og s3a'!F341</f>
        <v>0</v>
      </c>
      <c r="P343" s="945"/>
      <c r="Q343" s="945" t="str">
        <f t="shared" si="10"/>
        <v/>
      </c>
      <c r="R343" s="30"/>
      <c r="S343" s="47"/>
      <c r="T343" s="441">
        <f>'Og s3a'!G341</f>
        <v>0</v>
      </c>
      <c r="U343" s="56">
        <f>'Og s3a'!D341</f>
        <v>0</v>
      </c>
      <c r="V343" s="277">
        <f>Import!K339</f>
        <v>0</v>
      </c>
      <c r="W343" s="278">
        <f>Import!L339</f>
        <v>0</v>
      </c>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row>
    <row r="344" spans="2:57" ht="20.100000000000001" customHeight="1">
      <c r="B344" s="1251" t="str">
        <f t="shared" si="11"/>
        <v/>
      </c>
      <c r="C344" s="2265">
        <f>'Og s3a'!C342</f>
        <v>0</v>
      </c>
      <c r="D344" s="2266"/>
      <c r="E344" s="2266"/>
      <c r="F344" s="2266"/>
      <c r="G344" s="2266"/>
      <c r="H344" s="2267"/>
      <c r="I344" s="2268">
        <f>'Og s3a'!E342</f>
        <v>0</v>
      </c>
      <c r="J344" s="2269"/>
      <c r="K344" s="2269"/>
      <c r="L344" s="2269"/>
      <c r="M344" s="2269"/>
      <c r="N344" s="2270"/>
      <c r="O344" s="872">
        <f>'Og s3a'!F342</f>
        <v>0</v>
      </c>
      <c r="P344" s="945"/>
      <c r="Q344" s="945" t="str">
        <f t="shared" si="10"/>
        <v/>
      </c>
      <c r="R344" s="30"/>
      <c r="S344" s="47"/>
      <c r="T344" s="441">
        <f>'Og s3a'!G342</f>
        <v>0</v>
      </c>
      <c r="U344" s="56">
        <f>'Og s3a'!D342</f>
        <v>0</v>
      </c>
      <c r="V344" s="277">
        <f>Import!K340</f>
        <v>0</v>
      </c>
      <c r="W344" s="278">
        <f>Import!L340</f>
        <v>0</v>
      </c>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row>
    <row r="345" spans="2:57" ht="20.100000000000001" customHeight="1">
      <c r="B345" s="1251" t="str">
        <f t="shared" si="11"/>
        <v/>
      </c>
      <c r="C345" s="2265">
        <f>'Og s3a'!C343</f>
        <v>0</v>
      </c>
      <c r="D345" s="2266"/>
      <c r="E345" s="2266"/>
      <c r="F345" s="2266"/>
      <c r="G345" s="2266"/>
      <c r="H345" s="2267"/>
      <c r="I345" s="2268">
        <f>'Og s3a'!E343</f>
        <v>0</v>
      </c>
      <c r="J345" s="2269"/>
      <c r="K345" s="2269"/>
      <c r="L345" s="2269"/>
      <c r="M345" s="2269"/>
      <c r="N345" s="2270"/>
      <c r="O345" s="872">
        <f>'Og s3a'!F343</f>
        <v>0</v>
      </c>
      <c r="P345" s="945"/>
      <c r="Q345" s="945" t="str">
        <f t="shared" si="10"/>
        <v/>
      </c>
      <c r="R345" s="30"/>
      <c r="S345" s="47"/>
      <c r="T345" s="441">
        <f>'Og s3a'!G343</f>
        <v>0</v>
      </c>
      <c r="U345" s="56">
        <f>'Og s3a'!D343</f>
        <v>0</v>
      </c>
      <c r="V345" s="277">
        <f>Import!K341</f>
        <v>0</v>
      </c>
      <c r="W345" s="278">
        <f>Import!L341</f>
        <v>0</v>
      </c>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row>
    <row r="346" spans="2:57" ht="20.100000000000001" customHeight="1">
      <c r="B346" s="1251" t="str">
        <f t="shared" si="11"/>
        <v/>
      </c>
      <c r="C346" s="2265">
        <f>'Og s3a'!C344</f>
        <v>0</v>
      </c>
      <c r="D346" s="2266"/>
      <c r="E346" s="2266"/>
      <c r="F346" s="2266"/>
      <c r="G346" s="2266"/>
      <c r="H346" s="2267"/>
      <c r="I346" s="2268">
        <f>'Og s3a'!E344</f>
        <v>0</v>
      </c>
      <c r="J346" s="2269"/>
      <c r="K346" s="2269"/>
      <c r="L346" s="2269"/>
      <c r="M346" s="2269"/>
      <c r="N346" s="2270"/>
      <c r="O346" s="872">
        <f>'Og s3a'!F344</f>
        <v>0</v>
      </c>
      <c r="P346" s="945"/>
      <c r="Q346" s="945" t="str">
        <f t="shared" si="10"/>
        <v/>
      </c>
      <c r="R346" s="30"/>
      <c r="S346" s="47"/>
      <c r="T346" s="441">
        <f>'Og s3a'!G344</f>
        <v>0</v>
      </c>
      <c r="U346" s="56">
        <f>'Og s3a'!D344</f>
        <v>0</v>
      </c>
      <c r="V346" s="277">
        <f>Import!K342</f>
        <v>0</v>
      </c>
      <c r="W346" s="278">
        <f>Import!L342</f>
        <v>0</v>
      </c>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row>
    <row r="347" spans="2:57" ht="20.100000000000001" customHeight="1">
      <c r="B347" s="1251" t="str">
        <f t="shared" si="11"/>
        <v/>
      </c>
      <c r="C347" s="2265">
        <f>'Og s3a'!C345</f>
        <v>0</v>
      </c>
      <c r="D347" s="2266"/>
      <c r="E347" s="2266"/>
      <c r="F347" s="2266"/>
      <c r="G347" s="2266"/>
      <c r="H347" s="2267"/>
      <c r="I347" s="2268">
        <f>'Og s3a'!E345</f>
        <v>0</v>
      </c>
      <c r="J347" s="2269"/>
      <c r="K347" s="2269"/>
      <c r="L347" s="2269"/>
      <c r="M347" s="2269"/>
      <c r="N347" s="2270"/>
      <c r="O347" s="872">
        <f>'Og s3a'!F345</f>
        <v>0</v>
      </c>
      <c r="P347" s="945"/>
      <c r="Q347" s="945" t="str">
        <f t="shared" si="10"/>
        <v/>
      </c>
      <c r="R347" s="30"/>
      <c r="S347" s="47"/>
      <c r="T347" s="441">
        <f>'Og s3a'!G345</f>
        <v>0</v>
      </c>
      <c r="U347" s="56">
        <f>'Og s3a'!D345</f>
        <v>0</v>
      </c>
      <c r="V347" s="277">
        <f>Import!K343</f>
        <v>0</v>
      </c>
      <c r="W347" s="278">
        <f>Import!L343</f>
        <v>0</v>
      </c>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row>
    <row r="348" spans="2:57" ht="20.100000000000001" customHeight="1">
      <c r="B348" s="1251" t="str">
        <f t="shared" si="11"/>
        <v/>
      </c>
      <c r="C348" s="2265">
        <f>'Og s3a'!C346</f>
        <v>0</v>
      </c>
      <c r="D348" s="2266"/>
      <c r="E348" s="2266"/>
      <c r="F348" s="2266"/>
      <c r="G348" s="2266"/>
      <c r="H348" s="2267"/>
      <c r="I348" s="2268">
        <f>'Og s3a'!E346</f>
        <v>0</v>
      </c>
      <c r="J348" s="2269"/>
      <c r="K348" s="2269"/>
      <c r="L348" s="2269"/>
      <c r="M348" s="2269"/>
      <c r="N348" s="2270"/>
      <c r="O348" s="872">
        <f>'Og s3a'!F346</f>
        <v>0</v>
      </c>
      <c r="P348" s="945"/>
      <c r="Q348" s="945" t="str">
        <f t="shared" si="10"/>
        <v/>
      </c>
      <c r="R348" s="30"/>
      <c r="S348" s="47"/>
      <c r="T348" s="441">
        <f>'Og s3a'!G346</f>
        <v>0</v>
      </c>
      <c r="U348" s="56">
        <f>'Og s3a'!D346</f>
        <v>0</v>
      </c>
      <c r="V348" s="277">
        <f>Import!K344</f>
        <v>0</v>
      </c>
      <c r="W348" s="278">
        <f>Import!L344</f>
        <v>0</v>
      </c>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row>
    <row r="349" spans="2:57" ht="20.100000000000001" customHeight="1">
      <c r="B349" s="1251" t="str">
        <f t="shared" si="11"/>
        <v/>
      </c>
      <c r="C349" s="2265">
        <f>'Og s3a'!C347</f>
        <v>0</v>
      </c>
      <c r="D349" s="2266"/>
      <c r="E349" s="2266"/>
      <c r="F349" s="2266"/>
      <c r="G349" s="2266"/>
      <c r="H349" s="2267"/>
      <c r="I349" s="2268">
        <f>'Og s3a'!E347</f>
        <v>0</v>
      </c>
      <c r="J349" s="2269"/>
      <c r="K349" s="2269"/>
      <c r="L349" s="2269"/>
      <c r="M349" s="2269"/>
      <c r="N349" s="2270"/>
      <c r="O349" s="872">
        <f>'Og s3a'!F347</f>
        <v>0</v>
      </c>
      <c r="P349" s="945"/>
      <c r="Q349" s="945" t="str">
        <f t="shared" si="10"/>
        <v/>
      </c>
      <c r="R349" s="30"/>
      <c r="S349" s="47"/>
      <c r="T349" s="441">
        <f>'Og s3a'!G347</f>
        <v>0</v>
      </c>
      <c r="U349" s="56">
        <f>'Og s3a'!D347</f>
        <v>0</v>
      </c>
      <c r="V349" s="277">
        <f>Import!K345</f>
        <v>0</v>
      </c>
      <c r="W349" s="278">
        <f>Import!L345</f>
        <v>0</v>
      </c>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row>
    <row r="350" spans="2:57" ht="20.100000000000001" customHeight="1">
      <c r="B350" s="1251" t="str">
        <f t="shared" si="11"/>
        <v/>
      </c>
      <c r="C350" s="2265">
        <f>'Og s3a'!C348</f>
        <v>0</v>
      </c>
      <c r="D350" s="2266"/>
      <c r="E350" s="2266"/>
      <c r="F350" s="2266"/>
      <c r="G350" s="2266"/>
      <c r="H350" s="2267"/>
      <c r="I350" s="2268">
        <f>'Og s3a'!E348</f>
        <v>0</v>
      </c>
      <c r="J350" s="2269"/>
      <c r="K350" s="2269"/>
      <c r="L350" s="2269"/>
      <c r="M350" s="2269"/>
      <c r="N350" s="2270"/>
      <c r="O350" s="872">
        <f>'Og s3a'!F348</f>
        <v>0</v>
      </c>
      <c r="P350" s="945"/>
      <c r="Q350" s="945" t="str">
        <f t="shared" si="10"/>
        <v/>
      </c>
      <c r="R350" s="30"/>
      <c r="S350" s="47"/>
      <c r="T350" s="441">
        <f>'Og s3a'!G348</f>
        <v>0</v>
      </c>
      <c r="U350" s="56">
        <f>'Og s3a'!D348</f>
        <v>0</v>
      </c>
      <c r="V350" s="277">
        <f>Import!K346</f>
        <v>0</v>
      </c>
      <c r="W350" s="278">
        <f>Import!L346</f>
        <v>0</v>
      </c>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row>
    <row r="351" spans="2:57" ht="20.100000000000001" customHeight="1">
      <c r="B351" s="1251" t="str">
        <f t="shared" si="11"/>
        <v/>
      </c>
      <c r="C351" s="2265">
        <f>'Og s3a'!C349</f>
        <v>0</v>
      </c>
      <c r="D351" s="2266"/>
      <c r="E351" s="2266"/>
      <c r="F351" s="2266"/>
      <c r="G351" s="2266"/>
      <c r="H351" s="2267"/>
      <c r="I351" s="2268">
        <f>'Og s3a'!E349</f>
        <v>0</v>
      </c>
      <c r="J351" s="2269"/>
      <c r="K351" s="2269"/>
      <c r="L351" s="2269"/>
      <c r="M351" s="2269"/>
      <c r="N351" s="2270"/>
      <c r="O351" s="872">
        <f>'Og s3a'!F349</f>
        <v>0</v>
      </c>
      <c r="P351" s="945"/>
      <c r="Q351" s="945" t="str">
        <f t="shared" si="10"/>
        <v/>
      </c>
      <c r="R351" s="30"/>
      <c r="S351" s="47"/>
      <c r="T351" s="441">
        <f>'Og s3a'!G349</f>
        <v>0</v>
      </c>
      <c r="U351" s="56">
        <f>'Og s3a'!D349</f>
        <v>0</v>
      </c>
      <c r="V351" s="277">
        <f>Import!K347</f>
        <v>0</v>
      </c>
      <c r="W351" s="278">
        <f>Import!L347</f>
        <v>0</v>
      </c>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row>
    <row r="352" spans="2:57" ht="20.100000000000001" customHeight="1">
      <c r="B352" s="1251" t="str">
        <f t="shared" si="11"/>
        <v/>
      </c>
      <c r="C352" s="2265">
        <f>'Og s3a'!C350</f>
        <v>0</v>
      </c>
      <c r="D352" s="2266"/>
      <c r="E352" s="2266"/>
      <c r="F352" s="2266"/>
      <c r="G352" s="2266"/>
      <c r="H352" s="2267"/>
      <c r="I352" s="2268">
        <f>'Og s3a'!E350</f>
        <v>0</v>
      </c>
      <c r="J352" s="2269"/>
      <c r="K352" s="2269"/>
      <c r="L352" s="2269"/>
      <c r="M352" s="2269"/>
      <c r="N352" s="2270"/>
      <c r="O352" s="872">
        <f>'Og s3a'!F350</f>
        <v>0</v>
      </c>
      <c r="P352" s="945"/>
      <c r="Q352" s="945" t="str">
        <f t="shared" si="10"/>
        <v/>
      </c>
      <c r="R352" s="30"/>
      <c r="S352" s="47"/>
      <c r="T352" s="441">
        <f>'Og s3a'!G350</f>
        <v>0</v>
      </c>
      <c r="U352" s="56">
        <f>'Og s3a'!D350</f>
        <v>0</v>
      </c>
      <c r="V352" s="277">
        <f>Import!K348</f>
        <v>0</v>
      </c>
      <c r="W352" s="278">
        <f>Import!L348</f>
        <v>0</v>
      </c>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row>
    <row r="353" spans="2:57" ht="20.100000000000001" customHeight="1">
      <c r="B353" s="1251" t="str">
        <f t="shared" si="11"/>
        <v/>
      </c>
      <c r="C353" s="2265">
        <f>'Og s3a'!C351</f>
        <v>0</v>
      </c>
      <c r="D353" s="2266"/>
      <c r="E353" s="2266"/>
      <c r="F353" s="2266"/>
      <c r="G353" s="2266"/>
      <c r="H353" s="2267"/>
      <c r="I353" s="2268">
        <f>'Og s3a'!E351</f>
        <v>0</v>
      </c>
      <c r="J353" s="2269"/>
      <c r="K353" s="2269"/>
      <c r="L353" s="2269"/>
      <c r="M353" s="2269"/>
      <c r="N353" s="2270"/>
      <c r="O353" s="872">
        <f>'Og s3a'!F351</f>
        <v>0</v>
      </c>
      <c r="P353" s="945"/>
      <c r="Q353" s="945" t="str">
        <f t="shared" si="10"/>
        <v/>
      </c>
      <c r="R353" s="30"/>
      <c r="S353" s="47"/>
      <c r="T353" s="441">
        <f>'Og s3a'!G351</f>
        <v>0</v>
      </c>
      <c r="U353" s="56">
        <f>'Og s3a'!D351</f>
        <v>0</v>
      </c>
      <c r="V353" s="277">
        <f>Import!K349</f>
        <v>0</v>
      </c>
      <c r="W353" s="278">
        <f>Import!L349</f>
        <v>0</v>
      </c>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row>
    <row r="354" spans="2:57" ht="20.100000000000001" customHeight="1">
      <c r="B354" s="1251" t="str">
        <f t="shared" si="11"/>
        <v/>
      </c>
      <c r="C354" s="2265">
        <f>'Og s3a'!C352</f>
        <v>0</v>
      </c>
      <c r="D354" s="2266"/>
      <c r="E354" s="2266"/>
      <c r="F354" s="2266"/>
      <c r="G354" s="2266"/>
      <c r="H354" s="2267"/>
      <c r="I354" s="2268">
        <f>'Og s3a'!E352</f>
        <v>0</v>
      </c>
      <c r="J354" s="2269"/>
      <c r="K354" s="2269"/>
      <c r="L354" s="2269"/>
      <c r="M354" s="2269"/>
      <c r="N354" s="2270"/>
      <c r="O354" s="872">
        <f>'Og s3a'!F352</f>
        <v>0</v>
      </c>
      <c r="P354" s="945"/>
      <c r="Q354" s="945" t="str">
        <f t="shared" si="10"/>
        <v/>
      </c>
      <c r="R354" s="30"/>
      <c r="S354" s="47"/>
      <c r="T354" s="441">
        <f>'Og s3a'!G352</f>
        <v>0</v>
      </c>
      <c r="U354" s="56">
        <f>'Og s3a'!D352</f>
        <v>0</v>
      </c>
      <c r="V354" s="277">
        <f>Import!K350</f>
        <v>0</v>
      </c>
      <c r="W354" s="278">
        <f>Import!L350</f>
        <v>0</v>
      </c>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row>
    <row r="355" spans="2:57" ht="20.100000000000001" customHeight="1">
      <c r="B355" s="1251" t="str">
        <f t="shared" si="11"/>
        <v/>
      </c>
      <c r="C355" s="2265">
        <f>'Og s3a'!C353</f>
        <v>0</v>
      </c>
      <c r="D355" s="2266"/>
      <c r="E355" s="2266"/>
      <c r="F355" s="2266"/>
      <c r="G355" s="2266"/>
      <c r="H355" s="2267"/>
      <c r="I355" s="2268">
        <f>'Og s3a'!E353</f>
        <v>0</v>
      </c>
      <c r="J355" s="2269"/>
      <c r="K355" s="2269"/>
      <c r="L355" s="2269"/>
      <c r="M355" s="2269"/>
      <c r="N355" s="2270"/>
      <c r="O355" s="872">
        <f>'Og s3a'!F353</f>
        <v>0</v>
      </c>
      <c r="P355" s="945"/>
      <c r="Q355" s="945" t="str">
        <f t="shared" si="10"/>
        <v/>
      </c>
      <c r="R355" s="30"/>
      <c r="S355" s="47"/>
      <c r="T355" s="441">
        <f>'Og s3a'!G353</f>
        <v>0</v>
      </c>
      <c r="U355" s="56">
        <f>'Og s3a'!D353</f>
        <v>0</v>
      </c>
      <c r="V355" s="277">
        <f>Import!K351</f>
        <v>0</v>
      </c>
      <c r="W355" s="278">
        <f>Import!L351</f>
        <v>0</v>
      </c>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row>
    <row r="356" spans="2:57" ht="20.100000000000001" customHeight="1">
      <c r="B356" s="1251" t="str">
        <f t="shared" si="11"/>
        <v/>
      </c>
      <c r="C356" s="2265">
        <f>'Og s3a'!C354</f>
        <v>0</v>
      </c>
      <c r="D356" s="2266"/>
      <c r="E356" s="2266"/>
      <c r="F356" s="2266"/>
      <c r="G356" s="2266"/>
      <c r="H356" s="2267"/>
      <c r="I356" s="2268">
        <f>'Og s3a'!E354</f>
        <v>0</v>
      </c>
      <c r="J356" s="2269"/>
      <c r="K356" s="2269"/>
      <c r="L356" s="2269"/>
      <c r="M356" s="2269"/>
      <c r="N356" s="2270"/>
      <c r="O356" s="872">
        <f>'Og s3a'!F354</f>
        <v>0</v>
      </c>
      <c r="P356" s="945"/>
      <c r="Q356" s="945" t="str">
        <f t="shared" si="10"/>
        <v/>
      </c>
      <c r="R356" s="30"/>
      <c r="S356" s="47"/>
      <c r="T356" s="441">
        <f>'Og s3a'!G354</f>
        <v>0</v>
      </c>
      <c r="U356" s="56">
        <f>'Og s3a'!D354</f>
        <v>0</v>
      </c>
      <c r="V356" s="277">
        <f>Import!K352</f>
        <v>0</v>
      </c>
      <c r="W356" s="278">
        <f>Import!L352</f>
        <v>0</v>
      </c>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row>
    <row r="357" spans="2:57" ht="20.100000000000001" customHeight="1">
      <c r="B357" s="1251" t="str">
        <f t="shared" si="11"/>
        <v/>
      </c>
      <c r="C357" s="2265">
        <f>'Og s3a'!C355</f>
        <v>0</v>
      </c>
      <c r="D357" s="2266"/>
      <c r="E357" s="2266"/>
      <c r="F357" s="2266"/>
      <c r="G357" s="2266"/>
      <c r="H357" s="2267"/>
      <c r="I357" s="2268">
        <f>'Og s3a'!E355</f>
        <v>0</v>
      </c>
      <c r="J357" s="2269"/>
      <c r="K357" s="2269"/>
      <c r="L357" s="2269"/>
      <c r="M357" s="2269"/>
      <c r="N357" s="2270"/>
      <c r="O357" s="872">
        <f>'Og s3a'!F355</f>
        <v>0</v>
      </c>
      <c r="P357" s="945"/>
      <c r="Q357" s="945" t="str">
        <f t="shared" si="10"/>
        <v/>
      </c>
      <c r="R357" s="30"/>
      <c r="S357" s="47"/>
      <c r="T357" s="441">
        <f>'Og s3a'!G355</f>
        <v>0</v>
      </c>
      <c r="U357" s="56">
        <f>'Og s3a'!D355</f>
        <v>0</v>
      </c>
      <c r="V357" s="277">
        <f>Import!K353</f>
        <v>0</v>
      </c>
      <c r="W357" s="278">
        <f>Import!L353</f>
        <v>0</v>
      </c>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row>
    <row r="358" spans="2:57" ht="20.100000000000001" customHeight="1">
      <c r="B358" s="1251" t="str">
        <f t="shared" si="11"/>
        <v/>
      </c>
      <c r="C358" s="2265">
        <f>'Og s3a'!C356</f>
        <v>0</v>
      </c>
      <c r="D358" s="2266"/>
      <c r="E358" s="2266"/>
      <c r="F358" s="2266"/>
      <c r="G358" s="2266"/>
      <c r="H358" s="2267"/>
      <c r="I358" s="2268">
        <f>'Og s3a'!E356</f>
        <v>0</v>
      </c>
      <c r="J358" s="2269"/>
      <c r="K358" s="2269"/>
      <c r="L358" s="2269"/>
      <c r="M358" s="2269"/>
      <c r="N358" s="2270"/>
      <c r="O358" s="872">
        <f>'Og s3a'!F356</f>
        <v>0</v>
      </c>
      <c r="P358" s="945"/>
      <c r="Q358" s="945" t="str">
        <f t="shared" si="10"/>
        <v/>
      </c>
      <c r="R358" s="30"/>
      <c r="S358" s="47"/>
      <c r="T358" s="441">
        <f>'Og s3a'!G356</f>
        <v>0</v>
      </c>
      <c r="U358" s="56">
        <f>'Og s3a'!D356</f>
        <v>0</v>
      </c>
      <c r="V358" s="277">
        <f>Import!K354</f>
        <v>0</v>
      </c>
      <c r="W358" s="278">
        <f>Import!L354</f>
        <v>0</v>
      </c>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row>
    <row r="359" spans="2:57" ht="20.100000000000001" customHeight="1">
      <c r="B359" s="1251" t="str">
        <f t="shared" si="11"/>
        <v/>
      </c>
      <c r="C359" s="2265">
        <f>'Og s3a'!C357</f>
        <v>0</v>
      </c>
      <c r="D359" s="2266"/>
      <c r="E359" s="2266"/>
      <c r="F359" s="2266"/>
      <c r="G359" s="2266"/>
      <c r="H359" s="2267"/>
      <c r="I359" s="2268">
        <f>'Og s3a'!E357</f>
        <v>0</v>
      </c>
      <c r="J359" s="2269"/>
      <c r="K359" s="2269"/>
      <c r="L359" s="2269"/>
      <c r="M359" s="2269"/>
      <c r="N359" s="2270"/>
      <c r="O359" s="872">
        <f>'Og s3a'!F357</f>
        <v>0</v>
      </c>
      <c r="P359" s="945"/>
      <c r="Q359" s="945" t="str">
        <f t="shared" si="10"/>
        <v/>
      </c>
      <c r="R359" s="30"/>
      <c r="S359" s="47"/>
      <c r="T359" s="441">
        <f>'Og s3a'!G357</f>
        <v>0</v>
      </c>
      <c r="U359" s="56">
        <f>'Og s3a'!D357</f>
        <v>0</v>
      </c>
      <c r="V359" s="277">
        <f>Import!K355</f>
        <v>0</v>
      </c>
      <c r="W359" s="278">
        <f>Import!L355</f>
        <v>0</v>
      </c>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row>
    <row r="360" spans="2:57" ht="20.100000000000001" customHeight="1">
      <c r="B360" s="1251" t="str">
        <f t="shared" si="11"/>
        <v/>
      </c>
      <c r="C360" s="2265">
        <f>'Og s3a'!C358</f>
        <v>0</v>
      </c>
      <c r="D360" s="2266"/>
      <c r="E360" s="2266"/>
      <c r="F360" s="2266"/>
      <c r="G360" s="2266"/>
      <c r="H360" s="2267"/>
      <c r="I360" s="2268">
        <f>'Og s3a'!E358</f>
        <v>0</v>
      </c>
      <c r="J360" s="2269"/>
      <c r="K360" s="2269"/>
      <c r="L360" s="2269"/>
      <c r="M360" s="2269"/>
      <c r="N360" s="2270"/>
      <c r="O360" s="872">
        <f>'Og s3a'!F358</f>
        <v>0</v>
      </c>
      <c r="P360" s="945"/>
      <c r="Q360" s="945" t="str">
        <f t="shared" si="10"/>
        <v/>
      </c>
      <c r="R360" s="30"/>
      <c r="S360" s="47"/>
      <c r="T360" s="441">
        <f>'Og s3a'!G358</f>
        <v>0</v>
      </c>
      <c r="U360" s="56">
        <f>'Og s3a'!D358</f>
        <v>0</v>
      </c>
      <c r="V360" s="277">
        <f>Import!K356</f>
        <v>0</v>
      </c>
      <c r="W360" s="278">
        <f>Import!L356</f>
        <v>0</v>
      </c>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row>
    <row r="361" spans="2:57" ht="20.100000000000001" customHeight="1">
      <c r="B361" s="1251" t="str">
        <f t="shared" si="11"/>
        <v/>
      </c>
      <c r="C361" s="2265">
        <f>'Og s3a'!C359</f>
        <v>0</v>
      </c>
      <c r="D361" s="2266"/>
      <c r="E361" s="2266"/>
      <c r="F361" s="2266"/>
      <c r="G361" s="2266"/>
      <c r="H361" s="2267"/>
      <c r="I361" s="2268">
        <f>'Og s3a'!E359</f>
        <v>0</v>
      </c>
      <c r="J361" s="2269"/>
      <c r="K361" s="2269"/>
      <c r="L361" s="2269"/>
      <c r="M361" s="2269"/>
      <c r="N361" s="2270"/>
      <c r="O361" s="872">
        <f>'Og s3a'!F359</f>
        <v>0</v>
      </c>
      <c r="P361" s="945"/>
      <c r="Q361" s="945" t="str">
        <f t="shared" si="10"/>
        <v/>
      </c>
      <c r="R361" s="30"/>
      <c r="S361" s="47"/>
      <c r="T361" s="441">
        <f>'Og s3a'!G359</f>
        <v>0</v>
      </c>
      <c r="U361" s="56">
        <f>'Og s3a'!D359</f>
        <v>0</v>
      </c>
      <c r="V361" s="277">
        <f>Import!K357</f>
        <v>0</v>
      </c>
      <c r="W361" s="278">
        <f>Import!L357</f>
        <v>0</v>
      </c>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row>
    <row r="362" spans="2:57" ht="20.100000000000001" customHeight="1">
      <c r="B362" s="1251" t="str">
        <f t="shared" si="11"/>
        <v/>
      </c>
      <c r="C362" s="2265">
        <f>'Og s3a'!C360</f>
        <v>0</v>
      </c>
      <c r="D362" s="2266"/>
      <c r="E362" s="2266"/>
      <c r="F362" s="2266"/>
      <c r="G362" s="2266"/>
      <c r="H362" s="2267"/>
      <c r="I362" s="2268">
        <f>'Og s3a'!E360</f>
        <v>0</v>
      </c>
      <c r="J362" s="2269"/>
      <c r="K362" s="2269"/>
      <c r="L362" s="2269"/>
      <c r="M362" s="2269"/>
      <c r="N362" s="2270"/>
      <c r="O362" s="872">
        <f>'Og s3a'!F360</f>
        <v>0</v>
      </c>
      <c r="P362" s="945"/>
      <c r="Q362" s="945" t="str">
        <f t="shared" si="10"/>
        <v/>
      </c>
      <c r="R362" s="30"/>
      <c r="S362" s="47"/>
      <c r="T362" s="441">
        <f>'Og s3a'!G360</f>
        <v>0</v>
      </c>
      <c r="U362" s="56">
        <f>'Og s3a'!D360</f>
        <v>0</v>
      </c>
      <c r="V362" s="277">
        <f>Import!K358</f>
        <v>0</v>
      </c>
      <c r="W362" s="278">
        <f>Import!L358</f>
        <v>0</v>
      </c>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row>
    <row r="363" spans="2:57" ht="20.100000000000001" customHeight="1">
      <c r="B363" s="1251" t="str">
        <f t="shared" si="11"/>
        <v/>
      </c>
      <c r="C363" s="2265">
        <f>'Og s3a'!C361</f>
        <v>0</v>
      </c>
      <c r="D363" s="2266"/>
      <c r="E363" s="2266"/>
      <c r="F363" s="2266"/>
      <c r="G363" s="2266"/>
      <c r="H363" s="2267"/>
      <c r="I363" s="2268">
        <f>'Og s3a'!E361</f>
        <v>0</v>
      </c>
      <c r="J363" s="2269"/>
      <c r="K363" s="2269"/>
      <c r="L363" s="2269"/>
      <c r="M363" s="2269"/>
      <c r="N363" s="2270"/>
      <c r="O363" s="872">
        <f>'Og s3a'!F361</f>
        <v>0</v>
      </c>
      <c r="P363" s="945"/>
      <c r="Q363" s="945" t="str">
        <f t="shared" si="10"/>
        <v/>
      </c>
      <c r="R363" s="30"/>
      <c r="S363" s="47"/>
      <c r="T363" s="441">
        <f>'Og s3a'!G361</f>
        <v>0</v>
      </c>
      <c r="U363" s="56">
        <f>'Og s3a'!D361</f>
        <v>0</v>
      </c>
      <c r="V363" s="277">
        <f>Import!K359</f>
        <v>0</v>
      </c>
      <c r="W363" s="278">
        <f>Import!L359</f>
        <v>0</v>
      </c>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row>
    <row r="364" spans="2:57" ht="20.100000000000001" customHeight="1">
      <c r="B364" s="1251" t="str">
        <f t="shared" si="11"/>
        <v/>
      </c>
      <c r="C364" s="2265">
        <f>'Og s3a'!C362</f>
        <v>0</v>
      </c>
      <c r="D364" s="2266"/>
      <c r="E364" s="2266"/>
      <c r="F364" s="2266"/>
      <c r="G364" s="2266"/>
      <c r="H364" s="2267"/>
      <c r="I364" s="2268">
        <f>'Og s3a'!E362</f>
        <v>0</v>
      </c>
      <c r="J364" s="2269"/>
      <c r="K364" s="2269"/>
      <c r="L364" s="2269"/>
      <c r="M364" s="2269"/>
      <c r="N364" s="2270"/>
      <c r="O364" s="872">
        <f>'Og s3a'!F362</f>
        <v>0</v>
      </c>
      <c r="P364" s="945"/>
      <c r="Q364" s="945" t="str">
        <f t="shared" si="10"/>
        <v/>
      </c>
      <c r="R364" s="30"/>
      <c r="S364" s="47"/>
      <c r="T364" s="441">
        <f>'Og s3a'!G362</f>
        <v>0</v>
      </c>
      <c r="U364" s="56">
        <f>'Og s3a'!D362</f>
        <v>0</v>
      </c>
      <c r="V364" s="277">
        <f>Import!K360</f>
        <v>0</v>
      </c>
      <c r="W364" s="278">
        <f>Import!L360</f>
        <v>0</v>
      </c>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row>
    <row r="365" spans="2:57" ht="20.100000000000001" customHeight="1">
      <c r="B365" s="1251" t="str">
        <f t="shared" si="11"/>
        <v/>
      </c>
      <c r="C365" s="2265">
        <f>'Og s3a'!C363</f>
        <v>0</v>
      </c>
      <c r="D365" s="2266"/>
      <c r="E365" s="2266"/>
      <c r="F365" s="2266"/>
      <c r="G365" s="2266"/>
      <c r="H365" s="2267"/>
      <c r="I365" s="2268">
        <f>'Og s3a'!E363</f>
        <v>0</v>
      </c>
      <c r="J365" s="2269"/>
      <c r="K365" s="2269"/>
      <c r="L365" s="2269"/>
      <c r="M365" s="2269"/>
      <c r="N365" s="2270"/>
      <c r="O365" s="872">
        <f>'Og s3a'!F363</f>
        <v>0</v>
      </c>
      <c r="P365" s="945"/>
      <c r="Q365" s="945" t="str">
        <f t="shared" si="10"/>
        <v/>
      </c>
      <c r="R365" s="30"/>
      <c r="S365" s="47"/>
      <c r="T365" s="441">
        <f>'Og s3a'!G363</f>
        <v>0</v>
      </c>
      <c r="U365" s="56">
        <f>'Og s3a'!D363</f>
        <v>0</v>
      </c>
      <c r="V365" s="277">
        <f>Import!K361</f>
        <v>0</v>
      </c>
      <c r="W365" s="278">
        <f>Import!L361</f>
        <v>0</v>
      </c>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row>
    <row r="366" spans="2:57" ht="20.100000000000001" customHeight="1">
      <c r="B366" s="1251" t="str">
        <f t="shared" si="11"/>
        <v/>
      </c>
      <c r="C366" s="2265">
        <f>'Og s3a'!C364</f>
        <v>0</v>
      </c>
      <c r="D366" s="2266"/>
      <c r="E366" s="2266"/>
      <c r="F366" s="2266"/>
      <c r="G366" s="2266"/>
      <c r="H366" s="2267"/>
      <c r="I366" s="2268">
        <f>'Og s3a'!E364</f>
        <v>0</v>
      </c>
      <c r="J366" s="2269"/>
      <c r="K366" s="2269"/>
      <c r="L366" s="2269"/>
      <c r="M366" s="2269"/>
      <c r="N366" s="2270"/>
      <c r="O366" s="872">
        <f>'Og s3a'!F364</f>
        <v>0</v>
      </c>
      <c r="P366" s="945"/>
      <c r="Q366" s="945" t="str">
        <f t="shared" si="10"/>
        <v/>
      </c>
      <c r="R366" s="30"/>
      <c r="S366" s="47"/>
      <c r="T366" s="441">
        <f>'Og s3a'!G364</f>
        <v>0</v>
      </c>
      <c r="U366" s="56">
        <f>'Og s3a'!D364</f>
        <v>0</v>
      </c>
      <c r="V366" s="277">
        <f>Import!K362</f>
        <v>0</v>
      </c>
      <c r="W366" s="278">
        <f>Import!L362</f>
        <v>0</v>
      </c>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row>
    <row r="367" spans="2:57" ht="20.100000000000001" customHeight="1">
      <c r="B367" s="1251" t="str">
        <f t="shared" si="11"/>
        <v/>
      </c>
      <c r="C367" s="2265">
        <f>'Og s3a'!C365</f>
        <v>0</v>
      </c>
      <c r="D367" s="2266"/>
      <c r="E367" s="2266"/>
      <c r="F367" s="2266"/>
      <c r="G367" s="2266"/>
      <c r="H367" s="2267"/>
      <c r="I367" s="2268">
        <f>'Og s3a'!E365</f>
        <v>0</v>
      </c>
      <c r="J367" s="2269"/>
      <c r="K367" s="2269"/>
      <c r="L367" s="2269"/>
      <c r="M367" s="2269"/>
      <c r="N367" s="2270"/>
      <c r="O367" s="872">
        <f>'Og s3a'!F365</f>
        <v>0</v>
      </c>
      <c r="P367" s="945"/>
      <c r="Q367" s="945" t="str">
        <f t="shared" si="10"/>
        <v/>
      </c>
      <c r="R367" s="30"/>
      <c r="S367" s="47"/>
      <c r="T367" s="441">
        <f>'Og s3a'!G365</f>
        <v>0</v>
      </c>
      <c r="U367" s="56">
        <f>'Og s3a'!D365</f>
        <v>0</v>
      </c>
      <c r="V367" s="277">
        <f>Import!K363</f>
        <v>0</v>
      </c>
      <c r="W367" s="278">
        <f>Import!L363</f>
        <v>0</v>
      </c>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row>
    <row r="368" spans="2:57" ht="20.100000000000001" customHeight="1">
      <c r="B368" s="1251" t="str">
        <f t="shared" si="11"/>
        <v/>
      </c>
      <c r="C368" s="2265">
        <f>'Og s3a'!C366</f>
        <v>0</v>
      </c>
      <c r="D368" s="2266"/>
      <c r="E368" s="2266"/>
      <c r="F368" s="2266"/>
      <c r="G368" s="2266"/>
      <c r="H368" s="2267"/>
      <c r="I368" s="2268">
        <f>'Og s3a'!E366</f>
        <v>0</v>
      </c>
      <c r="J368" s="2269"/>
      <c r="K368" s="2269"/>
      <c r="L368" s="2269"/>
      <c r="M368" s="2269"/>
      <c r="N368" s="2270"/>
      <c r="O368" s="872">
        <f>'Og s3a'!F366</f>
        <v>0</v>
      </c>
      <c r="P368" s="945"/>
      <c r="Q368" s="945" t="str">
        <f t="shared" si="10"/>
        <v/>
      </c>
      <c r="R368" s="30"/>
      <c r="S368" s="47"/>
      <c r="T368" s="441">
        <f>'Og s3a'!G366</f>
        <v>0</v>
      </c>
      <c r="U368" s="56">
        <f>'Og s3a'!D366</f>
        <v>0</v>
      </c>
      <c r="V368" s="277">
        <f>Import!K364</f>
        <v>0</v>
      </c>
      <c r="W368" s="278">
        <f>Import!L364</f>
        <v>0</v>
      </c>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row>
    <row r="369" spans="2:57" ht="20.100000000000001" customHeight="1">
      <c r="B369" s="1251" t="str">
        <f t="shared" si="11"/>
        <v/>
      </c>
      <c r="C369" s="2265">
        <f>'Og s3a'!C367</f>
        <v>0</v>
      </c>
      <c r="D369" s="2266"/>
      <c r="E369" s="2266"/>
      <c r="F369" s="2266"/>
      <c r="G369" s="2266"/>
      <c r="H369" s="2267"/>
      <c r="I369" s="2268">
        <f>'Og s3a'!E367</f>
        <v>0</v>
      </c>
      <c r="J369" s="2269"/>
      <c r="K369" s="2269"/>
      <c r="L369" s="2269"/>
      <c r="M369" s="2269"/>
      <c r="N369" s="2270"/>
      <c r="O369" s="872">
        <f>'Og s3a'!F367</f>
        <v>0</v>
      </c>
      <c r="P369" s="945"/>
      <c r="Q369" s="945" t="str">
        <f t="shared" si="10"/>
        <v/>
      </c>
      <c r="R369" s="30"/>
      <c r="S369" s="47"/>
      <c r="T369" s="441">
        <f>'Og s3a'!G367</f>
        <v>0</v>
      </c>
      <c r="U369" s="56">
        <f>'Og s3a'!D367</f>
        <v>0</v>
      </c>
      <c r="V369" s="277">
        <f>Import!K365</f>
        <v>0</v>
      </c>
      <c r="W369" s="278">
        <f>Import!L365</f>
        <v>0</v>
      </c>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row>
    <row r="370" spans="2:57" ht="20.100000000000001" customHeight="1">
      <c r="B370" s="1251" t="str">
        <f t="shared" si="11"/>
        <v/>
      </c>
      <c r="C370" s="2265">
        <f>'Og s3a'!C368</f>
        <v>0</v>
      </c>
      <c r="D370" s="2266"/>
      <c r="E370" s="2266"/>
      <c r="F370" s="2266"/>
      <c r="G370" s="2266"/>
      <c r="H370" s="2267"/>
      <c r="I370" s="2268">
        <f>'Og s3a'!E368</f>
        <v>0</v>
      </c>
      <c r="J370" s="2269"/>
      <c r="K370" s="2269"/>
      <c r="L370" s="2269"/>
      <c r="M370" s="2269"/>
      <c r="N370" s="2270"/>
      <c r="O370" s="872">
        <f>'Og s3a'!F368</f>
        <v>0</v>
      </c>
      <c r="P370" s="945"/>
      <c r="Q370" s="945" t="str">
        <f t="shared" si="10"/>
        <v/>
      </c>
      <c r="R370" s="30"/>
      <c r="S370" s="47"/>
      <c r="T370" s="441">
        <f>'Og s3a'!G368</f>
        <v>0</v>
      </c>
      <c r="U370" s="56">
        <f>'Og s3a'!D368</f>
        <v>0</v>
      </c>
      <c r="V370" s="277">
        <f>Import!K366</f>
        <v>0</v>
      </c>
      <c r="W370" s="278">
        <f>Import!L366</f>
        <v>0</v>
      </c>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row>
    <row r="371" spans="2:57" ht="20.100000000000001" customHeight="1">
      <c r="B371" s="1251" t="str">
        <f t="shared" si="11"/>
        <v/>
      </c>
      <c r="C371" s="2265">
        <f>'Og s3a'!C369</f>
        <v>0</v>
      </c>
      <c r="D371" s="2266"/>
      <c r="E371" s="2266"/>
      <c r="F371" s="2266"/>
      <c r="G371" s="2266"/>
      <c r="H371" s="2267"/>
      <c r="I371" s="2268">
        <f>'Og s3a'!E369</f>
        <v>0</v>
      </c>
      <c r="J371" s="2269"/>
      <c r="K371" s="2269"/>
      <c r="L371" s="2269"/>
      <c r="M371" s="2269"/>
      <c r="N371" s="2270"/>
      <c r="O371" s="872">
        <f>'Og s3a'!F369</f>
        <v>0</v>
      </c>
      <c r="P371" s="945"/>
      <c r="Q371" s="945" t="str">
        <f t="shared" si="10"/>
        <v/>
      </c>
      <c r="R371" s="30"/>
      <c r="S371" s="47"/>
      <c r="T371" s="441">
        <f>'Og s3a'!G369</f>
        <v>0</v>
      </c>
      <c r="U371" s="56">
        <f>'Og s3a'!D369</f>
        <v>0</v>
      </c>
      <c r="V371" s="277">
        <f>Import!K367</f>
        <v>0</v>
      </c>
      <c r="W371" s="278">
        <f>Import!L367</f>
        <v>0</v>
      </c>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row>
    <row r="372" spans="2:57" ht="20.100000000000001" customHeight="1">
      <c r="B372" s="1251" t="str">
        <f t="shared" si="11"/>
        <v/>
      </c>
      <c r="C372" s="2265">
        <f>'Og s3a'!C370</f>
        <v>0</v>
      </c>
      <c r="D372" s="2266"/>
      <c r="E372" s="2266"/>
      <c r="F372" s="2266"/>
      <c r="G372" s="2266"/>
      <c r="H372" s="2267"/>
      <c r="I372" s="2268">
        <f>'Og s3a'!E370</f>
        <v>0</v>
      </c>
      <c r="J372" s="2269"/>
      <c r="K372" s="2269"/>
      <c r="L372" s="2269"/>
      <c r="M372" s="2269"/>
      <c r="N372" s="2270"/>
      <c r="O372" s="872">
        <f>'Og s3a'!F370</f>
        <v>0</v>
      </c>
      <c r="P372" s="945"/>
      <c r="Q372" s="945" t="str">
        <f t="shared" si="10"/>
        <v/>
      </c>
      <c r="R372" s="30"/>
      <c r="S372" s="47"/>
      <c r="T372" s="441">
        <f>'Og s3a'!G370</f>
        <v>0</v>
      </c>
      <c r="U372" s="56">
        <f>'Og s3a'!D370</f>
        <v>0</v>
      </c>
      <c r="V372" s="277">
        <f>Import!K368</f>
        <v>0</v>
      </c>
      <c r="W372" s="278">
        <f>Import!L368</f>
        <v>0</v>
      </c>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row>
    <row r="373" spans="2:57" ht="20.100000000000001" customHeight="1">
      <c r="B373" s="1251" t="str">
        <f t="shared" si="11"/>
        <v/>
      </c>
      <c r="C373" s="2265">
        <f>'Og s3a'!C371</f>
        <v>0</v>
      </c>
      <c r="D373" s="2266"/>
      <c r="E373" s="2266"/>
      <c r="F373" s="2266"/>
      <c r="G373" s="2266"/>
      <c r="H373" s="2267"/>
      <c r="I373" s="2268">
        <f>'Og s3a'!E371</f>
        <v>0</v>
      </c>
      <c r="J373" s="2269"/>
      <c r="K373" s="2269"/>
      <c r="L373" s="2269"/>
      <c r="M373" s="2269"/>
      <c r="N373" s="2270"/>
      <c r="O373" s="872">
        <f>'Og s3a'!F371</f>
        <v>0</v>
      </c>
      <c r="P373" s="945"/>
      <c r="Q373" s="945" t="str">
        <f t="shared" si="10"/>
        <v/>
      </c>
      <c r="R373" s="30"/>
      <c r="S373" s="47"/>
      <c r="T373" s="441">
        <f>'Og s3a'!G371</f>
        <v>0</v>
      </c>
      <c r="U373" s="56">
        <f>'Og s3a'!D371</f>
        <v>0</v>
      </c>
      <c r="V373" s="277">
        <f>Import!K369</f>
        <v>0</v>
      </c>
      <c r="W373" s="278">
        <f>Import!L369</f>
        <v>0</v>
      </c>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row>
    <row r="374" spans="2:57" ht="20.100000000000001" customHeight="1">
      <c r="B374" s="1251" t="str">
        <f t="shared" si="11"/>
        <v/>
      </c>
      <c r="C374" s="2265">
        <f>'Og s3a'!C372</f>
        <v>0</v>
      </c>
      <c r="D374" s="2266"/>
      <c r="E374" s="2266"/>
      <c r="F374" s="2266"/>
      <c r="G374" s="2266"/>
      <c r="H374" s="2267"/>
      <c r="I374" s="2268">
        <f>'Og s3a'!E372</f>
        <v>0</v>
      </c>
      <c r="J374" s="2269"/>
      <c r="K374" s="2269"/>
      <c r="L374" s="2269"/>
      <c r="M374" s="2269"/>
      <c r="N374" s="2270"/>
      <c r="O374" s="872">
        <f>'Og s3a'!F372</f>
        <v>0</v>
      </c>
      <c r="P374" s="945"/>
      <c r="Q374" s="945" t="str">
        <f t="shared" si="10"/>
        <v/>
      </c>
      <c r="R374" s="30"/>
      <c r="S374" s="47"/>
      <c r="T374" s="441">
        <f>'Og s3a'!G372</f>
        <v>0</v>
      </c>
      <c r="U374" s="56">
        <f>'Og s3a'!D372</f>
        <v>0</v>
      </c>
      <c r="V374" s="277">
        <f>Import!K370</f>
        <v>0</v>
      </c>
      <c r="W374" s="278">
        <f>Import!L370</f>
        <v>0</v>
      </c>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row>
    <row r="375" spans="2:57" ht="20.100000000000001" customHeight="1">
      <c r="B375" s="1251" t="str">
        <f t="shared" si="11"/>
        <v/>
      </c>
      <c r="C375" s="2265">
        <f>'Og s3a'!C373</f>
        <v>0</v>
      </c>
      <c r="D375" s="2266"/>
      <c r="E375" s="2266"/>
      <c r="F375" s="2266"/>
      <c r="G375" s="2266"/>
      <c r="H375" s="2267"/>
      <c r="I375" s="2268">
        <f>'Og s3a'!E373</f>
        <v>0</v>
      </c>
      <c r="J375" s="2269"/>
      <c r="K375" s="2269"/>
      <c r="L375" s="2269"/>
      <c r="M375" s="2269"/>
      <c r="N375" s="2270"/>
      <c r="O375" s="872">
        <f>'Og s3a'!F373</f>
        <v>0</v>
      </c>
      <c r="P375" s="945"/>
      <c r="Q375" s="945" t="str">
        <f t="shared" si="10"/>
        <v/>
      </c>
      <c r="R375" s="30"/>
      <c r="S375" s="47"/>
      <c r="T375" s="441">
        <f>'Og s3a'!G373</f>
        <v>0</v>
      </c>
      <c r="U375" s="56">
        <f>'Og s3a'!D373</f>
        <v>0</v>
      </c>
      <c r="V375" s="277">
        <f>Import!K371</f>
        <v>0</v>
      </c>
      <c r="W375" s="278">
        <f>Import!L371</f>
        <v>0</v>
      </c>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row>
    <row r="376" spans="2:57" ht="20.100000000000001" customHeight="1">
      <c r="B376" s="1251" t="str">
        <f t="shared" si="11"/>
        <v/>
      </c>
      <c r="C376" s="2265">
        <f>'Og s3a'!C374</f>
        <v>0</v>
      </c>
      <c r="D376" s="2266"/>
      <c r="E376" s="2266"/>
      <c r="F376" s="2266"/>
      <c r="G376" s="2266"/>
      <c r="H376" s="2267"/>
      <c r="I376" s="2268">
        <f>'Og s3a'!E374</f>
        <v>0</v>
      </c>
      <c r="J376" s="2269"/>
      <c r="K376" s="2269"/>
      <c r="L376" s="2269"/>
      <c r="M376" s="2269"/>
      <c r="N376" s="2270"/>
      <c r="O376" s="872">
        <f>'Og s3a'!F374</f>
        <v>0</v>
      </c>
      <c r="P376" s="945"/>
      <c r="Q376" s="945" t="str">
        <f t="shared" si="10"/>
        <v/>
      </c>
      <c r="R376" s="30"/>
      <c r="S376" s="47"/>
      <c r="T376" s="441">
        <f>'Og s3a'!G374</f>
        <v>0</v>
      </c>
      <c r="U376" s="56">
        <f>'Og s3a'!D374</f>
        <v>0</v>
      </c>
      <c r="V376" s="277">
        <f>Import!K372</f>
        <v>0</v>
      </c>
      <c r="W376" s="278">
        <f>Import!L372</f>
        <v>0</v>
      </c>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row>
    <row r="377" spans="2:57" ht="20.100000000000001" customHeight="1">
      <c r="B377" s="1251" t="str">
        <f t="shared" si="11"/>
        <v/>
      </c>
      <c r="C377" s="2265">
        <f>'Og s3a'!C375</f>
        <v>0</v>
      </c>
      <c r="D377" s="2266"/>
      <c r="E377" s="2266"/>
      <c r="F377" s="2266"/>
      <c r="G377" s="2266"/>
      <c r="H377" s="2267"/>
      <c r="I377" s="2268">
        <f>'Og s3a'!E375</f>
        <v>0</v>
      </c>
      <c r="J377" s="2269"/>
      <c r="K377" s="2269"/>
      <c r="L377" s="2269"/>
      <c r="M377" s="2269"/>
      <c r="N377" s="2270"/>
      <c r="O377" s="872">
        <f>'Og s3a'!F375</f>
        <v>0</v>
      </c>
      <c r="P377" s="945"/>
      <c r="Q377" s="945" t="str">
        <f t="shared" si="10"/>
        <v/>
      </c>
      <c r="R377" s="30"/>
      <c r="S377" s="47"/>
      <c r="T377" s="441">
        <f>'Og s3a'!G375</f>
        <v>0</v>
      </c>
      <c r="U377" s="56">
        <f>'Og s3a'!D375</f>
        <v>0</v>
      </c>
      <c r="V377" s="277">
        <f>Import!K373</f>
        <v>0</v>
      </c>
      <c r="W377" s="278">
        <f>Import!L373</f>
        <v>0</v>
      </c>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row>
    <row r="378" spans="2:57" ht="20.100000000000001" customHeight="1">
      <c r="B378" s="1251" t="str">
        <f t="shared" si="11"/>
        <v/>
      </c>
      <c r="C378" s="2265">
        <f>'Og s3a'!C376</f>
        <v>0</v>
      </c>
      <c r="D378" s="2266"/>
      <c r="E378" s="2266"/>
      <c r="F378" s="2266"/>
      <c r="G378" s="2266"/>
      <c r="H378" s="2267"/>
      <c r="I378" s="2268">
        <f>'Og s3a'!E376</f>
        <v>0</v>
      </c>
      <c r="J378" s="2269"/>
      <c r="K378" s="2269"/>
      <c r="L378" s="2269"/>
      <c r="M378" s="2269"/>
      <c r="N378" s="2270"/>
      <c r="O378" s="872">
        <f>'Og s3a'!F376</f>
        <v>0</v>
      </c>
      <c r="P378" s="945"/>
      <c r="Q378" s="945" t="str">
        <f t="shared" si="10"/>
        <v/>
      </c>
      <c r="R378" s="30"/>
      <c r="S378" s="47"/>
      <c r="T378" s="441">
        <f>'Og s3a'!G376</f>
        <v>0</v>
      </c>
      <c r="U378" s="56">
        <f>'Og s3a'!D376</f>
        <v>0</v>
      </c>
      <c r="V378" s="277">
        <f>Import!K374</f>
        <v>0</v>
      </c>
      <c r="W378" s="278">
        <f>Import!L374</f>
        <v>0</v>
      </c>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row>
    <row r="379" spans="2:57" ht="20.100000000000001" customHeight="1">
      <c r="B379" s="1251" t="str">
        <f t="shared" si="11"/>
        <v/>
      </c>
      <c r="C379" s="2265">
        <f>'Og s3a'!C377</f>
        <v>0</v>
      </c>
      <c r="D379" s="2266"/>
      <c r="E379" s="2266"/>
      <c r="F379" s="2266"/>
      <c r="G379" s="2266"/>
      <c r="H379" s="2267"/>
      <c r="I379" s="2268">
        <f>'Og s3a'!E377</f>
        <v>0</v>
      </c>
      <c r="J379" s="2269"/>
      <c r="K379" s="2269"/>
      <c r="L379" s="2269"/>
      <c r="M379" s="2269"/>
      <c r="N379" s="2270"/>
      <c r="O379" s="872">
        <f>'Og s3a'!F377</f>
        <v>0</v>
      </c>
      <c r="P379" s="945"/>
      <c r="Q379" s="945" t="str">
        <f t="shared" si="10"/>
        <v/>
      </c>
      <c r="R379" s="30"/>
      <c r="S379" s="47"/>
      <c r="T379" s="441">
        <f>'Og s3a'!G377</f>
        <v>0</v>
      </c>
      <c r="U379" s="56">
        <f>'Og s3a'!D377</f>
        <v>0</v>
      </c>
      <c r="V379" s="277">
        <f>Import!K375</f>
        <v>0</v>
      </c>
      <c r="W379" s="278">
        <f>Import!L375</f>
        <v>0</v>
      </c>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row>
    <row r="380" spans="2:57" ht="20.100000000000001" customHeight="1">
      <c r="B380" s="1251" t="str">
        <f t="shared" si="11"/>
        <v/>
      </c>
      <c r="C380" s="2265">
        <f>'Og s3a'!C378</f>
        <v>0</v>
      </c>
      <c r="D380" s="2266"/>
      <c r="E380" s="2266"/>
      <c r="F380" s="2266"/>
      <c r="G380" s="2266"/>
      <c r="H380" s="2267"/>
      <c r="I380" s="2268">
        <f>'Og s3a'!E378</f>
        <v>0</v>
      </c>
      <c r="J380" s="2269"/>
      <c r="K380" s="2269"/>
      <c r="L380" s="2269"/>
      <c r="M380" s="2269"/>
      <c r="N380" s="2270"/>
      <c r="O380" s="872">
        <f>'Og s3a'!F378</f>
        <v>0</v>
      </c>
      <c r="P380" s="945"/>
      <c r="Q380" s="945" t="str">
        <f t="shared" si="10"/>
        <v/>
      </c>
      <c r="R380" s="30"/>
      <c r="S380" s="47"/>
      <c r="T380" s="441">
        <f>'Og s3a'!G378</f>
        <v>0</v>
      </c>
      <c r="U380" s="56">
        <f>'Og s3a'!D378</f>
        <v>0</v>
      </c>
      <c r="V380" s="277">
        <f>Import!K376</f>
        <v>0</v>
      </c>
      <c r="W380" s="278">
        <f>Import!L376</f>
        <v>0</v>
      </c>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row>
    <row r="381" spans="2:57" ht="20.100000000000001" customHeight="1">
      <c r="B381" s="1251" t="str">
        <f t="shared" si="11"/>
        <v/>
      </c>
      <c r="C381" s="2265">
        <f>'Og s3a'!C379</f>
        <v>0</v>
      </c>
      <c r="D381" s="2266"/>
      <c r="E381" s="2266"/>
      <c r="F381" s="2266"/>
      <c r="G381" s="2266"/>
      <c r="H381" s="2267"/>
      <c r="I381" s="2268">
        <f>'Og s3a'!E379</f>
        <v>0</v>
      </c>
      <c r="J381" s="2269"/>
      <c r="K381" s="2269"/>
      <c r="L381" s="2269"/>
      <c r="M381" s="2269"/>
      <c r="N381" s="2270"/>
      <c r="O381" s="872">
        <f>'Og s3a'!F379</f>
        <v>0</v>
      </c>
      <c r="P381" s="945"/>
      <c r="Q381" s="945" t="str">
        <f t="shared" si="10"/>
        <v/>
      </c>
      <c r="R381" s="30"/>
      <c r="S381" s="47"/>
      <c r="T381" s="441">
        <f>'Og s3a'!G379</f>
        <v>0</v>
      </c>
      <c r="U381" s="56">
        <f>'Og s3a'!D379</f>
        <v>0</v>
      </c>
      <c r="V381" s="277">
        <f>Import!K377</f>
        <v>0</v>
      </c>
      <c r="W381" s="278">
        <f>Import!L377</f>
        <v>0</v>
      </c>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row>
    <row r="382" spans="2:57" ht="20.100000000000001" customHeight="1">
      <c r="B382" s="1251" t="str">
        <f t="shared" si="11"/>
        <v/>
      </c>
      <c r="C382" s="2265">
        <f>'Og s3a'!C380</f>
        <v>0</v>
      </c>
      <c r="D382" s="2266"/>
      <c r="E382" s="2266"/>
      <c r="F382" s="2266"/>
      <c r="G382" s="2266"/>
      <c r="H382" s="2267"/>
      <c r="I382" s="2268">
        <f>'Og s3a'!E380</f>
        <v>0</v>
      </c>
      <c r="J382" s="2269"/>
      <c r="K382" s="2269"/>
      <c r="L382" s="2269"/>
      <c r="M382" s="2269"/>
      <c r="N382" s="2270"/>
      <c r="O382" s="872">
        <f>'Og s3a'!F380</f>
        <v>0</v>
      </c>
      <c r="P382" s="945"/>
      <c r="Q382" s="945" t="str">
        <f t="shared" si="10"/>
        <v/>
      </c>
      <c r="R382" s="30"/>
      <c r="S382" s="47"/>
      <c r="T382" s="441">
        <f>'Og s3a'!G380</f>
        <v>0</v>
      </c>
      <c r="U382" s="56">
        <f>'Og s3a'!D380</f>
        <v>0</v>
      </c>
      <c r="V382" s="277">
        <f>Import!K378</f>
        <v>0</v>
      </c>
      <c r="W382" s="278">
        <f>Import!L378</f>
        <v>0</v>
      </c>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row>
    <row r="383" spans="2:57" ht="20.100000000000001" customHeight="1">
      <c r="B383" s="1251" t="str">
        <f t="shared" si="11"/>
        <v/>
      </c>
      <c r="C383" s="2265">
        <f>'Og s3a'!C381</f>
        <v>0</v>
      </c>
      <c r="D383" s="2266"/>
      <c r="E383" s="2266"/>
      <c r="F383" s="2266"/>
      <c r="G383" s="2266"/>
      <c r="H383" s="2267"/>
      <c r="I383" s="2268">
        <f>'Og s3a'!E381</f>
        <v>0</v>
      </c>
      <c r="J383" s="2269"/>
      <c r="K383" s="2269"/>
      <c r="L383" s="2269"/>
      <c r="M383" s="2269"/>
      <c r="N383" s="2270"/>
      <c r="O383" s="872">
        <f>'Og s3a'!F381</f>
        <v>0</v>
      </c>
      <c r="P383" s="945"/>
      <c r="Q383" s="945" t="str">
        <f t="shared" si="10"/>
        <v/>
      </c>
      <c r="R383" s="30"/>
      <c r="S383" s="47"/>
      <c r="T383" s="441">
        <f>'Og s3a'!G381</f>
        <v>0</v>
      </c>
      <c r="U383" s="56">
        <f>'Og s3a'!D381</f>
        <v>0</v>
      </c>
      <c r="V383" s="277">
        <f>Import!K379</f>
        <v>0</v>
      </c>
      <c r="W383" s="278">
        <f>Import!L379</f>
        <v>0</v>
      </c>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row>
    <row r="384" spans="2:57" ht="20.100000000000001" customHeight="1">
      <c r="B384" s="1251" t="str">
        <f t="shared" si="11"/>
        <v/>
      </c>
      <c r="C384" s="2265">
        <f>'Og s3a'!C382</f>
        <v>0</v>
      </c>
      <c r="D384" s="2266"/>
      <c r="E384" s="2266"/>
      <c r="F384" s="2266"/>
      <c r="G384" s="2266"/>
      <c r="H384" s="2267"/>
      <c r="I384" s="2268">
        <f>'Og s3a'!E382</f>
        <v>0</v>
      </c>
      <c r="J384" s="2269"/>
      <c r="K384" s="2269"/>
      <c r="L384" s="2269"/>
      <c r="M384" s="2269"/>
      <c r="N384" s="2270"/>
      <c r="O384" s="872">
        <f>'Og s3a'!F382</f>
        <v>0</v>
      </c>
      <c r="P384" s="945"/>
      <c r="Q384" s="945" t="str">
        <f t="shared" si="10"/>
        <v/>
      </c>
      <c r="R384" s="30"/>
      <c r="S384" s="47"/>
      <c r="T384" s="441">
        <f>'Og s3a'!G382</f>
        <v>0</v>
      </c>
      <c r="U384" s="56">
        <f>'Og s3a'!D382</f>
        <v>0</v>
      </c>
      <c r="V384" s="277">
        <f>Import!K380</f>
        <v>0</v>
      </c>
      <c r="W384" s="278">
        <f>Import!L380</f>
        <v>0</v>
      </c>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row>
    <row r="385" spans="2:57" ht="20.100000000000001" customHeight="1">
      <c r="B385" s="1251" t="str">
        <f t="shared" si="11"/>
        <v/>
      </c>
      <c r="C385" s="2265">
        <f>'Og s3a'!C383</f>
        <v>0</v>
      </c>
      <c r="D385" s="2266"/>
      <c r="E385" s="2266"/>
      <c r="F385" s="2266"/>
      <c r="G385" s="2266"/>
      <c r="H385" s="2267"/>
      <c r="I385" s="2268">
        <f>'Og s3a'!E383</f>
        <v>0</v>
      </c>
      <c r="J385" s="2269"/>
      <c r="K385" s="2269"/>
      <c r="L385" s="2269"/>
      <c r="M385" s="2269"/>
      <c r="N385" s="2270"/>
      <c r="O385" s="872">
        <f>'Og s3a'!F383</f>
        <v>0</v>
      </c>
      <c r="P385" s="945"/>
      <c r="Q385" s="945" t="str">
        <f t="shared" si="10"/>
        <v/>
      </c>
      <c r="R385" s="30"/>
      <c r="S385" s="47"/>
      <c r="T385" s="441">
        <f>'Og s3a'!G383</f>
        <v>0</v>
      </c>
      <c r="U385" s="56">
        <f>'Og s3a'!D383</f>
        <v>0</v>
      </c>
      <c r="V385" s="277">
        <f>Import!K381</f>
        <v>0</v>
      </c>
      <c r="W385" s="278">
        <f>Import!L381</f>
        <v>0</v>
      </c>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row>
    <row r="386" spans="2:57" ht="20.100000000000001" customHeight="1">
      <c r="B386" s="1251" t="str">
        <f t="shared" si="11"/>
        <v/>
      </c>
      <c r="C386" s="2265">
        <f>'Og s3a'!C384</f>
        <v>0</v>
      </c>
      <c r="D386" s="2266"/>
      <c r="E386" s="2266"/>
      <c r="F386" s="2266"/>
      <c r="G386" s="2266"/>
      <c r="H386" s="2267"/>
      <c r="I386" s="2268">
        <f>'Og s3a'!E384</f>
        <v>0</v>
      </c>
      <c r="J386" s="2269"/>
      <c r="K386" s="2269"/>
      <c r="L386" s="2269"/>
      <c r="M386" s="2269"/>
      <c r="N386" s="2270"/>
      <c r="O386" s="872">
        <f>'Og s3a'!F384</f>
        <v>0</v>
      </c>
      <c r="P386" s="945"/>
      <c r="Q386" s="945" t="str">
        <f t="shared" si="10"/>
        <v/>
      </c>
      <c r="R386" s="30"/>
      <c r="S386" s="47"/>
      <c r="T386" s="441">
        <f>'Og s3a'!G384</f>
        <v>0</v>
      </c>
      <c r="U386" s="56">
        <f>'Og s3a'!D384</f>
        <v>0</v>
      </c>
      <c r="V386" s="277">
        <f>Import!K382</f>
        <v>0</v>
      </c>
      <c r="W386" s="278">
        <f>Import!L382</f>
        <v>0</v>
      </c>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row>
    <row r="387" spans="2:57" ht="20.100000000000001" customHeight="1">
      <c r="B387" s="1251" t="str">
        <f t="shared" si="11"/>
        <v/>
      </c>
      <c r="C387" s="2265">
        <f>'Og s3a'!C385</f>
        <v>0</v>
      </c>
      <c r="D387" s="2266"/>
      <c r="E387" s="2266"/>
      <c r="F387" s="2266"/>
      <c r="G387" s="2266"/>
      <c r="H387" s="2267"/>
      <c r="I387" s="2268">
        <f>'Og s3a'!E385</f>
        <v>0</v>
      </c>
      <c r="J387" s="2269"/>
      <c r="K387" s="2269"/>
      <c r="L387" s="2269"/>
      <c r="M387" s="2269"/>
      <c r="N387" s="2270"/>
      <c r="O387" s="872">
        <f>'Og s3a'!F385</f>
        <v>0</v>
      </c>
      <c r="P387" s="945"/>
      <c r="Q387" s="945" t="str">
        <f t="shared" si="10"/>
        <v/>
      </c>
      <c r="R387" s="30"/>
      <c r="S387" s="47"/>
      <c r="T387" s="441">
        <f>'Og s3a'!G385</f>
        <v>0</v>
      </c>
      <c r="U387" s="56">
        <f>'Og s3a'!D385</f>
        <v>0</v>
      </c>
      <c r="V387" s="277">
        <f>Import!K383</f>
        <v>0</v>
      </c>
      <c r="W387" s="278">
        <f>Import!L383</f>
        <v>0</v>
      </c>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row>
    <row r="388" spans="2:57" ht="20.100000000000001" customHeight="1">
      <c r="B388" s="1251" t="str">
        <f t="shared" si="11"/>
        <v/>
      </c>
      <c r="C388" s="2265">
        <f>'Og s3a'!C386</f>
        <v>0</v>
      </c>
      <c r="D388" s="2266"/>
      <c r="E388" s="2266"/>
      <c r="F388" s="2266"/>
      <c r="G388" s="2266"/>
      <c r="H388" s="2267"/>
      <c r="I388" s="2268">
        <f>'Og s3a'!E386</f>
        <v>0</v>
      </c>
      <c r="J388" s="2269"/>
      <c r="K388" s="2269"/>
      <c r="L388" s="2269"/>
      <c r="M388" s="2269"/>
      <c r="N388" s="2270"/>
      <c r="O388" s="872">
        <f>'Og s3a'!F386</f>
        <v>0</v>
      </c>
      <c r="P388" s="945"/>
      <c r="Q388" s="945" t="str">
        <f t="shared" si="10"/>
        <v/>
      </c>
      <c r="R388" s="30"/>
      <c r="S388" s="47"/>
      <c r="T388" s="441">
        <f>'Og s3a'!G386</f>
        <v>0</v>
      </c>
      <c r="U388" s="56">
        <f>'Og s3a'!D386</f>
        <v>0</v>
      </c>
      <c r="V388" s="277">
        <f>Import!K384</f>
        <v>0</v>
      </c>
      <c r="W388" s="278">
        <f>Import!L384</f>
        <v>0</v>
      </c>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row>
    <row r="389" spans="2:57" ht="20.100000000000001" customHeight="1">
      <c r="B389" s="1251" t="str">
        <f t="shared" si="11"/>
        <v/>
      </c>
      <c r="C389" s="2265">
        <f>'Og s3a'!C387</f>
        <v>0</v>
      </c>
      <c r="D389" s="2266"/>
      <c r="E389" s="2266"/>
      <c r="F389" s="2266"/>
      <c r="G389" s="2266"/>
      <c r="H389" s="2267"/>
      <c r="I389" s="2268">
        <f>'Og s3a'!E387</f>
        <v>0</v>
      </c>
      <c r="J389" s="2269"/>
      <c r="K389" s="2269"/>
      <c r="L389" s="2269"/>
      <c r="M389" s="2269"/>
      <c r="N389" s="2270"/>
      <c r="O389" s="872">
        <f>'Og s3a'!F387</f>
        <v>0</v>
      </c>
      <c r="P389" s="945"/>
      <c r="Q389" s="945" t="str">
        <f t="shared" si="10"/>
        <v/>
      </c>
      <c r="R389" s="30"/>
      <c r="S389" s="47"/>
      <c r="T389" s="441">
        <f>'Og s3a'!G387</f>
        <v>0</v>
      </c>
      <c r="U389" s="56">
        <f>'Og s3a'!D387</f>
        <v>0</v>
      </c>
      <c r="V389" s="277">
        <f>Import!K385</f>
        <v>0</v>
      </c>
      <c r="W389" s="278">
        <f>Import!L385</f>
        <v>0</v>
      </c>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row>
    <row r="390" spans="2:57" ht="20.100000000000001" customHeight="1">
      <c r="B390" s="1251" t="str">
        <f t="shared" si="11"/>
        <v/>
      </c>
      <c r="C390" s="2265">
        <f>'Og s3a'!C388</f>
        <v>0</v>
      </c>
      <c r="D390" s="2266"/>
      <c r="E390" s="2266"/>
      <c r="F390" s="2266"/>
      <c r="G390" s="2266"/>
      <c r="H390" s="2267"/>
      <c r="I390" s="2268">
        <f>'Og s3a'!E388</f>
        <v>0</v>
      </c>
      <c r="J390" s="2269"/>
      <c r="K390" s="2269"/>
      <c r="L390" s="2269"/>
      <c r="M390" s="2269"/>
      <c r="N390" s="2270"/>
      <c r="O390" s="872">
        <f>'Og s3a'!F388</f>
        <v>0</v>
      </c>
      <c r="P390" s="945"/>
      <c r="Q390" s="945" t="str">
        <f t="shared" si="10"/>
        <v/>
      </c>
      <c r="R390" s="30"/>
      <c r="S390" s="47"/>
      <c r="T390" s="441">
        <f>'Og s3a'!G388</f>
        <v>0</v>
      </c>
      <c r="U390" s="56">
        <f>'Og s3a'!D388</f>
        <v>0</v>
      </c>
      <c r="V390" s="277">
        <f>Import!K386</f>
        <v>0</v>
      </c>
      <c r="W390" s="278">
        <f>Import!L386</f>
        <v>0</v>
      </c>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row>
    <row r="391" spans="2:57" ht="20.100000000000001" customHeight="1">
      <c r="B391" s="1251" t="str">
        <f t="shared" si="11"/>
        <v/>
      </c>
      <c r="C391" s="2265">
        <f>'Og s3a'!C389</f>
        <v>0</v>
      </c>
      <c r="D391" s="2266"/>
      <c r="E391" s="2266"/>
      <c r="F391" s="2266"/>
      <c r="G391" s="2266"/>
      <c r="H391" s="2267"/>
      <c r="I391" s="2268">
        <f>'Og s3a'!E389</f>
        <v>0</v>
      </c>
      <c r="J391" s="2269"/>
      <c r="K391" s="2269"/>
      <c r="L391" s="2269"/>
      <c r="M391" s="2269"/>
      <c r="N391" s="2270"/>
      <c r="O391" s="872">
        <f>'Og s3a'!F389</f>
        <v>0</v>
      </c>
      <c r="P391" s="945"/>
      <c r="Q391" s="945" t="str">
        <f t="shared" si="10"/>
        <v/>
      </c>
      <c r="R391" s="30"/>
      <c r="S391" s="47"/>
      <c r="T391" s="441">
        <f>'Og s3a'!G389</f>
        <v>0</v>
      </c>
      <c r="U391" s="56">
        <f>'Og s3a'!D389</f>
        <v>0</v>
      </c>
      <c r="V391" s="277">
        <f>Import!K387</f>
        <v>0</v>
      </c>
      <c r="W391" s="278">
        <f>Import!L387</f>
        <v>0</v>
      </c>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row>
    <row r="392" spans="2:57" ht="20.100000000000001" customHeight="1">
      <c r="B392" s="1251" t="str">
        <f t="shared" si="11"/>
        <v/>
      </c>
      <c r="C392" s="2265">
        <f>'Og s3a'!C390</f>
        <v>0</v>
      </c>
      <c r="D392" s="2266"/>
      <c r="E392" s="2266"/>
      <c r="F392" s="2266"/>
      <c r="G392" s="2266"/>
      <c r="H392" s="2267"/>
      <c r="I392" s="2268">
        <f>'Og s3a'!E390</f>
        <v>0</v>
      </c>
      <c r="J392" s="2269"/>
      <c r="K392" s="2269"/>
      <c r="L392" s="2269"/>
      <c r="M392" s="2269"/>
      <c r="N392" s="2270"/>
      <c r="O392" s="872">
        <f>'Og s3a'!F390</f>
        <v>0</v>
      </c>
      <c r="P392" s="945"/>
      <c r="Q392" s="945" t="str">
        <f t="shared" si="10"/>
        <v/>
      </c>
      <c r="R392" s="30"/>
      <c r="S392" s="47"/>
      <c r="T392" s="441">
        <f>'Og s3a'!G390</f>
        <v>0</v>
      </c>
      <c r="U392" s="56">
        <f>'Og s3a'!D390</f>
        <v>0</v>
      </c>
      <c r="V392" s="277">
        <f>Import!K388</f>
        <v>0</v>
      </c>
      <c r="W392" s="278">
        <f>Import!L388</f>
        <v>0</v>
      </c>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row>
    <row r="393" spans="2:57" ht="20.100000000000001" customHeight="1">
      <c r="B393" s="1251" t="str">
        <f t="shared" si="11"/>
        <v/>
      </c>
      <c r="C393" s="2265">
        <f>'Og s3a'!C391</f>
        <v>0</v>
      </c>
      <c r="D393" s="2266"/>
      <c r="E393" s="2266"/>
      <c r="F393" s="2266"/>
      <c r="G393" s="2266"/>
      <c r="H393" s="2267"/>
      <c r="I393" s="2268">
        <f>'Og s3a'!E391</f>
        <v>0</v>
      </c>
      <c r="J393" s="2269"/>
      <c r="K393" s="2269"/>
      <c r="L393" s="2269"/>
      <c r="M393" s="2269"/>
      <c r="N393" s="2270"/>
      <c r="O393" s="872">
        <f>'Og s3a'!F391</f>
        <v>0</v>
      </c>
      <c r="P393" s="945"/>
      <c r="Q393" s="945" t="str">
        <f>IF(AND(V393=0,W393=0),"",IF(AND(V393&gt;0,W393=0),V393,IF(AND(V393=0,W393&gt;0),W393,IF(AND(V393&gt;0,W393&gt;0),"Nie może być pak. 4 i 5 jednocześnie."))))</f>
        <v/>
      </c>
      <c r="R393" s="30"/>
      <c r="S393" s="47"/>
      <c r="T393" s="441">
        <f>'Og s3a'!G391</f>
        <v>0</v>
      </c>
      <c r="U393" s="56">
        <f>'Og s3a'!D391</f>
        <v>0</v>
      </c>
      <c r="V393" s="277">
        <f>Import!K389</f>
        <v>0</v>
      </c>
      <c r="W393" s="278">
        <f>Import!L389</f>
        <v>0</v>
      </c>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row>
    <row r="394" spans="2:57" ht="20.100000000000001" customHeight="1">
      <c r="B394" s="1251" t="str">
        <f>IF(O394&gt;0,"Wypełnione","")</f>
        <v/>
      </c>
      <c r="C394" s="2265">
        <f>'Og s3a'!C392</f>
        <v>0</v>
      </c>
      <c r="D394" s="2266"/>
      <c r="E394" s="2266"/>
      <c r="F394" s="2266"/>
      <c r="G394" s="2266"/>
      <c r="H394" s="2267"/>
      <c r="I394" s="2268">
        <f>'Og s3a'!E392</f>
        <v>0</v>
      </c>
      <c r="J394" s="2269"/>
      <c r="K394" s="2269"/>
      <c r="L394" s="2269"/>
      <c r="M394" s="2269"/>
      <c r="N394" s="2270"/>
      <c r="O394" s="872">
        <f>'Og s3a'!F392</f>
        <v>0</v>
      </c>
      <c r="P394" s="945"/>
      <c r="Q394" s="945" t="str">
        <f>IF(AND(V394=0,W394=0),"",IF(AND(V394&gt;0,W394=0),V394,IF(AND(V394=0,W394&gt;0),W394,IF(AND(V394&gt;0,W394&gt;0),"Nie może być pak. 4 i 5 jednocześnie."))))</f>
        <v/>
      </c>
      <c r="R394" s="30"/>
      <c r="S394" s="47"/>
      <c r="T394" s="441">
        <f>'Og s3a'!G392</f>
        <v>0</v>
      </c>
      <c r="U394" s="56">
        <f>'Og s3a'!D392</f>
        <v>0</v>
      </c>
      <c r="V394" s="277">
        <f>Import!K390</f>
        <v>0</v>
      </c>
      <c r="W394" s="278">
        <f>Import!L390</f>
        <v>0</v>
      </c>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row>
    <row r="395" spans="2:57" ht="20.100000000000001" customHeight="1">
      <c r="B395" s="1251" t="str">
        <f>IF(O395&gt;0,"Wypełnione","")</f>
        <v/>
      </c>
      <c r="C395" s="2265">
        <f>'Og s3a'!C393</f>
        <v>0</v>
      </c>
      <c r="D395" s="2266"/>
      <c r="E395" s="2266"/>
      <c r="F395" s="2266"/>
      <c r="G395" s="2266"/>
      <c r="H395" s="2267"/>
      <c r="I395" s="2268">
        <f>'Og s3a'!E393</f>
        <v>0</v>
      </c>
      <c r="J395" s="2269"/>
      <c r="K395" s="2269"/>
      <c r="L395" s="2269"/>
      <c r="M395" s="2269"/>
      <c r="N395" s="2270"/>
      <c r="O395" s="872">
        <f>'Og s3a'!F393</f>
        <v>0</v>
      </c>
      <c r="P395" s="945"/>
      <c r="Q395" s="945" t="str">
        <f>IF(AND(V395=0,W395=0),"",IF(AND(V395&gt;0,W395=0),V395,IF(AND(V395=0,W395&gt;0),W395,IF(AND(V395&gt;0,W395&gt;0),"Nie może być pak. 4 i 5 jednocześnie."))))</f>
        <v/>
      </c>
      <c r="R395" s="30"/>
      <c r="S395" s="47"/>
      <c r="T395" s="441">
        <f>'Og s3a'!G393</f>
        <v>0</v>
      </c>
      <c r="U395" s="56">
        <f>'Og s3a'!D393</f>
        <v>0</v>
      </c>
      <c r="V395" s="277">
        <f>Import!K391</f>
        <v>0</v>
      </c>
      <c r="W395" s="278">
        <f>Import!L391</f>
        <v>0</v>
      </c>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row>
    <row r="396" spans="2:57" ht="20.100000000000001" customHeight="1">
      <c r="B396" s="1251" t="str">
        <f>IF(O396&gt;0,"Wypełnione","")</f>
        <v/>
      </c>
      <c r="C396" s="2265">
        <f>'Og s3a'!C394</f>
        <v>0</v>
      </c>
      <c r="D396" s="2266"/>
      <c r="E396" s="2266"/>
      <c r="F396" s="2266"/>
      <c r="G396" s="2266"/>
      <c r="H396" s="2267"/>
      <c r="I396" s="2268">
        <f>'Og s3a'!E394</f>
        <v>0</v>
      </c>
      <c r="J396" s="2269"/>
      <c r="K396" s="2269"/>
      <c r="L396" s="2269"/>
      <c r="M396" s="2269"/>
      <c r="N396" s="2270"/>
      <c r="O396" s="872">
        <f>'Og s3a'!F394</f>
        <v>0</v>
      </c>
      <c r="P396" s="945"/>
      <c r="Q396" s="945" t="str">
        <f>IF(AND(V396=0,W396=0),"",IF(AND(V396&gt;0,W396=0),V396,IF(AND(V396=0,W396&gt;0),W396,IF(AND(V396&gt;0,W396&gt;0),"Nie może być pak. 4 i 5 jednocześnie."))))</f>
        <v/>
      </c>
      <c r="R396" s="30"/>
      <c r="S396" s="47"/>
      <c r="T396" s="441">
        <f>'Og s3a'!G394</f>
        <v>0</v>
      </c>
      <c r="U396" s="56">
        <f>'Og s3a'!D394</f>
        <v>0</v>
      </c>
      <c r="V396" s="277">
        <f>Import!K392</f>
        <v>0</v>
      </c>
      <c r="W396" s="278">
        <f>Import!L392</f>
        <v>0</v>
      </c>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row>
    <row r="397" spans="2:57" ht="20.100000000000001" customHeight="1">
      <c r="B397" s="1251" t="str">
        <f t="shared" ref="B397:B460" si="12">IF(O397&gt;0,"Wypełnione","")</f>
        <v/>
      </c>
      <c r="C397" s="2265">
        <f>'Og s3a'!C395</f>
        <v>0</v>
      </c>
      <c r="D397" s="2266"/>
      <c r="E397" s="2266"/>
      <c r="F397" s="2266"/>
      <c r="G397" s="2266"/>
      <c r="H397" s="2267"/>
      <c r="I397" s="2268">
        <f>'Og s3a'!E395</f>
        <v>0</v>
      </c>
      <c r="J397" s="2269"/>
      <c r="K397" s="2269"/>
      <c r="L397" s="2269"/>
      <c r="M397" s="2269"/>
      <c r="N397" s="2270"/>
      <c r="O397" s="872">
        <f>'Og s3a'!F395</f>
        <v>0</v>
      </c>
      <c r="P397" s="945"/>
      <c r="Q397" s="945" t="str">
        <f t="shared" ref="Q397:Q460" si="13">IF(AND(V397=0,W397=0),"",IF(AND(V397&gt;0,W397=0),V397,IF(AND(V397=0,W397&gt;0),W397,IF(AND(V397&gt;0,W397&gt;0),"Nie może być pak. 4 i 5 jednocześnie."))))</f>
        <v/>
      </c>
      <c r="R397" s="30"/>
      <c r="S397" s="47"/>
      <c r="T397" s="441">
        <f>'Og s3a'!G395</f>
        <v>0</v>
      </c>
      <c r="U397" s="56">
        <f>'Og s3a'!D395</f>
        <v>0</v>
      </c>
      <c r="V397" s="277">
        <f>Import!K393</f>
        <v>0</v>
      </c>
      <c r="W397" s="278">
        <f>Import!L393</f>
        <v>0</v>
      </c>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row>
    <row r="398" spans="2:57" ht="20.100000000000001" customHeight="1">
      <c r="B398" s="1251" t="str">
        <f t="shared" si="12"/>
        <v/>
      </c>
      <c r="C398" s="2265">
        <f>'Og s3a'!C396</f>
        <v>0</v>
      </c>
      <c r="D398" s="2266"/>
      <c r="E398" s="2266"/>
      <c r="F398" s="2266"/>
      <c r="G398" s="2266"/>
      <c r="H398" s="2267"/>
      <c r="I398" s="2268">
        <f>'Og s3a'!E396</f>
        <v>0</v>
      </c>
      <c r="J398" s="2269"/>
      <c r="K398" s="2269"/>
      <c r="L398" s="2269"/>
      <c r="M398" s="2269"/>
      <c r="N398" s="2270"/>
      <c r="O398" s="872">
        <f>'Og s3a'!F396</f>
        <v>0</v>
      </c>
      <c r="P398" s="945"/>
      <c r="Q398" s="945" t="str">
        <f t="shared" si="13"/>
        <v/>
      </c>
      <c r="R398" s="30"/>
      <c r="S398" s="47"/>
      <c r="T398" s="441">
        <f>'Og s3a'!G396</f>
        <v>0</v>
      </c>
      <c r="U398" s="56">
        <f>'Og s3a'!D396</f>
        <v>0</v>
      </c>
      <c r="V398" s="277">
        <f>Import!K394</f>
        <v>0</v>
      </c>
      <c r="W398" s="278">
        <f>Import!L394</f>
        <v>0</v>
      </c>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row>
    <row r="399" spans="2:57" ht="20.100000000000001" customHeight="1">
      <c r="B399" s="1251" t="str">
        <f t="shared" si="12"/>
        <v/>
      </c>
      <c r="C399" s="2265">
        <f>'Og s3a'!C397</f>
        <v>0</v>
      </c>
      <c r="D399" s="2266"/>
      <c r="E399" s="2266"/>
      <c r="F399" s="2266"/>
      <c r="G399" s="2266"/>
      <c r="H399" s="2267"/>
      <c r="I399" s="2268">
        <f>'Og s3a'!E397</f>
        <v>0</v>
      </c>
      <c r="J399" s="2269"/>
      <c r="K399" s="2269"/>
      <c r="L399" s="2269"/>
      <c r="M399" s="2269"/>
      <c r="N399" s="2270"/>
      <c r="O399" s="872">
        <f>'Og s3a'!F397</f>
        <v>0</v>
      </c>
      <c r="P399" s="945"/>
      <c r="Q399" s="945" t="str">
        <f t="shared" si="13"/>
        <v/>
      </c>
      <c r="R399" s="30"/>
      <c r="S399" s="47"/>
      <c r="T399" s="441">
        <f>'Og s3a'!G397</f>
        <v>0</v>
      </c>
      <c r="U399" s="56">
        <f>'Og s3a'!D397</f>
        <v>0</v>
      </c>
      <c r="V399" s="277">
        <f>Import!K395</f>
        <v>0</v>
      </c>
      <c r="W399" s="278">
        <f>Import!L395</f>
        <v>0</v>
      </c>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row>
    <row r="400" spans="2:57" ht="20.100000000000001" customHeight="1">
      <c r="B400" s="1251" t="str">
        <f t="shared" si="12"/>
        <v/>
      </c>
      <c r="C400" s="2265">
        <f>'Og s3a'!C398</f>
        <v>0</v>
      </c>
      <c r="D400" s="2266"/>
      <c r="E400" s="2266"/>
      <c r="F400" s="2266"/>
      <c r="G400" s="2266"/>
      <c r="H400" s="2267"/>
      <c r="I400" s="2268">
        <f>'Og s3a'!E398</f>
        <v>0</v>
      </c>
      <c r="J400" s="2269"/>
      <c r="K400" s="2269"/>
      <c r="L400" s="2269"/>
      <c r="M400" s="2269"/>
      <c r="N400" s="2270"/>
      <c r="O400" s="872">
        <f>'Og s3a'!F398</f>
        <v>0</v>
      </c>
      <c r="P400" s="945"/>
      <c r="Q400" s="945" t="str">
        <f t="shared" si="13"/>
        <v/>
      </c>
      <c r="R400" s="30"/>
      <c r="S400" s="47"/>
      <c r="T400" s="441">
        <f>'Og s3a'!G398</f>
        <v>0</v>
      </c>
      <c r="U400" s="56">
        <f>'Og s3a'!D398</f>
        <v>0</v>
      </c>
      <c r="V400" s="277">
        <f>Import!K396</f>
        <v>0</v>
      </c>
      <c r="W400" s="278">
        <f>Import!L396</f>
        <v>0</v>
      </c>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row>
    <row r="401" spans="2:57" ht="20.100000000000001" customHeight="1">
      <c r="B401" s="1251" t="str">
        <f t="shared" si="12"/>
        <v/>
      </c>
      <c r="C401" s="2265">
        <f>'Og s3a'!C399</f>
        <v>0</v>
      </c>
      <c r="D401" s="2266"/>
      <c r="E401" s="2266"/>
      <c r="F401" s="2266"/>
      <c r="G401" s="2266"/>
      <c r="H401" s="2267"/>
      <c r="I401" s="2268">
        <f>'Og s3a'!E399</f>
        <v>0</v>
      </c>
      <c r="J401" s="2269"/>
      <c r="K401" s="2269"/>
      <c r="L401" s="2269"/>
      <c r="M401" s="2269"/>
      <c r="N401" s="2270"/>
      <c r="O401" s="872">
        <f>'Og s3a'!F399</f>
        <v>0</v>
      </c>
      <c r="P401" s="945"/>
      <c r="Q401" s="945" t="str">
        <f t="shared" si="13"/>
        <v/>
      </c>
      <c r="R401" s="30"/>
      <c r="S401" s="47"/>
      <c r="T401" s="441">
        <f>'Og s3a'!G399</f>
        <v>0</v>
      </c>
      <c r="U401" s="56">
        <f>'Og s3a'!D399</f>
        <v>0</v>
      </c>
      <c r="V401" s="277">
        <f>Import!K397</f>
        <v>0</v>
      </c>
      <c r="W401" s="278">
        <f>Import!L397</f>
        <v>0</v>
      </c>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row>
    <row r="402" spans="2:57" ht="20.100000000000001" customHeight="1">
      <c r="B402" s="1251" t="str">
        <f t="shared" si="12"/>
        <v/>
      </c>
      <c r="C402" s="2265">
        <f>'Og s3a'!C400</f>
        <v>0</v>
      </c>
      <c r="D402" s="2266"/>
      <c r="E402" s="2266"/>
      <c r="F402" s="2266"/>
      <c r="G402" s="2266"/>
      <c r="H402" s="2267"/>
      <c r="I402" s="2268">
        <f>'Og s3a'!E400</f>
        <v>0</v>
      </c>
      <c r="J402" s="2269"/>
      <c r="K402" s="2269"/>
      <c r="L402" s="2269"/>
      <c r="M402" s="2269"/>
      <c r="N402" s="2270"/>
      <c r="O402" s="872">
        <f>'Og s3a'!F400</f>
        <v>0</v>
      </c>
      <c r="P402" s="945"/>
      <c r="Q402" s="945" t="str">
        <f t="shared" si="13"/>
        <v/>
      </c>
      <c r="R402" s="30"/>
      <c r="S402" s="47"/>
      <c r="T402" s="441">
        <f>'Og s3a'!G400</f>
        <v>0</v>
      </c>
      <c r="U402" s="56">
        <f>'Og s3a'!D400</f>
        <v>0</v>
      </c>
      <c r="V402" s="277">
        <f>Import!K398</f>
        <v>0</v>
      </c>
      <c r="W402" s="278">
        <f>Import!L398</f>
        <v>0</v>
      </c>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row>
    <row r="403" spans="2:57" ht="20.100000000000001" customHeight="1">
      <c r="B403" s="1251" t="str">
        <f t="shared" si="12"/>
        <v/>
      </c>
      <c r="C403" s="2265">
        <f>'Og s3a'!C401</f>
        <v>0</v>
      </c>
      <c r="D403" s="2266"/>
      <c r="E403" s="2266"/>
      <c r="F403" s="2266"/>
      <c r="G403" s="2266"/>
      <c r="H403" s="2267"/>
      <c r="I403" s="2268">
        <f>'Og s3a'!E401</f>
        <v>0</v>
      </c>
      <c r="J403" s="2269"/>
      <c r="K403" s="2269"/>
      <c r="L403" s="2269"/>
      <c r="M403" s="2269"/>
      <c r="N403" s="2270"/>
      <c r="O403" s="872">
        <f>'Og s3a'!F401</f>
        <v>0</v>
      </c>
      <c r="P403" s="945"/>
      <c r="Q403" s="945" t="str">
        <f t="shared" si="13"/>
        <v/>
      </c>
      <c r="R403" s="30"/>
      <c r="S403" s="47"/>
      <c r="T403" s="441">
        <f>'Og s3a'!G401</f>
        <v>0</v>
      </c>
      <c r="U403" s="56">
        <f>'Og s3a'!D401</f>
        <v>0</v>
      </c>
      <c r="V403" s="277">
        <f>Import!K399</f>
        <v>0</v>
      </c>
      <c r="W403" s="278">
        <f>Import!L399</f>
        <v>0</v>
      </c>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row>
    <row r="404" spans="2:57" ht="20.100000000000001" customHeight="1">
      <c r="B404" s="1251" t="str">
        <f t="shared" si="12"/>
        <v/>
      </c>
      <c r="C404" s="2265">
        <f>'Og s3a'!C402</f>
        <v>0</v>
      </c>
      <c r="D404" s="2266"/>
      <c r="E404" s="2266"/>
      <c r="F404" s="2266"/>
      <c r="G404" s="2266"/>
      <c r="H404" s="2267"/>
      <c r="I404" s="2268">
        <f>'Og s3a'!E402</f>
        <v>0</v>
      </c>
      <c r="J404" s="2269"/>
      <c r="K404" s="2269"/>
      <c r="L404" s="2269"/>
      <c r="M404" s="2269"/>
      <c r="N404" s="2270"/>
      <c r="O404" s="872">
        <f>'Og s3a'!F402</f>
        <v>0</v>
      </c>
      <c r="P404" s="945"/>
      <c r="Q404" s="945" t="str">
        <f t="shared" si="13"/>
        <v/>
      </c>
      <c r="R404" s="30"/>
      <c r="S404" s="47"/>
      <c r="T404" s="441">
        <f>'Og s3a'!G402</f>
        <v>0</v>
      </c>
      <c r="U404" s="56">
        <f>'Og s3a'!D402</f>
        <v>0</v>
      </c>
      <c r="V404" s="277">
        <f>Import!K400</f>
        <v>0</v>
      </c>
      <c r="W404" s="278">
        <f>Import!L400</f>
        <v>0</v>
      </c>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row>
    <row r="405" spans="2:57" ht="20.100000000000001" customHeight="1">
      <c r="B405" s="1251" t="str">
        <f t="shared" si="12"/>
        <v/>
      </c>
      <c r="C405" s="2265">
        <f>'Og s3a'!C403</f>
        <v>0</v>
      </c>
      <c r="D405" s="2266"/>
      <c r="E405" s="2266"/>
      <c r="F405" s="2266"/>
      <c r="G405" s="2266"/>
      <c r="H405" s="2267"/>
      <c r="I405" s="2268">
        <f>'Og s3a'!E403</f>
        <v>0</v>
      </c>
      <c r="J405" s="2269"/>
      <c r="K405" s="2269"/>
      <c r="L405" s="2269"/>
      <c r="M405" s="2269"/>
      <c r="N405" s="2270"/>
      <c r="O405" s="872">
        <f>'Og s3a'!F403</f>
        <v>0</v>
      </c>
      <c r="P405" s="945"/>
      <c r="Q405" s="945" t="str">
        <f t="shared" si="13"/>
        <v/>
      </c>
      <c r="R405" s="30"/>
      <c r="S405" s="47"/>
      <c r="T405" s="441">
        <f>'Og s3a'!G403</f>
        <v>0</v>
      </c>
      <c r="U405" s="56">
        <f>'Og s3a'!D403</f>
        <v>0</v>
      </c>
      <c r="V405" s="277">
        <f>Import!K401</f>
        <v>0</v>
      </c>
      <c r="W405" s="278">
        <f>Import!L401</f>
        <v>0</v>
      </c>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row>
    <row r="406" spans="2:57" ht="20.100000000000001" customHeight="1">
      <c r="B406" s="1251" t="str">
        <f t="shared" si="12"/>
        <v/>
      </c>
      <c r="C406" s="2265">
        <f>'Og s3a'!C404</f>
        <v>0</v>
      </c>
      <c r="D406" s="2266"/>
      <c r="E406" s="2266"/>
      <c r="F406" s="2266"/>
      <c r="G406" s="2266"/>
      <c r="H406" s="2267"/>
      <c r="I406" s="2268">
        <f>'Og s3a'!E404</f>
        <v>0</v>
      </c>
      <c r="J406" s="2269"/>
      <c r="K406" s="2269"/>
      <c r="L406" s="2269"/>
      <c r="M406" s="2269"/>
      <c r="N406" s="2270"/>
      <c r="O406" s="872">
        <f>'Og s3a'!F404</f>
        <v>0</v>
      </c>
      <c r="P406" s="945"/>
      <c r="Q406" s="945" t="str">
        <f t="shared" si="13"/>
        <v/>
      </c>
      <c r="R406" s="30"/>
      <c r="S406" s="47"/>
      <c r="T406" s="441">
        <f>'Og s3a'!G404</f>
        <v>0</v>
      </c>
      <c r="U406" s="56">
        <f>'Og s3a'!D404</f>
        <v>0</v>
      </c>
      <c r="V406" s="277">
        <f>Import!K402</f>
        <v>0</v>
      </c>
      <c r="W406" s="278">
        <f>Import!L402</f>
        <v>0</v>
      </c>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row>
    <row r="407" spans="2:57" ht="20.100000000000001" customHeight="1">
      <c r="B407" s="1251" t="str">
        <f t="shared" si="12"/>
        <v/>
      </c>
      <c r="C407" s="2265">
        <f>'Og s3a'!C405</f>
        <v>0</v>
      </c>
      <c r="D407" s="2266"/>
      <c r="E407" s="2266"/>
      <c r="F407" s="2266"/>
      <c r="G407" s="2266"/>
      <c r="H407" s="2267"/>
      <c r="I407" s="2268">
        <f>'Og s3a'!E405</f>
        <v>0</v>
      </c>
      <c r="J407" s="2269"/>
      <c r="K407" s="2269"/>
      <c r="L407" s="2269"/>
      <c r="M407" s="2269"/>
      <c r="N407" s="2270"/>
      <c r="O407" s="872">
        <f>'Og s3a'!F405</f>
        <v>0</v>
      </c>
      <c r="P407" s="945"/>
      <c r="Q407" s="945" t="str">
        <f t="shared" si="13"/>
        <v/>
      </c>
      <c r="R407" s="30"/>
      <c r="S407" s="47"/>
      <c r="T407" s="441">
        <f>'Og s3a'!G405</f>
        <v>0</v>
      </c>
      <c r="U407" s="56">
        <f>'Og s3a'!D405</f>
        <v>0</v>
      </c>
      <c r="V407" s="277">
        <f>Import!K403</f>
        <v>0</v>
      </c>
      <c r="W407" s="278">
        <f>Import!L403</f>
        <v>0</v>
      </c>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row>
    <row r="408" spans="2:57" ht="20.100000000000001" customHeight="1">
      <c r="B408" s="1251" t="str">
        <f t="shared" si="12"/>
        <v/>
      </c>
      <c r="C408" s="2265">
        <f>'Og s3a'!C406</f>
        <v>0</v>
      </c>
      <c r="D408" s="2266"/>
      <c r="E408" s="2266"/>
      <c r="F408" s="2266"/>
      <c r="G408" s="2266"/>
      <c r="H408" s="2267"/>
      <c r="I408" s="2268">
        <f>'Og s3a'!E406</f>
        <v>0</v>
      </c>
      <c r="J408" s="2269"/>
      <c r="K408" s="2269"/>
      <c r="L408" s="2269"/>
      <c r="M408" s="2269"/>
      <c r="N408" s="2270"/>
      <c r="O408" s="872">
        <f>'Og s3a'!F406</f>
        <v>0</v>
      </c>
      <c r="P408" s="945"/>
      <c r="Q408" s="945" t="str">
        <f t="shared" si="13"/>
        <v/>
      </c>
      <c r="R408" s="30"/>
      <c r="S408" s="47"/>
      <c r="T408" s="441">
        <f>'Og s3a'!G406</f>
        <v>0</v>
      </c>
      <c r="U408" s="56">
        <f>'Og s3a'!D406</f>
        <v>0</v>
      </c>
      <c r="V408" s="277">
        <f>Import!K404</f>
        <v>0</v>
      </c>
      <c r="W408" s="278">
        <f>Import!L404</f>
        <v>0</v>
      </c>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row>
    <row r="409" spans="2:57" ht="20.100000000000001" customHeight="1">
      <c r="B409" s="1251" t="str">
        <f t="shared" si="12"/>
        <v/>
      </c>
      <c r="C409" s="2265">
        <f>'Og s3a'!C407</f>
        <v>0</v>
      </c>
      <c r="D409" s="2266"/>
      <c r="E409" s="2266"/>
      <c r="F409" s="2266"/>
      <c r="G409" s="2266"/>
      <c r="H409" s="2267"/>
      <c r="I409" s="2268">
        <f>'Og s3a'!E407</f>
        <v>0</v>
      </c>
      <c r="J409" s="2269"/>
      <c r="K409" s="2269"/>
      <c r="L409" s="2269"/>
      <c r="M409" s="2269"/>
      <c r="N409" s="2270"/>
      <c r="O409" s="872">
        <f>'Og s3a'!F407</f>
        <v>0</v>
      </c>
      <c r="P409" s="945"/>
      <c r="Q409" s="945" t="str">
        <f t="shared" si="13"/>
        <v/>
      </c>
      <c r="R409" s="30"/>
      <c r="S409" s="47"/>
      <c r="T409" s="441">
        <f>'Og s3a'!G407</f>
        <v>0</v>
      </c>
      <c r="U409" s="56">
        <f>'Og s3a'!D407</f>
        <v>0</v>
      </c>
      <c r="V409" s="277">
        <f>Import!K405</f>
        <v>0</v>
      </c>
      <c r="W409" s="278">
        <f>Import!L405</f>
        <v>0</v>
      </c>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row>
    <row r="410" spans="2:57" ht="20.100000000000001" customHeight="1">
      <c r="B410" s="1251" t="str">
        <f t="shared" si="12"/>
        <v/>
      </c>
      <c r="C410" s="2265">
        <f>'Og s3a'!C408</f>
        <v>0</v>
      </c>
      <c r="D410" s="2266"/>
      <c r="E410" s="2266"/>
      <c r="F410" s="2266"/>
      <c r="G410" s="2266"/>
      <c r="H410" s="2267"/>
      <c r="I410" s="2268">
        <f>'Og s3a'!E408</f>
        <v>0</v>
      </c>
      <c r="J410" s="2269"/>
      <c r="K410" s="2269"/>
      <c r="L410" s="2269"/>
      <c r="M410" s="2269"/>
      <c r="N410" s="2270"/>
      <c r="O410" s="872">
        <f>'Og s3a'!F408</f>
        <v>0</v>
      </c>
      <c r="P410" s="945"/>
      <c r="Q410" s="945" t="str">
        <f t="shared" si="13"/>
        <v/>
      </c>
      <c r="R410" s="30"/>
      <c r="S410" s="47"/>
      <c r="T410" s="441">
        <f>'Og s3a'!G408</f>
        <v>0</v>
      </c>
      <c r="U410" s="56">
        <f>'Og s3a'!D408</f>
        <v>0</v>
      </c>
      <c r="V410" s="277">
        <f>Import!K406</f>
        <v>0</v>
      </c>
      <c r="W410" s="278">
        <f>Import!L406</f>
        <v>0</v>
      </c>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row>
    <row r="411" spans="2:57" ht="20.100000000000001" customHeight="1">
      <c r="B411" s="1251" t="str">
        <f t="shared" si="12"/>
        <v/>
      </c>
      <c r="C411" s="2265">
        <f>'Og s3a'!C409</f>
        <v>0</v>
      </c>
      <c r="D411" s="2266"/>
      <c r="E411" s="2266"/>
      <c r="F411" s="2266"/>
      <c r="G411" s="2266"/>
      <c r="H411" s="2267"/>
      <c r="I411" s="2268">
        <f>'Og s3a'!E409</f>
        <v>0</v>
      </c>
      <c r="J411" s="2269"/>
      <c r="K411" s="2269"/>
      <c r="L411" s="2269"/>
      <c r="M411" s="2269"/>
      <c r="N411" s="2270"/>
      <c r="O411" s="872">
        <f>'Og s3a'!F409</f>
        <v>0</v>
      </c>
      <c r="P411" s="945"/>
      <c r="Q411" s="945" t="str">
        <f t="shared" si="13"/>
        <v/>
      </c>
      <c r="R411" s="30"/>
      <c r="S411" s="47"/>
      <c r="T411" s="441">
        <f>'Og s3a'!G409</f>
        <v>0</v>
      </c>
      <c r="U411" s="56">
        <f>'Og s3a'!D409</f>
        <v>0</v>
      </c>
      <c r="V411" s="277">
        <f>Import!K407</f>
        <v>0</v>
      </c>
      <c r="W411" s="278">
        <f>Import!L407</f>
        <v>0</v>
      </c>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row>
    <row r="412" spans="2:57" ht="20.100000000000001" customHeight="1">
      <c r="B412" s="1251" t="str">
        <f t="shared" si="12"/>
        <v/>
      </c>
      <c r="C412" s="2265">
        <f>'Og s3a'!C410</f>
        <v>0</v>
      </c>
      <c r="D412" s="2266"/>
      <c r="E412" s="2266"/>
      <c r="F412" s="2266"/>
      <c r="G412" s="2266"/>
      <c r="H412" s="2267"/>
      <c r="I412" s="2268">
        <f>'Og s3a'!E410</f>
        <v>0</v>
      </c>
      <c r="J412" s="2269"/>
      <c r="K412" s="2269"/>
      <c r="L412" s="2269"/>
      <c r="M412" s="2269"/>
      <c r="N412" s="2270"/>
      <c r="O412" s="872">
        <f>'Og s3a'!F410</f>
        <v>0</v>
      </c>
      <c r="P412" s="945"/>
      <c r="Q412" s="945" t="str">
        <f t="shared" si="13"/>
        <v/>
      </c>
      <c r="R412" s="30"/>
      <c r="S412" s="47"/>
      <c r="T412" s="441">
        <f>'Og s3a'!G410</f>
        <v>0</v>
      </c>
      <c r="U412" s="56">
        <f>'Og s3a'!D410</f>
        <v>0</v>
      </c>
      <c r="V412" s="277">
        <f>Import!K408</f>
        <v>0</v>
      </c>
      <c r="W412" s="278">
        <f>Import!L408</f>
        <v>0</v>
      </c>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row>
    <row r="413" spans="2:57" ht="20.100000000000001" customHeight="1">
      <c r="B413" s="1251" t="str">
        <f t="shared" si="12"/>
        <v/>
      </c>
      <c r="C413" s="2265">
        <f>'Og s3a'!C411</f>
        <v>0</v>
      </c>
      <c r="D413" s="2266"/>
      <c r="E413" s="2266"/>
      <c r="F413" s="2266"/>
      <c r="G413" s="2266"/>
      <c r="H413" s="2267"/>
      <c r="I413" s="2268">
        <f>'Og s3a'!E411</f>
        <v>0</v>
      </c>
      <c r="J413" s="2269"/>
      <c r="K413" s="2269"/>
      <c r="L413" s="2269"/>
      <c r="M413" s="2269"/>
      <c r="N413" s="2270"/>
      <c r="O413" s="872">
        <f>'Og s3a'!F411</f>
        <v>0</v>
      </c>
      <c r="P413" s="945"/>
      <c r="Q413" s="945" t="str">
        <f t="shared" si="13"/>
        <v/>
      </c>
      <c r="R413" s="30"/>
      <c r="S413" s="47"/>
      <c r="T413" s="441">
        <f>'Og s3a'!G411</f>
        <v>0</v>
      </c>
      <c r="U413" s="56">
        <f>'Og s3a'!D411</f>
        <v>0</v>
      </c>
      <c r="V413" s="277">
        <f>Import!K409</f>
        <v>0</v>
      </c>
      <c r="W413" s="278">
        <f>Import!L409</f>
        <v>0</v>
      </c>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row>
    <row r="414" spans="2:57" ht="20.100000000000001" customHeight="1">
      <c r="B414" s="1251" t="str">
        <f t="shared" si="12"/>
        <v/>
      </c>
      <c r="C414" s="2265">
        <f>'Og s3a'!C412</f>
        <v>0</v>
      </c>
      <c r="D414" s="2266"/>
      <c r="E414" s="2266"/>
      <c r="F414" s="2266"/>
      <c r="G414" s="2266"/>
      <c r="H414" s="2267"/>
      <c r="I414" s="2268">
        <f>'Og s3a'!E412</f>
        <v>0</v>
      </c>
      <c r="J414" s="2269"/>
      <c r="K414" s="2269"/>
      <c r="L414" s="2269"/>
      <c r="M414" s="2269"/>
      <c r="N414" s="2270"/>
      <c r="O414" s="872">
        <f>'Og s3a'!F412</f>
        <v>0</v>
      </c>
      <c r="P414" s="945"/>
      <c r="Q414" s="945" t="str">
        <f t="shared" si="13"/>
        <v/>
      </c>
      <c r="R414" s="30"/>
      <c r="S414" s="47"/>
      <c r="T414" s="441">
        <f>'Og s3a'!G412</f>
        <v>0</v>
      </c>
      <c r="U414" s="56">
        <f>'Og s3a'!D412</f>
        <v>0</v>
      </c>
      <c r="V414" s="277">
        <f>Import!K410</f>
        <v>0</v>
      </c>
      <c r="W414" s="278">
        <f>Import!L410</f>
        <v>0</v>
      </c>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row>
    <row r="415" spans="2:57" ht="20.100000000000001" customHeight="1">
      <c r="B415" s="1251" t="str">
        <f t="shared" si="12"/>
        <v/>
      </c>
      <c r="C415" s="2265">
        <f>'Og s3a'!C413</f>
        <v>0</v>
      </c>
      <c r="D415" s="2266"/>
      <c r="E415" s="2266"/>
      <c r="F415" s="2266"/>
      <c r="G415" s="2266"/>
      <c r="H415" s="2267"/>
      <c r="I415" s="2268">
        <f>'Og s3a'!E413</f>
        <v>0</v>
      </c>
      <c r="J415" s="2269"/>
      <c r="K415" s="2269"/>
      <c r="L415" s="2269"/>
      <c r="M415" s="2269"/>
      <c r="N415" s="2270"/>
      <c r="O415" s="872">
        <f>'Og s3a'!F413</f>
        <v>0</v>
      </c>
      <c r="P415" s="945"/>
      <c r="Q415" s="945" t="str">
        <f t="shared" si="13"/>
        <v/>
      </c>
      <c r="R415" s="30"/>
      <c r="S415" s="47"/>
      <c r="T415" s="441">
        <f>'Og s3a'!G413</f>
        <v>0</v>
      </c>
      <c r="U415" s="56">
        <f>'Og s3a'!D413</f>
        <v>0</v>
      </c>
      <c r="V415" s="277">
        <f>Import!K411</f>
        <v>0</v>
      </c>
      <c r="W415" s="278">
        <f>Import!L411</f>
        <v>0</v>
      </c>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row>
    <row r="416" spans="2:57" ht="20.100000000000001" customHeight="1">
      <c r="B416" s="1251" t="str">
        <f t="shared" si="12"/>
        <v/>
      </c>
      <c r="C416" s="2265">
        <f>'Og s3a'!C414</f>
        <v>0</v>
      </c>
      <c r="D416" s="2266"/>
      <c r="E416" s="2266"/>
      <c r="F416" s="2266"/>
      <c r="G416" s="2266"/>
      <c r="H416" s="2267"/>
      <c r="I416" s="2268">
        <f>'Og s3a'!E414</f>
        <v>0</v>
      </c>
      <c r="J416" s="2269"/>
      <c r="K416" s="2269"/>
      <c r="L416" s="2269"/>
      <c r="M416" s="2269"/>
      <c r="N416" s="2270"/>
      <c r="O416" s="872">
        <f>'Og s3a'!F414</f>
        <v>0</v>
      </c>
      <c r="P416" s="945"/>
      <c r="Q416" s="945" t="str">
        <f t="shared" si="13"/>
        <v/>
      </c>
      <c r="R416" s="30"/>
      <c r="S416" s="47"/>
      <c r="T416" s="441">
        <f>'Og s3a'!G414</f>
        <v>0</v>
      </c>
      <c r="U416" s="56">
        <f>'Og s3a'!D414</f>
        <v>0</v>
      </c>
      <c r="V416" s="277">
        <f>Import!K412</f>
        <v>0</v>
      </c>
      <c r="W416" s="278">
        <f>Import!L412</f>
        <v>0</v>
      </c>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row>
    <row r="417" spans="2:57" ht="20.100000000000001" customHeight="1">
      <c r="B417" s="1251" t="str">
        <f t="shared" si="12"/>
        <v/>
      </c>
      <c r="C417" s="2265">
        <f>'Og s3a'!C415</f>
        <v>0</v>
      </c>
      <c r="D417" s="2266"/>
      <c r="E417" s="2266"/>
      <c r="F417" s="2266"/>
      <c r="G417" s="2266"/>
      <c r="H417" s="2267"/>
      <c r="I417" s="2268">
        <f>'Og s3a'!E415</f>
        <v>0</v>
      </c>
      <c r="J417" s="2269"/>
      <c r="K417" s="2269"/>
      <c r="L417" s="2269"/>
      <c r="M417" s="2269"/>
      <c r="N417" s="2270"/>
      <c r="O417" s="872">
        <f>'Og s3a'!F415</f>
        <v>0</v>
      </c>
      <c r="P417" s="945"/>
      <c r="Q417" s="945" t="str">
        <f t="shared" si="13"/>
        <v/>
      </c>
      <c r="R417" s="30"/>
      <c r="S417" s="47"/>
      <c r="T417" s="441">
        <f>'Og s3a'!G415</f>
        <v>0</v>
      </c>
      <c r="U417" s="56">
        <f>'Og s3a'!D415</f>
        <v>0</v>
      </c>
      <c r="V417" s="277">
        <f>Import!K413</f>
        <v>0</v>
      </c>
      <c r="W417" s="278">
        <f>Import!L413</f>
        <v>0</v>
      </c>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row>
    <row r="418" spans="2:57" ht="20.100000000000001" customHeight="1">
      <c r="B418" s="1251" t="str">
        <f t="shared" si="12"/>
        <v/>
      </c>
      <c r="C418" s="2265">
        <f>'Og s3a'!C416</f>
        <v>0</v>
      </c>
      <c r="D418" s="2266"/>
      <c r="E418" s="2266"/>
      <c r="F418" s="2266"/>
      <c r="G418" s="2266"/>
      <c r="H418" s="2267"/>
      <c r="I418" s="2268">
        <f>'Og s3a'!E416</f>
        <v>0</v>
      </c>
      <c r="J418" s="2269"/>
      <c r="K418" s="2269"/>
      <c r="L418" s="2269"/>
      <c r="M418" s="2269"/>
      <c r="N418" s="2270"/>
      <c r="O418" s="872">
        <f>'Og s3a'!F416</f>
        <v>0</v>
      </c>
      <c r="P418" s="945"/>
      <c r="Q418" s="945" t="str">
        <f t="shared" si="13"/>
        <v/>
      </c>
      <c r="R418" s="30"/>
      <c r="S418" s="47"/>
      <c r="T418" s="441">
        <f>'Og s3a'!G416</f>
        <v>0</v>
      </c>
      <c r="U418" s="56">
        <f>'Og s3a'!D416</f>
        <v>0</v>
      </c>
      <c r="V418" s="277">
        <f>Import!K414</f>
        <v>0</v>
      </c>
      <c r="W418" s="278">
        <f>Import!L414</f>
        <v>0</v>
      </c>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row>
    <row r="419" spans="2:57" ht="20.100000000000001" customHeight="1">
      <c r="B419" s="1251" t="str">
        <f t="shared" si="12"/>
        <v/>
      </c>
      <c r="C419" s="2265">
        <f>'Og s3a'!C417</f>
        <v>0</v>
      </c>
      <c r="D419" s="2266"/>
      <c r="E419" s="2266"/>
      <c r="F419" s="2266"/>
      <c r="G419" s="2266"/>
      <c r="H419" s="2267"/>
      <c r="I419" s="2268">
        <f>'Og s3a'!E417</f>
        <v>0</v>
      </c>
      <c r="J419" s="2269"/>
      <c r="K419" s="2269"/>
      <c r="L419" s="2269"/>
      <c r="M419" s="2269"/>
      <c r="N419" s="2270"/>
      <c r="O419" s="872">
        <f>'Og s3a'!F417</f>
        <v>0</v>
      </c>
      <c r="P419" s="945"/>
      <c r="Q419" s="945" t="str">
        <f t="shared" si="13"/>
        <v/>
      </c>
      <c r="R419" s="30"/>
      <c r="S419" s="47"/>
      <c r="T419" s="441">
        <f>'Og s3a'!G417</f>
        <v>0</v>
      </c>
      <c r="U419" s="56">
        <f>'Og s3a'!D417</f>
        <v>0</v>
      </c>
      <c r="V419" s="277">
        <f>Import!K415</f>
        <v>0</v>
      </c>
      <c r="W419" s="278">
        <f>Import!L415</f>
        <v>0</v>
      </c>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row>
    <row r="420" spans="2:57" ht="20.100000000000001" customHeight="1">
      <c r="B420" s="1251" t="str">
        <f t="shared" si="12"/>
        <v/>
      </c>
      <c r="C420" s="2265">
        <f>'Og s3a'!C418</f>
        <v>0</v>
      </c>
      <c r="D420" s="2266"/>
      <c r="E420" s="2266"/>
      <c r="F420" s="2266"/>
      <c r="G420" s="2266"/>
      <c r="H420" s="2267"/>
      <c r="I420" s="2268">
        <f>'Og s3a'!E418</f>
        <v>0</v>
      </c>
      <c r="J420" s="2269"/>
      <c r="K420" s="2269"/>
      <c r="L420" s="2269"/>
      <c r="M420" s="2269"/>
      <c r="N420" s="2270"/>
      <c r="O420" s="872">
        <f>'Og s3a'!F418</f>
        <v>0</v>
      </c>
      <c r="P420" s="945"/>
      <c r="Q420" s="945" t="str">
        <f t="shared" si="13"/>
        <v/>
      </c>
      <c r="R420" s="30"/>
      <c r="S420" s="47"/>
      <c r="T420" s="441">
        <f>'Og s3a'!G418</f>
        <v>0</v>
      </c>
      <c r="U420" s="56">
        <f>'Og s3a'!D418</f>
        <v>0</v>
      </c>
      <c r="V420" s="277">
        <f>Import!K416</f>
        <v>0</v>
      </c>
      <c r="W420" s="278">
        <f>Import!L416</f>
        <v>0</v>
      </c>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row>
    <row r="421" spans="2:57" ht="20.100000000000001" customHeight="1">
      <c r="B421" s="1251" t="str">
        <f t="shared" si="12"/>
        <v/>
      </c>
      <c r="C421" s="2265">
        <f>'Og s3a'!C419</f>
        <v>0</v>
      </c>
      <c r="D421" s="2266"/>
      <c r="E421" s="2266"/>
      <c r="F421" s="2266"/>
      <c r="G421" s="2266"/>
      <c r="H421" s="2267"/>
      <c r="I421" s="2268">
        <f>'Og s3a'!E419</f>
        <v>0</v>
      </c>
      <c r="J421" s="2269"/>
      <c r="K421" s="2269"/>
      <c r="L421" s="2269"/>
      <c r="M421" s="2269"/>
      <c r="N421" s="2270"/>
      <c r="O421" s="872">
        <f>'Og s3a'!F419</f>
        <v>0</v>
      </c>
      <c r="P421" s="945"/>
      <c r="Q421" s="945" t="str">
        <f t="shared" si="13"/>
        <v/>
      </c>
      <c r="R421" s="30"/>
      <c r="S421" s="47"/>
      <c r="T421" s="441">
        <f>'Og s3a'!G419</f>
        <v>0</v>
      </c>
      <c r="U421" s="56">
        <f>'Og s3a'!D419</f>
        <v>0</v>
      </c>
      <c r="V421" s="277">
        <f>Import!K417</f>
        <v>0</v>
      </c>
      <c r="W421" s="278">
        <f>Import!L417</f>
        <v>0</v>
      </c>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row>
    <row r="422" spans="2:57" ht="20.100000000000001" customHeight="1">
      <c r="B422" s="1251" t="str">
        <f t="shared" si="12"/>
        <v/>
      </c>
      <c r="C422" s="2265">
        <f>'Og s3a'!C420</f>
        <v>0</v>
      </c>
      <c r="D422" s="2266"/>
      <c r="E422" s="2266"/>
      <c r="F422" s="2266"/>
      <c r="G422" s="2266"/>
      <c r="H422" s="2267"/>
      <c r="I422" s="2268">
        <f>'Og s3a'!E420</f>
        <v>0</v>
      </c>
      <c r="J422" s="2269"/>
      <c r="K422" s="2269"/>
      <c r="L422" s="2269"/>
      <c r="M422" s="2269"/>
      <c r="N422" s="2270"/>
      <c r="O422" s="872">
        <f>'Og s3a'!F420</f>
        <v>0</v>
      </c>
      <c r="P422" s="945"/>
      <c r="Q422" s="945" t="str">
        <f t="shared" si="13"/>
        <v/>
      </c>
      <c r="R422" s="30"/>
      <c r="S422" s="47"/>
      <c r="T422" s="441">
        <f>'Og s3a'!G420</f>
        <v>0</v>
      </c>
      <c r="U422" s="56">
        <f>'Og s3a'!D420</f>
        <v>0</v>
      </c>
      <c r="V422" s="277">
        <f>Import!K418</f>
        <v>0</v>
      </c>
      <c r="W422" s="278">
        <f>Import!L418</f>
        <v>0</v>
      </c>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row>
    <row r="423" spans="2:57" ht="20.100000000000001" customHeight="1">
      <c r="B423" s="1251" t="str">
        <f t="shared" si="12"/>
        <v/>
      </c>
      <c r="C423" s="2265">
        <f>'Og s3a'!C421</f>
        <v>0</v>
      </c>
      <c r="D423" s="2266"/>
      <c r="E423" s="2266"/>
      <c r="F423" s="2266"/>
      <c r="G423" s="2266"/>
      <c r="H423" s="2267"/>
      <c r="I423" s="2268">
        <f>'Og s3a'!E421</f>
        <v>0</v>
      </c>
      <c r="J423" s="2269"/>
      <c r="K423" s="2269"/>
      <c r="L423" s="2269"/>
      <c r="M423" s="2269"/>
      <c r="N423" s="2270"/>
      <c r="O423" s="872">
        <f>'Og s3a'!F421</f>
        <v>0</v>
      </c>
      <c r="P423" s="945"/>
      <c r="Q423" s="945" t="str">
        <f t="shared" si="13"/>
        <v/>
      </c>
      <c r="R423" s="30"/>
      <c r="S423" s="47"/>
      <c r="T423" s="441">
        <f>'Og s3a'!G421</f>
        <v>0</v>
      </c>
      <c r="U423" s="56">
        <f>'Og s3a'!D421</f>
        <v>0</v>
      </c>
      <c r="V423" s="277">
        <f>Import!K419</f>
        <v>0</v>
      </c>
      <c r="W423" s="278">
        <f>Import!L419</f>
        <v>0</v>
      </c>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row>
    <row r="424" spans="2:57" ht="20.100000000000001" customHeight="1">
      <c r="B424" s="1251" t="str">
        <f t="shared" si="12"/>
        <v/>
      </c>
      <c r="C424" s="2265">
        <f>'Og s3a'!C422</f>
        <v>0</v>
      </c>
      <c r="D424" s="2266"/>
      <c r="E424" s="2266"/>
      <c r="F424" s="2266"/>
      <c r="G424" s="2266"/>
      <c r="H424" s="2267"/>
      <c r="I424" s="2268">
        <f>'Og s3a'!E422</f>
        <v>0</v>
      </c>
      <c r="J424" s="2269"/>
      <c r="K424" s="2269"/>
      <c r="L424" s="2269"/>
      <c r="M424" s="2269"/>
      <c r="N424" s="2270"/>
      <c r="O424" s="872">
        <f>'Og s3a'!F422</f>
        <v>0</v>
      </c>
      <c r="P424" s="945"/>
      <c r="Q424" s="945" t="str">
        <f t="shared" si="13"/>
        <v/>
      </c>
      <c r="R424" s="30"/>
      <c r="S424" s="47"/>
      <c r="T424" s="441">
        <f>'Og s3a'!G422</f>
        <v>0</v>
      </c>
      <c r="U424" s="56">
        <f>'Og s3a'!D422</f>
        <v>0</v>
      </c>
      <c r="V424" s="277">
        <f>Import!K420</f>
        <v>0</v>
      </c>
      <c r="W424" s="278">
        <f>Import!L420</f>
        <v>0</v>
      </c>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row>
    <row r="425" spans="2:57" ht="20.100000000000001" customHeight="1">
      <c r="B425" s="1251" t="str">
        <f t="shared" si="12"/>
        <v/>
      </c>
      <c r="C425" s="2265">
        <f>'Og s3a'!C423</f>
        <v>0</v>
      </c>
      <c r="D425" s="2266"/>
      <c r="E425" s="2266"/>
      <c r="F425" s="2266"/>
      <c r="G425" s="2266"/>
      <c r="H425" s="2267"/>
      <c r="I425" s="2268">
        <f>'Og s3a'!E423</f>
        <v>0</v>
      </c>
      <c r="J425" s="2269"/>
      <c r="K425" s="2269"/>
      <c r="L425" s="2269"/>
      <c r="M425" s="2269"/>
      <c r="N425" s="2270"/>
      <c r="O425" s="872">
        <f>'Og s3a'!F423</f>
        <v>0</v>
      </c>
      <c r="P425" s="945"/>
      <c r="Q425" s="945" t="str">
        <f t="shared" si="13"/>
        <v/>
      </c>
      <c r="R425" s="30"/>
      <c r="S425" s="47"/>
      <c r="T425" s="441">
        <f>'Og s3a'!G423</f>
        <v>0</v>
      </c>
      <c r="U425" s="56">
        <f>'Og s3a'!D423</f>
        <v>0</v>
      </c>
      <c r="V425" s="277">
        <f>Import!K421</f>
        <v>0</v>
      </c>
      <c r="W425" s="278">
        <f>Import!L421</f>
        <v>0</v>
      </c>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row>
    <row r="426" spans="2:57" ht="20.100000000000001" customHeight="1">
      <c r="B426" s="1251" t="str">
        <f t="shared" si="12"/>
        <v/>
      </c>
      <c r="C426" s="2265">
        <f>'Og s3a'!C424</f>
        <v>0</v>
      </c>
      <c r="D426" s="2266"/>
      <c r="E426" s="2266"/>
      <c r="F426" s="2266"/>
      <c r="G426" s="2266"/>
      <c r="H426" s="2267"/>
      <c r="I426" s="2268">
        <f>'Og s3a'!E424</f>
        <v>0</v>
      </c>
      <c r="J426" s="2269"/>
      <c r="K426" s="2269"/>
      <c r="L426" s="2269"/>
      <c r="M426" s="2269"/>
      <c r="N426" s="2270"/>
      <c r="O426" s="872">
        <f>'Og s3a'!F424</f>
        <v>0</v>
      </c>
      <c r="P426" s="945"/>
      <c r="Q426" s="945" t="str">
        <f t="shared" si="13"/>
        <v/>
      </c>
      <c r="R426" s="30"/>
      <c r="S426" s="47"/>
      <c r="T426" s="441">
        <f>'Og s3a'!G424</f>
        <v>0</v>
      </c>
      <c r="U426" s="56">
        <f>'Og s3a'!D424</f>
        <v>0</v>
      </c>
      <c r="V426" s="277">
        <f>Import!K422</f>
        <v>0</v>
      </c>
      <c r="W426" s="278">
        <f>Import!L422</f>
        <v>0</v>
      </c>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row>
    <row r="427" spans="2:57" ht="20.100000000000001" customHeight="1">
      <c r="B427" s="1251" t="str">
        <f t="shared" si="12"/>
        <v/>
      </c>
      <c r="C427" s="2265">
        <f>'Og s3a'!C425</f>
        <v>0</v>
      </c>
      <c r="D427" s="2266"/>
      <c r="E427" s="2266"/>
      <c r="F427" s="2266"/>
      <c r="G427" s="2266"/>
      <c r="H427" s="2267"/>
      <c r="I427" s="2268">
        <f>'Og s3a'!E425</f>
        <v>0</v>
      </c>
      <c r="J427" s="2269"/>
      <c r="K427" s="2269"/>
      <c r="L427" s="2269"/>
      <c r="M427" s="2269"/>
      <c r="N427" s="2270"/>
      <c r="O427" s="872">
        <f>'Og s3a'!F425</f>
        <v>0</v>
      </c>
      <c r="P427" s="945"/>
      <c r="Q427" s="945" t="str">
        <f t="shared" si="13"/>
        <v/>
      </c>
      <c r="R427" s="30"/>
      <c r="S427" s="47"/>
      <c r="T427" s="441">
        <f>'Og s3a'!G425</f>
        <v>0</v>
      </c>
      <c r="U427" s="56">
        <f>'Og s3a'!D425</f>
        <v>0</v>
      </c>
      <c r="V427" s="277">
        <f>Import!K423</f>
        <v>0</v>
      </c>
      <c r="W427" s="278">
        <f>Import!L423</f>
        <v>0</v>
      </c>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row>
    <row r="428" spans="2:57" ht="20.100000000000001" customHeight="1">
      <c r="B428" s="1251" t="str">
        <f t="shared" si="12"/>
        <v/>
      </c>
      <c r="C428" s="2265">
        <f>'Og s3a'!C426</f>
        <v>0</v>
      </c>
      <c r="D428" s="2266"/>
      <c r="E428" s="2266"/>
      <c r="F428" s="2266"/>
      <c r="G428" s="2266"/>
      <c r="H428" s="2267"/>
      <c r="I428" s="2268">
        <f>'Og s3a'!E426</f>
        <v>0</v>
      </c>
      <c r="J428" s="2269"/>
      <c r="K428" s="2269"/>
      <c r="L428" s="2269"/>
      <c r="M428" s="2269"/>
      <c r="N428" s="2270"/>
      <c r="O428" s="872">
        <f>'Og s3a'!F426</f>
        <v>0</v>
      </c>
      <c r="P428" s="945"/>
      <c r="Q428" s="945" t="str">
        <f t="shared" si="13"/>
        <v/>
      </c>
      <c r="R428" s="30"/>
      <c r="S428" s="47"/>
      <c r="T428" s="441">
        <f>'Og s3a'!G426</f>
        <v>0</v>
      </c>
      <c r="U428" s="56">
        <f>'Og s3a'!D426</f>
        <v>0</v>
      </c>
      <c r="V428" s="277">
        <f>Import!K424</f>
        <v>0</v>
      </c>
      <c r="W428" s="278">
        <f>Import!L424</f>
        <v>0</v>
      </c>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row>
    <row r="429" spans="2:57" ht="20.100000000000001" customHeight="1">
      <c r="B429" s="1251" t="str">
        <f t="shared" si="12"/>
        <v/>
      </c>
      <c r="C429" s="2265">
        <f>'Og s3a'!C427</f>
        <v>0</v>
      </c>
      <c r="D429" s="2266"/>
      <c r="E429" s="2266"/>
      <c r="F429" s="2266"/>
      <c r="G429" s="2266"/>
      <c r="H429" s="2267"/>
      <c r="I429" s="2268">
        <f>'Og s3a'!E427</f>
        <v>0</v>
      </c>
      <c r="J429" s="2269"/>
      <c r="K429" s="2269"/>
      <c r="L429" s="2269"/>
      <c r="M429" s="2269"/>
      <c r="N429" s="2270"/>
      <c r="O429" s="872">
        <f>'Og s3a'!F427</f>
        <v>0</v>
      </c>
      <c r="P429" s="945"/>
      <c r="Q429" s="945" t="str">
        <f t="shared" si="13"/>
        <v/>
      </c>
      <c r="R429" s="30"/>
      <c r="S429" s="47"/>
      <c r="T429" s="441">
        <f>'Og s3a'!G427</f>
        <v>0</v>
      </c>
      <c r="U429" s="56">
        <f>'Og s3a'!D427</f>
        <v>0</v>
      </c>
      <c r="V429" s="277">
        <f>Import!K425</f>
        <v>0</v>
      </c>
      <c r="W429" s="278">
        <f>Import!L425</f>
        <v>0</v>
      </c>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row>
    <row r="430" spans="2:57" ht="20.100000000000001" customHeight="1">
      <c r="B430" s="1251" t="str">
        <f t="shared" si="12"/>
        <v/>
      </c>
      <c r="C430" s="2265">
        <f>'Og s3a'!C428</f>
        <v>0</v>
      </c>
      <c r="D430" s="2266"/>
      <c r="E430" s="2266"/>
      <c r="F430" s="2266"/>
      <c r="G430" s="2266"/>
      <c r="H430" s="2267"/>
      <c r="I430" s="2268">
        <f>'Og s3a'!E428</f>
        <v>0</v>
      </c>
      <c r="J430" s="2269"/>
      <c r="K430" s="2269"/>
      <c r="L430" s="2269"/>
      <c r="M430" s="2269"/>
      <c r="N430" s="2270"/>
      <c r="O430" s="872">
        <f>'Og s3a'!F428</f>
        <v>0</v>
      </c>
      <c r="P430" s="945"/>
      <c r="Q430" s="945" t="str">
        <f t="shared" si="13"/>
        <v/>
      </c>
      <c r="R430" s="30"/>
      <c r="S430" s="47"/>
      <c r="T430" s="441">
        <f>'Og s3a'!G428</f>
        <v>0</v>
      </c>
      <c r="U430" s="56">
        <f>'Og s3a'!D428</f>
        <v>0</v>
      </c>
      <c r="V430" s="277">
        <f>Import!K426</f>
        <v>0</v>
      </c>
      <c r="W430" s="278">
        <f>Import!L426</f>
        <v>0</v>
      </c>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row>
    <row r="431" spans="2:57" ht="20.100000000000001" customHeight="1">
      <c r="B431" s="1251" t="str">
        <f t="shared" si="12"/>
        <v/>
      </c>
      <c r="C431" s="2265">
        <f>'Og s3a'!C429</f>
        <v>0</v>
      </c>
      <c r="D431" s="2266"/>
      <c r="E431" s="2266"/>
      <c r="F431" s="2266"/>
      <c r="G431" s="2266"/>
      <c r="H431" s="2267"/>
      <c r="I431" s="2268">
        <f>'Og s3a'!E429</f>
        <v>0</v>
      </c>
      <c r="J431" s="2269"/>
      <c r="K431" s="2269"/>
      <c r="L431" s="2269"/>
      <c r="M431" s="2269"/>
      <c r="N431" s="2270"/>
      <c r="O431" s="872">
        <f>'Og s3a'!F429</f>
        <v>0</v>
      </c>
      <c r="P431" s="945"/>
      <c r="Q431" s="945" t="str">
        <f t="shared" si="13"/>
        <v/>
      </c>
      <c r="R431" s="30"/>
      <c r="S431" s="47"/>
      <c r="T431" s="441">
        <f>'Og s3a'!G429</f>
        <v>0</v>
      </c>
      <c r="U431" s="56">
        <f>'Og s3a'!D429</f>
        <v>0</v>
      </c>
      <c r="V431" s="277">
        <f>Import!K427</f>
        <v>0</v>
      </c>
      <c r="W431" s="278">
        <f>Import!L427</f>
        <v>0</v>
      </c>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row>
    <row r="432" spans="2:57" ht="20.100000000000001" customHeight="1">
      <c r="B432" s="1251" t="str">
        <f t="shared" si="12"/>
        <v/>
      </c>
      <c r="C432" s="2265">
        <f>'Og s3a'!C430</f>
        <v>0</v>
      </c>
      <c r="D432" s="2266"/>
      <c r="E432" s="2266"/>
      <c r="F432" s="2266"/>
      <c r="G432" s="2266"/>
      <c r="H432" s="2267"/>
      <c r="I432" s="2268">
        <f>'Og s3a'!E430</f>
        <v>0</v>
      </c>
      <c r="J432" s="2269"/>
      <c r="K432" s="2269"/>
      <c r="L432" s="2269"/>
      <c r="M432" s="2269"/>
      <c r="N432" s="2270"/>
      <c r="O432" s="872">
        <f>'Og s3a'!F430</f>
        <v>0</v>
      </c>
      <c r="P432" s="945"/>
      <c r="Q432" s="945" t="str">
        <f t="shared" si="13"/>
        <v/>
      </c>
      <c r="R432" s="30"/>
      <c r="S432" s="47"/>
      <c r="T432" s="441">
        <f>'Og s3a'!G430</f>
        <v>0</v>
      </c>
      <c r="U432" s="56">
        <f>'Og s3a'!D430</f>
        <v>0</v>
      </c>
      <c r="V432" s="277">
        <f>Import!K428</f>
        <v>0</v>
      </c>
      <c r="W432" s="278">
        <f>Import!L428</f>
        <v>0</v>
      </c>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row>
    <row r="433" spans="2:57" ht="20.100000000000001" customHeight="1">
      <c r="B433" s="1251" t="str">
        <f t="shared" si="12"/>
        <v/>
      </c>
      <c r="C433" s="2265">
        <f>'Og s3a'!C431</f>
        <v>0</v>
      </c>
      <c r="D433" s="2266"/>
      <c r="E433" s="2266"/>
      <c r="F433" s="2266"/>
      <c r="G433" s="2266"/>
      <c r="H433" s="2267"/>
      <c r="I433" s="2268">
        <f>'Og s3a'!E431</f>
        <v>0</v>
      </c>
      <c r="J433" s="2269"/>
      <c r="K433" s="2269"/>
      <c r="L433" s="2269"/>
      <c r="M433" s="2269"/>
      <c r="N433" s="2270"/>
      <c r="O433" s="872">
        <f>'Og s3a'!F431</f>
        <v>0</v>
      </c>
      <c r="P433" s="945"/>
      <c r="Q433" s="945" t="str">
        <f t="shared" si="13"/>
        <v/>
      </c>
      <c r="R433" s="30"/>
      <c r="S433" s="47"/>
      <c r="T433" s="441">
        <f>'Og s3a'!G431</f>
        <v>0</v>
      </c>
      <c r="U433" s="56">
        <f>'Og s3a'!D431</f>
        <v>0</v>
      </c>
      <c r="V433" s="277">
        <f>Import!K429</f>
        <v>0</v>
      </c>
      <c r="W433" s="278">
        <f>Import!L429</f>
        <v>0</v>
      </c>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row>
    <row r="434" spans="2:57" ht="20.100000000000001" customHeight="1">
      <c r="B434" s="1251" t="str">
        <f t="shared" si="12"/>
        <v/>
      </c>
      <c r="C434" s="2265">
        <f>'Og s3a'!C432</f>
        <v>0</v>
      </c>
      <c r="D434" s="2266"/>
      <c r="E434" s="2266"/>
      <c r="F434" s="2266"/>
      <c r="G434" s="2266"/>
      <c r="H434" s="2267"/>
      <c r="I434" s="2268">
        <f>'Og s3a'!E432</f>
        <v>0</v>
      </c>
      <c r="J434" s="2269"/>
      <c r="K434" s="2269"/>
      <c r="L434" s="2269"/>
      <c r="M434" s="2269"/>
      <c r="N434" s="2270"/>
      <c r="O434" s="872">
        <f>'Og s3a'!F432</f>
        <v>0</v>
      </c>
      <c r="P434" s="945"/>
      <c r="Q434" s="945" t="str">
        <f t="shared" si="13"/>
        <v/>
      </c>
      <c r="R434" s="30"/>
      <c r="S434" s="47"/>
      <c r="T434" s="441">
        <f>'Og s3a'!G432</f>
        <v>0</v>
      </c>
      <c r="U434" s="56">
        <f>'Og s3a'!D432</f>
        <v>0</v>
      </c>
      <c r="V434" s="277">
        <f>Import!K430</f>
        <v>0</v>
      </c>
      <c r="W434" s="278">
        <f>Import!L430</f>
        <v>0</v>
      </c>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row>
    <row r="435" spans="2:57" ht="20.100000000000001" customHeight="1">
      <c r="B435" s="1251" t="str">
        <f t="shared" si="12"/>
        <v/>
      </c>
      <c r="C435" s="2265">
        <f>'Og s3a'!C433</f>
        <v>0</v>
      </c>
      <c r="D435" s="2266"/>
      <c r="E435" s="2266"/>
      <c r="F435" s="2266"/>
      <c r="G435" s="2266"/>
      <c r="H435" s="2267"/>
      <c r="I435" s="2268">
        <f>'Og s3a'!E433</f>
        <v>0</v>
      </c>
      <c r="J435" s="2269"/>
      <c r="K435" s="2269"/>
      <c r="L435" s="2269"/>
      <c r="M435" s="2269"/>
      <c r="N435" s="2270"/>
      <c r="O435" s="872">
        <f>'Og s3a'!F433</f>
        <v>0</v>
      </c>
      <c r="P435" s="945"/>
      <c r="Q435" s="945" t="str">
        <f t="shared" si="13"/>
        <v/>
      </c>
      <c r="R435" s="30"/>
      <c r="S435" s="47"/>
      <c r="T435" s="441">
        <f>'Og s3a'!G433</f>
        <v>0</v>
      </c>
      <c r="U435" s="56">
        <f>'Og s3a'!D433</f>
        <v>0</v>
      </c>
      <c r="V435" s="277">
        <f>Import!K431</f>
        <v>0</v>
      </c>
      <c r="W435" s="278">
        <f>Import!L431</f>
        <v>0</v>
      </c>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row>
    <row r="436" spans="2:57" ht="20.100000000000001" customHeight="1">
      <c r="B436" s="1251" t="str">
        <f t="shared" si="12"/>
        <v/>
      </c>
      <c r="C436" s="2265">
        <f>'Og s3a'!C434</f>
        <v>0</v>
      </c>
      <c r="D436" s="2266"/>
      <c r="E436" s="2266"/>
      <c r="F436" s="2266"/>
      <c r="G436" s="2266"/>
      <c r="H436" s="2267"/>
      <c r="I436" s="2268">
        <f>'Og s3a'!E434</f>
        <v>0</v>
      </c>
      <c r="J436" s="2269"/>
      <c r="K436" s="2269"/>
      <c r="L436" s="2269"/>
      <c r="M436" s="2269"/>
      <c r="N436" s="2270"/>
      <c r="O436" s="872">
        <f>'Og s3a'!F434</f>
        <v>0</v>
      </c>
      <c r="P436" s="945"/>
      <c r="Q436" s="945" t="str">
        <f t="shared" si="13"/>
        <v/>
      </c>
      <c r="R436" s="30"/>
      <c r="S436" s="47"/>
      <c r="T436" s="441">
        <f>'Og s3a'!G434</f>
        <v>0</v>
      </c>
      <c r="U436" s="56">
        <f>'Og s3a'!D434</f>
        <v>0</v>
      </c>
      <c r="V436" s="277">
        <f>Import!K432</f>
        <v>0</v>
      </c>
      <c r="W436" s="278">
        <f>Import!L432</f>
        <v>0</v>
      </c>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row>
    <row r="437" spans="2:57" ht="20.100000000000001" customHeight="1">
      <c r="B437" s="1251" t="str">
        <f t="shared" si="12"/>
        <v/>
      </c>
      <c r="C437" s="2265">
        <f>'Og s3a'!C435</f>
        <v>0</v>
      </c>
      <c r="D437" s="2266"/>
      <c r="E437" s="2266"/>
      <c r="F437" s="2266"/>
      <c r="G437" s="2266"/>
      <c r="H437" s="2267"/>
      <c r="I437" s="2268">
        <f>'Og s3a'!E435</f>
        <v>0</v>
      </c>
      <c r="J437" s="2269"/>
      <c r="K437" s="2269"/>
      <c r="L437" s="2269"/>
      <c r="M437" s="2269"/>
      <c r="N437" s="2270"/>
      <c r="O437" s="872">
        <f>'Og s3a'!F435</f>
        <v>0</v>
      </c>
      <c r="P437" s="945"/>
      <c r="Q437" s="945" t="str">
        <f t="shared" si="13"/>
        <v/>
      </c>
      <c r="R437" s="30"/>
      <c r="S437" s="47"/>
      <c r="T437" s="441">
        <f>'Og s3a'!G435</f>
        <v>0</v>
      </c>
      <c r="U437" s="56">
        <f>'Og s3a'!D435</f>
        <v>0</v>
      </c>
      <c r="V437" s="277">
        <f>Import!K433</f>
        <v>0</v>
      </c>
      <c r="W437" s="278">
        <f>Import!L433</f>
        <v>0</v>
      </c>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row>
    <row r="438" spans="2:57" ht="20.100000000000001" customHeight="1">
      <c r="B438" s="1251" t="str">
        <f t="shared" si="12"/>
        <v/>
      </c>
      <c r="C438" s="2265">
        <f>'Og s3a'!C436</f>
        <v>0</v>
      </c>
      <c r="D438" s="2266"/>
      <c r="E438" s="2266"/>
      <c r="F438" s="2266"/>
      <c r="G438" s="2266"/>
      <c r="H438" s="2267"/>
      <c r="I438" s="2268">
        <f>'Og s3a'!E436</f>
        <v>0</v>
      </c>
      <c r="J438" s="2269"/>
      <c r="K438" s="2269"/>
      <c r="L438" s="2269"/>
      <c r="M438" s="2269"/>
      <c r="N438" s="2270"/>
      <c r="O438" s="872">
        <f>'Og s3a'!F436</f>
        <v>0</v>
      </c>
      <c r="P438" s="945"/>
      <c r="Q438" s="945" t="str">
        <f t="shared" si="13"/>
        <v/>
      </c>
      <c r="R438" s="30"/>
      <c r="S438" s="47"/>
      <c r="T438" s="441">
        <f>'Og s3a'!G436</f>
        <v>0</v>
      </c>
      <c r="U438" s="56">
        <f>'Og s3a'!D436</f>
        <v>0</v>
      </c>
      <c r="V438" s="277">
        <f>Import!K434</f>
        <v>0</v>
      </c>
      <c r="W438" s="278">
        <f>Import!L434</f>
        <v>0</v>
      </c>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row>
    <row r="439" spans="2:57" ht="20.100000000000001" customHeight="1">
      <c r="B439" s="1251" t="str">
        <f t="shared" si="12"/>
        <v/>
      </c>
      <c r="C439" s="2265">
        <f>'Og s3a'!C437</f>
        <v>0</v>
      </c>
      <c r="D439" s="2266"/>
      <c r="E439" s="2266"/>
      <c r="F439" s="2266"/>
      <c r="G439" s="2266"/>
      <c r="H439" s="2267"/>
      <c r="I439" s="2268">
        <f>'Og s3a'!E437</f>
        <v>0</v>
      </c>
      <c r="J439" s="2269"/>
      <c r="K439" s="2269"/>
      <c r="L439" s="2269"/>
      <c r="M439" s="2269"/>
      <c r="N439" s="2270"/>
      <c r="O439" s="872">
        <f>'Og s3a'!F437</f>
        <v>0</v>
      </c>
      <c r="P439" s="945"/>
      <c r="Q439" s="945" t="str">
        <f t="shared" si="13"/>
        <v/>
      </c>
      <c r="R439" s="30"/>
      <c r="S439" s="47"/>
      <c r="T439" s="441">
        <f>'Og s3a'!G437</f>
        <v>0</v>
      </c>
      <c r="U439" s="56">
        <f>'Og s3a'!D437</f>
        <v>0</v>
      </c>
      <c r="V439" s="277">
        <f>Import!K435</f>
        <v>0</v>
      </c>
      <c r="W439" s="278">
        <f>Import!L435</f>
        <v>0</v>
      </c>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row>
    <row r="440" spans="2:57" ht="20.100000000000001" customHeight="1">
      <c r="B440" s="1251" t="str">
        <f t="shared" si="12"/>
        <v/>
      </c>
      <c r="C440" s="2265">
        <f>'Og s3a'!C438</f>
        <v>0</v>
      </c>
      <c r="D440" s="2266"/>
      <c r="E440" s="2266"/>
      <c r="F440" s="2266"/>
      <c r="G440" s="2266"/>
      <c r="H440" s="2267"/>
      <c r="I440" s="2268">
        <f>'Og s3a'!E438</f>
        <v>0</v>
      </c>
      <c r="J440" s="2269"/>
      <c r="K440" s="2269"/>
      <c r="L440" s="2269"/>
      <c r="M440" s="2269"/>
      <c r="N440" s="2270"/>
      <c r="O440" s="872">
        <f>'Og s3a'!F438</f>
        <v>0</v>
      </c>
      <c r="P440" s="945"/>
      <c r="Q440" s="945" t="str">
        <f t="shared" si="13"/>
        <v/>
      </c>
      <c r="R440" s="30"/>
      <c r="S440" s="47"/>
      <c r="T440" s="441">
        <f>'Og s3a'!G438</f>
        <v>0</v>
      </c>
      <c r="U440" s="56">
        <f>'Og s3a'!D438</f>
        <v>0</v>
      </c>
      <c r="V440" s="277">
        <f>Import!K436</f>
        <v>0</v>
      </c>
      <c r="W440" s="278">
        <f>Import!L436</f>
        <v>0</v>
      </c>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row>
    <row r="441" spans="2:57" ht="20.100000000000001" customHeight="1">
      <c r="B441" s="1251" t="str">
        <f t="shared" si="12"/>
        <v/>
      </c>
      <c r="C441" s="2265">
        <f>'Og s3a'!C439</f>
        <v>0</v>
      </c>
      <c r="D441" s="2266"/>
      <c r="E441" s="2266"/>
      <c r="F441" s="2266"/>
      <c r="G441" s="2266"/>
      <c r="H441" s="2267"/>
      <c r="I441" s="2268">
        <f>'Og s3a'!E439</f>
        <v>0</v>
      </c>
      <c r="J441" s="2269"/>
      <c r="K441" s="2269"/>
      <c r="L441" s="2269"/>
      <c r="M441" s="2269"/>
      <c r="N441" s="2270"/>
      <c r="O441" s="872">
        <f>'Og s3a'!F439</f>
        <v>0</v>
      </c>
      <c r="P441" s="945"/>
      <c r="Q441" s="945" t="str">
        <f t="shared" si="13"/>
        <v/>
      </c>
      <c r="R441" s="30"/>
      <c r="S441" s="47"/>
      <c r="T441" s="441">
        <f>'Og s3a'!G439</f>
        <v>0</v>
      </c>
      <c r="U441" s="56">
        <f>'Og s3a'!D439</f>
        <v>0</v>
      </c>
      <c r="V441" s="277">
        <f>Import!K437</f>
        <v>0</v>
      </c>
      <c r="W441" s="278">
        <f>Import!L437</f>
        <v>0</v>
      </c>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row>
    <row r="442" spans="2:57" ht="20.100000000000001" customHeight="1">
      <c r="B442" s="1251" t="str">
        <f t="shared" si="12"/>
        <v/>
      </c>
      <c r="C442" s="2265">
        <f>'Og s3a'!C440</f>
        <v>0</v>
      </c>
      <c r="D442" s="2266"/>
      <c r="E442" s="2266"/>
      <c r="F442" s="2266"/>
      <c r="G442" s="2266"/>
      <c r="H442" s="2267"/>
      <c r="I442" s="2268">
        <f>'Og s3a'!E440</f>
        <v>0</v>
      </c>
      <c r="J442" s="2269"/>
      <c r="K442" s="2269"/>
      <c r="L442" s="2269"/>
      <c r="M442" s="2269"/>
      <c r="N442" s="2270"/>
      <c r="O442" s="872">
        <f>'Og s3a'!F440</f>
        <v>0</v>
      </c>
      <c r="P442" s="945"/>
      <c r="Q442" s="945" t="str">
        <f t="shared" si="13"/>
        <v/>
      </c>
      <c r="R442" s="30"/>
      <c r="S442" s="47"/>
      <c r="T442" s="441">
        <f>'Og s3a'!G440</f>
        <v>0</v>
      </c>
      <c r="U442" s="56">
        <f>'Og s3a'!D440</f>
        <v>0</v>
      </c>
      <c r="V442" s="277">
        <f>Import!K438</f>
        <v>0</v>
      </c>
      <c r="W442" s="278">
        <f>Import!L438</f>
        <v>0</v>
      </c>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row>
    <row r="443" spans="2:57" ht="20.100000000000001" customHeight="1">
      <c r="B443" s="1251" t="str">
        <f t="shared" si="12"/>
        <v/>
      </c>
      <c r="C443" s="2265">
        <f>'Og s3a'!C441</f>
        <v>0</v>
      </c>
      <c r="D443" s="2266"/>
      <c r="E443" s="2266"/>
      <c r="F443" s="2266"/>
      <c r="G443" s="2266"/>
      <c r="H443" s="2267"/>
      <c r="I443" s="2268">
        <f>'Og s3a'!E441</f>
        <v>0</v>
      </c>
      <c r="J443" s="2269"/>
      <c r="K443" s="2269"/>
      <c r="L443" s="2269"/>
      <c r="M443" s="2269"/>
      <c r="N443" s="2270"/>
      <c r="O443" s="872">
        <f>'Og s3a'!F441</f>
        <v>0</v>
      </c>
      <c r="P443" s="945"/>
      <c r="Q443" s="945" t="str">
        <f t="shared" si="13"/>
        <v/>
      </c>
      <c r="R443" s="30"/>
      <c r="S443" s="47"/>
      <c r="T443" s="441">
        <f>'Og s3a'!G441</f>
        <v>0</v>
      </c>
      <c r="U443" s="56">
        <f>'Og s3a'!D441</f>
        <v>0</v>
      </c>
      <c r="V443" s="277">
        <f>Import!K439</f>
        <v>0</v>
      </c>
      <c r="W443" s="278">
        <f>Import!L439</f>
        <v>0</v>
      </c>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row>
    <row r="444" spans="2:57" ht="20.100000000000001" customHeight="1">
      <c r="B444" s="1251" t="str">
        <f t="shared" si="12"/>
        <v/>
      </c>
      <c r="C444" s="2265">
        <f>'Og s3a'!C442</f>
        <v>0</v>
      </c>
      <c r="D444" s="2266"/>
      <c r="E444" s="2266"/>
      <c r="F444" s="2266"/>
      <c r="G444" s="2266"/>
      <c r="H444" s="2267"/>
      <c r="I444" s="2268">
        <f>'Og s3a'!E442</f>
        <v>0</v>
      </c>
      <c r="J444" s="2269"/>
      <c r="K444" s="2269"/>
      <c r="L444" s="2269"/>
      <c r="M444" s="2269"/>
      <c r="N444" s="2270"/>
      <c r="O444" s="872">
        <f>'Og s3a'!F442</f>
        <v>0</v>
      </c>
      <c r="P444" s="945"/>
      <c r="Q444" s="945" t="str">
        <f t="shared" si="13"/>
        <v/>
      </c>
      <c r="R444" s="30"/>
      <c r="S444" s="47"/>
      <c r="T444" s="441">
        <f>'Og s3a'!G442</f>
        <v>0</v>
      </c>
      <c r="U444" s="56">
        <f>'Og s3a'!D442</f>
        <v>0</v>
      </c>
      <c r="V444" s="277">
        <f>Import!K440</f>
        <v>0</v>
      </c>
      <c r="W444" s="278">
        <f>Import!L440</f>
        <v>0</v>
      </c>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row>
    <row r="445" spans="2:57" ht="20.100000000000001" customHeight="1">
      <c r="B445" s="1251" t="str">
        <f t="shared" si="12"/>
        <v/>
      </c>
      <c r="C445" s="2265">
        <f>'Og s3a'!C443</f>
        <v>0</v>
      </c>
      <c r="D445" s="2266"/>
      <c r="E445" s="2266"/>
      <c r="F445" s="2266"/>
      <c r="G445" s="2266"/>
      <c r="H445" s="2267"/>
      <c r="I445" s="2268">
        <f>'Og s3a'!E443</f>
        <v>0</v>
      </c>
      <c r="J445" s="2269"/>
      <c r="K445" s="2269"/>
      <c r="L445" s="2269"/>
      <c r="M445" s="2269"/>
      <c r="N445" s="2270"/>
      <c r="O445" s="872">
        <f>'Og s3a'!F443</f>
        <v>0</v>
      </c>
      <c r="P445" s="945"/>
      <c r="Q445" s="945" t="str">
        <f t="shared" si="13"/>
        <v/>
      </c>
      <c r="R445" s="30"/>
      <c r="S445" s="47"/>
      <c r="T445" s="441">
        <f>'Og s3a'!G443</f>
        <v>0</v>
      </c>
      <c r="U445" s="56">
        <f>'Og s3a'!D443</f>
        <v>0</v>
      </c>
      <c r="V445" s="277">
        <f>Import!K441</f>
        <v>0</v>
      </c>
      <c r="W445" s="278">
        <f>Import!L441</f>
        <v>0</v>
      </c>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row>
    <row r="446" spans="2:57" ht="20.100000000000001" customHeight="1">
      <c r="B446" s="1251" t="str">
        <f t="shared" si="12"/>
        <v/>
      </c>
      <c r="C446" s="2265">
        <f>'Og s3a'!C444</f>
        <v>0</v>
      </c>
      <c r="D446" s="2266"/>
      <c r="E446" s="2266"/>
      <c r="F446" s="2266"/>
      <c r="G446" s="2266"/>
      <c r="H446" s="2267"/>
      <c r="I446" s="2268">
        <f>'Og s3a'!E444</f>
        <v>0</v>
      </c>
      <c r="J446" s="2269"/>
      <c r="K446" s="2269"/>
      <c r="L446" s="2269"/>
      <c r="M446" s="2269"/>
      <c r="N446" s="2270"/>
      <c r="O446" s="872">
        <f>'Og s3a'!F444</f>
        <v>0</v>
      </c>
      <c r="P446" s="945"/>
      <c r="Q446" s="945" t="str">
        <f t="shared" si="13"/>
        <v/>
      </c>
      <c r="R446" s="30"/>
      <c r="S446" s="47"/>
      <c r="T446" s="441">
        <f>'Og s3a'!G444</f>
        <v>0</v>
      </c>
      <c r="U446" s="56">
        <f>'Og s3a'!D444</f>
        <v>0</v>
      </c>
      <c r="V446" s="277">
        <f>Import!K442</f>
        <v>0</v>
      </c>
      <c r="W446" s="278">
        <f>Import!L442</f>
        <v>0</v>
      </c>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row>
    <row r="447" spans="2:57" ht="20.100000000000001" customHeight="1">
      <c r="B447" s="1251" t="str">
        <f t="shared" si="12"/>
        <v/>
      </c>
      <c r="C447" s="2265">
        <f>'Og s3a'!C445</f>
        <v>0</v>
      </c>
      <c r="D447" s="2266"/>
      <c r="E447" s="2266"/>
      <c r="F447" s="2266"/>
      <c r="G447" s="2266"/>
      <c r="H447" s="2267"/>
      <c r="I447" s="2268">
        <f>'Og s3a'!E445</f>
        <v>0</v>
      </c>
      <c r="J447" s="2269"/>
      <c r="K447" s="2269"/>
      <c r="L447" s="2269"/>
      <c r="M447" s="2269"/>
      <c r="N447" s="2270"/>
      <c r="O447" s="872">
        <f>'Og s3a'!F445</f>
        <v>0</v>
      </c>
      <c r="P447" s="945"/>
      <c r="Q447" s="945" t="str">
        <f t="shared" si="13"/>
        <v/>
      </c>
      <c r="R447" s="30"/>
      <c r="S447" s="47"/>
      <c r="T447" s="441">
        <f>'Og s3a'!G445</f>
        <v>0</v>
      </c>
      <c r="U447" s="56">
        <f>'Og s3a'!D445</f>
        <v>0</v>
      </c>
      <c r="V447" s="277">
        <f>Import!K443</f>
        <v>0</v>
      </c>
      <c r="W447" s="278">
        <f>Import!L443</f>
        <v>0</v>
      </c>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row>
    <row r="448" spans="2:57" ht="20.100000000000001" customHeight="1">
      <c r="B448" s="1251" t="str">
        <f t="shared" si="12"/>
        <v/>
      </c>
      <c r="C448" s="2265">
        <f>'Og s3a'!C446</f>
        <v>0</v>
      </c>
      <c r="D448" s="2266"/>
      <c r="E448" s="2266"/>
      <c r="F448" s="2266"/>
      <c r="G448" s="2266"/>
      <c r="H448" s="2267"/>
      <c r="I448" s="2268">
        <f>'Og s3a'!E446</f>
        <v>0</v>
      </c>
      <c r="J448" s="2269"/>
      <c r="K448" s="2269"/>
      <c r="L448" s="2269"/>
      <c r="M448" s="2269"/>
      <c r="N448" s="2270"/>
      <c r="O448" s="872">
        <f>'Og s3a'!F446</f>
        <v>0</v>
      </c>
      <c r="P448" s="945"/>
      <c r="Q448" s="945" t="str">
        <f t="shared" si="13"/>
        <v/>
      </c>
      <c r="R448" s="30"/>
      <c r="S448" s="47"/>
      <c r="T448" s="441">
        <f>'Og s3a'!G446</f>
        <v>0</v>
      </c>
      <c r="U448" s="56">
        <f>'Og s3a'!D446</f>
        <v>0</v>
      </c>
      <c r="V448" s="277">
        <f>Import!K444</f>
        <v>0</v>
      </c>
      <c r="W448" s="278">
        <f>Import!L444</f>
        <v>0</v>
      </c>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row>
    <row r="449" spans="2:57" ht="20.100000000000001" customHeight="1">
      <c r="B449" s="1251" t="str">
        <f t="shared" si="12"/>
        <v/>
      </c>
      <c r="C449" s="2265">
        <f>'Og s3a'!C447</f>
        <v>0</v>
      </c>
      <c r="D449" s="2266"/>
      <c r="E449" s="2266"/>
      <c r="F449" s="2266"/>
      <c r="G449" s="2266"/>
      <c r="H449" s="2267"/>
      <c r="I449" s="2268">
        <f>'Og s3a'!E447</f>
        <v>0</v>
      </c>
      <c r="J449" s="2269"/>
      <c r="K449" s="2269"/>
      <c r="L449" s="2269"/>
      <c r="M449" s="2269"/>
      <c r="N449" s="2270"/>
      <c r="O449" s="872">
        <f>'Og s3a'!F447</f>
        <v>0</v>
      </c>
      <c r="P449" s="945"/>
      <c r="Q449" s="945" t="str">
        <f t="shared" si="13"/>
        <v/>
      </c>
      <c r="R449" s="30"/>
      <c r="S449" s="47"/>
      <c r="T449" s="441">
        <f>'Og s3a'!G447</f>
        <v>0</v>
      </c>
      <c r="U449" s="56">
        <f>'Og s3a'!D447</f>
        <v>0</v>
      </c>
      <c r="V449" s="277">
        <f>Import!K445</f>
        <v>0</v>
      </c>
      <c r="W449" s="278">
        <f>Import!L445</f>
        <v>0</v>
      </c>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row>
    <row r="450" spans="2:57" ht="20.100000000000001" customHeight="1">
      <c r="B450" s="1251" t="str">
        <f t="shared" si="12"/>
        <v/>
      </c>
      <c r="C450" s="2265">
        <f>'Og s3a'!C448</f>
        <v>0</v>
      </c>
      <c r="D450" s="2266"/>
      <c r="E450" s="2266"/>
      <c r="F450" s="2266"/>
      <c r="G450" s="2266"/>
      <c r="H450" s="2267"/>
      <c r="I450" s="2268">
        <f>'Og s3a'!E448</f>
        <v>0</v>
      </c>
      <c r="J450" s="2269"/>
      <c r="K450" s="2269"/>
      <c r="L450" s="2269"/>
      <c r="M450" s="2269"/>
      <c r="N450" s="2270"/>
      <c r="O450" s="872">
        <f>'Og s3a'!F448</f>
        <v>0</v>
      </c>
      <c r="P450" s="945"/>
      <c r="Q450" s="945" t="str">
        <f t="shared" si="13"/>
        <v/>
      </c>
      <c r="R450" s="30"/>
      <c r="S450" s="47"/>
      <c r="T450" s="441">
        <f>'Og s3a'!G448</f>
        <v>0</v>
      </c>
      <c r="U450" s="56">
        <f>'Og s3a'!D448</f>
        <v>0</v>
      </c>
      <c r="V450" s="277">
        <f>Import!K446</f>
        <v>0</v>
      </c>
      <c r="W450" s="278">
        <f>Import!L446</f>
        <v>0</v>
      </c>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row>
    <row r="451" spans="2:57" ht="20.100000000000001" customHeight="1">
      <c r="B451" s="1251" t="str">
        <f t="shared" si="12"/>
        <v/>
      </c>
      <c r="C451" s="2265">
        <f>'Og s3a'!C449</f>
        <v>0</v>
      </c>
      <c r="D451" s="2266"/>
      <c r="E451" s="2266"/>
      <c r="F451" s="2266"/>
      <c r="G451" s="2266"/>
      <c r="H451" s="2267"/>
      <c r="I451" s="2268">
        <f>'Og s3a'!E449</f>
        <v>0</v>
      </c>
      <c r="J451" s="2269"/>
      <c r="K451" s="2269"/>
      <c r="L451" s="2269"/>
      <c r="M451" s="2269"/>
      <c r="N451" s="2270"/>
      <c r="O451" s="872">
        <f>'Og s3a'!F449</f>
        <v>0</v>
      </c>
      <c r="P451" s="945"/>
      <c r="Q451" s="945" t="str">
        <f t="shared" si="13"/>
        <v/>
      </c>
      <c r="R451" s="30"/>
      <c r="S451" s="47"/>
      <c r="T451" s="441">
        <f>'Og s3a'!G449</f>
        <v>0</v>
      </c>
      <c r="U451" s="56">
        <f>'Og s3a'!D449</f>
        <v>0</v>
      </c>
      <c r="V451" s="277">
        <f>Import!K447</f>
        <v>0</v>
      </c>
      <c r="W451" s="278">
        <f>Import!L447</f>
        <v>0</v>
      </c>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row>
    <row r="452" spans="2:57" ht="20.100000000000001" customHeight="1">
      <c r="B452" s="1251" t="str">
        <f t="shared" si="12"/>
        <v/>
      </c>
      <c r="C452" s="2265">
        <f>'Og s3a'!C450</f>
        <v>0</v>
      </c>
      <c r="D452" s="2266"/>
      <c r="E452" s="2266"/>
      <c r="F452" s="2266"/>
      <c r="G452" s="2266"/>
      <c r="H452" s="2267"/>
      <c r="I452" s="2268">
        <f>'Og s3a'!E450</f>
        <v>0</v>
      </c>
      <c r="J452" s="2269"/>
      <c r="K452" s="2269"/>
      <c r="L452" s="2269"/>
      <c r="M452" s="2269"/>
      <c r="N452" s="2270"/>
      <c r="O452" s="872">
        <f>'Og s3a'!F450</f>
        <v>0</v>
      </c>
      <c r="P452" s="945"/>
      <c r="Q452" s="945" t="str">
        <f t="shared" si="13"/>
        <v/>
      </c>
      <c r="R452" s="30"/>
      <c r="S452" s="47"/>
      <c r="T452" s="441">
        <f>'Og s3a'!G450</f>
        <v>0</v>
      </c>
      <c r="U452" s="56">
        <f>'Og s3a'!D450</f>
        <v>0</v>
      </c>
      <c r="V452" s="277">
        <f>Import!K448</f>
        <v>0</v>
      </c>
      <c r="W452" s="278">
        <f>Import!L448</f>
        <v>0</v>
      </c>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row>
    <row r="453" spans="2:57" ht="20.100000000000001" customHeight="1">
      <c r="B453" s="1251" t="str">
        <f t="shared" si="12"/>
        <v/>
      </c>
      <c r="C453" s="2265">
        <f>'Og s3a'!C451</f>
        <v>0</v>
      </c>
      <c r="D453" s="2266"/>
      <c r="E453" s="2266"/>
      <c r="F453" s="2266"/>
      <c r="G453" s="2266"/>
      <c r="H453" s="2267"/>
      <c r="I453" s="2268">
        <f>'Og s3a'!E451</f>
        <v>0</v>
      </c>
      <c r="J453" s="2269"/>
      <c r="K453" s="2269"/>
      <c r="L453" s="2269"/>
      <c r="M453" s="2269"/>
      <c r="N453" s="2270"/>
      <c r="O453" s="872">
        <f>'Og s3a'!F451</f>
        <v>0</v>
      </c>
      <c r="P453" s="945"/>
      <c r="Q453" s="945" t="str">
        <f t="shared" si="13"/>
        <v/>
      </c>
      <c r="R453" s="30"/>
      <c r="S453" s="47"/>
      <c r="T453" s="441">
        <f>'Og s3a'!G451</f>
        <v>0</v>
      </c>
      <c r="U453" s="56">
        <f>'Og s3a'!D451</f>
        <v>0</v>
      </c>
      <c r="V453" s="277">
        <f>Import!K449</f>
        <v>0</v>
      </c>
      <c r="W453" s="278">
        <f>Import!L449</f>
        <v>0</v>
      </c>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row>
    <row r="454" spans="2:57" ht="20.100000000000001" customHeight="1">
      <c r="B454" s="1251" t="str">
        <f t="shared" si="12"/>
        <v/>
      </c>
      <c r="C454" s="2265">
        <f>'Og s3a'!C452</f>
        <v>0</v>
      </c>
      <c r="D454" s="2266"/>
      <c r="E454" s="2266"/>
      <c r="F454" s="2266"/>
      <c r="G454" s="2266"/>
      <c r="H454" s="2267"/>
      <c r="I454" s="2268">
        <f>'Og s3a'!E452</f>
        <v>0</v>
      </c>
      <c r="J454" s="2269"/>
      <c r="K454" s="2269"/>
      <c r="L454" s="2269"/>
      <c r="M454" s="2269"/>
      <c r="N454" s="2270"/>
      <c r="O454" s="872">
        <f>'Og s3a'!F452</f>
        <v>0</v>
      </c>
      <c r="P454" s="945"/>
      <c r="Q454" s="945" t="str">
        <f t="shared" si="13"/>
        <v/>
      </c>
      <c r="R454" s="30"/>
      <c r="S454" s="47"/>
      <c r="T454" s="441">
        <f>'Og s3a'!G452</f>
        <v>0</v>
      </c>
      <c r="U454" s="56">
        <f>'Og s3a'!D452</f>
        <v>0</v>
      </c>
      <c r="V454" s="277">
        <f>Import!K450</f>
        <v>0</v>
      </c>
      <c r="W454" s="278">
        <f>Import!L450</f>
        <v>0</v>
      </c>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row>
    <row r="455" spans="2:57" ht="20.100000000000001" customHeight="1">
      <c r="B455" s="1251" t="str">
        <f t="shared" si="12"/>
        <v/>
      </c>
      <c r="C455" s="2265">
        <f>'Og s3a'!C453</f>
        <v>0</v>
      </c>
      <c r="D455" s="2266"/>
      <c r="E455" s="2266"/>
      <c r="F455" s="2266"/>
      <c r="G455" s="2266"/>
      <c r="H455" s="2267"/>
      <c r="I455" s="2268">
        <f>'Og s3a'!E453</f>
        <v>0</v>
      </c>
      <c r="J455" s="2269"/>
      <c r="K455" s="2269"/>
      <c r="L455" s="2269"/>
      <c r="M455" s="2269"/>
      <c r="N455" s="2270"/>
      <c r="O455" s="872">
        <f>'Og s3a'!F453</f>
        <v>0</v>
      </c>
      <c r="P455" s="945"/>
      <c r="Q455" s="945" t="str">
        <f t="shared" si="13"/>
        <v/>
      </c>
      <c r="R455" s="30"/>
      <c r="S455" s="47"/>
      <c r="T455" s="441">
        <f>'Og s3a'!G453</f>
        <v>0</v>
      </c>
      <c r="U455" s="56">
        <f>'Og s3a'!D453</f>
        <v>0</v>
      </c>
      <c r="V455" s="277">
        <f>Import!K451</f>
        <v>0</v>
      </c>
      <c r="W455" s="278">
        <f>Import!L451</f>
        <v>0</v>
      </c>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row>
    <row r="456" spans="2:57" ht="20.100000000000001" customHeight="1">
      <c r="B456" s="1251" t="str">
        <f t="shared" si="12"/>
        <v/>
      </c>
      <c r="C456" s="2265">
        <f>'Og s3a'!C454</f>
        <v>0</v>
      </c>
      <c r="D456" s="2266"/>
      <c r="E456" s="2266"/>
      <c r="F456" s="2266"/>
      <c r="G456" s="2266"/>
      <c r="H456" s="2267"/>
      <c r="I456" s="2268">
        <f>'Og s3a'!E454</f>
        <v>0</v>
      </c>
      <c r="J456" s="2269"/>
      <c r="K456" s="2269"/>
      <c r="L456" s="2269"/>
      <c r="M456" s="2269"/>
      <c r="N456" s="2270"/>
      <c r="O456" s="872">
        <f>'Og s3a'!F454</f>
        <v>0</v>
      </c>
      <c r="P456" s="945"/>
      <c r="Q456" s="945" t="str">
        <f t="shared" si="13"/>
        <v/>
      </c>
      <c r="R456" s="30"/>
      <c r="S456" s="47"/>
      <c r="T456" s="441">
        <f>'Og s3a'!G454</f>
        <v>0</v>
      </c>
      <c r="U456" s="56">
        <f>'Og s3a'!D454</f>
        <v>0</v>
      </c>
      <c r="V456" s="277">
        <f>Import!K452</f>
        <v>0</v>
      </c>
      <c r="W456" s="278">
        <f>Import!L452</f>
        <v>0</v>
      </c>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row>
    <row r="457" spans="2:57" ht="20.100000000000001" customHeight="1">
      <c r="B457" s="1251" t="str">
        <f t="shared" si="12"/>
        <v/>
      </c>
      <c r="C457" s="2265">
        <f>'Og s3a'!C455</f>
        <v>0</v>
      </c>
      <c r="D457" s="2266"/>
      <c r="E457" s="2266"/>
      <c r="F457" s="2266"/>
      <c r="G457" s="2266"/>
      <c r="H457" s="2267"/>
      <c r="I457" s="2268">
        <f>'Og s3a'!E455</f>
        <v>0</v>
      </c>
      <c r="J457" s="2269"/>
      <c r="K457" s="2269"/>
      <c r="L457" s="2269"/>
      <c r="M457" s="2269"/>
      <c r="N457" s="2270"/>
      <c r="O457" s="872">
        <f>'Og s3a'!F455</f>
        <v>0</v>
      </c>
      <c r="P457" s="945"/>
      <c r="Q457" s="945" t="str">
        <f t="shared" si="13"/>
        <v/>
      </c>
      <c r="R457" s="30"/>
      <c r="S457" s="47"/>
      <c r="T457" s="441">
        <f>'Og s3a'!G455</f>
        <v>0</v>
      </c>
      <c r="U457" s="56">
        <f>'Og s3a'!D455</f>
        <v>0</v>
      </c>
      <c r="V457" s="277">
        <f>Import!K453</f>
        <v>0</v>
      </c>
      <c r="W457" s="278">
        <f>Import!L453</f>
        <v>0</v>
      </c>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row>
    <row r="458" spans="2:57" ht="20.100000000000001" customHeight="1">
      <c r="B458" s="1251" t="str">
        <f t="shared" si="12"/>
        <v/>
      </c>
      <c r="C458" s="2265">
        <f>'Og s3a'!C456</f>
        <v>0</v>
      </c>
      <c r="D458" s="2266"/>
      <c r="E458" s="2266"/>
      <c r="F458" s="2266"/>
      <c r="G458" s="2266"/>
      <c r="H458" s="2267"/>
      <c r="I458" s="2268">
        <f>'Og s3a'!E456</f>
        <v>0</v>
      </c>
      <c r="J458" s="2269"/>
      <c r="K458" s="2269"/>
      <c r="L458" s="2269"/>
      <c r="M458" s="2269"/>
      <c r="N458" s="2270"/>
      <c r="O458" s="872">
        <f>'Og s3a'!F456</f>
        <v>0</v>
      </c>
      <c r="P458" s="945"/>
      <c r="Q458" s="945" t="str">
        <f t="shared" si="13"/>
        <v/>
      </c>
      <c r="R458" s="30"/>
      <c r="S458" s="47"/>
      <c r="T458" s="441">
        <f>'Og s3a'!G456</f>
        <v>0</v>
      </c>
      <c r="U458" s="56">
        <f>'Og s3a'!D456</f>
        <v>0</v>
      </c>
      <c r="V458" s="277">
        <f>Import!K454</f>
        <v>0</v>
      </c>
      <c r="W458" s="278">
        <f>Import!L454</f>
        <v>0</v>
      </c>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row>
    <row r="459" spans="2:57" ht="20.100000000000001" customHeight="1">
      <c r="B459" s="1251" t="str">
        <f t="shared" si="12"/>
        <v/>
      </c>
      <c r="C459" s="2265">
        <f>'Og s3a'!C457</f>
        <v>0</v>
      </c>
      <c r="D459" s="2266"/>
      <c r="E459" s="2266"/>
      <c r="F459" s="2266"/>
      <c r="G459" s="2266"/>
      <c r="H459" s="2267"/>
      <c r="I459" s="2268">
        <f>'Og s3a'!E457</f>
        <v>0</v>
      </c>
      <c r="J459" s="2269"/>
      <c r="K459" s="2269"/>
      <c r="L459" s="2269"/>
      <c r="M459" s="2269"/>
      <c r="N459" s="2270"/>
      <c r="O459" s="872">
        <f>'Og s3a'!F457</f>
        <v>0</v>
      </c>
      <c r="P459" s="945"/>
      <c r="Q459" s="945" t="str">
        <f t="shared" si="13"/>
        <v/>
      </c>
      <c r="R459" s="30"/>
      <c r="S459" s="47"/>
      <c r="T459" s="441">
        <f>'Og s3a'!G457</f>
        <v>0</v>
      </c>
      <c r="U459" s="56">
        <f>'Og s3a'!D457</f>
        <v>0</v>
      </c>
      <c r="V459" s="277">
        <f>Import!K455</f>
        <v>0</v>
      </c>
      <c r="W459" s="278">
        <f>Import!L455</f>
        <v>0</v>
      </c>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row>
    <row r="460" spans="2:57" ht="20.100000000000001" customHeight="1">
      <c r="B460" s="1251" t="str">
        <f t="shared" si="12"/>
        <v/>
      </c>
      <c r="C460" s="2265">
        <f>'Og s3a'!C458</f>
        <v>0</v>
      </c>
      <c r="D460" s="2266"/>
      <c r="E460" s="2266"/>
      <c r="F460" s="2266"/>
      <c r="G460" s="2266"/>
      <c r="H460" s="2267"/>
      <c r="I460" s="2268">
        <f>'Og s3a'!E458</f>
        <v>0</v>
      </c>
      <c r="J460" s="2269"/>
      <c r="K460" s="2269"/>
      <c r="L460" s="2269"/>
      <c r="M460" s="2269"/>
      <c r="N460" s="2270"/>
      <c r="O460" s="872">
        <f>'Og s3a'!F458</f>
        <v>0</v>
      </c>
      <c r="P460" s="945"/>
      <c r="Q460" s="945" t="str">
        <f t="shared" si="13"/>
        <v/>
      </c>
      <c r="R460" s="30"/>
      <c r="S460" s="47"/>
      <c r="T460" s="441">
        <f>'Og s3a'!G458</f>
        <v>0</v>
      </c>
      <c r="U460" s="56">
        <f>'Og s3a'!D458</f>
        <v>0</v>
      </c>
      <c r="V460" s="277">
        <f>Import!K456</f>
        <v>0</v>
      </c>
      <c r="W460" s="278">
        <f>Import!L456</f>
        <v>0</v>
      </c>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row>
    <row r="461" spans="2:57" ht="20.100000000000001" customHeight="1">
      <c r="B461" s="1251" t="str">
        <f t="shared" ref="B461:B524" si="14">IF(O461&gt;0,"Wypełnione","")</f>
        <v/>
      </c>
      <c r="C461" s="2265">
        <f>'Og s3a'!C459</f>
        <v>0</v>
      </c>
      <c r="D461" s="2266"/>
      <c r="E461" s="2266"/>
      <c r="F461" s="2266"/>
      <c r="G461" s="2266"/>
      <c r="H461" s="2267"/>
      <c r="I461" s="2268">
        <f>'Og s3a'!E459</f>
        <v>0</v>
      </c>
      <c r="J461" s="2269"/>
      <c r="K461" s="2269"/>
      <c r="L461" s="2269"/>
      <c r="M461" s="2269"/>
      <c r="N461" s="2270"/>
      <c r="O461" s="872">
        <f>'Og s3a'!F459</f>
        <v>0</v>
      </c>
      <c r="P461" s="945"/>
      <c r="Q461" s="945" t="str">
        <f t="shared" ref="Q461:Q524" si="15">IF(AND(V461=0,W461=0),"",IF(AND(V461&gt;0,W461=0),V461,IF(AND(V461=0,W461&gt;0),W461,IF(AND(V461&gt;0,W461&gt;0),"Nie może być pak. 4 i 5 jednocześnie."))))</f>
        <v/>
      </c>
      <c r="R461" s="30"/>
      <c r="S461" s="47"/>
      <c r="T461" s="441">
        <f>'Og s3a'!G459</f>
        <v>0</v>
      </c>
      <c r="U461" s="56">
        <f>'Og s3a'!D459</f>
        <v>0</v>
      </c>
      <c r="V461" s="277">
        <f>Import!K457</f>
        <v>0</v>
      </c>
      <c r="W461" s="278">
        <f>Import!L457</f>
        <v>0</v>
      </c>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row>
    <row r="462" spans="2:57" ht="20.100000000000001" customHeight="1">
      <c r="B462" s="1251" t="str">
        <f t="shared" si="14"/>
        <v/>
      </c>
      <c r="C462" s="2265">
        <f>'Og s3a'!C460</f>
        <v>0</v>
      </c>
      <c r="D462" s="2266"/>
      <c r="E462" s="2266"/>
      <c r="F462" s="2266"/>
      <c r="G462" s="2266"/>
      <c r="H462" s="2267"/>
      <c r="I462" s="2268">
        <f>'Og s3a'!E460</f>
        <v>0</v>
      </c>
      <c r="J462" s="2269"/>
      <c r="K462" s="2269"/>
      <c r="L462" s="2269"/>
      <c r="M462" s="2269"/>
      <c r="N462" s="2270"/>
      <c r="O462" s="872">
        <f>'Og s3a'!F460</f>
        <v>0</v>
      </c>
      <c r="P462" s="945"/>
      <c r="Q462" s="945" t="str">
        <f t="shared" si="15"/>
        <v/>
      </c>
      <c r="R462" s="30"/>
      <c r="S462" s="47"/>
      <c r="T462" s="441">
        <f>'Og s3a'!G460</f>
        <v>0</v>
      </c>
      <c r="U462" s="56">
        <f>'Og s3a'!D460</f>
        <v>0</v>
      </c>
      <c r="V462" s="277">
        <f>Import!K458</f>
        <v>0</v>
      </c>
      <c r="W462" s="278">
        <f>Import!L458</f>
        <v>0</v>
      </c>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row>
    <row r="463" spans="2:57" ht="20.100000000000001" customHeight="1">
      <c r="B463" s="1251" t="str">
        <f t="shared" si="14"/>
        <v/>
      </c>
      <c r="C463" s="2265">
        <f>'Og s3a'!C461</f>
        <v>0</v>
      </c>
      <c r="D463" s="2266"/>
      <c r="E463" s="2266"/>
      <c r="F463" s="2266"/>
      <c r="G463" s="2266"/>
      <c r="H463" s="2267"/>
      <c r="I463" s="2268">
        <f>'Og s3a'!E461</f>
        <v>0</v>
      </c>
      <c r="J463" s="2269"/>
      <c r="K463" s="2269"/>
      <c r="L463" s="2269"/>
      <c r="M463" s="2269"/>
      <c r="N463" s="2270"/>
      <c r="O463" s="872">
        <f>'Og s3a'!F461</f>
        <v>0</v>
      </c>
      <c r="P463" s="945"/>
      <c r="Q463" s="945" t="str">
        <f t="shared" si="15"/>
        <v/>
      </c>
      <c r="R463" s="30"/>
      <c r="S463" s="47"/>
      <c r="T463" s="441">
        <f>'Og s3a'!G461</f>
        <v>0</v>
      </c>
      <c r="U463" s="56">
        <f>'Og s3a'!D461</f>
        <v>0</v>
      </c>
      <c r="V463" s="277">
        <f>Import!K459</f>
        <v>0</v>
      </c>
      <c r="W463" s="278">
        <f>Import!L459</f>
        <v>0</v>
      </c>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row>
    <row r="464" spans="2:57" ht="20.100000000000001" customHeight="1">
      <c r="B464" s="1251" t="str">
        <f t="shared" si="14"/>
        <v/>
      </c>
      <c r="C464" s="2265">
        <f>'Og s3a'!C462</f>
        <v>0</v>
      </c>
      <c r="D464" s="2266"/>
      <c r="E464" s="2266"/>
      <c r="F464" s="2266"/>
      <c r="G464" s="2266"/>
      <c r="H464" s="2267"/>
      <c r="I464" s="2268">
        <f>'Og s3a'!E462</f>
        <v>0</v>
      </c>
      <c r="J464" s="2269"/>
      <c r="K464" s="2269"/>
      <c r="L464" s="2269"/>
      <c r="M464" s="2269"/>
      <c r="N464" s="2270"/>
      <c r="O464" s="872">
        <f>'Og s3a'!F462</f>
        <v>0</v>
      </c>
      <c r="P464" s="945"/>
      <c r="Q464" s="945" t="str">
        <f t="shared" si="15"/>
        <v/>
      </c>
      <c r="R464" s="30"/>
      <c r="S464" s="47"/>
      <c r="T464" s="441">
        <f>'Og s3a'!G462</f>
        <v>0</v>
      </c>
      <c r="U464" s="56">
        <f>'Og s3a'!D462</f>
        <v>0</v>
      </c>
      <c r="V464" s="277">
        <f>Import!K460</f>
        <v>0</v>
      </c>
      <c r="W464" s="278">
        <f>Import!L460</f>
        <v>0</v>
      </c>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row>
    <row r="465" spans="2:57" ht="20.100000000000001" customHeight="1">
      <c r="B465" s="1251" t="str">
        <f t="shared" si="14"/>
        <v/>
      </c>
      <c r="C465" s="2265">
        <f>'Og s3a'!C463</f>
        <v>0</v>
      </c>
      <c r="D465" s="2266"/>
      <c r="E465" s="2266"/>
      <c r="F465" s="2266"/>
      <c r="G465" s="2266"/>
      <c r="H465" s="2267"/>
      <c r="I465" s="2268">
        <f>'Og s3a'!E463</f>
        <v>0</v>
      </c>
      <c r="J465" s="2269"/>
      <c r="K465" s="2269"/>
      <c r="L465" s="2269"/>
      <c r="M465" s="2269"/>
      <c r="N465" s="2270"/>
      <c r="O465" s="872">
        <f>'Og s3a'!F463</f>
        <v>0</v>
      </c>
      <c r="P465" s="945"/>
      <c r="Q465" s="945" t="str">
        <f t="shared" si="15"/>
        <v/>
      </c>
      <c r="R465" s="30"/>
      <c r="S465" s="47"/>
      <c r="T465" s="441">
        <f>'Og s3a'!G463</f>
        <v>0</v>
      </c>
      <c r="U465" s="56">
        <f>'Og s3a'!D463</f>
        <v>0</v>
      </c>
      <c r="V465" s="277">
        <f>Import!K461</f>
        <v>0</v>
      </c>
      <c r="W465" s="278">
        <f>Import!L461</f>
        <v>0</v>
      </c>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row>
    <row r="466" spans="2:57" ht="20.100000000000001" customHeight="1">
      <c r="B466" s="1251" t="str">
        <f t="shared" si="14"/>
        <v/>
      </c>
      <c r="C466" s="2265">
        <f>'Og s3a'!C464</f>
        <v>0</v>
      </c>
      <c r="D466" s="2266"/>
      <c r="E466" s="2266"/>
      <c r="F466" s="2266"/>
      <c r="G466" s="2266"/>
      <c r="H466" s="2267"/>
      <c r="I466" s="2268">
        <f>'Og s3a'!E464</f>
        <v>0</v>
      </c>
      <c r="J466" s="2269"/>
      <c r="K466" s="2269"/>
      <c r="L466" s="2269"/>
      <c r="M466" s="2269"/>
      <c r="N466" s="2270"/>
      <c r="O466" s="872">
        <f>'Og s3a'!F464</f>
        <v>0</v>
      </c>
      <c r="P466" s="945"/>
      <c r="Q466" s="945" t="str">
        <f t="shared" si="15"/>
        <v/>
      </c>
      <c r="R466" s="30"/>
      <c r="S466" s="47"/>
      <c r="T466" s="441">
        <f>'Og s3a'!G464</f>
        <v>0</v>
      </c>
      <c r="U466" s="56">
        <f>'Og s3a'!D464</f>
        <v>0</v>
      </c>
      <c r="V466" s="277">
        <f>Import!K462</f>
        <v>0</v>
      </c>
      <c r="W466" s="278">
        <f>Import!L462</f>
        <v>0</v>
      </c>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row>
    <row r="467" spans="2:57" ht="20.100000000000001" customHeight="1">
      <c r="B467" s="1251" t="str">
        <f t="shared" si="14"/>
        <v/>
      </c>
      <c r="C467" s="2265">
        <f>'Og s3a'!C465</f>
        <v>0</v>
      </c>
      <c r="D467" s="2266"/>
      <c r="E467" s="2266"/>
      <c r="F467" s="2266"/>
      <c r="G467" s="2266"/>
      <c r="H467" s="2267"/>
      <c r="I467" s="2268">
        <f>'Og s3a'!E465</f>
        <v>0</v>
      </c>
      <c r="J467" s="2269"/>
      <c r="K467" s="2269"/>
      <c r="L467" s="2269"/>
      <c r="M467" s="2269"/>
      <c r="N467" s="2270"/>
      <c r="O467" s="872">
        <f>'Og s3a'!F465</f>
        <v>0</v>
      </c>
      <c r="P467" s="945"/>
      <c r="Q467" s="945" t="str">
        <f t="shared" si="15"/>
        <v/>
      </c>
      <c r="R467" s="30"/>
      <c r="S467" s="47"/>
      <c r="T467" s="441">
        <f>'Og s3a'!G465</f>
        <v>0</v>
      </c>
      <c r="U467" s="56">
        <f>'Og s3a'!D465</f>
        <v>0</v>
      </c>
      <c r="V467" s="277">
        <f>Import!K463</f>
        <v>0</v>
      </c>
      <c r="W467" s="278">
        <f>Import!L463</f>
        <v>0</v>
      </c>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row>
    <row r="468" spans="2:57" ht="20.100000000000001" customHeight="1">
      <c r="B468" s="1251" t="str">
        <f t="shared" si="14"/>
        <v/>
      </c>
      <c r="C468" s="2265">
        <f>'Og s3a'!C466</f>
        <v>0</v>
      </c>
      <c r="D468" s="2266"/>
      <c r="E468" s="2266"/>
      <c r="F468" s="2266"/>
      <c r="G468" s="2266"/>
      <c r="H468" s="2267"/>
      <c r="I468" s="2268">
        <f>'Og s3a'!E466</f>
        <v>0</v>
      </c>
      <c r="J468" s="2269"/>
      <c r="K468" s="2269"/>
      <c r="L468" s="2269"/>
      <c r="M468" s="2269"/>
      <c r="N468" s="2270"/>
      <c r="O468" s="872">
        <f>'Og s3a'!F466</f>
        <v>0</v>
      </c>
      <c r="P468" s="945"/>
      <c r="Q468" s="945" t="str">
        <f t="shared" si="15"/>
        <v/>
      </c>
      <c r="R468" s="30"/>
      <c r="S468" s="47"/>
      <c r="T468" s="441">
        <f>'Og s3a'!G466</f>
        <v>0</v>
      </c>
      <c r="U468" s="56">
        <f>'Og s3a'!D466</f>
        <v>0</v>
      </c>
      <c r="V468" s="277">
        <f>Import!K464</f>
        <v>0</v>
      </c>
      <c r="W468" s="278">
        <f>Import!L464</f>
        <v>0</v>
      </c>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row>
    <row r="469" spans="2:57" ht="20.100000000000001" customHeight="1">
      <c r="B469" s="1251" t="str">
        <f t="shared" si="14"/>
        <v/>
      </c>
      <c r="C469" s="2265">
        <f>'Og s3a'!C467</f>
        <v>0</v>
      </c>
      <c r="D469" s="2266"/>
      <c r="E469" s="2266"/>
      <c r="F469" s="2266"/>
      <c r="G469" s="2266"/>
      <c r="H469" s="2267"/>
      <c r="I469" s="2268">
        <f>'Og s3a'!E467</f>
        <v>0</v>
      </c>
      <c r="J469" s="2269"/>
      <c r="K469" s="2269"/>
      <c r="L469" s="2269"/>
      <c r="M469" s="2269"/>
      <c r="N469" s="2270"/>
      <c r="O469" s="872">
        <f>'Og s3a'!F467</f>
        <v>0</v>
      </c>
      <c r="P469" s="945"/>
      <c r="Q469" s="945" t="str">
        <f t="shared" si="15"/>
        <v/>
      </c>
      <c r="R469" s="30"/>
      <c r="S469" s="47"/>
      <c r="T469" s="441">
        <f>'Og s3a'!G467</f>
        <v>0</v>
      </c>
      <c r="U469" s="56">
        <f>'Og s3a'!D467</f>
        <v>0</v>
      </c>
      <c r="V469" s="277">
        <f>Import!K465</f>
        <v>0</v>
      </c>
      <c r="W469" s="278">
        <f>Import!L465</f>
        <v>0</v>
      </c>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row>
    <row r="470" spans="2:57" ht="20.100000000000001" customHeight="1">
      <c r="B470" s="1251" t="str">
        <f t="shared" si="14"/>
        <v/>
      </c>
      <c r="C470" s="2265">
        <f>'Og s3a'!C468</f>
        <v>0</v>
      </c>
      <c r="D470" s="2266"/>
      <c r="E470" s="2266"/>
      <c r="F470" s="2266"/>
      <c r="G470" s="2266"/>
      <c r="H470" s="2267"/>
      <c r="I470" s="2268">
        <f>'Og s3a'!E468</f>
        <v>0</v>
      </c>
      <c r="J470" s="2269"/>
      <c r="K470" s="2269"/>
      <c r="L470" s="2269"/>
      <c r="M470" s="2269"/>
      <c r="N470" s="2270"/>
      <c r="O470" s="872">
        <f>'Og s3a'!F468</f>
        <v>0</v>
      </c>
      <c r="P470" s="945"/>
      <c r="Q470" s="945" t="str">
        <f t="shared" si="15"/>
        <v/>
      </c>
      <c r="R470" s="30"/>
      <c r="S470" s="47"/>
      <c r="T470" s="441">
        <f>'Og s3a'!G468</f>
        <v>0</v>
      </c>
      <c r="U470" s="56">
        <f>'Og s3a'!D468</f>
        <v>0</v>
      </c>
      <c r="V470" s="277">
        <f>Import!K466</f>
        <v>0</v>
      </c>
      <c r="W470" s="278">
        <f>Import!L466</f>
        <v>0</v>
      </c>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row>
    <row r="471" spans="2:57" ht="20.100000000000001" customHeight="1">
      <c r="B471" s="1251" t="str">
        <f t="shared" si="14"/>
        <v/>
      </c>
      <c r="C471" s="2265">
        <f>'Og s3a'!C469</f>
        <v>0</v>
      </c>
      <c r="D471" s="2266"/>
      <c r="E471" s="2266"/>
      <c r="F471" s="2266"/>
      <c r="G471" s="2266"/>
      <c r="H471" s="2267"/>
      <c r="I471" s="2268">
        <f>'Og s3a'!E469</f>
        <v>0</v>
      </c>
      <c r="J471" s="2269"/>
      <c r="K471" s="2269"/>
      <c r="L471" s="2269"/>
      <c r="M471" s="2269"/>
      <c r="N471" s="2270"/>
      <c r="O471" s="872">
        <f>'Og s3a'!F469</f>
        <v>0</v>
      </c>
      <c r="P471" s="945"/>
      <c r="Q471" s="945" t="str">
        <f t="shared" si="15"/>
        <v/>
      </c>
      <c r="R471" s="30"/>
      <c r="S471" s="47"/>
      <c r="T471" s="441">
        <f>'Og s3a'!G469</f>
        <v>0</v>
      </c>
      <c r="U471" s="56">
        <f>'Og s3a'!D469</f>
        <v>0</v>
      </c>
      <c r="V471" s="277">
        <f>Import!K467</f>
        <v>0</v>
      </c>
      <c r="W471" s="278">
        <f>Import!L467</f>
        <v>0</v>
      </c>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row>
    <row r="472" spans="2:57" ht="20.100000000000001" customHeight="1">
      <c r="B472" s="1251" t="str">
        <f t="shared" si="14"/>
        <v/>
      </c>
      <c r="C472" s="2265">
        <f>'Og s3a'!C470</f>
        <v>0</v>
      </c>
      <c r="D472" s="2266"/>
      <c r="E472" s="2266"/>
      <c r="F472" s="2266"/>
      <c r="G472" s="2266"/>
      <c r="H472" s="2267"/>
      <c r="I472" s="2268">
        <f>'Og s3a'!E470</f>
        <v>0</v>
      </c>
      <c r="J472" s="2269"/>
      <c r="K472" s="2269"/>
      <c r="L472" s="2269"/>
      <c r="M472" s="2269"/>
      <c r="N472" s="2270"/>
      <c r="O472" s="872">
        <f>'Og s3a'!F470</f>
        <v>0</v>
      </c>
      <c r="P472" s="945"/>
      <c r="Q472" s="945" t="str">
        <f t="shared" si="15"/>
        <v/>
      </c>
      <c r="R472" s="30"/>
      <c r="S472" s="47"/>
      <c r="T472" s="441">
        <f>'Og s3a'!G470</f>
        <v>0</v>
      </c>
      <c r="U472" s="56">
        <f>'Og s3a'!D470</f>
        <v>0</v>
      </c>
      <c r="V472" s="277">
        <f>Import!K468</f>
        <v>0</v>
      </c>
      <c r="W472" s="278">
        <f>Import!L468</f>
        <v>0</v>
      </c>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row>
    <row r="473" spans="2:57" ht="20.100000000000001" customHeight="1">
      <c r="B473" s="1251" t="str">
        <f t="shared" si="14"/>
        <v/>
      </c>
      <c r="C473" s="2265">
        <f>'Og s3a'!C471</f>
        <v>0</v>
      </c>
      <c r="D473" s="2266"/>
      <c r="E473" s="2266"/>
      <c r="F473" s="2266"/>
      <c r="G473" s="2266"/>
      <c r="H473" s="2267"/>
      <c r="I473" s="2268">
        <f>'Og s3a'!E471</f>
        <v>0</v>
      </c>
      <c r="J473" s="2269"/>
      <c r="K473" s="2269"/>
      <c r="L473" s="2269"/>
      <c r="M473" s="2269"/>
      <c r="N473" s="2270"/>
      <c r="O473" s="872">
        <f>'Og s3a'!F471</f>
        <v>0</v>
      </c>
      <c r="P473" s="945"/>
      <c r="Q473" s="945" t="str">
        <f t="shared" si="15"/>
        <v/>
      </c>
      <c r="R473" s="30"/>
      <c r="S473" s="47"/>
      <c r="T473" s="441">
        <f>'Og s3a'!G471</f>
        <v>0</v>
      </c>
      <c r="U473" s="56">
        <f>'Og s3a'!D471</f>
        <v>0</v>
      </c>
      <c r="V473" s="277">
        <f>Import!K469</f>
        <v>0</v>
      </c>
      <c r="W473" s="278">
        <f>Import!L469</f>
        <v>0</v>
      </c>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row>
    <row r="474" spans="2:57" ht="20.100000000000001" customHeight="1">
      <c r="B474" s="1251" t="str">
        <f t="shared" si="14"/>
        <v/>
      </c>
      <c r="C474" s="2265">
        <f>'Og s3a'!C472</f>
        <v>0</v>
      </c>
      <c r="D474" s="2266"/>
      <c r="E474" s="2266"/>
      <c r="F474" s="2266"/>
      <c r="G474" s="2266"/>
      <c r="H474" s="2267"/>
      <c r="I474" s="2268">
        <f>'Og s3a'!E472</f>
        <v>0</v>
      </c>
      <c r="J474" s="2269"/>
      <c r="K474" s="2269"/>
      <c r="L474" s="2269"/>
      <c r="M474" s="2269"/>
      <c r="N474" s="2270"/>
      <c r="O474" s="872">
        <f>'Og s3a'!F472</f>
        <v>0</v>
      </c>
      <c r="P474" s="945"/>
      <c r="Q474" s="945" t="str">
        <f t="shared" si="15"/>
        <v/>
      </c>
      <c r="R474" s="30"/>
      <c r="S474" s="47"/>
      <c r="T474" s="441">
        <f>'Og s3a'!G472</f>
        <v>0</v>
      </c>
      <c r="U474" s="56">
        <f>'Og s3a'!D472</f>
        <v>0</v>
      </c>
      <c r="V474" s="277">
        <f>Import!K470</f>
        <v>0</v>
      </c>
      <c r="W474" s="278">
        <f>Import!L470</f>
        <v>0</v>
      </c>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row>
    <row r="475" spans="2:57" ht="20.100000000000001" customHeight="1">
      <c r="B475" s="1251" t="str">
        <f t="shared" si="14"/>
        <v/>
      </c>
      <c r="C475" s="2265">
        <f>'Og s3a'!C473</f>
        <v>0</v>
      </c>
      <c r="D475" s="2266"/>
      <c r="E475" s="2266"/>
      <c r="F475" s="2266"/>
      <c r="G475" s="2266"/>
      <c r="H475" s="2267"/>
      <c r="I475" s="2268">
        <f>'Og s3a'!E473</f>
        <v>0</v>
      </c>
      <c r="J475" s="2269"/>
      <c r="K475" s="2269"/>
      <c r="L475" s="2269"/>
      <c r="M475" s="2269"/>
      <c r="N475" s="2270"/>
      <c r="O475" s="872">
        <f>'Og s3a'!F473</f>
        <v>0</v>
      </c>
      <c r="P475" s="945"/>
      <c r="Q475" s="945" t="str">
        <f t="shared" si="15"/>
        <v/>
      </c>
      <c r="R475" s="30"/>
      <c r="S475" s="47"/>
      <c r="T475" s="441">
        <f>'Og s3a'!G473</f>
        <v>0</v>
      </c>
      <c r="U475" s="56">
        <f>'Og s3a'!D473</f>
        <v>0</v>
      </c>
      <c r="V475" s="277">
        <f>Import!K471</f>
        <v>0</v>
      </c>
      <c r="W475" s="278">
        <f>Import!L471</f>
        <v>0</v>
      </c>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row>
    <row r="476" spans="2:57" ht="20.100000000000001" customHeight="1">
      <c r="B476" s="1251" t="str">
        <f t="shared" si="14"/>
        <v/>
      </c>
      <c r="C476" s="2265">
        <f>'Og s3a'!C474</f>
        <v>0</v>
      </c>
      <c r="D476" s="2266"/>
      <c r="E476" s="2266"/>
      <c r="F476" s="2266"/>
      <c r="G476" s="2266"/>
      <c r="H476" s="2267"/>
      <c r="I476" s="2268">
        <f>'Og s3a'!E474</f>
        <v>0</v>
      </c>
      <c r="J476" s="2269"/>
      <c r="K476" s="2269"/>
      <c r="L476" s="2269"/>
      <c r="M476" s="2269"/>
      <c r="N476" s="2270"/>
      <c r="O476" s="872">
        <f>'Og s3a'!F474</f>
        <v>0</v>
      </c>
      <c r="P476" s="945"/>
      <c r="Q476" s="945" t="str">
        <f t="shared" si="15"/>
        <v/>
      </c>
      <c r="R476" s="30"/>
      <c r="S476" s="47"/>
      <c r="T476" s="441">
        <f>'Og s3a'!G474</f>
        <v>0</v>
      </c>
      <c r="U476" s="56">
        <f>'Og s3a'!D474</f>
        <v>0</v>
      </c>
      <c r="V476" s="277">
        <f>Import!K472</f>
        <v>0</v>
      </c>
      <c r="W476" s="278">
        <f>Import!L472</f>
        <v>0</v>
      </c>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row>
    <row r="477" spans="2:57" ht="20.100000000000001" customHeight="1">
      <c r="B477" s="1251" t="str">
        <f t="shared" si="14"/>
        <v/>
      </c>
      <c r="C477" s="2265">
        <f>'Og s3a'!C475</f>
        <v>0</v>
      </c>
      <c r="D477" s="2266"/>
      <c r="E477" s="2266"/>
      <c r="F477" s="2266"/>
      <c r="G477" s="2266"/>
      <c r="H477" s="2267"/>
      <c r="I477" s="2268">
        <f>'Og s3a'!E475</f>
        <v>0</v>
      </c>
      <c r="J477" s="2269"/>
      <c r="K477" s="2269"/>
      <c r="L477" s="2269"/>
      <c r="M477" s="2269"/>
      <c r="N477" s="2270"/>
      <c r="O477" s="872">
        <f>'Og s3a'!F475</f>
        <v>0</v>
      </c>
      <c r="P477" s="945"/>
      <c r="Q477" s="945" t="str">
        <f t="shared" si="15"/>
        <v/>
      </c>
      <c r="R477" s="30"/>
      <c r="S477" s="47"/>
      <c r="T477" s="441">
        <f>'Og s3a'!G475</f>
        <v>0</v>
      </c>
      <c r="U477" s="56">
        <f>'Og s3a'!D475</f>
        <v>0</v>
      </c>
      <c r="V477" s="277">
        <f>Import!K473</f>
        <v>0</v>
      </c>
      <c r="W477" s="278">
        <f>Import!L473</f>
        <v>0</v>
      </c>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row>
    <row r="478" spans="2:57" ht="20.100000000000001" customHeight="1">
      <c r="B478" s="1251" t="str">
        <f t="shared" si="14"/>
        <v/>
      </c>
      <c r="C478" s="2265">
        <f>'Og s3a'!C476</f>
        <v>0</v>
      </c>
      <c r="D478" s="2266"/>
      <c r="E478" s="2266"/>
      <c r="F478" s="2266"/>
      <c r="G478" s="2266"/>
      <c r="H478" s="2267"/>
      <c r="I478" s="2268">
        <f>'Og s3a'!E476</f>
        <v>0</v>
      </c>
      <c r="J478" s="2269"/>
      <c r="K478" s="2269"/>
      <c r="L478" s="2269"/>
      <c r="M478" s="2269"/>
      <c r="N478" s="2270"/>
      <c r="O478" s="872">
        <f>'Og s3a'!F476</f>
        <v>0</v>
      </c>
      <c r="P478" s="945"/>
      <c r="Q478" s="945" t="str">
        <f t="shared" si="15"/>
        <v/>
      </c>
      <c r="R478" s="30"/>
      <c r="S478" s="47"/>
      <c r="T478" s="441">
        <f>'Og s3a'!G476</f>
        <v>0</v>
      </c>
      <c r="U478" s="56">
        <f>'Og s3a'!D476</f>
        <v>0</v>
      </c>
      <c r="V478" s="277">
        <f>Import!K474</f>
        <v>0</v>
      </c>
      <c r="W478" s="278">
        <f>Import!L474</f>
        <v>0</v>
      </c>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row>
    <row r="479" spans="2:57" ht="20.100000000000001" customHeight="1">
      <c r="B479" s="1251" t="str">
        <f t="shared" si="14"/>
        <v/>
      </c>
      <c r="C479" s="2265">
        <f>'Og s3a'!C477</f>
        <v>0</v>
      </c>
      <c r="D479" s="2266"/>
      <c r="E479" s="2266"/>
      <c r="F479" s="2266"/>
      <c r="G479" s="2266"/>
      <c r="H479" s="2267"/>
      <c r="I479" s="2268">
        <f>'Og s3a'!E477</f>
        <v>0</v>
      </c>
      <c r="J479" s="2269"/>
      <c r="K479" s="2269"/>
      <c r="L479" s="2269"/>
      <c r="M479" s="2269"/>
      <c r="N479" s="2270"/>
      <c r="O479" s="872">
        <f>'Og s3a'!F477</f>
        <v>0</v>
      </c>
      <c r="P479" s="945"/>
      <c r="Q479" s="945" t="str">
        <f t="shared" si="15"/>
        <v/>
      </c>
      <c r="R479" s="30"/>
      <c r="S479" s="47"/>
      <c r="T479" s="441">
        <f>'Og s3a'!G477</f>
        <v>0</v>
      </c>
      <c r="U479" s="56">
        <f>'Og s3a'!D477</f>
        <v>0</v>
      </c>
      <c r="V479" s="277">
        <f>Import!K475</f>
        <v>0</v>
      </c>
      <c r="W479" s="278">
        <f>Import!L475</f>
        <v>0</v>
      </c>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row>
    <row r="480" spans="2:57" ht="20.100000000000001" customHeight="1">
      <c r="B480" s="1251" t="str">
        <f t="shared" si="14"/>
        <v/>
      </c>
      <c r="C480" s="2265">
        <f>'Og s3a'!C478</f>
        <v>0</v>
      </c>
      <c r="D480" s="2266"/>
      <c r="E480" s="2266"/>
      <c r="F480" s="2266"/>
      <c r="G480" s="2266"/>
      <c r="H480" s="2267"/>
      <c r="I480" s="2268">
        <f>'Og s3a'!E478</f>
        <v>0</v>
      </c>
      <c r="J480" s="2269"/>
      <c r="K480" s="2269"/>
      <c r="L480" s="2269"/>
      <c r="M480" s="2269"/>
      <c r="N480" s="2270"/>
      <c r="O480" s="872">
        <f>'Og s3a'!F478</f>
        <v>0</v>
      </c>
      <c r="P480" s="945"/>
      <c r="Q480" s="945" t="str">
        <f t="shared" si="15"/>
        <v/>
      </c>
      <c r="R480" s="30"/>
      <c r="S480" s="47"/>
      <c r="T480" s="441">
        <f>'Og s3a'!G478</f>
        <v>0</v>
      </c>
      <c r="U480" s="56">
        <f>'Og s3a'!D478</f>
        <v>0</v>
      </c>
      <c r="V480" s="277">
        <f>Import!K476</f>
        <v>0</v>
      </c>
      <c r="W480" s="278">
        <f>Import!L476</f>
        <v>0</v>
      </c>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row>
    <row r="481" spans="2:57" ht="20.100000000000001" customHeight="1">
      <c r="B481" s="1251" t="str">
        <f t="shared" si="14"/>
        <v/>
      </c>
      <c r="C481" s="2265">
        <f>'Og s3a'!C479</f>
        <v>0</v>
      </c>
      <c r="D481" s="2266"/>
      <c r="E481" s="2266"/>
      <c r="F481" s="2266"/>
      <c r="G481" s="2266"/>
      <c r="H481" s="2267"/>
      <c r="I481" s="2268">
        <f>'Og s3a'!E479</f>
        <v>0</v>
      </c>
      <c r="J481" s="2269"/>
      <c r="K481" s="2269"/>
      <c r="L481" s="2269"/>
      <c r="M481" s="2269"/>
      <c r="N481" s="2270"/>
      <c r="O481" s="872">
        <f>'Og s3a'!F479</f>
        <v>0</v>
      </c>
      <c r="P481" s="945"/>
      <c r="Q481" s="945" t="str">
        <f t="shared" si="15"/>
        <v/>
      </c>
      <c r="R481" s="30"/>
      <c r="S481" s="47"/>
      <c r="T481" s="441">
        <f>'Og s3a'!G479</f>
        <v>0</v>
      </c>
      <c r="U481" s="56">
        <f>'Og s3a'!D479</f>
        <v>0</v>
      </c>
      <c r="V481" s="277">
        <f>Import!K477</f>
        <v>0</v>
      </c>
      <c r="W481" s="278">
        <f>Import!L477</f>
        <v>0</v>
      </c>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row>
    <row r="482" spans="2:57" ht="20.100000000000001" customHeight="1">
      <c r="B482" s="1251" t="str">
        <f t="shared" si="14"/>
        <v/>
      </c>
      <c r="C482" s="2265">
        <f>'Og s3a'!C480</f>
        <v>0</v>
      </c>
      <c r="D482" s="2266"/>
      <c r="E482" s="2266"/>
      <c r="F482" s="2266"/>
      <c r="G482" s="2266"/>
      <c r="H482" s="2267"/>
      <c r="I482" s="2268">
        <f>'Og s3a'!E480</f>
        <v>0</v>
      </c>
      <c r="J482" s="2269"/>
      <c r="K482" s="2269"/>
      <c r="L482" s="2269"/>
      <c r="M482" s="2269"/>
      <c r="N482" s="2270"/>
      <c r="O482" s="872">
        <f>'Og s3a'!F480</f>
        <v>0</v>
      </c>
      <c r="P482" s="945"/>
      <c r="Q482" s="945" t="str">
        <f t="shared" si="15"/>
        <v/>
      </c>
      <c r="R482" s="30"/>
      <c r="S482" s="47"/>
      <c r="T482" s="441">
        <f>'Og s3a'!G480</f>
        <v>0</v>
      </c>
      <c r="U482" s="56">
        <f>'Og s3a'!D480</f>
        <v>0</v>
      </c>
      <c r="V482" s="277">
        <f>Import!K478</f>
        <v>0</v>
      </c>
      <c r="W482" s="278">
        <f>Import!L478</f>
        <v>0</v>
      </c>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row>
    <row r="483" spans="2:57" ht="20.100000000000001" customHeight="1">
      <c r="B483" s="1251" t="str">
        <f t="shared" si="14"/>
        <v/>
      </c>
      <c r="C483" s="2265">
        <f>'Og s3a'!C481</f>
        <v>0</v>
      </c>
      <c r="D483" s="2266"/>
      <c r="E483" s="2266"/>
      <c r="F483" s="2266"/>
      <c r="G483" s="2266"/>
      <c r="H483" s="2267"/>
      <c r="I483" s="2268">
        <f>'Og s3a'!E481</f>
        <v>0</v>
      </c>
      <c r="J483" s="2269"/>
      <c r="K483" s="2269"/>
      <c r="L483" s="2269"/>
      <c r="M483" s="2269"/>
      <c r="N483" s="2270"/>
      <c r="O483" s="872">
        <f>'Og s3a'!F481</f>
        <v>0</v>
      </c>
      <c r="P483" s="945"/>
      <c r="Q483" s="945" t="str">
        <f t="shared" si="15"/>
        <v/>
      </c>
      <c r="R483" s="30"/>
      <c r="S483" s="47"/>
      <c r="T483" s="441">
        <f>'Og s3a'!G481</f>
        <v>0</v>
      </c>
      <c r="U483" s="56">
        <f>'Og s3a'!D481</f>
        <v>0</v>
      </c>
      <c r="V483" s="277">
        <f>Import!K479</f>
        <v>0</v>
      </c>
      <c r="W483" s="278">
        <f>Import!L479</f>
        <v>0</v>
      </c>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row>
    <row r="484" spans="2:57" ht="20.100000000000001" customHeight="1">
      <c r="B484" s="1251" t="str">
        <f t="shared" si="14"/>
        <v/>
      </c>
      <c r="C484" s="2265">
        <f>'Og s3a'!C482</f>
        <v>0</v>
      </c>
      <c r="D484" s="2266"/>
      <c r="E484" s="2266"/>
      <c r="F484" s="2266"/>
      <c r="G484" s="2266"/>
      <c r="H484" s="2267"/>
      <c r="I484" s="2268">
        <f>'Og s3a'!E482</f>
        <v>0</v>
      </c>
      <c r="J484" s="2269"/>
      <c r="K484" s="2269"/>
      <c r="L484" s="2269"/>
      <c r="M484" s="2269"/>
      <c r="N484" s="2270"/>
      <c r="O484" s="872">
        <f>'Og s3a'!F482</f>
        <v>0</v>
      </c>
      <c r="P484" s="945"/>
      <c r="Q484" s="945" t="str">
        <f t="shared" si="15"/>
        <v/>
      </c>
      <c r="R484" s="30"/>
      <c r="S484" s="47"/>
      <c r="T484" s="441">
        <f>'Og s3a'!G482</f>
        <v>0</v>
      </c>
      <c r="U484" s="56">
        <f>'Og s3a'!D482</f>
        <v>0</v>
      </c>
      <c r="V484" s="277">
        <f>Import!K480</f>
        <v>0</v>
      </c>
      <c r="W484" s="278">
        <f>Import!L480</f>
        <v>0</v>
      </c>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row>
    <row r="485" spans="2:57" ht="20.100000000000001" customHeight="1">
      <c r="B485" s="1251" t="str">
        <f t="shared" si="14"/>
        <v/>
      </c>
      <c r="C485" s="2265">
        <f>'Og s3a'!C483</f>
        <v>0</v>
      </c>
      <c r="D485" s="2266"/>
      <c r="E485" s="2266"/>
      <c r="F485" s="2266"/>
      <c r="G485" s="2266"/>
      <c r="H485" s="2267"/>
      <c r="I485" s="2268">
        <f>'Og s3a'!E483</f>
        <v>0</v>
      </c>
      <c r="J485" s="2269"/>
      <c r="K485" s="2269"/>
      <c r="L485" s="2269"/>
      <c r="M485" s="2269"/>
      <c r="N485" s="2270"/>
      <c r="O485" s="872">
        <f>'Og s3a'!F483</f>
        <v>0</v>
      </c>
      <c r="P485" s="945"/>
      <c r="Q485" s="945" t="str">
        <f t="shared" si="15"/>
        <v/>
      </c>
      <c r="R485" s="30"/>
      <c r="S485" s="47"/>
      <c r="T485" s="441">
        <f>'Og s3a'!G483</f>
        <v>0</v>
      </c>
      <c r="U485" s="56">
        <f>'Og s3a'!D483</f>
        <v>0</v>
      </c>
      <c r="V485" s="277">
        <f>Import!K481</f>
        <v>0</v>
      </c>
      <c r="W485" s="278">
        <f>Import!L481</f>
        <v>0</v>
      </c>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row>
    <row r="486" spans="2:57" ht="20.100000000000001" customHeight="1">
      <c r="B486" s="1251" t="str">
        <f t="shared" si="14"/>
        <v/>
      </c>
      <c r="C486" s="2265">
        <f>'Og s3a'!C484</f>
        <v>0</v>
      </c>
      <c r="D486" s="2266"/>
      <c r="E486" s="2266"/>
      <c r="F486" s="2266"/>
      <c r="G486" s="2266"/>
      <c r="H486" s="2267"/>
      <c r="I486" s="2268">
        <f>'Og s3a'!E484</f>
        <v>0</v>
      </c>
      <c r="J486" s="2269"/>
      <c r="K486" s="2269"/>
      <c r="L486" s="2269"/>
      <c r="M486" s="2269"/>
      <c r="N486" s="2270"/>
      <c r="O486" s="872">
        <f>'Og s3a'!F484</f>
        <v>0</v>
      </c>
      <c r="P486" s="945"/>
      <c r="Q486" s="945" t="str">
        <f t="shared" si="15"/>
        <v/>
      </c>
      <c r="R486" s="30"/>
      <c r="S486" s="47"/>
      <c r="T486" s="441">
        <f>'Og s3a'!G484</f>
        <v>0</v>
      </c>
      <c r="U486" s="56">
        <f>'Og s3a'!D484</f>
        <v>0</v>
      </c>
      <c r="V486" s="277">
        <f>Import!K482</f>
        <v>0</v>
      </c>
      <c r="W486" s="278">
        <f>Import!L482</f>
        <v>0</v>
      </c>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row>
    <row r="487" spans="2:57" ht="20.100000000000001" customHeight="1">
      <c r="B487" s="1251" t="str">
        <f t="shared" si="14"/>
        <v/>
      </c>
      <c r="C487" s="2265">
        <f>'Og s3a'!C485</f>
        <v>0</v>
      </c>
      <c r="D487" s="2266"/>
      <c r="E487" s="2266"/>
      <c r="F487" s="2266"/>
      <c r="G487" s="2266"/>
      <c r="H487" s="2267"/>
      <c r="I487" s="2268">
        <f>'Og s3a'!E485</f>
        <v>0</v>
      </c>
      <c r="J487" s="2269"/>
      <c r="K487" s="2269"/>
      <c r="L487" s="2269"/>
      <c r="M487" s="2269"/>
      <c r="N487" s="2270"/>
      <c r="O487" s="872">
        <f>'Og s3a'!F485</f>
        <v>0</v>
      </c>
      <c r="P487" s="945"/>
      <c r="Q487" s="945" t="str">
        <f t="shared" si="15"/>
        <v/>
      </c>
      <c r="R487" s="30"/>
      <c r="S487" s="47"/>
      <c r="T487" s="441">
        <f>'Og s3a'!G485</f>
        <v>0</v>
      </c>
      <c r="U487" s="56">
        <f>'Og s3a'!D485</f>
        <v>0</v>
      </c>
      <c r="V487" s="277">
        <f>Import!K483</f>
        <v>0</v>
      </c>
      <c r="W487" s="278">
        <f>Import!L483</f>
        <v>0</v>
      </c>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row>
    <row r="488" spans="2:57" ht="20.100000000000001" customHeight="1">
      <c r="B488" s="1251" t="str">
        <f t="shared" si="14"/>
        <v/>
      </c>
      <c r="C488" s="2265">
        <f>'Og s3a'!C486</f>
        <v>0</v>
      </c>
      <c r="D488" s="2266"/>
      <c r="E488" s="2266"/>
      <c r="F488" s="2266"/>
      <c r="G488" s="2266"/>
      <c r="H488" s="2267"/>
      <c r="I488" s="2268">
        <f>'Og s3a'!E486</f>
        <v>0</v>
      </c>
      <c r="J488" s="2269"/>
      <c r="K488" s="2269"/>
      <c r="L488" s="2269"/>
      <c r="M488" s="2269"/>
      <c r="N488" s="2270"/>
      <c r="O488" s="872">
        <f>'Og s3a'!F486</f>
        <v>0</v>
      </c>
      <c r="P488" s="945"/>
      <c r="Q488" s="945" t="str">
        <f t="shared" si="15"/>
        <v/>
      </c>
      <c r="R488" s="30"/>
      <c r="S488" s="47"/>
      <c r="T488" s="441">
        <f>'Og s3a'!G486</f>
        <v>0</v>
      </c>
      <c r="U488" s="56">
        <f>'Og s3a'!D486</f>
        <v>0</v>
      </c>
      <c r="V488" s="277">
        <f>Import!K484</f>
        <v>0</v>
      </c>
      <c r="W488" s="278">
        <f>Import!L484</f>
        <v>0</v>
      </c>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row>
    <row r="489" spans="2:57" ht="20.100000000000001" customHeight="1">
      <c r="B489" s="1251" t="str">
        <f t="shared" si="14"/>
        <v/>
      </c>
      <c r="C489" s="2265">
        <f>'Og s3a'!C487</f>
        <v>0</v>
      </c>
      <c r="D489" s="2266"/>
      <c r="E489" s="2266"/>
      <c r="F489" s="2266"/>
      <c r="G489" s="2266"/>
      <c r="H489" s="2267"/>
      <c r="I489" s="2268">
        <f>'Og s3a'!E487</f>
        <v>0</v>
      </c>
      <c r="J489" s="2269"/>
      <c r="K489" s="2269"/>
      <c r="L489" s="2269"/>
      <c r="M489" s="2269"/>
      <c r="N489" s="2270"/>
      <c r="O489" s="872">
        <f>'Og s3a'!F487</f>
        <v>0</v>
      </c>
      <c r="P489" s="945"/>
      <c r="Q489" s="945" t="str">
        <f t="shared" si="15"/>
        <v/>
      </c>
      <c r="R489" s="30"/>
      <c r="S489" s="47"/>
      <c r="T489" s="441">
        <f>'Og s3a'!G487</f>
        <v>0</v>
      </c>
      <c r="U489" s="56">
        <f>'Og s3a'!D487</f>
        <v>0</v>
      </c>
      <c r="V489" s="277">
        <f>Import!K485</f>
        <v>0</v>
      </c>
      <c r="W489" s="278">
        <f>Import!L485</f>
        <v>0</v>
      </c>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row>
    <row r="490" spans="2:57" ht="20.100000000000001" customHeight="1">
      <c r="B490" s="1251" t="str">
        <f t="shared" si="14"/>
        <v/>
      </c>
      <c r="C490" s="2265">
        <f>'Og s3a'!C488</f>
        <v>0</v>
      </c>
      <c r="D490" s="2266"/>
      <c r="E490" s="2266"/>
      <c r="F490" s="2266"/>
      <c r="G490" s="2266"/>
      <c r="H490" s="2267"/>
      <c r="I490" s="2268">
        <f>'Og s3a'!E488</f>
        <v>0</v>
      </c>
      <c r="J490" s="2269"/>
      <c r="K490" s="2269"/>
      <c r="L490" s="2269"/>
      <c r="M490" s="2269"/>
      <c r="N490" s="2270"/>
      <c r="O490" s="872">
        <f>'Og s3a'!F488</f>
        <v>0</v>
      </c>
      <c r="P490" s="945"/>
      <c r="Q490" s="945" t="str">
        <f t="shared" si="15"/>
        <v/>
      </c>
      <c r="R490" s="30"/>
      <c r="S490" s="47"/>
      <c r="T490" s="441">
        <f>'Og s3a'!G488</f>
        <v>0</v>
      </c>
      <c r="U490" s="56">
        <f>'Og s3a'!D488</f>
        <v>0</v>
      </c>
      <c r="V490" s="277">
        <f>Import!K486</f>
        <v>0</v>
      </c>
      <c r="W490" s="278">
        <f>Import!L486</f>
        <v>0</v>
      </c>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row>
    <row r="491" spans="2:57" ht="20.100000000000001" customHeight="1">
      <c r="B491" s="1251" t="str">
        <f t="shared" si="14"/>
        <v/>
      </c>
      <c r="C491" s="2265">
        <f>'Og s3a'!C489</f>
        <v>0</v>
      </c>
      <c r="D491" s="2266"/>
      <c r="E491" s="2266"/>
      <c r="F491" s="2266"/>
      <c r="G491" s="2266"/>
      <c r="H491" s="2267"/>
      <c r="I491" s="2268">
        <f>'Og s3a'!E489</f>
        <v>0</v>
      </c>
      <c r="J491" s="2269"/>
      <c r="K491" s="2269"/>
      <c r="L491" s="2269"/>
      <c r="M491" s="2269"/>
      <c r="N491" s="2270"/>
      <c r="O491" s="872">
        <f>'Og s3a'!F489</f>
        <v>0</v>
      </c>
      <c r="P491" s="945"/>
      <c r="Q491" s="945" t="str">
        <f t="shared" si="15"/>
        <v/>
      </c>
      <c r="R491" s="30"/>
      <c r="S491" s="47"/>
      <c r="T491" s="441">
        <f>'Og s3a'!G489</f>
        <v>0</v>
      </c>
      <c r="U491" s="56">
        <f>'Og s3a'!D489</f>
        <v>0</v>
      </c>
      <c r="V491" s="277">
        <f>Import!K487</f>
        <v>0</v>
      </c>
      <c r="W491" s="278">
        <f>Import!L487</f>
        <v>0</v>
      </c>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row>
    <row r="492" spans="2:57" ht="20.100000000000001" customHeight="1">
      <c r="B492" s="1251" t="str">
        <f t="shared" si="14"/>
        <v/>
      </c>
      <c r="C492" s="2265">
        <f>'Og s3a'!C490</f>
        <v>0</v>
      </c>
      <c r="D492" s="2266"/>
      <c r="E492" s="2266"/>
      <c r="F492" s="2266"/>
      <c r="G492" s="2266"/>
      <c r="H492" s="2267"/>
      <c r="I492" s="2268">
        <f>'Og s3a'!E490</f>
        <v>0</v>
      </c>
      <c r="J492" s="2269"/>
      <c r="K492" s="2269"/>
      <c r="L492" s="2269"/>
      <c r="M492" s="2269"/>
      <c r="N492" s="2270"/>
      <c r="O492" s="872">
        <f>'Og s3a'!F490</f>
        <v>0</v>
      </c>
      <c r="P492" s="945"/>
      <c r="Q492" s="945" t="str">
        <f t="shared" si="15"/>
        <v/>
      </c>
      <c r="R492" s="30"/>
      <c r="S492" s="47"/>
      <c r="T492" s="441">
        <f>'Og s3a'!G490</f>
        <v>0</v>
      </c>
      <c r="U492" s="56">
        <f>'Og s3a'!D490</f>
        <v>0</v>
      </c>
      <c r="V492" s="277">
        <f>Import!K488</f>
        <v>0</v>
      </c>
      <c r="W492" s="278">
        <f>Import!L488</f>
        <v>0</v>
      </c>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row>
    <row r="493" spans="2:57" ht="20.100000000000001" customHeight="1">
      <c r="B493" s="1251" t="str">
        <f t="shared" si="14"/>
        <v/>
      </c>
      <c r="C493" s="2265">
        <f>'Og s3a'!C491</f>
        <v>0</v>
      </c>
      <c r="D493" s="2266"/>
      <c r="E493" s="2266"/>
      <c r="F493" s="2266"/>
      <c r="G493" s="2266"/>
      <c r="H493" s="2267"/>
      <c r="I493" s="2268">
        <f>'Og s3a'!E491</f>
        <v>0</v>
      </c>
      <c r="J493" s="2269"/>
      <c r="K493" s="2269"/>
      <c r="L493" s="2269"/>
      <c r="M493" s="2269"/>
      <c r="N493" s="2270"/>
      <c r="O493" s="872">
        <f>'Og s3a'!F491</f>
        <v>0</v>
      </c>
      <c r="P493" s="945"/>
      <c r="Q493" s="945" t="str">
        <f t="shared" si="15"/>
        <v/>
      </c>
      <c r="R493" s="30"/>
      <c r="S493" s="47"/>
      <c r="T493" s="441">
        <f>'Og s3a'!G491</f>
        <v>0</v>
      </c>
      <c r="U493" s="56">
        <f>'Og s3a'!D491</f>
        <v>0</v>
      </c>
      <c r="V493" s="277">
        <f>Import!K489</f>
        <v>0</v>
      </c>
      <c r="W493" s="278">
        <f>Import!L489</f>
        <v>0</v>
      </c>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row>
    <row r="494" spans="2:57" ht="20.100000000000001" customHeight="1">
      <c r="B494" s="1251" t="str">
        <f t="shared" si="14"/>
        <v/>
      </c>
      <c r="C494" s="2265">
        <f>'Og s3a'!C492</f>
        <v>0</v>
      </c>
      <c r="D494" s="2266"/>
      <c r="E494" s="2266"/>
      <c r="F494" s="2266"/>
      <c r="G494" s="2266"/>
      <c r="H494" s="2267"/>
      <c r="I494" s="2268">
        <f>'Og s3a'!E492</f>
        <v>0</v>
      </c>
      <c r="J494" s="2269"/>
      <c r="K494" s="2269"/>
      <c r="L494" s="2269"/>
      <c r="M494" s="2269"/>
      <c r="N494" s="2270"/>
      <c r="O494" s="872">
        <f>'Og s3a'!F492</f>
        <v>0</v>
      </c>
      <c r="P494" s="945"/>
      <c r="Q494" s="945" t="str">
        <f t="shared" si="15"/>
        <v/>
      </c>
      <c r="R494" s="30"/>
      <c r="S494" s="47"/>
      <c r="T494" s="441">
        <f>'Og s3a'!G492</f>
        <v>0</v>
      </c>
      <c r="U494" s="56">
        <f>'Og s3a'!D492</f>
        <v>0</v>
      </c>
      <c r="V494" s="277">
        <f>Import!K490</f>
        <v>0</v>
      </c>
      <c r="W494" s="278">
        <f>Import!L490</f>
        <v>0</v>
      </c>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row>
    <row r="495" spans="2:57" ht="20.100000000000001" customHeight="1">
      <c r="B495" s="1251" t="str">
        <f t="shared" si="14"/>
        <v/>
      </c>
      <c r="C495" s="2265">
        <f>'Og s3a'!C493</f>
        <v>0</v>
      </c>
      <c r="D495" s="2266"/>
      <c r="E495" s="2266"/>
      <c r="F495" s="2266"/>
      <c r="G495" s="2266"/>
      <c r="H495" s="2267"/>
      <c r="I495" s="2268">
        <f>'Og s3a'!E493</f>
        <v>0</v>
      </c>
      <c r="J495" s="2269"/>
      <c r="K495" s="2269"/>
      <c r="L495" s="2269"/>
      <c r="M495" s="2269"/>
      <c r="N495" s="2270"/>
      <c r="O495" s="872">
        <f>'Og s3a'!F493</f>
        <v>0</v>
      </c>
      <c r="P495" s="945"/>
      <c r="Q495" s="945" t="str">
        <f t="shared" si="15"/>
        <v/>
      </c>
      <c r="R495" s="30"/>
      <c r="S495" s="47"/>
      <c r="T495" s="441">
        <f>'Og s3a'!G493</f>
        <v>0</v>
      </c>
      <c r="U495" s="56">
        <f>'Og s3a'!D493</f>
        <v>0</v>
      </c>
      <c r="V495" s="277">
        <f>Import!K491</f>
        <v>0</v>
      </c>
      <c r="W495" s="278">
        <f>Import!L491</f>
        <v>0</v>
      </c>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row>
    <row r="496" spans="2:57" ht="20.100000000000001" customHeight="1">
      <c r="B496" s="1251" t="str">
        <f t="shared" si="14"/>
        <v/>
      </c>
      <c r="C496" s="2265">
        <f>'Og s3a'!C494</f>
        <v>0</v>
      </c>
      <c r="D496" s="2266"/>
      <c r="E496" s="2266"/>
      <c r="F496" s="2266"/>
      <c r="G496" s="2266"/>
      <c r="H496" s="2267"/>
      <c r="I496" s="2268">
        <f>'Og s3a'!E494</f>
        <v>0</v>
      </c>
      <c r="J496" s="2269"/>
      <c r="K496" s="2269"/>
      <c r="L496" s="2269"/>
      <c r="M496" s="2269"/>
      <c r="N496" s="2270"/>
      <c r="O496" s="872">
        <f>'Og s3a'!F494</f>
        <v>0</v>
      </c>
      <c r="P496" s="945"/>
      <c r="Q496" s="945" t="str">
        <f t="shared" si="15"/>
        <v/>
      </c>
      <c r="R496" s="30"/>
      <c r="S496" s="47"/>
      <c r="T496" s="441">
        <f>'Og s3a'!G494</f>
        <v>0</v>
      </c>
      <c r="U496" s="56">
        <f>'Og s3a'!D494</f>
        <v>0</v>
      </c>
      <c r="V496" s="277">
        <f>Import!K492</f>
        <v>0</v>
      </c>
      <c r="W496" s="278">
        <f>Import!L492</f>
        <v>0</v>
      </c>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row>
    <row r="497" spans="2:57" ht="20.100000000000001" customHeight="1">
      <c r="B497" s="1251" t="str">
        <f t="shared" si="14"/>
        <v/>
      </c>
      <c r="C497" s="2265">
        <f>'Og s3a'!C495</f>
        <v>0</v>
      </c>
      <c r="D497" s="2266"/>
      <c r="E497" s="2266"/>
      <c r="F497" s="2266"/>
      <c r="G497" s="2266"/>
      <c r="H497" s="2267"/>
      <c r="I497" s="2268">
        <f>'Og s3a'!E495</f>
        <v>0</v>
      </c>
      <c r="J497" s="2269"/>
      <c r="K497" s="2269"/>
      <c r="L497" s="2269"/>
      <c r="M497" s="2269"/>
      <c r="N497" s="2270"/>
      <c r="O497" s="872">
        <f>'Og s3a'!F495</f>
        <v>0</v>
      </c>
      <c r="P497" s="945"/>
      <c r="Q497" s="945" t="str">
        <f t="shared" si="15"/>
        <v/>
      </c>
      <c r="R497" s="30"/>
      <c r="S497" s="47"/>
      <c r="T497" s="441">
        <f>'Og s3a'!G495</f>
        <v>0</v>
      </c>
      <c r="U497" s="56">
        <f>'Og s3a'!D495</f>
        <v>0</v>
      </c>
      <c r="V497" s="277">
        <f>Import!K493</f>
        <v>0</v>
      </c>
      <c r="W497" s="278">
        <f>Import!L493</f>
        <v>0</v>
      </c>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row>
    <row r="498" spans="2:57" ht="20.100000000000001" customHeight="1">
      <c r="B498" s="1251" t="str">
        <f t="shared" si="14"/>
        <v/>
      </c>
      <c r="C498" s="2265">
        <f>'Og s3a'!C496</f>
        <v>0</v>
      </c>
      <c r="D498" s="2266"/>
      <c r="E498" s="2266"/>
      <c r="F498" s="2266"/>
      <c r="G498" s="2266"/>
      <c r="H498" s="2267"/>
      <c r="I498" s="2268">
        <f>'Og s3a'!E496</f>
        <v>0</v>
      </c>
      <c r="J498" s="2269"/>
      <c r="K498" s="2269"/>
      <c r="L498" s="2269"/>
      <c r="M498" s="2269"/>
      <c r="N498" s="2270"/>
      <c r="O498" s="872">
        <f>'Og s3a'!F496</f>
        <v>0</v>
      </c>
      <c r="P498" s="945"/>
      <c r="Q498" s="945" t="str">
        <f t="shared" si="15"/>
        <v/>
      </c>
      <c r="R498" s="30"/>
      <c r="S498" s="47"/>
      <c r="T498" s="441">
        <f>'Og s3a'!G496</f>
        <v>0</v>
      </c>
      <c r="U498" s="56">
        <f>'Og s3a'!D496</f>
        <v>0</v>
      </c>
      <c r="V498" s="277">
        <f>Import!K494</f>
        <v>0</v>
      </c>
      <c r="W498" s="278">
        <f>Import!L494</f>
        <v>0</v>
      </c>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row>
    <row r="499" spans="2:57" ht="20.100000000000001" customHeight="1">
      <c r="B499" s="1251" t="str">
        <f t="shared" si="14"/>
        <v/>
      </c>
      <c r="C499" s="2265">
        <f>'Og s3a'!C497</f>
        <v>0</v>
      </c>
      <c r="D499" s="2266"/>
      <c r="E499" s="2266"/>
      <c r="F499" s="2266"/>
      <c r="G499" s="2266"/>
      <c r="H499" s="2267"/>
      <c r="I499" s="2268">
        <f>'Og s3a'!E497</f>
        <v>0</v>
      </c>
      <c r="J499" s="2269"/>
      <c r="K499" s="2269"/>
      <c r="L499" s="2269"/>
      <c r="M499" s="2269"/>
      <c r="N499" s="2270"/>
      <c r="O499" s="872">
        <f>'Og s3a'!F497</f>
        <v>0</v>
      </c>
      <c r="P499" s="945"/>
      <c r="Q499" s="945" t="str">
        <f t="shared" si="15"/>
        <v/>
      </c>
      <c r="R499" s="30"/>
      <c r="S499" s="47"/>
      <c r="T499" s="441">
        <f>'Og s3a'!G497</f>
        <v>0</v>
      </c>
      <c r="U499" s="56">
        <f>'Og s3a'!D497</f>
        <v>0</v>
      </c>
      <c r="V499" s="277">
        <f>Import!K495</f>
        <v>0</v>
      </c>
      <c r="W499" s="278">
        <f>Import!L495</f>
        <v>0</v>
      </c>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row>
    <row r="500" spans="2:57" ht="20.100000000000001" customHeight="1">
      <c r="B500" s="1251" t="str">
        <f t="shared" si="14"/>
        <v/>
      </c>
      <c r="C500" s="2265">
        <f>'Og s3a'!C498</f>
        <v>0</v>
      </c>
      <c r="D500" s="2266"/>
      <c r="E500" s="2266"/>
      <c r="F500" s="2266"/>
      <c r="G500" s="2266"/>
      <c r="H500" s="2267"/>
      <c r="I500" s="2268">
        <f>'Og s3a'!E498</f>
        <v>0</v>
      </c>
      <c r="J500" s="2269"/>
      <c r="K500" s="2269"/>
      <c r="L500" s="2269"/>
      <c r="M500" s="2269"/>
      <c r="N500" s="2270"/>
      <c r="O500" s="872">
        <f>'Og s3a'!F498</f>
        <v>0</v>
      </c>
      <c r="P500" s="945"/>
      <c r="Q500" s="945" t="str">
        <f t="shared" si="15"/>
        <v/>
      </c>
      <c r="R500" s="30"/>
      <c r="S500" s="47"/>
      <c r="T500" s="441">
        <f>'Og s3a'!G498</f>
        <v>0</v>
      </c>
      <c r="U500" s="56">
        <f>'Og s3a'!D498</f>
        <v>0</v>
      </c>
      <c r="V500" s="277">
        <f>Import!K496</f>
        <v>0</v>
      </c>
      <c r="W500" s="278">
        <f>Import!L496</f>
        <v>0</v>
      </c>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row>
    <row r="501" spans="2:57" ht="20.100000000000001" customHeight="1">
      <c r="B501" s="1251" t="str">
        <f t="shared" si="14"/>
        <v/>
      </c>
      <c r="C501" s="2265">
        <f>'Og s3a'!C499</f>
        <v>0</v>
      </c>
      <c r="D501" s="2266"/>
      <c r="E501" s="2266"/>
      <c r="F501" s="2266"/>
      <c r="G501" s="2266"/>
      <c r="H501" s="2267"/>
      <c r="I501" s="2268">
        <f>'Og s3a'!E499</f>
        <v>0</v>
      </c>
      <c r="J501" s="2269"/>
      <c r="K501" s="2269"/>
      <c r="L501" s="2269"/>
      <c r="M501" s="2269"/>
      <c r="N501" s="2270"/>
      <c r="O501" s="872">
        <f>'Og s3a'!F499</f>
        <v>0</v>
      </c>
      <c r="P501" s="945"/>
      <c r="Q501" s="945" t="str">
        <f t="shared" si="15"/>
        <v/>
      </c>
      <c r="R501" s="30"/>
      <c r="S501" s="47"/>
      <c r="T501" s="441">
        <f>'Og s3a'!G499</f>
        <v>0</v>
      </c>
      <c r="U501" s="56">
        <f>'Og s3a'!D499</f>
        <v>0</v>
      </c>
      <c r="V501" s="277">
        <f>Import!K497</f>
        <v>0</v>
      </c>
      <c r="W501" s="278">
        <f>Import!L497</f>
        <v>0</v>
      </c>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row>
    <row r="502" spans="2:57" ht="20.100000000000001" customHeight="1">
      <c r="B502" s="1251" t="str">
        <f t="shared" si="14"/>
        <v/>
      </c>
      <c r="C502" s="2265">
        <f>'Og s3a'!C500</f>
        <v>0</v>
      </c>
      <c r="D502" s="2266"/>
      <c r="E502" s="2266"/>
      <c r="F502" s="2266"/>
      <c r="G502" s="2266"/>
      <c r="H502" s="2267"/>
      <c r="I502" s="2268">
        <f>'Og s3a'!E500</f>
        <v>0</v>
      </c>
      <c r="J502" s="2269"/>
      <c r="K502" s="2269"/>
      <c r="L502" s="2269"/>
      <c r="M502" s="2269"/>
      <c r="N502" s="2270"/>
      <c r="O502" s="872">
        <f>'Og s3a'!F500</f>
        <v>0</v>
      </c>
      <c r="P502" s="945"/>
      <c r="Q502" s="945" t="str">
        <f t="shared" si="15"/>
        <v/>
      </c>
      <c r="R502" s="30"/>
      <c r="S502" s="47"/>
      <c r="T502" s="441">
        <f>'Og s3a'!G500</f>
        <v>0</v>
      </c>
      <c r="U502" s="56">
        <f>'Og s3a'!D500</f>
        <v>0</v>
      </c>
      <c r="V502" s="277">
        <f>Import!K498</f>
        <v>0</v>
      </c>
      <c r="W502" s="278">
        <f>Import!L498</f>
        <v>0</v>
      </c>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row>
    <row r="503" spans="2:57" ht="20.100000000000001" customHeight="1">
      <c r="B503" s="1251" t="str">
        <f t="shared" si="14"/>
        <v/>
      </c>
      <c r="C503" s="2265">
        <f>'Og s3a'!C501</f>
        <v>0</v>
      </c>
      <c r="D503" s="2266"/>
      <c r="E503" s="2266"/>
      <c r="F503" s="2266"/>
      <c r="G503" s="2266"/>
      <c r="H503" s="2267"/>
      <c r="I503" s="2268">
        <f>'Og s3a'!E501</f>
        <v>0</v>
      </c>
      <c r="J503" s="2269"/>
      <c r="K503" s="2269"/>
      <c r="L503" s="2269"/>
      <c r="M503" s="2269"/>
      <c r="N503" s="2270"/>
      <c r="O503" s="872">
        <f>'Og s3a'!F501</f>
        <v>0</v>
      </c>
      <c r="P503" s="945"/>
      <c r="Q503" s="945" t="str">
        <f t="shared" si="15"/>
        <v/>
      </c>
      <c r="R503" s="30"/>
      <c r="S503" s="47"/>
      <c r="T503" s="441">
        <f>'Og s3a'!G501</f>
        <v>0</v>
      </c>
      <c r="U503" s="56">
        <f>'Og s3a'!D501</f>
        <v>0</v>
      </c>
      <c r="V503" s="277">
        <f>Import!K499</f>
        <v>0</v>
      </c>
      <c r="W503" s="278">
        <f>Import!L499</f>
        <v>0</v>
      </c>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row>
    <row r="504" spans="2:57" ht="20.100000000000001" customHeight="1">
      <c r="B504" s="1251" t="str">
        <f t="shared" si="14"/>
        <v/>
      </c>
      <c r="C504" s="2265">
        <f>'Og s3a'!C502</f>
        <v>0</v>
      </c>
      <c r="D504" s="2266"/>
      <c r="E504" s="2266"/>
      <c r="F504" s="2266"/>
      <c r="G504" s="2266"/>
      <c r="H504" s="2267"/>
      <c r="I504" s="2268">
        <f>'Og s3a'!E502</f>
        <v>0</v>
      </c>
      <c r="J504" s="2269"/>
      <c r="K504" s="2269"/>
      <c r="L504" s="2269"/>
      <c r="M504" s="2269"/>
      <c r="N504" s="2270"/>
      <c r="O504" s="872">
        <f>'Og s3a'!F502</f>
        <v>0</v>
      </c>
      <c r="P504" s="945"/>
      <c r="Q504" s="945" t="str">
        <f t="shared" si="15"/>
        <v/>
      </c>
      <c r="R504" s="30"/>
      <c r="S504" s="47"/>
      <c r="T504" s="441">
        <f>'Og s3a'!G502</f>
        <v>0</v>
      </c>
      <c r="U504" s="56">
        <f>'Og s3a'!D502</f>
        <v>0</v>
      </c>
      <c r="V504" s="277">
        <f>Import!K500</f>
        <v>0</v>
      </c>
      <c r="W504" s="278">
        <f>Import!L500</f>
        <v>0</v>
      </c>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row>
    <row r="505" spans="2:57" ht="20.100000000000001" customHeight="1">
      <c r="B505" s="1251" t="str">
        <f t="shared" si="14"/>
        <v/>
      </c>
      <c r="C505" s="2265">
        <f>'Og s3a'!C503</f>
        <v>0</v>
      </c>
      <c r="D505" s="2266"/>
      <c r="E505" s="2266"/>
      <c r="F505" s="2266"/>
      <c r="G505" s="2266"/>
      <c r="H505" s="2267"/>
      <c r="I505" s="2268">
        <f>'Og s3a'!E503</f>
        <v>0</v>
      </c>
      <c r="J505" s="2269"/>
      <c r="K505" s="2269"/>
      <c r="L505" s="2269"/>
      <c r="M505" s="2269"/>
      <c r="N505" s="2270"/>
      <c r="O505" s="872">
        <f>'Og s3a'!F503</f>
        <v>0</v>
      </c>
      <c r="P505" s="945"/>
      <c r="Q505" s="945" t="str">
        <f t="shared" si="15"/>
        <v/>
      </c>
      <c r="R505" s="30"/>
      <c r="S505" s="47"/>
      <c r="T505" s="441">
        <f>'Og s3a'!G503</f>
        <v>0</v>
      </c>
      <c r="U505" s="56">
        <f>'Og s3a'!D503</f>
        <v>0</v>
      </c>
      <c r="V505" s="277">
        <f>Import!K501</f>
        <v>0</v>
      </c>
      <c r="W505" s="278">
        <f>Import!L501</f>
        <v>0</v>
      </c>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row>
    <row r="506" spans="2:57" ht="20.100000000000001" customHeight="1">
      <c r="B506" s="1251" t="str">
        <f t="shared" si="14"/>
        <v/>
      </c>
      <c r="C506" s="2265">
        <f>'Og s3a'!C504</f>
        <v>0</v>
      </c>
      <c r="D506" s="2266"/>
      <c r="E506" s="2266"/>
      <c r="F506" s="2266"/>
      <c r="G506" s="2266"/>
      <c r="H506" s="2267"/>
      <c r="I506" s="2268">
        <f>'Og s3a'!E504</f>
        <v>0</v>
      </c>
      <c r="J506" s="2269"/>
      <c r="K506" s="2269"/>
      <c r="L506" s="2269"/>
      <c r="M506" s="2269"/>
      <c r="N506" s="2270"/>
      <c r="O506" s="872">
        <f>'Og s3a'!F504</f>
        <v>0</v>
      </c>
      <c r="P506" s="945"/>
      <c r="Q506" s="945" t="str">
        <f t="shared" si="15"/>
        <v/>
      </c>
      <c r="R506" s="30"/>
      <c r="S506" s="47"/>
      <c r="T506" s="441">
        <f>'Og s3a'!G504</f>
        <v>0</v>
      </c>
      <c r="U506" s="56">
        <f>'Og s3a'!D504</f>
        <v>0</v>
      </c>
      <c r="V506" s="277">
        <f>Import!K502</f>
        <v>0</v>
      </c>
      <c r="W506" s="278">
        <f>Import!L502</f>
        <v>0</v>
      </c>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row>
    <row r="507" spans="2:57" ht="20.100000000000001" customHeight="1">
      <c r="B507" s="1251" t="str">
        <f t="shared" si="14"/>
        <v/>
      </c>
      <c r="C507" s="2265">
        <f>'Og s3a'!C505</f>
        <v>0</v>
      </c>
      <c r="D507" s="2266"/>
      <c r="E507" s="2266"/>
      <c r="F507" s="2266"/>
      <c r="G507" s="2266"/>
      <c r="H507" s="2267"/>
      <c r="I507" s="2268">
        <f>'Og s3a'!E505</f>
        <v>0</v>
      </c>
      <c r="J507" s="2269"/>
      <c r="K507" s="2269"/>
      <c r="L507" s="2269"/>
      <c r="M507" s="2269"/>
      <c r="N507" s="2270"/>
      <c r="O507" s="872">
        <f>'Og s3a'!F505</f>
        <v>0</v>
      </c>
      <c r="P507" s="945"/>
      <c r="Q507" s="945" t="str">
        <f t="shared" si="15"/>
        <v/>
      </c>
      <c r="R507" s="30"/>
      <c r="S507" s="47"/>
      <c r="T507" s="441">
        <f>'Og s3a'!G505</f>
        <v>0</v>
      </c>
      <c r="U507" s="56">
        <f>'Og s3a'!D505</f>
        <v>0</v>
      </c>
      <c r="V507" s="277">
        <f>Import!K503</f>
        <v>0</v>
      </c>
      <c r="W507" s="278">
        <f>Import!L503</f>
        <v>0</v>
      </c>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row>
    <row r="508" spans="2:57" ht="20.100000000000001" customHeight="1">
      <c r="B508" s="1251" t="str">
        <f t="shared" si="14"/>
        <v/>
      </c>
      <c r="C508" s="2265">
        <f>'Og s3a'!C506</f>
        <v>0</v>
      </c>
      <c r="D508" s="2266"/>
      <c r="E508" s="2266"/>
      <c r="F508" s="2266"/>
      <c r="G508" s="2266"/>
      <c r="H508" s="2267"/>
      <c r="I508" s="2268">
        <f>'Og s3a'!E506</f>
        <v>0</v>
      </c>
      <c r="J508" s="2269"/>
      <c r="K508" s="2269"/>
      <c r="L508" s="2269"/>
      <c r="M508" s="2269"/>
      <c r="N508" s="2270"/>
      <c r="O508" s="872">
        <f>'Og s3a'!F506</f>
        <v>0</v>
      </c>
      <c r="P508" s="945"/>
      <c r="Q508" s="945" t="str">
        <f t="shared" si="15"/>
        <v/>
      </c>
      <c r="R508" s="30"/>
      <c r="S508" s="47"/>
      <c r="T508" s="441">
        <f>'Og s3a'!G506</f>
        <v>0</v>
      </c>
      <c r="U508" s="56">
        <f>'Og s3a'!D506</f>
        <v>0</v>
      </c>
      <c r="V508" s="277">
        <f>Import!K504</f>
        <v>0</v>
      </c>
      <c r="W508" s="278">
        <f>Import!L504</f>
        <v>0</v>
      </c>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row>
    <row r="509" spans="2:57" ht="20.100000000000001" customHeight="1">
      <c r="B509" s="1251" t="str">
        <f t="shared" si="14"/>
        <v/>
      </c>
      <c r="C509" s="2265">
        <f>'Og s3a'!C507</f>
        <v>0</v>
      </c>
      <c r="D509" s="2266"/>
      <c r="E509" s="2266"/>
      <c r="F509" s="2266"/>
      <c r="G509" s="2266"/>
      <c r="H509" s="2267"/>
      <c r="I509" s="2268">
        <f>'Og s3a'!E507</f>
        <v>0</v>
      </c>
      <c r="J509" s="2269"/>
      <c r="K509" s="2269"/>
      <c r="L509" s="2269"/>
      <c r="M509" s="2269"/>
      <c r="N509" s="2270"/>
      <c r="O509" s="872">
        <f>'Og s3a'!F507</f>
        <v>0</v>
      </c>
      <c r="P509" s="945"/>
      <c r="Q509" s="945" t="str">
        <f t="shared" si="15"/>
        <v/>
      </c>
      <c r="R509" s="30"/>
      <c r="S509" s="47"/>
      <c r="T509" s="441">
        <f>'Og s3a'!G507</f>
        <v>0</v>
      </c>
      <c r="U509" s="56">
        <f>'Og s3a'!D507</f>
        <v>0</v>
      </c>
      <c r="V509" s="277">
        <f>Import!K505</f>
        <v>0</v>
      </c>
      <c r="W509" s="278">
        <f>Import!L505</f>
        <v>0</v>
      </c>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row>
    <row r="510" spans="2:57" ht="20.100000000000001" customHeight="1">
      <c r="B510" s="1251" t="str">
        <f t="shared" si="14"/>
        <v/>
      </c>
      <c r="C510" s="2265">
        <f>'Og s3a'!C508</f>
        <v>0</v>
      </c>
      <c r="D510" s="2266"/>
      <c r="E510" s="2266"/>
      <c r="F510" s="2266"/>
      <c r="G510" s="2266"/>
      <c r="H510" s="2267"/>
      <c r="I510" s="2268">
        <f>'Og s3a'!E508</f>
        <v>0</v>
      </c>
      <c r="J510" s="2269"/>
      <c r="K510" s="2269"/>
      <c r="L510" s="2269"/>
      <c r="M510" s="2269"/>
      <c r="N510" s="2270"/>
      <c r="O510" s="872">
        <f>'Og s3a'!F508</f>
        <v>0</v>
      </c>
      <c r="P510" s="945"/>
      <c r="Q510" s="945" t="str">
        <f t="shared" si="15"/>
        <v/>
      </c>
      <c r="R510" s="30"/>
      <c r="S510" s="47"/>
      <c r="T510" s="441">
        <f>'Og s3a'!G508</f>
        <v>0</v>
      </c>
      <c r="U510" s="56">
        <f>'Og s3a'!D508</f>
        <v>0</v>
      </c>
      <c r="V510" s="277">
        <f>Import!K506</f>
        <v>0</v>
      </c>
      <c r="W510" s="278">
        <f>Import!L506</f>
        <v>0</v>
      </c>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row>
    <row r="511" spans="2:57" ht="20.100000000000001" customHeight="1">
      <c r="B511" s="1251" t="str">
        <f t="shared" si="14"/>
        <v/>
      </c>
      <c r="C511" s="2265">
        <f>'Og s3a'!C509</f>
        <v>0</v>
      </c>
      <c r="D511" s="2266"/>
      <c r="E511" s="2266"/>
      <c r="F511" s="2266"/>
      <c r="G511" s="2266"/>
      <c r="H511" s="2267"/>
      <c r="I511" s="2268">
        <f>'Og s3a'!E509</f>
        <v>0</v>
      </c>
      <c r="J511" s="2269"/>
      <c r="K511" s="2269"/>
      <c r="L511" s="2269"/>
      <c r="M511" s="2269"/>
      <c r="N511" s="2270"/>
      <c r="O511" s="872">
        <f>'Og s3a'!F509</f>
        <v>0</v>
      </c>
      <c r="P511" s="945"/>
      <c r="Q511" s="945" t="str">
        <f t="shared" si="15"/>
        <v/>
      </c>
      <c r="R511" s="30"/>
      <c r="S511" s="47"/>
      <c r="T511" s="441">
        <f>'Og s3a'!G509</f>
        <v>0</v>
      </c>
      <c r="U511" s="56">
        <f>'Og s3a'!D509</f>
        <v>0</v>
      </c>
      <c r="V511" s="277">
        <f>Import!K507</f>
        <v>0</v>
      </c>
      <c r="W511" s="278">
        <f>Import!L507</f>
        <v>0</v>
      </c>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row>
    <row r="512" spans="2:57" ht="20.100000000000001" customHeight="1">
      <c r="B512" s="1251" t="str">
        <f t="shared" si="14"/>
        <v/>
      </c>
      <c r="C512" s="2265">
        <f>'Og s3a'!C510</f>
        <v>0</v>
      </c>
      <c r="D512" s="2266"/>
      <c r="E512" s="2266"/>
      <c r="F512" s="2266"/>
      <c r="G512" s="2266"/>
      <c r="H512" s="2267"/>
      <c r="I512" s="2268">
        <f>'Og s3a'!E510</f>
        <v>0</v>
      </c>
      <c r="J512" s="2269"/>
      <c r="K512" s="2269"/>
      <c r="L512" s="2269"/>
      <c r="M512" s="2269"/>
      <c r="N512" s="2270"/>
      <c r="O512" s="872">
        <f>'Og s3a'!F510</f>
        <v>0</v>
      </c>
      <c r="P512" s="945"/>
      <c r="Q512" s="945" t="str">
        <f t="shared" si="15"/>
        <v/>
      </c>
      <c r="R512" s="30"/>
      <c r="S512" s="47"/>
      <c r="T512" s="441">
        <f>'Og s3a'!G510</f>
        <v>0</v>
      </c>
      <c r="U512" s="56">
        <f>'Og s3a'!D510</f>
        <v>0</v>
      </c>
      <c r="V512" s="277">
        <f>Import!K508</f>
        <v>0</v>
      </c>
      <c r="W512" s="278">
        <f>Import!L508</f>
        <v>0</v>
      </c>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row>
    <row r="513" spans="2:57" ht="20.100000000000001" customHeight="1">
      <c r="B513" s="1251" t="str">
        <f t="shared" si="14"/>
        <v/>
      </c>
      <c r="C513" s="2265">
        <f>'Og s3a'!C511</f>
        <v>0</v>
      </c>
      <c r="D513" s="2266"/>
      <c r="E513" s="2266"/>
      <c r="F513" s="2266"/>
      <c r="G513" s="2266"/>
      <c r="H513" s="2267"/>
      <c r="I513" s="2268">
        <f>'Og s3a'!E511</f>
        <v>0</v>
      </c>
      <c r="J513" s="2269"/>
      <c r="K513" s="2269"/>
      <c r="L513" s="2269"/>
      <c r="M513" s="2269"/>
      <c r="N513" s="2270"/>
      <c r="O513" s="872">
        <f>'Og s3a'!F511</f>
        <v>0</v>
      </c>
      <c r="P513" s="945"/>
      <c r="Q513" s="945" t="str">
        <f t="shared" si="15"/>
        <v/>
      </c>
      <c r="R513" s="30"/>
      <c r="S513" s="47"/>
      <c r="T513" s="441">
        <f>'Og s3a'!G511</f>
        <v>0</v>
      </c>
      <c r="U513" s="56">
        <f>'Og s3a'!D511</f>
        <v>0</v>
      </c>
      <c r="V513" s="277">
        <f>Import!K509</f>
        <v>0</v>
      </c>
      <c r="W513" s="278">
        <f>Import!L509</f>
        <v>0</v>
      </c>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row>
    <row r="514" spans="2:57" ht="20.100000000000001" customHeight="1">
      <c r="B514" s="1251" t="str">
        <f t="shared" si="14"/>
        <v/>
      </c>
      <c r="C514" s="2265">
        <f>'Og s3a'!C512</f>
        <v>0</v>
      </c>
      <c r="D514" s="2266"/>
      <c r="E514" s="2266"/>
      <c r="F514" s="2266"/>
      <c r="G514" s="2266"/>
      <c r="H514" s="2267"/>
      <c r="I514" s="2268">
        <f>'Og s3a'!E512</f>
        <v>0</v>
      </c>
      <c r="J514" s="2269"/>
      <c r="K514" s="2269"/>
      <c r="L514" s="2269"/>
      <c r="M514" s="2269"/>
      <c r="N514" s="2270"/>
      <c r="O514" s="872">
        <f>'Og s3a'!F512</f>
        <v>0</v>
      </c>
      <c r="P514" s="945"/>
      <c r="Q514" s="945" t="str">
        <f t="shared" si="15"/>
        <v/>
      </c>
      <c r="R514" s="30"/>
      <c r="S514" s="47"/>
      <c r="T514" s="441">
        <f>'Og s3a'!G512</f>
        <v>0</v>
      </c>
      <c r="U514" s="56">
        <f>'Og s3a'!D512</f>
        <v>0</v>
      </c>
      <c r="V514" s="277">
        <f>Import!K510</f>
        <v>0</v>
      </c>
      <c r="W514" s="278">
        <f>Import!L510</f>
        <v>0</v>
      </c>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row>
    <row r="515" spans="2:57" ht="20.100000000000001" customHeight="1">
      <c r="B515" s="1251" t="str">
        <f t="shared" si="14"/>
        <v/>
      </c>
      <c r="C515" s="2265">
        <f>'Og s3a'!C513</f>
        <v>0</v>
      </c>
      <c r="D515" s="2266"/>
      <c r="E515" s="2266"/>
      <c r="F515" s="2266"/>
      <c r="G515" s="2266"/>
      <c r="H515" s="2267"/>
      <c r="I515" s="2268">
        <f>'Og s3a'!E513</f>
        <v>0</v>
      </c>
      <c r="J515" s="2269"/>
      <c r="K515" s="2269"/>
      <c r="L515" s="2269"/>
      <c r="M515" s="2269"/>
      <c r="N515" s="2270"/>
      <c r="O515" s="872">
        <f>'Og s3a'!F513</f>
        <v>0</v>
      </c>
      <c r="P515" s="945"/>
      <c r="Q515" s="945" t="str">
        <f t="shared" si="15"/>
        <v/>
      </c>
      <c r="R515" s="30"/>
      <c r="S515" s="47"/>
      <c r="T515" s="441">
        <f>'Og s3a'!G513</f>
        <v>0</v>
      </c>
      <c r="U515" s="56">
        <f>'Og s3a'!D513</f>
        <v>0</v>
      </c>
      <c r="V515" s="277">
        <f>Import!K511</f>
        <v>0</v>
      </c>
      <c r="W515" s="278">
        <f>Import!L511</f>
        <v>0</v>
      </c>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row>
    <row r="516" spans="2:57" ht="20.100000000000001" customHeight="1">
      <c r="B516" s="1251" t="str">
        <f t="shared" si="14"/>
        <v/>
      </c>
      <c r="C516" s="2265">
        <f>'Og s3a'!C514</f>
        <v>0</v>
      </c>
      <c r="D516" s="2266"/>
      <c r="E516" s="2266"/>
      <c r="F516" s="2266"/>
      <c r="G516" s="2266"/>
      <c r="H516" s="2267"/>
      <c r="I516" s="2268">
        <f>'Og s3a'!E514</f>
        <v>0</v>
      </c>
      <c r="J516" s="2269"/>
      <c r="K516" s="2269"/>
      <c r="L516" s="2269"/>
      <c r="M516" s="2269"/>
      <c r="N516" s="2270"/>
      <c r="O516" s="872">
        <f>'Og s3a'!F514</f>
        <v>0</v>
      </c>
      <c r="P516" s="945"/>
      <c r="Q516" s="945" t="str">
        <f t="shared" si="15"/>
        <v/>
      </c>
      <c r="R516" s="30"/>
      <c r="S516" s="47"/>
      <c r="T516" s="441">
        <f>'Og s3a'!G514</f>
        <v>0</v>
      </c>
      <c r="U516" s="56">
        <f>'Og s3a'!D514</f>
        <v>0</v>
      </c>
      <c r="V516" s="277">
        <f>Import!K512</f>
        <v>0</v>
      </c>
      <c r="W516" s="278">
        <f>Import!L512</f>
        <v>0</v>
      </c>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row>
    <row r="517" spans="2:57" ht="20.100000000000001" customHeight="1">
      <c r="B517" s="1251" t="str">
        <f t="shared" si="14"/>
        <v/>
      </c>
      <c r="C517" s="2265">
        <f>'Og s3a'!C515</f>
        <v>0</v>
      </c>
      <c r="D517" s="2266"/>
      <c r="E517" s="2266"/>
      <c r="F517" s="2266"/>
      <c r="G517" s="2266"/>
      <c r="H517" s="2267"/>
      <c r="I517" s="2268">
        <f>'Og s3a'!E515</f>
        <v>0</v>
      </c>
      <c r="J517" s="2269"/>
      <c r="K517" s="2269"/>
      <c r="L517" s="2269"/>
      <c r="M517" s="2269"/>
      <c r="N517" s="2270"/>
      <c r="O517" s="872">
        <f>'Og s3a'!F515</f>
        <v>0</v>
      </c>
      <c r="P517" s="945"/>
      <c r="Q517" s="945" t="str">
        <f t="shared" si="15"/>
        <v/>
      </c>
      <c r="R517" s="30"/>
      <c r="S517" s="47"/>
      <c r="T517" s="441">
        <f>'Og s3a'!G515</f>
        <v>0</v>
      </c>
      <c r="U517" s="56">
        <f>'Og s3a'!D515</f>
        <v>0</v>
      </c>
      <c r="V517" s="277">
        <f>Import!K513</f>
        <v>0</v>
      </c>
      <c r="W517" s="278">
        <f>Import!L513</f>
        <v>0</v>
      </c>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row>
    <row r="518" spans="2:57" ht="20.100000000000001" customHeight="1">
      <c r="B518" s="1251" t="str">
        <f t="shared" si="14"/>
        <v/>
      </c>
      <c r="C518" s="2265">
        <f>'Og s3a'!C516</f>
        <v>0</v>
      </c>
      <c r="D518" s="2266"/>
      <c r="E518" s="2266"/>
      <c r="F518" s="2266"/>
      <c r="G518" s="2266"/>
      <c r="H518" s="2267"/>
      <c r="I518" s="2268">
        <f>'Og s3a'!E516</f>
        <v>0</v>
      </c>
      <c r="J518" s="2269"/>
      <c r="K518" s="2269"/>
      <c r="L518" s="2269"/>
      <c r="M518" s="2269"/>
      <c r="N518" s="2270"/>
      <c r="O518" s="872">
        <f>'Og s3a'!F516</f>
        <v>0</v>
      </c>
      <c r="P518" s="945"/>
      <c r="Q518" s="945" t="str">
        <f t="shared" si="15"/>
        <v/>
      </c>
      <c r="R518" s="30"/>
      <c r="S518" s="47"/>
      <c r="T518" s="441">
        <f>'Og s3a'!G516</f>
        <v>0</v>
      </c>
      <c r="U518" s="56">
        <f>'Og s3a'!D516</f>
        <v>0</v>
      </c>
      <c r="V518" s="277">
        <f>Import!K514</f>
        <v>0</v>
      </c>
      <c r="W518" s="278">
        <f>Import!L514</f>
        <v>0</v>
      </c>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row>
    <row r="519" spans="2:57" ht="20.100000000000001" customHeight="1">
      <c r="B519" s="1251" t="str">
        <f t="shared" si="14"/>
        <v/>
      </c>
      <c r="C519" s="2265">
        <f>'Og s3a'!C517</f>
        <v>0</v>
      </c>
      <c r="D519" s="2266"/>
      <c r="E519" s="2266"/>
      <c r="F519" s="2266"/>
      <c r="G519" s="2266"/>
      <c r="H519" s="2267"/>
      <c r="I519" s="2268">
        <f>'Og s3a'!E517</f>
        <v>0</v>
      </c>
      <c r="J519" s="2269"/>
      <c r="K519" s="2269"/>
      <c r="L519" s="2269"/>
      <c r="M519" s="2269"/>
      <c r="N519" s="2270"/>
      <c r="O519" s="872">
        <f>'Og s3a'!F517</f>
        <v>0</v>
      </c>
      <c r="P519" s="945"/>
      <c r="Q519" s="945" t="str">
        <f t="shared" si="15"/>
        <v/>
      </c>
      <c r="R519" s="30"/>
      <c r="S519" s="47"/>
      <c r="T519" s="441">
        <f>'Og s3a'!G517</f>
        <v>0</v>
      </c>
      <c r="U519" s="56">
        <f>'Og s3a'!D517</f>
        <v>0</v>
      </c>
      <c r="V519" s="277">
        <f>Import!K515</f>
        <v>0</v>
      </c>
      <c r="W519" s="278">
        <f>Import!L515</f>
        <v>0</v>
      </c>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row>
    <row r="520" spans="2:57" ht="20.100000000000001" customHeight="1">
      <c r="B520" s="1251" t="str">
        <f t="shared" si="14"/>
        <v/>
      </c>
      <c r="C520" s="2265">
        <f>'Og s3a'!C518</f>
        <v>0</v>
      </c>
      <c r="D520" s="2266"/>
      <c r="E520" s="2266"/>
      <c r="F520" s="2266"/>
      <c r="G520" s="2266"/>
      <c r="H520" s="2267"/>
      <c r="I520" s="2268">
        <f>'Og s3a'!E518</f>
        <v>0</v>
      </c>
      <c r="J520" s="2269"/>
      <c r="K520" s="2269"/>
      <c r="L520" s="2269"/>
      <c r="M520" s="2269"/>
      <c r="N520" s="2270"/>
      <c r="O520" s="872">
        <f>'Og s3a'!F518</f>
        <v>0</v>
      </c>
      <c r="P520" s="945"/>
      <c r="Q520" s="945" t="str">
        <f t="shared" si="15"/>
        <v/>
      </c>
      <c r="R520" s="30"/>
      <c r="S520" s="47"/>
      <c r="T520" s="441">
        <f>'Og s3a'!G518</f>
        <v>0</v>
      </c>
      <c r="U520" s="56">
        <f>'Og s3a'!D518</f>
        <v>0</v>
      </c>
      <c r="V520" s="277">
        <f>Import!K516</f>
        <v>0</v>
      </c>
      <c r="W520" s="278">
        <f>Import!L516</f>
        <v>0</v>
      </c>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row>
    <row r="521" spans="2:57" ht="20.100000000000001" customHeight="1">
      <c r="B521" s="1251" t="str">
        <f t="shared" si="14"/>
        <v/>
      </c>
      <c r="C521" s="2265">
        <f>'Og s3a'!C519</f>
        <v>0</v>
      </c>
      <c r="D521" s="2266"/>
      <c r="E521" s="2266"/>
      <c r="F521" s="2266"/>
      <c r="G521" s="2266"/>
      <c r="H521" s="2267"/>
      <c r="I521" s="2268">
        <f>'Og s3a'!E519</f>
        <v>0</v>
      </c>
      <c r="J521" s="2269"/>
      <c r="K521" s="2269"/>
      <c r="L521" s="2269"/>
      <c r="M521" s="2269"/>
      <c r="N521" s="2270"/>
      <c r="O521" s="872">
        <f>'Og s3a'!F519</f>
        <v>0</v>
      </c>
      <c r="P521" s="945"/>
      <c r="Q521" s="945" t="str">
        <f t="shared" si="15"/>
        <v/>
      </c>
      <c r="R521" s="30"/>
      <c r="S521" s="47"/>
      <c r="T521" s="441">
        <f>'Og s3a'!G519</f>
        <v>0</v>
      </c>
      <c r="U521" s="56">
        <f>'Og s3a'!D519</f>
        <v>0</v>
      </c>
      <c r="V521" s="277">
        <f>Import!K517</f>
        <v>0</v>
      </c>
      <c r="W521" s="278">
        <f>Import!L517</f>
        <v>0</v>
      </c>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row>
    <row r="522" spans="2:57" ht="20.100000000000001" customHeight="1">
      <c r="B522" s="1251" t="str">
        <f t="shared" si="14"/>
        <v/>
      </c>
      <c r="C522" s="2265">
        <f>'Og s3a'!C520</f>
        <v>0</v>
      </c>
      <c r="D522" s="2266"/>
      <c r="E522" s="2266"/>
      <c r="F522" s="2266"/>
      <c r="G522" s="2266"/>
      <c r="H522" s="2267"/>
      <c r="I522" s="2268">
        <f>'Og s3a'!E520</f>
        <v>0</v>
      </c>
      <c r="J522" s="2269"/>
      <c r="K522" s="2269"/>
      <c r="L522" s="2269"/>
      <c r="M522" s="2269"/>
      <c r="N522" s="2270"/>
      <c r="O522" s="872">
        <f>'Og s3a'!F520</f>
        <v>0</v>
      </c>
      <c r="P522" s="945"/>
      <c r="Q522" s="945" t="str">
        <f t="shared" si="15"/>
        <v/>
      </c>
      <c r="R522" s="30"/>
      <c r="S522" s="47"/>
      <c r="T522" s="441">
        <f>'Og s3a'!G520</f>
        <v>0</v>
      </c>
      <c r="U522" s="56">
        <f>'Og s3a'!D520</f>
        <v>0</v>
      </c>
      <c r="V522" s="277">
        <f>Import!K518</f>
        <v>0</v>
      </c>
      <c r="W522" s="278">
        <f>Import!L518</f>
        <v>0</v>
      </c>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row>
    <row r="523" spans="2:57" ht="20.100000000000001" customHeight="1">
      <c r="B523" s="1251" t="str">
        <f t="shared" si="14"/>
        <v/>
      </c>
      <c r="C523" s="2265">
        <f>'Og s3a'!C521</f>
        <v>0</v>
      </c>
      <c r="D523" s="2266"/>
      <c r="E523" s="2266"/>
      <c r="F523" s="2266"/>
      <c r="G523" s="2266"/>
      <c r="H523" s="2267"/>
      <c r="I523" s="2268">
        <f>'Og s3a'!E521</f>
        <v>0</v>
      </c>
      <c r="J523" s="2269"/>
      <c r="K523" s="2269"/>
      <c r="L523" s="2269"/>
      <c r="M523" s="2269"/>
      <c r="N523" s="2270"/>
      <c r="O523" s="872">
        <f>'Og s3a'!F521</f>
        <v>0</v>
      </c>
      <c r="P523" s="945"/>
      <c r="Q523" s="945" t="str">
        <f t="shared" si="15"/>
        <v/>
      </c>
      <c r="R523" s="30"/>
      <c r="S523" s="47"/>
      <c r="T523" s="441">
        <f>'Og s3a'!G521</f>
        <v>0</v>
      </c>
      <c r="U523" s="56">
        <f>'Og s3a'!D521</f>
        <v>0</v>
      </c>
      <c r="V523" s="277">
        <f>Import!K519</f>
        <v>0</v>
      </c>
      <c r="W523" s="278">
        <f>Import!L519</f>
        <v>0</v>
      </c>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row>
    <row r="524" spans="2:57" ht="20.100000000000001" customHeight="1">
      <c r="B524" s="1251" t="str">
        <f t="shared" si="14"/>
        <v/>
      </c>
      <c r="C524" s="2265">
        <f>'Og s3a'!C522</f>
        <v>0</v>
      </c>
      <c r="D524" s="2266"/>
      <c r="E524" s="2266"/>
      <c r="F524" s="2266"/>
      <c r="G524" s="2266"/>
      <c r="H524" s="2267"/>
      <c r="I524" s="2268">
        <f>'Og s3a'!E522</f>
        <v>0</v>
      </c>
      <c r="J524" s="2269"/>
      <c r="K524" s="2269"/>
      <c r="L524" s="2269"/>
      <c r="M524" s="2269"/>
      <c r="N524" s="2270"/>
      <c r="O524" s="872">
        <f>'Og s3a'!F522</f>
        <v>0</v>
      </c>
      <c r="P524" s="945"/>
      <c r="Q524" s="945" t="str">
        <f t="shared" si="15"/>
        <v/>
      </c>
      <c r="R524" s="30"/>
      <c r="S524" s="47"/>
      <c r="T524" s="441">
        <f>'Og s3a'!G522</f>
        <v>0</v>
      </c>
      <c r="U524" s="56">
        <f>'Og s3a'!D522</f>
        <v>0</v>
      </c>
      <c r="V524" s="277">
        <f>Import!K520</f>
        <v>0</v>
      </c>
      <c r="W524" s="278">
        <f>Import!L520</f>
        <v>0</v>
      </c>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7"/>
    </row>
    <row r="525" spans="2:57" ht="20.100000000000001" customHeight="1">
      <c r="B525" s="1251" t="str">
        <f t="shared" ref="B525:B588" si="16">IF(O525&gt;0,"Wypełnione","")</f>
        <v/>
      </c>
      <c r="C525" s="2265">
        <f>'Og s3a'!C523</f>
        <v>0</v>
      </c>
      <c r="D525" s="2266"/>
      <c r="E525" s="2266"/>
      <c r="F525" s="2266"/>
      <c r="G525" s="2266"/>
      <c r="H525" s="2267"/>
      <c r="I525" s="2268">
        <f>'Og s3a'!E523</f>
        <v>0</v>
      </c>
      <c r="J525" s="2269"/>
      <c r="K525" s="2269"/>
      <c r="L525" s="2269"/>
      <c r="M525" s="2269"/>
      <c r="N525" s="2270"/>
      <c r="O525" s="872">
        <f>'Og s3a'!F523</f>
        <v>0</v>
      </c>
      <c r="P525" s="945"/>
      <c r="Q525" s="945" t="str">
        <f t="shared" ref="Q525:Q588" si="17">IF(AND(V525=0,W525=0),"",IF(AND(V525&gt;0,W525=0),V525,IF(AND(V525=0,W525&gt;0),W525,IF(AND(V525&gt;0,W525&gt;0),"Nie może być pak. 4 i 5 jednocześnie."))))</f>
        <v/>
      </c>
      <c r="R525" s="30"/>
      <c r="S525" s="47"/>
      <c r="T525" s="441">
        <f>'Og s3a'!G523</f>
        <v>0</v>
      </c>
      <c r="U525" s="56">
        <f>'Og s3a'!D523</f>
        <v>0</v>
      </c>
      <c r="V525" s="277">
        <f>Import!K521</f>
        <v>0</v>
      </c>
      <c r="W525" s="278">
        <f>Import!L521</f>
        <v>0</v>
      </c>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7"/>
    </row>
    <row r="526" spans="2:57" ht="20.100000000000001" customHeight="1">
      <c r="B526" s="1251" t="str">
        <f t="shared" si="16"/>
        <v/>
      </c>
      <c r="C526" s="2265">
        <f>'Og s3a'!C524</f>
        <v>0</v>
      </c>
      <c r="D526" s="2266"/>
      <c r="E526" s="2266"/>
      <c r="F526" s="2266"/>
      <c r="G526" s="2266"/>
      <c r="H526" s="2267"/>
      <c r="I526" s="2268">
        <f>'Og s3a'!E524</f>
        <v>0</v>
      </c>
      <c r="J526" s="2269"/>
      <c r="K526" s="2269"/>
      <c r="L526" s="2269"/>
      <c r="M526" s="2269"/>
      <c r="N526" s="2270"/>
      <c r="O526" s="872">
        <f>'Og s3a'!F524</f>
        <v>0</v>
      </c>
      <c r="P526" s="945"/>
      <c r="Q526" s="945" t="str">
        <f t="shared" si="17"/>
        <v/>
      </c>
      <c r="R526" s="30"/>
      <c r="S526" s="47"/>
      <c r="T526" s="441">
        <f>'Og s3a'!G524</f>
        <v>0</v>
      </c>
      <c r="U526" s="56">
        <f>'Og s3a'!D524</f>
        <v>0</v>
      </c>
      <c r="V526" s="277">
        <f>Import!K522</f>
        <v>0</v>
      </c>
      <c r="W526" s="278">
        <f>Import!L522</f>
        <v>0</v>
      </c>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7"/>
    </row>
    <row r="527" spans="2:57" ht="20.100000000000001" customHeight="1">
      <c r="B527" s="1251" t="str">
        <f t="shared" si="16"/>
        <v/>
      </c>
      <c r="C527" s="2265">
        <f>'Og s3a'!C525</f>
        <v>0</v>
      </c>
      <c r="D527" s="2266"/>
      <c r="E527" s="2266"/>
      <c r="F527" s="2266"/>
      <c r="G527" s="2266"/>
      <c r="H527" s="2267"/>
      <c r="I527" s="2268">
        <f>'Og s3a'!E525</f>
        <v>0</v>
      </c>
      <c r="J527" s="2269"/>
      <c r="K527" s="2269"/>
      <c r="L527" s="2269"/>
      <c r="M527" s="2269"/>
      <c r="N527" s="2270"/>
      <c r="O527" s="872">
        <f>'Og s3a'!F525</f>
        <v>0</v>
      </c>
      <c r="P527" s="945"/>
      <c r="Q527" s="945" t="str">
        <f t="shared" si="17"/>
        <v/>
      </c>
      <c r="R527" s="30"/>
      <c r="S527" s="47"/>
      <c r="T527" s="441">
        <f>'Og s3a'!G525</f>
        <v>0</v>
      </c>
      <c r="U527" s="56">
        <f>'Og s3a'!D525</f>
        <v>0</v>
      </c>
      <c r="V527" s="277">
        <f>Import!K523</f>
        <v>0</v>
      </c>
      <c r="W527" s="278">
        <f>Import!L523</f>
        <v>0</v>
      </c>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7"/>
    </row>
    <row r="528" spans="2:57" ht="20.100000000000001" customHeight="1">
      <c r="B528" s="1251" t="str">
        <f t="shared" si="16"/>
        <v/>
      </c>
      <c r="C528" s="2265">
        <f>'Og s3a'!C526</f>
        <v>0</v>
      </c>
      <c r="D528" s="2266"/>
      <c r="E528" s="2266"/>
      <c r="F528" s="2266"/>
      <c r="G528" s="2266"/>
      <c r="H528" s="2267"/>
      <c r="I528" s="2268">
        <f>'Og s3a'!E526</f>
        <v>0</v>
      </c>
      <c r="J528" s="2269"/>
      <c r="K528" s="2269"/>
      <c r="L528" s="2269"/>
      <c r="M528" s="2269"/>
      <c r="N528" s="2270"/>
      <c r="O528" s="872">
        <f>'Og s3a'!F526</f>
        <v>0</v>
      </c>
      <c r="P528" s="945"/>
      <c r="Q528" s="945" t="str">
        <f t="shared" si="17"/>
        <v/>
      </c>
      <c r="R528" s="30"/>
      <c r="S528" s="47"/>
      <c r="T528" s="441">
        <f>'Og s3a'!G526</f>
        <v>0</v>
      </c>
      <c r="U528" s="56">
        <f>'Og s3a'!D526</f>
        <v>0</v>
      </c>
      <c r="V528" s="277">
        <f>Import!K524</f>
        <v>0</v>
      </c>
      <c r="W528" s="278">
        <f>Import!L524</f>
        <v>0</v>
      </c>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row>
    <row r="529" spans="2:57" ht="20.100000000000001" customHeight="1">
      <c r="B529" s="1251" t="str">
        <f t="shared" si="16"/>
        <v/>
      </c>
      <c r="C529" s="2265">
        <f>'Og s3a'!C527</f>
        <v>0</v>
      </c>
      <c r="D529" s="2266"/>
      <c r="E529" s="2266"/>
      <c r="F529" s="2266"/>
      <c r="G529" s="2266"/>
      <c r="H529" s="2267"/>
      <c r="I529" s="2268">
        <f>'Og s3a'!E527</f>
        <v>0</v>
      </c>
      <c r="J529" s="2269"/>
      <c r="K529" s="2269"/>
      <c r="L529" s="2269"/>
      <c r="M529" s="2269"/>
      <c r="N529" s="2270"/>
      <c r="O529" s="872">
        <f>'Og s3a'!F527</f>
        <v>0</v>
      </c>
      <c r="P529" s="945"/>
      <c r="Q529" s="945" t="str">
        <f t="shared" si="17"/>
        <v/>
      </c>
      <c r="R529" s="30"/>
      <c r="S529" s="47"/>
      <c r="T529" s="441">
        <f>'Og s3a'!G527</f>
        <v>0</v>
      </c>
      <c r="U529" s="56">
        <f>'Og s3a'!D527</f>
        <v>0</v>
      </c>
      <c r="V529" s="277">
        <f>Import!K525</f>
        <v>0</v>
      </c>
      <c r="W529" s="278">
        <f>Import!L525</f>
        <v>0</v>
      </c>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row>
    <row r="530" spans="2:57" ht="20.100000000000001" customHeight="1">
      <c r="B530" s="1251" t="str">
        <f t="shared" si="16"/>
        <v/>
      </c>
      <c r="C530" s="2265">
        <f>'Og s3a'!C528</f>
        <v>0</v>
      </c>
      <c r="D530" s="2266"/>
      <c r="E530" s="2266"/>
      <c r="F530" s="2266"/>
      <c r="G530" s="2266"/>
      <c r="H530" s="2267"/>
      <c r="I530" s="2268">
        <f>'Og s3a'!E528</f>
        <v>0</v>
      </c>
      <c r="J530" s="2269"/>
      <c r="K530" s="2269"/>
      <c r="L530" s="2269"/>
      <c r="M530" s="2269"/>
      <c r="N530" s="2270"/>
      <c r="O530" s="872">
        <f>'Og s3a'!F528</f>
        <v>0</v>
      </c>
      <c r="P530" s="945"/>
      <c r="Q530" s="945" t="str">
        <f t="shared" si="17"/>
        <v/>
      </c>
      <c r="R530" s="30"/>
      <c r="S530" s="47"/>
      <c r="T530" s="441">
        <f>'Og s3a'!G528</f>
        <v>0</v>
      </c>
      <c r="U530" s="56">
        <f>'Og s3a'!D528</f>
        <v>0</v>
      </c>
      <c r="V530" s="277">
        <f>Import!K526</f>
        <v>0</v>
      </c>
      <c r="W530" s="278">
        <f>Import!L526</f>
        <v>0</v>
      </c>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row>
    <row r="531" spans="2:57" ht="20.100000000000001" customHeight="1">
      <c r="B531" s="1251" t="str">
        <f t="shared" si="16"/>
        <v/>
      </c>
      <c r="C531" s="2265">
        <f>'Og s3a'!C529</f>
        <v>0</v>
      </c>
      <c r="D531" s="2266"/>
      <c r="E531" s="2266"/>
      <c r="F531" s="2266"/>
      <c r="G531" s="2266"/>
      <c r="H531" s="2267"/>
      <c r="I531" s="2268">
        <f>'Og s3a'!E529</f>
        <v>0</v>
      </c>
      <c r="J531" s="2269"/>
      <c r="K531" s="2269"/>
      <c r="L531" s="2269"/>
      <c r="M531" s="2269"/>
      <c r="N531" s="2270"/>
      <c r="O531" s="872">
        <f>'Og s3a'!F529</f>
        <v>0</v>
      </c>
      <c r="P531" s="945"/>
      <c r="Q531" s="945" t="str">
        <f t="shared" si="17"/>
        <v/>
      </c>
      <c r="R531" s="30"/>
      <c r="S531" s="47"/>
      <c r="T531" s="441">
        <f>'Og s3a'!G529</f>
        <v>0</v>
      </c>
      <c r="U531" s="56">
        <f>'Og s3a'!D529</f>
        <v>0</v>
      </c>
      <c r="V531" s="277">
        <f>Import!K527</f>
        <v>0</v>
      </c>
      <c r="W531" s="278">
        <f>Import!L527</f>
        <v>0</v>
      </c>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row>
    <row r="532" spans="2:57" ht="20.100000000000001" customHeight="1">
      <c r="B532" s="1251" t="str">
        <f t="shared" si="16"/>
        <v/>
      </c>
      <c r="C532" s="2265">
        <f>'Og s3a'!C530</f>
        <v>0</v>
      </c>
      <c r="D532" s="2266"/>
      <c r="E532" s="2266"/>
      <c r="F532" s="2266"/>
      <c r="G532" s="2266"/>
      <c r="H532" s="2267"/>
      <c r="I532" s="2268">
        <f>'Og s3a'!E530</f>
        <v>0</v>
      </c>
      <c r="J532" s="2269"/>
      <c r="K532" s="2269"/>
      <c r="L532" s="2269"/>
      <c r="M532" s="2269"/>
      <c r="N532" s="2270"/>
      <c r="O532" s="872">
        <f>'Og s3a'!F530</f>
        <v>0</v>
      </c>
      <c r="P532" s="945"/>
      <c r="Q532" s="945" t="str">
        <f t="shared" si="17"/>
        <v/>
      </c>
      <c r="R532" s="30"/>
      <c r="S532" s="47"/>
      <c r="T532" s="441">
        <f>'Og s3a'!G530</f>
        <v>0</v>
      </c>
      <c r="U532" s="56">
        <f>'Og s3a'!D530</f>
        <v>0</v>
      </c>
      <c r="V532" s="277">
        <f>Import!K528</f>
        <v>0</v>
      </c>
      <c r="W532" s="278">
        <f>Import!L528</f>
        <v>0</v>
      </c>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row>
    <row r="533" spans="2:57" ht="20.100000000000001" customHeight="1">
      <c r="B533" s="1251" t="str">
        <f t="shared" si="16"/>
        <v/>
      </c>
      <c r="C533" s="2265">
        <f>'Og s3a'!C531</f>
        <v>0</v>
      </c>
      <c r="D533" s="2266"/>
      <c r="E533" s="2266"/>
      <c r="F533" s="2266"/>
      <c r="G533" s="2266"/>
      <c r="H533" s="2267"/>
      <c r="I533" s="2268">
        <f>'Og s3a'!E531</f>
        <v>0</v>
      </c>
      <c r="J533" s="2269"/>
      <c r="K533" s="2269"/>
      <c r="L533" s="2269"/>
      <c r="M533" s="2269"/>
      <c r="N533" s="2270"/>
      <c r="O533" s="872">
        <f>'Og s3a'!F531</f>
        <v>0</v>
      </c>
      <c r="P533" s="945"/>
      <c r="Q533" s="945" t="str">
        <f t="shared" si="17"/>
        <v/>
      </c>
      <c r="R533" s="30"/>
      <c r="S533" s="47"/>
      <c r="T533" s="441">
        <f>'Og s3a'!G531</f>
        <v>0</v>
      </c>
      <c r="U533" s="56">
        <f>'Og s3a'!D531</f>
        <v>0</v>
      </c>
      <c r="V533" s="277">
        <f>Import!K529</f>
        <v>0</v>
      </c>
      <c r="W533" s="278">
        <f>Import!L529</f>
        <v>0</v>
      </c>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row>
    <row r="534" spans="2:57" ht="20.100000000000001" customHeight="1">
      <c r="B534" s="1251" t="str">
        <f t="shared" si="16"/>
        <v/>
      </c>
      <c r="C534" s="2265">
        <f>'Og s3a'!C532</f>
        <v>0</v>
      </c>
      <c r="D534" s="2266"/>
      <c r="E534" s="2266"/>
      <c r="F534" s="2266"/>
      <c r="G534" s="2266"/>
      <c r="H534" s="2267"/>
      <c r="I534" s="2268">
        <f>'Og s3a'!E532</f>
        <v>0</v>
      </c>
      <c r="J534" s="2269"/>
      <c r="K534" s="2269"/>
      <c r="L534" s="2269"/>
      <c r="M534" s="2269"/>
      <c r="N534" s="2270"/>
      <c r="O534" s="872">
        <f>'Og s3a'!F532</f>
        <v>0</v>
      </c>
      <c r="P534" s="945"/>
      <c r="Q534" s="945" t="str">
        <f t="shared" si="17"/>
        <v/>
      </c>
      <c r="R534" s="30"/>
      <c r="S534" s="47"/>
      <c r="T534" s="441">
        <f>'Og s3a'!G532</f>
        <v>0</v>
      </c>
      <c r="U534" s="56">
        <f>'Og s3a'!D532</f>
        <v>0</v>
      </c>
      <c r="V534" s="277">
        <f>Import!K530</f>
        <v>0</v>
      </c>
      <c r="W534" s="278">
        <f>Import!L530</f>
        <v>0</v>
      </c>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row>
    <row r="535" spans="2:57" ht="20.100000000000001" customHeight="1">
      <c r="B535" s="1251" t="str">
        <f t="shared" si="16"/>
        <v/>
      </c>
      <c r="C535" s="2265">
        <f>'Og s3a'!C533</f>
        <v>0</v>
      </c>
      <c r="D535" s="2266"/>
      <c r="E535" s="2266"/>
      <c r="F535" s="2266"/>
      <c r="G535" s="2266"/>
      <c r="H535" s="2267"/>
      <c r="I535" s="2268">
        <f>'Og s3a'!E533</f>
        <v>0</v>
      </c>
      <c r="J535" s="2269"/>
      <c r="K535" s="2269"/>
      <c r="L535" s="2269"/>
      <c r="M535" s="2269"/>
      <c r="N535" s="2270"/>
      <c r="O535" s="872">
        <f>'Og s3a'!F533</f>
        <v>0</v>
      </c>
      <c r="P535" s="945"/>
      <c r="Q535" s="945" t="str">
        <f t="shared" si="17"/>
        <v/>
      </c>
      <c r="R535" s="30"/>
      <c r="S535" s="47"/>
      <c r="T535" s="441">
        <f>'Og s3a'!G533</f>
        <v>0</v>
      </c>
      <c r="U535" s="56">
        <f>'Og s3a'!D533</f>
        <v>0</v>
      </c>
      <c r="V535" s="277">
        <f>Import!K531</f>
        <v>0</v>
      </c>
      <c r="W535" s="278">
        <f>Import!L531</f>
        <v>0</v>
      </c>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row>
    <row r="536" spans="2:57" ht="20.100000000000001" customHeight="1">
      <c r="B536" s="1251" t="str">
        <f t="shared" si="16"/>
        <v/>
      </c>
      <c r="C536" s="2265">
        <f>'Og s3a'!C534</f>
        <v>0</v>
      </c>
      <c r="D536" s="2266"/>
      <c r="E536" s="2266"/>
      <c r="F536" s="2266"/>
      <c r="G536" s="2266"/>
      <c r="H536" s="2267"/>
      <c r="I536" s="2268">
        <f>'Og s3a'!E534</f>
        <v>0</v>
      </c>
      <c r="J536" s="2269"/>
      <c r="K536" s="2269"/>
      <c r="L536" s="2269"/>
      <c r="M536" s="2269"/>
      <c r="N536" s="2270"/>
      <c r="O536" s="872">
        <f>'Og s3a'!F534</f>
        <v>0</v>
      </c>
      <c r="P536" s="945"/>
      <c r="Q536" s="945" t="str">
        <f t="shared" si="17"/>
        <v/>
      </c>
      <c r="R536" s="30"/>
      <c r="S536" s="47"/>
      <c r="T536" s="441">
        <f>'Og s3a'!G534</f>
        <v>0</v>
      </c>
      <c r="U536" s="56">
        <f>'Og s3a'!D534</f>
        <v>0</v>
      </c>
      <c r="V536" s="277">
        <f>Import!K532</f>
        <v>0</v>
      </c>
      <c r="W536" s="278">
        <f>Import!L532</f>
        <v>0</v>
      </c>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row>
    <row r="537" spans="2:57" ht="20.100000000000001" customHeight="1">
      <c r="B537" s="1251" t="str">
        <f t="shared" si="16"/>
        <v/>
      </c>
      <c r="C537" s="2265">
        <f>'Og s3a'!C535</f>
        <v>0</v>
      </c>
      <c r="D537" s="2266"/>
      <c r="E537" s="2266"/>
      <c r="F537" s="2266"/>
      <c r="G537" s="2266"/>
      <c r="H537" s="2267"/>
      <c r="I537" s="2268">
        <f>'Og s3a'!E535</f>
        <v>0</v>
      </c>
      <c r="J537" s="2269"/>
      <c r="K537" s="2269"/>
      <c r="L537" s="2269"/>
      <c r="M537" s="2269"/>
      <c r="N537" s="2270"/>
      <c r="O537" s="872">
        <f>'Og s3a'!F535</f>
        <v>0</v>
      </c>
      <c r="P537" s="945"/>
      <c r="Q537" s="945" t="str">
        <f t="shared" si="17"/>
        <v/>
      </c>
      <c r="R537" s="30"/>
      <c r="S537" s="47"/>
      <c r="T537" s="441">
        <f>'Og s3a'!G535</f>
        <v>0</v>
      </c>
      <c r="U537" s="56">
        <f>'Og s3a'!D535</f>
        <v>0</v>
      </c>
      <c r="V537" s="277">
        <f>Import!K533</f>
        <v>0</v>
      </c>
      <c r="W537" s="278">
        <f>Import!L533</f>
        <v>0</v>
      </c>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row>
    <row r="538" spans="2:57" ht="20.100000000000001" customHeight="1">
      <c r="B538" s="1251" t="str">
        <f t="shared" si="16"/>
        <v/>
      </c>
      <c r="C538" s="2265">
        <f>'Og s3a'!C536</f>
        <v>0</v>
      </c>
      <c r="D538" s="2266"/>
      <c r="E538" s="2266"/>
      <c r="F538" s="2266"/>
      <c r="G538" s="2266"/>
      <c r="H538" s="2267"/>
      <c r="I538" s="2268">
        <f>'Og s3a'!E536</f>
        <v>0</v>
      </c>
      <c r="J538" s="2269"/>
      <c r="K538" s="2269"/>
      <c r="L538" s="2269"/>
      <c r="M538" s="2269"/>
      <c r="N538" s="2270"/>
      <c r="O538" s="872">
        <f>'Og s3a'!F536</f>
        <v>0</v>
      </c>
      <c r="P538" s="945"/>
      <c r="Q538" s="945" t="str">
        <f t="shared" si="17"/>
        <v/>
      </c>
      <c r="R538" s="30"/>
      <c r="S538" s="47"/>
      <c r="T538" s="441">
        <f>'Og s3a'!G536</f>
        <v>0</v>
      </c>
      <c r="U538" s="56">
        <f>'Og s3a'!D536</f>
        <v>0</v>
      </c>
      <c r="V538" s="277">
        <f>Import!K534</f>
        <v>0</v>
      </c>
      <c r="W538" s="278">
        <f>Import!L534</f>
        <v>0</v>
      </c>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row>
    <row r="539" spans="2:57" ht="20.100000000000001" customHeight="1">
      <c r="B539" s="1251" t="str">
        <f t="shared" si="16"/>
        <v/>
      </c>
      <c r="C539" s="2265">
        <f>'Og s3a'!C537</f>
        <v>0</v>
      </c>
      <c r="D539" s="2266"/>
      <c r="E539" s="2266"/>
      <c r="F539" s="2266"/>
      <c r="G539" s="2266"/>
      <c r="H539" s="2267"/>
      <c r="I539" s="2268">
        <f>'Og s3a'!E537</f>
        <v>0</v>
      </c>
      <c r="J539" s="2269"/>
      <c r="K539" s="2269"/>
      <c r="L539" s="2269"/>
      <c r="M539" s="2269"/>
      <c r="N539" s="2270"/>
      <c r="O539" s="872">
        <f>'Og s3a'!F537</f>
        <v>0</v>
      </c>
      <c r="P539" s="945"/>
      <c r="Q539" s="945" t="str">
        <f t="shared" si="17"/>
        <v/>
      </c>
      <c r="R539" s="30"/>
      <c r="S539" s="47"/>
      <c r="T539" s="441">
        <f>'Og s3a'!G537</f>
        <v>0</v>
      </c>
      <c r="U539" s="56">
        <f>'Og s3a'!D537</f>
        <v>0</v>
      </c>
      <c r="V539" s="277">
        <f>Import!K535</f>
        <v>0</v>
      </c>
      <c r="W539" s="278">
        <f>Import!L535</f>
        <v>0</v>
      </c>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row>
    <row r="540" spans="2:57" ht="20.100000000000001" customHeight="1">
      <c r="B540" s="1251" t="str">
        <f t="shared" si="16"/>
        <v/>
      </c>
      <c r="C540" s="2265">
        <f>'Og s3a'!C538</f>
        <v>0</v>
      </c>
      <c r="D540" s="2266"/>
      <c r="E540" s="2266"/>
      <c r="F540" s="2266"/>
      <c r="G540" s="2266"/>
      <c r="H540" s="2267"/>
      <c r="I540" s="2268">
        <f>'Og s3a'!E538</f>
        <v>0</v>
      </c>
      <c r="J540" s="2269"/>
      <c r="K540" s="2269"/>
      <c r="L540" s="2269"/>
      <c r="M540" s="2269"/>
      <c r="N540" s="2270"/>
      <c r="O540" s="872">
        <f>'Og s3a'!F538</f>
        <v>0</v>
      </c>
      <c r="P540" s="945"/>
      <c r="Q540" s="945" t="str">
        <f t="shared" si="17"/>
        <v/>
      </c>
      <c r="R540" s="30"/>
      <c r="S540" s="47"/>
      <c r="T540" s="441">
        <f>'Og s3a'!G538</f>
        <v>0</v>
      </c>
      <c r="U540" s="56">
        <f>'Og s3a'!D538</f>
        <v>0</v>
      </c>
      <c r="V540" s="277">
        <f>Import!K536</f>
        <v>0</v>
      </c>
      <c r="W540" s="278">
        <f>Import!L536</f>
        <v>0</v>
      </c>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row>
    <row r="541" spans="2:57" ht="20.100000000000001" customHeight="1">
      <c r="B541" s="1251" t="str">
        <f t="shared" si="16"/>
        <v/>
      </c>
      <c r="C541" s="2265">
        <f>'Og s3a'!C539</f>
        <v>0</v>
      </c>
      <c r="D541" s="2266"/>
      <c r="E541" s="2266"/>
      <c r="F541" s="2266"/>
      <c r="G541" s="2266"/>
      <c r="H541" s="2267"/>
      <c r="I541" s="2268">
        <f>'Og s3a'!E539</f>
        <v>0</v>
      </c>
      <c r="J541" s="2269"/>
      <c r="K541" s="2269"/>
      <c r="L541" s="2269"/>
      <c r="M541" s="2269"/>
      <c r="N541" s="2270"/>
      <c r="O541" s="872">
        <f>'Og s3a'!F539</f>
        <v>0</v>
      </c>
      <c r="P541" s="945"/>
      <c r="Q541" s="945" t="str">
        <f t="shared" si="17"/>
        <v/>
      </c>
      <c r="R541" s="30"/>
      <c r="S541" s="47"/>
      <c r="T541" s="441">
        <f>'Og s3a'!G539</f>
        <v>0</v>
      </c>
      <c r="U541" s="56">
        <f>'Og s3a'!D539</f>
        <v>0</v>
      </c>
      <c r="V541" s="277">
        <f>Import!K537</f>
        <v>0</v>
      </c>
      <c r="W541" s="278">
        <f>Import!L537</f>
        <v>0</v>
      </c>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row>
    <row r="542" spans="2:57" ht="20.100000000000001" customHeight="1">
      <c r="B542" s="1251" t="str">
        <f t="shared" si="16"/>
        <v/>
      </c>
      <c r="C542" s="2265">
        <f>'Og s3a'!C540</f>
        <v>0</v>
      </c>
      <c r="D542" s="2266"/>
      <c r="E542" s="2266"/>
      <c r="F542" s="2266"/>
      <c r="G542" s="2266"/>
      <c r="H542" s="2267"/>
      <c r="I542" s="2268">
        <f>'Og s3a'!E540</f>
        <v>0</v>
      </c>
      <c r="J542" s="2269"/>
      <c r="K542" s="2269"/>
      <c r="L542" s="2269"/>
      <c r="M542" s="2269"/>
      <c r="N542" s="2270"/>
      <c r="O542" s="872">
        <f>'Og s3a'!F540</f>
        <v>0</v>
      </c>
      <c r="P542" s="945"/>
      <c r="Q542" s="945" t="str">
        <f t="shared" si="17"/>
        <v/>
      </c>
      <c r="R542" s="30"/>
      <c r="S542" s="47"/>
      <c r="T542" s="441">
        <f>'Og s3a'!G540</f>
        <v>0</v>
      </c>
      <c r="U542" s="56">
        <f>'Og s3a'!D540</f>
        <v>0</v>
      </c>
      <c r="V542" s="277">
        <f>Import!K538</f>
        <v>0</v>
      </c>
      <c r="W542" s="278">
        <f>Import!L538</f>
        <v>0</v>
      </c>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row>
    <row r="543" spans="2:57" ht="20.100000000000001" customHeight="1">
      <c r="B543" s="1251" t="str">
        <f t="shared" si="16"/>
        <v/>
      </c>
      <c r="C543" s="2265">
        <f>'Og s3a'!C541</f>
        <v>0</v>
      </c>
      <c r="D543" s="2266"/>
      <c r="E543" s="2266"/>
      <c r="F543" s="2266"/>
      <c r="G543" s="2266"/>
      <c r="H543" s="2267"/>
      <c r="I543" s="2268">
        <f>'Og s3a'!E541</f>
        <v>0</v>
      </c>
      <c r="J543" s="2269"/>
      <c r="K543" s="2269"/>
      <c r="L543" s="2269"/>
      <c r="M543" s="2269"/>
      <c r="N543" s="2270"/>
      <c r="O543" s="872">
        <f>'Og s3a'!F541</f>
        <v>0</v>
      </c>
      <c r="P543" s="945"/>
      <c r="Q543" s="945" t="str">
        <f t="shared" si="17"/>
        <v/>
      </c>
      <c r="R543" s="30"/>
      <c r="S543" s="47"/>
      <c r="T543" s="441">
        <f>'Og s3a'!G541</f>
        <v>0</v>
      </c>
      <c r="U543" s="56">
        <f>'Og s3a'!D541</f>
        <v>0</v>
      </c>
      <c r="V543" s="277">
        <f>Import!K539</f>
        <v>0</v>
      </c>
      <c r="W543" s="278">
        <f>Import!L539</f>
        <v>0</v>
      </c>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row>
    <row r="544" spans="2:57" ht="20.100000000000001" customHeight="1">
      <c r="B544" s="1251" t="str">
        <f t="shared" si="16"/>
        <v/>
      </c>
      <c r="C544" s="2265">
        <f>'Og s3a'!C542</f>
        <v>0</v>
      </c>
      <c r="D544" s="2266"/>
      <c r="E544" s="2266"/>
      <c r="F544" s="2266"/>
      <c r="G544" s="2266"/>
      <c r="H544" s="2267"/>
      <c r="I544" s="2268">
        <f>'Og s3a'!E542</f>
        <v>0</v>
      </c>
      <c r="J544" s="2269"/>
      <c r="K544" s="2269"/>
      <c r="L544" s="2269"/>
      <c r="M544" s="2269"/>
      <c r="N544" s="2270"/>
      <c r="O544" s="872">
        <f>'Og s3a'!F542</f>
        <v>0</v>
      </c>
      <c r="P544" s="945"/>
      <c r="Q544" s="945" t="str">
        <f t="shared" si="17"/>
        <v/>
      </c>
      <c r="R544" s="30"/>
      <c r="S544" s="47"/>
      <c r="T544" s="441">
        <f>'Og s3a'!G542</f>
        <v>0</v>
      </c>
      <c r="U544" s="56">
        <f>'Og s3a'!D542</f>
        <v>0</v>
      </c>
      <c r="V544" s="277">
        <f>Import!K540</f>
        <v>0</v>
      </c>
      <c r="W544" s="278">
        <f>Import!L540</f>
        <v>0</v>
      </c>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row>
    <row r="545" spans="2:57" ht="20.100000000000001" customHeight="1">
      <c r="B545" s="1251" t="str">
        <f t="shared" si="16"/>
        <v/>
      </c>
      <c r="C545" s="2265">
        <f>'Og s3a'!C543</f>
        <v>0</v>
      </c>
      <c r="D545" s="2266"/>
      <c r="E545" s="2266"/>
      <c r="F545" s="2266"/>
      <c r="G545" s="2266"/>
      <c r="H545" s="2267"/>
      <c r="I545" s="2268">
        <f>'Og s3a'!E543</f>
        <v>0</v>
      </c>
      <c r="J545" s="2269"/>
      <c r="K545" s="2269"/>
      <c r="L545" s="2269"/>
      <c r="M545" s="2269"/>
      <c r="N545" s="2270"/>
      <c r="O545" s="872">
        <f>'Og s3a'!F543</f>
        <v>0</v>
      </c>
      <c r="P545" s="945"/>
      <c r="Q545" s="945" t="str">
        <f t="shared" si="17"/>
        <v/>
      </c>
      <c r="R545" s="30"/>
      <c r="S545" s="47"/>
      <c r="T545" s="441">
        <f>'Og s3a'!G543</f>
        <v>0</v>
      </c>
      <c r="U545" s="56">
        <f>'Og s3a'!D543</f>
        <v>0</v>
      </c>
      <c r="V545" s="277">
        <f>Import!K541</f>
        <v>0</v>
      </c>
      <c r="W545" s="278">
        <f>Import!L541</f>
        <v>0</v>
      </c>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row>
    <row r="546" spans="2:57" ht="20.100000000000001" customHeight="1">
      <c r="B546" s="1251" t="str">
        <f t="shared" si="16"/>
        <v/>
      </c>
      <c r="C546" s="2265">
        <f>'Og s3a'!C544</f>
        <v>0</v>
      </c>
      <c r="D546" s="2266"/>
      <c r="E546" s="2266"/>
      <c r="F546" s="2266"/>
      <c r="G546" s="2266"/>
      <c r="H546" s="2267"/>
      <c r="I546" s="2268">
        <f>'Og s3a'!E544</f>
        <v>0</v>
      </c>
      <c r="J546" s="2269"/>
      <c r="K546" s="2269"/>
      <c r="L546" s="2269"/>
      <c r="M546" s="2269"/>
      <c r="N546" s="2270"/>
      <c r="O546" s="872">
        <f>'Og s3a'!F544</f>
        <v>0</v>
      </c>
      <c r="P546" s="945"/>
      <c r="Q546" s="945" t="str">
        <f t="shared" si="17"/>
        <v/>
      </c>
      <c r="R546" s="30"/>
      <c r="S546" s="47"/>
      <c r="T546" s="441">
        <f>'Og s3a'!G544</f>
        <v>0</v>
      </c>
      <c r="U546" s="56">
        <f>'Og s3a'!D544</f>
        <v>0</v>
      </c>
      <c r="V546" s="277">
        <f>Import!K542</f>
        <v>0</v>
      </c>
      <c r="W546" s="278">
        <f>Import!L542</f>
        <v>0</v>
      </c>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row>
    <row r="547" spans="2:57" ht="20.100000000000001" customHeight="1">
      <c r="B547" s="1251" t="str">
        <f t="shared" si="16"/>
        <v/>
      </c>
      <c r="C547" s="2265">
        <f>'Og s3a'!C545</f>
        <v>0</v>
      </c>
      <c r="D547" s="2266"/>
      <c r="E547" s="2266"/>
      <c r="F547" s="2266"/>
      <c r="G547" s="2266"/>
      <c r="H547" s="2267"/>
      <c r="I547" s="2268">
        <f>'Og s3a'!E545</f>
        <v>0</v>
      </c>
      <c r="J547" s="2269"/>
      <c r="K547" s="2269"/>
      <c r="L547" s="2269"/>
      <c r="M547" s="2269"/>
      <c r="N547" s="2270"/>
      <c r="O547" s="872">
        <f>'Og s3a'!F545</f>
        <v>0</v>
      </c>
      <c r="P547" s="945"/>
      <c r="Q547" s="945" t="str">
        <f t="shared" si="17"/>
        <v/>
      </c>
      <c r="R547" s="30"/>
      <c r="S547" s="47"/>
      <c r="T547" s="441">
        <f>'Og s3a'!G545</f>
        <v>0</v>
      </c>
      <c r="U547" s="56">
        <f>'Og s3a'!D545</f>
        <v>0</v>
      </c>
      <c r="V547" s="277">
        <f>Import!K543</f>
        <v>0</v>
      </c>
      <c r="W547" s="278">
        <f>Import!L543</f>
        <v>0</v>
      </c>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row>
    <row r="548" spans="2:57" ht="20.100000000000001" customHeight="1">
      <c r="B548" s="1251" t="str">
        <f t="shared" si="16"/>
        <v/>
      </c>
      <c r="C548" s="2265">
        <f>'Og s3a'!C546</f>
        <v>0</v>
      </c>
      <c r="D548" s="2266"/>
      <c r="E548" s="2266"/>
      <c r="F548" s="2266"/>
      <c r="G548" s="2266"/>
      <c r="H548" s="2267"/>
      <c r="I548" s="2268">
        <f>'Og s3a'!E546</f>
        <v>0</v>
      </c>
      <c r="J548" s="2269"/>
      <c r="K548" s="2269"/>
      <c r="L548" s="2269"/>
      <c r="M548" s="2269"/>
      <c r="N548" s="2270"/>
      <c r="O548" s="872">
        <f>'Og s3a'!F546</f>
        <v>0</v>
      </c>
      <c r="P548" s="945"/>
      <c r="Q548" s="945" t="str">
        <f t="shared" si="17"/>
        <v/>
      </c>
      <c r="R548" s="30"/>
      <c r="S548" s="47"/>
      <c r="T548" s="441">
        <f>'Og s3a'!G546</f>
        <v>0</v>
      </c>
      <c r="U548" s="56">
        <f>'Og s3a'!D546</f>
        <v>0</v>
      </c>
      <c r="V548" s="277">
        <f>Import!K544</f>
        <v>0</v>
      </c>
      <c r="W548" s="278">
        <f>Import!L544</f>
        <v>0</v>
      </c>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row>
    <row r="549" spans="2:57" ht="20.100000000000001" customHeight="1">
      <c r="B549" s="1251" t="str">
        <f t="shared" si="16"/>
        <v/>
      </c>
      <c r="C549" s="2265">
        <f>'Og s3a'!C547</f>
        <v>0</v>
      </c>
      <c r="D549" s="2266"/>
      <c r="E549" s="2266"/>
      <c r="F549" s="2266"/>
      <c r="G549" s="2266"/>
      <c r="H549" s="2267"/>
      <c r="I549" s="2268">
        <f>'Og s3a'!E547</f>
        <v>0</v>
      </c>
      <c r="J549" s="2269"/>
      <c r="K549" s="2269"/>
      <c r="L549" s="2269"/>
      <c r="M549" s="2269"/>
      <c r="N549" s="2270"/>
      <c r="O549" s="872">
        <f>'Og s3a'!F547</f>
        <v>0</v>
      </c>
      <c r="P549" s="945"/>
      <c r="Q549" s="945" t="str">
        <f t="shared" si="17"/>
        <v/>
      </c>
      <c r="R549" s="30"/>
      <c r="S549" s="47"/>
      <c r="T549" s="441">
        <f>'Og s3a'!G547</f>
        <v>0</v>
      </c>
      <c r="U549" s="56">
        <f>'Og s3a'!D547</f>
        <v>0</v>
      </c>
      <c r="V549" s="277">
        <f>Import!K545</f>
        <v>0</v>
      </c>
      <c r="W549" s="278">
        <f>Import!L545</f>
        <v>0</v>
      </c>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row>
    <row r="550" spans="2:57" ht="20.100000000000001" customHeight="1">
      <c r="B550" s="1251" t="str">
        <f t="shared" si="16"/>
        <v/>
      </c>
      <c r="C550" s="2265">
        <f>'Og s3a'!C548</f>
        <v>0</v>
      </c>
      <c r="D550" s="2266"/>
      <c r="E550" s="2266"/>
      <c r="F550" s="2266"/>
      <c r="G550" s="2266"/>
      <c r="H550" s="2267"/>
      <c r="I550" s="2268">
        <f>'Og s3a'!E548</f>
        <v>0</v>
      </c>
      <c r="J550" s="2269"/>
      <c r="K550" s="2269"/>
      <c r="L550" s="2269"/>
      <c r="M550" s="2269"/>
      <c r="N550" s="2270"/>
      <c r="O550" s="872">
        <f>'Og s3a'!F548</f>
        <v>0</v>
      </c>
      <c r="P550" s="945"/>
      <c r="Q550" s="945" t="str">
        <f t="shared" si="17"/>
        <v/>
      </c>
      <c r="R550" s="30"/>
      <c r="S550" s="47"/>
      <c r="T550" s="441">
        <f>'Og s3a'!G548</f>
        <v>0</v>
      </c>
      <c r="U550" s="56">
        <f>'Og s3a'!D548</f>
        <v>0</v>
      </c>
      <c r="V550" s="277">
        <f>Import!K546</f>
        <v>0</v>
      </c>
      <c r="W550" s="278">
        <f>Import!L546</f>
        <v>0</v>
      </c>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row>
    <row r="551" spans="2:57" ht="20.100000000000001" customHeight="1">
      <c r="B551" s="1251" t="str">
        <f t="shared" si="16"/>
        <v/>
      </c>
      <c r="C551" s="2265">
        <f>'Og s3a'!C549</f>
        <v>0</v>
      </c>
      <c r="D551" s="2266"/>
      <c r="E551" s="2266"/>
      <c r="F551" s="2266"/>
      <c r="G551" s="2266"/>
      <c r="H551" s="2267"/>
      <c r="I551" s="2268">
        <f>'Og s3a'!E549</f>
        <v>0</v>
      </c>
      <c r="J551" s="2269"/>
      <c r="K551" s="2269"/>
      <c r="L551" s="2269"/>
      <c r="M551" s="2269"/>
      <c r="N551" s="2270"/>
      <c r="O551" s="872">
        <f>'Og s3a'!F549</f>
        <v>0</v>
      </c>
      <c r="P551" s="945"/>
      <c r="Q551" s="945" t="str">
        <f t="shared" si="17"/>
        <v/>
      </c>
      <c r="R551" s="30"/>
      <c r="S551" s="47"/>
      <c r="T551" s="441">
        <f>'Og s3a'!G549</f>
        <v>0</v>
      </c>
      <c r="U551" s="56">
        <f>'Og s3a'!D549</f>
        <v>0</v>
      </c>
      <c r="V551" s="277">
        <f>Import!K547</f>
        <v>0</v>
      </c>
      <c r="W551" s="278">
        <f>Import!L547</f>
        <v>0</v>
      </c>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row>
    <row r="552" spans="2:57" ht="20.100000000000001" customHeight="1">
      <c r="B552" s="1251" t="str">
        <f t="shared" si="16"/>
        <v/>
      </c>
      <c r="C552" s="2265">
        <f>'Og s3a'!C550</f>
        <v>0</v>
      </c>
      <c r="D552" s="2266"/>
      <c r="E552" s="2266"/>
      <c r="F552" s="2266"/>
      <c r="G552" s="2266"/>
      <c r="H552" s="2267"/>
      <c r="I552" s="2268">
        <f>'Og s3a'!E550</f>
        <v>0</v>
      </c>
      <c r="J552" s="2269"/>
      <c r="K552" s="2269"/>
      <c r="L552" s="2269"/>
      <c r="M552" s="2269"/>
      <c r="N552" s="2270"/>
      <c r="O552" s="872">
        <f>'Og s3a'!F550</f>
        <v>0</v>
      </c>
      <c r="P552" s="945"/>
      <c r="Q552" s="945" t="str">
        <f t="shared" si="17"/>
        <v/>
      </c>
      <c r="R552" s="30"/>
      <c r="S552" s="47"/>
      <c r="T552" s="441">
        <f>'Og s3a'!G550</f>
        <v>0</v>
      </c>
      <c r="U552" s="56">
        <f>'Og s3a'!D550</f>
        <v>0</v>
      </c>
      <c r="V552" s="277">
        <f>Import!K548</f>
        <v>0</v>
      </c>
      <c r="W552" s="278">
        <f>Import!L548</f>
        <v>0</v>
      </c>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row>
    <row r="553" spans="2:57" ht="20.100000000000001" customHeight="1">
      <c r="B553" s="1251" t="str">
        <f t="shared" si="16"/>
        <v/>
      </c>
      <c r="C553" s="2265">
        <f>'Og s3a'!C551</f>
        <v>0</v>
      </c>
      <c r="D553" s="2266"/>
      <c r="E553" s="2266"/>
      <c r="F553" s="2266"/>
      <c r="G553" s="2266"/>
      <c r="H553" s="2267"/>
      <c r="I553" s="2268">
        <f>'Og s3a'!E551</f>
        <v>0</v>
      </c>
      <c r="J553" s="2269"/>
      <c r="K553" s="2269"/>
      <c r="L553" s="2269"/>
      <c r="M553" s="2269"/>
      <c r="N553" s="2270"/>
      <c r="O553" s="872">
        <f>'Og s3a'!F551</f>
        <v>0</v>
      </c>
      <c r="P553" s="945"/>
      <c r="Q553" s="945" t="str">
        <f t="shared" si="17"/>
        <v/>
      </c>
      <c r="R553" s="30"/>
      <c r="S553" s="47"/>
      <c r="T553" s="441">
        <f>'Og s3a'!G551</f>
        <v>0</v>
      </c>
      <c r="U553" s="56">
        <f>'Og s3a'!D551</f>
        <v>0</v>
      </c>
      <c r="V553" s="277">
        <f>Import!K549</f>
        <v>0</v>
      </c>
      <c r="W553" s="278">
        <f>Import!L549</f>
        <v>0</v>
      </c>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row>
    <row r="554" spans="2:57" ht="20.100000000000001" customHeight="1">
      <c r="B554" s="1251" t="str">
        <f t="shared" si="16"/>
        <v/>
      </c>
      <c r="C554" s="2265">
        <f>'Og s3a'!C552</f>
        <v>0</v>
      </c>
      <c r="D554" s="2266"/>
      <c r="E554" s="2266"/>
      <c r="F554" s="2266"/>
      <c r="G554" s="2266"/>
      <c r="H554" s="2267"/>
      <c r="I554" s="2268">
        <f>'Og s3a'!E552</f>
        <v>0</v>
      </c>
      <c r="J554" s="2269"/>
      <c r="K554" s="2269"/>
      <c r="L554" s="2269"/>
      <c r="M554" s="2269"/>
      <c r="N554" s="2270"/>
      <c r="O554" s="872">
        <f>'Og s3a'!F552</f>
        <v>0</v>
      </c>
      <c r="P554" s="945"/>
      <c r="Q554" s="945" t="str">
        <f t="shared" si="17"/>
        <v/>
      </c>
      <c r="R554" s="30"/>
      <c r="S554" s="47"/>
      <c r="T554" s="441">
        <f>'Og s3a'!G552</f>
        <v>0</v>
      </c>
      <c r="U554" s="56">
        <f>'Og s3a'!D552</f>
        <v>0</v>
      </c>
      <c r="V554" s="277">
        <f>Import!K550</f>
        <v>0</v>
      </c>
      <c r="W554" s="278">
        <f>Import!L550</f>
        <v>0</v>
      </c>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row>
    <row r="555" spans="2:57" ht="20.100000000000001" customHeight="1">
      <c r="B555" s="1251" t="str">
        <f t="shared" si="16"/>
        <v/>
      </c>
      <c r="C555" s="2265">
        <f>'Og s3a'!C553</f>
        <v>0</v>
      </c>
      <c r="D555" s="2266"/>
      <c r="E555" s="2266"/>
      <c r="F555" s="2266"/>
      <c r="G555" s="2266"/>
      <c r="H555" s="2267"/>
      <c r="I555" s="2268">
        <f>'Og s3a'!E553</f>
        <v>0</v>
      </c>
      <c r="J555" s="2269"/>
      <c r="K555" s="2269"/>
      <c r="L555" s="2269"/>
      <c r="M555" s="2269"/>
      <c r="N555" s="2270"/>
      <c r="O555" s="872">
        <f>'Og s3a'!F553</f>
        <v>0</v>
      </c>
      <c r="P555" s="945"/>
      <c r="Q555" s="945" t="str">
        <f t="shared" si="17"/>
        <v/>
      </c>
      <c r="R555" s="30"/>
      <c r="S555" s="47"/>
      <c r="T555" s="441">
        <f>'Og s3a'!G553</f>
        <v>0</v>
      </c>
      <c r="U555" s="56">
        <f>'Og s3a'!D553</f>
        <v>0</v>
      </c>
      <c r="V555" s="277">
        <f>Import!K551</f>
        <v>0</v>
      </c>
      <c r="W555" s="278">
        <f>Import!L551</f>
        <v>0</v>
      </c>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row>
    <row r="556" spans="2:57" ht="20.100000000000001" customHeight="1">
      <c r="B556" s="1251" t="str">
        <f t="shared" si="16"/>
        <v/>
      </c>
      <c r="C556" s="2265">
        <f>'Og s3a'!C554</f>
        <v>0</v>
      </c>
      <c r="D556" s="2266"/>
      <c r="E556" s="2266"/>
      <c r="F556" s="2266"/>
      <c r="G556" s="2266"/>
      <c r="H556" s="2267"/>
      <c r="I556" s="2268">
        <f>'Og s3a'!E554</f>
        <v>0</v>
      </c>
      <c r="J556" s="2269"/>
      <c r="K556" s="2269"/>
      <c r="L556" s="2269"/>
      <c r="M556" s="2269"/>
      <c r="N556" s="2270"/>
      <c r="O556" s="872">
        <f>'Og s3a'!F554</f>
        <v>0</v>
      </c>
      <c r="P556" s="945"/>
      <c r="Q556" s="945" t="str">
        <f t="shared" si="17"/>
        <v/>
      </c>
      <c r="R556" s="30"/>
      <c r="S556" s="47"/>
      <c r="T556" s="441">
        <f>'Og s3a'!G554</f>
        <v>0</v>
      </c>
      <c r="U556" s="56">
        <f>'Og s3a'!D554</f>
        <v>0</v>
      </c>
      <c r="V556" s="277">
        <f>Import!K552</f>
        <v>0</v>
      </c>
      <c r="W556" s="278">
        <f>Import!L552</f>
        <v>0</v>
      </c>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row>
    <row r="557" spans="2:57" ht="20.100000000000001" customHeight="1">
      <c r="B557" s="1251" t="str">
        <f t="shared" si="16"/>
        <v/>
      </c>
      <c r="C557" s="2265">
        <f>'Og s3a'!C555</f>
        <v>0</v>
      </c>
      <c r="D557" s="2266"/>
      <c r="E557" s="2266"/>
      <c r="F557" s="2266"/>
      <c r="G557" s="2266"/>
      <c r="H557" s="2267"/>
      <c r="I557" s="2268">
        <f>'Og s3a'!E555</f>
        <v>0</v>
      </c>
      <c r="J557" s="2269"/>
      <c r="K557" s="2269"/>
      <c r="L557" s="2269"/>
      <c r="M557" s="2269"/>
      <c r="N557" s="2270"/>
      <c r="O557" s="872">
        <f>'Og s3a'!F555</f>
        <v>0</v>
      </c>
      <c r="P557" s="945"/>
      <c r="Q557" s="945" t="str">
        <f t="shared" si="17"/>
        <v/>
      </c>
      <c r="R557" s="30"/>
      <c r="S557" s="47"/>
      <c r="T557" s="441">
        <f>'Og s3a'!G555</f>
        <v>0</v>
      </c>
      <c r="U557" s="56">
        <f>'Og s3a'!D555</f>
        <v>0</v>
      </c>
      <c r="V557" s="277">
        <f>Import!K553</f>
        <v>0</v>
      </c>
      <c r="W557" s="278">
        <f>Import!L553</f>
        <v>0</v>
      </c>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row>
    <row r="558" spans="2:57" ht="20.100000000000001" customHeight="1">
      <c r="B558" s="1251" t="str">
        <f t="shared" si="16"/>
        <v/>
      </c>
      <c r="C558" s="2265">
        <f>'Og s3a'!C556</f>
        <v>0</v>
      </c>
      <c r="D558" s="2266"/>
      <c r="E558" s="2266"/>
      <c r="F558" s="2266"/>
      <c r="G558" s="2266"/>
      <c r="H558" s="2267"/>
      <c r="I558" s="2268">
        <f>'Og s3a'!E556</f>
        <v>0</v>
      </c>
      <c r="J558" s="2269"/>
      <c r="K558" s="2269"/>
      <c r="L558" s="2269"/>
      <c r="M558" s="2269"/>
      <c r="N558" s="2270"/>
      <c r="O558" s="872">
        <f>'Og s3a'!F556</f>
        <v>0</v>
      </c>
      <c r="P558" s="945"/>
      <c r="Q558" s="945" t="str">
        <f t="shared" si="17"/>
        <v/>
      </c>
      <c r="R558" s="30"/>
      <c r="S558" s="47"/>
      <c r="T558" s="441">
        <f>'Og s3a'!G556</f>
        <v>0</v>
      </c>
      <c r="U558" s="56">
        <f>'Og s3a'!D556</f>
        <v>0</v>
      </c>
      <c r="V558" s="277">
        <f>Import!K554</f>
        <v>0</v>
      </c>
      <c r="W558" s="278">
        <f>Import!L554</f>
        <v>0</v>
      </c>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row>
    <row r="559" spans="2:57" ht="20.100000000000001" customHeight="1">
      <c r="B559" s="1251" t="str">
        <f t="shared" si="16"/>
        <v/>
      </c>
      <c r="C559" s="2265">
        <f>'Og s3a'!C557</f>
        <v>0</v>
      </c>
      <c r="D559" s="2266"/>
      <c r="E559" s="2266"/>
      <c r="F559" s="2266"/>
      <c r="G559" s="2266"/>
      <c r="H559" s="2267"/>
      <c r="I559" s="2268">
        <f>'Og s3a'!E557</f>
        <v>0</v>
      </c>
      <c r="J559" s="2269"/>
      <c r="K559" s="2269"/>
      <c r="L559" s="2269"/>
      <c r="M559" s="2269"/>
      <c r="N559" s="2270"/>
      <c r="O559" s="872">
        <f>'Og s3a'!F557</f>
        <v>0</v>
      </c>
      <c r="P559" s="945"/>
      <c r="Q559" s="945" t="str">
        <f t="shared" si="17"/>
        <v/>
      </c>
      <c r="R559" s="30"/>
      <c r="S559" s="47"/>
      <c r="T559" s="441">
        <f>'Og s3a'!G557</f>
        <v>0</v>
      </c>
      <c r="U559" s="56">
        <f>'Og s3a'!D557</f>
        <v>0</v>
      </c>
      <c r="V559" s="277">
        <f>Import!K555</f>
        <v>0</v>
      </c>
      <c r="W559" s="278">
        <f>Import!L555</f>
        <v>0</v>
      </c>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row>
    <row r="560" spans="2:57" ht="20.100000000000001" customHeight="1">
      <c r="B560" s="1251" t="str">
        <f t="shared" si="16"/>
        <v/>
      </c>
      <c r="C560" s="2265">
        <f>'Og s3a'!C558</f>
        <v>0</v>
      </c>
      <c r="D560" s="2266"/>
      <c r="E560" s="2266"/>
      <c r="F560" s="2266"/>
      <c r="G560" s="2266"/>
      <c r="H560" s="2267"/>
      <c r="I560" s="2268">
        <f>'Og s3a'!E558</f>
        <v>0</v>
      </c>
      <c r="J560" s="2269"/>
      <c r="K560" s="2269"/>
      <c r="L560" s="2269"/>
      <c r="M560" s="2269"/>
      <c r="N560" s="2270"/>
      <c r="O560" s="872">
        <f>'Og s3a'!F558</f>
        <v>0</v>
      </c>
      <c r="P560" s="945"/>
      <c r="Q560" s="945" t="str">
        <f t="shared" si="17"/>
        <v/>
      </c>
      <c r="R560" s="30"/>
      <c r="S560" s="47"/>
      <c r="T560" s="441">
        <f>'Og s3a'!G558</f>
        <v>0</v>
      </c>
      <c r="U560" s="56">
        <f>'Og s3a'!D558</f>
        <v>0</v>
      </c>
      <c r="V560" s="277">
        <f>Import!K556</f>
        <v>0</v>
      </c>
      <c r="W560" s="278">
        <f>Import!L556</f>
        <v>0</v>
      </c>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row>
    <row r="561" spans="2:57" ht="20.100000000000001" customHeight="1">
      <c r="B561" s="1251" t="str">
        <f t="shared" si="16"/>
        <v/>
      </c>
      <c r="C561" s="2265">
        <f>'Og s3a'!C559</f>
        <v>0</v>
      </c>
      <c r="D561" s="2266"/>
      <c r="E561" s="2266"/>
      <c r="F561" s="2266"/>
      <c r="G561" s="2266"/>
      <c r="H561" s="2267"/>
      <c r="I561" s="2268">
        <f>'Og s3a'!E559</f>
        <v>0</v>
      </c>
      <c r="J561" s="2269"/>
      <c r="K561" s="2269"/>
      <c r="L561" s="2269"/>
      <c r="M561" s="2269"/>
      <c r="N561" s="2270"/>
      <c r="O561" s="872">
        <f>'Og s3a'!F559</f>
        <v>0</v>
      </c>
      <c r="P561" s="945"/>
      <c r="Q561" s="945" t="str">
        <f t="shared" si="17"/>
        <v/>
      </c>
      <c r="R561" s="30"/>
      <c r="S561" s="47"/>
      <c r="T561" s="441">
        <f>'Og s3a'!G559</f>
        <v>0</v>
      </c>
      <c r="U561" s="56">
        <f>'Og s3a'!D559</f>
        <v>0</v>
      </c>
      <c r="V561" s="277">
        <f>Import!K557</f>
        <v>0</v>
      </c>
      <c r="W561" s="278">
        <f>Import!L557</f>
        <v>0</v>
      </c>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row>
    <row r="562" spans="2:57" ht="20.100000000000001" customHeight="1">
      <c r="B562" s="1251" t="str">
        <f t="shared" si="16"/>
        <v/>
      </c>
      <c r="C562" s="2265">
        <f>'Og s3a'!C560</f>
        <v>0</v>
      </c>
      <c r="D562" s="2266"/>
      <c r="E562" s="2266"/>
      <c r="F562" s="2266"/>
      <c r="G562" s="2266"/>
      <c r="H562" s="2267"/>
      <c r="I562" s="2268">
        <f>'Og s3a'!E560</f>
        <v>0</v>
      </c>
      <c r="J562" s="2269"/>
      <c r="K562" s="2269"/>
      <c r="L562" s="2269"/>
      <c r="M562" s="2269"/>
      <c r="N562" s="2270"/>
      <c r="O562" s="872">
        <f>'Og s3a'!F560</f>
        <v>0</v>
      </c>
      <c r="P562" s="945"/>
      <c r="Q562" s="945" t="str">
        <f t="shared" si="17"/>
        <v/>
      </c>
      <c r="R562" s="30"/>
      <c r="S562" s="47"/>
      <c r="T562" s="441">
        <f>'Og s3a'!G560</f>
        <v>0</v>
      </c>
      <c r="U562" s="56">
        <f>'Og s3a'!D560</f>
        <v>0</v>
      </c>
      <c r="V562" s="277">
        <f>Import!K558</f>
        <v>0</v>
      </c>
      <c r="W562" s="278">
        <f>Import!L558</f>
        <v>0</v>
      </c>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row>
    <row r="563" spans="2:57" ht="20.100000000000001" customHeight="1">
      <c r="B563" s="1251" t="str">
        <f t="shared" si="16"/>
        <v/>
      </c>
      <c r="C563" s="2265">
        <f>'Og s3a'!C561</f>
        <v>0</v>
      </c>
      <c r="D563" s="2266"/>
      <c r="E563" s="2266"/>
      <c r="F563" s="2266"/>
      <c r="G563" s="2266"/>
      <c r="H563" s="2267"/>
      <c r="I563" s="2268">
        <f>'Og s3a'!E561</f>
        <v>0</v>
      </c>
      <c r="J563" s="2269"/>
      <c r="K563" s="2269"/>
      <c r="L563" s="2269"/>
      <c r="M563" s="2269"/>
      <c r="N563" s="2270"/>
      <c r="O563" s="872">
        <f>'Og s3a'!F561</f>
        <v>0</v>
      </c>
      <c r="P563" s="945"/>
      <c r="Q563" s="945" t="str">
        <f t="shared" si="17"/>
        <v/>
      </c>
      <c r="R563" s="30"/>
      <c r="S563" s="47"/>
      <c r="T563" s="441">
        <f>'Og s3a'!G561</f>
        <v>0</v>
      </c>
      <c r="U563" s="56">
        <f>'Og s3a'!D561</f>
        <v>0</v>
      </c>
      <c r="V563" s="277">
        <f>Import!K559</f>
        <v>0</v>
      </c>
      <c r="W563" s="278">
        <f>Import!L559</f>
        <v>0</v>
      </c>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row>
    <row r="564" spans="2:57" ht="20.100000000000001" customHeight="1">
      <c r="B564" s="1251" t="str">
        <f t="shared" si="16"/>
        <v/>
      </c>
      <c r="C564" s="2265">
        <f>'Og s3a'!C562</f>
        <v>0</v>
      </c>
      <c r="D564" s="2266"/>
      <c r="E564" s="2266"/>
      <c r="F564" s="2266"/>
      <c r="G564" s="2266"/>
      <c r="H564" s="2267"/>
      <c r="I564" s="2268">
        <f>'Og s3a'!E562</f>
        <v>0</v>
      </c>
      <c r="J564" s="2269"/>
      <c r="K564" s="2269"/>
      <c r="L564" s="2269"/>
      <c r="M564" s="2269"/>
      <c r="N564" s="2270"/>
      <c r="O564" s="872">
        <f>'Og s3a'!F562</f>
        <v>0</v>
      </c>
      <c r="P564" s="945"/>
      <c r="Q564" s="945" t="str">
        <f t="shared" si="17"/>
        <v/>
      </c>
      <c r="R564" s="30"/>
      <c r="S564" s="47"/>
      <c r="T564" s="441">
        <f>'Og s3a'!G562</f>
        <v>0</v>
      </c>
      <c r="U564" s="56">
        <f>'Og s3a'!D562</f>
        <v>0</v>
      </c>
      <c r="V564" s="277">
        <f>Import!K560</f>
        <v>0</v>
      </c>
      <c r="W564" s="278">
        <f>Import!L560</f>
        <v>0</v>
      </c>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row>
    <row r="565" spans="2:57" ht="20.100000000000001" customHeight="1">
      <c r="B565" s="1251" t="str">
        <f t="shared" si="16"/>
        <v/>
      </c>
      <c r="C565" s="2265">
        <f>'Og s3a'!C563</f>
        <v>0</v>
      </c>
      <c r="D565" s="2266"/>
      <c r="E565" s="2266"/>
      <c r="F565" s="2266"/>
      <c r="G565" s="2266"/>
      <c r="H565" s="2267"/>
      <c r="I565" s="2268">
        <f>'Og s3a'!E563</f>
        <v>0</v>
      </c>
      <c r="J565" s="2269"/>
      <c r="K565" s="2269"/>
      <c r="L565" s="2269"/>
      <c r="M565" s="2269"/>
      <c r="N565" s="2270"/>
      <c r="O565" s="872">
        <f>'Og s3a'!F563</f>
        <v>0</v>
      </c>
      <c r="P565" s="945"/>
      <c r="Q565" s="945" t="str">
        <f t="shared" si="17"/>
        <v/>
      </c>
      <c r="R565" s="30"/>
      <c r="S565" s="47"/>
      <c r="T565" s="441">
        <f>'Og s3a'!G563</f>
        <v>0</v>
      </c>
      <c r="U565" s="56">
        <f>'Og s3a'!D563</f>
        <v>0</v>
      </c>
      <c r="V565" s="277">
        <f>Import!K561</f>
        <v>0</v>
      </c>
      <c r="W565" s="278">
        <f>Import!L561</f>
        <v>0</v>
      </c>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row>
    <row r="566" spans="2:57" ht="20.100000000000001" customHeight="1">
      <c r="B566" s="1251" t="str">
        <f t="shared" si="16"/>
        <v/>
      </c>
      <c r="C566" s="2265">
        <f>'Og s3a'!C564</f>
        <v>0</v>
      </c>
      <c r="D566" s="2266"/>
      <c r="E566" s="2266"/>
      <c r="F566" s="2266"/>
      <c r="G566" s="2266"/>
      <c r="H566" s="2267"/>
      <c r="I566" s="2268">
        <f>'Og s3a'!E564</f>
        <v>0</v>
      </c>
      <c r="J566" s="2269"/>
      <c r="K566" s="2269"/>
      <c r="L566" s="2269"/>
      <c r="M566" s="2269"/>
      <c r="N566" s="2270"/>
      <c r="O566" s="872">
        <f>'Og s3a'!F564</f>
        <v>0</v>
      </c>
      <c r="P566" s="945"/>
      <c r="Q566" s="945" t="str">
        <f t="shared" si="17"/>
        <v/>
      </c>
      <c r="R566" s="30"/>
      <c r="S566" s="47"/>
      <c r="T566" s="441">
        <f>'Og s3a'!G564</f>
        <v>0</v>
      </c>
      <c r="U566" s="56">
        <f>'Og s3a'!D564</f>
        <v>0</v>
      </c>
      <c r="V566" s="277">
        <f>Import!K562</f>
        <v>0</v>
      </c>
      <c r="W566" s="278">
        <f>Import!L562</f>
        <v>0</v>
      </c>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row>
    <row r="567" spans="2:57" ht="20.100000000000001" customHeight="1">
      <c r="B567" s="1251" t="str">
        <f t="shared" si="16"/>
        <v/>
      </c>
      <c r="C567" s="2265">
        <f>'Og s3a'!C565</f>
        <v>0</v>
      </c>
      <c r="D567" s="2266"/>
      <c r="E567" s="2266"/>
      <c r="F567" s="2266"/>
      <c r="G567" s="2266"/>
      <c r="H567" s="2267"/>
      <c r="I567" s="2268">
        <f>'Og s3a'!E565</f>
        <v>0</v>
      </c>
      <c r="J567" s="2269"/>
      <c r="K567" s="2269"/>
      <c r="L567" s="2269"/>
      <c r="M567" s="2269"/>
      <c r="N567" s="2270"/>
      <c r="O567" s="872">
        <f>'Og s3a'!F565</f>
        <v>0</v>
      </c>
      <c r="P567" s="945"/>
      <c r="Q567" s="945" t="str">
        <f t="shared" si="17"/>
        <v/>
      </c>
      <c r="R567" s="30"/>
      <c r="S567" s="47"/>
      <c r="T567" s="441">
        <f>'Og s3a'!G565</f>
        <v>0</v>
      </c>
      <c r="U567" s="56">
        <f>'Og s3a'!D565</f>
        <v>0</v>
      </c>
      <c r="V567" s="277">
        <f>Import!K563</f>
        <v>0</v>
      </c>
      <c r="W567" s="278">
        <f>Import!L563</f>
        <v>0</v>
      </c>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row>
    <row r="568" spans="2:57" ht="20.100000000000001" customHeight="1">
      <c r="B568" s="1251" t="str">
        <f t="shared" si="16"/>
        <v/>
      </c>
      <c r="C568" s="2265">
        <f>'Og s3a'!C566</f>
        <v>0</v>
      </c>
      <c r="D568" s="2266"/>
      <c r="E568" s="2266"/>
      <c r="F568" s="2266"/>
      <c r="G568" s="2266"/>
      <c r="H568" s="2267"/>
      <c r="I568" s="2268">
        <f>'Og s3a'!E566</f>
        <v>0</v>
      </c>
      <c r="J568" s="2269"/>
      <c r="K568" s="2269"/>
      <c r="L568" s="2269"/>
      <c r="M568" s="2269"/>
      <c r="N568" s="2270"/>
      <c r="O568" s="872">
        <f>'Og s3a'!F566</f>
        <v>0</v>
      </c>
      <c r="P568" s="945"/>
      <c r="Q568" s="945" t="str">
        <f t="shared" si="17"/>
        <v/>
      </c>
      <c r="R568" s="30"/>
      <c r="S568" s="47"/>
      <c r="T568" s="441">
        <f>'Og s3a'!G566</f>
        <v>0</v>
      </c>
      <c r="U568" s="56">
        <f>'Og s3a'!D566</f>
        <v>0</v>
      </c>
      <c r="V568" s="277">
        <f>Import!K564</f>
        <v>0</v>
      </c>
      <c r="W568" s="278">
        <f>Import!L564</f>
        <v>0</v>
      </c>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row>
    <row r="569" spans="2:57" ht="20.100000000000001" customHeight="1">
      <c r="B569" s="1251" t="str">
        <f t="shared" si="16"/>
        <v/>
      </c>
      <c r="C569" s="2265">
        <f>'Og s3a'!C567</f>
        <v>0</v>
      </c>
      <c r="D569" s="2266"/>
      <c r="E569" s="2266"/>
      <c r="F569" s="2266"/>
      <c r="G569" s="2266"/>
      <c r="H569" s="2267"/>
      <c r="I569" s="2268">
        <f>'Og s3a'!E567</f>
        <v>0</v>
      </c>
      <c r="J569" s="2269"/>
      <c r="K569" s="2269"/>
      <c r="L569" s="2269"/>
      <c r="M569" s="2269"/>
      <c r="N569" s="2270"/>
      <c r="O569" s="872">
        <f>'Og s3a'!F567</f>
        <v>0</v>
      </c>
      <c r="P569" s="945"/>
      <c r="Q569" s="945" t="str">
        <f t="shared" si="17"/>
        <v/>
      </c>
      <c r="R569" s="30"/>
      <c r="S569" s="47"/>
      <c r="T569" s="441">
        <f>'Og s3a'!G567</f>
        <v>0</v>
      </c>
      <c r="U569" s="56">
        <f>'Og s3a'!D567</f>
        <v>0</v>
      </c>
      <c r="V569" s="277">
        <f>Import!K565</f>
        <v>0</v>
      </c>
      <c r="W569" s="278">
        <f>Import!L565</f>
        <v>0</v>
      </c>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row>
    <row r="570" spans="2:57" ht="20.100000000000001" customHeight="1">
      <c r="B570" s="1251" t="str">
        <f t="shared" si="16"/>
        <v/>
      </c>
      <c r="C570" s="2265">
        <f>'Og s3a'!C568</f>
        <v>0</v>
      </c>
      <c r="D570" s="2266"/>
      <c r="E570" s="2266"/>
      <c r="F570" s="2266"/>
      <c r="G570" s="2266"/>
      <c r="H570" s="2267"/>
      <c r="I570" s="2268">
        <f>'Og s3a'!E568</f>
        <v>0</v>
      </c>
      <c r="J570" s="2269"/>
      <c r="K570" s="2269"/>
      <c r="L570" s="2269"/>
      <c r="M570" s="2269"/>
      <c r="N570" s="2270"/>
      <c r="O570" s="872">
        <f>'Og s3a'!F568</f>
        <v>0</v>
      </c>
      <c r="P570" s="945"/>
      <c r="Q570" s="945" t="str">
        <f t="shared" si="17"/>
        <v/>
      </c>
      <c r="R570" s="30"/>
      <c r="S570" s="47"/>
      <c r="T570" s="441">
        <f>'Og s3a'!G568</f>
        <v>0</v>
      </c>
      <c r="U570" s="56">
        <f>'Og s3a'!D568</f>
        <v>0</v>
      </c>
      <c r="V570" s="277">
        <f>Import!K566</f>
        <v>0</v>
      </c>
      <c r="W570" s="278">
        <f>Import!L566</f>
        <v>0</v>
      </c>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row>
    <row r="571" spans="2:57" ht="20.100000000000001" customHeight="1">
      <c r="B571" s="1251" t="str">
        <f t="shared" si="16"/>
        <v/>
      </c>
      <c r="C571" s="2265">
        <f>'Og s3a'!C569</f>
        <v>0</v>
      </c>
      <c r="D571" s="2266"/>
      <c r="E571" s="2266"/>
      <c r="F571" s="2266"/>
      <c r="G571" s="2266"/>
      <c r="H571" s="2267"/>
      <c r="I571" s="2268">
        <f>'Og s3a'!E569</f>
        <v>0</v>
      </c>
      <c r="J571" s="2269"/>
      <c r="K571" s="2269"/>
      <c r="L571" s="2269"/>
      <c r="M571" s="2269"/>
      <c r="N571" s="2270"/>
      <c r="O571" s="872">
        <f>'Og s3a'!F569</f>
        <v>0</v>
      </c>
      <c r="P571" s="945"/>
      <c r="Q571" s="945" t="str">
        <f t="shared" si="17"/>
        <v/>
      </c>
      <c r="R571" s="30"/>
      <c r="S571" s="47"/>
      <c r="T571" s="441">
        <f>'Og s3a'!G569</f>
        <v>0</v>
      </c>
      <c r="U571" s="56">
        <f>'Og s3a'!D569</f>
        <v>0</v>
      </c>
      <c r="V571" s="277">
        <f>Import!K567</f>
        <v>0</v>
      </c>
      <c r="W571" s="278">
        <f>Import!L567</f>
        <v>0</v>
      </c>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row>
    <row r="572" spans="2:57" ht="20.100000000000001" customHeight="1">
      <c r="B572" s="1251" t="str">
        <f t="shared" si="16"/>
        <v/>
      </c>
      <c r="C572" s="2265">
        <f>'Og s3a'!C570</f>
        <v>0</v>
      </c>
      <c r="D572" s="2266"/>
      <c r="E572" s="2266"/>
      <c r="F572" s="2266"/>
      <c r="G572" s="2266"/>
      <c r="H572" s="2267"/>
      <c r="I572" s="2268">
        <f>'Og s3a'!E570</f>
        <v>0</v>
      </c>
      <c r="J572" s="2269"/>
      <c r="K572" s="2269"/>
      <c r="L572" s="2269"/>
      <c r="M572" s="2269"/>
      <c r="N572" s="2270"/>
      <c r="O572" s="872">
        <f>'Og s3a'!F570</f>
        <v>0</v>
      </c>
      <c r="P572" s="945"/>
      <c r="Q572" s="945" t="str">
        <f t="shared" si="17"/>
        <v/>
      </c>
      <c r="R572" s="30"/>
      <c r="S572" s="47"/>
      <c r="T572" s="441">
        <f>'Og s3a'!G570</f>
        <v>0</v>
      </c>
      <c r="U572" s="56">
        <f>'Og s3a'!D570</f>
        <v>0</v>
      </c>
      <c r="V572" s="277">
        <f>Import!K568</f>
        <v>0</v>
      </c>
      <c r="W572" s="278">
        <f>Import!L568</f>
        <v>0</v>
      </c>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row>
    <row r="573" spans="2:57" ht="20.100000000000001" customHeight="1">
      <c r="B573" s="1251" t="str">
        <f t="shared" si="16"/>
        <v/>
      </c>
      <c r="C573" s="2265">
        <f>'Og s3a'!C571</f>
        <v>0</v>
      </c>
      <c r="D573" s="2266"/>
      <c r="E573" s="2266"/>
      <c r="F573" s="2266"/>
      <c r="G573" s="2266"/>
      <c r="H573" s="2267"/>
      <c r="I573" s="2268">
        <f>'Og s3a'!E571</f>
        <v>0</v>
      </c>
      <c r="J573" s="2269"/>
      <c r="K573" s="2269"/>
      <c r="L573" s="2269"/>
      <c r="M573" s="2269"/>
      <c r="N573" s="2270"/>
      <c r="O573" s="872">
        <f>'Og s3a'!F571</f>
        <v>0</v>
      </c>
      <c r="P573" s="945"/>
      <c r="Q573" s="945" t="str">
        <f t="shared" si="17"/>
        <v/>
      </c>
      <c r="R573" s="30"/>
      <c r="S573" s="47"/>
      <c r="T573" s="441">
        <f>'Og s3a'!G571</f>
        <v>0</v>
      </c>
      <c r="U573" s="56">
        <f>'Og s3a'!D571</f>
        <v>0</v>
      </c>
      <c r="V573" s="277">
        <f>Import!K569</f>
        <v>0</v>
      </c>
      <c r="W573" s="278">
        <f>Import!L569</f>
        <v>0</v>
      </c>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row>
    <row r="574" spans="2:57" ht="20.100000000000001" customHeight="1">
      <c r="B574" s="1251" t="str">
        <f t="shared" si="16"/>
        <v/>
      </c>
      <c r="C574" s="2265">
        <f>'Og s3a'!C572</f>
        <v>0</v>
      </c>
      <c r="D574" s="2266"/>
      <c r="E574" s="2266"/>
      <c r="F574" s="2266"/>
      <c r="G574" s="2266"/>
      <c r="H574" s="2267"/>
      <c r="I574" s="2268">
        <f>'Og s3a'!E572</f>
        <v>0</v>
      </c>
      <c r="J574" s="2269"/>
      <c r="K574" s="2269"/>
      <c r="L574" s="2269"/>
      <c r="M574" s="2269"/>
      <c r="N574" s="2270"/>
      <c r="O574" s="872">
        <f>'Og s3a'!F572</f>
        <v>0</v>
      </c>
      <c r="P574" s="945"/>
      <c r="Q574" s="945" t="str">
        <f t="shared" si="17"/>
        <v/>
      </c>
      <c r="R574" s="30"/>
      <c r="S574" s="47"/>
      <c r="T574" s="441">
        <f>'Og s3a'!G572</f>
        <v>0</v>
      </c>
      <c r="U574" s="56">
        <f>'Og s3a'!D572</f>
        <v>0</v>
      </c>
      <c r="V574" s="277">
        <f>Import!K570</f>
        <v>0</v>
      </c>
      <c r="W574" s="278">
        <f>Import!L570</f>
        <v>0</v>
      </c>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row>
    <row r="575" spans="2:57" ht="20.100000000000001" customHeight="1">
      <c r="B575" s="1251" t="str">
        <f t="shared" si="16"/>
        <v/>
      </c>
      <c r="C575" s="2265">
        <f>'Og s3a'!C573</f>
        <v>0</v>
      </c>
      <c r="D575" s="2266"/>
      <c r="E575" s="2266"/>
      <c r="F575" s="2266"/>
      <c r="G575" s="2266"/>
      <c r="H575" s="2267"/>
      <c r="I575" s="2268">
        <f>'Og s3a'!E573</f>
        <v>0</v>
      </c>
      <c r="J575" s="2269"/>
      <c r="K575" s="2269"/>
      <c r="L575" s="2269"/>
      <c r="M575" s="2269"/>
      <c r="N575" s="2270"/>
      <c r="O575" s="872">
        <f>'Og s3a'!F573</f>
        <v>0</v>
      </c>
      <c r="P575" s="945"/>
      <c r="Q575" s="945" t="str">
        <f t="shared" si="17"/>
        <v/>
      </c>
      <c r="R575" s="30"/>
      <c r="S575" s="47"/>
      <c r="T575" s="441">
        <f>'Og s3a'!G573</f>
        <v>0</v>
      </c>
      <c r="U575" s="56">
        <f>'Og s3a'!D573</f>
        <v>0</v>
      </c>
      <c r="V575" s="277">
        <f>Import!K571</f>
        <v>0</v>
      </c>
      <c r="W575" s="278">
        <f>Import!L571</f>
        <v>0</v>
      </c>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row>
    <row r="576" spans="2:57" ht="20.100000000000001" customHeight="1">
      <c r="B576" s="1251" t="str">
        <f t="shared" si="16"/>
        <v/>
      </c>
      <c r="C576" s="2265">
        <f>'Og s3a'!C574</f>
        <v>0</v>
      </c>
      <c r="D576" s="2266"/>
      <c r="E576" s="2266"/>
      <c r="F576" s="2266"/>
      <c r="G576" s="2266"/>
      <c r="H576" s="2267"/>
      <c r="I576" s="2268">
        <f>'Og s3a'!E574</f>
        <v>0</v>
      </c>
      <c r="J576" s="2269"/>
      <c r="K576" s="2269"/>
      <c r="L576" s="2269"/>
      <c r="M576" s="2269"/>
      <c r="N576" s="2270"/>
      <c r="O576" s="872">
        <f>'Og s3a'!F574</f>
        <v>0</v>
      </c>
      <c r="P576" s="945"/>
      <c r="Q576" s="945" t="str">
        <f t="shared" si="17"/>
        <v/>
      </c>
      <c r="R576" s="30"/>
      <c r="S576" s="47"/>
      <c r="T576" s="441">
        <f>'Og s3a'!G574</f>
        <v>0</v>
      </c>
      <c r="U576" s="56">
        <f>'Og s3a'!D574</f>
        <v>0</v>
      </c>
      <c r="V576" s="277">
        <f>Import!K572</f>
        <v>0</v>
      </c>
      <c r="W576" s="278">
        <f>Import!L572</f>
        <v>0</v>
      </c>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row>
    <row r="577" spans="2:57" ht="20.100000000000001" customHeight="1">
      <c r="B577" s="1251" t="str">
        <f t="shared" si="16"/>
        <v/>
      </c>
      <c r="C577" s="2265">
        <f>'Og s3a'!C575</f>
        <v>0</v>
      </c>
      <c r="D577" s="2266"/>
      <c r="E577" s="2266"/>
      <c r="F577" s="2266"/>
      <c r="G577" s="2266"/>
      <c r="H577" s="2267"/>
      <c r="I577" s="2268">
        <f>'Og s3a'!E575</f>
        <v>0</v>
      </c>
      <c r="J577" s="2269"/>
      <c r="K577" s="2269"/>
      <c r="L577" s="2269"/>
      <c r="M577" s="2269"/>
      <c r="N577" s="2270"/>
      <c r="O577" s="872">
        <f>'Og s3a'!F575</f>
        <v>0</v>
      </c>
      <c r="P577" s="945"/>
      <c r="Q577" s="945" t="str">
        <f t="shared" si="17"/>
        <v/>
      </c>
      <c r="R577" s="30"/>
      <c r="S577" s="47"/>
      <c r="T577" s="441">
        <f>'Og s3a'!G575</f>
        <v>0</v>
      </c>
      <c r="U577" s="56">
        <f>'Og s3a'!D575</f>
        <v>0</v>
      </c>
      <c r="V577" s="277">
        <f>Import!K573</f>
        <v>0</v>
      </c>
      <c r="W577" s="278">
        <f>Import!L573</f>
        <v>0</v>
      </c>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row>
    <row r="578" spans="2:57" ht="20.100000000000001" customHeight="1">
      <c r="B578" s="1251" t="str">
        <f t="shared" si="16"/>
        <v/>
      </c>
      <c r="C578" s="2265">
        <f>'Og s3a'!C576</f>
        <v>0</v>
      </c>
      <c r="D578" s="2266"/>
      <c r="E578" s="2266"/>
      <c r="F578" s="2266"/>
      <c r="G578" s="2266"/>
      <c r="H578" s="2267"/>
      <c r="I578" s="2268">
        <f>'Og s3a'!E576</f>
        <v>0</v>
      </c>
      <c r="J578" s="2269"/>
      <c r="K578" s="2269"/>
      <c r="L578" s="2269"/>
      <c r="M578" s="2269"/>
      <c r="N578" s="2270"/>
      <c r="O578" s="872">
        <f>'Og s3a'!F576</f>
        <v>0</v>
      </c>
      <c r="P578" s="945"/>
      <c r="Q578" s="945" t="str">
        <f t="shared" si="17"/>
        <v/>
      </c>
      <c r="R578" s="30"/>
      <c r="S578" s="47"/>
      <c r="T578" s="441">
        <f>'Og s3a'!G576</f>
        <v>0</v>
      </c>
      <c r="U578" s="56">
        <f>'Og s3a'!D576</f>
        <v>0</v>
      </c>
      <c r="V578" s="277">
        <f>Import!K574</f>
        <v>0</v>
      </c>
      <c r="W578" s="278">
        <f>Import!L574</f>
        <v>0</v>
      </c>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row>
    <row r="579" spans="2:57" ht="20.100000000000001" customHeight="1">
      <c r="B579" s="1251" t="str">
        <f t="shared" si="16"/>
        <v/>
      </c>
      <c r="C579" s="2265">
        <f>'Og s3a'!C577</f>
        <v>0</v>
      </c>
      <c r="D579" s="2266"/>
      <c r="E579" s="2266"/>
      <c r="F579" s="2266"/>
      <c r="G579" s="2266"/>
      <c r="H579" s="2267"/>
      <c r="I579" s="2268">
        <f>'Og s3a'!E577</f>
        <v>0</v>
      </c>
      <c r="J579" s="2269"/>
      <c r="K579" s="2269"/>
      <c r="L579" s="2269"/>
      <c r="M579" s="2269"/>
      <c r="N579" s="2270"/>
      <c r="O579" s="872">
        <f>'Og s3a'!F577</f>
        <v>0</v>
      </c>
      <c r="P579" s="945"/>
      <c r="Q579" s="945" t="str">
        <f t="shared" si="17"/>
        <v/>
      </c>
      <c r="R579" s="30"/>
      <c r="S579" s="47"/>
      <c r="T579" s="441">
        <f>'Og s3a'!G577</f>
        <v>0</v>
      </c>
      <c r="U579" s="56">
        <f>'Og s3a'!D577</f>
        <v>0</v>
      </c>
      <c r="V579" s="277">
        <f>Import!K575</f>
        <v>0</v>
      </c>
      <c r="W579" s="278">
        <f>Import!L575</f>
        <v>0</v>
      </c>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row>
    <row r="580" spans="2:57" ht="20.100000000000001" customHeight="1">
      <c r="B580" s="1251" t="str">
        <f t="shared" si="16"/>
        <v/>
      </c>
      <c r="C580" s="2265">
        <f>'Og s3a'!C578</f>
        <v>0</v>
      </c>
      <c r="D580" s="2266"/>
      <c r="E580" s="2266"/>
      <c r="F580" s="2266"/>
      <c r="G580" s="2266"/>
      <c r="H580" s="2267"/>
      <c r="I580" s="2268">
        <f>'Og s3a'!E578</f>
        <v>0</v>
      </c>
      <c r="J580" s="2269"/>
      <c r="K580" s="2269"/>
      <c r="L580" s="2269"/>
      <c r="M580" s="2269"/>
      <c r="N580" s="2270"/>
      <c r="O580" s="872">
        <f>'Og s3a'!F578</f>
        <v>0</v>
      </c>
      <c r="P580" s="945"/>
      <c r="Q580" s="945" t="str">
        <f t="shared" si="17"/>
        <v/>
      </c>
      <c r="R580" s="30"/>
      <c r="S580" s="47"/>
      <c r="T580" s="441">
        <f>'Og s3a'!G578</f>
        <v>0</v>
      </c>
      <c r="U580" s="56">
        <f>'Og s3a'!D578</f>
        <v>0</v>
      </c>
      <c r="V580" s="277">
        <f>Import!K576</f>
        <v>0</v>
      </c>
      <c r="W580" s="278">
        <f>Import!L576</f>
        <v>0</v>
      </c>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row>
    <row r="581" spans="2:57" ht="20.100000000000001" customHeight="1">
      <c r="B581" s="1251" t="str">
        <f t="shared" si="16"/>
        <v/>
      </c>
      <c r="C581" s="2265">
        <f>'Og s3a'!C579</f>
        <v>0</v>
      </c>
      <c r="D581" s="2266"/>
      <c r="E581" s="2266"/>
      <c r="F581" s="2266"/>
      <c r="G581" s="2266"/>
      <c r="H581" s="2267"/>
      <c r="I581" s="2268">
        <f>'Og s3a'!E579</f>
        <v>0</v>
      </c>
      <c r="J581" s="2269"/>
      <c r="K581" s="2269"/>
      <c r="L581" s="2269"/>
      <c r="M581" s="2269"/>
      <c r="N581" s="2270"/>
      <c r="O581" s="872">
        <f>'Og s3a'!F579</f>
        <v>0</v>
      </c>
      <c r="P581" s="945"/>
      <c r="Q581" s="945" t="str">
        <f t="shared" si="17"/>
        <v/>
      </c>
      <c r="R581" s="30"/>
      <c r="S581" s="47"/>
      <c r="T581" s="441">
        <f>'Og s3a'!G579</f>
        <v>0</v>
      </c>
      <c r="U581" s="56">
        <f>'Og s3a'!D579</f>
        <v>0</v>
      </c>
      <c r="V581" s="277">
        <f>Import!K577</f>
        <v>0</v>
      </c>
      <c r="W581" s="278">
        <f>Import!L577</f>
        <v>0</v>
      </c>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row>
    <row r="582" spans="2:57" ht="20.100000000000001" customHeight="1">
      <c r="B582" s="1251" t="str">
        <f t="shared" si="16"/>
        <v/>
      </c>
      <c r="C582" s="2265">
        <f>'Og s3a'!C580</f>
        <v>0</v>
      </c>
      <c r="D582" s="2266"/>
      <c r="E582" s="2266"/>
      <c r="F582" s="2266"/>
      <c r="G582" s="2266"/>
      <c r="H582" s="2267"/>
      <c r="I582" s="2268">
        <f>'Og s3a'!E580</f>
        <v>0</v>
      </c>
      <c r="J582" s="2269"/>
      <c r="K582" s="2269"/>
      <c r="L582" s="2269"/>
      <c r="M582" s="2269"/>
      <c r="N582" s="2270"/>
      <c r="O582" s="872">
        <f>'Og s3a'!F580</f>
        <v>0</v>
      </c>
      <c r="P582" s="945"/>
      <c r="Q582" s="945" t="str">
        <f t="shared" si="17"/>
        <v/>
      </c>
      <c r="R582" s="30"/>
      <c r="S582" s="47"/>
      <c r="T582" s="441">
        <f>'Og s3a'!G580</f>
        <v>0</v>
      </c>
      <c r="U582" s="56">
        <f>'Og s3a'!D580</f>
        <v>0</v>
      </c>
      <c r="V582" s="277">
        <f>Import!K578</f>
        <v>0</v>
      </c>
      <c r="W582" s="278">
        <f>Import!L578</f>
        <v>0</v>
      </c>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row>
    <row r="583" spans="2:57" ht="20.100000000000001" customHeight="1">
      <c r="B583" s="1251" t="str">
        <f t="shared" si="16"/>
        <v/>
      </c>
      <c r="C583" s="2265">
        <f>'Og s3a'!C581</f>
        <v>0</v>
      </c>
      <c r="D583" s="2266"/>
      <c r="E583" s="2266"/>
      <c r="F583" s="2266"/>
      <c r="G583" s="2266"/>
      <c r="H583" s="2267"/>
      <c r="I583" s="2268">
        <f>'Og s3a'!E581</f>
        <v>0</v>
      </c>
      <c r="J583" s="2269"/>
      <c r="K583" s="2269"/>
      <c r="L583" s="2269"/>
      <c r="M583" s="2269"/>
      <c r="N583" s="2270"/>
      <c r="O583" s="872">
        <f>'Og s3a'!F581</f>
        <v>0</v>
      </c>
      <c r="P583" s="945"/>
      <c r="Q583" s="945" t="str">
        <f t="shared" si="17"/>
        <v/>
      </c>
      <c r="R583" s="30"/>
      <c r="S583" s="47"/>
      <c r="T583" s="441">
        <f>'Og s3a'!G581</f>
        <v>0</v>
      </c>
      <c r="U583" s="56">
        <f>'Og s3a'!D581</f>
        <v>0</v>
      </c>
      <c r="V583" s="277">
        <f>Import!K579</f>
        <v>0</v>
      </c>
      <c r="W583" s="278">
        <f>Import!L579</f>
        <v>0</v>
      </c>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row>
    <row r="584" spans="2:57" ht="20.100000000000001" customHeight="1">
      <c r="B584" s="1251" t="str">
        <f t="shared" si="16"/>
        <v/>
      </c>
      <c r="C584" s="2265">
        <f>'Og s3a'!C582</f>
        <v>0</v>
      </c>
      <c r="D584" s="2266"/>
      <c r="E584" s="2266"/>
      <c r="F584" s="2266"/>
      <c r="G584" s="2266"/>
      <c r="H584" s="2267"/>
      <c r="I584" s="2268">
        <f>'Og s3a'!E582</f>
        <v>0</v>
      </c>
      <c r="J584" s="2269"/>
      <c r="K584" s="2269"/>
      <c r="L584" s="2269"/>
      <c r="M584" s="2269"/>
      <c r="N584" s="2270"/>
      <c r="O584" s="872">
        <f>'Og s3a'!F582</f>
        <v>0</v>
      </c>
      <c r="P584" s="945"/>
      <c r="Q584" s="945" t="str">
        <f t="shared" si="17"/>
        <v/>
      </c>
      <c r="R584" s="30"/>
      <c r="S584" s="47"/>
      <c r="T584" s="441">
        <f>'Og s3a'!G582</f>
        <v>0</v>
      </c>
      <c r="U584" s="56">
        <f>'Og s3a'!D582</f>
        <v>0</v>
      </c>
      <c r="V584" s="277">
        <f>Import!K580</f>
        <v>0</v>
      </c>
      <c r="W584" s="278">
        <f>Import!L580</f>
        <v>0</v>
      </c>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row>
    <row r="585" spans="2:57" ht="20.100000000000001" customHeight="1">
      <c r="B585" s="1251" t="str">
        <f t="shared" si="16"/>
        <v/>
      </c>
      <c r="C585" s="2265">
        <f>'Og s3a'!C583</f>
        <v>0</v>
      </c>
      <c r="D585" s="2266"/>
      <c r="E585" s="2266"/>
      <c r="F585" s="2266"/>
      <c r="G585" s="2266"/>
      <c r="H585" s="2267"/>
      <c r="I585" s="2268">
        <f>'Og s3a'!E583</f>
        <v>0</v>
      </c>
      <c r="J585" s="2269"/>
      <c r="K585" s="2269"/>
      <c r="L585" s="2269"/>
      <c r="M585" s="2269"/>
      <c r="N585" s="2270"/>
      <c r="O585" s="872">
        <f>'Og s3a'!F583</f>
        <v>0</v>
      </c>
      <c r="P585" s="945"/>
      <c r="Q585" s="945" t="str">
        <f t="shared" si="17"/>
        <v/>
      </c>
      <c r="R585" s="30"/>
      <c r="S585" s="47"/>
      <c r="T585" s="441">
        <f>'Og s3a'!G583</f>
        <v>0</v>
      </c>
      <c r="U585" s="56">
        <f>'Og s3a'!D583</f>
        <v>0</v>
      </c>
      <c r="V585" s="277">
        <f>Import!K581</f>
        <v>0</v>
      </c>
      <c r="W585" s="278">
        <f>Import!L581</f>
        <v>0</v>
      </c>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row>
    <row r="586" spans="2:57" ht="20.100000000000001" customHeight="1">
      <c r="B586" s="1251" t="str">
        <f t="shared" si="16"/>
        <v/>
      </c>
      <c r="C586" s="2265">
        <f>'Og s3a'!C584</f>
        <v>0</v>
      </c>
      <c r="D586" s="2266"/>
      <c r="E586" s="2266"/>
      <c r="F586" s="2266"/>
      <c r="G586" s="2266"/>
      <c r="H586" s="2267"/>
      <c r="I586" s="2268">
        <f>'Og s3a'!E584</f>
        <v>0</v>
      </c>
      <c r="J586" s="2269"/>
      <c r="K586" s="2269"/>
      <c r="L586" s="2269"/>
      <c r="M586" s="2269"/>
      <c r="N586" s="2270"/>
      <c r="O586" s="872">
        <f>'Og s3a'!F584</f>
        <v>0</v>
      </c>
      <c r="P586" s="945"/>
      <c r="Q586" s="945" t="str">
        <f t="shared" si="17"/>
        <v/>
      </c>
      <c r="R586" s="30"/>
      <c r="S586" s="47"/>
      <c r="T586" s="441">
        <f>'Og s3a'!G584</f>
        <v>0</v>
      </c>
      <c r="U586" s="56">
        <f>'Og s3a'!D584</f>
        <v>0</v>
      </c>
      <c r="V586" s="277">
        <f>Import!K582</f>
        <v>0</v>
      </c>
      <c r="W586" s="278">
        <f>Import!L582</f>
        <v>0</v>
      </c>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row>
    <row r="587" spans="2:57" ht="20.100000000000001" customHeight="1">
      <c r="B587" s="1251" t="str">
        <f t="shared" si="16"/>
        <v/>
      </c>
      <c r="C587" s="2265">
        <f>'Og s3a'!C585</f>
        <v>0</v>
      </c>
      <c r="D587" s="2266"/>
      <c r="E587" s="2266"/>
      <c r="F587" s="2266"/>
      <c r="G587" s="2266"/>
      <c r="H587" s="2267"/>
      <c r="I587" s="2268">
        <f>'Og s3a'!E585</f>
        <v>0</v>
      </c>
      <c r="J587" s="2269"/>
      <c r="K587" s="2269"/>
      <c r="L587" s="2269"/>
      <c r="M587" s="2269"/>
      <c r="N587" s="2270"/>
      <c r="O587" s="872">
        <f>'Og s3a'!F585</f>
        <v>0</v>
      </c>
      <c r="P587" s="945"/>
      <c r="Q587" s="945" t="str">
        <f t="shared" si="17"/>
        <v/>
      </c>
      <c r="R587" s="30"/>
      <c r="S587" s="47"/>
      <c r="T587" s="441">
        <f>'Og s3a'!G585</f>
        <v>0</v>
      </c>
      <c r="U587" s="56">
        <f>'Og s3a'!D585</f>
        <v>0</v>
      </c>
      <c r="V587" s="277">
        <f>Import!K583</f>
        <v>0</v>
      </c>
      <c r="W587" s="278">
        <f>Import!L583</f>
        <v>0</v>
      </c>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row>
    <row r="588" spans="2:57" ht="20.100000000000001" customHeight="1">
      <c r="B588" s="1251" t="str">
        <f t="shared" si="16"/>
        <v/>
      </c>
      <c r="C588" s="2265">
        <f>'Og s3a'!C586</f>
        <v>0</v>
      </c>
      <c r="D588" s="2266"/>
      <c r="E588" s="2266"/>
      <c r="F588" s="2266"/>
      <c r="G588" s="2266"/>
      <c r="H588" s="2267"/>
      <c r="I588" s="2268">
        <f>'Og s3a'!E586</f>
        <v>0</v>
      </c>
      <c r="J588" s="2269"/>
      <c r="K588" s="2269"/>
      <c r="L588" s="2269"/>
      <c r="M588" s="2269"/>
      <c r="N588" s="2270"/>
      <c r="O588" s="872">
        <f>'Og s3a'!F586</f>
        <v>0</v>
      </c>
      <c r="P588" s="945"/>
      <c r="Q588" s="945" t="str">
        <f t="shared" si="17"/>
        <v/>
      </c>
      <c r="R588" s="30"/>
      <c r="S588" s="47"/>
      <c r="T588" s="441">
        <f>'Og s3a'!G586</f>
        <v>0</v>
      </c>
      <c r="U588" s="56">
        <f>'Og s3a'!D586</f>
        <v>0</v>
      </c>
      <c r="V588" s="277">
        <f>Import!K584</f>
        <v>0</v>
      </c>
      <c r="W588" s="278">
        <f>Import!L584</f>
        <v>0</v>
      </c>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row>
    <row r="589" spans="2:57" ht="20.100000000000001" customHeight="1">
      <c r="B589" s="1251" t="str">
        <f t="shared" ref="B589:B652" si="18">IF(O589&gt;0,"Wypełnione","")</f>
        <v/>
      </c>
      <c r="C589" s="2265">
        <f>'Og s3a'!C587</f>
        <v>0</v>
      </c>
      <c r="D589" s="2266"/>
      <c r="E589" s="2266"/>
      <c r="F589" s="2266"/>
      <c r="G589" s="2266"/>
      <c r="H589" s="2267"/>
      <c r="I589" s="2268">
        <f>'Og s3a'!E587</f>
        <v>0</v>
      </c>
      <c r="J589" s="2269"/>
      <c r="K589" s="2269"/>
      <c r="L589" s="2269"/>
      <c r="M589" s="2269"/>
      <c r="N589" s="2270"/>
      <c r="O589" s="872">
        <f>'Og s3a'!F587</f>
        <v>0</v>
      </c>
      <c r="P589" s="945"/>
      <c r="Q589" s="945" t="str">
        <f t="shared" ref="Q589:Q652" si="19">IF(AND(V589=0,W589=0),"",IF(AND(V589&gt;0,W589=0),V589,IF(AND(V589=0,W589&gt;0),W589,IF(AND(V589&gt;0,W589&gt;0),"Nie może być pak. 4 i 5 jednocześnie."))))</f>
        <v/>
      </c>
      <c r="R589" s="30"/>
      <c r="S589" s="47"/>
      <c r="T589" s="441">
        <f>'Og s3a'!G587</f>
        <v>0</v>
      </c>
      <c r="U589" s="56">
        <f>'Og s3a'!D587</f>
        <v>0</v>
      </c>
      <c r="V589" s="277">
        <f>Import!K585</f>
        <v>0</v>
      </c>
      <c r="W589" s="278">
        <f>Import!L585</f>
        <v>0</v>
      </c>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row>
    <row r="590" spans="2:57" ht="20.100000000000001" customHeight="1">
      <c r="B590" s="1251" t="str">
        <f t="shared" si="18"/>
        <v/>
      </c>
      <c r="C590" s="2265">
        <f>'Og s3a'!C588</f>
        <v>0</v>
      </c>
      <c r="D590" s="2266"/>
      <c r="E590" s="2266"/>
      <c r="F590" s="2266"/>
      <c r="G590" s="2266"/>
      <c r="H590" s="2267"/>
      <c r="I590" s="2268">
        <f>'Og s3a'!E588</f>
        <v>0</v>
      </c>
      <c r="J590" s="2269"/>
      <c r="K590" s="2269"/>
      <c r="L590" s="2269"/>
      <c r="M590" s="2269"/>
      <c r="N590" s="2270"/>
      <c r="O590" s="872">
        <f>'Og s3a'!F588</f>
        <v>0</v>
      </c>
      <c r="P590" s="945"/>
      <c r="Q590" s="945" t="str">
        <f t="shared" si="19"/>
        <v/>
      </c>
      <c r="R590" s="30"/>
      <c r="S590" s="47"/>
      <c r="T590" s="441">
        <f>'Og s3a'!G588</f>
        <v>0</v>
      </c>
      <c r="U590" s="56">
        <f>'Og s3a'!D588</f>
        <v>0</v>
      </c>
      <c r="V590" s="277">
        <f>Import!K586</f>
        <v>0</v>
      </c>
      <c r="W590" s="278">
        <f>Import!L586</f>
        <v>0</v>
      </c>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row>
    <row r="591" spans="2:57" ht="20.100000000000001" customHeight="1">
      <c r="B591" s="1251" t="str">
        <f t="shared" si="18"/>
        <v/>
      </c>
      <c r="C591" s="2265">
        <f>'Og s3a'!C589</f>
        <v>0</v>
      </c>
      <c r="D591" s="2266"/>
      <c r="E591" s="2266"/>
      <c r="F591" s="2266"/>
      <c r="G591" s="2266"/>
      <c r="H591" s="2267"/>
      <c r="I591" s="2268">
        <f>'Og s3a'!E589</f>
        <v>0</v>
      </c>
      <c r="J591" s="2269"/>
      <c r="K591" s="2269"/>
      <c r="L591" s="2269"/>
      <c r="M591" s="2269"/>
      <c r="N591" s="2270"/>
      <c r="O591" s="872">
        <f>'Og s3a'!F589</f>
        <v>0</v>
      </c>
      <c r="P591" s="945"/>
      <c r="Q591" s="945" t="str">
        <f t="shared" si="19"/>
        <v/>
      </c>
      <c r="R591" s="30"/>
      <c r="S591" s="47"/>
      <c r="T591" s="441">
        <f>'Og s3a'!G589</f>
        <v>0</v>
      </c>
      <c r="U591" s="56">
        <f>'Og s3a'!D589</f>
        <v>0</v>
      </c>
      <c r="V591" s="277">
        <f>Import!K587</f>
        <v>0</v>
      </c>
      <c r="W591" s="278">
        <f>Import!L587</f>
        <v>0</v>
      </c>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row>
    <row r="592" spans="2:57" ht="20.100000000000001" customHeight="1">
      <c r="B592" s="1251" t="str">
        <f t="shared" si="18"/>
        <v/>
      </c>
      <c r="C592" s="2265">
        <f>'Og s3a'!C590</f>
        <v>0</v>
      </c>
      <c r="D592" s="2266"/>
      <c r="E592" s="2266"/>
      <c r="F592" s="2266"/>
      <c r="G592" s="2266"/>
      <c r="H592" s="2267"/>
      <c r="I592" s="2268">
        <f>'Og s3a'!E590</f>
        <v>0</v>
      </c>
      <c r="J592" s="2269"/>
      <c r="K592" s="2269"/>
      <c r="L592" s="2269"/>
      <c r="M592" s="2269"/>
      <c r="N592" s="2270"/>
      <c r="O592" s="872">
        <f>'Og s3a'!F590</f>
        <v>0</v>
      </c>
      <c r="P592" s="945"/>
      <c r="Q592" s="945" t="str">
        <f t="shared" si="19"/>
        <v/>
      </c>
      <c r="R592" s="30"/>
      <c r="S592" s="47"/>
      <c r="T592" s="441">
        <f>'Og s3a'!G590</f>
        <v>0</v>
      </c>
      <c r="U592" s="56">
        <f>'Og s3a'!D590</f>
        <v>0</v>
      </c>
      <c r="V592" s="277">
        <f>Import!K588</f>
        <v>0</v>
      </c>
      <c r="W592" s="278">
        <f>Import!L588</f>
        <v>0</v>
      </c>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row>
    <row r="593" spans="2:57" ht="20.100000000000001" customHeight="1">
      <c r="B593" s="1251" t="str">
        <f t="shared" si="18"/>
        <v/>
      </c>
      <c r="C593" s="2265">
        <f>'Og s3a'!C591</f>
        <v>0</v>
      </c>
      <c r="D593" s="2266"/>
      <c r="E593" s="2266"/>
      <c r="F593" s="2266"/>
      <c r="G593" s="2266"/>
      <c r="H593" s="2267"/>
      <c r="I593" s="2268">
        <f>'Og s3a'!E591</f>
        <v>0</v>
      </c>
      <c r="J593" s="2269"/>
      <c r="K593" s="2269"/>
      <c r="L593" s="2269"/>
      <c r="M593" s="2269"/>
      <c r="N593" s="2270"/>
      <c r="O593" s="872">
        <f>'Og s3a'!F591</f>
        <v>0</v>
      </c>
      <c r="P593" s="945"/>
      <c r="Q593" s="945" t="str">
        <f t="shared" si="19"/>
        <v/>
      </c>
      <c r="R593" s="30"/>
      <c r="S593" s="47"/>
      <c r="T593" s="441">
        <f>'Og s3a'!G591</f>
        <v>0</v>
      </c>
      <c r="U593" s="56">
        <f>'Og s3a'!D591</f>
        <v>0</v>
      </c>
      <c r="V593" s="277">
        <f>Import!K589</f>
        <v>0</v>
      </c>
      <c r="W593" s="278">
        <f>Import!L589</f>
        <v>0</v>
      </c>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row>
    <row r="594" spans="2:57" ht="20.100000000000001" customHeight="1">
      <c r="B594" s="1251" t="str">
        <f t="shared" si="18"/>
        <v/>
      </c>
      <c r="C594" s="2265">
        <f>'Og s3a'!C592</f>
        <v>0</v>
      </c>
      <c r="D594" s="2266"/>
      <c r="E594" s="2266"/>
      <c r="F594" s="2266"/>
      <c r="G594" s="2266"/>
      <c r="H594" s="2267"/>
      <c r="I594" s="2268">
        <f>'Og s3a'!E592</f>
        <v>0</v>
      </c>
      <c r="J594" s="2269"/>
      <c r="K594" s="2269"/>
      <c r="L594" s="2269"/>
      <c r="M594" s="2269"/>
      <c r="N594" s="2270"/>
      <c r="O594" s="872">
        <f>'Og s3a'!F592</f>
        <v>0</v>
      </c>
      <c r="P594" s="945"/>
      <c r="Q594" s="945" t="str">
        <f t="shared" si="19"/>
        <v/>
      </c>
      <c r="R594" s="30"/>
      <c r="S594" s="47"/>
      <c r="T594" s="441">
        <f>'Og s3a'!G592</f>
        <v>0</v>
      </c>
      <c r="U594" s="56">
        <f>'Og s3a'!D592</f>
        <v>0</v>
      </c>
      <c r="V594" s="277">
        <f>Import!K590</f>
        <v>0</v>
      </c>
      <c r="W594" s="278">
        <f>Import!L590</f>
        <v>0</v>
      </c>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row>
    <row r="595" spans="2:57" ht="20.100000000000001" customHeight="1">
      <c r="B595" s="1251" t="str">
        <f t="shared" si="18"/>
        <v/>
      </c>
      <c r="C595" s="2265">
        <f>'Og s3a'!C593</f>
        <v>0</v>
      </c>
      <c r="D595" s="2266"/>
      <c r="E595" s="2266"/>
      <c r="F595" s="2266"/>
      <c r="G595" s="2266"/>
      <c r="H595" s="2267"/>
      <c r="I595" s="2268">
        <f>'Og s3a'!E593</f>
        <v>0</v>
      </c>
      <c r="J595" s="2269"/>
      <c r="K595" s="2269"/>
      <c r="L595" s="2269"/>
      <c r="M595" s="2269"/>
      <c r="N595" s="2270"/>
      <c r="O595" s="872">
        <f>'Og s3a'!F593</f>
        <v>0</v>
      </c>
      <c r="P595" s="945"/>
      <c r="Q595" s="945" t="str">
        <f t="shared" si="19"/>
        <v/>
      </c>
      <c r="R595" s="30"/>
      <c r="S595" s="47"/>
      <c r="T595" s="441">
        <f>'Og s3a'!G593</f>
        <v>0</v>
      </c>
      <c r="U595" s="56">
        <f>'Og s3a'!D593</f>
        <v>0</v>
      </c>
      <c r="V595" s="277">
        <f>Import!K591</f>
        <v>0</v>
      </c>
      <c r="W595" s="278">
        <f>Import!L591</f>
        <v>0</v>
      </c>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row>
    <row r="596" spans="2:57" ht="20.100000000000001" customHeight="1">
      <c r="B596" s="1251" t="str">
        <f t="shared" si="18"/>
        <v/>
      </c>
      <c r="C596" s="2265">
        <f>'Og s3a'!C594</f>
        <v>0</v>
      </c>
      <c r="D596" s="2266"/>
      <c r="E596" s="2266"/>
      <c r="F596" s="2266"/>
      <c r="G596" s="2266"/>
      <c r="H596" s="2267"/>
      <c r="I596" s="2268">
        <f>'Og s3a'!E594</f>
        <v>0</v>
      </c>
      <c r="J596" s="2269"/>
      <c r="K596" s="2269"/>
      <c r="L596" s="2269"/>
      <c r="M596" s="2269"/>
      <c r="N596" s="2270"/>
      <c r="O596" s="872">
        <f>'Og s3a'!F594</f>
        <v>0</v>
      </c>
      <c r="P596" s="945"/>
      <c r="Q596" s="945" t="str">
        <f t="shared" si="19"/>
        <v/>
      </c>
      <c r="R596" s="30"/>
      <c r="S596" s="47"/>
      <c r="T596" s="441">
        <f>'Og s3a'!G594</f>
        <v>0</v>
      </c>
      <c r="U596" s="56">
        <f>'Og s3a'!D594</f>
        <v>0</v>
      </c>
      <c r="V596" s="277">
        <f>Import!K592</f>
        <v>0</v>
      </c>
      <c r="W596" s="278">
        <f>Import!L592</f>
        <v>0</v>
      </c>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row>
    <row r="597" spans="2:57" ht="20.100000000000001" customHeight="1">
      <c r="B597" s="1251" t="str">
        <f t="shared" si="18"/>
        <v/>
      </c>
      <c r="C597" s="2265">
        <f>'Og s3a'!C595</f>
        <v>0</v>
      </c>
      <c r="D597" s="2266"/>
      <c r="E597" s="2266"/>
      <c r="F597" s="2266"/>
      <c r="G597" s="2266"/>
      <c r="H597" s="2267"/>
      <c r="I597" s="2268">
        <f>'Og s3a'!E595</f>
        <v>0</v>
      </c>
      <c r="J597" s="2269"/>
      <c r="K597" s="2269"/>
      <c r="L597" s="2269"/>
      <c r="M597" s="2269"/>
      <c r="N597" s="2270"/>
      <c r="O597" s="872">
        <f>'Og s3a'!F595</f>
        <v>0</v>
      </c>
      <c r="P597" s="945"/>
      <c r="Q597" s="945" t="str">
        <f t="shared" si="19"/>
        <v/>
      </c>
      <c r="R597" s="30"/>
      <c r="S597" s="47"/>
      <c r="T597" s="441">
        <f>'Og s3a'!G595</f>
        <v>0</v>
      </c>
      <c r="U597" s="56">
        <f>'Og s3a'!D595</f>
        <v>0</v>
      </c>
      <c r="V597" s="277">
        <f>Import!K593</f>
        <v>0</v>
      </c>
      <c r="W597" s="278">
        <f>Import!L593</f>
        <v>0</v>
      </c>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row>
    <row r="598" spans="2:57" ht="20.100000000000001" customHeight="1">
      <c r="B598" s="1251" t="str">
        <f t="shared" si="18"/>
        <v/>
      </c>
      <c r="C598" s="2265">
        <f>'Og s3a'!C596</f>
        <v>0</v>
      </c>
      <c r="D598" s="2266"/>
      <c r="E598" s="2266"/>
      <c r="F598" s="2266"/>
      <c r="G598" s="2266"/>
      <c r="H598" s="2267"/>
      <c r="I598" s="2268">
        <f>'Og s3a'!E596</f>
        <v>0</v>
      </c>
      <c r="J598" s="2269"/>
      <c r="K598" s="2269"/>
      <c r="L598" s="2269"/>
      <c r="M598" s="2269"/>
      <c r="N598" s="2270"/>
      <c r="O598" s="872">
        <f>'Og s3a'!F596</f>
        <v>0</v>
      </c>
      <c r="P598" s="945"/>
      <c r="Q598" s="945" t="str">
        <f t="shared" si="19"/>
        <v/>
      </c>
      <c r="R598" s="30"/>
      <c r="S598" s="47"/>
      <c r="T598" s="441">
        <f>'Og s3a'!G596</f>
        <v>0</v>
      </c>
      <c r="U598" s="56">
        <f>'Og s3a'!D596</f>
        <v>0</v>
      </c>
      <c r="V598" s="277">
        <f>Import!K594</f>
        <v>0</v>
      </c>
      <c r="W598" s="278">
        <f>Import!L594</f>
        <v>0</v>
      </c>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row>
    <row r="599" spans="2:57" ht="20.100000000000001" customHeight="1">
      <c r="B599" s="1251" t="str">
        <f t="shared" si="18"/>
        <v/>
      </c>
      <c r="C599" s="2265">
        <f>'Og s3a'!C597</f>
        <v>0</v>
      </c>
      <c r="D599" s="2266"/>
      <c r="E599" s="2266"/>
      <c r="F599" s="2266"/>
      <c r="G599" s="2266"/>
      <c r="H599" s="2267"/>
      <c r="I599" s="2268">
        <f>'Og s3a'!E597</f>
        <v>0</v>
      </c>
      <c r="J599" s="2269"/>
      <c r="K599" s="2269"/>
      <c r="L599" s="2269"/>
      <c r="M599" s="2269"/>
      <c r="N599" s="2270"/>
      <c r="O599" s="872">
        <f>'Og s3a'!F597</f>
        <v>0</v>
      </c>
      <c r="P599" s="945"/>
      <c r="Q599" s="945" t="str">
        <f t="shared" si="19"/>
        <v/>
      </c>
      <c r="R599" s="30"/>
      <c r="S599" s="47"/>
      <c r="T599" s="441">
        <f>'Og s3a'!G597</f>
        <v>0</v>
      </c>
      <c r="U599" s="56">
        <f>'Og s3a'!D597</f>
        <v>0</v>
      </c>
      <c r="V599" s="277">
        <f>Import!K595</f>
        <v>0</v>
      </c>
      <c r="W599" s="278">
        <f>Import!L595</f>
        <v>0</v>
      </c>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row>
    <row r="600" spans="2:57" ht="20.100000000000001" customHeight="1">
      <c r="B600" s="1251" t="str">
        <f t="shared" si="18"/>
        <v/>
      </c>
      <c r="C600" s="2265">
        <f>'Og s3a'!C598</f>
        <v>0</v>
      </c>
      <c r="D600" s="2266"/>
      <c r="E600" s="2266"/>
      <c r="F600" s="2266"/>
      <c r="G600" s="2266"/>
      <c r="H600" s="2267"/>
      <c r="I600" s="2268">
        <f>'Og s3a'!E598</f>
        <v>0</v>
      </c>
      <c r="J600" s="2269"/>
      <c r="K600" s="2269"/>
      <c r="L600" s="2269"/>
      <c r="M600" s="2269"/>
      <c r="N600" s="2270"/>
      <c r="O600" s="872">
        <f>'Og s3a'!F598</f>
        <v>0</v>
      </c>
      <c r="P600" s="945"/>
      <c r="Q600" s="945" t="str">
        <f t="shared" si="19"/>
        <v/>
      </c>
      <c r="R600" s="30"/>
      <c r="S600" s="47"/>
      <c r="T600" s="441">
        <f>'Og s3a'!G598</f>
        <v>0</v>
      </c>
      <c r="U600" s="56">
        <f>'Og s3a'!D598</f>
        <v>0</v>
      </c>
      <c r="V600" s="277">
        <f>Import!K596</f>
        <v>0</v>
      </c>
      <c r="W600" s="278">
        <f>Import!L596</f>
        <v>0</v>
      </c>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row>
    <row r="601" spans="2:57" ht="20.100000000000001" customHeight="1">
      <c r="B601" s="1251" t="str">
        <f t="shared" si="18"/>
        <v/>
      </c>
      <c r="C601" s="2265">
        <f>'Og s3a'!C599</f>
        <v>0</v>
      </c>
      <c r="D601" s="2266"/>
      <c r="E601" s="2266"/>
      <c r="F601" s="2266"/>
      <c r="G601" s="2266"/>
      <c r="H601" s="2267"/>
      <c r="I601" s="2268">
        <f>'Og s3a'!E599</f>
        <v>0</v>
      </c>
      <c r="J601" s="2269"/>
      <c r="K601" s="2269"/>
      <c r="L601" s="2269"/>
      <c r="M601" s="2269"/>
      <c r="N601" s="2270"/>
      <c r="O601" s="872">
        <f>'Og s3a'!F599</f>
        <v>0</v>
      </c>
      <c r="P601" s="945"/>
      <c r="Q601" s="945" t="str">
        <f t="shared" si="19"/>
        <v/>
      </c>
      <c r="R601" s="30"/>
      <c r="S601" s="47"/>
      <c r="T601" s="441">
        <f>'Og s3a'!G599</f>
        <v>0</v>
      </c>
      <c r="U601" s="56">
        <f>'Og s3a'!D599</f>
        <v>0</v>
      </c>
      <c r="V601" s="277">
        <f>Import!K597</f>
        <v>0</v>
      </c>
      <c r="W601" s="278">
        <f>Import!L597</f>
        <v>0</v>
      </c>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row>
    <row r="602" spans="2:57" ht="20.100000000000001" customHeight="1">
      <c r="B602" s="1251" t="str">
        <f t="shared" si="18"/>
        <v/>
      </c>
      <c r="C602" s="2265">
        <f>'Og s3a'!C600</f>
        <v>0</v>
      </c>
      <c r="D602" s="2266"/>
      <c r="E602" s="2266"/>
      <c r="F602" s="2266"/>
      <c r="G602" s="2266"/>
      <c r="H602" s="2267"/>
      <c r="I602" s="2268">
        <f>'Og s3a'!E600</f>
        <v>0</v>
      </c>
      <c r="J602" s="2269"/>
      <c r="K602" s="2269"/>
      <c r="L602" s="2269"/>
      <c r="M602" s="2269"/>
      <c r="N602" s="2270"/>
      <c r="O602" s="872">
        <f>'Og s3a'!F600</f>
        <v>0</v>
      </c>
      <c r="P602" s="945"/>
      <c r="Q602" s="945" t="str">
        <f t="shared" si="19"/>
        <v/>
      </c>
      <c r="R602" s="30"/>
      <c r="S602" s="47"/>
      <c r="T602" s="441">
        <f>'Og s3a'!G600</f>
        <v>0</v>
      </c>
      <c r="U602" s="56">
        <f>'Og s3a'!D600</f>
        <v>0</v>
      </c>
      <c r="V602" s="277">
        <f>Import!K598</f>
        <v>0</v>
      </c>
      <c r="W602" s="278">
        <f>Import!L598</f>
        <v>0</v>
      </c>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row>
    <row r="603" spans="2:57" ht="20.100000000000001" customHeight="1">
      <c r="B603" s="1251" t="str">
        <f t="shared" si="18"/>
        <v/>
      </c>
      <c r="C603" s="2265">
        <f>'Og s3a'!C601</f>
        <v>0</v>
      </c>
      <c r="D603" s="2266"/>
      <c r="E603" s="2266"/>
      <c r="F603" s="2266"/>
      <c r="G603" s="2266"/>
      <c r="H603" s="2267"/>
      <c r="I603" s="2268">
        <f>'Og s3a'!E601</f>
        <v>0</v>
      </c>
      <c r="J603" s="2269"/>
      <c r="K603" s="2269"/>
      <c r="L603" s="2269"/>
      <c r="M603" s="2269"/>
      <c r="N603" s="2270"/>
      <c r="O603" s="872">
        <f>'Og s3a'!F601</f>
        <v>0</v>
      </c>
      <c r="P603" s="945"/>
      <c r="Q603" s="945" t="str">
        <f t="shared" si="19"/>
        <v/>
      </c>
      <c r="R603" s="30"/>
      <c r="S603" s="47"/>
      <c r="T603" s="441">
        <f>'Og s3a'!G601</f>
        <v>0</v>
      </c>
      <c r="U603" s="56">
        <f>'Og s3a'!D601</f>
        <v>0</v>
      </c>
      <c r="V603" s="277">
        <f>Import!K599</f>
        <v>0</v>
      </c>
      <c r="W603" s="278">
        <f>Import!L599</f>
        <v>0</v>
      </c>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row>
    <row r="604" spans="2:57" ht="20.100000000000001" customHeight="1">
      <c r="B604" s="1251" t="str">
        <f t="shared" si="18"/>
        <v/>
      </c>
      <c r="C604" s="2265">
        <f>'Og s3a'!C602</f>
        <v>0</v>
      </c>
      <c r="D604" s="2266"/>
      <c r="E604" s="2266"/>
      <c r="F604" s="2266"/>
      <c r="G604" s="2266"/>
      <c r="H604" s="2267"/>
      <c r="I604" s="2268">
        <f>'Og s3a'!E602</f>
        <v>0</v>
      </c>
      <c r="J604" s="2269"/>
      <c r="K604" s="2269"/>
      <c r="L604" s="2269"/>
      <c r="M604" s="2269"/>
      <c r="N604" s="2270"/>
      <c r="O604" s="872">
        <f>'Og s3a'!F602</f>
        <v>0</v>
      </c>
      <c r="P604" s="945"/>
      <c r="Q604" s="945" t="str">
        <f t="shared" si="19"/>
        <v/>
      </c>
      <c r="R604" s="30"/>
      <c r="S604" s="47"/>
      <c r="T604" s="441">
        <f>'Og s3a'!G602</f>
        <v>0</v>
      </c>
      <c r="U604" s="56">
        <f>'Og s3a'!D602</f>
        <v>0</v>
      </c>
      <c r="V604" s="277">
        <f>Import!K600</f>
        <v>0</v>
      </c>
      <c r="W604" s="278">
        <f>Import!L600</f>
        <v>0</v>
      </c>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row>
    <row r="605" spans="2:57" ht="20.100000000000001" customHeight="1">
      <c r="B605" s="1251" t="str">
        <f t="shared" si="18"/>
        <v/>
      </c>
      <c r="C605" s="2265">
        <f>'Og s3a'!C603</f>
        <v>0</v>
      </c>
      <c r="D605" s="2266"/>
      <c r="E605" s="2266"/>
      <c r="F605" s="2266"/>
      <c r="G605" s="2266"/>
      <c r="H605" s="2267"/>
      <c r="I605" s="2268">
        <f>'Og s3a'!E603</f>
        <v>0</v>
      </c>
      <c r="J605" s="2269"/>
      <c r="K605" s="2269"/>
      <c r="L605" s="2269"/>
      <c r="M605" s="2269"/>
      <c r="N605" s="2270"/>
      <c r="O605" s="872">
        <f>'Og s3a'!F603</f>
        <v>0</v>
      </c>
      <c r="P605" s="945"/>
      <c r="Q605" s="945" t="str">
        <f t="shared" si="19"/>
        <v/>
      </c>
      <c r="R605" s="30"/>
      <c r="S605" s="47"/>
      <c r="T605" s="441">
        <f>'Og s3a'!G603</f>
        <v>0</v>
      </c>
      <c r="U605" s="56">
        <f>'Og s3a'!D603</f>
        <v>0</v>
      </c>
      <c r="V605" s="277">
        <f>Import!K601</f>
        <v>0</v>
      </c>
      <c r="W605" s="278">
        <f>Import!L601</f>
        <v>0</v>
      </c>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row>
    <row r="606" spans="2:57" ht="20.100000000000001" customHeight="1">
      <c r="B606" s="1251" t="str">
        <f t="shared" si="18"/>
        <v/>
      </c>
      <c r="C606" s="2265">
        <f>'Og s3a'!C604</f>
        <v>0</v>
      </c>
      <c r="D606" s="2266"/>
      <c r="E606" s="2266"/>
      <c r="F606" s="2266"/>
      <c r="G606" s="2266"/>
      <c r="H606" s="2267"/>
      <c r="I606" s="2268">
        <f>'Og s3a'!E604</f>
        <v>0</v>
      </c>
      <c r="J606" s="2269"/>
      <c r="K606" s="2269"/>
      <c r="L606" s="2269"/>
      <c r="M606" s="2269"/>
      <c r="N606" s="2270"/>
      <c r="O606" s="872">
        <f>'Og s3a'!F604</f>
        <v>0</v>
      </c>
      <c r="P606" s="945"/>
      <c r="Q606" s="945" t="str">
        <f t="shared" si="19"/>
        <v/>
      </c>
      <c r="R606" s="30"/>
      <c r="S606" s="47"/>
      <c r="T606" s="441">
        <f>'Og s3a'!G604</f>
        <v>0</v>
      </c>
      <c r="U606" s="56">
        <f>'Og s3a'!D604</f>
        <v>0</v>
      </c>
      <c r="V606" s="277">
        <f>Import!K602</f>
        <v>0</v>
      </c>
      <c r="W606" s="278">
        <f>Import!L602</f>
        <v>0</v>
      </c>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row>
    <row r="607" spans="2:57" ht="20.100000000000001" customHeight="1">
      <c r="B607" s="1251" t="str">
        <f t="shared" si="18"/>
        <v/>
      </c>
      <c r="C607" s="2265">
        <f>'Og s3a'!C605</f>
        <v>0</v>
      </c>
      <c r="D607" s="2266"/>
      <c r="E607" s="2266"/>
      <c r="F607" s="2266"/>
      <c r="G607" s="2266"/>
      <c r="H607" s="2267"/>
      <c r="I607" s="2268">
        <f>'Og s3a'!E605</f>
        <v>0</v>
      </c>
      <c r="J607" s="2269"/>
      <c r="K607" s="2269"/>
      <c r="L607" s="2269"/>
      <c r="M607" s="2269"/>
      <c r="N607" s="2270"/>
      <c r="O607" s="872">
        <f>'Og s3a'!F605</f>
        <v>0</v>
      </c>
      <c r="P607" s="945"/>
      <c r="Q607" s="945" t="str">
        <f t="shared" si="19"/>
        <v/>
      </c>
      <c r="R607" s="30"/>
      <c r="S607" s="47"/>
      <c r="T607" s="441">
        <f>'Og s3a'!G605</f>
        <v>0</v>
      </c>
      <c r="U607" s="56">
        <f>'Og s3a'!D605</f>
        <v>0</v>
      </c>
      <c r="V607" s="277">
        <f>Import!K603</f>
        <v>0</v>
      </c>
      <c r="W607" s="278">
        <f>Import!L603</f>
        <v>0</v>
      </c>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row>
    <row r="608" spans="2:57" ht="20.100000000000001" customHeight="1">
      <c r="B608" s="1251" t="str">
        <f t="shared" si="18"/>
        <v/>
      </c>
      <c r="C608" s="2265">
        <f>'Og s3a'!C606</f>
        <v>0</v>
      </c>
      <c r="D608" s="2266"/>
      <c r="E608" s="2266"/>
      <c r="F608" s="2266"/>
      <c r="G608" s="2266"/>
      <c r="H608" s="2267"/>
      <c r="I608" s="2268">
        <f>'Og s3a'!E606</f>
        <v>0</v>
      </c>
      <c r="J608" s="2269"/>
      <c r="K608" s="2269"/>
      <c r="L608" s="2269"/>
      <c r="M608" s="2269"/>
      <c r="N608" s="2270"/>
      <c r="O608" s="872">
        <f>'Og s3a'!F606</f>
        <v>0</v>
      </c>
      <c r="P608" s="945"/>
      <c r="Q608" s="945" t="str">
        <f t="shared" si="19"/>
        <v/>
      </c>
      <c r="R608" s="30"/>
      <c r="S608" s="47"/>
      <c r="T608" s="441">
        <f>'Og s3a'!G606</f>
        <v>0</v>
      </c>
      <c r="U608" s="56">
        <f>'Og s3a'!D606</f>
        <v>0</v>
      </c>
      <c r="V608" s="277">
        <f>Import!K604</f>
        <v>0</v>
      </c>
      <c r="W608" s="278">
        <f>Import!L604</f>
        <v>0</v>
      </c>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row>
    <row r="609" spans="2:57" ht="20.100000000000001" customHeight="1">
      <c r="B609" s="1251" t="str">
        <f t="shared" si="18"/>
        <v/>
      </c>
      <c r="C609" s="2265">
        <f>'Og s3a'!C607</f>
        <v>0</v>
      </c>
      <c r="D609" s="2266"/>
      <c r="E609" s="2266"/>
      <c r="F609" s="2266"/>
      <c r="G609" s="2266"/>
      <c r="H609" s="2267"/>
      <c r="I609" s="2268">
        <f>'Og s3a'!E607</f>
        <v>0</v>
      </c>
      <c r="J609" s="2269"/>
      <c r="K609" s="2269"/>
      <c r="L609" s="2269"/>
      <c r="M609" s="2269"/>
      <c r="N609" s="2270"/>
      <c r="O609" s="872">
        <f>'Og s3a'!F607</f>
        <v>0</v>
      </c>
      <c r="P609" s="945"/>
      <c r="Q609" s="945" t="str">
        <f t="shared" si="19"/>
        <v/>
      </c>
      <c r="R609" s="30"/>
      <c r="S609" s="47"/>
      <c r="T609" s="441">
        <f>'Og s3a'!G607</f>
        <v>0</v>
      </c>
      <c r="U609" s="56">
        <f>'Og s3a'!D607</f>
        <v>0</v>
      </c>
      <c r="V609" s="277">
        <f>Import!K605</f>
        <v>0</v>
      </c>
      <c r="W609" s="278">
        <f>Import!L605</f>
        <v>0</v>
      </c>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row>
    <row r="610" spans="2:57" ht="20.100000000000001" customHeight="1">
      <c r="B610" s="1251" t="str">
        <f t="shared" si="18"/>
        <v/>
      </c>
      <c r="C610" s="2265">
        <f>'Og s3a'!C608</f>
        <v>0</v>
      </c>
      <c r="D610" s="2266"/>
      <c r="E610" s="2266"/>
      <c r="F610" s="2266"/>
      <c r="G610" s="2266"/>
      <c r="H610" s="2267"/>
      <c r="I610" s="2268">
        <f>'Og s3a'!E608</f>
        <v>0</v>
      </c>
      <c r="J610" s="2269"/>
      <c r="K610" s="2269"/>
      <c r="L610" s="2269"/>
      <c r="M610" s="2269"/>
      <c r="N610" s="2270"/>
      <c r="O610" s="872">
        <f>'Og s3a'!F608</f>
        <v>0</v>
      </c>
      <c r="P610" s="945"/>
      <c r="Q610" s="945" t="str">
        <f t="shared" si="19"/>
        <v/>
      </c>
      <c r="R610" s="30"/>
      <c r="S610" s="47"/>
      <c r="T610" s="441">
        <f>'Og s3a'!G608</f>
        <v>0</v>
      </c>
      <c r="U610" s="56">
        <f>'Og s3a'!D608</f>
        <v>0</v>
      </c>
      <c r="V610" s="277">
        <f>Import!K606</f>
        <v>0</v>
      </c>
      <c r="W610" s="278">
        <f>Import!L606</f>
        <v>0</v>
      </c>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row>
    <row r="611" spans="2:57" ht="20.100000000000001" customHeight="1">
      <c r="B611" s="1251" t="str">
        <f t="shared" si="18"/>
        <v/>
      </c>
      <c r="C611" s="2265">
        <f>'Og s3a'!C609</f>
        <v>0</v>
      </c>
      <c r="D611" s="2266"/>
      <c r="E611" s="2266"/>
      <c r="F611" s="2266"/>
      <c r="G611" s="2266"/>
      <c r="H611" s="2267"/>
      <c r="I611" s="2268">
        <f>'Og s3a'!E609</f>
        <v>0</v>
      </c>
      <c r="J611" s="2269"/>
      <c r="K611" s="2269"/>
      <c r="L611" s="2269"/>
      <c r="M611" s="2269"/>
      <c r="N611" s="2270"/>
      <c r="O611" s="872">
        <f>'Og s3a'!F609</f>
        <v>0</v>
      </c>
      <c r="P611" s="945"/>
      <c r="Q611" s="945" t="str">
        <f t="shared" si="19"/>
        <v/>
      </c>
      <c r="R611" s="30"/>
      <c r="S611" s="47"/>
      <c r="T611" s="441">
        <f>'Og s3a'!G609</f>
        <v>0</v>
      </c>
      <c r="U611" s="56">
        <f>'Og s3a'!D609</f>
        <v>0</v>
      </c>
      <c r="V611" s="277">
        <f>Import!K607</f>
        <v>0</v>
      </c>
      <c r="W611" s="278">
        <f>Import!L607</f>
        <v>0</v>
      </c>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row>
    <row r="612" spans="2:57" ht="20.100000000000001" customHeight="1">
      <c r="B612" s="1251" t="str">
        <f t="shared" si="18"/>
        <v/>
      </c>
      <c r="C612" s="2265">
        <f>'Og s3a'!C610</f>
        <v>0</v>
      </c>
      <c r="D612" s="2266"/>
      <c r="E612" s="2266"/>
      <c r="F612" s="2266"/>
      <c r="G612" s="2266"/>
      <c r="H612" s="2267"/>
      <c r="I612" s="2268">
        <f>'Og s3a'!E610</f>
        <v>0</v>
      </c>
      <c r="J612" s="2269"/>
      <c r="K612" s="2269"/>
      <c r="L612" s="2269"/>
      <c r="M612" s="2269"/>
      <c r="N612" s="2270"/>
      <c r="O612" s="872">
        <f>'Og s3a'!F610</f>
        <v>0</v>
      </c>
      <c r="P612" s="945"/>
      <c r="Q612" s="945" t="str">
        <f t="shared" si="19"/>
        <v/>
      </c>
      <c r="R612" s="30"/>
      <c r="S612" s="47"/>
      <c r="T612" s="441">
        <f>'Og s3a'!G610</f>
        <v>0</v>
      </c>
      <c r="U612" s="56">
        <f>'Og s3a'!D610</f>
        <v>0</v>
      </c>
      <c r="V612" s="277">
        <f>Import!K608</f>
        <v>0</v>
      </c>
      <c r="W612" s="278">
        <f>Import!L608</f>
        <v>0</v>
      </c>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row>
    <row r="613" spans="2:57" ht="20.100000000000001" customHeight="1">
      <c r="B613" s="1251" t="str">
        <f t="shared" si="18"/>
        <v/>
      </c>
      <c r="C613" s="2265">
        <f>'Og s3a'!C611</f>
        <v>0</v>
      </c>
      <c r="D613" s="2266"/>
      <c r="E613" s="2266"/>
      <c r="F613" s="2266"/>
      <c r="G613" s="2266"/>
      <c r="H613" s="2267"/>
      <c r="I613" s="2268">
        <f>'Og s3a'!E611</f>
        <v>0</v>
      </c>
      <c r="J613" s="2269"/>
      <c r="K613" s="2269"/>
      <c r="L613" s="2269"/>
      <c r="M613" s="2269"/>
      <c r="N613" s="2270"/>
      <c r="O613" s="872">
        <f>'Og s3a'!F611</f>
        <v>0</v>
      </c>
      <c r="P613" s="945"/>
      <c r="Q613" s="945" t="str">
        <f t="shared" si="19"/>
        <v/>
      </c>
      <c r="R613" s="30"/>
      <c r="S613" s="47"/>
      <c r="T613" s="441">
        <f>'Og s3a'!G611</f>
        <v>0</v>
      </c>
      <c r="U613" s="56">
        <f>'Og s3a'!D611</f>
        <v>0</v>
      </c>
      <c r="V613" s="277">
        <f>Import!K609</f>
        <v>0</v>
      </c>
      <c r="W613" s="278">
        <f>Import!L609</f>
        <v>0</v>
      </c>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row>
    <row r="614" spans="2:57" ht="20.100000000000001" customHeight="1">
      <c r="B614" s="1251" t="str">
        <f t="shared" si="18"/>
        <v/>
      </c>
      <c r="C614" s="2265">
        <f>'Og s3a'!C612</f>
        <v>0</v>
      </c>
      <c r="D614" s="2266"/>
      <c r="E614" s="2266"/>
      <c r="F614" s="2266"/>
      <c r="G614" s="2266"/>
      <c r="H614" s="2267"/>
      <c r="I614" s="2268">
        <f>'Og s3a'!E612</f>
        <v>0</v>
      </c>
      <c r="J614" s="2269"/>
      <c r="K614" s="2269"/>
      <c r="L614" s="2269"/>
      <c r="M614" s="2269"/>
      <c r="N614" s="2270"/>
      <c r="O614" s="872">
        <f>'Og s3a'!F612</f>
        <v>0</v>
      </c>
      <c r="P614" s="945"/>
      <c r="Q614" s="945" t="str">
        <f t="shared" si="19"/>
        <v/>
      </c>
      <c r="R614" s="30"/>
      <c r="S614" s="47"/>
      <c r="T614" s="441">
        <f>'Og s3a'!G612</f>
        <v>0</v>
      </c>
      <c r="U614" s="56">
        <f>'Og s3a'!D612</f>
        <v>0</v>
      </c>
      <c r="V614" s="277">
        <f>Import!K610</f>
        <v>0</v>
      </c>
      <c r="W614" s="278">
        <f>Import!L610</f>
        <v>0</v>
      </c>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row>
    <row r="615" spans="2:57" ht="20.100000000000001" customHeight="1">
      <c r="B615" s="1251" t="str">
        <f t="shared" si="18"/>
        <v/>
      </c>
      <c r="C615" s="2265">
        <f>'Og s3a'!C613</f>
        <v>0</v>
      </c>
      <c r="D615" s="2266"/>
      <c r="E615" s="2266"/>
      <c r="F615" s="2266"/>
      <c r="G615" s="2266"/>
      <c r="H615" s="2267"/>
      <c r="I615" s="2268">
        <f>'Og s3a'!E613</f>
        <v>0</v>
      </c>
      <c r="J615" s="2269"/>
      <c r="K615" s="2269"/>
      <c r="L615" s="2269"/>
      <c r="M615" s="2269"/>
      <c r="N615" s="2270"/>
      <c r="O615" s="872">
        <f>'Og s3a'!F613</f>
        <v>0</v>
      </c>
      <c r="P615" s="945"/>
      <c r="Q615" s="945" t="str">
        <f t="shared" si="19"/>
        <v/>
      </c>
      <c r="R615" s="30"/>
      <c r="S615" s="47"/>
      <c r="T615" s="441">
        <f>'Og s3a'!G613</f>
        <v>0</v>
      </c>
      <c r="U615" s="56">
        <f>'Og s3a'!D613</f>
        <v>0</v>
      </c>
      <c r="V615" s="277">
        <f>Import!K611</f>
        <v>0</v>
      </c>
      <c r="W615" s="278">
        <f>Import!L611</f>
        <v>0</v>
      </c>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row>
    <row r="616" spans="2:57" ht="20.100000000000001" customHeight="1">
      <c r="B616" s="1251" t="str">
        <f t="shared" si="18"/>
        <v/>
      </c>
      <c r="C616" s="2265">
        <f>'Og s3a'!C614</f>
        <v>0</v>
      </c>
      <c r="D616" s="2266"/>
      <c r="E616" s="2266"/>
      <c r="F616" s="2266"/>
      <c r="G616" s="2266"/>
      <c r="H616" s="2267"/>
      <c r="I616" s="2268">
        <f>'Og s3a'!E614</f>
        <v>0</v>
      </c>
      <c r="J616" s="2269"/>
      <c r="K616" s="2269"/>
      <c r="L616" s="2269"/>
      <c r="M616" s="2269"/>
      <c r="N616" s="2270"/>
      <c r="O616" s="872">
        <f>'Og s3a'!F614</f>
        <v>0</v>
      </c>
      <c r="P616" s="945"/>
      <c r="Q616" s="945" t="str">
        <f t="shared" si="19"/>
        <v/>
      </c>
      <c r="R616" s="30"/>
      <c r="S616" s="47"/>
      <c r="T616" s="441">
        <f>'Og s3a'!G614</f>
        <v>0</v>
      </c>
      <c r="U616" s="56">
        <f>'Og s3a'!D614</f>
        <v>0</v>
      </c>
      <c r="V616" s="277">
        <f>Import!K612</f>
        <v>0</v>
      </c>
      <c r="W616" s="278">
        <f>Import!L612</f>
        <v>0</v>
      </c>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row>
    <row r="617" spans="2:57" ht="20.100000000000001" customHeight="1">
      <c r="B617" s="1251" t="str">
        <f t="shared" si="18"/>
        <v/>
      </c>
      <c r="C617" s="2265">
        <f>'Og s3a'!C615</f>
        <v>0</v>
      </c>
      <c r="D617" s="2266"/>
      <c r="E617" s="2266"/>
      <c r="F617" s="2266"/>
      <c r="G617" s="2266"/>
      <c r="H617" s="2267"/>
      <c r="I617" s="2268">
        <f>'Og s3a'!E615</f>
        <v>0</v>
      </c>
      <c r="J617" s="2269"/>
      <c r="K617" s="2269"/>
      <c r="L617" s="2269"/>
      <c r="M617" s="2269"/>
      <c r="N617" s="2270"/>
      <c r="O617" s="872">
        <f>'Og s3a'!F615</f>
        <v>0</v>
      </c>
      <c r="P617" s="945"/>
      <c r="Q617" s="945" t="str">
        <f t="shared" si="19"/>
        <v/>
      </c>
      <c r="R617" s="30"/>
      <c r="S617" s="47"/>
      <c r="T617" s="441">
        <f>'Og s3a'!G615</f>
        <v>0</v>
      </c>
      <c r="U617" s="56">
        <f>'Og s3a'!D615</f>
        <v>0</v>
      </c>
      <c r="V617" s="277">
        <f>Import!K613</f>
        <v>0</v>
      </c>
      <c r="W617" s="278">
        <f>Import!L613</f>
        <v>0</v>
      </c>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row>
    <row r="618" spans="2:57" ht="20.100000000000001" customHeight="1">
      <c r="B618" s="1251" t="str">
        <f t="shared" si="18"/>
        <v/>
      </c>
      <c r="C618" s="2265">
        <f>'Og s3a'!C616</f>
        <v>0</v>
      </c>
      <c r="D618" s="2266"/>
      <c r="E618" s="2266"/>
      <c r="F618" s="2266"/>
      <c r="G618" s="2266"/>
      <c r="H618" s="2267"/>
      <c r="I618" s="2268">
        <f>'Og s3a'!E616</f>
        <v>0</v>
      </c>
      <c r="J618" s="2269"/>
      <c r="K618" s="2269"/>
      <c r="L618" s="2269"/>
      <c r="M618" s="2269"/>
      <c r="N618" s="2270"/>
      <c r="O618" s="872">
        <f>'Og s3a'!F616</f>
        <v>0</v>
      </c>
      <c r="P618" s="945"/>
      <c r="Q618" s="945" t="str">
        <f t="shared" si="19"/>
        <v/>
      </c>
      <c r="R618" s="30"/>
      <c r="S618" s="47"/>
      <c r="T618" s="441">
        <f>'Og s3a'!G616</f>
        <v>0</v>
      </c>
      <c r="U618" s="56">
        <f>'Og s3a'!D616</f>
        <v>0</v>
      </c>
      <c r="V618" s="277">
        <f>Import!K614</f>
        <v>0</v>
      </c>
      <c r="W618" s="278">
        <f>Import!L614</f>
        <v>0</v>
      </c>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row>
    <row r="619" spans="2:57" ht="20.100000000000001" customHeight="1">
      <c r="B619" s="1251" t="str">
        <f t="shared" si="18"/>
        <v/>
      </c>
      <c r="C619" s="2265">
        <f>'Og s3a'!C617</f>
        <v>0</v>
      </c>
      <c r="D619" s="2266"/>
      <c r="E619" s="2266"/>
      <c r="F619" s="2266"/>
      <c r="G619" s="2266"/>
      <c r="H619" s="2267"/>
      <c r="I619" s="2268">
        <f>'Og s3a'!E617</f>
        <v>0</v>
      </c>
      <c r="J619" s="2269"/>
      <c r="K619" s="2269"/>
      <c r="L619" s="2269"/>
      <c r="M619" s="2269"/>
      <c r="N619" s="2270"/>
      <c r="O619" s="872">
        <f>'Og s3a'!F617</f>
        <v>0</v>
      </c>
      <c r="P619" s="945"/>
      <c r="Q619" s="945" t="str">
        <f t="shared" si="19"/>
        <v/>
      </c>
      <c r="R619" s="30"/>
      <c r="S619" s="47"/>
      <c r="T619" s="441">
        <f>'Og s3a'!G617</f>
        <v>0</v>
      </c>
      <c r="U619" s="56">
        <f>'Og s3a'!D617</f>
        <v>0</v>
      </c>
      <c r="V619" s="277">
        <f>Import!K615</f>
        <v>0</v>
      </c>
      <c r="W619" s="278">
        <f>Import!L615</f>
        <v>0</v>
      </c>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row>
    <row r="620" spans="2:57" ht="20.100000000000001" customHeight="1">
      <c r="B620" s="1251" t="str">
        <f t="shared" si="18"/>
        <v/>
      </c>
      <c r="C620" s="2265">
        <f>'Og s3a'!C618</f>
        <v>0</v>
      </c>
      <c r="D620" s="2266"/>
      <c r="E620" s="2266"/>
      <c r="F620" s="2266"/>
      <c r="G620" s="2266"/>
      <c r="H620" s="2267"/>
      <c r="I620" s="2268">
        <f>'Og s3a'!E618</f>
        <v>0</v>
      </c>
      <c r="J620" s="2269"/>
      <c r="K620" s="2269"/>
      <c r="L620" s="2269"/>
      <c r="M620" s="2269"/>
      <c r="N620" s="2270"/>
      <c r="O620" s="872">
        <f>'Og s3a'!F618</f>
        <v>0</v>
      </c>
      <c r="P620" s="945"/>
      <c r="Q620" s="945" t="str">
        <f t="shared" si="19"/>
        <v/>
      </c>
      <c r="R620" s="30"/>
      <c r="S620" s="47"/>
      <c r="T620" s="441">
        <f>'Og s3a'!G618</f>
        <v>0</v>
      </c>
      <c r="U620" s="56">
        <f>'Og s3a'!D618</f>
        <v>0</v>
      </c>
      <c r="V620" s="277">
        <f>Import!K616</f>
        <v>0</v>
      </c>
      <c r="W620" s="278">
        <f>Import!L616</f>
        <v>0</v>
      </c>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row>
    <row r="621" spans="2:57" ht="20.100000000000001" customHeight="1">
      <c r="B621" s="1251" t="str">
        <f t="shared" si="18"/>
        <v/>
      </c>
      <c r="C621" s="2265">
        <f>'Og s3a'!C619</f>
        <v>0</v>
      </c>
      <c r="D621" s="2266"/>
      <c r="E621" s="2266"/>
      <c r="F621" s="2266"/>
      <c r="G621" s="2266"/>
      <c r="H621" s="2267"/>
      <c r="I621" s="2268">
        <f>'Og s3a'!E619</f>
        <v>0</v>
      </c>
      <c r="J621" s="2269"/>
      <c r="K621" s="2269"/>
      <c r="L621" s="2269"/>
      <c r="M621" s="2269"/>
      <c r="N621" s="2270"/>
      <c r="O621" s="872">
        <f>'Og s3a'!F619</f>
        <v>0</v>
      </c>
      <c r="P621" s="945"/>
      <c r="Q621" s="945" t="str">
        <f t="shared" si="19"/>
        <v/>
      </c>
      <c r="R621" s="30"/>
      <c r="S621" s="47"/>
      <c r="T621" s="441">
        <f>'Og s3a'!G619</f>
        <v>0</v>
      </c>
      <c r="U621" s="56">
        <f>'Og s3a'!D619</f>
        <v>0</v>
      </c>
      <c r="V621" s="277">
        <f>Import!K617</f>
        <v>0</v>
      </c>
      <c r="W621" s="278">
        <f>Import!L617</f>
        <v>0</v>
      </c>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row>
    <row r="622" spans="2:57" ht="20.100000000000001" customHeight="1">
      <c r="B622" s="1251" t="str">
        <f t="shared" si="18"/>
        <v/>
      </c>
      <c r="C622" s="2265">
        <f>'Og s3a'!C620</f>
        <v>0</v>
      </c>
      <c r="D622" s="2266"/>
      <c r="E622" s="2266"/>
      <c r="F622" s="2266"/>
      <c r="G622" s="2266"/>
      <c r="H622" s="2267"/>
      <c r="I622" s="2268">
        <f>'Og s3a'!E620</f>
        <v>0</v>
      </c>
      <c r="J622" s="2269"/>
      <c r="K622" s="2269"/>
      <c r="L622" s="2269"/>
      <c r="M622" s="2269"/>
      <c r="N622" s="2270"/>
      <c r="O622" s="872">
        <f>'Og s3a'!F620</f>
        <v>0</v>
      </c>
      <c r="P622" s="945"/>
      <c r="Q622" s="945" t="str">
        <f t="shared" si="19"/>
        <v/>
      </c>
      <c r="R622" s="30"/>
      <c r="S622" s="47"/>
      <c r="T622" s="441">
        <f>'Og s3a'!G620</f>
        <v>0</v>
      </c>
      <c r="U622" s="56">
        <f>'Og s3a'!D620</f>
        <v>0</v>
      </c>
      <c r="V622" s="277">
        <f>Import!K618</f>
        <v>0</v>
      </c>
      <c r="W622" s="278">
        <f>Import!L618</f>
        <v>0</v>
      </c>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row>
    <row r="623" spans="2:57" ht="20.100000000000001" customHeight="1">
      <c r="B623" s="1251" t="str">
        <f t="shared" si="18"/>
        <v/>
      </c>
      <c r="C623" s="2265">
        <f>'Og s3a'!C621</f>
        <v>0</v>
      </c>
      <c r="D623" s="2266"/>
      <c r="E623" s="2266"/>
      <c r="F623" s="2266"/>
      <c r="G623" s="2266"/>
      <c r="H623" s="2267"/>
      <c r="I623" s="2268">
        <f>'Og s3a'!E621</f>
        <v>0</v>
      </c>
      <c r="J623" s="2269"/>
      <c r="K623" s="2269"/>
      <c r="L623" s="2269"/>
      <c r="M623" s="2269"/>
      <c r="N623" s="2270"/>
      <c r="O623" s="872">
        <f>'Og s3a'!F621</f>
        <v>0</v>
      </c>
      <c r="P623" s="945"/>
      <c r="Q623" s="945" t="str">
        <f t="shared" si="19"/>
        <v/>
      </c>
      <c r="R623" s="30"/>
      <c r="S623" s="47"/>
      <c r="T623" s="441">
        <f>'Og s3a'!G621</f>
        <v>0</v>
      </c>
      <c r="U623" s="56">
        <f>'Og s3a'!D621</f>
        <v>0</v>
      </c>
      <c r="V623" s="277">
        <f>Import!K619</f>
        <v>0</v>
      </c>
      <c r="W623" s="278">
        <f>Import!L619</f>
        <v>0</v>
      </c>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row>
    <row r="624" spans="2:57" ht="20.100000000000001" customHeight="1">
      <c r="B624" s="1251" t="str">
        <f t="shared" si="18"/>
        <v/>
      </c>
      <c r="C624" s="2265">
        <f>'Og s3a'!C622</f>
        <v>0</v>
      </c>
      <c r="D624" s="2266"/>
      <c r="E624" s="2266"/>
      <c r="F624" s="2266"/>
      <c r="G624" s="2266"/>
      <c r="H624" s="2267"/>
      <c r="I624" s="2268">
        <f>'Og s3a'!E622</f>
        <v>0</v>
      </c>
      <c r="J624" s="2269"/>
      <c r="K624" s="2269"/>
      <c r="L624" s="2269"/>
      <c r="M624" s="2269"/>
      <c r="N624" s="2270"/>
      <c r="O624" s="872">
        <f>'Og s3a'!F622</f>
        <v>0</v>
      </c>
      <c r="P624" s="945"/>
      <c r="Q624" s="945" t="str">
        <f t="shared" si="19"/>
        <v/>
      </c>
      <c r="R624" s="30"/>
      <c r="S624" s="47"/>
      <c r="T624" s="441">
        <f>'Og s3a'!G622</f>
        <v>0</v>
      </c>
      <c r="U624" s="56">
        <f>'Og s3a'!D622</f>
        <v>0</v>
      </c>
      <c r="V624" s="277">
        <f>Import!K620</f>
        <v>0</v>
      </c>
      <c r="W624" s="278">
        <f>Import!L620</f>
        <v>0</v>
      </c>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row>
    <row r="625" spans="2:57" ht="20.100000000000001" customHeight="1">
      <c r="B625" s="1251" t="str">
        <f t="shared" si="18"/>
        <v/>
      </c>
      <c r="C625" s="2265">
        <f>'Og s3a'!C623</f>
        <v>0</v>
      </c>
      <c r="D625" s="2266"/>
      <c r="E625" s="2266"/>
      <c r="F625" s="2266"/>
      <c r="G625" s="2266"/>
      <c r="H625" s="2267"/>
      <c r="I625" s="2268">
        <f>'Og s3a'!E623</f>
        <v>0</v>
      </c>
      <c r="J625" s="2269"/>
      <c r="K625" s="2269"/>
      <c r="L625" s="2269"/>
      <c r="M625" s="2269"/>
      <c r="N625" s="2270"/>
      <c r="O625" s="872">
        <f>'Og s3a'!F623</f>
        <v>0</v>
      </c>
      <c r="P625" s="945"/>
      <c r="Q625" s="945" t="str">
        <f t="shared" si="19"/>
        <v/>
      </c>
      <c r="R625" s="30"/>
      <c r="S625" s="47"/>
      <c r="T625" s="441">
        <f>'Og s3a'!G623</f>
        <v>0</v>
      </c>
      <c r="U625" s="56">
        <f>'Og s3a'!D623</f>
        <v>0</v>
      </c>
      <c r="V625" s="277">
        <f>Import!K621</f>
        <v>0</v>
      </c>
      <c r="W625" s="278">
        <f>Import!L621</f>
        <v>0</v>
      </c>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row>
    <row r="626" spans="2:57" ht="20.100000000000001" customHeight="1">
      <c r="B626" s="1251" t="str">
        <f t="shared" si="18"/>
        <v/>
      </c>
      <c r="C626" s="2265">
        <f>'Og s3a'!C624</f>
        <v>0</v>
      </c>
      <c r="D626" s="2266"/>
      <c r="E626" s="2266"/>
      <c r="F626" s="2266"/>
      <c r="G626" s="2266"/>
      <c r="H626" s="2267"/>
      <c r="I626" s="2268">
        <f>'Og s3a'!E624</f>
        <v>0</v>
      </c>
      <c r="J626" s="2269"/>
      <c r="K626" s="2269"/>
      <c r="L626" s="2269"/>
      <c r="M626" s="2269"/>
      <c r="N626" s="2270"/>
      <c r="O626" s="872">
        <f>'Og s3a'!F624</f>
        <v>0</v>
      </c>
      <c r="P626" s="945"/>
      <c r="Q626" s="945" t="str">
        <f t="shared" si="19"/>
        <v/>
      </c>
      <c r="R626" s="30"/>
      <c r="S626" s="47"/>
      <c r="T626" s="441">
        <f>'Og s3a'!G624</f>
        <v>0</v>
      </c>
      <c r="U626" s="56">
        <f>'Og s3a'!D624</f>
        <v>0</v>
      </c>
      <c r="V626" s="277">
        <f>Import!K622</f>
        <v>0</v>
      </c>
      <c r="W626" s="278">
        <f>Import!L622</f>
        <v>0</v>
      </c>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row>
    <row r="627" spans="2:57" ht="20.100000000000001" customHeight="1">
      <c r="B627" s="1251" t="str">
        <f t="shared" si="18"/>
        <v/>
      </c>
      <c r="C627" s="2265">
        <f>'Og s3a'!C625</f>
        <v>0</v>
      </c>
      <c r="D627" s="2266"/>
      <c r="E627" s="2266"/>
      <c r="F627" s="2266"/>
      <c r="G627" s="2266"/>
      <c r="H627" s="2267"/>
      <c r="I627" s="2268">
        <f>'Og s3a'!E625</f>
        <v>0</v>
      </c>
      <c r="J627" s="2269"/>
      <c r="K627" s="2269"/>
      <c r="L627" s="2269"/>
      <c r="M627" s="2269"/>
      <c r="N627" s="2270"/>
      <c r="O627" s="872">
        <f>'Og s3a'!F625</f>
        <v>0</v>
      </c>
      <c r="P627" s="945"/>
      <c r="Q627" s="945" t="str">
        <f t="shared" si="19"/>
        <v/>
      </c>
      <c r="R627" s="30"/>
      <c r="S627" s="47"/>
      <c r="T627" s="441">
        <f>'Og s3a'!G625</f>
        <v>0</v>
      </c>
      <c r="U627" s="56">
        <f>'Og s3a'!D625</f>
        <v>0</v>
      </c>
      <c r="V627" s="277">
        <f>Import!K623</f>
        <v>0</v>
      </c>
      <c r="W627" s="278">
        <f>Import!L623</f>
        <v>0</v>
      </c>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7"/>
    </row>
    <row r="628" spans="2:57" ht="20.100000000000001" customHeight="1">
      <c r="B628" s="1251" t="str">
        <f t="shared" si="18"/>
        <v/>
      </c>
      <c r="C628" s="2265">
        <f>'Og s3a'!C626</f>
        <v>0</v>
      </c>
      <c r="D628" s="2266"/>
      <c r="E628" s="2266"/>
      <c r="F628" s="2266"/>
      <c r="G628" s="2266"/>
      <c r="H628" s="2267"/>
      <c r="I628" s="2268">
        <f>'Og s3a'!E626</f>
        <v>0</v>
      </c>
      <c r="J628" s="2269"/>
      <c r="K628" s="2269"/>
      <c r="L628" s="2269"/>
      <c r="M628" s="2269"/>
      <c r="N628" s="2270"/>
      <c r="O628" s="872">
        <f>'Og s3a'!F626</f>
        <v>0</v>
      </c>
      <c r="P628" s="945"/>
      <c r="Q628" s="945" t="str">
        <f t="shared" si="19"/>
        <v/>
      </c>
      <c r="R628" s="30"/>
      <c r="S628" s="47"/>
      <c r="T628" s="441">
        <f>'Og s3a'!G626</f>
        <v>0</v>
      </c>
      <c r="U628" s="56">
        <f>'Og s3a'!D626</f>
        <v>0</v>
      </c>
      <c r="V628" s="277">
        <f>Import!K624</f>
        <v>0</v>
      </c>
      <c r="W628" s="278">
        <f>Import!L624</f>
        <v>0</v>
      </c>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7"/>
    </row>
    <row r="629" spans="2:57" ht="20.100000000000001" customHeight="1">
      <c r="B629" s="1251" t="str">
        <f t="shared" si="18"/>
        <v/>
      </c>
      <c r="C629" s="2265">
        <f>'Og s3a'!C627</f>
        <v>0</v>
      </c>
      <c r="D629" s="2266"/>
      <c r="E629" s="2266"/>
      <c r="F629" s="2266"/>
      <c r="G629" s="2266"/>
      <c r="H629" s="2267"/>
      <c r="I629" s="2268">
        <f>'Og s3a'!E627</f>
        <v>0</v>
      </c>
      <c r="J629" s="2269"/>
      <c r="K629" s="2269"/>
      <c r="L629" s="2269"/>
      <c r="M629" s="2269"/>
      <c r="N629" s="2270"/>
      <c r="O629" s="872">
        <f>'Og s3a'!F627</f>
        <v>0</v>
      </c>
      <c r="P629" s="945"/>
      <c r="Q629" s="945" t="str">
        <f t="shared" si="19"/>
        <v/>
      </c>
      <c r="R629" s="30"/>
      <c r="S629" s="47"/>
      <c r="T629" s="441">
        <f>'Og s3a'!G627</f>
        <v>0</v>
      </c>
      <c r="U629" s="56">
        <f>'Og s3a'!D627</f>
        <v>0</v>
      </c>
      <c r="V629" s="277">
        <f>Import!K625</f>
        <v>0</v>
      </c>
      <c r="W629" s="278">
        <f>Import!L625</f>
        <v>0</v>
      </c>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7"/>
    </row>
    <row r="630" spans="2:57" ht="20.100000000000001" customHeight="1">
      <c r="B630" s="1251" t="str">
        <f t="shared" si="18"/>
        <v/>
      </c>
      <c r="C630" s="2265">
        <f>'Og s3a'!C628</f>
        <v>0</v>
      </c>
      <c r="D630" s="2266"/>
      <c r="E630" s="2266"/>
      <c r="F630" s="2266"/>
      <c r="G630" s="2266"/>
      <c r="H630" s="2267"/>
      <c r="I630" s="2268">
        <f>'Og s3a'!E628</f>
        <v>0</v>
      </c>
      <c r="J630" s="2269"/>
      <c r="K630" s="2269"/>
      <c r="L630" s="2269"/>
      <c r="M630" s="2269"/>
      <c r="N630" s="2270"/>
      <c r="O630" s="872">
        <f>'Og s3a'!F628</f>
        <v>0</v>
      </c>
      <c r="P630" s="945"/>
      <c r="Q630" s="945" t="str">
        <f t="shared" si="19"/>
        <v/>
      </c>
      <c r="R630" s="30"/>
      <c r="S630" s="47"/>
      <c r="T630" s="441">
        <f>'Og s3a'!G628</f>
        <v>0</v>
      </c>
      <c r="U630" s="56">
        <f>'Og s3a'!D628</f>
        <v>0</v>
      </c>
      <c r="V630" s="277">
        <f>Import!K626</f>
        <v>0</v>
      </c>
      <c r="W630" s="278">
        <f>Import!L626</f>
        <v>0</v>
      </c>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7"/>
    </row>
    <row r="631" spans="2:57" ht="20.100000000000001" customHeight="1">
      <c r="B631" s="1251" t="str">
        <f t="shared" si="18"/>
        <v/>
      </c>
      <c r="C631" s="2265">
        <f>'Og s3a'!C629</f>
        <v>0</v>
      </c>
      <c r="D631" s="2266"/>
      <c r="E631" s="2266"/>
      <c r="F631" s="2266"/>
      <c r="G631" s="2266"/>
      <c r="H631" s="2267"/>
      <c r="I631" s="2268">
        <f>'Og s3a'!E629</f>
        <v>0</v>
      </c>
      <c r="J631" s="2269"/>
      <c r="K631" s="2269"/>
      <c r="L631" s="2269"/>
      <c r="M631" s="2269"/>
      <c r="N631" s="2270"/>
      <c r="O631" s="872">
        <f>'Og s3a'!F629</f>
        <v>0</v>
      </c>
      <c r="P631" s="945"/>
      <c r="Q631" s="945" t="str">
        <f t="shared" si="19"/>
        <v/>
      </c>
      <c r="R631" s="30"/>
      <c r="S631" s="47"/>
      <c r="T631" s="441">
        <f>'Og s3a'!G629</f>
        <v>0</v>
      </c>
      <c r="U631" s="56">
        <f>'Og s3a'!D629</f>
        <v>0</v>
      </c>
      <c r="V631" s="277">
        <f>Import!K627</f>
        <v>0</v>
      </c>
      <c r="W631" s="278">
        <f>Import!L627</f>
        <v>0</v>
      </c>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row>
    <row r="632" spans="2:57" ht="20.100000000000001" customHeight="1">
      <c r="B632" s="1251" t="str">
        <f t="shared" si="18"/>
        <v/>
      </c>
      <c r="C632" s="2265">
        <f>'Og s3a'!C630</f>
        <v>0</v>
      </c>
      <c r="D632" s="2266"/>
      <c r="E632" s="2266"/>
      <c r="F632" s="2266"/>
      <c r="G632" s="2266"/>
      <c r="H632" s="2267"/>
      <c r="I632" s="2268">
        <f>'Og s3a'!E630</f>
        <v>0</v>
      </c>
      <c r="J632" s="2269"/>
      <c r="K632" s="2269"/>
      <c r="L632" s="2269"/>
      <c r="M632" s="2269"/>
      <c r="N632" s="2270"/>
      <c r="O632" s="872">
        <f>'Og s3a'!F630</f>
        <v>0</v>
      </c>
      <c r="P632" s="945"/>
      <c r="Q632" s="945" t="str">
        <f t="shared" si="19"/>
        <v/>
      </c>
      <c r="R632" s="30"/>
      <c r="S632" s="47"/>
      <c r="T632" s="441">
        <f>'Og s3a'!G630</f>
        <v>0</v>
      </c>
      <c r="U632" s="56">
        <f>'Og s3a'!D630</f>
        <v>0</v>
      </c>
      <c r="V632" s="277">
        <f>Import!K628</f>
        <v>0</v>
      </c>
      <c r="W632" s="278">
        <f>Import!L628</f>
        <v>0</v>
      </c>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row>
    <row r="633" spans="2:57" ht="20.100000000000001" customHeight="1">
      <c r="B633" s="1251" t="str">
        <f t="shared" si="18"/>
        <v/>
      </c>
      <c r="C633" s="2265">
        <f>'Og s3a'!C631</f>
        <v>0</v>
      </c>
      <c r="D633" s="2266"/>
      <c r="E633" s="2266"/>
      <c r="F633" s="2266"/>
      <c r="G633" s="2266"/>
      <c r="H633" s="2267"/>
      <c r="I633" s="2268">
        <f>'Og s3a'!E631</f>
        <v>0</v>
      </c>
      <c r="J633" s="2269"/>
      <c r="K633" s="2269"/>
      <c r="L633" s="2269"/>
      <c r="M633" s="2269"/>
      <c r="N633" s="2270"/>
      <c r="O633" s="872">
        <f>'Og s3a'!F631</f>
        <v>0</v>
      </c>
      <c r="P633" s="945"/>
      <c r="Q633" s="945" t="str">
        <f t="shared" si="19"/>
        <v/>
      </c>
      <c r="R633" s="30"/>
      <c r="S633" s="47"/>
      <c r="T633" s="441">
        <f>'Og s3a'!G631</f>
        <v>0</v>
      </c>
      <c r="U633" s="56">
        <f>'Og s3a'!D631</f>
        <v>0</v>
      </c>
      <c r="V633" s="277">
        <f>Import!K629</f>
        <v>0</v>
      </c>
      <c r="W633" s="278">
        <f>Import!L629</f>
        <v>0</v>
      </c>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row>
    <row r="634" spans="2:57" ht="20.100000000000001" customHeight="1">
      <c r="B634" s="1251" t="str">
        <f t="shared" si="18"/>
        <v/>
      </c>
      <c r="C634" s="2265">
        <f>'Og s3a'!C632</f>
        <v>0</v>
      </c>
      <c r="D634" s="2266"/>
      <c r="E634" s="2266"/>
      <c r="F634" s="2266"/>
      <c r="G634" s="2266"/>
      <c r="H634" s="2267"/>
      <c r="I634" s="2268">
        <f>'Og s3a'!E632</f>
        <v>0</v>
      </c>
      <c r="J634" s="2269"/>
      <c r="K634" s="2269"/>
      <c r="L634" s="2269"/>
      <c r="M634" s="2269"/>
      <c r="N634" s="2270"/>
      <c r="O634" s="872">
        <f>'Og s3a'!F632</f>
        <v>0</v>
      </c>
      <c r="P634" s="945"/>
      <c r="Q634" s="945" t="str">
        <f t="shared" si="19"/>
        <v/>
      </c>
      <c r="R634" s="30"/>
      <c r="S634" s="47"/>
      <c r="T634" s="441">
        <f>'Og s3a'!G632</f>
        <v>0</v>
      </c>
      <c r="U634" s="56">
        <f>'Og s3a'!D632</f>
        <v>0</v>
      </c>
      <c r="V634" s="277">
        <f>Import!K630</f>
        <v>0</v>
      </c>
      <c r="W634" s="278">
        <f>Import!L630</f>
        <v>0</v>
      </c>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row>
    <row r="635" spans="2:57" ht="20.100000000000001" customHeight="1">
      <c r="B635" s="1251" t="str">
        <f t="shared" si="18"/>
        <v/>
      </c>
      <c r="C635" s="2265">
        <f>'Og s3a'!C633</f>
        <v>0</v>
      </c>
      <c r="D635" s="2266"/>
      <c r="E635" s="2266"/>
      <c r="F635" s="2266"/>
      <c r="G635" s="2266"/>
      <c r="H635" s="2267"/>
      <c r="I635" s="2268">
        <f>'Og s3a'!E633</f>
        <v>0</v>
      </c>
      <c r="J635" s="2269"/>
      <c r="K635" s="2269"/>
      <c r="L635" s="2269"/>
      <c r="M635" s="2269"/>
      <c r="N635" s="2270"/>
      <c r="O635" s="872">
        <f>'Og s3a'!F633</f>
        <v>0</v>
      </c>
      <c r="P635" s="945"/>
      <c r="Q635" s="945" t="str">
        <f t="shared" si="19"/>
        <v/>
      </c>
      <c r="R635" s="30"/>
      <c r="S635" s="47"/>
      <c r="T635" s="441">
        <f>'Og s3a'!G633</f>
        <v>0</v>
      </c>
      <c r="U635" s="56">
        <f>'Og s3a'!D633</f>
        <v>0</v>
      </c>
      <c r="V635" s="277">
        <f>Import!K631</f>
        <v>0</v>
      </c>
      <c r="W635" s="278">
        <f>Import!L631</f>
        <v>0</v>
      </c>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row>
    <row r="636" spans="2:57" ht="20.100000000000001" customHeight="1">
      <c r="B636" s="1251" t="str">
        <f t="shared" si="18"/>
        <v/>
      </c>
      <c r="C636" s="2265">
        <f>'Og s3a'!C634</f>
        <v>0</v>
      </c>
      <c r="D636" s="2266"/>
      <c r="E636" s="2266"/>
      <c r="F636" s="2266"/>
      <c r="G636" s="2266"/>
      <c r="H636" s="2267"/>
      <c r="I636" s="2268">
        <f>'Og s3a'!E634</f>
        <v>0</v>
      </c>
      <c r="J636" s="2269"/>
      <c r="K636" s="2269"/>
      <c r="L636" s="2269"/>
      <c r="M636" s="2269"/>
      <c r="N636" s="2270"/>
      <c r="O636" s="872">
        <f>'Og s3a'!F634</f>
        <v>0</v>
      </c>
      <c r="P636" s="945"/>
      <c r="Q636" s="945" t="str">
        <f t="shared" si="19"/>
        <v/>
      </c>
      <c r="R636" s="30"/>
      <c r="S636" s="47"/>
      <c r="T636" s="441">
        <f>'Og s3a'!G634</f>
        <v>0</v>
      </c>
      <c r="U636" s="56">
        <f>'Og s3a'!D634</f>
        <v>0</v>
      </c>
      <c r="V636" s="277">
        <f>Import!K632</f>
        <v>0</v>
      </c>
      <c r="W636" s="278">
        <f>Import!L632</f>
        <v>0</v>
      </c>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row>
    <row r="637" spans="2:57" ht="20.100000000000001" customHeight="1">
      <c r="B637" s="1251" t="str">
        <f t="shared" si="18"/>
        <v/>
      </c>
      <c r="C637" s="2265">
        <f>'Og s3a'!C635</f>
        <v>0</v>
      </c>
      <c r="D637" s="2266"/>
      <c r="E637" s="2266"/>
      <c r="F637" s="2266"/>
      <c r="G637" s="2266"/>
      <c r="H637" s="2267"/>
      <c r="I637" s="2268">
        <f>'Og s3a'!E635</f>
        <v>0</v>
      </c>
      <c r="J637" s="2269"/>
      <c r="K637" s="2269"/>
      <c r="L637" s="2269"/>
      <c r="M637" s="2269"/>
      <c r="N637" s="2270"/>
      <c r="O637" s="872">
        <f>'Og s3a'!F635</f>
        <v>0</v>
      </c>
      <c r="P637" s="945"/>
      <c r="Q637" s="945" t="str">
        <f t="shared" si="19"/>
        <v/>
      </c>
      <c r="R637" s="30"/>
      <c r="S637" s="47"/>
      <c r="T637" s="441">
        <f>'Og s3a'!G635</f>
        <v>0</v>
      </c>
      <c r="U637" s="56">
        <f>'Og s3a'!D635</f>
        <v>0</v>
      </c>
      <c r="V637" s="277">
        <f>Import!K633</f>
        <v>0</v>
      </c>
      <c r="W637" s="278">
        <f>Import!L633</f>
        <v>0</v>
      </c>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row>
    <row r="638" spans="2:57" ht="20.100000000000001" customHeight="1">
      <c r="B638" s="1251" t="str">
        <f t="shared" si="18"/>
        <v/>
      </c>
      <c r="C638" s="2265">
        <f>'Og s3a'!C636</f>
        <v>0</v>
      </c>
      <c r="D638" s="2266"/>
      <c r="E638" s="2266"/>
      <c r="F638" s="2266"/>
      <c r="G638" s="2266"/>
      <c r="H638" s="2267"/>
      <c r="I638" s="2268">
        <f>'Og s3a'!E636</f>
        <v>0</v>
      </c>
      <c r="J638" s="2269"/>
      <c r="K638" s="2269"/>
      <c r="L638" s="2269"/>
      <c r="M638" s="2269"/>
      <c r="N638" s="2270"/>
      <c r="O638" s="872">
        <f>'Og s3a'!F636</f>
        <v>0</v>
      </c>
      <c r="P638" s="945"/>
      <c r="Q638" s="945" t="str">
        <f t="shared" si="19"/>
        <v/>
      </c>
      <c r="R638" s="30"/>
      <c r="S638" s="47"/>
      <c r="T638" s="441">
        <f>'Og s3a'!G636</f>
        <v>0</v>
      </c>
      <c r="U638" s="56">
        <f>'Og s3a'!D636</f>
        <v>0</v>
      </c>
      <c r="V638" s="277">
        <f>Import!K634</f>
        <v>0</v>
      </c>
      <c r="W638" s="278">
        <f>Import!L634</f>
        <v>0</v>
      </c>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row>
    <row r="639" spans="2:57" ht="20.100000000000001" customHeight="1">
      <c r="B639" s="1251" t="str">
        <f t="shared" si="18"/>
        <v/>
      </c>
      <c r="C639" s="2265">
        <f>'Og s3a'!C637</f>
        <v>0</v>
      </c>
      <c r="D639" s="2266"/>
      <c r="E639" s="2266"/>
      <c r="F639" s="2266"/>
      <c r="G639" s="2266"/>
      <c r="H639" s="2267"/>
      <c r="I639" s="2268">
        <f>'Og s3a'!E637</f>
        <v>0</v>
      </c>
      <c r="J639" s="2269"/>
      <c r="K639" s="2269"/>
      <c r="L639" s="2269"/>
      <c r="M639" s="2269"/>
      <c r="N639" s="2270"/>
      <c r="O639" s="872">
        <f>'Og s3a'!F637</f>
        <v>0</v>
      </c>
      <c r="P639" s="945"/>
      <c r="Q639" s="945" t="str">
        <f t="shared" si="19"/>
        <v/>
      </c>
      <c r="R639" s="30"/>
      <c r="S639" s="47"/>
      <c r="T639" s="441">
        <f>'Og s3a'!G637</f>
        <v>0</v>
      </c>
      <c r="U639" s="56">
        <f>'Og s3a'!D637</f>
        <v>0</v>
      </c>
      <c r="V639" s="277">
        <f>Import!K635</f>
        <v>0</v>
      </c>
      <c r="W639" s="278">
        <f>Import!L635</f>
        <v>0</v>
      </c>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row>
    <row r="640" spans="2:57" ht="20.100000000000001" customHeight="1">
      <c r="B640" s="1251" t="str">
        <f t="shared" si="18"/>
        <v/>
      </c>
      <c r="C640" s="2265">
        <f>'Og s3a'!C638</f>
        <v>0</v>
      </c>
      <c r="D640" s="2266"/>
      <c r="E640" s="2266"/>
      <c r="F640" s="2266"/>
      <c r="G640" s="2266"/>
      <c r="H640" s="2267"/>
      <c r="I640" s="2268">
        <f>'Og s3a'!E638</f>
        <v>0</v>
      </c>
      <c r="J640" s="2269"/>
      <c r="K640" s="2269"/>
      <c r="L640" s="2269"/>
      <c r="M640" s="2269"/>
      <c r="N640" s="2270"/>
      <c r="O640" s="872">
        <f>'Og s3a'!F638</f>
        <v>0</v>
      </c>
      <c r="P640" s="945"/>
      <c r="Q640" s="945" t="str">
        <f t="shared" si="19"/>
        <v/>
      </c>
      <c r="R640" s="30"/>
      <c r="S640" s="47"/>
      <c r="T640" s="441">
        <f>'Og s3a'!G638</f>
        <v>0</v>
      </c>
      <c r="U640" s="56">
        <f>'Og s3a'!D638</f>
        <v>0</v>
      </c>
      <c r="V640" s="277">
        <f>Import!K636</f>
        <v>0</v>
      </c>
      <c r="W640" s="278">
        <f>Import!L636</f>
        <v>0</v>
      </c>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row>
    <row r="641" spans="2:57" ht="20.100000000000001" customHeight="1">
      <c r="B641" s="1251" t="str">
        <f t="shared" si="18"/>
        <v/>
      </c>
      <c r="C641" s="2265">
        <f>'Og s3a'!C639</f>
        <v>0</v>
      </c>
      <c r="D641" s="2266"/>
      <c r="E641" s="2266"/>
      <c r="F641" s="2266"/>
      <c r="G641" s="2266"/>
      <c r="H641" s="2267"/>
      <c r="I641" s="2268">
        <f>'Og s3a'!E639</f>
        <v>0</v>
      </c>
      <c r="J641" s="2269"/>
      <c r="K641" s="2269"/>
      <c r="L641" s="2269"/>
      <c r="M641" s="2269"/>
      <c r="N641" s="2270"/>
      <c r="O641" s="872">
        <f>'Og s3a'!F639</f>
        <v>0</v>
      </c>
      <c r="P641" s="945"/>
      <c r="Q641" s="945" t="str">
        <f t="shared" si="19"/>
        <v/>
      </c>
      <c r="R641" s="30"/>
      <c r="S641" s="47"/>
      <c r="T641" s="441">
        <f>'Og s3a'!G639</f>
        <v>0</v>
      </c>
      <c r="U641" s="56">
        <f>'Og s3a'!D639</f>
        <v>0</v>
      </c>
      <c r="V641" s="277">
        <f>Import!K637</f>
        <v>0</v>
      </c>
      <c r="W641" s="278">
        <f>Import!L637</f>
        <v>0</v>
      </c>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row>
    <row r="642" spans="2:57" ht="20.100000000000001" customHeight="1">
      <c r="B642" s="1251" t="str">
        <f t="shared" si="18"/>
        <v/>
      </c>
      <c r="C642" s="2265">
        <f>'Og s3a'!C640</f>
        <v>0</v>
      </c>
      <c r="D642" s="2266"/>
      <c r="E642" s="2266"/>
      <c r="F642" s="2266"/>
      <c r="G642" s="2266"/>
      <c r="H642" s="2267"/>
      <c r="I642" s="2268">
        <f>'Og s3a'!E640</f>
        <v>0</v>
      </c>
      <c r="J642" s="2269"/>
      <c r="K642" s="2269"/>
      <c r="L642" s="2269"/>
      <c r="M642" s="2269"/>
      <c r="N642" s="2270"/>
      <c r="O642" s="872">
        <f>'Og s3a'!F640</f>
        <v>0</v>
      </c>
      <c r="P642" s="945"/>
      <c r="Q642" s="945" t="str">
        <f t="shared" si="19"/>
        <v/>
      </c>
      <c r="R642" s="30"/>
      <c r="S642" s="47"/>
      <c r="T642" s="441">
        <f>'Og s3a'!G640</f>
        <v>0</v>
      </c>
      <c r="U642" s="56">
        <f>'Og s3a'!D640</f>
        <v>0</v>
      </c>
      <c r="V642" s="277">
        <f>Import!K638</f>
        <v>0</v>
      </c>
      <c r="W642" s="278">
        <f>Import!L638</f>
        <v>0</v>
      </c>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row>
    <row r="643" spans="2:57" ht="20.100000000000001" customHeight="1">
      <c r="B643" s="1251" t="str">
        <f t="shared" si="18"/>
        <v/>
      </c>
      <c r="C643" s="2265">
        <f>'Og s3a'!C641</f>
        <v>0</v>
      </c>
      <c r="D643" s="2266"/>
      <c r="E643" s="2266"/>
      <c r="F643" s="2266"/>
      <c r="G643" s="2266"/>
      <c r="H643" s="2267"/>
      <c r="I643" s="2268">
        <f>'Og s3a'!E641</f>
        <v>0</v>
      </c>
      <c r="J643" s="2269"/>
      <c r="K643" s="2269"/>
      <c r="L643" s="2269"/>
      <c r="M643" s="2269"/>
      <c r="N643" s="2270"/>
      <c r="O643" s="872">
        <f>'Og s3a'!F641</f>
        <v>0</v>
      </c>
      <c r="P643" s="945"/>
      <c r="Q643" s="945" t="str">
        <f t="shared" si="19"/>
        <v/>
      </c>
      <c r="R643" s="30"/>
      <c r="S643" s="47"/>
      <c r="T643" s="441">
        <f>'Og s3a'!G641</f>
        <v>0</v>
      </c>
      <c r="U643" s="56">
        <f>'Og s3a'!D641</f>
        <v>0</v>
      </c>
      <c r="V643" s="277">
        <f>Import!K639</f>
        <v>0</v>
      </c>
      <c r="W643" s="278">
        <f>Import!L639</f>
        <v>0</v>
      </c>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row>
    <row r="644" spans="2:57" ht="20.100000000000001" customHeight="1">
      <c r="B644" s="1251" t="str">
        <f t="shared" si="18"/>
        <v/>
      </c>
      <c r="C644" s="2265">
        <f>'Og s3a'!C642</f>
        <v>0</v>
      </c>
      <c r="D644" s="2266"/>
      <c r="E644" s="2266"/>
      <c r="F644" s="2266"/>
      <c r="G644" s="2266"/>
      <c r="H644" s="2267"/>
      <c r="I644" s="2268">
        <f>'Og s3a'!E642</f>
        <v>0</v>
      </c>
      <c r="J644" s="2269"/>
      <c r="K644" s="2269"/>
      <c r="L644" s="2269"/>
      <c r="M644" s="2269"/>
      <c r="N644" s="2270"/>
      <c r="O644" s="872">
        <f>'Og s3a'!F642</f>
        <v>0</v>
      </c>
      <c r="P644" s="945"/>
      <c r="Q644" s="945" t="str">
        <f t="shared" si="19"/>
        <v/>
      </c>
      <c r="R644" s="30"/>
      <c r="S644" s="47"/>
      <c r="T644" s="441">
        <f>'Og s3a'!G642</f>
        <v>0</v>
      </c>
      <c r="U644" s="56">
        <f>'Og s3a'!D642</f>
        <v>0</v>
      </c>
      <c r="V644" s="277">
        <f>Import!K640</f>
        <v>0</v>
      </c>
      <c r="W644" s="278">
        <f>Import!L640</f>
        <v>0</v>
      </c>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row>
    <row r="645" spans="2:57" ht="20.100000000000001" customHeight="1">
      <c r="B645" s="1251" t="str">
        <f t="shared" si="18"/>
        <v/>
      </c>
      <c r="C645" s="2265">
        <f>'Og s3a'!C643</f>
        <v>0</v>
      </c>
      <c r="D645" s="2266"/>
      <c r="E645" s="2266"/>
      <c r="F645" s="2266"/>
      <c r="G645" s="2266"/>
      <c r="H645" s="2267"/>
      <c r="I645" s="2268">
        <f>'Og s3a'!E643</f>
        <v>0</v>
      </c>
      <c r="J645" s="2269"/>
      <c r="K645" s="2269"/>
      <c r="L645" s="2269"/>
      <c r="M645" s="2269"/>
      <c r="N645" s="2270"/>
      <c r="O645" s="872">
        <f>'Og s3a'!F643</f>
        <v>0</v>
      </c>
      <c r="P645" s="945"/>
      <c r="Q645" s="945" t="str">
        <f t="shared" si="19"/>
        <v/>
      </c>
      <c r="R645" s="30"/>
      <c r="S645" s="47"/>
      <c r="T645" s="441">
        <f>'Og s3a'!G643</f>
        <v>0</v>
      </c>
      <c r="U645" s="56">
        <f>'Og s3a'!D643</f>
        <v>0</v>
      </c>
      <c r="V645" s="277">
        <f>Import!K641</f>
        <v>0</v>
      </c>
      <c r="W645" s="278">
        <f>Import!L641</f>
        <v>0</v>
      </c>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row>
    <row r="646" spans="2:57" ht="20.100000000000001" customHeight="1">
      <c r="B646" s="1251" t="str">
        <f t="shared" si="18"/>
        <v/>
      </c>
      <c r="C646" s="2265">
        <f>'Og s3a'!C644</f>
        <v>0</v>
      </c>
      <c r="D646" s="2266"/>
      <c r="E646" s="2266"/>
      <c r="F646" s="2266"/>
      <c r="G646" s="2266"/>
      <c r="H646" s="2267"/>
      <c r="I646" s="2268">
        <f>'Og s3a'!E644</f>
        <v>0</v>
      </c>
      <c r="J646" s="2269"/>
      <c r="K646" s="2269"/>
      <c r="L646" s="2269"/>
      <c r="M646" s="2269"/>
      <c r="N646" s="2270"/>
      <c r="O646" s="872">
        <f>'Og s3a'!F644</f>
        <v>0</v>
      </c>
      <c r="P646" s="945"/>
      <c r="Q646" s="945" t="str">
        <f t="shared" si="19"/>
        <v/>
      </c>
      <c r="R646" s="30"/>
      <c r="S646" s="47"/>
      <c r="T646" s="441">
        <f>'Og s3a'!G644</f>
        <v>0</v>
      </c>
      <c r="U646" s="56">
        <f>'Og s3a'!D644</f>
        <v>0</v>
      </c>
      <c r="V646" s="277">
        <f>Import!K642</f>
        <v>0</v>
      </c>
      <c r="W646" s="278">
        <f>Import!L642</f>
        <v>0</v>
      </c>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row>
    <row r="647" spans="2:57" ht="20.100000000000001" customHeight="1">
      <c r="B647" s="1251" t="str">
        <f t="shared" si="18"/>
        <v/>
      </c>
      <c r="C647" s="2265">
        <f>'Og s3a'!C645</f>
        <v>0</v>
      </c>
      <c r="D647" s="2266"/>
      <c r="E647" s="2266"/>
      <c r="F647" s="2266"/>
      <c r="G647" s="2266"/>
      <c r="H647" s="2267"/>
      <c r="I647" s="2268">
        <f>'Og s3a'!E645</f>
        <v>0</v>
      </c>
      <c r="J647" s="2269"/>
      <c r="K647" s="2269"/>
      <c r="L647" s="2269"/>
      <c r="M647" s="2269"/>
      <c r="N647" s="2270"/>
      <c r="O647" s="872">
        <f>'Og s3a'!F645</f>
        <v>0</v>
      </c>
      <c r="P647" s="945"/>
      <c r="Q647" s="945" t="str">
        <f t="shared" si="19"/>
        <v/>
      </c>
      <c r="R647" s="30"/>
      <c r="S647" s="47"/>
      <c r="T647" s="441">
        <f>'Og s3a'!G645</f>
        <v>0</v>
      </c>
      <c r="U647" s="56">
        <f>'Og s3a'!D645</f>
        <v>0</v>
      </c>
      <c r="V647" s="277">
        <f>Import!K643</f>
        <v>0</v>
      </c>
      <c r="W647" s="278">
        <f>Import!L643</f>
        <v>0</v>
      </c>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row>
    <row r="648" spans="2:57" ht="20.100000000000001" customHeight="1">
      <c r="B648" s="1251" t="str">
        <f t="shared" si="18"/>
        <v/>
      </c>
      <c r="C648" s="2265">
        <f>'Og s3a'!C646</f>
        <v>0</v>
      </c>
      <c r="D648" s="2266"/>
      <c r="E648" s="2266"/>
      <c r="F648" s="2266"/>
      <c r="G648" s="2266"/>
      <c r="H648" s="2267"/>
      <c r="I648" s="2268">
        <f>'Og s3a'!E646</f>
        <v>0</v>
      </c>
      <c r="J648" s="2269"/>
      <c r="K648" s="2269"/>
      <c r="L648" s="2269"/>
      <c r="M648" s="2269"/>
      <c r="N648" s="2270"/>
      <c r="O648" s="872">
        <f>'Og s3a'!F646</f>
        <v>0</v>
      </c>
      <c r="P648" s="945"/>
      <c r="Q648" s="945" t="str">
        <f t="shared" si="19"/>
        <v/>
      </c>
      <c r="R648" s="30"/>
      <c r="S648" s="47"/>
      <c r="T648" s="441">
        <f>'Og s3a'!G646</f>
        <v>0</v>
      </c>
      <c r="U648" s="56">
        <f>'Og s3a'!D646</f>
        <v>0</v>
      </c>
      <c r="V648" s="277">
        <f>Import!K644</f>
        <v>0</v>
      </c>
      <c r="W648" s="278">
        <f>Import!L644</f>
        <v>0</v>
      </c>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row>
    <row r="649" spans="2:57" ht="20.100000000000001" customHeight="1">
      <c r="B649" s="1251" t="str">
        <f t="shared" si="18"/>
        <v/>
      </c>
      <c r="C649" s="2265">
        <f>'Og s3a'!C647</f>
        <v>0</v>
      </c>
      <c r="D649" s="2266"/>
      <c r="E649" s="2266"/>
      <c r="F649" s="2266"/>
      <c r="G649" s="2266"/>
      <c r="H649" s="2267"/>
      <c r="I649" s="2268">
        <f>'Og s3a'!E647</f>
        <v>0</v>
      </c>
      <c r="J649" s="2269"/>
      <c r="K649" s="2269"/>
      <c r="L649" s="2269"/>
      <c r="M649" s="2269"/>
      <c r="N649" s="2270"/>
      <c r="O649" s="872">
        <f>'Og s3a'!F647</f>
        <v>0</v>
      </c>
      <c r="P649" s="945"/>
      <c r="Q649" s="945" t="str">
        <f t="shared" si="19"/>
        <v/>
      </c>
      <c r="R649" s="30"/>
      <c r="S649" s="47"/>
      <c r="T649" s="441">
        <f>'Og s3a'!G647</f>
        <v>0</v>
      </c>
      <c r="U649" s="56">
        <f>'Og s3a'!D647</f>
        <v>0</v>
      </c>
      <c r="V649" s="277">
        <f>Import!K645</f>
        <v>0</v>
      </c>
      <c r="W649" s="278">
        <f>Import!L645</f>
        <v>0</v>
      </c>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row>
    <row r="650" spans="2:57" ht="20.100000000000001" customHeight="1">
      <c r="B650" s="1251" t="str">
        <f t="shared" si="18"/>
        <v/>
      </c>
      <c r="C650" s="2265">
        <f>'Og s3a'!C648</f>
        <v>0</v>
      </c>
      <c r="D650" s="2266"/>
      <c r="E650" s="2266"/>
      <c r="F650" s="2266"/>
      <c r="G650" s="2266"/>
      <c r="H650" s="2267"/>
      <c r="I650" s="2268">
        <f>'Og s3a'!E648</f>
        <v>0</v>
      </c>
      <c r="J650" s="2269"/>
      <c r="K650" s="2269"/>
      <c r="L650" s="2269"/>
      <c r="M650" s="2269"/>
      <c r="N650" s="2270"/>
      <c r="O650" s="872">
        <f>'Og s3a'!F648</f>
        <v>0</v>
      </c>
      <c r="P650" s="945"/>
      <c r="Q650" s="945" t="str">
        <f t="shared" si="19"/>
        <v/>
      </c>
      <c r="R650" s="30"/>
      <c r="S650" s="47"/>
      <c r="T650" s="441">
        <f>'Og s3a'!G648</f>
        <v>0</v>
      </c>
      <c r="U650" s="56">
        <f>'Og s3a'!D648</f>
        <v>0</v>
      </c>
      <c r="V650" s="277">
        <f>Import!K646</f>
        <v>0</v>
      </c>
      <c r="W650" s="278">
        <f>Import!L646</f>
        <v>0</v>
      </c>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row>
    <row r="651" spans="2:57" ht="20.100000000000001" customHeight="1">
      <c r="B651" s="1251" t="str">
        <f t="shared" si="18"/>
        <v/>
      </c>
      <c r="C651" s="2265">
        <f>'Og s3a'!C649</f>
        <v>0</v>
      </c>
      <c r="D651" s="2266"/>
      <c r="E651" s="2266"/>
      <c r="F651" s="2266"/>
      <c r="G651" s="2266"/>
      <c r="H651" s="2267"/>
      <c r="I651" s="2268">
        <f>'Og s3a'!E649</f>
        <v>0</v>
      </c>
      <c r="J651" s="2269"/>
      <c r="K651" s="2269"/>
      <c r="L651" s="2269"/>
      <c r="M651" s="2269"/>
      <c r="N651" s="2270"/>
      <c r="O651" s="872">
        <f>'Og s3a'!F649</f>
        <v>0</v>
      </c>
      <c r="P651" s="945"/>
      <c r="Q651" s="945" t="str">
        <f t="shared" si="19"/>
        <v/>
      </c>
      <c r="R651" s="30"/>
      <c r="S651" s="47"/>
      <c r="T651" s="441">
        <f>'Og s3a'!G649</f>
        <v>0</v>
      </c>
      <c r="U651" s="56">
        <f>'Og s3a'!D649</f>
        <v>0</v>
      </c>
      <c r="V651" s="277">
        <f>Import!K647</f>
        <v>0</v>
      </c>
      <c r="W651" s="278">
        <f>Import!L647</f>
        <v>0</v>
      </c>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row>
    <row r="652" spans="2:57" ht="20.100000000000001" customHeight="1">
      <c r="B652" s="1251" t="str">
        <f t="shared" si="18"/>
        <v/>
      </c>
      <c r="C652" s="2265">
        <f>'Og s3a'!C650</f>
        <v>0</v>
      </c>
      <c r="D652" s="2266"/>
      <c r="E652" s="2266"/>
      <c r="F652" s="2266"/>
      <c r="G652" s="2266"/>
      <c r="H652" s="2267"/>
      <c r="I652" s="2268">
        <f>'Og s3a'!E650</f>
        <v>0</v>
      </c>
      <c r="J652" s="2269"/>
      <c r="K652" s="2269"/>
      <c r="L652" s="2269"/>
      <c r="M652" s="2269"/>
      <c r="N652" s="2270"/>
      <c r="O652" s="872">
        <f>'Og s3a'!F650</f>
        <v>0</v>
      </c>
      <c r="P652" s="945"/>
      <c r="Q652" s="945" t="str">
        <f t="shared" si="19"/>
        <v/>
      </c>
      <c r="R652" s="30"/>
      <c r="S652" s="47"/>
      <c r="T652" s="441">
        <f>'Og s3a'!G650</f>
        <v>0</v>
      </c>
      <c r="U652" s="56">
        <f>'Og s3a'!D650</f>
        <v>0</v>
      </c>
      <c r="V652" s="277">
        <f>Import!K648</f>
        <v>0</v>
      </c>
      <c r="W652" s="278">
        <f>Import!L648</f>
        <v>0</v>
      </c>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row>
    <row r="653" spans="2:57" ht="20.100000000000001" customHeight="1">
      <c r="B653" s="1251" t="str">
        <f t="shared" ref="B653:B707" si="20">IF(O653&gt;0,"Wypełnione","")</f>
        <v/>
      </c>
      <c r="C653" s="2265">
        <f>'Og s3a'!C651</f>
        <v>0</v>
      </c>
      <c r="D653" s="2266"/>
      <c r="E653" s="2266"/>
      <c r="F653" s="2266"/>
      <c r="G653" s="2266"/>
      <c r="H653" s="2267"/>
      <c r="I653" s="2268">
        <f>'Og s3a'!E651</f>
        <v>0</v>
      </c>
      <c r="J653" s="2269"/>
      <c r="K653" s="2269"/>
      <c r="L653" s="2269"/>
      <c r="M653" s="2269"/>
      <c r="N653" s="2270"/>
      <c r="O653" s="872">
        <f>'Og s3a'!F651</f>
        <v>0</v>
      </c>
      <c r="P653" s="945"/>
      <c r="Q653" s="945" t="str">
        <f t="shared" ref="Q653:Q707" si="21">IF(AND(V653=0,W653=0),"",IF(AND(V653&gt;0,W653=0),V653,IF(AND(V653=0,W653&gt;0),W653,IF(AND(V653&gt;0,W653&gt;0),"Nie może być pak. 4 i 5 jednocześnie."))))</f>
        <v/>
      </c>
      <c r="R653" s="30"/>
      <c r="S653" s="47"/>
      <c r="T653" s="441">
        <f>'Og s3a'!G651</f>
        <v>0</v>
      </c>
      <c r="U653" s="56">
        <f>'Og s3a'!D651</f>
        <v>0</v>
      </c>
      <c r="V653" s="277">
        <f>Import!K649</f>
        <v>0</v>
      </c>
      <c r="W653" s="278">
        <f>Import!L649</f>
        <v>0</v>
      </c>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7"/>
    </row>
    <row r="654" spans="2:57" ht="20.100000000000001" customHeight="1">
      <c r="B654" s="1251" t="str">
        <f t="shared" si="20"/>
        <v/>
      </c>
      <c r="C654" s="2265">
        <f>'Og s3a'!C652</f>
        <v>0</v>
      </c>
      <c r="D654" s="2266"/>
      <c r="E654" s="2266"/>
      <c r="F654" s="2266"/>
      <c r="G654" s="2266"/>
      <c r="H654" s="2267"/>
      <c r="I654" s="2268">
        <f>'Og s3a'!E652</f>
        <v>0</v>
      </c>
      <c r="J654" s="2269"/>
      <c r="K654" s="2269"/>
      <c r="L654" s="2269"/>
      <c r="M654" s="2269"/>
      <c r="N654" s="2270"/>
      <c r="O654" s="872">
        <f>'Og s3a'!F652</f>
        <v>0</v>
      </c>
      <c r="P654" s="945"/>
      <c r="Q654" s="945" t="str">
        <f t="shared" si="21"/>
        <v/>
      </c>
      <c r="R654" s="30"/>
      <c r="S654" s="47"/>
      <c r="T654" s="441">
        <f>'Og s3a'!G652</f>
        <v>0</v>
      </c>
      <c r="U654" s="56">
        <f>'Og s3a'!D652</f>
        <v>0</v>
      </c>
      <c r="V654" s="277">
        <f>Import!K650</f>
        <v>0</v>
      </c>
      <c r="W654" s="278">
        <f>Import!L650</f>
        <v>0</v>
      </c>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7"/>
    </row>
    <row r="655" spans="2:57" ht="20.100000000000001" customHeight="1">
      <c r="B655" s="1251" t="str">
        <f t="shared" si="20"/>
        <v/>
      </c>
      <c r="C655" s="2265">
        <f>'Og s3a'!C653</f>
        <v>0</v>
      </c>
      <c r="D655" s="2266"/>
      <c r="E655" s="2266"/>
      <c r="F655" s="2266"/>
      <c r="G655" s="2266"/>
      <c r="H655" s="2267"/>
      <c r="I655" s="2268">
        <f>'Og s3a'!E653</f>
        <v>0</v>
      </c>
      <c r="J655" s="2269"/>
      <c r="K655" s="2269"/>
      <c r="L655" s="2269"/>
      <c r="M655" s="2269"/>
      <c r="N655" s="2270"/>
      <c r="O655" s="872">
        <f>'Og s3a'!F653</f>
        <v>0</v>
      </c>
      <c r="P655" s="945"/>
      <c r="Q655" s="945" t="str">
        <f t="shared" si="21"/>
        <v/>
      </c>
      <c r="R655" s="30"/>
      <c r="S655" s="47"/>
      <c r="T655" s="441">
        <f>'Og s3a'!G653</f>
        <v>0</v>
      </c>
      <c r="U655" s="56">
        <f>'Og s3a'!D653</f>
        <v>0</v>
      </c>
      <c r="V655" s="277">
        <f>Import!K651</f>
        <v>0</v>
      </c>
      <c r="W655" s="278">
        <f>Import!L651</f>
        <v>0</v>
      </c>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7"/>
    </row>
    <row r="656" spans="2:57" ht="20.100000000000001" customHeight="1">
      <c r="B656" s="1251" t="str">
        <f t="shared" si="20"/>
        <v/>
      </c>
      <c r="C656" s="2265">
        <f>'Og s3a'!C654</f>
        <v>0</v>
      </c>
      <c r="D656" s="2266"/>
      <c r="E656" s="2266"/>
      <c r="F656" s="2266"/>
      <c r="G656" s="2266"/>
      <c r="H656" s="2267"/>
      <c r="I656" s="2268">
        <f>'Og s3a'!E654</f>
        <v>0</v>
      </c>
      <c r="J656" s="2269"/>
      <c r="K656" s="2269"/>
      <c r="L656" s="2269"/>
      <c r="M656" s="2269"/>
      <c r="N656" s="2270"/>
      <c r="O656" s="872">
        <f>'Og s3a'!F654</f>
        <v>0</v>
      </c>
      <c r="P656" s="945"/>
      <c r="Q656" s="945" t="str">
        <f t="shared" si="21"/>
        <v/>
      </c>
      <c r="R656" s="30"/>
      <c r="S656" s="47"/>
      <c r="T656" s="441">
        <f>'Og s3a'!G654</f>
        <v>0</v>
      </c>
      <c r="U656" s="56">
        <f>'Og s3a'!D654</f>
        <v>0</v>
      </c>
      <c r="V656" s="277">
        <f>Import!K652</f>
        <v>0</v>
      </c>
      <c r="W656" s="278">
        <f>Import!L652</f>
        <v>0</v>
      </c>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row>
    <row r="657" spans="2:57" ht="20.100000000000001" customHeight="1">
      <c r="B657" s="1251" t="str">
        <f t="shared" si="20"/>
        <v/>
      </c>
      <c r="C657" s="2265">
        <f>'Og s3a'!C655</f>
        <v>0</v>
      </c>
      <c r="D657" s="2266"/>
      <c r="E657" s="2266"/>
      <c r="F657" s="2266"/>
      <c r="G657" s="2266"/>
      <c r="H657" s="2267"/>
      <c r="I657" s="2268">
        <f>'Og s3a'!E655</f>
        <v>0</v>
      </c>
      <c r="J657" s="2269"/>
      <c r="K657" s="2269"/>
      <c r="L657" s="2269"/>
      <c r="M657" s="2269"/>
      <c r="N657" s="2270"/>
      <c r="O657" s="872">
        <f>'Og s3a'!F655</f>
        <v>0</v>
      </c>
      <c r="P657" s="945"/>
      <c r="Q657" s="945" t="str">
        <f t="shared" si="21"/>
        <v/>
      </c>
      <c r="R657" s="30"/>
      <c r="S657" s="47"/>
      <c r="T657" s="441">
        <f>'Og s3a'!G655</f>
        <v>0</v>
      </c>
      <c r="U657" s="56">
        <f>'Og s3a'!D655</f>
        <v>0</v>
      </c>
      <c r="V657" s="277">
        <f>Import!K653</f>
        <v>0</v>
      </c>
      <c r="W657" s="278">
        <f>Import!L653</f>
        <v>0</v>
      </c>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7"/>
    </row>
    <row r="658" spans="2:57" ht="20.100000000000001" customHeight="1">
      <c r="B658" s="1251" t="str">
        <f t="shared" si="20"/>
        <v/>
      </c>
      <c r="C658" s="2265">
        <f>'Og s3a'!C656</f>
        <v>0</v>
      </c>
      <c r="D658" s="2266"/>
      <c r="E658" s="2266"/>
      <c r="F658" s="2266"/>
      <c r="G658" s="2266"/>
      <c r="H658" s="2267"/>
      <c r="I658" s="2268">
        <f>'Og s3a'!E656</f>
        <v>0</v>
      </c>
      <c r="J658" s="2269"/>
      <c r="K658" s="2269"/>
      <c r="L658" s="2269"/>
      <c r="M658" s="2269"/>
      <c r="N658" s="2270"/>
      <c r="O658" s="872">
        <f>'Og s3a'!F656</f>
        <v>0</v>
      </c>
      <c r="P658" s="945"/>
      <c r="Q658" s="945" t="str">
        <f t="shared" si="21"/>
        <v/>
      </c>
      <c r="R658" s="30"/>
      <c r="S658" s="47"/>
      <c r="T658" s="441">
        <f>'Og s3a'!G656</f>
        <v>0</v>
      </c>
      <c r="U658" s="56">
        <f>'Og s3a'!D656</f>
        <v>0</v>
      </c>
      <c r="V658" s="277">
        <f>Import!K654</f>
        <v>0</v>
      </c>
      <c r="W658" s="278">
        <f>Import!L654</f>
        <v>0</v>
      </c>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row>
    <row r="659" spans="2:57" ht="20.100000000000001" customHeight="1">
      <c r="B659" s="1251" t="str">
        <f t="shared" si="20"/>
        <v/>
      </c>
      <c r="C659" s="2265">
        <f>'Og s3a'!C657</f>
        <v>0</v>
      </c>
      <c r="D659" s="2266"/>
      <c r="E659" s="2266"/>
      <c r="F659" s="2266"/>
      <c r="G659" s="2266"/>
      <c r="H659" s="2267"/>
      <c r="I659" s="2268">
        <f>'Og s3a'!E657</f>
        <v>0</v>
      </c>
      <c r="J659" s="2269"/>
      <c r="K659" s="2269"/>
      <c r="L659" s="2269"/>
      <c r="M659" s="2269"/>
      <c r="N659" s="2270"/>
      <c r="O659" s="872">
        <f>'Og s3a'!F657</f>
        <v>0</v>
      </c>
      <c r="P659" s="945"/>
      <c r="Q659" s="945" t="str">
        <f t="shared" si="21"/>
        <v/>
      </c>
      <c r="R659" s="30"/>
      <c r="S659" s="47"/>
      <c r="T659" s="441">
        <f>'Og s3a'!G657</f>
        <v>0</v>
      </c>
      <c r="U659" s="56">
        <f>'Og s3a'!D657</f>
        <v>0</v>
      </c>
      <c r="V659" s="277">
        <f>Import!K655</f>
        <v>0</v>
      </c>
      <c r="W659" s="278">
        <f>Import!L655</f>
        <v>0</v>
      </c>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row>
    <row r="660" spans="2:57" ht="20.100000000000001" customHeight="1">
      <c r="B660" s="1251" t="str">
        <f t="shared" si="20"/>
        <v/>
      </c>
      <c r="C660" s="2265">
        <f>'Og s3a'!C658</f>
        <v>0</v>
      </c>
      <c r="D660" s="2266"/>
      <c r="E660" s="2266"/>
      <c r="F660" s="2266"/>
      <c r="G660" s="2266"/>
      <c r="H660" s="2267"/>
      <c r="I660" s="2268">
        <f>'Og s3a'!E658</f>
        <v>0</v>
      </c>
      <c r="J660" s="2269"/>
      <c r="K660" s="2269"/>
      <c r="L660" s="2269"/>
      <c r="M660" s="2269"/>
      <c r="N660" s="2270"/>
      <c r="O660" s="872">
        <f>'Og s3a'!F658</f>
        <v>0</v>
      </c>
      <c r="P660" s="945"/>
      <c r="Q660" s="945" t="str">
        <f t="shared" si="21"/>
        <v/>
      </c>
      <c r="R660" s="30"/>
      <c r="S660" s="47"/>
      <c r="T660" s="441">
        <f>'Og s3a'!G658</f>
        <v>0</v>
      </c>
      <c r="U660" s="56">
        <f>'Og s3a'!D658</f>
        <v>0</v>
      </c>
      <c r="V660" s="277">
        <f>Import!K656</f>
        <v>0</v>
      </c>
      <c r="W660" s="278">
        <f>Import!L656</f>
        <v>0</v>
      </c>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7"/>
    </row>
    <row r="661" spans="2:57" ht="20.100000000000001" customHeight="1">
      <c r="B661" s="1251" t="str">
        <f t="shared" si="20"/>
        <v/>
      </c>
      <c r="C661" s="2265">
        <f>'Og s3a'!C659</f>
        <v>0</v>
      </c>
      <c r="D661" s="2266"/>
      <c r="E661" s="2266"/>
      <c r="F661" s="2266"/>
      <c r="G661" s="2266"/>
      <c r="H661" s="2267"/>
      <c r="I661" s="2268">
        <f>'Og s3a'!E659</f>
        <v>0</v>
      </c>
      <c r="J661" s="2269"/>
      <c r="K661" s="2269"/>
      <c r="L661" s="2269"/>
      <c r="M661" s="2269"/>
      <c r="N661" s="2270"/>
      <c r="O661" s="872">
        <f>'Og s3a'!F659</f>
        <v>0</v>
      </c>
      <c r="P661" s="945"/>
      <c r="Q661" s="945" t="str">
        <f t="shared" si="21"/>
        <v/>
      </c>
      <c r="R661" s="30"/>
      <c r="S661" s="47"/>
      <c r="T661" s="441">
        <f>'Og s3a'!G659</f>
        <v>0</v>
      </c>
      <c r="U661" s="56">
        <f>'Og s3a'!D659</f>
        <v>0</v>
      </c>
      <c r="V661" s="277">
        <f>Import!K657</f>
        <v>0</v>
      </c>
      <c r="W661" s="278">
        <f>Import!L657</f>
        <v>0</v>
      </c>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7"/>
    </row>
    <row r="662" spans="2:57" ht="20.100000000000001" customHeight="1">
      <c r="B662" s="1251" t="str">
        <f t="shared" si="20"/>
        <v/>
      </c>
      <c r="C662" s="2265">
        <f>'Og s3a'!C660</f>
        <v>0</v>
      </c>
      <c r="D662" s="2266"/>
      <c r="E662" s="2266"/>
      <c r="F662" s="2266"/>
      <c r="G662" s="2266"/>
      <c r="H662" s="2267"/>
      <c r="I662" s="2268">
        <f>'Og s3a'!E660</f>
        <v>0</v>
      </c>
      <c r="J662" s="2269"/>
      <c r="K662" s="2269"/>
      <c r="L662" s="2269"/>
      <c r="M662" s="2269"/>
      <c r="N662" s="2270"/>
      <c r="O662" s="872">
        <f>'Og s3a'!F660</f>
        <v>0</v>
      </c>
      <c r="P662" s="945"/>
      <c r="Q662" s="945" t="str">
        <f t="shared" si="21"/>
        <v/>
      </c>
      <c r="R662" s="30"/>
      <c r="S662" s="47"/>
      <c r="T662" s="441">
        <f>'Og s3a'!G660</f>
        <v>0</v>
      </c>
      <c r="U662" s="56">
        <f>'Og s3a'!D660</f>
        <v>0</v>
      </c>
      <c r="V662" s="277">
        <f>Import!K658</f>
        <v>0</v>
      </c>
      <c r="W662" s="278">
        <f>Import!L658</f>
        <v>0</v>
      </c>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7"/>
    </row>
    <row r="663" spans="2:57" ht="20.100000000000001" customHeight="1">
      <c r="B663" s="1251" t="str">
        <f t="shared" si="20"/>
        <v/>
      </c>
      <c r="C663" s="2265">
        <f>'Og s3a'!C661</f>
        <v>0</v>
      </c>
      <c r="D663" s="2266"/>
      <c r="E663" s="2266"/>
      <c r="F663" s="2266"/>
      <c r="G663" s="2266"/>
      <c r="H663" s="2267"/>
      <c r="I663" s="2268">
        <f>'Og s3a'!E661</f>
        <v>0</v>
      </c>
      <c r="J663" s="2269"/>
      <c r="K663" s="2269"/>
      <c r="L663" s="2269"/>
      <c r="M663" s="2269"/>
      <c r="N663" s="2270"/>
      <c r="O663" s="872">
        <f>'Og s3a'!F661</f>
        <v>0</v>
      </c>
      <c r="P663" s="945"/>
      <c r="Q663" s="945" t="str">
        <f t="shared" si="21"/>
        <v/>
      </c>
      <c r="R663" s="30"/>
      <c r="S663" s="47"/>
      <c r="T663" s="441">
        <f>'Og s3a'!G661</f>
        <v>0</v>
      </c>
      <c r="U663" s="56">
        <f>'Og s3a'!D661</f>
        <v>0</v>
      </c>
      <c r="V663" s="277">
        <f>Import!K659</f>
        <v>0</v>
      </c>
      <c r="W663" s="278">
        <f>Import!L659</f>
        <v>0</v>
      </c>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7"/>
    </row>
    <row r="664" spans="2:57" ht="20.100000000000001" customHeight="1">
      <c r="B664" s="1251" t="str">
        <f t="shared" si="20"/>
        <v/>
      </c>
      <c r="C664" s="2265">
        <f>'Og s3a'!C662</f>
        <v>0</v>
      </c>
      <c r="D664" s="2266"/>
      <c r="E664" s="2266"/>
      <c r="F664" s="2266"/>
      <c r="G664" s="2266"/>
      <c r="H664" s="2267"/>
      <c r="I664" s="2268">
        <f>'Og s3a'!E662</f>
        <v>0</v>
      </c>
      <c r="J664" s="2269"/>
      <c r="K664" s="2269"/>
      <c r="L664" s="2269"/>
      <c r="M664" s="2269"/>
      <c r="N664" s="2270"/>
      <c r="O664" s="872">
        <f>'Og s3a'!F662</f>
        <v>0</v>
      </c>
      <c r="P664" s="945"/>
      <c r="Q664" s="945" t="str">
        <f t="shared" si="21"/>
        <v/>
      </c>
      <c r="R664" s="30"/>
      <c r="S664" s="47"/>
      <c r="T664" s="441">
        <f>'Og s3a'!G662</f>
        <v>0</v>
      </c>
      <c r="U664" s="56">
        <f>'Og s3a'!D662</f>
        <v>0</v>
      </c>
      <c r="V664" s="277">
        <f>Import!K660</f>
        <v>0</v>
      </c>
      <c r="W664" s="278">
        <f>Import!L660</f>
        <v>0</v>
      </c>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7"/>
    </row>
    <row r="665" spans="2:57" ht="20.100000000000001" customHeight="1">
      <c r="B665" s="1251" t="str">
        <f t="shared" si="20"/>
        <v/>
      </c>
      <c r="C665" s="2265">
        <f>'Og s3a'!C663</f>
        <v>0</v>
      </c>
      <c r="D665" s="2266"/>
      <c r="E665" s="2266"/>
      <c r="F665" s="2266"/>
      <c r="G665" s="2266"/>
      <c r="H665" s="2267"/>
      <c r="I665" s="2268">
        <f>'Og s3a'!E663</f>
        <v>0</v>
      </c>
      <c r="J665" s="2269"/>
      <c r="K665" s="2269"/>
      <c r="L665" s="2269"/>
      <c r="M665" s="2269"/>
      <c r="N665" s="2270"/>
      <c r="O665" s="872">
        <f>'Og s3a'!F663</f>
        <v>0</v>
      </c>
      <c r="P665" s="945"/>
      <c r="Q665" s="945" t="str">
        <f t="shared" si="21"/>
        <v/>
      </c>
      <c r="R665" s="30"/>
      <c r="S665" s="47"/>
      <c r="T665" s="441">
        <f>'Og s3a'!G663</f>
        <v>0</v>
      </c>
      <c r="U665" s="56">
        <f>'Og s3a'!D663</f>
        <v>0</v>
      </c>
      <c r="V665" s="277">
        <f>Import!K661</f>
        <v>0</v>
      </c>
      <c r="W665" s="278">
        <f>Import!L661</f>
        <v>0</v>
      </c>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7"/>
    </row>
    <row r="666" spans="2:57" ht="20.100000000000001" customHeight="1">
      <c r="B666" s="1251" t="str">
        <f t="shared" si="20"/>
        <v/>
      </c>
      <c r="C666" s="2265">
        <f>'Og s3a'!C664</f>
        <v>0</v>
      </c>
      <c r="D666" s="2266"/>
      <c r="E666" s="2266"/>
      <c r="F666" s="2266"/>
      <c r="G666" s="2266"/>
      <c r="H666" s="2267"/>
      <c r="I666" s="2268">
        <f>'Og s3a'!E664</f>
        <v>0</v>
      </c>
      <c r="J666" s="2269"/>
      <c r="K666" s="2269"/>
      <c r="L666" s="2269"/>
      <c r="M666" s="2269"/>
      <c r="N666" s="2270"/>
      <c r="O666" s="872">
        <f>'Og s3a'!F664</f>
        <v>0</v>
      </c>
      <c r="P666" s="945"/>
      <c r="Q666" s="945" t="str">
        <f t="shared" si="21"/>
        <v/>
      </c>
      <c r="R666" s="30"/>
      <c r="S666" s="47"/>
      <c r="T666" s="441">
        <f>'Og s3a'!G664</f>
        <v>0</v>
      </c>
      <c r="U666" s="56">
        <f>'Og s3a'!D664</f>
        <v>0</v>
      </c>
      <c r="V666" s="277">
        <f>Import!K662</f>
        <v>0</v>
      </c>
      <c r="W666" s="278">
        <f>Import!L662</f>
        <v>0</v>
      </c>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row>
    <row r="667" spans="2:57" ht="20.100000000000001" customHeight="1">
      <c r="B667" s="1251" t="str">
        <f t="shared" si="20"/>
        <v/>
      </c>
      <c r="C667" s="2265">
        <f>'Og s3a'!C665</f>
        <v>0</v>
      </c>
      <c r="D667" s="2266"/>
      <c r="E667" s="2266"/>
      <c r="F667" s="2266"/>
      <c r="G667" s="2266"/>
      <c r="H667" s="2267"/>
      <c r="I667" s="2268">
        <f>'Og s3a'!E665</f>
        <v>0</v>
      </c>
      <c r="J667" s="2269"/>
      <c r="K667" s="2269"/>
      <c r="L667" s="2269"/>
      <c r="M667" s="2269"/>
      <c r="N667" s="2270"/>
      <c r="O667" s="872">
        <f>'Og s3a'!F665</f>
        <v>0</v>
      </c>
      <c r="P667" s="945"/>
      <c r="Q667" s="945" t="str">
        <f t="shared" si="21"/>
        <v/>
      </c>
      <c r="R667" s="30"/>
      <c r="S667" s="47"/>
      <c r="T667" s="441">
        <f>'Og s3a'!G665</f>
        <v>0</v>
      </c>
      <c r="U667" s="56">
        <f>'Og s3a'!D665</f>
        <v>0</v>
      </c>
      <c r="V667" s="277">
        <f>Import!K663</f>
        <v>0</v>
      </c>
      <c r="W667" s="278">
        <f>Import!L663</f>
        <v>0</v>
      </c>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7"/>
    </row>
    <row r="668" spans="2:57" ht="20.100000000000001" customHeight="1">
      <c r="B668" s="1251" t="str">
        <f t="shared" si="20"/>
        <v/>
      </c>
      <c r="C668" s="2265">
        <f>'Og s3a'!C666</f>
        <v>0</v>
      </c>
      <c r="D668" s="2266"/>
      <c r="E668" s="2266"/>
      <c r="F668" s="2266"/>
      <c r="G668" s="2266"/>
      <c r="H668" s="2267"/>
      <c r="I668" s="2268">
        <f>'Og s3a'!E666</f>
        <v>0</v>
      </c>
      <c r="J668" s="2269"/>
      <c r="K668" s="2269"/>
      <c r="L668" s="2269"/>
      <c r="M668" s="2269"/>
      <c r="N668" s="2270"/>
      <c r="O668" s="872">
        <f>'Og s3a'!F666</f>
        <v>0</v>
      </c>
      <c r="P668" s="945"/>
      <c r="Q668" s="945" t="str">
        <f t="shared" si="21"/>
        <v/>
      </c>
      <c r="R668" s="30"/>
      <c r="S668" s="47"/>
      <c r="T668" s="441">
        <f>'Og s3a'!G666</f>
        <v>0</v>
      </c>
      <c r="U668" s="56">
        <f>'Og s3a'!D666</f>
        <v>0</v>
      </c>
      <c r="V668" s="277">
        <f>Import!K664</f>
        <v>0</v>
      </c>
      <c r="W668" s="278">
        <f>Import!L664</f>
        <v>0</v>
      </c>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7"/>
    </row>
    <row r="669" spans="2:57" ht="20.100000000000001" customHeight="1">
      <c r="B669" s="1251" t="str">
        <f t="shared" si="20"/>
        <v/>
      </c>
      <c r="C669" s="2265">
        <f>'Og s3a'!C667</f>
        <v>0</v>
      </c>
      <c r="D669" s="2266"/>
      <c r="E669" s="2266"/>
      <c r="F669" s="2266"/>
      <c r="G669" s="2266"/>
      <c r="H669" s="2267"/>
      <c r="I669" s="2268">
        <f>'Og s3a'!E667</f>
        <v>0</v>
      </c>
      <c r="J669" s="2269"/>
      <c r="K669" s="2269"/>
      <c r="L669" s="2269"/>
      <c r="M669" s="2269"/>
      <c r="N669" s="2270"/>
      <c r="O669" s="872">
        <f>'Og s3a'!F667</f>
        <v>0</v>
      </c>
      <c r="P669" s="945"/>
      <c r="Q669" s="945" t="str">
        <f t="shared" si="21"/>
        <v/>
      </c>
      <c r="R669" s="30"/>
      <c r="S669" s="47"/>
      <c r="T669" s="441">
        <f>'Og s3a'!G667</f>
        <v>0</v>
      </c>
      <c r="U669" s="56">
        <f>'Og s3a'!D667</f>
        <v>0</v>
      </c>
      <c r="V669" s="277">
        <f>Import!K665</f>
        <v>0</v>
      </c>
      <c r="W669" s="278">
        <f>Import!L665</f>
        <v>0</v>
      </c>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7"/>
    </row>
    <row r="670" spans="2:57" ht="20.100000000000001" customHeight="1">
      <c r="B670" s="1251" t="str">
        <f t="shared" si="20"/>
        <v/>
      </c>
      <c r="C670" s="2265">
        <f>'Og s3a'!C668</f>
        <v>0</v>
      </c>
      <c r="D670" s="2266"/>
      <c r="E670" s="2266"/>
      <c r="F670" s="2266"/>
      <c r="G670" s="2266"/>
      <c r="H670" s="2267"/>
      <c r="I670" s="2268">
        <f>'Og s3a'!E668</f>
        <v>0</v>
      </c>
      <c r="J670" s="2269"/>
      <c r="K670" s="2269"/>
      <c r="L670" s="2269"/>
      <c r="M670" s="2269"/>
      <c r="N670" s="2270"/>
      <c r="O670" s="872">
        <f>'Og s3a'!F668</f>
        <v>0</v>
      </c>
      <c r="P670" s="945"/>
      <c r="Q670" s="945" t="str">
        <f t="shared" si="21"/>
        <v/>
      </c>
      <c r="R670" s="30"/>
      <c r="S670" s="47"/>
      <c r="T670" s="441">
        <f>'Og s3a'!G668</f>
        <v>0</v>
      </c>
      <c r="U670" s="56">
        <f>'Og s3a'!D668</f>
        <v>0</v>
      </c>
      <c r="V670" s="277">
        <f>Import!K666</f>
        <v>0</v>
      </c>
      <c r="W670" s="278">
        <f>Import!L666</f>
        <v>0</v>
      </c>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7"/>
    </row>
    <row r="671" spans="2:57" ht="20.100000000000001" customHeight="1">
      <c r="B671" s="1251" t="str">
        <f t="shared" si="20"/>
        <v/>
      </c>
      <c r="C671" s="2265">
        <f>'Og s3a'!C669</f>
        <v>0</v>
      </c>
      <c r="D671" s="2266"/>
      <c r="E671" s="2266"/>
      <c r="F671" s="2266"/>
      <c r="G671" s="2266"/>
      <c r="H671" s="2267"/>
      <c r="I671" s="2268">
        <f>'Og s3a'!E669</f>
        <v>0</v>
      </c>
      <c r="J671" s="2269"/>
      <c r="K671" s="2269"/>
      <c r="L671" s="2269"/>
      <c r="M671" s="2269"/>
      <c r="N671" s="2270"/>
      <c r="O671" s="872">
        <f>'Og s3a'!F669</f>
        <v>0</v>
      </c>
      <c r="P671" s="945"/>
      <c r="Q671" s="945" t="str">
        <f t="shared" si="21"/>
        <v/>
      </c>
      <c r="R671" s="30"/>
      <c r="S671" s="47"/>
      <c r="T671" s="441">
        <f>'Og s3a'!G669</f>
        <v>0</v>
      </c>
      <c r="U671" s="56">
        <f>'Og s3a'!D669</f>
        <v>0</v>
      </c>
      <c r="V671" s="277">
        <f>Import!K667</f>
        <v>0</v>
      </c>
      <c r="W671" s="278">
        <f>Import!L667</f>
        <v>0</v>
      </c>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7"/>
    </row>
    <row r="672" spans="2:57" ht="20.100000000000001" customHeight="1">
      <c r="B672" s="1251" t="str">
        <f t="shared" si="20"/>
        <v/>
      </c>
      <c r="C672" s="2265">
        <f>'Og s3a'!C670</f>
        <v>0</v>
      </c>
      <c r="D672" s="2266"/>
      <c r="E672" s="2266"/>
      <c r="F672" s="2266"/>
      <c r="G672" s="2266"/>
      <c r="H672" s="2267"/>
      <c r="I672" s="2268">
        <f>'Og s3a'!E670</f>
        <v>0</v>
      </c>
      <c r="J672" s="2269"/>
      <c r="K672" s="2269"/>
      <c r="L672" s="2269"/>
      <c r="M672" s="2269"/>
      <c r="N672" s="2270"/>
      <c r="O672" s="872">
        <f>'Og s3a'!F670</f>
        <v>0</v>
      </c>
      <c r="P672" s="945"/>
      <c r="Q672" s="945" t="str">
        <f t="shared" si="21"/>
        <v/>
      </c>
      <c r="R672" s="30"/>
      <c r="S672" s="47"/>
      <c r="T672" s="441">
        <f>'Og s3a'!G670</f>
        <v>0</v>
      </c>
      <c r="U672" s="56">
        <f>'Og s3a'!D670</f>
        <v>0</v>
      </c>
      <c r="V672" s="277">
        <f>Import!K668</f>
        <v>0</v>
      </c>
      <c r="W672" s="278">
        <f>Import!L668</f>
        <v>0</v>
      </c>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7"/>
    </row>
    <row r="673" spans="2:57" ht="20.100000000000001" customHeight="1">
      <c r="B673" s="1251" t="str">
        <f t="shared" si="20"/>
        <v/>
      </c>
      <c r="C673" s="2265">
        <f>'Og s3a'!C671</f>
        <v>0</v>
      </c>
      <c r="D673" s="2266"/>
      <c r="E673" s="2266"/>
      <c r="F673" s="2266"/>
      <c r="G673" s="2266"/>
      <c r="H673" s="2267"/>
      <c r="I673" s="2268">
        <f>'Og s3a'!E671</f>
        <v>0</v>
      </c>
      <c r="J673" s="2269"/>
      <c r="K673" s="2269"/>
      <c r="L673" s="2269"/>
      <c r="M673" s="2269"/>
      <c r="N673" s="2270"/>
      <c r="O673" s="872">
        <f>'Og s3a'!F671</f>
        <v>0</v>
      </c>
      <c r="P673" s="945"/>
      <c r="Q673" s="945" t="str">
        <f t="shared" si="21"/>
        <v/>
      </c>
      <c r="R673" s="30"/>
      <c r="S673" s="47"/>
      <c r="T673" s="441">
        <f>'Og s3a'!G671</f>
        <v>0</v>
      </c>
      <c r="U673" s="56">
        <f>'Og s3a'!D671</f>
        <v>0</v>
      </c>
      <c r="V673" s="277">
        <f>Import!K669</f>
        <v>0</v>
      </c>
      <c r="W673" s="278">
        <f>Import!L669</f>
        <v>0</v>
      </c>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7"/>
    </row>
    <row r="674" spans="2:57" ht="20.100000000000001" customHeight="1">
      <c r="B674" s="1251" t="str">
        <f t="shared" si="20"/>
        <v/>
      </c>
      <c r="C674" s="2265">
        <f>'Og s3a'!C672</f>
        <v>0</v>
      </c>
      <c r="D674" s="2266"/>
      <c r="E674" s="2266"/>
      <c r="F674" s="2266"/>
      <c r="G674" s="2266"/>
      <c r="H674" s="2267"/>
      <c r="I674" s="2268">
        <f>'Og s3a'!E672</f>
        <v>0</v>
      </c>
      <c r="J674" s="2269"/>
      <c r="K674" s="2269"/>
      <c r="L674" s="2269"/>
      <c r="M674" s="2269"/>
      <c r="N674" s="2270"/>
      <c r="O674" s="872">
        <f>'Og s3a'!F672</f>
        <v>0</v>
      </c>
      <c r="P674" s="945"/>
      <c r="Q674" s="945" t="str">
        <f t="shared" si="21"/>
        <v/>
      </c>
      <c r="R674" s="30"/>
      <c r="S674" s="47"/>
      <c r="T674" s="441">
        <f>'Og s3a'!G672</f>
        <v>0</v>
      </c>
      <c r="U674" s="56">
        <f>'Og s3a'!D672</f>
        <v>0</v>
      </c>
      <c r="V674" s="277">
        <f>Import!K670</f>
        <v>0</v>
      </c>
      <c r="W674" s="278">
        <f>Import!L670</f>
        <v>0</v>
      </c>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7"/>
    </row>
    <row r="675" spans="2:57" ht="20.100000000000001" customHeight="1">
      <c r="B675" s="1251" t="str">
        <f t="shared" si="20"/>
        <v/>
      </c>
      <c r="C675" s="2265">
        <f>'Og s3a'!C673</f>
        <v>0</v>
      </c>
      <c r="D675" s="2266"/>
      <c r="E675" s="2266"/>
      <c r="F675" s="2266"/>
      <c r="G675" s="2266"/>
      <c r="H675" s="2267"/>
      <c r="I675" s="2268">
        <f>'Og s3a'!E673</f>
        <v>0</v>
      </c>
      <c r="J675" s="2269"/>
      <c r="K675" s="2269"/>
      <c r="L675" s="2269"/>
      <c r="M675" s="2269"/>
      <c r="N675" s="2270"/>
      <c r="O675" s="872">
        <f>'Og s3a'!F673</f>
        <v>0</v>
      </c>
      <c r="P675" s="945"/>
      <c r="Q675" s="945" t="str">
        <f t="shared" si="21"/>
        <v/>
      </c>
      <c r="R675" s="30"/>
      <c r="S675" s="47"/>
      <c r="T675" s="441">
        <f>'Og s3a'!G673</f>
        <v>0</v>
      </c>
      <c r="U675" s="56">
        <f>'Og s3a'!D673</f>
        <v>0</v>
      </c>
      <c r="V675" s="277">
        <f>Import!K671</f>
        <v>0</v>
      </c>
      <c r="W675" s="278">
        <f>Import!L671</f>
        <v>0</v>
      </c>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7"/>
    </row>
    <row r="676" spans="2:57" ht="20.100000000000001" customHeight="1">
      <c r="B676" s="1251" t="str">
        <f t="shared" si="20"/>
        <v/>
      </c>
      <c r="C676" s="2265">
        <f>'Og s3a'!C674</f>
        <v>0</v>
      </c>
      <c r="D676" s="2266"/>
      <c r="E676" s="2266"/>
      <c r="F676" s="2266"/>
      <c r="G676" s="2266"/>
      <c r="H676" s="2267"/>
      <c r="I676" s="2268">
        <f>'Og s3a'!E674</f>
        <v>0</v>
      </c>
      <c r="J676" s="2269"/>
      <c r="K676" s="2269"/>
      <c r="L676" s="2269"/>
      <c r="M676" s="2269"/>
      <c r="N676" s="2270"/>
      <c r="O676" s="872">
        <f>'Og s3a'!F674</f>
        <v>0</v>
      </c>
      <c r="P676" s="945"/>
      <c r="Q676" s="945" t="str">
        <f t="shared" si="21"/>
        <v/>
      </c>
      <c r="R676" s="30"/>
      <c r="S676" s="47"/>
      <c r="T676" s="441">
        <f>'Og s3a'!G674</f>
        <v>0</v>
      </c>
      <c r="U676" s="56">
        <f>'Og s3a'!D674</f>
        <v>0</v>
      </c>
      <c r="V676" s="277">
        <f>Import!K672</f>
        <v>0</v>
      </c>
      <c r="W676" s="278">
        <f>Import!L672</f>
        <v>0</v>
      </c>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7"/>
    </row>
    <row r="677" spans="2:57" ht="20.100000000000001" customHeight="1">
      <c r="B677" s="1251" t="str">
        <f t="shared" si="20"/>
        <v/>
      </c>
      <c r="C677" s="2265">
        <f>'Og s3a'!C675</f>
        <v>0</v>
      </c>
      <c r="D677" s="2266"/>
      <c r="E677" s="2266"/>
      <c r="F677" s="2266"/>
      <c r="G677" s="2266"/>
      <c r="H677" s="2267"/>
      <c r="I677" s="2268">
        <f>'Og s3a'!E675</f>
        <v>0</v>
      </c>
      <c r="J677" s="2269"/>
      <c r="K677" s="2269"/>
      <c r="L677" s="2269"/>
      <c r="M677" s="2269"/>
      <c r="N677" s="2270"/>
      <c r="O677" s="872">
        <f>'Og s3a'!F675</f>
        <v>0</v>
      </c>
      <c r="P677" s="945"/>
      <c r="Q677" s="945" t="str">
        <f t="shared" si="21"/>
        <v/>
      </c>
      <c r="R677" s="30"/>
      <c r="S677" s="47"/>
      <c r="T677" s="441">
        <f>'Og s3a'!G675</f>
        <v>0</v>
      </c>
      <c r="U677" s="56">
        <f>'Og s3a'!D675</f>
        <v>0</v>
      </c>
      <c r="V677" s="277">
        <f>Import!K673</f>
        <v>0</v>
      </c>
      <c r="W677" s="278">
        <f>Import!L673</f>
        <v>0</v>
      </c>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7"/>
    </row>
    <row r="678" spans="2:57" ht="20.100000000000001" customHeight="1">
      <c r="B678" s="1251" t="str">
        <f t="shared" si="20"/>
        <v/>
      </c>
      <c r="C678" s="2265">
        <f>'Og s3a'!C676</f>
        <v>0</v>
      </c>
      <c r="D678" s="2266"/>
      <c r="E678" s="2266"/>
      <c r="F678" s="2266"/>
      <c r="G678" s="2266"/>
      <c r="H678" s="2267"/>
      <c r="I678" s="2268">
        <f>'Og s3a'!E676</f>
        <v>0</v>
      </c>
      <c r="J678" s="2269"/>
      <c r="K678" s="2269"/>
      <c r="L678" s="2269"/>
      <c r="M678" s="2269"/>
      <c r="N678" s="2270"/>
      <c r="O678" s="872">
        <f>'Og s3a'!F676</f>
        <v>0</v>
      </c>
      <c r="P678" s="945"/>
      <c r="Q678" s="945" t="str">
        <f t="shared" si="21"/>
        <v/>
      </c>
      <c r="R678" s="30"/>
      <c r="S678" s="47"/>
      <c r="T678" s="441">
        <f>'Og s3a'!G676</f>
        <v>0</v>
      </c>
      <c r="U678" s="56">
        <f>'Og s3a'!D676</f>
        <v>0</v>
      </c>
      <c r="V678" s="277">
        <f>Import!K674</f>
        <v>0</v>
      </c>
      <c r="W678" s="278">
        <f>Import!L674</f>
        <v>0</v>
      </c>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7"/>
    </row>
    <row r="679" spans="2:57" ht="20.100000000000001" customHeight="1">
      <c r="B679" s="1251" t="str">
        <f t="shared" si="20"/>
        <v/>
      </c>
      <c r="C679" s="2265">
        <f>'Og s3a'!C677</f>
        <v>0</v>
      </c>
      <c r="D679" s="2266"/>
      <c r="E679" s="2266"/>
      <c r="F679" s="2266"/>
      <c r="G679" s="2266"/>
      <c r="H679" s="2267"/>
      <c r="I679" s="2268">
        <f>'Og s3a'!E677</f>
        <v>0</v>
      </c>
      <c r="J679" s="2269"/>
      <c r="K679" s="2269"/>
      <c r="L679" s="2269"/>
      <c r="M679" s="2269"/>
      <c r="N679" s="2270"/>
      <c r="O679" s="872">
        <f>'Og s3a'!F677</f>
        <v>0</v>
      </c>
      <c r="P679" s="945"/>
      <c r="Q679" s="945" t="str">
        <f t="shared" si="21"/>
        <v/>
      </c>
      <c r="R679" s="30"/>
      <c r="S679" s="47"/>
      <c r="T679" s="441">
        <f>'Og s3a'!G677</f>
        <v>0</v>
      </c>
      <c r="U679" s="56">
        <f>'Og s3a'!D677</f>
        <v>0</v>
      </c>
      <c r="V679" s="277">
        <f>Import!K675</f>
        <v>0</v>
      </c>
      <c r="W679" s="278">
        <f>Import!L675</f>
        <v>0</v>
      </c>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7"/>
    </row>
    <row r="680" spans="2:57" ht="20.100000000000001" customHeight="1">
      <c r="B680" s="1251" t="str">
        <f t="shared" si="20"/>
        <v/>
      </c>
      <c r="C680" s="2265">
        <f>'Og s3a'!C678</f>
        <v>0</v>
      </c>
      <c r="D680" s="2266"/>
      <c r="E680" s="2266"/>
      <c r="F680" s="2266"/>
      <c r="G680" s="2266"/>
      <c r="H680" s="2267"/>
      <c r="I680" s="2268">
        <f>'Og s3a'!E678</f>
        <v>0</v>
      </c>
      <c r="J680" s="2269"/>
      <c r="K680" s="2269"/>
      <c r="L680" s="2269"/>
      <c r="M680" s="2269"/>
      <c r="N680" s="2270"/>
      <c r="O680" s="872">
        <f>'Og s3a'!F678</f>
        <v>0</v>
      </c>
      <c r="P680" s="945"/>
      <c r="Q680" s="945" t="str">
        <f t="shared" si="21"/>
        <v/>
      </c>
      <c r="R680" s="30"/>
      <c r="S680" s="47"/>
      <c r="T680" s="441">
        <f>'Og s3a'!G678</f>
        <v>0</v>
      </c>
      <c r="U680" s="56">
        <f>'Og s3a'!D678</f>
        <v>0</v>
      </c>
      <c r="V680" s="277">
        <f>Import!K676</f>
        <v>0</v>
      </c>
      <c r="W680" s="278">
        <f>Import!L676</f>
        <v>0</v>
      </c>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7"/>
    </row>
    <row r="681" spans="2:57" ht="20.100000000000001" customHeight="1">
      <c r="B681" s="1251" t="str">
        <f t="shared" si="20"/>
        <v/>
      </c>
      <c r="C681" s="2265">
        <f>'Og s3a'!C679</f>
        <v>0</v>
      </c>
      <c r="D681" s="2266"/>
      <c r="E681" s="2266"/>
      <c r="F681" s="2266"/>
      <c r="G681" s="2266"/>
      <c r="H681" s="2267"/>
      <c r="I681" s="2268">
        <f>'Og s3a'!E679</f>
        <v>0</v>
      </c>
      <c r="J681" s="2269"/>
      <c r="K681" s="2269"/>
      <c r="L681" s="2269"/>
      <c r="M681" s="2269"/>
      <c r="N681" s="2270"/>
      <c r="O681" s="872">
        <f>'Og s3a'!F679</f>
        <v>0</v>
      </c>
      <c r="P681" s="945"/>
      <c r="Q681" s="945" t="str">
        <f t="shared" si="21"/>
        <v/>
      </c>
      <c r="R681" s="30"/>
      <c r="S681" s="47"/>
      <c r="T681" s="441">
        <f>'Og s3a'!G679</f>
        <v>0</v>
      </c>
      <c r="U681" s="56">
        <f>'Og s3a'!D679</f>
        <v>0</v>
      </c>
      <c r="V681" s="277">
        <f>Import!K677</f>
        <v>0</v>
      </c>
      <c r="W681" s="278">
        <f>Import!L677</f>
        <v>0</v>
      </c>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7"/>
    </row>
    <row r="682" spans="2:57" ht="20.100000000000001" customHeight="1">
      <c r="B682" s="1251" t="str">
        <f t="shared" si="20"/>
        <v/>
      </c>
      <c r="C682" s="2265">
        <f>'Og s3a'!C680</f>
        <v>0</v>
      </c>
      <c r="D682" s="2266"/>
      <c r="E682" s="2266"/>
      <c r="F682" s="2266"/>
      <c r="G682" s="2266"/>
      <c r="H682" s="2267"/>
      <c r="I682" s="2268">
        <f>'Og s3a'!E680</f>
        <v>0</v>
      </c>
      <c r="J682" s="2269"/>
      <c r="K682" s="2269"/>
      <c r="L682" s="2269"/>
      <c r="M682" s="2269"/>
      <c r="N682" s="2270"/>
      <c r="O682" s="872">
        <f>'Og s3a'!F680</f>
        <v>0</v>
      </c>
      <c r="P682" s="945"/>
      <c r="Q682" s="945" t="str">
        <f t="shared" si="21"/>
        <v/>
      </c>
      <c r="R682" s="30"/>
      <c r="S682" s="47"/>
      <c r="T682" s="441">
        <f>'Og s3a'!G680</f>
        <v>0</v>
      </c>
      <c r="U682" s="56">
        <f>'Og s3a'!D680</f>
        <v>0</v>
      </c>
      <c r="V682" s="277">
        <f>Import!K678</f>
        <v>0</v>
      </c>
      <c r="W682" s="278">
        <f>Import!L678</f>
        <v>0</v>
      </c>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7"/>
    </row>
    <row r="683" spans="2:57" ht="20.100000000000001" customHeight="1">
      <c r="B683" s="1251" t="str">
        <f t="shared" si="20"/>
        <v/>
      </c>
      <c r="C683" s="2265">
        <f>'Og s3a'!C681</f>
        <v>0</v>
      </c>
      <c r="D683" s="2266"/>
      <c r="E683" s="2266"/>
      <c r="F683" s="2266"/>
      <c r="G683" s="2266"/>
      <c r="H683" s="2267"/>
      <c r="I683" s="2268">
        <f>'Og s3a'!E681</f>
        <v>0</v>
      </c>
      <c r="J683" s="2269"/>
      <c r="K683" s="2269"/>
      <c r="L683" s="2269"/>
      <c r="M683" s="2269"/>
      <c r="N683" s="2270"/>
      <c r="O683" s="872">
        <f>'Og s3a'!F681</f>
        <v>0</v>
      </c>
      <c r="P683" s="945"/>
      <c r="Q683" s="945" t="str">
        <f t="shared" si="21"/>
        <v/>
      </c>
      <c r="R683" s="30"/>
      <c r="S683" s="47"/>
      <c r="T683" s="441">
        <f>'Og s3a'!G681</f>
        <v>0</v>
      </c>
      <c r="U683" s="56">
        <f>'Og s3a'!D681</f>
        <v>0</v>
      </c>
      <c r="V683" s="277">
        <f>Import!K679</f>
        <v>0</v>
      </c>
      <c r="W683" s="278">
        <f>Import!L679</f>
        <v>0</v>
      </c>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7"/>
    </row>
    <row r="684" spans="2:57" ht="20.100000000000001" customHeight="1">
      <c r="B684" s="1251" t="str">
        <f t="shared" si="20"/>
        <v/>
      </c>
      <c r="C684" s="2265">
        <f>'Og s3a'!C682</f>
        <v>0</v>
      </c>
      <c r="D684" s="2266"/>
      <c r="E684" s="2266"/>
      <c r="F684" s="2266"/>
      <c r="G684" s="2266"/>
      <c r="H684" s="2267"/>
      <c r="I684" s="2268">
        <f>'Og s3a'!E682</f>
        <v>0</v>
      </c>
      <c r="J684" s="2269"/>
      <c r="K684" s="2269"/>
      <c r="L684" s="2269"/>
      <c r="M684" s="2269"/>
      <c r="N684" s="2270"/>
      <c r="O684" s="872">
        <f>'Og s3a'!F682</f>
        <v>0</v>
      </c>
      <c r="P684" s="945"/>
      <c r="Q684" s="945" t="str">
        <f t="shared" si="21"/>
        <v/>
      </c>
      <c r="R684" s="30"/>
      <c r="S684" s="47"/>
      <c r="T684" s="441">
        <f>'Og s3a'!G682</f>
        <v>0</v>
      </c>
      <c r="U684" s="56">
        <f>'Og s3a'!D682</f>
        <v>0</v>
      </c>
      <c r="V684" s="277">
        <f>Import!K680</f>
        <v>0</v>
      </c>
      <c r="W684" s="278">
        <f>Import!L680</f>
        <v>0</v>
      </c>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7"/>
    </row>
    <row r="685" spans="2:57" ht="20.100000000000001" customHeight="1">
      <c r="B685" s="1251" t="str">
        <f t="shared" si="20"/>
        <v/>
      </c>
      <c r="C685" s="2265">
        <f>'Og s3a'!C683</f>
        <v>0</v>
      </c>
      <c r="D685" s="2266"/>
      <c r="E685" s="2266"/>
      <c r="F685" s="2266"/>
      <c r="G685" s="2266"/>
      <c r="H685" s="2267"/>
      <c r="I685" s="2268">
        <f>'Og s3a'!E683</f>
        <v>0</v>
      </c>
      <c r="J685" s="2269"/>
      <c r="K685" s="2269"/>
      <c r="L685" s="2269"/>
      <c r="M685" s="2269"/>
      <c r="N685" s="2270"/>
      <c r="O685" s="872">
        <f>'Og s3a'!F683</f>
        <v>0</v>
      </c>
      <c r="P685" s="945"/>
      <c r="Q685" s="945" t="str">
        <f t="shared" si="21"/>
        <v/>
      </c>
      <c r="R685" s="30"/>
      <c r="S685" s="47"/>
      <c r="T685" s="441">
        <f>'Og s3a'!G683</f>
        <v>0</v>
      </c>
      <c r="U685" s="56">
        <f>'Og s3a'!D683</f>
        <v>0</v>
      </c>
      <c r="V685" s="277">
        <f>Import!K681</f>
        <v>0</v>
      </c>
      <c r="W685" s="278">
        <f>Import!L681</f>
        <v>0</v>
      </c>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7"/>
    </row>
    <row r="686" spans="2:57" ht="20.100000000000001" customHeight="1">
      <c r="B686" s="1251" t="str">
        <f t="shared" si="20"/>
        <v/>
      </c>
      <c r="C686" s="2265">
        <f>'Og s3a'!C684</f>
        <v>0</v>
      </c>
      <c r="D686" s="2266"/>
      <c r="E686" s="2266"/>
      <c r="F686" s="2266"/>
      <c r="G686" s="2266"/>
      <c r="H686" s="2267"/>
      <c r="I686" s="2268">
        <f>'Og s3a'!E684</f>
        <v>0</v>
      </c>
      <c r="J686" s="2269"/>
      <c r="K686" s="2269"/>
      <c r="L686" s="2269"/>
      <c r="M686" s="2269"/>
      <c r="N686" s="2270"/>
      <c r="O686" s="872">
        <f>'Og s3a'!F684</f>
        <v>0</v>
      </c>
      <c r="P686" s="945"/>
      <c r="Q686" s="945" t="str">
        <f t="shared" si="21"/>
        <v/>
      </c>
      <c r="R686" s="30"/>
      <c r="S686" s="47"/>
      <c r="T686" s="441">
        <f>'Og s3a'!G684</f>
        <v>0</v>
      </c>
      <c r="U686" s="56">
        <f>'Og s3a'!D684</f>
        <v>0</v>
      </c>
      <c r="V686" s="277">
        <f>Import!K682</f>
        <v>0</v>
      </c>
      <c r="W686" s="278">
        <f>Import!L682</f>
        <v>0</v>
      </c>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row>
    <row r="687" spans="2:57" ht="20.100000000000001" customHeight="1">
      <c r="B687" s="1251" t="str">
        <f t="shared" si="20"/>
        <v/>
      </c>
      <c r="C687" s="2265">
        <f>'Og s3a'!C685</f>
        <v>0</v>
      </c>
      <c r="D687" s="2266"/>
      <c r="E687" s="2266"/>
      <c r="F687" s="2266"/>
      <c r="G687" s="2266"/>
      <c r="H687" s="2267"/>
      <c r="I687" s="2268">
        <f>'Og s3a'!E685</f>
        <v>0</v>
      </c>
      <c r="J687" s="2269"/>
      <c r="K687" s="2269"/>
      <c r="L687" s="2269"/>
      <c r="M687" s="2269"/>
      <c r="N687" s="2270"/>
      <c r="O687" s="872">
        <f>'Og s3a'!F685</f>
        <v>0</v>
      </c>
      <c r="P687" s="945"/>
      <c r="Q687" s="945" t="str">
        <f t="shared" si="21"/>
        <v/>
      </c>
      <c r="R687" s="30"/>
      <c r="S687" s="47"/>
      <c r="T687" s="441">
        <f>'Og s3a'!G685</f>
        <v>0</v>
      </c>
      <c r="U687" s="56">
        <f>'Og s3a'!D685</f>
        <v>0</v>
      </c>
      <c r="V687" s="277">
        <f>Import!K683</f>
        <v>0</v>
      </c>
      <c r="W687" s="278">
        <f>Import!L683</f>
        <v>0</v>
      </c>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7"/>
    </row>
    <row r="688" spans="2:57" ht="20.100000000000001" customHeight="1">
      <c r="B688" s="1251" t="str">
        <f t="shared" si="20"/>
        <v/>
      </c>
      <c r="C688" s="2265">
        <f>'Og s3a'!C686</f>
        <v>0</v>
      </c>
      <c r="D688" s="2266"/>
      <c r="E688" s="2266"/>
      <c r="F688" s="2266"/>
      <c r="G688" s="2266"/>
      <c r="H688" s="2267"/>
      <c r="I688" s="2268">
        <f>'Og s3a'!E686</f>
        <v>0</v>
      </c>
      <c r="J688" s="2269"/>
      <c r="K688" s="2269"/>
      <c r="L688" s="2269"/>
      <c r="M688" s="2269"/>
      <c r="N688" s="2270"/>
      <c r="O688" s="872">
        <f>'Og s3a'!F686</f>
        <v>0</v>
      </c>
      <c r="P688" s="945"/>
      <c r="Q688" s="945" t="str">
        <f t="shared" si="21"/>
        <v/>
      </c>
      <c r="R688" s="30"/>
      <c r="S688" s="47"/>
      <c r="T688" s="441">
        <f>'Og s3a'!G686</f>
        <v>0</v>
      </c>
      <c r="U688" s="56">
        <f>'Og s3a'!D686</f>
        <v>0</v>
      </c>
      <c r="V688" s="277">
        <f>Import!K684</f>
        <v>0</v>
      </c>
      <c r="W688" s="278">
        <f>Import!L684</f>
        <v>0</v>
      </c>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7"/>
    </row>
    <row r="689" spans="2:57" ht="20.100000000000001" customHeight="1">
      <c r="B689" s="1251" t="str">
        <f t="shared" si="20"/>
        <v/>
      </c>
      <c r="C689" s="2265">
        <f>'Og s3a'!C687</f>
        <v>0</v>
      </c>
      <c r="D689" s="2266"/>
      <c r="E689" s="2266"/>
      <c r="F689" s="2266"/>
      <c r="G689" s="2266"/>
      <c r="H689" s="2267"/>
      <c r="I689" s="2268">
        <f>'Og s3a'!E687</f>
        <v>0</v>
      </c>
      <c r="J689" s="2269"/>
      <c r="K689" s="2269"/>
      <c r="L689" s="2269"/>
      <c r="M689" s="2269"/>
      <c r="N689" s="2270"/>
      <c r="O689" s="872">
        <f>'Og s3a'!F687</f>
        <v>0</v>
      </c>
      <c r="P689" s="945"/>
      <c r="Q689" s="945" t="str">
        <f t="shared" si="21"/>
        <v/>
      </c>
      <c r="R689" s="30"/>
      <c r="S689" s="47"/>
      <c r="T689" s="441">
        <f>'Og s3a'!G687</f>
        <v>0</v>
      </c>
      <c r="U689" s="56">
        <f>'Og s3a'!D687</f>
        <v>0</v>
      </c>
      <c r="V689" s="277">
        <f>Import!K685</f>
        <v>0</v>
      </c>
      <c r="W689" s="278">
        <f>Import!L685</f>
        <v>0</v>
      </c>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row>
    <row r="690" spans="2:57" ht="20.100000000000001" customHeight="1">
      <c r="B690" s="1251" t="str">
        <f t="shared" si="20"/>
        <v/>
      </c>
      <c r="C690" s="2265">
        <f>'Og s3a'!C688</f>
        <v>0</v>
      </c>
      <c r="D690" s="2266"/>
      <c r="E690" s="2266"/>
      <c r="F690" s="2266"/>
      <c r="G690" s="2266"/>
      <c r="H690" s="2267"/>
      <c r="I690" s="2268">
        <f>'Og s3a'!E688</f>
        <v>0</v>
      </c>
      <c r="J690" s="2269"/>
      <c r="K690" s="2269"/>
      <c r="L690" s="2269"/>
      <c r="M690" s="2269"/>
      <c r="N690" s="2270"/>
      <c r="O690" s="872">
        <f>'Og s3a'!F688</f>
        <v>0</v>
      </c>
      <c r="P690" s="945"/>
      <c r="Q690" s="945" t="str">
        <f t="shared" si="21"/>
        <v/>
      </c>
      <c r="R690" s="30"/>
      <c r="S690" s="47"/>
      <c r="T690" s="441">
        <f>'Og s3a'!G688</f>
        <v>0</v>
      </c>
      <c r="U690" s="56">
        <f>'Og s3a'!D688</f>
        <v>0</v>
      </c>
      <c r="V690" s="277">
        <f>Import!K686</f>
        <v>0</v>
      </c>
      <c r="W690" s="278">
        <f>Import!L686</f>
        <v>0</v>
      </c>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row>
    <row r="691" spans="2:57" ht="20.100000000000001" customHeight="1">
      <c r="B691" s="1251" t="str">
        <f t="shared" si="20"/>
        <v/>
      </c>
      <c r="C691" s="2265">
        <f>'Og s3a'!C689</f>
        <v>0</v>
      </c>
      <c r="D691" s="2266"/>
      <c r="E691" s="2266"/>
      <c r="F691" s="2266"/>
      <c r="G691" s="2266"/>
      <c r="H691" s="2267"/>
      <c r="I691" s="2268">
        <f>'Og s3a'!E689</f>
        <v>0</v>
      </c>
      <c r="J691" s="2269"/>
      <c r="K691" s="2269"/>
      <c r="L691" s="2269"/>
      <c r="M691" s="2269"/>
      <c r="N691" s="2270"/>
      <c r="O691" s="872">
        <f>'Og s3a'!F689</f>
        <v>0</v>
      </c>
      <c r="P691" s="945"/>
      <c r="Q691" s="945" t="str">
        <f t="shared" si="21"/>
        <v/>
      </c>
      <c r="R691" s="30"/>
      <c r="S691" s="47"/>
      <c r="T691" s="441">
        <f>'Og s3a'!G689</f>
        <v>0</v>
      </c>
      <c r="U691" s="56">
        <f>'Og s3a'!D689</f>
        <v>0</v>
      </c>
      <c r="V691" s="277">
        <f>Import!K687</f>
        <v>0</v>
      </c>
      <c r="W691" s="278">
        <f>Import!L687</f>
        <v>0</v>
      </c>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row>
    <row r="692" spans="2:57" ht="20.100000000000001" customHeight="1">
      <c r="B692" s="1251" t="str">
        <f t="shared" si="20"/>
        <v/>
      </c>
      <c r="C692" s="2265">
        <f>'Og s3a'!C690</f>
        <v>0</v>
      </c>
      <c r="D692" s="2266"/>
      <c r="E692" s="2266"/>
      <c r="F692" s="2266"/>
      <c r="G692" s="2266"/>
      <c r="H692" s="2267"/>
      <c r="I692" s="2268">
        <f>'Og s3a'!E690</f>
        <v>0</v>
      </c>
      <c r="J692" s="2269"/>
      <c r="K692" s="2269"/>
      <c r="L692" s="2269"/>
      <c r="M692" s="2269"/>
      <c r="N692" s="2270"/>
      <c r="O692" s="872">
        <f>'Og s3a'!F690</f>
        <v>0</v>
      </c>
      <c r="P692" s="945"/>
      <c r="Q692" s="945" t="str">
        <f t="shared" si="21"/>
        <v/>
      </c>
      <c r="R692" s="30"/>
      <c r="S692" s="47"/>
      <c r="T692" s="441">
        <f>'Og s3a'!G690</f>
        <v>0</v>
      </c>
      <c r="U692" s="56">
        <f>'Og s3a'!D690</f>
        <v>0</v>
      </c>
      <c r="V692" s="277">
        <f>Import!K688</f>
        <v>0</v>
      </c>
      <c r="W692" s="278">
        <f>Import!L688</f>
        <v>0</v>
      </c>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row>
    <row r="693" spans="2:57" ht="20.100000000000001" customHeight="1">
      <c r="B693" s="1251" t="str">
        <f t="shared" si="20"/>
        <v/>
      </c>
      <c r="C693" s="2265">
        <f>'Og s3a'!C691</f>
        <v>0</v>
      </c>
      <c r="D693" s="2266"/>
      <c r="E693" s="2266"/>
      <c r="F693" s="2266"/>
      <c r="G693" s="2266"/>
      <c r="H693" s="2267"/>
      <c r="I693" s="2268">
        <f>'Og s3a'!E691</f>
        <v>0</v>
      </c>
      <c r="J693" s="2269"/>
      <c r="K693" s="2269"/>
      <c r="L693" s="2269"/>
      <c r="M693" s="2269"/>
      <c r="N693" s="2270"/>
      <c r="O693" s="872">
        <f>'Og s3a'!F691</f>
        <v>0</v>
      </c>
      <c r="P693" s="945"/>
      <c r="Q693" s="945" t="str">
        <f t="shared" si="21"/>
        <v/>
      </c>
      <c r="R693" s="30"/>
      <c r="S693" s="47"/>
      <c r="T693" s="441">
        <f>'Og s3a'!G691</f>
        <v>0</v>
      </c>
      <c r="U693" s="56">
        <f>'Og s3a'!D691</f>
        <v>0</v>
      </c>
      <c r="V693" s="277">
        <f>Import!K689</f>
        <v>0</v>
      </c>
      <c r="W693" s="278">
        <f>Import!L689</f>
        <v>0</v>
      </c>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row>
    <row r="694" spans="2:57" ht="20.100000000000001" customHeight="1">
      <c r="B694" s="1251" t="str">
        <f t="shared" si="20"/>
        <v/>
      </c>
      <c r="C694" s="2265">
        <f>'Og s3a'!C692</f>
        <v>0</v>
      </c>
      <c r="D694" s="2266"/>
      <c r="E694" s="2266"/>
      <c r="F694" s="2266"/>
      <c r="G694" s="2266"/>
      <c r="H694" s="2267"/>
      <c r="I694" s="2268">
        <f>'Og s3a'!E692</f>
        <v>0</v>
      </c>
      <c r="J694" s="2269"/>
      <c r="K694" s="2269"/>
      <c r="L694" s="2269"/>
      <c r="M694" s="2269"/>
      <c r="N694" s="2270"/>
      <c r="O694" s="872">
        <f>'Og s3a'!F692</f>
        <v>0</v>
      </c>
      <c r="P694" s="945"/>
      <c r="Q694" s="945" t="str">
        <f t="shared" si="21"/>
        <v/>
      </c>
      <c r="R694" s="30"/>
      <c r="S694" s="47"/>
      <c r="T694" s="441">
        <f>'Og s3a'!G692</f>
        <v>0</v>
      </c>
      <c r="U694" s="56">
        <f>'Og s3a'!D692</f>
        <v>0</v>
      </c>
      <c r="V694" s="277">
        <f>Import!K690</f>
        <v>0</v>
      </c>
      <c r="W694" s="278">
        <f>Import!L690</f>
        <v>0</v>
      </c>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row>
    <row r="695" spans="2:57" ht="20.100000000000001" customHeight="1">
      <c r="B695" s="1251" t="str">
        <f t="shared" si="20"/>
        <v/>
      </c>
      <c r="C695" s="2265">
        <f>'Og s3a'!C693</f>
        <v>0</v>
      </c>
      <c r="D695" s="2266"/>
      <c r="E695" s="2266"/>
      <c r="F695" s="2266"/>
      <c r="G695" s="2266"/>
      <c r="H695" s="2267"/>
      <c r="I695" s="2268">
        <f>'Og s3a'!E693</f>
        <v>0</v>
      </c>
      <c r="J695" s="2269"/>
      <c r="K695" s="2269"/>
      <c r="L695" s="2269"/>
      <c r="M695" s="2269"/>
      <c r="N695" s="2270"/>
      <c r="O695" s="872">
        <f>'Og s3a'!F693</f>
        <v>0</v>
      </c>
      <c r="P695" s="945"/>
      <c r="Q695" s="945" t="str">
        <f t="shared" si="21"/>
        <v/>
      </c>
      <c r="R695" s="30"/>
      <c r="S695" s="47"/>
      <c r="T695" s="441">
        <f>'Og s3a'!G693</f>
        <v>0</v>
      </c>
      <c r="U695" s="56">
        <f>'Og s3a'!D693</f>
        <v>0</v>
      </c>
      <c r="V695" s="277">
        <f>Import!K691</f>
        <v>0</v>
      </c>
      <c r="W695" s="278">
        <f>Import!L691</f>
        <v>0</v>
      </c>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row>
    <row r="696" spans="2:57" ht="20.100000000000001" customHeight="1">
      <c r="B696" s="1251" t="str">
        <f t="shared" si="20"/>
        <v/>
      </c>
      <c r="C696" s="2265">
        <f>'Og s3a'!C694</f>
        <v>0</v>
      </c>
      <c r="D696" s="2266"/>
      <c r="E696" s="2266"/>
      <c r="F696" s="2266"/>
      <c r="G696" s="2266"/>
      <c r="H696" s="2267"/>
      <c r="I696" s="2268">
        <f>'Og s3a'!E694</f>
        <v>0</v>
      </c>
      <c r="J696" s="2269"/>
      <c r="K696" s="2269"/>
      <c r="L696" s="2269"/>
      <c r="M696" s="2269"/>
      <c r="N696" s="2270"/>
      <c r="O696" s="872">
        <f>'Og s3a'!F694</f>
        <v>0</v>
      </c>
      <c r="P696" s="945"/>
      <c r="Q696" s="945" t="str">
        <f t="shared" si="21"/>
        <v/>
      </c>
      <c r="R696" s="30"/>
      <c r="S696" s="47"/>
      <c r="T696" s="441">
        <f>'Og s3a'!G694</f>
        <v>0</v>
      </c>
      <c r="U696" s="56">
        <f>'Og s3a'!D694</f>
        <v>0</v>
      </c>
      <c r="V696" s="277">
        <f>Import!K692</f>
        <v>0</v>
      </c>
      <c r="W696" s="278">
        <f>Import!L692</f>
        <v>0</v>
      </c>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row>
    <row r="697" spans="2:57" ht="20.100000000000001" customHeight="1">
      <c r="B697" s="1251" t="str">
        <f t="shared" si="20"/>
        <v/>
      </c>
      <c r="C697" s="2265">
        <f>'Og s3a'!C695</f>
        <v>0</v>
      </c>
      <c r="D697" s="2266"/>
      <c r="E697" s="2266"/>
      <c r="F697" s="2266"/>
      <c r="G697" s="2266"/>
      <c r="H697" s="2267"/>
      <c r="I697" s="2268">
        <f>'Og s3a'!E695</f>
        <v>0</v>
      </c>
      <c r="J697" s="2269"/>
      <c r="K697" s="2269"/>
      <c r="L697" s="2269"/>
      <c r="M697" s="2269"/>
      <c r="N697" s="2270"/>
      <c r="O697" s="872">
        <f>'Og s3a'!F695</f>
        <v>0</v>
      </c>
      <c r="P697" s="945"/>
      <c r="Q697" s="945" t="str">
        <f t="shared" si="21"/>
        <v/>
      </c>
      <c r="R697" s="30"/>
      <c r="S697" s="47"/>
      <c r="T697" s="441">
        <f>'Og s3a'!G695</f>
        <v>0</v>
      </c>
      <c r="U697" s="56">
        <f>'Og s3a'!D695</f>
        <v>0</v>
      </c>
      <c r="V697" s="277">
        <f>Import!K693</f>
        <v>0</v>
      </c>
      <c r="W697" s="278">
        <f>Import!L693</f>
        <v>0</v>
      </c>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row>
    <row r="698" spans="2:57" ht="20.100000000000001" customHeight="1">
      <c r="B698" s="1251" t="str">
        <f t="shared" si="20"/>
        <v/>
      </c>
      <c r="C698" s="2265">
        <f>'Og s3a'!C696</f>
        <v>0</v>
      </c>
      <c r="D698" s="2266"/>
      <c r="E698" s="2266"/>
      <c r="F698" s="2266"/>
      <c r="G698" s="2266"/>
      <c r="H698" s="2267"/>
      <c r="I698" s="2268">
        <f>'Og s3a'!E696</f>
        <v>0</v>
      </c>
      <c r="J698" s="2269"/>
      <c r="K698" s="2269"/>
      <c r="L698" s="2269"/>
      <c r="M698" s="2269"/>
      <c r="N698" s="2270"/>
      <c r="O698" s="872">
        <f>'Og s3a'!F696</f>
        <v>0</v>
      </c>
      <c r="P698" s="945"/>
      <c r="Q698" s="945" t="str">
        <f t="shared" si="21"/>
        <v/>
      </c>
      <c r="R698" s="30"/>
      <c r="S698" s="47"/>
      <c r="T698" s="441">
        <f>'Og s3a'!G696</f>
        <v>0</v>
      </c>
      <c r="U698" s="56">
        <f>'Og s3a'!D696</f>
        <v>0</v>
      </c>
      <c r="V698" s="277">
        <f>Import!K694</f>
        <v>0</v>
      </c>
      <c r="W698" s="278">
        <f>Import!L694</f>
        <v>0</v>
      </c>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row>
    <row r="699" spans="2:57" ht="20.100000000000001" customHeight="1">
      <c r="B699" s="1251" t="str">
        <f t="shared" si="20"/>
        <v/>
      </c>
      <c r="C699" s="2265">
        <f>'Og s3a'!C697</f>
        <v>0</v>
      </c>
      <c r="D699" s="2266"/>
      <c r="E699" s="2266"/>
      <c r="F699" s="2266"/>
      <c r="G699" s="2266"/>
      <c r="H699" s="2267"/>
      <c r="I699" s="2268">
        <f>'Og s3a'!E697</f>
        <v>0</v>
      </c>
      <c r="J699" s="2269"/>
      <c r="K699" s="2269"/>
      <c r="L699" s="2269"/>
      <c r="M699" s="2269"/>
      <c r="N699" s="2270"/>
      <c r="O699" s="872">
        <f>'Og s3a'!F697</f>
        <v>0</v>
      </c>
      <c r="P699" s="945"/>
      <c r="Q699" s="945" t="str">
        <f t="shared" si="21"/>
        <v/>
      </c>
      <c r="R699" s="30"/>
      <c r="S699" s="47"/>
      <c r="T699" s="441">
        <f>'Og s3a'!G697</f>
        <v>0</v>
      </c>
      <c r="U699" s="56">
        <f>'Og s3a'!D697</f>
        <v>0</v>
      </c>
      <c r="V699" s="277">
        <f>Import!K695</f>
        <v>0</v>
      </c>
      <c r="W699" s="278">
        <f>Import!L695</f>
        <v>0</v>
      </c>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row>
    <row r="700" spans="2:57" ht="20.100000000000001" customHeight="1">
      <c r="B700" s="1251" t="str">
        <f t="shared" si="20"/>
        <v/>
      </c>
      <c r="C700" s="2265">
        <f>'Og s3a'!C698</f>
        <v>0</v>
      </c>
      <c r="D700" s="2266"/>
      <c r="E700" s="2266"/>
      <c r="F700" s="2266"/>
      <c r="G700" s="2266"/>
      <c r="H700" s="2267"/>
      <c r="I700" s="2268">
        <f>'Og s3a'!E698</f>
        <v>0</v>
      </c>
      <c r="J700" s="2269"/>
      <c r="K700" s="2269"/>
      <c r="L700" s="2269"/>
      <c r="M700" s="2269"/>
      <c r="N700" s="2270"/>
      <c r="O700" s="872">
        <f>'Og s3a'!F698</f>
        <v>0</v>
      </c>
      <c r="P700" s="945"/>
      <c r="Q700" s="945" t="str">
        <f t="shared" si="21"/>
        <v/>
      </c>
      <c r="R700" s="30"/>
      <c r="S700" s="47"/>
      <c r="T700" s="441">
        <f>'Og s3a'!G698</f>
        <v>0</v>
      </c>
      <c r="U700" s="56">
        <f>'Og s3a'!D698</f>
        <v>0</v>
      </c>
      <c r="V700" s="277">
        <f>Import!K696</f>
        <v>0</v>
      </c>
      <c r="W700" s="278">
        <f>Import!L696</f>
        <v>0</v>
      </c>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row>
    <row r="701" spans="2:57" ht="20.100000000000001" customHeight="1">
      <c r="B701" s="1251" t="str">
        <f t="shared" si="20"/>
        <v/>
      </c>
      <c r="C701" s="2265">
        <f>'Og s3a'!C699</f>
        <v>0</v>
      </c>
      <c r="D701" s="2266"/>
      <c r="E701" s="2266"/>
      <c r="F701" s="2266"/>
      <c r="G701" s="2266"/>
      <c r="H701" s="2267"/>
      <c r="I701" s="2268">
        <f>'Og s3a'!E699</f>
        <v>0</v>
      </c>
      <c r="J701" s="2269"/>
      <c r="K701" s="2269"/>
      <c r="L701" s="2269"/>
      <c r="M701" s="2269"/>
      <c r="N701" s="2270"/>
      <c r="O701" s="872">
        <f>'Og s3a'!F699</f>
        <v>0</v>
      </c>
      <c r="P701" s="945"/>
      <c r="Q701" s="945" t="str">
        <f t="shared" si="21"/>
        <v/>
      </c>
      <c r="R701" s="30"/>
      <c r="S701" s="47"/>
      <c r="T701" s="441">
        <f>'Og s3a'!G699</f>
        <v>0</v>
      </c>
      <c r="U701" s="56">
        <f>'Og s3a'!D699</f>
        <v>0</v>
      </c>
      <c r="V701" s="277">
        <f>Import!K697</f>
        <v>0</v>
      </c>
      <c r="W701" s="278">
        <f>Import!L697</f>
        <v>0</v>
      </c>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row>
    <row r="702" spans="2:57" ht="20.100000000000001" customHeight="1">
      <c r="B702" s="1251" t="str">
        <f t="shared" si="20"/>
        <v/>
      </c>
      <c r="C702" s="2265">
        <f>'Og s3a'!C700</f>
        <v>0</v>
      </c>
      <c r="D702" s="2266"/>
      <c r="E702" s="2266"/>
      <c r="F702" s="2266"/>
      <c r="G702" s="2266"/>
      <c r="H702" s="2267"/>
      <c r="I702" s="2268">
        <f>'Og s3a'!E700</f>
        <v>0</v>
      </c>
      <c r="J702" s="2269"/>
      <c r="K702" s="2269"/>
      <c r="L702" s="2269"/>
      <c r="M702" s="2269"/>
      <c r="N702" s="2270"/>
      <c r="O702" s="872">
        <f>'Og s3a'!F700</f>
        <v>0</v>
      </c>
      <c r="P702" s="945"/>
      <c r="Q702" s="945" t="str">
        <f t="shared" si="21"/>
        <v/>
      </c>
      <c r="R702" s="30"/>
      <c r="S702" s="47"/>
      <c r="T702" s="441">
        <f>'Og s3a'!G700</f>
        <v>0</v>
      </c>
      <c r="U702" s="56">
        <f>'Og s3a'!D700</f>
        <v>0</v>
      </c>
      <c r="V702" s="277">
        <f>Import!K698</f>
        <v>0</v>
      </c>
      <c r="W702" s="278">
        <f>Import!L698</f>
        <v>0</v>
      </c>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row>
    <row r="703" spans="2:57" ht="20.100000000000001" customHeight="1">
      <c r="B703" s="1251" t="str">
        <f t="shared" si="20"/>
        <v/>
      </c>
      <c r="C703" s="2265">
        <f>'Og s3a'!C701</f>
        <v>0</v>
      </c>
      <c r="D703" s="2266"/>
      <c r="E703" s="2266"/>
      <c r="F703" s="2266"/>
      <c r="G703" s="2266"/>
      <c r="H703" s="2267"/>
      <c r="I703" s="2268">
        <f>'Og s3a'!E701</f>
        <v>0</v>
      </c>
      <c r="J703" s="2269"/>
      <c r="K703" s="2269"/>
      <c r="L703" s="2269"/>
      <c r="M703" s="2269"/>
      <c r="N703" s="2270"/>
      <c r="O703" s="872">
        <f>'Og s3a'!F701</f>
        <v>0</v>
      </c>
      <c r="P703" s="945"/>
      <c r="Q703" s="945" t="str">
        <f t="shared" si="21"/>
        <v/>
      </c>
      <c r="R703" s="30"/>
      <c r="S703" s="47"/>
      <c r="T703" s="441">
        <f>'Og s3a'!G701</f>
        <v>0</v>
      </c>
      <c r="U703" s="56">
        <f>'Og s3a'!D701</f>
        <v>0</v>
      </c>
      <c r="V703" s="277">
        <f>Import!K699</f>
        <v>0</v>
      </c>
      <c r="W703" s="278">
        <f>Import!L699</f>
        <v>0</v>
      </c>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row>
    <row r="704" spans="2:57" ht="20.100000000000001" customHeight="1">
      <c r="B704" s="1251" t="str">
        <f t="shared" si="20"/>
        <v/>
      </c>
      <c r="C704" s="2265">
        <f>'Og s3a'!C702</f>
        <v>0</v>
      </c>
      <c r="D704" s="2266"/>
      <c r="E704" s="2266"/>
      <c r="F704" s="2266"/>
      <c r="G704" s="2266"/>
      <c r="H704" s="2267"/>
      <c r="I704" s="2268">
        <f>'Og s3a'!E702</f>
        <v>0</v>
      </c>
      <c r="J704" s="2269"/>
      <c r="K704" s="2269"/>
      <c r="L704" s="2269"/>
      <c r="M704" s="2269"/>
      <c r="N704" s="2270"/>
      <c r="O704" s="872">
        <f>'Og s3a'!F702</f>
        <v>0</v>
      </c>
      <c r="P704" s="945"/>
      <c r="Q704" s="945" t="str">
        <f t="shared" si="21"/>
        <v/>
      </c>
      <c r="R704" s="30"/>
      <c r="S704" s="47"/>
      <c r="T704" s="441">
        <f>'Og s3a'!G702</f>
        <v>0</v>
      </c>
      <c r="U704" s="56">
        <f>'Og s3a'!D702</f>
        <v>0</v>
      </c>
      <c r="V704" s="277">
        <f>Import!K700</f>
        <v>0</v>
      </c>
      <c r="W704" s="278">
        <f>Import!L700</f>
        <v>0</v>
      </c>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row>
    <row r="705" spans="2:57" ht="20.100000000000001" customHeight="1">
      <c r="B705" s="1251" t="str">
        <f t="shared" si="20"/>
        <v/>
      </c>
      <c r="C705" s="2265">
        <f>'Og s3a'!C703</f>
        <v>0</v>
      </c>
      <c r="D705" s="2266"/>
      <c r="E705" s="2266"/>
      <c r="F705" s="2266"/>
      <c r="G705" s="2266"/>
      <c r="H705" s="2267"/>
      <c r="I705" s="2268">
        <f>'Og s3a'!E703</f>
        <v>0</v>
      </c>
      <c r="J705" s="2269"/>
      <c r="K705" s="2269"/>
      <c r="L705" s="2269"/>
      <c r="M705" s="2269"/>
      <c r="N705" s="2270"/>
      <c r="O705" s="872">
        <f>'Og s3a'!F703</f>
        <v>0</v>
      </c>
      <c r="P705" s="945"/>
      <c r="Q705" s="945" t="str">
        <f t="shared" si="21"/>
        <v/>
      </c>
      <c r="R705" s="30"/>
      <c r="S705" s="47"/>
      <c r="T705" s="441">
        <f>'Og s3a'!G703</f>
        <v>0</v>
      </c>
      <c r="U705" s="56">
        <f>'Og s3a'!D703</f>
        <v>0</v>
      </c>
      <c r="V705" s="277">
        <f>Import!K701</f>
        <v>0</v>
      </c>
      <c r="W705" s="278">
        <f>Import!L701</f>
        <v>0</v>
      </c>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row>
    <row r="706" spans="2:57" ht="20.100000000000001" customHeight="1">
      <c r="B706" s="1251" t="str">
        <f t="shared" si="20"/>
        <v/>
      </c>
      <c r="C706" s="2265">
        <f>'Og s3a'!C704</f>
        <v>0</v>
      </c>
      <c r="D706" s="2266"/>
      <c r="E706" s="2266"/>
      <c r="F706" s="2266"/>
      <c r="G706" s="2266"/>
      <c r="H706" s="2267"/>
      <c r="I706" s="2268">
        <f>'Og s3a'!E704</f>
        <v>0</v>
      </c>
      <c r="J706" s="2269"/>
      <c r="K706" s="2269"/>
      <c r="L706" s="2269"/>
      <c r="M706" s="2269"/>
      <c r="N706" s="2270"/>
      <c r="O706" s="872">
        <f>'Og s3a'!F704</f>
        <v>0</v>
      </c>
      <c r="P706" s="945"/>
      <c r="Q706" s="945" t="str">
        <f t="shared" si="21"/>
        <v/>
      </c>
      <c r="R706" s="30"/>
      <c r="S706" s="47"/>
      <c r="T706" s="441">
        <f>'Og s3a'!G704</f>
        <v>0</v>
      </c>
      <c r="U706" s="56">
        <f>'Og s3a'!D704</f>
        <v>0</v>
      </c>
      <c r="V706" s="277">
        <f>Import!K702</f>
        <v>0</v>
      </c>
      <c r="W706" s="278">
        <f>Import!L702</f>
        <v>0</v>
      </c>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row>
    <row r="707" spans="2:57" ht="20.100000000000001" customHeight="1">
      <c r="B707" s="1251" t="str">
        <f t="shared" si="20"/>
        <v/>
      </c>
      <c r="C707" s="2265">
        <f>'Og s3a'!C705</f>
        <v>0</v>
      </c>
      <c r="D707" s="2266"/>
      <c r="E707" s="2266"/>
      <c r="F707" s="2266"/>
      <c r="G707" s="2266"/>
      <c r="H707" s="2267"/>
      <c r="I707" s="2268">
        <f>'Og s3a'!E705</f>
        <v>0</v>
      </c>
      <c r="J707" s="2269"/>
      <c r="K707" s="2269"/>
      <c r="L707" s="2269"/>
      <c r="M707" s="2269"/>
      <c r="N707" s="2270"/>
      <c r="O707" s="872">
        <f>'Og s3a'!F705</f>
        <v>0</v>
      </c>
      <c r="P707" s="945"/>
      <c r="Q707" s="945" t="str">
        <f t="shared" si="21"/>
        <v/>
      </c>
      <c r="R707" s="30"/>
      <c r="S707" s="47"/>
      <c r="T707" s="441">
        <f>'Og s3a'!G705</f>
        <v>0</v>
      </c>
      <c r="U707" s="56">
        <f>'Og s3a'!D705</f>
        <v>0</v>
      </c>
      <c r="V707" s="277">
        <f>Import!K703</f>
        <v>0</v>
      </c>
      <c r="W707" s="278">
        <f>Import!L703</f>
        <v>0</v>
      </c>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row>
    <row r="708" spans="2:57" ht="12.75" customHeight="1">
      <c r="B708" s="1251" t="s">
        <v>49</v>
      </c>
      <c r="C708" s="357" t="s">
        <v>946</v>
      </c>
      <c r="D708" s="356"/>
      <c r="E708" s="356"/>
      <c r="F708" s="356"/>
      <c r="G708" s="356"/>
      <c r="H708" s="356"/>
      <c r="I708" s="356"/>
      <c r="J708" s="356"/>
      <c r="K708" s="356"/>
      <c r="L708" s="356"/>
      <c r="M708" s="356"/>
      <c r="N708" s="356"/>
      <c r="O708" s="356"/>
      <c r="P708" s="356"/>
      <c r="Q708" s="356"/>
      <c r="R708" s="30"/>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row>
    <row r="709" spans="2:57" ht="5.25" customHeight="1">
      <c r="B709" s="1251" t="s">
        <v>49</v>
      </c>
      <c r="C709" s="47"/>
      <c r="D709" s="47"/>
      <c r="E709" s="47"/>
      <c r="F709" s="47"/>
      <c r="G709" s="47"/>
      <c r="H709" s="47"/>
      <c r="I709" s="47"/>
      <c r="J709" s="47"/>
      <c r="K709" s="47"/>
      <c r="L709" s="47"/>
      <c r="M709" s="47"/>
      <c r="N709" s="47"/>
      <c r="O709" s="47"/>
      <c r="P709" s="47"/>
      <c r="Q709" s="47"/>
      <c r="R709" s="30"/>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7"/>
    </row>
    <row r="710" spans="2:57" ht="5.25" customHeight="1">
      <c r="B710" s="1252"/>
      <c r="C710" s="362"/>
      <c r="D710" s="362"/>
      <c r="E710" s="362"/>
      <c r="F710" s="362"/>
      <c r="G710" s="362"/>
      <c r="H710" s="362"/>
      <c r="I710" s="362"/>
      <c r="J710" s="362"/>
      <c r="K710" s="362"/>
      <c r="L710" s="362"/>
      <c r="M710" s="362"/>
      <c r="N710" s="362"/>
      <c r="O710" s="47"/>
      <c r="P710" s="362"/>
      <c r="Q710" s="362"/>
      <c r="R710" s="30"/>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7"/>
    </row>
    <row r="711" spans="2:57" ht="18.75" customHeight="1">
      <c r="B711" s="30"/>
      <c r="C711" s="30"/>
      <c r="D711" s="30"/>
      <c r="E711" s="30"/>
      <c r="F711" s="30"/>
      <c r="G711" s="30"/>
      <c r="H711" s="30"/>
      <c r="I711" s="30"/>
      <c r="J711" s="30"/>
      <c r="K711" s="30"/>
      <c r="L711" s="30"/>
      <c r="M711" s="30"/>
      <c r="N711" s="30"/>
      <c r="O711" s="30"/>
      <c r="P711" s="30"/>
      <c r="Q711" s="30"/>
      <c r="R711" s="30"/>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7"/>
    </row>
    <row r="712" spans="2:5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7"/>
    </row>
    <row r="713" spans="2:5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7"/>
    </row>
    <row r="714" spans="2:5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7"/>
    </row>
    <row r="715" spans="2:5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7"/>
    </row>
    <row r="716" spans="2:5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7"/>
    </row>
    <row r="717" spans="2:5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7"/>
    </row>
    <row r="718" spans="2:5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7"/>
    </row>
    <row r="719" spans="2:5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7"/>
    </row>
    <row r="720" spans="2:5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7"/>
    </row>
    <row r="721" spans="2:5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7"/>
    </row>
    <row r="722" spans="2:5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7"/>
    </row>
    <row r="723" spans="2:5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7"/>
    </row>
    <row r="724" spans="2:5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7"/>
    </row>
    <row r="725" spans="2:5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7"/>
    </row>
    <row r="726" spans="2:5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7"/>
    </row>
    <row r="727" spans="2:5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7"/>
    </row>
  </sheetData>
  <sheetProtection sheet="1" objects="1" scenarios="1" formatCells="0" formatRows="0" autoFilter="0"/>
  <autoFilter ref="A7:B709"/>
  <mergeCells count="1408">
    <mergeCell ref="I28:N28"/>
    <mergeCell ref="I26:N26"/>
    <mergeCell ref="I25:N25"/>
    <mergeCell ref="C22:H22"/>
    <mergeCell ref="I22:N22"/>
    <mergeCell ref="C26:H26"/>
    <mergeCell ref="C19:H19"/>
    <mergeCell ref="I29:N29"/>
    <mergeCell ref="C33:H33"/>
    <mergeCell ref="I31:N31"/>
    <mergeCell ref="C24:H24"/>
    <mergeCell ref="C25:H25"/>
    <mergeCell ref="C27:H27"/>
    <mergeCell ref="I30:N30"/>
    <mergeCell ref="C21:H21"/>
    <mergeCell ref="C28:H28"/>
    <mergeCell ref="I9:N9"/>
    <mergeCell ref="I20:N20"/>
    <mergeCell ref="C13:H13"/>
    <mergeCell ref="C20:H20"/>
    <mergeCell ref="C9:H9"/>
    <mergeCell ref="C16:H16"/>
    <mergeCell ref="I12:N12"/>
    <mergeCell ref="I17:N17"/>
    <mergeCell ref="C14:H14"/>
    <mergeCell ref="I19:N19"/>
    <mergeCell ref="B1:B4"/>
    <mergeCell ref="B5:B6"/>
    <mergeCell ref="I13:N13"/>
    <mergeCell ref="C7:H7"/>
    <mergeCell ref="C34:H34"/>
    <mergeCell ref="C29:H29"/>
    <mergeCell ref="I23:N23"/>
    <mergeCell ref="I18:N18"/>
    <mergeCell ref="C23:H23"/>
    <mergeCell ref="C30:H30"/>
    <mergeCell ref="C8:H8"/>
    <mergeCell ref="C11:H11"/>
    <mergeCell ref="C15:H15"/>
    <mergeCell ref="C17:H17"/>
    <mergeCell ref="C10:H10"/>
    <mergeCell ref="C18:H18"/>
    <mergeCell ref="C36:H36"/>
    <mergeCell ref="I45:N45"/>
    <mergeCell ref="I40:N40"/>
    <mergeCell ref="C45:H45"/>
    <mergeCell ref="I27:N27"/>
    <mergeCell ref="I35:N35"/>
    <mergeCell ref="I32:N32"/>
    <mergeCell ref="C31:H31"/>
    <mergeCell ref="C32:H32"/>
    <mergeCell ref="C35:H35"/>
    <mergeCell ref="C44:H44"/>
    <mergeCell ref="I42:N42"/>
    <mergeCell ref="C37:H37"/>
    <mergeCell ref="I37:N37"/>
    <mergeCell ref="I51:N51"/>
    <mergeCell ref="I47:N47"/>
    <mergeCell ref="I46:N46"/>
    <mergeCell ref="I48:N48"/>
    <mergeCell ref="I44:N44"/>
    <mergeCell ref="C57:H57"/>
    <mergeCell ref="I15:N15"/>
    <mergeCell ref="C39:H39"/>
    <mergeCell ref="C38:H38"/>
    <mergeCell ref="I16:N16"/>
    <mergeCell ref="C43:H43"/>
    <mergeCell ref="C52:H52"/>
    <mergeCell ref="C49:H49"/>
    <mergeCell ref="C55:H55"/>
    <mergeCell ref="C46:H46"/>
    <mergeCell ref="I8:N8"/>
    <mergeCell ref="C51:H51"/>
    <mergeCell ref="I50:N50"/>
    <mergeCell ref="C50:H50"/>
    <mergeCell ref="C12:H12"/>
    <mergeCell ref="C41:H41"/>
    <mergeCell ref="C40:H40"/>
    <mergeCell ref="C42:H42"/>
    <mergeCell ref="I33:N33"/>
    <mergeCell ref="I38:N38"/>
    <mergeCell ref="C69:H69"/>
    <mergeCell ref="C67:H67"/>
    <mergeCell ref="C59:H59"/>
    <mergeCell ref="C73:H73"/>
    <mergeCell ref="C65:H65"/>
    <mergeCell ref="C68:H68"/>
    <mergeCell ref="C72:H72"/>
    <mergeCell ref="C71:H71"/>
    <mergeCell ref="C70:H70"/>
    <mergeCell ref="C66:H66"/>
    <mergeCell ref="C56:H56"/>
    <mergeCell ref="C54:H54"/>
    <mergeCell ref="C48:H48"/>
    <mergeCell ref="C47:H47"/>
    <mergeCell ref="I55:N55"/>
    <mergeCell ref="I53:N53"/>
    <mergeCell ref="I36:N36"/>
    <mergeCell ref="I41:N41"/>
    <mergeCell ref="I43:N43"/>
    <mergeCell ref="C58:H58"/>
    <mergeCell ref="I10:N10"/>
    <mergeCell ref="I21:N21"/>
    <mergeCell ref="I24:N24"/>
    <mergeCell ref="I14:N14"/>
    <mergeCell ref="I11:N11"/>
    <mergeCell ref="C53:H53"/>
    <mergeCell ref="I60:N60"/>
    <mergeCell ref="I54:N54"/>
    <mergeCell ref="I59:N59"/>
    <mergeCell ref="I56:N56"/>
    <mergeCell ref="I58:N58"/>
    <mergeCell ref="I34:N34"/>
    <mergeCell ref="I39:N39"/>
    <mergeCell ref="I49:N49"/>
    <mergeCell ref="I57:N57"/>
    <mergeCell ref="I52:N52"/>
    <mergeCell ref="I66:N66"/>
    <mergeCell ref="I65:N65"/>
    <mergeCell ref="C60:H60"/>
    <mergeCell ref="C62:H62"/>
    <mergeCell ref="I62:N62"/>
    <mergeCell ref="C63:H63"/>
    <mergeCell ref="I64:N64"/>
    <mergeCell ref="I61:N61"/>
    <mergeCell ref="C64:H64"/>
    <mergeCell ref="C61:H61"/>
    <mergeCell ref="I67:N67"/>
    <mergeCell ref="I63:N63"/>
    <mergeCell ref="C83:H83"/>
    <mergeCell ref="I72:N72"/>
    <mergeCell ref="I68:N68"/>
    <mergeCell ref="I69:N69"/>
    <mergeCell ref="I81:N81"/>
    <mergeCell ref="C79:H79"/>
    <mergeCell ref="C81:H81"/>
    <mergeCell ref="C80:H80"/>
    <mergeCell ref="I79:N79"/>
    <mergeCell ref="I82:N82"/>
    <mergeCell ref="C75:H75"/>
    <mergeCell ref="I75:N75"/>
    <mergeCell ref="C76:H76"/>
    <mergeCell ref="I76:N76"/>
    <mergeCell ref="I77:N77"/>
    <mergeCell ref="I70:N70"/>
    <mergeCell ref="I73:N73"/>
    <mergeCell ref="I71:N71"/>
    <mergeCell ref="C82:H82"/>
    <mergeCell ref="I74:N74"/>
    <mergeCell ref="I80:N80"/>
    <mergeCell ref="I78:N78"/>
    <mergeCell ref="C74:H74"/>
    <mergeCell ref="C77:H77"/>
    <mergeCell ref="C78:H78"/>
    <mergeCell ref="I83:N83"/>
    <mergeCell ref="C89:H89"/>
    <mergeCell ref="I89:N89"/>
    <mergeCell ref="I86:N86"/>
    <mergeCell ref="C87:H87"/>
    <mergeCell ref="C84:H84"/>
    <mergeCell ref="I84:N84"/>
    <mergeCell ref="C88:H88"/>
    <mergeCell ref="I88:N88"/>
    <mergeCell ref="C85:H85"/>
    <mergeCell ref="I85:N85"/>
    <mergeCell ref="I87:N87"/>
    <mergeCell ref="I91:N91"/>
    <mergeCell ref="C90:H90"/>
    <mergeCell ref="I90:N90"/>
    <mergeCell ref="C91:H91"/>
    <mergeCell ref="C86:H86"/>
    <mergeCell ref="C93:H93"/>
    <mergeCell ref="C92:H92"/>
    <mergeCell ref="I92:N92"/>
    <mergeCell ref="I93:N93"/>
    <mergeCell ref="C100:H100"/>
    <mergeCell ref="I100:N100"/>
    <mergeCell ref="I97:N97"/>
    <mergeCell ref="C95:H95"/>
    <mergeCell ref="I95:N95"/>
    <mergeCell ref="C99:H99"/>
    <mergeCell ref="I94:N94"/>
    <mergeCell ref="I99:N99"/>
    <mergeCell ref="I96:N96"/>
    <mergeCell ref="C98:H98"/>
    <mergeCell ref="I98:N98"/>
    <mergeCell ref="C94:H94"/>
    <mergeCell ref="C97:H97"/>
    <mergeCell ref="C96:H96"/>
    <mergeCell ref="C101:H101"/>
    <mergeCell ref="I101:N101"/>
    <mergeCell ref="C104:H104"/>
    <mergeCell ref="C103:H103"/>
    <mergeCell ref="I103:N103"/>
    <mergeCell ref="C102:H102"/>
    <mergeCell ref="I102:N102"/>
    <mergeCell ref="I104:N104"/>
    <mergeCell ref="C108:H108"/>
    <mergeCell ref="I108:N108"/>
    <mergeCell ref="I105:N105"/>
    <mergeCell ref="C107:H107"/>
    <mergeCell ref="I107:N107"/>
    <mergeCell ref="I106:N106"/>
    <mergeCell ref="C106:H106"/>
    <mergeCell ref="C105:H105"/>
    <mergeCell ref="C109:H109"/>
    <mergeCell ref="I109:N109"/>
    <mergeCell ref="C110:H110"/>
    <mergeCell ref="C111:H111"/>
    <mergeCell ref="I111:N111"/>
    <mergeCell ref="I110:N110"/>
    <mergeCell ref="C120:H120"/>
    <mergeCell ref="I120:N120"/>
    <mergeCell ref="C112:H112"/>
    <mergeCell ref="I112:N112"/>
    <mergeCell ref="I116:N116"/>
    <mergeCell ref="I117:N117"/>
    <mergeCell ref="C119:H119"/>
    <mergeCell ref="I119:N119"/>
    <mergeCell ref="C113:H113"/>
    <mergeCell ref="I113:N113"/>
    <mergeCell ref="C118:H118"/>
    <mergeCell ref="C114:H114"/>
    <mergeCell ref="C117:H117"/>
    <mergeCell ref="I115:N115"/>
    <mergeCell ref="C115:H115"/>
    <mergeCell ref="I114:N114"/>
    <mergeCell ref="I118:N118"/>
    <mergeCell ref="C116:H116"/>
    <mergeCell ref="I123:N123"/>
    <mergeCell ref="I125:N125"/>
    <mergeCell ref="C122:H122"/>
    <mergeCell ref="C121:H121"/>
    <mergeCell ref="C124:H124"/>
    <mergeCell ref="I124:N124"/>
    <mergeCell ref="C123:H123"/>
    <mergeCell ref="I121:N121"/>
    <mergeCell ref="C125:H125"/>
    <mergeCell ref="I122:N122"/>
    <mergeCell ref="I127:N127"/>
    <mergeCell ref="C127:H127"/>
    <mergeCell ref="I126:N126"/>
    <mergeCell ref="C140:H140"/>
    <mergeCell ref="I140:N140"/>
    <mergeCell ref="C139:H139"/>
    <mergeCell ref="C138:H138"/>
    <mergeCell ref="I139:N139"/>
    <mergeCell ref="I138:N138"/>
    <mergeCell ref="C126:H126"/>
    <mergeCell ref="C130:H130"/>
    <mergeCell ref="I128:N128"/>
    <mergeCell ref="I130:N130"/>
    <mergeCell ref="C132:H132"/>
    <mergeCell ref="I132:N132"/>
    <mergeCell ref="I129:N129"/>
    <mergeCell ref="I131:N131"/>
    <mergeCell ref="C128:H128"/>
    <mergeCell ref="C129:H129"/>
    <mergeCell ref="C131:H131"/>
    <mergeCell ref="C134:H134"/>
    <mergeCell ref="C133:H133"/>
    <mergeCell ref="I133:N133"/>
    <mergeCell ref="C137:H137"/>
    <mergeCell ref="I137:N137"/>
    <mergeCell ref="C135:H135"/>
    <mergeCell ref="I135:N135"/>
    <mergeCell ref="C136:H136"/>
    <mergeCell ref="I136:N136"/>
    <mergeCell ref="I134:N134"/>
    <mergeCell ref="C147:H147"/>
    <mergeCell ref="C148:H148"/>
    <mergeCell ref="I148:N148"/>
    <mergeCell ref="C146:H146"/>
    <mergeCell ref="I146:N146"/>
    <mergeCell ref="I147:N147"/>
    <mergeCell ref="C141:H141"/>
    <mergeCell ref="I141:N141"/>
    <mergeCell ref="C145:H145"/>
    <mergeCell ref="C144:H144"/>
    <mergeCell ref="I144:N144"/>
    <mergeCell ref="C142:H142"/>
    <mergeCell ref="I142:N142"/>
    <mergeCell ref="C143:H143"/>
    <mergeCell ref="I143:N143"/>
    <mergeCell ref="I145:N145"/>
    <mergeCell ref="C149:H149"/>
    <mergeCell ref="I149:N149"/>
    <mergeCell ref="C153:H153"/>
    <mergeCell ref="I153:N153"/>
    <mergeCell ref="I152:N152"/>
    <mergeCell ref="C152:H152"/>
    <mergeCell ref="I150:N150"/>
    <mergeCell ref="C150:H150"/>
    <mergeCell ref="C151:H151"/>
    <mergeCell ref="I151:N151"/>
    <mergeCell ref="C154:H154"/>
    <mergeCell ref="I155:N155"/>
    <mergeCell ref="C155:H155"/>
    <mergeCell ref="C158:H158"/>
    <mergeCell ref="I158:N158"/>
    <mergeCell ref="I154:N154"/>
    <mergeCell ref="C156:H156"/>
    <mergeCell ref="I157:N157"/>
    <mergeCell ref="C160:H160"/>
    <mergeCell ref="C157:H157"/>
    <mergeCell ref="I156:N156"/>
    <mergeCell ref="C159:H159"/>
    <mergeCell ref="I159:N159"/>
    <mergeCell ref="I160:N160"/>
    <mergeCell ref="I163:N163"/>
    <mergeCell ref="C163:H163"/>
    <mergeCell ref="C161:H161"/>
    <mergeCell ref="I161:N161"/>
    <mergeCell ref="I162:N162"/>
    <mergeCell ref="C162:H162"/>
    <mergeCell ref="C164:H164"/>
    <mergeCell ref="C166:H166"/>
    <mergeCell ref="I164:N164"/>
    <mergeCell ref="I166:N166"/>
    <mergeCell ref="C165:H165"/>
    <mergeCell ref="I165:N165"/>
    <mergeCell ref="C168:H168"/>
    <mergeCell ref="I168:N168"/>
    <mergeCell ref="C170:H170"/>
    <mergeCell ref="C167:H167"/>
    <mergeCell ref="I167:N167"/>
    <mergeCell ref="I170:N170"/>
    <mergeCell ref="I175:N175"/>
    <mergeCell ref="I171:N171"/>
    <mergeCell ref="C169:H169"/>
    <mergeCell ref="I169:N169"/>
    <mergeCell ref="I179:N179"/>
    <mergeCell ref="C177:H177"/>
    <mergeCell ref="C179:H179"/>
    <mergeCell ref="I178:N178"/>
    <mergeCell ref="C178:H178"/>
    <mergeCell ref="I177:N177"/>
    <mergeCell ref="I176:N176"/>
    <mergeCell ref="C171:H171"/>
    <mergeCell ref="C172:H172"/>
    <mergeCell ref="I172:N172"/>
    <mergeCell ref="C173:H173"/>
    <mergeCell ref="I173:N173"/>
    <mergeCell ref="C176:H176"/>
    <mergeCell ref="C174:H174"/>
    <mergeCell ref="C175:H175"/>
    <mergeCell ref="I174:N174"/>
    <mergeCell ref="I188:N188"/>
    <mergeCell ref="C188:H188"/>
    <mergeCell ref="C184:H184"/>
    <mergeCell ref="C180:H180"/>
    <mergeCell ref="C187:H187"/>
    <mergeCell ref="C186:H186"/>
    <mergeCell ref="C185:H185"/>
    <mergeCell ref="C182:H182"/>
    <mergeCell ref="C183:H183"/>
    <mergeCell ref="C181:H181"/>
    <mergeCell ref="I180:N180"/>
    <mergeCell ref="I184:N184"/>
    <mergeCell ref="I185:N185"/>
    <mergeCell ref="I186:N186"/>
    <mergeCell ref="I187:N187"/>
    <mergeCell ref="I181:N181"/>
    <mergeCell ref="I183:N183"/>
    <mergeCell ref="I182:N182"/>
    <mergeCell ref="I190:N190"/>
    <mergeCell ref="I196:N196"/>
    <mergeCell ref="C189:H189"/>
    <mergeCell ref="I189:N189"/>
    <mergeCell ref="I194:N194"/>
    <mergeCell ref="I195:N195"/>
    <mergeCell ref="C193:H193"/>
    <mergeCell ref="C190:H190"/>
    <mergeCell ref="C192:H192"/>
    <mergeCell ref="C191:H191"/>
    <mergeCell ref="C209:H209"/>
    <mergeCell ref="I209:N209"/>
    <mergeCell ref="C208:H208"/>
    <mergeCell ref="C211:H211"/>
    <mergeCell ref="I197:N197"/>
    <mergeCell ref="I191:N191"/>
    <mergeCell ref="C194:H194"/>
    <mergeCell ref="C195:H195"/>
    <mergeCell ref="I193:N193"/>
    <mergeCell ref="I192:N192"/>
    <mergeCell ref="C197:H197"/>
    <mergeCell ref="C198:H198"/>
    <mergeCell ref="I201:N201"/>
    <mergeCell ref="I198:N198"/>
    <mergeCell ref="I202:N202"/>
    <mergeCell ref="C213:H213"/>
    <mergeCell ref="I207:N207"/>
    <mergeCell ref="C212:H212"/>
    <mergeCell ref="I211:N211"/>
    <mergeCell ref="C207:H207"/>
    <mergeCell ref="C201:H201"/>
    <mergeCell ref="C204:H204"/>
    <mergeCell ref="I204:N204"/>
    <mergeCell ref="C200:H200"/>
    <mergeCell ref="I200:N200"/>
    <mergeCell ref="C196:H196"/>
    <mergeCell ref="C202:H202"/>
    <mergeCell ref="C199:H199"/>
    <mergeCell ref="I203:N203"/>
    <mergeCell ref="C203:H203"/>
    <mergeCell ref="C205:H205"/>
    <mergeCell ref="I199:N199"/>
    <mergeCell ref="I205:N205"/>
    <mergeCell ref="I214:N214"/>
    <mergeCell ref="C206:H206"/>
    <mergeCell ref="I206:N206"/>
    <mergeCell ref="I213:N213"/>
    <mergeCell ref="C214:H214"/>
    <mergeCell ref="I208:N208"/>
    <mergeCell ref="I212:N212"/>
    <mergeCell ref="C210:H210"/>
    <mergeCell ref="C218:H218"/>
    <mergeCell ref="I218:N218"/>
    <mergeCell ref="I217:N217"/>
    <mergeCell ref="C217:H217"/>
    <mergeCell ref="C215:H215"/>
    <mergeCell ref="C216:H216"/>
    <mergeCell ref="I215:N215"/>
    <mergeCell ref="I216:N216"/>
    <mergeCell ref="I210:N210"/>
    <mergeCell ref="C219:H219"/>
    <mergeCell ref="I225:N225"/>
    <mergeCell ref="I221:N221"/>
    <mergeCell ref="C221:H221"/>
    <mergeCell ref="C223:H223"/>
    <mergeCell ref="C222:H222"/>
    <mergeCell ref="I222:N222"/>
    <mergeCell ref="C220:H220"/>
    <mergeCell ref="I219:N219"/>
    <mergeCell ref="I220:N220"/>
    <mergeCell ref="I223:N223"/>
    <mergeCell ref="C226:H226"/>
    <mergeCell ref="C225:H225"/>
    <mergeCell ref="C227:H227"/>
    <mergeCell ref="C224:H224"/>
    <mergeCell ref="I226:N226"/>
    <mergeCell ref="I224:N224"/>
    <mergeCell ref="I227:N227"/>
    <mergeCell ref="C235:H235"/>
    <mergeCell ref="I235:N235"/>
    <mergeCell ref="C231:H231"/>
    <mergeCell ref="I229:N229"/>
    <mergeCell ref="I230:N230"/>
    <mergeCell ref="C230:H230"/>
    <mergeCell ref="C233:H233"/>
    <mergeCell ref="I233:N233"/>
    <mergeCell ref="C232:H232"/>
    <mergeCell ref="I232:N232"/>
    <mergeCell ref="C234:H234"/>
    <mergeCell ref="C228:H228"/>
    <mergeCell ref="I231:N231"/>
    <mergeCell ref="I234:N234"/>
    <mergeCell ref="I228:N228"/>
    <mergeCell ref="C229:H229"/>
    <mergeCell ref="C243:H243"/>
    <mergeCell ref="C239:H239"/>
    <mergeCell ref="I239:N239"/>
    <mergeCell ref="C240:H240"/>
    <mergeCell ref="C241:H241"/>
    <mergeCell ref="C242:H242"/>
    <mergeCell ref="I243:N243"/>
    <mergeCell ref="I240:N240"/>
    <mergeCell ref="I241:N241"/>
    <mergeCell ref="I242:N242"/>
    <mergeCell ref="C236:H236"/>
    <mergeCell ref="I236:N236"/>
    <mergeCell ref="C238:H238"/>
    <mergeCell ref="I237:N237"/>
    <mergeCell ref="C237:H237"/>
    <mergeCell ref="I238:N238"/>
    <mergeCell ref="C249:H249"/>
    <mergeCell ref="I249:N249"/>
    <mergeCell ref="C245:H245"/>
    <mergeCell ref="C244:H244"/>
    <mergeCell ref="I244:N244"/>
    <mergeCell ref="I245:N245"/>
    <mergeCell ref="C254:H254"/>
    <mergeCell ref="I254:N254"/>
    <mergeCell ref="I246:N246"/>
    <mergeCell ref="C247:H247"/>
    <mergeCell ref="I251:N251"/>
    <mergeCell ref="C251:H251"/>
    <mergeCell ref="C250:H250"/>
    <mergeCell ref="C248:H248"/>
    <mergeCell ref="I250:N250"/>
    <mergeCell ref="C246:H246"/>
    <mergeCell ref="C258:H258"/>
    <mergeCell ref="I258:N258"/>
    <mergeCell ref="C255:H255"/>
    <mergeCell ref="I255:N255"/>
    <mergeCell ref="I248:N248"/>
    <mergeCell ref="I247:N247"/>
    <mergeCell ref="C252:H252"/>
    <mergeCell ref="I252:N252"/>
    <mergeCell ref="C253:H253"/>
    <mergeCell ref="I253:N253"/>
    <mergeCell ref="C261:H261"/>
    <mergeCell ref="I261:N261"/>
    <mergeCell ref="C260:H260"/>
    <mergeCell ref="I260:N260"/>
    <mergeCell ref="C256:H256"/>
    <mergeCell ref="I256:N256"/>
    <mergeCell ref="C259:H259"/>
    <mergeCell ref="I259:N259"/>
    <mergeCell ref="C257:H257"/>
    <mergeCell ref="I257:N257"/>
    <mergeCell ref="C271:H271"/>
    <mergeCell ref="C262:H262"/>
    <mergeCell ref="I262:N262"/>
    <mergeCell ref="I264:N264"/>
    <mergeCell ref="I265:N265"/>
    <mergeCell ref="C266:H266"/>
    <mergeCell ref="C265:H265"/>
    <mergeCell ref="C264:H264"/>
    <mergeCell ref="I268:N268"/>
    <mergeCell ref="I270:N270"/>
    <mergeCell ref="I272:N272"/>
    <mergeCell ref="I273:N273"/>
    <mergeCell ref="I266:N266"/>
    <mergeCell ref="C267:H267"/>
    <mergeCell ref="I271:N271"/>
    <mergeCell ref="I267:N267"/>
    <mergeCell ref="C268:H268"/>
    <mergeCell ref="C270:H270"/>
    <mergeCell ref="C269:H269"/>
    <mergeCell ref="I269:N269"/>
    <mergeCell ref="I274:N274"/>
    <mergeCell ref="I278:N278"/>
    <mergeCell ref="C263:H263"/>
    <mergeCell ref="I263:N263"/>
    <mergeCell ref="C278:H278"/>
    <mergeCell ref="I277:N277"/>
    <mergeCell ref="C272:H272"/>
    <mergeCell ref="C274:H274"/>
    <mergeCell ref="C277:H277"/>
    <mergeCell ref="C273:H273"/>
    <mergeCell ref="C281:H281"/>
    <mergeCell ref="I281:N281"/>
    <mergeCell ref="C279:H279"/>
    <mergeCell ref="I284:N284"/>
    <mergeCell ref="I283:N283"/>
    <mergeCell ref="I282:N282"/>
    <mergeCell ref="I279:N279"/>
    <mergeCell ref="C282:H282"/>
    <mergeCell ref="I275:N275"/>
    <mergeCell ref="I276:N276"/>
    <mergeCell ref="C275:H275"/>
    <mergeCell ref="I280:N280"/>
    <mergeCell ref="C280:H280"/>
    <mergeCell ref="C276:H276"/>
    <mergeCell ref="I289:N289"/>
    <mergeCell ref="C285:H285"/>
    <mergeCell ref="C283:H283"/>
    <mergeCell ref="C289:H289"/>
    <mergeCell ref="I288:N288"/>
    <mergeCell ref="C288:H288"/>
    <mergeCell ref="I285:N285"/>
    <mergeCell ref="I287:N287"/>
    <mergeCell ref="C284:H284"/>
    <mergeCell ref="C287:H287"/>
    <mergeCell ref="C286:H286"/>
    <mergeCell ref="I286:N286"/>
    <mergeCell ref="C294:H294"/>
    <mergeCell ref="I294:N294"/>
    <mergeCell ref="C293:H293"/>
    <mergeCell ref="C290:H290"/>
    <mergeCell ref="I291:N291"/>
    <mergeCell ref="C291:H291"/>
    <mergeCell ref="I292:N292"/>
    <mergeCell ref="I293:N293"/>
    <mergeCell ref="C292:H292"/>
    <mergeCell ref="I290:N290"/>
    <mergeCell ref="C295:H295"/>
    <mergeCell ref="C298:H298"/>
    <mergeCell ref="C296:H296"/>
    <mergeCell ref="I296:N296"/>
    <mergeCell ref="I297:N297"/>
    <mergeCell ref="C297:H297"/>
    <mergeCell ref="I295:N295"/>
    <mergeCell ref="I298:N298"/>
    <mergeCell ref="C299:H299"/>
    <mergeCell ref="I299:N299"/>
    <mergeCell ref="I305:N305"/>
    <mergeCell ref="C302:H302"/>
    <mergeCell ref="I300:N300"/>
    <mergeCell ref="I302:N302"/>
    <mergeCell ref="I303:N303"/>
    <mergeCell ref="C300:H300"/>
    <mergeCell ref="C303:H303"/>
    <mergeCell ref="I304:N304"/>
    <mergeCell ref="I319:N319"/>
    <mergeCell ref="I316:N316"/>
    <mergeCell ref="C313:H313"/>
    <mergeCell ref="I301:N301"/>
    <mergeCell ref="C301:H301"/>
    <mergeCell ref="I317:N317"/>
    <mergeCell ref="I313:N313"/>
    <mergeCell ref="C310:H310"/>
    <mergeCell ref="C311:H311"/>
    <mergeCell ref="I311:N311"/>
    <mergeCell ref="C319:H319"/>
    <mergeCell ref="C307:H307"/>
    <mergeCell ref="C308:H308"/>
    <mergeCell ref="C312:H312"/>
    <mergeCell ref="C317:H317"/>
    <mergeCell ref="C318:H318"/>
    <mergeCell ref="I318:N318"/>
    <mergeCell ref="I314:N314"/>
    <mergeCell ref="I310:N310"/>
    <mergeCell ref="I312:N312"/>
    <mergeCell ref="C316:H316"/>
    <mergeCell ref="C315:H315"/>
    <mergeCell ref="I306:N306"/>
    <mergeCell ref="I307:N307"/>
    <mergeCell ref="I309:N309"/>
    <mergeCell ref="C305:H305"/>
    <mergeCell ref="C306:H306"/>
    <mergeCell ref="C304:H304"/>
    <mergeCell ref="C322:H322"/>
    <mergeCell ref="C309:H309"/>
    <mergeCell ref="I308:N308"/>
    <mergeCell ref="C320:H320"/>
    <mergeCell ref="I320:N320"/>
    <mergeCell ref="C321:H321"/>
    <mergeCell ref="I321:N321"/>
    <mergeCell ref="I322:N322"/>
    <mergeCell ref="C314:H314"/>
    <mergeCell ref="I315:N315"/>
    <mergeCell ref="C327:H327"/>
    <mergeCell ref="I327:N327"/>
    <mergeCell ref="I324:N324"/>
    <mergeCell ref="C323:H323"/>
    <mergeCell ref="I323:N323"/>
    <mergeCell ref="C325:H325"/>
    <mergeCell ref="I325:N325"/>
    <mergeCell ref="C324:H324"/>
    <mergeCell ref="C326:H326"/>
    <mergeCell ref="I326:N326"/>
    <mergeCell ref="C328:H328"/>
    <mergeCell ref="I328:N328"/>
    <mergeCell ref="C331:H331"/>
    <mergeCell ref="C329:H329"/>
    <mergeCell ref="I329:N329"/>
    <mergeCell ref="C330:H330"/>
    <mergeCell ref="I332:N332"/>
    <mergeCell ref="I330:N330"/>
    <mergeCell ref="C335:H335"/>
    <mergeCell ref="C334:H334"/>
    <mergeCell ref="I334:N334"/>
    <mergeCell ref="I335:N335"/>
    <mergeCell ref="C333:H333"/>
    <mergeCell ref="I333:N333"/>
    <mergeCell ref="C336:H336"/>
    <mergeCell ref="I331:N331"/>
    <mergeCell ref="I349:N349"/>
    <mergeCell ref="I343:N343"/>
    <mergeCell ref="C349:H349"/>
    <mergeCell ref="C347:H347"/>
    <mergeCell ref="I346:N346"/>
    <mergeCell ref="C348:H348"/>
    <mergeCell ref="I348:N348"/>
    <mergeCell ref="C332:H332"/>
    <mergeCell ref="C344:H344"/>
    <mergeCell ref="C342:H342"/>
    <mergeCell ref="C341:H341"/>
    <mergeCell ref="C346:H346"/>
    <mergeCell ref="C343:H343"/>
    <mergeCell ref="I347:N347"/>
    <mergeCell ref="I342:N342"/>
    <mergeCell ref="I344:N344"/>
    <mergeCell ref="C345:H345"/>
    <mergeCell ref="I345:N345"/>
    <mergeCell ref="C337:H337"/>
    <mergeCell ref="I337:N337"/>
    <mergeCell ref="I338:N338"/>
    <mergeCell ref="I340:N340"/>
    <mergeCell ref="I339:N339"/>
    <mergeCell ref="C340:H340"/>
    <mergeCell ref="C338:H338"/>
    <mergeCell ref="C339:H339"/>
    <mergeCell ref="C352:H352"/>
    <mergeCell ref="I350:N350"/>
    <mergeCell ref="I352:N352"/>
    <mergeCell ref="C351:H351"/>
    <mergeCell ref="I351:N351"/>
    <mergeCell ref="C350:H350"/>
    <mergeCell ref="C353:H353"/>
    <mergeCell ref="I353:N353"/>
    <mergeCell ref="C354:H354"/>
    <mergeCell ref="I354:N354"/>
    <mergeCell ref="C356:H356"/>
    <mergeCell ref="I355:N355"/>
    <mergeCell ref="I356:N356"/>
    <mergeCell ref="C359:H359"/>
    <mergeCell ref="C358:H358"/>
    <mergeCell ref="I358:N358"/>
    <mergeCell ref="I357:N357"/>
    <mergeCell ref="C357:H357"/>
    <mergeCell ref="C355:H355"/>
    <mergeCell ref="C360:H360"/>
    <mergeCell ref="C361:H361"/>
    <mergeCell ref="C364:H364"/>
    <mergeCell ref="I364:N364"/>
    <mergeCell ref="C363:H363"/>
    <mergeCell ref="I360:N360"/>
    <mergeCell ref="C362:H362"/>
    <mergeCell ref="I362:N362"/>
    <mergeCell ref="I361:N361"/>
    <mergeCell ref="C365:H365"/>
    <mergeCell ref="I365:N365"/>
    <mergeCell ref="I363:N363"/>
    <mergeCell ref="I373:N373"/>
    <mergeCell ref="I367:N367"/>
    <mergeCell ref="C366:H366"/>
    <mergeCell ref="I366:N366"/>
    <mergeCell ref="C367:H367"/>
    <mergeCell ref="I369:N369"/>
    <mergeCell ref="C372:H372"/>
    <mergeCell ref="C370:H370"/>
    <mergeCell ref="I370:N370"/>
    <mergeCell ref="C368:H368"/>
    <mergeCell ref="I368:N368"/>
    <mergeCell ref="C369:H369"/>
    <mergeCell ref="C371:H371"/>
    <mergeCell ref="I371:N371"/>
    <mergeCell ref="C375:H375"/>
    <mergeCell ref="I375:N375"/>
    <mergeCell ref="I374:N374"/>
    <mergeCell ref="C373:H373"/>
    <mergeCell ref="I372:N372"/>
    <mergeCell ref="C374:H374"/>
    <mergeCell ref="C376:H376"/>
    <mergeCell ref="C381:H381"/>
    <mergeCell ref="I381:N381"/>
    <mergeCell ref="I377:N377"/>
    <mergeCell ref="C378:H378"/>
    <mergeCell ref="C380:H380"/>
    <mergeCell ref="I380:N380"/>
    <mergeCell ref="I378:N378"/>
    <mergeCell ref="I376:N376"/>
    <mergeCell ref="C382:H382"/>
    <mergeCell ref="I390:N390"/>
    <mergeCell ref="C390:H390"/>
    <mergeCell ref="C389:H389"/>
    <mergeCell ref="C387:H387"/>
    <mergeCell ref="I387:N387"/>
    <mergeCell ref="C384:H384"/>
    <mergeCell ref="I384:N384"/>
    <mergeCell ref="C386:H386"/>
    <mergeCell ref="I388:N388"/>
    <mergeCell ref="C391:H391"/>
    <mergeCell ref="I391:N391"/>
    <mergeCell ref="I389:N389"/>
    <mergeCell ref="C393:H393"/>
    <mergeCell ref="C392:H392"/>
    <mergeCell ref="I392:N392"/>
    <mergeCell ref="I393:N393"/>
    <mergeCell ref="C396:H396"/>
    <mergeCell ref="I396:N396"/>
    <mergeCell ref="I394:N394"/>
    <mergeCell ref="C397:H397"/>
    <mergeCell ref="I397:N397"/>
    <mergeCell ref="C398:H398"/>
    <mergeCell ref="C394:H394"/>
    <mergeCell ref="I398:N398"/>
    <mergeCell ref="C385:H385"/>
    <mergeCell ref="I385:N385"/>
    <mergeCell ref="C379:H379"/>
    <mergeCell ref="I379:N379"/>
    <mergeCell ref="C377:H377"/>
    <mergeCell ref="C395:H395"/>
    <mergeCell ref="I383:N383"/>
    <mergeCell ref="C383:H383"/>
    <mergeCell ref="C388:H388"/>
    <mergeCell ref="I395:N395"/>
    <mergeCell ref="I386:N386"/>
    <mergeCell ref="W5:W7"/>
    <mergeCell ref="I7:N7"/>
    <mergeCell ref="U3:U6"/>
    <mergeCell ref="T3:T7"/>
    <mergeCell ref="V5:V7"/>
    <mergeCell ref="I382:N382"/>
    <mergeCell ref="I359:N359"/>
    <mergeCell ref="I341:N341"/>
    <mergeCell ref="I336:N336"/>
    <mergeCell ref="C399:H399"/>
    <mergeCell ref="I399:N399"/>
    <mergeCell ref="C400:H400"/>
    <mergeCell ref="I400:N400"/>
    <mergeCell ref="C401:H401"/>
    <mergeCell ref="I401:N401"/>
    <mergeCell ref="C402:H402"/>
    <mergeCell ref="I402:N402"/>
    <mergeCell ref="C403:H403"/>
    <mergeCell ref="I403:N403"/>
    <mergeCell ref="C404:H404"/>
    <mergeCell ref="I404:N404"/>
    <mergeCell ref="C405:H405"/>
    <mergeCell ref="I405:N405"/>
    <mergeCell ref="C406:H406"/>
    <mergeCell ref="I406:N406"/>
    <mergeCell ref="C407:H407"/>
    <mergeCell ref="I407:N407"/>
    <mergeCell ref="C408:H408"/>
    <mergeCell ref="I408:N408"/>
    <mergeCell ref="C409:H409"/>
    <mergeCell ref="I409:N409"/>
    <mergeCell ref="C410:H410"/>
    <mergeCell ref="I410:N410"/>
    <mergeCell ref="C411:H411"/>
    <mergeCell ref="I411:N411"/>
    <mergeCell ref="C412:H412"/>
    <mergeCell ref="I412:N412"/>
    <mergeCell ref="C413:H413"/>
    <mergeCell ref="I413:N413"/>
    <mergeCell ref="C414:H414"/>
    <mergeCell ref="I414:N414"/>
    <mergeCell ref="C415:H415"/>
    <mergeCell ref="I415:N415"/>
    <mergeCell ref="C416:H416"/>
    <mergeCell ref="I416:N416"/>
    <mergeCell ref="C417:H417"/>
    <mergeCell ref="I417:N417"/>
    <mergeCell ref="C418:H418"/>
    <mergeCell ref="I418:N418"/>
    <mergeCell ref="C419:H419"/>
    <mergeCell ref="I419:N419"/>
    <mergeCell ref="C420:H420"/>
    <mergeCell ref="I420:N420"/>
    <mergeCell ref="C421:H421"/>
    <mergeCell ref="I421:N421"/>
    <mergeCell ref="C422:H422"/>
    <mergeCell ref="I422:N422"/>
    <mergeCell ref="C423:H423"/>
    <mergeCell ref="I423:N423"/>
    <mergeCell ref="C424:H424"/>
    <mergeCell ref="I424:N424"/>
    <mergeCell ref="C425:H425"/>
    <mergeCell ref="I425:N425"/>
    <mergeCell ref="C426:H426"/>
    <mergeCell ref="I426:N426"/>
    <mergeCell ref="C427:H427"/>
    <mergeCell ref="I427:N427"/>
    <mergeCell ref="C428:H428"/>
    <mergeCell ref="I428:N428"/>
    <mergeCell ref="C429:H429"/>
    <mergeCell ref="I429:N429"/>
    <mergeCell ref="C430:H430"/>
    <mergeCell ref="I430:N430"/>
    <mergeCell ref="C431:H431"/>
    <mergeCell ref="I431:N431"/>
    <mergeCell ref="C432:H432"/>
    <mergeCell ref="I432:N432"/>
    <mergeCell ref="C433:H433"/>
    <mergeCell ref="I433:N433"/>
    <mergeCell ref="C434:H434"/>
    <mergeCell ref="I434:N434"/>
    <mergeCell ref="C435:H435"/>
    <mergeCell ref="I435:N435"/>
    <mergeCell ref="C436:H436"/>
    <mergeCell ref="I436:N436"/>
    <mergeCell ref="C437:H437"/>
    <mergeCell ref="I437:N437"/>
    <mergeCell ref="C438:H438"/>
    <mergeCell ref="I438:N438"/>
    <mergeCell ref="C439:H439"/>
    <mergeCell ref="I439:N439"/>
    <mergeCell ref="C440:H440"/>
    <mergeCell ref="I440:N440"/>
    <mergeCell ref="C441:H441"/>
    <mergeCell ref="I441:N441"/>
    <mergeCell ref="C442:H442"/>
    <mergeCell ref="I442:N442"/>
    <mergeCell ref="C443:H443"/>
    <mergeCell ref="I443:N443"/>
    <mergeCell ref="C444:H444"/>
    <mergeCell ref="I444:N444"/>
    <mergeCell ref="C445:H445"/>
    <mergeCell ref="I445:N445"/>
    <mergeCell ref="C446:H446"/>
    <mergeCell ref="I446:N446"/>
    <mergeCell ref="C447:H447"/>
    <mergeCell ref="I447:N447"/>
    <mergeCell ref="C448:H448"/>
    <mergeCell ref="I448:N448"/>
    <mergeCell ref="C449:H449"/>
    <mergeCell ref="I449:N449"/>
    <mergeCell ref="C450:H450"/>
    <mergeCell ref="I450:N450"/>
    <mergeCell ref="C451:H451"/>
    <mergeCell ref="I451:N451"/>
    <mergeCell ref="C452:H452"/>
    <mergeCell ref="I452:N452"/>
    <mergeCell ref="C453:H453"/>
    <mergeCell ref="I453:N453"/>
    <mergeCell ref="C454:H454"/>
    <mergeCell ref="I454:N454"/>
    <mergeCell ref="C455:H455"/>
    <mergeCell ref="I455:N455"/>
    <mergeCell ref="C456:H456"/>
    <mergeCell ref="I456:N456"/>
    <mergeCell ref="C457:H457"/>
    <mergeCell ref="I457:N457"/>
    <mergeCell ref="C458:H458"/>
    <mergeCell ref="I458:N458"/>
    <mergeCell ref="C459:H459"/>
    <mergeCell ref="I459:N459"/>
    <mergeCell ref="C460:H460"/>
    <mergeCell ref="I460:N460"/>
    <mergeCell ref="C461:H461"/>
    <mergeCell ref="I461:N461"/>
    <mergeCell ref="C462:H462"/>
    <mergeCell ref="I462:N462"/>
    <mergeCell ref="C463:H463"/>
    <mergeCell ref="I463:N463"/>
    <mergeCell ref="C464:H464"/>
    <mergeCell ref="I464:N464"/>
    <mergeCell ref="C465:H465"/>
    <mergeCell ref="I465:N465"/>
    <mergeCell ref="C466:H466"/>
    <mergeCell ref="I466:N466"/>
    <mergeCell ref="C467:H467"/>
    <mergeCell ref="I467:N467"/>
    <mergeCell ref="C468:H468"/>
    <mergeCell ref="I468:N468"/>
    <mergeCell ref="C469:H469"/>
    <mergeCell ref="I469:N469"/>
    <mergeCell ref="C470:H470"/>
    <mergeCell ref="I470:N470"/>
    <mergeCell ref="C471:H471"/>
    <mergeCell ref="I471:N471"/>
    <mergeCell ref="C472:H472"/>
    <mergeCell ref="I472:N472"/>
    <mergeCell ref="C473:H473"/>
    <mergeCell ref="I473:N473"/>
    <mergeCell ref="C474:H474"/>
    <mergeCell ref="I474:N474"/>
    <mergeCell ref="C475:H475"/>
    <mergeCell ref="I475:N475"/>
    <mergeCell ref="C476:H476"/>
    <mergeCell ref="I476:N476"/>
    <mergeCell ref="C477:H477"/>
    <mergeCell ref="I477:N477"/>
    <mergeCell ref="C478:H478"/>
    <mergeCell ref="I478:N478"/>
    <mergeCell ref="C479:H479"/>
    <mergeCell ref="I479:N479"/>
    <mergeCell ref="C480:H480"/>
    <mergeCell ref="I480:N480"/>
    <mergeCell ref="C481:H481"/>
    <mergeCell ref="I481:N481"/>
    <mergeCell ref="C482:H482"/>
    <mergeCell ref="I482:N482"/>
    <mergeCell ref="C483:H483"/>
    <mergeCell ref="I483:N483"/>
    <mergeCell ref="C484:H484"/>
    <mergeCell ref="I484:N484"/>
    <mergeCell ref="C485:H485"/>
    <mergeCell ref="I485:N485"/>
    <mergeCell ref="C486:H486"/>
    <mergeCell ref="I486:N486"/>
    <mergeCell ref="C487:H487"/>
    <mergeCell ref="I487:N487"/>
    <mergeCell ref="C488:H488"/>
    <mergeCell ref="I488:N488"/>
    <mergeCell ref="C489:H489"/>
    <mergeCell ref="I489:N489"/>
    <mergeCell ref="C490:H490"/>
    <mergeCell ref="I490:N490"/>
    <mergeCell ref="C491:H491"/>
    <mergeCell ref="I491:N491"/>
    <mergeCell ref="C492:H492"/>
    <mergeCell ref="I492:N492"/>
    <mergeCell ref="C493:H493"/>
    <mergeCell ref="I493:N493"/>
    <mergeCell ref="C494:H494"/>
    <mergeCell ref="I494:N494"/>
    <mergeCell ref="C495:H495"/>
    <mergeCell ref="I495:N495"/>
    <mergeCell ref="C496:H496"/>
    <mergeCell ref="I496:N496"/>
    <mergeCell ref="C497:H497"/>
    <mergeCell ref="I497:N497"/>
    <mergeCell ref="C498:H498"/>
    <mergeCell ref="I498:N498"/>
    <mergeCell ref="C499:H499"/>
    <mergeCell ref="I499:N499"/>
    <mergeCell ref="C500:H500"/>
    <mergeCell ref="I500:N500"/>
    <mergeCell ref="C501:H501"/>
    <mergeCell ref="I501:N501"/>
    <mergeCell ref="C502:H502"/>
    <mergeCell ref="I502:N502"/>
    <mergeCell ref="C503:H503"/>
    <mergeCell ref="I503:N503"/>
    <mergeCell ref="C504:H504"/>
    <mergeCell ref="I504:N504"/>
    <mergeCell ref="C505:H505"/>
    <mergeCell ref="I505:N505"/>
    <mergeCell ref="C506:H506"/>
    <mergeCell ref="I506:N506"/>
    <mergeCell ref="C507:H507"/>
    <mergeCell ref="I507:N507"/>
    <mergeCell ref="C508:H508"/>
    <mergeCell ref="I508:N508"/>
    <mergeCell ref="C509:H509"/>
    <mergeCell ref="I509:N509"/>
    <mergeCell ref="C510:H510"/>
    <mergeCell ref="I510:N510"/>
    <mergeCell ref="C511:H511"/>
    <mergeCell ref="I511:N511"/>
    <mergeCell ref="C512:H512"/>
    <mergeCell ref="I512:N512"/>
    <mergeCell ref="C513:H513"/>
    <mergeCell ref="I513:N513"/>
    <mergeCell ref="C514:H514"/>
    <mergeCell ref="I514:N514"/>
    <mergeCell ref="C515:H515"/>
    <mergeCell ref="I515:N515"/>
    <mergeCell ref="C516:H516"/>
    <mergeCell ref="I516:N516"/>
    <mergeCell ref="C517:H517"/>
    <mergeCell ref="I517:N517"/>
    <mergeCell ref="C518:H518"/>
    <mergeCell ref="I518:N518"/>
    <mergeCell ref="C519:H519"/>
    <mergeCell ref="I519:N519"/>
    <mergeCell ref="C520:H520"/>
    <mergeCell ref="I520:N520"/>
    <mergeCell ref="C521:H521"/>
    <mergeCell ref="I521:N521"/>
    <mergeCell ref="C522:H522"/>
    <mergeCell ref="I522:N522"/>
    <mergeCell ref="C523:H523"/>
    <mergeCell ref="I523:N523"/>
    <mergeCell ref="C524:H524"/>
    <mergeCell ref="I524:N524"/>
    <mergeCell ref="C525:H525"/>
    <mergeCell ref="I525:N525"/>
    <mergeCell ref="C526:H526"/>
    <mergeCell ref="I526:N526"/>
    <mergeCell ref="C527:H527"/>
    <mergeCell ref="I527:N527"/>
    <mergeCell ref="C528:H528"/>
    <mergeCell ref="I528:N528"/>
    <mergeCell ref="C529:H529"/>
    <mergeCell ref="I529:N529"/>
    <mergeCell ref="C530:H530"/>
    <mergeCell ref="I530:N530"/>
    <mergeCell ref="C531:H531"/>
    <mergeCell ref="I531:N531"/>
    <mergeCell ref="C532:H532"/>
    <mergeCell ref="I532:N532"/>
    <mergeCell ref="C533:H533"/>
    <mergeCell ref="I533:N533"/>
    <mergeCell ref="C534:H534"/>
    <mergeCell ref="I534:N534"/>
    <mergeCell ref="C535:H535"/>
    <mergeCell ref="I535:N535"/>
    <mergeCell ref="C536:H536"/>
    <mergeCell ref="I536:N536"/>
    <mergeCell ref="C537:H537"/>
    <mergeCell ref="I537:N537"/>
    <mergeCell ref="C538:H538"/>
    <mergeCell ref="I538:N538"/>
    <mergeCell ref="C539:H539"/>
    <mergeCell ref="I539:N539"/>
    <mergeCell ref="C540:H540"/>
    <mergeCell ref="I540:N540"/>
    <mergeCell ref="C541:H541"/>
    <mergeCell ref="I541:N541"/>
    <mergeCell ref="C542:H542"/>
    <mergeCell ref="I542:N542"/>
    <mergeCell ref="C543:H543"/>
    <mergeCell ref="I543:N543"/>
    <mergeCell ref="C544:H544"/>
    <mergeCell ref="I544:N544"/>
    <mergeCell ref="C545:H545"/>
    <mergeCell ref="I545:N545"/>
    <mergeCell ref="C546:H546"/>
    <mergeCell ref="I546:N546"/>
    <mergeCell ref="C547:H547"/>
    <mergeCell ref="I547:N547"/>
    <mergeCell ref="C548:H548"/>
    <mergeCell ref="I548:N548"/>
    <mergeCell ref="C549:H549"/>
    <mergeCell ref="I549:N549"/>
    <mergeCell ref="C550:H550"/>
    <mergeCell ref="I550:N550"/>
    <mergeCell ref="C551:H551"/>
    <mergeCell ref="I551:N551"/>
    <mergeCell ref="C552:H552"/>
    <mergeCell ref="I552:N552"/>
    <mergeCell ref="C553:H553"/>
    <mergeCell ref="I553:N553"/>
    <mergeCell ref="C554:H554"/>
    <mergeCell ref="I554:N554"/>
    <mergeCell ref="C555:H555"/>
    <mergeCell ref="I555:N555"/>
    <mergeCell ref="C556:H556"/>
    <mergeCell ref="I556:N556"/>
    <mergeCell ref="C557:H557"/>
    <mergeCell ref="I557:N557"/>
    <mergeCell ref="C558:H558"/>
    <mergeCell ref="I558:N558"/>
    <mergeCell ref="C559:H559"/>
    <mergeCell ref="I559:N559"/>
    <mergeCell ref="C560:H560"/>
    <mergeCell ref="I560:N560"/>
    <mergeCell ref="C561:H561"/>
    <mergeCell ref="I561:N561"/>
    <mergeCell ref="C562:H562"/>
    <mergeCell ref="I562:N562"/>
    <mergeCell ref="C563:H563"/>
    <mergeCell ref="I563:N563"/>
    <mergeCell ref="C564:H564"/>
    <mergeCell ref="I564:N564"/>
    <mergeCell ref="C565:H565"/>
    <mergeCell ref="I565:N565"/>
    <mergeCell ref="C566:H566"/>
    <mergeCell ref="I566:N566"/>
    <mergeCell ref="C567:H567"/>
    <mergeCell ref="I567:N567"/>
    <mergeCell ref="C568:H568"/>
    <mergeCell ref="I568:N568"/>
    <mergeCell ref="C569:H569"/>
    <mergeCell ref="I569:N569"/>
    <mergeCell ref="C570:H570"/>
    <mergeCell ref="I570:N570"/>
    <mergeCell ref="C571:H571"/>
    <mergeCell ref="I571:N571"/>
    <mergeCell ref="C572:H572"/>
    <mergeCell ref="I572:N572"/>
    <mergeCell ref="C573:H573"/>
    <mergeCell ref="I573:N573"/>
    <mergeCell ref="C574:H574"/>
    <mergeCell ref="I574:N574"/>
    <mergeCell ref="C575:H575"/>
    <mergeCell ref="I575:N575"/>
    <mergeCell ref="C576:H576"/>
    <mergeCell ref="I576:N576"/>
    <mergeCell ref="C577:H577"/>
    <mergeCell ref="I577:N577"/>
    <mergeCell ref="C578:H578"/>
    <mergeCell ref="I578:N578"/>
    <mergeCell ref="C579:H579"/>
    <mergeCell ref="I579:N579"/>
    <mergeCell ref="C580:H580"/>
    <mergeCell ref="I580:N580"/>
    <mergeCell ref="C581:H581"/>
    <mergeCell ref="I581:N581"/>
    <mergeCell ref="C582:H582"/>
    <mergeCell ref="I582:N582"/>
    <mergeCell ref="C583:H583"/>
    <mergeCell ref="I583:N583"/>
    <mergeCell ref="C584:H584"/>
    <mergeCell ref="I584:N584"/>
    <mergeCell ref="C585:H585"/>
    <mergeCell ref="I585:N585"/>
    <mergeCell ref="C586:H586"/>
    <mergeCell ref="I586:N586"/>
    <mergeCell ref="C587:H587"/>
    <mergeCell ref="I587:N587"/>
    <mergeCell ref="C588:H588"/>
    <mergeCell ref="I588:N588"/>
    <mergeCell ref="C589:H589"/>
    <mergeCell ref="I589:N589"/>
    <mergeCell ref="C590:H590"/>
    <mergeCell ref="I590:N590"/>
    <mergeCell ref="C591:H591"/>
    <mergeCell ref="I591:N591"/>
    <mergeCell ref="C592:H592"/>
    <mergeCell ref="I592:N592"/>
    <mergeCell ref="C593:H593"/>
    <mergeCell ref="I593:N593"/>
    <mergeCell ref="C594:H594"/>
    <mergeCell ref="I594:N594"/>
    <mergeCell ref="C595:H595"/>
    <mergeCell ref="I595:N595"/>
    <mergeCell ref="C596:H596"/>
    <mergeCell ref="I596:N596"/>
    <mergeCell ref="C597:H597"/>
    <mergeCell ref="I597:N597"/>
    <mergeCell ref="C598:H598"/>
    <mergeCell ref="I598:N598"/>
    <mergeCell ref="C599:H599"/>
    <mergeCell ref="I599:N599"/>
    <mergeCell ref="C600:H600"/>
    <mergeCell ref="I600:N600"/>
    <mergeCell ref="C601:H601"/>
    <mergeCell ref="I601:N601"/>
    <mergeCell ref="C602:H602"/>
    <mergeCell ref="I602:N602"/>
    <mergeCell ref="C603:H603"/>
    <mergeCell ref="I603:N603"/>
    <mergeCell ref="C604:H604"/>
    <mergeCell ref="I604:N604"/>
    <mergeCell ref="C605:H605"/>
    <mergeCell ref="I605:N605"/>
    <mergeCell ref="C606:H606"/>
    <mergeCell ref="I606:N606"/>
    <mergeCell ref="C607:H607"/>
    <mergeCell ref="I607:N607"/>
    <mergeCell ref="C608:H608"/>
    <mergeCell ref="I608:N608"/>
    <mergeCell ref="C609:H609"/>
    <mergeCell ref="I609:N609"/>
    <mergeCell ref="C610:H610"/>
    <mergeCell ref="I610:N610"/>
    <mergeCell ref="C611:H611"/>
    <mergeCell ref="I611:N611"/>
    <mergeCell ref="C612:H612"/>
    <mergeCell ref="I612:N612"/>
    <mergeCell ref="C613:H613"/>
    <mergeCell ref="I613:N613"/>
    <mergeCell ref="C614:H614"/>
    <mergeCell ref="I614:N614"/>
    <mergeCell ref="C615:H615"/>
    <mergeCell ref="I615:N615"/>
    <mergeCell ref="C616:H616"/>
    <mergeCell ref="I616:N616"/>
    <mergeCell ref="C617:H617"/>
    <mergeCell ref="I617:N617"/>
    <mergeCell ref="C618:H618"/>
    <mergeCell ref="I618:N618"/>
    <mergeCell ref="C619:H619"/>
    <mergeCell ref="I619:N619"/>
    <mergeCell ref="C620:H620"/>
    <mergeCell ref="I620:N620"/>
    <mergeCell ref="C621:H621"/>
    <mergeCell ref="I621:N621"/>
    <mergeCell ref="C622:H622"/>
    <mergeCell ref="I622:N622"/>
    <mergeCell ref="C623:H623"/>
    <mergeCell ref="I623:N623"/>
    <mergeCell ref="C624:H624"/>
    <mergeCell ref="I624:N624"/>
    <mergeCell ref="C625:H625"/>
    <mergeCell ref="I625:N625"/>
    <mergeCell ref="C626:H626"/>
    <mergeCell ref="I626:N626"/>
    <mergeCell ref="C627:H627"/>
    <mergeCell ref="I627:N627"/>
    <mergeCell ref="C628:H628"/>
    <mergeCell ref="I628:N628"/>
    <mergeCell ref="C629:H629"/>
    <mergeCell ref="I629:N629"/>
    <mergeCell ref="C630:H630"/>
    <mergeCell ref="I630:N630"/>
    <mergeCell ref="C631:H631"/>
    <mergeCell ref="I631:N631"/>
    <mergeCell ref="C632:H632"/>
    <mergeCell ref="I632:N632"/>
    <mergeCell ref="C633:H633"/>
    <mergeCell ref="I633:N633"/>
    <mergeCell ref="C634:H634"/>
    <mergeCell ref="I634:N634"/>
    <mergeCell ref="C635:H635"/>
    <mergeCell ref="I635:N635"/>
    <mergeCell ref="C636:H636"/>
    <mergeCell ref="I636:N636"/>
    <mergeCell ref="C637:H637"/>
    <mergeCell ref="I637:N637"/>
    <mergeCell ref="C638:H638"/>
    <mergeCell ref="I638:N638"/>
    <mergeCell ref="C639:H639"/>
    <mergeCell ref="I639:N639"/>
    <mergeCell ref="C640:H640"/>
    <mergeCell ref="I640:N640"/>
    <mergeCell ref="C641:H641"/>
    <mergeCell ref="I641:N641"/>
    <mergeCell ref="C642:H642"/>
    <mergeCell ref="I642:N642"/>
    <mergeCell ref="C643:H643"/>
    <mergeCell ref="I643:N643"/>
    <mergeCell ref="C644:H644"/>
    <mergeCell ref="I644:N644"/>
    <mergeCell ref="C645:H645"/>
    <mergeCell ref="I645:N645"/>
    <mergeCell ref="C646:H646"/>
    <mergeCell ref="I646:N646"/>
    <mergeCell ref="C647:H647"/>
    <mergeCell ref="I647:N647"/>
    <mergeCell ref="C648:H648"/>
    <mergeCell ref="I648:N648"/>
    <mergeCell ref="C649:H649"/>
    <mergeCell ref="I649:N649"/>
    <mergeCell ref="C650:H650"/>
    <mergeCell ref="I650:N650"/>
    <mergeCell ref="C651:H651"/>
    <mergeCell ref="I651:N651"/>
    <mergeCell ref="C652:H652"/>
    <mergeCell ref="I652:N652"/>
    <mergeCell ref="C653:H653"/>
    <mergeCell ref="I653:N653"/>
    <mergeCell ref="C654:H654"/>
    <mergeCell ref="I654:N654"/>
    <mergeCell ref="C655:H655"/>
    <mergeCell ref="I655:N655"/>
    <mergeCell ref="C656:H656"/>
    <mergeCell ref="I656:N656"/>
    <mergeCell ref="C657:H657"/>
    <mergeCell ref="I657:N657"/>
    <mergeCell ref="C658:H658"/>
    <mergeCell ref="I658:N658"/>
    <mergeCell ref="C659:H659"/>
    <mergeCell ref="I659:N659"/>
    <mergeCell ref="C660:H660"/>
    <mergeCell ref="I660:N660"/>
    <mergeCell ref="C661:H661"/>
    <mergeCell ref="I661:N661"/>
    <mergeCell ref="C662:H662"/>
    <mergeCell ref="I662:N662"/>
    <mergeCell ref="C663:H663"/>
    <mergeCell ref="I663:N663"/>
    <mergeCell ref="C664:H664"/>
    <mergeCell ref="I664:N664"/>
    <mergeCell ref="C665:H665"/>
    <mergeCell ref="I665:N665"/>
    <mergeCell ref="C666:H666"/>
    <mergeCell ref="I666:N666"/>
    <mergeCell ref="C667:H667"/>
    <mergeCell ref="I667:N667"/>
    <mergeCell ref="C668:H668"/>
    <mergeCell ref="I668:N668"/>
    <mergeCell ref="C669:H669"/>
    <mergeCell ref="I669:N669"/>
    <mergeCell ref="C670:H670"/>
    <mergeCell ref="I670:N670"/>
    <mergeCell ref="C671:H671"/>
    <mergeCell ref="I671:N671"/>
    <mergeCell ref="C672:H672"/>
    <mergeCell ref="I672:N672"/>
    <mergeCell ref="C673:H673"/>
    <mergeCell ref="I673:N673"/>
    <mergeCell ref="C674:H674"/>
    <mergeCell ref="I674:N674"/>
    <mergeCell ref="C675:H675"/>
    <mergeCell ref="I675:N675"/>
    <mergeCell ref="C676:H676"/>
    <mergeCell ref="I676:N676"/>
    <mergeCell ref="C677:H677"/>
    <mergeCell ref="I677:N677"/>
    <mergeCell ref="C678:H678"/>
    <mergeCell ref="I678:N678"/>
    <mergeCell ref="C679:H679"/>
    <mergeCell ref="I679:N679"/>
    <mergeCell ref="C680:H680"/>
    <mergeCell ref="I680:N680"/>
    <mergeCell ref="C681:H681"/>
    <mergeCell ref="I681:N681"/>
    <mergeCell ref="C682:H682"/>
    <mergeCell ref="I682:N682"/>
    <mergeCell ref="C683:H683"/>
    <mergeCell ref="I683:N683"/>
    <mergeCell ref="C684:H684"/>
    <mergeCell ref="I684:N684"/>
    <mergeCell ref="C685:H685"/>
    <mergeCell ref="I685:N685"/>
    <mergeCell ref="C686:H686"/>
    <mergeCell ref="I686:N686"/>
    <mergeCell ref="C687:H687"/>
    <mergeCell ref="I687:N687"/>
    <mergeCell ref="C688:H688"/>
    <mergeCell ref="I688:N688"/>
    <mergeCell ref="C689:H689"/>
    <mergeCell ref="I689:N689"/>
    <mergeCell ref="C690:H690"/>
    <mergeCell ref="I690:N690"/>
    <mergeCell ref="C691:H691"/>
    <mergeCell ref="I691:N691"/>
    <mergeCell ref="C692:H692"/>
    <mergeCell ref="I692:N692"/>
    <mergeCell ref="C693:H693"/>
    <mergeCell ref="I693:N693"/>
    <mergeCell ref="C694:H694"/>
    <mergeCell ref="I694:N694"/>
    <mergeCell ref="C695:H695"/>
    <mergeCell ref="I695:N695"/>
    <mergeCell ref="C696:H696"/>
    <mergeCell ref="I696:N696"/>
    <mergeCell ref="C697:H697"/>
    <mergeCell ref="I697:N697"/>
    <mergeCell ref="C698:H698"/>
    <mergeCell ref="I698:N698"/>
    <mergeCell ref="C699:H699"/>
    <mergeCell ref="I699:N699"/>
    <mergeCell ref="C700:H700"/>
    <mergeCell ref="I700:N700"/>
    <mergeCell ref="C701:H701"/>
    <mergeCell ref="I701:N701"/>
    <mergeCell ref="C702:H702"/>
    <mergeCell ref="I702:N702"/>
    <mergeCell ref="C703:H703"/>
    <mergeCell ref="I703:N703"/>
    <mergeCell ref="C704:H704"/>
    <mergeCell ref="I704:N704"/>
    <mergeCell ref="C705:H705"/>
    <mergeCell ref="I705:N705"/>
    <mergeCell ref="C706:H706"/>
    <mergeCell ref="I706:N706"/>
    <mergeCell ref="C707:H707"/>
    <mergeCell ref="I707:N707"/>
  </mergeCells>
  <phoneticPr fontId="25" type="noConversion"/>
  <conditionalFormatting sqref="I4:I5 C4">
    <cfRule type="expression" dxfId="162" priority="3" stopIfTrue="1">
      <formula>$AA$7=4</formula>
    </cfRule>
  </conditionalFormatting>
  <dataValidations count="1">
    <dataValidation type="list" allowBlank="1" sqref="Q8:Q707">
      <formula1>$AA$15:$AA$36</formula1>
    </dataValidation>
  </dataValidations>
  <printOptions horizontalCentered="1"/>
  <pageMargins left="0.47244094488188981" right="0.24"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drawing r:id="rId2"/>
  <legacyDrawing r:id="rId3"/>
</worksheet>
</file>

<file path=xl/worksheets/sheet3.xml><?xml version="1.0" encoding="utf-8"?>
<worksheet xmlns="http://schemas.openxmlformats.org/spreadsheetml/2006/main" xmlns:r="http://schemas.openxmlformats.org/officeDocument/2006/relationships">
  <dimension ref="B1:G28"/>
  <sheetViews>
    <sheetView showGridLines="0" zoomScaleNormal="100" workbookViewId="0"/>
  </sheetViews>
  <sheetFormatPr defaultRowHeight="14.25"/>
  <cols>
    <col min="1" max="1" width="1.7109375" style="916" customWidth="1"/>
    <col min="2" max="2" width="4.140625" style="916" customWidth="1"/>
    <col min="3" max="3" width="23.28515625" style="916" customWidth="1"/>
    <col min="4" max="4" width="33" style="916" customWidth="1"/>
    <col min="5" max="5" width="35.140625" style="916" customWidth="1"/>
    <col min="6" max="6" width="4.5703125" style="916" customWidth="1"/>
    <col min="7" max="11" width="1.5703125" style="916" customWidth="1"/>
    <col min="12" max="16384" width="9.140625" style="916"/>
  </cols>
  <sheetData>
    <row r="1" spans="2:7" ht="6" customHeight="1"/>
    <row r="2" spans="2:7" ht="15">
      <c r="B2" s="917" t="s">
        <v>81</v>
      </c>
    </row>
    <row r="3" spans="2:7" ht="5.25" customHeight="1" thickBot="1"/>
    <row r="4" spans="2:7" ht="26.25" thickBot="1">
      <c r="B4" s="1111" t="s">
        <v>82</v>
      </c>
      <c r="C4" s="1112" t="s">
        <v>83</v>
      </c>
      <c r="D4" s="1112" t="s">
        <v>84</v>
      </c>
      <c r="E4" s="1112" t="s">
        <v>85</v>
      </c>
    </row>
    <row r="5" spans="2:7" ht="37.5" customHeight="1" thickBot="1">
      <c r="B5" s="1113">
        <v>1</v>
      </c>
      <c r="C5" s="1114" t="s">
        <v>86</v>
      </c>
      <c r="D5" s="1115" t="s">
        <v>1842</v>
      </c>
      <c r="E5" s="1115" t="s">
        <v>1843</v>
      </c>
    </row>
    <row r="6" spans="2:7" ht="67.5" customHeight="1" thickBot="1">
      <c r="B6" s="1113">
        <v>2</v>
      </c>
      <c r="C6" s="1114" t="s">
        <v>1844</v>
      </c>
      <c r="D6" s="1115" t="s">
        <v>2518</v>
      </c>
      <c r="E6" s="1115" t="s">
        <v>1845</v>
      </c>
    </row>
    <row r="7" spans="2:7" ht="45.75" customHeight="1" thickBot="1">
      <c r="B7" s="1113">
        <v>3</v>
      </c>
      <c r="C7" s="1114" t="s">
        <v>1846</v>
      </c>
      <c r="D7" s="1115" t="s">
        <v>1847</v>
      </c>
      <c r="E7" s="1115"/>
    </row>
    <row r="8" spans="2:7" ht="71.25" customHeight="1" thickBot="1">
      <c r="B8" s="1113">
        <v>4</v>
      </c>
      <c r="C8" s="1114" t="s">
        <v>1848</v>
      </c>
      <c r="D8" s="1115"/>
      <c r="E8" s="1115"/>
    </row>
    <row r="9" spans="2:7" ht="43.5" customHeight="1" thickBot="1">
      <c r="B9" s="1113">
        <v>5</v>
      </c>
      <c r="C9" s="1114" t="s">
        <v>1849</v>
      </c>
      <c r="D9" s="1115"/>
      <c r="E9" s="1115"/>
    </row>
    <row r="10" spans="2:7" ht="54" customHeight="1" thickBot="1">
      <c r="B10" s="1113">
        <v>6</v>
      </c>
      <c r="C10" s="1114" t="s">
        <v>1850</v>
      </c>
      <c r="D10" s="1115" t="s">
        <v>2519</v>
      </c>
      <c r="E10" s="1115" t="s">
        <v>90</v>
      </c>
    </row>
    <row r="11" spans="2:7" ht="45.75" customHeight="1" thickBot="1">
      <c r="B11" s="1113">
        <v>7</v>
      </c>
      <c r="C11" s="1114" t="s">
        <v>91</v>
      </c>
      <c r="D11" s="1115" t="s">
        <v>2520</v>
      </c>
      <c r="E11" s="1115" t="s">
        <v>92</v>
      </c>
      <c r="G11" s="1123"/>
    </row>
    <row r="12" spans="2:7" ht="65.25" customHeight="1" thickBot="1">
      <c r="B12" s="1113">
        <v>8</v>
      </c>
      <c r="C12" s="1114" t="s">
        <v>1851</v>
      </c>
      <c r="D12" s="1115" t="s">
        <v>2496</v>
      </c>
      <c r="E12" s="1115" t="s">
        <v>1852</v>
      </c>
    </row>
    <row r="13" spans="2:7" ht="36.75" customHeight="1" thickBot="1">
      <c r="B13" s="1113">
        <v>9</v>
      </c>
      <c r="C13" s="1114" t="s">
        <v>1853</v>
      </c>
      <c r="D13" s="1115" t="s">
        <v>1854</v>
      </c>
      <c r="E13" s="1115"/>
    </row>
    <row r="14" spans="2:7" ht="33" customHeight="1" thickBot="1">
      <c r="B14" s="1113">
        <v>10</v>
      </c>
      <c r="C14" s="1114" t="s">
        <v>1855</v>
      </c>
      <c r="D14" s="1115" t="s">
        <v>1854</v>
      </c>
      <c r="E14" s="1115"/>
    </row>
    <row r="15" spans="2:7" ht="32.25" customHeight="1" thickBot="1">
      <c r="B15" s="1113">
        <v>11</v>
      </c>
      <c r="C15" s="1114" t="s">
        <v>1856</v>
      </c>
      <c r="D15" s="1115" t="s">
        <v>1854</v>
      </c>
      <c r="E15" s="1115"/>
    </row>
    <row r="16" spans="2:7" ht="23.25" customHeight="1" thickBot="1">
      <c r="B16" s="1113">
        <v>12</v>
      </c>
      <c r="C16" s="1114" t="s">
        <v>195</v>
      </c>
      <c r="D16" s="1115" t="s">
        <v>218</v>
      </c>
      <c r="E16" s="1115"/>
    </row>
    <row r="17" spans="2:5" ht="23.25" customHeight="1" thickBot="1">
      <c r="B17" s="1113">
        <v>13</v>
      </c>
      <c r="C17" s="1114" t="s">
        <v>96</v>
      </c>
      <c r="D17" s="1115" t="s">
        <v>1857</v>
      </c>
      <c r="E17" s="1115"/>
    </row>
    <row r="18" spans="2:5" ht="36.75" customHeight="1" thickBot="1">
      <c r="B18" s="1113">
        <v>14</v>
      </c>
      <c r="C18" s="1114" t="s">
        <v>1858</v>
      </c>
      <c r="D18" s="1115" t="s">
        <v>1859</v>
      </c>
      <c r="E18" s="1115"/>
    </row>
    <row r="19" spans="2:5" ht="23.25" customHeight="1" thickBot="1">
      <c r="B19" s="1113">
        <v>15</v>
      </c>
      <c r="C19" s="1114" t="s">
        <v>97</v>
      </c>
      <c r="D19" s="1115" t="s">
        <v>1860</v>
      </c>
      <c r="E19" s="1115"/>
    </row>
    <row r="20" spans="2:5" ht="23.25" customHeight="1" thickBot="1">
      <c r="B20" s="1113">
        <v>16</v>
      </c>
      <c r="C20" s="1114" t="s">
        <v>1731</v>
      </c>
      <c r="D20" s="1115" t="s">
        <v>1861</v>
      </c>
      <c r="E20" s="1115"/>
    </row>
    <row r="21" spans="2:5" ht="23.25" customHeight="1" thickBot="1">
      <c r="B21" s="1113">
        <v>17</v>
      </c>
      <c r="C21" s="1114" t="s">
        <v>94</v>
      </c>
      <c r="D21" s="1115" t="s">
        <v>1862</v>
      </c>
      <c r="E21" s="1115" t="s">
        <v>95</v>
      </c>
    </row>
    <row r="22" spans="2:5" ht="23.25" customHeight="1" thickBot="1">
      <c r="B22" s="1113">
        <v>18</v>
      </c>
      <c r="C22" s="1114" t="s">
        <v>98</v>
      </c>
      <c r="D22" s="1115" t="s">
        <v>219</v>
      </c>
      <c r="E22" s="1115" t="s">
        <v>100</v>
      </c>
    </row>
    <row r="23" spans="2:5" ht="23.25" customHeight="1" thickBot="1">
      <c r="B23" s="1113">
        <v>19</v>
      </c>
      <c r="C23" s="1114" t="s">
        <v>99</v>
      </c>
      <c r="D23" s="1115" t="s">
        <v>216</v>
      </c>
      <c r="E23" s="1115" t="s">
        <v>1863</v>
      </c>
    </row>
    <row r="24" spans="2:5" ht="126" customHeight="1" thickBot="1">
      <c r="B24" s="1113">
        <v>20</v>
      </c>
      <c r="C24" s="1114" t="s">
        <v>101</v>
      </c>
      <c r="D24" s="1115" t="s">
        <v>1864</v>
      </c>
      <c r="E24" s="1115" t="s">
        <v>1865</v>
      </c>
    </row>
    <row r="25" spans="2:5" ht="69.75" customHeight="1" thickBot="1">
      <c r="B25" s="1113">
        <v>21</v>
      </c>
      <c r="C25" s="1114" t="s">
        <v>1866</v>
      </c>
      <c r="D25" s="1115" t="s">
        <v>1867</v>
      </c>
      <c r="E25" s="1115"/>
    </row>
    <row r="26" spans="2:5" ht="81" customHeight="1" thickBot="1">
      <c r="B26" s="1113">
        <v>22</v>
      </c>
      <c r="C26" s="1114" t="s">
        <v>1868</v>
      </c>
      <c r="D26" s="1115" t="s">
        <v>2521</v>
      </c>
      <c r="E26" s="1115" t="s">
        <v>2522</v>
      </c>
    </row>
    <row r="27" spans="2:5" ht="99" customHeight="1" thickBot="1">
      <c r="B27" s="1113">
        <v>23</v>
      </c>
      <c r="C27" s="1114" t="s">
        <v>103</v>
      </c>
      <c r="D27" s="1115" t="s">
        <v>2523</v>
      </c>
      <c r="E27" s="1115" t="s">
        <v>2524</v>
      </c>
    </row>
    <row r="28" spans="2:5" ht="3" customHeight="1"/>
  </sheetData>
  <sheetProtection sheet="1" formatCells="0" formatRows="0" autoFilter="0"/>
  <autoFilter ref="B4:E27"/>
  <printOptions horizontalCentered="1"/>
  <pageMargins left="0.35433070866141736" right="0.23622047244094491" top="0.74803149606299213" bottom="0.59055118110236227" header="0.31496062992125984" footer="0.31496062992125984"/>
  <pageSetup paperSize="9" scale="95" orientation="portrait" blackAndWhite="1" r:id="rId1"/>
</worksheet>
</file>

<file path=xl/worksheets/sheet30.xml><?xml version="1.0" encoding="utf-8"?>
<worksheet xmlns="http://schemas.openxmlformats.org/spreadsheetml/2006/main" xmlns:r="http://schemas.openxmlformats.org/officeDocument/2006/relationships">
  <sheetPr enableFormatConditionsCalculation="0">
    <tabColor indexed="11"/>
  </sheetPr>
  <dimension ref="B1:V715"/>
  <sheetViews>
    <sheetView showZeros="0" topLeftCell="B1" workbookViewId="0">
      <pane ySplit="3" topLeftCell="A4" activePane="bottomLeft" state="frozen"/>
      <selection activeCell="D17" sqref="D17"/>
      <selection pane="bottomLeft" activeCell="E4" sqref="E4"/>
    </sheetView>
  </sheetViews>
  <sheetFormatPr defaultRowHeight="14.25"/>
  <cols>
    <col min="1" max="1" width="0" style="19" hidden="1" customWidth="1"/>
    <col min="2" max="2" width="7.5703125" style="19" customWidth="1"/>
    <col min="3" max="3" width="11" style="19" customWidth="1"/>
    <col min="4" max="4" width="12.42578125" style="19" customWidth="1"/>
    <col min="5" max="5" width="15.42578125" style="22" customWidth="1"/>
    <col min="6" max="6" width="46.7109375" style="19" customWidth="1"/>
    <col min="7" max="7" width="9.85546875" style="22" customWidth="1"/>
    <col min="8" max="8" width="8" style="22" customWidth="1"/>
    <col min="9" max="9" width="17.140625" style="22" customWidth="1"/>
    <col min="10" max="10" width="3" style="19" customWidth="1"/>
    <col min="11" max="11" width="9.5703125" style="19" customWidth="1"/>
    <col min="12" max="12" width="15.7109375" style="19" customWidth="1"/>
    <col min="13" max="14" width="7.42578125" style="27" hidden="1" customWidth="1"/>
    <col min="15" max="15" width="9.140625" style="19" hidden="1" customWidth="1"/>
    <col min="16" max="16" width="9.140625" style="19" customWidth="1"/>
    <col min="17" max="16384" width="9.140625" style="19"/>
  </cols>
  <sheetData>
    <row r="1" spans="2:22" ht="6.75" customHeight="1">
      <c r="B1" s="2279" t="s">
        <v>1615</v>
      </c>
      <c r="C1" s="54"/>
      <c r="D1" s="54"/>
      <c r="E1" s="525"/>
      <c r="F1" s="54"/>
      <c r="G1" s="525"/>
      <c r="H1" s="525"/>
      <c r="I1" s="525"/>
      <c r="J1" s="54"/>
      <c r="K1" s="2152" t="s">
        <v>1155</v>
      </c>
      <c r="L1" s="2221" t="s">
        <v>436</v>
      </c>
      <c r="M1" s="2276" t="str">
        <f>"Płatności  w: "&amp;L3&amp;" roku - pakiet 4 "</f>
        <v xml:space="preserve">Płatności  w: 2014 roku - pakiet 4 </v>
      </c>
      <c r="N1" s="2213" t="str">
        <f>"Płatności  w: "&amp;L3&amp;" roku - pakiet 5 "</f>
        <v xml:space="preserve">Płatności  w: 2014 roku - pakiet 5 </v>
      </c>
      <c r="O1" s="491"/>
      <c r="P1" s="61"/>
      <c r="Q1" s="61"/>
      <c r="R1" s="61"/>
      <c r="S1" s="61"/>
      <c r="T1" s="61"/>
      <c r="U1" s="61"/>
      <c r="V1" s="61"/>
    </row>
    <row r="2" spans="2:22" ht="19.5" customHeight="1">
      <c r="B2" s="2279"/>
      <c r="C2" s="524" t="s">
        <v>287</v>
      </c>
      <c r="D2" s="54"/>
      <c r="E2" s="524"/>
      <c r="F2" s="524"/>
      <c r="G2" s="525"/>
      <c r="H2" s="525"/>
      <c r="I2" s="525"/>
      <c r="J2" s="54"/>
      <c r="K2" s="2219"/>
      <c r="L2" s="2222"/>
      <c r="M2" s="2277"/>
      <c r="N2" s="2214"/>
      <c r="P2" s="61"/>
      <c r="Q2" s="61"/>
      <c r="R2" s="61"/>
      <c r="S2" s="61"/>
      <c r="T2" s="61"/>
      <c r="U2" s="61"/>
      <c r="V2" s="61"/>
    </row>
    <row r="3" spans="2:22" ht="68.25" customHeight="1">
      <c r="B3" s="1056" t="s">
        <v>80</v>
      </c>
      <c r="C3" s="882" t="s">
        <v>1110</v>
      </c>
      <c r="D3" s="882" t="s">
        <v>222</v>
      </c>
      <c r="E3" s="523" t="s">
        <v>809</v>
      </c>
      <c r="F3" s="935" t="s">
        <v>1574</v>
      </c>
      <c r="G3" s="527" t="s">
        <v>1575</v>
      </c>
      <c r="H3" s="965" t="s">
        <v>109</v>
      </c>
      <c r="I3" s="523" t="s">
        <v>110</v>
      </c>
      <c r="J3" s="54"/>
      <c r="K3" s="2220"/>
      <c r="L3" s="55">
        <f>'Og s1'!K8</f>
        <v>2014</v>
      </c>
      <c r="M3" s="2278"/>
      <c r="N3" s="2215"/>
      <c r="O3" s="51"/>
      <c r="P3" s="61"/>
      <c r="Q3" s="61"/>
      <c r="R3" s="61"/>
      <c r="S3" s="61"/>
      <c r="T3" s="61"/>
      <c r="U3" s="61"/>
      <c r="V3" s="61"/>
    </row>
    <row r="4" spans="2:22" ht="15" customHeight="1">
      <c r="B4" s="1250" t="str">
        <f>IF(D4&gt;0,"Wypełnione","")</f>
        <v/>
      </c>
      <c r="C4" s="526">
        <f>'Og s3a'!C6</f>
        <v>0</v>
      </c>
      <c r="D4" s="527">
        <f>'Og s3a'!F6</f>
        <v>0</v>
      </c>
      <c r="E4" s="492"/>
      <c r="F4" s="933"/>
      <c r="G4" s="492"/>
      <c r="H4" s="945" t="str">
        <f>IF(AND(M4=0,N4=0),"",IF(AND(M4&gt;0,N4=0),M4,IF(AND(M4=0,N4&gt;0),N4,IF(AND(M4&gt;0,N4&gt;0),"Pak. 4 i 5 jednocześnie?"))))</f>
        <v/>
      </c>
      <c r="I4" s="522"/>
      <c r="J4" s="54"/>
      <c r="K4" s="441">
        <f>'Og s3a'!G6</f>
        <v>0</v>
      </c>
      <c r="L4" s="493">
        <f>'Og s3a'!D6</f>
        <v>0</v>
      </c>
      <c r="M4" s="863">
        <f>Import!K4</f>
        <v>0</v>
      </c>
      <c r="N4" s="864">
        <f>Import!L4</f>
        <v>0</v>
      </c>
      <c r="O4" s="51" t="s">
        <v>1601</v>
      </c>
      <c r="P4" s="61"/>
      <c r="Q4" s="61"/>
      <c r="R4" s="61"/>
      <c r="S4" s="61"/>
      <c r="T4" s="61"/>
      <c r="U4" s="61"/>
      <c r="V4" s="61"/>
    </row>
    <row r="5" spans="2:22" ht="15" customHeight="1">
      <c r="B5" s="1250" t="str">
        <f t="shared" ref="B5:B68" si="0">IF(D5&gt;0,"Wypełnione","")</f>
        <v/>
      </c>
      <c r="C5" s="526">
        <f>'Og s3a'!C7</f>
        <v>0</v>
      </c>
      <c r="D5" s="527">
        <f>'Og s3a'!F7</f>
        <v>0</v>
      </c>
      <c r="E5" s="492"/>
      <c r="F5" s="933"/>
      <c r="G5" s="492"/>
      <c r="H5" s="945" t="str">
        <f t="shared" ref="H5:H68" si="1">IF(AND(M5=0,N5=0),"",IF(AND(M5&gt;0,N5=0),M5,IF(AND(M5=0,N5&gt;0),N5,IF(AND(M5&gt;0,N5&gt;0),"Pak. 4 i 5 jednocześnie?"))))</f>
        <v/>
      </c>
      <c r="I5" s="522"/>
      <c r="J5" s="54"/>
      <c r="K5" s="441">
        <f>'Og s3a'!G7</f>
        <v>0</v>
      </c>
      <c r="L5" s="493">
        <f>'Og s3a'!D7</f>
        <v>0</v>
      </c>
      <c r="M5" s="863">
        <f>Import!K5</f>
        <v>0</v>
      </c>
      <c r="N5" s="864">
        <f>Import!L5</f>
        <v>0</v>
      </c>
      <c r="O5" s="51" t="s">
        <v>1602</v>
      </c>
      <c r="P5" s="61"/>
      <c r="Q5" s="61"/>
      <c r="R5" s="61"/>
      <c r="S5" s="61"/>
      <c r="T5" s="61"/>
      <c r="U5" s="61"/>
      <c r="V5" s="61"/>
    </row>
    <row r="6" spans="2:22" ht="15" customHeight="1">
      <c r="B6" s="1250" t="str">
        <f t="shared" si="0"/>
        <v/>
      </c>
      <c r="C6" s="526">
        <f>'Og s3a'!C8</f>
        <v>0</v>
      </c>
      <c r="D6" s="527">
        <f>'Og s3a'!F8</f>
        <v>0</v>
      </c>
      <c r="E6" s="492"/>
      <c r="F6" s="933"/>
      <c r="G6" s="492"/>
      <c r="H6" s="945" t="str">
        <f t="shared" si="1"/>
        <v/>
      </c>
      <c r="I6" s="522"/>
      <c r="J6" s="54"/>
      <c r="K6" s="441">
        <f>'Og s3a'!G8</f>
        <v>0</v>
      </c>
      <c r="L6" s="493">
        <f>'Og s3a'!D8</f>
        <v>0</v>
      </c>
      <c r="M6" s="863">
        <f>Import!K6</f>
        <v>0</v>
      </c>
      <c r="N6" s="864">
        <f>Import!L6</f>
        <v>0</v>
      </c>
      <c r="O6" s="51" t="s">
        <v>770</v>
      </c>
      <c r="P6" s="61"/>
      <c r="Q6" s="61"/>
      <c r="R6" s="61"/>
      <c r="S6" s="61"/>
      <c r="T6" s="61"/>
      <c r="U6" s="61"/>
      <c r="V6" s="61"/>
    </row>
    <row r="7" spans="2:22" ht="15" customHeight="1">
      <c r="B7" s="1250" t="str">
        <f t="shared" si="0"/>
        <v/>
      </c>
      <c r="C7" s="526">
        <f>'Og s3a'!C9</f>
        <v>0</v>
      </c>
      <c r="D7" s="527">
        <f>'Og s3a'!F9</f>
        <v>0</v>
      </c>
      <c r="E7" s="492"/>
      <c r="F7" s="933"/>
      <c r="G7" s="492"/>
      <c r="H7" s="945" t="str">
        <f t="shared" si="1"/>
        <v/>
      </c>
      <c r="I7" s="522"/>
      <c r="J7" s="54"/>
      <c r="K7" s="441">
        <f>'Og s3a'!G9</f>
        <v>0</v>
      </c>
      <c r="L7" s="493">
        <f>'Og s3a'!D9</f>
        <v>0</v>
      </c>
      <c r="M7" s="863">
        <f>Import!K7</f>
        <v>0</v>
      </c>
      <c r="N7" s="864">
        <f>Import!L7</f>
        <v>0</v>
      </c>
      <c r="P7" s="61"/>
      <c r="Q7" s="61"/>
      <c r="R7" s="61"/>
      <c r="S7" s="61"/>
      <c r="T7" s="61"/>
      <c r="U7" s="61"/>
      <c r="V7" s="61"/>
    </row>
    <row r="8" spans="2:22" ht="15" customHeight="1">
      <c r="B8" s="1250" t="str">
        <f t="shared" si="0"/>
        <v/>
      </c>
      <c r="C8" s="526">
        <f>'Og s3a'!C10</f>
        <v>0</v>
      </c>
      <c r="D8" s="527">
        <f>'Og s3a'!F10</f>
        <v>0</v>
      </c>
      <c r="E8" s="492"/>
      <c r="F8" s="933"/>
      <c r="G8" s="492"/>
      <c r="H8" s="945" t="str">
        <f t="shared" si="1"/>
        <v/>
      </c>
      <c r="I8" s="522"/>
      <c r="J8" s="54"/>
      <c r="K8" s="441">
        <f>'Og s3a'!G10</f>
        <v>0</v>
      </c>
      <c r="L8" s="493">
        <f>'Og s3a'!D10</f>
        <v>0</v>
      </c>
      <c r="M8" s="863">
        <f>Import!K8</f>
        <v>0</v>
      </c>
      <c r="N8" s="864">
        <f>Import!L8</f>
        <v>0</v>
      </c>
      <c r="O8" s="58"/>
      <c r="P8" s="61"/>
      <c r="Q8" s="61"/>
      <c r="R8" s="61"/>
      <c r="S8" s="61"/>
      <c r="T8" s="61"/>
      <c r="U8" s="61"/>
      <c r="V8" s="61"/>
    </row>
    <row r="9" spans="2:22" ht="15" customHeight="1">
      <c r="B9" s="1250" t="str">
        <f t="shared" si="0"/>
        <v/>
      </c>
      <c r="C9" s="526">
        <f>'Og s3a'!C11</f>
        <v>0</v>
      </c>
      <c r="D9" s="527">
        <f>'Og s3a'!F11</f>
        <v>0</v>
      </c>
      <c r="E9" s="492"/>
      <c r="F9" s="933"/>
      <c r="G9" s="492"/>
      <c r="H9" s="945" t="str">
        <f t="shared" si="1"/>
        <v/>
      </c>
      <c r="I9" s="522"/>
      <c r="J9" s="54"/>
      <c r="K9" s="441">
        <f>'Og s3a'!G11</f>
        <v>0</v>
      </c>
      <c r="L9" s="493">
        <f>'Og s3a'!D11</f>
        <v>0</v>
      </c>
      <c r="M9" s="863">
        <f>Import!K9</f>
        <v>0</v>
      </c>
      <c r="N9" s="864">
        <f>Import!L9</f>
        <v>0</v>
      </c>
      <c r="O9" s="58" t="s">
        <v>1576</v>
      </c>
      <c r="P9" s="61"/>
      <c r="Q9" s="61"/>
      <c r="R9" s="61"/>
      <c r="S9" s="61"/>
      <c r="T9" s="61"/>
      <c r="U9" s="61"/>
      <c r="V9" s="61"/>
    </row>
    <row r="10" spans="2:22" ht="15" customHeight="1">
      <c r="B10" s="1250" t="str">
        <f t="shared" si="0"/>
        <v/>
      </c>
      <c r="C10" s="526">
        <f>'Og s3a'!C12</f>
        <v>0</v>
      </c>
      <c r="D10" s="527">
        <f>'Og s3a'!F12</f>
        <v>0</v>
      </c>
      <c r="E10" s="492"/>
      <c r="F10" s="933"/>
      <c r="G10" s="492"/>
      <c r="H10" s="945" t="str">
        <f t="shared" si="1"/>
        <v/>
      </c>
      <c r="I10" s="522"/>
      <c r="J10" s="54"/>
      <c r="K10" s="441">
        <f>'Og s3a'!G12</f>
        <v>0</v>
      </c>
      <c r="L10" s="493">
        <f>'Og s3a'!D12</f>
        <v>0</v>
      </c>
      <c r="M10" s="863">
        <f>Import!K10</f>
        <v>0</v>
      </c>
      <c r="N10" s="864">
        <f>Import!L10</f>
        <v>0</v>
      </c>
      <c r="O10" s="58" t="s">
        <v>1577</v>
      </c>
      <c r="P10" s="61"/>
      <c r="Q10" s="61"/>
      <c r="R10" s="61"/>
      <c r="S10" s="61"/>
      <c r="T10" s="61"/>
      <c r="U10" s="61"/>
      <c r="V10" s="61"/>
    </row>
    <row r="11" spans="2:22" ht="15" customHeight="1">
      <c r="B11" s="1250" t="str">
        <f t="shared" si="0"/>
        <v/>
      </c>
      <c r="C11" s="526">
        <f>'Og s3a'!C13</f>
        <v>0</v>
      </c>
      <c r="D11" s="527">
        <f>'Og s3a'!F13</f>
        <v>0</v>
      </c>
      <c r="E11" s="492"/>
      <c r="F11" s="933"/>
      <c r="G11" s="492"/>
      <c r="H11" s="945" t="str">
        <f t="shared" si="1"/>
        <v/>
      </c>
      <c r="I11" s="522"/>
      <c r="J11" s="54"/>
      <c r="K11" s="441">
        <f>'Og s3a'!G13</f>
        <v>0</v>
      </c>
      <c r="L11" s="493">
        <f>'Og s3a'!D13</f>
        <v>0</v>
      </c>
      <c r="M11" s="863">
        <f>Import!K11</f>
        <v>0</v>
      </c>
      <c r="N11" s="864">
        <f>Import!L11</f>
        <v>0</v>
      </c>
      <c r="P11" s="61"/>
      <c r="Q11" s="61"/>
      <c r="R11" s="61"/>
      <c r="S11" s="61"/>
      <c r="T11" s="61"/>
      <c r="U11" s="61"/>
      <c r="V11" s="61"/>
    </row>
    <row r="12" spans="2:22" ht="15" customHeight="1">
      <c r="B12" s="1250" t="str">
        <f t="shared" si="0"/>
        <v/>
      </c>
      <c r="C12" s="526">
        <f>'Og s3a'!C14</f>
        <v>0</v>
      </c>
      <c r="D12" s="527">
        <f>'Og s3a'!F14</f>
        <v>0</v>
      </c>
      <c r="E12" s="492"/>
      <c r="F12" s="933"/>
      <c r="G12" s="492"/>
      <c r="H12" s="945" t="str">
        <f t="shared" si="1"/>
        <v/>
      </c>
      <c r="I12" s="522"/>
      <c r="J12" s="54"/>
      <c r="K12" s="441">
        <f>'Og s3a'!G14</f>
        <v>0</v>
      </c>
      <c r="L12" s="493">
        <f>'Og s3a'!D14</f>
        <v>0</v>
      </c>
      <c r="M12" s="863">
        <f>Import!K12</f>
        <v>0</v>
      </c>
      <c r="N12" s="864">
        <f>Import!L12</f>
        <v>0</v>
      </c>
      <c r="O12" s="61"/>
      <c r="P12" s="61"/>
      <c r="Q12" s="61"/>
      <c r="R12" s="61"/>
      <c r="S12" s="61"/>
      <c r="T12" s="61"/>
      <c r="U12" s="61"/>
      <c r="V12" s="61"/>
    </row>
    <row r="13" spans="2:22" ht="15" customHeight="1">
      <c r="B13" s="1250" t="str">
        <f t="shared" si="0"/>
        <v/>
      </c>
      <c r="C13" s="526">
        <f>'Og s3a'!C15</f>
        <v>0</v>
      </c>
      <c r="D13" s="527">
        <f>'Og s3a'!F15</f>
        <v>0</v>
      </c>
      <c r="E13" s="492"/>
      <c r="F13" s="933"/>
      <c r="G13" s="492"/>
      <c r="H13" s="945" t="str">
        <f t="shared" si="1"/>
        <v/>
      </c>
      <c r="I13" s="522"/>
      <c r="J13" s="54"/>
      <c r="K13" s="441">
        <f>'Og s3a'!G15</f>
        <v>0</v>
      </c>
      <c r="L13" s="493">
        <f>'Og s3a'!D15</f>
        <v>0</v>
      </c>
      <c r="M13" s="863">
        <f>Import!K13</f>
        <v>0</v>
      </c>
      <c r="N13" s="864">
        <f>Import!L13</f>
        <v>0</v>
      </c>
      <c r="O13" s="295"/>
      <c r="P13" s="61"/>
      <c r="Q13" s="61"/>
      <c r="R13" s="61"/>
      <c r="S13" s="61"/>
      <c r="T13" s="61"/>
      <c r="U13" s="61"/>
      <c r="V13" s="61"/>
    </row>
    <row r="14" spans="2:22" ht="15" customHeight="1">
      <c r="B14" s="1250" t="str">
        <f t="shared" si="0"/>
        <v/>
      </c>
      <c r="C14" s="526">
        <f>'Og s3a'!C16</f>
        <v>0</v>
      </c>
      <c r="D14" s="527">
        <f>'Og s3a'!F16</f>
        <v>0</v>
      </c>
      <c r="E14" s="492"/>
      <c r="F14" s="933"/>
      <c r="G14" s="492"/>
      <c r="H14" s="945" t="str">
        <f t="shared" si="1"/>
        <v/>
      </c>
      <c r="I14" s="522"/>
      <c r="J14" s="54"/>
      <c r="K14" s="441">
        <f>'Og s3a'!G16</f>
        <v>0</v>
      </c>
      <c r="L14" s="493">
        <f>'Og s3a'!D16</f>
        <v>0</v>
      </c>
      <c r="M14" s="863">
        <f>Import!K14</f>
        <v>0</v>
      </c>
      <c r="N14" s="864">
        <f>Import!L14</f>
        <v>0</v>
      </c>
      <c r="O14" s="295" t="s">
        <v>1638</v>
      </c>
      <c r="P14" s="61"/>
      <c r="Q14" s="61"/>
      <c r="R14" s="61"/>
      <c r="S14" s="61"/>
      <c r="T14" s="61"/>
      <c r="U14" s="61"/>
      <c r="V14" s="61"/>
    </row>
    <row r="15" spans="2:22" ht="15" customHeight="1">
      <c r="B15" s="1250" t="str">
        <f t="shared" si="0"/>
        <v/>
      </c>
      <c r="C15" s="526">
        <f>'Og s3a'!C17</f>
        <v>0</v>
      </c>
      <c r="D15" s="527">
        <f>'Og s3a'!F17</f>
        <v>0</v>
      </c>
      <c r="E15" s="492"/>
      <c r="F15" s="933"/>
      <c r="G15" s="492"/>
      <c r="H15" s="945" t="str">
        <f t="shared" si="1"/>
        <v/>
      </c>
      <c r="I15" s="522"/>
      <c r="J15" s="54"/>
      <c r="K15" s="441">
        <f>'Og s3a'!G17</f>
        <v>0</v>
      </c>
      <c r="L15" s="493">
        <f>'Og s3a'!D17</f>
        <v>0</v>
      </c>
      <c r="M15" s="863">
        <f>Import!K15</f>
        <v>0</v>
      </c>
      <c r="N15" s="864">
        <f>Import!L15</f>
        <v>0</v>
      </c>
      <c r="O15" s="295" t="s">
        <v>1639</v>
      </c>
      <c r="P15" s="61"/>
      <c r="Q15" s="61"/>
      <c r="R15" s="61"/>
      <c r="S15" s="61"/>
      <c r="T15" s="61"/>
      <c r="U15" s="61"/>
      <c r="V15" s="61"/>
    </row>
    <row r="16" spans="2:22" ht="15" customHeight="1">
      <c r="B16" s="1250" t="str">
        <f t="shared" si="0"/>
        <v/>
      </c>
      <c r="C16" s="526">
        <f>'Og s3a'!C18</f>
        <v>0</v>
      </c>
      <c r="D16" s="527">
        <f>'Og s3a'!F18</f>
        <v>0</v>
      </c>
      <c r="E16" s="492"/>
      <c r="F16" s="933"/>
      <c r="G16" s="492"/>
      <c r="H16" s="945" t="str">
        <f t="shared" si="1"/>
        <v/>
      </c>
      <c r="I16" s="522"/>
      <c r="J16" s="54"/>
      <c r="K16" s="441">
        <f>'Og s3a'!G18</f>
        <v>0</v>
      </c>
      <c r="L16" s="493">
        <f>'Og s3a'!D18</f>
        <v>0</v>
      </c>
      <c r="M16" s="863">
        <f>Import!K16</f>
        <v>0</v>
      </c>
      <c r="N16" s="864">
        <f>Import!L16</f>
        <v>0</v>
      </c>
      <c r="O16" s="295" t="s">
        <v>1640</v>
      </c>
      <c r="P16" s="61"/>
      <c r="Q16" s="61"/>
      <c r="R16" s="61"/>
      <c r="S16" s="61"/>
      <c r="T16" s="61"/>
      <c r="U16" s="61"/>
      <c r="V16" s="61"/>
    </row>
    <row r="17" spans="2:22" ht="15" customHeight="1">
      <c r="B17" s="1250" t="str">
        <f t="shared" si="0"/>
        <v/>
      </c>
      <c r="C17" s="526">
        <f>'Og s3a'!C19</f>
        <v>0</v>
      </c>
      <c r="D17" s="527">
        <f>'Og s3a'!F19</f>
        <v>0</v>
      </c>
      <c r="E17" s="492"/>
      <c r="F17" s="933"/>
      <c r="G17" s="492"/>
      <c r="H17" s="945" t="str">
        <f t="shared" si="1"/>
        <v/>
      </c>
      <c r="I17" s="522"/>
      <c r="J17" s="54"/>
      <c r="K17" s="441">
        <f>'Og s3a'!G19</f>
        <v>0</v>
      </c>
      <c r="L17" s="493">
        <f>'Og s3a'!D19</f>
        <v>0</v>
      </c>
      <c r="M17" s="863">
        <f>Import!K17</f>
        <v>0</v>
      </c>
      <c r="N17" s="864">
        <f>Import!L17</f>
        <v>0</v>
      </c>
      <c r="O17" s="295" t="s">
        <v>1641</v>
      </c>
      <c r="P17" s="61"/>
      <c r="Q17" s="61"/>
      <c r="R17" s="61"/>
      <c r="S17" s="61"/>
      <c r="T17" s="61"/>
      <c r="U17" s="61"/>
      <c r="V17" s="61"/>
    </row>
    <row r="18" spans="2:22" ht="15" customHeight="1">
      <c r="B18" s="1250" t="str">
        <f t="shared" si="0"/>
        <v/>
      </c>
      <c r="C18" s="526">
        <f>'Og s3a'!C20</f>
        <v>0</v>
      </c>
      <c r="D18" s="527">
        <f>'Og s3a'!F20</f>
        <v>0</v>
      </c>
      <c r="E18" s="492"/>
      <c r="F18" s="933"/>
      <c r="G18" s="492"/>
      <c r="H18" s="945" t="str">
        <f t="shared" si="1"/>
        <v/>
      </c>
      <c r="I18" s="522"/>
      <c r="J18" s="54"/>
      <c r="K18" s="441">
        <f>'Og s3a'!G20</f>
        <v>0</v>
      </c>
      <c r="L18" s="493">
        <f>'Og s3a'!D20</f>
        <v>0</v>
      </c>
      <c r="M18" s="863">
        <f>Import!K18</f>
        <v>0</v>
      </c>
      <c r="N18" s="864">
        <f>Import!L18</f>
        <v>0</v>
      </c>
      <c r="O18" s="295" t="s">
        <v>1642</v>
      </c>
      <c r="P18" s="61"/>
      <c r="Q18" s="61"/>
      <c r="R18" s="61"/>
      <c r="S18" s="61"/>
      <c r="T18" s="61"/>
      <c r="U18" s="61"/>
      <c r="V18" s="61"/>
    </row>
    <row r="19" spans="2:22" ht="15" customHeight="1">
      <c r="B19" s="1250" t="str">
        <f t="shared" si="0"/>
        <v/>
      </c>
      <c r="C19" s="526">
        <f>'Og s3a'!C21</f>
        <v>0</v>
      </c>
      <c r="D19" s="527">
        <f>'Og s3a'!F21</f>
        <v>0</v>
      </c>
      <c r="E19" s="492"/>
      <c r="F19" s="933"/>
      <c r="G19" s="492"/>
      <c r="H19" s="945" t="str">
        <f t="shared" si="1"/>
        <v/>
      </c>
      <c r="I19" s="522"/>
      <c r="J19" s="54"/>
      <c r="K19" s="441">
        <f>'Og s3a'!G21</f>
        <v>0</v>
      </c>
      <c r="L19" s="493">
        <f>'Og s3a'!D21</f>
        <v>0</v>
      </c>
      <c r="M19" s="863">
        <f>Import!K19</f>
        <v>0</v>
      </c>
      <c r="N19" s="864">
        <f>Import!L19</f>
        <v>0</v>
      </c>
      <c r="O19" s="295" t="s">
        <v>1643</v>
      </c>
      <c r="P19" s="61"/>
      <c r="Q19" s="61"/>
      <c r="R19" s="61"/>
      <c r="S19" s="61"/>
      <c r="T19" s="61"/>
      <c r="U19" s="61"/>
      <c r="V19" s="61"/>
    </row>
    <row r="20" spans="2:22" ht="15" customHeight="1">
      <c r="B20" s="1250" t="str">
        <f t="shared" si="0"/>
        <v/>
      </c>
      <c r="C20" s="526">
        <f>'Og s3a'!C22</f>
        <v>0</v>
      </c>
      <c r="D20" s="527">
        <f>'Og s3a'!F22</f>
        <v>0</v>
      </c>
      <c r="E20" s="492"/>
      <c r="F20" s="933"/>
      <c r="G20" s="492"/>
      <c r="H20" s="945" t="str">
        <f t="shared" si="1"/>
        <v/>
      </c>
      <c r="I20" s="522"/>
      <c r="J20" s="54"/>
      <c r="K20" s="441">
        <f>'Og s3a'!G22</f>
        <v>0</v>
      </c>
      <c r="L20" s="493">
        <f>'Og s3a'!D22</f>
        <v>0</v>
      </c>
      <c r="M20" s="863">
        <f>Import!K20</f>
        <v>0</v>
      </c>
      <c r="N20" s="864">
        <f>Import!L20</f>
        <v>0</v>
      </c>
      <c r="O20" s="295" t="s">
        <v>1644</v>
      </c>
      <c r="P20" s="61"/>
      <c r="Q20" s="61"/>
      <c r="R20" s="61"/>
      <c r="S20" s="61"/>
      <c r="T20" s="61"/>
      <c r="U20" s="61"/>
      <c r="V20" s="61"/>
    </row>
    <row r="21" spans="2:22" ht="15" customHeight="1">
      <c r="B21" s="1250" t="str">
        <f t="shared" si="0"/>
        <v/>
      </c>
      <c r="C21" s="526">
        <f>'Og s3a'!C23</f>
        <v>0</v>
      </c>
      <c r="D21" s="527">
        <f>'Og s3a'!F23</f>
        <v>0</v>
      </c>
      <c r="E21" s="492"/>
      <c r="F21" s="933"/>
      <c r="G21" s="492"/>
      <c r="H21" s="945" t="str">
        <f t="shared" si="1"/>
        <v/>
      </c>
      <c r="I21" s="522"/>
      <c r="J21" s="54"/>
      <c r="K21" s="441">
        <f>'Og s3a'!G23</f>
        <v>0</v>
      </c>
      <c r="L21" s="493">
        <f>'Og s3a'!D23</f>
        <v>0</v>
      </c>
      <c r="M21" s="863">
        <f>Import!K21</f>
        <v>0</v>
      </c>
      <c r="N21" s="864">
        <f>Import!L21</f>
        <v>0</v>
      </c>
      <c r="O21" s="295" t="s">
        <v>1645</v>
      </c>
      <c r="P21" s="61"/>
      <c r="Q21" s="61"/>
      <c r="R21" s="61"/>
      <c r="S21" s="61"/>
      <c r="T21" s="61"/>
      <c r="U21" s="61"/>
      <c r="V21" s="61"/>
    </row>
    <row r="22" spans="2:22" ht="15" customHeight="1">
      <c r="B22" s="1250" t="str">
        <f t="shared" si="0"/>
        <v/>
      </c>
      <c r="C22" s="526">
        <f>'Og s3a'!C24</f>
        <v>0</v>
      </c>
      <c r="D22" s="527">
        <f>'Og s3a'!F24</f>
        <v>0</v>
      </c>
      <c r="E22" s="492"/>
      <c r="F22" s="933"/>
      <c r="G22" s="492"/>
      <c r="H22" s="945" t="str">
        <f t="shared" si="1"/>
        <v/>
      </c>
      <c r="I22" s="522"/>
      <c r="J22" s="54"/>
      <c r="K22" s="441">
        <f>'Og s3a'!G24</f>
        <v>0</v>
      </c>
      <c r="L22" s="493">
        <f>'Og s3a'!D24</f>
        <v>0</v>
      </c>
      <c r="M22" s="863">
        <f>Import!K22</f>
        <v>0</v>
      </c>
      <c r="N22" s="864">
        <f>Import!L22</f>
        <v>0</v>
      </c>
      <c r="O22" s="295" t="s">
        <v>1646</v>
      </c>
      <c r="P22" s="61"/>
      <c r="Q22" s="61"/>
      <c r="R22" s="61"/>
      <c r="S22" s="61"/>
      <c r="T22" s="61"/>
      <c r="U22" s="61"/>
      <c r="V22" s="61"/>
    </row>
    <row r="23" spans="2:22" ht="15" customHeight="1">
      <c r="B23" s="1250" t="str">
        <f t="shared" si="0"/>
        <v/>
      </c>
      <c r="C23" s="526">
        <f>'Og s3a'!C25</f>
        <v>0</v>
      </c>
      <c r="D23" s="527">
        <f>'Og s3a'!F25</f>
        <v>0</v>
      </c>
      <c r="E23" s="492"/>
      <c r="F23" s="933"/>
      <c r="G23" s="492"/>
      <c r="H23" s="945" t="str">
        <f t="shared" si="1"/>
        <v/>
      </c>
      <c r="I23" s="522"/>
      <c r="J23" s="54"/>
      <c r="K23" s="441">
        <f>'Og s3a'!G25</f>
        <v>0</v>
      </c>
      <c r="L23" s="493">
        <f>'Og s3a'!D25</f>
        <v>0</v>
      </c>
      <c r="M23" s="863">
        <f>Import!K23</f>
        <v>0</v>
      </c>
      <c r="N23" s="864">
        <f>Import!L23</f>
        <v>0</v>
      </c>
      <c r="O23" s="295" t="s">
        <v>1647</v>
      </c>
      <c r="P23" s="61"/>
      <c r="Q23" s="61"/>
      <c r="R23" s="61"/>
      <c r="S23" s="61"/>
      <c r="T23" s="61"/>
      <c r="U23" s="61"/>
      <c r="V23" s="61"/>
    </row>
    <row r="24" spans="2:22" ht="15" customHeight="1">
      <c r="B24" s="1250" t="str">
        <f t="shared" si="0"/>
        <v/>
      </c>
      <c r="C24" s="526">
        <f>'Og s3a'!C26</f>
        <v>0</v>
      </c>
      <c r="D24" s="527">
        <f>'Og s3a'!F26</f>
        <v>0</v>
      </c>
      <c r="E24" s="492"/>
      <c r="F24" s="933"/>
      <c r="G24" s="492"/>
      <c r="H24" s="945" t="str">
        <f t="shared" si="1"/>
        <v/>
      </c>
      <c r="I24" s="522"/>
      <c r="J24" s="54"/>
      <c r="K24" s="441">
        <f>'Og s3a'!G26</f>
        <v>0</v>
      </c>
      <c r="L24" s="493">
        <f>'Og s3a'!D26</f>
        <v>0</v>
      </c>
      <c r="M24" s="863">
        <f>Import!K24</f>
        <v>0</v>
      </c>
      <c r="N24" s="864">
        <f>Import!L24</f>
        <v>0</v>
      </c>
      <c r="O24" s="295"/>
      <c r="P24" s="61"/>
      <c r="Q24" s="61"/>
      <c r="R24" s="61"/>
      <c r="S24" s="61"/>
      <c r="T24" s="61"/>
      <c r="U24" s="61"/>
      <c r="V24" s="61"/>
    </row>
    <row r="25" spans="2:22" ht="15" customHeight="1">
      <c r="B25" s="1250" t="str">
        <f t="shared" si="0"/>
        <v/>
      </c>
      <c r="C25" s="526">
        <f>'Og s3a'!C27</f>
        <v>0</v>
      </c>
      <c r="D25" s="527">
        <f>'Og s3a'!F27</f>
        <v>0</v>
      </c>
      <c r="E25" s="492"/>
      <c r="F25" s="933"/>
      <c r="G25" s="492"/>
      <c r="H25" s="945" t="str">
        <f t="shared" si="1"/>
        <v/>
      </c>
      <c r="I25" s="522"/>
      <c r="J25" s="54"/>
      <c r="K25" s="441">
        <f>'Og s3a'!G27</f>
        <v>0</v>
      </c>
      <c r="L25" s="493">
        <f>'Og s3a'!D27</f>
        <v>0</v>
      </c>
      <c r="M25" s="863">
        <f>Import!K25</f>
        <v>0</v>
      </c>
      <c r="N25" s="864">
        <f>Import!L25</f>
        <v>0</v>
      </c>
      <c r="O25" s="295" t="s">
        <v>1628</v>
      </c>
      <c r="P25" s="61"/>
      <c r="Q25" s="61"/>
      <c r="R25" s="61"/>
      <c r="S25" s="61"/>
      <c r="T25" s="61"/>
      <c r="U25" s="61"/>
      <c r="V25" s="61"/>
    </row>
    <row r="26" spans="2:22" ht="15" customHeight="1">
      <c r="B26" s="1250" t="str">
        <f t="shared" si="0"/>
        <v/>
      </c>
      <c r="C26" s="526">
        <f>'Og s3a'!C28</f>
        <v>0</v>
      </c>
      <c r="D26" s="527">
        <f>'Og s3a'!F28</f>
        <v>0</v>
      </c>
      <c r="E26" s="492"/>
      <c r="F26" s="933"/>
      <c r="G26" s="492"/>
      <c r="H26" s="945" t="str">
        <f t="shared" si="1"/>
        <v/>
      </c>
      <c r="I26" s="522"/>
      <c r="J26" s="54"/>
      <c r="K26" s="441">
        <f>'Og s3a'!G28</f>
        <v>0</v>
      </c>
      <c r="L26" s="493">
        <f>'Og s3a'!D28</f>
        <v>0</v>
      </c>
      <c r="M26" s="863">
        <f>Import!K26</f>
        <v>0</v>
      </c>
      <c r="N26" s="864">
        <f>Import!L26</f>
        <v>0</v>
      </c>
      <c r="O26" s="295" t="s">
        <v>1629</v>
      </c>
      <c r="P26" s="61"/>
      <c r="Q26" s="61"/>
      <c r="R26" s="61"/>
      <c r="S26" s="61"/>
      <c r="T26" s="61"/>
      <c r="U26" s="61"/>
      <c r="V26" s="61"/>
    </row>
    <row r="27" spans="2:22" ht="15" customHeight="1">
      <c r="B27" s="1250" t="str">
        <f t="shared" si="0"/>
        <v/>
      </c>
      <c r="C27" s="526">
        <f>'Og s3a'!C29</f>
        <v>0</v>
      </c>
      <c r="D27" s="527">
        <f>'Og s3a'!F29</f>
        <v>0</v>
      </c>
      <c r="E27" s="492"/>
      <c r="F27" s="933"/>
      <c r="G27" s="492"/>
      <c r="H27" s="945" t="str">
        <f t="shared" si="1"/>
        <v/>
      </c>
      <c r="I27" s="522"/>
      <c r="J27" s="54"/>
      <c r="K27" s="441">
        <f>'Og s3a'!G29</f>
        <v>0</v>
      </c>
      <c r="L27" s="493">
        <f>'Og s3a'!D29</f>
        <v>0</v>
      </c>
      <c r="M27" s="863">
        <f>Import!K27</f>
        <v>0</v>
      </c>
      <c r="N27" s="864">
        <f>Import!L27</f>
        <v>0</v>
      </c>
      <c r="O27" s="295" t="s">
        <v>1630</v>
      </c>
      <c r="P27" s="61"/>
      <c r="Q27" s="61"/>
      <c r="R27" s="61"/>
      <c r="S27" s="61"/>
      <c r="T27" s="61"/>
      <c r="U27" s="61"/>
      <c r="V27" s="61"/>
    </row>
    <row r="28" spans="2:22" ht="15" customHeight="1">
      <c r="B28" s="1250" t="str">
        <f t="shared" si="0"/>
        <v/>
      </c>
      <c r="C28" s="526">
        <f>'Og s3a'!C30</f>
        <v>0</v>
      </c>
      <c r="D28" s="527">
        <f>'Og s3a'!F30</f>
        <v>0</v>
      </c>
      <c r="E28" s="492"/>
      <c r="F28" s="933"/>
      <c r="G28" s="492"/>
      <c r="H28" s="945" t="str">
        <f t="shared" si="1"/>
        <v/>
      </c>
      <c r="I28" s="522"/>
      <c r="J28" s="54"/>
      <c r="K28" s="441">
        <f>'Og s3a'!G30</f>
        <v>0</v>
      </c>
      <c r="L28" s="493">
        <f>'Og s3a'!D30</f>
        <v>0</v>
      </c>
      <c r="M28" s="863">
        <f>Import!K28</f>
        <v>0</v>
      </c>
      <c r="N28" s="864">
        <f>Import!L28</f>
        <v>0</v>
      </c>
      <c r="O28" s="295" t="s">
        <v>1631</v>
      </c>
      <c r="P28" s="61"/>
      <c r="Q28" s="61"/>
      <c r="R28" s="61"/>
      <c r="S28" s="61"/>
      <c r="T28" s="61"/>
      <c r="U28" s="61"/>
      <c r="V28" s="61"/>
    </row>
    <row r="29" spans="2:22" ht="15" customHeight="1">
      <c r="B29" s="1250" t="str">
        <f t="shared" si="0"/>
        <v/>
      </c>
      <c r="C29" s="526">
        <f>'Og s3a'!C31</f>
        <v>0</v>
      </c>
      <c r="D29" s="527">
        <f>'Og s3a'!F31</f>
        <v>0</v>
      </c>
      <c r="E29" s="492"/>
      <c r="F29" s="933"/>
      <c r="G29" s="492"/>
      <c r="H29" s="945" t="str">
        <f t="shared" si="1"/>
        <v/>
      </c>
      <c r="I29" s="522"/>
      <c r="J29" s="54"/>
      <c r="K29" s="441">
        <f>'Og s3a'!G31</f>
        <v>0</v>
      </c>
      <c r="L29" s="493">
        <f>'Og s3a'!D31</f>
        <v>0</v>
      </c>
      <c r="M29" s="863">
        <f>Import!K29</f>
        <v>0</v>
      </c>
      <c r="N29" s="864">
        <f>Import!L29</f>
        <v>0</v>
      </c>
      <c r="O29" s="295" t="s">
        <v>1632</v>
      </c>
      <c r="P29" s="61"/>
      <c r="Q29" s="61"/>
      <c r="R29" s="61"/>
      <c r="S29" s="61"/>
      <c r="T29" s="61"/>
      <c r="U29" s="61"/>
      <c r="V29" s="61"/>
    </row>
    <row r="30" spans="2:22" ht="15" customHeight="1">
      <c r="B30" s="1250" t="str">
        <f t="shared" si="0"/>
        <v/>
      </c>
      <c r="C30" s="526">
        <f>'Og s3a'!C32</f>
        <v>0</v>
      </c>
      <c r="D30" s="527">
        <f>'Og s3a'!F32</f>
        <v>0</v>
      </c>
      <c r="E30" s="492"/>
      <c r="F30" s="933"/>
      <c r="G30" s="492"/>
      <c r="H30" s="945" t="str">
        <f t="shared" si="1"/>
        <v/>
      </c>
      <c r="I30" s="522"/>
      <c r="J30" s="54"/>
      <c r="K30" s="441">
        <f>'Og s3a'!G32</f>
        <v>0</v>
      </c>
      <c r="L30" s="493">
        <f>'Og s3a'!D32</f>
        <v>0</v>
      </c>
      <c r="M30" s="863">
        <f>Import!K30</f>
        <v>0</v>
      </c>
      <c r="N30" s="864">
        <f>Import!L30</f>
        <v>0</v>
      </c>
      <c r="O30" s="295" t="s">
        <v>1633</v>
      </c>
      <c r="P30" s="61"/>
      <c r="Q30" s="61"/>
      <c r="R30" s="61"/>
      <c r="S30" s="61"/>
      <c r="T30" s="61"/>
      <c r="U30" s="61"/>
      <c r="V30" s="61"/>
    </row>
    <row r="31" spans="2:22" ht="15" customHeight="1">
      <c r="B31" s="1250" t="str">
        <f t="shared" si="0"/>
        <v/>
      </c>
      <c r="C31" s="526">
        <f>'Og s3a'!C33</f>
        <v>0</v>
      </c>
      <c r="D31" s="527">
        <f>'Og s3a'!F33</f>
        <v>0</v>
      </c>
      <c r="E31" s="492"/>
      <c r="F31" s="933"/>
      <c r="G31" s="492"/>
      <c r="H31" s="945" t="str">
        <f t="shared" si="1"/>
        <v/>
      </c>
      <c r="I31" s="522"/>
      <c r="J31" s="54"/>
      <c r="K31" s="441">
        <f>'Og s3a'!G33</f>
        <v>0</v>
      </c>
      <c r="L31" s="493">
        <f>'Og s3a'!D33</f>
        <v>0</v>
      </c>
      <c r="M31" s="863">
        <f>Import!K31</f>
        <v>0</v>
      </c>
      <c r="N31" s="864">
        <f>Import!L31</f>
        <v>0</v>
      </c>
      <c r="O31" s="295" t="s">
        <v>1634</v>
      </c>
      <c r="P31" s="61"/>
      <c r="Q31" s="61"/>
      <c r="R31" s="61"/>
      <c r="S31" s="61"/>
      <c r="T31" s="61"/>
      <c r="U31" s="61"/>
      <c r="V31" s="61"/>
    </row>
    <row r="32" spans="2:22" ht="15" customHeight="1">
      <c r="B32" s="1250" t="str">
        <f t="shared" si="0"/>
        <v/>
      </c>
      <c r="C32" s="526">
        <f>'Og s3a'!C34</f>
        <v>0</v>
      </c>
      <c r="D32" s="527">
        <f>'Og s3a'!F34</f>
        <v>0</v>
      </c>
      <c r="E32" s="492"/>
      <c r="F32" s="933"/>
      <c r="G32" s="492"/>
      <c r="H32" s="945" t="str">
        <f t="shared" si="1"/>
        <v/>
      </c>
      <c r="I32" s="522"/>
      <c r="J32" s="54"/>
      <c r="K32" s="441">
        <f>'Og s3a'!G34</f>
        <v>0</v>
      </c>
      <c r="L32" s="493">
        <f>'Og s3a'!D34</f>
        <v>0</v>
      </c>
      <c r="M32" s="863">
        <f>Import!K32</f>
        <v>0</v>
      </c>
      <c r="N32" s="864">
        <f>Import!L32</f>
        <v>0</v>
      </c>
      <c r="O32" s="295" t="s">
        <v>1635</v>
      </c>
      <c r="P32" s="61"/>
      <c r="Q32" s="61"/>
      <c r="R32" s="61"/>
      <c r="S32" s="61"/>
      <c r="T32" s="61"/>
      <c r="U32" s="61"/>
      <c r="V32" s="61"/>
    </row>
    <row r="33" spans="2:22" ht="15" customHeight="1">
      <c r="B33" s="1250" t="str">
        <f t="shared" si="0"/>
        <v/>
      </c>
      <c r="C33" s="526">
        <f>'Og s3a'!C35</f>
        <v>0</v>
      </c>
      <c r="D33" s="527">
        <f>'Og s3a'!F35</f>
        <v>0</v>
      </c>
      <c r="E33" s="492"/>
      <c r="F33" s="933"/>
      <c r="G33" s="492"/>
      <c r="H33" s="945" t="str">
        <f t="shared" si="1"/>
        <v/>
      </c>
      <c r="I33" s="522"/>
      <c r="J33" s="54"/>
      <c r="K33" s="441">
        <f>'Og s3a'!G35</f>
        <v>0</v>
      </c>
      <c r="L33" s="493">
        <f>'Og s3a'!D35</f>
        <v>0</v>
      </c>
      <c r="M33" s="863">
        <f>Import!K33</f>
        <v>0</v>
      </c>
      <c r="N33" s="864">
        <f>Import!L33</f>
        <v>0</v>
      </c>
      <c r="O33" s="295" t="s">
        <v>1636</v>
      </c>
      <c r="P33" s="61"/>
      <c r="Q33" s="61"/>
      <c r="R33" s="61"/>
      <c r="S33" s="61"/>
      <c r="T33" s="61"/>
      <c r="U33" s="61"/>
      <c r="V33" s="61"/>
    </row>
    <row r="34" spans="2:22" ht="15" customHeight="1">
      <c r="B34" s="1250" t="str">
        <f t="shared" si="0"/>
        <v/>
      </c>
      <c r="C34" s="526">
        <f>'Og s3a'!C36</f>
        <v>0</v>
      </c>
      <c r="D34" s="527">
        <f>'Og s3a'!F36</f>
        <v>0</v>
      </c>
      <c r="E34" s="492"/>
      <c r="F34" s="933"/>
      <c r="G34" s="492"/>
      <c r="H34" s="945" t="str">
        <f t="shared" si="1"/>
        <v/>
      </c>
      <c r="I34" s="522"/>
      <c r="J34" s="54"/>
      <c r="K34" s="441">
        <f>'Og s3a'!G36</f>
        <v>0</v>
      </c>
      <c r="L34" s="493">
        <f>'Og s3a'!D36</f>
        <v>0</v>
      </c>
      <c r="M34" s="863">
        <f>Import!K34</f>
        <v>0</v>
      </c>
      <c r="N34" s="864">
        <f>Import!L34</f>
        <v>0</v>
      </c>
      <c r="O34" s="295" t="s">
        <v>1637</v>
      </c>
      <c r="P34" s="61"/>
      <c r="Q34" s="61"/>
      <c r="R34" s="61"/>
      <c r="S34" s="61"/>
      <c r="T34" s="61"/>
      <c r="U34" s="61"/>
      <c r="V34" s="61"/>
    </row>
    <row r="35" spans="2:22" ht="15" customHeight="1">
      <c r="B35" s="1250" t="str">
        <f t="shared" si="0"/>
        <v/>
      </c>
      <c r="C35" s="526">
        <f>'Og s3a'!C37</f>
        <v>0</v>
      </c>
      <c r="D35" s="527">
        <f>'Og s3a'!F37</f>
        <v>0</v>
      </c>
      <c r="E35" s="492"/>
      <c r="F35" s="933"/>
      <c r="G35" s="492"/>
      <c r="H35" s="945" t="str">
        <f t="shared" si="1"/>
        <v/>
      </c>
      <c r="I35" s="522"/>
      <c r="J35" s="54"/>
      <c r="K35" s="441">
        <f>'Og s3a'!G37</f>
        <v>0</v>
      </c>
      <c r="L35" s="493">
        <f>'Og s3a'!D37</f>
        <v>0</v>
      </c>
      <c r="M35" s="863">
        <f>Import!K35</f>
        <v>0</v>
      </c>
      <c r="N35" s="864">
        <f>Import!L35</f>
        <v>0</v>
      </c>
      <c r="O35" s="61"/>
      <c r="P35" s="61"/>
      <c r="Q35" s="61"/>
      <c r="R35" s="61"/>
      <c r="S35" s="61"/>
      <c r="T35" s="61"/>
      <c r="U35" s="61"/>
      <c r="V35" s="61"/>
    </row>
    <row r="36" spans="2:22" ht="15" customHeight="1">
      <c r="B36" s="1250" t="str">
        <f t="shared" si="0"/>
        <v/>
      </c>
      <c r="C36" s="526">
        <f>'Og s3a'!C38</f>
        <v>0</v>
      </c>
      <c r="D36" s="527">
        <f>'Og s3a'!F38</f>
        <v>0</v>
      </c>
      <c r="E36" s="492"/>
      <c r="F36" s="933"/>
      <c r="G36" s="492"/>
      <c r="H36" s="945" t="str">
        <f t="shared" si="1"/>
        <v/>
      </c>
      <c r="I36" s="522"/>
      <c r="J36" s="54"/>
      <c r="K36" s="441">
        <f>'Og s3a'!G38</f>
        <v>0</v>
      </c>
      <c r="L36" s="493">
        <f>'Og s3a'!D38</f>
        <v>0</v>
      </c>
      <c r="M36" s="863">
        <f>Import!K36</f>
        <v>0</v>
      </c>
      <c r="N36" s="864">
        <f>Import!L36</f>
        <v>0</v>
      </c>
      <c r="O36" s="61"/>
      <c r="P36" s="61"/>
      <c r="Q36" s="61"/>
      <c r="R36" s="61"/>
      <c r="S36" s="61"/>
      <c r="T36" s="61"/>
      <c r="U36" s="61"/>
      <c r="V36" s="61"/>
    </row>
    <row r="37" spans="2:22" ht="15" customHeight="1">
      <c r="B37" s="1250" t="str">
        <f t="shared" si="0"/>
        <v/>
      </c>
      <c r="C37" s="526">
        <f>'Og s3a'!C39</f>
        <v>0</v>
      </c>
      <c r="D37" s="527">
        <f>'Og s3a'!F39</f>
        <v>0</v>
      </c>
      <c r="E37" s="492"/>
      <c r="F37" s="933"/>
      <c r="G37" s="492"/>
      <c r="H37" s="945" t="str">
        <f t="shared" si="1"/>
        <v/>
      </c>
      <c r="I37" s="522"/>
      <c r="J37" s="54"/>
      <c r="K37" s="441">
        <f>'Og s3a'!G39</f>
        <v>0</v>
      </c>
      <c r="L37" s="493">
        <f>'Og s3a'!D39</f>
        <v>0</v>
      </c>
      <c r="M37" s="863">
        <f>Import!K37</f>
        <v>0</v>
      </c>
      <c r="N37" s="864">
        <f>Import!L37</f>
        <v>0</v>
      </c>
      <c r="O37" s="61"/>
      <c r="P37" s="61"/>
      <c r="Q37" s="61"/>
      <c r="R37" s="61"/>
      <c r="S37" s="61"/>
      <c r="T37" s="61"/>
      <c r="U37" s="61"/>
      <c r="V37" s="61"/>
    </row>
    <row r="38" spans="2:22" ht="15" customHeight="1">
      <c r="B38" s="1250" t="str">
        <f t="shared" si="0"/>
        <v/>
      </c>
      <c r="C38" s="526">
        <f>'Og s3a'!C40</f>
        <v>0</v>
      </c>
      <c r="D38" s="527">
        <f>'Og s3a'!F40</f>
        <v>0</v>
      </c>
      <c r="E38" s="492"/>
      <c r="F38" s="933"/>
      <c r="G38" s="492"/>
      <c r="H38" s="945" t="str">
        <f t="shared" si="1"/>
        <v/>
      </c>
      <c r="I38" s="522"/>
      <c r="J38" s="54"/>
      <c r="K38" s="441">
        <f>'Og s3a'!G40</f>
        <v>0</v>
      </c>
      <c r="L38" s="493">
        <f>'Og s3a'!D40</f>
        <v>0</v>
      </c>
      <c r="M38" s="863">
        <f>Import!K38</f>
        <v>0</v>
      </c>
      <c r="N38" s="864">
        <f>Import!L38</f>
        <v>0</v>
      </c>
      <c r="O38" s="61"/>
      <c r="P38" s="61"/>
      <c r="Q38" s="61"/>
      <c r="R38" s="61"/>
      <c r="S38" s="61"/>
      <c r="T38" s="61"/>
      <c r="U38" s="61"/>
      <c r="V38" s="61"/>
    </row>
    <row r="39" spans="2:22" ht="15" customHeight="1">
      <c r="B39" s="1250" t="str">
        <f t="shared" si="0"/>
        <v/>
      </c>
      <c r="C39" s="526">
        <f>'Og s3a'!C41</f>
        <v>0</v>
      </c>
      <c r="D39" s="527">
        <f>'Og s3a'!F41</f>
        <v>0</v>
      </c>
      <c r="E39" s="492"/>
      <c r="F39" s="933"/>
      <c r="G39" s="492"/>
      <c r="H39" s="945" t="str">
        <f t="shared" si="1"/>
        <v/>
      </c>
      <c r="I39" s="522"/>
      <c r="J39" s="54"/>
      <c r="K39" s="441">
        <f>'Og s3a'!G41</f>
        <v>0</v>
      </c>
      <c r="L39" s="493">
        <f>'Og s3a'!D41</f>
        <v>0</v>
      </c>
      <c r="M39" s="863">
        <f>Import!K39</f>
        <v>0</v>
      </c>
      <c r="N39" s="864">
        <f>Import!L39</f>
        <v>0</v>
      </c>
      <c r="O39" s="61"/>
      <c r="P39" s="61"/>
      <c r="Q39" s="61"/>
      <c r="R39" s="61"/>
      <c r="S39" s="61"/>
      <c r="T39" s="61"/>
      <c r="U39" s="61"/>
      <c r="V39" s="61"/>
    </row>
    <row r="40" spans="2:22" ht="15" customHeight="1">
      <c r="B40" s="1250" t="str">
        <f t="shared" si="0"/>
        <v/>
      </c>
      <c r="C40" s="526">
        <f>'Og s3a'!C42</f>
        <v>0</v>
      </c>
      <c r="D40" s="527">
        <f>'Og s3a'!F42</f>
        <v>0</v>
      </c>
      <c r="E40" s="492"/>
      <c r="F40" s="933"/>
      <c r="G40" s="492"/>
      <c r="H40" s="945" t="str">
        <f t="shared" si="1"/>
        <v/>
      </c>
      <c r="I40" s="522"/>
      <c r="J40" s="54"/>
      <c r="K40" s="441">
        <f>'Og s3a'!G42</f>
        <v>0</v>
      </c>
      <c r="L40" s="493">
        <f>'Og s3a'!D42</f>
        <v>0</v>
      </c>
      <c r="M40" s="863">
        <f>Import!K40</f>
        <v>0</v>
      </c>
      <c r="N40" s="864">
        <f>Import!L40</f>
        <v>0</v>
      </c>
      <c r="O40" s="61"/>
      <c r="P40" s="61"/>
      <c r="Q40" s="61"/>
      <c r="R40" s="61"/>
      <c r="S40" s="61"/>
      <c r="T40" s="61"/>
      <c r="U40" s="61"/>
      <c r="V40" s="61"/>
    </row>
    <row r="41" spans="2:22" ht="15" customHeight="1">
      <c r="B41" s="1250" t="str">
        <f t="shared" si="0"/>
        <v/>
      </c>
      <c r="C41" s="526">
        <f>'Og s3a'!C43</f>
        <v>0</v>
      </c>
      <c r="D41" s="527">
        <f>'Og s3a'!F43</f>
        <v>0</v>
      </c>
      <c r="E41" s="492"/>
      <c r="F41" s="933"/>
      <c r="G41" s="492"/>
      <c r="H41" s="945" t="str">
        <f t="shared" si="1"/>
        <v/>
      </c>
      <c r="I41" s="522"/>
      <c r="J41" s="54"/>
      <c r="K41" s="441">
        <f>'Og s3a'!G43</f>
        <v>0</v>
      </c>
      <c r="L41" s="493">
        <f>'Og s3a'!D43</f>
        <v>0</v>
      </c>
      <c r="M41" s="863">
        <f>Import!K41</f>
        <v>0</v>
      </c>
      <c r="N41" s="864">
        <f>Import!L41</f>
        <v>0</v>
      </c>
      <c r="O41" s="61"/>
      <c r="P41" s="61"/>
      <c r="Q41" s="61"/>
      <c r="R41" s="61"/>
      <c r="S41" s="61"/>
      <c r="T41" s="61"/>
      <c r="U41" s="61"/>
      <c r="V41" s="61"/>
    </row>
    <row r="42" spans="2:22" ht="15" customHeight="1">
      <c r="B42" s="1250" t="str">
        <f t="shared" si="0"/>
        <v/>
      </c>
      <c r="C42" s="526">
        <f>'Og s3a'!C44</f>
        <v>0</v>
      </c>
      <c r="D42" s="527">
        <f>'Og s3a'!F44</f>
        <v>0</v>
      </c>
      <c r="E42" s="492"/>
      <c r="F42" s="933"/>
      <c r="G42" s="492"/>
      <c r="H42" s="945" t="str">
        <f t="shared" si="1"/>
        <v/>
      </c>
      <c r="I42" s="522"/>
      <c r="J42" s="54"/>
      <c r="K42" s="441">
        <f>'Og s3a'!G44</f>
        <v>0</v>
      </c>
      <c r="L42" s="493">
        <f>'Og s3a'!D44</f>
        <v>0</v>
      </c>
      <c r="M42" s="863">
        <f>Import!K42</f>
        <v>0</v>
      </c>
      <c r="N42" s="864">
        <f>Import!L42</f>
        <v>0</v>
      </c>
      <c r="O42" s="61"/>
      <c r="P42" s="61"/>
      <c r="Q42" s="61"/>
      <c r="R42" s="61"/>
      <c r="S42" s="61"/>
      <c r="T42" s="61"/>
      <c r="U42" s="61"/>
      <c r="V42" s="61"/>
    </row>
    <row r="43" spans="2:22" ht="15" customHeight="1">
      <c r="B43" s="1250" t="str">
        <f t="shared" si="0"/>
        <v/>
      </c>
      <c r="C43" s="526">
        <f>'Og s3a'!C45</f>
        <v>0</v>
      </c>
      <c r="D43" s="527">
        <f>'Og s3a'!F45</f>
        <v>0</v>
      </c>
      <c r="E43" s="492"/>
      <c r="F43" s="933"/>
      <c r="G43" s="492"/>
      <c r="H43" s="945" t="str">
        <f t="shared" si="1"/>
        <v/>
      </c>
      <c r="I43" s="522"/>
      <c r="J43" s="54"/>
      <c r="K43" s="441">
        <f>'Og s3a'!G45</f>
        <v>0</v>
      </c>
      <c r="L43" s="493">
        <f>'Og s3a'!D45</f>
        <v>0</v>
      </c>
      <c r="M43" s="863">
        <f>Import!K43</f>
        <v>0</v>
      </c>
      <c r="N43" s="864">
        <f>Import!L43</f>
        <v>0</v>
      </c>
      <c r="O43" s="61"/>
      <c r="P43" s="61"/>
      <c r="Q43" s="61"/>
      <c r="R43" s="61"/>
      <c r="S43" s="61"/>
      <c r="T43" s="61"/>
      <c r="U43" s="61"/>
      <c r="V43" s="61"/>
    </row>
    <row r="44" spans="2:22" ht="15" customHeight="1">
      <c r="B44" s="1250" t="str">
        <f t="shared" si="0"/>
        <v/>
      </c>
      <c r="C44" s="526">
        <f>'Og s3a'!C46</f>
        <v>0</v>
      </c>
      <c r="D44" s="527">
        <f>'Og s3a'!F46</f>
        <v>0</v>
      </c>
      <c r="E44" s="492"/>
      <c r="F44" s="933"/>
      <c r="G44" s="492"/>
      <c r="H44" s="945" t="str">
        <f t="shared" si="1"/>
        <v/>
      </c>
      <c r="I44" s="522"/>
      <c r="J44" s="54"/>
      <c r="K44" s="441">
        <f>'Og s3a'!G46</f>
        <v>0</v>
      </c>
      <c r="L44" s="493">
        <f>'Og s3a'!D46</f>
        <v>0</v>
      </c>
      <c r="M44" s="863">
        <f>Import!K44</f>
        <v>0</v>
      </c>
      <c r="N44" s="864">
        <f>Import!L44</f>
        <v>0</v>
      </c>
      <c r="O44" s="61"/>
      <c r="P44" s="61"/>
      <c r="Q44" s="61"/>
      <c r="R44" s="61"/>
      <c r="S44" s="61"/>
      <c r="T44" s="61"/>
      <c r="U44" s="61"/>
      <c r="V44" s="61"/>
    </row>
    <row r="45" spans="2:22" ht="15" customHeight="1">
      <c r="B45" s="1250" t="str">
        <f t="shared" si="0"/>
        <v/>
      </c>
      <c r="C45" s="526">
        <f>'Og s3a'!C47</f>
        <v>0</v>
      </c>
      <c r="D45" s="527">
        <f>'Og s3a'!F47</f>
        <v>0</v>
      </c>
      <c r="E45" s="492"/>
      <c r="F45" s="933"/>
      <c r="G45" s="492"/>
      <c r="H45" s="945" t="str">
        <f t="shared" si="1"/>
        <v/>
      </c>
      <c r="I45" s="522"/>
      <c r="J45" s="54"/>
      <c r="K45" s="441">
        <f>'Og s3a'!G47</f>
        <v>0</v>
      </c>
      <c r="L45" s="493">
        <f>'Og s3a'!D47</f>
        <v>0</v>
      </c>
      <c r="M45" s="863">
        <f>Import!K45</f>
        <v>0</v>
      </c>
      <c r="N45" s="864">
        <f>Import!L45</f>
        <v>0</v>
      </c>
      <c r="O45" s="61"/>
      <c r="P45" s="61"/>
      <c r="Q45" s="61"/>
      <c r="R45" s="61"/>
      <c r="S45" s="61"/>
      <c r="T45" s="61"/>
      <c r="U45" s="61"/>
      <c r="V45" s="61"/>
    </row>
    <row r="46" spans="2:22" ht="15" customHeight="1">
      <c r="B46" s="1250" t="str">
        <f t="shared" si="0"/>
        <v/>
      </c>
      <c r="C46" s="526">
        <f>'Og s3a'!C48</f>
        <v>0</v>
      </c>
      <c r="D46" s="527">
        <f>'Og s3a'!F48</f>
        <v>0</v>
      </c>
      <c r="E46" s="492"/>
      <c r="F46" s="933"/>
      <c r="G46" s="492"/>
      <c r="H46" s="945" t="str">
        <f t="shared" si="1"/>
        <v/>
      </c>
      <c r="I46" s="522"/>
      <c r="J46" s="54"/>
      <c r="K46" s="441">
        <f>'Og s3a'!G48</f>
        <v>0</v>
      </c>
      <c r="L46" s="493">
        <f>'Og s3a'!D48</f>
        <v>0</v>
      </c>
      <c r="M46" s="863">
        <f>Import!K46</f>
        <v>0</v>
      </c>
      <c r="N46" s="864">
        <f>Import!L46</f>
        <v>0</v>
      </c>
      <c r="O46" s="61"/>
      <c r="P46" s="61"/>
      <c r="Q46" s="61"/>
      <c r="R46" s="61"/>
      <c r="S46" s="61"/>
      <c r="T46" s="61"/>
      <c r="U46" s="61"/>
      <c r="V46" s="61"/>
    </row>
    <row r="47" spans="2:22" ht="15" customHeight="1">
      <c r="B47" s="1250" t="str">
        <f t="shared" si="0"/>
        <v/>
      </c>
      <c r="C47" s="526">
        <f>'Og s3a'!C49</f>
        <v>0</v>
      </c>
      <c r="D47" s="527">
        <f>'Og s3a'!F49</f>
        <v>0</v>
      </c>
      <c r="E47" s="492"/>
      <c r="F47" s="933"/>
      <c r="G47" s="492"/>
      <c r="H47" s="945" t="str">
        <f t="shared" si="1"/>
        <v/>
      </c>
      <c r="I47" s="522"/>
      <c r="J47" s="54"/>
      <c r="K47" s="441">
        <f>'Og s3a'!G49</f>
        <v>0</v>
      </c>
      <c r="L47" s="493">
        <f>'Og s3a'!D49</f>
        <v>0</v>
      </c>
      <c r="M47" s="863">
        <f>Import!K47</f>
        <v>0</v>
      </c>
      <c r="N47" s="864">
        <f>Import!L47</f>
        <v>0</v>
      </c>
      <c r="O47" s="61"/>
      <c r="P47" s="61"/>
      <c r="Q47" s="61"/>
      <c r="R47" s="61"/>
      <c r="S47" s="61"/>
      <c r="T47" s="61"/>
      <c r="U47" s="61"/>
      <c r="V47" s="61"/>
    </row>
    <row r="48" spans="2:22" ht="15" customHeight="1">
      <c r="B48" s="1250" t="str">
        <f t="shared" si="0"/>
        <v/>
      </c>
      <c r="C48" s="526">
        <f>'Og s3a'!C50</f>
        <v>0</v>
      </c>
      <c r="D48" s="527">
        <f>'Og s3a'!F50</f>
        <v>0</v>
      </c>
      <c r="E48" s="492"/>
      <c r="F48" s="933"/>
      <c r="G48" s="492"/>
      <c r="H48" s="945" t="str">
        <f t="shared" si="1"/>
        <v/>
      </c>
      <c r="I48" s="522"/>
      <c r="J48" s="54"/>
      <c r="K48" s="441">
        <f>'Og s3a'!G50</f>
        <v>0</v>
      </c>
      <c r="L48" s="493">
        <f>'Og s3a'!D50</f>
        <v>0</v>
      </c>
      <c r="M48" s="863">
        <f>Import!K48</f>
        <v>0</v>
      </c>
      <c r="N48" s="864">
        <f>Import!L48</f>
        <v>0</v>
      </c>
      <c r="O48" s="61"/>
      <c r="P48" s="61"/>
      <c r="Q48" s="61"/>
      <c r="R48" s="61"/>
      <c r="S48" s="61"/>
      <c r="T48" s="61"/>
      <c r="U48" s="61"/>
      <c r="V48" s="61"/>
    </row>
    <row r="49" spans="2:22" ht="15" customHeight="1">
      <c r="B49" s="1250" t="str">
        <f t="shared" si="0"/>
        <v/>
      </c>
      <c r="C49" s="526">
        <f>'Og s3a'!C51</f>
        <v>0</v>
      </c>
      <c r="D49" s="527">
        <f>'Og s3a'!F51</f>
        <v>0</v>
      </c>
      <c r="E49" s="492"/>
      <c r="F49" s="933"/>
      <c r="G49" s="492"/>
      <c r="H49" s="945" t="str">
        <f t="shared" si="1"/>
        <v/>
      </c>
      <c r="I49" s="522"/>
      <c r="J49" s="54"/>
      <c r="K49" s="441">
        <f>'Og s3a'!G51</f>
        <v>0</v>
      </c>
      <c r="L49" s="493">
        <f>'Og s3a'!D51</f>
        <v>0</v>
      </c>
      <c r="M49" s="863">
        <f>Import!K49</f>
        <v>0</v>
      </c>
      <c r="N49" s="864">
        <f>Import!L49</f>
        <v>0</v>
      </c>
      <c r="O49" s="61"/>
      <c r="P49" s="61"/>
      <c r="Q49" s="61"/>
      <c r="R49" s="61"/>
      <c r="S49" s="61"/>
      <c r="T49" s="61"/>
      <c r="U49" s="61"/>
      <c r="V49" s="61"/>
    </row>
    <row r="50" spans="2:22" ht="15" customHeight="1">
      <c r="B50" s="1250" t="str">
        <f t="shared" si="0"/>
        <v/>
      </c>
      <c r="C50" s="526">
        <f>'Og s3a'!C52</f>
        <v>0</v>
      </c>
      <c r="D50" s="527">
        <f>'Og s3a'!F52</f>
        <v>0</v>
      </c>
      <c r="E50" s="492"/>
      <c r="F50" s="933"/>
      <c r="G50" s="492"/>
      <c r="H50" s="945" t="str">
        <f t="shared" si="1"/>
        <v/>
      </c>
      <c r="I50" s="522"/>
      <c r="J50" s="54"/>
      <c r="K50" s="441">
        <f>'Og s3a'!G52</f>
        <v>0</v>
      </c>
      <c r="L50" s="493">
        <f>'Og s3a'!D52</f>
        <v>0</v>
      </c>
      <c r="M50" s="863">
        <f>Import!K50</f>
        <v>0</v>
      </c>
      <c r="N50" s="864">
        <f>Import!L50</f>
        <v>0</v>
      </c>
      <c r="O50" s="61"/>
      <c r="P50" s="61"/>
      <c r="Q50" s="61"/>
      <c r="R50" s="61"/>
      <c r="S50" s="61"/>
      <c r="T50" s="61"/>
      <c r="U50" s="61"/>
      <c r="V50" s="61"/>
    </row>
    <row r="51" spans="2:22" ht="15" customHeight="1">
      <c r="B51" s="1250" t="str">
        <f t="shared" si="0"/>
        <v/>
      </c>
      <c r="C51" s="526">
        <f>'Og s3a'!C53</f>
        <v>0</v>
      </c>
      <c r="D51" s="527">
        <f>'Og s3a'!F53</f>
        <v>0</v>
      </c>
      <c r="E51" s="492"/>
      <c r="F51" s="933"/>
      <c r="G51" s="492"/>
      <c r="H51" s="945" t="str">
        <f t="shared" si="1"/>
        <v/>
      </c>
      <c r="I51" s="522"/>
      <c r="J51" s="54"/>
      <c r="K51" s="441">
        <f>'Og s3a'!G53</f>
        <v>0</v>
      </c>
      <c r="L51" s="493">
        <f>'Og s3a'!D53</f>
        <v>0</v>
      </c>
      <c r="M51" s="863">
        <f>Import!K51</f>
        <v>0</v>
      </c>
      <c r="N51" s="864">
        <f>Import!L51</f>
        <v>0</v>
      </c>
      <c r="O51" s="61"/>
      <c r="P51" s="61"/>
      <c r="Q51" s="61"/>
      <c r="R51" s="61"/>
      <c r="S51" s="61"/>
      <c r="T51" s="61"/>
      <c r="U51" s="61"/>
      <c r="V51" s="61"/>
    </row>
    <row r="52" spans="2:22" ht="15" customHeight="1">
      <c r="B52" s="1250" t="str">
        <f t="shared" si="0"/>
        <v/>
      </c>
      <c r="C52" s="526">
        <f>'Og s3a'!C54</f>
        <v>0</v>
      </c>
      <c r="D52" s="527">
        <f>'Og s3a'!F54</f>
        <v>0</v>
      </c>
      <c r="E52" s="492"/>
      <c r="F52" s="933"/>
      <c r="G52" s="492"/>
      <c r="H52" s="945" t="str">
        <f t="shared" si="1"/>
        <v/>
      </c>
      <c r="I52" s="522"/>
      <c r="J52" s="54"/>
      <c r="K52" s="441">
        <f>'Og s3a'!G54</f>
        <v>0</v>
      </c>
      <c r="L52" s="493">
        <f>'Og s3a'!D54</f>
        <v>0</v>
      </c>
      <c r="M52" s="863">
        <f>Import!K52</f>
        <v>0</v>
      </c>
      <c r="N52" s="864">
        <f>Import!L52</f>
        <v>0</v>
      </c>
      <c r="O52" s="61"/>
      <c r="P52" s="61"/>
      <c r="Q52" s="61"/>
      <c r="R52" s="61"/>
      <c r="S52" s="61"/>
      <c r="T52" s="61"/>
      <c r="U52" s="61"/>
      <c r="V52" s="61"/>
    </row>
    <row r="53" spans="2:22" ht="15" customHeight="1">
      <c r="B53" s="1250" t="str">
        <f t="shared" si="0"/>
        <v/>
      </c>
      <c r="C53" s="526">
        <f>'Og s3a'!C55</f>
        <v>0</v>
      </c>
      <c r="D53" s="527">
        <f>'Og s3a'!F55</f>
        <v>0</v>
      </c>
      <c r="E53" s="492"/>
      <c r="F53" s="933"/>
      <c r="G53" s="492"/>
      <c r="H53" s="945" t="str">
        <f t="shared" si="1"/>
        <v/>
      </c>
      <c r="I53" s="522"/>
      <c r="J53" s="54"/>
      <c r="K53" s="441">
        <f>'Og s3a'!G55</f>
        <v>0</v>
      </c>
      <c r="L53" s="493">
        <f>'Og s3a'!D55</f>
        <v>0</v>
      </c>
      <c r="M53" s="863">
        <f>Import!K53</f>
        <v>0</v>
      </c>
      <c r="N53" s="864">
        <f>Import!L53</f>
        <v>0</v>
      </c>
      <c r="O53" s="61"/>
      <c r="P53" s="61"/>
      <c r="Q53" s="61"/>
      <c r="R53" s="61"/>
      <c r="S53" s="61"/>
      <c r="T53" s="61"/>
      <c r="U53" s="61"/>
      <c r="V53" s="61"/>
    </row>
    <row r="54" spans="2:22" ht="15" customHeight="1">
      <c r="B54" s="1250" t="str">
        <f t="shared" si="0"/>
        <v/>
      </c>
      <c r="C54" s="526">
        <f>'Og s3a'!C56</f>
        <v>0</v>
      </c>
      <c r="D54" s="527">
        <f>'Og s3a'!F56</f>
        <v>0</v>
      </c>
      <c r="E54" s="492"/>
      <c r="F54" s="933"/>
      <c r="G54" s="492"/>
      <c r="H54" s="945" t="str">
        <f t="shared" si="1"/>
        <v/>
      </c>
      <c r="I54" s="522"/>
      <c r="J54" s="54"/>
      <c r="K54" s="441">
        <f>'Og s3a'!G56</f>
        <v>0</v>
      </c>
      <c r="L54" s="493">
        <f>'Og s3a'!D56</f>
        <v>0</v>
      </c>
      <c r="M54" s="863">
        <f>Import!K54</f>
        <v>0</v>
      </c>
      <c r="N54" s="864">
        <f>Import!L54</f>
        <v>0</v>
      </c>
      <c r="O54" s="61"/>
      <c r="P54" s="61"/>
      <c r="Q54" s="61"/>
      <c r="R54" s="61"/>
      <c r="S54" s="61"/>
      <c r="T54" s="61"/>
      <c r="U54" s="61"/>
      <c r="V54" s="61"/>
    </row>
    <row r="55" spans="2:22" ht="15" customHeight="1">
      <c r="B55" s="1250" t="str">
        <f t="shared" si="0"/>
        <v/>
      </c>
      <c r="C55" s="526">
        <f>'Og s3a'!C57</f>
        <v>0</v>
      </c>
      <c r="D55" s="527">
        <f>'Og s3a'!F57</f>
        <v>0</v>
      </c>
      <c r="E55" s="492"/>
      <c r="F55" s="933"/>
      <c r="G55" s="492"/>
      <c r="H55" s="945" t="str">
        <f t="shared" si="1"/>
        <v/>
      </c>
      <c r="I55" s="522"/>
      <c r="J55" s="54"/>
      <c r="K55" s="441">
        <f>'Og s3a'!G57</f>
        <v>0</v>
      </c>
      <c r="L55" s="493">
        <f>'Og s3a'!D57</f>
        <v>0</v>
      </c>
      <c r="M55" s="863">
        <f>Import!K55</f>
        <v>0</v>
      </c>
      <c r="N55" s="864">
        <f>Import!L55</f>
        <v>0</v>
      </c>
      <c r="O55" s="61"/>
      <c r="P55" s="61"/>
      <c r="Q55" s="61"/>
      <c r="R55" s="61"/>
      <c r="S55" s="61"/>
      <c r="T55" s="61"/>
      <c r="U55" s="61"/>
      <c r="V55" s="61"/>
    </row>
    <row r="56" spans="2:22" ht="15" customHeight="1">
      <c r="B56" s="1250" t="str">
        <f t="shared" si="0"/>
        <v/>
      </c>
      <c r="C56" s="526">
        <f>'Og s3a'!C58</f>
        <v>0</v>
      </c>
      <c r="D56" s="527">
        <f>'Og s3a'!F58</f>
        <v>0</v>
      </c>
      <c r="E56" s="492"/>
      <c r="F56" s="933"/>
      <c r="G56" s="492"/>
      <c r="H56" s="945" t="str">
        <f t="shared" si="1"/>
        <v/>
      </c>
      <c r="I56" s="522"/>
      <c r="J56" s="54"/>
      <c r="K56" s="441">
        <f>'Og s3a'!G58</f>
        <v>0</v>
      </c>
      <c r="L56" s="493">
        <f>'Og s3a'!D58</f>
        <v>0</v>
      </c>
      <c r="M56" s="863">
        <f>Import!K56</f>
        <v>0</v>
      </c>
      <c r="N56" s="864">
        <f>Import!L56</f>
        <v>0</v>
      </c>
      <c r="O56" s="61"/>
      <c r="P56" s="61"/>
      <c r="Q56" s="61"/>
      <c r="R56" s="61"/>
      <c r="S56" s="61"/>
      <c r="T56" s="61"/>
      <c r="U56" s="61"/>
      <c r="V56" s="61"/>
    </row>
    <row r="57" spans="2:22" ht="15" customHeight="1">
      <c r="B57" s="1250" t="str">
        <f t="shared" si="0"/>
        <v/>
      </c>
      <c r="C57" s="526">
        <f>'Og s3a'!C59</f>
        <v>0</v>
      </c>
      <c r="D57" s="527">
        <f>'Og s3a'!F59</f>
        <v>0</v>
      </c>
      <c r="E57" s="492"/>
      <c r="F57" s="933"/>
      <c r="G57" s="492"/>
      <c r="H57" s="945" t="str">
        <f t="shared" si="1"/>
        <v/>
      </c>
      <c r="I57" s="522"/>
      <c r="J57" s="54"/>
      <c r="K57" s="441">
        <f>'Og s3a'!G59</f>
        <v>0</v>
      </c>
      <c r="L57" s="493">
        <f>'Og s3a'!D59</f>
        <v>0</v>
      </c>
      <c r="M57" s="863">
        <f>Import!K57</f>
        <v>0</v>
      </c>
      <c r="N57" s="864">
        <f>Import!L57</f>
        <v>0</v>
      </c>
      <c r="O57" s="61"/>
      <c r="P57" s="61"/>
      <c r="Q57" s="61"/>
      <c r="R57" s="61"/>
      <c r="S57" s="61"/>
      <c r="T57" s="61"/>
      <c r="U57" s="61"/>
      <c r="V57" s="61"/>
    </row>
    <row r="58" spans="2:22" ht="15" customHeight="1">
      <c r="B58" s="1250" t="str">
        <f t="shared" si="0"/>
        <v/>
      </c>
      <c r="C58" s="526">
        <f>'Og s3a'!C60</f>
        <v>0</v>
      </c>
      <c r="D58" s="527">
        <f>'Og s3a'!F60</f>
        <v>0</v>
      </c>
      <c r="E58" s="492"/>
      <c r="F58" s="933"/>
      <c r="G58" s="492"/>
      <c r="H58" s="945" t="str">
        <f t="shared" si="1"/>
        <v/>
      </c>
      <c r="I58" s="522"/>
      <c r="J58" s="54"/>
      <c r="K58" s="441">
        <f>'Og s3a'!G60</f>
        <v>0</v>
      </c>
      <c r="L58" s="493">
        <f>'Og s3a'!D60</f>
        <v>0</v>
      </c>
      <c r="M58" s="863">
        <f>Import!K58</f>
        <v>0</v>
      </c>
      <c r="N58" s="864">
        <f>Import!L58</f>
        <v>0</v>
      </c>
      <c r="O58" s="61"/>
      <c r="P58" s="61"/>
      <c r="Q58" s="61"/>
      <c r="R58" s="61"/>
      <c r="S58" s="61"/>
      <c r="T58" s="61"/>
      <c r="U58" s="61"/>
      <c r="V58" s="61"/>
    </row>
    <row r="59" spans="2:22" ht="15" customHeight="1">
      <c r="B59" s="1250" t="str">
        <f t="shared" si="0"/>
        <v/>
      </c>
      <c r="C59" s="526">
        <f>'Og s3a'!C61</f>
        <v>0</v>
      </c>
      <c r="D59" s="527">
        <f>'Og s3a'!F61</f>
        <v>0</v>
      </c>
      <c r="E59" s="492"/>
      <c r="F59" s="933"/>
      <c r="G59" s="492"/>
      <c r="H59" s="945" t="str">
        <f t="shared" si="1"/>
        <v/>
      </c>
      <c r="I59" s="522"/>
      <c r="J59" s="54"/>
      <c r="K59" s="441">
        <f>'Og s3a'!G61</f>
        <v>0</v>
      </c>
      <c r="L59" s="493">
        <f>'Og s3a'!D61</f>
        <v>0</v>
      </c>
      <c r="M59" s="863">
        <f>Import!K59</f>
        <v>0</v>
      </c>
      <c r="N59" s="864">
        <f>Import!L59</f>
        <v>0</v>
      </c>
      <c r="O59" s="61"/>
      <c r="P59" s="61"/>
      <c r="Q59" s="61"/>
      <c r="R59" s="61"/>
      <c r="S59" s="61"/>
      <c r="T59" s="61"/>
      <c r="U59" s="61"/>
      <c r="V59" s="61"/>
    </row>
    <row r="60" spans="2:22" ht="15" customHeight="1">
      <c r="B60" s="1250" t="str">
        <f t="shared" si="0"/>
        <v/>
      </c>
      <c r="C60" s="526">
        <f>'Og s3a'!C62</f>
        <v>0</v>
      </c>
      <c r="D60" s="527">
        <f>'Og s3a'!F62</f>
        <v>0</v>
      </c>
      <c r="E60" s="492"/>
      <c r="F60" s="933"/>
      <c r="G60" s="492"/>
      <c r="H60" s="945" t="str">
        <f t="shared" si="1"/>
        <v/>
      </c>
      <c r="I60" s="522"/>
      <c r="J60" s="54"/>
      <c r="K60" s="441">
        <f>'Og s3a'!G62</f>
        <v>0</v>
      </c>
      <c r="L60" s="493">
        <f>'Og s3a'!D62</f>
        <v>0</v>
      </c>
      <c r="M60" s="863">
        <f>Import!K60</f>
        <v>0</v>
      </c>
      <c r="N60" s="864">
        <f>Import!L60</f>
        <v>0</v>
      </c>
      <c r="O60" s="61"/>
      <c r="P60" s="61"/>
      <c r="Q60" s="61"/>
      <c r="R60" s="61"/>
      <c r="S60" s="61"/>
      <c r="T60" s="61"/>
      <c r="U60" s="61"/>
      <c r="V60" s="61"/>
    </row>
    <row r="61" spans="2:22" ht="15" customHeight="1">
      <c r="B61" s="1250" t="str">
        <f t="shared" si="0"/>
        <v/>
      </c>
      <c r="C61" s="526">
        <f>'Og s3a'!C63</f>
        <v>0</v>
      </c>
      <c r="D61" s="527">
        <f>'Og s3a'!F63</f>
        <v>0</v>
      </c>
      <c r="E61" s="492"/>
      <c r="F61" s="933"/>
      <c r="G61" s="492"/>
      <c r="H61" s="945" t="str">
        <f t="shared" si="1"/>
        <v/>
      </c>
      <c r="I61" s="522"/>
      <c r="J61" s="54"/>
      <c r="K61" s="441">
        <f>'Og s3a'!G63</f>
        <v>0</v>
      </c>
      <c r="L61" s="493">
        <f>'Og s3a'!D63</f>
        <v>0</v>
      </c>
      <c r="M61" s="863">
        <f>Import!K61</f>
        <v>0</v>
      </c>
      <c r="N61" s="864">
        <f>Import!L61</f>
        <v>0</v>
      </c>
      <c r="O61" s="61"/>
      <c r="P61" s="61"/>
      <c r="Q61" s="61"/>
      <c r="R61" s="61"/>
      <c r="S61" s="61"/>
      <c r="T61" s="61"/>
      <c r="U61" s="61"/>
      <c r="V61" s="61"/>
    </row>
    <row r="62" spans="2:22" ht="15" customHeight="1">
      <c r="B62" s="1250" t="str">
        <f t="shared" si="0"/>
        <v/>
      </c>
      <c r="C62" s="526">
        <f>'Og s3a'!C64</f>
        <v>0</v>
      </c>
      <c r="D62" s="527">
        <f>'Og s3a'!F64</f>
        <v>0</v>
      </c>
      <c r="E62" s="492"/>
      <c r="F62" s="933"/>
      <c r="G62" s="492"/>
      <c r="H62" s="945" t="str">
        <f t="shared" si="1"/>
        <v/>
      </c>
      <c r="I62" s="522"/>
      <c r="J62" s="54"/>
      <c r="K62" s="441">
        <f>'Og s3a'!G64</f>
        <v>0</v>
      </c>
      <c r="L62" s="493">
        <f>'Og s3a'!D64</f>
        <v>0</v>
      </c>
      <c r="M62" s="863">
        <f>Import!K62</f>
        <v>0</v>
      </c>
      <c r="N62" s="864">
        <f>Import!L62</f>
        <v>0</v>
      </c>
      <c r="O62" s="61"/>
      <c r="P62" s="61"/>
      <c r="Q62" s="61"/>
      <c r="R62" s="61"/>
      <c r="S62" s="61"/>
      <c r="T62" s="61"/>
      <c r="U62" s="61"/>
      <c r="V62" s="61"/>
    </row>
    <row r="63" spans="2:22" ht="15" customHeight="1">
      <c r="B63" s="1250" t="str">
        <f t="shared" si="0"/>
        <v/>
      </c>
      <c r="C63" s="526">
        <f>'Og s3a'!C65</f>
        <v>0</v>
      </c>
      <c r="D63" s="527">
        <f>'Og s3a'!F65</f>
        <v>0</v>
      </c>
      <c r="E63" s="492"/>
      <c r="F63" s="933"/>
      <c r="G63" s="492"/>
      <c r="H63" s="945" t="str">
        <f t="shared" si="1"/>
        <v/>
      </c>
      <c r="I63" s="522"/>
      <c r="J63" s="54"/>
      <c r="K63" s="441">
        <f>'Og s3a'!G65</f>
        <v>0</v>
      </c>
      <c r="L63" s="493">
        <f>'Og s3a'!D65</f>
        <v>0</v>
      </c>
      <c r="M63" s="863">
        <f>Import!K63</f>
        <v>0</v>
      </c>
      <c r="N63" s="864">
        <f>Import!L63</f>
        <v>0</v>
      </c>
      <c r="O63" s="61"/>
      <c r="P63" s="61"/>
      <c r="Q63" s="61"/>
      <c r="R63" s="61"/>
      <c r="S63" s="61"/>
      <c r="T63" s="61"/>
      <c r="U63" s="61"/>
      <c r="V63" s="61"/>
    </row>
    <row r="64" spans="2:22" ht="15" customHeight="1">
      <c r="B64" s="1250" t="str">
        <f t="shared" si="0"/>
        <v/>
      </c>
      <c r="C64" s="526">
        <f>'Og s3a'!C66</f>
        <v>0</v>
      </c>
      <c r="D64" s="527">
        <f>'Og s3a'!F66</f>
        <v>0</v>
      </c>
      <c r="E64" s="492"/>
      <c r="F64" s="933"/>
      <c r="G64" s="492"/>
      <c r="H64" s="945" t="str">
        <f t="shared" si="1"/>
        <v/>
      </c>
      <c r="I64" s="522"/>
      <c r="J64" s="54"/>
      <c r="K64" s="441">
        <f>'Og s3a'!G66</f>
        <v>0</v>
      </c>
      <c r="L64" s="493">
        <f>'Og s3a'!D66</f>
        <v>0</v>
      </c>
      <c r="M64" s="863">
        <f>Import!K64</f>
        <v>0</v>
      </c>
      <c r="N64" s="864">
        <f>Import!L64</f>
        <v>0</v>
      </c>
      <c r="O64" s="61"/>
      <c r="P64" s="61"/>
      <c r="Q64" s="61"/>
      <c r="R64" s="61"/>
      <c r="S64" s="61"/>
      <c r="T64" s="61"/>
      <c r="U64" s="61"/>
      <c r="V64" s="61"/>
    </row>
    <row r="65" spans="2:22" ht="15" customHeight="1">
      <c r="B65" s="1250" t="str">
        <f t="shared" si="0"/>
        <v/>
      </c>
      <c r="C65" s="526">
        <f>'Og s3a'!C67</f>
        <v>0</v>
      </c>
      <c r="D65" s="527">
        <f>'Og s3a'!F67</f>
        <v>0</v>
      </c>
      <c r="E65" s="492"/>
      <c r="F65" s="933"/>
      <c r="G65" s="492"/>
      <c r="H65" s="945" t="str">
        <f t="shared" si="1"/>
        <v/>
      </c>
      <c r="I65" s="522"/>
      <c r="J65" s="54"/>
      <c r="K65" s="441">
        <f>'Og s3a'!G67</f>
        <v>0</v>
      </c>
      <c r="L65" s="493">
        <f>'Og s3a'!D67</f>
        <v>0</v>
      </c>
      <c r="M65" s="863">
        <f>Import!K65</f>
        <v>0</v>
      </c>
      <c r="N65" s="864">
        <f>Import!L65</f>
        <v>0</v>
      </c>
      <c r="O65" s="61"/>
      <c r="P65" s="61"/>
      <c r="Q65" s="61"/>
      <c r="R65" s="61"/>
      <c r="S65" s="61"/>
      <c r="T65" s="61"/>
      <c r="U65" s="61"/>
      <c r="V65" s="61"/>
    </row>
    <row r="66" spans="2:22" ht="15" customHeight="1">
      <c r="B66" s="1250" t="str">
        <f t="shared" si="0"/>
        <v/>
      </c>
      <c r="C66" s="526">
        <f>'Og s3a'!C68</f>
        <v>0</v>
      </c>
      <c r="D66" s="527">
        <f>'Og s3a'!F68</f>
        <v>0</v>
      </c>
      <c r="E66" s="492"/>
      <c r="F66" s="933"/>
      <c r="G66" s="492"/>
      <c r="H66" s="945" t="str">
        <f t="shared" si="1"/>
        <v/>
      </c>
      <c r="I66" s="522"/>
      <c r="J66" s="54"/>
      <c r="K66" s="441">
        <f>'Og s3a'!G68</f>
        <v>0</v>
      </c>
      <c r="L66" s="493">
        <f>'Og s3a'!D68</f>
        <v>0</v>
      </c>
      <c r="M66" s="863">
        <f>Import!K66</f>
        <v>0</v>
      </c>
      <c r="N66" s="864">
        <f>Import!L66</f>
        <v>0</v>
      </c>
      <c r="O66" s="61"/>
      <c r="P66" s="61"/>
      <c r="Q66" s="61"/>
      <c r="R66" s="61"/>
      <c r="S66" s="61"/>
      <c r="T66" s="61"/>
      <c r="U66" s="61"/>
      <c r="V66" s="61"/>
    </row>
    <row r="67" spans="2:22" ht="15" customHeight="1">
      <c r="B67" s="1250" t="str">
        <f t="shared" si="0"/>
        <v/>
      </c>
      <c r="C67" s="526">
        <f>'Og s3a'!C69</f>
        <v>0</v>
      </c>
      <c r="D67" s="527">
        <f>'Og s3a'!F69</f>
        <v>0</v>
      </c>
      <c r="E67" s="492"/>
      <c r="F67" s="933"/>
      <c r="G67" s="492"/>
      <c r="H67" s="945" t="str">
        <f t="shared" si="1"/>
        <v/>
      </c>
      <c r="I67" s="522"/>
      <c r="J67" s="54"/>
      <c r="K67" s="441">
        <f>'Og s3a'!G69</f>
        <v>0</v>
      </c>
      <c r="L67" s="493">
        <f>'Og s3a'!D69</f>
        <v>0</v>
      </c>
      <c r="M67" s="863">
        <f>Import!K67</f>
        <v>0</v>
      </c>
      <c r="N67" s="864">
        <f>Import!L67</f>
        <v>0</v>
      </c>
      <c r="O67" s="61"/>
      <c r="P67" s="61"/>
      <c r="Q67" s="61"/>
      <c r="R67" s="61"/>
      <c r="S67" s="61"/>
      <c r="T67" s="61"/>
      <c r="U67" s="61"/>
      <c r="V67" s="61"/>
    </row>
    <row r="68" spans="2:22" ht="15" customHeight="1">
      <c r="B68" s="1250" t="str">
        <f t="shared" si="0"/>
        <v/>
      </c>
      <c r="C68" s="526">
        <f>'Og s3a'!C70</f>
        <v>0</v>
      </c>
      <c r="D68" s="527">
        <f>'Og s3a'!F70</f>
        <v>0</v>
      </c>
      <c r="E68" s="492"/>
      <c r="F68" s="933"/>
      <c r="G68" s="492"/>
      <c r="H68" s="945" t="str">
        <f t="shared" si="1"/>
        <v/>
      </c>
      <c r="I68" s="522"/>
      <c r="J68" s="54"/>
      <c r="K68" s="441">
        <f>'Og s3a'!G70</f>
        <v>0</v>
      </c>
      <c r="L68" s="493">
        <f>'Og s3a'!D70</f>
        <v>0</v>
      </c>
      <c r="M68" s="863">
        <f>Import!K68</f>
        <v>0</v>
      </c>
      <c r="N68" s="864">
        <f>Import!L68</f>
        <v>0</v>
      </c>
      <c r="O68" s="61"/>
      <c r="P68" s="61"/>
      <c r="Q68" s="61"/>
      <c r="R68" s="61"/>
      <c r="S68" s="61"/>
      <c r="T68" s="61"/>
      <c r="U68" s="61"/>
      <c r="V68" s="61"/>
    </row>
    <row r="69" spans="2:22" ht="15" customHeight="1">
      <c r="B69" s="1250" t="str">
        <f t="shared" ref="B69:B132" si="2">IF(D69&gt;0,"Wypełnione","")</f>
        <v/>
      </c>
      <c r="C69" s="526">
        <f>'Og s3a'!C71</f>
        <v>0</v>
      </c>
      <c r="D69" s="527">
        <f>'Og s3a'!F71</f>
        <v>0</v>
      </c>
      <c r="E69" s="492"/>
      <c r="F69" s="933"/>
      <c r="G69" s="492"/>
      <c r="H69" s="945" t="str">
        <f t="shared" ref="H69:H132" si="3">IF(AND(M69=0,N69=0),"",IF(AND(M69&gt;0,N69=0),M69,IF(AND(M69=0,N69&gt;0),N69,IF(AND(M69&gt;0,N69&gt;0),"Pak. 4 i 5 jednocześnie?"))))</f>
        <v/>
      </c>
      <c r="I69" s="522"/>
      <c r="J69" s="54"/>
      <c r="K69" s="441">
        <f>'Og s3a'!G71</f>
        <v>0</v>
      </c>
      <c r="L69" s="493">
        <f>'Og s3a'!D71</f>
        <v>0</v>
      </c>
      <c r="M69" s="863">
        <f>Import!K69</f>
        <v>0</v>
      </c>
      <c r="N69" s="864">
        <f>Import!L69</f>
        <v>0</v>
      </c>
      <c r="O69" s="61"/>
      <c r="P69" s="61"/>
      <c r="Q69" s="61"/>
      <c r="R69" s="61"/>
      <c r="S69" s="61"/>
      <c r="T69" s="61"/>
      <c r="U69" s="61"/>
      <c r="V69" s="61"/>
    </row>
    <row r="70" spans="2:22" ht="15" customHeight="1">
      <c r="B70" s="1250" t="str">
        <f t="shared" si="2"/>
        <v/>
      </c>
      <c r="C70" s="526">
        <f>'Og s3a'!C72</f>
        <v>0</v>
      </c>
      <c r="D70" s="527">
        <f>'Og s3a'!F72</f>
        <v>0</v>
      </c>
      <c r="E70" s="492"/>
      <c r="F70" s="933"/>
      <c r="G70" s="492"/>
      <c r="H70" s="945" t="str">
        <f t="shared" si="3"/>
        <v/>
      </c>
      <c r="I70" s="522"/>
      <c r="J70" s="54"/>
      <c r="K70" s="441">
        <f>'Og s3a'!G72</f>
        <v>0</v>
      </c>
      <c r="L70" s="493">
        <f>'Og s3a'!D72</f>
        <v>0</v>
      </c>
      <c r="M70" s="863">
        <f>Import!K70</f>
        <v>0</v>
      </c>
      <c r="N70" s="864">
        <f>Import!L70</f>
        <v>0</v>
      </c>
      <c r="O70" s="61"/>
      <c r="P70" s="61"/>
      <c r="Q70" s="61"/>
      <c r="R70" s="61"/>
      <c r="S70" s="61"/>
      <c r="T70" s="61"/>
      <c r="U70" s="61"/>
      <c r="V70" s="61"/>
    </row>
    <row r="71" spans="2:22" ht="15" customHeight="1">
      <c r="B71" s="1250" t="str">
        <f t="shared" si="2"/>
        <v/>
      </c>
      <c r="C71" s="526">
        <f>'Og s3a'!C73</f>
        <v>0</v>
      </c>
      <c r="D71" s="527">
        <f>'Og s3a'!F73</f>
        <v>0</v>
      </c>
      <c r="E71" s="492"/>
      <c r="F71" s="933"/>
      <c r="G71" s="492"/>
      <c r="H71" s="945" t="str">
        <f t="shared" si="3"/>
        <v/>
      </c>
      <c r="I71" s="522"/>
      <c r="J71" s="54"/>
      <c r="K71" s="441">
        <f>'Og s3a'!G73</f>
        <v>0</v>
      </c>
      <c r="L71" s="493">
        <f>'Og s3a'!D73</f>
        <v>0</v>
      </c>
      <c r="M71" s="863">
        <f>Import!K71</f>
        <v>0</v>
      </c>
      <c r="N71" s="864">
        <f>Import!L71</f>
        <v>0</v>
      </c>
      <c r="O71" s="61"/>
      <c r="P71" s="61"/>
      <c r="Q71" s="61"/>
      <c r="R71" s="61"/>
      <c r="S71" s="61"/>
      <c r="T71" s="61"/>
      <c r="U71" s="61"/>
      <c r="V71" s="61"/>
    </row>
    <row r="72" spans="2:22" ht="15" customHeight="1">
      <c r="B72" s="1250" t="str">
        <f t="shared" si="2"/>
        <v/>
      </c>
      <c r="C72" s="526">
        <f>'Og s3a'!C74</f>
        <v>0</v>
      </c>
      <c r="D72" s="527">
        <f>'Og s3a'!F74</f>
        <v>0</v>
      </c>
      <c r="E72" s="492"/>
      <c r="F72" s="933"/>
      <c r="G72" s="492"/>
      <c r="H72" s="945" t="str">
        <f t="shared" si="3"/>
        <v/>
      </c>
      <c r="I72" s="522"/>
      <c r="J72" s="54"/>
      <c r="K72" s="441">
        <f>'Og s3a'!G74</f>
        <v>0</v>
      </c>
      <c r="L72" s="493">
        <f>'Og s3a'!D74</f>
        <v>0</v>
      </c>
      <c r="M72" s="863">
        <f>Import!K72</f>
        <v>0</v>
      </c>
      <c r="N72" s="864">
        <f>Import!L72</f>
        <v>0</v>
      </c>
      <c r="O72" s="61"/>
      <c r="P72" s="61"/>
      <c r="Q72" s="61"/>
      <c r="R72" s="61"/>
      <c r="S72" s="61"/>
      <c r="T72" s="61"/>
      <c r="U72" s="61"/>
      <c r="V72" s="61"/>
    </row>
    <row r="73" spans="2:22" ht="15" customHeight="1">
      <c r="B73" s="1250" t="str">
        <f t="shared" si="2"/>
        <v/>
      </c>
      <c r="C73" s="526">
        <f>'Og s3a'!C75</f>
        <v>0</v>
      </c>
      <c r="D73" s="527">
        <f>'Og s3a'!F75</f>
        <v>0</v>
      </c>
      <c r="E73" s="492"/>
      <c r="F73" s="933"/>
      <c r="G73" s="492"/>
      <c r="H73" s="945" t="str">
        <f t="shared" si="3"/>
        <v/>
      </c>
      <c r="I73" s="522"/>
      <c r="J73" s="54"/>
      <c r="K73" s="441">
        <f>'Og s3a'!G75</f>
        <v>0</v>
      </c>
      <c r="L73" s="493">
        <f>'Og s3a'!D75</f>
        <v>0</v>
      </c>
      <c r="M73" s="863">
        <f>Import!K73</f>
        <v>0</v>
      </c>
      <c r="N73" s="864">
        <f>Import!L73</f>
        <v>0</v>
      </c>
      <c r="O73" s="61"/>
      <c r="P73" s="61"/>
      <c r="Q73" s="61"/>
      <c r="R73" s="61"/>
      <c r="S73" s="61"/>
      <c r="T73" s="61"/>
      <c r="U73" s="61"/>
      <c r="V73" s="61"/>
    </row>
    <row r="74" spans="2:22" ht="15" customHeight="1">
      <c r="B74" s="1250" t="str">
        <f t="shared" si="2"/>
        <v/>
      </c>
      <c r="C74" s="526">
        <f>'Og s3a'!C76</f>
        <v>0</v>
      </c>
      <c r="D74" s="527">
        <f>'Og s3a'!F76</f>
        <v>0</v>
      </c>
      <c r="E74" s="492"/>
      <c r="F74" s="933"/>
      <c r="G74" s="492"/>
      <c r="H74" s="945" t="str">
        <f t="shared" si="3"/>
        <v/>
      </c>
      <c r="I74" s="522"/>
      <c r="J74" s="54"/>
      <c r="K74" s="441">
        <f>'Og s3a'!G76</f>
        <v>0</v>
      </c>
      <c r="L74" s="493">
        <f>'Og s3a'!D76</f>
        <v>0</v>
      </c>
      <c r="M74" s="863">
        <f>Import!K74</f>
        <v>0</v>
      </c>
      <c r="N74" s="864">
        <f>Import!L74</f>
        <v>0</v>
      </c>
      <c r="O74" s="61"/>
      <c r="P74" s="61"/>
      <c r="Q74" s="61"/>
      <c r="R74" s="61"/>
      <c r="S74" s="61"/>
      <c r="T74" s="61"/>
      <c r="U74" s="61"/>
      <c r="V74" s="61"/>
    </row>
    <row r="75" spans="2:22" ht="15" customHeight="1">
      <c r="B75" s="1250" t="str">
        <f t="shared" si="2"/>
        <v/>
      </c>
      <c r="C75" s="526">
        <f>'Og s3a'!C77</f>
        <v>0</v>
      </c>
      <c r="D75" s="527">
        <f>'Og s3a'!F77</f>
        <v>0</v>
      </c>
      <c r="E75" s="492"/>
      <c r="F75" s="933"/>
      <c r="G75" s="492"/>
      <c r="H75" s="945" t="str">
        <f t="shared" si="3"/>
        <v/>
      </c>
      <c r="I75" s="522"/>
      <c r="J75" s="54"/>
      <c r="K75" s="441">
        <f>'Og s3a'!G77</f>
        <v>0</v>
      </c>
      <c r="L75" s="493">
        <f>'Og s3a'!D77</f>
        <v>0</v>
      </c>
      <c r="M75" s="863">
        <f>Import!K75</f>
        <v>0</v>
      </c>
      <c r="N75" s="864">
        <f>Import!L75</f>
        <v>0</v>
      </c>
      <c r="O75" s="61"/>
      <c r="P75" s="61"/>
      <c r="Q75" s="61"/>
      <c r="R75" s="61"/>
      <c r="S75" s="61"/>
      <c r="T75" s="61"/>
      <c r="U75" s="61"/>
      <c r="V75" s="61"/>
    </row>
    <row r="76" spans="2:22" ht="15" customHeight="1">
      <c r="B76" s="1250" t="str">
        <f t="shared" si="2"/>
        <v/>
      </c>
      <c r="C76" s="526">
        <f>'Og s3a'!C78</f>
        <v>0</v>
      </c>
      <c r="D76" s="527">
        <f>'Og s3a'!F78</f>
        <v>0</v>
      </c>
      <c r="E76" s="492"/>
      <c r="F76" s="933"/>
      <c r="G76" s="492"/>
      <c r="H76" s="945" t="str">
        <f t="shared" si="3"/>
        <v/>
      </c>
      <c r="I76" s="522"/>
      <c r="J76" s="54"/>
      <c r="K76" s="441">
        <f>'Og s3a'!G78</f>
        <v>0</v>
      </c>
      <c r="L76" s="493">
        <f>'Og s3a'!D78</f>
        <v>0</v>
      </c>
      <c r="M76" s="863">
        <f>Import!K76</f>
        <v>0</v>
      </c>
      <c r="N76" s="864">
        <f>Import!L76</f>
        <v>0</v>
      </c>
      <c r="O76" s="61"/>
      <c r="P76" s="61"/>
      <c r="Q76" s="61"/>
      <c r="R76" s="61"/>
      <c r="S76" s="61"/>
      <c r="T76" s="61"/>
      <c r="U76" s="61"/>
      <c r="V76" s="61"/>
    </row>
    <row r="77" spans="2:22" ht="15" customHeight="1">
      <c r="B77" s="1250" t="str">
        <f t="shared" si="2"/>
        <v/>
      </c>
      <c r="C77" s="526">
        <f>'Og s3a'!C79</f>
        <v>0</v>
      </c>
      <c r="D77" s="527">
        <f>'Og s3a'!F79</f>
        <v>0</v>
      </c>
      <c r="E77" s="492"/>
      <c r="F77" s="933"/>
      <c r="G77" s="492"/>
      <c r="H77" s="945" t="str">
        <f t="shared" si="3"/>
        <v/>
      </c>
      <c r="I77" s="522"/>
      <c r="J77" s="54"/>
      <c r="K77" s="441">
        <f>'Og s3a'!G79</f>
        <v>0</v>
      </c>
      <c r="L77" s="493">
        <f>'Og s3a'!D79</f>
        <v>0</v>
      </c>
      <c r="M77" s="863">
        <f>Import!K77</f>
        <v>0</v>
      </c>
      <c r="N77" s="864">
        <f>Import!L77</f>
        <v>0</v>
      </c>
      <c r="O77" s="61"/>
      <c r="P77" s="61"/>
      <c r="Q77" s="61"/>
      <c r="R77" s="61"/>
      <c r="S77" s="61"/>
      <c r="T77" s="61"/>
      <c r="U77" s="61"/>
      <c r="V77" s="61"/>
    </row>
    <row r="78" spans="2:22" ht="15" customHeight="1">
      <c r="B78" s="1250" t="str">
        <f t="shared" si="2"/>
        <v/>
      </c>
      <c r="C78" s="526">
        <f>'Og s3a'!C80</f>
        <v>0</v>
      </c>
      <c r="D78" s="527">
        <f>'Og s3a'!F80</f>
        <v>0</v>
      </c>
      <c r="E78" s="492"/>
      <c r="F78" s="933"/>
      <c r="G78" s="492"/>
      <c r="H78" s="945" t="str">
        <f t="shared" si="3"/>
        <v/>
      </c>
      <c r="I78" s="522"/>
      <c r="J78" s="54"/>
      <c r="K78" s="441">
        <f>'Og s3a'!G80</f>
        <v>0</v>
      </c>
      <c r="L78" s="493">
        <f>'Og s3a'!D80</f>
        <v>0</v>
      </c>
      <c r="M78" s="863">
        <f>Import!K78</f>
        <v>0</v>
      </c>
      <c r="N78" s="864">
        <f>Import!L78</f>
        <v>0</v>
      </c>
      <c r="O78" s="61"/>
      <c r="P78" s="61"/>
      <c r="Q78" s="61"/>
      <c r="R78" s="61"/>
      <c r="S78" s="61"/>
      <c r="T78" s="61"/>
      <c r="U78" s="61"/>
      <c r="V78" s="61"/>
    </row>
    <row r="79" spans="2:22" ht="15" customHeight="1">
      <c r="B79" s="1250" t="str">
        <f t="shared" si="2"/>
        <v/>
      </c>
      <c r="C79" s="526">
        <f>'Og s3a'!C81</f>
        <v>0</v>
      </c>
      <c r="D79" s="527">
        <f>'Og s3a'!F81</f>
        <v>0</v>
      </c>
      <c r="E79" s="492"/>
      <c r="F79" s="933"/>
      <c r="G79" s="492"/>
      <c r="H79" s="945" t="str">
        <f t="shared" si="3"/>
        <v/>
      </c>
      <c r="I79" s="522"/>
      <c r="J79" s="54"/>
      <c r="K79" s="441">
        <f>'Og s3a'!G81</f>
        <v>0</v>
      </c>
      <c r="L79" s="493">
        <f>'Og s3a'!D81</f>
        <v>0</v>
      </c>
      <c r="M79" s="863">
        <f>Import!K79</f>
        <v>0</v>
      </c>
      <c r="N79" s="864">
        <f>Import!L79</f>
        <v>0</v>
      </c>
      <c r="O79" s="61"/>
      <c r="P79" s="61"/>
      <c r="Q79" s="61"/>
      <c r="R79" s="61"/>
      <c r="S79" s="61"/>
      <c r="T79" s="61"/>
      <c r="U79" s="61"/>
      <c r="V79" s="61"/>
    </row>
    <row r="80" spans="2:22" ht="15" customHeight="1">
      <c r="B80" s="1250" t="str">
        <f t="shared" si="2"/>
        <v/>
      </c>
      <c r="C80" s="526">
        <f>'Og s3a'!C82</f>
        <v>0</v>
      </c>
      <c r="D80" s="527">
        <f>'Og s3a'!F82</f>
        <v>0</v>
      </c>
      <c r="E80" s="492"/>
      <c r="F80" s="933"/>
      <c r="G80" s="492"/>
      <c r="H80" s="945" t="str">
        <f t="shared" si="3"/>
        <v/>
      </c>
      <c r="I80" s="522"/>
      <c r="J80" s="54"/>
      <c r="K80" s="441">
        <f>'Og s3a'!G82</f>
        <v>0</v>
      </c>
      <c r="L80" s="493">
        <f>'Og s3a'!D82</f>
        <v>0</v>
      </c>
      <c r="M80" s="863">
        <f>Import!K80</f>
        <v>0</v>
      </c>
      <c r="N80" s="864">
        <f>Import!L80</f>
        <v>0</v>
      </c>
      <c r="O80" s="61"/>
      <c r="P80" s="61"/>
      <c r="Q80" s="61"/>
      <c r="R80" s="61"/>
      <c r="S80" s="61"/>
      <c r="T80" s="61"/>
      <c r="U80" s="61"/>
      <c r="V80" s="61"/>
    </row>
    <row r="81" spans="2:22" ht="15" customHeight="1">
      <c r="B81" s="1250" t="str">
        <f t="shared" si="2"/>
        <v/>
      </c>
      <c r="C81" s="526">
        <f>'Og s3a'!C83</f>
        <v>0</v>
      </c>
      <c r="D81" s="527">
        <f>'Og s3a'!F83</f>
        <v>0</v>
      </c>
      <c r="E81" s="492"/>
      <c r="F81" s="933"/>
      <c r="G81" s="492"/>
      <c r="H81" s="945" t="str">
        <f t="shared" si="3"/>
        <v/>
      </c>
      <c r="I81" s="522"/>
      <c r="J81" s="54"/>
      <c r="K81" s="441">
        <f>'Og s3a'!G83</f>
        <v>0</v>
      </c>
      <c r="L81" s="493">
        <f>'Og s3a'!D83</f>
        <v>0</v>
      </c>
      <c r="M81" s="863">
        <f>Import!K81</f>
        <v>0</v>
      </c>
      <c r="N81" s="864">
        <f>Import!L81</f>
        <v>0</v>
      </c>
      <c r="O81" s="61"/>
      <c r="P81" s="61"/>
      <c r="Q81" s="61"/>
      <c r="R81" s="61"/>
      <c r="S81" s="61"/>
      <c r="T81" s="61"/>
      <c r="U81" s="61"/>
      <c r="V81" s="61"/>
    </row>
    <row r="82" spans="2:22" ht="15" customHeight="1">
      <c r="B82" s="1250" t="str">
        <f t="shared" si="2"/>
        <v/>
      </c>
      <c r="C82" s="526">
        <f>'Og s3a'!C84</f>
        <v>0</v>
      </c>
      <c r="D82" s="527">
        <f>'Og s3a'!F84</f>
        <v>0</v>
      </c>
      <c r="E82" s="492"/>
      <c r="F82" s="933"/>
      <c r="G82" s="492"/>
      <c r="H82" s="945" t="str">
        <f t="shared" si="3"/>
        <v/>
      </c>
      <c r="I82" s="522"/>
      <c r="J82" s="54"/>
      <c r="K82" s="441">
        <f>'Og s3a'!G84</f>
        <v>0</v>
      </c>
      <c r="L82" s="493">
        <f>'Og s3a'!D84</f>
        <v>0</v>
      </c>
      <c r="M82" s="863">
        <f>Import!K82</f>
        <v>0</v>
      </c>
      <c r="N82" s="864">
        <f>Import!L82</f>
        <v>0</v>
      </c>
      <c r="O82" s="61"/>
      <c r="P82" s="61"/>
      <c r="Q82" s="61"/>
      <c r="R82" s="61"/>
      <c r="S82" s="61"/>
      <c r="T82" s="61"/>
      <c r="U82" s="61"/>
      <c r="V82" s="61"/>
    </row>
    <row r="83" spans="2:22" ht="15" customHeight="1">
      <c r="B83" s="1250" t="str">
        <f t="shared" si="2"/>
        <v/>
      </c>
      <c r="C83" s="526">
        <f>'Og s3a'!C85</f>
        <v>0</v>
      </c>
      <c r="D83" s="527">
        <f>'Og s3a'!F85</f>
        <v>0</v>
      </c>
      <c r="E83" s="492"/>
      <c r="F83" s="933"/>
      <c r="G83" s="492"/>
      <c r="H83" s="945" t="str">
        <f t="shared" si="3"/>
        <v/>
      </c>
      <c r="I83" s="522"/>
      <c r="J83" s="54"/>
      <c r="K83" s="441">
        <f>'Og s3a'!G85</f>
        <v>0</v>
      </c>
      <c r="L83" s="493">
        <f>'Og s3a'!D85</f>
        <v>0</v>
      </c>
      <c r="M83" s="863">
        <f>Import!K83</f>
        <v>0</v>
      </c>
      <c r="N83" s="864">
        <f>Import!L83</f>
        <v>0</v>
      </c>
      <c r="O83" s="61"/>
      <c r="P83" s="61"/>
      <c r="Q83" s="61"/>
      <c r="R83" s="61"/>
      <c r="S83" s="61"/>
      <c r="T83" s="61"/>
      <c r="U83" s="61"/>
      <c r="V83" s="61"/>
    </row>
    <row r="84" spans="2:22" ht="15" customHeight="1">
      <c r="B84" s="1250" t="str">
        <f t="shared" si="2"/>
        <v/>
      </c>
      <c r="C84" s="526">
        <f>'Og s3a'!C86</f>
        <v>0</v>
      </c>
      <c r="D84" s="527">
        <f>'Og s3a'!F86</f>
        <v>0</v>
      </c>
      <c r="E84" s="492"/>
      <c r="F84" s="933"/>
      <c r="G84" s="492"/>
      <c r="H84" s="945" t="str">
        <f t="shared" si="3"/>
        <v/>
      </c>
      <c r="I84" s="522"/>
      <c r="J84" s="54"/>
      <c r="K84" s="441">
        <f>'Og s3a'!G86</f>
        <v>0</v>
      </c>
      <c r="L84" s="493">
        <f>'Og s3a'!D86</f>
        <v>0</v>
      </c>
      <c r="M84" s="863">
        <f>Import!K84</f>
        <v>0</v>
      </c>
      <c r="N84" s="864">
        <f>Import!L84</f>
        <v>0</v>
      </c>
      <c r="O84" s="61"/>
      <c r="P84" s="61"/>
      <c r="Q84" s="61"/>
      <c r="R84" s="61"/>
      <c r="S84" s="61"/>
      <c r="T84" s="61"/>
      <c r="U84" s="61"/>
      <c r="V84" s="61"/>
    </row>
    <row r="85" spans="2:22" ht="15" customHeight="1">
      <c r="B85" s="1250" t="str">
        <f t="shared" si="2"/>
        <v/>
      </c>
      <c r="C85" s="526">
        <f>'Og s3a'!C87</f>
        <v>0</v>
      </c>
      <c r="D85" s="527">
        <f>'Og s3a'!F87</f>
        <v>0</v>
      </c>
      <c r="E85" s="492"/>
      <c r="F85" s="933"/>
      <c r="G85" s="492"/>
      <c r="H85" s="945" t="str">
        <f t="shared" si="3"/>
        <v/>
      </c>
      <c r="I85" s="522"/>
      <c r="J85" s="54"/>
      <c r="K85" s="441">
        <f>'Og s3a'!G87</f>
        <v>0</v>
      </c>
      <c r="L85" s="493">
        <f>'Og s3a'!D87</f>
        <v>0</v>
      </c>
      <c r="M85" s="863">
        <f>Import!K85</f>
        <v>0</v>
      </c>
      <c r="N85" s="864">
        <f>Import!L85</f>
        <v>0</v>
      </c>
      <c r="O85" s="61"/>
      <c r="P85" s="61"/>
      <c r="Q85" s="61"/>
      <c r="R85" s="61"/>
      <c r="S85" s="61"/>
      <c r="T85" s="61"/>
      <c r="U85" s="61"/>
      <c r="V85" s="61"/>
    </row>
    <row r="86" spans="2:22" ht="15" customHeight="1">
      <c r="B86" s="1250" t="str">
        <f t="shared" si="2"/>
        <v/>
      </c>
      <c r="C86" s="526">
        <f>'Og s3a'!C88</f>
        <v>0</v>
      </c>
      <c r="D86" s="527">
        <f>'Og s3a'!F88</f>
        <v>0</v>
      </c>
      <c r="E86" s="492"/>
      <c r="F86" s="933"/>
      <c r="G86" s="492"/>
      <c r="H86" s="945" t="str">
        <f t="shared" si="3"/>
        <v/>
      </c>
      <c r="I86" s="522"/>
      <c r="J86" s="54"/>
      <c r="K86" s="441">
        <f>'Og s3a'!G88</f>
        <v>0</v>
      </c>
      <c r="L86" s="493">
        <f>'Og s3a'!D88</f>
        <v>0</v>
      </c>
      <c r="M86" s="863">
        <f>Import!K86</f>
        <v>0</v>
      </c>
      <c r="N86" s="864">
        <f>Import!L86</f>
        <v>0</v>
      </c>
      <c r="O86" s="61"/>
      <c r="P86" s="61"/>
      <c r="Q86" s="61"/>
      <c r="R86" s="61"/>
      <c r="S86" s="61"/>
      <c r="T86" s="61"/>
      <c r="U86" s="61"/>
      <c r="V86" s="61"/>
    </row>
    <row r="87" spans="2:22" ht="15" customHeight="1">
      <c r="B87" s="1250" t="str">
        <f t="shared" si="2"/>
        <v/>
      </c>
      <c r="C87" s="526">
        <f>'Og s3a'!C89</f>
        <v>0</v>
      </c>
      <c r="D87" s="527">
        <f>'Og s3a'!F89</f>
        <v>0</v>
      </c>
      <c r="E87" s="492"/>
      <c r="F87" s="933"/>
      <c r="G87" s="492"/>
      <c r="H87" s="945" t="str">
        <f t="shared" si="3"/>
        <v/>
      </c>
      <c r="I87" s="522"/>
      <c r="J87" s="54"/>
      <c r="K87" s="441">
        <f>'Og s3a'!G89</f>
        <v>0</v>
      </c>
      <c r="L87" s="493">
        <f>'Og s3a'!D89</f>
        <v>0</v>
      </c>
      <c r="M87" s="863">
        <f>Import!K87</f>
        <v>0</v>
      </c>
      <c r="N87" s="864">
        <f>Import!L87</f>
        <v>0</v>
      </c>
      <c r="O87" s="61"/>
      <c r="P87" s="61"/>
      <c r="Q87" s="61"/>
      <c r="R87" s="61"/>
      <c r="S87" s="61"/>
      <c r="T87" s="61"/>
      <c r="U87" s="61"/>
      <c r="V87" s="61"/>
    </row>
    <row r="88" spans="2:22" ht="15" customHeight="1">
      <c r="B88" s="1250" t="str">
        <f t="shared" si="2"/>
        <v/>
      </c>
      <c r="C88" s="526">
        <f>'Og s3a'!C90</f>
        <v>0</v>
      </c>
      <c r="D88" s="527">
        <f>'Og s3a'!F90</f>
        <v>0</v>
      </c>
      <c r="E88" s="492"/>
      <c r="F88" s="933"/>
      <c r="G88" s="492"/>
      <c r="H88" s="945" t="str">
        <f t="shared" si="3"/>
        <v/>
      </c>
      <c r="I88" s="522"/>
      <c r="J88" s="54"/>
      <c r="K88" s="441">
        <f>'Og s3a'!G90</f>
        <v>0</v>
      </c>
      <c r="L88" s="493">
        <f>'Og s3a'!D90</f>
        <v>0</v>
      </c>
      <c r="M88" s="863">
        <f>Import!K88</f>
        <v>0</v>
      </c>
      <c r="N88" s="864">
        <f>Import!L88</f>
        <v>0</v>
      </c>
      <c r="O88" s="61"/>
      <c r="P88" s="61"/>
      <c r="Q88" s="61"/>
      <c r="R88" s="61"/>
      <c r="S88" s="61"/>
      <c r="T88" s="61"/>
      <c r="U88" s="61"/>
      <c r="V88" s="61"/>
    </row>
    <row r="89" spans="2:22" ht="15" customHeight="1">
      <c r="B89" s="1250" t="str">
        <f t="shared" si="2"/>
        <v/>
      </c>
      <c r="C89" s="526">
        <f>'Og s3a'!C91</f>
        <v>0</v>
      </c>
      <c r="D89" s="527">
        <f>'Og s3a'!F91</f>
        <v>0</v>
      </c>
      <c r="E89" s="492"/>
      <c r="F89" s="933"/>
      <c r="G89" s="492"/>
      <c r="H89" s="945" t="str">
        <f t="shared" si="3"/>
        <v/>
      </c>
      <c r="I89" s="522"/>
      <c r="J89" s="54"/>
      <c r="K89" s="441">
        <f>'Og s3a'!G91</f>
        <v>0</v>
      </c>
      <c r="L89" s="493">
        <f>'Og s3a'!D91</f>
        <v>0</v>
      </c>
      <c r="M89" s="863">
        <f>Import!K89</f>
        <v>0</v>
      </c>
      <c r="N89" s="864">
        <f>Import!L89</f>
        <v>0</v>
      </c>
      <c r="O89" s="61"/>
      <c r="P89" s="61"/>
      <c r="Q89" s="61"/>
      <c r="R89" s="61"/>
      <c r="S89" s="61"/>
      <c r="T89" s="61"/>
      <c r="U89" s="61"/>
      <c r="V89" s="61"/>
    </row>
    <row r="90" spans="2:22" ht="15" customHeight="1">
      <c r="B90" s="1250" t="str">
        <f t="shared" si="2"/>
        <v/>
      </c>
      <c r="C90" s="526">
        <f>'Og s3a'!C92</f>
        <v>0</v>
      </c>
      <c r="D90" s="527">
        <f>'Og s3a'!F92</f>
        <v>0</v>
      </c>
      <c r="E90" s="492"/>
      <c r="F90" s="933"/>
      <c r="G90" s="492"/>
      <c r="H90" s="945" t="str">
        <f t="shared" si="3"/>
        <v/>
      </c>
      <c r="I90" s="522"/>
      <c r="J90" s="54"/>
      <c r="K90" s="441">
        <f>'Og s3a'!G92</f>
        <v>0</v>
      </c>
      <c r="L90" s="493">
        <f>'Og s3a'!D92</f>
        <v>0</v>
      </c>
      <c r="M90" s="863">
        <f>Import!K90</f>
        <v>0</v>
      </c>
      <c r="N90" s="864">
        <f>Import!L90</f>
        <v>0</v>
      </c>
      <c r="O90" s="61"/>
      <c r="P90" s="61"/>
      <c r="Q90" s="61"/>
      <c r="R90" s="61"/>
      <c r="S90" s="61"/>
      <c r="T90" s="61"/>
      <c r="U90" s="61"/>
      <c r="V90" s="61"/>
    </row>
    <row r="91" spans="2:22" ht="15" customHeight="1">
      <c r="B91" s="1250" t="str">
        <f t="shared" si="2"/>
        <v/>
      </c>
      <c r="C91" s="526">
        <f>'Og s3a'!C93</f>
        <v>0</v>
      </c>
      <c r="D91" s="527">
        <f>'Og s3a'!F93</f>
        <v>0</v>
      </c>
      <c r="E91" s="492"/>
      <c r="F91" s="933"/>
      <c r="G91" s="492"/>
      <c r="H91" s="945" t="str">
        <f t="shared" si="3"/>
        <v/>
      </c>
      <c r="I91" s="522"/>
      <c r="J91" s="54"/>
      <c r="K91" s="441">
        <f>'Og s3a'!G93</f>
        <v>0</v>
      </c>
      <c r="L91" s="493">
        <f>'Og s3a'!D93</f>
        <v>0</v>
      </c>
      <c r="M91" s="863">
        <f>Import!K91</f>
        <v>0</v>
      </c>
      <c r="N91" s="864">
        <f>Import!L91</f>
        <v>0</v>
      </c>
      <c r="O91" s="61"/>
      <c r="P91" s="61"/>
      <c r="Q91" s="61"/>
      <c r="R91" s="61"/>
      <c r="S91" s="61"/>
      <c r="T91" s="61"/>
      <c r="U91" s="61"/>
      <c r="V91" s="61"/>
    </row>
    <row r="92" spans="2:22" ht="15" customHeight="1">
      <c r="B92" s="1250" t="str">
        <f t="shared" si="2"/>
        <v/>
      </c>
      <c r="C92" s="526">
        <f>'Og s3a'!C94</f>
        <v>0</v>
      </c>
      <c r="D92" s="527">
        <f>'Og s3a'!F94</f>
        <v>0</v>
      </c>
      <c r="E92" s="492"/>
      <c r="F92" s="933"/>
      <c r="G92" s="492"/>
      <c r="H92" s="945" t="str">
        <f t="shared" si="3"/>
        <v/>
      </c>
      <c r="I92" s="522"/>
      <c r="J92" s="54"/>
      <c r="K92" s="441">
        <f>'Og s3a'!G94</f>
        <v>0</v>
      </c>
      <c r="L92" s="493">
        <f>'Og s3a'!D94</f>
        <v>0</v>
      </c>
      <c r="M92" s="863">
        <f>Import!K92</f>
        <v>0</v>
      </c>
      <c r="N92" s="864">
        <f>Import!L92</f>
        <v>0</v>
      </c>
      <c r="O92" s="61"/>
      <c r="P92" s="61"/>
      <c r="Q92" s="61"/>
      <c r="R92" s="61"/>
      <c r="S92" s="61"/>
      <c r="T92" s="61"/>
      <c r="U92" s="61"/>
      <c r="V92" s="61"/>
    </row>
    <row r="93" spans="2:22" ht="15" customHeight="1">
      <c r="B93" s="1250" t="str">
        <f t="shared" si="2"/>
        <v/>
      </c>
      <c r="C93" s="526">
        <f>'Og s3a'!C95</f>
        <v>0</v>
      </c>
      <c r="D93" s="527">
        <f>'Og s3a'!F95</f>
        <v>0</v>
      </c>
      <c r="E93" s="492"/>
      <c r="F93" s="933"/>
      <c r="G93" s="492"/>
      <c r="H93" s="945" t="str">
        <f t="shared" si="3"/>
        <v/>
      </c>
      <c r="I93" s="522"/>
      <c r="J93" s="54"/>
      <c r="K93" s="441">
        <f>'Og s3a'!G95</f>
        <v>0</v>
      </c>
      <c r="L93" s="493">
        <f>'Og s3a'!D95</f>
        <v>0</v>
      </c>
      <c r="M93" s="863">
        <f>Import!K93</f>
        <v>0</v>
      </c>
      <c r="N93" s="864">
        <f>Import!L93</f>
        <v>0</v>
      </c>
      <c r="O93" s="61"/>
      <c r="P93" s="61"/>
      <c r="Q93" s="61"/>
      <c r="R93" s="61"/>
      <c r="S93" s="61"/>
      <c r="T93" s="61"/>
      <c r="U93" s="61"/>
      <c r="V93" s="61"/>
    </row>
    <row r="94" spans="2:22" ht="15" customHeight="1">
      <c r="B94" s="1250" t="str">
        <f t="shared" si="2"/>
        <v/>
      </c>
      <c r="C94" s="526">
        <f>'Og s3a'!C96</f>
        <v>0</v>
      </c>
      <c r="D94" s="527">
        <f>'Og s3a'!F96</f>
        <v>0</v>
      </c>
      <c r="E94" s="492"/>
      <c r="F94" s="933"/>
      <c r="G94" s="492"/>
      <c r="H94" s="945" t="str">
        <f t="shared" si="3"/>
        <v/>
      </c>
      <c r="I94" s="522"/>
      <c r="J94" s="54"/>
      <c r="K94" s="441">
        <f>'Og s3a'!G96</f>
        <v>0</v>
      </c>
      <c r="L94" s="493">
        <f>'Og s3a'!D96</f>
        <v>0</v>
      </c>
      <c r="M94" s="863">
        <f>Import!K94</f>
        <v>0</v>
      </c>
      <c r="N94" s="864">
        <f>Import!L94</f>
        <v>0</v>
      </c>
      <c r="O94" s="61"/>
      <c r="P94" s="61"/>
      <c r="Q94" s="61"/>
      <c r="R94" s="61"/>
      <c r="S94" s="61"/>
      <c r="T94" s="61"/>
      <c r="U94" s="61"/>
      <c r="V94" s="61"/>
    </row>
    <row r="95" spans="2:22" ht="15" customHeight="1">
      <c r="B95" s="1250" t="str">
        <f t="shared" si="2"/>
        <v/>
      </c>
      <c r="C95" s="526">
        <f>'Og s3a'!C97</f>
        <v>0</v>
      </c>
      <c r="D95" s="527">
        <f>'Og s3a'!F97</f>
        <v>0</v>
      </c>
      <c r="E95" s="492"/>
      <c r="F95" s="933"/>
      <c r="G95" s="492"/>
      <c r="H95" s="945" t="str">
        <f t="shared" si="3"/>
        <v/>
      </c>
      <c r="I95" s="522"/>
      <c r="J95" s="54"/>
      <c r="K95" s="441">
        <f>'Og s3a'!G97</f>
        <v>0</v>
      </c>
      <c r="L95" s="493">
        <f>'Og s3a'!D97</f>
        <v>0</v>
      </c>
      <c r="M95" s="863">
        <f>Import!K95</f>
        <v>0</v>
      </c>
      <c r="N95" s="864">
        <f>Import!L95</f>
        <v>0</v>
      </c>
      <c r="O95" s="61"/>
      <c r="P95" s="61"/>
      <c r="Q95" s="61"/>
      <c r="R95" s="61"/>
      <c r="S95" s="61"/>
      <c r="T95" s="61"/>
      <c r="U95" s="61"/>
      <c r="V95" s="61"/>
    </row>
    <row r="96" spans="2:22" ht="15" customHeight="1">
      <c r="B96" s="1250" t="str">
        <f t="shared" si="2"/>
        <v/>
      </c>
      <c r="C96" s="526">
        <f>'Og s3a'!C98</f>
        <v>0</v>
      </c>
      <c r="D96" s="527">
        <f>'Og s3a'!F98</f>
        <v>0</v>
      </c>
      <c r="E96" s="492"/>
      <c r="F96" s="933"/>
      <c r="G96" s="492"/>
      <c r="H96" s="945" t="str">
        <f t="shared" si="3"/>
        <v/>
      </c>
      <c r="I96" s="522"/>
      <c r="J96" s="54"/>
      <c r="K96" s="441">
        <f>'Og s3a'!G98</f>
        <v>0</v>
      </c>
      <c r="L96" s="493">
        <f>'Og s3a'!D98</f>
        <v>0</v>
      </c>
      <c r="M96" s="863">
        <f>Import!K96</f>
        <v>0</v>
      </c>
      <c r="N96" s="864">
        <f>Import!L96</f>
        <v>0</v>
      </c>
      <c r="O96" s="61"/>
      <c r="P96" s="61"/>
      <c r="Q96" s="61"/>
      <c r="R96" s="61"/>
      <c r="S96" s="61"/>
      <c r="T96" s="61"/>
      <c r="U96" s="61"/>
      <c r="V96" s="61"/>
    </row>
    <row r="97" spans="2:22" ht="15" customHeight="1">
      <c r="B97" s="1250" t="str">
        <f t="shared" si="2"/>
        <v/>
      </c>
      <c r="C97" s="526">
        <f>'Og s3a'!C99</f>
        <v>0</v>
      </c>
      <c r="D97" s="527">
        <f>'Og s3a'!F99</f>
        <v>0</v>
      </c>
      <c r="E97" s="492"/>
      <c r="F97" s="933"/>
      <c r="G97" s="492"/>
      <c r="H97" s="945" t="str">
        <f t="shared" si="3"/>
        <v/>
      </c>
      <c r="I97" s="522"/>
      <c r="J97" s="54"/>
      <c r="K97" s="441">
        <f>'Og s3a'!G99</f>
        <v>0</v>
      </c>
      <c r="L97" s="493">
        <f>'Og s3a'!D99</f>
        <v>0</v>
      </c>
      <c r="M97" s="863">
        <f>Import!K97</f>
        <v>0</v>
      </c>
      <c r="N97" s="864">
        <f>Import!L97</f>
        <v>0</v>
      </c>
      <c r="O97" s="61"/>
      <c r="P97" s="61"/>
      <c r="Q97" s="61"/>
      <c r="R97" s="61"/>
      <c r="S97" s="61"/>
      <c r="T97" s="61"/>
      <c r="U97" s="61"/>
      <c r="V97" s="61"/>
    </row>
    <row r="98" spans="2:22" ht="15" customHeight="1">
      <c r="B98" s="1250" t="str">
        <f t="shared" si="2"/>
        <v/>
      </c>
      <c r="C98" s="526">
        <f>'Og s3a'!C100</f>
        <v>0</v>
      </c>
      <c r="D98" s="527">
        <f>'Og s3a'!F100</f>
        <v>0</v>
      </c>
      <c r="E98" s="492"/>
      <c r="F98" s="933"/>
      <c r="G98" s="492"/>
      <c r="H98" s="945" t="str">
        <f t="shared" si="3"/>
        <v/>
      </c>
      <c r="I98" s="522"/>
      <c r="J98" s="54"/>
      <c r="K98" s="441">
        <f>'Og s3a'!G100</f>
        <v>0</v>
      </c>
      <c r="L98" s="493">
        <f>'Og s3a'!D100</f>
        <v>0</v>
      </c>
      <c r="M98" s="863">
        <f>Import!K98</f>
        <v>0</v>
      </c>
      <c r="N98" s="864">
        <f>Import!L98</f>
        <v>0</v>
      </c>
      <c r="O98" s="61"/>
      <c r="P98" s="61"/>
      <c r="Q98" s="61"/>
      <c r="R98" s="61"/>
      <c r="S98" s="61"/>
      <c r="T98" s="61"/>
      <c r="U98" s="61"/>
      <c r="V98" s="61"/>
    </row>
    <row r="99" spans="2:22" ht="15" customHeight="1">
      <c r="B99" s="1250" t="str">
        <f t="shared" si="2"/>
        <v/>
      </c>
      <c r="C99" s="526">
        <f>'Og s3a'!C101</f>
        <v>0</v>
      </c>
      <c r="D99" s="527">
        <f>'Og s3a'!F101</f>
        <v>0</v>
      </c>
      <c r="E99" s="492"/>
      <c r="F99" s="933"/>
      <c r="G99" s="492"/>
      <c r="H99" s="945" t="str">
        <f t="shared" si="3"/>
        <v/>
      </c>
      <c r="I99" s="522"/>
      <c r="J99" s="54"/>
      <c r="K99" s="441">
        <f>'Og s3a'!G101</f>
        <v>0</v>
      </c>
      <c r="L99" s="493">
        <f>'Og s3a'!D101</f>
        <v>0</v>
      </c>
      <c r="M99" s="863">
        <f>Import!K99</f>
        <v>0</v>
      </c>
      <c r="N99" s="864">
        <f>Import!L99</f>
        <v>0</v>
      </c>
      <c r="O99" s="61"/>
      <c r="P99" s="61"/>
      <c r="Q99" s="61"/>
      <c r="R99" s="61"/>
      <c r="S99" s="61"/>
      <c r="T99" s="61"/>
      <c r="U99" s="61"/>
      <c r="V99" s="61"/>
    </row>
    <row r="100" spans="2:22" ht="15" customHeight="1">
      <c r="B100" s="1250" t="str">
        <f t="shared" si="2"/>
        <v/>
      </c>
      <c r="C100" s="526">
        <f>'Og s3a'!C102</f>
        <v>0</v>
      </c>
      <c r="D100" s="527">
        <f>'Og s3a'!F102</f>
        <v>0</v>
      </c>
      <c r="E100" s="492"/>
      <c r="F100" s="933"/>
      <c r="G100" s="492"/>
      <c r="H100" s="945" t="str">
        <f t="shared" si="3"/>
        <v/>
      </c>
      <c r="I100" s="522"/>
      <c r="J100" s="54"/>
      <c r="K100" s="441">
        <f>'Og s3a'!G102</f>
        <v>0</v>
      </c>
      <c r="L100" s="493">
        <f>'Og s3a'!D102</f>
        <v>0</v>
      </c>
      <c r="M100" s="863">
        <f>Import!K100</f>
        <v>0</v>
      </c>
      <c r="N100" s="864">
        <f>Import!L100</f>
        <v>0</v>
      </c>
      <c r="O100" s="61"/>
      <c r="P100" s="61"/>
      <c r="Q100" s="61"/>
      <c r="R100" s="61"/>
      <c r="S100" s="61"/>
      <c r="T100" s="61"/>
      <c r="U100" s="61"/>
      <c r="V100" s="61"/>
    </row>
    <row r="101" spans="2:22" ht="15" customHeight="1">
      <c r="B101" s="1250" t="str">
        <f t="shared" si="2"/>
        <v/>
      </c>
      <c r="C101" s="526">
        <f>'Og s3a'!C103</f>
        <v>0</v>
      </c>
      <c r="D101" s="527">
        <f>'Og s3a'!F103</f>
        <v>0</v>
      </c>
      <c r="E101" s="492"/>
      <c r="F101" s="933"/>
      <c r="G101" s="492"/>
      <c r="H101" s="945" t="str">
        <f t="shared" si="3"/>
        <v/>
      </c>
      <c r="I101" s="522"/>
      <c r="J101" s="54"/>
      <c r="K101" s="441">
        <f>'Og s3a'!G103</f>
        <v>0</v>
      </c>
      <c r="L101" s="493">
        <f>'Og s3a'!D103</f>
        <v>0</v>
      </c>
      <c r="M101" s="863">
        <f>Import!K101</f>
        <v>0</v>
      </c>
      <c r="N101" s="864">
        <f>Import!L101</f>
        <v>0</v>
      </c>
      <c r="O101" s="61"/>
      <c r="P101" s="61"/>
      <c r="Q101" s="61"/>
      <c r="R101" s="61"/>
      <c r="S101" s="61"/>
      <c r="T101" s="61"/>
      <c r="U101" s="61"/>
      <c r="V101" s="61"/>
    </row>
    <row r="102" spans="2:22" ht="15" customHeight="1">
      <c r="B102" s="1250" t="str">
        <f t="shared" si="2"/>
        <v/>
      </c>
      <c r="C102" s="526">
        <f>'Og s3a'!C104</f>
        <v>0</v>
      </c>
      <c r="D102" s="527">
        <f>'Og s3a'!F104</f>
        <v>0</v>
      </c>
      <c r="E102" s="492"/>
      <c r="F102" s="933"/>
      <c r="G102" s="492"/>
      <c r="H102" s="945" t="str">
        <f t="shared" si="3"/>
        <v/>
      </c>
      <c r="I102" s="522"/>
      <c r="J102" s="54"/>
      <c r="K102" s="441">
        <f>'Og s3a'!G104</f>
        <v>0</v>
      </c>
      <c r="L102" s="493">
        <f>'Og s3a'!D104</f>
        <v>0</v>
      </c>
      <c r="M102" s="863">
        <f>Import!K102</f>
        <v>0</v>
      </c>
      <c r="N102" s="864">
        <f>Import!L102</f>
        <v>0</v>
      </c>
      <c r="O102" s="61"/>
      <c r="P102" s="61"/>
      <c r="Q102" s="61"/>
      <c r="R102" s="61"/>
      <c r="S102" s="61"/>
      <c r="T102" s="61"/>
      <c r="U102" s="61"/>
      <c r="V102" s="61"/>
    </row>
    <row r="103" spans="2:22" ht="15" customHeight="1">
      <c r="B103" s="1250" t="str">
        <f t="shared" si="2"/>
        <v/>
      </c>
      <c r="C103" s="526">
        <f>'Og s3a'!C105</f>
        <v>0</v>
      </c>
      <c r="D103" s="527">
        <f>'Og s3a'!F105</f>
        <v>0</v>
      </c>
      <c r="E103" s="492"/>
      <c r="F103" s="933"/>
      <c r="G103" s="492"/>
      <c r="H103" s="945" t="str">
        <f t="shared" si="3"/>
        <v/>
      </c>
      <c r="I103" s="522"/>
      <c r="J103" s="54"/>
      <c r="K103" s="441">
        <f>'Og s3a'!G105</f>
        <v>0</v>
      </c>
      <c r="L103" s="493">
        <f>'Og s3a'!D105</f>
        <v>0</v>
      </c>
      <c r="M103" s="863">
        <f>Import!K103</f>
        <v>0</v>
      </c>
      <c r="N103" s="864">
        <f>Import!L103</f>
        <v>0</v>
      </c>
      <c r="O103" s="61"/>
      <c r="P103" s="61"/>
      <c r="Q103" s="61"/>
      <c r="R103" s="61"/>
      <c r="S103" s="61"/>
      <c r="T103" s="61"/>
      <c r="U103" s="61"/>
      <c r="V103" s="61"/>
    </row>
    <row r="104" spans="2:22" ht="15" customHeight="1">
      <c r="B104" s="1250" t="str">
        <f t="shared" si="2"/>
        <v/>
      </c>
      <c r="C104" s="526">
        <f>'Og s3a'!C106</f>
        <v>0</v>
      </c>
      <c r="D104" s="527">
        <f>'Og s3a'!F106</f>
        <v>0</v>
      </c>
      <c r="E104" s="492"/>
      <c r="F104" s="933"/>
      <c r="G104" s="492"/>
      <c r="H104" s="945" t="str">
        <f t="shared" si="3"/>
        <v/>
      </c>
      <c r="I104" s="522"/>
      <c r="J104" s="54"/>
      <c r="K104" s="441">
        <f>'Og s3a'!G106</f>
        <v>0</v>
      </c>
      <c r="L104" s="493">
        <f>'Og s3a'!D106</f>
        <v>0</v>
      </c>
      <c r="M104" s="863">
        <f>Import!K104</f>
        <v>0</v>
      </c>
      <c r="N104" s="864">
        <f>Import!L104</f>
        <v>0</v>
      </c>
      <c r="O104" s="61"/>
      <c r="P104" s="61"/>
      <c r="Q104" s="61"/>
      <c r="R104" s="61"/>
      <c r="S104" s="61"/>
      <c r="T104" s="61"/>
      <c r="U104" s="61"/>
      <c r="V104" s="61"/>
    </row>
    <row r="105" spans="2:22" ht="15" customHeight="1">
      <c r="B105" s="1250" t="str">
        <f t="shared" si="2"/>
        <v/>
      </c>
      <c r="C105" s="526">
        <f>'Og s3a'!C107</f>
        <v>0</v>
      </c>
      <c r="D105" s="527">
        <f>'Og s3a'!F107</f>
        <v>0</v>
      </c>
      <c r="E105" s="492"/>
      <c r="F105" s="933"/>
      <c r="G105" s="492"/>
      <c r="H105" s="945" t="str">
        <f t="shared" si="3"/>
        <v/>
      </c>
      <c r="I105" s="522"/>
      <c r="J105" s="54"/>
      <c r="K105" s="441">
        <f>'Og s3a'!G107</f>
        <v>0</v>
      </c>
      <c r="L105" s="493">
        <f>'Og s3a'!D107</f>
        <v>0</v>
      </c>
      <c r="M105" s="863">
        <f>Import!K105</f>
        <v>0</v>
      </c>
      <c r="N105" s="864">
        <f>Import!L105</f>
        <v>0</v>
      </c>
      <c r="O105" s="61"/>
      <c r="P105" s="61"/>
      <c r="Q105" s="61"/>
      <c r="R105" s="61"/>
      <c r="S105" s="61"/>
      <c r="T105" s="61"/>
      <c r="U105" s="61"/>
      <c r="V105" s="61"/>
    </row>
    <row r="106" spans="2:22" ht="15" customHeight="1">
      <c r="B106" s="1250" t="str">
        <f t="shared" si="2"/>
        <v/>
      </c>
      <c r="C106" s="526">
        <f>'Og s3a'!C108</f>
        <v>0</v>
      </c>
      <c r="D106" s="527">
        <f>'Og s3a'!F108</f>
        <v>0</v>
      </c>
      <c r="E106" s="492"/>
      <c r="F106" s="933"/>
      <c r="G106" s="492"/>
      <c r="H106" s="945" t="str">
        <f t="shared" si="3"/>
        <v/>
      </c>
      <c r="I106" s="522"/>
      <c r="J106" s="54"/>
      <c r="K106" s="441">
        <f>'Og s3a'!G108</f>
        <v>0</v>
      </c>
      <c r="L106" s="493">
        <f>'Og s3a'!D108</f>
        <v>0</v>
      </c>
      <c r="M106" s="863">
        <f>Import!K106</f>
        <v>0</v>
      </c>
      <c r="N106" s="864">
        <f>Import!L106</f>
        <v>0</v>
      </c>
      <c r="O106" s="61"/>
      <c r="P106" s="61"/>
      <c r="Q106" s="61"/>
      <c r="R106" s="61"/>
      <c r="S106" s="61"/>
      <c r="T106" s="61"/>
      <c r="U106" s="61"/>
      <c r="V106" s="61"/>
    </row>
    <row r="107" spans="2:22" ht="15" customHeight="1">
      <c r="B107" s="1250" t="str">
        <f t="shared" si="2"/>
        <v/>
      </c>
      <c r="C107" s="526">
        <f>'Og s3a'!C109</f>
        <v>0</v>
      </c>
      <c r="D107" s="527">
        <f>'Og s3a'!F109</f>
        <v>0</v>
      </c>
      <c r="E107" s="492"/>
      <c r="F107" s="933"/>
      <c r="G107" s="492"/>
      <c r="H107" s="945" t="str">
        <f t="shared" si="3"/>
        <v/>
      </c>
      <c r="I107" s="522"/>
      <c r="J107" s="54"/>
      <c r="K107" s="441">
        <f>'Og s3a'!G109</f>
        <v>0</v>
      </c>
      <c r="L107" s="493">
        <f>'Og s3a'!D109</f>
        <v>0</v>
      </c>
      <c r="M107" s="863">
        <f>Import!K107</f>
        <v>0</v>
      </c>
      <c r="N107" s="864">
        <f>Import!L107</f>
        <v>0</v>
      </c>
      <c r="O107" s="61"/>
      <c r="P107" s="61"/>
      <c r="Q107" s="61"/>
      <c r="R107" s="61"/>
      <c r="S107" s="61"/>
      <c r="T107" s="61"/>
      <c r="U107" s="61"/>
      <c r="V107" s="61"/>
    </row>
    <row r="108" spans="2:22" ht="15" customHeight="1">
      <c r="B108" s="1250" t="str">
        <f t="shared" si="2"/>
        <v/>
      </c>
      <c r="C108" s="526">
        <f>'Og s3a'!C110</f>
        <v>0</v>
      </c>
      <c r="D108" s="527">
        <f>'Og s3a'!F110</f>
        <v>0</v>
      </c>
      <c r="E108" s="492"/>
      <c r="F108" s="933"/>
      <c r="G108" s="492"/>
      <c r="H108" s="945" t="str">
        <f t="shared" si="3"/>
        <v/>
      </c>
      <c r="I108" s="522"/>
      <c r="J108" s="54"/>
      <c r="K108" s="441">
        <f>'Og s3a'!G110</f>
        <v>0</v>
      </c>
      <c r="L108" s="493">
        <f>'Og s3a'!D110</f>
        <v>0</v>
      </c>
      <c r="M108" s="863">
        <f>Import!K108</f>
        <v>0</v>
      </c>
      <c r="N108" s="864">
        <f>Import!L108</f>
        <v>0</v>
      </c>
      <c r="O108" s="61"/>
      <c r="P108" s="61"/>
      <c r="Q108" s="61"/>
      <c r="R108" s="61"/>
      <c r="S108" s="61"/>
      <c r="T108" s="61"/>
      <c r="U108" s="61"/>
      <c r="V108" s="61"/>
    </row>
    <row r="109" spans="2:22" ht="15" customHeight="1">
      <c r="B109" s="1250" t="str">
        <f t="shared" si="2"/>
        <v/>
      </c>
      <c r="C109" s="526">
        <f>'Og s3a'!C111</f>
        <v>0</v>
      </c>
      <c r="D109" s="527">
        <f>'Og s3a'!F111</f>
        <v>0</v>
      </c>
      <c r="E109" s="492"/>
      <c r="F109" s="933"/>
      <c r="G109" s="492"/>
      <c r="H109" s="945" t="str">
        <f t="shared" si="3"/>
        <v/>
      </c>
      <c r="I109" s="522"/>
      <c r="J109" s="54"/>
      <c r="K109" s="441">
        <f>'Og s3a'!G111</f>
        <v>0</v>
      </c>
      <c r="L109" s="493">
        <f>'Og s3a'!D111</f>
        <v>0</v>
      </c>
      <c r="M109" s="863">
        <f>Import!K109</f>
        <v>0</v>
      </c>
      <c r="N109" s="864">
        <f>Import!L109</f>
        <v>0</v>
      </c>
      <c r="O109" s="61"/>
      <c r="P109" s="61"/>
      <c r="Q109" s="61"/>
      <c r="R109" s="61"/>
      <c r="S109" s="61"/>
      <c r="T109" s="61"/>
      <c r="U109" s="61"/>
      <c r="V109" s="61"/>
    </row>
    <row r="110" spans="2:22" ht="15" customHeight="1">
      <c r="B110" s="1250" t="str">
        <f t="shared" si="2"/>
        <v/>
      </c>
      <c r="C110" s="526">
        <f>'Og s3a'!C112</f>
        <v>0</v>
      </c>
      <c r="D110" s="527">
        <f>'Og s3a'!F112</f>
        <v>0</v>
      </c>
      <c r="E110" s="492"/>
      <c r="F110" s="933"/>
      <c r="G110" s="492"/>
      <c r="H110" s="945" t="str">
        <f t="shared" si="3"/>
        <v/>
      </c>
      <c r="I110" s="522"/>
      <c r="J110" s="54"/>
      <c r="K110" s="441">
        <f>'Og s3a'!G112</f>
        <v>0</v>
      </c>
      <c r="L110" s="493">
        <f>'Og s3a'!D112</f>
        <v>0</v>
      </c>
      <c r="M110" s="863">
        <f>Import!K110</f>
        <v>0</v>
      </c>
      <c r="N110" s="864">
        <f>Import!L110</f>
        <v>0</v>
      </c>
      <c r="O110" s="61"/>
      <c r="P110" s="61"/>
      <c r="Q110" s="61"/>
      <c r="R110" s="61"/>
      <c r="S110" s="61"/>
      <c r="T110" s="61"/>
      <c r="U110" s="61"/>
      <c r="V110" s="61"/>
    </row>
    <row r="111" spans="2:22" ht="15" customHeight="1">
      <c r="B111" s="1250" t="str">
        <f t="shared" si="2"/>
        <v/>
      </c>
      <c r="C111" s="526">
        <f>'Og s3a'!C113</f>
        <v>0</v>
      </c>
      <c r="D111" s="527">
        <f>'Og s3a'!F113</f>
        <v>0</v>
      </c>
      <c r="E111" s="492"/>
      <c r="F111" s="933"/>
      <c r="G111" s="492"/>
      <c r="H111" s="945" t="str">
        <f t="shared" si="3"/>
        <v/>
      </c>
      <c r="I111" s="522"/>
      <c r="J111" s="54"/>
      <c r="K111" s="441">
        <f>'Og s3a'!G113</f>
        <v>0</v>
      </c>
      <c r="L111" s="493">
        <f>'Og s3a'!D113</f>
        <v>0</v>
      </c>
      <c r="M111" s="863">
        <f>Import!K111</f>
        <v>0</v>
      </c>
      <c r="N111" s="864">
        <f>Import!L111</f>
        <v>0</v>
      </c>
      <c r="O111" s="61"/>
      <c r="P111" s="61"/>
      <c r="Q111" s="61"/>
      <c r="R111" s="61"/>
      <c r="S111" s="61"/>
      <c r="T111" s="61"/>
      <c r="U111" s="61"/>
      <c r="V111" s="61"/>
    </row>
    <row r="112" spans="2:22" ht="15" customHeight="1">
      <c r="B112" s="1250" t="str">
        <f t="shared" si="2"/>
        <v/>
      </c>
      <c r="C112" s="526">
        <f>'Og s3a'!C114</f>
        <v>0</v>
      </c>
      <c r="D112" s="527">
        <f>'Og s3a'!F114</f>
        <v>0</v>
      </c>
      <c r="E112" s="492"/>
      <c r="F112" s="933"/>
      <c r="G112" s="492"/>
      <c r="H112" s="945" t="str">
        <f t="shared" si="3"/>
        <v/>
      </c>
      <c r="I112" s="522"/>
      <c r="J112" s="54"/>
      <c r="K112" s="441">
        <f>'Og s3a'!G114</f>
        <v>0</v>
      </c>
      <c r="L112" s="493">
        <f>'Og s3a'!D114</f>
        <v>0</v>
      </c>
      <c r="M112" s="863">
        <f>Import!K112</f>
        <v>0</v>
      </c>
      <c r="N112" s="864">
        <f>Import!L112</f>
        <v>0</v>
      </c>
      <c r="O112" s="61"/>
      <c r="P112" s="61"/>
      <c r="Q112" s="61"/>
      <c r="R112" s="61"/>
      <c r="S112" s="61"/>
      <c r="T112" s="61"/>
      <c r="U112" s="61"/>
      <c r="V112" s="61"/>
    </row>
    <row r="113" spans="2:22" ht="15" customHeight="1">
      <c r="B113" s="1250" t="str">
        <f t="shared" si="2"/>
        <v/>
      </c>
      <c r="C113" s="526">
        <f>'Og s3a'!C115</f>
        <v>0</v>
      </c>
      <c r="D113" s="527">
        <f>'Og s3a'!F115</f>
        <v>0</v>
      </c>
      <c r="E113" s="492"/>
      <c r="F113" s="933"/>
      <c r="G113" s="492"/>
      <c r="H113" s="945" t="str">
        <f t="shared" si="3"/>
        <v/>
      </c>
      <c r="I113" s="522"/>
      <c r="J113" s="54"/>
      <c r="K113" s="441">
        <f>'Og s3a'!G115</f>
        <v>0</v>
      </c>
      <c r="L113" s="493">
        <f>'Og s3a'!D115</f>
        <v>0</v>
      </c>
      <c r="M113" s="863">
        <f>Import!K113</f>
        <v>0</v>
      </c>
      <c r="N113" s="864">
        <f>Import!L113</f>
        <v>0</v>
      </c>
      <c r="O113" s="61"/>
      <c r="P113" s="61"/>
      <c r="Q113" s="61"/>
      <c r="R113" s="61"/>
      <c r="S113" s="61"/>
      <c r="T113" s="61"/>
      <c r="U113" s="61"/>
      <c r="V113" s="61"/>
    </row>
    <row r="114" spans="2:22" ht="15" customHeight="1">
      <c r="B114" s="1250" t="str">
        <f t="shared" si="2"/>
        <v/>
      </c>
      <c r="C114" s="526">
        <f>'Og s3a'!C116</f>
        <v>0</v>
      </c>
      <c r="D114" s="527">
        <f>'Og s3a'!F116</f>
        <v>0</v>
      </c>
      <c r="E114" s="492"/>
      <c r="F114" s="933"/>
      <c r="G114" s="492"/>
      <c r="H114" s="945" t="str">
        <f t="shared" si="3"/>
        <v/>
      </c>
      <c r="I114" s="522"/>
      <c r="J114" s="54"/>
      <c r="K114" s="441">
        <f>'Og s3a'!G116</f>
        <v>0</v>
      </c>
      <c r="L114" s="493">
        <f>'Og s3a'!D116</f>
        <v>0</v>
      </c>
      <c r="M114" s="863">
        <f>Import!K114</f>
        <v>0</v>
      </c>
      <c r="N114" s="864">
        <f>Import!L114</f>
        <v>0</v>
      </c>
      <c r="O114" s="61"/>
      <c r="P114" s="61"/>
      <c r="Q114" s="61"/>
      <c r="R114" s="61"/>
      <c r="S114" s="61"/>
      <c r="T114" s="61"/>
      <c r="U114" s="61"/>
      <c r="V114" s="61"/>
    </row>
    <row r="115" spans="2:22" ht="15" customHeight="1">
      <c r="B115" s="1250" t="str">
        <f t="shared" si="2"/>
        <v/>
      </c>
      <c r="C115" s="526">
        <f>'Og s3a'!C117</f>
        <v>0</v>
      </c>
      <c r="D115" s="527">
        <f>'Og s3a'!F117</f>
        <v>0</v>
      </c>
      <c r="E115" s="492"/>
      <c r="F115" s="933"/>
      <c r="G115" s="492"/>
      <c r="H115" s="945" t="str">
        <f t="shared" si="3"/>
        <v/>
      </c>
      <c r="I115" s="522"/>
      <c r="J115" s="54"/>
      <c r="K115" s="441">
        <f>'Og s3a'!G117</f>
        <v>0</v>
      </c>
      <c r="L115" s="493">
        <f>'Og s3a'!D117</f>
        <v>0</v>
      </c>
      <c r="M115" s="863">
        <f>Import!K115</f>
        <v>0</v>
      </c>
      <c r="N115" s="864">
        <f>Import!L115</f>
        <v>0</v>
      </c>
      <c r="O115" s="61"/>
      <c r="P115" s="61"/>
      <c r="Q115" s="61"/>
      <c r="R115" s="61"/>
      <c r="S115" s="61"/>
      <c r="T115" s="61"/>
      <c r="U115" s="61"/>
      <c r="V115" s="61"/>
    </row>
    <row r="116" spans="2:22" ht="15" customHeight="1">
      <c r="B116" s="1250" t="str">
        <f t="shared" si="2"/>
        <v/>
      </c>
      <c r="C116" s="526">
        <f>'Og s3a'!C118</f>
        <v>0</v>
      </c>
      <c r="D116" s="527">
        <f>'Og s3a'!F118</f>
        <v>0</v>
      </c>
      <c r="E116" s="492"/>
      <c r="F116" s="933"/>
      <c r="G116" s="492"/>
      <c r="H116" s="945" t="str">
        <f t="shared" si="3"/>
        <v/>
      </c>
      <c r="I116" s="522"/>
      <c r="J116" s="54"/>
      <c r="K116" s="441">
        <f>'Og s3a'!G118</f>
        <v>0</v>
      </c>
      <c r="L116" s="493">
        <f>'Og s3a'!D118</f>
        <v>0</v>
      </c>
      <c r="M116" s="863">
        <f>Import!K116</f>
        <v>0</v>
      </c>
      <c r="N116" s="864">
        <f>Import!L116</f>
        <v>0</v>
      </c>
      <c r="O116" s="61"/>
      <c r="P116" s="61"/>
      <c r="Q116" s="61"/>
      <c r="R116" s="61"/>
      <c r="S116" s="61"/>
      <c r="T116" s="61"/>
      <c r="U116" s="61"/>
      <c r="V116" s="61"/>
    </row>
    <row r="117" spans="2:22" ht="15" customHeight="1">
      <c r="B117" s="1250" t="str">
        <f t="shared" si="2"/>
        <v/>
      </c>
      <c r="C117" s="526">
        <f>'Og s3a'!C119</f>
        <v>0</v>
      </c>
      <c r="D117" s="527">
        <f>'Og s3a'!F119</f>
        <v>0</v>
      </c>
      <c r="E117" s="492"/>
      <c r="F117" s="933"/>
      <c r="G117" s="492"/>
      <c r="H117" s="945" t="str">
        <f t="shared" si="3"/>
        <v/>
      </c>
      <c r="I117" s="522"/>
      <c r="J117" s="54"/>
      <c r="K117" s="441">
        <f>'Og s3a'!G119</f>
        <v>0</v>
      </c>
      <c r="L117" s="493">
        <f>'Og s3a'!D119</f>
        <v>0</v>
      </c>
      <c r="M117" s="863">
        <f>Import!K117</f>
        <v>0</v>
      </c>
      <c r="N117" s="864">
        <f>Import!L117</f>
        <v>0</v>
      </c>
      <c r="O117" s="61"/>
      <c r="P117" s="61"/>
      <c r="Q117" s="61"/>
      <c r="R117" s="61"/>
      <c r="S117" s="61"/>
      <c r="T117" s="61"/>
      <c r="U117" s="61"/>
      <c r="V117" s="61"/>
    </row>
    <row r="118" spans="2:22" ht="15" customHeight="1">
      <c r="B118" s="1250" t="str">
        <f t="shared" si="2"/>
        <v/>
      </c>
      <c r="C118" s="526">
        <f>'Og s3a'!C120</f>
        <v>0</v>
      </c>
      <c r="D118" s="527">
        <f>'Og s3a'!F120</f>
        <v>0</v>
      </c>
      <c r="E118" s="492"/>
      <c r="F118" s="933"/>
      <c r="G118" s="492"/>
      <c r="H118" s="945" t="str">
        <f t="shared" si="3"/>
        <v/>
      </c>
      <c r="I118" s="522"/>
      <c r="J118" s="54"/>
      <c r="K118" s="441">
        <f>'Og s3a'!G120</f>
        <v>0</v>
      </c>
      <c r="L118" s="493">
        <f>'Og s3a'!D120</f>
        <v>0</v>
      </c>
      <c r="M118" s="863">
        <f>Import!K118</f>
        <v>0</v>
      </c>
      <c r="N118" s="864">
        <f>Import!L118</f>
        <v>0</v>
      </c>
      <c r="O118" s="61"/>
      <c r="P118" s="61"/>
      <c r="Q118" s="61"/>
      <c r="R118" s="61"/>
      <c r="S118" s="61"/>
      <c r="T118" s="61"/>
      <c r="U118" s="61"/>
      <c r="V118" s="61"/>
    </row>
    <row r="119" spans="2:22" ht="15" customHeight="1">
      <c r="B119" s="1250" t="str">
        <f t="shared" si="2"/>
        <v/>
      </c>
      <c r="C119" s="526">
        <f>'Og s3a'!C121</f>
        <v>0</v>
      </c>
      <c r="D119" s="527">
        <f>'Og s3a'!F121</f>
        <v>0</v>
      </c>
      <c r="E119" s="492"/>
      <c r="F119" s="933"/>
      <c r="G119" s="492"/>
      <c r="H119" s="945" t="str">
        <f t="shared" si="3"/>
        <v/>
      </c>
      <c r="I119" s="522"/>
      <c r="J119" s="54"/>
      <c r="K119" s="441">
        <f>'Og s3a'!G121</f>
        <v>0</v>
      </c>
      <c r="L119" s="493">
        <f>'Og s3a'!D121</f>
        <v>0</v>
      </c>
      <c r="M119" s="863">
        <f>Import!K119</f>
        <v>0</v>
      </c>
      <c r="N119" s="864">
        <f>Import!L119</f>
        <v>0</v>
      </c>
      <c r="O119" s="61"/>
      <c r="P119" s="61"/>
      <c r="Q119" s="61"/>
      <c r="R119" s="61"/>
      <c r="S119" s="61"/>
      <c r="T119" s="61"/>
      <c r="U119" s="61"/>
      <c r="V119" s="61"/>
    </row>
    <row r="120" spans="2:22" ht="15" customHeight="1">
      <c r="B120" s="1250" t="str">
        <f t="shared" si="2"/>
        <v/>
      </c>
      <c r="C120" s="526">
        <f>'Og s3a'!C122</f>
        <v>0</v>
      </c>
      <c r="D120" s="527">
        <f>'Og s3a'!F122</f>
        <v>0</v>
      </c>
      <c r="E120" s="492"/>
      <c r="F120" s="933"/>
      <c r="G120" s="492"/>
      <c r="H120" s="945" t="str">
        <f t="shared" si="3"/>
        <v/>
      </c>
      <c r="I120" s="522"/>
      <c r="J120" s="54"/>
      <c r="K120" s="441">
        <f>'Og s3a'!G122</f>
        <v>0</v>
      </c>
      <c r="L120" s="493">
        <f>'Og s3a'!D122</f>
        <v>0</v>
      </c>
      <c r="M120" s="863">
        <f>Import!K120</f>
        <v>0</v>
      </c>
      <c r="N120" s="864">
        <f>Import!L120</f>
        <v>0</v>
      </c>
      <c r="O120" s="61"/>
      <c r="P120" s="61"/>
      <c r="Q120" s="61"/>
      <c r="R120" s="61"/>
      <c r="S120" s="61"/>
      <c r="T120" s="61"/>
      <c r="U120" s="61"/>
      <c r="V120" s="61"/>
    </row>
    <row r="121" spans="2:22" ht="15" customHeight="1">
      <c r="B121" s="1250" t="str">
        <f t="shared" si="2"/>
        <v/>
      </c>
      <c r="C121" s="526">
        <f>'Og s3a'!C123</f>
        <v>0</v>
      </c>
      <c r="D121" s="527">
        <f>'Og s3a'!F123</f>
        <v>0</v>
      </c>
      <c r="E121" s="492"/>
      <c r="F121" s="933"/>
      <c r="G121" s="492"/>
      <c r="H121" s="945" t="str">
        <f t="shared" si="3"/>
        <v/>
      </c>
      <c r="I121" s="522"/>
      <c r="J121" s="54"/>
      <c r="K121" s="441">
        <f>'Og s3a'!G123</f>
        <v>0</v>
      </c>
      <c r="L121" s="493">
        <f>'Og s3a'!D123</f>
        <v>0</v>
      </c>
      <c r="M121" s="863">
        <f>Import!K121</f>
        <v>0</v>
      </c>
      <c r="N121" s="864">
        <f>Import!L121</f>
        <v>0</v>
      </c>
      <c r="O121" s="61"/>
      <c r="P121" s="61"/>
      <c r="Q121" s="61"/>
      <c r="R121" s="61"/>
      <c r="S121" s="61"/>
      <c r="T121" s="61"/>
      <c r="U121" s="61"/>
      <c r="V121" s="61"/>
    </row>
    <row r="122" spans="2:22" ht="15" customHeight="1">
      <c r="B122" s="1250" t="str">
        <f t="shared" si="2"/>
        <v/>
      </c>
      <c r="C122" s="526">
        <f>'Og s3a'!C124</f>
        <v>0</v>
      </c>
      <c r="D122" s="527">
        <f>'Og s3a'!F124</f>
        <v>0</v>
      </c>
      <c r="E122" s="492"/>
      <c r="F122" s="933"/>
      <c r="G122" s="492"/>
      <c r="H122" s="945" t="str">
        <f t="shared" si="3"/>
        <v/>
      </c>
      <c r="I122" s="522"/>
      <c r="J122" s="54"/>
      <c r="K122" s="441">
        <f>'Og s3a'!G124</f>
        <v>0</v>
      </c>
      <c r="L122" s="493">
        <f>'Og s3a'!D124</f>
        <v>0</v>
      </c>
      <c r="M122" s="863">
        <f>Import!K122</f>
        <v>0</v>
      </c>
      <c r="N122" s="864">
        <f>Import!L122</f>
        <v>0</v>
      </c>
      <c r="O122" s="61"/>
      <c r="P122" s="61"/>
      <c r="Q122" s="61"/>
      <c r="R122" s="61"/>
      <c r="S122" s="61"/>
      <c r="T122" s="61"/>
      <c r="U122" s="61"/>
      <c r="V122" s="61"/>
    </row>
    <row r="123" spans="2:22" ht="15" customHeight="1">
      <c r="B123" s="1250" t="str">
        <f t="shared" si="2"/>
        <v/>
      </c>
      <c r="C123" s="526">
        <f>'Og s3a'!C125</f>
        <v>0</v>
      </c>
      <c r="D123" s="527">
        <f>'Og s3a'!F125</f>
        <v>0</v>
      </c>
      <c r="E123" s="492"/>
      <c r="F123" s="933"/>
      <c r="G123" s="492"/>
      <c r="H123" s="945" t="str">
        <f t="shared" si="3"/>
        <v/>
      </c>
      <c r="I123" s="522"/>
      <c r="J123" s="54"/>
      <c r="K123" s="441">
        <f>'Og s3a'!G125</f>
        <v>0</v>
      </c>
      <c r="L123" s="493">
        <f>'Og s3a'!D125</f>
        <v>0</v>
      </c>
      <c r="M123" s="863">
        <f>Import!K123</f>
        <v>0</v>
      </c>
      <c r="N123" s="864">
        <f>Import!L123</f>
        <v>0</v>
      </c>
      <c r="O123" s="61"/>
      <c r="P123" s="61"/>
      <c r="Q123" s="61"/>
      <c r="R123" s="61"/>
      <c r="S123" s="61"/>
      <c r="T123" s="61"/>
      <c r="U123" s="61"/>
      <c r="V123" s="61"/>
    </row>
    <row r="124" spans="2:22" ht="15" customHeight="1">
      <c r="B124" s="1250" t="str">
        <f t="shared" si="2"/>
        <v/>
      </c>
      <c r="C124" s="526">
        <f>'Og s3a'!C126</f>
        <v>0</v>
      </c>
      <c r="D124" s="527">
        <f>'Og s3a'!F126</f>
        <v>0</v>
      </c>
      <c r="E124" s="492"/>
      <c r="F124" s="933"/>
      <c r="G124" s="492"/>
      <c r="H124" s="945" t="str">
        <f t="shared" si="3"/>
        <v/>
      </c>
      <c r="I124" s="522"/>
      <c r="J124" s="54"/>
      <c r="K124" s="441">
        <f>'Og s3a'!G126</f>
        <v>0</v>
      </c>
      <c r="L124" s="493">
        <f>'Og s3a'!D126</f>
        <v>0</v>
      </c>
      <c r="M124" s="863">
        <f>Import!K124</f>
        <v>0</v>
      </c>
      <c r="N124" s="864">
        <f>Import!L124</f>
        <v>0</v>
      </c>
      <c r="O124" s="61"/>
      <c r="P124" s="61"/>
      <c r="Q124" s="61"/>
      <c r="R124" s="61"/>
      <c r="S124" s="61"/>
      <c r="T124" s="61"/>
      <c r="U124" s="61"/>
      <c r="V124" s="61"/>
    </row>
    <row r="125" spans="2:22" ht="15" customHeight="1">
      <c r="B125" s="1250" t="str">
        <f t="shared" si="2"/>
        <v/>
      </c>
      <c r="C125" s="526">
        <f>'Og s3a'!C127</f>
        <v>0</v>
      </c>
      <c r="D125" s="527">
        <f>'Og s3a'!F127</f>
        <v>0</v>
      </c>
      <c r="E125" s="492"/>
      <c r="F125" s="933"/>
      <c r="G125" s="492"/>
      <c r="H125" s="945" t="str">
        <f t="shared" si="3"/>
        <v/>
      </c>
      <c r="I125" s="522"/>
      <c r="J125" s="54"/>
      <c r="K125" s="441">
        <f>'Og s3a'!G127</f>
        <v>0</v>
      </c>
      <c r="L125" s="493">
        <f>'Og s3a'!D127</f>
        <v>0</v>
      </c>
      <c r="M125" s="863">
        <f>Import!K125</f>
        <v>0</v>
      </c>
      <c r="N125" s="864">
        <f>Import!L125</f>
        <v>0</v>
      </c>
      <c r="O125" s="61"/>
      <c r="P125" s="61"/>
      <c r="Q125" s="61"/>
      <c r="R125" s="61"/>
      <c r="S125" s="61"/>
      <c r="T125" s="61"/>
      <c r="U125" s="61"/>
      <c r="V125" s="61"/>
    </row>
    <row r="126" spans="2:22" ht="15" customHeight="1">
      <c r="B126" s="1250" t="str">
        <f t="shared" si="2"/>
        <v/>
      </c>
      <c r="C126" s="526">
        <f>'Og s3a'!C128</f>
        <v>0</v>
      </c>
      <c r="D126" s="527">
        <f>'Og s3a'!F128</f>
        <v>0</v>
      </c>
      <c r="E126" s="492"/>
      <c r="F126" s="933"/>
      <c r="G126" s="492"/>
      <c r="H126" s="945" t="str">
        <f t="shared" si="3"/>
        <v/>
      </c>
      <c r="I126" s="522"/>
      <c r="J126" s="54"/>
      <c r="K126" s="441">
        <f>'Og s3a'!G128</f>
        <v>0</v>
      </c>
      <c r="L126" s="493">
        <f>'Og s3a'!D128</f>
        <v>0</v>
      </c>
      <c r="M126" s="863">
        <f>Import!K126</f>
        <v>0</v>
      </c>
      <c r="N126" s="864">
        <f>Import!L126</f>
        <v>0</v>
      </c>
      <c r="O126" s="61"/>
      <c r="P126" s="61"/>
      <c r="Q126" s="61"/>
      <c r="R126" s="61"/>
      <c r="S126" s="61"/>
      <c r="T126" s="61"/>
      <c r="U126" s="61"/>
      <c r="V126" s="61"/>
    </row>
    <row r="127" spans="2:22" ht="15" customHeight="1">
      <c r="B127" s="1250" t="str">
        <f t="shared" si="2"/>
        <v/>
      </c>
      <c r="C127" s="526">
        <f>'Og s3a'!C129</f>
        <v>0</v>
      </c>
      <c r="D127" s="527">
        <f>'Og s3a'!F129</f>
        <v>0</v>
      </c>
      <c r="E127" s="492"/>
      <c r="F127" s="933"/>
      <c r="G127" s="492"/>
      <c r="H127" s="945" t="str">
        <f t="shared" si="3"/>
        <v/>
      </c>
      <c r="I127" s="522"/>
      <c r="J127" s="54"/>
      <c r="K127" s="441">
        <f>'Og s3a'!G129</f>
        <v>0</v>
      </c>
      <c r="L127" s="493">
        <f>'Og s3a'!D129</f>
        <v>0</v>
      </c>
      <c r="M127" s="863">
        <f>Import!K127</f>
        <v>0</v>
      </c>
      <c r="N127" s="864">
        <f>Import!L127</f>
        <v>0</v>
      </c>
      <c r="O127" s="61"/>
      <c r="P127" s="61"/>
      <c r="Q127" s="61"/>
      <c r="R127" s="61"/>
      <c r="S127" s="61"/>
      <c r="T127" s="61"/>
      <c r="U127" s="61"/>
      <c r="V127" s="61"/>
    </row>
    <row r="128" spans="2:22" ht="15" customHeight="1">
      <c r="B128" s="1250" t="str">
        <f t="shared" si="2"/>
        <v/>
      </c>
      <c r="C128" s="526">
        <f>'Og s3a'!C130</f>
        <v>0</v>
      </c>
      <c r="D128" s="527">
        <f>'Og s3a'!F130</f>
        <v>0</v>
      </c>
      <c r="E128" s="492"/>
      <c r="F128" s="933"/>
      <c r="G128" s="492"/>
      <c r="H128" s="945" t="str">
        <f t="shared" si="3"/>
        <v/>
      </c>
      <c r="I128" s="522"/>
      <c r="J128" s="54"/>
      <c r="K128" s="441">
        <f>'Og s3a'!G130</f>
        <v>0</v>
      </c>
      <c r="L128" s="493">
        <f>'Og s3a'!D130</f>
        <v>0</v>
      </c>
      <c r="M128" s="863">
        <f>Import!K128</f>
        <v>0</v>
      </c>
      <c r="N128" s="864">
        <f>Import!L128</f>
        <v>0</v>
      </c>
      <c r="O128" s="61"/>
      <c r="P128" s="61"/>
      <c r="Q128" s="61"/>
      <c r="R128" s="61"/>
      <c r="S128" s="61"/>
      <c r="T128" s="61"/>
      <c r="U128" s="61"/>
      <c r="V128" s="61"/>
    </row>
    <row r="129" spans="2:22" ht="15" customHeight="1">
      <c r="B129" s="1250" t="str">
        <f t="shared" si="2"/>
        <v/>
      </c>
      <c r="C129" s="526">
        <f>'Og s3a'!C131</f>
        <v>0</v>
      </c>
      <c r="D129" s="527">
        <f>'Og s3a'!F131</f>
        <v>0</v>
      </c>
      <c r="E129" s="492"/>
      <c r="F129" s="933"/>
      <c r="G129" s="492"/>
      <c r="H129" s="945" t="str">
        <f t="shared" si="3"/>
        <v/>
      </c>
      <c r="I129" s="522"/>
      <c r="J129" s="54"/>
      <c r="K129" s="441">
        <f>'Og s3a'!G131</f>
        <v>0</v>
      </c>
      <c r="L129" s="493">
        <f>'Og s3a'!D131</f>
        <v>0</v>
      </c>
      <c r="M129" s="863">
        <f>Import!K129</f>
        <v>0</v>
      </c>
      <c r="N129" s="864">
        <f>Import!L129</f>
        <v>0</v>
      </c>
      <c r="O129" s="61"/>
      <c r="P129" s="61"/>
      <c r="Q129" s="61"/>
      <c r="R129" s="61"/>
      <c r="S129" s="61"/>
      <c r="T129" s="61"/>
      <c r="U129" s="61"/>
      <c r="V129" s="61"/>
    </row>
    <row r="130" spans="2:22" ht="15" customHeight="1">
      <c r="B130" s="1250" t="str">
        <f t="shared" si="2"/>
        <v/>
      </c>
      <c r="C130" s="526">
        <f>'Og s3a'!C132</f>
        <v>0</v>
      </c>
      <c r="D130" s="527">
        <f>'Og s3a'!F132</f>
        <v>0</v>
      </c>
      <c r="E130" s="492"/>
      <c r="F130" s="933"/>
      <c r="G130" s="492"/>
      <c r="H130" s="945" t="str">
        <f t="shared" si="3"/>
        <v/>
      </c>
      <c r="I130" s="522"/>
      <c r="J130" s="54"/>
      <c r="K130" s="441">
        <f>'Og s3a'!G132</f>
        <v>0</v>
      </c>
      <c r="L130" s="493">
        <f>'Og s3a'!D132</f>
        <v>0</v>
      </c>
      <c r="M130" s="863">
        <f>Import!K130</f>
        <v>0</v>
      </c>
      <c r="N130" s="864">
        <f>Import!L130</f>
        <v>0</v>
      </c>
      <c r="O130" s="61"/>
      <c r="P130" s="61"/>
      <c r="Q130" s="61"/>
      <c r="R130" s="61"/>
      <c r="S130" s="61"/>
      <c r="T130" s="61"/>
      <c r="U130" s="61"/>
      <c r="V130" s="61"/>
    </row>
    <row r="131" spans="2:22" ht="15" customHeight="1">
      <c r="B131" s="1250" t="str">
        <f t="shared" si="2"/>
        <v/>
      </c>
      <c r="C131" s="526">
        <f>'Og s3a'!C133</f>
        <v>0</v>
      </c>
      <c r="D131" s="527">
        <f>'Og s3a'!F133</f>
        <v>0</v>
      </c>
      <c r="E131" s="492"/>
      <c r="F131" s="933"/>
      <c r="G131" s="492"/>
      <c r="H131" s="945" t="str">
        <f t="shared" si="3"/>
        <v/>
      </c>
      <c r="I131" s="522"/>
      <c r="J131" s="54"/>
      <c r="K131" s="441">
        <f>'Og s3a'!G133</f>
        <v>0</v>
      </c>
      <c r="L131" s="493">
        <f>'Og s3a'!D133</f>
        <v>0</v>
      </c>
      <c r="M131" s="863">
        <f>Import!K131</f>
        <v>0</v>
      </c>
      <c r="N131" s="864">
        <f>Import!L131</f>
        <v>0</v>
      </c>
      <c r="O131" s="61"/>
      <c r="P131" s="61"/>
      <c r="Q131" s="61"/>
      <c r="R131" s="61"/>
      <c r="S131" s="61"/>
      <c r="T131" s="61"/>
      <c r="U131" s="61"/>
      <c r="V131" s="61"/>
    </row>
    <row r="132" spans="2:22" ht="15" customHeight="1">
      <c r="B132" s="1250" t="str">
        <f t="shared" si="2"/>
        <v/>
      </c>
      <c r="C132" s="526">
        <f>'Og s3a'!C134</f>
        <v>0</v>
      </c>
      <c r="D132" s="527">
        <f>'Og s3a'!F134</f>
        <v>0</v>
      </c>
      <c r="E132" s="492"/>
      <c r="F132" s="933"/>
      <c r="G132" s="492"/>
      <c r="H132" s="945" t="str">
        <f t="shared" si="3"/>
        <v/>
      </c>
      <c r="I132" s="522"/>
      <c r="J132" s="54"/>
      <c r="K132" s="441">
        <f>'Og s3a'!G134</f>
        <v>0</v>
      </c>
      <c r="L132" s="493">
        <f>'Og s3a'!D134</f>
        <v>0</v>
      </c>
      <c r="M132" s="863">
        <f>Import!K132</f>
        <v>0</v>
      </c>
      <c r="N132" s="864">
        <f>Import!L132</f>
        <v>0</v>
      </c>
      <c r="O132" s="61"/>
      <c r="P132" s="61"/>
      <c r="Q132" s="61"/>
      <c r="R132" s="61"/>
      <c r="S132" s="61"/>
      <c r="T132" s="61"/>
      <c r="U132" s="61"/>
      <c r="V132" s="61"/>
    </row>
    <row r="133" spans="2:22" ht="15" customHeight="1">
      <c r="B133" s="1250" t="str">
        <f t="shared" ref="B133:B196" si="4">IF(D133&gt;0,"Wypełnione","")</f>
        <v/>
      </c>
      <c r="C133" s="526">
        <f>'Og s3a'!C135</f>
        <v>0</v>
      </c>
      <c r="D133" s="527">
        <f>'Og s3a'!F135</f>
        <v>0</v>
      </c>
      <c r="E133" s="492"/>
      <c r="F133" s="933"/>
      <c r="G133" s="492"/>
      <c r="H133" s="945" t="str">
        <f t="shared" ref="H133:H196" si="5">IF(AND(M133=0,N133=0),"",IF(AND(M133&gt;0,N133=0),M133,IF(AND(M133=0,N133&gt;0),N133,IF(AND(M133&gt;0,N133&gt;0),"Pak. 4 i 5 jednocześnie?"))))</f>
        <v/>
      </c>
      <c r="I133" s="522"/>
      <c r="J133" s="54"/>
      <c r="K133" s="441">
        <f>'Og s3a'!G135</f>
        <v>0</v>
      </c>
      <c r="L133" s="493">
        <f>'Og s3a'!D135</f>
        <v>0</v>
      </c>
      <c r="M133" s="863">
        <f>Import!K133</f>
        <v>0</v>
      </c>
      <c r="N133" s="864">
        <f>Import!L133</f>
        <v>0</v>
      </c>
      <c r="O133" s="61"/>
      <c r="P133" s="61"/>
      <c r="Q133" s="61"/>
      <c r="R133" s="61"/>
      <c r="S133" s="61"/>
      <c r="T133" s="61"/>
      <c r="U133" s="61"/>
      <c r="V133" s="61"/>
    </row>
    <row r="134" spans="2:22" ht="15" customHeight="1">
      <c r="B134" s="1250" t="str">
        <f t="shared" si="4"/>
        <v/>
      </c>
      <c r="C134" s="526">
        <f>'Og s3a'!C136</f>
        <v>0</v>
      </c>
      <c r="D134" s="527">
        <f>'Og s3a'!F136</f>
        <v>0</v>
      </c>
      <c r="E134" s="492"/>
      <c r="F134" s="933"/>
      <c r="G134" s="492"/>
      <c r="H134" s="945" t="str">
        <f t="shared" si="5"/>
        <v/>
      </c>
      <c r="I134" s="522"/>
      <c r="J134" s="54"/>
      <c r="K134" s="441">
        <f>'Og s3a'!G136</f>
        <v>0</v>
      </c>
      <c r="L134" s="493">
        <f>'Og s3a'!D136</f>
        <v>0</v>
      </c>
      <c r="M134" s="863">
        <f>Import!K134</f>
        <v>0</v>
      </c>
      <c r="N134" s="864">
        <f>Import!L134</f>
        <v>0</v>
      </c>
      <c r="O134" s="61"/>
      <c r="P134" s="61"/>
      <c r="Q134" s="61"/>
      <c r="R134" s="61"/>
      <c r="S134" s="61"/>
      <c r="T134" s="61"/>
      <c r="U134" s="61"/>
      <c r="V134" s="61"/>
    </row>
    <row r="135" spans="2:22" ht="15" customHeight="1">
      <c r="B135" s="1250" t="str">
        <f t="shared" si="4"/>
        <v/>
      </c>
      <c r="C135" s="526">
        <f>'Og s3a'!C137</f>
        <v>0</v>
      </c>
      <c r="D135" s="527">
        <f>'Og s3a'!F137</f>
        <v>0</v>
      </c>
      <c r="E135" s="492"/>
      <c r="F135" s="933"/>
      <c r="G135" s="492"/>
      <c r="H135" s="945" t="str">
        <f t="shared" si="5"/>
        <v/>
      </c>
      <c r="I135" s="522"/>
      <c r="J135" s="54"/>
      <c r="K135" s="441">
        <f>'Og s3a'!G137</f>
        <v>0</v>
      </c>
      <c r="L135" s="493">
        <f>'Og s3a'!D137</f>
        <v>0</v>
      </c>
      <c r="M135" s="863">
        <f>Import!K135</f>
        <v>0</v>
      </c>
      <c r="N135" s="864">
        <f>Import!L135</f>
        <v>0</v>
      </c>
      <c r="O135" s="61"/>
      <c r="P135" s="61"/>
      <c r="Q135" s="61"/>
      <c r="R135" s="61"/>
      <c r="S135" s="61"/>
      <c r="T135" s="61"/>
      <c r="U135" s="61"/>
      <c r="V135" s="61"/>
    </row>
    <row r="136" spans="2:22" ht="15" customHeight="1">
      <c r="B136" s="1250" t="str">
        <f t="shared" si="4"/>
        <v/>
      </c>
      <c r="C136" s="526">
        <f>'Og s3a'!C138</f>
        <v>0</v>
      </c>
      <c r="D136" s="527">
        <f>'Og s3a'!F138</f>
        <v>0</v>
      </c>
      <c r="E136" s="492"/>
      <c r="F136" s="933"/>
      <c r="G136" s="492"/>
      <c r="H136" s="945" t="str">
        <f t="shared" si="5"/>
        <v/>
      </c>
      <c r="I136" s="522"/>
      <c r="J136" s="54"/>
      <c r="K136" s="441">
        <f>'Og s3a'!G138</f>
        <v>0</v>
      </c>
      <c r="L136" s="493">
        <f>'Og s3a'!D138</f>
        <v>0</v>
      </c>
      <c r="M136" s="863">
        <f>Import!K136</f>
        <v>0</v>
      </c>
      <c r="N136" s="864">
        <f>Import!L136</f>
        <v>0</v>
      </c>
      <c r="O136" s="61"/>
      <c r="P136" s="61"/>
      <c r="Q136" s="61"/>
      <c r="R136" s="61"/>
      <c r="S136" s="61"/>
      <c r="T136" s="61"/>
      <c r="U136" s="61"/>
      <c r="V136" s="61"/>
    </row>
    <row r="137" spans="2:22" ht="15" customHeight="1">
      <c r="B137" s="1250" t="str">
        <f t="shared" si="4"/>
        <v/>
      </c>
      <c r="C137" s="526">
        <f>'Og s3a'!C139</f>
        <v>0</v>
      </c>
      <c r="D137" s="527">
        <f>'Og s3a'!F139</f>
        <v>0</v>
      </c>
      <c r="E137" s="492"/>
      <c r="F137" s="933"/>
      <c r="G137" s="492"/>
      <c r="H137" s="945" t="str">
        <f t="shared" si="5"/>
        <v/>
      </c>
      <c r="I137" s="522"/>
      <c r="J137" s="54"/>
      <c r="K137" s="441">
        <f>'Og s3a'!G139</f>
        <v>0</v>
      </c>
      <c r="L137" s="493">
        <f>'Og s3a'!D139</f>
        <v>0</v>
      </c>
      <c r="M137" s="863">
        <f>Import!K137</f>
        <v>0</v>
      </c>
      <c r="N137" s="864">
        <f>Import!L137</f>
        <v>0</v>
      </c>
      <c r="O137" s="61"/>
      <c r="P137" s="61"/>
      <c r="Q137" s="61"/>
      <c r="R137" s="61"/>
      <c r="S137" s="61"/>
      <c r="T137" s="61"/>
      <c r="U137" s="61"/>
      <c r="V137" s="61"/>
    </row>
    <row r="138" spans="2:22" ht="15" customHeight="1">
      <c r="B138" s="1250" t="str">
        <f t="shared" si="4"/>
        <v/>
      </c>
      <c r="C138" s="526">
        <f>'Og s3a'!C140</f>
        <v>0</v>
      </c>
      <c r="D138" s="527">
        <f>'Og s3a'!F140</f>
        <v>0</v>
      </c>
      <c r="E138" s="492"/>
      <c r="F138" s="933"/>
      <c r="G138" s="492"/>
      <c r="H138" s="945" t="str">
        <f t="shared" si="5"/>
        <v/>
      </c>
      <c r="I138" s="522"/>
      <c r="J138" s="54"/>
      <c r="K138" s="441">
        <f>'Og s3a'!G140</f>
        <v>0</v>
      </c>
      <c r="L138" s="493">
        <f>'Og s3a'!D140</f>
        <v>0</v>
      </c>
      <c r="M138" s="863">
        <f>Import!K138</f>
        <v>0</v>
      </c>
      <c r="N138" s="864">
        <f>Import!L138</f>
        <v>0</v>
      </c>
      <c r="O138" s="61"/>
      <c r="P138" s="61"/>
      <c r="Q138" s="61"/>
      <c r="R138" s="61"/>
      <c r="S138" s="61"/>
      <c r="T138" s="61"/>
      <c r="U138" s="61"/>
      <c r="V138" s="61"/>
    </row>
    <row r="139" spans="2:22" ht="15" customHeight="1">
      <c r="B139" s="1250" t="str">
        <f t="shared" si="4"/>
        <v/>
      </c>
      <c r="C139" s="526">
        <f>'Og s3a'!C141</f>
        <v>0</v>
      </c>
      <c r="D139" s="527">
        <f>'Og s3a'!F141</f>
        <v>0</v>
      </c>
      <c r="E139" s="492"/>
      <c r="F139" s="933"/>
      <c r="G139" s="492"/>
      <c r="H139" s="945" t="str">
        <f t="shared" si="5"/>
        <v/>
      </c>
      <c r="I139" s="522"/>
      <c r="J139" s="54"/>
      <c r="K139" s="441">
        <f>'Og s3a'!G141</f>
        <v>0</v>
      </c>
      <c r="L139" s="493">
        <f>'Og s3a'!D141</f>
        <v>0</v>
      </c>
      <c r="M139" s="863">
        <f>Import!K139</f>
        <v>0</v>
      </c>
      <c r="N139" s="864">
        <f>Import!L139</f>
        <v>0</v>
      </c>
      <c r="O139" s="61"/>
      <c r="P139" s="61"/>
      <c r="Q139" s="61"/>
      <c r="R139" s="61"/>
      <c r="S139" s="61"/>
      <c r="T139" s="61"/>
      <c r="U139" s="61"/>
      <c r="V139" s="61"/>
    </row>
    <row r="140" spans="2:22" ht="15" customHeight="1">
      <c r="B140" s="1250" t="str">
        <f t="shared" si="4"/>
        <v/>
      </c>
      <c r="C140" s="526">
        <f>'Og s3a'!C142</f>
        <v>0</v>
      </c>
      <c r="D140" s="527">
        <f>'Og s3a'!F142</f>
        <v>0</v>
      </c>
      <c r="E140" s="492"/>
      <c r="F140" s="933"/>
      <c r="G140" s="492"/>
      <c r="H140" s="945" t="str">
        <f t="shared" si="5"/>
        <v/>
      </c>
      <c r="I140" s="522"/>
      <c r="J140" s="54"/>
      <c r="K140" s="441">
        <f>'Og s3a'!G142</f>
        <v>0</v>
      </c>
      <c r="L140" s="493">
        <f>'Og s3a'!D142</f>
        <v>0</v>
      </c>
      <c r="M140" s="863">
        <f>Import!K140</f>
        <v>0</v>
      </c>
      <c r="N140" s="864">
        <f>Import!L140</f>
        <v>0</v>
      </c>
      <c r="O140" s="61"/>
      <c r="P140" s="61"/>
      <c r="Q140" s="61"/>
      <c r="R140" s="61"/>
      <c r="S140" s="61"/>
      <c r="T140" s="61"/>
      <c r="U140" s="61"/>
      <c r="V140" s="61"/>
    </row>
    <row r="141" spans="2:22" ht="15" customHeight="1">
      <c r="B141" s="1250" t="str">
        <f t="shared" si="4"/>
        <v/>
      </c>
      <c r="C141" s="526">
        <f>'Og s3a'!C143</f>
        <v>0</v>
      </c>
      <c r="D141" s="527">
        <f>'Og s3a'!F143</f>
        <v>0</v>
      </c>
      <c r="E141" s="492"/>
      <c r="F141" s="933"/>
      <c r="G141" s="492"/>
      <c r="H141" s="945" t="str">
        <f t="shared" si="5"/>
        <v/>
      </c>
      <c r="I141" s="522"/>
      <c r="J141" s="54"/>
      <c r="K141" s="441">
        <f>'Og s3a'!G143</f>
        <v>0</v>
      </c>
      <c r="L141" s="493">
        <f>'Og s3a'!D143</f>
        <v>0</v>
      </c>
      <c r="M141" s="863">
        <f>Import!K141</f>
        <v>0</v>
      </c>
      <c r="N141" s="864">
        <f>Import!L141</f>
        <v>0</v>
      </c>
      <c r="O141" s="61"/>
      <c r="P141" s="61"/>
      <c r="Q141" s="61"/>
      <c r="R141" s="61"/>
      <c r="S141" s="61"/>
      <c r="T141" s="61"/>
      <c r="U141" s="61"/>
      <c r="V141" s="61"/>
    </row>
    <row r="142" spans="2:22" ht="15" customHeight="1">
      <c r="B142" s="1250" t="str">
        <f t="shared" si="4"/>
        <v/>
      </c>
      <c r="C142" s="526">
        <f>'Og s3a'!C144</f>
        <v>0</v>
      </c>
      <c r="D142" s="527">
        <f>'Og s3a'!F144</f>
        <v>0</v>
      </c>
      <c r="E142" s="492"/>
      <c r="F142" s="933"/>
      <c r="G142" s="492"/>
      <c r="H142" s="945" t="str">
        <f t="shared" si="5"/>
        <v/>
      </c>
      <c r="I142" s="522"/>
      <c r="J142" s="54"/>
      <c r="K142" s="441">
        <f>'Og s3a'!G144</f>
        <v>0</v>
      </c>
      <c r="L142" s="493">
        <f>'Og s3a'!D144</f>
        <v>0</v>
      </c>
      <c r="M142" s="863">
        <f>Import!K142</f>
        <v>0</v>
      </c>
      <c r="N142" s="864">
        <f>Import!L142</f>
        <v>0</v>
      </c>
      <c r="O142" s="61"/>
      <c r="P142" s="61"/>
      <c r="Q142" s="61"/>
      <c r="R142" s="61"/>
      <c r="S142" s="61"/>
      <c r="T142" s="61"/>
      <c r="U142" s="61"/>
      <c r="V142" s="61"/>
    </row>
    <row r="143" spans="2:22" ht="15" customHeight="1">
      <c r="B143" s="1250" t="str">
        <f t="shared" si="4"/>
        <v/>
      </c>
      <c r="C143" s="526">
        <f>'Og s3a'!C145</f>
        <v>0</v>
      </c>
      <c r="D143" s="527">
        <f>'Og s3a'!F145</f>
        <v>0</v>
      </c>
      <c r="E143" s="492"/>
      <c r="F143" s="933"/>
      <c r="G143" s="492"/>
      <c r="H143" s="945" t="str">
        <f t="shared" si="5"/>
        <v/>
      </c>
      <c r="I143" s="522"/>
      <c r="J143" s="54"/>
      <c r="K143" s="441">
        <f>'Og s3a'!G145</f>
        <v>0</v>
      </c>
      <c r="L143" s="493">
        <f>'Og s3a'!D145</f>
        <v>0</v>
      </c>
      <c r="M143" s="863">
        <f>Import!K143</f>
        <v>0</v>
      </c>
      <c r="N143" s="864">
        <f>Import!L143</f>
        <v>0</v>
      </c>
      <c r="O143" s="61"/>
      <c r="P143" s="61"/>
      <c r="Q143" s="61"/>
      <c r="R143" s="61"/>
      <c r="S143" s="61"/>
      <c r="T143" s="61"/>
      <c r="U143" s="61"/>
      <c r="V143" s="61"/>
    </row>
    <row r="144" spans="2:22" ht="15" customHeight="1">
      <c r="B144" s="1250" t="str">
        <f t="shared" si="4"/>
        <v/>
      </c>
      <c r="C144" s="526">
        <f>'Og s3a'!C146</f>
        <v>0</v>
      </c>
      <c r="D144" s="527">
        <f>'Og s3a'!F146</f>
        <v>0</v>
      </c>
      <c r="E144" s="492"/>
      <c r="F144" s="933"/>
      <c r="G144" s="492"/>
      <c r="H144" s="945" t="str">
        <f t="shared" si="5"/>
        <v/>
      </c>
      <c r="I144" s="522"/>
      <c r="J144" s="54"/>
      <c r="K144" s="441">
        <f>'Og s3a'!G146</f>
        <v>0</v>
      </c>
      <c r="L144" s="493">
        <f>'Og s3a'!D146</f>
        <v>0</v>
      </c>
      <c r="M144" s="863">
        <f>Import!K144</f>
        <v>0</v>
      </c>
      <c r="N144" s="864">
        <f>Import!L144</f>
        <v>0</v>
      </c>
      <c r="O144" s="61"/>
      <c r="P144" s="61"/>
      <c r="Q144" s="61"/>
      <c r="R144" s="61"/>
      <c r="S144" s="61"/>
      <c r="T144" s="61"/>
      <c r="U144" s="61"/>
      <c r="V144" s="61"/>
    </row>
    <row r="145" spans="2:22" ht="15" customHeight="1">
      <c r="B145" s="1250" t="str">
        <f t="shared" si="4"/>
        <v/>
      </c>
      <c r="C145" s="526">
        <f>'Og s3a'!C147</f>
        <v>0</v>
      </c>
      <c r="D145" s="527">
        <f>'Og s3a'!F147</f>
        <v>0</v>
      </c>
      <c r="E145" s="492"/>
      <c r="F145" s="933"/>
      <c r="G145" s="492"/>
      <c r="H145" s="945" t="str">
        <f t="shared" si="5"/>
        <v/>
      </c>
      <c r="I145" s="522"/>
      <c r="J145" s="54"/>
      <c r="K145" s="441">
        <f>'Og s3a'!G147</f>
        <v>0</v>
      </c>
      <c r="L145" s="493">
        <f>'Og s3a'!D147</f>
        <v>0</v>
      </c>
      <c r="M145" s="863">
        <f>Import!K145</f>
        <v>0</v>
      </c>
      <c r="N145" s="864">
        <f>Import!L145</f>
        <v>0</v>
      </c>
      <c r="O145" s="61"/>
      <c r="P145" s="61"/>
      <c r="Q145" s="61"/>
      <c r="R145" s="61"/>
      <c r="S145" s="61"/>
      <c r="T145" s="61"/>
      <c r="U145" s="61"/>
      <c r="V145" s="61"/>
    </row>
    <row r="146" spans="2:22" ht="15" customHeight="1">
      <c r="B146" s="1250" t="str">
        <f t="shared" si="4"/>
        <v/>
      </c>
      <c r="C146" s="526">
        <f>'Og s3a'!C148</f>
        <v>0</v>
      </c>
      <c r="D146" s="527">
        <f>'Og s3a'!F148</f>
        <v>0</v>
      </c>
      <c r="E146" s="492"/>
      <c r="F146" s="933"/>
      <c r="G146" s="492"/>
      <c r="H146" s="945" t="str">
        <f t="shared" si="5"/>
        <v/>
      </c>
      <c r="I146" s="522"/>
      <c r="J146" s="54"/>
      <c r="K146" s="441">
        <f>'Og s3a'!G148</f>
        <v>0</v>
      </c>
      <c r="L146" s="493">
        <f>'Og s3a'!D148</f>
        <v>0</v>
      </c>
      <c r="M146" s="863">
        <f>Import!K146</f>
        <v>0</v>
      </c>
      <c r="N146" s="864">
        <f>Import!L146</f>
        <v>0</v>
      </c>
      <c r="O146" s="61"/>
      <c r="P146" s="61"/>
      <c r="Q146" s="61"/>
      <c r="R146" s="61"/>
      <c r="S146" s="61"/>
      <c r="T146" s="61"/>
      <c r="U146" s="61"/>
      <c r="V146" s="61"/>
    </row>
    <row r="147" spans="2:22" ht="15" customHeight="1">
      <c r="B147" s="1250" t="str">
        <f t="shared" si="4"/>
        <v/>
      </c>
      <c r="C147" s="526">
        <f>'Og s3a'!C149</f>
        <v>0</v>
      </c>
      <c r="D147" s="527">
        <f>'Og s3a'!F149</f>
        <v>0</v>
      </c>
      <c r="E147" s="492"/>
      <c r="F147" s="933"/>
      <c r="G147" s="492"/>
      <c r="H147" s="945" t="str">
        <f t="shared" si="5"/>
        <v/>
      </c>
      <c r="I147" s="522"/>
      <c r="J147" s="54"/>
      <c r="K147" s="441">
        <f>'Og s3a'!G149</f>
        <v>0</v>
      </c>
      <c r="L147" s="493">
        <f>'Og s3a'!D149</f>
        <v>0</v>
      </c>
      <c r="M147" s="863">
        <f>Import!K147</f>
        <v>0</v>
      </c>
      <c r="N147" s="864">
        <f>Import!L147</f>
        <v>0</v>
      </c>
      <c r="O147" s="61"/>
      <c r="P147" s="61"/>
      <c r="Q147" s="61"/>
      <c r="R147" s="61"/>
      <c r="S147" s="61"/>
      <c r="T147" s="61"/>
      <c r="U147" s="61"/>
      <c r="V147" s="61"/>
    </row>
    <row r="148" spans="2:22" ht="15" customHeight="1">
      <c r="B148" s="1250" t="str">
        <f t="shared" si="4"/>
        <v/>
      </c>
      <c r="C148" s="526">
        <f>'Og s3a'!C150</f>
        <v>0</v>
      </c>
      <c r="D148" s="527">
        <f>'Og s3a'!F150</f>
        <v>0</v>
      </c>
      <c r="E148" s="492"/>
      <c r="F148" s="933"/>
      <c r="G148" s="492"/>
      <c r="H148" s="945" t="str">
        <f t="shared" si="5"/>
        <v/>
      </c>
      <c r="I148" s="522"/>
      <c r="J148" s="54"/>
      <c r="K148" s="441">
        <f>'Og s3a'!G150</f>
        <v>0</v>
      </c>
      <c r="L148" s="493">
        <f>'Og s3a'!D150</f>
        <v>0</v>
      </c>
      <c r="M148" s="863">
        <f>Import!K148</f>
        <v>0</v>
      </c>
      <c r="N148" s="864">
        <f>Import!L148</f>
        <v>0</v>
      </c>
      <c r="O148" s="61"/>
      <c r="P148" s="61"/>
      <c r="Q148" s="61"/>
      <c r="R148" s="61"/>
      <c r="S148" s="61"/>
      <c r="T148" s="61"/>
      <c r="U148" s="61"/>
      <c r="V148" s="61"/>
    </row>
    <row r="149" spans="2:22" ht="15" customHeight="1">
      <c r="B149" s="1250" t="str">
        <f t="shared" si="4"/>
        <v/>
      </c>
      <c r="C149" s="526">
        <f>'Og s3a'!C151</f>
        <v>0</v>
      </c>
      <c r="D149" s="527">
        <f>'Og s3a'!F151</f>
        <v>0</v>
      </c>
      <c r="E149" s="492"/>
      <c r="F149" s="933"/>
      <c r="G149" s="492"/>
      <c r="H149" s="945" t="str">
        <f t="shared" si="5"/>
        <v/>
      </c>
      <c r="I149" s="522"/>
      <c r="J149" s="54"/>
      <c r="K149" s="441">
        <f>'Og s3a'!G151</f>
        <v>0</v>
      </c>
      <c r="L149" s="493">
        <f>'Og s3a'!D151</f>
        <v>0</v>
      </c>
      <c r="M149" s="863">
        <f>Import!K149</f>
        <v>0</v>
      </c>
      <c r="N149" s="864">
        <f>Import!L149</f>
        <v>0</v>
      </c>
      <c r="O149" s="61"/>
      <c r="P149" s="61"/>
      <c r="Q149" s="61"/>
      <c r="R149" s="61"/>
      <c r="S149" s="61"/>
      <c r="T149" s="61"/>
      <c r="U149" s="61"/>
      <c r="V149" s="61"/>
    </row>
    <row r="150" spans="2:22" ht="15" customHeight="1">
      <c r="B150" s="1250" t="str">
        <f t="shared" si="4"/>
        <v/>
      </c>
      <c r="C150" s="526">
        <f>'Og s3a'!C152</f>
        <v>0</v>
      </c>
      <c r="D150" s="527">
        <f>'Og s3a'!F152</f>
        <v>0</v>
      </c>
      <c r="E150" s="492"/>
      <c r="F150" s="933"/>
      <c r="G150" s="492"/>
      <c r="H150" s="945" t="str">
        <f t="shared" si="5"/>
        <v/>
      </c>
      <c r="I150" s="522"/>
      <c r="J150" s="54"/>
      <c r="K150" s="441">
        <f>'Og s3a'!G152</f>
        <v>0</v>
      </c>
      <c r="L150" s="493">
        <f>'Og s3a'!D152</f>
        <v>0</v>
      </c>
      <c r="M150" s="863">
        <f>Import!K150</f>
        <v>0</v>
      </c>
      <c r="N150" s="864">
        <f>Import!L150</f>
        <v>0</v>
      </c>
      <c r="O150" s="61"/>
      <c r="P150" s="61"/>
      <c r="Q150" s="61"/>
      <c r="R150" s="61"/>
      <c r="S150" s="61"/>
      <c r="T150" s="61"/>
      <c r="U150" s="61"/>
      <c r="V150" s="61"/>
    </row>
    <row r="151" spans="2:22" ht="15" customHeight="1">
      <c r="B151" s="1250" t="str">
        <f t="shared" si="4"/>
        <v/>
      </c>
      <c r="C151" s="526">
        <f>'Og s3a'!C153</f>
        <v>0</v>
      </c>
      <c r="D151" s="527">
        <f>'Og s3a'!F153</f>
        <v>0</v>
      </c>
      <c r="E151" s="492"/>
      <c r="F151" s="933"/>
      <c r="G151" s="492"/>
      <c r="H151" s="945" t="str">
        <f t="shared" si="5"/>
        <v/>
      </c>
      <c r="I151" s="522"/>
      <c r="J151" s="54"/>
      <c r="K151" s="441">
        <f>'Og s3a'!G153</f>
        <v>0</v>
      </c>
      <c r="L151" s="493">
        <f>'Og s3a'!D153</f>
        <v>0</v>
      </c>
      <c r="M151" s="863">
        <f>Import!K151</f>
        <v>0</v>
      </c>
      <c r="N151" s="864">
        <f>Import!L151</f>
        <v>0</v>
      </c>
      <c r="O151" s="61"/>
      <c r="P151" s="61"/>
      <c r="Q151" s="61"/>
      <c r="R151" s="61"/>
      <c r="S151" s="61"/>
      <c r="T151" s="61"/>
      <c r="U151" s="61"/>
      <c r="V151" s="61"/>
    </row>
    <row r="152" spans="2:22" ht="15" customHeight="1">
      <c r="B152" s="1250" t="str">
        <f t="shared" si="4"/>
        <v/>
      </c>
      <c r="C152" s="526">
        <f>'Og s3a'!C154</f>
        <v>0</v>
      </c>
      <c r="D152" s="527">
        <f>'Og s3a'!F154</f>
        <v>0</v>
      </c>
      <c r="E152" s="492"/>
      <c r="F152" s="933"/>
      <c r="G152" s="492"/>
      <c r="H152" s="945" t="str">
        <f t="shared" si="5"/>
        <v/>
      </c>
      <c r="I152" s="522"/>
      <c r="J152" s="54"/>
      <c r="K152" s="441">
        <f>'Og s3a'!G154</f>
        <v>0</v>
      </c>
      <c r="L152" s="493">
        <f>'Og s3a'!D154</f>
        <v>0</v>
      </c>
      <c r="M152" s="863">
        <f>Import!K152</f>
        <v>0</v>
      </c>
      <c r="N152" s="864">
        <f>Import!L152</f>
        <v>0</v>
      </c>
      <c r="O152" s="61"/>
      <c r="P152" s="61"/>
      <c r="Q152" s="61"/>
      <c r="R152" s="61"/>
      <c r="S152" s="61"/>
      <c r="T152" s="61"/>
      <c r="U152" s="61"/>
      <c r="V152" s="61"/>
    </row>
    <row r="153" spans="2:22" ht="15" customHeight="1">
      <c r="B153" s="1250" t="str">
        <f t="shared" si="4"/>
        <v/>
      </c>
      <c r="C153" s="526">
        <f>'Og s3a'!C155</f>
        <v>0</v>
      </c>
      <c r="D153" s="527">
        <f>'Og s3a'!F155</f>
        <v>0</v>
      </c>
      <c r="E153" s="492"/>
      <c r="F153" s="933"/>
      <c r="G153" s="492"/>
      <c r="H153" s="945" t="str">
        <f t="shared" si="5"/>
        <v/>
      </c>
      <c r="I153" s="522"/>
      <c r="J153" s="54"/>
      <c r="K153" s="441">
        <f>'Og s3a'!G155</f>
        <v>0</v>
      </c>
      <c r="L153" s="493">
        <f>'Og s3a'!D155</f>
        <v>0</v>
      </c>
      <c r="M153" s="863">
        <f>Import!K153</f>
        <v>0</v>
      </c>
      <c r="N153" s="864">
        <f>Import!L153</f>
        <v>0</v>
      </c>
      <c r="O153" s="61"/>
      <c r="P153" s="61"/>
      <c r="Q153" s="61"/>
      <c r="R153" s="61"/>
      <c r="S153" s="61"/>
      <c r="T153" s="61"/>
      <c r="U153" s="61"/>
      <c r="V153" s="61"/>
    </row>
    <row r="154" spans="2:22" ht="15" customHeight="1">
      <c r="B154" s="1250" t="str">
        <f t="shared" si="4"/>
        <v/>
      </c>
      <c r="C154" s="526">
        <f>'Og s3a'!C156</f>
        <v>0</v>
      </c>
      <c r="D154" s="527">
        <f>'Og s3a'!F156</f>
        <v>0</v>
      </c>
      <c r="E154" s="492"/>
      <c r="F154" s="933"/>
      <c r="G154" s="492"/>
      <c r="H154" s="945" t="str">
        <f t="shared" si="5"/>
        <v/>
      </c>
      <c r="I154" s="522"/>
      <c r="J154" s="54"/>
      <c r="K154" s="441">
        <f>'Og s3a'!G156</f>
        <v>0</v>
      </c>
      <c r="L154" s="493">
        <f>'Og s3a'!D156</f>
        <v>0</v>
      </c>
      <c r="M154" s="863">
        <f>Import!K154</f>
        <v>0</v>
      </c>
      <c r="N154" s="864">
        <f>Import!L154</f>
        <v>0</v>
      </c>
      <c r="O154" s="61"/>
      <c r="P154" s="61"/>
      <c r="Q154" s="61"/>
      <c r="R154" s="61"/>
      <c r="S154" s="61"/>
      <c r="T154" s="61"/>
      <c r="U154" s="61"/>
      <c r="V154" s="61"/>
    </row>
    <row r="155" spans="2:22" ht="15" customHeight="1">
      <c r="B155" s="1250" t="str">
        <f t="shared" si="4"/>
        <v/>
      </c>
      <c r="C155" s="526">
        <f>'Og s3a'!C157</f>
        <v>0</v>
      </c>
      <c r="D155" s="527">
        <f>'Og s3a'!F157</f>
        <v>0</v>
      </c>
      <c r="E155" s="492"/>
      <c r="F155" s="933"/>
      <c r="G155" s="492"/>
      <c r="H155" s="945" t="str">
        <f t="shared" si="5"/>
        <v/>
      </c>
      <c r="I155" s="522"/>
      <c r="J155" s="54"/>
      <c r="K155" s="441">
        <f>'Og s3a'!G157</f>
        <v>0</v>
      </c>
      <c r="L155" s="493">
        <f>'Og s3a'!D157</f>
        <v>0</v>
      </c>
      <c r="M155" s="863">
        <f>Import!K155</f>
        <v>0</v>
      </c>
      <c r="N155" s="864">
        <f>Import!L155</f>
        <v>0</v>
      </c>
      <c r="O155" s="61"/>
      <c r="P155" s="61"/>
      <c r="Q155" s="61"/>
      <c r="R155" s="61"/>
      <c r="S155" s="61"/>
      <c r="T155" s="61"/>
      <c r="U155" s="61"/>
      <c r="V155" s="61"/>
    </row>
    <row r="156" spans="2:22" ht="15" customHeight="1">
      <c r="B156" s="1250" t="str">
        <f t="shared" si="4"/>
        <v/>
      </c>
      <c r="C156" s="526">
        <f>'Og s3a'!C158</f>
        <v>0</v>
      </c>
      <c r="D156" s="527">
        <f>'Og s3a'!F158</f>
        <v>0</v>
      </c>
      <c r="E156" s="492"/>
      <c r="F156" s="933"/>
      <c r="G156" s="492"/>
      <c r="H156" s="945" t="str">
        <f t="shared" si="5"/>
        <v/>
      </c>
      <c r="I156" s="522"/>
      <c r="J156" s="54"/>
      <c r="K156" s="441">
        <f>'Og s3a'!G158</f>
        <v>0</v>
      </c>
      <c r="L156" s="493">
        <f>'Og s3a'!D158</f>
        <v>0</v>
      </c>
      <c r="M156" s="863">
        <f>Import!K156</f>
        <v>0</v>
      </c>
      <c r="N156" s="864">
        <f>Import!L156</f>
        <v>0</v>
      </c>
      <c r="O156" s="61"/>
      <c r="P156" s="61"/>
      <c r="Q156" s="61"/>
      <c r="R156" s="61"/>
      <c r="S156" s="61"/>
      <c r="T156" s="61"/>
      <c r="U156" s="61"/>
      <c r="V156" s="61"/>
    </row>
    <row r="157" spans="2:22" ht="15" customHeight="1">
      <c r="B157" s="1250" t="str">
        <f t="shared" si="4"/>
        <v/>
      </c>
      <c r="C157" s="526">
        <f>'Og s3a'!C159</f>
        <v>0</v>
      </c>
      <c r="D157" s="527">
        <f>'Og s3a'!F159</f>
        <v>0</v>
      </c>
      <c r="E157" s="492"/>
      <c r="F157" s="933"/>
      <c r="G157" s="492"/>
      <c r="H157" s="945" t="str">
        <f t="shared" si="5"/>
        <v/>
      </c>
      <c r="I157" s="522"/>
      <c r="J157" s="54"/>
      <c r="K157" s="441">
        <f>'Og s3a'!G159</f>
        <v>0</v>
      </c>
      <c r="L157" s="493">
        <f>'Og s3a'!D159</f>
        <v>0</v>
      </c>
      <c r="M157" s="863">
        <f>Import!K157</f>
        <v>0</v>
      </c>
      <c r="N157" s="864">
        <f>Import!L157</f>
        <v>0</v>
      </c>
      <c r="O157" s="61"/>
      <c r="P157" s="61"/>
      <c r="Q157" s="61"/>
      <c r="R157" s="61"/>
      <c r="S157" s="61"/>
      <c r="T157" s="61"/>
      <c r="U157" s="61"/>
      <c r="V157" s="61"/>
    </row>
    <row r="158" spans="2:22" ht="15" customHeight="1">
      <c r="B158" s="1250" t="str">
        <f t="shared" si="4"/>
        <v/>
      </c>
      <c r="C158" s="526">
        <f>'Og s3a'!C160</f>
        <v>0</v>
      </c>
      <c r="D158" s="527">
        <f>'Og s3a'!F160</f>
        <v>0</v>
      </c>
      <c r="E158" s="492"/>
      <c r="F158" s="933"/>
      <c r="G158" s="492"/>
      <c r="H158" s="945" t="str">
        <f t="shared" si="5"/>
        <v/>
      </c>
      <c r="I158" s="522"/>
      <c r="J158" s="54"/>
      <c r="K158" s="441">
        <f>'Og s3a'!G160</f>
        <v>0</v>
      </c>
      <c r="L158" s="493">
        <f>'Og s3a'!D160</f>
        <v>0</v>
      </c>
      <c r="M158" s="863">
        <f>Import!K158</f>
        <v>0</v>
      </c>
      <c r="N158" s="864">
        <f>Import!L158</f>
        <v>0</v>
      </c>
      <c r="O158" s="61"/>
      <c r="P158" s="61"/>
      <c r="Q158" s="61"/>
      <c r="R158" s="61"/>
      <c r="S158" s="61"/>
      <c r="T158" s="61"/>
      <c r="U158" s="61"/>
      <c r="V158" s="61"/>
    </row>
    <row r="159" spans="2:22" ht="15" customHeight="1">
      <c r="B159" s="1250" t="str">
        <f t="shared" si="4"/>
        <v/>
      </c>
      <c r="C159" s="526">
        <f>'Og s3a'!C161</f>
        <v>0</v>
      </c>
      <c r="D159" s="527">
        <f>'Og s3a'!F161</f>
        <v>0</v>
      </c>
      <c r="E159" s="492"/>
      <c r="F159" s="933"/>
      <c r="G159" s="492"/>
      <c r="H159" s="945" t="str">
        <f t="shared" si="5"/>
        <v/>
      </c>
      <c r="I159" s="522"/>
      <c r="J159" s="54"/>
      <c r="K159" s="441">
        <f>'Og s3a'!G161</f>
        <v>0</v>
      </c>
      <c r="L159" s="493">
        <f>'Og s3a'!D161</f>
        <v>0</v>
      </c>
      <c r="M159" s="863">
        <f>Import!K159</f>
        <v>0</v>
      </c>
      <c r="N159" s="864">
        <f>Import!L159</f>
        <v>0</v>
      </c>
      <c r="O159" s="61"/>
      <c r="P159" s="61"/>
      <c r="Q159" s="61"/>
      <c r="R159" s="61"/>
      <c r="S159" s="61"/>
      <c r="T159" s="61"/>
      <c r="U159" s="61"/>
      <c r="V159" s="61"/>
    </row>
    <row r="160" spans="2:22" ht="15" customHeight="1">
      <c r="B160" s="1250" t="str">
        <f t="shared" si="4"/>
        <v/>
      </c>
      <c r="C160" s="526">
        <f>'Og s3a'!C162</f>
        <v>0</v>
      </c>
      <c r="D160" s="527">
        <f>'Og s3a'!F162</f>
        <v>0</v>
      </c>
      <c r="E160" s="492"/>
      <c r="F160" s="933"/>
      <c r="G160" s="492"/>
      <c r="H160" s="945" t="str">
        <f t="shared" si="5"/>
        <v/>
      </c>
      <c r="I160" s="522"/>
      <c r="J160" s="54"/>
      <c r="K160" s="441">
        <f>'Og s3a'!G162</f>
        <v>0</v>
      </c>
      <c r="L160" s="493">
        <f>'Og s3a'!D162</f>
        <v>0</v>
      </c>
      <c r="M160" s="863">
        <f>Import!K160</f>
        <v>0</v>
      </c>
      <c r="N160" s="864">
        <f>Import!L160</f>
        <v>0</v>
      </c>
      <c r="O160" s="61"/>
      <c r="P160" s="61"/>
      <c r="Q160" s="61"/>
      <c r="R160" s="61"/>
      <c r="S160" s="61"/>
      <c r="T160" s="61"/>
      <c r="U160" s="61"/>
      <c r="V160" s="61"/>
    </row>
    <row r="161" spans="2:22" ht="15" customHeight="1">
      <c r="B161" s="1250" t="str">
        <f t="shared" si="4"/>
        <v/>
      </c>
      <c r="C161" s="526">
        <f>'Og s3a'!C163</f>
        <v>0</v>
      </c>
      <c r="D161" s="527">
        <f>'Og s3a'!F163</f>
        <v>0</v>
      </c>
      <c r="E161" s="492"/>
      <c r="F161" s="933"/>
      <c r="G161" s="492"/>
      <c r="H161" s="945" t="str">
        <f t="shared" si="5"/>
        <v/>
      </c>
      <c r="I161" s="522"/>
      <c r="J161" s="54"/>
      <c r="K161" s="441">
        <f>'Og s3a'!G163</f>
        <v>0</v>
      </c>
      <c r="L161" s="493">
        <f>'Og s3a'!D163</f>
        <v>0</v>
      </c>
      <c r="M161" s="863">
        <f>Import!K161</f>
        <v>0</v>
      </c>
      <c r="N161" s="864">
        <f>Import!L161</f>
        <v>0</v>
      </c>
      <c r="O161" s="61"/>
      <c r="P161" s="61"/>
      <c r="Q161" s="61"/>
      <c r="R161" s="61"/>
      <c r="S161" s="61"/>
      <c r="T161" s="61"/>
      <c r="U161" s="61"/>
      <c r="V161" s="61"/>
    </row>
    <row r="162" spans="2:22" ht="15" customHeight="1">
      <c r="B162" s="1250" t="str">
        <f t="shared" si="4"/>
        <v/>
      </c>
      <c r="C162" s="526">
        <f>'Og s3a'!C164</f>
        <v>0</v>
      </c>
      <c r="D162" s="527">
        <f>'Og s3a'!F164</f>
        <v>0</v>
      </c>
      <c r="E162" s="492"/>
      <c r="F162" s="933"/>
      <c r="G162" s="492"/>
      <c r="H162" s="945" t="str">
        <f t="shared" si="5"/>
        <v/>
      </c>
      <c r="I162" s="522"/>
      <c r="J162" s="54"/>
      <c r="K162" s="441">
        <f>'Og s3a'!G164</f>
        <v>0</v>
      </c>
      <c r="L162" s="493">
        <f>'Og s3a'!D164</f>
        <v>0</v>
      </c>
      <c r="M162" s="863">
        <f>Import!K162</f>
        <v>0</v>
      </c>
      <c r="N162" s="864">
        <f>Import!L162</f>
        <v>0</v>
      </c>
      <c r="O162" s="61"/>
      <c r="P162" s="61"/>
      <c r="Q162" s="61"/>
      <c r="R162" s="61"/>
      <c r="S162" s="61"/>
      <c r="T162" s="61"/>
      <c r="U162" s="61"/>
      <c r="V162" s="61"/>
    </row>
    <row r="163" spans="2:22" ht="15" customHeight="1">
      <c r="B163" s="1250" t="str">
        <f t="shared" si="4"/>
        <v/>
      </c>
      <c r="C163" s="526">
        <f>'Og s3a'!C165</f>
        <v>0</v>
      </c>
      <c r="D163" s="527">
        <f>'Og s3a'!F165</f>
        <v>0</v>
      </c>
      <c r="E163" s="492"/>
      <c r="F163" s="933"/>
      <c r="G163" s="492"/>
      <c r="H163" s="945" t="str">
        <f t="shared" si="5"/>
        <v/>
      </c>
      <c r="I163" s="522"/>
      <c r="J163" s="54"/>
      <c r="K163" s="441">
        <f>'Og s3a'!G165</f>
        <v>0</v>
      </c>
      <c r="L163" s="493">
        <f>'Og s3a'!D165</f>
        <v>0</v>
      </c>
      <c r="M163" s="863">
        <f>Import!K163</f>
        <v>0</v>
      </c>
      <c r="N163" s="864">
        <f>Import!L163</f>
        <v>0</v>
      </c>
      <c r="O163" s="61"/>
      <c r="P163" s="61"/>
      <c r="Q163" s="61"/>
      <c r="R163" s="61"/>
      <c r="S163" s="61"/>
      <c r="T163" s="61"/>
      <c r="U163" s="61"/>
      <c r="V163" s="61"/>
    </row>
    <row r="164" spans="2:22" ht="15" customHeight="1">
      <c r="B164" s="1250" t="str">
        <f t="shared" si="4"/>
        <v/>
      </c>
      <c r="C164" s="526">
        <f>'Og s3a'!C166</f>
        <v>0</v>
      </c>
      <c r="D164" s="527">
        <f>'Og s3a'!F166</f>
        <v>0</v>
      </c>
      <c r="E164" s="492"/>
      <c r="F164" s="933"/>
      <c r="G164" s="492"/>
      <c r="H164" s="945" t="str">
        <f t="shared" si="5"/>
        <v/>
      </c>
      <c r="I164" s="522"/>
      <c r="J164" s="54"/>
      <c r="K164" s="441">
        <f>'Og s3a'!G166</f>
        <v>0</v>
      </c>
      <c r="L164" s="493">
        <f>'Og s3a'!D166</f>
        <v>0</v>
      </c>
      <c r="M164" s="863">
        <f>Import!K164</f>
        <v>0</v>
      </c>
      <c r="N164" s="864">
        <f>Import!L164</f>
        <v>0</v>
      </c>
      <c r="O164" s="61"/>
      <c r="P164" s="61"/>
      <c r="Q164" s="61"/>
      <c r="R164" s="61"/>
      <c r="S164" s="61"/>
      <c r="T164" s="61"/>
      <c r="U164" s="61"/>
      <c r="V164" s="61"/>
    </row>
    <row r="165" spans="2:22" ht="15" customHeight="1">
      <c r="B165" s="1250" t="str">
        <f t="shared" si="4"/>
        <v/>
      </c>
      <c r="C165" s="526">
        <f>'Og s3a'!C167</f>
        <v>0</v>
      </c>
      <c r="D165" s="527">
        <f>'Og s3a'!F167</f>
        <v>0</v>
      </c>
      <c r="E165" s="492"/>
      <c r="F165" s="933"/>
      <c r="G165" s="492"/>
      <c r="H165" s="945" t="str">
        <f t="shared" si="5"/>
        <v/>
      </c>
      <c r="I165" s="522"/>
      <c r="J165" s="54"/>
      <c r="K165" s="441">
        <f>'Og s3a'!G167</f>
        <v>0</v>
      </c>
      <c r="L165" s="493">
        <f>'Og s3a'!D167</f>
        <v>0</v>
      </c>
      <c r="M165" s="863">
        <f>Import!K165</f>
        <v>0</v>
      </c>
      <c r="N165" s="864">
        <f>Import!L165</f>
        <v>0</v>
      </c>
      <c r="O165" s="61"/>
      <c r="P165" s="61"/>
      <c r="Q165" s="61"/>
      <c r="R165" s="61"/>
      <c r="S165" s="61"/>
      <c r="T165" s="61"/>
      <c r="U165" s="61"/>
      <c r="V165" s="61"/>
    </row>
    <row r="166" spans="2:22" ht="15" customHeight="1">
      <c r="B166" s="1250" t="str">
        <f t="shared" si="4"/>
        <v/>
      </c>
      <c r="C166" s="526">
        <f>'Og s3a'!C168</f>
        <v>0</v>
      </c>
      <c r="D166" s="527">
        <f>'Og s3a'!F168</f>
        <v>0</v>
      </c>
      <c r="E166" s="492"/>
      <c r="F166" s="933"/>
      <c r="G166" s="492"/>
      <c r="H166" s="945" t="str">
        <f t="shared" si="5"/>
        <v/>
      </c>
      <c r="I166" s="522"/>
      <c r="J166" s="54"/>
      <c r="K166" s="441">
        <f>'Og s3a'!G168</f>
        <v>0</v>
      </c>
      <c r="L166" s="493">
        <f>'Og s3a'!D168</f>
        <v>0</v>
      </c>
      <c r="M166" s="863">
        <f>Import!K166</f>
        <v>0</v>
      </c>
      <c r="N166" s="864">
        <f>Import!L166</f>
        <v>0</v>
      </c>
      <c r="O166" s="61"/>
      <c r="P166" s="61"/>
      <c r="Q166" s="61"/>
      <c r="R166" s="61"/>
      <c r="S166" s="61"/>
      <c r="T166" s="61"/>
      <c r="U166" s="61"/>
      <c r="V166" s="61"/>
    </row>
    <row r="167" spans="2:22" ht="15" customHeight="1">
      <c r="B167" s="1250" t="str">
        <f t="shared" si="4"/>
        <v/>
      </c>
      <c r="C167" s="526">
        <f>'Og s3a'!C169</f>
        <v>0</v>
      </c>
      <c r="D167" s="527">
        <f>'Og s3a'!F169</f>
        <v>0</v>
      </c>
      <c r="E167" s="492"/>
      <c r="F167" s="933"/>
      <c r="G167" s="492"/>
      <c r="H167" s="945" t="str">
        <f t="shared" si="5"/>
        <v/>
      </c>
      <c r="I167" s="522"/>
      <c r="J167" s="54"/>
      <c r="K167" s="441">
        <f>'Og s3a'!G169</f>
        <v>0</v>
      </c>
      <c r="L167" s="493">
        <f>'Og s3a'!D169</f>
        <v>0</v>
      </c>
      <c r="M167" s="863">
        <f>Import!K167</f>
        <v>0</v>
      </c>
      <c r="N167" s="864">
        <f>Import!L167</f>
        <v>0</v>
      </c>
      <c r="O167" s="61"/>
      <c r="P167" s="61"/>
      <c r="Q167" s="61"/>
      <c r="R167" s="61"/>
      <c r="S167" s="61"/>
      <c r="T167" s="61"/>
      <c r="U167" s="61"/>
      <c r="V167" s="61"/>
    </row>
    <row r="168" spans="2:22" ht="15" customHeight="1">
      <c r="B168" s="1250" t="str">
        <f t="shared" si="4"/>
        <v/>
      </c>
      <c r="C168" s="526">
        <f>'Og s3a'!C170</f>
        <v>0</v>
      </c>
      <c r="D168" s="527">
        <f>'Og s3a'!F170</f>
        <v>0</v>
      </c>
      <c r="E168" s="492"/>
      <c r="F168" s="933"/>
      <c r="G168" s="492"/>
      <c r="H168" s="945" t="str">
        <f t="shared" si="5"/>
        <v/>
      </c>
      <c r="I168" s="522"/>
      <c r="J168" s="54"/>
      <c r="K168" s="441">
        <f>'Og s3a'!G170</f>
        <v>0</v>
      </c>
      <c r="L168" s="493">
        <f>'Og s3a'!D170</f>
        <v>0</v>
      </c>
      <c r="M168" s="863">
        <f>Import!K168</f>
        <v>0</v>
      </c>
      <c r="N168" s="864">
        <f>Import!L168</f>
        <v>0</v>
      </c>
      <c r="O168" s="61"/>
      <c r="P168" s="61"/>
      <c r="Q168" s="61"/>
      <c r="R168" s="61"/>
      <c r="S168" s="61"/>
      <c r="T168" s="61"/>
      <c r="U168" s="61"/>
      <c r="V168" s="61"/>
    </row>
    <row r="169" spans="2:22" ht="15" customHeight="1">
      <c r="B169" s="1250" t="str">
        <f t="shared" si="4"/>
        <v/>
      </c>
      <c r="C169" s="526">
        <f>'Og s3a'!C171</f>
        <v>0</v>
      </c>
      <c r="D169" s="527">
        <f>'Og s3a'!F171</f>
        <v>0</v>
      </c>
      <c r="E169" s="492"/>
      <c r="F169" s="933"/>
      <c r="G169" s="492"/>
      <c r="H169" s="945" t="str">
        <f t="shared" si="5"/>
        <v/>
      </c>
      <c r="I169" s="522"/>
      <c r="J169" s="54"/>
      <c r="K169" s="441">
        <f>'Og s3a'!G171</f>
        <v>0</v>
      </c>
      <c r="L169" s="493">
        <f>'Og s3a'!D171</f>
        <v>0</v>
      </c>
      <c r="M169" s="863">
        <f>Import!K169</f>
        <v>0</v>
      </c>
      <c r="N169" s="864">
        <f>Import!L169</f>
        <v>0</v>
      </c>
      <c r="O169" s="61"/>
      <c r="P169" s="61"/>
      <c r="Q169" s="61"/>
      <c r="R169" s="61"/>
      <c r="S169" s="61"/>
      <c r="T169" s="61"/>
      <c r="U169" s="61"/>
      <c r="V169" s="61"/>
    </row>
    <row r="170" spans="2:22" ht="15" customHeight="1">
      <c r="B170" s="1250" t="str">
        <f t="shared" si="4"/>
        <v/>
      </c>
      <c r="C170" s="526">
        <f>'Og s3a'!C172</f>
        <v>0</v>
      </c>
      <c r="D170" s="527">
        <f>'Og s3a'!F172</f>
        <v>0</v>
      </c>
      <c r="E170" s="492"/>
      <c r="F170" s="933"/>
      <c r="G170" s="492"/>
      <c r="H170" s="945" t="str">
        <f t="shared" si="5"/>
        <v/>
      </c>
      <c r="I170" s="522"/>
      <c r="J170" s="54"/>
      <c r="K170" s="441">
        <f>'Og s3a'!G172</f>
        <v>0</v>
      </c>
      <c r="L170" s="493">
        <f>'Og s3a'!D172</f>
        <v>0</v>
      </c>
      <c r="M170" s="863">
        <f>Import!K170</f>
        <v>0</v>
      </c>
      <c r="N170" s="864">
        <f>Import!L170</f>
        <v>0</v>
      </c>
      <c r="O170" s="61"/>
      <c r="P170" s="61"/>
      <c r="Q170" s="61"/>
      <c r="R170" s="61"/>
      <c r="S170" s="61"/>
      <c r="T170" s="61"/>
      <c r="U170" s="61"/>
      <c r="V170" s="61"/>
    </row>
    <row r="171" spans="2:22" ht="15" customHeight="1">
      <c r="B171" s="1250" t="str">
        <f t="shared" si="4"/>
        <v/>
      </c>
      <c r="C171" s="526">
        <f>'Og s3a'!C173</f>
        <v>0</v>
      </c>
      <c r="D171" s="527">
        <f>'Og s3a'!F173</f>
        <v>0</v>
      </c>
      <c r="E171" s="492"/>
      <c r="F171" s="933"/>
      <c r="G171" s="492"/>
      <c r="H171" s="945" t="str">
        <f t="shared" si="5"/>
        <v/>
      </c>
      <c r="I171" s="522"/>
      <c r="J171" s="54"/>
      <c r="K171" s="441">
        <f>'Og s3a'!G173</f>
        <v>0</v>
      </c>
      <c r="L171" s="493">
        <f>'Og s3a'!D173</f>
        <v>0</v>
      </c>
      <c r="M171" s="863">
        <f>Import!K171</f>
        <v>0</v>
      </c>
      <c r="N171" s="864">
        <f>Import!L171</f>
        <v>0</v>
      </c>
      <c r="O171" s="61"/>
      <c r="P171" s="61"/>
      <c r="Q171" s="61"/>
      <c r="R171" s="61"/>
      <c r="S171" s="61"/>
      <c r="T171" s="61"/>
      <c r="U171" s="61"/>
      <c r="V171" s="61"/>
    </row>
    <row r="172" spans="2:22" ht="15" customHeight="1">
      <c r="B172" s="1250" t="str">
        <f t="shared" si="4"/>
        <v/>
      </c>
      <c r="C172" s="526">
        <f>'Og s3a'!C174</f>
        <v>0</v>
      </c>
      <c r="D172" s="527">
        <f>'Og s3a'!F174</f>
        <v>0</v>
      </c>
      <c r="E172" s="492"/>
      <c r="F172" s="933"/>
      <c r="G172" s="492"/>
      <c r="H172" s="945" t="str">
        <f t="shared" si="5"/>
        <v/>
      </c>
      <c r="I172" s="522"/>
      <c r="J172" s="54"/>
      <c r="K172" s="441">
        <f>'Og s3a'!G174</f>
        <v>0</v>
      </c>
      <c r="L172" s="493">
        <f>'Og s3a'!D174</f>
        <v>0</v>
      </c>
      <c r="M172" s="863">
        <f>Import!K172</f>
        <v>0</v>
      </c>
      <c r="N172" s="864">
        <f>Import!L172</f>
        <v>0</v>
      </c>
      <c r="O172" s="61"/>
      <c r="P172" s="61"/>
      <c r="Q172" s="61"/>
      <c r="R172" s="61"/>
      <c r="S172" s="61"/>
      <c r="T172" s="61"/>
      <c r="U172" s="61"/>
      <c r="V172" s="61"/>
    </row>
    <row r="173" spans="2:22" ht="15" customHeight="1">
      <c r="B173" s="1250" t="str">
        <f t="shared" si="4"/>
        <v/>
      </c>
      <c r="C173" s="526">
        <f>'Og s3a'!C175</f>
        <v>0</v>
      </c>
      <c r="D173" s="527">
        <f>'Og s3a'!F175</f>
        <v>0</v>
      </c>
      <c r="E173" s="492"/>
      <c r="F173" s="933"/>
      <c r="G173" s="492"/>
      <c r="H173" s="945" t="str">
        <f t="shared" si="5"/>
        <v/>
      </c>
      <c r="I173" s="522"/>
      <c r="J173" s="54"/>
      <c r="K173" s="441">
        <f>'Og s3a'!G175</f>
        <v>0</v>
      </c>
      <c r="L173" s="493">
        <f>'Og s3a'!D175</f>
        <v>0</v>
      </c>
      <c r="M173" s="863">
        <f>Import!K173</f>
        <v>0</v>
      </c>
      <c r="N173" s="864">
        <f>Import!L173</f>
        <v>0</v>
      </c>
      <c r="O173" s="61"/>
      <c r="P173" s="61"/>
      <c r="Q173" s="61"/>
      <c r="R173" s="61"/>
      <c r="S173" s="61"/>
      <c r="T173" s="61"/>
      <c r="U173" s="61"/>
      <c r="V173" s="61"/>
    </row>
    <row r="174" spans="2:22" ht="15" customHeight="1">
      <c r="B174" s="1250" t="str">
        <f t="shared" si="4"/>
        <v/>
      </c>
      <c r="C174" s="526">
        <f>'Og s3a'!C176</f>
        <v>0</v>
      </c>
      <c r="D174" s="527">
        <f>'Og s3a'!F176</f>
        <v>0</v>
      </c>
      <c r="E174" s="492"/>
      <c r="F174" s="933"/>
      <c r="G174" s="492"/>
      <c r="H174" s="945" t="str">
        <f t="shared" si="5"/>
        <v/>
      </c>
      <c r="I174" s="522"/>
      <c r="J174" s="54"/>
      <c r="K174" s="441">
        <f>'Og s3a'!G176</f>
        <v>0</v>
      </c>
      <c r="L174" s="493">
        <f>'Og s3a'!D176</f>
        <v>0</v>
      </c>
      <c r="M174" s="863">
        <f>Import!K174</f>
        <v>0</v>
      </c>
      <c r="N174" s="864">
        <f>Import!L174</f>
        <v>0</v>
      </c>
      <c r="O174" s="61"/>
      <c r="P174" s="61"/>
      <c r="Q174" s="61"/>
      <c r="R174" s="61"/>
      <c r="S174" s="61"/>
      <c r="T174" s="61"/>
      <c r="U174" s="61"/>
      <c r="V174" s="61"/>
    </row>
    <row r="175" spans="2:22" ht="15" customHeight="1">
      <c r="B175" s="1250" t="str">
        <f t="shared" si="4"/>
        <v/>
      </c>
      <c r="C175" s="526">
        <f>'Og s3a'!C177</f>
        <v>0</v>
      </c>
      <c r="D175" s="527">
        <f>'Og s3a'!F177</f>
        <v>0</v>
      </c>
      <c r="E175" s="492"/>
      <c r="F175" s="933"/>
      <c r="G175" s="492"/>
      <c r="H175" s="945" t="str">
        <f t="shared" si="5"/>
        <v/>
      </c>
      <c r="I175" s="522"/>
      <c r="J175" s="54"/>
      <c r="K175" s="441">
        <f>'Og s3a'!G177</f>
        <v>0</v>
      </c>
      <c r="L175" s="493">
        <f>'Og s3a'!D177</f>
        <v>0</v>
      </c>
      <c r="M175" s="863">
        <f>Import!K175</f>
        <v>0</v>
      </c>
      <c r="N175" s="864">
        <f>Import!L175</f>
        <v>0</v>
      </c>
      <c r="O175" s="61"/>
      <c r="P175" s="61"/>
      <c r="Q175" s="61"/>
      <c r="R175" s="61"/>
      <c r="S175" s="61"/>
      <c r="T175" s="61"/>
      <c r="U175" s="61"/>
      <c r="V175" s="61"/>
    </row>
    <row r="176" spans="2:22" ht="15" customHeight="1">
      <c r="B176" s="1250" t="str">
        <f t="shared" si="4"/>
        <v/>
      </c>
      <c r="C176" s="526">
        <f>'Og s3a'!C178</f>
        <v>0</v>
      </c>
      <c r="D176" s="527">
        <f>'Og s3a'!F178</f>
        <v>0</v>
      </c>
      <c r="E176" s="492"/>
      <c r="F176" s="933"/>
      <c r="G176" s="492"/>
      <c r="H176" s="945" t="str">
        <f t="shared" si="5"/>
        <v/>
      </c>
      <c r="I176" s="522"/>
      <c r="J176" s="54"/>
      <c r="K176" s="441">
        <f>'Og s3a'!G178</f>
        <v>0</v>
      </c>
      <c r="L176" s="493">
        <f>'Og s3a'!D178</f>
        <v>0</v>
      </c>
      <c r="M176" s="863">
        <f>Import!K176</f>
        <v>0</v>
      </c>
      <c r="N176" s="864">
        <f>Import!L176</f>
        <v>0</v>
      </c>
      <c r="O176" s="61"/>
      <c r="P176" s="61"/>
      <c r="Q176" s="61"/>
      <c r="R176" s="61"/>
      <c r="S176" s="61"/>
      <c r="T176" s="61"/>
      <c r="U176" s="61"/>
      <c r="V176" s="61"/>
    </row>
    <row r="177" spans="2:22" ht="15" customHeight="1">
      <c r="B177" s="1250" t="str">
        <f t="shared" si="4"/>
        <v/>
      </c>
      <c r="C177" s="526">
        <f>'Og s3a'!C179</f>
        <v>0</v>
      </c>
      <c r="D177" s="527">
        <f>'Og s3a'!F179</f>
        <v>0</v>
      </c>
      <c r="E177" s="492"/>
      <c r="F177" s="933"/>
      <c r="G177" s="492"/>
      <c r="H177" s="945" t="str">
        <f t="shared" si="5"/>
        <v/>
      </c>
      <c r="I177" s="522"/>
      <c r="J177" s="54"/>
      <c r="K177" s="441">
        <f>'Og s3a'!G179</f>
        <v>0</v>
      </c>
      <c r="L177" s="493">
        <f>'Og s3a'!D179</f>
        <v>0</v>
      </c>
      <c r="M177" s="863">
        <f>Import!K177</f>
        <v>0</v>
      </c>
      <c r="N177" s="864">
        <f>Import!L177</f>
        <v>0</v>
      </c>
      <c r="O177" s="61"/>
      <c r="P177" s="61"/>
      <c r="Q177" s="61"/>
      <c r="R177" s="61"/>
      <c r="S177" s="61"/>
      <c r="T177" s="61"/>
      <c r="U177" s="61"/>
      <c r="V177" s="61"/>
    </row>
    <row r="178" spans="2:22" ht="15" customHeight="1">
      <c r="B178" s="1250" t="str">
        <f t="shared" si="4"/>
        <v/>
      </c>
      <c r="C178" s="526">
        <f>'Og s3a'!C180</f>
        <v>0</v>
      </c>
      <c r="D178" s="527">
        <f>'Og s3a'!F180</f>
        <v>0</v>
      </c>
      <c r="E178" s="492"/>
      <c r="F178" s="933"/>
      <c r="G178" s="492"/>
      <c r="H178" s="945" t="str">
        <f t="shared" si="5"/>
        <v/>
      </c>
      <c r="I178" s="522"/>
      <c r="J178" s="54"/>
      <c r="K178" s="441">
        <f>'Og s3a'!G180</f>
        <v>0</v>
      </c>
      <c r="L178" s="493">
        <f>'Og s3a'!D180</f>
        <v>0</v>
      </c>
      <c r="M178" s="863">
        <f>Import!K178</f>
        <v>0</v>
      </c>
      <c r="N178" s="864">
        <f>Import!L178</f>
        <v>0</v>
      </c>
      <c r="O178" s="61"/>
      <c r="P178" s="61"/>
      <c r="Q178" s="61"/>
      <c r="R178" s="61"/>
      <c r="S178" s="61"/>
      <c r="T178" s="61"/>
      <c r="U178" s="61"/>
      <c r="V178" s="61"/>
    </row>
    <row r="179" spans="2:22" ht="15" customHeight="1">
      <c r="B179" s="1250" t="str">
        <f t="shared" si="4"/>
        <v/>
      </c>
      <c r="C179" s="526">
        <f>'Og s3a'!C181</f>
        <v>0</v>
      </c>
      <c r="D179" s="527">
        <f>'Og s3a'!F181</f>
        <v>0</v>
      </c>
      <c r="E179" s="492"/>
      <c r="F179" s="933"/>
      <c r="G179" s="492"/>
      <c r="H179" s="945" t="str">
        <f t="shared" si="5"/>
        <v/>
      </c>
      <c r="I179" s="522"/>
      <c r="J179" s="54"/>
      <c r="K179" s="441">
        <f>'Og s3a'!G181</f>
        <v>0</v>
      </c>
      <c r="L179" s="493">
        <f>'Og s3a'!D181</f>
        <v>0</v>
      </c>
      <c r="M179" s="863">
        <f>Import!K179</f>
        <v>0</v>
      </c>
      <c r="N179" s="864">
        <f>Import!L179</f>
        <v>0</v>
      </c>
      <c r="O179" s="61"/>
      <c r="P179" s="61"/>
      <c r="Q179" s="61"/>
      <c r="R179" s="61"/>
      <c r="S179" s="61"/>
      <c r="T179" s="61"/>
      <c r="U179" s="61"/>
      <c r="V179" s="61"/>
    </row>
    <row r="180" spans="2:22" ht="15" customHeight="1">
      <c r="B180" s="1250" t="str">
        <f t="shared" si="4"/>
        <v/>
      </c>
      <c r="C180" s="526">
        <f>'Og s3a'!C182</f>
        <v>0</v>
      </c>
      <c r="D180" s="527">
        <f>'Og s3a'!F182</f>
        <v>0</v>
      </c>
      <c r="E180" s="492"/>
      <c r="F180" s="933"/>
      <c r="G180" s="492"/>
      <c r="H180" s="945" t="str">
        <f t="shared" si="5"/>
        <v/>
      </c>
      <c r="I180" s="522"/>
      <c r="J180" s="54"/>
      <c r="K180" s="441">
        <f>'Og s3a'!G182</f>
        <v>0</v>
      </c>
      <c r="L180" s="493">
        <f>'Og s3a'!D182</f>
        <v>0</v>
      </c>
      <c r="M180" s="863">
        <f>Import!K180</f>
        <v>0</v>
      </c>
      <c r="N180" s="864">
        <f>Import!L180</f>
        <v>0</v>
      </c>
      <c r="O180" s="61"/>
      <c r="P180" s="61"/>
      <c r="Q180" s="61"/>
      <c r="R180" s="61"/>
      <c r="S180" s="61"/>
      <c r="T180" s="61"/>
      <c r="U180" s="61"/>
      <c r="V180" s="61"/>
    </row>
    <row r="181" spans="2:22" ht="15" customHeight="1">
      <c r="B181" s="1250" t="str">
        <f t="shared" si="4"/>
        <v/>
      </c>
      <c r="C181" s="526">
        <f>'Og s3a'!C183</f>
        <v>0</v>
      </c>
      <c r="D181" s="527">
        <f>'Og s3a'!F183</f>
        <v>0</v>
      </c>
      <c r="E181" s="492"/>
      <c r="F181" s="933"/>
      <c r="G181" s="492"/>
      <c r="H181" s="945" t="str">
        <f t="shared" si="5"/>
        <v/>
      </c>
      <c r="I181" s="522"/>
      <c r="J181" s="54"/>
      <c r="K181" s="441">
        <f>'Og s3a'!G183</f>
        <v>0</v>
      </c>
      <c r="L181" s="493">
        <f>'Og s3a'!D183</f>
        <v>0</v>
      </c>
      <c r="M181" s="863">
        <f>Import!K181</f>
        <v>0</v>
      </c>
      <c r="N181" s="864">
        <f>Import!L181</f>
        <v>0</v>
      </c>
      <c r="O181" s="61"/>
      <c r="P181" s="61"/>
      <c r="Q181" s="61"/>
      <c r="R181" s="61"/>
      <c r="S181" s="61"/>
      <c r="T181" s="61"/>
      <c r="U181" s="61"/>
      <c r="V181" s="61"/>
    </row>
    <row r="182" spans="2:22" ht="15" customHeight="1">
      <c r="B182" s="1250" t="str">
        <f t="shared" si="4"/>
        <v/>
      </c>
      <c r="C182" s="526">
        <f>'Og s3a'!C184</f>
        <v>0</v>
      </c>
      <c r="D182" s="527">
        <f>'Og s3a'!F184</f>
        <v>0</v>
      </c>
      <c r="E182" s="492"/>
      <c r="F182" s="933"/>
      <c r="G182" s="492"/>
      <c r="H182" s="945" t="str">
        <f t="shared" si="5"/>
        <v/>
      </c>
      <c r="I182" s="522"/>
      <c r="J182" s="54"/>
      <c r="K182" s="441">
        <f>'Og s3a'!G184</f>
        <v>0</v>
      </c>
      <c r="L182" s="493">
        <f>'Og s3a'!D184</f>
        <v>0</v>
      </c>
      <c r="M182" s="863">
        <f>Import!K182</f>
        <v>0</v>
      </c>
      <c r="N182" s="864">
        <f>Import!L182</f>
        <v>0</v>
      </c>
      <c r="O182" s="61"/>
      <c r="P182" s="61"/>
      <c r="Q182" s="61"/>
      <c r="R182" s="61"/>
      <c r="S182" s="61"/>
      <c r="T182" s="61"/>
      <c r="U182" s="61"/>
      <c r="V182" s="61"/>
    </row>
    <row r="183" spans="2:22" ht="15" customHeight="1">
      <c r="B183" s="1250" t="str">
        <f t="shared" si="4"/>
        <v/>
      </c>
      <c r="C183" s="526">
        <f>'Og s3a'!C185</f>
        <v>0</v>
      </c>
      <c r="D183" s="527">
        <f>'Og s3a'!F185</f>
        <v>0</v>
      </c>
      <c r="E183" s="492"/>
      <c r="F183" s="933"/>
      <c r="G183" s="492"/>
      <c r="H183" s="945" t="str">
        <f t="shared" si="5"/>
        <v/>
      </c>
      <c r="I183" s="522"/>
      <c r="J183" s="54"/>
      <c r="K183" s="441">
        <f>'Og s3a'!G185</f>
        <v>0</v>
      </c>
      <c r="L183" s="493">
        <f>'Og s3a'!D185</f>
        <v>0</v>
      </c>
      <c r="M183" s="863">
        <f>Import!K183</f>
        <v>0</v>
      </c>
      <c r="N183" s="864">
        <f>Import!L183</f>
        <v>0</v>
      </c>
      <c r="O183" s="61"/>
      <c r="P183" s="61"/>
      <c r="Q183" s="61"/>
      <c r="R183" s="61"/>
      <c r="S183" s="61"/>
      <c r="T183" s="61"/>
      <c r="U183" s="61"/>
      <c r="V183" s="61"/>
    </row>
    <row r="184" spans="2:22" ht="15" customHeight="1">
      <c r="B184" s="1250" t="str">
        <f t="shared" si="4"/>
        <v/>
      </c>
      <c r="C184" s="526">
        <f>'Og s3a'!C186</f>
        <v>0</v>
      </c>
      <c r="D184" s="527">
        <f>'Og s3a'!F186</f>
        <v>0</v>
      </c>
      <c r="E184" s="492"/>
      <c r="F184" s="933"/>
      <c r="G184" s="492"/>
      <c r="H184" s="945" t="str">
        <f t="shared" si="5"/>
        <v/>
      </c>
      <c r="I184" s="522"/>
      <c r="J184" s="54"/>
      <c r="K184" s="441">
        <f>'Og s3a'!G186</f>
        <v>0</v>
      </c>
      <c r="L184" s="493">
        <f>'Og s3a'!D186</f>
        <v>0</v>
      </c>
      <c r="M184" s="863">
        <f>Import!K184</f>
        <v>0</v>
      </c>
      <c r="N184" s="864">
        <f>Import!L184</f>
        <v>0</v>
      </c>
      <c r="O184" s="61"/>
      <c r="P184" s="61"/>
      <c r="Q184" s="61"/>
      <c r="R184" s="61"/>
      <c r="S184" s="61"/>
      <c r="T184" s="61"/>
      <c r="U184" s="61"/>
      <c r="V184" s="61"/>
    </row>
    <row r="185" spans="2:22" ht="15" customHeight="1">
      <c r="B185" s="1250" t="str">
        <f t="shared" si="4"/>
        <v/>
      </c>
      <c r="C185" s="526">
        <f>'Og s3a'!C187</f>
        <v>0</v>
      </c>
      <c r="D185" s="527">
        <f>'Og s3a'!F187</f>
        <v>0</v>
      </c>
      <c r="E185" s="492"/>
      <c r="F185" s="933"/>
      <c r="G185" s="492"/>
      <c r="H185" s="945" t="str">
        <f t="shared" si="5"/>
        <v/>
      </c>
      <c r="I185" s="522"/>
      <c r="J185" s="54"/>
      <c r="K185" s="441">
        <f>'Og s3a'!G187</f>
        <v>0</v>
      </c>
      <c r="L185" s="493">
        <f>'Og s3a'!D187</f>
        <v>0</v>
      </c>
      <c r="M185" s="863">
        <f>Import!K185</f>
        <v>0</v>
      </c>
      <c r="N185" s="864">
        <f>Import!L185</f>
        <v>0</v>
      </c>
      <c r="O185" s="61"/>
      <c r="P185" s="61"/>
      <c r="Q185" s="61"/>
      <c r="R185" s="61"/>
      <c r="S185" s="61"/>
      <c r="T185" s="61"/>
      <c r="U185" s="61"/>
      <c r="V185" s="61"/>
    </row>
    <row r="186" spans="2:22" ht="15" customHeight="1">
      <c r="B186" s="1250" t="str">
        <f t="shared" si="4"/>
        <v/>
      </c>
      <c r="C186" s="526">
        <f>'Og s3a'!C188</f>
        <v>0</v>
      </c>
      <c r="D186" s="527">
        <f>'Og s3a'!F188</f>
        <v>0</v>
      </c>
      <c r="E186" s="492"/>
      <c r="F186" s="933"/>
      <c r="G186" s="492"/>
      <c r="H186" s="945" t="str">
        <f t="shared" si="5"/>
        <v/>
      </c>
      <c r="I186" s="522"/>
      <c r="J186" s="54"/>
      <c r="K186" s="441">
        <f>'Og s3a'!G188</f>
        <v>0</v>
      </c>
      <c r="L186" s="493">
        <f>'Og s3a'!D188</f>
        <v>0</v>
      </c>
      <c r="M186" s="863">
        <f>Import!K186</f>
        <v>0</v>
      </c>
      <c r="N186" s="864">
        <f>Import!L186</f>
        <v>0</v>
      </c>
      <c r="O186" s="61"/>
      <c r="P186" s="61"/>
      <c r="Q186" s="61"/>
      <c r="R186" s="61"/>
      <c r="S186" s="61"/>
      <c r="T186" s="61"/>
      <c r="U186" s="61"/>
      <c r="V186" s="61"/>
    </row>
    <row r="187" spans="2:22" ht="15" customHeight="1">
      <c r="B187" s="1250" t="str">
        <f t="shared" si="4"/>
        <v/>
      </c>
      <c r="C187" s="526">
        <f>'Og s3a'!C189</f>
        <v>0</v>
      </c>
      <c r="D187" s="527">
        <f>'Og s3a'!F189</f>
        <v>0</v>
      </c>
      <c r="E187" s="492"/>
      <c r="F187" s="933"/>
      <c r="G187" s="492"/>
      <c r="H187" s="945" t="str">
        <f t="shared" si="5"/>
        <v/>
      </c>
      <c r="I187" s="522"/>
      <c r="J187" s="54"/>
      <c r="K187" s="441">
        <f>'Og s3a'!G189</f>
        <v>0</v>
      </c>
      <c r="L187" s="493">
        <f>'Og s3a'!D189</f>
        <v>0</v>
      </c>
      <c r="M187" s="863">
        <f>Import!K187</f>
        <v>0</v>
      </c>
      <c r="N187" s="864">
        <f>Import!L187</f>
        <v>0</v>
      </c>
      <c r="O187" s="61"/>
      <c r="P187" s="61"/>
      <c r="Q187" s="61"/>
      <c r="R187" s="61"/>
      <c r="S187" s="61"/>
      <c r="T187" s="61"/>
      <c r="U187" s="61"/>
      <c r="V187" s="61"/>
    </row>
    <row r="188" spans="2:22" ht="15" customHeight="1">
      <c r="B188" s="1250" t="str">
        <f t="shared" si="4"/>
        <v/>
      </c>
      <c r="C188" s="526">
        <f>'Og s3a'!C190</f>
        <v>0</v>
      </c>
      <c r="D188" s="527">
        <f>'Og s3a'!F190</f>
        <v>0</v>
      </c>
      <c r="E188" s="492"/>
      <c r="F188" s="933"/>
      <c r="G188" s="492"/>
      <c r="H188" s="945" t="str">
        <f t="shared" si="5"/>
        <v/>
      </c>
      <c r="I188" s="522"/>
      <c r="J188" s="54"/>
      <c r="K188" s="441">
        <f>'Og s3a'!G190</f>
        <v>0</v>
      </c>
      <c r="L188" s="493">
        <f>'Og s3a'!D190</f>
        <v>0</v>
      </c>
      <c r="M188" s="863">
        <f>Import!K188</f>
        <v>0</v>
      </c>
      <c r="N188" s="864">
        <f>Import!L188</f>
        <v>0</v>
      </c>
      <c r="O188" s="61"/>
      <c r="P188" s="61"/>
      <c r="Q188" s="61"/>
      <c r="R188" s="61"/>
      <c r="S188" s="61"/>
      <c r="T188" s="61"/>
      <c r="U188" s="61"/>
      <c r="V188" s="61"/>
    </row>
    <row r="189" spans="2:22" ht="15" customHeight="1">
      <c r="B189" s="1250" t="str">
        <f t="shared" si="4"/>
        <v/>
      </c>
      <c r="C189" s="526">
        <f>'Og s3a'!C191</f>
        <v>0</v>
      </c>
      <c r="D189" s="527">
        <f>'Og s3a'!F191</f>
        <v>0</v>
      </c>
      <c r="E189" s="492"/>
      <c r="F189" s="933"/>
      <c r="G189" s="492"/>
      <c r="H189" s="945" t="str">
        <f t="shared" si="5"/>
        <v/>
      </c>
      <c r="I189" s="522"/>
      <c r="J189" s="54"/>
      <c r="K189" s="441">
        <f>'Og s3a'!G191</f>
        <v>0</v>
      </c>
      <c r="L189" s="493">
        <f>'Og s3a'!D191</f>
        <v>0</v>
      </c>
      <c r="M189" s="863">
        <f>Import!K189</f>
        <v>0</v>
      </c>
      <c r="N189" s="864">
        <f>Import!L189</f>
        <v>0</v>
      </c>
      <c r="O189" s="61"/>
      <c r="P189" s="61"/>
      <c r="Q189" s="61"/>
      <c r="R189" s="61"/>
      <c r="S189" s="61"/>
      <c r="T189" s="61"/>
      <c r="U189" s="61"/>
      <c r="V189" s="61"/>
    </row>
    <row r="190" spans="2:22" ht="15" customHeight="1">
      <c r="B190" s="1250" t="str">
        <f t="shared" si="4"/>
        <v/>
      </c>
      <c r="C190" s="526">
        <f>'Og s3a'!C192</f>
        <v>0</v>
      </c>
      <c r="D190" s="527">
        <f>'Og s3a'!F192</f>
        <v>0</v>
      </c>
      <c r="E190" s="492"/>
      <c r="F190" s="933"/>
      <c r="G190" s="492"/>
      <c r="H190" s="945" t="str">
        <f t="shared" si="5"/>
        <v/>
      </c>
      <c r="I190" s="522"/>
      <c r="J190" s="54"/>
      <c r="K190" s="441">
        <f>'Og s3a'!G192</f>
        <v>0</v>
      </c>
      <c r="L190" s="493">
        <f>'Og s3a'!D192</f>
        <v>0</v>
      </c>
      <c r="M190" s="863">
        <f>Import!K190</f>
        <v>0</v>
      </c>
      <c r="N190" s="864">
        <f>Import!L190</f>
        <v>0</v>
      </c>
      <c r="O190" s="61"/>
      <c r="P190" s="61"/>
      <c r="Q190" s="61"/>
      <c r="R190" s="61"/>
      <c r="S190" s="61"/>
      <c r="T190" s="61"/>
      <c r="U190" s="61"/>
      <c r="V190" s="61"/>
    </row>
    <row r="191" spans="2:22" ht="15" customHeight="1">
      <c r="B191" s="1250" t="str">
        <f t="shared" si="4"/>
        <v/>
      </c>
      <c r="C191" s="526">
        <f>'Og s3a'!C193</f>
        <v>0</v>
      </c>
      <c r="D191" s="527">
        <f>'Og s3a'!F193</f>
        <v>0</v>
      </c>
      <c r="E191" s="492"/>
      <c r="F191" s="933"/>
      <c r="G191" s="492"/>
      <c r="H191" s="945" t="str">
        <f t="shared" si="5"/>
        <v/>
      </c>
      <c r="I191" s="522"/>
      <c r="J191" s="54"/>
      <c r="K191" s="441">
        <f>'Og s3a'!G193</f>
        <v>0</v>
      </c>
      <c r="L191" s="493">
        <f>'Og s3a'!D193</f>
        <v>0</v>
      </c>
      <c r="M191" s="863">
        <f>Import!K191</f>
        <v>0</v>
      </c>
      <c r="N191" s="864">
        <f>Import!L191</f>
        <v>0</v>
      </c>
      <c r="O191" s="61"/>
      <c r="P191" s="61"/>
      <c r="Q191" s="61"/>
      <c r="R191" s="61"/>
      <c r="S191" s="61"/>
      <c r="T191" s="61"/>
      <c r="U191" s="61"/>
      <c r="V191" s="61"/>
    </row>
    <row r="192" spans="2:22" ht="15" customHeight="1">
      <c r="B192" s="1250" t="str">
        <f t="shared" si="4"/>
        <v/>
      </c>
      <c r="C192" s="526">
        <f>'Og s3a'!C194</f>
        <v>0</v>
      </c>
      <c r="D192" s="527">
        <f>'Og s3a'!F194</f>
        <v>0</v>
      </c>
      <c r="E192" s="492"/>
      <c r="F192" s="933"/>
      <c r="G192" s="492"/>
      <c r="H192" s="945" t="str">
        <f t="shared" si="5"/>
        <v/>
      </c>
      <c r="I192" s="522"/>
      <c r="J192" s="54"/>
      <c r="K192" s="441">
        <f>'Og s3a'!G194</f>
        <v>0</v>
      </c>
      <c r="L192" s="493">
        <f>'Og s3a'!D194</f>
        <v>0</v>
      </c>
      <c r="M192" s="863">
        <f>Import!K192</f>
        <v>0</v>
      </c>
      <c r="N192" s="864">
        <f>Import!L192</f>
        <v>0</v>
      </c>
      <c r="O192" s="61"/>
      <c r="P192" s="61"/>
      <c r="Q192" s="61"/>
      <c r="R192" s="61"/>
      <c r="S192" s="61"/>
      <c r="T192" s="61"/>
      <c r="U192" s="61"/>
      <c r="V192" s="61"/>
    </row>
    <row r="193" spans="2:22" ht="15" customHeight="1">
      <c r="B193" s="1250" t="str">
        <f t="shared" si="4"/>
        <v/>
      </c>
      <c r="C193" s="526">
        <f>'Og s3a'!C195</f>
        <v>0</v>
      </c>
      <c r="D193" s="527">
        <f>'Og s3a'!F195</f>
        <v>0</v>
      </c>
      <c r="E193" s="492"/>
      <c r="F193" s="933"/>
      <c r="G193" s="492"/>
      <c r="H193" s="945" t="str">
        <f t="shared" si="5"/>
        <v/>
      </c>
      <c r="I193" s="522"/>
      <c r="J193" s="54"/>
      <c r="K193" s="441">
        <f>'Og s3a'!G195</f>
        <v>0</v>
      </c>
      <c r="L193" s="493">
        <f>'Og s3a'!D195</f>
        <v>0</v>
      </c>
      <c r="M193" s="863">
        <f>Import!K193</f>
        <v>0</v>
      </c>
      <c r="N193" s="864">
        <f>Import!L193</f>
        <v>0</v>
      </c>
      <c r="O193" s="61"/>
      <c r="P193" s="61"/>
      <c r="Q193" s="61"/>
      <c r="R193" s="61"/>
      <c r="S193" s="61"/>
      <c r="T193" s="61"/>
      <c r="U193" s="61"/>
      <c r="V193" s="61"/>
    </row>
    <row r="194" spans="2:22" ht="15" customHeight="1">
      <c r="B194" s="1250" t="str">
        <f t="shared" si="4"/>
        <v/>
      </c>
      <c r="C194" s="526">
        <f>'Og s3a'!C196</f>
        <v>0</v>
      </c>
      <c r="D194" s="527">
        <f>'Og s3a'!F196</f>
        <v>0</v>
      </c>
      <c r="E194" s="492"/>
      <c r="F194" s="933"/>
      <c r="G194" s="492"/>
      <c r="H194" s="945" t="str">
        <f t="shared" si="5"/>
        <v/>
      </c>
      <c r="I194" s="522"/>
      <c r="J194" s="54"/>
      <c r="K194" s="441">
        <f>'Og s3a'!G196</f>
        <v>0</v>
      </c>
      <c r="L194" s="493">
        <f>'Og s3a'!D196</f>
        <v>0</v>
      </c>
      <c r="M194" s="863">
        <f>Import!K194</f>
        <v>0</v>
      </c>
      <c r="N194" s="864">
        <f>Import!L194</f>
        <v>0</v>
      </c>
      <c r="O194" s="61"/>
      <c r="P194" s="61"/>
      <c r="Q194" s="61"/>
      <c r="R194" s="61"/>
      <c r="S194" s="61"/>
      <c r="T194" s="61"/>
      <c r="U194" s="61"/>
      <c r="V194" s="61"/>
    </row>
    <row r="195" spans="2:22" ht="15" customHeight="1">
      <c r="B195" s="1250" t="str">
        <f t="shared" si="4"/>
        <v/>
      </c>
      <c r="C195" s="526">
        <f>'Og s3a'!C197</f>
        <v>0</v>
      </c>
      <c r="D195" s="527">
        <f>'Og s3a'!F197</f>
        <v>0</v>
      </c>
      <c r="E195" s="492"/>
      <c r="F195" s="933"/>
      <c r="G195" s="492"/>
      <c r="H195" s="945" t="str">
        <f t="shared" si="5"/>
        <v/>
      </c>
      <c r="I195" s="522"/>
      <c r="J195" s="54"/>
      <c r="K195" s="441">
        <f>'Og s3a'!G197</f>
        <v>0</v>
      </c>
      <c r="L195" s="493">
        <f>'Og s3a'!D197</f>
        <v>0</v>
      </c>
      <c r="M195" s="863">
        <f>Import!K195</f>
        <v>0</v>
      </c>
      <c r="N195" s="864">
        <f>Import!L195</f>
        <v>0</v>
      </c>
      <c r="O195" s="61"/>
      <c r="P195" s="61"/>
      <c r="Q195" s="61"/>
      <c r="R195" s="61"/>
      <c r="S195" s="61"/>
      <c r="T195" s="61"/>
      <c r="U195" s="61"/>
      <c r="V195" s="61"/>
    </row>
    <row r="196" spans="2:22" ht="15" customHeight="1">
      <c r="B196" s="1250" t="str">
        <f t="shared" si="4"/>
        <v/>
      </c>
      <c r="C196" s="526">
        <f>'Og s3a'!C198</f>
        <v>0</v>
      </c>
      <c r="D196" s="527">
        <f>'Og s3a'!F198</f>
        <v>0</v>
      </c>
      <c r="E196" s="492"/>
      <c r="F196" s="933"/>
      <c r="G196" s="492"/>
      <c r="H196" s="945" t="str">
        <f t="shared" si="5"/>
        <v/>
      </c>
      <c r="I196" s="522"/>
      <c r="J196" s="54"/>
      <c r="K196" s="441">
        <f>'Og s3a'!G198</f>
        <v>0</v>
      </c>
      <c r="L196" s="493">
        <f>'Og s3a'!D198</f>
        <v>0</v>
      </c>
      <c r="M196" s="863">
        <f>Import!K196</f>
        <v>0</v>
      </c>
      <c r="N196" s="864">
        <f>Import!L196</f>
        <v>0</v>
      </c>
      <c r="O196" s="61"/>
      <c r="P196" s="61"/>
      <c r="Q196" s="61"/>
      <c r="R196" s="61"/>
      <c r="S196" s="61"/>
      <c r="T196" s="61"/>
      <c r="U196" s="61"/>
      <c r="V196" s="61"/>
    </row>
    <row r="197" spans="2:22" ht="15" customHeight="1">
      <c r="B197" s="1250" t="str">
        <f t="shared" ref="B197:B260" si="6">IF(D197&gt;0,"Wypełnione","")</f>
        <v/>
      </c>
      <c r="C197" s="526">
        <f>'Og s3a'!C199</f>
        <v>0</v>
      </c>
      <c r="D197" s="527">
        <f>'Og s3a'!F199</f>
        <v>0</v>
      </c>
      <c r="E197" s="492"/>
      <c r="F197" s="933"/>
      <c r="G197" s="492"/>
      <c r="H197" s="945" t="str">
        <f t="shared" ref="H197:H260" si="7">IF(AND(M197=0,N197=0),"",IF(AND(M197&gt;0,N197=0),M197,IF(AND(M197=0,N197&gt;0),N197,IF(AND(M197&gt;0,N197&gt;0),"Pak. 4 i 5 jednocześnie?"))))</f>
        <v/>
      </c>
      <c r="I197" s="522"/>
      <c r="J197" s="54"/>
      <c r="K197" s="441">
        <f>'Og s3a'!G199</f>
        <v>0</v>
      </c>
      <c r="L197" s="493">
        <f>'Og s3a'!D199</f>
        <v>0</v>
      </c>
      <c r="M197" s="863">
        <f>Import!K197</f>
        <v>0</v>
      </c>
      <c r="N197" s="864">
        <f>Import!L197</f>
        <v>0</v>
      </c>
      <c r="O197" s="61"/>
      <c r="P197" s="61"/>
      <c r="Q197" s="61"/>
      <c r="R197" s="61"/>
      <c r="S197" s="61"/>
      <c r="T197" s="61"/>
      <c r="U197" s="61"/>
      <c r="V197" s="61"/>
    </row>
    <row r="198" spans="2:22" ht="15" customHeight="1">
      <c r="B198" s="1250" t="str">
        <f t="shared" si="6"/>
        <v/>
      </c>
      <c r="C198" s="526">
        <f>'Og s3a'!C200</f>
        <v>0</v>
      </c>
      <c r="D198" s="527">
        <f>'Og s3a'!F200</f>
        <v>0</v>
      </c>
      <c r="E198" s="492"/>
      <c r="F198" s="933"/>
      <c r="G198" s="492"/>
      <c r="H198" s="945" t="str">
        <f t="shared" si="7"/>
        <v/>
      </c>
      <c r="I198" s="522"/>
      <c r="J198" s="54"/>
      <c r="K198" s="441">
        <f>'Og s3a'!G200</f>
        <v>0</v>
      </c>
      <c r="L198" s="493">
        <f>'Og s3a'!D200</f>
        <v>0</v>
      </c>
      <c r="M198" s="863">
        <f>Import!K198</f>
        <v>0</v>
      </c>
      <c r="N198" s="864">
        <f>Import!L198</f>
        <v>0</v>
      </c>
      <c r="O198" s="61"/>
      <c r="P198" s="61"/>
      <c r="Q198" s="61"/>
      <c r="R198" s="61"/>
      <c r="S198" s="61"/>
      <c r="T198" s="61"/>
      <c r="U198" s="61"/>
      <c r="V198" s="61"/>
    </row>
    <row r="199" spans="2:22" ht="15" customHeight="1">
      <c r="B199" s="1250" t="str">
        <f t="shared" si="6"/>
        <v/>
      </c>
      <c r="C199" s="526">
        <f>'Og s3a'!C201</f>
        <v>0</v>
      </c>
      <c r="D199" s="527">
        <f>'Og s3a'!F201</f>
        <v>0</v>
      </c>
      <c r="E199" s="492"/>
      <c r="F199" s="933"/>
      <c r="G199" s="492"/>
      <c r="H199" s="945" t="str">
        <f t="shared" si="7"/>
        <v/>
      </c>
      <c r="I199" s="522"/>
      <c r="J199" s="54"/>
      <c r="K199" s="441">
        <f>'Og s3a'!G201</f>
        <v>0</v>
      </c>
      <c r="L199" s="493">
        <f>'Og s3a'!D201</f>
        <v>0</v>
      </c>
      <c r="M199" s="863">
        <f>Import!K199</f>
        <v>0</v>
      </c>
      <c r="N199" s="864">
        <f>Import!L199</f>
        <v>0</v>
      </c>
      <c r="O199" s="61"/>
      <c r="P199" s="61"/>
      <c r="Q199" s="61"/>
      <c r="R199" s="61"/>
      <c r="S199" s="61"/>
      <c r="T199" s="61"/>
      <c r="U199" s="61"/>
      <c r="V199" s="61"/>
    </row>
    <row r="200" spans="2:22" ht="15" customHeight="1">
      <c r="B200" s="1250" t="str">
        <f t="shared" si="6"/>
        <v/>
      </c>
      <c r="C200" s="526">
        <f>'Og s3a'!C202</f>
        <v>0</v>
      </c>
      <c r="D200" s="527">
        <f>'Og s3a'!F202</f>
        <v>0</v>
      </c>
      <c r="E200" s="492"/>
      <c r="F200" s="933"/>
      <c r="G200" s="492"/>
      <c r="H200" s="945" t="str">
        <f t="shared" si="7"/>
        <v/>
      </c>
      <c r="I200" s="522"/>
      <c r="J200" s="54"/>
      <c r="K200" s="441">
        <f>'Og s3a'!G202</f>
        <v>0</v>
      </c>
      <c r="L200" s="493">
        <f>'Og s3a'!D202</f>
        <v>0</v>
      </c>
      <c r="M200" s="863">
        <f>Import!K200</f>
        <v>0</v>
      </c>
      <c r="N200" s="864">
        <f>Import!L200</f>
        <v>0</v>
      </c>
      <c r="O200" s="61"/>
      <c r="P200" s="61"/>
      <c r="Q200" s="61"/>
      <c r="R200" s="61"/>
      <c r="S200" s="61"/>
      <c r="T200" s="61"/>
      <c r="U200" s="61"/>
      <c r="V200" s="61"/>
    </row>
    <row r="201" spans="2:22" ht="15" customHeight="1">
      <c r="B201" s="1250" t="str">
        <f t="shared" si="6"/>
        <v/>
      </c>
      <c r="C201" s="526">
        <f>'Og s3a'!C203</f>
        <v>0</v>
      </c>
      <c r="D201" s="527">
        <f>'Og s3a'!F203</f>
        <v>0</v>
      </c>
      <c r="E201" s="492"/>
      <c r="F201" s="933"/>
      <c r="G201" s="492"/>
      <c r="H201" s="945" t="str">
        <f t="shared" si="7"/>
        <v/>
      </c>
      <c r="I201" s="522"/>
      <c r="J201" s="54"/>
      <c r="K201" s="441">
        <f>'Og s3a'!G203</f>
        <v>0</v>
      </c>
      <c r="L201" s="493">
        <f>'Og s3a'!D203</f>
        <v>0</v>
      </c>
      <c r="M201" s="863">
        <f>Import!K201</f>
        <v>0</v>
      </c>
      <c r="N201" s="864">
        <f>Import!L201</f>
        <v>0</v>
      </c>
      <c r="O201" s="61"/>
      <c r="P201" s="61"/>
      <c r="Q201" s="61"/>
      <c r="R201" s="61"/>
      <c r="S201" s="61"/>
      <c r="T201" s="61"/>
      <c r="U201" s="61"/>
      <c r="V201" s="61"/>
    </row>
    <row r="202" spans="2:22" ht="15" customHeight="1">
      <c r="B202" s="1250" t="str">
        <f t="shared" si="6"/>
        <v/>
      </c>
      <c r="C202" s="526">
        <f>'Og s3a'!C204</f>
        <v>0</v>
      </c>
      <c r="D202" s="527">
        <f>'Og s3a'!F204</f>
        <v>0</v>
      </c>
      <c r="E202" s="492"/>
      <c r="F202" s="933"/>
      <c r="G202" s="492"/>
      <c r="H202" s="945" t="str">
        <f t="shared" si="7"/>
        <v/>
      </c>
      <c r="I202" s="522"/>
      <c r="J202" s="54"/>
      <c r="K202" s="441">
        <f>'Og s3a'!G204</f>
        <v>0</v>
      </c>
      <c r="L202" s="493">
        <f>'Og s3a'!D204</f>
        <v>0</v>
      </c>
      <c r="M202" s="863">
        <f>Import!K202</f>
        <v>0</v>
      </c>
      <c r="N202" s="864">
        <f>Import!L202</f>
        <v>0</v>
      </c>
      <c r="O202" s="61"/>
      <c r="P202" s="61"/>
      <c r="Q202" s="61"/>
      <c r="R202" s="61"/>
      <c r="S202" s="61"/>
      <c r="T202" s="61"/>
      <c r="U202" s="61"/>
      <c r="V202" s="61"/>
    </row>
    <row r="203" spans="2:22" ht="15" customHeight="1">
      <c r="B203" s="1250" t="str">
        <f t="shared" si="6"/>
        <v/>
      </c>
      <c r="C203" s="526">
        <f>'Og s3a'!C205</f>
        <v>0</v>
      </c>
      <c r="D203" s="527">
        <f>'Og s3a'!F205</f>
        <v>0</v>
      </c>
      <c r="E203" s="492"/>
      <c r="F203" s="933"/>
      <c r="G203" s="492"/>
      <c r="H203" s="945" t="str">
        <f t="shared" si="7"/>
        <v/>
      </c>
      <c r="I203" s="522"/>
      <c r="J203" s="54"/>
      <c r="K203" s="441">
        <f>'Og s3a'!G205</f>
        <v>0</v>
      </c>
      <c r="L203" s="493">
        <f>'Og s3a'!D205</f>
        <v>0</v>
      </c>
      <c r="M203" s="863">
        <f>Import!K203</f>
        <v>0</v>
      </c>
      <c r="N203" s="864">
        <f>Import!L203</f>
        <v>0</v>
      </c>
      <c r="O203" s="61"/>
      <c r="P203" s="61"/>
      <c r="Q203" s="61"/>
      <c r="R203" s="61"/>
      <c r="S203" s="61"/>
      <c r="T203" s="61"/>
      <c r="U203" s="61"/>
      <c r="V203" s="61"/>
    </row>
    <row r="204" spans="2:22" ht="15" customHeight="1">
      <c r="B204" s="1250" t="str">
        <f t="shared" si="6"/>
        <v/>
      </c>
      <c r="C204" s="526">
        <f>'Og s3a'!C206</f>
        <v>0</v>
      </c>
      <c r="D204" s="527">
        <f>'Og s3a'!F206</f>
        <v>0</v>
      </c>
      <c r="E204" s="492"/>
      <c r="F204" s="933"/>
      <c r="G204" s="492"/>
      <c r="H204" s="945" t="str">
        <f t="shared" si="7"/>
        <v/>
      </c>
      <c r="I204" s="522"/>
      <c r="J204" s="54"/>
      <c r="K204" s="441">
        <f>'Og s3a'!G206</f>
        <v>0</v>
      </c>
      <c r="L204" s="493">
        <f>'Og s3a'!D206</f>
        <v>0</v>
      </c>
      <c r="M204" s="863">
        <f>Import!K204</f>
        <v>0</v>
      </c>
      <c r="N204" s="864">
        <f>Import!L204</f>
        <v>0</v>
      </c>
      <c r="O204" s="61"/>
      <c r="P204" s="61"/>
      <c r="Q204" s="61"/>
      <c r="R204" s="61"/>
      <c r="S204" s="61"/>
      <c r="T204" s="61"/>
      <c r="U204" s="61"/>
      <c r="V204" s="61"/>
    </row>
    <row r="205" spans="2:22" ht="15" customHeight="1">
      <c r="B205" s="1250" t="str">
        <f t="shared" si="6"/>
        <v/>
      </c>
      <c r="C205" s="526">
        <f>'Og s3a'!C207</f>
        <v>0</v>
      </c>
      <c r="D205" s="527">
        <f>'Og s3a'!F207</f>
        <v>0</v>
      </c>
      <c r="E205" s="492"/>
      <c r="F205" s="933"/>
      <c r="G205" s="492"/>
      <c r="H205" s="945" t="str">
        <f t="shared" si="7"/>
        <v/>
      </c>
      <c r="I205" s="522"/>
      <c r="J205" s="54"/>
      <c r="K205" s="441">
        <f>'Og s3a'!G207</f>
        <v>0</v>
      </c>
      <c r="L205" s="493">
        <f>'Og s3a'!D207</f>
        <v>0</v>
      </c>
      <c r="M205" s="863">
        <f>Import!K205</f>
        <v>0</v>
      </c>
      <c r="N205" s="864">
        <f>Import!L205</f>
        <v>0</v>
      </c>
      <c r="O205" s="61"/>
      <c r="P205" s="61"/>
      <c r="Q205" s="61"/>
      <c r="R205" s="61"/>
      <c r="S205" s="61"/>
      <c r="T205" s="61"/>
      <c r="U205" s="61"/>
      <c r="V205" s="61"/>
    </row>
    <row r="206" spans="2:22" ht="15" customHeight="1">
      <c r="B206" s="1250" t="str">
        <f t="shared" si="6"/>
        <v/>
      </c>
      <c r="C206" s="526">
        <f>'Og s3a'!C208</f>
        <v>0</v>
      </c>
      <c r="D206" s="527">
        <f>'Og s3a'!F208</f>
        <v>0</v>
      </c>
      <c r="E206" s="492"/>
      <c r="F206" s="933"/>
      <c r="G206" s="492"/>
      <c r="H206" s="945" t="str">
        <f t="shared" si="7"/>
        <v/>
      </c>
      <c r="I206" s="522"/>
      <c r="J206" s="54"/>
      <c r="K206" s="441">
        <f>'Og s3a'!G208</f>
        <v>0</v>
      </c>
      <c r="L206" s="493">
        <f>'Og s3a'!D208</f>
        <v>0</v>
      </c>
      <c r="M206" s="863">
        <f>Import!K206</f>
        <v>0</v>
      </c>
      <c r="N206" s="864">
        <f>Import!L206</f>
        <v>0</v>
      </c>
      <c r="O206" s="61"/>
      <c r="P206" s="61"/>
      <c r="Q206" s="61"/>
      <c r="R206" s="61"/>
      <c r="S206" s="61"/>
      <c r="T206" s="61"/>
      <c r="U206" s="61"/>
      <c r="V206" s="61"/>
    </row>
    <row r="207" spans="2:22" ht="15" customHeight="1">
      <c r="B207" s="1250" t="str">
        <f t="shared" si="6"/>
        <v/>
      </c>
      <c r="C207" s="526">
        <f>'Og s3a'!C209</f>
        <v>0</v>
      </c>
      <c r="D207" s="527">
        <f>'Og s3a'!F209</f>
        <v>0</v>
      </c>
      <c r="E207" s="492"/>
      <c r="F207" s="933"/>
      <c r="G207" s="492"/>
      <c r="H207" s="945" t="str">
        <f t="shared" si="7"/>
        <v/>
      </c>
      <c r="I207" s="522"/>
      <c r="J207" s="54"/>
      <c r="K207" s="441">
        <f>'Og s3a'!G209</f>
        <v>0</v>
      </c>
      <c r="L207" s="493">
        <f>'Og s3a'!D209</f>
        <v>0</v>
      </c>
      <c r="M207" s="863">
        <f>Import!K207</f>
        <v>0</v>
      </c>
      <c r="N207" s="864">
        <f>Import!L207</f>
        <v>0</v>
      </c>
      <c r="O207" s="61"/>
      <c r="P207" s="61"/>
      <c r="Q207" s="61"/>
      <c r="R207" s="61"/>
      <c r="S207" s="61"/>
      <c r="T207" s="61"/>
      <c r="U207" s="61"/>
      <c r="V207" s="61"/>
    </row>
    <row r="208" spans="2:22" ht="15" customHeight="1">
      <c r="B208" s="1250" t="str">
        <f t="shared" si="6"/>
        <v/>
      </c>
      <c r="C208" s="526">
        <f>'Og s3a'!C210</f>
        <v>0</v>
      </c>
      <c r="D208" s="527">
        <f>'Og s3a'!F210</f>
        <v>0</v>
      </c>
      <c r="E208" s="492"/>
      <c r="F208" s="933"/>
      <c r="G208" s="492"/>
      <c r="H208" s="945" t="str">
        <f t="shared" si="7"/>
        <v/>
      </c>
      <c r="I208" s="522"/>
      <c r="J208" s="54"/>
      <c r="K208" s="441">
        <f>'Og s3a'!G210</f>
        <v>0</v>
      </c>
      <c r="L208" s="493">
        <f>'Og s3a'!D210</f>
        <v>0</v>
      </c>
      <c r="M208" s="863">
        <f>Import!K208</f>
        <v>0</v>
      </c>
      <c r="N208" s="864">
        <f>Import!L208</f>
        <v>0</v>
      </c>
      <c r="O208" s="61"/>
      <c r="P208" s="61"/>
      <c r="Q208" s="61"/>
      <c r="R208" s="61"/>
      <c r="S208" s="61"/>
      <c r="T208" s="61"/>
      <c r="U208" s="61"/>
      <c r="V208" s="61"/>
    </row>
    <row r="209" spans="2:22" ht="15" customHeight="1">
      <c r="B209" s="1250" t="str">
        <f t="shared" si="6"/>
        <v/>
      </c>
      <c r="C209" s="526">
        <f>'Og s3a'!C211</f>
        <v>0</v>
      </c>
      <c r="D209" s="527">
        <f>'Og s3a'!F211</f>
        <v>0</v>
      </c>
      <c r="E209" s="492"/>
      <c r="F209" s="933"/>
      <c r="G209" s="492"/>
      <c r="H209" s="945" t="str">
        <f t="shared" si="7"/>
        <v/>
      </c>
      <c r="I209" s="522"/>
      <c r="J209" s="54"/>
      <c r="K209" s="441">
        <f>'Og s3a'!G211</f>
        <v>0</v>
      </c>
      <c r="L209" s="493">
        <f>'Og s3a'!D211</f>
        <v>0</v>
      </c>
      <c r="M209" s="863">
        <f>Import!K209</f>
        <v>0</v>
      </c>
      <c r="N209" s="864">
        <f>Import!L209</f>
        <v>0</v>
      </c>
      <c r="O209" s="61"/>
      <c r="P209" s="61"/>
      <c r="Q209" s="61"/>
      <c r="R209" s="61"/>
      <c r="S209" s="61"/>
      <c r="T209" s="61"/>
      <c r="U209" s="61"/>
      <c r="V209" s="61"/>
    </row>
    <row r="210" spans="2:22" ht="15" customHeight="1">
      <c r="B210" s="1250" t="str">
        <f t="shared" si="6"/>
        <v/>
      </c>
      <c r="C210" s="526">
        <f>'Og s3a'!C212</f>
        <v>0</v>
      </c>
      <c r="D210" s="527">
        <f>'Og s3a'!F212</f>
        <v>0</v>
      </c>
      <c r="E210" s="492"/>
      <c r="F210" s="933"/>
      <c r="G210" s="492"/>
      <c r="H210" s="945" t="str">
        <f t="shared" si="7"/>
        <v/>
      </c>
      <c r="I210" s="522"/>
      <c r="J210" s="54"/>
      <c r="K210" s="441">
        <f>'Og s3a'!G212</f>
        <v>0</v>
      </c>
      <c r="L210" s="493">
        <f>'Og s3a'!D212</f>
        <v>0</v>
      </c>
      <c r="M210" s="863">
        <f>Import!K210</f>
        <v>0</v>
      </c>
      <c r="N210" s="864">
        <f>Import!L210</f>
        <v>0</v>
      </c>
      <c r="O210" s="61"/>
      <c r="P210" s="61"/>
      <c r="Q210" s="61"/>
      <c r="R210" s="61"/>
      <c r="S210" s="61"/>
      <c r="T210" s="61"/>
      <c r="U210" s="61"/>
      <c r="V210" s="61"/>
    </row>
    <row r="211" spans="2:22" ht="15" customHeight="1">
      <c r="B211" s="1250" t="str">
        <f t="shared" si="6"/>
        <v/>
      </c>
      <c r="C211" s="526">
        <f>'Og s3a'!C213</f>
        <v>0</v>
      </c>
      <c r="D211" s="527">
        <f>'Og s3a'!F213</f>
        <v>0</v>
      </c>
      <c r="E211" s="492"/>
      <c r="F211" s="933"/>
      <c r="G211" s="492"/>
      <c r="H211" s="945" t="str">
        <f t="shared" si="7"/>
        <v/>
      </c>
      <c r="I211" s="522"/>
      <c r="J211" s="54"/>
      <c r="K211" s="441">
        <f>'Og s3a'!G213</f>
        <v>0</v>
      </c>
      <c r="L211" s="493">
        <f>'Og s3a'!D213</f>
        <v>0</v>
      </c>
      <c r="M211" s="863">
        <f>Import!K211</f>
        <v>0</v>
      </c>
      <c r="N211" s="864">
        <f>Import!L211</f>
        <v>0</v>
      </c>
      <c r="O211" s="61"/>
      <c r="P211" s="61"/>
      <c r="Q211" s="61"/>
      <c r="R211" s="61"/>
      <c r="S211" s="61"/>
      <c r="T211" s="61"/>
      <c r="U211" s="61"/>
      <c r="V211" s="61"/>
    </row>
    <row r="212" spans="2:22" ht="15" customHeight="1">
      <c r="B212" s="1250" t="str">
        <f t="shared" si="6"/>
        <v/>
      </c>
      <c r="C212" s="526">
        <f>'Og s3a'!C214</f>
        <v>0</v>
      </c>
      <c r="D212" s="527">
        <f>'Og s3a'!F214</f>
        <v>0</v>
      </c>
      <c r="E212" s="492"/>
      <c r="F212" s="933"/>
      <c r="G212" s="492"/>
      <c r="H212" s="945" t="str">
        <f t="shared" si="7"/>
        <v/>
      </c>
      <c r="I212" s="522"/>
      <c r="J212" s="54"/>
      <c r="K212" s="441">
        <f>'Og s3a'!G214</f>
        <v>0</v>
      </c>
      <c r="L212" s="493">
        <f>'Og s3a'!D214</f>
        <v>0</v>
      </c>
      <c r="M212" s="863">
        <f>Import!K212</f>
        <v>0</v>
      </c>
      <c r="N212" s="864">
        <f>Import!L212</f>
        <v>0</v>
      </c>
      <c r="O212" s="61"/>
      <c r="P212" s="61"/>
      <c r="Q212" s="61"/>
      <c r="R212" s="61"/>
      <c r="S212" s="61"/>
      <c r="T212" s="61"/>
      <c r="U212" s="61"/>
      <c r="V212" s="61"/>
    </row>
    <row r="213" spans="2:22" ht="15" customHeight="1">
      <c r="B213" s="1250" t="str">
        <f t="shared" si="6"/>
        <v/>
      </c>
      <c r="C213" s="526">
        <f>'Og s3a'!C215</f>
        <v>0</v>
      </c>
      <c r="D213" s="527">
        <f>'Og s3a'!F215</f>
        <v>0</v>
      </c>
      <c r="E213" s="492"/>
      <c r="F213" s="933"/>
      <c r="G213" s="492"/>
      <c r="H213" s="945" t="str">
        <f t="shared" si="7"/>
        <v/>
      </c>
      <c r="I213" s="522"/>
      <c r="J213" s="54"/>
      <c r="K213" s="441">
        <f>'Og s3a'!G215</f>
        <v>0</v>
      </c>
      <c r="L213" s="493">
        <f>'Og s3a'!D215</f>
        <v>0</v>
      </c>
      <c r="M213" s="863">
        <f>Import!K213</f>
        <v>0</v>
      </c>
      <c r="N213" s="864">
        <f>Import!L213</f>
        <v>0</v>
      </c>
      <c r="O213" s="61"/>
      <c r="P213" s="61"/>
      <c r="Q213" s="61"/>
      <c r="R213" s="61"/>
      <c r="S213" s="61"/>
      <c r="T213" s="61"/>
      <c r="U213" s="61"/>
      <c r="V213" s="61"/>
    </row>
    <row r="214" spans="2:22" ht="15" customHeight="1">
      <c r="B214" s="1250" t="str">
        <f t="shared" si="6"/>
        <v/>
      </c>
      <c r="C214" s="526">
        <f>'Og s3a'!C216</f>
        <v>0</v>
      </c>
      <c r="D214" s="527">
        <f>'Og s3a'!F216</f>
        <v>0</v>
      </c>
      <c r="E214" s="492"/>
      <c r="F214" s="933"/>
      <c r="G214" s="492"/>
      <c r="H214" s="945" t="str">
        <f t="shared" si="7"/>
        <v/>
      </c>
      <c r="I214" s="522"/>
      <c r="J214" s="54"/>
      <c r="K214" s="441">
        <f>'Og s3a'!G216</f>
        <v>0</v>
      </c>
      <c r="L214" s="493">
        <f>'Og s3a'!D216</f>
        <v>0</v>
      </c>
      <c r="M214" s="863">
        <f>Import!K214</f>
        <v>0</v>
      </c>
      <c r="N214" s="864">
        <f>Import!L214</f>
        <v>0</v>
      </c>
      <c r="O214" s="61"/>
      <c r="P214" s="61"/>
      <c r="Q214" s="61"/>
      <c r="R214" s="61"/>
      <c r="S214" s="61"/>
      <c r="T214" s="61"/>
      <c r="U214" s="61"/>
      <c r="V214" s="61"/>
    </row>
    <row r="215" spans="2:22" ht="15" customHeight="1">
      <c r="B215" s="1250" t="str">
        <f t="shared" si="6"/>
        <v/>
      </c>
      <c r="C215" s="526">
        <f>'Og s3a'!C217</f>
        <v>0</v>
      </c>
      <c r="D215" s="527">
        <f>'Og s3a'!F217</f>
        <v>0</v>
      </c>
      <c r="E215" s="492"/>
      <c r="F215" s="933"/>
      <c r="G215" s="492"/>
      <c r="H215" s="945" t="str">
        <f t="shared" si="7"/>
        <v/>
      </c>
      <c r="I215" s="522"/>
      <c r="J215" s="54"/>
      <c r="K215" s="441">
        <f>'Og s3a'!G217</f>
        <v>0</v>
      </c>
      <c r="L215" s="493">
        <f>'Og s3a'!D217</f>
        <v>0</v>
      </c>
      <c r="M215" s="863">
        <f>Import!K215</f>
        <v>0</v>
      </c>
      <c r="N215" s="864">
        <f>Import!L215</f>
        <v>0</v>
      </c>
      <c r="O215" s="61"/>
      <c r="P215" s="61"/>
      <c r="Q215" s="61"/>
      <c r="R215" s="61"/>
      <c r="S215" s="61"/>
      <c r="T215" s="61"/>
      <c r="U215" s="61"/>
      <c r="V215" s="61"/>
    </row>
    <row r="216" spans="2:22" ht="15" customHeight="1">
      <c r="B216" s="1250" t="str">
        <f t="shared" si="6"/>
        <v/>
      </c>
      <c r="C216" s="526">
        <f>'Og s3a'!C218</f>
        <v>0</v>
      </c>
      <c r="D216" s="527">
        <f>'Og s3a'!F218</f>
        <v>0</v>
      </c>
      <c r="E216" s="492"/>
      <c r="F216" s="933"/>
      <c r="G216" s="492"/>
      <c r="H216" s="945" t="str">
        <f t="shared" si="7"/>
        <v/>
      </c>
      <c r="I216" s="522"/>
      <c r="J216" s="54"/>
      <c r="K216" s="441">
        <f>'Og s3a'!G218</f>
        <v>0</v>
      </c>
      <c r="L216" s="493">
        <f>'Og s3a'!D218</f>
        <v>0</v>
      </c>
      <c r="M216" s="863">
        <f>Import!K216</f>
        <v>0</v>
      </c>
      <c r="N216" s="864">
        <f>Import!L216</f>
        <v>0</v>
      </c>
      <c r="O216" s="61"/>
      <c r="P216" s="61"/>
      <c r="Q216" s="61"/>
      <c r="R216" s="61"/>
      <c r="S216" s="61"/>
      <c r="T216" s="61"/>
      <c r="U216" s="61"/>
      <c r="V216" s="61"/>
    </row>
    <row r="217" spans="2:22" ht="15" customHeight="1">
      <c r="B217" s="1250" t="str">
        <f t="shared" si="6"/>
        <v/>
      </c>
      <c r="C217" s="526">
        <f>'Og s3a'!C219</f>
        <v>0</v>
      </c>
      <c r="D217" s="527">
        <f>'Og s3a'!F219</f>
        <v>0</v>
      </c>
      <c r="E217" s="492"/>
      <c r="F217" s="933"/>
      <c r="G217" s="492"/>
      <c r="H217" s="945" t="str">
        <f t="shared" si="7"/>
        <v/>
      </c>
      <c r="I217" s="522"/>
      <c r="J217" s="54"/>
      <c r="K217" s="441">
        <f>'Og s3a'!G219</f>
        <v>0</v>
      </c>
      <c r="L217" s="493">
        <f>'Og s3a'!D219</f>
        <v>0</v>
      </c>
      <c r="M217" s="863">
        <f>Import!K217</f>
        <v>0</v>
      </c>
      <c r="N217" s="864">
        <f>Import!L217</f>
        <v>0</v>
      </c>
      <c r="O217" s="61"/>
      <c r="P217" s="61"/>
      <c r="Q217" s="61"/>
      <c r="R217" s="61"/>
      <c r="S217" s="61"/>
      <c r="T217" s="61"/>
      <c r="U217" s="61"/>
      <c r="V217" s="61"/>
    </row>
    <row r="218" spans="2:22" ht="15" customHeight="1">
      <c r="B218" s="1250" t="str">
        <f t="shared" si="6"/>
        <v/>
      </c>
      <c r="C218" s="526">
        <f>'Og s3a'!C220</f>
        <v>0</v>
      </c>
      <c r="D218" s="527">
        <f>'Og s3a'!F220</f>
        <v>0</v>
      </c>
      <c r="E218" s="492"/>
      <c r="F218" s="933"/>
      <c r="G218" s="492"/>
      <c r="H218" s="945" t="str">
        <f t="shared" si="7"/>
        <v/>
      </c>
      <c r="I218" s="522"/>
      <c r="J218" s="54"/>
      <c r="K218" s="441">
        <f>'Og s3a'!G220</f>
        <v>0</v>
      </c>
      <c r="L218" s="493">
        <f>'Og s3a'!D220</f>
        <v>0</v>
      </c>
      <c r="M218" s="863">
        <f>Import!K218</f>
        <v>0</v>
      </c>
      <c r="N218" s="864">
        <f>Import!L218</f>
        <v>0</v>
      </c>
      <c r="O218" s="61"/>
      <c r="P218" s="61"/>
      <c r="Q218" s="61"/>
      <c r="R218" s="61"/>
      <c r="S218" s="61"/>
      <c r="T218" s="61"/>
      <c r="U218" s="61"/>
      <c r="V218" s="61"/>
    </row>
    <row r="219" spans="2:22" ht="15" customHeight="1">
      <c r="B219" s="1250" t="str">
        <f t="shared" si="6"/>
        <v/>
      </c>
      <c r="C219" s="526">
        <f>'Og s3a'!C221</f>
        <v>0</v>
      </c>
      <c r="D219" s="527">
        <f>'Og s3a'!F221</f>
        <v>0</v>
      </c>
      <c r="E219" s="492"/>
      <c r="F219" s="933"/>
      <c r="G219" s="492"/>
      <c r="H219" s="945" t="str">
        <f t="shared" si="7"/>
        <v/>
      </c>
      <c r="I219" s="522"/>
      <c r="J219" s="54"/>
      <c r="K219" s="441">
        <f>'Og s3a'!G221</f>
        <v>0</v>
      </c>
      <c r="L219" s="493">
        <f>'Og s3a'!D221</f>
        <v>0</v>
      </c>
      <c r="M219" s="863">
        <f>Import!K219</f>
        <v>0</v>
      </c>
      <c r="N219" s="864">
        <f>Import!L219</f>
        <v>0</v>
      </c>
      <c r="O219" s="61"/>
      <c r="P219" s="61"/>
      <c r="Q219" s="61"/>
      <c r="R219" s="61"/>
      <c r="S219" s="61"/>
      <c r="T219" s="61"/>
      <c r="U219" s="61"/>
      <c r="V219" s="61"/>
    </row>
    <row r="220" spans="2:22" ht="15" customHeight="1">
      <c r="B220" s="1250" t="str">
        <f t="shared" si="6"/>
        <v/>
      </c>
      <c r="C220" s="526">
        <f>'Og s3a'!C222</f>
        <v>0</v>
      </c>
      <c r="D220" s="527">
        <f>'Og s3a'!F222</f>
        <v>0</v>
      </c>
      <c r="E220" s="492"/>
      <c r="F220" s="933"/>
      <c r="G220" s="492"/>
      <c r="H220" s="945" t="str">
        <f t="shared" si="7"/>
        <v/>
      </c>
      <c r="I220" s="522"/>
      <c r="J220" s="54"/>
      <c r="K220" s="441">
        <f>'Og s3a'!G222</f>
        <v>0</v>
      </c>
      <c r="L220" s="493">
        <f>'Og s3a'!D222</f>
        <v>0</v>
      </c>
      <c r="M220" s="863">
        <f>Import!K220</f>
        <v>0</v>
      </c>
      <c r="N220" s="864">
        <f>Import!L220</f>
        <v>0</v>
      </c>
      <c r="O220" s="61"/>
      <c r="P220" s="61"/>
      <c r="Q220" s="61"/>
      <c r="R220" s="61"/>
      <c r="S220" s="61"/>
      <c r="T220" s="61"/>
      <c r="U220" s="61"/>
      <c r="V220" s="61"/>
    </row>
    <row r="221" spans="2:22" ht="15" customHeight="1">
      <c r="B221" s="1250" t="str">
        <f t="shared" si="6"/>
        <v/>
      </c>
      <c r="C221" s="526">
        <f>'Og s3a'!C223</f>
        <v>0</v>
      </c>
      <c r="D221" s="527">
        <f>'Og s3a'!F223</f>
        <v>0</v>
      </c>
      <c r="E221" s="492"/>
      <c r="F221" s="933"/>
      <c r="G221" s="492"/>
      <c r="H221" s="945" t="str">
        <f t="shared" si="7"/>
        <v/>
      </c>
      <c r="I221" s="522"/>
      <c r="J221" s="54"/>
      <c r="K221" s="441">
        <f>'Og s3a'!G223</f>
        <v>0</v>
      </c>
      <c r="L221" s="493">
        <f>'Og s3a'!D223</f>
        <v>0</v>
      </c>
      <c r="M221" s="863">
        <f>Import!K221</f>
        <v>0</v>
      </c>
      <c r="N221" s="864">
        <f>Import!L221</f>
        <v>0</v>
      </c>
      <c r="O221" s="61"/>
      <c r="P221" s="61"/>
      <c r="Q221" s="61"/>
      <c r="R221" s="61"/>
      <c r="S221" s="61"/>
      <c r="T221" s="61"/>
      <c r="U221" s="61"/>
      <c r="V221" s="61"/>
    </row>
    <row r="222" spans="2:22" ht="15" customHeight="1">
      <c r="B222" s="1250" t="str">
        <f t="shared" si="6"/>
        <v/>
      </c>
      <c r="C222" s="526">
        <f>'Og s3a'!C224</f>
        <v>0</v>
      </c>
      <c r="D222" s="527">
        <f>'Og s3a'!F224</f>
        <v>0</v>
      </c>
      <c r="E222" s="492"/>
      <c r="F222" s="933"/>
      <c r="G222" s="492"/>
      <c r="H222" s="945" t="str">
        <f t="shared" si="7"/>
        <v/>
      </c>
      <c r="I222" s="522"/>
      <c r="J222" s="54"/>
      <c r="K222" s="441">
        <f>'Og s3a'!G224</f>
        <v>0</v>
      </c>
      <c r="L222" s="493">
        <f>'Og s3a'!D224</f>
        <v>0</v>
      </c>
      <c r="M222" s="863">
        <f>Import!K222</f>
        <v>0</v>
      </c>
      <c r="N222" s="864">
        <f>Import!L222</f>
        <v>0</v>
      </c>
      <c r="O222" s="61"/>
      <c r="P222" s="61"/>
      <c r="Q222" s="61"/>
      <c r="R222" s="61"/>
      <c r="S222" s="61"/>
      <c r="T222" s="61"/>
      <c r="U222" s="61"/>
      <c r="V222" s="61"/>
    </row>
    <row r="223" spans="2:22" ht="15" customHeight="1">
      <c r="B223" s="1250" t="str">
        <f t="shared" si="6"/>
        <v/>
      </c>
      <c r="C223" s="526">
        <f>'Og s3a'!C225</f>
        <v>0</v>
      </c>
      <c r="D223" s="527">
        <f>'Og s3a'!F225</f>
        <v>0</v>
      </c>
      <c r="E223" s="492"/>
      <c r="F223" s="933"/>
      <c r="G223" s="492"/>
      <c r="H223" s="945" t="str">
        <f t="shared" si="7"/>
        <v/>
      </c>
      <c r="I223" s="522"/>
      <c r="J223" s="54"/>
      <c r="K223" s="441">
        <f>'Og s3a'!G225</f>
        <v>0</v>
      </c>
      <c r="L223" s="493">
        <f>'Og s3a'!D225</f>
        <v>0</v>
      </c>
      <c r="M223" s="863">
        <f>Import!K223</f>
        <v>0</v>
      </c>
      <c r="N223" s="864">
        <f>Import!L223</f>
        <v>0</v>
      </c>
      <c r="O223" s="61"/>
      <c r="P223" s="61"/>
      <c r="Q223" s="61"/>
      <c r="R223" s="61"/>
      <c r="S223" s="61"/>
      <c r="T223" s="61"/>
      <c r="U223" s="61"/>
      <c r="V223" s="61"/>
    </row>
    <row r="224" spans="2:22" ht="15" customHeight="1">
      <c r="B224" s="1250" t="str">
        <f t="shared" si="6"/>
        <v/>
      </c>
      <c r="C224" s="526">
        <f>'Og s3a'!C226</f>
        <v>0</v>
      </c>
      <c r="D224" s="527">
        <f>'Og s3a'!F226</f>
        <v>0</v>
      </c>
      <c r="E224" s="492"/>
      <c r="F224" s="933"/>
      <c r="G224" s="492"/>
      <c r="H224" s="945" t="str">
        <f t="shared" si="7"/>
        <v/>
      </c>
      <c r="I224" s="522"/>
      <c r="J224" s="54"/>
      <c r="K224" s="441">
        <f>'Og s3a'!G226</f>
        <v>0</v>
      </c>
      <c r="L224" s="493">
        <f>'Og s3a'!D226</f>
        <v>0</v>
      </c>
      <c r="M224" s="863">
        <f>Import!K224</f>
        <v>0</v>
      </c>
      <c r="N224" s="864">
        <f>Import!L224</f>
        <v>0</v>
      </c>
      <c r="O224" s="61"/>
      <c r="P224" s="61"/>
      <c r="Q224" s="61"/>
      <c r="R224" s="61"/>
      <c r="S224" s="61"/>
      <c r="T224" s="61"/>
      <c r="U224" s="61"/>
      <c r="V224" s="61"/>
    </row>
    <row r="225" spans="2:22" ht="15" customHeight="1">
      <c r="B225" s="1250" t="str">
        <f t="shared" si="6"/>
        <v/>
      </c>
      <c r="C225" s="526">
        <f>'Og s3a'!C227</f>
        <v>0</v>
      </c>
      <c r="D225" s="527">
        <f>'Og s3a'!F227</f>
        <v>0</v>
      </c>
      <c r="E225" s="492"/>
      <c r="F225" s="933"/>
      <c r="G225" s="492"/>
      <c r="H225" s="945" t="str">
        <f t="shared" si="7"/>
        <v/>
      </c>
      <c r="I225" s="522"/>
      <c r="J225" s="54"/>
      <c r="K225" s="441">
        <f>'Og s3a'!G227</f>
        <v>0</v>
      </c>
      <c r="L225" s="493">
        <f>'Og s3a'!D227</f>
        <v>0</v>
      </c>
      <c r="M225" s="863">
        <f>Import!K225</f>
        <v>0</v>
      </c>
      <c r="N225" s="864">
        <f>Import!L225</f>
        <v>0</v>
      </c>
      <c r="O225" s="61"/>
      <c r="P225" s="61"/>
      <c r="Q225" s="61"/>
      <c r="R225" s="61"/>
      <c r="S225" s="61"/>
      <c r="T225" s="61"/>
      <c r="U225" s="61"/>
      <c r="V225" s="61"/>
    </row>
    <row r="226" spans="2:22" ht="15" customHeight="1">
      <c r="B226" s="1250" t="str">
        <f t="shared" si="6"/>
        <v/>
      </c>
      <c r="C226" s="526">
        <f>'Og s3a'!C228</f>
        <v>0</v>
      </c>
      <c r="D226" s="527">
        <f>'Og s3a'!F228</f>
        <v>0</v>
      </c>
      <c r="E226" s="492"/>
      <c r="F226" s="933"/>
      <c r="G226" s="492"/>
      <c r="H226" s="945" t="str">
        <f t="shared" si="7"/>
        <v/>
      </c>
      <c r="I226" s="522"/>
      <c r="J226" s="54"/>
      <c r="K226" s="441">
        <f>'Og s3a'!G228</f>
        <v>0</v>
      </c>
      <c r="L226" s="493">
        <f>'Og s3a'!D228</f>
        <v>0</v>
      </c>
      <c r="M226" s="863">
        <f>Import!K226</f>
        <v>0</v>
      </c>
      <c r="N226" s="864">
        <f>Import!L226</f>
        <v>0</v>
      </c>
      <c r="O226" s="61"/>
      <c r="P226" s="61"/>
      <c r="Q226" s="61"/>
      <c r="R226" s="61"/>
      <c r="S226" s="61"/>
      <c r="T226" s="61"/>
      <c r="U226" s="61"/>
      <c r="V226" s="61"/>
    </row>
    <row r="227" spans="2:22" ht="15" customHeight="1">
      <c r="B227" s="1250" t="str">
        <f t="shared" si="6"/>
        <v/>
      </c>
      <c r="C227" s="526">
        <f>'Og s3a'!C229</f>
        <v>0</v>
      </c>
      <c r="D227" s="527">
        <f>'Og s3a'!F229</f>
        <v>0</v>
      </c>
      <c r="E227" s="492"/>
      <c r="F227" s="933"/>
      <c r="G227" s="492"/>
      <c r="H227" s="945" t="str">
        <f t="shared" si="7"/>
        <v/>
      </c>
      <c r="I227" s="522"/>
      <c r="J227" s="54"/>
      <c r="K227" s="441">
        <f>'Og s3a'!G229</f>
        <v>0</v>
      </c>
      <c r="L227" s="493">
        <f>'Og s3a'!D229</f>
        <v>0</v>
      </c>
      <c r="M227" s="863">
        <f>Import!K227</f>
        <v>0</v>
      </c>
      <c r="N227" s="864">
        <f>Import!L227</f>
        <v>0</v>
      </c>
      <c r="O227" s="61"/>
      <c r="P227" s="61"/>
      <c r="Q227" s="61"/>
      <c r="R227" s="61"/>
      <c r="S227" s="61"/>
      <c r="T227" s="61"/>
      <c r="U227" s="61"/>
      <c r="V227" s="61"/>
    </row>
    <row r="228" spans="2:22" ht="15" customHeight="1">
      <c r="B228" s="1250" t="str">
        <f t="shared" si="6"/>
        <v/>
      </c>
      <c r="C228" s="526">
        <f>'Og s3a'!C230</f>
        <v>0</v>
      </c>
      <c r="D228" s="527">
        <f>'Og s3a'!F230</f>
        <v>0</v>
      </c>
      <c r="E228" s="492"/>
      <c r="F228" s="933"/>
      <c r="G228" s="492"/>
      <c r="H228" s="945" t="str">
        <f t="shared" si="7"/>
        <v/>
      </c>
      <c r="I228" s="522"/>
      <c r="J228" s="54"/>
      <c r="K228" s="441">
        <f>'Og s3a'!G230</f>
        <v>0</v>
      </c>
      <c r="L228" s="493">
        <f>'Og s3a'!D230</f>
        <v>0</v>
      </c>
      <c r="M228" s="863">
        <f>Import!K228</f>
        <v>0</v>
      </c>
      <c r="N228" s="864">
        <f>Import!L228</f>
        <v>0</v>
      </c>
      <c r="O228" s="61"/>
      <c r="P228" s="61"/>
      <c r="Q228" s="61"/>
      <c r="R228" s="61"/>
      <c r="S228" s="61"/>
      <c r="T228" s="61"/>
      <c r="U228" s="61"/>
      <c r="V228" s="61"/>
    </row>
    <row r="229" spans="2:22" ht="15" customHeight="1">
      <c r="B229" s="1250" t="str">
        <f t="shared" si="6"/>
        <v/>
      </c>
      <c r="C229" s="526">
        <f>'Og s3a'!C231</f>
        <v>0</v>
      </c>
      <c r="D229" s="527">
        <f>'Og s3a'!F231</f>
        <v>0</v>
      </c>
      <c r="E229" s="492"/>
      <c r="F229" s="933"/>
      <c r="G229" s="492"/>
      <c r="H229" s="945" t="str">
        <f t="shared" si="7"/>
        <v/>
      </c>
      <c r="I229" s="522"/>
      <c r="J229" s="54"/>
      <c r="K229" s="441">
        <f>'Og s3a'!G231</f>
        <v>0</v>
      </c>
      <c r="L229" s="493">
        <f>'Og s3a'!D231</f>
        <v>0</v>
      </c>
      <c r="M229" s="863">
        <f>Import!K229</f>
        <v>0</v>
      </c>
      <c r="N229" s="864">
        <f>Import!L229</f>
        <v>0</v>
      </c>
      <c r="O229" s="61"/>
      <c r="P229" s="61"/>
      <c r="Q229" s="61"/>
      <c r="R229" s="61"/>
      <c r="S229" s="61"/>
      <c r="T229" s="61"/>
      <c r="U229" s="61"/>
      <c r="V229" s="61"/>
    </row>
    <row r="230" spans="2:22" ht="15" customHeight="1">
      <c r="B230" s="1250" t="str">
        <f t="shared" si="6"/>
        <v/>
      </c>
      <c r="C230" s="526">
        <f>'Og s3a'!C232</f>
        <v>0</v>
      </c>
      <c r="D230" s="527">
        <f>'Og s3a'!F232</f>
        <v>0</v>
      </c>
      <c r="E230" s="492"/>
      <c r="F230" s="933"/>
      <c r="G230" s="492"/>
      <c r="H230" s="945" t="str">
        <f t="shared" si="7"/>
        <v/>
      </c>
      <c r="I230" s="522"/>
      <c r="J230" s="54"/>
      <c r="K230" s="441">
        <f>'Og s3a'!G232</f>
        <v>0</v>
      </c>
      <c r="L230" s="493">
        <f>'Og s3a'!D232</f>
        <v>0</v>
      </c>
      <c r="M230" s="863">
        <f>Import!K230</f>
        <v>0</v>
      </c>
      <c r="N230" s="864">
        <f>Import!L230</f>
        <v>0</v>
      </c>
      <c r="O230" s="61"/>
      <c r="P230" s="61"/>
      <c r="Q230" s="61"/>
      <c r="R230" s="61"/>
      <c r="S230" s="61"/>
      <c r="T230" s="61"/>
      <c r="U230" s="61"/>
      <c r="V230" s="61"/>
    </row>
    <row r="231" spans="2:22" ht="15" customHeight="1">
      <c r="B231" s="1250" t="str">
        <f t="shared" si="6"/>
        <v/>
      </c>
      <c r="C231" s="526">
        <f>'Og s3a'!C233</f>
        <v>0</v>
      </c>
      <c r="D231" s="527">
        <f>'Og s3a'!F233</f>
        <v>0</v>
      </c>
      <c r="E231" s="492"/>
      <c r="F231" s="933"/>
      <c r="G231" s="492"/>
      <c r="H231" s="945" t="str">
        <f t="shared" si="7"/>
        <v/>
      </c>
      <c r="I231" s="522"/>
      <c r="J231" s="54"/>
      <c r="K231" s="441">
        <f>'Og s3a'!G233</f>
        <v>0</v>
      </c>
      <c r="L231" s="493">
        <f>'Og s3a'!D233</f>
        <v>0</v>
      </c>
      <c r="M231" s="863">
        <f>Import!K231</f>
        <v>0</v>
      </c>
      <c r="N231" s="864">
        <f>Import!L231</f>
        <v>0</v>
      </c>
      <c r="O231" s="61"/>
      <c r="P231" s="61"/>
      <c r="Q231" s="61"/>
      <c r="R231" s="61"/>
      <c r="S231" s="61"/>
      <c r="T231" s="61"/>
      <c r="U231" s="61"/>
      <c r="V231" s="61"/>
    </row>
    <row r="232" spans="2:22" ht="15" customHeight="1">
      <c r="B232" s="1250" t="str">
        <f t="shared" si="6"/>
        <v/>
      </c>
      <c r="C232" s="526">
        <f>'Og s3a'!C234</f>
        <v>0</v>
      </c>
      <c r="D232" s="527">
        <f>'Og s3a'!F234</f>
        <v>0</v>
      </c>
      <c r="E232" s="492"/>
      <c r="F232" s="933"/>
      <c r="G232" s="492"/>
      <c r="H232" s="945" t="str">
        <f t="shared" si="7"/>
        <v/>
      </c>
      <c r="I232" s="522"/>
      <c r="J232" s="54"/>
      <c r="K232" s="441">
        <f>'Og s3a'!G234</f>
        <v>0</v>
      </c>
      <c r="L232" s="493">
        <f>'Og s3a'!D234</f>
        <v>0</v>
      </c>
      <c r="M232" s="863">
        <f>Import!K232</f>
        <v>0</v>
      </c>
      <c r="N232" s="864">
        <f>Import!L232</f>
        <v>0</v>
      </c>
      <c r="O232" s="61"/>
      <c r="P232" s="61"/>
      <c r="Q232" s="61"/>
      <c r="R232" s="61"/>
      <c r="S232" s="61"/>
      <c r="T232" s="61"/>
      <c r="U232" s="61"/>
      <c r="V232" s="61"/>
    </row>
    <row r="233" spans="2:22" ht="15" customHeight="1">
      <c r="B233" s="1250" t="str">
        <f t="shared" si="6"/>
        <v/>
      </c>
      <c r="C233" s="526">
        <f>'Og s3a'!C235</f>
        <v>0</v>
      </c>
      <c r="D233" s="527">
        <f>'Og s3a'!F235</f>
        <v>0</v>
      </c>
      <c r="E233" s="492"/>
      <c r="F233" s="933"/>
      <c r="G233" s="492"/>
      <c r="H233" s="945" t="str">
        <f t="shared" si="7"/>
        <v/>
      </c>
      <c r="I233" s="522"/>
      <c r="J233" s="54"/>
      <c r="K233" s="441">
        <f>'Og s3a'!G235</f>
        <v>0</v>
      </c>
      <c r="L233" s="493">
        <f>'Og s3a'!D235</f>
        <v>0</v>
      </c>
      <c r="M233" s="863">
        <f>Import!K233</f>
        <v>0</v>
      </c>
      <c r="N233" s="864">
        <f>Import!L233</f>
        <v>0</v>
      </c>
      <c r="O233" s="61"/>
      <c r="P233" s="61"/>
      <c r="Q233" s="61"/>
      <c r="R233" s="61"/>
      <c r="S233" s="61"/>
      <c r="T233" s="61"/>
      <c r="U233" s="61"/>
      <c r="V233" s="61"/>
    </row>
    <row r="234" spans="2:22" ht="15" customHeight="1">
      <c r="B234" s="1250" t="str">
        <f t="shared" si="6"/>
        <v/>
      </c>
      <c r="C234" s="526">
        <f>'Og s3a'!C236</f>
        <v>0</v>
      </c>
      <c r="D234" s="527">
        <f>'Og s3a'!F236</f>
        <v>0</v>
      </c>
      <c r="E234" s="492"/>
      <c r="F234" s="933"/>
      <c r="G234" s="492"/>
      <c r="H234" s="945" t="str">
        <f t="shared" si="7"/>
        <v/>
      </c>
      <c r="I234" s="522"/>
      <c r="J234" s="54"/>
      <c r="K234" s="441">
        <f>'Og s3a'!G236</f>
        <v>0</v>
      </c>
      <c r="L234" s="493">
        <f>'Og s3a'!D236</f>
        <v>0</v>
      </c>
      <c r="M234" s="863">
        <f>Import!K234</f>
        <v>0</v>
      </c>
      <c r="N234" s="864">
        <f>Import!L234</f>
        <v>0</v>
      </c>
      <c r="O234" s="61"/>
      <c r="P234" s="61"/>
      <c r="Q234" s="61"/>
      <c r="R234" s="61"/>
      <c r="S234" s="61"/>
      <c r="T234" s="61"/>
      <c r="U234" s="61"/>
      <c r="V234" s="61"/>
    </row>
    <row r="235" spans="2:22" ht="15" customHeight="1">
      <c r="B235" s="1250" t="str">
        <f t="shared" si="6"/>
        <v/>
      </c>
      <c r="C235" s="526">
        <f>'Og s3a'!C237</f>
        <v>0</v>
      </c>
      <c r="D235" s="527">
        <f>'Og s3a'!F237</f>
        <v>0</v>
      </c>
      <c r="E235" s="492"/>
      <c r="F235" s="933"/>
      <c r="G235" s="492"/>
      <c r="H235" s="945" t="str">
        <f t="shared" si="7"/>
        <v/>
      </c>
      <c r="I235" s="522"/>
      <c r="J235" s="54"/>
      <c r="K235" s="441">
        <f>'Og s3a'!G237</f>
        <v>0</v>
      </c>
      <c r="L235" s="493">
        <f>'Og s3a'!D237</f>
        <v>0</v>
      </c>
      <c r="M235" s="863">
        <f>Import!K235</f>
        <v>0</v>
      </c>
      <c r="N235" s="864">
        <f>Import!L235</f>
        <v>0</v>
      </c>
      <c r="O235" s="61"/>
      <c r="P235" s="61"/>
      <c r="Q235" s="61"/>
      <c r="R235" s="61"/>
      <c r="S235" s="61"/>
      <c r="T235" s="61"/>
      <c r="U235" s="61"/>
      <c r="V235" s="61"/>
    </row>
    <row r="236" spans="2:22" ht="15" customHeight="1">
      <c r="B236" s="1250" t="str">
        <f t="shared" si="6"/>
        <v/>
      </c>
      <c r="C236" s="526">
        <f>'Og s3a'!C238</f>
        <v>0</v>
      </c>
      <c r="D236" s="527">
        <f>'Og s3a'!F238</f>
        <v>0</v>
      </c>
      <c r="E236" s="492"/>
      <c r="F236" s="933"/>
      <c r="G236" s="492"/>
      <c r="H236" s="945" t="str">
        <f t="shared" si="7"/>
        <v/>
      </c>
      <c r="I236" s="522"/>
      <c r="J236" s="54"/>
      <c r="K236" s="441">
        <f>'Og s3a'!G238</f>
        <v>0</v>
      </c>
      <c r="L236" s="493">
        <f>'Og s3a'!D238</f>
        <v>0</v>
      </c>
      <c r="M236" s="863">
        <f>Import!K236</f>
        <v>0</v>
      </c>
      <c r="N236" s="864">
        <f>Import!L236</f>
        <v>0</v>
      </c>
      <c r="O236" s="61"/>
      <c r="P236" s="61"/>
      <c r="Q236" s="61"/>
      <c r="R236" s="61"/>
      <c r="S236" s="61"/>
      <c r="T236" s="61"/>
      <c r="U236" s="61"/>
      <c r="V236" s="61"/>
    </row>
    <row r="237" spans="2:22" ht="15" customHeight="1">
      <c r="B237" s="1250" t="str">
        <f t="shared" si="6"/>
        <v/>
      </c>
      <c r="C237" s="526">
        <f>'Og s3a'!C239</f>
        <v>0</v>
      </c>
      <c r="D237" s="527">
        <f>'Og s3a'!F239</f>
        <v>0</v>
      </c>
      <c r="E237" s="492"/>
      <c r="F237" s="933"/>
      <c r="G237" s="492"/>
      <c r="H237" s="945" t="str">
        <f t="shared" si="7"/>
        <v/>
      </c>
      <c r="I237" s="522"/>
      <c r="J237" s="54"/>
      <c r="K237" s="441">
        <f>'Og s3a'!G239</f>
        <v>0</v>
      </c>
      <c r="L237" s="493">
        <f>'Og s3a'!D239</f>
        <v>0</v>
      </c>
      <c r="M237" s="863">
        <f>Import!K237</f>
        <v>0</v>
      </c>
      <c r="N237" s="864">
        <f>Import!L237</f>
        <v>0</v>
      </c>
      <c r="O237" s="61"/>
      <c r="P237" s="61"/>
      <c r="Q237" s="61"/>
      <c r="R237" s="61"/>
      <c r="S237" s="61"/>
      <c r="T237" s="61"/>
      <c r="U237" s="61"/>
      <c r="V237" s="61"/>
    </row>
    <row r="238" spans="2:22" ht="15" customHeight="1">
      <c r="B238" s="1250" t="str">
        <f t="shared" si="6"/>
        <v/>
      </c>
      <c r="C238" s="526">
        <f>'Og s3a'!C240</f>
        <v>0</v>
      </c>
      <c r="D238" s="527">
        <f>'Og s3a'!F240</f>
        <v>0</v>
      </c>
      <c r="E238" s="492"/>
      <c r="F238" s="933"/>
      <c r="G238" s="492"/>
      <c r="H238" s="945" t="str">
        <f t="shared" si="7"/>
        <v/>
      </c>
      <c r="I238" s="522"/>
      <c r="J238" s="54"/>
      <c r="K238" s="441">
        <f>'Og s3a'!G240</f>
        <v>0</v>
      </c>
      <c r="L238" s="493">
        <f>'Og s3a'!D240</f>
        <v>0</v>
      </c>
      <c r="M238" s="863">
        <f>Import!K238</f>
        <v>0</v>
      </c>
      <c r="N238" s="864">
        <f>Import!L238</f>
        <v>0</v>
      </c>
      <c r="O238" s="61"/>
      <c r="P238" s="61"/>
      <c r="Q238" s="61"/>
      <c r="R238" s="61"/>
      <c r="S238" s="61"/>
      <c r="T238" s="61"/>
      <c r="U238" s="61"/>
      <c r="V238" s="61"/>
    </row>
    <row r="239" spans="2:22" ht="15" customHeight="1">
      <c r="B239" s="1250" t="str">
        <f t="shared" si="6"/>
        <v/>
      </c>
      <c r="C239" s="526">
        <f>'Og s3a'!C241</f>
        <v>0</v>
      </c>
      <c r="D239" s="527">
        <f>'Og s3a'!F241</f>
        <v>0</v>
      </c>
      <c r="E239" s="492"/>
      <c r="F239" s="933"/>
      <c r="G239" s="492"/>
      <c r="H239" s="945" t="str">
        <f t="shared" si="7"/>
        <v/>
      </c>
      <c r="I239" s="522"/>
      <c r="J239" s="54"/>
      <c r="K239" s="441">
        <f>'Og s3a'!G241</f>
        <v>0</v>
      </c>
      <c r="L239" s="493">
        <f>'Og s3a'!D241</f>
        <v>0</v>
      </c>
      <c r="M239" s="863">
        <f>Import!K239</f>
        <v>0</v>
      </c>
      <c r="N239" s="864">
        <f>Import!L239</f>
        <v>0</v>
      </c>
      <c r="O239" s="61"/>
      <c r="P239" s="61"/>
      <c r="Q239" s="61"/>
      <c r="R239" s="61"/>
      <c r="S239" s="61"/>
      <c r="T239" s="61"/>
      <c r="U239" s="61"/>
      <c r="V239" s="61"/>
    </row>
    <row r="240" spans="2:22" ht="15" customHeight="1">
      <c r="B240" s="1250" t="str">
        <f t="shared" si="6"/>
        <v/>
      </c>
      <c r="C240" s="526">
        <f>'Og s3a'!C242</f>
        <v>0</v>
      </c>
      <c r="D240" s="527">
        <f>'Og s3a'!F242</f>
        <v>0</v>
      </c>
      <c r="E240" s="492"/>
      <c r="F240" s="933"/>
      <c r="G240" s="492"/>
      <c r="H240" s="945" t="str">
        <f t="shared" si="7"/>
        <v/>
      </c>
      <c r="I240" s="522"/>
      <c r="J240" s="54"/>
      <c r="K240" s="441">
        <f>'Og s3a'!G242</f>
        <v>0</v>
      </c>
      <c r="L240" s="493">
        <f>'Og s3a'!D242</f>
        <v>0</v>
      </c>
      <c r="M240" s="863">
        <f>Import!K240</f>
        <v>0</v>
      </c>
      <c r="N240" s="864">
        <f>Import!L240</f>
        <v>0</v>
      </c>
      <c r="O240" s="61"/>
      <c r="P240" s="61"/>
      <c r="Q240" s="61"/>
      <c r="R240" s="61"/>
      <c r="S240" s="61"/>
      <c r="T240" s="61"/>
      <c r="U240" s="61"/>
      <c r="V240" s="61"/>
    </row>
    <row r="241" spans="2:22" ht="15" customHeight="1">
      <c r="B241" s="1250" t="str">
        <f t="shared" si="6"/>
        <v/>
      </c>
      <c r="C241" s="526">
        <f>'Og s3a'!C243</f>
        <v>0</v>
      </c>
      <c r="D241" s="527">
        <f>'Og s3a'!F243</f>
        <v>0</v>
      </c>
      <c r="E241" s="492"/>
      <c r="F241" s="933"/>
      <c r="G241" s="492"/>
      <c r="H241" s="945" t="str">
        <f t="shared" si="7"/>
        <v/>
      </c>
      <c r="I241" s="522"/>
      <c r="J241" s="54"/>
      <c r="K241" s="441">
        <f>'Og s3a'!G243</f>
        <v>0</v>
      </c>
      <c r="L241" s="493">
        <f>'Og s3a'!D243</f>
        <v>0</v>
      </c>
      <c r="M241" s="863">
        <f>Import!K241</f>
        <v>0</v>
      </c>
      <c r="N241" s="864">
        <f>Import!L241</f>
        <v>0</v>
      </c>
      <c r="O241" s="61"/>
      <c r="P241" s="61"/>
      <c r="Q241" s="61"/>
      <c r="R241" s="61"/>
      <c r="S241" s="61"/>
      <c r="T241" s="61"/>
      <c r="U241" s="61"/>
      <c r="V241" s="61"/>
    </row>
    <row r="242" spans="2:22" ht="15" customHeight="1">
      <c r="B242" s="1250" t="str">
        <f t="shared" si="6"/>
        <v/>
      </c>
      <c r="C242" s="526">
        <f>'Og s3a'!C244</f>
        <v>0</v>
      </c>
      <c r="D242" s="527">
        <f>'Og s3a'!F244</f>
        <v>0</v>
      </c>
      <c r="E242" s="492"/>
      <c r="F242" s="933"/>
      <c r="G242" s="492"/>
      <c r="H242" s="945" t="str">
        <f t="shared" si="7"/>
        <v/>
      </c>
      <c r="I242" s="522"/>
      <c r="J242" s="54"/>
      <c r="K242" s="441">
        <f>'Og s3a'!G244</f>
        <v>0</v>
      </c>
      <c r="L242" s="493">
        <f>'Og s3a'!D244</f>
        <v>0</v>
      </c>
      <c r="M242" s="863">
        <f>Import!K242</f>
        <v>0</v>
      </c>
      <c r="N242" s="864">
        <f>Import!L242</f>
        <v>0</v>
      </c>
      <c r="O242" s="61"/>
      <c r="P242" s="61"/>
      <c r="Q242" s="61"/>
      <c r="R242" s="61"/>
      <c r="S242" s="61"/>
      <c r="T242" s="61"/>
      <c r="U242" s="61"/>
      <c r="V242" s="61"/>
    </row>
    <row r="243" spans="2:22" ht="15" customHeight="1">
      <c r="B243" s="1250" t="str">
        <f t="shared" si="6"/>
        <v/>
      </c>
      <c r="C243" s="526">
        <f>'Og s3a'!C245</f>
        <v>0</v>
      </c>
      <c r="D243" s="527">
        <f>'Og s3a'!F245</f>
        <v>0</v>
      </c>
      <c r="E243" s="492"/>
      <c r="F243" s="933"/>
      <c r="G243" s="492"/>
      <c r="H243" s="945" t="str">
        <f t="shared" si="7"/>
        <v/>
      </c>
      <c r="I243" s="522"/>
      <c r="J243" s="54"/>
      <c r="K243" s="441">
        <f>'Og s3a'!G245</f>
        <v>0</v>
      </c>
      <c r="L243" s="493">
        <f>'Og s3a'!D245</f>
        <v>0</v>
      </c>
      <c r="M243" s="863">
        <f>Import!K243</f>
        <v>0</v>
      </c>
      <c r="N243" s="864">
        <f>Import!L243</f>
        <v>0</v>
      </c>
      <c r="O243" s="61"/>
      <c r="P243" s="61"/>
      <c r="Q243" s="61"/>
      <c r="R243" s="61"/>
      <c r="S243" s="61"/>
      <c r="T243" s="61"/>
      <c r="U243" s="61"/>
      <c r="V243" s="61"/>
    </row>
    <row r="244" spans="2:22" ht="15" customHeight="1">
      <c r="B244" s="1250" t="str">
        <f t="shared" si="6"/>
        <v/>
      </c>
      <c r="C244" s="526">
        <f>'Og s3a'!C246</f>
        <v>0</v>
      </c>
      <c r="D244" s="527">
        <f>'Og s3a'!F246</f>
        <v>0</v>
      </c>
      <c r="E244" s="492"/>
      <c r="F244" s="933"/>
      <c r="G244" s="492"/>
      <c r="H244" s="945" t="str">
        <f t="shared" si="7"/>
        <v/>
      </c>
      <c r="I244" s="522"/>
      <c r="J244" s="54"/>
      <c r="K244" s="441">
        <f>'Og s3a'!G246</f>
        <v>0</v>
      </c>
      <c r="L244" s="493">
        <f>'Og s3a'!D246</f>
        <v>0</v>
      </c>
      <c r="M244" s="863">
        <f>Import!K244</f>
        <v>0</v>
      </c>
      <c r="N244" s="864">
        <f>Import!L244</f>
        <v>0</v>
      </c>
      <c r="O244" s="61"/>
      <c r="P244" s="61"/>
      <c r="Q244" s="61"/>
      <c r="R244" s="61"/>
      <c r="S244" s="61"/>
      <c r="T244" s="61"/>
      <c r="U244" s="61"/>
      <c r="V244" s="61"/>
    </row>
    <row r="245" spans="2:22" ht="15" customHeight="1">
      <c r="B245" s="1250" t="str">
        <f t="shared" si="6"/>
        <v/>
      </c>
      <c r="C245" s="526">
        <f>'Og s3a'!C247</f>
        <v>0</v>
      </c>
      <c r="D245" s="527">
        <f>'Og s3a'!F247</f>
        <v>0</v>
      </c>
      <c r="E245" s="492"/>
      <c r="F245" s="933"/>
      <c r="G245" s="492"/>
      <c r="H245" s="945" t="str">
        <f t="shared" si="7"/>
        <v/>
      </c>
      <c r="I245" s="522"/>
      <c r="J245" s="54"/>
      <c r="K245" s="441">
        <f>'Og s3a'!G247</f>
        <v>0</v>
      </c>
      <c r="L245" s="493">
        <f>'Og s3a'!D247</f>
        <v>0</v>
      </c>
      <c r="M245" s="863">
        <f>Import!K245</f>
        <v>0</v>
      </c>
      <c r="N245" s="864">
        <f>Import!L245</f>
        <v>0</v>
      </c>
      <c r="O245" s="61"/>
      <c r="P245" s="61"/>
      <c r="Q245" s="61"/>
      <c r="R245" s="61"/>
      <c r="S245" s="61"/>
      <c r="T245" s="61"/>
      <c r="U245" s="61"/>
      <c r="V245" s="61"/>
    </row>
    <row r="246" spans="2:22" ht="15" customHeight="1">
      <c r="B246" s="1250" t="str">
        <f t="shared" si="6"/>
        <v/>
      </c>
      <c r="C246" s="526">
        <f>'Og s3a'!C248</f>
        <v>0</v>
      </c>
      <c r="D246" s="527">
        <f>'Og s3a'!F248</f>
        <v>0</v>
      </c>
      <c r="E246" s="492"/>
      <c r="F246" s="933"/>
      <c r="G246" s="492"/>
      <c r="H246" s="945" t="str">
        <f t="shared" si="7"/>
        <v/>
      </c>
      <c r="I246" s="522"/>
      <c r="J246" s="54"/>
      <c r="K246" s="441">
        <f>'Og s3a'!G248</f>
        <v>0</v>
      </c>
      <c r="L246" s="493">
        <f>'Og s3a'!D248</f>
        <v>0</v>
      </c>
      <c r="M246" s="863">
        <f>Import!K246</f>
        <v>0</v>
      </c>
      <c r="N246" s="864">
        <f>Import!L246</f>
        <v>0</v>
      </c>
      <c r="O246" s="61"/>
      <c r="P246" s="61"/>
      <c r="Q246" s="61"/>
      <c r="R246" s="61"/>
      <c r="S246" s="61"/>
      <c r="T246" s="61"/>
      <c r="U246" s="61"/>
      <c r="V246" s="61"/>
    </row>
    <row r="247" spans="2:22" ht="15" customHeight="1">
      <c r="B247" s="1250" t="str">
        <f t="shared" si="6"/>
        <v/>
      </c>
      <c r="C247" s="526">
        <f>'Og s3a'!C249</f>
        <v>0</v>
      </c>
      <c r="D247" s="527">
        <f>'Og s3a'!F249</f>
        <v>0</v>
      </c>
      <c r="E247" s="492"/>
      <c r="F247" s="933"/>
      <c r="G247" s="492"/>
      <c r="H247" s="945" t="str">
        <f t="shared" si="7"/>
        <v/>
      </c>
      <c r="I247" s="522"/>
      <c r="J247" s="54"/>
      <c r="K247" s="441">
        <f>'Og s3a'!G249</f>
        <v>0</v>
      </c>
      <c r="L247" s="493">
        <f>'Og s3a'!D249</f>
        <v>0</v>
      </c>
      <c r="M247" s="863">
        <f>Import!K247</f>
        <v>0</v>
      </c>
      <c r="N247" s="864">
        <f>Import!L247</f>
        <v>0</v>
      </c>
      <c r="O247" s="61"/>
      <c r="P247" s="61"/>
      <c r="Q247" s="61"/>
      <c r="R247" s="61"/>
      <c r="S247" s="61"/>
      <c r="T247" s="61"/>
      <c r="U247" s="61"/>
      <c r="V247" s="61"/>
    </row>
    <row r="248" spans="2:22" ht="15" customHeight="1">
      <c r="B248" s="1250" t="str">
        <f t="shared" si="6"/>
        <v/>
      </c>
      <c r="C248" s="526">
        <f>'Og s3a'!C250</f>
        <v>0</v>
      </c>
      <c r="D248" s="527">
        <f>'Og s3a'!F250</f>
        <v>0</v>
      </c>
      <c r="E248" s="492"/>
      <c r="F248" s="933"/>
      <c r="G248" s="492"/>
      <c r="H248" s="945" t="str">
        <f t="shared" si="7"/>
        <v/>
      </c>
      <c r="I248" s="522"/>
      <c r="J248" s="54"/>
      <c r="K248" s="441">
        <f>'Og s3a'!G250</f>
        <v>0</v>
      </c>
      <c r="L248" s="493">
        <f>'Og s3a'!D250</f>
        <v>0</v>
      </c>
      <c r="M248" s="863">
        <f>Import!K248</f>
        <v>0</v>
      </c>
      <c r="N248" s="864">
        <f>Import!L248</f>
        <v>0</v>
      </c>
      <c r="O248" s="61"/>
      <c r="P248" s="61"/>
      <c r="Q248" s="61"/>
      <c r="R248" s="61"/>
      <c r="S248" s="61"/>
      <c r="T248" s="61"/>
      <c r="U248" s="61"/>
      <c r="V248" s="61"/>
    </row>
    <row r="249" spans="2:22" ht="15" customHeight="1">
      <c r="B249" s="1250" t="str">
        <f t="shared" si="6"/>
        <v/>
      </c>
      <c r="C249" s="526">
        <f>'Og s3a'!C251</f>
        <v>0</v>
      </c>
      <c r="D249" s="527">
        <f>'Og s3a'!F251</f>
        <v>0</v>
      </c>
      <c r="E249" s="492"/>
      <c r="F249" s="933"/>
      <c r="G249" s="492"/>
      <c r="H249" s="945" t="str">
        <f t="shared" si="7"/>
        <v/>
      </c>
      <c r="I249" s="522"/>
      <c r="J249" s="54"/>
      <c r="K249" s="441">
        <f>'Og s3a'!G251</f>
        <v>0</v>
      </c>
      <c r="L249" s="493">
        <f>'Og s3a'!D251</f>
        <v>0</v>
      </c>
      <c r="M249" s="863">
        <f>Import!K249</f>
        <v>0</v>
      </c>
      <c r="N249" s="864">
        <f>Import!L249</f>
        <v>0</v>
      </c>
      <c r="O249" s="61"/>
      <c r="P249" s="61"/>
      <c r="Q249" s="61"/>
      <c r="R249" s="61"/>
      <c r="S249" s="61"/>
      <c r="T249" s="61"/>
      <c r="U249" s="61"/>
      <c r="V249" s="61"/>
    </row>
    <row r="250" spans="2:22" ht="15" customHeight="1">
      <c r="B250" s="1250" t="str">
        <f t="shared" si="6"/>
        <v/>
      </c>
      <c r="C250" s="526">
        <f>'Og s3a'!C252</f>
        <v>0</v>
      </c>
      <c r="D250" s="527">
        <f>'Og s3a'!F252</f>
        <v>0</v>
      </c>
      <c r="E250" s="492"/>
      <c r="F250" s="933"/>
      <c r="G250" s="492"/>
      <c r="H250" s="945" t="str">
        <f t="shared" si="7"/>
        <v/>
      </c>
      <c r="I250" s="522"/>
      <c r="J250" s="54"/>
      <c r="K250" s="441">
        <f>'Og s3a'!G252</f>
        <v>0</v>
      </c>
      <c r="L250" s="493">
        <f>'Og s3a'!D252</f>
        <v>0</v>
      </c>
      <c r="M250" s="863">
        <f>Import!K250</f>
        <v>0</v>
      </c>
      <c r="N250" s="864">
        <f>Import!L250</f>
        <v>0</v>
      </c>
      <c r="O250" s="61"/>
      <c r="P250" s="61"/>
      <c r="Q250" s="61"/>
      <c r="R250" s="61"/>
      <c r="S250" s="61"/>
      <c r="T250" s="61"/>
      <c r="U250" s="61"/>
      <c r="V250" s="61"/>
    </row>
    <row r="251" spans="2:22" ht="15" customHeight="1">
      <c r="B251" s="1250" t="str">
        <f t="shared" si="6"/>
        <v/>
      </c>
      <c r="C251" s="526">
        <f>'Og s3a'!C253</f>
        <v>0</v>
      </c>
      <c r="D251" s="527">
        <f>'Og s3a'!F253</f>
        <v>0</v>
      </c>
      <c r="E251" s="492"/>
      <c r="F251" s="933"/>
      <c r="G251" s="492"/>
      <c r="H251" s="945" t="str">
        <f t="shared" si="7"/>
        <v/>
      </c>
      <c r="I251" s="522"/>
      <c r="J251" s="54"/>
      <c r="K251" s="441">
        <f>'Og s3a'!G253</f>
        <v>0</v>
      </c>
      <c r="L251" s="493">
        <f>'Og s3a'!D253</f>
        <v>0</v>
      </c>
      <c r="M251" s="863">
        <f>Import!K251</f>
        <v>0</v>
      </c>
      <c r="N251" s="864">
        <f>Import!L251</f>
        <v>0</v>
      </c>
      <c r="O251" s="61"/>
      <c r="P251" s="61"/>
      <c r="Q251" s="61"/>
      <c r="R251" s="61"/>
      <c r="S251" s="61"/>
      <c r="T251" s="61"/>
      <c r="U251" s="61"/>
      <c r="V251" s="61"/>
    </row>
    <row r="252" spans="2:22" ht="15" customHeight="1">
      <c r="B252" s="1250" t="str">
        <f t="shared" si="6"/>
        <v/>
      </c>
      <c r="C252" s="526">
        <f>'Og s3a'!C254</f>
        <v>0</v>
      </c>
      <c r="D252" s="527">
        <f>'Og s3a'!F254</f>
        <v>0</v>
      </c>
      <c r="E252" s="492"/>
      <c r="F252" s="933"/>
      <c r="G252" s="492"/>
      <c r="H252" s="945" t="str">
        <f t="shared" si="7"/>
        <v/>
      </c>
      <c r="I252" s="522"/>
      <c r="J252" s="54"/>
      <c r="K252" s="441">
        <f>'Og s3a'!G254</f>
        <v>0</v>
      </c>
      <c r="L252" s="493">
        <f>'Og s3a'!D254</f>
        <v>0</v>
      </c>
      <c r="M252" s="863">
        <f>Import!K252</f>
        <v>0</v>
      </c>
      <c r="N252" s="864">
        <f>Import!L252</f>
        <v>0</v>
      </c>
      <c r="O252" s="61"/>
      <c r="P252" s="61"/>
      <c r="Q252" s="61"/>
      <c r="R252" s="61"/>
      <c r="S252" s="61"/>
      <c r="T252" s="61"/>
      <c r="U252" s="61"/>
      <c r="V252" s="61"/>
    </row>
    <row r="253" spans="2:22" ht="15" customHeight="1">
      <c r="B253" s="1250" t="str">
        <f t="shared" si="6"/>
        <v/>
      </c>
      <c r="C253" s="526">
        <f>'Og s3a'!C255</f>
        <v>0</v>
      </c>
      <c r="D253" s="527">
        <f>'Og s3a'!F255</f>
        <v>0</v>
      </c>
      <c r="E253" s="492"/>
      <c r="F253" s="933"/>
      <c r="G253" s="492"/>
      <c r="H253" s="945" t="str">
        <f t="shared" si="7"/>
        <v/>
      </c>
      <c r="I253" s="522"/>
      <c r="J253" s="54"/>
      <c r="K253" s="441">
        <f>'Og s3a'!G255</f>
        <v>0</v>
      </c>
      <c r="L253" s="493">
        <f>'Og s3a'!D255</f>
        <v>0</v>
      </c>
      <c r="M253" s="863">
        <f>Import!K253</f>
        <v>0</v>
      </c>
      <c r="N253" s="864">
        <f>Import!L253</f>
        <v>0</v>
      </c>
      <c r="O253" s="61"/>
      <c r="P253" s="61"/>
      <c r="Q253" s="61"/>
      <c r="R253" s="61"/>
      <c r="S253" s="61"/>
      <c r="T253" s="61"/>
      <c r="U253" s="61"/>
      <c r="V253" s="61"/>
    </row>
    <row r="254" spans="2:22" ht="15" customHeight="1">
      <c r="B254" s="1250" t="str">
        <f t="shared" si="6"/>
        <v/>
      </c>
      <c r="C254" s="526">
        <f>'Og s3a'!C256</f>
        <v>0</v>
      </c>
      <c r="D254" s="527">
        <f>'Og s3a'!F256</f>
        <v>0</v>
      </c>
      <c r="E254" s="492"/>
      <c r="F254" s="933"/>
      <c r="G254" s="492"/>
      <c r="H254" s="945" t="str">
        <f t="shared" si="7"/>
        <v/>
      </c>
      <c r="I254" s="522"/>
      <c r="J254" s="54"/>
      <c r="K254" s="441">
        <f>'Og s3a'!G256</f>
        <v>0</v>
      </c>
      <c r="L254" s="493">
        <f>'Og s3a'!D256</f>
        <v>0</v>
      </c>
      <c r="M254" s="863">
        <f>Import!K254</f>
        <v>0</v>
      </c>
      <c r="N254" s="864">
        <f>Import!L254</f>
        <v>0</v>
      </c>
      <c r="O254" s="61"/>
      <c r="P254" s="61"/>
      <c r="Q254" s="61"/>
      <c r="R254" s="61"/>
      <c r="S254" s="61"/>
      <c r="T254" s="61"/>
      <c r="U254" s="61"/>
      <c r="V254" s="61"/>
    </row>
    <row r="255" spans="2:22" ht="15" customHeight="1">
      <c r="B255" s="1250" t="str">
        <f t="shared" si="6"/>
        <v/>
      </c>
      <c r="C255" s="526">
        <f>'Og s3a'!C257</f>
        <v>0</v>
      </c>
      <c r="D255" s="527">
        <f>'Og s3a'!F257</f>
        <v>0</v>
      </c>
      <c r="E255" s="492"/>
      <c r="F255" s="933"/>
      <c r="G255" s="492"/>
      <c r="H255" s="945" t="str">
        <f t="shared" si="7"/>
        <v/>
      </c>
      <c r="I255" s="522"/>
      <c r="J255" s="54"/>
      <c r="K255" s="441">
        <f>'Og s3a'!G257</f>
        <v>0</v>
      </c>
      <c r="L255" s="493">
        <f>'Og s3a'!D257</f>
        <v>0</v>
      </c>
      <c r="M255" s="863">
        <f>Import!K255</f>
        <v>0</v>
      </c>
      <c r="N255" s="864">
        <f>Import!L255</f>
        <v>0</v>
      </c>
      <c r="O255" s="61"/>
      <c r="P255" s="61"/>
      <c r="Q255" s="61"/>
      <c r="R255" s="61"/>
      <c r="S255" s="61"/>
      <c r="T255" s="61"/>
      <c r="U255" s="61"/>
      <c r="V255" s="61"/>
    </row>
    <row r="256" spans="2:22" ht="15" customHeight="1">
      <c r="B256" s="1250" t="str">
        <f t="shared" si="6"/>
        <v/>
      </c>
      <c r="C256" s="526">
        <f>'Og s3a'!C258</f>
        <v>0</v>
      </c>
      <c r="D256" s="527">
        <f>'Og s3a'!F258</f>
        <v>0</v>
      </c>
      <c r="E256" s="492"/>
      <c r="F256" s="933"/>
      <c r="G256" s="492"/>
      <c r="H256" s="945" t="str">
        <f t="shared" si="7"/>
        <v/>
      </c>
      <c r="I256" s="522"/>
      <c r="J256" s="54"/>
      <c r="K256" s="441">
        <f>'Og s3a'!G258</f>
        <v>0</v>
      </c>
      <c r="L256" s="493">
        <f>'Og s3a'!D258</f>
        <v>0</v>
      </c>
      <c r="M256" s="863">
        <f>Import!K256</f>
        <v>0</v>
      </c>
      <c r="N256" s="864">
        <f>Import!L256</f>
        <v>0</v>
      </c>
      <c r="O256" s="61"/>
      <c r="P256" s="61"/>
      <c r="Q256" s="61"/>
      <c r="R256" s="61"/>
      <c r="S256" s="61"/>
      <c r="T256" s="61"/>
      <c r="U256" s="61"/>
      <c r="V256" s="61"/>
    </row>
    <row r="257" spans="2:22" ht="15" customHeight="1">
      <c r="B257" s="1250" t="str">
        <f t="shared" si="6"/>
        <v/>
      </c>
      <c r="C257" s="526">
        <f>'Og s3a'!C259</f>
        <v>0</v>
      </c>
      <c r="D257" s="527">
        <f>'Og s3a'!F259</f>
        <v>0</v>
      </c>
      <c r="E257" s="492"/>
      <c r="F257" s="933"/>
      <c r="G257" s="492"/>
      <c r="H257" s="945" t="str">
        <f t="shared" si="7"/>
        <v/>
      </c>
      <c r="I257" s="522"/>
      <c r="J257" s="54"/>
      <c r="K257" s="441">
        <f>'Og s3a'!G259</f>
        <v>0</v>
      </c>
      <c r="L257" s="493">
        <f>'Og s3a'!D259</f>
        <v>0</v>
      </c>
      <c r="M257" s="863">
        <f>Import!K257</f>
        <v>0</v>
      </c>
      <c r="N257" s="864">
        <f>Import!L257</f>
        <v>0</v>
      </c>
      <c r="O257" s="61"/>
      <c r="P257" s="61"/>
      <c r="Q257" s="61"/>
      <c r="R257" s="61"/>
      <c r="S257" s="61"/>
      <c r="T257" s="61"/>
      <c r="U257" s="61"/>
      <c r="V257" s="61"/>
    </row>
    <row r="258" spans="2:22" ht="15" customHeight="1">
      <c r="B258" s="1250" t="str">
        <f t="shared" si="6"/>
        <v/>
      </c>
      <c r="C258" s="526">
        <f>'Og s3a'!C260</f>
        <v>0</v>
      </c>
      <c r="D258" s="527">
        <f>'Og s3a'!F260</f>
        <v>0</v>
      </c>
      <c r="E258" s="492"/>
      <c r="F258" s="933"/>
      <c r="G258" s="492"/>
      <c r="H258" s="945" t="str">
        <f t="shared" si="7"/>
        <v/>
      </c>
      <c r="I258" s="522"/>
      <c r="J258" s="54"/>
      <c r="K258" s="441">
        <f>'Og s3a'!G260</f>
        <v>0</v>
      </c>
      <c r="L258" s="493">
        <f>'Og s3a'!D260</f>
        <v>0</v>
      </c>
      <c r="M258" s="863">
        <f>Import!K258</f>
        <v>0</v>
      </c>
      <c r="N258" s="864">
        <f>Import!L258</f>
        <v>0</v>
      </c>
      <c r="O258" s="61"/>
      <c r="P258" s="61"/>
      <c r="Q258" s="61"/>
      <c r="R258" s="61"/>
      <c r="S258" s="61"/>
      <c r="T258" s="61"/>
      <c r="U258" s="61"/>
      <c r="V258" s="61"/>
    </row>
    <row r="259" spans="2:22" ht="15" customHeight="1">
      <c r="B259" s="1250" t="str">
        <f t="shared" si="6"/>
        <v/>
      </c>
      <c r="C259" s="526">
        <f>'Og s3a'!C261</f>
        <v>0</v>
      </c>
      <c r="D259" s="527">
        <f>'Og s3a'!F261</f>
        <v>0</v>
      </c>
      <c r="E259" s="492"/>
      <c r="F259" s="933"/>
      <c r="G259" s="492"/>
      <c r="H259" s="945" t="str">
        <f t="shared" si="7"/>
        <v/>
      </c>
      <c r="I259" s="522"/>
      <c r="J259" s="54"/>
      <c r="K259" s="441">
        <f>'Og s3a'!G261</f>
        <v>0</v>
      </c>
      <c r="L259" s="493">
        <f>'Og s3a'!D261</f>
        <v>0</v>
      </c>
      <c r="M259" s="863">
        <f>Import!K259</f>
        <v>0</v>
      </c>
      <c r="N259" s="864">
        <f>Import!L259</f>
        <v>0</v>
      </c>
      <c r="O259" s="61"/>
      <c r="P259" s="61"/>
      <c r="Q259" s="61"/>
      <c r="R259" s="61"/>
      <c r="S259" s="61"/>
      <c r="T259" s="61"/>
      <c r="U259" s="61"/>
      <c r="V259" s="61"/>
    </row>
    <row r="260" spans="2:22" ht="15" customHeight="1">
      <c r="B260" s="1250" t="str">
        <f t="shared" si="6"/>
        <v/>
      </c>
      <c r="C260" s="526">
        <f>'Og s3a'!C262</f>
        <v>0</v>
      </c>
      <c r="D260" s="527">
        <f>'Og s3a'!F262</f>
        <v>0</v>
      </c>
      <c r="E260" s="492"/>
      <c r="F260" s="933"/>
      <c r="G260" s="492"/>
      <c r="H260" s="945" t="str">
        <f t="shared" si="7"/>
        <v/>
      </c>
      <c r="I260" s="522"/>
      <c r="J260" s="54"/>
      <c r="K260" s="441">
        <f>'Og s3a'!G262</f>
        <v>0</v>
      </c>
      <c r="L260" s="493">
        <f>'Og s3a'!D262</f>
        <v>0</v>
      </c>
      <c r="M260" s="863">
        <f>Import!K260</f>
        <v>0</v>
      </c>
      <c r="N260" s="864">
        <f>Import!L260</f>
        <v>0</v>
      </c>
      <c r="O260" s="61"/>
      <c r="P260" s="61"/>
      <c r="Q260" s="61"/>
      <c r="R260" s="61"/>
      <c r="S260" s="61"/>
      <c r="T260" s="61"/>
      <c r="U260" s="61"/>
      <c r="V260" s="61"/>
    </row>
    <row r="261" spans="2:22" ht="15" customHeight="1">
      <c r="B261" s="1250" t="str">
        <f t="shared" ref="B261:B324" si="8">IF(D261&gt;0,"Wypełnione","")</f>
        <v/>
      </c>
      <c r="C261" s="526">
        <f>'Og s3a'!C263</f>
        <v>0</v>
      </c>
      <c r="D261" s="527">
        <f>'Og s3a'!F263</f>
        <v>0</v>
      </c>
      <c r="E261" s="492"/>
      <c r="F261" s="933"/>
      <c r="G261" s="492"/>
      <c r="H261" s="945" t="str">
        <f t="shared" ref="H261:H324" si="9">IF(AND(M261=0,N261=0),"",IF(AND(M261&gt;0,N261=0),M261,IF(AND(M261=0,N261&gt;0),N261,IF(AND(M261&gt;0,N261&gt;0),"Pak. 4 i 5 jednocześnie?"))))</f>
        <v/>
      </c>
      <c r="I261" s="522"/>
      <c r="J261" s="54"/>
      <c r="K261" s="441">
        <f>'Og s3a'!G263</f>
        <v>0</v>
      </c>
      <c r="L261" s="493">
        <f>'Og s3a'!D263</f>
        <v>0</v>
      </c>
      <c r="M261" s="863">
        <f>Import!K261</f>
        <v>0</v>
      </c>
      <c r="N261" s="864">
        <f>Import!L261</f>
        <v>0</v>
      </c>
      <c r="O261" s="61"/>
      <c r="P261" s="61"/>
      <c r="Q261" s="61"/>
      <c r="R261" s="61"/>
      <c r="S261" s="61"/>
      <c r="T261" s="61"/>
      <c r="U261" s="61"/>
      <c r="V261" s="61"/>
    </row>
    <row r="262" spans="2:22" ht="15" customHeight="1">
      <c r="B262" s="1250" t="str">
        <f t="shared" si="8"/>
        <v/>
      </c>
      <c r="C262" s="526">
        <f>'Og s3a'!C264</f>
        <v>0</v>
      </c>
      <c r="D262" s="527">
        <f>'Og s3a'!F264</f>
        <v>0</v>
      </c>
      <c r="E262" s="492"/>
      <c r="F262" s="933"/>
      <c r="G262" s="492"/>
      <c r="H262" s="945" t="str">
        <f t="shared" si="9"/>
        <v/>
      </c>
      <c r="I262" s="522"/>
      <c r="J262" s="54"/>
      <c r="K262" s="441">
        <f>'Og s3a'!G264</f>
        <v>0</v>
      </c>
      <c r="L262" s="493">
        <f>'Og s3a'!D264</f>
        <v>0</v>
      </c>
      <c r="M262" s="863">
        <f>Import!K262</f>
        <v>0</v>
      </c>
      <c r="N262" s="864">
        <f>Import!L262</f>
        <v>0</v>
      </c>
      <c r="O262" s="61"/>
      <c r="P262" s="61"/>
      <c r="Q262" s="61"/>
      <c r="R262" s="61"/>
      <c r="S262" s="61"/>
      <c r="T262" s="61"/>
      <c r="U262" s="61"/>
      <c r="V262" s="61"/>
    </row>
    <row r="263" spans="2:22" ht="15" customHeight="1">
      <c r="B263" s="1250" t="str">
        <f t="shared" si="8"/>
        <v/>
      </c>
      <c r="C263" s="526">
        <f>'Og s3a'!C265</f>
        <v>0</v>
      </c>
      <c r="D263" s="527">
        <f>'Og s3a'!F265</f>
        <v>0</v>
      </c>
      <c r="E263" s="492"/>
      <c r="F263" s="933"/>
      <c r="G263" s="492"/>
      <c r="H263" s="945" t="str">
        <f t="shared" si="9"/>
        <v/>
      </c>
      <c r="I263" s="522"/>
      <c r="J263" s="54"/>
      <c r="K263" s="441">
        <f>'Og s3a'!G265</f>
        <v>0</v>
      </c>
      <c r="L263" s="493">
        <f>'Og s3a'!D265</f>
        <v>0</v>
      </c>
      <c r="M263" s="863">
        <f>Import!K263</f>
        <v>0</v>
      </c>
      <c r="N263" s="864">
        <f>Import!L263</f>
        <v>0</v>
      </c>
      <c r="O263" s="61"/>
      <c r="P263" s="61"/>
      <c r="Q263" s="61"/>
      <c r="R263" s="61"/>
      <c r="S263" s="61"/>
      <c r="T263" s="61"/>
      <c r="U263" s="61"/>
      <c r="V263" s="61"/>
    </row>
    <row r="264" spans="2:22" ht="15" customHeight="1">
      <c r="B264" s="1250" t="str">
        <f t="shared" si="8"/>
        <v/>
      </c>
      <c r="C264" s="526">
        <f>'Og s3a'!C266</f>
        <v>0</v>
      </c>
      <c r="D264" s="527">
        <f>'Og s3a'!F266</f>
        <v>0</v>
      </c>
      <c r="E264" s="492"/>
      <c r="F264" s="933"/>
      <c r="G264" s="492"/>
      <c r="H264" s="945" t="str">
        <f t="shared" si="9"/>
        <v/>
      </c>
      <c r="I264" s="522"/>
      <c r="J264" s="54"/>
      <c r="K264" s="441">
        <f>'Og s3a'!G266</f>
        <v>0</v>
      </c>
      <c r="L264" s="493">
        <f>'Og s3a'!D266</f>
        <v>0</v>
      </c>
      <c r="M264" s="863">
        <f>Import!K264</f>
        <v>0</v>
      </c>
      <c r="N264" s="864">
        <f>Import!L264</f>
        <v>0</v>
      </c>
      <c r="O264" s="61"/>
      <c r="P264" s="61"/>
      <c r="Q264" s="61"/>
      <c r="R264" s="61"/>
      <c r="S264" s="61"/>
      <c r="T264" s="61"/>
      <c r="U264" s="61"/>
      <c r="V264" s="61"/>
    </row>
    <row r="265" spans="2:22" ht="15" customHeight="1">
      <c r="B265" s="1250" t="str">
        <f t="shared" si="8"/>
        <v/>
      </c>
      <c r="C265" s="526">
        <f>'Og s3a'!C267</f>
        <v>0</v>
      </c>
      <c r="D265" s="527">
        <f>'Og s3a'!F267</f>
        <v>0</v>
      </c>
      <c r="E265" s="492"/>
      <c r="F265" s="933"/>
      <c r="G265" s="492"/>
      <c r="H265" s="945" t="str">
        <f t="shared" si="9"/>
        <v/>
      </c>
      <c r="I265" s="522"/>
      <c r="J265" s="54"/>
      <c r="K265" s="441">
        <f>'Og s3a'!G267</f>
        <v>0</v>
      </c>
      <c r="L265" s="493">
        <f>'Og s3a'!D267</f>
        <v>0</v>
      </c>
      <c r="M265" s="863">
        <f>Import!K265</f>
        <v>0</v>
      </c>
      <c r="N265" s="864">
        <f>Import!L265</f>
        <v>0</v>
      </c>
      <c r="O265" s="61"/>
      <c r="P265" s="61"/>
      <c r="Q265" s="61"/>
      <c r="R265" s="61"/>
      <c r="S265" s="61"/>
      <c r="T265" s="61"/>
      <c r="U265" s="61"/>
      <c r="V265" s="61"/>
    </row>
    <row r="266" spans="2:22" ht="15" customHeight="1">
      <c r="B266" s="1250" t="str">
        <f t="shared" si="8"/>
        <v/>
      </c>
      <c r="C266" s="526">
        <f>'Og s3a'!C268</f>
        <v>0</v>
      </c>
      <c r="D266" s="527">
        <f>'Og s3a'!F268</f>
        <v>0</v>
      </c>
      <c r="E266" s="492"/>
      <c r="F266" s="933"/>
      <c r="G266" s="492"/>
      <c r="H266" s="945" t="str">
        <f t="shared" si="9"/>
        <v/>
      </c>
      <c r="I266" s="522"/>
      <c r="J266" s="54"/>
      <c r="K266" s="441">
        <f>'Og s3a'!G268</f>
        <v>0</v>
      </c>
      <c r="L266" s="493">
        <f>'Og s3a'!D268</f>
        <v>0</v>
      </c>
      <c r="M266" s="863">
        <f>Import!K266</f>
        <v>0</v>
      </c>
      <c r="N266" s="864">
        <f>Import!L266</f>
        <v>0</v>
      </c>
      <c r="O266" s="61"/>
      <c r="P266" s="61"/>
      <c r="Q266" s="61"/>
      <c r="R266" s="61"/>
      <c r="S266" s="61"/>
      <c r="T266" s="61"/>
      <c r="U266" s="61"/>
      <c r="V266" s="61"/>
    </row>
    <row r="267" spans="2:22" ht="15" customHeight="1">
      <c r="B267" s="1250" t="str">
        <f t="shared" si="8"/>
        <v/>
      </c>
      <c r="C267" s="526">
        <f>'Og s3a'!C269</f>
        <v>0</v>
      </c>
      <c r="D267" s="527">
        <f>'Og s3a'!F269</f>
        <v>0</v>
      </c>
      <c r="E267" s="492"/>
      <c r="F267" s="933"/>
      <c r="G267" s="492"/>
      <c r="H267" s="945" t="str">
        <f t="shared" si="9"/>
        <v/>
      </c>
      <c r="I267" s="522"/>
      <c r="J267" s="54"/>
      <c r="K267" s="441">
        <f>'Og s3a'!G269</f>
        <v>0</v>
      </c>
      <c r="L267" s="493">
        <f>'Og s3a'!D269</f>
        <v>0</v>
      </c>
      <c r="M267" s="863">
        <f>Import!K267</f>
        <v>0</v>
      </c>
      <c r="N267" s="864">
        <f>Import!L267</f>
        <v>0</v>
      </c>
      <c r="O267" s="61"/>
      <c r="P267" s="61"/>
      <c r="Q267" s="61"/>
      <c r="R267" s="61"/>
      <c r="S267" s="61"/>
      <c r="T267" s="61"/>
      <c r="U267" s="61"/>
      <c r="V267" s="61"/>
    </row>
    <row r="268" spans="2:22" ht="15" customHeight="1">
      <c r="B268" s="1250" t="str">
        <f t="shared" si="8"/>
        <v/>
      </c>
      <c r="C268" s="526">
        <f>'Og s3a'!C270</f>
        <v>0</v>
      </c>
      <c r="D268" s="527">
        <f>'Og s3a'!F270</f>
        <v>0</v>
      </c>
      <c r="E268" s="492"/>
      <c r="F268" s="933"/>
      <c r="G268" s="492"/>
      <c r="H268" s="945" t="str">
        <f t="shared" si="9"/>
        <v/>
      </c>
      <c r="I268" s="522"/>
      <c r="J268" s="54"/>
      <c r="K268" s="441">
        <f>'Og s3a'!G270</f>
        <v>0</v>
      </c>
      <c r="L268" s="493">
        <f>'Og s3a'!D270</f>
        <v>0</v>
      </c>
      <c r="M268" s="863">
        <f>Import!K268</f>
        <v>0</v>
      </c>
      <c r="N268" s="864">
        <f>Import!L268</f>
        <v>0</v>
      </c>
      <c r="O268" s="61"/>
      <c r="P268" s="61"/>
      <c r="Q268" s="61"/>
      <c r="R268" s="61"/>
      <c r="S268" s="61"/>
      <c r="T268" s="61"/>
      <c r="U268" s="61"/>
      <c r="V268" s="61"/>
    </row>
    <row r="269" spans="2:22" ht="15" customHeight="1">
      <c r="B269" s="1250" t="str">
        <f t="shared" si="8"/>
        <v/>
      </c>
      <c r="C269" s="526">
        <f>'Og s3a'!C271</f>
        <v>0</v>
      </c>
      <c r="D269" s="527">
        <f>'Og s3a'!F271</f>
        <v>0</v>
      </c>
      <c r="E269" s="492"/>
      <c r="F269" s="933"/>
      <c r="G269" s="492"/>
      <c r="H269" s="945" t="str">
        <f t="shared" si="9"/>
        <v/>
      </c>
      <c r="I269" s="522"/>
      <c r="J269" s="54"/>
      <c r="K269" s="441">
        <f>'Og s3a'!G271</f>
        <v>0</v>
      </c>
      <c r="L269" s="493">
        <f>'Og s3a'!D271</f>
        <v>0</v>
      </c>
      <c r="M269" s="863">
        <f>Import!K269</f>
        <v>0</v>
      </c>
      <c r="N269" s="864">
        <f>Import!L269</f>
        <v>0</v>
      </c>
      <c r="O269" s="61"/>
      <c r="P269" s="61"/>
      <c r="Q269" s="61"/>
      <c r="R269" s="61"/>
      <c r="S269" s="61"/>
      <c r="T269" s="61"/>
      <c r="U269" s="61"/>
      <c r="V269" s="61"/>
    </row>
    <row r="270" spans="2:22" ht="15" customHeight="1">
      <c r="B270" s="1250" t="str">
        <f t="shared" si="8"/>
        <v/>
      </c>
      <c r="C270" s="526">
        <f>'Og s3a'!C272</f>
        <v>0</v>
      </c>
      <c r="D270" s="527">
        <f>'Og s3a'!F272</f>
        <v>0</v>
      </c>
      <c r="E270" s="492"/>
      <c r="F270" s="933"/>
      <c r="G270" s="492"/>
      <c r="H270" s="945" t="str">
        <f t="shared" si="9"/>
        <v/>
      </c>
      <c r="I270" s="522"/>
      <c r="J270" s="54"/>
      <c r="K270" s="441">
        <f>'Og s3a'!G272</f>
        <v>0</v>
      </c>
      <c r="L270" s="493">
        <f>'Og s3a'!D272</f>
        <v>0</v>
      </c>
      <c r="M270" s="863">
        <f>Import!K270</f>
        <v>0</v>
      </c>
      <c r="N270" s="864">
        <f>Import!L270</f>
        <v>0</v>
      </c>
      <c r="O270" s="61"/>
      <c r="P270" s="61"/>
      <c r="Q270" s="61"/>
      <c r="R270" s="61"/>
      <c r="S270" s="61"/>
      <c r="T270" s="61"/>
      <c r="U270" s="61"/>
      <c r="V270" s="61"/>
    </row>
    <row r="271" spans="2:22" ht="15" customHeight="1">
      <c r="B271" s="1250" t="str">
        <f t="shared" si="8"/>
        <v/>
      </c>
      <c r="C271" s="526">
        <f>'Og s3a'!C273</f>
        <v>0</v>
      </c>
      <c r="D271" s="527">
        <f>'Og s3a'!F273</f>
        <v>0</v>
      </c>
      <c r="E271" s="492"/>
      <c r="F271" s="933"/>
      <c r="G271" s="492"/>
      <c r="H271" s="945" t="str">
        <f t="shared" si="9"/>
        <v/>
      </c>
      <c r="I271" s="522"/>
      <c r="J271" s="54"/>
      <c r="K271" s="441">
        <f>'Og s3a'!G273</f>
        <v>0</v>
      </c>
      <c r="L271" s="493">
        <f>'Og s3a'!D273</f>
        <v>0</v>
      </c>
      <c r="M271" s="863">
        <f>Import!K271</f>
        <v>0</v>
      </c>
      <c r="N271" s="864">
        <f>Import!L271</f>
        <v>0</v>
      </c>
      <c r="O271" s="61"/>
      <c r="P271" s="61"/>
      <c r="Q271" s="61"/>
      <c r="R271" s="61"/>
      <c r="S271" s="61"/>
      <c r="T271" s="61"/>
      <c r="U271" s="61"/>
      <c r="V271" s="61"/>
    </row>
    <row r="272" spans="2:22" ht="15" customHeight="1">
      <c r="B272" s="1250" t="str">
        <f t="shared" si="8"/>
        <v/>
      </c>
      <c r="C272" s="526">
        <f>'Og s3a'!C274</f>
        <v>0</v>
      </c>
      <c r="D272" s="527">
        <f>'Og s3a'!F274</f>
        <v>0</v>
      </c>
      <c r="E272" s="492"/>
      <c r="F272" s="933"/>
      <c r="G272" s="492"/>
      <c r="H272" s="945" t="str">
        <f t="shared" si="9"/>
        <v/>
      </c>
      <c r="I272" s="522"/>
      <c r="J272" s="54"/>
      <c r="K272" s="441">
        <f>'Og s3a'!G274</f>
        <v>0</v>
      </c>
      <c r="L272" s="493">
        <f>'Og s3a'!D274</f>
        <v>0</v>
      </c>
      <c r="M272" s="863">
        <f>Import!K272</f>
        <v>0</v>
      </c>
      <c r="N272" s="864">
        <f>Import!L272</f>
        <v>0</v>
      </c>
      <c r="O272" s="61"/>
      <c r="P272" s="61"/>
      <c r="Q272" s="61"/>
      <c r="R272" s="61"/>
      <c r="S272" s="61"/>
      <c r="T272" s="61"/>
      <c r="U272" s="61"/>
      <c r="V272" s="61"/>
    </row>
    <row r="273" spans="2:22" ht="15" customHeight="1">
      <c r="B273" s="1250" t="str">
        <f t="shared" si="8"/>
        <v/>
      </c>
      <c r="C273" s="526">
        <f>'Og s3a'!C275</f>
        <v>0</v>
      </c>
      <c r="D273" s="527">
        <f>'Og s3a'!F275</f>
        <v>0</v>
      </c>
      <c r="E273" s="492"/>
      <c r="F273" s="933"/>
      <c r="G273" s="492"/>
      <c r="H273" s="945" t="str">
        <f t="shared" si="9"/>
        <v/>
      </c>
      <c r="I273" s="522"/>
      <c r="J273" s="54"/>
      <c r="K273" s="441">
        <f>'Og s3a'!G275</f>
        <v>0</v>
      </c>
      <c r="L273" s="493">
        <f>'Og s3a'!D275</f>
        <v>0</v>
      </c>
      <c r="M273" s="863">
        <f>Import!K273</f>
        <v>0</v>
      </c>
      <c r="N273" s="864">
        <f>Import!L273</f>
        <v>0</v>
      </c>
      <c r="O273" s="61"/>
      <c r="P273" s="61"/>
      <c r="Q273" s="61"/>
      <c r="R273" s="61"/>
      <c r="S273" s="61"/>
      <c r="T273" s="61"/>
      <c r="U273" s="61"/>
      <c r="V273" s="61"/>
    </row>
    <row r="274" spans="2:22" ht="15" customHeight="1">
      <c r="B274" s="1250" t="str">
        <f t="shared" si="8"/>
        <v/>
      </c>
      <c r="C274" s="526">
        <f>'Og s3a'!C276</f>
        <v>0</v>
      </c>
      <c r="D274" s="527">
        <f>'Og s3a'!F276</f>
        <v>0</v>
      </c>
      <c r="E274" s="492"/>
      <c r="F274" s="933"/>
      <c r="G274" s="492"/>
      <c r="H274" s="945" t="str">
        <f t="shared" si="9"/>
        <v/>
      </c>
      <c r="I274" s="522"/>
      <c r="J274" s="54"/>
      <c r="K274" s="441">
        <f>'Og s3a'!G276</f>
        <v>0</v>
      </c>
      <c r="L274" s="493">
        <f>'Og s3a'!D276</f>
        <v>0</v>
      </c>
      <c r="M274" s="863">
        <f>Import!K274</f>
        <v>0</v>
      </c>
      <c r="N274" s="864">
        <f>Import!L274</f>
        <v>0</v>
      </c>
      <c r="O274" s="61"/>
      <c r="P274" s="61"/>
      <c r="Q274" s="61"/>
      <c r="R274" s="61"/>
      <c r="S274" s="61"/>
      <c r="T274" s="61"/>
      <c r="U274" s="61"/>
      <c r="V274" s="61"/>
    </row>
    <row r="275" spans="2:22" ht="15" customHeight="1">
      <c r="B275" s="1250" t="str">
        <f t="shared" si="8"/>
        <v/>
      </c>
      <c r="C275" s="526">
        <f>'Og s3a'!C277</f>
        <v>0</v>
      </c>
      <c r="D275" s="527">
        <f>'Og s3a'!F277</f>
        <v>0</v>
      </c>
      <c r="E275" s="492"/>
      <c r="F275" s="933"/>
      <c r="G275" s="492"/>
      <c r="H275" s="945" t="str">
        <f t="shared" si="9"/>
        <v/>
      </c>
      <c r="I275" s="522"/>
      <c r="J275" s="54"/>
      <c r="K275" s="441">
        <f>'Og s3a'!G277</f>
        <v>0</v>
      </c>
      <c r="L275" s="493">
        <f>'Og s3a'!D277</f>
        <v>0</v>
      </c>
      <c r="M275" s="863">
        <f>Import!K275</f>
        <v>0</v>
      </c>
      <c r="N275" s="864">
        <f>Import!L275</f>
        <v>0</v>
      </c>
      <c r="O275" s="61"/>
      <c r="P275" s="61"/>
      <c r="Q275" s="61"/>
      <c r="R275" s="61"/>
      <c r="S275" s="61"/>
      <c r="T275" s="61"/>
      <c r="U275" s="61"/>
      <c r="V275" s="61"/>
    </row>
    <row r="276" spans="2:22" ht="15" customHeight="1">
      <c r="B276" s="1250" t="str">
        <f t="shared" si="8"/>
        <v/>
      </c>
      <c r="C276" s="526">
        <f>'Og s3a'!C278</f>
        <v>0</v>
      </c>
      <c r="D276" s="527">
        <f>'Og s3a'!F278</f>
        <v>0</v>
      </c>
      <c r="E276" s="492"/>
      <c r="F276" s="933"/>
      <c r="G276" s="492"/>
      <c r="H276" s="945" t="str">
        <f t="shared" si="9"/>
        <v/>
      </c>
      <c r="I276" s="522"/>
      <c r="J276" s="54"/>
      <c r="K276" s="441">
        <f>'Og s3a'!G278</f>
        <v>0</v>
      </c>
      <c r="L276" s="493">
        <f>'Og s3a'!D278</f>
        <v>0</v>
      </c>
      <c r="M276" s="863">
        <f>Import!K276</f>
        <v>0</v>
      </c>
      <c r="N276" s="864">
        <f>Import!L276</f>
        <v>0</v>
      </c>
      <c r="O276" s="61"/>
      <c r="P276" s="61"/>
      <c r="Q276" s="61"/>
      <c r="R276" s="61"/>
      <c r="S276" s="61"/>
      <c r="T276" s="61"/>
      <c r="U276" s="61"/>
      <c r="V276" s="61"/>
    </row>
    <row r="277" spans="2:22" ht="15" customHeight="1">
      <c r="B277" s="1250" t="str">
        <f t="shared" si="8"/>
        <v/>
      </c>
      <c r="C277" s="526">
        <f>'Og s3a'!C279</f>
        <v>0</v>
      </c>
      <c r="D277" s="527">
        <f>'Og s3a'!F279</f>
        <v>0</v>
      </c>
      <c r="E277" s="492"/>
      <c r="F277" s="933"/>
      <c r="G277" s="492"/>
      <c r="H277" s="945" t="str">
        <f t="shared" si="9"/>
        <v/>
      </c>
      <c r="I277" s="522"/>
      <c r="J277" s="54"/>
      <c r="K277" s="441">
        <f>'Og s3a'!G279</f>
        <v>0</v>
      </c>
      <c r="L277" s="493">
        <f>'Og s3a'!D279</f>
        <v>0</v>
      </c>
      <c r="M277" s="863">
        <f>Import!K277</f>
        <v>0</v>
      </c>
      <c r="N277" s="864">
        <f>Import!L277</f>
        <v>0</v>
      </c>
      <c r="O277" s="61"/>
      <c r="P277" s="61"/>
      <c r="Q277" s="61"/>
      <c r="R277" s="61"/>
      <c r="S277" s="61"/>
      <c r="T277" s="61"/>
      <c r="U277" s="61"/>
      <c r="V277" s="61"/>
    </row>
    <row r="278" spans="2:22" ht="15" customHeight="1">
      <c r="B278" s="1250" t="str">
        <f t="shared" si="8"/>
        <v/>
      </c>
      <c r="C278" s="526">
        <f>'Og s3a'!C280</f>
        <v>0</v>
      </c>
      <c r="D278" s="527">
        <f>'Og s3a'!F280</f>
        <v>0</v>
      </c>
      <c r="E278" s="492"/>
      <c r="F278" s="933"/>
      <c r="G278" s="492"/>
      <c r="H278" s="945" t="str">
        <f t="shared" si="9"/>
        <v/>
      </c>
      <c r="I278" s="522"/>
      <c r="J278" s="54"/>
      <c r="K278" s="441">
        <f>'Og s3a'!G280</f>
        <v>0</v>
      </c>
      <c r="L278" s="493">
        <f>'Og s3a'!D280</f>
        <v>0</v>
      </c>
      <c r="M278" s="863">
        <f>Import!K278</f>
        <v>0</v>
      </c>
      <c r="N278" s="864">
        <f>Import!L278</f>
        <v>0</v>
      </c>
      <c r="O278" s="61"/>
      <c r="P278" s="61"/>
      <c r="Q278" s="61"/>
      <c r="R278" s="61"/>
      <c r="S278" s="61"/>
      <c r="T278" s="61"/>
      <c r="U278" s="61"/>
      <c r="V278" s="61"/>
    </row>
    <row r="279" spans="2:22" ht="15" customHeight="1">
      <c r="B279" s="1250" t="str">
        <f t="shared" si="8"/>
        <v/>
      </c>
      <c r="C279" s="526">
        <f>'Og s3a'!C281</f>
        <v>0</v>
      </c>
      <c r="D279" s="527">
        <f>'Og s3a'!F281</f>
        <v>0</v>
      </c>
      <c r="E279" s="492"/>
      <c r="F279" s="933"/>
      <c r="G279" s="492"/>
      <c r="H279" s="945" t="str">
        <f t="shared" si="9"/>
        <v/>
      </c>
      <c r="I279" s="522"/>
      <c r="J279" s="54"/>
      <c r="K279" s="441">
        <f>'Og s3a'!G281</f>
        <v>0</v>
      </c>
      <c r="L279" s="493">
        <f>'Og s3a'!D281</f>
        <v>0</v>
      </c>
      <c r="M279" s="863">
        <f>Import!K279</f>
        <v>0</v>
      </c>
      <c r="N279" s="864">
        <f>Import!L279</f>
        <v>0</v>
      </c>
      <c r="O279" s="61"/>
      <c r="P279" s="61"/>
      <c r="Q279" s="61"/>
      <c r="R279" s="61"/>
      <c r="S279" s="61"/>
      <c r="T279" s="61"/>
      <c r="U279" s="61"/>
      <c r="V279" s="61"/>
    </row>
    <row r="280" spans="2:22" ht="15" customHeight="1">
      <c r="B280" s="1250" t="str">
        <f t="shared" si="8"/>
        <v/>
      </c>
      <c r="C280" s="526">
        <f>'Og s3a'!C282</f>
        <v>0</v>
      </c>
      <c r="D280" s="527">
        <f>'Og s3a'!F282</f>
        <v>0</v>
      </c>
      <c r="E280" s="492"/>
      <c r="F280" s="933"/>
      <c r="G280" s="492"/>
      <c r="H280" s="945" t="str">
        <f t="shared" si="9"/>
        <v/>
      </c>
      <c r="I280" s="522"/>
      <c r="J280" s="54"/>
      <c r="K280" s="441">
        <f>'Og s3a'!G282</f>
        <v>0</v>
      </c>
      <c r="L280" s="493">
        <f>'Og s3a'!D282</f>
        <v>0</v>
      </c>
      <c r="M280" s="863">
        <f>Import!K280</f>
        <v>0</v>
      </c>
      <c r="N280" s="864">
        <f>Import!L280</f>
        <v>0</v>
      </c>
      <c r="O280" s="61"/>
      <c r="P280" s="61"/>
      <c r="Q280" s="61"/>
      <c r="R280" s="61"/>
      <c r="S280" s="61"/>
      <c r="T280" s="61"/>
      <c r="U280" s="61"/>
      <c r="V280" s="61"/>
    </row>
    <row r="281" spans="2:22" ht="15" customHeight="1">
      <c r="B281" s="1250" t="str">
        <f t="shared" si="8"/>
        <v/>
      </c>
      <c r="C281" s="526">
        <f>'Og s3a'!C283</f>
        <v>0</v>
      </c>
      <c r="D281" s="527">
        <f>'Og s3a'!F283</f>
        <v>0</v>
      </c>
      <c r="E281" s="492"/>
      <c r="F281" s="933"/>
      <c r="G281" s="492"/>
      <c r="H281" s="945" t="str">
        <f t="shared" si="9"/>
        <v/>
      </c>
      <c r="I281" s="522"/>
      <c r="J281" s="54"/>
      <c r="K281" s="441">
        <f>'Og s3a'!G283</f>
        <v>0</v>
      </c>
      <c r="L281" s="493">
        <f>'Og s3a'!D283</f>
        <v>0</v>
      </c>
      <c r="M281" s="863">
        <f>Import!K281</f>
        <v>0</v>
      </c>
      <c r="N281" s="864">
        <f>Import!L281</f>
        <v>0</v>
      </c>
      <c r="O281" s="61"/>
      <c r="P281" s="61"/>
      <c r="Q281" s="61"/>
      <c r="R281" s="61"/>
      <c r="S281" s="61"/>
      <c r="T281" s="61"/>
      <c r="U281" s="61"/>
      <c r="V281" s="61"/>
    </row>
    <row r="282" spans="2:22" ht="15" customHeight="1">
      <c r="B282" s="1250" t="str">
        <f t="shared" si="8"/>
        <v/>
      </c>
      <c r="C282" s="526">
        <f>'Og s3a'!C284</f>
        <v>0</v>
      </c>
      <c r="D282" s="527">
        <f>'Og s3a'!F284</f>
        <v>0</v>
      </c>
      <c r="E282" s="492"/>
      <c r="F282" s="933"/>
      <c r="G282" s="492"/>
      <c r="H282" s="945" t="str">
        <f t="shared" si="9"/>
        <v/>
      </c>
      <c r="I282" s="522"/>
      <c r="J282" s="54"/>
      <c r="K282" s="441">
        <f>'Og s3a'!G284</f>
        <v>0</v>
      </c>
      <c r="L282" s="493">
        <f>'Og s3a'!D284</f>
        <v>0</v>
      </c>
      <c r="M282" s="863">
        <f>Import!K282</f>
        <v>0</v>
      </c>
      <c r="N282" s="864">
        <f>Import!L282</f>
        <v>0</v>
      </c>
      <c r="O282" s="61"/>
      <c r="P282" s="61"/>
      <c r="Q282" s="61"/>
      <c r="R282" s="61"/>
      <c r="S282" s="61"/>
      <c r="T282" s="61"/>
      <c r="U282" s="61"/>
      <c r="V282" s="61"/>
    </row>
    <row r="283" spans="2:22" ht="15" customHeight="1">
      <c r="B283" s="1250" t="str">
        <f t="shared" si="8"/>
        <v/>
      </c>
      <c r="C283" s="526">
        <f>'Og s3a'!C285</f>
        <v>0</v>
      </c>
      <c r="D283" s="527">
        <f>'Og s3a'!F285</f>
        <v>0</v>
      </c>
      <c r="E283" s="492"/>
      <c r="F283" s="933"/>
      <c r="G283" s="492"/>
      <c r="H283" s="945" t="str">
        <f t="shared" si="9"/>
        <v/>
      </c>
      <c r="I283" s="522"/>
      <c r="J283" s="54"/>
      <c r="K283" s="441">
        <f>'Og s3a'!G285</f>
        <v>0</v>
      </c>
      <c r="L283" s="493">
        <f>'Og s3a'!D285</f>
        <v>0</v>
      </c>
      <c r="M283" s="863">
        <f>Import!K283</f>
        <v>0</v>
      </c>
      <c r="N283" s="864">
        <f>Import!L283</f>
        <v>0</v>
      </c>
      <c r="O283" s="61"/>
      <c r="P283" s="61"/>
      <c r="Q283" s="61"/>
      <c r="R283" s="61"/>
      <c r="S283" s="61"/>
      <c r="T283" s="61"/>
      <c r="U283" s="61"/>
      <c r="V283" s="61"/>
    </row>
    <row r="284" spans="2:22" ht="15" customHeight="1">
      <c r="B284" s="1250" t="str">
        <f t="shared" si="8"/>
        <v/>
      </c>
      <c r="C284" s="526">
        <f>'Og s3a'!C286</f>
        <v>0</v>
      </c>
      <c r="D284" s="527">
        <f>'Og s3a'!F286</f>
        <v>0</v>
      </c>
      <c r="E284" s="492"/>
      <c r="F284" s="933"/>
      <c r="G284" s="492"/>
      <c r="H284" s="945" t="str">
        <f t="shared" si="9"/>
        <v/>
      </c>
      <c r="I284" s="522"/>
      <c r="J284" s="54"/>
      <c r="K284" s="441">
        <f>'Og s3a'!G286</f>
        <v>0</v>
      </c>
      <c r="L284" s="493">
        <f>'Og s3a'!D286</f>
        <v>0</v>
      </c>
      <c r="M284" s="863">
        <f>Import!K284</f>
        <v>0</v>
      </c>
      <c r="N284" s="864">
        <f>Import!L284</f>
        <v>0</v>
      </c>
      <c r="O284" s="61"/>
      <c r="P284" s="61"/>
      <c r="Q284" s="61"/>
      <c r="R284" s="61"/>
      <c r="S284" s="61"/>
      <c r="T284" s="61"/>
      <c r="U284" s="61"/>
      <c r="V284" s="61"/>
    </row>
    <row r="285" spans="2:22" ht="15" customHeight="1">
      <c r="B285" s="1250" t="str">
        <f t="shared" si="8"/>
        <v/>
      </c>
      <c r="C285" s="526">
        <f>'Og s3a'!C287</f>
        <v>0</v>
      </c>
      <c r="D285" s="527">
        <f>'Og s3a'!F287</f>
        <v>0</v>
      </c>
      <c r="E285" s="492"/>
      <c r="F285" s="933"/>
      <c r="G285" s="492"/>
      <c r="H285" s="945" t="str">
        <f t="shared" si="9"/>
        <v/>
      </c>
      <c r="I285" s="522"/>
      <c r="J285" s="54"/>
      <c r="K285" s="441">
        <f>'Og s3a'!G287</f>
        <v>0</v>
      </c>
      <c r="L285" s="493">
        <f>'Og s3a'!D287</f>
        <v>0</v>
      </c>
      <c r="M285" s="863">
        <f>Import!K285</f>
        <v>0</v>
      </c>
      <c r="N285" s="864">
        <f>Import!L285</f>
        <v>0</v>
      </c>
      <c r="O285" s="61"/>
      <c r="P285" s="61"/>
      <c r="Q285" s="61"/>
      <c r="R285" s="61"/>
      <c r="S285" s="61"/>
      <c r="T285" s="61"/>
      <c r="U285" s="61"/>
      <c r="V285" s="61"/>
    </row>
    <row r="286" spans="2:22" ht="15" customHeight="1">
      <c r="B286" s="1250" t="str">
        <f t="shared" si="8"/>
        <v/>
      </c>
      <c r="C286" s="526">
        <f>'Og s3a'!C288</f>
        <v>0</v>
      </c>
      <c r="D286" s="527">
        <f>'Og s3a'!F288</f>
        <v>0</v>
      </c>
      <c r="E286" s="492"/>
      <c r="F286" s="933"/>
      <c r="G286" s="492"/>
      <c r="H286" s="945" t="str">
        <f t="shared" si="9"/>
        <v/>
      </c>
      <c r="I286" s="522"/>
      <c r="J286" s="54"/>
      <c r="K286" s="441">
        <f>'Og s3a'!G288</f>
        <v>0</v>
      </c>
      <c r="L286" s="493">
        <f>'Og s3a'!D288</f>
        <v>0</v>
      </c>
      <c r="M286" s="863">
        <f>Import!K286</f>
        <v>0</v>
      </c>
      <c r="N286" s="864">
        <f>Import!L286</f>
        <v>0</v>
      </c>
      <c r="O286" s="61"/>
      <c r="P286" s="61"/>
      <c r="Q286" s="61"/>
      <c r="R286" s="61"/>
      <c r="S286" s="61"/>
      <c r="T286" s="61"/>
      <c r="U286" s="61"/>
      <c r="V286" s="61"/>
    </row>
    <row r="287" spans="2:22" ht="15" customHeight="1">
      <c r="B287" s="1250" t="str">
        <f t="shared" si="8"/>
        <v/>
      </c>
      <c r="C287" s="526">
        <f>'Og s3a'!C289</f>
        <v>0</v>
      </c>
      <c r="D287" s="527">
        <f>'Og s3a'!F289</f>
        <v>0</v>
      </c>
      <c r="E287" s="492"/>
      <c r="F287" s="933"/>
      <c r="G287" s="492"/>
      <c r="H287" s="945" t="str">
        <f t="shared" si="9"/>
        <v/>
      </c>
      <c r="I287" s="522"/>
      <c r="J287" s="54"/>
      <c r="K287" s="441">
        <f>'Og s3a'!G289</f>
        <v>0</v>
      </c>
      <c r="L287" s="493">
        <f>'Og s3a'!D289</f>
        <v>0</v>
      </c>
      <c r="M287" s="863">
        <f>Import!K287</f>
        <v>0</v>
      </c>
      <c r="N287" s="864">
        <f>Import!L287</f>
        <v>0</v>
      </c>
      <c r="O287" s="61"/>
      <c r="P287" s="61"/>
      <c r="Q287" s="61"/>
      <c r="R287" s="61"/>
      <c r="S287" s="61"/>
      <c r="T287" s="61"/>
      <c r="U287" s="61"/>
      <c r="V287" s="61"/>
    </row>
    <row r="288" spans="2:22" ht="15" customHeight="1">
      <c r="B288" s="1250" t="str">
        <f t="shared" si="8"/>
        <v/>
      </c>
      <c r="C288" s="526">
        <f>'Og s3a'!C290</f>
        <v>0</v>
      </c>
      <c r="D288" s="527">
        <f>'Og s3a'!F290</f>
        <v>0</v>
      </c>
      <c r="E288" s="492"/>
      <c r="F288" s="933"/>
      <c r="G288" s="492"/>
      <c r="H288" s="945" t="str">
        <f t="shared" si="9"/>
        <v/>
      </c>
      <c r="I288" s="522"/>
      <c r="J288" s="54"/>
      <c r="K288" s="441">
        <f>'Og s3a'!G290</f>
        <v>0</v>
      </c>
      <c r="L288" s="493">
        <f>'Og s3a'!D290</f>
        <v>0</v>
      </c>
      <c r="M288" s="863">
        <f>Import!K288</f>
        <v>0</v>
      </c>
      <c r="N288" s="864">
        <f>Import!L288</f>
        <v>0</v>
      </c>
      <c r="O288" s="61"/>
      <c r="P288" s="61"/>
      <c r="Q288" s="61"/>
      <c r="R288" s="61"/>
      <c r="S288" s="61"/>
      <c r="T288" s="61"/>
      <c r="U288" s="61"/>
      <c r="V288" s="61"/>
    </row>
    <row r="289" spans="2:22" ht="15" customHeight="1">
      <c r="B289" s="1250" t="str">
        <f t="shared" si="8"/>
        <v/>
      </c>
      <c r="C289" s="526">
        <f>'Og s3a'!C291</f>
        <v>0</v>
      </c>
      <c r="D289" s="527">
        <f>'Og s3a'!F291</f>
        <v>0</v>
      </c>
      <c r="E289" s="492"/>
      <c r="F289" s="933"/>
      <c r="G289" s="492"/>
      <c r="H289" s="945" t="str">
        <f t="shared" si="9"/>
        <v/>
      </c>
      <c r="I289" s="522"/>
      <c r="J289" s="54"/>
      <c r="K289" s="441">
        <f>'Og s3a'!G291</f>
        <v>0</v>
      </c>
      <c r="L289" s="493">
        <f>'Og s3a'!D291</f>
        <v>0</v>
      </c>
      <c r="M289" s="863">
        <f>Import!K289</f>
        <v>0</v>
      </c>
      <c r="N289" s="864">
        <f>Import!L289</f>
        <v>0</v>
      </c>
      <c r="O289" s="61"/>
      <c r="P289" s="61"/>
      <c r="Q289" s="61"/>
      <c r="R289" s="61"/>
      <c r="S289" s="61"/>
      <c r="T289" s="61"/>
      <c r="U289" s="61"/>
      <c r="V289" s="61"/>
    </row>
    <row r="290" spans="2:22" ht="15" customHeight="1">
      <c r="B290" s="1250" t="str">
        <f t="shared" si="8"/>
        <v/>
      </c>
      <c r="C290" s="526">
        <f>'Og s3a'!C292</f>
        <v>0</v>
      </c>
      <c r="D290" s="527">
        <f>'Og s3a'!F292</f>
        <v>0</v>
      </c>
      <c r="E290" s="492"/>
      <c r="F290" s="933"/>
      <c r="G290" s="492"/>
      <c r="H290" s="945" t="str">
        <f t="shared" si="9"/>
        <v/>
      </c>
      <c r="I290" s="522"/>
      <c r="J290" s="54"/>
      <c r="K290" s="441">
        <f>'Og s3a'!G292</f>
        <v>0</v>
      </c>
      <c r="L290" s="493">
        <f>'Og s3a'!D292</f>
        <v>0</v>
      </c>
      <c r="M290" s="863">
        <f>Import!K290</f>
        <v>0</v>
      </c>
      <c r="N290" s="864">
        <f>Import!L290</f>
        <v>0</v>
      </c>
      <c r="O290" s="61"/>
      <c r="P290" s="61"/>
      <c r="Q290" s="61"/>
      <c r="R290" s="61"/>
      <c r="S290" s="61"/>
      <c r="T290" s="61"/>
      <c r="U290" s="61"/>
      <c r="V290" s="61"/>
    </row>
    <row r="291" spans="2:22" ht="15" customHeight="1">
      <c r="B291" s="1250" t="str">
        <f t="shared" si="8"/>
        <v/>
      </c>
      <c r="C291" s="526">
        <f>'Og s3a'!C293</f>
        <v>0</v>
      </c>
      <c r="D291" s="527">
        <f>'Og s3a'!F293</f>
        <v>0</v>
      </c>
      <c r="E291" s="492"/>
      <c r="F291" s="933"/>
      <c r="G291" s="492"/>
      <c r="H291" s="945" t="str">
        <f t="shared" si="9"/>
        <v/>
      </c>
      <c r="I291" s="522"/>
      <c r="J291" s="54"/>
      <c r="K291" s="441">
        <f>'Og s3a'!G293</f>
        <v>0</v>
      </c>
      <c r="L291" s="493">
        <f>'Og s3a'!D293</f>
        <v>0</v>
      </c>
      <c r="M291" s="863">
        <f>Import!K291</f>
        <v>0</v>
      </c>
      <c r="N291" s="864">
        <f>Import!L291</f>
        <v>0</v>
      </c>
      <c r="O291" s="61"/>
      <c r="P291" s="61"/>
      <c r="Q291" s="61"/>
      <c r="R291" s="61"/>
      <c r="S291" s="61"/>
      <c r="T291" s="61"/>
      <c r="U291" s="61"/>
      <c r="V291" s="61"/>
    </row>
    <row r="292" spans="2:22" ht="15" customHeight="1">
      <c r="B292" s="1250" t="str">
        <f t="shared" si="8"/>
        <v/>
      </c>
      <c r="C292" s="526">
        <f>'Og s3a'!C294</f>
        <v>0</v>
      </c>
      <c r="D292" s="527">
        <f>'Og s3a'!F294</f>
        <v>0</v>
      </c>
      <c r="E292" s="492"/>
      <c r="F292" s="933"/>
      <c r="G292" s="492"/>
      <c r="H292" s="945" t="str">
        <f t="shared" si="9"/>
        <v/>
      </c>
      <c r="I292" s="522"/>
      <c r="J292" s="54"/>
      <c r="K292" s="441">
        <f>'Og s3a'!G294</f>
        <v>0</v>
      </c>
      <c r="L292" s="493">
        <f>'Og s3a'!D294</f>
        <v>0</v>
      </c>
      <c r="M292" s="863">
        <f>Import!K292</f>
        <v>0</v>
      </c>
      <c r="N292" s="864">
        <f>Import!L292</f>
        <v>0</v>
      </c>
      <c r="O292" s="61"/>
      <c r="P292" s="61"/>
      <c r="Q292" s="61"/>
      <c r="R292" s="61"/>
      <c r="S292" s="61"/>
      <c r="T292" s="61"/>
      <c r="U292" s="61"/>
      <c r="V292" s="61"/>
    </row>
    <row r="293" spans="2:22" ht="15" customHeight="1">
      <c r="B293" s="1250" t="str">
        <f t="shared" si="8"/>
        <v/>
      </c>
      <c r="C293" s="526">
        <f>'Og s3a'!C295</f>
        <v>0</v>
      </c>
      <c r="D293" s="527">
        <f>'Og s3a'!F295</f>
        <v>0</v>
      </c>
      <c r="E293" s="492"/>
      <c r="F293" s="933"/>
      <c r="G293" s="492"/>
      <c r="H293" s="945" t="str">
        <f t="shared" si="9"/>
        <v/>
      </c>
      <c r="I293" s="522"/>
      <c r="J293" s="54"/>
      <c r="K293" s="441">
        <f>'Og s3a'!G295</f>
        <v>0</v>
      </c>
      <c r="L293" s="493">
        <f>'Og s3a'!D295</f>
        <v>0</v>
      </c>
      <c r="M293" s="863">
        <f>Import!K293</f>
        <v>0</v>
      </c>
      <c r="N293" s="864">
        <f>Import!L293</f>
        <v>0</v>
      </c>
      <c r="O293" s="61"/>
      <c r="P293" s="61"/>
      <c r="Q293" s="61"/>
      <c r="R293" s="61"/>
      <c r="S293" s="61"/>
      <c r="T293" s="61"/>
      <c r="U293" s="61"/>
      <c r="V293" s="61"/>
    </row>
    <row r="294" spans="2:22" ht="15" customHeight="1">
      <c r="B294" s="1250" t="str">
        <f t="shared" si="8"/>
        <v/>
      </c>
      <c r="C294" s="526">
        <f>'Og s3a'!C296</f>
        <v>0</v>
      </c>
      <c r="D294" s="527">
        <f>'Og s3a'!F296</f>
        <v>0</v>
      </c>
      <c r="E294" s="492"/>
      <c r="F294" s="933"/>
      <c r="G294" s="492"/>
      <c r="H294" s="945" t="str">
        <f t="shared" si="9"/>
        <v/>
      </c>
      <c r="I294" s="522"/>
      <c r="J294" s="54"/>
      <c r="K294" s="441">
        <f>'Og s3a'!G296</f>
        <v>0</v>
      </c>
      <c r="L294" s="493">
        <f>'Og s3a'!D296</f>
        <v>0</v>
      </c>
      <c r="M294" s="863">
        <f>Import!K294</f>
        <v>0</v>
      </c>
      <c r="N294" s="864">
        <f>Import!L294</f>
        <v>0</v>
      </c>
      <c r="O294" s="61"/>
      <c r="P294" s="61"/>
      <c r="Q294" s="61"/>
      <c r="R294" s="61"/>
      <c r="S294" s="61"/>
      <c r="T294" s="61"/>
      <c r="U294" s="61"/>
      <c r="V294" s="61"/>
    </row>
    <row r="295" spans="2:22" ht="15" customHeight="1">
      <c r="B295" s="1250" t="str">
        <f t="shared" si="8"/>
        <v/>
      </c>
      <c r="C295" s="526">
        <f>'Og s3a'!C297</f>
        <v>0</v>
      </c>
      <c r="D295" s="527">
        <f>'Og s3a'!F297</f>
        <v>0</v>
      </c>
      <c r="E295" s="492"/>
      <c r="F295" s="933"/>
      <c r="G295" s="492"/>
      <c r="H295" s="945" t="str">
        <f t="shared" si="9"/>
        <v/>
      </c>
      <c r="I295" s="522"/>
      <c r="J295" s="54"/>
      <c r="K295" s="441">
        <f>'Og s3a'!G297</f>
        <v>0</v>
      </c>
      <c r="L295" s="493">
        <f>'Og s3a'!D297</f>
        <v>0</v>
      </c>
      <c r="M295" s="863">
        <f>Import!K295</f>
        <v>0</v>
      </c>
      <c r="N295" s="864">
        <f>Import!L295</f>
        <v>0</v>
      </c>
      <c r="O295" s="61"/>
      <c r="P295" s="61"/>
      <c r="Q295" s="61"/>
      <c r="R295" s="61"/>
      <c r="S295" s="61"/>
      <c r="T295" s="61"/>
      <c r="U295" s="61"/>
      <c r="V295" s="61"/>
    </row>
    <row r="296" spans="2:22" ht="15" customHeight="1">
      <c r="B296" s="1250" t="str">
        <f t="shared" si="8"/>
        <v/>
      </c>
      <c r="C296" s="526">
        <f>'Og s3a'!C298</f>
        <v>0</v>
      </c>
      <c r="D296" s="527">
        <f>'Og s3a'!F298</f>
        <v>0</v>
      </c>
      <c r="E296" s="492"/>
      <c r="F296" s="933"/>
      <c r="G296" s="492"/>
      <c r="H296" s="945" t="str">
        <f t="shared" si="9"/>
        <v/>
      </c>
      <c r="I296" s="522"/>
      <c r="J296" s="54"/>
      <c r="K296" s="441">
        <f>'Og s3a'!G298</f>
        <v>0</v>
      </c>
      <c r="L296" s="493">
        <f>'Og s3a'!D298</f>
        <v>0</v>
      </c>
      <c r="M296" s="863">
        <f>Import!K296</f>
        <v>0</v>
      </c>
      <c r="N296" s="864">
        <f>Import!L296</f>
        <v>0</v>
      </c>
      <c r="O296" s="61"/>
      <c r="P296" s="61"/>
      <c r="Q296" s="61"/>
      <c r="R296" s="61"/>
      <c r="S296" s="61"/>
      <c r="T296" s="61"/>
      <c r="U296" s="61"/>
      <c r="V296" s="61"/>
    </row>
    <row r="297" spans="2:22" ht="15" customHeight="1">
      <c r="B297" s="1250" t="str">
        <f t="shared" si="8"/>
        <v/>
      </c>
      <c r="C297" s="526">
        <f>'Og s3a'!C299</f>
        <v>0</v>
      </c>
      <c r="D297" s="527">
        <f>'Og s3a'!F299</f>
        <v>0</v>
      </c>
      <c r="E297" s="492"/>
      <c r="F297" s="933"/>
      <c r="G297" s="492"/>
      <c r="H297" s="945" t="str">
        <f t="shared" si="9"/>
        <v/>
      </c>
      <c r="I297" s="522"/>
      <c r="J297" s="54"/>
      <c r="K297" s="441">
        <f>'Og s3a'!G299</f>
        <v>0</v>
      </c>
      <c r="L297" s="493">
        <f>'Og s3a'!D299</f>
        <v>0</v>
      </c>
      <c r="M297" s="863">
        <f>Import!K297</f>
        <v>0</v>
      </c>
      <c r="N297" s="864">
        <f>Import!L297</f>
        <v>0</v>
      </c>
      <c r="O297" s="61"/>
      <c r="P297" s="61"/>
      <c r="Q297" s="61"/>
      <c r="R297" s="61"/>
      <c r="S297" s="61"/>
      <c r="T297" s="61"/>
      <c r="U297" s="61"/>
      <c r="V297" s="61"/>
    </row>
    <row r="298" spans="2:22" ht="15" customHeight="1">
      <c r="B298" s="1250" t="str">
        <f t="shared" si="8"/>
        <v/>
      </c>
      <c r="C298" s="526">
        <f>'Og s3a'!C300</f>
        <v>0</v>
      </c>
      <c r="D298" s="527">
        <f>'Og s3a'!F300</f>
        <v>0</v>
      </c>
      <c r="E298" s="492"/>
      <c r="F298" s="933"/>
      <c r="G298" s="492"/>
      <c r="H298" s="945" t="str">
        <f t="shared" si="9"/>
        <v/>
      </c>
      <c r="I298" s="522"/>
      <c r="J298" s="54"/>
      <c r="K298" s="441">
        <f>'Og s3a'!G300</f>
        <v>0</v>
      </c>
      <c r="L298" s="493">
        <f>'Og s3a'!D300</f>
        <v>0</v>
      </c>
      <c r="M298" s="863">
        <f>Import!K298</f>
        <v>0</v>
      </c>
      <c r="N298" s="864">
        <f>Import!L298</f>
        <v>0</v>
      </c>
      <c r="O298" s="61"/>
      <c r="P298" s="61"/>
      <c r="Q298" s="61"/>
      <c r="R298" s="61"/>
      <c r="S298" s="61"/>
      <c r="T298" s="61"/>
      <c r="U298" s="61"/>
      <c r="V298" s="61"/>
    </row>
    <row r="299" spans="2:22" ht="15" customHeight="1">
      <c r="B299" s="1250" t="str">
        <f t="shared" si="8"/>
        <v/>
      </c>
      <c r="C299" s="526">
        <f>'Og s3a'!C301</f>
        <v>0</v>
      </c>
      <c r="D299" s="527">
        <f>'Og s3a'!F301</f>
        <v>0</v>
      </c>
      <c r="E299" s="492"/>
      <c r="F299" s="933"/>
      <c r="G299" s="492"/>
      <c r="H299" s="945" t="str">
        <f t="shared" si="9"/>
        <v/>
      </c>
      <c r="I299" s="522"/>
      <c r="J299" s="54"/>
      <c r="K299" s="441">
        <f>'Og s3a'!G301</f>
        <v>0</v>
      </c>
      <c r="L299" s="493">
        <f>'Og s3a'!D301</f>
        <v>0</v>
      </c>
      <c r="M299" s="863">
        <f>Import!K299</f>
        <v>0</v>
      </c>
      <c r="N299" s="864">
        <f>Import!L299</f>
        <v>0</v>
      </c>
      <c r="O299" s="61"/>
      <c r="P299" s="61"/>
      <c r="Q299" s="61"/>
      <c r="R299" s="61"/>
      <c r="S299" s="61"/>
      <c r="T299" s="61"/>
      <c r="U299" s="61"/>
      <c r="V299" s="61"/>
    </row>
    <row r="300" spans="2:22" ht="15" customHeight="1">
      <c r="B300" s="1250" t="str">
        <f t="shared" si="8"/>
        <v/>
      </c>
      <c r="C300" s="526">
        <f>'Og s3a'!C302</f>
        <v>0</v>
      </c>
      <c r="D300" s="527">
        <f>'Og s3a'!F302</f>
        <v>0</v>
      </c>
      <c r="E300" s="492"/>
      <c r="F300" s="933"/>
      <c r="G300" s="492"/>
      <c r="H300" s="945" t="str">
        <f t="shared" si="9"/>
        <v/>
      </c>
      <c r="I300" s="522"/>
      <c r="J300" s="54"/>
      <c r="K300" s="441">
        <f>'Og s3a'!G302</f>
        <v>0</v>
      </c>
      <c r="L300" s="493">
        <f>'Og s3a'!D302</f>
        <v>0</v>
      </c>
      <c r="M300" s="863">
        <f>Import!K300</f>
        <v>0</v>
      </c>
      <c r="N300" s="864">
        <f>Import!L300</f>
        <v>0</v>
      </c>
      <c r="O300" s="61"/>
      <c r="P300" s="61"/>
      <c r="Q300" s="61"/>
      <c r="R300" s="61"/>
      <c r="S300" s="61"/>
      <c r="T300" s="61"/>
      <c r="U300" s="61"/>
      <c r="V300" s="61"/>
    </row>
    <row r="301" spans="2:22" ht="15" customHeight="1">
      <c r="B301" s="1250" t="str">
        <f t="shared" si="8"/>
        <v/>
      </c>
      <c r="C301" s="526">
        <f>'Og s3a'!C303</f>
        <v>0</v>
      </c>
      <c r="D301" s="527">
        <f>'Og s3a'!F303</f>
        <v>0</v>
      </c>
      <c r="E301" s="492"/>
      <c r="F301" s="933"/>
      <c r="G301" s="492"/>
      <c r="H301" s="945" t="str">
        <f t="shared" si="9"/>
        <v/>
      </c>
      <c r="I301" s="522"/>
      <c r="J301" s="54"/>
      <c r="K301" s="441">
        <f>'Og s3a'!G303</f>
        <v>0</v>
      </c>
      <c r="L301" s="493">
        <f>'Og s3a'!D303</f>
        <v>0</v>
      </c>
      <c r="M301" s="863">
        <f>Import!K301</f>
        <v>0</v>
      </c>
      <c r="N301" s="864">
        <f>Import!L301</f>
        <v>0</v>
      </c>
      <c r="O301" s="61"/>
      <c r="P301" s="61"/>
      <c r="Q301" s="61"/>
      <c r="R301" s="61"/>
      <c r="S301" s="61"/>
      <c r="T301" s="61"/>
      <c r="U301" s="61"/>
      <c r="V301" s="61"/>
    </row>
    <row r="302" spans="2:22" ht="15" customHeight="1">
      <c r="B302" s="1250" t="str">
        <f t="shared" si="8"/>
        <v/>
      </c>
      <c r="C302" s="526">
        <f>'Og s3a'!C304</f>
        <v>0</v>
      </c>
      <c r="D302" s="527">
        <f>'Og s3a'!F304</f>
        <v>0</v>
      </c>
      <c r="E302" s="492"/>
      <c r="F302" s="933"/>
      <c r="G302" s="492"/>
      <c r="H302" s="945" t="str">
        <f t="shared" si="9"/>
        <v/>
      </c>
      <c r="I302" s="522"/>
      <c r="J302" s="54"/>
      <c r="K302" s="441">
        <f>'Og s3a'!G304</f>
        <v>0</v>
      </c>
      <c r="L302" s="493">
        <f>'Og s3a'!D304</f>
        <v>0</v>
      </c>
      <c r="M302" s="863">
        <f>Import!K302</f>
        <v>0</v>
      </c>
      <c r="N302" s="864">
        <f>Import!L302</f>
        <v>0</v>
      </c>
      <c r="O302" s="61"/>
      <c r="P302" s="61"/>
      <c r="Q302" s="61"/>
      <c r="R302" s="61"/>
      <c r="S302" s="61"/>
      <c r="T302" s="61"/>
      <c r="U302" s="61"/>
      <c r="V302" s="61"/>
    </row>
    <row r="303" spans="2:22" ht="15" customHeight="1">
      <c r="B303" s="1250" t="str">
        <f t="shared" si="8"/>
        <v/>
      </c>
      <c r="C303" s="526">
        <f>'Og s3a'!C305</f>
        <v>0</v>
      </c>
      <c r="D303" s="527">
        <f>'Og s3a'!F305</f>
        <v>0</v>
      </c>
      <c r="E303" s="492"/>
      <c r="F303" s="933"/>
      <c r="G303" s="492"/>
      <c r="H303" s="945" t="str">
        <f t="shared" si="9"/>
        <v/>
      </c>
      <c r="I303" s="522"/>
      <c r="J303" s="54"/>
      <c r="K303" s="441">
        <f>'Og s3a'!G305</f>
        <v>0</v>
      </c>
      <c r="L303" s="493">
        <f>'Og s3a'!D305</f>
        <v>0</v>
      </c>
      <c r="M303" s="863">
        <f>Import!K303</f>
        <v>0</v>
      </c>
      <c r="N303" s="864">
        <f>Import!L303</f>
        <v>0</v>
      </c>
      <c r="O303" s="61"/>
      <c r="P303" s="61"/>
      <c r="Q303" s="61"/>
      <c r="R303" s="61"/>
      <c r="S303" s="61"/>
      <c r="T303" s="61"/>
      <c r="U303" s="61"/>
      <c r="V303" s="61"/>
    </row>
    <row r="304" spans="2:22" ht="15" customHeight="1">
      <c r="B304" s="1250" t="str">
        <f t="shared" si="8"/>
        <v/>
      </c>
      <c r="C304" s="526">
        <f>'Og s3a'!C306</f>
        <v>0</v>
      </c>
      <c r="D304" s="527">
        <f>'Og s3a'!F306</f>
        <v>0</v>
      </c>
      <c r="E304" s="492"/>
      <c r="F304" s="933"/>
      <c r="G304" s="492"/>
      <c r="H304" s="945" t="str">
        <f t="shared" si="9"/>
        <v/>
      </c>
      <c r="I304" s="522"/>
      <c r="J304" s="54"/>
      <c r="K304" s="441">
        <f>'Og s3a'!G306</f>
        <v>0</v>
      </c>
      <c r="L304" s="493">
        <f>'Og s3a'!D306</f>
        <v>0</v>
      </c>
      <c r="M304" s="863">
        <f>Import!K304</f>
        <v>0</v>
      </c>
      <c r="N304" s="864">
        <f>Import!L304</f>
        <v>0</v>
      </c>
      <c r="O304" s="61"/>
      <c r="P304" s="61"/>
      <c r="Q304" s="61"/>
      <c r="R304" s="61"/>
      <c r="S304" s="61"/>
      <c r="T304" s="61"/>
      <c r="U304" s="61"/>
      <c r="V304" s="61"/>
    </row>
    <row r="305" spans="2:22" ht="15" customHeight="1">
      <c r="B305" s="1250" t="str">
        <f t="shared" si="8"/>
        <v/>
      </c>
      <c r="C305" s="526">
        <f>'Og s3a'!C307</f>
        <v>0</v>
      </c>
      <c r="D305" s="527">
        <f>'Og s3a'!F307</f>
        <v>0</v>
      </c>
      <c r="E305" s="492"/>
      <c r="F305" s="933"/>
      <c r="G305" s="492"/>
      <c r="H305" s="945" t="str">
        <f t="shared" si="9"/>
        <v/>
      </c>
      <c r="I305" s="522"/>
      <c r="J305" s="54"/>
      <c r="K305" s="441">
        <f>'Og s3a'!G307</f>
        <v>0</v>
      </c>
      <c r="L305" s="493">
        <f>'Og s3a'!D307</f>
        <v>0</v>
      </c>
      <c r="M305" s="863">
        <f>Import!K305</f>
        <v>0</v>
      </c>
      <c r="N305" s="864">
        <f>Import!L305</f>
        <v>0</v>
      </c>
      <c r="O305" s="61"/>
      <c r="P305" s="61"/>
      <c r="Q305" s="61"/>
      <c r="R305" s="61"/>
      <c r="S305" s="61"/>
      <c r="T305" s="61"/>
      <c r="U305" s="61"/>
      <c r="V305" s="61"/>
    </row>
    <row r="306" spans="2:22" ht="15" customHeight="1">
      <c r="B306" s="1250" t="str">
        <f t="shared" si="8"/>
        <v/>
      </c>
      <c r="C306" s="526">
        <f>'Og s3a'!C308</f>
        <v>0</v>
      </c>
      <c r="D306" s="527">
        <f>'Og s3a'!F308</f>
        <v>0</v>
      </c>
      <c r="E306" s="492"/>
      <c r="F306" s="933"/>
      <c r="G306" s="492"/>
      <c r="H306" s="945" t="str">
        <f t="shared" si="9"/>
        <v/>
      </c>
      <c r="I306" s="522"/>
      <c r="J306" s="54"/>
      <c r="K306" s="441">
        <f>'Og s3a'!G308</f>
        <v>0</v>
      </c>
      <c r="L306" s="493">
        <f>'Og s3a'!D308</f>
        <v>0</v>
      </c>
      <c r="M306" s="863">
        <f>Import!K306</f>
        <v>0</v>
      </c>
      <c r="N306" s="864">
        <f>Import!L306</f>
        <v>0</v>
      </c>
      <c r="O306" s="61"/>
      <c r="P306" s="61"/>
      <c r="Q306" s="61"/>
      <c r="R306" s="61"/>
      <c r="S306" s="61"/>
      <c r="T306" s="61"/>
      <c r="U306" s="61"/>
      <c r="V306" s="61"/>
    </row>
    <row r="307" spans="2:22" ht="15" customHeight="1">
      <c r="B307" s="1250" t="str">
        <f t="shared" si="8"/>
        <v/>
      </c>
      <c r="C307" s="526">
        <f>'Og s3a'!C309</f>
        <v>0</v>
      </c>
      <c r="D307" s="527">
        <f>'Og s3a'!F309</f>
        <v>0</v>
      </c>
      <c r="E307" s="492"/>
      <c r="F307" s="933"/>
      <c r="G307" s="492"/>
      <c r="H307" s="945" t="str">
        <f t="shared" si="9"/>
        <v/>
      </c>
      <c r="I307" s="522"/>
      <c r="J307" s="54"/>
      <c r="K307" s="441">
        <f>'Og s3a'!G309</f>
        <v>0</v>
      </c>
      <c r="L307" s="493">
        <f>'Og s3a'!D309</f>
        <v>0</v>
      </c>
      <c r="M307" s="863">
        <f>Import!K307</f>
        <v>0</v>
      </c>
      <c r="N307" s="864">
        <f>Import!L307</f>
        <v>0</v>
      </c>
      <c r="O307" s="61"/>
      <c r="P307" s="61"/>
      <c r="Q307" s="61"/>
      <c r="R307" s="61"/>
      <c r="S307" s="61"/>
      <c r="T307" s="61"/>
      <c r="U307" s="61"/>
      <c r="V307" s="61"/>
    </row>
    <row r="308" spans="2:22" ht="15" customHeight="1">
      <c r="B308" s="1250" t="str">
        <f t="shared" si="8"/>
        <v/>
      </c>
      <c r="C308" s="526">
        <f>'Og s3a'!C310</f>
        <v>0</v>
      </c>
      <c r="D308" s="527">
        <f>'Og s3a'!F310</f>
        <v>0</v>
      </c>
      <c r="E308" s="492"/>
      <c r="F308" s="933"/>
      <c r="G308" s="492"/>
      <c r="H308" s="945" t="str">
        <f t="shared" si="9"/>
        <v/>
      </c>
      <c r="I308" s="522"/>
      <c r="J308" s="54"/>
      <c r="K308" s="441">
        <f>'Og s3a'!G310</f>
        <v>0</v>
      </c>
      <c r="L308" s="493">
        <f>'Og s3a'!D310</f>
        <v>0</v>
      </c>
      <c r="M308" s="863">
        <f>Import!K308</f>
        <v>0</v>
      </c>
      <c r="N308" s="864">
        <f>Import!L308</f>
        <v>0</v>
      </c>
      <c r="O308" s="61"/>
      <c r="P308" s="61"/>
      <c r="Q308" s="61"/>
      <c r="R308" s="61"/>
      <c r="S308" s="61"/>
      <c r="T308" s="61"/>
      <c r="U308" s="61"/>
      <c r="V308" s="61"/>
    </row>
    <row r="309" spans="2:22" ht="15" customHeight="1">
      <c r="B309" s="1250" t="str">
        <f t="shared" si="8"/>
        <v/>
      </c>
      <c r="C309" s="526">
        <f>'Og s3a'!C311</f>
        <v>0</v>
      </c>
      <c r="D309" s="527">
        <f>'Og s3a'!F311</f>
        <v>0</v>
      </c>
      <c r="E309" s="492"/>
      <c r="F309" s="933"/>
      <c r="G309" s="492"/>
      <c r="H309" s="945" t="str">
        <f t="shared" si="9"/>
        <v/>
      </c>
      <c r="I309" s="522"/>
      <c r="J309" s="54"/>
      <c r="K309" s="441">
        <f>'Og s3a'!G311</f>
        <v>0</v>
      </c>
      <c r="L309" s="493">
        <f>'Og s3a'!D311</f>
        <v>0</v>
      </c>
      <c r="M309" s="863">
        <f>Import!K309</f>
        <v>0</v>
      </c>
      <c r="N309" s="864">
        <f>Import!L309</f>
        <v>0</v>
      </c>
      <c r="O309" s="61"/>
      <c r="P309" s="61"/>
      <c r="Q309" s="61"/>
      <c r="R309" s="61"/>
      <c r="S309" s="61"/>
      <c r="T309" s="61"/>
      <c r="U309" s="61"/>
      <c r="V309" s="61"/>
    </row>
    <row r="310" spans="2:22" ht="15" customHeight="1">
      <c r="B310" s="1250" t="str">
        <f t="shared" si="8"/>
        <v/>
      </c>
      <c r="C310" s="526">
        <f>'Og s3a'!C312</f>
        <v>0</v>
      </c>
      <c r="D310" s="527">
        <f>'Og s3a'!F312</f>
        <v>0</v>
      </c>
      <c r="E310" s="492"/>
      <c r="F310" s="933"/>
      <c r="G310" s="492"/>
      <c r="H310" s="945" t="str">
        <f t="shared" si="9"/>
        <v/>
      </c>
      <c r="I310" s="522"/>
      <c r="J310" s="54"/>
      <c r="K310" s="441">
        <f>'Og s3a'!G312</f>
        <v>0</v>
      </c>
      <c r="L310" s="493">
        <f>'Og s3a'!D312</f>
        <v>0</v>
      </c>
      <c r="M310" s="863">
        <f>Import!K310</f>
        <v>0</v>
      </c>
      <c r="N310" s="864">
        <f>Import!L310</f>
        <v>0</v>
      </c>
      <c r="O310" s="61"/>
      <c r="P310" s="61"/>
      <c r="Q310" s="61"/>
      <c r="R310" s="61"/>
      <c r="S310" s="61"/>
      <c r="T310" s="61"/>
      <c r="U310" s="61"/>
      <c r="V310" s="61"/>
    </row>
    <row r="311" spans="2:22" ht="15" customHeight="1">
      <c r="B311" s="1250" t="str">
        <f t="shared" si="8"/>
        <v/>
      </c>
      <c r="C311" s="526">
        <f>'Og s3a'!C313</f>
        <v>0</v>
      </c>
      <c r="D311" s="527">
        <f>'Og s3a'!F313</f>
        <v>0</v>
      </c>
      <c r="E311" s="492"/>
      <c r="F311" s="933"/>
      <c r="G311" s="492"/>
      <c r="H311" s="945" t="str">
        <f t="shared" si="9"/>
        <v/>
      </c>
      <c r="I311" s="522"/>
      <c r="J311" s="54"/>
      <c r="K311" s="441">
        <f>'Og s3a'!G313</f>
        <v>0</v>
      </c>
      <c r="L311" s="493">
        <f>'Og s3a'!D313</f>
        <v>0</v>
      </c>
      <c r="M311" s="863">
        <f>Import!K311</f>
        <v>0</v>
      </c>
      <c r="N311" s="864">
        <f>Import!L311</f>
        <v>0</v>
      </c>
      <c r="O311" s="61"/>
      <c r="P311" s="61"/>
      <c r="Q311" s="61"/>
      <c r="R311" s="61"/>
      <c r="S311" s="61"/>
      <c r="T311" s="61"/>
      <c r="U311" s="61"/>
      <c r="V311" s="61"/>
    </row>
    <row r="312" spans="2:22" ht="15" customHeight="1">
      <c r="B312" s="1250" t="str">
        <f t="shared" si="8"/>
        <v/>
      </c>
      <c r="C312" s="526">
        <f>'Og s3a'!C314</f>
        <v>0</v>
      </c>
      <c r="D312" s="527">
        <f>'Og s3a'!F314</f>
        <v>0</v>
      </c>
      <c r="E312" s="492"/>
      <c r="F312" s="933"/>
      <c r="G312" s="492"/>
      <c r="H312" s="945" t="str">
        <f t="shared" si="9"/>
        <v/>
      </c>
      <c r="I312" s="522"/>
      <c r="J312" s="54"/>
      <c r="K312" s="441">
        <f>'Og s3a'!G314</f>
        <v>0</v>
      </c>
      <c r="L312" s="493">
        <f>'Og s3a'!D314</f>
        <v>0</v>
      </c>
      <c r="M312" s="863">
        <f>Import!K312</f>
        <v>0</v>
      </c>
      <c r="N312" s="864">
        <f>Import!L312</f>
        <v>0</v>
      </c>
      <c r="O312" s="61"/>
      <c r="P312" s="61"/>
      <c r="Q312" s="61"/>
      <c r="R312" s="61"/>
      <c r="S312" s="61"/>
      <c r="T312" s="61"/>
      <c r="U312" s="61"/>
      <c r="V312" s="61"/>
    </row>
    <row r="313" spans="2:22" ht="15" customHeight="1">
      <c r="B313" s="1250" t="str">
        <f t="shared" si="8"/>
        <v/>
      </c>
      <c r="C313" s="526">
        <f>'Og s3a'!C315</f>
        <v>0</v>
      </c>
      <c r="D313" s="527">
        <f>'Og s3a'!F315</f>
        <v>0</v>
      </c>
      <c r="E313" s="492"/>
      <c r="F313" s="933"/>
      <c r="G313" s="492"/>
      <c r="H313" s="945" t="str">
        <f t="shared" si="9"/>
        <v/>
      </c>
      <c r="I313" s="522"/>
      <c r="J313" s="54"/>
      <c r="K313" s="441">
        <f>'Og s3a'!G315</f>
        <v>0</v>
      </c>
      <c r="L313" s="493">
        <f>'Og s3a'!D315</f>
        <v>0</v>
      </c>
      <c r="M313" s="863">
        <f>Import!K313</f>
        <v>0</v>
      </c>
      <c r="N313" s="864">
        <f>Import!L313</f>
        <v>0</v>
      </c>
      <c r="O313" s="61"/>
      <c r="P313" s="61"/>
      <c r="Q313" s="61"/>
      <c r="R313" s="61"/>
      <c r="S313" s="61"/>
      <c r="T313" s="61"/>
      <c r="U313" s="61"/>
      <c r="V313" s="61"/>
    </row>
    <row r="314" spans="2:22" ht="15" customHeight="1">
      <c r="B314" s="1250" t="str">
        <f t="shared" si="8"/>
        <v/>
      </c>
      <c r="C314" s="526">
        <f>'Og s3a'!C316</f>
        <v>0</v>
      </c>
      <c r="D314" s="527">
        <f>'Og s3a'!F316</f>
        <v>0</v>
      </c>
      <c r="E314" s="492"/>
      <c r="F314" s="933"/>
      <c r="G314" s="492"/>
      <c r="H314" s="945" t="str">
        <f t="shared" si="9"/>
        <v/>
      </c>
      <c r="I314" s="522"/>
      <c r="J314" s="54"/>
      <c r="K314" s="441">
        <f>'Og s3a'!G316</f>
        <v>0</v>
      </c>
      <c r="L314" s="493">
        <f>'Og s3a'!D316</f>
        <v>0</v>
      </c>
      <c r="M314" s="863">
        <f>Import!K314</f>
        <v>0</v>
      </c>
      <c r="N314" s="864">
        <f>Import!L314</f>
        <v>0</v>
      </c>
      <c r="O314" s="61"/>
      <c r="P314" s="61"/>
      <c r="Q314" s="61"/>
      <c r="R314" s="61"/>
      <c r="S314" s="61"/>
      <c r="T314" s="61"/>
      <c r="U314" s="61"/>
      <c r="V314" s="61"/>
    </row>
    <row r="315" spans="2:22" ht="15" customHeight="1">
      <c r="B315" s="1250" t="str">
        <f t="shared" si="8"/>
        <v/>
      </c>
      <c r="C315" s="526">
        <f>'Og s3a'!C317</f>
        <v>0</v>
      </c>
      <c r="D315" s="527">
        <f>'Og s3a'!F317</f>
        <v>0</v>
      </c>
      <c r="E315" s="492"/>
      <c r="F315" s="933"/>
      <c r="G315" s="492"/>
      <c r="H315" s="945" t="str">
        <f t="shared" si="9"/>
        <v/>
      </c>
      <c r="I315" s="522"/>
      <c r="J315" s="54"/>
      <c r="K315" s="441">
        <f>'Og s3a'!G317</f>
        <v>0</v>
      </c>
      <c r="L315" s="493">
        <f>'Og s3a'!D317</f>
        <v>0</v>
      </c>
      <c r="M315" s="863">
        <f>Import!K315</f>
        <v>0</v>
      </c>
      <c r="N315" s="864">
        <f>Import!L315</f>
        <v>0</v>
      </c>
      <c r="O315" s="61"/>
      <c r="P315" s="61"/>
      <c r="Q315" s="61"/>
      <c r="R315" s="61"/>
      <c r="S315" s="61"/>
      <c r="T315" s="61"/>
      <c r="U315" s="61"/>
      <c r="V315" s="61"/>
    </row>
    <row r="316" spans="2:22" ht="15" customHeight="1">
      <c r="B316" s="1250" t="str">
        <f t="shared" si="8"/>
        <v/>
      </c>
      <c r="C316" s="526">
        <f>'Og s3a'!C318</f>
        <v>0</v>
      </c>
      <c r="D316" s="527">
        <f>'Og s3a'!F318</f>
        <v>0</v>
      </c>
      <c r="E316" s="492"/>
      <c r="F316" s="933"/>
      <c r="G316" s="492"/>
      <c r="H316" s="945" t="str">
        <f t="shared" si="9"/>
        <v/>
      </c>
      <c r="I316" s="522"/>
      <c r="J316" s="54"/>
      <c r="K316" s="441">
        <f>'Og s3a'!G318</f>
        <v>0</v>
      </c>
      <c r="L316" s="493">
        <f>'Og s3a'!D318</f>
        <v>0</v>
      </c>
      <c r="M316" s="863">
        <f>Import!K316</f>
        <v>0</v>
      </c>
      <c r="N316" s="864">
        <f>Import!L316</f>
        <v>0</v>
      </c>
      <c r="O316" s="61"/>
      <c r="P316" s="61"/>
      <c r="Q316" s="61"/>
      <c r="R316" s="61"/>
      <c r="S316" s="61"/>
      <c r="T316" s="61"/>
      <c r="U316" s="61"/>
      <c r="V316" s="61"/>
    </row>
    <row r="317" spans="2:22" ht="15" customHeight="1">
      <c r="B317" s="1250" t="str">
        <f t="shared" si="8"/>
        <v/>
      </c>
      <c r="C317" s="526">
        <f>'Og s3a'!C319</f>
        <v>0</v>
      </c>
      <c r="D317" s="527">
        <f>'Og s3a'!F319</f>
        <v>0</v>
      </c>
      <c r="E317" s="492"/>
      <c r="F317" s="933"/>
      <c r="G317" s="492"/>
      <c r="H317" s="945" t="str">
        <f t="shared" si="9"/>
        <v/>
      </c>
      <c r="I317" s="522"/>
      <c r="J317" s="54"/>
      <c r="K317" s="441">
        <f>'Og s3a'!G319</f>
        <v>0</v>
      </c>
      <c r="L317" s="493">
        <f>'Og s3a'!D319</f>
        <v>0</v>
      </c>
      <c r="M317" s="863">
        <f>Import!K317</f>
        <v>0</v>
      </c>
      <c r="N317" s="864">
        <f>Import!L317</f>
        <v>0</v>
      </c>
      <c r="O317" s="61"/>
      <c r="P317" s="61"/>
      <c r="Q317" s="61"/>
      <c r="R317" s="61"/>
      <c r="S317" s="61"/>
      <c r="T317" s="61"/>
      <c r="U317" s="61"/>
      <c r="V317" s="61"/>
    </row>
    <row r="318" spans="2:22" ht="15" customHeight="1">
      <c r="B318" s="1250" t="str">
        <f t="shared" si="8"/>
        <v/>
      </c>
      <c r="C318" s="526">
        <f>'Og s3a'!C320</f>
        <v>0</v>
      </c>
      <c r="D318" s="527">
        <f>'Og s3a'!F320</f>
        <v>0</v>
      </c>
      <c r="E318" s="492"/>
      <c r="F318" s="933"/>
      <c r="G318" s="492"/>
      <c r="H318" s="945" t="str">
        <f t="shared" si="9"/>
        <v/>
      </c>
      <c r="I318" s="522"/>
      <c r="J318" s="54"/>
      <c r="K318" s="441">
        <f>'Og s3a'!G320</f>
        <v>0</v>
      </c>
      <c r="L318" s="493">
        <f>'Og s3a'!D320</f>
        <v>0</v>
      </c>
      <c r="M318" s="863">
        <f>Import!K318</f>
        <v>0</v>
      </c>
      <c r="N318" s="864">
        <f>Import!L318</f>
        <v>0</v>
      </c>
      <c r="O318" s="61"/>
      <c r="P318" s="61"/>
      <c r="Q318" s="61"/>
      <c r="R318" s="61"/>
      <c r="S318" s="61"/>
      <c r="T318" s="61"/>
      <c r="U318" s="61"/>
      <c r="V318" s="61"/>
    </row>
    <row r="319" spans="2:22" ht="15" customHeight="1">
      <c r="B319" s="1250" t="str">
        <f t="shared" si="8"/>
        <v/>
      </c>
      <c r="C319" s="526">
        <f>'Og s3a'!C321</f>
        <v>0</v>
      </c>
      <c r="D319" s="527">
        <f>'Og s3a'!F321</f>
        <v>0</v>
      </c>
      <c r="E319" s="492"/>
      <c r="F319" s="933"/>
      <c r="G319" s="492"/>
      <c r="H319" s="945" t="str">
        <f t="shared" si="9"/>
        <v/>
      </c>
      <c r="I319" s="522"/>
      <c r="J319" s="54"/>
      <c r="K319" s="441">
        <f>'Og s3a'!G321</f>
        <v>0</v>
      </c>
      <c r="L319" s="493">
        <f>'Og s3a'!D321</f>
        <v>0</v>
      </c>
      <c r="M319" s="863">
        <f>Import!K319</f>
        <v>0</v>
      </c>
      <c r="N319" s="864">
        <f>Import!L319</f>
        <v>0</v>
      </c>
      <c r="O319" s="61"/>
      <c r="P319" s="61"/>
      <c r="Q319" s="61"/>
      <c r="R319" s="61"/>
      <c r="S319" s="61"/>
      <c r="T319" s="61"/>
      <c r="U319" s="61"/>
      <c r="V319" s="61"/>
    </row>
    <row r="320" spans="2:22" ht="15" customHeight="1">
      <c r="B320" s="1250" t="str">
        <f t="shared" si="8"/>
        <v/>
      </c>
      <c r="C320" s="526">
        <f>'Og s3a'!C322</f>
        <v>0</v>
      </c>
      <c r="D320" s="527">
        <f>'Og s3a'!F322</f>
        <v>0</v>
      </c>
      <c r="E320" s="492"/>
      <c r="F320" s="933"/>
      <c r="G320" s="492"/>
      <c r="H320" s="945" t="str">
        <f t="shared" si="9"/>
        <v/>
      </c>
      <c r="I320" s="522"/>
      <c r="J320" s="54"/>
      <c r="K320" s="441">
        <f>'Og s3a'!G322</f>
        <v>0</v>
      </c>
      <c r="L320" s="493">
        <f>'Og s3a'!D322</f>
        <v>0</v>
      </c>
      <c r="M320" s="863">
        <f>Import!K320</f>
        <v>0</v>
      </c>
      <c r="N320" s="864">
        <f>Import!L320</f>
        <v>0</v>
      </c>
      <c r="O320" s="61"/>
      <c r="P320" s="61"/>
      <c r="Q320" s="61"/>
      <c r="R320" s="61"/>
      <c r="S320" s="61"/>
      <c r="T320" s="61"/>
      <c r="U320" s="61"/>
      <c r="V320" s="61"/>
    </row>
    <row r="321" spans="2:22" ht="15" customHeight="1">
      <c r="B321" s="1250" t="str">
        <f t="shared" si="8"/>
        <v/>
      </c>
      <c r="C321" s="526">
        <f>'Og s3a'!C323</f>
        <v>0</v>
      </c>
      <c r="D321" s="527">
        <f>'Og s3a'!F323</f>
        <v>0</v>
      </c>
      <c r="E321" s="492"/>
      <c r="F321" s="933"/>
      <c r="G321" s="492"/>
      <c r="H321" s="945" t="str">
        <f t="shared" si="9"/>
        <v/>
      </c>
      <c r="I321" s="522"/>
      <c r="J321" s="54"/>
      <c r="K321" s="441">
        <f>'Og s3a'!G323</f>
        <v>0</v>
      </c>
      <c r="L321" s="493">
        <f>'Og s3a'!D323</f>
        <v>0</v>
      </c>
      <c r="M321" s="863">
        <f>Import!K321</f>
        <v>0</v>
      </c>
      <c r="N321" s="864">
        <f>Import!L321</f>
        <v>0</v>
      </c>
      <c r="O321" s="61"/>
      <c r="P321" s="61"/>
      <c r="Q321" s="61"/>
      <c r="R321" s="61"/>
      <c r="S321" s="61"/>
      <c r="T321" s="61"/>
      <c r="U321" s="61"/>
      <c r="V321" s="61"/>
    </row>
    <row r="322" spans="2:22" ht="15" customHeight="1">
      <c r="B322" s="1250" t="str">
        <f t="shared" si="8"/>
        <v/>
      </c>
      <c r="C322" s="526">
        <f>'Og s3a'!C324</f>
        <v>0</v>
      </c>
      <c r="D322" s="527">
        <f>'Og s3a'!F324</f>
        <v>0</v>
      </c>
      <c r="E322" s="492"/>
      <c r="F322" s="933"/>
      <c r="G322" s="492"/>
      <c r="H322" s="945" t="str">
        <f t="shared" si="9"/>
        <v/>
      </c>
      <c r="I322" s="522"/>
      <c r="J322" s="54"/>
      <c r="K322" s="441">
        <f>'Og s3a'!G324</f>
        <v>0</v>
      </c>
      <c r="L322" s="493">
        <f>'Og s3a'!D324</f>
        <v>0</v>
      </c>
      <c r="M322" s="863">
        <f>Import!K322</f>
        <v>0</v>
      </c>
      <c r="N322" s="864">
        <f>Import!L322</f>
        <v>0</v>
      </c>
      <c r="O322" s="61"/>
      <c r="P322" s="61"/>
      <c r="Q322" s="61"/>
      <c r="R322" s="61"/>
      <c r="S322" s="61"/>
      <c r="T322" s="61"/>
      <c r="U322" s="61"/>
      <c r="V322" s="61"/>
    </row>
    <row r="323" spans="2:22" ht="15" customHeight="1">
      <c r="B323" s="1250" t="str">
        <f t="shared" si="8"/>
        <v/>
      </c>
      <c r="C323" s="526">
        <f>'Og s3a'!C325</f>
        <v>0</v>
      </c>
      <c r="D323" s="527">
        <f>'Og s3a'!F325</f>
        <v>0</v>
      </c>
      <c r="E323" s="492"/>
      <c r="F323" s="933"/>
      <c r="G323" s="492"/>
      <c r="H323" s="945" t="str">
        <f t="shared" si="9"/>
        <v/>
      </c>
      <c r="I323" s="522"/>
      <c r="J323" s="54"/>
      <c r="K323" s="441">
        <f>'Og s3a'!G325</f>
        <v>0</v>
      </c>
      <c r="L323" s="493">
        <f>'Og s3a'!D325</f>
        <v>0</v>
      </c>
      <c r="M323" s="863">
        <f>Import!K323</f>
        <v>0</v>
      </c>
      <c r="N323" s="864">
        <f>Import!L323</f>
        <v>0</v>
      </c>
      <c r="O323" s="61"/>
      <c r="P323" s="61"/>
      <c r="Q323" s="61"/>
      <c r="R323" s="61"/>
      <c r="S323" s="61"/>
      <c r="T323" s="61"/>
      <c r="U323" s="61"/>
      <c r="V323" s="61"/>
    </row>
    <row r="324" spans="2:22" ht="15" customHeight="1">
      <c r="B324" s="1250" t="str">
        <f t="shared" si="8"/>
        <v/>
      </c>
      <c r="C324" s="526">
        <f>'Og s3a'!C326</f>
        <v>0</v>
      </c>
      <c r="D324" s="527">
        <f>'Og s3a'!F326</f>
        <v>0</v>
      </c>
      <c r="E324" s="492"/>
      <c r="F324" s="933"/>
      <c r="G324" s="492"/>
      <c r="H324" s="945" t="str">
        <f t="shared" si="9"/>
        <v/>
      </c>
      <c r="I324" s="522"/>
      <c r="J324" s="54"/>
      <c r="K324" s="441">
        <f>'Og s3a'!G326</f>
        <v>0</v>
      </c>
      <c r="L324" s="493">
        <f>'Og s3a'!D326</f>
        <v>0</v>
      </c>
      <c r="M324" s="863">
        <f>Import!K324</f>
        <v>0</v>
      </c>
      <c r="N324" s="864">
        <f>Import!L324</f>
        <v>0</v>
      </c>
      <c r="O324" s="61"/>
      <c r="P324" s="61"/>
      <c r="Q324" s="61"/>
      <c r="R324" s="61"/>
      <c r="S324" s="61"/>
      <c r="T324" s="61"/>
      <c r="U324" s="61"/>
      <c r="V324" s="61"/>
    </row>
    <row r="325" spans="2:22" ht="15" customHeight="1">
      <c r="B325" s="1250" t="str">
        <f t="shared" ref="B325:B388" si="10">IF(D325&gt;0,"Wypełnione","")</f>
        <v/>
      </c>
      <c r="C325" s="526">
        <f>'Og s3a'!C327</f>
        <v>0</v>
      </c>
      <c r="D325" s="527">
        <f>'Og s3a'!F327</f>
        <v>0</v>
      </c>
      <c r="E325" s="492"/>
      <c r="F325" s="933"/>
      <c r="G325" s="492"/>
      <c r="H325" s="945" t="str">
        <f t="shared" ref="H325:H388" si="11">IF(AND(M325=0,N325=0),"",IF(AND(M325&gt;0,N325=0),M325,IF(AND(M325=0,N325&gt;0),N325,IF(AND(M325&gt;0,N325&gt;0),"Pak. 4 i 5 jednocześnie?"))))</f>
        <v/>
      </c>
      <c r="I325" s="522"/>
      <c r="J325" s="54"/>
      <c r="K325" s="441">
        <f>'Og s3a'!G327</f>
        <v>0</v>
      </c>
      <c r="L325" s="493">
        <f>'Og s3a'!D327</f>
        <v>0</v>
      </c>
      <c r="M325" s="863">
        <f>Import!K325</f>
        <v>0</v>
      </c>
      <c r="N325" s="864">
        <f>Import!L325</f>
        <v>0</v>
      </c>
      <c r="O325" s="61"/>
      <c r="P325" s="61"/>
      <c r="Q325" s="61"/>
      <c r="R325" s="61"/>
      <c r="S325" s="61"/>
      <c r="T325" s="61"/>
      <c r="U325" s="61"/>
      <c r="V325" s="61"/>
    </row>
    <row r="326" spans="2:22" ht="15" customHeight="1">
      <c r="B326" s="1250" t="str">
        <f t="shared" si="10"/>
        <v/>
      </c>
      <c r="C326" s="526">
        <f>'Og s3a'!C328</f>
        <v>0</v>
      </c>
      <c r="D326" s="527">
        <f>'Og s3a'!F328</f>
        <v>0</v>
      </c>
      <c r="E326" s="492"/>
      <c r="F326" s="933"/>
      <c r="G326" s="492"/>
      <c r="H326" s="945" t="str">
        <f t="shared" si="11"/>
        <v/>
      </c>
      <c r="I326" s="522"/>
      <c r="J326" s="54"/>
      <c r="K326" s="441">
        <f>'Og s3a'!G328</f>
        <v>0</v>
      </c>
      <c r="L326" s="493">
        <f>'Og s3a'!D328</f>
        <v>0</v>
      </c>
      <c r="M326" s="863">
        <f>Import!K326</f>
        <v>0</v>
      </c>
      <c r="N326" s="864">
        <f>Import!L326</f>
        <v>0</v>
      </c>
      <c r="O326" s="61"/>
      <c r="P326" s="61"/>
      <c r="Q326" s="61"/>
      <c r="R326" s="61"/>
      <c r="S326" s="61"/>
      <c r="T326" s="61"/>
      <c r="U326" s="61"/>
      <c r="V326" s="61"/>
    </row>
    <row r="327" spans="2:22" ht="15" customHeight="1">
      <c r="B327" s="1250" t="str">
        <f t="shared" si="10"/>
        <v/>
      </c>
      <c r="C327" s="526">
        <f>'Og s3a'!C329</f>
        <v>0</v>
      </c>
      <c r="D327" s="527">
        <f>'Og s3a'!F329</f>
        <v>0</v>
      </c>
      <c r="E327" s="492"/>
      <c r="F327" s="933"/>
      <c r="G327" s="492"/>
      <c r="H327" s="945" t="str">
        <f t="shared" si="11"/>
        <v/>
      </c>
      <c r="I327" s="522"/>
      <c r="J327" s="54"/>
      <c r="K327" s="441">
        <f>'Og s3a'!G329</f>
        <v>0</v>
      </c>
      <c r="L327" s="493">
        <f>'Og s3a'!D329</f>
        <v>0</v>
      </c>
      <c r="M327" s="863">
        <f>Import!K327</f>
        <v>0</v>
      </c>
      <c r="N327" s="864">
        <f>Import!L327</f>
        <v>0</v>
      </c>
      <c r="O327" s="61"/>
      <c r="P327" s="61"/>
      <c r="Q327" s="61"/>
      <c r="R327" s="61"/>
      <c r="S327" s="61"/>
      <c r="T327" s="61"/>
      <c r="U327" s="61"/>
      <c r="V327" s="61"/>
    </row>
    <row r="328" spans="2:22" ht="15" customHeight="1">
      <c r="B328" s="1250" t="str">
        <f t="shared" si="10"/>
        <v/>
      </c>
      <c r="C328" s="526">
        <f>'Og s3a'!C330</f>
        <v>0</v>
      </c>
      <c r="D328" s="527">
        <f>'Og s3a'!F330</f>
        <v>0</v>
      </c>
      <c r="E328" s="492"/>
      <c r="F328" s="933"/>
      <c r="G328" s="492"/>
      <c r="H328" s="945" t="str">
        <f t="shared" si="11"/>
        <v/>
      </c>
      <c r="I328" s="522"/>
      <c r="J328" s="54"/>
      <c r="K328" s="441">
        <f>'Og s3a'!G330</f>
        <v>0</v>
      </c>
      <c r="L328" s="493">
        <f>'Og s3a'!D330</f>
        <v>0</v>
      </c>
      <c r="M328" s="863">
        <f>Import!K328</f>
        <v>0</v>
      </c>
      <c r="N328" s="864">
        <f>Import!L328</f>
        <v>0</v>
      </c>
      <c r="O328" s="61"/>
      <c r="P328" s="61"/>
      <c r="Q328" s="61"/>
      <c r="R328" s="61"/>
      <c r="S328" s="61"/>
      <c r="T328" s="61"/>
      <c r="U328" s="61"/>
      <c r="V328" s="61"/>
    </row>
    <row r="329" spans="2:22" ht="15" customHeight="1">
      <c r="B329" s="1250" t="str">
        <f t="shared" si="10"/>
        <v/>
      </c>
      <c r="C329" s="526">
        <f>'Og s3a'!C331</f>
        <v>0</v>
      </c>
      <c r="D329" s="527">
        <f>'Og s3a'!F331</f>
        <v>0</v>
      </c>
      <c r="E329" s="492"/>
      <c r="F329" s="933"/>
      <c r="G329" s="492"/>
      <c r="H329" s="945" t="str">
        <f t="shared" si="11"/>
        <v/>
      </c>
      <c r="I329" s="522"/>
      <c r="J329" s="54"/>
      <c r="K329" s="441">
        <f>'Og s3a'!G331</f>
        <v>0</v>
      </c>
      <c r="L329" s="493">
        <f>'Og s3a'!D331</f>
        <v>0</v>
      </c>
      <c r="M329" s="863">
        <f>Import!K329</f>
        <v>0</v>
      </c>
      <c r="N329" s="864">
        <f>Import!L329</f>
        <v>0</v>
      </c>
      <c r="O329" s="61"/>
      <c r="P329" s="61"/>
      <c r="Q329" s="61"/>
      <c r="R329" s="61"/>
      <c r="S329" s="61"/>
      <c r="T329" s="61"/>
      <c r="U329" s="61"/>
      <c r="V329" s="61"/>
    </row>
    <row r="330" spans="2:22" ht="15" customHeight="1">
      <c r="B330" s="1250" t="str">
        <f t="shared" si="10"/>
        <v/>
      </c>
      <c r="C330" s="526">
        <f>'Og s3a'!C332</f>
        <v>0</v>
      </c>
      <c r="D330" s="527">
        <f>'Og s3a'!F332</f>
        <v>0</v>
      </c>
      <c r="E330" s="492"/>
      <c r="F330" s="933"/>
      <c r="G330" s="492"/>
      <c r="H330" s="945" t="str">
        <f t="shared" si="11"/>
        <v/>
      </c>
      <c r="I330" s="522"/>
      <c r="J330" s="54"/>
      <c r="K330" s="441">
        <f>'Og s3a'!G332</f>
        <v>0</v>
      </c>
      <c r="L330" s="493">
        <f>'Og s3a'!D332</f>
        <v>0</v>
      </c>
      <c r="M330" s="863">
        <f>Import!K330</f>
        <v>0</v>
      </c>
      <c r="N330" s="864">
        <f>Import!L330</f>
        <v>0</v>
      </c>
      <c r="O330" s="61"/>
      <c r="P330" s="61"/>
      <c r="Q330" s="61"/>
      <c r="R330" s="61"/>
      <c r="S330" s="61"/>
      <c r="T330" s="61"/>
      <c r="U330" s="61"/>
      <c r="V330" s="61"/>
    </row>
    <row r="331" spans="2:22" ht="15" customHeight="1">
      <c r="B331" s="1250" t="str">
        <f t="shared" si="10"/>
        <v/>
      </c>
      <c r="C331" s="526">
        <f>'Og s3a'!C333</f>
        <v>0</v>
      </c>
      <c r="D331" s="527">
        <f>'Og s3a'!F333</f>
        <v>0</v>
      </c>
      <c r="E331" s="492"/>
      <c r="F331" s="933"/>
      <c r="G331" s="492"/>
      <c r="H331" s="945" t="str">
        <f t="shared" si="11"/>
        <v/>
      </c>
      <c r="I331" s="522"/>
      <c r="J331" s="54"/>
      <c r="K331" s="441">
        <f>'Og s3a'!G333</f>
        <v>0</v>
      </c>
      <c r="L331" s="493">
        <f>'Og s3a'!D333</f>
        <v>0</v>
      </c>
      <c r="M331" s="863">
        <f>Import!K331</f>
        <v>0</v>
      </c>
      <c r="N331" s="864">
        <f>Import!L331</f>
        <v>0</v>
      </c>
      <c r="O331" s="61"/>
      <c r="P331" s="61"/>
      <c r="Q331" s="61"/>
      <c r="R331" s="61"/>
      <c r="S331" s="61"/>
      <c r="T331" s="61"/>
      <c r="U331" s="61"/>
      <c r="V331" s="61"/>
    </row>
    <row r="332" spans="2:22" ht="15" customHeight="1">
      <c r="B332" s="1250" t="str">
        <f t="shared" si="10"/>
        <v/>
      </c>
      <c r="C332" s="526">
        <f>'Og s3a'!C334</f>
        <v>0</v>
      </c>
      <c r="D332" s="527">
        <f>'Og s3a'!F334</f>
        <v>0</v>
      </c>
      <c r="E332" s="492"/>
      <c r="F332" s="933"/>
      <c r="G332" s="492"/>
      <c r="H332" s="945" t="str">
        <f t="shared" si="11"/>
        <v/>
      </c>
      <c r="I332" s="522"/>
      <c r="J332" s="54"/>
      <c r="K332" s="441">
        <f>'Og s3a'!G334</f>
        <v>0</v>
      </c>
      <c r="L332" s="493">
        <f>'Og s3a'!D334</f>
        <v>0</v>
      </c>
      <c r="M332" s="863">
        <f>Import!K332</f>
        <v>0</v>
      </c>
      <c r="N332" s="864">
        <f>Import!L332</f>
        <v>0</v>
      </c>
      <c r="O332" s="61"/>
      <c r="P332" s="61"/>
      <c r="Q332" s="61"/>
      <c r="R332" s="61"/>
      <c r="S332" s="61"/>
      <c r="T332" s="61"/>
      <c r="U332" s="61"/>
      <c r="V332" s="61"/>
    </row>
    <row r="333" spans="2:22" ht="15" customHeight="1">
      <c r="B333" s="1250" t="str">
        <f t="shared" si="10"/>
        <v/>
      </c>
      <c r="C333" s="526">
        <f>'Og s3a'!C335</f>
        <v>0</v>
      </c>
      <c r="D333" s="527">
        <f>'Og s3a'!F335</f>
        <v>0</v>
      </c>
      <c r="E333" s="492"/>
      <c r="F333" s="933"/>
      <c r="G333" s="492"/>
      <c r="H333" s="945" t="str">
        <f t="shared" si="11"/>
        <v/>
      </c>
      <c r="I333" s="522"/>
      <c r="J333" s="54"/>
      <c r="K333" s="441">
        <f>'Og s3a'!G335</f>
        <v>0</v>
      </c>
      <c r="L333" s="493">
        <f>'Og s3a'!D335</f>
        <v>0</v>
      </c>
      <c r="M333" s="863">
        <f>Import!K333</f>
        <v>0</v>
      </c>
      <c r="N333" s="864">
        <f>Import!L333</f>
        <v>0</v>
      </c>
      <c r="O333" s="61"/>
      <c r="P333" s="61"/>
      <c r="Q333" s="61"/>
      <c r="R333" s="61"/>
      <c r="S333" s="61"/>
      <c r="T333" s="61"/>
      <c r="U333" s="61"/>
      <c r="V333" s="61"/>
    </row>
    <row r="334" spans="2:22" ht="15" customHeight="1">
      <c r="B334" s="1250" t="str">
        <f t="shared" si="10"/>
        <v/>
      </c>
      <c r="C334" s="526">
        <f>'Og s3a'!C336</f>
        <v>0</v>
      </c>
      <c r="D334" s="527">
        <f>'Og s3a'!F336</f>
        <v>0</v>
      </c>
      <c r="E334" s="492"/>
      <c r="F334" s="933"/>
      <c r="G334" s="492"/>
      <c r="H334" s="945" t="str">
        <f t="shared" si="11"/>
        <v/>
      </c>
      <c r="I334" s="522"/>
      <c r="J334" s="54"/>
      <c r="K334" s="441">
        <f>'Og s3a'!G336</f>
        <v>0</v>
      </c>
      <c r="L334" s="493">
        <f>'Og s3a'!D336</f>
        <v>0</v>
      </c>
      <c r="M334" s="863">
        <f>Import!K334</f>
        <v>0</v>
      </c>
      <c r="N334" s="864">
        <f>Import!L334</f>
        <v>0</v>
      </c>
      <c r="O334" s="61"/>
      <c r="P334" s="61"/>
      <c r="Q334" s="61"/>
      <c r="R334" s="61"/>
      <c r="S334" s="61"/>
      <c r="T334" s="61"/>
      <c r="U334" s="61"/>
      <c r="V334" s="61"/>
    </row>
    <row r="335" spans="2:22" ht="15" customHeight="1">
      <c r="B335" s="1250" t="str">
        <f t="shared" si="10"/>
        <v/>
      </c>
      <c r="C335" s="526">
        <f>'Og s3a'!C337</f>
        <v>0</v>
      </c>
      <c r="D335" s="527">
        <f>'Og s3a'!F337</f>
        <v>0</v>
      </c>
      <c r="E335" s="492"/>
      <c r="F335" s="933"/>
      <c r="G335" s="492"/>
      <c r="H335" s="945" t="str">
        <f t="shared" si="11"/>
        <v/>
      </c>
      <c r="I335" s="522"/>
      <c r="J335" s="54"/>
      <c r="K335" s="441">
        <f>'Og s3a'!G337</f>
        <v>0</v>
      </c>
      <c r="L335" s="493">
        <f>'Og s3a'!D337</f>
        <v>0</v>
      </c>
      <c r="M335" s="863">
        <f>Import!K335</f>
        <v>0</v>
      </c>
      <c r="N335" s="864">
        <f>Import!L335</f>
        <v>0</v>
      </c>
      <c r="O335" s="61"/>
      <c r="P335" s="61"/>
      <c r="Q335" s="61"/>
      <c r="R335" s="61"/>
      <c r="S335" s="61"/>
      <c r="T335" s="61"/>
      <c r="U335" s="61"/>
      <c r="V335" s="61"/>
    </row>
    <row r="336" spans="2:22" ht="15" customHeight="1">
      <c r="B336" s="1250" t="str">
        <f t="shared" si="10"/>
        <v/>
      </c>
      <c r="C336" s="526">
        <f>'Og s3a'!C338</f>
        <v>0</v>
      </c>
      <c r="D336" s="527">
        <f>'Og s3a'!F338</f>
        <v>0</v>
      </c>
      <c r="E336" s="492"/>
      <c r="F336" s="933"/>
      <c r="G336" s="492"/>
      <c r="H336" s="945" t="str">
        <f t="shared" si="11"/>
        <v/>
      </c>
      <c r="I336" s="522"/>
      <c r="J336" s="54"/>
      <c r="K336" s="441">
        <f>'Og s3a'!G338</f>
        <v>0</v>
      </c>
      <c r="L336" s="493">
        <f>'Og s3a'!D338</f>
        <v>0</v>
      </c>
      <c r="M336" s="863">
        <f>Import!K336</f>
        <v>0</v>
      </c>
      <c r="N336" s="864">
        <f>Import!L336</f>
        <v>0</v>
      </c>
      <c r="O336" s="61"/>
      <c r="P336" s="61"/>
      <c r="Q336" s="61"/>
      <c r="R336" s="61"/>
      <c r="S336" s="61"/>
      <c r="T336" s="61"/>
      <c r="U336" s="61"/>
      <c r="V336" s="61"/>
    </row>
    <row r="337" spans="2:22" ht="15" customHeight="1">
      <c r="B337" s="1250" t="str">
        <f t="shared" si="10"/>
        <v/>
      </c>
      <c r="C337" s="526">
        <f>'Og s3a'!C339</f>
        <v>0</v>
      </c>
      <c r="D337" s="527">
        <f>'Og s3a'!F339</f>
        <v>0</v>
      </c>
      <c r="E337" s="492"/>
      <c r="F337" s="933"/>
      <c r="G337" s="492"/>
      <c r="H337" s="945" t="str">
        <f t="shared" si="11"/>
        <v/>
      </c>
      <c r="I337" s="522"/>
      <c r="J337" s="54"/>
      <c r="K337" s="441">
        <f>'Og s3a'!G339</f>
        <v>0</v>
      </c>
      <c r="L337" s="493">
        <f>'Og s3a'!D339</f>
        <v>0</v>
      </c>
      <c r="M337" s="863">
        <f>Import!K337</f>
        <v>0</v>
      </c>
      <c r="N337" s="864">
        <f>Import!L337</f>
        <v>0</v>
      </c>
      <c r="O337" s="61"/>
      <c r="P337" s="61"/>
      <c r="Q337" s="61"/>
      <c r="R337" s="61"/>
      <c r="S337" s="61"/>
      <c r="T337" s="61"/>
      <c r="U337" s="61"/>
      <c r="V337" s="61"/>
    </row>
    <row r="338" spans="2:22" ht="15" customHeight="1">
      <c r="B338" s="1250" t="str">
        <f t="shared" si="10"/>
        <v/>
      </c>
      <c r="C338" s="526">
        <f>'Og s3a'!C340</f>
        <v>0</v>
      </c>
      <c r="D338" s="527">
        <f>'Og s3a'!F340</f>
        <v>0</v>
      </c>
      <c r="E338" s="492"/>
      <c r="F338" s="933"/>
      <c r="G338" s="492"/>
      <c r="H338" s="945" t="str">
        <f t="shared" si="11"/>
        <v/>
      </c>
      <c r="I338" s="522"/>
      <c r="J338" s="54"/>
      <c r="K338" s="441">
        <f>'Og s3a'!G340</f>
        <v>0</v>
      </c>
      <c r="L338" s="493">
        <f>'Og s3a'!D340</f>
        <v>0</v>
      </c>
      <c r="M338" s="863">
        <f>Import!K338</f>
        <v>0</v>
      </c>
      <c r="N338" s="864">
        <f>Import!L338</f>
        <v>0</v>
      </c>
      <c r="O338" s="61"/>
      <c r="P338" s="61"/>
      <c r="Q338" s="61"/>
      <c r="R338" s="61"/>
      <c r="S338" s="61"/>
      <c r="T338" s="61"/>
      <c r="U338" s="61"/>
      <c r="V338" s="61"/>
    </row>
    <row r="339" spans="2:22" ht="15" customHeight="1">
      <c r="B339" s="1250" t="str">
        <f t="shared" si="10"/>
        <v/>
      </c>
      <c r="C339" s="526">
        <f>'Og s3a'!C341</f>
        <v>0</v>
      </c>
      <c r="D339" s="527">
        <f>'Og s3a'!F341</f>
        <v>0</v>
      </c>
      <c r="E339" s="492"/>
      <c r="F339" s="933"/>
      <c r="G339" s="492"/>
      <c r="H339" s="945" t="str">
        <f t="shared" si="11"/>
        <v/>
      </c>
      <c r="I339" s="522"/>
      <c r="J339" s="54"/>
      <c r="K339" s="441">
        <f>'Og s3a'!G341</f>
        <v>0</v>
      </c>
      <c r="L339" s="493">
        <f>'Og s3a'!D341</f>
        <v>0</v>
      </c>
      <c r="M339" s="863">
        <f>Import!K339</f>
        <v>0</v>
      </c>
      <c r="N339" s="864">
        <f>Import!L339</f>
        <v>0</v>
      </c>
      <c r="O339" s="61"/>
      <c r="P339" s="61"/>
      <c r="Q339" s="61"/>
      <c r="R339" s="61"/>
      <c r="S339" s="61"/>
      <c r="T339" s="61"/>
      <c r="U339" s="61"/>
      <c r="V339" s="61"/>
    </row>
    <row r="340" spans="2:22" ht="15" customHeight="1">
      <c r="B340" s="1250" t="str">
        <f t="shared" si="10"/>
        <v/>
      </c>
      <c r="C340" s="526">
        <f>'Og s3a'!C342</f>
        <v>0</v>
      </c>
      <c r="D340" s="527">
        <f>'Og s3a'!F342</f>
        <v>0</v>
      </c>
      <c r="E340" s="492"/>
      <c r="F340" s="933"/>
      <c r="G340" s="492"/>
      <c r="H340" s="945" t="str">
        <f t="shared" si="11"/>
        <v/>
      </c>
      <c r="I340" s="522"/>
      <c r="J340" s="54"/>
      <c r="K340" s="441">
        <f>'Og s3a'!G342</f>
        <v>0</v>
      </c>
      <c r="L340" s="493">
        <f>'Og s3a'!D342</f>
        <v>0</v>
      </c>
      <c r="M340" s="863">
        <f>Import!K340</f>
        <v>0</v>
      </c>
      <c r="N340" s="864">
        <f>Import!L340</f>
        <v>0</v>
      </c>
      <c r="O340" s="61"/>
      <c r="P340" s="61"/>
      <c r="Q340" s="61"/>
      <c r="R340" s="61"/>
      <c r="S340" s="61"/>
      <c r="T340" s="61"/>
      <c r="U340" s="61"/>
      <c r="V340" s="61"/>
    </row>
    <row r="341" spans="2:22" ht="15" customHeight="1">
      <c r="B341" s="1250" t="str">
        <f t="shared" si="10"/>
        <v/>
      </c>
      <c r="C341" s="526">
        <f>'Og s3a'!C343</f>
        <v>0</v>
      </c>
      <c r="D341" s="527">
        <f>'Og s3a'!F343</f>
        <v>0</v>
      </c>
      <c r="E341" s="492"/>
      <c r="F341" s="933"/>
      <c r="G341" s="492"/>
      <c r="H341" s="945" t="str">
        <f t="shared" si="11"/>
        <v/>
      </c>
      <c r="I341" s="522"/>
      <c r="J341" s="54"/>
      <c r="K341" s="441">
        <f>'Og s3a'!G343</f>
        <v>0</v>
      </c>
      <c r="L341" s="493">
        <f>'Og s3a'!D343</f>
        <v>0</v>
      </c>
      <c r="M341" s="863">
        <f>Import!K341</f>
        <v>0</v>
      </c>
      <c r="N341" s="864">
        <f>Import!L341</f>
        <v>0</v>
      </c>
      <c r="O341" s="61"/>
      <c r="P341" s="61"/>
      <c r="Q341" s="61"/>
      <c r="R341" s="61"/>
      <c r="S341" s="61"/>
      <c r="T341" s="61"/>
      <c r="U341" s="61"/>
      <c r="V341" s="61"/>
    </row>
    <row r="342" spans="2:22" ht="15" customHeight="1">
      <c r="B342" s="1250" t="str">
        <f t="shared" si="10"/>
        <v/>
      </c>
      <c r="C342" s="526">
        <f>'Og s3a'!C344</f>
        <v>0</v>
      </c>
      <c r="D342" s="527">
        <f>'Og s3a'!F344</f>
        <v>0</v>
      </c>
      <c r="E342" s="492"/>
      <c r="F342" s="933"/>
      <c r="G342" s="492"/>
      <c r="H342" s="945" t="str">
        <f t="shared" si="11"/>
        <v/>
      </c>
      <c r="I342" s="522"/>
      <c r="J342" s="54"/>
      <c r="K342" s="441">
        <f>'Og s3a'!G344</f>
        <v>0</v>
      </c>
      <c r="L342" s="493">
        <f>'Og s3a'!D344</f>
        <v>0</v>
      </c>
      <c r="M342" s="863">
        <f>Import!K342</f>
        <v>0</v>
      </c>
      <c r="N342" s="864">
        <f>Import!L342</f>
        <v>0</v>
      </c>
      <c r="O342" s="61"/>
      <c r="P342" s="61"/>
      <c r="Q342" s="61"/>
      <c r="R342" s="61"/>
      <c r="S342" s="61"/>
      <c r="T342" s="61"/>
      <c r="U342" s="61"/>
      <c r="V342" s="61"/>
    </row>
    <row r="343" spans="2:22" ht="15" customHeight="1">
      <c r="B343" s="1250" t="str">
        <f t="shared" si="10"/>
        <v/>
      </c>
      <c r="C343" s="526">
        <f>'Og s3a'!C345</f>
        <v>0</v>
      </c>
      <c r="D343" s="527">
        <f>'Og s3a'!F345</f>
        <v>0</v>
      </c>
      <c r="E343" s="492"/>
      <c r="F343" s="933"/>
      <c r="G343" s="492"/>
      <c r="H343" s="945" t="str">
        <f t="shared" si="11"/>
        <v/>
      </c>
      <c r="I343" s="522"/>
      <c r="J343" s="54"/>
      <c r="K343" s="441">
        <f>'Og s3a'!G345</f>
        <v>0</v>
      </c>
      <c r="L343" s="493">
        <f>'Og s3a'!D345</f>
        <v>0</v>
      </c>
      <c r="M343" s="863">
        <f>Import!K343</f>
        <v>0</v>
      </c>
      <c r="N343" s="864">
        <f>Import!L343</f>
        <v>0</v>
      </c>
      <c r="O343" s="61"/>
      <c r="P343" s="61"/>
      <c r="Q343" s="61"/>
      <c r="R343" s="61"/>
      <c r="S343" s="61"/>
      <c r="T343" s="61"/>
      <c r="U343" s="61"/>
      <c r="V343" s="61"/>
    </row>
    <row r="344" spans="2:22" ht="15" customHeight="1">
      <c r="B344" s="1250" t="str">
        <f t="shared" si="10"/>
        <v/>
      </c>
      <c r="C344" s="526">
        <f>'Og s3a'!C346</f>
        <v>0</v>
      </c>
      <c r="D344" s="527">
        <f>'Og s3a'!F346</f>
        <v>0</v>
      </c>
      <c r="E344" s="492"/>
      <c r="F344" s="933"/>
      <c r="G344" s="492"/>
      <c r="H344" s="945" t="str">
        <f t="shared" si="11"/>
        <v/>
      </c>
      <c r="I344" s="522"/>
      <c r="J344" s="54"/>
      <c r="K344" s="441">
        <f>'Og s3a'!G346</f>
        <v>0</v>
      </c>
      <c r="L344" s="493">
        <f>'Og s3a'!D346</f>
        <v>0</v>
      </c>
      <c r="M344" s="863">
        <f>Import!K344</f>
        <v>0</v>
      </c>
      <c r="N344" s="864">
        <f>Import!L344</f>
        <v>0</v>
      </c>
      <c r="O344" s="61"/>
      <c r="P344" s="61"/>
      <c r="Q344" s="61"/>
      <c r="R344" s="61"/>
      <c r="S344" s="61"/>
      <c r="T344" s="61"/>
      <c r="U344" s="61"/>
      <c r="V344" s="61"/>
    </row>
    <row r="345" spans="2:22" ht="15" customHeight="1">
      <c r="B345" s="1250" t="str">
        <f t="shared" si="10"/>
        <v/>
      </c>
      <c r="C345" s="526">
        <f>'Og s3a'!C347</f>
        <v>0</v>
      </c>
      <c r="D345" s="527">
        <f>'Og s3a'!F347</f>
        <v>0</v>
      </c>
      <c r="E345" s="492"/>
      <c r="F345" s="933"/>
      <c r="G345" s="492"/>
      <c r="H345" s="945" t="str">
        <f t="shared" si="11"/>
        <v/>
      </c>
      <c r="I345" s="522"/>
      <c r="J345" s="54"/>
      <c r="K345" s="441">
        <f>'Og s3a'!G347</f>
        <v>0</v>
      </c>
      <c r="L345" s="493">
        <f>'Og s3a'!D347</f>
        <v>0</v>
      </c>
      <c r="M345" s="863">
        <f>Import!K345</f>
        <v>0</v>
      </c>
      <c r="N345" s="864">
        <f>Import!L345</f>
        <v>0</v>
      </c>
      <c r="O345" s="61"/>
      <c r="P345" s="61"/>
      <c r="Q345" s="61"/>
      <c r="R345" s="61"/>
      <c r="S345" s="61"/>
      <c r="T345" s="61"/>
      <c r="U345" s="61"/>
      <c r="V345" s="61"/>
    </row>
    <row r="346" spans="2:22" ht="15" customHeight="1">
      <c r="B346" s="1250" t="str">
        <f t="shared" si="10"/>
        <v/>
      </c>
      <c r="C346" s="526">
        <f>'Og s3a'!C348</f>
        <v>0</v>
      </c>
      <c r="D346" s="527">
        <f>'Og s3a'!F348</f>
        <v>0</v>
      </c>
      <c r="E346" s="492"/>
      <c r="F346" s="933"/>
      <c r="G346" s="492"/>
      <c r="H346" s="945" t="str">
        <f t="shared" si="11"/>
        <v/>
      </c>
      <c r="I346" s="522"/>
      <c r="J346" s="54"/>
      <c r="K346" s="441">
        <f>'Og s3a'!G348</f>
        <v>0</v>
      </c>
      <c r="L346" s="493">
        <f>'Og s3a'!D348</f>
        <v>0</v>
      </c>
      <c r="M346" s="863">
        <f>Import!K346</f>
        <v>0</v>
      </c>
      <c r="N346" s="864">
        <f>Import!L346</f>
        <v>0</v>
      </c>
      <c r="O346" s="61"/>
      <c r="P346" s="61"/>
      <c r="Q346" s="61"/>
      <c r="R346" s="61"/>
      <c r="S346" s="61"/>
      <c r="T346" s="61"/>
      <c r="U346" s="61"/>
      <c r="V346" s="61"/>
    </row>
    <row r="347" spans="2:22" ht="15" customHeight="1">
      <c r="B347" s="1250" t="str">
        <f t="shared" si="10"/>
        <v/>
      </c>
      <c r="C347" s="526">
        <f>'Og s3a'!C349</f>
        <v>0</v>
      </c>
      <c r="D347" s="527">
        <f>'Og s3a'!F349</f>
        <v>0</v>
      </c>
      <c r="E347" s="492"/>
      <c r="F347" s="933"/>
      <c r="G347" s="492"/>
      <c r="H347" s="945" t="str">
        <f t="shared" si="11"/>
        <v/>
      </c>
      <c r="I347" s="522"/>
      <c r="J347" s="54"/>
      <c r="K347" s="441">
        <f>'Og s3a'!G349</f>
        <v>0</v>
      </c>
      <c r="L347" s="493">
        <f>'Og s3a'!D349</f>
        <v>0</v>
      </c>
      <c r="M347" s="863">
        <f>Import!K347</f>
        <v>0</v>
      </c>
      <c r="N347" s="864">
        <f>Import!L347</f>
        <v>0</v>
      </c>
      <c r="O347" s="61"/>
      <c r="P347" s="61"/>
      <c r="Q347" s="61"/>
      <c r="R347" s="61"/>
      <c r="S347" s="61"/>
      <c r="T347" s="61"/>
      <c r="U347" s="61"/>
      <c r="V347" s="61"/>
    </row>
    <row r="348" spans="2:22" ht="15" customHeight="1">
      <c r="B348" s="1250" t="str">
        <f t="shared" si="10"/>
        <v/>
      </c>
      <c r="C348" s="526">
        <f>'Og s3a'!C350</f>
        <v>0</v>
      </c>
      <c r="D348" s="527">
        <f>'Og s3a'!F350</f>
        <v>0</v>
      </c>
      <c r="E348" s="492"/>
      <c r="F348" s="933"/>
      <c r="G348" s="492"/>
      <c r="H348" s="945" t="str">
        <f t="shared" si="11"/>
        <v/>
      </c>
      <c r="I348" s="522"/>
      <c r="J348" s="54"/>
      <c r="K348" s="441">
        <f>'Og s3a'!G350</f>
        <v>0</v>
      </c>
      <c r="L348" s="493">
        <f>'Og s3a'!D350</f>
        <v>0</v>
      </c>
      <c r="M348" s="863">
        <f>Import!K348</f>
        <v>0</v>
      </c>
      <c r="N348" s="864">
        <f>Import!L348</f>
        <v>0</v>
      </c>
      <c r="O348" s="61"/>
      <c r="P348" s="61"/>
      <c r="Q348" s="61"/>
      <c r="R348" s="61"/>
      <c r="S348" s="61"/>
      <c r="T348" s="61"/>
      <c r="U348" s="61"/>
      <c r="V348" s="61"/>
    </row>
    <row r="349" spans="2:22" ht="15" customHeight="1">
      <c r="B349" s="1250" t="str">
        <f t="shared" si="10"/>
        <v/>
      </c>
      <c r="C349" s="526">
        <f>'Og s3a'!C351</f>
        <v>0</v>
      </c>
      <c r="D349" s="527">
        <f>'Og s3a'!F351</f>
        <v>0</v>
      </c>
      <c r="E349" s="492"/>
      <c r="F349" s="933"/>
      <c r="G349" s="492"/>
      <c r="H349" s="945" t="str">
        <f t="shared" si="11"/>
        <v/>
      </c>
      <c r="I349" s="522"/>
      <c r="J349" s="54"/>
      <c r="K349" s="441">
        <f>'Og s3a'!G351</f>
        <v>0</v>
      </c>
      <c r="L349" s="493">
        <f>'Og s3a'!D351</f>
        <v>0</v>
      </c>
      <c r="M349" s="863">
        <f>Import!K349</f>
        <v>0</v>
      </c>
      <c r="N349" s="864">
        <f>Import!L349</f>
        <v>0</v>
      </c>
      <c r="O349" s="61"/>
      <c r="P349" s="61"/>
      <c r="Q349" s="61"/>
      <c r="R349" s="61"/>
      <c r="S349" s="61"/>
      <c r="T349" s="61"/>
      <c r="U349" s="61"/>
      <c r="V349" s="61"/>
    </row>
    <row r="350" spans="2:22" ht="15" customHeight="1">
      <c r="B350" s="1250" t="str">
        <f t="shared" si="10"/>
        <v/>
      </c>
      <c r="C350" s="526">
        <f>'Og s3a'!C352</f>
        <v>0</v>
      </c>
      <c r="D350" s="527">
        <f>'Og s3a'!F352</f>
        <v>0</v>
      </c>
      <c r="E350" s="492"/>
      <c r="F350" s="933"/>
      <c r="G350" s="492"/>
      <c r="H350" s="945" t="str">
        <f t="shared" si="11"/>
        <v/>
      </c>
      <c r="I350" s="522"/>
      <c r="J350" s="54"/>
      <c r="K350" s="441">
        <f>'Og s3a'!G352</f>
        <v>0</v>
      </c>
      <c r="L350" s="493">
        <f>'Og s3a'!D352</f>
        <v>0</v>
      </c>
      <c r="M350" s="863">
        <f>Import!K350</f>
        <v>0</v>
      </c>
      <c r="N350" s="864">
        <f>Import!L350</f>
        <v>0</v>
      </c>
      <c r="O350" s="61"/>
      <c r="P350" s="61"/>
      <c r="Q350" s="61"/>
      <c r="R350" s="61"/>
      <c r="S350" s="61"/>
      <c r="T350" s="61"/>
      <c r="U350" s="61"/>
      <c r="V350" s="61"/>
    </row>
    <row r="351" spans="2:22" ht="15" customHeight="1">
      <c r="B351" s="1250" t="str">
        <f t="shared" si="10"/>
        <v/>
      </c>
      <c r="C351" s="526">
        <f>'Og s3a'!C353</f>
        <v>0</v>
      </c>
      <c r="D351" s="527">
        <f>'Og s3a'!F353</f>
        <v>0</v>
      </c>
      <c r="E351" s="492"/>
      <c r="F351" s="933"/>
      <c r="G351" s="492"/>
      <c r="H351" s="945" t="str">
        <f t="shared" si="11"/>
        <v/>
      </c>
      <c r="I351" s="522"/>
      <c r="J351" s="54"/>
      <c r="K351" s="441">
        <f>'Og s3a'!G353</f>
        <v>0</v>
      </c>
      <c r="L351" s="493">
        <f>'Og s3a'!D353</f>
        <v>0</v>
      </c>
      <c r="M351" s="863">
        <f>Import!K351</f>
        <v>0</v>
      </c>
      <c r="N351" s="864">
        <f>Import!L351</f>
        <v>0</v>
      </c>
      <c r="O351" s="61"/>
      <c r="P351" s="61"/>
      <c r="Q351" s="61"/>
      <c r="R351" s="61"/>
      <c r="S351" s="61"/>
      <c r="T351" s="61"/>
      <c r="U351" s="61"/>
      <c r="V351" s="61"/>
    </row>
    <row r="352" spans="2:22" ht="15" customHeight="1">
      <c r="B352" s="1250" t="str">
        <f t="shared" si="10"/>
        <v/>
      </c>
      <c r="C352" s="526">
        <f>'Og s3a'!C354</f>
        <v>0</v>
      </c>
      <c r="D352" s="527">
        <f>'Og s3a'!F354</f>
        <v>0</v>
      </c>
      <c r="E352" s="492"/>
      <c r="F352" s="933"/>
      <c r="G352" s="492"/>
      <c r="H352" s="945" t="str">
        <f t="shared" si="11"/>
        <v/>
      </c>
      <c r="I352" s="522"/>
      <c r="J352" s="54"/>
      <c r="K352" s="441">
        <f>'Og s3a'!G354</f>
        <v>0</v>
      </c>
      <c r="L352" s="493">
        <f>'Og s3a'!D354</f>
        <v>0</v>
      </c>
      <c r="M352" s="863">
        <f>Import!K352</f>
        <v>0</v>
      </c>
      <c r="N352" s="864">
        <f>Import!L352</f>
        <v>0</v>
      </c>
      <c r="O352" s="61"/>
      <c r="P352" s="61"/>
      <c r="Q352" s="61"/>
      <c r="R352" s="61"/>
      <c r="S352" s="61"/>
      <c r="T352" s="61"/>
      <c r="U352" s="61"/>
      <c r="V352" s="61"/>
    </row>
    <row r="353" spans="2:22" ht="15" customHeight="1">
      <c r="B353" s="1250" t="str">
        <f t="shared" si="10"/>
        <v/>
      </c>
      <c r="C353" s="526">
        <f>'Og s3a'!C355</f>
        <v>0</v>
      </c>
      <c r="D353" s="527">
        <f>'Og s3a'!F355</f>
        <v>0</v>
      </c>
      <c r="E353" s="492"/>
      <c r="F353" s="933"/>
      <c r="G353" s="492"/>
      <c r="H353" s="945" t="str">
        <f t="shared" si="11"/>
        <v/>
      </c>
      <c r="I353" s="522"/>
      <c r="J353" s="54"/>
      <c r="K353" s="441">
        <f>'Og s3a'!G355</f>
        <v>0</v>
      </c>
      <c r="L353" s="493">
        <f>'Og s3a'!D355</f>
        <v>0</v>
      </c>
      <c r="M353" s="863">
        <f>Import!K353</f>
        <v>0</v>
      </c>
      <c r="N353" s="864">
        <f>Import!L353</f>
        <v>0</v>
      </c>
      <c r="O353" s="61"/>
      <c r="P353" s="61"/>
      <c r="Q353" s="61"/>
      <c r="R353" s="61"/>
      <c r="S353" s="61"/>
      <c r="T353" s="61"/>
      <c r="U353" s="61"/>
      <c r="V353" s="61"/>
    </row>
    <row r="354" spans="2:22" ht="15" customHeight="1">
      <c r="B354" s="1250" t="str">
        <f t="shared" si="10"/>
        <v/>
      </c>
      <c r="C354" s="526">
        <f>'Og s3a'!C356</f>
        <v>0</v>
      </c>
      <c r="D354" s="527">
        <f>'Og s3a'!F356</f>
        <v>0</v>
      </c>
      <c r="E354" s="492"/>
      <c r="F354" s="933"/>
      <c r="G354" s="492"/>
      <c r="H354" s="945" t="str">
        <f t="shared" si="11"/>
        <v/>
      </c>
      <c r="I354" s="522"/>
      <c r="J354" s="54"/>
      <c r="K354" s="441">
        <f>'Og s3a'!G356</f>
        <v>0</v>
      </c>
      <c r="L354" s="493">
        <f>'Og s3a'!D356</f>
        <v>0</v>
      </c>
      <c r="M354" s="863">
        <f>Import!K354</f>
        <v>0</v>
      </c>
      <c r="N354" s="864">
        <f>Import!L354</f>
        <v>0</v>
      </c>
      <c r="O354" s="61"/>
      <c r="P354" s="61"/>
      <c r="Q354" s="61"/>
      <c r="R354" s="61"/>
      <c r="S354" s="61"/>
      <c r="T354" s="61"/>
      <c r="U354" s="61"/>
      <c r="V354" s="61"/>
    </row>
    <row r="355" spans="2:22" ht="15" customHeight="1">
      <c r="B355" s="1250" t="str">
        <f t="shared" si="10"/>
        <v/>
      </c>
      <c r="C355" s="526">
        <f>'Og s3a'!C357</f>
        <v>0</v>
      </c>
      <c r="D355" s="527">
        <f>'Og s3a'!F357</f>
        <v>0</v>
      </c>
      <c r="E355" s="492"/>
      <c r="F355" s="933"/>
      <c r="G355" s="492"/>
      <c r="H355" s="945" t="str">
        <f t="shared" si="11"/>
        <v/>
      </c>
      <c r="I355" s="522"/>
      <c r="J355" s="54"/>
      <c r="K355" s="441">
        <f>'Og s3a'!G357</f>
        <v>0</v>
      </c>
      <c r="L355" s="493">
        <f>'Og s3a'!D357</f>
        <v>0</v>
      </c>
      <c r="M355" s="863">
        <f>Import!K355</f>
        <v>0</v>
      </c>
      <c r="N355" s="864">
        <f>Import!L355</f>
        <v>0</v>
      </c>
      <c r="O355" s="61"/>
      <c r="P355" s="61"/>
      <c r="Q355" s="61"/>
      <c r="R355" s="61"/>
      <c r="S355" s="61"/>
      <c r="T355" s="61"/>
      <c r="U355" s="61"/>
      <c r="V355" s="61"/>
    </row>
    <row r="356" spans="2:22" ht="15" customHeight="1">
      <c r="B356" s="1250" t="str">
        <f t="shared" si="10"/>
        <v/>
      </c>
      <c r="C356" s="526">
        <f>'Og s3a'!C358</f>
        <v>0</v>
      </c>
      <c r="D356" s="527">
        <f>'Og s3a'!F358</f>
        <v>0</v>
      </c>
      <c r="E356" s="492"/>
      <c r="F356" s="933"/>
      <c r="G356" s="492"/>
      <c r="H356" s="945" t="str">
        <f t="shared" si="11"/>
        <v/>
      </c>
      <c r="I356" s="522"/>
      <c r="J356" s="54"/>
      <c r="K356" s="441">
        <f>'Og s3a'!G358</f>
        <v>0</v>
      </c>
      <c r="L356" s="493">
        <f>'Og s3a'!D358</f>
        <v>0</v>
      </c>
      <c r="M356" s="863">
        <f>Import!K356</f>
        <v>0</v>
      </c>
      <c r="N356" s="864">
        <f>Import!L356</f>
        <v>0</v>
      </c>
      <c r="O356" s="61"/>
      <c r="P356" s="61"/>
      <c r="Q356" s="61"/>
      <c r="R356" s="61"/>
      <c r="S356" s="61"/>
      <c r="T356" s="61"/>
      <c r="U356" s="61"/>
      <c r="V356" s="61"/>
    </row>
    <row r="357" spans="2:22" ht="15" customHeight="1">
      <c r="B357" s="1250" t="str">
        <f t="shared" si="10"/>
        <v/>
      </c>
      <c r="C357" s="526">
        <f>'Og s3a'!C359</f>
        <v>0</v>
      </c>
      <c r="D357" s="527">
        <f>'Og s3a'!F359</f>
        <v>0</v>
      </c>
      <c r="E357" s="492"/>
      <c r="F357" s="933"/>
      <c r="G357" s="492"/>
      <c r="H357" s="945" t="str">
        <f t="shared" si="11"/>
        <v/>
      </c>
      <c r="I357" s="522"/>
      <c r="J357" s="54"/>
      <c r="K357" s="441">
        <f>'Og s3a'!G359</f>
        <v>0</v>
      </c>
      <c r="L357" s="493">
        <f>'Og s3a'!D359</f>
        <v>0</v>
      </c>
      <c r="M357" s="863">
        <f>Import!K357</f>
        <v>0</v>
      </c>
      <c r="N357" s="864">
        <f>Import!L357</f>
        <v>0</v>
      </c>
      <c r="O357" s="61"/>
      <c r="P357" s="61"/>
      <c r="Q357" s="61"/>
      <c r="R357" s="61"/>
      <c r="S357" s="61"/>
      <c r="T357" s="61"/>
      <c r="U357" s="61"/>
      <c r="V357" s="61"/>
    </row>
    <row r="358" spans="2:22" ht="15" customHeight="1">
      <c r="B358" s="1250" t="str">
        <f t="shared" si="10"/>
        <v/>
      </c>
      <c r="C358" s="526">
        <f>'Og s3a'!C360</f>
        <v>0</v>
      </c>
      <c r="D358" s="527">
        <f>'Og s3a'!F360</f>
        <v>0</v>
      </c>
      <c r="E358" s="492"/>
      <c r="F358" s="933"/>
      <c r="G358" s="492"/>
      <c r="H358" s="945" t="str">
        <f t="shared" si="11"/>
        <v/>
      </c>
      <c r="I358" s="522"/>
      <c r="J358" s="54"/>
      <c r="K358" s="441">
        <f>'Og s3a'!G360</f>
        <v>0</v>
      </c>
      <c r="L358" s="493">
        <f>'Og s3a'!D360</f>
        <v>0</v>
      </c>
      <c r="M358" s="863">
        <f>Import!K358</f>
        <v>0</v>
      </c>
      <c r="N358" s="864">
        <f>Import!L358</f>
        <v>0</v>
      </c>
      <c r="O358" s="61"/>
      <c r="P358" s="61"/>
      <c r="Q358" s="61"/>
      <c r="R358" s="61"/>
      <c r="S358" s="61"/>
      <c r="T358" s="61"/>
      <c r="U358" s="61"/>
      <c r="V358" s="61"/>
    </row>
    <row r="359" spans="2:22" ht="15" customHeight="1">
      <c r="B359" s="1250" t="str">
        <f t="shared" si="10"/>
        <v/>
      </c>
      <c r="C359" s="526">
        <f>'Og s3a'!C361</f>
        <v>0</v>
      </c>
      <c r="D359" s="527">
        <f>'Og s3a'!F361</f>
        <v>0</v>
      </c>
      <c r="E359" s="492"/>
      <c r="F359" s="933"/>
      <c r="G359" s="492"/>
      <c r="H359" s="945" t="str">
        <f t="shared" si="11"/>
        <v/>
      </c>
      <c r="I359" s="522"/>
      <c r="J359" s="54"/>
      <c r="K359" s="441">
        <f>'Og s3a'!G361</f>
        <v>0</v>
      </c>
      <c r="L359" s="493">
        <f>'Og s3a'!D361</f>
        <v>0</v>
      </c>
      <c r="M359" s="863">
        <f>Import!K359</f>
        <v>0</v>
      </c>
      <c r="N359" s="864">
        <f>Import!L359</f>
        <v>0</v>
      </c>
      <c r="O359" s="61"/>
      <c r="P359" s="61"/>
      <c r="Q359" s="61"/>
      <c r="R359" s="61"/>
      <c r="S359" s="61"/>
      <c r="T359" s="61"/>
      <c r="U359" s="61"/>
      <c r="V359" s="61"/>
    </row>
    <row r="360" spans="2:22" ht="15" customHeight="1">
      <c r="B360" s="1250" t="str">
        <f t="shared" si="10"/>
        <v/>
      </c>
      <c r="C360" s="526">
        <f>'Og s3a'!C362</f>
        <v>0</v>
      </c>
      <c r="D360" s="527">
        <f>'Og s3a'!F362</f>
        <v>0</v>
      </c>
      <c r="E360" s="492"/>
      <c r="F360" s="933"/>
      <c r="G360" s="492"/>
      <c r="H360" s="945" t="str">
        <f t="shared" si="11"/>
        <v/>
      </c>
      <c r="I360" s="522"/>
      <c r="J360" s="54"/>
      <c r="K360" s="441">
        <f>'Og s3a'!G362</f>
        <v>0</v>
      </c>
      <c r="L360" s="493">
        <f>'Og s3a'!D362</f>
        <v>0</v>
      </c>
      <c r="M360" s="863">
        <f>Import!K360</f>
        <v>0</v>
      </c>
      <c r="N360" s="864">
        <f>Import!L360</f>
        <v>0</v>
      </c>
      <c r="O360" s="61"/>
      <c r="P360" s="61"/>
      <c r="Q360" s="61"/>
      <c r="R360" s="61"/>
      <c r="S360" s="61"/>
      <c r="T360" s="61"/>
      <c r="U360" s="61"/>
      <c r="V360" s="61"/>
    </row>
    <row r="361" spans="2:22" ht="15" customHeight="1">
      <c r="B361" s="1250" t="str">
        <f t="shared" si="10"/>
        <v/>
      </c>
      <c r="C361" s="526">
        <f>'Og s3a'!C363</f>
        <v>0</v>
      </c>
      <c r="D361" s="527">
        <f>'Og s3a'!F363</f>
        <v>0</v>
      </c>
      <c r="E361" s="492"/>
      <c r="F361" s="933"/>
      <c r="G361" s="492"/>
      <c r="H361" s="945" t="str">
        <f t="shared" si="11"/>
        <v/>
      </c>
      <c r="I361" s="522"/>
      <c r="J361" s="54"/>
      <c r="K361" s="441">
        <f>'Og s3a'!G363</f>
        <v>0</v>
      </c>
      <c r="L361" s="493">
        <f>'Og s3a'!D363</f>
        <v>0</v>
      </c>
      <c r="M361" s="863">
        <f>Import!K361</f>
        <v>0</v>
      </c>
      <c r="N361" s="864">
        <f>Import!L361</f>
        <v>0</v>
      </c>
      <c r="O361" s="61"/>
      <c r="P361" s="61"/>
      <c r="Q361" s="61"/>
      <c r="R361" s="61"/>
      <c r="S361" s="61"/>
      <c r="T361" s="61"/>
      <c r="U361" s="61"/>
      <c r="V361" s="61"/>
    </row>
    <row r="362" spans="2:22" ht="15" customHeight="1">
      <c r="B362" s="1250" t="str">
        <f t="shared" si="10"/>
        <v/>
      </c>
      <c r="C362" s="526">
        <f>'Og s3a'!C364</f>
        <v>0</v>
      </c>
      <c r="D362" s="527">
        <f>'Og s3a'!F364</f>
        <v>0</v>
      </c>
      <c r="E362" s="492"/>
      <c r="F362" s="933"/>
      <c r="G362" s="492"/>
      <c r="H362" s="945" t="str">
        <f t="shared" si="11"/>
        <v/>
      </c>
      <c r="I362" s="522"/>
      <c r="J362" s="54"/>
      <c r="K362" s="441">
        <f>'Og s3a'!G364</f>
        <v>0</v>
      </c>
      <c r="L362" s="493">
        <f>'Og s3a'!D364</f>
        <v>0</v>
      </c>
      <c r="M362" s="863">
        <f>Import!K362</f>
        <v>0</v>
      </c>
      <c r="N362" s="864">
        <f>Import!L362</f>
        <v>0</v>
      </c>
      <c r="O362" s="61"/>
      <c r="P362" s="61"/>
      <c r="Q362" s="61"/>
      <c r="R362" s="61"/>
      <c r="S362" s="61"/>
      <c r="T362" s="61"/>
      <c r="U362" s="61"/>
      <c r="V362" s="61"/>
    </row>
    <row r="363" spans="2:22" ht="15" customHeight="1">
      <c r="B363" s="1250" t="str">
        <f t="shared" si="10"/>
        <v/>
      </c>
      <c r="C363" s="526">
        <f>'Og s3a'!C365</f>
        <v>0</v>
      </c>
      <c r="D363" s="527">
        <f>'Og s3a'!F365</f>
        <v>0</v>
      </c>
      <c r="E363" s="492"/>
      <c r="F363" s="933"/>
      <c r="G363" s="492"/>
      <c r="H363" s="945" t="str">
        <f t="shared" si="11"/>
        <v/>
      </c>
      <c r="I363" s="522"/>
      <c r="J363" s="54"/>
      <c r="K363" s="441">
        <f>'Og s3a'!G365</f>
        <v>0</v>
      </c>
      <c r="L363" s="493">
        <f>'Og s3a'!D365</f>
        <v>0</v>
      </c>
      <c r="M363" s="863">
        <f>Import!K363</f>
        <v>0</v>
      </c>
      <c r="N363" s="864">
        <f>Import!L363</f>
        <v>0</v>
      </c>
      <c r="O363" s="61"/>
      <c r="P363" s="61"/>
      <c r="Q363" s="61"/>
      <c r="R363" s="61"/>
      <c r="S363" s="61"/>
      <c r="T363" s="61"/>
      <c r="U363" s="61"/>
      <c r="V363" s="61"/>
    </row>
    <row r="364" spans="2:22" ht="15" customHeight="1">
      <c r="B364" s="1250" t="str">
        <f t="shared" si="10"/>
        <v/>
      </c>
      <c r="C364" s="526">
        <f>'Og s3a'!C366</f>
        <v>0</v>
      </c>
      <c r="D364" s="527">
        <f>'Og s3a'!F366</f>
        <v>0</v>
      </c>
      <c r="E364" s="492"/>
      <c r="F364" s="933"/>
      <c r="G364" s="492"/>
      <c r="H364" s="945" t="str">
        <f t="shared" si="11"/>
        <v/>
      </c>
      <c r="I364" s="522"/>
      <c r="J364" s="54"/>
      <c r="K364" s="441">
        <f>'Og s3a'!G366</f>
        <v>0</v>
      </c>
      <c r="L364" s="493">
        <f>'Og s3a'!D366</f>
        <v>0</v>
      </c>
      <c r="M364" s="863">
        <f>Import!K364</f>
        <v>0</v>
      </c>
      <c r="N364" s="864">
        <f>Import!L364</f>
        <v>0</v>
      </c>
      <c r="O364" s="61"/>
      <c r="P364" s="61"/>
      <c r="Q364" s="61"/>
      <c r="R364" s="61"/>
      <c r="S364" s="61"/>
      <c r="T364" s="61"/>
      <c r="U364" s="61"/>
      <c r="V364" s="61"/>
    </row>
    <row r="365" spans="2:22" ht="15" customHeight="1">
      <c r="B365" s="1250" t="str">
        <f t="shared" si="10"/>
        <v/>
      </c>
      <c r="C365" s="526">
        <f>'Og s3a'!C367</f>
        <v>0</v>
      </c>
      <c r="D365" s="527">
        <f>'Og s3a'!F367</f>
        <v>0</v>
      </c>
      <c r="E365" s="492"/>
      <c r="F365" s="933"/>
      <c r="G365" s="492"/>
      <c r="H365" s="945" t="str">
        <f t="shared" si="11"/>
        <v/>
      </c>
      <c r="I365" s="522"/>
      <c r="J365" s="54"/>
      <c r="K365" s="441">
        <f>'Og s3a'!G367</f>
        <v>0</v>
      </c>
      <c r="L365" s="493">
        <f>'Og s3a'!D367</f>
        <v>0</v>
      </c>
      <c r="M365" s="863">
        <f>Import!K365</f>
        <v>0</v>
      </c>
      <c r="N365" s="864">
        <f>Import!L365</f>
        <v>0</v>
      </c>
      <c r="O365" s="61"/>
      <c r="P365" s="61"/>
      <c r="Q365" s="61"/>
      <c r="R365" s="61"/>
      <c r="S365" s="61"/>
      <c r="T365" s="61"/>
      <c r="U365" s="61"/>
      <c r="V365" s="61"/>
    </row>
    <row r="366" spans="2:22" ht="15" customHeight="1">
      <c r="B366" s="1250" t="str">
        <f t="shared" si="10"/>
        <v/>
      </c>
      <c r="C366" s="526">
        <f>'Og s3a'!C368</f>
        <v>0</v>
      </c>
      <c r="D366" s="527">
        <f>'Og s3a'!F368</f>
        <v>0</v>
      </c>
      <c r="E366" s="492"/>
      <c r="F366" s="933"/>
      <c r="G366" s="492"/>
      <c r="H366" s="945" t="str">
        <f t="shared" si="11"/>
        <v/>
      </c>
      <c r="I366" s="522"/>
      <c r="J366" s="54"/>
      <c r="K366" s="441">
        <f>'Og s3a'!G368</f>
        <v>0</v>
      </c>
      <c r="L366" s="493">
        <f>'Og s3a'!D368</f>
        <v>0</v>
      </c>
      <c r="M366" s="863">
        <f>Import!K366</f>
        <v>0</v>
      </c>
      <c r="N366" s="864">
        <f>Import!L366</f>
        <v>0</v>
      </c>
      <c r="O366" s="61"/>
      <c r="P366" s="61"/>
      <c r="Q366" s="61"/>
      <c r="R366" s="61"/>
      <c r="S366" s="61"/>
      <c r="T366" s="61"/>
      <c r="U366" s="61"/>
      <c r="V366" s="61"/>
    </row>
    <row r="367" spans="2:22" ht="15" customHeight="1">
      <c r="B367" s="1250" t="str">
        <f t="shared" si="10"/>
        <v/>
      </c>
      <c r="C367" s="526">
        <f>'Og s3a'!C369</f>
        <v>0</v>
      </c>
      <c r="D367" s="527">
        <f>'Og s3a'!F369</f>
        <v>0</v>
      </c>
      <c r="E367" s="492"/>
      <c r="F367" s="933"/>
      <c r="G367" s="492"/>
      <c r="H367" s="945" t="str">
        <f t="shared" si="11"/>
        <v/>
      </c>
      <c r="I367" s="522"/>
      <c r="J367" s="54"/>
      <c r="K367" s="441">
        <f>'Og s3a'!G369</f>
        <v>0</v>
      </c>
      <c r="L367" s="493">
        <f>'Og s3a'!D369</f>
        <v>0</v>
      </c>
      <c r="M367" s="863">
        <f>Import!K367</f>
        <v>0</v>
      </c>
      <c r="N367" s="864">
        <f>Import!L367</f>
        <v>0</v>
      </c>
      <c r="O367" s="61"/>
      <c r="P367" s="61"/>
      <c r="Q367" s="61"/>
      <c r="R367" s="61"/>
      <c r="S367" s="61"/>
      <c r="T367" s="61"/>
      <c r="U367" s="61"/>
      <c r="V367" s="61"/>
    </row>
    <row r="368" spans="2:22" ht="15" customHeight="1">
      <c r="B368" s="1250" t="str">
        <f t="shared" si="10"/>
        <v/>
      </c>
      <c r="C368" s="526">
        <f>'Og s3a'!C370</f>
        <v>0</v>
      </c>
      <c r="D368" s="527">
        <f>'Og s3a'!F370</f>
        <v>0</v>
      </c>
      <c r="E368" s="492"/>
      <c r="F368" s="933"/>
      <c r="G368" s="492"/>
      <c r="H368" s="945" t="str">
        <f t="shared" si="11"/>
        <v/>
      </c>
      <c r="I368" s="522"/>
      <c r="J368" s="54"/>
      <c r="K368" s="441">
        <f>'Og s3a'!G370</f>
        <v>0</v>
      </c>
      <c r="L368" s="493">
        <f>'Og s3a'!D370</f>
        <v>0</v>
      </c>
      <c r="M368" s="863">
        <f>Import!K368</f>
        <v>0</v>
      </c>
      <c r="N368" s="864">
        <f>Import!L368</f>
        <v>0</v>
      </c>
      <c r="O368" s="61"/>
      <c r="P368" s="61"/>
      <c r="Q368" s="61"/>
      <c r="R368" s="61"/>
      <c r="S368" s="61"/>
      <c r="T368" s="61"/>
      <c r="U368" s="61"/>
      <c r="V368" s="61"/>
    </row>
    <row r="369" spans="2:22" ht="15" customHeight="1">
      <c r="B369" s="1250" t="str">
        <f t="shared" si="10"/>
        <v/>
      </c>
      <c r="C369" s="526">
        <f>'Og s3a'!C371</f>
        <v>0</v>
      </c>
      <c r="D369" s="527">
        <f>'Og s3a'!F371</f>
        <v>0</v>
      </c>
      <c r="E369" s="492"/>
      <c r="F369" s="933"/>
      <c r="G369" s="492"/>
      <c r="H369" s="945" t="str">
        <f t="shared" si="11"/>
        <v/>
      </c>
      <c r="I369" s="522"/>
      <c r="J369" s="54"/>
      <c r="K369" s="441">
        <f>'Og s3a'!G371</f>
        <v>0</v>
      </c>
      <c r="L369" s="493">
        <f>'Og s3a'!D371</f>
        <v>0</v>
      </c>
      <c r="M369" s="863">
        <f>Import!K369</f>
        <v>0</v>
      </c>
      <c r="N369" s="864">
        <f>Import!L369</f>
        <v>0</v>
      </c>
      <c r="O369" s="61"/>
      <c r="P369" s="61"/>
      <c r="Q369" s="61"/>
      <c r="R369" s="61"/>
      <c r="S369" s="61"/>
      <c r="T369" s="61"/>
      <c r="U369" s="61"/>
      <c r="V369" s="61"/>
    </row>
    <row r="370" spans="2:22" ht="15" customHeight="1">
      <c r="B370" s="1250" t="str">
        <f t="shared" si="10"/>
        <v/>
      </c>
      <c r="C370" s="526">
        <f>'Og s3a'!C372</f>
        <v>0</v>
      </c>
      <c r="D370" s="527">
        <f>'Og s3a'!F372</f>
        <v>0</v>
      </c>
      <c r="E370" s="492"/>
      <c r="F370" s="933"/>
      <c r="G370" s="492"/>
      <c r="H370" s="945" t="str">
        <f t="shared" si="11"/>
        <v/>
      </c>
      <c r="I370" s="522"/>
      <c r="J370" s="54"/>
      <c r="K370" s="441">
        <f>'Og s3a'!G372</f>
        <v>0</v>
      </c>
      <c r="L370" s="493">
        <f>'Og s3a'!D372</f>
        <v>0</v>
      </c>
      <c r="M370" s="863">
        <f>Import!K370</f>
        <v>0</v>
      </c>
      <c r="N370" s="864">
        <f>Import!L370</f>
        <v>0</v>
      </c>
      <c r="O370" s="61"/>
      <c r="P370" s="61"/>
      <c r="Q370" s="61"/>
      <c r="R370" s="61"/>
      <c r="S370" s="61"/>
      <c r="T370" s="61"/>
      <c r="U370" s="61"/>
      <c r="V370" s="61"/>
    </row>
    <row r="371" spans="2:22" ht="15" customHeight="1">
      <c r="B371" s="1250" t="str">
        <f t="shared" si="10"/>
        <v/>
      </c>
      <c r="C371" s="526">
        <f>'Og s3a'!C373</f>
        <v>0</v>
      </c>
      <c r="D371" s="527">
        <f>'Og s3a'!F373</f>
        <v>0</v>
      </c>
      <c r="E371" s="492"/>
      <c r="F371" s="933"/>
      <c r="G371" s="492"/>
      <c r="H371" s="945" t="str">
        <f t="shared" si="11"/>
        <v/>
      </c>
      <c r="I371" s="522"/>
      <c r="J371" s="54"/>
      <c r="K371" s="441">
        <f>'Og s3a'!G373</f>
        <v>0</v>
      </c>
      <c r="L371" s="493">
        <f>'Og s3a'!D373</f>
        <v>0</v>
      </c>
      <c r="M371" s="863">
        <f>Import!K371</f>
        <v>0</v>
      </c>
      <c r="N371" s="864">
        <f>Import!L371</f>
        <v>0</v>
      </c>
      <c r="O371" s="61"/>
      <c r="P371" s="61"/>
      <c r="Q371" s="61"/>
      <c r="R371" s="61"/>
      <c r="S371" s="61"/>
      <c r="T371" s="61"/>
      <c r="U371" s="61"/>
      <c r="V371" s="61"/>
    </row>
    <row r="372" spans="2:22" ht="15" customHeight="1">
      <c r="B372" s="1250" t="str">
        <f t="shared" si="10"/>
        <v/>
      </c>
      <c r="C372" s="526">
        <f>'Og s3a'!C374</f>
        <v>0</v>
      </c>
      <c r="D372" s="527">
        <f>'Og s3a'!F374</f>
        <v>0</v>
      </c>
      <c r="E372" s="492"/>
      <c r="F372" s="933"/>
      <c r="G372" s="492"/>
      <c r="H372" s="945" t="str">
        <f t="shared" si="11"/>
        <v/>
      </c>
      <c r="I372" s="522"/>
      <c r="J372" s="54"/>
      <c r="K372" s="441">
        <f>'Og s3a'!G374</f>
        <v>0</v>
      </c>
      <c r="L372" s="493">
        <f>'Og s3a'!D374</f>
        <v>0</v>
      </c>
      <c r="M372" s="863">
        <f>Import!K372</f>
        <v>0</v>
      </c>
      <c r="N372" s="864">
        <f>Import!L372</f>
        <v>0</v>
      </c>
      <c r="O372" s="61"/>
      <c r="P372" s="61"/>
      <c r="Q372" s="61"/>
      <c r="R372" s="61"/>
      <c r="S372" s="61"/>
      <c r="T372" s="61"/>
      <c r="U372" s="61"/>
      <c r="V372" s="61"/>
    </row>
    <row r="373" spans="2:22" ht="15" customHeight="1">
      <c r="B373" s="1250" t="str">
        <f t="shared" si="10"/>
        <v/>
      </c>
      <c r="C373" s="526">
        <f>'Og s3a'!C375</f>
        <v>0</v>
      </c>
      <c r="D373" s="527">
        <f>'Og s3a'!F375</f>
        <v>0</v>
      </c>
      <c r="E373" s="492"/>
      <c r="F373" s="933"/>
      <c r="G373" s="492"/>
      <c r="H373" s="945" t="str">
        <f t="shared" si="11"/>
        <v/>
      </c>
      <c r="I373" s="522"/>
      <c r="J373" s="54"/>
      <c r="K373" s="441">
        <f>'Og s3a'!G375</f>
        <v>0</v>
      </c>
      <c r="L373" s="493">
        <f>'Og s3a'!D375</f>
        <v>0</v>
      </c>
      <c r="M373" s="863">
        <f>Import!K373</f>
        <v>0</v>
      </c>
      <c r="N373" s="864">
        <f>Import!L373</f>
        <v>0</v>
      </c>
      <c r="O373" s="61"/>
      <c r="P373" s="61"/>
      <c r="Q373" s="61"/>
      <c r="R373" s="61"/>
      <c r="S373" s="61"/>
      <c r="T373" s="61"/>
      <c r="U373" s="61"/>
      <c r="V373" s="61"/>
    </row>
    <row r="374" spans="2:22" ht="15" customHeight="1">
      <c r="B374" s="1250" t="str">
        <f t="shared" si="10"/>
        <v/>
      </c>
      <c r="C374" s="526">
        <f>'Og s3a'!C376</f>
        <v>0</v>
      </c>
      <c r="D374" s="527">
        <f>'Og s3a'!F376</f>
        <v>0</v>
      </c>
      <c r="E374" s="492"/>
      <c r="F374" s="933"/>
      <c r="G374" s="492"/>
      <c r="H374" s="945" t="str">
        <f t="shared" si="11"/>
        <v/>
      </c>
      <c r="I374" s="522"/>
      <c r="J374" s="54"/>
      <c r="K374" s="441">
        <f>'Og s3a'!G376</f>
        <v>0</v>
      </c>
      <c r="L374" s="493">
        <f>'Og s3a'!D376</f>
        <v>0</v>
      </c>
      <c r="M374" s="863">
        <f>Import!K374</f>
        <v>0</v>
      </c>
      <c r="N374" s="864">
        <f>Import!L374</f>
        <v>0</v>
      </c>
      <c r="O374" s="61"/>
      <c r="P374" s="61"/>
      <c r="Q374" s="61"/>
      <c r="R374" s="61"/>
      <c r="S374" s="61"/>
      <c r="T374" s="61"/>
      <c r="U374" s="61"/>
      <c r="V374" s="61"/>
    </row>
    <row r="375" spans="2:22" ht="15" customHeight="1">
      <c r="B375" s="1250" t="str">
        <f t="shared" si="10"/>
        <v/>
      </c>
      <c r="C375" s="526">
        <f>'Og s3a'!C377</f>
        <v>0</v>
      </c>
      <c r="D375" s="527">
        <f>'Og s3a'!F377</f>
        <v>0</v>
      </c>
      <c r="E375" s="492"/>
      <c r="F375" s="933"/>
      <c r="G375" s="492"/>
      <c r="H375" s="945" t="str">
        <f t="shared" si="11"/>
        <v/>
      </c>
      <c r="I375" s="522"/>
      <c r="J375" s="54"/>
      <c r="K375" s="441">
        <f>'Og s3a'!G377</f>
        <v>0</v>
      </c>
      <c r="L375" s="493">
        <f>'Og s3a'!D377</f>
        <v>0</v>
      </c>
      <c r="M375" s="863">
        <f>Import!K375</f>
        <v>0</v>
      </c>
      <c r="N375" s="864">
        <f>Import!L375</f>
        <v>0</v>
      </c>
      <c r="O375" s="61"/>
      <c r="P375" s="61"/>
      <c r="Q375" s="61"/>
      <c r="R375" s="61"/>
      <c r="S375" s="61"/>
      <c r="T375" s="61"/>
      <c r="U375" s="61"/>
      <c r="V375" s="61"/>
    </row>
    <row r="376" spans="2:22" ht="15" customHeight="1">
      <c r="B376" s="1250" t="str">
        <f t="shared" si="10"/>
        <v/>
      </c>
      <c r="C376" s="526">
        <f>'Og s3a'!C378</f>
        <v>0</v>
      </c>
      <c r="D376" s="527">
        <f>'Og s3a'!F378</f>
        <v>0</v>
      </c>
      <c r="E376" s="492"/>
      <c r="F376" s="933"/>
      <c r="G376" s="492"/>
      <c r="H376" s="945" t="str">
        <f t="shared" si="11"/>
        <v/>
      </c>
      <c r="I376" s="522"/>
      <c r="J376" s="54"/>
      <c r="K376" s="441">
        <f>'Og s3a'!G378</f>
        <v>0</v>
      </c>
      <c r="L376" s="493">
        <f>'Og s3a'!D378</f>
        <v>0</v>
      </c>
      <c r="M376" s="863">
        <f>Import!K376</f>
        <v>0</v>
      </c>
      <c r="N376" s="864">
        <f>Import!L376</f>
        <v>0</v>
      </c>
      <c r="O376" s="61"/>
      <c r="P376" s="61"/>
      <c r="Q376" s="61"/>
      <c r="R376" s="61"/>
      <c r="S376" s="61"/>
      <c r="T376" s="61"/>
      <c r="U376" s="61"/>
      <c r="V376" s="61"/>
    </row>
    <row r="377" spans="2:22" ht="15" customHeight="1">
      <c r="B377" s="1250" t="str">
        <f t="shared" si="10"/>
        <v/>
      </c>
      <c r="C377" s="526">
        <f>'Og s3a'!C379</f>
        <v>0</v>
      </c>
      <c r="D377" s="527">
        <f>'Og s3a'!F379</f>
        <v>0</v>
      </c>
      <c r="E377" s="492"/>
      <c r="F377" s="933"/>
      <c r="G377" s="492"/>
      <c r="H377" s="945" t="str">
        <f t="shared" si="11"/>
        <v/>
      </c>
      <c r="I377" s="522"/>
      <c r="J377" s="54"/>
      <c r="K377" s="441">
        <f>'Og s3a'!G379</f>
        <v>0</v>
      </c>
      <c r="L377" s="493">
        <f>'Og s3a'!D379</f>
        <v>0</v>
      </c>
      <c r="M377" s="863">
        <f>Import!K377</f>
        <v>0</v>
      </c>
      <c r="N377" s="864">
        <f>Import!L377</f>
        <v>0</v>
      </c>
      <c r="O377" s="61"/>
      <c r="P377" s="61"/>
      <c r="Q377" s="61"/>
      <c r="R377" s="61"/>
      <c r="S377" s="61"/>
      <c r="T377" s="61"/>
      <c r="U377" s="61"/>
      <c r="V377" s="61"/>
    </row>
    <row r="378" spans="2:22" ht="15" customHeight="1">
      <c r="B378" s="1250" t="str">
        <f t="shared" si="10"/>
        <v/>
      </c>
      <c r="C378" s="526">
        <f>'Og s3a'!C380</f>
        <v>0</v>
      </c>
      <c r="D378" s="527">
        <f>'Og s3a'!F380</f>
        <v>0</v>
      </c>
      <c r="E378" s="492"/>
      <c r="F378" s="933"/>
      <c r="G378" s="492"/>
      <c r="H378" s="945" t="str">
        <f t="shared" si="11"/>
        <v/>
      </c>
      <c r="I378" s="522"/>
      <c r="J378" s="54"/>
      <c r="K378" s="441">
        <f>'Og s3a'!G380</f>
        <v>0</v>
      </c>
      <c r="L378" s="493">
        <f>'Og s3a'!D380</f>
        <v>0</v>
      </c>
      <c r="M378" s="863">
        <f>Import!K378</f>
        <v>0</v>
      </c>
      <c r="N378" s="864">
        <f>Import!L378</f>
        <v>0</v>
      </c>
      <c r="O378" s="61"/>
      <c r="P378" s="61"/>
      <c r="Q378" s="61"/>
      <c r="R378" s="61"/>
      <c r="S378" s="61"/>
      <c r="T378" s="61"/>
      <c r="U378" s="61"/>
      <c r="V378" s="61"/>
    </row>
    <row r="379" spans="2:22" ht="15" customHeight="1">
      <c r="B379" s="1250" t="str">
        <f t="shared" si="10"/>
        <v/>
      </c>
      <c r="C379" s="526">
        <f>'Og s3a'!C381</f>
        <v>0</v>
      </c>
      <c r="D379" s="527">
        <f>'Og s3a'!F381</f>
        <v>0</v>
      </c>
      <c r="E379" s="492"/>
      <c r="F379" s="933"/>
      <c r="G379" s="492"/>
      <c r="H379" s="945" t="str">
        <f t="shared" si="11"/>
        <v/>
      </c>
      <c r="I379" s="522"/>
      <c r="J379" s="54"/>
      <c r="K379" s="441">
        <f>'Og s3a'!G381</f>
        <v>0</v>
      </c>
      <c r="L379" s="493">
        <f>'Og s3a'!D381</f>
        <v>0</v>
      </c>
      <c r="M379" s="863">
        <f>Import!K379</f>
        <v>0</v>
      </c>
      <c r="N379" s="864">
        <f>Import!L379</f>
        <v>0</v>
      </c>
      <c r="O379" s="61"/>
      <c r="P379" s="61"/>
      <c r="Q379" s="61"/>
      <c r="R379" s="61"/>
      <c r="S379" s="61"/>
      <c r="T379" s="61"/>
      <c r="U379" s="61"/>
      <c r="V379" s="61"/>
    </row>
    <row r="380" spans="2:22" ht="15" customHeight="1">
      <c r="B380" s="1250" t="str">
        <f t="shared" si="10"/>
        <v/>
      </c>
      <c r="C380" s="526">
        <f>'Og s3a'!C382</f>
        <v>0</v>
      </c>
      <c r="D380" s="527">
        <f>'Og s3a'!F382</f>
        <v>0</v>
      </c>
      <c r="E380" s="492"/>
      <c r="F380" s="933"/>
      <c r="G380" s="492"/>
      <c r="H380" s="945" t="str">
        <f t="shared" si="11"/>
        <v/>
      </c>
      <c r="I380" s="522"/>
      <c r="J380" s="54"/>
      <c r="K380" s="441">
        <f>'Og s3a'!G382</f>
        <v>0</v>
      </c>
      <c r="L380" s="493">
        <f>'Og s3a'!D382</f>
        <v>0</v>
      </c>
      <c r="M380" s="863">
        <f>Import!K380</f>
        <v>0</v>
      </c>
      <c r="N380" s="864">
        <f>Import!L380</f>
        <v>0</v>
      </c>
      <c r="O380" s="61"/>
      <c r="P380" s="61"/>
      <c r="Q380" s="61"/>
      <c r="R380" s="61"/>
      <c r="S380" s="61"/>
      <c r="T380" s="61"/>
      <c r="U380" s="61"/>
      <c r="V380" s="61"/>
    </row>
    <row r="381" spans="2:22" ht="15" customHeight="1">
      <c r="B381" s="1250" t="str">
        <f t="shared" si="10"/>
        <v/>
      </c>
      <c r="C381" s="526">
        <f>'Og s3a'!C383</f>
        <v>0</v>
      </c>
      <c r="D381" s="527">
        <f>'Og s3a'!F383</f>
        <v>0</v>
      </c>
      <c r="E381" s="492"/>
      <c r="F381" s="933"/>
      <c r="G381" s="492"/>
      <c r="H381" s="945" t="str">
        <f t="shared" si="11"/>
        <v/>
      </c>
      <c r="I381" s="522"/>
      <c r="J381" s="54"/>
      <c r="K381" s="441">
        <f>'Og s3a'!G383</f>
        <v>0</v>
      </c>
      <c r="L381" s="493">
        <f>'Og s3a'!D383</f>
        <v>0</v>
      </c>
      <c r="M381" s="863">
        <f>Import!K381</f>
        <v>0</v>
      </c>
      <c r="N381" s="864">
        <f>Import!L381</f>
        <v>0</v>
      </c>
      <c r="O381" s="61"/>
      <c r="P381" s="61"/>
      <c r="Q381" s="61"/>
      <c r="R381" s="61"/>
      <c r="S381" s="61"/>
      <c r="T381" s="61"/>
      <c r="U381" s="61"/>
      <c r="V381" s="61"/>
    </row>
    <row r="382" spans="2:22" ht="15" customHeight="1">
      <c r="B382" s="1250" t="str">
        <f t="shared" si="10"/>
        <v/>
      </c>
      <c r="C382" s="526">
        <f>'Og s3a'!C384</f>
        <v>0</v>
      </c>
      <c r="D382" s="527">
        <f>'Og s3a'!F384</f>
        <v>0</v>
      </c>
      <c r="E382" s="492"/>
      <c r="F382" s="933"/>
      <c r="G382" s="492"/>
      <c r="H382" s="945" t="str">
        <f t="shared" si="11"/>
        <v/>
      </c>
      <c r="I382" s="522"/>
      <c r="J382" s="54"/>
      <c r="K382" s="441">
        <f>'Og s3a'!G384</f>
        <v>0</v>
      </c>
      <c r="L382" s="493">
        <f>'Og s3a'!D384</f>
        <v>0</v>
      </c>
      <c r="M382" s="863">
        <f>Import!K382</f>
        <v>0</v>
      </c>
      <c r="N382" s="864">
        <f>Import!L382</f>
        <v>0</v>
      </c>
      <c r="O382" s="61"/>
      <c r="P382" s="61"/>
      <c r="Q382" s="61"/>
      <c r="R382" s="61"/>
      <c r="S382" s="61"/>
      <c r="T382" s="61"/>
      <c r="U382" s="61"/>
      <c r="V382" s="61"/>
    </row>
    <row r="383" spans="2:22" ht="15" customHeight="1">
      <c r="B383" s="1250" t="str">
        <f t="shared" si="10"/>
        <v/>
      </c>
      <c r="C383" s="526">
        <f>'Og s3a'!C385</f>
        <v>0</v>
      </c>
      <c r="D383" s="527">
        <f>'Og s3a'!F385</f>
        <v>0</v>
      </c>
      <c r="E383" s="492"/>
      <c r="F383" s="933"/>
      <c r="G383" s="492"/>
      <c r="H383" s="945" t="str">
        <f t="shared" si="11"/>
        <v/>
      </c>
      <c r="I383" s="522"/>
      <c r="J383" s="54"/>
      <c r="K383" s="441">
        <f>'Og s3a'!G385</f>
        <v>0</v>
      </c>
      <c r="L383" s="493">
        <f>'Og s3a'!D385</f>
        <v>0</v>
      </c>
      <c r="M383" s="863">
        <f>Import!K383</f>
        <v>0</v>
      </c>
      <c r="N383" s="864">
        <f>Import!L383</f>
        <v>0</v>
      </c>
      <c r="O383" s="61"/>
      <c r="P383" s="61"/>
      <c r="Q383" s="61"/>
      <c r="R383" s="61"/>
      <c r="S383" s="61"/>
      <c r="T383" s="61"/>
      <c r="U383" s="61"/>
      <c r="V383" s="61"/>
    </row>
    <row r="384" spans="2:22" ht="15" customHeight="1">
      <c r="B384" s="1250" t="str">
        <f t="shared" si="10"/>
        <v/>
      </c>
      <c r="C384" s="526">
        <f>'Og s3a'!C386</f>
        <v>0</v>
      </c>
      <c r="D384" s="527">
        <f>'Og s3a'!F386</f>
        <v>0</v>
      </c>
      <c r="E384" s="492"/>
      <c r="F384" s="933"/>
      <c r="G384" s="492"/>
      <c r="H384" s="945" t="str">
        <f t="shared" si="11"/>
        <v/>
      </c>
      <c r="I384" s="522"/>
      <c r="J384" s="54"/>
      <c r="K384" s="441">
        <f>'Og s3a'!G386</f>
        <v>0</v>
      </c>
      <c r="L384" s="493">
        <f>'Og s3a'!D386</f>
        <v>0</v>
      </c>
      <c r="M384" s="863">
        <f>Import!K384</f>
        <v>0</v>
      </c>
      <c r="N384" s="864">
        <f>Import!L384</f>
        <v>0</v>
      </c>
      <c r="O384" s="61"/>
      <c r="P384" s="61"/>
      <c r="Q384" s="61"/>
      <c r="R384" s="61"/>
      <c r="S384" s="61"/>
      <c r="T384" s="61"/>
      <c r="U384" s="61"/>
      <c r="V384" s="61"/>
    </row>
    <row r="385" spans="2:22" ht="15" customHeight="1">
      <c r="B385" s="1250" t="str">
        <f t="shared" si="10"/>
        <v/>
      </c>
      <c r="C385" s="526">
        <f>'Og s3a'!C387</f>
        <v>0</v>
      </c>
      <c r="D385" s="527">
        <f>'Og s3a'!F387</f>
        <v>0</v>
      </c>
      <c r="E385" s="492"/>
      <c r="F385" s="933"/>
      <c r="G385" s="492"/>
      <c r="H385" s="945" t="str">
        <f t="shared" si="11"/>
        <v/>
      </c>
      <c r="I385" s="522"/>
      <c r="J385" s="54"/>
      <c r="K385" s="441">
        <f>'Og s3a'!G387</f>
        <v>0</v>
      </c>
      <c r="L385" s="493">
        <f>'Og s3a'!D387</f>
        <v>0</v>
      </c>
      <c r="M385" s="863">
        <f>Import!K385</f>
        <v>0</v>
      </c>
      <c r="N385" s="864">
        <f>Import!L385</f>
        <v>0</v>
      </c>
      <c r="O385" s="61"/>
      <c r="P385" s="61"/>
      <c r="Q385" s="61"/>
      <c r="R385" s="61"/>
      <c r="S385" s="61"/>
      <c r="T385" s="61"/>
      <c r="U385" s="61"/>
      <c r="V385" s="61"/>
    </row>
    <row r="386" spans="2:22" ht="15" customHeight="1">
      <c r="B386" s="1250" t="str">
        <f t="shared" si="10"/>
        <v/>
      </c>
      <c r="C386" s="526">
        <f>'Og s3a'!C388</f>
        <v>0</v>
      </c>
      <c r="D386" s="527">
        <f>'Og s3a'!F388</f>
        <v>0</v>
      </c>
      <c r="E386" s="492"/>
      <c r="F386" s="933"/>
      <c r="G386" s="492"/>
      <c r="H386" s="945" t="str">
        <f t="shared" si="11"/>
        <v/>
      </c>
      <c r="I386" s="522"/>
      <c r="J386" s="54"/>
      <c r="K386" s="441">
        <f>'Og s3a'!G388</f>
        <v>0</v>
      </c>
      <c r="L386" s="493">
        <f>'Og s3a'!D388</f>
        <v>0</v>
      </c>
      <c r="M386" s="863">
        <f>Import!K386</f>
        <v>0</v>
      </c>
      <c r="N386" s="864">
        <f>Import!L386</f>
        <v>0</v>
      </c>
      <c r="O386" s="61"/>
      <c r="P386" s="61"/>
      <c r="Q386" s="61"/>
      <c r="R386" s="61"/>
      <c r="S386" s="61"/>
      <c r="T386" s="61"/>
      <c r="U386" s="61"/>
      <c r="V386" s="61"/>
    </row>
    <row r="387" spans="2:22" ht="15" customHeight="1">
      <c r="B387" s="1250" t="str">
        <f t="shared" si="10"/>
        <v/>
      </c>
      <c r="C387" s="526">
        <f>'Og s3a'!C389</f>
        <v>0</v>
      </c>
      <c r="D387" s="527">
        <f>'Og s3a'!F389</f>
        <v>0</v>
      </c>
      <c r="E387" s="492"/>
      <c r="F387" s="933"/>
      <c r="G387" s="492"/>
      <c r="H387" s="945" t="str">
        <f t="shared" si="11"/>
        <v/>
      </c>
      <c r="I387" s="522"/>
      <c r="J387" s="54"/>
      <c r="K387" s="441">
        <f>'Og s3a'!G389</f>
        <v>0</v>
      </c>
      <c r="L387" s="493">
        <f>'Og s3a'!D389</f>
        <v>0</v>
      </c>
      <c r="M387" s="863">
        <f>Import!K387</f>
        <v>0</v>
      </c>
      <c r="N387" s="864">
        <f>Import!L387</f>
        <v>0</v>
      </c>
      <c r="O387" s="61"/>
      <c r="P387" s="61"/>
      <c r="Q387" s="61"/>
      <c r="R387" s="61"/>
      <c r="S387" s="61"/>
      <c r="T387" s="61"/>
      <c r="U387" s="61"/>
      <c r="V387" s="61"/>
    </row>
    <row r="388" spans="2:22" ht="15" customHeight="1">
      <c r="B388" s="1250" t="str">
        <f t="shared" si="10"/>
        <v/>
      </c>
      <c r="C388" s="526">
        <f>'Og s3a'!C390</f>
        <v>0</v>
      </c>
      <c r="D388" s="527">
        <f>'Og s3a'!F390</f>
        <v>0</v>
      </c>
      <c r="E388" s="492"/>
      <c r="F388" s="933"/>
      <c r="G388" s="492"/>
      <c r="H388" s="945" t="str">
        <f t="shared" si="11"/>
        <v/>
      </c>
      <c r="I388" s="522"/>
      <c r="J388" s="54"/>
      <c r="K388" s="441">
        <f>'Og s3a'!G390</f>
        <v>0</v>
      </c>
      <c r="L388" s="493">
        <f>'Og s3a'!D390</f>
        <v>0</v>
      </c>
      <c r="M388" s="863">
        <f>Import!K388</f>
        <v>0</v>
      </c>
      <c r="N388" s="864">
        <f>Import!L388</f>
        <v>0</v>
      </c>
      <c r="O388" s="61"/>
      <c r="P388" s="61"/>
      <c r="Q388" s="61"/>
      <c r="R388" s="61"/>
      <c r="S388" s="61"/>
      <c r="T388" s="61"/>
      <c r="U388" s="61"/>
      <c r="V388" s="61"/>
    </row>
    <row r="389" spans="2:22" ht="15" customHeight="1">
      <c r="B389" s="1250" t="str">
        <f>IF(D389&gt;0,"Wypełnione","")</f>
        <v/>
      </c>
      <c r="C389" s="526">
        <f>'Og s3a'!C391</f>
        <v>0</v>
      </c>
      <c r="D389" s="527">
        <f>'Og s3a'!F391</f>
        <v>0</v>
      </c>
      <c r="E389" s="492"/>
      <c r="F389" s="933"/>
      <c r="G389" s="492"/>
      <c r="H389" s="945" t="str">
        <f>IF(AND(M389=0,N389=0),"",IF(AND(M389&gt;0,N389=0),M389,IF(AND(M389=0,N389&gt;0),N389,IF(AND(M389&gt;0,N389&gt;0),"Pak. 4 i 5 jednocześnie?"))))</f>
        <v/>
      </c>
      <c r="I389" s="522"/>
      <c r="J389" s="54"/>
      <c r="K389" s="441">
        <f>'Og s3a'!G391</f>
        <v>0</v>
      </c>
      <c r="L389" s="493">
        <f>'Og s3a'!D391</f>
        <v>0</v>
      </c>
      <c r="M389" s="863">
        <f>Import!K389</f>
        <v>0</v>
      </c>
      <c r="N389" s="864">
        <f>Import!L389</f>
        <v>0</v>
      </c>
      <c r="O389" s="61"/>
      <c r="P389" s="61"/>
      <c r="Q389" s="61"/>
      <c r="R389" s="61"/>
      <c r="S389" s="61"/>
      <c r="T389" s="61"/>
      <c r="U389" s="61"/>
      <c r="V389" s="61"/>
    </row>
    <row r="390" spans="2:22" ht="15" customHeight="1">
      <c r="B390" s="1250" t="str">
        <f>IF(D390&gt;0,"Wypełnione","")</f>
        <v/>
      </c>
      <c r="C390" s="526">
        <f>'Og s3a'!C392</f>
        <v>0</v>
      </c>
      <c r="D390" s="527">
        <f>'Og s3a'!F392</f>
        <v>0</v>
      </c>
      <c r="E390" s="492"/>
      <c r="F390" s="933"/>
      <c r="G390" s="492"/>
      <c r="H390" s="945" t="str">
        <f>IF(AND(M390=0,N390=0),"",IF(AND(M390&gt;0,N390=0),M390,IF(AND(M390=0,N390&gt;0),N390,IF(AND(M390&gt;0,N390&gt;0),"Pak. 4 i 5 jednocześnie?"))))</f>
        <v/>
      </c>
      <c r="I390" s="522"/>
      <c r="J390" s="54"/>
      <c r="K390" s="441">
        <f>'Og s3a'!G392</f>
        <v>0</v>
      </c>
      <c r="L390" s="493">
        <f>'Og s3a'!D392</f>
        <v>0</v>
      </c>
      <c r="M390" s="863">
        <f>Import!K390</f>
        <v>0</v>
      </c>
      <c r="N390" s="864">
        <f>Import!L390</f>
        <v>0</v>
      </c>
      <c r="O390" s="61"/>
      <c r="P390" s="61"/>
      <c r="Q390" s="61"/>
      <c r="R390" s="61"/>
      <c r="S390" s="61"/>
      <c r="T390" s="61"/>
      <c r="U390" s="61"/>
      <c r="V390" s="61"/>
    </row>
    <row r="391" spans="2:22" ht="15" customHeight="1">
      <c r="B391" s="1250" t="str">
        <f>IF(D391&gt;0,"Wypełnione","")</f>
        <v/>
      </c>
      <c r="C391" s="526">
        <f>'Og s3a'!C393</f>
        <v>0</v>
      </c>
      <c r="D391" s="527">
        <f>'Og s3a'!F393</f>
        <v>0</v>
      </c>
      <c r="E391" s="492"/>
      <c r="F391" s="933"/>
      <c r="G391" s="492"/>
      <c r="H391" s="945" t="str">
        <f>IF(AND(M391=0,N391=0),"",IF(AND(M391&gt;0,N391=0),M391,IF(AND(M391=0,N391&gt;0),N391,IF(AND(M391&gt;0,N391&gt;0),"Pak. 4 i 5 jednocześnie?"))))</f>
        <v/>
      </c>
      <c r="I391" s="522"/>
      <c r="J391" s="54"/>
      <c r="K391" s="441">
        <f>'Og s3a'!G393</f>
        <v>0</v>
      </c>
      <c r="L391" s="493">
        <f>'Og s3a'!D393</f>
        <v>0</v>
      </c>
      <c r="M391" s="863">
        <f>Import!K391</f>
        <v>0</v>
      </c>
      <c r="N391" s="864">
        <f>Import!L391</f>
        <v>0</v>
      </c>
      <c r="O391" s="61"/>
      <c r="P391" s="61"/>
      <c r="Q391" s="61"/>
      <c r="R391" s="61"/>
      <c r="S391" s="61"/>
      <c r="T391" s="61"/>
      <c r="U391" s="61"/>
      <c r="V391" s="61"/>
    </row>
    <row r="392" spans="2:22" ht="15" customHeight="1">
      <c r="B392" s="1250" t="str">
        <f>IF(D392&gt;0,"Wypełnione","")</f>
        <v/>
      </c>
      <c r="C392" s="526">
        <f>'Og s3a'!C394</f>
        <v>0</v>
      </c>
      <c r="D392" s="527">
        <f>'Og s3a'!F394</f>
        <v>0</v>
      </c>
      <c r="E392" s="492"/>
      <c r="F392" s="933"/>
      <c r="G392" s="492"/>
      <c r="H392" s="945" t="str">
        <f>IF(AND(M392=0,N392=0),"",IF(AND(M392&gt;0,N392=0),M392,IF(AND(M392=0,N392&gt;0),N392,IF(AND(M392&gt;0,N392&gt;0),"Pak. 4 i 5 jednocześnie?"))))</f>
        <v/>
      </c>
      <c r="I392" s="522"/>
      <c r="J392" s="54"/>
      <c r="K392" s="441">
        <f>'Og s3a'!G394</f>
        <v>0</v>
      </c>
      <c r="L392" s="493">
        <f>'Og s3a'!D394</f>
        <v>0</v>
      </c>
      <c r="M392" s="863">
        <f>Import!K392</f>
        <v>0</v>
      </c>
      <c r="N392" s="864">
        <f>Import!L392</f>
        <v>0</v>
      </c>
      <c r="O392" s="61"/>
      <c r="P392" s="61"/>
      <c r="Q392" s="61"/>
      <c r="R392" s="61"/>
      <c r="S392" s="61"/>
      <c r="T392" s="61"/>
      <c r="U392" s="61"/>
      <c r="V392" s="61"/>
    </row>
    <row r="393" spans="2:22" ht="15" customHeight="1">
      <c r="B393" s="1250" t="str">
        <f t="shared" ref="B393:B456" si="12">IF(D393&gt;0,"Wypełnione","")</f>
        <v/>
      </c>
      <c r="C393" s="526">
        <f>'Og s3a'!C395</f>
        <v>0</v>
      </c>
      <c r="D393" s="527">
        <f>'Og s3a'!F395</f>
        <v>0</v>
      </c>
      <c r="E393" s="492"/>
      <c r="F393" s="933"/>
      <c r="G393" s="492"/>
      <c r="H393" s="945" t="str">
        <f t="shared" ref="H393:H456" si="13">IF(AND(M393=0,N393=0),"",IF(AND(M393&gt;0,N393=0),M393,IF(AND(M393=0,N393&gt;0),N393,IF(AND(M393&gt;0,N393&gt;0),"Pak. 4 i 5 jednocześnie?"))))</f>
        <v/>
      </c>
      <c r="I393" s="522"/>
      <c r="J393" s="54"/>
      <c r="K393" s="441">
        <f>'Og s3a'!G395</f>
        <v>0</v>
      </c>
      <c r="L393" s="493">
        <f>'Og s3a'!D395</f>
        <v>0</v>
      </c>
      <c r="M393" s="863">
        <f>Import!K393</f>
        <v>0</v>
      </c>
      <c r="N393" s="864">
        <f>Import!L393</f>
        <v>0</v>
      </c>
      <c r="O393" s="61"/>
      <c r="P393" s="61"/>
      <c r="Q393" s="61"/>
      <c r="R393" s="61"/>
      <c r="S393" s="61"/>
      <c r="T393" s="61"/>
      <c r="U393" s="61"/>
      <c r="V393" s="61"/>
    </row>
    <row r="394" spans="2:22" ht="15" customHeight="1">
      <c r="B394" s="1250" t="str">
        <f t="shared" si="12"/>
        <v/>
      </c>
      <c r="C394" s="526">
        <f>'Og s3a'!C396</f>
        <v>0</v>
      </c>
      <c r="D394" s="527">
        <f>'Og s3a'!F396</f>
        <v>0</v>
      </c>
      <c r="E394" s="492"/>
      <c r="F394" s="933"/>
      <c r="G394" s="492"/>
      <c r="H394" s="945" t="str">
        <f t="shared" si="13"/>
        <v/>
      </c>
      <c r="I394" s="522"/>
      <c r="J394" s="54"/>
      <c r="K394" s="441">
        <f>'Og s3a'!G396</f>
        <v>0</v>
      </c>
      <c r="L394" s="493">
        <f>'Og s3a'!D396</f>
        <v>0</v>
      </c>
      <c r="M394" s="863">
        <f>Import!K394</f>
        <v>0</v>
      </c>
      <c r="N394" s="864">
        <f>Import!L394</f>
        <v>0</v>
      </c>
      <c r="O394" s="61"/>
      <c r="P394" s="61"/>
      <c r="Q394" s="61"/>
      <c r="R394" s="61"/>
      <c r="S394" s="61"/>
      <c r="T394" s="61"/>
      <c r="U394" s="61"/>
      <c r="V394" s="61"/>
    </row>
    <row r="395" spans="2:22" ht="15" customHeight="1">
      <c r="B395" s="1250" t="str">
        <f t="shared" si="12"/>
        <v/>
      </c>
      <c r="C395" s="526">
        <f>'Og s3a'!C397</f>
        <v>0</v>
      </c>
      <c r="D395" s="527">
        <f>'Og s3a'!F397</f>
        <v>0</v>
      </c>
      <c r="E395" s="492"/>
      <c r="F395" s="933"/>
      <c r="G395" s="492"/>
      <c r="H395" s="945" t="str">
        <f t="shared" si="13"/>
        <v/>
      </c>
      <c r="I395" s="522"/>
      <c r="J395" s="54"/>
      <c r="K395" s="441">
        <f>'Og s3a'!G397</f>
        <v>0</v>
      </c>
      <c r="L395" s="493">
        <f>'Og s3a'!D397</f>
        <v>0</v>
      </c>
      <c r="M395" s="863">
        <f>Import!K395</f>
        <v>0</v>
      </c>
      <c r="N395" s="864">
        <f>Import!L395</f>
        <v>0</v>
      </c>
      <c r="O395" s="61"/>
      <c r="P395" s="61"/>
      <c r="Q395" s="61"/>
      <c r="R395" s="61"/>
      <c r="S395" s="61"/>
      <c r="T395" s="61"/>
      <c r="U395" s="61"/>
      <c r="V395" s="61"/>
    </row>
    <row r="396" spans="2:22" ht="15" customHeight="1">
      <c r="B396" s="1250" t="str">
        <f t="shared" si="12"/>
        <v/>
      </c>
      <c r="C396" s="526">
        <f>'Og s3a'!C398</f>
        <v>0</v>
      </c>
      <c r="D396" s="527">
        <f>'Og s3a'!F398</f>
        <v>0</v>
      </c>
      <c r="E396" s="492"/>
      <c r="F396" s="933"/>
      <c r="G396" s="492"/>
      <c r="H396" s="945" t="str">
        <f t="shared" si="13"/>
        <v/>
      </c>
      <c r="I396" s="522"/>
      <c r="J396" s="54"/>
      <c r="K396" s="441">
        <f>'Og s3a'!G398</f>
        <v>0</v>
      </c>
      <c r="L396" s="493">
        <f>'Og s3a'!D398</f>
        <v>0</v>
      </c>
      <c r="M396" s="863">
        <f>Import!K396</f>
        <v>0</v>
      </c>
      <c r="N396" s="864">
        <f>Import!L396</f>
        <v>0</v>
      </c>
      <c r="O396" s="61"/>
      <c r="P396" s="61"/>
      <c r="Q396" s="61"/>
      <c r="R396" s="61"/>
      <c r="S396" s="61"/>
      <c r="T396" s="61"/>
      <c r="U396" s="61"/>
      <c r="V396" s="61"/>
    </row>
    <row r="397" spans="2:22" ht="15" customHeight="1">
      <c r="B397" s="1250" t="str">
        <f t="shared" si="12"/>
        <v/>
      </c>
      <c r="C397" s="526">
        <f>'Og s3a'!C399</f>
        <v>0</v>
      </c>
      <c r="D397" s="527">
        <f>'Og s3a'!F399</f>
        <v>0</v>
      </c>
      <c r="E397" s="492"/>
      <c r="F397" s="933"/>
      <c r="G397" s="492"/>
      <c r="H397" s="945" t="str">
        <f t="shared" si="13"/>
        <v/>
      </c>
      <c r="I397" s="522"/>
      <c r="J397" s="54"/>
      <c r="K397" s="441">
        <f>'Og s3a'!G399</f>
        <v>0</v>
      </c>
      <c r="L397" s="493">
        <f>'Og s3a'!D399</f>
        <v>0</v>
      </c>
      <c r="M397" s="863">
        <f>Import!K397</f>
        <v>0</v>
      </c>
      <c r="N397" s="864">
        <f>Import!L397</f>
        <v>0</v>
      </c>
      <c r="O397" s="61"/>
      <c r="P397" s="61"/>
      <c r="Q397" s="61"/>
      <c r="R397" s="61"/>
      <c r="S397" s="61"/>
      <c r="T397" s="61"/>
      <c r="U397" s="61"/>
      <c r="V397" s="61"/>
    </row>
    <row r="398" spans="2:22" ht="15" customHeight="1">
      <c r="B398" s="1250" t="str">
        <f t="shared" si="12"/>
        <v/>
      </c>
      <c r="C398" s="526">
        <f>'Og s3a'!C400</f>
        <v>0</v>
      </c>
      <c r="D398" s="527">
        <f>'Og s3a'!F400</f>
        <v>0</v>
      </c>
      <c r="E398" s="492"/>
      <c r="F398" s="933"/>
      <c r="G398" s="492"/>
      <c r="H398" s="945" t="str">
        <f t="shared" si="13"/>
        <v/>
      </c>
      <c r="I398" s="522"/>
      <c r="J398" s="54"/>
      <c r="K398" s="441">
        <f>'Og s3a'!G400</f>
        <v>0</v>
      </c>
      <c r="L398" s="493">
        <f>'Og s3a'!D400</f>
        <v>0</v>
      </c>
      <c r="M398" s="863">
        <f>Import!K398</f>
        <v>0</v>
      </c>
      <c r="N398" s="864">
        <f>Import!L398</f>
        <v>0</v>
      </c>
      <c r="O398" s="61"/>
      <c r="P398" s="61"/>
      <c r="Q398" s="61"/>
      <c r="R398" s="61"/>
      <c r="S398" s="61"/>
      <c r="T398" s="61"/>
      <c r="U398" s="61"/>
      <c r="V398" s="61"/>
    </row>
    <row r="399" spans="2:22" ht="15" customHeight="1">
      <c r="B399" s="1250" t="str">
        <f t="shared" si="12"/>
        <v/>
      </c>
      <c r="C399" s="526">
        <f>'Og s3a'!C401</f>
        <v>0</v>
      </c>
      <c r="D399" s="527">
        <f>'Og s3a'!F401</f>
        <v>0</v>
      </c>
      <c r="E399" s="492"/>
      <c r="F399" s="933"/>
      <c r="G399" s="492"/>
      <c r="H399" s="945" t="str">
        <f t="shared" si="13"/>
        <v/>
      </c>
      <c r="I399" s="522"/>
      <c r="J399" s="54"/>
      <c r="K399" s="441">
        <f>'Og s3a'!G401</f>
        <v>0</v>
      </c>
      <c r="L399" s="493">
        <f>'Og s3a'!D401</f>
        <v>0</v>
      </c>
      <c r="M399" s="863">
        <f>Import!K399</f>
        <v>0</v>
      </c>
      <c r="N399" s="864">
        <f>Import!L399</f>
        <v>0</v>
      </c>
      <c r="O399" s="61"/>
      <c r="P399" s="61"/>
      <c r="Q399" s="61"/>
      <c r="R399" s="61"/>
      <c r="S399" s="61"/>
      <c r="T399" s="61"/>
      <c r="U399" s="61"/>
      <c r="V399" s="61"/>
    </row>
    <row r="400" spans="2:22" ht="15" customHeight="1">
      <c r="B400" s="1250" t="str">
        <f t="shared" si="12"/>
        <v/>
      </c>
      <c r="C400" s="526">
        <f>'Og s3a'!C402</f>
        <v>0</v>
      </c>
      <c r="D400" s="527">
        <f>'Og s3a'!F402</f>
        <v>0</v>
      </c>
      <c r="E400" s="492"/>
      <c r="F400" s="933"/>
      <c r="G400" s="492"/>
      <c r="H400" s="945" t="str">
        <f t="shared" si="13"/>
        <v/>
      </c>
      <c r="I400" s="522"/>
      <c r="J400" s="54"/>
      <c r="K400" s="441">
        <f>'Og s3a'!G402</f>
        <v>0</v>
      </c>
      <c r="L400" s="493">
        <f>'Og s3a'!D402</f>
        <v>0</v>
      </c>
      <c r="M400" s="863">
        <f>Import!K400</f>
        <v>0</v>
      </c>
      <c r="N400" s="864">
        <f>Import!L400</f>
        <v>0</v>
      </c>
      <c r="O400" s="61"/>
      <c r="P400" s="61"/>
      <c r="Q400" s="61"/>
      <c r="R400" s="61"/>
      <c r="S400" s="61"/>
      <c r="T400" s="61"/>
      <c r="U400" s="61"/>
      <c r="V400" s="61"/>
    </row>
    <row r="401" spans="2:22" ht="15" customHeight="1">
      <c r="B401" s="1250" t="str">
        <f t="shared" si="12"/>
        <v/>
      </c>
      <c r="C401" s="526">
        <f>'Og s3a'!C403</f>
        <v>0</v>
      </c>
      <c r="D401" s="527">
        <f>'Og s3a'!F403</f>
        <v>0</v>
      </c>
      <c r="E401" s="492"/>
      <c r="F401" s="933"/>
      <c r="G401" s="492"/>
      <c r="H401" s="945" t="str">
        <f t="shared" si="13"/>
        <v/>
      </c>
      <c r="I401" s="522"/>
      <c r="J401" s="54"/>
      <c r="K401" s="441">
        <f>'Og s3a'!G403</f>
        <v>0</v>
      </c>
      <c r="L401" s="493">
        <f>'Og s3a'!D403</f>
        <v>0</v>
      </c>
      <c r="M401" s="863">
        <f>Import!K401</f>
        <v>0</v>
      </c>
      <c r="N401" s="864">
        <f>Import!L401</f>
        <v>0</v>
      </c>
      <c r="O401" s="61"/>
      <c r="P401" s="61"/>
      <c r="Q401" s="61"/>
      <c r="R401" s="61"/>
      <c r="S401" s="61"/>
      <c r="T401" s="61"/>
      <c r="U401" s="61"/>
      <c r="V401" s="61"/>
    </row>
    <row r="402" spans="2:22" ht="15" customHeight="1">
      <c r="B402" s="1250" t="str">
        <f t="shared" si="12"/>
        <v/>
      </c>
      <c r="C402" s="526">
        <f>'Og s3a'!C404</f>
        <v>0</v>
      </c>
      <c r="D402" s="527">
        <f>'Og s3a'!F404</f>
        <v>0</v>
      </c>
      <c r="E402" s="492"/>
      <c r="F402" s="933"/>
      <c r="G402" s="492"/>
      <c r="H402" s="945" t="str">
        <f t="shared" si="13"/>
        <v/>
      </c>
      <c r="I402" s="522"/>
      <c r="J402" s="54"/>
      <c r="K402" s="441">
        <f>'Og s3a'!G404</f>
        <v>0</v>
      </c>
      <c r="L402" s="493">
        <f>'Og s3a'!D404</f>
        <v>0</v>
      </c>
      <c r="M402" s="863">
        <f>Import!K402</f>
        <v>0</v>
      </c>
      <c r="N402" s="864">
        <f>Import!L402</f>
        <v>0</v>
      </c>
      <c r="O402" s="61"/>
      <c r="P402" s="61"/>
      <c r="Q402" s="61"/>
      <c r="R402" s="61"/>
      <c r="S402" s="61"/>
      <c r="T402" s="61"/>
      <c r="U402" s="61"/>
      <c r="V402" s="61"/>
    </row>
    <row r="403" spans="2:22" ht="15" customHeight="1">
      <c r="B403" s="1250" t="str">
        <f t="shared" si="12"/>
        <v/>
      </c>
      <c r="C403" s="526">
        <f>'Og s3a'!C405</f>
        <v>0</v>
      </c>
      <c r="D403" s="527">
        <f>'Og s3a'!F405</f>
        <v>0</v>
      </c>
      <c r="E403" s="492"/>
      <c r="F403" s="933"/>
      <c r="G403" s="492"/>
      <c r="H403" s="945" t="str">
        <f t="shared" si="13"/>
        <v/>
      </c>
      <c r="I403" s="522"/>
      <c r="J403" s="54"/>
      <c r="K403" s="441">
        <f>'Og s3a'!G405</f>
        <v>0</v>
      </c>
      <c r="L403" s="493">
        <f>'Og s3a'!D405</f>
        <v>0</v>
      </c>
      <c r="M403" s="863">
        <f>Import!K403</f>
        <v>0</v>
      </c>
      <c r="N403" s="864">
        <f>Import!L403</f>
        <v>0</v>
      </c>
      <c r="O403" s="61"/>
      <c r="P403" s="61"/>
      <c r="Q403" s="61"/>
      <c r="R403" s="61"/>
      <c r="S403" s="61"/>
      <c r="T403" s="61"/>
      <c r="U403" s="61"/>
      <c r="V403" s="61"/>
    </row>
    <row r="404" spans="2:22" ht="15" customHeight="1">
      <c r="B404" s="1250" t="str">
        <f t="shared" si="12"/>
        <v/>
      </c>
      <c r="C404" s="526">
        <f>'Og s3a'!C406</f>
        <v>0</v>
      </c>
      <c r="D404" s="527">
        <f>'Og s3a'!F406</f>
        <v>0</v>
      </c>
      <c r="E404" s="492"/>
      <c r="F404" s="933"/>
      <c r="G404" s="492"/>
      <c r="H404" s="945" t="str">
        <f t="shared" si="13"/>
        <v/>
      </c>
      <c r="I404" s="522"/>
      <c r="J404" s="54"/>
      <c r="K404" s="441">
        <f>'Og s3a'!G406</f>
        <v>0</v>
      </c>
      <c r="L404" s="493">
        <f>'Og s3a'!D406</f>
        <v>0</v>
      </c>
      <c r="M404" s="863">
        <f>Import!K404</f>
        <v>0</v>
      </c>
      <c r="N404" s="864">
        <f>Import!L404</f>
        <v>0</v>
      </c>
      <c r="O404" s="61"/>
      <c r="P404" s="61"/>
      <c r="Q404" s="61"/>
      <c r="R404" s="61"/>
      <c r="S404" s="61"/>
      <c r="T404" s="61"/>
      <c r="U404" s="61"/>
      <c r="V404" s="61"/>
    </row>
    <row r="405" spans="2:22" ht="15" customHeight="1">
      <c r="B405" s="1250" t="str">
        <f t="shared" si="12"/>
        <v/>
      </c>
      <c r="C405" s="526">
        <f>'Og s3a'!C407</f>
        <v>0</v>
      </c>
      <c r="D405" s="527">
        <f>'Og s3a'!F407</f>
        <v>0</v>
      </c>
      <c r="E405" s="492"/>
      <c r="F405" s="933"/>
      <c r="G405" s="492"/>
      <c r="H405" s="945" t="str">
        <f t="shared" si="13"/>
        <v/>
      </c>
      <c r="I405" s="522"/>
      <c r="J405" s="54"/>
      <c r="K405" s="441">
        <f>'Og s3a'!G407</f>
        <v>0</v>
      </c>
      <c r="L405" s="493">
        <f>'Og s3a'!D407</f>
        <v>0</v>
      </c>
      <c r="M405" s="863">
        <f>Import!K405</f>
        <v>0</v>
      </c>
      <c r="N405" s="864">
        <f>Import!L405</f>
        <v>0</v>
      </c>
      <c r="O405" s="61"/>
      <c r="P405" s="61"/>
      <c r="Q405" s="61"/>
      <c r="R405" s="61"/>
      <c r="S405" s="61"/>
      <c r="T405" s="61"/>
      <c r="U405" s="61"/>
      <c r="V405" s="61"/>
    </row>
    <row r="406" spans="2:22" ht="15" customHeight="1">
      <c r="B406" s="1250" t="str">
        <f t="shared" si="12"/>
        <v/>
      </c>
      <c r="C406" s="526">
        <f>'Og s3a'!C408</f>
        <v>0</v>
      </c>
      <c r="D406" s="527">
        <f>'Og s3a'!F408</f>
        <v>0</v>
      </c>
      <c r="E406" s="492"/>
      <c r="F406" s="933"/>
      <c r="G406" s="492"/>
      <c r="H406" s="945" t="str">
        <f t="shared" si="13"/>
        <v/>
      </c>
      <c r="I406" s="522"/>
      <c r="J406" s="54"/>
      <c r="K406" s="441">
        <f>'Og s3a'!G408</f>
        <v>0</v>
      </c>
      <c r="L406" s="493">
        <f>'Og s3a'!D408</f>
        <v>0</v>
      </c>
      <c r="M406" s="863">
        <f>Import!K406</f>
        <v>0</v>
      </c>
      <c r="N406" s="864">
        <f>Import!L406</f>
        <v>0</v>
      </c>
      <c r="O406" s="61"/>
      <c r="P406" s="61"/>
      <c r="Q406" s="61"/>
      <c r="R406" s="61"/>
      <c r="S406" s="61"/>
      <c r="T406" s="61"/>
      <c r="U406" s="61"/>
      <c r="V406" s="61"/>
    </row>
    <row r="407" spans="2:22" ht="15" customHeight="1">
      <c r="B407" s="1250" t="str">
        <f t="shared" si="12"/>
        <v/>
      </c>
      <c r="C407" s="526">
        <f>'Og s3a'!C409</f>
        <v>0</v>
      </c>
      <c r="D407" s="527">
        <f>'Og s3a'!F409</f>
        <v>0</v>
      </c>
      <c r="E407" s="492"/>
      <c r="F407" s="933"/>
      <c r="G407" s="492"/>
      <c r="H407" s="945" t="str">
        <f t="shared" si="13"/>
        <v/>
      </c>
      <c r="I407" s="522"/>
      <c r="J407" s="54"/>
      <c r="K407" s="441">
        <f>'Og s3a'!G409</f>
        <v>0</v>
      </c>
      <c r="L407" s="493">
        <f>'Og s3a'!D409</f>
        <v>0</v>
      </c>
      <c r="M407" s="863">
        <f>Import!K407</f>
        <v>0</v>
      </c>
      <c r="N407" s="864">
        <f>Import!L407</f>
        <v>0</v>
      </c>
      <c r="O407" s="61"/>
      <c r="P407" s="61"/>
      <c r="Q407" s="61"/>
      <c r="R407" s="61"/>
      <c r="S407" s="61"/>
      <c r="T407" s="61"/>
      <c r="U407" s="61"/>
      <c r="V407" s="61"/>
    </row>
    <row r="408" spans="2:22" ht="15" customHeight="1">
      <c r="B408" s="1250" t="str">
        <f t="shared" si="12"/>
        <v/>
      </c>
      <c r="C408" s="526">
        <f>'Og s3a'!C410</f>
        <v>0</v>
      </c>
      <c r="D408" s="527">
        <f>'Og s3a'!F410</f>
        <v>0</v>
      </c>
      <c r="E408" s="492"/>
      <c r="F408" s="933"/>
      <c r="G408" s="492"/>
      <c r="H408" s="945" t="str">
        <f t="shared" si="13"/>
        <v/>
      </c>
      <c r="I408" s="522"/>
      <c r="J408" s="54"/>
      <c r="K408" s="441">
        <f>'Og s3a'!G410</f>
        <v>0</v>
      </c>
      <c r="L408" s="493">
        <f>'Og s3a'!D410</f>
        <v>0</v>
      </c>
      <c r="M408" s="863">
        <f>Import!K408</f>
        <v>0</v>
      </c>
      <c r="N408" s="864">
        <f>Import!L408</f>
        <v>0</v>
      </c>
      <c r="O408" s="61"/>
      <c r="P408" s="61"/>
      <c r="Q408" s="61"/>
      <c r="R408" s="61"/>
      <c r="S408" s="61"/>
      <c r="T408" s="61"/>
      <c r="U408" s="61"/>
      <c r="V408" s="61"/>
    </row>
    <row r="409" spans="2:22" ht="15" customHeight="1">
      <c r="B409" s="1250" t="str">
        <f t="shared" si="12"/>
        <v/>
      </c>
      <c r="C409" s="526">
        <f>'Og s3a'!C411</f>
        <v>0</v>
      </c>
      <c r="D409" s="527">
        <f>'Og s3a'!F411</f>
        <v>0</v>
      </c>
      <c r="E409" s="492"/>
      <c r="F409" s="933"/>
      <c r="G409" s="492"/>
      <c r="H409" s="945" t="str">
        <f t="shared" si="13"/>
        <v/>
      </c>
      <c r="I409" s="522"/>
      <c r="J409" s="54"/>
      <c r="K409" s="441">
        <f>'Og s3a'!G411</f>
        <v>0</v>
      </c>
      <c r="L409" s="493">
        <f>'Og s3a'!D411</f>
        <v>0</v>
      </c>
      <c r="M409" s="863">
        <f>Import!K409</f>
        <v>0</v>
      </c>
      <c r="N409" s="864">
        <f>Import!L409</f>
        <v>0</v>
      </c>
      <c r="O409" s="61"/>
      <c r="P409" s="61"/>
      <c r="Q409" s="61"/>
      <c r="R409" s="61"/>
      <c r="S409" s="61"/>
      <c r="T409" s="61"/>
      <c r="U409" s="61"/>
      <c r="V409" s="61"/>
    </row>
    <row r="410" spans="2:22" ht="15" customHeight="1">
      <c r="B410" s="1250" t="str">
        <f t="shared" si="12"/>
        <v/>
      </c>
      <c r="C410" s="526">
        <f>'Og s3a'!C412</f>
        <v>0</v>
      </c>
      <c r="D410" s="527">
        <f>'Og s3a'!F412</f>
        <v>0</v>
      </c>
      <c r="E410" s="492"/>
      <c r="F410" s="933"/>
      <c r="G410" s="492"/>
      <c r="H410" s="945" t="str">
        <f t="shared" si="13"/>
        <v/>
      </c>
      <c r="I410" s="522"/>
      <c r="J410" s="54"/>
      <c r="K410" s="441">
        <f>'Og s3a'!G412</f>
        <v>0</v>
      </c>
      <c r="L410" s="493">
        <f>'Og s3a'!D412</f>
        <v>0</v>
      </c>
      <c r="M410" s="863">
        <f>Import!K410</f>
        <v>0</v>
      </c>
      <c r="N410" s="864">
        <f>Import!L410</f>
        <v>0</v>
      </c>
      <c r="O410" s="61"/>
      <c r="P410" s="61"/>
      <c r="Q410" s="61"/>
      <c r="R410" s="61"/>
      <c r="S410" s="61"/>
      <c r="T410" s="61"/>
      <c r="U410" s="61"/>
      <c r="V410" s="61"/>
    </row>
    <row r="411" spans="2:22" ht="15" customHeight="1">
      <c r="B411" s="1250" t="str">
        <f t="shared" si="12"/>
        <v/>
      </c>
      <c r="C411" s="526">
        <f>'Og s3a'!C413</f>
        <v>0</v>
      </c>
      <c r="D411" s="527">
        <f>'Og s3a'!F413</f>
        <v>0</v>
      </c>
      <c r="E411" s="492"/>
      <c r="F411" s="933"/>
      <c r="G411" s="492"/>
      <c r="H411" s="945" t="str">
        <f t="shared" si="13"/>
        <v/>
      </c>
      <c r="I411" s="522"/>
      <c r="J411" s="54"/>
      <c r="K411" s="441">
        <f>'Og s3a'!G413</f>
        <v>0</v>
      </c>
      <c r="L411" s="493">
        <f>'Og s3a'!D413</f>
        <v>0</v>
      </c>
      <c r="M411" s="863">
        <f>Import!K411</f>
        <v>0</v>
      </c>
      <c r="N411" s="864">
        <f>Import!L411</f>
        <v>0</v>
      </c>
      <c r="O411" s="61"/>
      <c r="P411" s="61"/>
      <c r="Q411" s="61"/>
      <c r="R411" s="61"/>
      <c r="S411" s="61"/>
      <c r="T411" s="61"/>
      <c r="U411" s="61"/>
      <c r="V411" s="61"/>
    </row>
    <row r="412" spans="2:22" ht="15" customHeight="1">
      <c r="B412" s="1250" t="str">
        <f t="shared" si="12"/>
        <v/>
      </c>
      <c r="C412" s="526">
        <f>'Og s3a'!C414</f>
        <v>0</v>
      </c>
      <c r="D412" s="527">
        <f>'Og s3a'!F414</f>
        <v>0</v>
      </c>
      <c r="E412" s="492"/>
      <c r="F412" s="933"/>
      <c r="G412" s="492"/>
      <c r="H412" s="945" t="str">
        <f t="shared" si="13"/>
        <v/>
      </c>
      <c r="I412" s="522"/>
      <c r="J412" s="54"/>
      <c r="K412" s="441">
        <f>'Og s3a'!G414</f>
        <v>0</v>
      </c>
      <c r="L412" s="493">
        <f>'Og s3a'!D414</f>
        <v>0</v>
      </c>
      <c r="M412" s="863">
        <f>Import!K412</f>
        <v>0</v>
      </c>
      <c r="N412" s="864">
        <f>Import!L412</f>
        <v>0</v>
      </c>
      <c r="O412" s="61"/>
      <c r="P412" s="61"/>
      <c r="Q412" s="61"/>
      <c r="R412" s="61"/>
      <c r="S412" s="61"/>
      <c r="T412" s="61"/>
      <c r="U412" s="61"/>
      <c r="V412" s="61"/>
    </row>
    <row r="413" spans="2:22" ht="15" customHeight="1">
      <c r="B413" s="1250" t="str">
        <f t="shared" si="12"/>
        <v/>
      </c>
      <c r="C413" s="526">
        <f>'Og s3a'!C415</f>
        <v>0</v>
      </c>
      <c r="D413" s="527">
        <f>'Og s3a'!F415</f>
        <v>0</v>
      </c>
      <c r="E413" s="492"/>
      <c r="F413" s="933"/>
      <c r="G413" s="492"/>
      <c r="H413" s="945" t="str">
        <f t="shared" si="13"/>
        <v/>
      </c>
      <c r="I413" s="522"/>
      <c r="J413" s="54"/>
      <c r="K413" s="441">
        <f>'Og s3a'!G415</f>
        <v>0</v>
      </c>
      <c r="L413" s="493">
        <f>'Og s3a'!D415</f>
        <v>0</v>
      </c>
      <c r="M413" s="863">
        <f>Import!K413</f>
        <v>0</v>
      </c>
      <c r="N413" s="864">
        <f>Import!L413</f>
        <v>0</v>
      </c>
      <c r="O413" s="61"/>
      <c r="P413" s="61"/>
      <c r="Q413" s="61"/>
      <c r="R413" s="61"/>
      <c r="S413" s="61"/>
      <c r="T413" s="61"/>
      <c r="U413" s="61"/>
      <c r="V413" s="61"/>
    </row>
    <row r="414" spans="2:22" ht="15" customHeight="1">
      <c r="B414" s="1250" t="str">
        <f t="shared" si="12"/>
        <v/>
      </c>
      <c r="C414" s="526">
        <f>'Og s3a'!C416</f>
        <v>0</v>
      </c>
      <c r="D414" s="527">
        <f>'Og s3a'!F416</f>
        <v>0</v>
      </c>
      <c r="E414" s="492"/>
      <c r="F414" s="933"/>
      <c r="G414" s="492"/>
      <c r="H414" s="945" t="str">
        <f t="shared" si="13"/>
        <v/>
      </c>
      <c r="I414" s="522"/>
      <c r="J414" s="54"/>
      <c r="K414" s="441">
        <f>'Og s3a'!G416</f>
        <v>0</v>
      </c>
      <c r="L414" s="493">
        <f>'Og s3a'!D416</f>
        <v>0</v>
      </c>
      <c r="M414" s="863">
        <f>Import!K414</f>
        <v>0</v>
      </c>
      <c r="N414" s="864">
        <f>Import!L414</f>
        <v>0</v>
      </c>
      <c r="O414" s="61"/>
      <c r="P414" s="61"/>
      <c r="Q414" s="61"/>
      <c r="R414" s="61"/>
      <c r="S414" s="61"/>
      <c r="T414" s="61"/>
      <c r="U414" s="61"/>
      <c r="V414" s="61"/>
    </row>
    <row r="415" spans="2:22" ht="15" customHeight="1">
      <c r="B415" s="1250" t="str">
        <f t="shared" si="12"/>
        <v/>
      </c>
      <c r="C415" s="526">
        <f>'Og s3a'!C417</f>
        <v>0</v>
      </c>
      <c r="D415" s="527">
        <f>'Og s3a'!F417</f>
        <v>0</v>
      </c>
      <c r="E415" s="492"/>
      <c r="F415" s="933"/>
      <c r="G415" s="492"/>
      <c r="H415" s="945" t="str">
        <f t="shared" si="13"/>
        <v/>
      </c>
      <c r="I415" s="522"/>
      <c r="J415" s="54"/>
      <c r="K415" s="441">
        <f>'Og s3a'!G417</f>
        <v>0</v>
      </c>
      <c r="L415" s="493">
        <f>'Og s3a'!D417</f>
        <v>0</v>
      </c>
      <c r="M415" s="863">
        <f>Import!K415</f>
        <v>0</v>
      </c>
      <c r="N415" s="864">
        <f>Import!L415</f>
        <v>0</v>
      </c>
      <c r="O415" s="61"/>
      <c r="P415" s="61"/>
      <c r="Q415" s="61"/>
      <c r="R415" s="61"/>
      <c r="S415" s="61"/>
      <c r="T415" s="61"/>
      <c r="U415" s="61"/>
      <c r="V415" s="61"/>
    </row>
    <row r="416" spans="2:22" ht="15" customHeight="1">
      <c r="B416" s="1250" t="str">
        <f t="shared" si="12"/>
        <v/>
      </c>
      <c r="C416" s="526">
        <f>'Og s3a'!C418</f>
        <v>0</v>
      </c>
      <c r="D416" s="527">
        <f>'Og s3a'!F418</f>
        <v>0</v>
      </c>
      <c r="E416" s="492"/>
      <c r="F416" s="933"/>
      <c r="G416" s="492"/>
      <c r="H416" s="945" t="str">
        <f t="shared" si="13"/>
        <v/>
      </c>
      <c r="I416" s="522"/>
      <c r="J416" s="54"/>
      <c r="K416" s="441">
        <f>'Og s3a'!G418</f>
        <v>0</v>
      </c>
      <c r="L416" s="493">
        <f>'Og s3a'!D418</f>
        <v>0</v>
      </c>
      <c r="M416" s="863">
        <f>Import!K416</f>
        <v>0</v>
      </c>
      <c r="N416" s="864">
        <f>Import!L416</f>
        <v>0</v>
      </c>
      <c r="O416" s="61"/>
      <c r="P416" s="61"/>
      <c r="Q416" s="61"/>
      <c r="R416" s="61"/>
      <c r="S416" s="61"/>
      <c r="T416" s="61"/>
      <c r="U416" s="61"/>
      <c r="V416" s="61"/>
    </row>
    <row r="417" spans="2:22" ht="15" customHeight="1">
      <c r="B417" s="1250" t="str">
        <f t="shared" si="12"/>
        <v/>
      </c>
      <c r="C417" s="526">
        <f>'Og s3a'!C419</f>
        <v>0</v>
      </c>
      <c r="D417" s="527">
        <f>'Og s3a'!F419</f>
        <v>0</v>
      </c>
      <c r="E417" s="492"/>
      <c r="F417" s="933"/>
      <c r="G417" s="492"/>
      <c r="H417" s="945" t="str">
        <f t="shared" si="13"/>
        <v/>
      </c>
      <c r="I417" s="522"/>
      <c r="J417" s="54"/>
      <c r="K417" s="441">
        <f>'Og s3a'!G419</f>
        <v>0</v>
      </c>
      <c r="L417" s="493">
        <f>'Og s3a'!D419</f>
        <v>0</v>
      </c>
      <c r="M417" s="863">
        <f>Import!K417</f>
        <v>0</v>
      </c>
      <c r="N417" s="864">
        <f>Import!L417</f>
        <v>0</v>
      </c>
      <c r="O417" s="61"/>
      <c r="P417" s="61"/>
      <c r="Q417" s="61"/>
      <c r="R417" s="61"/>
      <c r="S417" s="61"/>
      <c r="T417" s="61"/>
      <c r="U417" s="61"/>
      <c r="V417" s="61"/>
    </row>
    <row r="418" spans="2:22" ht="15" customHeight="1">
      <c r="B418" s="1250" t="str">
        <f t="shared" si="12"/>
        <v/>
      </c>
      <c r="C418" s="526">
        <f>'Og s3a'!C420</f>
        <v>0</v>
      </c>
      <c r="D418" s="527">
        <f>'Og s3a'!F420</f>
        <v>0</v>
      </c>
      <c r="E418" s="492"/>
      <c r="F418" s="933"/>
      <c r="G418" s="492"/>
      <c r="H418" s="945" t="str">
        <f t="shared" si="13"/>
        <v/>
      </c>
      <c r="I418" s="522"/>
      <c r="J418" s="54"/>
      <c r="K418" s="441">
        <f>'Og s3a'!G420</f>
        <v>0</v>
      </c>
      <c r="L418" s="493">
        <f>'Og s3a'!D420</f>
        <v>0</v>
      </c>
      <c r="M418" s="863">
        <f>Import!K418</f>
        <v>0</v>
      </c>
      <c r="N418" s="864">
        <f>Import!L418</f>
        <v>0</v>
      </c>
      <c r="O418" s="61"/>
      <c r="P418" s="61"/>
      <c r="Q418" s="61"/>
      <c r="R418" s="61"/>
      <c r="S418" s="61"/>
      <c r="T418" s="61"/>
      <c r="U418" s="61"/>
      <c r="V418" s="61"/>
    </row>
    <row r="419" spans="2:22" ht="15" customHeight="1">
      <c r="B419" s="1250" t="str">
        <f t="shared" si="12"/>
        <v/>
      </c>
      <c r="C419" s="526">
        <f>'Og s3a'!C421</f>
        <v>0</v>
      </c>
      <c r="D419" s="527">
        <f>'Og s3a'!F421</f>
        <v>0</v>
      </c>
      <c r="E419" s="492"/>
      <c r="F419" s="933"/>
      <c r="G419" s="492"/>
      <c r="H419" s="945" t="str">
        <f t="shared" si="13"/>
        <v/>
      </c>
      <c r="I419" s="522"/>
      <c r="J419" s="54"/>
      <c r="K419" s="441">
        <f>'Og s3a'!G421</f>
        <v>0</v>
      </c>
      <c r="L419" s="493">
        <f>'Og s3a'!D421</f>
        <v>0</v>
      </c>
      <c r="M419" s="863">
        <f>Import!K419</f>
        <v>0</v>
      </c>
      <c r="N419" s="864">
        <f>Import!L419</f>
        <v>0</v>
      </c>
      <c r="O419" s="61"/>
      <c r="P419" s="61"/>
      <c r="Q419" s="61"/>
      <c r="R419" s="61"/>
      <c r="S419" s="61"/>
      <c r="T419" s="61"/>
      <c r="U419" s="61"/>
      <c r="V419" s="61"/>
    </row>
    <row r="420" spans="2:22" ht="15" customHeight="1">
      <c r="B420" s="1250" t="str">
        <f t="shared" si="12"/>
        <v/>
      </c>
      <c r="C420" s="526">
        <f>'Og s3a'!C422</f>
        <v>0</v>
      </c>
      <c r="D420" s="527">
        <f>'Og s3a'!F422</f>
        <v>0</v>
      </c>
      <c r="E420" s="492"/>
      <c r="F420" s="933"/>
      <c r="G420" s="492"/>
      <c r="H420" s="945" t="str">
        <f t="shared" si="13"/>
        <v/>
      </c>
      <c r="I420" s="522"/>
      <c r="J420" s="54"/>
      <c r="K420" s="441">
        <f>'Og s3a'!G422</f>
        <v>0</v>
      </c>
      <c r="L420" s="493">
        <f>'Og s3a'!D422</f>
        <v>0</v>
      </c>
      <c r="M420" s="863">
        <f>Import!K420</f>
        <v>0</v>
      </c>
      <c r="N420" s="864">
        <f>Import!L420</f>
        <v>0</v>
      </c>
      <c r="O420" s="61"/>
      <c r="P420" s="61"/>
      <c r="Q420" s="61"/>
      <c r="R420" s="61"/>
      <c r="S420" s="61"/>
      <c r="T420" s="61"/>
      <c r="U420" s="61"/>
      <c r="V420" s="61"/>
    </row>
    <row r="421" spans="2:22" ht="15" customHeight="1">
      <c r="B421" s="1250" t="str">
        <f t="shared" si="12"/>
        <v/>
      </c>
      <c r="C421" s="526">
        <f>'Og s3a'!C423</f>
        <v>0</v>
      </c>
      <c r="D421" s="527">
        <f>'Og s3a'!F423</f>
        <v>0</v>
      </c>
      <c r="E421" s="492"/>
      <c r="F421" s="933"/>
      <c r="G421" s="492"/>
      <c r="H421" s="945" t="str">
        <f t="shared" si="13"/>
        <v/>
      </c>
      <c r="I421" s="522"/>
      <c r="J421" s="54"/>
      <c r="K421" s="441">
        <f>'Og s3a'!G423</f>
        <v>0</v>
      </c>
      <c r="L421" s="493">
        <f>'Og s3a'!D423</f>
        <v>0</v>
      </c>
      <c r="M421" s="863">
        <f>Import!K421</f>
        <v>0</v>
      </c>
      <c r="N421" s="864">
        <f>Import!L421</f>
        <v>0</v>
      </c>
      <c r="O421" s="61"/>
      <c r="P421" s="61"/>
      <c r="Q421" s="61"/>
      <c r="R421" s="61"/>
      <c r="S421" s="61"/>
      <c r="T421" s="61"/>
      <c r="U421" s="61"/>
      <c r="V421" s="61"/>
    </row>
    <row r="422" spans="2:22" ht="15" customHeight="1">
      <c r="B422" s="1250" t="str">
        <f t="shared" si="12"/>
        <v/>
      </c>
      <c r="C422" s="526">
        <f>'Og s3a'!C424</f>
        <v>0</v>
      </c>
      <c r="D422" s="527">
        <f>'Og s3a'!F424</f>
        <v>0</v>
      </c>
      <c r="E422" s="492"/>
      <c r="F422" s="933"/>
      <c r="G422" s="492"/>
      <c r="H422" s="945" t="str">
        <f t="shared" si="13"/>
        <v/>
      </c>
      <c r="I422" s="522"/>
      <c r="J422" s="54"/>
      <c r="K422" s="441">
        <f>'Og s3a'!G424</f>
        <v>0</v>
      </c>
      <c r="L422" s="493">
        <f>'Og s3a'!D424</f>
        <v>0</v>
      </c>
      <c r="M422" s="863">
        <f>Import!K422</f>
        <v>0</v>
      </c>
      <c r="N422" s="864">
        <f>Import!L422</f>
        <v>0</v>
      </c>
      <c r="O422" s="61"/>
      <c r="P422" s="61"/>
      <c r="Q422" s="61"/>
      <c r="R422" s="61"/>
      <c r="S422" s="61"/>
      <c r="T422" s="61"/>
      <c r="U422" s="61"/>
      <c r="V422" s="61"/>
    </row>
    <row r="423" spans="2:22" ht="15" customHeight="1">
      <c r="B423" s="1250" t="str">
        <f t="shared" si="12"/>
        <v/>
      </c>
      <c r="C423" s="526">
        <f>'Og s3a'!C425</f>
        <v>0</v>
      </c>
      <c r="D423" s="527">
        <f>'Og s3a'!F425</f>
        <v>0</v>
      </c>
      <c r="E423" s="492"/>
      <c r="F423" s="933"/>
      <c r="G423" s="492"/>
      <c r="H423" s="945" t="str">
        <f t="shared" si="13"/>
        <v/>
      </c>
      <c r="I423" s="522"/>
      <c r="J423" s="54"/>
      <c r="K423" s="441">
        <f>'Og s3a'!G425</f>
        <v>0</v>
      </c>
      <c r="L423" s="493">
        <f>'Og s3a'!D425</f>
        <v>0</v>
      </c>
      <c r="M423" s="863">
        <f>Import!K423</f>
        <v>0</v>
      </c>
      <c r="N423" s="864">
        <f>Import!L423</f>
        <v>0</v>
      </c>
      <c r="O423" s="61"/>
      <c r="P423" s="61"/>
      <c r="Q423" s="61"/>
      <c r="R423" s="61"/>
      <c r="S423" s="61"/>
      <c r="T423" s="61"/>
      <c r="U423" s="61"/>
      <c r="V423" s="61"/>
    </row>
    <row r="424" spans="2:22" ht="15" customHeight="1">
      <c r="B424" s="1250" t="str">
        <f t="shared" si="12"/>
        <v/>
      </c>
      <c r="C424" s="526">
        <f>'Og s3a'!C426</f>
        <v>0</v>
      </c>
      <c r="D424" s="527">
        <f>'Og s3a'!F426</f>
        <v>0</v>
      </c>
      <c r="E424" s="492"/>
      <c r="F424" s="933"/>
      <c r="G424" s="492"/>
      <c r="H424" s="945" t="str">
        <f t="shared" si="13"/>
        <v/>
      </c>
      <c r="I424" s="522"/>
      <c r="J424" s="54"/>
      <c r="K424" s="441">
        <f>'Og s3a'!G426</f>
        <v>0</v>
      </c>
      <c r="L424" s="493">
        <f>'Og s3a'!D426</f>
        <v>0</v>
      </c>
      <c r="M424" s="863">
        <f>Import!K424</f>
        <v>0</v>
      </c>
      <c r="N424" s="864">
        <f>Import!L424</f>
        <v>0</v>
      </c>
      <c r="O424" s="61"/>
      <c r="P424" s="61"/>
      <c r="Q424" s="61"/>
      <c r="R424" s="61"/>
      <c r="S424" s="61"/>
      <c r="T424" s="61"/>
      <c r="U424" s="61"/>
      <c r="V424" s="61"/>
    </row>
    <row r="425" spans="2:22" ht="15" customHeight="1">
      <c r="B425" s="1250" t="str">
        <f t="shared" si="12"/>
        <v/>
      </c>
      <c r="C425" s="526">
        <f>'Og s3a'!C427</f>
        <v>0</v>
      </c>
      <c r="D425" s="527">
        <f>'Og s3a'!F427</f>
        <v>0</v>
      </c>
      <c r="E425" s="492"/>
      <c r="F425" s="933"/>
      <c r="G425" s="492"/>
      <c r="H425" s="945" t="str">
        <f t="shared" si="13"/>
        <v/>
      </c>
      <c r="I425" s="522"/>
      <c r="J425" s="54"/>
      <c r="K425" s="441">
        <f>'Og s3a'!G427</f>
        <v>0</v>
      </c>
      <c r="L425" s="493">
        <f>'Og s3a'!D427</f>
        <v>0</v>
      </c>
      <c r="M425" s="863">
        <f>Import!K425</f>
        <v>0</v>
      </c>
      <c r="N425" s="864">
        <f>Import!L425</f>
        <v>0</v>
      </c>
      <c r="O425" s="61"/>
      <c r="P425" s="61"/>
      <c r="Q425" s="61"/>
      <c r="R425" s="61"/>
      <c r="S425" s="61"/>
      <c r="T425" s="61"/>
      <c r="U425" s="61"/>
      <c r="V425" s="61"/>
    </row>
    <row r="426" spans="2:22" ht="15" customHeight="1">
      <c r="B426" s="1250" t="str">
        <f t="shared" si="12"/>
        <v/>
      </c>
      <c r="C426" s="526">
        <f>'Og s3a'!C428</f>
        <v>0</v>
      </c>
      <c r="D426" s="527">
        <f>'Og s3a'!F428</f>
        <v>0</v>
      </c>
      <c r="E426" s="492"/>
      <c r="F426" s="933"/>
      <c r="G426" s="492"/>
      <c r="H426" s="945" t="str">
        <f t="shared" si="13"/>
        <v/>
      </c>
      <c r="I426" s="522"/>
      <c r="J426" s="54"/>
      <c r="K426" s="441">
        <f>'Og s3a'!G428</f>
        <v>0</v>
      </c>
      <c r="L426" s="493">
        <f>'Og s3a'!D428</f>
        <v>0</v>
      </c>
      <c r="M426" s="863">
        <f>Import!K426</f>
        <v>0</v>
      </c>
      <c r="N426" s="864">
        <f>Import!L426</f>
        <v>0</v>
      </c>
      <c r="O426" s="61"/>
      <c r="P426" s="61"/>
      <c r="Q426" s="61"/>
      <c r="R426" s="61"/>
      <c r="S426" s="61"/>
      <c r="T426" s="61"/>
      <c r="U426" s="61"/>
      <c r="V426" s="61"/>
    </row>
    <row r="427" spans="2:22" ht="15" customHeight="1">
      <c r="B427" s="1250" t="str">
        <f t="shared" si="12"/>
        <v/>
      </c>
      <c r="C427" s="526">
        <f>'Og s3a'!C429</f>
        <v>0</v>
      </c>
      <c r="D427" s="527">
        <f>'Og s3a'!F429</f>
        <v>0</v>
      </c>
      <c r="E427" s="492"/>
      <c r="F427" s="933"/>
      <c r="G427" s="492"/>
      <c r="H427" s="945" t="str">
        <f t="shared" si="13"/>
        <v/>
      </c>
      <c r="I427" s="522"/>
      <c r="J427" s="54"/>
      <c r="K427" s="441">
        <f>'Og s3a'!G429</f>
        <v>0</v>
      </c>
      <c r="L427" s="493">
        <f>'Og s3a'!D429</f>
        <v>0</v>
      </c>
      <c r="M427" s="863">
        <f>Import!K427</f>
        <v>0</v>
      </c>
      <c r="N427" s="864">
        <f>Import!L427</f>
        <v>0</v>
      </c>
      <c r="O427" s="61"/>
      <c r="P427" s="61"/>
      <c r="Q427" s="61"/>
      <c r="R427" s="61"/>
      <c r="S427" s="61"/>
      <c r="T427" s="61"/>
      <c r="U427" s="61"/>
      <c r="V427" s="61"/>
    </row>
    <row r="428" spans="2:22" ht="15" customHeight="1">
      <c r="B428" s="1250" t="str">
        <f t="shared" si="12"/>
        <v/>
      </c>
      <c r="C428" s="526">
        <f>'Og s3a'!C430</f>
        <v>0</v>
      </c>
      <c r="D428" s="527">
        <f>'Og s3a'!F430</f>
        <v>0</v>
      </c>
      <c r="E428" s="492"/>
      <c r="F428" s="933"/>
      <c r="G428" s="492"/>
      <c r="H428" s="945" t="str">
        <f t="shared" si="13"/>
        <v/>
      </c>
      <c r="I428" s="522"/>
      <c r="J428" s="54"/>
      <c r="K428" s="441">
        <f>'Og s3a'!G430</f>
        <v>0</v>
      </c>
      <c r="L428" s="493">
        <f>'Og s3a'!D430</f>
        <v>0</v>
      </c>
      <c r="M428" s="863">
        <f>Import!K428</f>
        <v>0</v>
      </c>
      <c r="N428" s="864">
        <f>Import!L428</f>
        <v>0</v>
      </c>
      <c r="O428" s="61"/>
      <c r="P428" s="61"/>
      <c r="Q428" s="61"/>
      <c r="R428" s="61"/>
      <c r="S428" s="61"/>
      <c r="T428" s="61"/>
      <c r="U428" s="61"/>
      <c r="V428" s="61"/>
    </row>
    <row r="429" spans="2:22" ht="15" customHeight="1">
      <c r="B429" s="1250" t="str">
        <f t="shared" si="12"/>
        <v/>
      </c>
      <c r="C429" s="526">
        <f>'Og s3a'!C431</f>
        <v>0</v>
      </c>
      <c r="D429" s="527">
        <f>'Og s3a'!F431</f>
        <v>0</v>
      </c>
      <c r="E429" s="492"/>
      <c r="F429" s="933"/>
      <c r="G429" s="492"/>
      <c r="H429" s="945" t="str">
        <f t="shared" si="13"/>
        <v/>
      </c>
      <c r="I429" s="522"/>
      <c r="J429" s="54"/>
      <c r="K429" s="441">
        <f>'Og s3a'!G431</f>
        <v>0</v>
      </c>
      <c r="L429" s="493">
        <f>'Og s3a'!D431</f>
        <v>0</v>
      </c>
      <c r="M429" s="863">
        <f>Import!K429</f>
        <v>0</v>
      </c>
      <c r="N429" s="864">
        <f>Import!L429</f>
        <v>0</v>
      </c>
      <c r="O429" s="61"/>
      <c r="P429" s="61"/>
      <c r="Q429" s="61"/>
      <c r="R429" s="61"/>
      <c r="S429" s="61"/>
      <c r="T429" s="61"/>
      <c r="U429" s="61"/>
      <c r="V429" s="61"/>
    </row>
    <row r="430" spans="2:22" ht="15" customHeight="1">
      <c r="B430" s="1250" t="str">
        <f t="shared" si="12"/>
        <v/>
      </c>
      <c r="C430" s="526">
        <f>'Og s3a'!C432</f>
        <v>0</v>
      </c>
      <c r="D430" s="527">
        <f>'Og s3a'!F432</f>
        <v>0</v>
      </c>
      <c r="E430" s="492"/>
      <c r="F430" s="933"/>
      <c r="G430" s="492"/>
      <c r="H430" s="945" t="str">
        <f t="shared" si="13"/>
        <v/>
      </c>
      <c r="I430" s="522"/>
      <c r="J430" s="54"/>
      <c r="K430" s="441">
        <f>'Og s3a'!G432</f>
        <v>0</v>
      </c>
      <c r="L430" s="493">
        <f>'Og s3a'!D432</f>
        <v>0</v>
      </c>
      <c r="M430" s="863">
        <f>Import!K430</f>
        <v>0</v>
      </c>
      <c r="N430" s="864">
        <f>Import!L430</f>
        <v>0</v>
      </c>
      <c r="O430" s="61"/>
      <c r="P430" s="61"/>
      <c r="Q430" s="61"/>
      <c r="R430" s="61"/>
      <c r="S430" s="61"/>
      <c r="T430" s="61"/>
      <c r="U430" s="61"/>
      <c r="V430" s="61"/>
    </row>
    <row r="431" spans="2:22" ht="15" customHeight="1">
      <c r="B431" s="1250" t="str">
        <f t="shared" si="12"/>
        <v/>
      </c>
      <c r="C431" s="526">
        <f>'Og s3a'!C433</f>
        <v>0</v>
      </c>
      <c r="D431" s="527">
        <f>'Og s3a'!F433</f>
        <v>0</v>
      </c>
      <c r="E431" s="492"/>
      <c r="F431" s="933"/>
      <c r="G431" s="492"/>
      <c r="H431" s="945" t="str">
        <f t="shared" si="13"/>
        <v/>
      </c>
      <c r="I431" s="522"/>
      <c r="J431" s="54"/>
      <c r="K431" s="441">
        <f>'Og s3a'!G433</f>
        <v>0</v>
      </c>
      <c r="L431" s="493">
        <f>'Og s3a'!D433</f>
        <v>0</v>
      </c>
      <c r="M431" s="863">
        <f>Import!K431</f>
        <v>0</v>
      </c>
      <c r="N431" s="864">
        <f>Import!L431</f>
        <v>0</v>
      </c>
      <c r="O431" s="61"/>
      <c r="P431" s="61"/>
      <c r="Q431" s="61"/>
      <c r="R431" s="61"/>
      <c r="S431" s="61"/>
      <c r="T431" s="61"/>
      <c r="U431" s="61"/>
      <c r="V431" s="61"/>
    </row>
    <row r="432" spans="2:22" ht="15" customHeight="1">
      <c r="B432" s="1250" t="str">
        <f t="shared" si="12"/>
        <v/>
      </c>
      <c r="C432" s="526">
        <f>'Og s3a'!C434</f>
        <v>0</v>
      </c>
      <c r="D432" s="527">
        <f>'Og s3a'!F434</f>
        <v>0</v>
      </c>
      <c r="E432" s="492"/>
      <c r="F432" s="933"/>
      <c r="G432" s="492"/>
      <c r="H432" s="945" t="str">
        <f t="shared" si="13"/>
        <v/>
      </c>
      <c r="I432" s="522"/>
      <c r="J432" s="54"/>
      <c r="K432" s="441">
        <f>'Og s3a'!G434</f>
        <v>0</v>
      </c>
      <c r="L432" s="493">
        <f>'Og s3a'!D434</f>
        <v>0</v>
      </c>
      <c r="M432" s="863">
        <f>Import!K432</f>
        <v>0</v>
      </c>
      <c r="N432" s="864">
        <f>Import!L432</f>
        <v>0</v>
      </c>
      <c r="O432" s="61"/>
      <c r="P432" s="61"/>
      <c r="Q432" s="61"/>
      <c r="R432" s="61"/>
      <c r="S432" s="61"/>
      <c r="T432" s="61"/>
      <c r="U432" s="61"/>
      <c r="V432" s="61"/>
    </row>
    <row r="433" spans="2:22" ht="15" customHeight="1">
      <c r="B433" s="1250" t="str">
        <f t="shared" si="12"/>
        <v/>
      </c>
      <c r="C433" s="526">
        <f>'Og s3a'!C435</f>
        <v>0</v>
      </c>
      <c r="D433" s="527">
        <f>'Og s3a'!F435</f>
        <v>0</v>
      </c>
      <c r="E433" s="492"/>
      <c r="F433" s="933"/>
      <c r="G433" s="492"/>
      <c r="H433" s="945" t="str">
        <f t="shared" si="13"/>
        <v/>
      </c>
      <c r="I433" s="522"/>
      <c r="J433" s="54"/>
      <c r="K433" s="441">
        <f>'Og s3a'!G435</f>
        <v>0</v>
      </c>
      <c r="L433" s="493">
        <f>'Og s3a'!D435</f>
        <v>0</v>
      </c>
      <c r="M433" s="863">
        <f>Import!K433</f>
        <v>0</v>
      </c>
      <c r="N433" s="864">
        <f>Import!L433</f>
        <v>0</v>
      </c>
      <c r="O433" s="61"/>
      <c r="P433" s="61"/>
      <c r="Q433" s="61"/>
      <c r="R433" s="61"/>
      <c r="S433" s="61"/>
      <c r="T433" s="61"/>
      <c r="U433" s="61"/>
      <c r="V433" s="61"/>
    </row>
    <row r="434" spans="2:22" ht="15" customHeight="1">
      <c r="B434" s="1250" t="str">
        <f t="shared" si="12"/>
        <v/>
      </c>
      <c r="C434" s="526">
        <f>'Og s3a'!C436</f>
        <v>0</v>
      </c>
      <c r="D434" s="527">
        <f>'Og s3a'!F436</f>
        <v>0</v>
      </c>
      <c r="E434" s="492"/>
      <c r="F434" s="933"/>
      <c r="G434" s="492"/>
      <c r="H434" s="945" t="str">
        <f t="shared" si="13"/>
        <v/>
      </c>
      <c r="I434" s="522"/>
      <c r="J434" s="54"/>
      <c r="K434" s="441">
        <f>'Og s3a'!G436</f>
        <v>0</v>
      </c>
      <c r="L434" s="493">
        <f>'Og s3a'!D436</f>
        <v>0</v>
      </c>
      <c r="M434" s="863">
        <f>Import!K434</f>
        <v>0</v>
      </c>
      <c r="N434" s="864">
        <f>Import!L434</f>
        <v>0</v>
      </c>
      <c r="O434" s="61"/>
      <c r="P434" s="61"/>
      <c r="Q434" s="61"/>
      <c r="R434" s="61"/>
      <c r="S434" s="61"/>
      <c r="T434" s="61"/>
      <c r="U434" s="61"/>
      <c r="V434" s="61"/>
    </row>
    <row r="435" spans="2:22" ht="15" customHeight="1">
      <c r="B435" s="1250" t="str">
        <f t="shared" si="12"/>
        <v/>
      </c>
      <c r="C435" s="526">
        <f>'Og s3a'!C437</f>
        <v>0</v>
      </c>
      <c r="D435" s="527">
        <f>'Og s3a'!F437</f>
        <v>0</v>
      </c>
      <c r="E435" s="492"/>
      <c r="F435" s="933"/>
      <c r="G435" s="492"/>
      <c r="H435" s="945" t="str">
        <f t="shared" si="13"/>
        <v/>
      </c>
      <c r="I435" s="522"/>
      <c r="J435" s="54"/>
      <c r="K435" s="441">
        <f>'Og s3a'!G437</f>
        <v>0</v>
      </c>
      <c r="L435" s="493">
        <f>'Og s3a'!D437</f>
        <v>0</v>
      </c>
      <c r="M435" s="863">
        <f>Import!K435</f>
        <v>0</v>
      </c>
      <c r="N435" s="864">
        <f>Import!L435</f>
        <v>0</v>
      </c>
      <c r="O435" s="61"/>
      <c r="P435" s="61"/>
      <c r="Q435" s="61"/>
      <c r="R435" s="61"/>
      <c r="S435" s="61"/>
      <c r="T435" s="61"/>
      <c r="U435" s="61"/>
      <c r="V435" s="61"/>
    </row>
    <row r="436" spans="2:22" ht="15" customHeight="1">
      <c r="B436" s="1250" t="str">
        <f t="shared" si="12"/>
        <v/>
      </c>
      <c r="C436" s="526">
        <f>'Og s3a'!C438</f>
        <v>0</v>
      </c>
      <c r="D436" s="527">
        <f>'Og s3a'!F438</f>
        <v>0</v>
      </c>
      <c r="E436" s="492"/>
      <c r="F436" s="933"/>
      <c r="G436" s="492"/>
      <c r="H436" s="945" t="str">
        <f t="shared" si="13"/>
        <v/>
      </c>
      <c r="I436" s="522"/>
      <c r="J436" s="54"/>
      <c r="K436" s="441">
        <f>'Og s3a'!G438</f>
        <v>0</v>
      </c>
      <c r="L436" s="493">
        <f>'Og s3a'!D438</f>
        <v>0</v>
      </c>
      <c r="M436" s="863">
        <f>Import!K436</f>
        <v>0</v>
      </c>
      <c r="N436" s="864">
        <f>Import!L436</f>
        <v>0</v>
      </c>
      <c r="O436" s="61"/>
      <c r="P436" s="61"/>
      <c r="Q436" s="61"/>
      <c r="R436" s="61"/>
      <c r="S436" s="61"/>
      <c r="T436" s="61"/>
      <c r="U436" s="61"/>
      <c r="V436" s="61"/>
    </row>
    <row r="437" spans="2:22" ht="15" customHeight="1">
      <c r="B437" s="1250" t="str">
        <f t="shared" si="12"/>
        <v/>
      </c>
      <c r="C437" s="526">
        <f>'Og s3a'!C439</f>
        <v>0</v>
      </c>
      <c r="D437" s="527">
        <f>'Og s3a'!F439</f>
        <v>0</v>
      </c>
      <c r="E437" s="492"/>
      <c r="F437" s="933"/>
      <c r="G437" s="492"/>
      <c r="H437" s="945" t="str">
        <f t="shared" si="13"/>
        <v/>
      </c>
      <c r="I437" s="522"/>
      <c r="J437" s="54"/>
      <c r="K437" s="441">
        <f>'Og s3a'!G439</f>
        <v>0</v>
      </c>
      <c r="L437" s="493">
        <f>'Og s3a'!D439</f>
        <v>0</v>
      </c>
      <c r="M437" s="863">
        <f>Import!K437</f>
        <v>0</v>
      </c>
      <c r="N437" s="864">
        <f>Import!L437</f>
        <v>0</v>
      </c>
      <c r="O437" s="61"/>
      <c r="P437" s="61"/>
      <c r="Q437" s="61"/>
      <c r="R437" s="61"/>
      <c r="S437" s="61"/>
      <c r="T437" s="61"/>
      <c r="U437" s="61"/>
      <c r="V437" s="61"/>
    </row>
    <row r="438" spans="2:22" ht="15" customHeight="1">
      <c r="B438" s="1250" t="str">
        <f t="shared" si="12"/>
        <v/>
      </c>
      <c r="C438" s="526">
        <f>'Og s3a'!C440</f>
        <v>0</v>
      </c>
      <c r="D438" s="527">
        <f>'Og s3a'!F440</f>
        <v>0</v>
      </c>
      <c r="E438" s="492"/>
      <c r="F438" s="933"/>
      <c r="G438" s="492"/>
      <c r="H438" s="945" t="str">
        <f t="shared" si="13"/>
        <v/>
      </c>
      <c r="I438" s="522"/>
      <c r="J438" s="54"/>
      <c r="K438" s="441">
        <f>'Og s3a'!G440</f>
        <v>0</v>
      </c>
      <c r="L438" s="493">
        <f>'Og s3a'!D440</f>
        <v>0</v>
      </c>
      <c r="M438" s="863">
        <f>Import!K438</f>
        <v>0</v>
      </c>
      <c r="N438" s="864">
        <f>Import!L438</f>
        <v>0</v>
      </c>
      <c r="O438" s="61"/>
      <c r="P438" s="61"/>
      <c r="Q438" s="61"/>
      <c r="R438" s="61"/>
      <c r="S438" s="61"/>
      <c r="T438" s="61"/>
      <c r="U438" s="61"/>
      <c r="V438" s="61"/>
    </row>
    <row r="439" spans="2:22" ht="15" customHeight="1">
      <c r="B439" s="1250" t="str">
        <f t="shared" si="12"/>
        <v/>
      </c>
      <c r="C439" s="526">
        <f>'Og s3a'!C441</f>
        <v>0</v>
      </c>
      <c r="D439" s="527">
        <f>'Og s3a'!F441</f>
        <v>0</v>
      </c>
      <c r="E439" s="492"/>
      <c r="F439" s="933"/>
      <c r="G439" s="492"/>
      <c r="H439" s="945" t="str">
        <f t="shared" si="13"/>
        <v/>
      </c>
      <c r="I439" s="522"/>
      <c r="J439" s="54"/>
      <c r="K439" s="441">
        <f>'Og s3a'!G441</f>
        <v>0</v>
      </c>
      <c r="L439" s="493">
        <f>'Og s3a'!D441</f>
        <v>0</v>
      </c>
      <c r="M439" s="863">
        <f>Import!K439</f>
        <v>0</v>
      </c>
      <c r="N439" s="864">
        <f>Import!L439</f>
        <v>0</v>
      </c>
      <c r="O439" s="61"/>
      <c r="P439" s="61"/>
      <c r="Q439" s="61"/>
      <c r="R439" s="61"/>
      <c r="S439" s="61"/>
      <c r="T439" s="61"/>
      <c r="U439" s="61"/>
      <c r="V439" s="61"/>
    </row>
    <row r="440" spans="2:22" ht="15" customHeight="1">
      <c r="B440" s="1250" t="str">
        <f t="shared" si="12"/>
        <v/>
      </c>
      <c r="C440" s="526">
        <f>'Og s3a'!C442</f>
        <v>0</v>
      </c>
      <c r="D440" s="527">
        <f>'Og s3a'!F442</f>
        <v>0</v>
      </c>
      <c r="E440" s="492"/>
      <c r="F440" s="933"/>
      <c r="G440" s="492"/>
      <c r="H440" s="945" t="str">
        <f t="shared" si="13"/>
        <v/>
      </c>
      <c r="I440" s="522"/>
      <c r="J440" s="54"/>
      <c r="K440" s="441">
        <f>'Og s3a'!G442</f>
        <v>0</v>
      </c>
      <c r="L440" s="493">
        <f>'Og s3a'!D442</f>
        <v>0</v>
      </c>
      <c r="M440" s="863">
        <f>Import!K440</f>
        <v>0</v>
      </c>
      <c r="N440" s="864">
        <f>Import!L440</f>
        <v>0</v>
      </c>
      <c r="O440" s="61"/>
      <c r="P440" s="61"/>
      <c r="Q440" s="61"/>
      <c r="R440" s="61"/>
      <c r="S440" s="61"/>
      <c r="T440" s="61"/>
      <c r="U440" s="61"/>
      <c r="V440" s="61"/>
    </row>
    <row r="441" spans="2:22" ht="15" customHeight="1">
      <c r="B441" s="1250" t="str">
        <f t="shared" si="12"/>
        <v/>
      </c>
      <c r="C441" s="526">
        <f>'Og s3a'!C443</f>
        <v>0</v>
      </c>
      <c r="D441" s="527">
        <f>'Og s3a'!F443</f>
        <v>0</v>
      </c>
      <c r="E441" s="492"/>
      <c r="F441" s="933"/>
      <c r="G441" s="492"/>
      <c r="H441" s="945" t="str">
        <f t="shared" si="13"/>
        <v/>
      </c>
      <c r="I441" s="522"/>
      <c r="J441" s="54"/>
      <c r="K441" s="441">
        <f>'Og s3a'!G443</f>
        <v>0</v>
      </c>
      <c r="L441" s="493">
        <f>'Og s3a'!D443</f>
        <v>0</v>
      </c>
      <c r="M441" s="863">
        <f>Import!K441</f>
        <v>0</v>
      </c>
      <c r="N441" s="864">
        <f>Import!L441</f>
        <v>0</v>
      </c>
      <c r="O441" s="61"/>
      <c r="P441" s="61"/>
      <c r="Q441" s="61"/>
      <c r="R441" s="61"/>
      <c r="S441" s="61"/>
      <c r="T441" s="61"/>
      <c r="U441" s="61"/>
      <c r="V441" s="61"/>
    </row>
    <row r="442" spans="2:22" ht="15" customHeight="1">
      <c r="B442" s="1250" t="str">
        <f t="shared" si="12"/>
        <v/>
      </c>
      <c r="C442" s="526">
        <f>'Og s3a'!C444</f>
        <v>0</v>
      </c>
      <c r="D442" s="527">
        <f>'Og s3a'!F444</f>
        <v>0</v>
      </c>
      <c r="E442" s="492"/>
      <c r="F442" s="933"/>
      <c r="G442" s="492"/>
      <c r="H442" s="945" t="str">
        <f t="shared" si="13"/>
        <v/>
      </c>
      <c r="I442" s="522"/>
      <c r="J442" s="54"/>
      <c r="K442" s="441">
        <f>'Og s3a'!G444</f>
        <v>0</v>
      </c>
      <c r="L442" s="493">
        <f>'Og s3a'!D444</f>
        <v>0</v>
      </c>
      <c r="M442" s="863">
        <f>Import!K442</f>
        <v>0</v>
      </c>
      <c r="N442" s="864">
        <f>Import!L442</f>
        <v>0</v>
      </c>
      <c r="O442" s="61"/>
      <c r="P442" s="61"/>
      <c r="Q442" s="61"/>
      <c r="R442" s="61"/>
      <c r="S442" s="61"/>
      <c r="T442" s="61"/>
      <c r="U442" s="61"/>
      <c r="V442" s="61"/>
    </row>
    <row r="443" spans="2:22" ht="15" customHeight="1">
      <c r="B443" s="1250" t="str">
        <f t="shared" si="12"/>
        <v/>
      </c>
      <c r="C443" s="526">
        <f>'Og s3a'!C445</f>
        <v>0</v>
      </c>
      <c r="D443" s="527">
        <f>'Og s3a'!F445</f>
        <v>0</v>
      </c>
      <c r="E443" s="492"/>
      <c r="F443" s="933"/>
      <c r="G443" s="492"/>
      <c r="H443" s="945" t="str">
        <f t="shared" si="13"/>
        <v/>
      </c>
      <c r="I443" s="522"/>
      <c r="J443" s="54"/>
      <c r="K443" s="441">
        <f>'Og s3a'!G445</f>
        <v>0</v>
      </c>
      <c r="L443" s="493">
        <f>'Og s3a'!D445</f>
        <v>0</v>
      </c>
      <c r="M443" s="863">
        <f>Import!K443</f>
        <v>0</v>
      </c>
      <c r="N443" s="864">
        <f>Import!L443</f>
        <v>0</v>
      </c>
      <c r="O443" s="61"/>
      <c r="P443" s="61"/>
      <c r="Q443" s="61"/>
      <c r="R443" s="61"/>
      <c r="S443" s="61"/>
      <c r="T443" s="61"/>
      <c r="U443" s="61"/>
      <c r="V443" s="61"/>
    </row>
    <row r="444" spans="2:22" ht="15" customHeight="1">
      <c r="B444" s="1250" t="str">
        <f t="shared" si="12"/>
        <v/>
      </c>
      <c r="C444" s="526">
        <f>'Og s3a'!C446</f>
        <v>0</v>
      </c>
      <c r="D444" s="527">
        <f>'Og s3a'!F446</f>
        <v>0</v>
      </c>
      <c r="E444" s="492"/>
      <c r="F444" s="933"/>
      <c r="G444" s="492"/>
      <c r="H444" s="945" t="str">
        <f t="shared" si="13"/>
        <v/>
      </c>
      <c r="I444" s="522"/>
      <c r="J444" s="54"/>
      <c r="K444" s="441">
        <f>'Og s3a'!G446</f>
        <v>0</v>
      </c>
      <c r="L444" s="493">
        <f>'Og s3a'!D446</f>
        <v>0</v>
      </c>
      <c r="M444" s="863">
        <f>Import!K444</f>
        <v>0</v>
      </c>
      <c r="N444" s="864">
        <f>Import!L444</f>
        <v>0</v>
      </c>
      <c r="O444" s="61"/>
      <c r="P444" s="61"/>
      <c r="Q444" s="61"/>
      <c r="R444" s="61"/>
      <c r="S444" s="61"/>
      <c r="T444" s="61"/>
      <c r="U444" s="61"/>
      <c r="V444" s="61"/>
    </row>
    <row r="445" spans="2:22" ht="15" customHeight="1">
      <c r="B445" s="1250" t="str">
        <f t="shared" si="12"/>
        <v/>
      </c>
      <c r="C445" s="526">
        <f>'Og s3a'!C447</f>
        <v>0</v>
      </c>
      <c r="D445" s="527">
        <f>'Og s3a'!F447</f>
        <v>0</v>
      </c>
      <c r="E445" s="492"/>
      <c r="F445" s="933"/>
      <c r="G445" s="492"/>
      <c r="H445" s="945" t="str">
        <f t="shared" si="13"/>
        <v/>
      </c>
      <c r="I445" s="522"/>
      <c r="J445" s="54"/>
      <c r="K445" s="441">
        <f>'Og s3a'!G447</f>
        <v>0</v>
      </c>
      <c r="L445" s="493">
        <f>'Og s3a'!D447</f>
        <v>0</v>
      </c>
      <c r="M445" s="863">
        <f>Import!K445</f>
        <v>0</v>
      </c>
      <c r="N445" s="864">
        <f>Import!L445</f>
        <v>0</v>
      </c>
      <c r="O445" s="61"/>
      <c r="P445" s="61"/>
      <c r="Q445" s="61"/>
      <c r="R445" s="61"/>
      <c r="S445" s="61"/>
      <c r="T445" s="61"/>
      <c r="U445" s="61"/>
      <c r="V445" s="61"/>
    </row>
    <row r="446" spans="2:22" ht="15" customHeight="1">
      <c r="B446" s="1250" t="str">
        <f t="shared" si="12"/>
        <v/>
      </c>
      <c r="C446" s="526">
        <f>'Og s3a'!C448</f>
        <v>0</v>
      </c>
      <c r="D446" s="527">
        <f>'Og s3a'!F448</f>
        <v>0</v>
      </c>
      <c r="E446" s="492"/>
      <c r="F446" s="933"/>
      <c r="G446" s="492"/>
      <c r="H446" s="945" t="str">
        <f t="shared" si="13"/>
        <v/>
      </c>
      <c r="I446" s="522"/>
      <c r="J446" s="54"/>
      <c r="K446" s="441">
        <f>'Og s3a'!G448</f>
        <v>0</v>
      </c>
      <c r="L446" s="493">
        <f>'Og s3a'!D448</f>
        <v>0</v>
      </c>
      <c r="M446" s="863">
        <f>Import!K446</f>
        <v>0</v>
      </c>
      <c r="N446" s="864">
        <f>Import!L446</f>
        <v>0</v>
      </c>
      <c r="O446" s="61"/>
      <c r="P446" s="61"/>
      <c r="Q446" s="61"/>
      <c r="R446" s="61"/>
      <c r="S446" s="61"/>
      <c r="T446" s="61"/>
      <c r="U446" s="61"/>
      <c r="V446" s="61"/>
    </row>
    <row r="447" spans="2:22" ht="15" customHeight="1">
      <c r="B447" s="1250" t="str">
        <f t="shared" si="12"/>
        <v/>
      </c>
      <c r="C447" s="526">
        <f>'Og s3a'!C449</f>
        <v>0</v>
      </c>
      <c r="D447" s="527">
        <f>'Og s3a'!F449</f>
        <v>0</v>
      </c>
      <c r="E447" s="492"/>
      <c r="F447" s="933"/>
      <c r="G447" s="492"/>
      <c r="H447" s="945" t="str">
        <f t="shared" si="13"/>
        <v/>
      </c>
      <c r="I447" s="522"/>
      <c r="J447" s="54"/>
      <c r="K447" s="441">
        <f>'Og s3a'!G449</f>
        <v>0</v>
      </c>
      <c r="L447" s="493">
        <f>'Og s3a'!D449</f>
        <v>0</v>
      </c>
      <c r="M447" s="863">
        <f>Import!K447</f>
        <v>0</v>
      </c>
      <c r="N447" s="864">
        <f>Import!L447</f>
        <v>0</v>
      </c>
      <c r="O447" s="61"/>
      <c r="P447" s="61"/>
      <c r="Q447" s="61"/>
      <c r="R447" s="61"/>
      <c r="S447" s="61"/>
      <c r="T447" s="61"/>
      <c r="U447" s="61"/>
      <c r="V447" s="61"/>
    </row>
    <row r="448" spans="2:22" ht="15" customHeight="1">
      <c r="B448" s="1250" t="str">
        <f t="shared" si="12"/>
        <v/>
      </c>
      <c r="C448" s="526">
        <f>'Og s3a'!C450</f>
        <v>0</v>
      </c>
      <c r="D448" s="527">
        <f>'Og s3a'!F450</f>
        <v>0</v>
      </c>
      <c r="E448" s="492"/>
      <c r="F448" s="933"/>
      <c r="G448" s="492"/>
      <c r="H448" s="945" t="str">
        <f t="shared" si="13"/>
        <v/>
      </c>
      <c r="I448" s="522"/>
      <c r="J448" s="54"/>
      <c r="K448" s="441">
        <f>'Og s3a'!G450</f>
        <v>0</v>
      </c>
      <c r="L448" s="493">
        <f>'Og s3a'!D450</f>
        <v>0</v>
      </c>
      <c r="M448" s="863">
        <f>Import!K448</f>
        <v>0</v>
      </c>
      <c r="N448" s="864">
        <f>Import!L448</f>
        <v>0</v>
      </c>
      <c r="O448" s="61"/>
      <c r="P448" s="61"/>
      <c r="Q448" s="61"/>
      <c r="R448" s="61"/>
      <c r="S448" s="61"/>
      <c r="T448" s="61"/>
      <c r="U448" s="61"/>
      <c r="V448" s="61"/>
    </row>
    <row r="449" spans="2:22" ht="15" customHeight="1">
      <c r="B449" s="1250" t="str">
        <f t="shared" si="12"/>
        <v/>
      </c>
      <c r="C449" s="526">
        <f>'Og s3a'!C451</f>
        <v>0</v>
      </c>
      <c r="D449" s="527">
        <f>'Og s3a'!F451</f>
        <v>0</v>
      </c>
      <c r="E449" s="492"/>
      <c r="F449" s="933"/>
      <c r="G449" s="492"/>
      <c r="H449" s="945" t="str">
        <f t="shared" si="13"/>
        <v/>
      </c>
      <c r="I449" s="522"/>
      <c r="J449" s="54"/>
      <c r="K449" s="441">
        <f>'Og s3a'!G451</f>
        <v>0</v>
      </c>
      <c r="L449" s="493">
        <f>'Og s3a'!D451</f>
        <v>0</v>
      </c>
      <c r="M449" s="863">
        <f>Import!K449</f>
        <v>0</v>
      </c>
      <c r="N449" s="864">
        <f>Import!L449</f>
        <v>0</v>
      </c>
      <c r="O449" s="61"/>
      <c r="P449" s="61"/>
      <c r="Q449" s="61"/>
      <c r="R449" s="61"/>
      <c r="S449" s="61"/>
      <c r="T449" s="61"/>
      <c r="U449" s="61"/>
      <c r="V449" s="61"/>
    </row>
    <row r="450" spans="2:22" ht="15" customHeight="1">
      <c r="B450" s="1250" t="str">
        <f t="shared" si="12"/>
        <v/>
      </c>
      <c r="C450" s="526">
        <f>'Og s3a'!C452</f>
        <v>0</v>
      </c>
      <c r="D450" s="527">
        <f>'Og s3a'!F452</f>
        <v>0</v>
      </c>
      <c r="E450" s="492"/>
      <c r="F450" s="933"/>
      <c r="G450" s="492"/>
      <c r="H450" s="945" t="str">
        <f t="shared" si="13"/>
        <v/>
      </c>
      <c r="I450" s="522"/>
      <c r="J450" s="54"/>
      <c r="K450" s="441">
        <f>'Og s3a'!G452</f>
        <v>0</v>
      </c>
      <c r="L450" s="493">
        <f>'Og s3a'!D452</f>
        <v>0</v>
      </c>
      <c r="M450" s="863">
        <f>Import!K450</f>
        <v>0</v>
      </c>
      <c r="N450" s="864">
        <f>Import!L450</f>
        <v>0</v>
      </c>
      <c r="O450" s="61"/>
      <c r="P450" s="61"/>
      <c r="Q450" s="61"/>
      <c r="R450" s="61"/>
      <c r="S450" s="61"/>
      <c r="T450" s="61"/>
      <c r="U450" s="61"/>
      <c r="V450" s="61"/>
    </row>
    <row r="451" spans="2:22" ht="15" customHeight="1">
      <c r="B451" s="1250" t="str">
        <f t="shared" si="12"/>
        <v/>
      </c>
      <c r="C451" s="526">
        <f>'Og s3a'!C453</f>
        <v>0</v>
      </c>
      <c r="D451" s="527">
        <f>'Og s3a'!F453</f>
        <v>0</v>
      </c>
      <c r="E451" s="492"/>
      <c r="F451" s="933"/>
      <c r="G451" s="492"/>
      <c r="H451" s="945" t="str">
        <f t="shared" si="13"/>
        <v/>
      </c>
      <c r="I451" s="522"/>
      <c r="J451" s="54"/>
      <c r="K451" s="441">
        <f>'Og s3a'!G453</f>
        <v>0</v>
      </c>
      <c r="L451" s="493">
        <f>'Og s3a'!D453</f>
        <v>0</v>
      </c>
      <c r="M451" s="863">
        <f>Import!K451</f>
        <v>0</v>
      </c>
      <c r="N451" s="864">
        <f>Import!L451</f>
        <v>0</v>
      </c>
      <c r="O451" s="61"/>
      <c r="P451" s="61"/>
      <c r="Q451" s="61"/>
      <c r="R451" s="61"/>
      <c r="S451" s="61"/>
      <c r="T451" s="61"/>
      <c r="U451" s="61"/>
      <c r="V451" s="61"/>
    </row>
    <row r="452" spans="2:22" ht="15" customHeight="1">
      <c r="B452" s="1250" t="str">
        <f t="shared" si="12"/>
        <v/>
      </c>
      <c r="C452" s="526">
        <f>'Og s3a'!C454</f>
        <v>0</v>
      </c>
      <c r="D452" s="527">
        <f>'Og s3a'!F454</f>
        <v>0</v>
      </c>
      <c r="E452" s="492"/>
      <c r="F452" s="933"/>
      <c r="G452" s="492"/>
      <c r="H452" s="945" t="str">
        <f t="shared" si="13"/>
        <v/>
      </c>
      <c r="I452" s="522"/>
      <c r="J452" s="54"/>
      <c r="K452" s="441">
        <f>'Og s3a'!G454</f>
        <v>0</v>
      </c>
      <c r="L452" s="493">
        <f>'Og s3a'!D454</f>
        <v>0</v>
      </c>
      <c r="M452" s="863">
        <f>Import!K452</f>
        <v>0</v>
      </c>
      <c r="N452" s="864">
        <f>Import!L452</f>
        <v>0</v>
      </c>
      <c r="O452" s="61"/>
      <c r="P452" s="61"/>
      <c r="Q452" s="61"/>
      <c r="R452" s="61"/>
      <c r="S452" s="61"/>
      <c r="T452" s="61"/>
      <c r="U452" s="61"/>
      <c r="V452" s="61"/>
    </row>
    <row r="453" spans="2:22" ht="15" customHeight="1">
      <c r="B453" s="1250" t="str">
        <f t="shared" si="12"/>
        <v/>
      </c>
      <c r="C453" s="526">
        <f>'Og s3a'!C455</f>
        <v>0</v>
      </c>
      <c r="D453" s="527">
        <f>'Og s3a'!F455</f>
        <v>0</v>
      </c>
      <c r="E453" s="492"/>
      <c r="F453" s="933"/>
      <c r="G453" s="492"/>
      <c r="H453" s="945" t="str">
        <f t="shared" si="13"/>
        <v/>
      </c>
      <c r="I453" s="522"/>
      <c r="J453" s="54"/>
      <c r="K453" s="441">
        <f>'Og s3a'!G455</f>
        <v>0</v>
      </c>
      <c r="L453" s="493">
        <f>'Og s3a'!D455</f>
        <v>0</v>
      </c>
      <c r="M453" s="863">
        <f>Import!K453</f>
        <v>0</v>
      </c>
      <c r="N453" s="864">
        <f>Import!L453</f>
        <v>0</v>
      </c>
      <c r="O453" s="61"/>
      <c r="P453" s="61"/>
      <c r="Q453" s="61"/>
      <c r="R453" s="61"/>
      <c r="S453" s="61"/>
      <c r="T453" s="61"/>
      <c r="U453" s="61"/>
      <c r="V453" s="61"/>
    </row>
    <row r="454" spans="2:22" ht="15" customHeight="1">
      <c r="B454" s="1250" t="str">
        <f t="shared" si="12"/>
        <v/>
      </c>
      <c r="C454" s="526">
        <f>'Og s3a'!C456</f>
        <v>0</v>
      </c>
      <c r="D454" s="527">
        <f>'Og s3a'!F456</f>
        <v>0</v>
      </c>
      <c r="E454" s="492"/>
      <c r="F454" s="933"/>
      <c r="G454" s="492"/>
      <c r="H454" s="945" t="str">
        <f t="shared" si="13"/>
        <v/>
      </c>
      <c r="I454" s="522"/>
      <c r="J454" s="54"/>
      <c r="K454" s="441">
        <f>'Og s3a'!G456</f>
        <v>0</v>
      </c>
      <c r="L454" s="493">
        <f>'Og s3a'!D456</f>
        <v>0</v>
      </c>
      <c r="M454" s="863">
        <f>Import!K454</f>
        <v>0</v>
      </c>
      <c r="N454" s="864">
        <f>Import!L454</f>
        <v>0</v>
      </c>
      <c r="O454" s="61"/>
      <c r="P454" s="61"/>
      <c r="Q454" s="61"/>
      <c r="R454" s="61"/>
      <c r="S454" s="61"/>
      <c r="T454" s="61"/>
      <c r="U454" s="61"/>
      <c r="V454" s="61"/>
    </row>
    <row r="455" spans="2:22" ht="15" customHeight="1">
      <c r="B455" s="1250" t="str">
        <f t="shared" si="12"/>
        <v/>
      </c>
      <c r="C455" s="526">
        <f>'Og s3a'!C457</f>
        <v>0</v>
      </c>
      <c r="D455" s="527">
        <f>'Og s3a'!F457</f>
        <v>0</v>
      </c>
      <c r="E455" s="492"/>
      <c r="F455" s="933"/>
      <c r="G455" s="492"/>
      <c r="H455" s="945" t="str">
        <f t="shared" si="13"/>
        <v/>
      </c>
      <c r="I455" s="522"/>
      <c r="J455" s="54"/>
      <c r="K455" s="441">
        <f>'Og s3a'!G457</f>
        <v>0</v>
      </c>
      <c r="L455" s="493">
        <f>'Og s3a'!D457</f>
        <v>0</v>
      </c>
      <c r="M455" s="863">
        <f>Import!K455</f>
        <v>0</v>
      </c>
      <c r="N455" s="864">
        <f>Import!L455</f>
        <v>0</v>
      </c>
      <c r="O455" s="61"/>
      <c r="P455" s="61"/>
      <c r="Q455" s="61"/>
      <c r="R455" s="61"/>
      <c r="S455" s="61"/>
      <c r="T455" s="61"/>
      <c r="U455" s="61"/>
      <c r="V455" s="61"/>
    </row>
    <row r="456" spans="2:22" ht="15" customHeight="1">
      <c r="B456" s="1250" t="str">
        <f t="shared" si="12"/>
        <v/>
      </c>
      <c r="C456" s="526">
        <f>'Og s3a'!C458</f>
        <v>0</v>
      </c>
      <c r="D456" s="527">
        <f>'Og s3a'!F458</f>
        <v>0</v>
      </c>
      <c r="E456" s="492"/>
      <c r="F456" s="933"/>
      <c r="G456" s="492"/>
      <c r="H456" s="945" t="str">
        <f t="shared" si="13"/>
        <v/>
      </c>
      <c r="I456" s="522"/>
      <c r="J456" s="54"/>
      <c r="K456" s="441">
        <f>'Og s3a'!G458</f>
        <v>0</v>
      </c>
      <c r="L456" s="493">
        <f>'Og s3a'!D458</f>
        <v>0</v>
      </c>
      <c r="M456" s="863">
        <f>Import!K456</f>
        <v>0</v>
      </c>
      <c r="N456" s="864">
        <f>Import!L456</f>
        <v>0</v>
      </c>
      <c r="O456" s="61"/>
      <c r="P456" s="61"/>
      <c r="Q456" s="61"/>
      <c r="R456" s="61"/>
      <c r="S456" s="61"/>
      <c r="T456" s="61"/>
      <c r="U456" s="61"/>
      <c r="V456" s="61"/>
    </row>
    <row r="457" spans="2:22" ht="15" customHeight="1">
      <c r="B457" s="1250" t="str">
        <f t="shared" ref="B457:B520" si="14">IF(D457&gt;0,"Wypełnione","")</f>
        <v/>
      </c>
      <c r="C457" s="526">
        <f>'Og s3a'!C459</f>
        <v>0</v>
      </c>
      <c r="D457" s="527">
        <f>'Og s3a'!F459</f>
        <v>0</v>
      </c>
      <c r="E457" s="492"/>
      <c r="F457" s="933"/>
      <c r="G457" s="492"/>
      <c r="H457" s="945" t="str">
        <f t="shared" ref="H457:H520" si="15">IF(AND(M457=0,N457=0),"",IF(AND(M457&gt;0,N457=0),M457,IF(AND(M457=0,N457&gt;0),N457,IF(AND(M457&gt;0,N457&gt;0),"Pak. 4 i 5 jednocześnie?"))))</f>
        <v/>
      </c>
      <c r="I457" s="522"/>
      <c r="J457" s="54"/>
      <c r="K457" s="441">
        <f>'Og s3a'!G459</f>
        <v>0</v>
      </c>
      <c r="L457" s="493">
        <f>'Og s3a'!D459</f>
        <v>0</v>
      </c>
      <c r="M457" s="863">
        <f>Import!K457</f>
        <v>0</v>
      </c>
      <c r="N457" s="864">
        <f>Import!L457</f>
        <v>0</v>
      </c>
      <c r="O457" s="61"/>
      <c r="P457" s="61"/>
      <c r="Q457" s="61"/>
      <c r="R457" s="61"/>
      <c r="S457" s="61"/>
      <c r="T457" s="61"/>
      <c r="U457" s="61"/>
      <c r="V457" s="61"/>
    </row>
    <row r="458" spans="2:22" ht="15" customHeight="1">
      <c r="B458" s="1250" t="str">
        <f t="shared" si="14"/>
        <v/>
      </c>
      <c r="C458" s="526">
        <f>'Og s3a'!C460</f>
        <v>0</v>
      </c>
      <c r="D458" s="527">
        <f>'Og s3a'!F460</f>
        <v>0</v>
      </c>
      <c r="E458" s="492"/>
      <c r="F458" s="933"/>
      <c r="G458" s="492"/>
      <c r="H458" s="945" t="str">
        <f t="shared" si="15"/>
        <v/>
      </c>
      <c r="I458" s="522"/>
      <c r="J458" s="54"/>
      <c r="K458" s="441">
        <f>'Og s3a'!G460</f>
        <v>0</v>
      </c>
      <c r="L458" s="493">
        <f>'Og s3a'!D460</f>
        <v>0</v>
      </c>
      <c r="M458" s="863">
        <f>Import!K458</f>
        <v>0</v>
      </c>
      <c r="N458" s="864">
        <f>Import!L458</f>
        <v>0</v>
      </c>
      <c r="O458" s="61"/>
      <c r="P458" s="61"/>
      <c r="Q458" s="61"/>
      <c r="R458" s="61"/>
      <c r="S458" s="61"/>
      <c r="T458" s="61"/>
      <c r="U458" s="61"/>
      <c r="V458" s="61"/>
    </row>
    <row r="459" spans="2:22" ht="15" customHeight="1">
      <c r="B459" s="1250" t="str">
        <f t="shared" si="14"/>
        <v/>
      </c>
      <c r="C459" s="526">
        <f>'Og s3a'!C461</f>
        <v>0</v>
      </c>
      <c r="D459" s="527">
        <f>'Og s3a'!F461</f>
        <v>0</v>
      </c>
      <c r="E459" s="492"/>
      <c r="F459" s="933"/>
      <c r="G459" s="492"/>
      <c r="H459" s="945" t="str">
        <f t="shared" si="15"/>
        <v/>
      </c>
      <c r="I459" s="522"/>
      <c r="J459" s="54"/>
      <c r="K459" s="441">
        <f>'Og s3a'!G461</f>
        <v>0</v>
      </c>
      <c r="L459" s="493">
        <f>'Og s3a'!D461</f>
        <v>0</v>
      </c>
      <c r="M459" s="863">
        <f>Import!K459</f>
        <v>0</v>
      </c>
      <c r="N459" s="864">
        <f>Import!L459</f>
        <v>0</v>
      </c>
      <c r="O459" s="61"/>
      <c r="P459" s="61"/>
      <c r="Q459" s="61"/>
      <c r="R459" s="61"/>
      <c r="S459" s="61"/>
      <c r="T459" s="61"/>
      <c r="U459" s="61"/>
      <c r="V459" s="61"/>
    </row>
    <row r="460" spans="2:22" ht="15" customHeight="1">
      <c r="B460" s="1250" t="str">
        <f t="shared" si="14"/>
        <v/>
      </c>
      <c r="C460" s="526">
        <f>'Og s3a'!C462</f>
        <v>0</v>
      </c>
      <c r="D460" s="527">
        <f>'Og s3a'!F462</f>
        <v>0</v>
      </c>
      <c r="E460" s="492"/>
      <c r="F460" s="933"/>
      <c r="G460" s="492"/>
      <c r="H460" s="945" t="str">
        <f t="shared" si="15"/>
        <v/>
      </c>
      <c r="I460" s="522"/>
      <c r="J460" s="54"/>
      <c r="K460" s="441">
        <f>'Og s3a'!G462</f>
        <v>0</v>
      </c>
      <c r="L460" s="493">
        <f>'Og s3a'!D462</f>
        <v>0</v>
      </c>
      <c r="M460" s="863">
        <f>Import!K460</f>
        <v>0</v>
      </c>
      <c r="N460" s="864">
        <f>Import!L460</f>
        <v>0</v>
      </c>
      <c r="O460" s="61"/>
      <c r="P460" s="61"/>
      <c r="Q460" s="61"/>
      <c r="R460" s="61"/>
      <c r="S460" s="61"/>
      <c r="T460" s="61"/>
      <c r="U460" s="61"/>
      <c r="V460" s="61"/>
    </row>
    <row r="461" spans="2:22" ht="15" customHeight="1">
      <c r="B461" s="1250" t="str">
        <f t="shared" si="14"/>
        <v/>
      </c>
      <c r="C461" s="526">
        <f>'Og s3a'!C463</f>
        <v>0</v>
      </c>
      <c r="D461" s="527">
        <f>'Og s3a'!F463</f>
        <v>0</v>
      </c>
      <c r="E461" s="492"/>
      <c r="F461" s="933"/>
      <c r="G461" s="492"/>
      <c r="H461" s="945" t="str">
        <f t="shared" si="15"/>
        <v/>
      </c>
      <c r="I461" s="522"/>
      <c r="J461" s="54"/>
      <c r="K461" s="441">
        <f>'Og s3a'!G463</f>
        <v>0</v>
      </c>
      <c r="L461" s="493">
        <f>'Og s3a'!D463</f>
        <v>0</v>
      </c>
      <c r="M461" s="863">
        <f>Import!K461</f>
        <v>0</v>
      </c>
      <c r="N461" s="864">
        <f>Import!L461</f>
        <v>0</v>
      </c>
      <c r="O461" s="61"/>
      <c r="P461" s="61"/>
      <c r="Q461" s="61"/>
      <c r="R461" s="61"/>
      <c r="S461" s="61"/>
      <c r="T461" s="61"/>
      <c r="U461" s="61"/>
      <c r="V461" s="61"/>
    </row>
    <row r="462" spans="2:22" ht="15" customHeight="1">
      <c r="B462" s="1250" t="str">
        <f t="shared" si="14"/>
        <v/>
      </c>
      <c r="C462" s="526">
        <f>'Og s3a'!C464</f>
        <v>0</v>
      </c>
      <c r="D462" s="527">
        <f>'Og s3a'!F464</f>
        <v>0</v>
      </c>
      <c r="E462" s="492"/>
      <c r="F462" s="933"/>
      <c r="G462" s="492"/>
      <c r="H462" s="945" t="str">
        <f t="shared" si="15"/>
        <v/>
      </c>
      <c r="I462" s="522"/>
      <c r="J462" s="54"/>
      <c r="K462" s="441">
        <f>'Og s3a'!G464</f>
        <v>0</v>
      </c>
      <c r="L462" s="493">
        <f>'Og s3a'!D464</f>
        <v>0</v>
      </c>
      <c r="M462" s="863">
        <f>Import!K462</f>
        <v>0</v>
      </c>
      <c r="N462" s="864">
        <f>Import!L462</f>
        <v>0</v>
      </c>
      <c r="O462" s="61"/>
      <c r="P462" s="61"/>
      <c r="Q462" s="61"/>
      <c r="R462" s="61"/>
      <c r="S462" s="61"/>
      <c r="T462" s="61"/>
      <c r="U462" s="61"/>
      <c r="V462" s="61"/>
    </row>
    <row r="463" spans="2:22" ht="15" customHeight="1">
      <c r="B463" s="1250" t="str">
        <f t="shared" si="14"/>
        <v/>
      </c>
      <c r="C463" s="526">
        <f>'Og s3a'!C465</f>
        <v>0</v>
      </c>
      <c r="D463" s="527">
        <f>'Og s3a'!F465</f>
        <v>0</v>
      </c>
      <c r="E463" s="492"/>
      <c r="F463" s="933"/>
      <c r="G463" s="492"/>
      <c r="H463" s="945" t="str">
        <f t="shared" si="15"/>
        <v/>
      </c>
      <c r="I463" s="522"/>
      <c r="J463" s="54"/>
      <c r="K463" s="441">
        <f>'Og s3a'!G465</f>
        <v>0</v>
      </c>
      <c r="L463" s="493">
        <f>'Og s3a'!D465</f>
        <v>0</v>
      </c>
      <c r="M463" s="863">
        <f>Import!K463</f>
        <v>0</v>
      </c>
      <c r="N463" s="864">
        <f>Import!L463</f>
        <v>0</v>
      </c>
      <c r="O463" s="61"/>
      <c r="P463" s="61"/>
      <c r="Q463" s="61"/>
      <c r="R463" s="61"/>
      <c r="S463" s="61"/>
      <c r="T463" s="61"/>
      <c r="U463" s="61"/>
      <c r="V463" s="61"/>
    </row>
    <row r="464" spans="2:22" ht="15" customHeight="1">
      <c r="B464" s="1250" t="str">
        <f t="shared" si="14"/>
        <v/>
      </c>
      <c r="C464" s="526">
        <f>'Og s3a'!C466</f>
        <v>0</v>
      </c>
      <c r="D464" s="527">
        <f>'Og s3a'!F466</f>
        <v>0</v>
      </c>
      <c r="E464" s="492"/>
      <c r="F464" s="933"/>
      <c r="G464" s="492"/>
      <c r="H464" s="945" t="str">
        <f t="shared" si="15"/>
        <v/>
      </c>
      <c r="I464" s="522"/>
      <c r="J464" s="54"/>
      <c r="K464" s="441">
        <f>'Og s3a'!G466</f>
        <v>0</v>
      </c>
      <c r="L464" s="493">
        <f>'Og s3a'!D466</f>
        <v>0</v>
      </c>
      <c r="M464" s="863">
        <f>Import!K464</f>
        <v>0</v>
      </c>
      <c r="N464" s="864">
        <f>Import!L464</f>
        <v>0</v>
      </c>
      <c r="O464" s="61"/>
      <c r="P464" s="61"/>
      <c r="Q464" s="61"/>
      <c r="R464" s="61"/>
      <c r="S464" s="61"/>
      <c r="T464" s="61"/>
      <c r="U464" s="61"/>
      <c r="V464" s="61"/>
    </row>
    <row r="465" spans="2:22" ht="15" customHeight="1">
      <c r="B465" s="1250" t="str">
        <f t="shared" si="14"/>
        <v/>
      </c>
      <c r="C465" s="526">
        <f>'Og s3a'!C467</f>
        <v>0</v>
      </c>
      <c r="D465" s="527">
        <f>'Og s3a'!F467</f>
        <v>0</v>
      </c>
      <c r="E465" s="492"/>
      <c r="F465" s="933"/>
      <c r="G465" s="492"/>
      <c r="H465" s="945" t="str">
        <f t="shared" si="15"/>
        <v/>
      </c>
      <c r="I465" s="522"/>
      <c r="J465" s="54"/>
      <c r="K465" s="441">
        <f>'Og s3a'!G467</f>
        <v>0</v>
      </c>
      <c r="L465" s="493">
        <f>'Og s3a'!D467</f>
        <v>0</v>
      </c>
      <c r="M465" s="863">
        <f>Import!K465</f>
        <v>0</v>
      </c>
      <c r="N465" s="864">
        <f>Import!L465</f>
        <v>0</v>
      </c>
      <c r="O465" s="61"/>
      <c r="P465" s="61"/>
      <c r="Q465" s="61"/>
      <c r="R465" s="61"/>
      <c r="S465" s="61"/>
      <c r="T465" s="61"/>
      <c r="U465" s="61"/>
      <c r="V465" s="61"/>
    </row>
    <row r="466" spans="2:22" ht="15" customHeight="1">
      <c r="B466" s="1250" t="str">
        <f t="shared" si="14"/>
        <v/>
      </c>
      <c r="C466" s="526">
        <f>'Og s3a'!C468</f>
        <v>0</v>
      </c>
      <c r="D466" s="527">
        <f>'Og s3a'!F468</f>
        <v>0</v>
      </c>
      <c r="E466" s="492"/>
      <c r="F466" s="933"/>
      <c r="G466" s="492"/>
      <c r="H466" s="945" t="str">
        <f t="shared" si="15"/>
        <v/>
      </c>
      <c r="I466" s="522"/>
      <c r="J466" s="54"/>
      <c r="K466" s="441">
        <f>'Og s3a'!G468</f>
        <v>0</v>
      </c>
      <c r="L466" s="493">
        <f>'Og s3a'!D468</f>
        <v>0</v>
      </c>
      <c r="M466" s="863">
        <f>Import!K466</f>
        <v>0</v>
      </c>
      <c r="N466" s="864">
        <f>Import!L466</f>
        <v>0</v>
      </c>
      <c r="O466" s="61"/>
      <c r="P466" s="61"/>
      <c r="Q466" s="61"/>
      <c r="R466" s="61"/>
      <c r="S466" s="61"/>
      <c r="T466" s="61"/>
      <c r="U466" s="61"/>
      <c r="V466" s="61"/>
    </row>
    <row r="467" spans="2:22" ht="15" customHeight="1">
      <c r="B467" s="1250" t="str">
        <f t="shared" si="14"/>
        <v/>
      </c>
      <c r="C467" s="526">
        <f>'Og s3a'!C469</f>
        <v>0</v>
      </c>
      <c r="D467" s="527">
        <f>'Og s3a'!F469</f>
        <v>0</v>
      </c>
      <c r="E467" s="492"/>
      <c r="F467" s="933"/>
      <c r="G467" s="492"/>
      <c r="H467" s="945" t="str">
        <f t="shared" si="15"/>
        <v/>
      </c>
      <c r="I467" s="522"/>
      <c r="J467" s="54"/>
      <c r="K467" s="441">
        <f>'Og s3a'!G469</f>
        <v>0</v>
      </c>
      <c r="L467" s="493">
        <f>'Og s3a'!D469</f>
        <v>0</v>
      </c>
      <c r="M467" s="863">
        <f>Import!K467</f>
        <v>0</v>
      </c>
      <c r="N467" s="864">
        <f>Import!L467</f>
        <v>0</v>
      </c>
      <c r="O467" s="61"/>
      <c r="P467" s="61"/>
      <c r="Q467" s="61"/>
      <c r="R467" s="61"/>
      <c r="S467" s="61"/>
      <c r="T467" s="61"/>
      <c r="U467" s="61"/>
      <c r="V467" s="61"/>
    </row>
    <row r="468" spans="2:22" ht="15" customHeight="1">
      <c r="B468" s="1250" t="str">
        <f t="shared" si="14"/>
        <v/>
      </c>
      <c r="C468" s="526">
        <f>'Og s3a'!C470</f>
        <v>0</v>
      </c>
      <c r="D468" s="527">
        <f>'Og s3a'!F470</f>
        <v>0</v>
      </c>
      <c r="E468" s="492"/>
      <c r="F468" s="933"/>
      <c r="G468" s="492"/>
      <c r="H468" s="945" t="str">
        <f t="shared" si="15"/>
        <v/>
      </c>
      <c r="I468" s="522"/>
      <c r="J468" s="54"/>
      <c r="K468" s="441">
        <f>'Og s3a'!G470</f>
        <v>0</v>
      </c>
      <c r="L468" s="493">
        <f>'Og s3a'!D470</f>
        <v>0</v>
      </c>
      <c r="M468" s="863">
        <f>Import!K468</f>
        <v>0</v>
      </c>
      <c r="N468" s="864">
        <f>Import!L468</f>
        <v>0</v>
      </c>
      <c r="O468" s="61"/>
      <c r="P468" s="61"/>
      <c r="Q468" s="61"/>
      <c r="R468" s="61"/>
      <c r="S468" s="61"/>
      <c r="T468" s="61"/>
      <c r="U468" s="61"/>
      <c r="V468" s="61"/>
    </row>
    <row r="469" spans="2:22" ht="15" customHeight="1">
      <c r="B469" s="1250" t="str">
        <f t="shared" si="14"/>
        <v/>
      </c>
      <c r="C469" s="526">
        <f>'Og s3a'!C471</f>
        <v>0</v>
      </c>
      <c r="D469" s="527">
        <f>'Og s3a'!F471</f>
        <v>0</v>
      </c>
      <c r="E469" s="492"/>
      <c r="F469" s="933"/>
      <c r="G469" s="492"/>
      <c r="H469" s="945" t="str">
        <f t="shared" si="15"/>
        <v/>
      </c>
      <c r="I469" s="522"/>
      <c r="J469" s="54"/>
      <c r="K469" s="441">
        <f>'Og s3a'!G471</f>
        <v>0</v>
      </c>
      <c r="L469" s="493">
        <f>'Og s3a'!D471</f>
        <v>0</v>
      </c>
      <c r="M469" s="863">
        <f>Import!K469</f>
        <v>0</v>
      </c>
      <c r="N469" s="864">
        <f>Import!L469</f>
        <v>0</v>
      </c>
      <c r="O469" s="61"/>
      <c r="P469" s="61"/>
      <c r="Q469" s="61"/>
      <c r="R469" s="61"/>
      <c r="S469" s="61"/>
      <c r="T469" s="61"/>
      <c r="U469" s="61"/>
      <c r="V469" s="61"/>
    </row>
    <row r="470" spans="2:22" ht="15" customHeight="1">
      <c r="B470" s="1250" t="str">
        <f t="shared" si="14"/>
        <v/>
      </c>
      <c r="C470" s="526">
        <f>'Og s3a'!C472</f>
        <v>0</v>
      </c>
      <c r="D470" s="527">
        <f>'Og s3a'!F472</f>
        <v>0</v>
      </c>
      <c r="E470" s="492"/>
      <c r="F470" s="933"/>
      <c r="G470" s="492"/>
      <c r="H470" s="945" t="str">
        <f t="shared" si="15"/>
        <v/>
      </c>
      <c r="I470" s="522"/>
      <c r="J470" s="54"/>
      <c r="K470" s="441">
        <f>'Og s3a'!G472</f>
        <v>0</v>
      </c>
      <c r="L470" s="493">
        <f>'Og s3a'!D472</f>
        <v>0</v>
      </c>
      <c r="M470" s="863">
        <f>Import!K470</f>
        <v>0</v>
      </c>
      <c r="N470" s="864">
        <f>Import!L470</f>
        <v>0</v>
      </c>
      <c r="O470" s="61"/>
      <c r="P470" s="61"/>
      <c r="Q470" s="61"/>
      <c r="R470" s="61"/>
      <c r="S470" s="61"/>
      <c r="T470" s="61"/>
      <c r="U470" s="61"/>
      <c r="V470" s="61"/>
    </row>
    <row r="471" spans="2:22" ht="15" customHeight="1">
      <c r="B471" s="1250" t="str">
        <f t="shared" si="14"/>
        <v/>
      </c>
      <c r="C471" s="526">
        <f>'Og s3a'!C473</f>
        <v>0</v>
      </c>
      <c r="D471" s="527">
        <f>'Og s3a'!F473</f>
        <v>0</v>
      </c>
      <c r="E471" s="492"/>
      <c r="F471" s="933"/>
      <c r="G471" s="492"/>
      <c r="H471" s="945" t="str">
        <f t="shared" si="15"/>
        <v/>
      </c>
      <c r="I471" s="522"/>
      <c r="J471" s="54"/>
      <c r="K471" s="441">
        <f>'Og s3a'!G473</f>
        <v>0</v>
      </c>
      <c r="L471" s="493">
        <f>'Og s3a'!D473</f>
        <v>0</v>
      </c>
      <c r="M471" s="863">
        <f>Import!K471</f>
        <v>0</v>
      </c>
      <c r="N471" s="864">
        <f>Import!L471</f>
        <v>0</v>
      </c>
      <c r="O471" s="61"/>
      <c r="P471" s="61"/>
      <c r="Q471" s="61"/>
      <c r="R471" s="61"/>
      <c r="S471" s="61"/>
      <c r="T471" s="61"/>
      <c r="U471" s="61"/>
      <c r="V471" s="61"/>
    </row>
    <row r="472" spans="2:22" ht="15" customHeight="1">
      <c r="B472" s="1250" t="str">
        <f t="shared" si="14"/>
        <v/>
      </c>
      <c r="C472" s="526">
        <f>'Og s3a'!C474</f>
        <v>0</v>
      </c>
      <c r="D472" s="527">
        <f>'Og s3a'!F474</f>
        <v>0</v>
      </c>
      <c r="E472" s="492"/>
      <c r="F472" s="933"/>
      <c r="G472" s="492"/>
      <c r="H472" s="945" t="str">
        <f t="shared" si="15"/>
        <v/>
      </c>
      <c r="I472" s="522"/>
      <c r="J472" s="54"/>
      <c r="K472" s="441">
        <f>'Og s3a'!G474</f>
        <v>0</v>
      </c>
      <c r="L472" s="493">
        <f>'Og s3a'!D474</f>
        <v>0</v>
      </c>
      <c r="M472" s="863">
        <f>Import!K472</f>
        <v>0</v>
      </c>
      <c r="N472" s="864">
        <f>Import!L472</f>
        <v>0</v>
      </c>
      <c r="O472" s="61"/>
      <c r="P472" s="61"/>
      <c r="Q472" s="61"/>
      <c r="R472" s="61"/>
      <c r="S472" s="61"/>
      <c r="T472" s="61"/>
      <c r="U472" s="61"/>
      <c r="V472" s="61"/>
    </row>
    <row r="473" spans="2:22" ht="15" customHeight="1">
      <c r="B473" s="1250" t="str">
        <f t="shared" si="14"/>
        <v/>
      </c>
      <c r="C473" s="526">
        <f>'Og s3a'!C475</f>
        <v>0</v>
      </c>
      <c r="D473" s="527">
        <f>'Og s3a'!F475</f>
        <v>0</v>
      </c>
      <c r="E473" s="492"/>
      <c r="F473" s="933"/>
      <c r="G473" s="492"/>
      <c r="H473" s="945" t="str">
        <f t="shared" si="15"/>
        <v/>
      </c>
      <c r="I473" s="522"/>
      <c r="J473" s="54"/>
      <c r="K473" s="441">
        <f>'Og s3a'!G475</f>
        <v>0</v>
      </c>
      <c r="L473" s="493">
        <f>'Og s3a'!D475</f>
        <v>0</v>
      </c>
      <c r="M473" s="863">
        <f>Import!K473</f>
        <v>0</v>
      </c>
      <c r="N473" s="864">
        <f>Import!L473</f>
        <v>0</v>
      </c>
      <c r="O473" s="61"/>
      <c r="P473" s="61"/>
      <c r="Q473" s="61"/>
      <c r="R473" s="61"/>
      <c r="S473" s="61"/>
      <c r="T473" s="61"/>
      <c r="U473" s="61"/>
      <c r="V473" s="61"/>
    </row>
    <row r="474" spans="2:22" ht="15" customHeight="1">
      <c r="B474" s="1250" t="str">
        <f t="shared" si="14"/>
        <v/>
      </c>
      <c r="C474" s="526">
        <f>'Og s3a'!C476</f>
        <v>0</v>
      </c>
      <c r="D474" s="527">
        <f>'Og s3a'!F476</f>
        <v>0</v>
      </c>
      <c r="E474" s="492"/>
      <c r="F474" s="933"/>
      <c r="G474" s="492"/>
      <c r="H474" s="945" t="str">
        <f t="shared" si="15"/>
        <v/>
      </c>
      <c r="I474" s="522"/>
      <c r="J474" s="54"/>
      <c r="K474" s="441">
        <f>'Og s3a'!G476</f>
        <v>0</v>
      </c>
      <c r="L474" s="493">
        <f>'Og s3a'!D476</f>
        <v>0</v>
      </c>
      <c r="M474" s="863">
        <f>Import!K474</f>
        <v>0</v>
      </c>
      <c r="N474" s="864">
        <f>Import!L474</f>
        <v>0</v>
      </c>
      <c r="O474" s="61"/>
      <c r="P474" s="61"/>
      <c r="Q474" s="61"/>
      <c r="R474" s="61"/>
      <c r="S474" s="61"/>
      <c r="T474" s="61"/>
      <c r="U474" s="61"/>
      <c r="V474" s="61"/>
    </row>
    <row r="475" spans="2:22" ht="15" customHeight="1">
      <c r="B475" s="1250" t="str">
        <f t="shared" si="14"/>
        <v/>
      </c>
      <c r="C475" s="526">
        <f>'Og s3a'!C477</f>
        <v>0</v>
      </c>
      <c r="D475" s="527">
        <f>'Og s3a'!F477</f>
        <v>0</v>
      </c>
      <c r="E475" s="492"/>
      <c r="F475" s="933"/>
      <c r="G475" s="492"/>
      <c r="H475" s="945" t="str">
        <f t="shared" si="15"/>
        <v/>
      </c>
      <c r="I475" s="522"/>
      <c r="J475" s="54"/>
      <c r="K475" s="441">
        <f>'Og s3a'!G477</f>
        <v>0</v>
      </c>
      <c r="L475" s="493">
        <f>'Og s3a'!D477</f>
        <v>0</v>
      </c>
      <c r="M475" s="863">
        <f>Import!K475</f>
        <v>0</v>
      </c>
      <c r="N475" s="864">
        <f>Import!L475</f>
        <v>0</v>
      </c>
      <c r="O475" s="61"/>
      <c r="P475" s="61"/>
      <c r="Q475" s="61"/>
      <c r="R475" s="61"/>
      <c r="S475" s="61"/>
      <c r="T475" s="61"/>
      <c r="U475" s="61"/>
      <c r="V475" s="61"/>
    </row>
    <row r="476" spans="2:22" ht="15" customHeight="1">
      <c r="B476" s="1250" t="str">
        <f t="shared" si="14"/>
        <v/>
      </c>
      <c r="C476" s="526">
        <f>'Og s3a'!C478</f>
        <v>0</v>
      </c>
      <c r="D476" s="527">
        <f>'Og s3a'!F478</f>
        <v>0</v>
      </c>
      <c r="E476" s="492"/>
      <c r="F476" s="933"/>
      <c r="G476" s="492"/>
      <c r="H476" s="945" t="str">
        <f t="shared" si="15"/>
        <v/>
      </c>
      <c r="I476" s="522"/>
      <c r="J476" s="54"/>
      <c r="K476" s="441">
        <f>'Og s3a'!G478</f>
        <v>0</v>
      </c>
      <c r="L476" s="493">
        <f>'Og s3a'!D478</f>
        <v>0</v>
      </c>
      <c r="M476" s="863">
        <f>Import!K476</f>
        <v>0</v>
      </c>
      <c r="N476" s="864">
        <f>Import!L476</f>
        <v>0</v>
      </c>
      <c r="O476" s="61"/>
      <c r="P476" s="61"/>
      <c r="Q476" s="61"/>
      <c r="R476" s="61"/>
      <c r="S476" s="61"/>
      <c r="T476" s="61"/>
      <c r="U476" s="61"/>
      <c r="V476" s="61"/>
    </row>
    <row r="477" spans="2:22" ht="15" customHeight="1">
      <c r="B477" s="1250" t="str">
        <f t="shared" si="14"/>
        <v/>
      </c>
      <c r="C477" s="526">
        <f>'Og s3a'!C479</f>
        <v>0</v>
      </c>
      <c r="D477" s="527">
        <f>'Og s3a'!F479</f>
        <v>0</v>
      </c>
      <c r="E477" s="492"/>
      <c r="F477" s="933"/>
      <c r="G477" s="492"/>
      <c r="H477" s="945" t="str">
        <f t="shared" si="15"/>
        <v/>
      </c>
      <c r="I477" s="522"/>
      <c r="J477" s="54"/>
      <c r="K477" s="441">
        <f>'Og s3a'!G479</f>
        <v>0</v>
      </c>
      <c r="L477" s="493">
        <f>'Og s3a'!D479</f>
        <v>0</v>
      </c>
      <c r="M477" s="863">
        <f>Import!K477</f>
        <v>0</v>
      </c>
      <c r="N477" s="864">
        <f>Import!L477</f>
        <v>0</v>
      </c>
      <c r="O477" s="61"/>
      <c r="P477" s="61"/>
      <c r="Q477" s="61"/>
      <c r="R477" s="61"/>
      <c r="S477" s="61"/>
      <c r="T477" s="61"/>
      <c r="U477" s="61"/>
      <c r="V477" s="61"/>
    </row>
    <row r="478" spans="2:22" ht="15" customHeight="1">
      <c r="B478" s="1250" t="str">
        <f t="shared" si="14"/>
        <v/>
      </c>
      <c r="C478" s="526">
        <f>'Og s3a'!C480</f>
        <v>0</v>
      </c>
      <c r="D478" s="527">
        <f>'Og s3a'!F480</f>
        <v>0</v>
      </c>
      <c r="E478" s="492"/>
      <c r="F478" s="933"/>
      <c r="G478" s="492"/>
      <c r="H478" s="945" t="str">
        <f t="shared" si="15"/>
        <v/>
      </c>
      <c r="I478" s="522"/>
      <c r="J478" s="54"/>
      <c r="K478" s="441">
        <f>'Og s3a'!G480</f>
        <v>0</v>
      </c>
      <c r="L478" s="493">
        <f>'Og s3a'!D480</f>
        <v>0</v>
      </c>
      <c r="M478" s="863">
        <f>Import!K478</f>
        <v>0</v>
      </c>
      <c r="N478" s="864">
        <f>Import!L478</f>
        <v>0</v>
      </c>
      <c r="O478" s="61"/>
      <c r="P478" s="61"/>
      <c r="Q478" s="61"/>
      <c r="R478" s="61"/>
      <c r="S478" s="61"/>
      <c r="T478" s="61"/>
      <c r="U478" s="61"/>
      <c r="V478" s="61"/>
    </row>
    <row r="479" spans="2:22" ht="15" customHeight="1">
      <c r="B479" s="1250" t="str">
        <f t="shared" si="14"/>
        <v/>
      </c>
      <c r="C479" s="526">
        <f>'Og s3a'!C481</f>
        <v>0</v>
      </c>
      <c r="D479" s="527">
        <f>'Og s3a'!F481</f>
        <v>0</v>
      </c>
      <c r="E479" s="492"/>
      <c r="F479" s="933"/>
      <c r="G479" s="492"/>
      <c r="H479" s="945" t="str">
        <f t="shared" si="15"/>
        <v/>
      </c>
      <c r="I479" s="522"/>
      <c r="J479" s="54"/>
      <c r="K479" s="441">
        <f>'Og s3a'!G481</f>
        <v>0</v>
      </c>
      <c r="L479" s="493">
        <f>'Og s3a'!D481</f>
        <v>0</v>
      </c>
      <c r="M479" s="863">
        <f>Import!K479</f>
        <v>0</v>
      </c>
      <c r="N479" s="864">
        <f>Import!L479</f>
        <v>0</v>
      </c>
      <c r="O479" s="61"/>
      <c r="P479" s="61"/>
      <c r="Q479" s="61"/>
      <c r="R479" s="61"/>
      <c r="S479" s="61"/>
      <c r="T479" s="61"/>
      <c r="U479" s="61"/>
      <c r="V479" s="61"/>
    </row>
    <row r="480" spans="2:22" ht="15" customHeight="1">
      <c r="B480" s="1250" t="str">
        <f t="shared" si="14"/>
        <v/>
      </c>
      <c r="C480" s="526">
        <f>'Og s3a'!C482</f>
        <v>0</v>
      </c>
      <c r="D480" s="527">
        <f>'Og s3a'!F482</f>
        <v>0</v>
      </c>
      <c r="E480" s="492"/>
      <c r="F480" s="933"/>
      <c r="G480" s="492"/>
      <c r="H480" s="945" t="str">
        <f t="shared" si="15"/>
        <v/>
      </c>
      <c r="I480" s="522"/>
      <c r="J480" s="54"/>
      <c r="K480" s="441">
        <f>'Og s3a'!G482</f>
        <v>0</v>
      </c>
      <c r="L480" s="493">
        <f>'Og s3a'!D482</f>
        <v>0</v>
      </c>
      <c r="M480" s="863">
        <f>Import!K480</f>
        <v>0</v>
      </c>
      <c r="N480" s="864">
        <f>Import!L480</f>
        <v>0</v>
      </c>
      <c r="O480" s="61"/>
      <c r="P480" s="61"/>
      <c r="Q480" s="61"/>
      <c r="R480" s="61"/>
      <c r="S480" s="61"/>
      <c r="T480" s="61"/>
      <c r="U480" s="61"/>
      <c r="V480" s="61"/>
    </row>
    <row r="481" spans="2:22" ht="15" customHeight="1">
      <c r="B481" s="1250" t="str">
        <f t="shared" si="14"/>
        <v/>
      </c>
      <c r="C481" s="526">
        <f>'Og s3a'!C483</f>
        <v>0</v>
      </c>
      <c r="D481" s="527">
        <f>'Og s3a'!F483</f>
        <v>0</v>
      </c>
      <c r="E481" s="492"/>
      <c r="F481" s="933"/>
      <c r="G481" s="492"/>
      <c r="H481" s="945" t="str">
        <f t="shared" si="15"/>
        <v/>
      </c>
      <c r="I481" s="522"/>
      <c r="J481" s="54"/>
      <c r="K481" s="441">
        <f>'Og s3a'!G483</f>
        <v>0</v>
      </c>
      <c r="L481" s="493">
        <f>'Og s3a'!D483</f>
        <v>0</v>
      </c>
      <c r="M481" s="863">
        <f>Import!K481</f>
        <v>0</v>
      </c>
      <c r="N481" s="864">
        <f>Import!L481</f>
        <v>0</v>
      </c>
      <c r="O481" s="61"/>
      <c r="P481" s="61"/>
      <c r="Q481" s="61"/>
      <c r="R481" s="61"/>
      <c r="S481" s="61"/>
      <c r="T481" s="61"/>
      <c r="U481" s="61"/>
      <c r="V481" s="61"/>
    </row>
    <row r="482" spans="2:22" ht="15" customHeight="1">
      <c r="B482" s="1250" t="str">
        <f t="shared" si="14"/>
        <v/>
      </c>
      <c r="C482" s="526">
        <f>'Og s3a'!C484</f>
        <v>0</v>
      </c>
      <c r="D482" s="527">
        <f>'Og s3a'!F484</f>
        <v>0</v>
      </c>
      <c r="E482" s="492"/>
      <c r="F482" s="933"/>
      <c r="G482" s="492"/>
      <c r="H482" s="945" t="str">
        <f t="shared" si="15"/>
        <v/>
      </c>
      <c r="I482" s="522"/>
      <c r="J482" s="54"/>
      <c r="K482" s="441">
        <f>'Og s3a'!G484</f>
        <v>0</v>
      </c>
      <c r="L482" s="493">
        <f>'Og s3a'!D484</f>
        <v>0</v>
      </c>
      <c r="M482" s="863">
        <f>Import!K482</f>
        <v>0</v>
      </c>
      <c r="N482" s="864">
        <f>Import!L482</f>
        <v>0</v>
      </c>
      <c r="O482" s="61"/>
      <c r="P482" s="61"/>
      <c r="Q482" s="61"/>
      <c r="R482" s="61"/>
      <c r="S482" s="61"/>
      <c r="T482" s="61"/>
      <c r="U482" s="61"/>
      <c r="V482" s="61"/>
    </row>
    <row r="483" spans="2:22" ht="15" customHeight="1">
      <c r="B483" s="1250" t="str">
        <f t="shared" si="14"/>
        <v/>
      </c>
      <c r="C483" s="526">
        <f>'Og s3a'!C485</f>
        <v>0</v>
      </c>
      <c r="D483" s="527">
        <f>'Og s3a'!F485</f>
        <v>0</v>
      </c>
      <c r="E483" s="492"/>
      <c r="F483" s="933"/>
      <c r="G483" s="492"/>
      <c r="H483" s="945" t="str">
        <f t="shared" si="15"/>
        <v/>
      </c>
      <c r="I483" s="522"/>
      <c r="J483" s="54"/>
      <c r="K483" s="441">
        <f>'Og s3a'!G485</f>
        <v>0</v>
      </c>
      <c r="L483" s="493">
        <f>'Og s3a'!D485</f>
        <v>0</v>
      </c>
      <c r="M483" s="863">
        <f>Import!K483</f>
        <v>0</v>
      </c>
      <c r="N483" s="864">
        <f>Import!L483</f>
        <v>0</v>
      </c>
      <c r="O483" s="61"/>
      <c r="P483" s="61"/>
      <c r="Q483" s="61"/>
      <c r="R483" s="61"/>
      <c r="S483" s="61"/>
      <c r="T483" s="61"/>
      <c r="U483" s="61"/>
      <c r="V483" s="61"/>
    </row>
    <row r="484" spans="2:22" ht="15" customHeight="1">
      <c r="B484" s="1250" t="str">
        <f t="shared" si="14"/>
        <v/>
      </c>
      <c r="C484" s="526">
        <f>'Og s3a'!C486</f>
        <v>0</v>
      </c>
      <c r="D484" s="527">
        <f>'Og s3a'!F486</f>
        <v>0</v>
      </c>
      <c r="E484" s="492"/>
      <c r="F484" s="933"/>
      <c r="G484" s="492"/>
      <c r="H484" s="945" t="str">
        <f t="shared" si="15"/>
        <v/>
      </c>
      <c r="I484" s="522"/>
      <c r="J484" s="54"/>
      <c r="K484" s="441">
        <f>'Og s3a'!G486</f>
        <v>0</v>
      </c>
      <c r="L484" s="493">
        <f>'Og s3a'!D486</f>
        <v>0</v>
      </c>
      <c r="M484" s="863">
        <f>Import!K484</f>
        <v>0</v>
      </c>
      <c r="N484" s="864">
        <f>Import!L484</f>
        <v>0</v>
      </c>
      <c r="O484" s="61"/>
      <c r="P484" s="61"/>
      <c r="Q484" s="61"/>
      <c r="R484" s="61"/>
      <c r="S484" s="61"/>
      <c r="T484" s="61"/>
      <c r="U484" s="61"/>
      <c r="V484" s="61"/>
    </row>
    <row r="485" spans="2:22" ht="15" customHeight="1">
      <c r="B485" s="1250" t="str">
        <f t="shared" si="14"/>
        <v/>
      </c>
      <c r="C485" s="526">
        <f>'Og s3a'!C487</f>
        <v>0</v>
      </c>
      <c r="D485" s="527">
        <f>'Og s3a'!F487</f>
        <v>0</v>
      </c>
      <c r="E485" s="492"/>
      <c r="F485" s="933"/>
      <c r="G485" s="492"/>
      <c r="H485" s="945" t="str">
        <f t="shared" si="15"/>
        <v/>
      </c>
      <c r="I485" s="522"/>
      <c r="J485" s="54"/>
      <c r="K485" s="441">
        <f>'Og s3a'!G487</f>
        <v>0</v>
      </c>
      <c r="L485" s="493">
        <f>'Og s3a'!D487</f>
        <v>0</v>
      </c>
      <c r="M485" s="863">
        <f>Import!K485</f>
        <v>0</v>
      </c>
      <c r="N485" s="864">
        <f>Import!L485</f>
        <v>0</v>
      </c>
      <c r="O485" s="61"/>
      <c r="P485" s="61"/>
      <c r="Q485" s="61"/>
      <c r="R485" s="61"/>
      <c r="S485" s="61"/>
      <c r="T485" s="61"/>
      <c r="U485" s="61"/>
      <c r="V485" s="61"/>
    </row>
    <row r="486" spans="2:22" ht="15" customHeight="1">
      <c r="B486" s="1250" t="str">
        <f t="shared" si="14"/>
        <v/>
      </c>
      <c r="C486" s="526">
        <f>'Og s3a'!C488</f>
        <v>0</v>
      </c>
      <c r="D486" s="527">
        <f>'Og s3a'!F488</f>
        <v>0</v>
      </c>
      <c r="E486" s="492"/>
      <c r="F486" s="933"/>
      <c r="G486" s="492"/>
      <c r="H486" s="945" t="str">
        <f t="shared" si="15"/>
        <v/>
      </c>
      <c r="I486" s="522"/>
      <c r="J486" s="54"/>
      <c r="K486" s="441">
        <f>'Og s3a'!G488</f>
        <v>0</v>
      </c>
      <c r="L486" s="493">
        <f>'Og s3a'!D488</f>
        <v>0</v>
      </c>
      <c r="M486" s="863">
        <f>Import!K486</f>
        <v>0</v>
      </c>
      <c r="N486" s="864">
        <f>Import!L486</f>
        <v>0</v>
      </c>
      <c r="O486" s="61"/>
      <c r="P486" s="61"/>
      <c r="Q486" s="61"/>
      <c r="R486" s="61"/>
      <c r="S486" s="61"/>
      <c r="T486" s="61"/>
      <c r="U486" s="61"/>
      <c r="V486" s="61"/>
    </row>
    <row r="487" spans="2:22" ht="15" customHeight="1">
      <c r="B487" s="1250" t="str">
        <f t="shared" si="14"/>
        <v/>
      </c>
      <c r="C487" s="526">
        <f>'Og s3a'!C489</f>
        <v>0</v>
      </c>
      <c r="D487" s="527">
        <f>'Og s3a'!F489</f>
        <v>0</v>
      </c>
      <c r="E487" s="492"/>
      <c r="F487" s="933"/>
      <c r="G487" s="492"/>
      <c r="H487" s="945" t="str">
        <f t="shared" si="15"/>
        <v/>
      </c>
      <c r="I487" s="522"/>
      <c r="J487" s="54"/>
      <c r="K487" s="441">
        <f>'Og s3a'!G489</f>
        <v>0</v>
      </c>
      <c r="L487" s="493">
        <f>'Og s3a'!D489</f>
        <v>0</v>
      </c>
      <c r="M487" s="863">
        <f>Import!K487</f>
        <v>0</v>
      </c>
      <c r="N487" s="864">
        <f>Import!L487</f>
        <v>0</v>
      </c>
      <c r="O487" s="61"/>
      <c r="P487" s="61"/>
      <c r="Q487" s="61"/>
      <c r="R487" s="61"/>
      <c r="S487" s="61"/>
      <c r="T487" s="61"/>
      <c r="U487" s="61"/>
      <c r="V487" s="61"/>
    </row>
    <row r="488" spans="2:22" ht="15" customHeight="1">
      <c r="B488" s="1250" t="str">
        <f t="shared" si="14"/>
        <v/>
      </c>
      <c r="C488" s="526">
        <f>'Og s3a'!C490</f>
        <v>0</v>
      </c>
      <c r="D488" s="527">
        <f>'Og s3a'!F490</f>
        <v>0</v>
      </c>
      <c r="E488" s="492"/>
      <c r="F488" s="933"/>
      <c r="G488" s="492"/>
      <c r="H488" s="945" t="str">
        <f t="shared" si="15"/>
        <v/>
      </c>
      <c r="I488" s="522"/>
      <c r="J488" s="54"/>
      <c r="K488" s="441">
        <f>'Og s3a'!G490</f>
        <v>0</v>
      </c>
      <c r="L488" s="493">
        <f>'Og s3a'!D490</f>
        <v>0</v>
      </c>
      <c r="M488" s="863">
        <f>Import!K488</f>
        <v>0</v>
      </c>
      <c r="N488" s="864">
        <f>Import!L488</f>
        <v>0</v>
      </c>
      <c r="O488" s="61"/>
      <c r="P488" s="61"/>
      <c r="Q488" s="61"/>
      <c r="R488" s="61"/>
      <c r="S488" s="61"/>
      <c r="T488" s="61"/>
      <c r="U488" s="61"/>
      <c r="V488" s="61"/>
    </row>
    <row r="489" spans="2:22" ht="15" customHeight="1">
      <c r="B489" s="1250" t="str">
        <f t="shared" si="14"/>
        <v/>
      </c>
      <c r="C489" s="526">
        <f>'Og s3a'!C491</f>
        <v>0</v>
      </c>
      <c r="D489" s="527">
        <f>'Og s3a'!F491</f>
        <v>0</v>
      </c>
      <c r="E489" s="492"/>
      <c r="F489" s="933"/>
      <c r="G489" s="492"/>
      <c r="H489" s="945" t="str">
        <f t="shared" si="15"/>
        <v/>
      </c>
      <c r="I489" s="522"/>
      <c r="J489" s="54"/>
      <c r="K489" s="441">
        <f>'Og s3a'!G491</f>
        <v>0</v>
      </c>
      <c r="L489" s="493">
        <f>'Og s3a'!D491</f>
        <v>0</v>
      </c>
      <c r="M489" s="863">
        <f>Import!K489</f>
        <v>0</v>
      </c>
      <c r="N489" s="864">
        <f>Import!L489</f>
        <v>0</v>
      </c>
      <c r="O489" s="61"/>
      <c r="P489" s="61"/>
      <c r="Q489" s="61"/>
      <c r="R489" s="61"/>
      <c r="S489" s="61"/>
      <c r="T489" s="61"/>
      <c r="U489" s="61"/>
      <c r="V489" s="61"/>
    </row>
    <row r="490" spans="2:22" ht="15" customHeight="1">
      <c r="B490" s="1250" t="str">
        <f t="shared" si="14"/>
        <v/>
      </c>
      <c r="C490" s="526">
        <f>'Og s3a'!C492</f>
        <v>0</v>
      </c>
      <c r="D490" s="527">
        <f>'Og s3a'!F492</f>
        <v>0</v>
      </c>
      <c r="E490" s="492"/>
      <c r="F490" s="933"/>
      <c r="G490" s="492"/>
      <c r="H490" s="945" t="str">
        <f t="shared" si="15"/>
        <v/>
      </c>
      <c r="I490" s="522"/>
      <c r="J490" s="54"/>
      <c r="K490" s="441">
        <f>'Og s3a'!G492</f>
        <v>0</v>
      </c>
      <c r="L490" s="493">
        <f>'Og s3a'!D492</f>
        <v>0</v>
      </c>
      <c r="M490" s="863">
        <f>Import!K490</f>
        <v>0</v>
      </c>
      <c r="N490" s="864">
        <f>Import!L490</f>
        <v>0</v>
      </c>
      <c r="O490" s="61"/>
      <c r="P490" s="61"/>
      <c r="Q490" s="61"/>
      <c r="R490" s="61"/>
      <c r="S490" s="61"/>
      <c r="T490" s="61"/>
      <c r="U490" s="61"/>
      <c r="V490" s="61"/>
    </row>
    <row r="491" spans="2:22" ht="15" customHeight="1">
      <c r="B491" s="1250" t="str">
        <f t="shared" si="14"/>
        <v/>
      </c>
      <c r="C491" s="526">
        <f>'Og s3a'!C493</f>
        <v>0</v>
      </c>
      <c r="D491" s="527">
        <f>'Og s3a'!F493</f>
        <v>0</v>
      </c>
      <c r="E491" s="492"/>
      <c r="F491" s="933"/>
      <c r="G491" s="492"/>
      <c r="H491" s="945" t="str">
        <f t="shared" si="15"/>
        <v/>
      </c>
      <c r="I491" s="522"/>
      <c r="J491" s="54"/>
      <c r="K491" s="441">
        <f>'Og s3a'!G493</f>
        <v>0</v>
      </c>
      <c r="L491" s="493">
        <f>'Og s3a'!D493</f>
        <v>0</v>
      </c>
      <c r="M491" s="863">
        <f>Import!K491</f>
        <v>0</v>
      </c>
      <c r="N491" s="864">
        <f>Import!L491</f>
        <v>0</v>
      </c>
      <c r="O491" s="61"/>
      <c r="P491" s="61"/>
      <c r="Q491" s="61"/>
      <c r="R491" s="61"/>
      <c r="S491" s="61"/>
      <c r="T491" s="61"/>
      <c r="U491" s="61"/>
      <c r="V491" s="61"/>
    </row>
    <row r="492" spans="2:22" ht="15" customHeight="1">
      <c r="B492" s="1250" t="str">
        <f t="shared" si="14"/>
        <v/>
      </c>
      <c r="C492" s="526">
        <f>'Og s3a'!C494</f>
        <v>0</v>
      </c>
      <c r="D492" s="527">
        <f>'Og s3a'!F494</f>
        <v>0</v>
      </c>
      <c r="E492" s="492"/>
      <c r="F492" s="933"/>
      <c r="G492" s="492"/>
      <c r="H492" s="945" t="str">
        <f t="shared" si="15"/>
        <v/>
      </c>
      <c r="I492" s="522"/>
      <c r="J492" s="54"/>
      <c r="K492" s="441">
        <f>'Og s3a'!G494</f>
        <v>0</v>
      </c>
      <c r="L492" s="493">
        <f>'Og s3a'!D494</f>
        <v>0</v>
      </c>
      <c r="M492" s="863">
        <f>Import!K492</f>
        <v>0</v>
      </c>
      <c r="N492" s="864">
        <f>Import!L492</f>
        <v>0</v>
      </c>
      <c r="O492" s="61"/>
      <c r="P492" s="61"/>
      <c r="Q492" s="61"/>
      <c r="R492" s="61"/>
      <c r="S492" s="61"/>
      <c r="T492" s="61"/>
      <c r="U492" s="61"/>
      <c r="V492" s="61"/>
    </row>
    <row r="493" spans="2:22" ht="15" customHeight="1">
      <c r="B493" s="1250" t="str">
        <f t="shared" si="14"/>
        <v/>
      </c>
      <c r="C493" s="526">
        <f>'Og s3a'!C495</f>
        <v>0</v>
      </c>
      <c r="D493" s="527">
        <f>'Og s3a'!F495</f>
        <v>0</v>
      </c>
      <c r="E493" s="492"/>
      <c r="F493" s="933"/>
      <c r="G493" s="492"/>
      <c r="H493" s="945" t="str">
        <f t="shared" si="15"/>
        <v/>
      </c>
      <c r="I493" s="522"/>
      <c r="J493" s="54"/>
      <c r="K493" s="441">
        <f>'Og s3a'!G495</f>
        <v>0</v>
      </c>
      <c r="L493" s="493">
        <f>'Og s3a'!D495</f>
        <v>0</v>
      </c>
      <c r="M493" s="863">
        <f>Import!K493</f>
        <v>0</v>
      </c>
      <c r="N493" s="864">
        <f>Import!L493</f>
        <v>0</v>
      </c>
      <c r="O493" s="61"/>
      <c r="P493" s="61"/>
      <c r="Q493" s="61"/>
      <c r="R493" s="61"/>
      <c r="S493" s="61"/>
      <c r="T493" s="61"/>
      <c r="U493" s="61"/>
      <c r="V493" s="61"/>
    </row>
    <row r="494" spans="2:22" ht="15" customHeight="1">
      <c r="B494" s="1250" t="str">
        <f t="shared" si="14"/>
        <v/>
      </c>
      <c r="C494" s="526">
        <f>'Og s3a'!C496</f>
        <v>0</v>
      </c>
      <c r="D494" s="527">
        <f>'Og s3a'!F496</f>
        <v>0</v>
      </c>
      <c r="E494" s="492"/>
      <c r="F494" s="933"/>
      <c r="G494" s="492"/>
      <c r="H494" s="945" t="str">
        <f t="shared" si="15"/>
        <v/>
      </c>
      <c r="I494" s="522"/>
      <c r="J494" s="54"/>
      <c r="K494" s="441">
        <f>'Og s3a'!G496</f>
        <v>0</v>
      </c>
      <c r="L494" s="493">
        <f>'Og s3a'!D496</f>
        <v>0</v>
      </c>
      <c r="M494" s="863">
        <f>Import!K494</f>
        <v>0</v>
      </c>
      <c r="N494" s="864">
        <f>Import!L494</f>
        <v>0</v>
      </c>
      <c r="O494" s="61"/>
      <c r="P494" s="61"/>
      <c r="Q494" s="61"/>
      <c r="R494" s="61"/>
      <c r="S494" s="61"/>
      <c r="T494" s="61"/>
      <c r="U494" s="61"/>
      <c r="V494" s="61"/>
    </row>
    <row r="495" spans="2:22" ht="15" customHeight="1">
      <c r="B495" s="1250" t="str">
        <f t="shared" si="14"/>
        <v/>
      </c>
      <c r="C495" s="526">
        <f>'Og s3a'!C497</f>
        <v>0</v>
      </c>
      <c r="D495" s="527">
        <f>'Og s3a'!F497</f>
        <v>0</v>
      </c>
      <c r="E495" s="492"/>
      <c r="F495" s="933"/>
      <c r="G495" s="492"/>
      <c r="H495" s="945" t="str">
        <f t="shared" si="15"/>
        <v/>
      </c>
      <c r="I495" s="522"/>
      <c r="J495" s="54"/>
      <c r="K495" s="441">
        <f>'Og s3a'!G497</f>
        <v>0</v>
      </c>
      <c r="L495" s="493">
        <f>'Og s3a'!D497</f>
        <v>0</v>
      </c>
      <c r="M495" s="863">
        <f>Import!K495</f>
        <v>0</v>
      </c>
      <c r="N495" s="864">
        <f>Import!L495</f>
        <v>0</v>
      </c>
      <c r="O495" s="61"/>
      <c r="P495" s="61"/>
      <c r="Q495" s="61"/>
      <c r="R495" s="61"/>
      <c r="S495" s="61"/>
      <c r="T495" s="61"/>
      <c r="U495" s="61"/>
      <c r="V495" s="61"/>
    </row>
    <row r="496" spans="2:22" ht="15" customHeight="1">
      <c r="B496" s="1250" t="str">
        <f t="shared" si="14"/>
        <v/>
      </c>
      <c r="C496" s="526">
        <f>'Og s3a'!C498</f>
        <v>0</v>
      </c>
      <c r="D496" s="527">
        <f>'Og s3a'!F498</f>
        <v>0</v>
      </c>
      <c r="E496" s="492"/>
      <c r="F496" s="933"/>
      <c r="G496" s="492"/>
      <c r="H496" s="945" t="str">
        <f t="shared" si="15"/>
        <v/>
      </c>
      <c r="I496" s="522"/>
      <c r="J496" s="54"/>
      <c r="K496" s="441">
        <f>'Og s3a'!G498</f>
        <v>0</v>
      </c>
      <c r="L496" s="493">
        <f>'Og s3a'!D498</f>
        <v>0</v>
      </c>
      <c r="M496" s="863">
        <f>Import!K496</f>
        <v>0</v>
      </c>
      <c r="N496" s="864">
        <f>Import!L496</f>
        <v>0</v>
      </c>
      <c r="O496" s="61"/>
      <c r="P496" s="61"/>
      <c r="Q496" s="61"/>
      <c r="R496" s="61"/>
      <c r="S496" s="61"/>
      <c r="T496" s="61"/>
      <c r="U496" s="61"/>
      <c r="V496" s="61"/>
    </row>
    <row r="497" spans="2:22" ht="15" customHeight="1">
      <c r="B497" s="1250" t="str">
        <f t="shared" si="14"/>
        <v/>
      </c>
      <c r="C497" s="526">
        <f>'Og s3a'!C499</f>
        <v>0</v>
      </c>
      <c r="D497" s="527">
        <f>'Og s3a'!F499</f>
        <v>0</v>
      </c>
      <c r="E497" s="492"/>
      <c r="F497" s="933"/>
      <c r="G497" s="492"/>
      <c r="H497" s="945" t="str">
        <f t="shared" si="15"/>
        <v/>
      </c>
      <c r="I497" s="522"/>
      <c r="J497" s="54"/>
      <c r="K497" s="441">
        <f>'Og s3a'!G499</f>
        <v>0</v>
      </c>
      <c r="L497" s="493">
        <f>'Og s3a'!D499</f>
        <v>0</v>
      </c>
      <c r="M497" s="863">
        <f>Import!K497</f>
        <v>0</v>
      </c>
      <c r="N497" s="864">
        <f>Import!L497</f>
        <v>0</v>
      </c>
      <c r="O497" s="61"/>
      <c r="P497" s="61"/>
      <c r="Q497" s="61"/>
      <c r="R497" s="61"/>
      <c r="S497" s="61"/>
      <c r="T497" s="61"/>
      <c r="U497" s="61"/>
      <c r="V497" s="61"/>
    </row>
    <row r="498" spans="2:22" ht="15" customHeight="1">
      <c r="B498" s="1250" t="str">
        <f t="shared" si="14"/>
        <v/>
      </c>
      <c r="C498" s="526">
        <f>'Og s3a'!C500</f>
        <v>0</v>
      </c>
      <c r="D498" s="527">
        <f>'Og s3a'!F500</f>
        <v>0</v>
      </c>
      <c r="E498" s="492"/>
      <c r="F498" s="933"/>
      <c r="G498" s="492"/>
      <c r="H498" s="945" t="str">
        <f t="shared" si="15"/>
        <v/>
      </c>
      <c r="I498" s="522"/>
      <c r="J498" s="54"/>
      <c r="K498" s="441">
        <f>'Og s3a'!G500</f>
        <v>0</v>
      </c>
      <c r="L498" s="493">
        <f>'Og s3a'!D500</f>
        <v>0</v>
      </c>
      <c r="M498" s="863">
        <f>Import!K498</f>
        <v>0</v>
      </c>
      <c r="N498" s="864">
        <f>Import!L498</f>
        <v>0</v>
      </c>
      <c r="O498" s="61"/>
      <c r="P498" s="61"/>
      <c r="Q498" s="61"/>
      <c r="R498" s="61"/>
      <c r="S498" s="61"/>
      <c r="T498" s="61"/>
      <c r="U498" s="61"/>
      <c r="V498" s="61"/>
    </row>
    <row r="499" spans="2:22" ht="15" customHeight="1">
      <c r="B499" s="1250" t="str">
        <f t="shared" si="14"/>
        <v/>
      </c>
      <c r="C499" s="526">
        <f>'Og s3a'!C501</f>
        <v>0</v>
      </c>
      <c r="D499" s="527">
        <f>'Og s3a'!F501</f>
        <v>0</v>
      </c>
      <c r="E499" s="492"/>
      <c r="F499" s="933"/>
      <c r="G499" s="492"/>
      <c r="H499" s="945" t="str">
        <f t="shared" si="15"/>
        <v/>
      </c>
      <c r="I499" s="522"/>
      <c r="J499" s="54"/>
      <c r="K499" s="441">
        <f>'Og s3a'!G501</f>
        <v>0</v>
      </c>
      <c r="L499" s="493">
        <f>'Og s3a'!D501</f>
        <v>0</v>
      </c>
      <c r="M499" s="863">
        <f>Import!K499</f>
        <v>0</v>
      </c>
      <c r="N499" s="864">
        <f>Import!L499</f>
        <v>0</v>
      </c>
      <c r="O499" s="61"/>
      <c r="P499" s="61"/>
      <c r="Q499" s="61"/>
      <c r="R499" s="61"/>
      <c r="S499" s="61"/>
      <c r="T499" s="61"/>
      <c r="U499" s="61"/>
      <c r="V499" s="61"/>
    </row>
    <row r="500" spans="2:22" ht="15" customHeight="1">
      <c r="B500" s="1250" t="str">
        <f t="shared" si="14"/>
        <v/>
      </c>
      <c r="C500" s="526">
        <f>'Og s3a'!C502</f>
        <v>0</v>
      </c>
      <c r="D500" s="527">
        <f>'Og s3a'!F502</f>
        <v>0</v>
      </c>
      <c r="E500" s="492"/>
      <c r="F500" s="933"/>
      <c r="G500" s="492"/>
      <c r="H500" s="945" t="str">
        <f t="shared" si="15"/>
        <v/>
      </c>
      <c r="I500" s="522"/>
      <c r="J500" s="54"/>
      <c r="K500" s="441">
        <f>'Og s3a'!G502</f>
        <v>0</v>
      </c>
      <c r="L500" s="493">
        <f>'Og s3a'!D502</f>
        <v>0</v>
      </c>
      <c r="M500" s="863">
        <f>Import!K500</f>
        <v>0</v>
      </c>
      <c r="N500" s="864">
        <f>Import!L500</f>
        <v>0</v>
      </c>
      <c r="O500" s="61"/>
      <c r="P500" s="61"/>
      <c r="Q500" s="61"/>
      <c r="R500" s="61"/>
      <c r="S500" s="61"/>
      <c r="T500" s="61"/>
      <c r="U500" s="61"/>
      <c r="V500" s="61"/>
    </row>
    <row r="501" spans="2:22" ht="15" customHeight="1">
      <c r="B501" s="1250" t="str">
        <f t="shared" si="14"/>
        <v/>
      </c>
      <c r="C501" s="526">
        <f>'Og s3a'!C503</f>
        <v>0</v>
      </c>
      <c r="D501" s="527">
        <f>'Og s3a'!F503</f>
        <v>0</v>
      </c>
      <c r="E501" s="492"/>
      <c r="F501" s="933"/>
      <c r="G501" s="492"/>
      <c r="H501" s="945" t="str">
        <f t="shared" si="15"/>
        <v/>
      </c>
      <c r="I501" s="522"/>
      <c r="J501" s="54"/>
      <c r="K501" s="441">
        <f>'Og s3a'!G503</f>
        <v>0</v>
      </c>
      <c r="L501" s="493">
        <f>'Og s3a'!D503</f>
        <v>0</v>
      </c>
      <c r="M501" s="863">
        <f>Import!K501</f>
        <v>0</v>
      </c>
      <c r="N501" s="864">
        <f>Import!L501</f>
        <v>0</v>
      </c>
      <c r="O501" s="61"/>
      <c r="P501" s="61"/>
      <c r="Q501" s="61"/>
      <c r="R501" s="61"/>
      <c r="S501" s="61"/>
      <c r="T501" s="61"/>
      <c r="U501" s="61"/>
      <c r="V501" s="61"/>
    </row>
    <row r="502" spans="2:22" ht="15" customHeight="1">
      <c r="B502" s="1250" t="str">
        <f t="shared" si="14"/>
        <v/>
      </c>
      <c r="C502" s="526">
        <f>'Og s3a'!C504</f>
        <v>0</v>
      </c>
      <c r="D502" s="527">
        <f>'Og s3a'!F504</f>
        <v>0</v>
      </c>
      <c r="E502" s="492"/>
      <c r="F502" s="933"/>
      <c r="G502" s="492"/>
      <c r="H502" s="945" t="str">
        <f t="shared" si="15"/>
        <v/>
      </c>
      <c r="I502" s="522"/>
      <c r="J502" s="54"/>
      <c r="K502" s="441">
        <f>'Og s3a'!G504</f>
        <v>0</v>
      </c>
      <c r="L502" s="493">
        <f>'Og s3a'!D504</f>
        <v>0</v>
      </c>
      <c r="M502" s="863">
        <f>Import!K502</f>
        <v>0</v>
      </c>
      <c r="N502" s="864">
        <f>Import!L502</f>
        <v>0</v>
      </c>
      <c r="O502" s="61"/>
      <c r="P502" s="61"/>
      <c r="Q502" s="61"/>
      <c r="R502" s="61"/>
      <c r="S502" s="61"/>
      <c r="T502" s="61"/>
      <c r="U502" s="61"/>
      <c r="V502" s="61"/>
    </row>
    <row r="503" spans="2:22" ht="15" customHeight="1">
      <c r="B503" s="1250" t="str">
        <f t="shared" si="14"/>
        <v/>
      </c>
      <c r="C503" s="526">
        <f>'Og s3a'!C505</f>
        <v>0</v>
      </c>
      <c r="D503" s="527">
        <f>'Og s3a'!F505</f>
        <v>0</v>
      </c>
      <c r="E503" s="492"/>
      <c r="F503" s="933"/>
      <c r="G503" s="492"/>
      <c r="H503" s="945" t="str">
        <f t="shared" si="15"/>
        <v/>
      </c>
      <c r="I503" s="522"/>
      <c r="J503" s="54"/>
      <c r="K503" s="441">
        <f>'Og s3a'!G505</f>
        <v>0</v>
      </c>
      <c r="L503" s="493">
        <f>'Og s3a'!D505</f>
        <v>0</v>
      </c>
      <c r="M503" s="863">
        <f>Import!K503</f>
        <v>0</v>
      </c>
      <c r="N503" s="864">
        <f>Import!L503</f>
        <v>0</v>
      </c>
      <c r="O503" s="61"/>
      <c r="P503" s="61"/>
      <c r="Q503" s="61"/>
      <c r="R503" s="61"/>
      <c r="S503" s="61"/>
      <c r="T503" s="61"/>
      <c r="U503" s="61"/>
      <c r="V503" s="61"/>
    </row>
    <row r="504" spans="2:22" ht="15" customHeight="1">
      <c r="B504" s="1250" t="str">
        <f t="shared" si="14"/>
        <v/>
      </c>
      <c r="C504" s="526">
        <f>'Og s3a'!C506</f>
        <v>0</v>
      </c>
      <c r="D504" s="527">
        <f>'Og s3a'!F506</f>
        <v>0</v>
      </c>
      <c r="E504" s="492"/>
      <c r="F504" s="933"/>
      <c r="G504" s="492"/>
      <c r="H504" s="945" t="str">
        <f t="shared" si="15"/>
        <v/>
      </c>
      <c r="I504" s="522"/>
      <c r="J504" s="54"/>
      <c r="K504" s="441">
        <f>'Og s3a'!G506</f>
        <v>0</v>
      </c>
      <c r="L504" s="493">
        <f>'Og s3a'!D506</f>
        <v>0</v>
      </c>
      <c r="M504" s="863">
        <f>Import!K504</f>
        <v>0</v>
      </c>
      <c r="N504" s="864">
        <f>Import!L504</f>
        <v>0</v>
      </c>
      <c r="O504" s="61"/>
      <c r="P504" s="61"/>
      <c r="Q504" s="61"/>
      <c r="R504" s="61"/>
      <c r="S504" s="61"/>
      <c r="T504" s="61"/>
      <c r="U504" s="61"/>
      <c r="V504" s="61"/>
    </row>
    <row r="505" spans="2:22" ht="15" customHeight="1">
      <c r="B505" s="1250" t="str">
        <f t="shared" si="14"/>
        <v/>
      </c>
      <c r="C505" s="526">
        <f>'Og s3a'!C507</f>
        <v>0</v>
      </c>
      <c r="D505" s="527">
        <f>'Og s3a'!F507</f>
        <v>0</v>
      </c>
      <c r="E505" s="492"/>
      <c r="F505" s="933"/>
      <c r="G505" s="492"/>
      <c r="H505" s="945" t="str">
        <f t="shared" si="15"/>
        <v/>
      </c>
      <c r="I505" s="522"/>
      <c r="J505" s="54"/>
      <c r="K505" s="441">
        <f>'Og s3a'!G507</f>
        <v>0</v>
      </c>
      <c r="L505" s="493">
        <f>'Og s3a'!D507</f>
        <v>0</v>
      </c>
      <c r="M505" s="863">
        <f>Import!K505</f>
        <v>0</v>
      </c>
      <c r="N505" s="864">
        <f>Import!L505</f>
        <v>0</v>
      </c>
      <c r="O505" s="61"/>
      <c r="P505" s="61"/>
      <c r="Q505" s="61"/>
      <c r="R505" s="61"/>
      <c r="S505" s="61"/>
      <c r="T505" s="61"/>
      <c r="U505" s="61"/>
      <c r="V505" s="61"/>
    </row>
    <row r="506" spans="2:22" ht="15" customHeight="1">
      <c r="B506" s="1250" t="str">
        <f t="shared" si="14"/>
        <v/>
      </c>
      <c r="C506" s="526">
        <f>'Og s3a'!C508</f>
        <v>0</v>
      </c>
      <c r="D506" s="527">
        <f>'Og s3a'!F508</f>
        <v>0</v>
      </c>
      <c r="E506" s="492"/>
      <c r="F506" s="933"/>
      <c r="G506" s="492"/>
      <c r="H506" s="945" t="str">
        <f t="shared" si="15"/>
        <v/>
      </c>
      <c r="I506" s="522"/>
      <c r="J506" s="54"/>
      <c r="K506" s="441">
        <f>'Og s3a'!G508</f>
        <v>0</v>
      </c>
      <c r="L506" s="493">
        <f>'Og s3a'!D508</f>
        <v>0</v>
      </c>
      <c r="M506" s="863">
        <f>Import!K506</f>
        <v>0</v>
      </c>
      <c r="N506" s="864">
        <f>Import!L506</f>
        <v>0</v>
      </c>
      <c r="O506" s="61"/>
      <c r="P506" s="61"/>
      <c r="Q506" s="61"/>
      <c r="R506" s="61"/>
      <c r="S506" s="61"/>
      <c r="T506" s="61"/>
      <c r="U506" s="61"/>
      <c r="V506" s="61"/>
    </row>
    <row r="507" spans="2:22" ht="15" customHeight="1">
      <c r="B507" s="1250" t="str">
        <f t="shared" si="14"/>
        <v/>
      </c>
      <c r="C507" s="526">
        <f>'Og s3a'!C509</f>
        <v>0</v>
      </c>
      <c r="D507" s="527">
        <f>'Og s3a'!F509</f>
        <v>0</v>
      </c>
      <c r="E507" s="492"/>
      <c r="F507" s="933"/>
      <c r="G507" s="492"/>
      <c r="H507" s="945" t="str">
        <f t="shared" si="15"/>
        <v/>
      </c>
      <c r="I507" s="522"/>
      <c r="J507" s="54"/>
      <c r="K507" s="441">
        <f>'Og s3a'!G509</f>
        <v>0</v>
      </c>
      <c r="L507" s="493">
        <f>'Og s3a'!D509</f>
        <v>0</v>
      </c>
      <c r="M507" s="863">
        <f>Import!K507</f>
        <v>0</v>
      </c>
      <c r="N507" s="864">
        <f>Import!L507</f>
        <v>0</v>
      </c>
      <c r="O507" s="61"/>
      <c r="P507" s="61"/>
      <c r="Q507" s="61"/>
      <c r="R507" s="61"/>
      <c r="S507" s="61"/>
      <c r="T507" s="61"/>
      <c r="U507" s="61"/>
      <c r="V507" s="61"/>
    </row>
    <row r="508" spans="2:22" ht="15" customHeight="1">
      <c r="B508" s="1250" t="str">
        <f t="shared" si="14"/>
        <v/>
      </c>
      <c r="C508" s="526">
        <f>'Og s3a'!C510</f>
        <v>0</v>
      </c>
      <c r="D508" s="527">
        <f>'Og s3a'!F510</f>
        <v>0</v>
      </c>
      <c r="E508" s="492"/>
      <c r="F508" s="933"/>
      <c r="G508" s="492"/>
      <c r="H508" s="945" t="str">
        <f t="shared" si="15"/>
        <v/>
      </c>
      <c r="I508" s="522"/>
      <c r="J508" s="54"/>
      <c r="K508" s="441">
        <f>'Og s3a'!G510</f>
        <v>0</v>
      </c>
      <c r="L508" s="493">
        <f>'Og s3a'!D510</f>
        <v>0</v>
      </c>
      <c r="M508" s="863">
        <f>Import!K508</f>
        <v>0</v>
      </c>
      <c r="N508" s="864">
        <f>Import!L508</f>
        <v>0</v>
      </c>
      <c r="O508" s="61"/>
      <c r="P508" s="61"/>
      <c r="Q508" s="61"/>
      <c r="R508" s="61"/>
      <c r="S508" s="61"/>
      <c r="T508" s="61"/>
      <c r="U508" s="61"/>
      <c r="V508" s="61"/>
    </row>
    <row r="509" spans="2:22" ht="15" customHeight="1">
      <c r="B509" s="1250" t="str">
        <f t="shared" si="14"/>
        <v/>
      </c>
      <c r="C509" s="526">
        <f>'Og s3a'!C511</f>
        <v>0</v>
      </c>
      <c r="D509" s="527">
        <f>'Og s3a'!F511</f>
        <v>0</v>
      </c>
      <c r="E509" s="492"/>
      <c r="F509" s="933"/>
      <c r="G509" s="492"/>
      <c r="H509" s="945" t="str">
        <f t="shared" si="15"/>
        <v/>
      </c>
      <c r="I509" s="522"/>
      <c r="J509" s="54"/>
      <c r="K509" s="441">
        <f>'Og s3a'!G511</f>
        <v>0</v>
      </c>
      <c r="L509" s="493">
        <f>'Og s3a'!D511</f>
        <v>0</v>
      </c>
      <c r="M509" s="863">
        <f>Import!K509</f>
        <v>0</v>
      </c>
      <c r="N509" s="864">
        <f>Import!L509</f>
        <v>0</v>
      </c>
      <c r="O509" s="61"/>
      <c r="P509" s="61"/>
      <c r="Q509" s="61"/>
      <c r="R509" s="61"/>
      <c r="S509" s="61"/>
      <c r="T509" s="61"/>
      <c r="U509" s="61"/>
      <c r="V509" s="61"/>
    </row>
    <row r="510" spans="2:22" ht="15" customHeight="1">
      <c r="B510" s="1250" t="str">
        <f t="shared" si="14"/>
        <v/>
      </c>
      <c r="C510" s="526">
        <f>'Og s3a'!C512</f>
        <v>0</v>
      </c>
      <c r="D510" s="527">
        <f>'Og s3a'!F512</f>
        <v>0</v>
      </c>
      <c r="E510" s="492"/>
      <c r="F510" s="933"/>
      <c r="G510" s="492"/>
      <c r="H510" s="945" t="str">
        <f t="shared" si="15"/>
        <v/>
      </c>
      <c r="I510" s="522"/>
      <c r="J510" s="54"/>
      <c r="K510" s="441">
        <f>'Og s3a'!G512</f>
        <v>0</v>
      </c>
      <c r="L510" s="493">
        <f>'Og s3a'!D512</f>
        <v>0</v>
      </c>
      <c r="M510" s="863">
        <f>Import!K510</f>
        <v>0</v>
      </c>
      <c r="N510" s="864">
        <f>Import!L510</f>
        <v>0</v>
      </c>
      <c r="O510" s="61"/>
      <c r="P510" s="61"/>
      <c r="Q510" s="61"/>
      <c r="R510" s="61"/>
      <c r="S510" s="61"/>
      <c r="T510" s="61"/>
      <c r="U510" s="61"/>
      <c r="V510" s="61"/>
    </row>
    <row r="511" spans="2:22" ht="15" customHeight="1">
      <c r="B511" s="1250" t="str">
        <f t="shared" si="14"/>
        <v/>
      </c>
      <c r="C511" s="526">
        <f>'Og s3a'!C513</f>
        <v>0</v>
      </c>
      <c r="D511" s="527">
        <f>'Og s3a'!F513</f>
        <v>0</v>
      </c>
      <c r="E511" s="492"/>
      <c r="F511" s="933"/>
      <c r="G511" s="492"/>
      <c r="H511" s="945" t="str">
        <f t="shared" si="15"/>
        <v/>
      </c>
      <c r="I511" s="522"/>
      <c r="J511" s="54"/>
      <c r="K511" s="441">
        <f>'Og s3a'!G513</f>
        <v>0</v>
      </c>
      <c r="L511" s="493">
        <f>'Og s3a'!D513</f>
        <v>0</v>
      </c>
      <c r="M511" s="863">
        <f>Import!K511</f>
        <v>0</v>
      </c>
      <c r="N511" s="864">
        <f>Import!L511</f>
        <v>0</v>
      </c>
      <c r="O511" s="61"/>
      <c r="P511" s="61"/>
      <c r="Q511" s="61"/>
      <c r="R511" s="61"/>
      <c r="S511" s="61"/>
      <c r="T511" s="61"/>
      <c r="U511" s="61"/>
      <c r="V511" s="61"/>
    </row>
    <row r="512" spans="2:22" ht="15" customHeight="1">
      <c r="B512" s="1250" t="str">
        <f t="shared" si="14"/>
        <v/>
      </c>
      <c r="C512" s="526">
        <f>'Og s3a'!C514</f>
        <v>0</v>
      </c>
      <c r="D512" s="527">
        <f>'Og s3a'!F514</f>
        <v>0</v>
      </c>
      <c r="E512" s="492"/>
      <c r="F512" s="933"/>
      <c r="G512" s="492"/>
      <c r="H512" s="945" t="str">
        <f t="shared" si="15"/>
        <v/>
      </c>
      <c r="I512" s="522"/>
      <c r="J512" s="54"/>
      <c r="K512" s="441">
        <f>'Og s3a'!G514</f>
        <v>0</v>
      </c>
      <c r="L512" s="493">
        <f>'Og s3a'!D514</f>
        <v>0</v>
      </c>
      <c r="M512" s="863">
        <f>Import!K512</f>
        <v>0</v>
      </c>
      <c r="N512" s="864">
        <f>Import!L512</f>
        <v>0</v>
      </c>
      <c r="O512" s="61"/>
      <c r="P512" s="61"/>
      <c r="Q512" s="61"/>
      <c r="R512" s="61"/>
      <c r="S512" s="61"/>
      <c r="T512" s="61"/>
      <c r="U512" s="61"/>
      <c r="V512" s="61"/>
    </row>
    <row r="513" spans="2:22" ht="15" customHeight="1">
      <c r="B513" s="1250" t="str">
        <f t="shared" si="14"/>
        <v/>
      </c>
      <c r="C513" s="526">
        <f>'Og s3a'!C515</f>
        <v>0</v>
      </c>
      <c r="D513" s="527">
        <f>'Og s3a'!F515</f>
        <v>0</v>
      </c>
      <c r="E513" s="492"/>
      <c r="F513" s="933"/>
      <c r="G513" s="492"/>
      <c r="H513" s="945" t="str">
        <f t="shared" si="15"/>
        <v/>
      </c>
      <c r="I513" s="522"/>
      <c r="J513" s="54"/>
      <c r="K513" s="441">
        <f>'Og s3a'!G515</f>
        <v>0</v>
      </c>
      <c r="L513" s="493">
        <f>'Og s3a'!D515</f>
        <v>0</v>
      </c>
      <c r="M513" s="863">
        <f>Import!K513</f>
        <v>0</v>
      </c>
      <c r="N513" s="864">
        <f>Import!L513</f>
        <v>0</v>
      </c>
      <c r="O513" s="61"/>
      <c r="P513" s="61"/>
      <c r="Q513" s="61"/>
      <c r="R513" s="61"/>
      <c r="S513" s="61"/>
      <c r="T513" s="61"/>
      <c r="U513" s="61"/>
      <c r="V513" s="61"/>
    </row>
    <row r="514" spans="2:22" ht="15" customHeight="1">
      <c r="B514" s="1250" t="str">
        <f t="shared" si="14"/>
        <v/>
      </c>
      <c r="C514" s="526">
        <f>'Og s3a'!C516</f>
        <v>0</v>
      </c>
      <c r="D514" s="527">
        <f>'Og s3a'!F516</f>
        <v>0</v>
      </c>
      <c r="E514" s="492"/>
      <c r="F514" s="933"/>
      <c r="G514" s="492"/>
      <c r="H514" s="945" t="str">
        <f t="shared" si="15"/>
        <v/>
      </c>
      <c r="I514" s="522"/>
      <c r="J514" s="54"/>
      <c r="K514" s="441">
        <f>'Og s3a'!G516</f>
        <v>0</v>
      </c>
      <c r="L514" s="493">
        <f>'Og s3a'!D516</f>
        <v>0</v>
      </c>
      <c r="M514" s="863">
        <f>Import!K514</f>
        <v>0</v>
      </c>
      <c r="N514" s="864">
        <f>Import!L514</f>
        <v>0</v>
      </c>
      <c r="O514" s="61"/>
      <c r="P514" s="61"/>
      <c r="Q514" s="61"/>
      <c r="R514" s="61"/>
      <c r="S514" s="61"/>
      <c r="T514" s="61"/>
      <c r="U514" s="61"/>
      <c r="V514" s="61"/>
    </row>
    <row r="515" spans="2:22" ht="15" customHeight="1">
      <c r="B515" s="1250" t="str">
        <f t="shared" si="14"/>
        <v/>
      </c>
      <c r="C515" s="526">
        <f>'Og s3a'!C517</f>
        <v>0</v>
      </c>
      <c r="D515" s="527">
        <f>'Og s3a'!F517</f>
        <v>0</v>
      </c>
      <c r="E515" s="492"/>
      <c r="F515" s="933"/>
      <c r="G515" s="492"/>
      <c r="H515" s="945" t="str">
        <f t="shared" si="15"/>
        <v/>
      </c>
      <c r="I515" s="522"/>
      <c r="J515" s="54"/>
      <c r="K515" s="441">
        <f>'Og s3a'!G517</f>
        <v>0</v>
      </c>
      <c r="L515" s="493">
        <f>'Og s3a'!D517</f>
        <v>0</v>
      </c>
      <c r="M515" s="863">
        <f>Import!K515</f>
        <v>0</v>
      </c>
      <c r="N515" s="864">
        <f>Import!L515</f>
        <v>0</v>
      </c>
      <c r="O515" s="61"/>
      <c r="P515" s="61"/>
      <c r="Q515" s="61"/>
      <c r="R515" s="61"/>
      <c r="S515" s="61"/>
      <c r="T515" s="61"/>
      <c r="U515" s="61"/>
      <c r="V515" s="61"/>
    </row>
    <row r="516" spans="2:22" ht="15" customHeight="1">
      <c r="B516" s="1250" t="str">
        <f t="shared" si="14"/>
        <v/>
      </c>
      <c r="C516" s="526">
        <f>'Og s3a'!C518</f>
        <v>0</v>
      </c>
      <c r="D516" s="527">
        <f>'Og s3a'!F518</f>
        <v>0</v>
      </c>
      <c r="E516" s="492"/>
      <c r="F516" s="933"/>
      <c r="G516" s="492"/>
      <c r="H516" s="945" t="str">
        <f t="shared" si="15"/>
        <v/>
      </c>
      <c r="I516" s="522"/>
      <c r="J516" s="54"/>
      <c r="K516" s="441">
        <f>'Og s3a'!G518</f>
        <v>0</v>
      </c>
      <c r="L516" s="493">
        <f>'Og s3a'!D518</f>
        <v>0</v>
      </c>
      <c r="M516" s="863">
        <f>Import!K516</f>
        <v>0</v>
      </c>
      <c r="N516" s="864">
        <f>Import!L516</f>
        <v>0</v>
      </c>
      <c r="O516" s="61"/>
      <c r="P516" s="61"/>
      <c r="Q516" s="61"/>
      <c r="R516" s="61"/>
      <c r="S516" s="61"/>
      <c r="T516" s="61"/>
      <c r="U516" s="61"/>
      <c r="V516" s="61"/>
    </row>
    <row r="517" spans="2:22" ht="15" customHeight="1">
      <c r="B517" s="1250" t="str">
        <f t="shared" si="14"/>
        <v/>
      </c>
      <c r="C517" s="526">
        <f>'Og s3a'!C519</f>
        <v>0</v>
      </c>
      <c r="D517" s="527">
        <f>'Og s3a'!F519</f>
        <v>0</v>
      </c>
      <c r="E517" s="492"/>
      <c r="F517" s="933"/>
      <c r="G517" s="492"/>
      <c r="H517" s="945" t="str">
        <f t="shared" si="15"/>
        <v/>
      </c>
      <c r="I517" s="522"/>
      <c r="J517" s="54"/>
      <c r="K517" s="441">
        <f>'Og s3a'!G519</f>
        <v>0</v>
      </c>
      <c r="L517" s="493">
        <f>'Og s3a'!D519</f>
        <v>0</v>
      </c>
      <c r="M517" s="863">
        <f>Import!K517</f>
        <v>0</v>
      </c>
      <c r="N517" s="864">
        <f>Import!L517</f>
        <v>0</v>
      </c>
      <c r="O517" s="61"/>
      <c r="P517" s="61"/>
      <c r="Q517" s="61"/>
      <c r="R517" s="61"/>
      <c r="S517" s="61"/>
      <c r="T517" s="61"/>
      <c r="U517" s="61"/>
      <c r="V517" s="61"/>
    </row>
    <row r="518" spans="2:22" ht="15" customHeight="1">
      <c r="B518" s="1250" t="str">
        <f t="shared" si="14"/>
        <v/>
      </c>
      <c r="C518" s="526">
        <f>'Og s3a'!C520</f>
        <v>0</v>
      </c>
      <c r="D518" s="527">
        <f>'Og s3a'!F520</f>
        <v>0</v>
      </c>
      <c r="E518" s="492"/>
      <c r="F518" s="933"/>
      <c r="G518" s="492"/>
      <c r="H518" s="945" t="str">
        <f t="shared" si="15"/>
        <v/>
      </c>
      <c r="I518" s="522"/>
      <c r="J518" s="54"/>
      <c r="K518" s="441">
        <f>'Og s3a'!G520</f>
        <v>0</v>
      </c>
      <c r="L518" s="493">
        <f>'Og s3a'!D520</f>
        <v>0</v>
      </c>
      <c r="M518" s="863">
        <f>Import!K518</f>
        <v>0</v>
      </c>
      <c r="N518" s="864">
        <f>Import!L518</f>
        <v>0</v>
      </c>
      <c r="O518" s="61"/>
      <c r="P518" s="61"/>
      <c r="Q518" s="61"/>
      <c r="R518" s="61"/>
      <c r="S518" s="61"/>
      <c r="T518" s="61"/>
      <c r="U518" s="61"/>
      <c r="V518" s="61"/>
    </row>
    <row r="519" spans="2:22" ht="15" customHeight="1">
      <c r="B519" s="1250" t="str">
        <f t="shared" si="14"/>
        <v/>
      </c>
      <c r="C519" s="526">
        <f>'Og s3a'!C521</f>
        <v>0</v>
      </c>
      <c r="D519" s="527">
        <f>'Og s3a'!F521</f>
        <v>0</v>
      </c>
      <c r="E519" s="492"/>
      <c r="F519" s="933"/>
      <c r="G519" s="492"/>
      <c r="H519" s="945" t="str">
        <f t="shared" si="15"/>
        <v/>
      </c>
      <c r="I519" s="522"/>
      <c r="J519" s="54"/>
      <c r="K519" s="441">
        <f>'Og s3a'!G521</f>
        <v>0</v>
      </c>
      <c r="L519" s="493">
        <f>'Og s3a'!D521</f>
        <v>0</v>
      </c>
      <c r="M519" s="863">
        <f>Import!K519</f>
        <v>0</v>
      </c>
      <c r="N519" s="864">
        <f>Import!L519</f>
        <v>0</v>
      </c>
      <c r="O519" s="61"/>
      <c r="P519" s="61"/>
      <c r="Q519" s="61"/>
      <c r="R519" s="61"/>
      <c r="S519" s="61"/>
      <c r="T519" s="61"/>
      <c r="U519" s="61"/>
      <c r="V519" s="61"/>
    </row>
    <row r="520" spans="2:22" ht="15" customHeight="1">
      <c r="B520" s="1250" t="str">
        <f t="shared" si="14"/>
        <v/>
      </c>
      <c r="C520" s="526">
        <f>'Og s3a'!C522</f>
        <v>0</v>
      </c>
      <c r="D520" s="527">
        <f>'Og s3a'!F522</f>
        <v>0</v>
      </c>
      <c r="E520" s="492"/>
      <c r="F520" s="933"/>
      <c r="G520" s="492"/>
      <c r="H520" s="945" t="str">
        <f t="shared" si="15"/>
        <v/>
      </c>
      <c r="I520" s="522"/>
      <c r="J520" s="54"/>
      <c r="K520" s="441">
        <f>'Og s3a'!G522</f>
        <v>0</v>
      </c>
      <c r="L520" s="493">
        <f>'Og s3a'!D522</f>
        <v>0</v>
      </c>
      <c r="M520" s="863">
        <f>Import!K520</f>
        <v>0</v>
      </c>
      <c r="N520" s="864">
        <f>Import!L520</f>
        <v>0</v>
      </c>
      <c r="O520" s="61"/>
      <c r="P520" s="61"/>
      <c r="Q520" s="61"/>
      <c r="R520" s="61"/>
      <c r="S520" s="61"/>
      <c r="T520" s="61"/>
      <c r="U520" s="61"/>
      <c r="V520" s="61"/>
    </row>
    <row r="521" spans="2:22" ht="15" customHeight="1">
      <c r="B521" s="1250" t="str">
        <f t="shared" ref="B521:B584" si="16">IF(D521&gt;0,"Wypełnione","")</f>
        <v/>
      </c>
      <c r="C521" s="526">
        <f>'Og s3a'!C523</f>
        <v>0</v>
      </c>
      <c r="D521" s="527">
        <f>'Og s3a'!F523</f>
        <v>0</v>
      </c>
      <c r="E521" s="492"/>
      <c r="F521" s="933"/>
      <c r="G521" s="492"/>
      <c r="H521" s="945" t="str">
        <f t="shared" ref="H521:H584" si="17">IF(AND(M521=0,N521=0),"",IF(AND(M521&gt;0,N521=0),M521,IF(AND(M521=0,N521&gt;0),N521,IF(AND(M521&gt;0,N521&gt;0),"Pak. 4 i 5 jednocześnie?"))))</f>
        <v/>
      </c>
      <c r="I521" s="522"/>
      <c r="J521" s="54"/>
      <c r="K521" s="441">
        <f>'Og s3a'!G523</f>
        <v>0</v>
      </c>
      <c r="L521" s="493">
        <f>'Og s3a'!D523</f>
        <v>0</v>
      </c>
      <c r="M521" s="863">
        <f>Import!K521</f>
        <v>0</v>
      </c>
      <c r="N521" s="864">
        <f>Import!L521</f>
        <v>0</v>
      </c>
      <c r="O521" s="61"/>
      <c r="P521" s="61"/>
      <c r="Q521" s="61"/>
      <c r="R521" s="61"/>
      <c r="S521" s="61"/>
      <c r="T521" s="61"/>
      <c r="U521" s="61"/>
      <c r="V521" s="61"/>
    </row>
    <row r="522" spans="2:22" ht="15" customHeight="1">
      <c r="B522" s="1250" t="str">
        <f t="shared" si="16"/>
        <v/>
      </c>
      <c r="C522" s="526">
        <f>'Og s3a'!C524</f>
        <v>0</v>
      </c>
      <c r="D522" s="527">
        <f>'Og s3a'!F524</f>
        <v>0</v>
      </c>
      <c r="E522" s="492"/>
      <c r="F522" s="933"/>
      <c r="G522" s="492"/>
      <c r="H522" s="945" t="str">
        <f t="shared" si="17"/>
        <v/>
      </c>
      <c r="I522" s="522"/>
      <c r="J522" s="54"/>
      <c r="K522" s="441">
        <f>'Og s3a'!G524</f>
        <v>0</v>
      </c>
      <c r="L522" s="493">
        <f>'Og s3a'!D524</f>
        <v>0</v>
      </c>
      <c r="M522" s="863">
        <f>Import!K522</f>
        <v>0</v>
      </c>
      <c r="N522" s="864">
        <f>Import!L522</f>
        <v>0</v>
      </c>
      <c r="O522" s="61"/>
      <c r="P522" s="61"/>
      <c r="Q522" s="61"/>
      <c r="R522" s="61"/>
      <c r="S522" s="61"/>
      <c r="T522" s="61"/>
      <c r="U522" s="61"/>
      <c r="V522" s="61"/>
    </row>
    <row r="523" spans="2:22" ht="15" customHeight="1">
      <c r="B523" s="1250" t="str">
        <f t="shared" si="16"/>
        <v/>
      </c>
      <c r="C523" s="526">
        <f>'Og s3a'!C525</f>
        <v>0</v>
      </c>
      <c r="D523" s="527">
        <f>'Og s3a'!F525</f>
        <v>0</v>
      </c>
      <c r="E523" s="492"/>
      <c r="F523" s="933"/>
      <c r="G523" s="492"/>
      <c r="H523" s="945" t="str">
        <f t="shared" si="17"/>
        <v/>
      </c>
      <c r="I523" s="522"/>
      <c r="J523" s="54"/>
      <c r="K523" s="441">
        <f>'Og s3a'!G525</f>
        <v>0</v>
      </c>
      <c r="L523" s="493">
        <f>'Og s3a'!D525</f>
        <v>0</v>
      </c>
      <c r="M523" s="863">
        <f>Import!K523</f>
        <v>0</v>
      </c>
      <c r="N523" s="864">
        <f>Import!L523</f>
        <v>0</v>
      </c>
      <c r="O523" s="61"/>
      <c r="P523" s="61"/>
      <c r="Q523" s="61"/>
      <c r="R523" s="61"/>
      <c r="S523" s="61"/>
      <c r="T523" s="61"/>
      <c r="U523" s="61"/>
      <c r="V523" s="61"/>
    </row>
    <row r="524" spans="2:22" ht="15" customHeight="1">
      <c r="B524" s="1250" t="str">
        <f t="shared" si="16"/>
        <v/>
      </c>
      <c r="C524" s="526">
        <f>'Og s3a'!C526</f>
        <v>0</v>
      </c>
      <c r="D524" s="527">
        <f>'Og s3a'!F526</f>
        <v>0</v>
      </c>
      <c r="E524" s="492"/>
      <c r="F524" s="933"/>
      <c r="G524" s="492"/>
      <c r="H524" s="945" t="str">
        <f t="shared" si="17"/>
        <v/>
      </c>
      <c r="I524" s="522"/>
      <c r="J524" s="54"/>
      <c r="K524" s="441">
        <f>'Og s3a'!G526</f>
        <v>0</v>
      </c>
      <c r="L524" s="493">
        <f>'Og s3a'!D526</f>
        <v>0</v>
      </c>
      <c r="M524" s="863">
        <f>Import!K524</f>
        <v>0</v>
      </c>
      <c r="N524" s="864">
        <f>Import!L524</f>
        <v>0</v>
      </c>
      <c r="O524" s="61"/>
      <c r="P524" s="61"/>
      <c r="Q524" s="61"/>
      <c r="R524" s="61"/>
      <c r="S524" s="61"/>
      <c r="T524" s="61"/>
      <c r="U524" s="61"/>
      <c r="V524" s="61"/>
    </row>
    <row r="525" spans="2:22" ht="15" customHeight="1">
      <c r="B525" s="1250" t="str">
        <f t="shared" si="16"/>
        <v/>
      </c>
      <c r="C525" s="526">
        <f>'Og s3a'!C527</f>
        <v>0</v>
      </c>
      <c r="D525" s="527">
        <f>'Og s3a'!F527</f>
        <v>0</v>
      </c>
      <c r="E525" s="492"/>
      <c r="F525" s="933"/>
      <c r="G525" s="492"/>
      <c r="H525" s="945" t="str">
        <f t="shared" si="17"/>
        <v/>
      </c>
      <c r="I525" s="522"/>
      <c r="J525" s="54"/>
      <c r="K525" s="441">
        <f>'Og s3a'!G527</f>
        <v>0</v>
      </c>
      <c r="L525" s="493">
        <f>'Og s3a'!D527</f>
        <v>0</v>
      </c>
      <c r="M525" s="863">
        <f>Import!K525</f>
        <v>0</v>
      </c>
      <c r="N525" s="864">
        <f>Import!L525</f>
        <v>0</v>
      </c>
      <c r="O525" s="61"/>
      <c r="P525" s="61"/>
      <c r="Q525" s="61"/>
      <c r="R525" s="61"/>
      <c r="S525" s="61"/>
      <c r="T525" s="61"/>
      <c r="U525" s="61"/>
      <c r="V525" s="61"/>
    </row>
    <row r="526" spans="2:22" ht="15" customHeight="1">
      <c r="B526" s="1250" t="str">
        <f t="shared" si="16"/>
        <v/>
      </c>
      <c r="C526" s="526">
        <f>'Og s3a'!C528</f>
        <v>0</v>
      </c>
      <c r="D526" s="527">
        <f>'Og s3a'!F528</f>
        <v>0</v>
      </c>
      <c r="E526" s="492"/>
      <c r="F526" s="933"/>
      <c r="G526" s="492"/>
      <c r="H526" s="945" t="str">
        <f t="shared" si="17"/>
        <v/>
      </c>
      <c r="I526" s="522"/>
      <c r="J526" s="54"/>
      <c r="K526" s="441">
        <f>'Og s3a'!G528</f>
        <v>0</v>
      </c>
      <c r="L526" s="493">
        <f>'Og s3a'!D528</f>
        <v>0</v>
      </c>
      <c r="M526" s="863">
        <f>Import!K526</f>
        <v>0</v>
      </c>
      <c r="N526" s="864">
        <f>Import!L526</f>
        <v>0</v>
      </c>
      <c r="O526" s="61"/>
      <c r="P526" s="61"/>
      <c r="Q526" s="61"/>
      <c r="R526" s="61"/>
      <c r="S526" s="61"/>
      <c r="T526" s="61"/>
      <c r="U526" s="61"/>
      <c r="V526" s="61"/>
    </row>
    <row r="527" spans="2:22" ht="15" customHeight="1">
      <c r="B527" s="1250" t="str">
        <f t="shared" si="16"/>
        <v/>
      </c>
      <c r="C527" s="526">
        <f>'Og s3a'!C529</f>
        <v>0</v>
      </c>
      <c r="D527" s="527">
        <f>'Og s3a'!F529</f>
        <v>0</v>
      </c>
      <c r="E527" s="492"/>
      <c r="F527" s="933"/>
      <c r="G527" s="492"/>
      <c r="H527" s="945" t="str">
        <f t="shared" si="17"/>
        <v/>
      </c>
      <c r="I527" s="522"/>
      <c r="J527" s="54"/>
      <c r="K527" s="441">
        <f>'Og s3a'!G529</f>
        <v>0</v>
      </c>
      <c r="L527" s="493">
        <f>'Og s3a'!D529</f>
        <v>0</v>
      </c>
      <c r="M527" s="863">
        <f>Import!K527</f>
        <v>0</v>
      </c>
      <c r="N527" s="864">
        <f>Import!L527</f>
        <v>0</v>
      </c>
      <c r="O527" s="61"/>
      <c r="P527" s="61"/>
      <c r="Q527" s="61"/>
      <c r="R527" s="61"/>
      <c r="S527" s="61"/>
      <c r="T527" s="61"/>
      <c r="U527" s="61"/>
      <c r="V527" s="61"/>
    </row>
    <row r="528" spans="2:22" ht="15" customHeight="1">
      <c r="B528" s="1250" t="str">
        <f t="shared" si="16"/>
        <v/>
      </c>
      <c r="C528" s="526">
        <f>'Og s3a'!C530</f>
        <v>0</v>
      </c>
      <c r="D528" s="527">
        <f>'Og s3a'!F530</f>
        <v>0</v>
      </c>
      <c r="E528" s="492"/>
      <c r="F528" s="933"/>
      <c r="G528" s="492"/>
      <c r="H528" s="945" t="str">
        <f t="shared" si="17"/>
        <v/>
      </c>
      <c r="I528" s="522"/>
      <c r="J528" s="54"/>
      <c r="K528" s="441">
        <f>'Og s3a'!G530</f>
        <v>0</v>
      </c>
      <c r="L528" s="493">
        <f>'Og s3a'!D530</f>
        <v>0</v>
      </c>
      <c r="M528" s="863">
        <f>Import!K528</f>
        <v>0</v>
      </c>
      <c r="N528" s="864">
        <f>Import!L528</f>
        <v>0</v>
      </c>
      <c r="O528" s="61"/>
      <c r="P528" s="61"/>
      <c r="Q528" s="61"/>
      <c r="R528" s="61"/>
      <c r="S528" s="61"/>
      <c r="T528" s="61"/>
      <c r="U528" s="61"/>
      <c r="V528" s="61"/>
    </row>
    <row r="529" spans="2:22" ht="15" customHeight="1">
      <c r="B529" s="1250" t="str">
        <f t="shared" si="16"/>
        <v/>
      </c>
      <c r="C529" s="526">
        <f>'Og s3a'!C531</f>
        <v>0</v>
      </c>
      <c r="D529" s="527">
        <f>'Og s3a'!F531</f>
        <v>0</v>
      </c>
      <c r="E529" s="492"/>
      <c r="F529" s="933"/>
      <c r="G529" s="492"/>
      <c r="H529" s="945" t="str">
        <f t="shared" si="17"/>
        <v/>
      </c>
      <c r="I529" s="522"/>
      <c r="J529" s="54"/>
      <c r="K529" s="441">
        <f>'Og s3a'!G531</f>
        <v>0</v>
      </c>
      <c r="L529" s="493">
        <f>'Og s3a'!D531</f>
        <v>0</v>
      </c>
      <c r="M529" s="863">
        <f>Import!K529</f>
        <v>0</v>
      </c>
      <c r="N529" s="864">
        <f>Import!L529</f>
        <v>0</v>
      </c>
      <c r="O529" s="61"/>
      <c r="P529" s="61"/>
      <c r="Q529" s="61"/>
      <c r="R529" s="61"/>
      <c r="S529" s="61"/>
      <c r="T529" s="61"/>
      <c r="U529" s="61"/>
      <c r="V529" s="61"/>
    </row>
    <row r="530" spans="2:22" ht="15" customHeight="1">
      <c r="B530" s="1250" t="str">
        <f t="shared" si="16"/>
        <v/>
      </c>
      <c r="C530" s="526">
        <f>'Og s3a'!C532</f>
        <v>0</v>
      </c>
      <c r="D530" s="527">
        <f>'Og s3a'!F532</f>
        <v>0</v>
      </c>
      <c r="E530" s="492"/>
      <c r="F530" s="933"/>
      <c r="G530" s="492"/>
      <c r="H530" s="945" t="str">
        <f t="shared" si="17"/>
        <v/>
      </c>
      <c r="I530" s="522"/>
      <c r="J530" s="54"/>
      <c r="K530" s="441">
        <f>'Og s3a'!G532</f>
        <v>0</v>
      </c>
      <c r="L530" s="493">
        <f>'Og s3a'!D532</f>
        <v>0</v>
      </c>
      <c r="M530" s="863">
        <f>Import!K530</f>
        <v>0</v>
      </c>
      <c r="N530" s="864">
        <f>Import!L530</f>
        <v>0</v>
      </c>
      <c r="O530" s="61"/>
      <c r="P530" s="61"/>
      <c r="Q530" s="61"/>
      <c r="R530" s="61"/>
      <c r="S530" s="61"/>
      <c r="T530" s="61"/>
      <c r="U530" s="61"/>
      <c r="V530" s="61"/>
    </row>
    <row r="531" spans="2:22" ht="15" customHeight="1">
      <c r="B531" s="1250" t="str">
        <f t="shared" si="16"/>
        <v/>
      </c>
      <c r="C531" s="526">
        <f>'Og s3a'!C533</f>
        <v>0</v>
      </c>
      <c r="D531" s="527">
        <f>'Og s3a'!F533</f>
        <v>0</v>
      </c>
      <c r="E531" s="492"/>
      <c r="F531" s="933"/>
      <c r="G531" s="492"/>
      <c r="H531" s="945" t="str">
        <f t="shared" si="17"/>
        <v/>
      </c>
      <c r="I531" s="522"/>
      <c r="J531" s="54"/>
      <c r="K531" s="441">
        <f>'Og s3a'!G533</f>
        <v>0</v>
      </c>
      <c r="L531" s="493">
        <f>'Og s3a'!D533</f>
        <v>0</v>
      </c>
      <c r="M531" s="863">
        <f>Import!K531</f>
        <v>0</v>
      </c>
      <c r="N531" s="864">
        <f>Import!L531</f>
        <v>0</v>
      </c>
      <c r="O531" s="61"/>
      <c r="P531" s="61"/>
      <c r="Q531" s="61"/>
      <c r="R531" s="61"/>
      <c r="S531" s="61"/>
      <c r="T531" s="61"/>
      <c r="U531" s="61"/>
      <c r="V531" s="61"/>
    </row>
    <row r="532" spans="2:22" ht="15" customHeight="1">
      <c r="B532" s="1250" t="str">
        <f t="shared" si="16"/>
        <v/>
      </c>
      <c r="C532" s="526">
        <f>'Og s3a'!C534</f>
        <v>0</v>
      </c>
      <c r="D532" s="527">
        <f>'Og s3a'!F534</f>
        <v>0</v>
      </c>
      <c r="E532" s="492"/>
      <c r="F532" s="933"/>
      <c r="G532" s="492"/>
      <c r="H532" s="945" t="str">
        <f t="shared" si="17"/>
        <v/>
      </c>
      <c r="I532" s="522"/>
      <c r="J532" s="54"/>
      <c r="K532" s="441">
        <f>'Og s3a'!G534</f>
        <v>0</v>
      </c>
      <c r="L532" s="493">
        <f>'Og s3a'!D534</f>
        <v>0</v>
      </c>
      <c r="M532" s="863">
        <f>Import!K532</f>
        <v>0</v>
      </c>
      <c r="N532" s="864">
        <f>Import!L532</f>
        <v>0</v>
      </c>
      <c r="O532" s="61"/>
      <c r="P532" s="61"/>
      <c r="Q532" s="61"/>
      <c r="R532" s="61"/>
      <c r="S532" s="61"/>
      <c r="T532" s="61"/>
      <c r="U532" s="61"/>
      <c r="V532" s="61"/>
    </row>
    <row r="533" spans="2:22" ht="15" customHeight="1">
      <c r="B533" s="1250" t="str">
        <f t="shared" si="16"/>
        <v/>
      </c>
      <c r="C533" s="526">
        <f>'Og s3a'!C535</f>
        <v>0</v>
      </c>
      <c r="D533" s="527">
        <f>'Og s3a'!F535</f>
        <v>0</v>
      </c>
      <c r="E533" s="492"/>
      <c r="F533" s="933"/>
      <c r="G533" s="492"/>
      <c r="H533" s="945" t="str">
        <f t="shared" si="17"/>
        <v/>
      </c>
      <c r="I533" s="522"/>
      <c r="J533" s="54"/>
      <c r="K533" s="441">
        <f>'Og s3a'!G535</f>
        <v>0</v>
      </c>
      <c r="L533" s="493">
        <f>'Og s3a'!D535</f>
        <v>0</v>
      </c>
      <c r="M533" s="863">
        <f>Import!K533</f>
        <v>0</v>
      </c>
      <c r="N533" s="864">
        <f>Import!L533</f>
        <v>0</v>
      </c>
      <c r="O533" s="61"/>
      <c r="P533" s="61"/>
      <c r="Q533" s="61"/>
      <c r="R533" s="61"/>
      <c r="S533" s="61"/>
      <c r="T533" s="61"/>
      <c r="U533" s="61"/>
      <c r="V533" s="61"/>
    </row>
    <row r="534" spans="2:22" ht="15" customHeight="1">
      <c r="B534" s="1250" t="str">
        <f t="shared" si="16"/>
        <v/>
      </c>
      <c r="C534" s="526">
        <f>'Og s3a'!C536</f>
        <v>0</v>
      </c>
      <c r="D534" s="527">
        <f>'Og s3a'!F536</f>
        <v>0</v>
      </c>
      <c r="E534" s="492"/>
      <c r="F534" s="933"/>
      <c r="G534" s="492"/>
      <c r="H534" s="945" t="str">
        <f t="shared" si="17"/>
        <v/>
      </c>
      <c r="I534" s="522"/>
      <c r="J534" s="54"/>
      <c r="K534" s="441">
        <f>'Og s3a'!G536</f>
        <v>0</v>
      </c>
      <c r="L534" s="493">
        <f>'Og s3a'!D536</f>
        <v>0</v>
      </c>
      <c r="M534" s="863">
        <f>Import!K534</f>
        <v>0</v>
      </c>
      <c r="N534" s="864">
        <f>Import!L534</f>
        <v>0</v>
      </c>
      <c r="O534" s="61"/>
      <c r="P534" s="61"/>
      <c r="Q534" s="61"/>
      <c r="R534" s="61"/>
      <c r="S534" s="61"/>
      <c r="T534" s="61"/>
      <c r="U534" s="61"/>
      <c r="V534" s="61"/>
    </row>
    <row r="535" spans="2:22" ht="15" customHeight="1">
      <c r="B535" s="1250" t="str">
        <f t="shared" si="16"/>
        <v/>
      </c>
      <c r="C535" s="526">
        <f>'Og s3a'!C537</f>
        <v>0</v>
      </c>
      <c r="D535" s="527">
        <f>'Og s3a'!F537</f>
        <v>0</v>
      </c>
      <c r="E535" s="492"/>
      <c r="F535" s="933"/>
      <c r="G535" s="492"/>
      <c r="H535" s="945" t="str">
        <f t="shared" si="17"/>
        <v/>
      </c>
      <c r="I535" s="522"/>
      <c r="J535" s="54"/>
      <c r="K535" s="441">
        <f>'Og s3a'!G537</f>
        <v>0</v>
      </c>
      <c r="L535" s="493">
        <f>'Og s3a'!D537</f>
        <v>0</v>
      </c>
      <c r="M535" s="863">
        <f>Import!K535</f>
        <v>0</v>
      </c>
      <c r="N535" s="864">
        <f>Import!L535</f>
        <v>0</v>
      </c>
      <c r="O535" s="61"/>
      <c r="P535" s="61"/>
      <c r="Q535" s="61"/>
      <c r="R535" s="61"/>
      <c r="S535" s="61"/>
      <c r="T535" s="61"/>
      <c r="U535" s="61"/>
      <c r="V535" s="61"/>
    </row>
    <row r="536" spans="2:22" ht="15" customHeight="1">
      <c r="B536" s="1250" t="str">
        <f t="shared" si="16"/>
        <v/>
      </c>
      <c r="C536" s="526">
        <f>'Og s3a'!C538</f>
        <v>0</v>
      </c>
      <c r="D536" s="527">
        <f>'Og s3a'!F538</f>
        <v>0</v>
      </c>
      <c r="E536" s="492"/>
      <c r="F536" s="933"/>
      <c r="G536" s="492"/>
      <c r="H536" s="945" t="str">
        <f t="shared" si="17"/>
        <v/>
      </c>
      <c r="I536" s="522"/>
      <c r="J536" s="54"/>
      <c r="K536" s="441">
        <f>'Og s3a'!G538</f>
        <v>0</v>
      </c>
      <c r="L536" s="493">
        <f>'Og s3a'!D538</f>
        <v>0</v>
      </c>
      <c r="M536" s="863">
        <f>Import!K536</f>
        <v>0</v>
      </c>
      <c r="N536" s="864">
        <f>Import!L536</f>
        <v>0</v>
      </c>
      <c r="O536" s="61"/>
      <c r="P536" s="61"/>
      <c r="Q536" s="61"/>
      <c r="R536" s="61"/>
      <c r="S536" s="61"/>
      <c r="T536" s="61"/>
      <c r="U536" s="61"/>
      <c r="V536" s="61"/>
    </row>
    <row r="537" spans="2:22" ht="15" customHeight="1">
      <c r="B537" s="1250" t="str">
        <f t="shared" si="16"/>
        <v/>
      </c>
      <c r="C537" s="526">
        <f>'Og s3a'!C539</f>
        <v>0</v>
      </c>
      <c r="D537" s="527">
        <f>'Og s3a'!F539</f>
        <v>0</v>
      </c>
      <c r="E537" s="492"/>
      <c r="F537" s="933"/>
      <c r="G537" s="492"/>
      <c r="H537" s="945" t="str">
        <f t="shared" si="17"/>
        <v/>
      </c>
      <c r="I537" s="522"/>
      <c r="J537" s="54"/>
      <c r="K537" s="441">
        <f>'Og s3a'!G539</f>
        <v>0</v>
      </c>
      <c r="L537" s="493">
        <f>'Og s3a'!D539</f>
        <v>0</v>
      </c>
      <c r="M537" s="863">
        <f>Import!K537</f>
        <v>0</v>
      </c>
      <c r="N537" s="864">
        <f>Import!L537</f>
        <v>0</v>
      </c>
      <c r="O537" s="61"/>
      <c r="P537" s="61"/>
      <c r="Q537" s="61"/>
      <c r="R537" s="61"/>
      <c r="S537" s="61"/>
      <c r="T537" s="61"/>
      <c r="U537" s="61"/>
      <c r="V537" s="61"/>
    </row>
    <row r="538" spans="2:22" ht="15" customHeight="1">
      <c r="B538" s="1250" t="str">
        <f t="shared" si="16"/>
        <v/>
      </c>
      <c r="C538" s="526">
        <f>'Og s3a'!C540</f>
        <v>0</v>
      </c>
      <c r="D538" s="527">
        <f>'Og s3a'!F540</f>
        <v>0</v>
      </c>
      <c r="E538" s="492"/>
      <c r="F538" s="933"/>
      <c r="G538" s="492"/>
      <c r="H538" s="945" t="str">
        <f t="shared" si="17"/>
        <v/>
      </c>
      <c r="I538" s="522"/>
      <c r="J538" s="54"/>
      <c r="K538" s="441">
        <f>'Og s3a'!G540</f>
        <v>0</v>
      </c>
      <c r="L538" s="493">
        <f>'Og s3a'!D540</f>
        <v>0</v>
      </c>
      <c r="M538" s="863">
        <f>Import!K538</f>
        <v>0</v>
      </c>
      <c r="N538" s="864">
        <f>Import!L538</f>
        <v>0</v>
      </c>
      <c r="O538" s="61"/>
      <c r="P538" s="61"/>
      <c r="Q538" s="61"/>
      <c r="R538" s="61"/>
      <c r="S538" s="61"/>
      <c r="T538" s="61"/>
      <c r="U538" s="61"/>
      <c r="V538" s="61"/>
    </row>
    <row r="539" spans="2:22" ht="15" customHeight="1">
      <c r="B539" s="1250" t="str">
        <f t="shared" si="16"/>
        <v/>
      </c>
      <c r="C539" s="526">
        <f>'Og s3a'!C541</f>
        <v>0</v>
      </c>
      <c r="D539" s="527">
        <f>'Og s3a'!F541</f>
        <v>0</v>
      </c>
      <c r="E539" s="492"/>
      <c r="F539" s="933"/>
      <c r="G539" s="492"/>
      <c r="H539" s="945" t="str">
        <f t="shared" si="17"/>
        <v/>
      </c>
      <c r="I539" s="522"/>
      <c r="J539" s="54"/>
      <c r="K539" s="441">
        <f>'Og s3a'!G541</f>
        <v>0</v>
      </c>
      <c r="L539" s="493">
        <f>'Og s3a'!D541</f>
        <v>0</v>
      </c>
      <c r="M539" s="863">
        <f>Import!K539</f>
        <v>0</v>
      </c>
      <c r="N539" s="864">
        <f>Import!L539</f>
        <v>0</v>
      </c>
      <c r="O539" s="61"/>
      <c r="P539" s="61"/>
      <c r="Q539" s="61"/>
      <c r="R539" s="61"/>
      <c r="S539" s="61"/>
      <c r="T539" s="61"/>
      <c r="U539" s="61"/>
      <c r="V539" s="61"/>
    </row>
    <row r="540" spans="2:22" ht="15" customHeight="1">
      <c r="B540" s="1250" t="str">
        <f t="shared" si="16"/>
        <v/>
      </c>
      <c r="C540" s="526">
        <f>'Og s3a'!C542</f>
        <v>0</v>
      </c>
      <c r="D540" s="527">
        <f>'Og s3a'!F542</f>
        <v>0</v>
      </c>
      <c r="E540" s="492"/>
      <c r="F540" s="933"/>
      <c r="G540" s="492"/>
      <c r="H540" s="945" t="str">
        <f t="shared" si="17"/>
        <v/>
      </c>
      <c r="I540" s="522"/>
      <c r="J540" s="54"/>
      <c r="K540" s="441">
        <f>'Og s3a'!G542</f>
        <v>0</v>
      </c>
      <c r="L540" s="493">
        <f>'Og s3a'!D542</f>
        <v>0</v>
      </c>
      <c r="M540" s="863">
        <f>Import!K540</f>
        <v>0</v>
      </c>
      <c r="N540" s="864">
        <f>Import!L540</f>
        <v>0</v>
      </c>
      <c r="O540" s="61"/>
      <c r="P540" s="61"/>
      <c r="Q540" s="61"/>
      <c r="R540" s="61"/>
      <c r="S540" s="61"/>
      <c r="T540" s="61"/>
      <c r="U540" s="61"/>
      <c r="V540" s="61"/>
    </row>
    <row r="541" spans="2:22" ht="15" customHeight="1">
      <c r="B541" s="1250" t="str">
        <f t="shared" si="16"/>
        <v/>
      </c>
      <c r="C541" s="526">
        <f>'Og s3a'!C543</f>
        <v>0</v>
      </c>
      <c r="D541" s="527">
        <f>'Og s3a'!F543</f>
        <v>0</v>
      </c>
      <c r="E541" s="492"/>
      <c r="F541" s="933"/>
      <c r="G541" s="492"/>
      <c r="H541" s="945" t="str">
        <f t="shared" si="17"/>
        <v/>
      </c>
      <c r="I541" s="522"/>
      <c r="J541" s="54"/>
      <c r="K541" s="441">
        <f>'Og s3a'!G543</f>
        <v>0</v>
      </c>
      <c r="L541" s="493">
        <f>'Og s3a'!D543</f>
        <v>0</v>
      </c>
      <c r="M541" s="863">
        <f>Import!K541</f>
        <v>0</v>
      </c>
      <c r="N541" s="864">
        <f>Import!L541</f>
        <v>0</v>
      </c>
      <c r="O541" s="61"/>
      <c r="P541" s="61"/>
      <c r="Q541" s="61"/>
      <c r="R541" s="61"/>
      <c r="S541" s="61"/>
      <c r="T541" s="61"/>
      <c r="U541" s="61"/>
      <c r="V541" s="61"/>
    </row>
    <row r="542" spans="2:22" ht="15" customHeight="1">
      <c r="B542" s="1250" t="str">
        <f t="shared" si="16"/>
        <v/>
      </c>
      <c r="C542" s="526">
        <f>'Og s3a'!C544</f>
        <v>0</v>
      </c>
      <c r="D542" s="527">
        <f>'Og s3a'!F544</f>
        <v>0</v>
      </c>
      <c r="E542" s="492"/>
      <c r="F542" s="933"/>
      <c r="G542" s="492"/>
      <c r="H542" s="945" t="str">
        <f t="shared" si="17"/>
        <v/>
      </c>
      <c r="I542" s="522"/>
      <c r="J542" s="54"/>
      <c r="K542" s="441">
        <f>'Og s3a'!G544</f>
        <v>0</v>
      </c>
      <c r="L542" s="493">
        <f>'Og s3a'!D544</f>
        <v>0</v>
      </c>
      <c r="M542" s="863">
        <f>Import!K542</f>
        <v>0</v>
      </c>
      <c r="N542" s="864">
        <f>Import!L542</f>
        <v>0</v>
      </c>
      <c r="O542" s="61"/>
      <c r="P542" s="61"/>
      <c r="Q542" s="61"/>
      <c r="R542" s="61"/>
      <c r="S542" s="61"/>
      <c r="T542" s="61"/>
      <c r="U542" s="61"/>
      <c r="V542" s="61"/>
    </row>
    <row r="543" spans="2:22" ht="15" customHeight="1">
      <c r="B543" s="1250" t="str">
        <f t="shared" si="16"/>
        <v/>
      </c>
      <c r="C543" s="526">
        <f>'Og s3a'!C545</f>
        <v>0</v>
      </c>
      <c r="D543" s="527">
        <f>'Og s3a'!F545</f>
        <v>0</v>
      </c>
      <c r="E543" s="492"/>
      <c r="F543" s="933"/>
      <c r="G543" s="492"/>
      <c r="H543" s="945" t="str">
        <f t="shared" si="17"/>
        <v/>
      </c>
      <c r="I543" s="522"/>
      <c r="J543" s="54"/>
      <c r="K543" s="441">
        <f>'Og s3a'!G545</f>
        <v>0</v>
      </c>
      <c r="L543" s="493">
        <f>'Og s3a'!D545</f>
        <v>0</v>
      </c>
      <c r="M543" s="863">
        <f>Import!K543</f>
        <v>0</v>
      </c>
      <c r="N543" s="864">
        <f>Import!L543</f>
        <v>0</v>
      </c>
      <c r="O543" s="61"/>
      <c r="P543" s="61"/>
      <c r="Q543" s="61"/>
      <c r="R543" s="61"/>
      <c r="S543" s="61"/>
      <c r="T543" s="61"/>
      <c r="U543" s="61"/>
      <c r="V543" s="61"/>
    </row>
    <row r="544" spans="2:22" ht="15" customHeight="1">
      <c r="B544" s="1250" t="str">
        <f t="shared" si="16"/>
        <v/>
      </c>
      <c r="C544" s="526">
        <f>'Og s3a'!C546</f>
        <v>0</v>
      </c>
      <c r="D544" s="527">
        <f>'Og s3a'!F546</f>
        <v>0</v>
      </c>
      <c r="E544" s="492"/>
      <c r="F544" s="933"/>
      <c r="G544" s="492"/>
      <c r="H544" s="945" t="str">
        <f t="shared" si="17"/>
        <v/>
      </c>
      <c r="I544" s="522"/>
      <c r="J544" s="54"/>
      <c r="K544" s="441">
        <f>'Og s3a'!G546</f>
        <v>0</v>
      </c>
      <c r="L544" s="493">
        <f>'Og s3a'!D546</f>
        <v>0</v>
      </c>
      <c r="M544" s="863">
        <f>Import!K544</f>
        <v>0</v>
      </c>
      <c r="N544" s="864">
        <f>Import!L544</f>
        <v>0</v>
      </c>
      <c r="O544" s="61"/>
      <c r="P544" s="61"/>
      <c r="Q544" s="61"/>
      <c r="R544" s="61"/>
      <c r="S544" s="61"/>
      <c r="T544" s="61"/>
      <c r="U544" s="61"/>
      <c r="V544" s="61"/>
    </row>
    <row r="545" spans="2:22" ht="15" customHeight="1">
      <c r="B545" s="1250" t="str">
        <f t="shared" si="16"/>
        <v/>
      </c>
      <c r="C545" s="526">
        <f>'Og s3a'!C547</f>
        <v>0</v>
      </c>
      <c r="D545" s="527">
        <f>'Og s3a'!F547</f>
        <v>0</v>
      </c>
      <c r="E545" s="492"/>
      <c r="F545" s="933"/>
      <c r="G545" s="492"/>
      <c r="H545" s="945" t="str">
        <f t="shared" si="17"/>
        <v/>
      </c>
      <c r="I545" s="522"/>
      <c r="J545" s="54"/>
      <c r="K545" s="441">
        <f>'Og s3a'!G547</f>
        <v>0</v>
      </c>
      <c r="L545" s="493">
        <f>'Og s3a'!D547</f>
        <v>0</v>
      </c>
      <c r="M545" s="863">
        <f>Import!K545</f>
        <v>0</v>
      </c>
      <c r="N545" s="864">
        <f>Import!L545</f>
        <v>0</v>
      </c>
      <c r="O545" s="61"/>
      <c r="P545" s="61"/>
      <c r="Q545" s="61"/>
      <c r="R545" s="61"/>
      <c r="S545" s="61"/>
      <c r="T545" s="61"/>
      <c r="U545" s="61"/>
      <c r="V545" s="61"/>
    </row>
    <row r="546" spans="2:22" ht="15" customHeight="1">
      <c r="B546" s="1250" t="str">
        <f t="shared" si="16"/>
        <v/>
      </c>
      <c r="C546" s="526">
        <f>'Og s3a'!C548</f>
        <v>0</v>
      </c>
      <c r="D546" s="527">
        <f>'Og s3a'!F548</f>
        <v>0</v>
      </c>
      <c r="E546" s="492"/>
      <c r="F546" s="933"/>
      <c r="G546" s="492"/>
      <c r="H546" s="945" t="str">
        <f t="shared" si="17"/>
        <v/>
      </c>
      <c r="I546" s="522"/>
      <c r="J546" s="54"/>
      <c r="K546" s="441">
        <f>'Og s3a'!G548</f>
        <v>0</v>
      </c>
      <c r="L546" s="493">
        <f>'Og s3a'!D548</f>
        <v>0</v>
      </c>
      <c r="M546" s="863">
        <f>Import!K546</f>
        <v>0</v>
      </c>
      <c r="N546" s="864">
        <f>Import!L546</f>
        <v>0</v>
      </c>
      <c r="O546" s="61"/>
      <c r="P546" s="61"/>
      <c r="Q546" s="61"/>
      <c r="R546" s="61"/>
      <c r="S546" s="61"/>
      <c r="T546" s="61"/>
      <c r="U546" s="61"/>
      <c r="V546" s="61"/>
    </row>
    <row r="547" spans="2:22" ht="15" customHeight="1">
      <c r="B547" s="1250" t="str">
        <f t="shared" si="16"/>
        <v/>
      </c>
      <c r="C547" s="526">
        <f>'Og s3a'!C549</f>
        <v>0</v>
      </c>
      <c r="D547" s="527">
        <f>'Og s3a'!F549</f>
        <v>0</v>
      </c>
      <c r="E547" s="492"/>
      <c r="F547" s="933"/>
      <c r="G547" s="492"/>
      <c r="H547" s="945" t="str">
        <f t="shared" si="17"/>
        <v/>
      </c>
      <c r="I547" s="522"/>
      <c r="J547" s="54"/>
      <c r="K547" s="441">
        <f>'Og s3a'!G549</f>
        <v>0</v>
      </c>
      <c r="L547" s="493">
        <f>'Og s3a'!D549</f>
        <v>0</v>
      </c>
      <c r="M547" s="863">
        <f>Import!K547</f>
        <v>0</v>
      </c>
      <c r="N547" s="864">
        <f>Import!L547</f>
        <v>0</v>
      </c>
      <c r="O547" s="61"/>
      <c r="P547" s="61"/>
      <c r="Q547" s="61"/>
      <c r="R547" s="61"/>
      <c r="S547" s="61"/>
      <c r="T547" s="61"/>
      <c r="U547" s="61"/>
      <c r="V547" s="61"/>
    </row>
    <row r="548" spans="2:22" ht="15" customHeight="1">
      <c r="B548" s="1250" t="str">
        <f t="shared" si="16"/>
        <v/>
      </c>
      <c r="C548" s="526">
        <f>'Og s3a'!C550</f>
        <v>0</v>
      </c>
      <c r="D548" s="527">
        <f>'Og s3a'!F550</f>
        <v>0</v>
      </c>
      <c r="E548" s="492"/>
      <c r="F548" s="933"/>
      <c r="G548" s="492"/>
      <c r="H548" s="945" t="str">
        <f t="shared" si="17"/>
        <v/>
      </c>
      <c r="I548" s="522"/>
      <c r="J548" s="54"/>
      <c r="K548" s="441">
        <f>'Og s3a'!G550</f>
        <v>0</v>
      </c>
      <c r="L548" s="493">
        <f>'Og s3a'!D550</f>
        <v>0</v>
      </c>
      <c r="M548" s="863">
        <f>Import!K548</f>
        <v>0</v>
      </c>
      <c r="N548" s="864">
        <f>Import!L548</f>
        <v>0</v>
      </c>
      <c r="O548" s="61"/>
      <c r="P548" s="61"/>
      <c r="Q548" s="61"/>
      <c r="R548" s="61"/>
      <c r="S548" s="61"/>
      <c r="T548" s="61"/>
      <c r="U548" s="61"/>
      <c r="V548" s="61"/>
    </row>
    <row r="549" spans="2:22" ht="15" customHeight="1">
      <c r="B549" s="1250" t="str">
        <f t="shared" si="16"/>
        <v/>
      </c>
      <c r="C549" s="526">
        <f>'Og s3a'!C551</f>
        <v>0</v>
      </c>
      <c r="D549" s="527">
        <f>'Og s3a'!F551</f>
        <v>0</v>
      </c>
      <c r="E549" s="492"/>
      <c r="F549" s="933"/>
      <c r="G549" s="492"/>
      <c r="H549" s="945" t="str">
        <f t="shared" si="17"/>
        <v/>
      </c>
      <c r="I549" s="522"/>
      <c r="J549" s="54"/>
      <c r="K549" s="441">
        <f>'Og s3a'!G551</f>
        <v>0</v>
      </c>
      <c r="L549" s="493">
        <f>'Og s3a'!D551</f>
        <v>0</v>
      </c>
      <c r="M549" s="863">
        <f>Import!K549</f>
        <v>0</v>
      </c>
      <c r="N549" s="864">
        <f>Import!L549</f>
        <v>0</v>
      </c>
      <c r="O549" s="61"/>
      <c r="P549" s="61"/>
      <c r="Q549" s="61"/>
      <c r="R549" s="61"/>
      <c r="S549" s="61"/>
      <c r="T549" s="61"/>
      <c r="U549" s="61"/>
      <c r="V549" s="61"/>
    </row>
    <row r="550" spans="2:22" ht="15" customHeight="1">
      <c r="B550" s="1250" t="str">
        <f t="shared" si="16"/>
        <v/>
      </c>
      <c r="C550" s="526">
        <f>'Og s3a'!C552</f>
        <v>0</v>
      </c>
      <c r="D550" s="527">
        <f>'Og s3a'!F552</f>
        <v>0</v>
      </c>
      <c r="E550" s="492"/>
      <c r="F550" s="933"/>
      <c r="G550" s="492"/>
      <c r="H550" s="945" t="str">
        <f t="shared" si="17"/>
        <v/>
      </c>
      <c r="I550" s="522"/>
      <c r="J550" s="54"/>
      <c r="K550" s="441">
        <f>'Og s3a'!G552</f>
        <v>0</v>
      </c>
      <c r="L550" s="493">
        <f>'Og s3a'!D552</f>
        <v>0</v>
      </c>
      <c r="M550" s="863">
        <f>Import!K550</f>
        <v>0</v>
      </c>
      <c r="N550" s="864">
        <f>Import!L550</f>
        <v>0</v>
      </c>
      <c r="O550" s="61"/>
      <c r="P550" s="61"/>
      <c r="Q550" s="61"/>
      <c r="R550" s="61"/>
      <c r="S550" s="61"/>
      <c r="T550" s="61"/>
      <c r="U550" s="61"/>
      <c r="V550" s="61"/>
    </row>
    <row r="551" spans="2:22" ht="15" customHeight="1">
      <c r="B551" s="1250" t="str">
        <f t="shared" si="16"/>
        <v/>
      </c>
      <c r="C551" s="526">
        <f>'Og s3a'!C553</f>
        <v>0</v>
      </c>
      <c r="D551" s="527">
        <f>'Og s3a'!F553</f>
        <v>0</v>
      </c>
      <c r="E551" s="492"/>
      <c r="F551" s="933"/>
      <c r="G551" s="492"/>
      <c r="H551" s="945" t="str">
        <f t="shared" si="17"/>
        <v/>
      </c>
      <c r="I551" s="522"/>
      <c r="J551" s="54"/>
      <c r="K551" s="441">
        <f>'Og s3a'!G553</f>
        <v>0</v>
      </c>
      <c r="L551" s="493">
        <f>'Og s3a'!D553</f>
        <v>0</v>
      </c>
      <c r="M551" s="863">
        <f>Import!K551</f>
        <v>0</v>
      </c>
      <c r="N551" s="864">
        <f>Import!L551</f>
        <v>0</v>
      </c>
      <c r="O551" s="61"/>
      <c r="P551" s="61"/>
      <c r="Q551" s="61"/>
      <c r="R551" s="61"/>
      <c r="S551" s="61"/>
      <c r="T551" s="61"/>
      <c r="U551" s="61"/>
      <c r="V551" s="61"/>
    </row>
    <row r="552" spans="2:22" ht="15" customHeight="1">
      <c r="B552" s="1250" t="str">
        <f t="shared" si="16"/>
        <v/>
      </c>
      <c r="C552" s="526">
        <f>'Og s3a'!C554</f>
        <v>0</v>
      </c>
      <c r="D552" s="527">
        <f>'Og s3a'!F554</f>
        <v>0</v>
      </c>
      <c r="E552" s="492"/>
      <c r="F552" s="933"/>
      <c r="G552" s="492"/>
      <c r="H552" s="945" t="str">
        <f t="shared" si="17"/>
        <v/>
      </c>
      <c r="I552" s="522"/>
      <c r="J552" s="54"/>
      <c r="K552" s="441">
        <f>'Og s3a'!G554</f>
        <v>0</v>
      </c>
      <c r="L552" s="493">
        <f>'Og s3a'!D554</f>
        <v>0</v>
      </c>
      <c r="M552" s="863">
        <f>Import!K552</f>
        <v>0</v>
      </c>
      <c r="N552" s="864">
        <f>Import!L552</f>
        <v>0</v>
      </c>
      <c r="O552" s="61"/>
      <c r="P552" s="61"/>
      <c r="Q552" s="61"/>
      <c r="R552" s="61"/>
      <c r="S552" s="61"/>
      <c r="T552" s="61"/>
      <c r="U552" s="61"/>
      <c r="V552" s="61"/>
    </row>
    <row r="553" spans="2:22" ht="15" customHeight="1">
      <c r="B553" s="1250" t="str">
        <f t="shared" si="16"/>
        <v/>
      </c>
      <c r="C553" s="526">
        <f>'Og s3a'!C555</f>
        <v>0</v>
      </c>
      <c r="D553" s="527">
        <f>'Og s3a'!F555</f>
        <v>0</v>
      </c>
      <c r="E553" s="492"/>
      <c r="F553" s="933"/>
      <c r="G553" s="492"/>
      <c r="H553" s="945" t="str">
        <f t="shared" si="17"/>
        <v/>
      </c>
      <c r="I553" s="522"/>
      <c r="J553" s="54"/>
      <c r="K553" s="441">
        <f>'Og s3a'!G555</f>
        <v>0</v>
      </c>
      <c r="L553" s="493">
        <f>'Og s3a'!D555</f>
        <v>0</v>
      </c>
      <c r="M553" s="863">
        <f>Import!K553</f>
        <v>0</v>
      </c>
      <c r="N553" s="864">
        <f>Import!L553</f>
        <v>0</v>
      </c>
      <c r="O553" s="61"/>
      <c r="P553" s="61"/>
      <c r="Q553" s="61"/>
      <c r="R553" s="61"/>
      <c r="S553" s="61"/>
      <c r="T553" s="61"/>
      <c r="U553" s="61"/>
      <c r="V553" s="61"/>
    </row>
    <row r="554" spans="2:22" ht="15" customHeight="1">
      <c r="B554" s="1250" t="str">
        <f t="shared" si="16"/>
        <v/>
      </c>
      <c r="C554" s="526">
        <f>'Og s3a'!C556</f>
        <v>0</v>
      </c>
      <c r="D554" s="527">
        <f>'Og s3a'!F556</f>
        <v>0</v>
      </c>
      <c r="E554" s="492"/>
      <c r="F554" s="933"/>
      <c r="G554" s="492"/>
      <c r="H554" s="945" t="str">
        <f t="shared" si="17"/>
        <v/>
      </c>
      <c r="I554" s="522"/>
      <c r="J554" s="54"/>
      <c r="K554" s="441">
        <f>'Og s3a'!G556</f>
        <v>0</v>
      </c>
      <c r="L554" s="493">
        <f>'Og s3a'!D556</f>
        <v>0</v>
      </c>
      <c r="M554" s="863">
        <f>Import!K554</f>
        <v>0</v>
      </c>
      <c r="N554" s="864">
        <f>Import!L554</f>
        <v>0</v>
      </c>
      <c r="O554" s="61"/>
      <c r="P554" s="61"/>
      <c r="Q554" s="61"/>
      <c r="R554" s="61"/>
      <c r="S554" s="61"/>
      <c r="T554" s="61"/>
      <c r="U554" s="61"/>
      <c r="V554" s="61"/>
    </row>
    <row r="555" spans="2:22" ht="15" customHeight="1">
      <c r="B555" s="1250" t="str">
        <f t="shared" si="16"/>
        <v/>
      </c>
      <c r="C555" s="526">
        <f>'Og s3a'!C557</f>
        <v>0</v>
      </c>
      <c r="D555" s="527">
        <f>'Og s3a'!F557</f>
        <v>0</v>
      </c>
      <c r="E555" s="492"/>
      <c r="F555" s="933"/>
      <c r="G555" s="492"/>
      <c r="H555" s="945" t="str">
        <f t="shared" si="17"/>
        <v/>
      </c>
      <c r="I555" s="522"/>
      <c r="J555" s="54"/>
      <c r="K555" s="441">
        <f>'Og s3a'!G557</f>
        <v>0</v>
      </c>
      <c r="L555" s="493">
        <f>'Og s3a'!D557</f>
        <v>0</v>
      </c>
      <c r="M555" s="863">
        <f>Import!K555</f>
        <v>0</v>
      </c>
      <c r="N555" s="864">
        <f>Import!L555</f>
        <v>0</v>
      </c>
      <c r="O555" s="61"/>
      <c r="P555" s="61"/>
      <c r="Q555" s="61"/>
      <c r="R555" s="61"/>
      <c r="S555" s="61"/>
      <c r="T555" s="61"/>
      <c r="U555" s="61"/>
      <c r="V555" s="61"/>
    </row>
    <row r="556" spans="2:22" ht="15" customHeight="1">
      <c r="B556" s="1250" t="str">
        <f t="shared" si="16"/>
        <v/>
      </c>
      <c r="C556" s="526">
        <f>'Og s3a'!C558</f>
        <v>0</v>
      </c>
      <c r="D556" s="527">
        <f>'Og s3a'!F558</f>
        <v>0</v>
      </c>
      <c r="E556" s="492"/>
      <c r="F556" s="933"/>
      <c r="G556" s="492"/>
      <c r="H556" s="945" t="str">
        <f t="shared" si="17"/>
        <v/>
      </c>
      <c r="I556" s="522"/>
      <c r="J556" s="54"/>
      <c r="K556" s="441">
        <f>'Og s3a'!G558</f>
        <v>0</v>
      </c>
      <c r="L556" s="493">
        <f>'Og s3a'!D558</f>
        <v>0</v>
      </c>
      <c r="M556" s="863">
        <f>Import!K556</f>
        <v>0</v>
      </c>
      <c r="N556" s="864">
        <f>Import!L556</f>
        <v>0</v>
      </c>
      <c r="O556" s="61"/>
      <c r="P556" s="61"/>
      <c r="Q556" s="61"/>
      <c r="R556" s="61"/>
      <c r="S556" s="61"/>
      <c r="T556" s="61"/>
      <c r="U556" s="61"/>
      <c r="V556" s="61"/>
    </row>
    <row r="557" spans="2:22" ht="15" customHeight="1">
      <c r="B557" s="1250" t="str">
        <f t="shared" si="16"/>
        <v/>
      </c>
      <c r="C557" s="526">
        <f>'Og s3a'!C559</f>
        <v>0</v>
      </c>
      <c r="D557" s="527">
        <f>'Og s3a'!F559</f>
        <v>0</v>
      </c>
      <c r="E557" s="492"/>
      <c r="F557" s="933"/>
      <c r="G557" s="492"/>
      <c r="H557" s="945" t="str">
        <f t="shared" si="17"/>
        <v/>
      </c>
      <c r="I557" s="522"/>
      <c r="J557" s="54"/>
      <c r="K557" s="441">
        <f>'Og s3a'!G559</f>
        <v>0</v>
      </c>
      <c r="L557" s="493">
        <f>'Og s3a'!D559</f>
        <v>0</v>
      </c>
      <c r="M557" s="863">
        <f>Import!K557</f>
        <v>0</v>
      </c>
      <c r="N557" s="864">
        <f>Import!L557</f>
        <v>0</v>
      </c>
      <c r="O557" s="61"/>
      <c r="P557" s="61"/>
      <c r="Q557" s="61"/>
      <c r="R557" s="61"/>
      <c r="S557" s="61"/>
      <c r="T557" s="61"/>
      <c r="U557" s="61"/>
      <c r="V557" s="61"/>
    </row>
    <row r="558" spans="2:22" ht="15" customHeight="1">
      <c r="B558" s="1250" t="str">
        <f t="shared" si="16"/>
        <v/>
      </c>
      <c r="C558" s="526">
        <f>'Og s3a'!C560</f>
        <v>0</v>
      </c>
      <c r="D558" s="527">
        <f>'Og s3a'!F560</f>
        <v>0</v>
      </c>
      <c r="E558" s="492"/>
      <c r="F558" s="933"/>
      <c r="G558" s="492"/>
      <c r="H558" s="945" t="str">
        <f t="shared" si="17"/>
        <v/>
      </c>
      <c r="I558" s="522"/>
      <c r="J558" s="54"/>
      <c r="K558" s="441">
        <f>'Og s3a'!G560</f>
        <v>0</v>
      </c>
      <c r="L558" s="493">
        <f>'Og s3a'!D560</f>
        <v>0</v>
      </c>
      <c r="M558" s="863">
        <f>Import!K558</f>
        <v>0</v>
      </c>
      <c r="N558" s="864">
        <f>Import!L558</f>
        <v>0</v>
      </c>
      <c r="O558" s="61"/>
      <c r="P558" s="61"/>
      <c r="Q558" s="61"/>
      <c r="R558" s="61"/>
      <c r="S558" s="61"/>
      <c r="T558" s="61"/>
      <c r="U558" s="61"/>
      <c r="V558" s="61"/>
    </row>
    <row r="559" spans="2:22" ht="15" customHeight="1">
      <c r="B559" s="1250" t="str">
        <f t="shared" si="16"/>
        <v/>
      </c>
      <c r="C559" s="526">
        <f>'Og s3a'!C561</f>
        <v>0</v>
      </c>
      <c r="D559" s="527">
        <f>'Og s3a'!F561</f>
        <v>0</v>
      </c>
      <c r="E559" s="492"/>
      <c r="F559" s="933"/>
      <c r="G559" s="492"/>
      <c r="H559" s="945" t="str">
        <f t="shared" si="17"/>
        <v/>
      </c>
      <c r="I559" s="522"/>
      <c r="J559" s="54"/>
      <c r="K559" s="441">
        <f>'Og s3a'!G561</f>
        <v>0</v>
      </c>
      <c r="L559" s="493">
        <f>'Og s3a'!D561</f>
        <v>0</v>
      </c>
      <c r="M559" s="863">
        <f>Import!K559</f>
        <v>0</v>
      </c>
      <c r="N559" s="864">
        <f>Import!L559</f>
        <v>0</v>
      </c>
      <c r="O559" s="61"/>
      <c r="P559" s="61"/>
      <c r="Q559" s="61"/>
      <c r="R559" s="61"/>
      <c r="S559" s="61"/>
      <c r="T559" s="61"/>
      <c r="U559" s="61"/>
      <c r="V559" s="61"/>
    </row>
    <row r="560" spans="2:22" ht="15" customHeight="1">
      <c r="B560" s="1250" t="str">
        <f t="shared" si="16"/>
        <v/>
      </c>
      <c r="C560" s="526">
        <f>'Og s3a'!C562</f>
        <v>0</v>
      </c>
      <c r="D560" s="527">
        <f>'Og s3a'!F562</f>
        <v>0</v>
      </c>
      <c r="E560" s="492"/>
      <c r="F560" s="933"/>
      <c r="G560" s="492"/>
      <c r="H560" s="945" t="str">
        <f t="shared" si="17"/>
        <v/>
      </c>
      <c r="I560" s="522"/>
      <c r="J560" s="54"/>
      <c r="K560" s="441">
        <f>'Og s3a'!G562</f>
        <v>0</v>
      </c>
      <c r="L560" s="493">
        <f>'Og s3a'!D562</f>
        <v>0</v>
      </c>
      <c r="M560" s="863">
        <f>Import!K560</f>
        <v>0</v>
      </c>
      <c r="N560" s="864">
        <f>Import!L560</f>
        <v>0</v>
      </c>
      <c r="O560" s="61"/>
      <c r="P560" s="61"/>
      <c r="Q560" s="61"/>
      <c r="R560" s="61"/>
      <c r="S560" s="61"/>
      <c r="T560" s="61"/>
      <c r="U560" s="61"/>
      <c r="V560" s="61"/>
    </row>
    <row r="561" spans="2:22" ht="15" customHeight="1">
      <c r="B561" s="1250" t="str">
        <f t="shared" si="16"/>
        <v/>
      </c>
      <c r="C561" s="526">
        <f>'Og s3a'!C563</f>
        <v>0</v>
      </c>
      <c r="D561" s="527">
        <f>'Og s3a'!F563</f>
        <v>0</v>
      </c>
      <c r="E561" s="492"/>
      <c r="F561" s="933"/>
      <c r="G561" s="492"/>
      <c r="H561" s="945" t="str">
        <f t="shared" si="17"/>
        <v/>
      </c>
      <c r="I561" s="522"/>
      <c r="J561" s="54"/>
      <c r="K561" s="441">
        <f>'Og s3a'!G563</f>
        <v>0</v>
      </c>
      <c r="L561" s="493">
        <f>'Og s3a'!D563</f>
        <v>0</v>
      </c>
      <c r="M561" s="863">
        <f>Import!K561</f>
        <v>0</v>
      </c>
      <c r="N561" s="864">
        <f>Import!L561</f>
        <v>0</v>
      </c>
      <c r="O561" s="61"/>
      <c r="P561" s="61"/>
      <c r="Q561" s="61"/>
      <c r="R561" s="61"/>
      <c r="S561" s="61"/>
      <c r="T561" s="61"/>
      <c r="U561" s="61"/>
      <c r="V561" s="61"/>
    </row>
    <row r="562" spans="2:22" ht="15" customHeight="1">
      <c r="B562" s="1250" t="str">
        <f t="shared" si="16"/>
        <v/>
      </c>
      <c r="C562" s="526">
        <f>'Og s3a'!C564</f>
        <v>0</v>
      </c>
      <c r="D562" s="527">
        <f>'Og s3a'!F564</f>
        <v>0</v>
      </c>
      <c r="E562" s="492"/>
      <c r="F562" s="933"/>
      <c r="G562" s="492"/>
      <c r="H562" s="945" t="str">
        <f t="shared" si="17"/>
        <v/>
      </c>
      <c r="I562" s="522"/>
      <c r="J562" s="54"/>
      <c r="K562" s="441">
        <f>'Og s3a'!G564</f>
        <v>0</v>
      </c>
      <c r="L562" s="493">
        <f>'Og s3a'!D564</f>
        <v>0</v>
      </c>
      <c r="M562" s="863">
        <f>Import!K562</f>
        <v>0</v>
      </c>
      <c r="N562" s="864">
        <f>Import!L562</f>
        <v>0</v>
      </c>
      <c r="O562" s="61"/>
      <c r="P562" s="61"/>
      <c r="Q562" s="61"/>
      <c r="R562" s="61"/>
      <c r="S562" s="61"/>
      <c r="T562" s="61"/>
      <c r="U562" s="61"/>
      <c r="V562" s="61"/>
    </row>
    <row r="563" spans="2:22" ht="15" customHeight="1">
      <c r="B563" s="1250" t="str">
        <f t="shared" si="16"/>
        <v/>
      </c>
      <c r="C563" s="526">
        <f>'Og s3a'!C565</f>
        <v>0</v>
      </c>
      <c r="D563" s="527">
        <f>'Og s3a'!F565</f>
        <v>0</v>
      </c>
      <c r="E563" s="492"/>
      <c r="F563" s="933"/>
      <c r="G563" s="492"/>
      <c r="H563" s="945" t="str">
        <f t="shared" si="17"/>
        <v/>
      </c>
      <c r="I563" s="522"/>
      <c r="J563" s="54"/>
      <c r="K563" s="441">
        <f>'Og s3a'!G565</f>
        <v>0</v>
      </c>
      <c r="L563" s="493">
        <f>'Og s3a'!D565</f>
        <v>0</v>
      </c>
      <c r="M563" s="863">
        <f>Import!K563</f>
        <v>0</v>
      </c>
      <c r="N563" s="864">
        <f>Import!L563</f>
        <v>0</v>
      </c>
      <c r="O563" s="61"/>
      <c r="P563" s="61"/>
      <c r="Q563" s="61"/>
      <c r="R563" s="61"/>
      <c r="S563" s="61"/>
      <c r="T563" s="61"/>
      <c r="U563" s="61"/>
      <c r="V563" s="61"/>
    </row>
    <row r="564" spans="2:22" ht="15" customHeight="1">
      <c r="B564" s="1250" t="str">
        <f t="shared" si="16"/>
        <v/>
      </c>
      <c r="C564" s="526">
        <f>'Og s3a'!C566</f>
        <v>0</v>
      </c>
      <c r="D564" s="527">
        <f>'Og s3a'!F566</f>
        <v>0</v>
      </c>
      <c r="E564" s="492"/>
      <c r="F564" s="933"/>
      <c r="G564" s="492"/>
      <c r="H564" s="945" t="str">
        <f t="shared" si="17"/>
        <v/>
      </c>
      <c r="I564" s="522"/>
      <c r="J564" s="54"/>
      <c r="K564" s="441">
        <f>'Og s3a'!G566</f>
        <v>0</v>
      </c>
      <c r="L564" s="493">
        <f>'Og s3a'!D566</f>
        <v>0</v>
      </c>
      <c r="M564" s="863">
        <f>Import!K564</f>
        <v>0</v>
      </c>
      <c r="N564" s="864">
        <f>Import!L564</f>
        <v>0</v>
      </c>
      <c r="O564" s="61"/>
      <c r="P564" s="61"/>
      <c r="Q564" s="61"/>
      <c r="R564" s="61"/>
      <c r="S564" s="61"/>
      <c r="T564" s="61"/>
      <c r="U564" s="61"/>
      <c r="V564" s="61"/>
    </row>
    <row r="565" spans="2:22" ht="15" customHeight="1">
      <c r="B565" s="1250" t="str">
        <f t="shared" si="16"/>
        <v/>
      </c>
      <c r="C565" s="526">
        <f>'Og s3a'!C567</f>
        <v>0</v>
      </c>
      <c r="D565" s="527">
        <f>'Og s3a'!F567</f>
        <v>0</v>
      </c>
      <c r="E565" s="492"/>
      <c r="F565" s="933"/>
      <c r="G565" s="492"/>
      <c r="H565" s="945" t="str">
        <f t="shared" si="17"/>
        <v/>
      </c>
      <c r="I565" s="522"/>
      <c r="J565" s="54"/>
      <c r="K565" s="441">
        <f>'Og s3a'!G567</f>
        <v>0</v>
      </c>
      <c r="L565" s="493">
        <f>'Og s3a'!D567</f>
        <v>0</v>
      </c>
      <c r="M565" s="863">
        <f>Import!K565</f>
        <v>0</v>
      </c>
      <c r="N565" s="864">
        <f>Import!L565</f>
        <v>0</v>
      </c>
      <c r="O565" s="61"/>
      <c r="P565" s="61"/>
      <c r="Q565" s="61"/>
      <c r="R565" s="61"/>
      <c r="S565" s="61"/>
      <c r="T565" s="61"/>
      <c r="U565" s="61"/>
      <c r="V565" s="61"/>
    </row>
    <row r="566" spans="2:22" ht="15" customHeight="1">
      <c r="B566" s="1250" t="str">
        <f t="shared" si="16"/>
        <v/>
      </c>
      <c r="C566" s="526">
        <f>'Og s3a'!C568</f>
        <v>0</v>
      </c>
      <c r="D566" s="527">
        <f>'Og s3a'!F568</f>
        <v>0</v>
      </c>
      <c r="E566" s="492"/>
      <c r="F566" s="933"/>
      <c r="G566" s="492"/>
      <c r="H566" s="945" t="str">
        <f t="shared" si="17"/>
        <v/>
      </c>
      <c r="I566" s="522"/>
      <c r="J566" s="54"/>
      <c r="K566" s="441">
        <f>'Og s3a'!G568</f>
        <v>0</v>
      </c>
      <c r="L566" s="493">
        <f>'Og s3a'!D568</f>
        <v>0</v>
      </c>
      <c r="M566" s="863">
        <f>Import!K566</f>
        <v>0</v>
      </c>
      <c r="N566" s="864">
        <f>Import!L566</f>
        <v>0</v>
      </c>
      <c r="O566" s="61"/>
      <c r="P566" s="61"/>
      <c r="Q566" s="61"/>
      <c r="R566" s="61"/>
      <c r="S566" s="61"/>
      <c r="T566" s="61"/>
      <c r="U566" s="61"/>
      <c r="V566" s="61"/>
    </row>
    <row r="567" spans="2:22" ht="15" customHeight="1">
      <c r="B567" s="1250" t="str">
        <f t="shared" si="16"/>
        <v/>
      </c>
      <c r="C567" s="526">
        <f>'Og s3a'!C569</f>
        <v>0</v>
      </c>
      <c r="D567" s="527">
        <f>'Og s3a'!F569</f>
        <v>0</v>
      </c>
      <c r="E567" s="492"/>
      <c r="F567" s="933"/>
      <c r="G567" s="492"/>
      <c r="H567" s="945" t="str">
        <f t="shared" si="17"/>
        <v/>
      </c>
      <c r="I567" s="522"/>
      <c r="J567" s="54"/>
      <c r="K567" s="441">
        <f>'Og s3a'!G569</f>
        <v>0</v>
      </c>
      <c r="L567" s="493">
        <f>'Og s3a'!D569</f>
        <v>0</v>
      </c>
      <c r="M567" s="863">
        <f>Import!K567</f>
        <v>0</v>
      </c>
      <c r="N567" s="864">
        <f>Import!L567</f>
        <v>0</v>
      </c>
      <c r="O567" s="61"/>
      <c r="P567" s="61"/>
      <c r="Q567" s="61"/>
      <c r="R567" s="61"/>
      <c r="S567" s="61"/>
      <c r="T567" s="61"/>
      <c r="U567" s="61"/>
      <c r="V567" s="61"/>
    </row>
    <row r="568" spans="2:22" ht="15" customHeight="1">
      <c r="B568" s="1250" t="str">
        <f t="shared" si="16"/>
        <v/>
      </c>
      <c r="C568" s="526">
        <f>'Og s3a'!C570</f>
        <v>0</v>
      </c>
      <c r="D568" s="527">
        <f>'Og s3a'!F570</f>
        <v>0</v>
      </c>
      <c r="E568" s="492"/>
      <c r="F568" s="933"/>
      <c r="G568" s="492"/>
      <c r="H568" s="945" t="str">
        <f t="shared" si="17"/>
        <v/>
      </c>
      <c r="I568" s="522"/>
      <c r="J568" s="54"/>
      <c r="K568" s="441">
        <f>'Og s3a'!G570</f>
        <v>0</v>
      </c>
      <c r="L568" s="493">
        <f>'Og s3a'!D570</f>
        <v>0</v>
      </c>
      <c r="M568" s="863">
        <f>Import!K568</f>
        <v>0</v>
      </c>
      <c r="N568" s="864">
        <f>Import!L568</f>
        <v>0</v>
      </c>
      <c r="O568" s="61"/>
      <c r="P568" s="61"/>
      <c r="Q568" s="61"/>
      <c r="R568" s="61"/>
      <c r="S568" s="61"/>
      <c r="T568" s="61"/>
      <c r="U568" s="61"/>
      <c r="V568" s="61"/>
    </row>
    <row r="569" spans="2:22" ht="15" customHeight="1">
      <c r="B569" s="1250" t="str">
        <f t="shared" si="16"/>
        <v/>
      </c>
      <c r="C569" s="526">
        <f>'Og s3a'!C571</f>
        <v>0</v>
      </c>
      <c r="D569" s="527">
        <f>'Og s3a'!F571</f>
        <v>0</v>
      </c>
      <c r="E569" s="492"/>
      <c r="F569" s="933"/>
      <c r="G569" s="492"/>
      <c r="H569" s="945" t="str">
        <f t="shared" si="17"/>
        <v/>
      </c>
      <c r="I569" s="522"/>
      <c r="J569" s="54"/>
      <c r="K569" s="441">
        <f>'Og s3a'!G571</f>
        <v>0</v>
      </c>
      <c r="L569" s="493">
        <f>'Og s3a'!D571</f>
        <v>0</v>
      </c>
      <c r="M569" s="863">
        <f>Import!K569</f>
        <v>0</v>
      </c>
      <c r="N569" s="864">
        <f>Import!L569</f>
        <v>0</v>
      </c>
      <c r="O569" s="61"/>
      <c r="P569" s="61"/>
      <c r="Q569" s="61"/>
      <c r="R569" s="61"/>
      <c r="S569" s="61"/>
      <c r="T569" s="61"/>
      <c r="U569" s="61"/>
      <c r="V569" s="61"/>
    </row>
    <row r="570" spans="2:22" ht="15" customHeight="1">
      <c r="B570" s="1250" t="str">
        <f t="shared" si="16"/>
        <v/>
      </c>
      <c r="C570" s="526">
        <f>'Og s3a'!C572</f>
        <v>0</v>
      </c>
      <c r="D570" s="527">
        <f>'Og s3a'!F572</f>
        <v>0</v>
      </c>
      <c r="E570" s="492"/>
      <c r="F570" s="933"/>
      <c r="G570" s="492"/>
      <c r="H570" s="945" t="str">
        <f t="shared" si="17"/>
        <v/>
      </c>
      <c r="I570" s="522"/>
      <c r="J570" s="54"/>
      <c r="K570" s="441">
        <f>'Og s3a'!G572</f>
        <v>0</v>
      </c>
      <c r="L570" s="493">
        <f>'Og s3a'!D572</f>
        <v>0</v>
      </c>
      <c r="M570" s="863">
        <f>Import!K570</f>
        <v>0</v>
      </c>
      <c r="N570" s="864">
        <f>Import!L570</f>
        <v>0</v>
      </c>
      <c r="O570" s="61"/>
      <c r="P570" s="61"/>
      <c r="Q570" s="61"/>
      <c r="R570" s="61"/>
      <c r="S570" s="61"/>
      <c r="T570" s="61"/>
      <c r="U570" s="61"/>
      <c r="V570" s="61"/>
    </row>
    <row r="571" spans="2:22" ht="15" customHeight="1">
      <c r="B571" s="1250" t="str">
        <f t="shared" si="16"/>
        <v/>
      </c>
      <c r="C571" s="526">
        <f>'Og s3a'!C573</f>
        <v>0</v>
      </c>
      <c r="D571" s="527">
        <f>'Og s3a'!F573</f>
        <v>0</v>
      </c>
      <c r="E571" s="492"/>
      <c r="F571" s="933"/>
      <c r="G571" s="492"/>
      <c r="H571" s="945" t="str">
        <f t="shared" si="17"/>
        <v/>
      </c>
      <c r="I571" s="522"/>
      <c r="J571" s="54"/>
      <c r="K571" s="441">
        <f>'Og s3a'!G573</f>
        <v>0</v>
      </c>
      <c r="L571" s="493">
        <f>'Og s3a'!D573</f>
        <v>0</v>
      </c>
      <c r="M571" s="863">
        <f>Import!K571</f>
        <v>0</v>
      </c>
      <c r="N571" s="864">
        <f>Import!L571</f>
        <v>0</v>
      </c>
      <c r="O571" s="61"/>
      <c r="P571" s="61"/>
      <c r="Q571" s="61"/>
      <c r="R571" s="61"/>
      <c r="S571" s="61"/>
      <c r="T571" s="61"/>
      <c r="U571" s="61"/>
      <c r="V571" s="61"/>
    </row>
    <row r="572" spans="2:22" ht="15" customHeight="1">
      <c r="B572" s="1250" t="str">
        <f t="shared" si="16"/>
        <v/>
      </c>
      <c r="C572" s="526">
        <f>'Og s3a'!C574</f>
        <v>0</v>
      </c>
      <c r="D572" s="527">
        <f>'Og s3a'!F574</f>
        <v>0</v>
      </c>
      <c r="E572" s="492"/>
      <c r="F572" s="933"/>
      <c r="G572" s="492"/>
      <c r="H572" s="945" t="str">
        <f t="shared" si="17"/>
        <v/>
      </c>
      <c r="I572" s="522"/>
      <c r="J572" s="54"/>
      <c r="K572" s="441">
        <f>'Og s3a'!G574</f>
        <v>0</v>
      </c>
      <c r="L572" s="493">
        <f>'Og s3a'!D574</f>
        <v>0</v>
      </c>
      <c r="M572" s="863">
        <f>Import!K572</f>
        <v>0</v>
      </c>
      <c r="N572" s="864">
        <f>Import!L572</f>
        <v>0</v>
      </c>
      <c r="O572" s="61"/>
      <c r="P572" s="61"/>
      <c r="Q572" s="61"/>
      <c r="R572" s="61"/>
      <c r="S572" s="61"/>
      <c r="T572" s="61"/>
      <c r="U572" s="61"/>
      <c r="V572" s="61"/>
    </row>
    <row r="573" spans="2:22" ht="15" customHeight="1">
      <c r="B573" s="1250" t="str">
        <f t="shared" si="16"/>
        <v/>
      </c>
      <c r="C573" s="526">
        <f>'Og s3a'!C575</f>
        <v>0</v>
      </c>
      <c r="D573" s="527">
        <f>'Og s3a'!F575</f>
        <v>0</v>
      </c>
      <c r="E573" s="492"/>
      <c r="F573" s="933"/>
      <c r="G573" s="492"/>
      <c r="H573" s="945" t="str">
        <f t="shared" si="17"/>
        <v/>
      </c>
      <c r="I573" s="522"/>
      <c r="J573" s="54"/>
      <c r="K573" s="441">
        <f>'Og s3a'!G575</f>
        <v>0</v>
      </c>
      <c r="L573" s="493">
        <f>'Og s3a'!D575</f>
        <v>0</v>
      </c>
      <c r="M573" s="863">
        <f>Import!K573</f>
        <v>0</v>
      </c>
      <c r="N573" s="864">
        <f>Import!L573</f>
        <v>0</v>
      </c>
      <c r="O573" s="61"/>
      <c r="P573" s="61"/>
      <c r="Q573" s="61"/>
      <c r="R573" s="61"/>
      <c r="S573" s="61"/>
      <c r="T573" s="61"/>
      <c r="U573" s="61"/>
      <c r="V573" s="61"/>
    </row>
    <row r="574" spans="2:22" ht="15" customHeight="1">
      <c r="B574" s="1250" t="str">
        <f t="shared" si="16"/>
        <v/>
      </c>
      <c r="C574" s="526">
        <f>'Og s3a'!C576</f>
        <v>0</v>
      </c>
      <c r="D574" s="527">
        <f>'Og s3a'!F576</f>
        <v>0</v>
      </c>
      <c r="E574" s="492"/>
      <c r="F574" s="933"/>
      <c r="G574" s="492"/>
      <c r="H574" s="945" t="str">
        <f t="shared" si="17"/>
        <v/>
      </c>
      <c r="I574" s="522"/>
      <c r="J574" s="54"/>
      <c r="K574" s="441">
        <f>'Og s3a'!G576</f>
        <v>0</v>
      </c>
      <c r="L574" s="493">
        <f>'Og s3a'!D576</f>
        <v>0</v>
      </c>
      <c r="M574" s="863">
        <f>Import!K574</f>
        <v>0</v>
      </c>
      <c r="N574" s="864">
        <f>Import!L574</f>
        <v>0</v>
      </c>
      <c r="O574" s="61"/>
      <c r="P574" s="61"/>
      <c r="Q574" s="61"/>
      <c r="R574" s="61"/>
      <c r="S574" s="61"/>
      <c r="T574" s="61"/>
      <c r="U574" s="61"/>
      <c r="V574" s="61"/>
    </row>
    <row r="575" spans="2:22" ht="15" customHeight="1">
      <c r="B575" s="1250" t="str">
        <f t="shared" si="16"/>
        <v/>
      </c>
      <c r="C575" s="526">
        <f>'Og s3a'!C577</f>
        <v>0</v>
      </c>
      <c r="D575" s="527">
        <f>'Og s3a'!F577</f>
        <v>0</v>
      </c>
      <c r="E575" s="492"/>
      <c r="F575" s="933"/>
      <c r="G575" s="492"/>
      <c r="H575" s="945" t="str">
        <f t="shared" si="17"/>
        <v/>
      </c>
      <c r="I575" s="522"/>
      <c r="J575" s="54"/>
      <c r="K575" s="441">
        <f>'Og s3a'!G577</f>
        <v>0</v>
      </c>
      <c r="L575" s="493">
        <f>'Og s3a'!D577</f>
        <v>0</v>
      </c>
      <c r="M575" s="863">
        <f>Import!K575</f>
        <v>0</v>
      </c>
      <c r="N575" s="864">
        <f>Import!L575</f>
        <v>0</v>
      </c>
      <c r="O575" s="61"/>
      <c r="P575" s="61"/>
      <c r="Q575" s="61"/>
      <c r="R575" s="61"/>
      <c r="S575" s="61"/>
      <c r="T575" s="61"/>
      <c r="U575" s="61"/>
      <c r="V575" s="61"/>
    </row>
    <row r="576" spans="2:22" ht="15" customHeight="1">
      <c r="B576" s="1250" t="str">
        <f t="shared" si="16"/>
        <v/>
      </c>
      <c r="C576" s="526">
        <f>'Og s3a'!C578</f>
        <v>0</v>
      </c>
      <c r="D576" s="527">
        <f>'Og s3a'!F578</f>
        <v>0</v>
      </c>
      <c r="E576" s="492"/>
      <c r="F576" s="933"/>
      <c r="G576" s="492"/>
      <c r="H576" s="945" t="str">
        <f t="shared" si="17"/>
        <v/>
      </c>
      <c r="I576" s="522"/>
      <c r="J576" s="54"/>
      <c r="K576" s="441">
        <f>'Og s3a'!G578</f>
        <v>0</v>
      </c>
      <c r="L576" s="493">
        <f>'Og s3a'!D578</f>
        <v>0</v>
      </c>
      <c r="M576" s="863">
        <f>Import!K576</f>
        <v>0</v>
      </c>
      <c r="N576" s="864">
        <f>Import!L576</f>
        <v>0</v>
      </c>
      <c r="O576" s="61"/>
      <c r="P576" s="61"/>
      <c r="Q576" s="61"/>
      <c r="R576" s="61"/>
      <c r="S576" s="61"/>
      <c r="T576" s="61"/>
      <c r="U576" s="61"/>
      <c r="V576" s="61"/>
    </row>
    <row r="577" spans="2:22" ht="15" customHeight="1">
      <c r="B577" s="1250" t="str">
        <f t="shared" si="16"/>
        <v/>
      </c>
      <c r="C577" s="526">
        <f>'Og s3a'!C579</f>
        <v>0</v>
      </c>
      <c r="D577" s="527">
        <f>'Og s3a'!F579</f>
        <v>0</v>
      </c>
      <c r="E577" s="492"/>
      <c r="F577" s="933"/>
      <c r="G577" s="492"/>
      <c r="H577" s="945" t="str">
        <f t="shared" si="17"/>
        <v/>
      </c>
      <c r="I577" s="522"/>
      <c r="J577" s="54"/>
      <c r="K577" s="441">
        <f>'Og s3a'!G579</f>
        <v>0</v>
      </c>
      <c r="L577" s="493">
        <f>'Og s3a'!D579</f>
        <v>0</v>
      </c>
      <c r="M577" s="863">
        <f>Import!K577</f>
        <v>0</v>
      </c>
      <c r="N577" s="864">
        <f>Import!L577</f>
        <v>0</v>
      </c>
      <c r="O577" s="61"/>
      <c r="P577" s="61"/>
      <c r="Q577" s="61"/>
      <c r="R577" s="61"/>
      <c r="S577" s="61"/>
      <c r="T577" s="61"/>
      <c r="U577" s="61"/>
      <c r="V577" s="61"/>
    </row>
    <row r="578" spans="2:22" ht="15" customHeight="1">
      <c r="B578" s="1250" t="str">
        <f t="shared" si="16"/>
        <v/>
      </c>
      <c r="C578" s="526">
        <f>'Og s3a'!C580</f>
        <v>0</v>
      </c>
      <c r="D578" s="527">
        <f>'Og s3a'!F580</f>
        <v>0</v>
      </c>
      <c r="E578" s="492"/>
      <c r="F578" s="933"/>
      <c r="G578" s="492"/>
      <c r="H578" s="945" t="str">
        <f t="shared" si="17"/>
        <v/>
      </c>
      <c r="I578" s="522"/>
      <c r="J578" s="54"/>
      <c r="K578" s="441">
        <f>'Og s3a'!G580</f>
        <v>0</v>
      </c>
      <c r="L578" s="493">
        <f>'Og s3a'!D580</f>
        <v>0</v>
      </c>
      <c r="M578" s="863">
        <f>Import!K578</f>
        <v>0</v>
      </c>
      <c r="N578" s="864">
        <f>Import!L578</f>
        <v>0</v>
      </c>
      <c r="O578" s="61"/>
      <c r="P578" s="61"/>
      <c r="Q578" s="61"/>
      <c r="R578" s="61"/>
      <c r="S578" s="61"/>
      <c r="T578" s="61"/>
      <c r="U578" s="61"/>
      <c r="V578" s="61"/>
    </row>
    <row r="579" spans="2:22" ht="15" customHeight="1">
      <c r="B579" s="1250" t="str">
        <f t="shared" si="16"/>
        <v/>
      </c>
      <c r="C579" s="526">
        <f>'Og s3a'!C581</f>
        <v>0</v>
      </c>
      <c r="D579" s="527">
        <f>'Og s3a'!F581</f>
        <v>0</v>
      </c>
      <c r="E579" s="492"/>
      <c r="F579" s="933"/>
      <c r="G579" s="492"/>
      <c r="H579" s="945" t="str">
        <f t="shared" si="17"/>
        <v/>
      </c>
      <c r="I579" s="522"/>
      <c r="J579" s="54"/>
      <c r="K579" s="441">
        <f>'Og s3a'!G581</f>
        <v>0</v>
      </c>
      <c r="L579" s="493">
        <f>'Og s3a'!D581</f>
        <v>0</v>
      </c>
      <c r="M579" s="863">
        <f>Import!K579</f>
        <v>0</v>
      </c>
      <c r="N579" s="864">
        <f>Import!L579</f>
        <v>0</v>
      </c>
      <c r="O579" s="61"/>
      <c r="P579" s="61"/>
      <c r="Q579" s="61"/>
      <c r="R579" s="61"/>
      <c r="S579" s="61"/>
      <c r="T579" s="61"/>
      <c r="U579" s="61"/>
      <c r="V579" s="61"/>
    </row>
    <row r="580" spans="2:22" ht="15" customHeight="1">
      <c r="B580" s="1250" t="str">
        <f t="shared" si="16"/>
        <v/>
      </c>
      <c r="C580" s="526">
        <f>'Og s3a'!C582</f>
        <v>0</v>
      </c>
      <c r="D580" s="527">
        <f>'Og s3a'!F582</f>
        <v>0</v>
      </c>
      <c r="E580" s="492"/>
      <c r="F580" s="933"/>
      <c r="G580" s="492"/>
      <c r="H580" s="945" t="str">
        <f t="shared" si="17"/>
        <v/>
      </c>
      <c r="I580" s="522"/>
      <c r="J580" s="54"/>
      <c r="K580" s="441">
        <f>'Og s3a'!G582</f>
        <v>0</v>
      </c>
      <c r="L580" s="493">
        <f>'Og s3a'!D582</f>
        <v>0</v>
      </c>
      <c r="M580" s="863">
        <f>Import!K580</f>
        <v>0</v>
      </c>
      <c r="N580" s="864">
        <f>Import!L580</f>
        <v>0</v>
      </c>
      <c r="O580" s="61"/>
      <c r="P580" s="61"/>
      <c r="Q580" s="61"/>
      <c r="R580" s="61"/>
      <c r="S580" s="61"/>
      <c r="T580" s="61"/>
      <c r="U580" s="61"/>
      <c r="V580" s="61"/>
    </row>
    <row r="581" spans="2:22" ht="15" customHeight="1">
      <c r="B581" s="1250" t="str">
        <f t="shared" si="16"/>
        <v/>
      </c>
      <c r="C581" s="526">
        <f>'Og s3a'!C583</f>
        <v>0</v>
      </c>
      <c r="D581" s="527">
        <f>'Og s3a'!F583</f>
        <v>0</v>
      </c>
      <c r="E581" s="492"/>
      <c r="F581" s="933"/>
      <c r="G581" s="492"/>
      <c r="H581" s="945" t="str">
        <f t="shared" si="17"/>
        <v/>
      </c>
      <c r="I581" s="522"/>
      <c r="J581" s="54"/>
      <c r="K581" s="441">
        <f>'Og s3a'!G583</f>
        <v>0</v>
      </c>
      <c r="L581" s="493">
        <f>'Og s3a'!D583</f>
        <v>0</v>
      </c>
      <c r="M581" s="863">
        <f>Import!K581</f>
        <v>0</v>
      </c>
      <c r="N581" s="864">
        <f>Import!L581</f>
        <v>0</v>
      </c>
      <c r="O581" s="61"/>
      <c r="P581" s="61"/>
      <c r="Q581" s="61"/>
      <c r="R581" s="61"/>
      <c r="S581" s="61"/>
      <c r="T581" s="61"/>
      <c r="U581" s="61"/>
      <c r="V581" s="61"/>
    </row>
    <row r="582" spans="2:22" ht="15" customHeight="1">
      <c r="B582" s="1250" t="str">
        <f t="shared" si="16"/>
        <v/>
      </c>
      <c r="C582" s="526">
        <f>'Og s3a'!C584</f>
        <v>0</v>
      </c>
      <c r="D582" s="527">
        <f>'Og s3a'!F584</f>
        <v>0</v>
      </c>
      <c r="E582" s="492"/>
      <c r="F582" s="933"/>
      <c r="G582" s="492"/>
      <c r="H582" s="945" t="str">
        <f t="shared" si="17"/>
        <v/>
      </c>
      <c r="I582" s="522"/>
      <c r="J582" s="54"/>
      <c r="K582" s="441">
        <f>'Og s3a'!G584</f>
        <v>0</v>
      </c>
      <c r="L582" s="493">
        <f>'Og s3a'!D584</f>
        <v>0</v>
      </c>
      <c r="M582" s="863">
        <f>Import!K582</f>
        <v>0</v>
      </c>
      <c r="N582" s="864">
        <f>Import!L582</f>
        <v>0</v>
      </c>
      <c r="O582" s="61"/>
      <c r="P582" s="61"/>
      <c r="Q582" s="61"/>
      <c r="R582" s="61"/>
      <c r="S582" s="61"/>
      <c r="T582" s="61"/>
      <c r="U582" s="61"/>
      <c r="V582" s="61"/>
    </row>
    <row r="583" spans="2:22" ht="15" customHeight="1">
      <c r="B583" s="1250" t="str">
        <f t="shared" si="16"/>
        <v/>
      </c>
      <c r="C583" s="526">
        <f>'Og s3a'!C585</f>
        <v>0</v>
      </c>
      <c r="D583" s="527">
        <f>'Og s3a'!F585</f>
        <v>0</v>
      </c>
      <c r="E583" s="492"/>
      <c r="F583" s="933"/>
      <c r="G583" s="492"/>
      <c r="H583" s="945" t="str">
        <f t="shared" si="17"/>
        <v/>
      </c>
      <c r="I583" s="522"/>
      <c r="J583" s="54"/>
      <c r="K583" s="441">
        <f>'Og s3a'!G585</f>
        <v>0</v>
      </c>
      <c r="L583" s="493">
        <f>'Og s3a'!D585</f>
        <v>0</v>
      </c>
      <c r="M583" s="863">
        <f>Import!K583</f>
        <v>0</v>
      </c>
      <c r="N583" s="864">
        <f>Import!L583</f>
        <v>0</v>
      </c>
      <c r="O583" s="61"/>
      <c r="P583" s="61"/>
      <c r="Q583" s="61"/>
      <c r="R583" s="61"/>
      <c r="S583" s="61"/>
      <c r="T583" s="61"/>
      <c r="U583" s="61"/>
      <c r="V583" s="61"/>
    </row>
    <row r="584" spans="2:22" ht="15" customHeight="1">
      <c r="B584" s="1250" t="str">
        <f t="shared" si="16"/>
        <v/>
      </c>
      <c r="C584" s="526">
        <f>'Og s3a'!C586</f>
        <v>0</v>
      </c>
      <c r="D584" s="527">
        <f>'Og s3a'!F586</f>
        <v>0</v>
      </c>
      <c r="E584" s="492"/>
      <c r="F584" s="933"/>
      <c r="G584" s="492"/>
      <c r="H584" s="945" t="str">
        <f t="shared" si="17"/>
        <v/>
      </c>
      <c r="I584" s="522"/>
      <c r="J584" s="54"/>
      <c r="K584" s="441">
        <f>'Og s3a'!G586</f>
        <v>0</v>
      </c>
      <c r="L584" s="493">
        <f>'Og s3a'!D586</f>
        <v>0</v>
      </c>
      <c r="M584" s="863">
        <f>Import!K584</f>
        <v>0</v>
      </c>
      <c r="N584" s="864">
        <f>Import!L584</f>
        <v>0</v>
      </c>
      <c r="O584" s="61"/>
      <c r="P584" s="61"/>
      <c r="Q584" s="61"/>
      <c r="R584" s="61"/>
      <c r="S584" s="61"/>
      <c r="T584" s="61"/>
      <c r="U584" s="61"/>
      <c r="V584" s="61"/>
    </row>
    <row r="585" spans="2:22" ht="15" customHeight="1">
      <c r="B585" s="1250" t="str">
        <f t="shared" ref="B585:B648" si="18">IF(D585&gt;0,"Wypełnione","")</f>
        <v/>
      </c>
      <c r="C585" s="526">
        <f>'Og s3a'!C587</f>
        <v>0</v>
      </c>
      <c r="D585" s="527">
        <f>'Og s3a'!F587</f>
        <v>0</v>
      </c>
      <c r="E585" s="492"/>
      <c r="F585" s="933"/>
      <c r="G585" s="492"/>
      <c r="H585" s="945" t="str">
        <f t="shared" ref="H585:H648" si="19">IF(AND(M585=0,N585=0),"",IF(AND(M585&gt;0,N585=0),M585,IF(AND(M585=0,N585&gt;0),N585,IF(AND(M585&gt;0,N585&gt;0),"Pak. 4 i 5 jednocześnie?"))))</f>
        <v/>
      </c>
      <c r="I585" s="522"/>
      <c r="J585" s="54"/>
      <c r="K585" s="441">
        <f>'Og s3a'!G587</f>
        <v>0</v>
      </c>
      <c r="L585" s="493">
        <f>'Og s3a'!D587</f>
        <v>0</v>
      </c>
      <c r="M585" s="863">
        <f>Import!K585</f>
        <v>0</v>
      </c>
      <c r="N585" s="864">
        <f>Import!L585</f>
        <v>0</v>
      </c>
      <c r="O585" s="61"/>
      <c r="P585" s="61"/>
      <c r="Q585" s="61"/>
      <c r="R585" s="61"/>
      <c r="S585" s="61"/>
      <c r="T585" s="61"/>
      <c r="U585" s="61"/>
      <c r="V585" s="61"/>
    </row>
    <row r="586" spans="2:22" ht="15" customHeight="1">
      <c r="B586" s="1250" t="str">
        <f t="shared" si="18"/>
        <v/>
      </c>
      <c r="C586" s="526">
        <f>'Og s3a'!C588</f>
        <v>0</v>
      </c>
      <c r="D586" s="527">
        <f>'Og s3a'!F588</f>
        <v>0</v>
      </c>
      <c r="E586" s="492"/>
      <c r="F586" s="933"/>
      <c r="G586" s="492"/>
      <c r="H586" s="945" t="str">
        <f t="shared" si="19"/>
        <v/>
      </c>
      <c r="I586" s="522"/>
      <c r="J586" s="54"/>
      <c r="K586" s="441">
        <f>'Og s3a'!G588</f>
        <v>0</v>
      </c>
      <c r="L586" s="493">
        <f>'Og s3a'!D588</f>
        <v>0</v>
      </c>
      <c r="M586" s="863">
        <f>Import!K586</f>
        <v>0</v>
      </c>
      <c r="N586" s="864">
        <f>Import!L586</f>
        <v>0</v>
      </c>
      <c r="O586" s="61"/>
      <c r="P586" s="61"/>
      <c r="Q586" s="61"/>
      <c r="R586" s="61"/>
      <c r="S586" s="61"/>
      <c r="T586" s="61"/>
      <c r="U586" s="61"/>
      <c r="V586" s="61"/>
    </row>
    <row r="587" spans="2:22" ht="15" customHeight="1">
      <c r="B587" s="1250" t="str">
        <f t="shared" si="18"/>
        <v/>
      </c>
      <c r="C587" s="526">
        <f>'Og s3a'!C589</f>
        <v>0</v>
      </c>
      <c r="D587" s="527">
        <f>'Og s3a'!F589</f>
        <v>0</v>
      </c>
      <c r="E587" s="492"/>
      <c r="F587" s="933"/>
      <c r="G587" s="492"/>
      <c r="H587" s="945" t="str">
        <f t="shared" si="19"/>
        <v/>
      </c>
      <c r="I587" s="522"/>
      <c r="J587" s="54"/>
      <c r="K587" s="441">
        <f>'Og s3a'!G589</f>
        <v>0</v>
      </c>
      <c r="L587" s="493">
        <f>'Og s3a'!D589</f>
        <v>0</v>
      </c>
      <c r="M587" s="863">
        <f>Import!K587</f>
        <v>0</v>
      </c>
      <c r="N587" s="864">
        <f>Import!L587</f>
        <v>0</v>
      </c>
      <c r="O587" s="61"/>
      <c r="P587" s="61"/>
      <c r="Q587" s="61"/>
      <c r="R587" s="61"/>
      <c r="S587" s="61"/>
      <c r="T587" s="61"/>
      <c r="U587" s="61"/>
      <c r="V587" s="61"/>
    </row>
    <row r="588" spans="2:22" ht="15" customHeight="1">
      <c r="B588" s="1250" t="str">
        <f t="shared" si="18"/>
        <v/>
      </c>
      <c r="C588" s="526">
        <f>'Og s3a'!C590</f>
        <v>0</v>
      </c>
      <c r="D588" s="527">
        <f>'Og s3a'!F590</f>
        <v>0</v>
      </c>
      <c r="E588" s="492"/>
      <c r="F588" s="933"/>
      <c r="G588" s="492"/>
      <c r="H588" s="945" t="str">
        <f t="shared" si="19"/>
        <v/>
      </c>
      <c r="I588" s="522"/>
      <c r="J588" s="54"/>
      <c r="K588" s="441">
        <f>'Og s3a'!G590</f>
        <v>0</v>
      </c>
      <c r="L588" s="493">
        <f>'Og s3a'!D590</f>
        <v>0</v>
      </c>
      <c r="M588" s="863">
        <f>Import!K588</f>
        <v>0</v>
      </c>
      <c r="N588" s="864">
        <f>Import!L588</f>
        <v>0</v>
      </c>
      <c r="O588" s="61"/>
      <c r="P588" s="61"/>
      <c r="Q588" s="61"/>
      <c r="R588" s="61"/>
      <c r="S588" s="61"/>
      <c r="T588" s="61"/>
      <c r="U588" s="61"/>
      <c r="V588" s="61"/>
    </row>
    <row r="589" spans="2:22" ht="15" customHeight="1">
      <c r="B589" s="1250" t="str">
        <f t="shared" si="18"/>
        <v/>
      </c>
      <c r="C589" s="526">
        <f>'Og s3a'!C591</f>
        <v>0</v>
      </c>
      <c r="D589" s="527">
        <f>'Og s3a'!F591</f>
        <v>0</v>
      </c>
      <c r="E589" s="492"/>
      <c r="F589" s="933"/>
      <c r="G589" s="492"/>
      <c r="H589" s="945" t="str">
        <f t="shared" si="19"/>
        <v/>
      </c>
      <c r="I589" s="522"/>
      <c r="J589" s="54"/>
      <c r="K589" s="441">
        <f>'Og s3a'!G591</f>
        <v>0</v>
      </c>
      <c r="L589" s="493">
        <f>'Og s3a'!D591</f>
        <v>0</v>
      </c>
      <c r="M589" s="863">
        <f>Import!K589</f>
        <v>0</v>
      </c>
      <c r="N589" s="864">
        <f>Import!L589</f>
        <v>0</v>
      </c>
      <c r="O589" s="61"/>
      <c r="P589" s="61"/>
      <c r="Q589" s="61"/>
      <c r="R589" s="61"/>
      <c r="S589" s="61"/>
      <c r="T589" s="61"/>
      <c r="U589" s="61"/>
      <c r="V589" s="61"/>
    </row>
    <row r="590" spans="2:22" ht="15" customHeight="1">
      <c r="B590" s="1250" t="str">
        <f t="shared" si="18"/>
        <v/>
      </c>
      <c r="C590" s="526">
        <f>'Og s3a'!C592</f>
        <v>0</v>
      </c>
      <c r="D590" s="527">
        <f>'Og s3a'!F592</f>
        <v>0</v>
      </c>
      <c r="E590" s="492"/>
      <c r="F590" s="933"/>
      <c r="G590" s="492"/>
      <c r="H590" s="945" t="str">
        <f t="shared" si="19"/>
        <v/>
      </c>
      <c r="I590" s="522"/>
      <c r="J590" s="54"/>
      <c r="K590" s="441">
        <f>'Og s3a'!G592</f>
        <v>0</v>
      </c>
      <c r="L590" s="493">
        <f>'Og s3a'!D592</f>
        <v>0</v>
      </c>
      <c r="M590" s="863">
        <f>Import!K590</f>
        <v>0</v>
      </c>
      <c r="N590" s="864">
        <f>Import!L590</f>
        <v>0</v>
      </c>
      <c r="O590" s="61"/>
      <c r="P590" s="61"/>
      <c r="Q590" s="61"/>
      <c r="R590" s="61"/>
      <c r="S590" s="61"/>
      <c r="T590" s="61"/>
      <c r="U590" s="61"/>
      <c r="V590" s="61"/>
    </row>
    <row r="591" spans="2:22" ht="15" customHeight="1">
      <c r="B591" s="1250" t="str">
        <f t="shared" si="18"/>
        <v/>
      </c>
      <c r="C591" s="526">
        <f>'Og s3a'!C593</f>
        <v>0</v>
      </c>
      <c r="D591" s="527">
        <f>'Og s3a'!F593</f>
        <v>0</v>
      </c>
      <c r="E591" s="492"/>
      <c r="F591" s="933"/>
      <c r="G591" s="492"/>
      <c r="H591" s="945" t="str">
        <f t="shared" si="19"/>
        <v/>
      </c>
      <c r="I591" s="522"/>
      <c r="J591" s="54"/>
      <c r="K591" s="441">
        <f>'Og s3a'!G593</f>
        <v>0</v>
      </c>
      <c r="L591" s="493">
        <f>'Og s3a'!D593</f>
        <v>0</v>
      </c>
      <c r="M591" s="863">
        <f>Import!K591</f>
        <v>0</v>
      </c>
      <c r="N591" s="864">
        <f>Import!L591</f>
        <v>0</v>
      </c>
      <c r="O591" s="61"/>
      <c r="P591" s="61"/>
      <c r="Q591" s="61"/>
      <c r="R591" s="61"/>
      <c r="S591" s="61"/>
      <c r="T591" s="61"/>
      <c r="U591" s="61"/>
      <c r="V591" s="61"/>
    </row>
    <row r="592" spans="2:22" ht="15" customHeight="1">
      <c r="B592" s="1250" t="str">
        <f t="shared" si="18"/>
        <v/>
      </c>
      <c r="C592" s="526">
        <f>'Og s3a'!C594</f>
        <v>0</v>
      </c>
      <c r="D592" s="527">
        <f>'Og s3a'!F594</f>
        <v>0</v>
      </c>
      <c r="E592" s="492"/>
      <c r="F592" s="933"/>
      <c r="G592" s="492"/>
      <c r="H592" s="945" t="str">
        <f t="shared" si="19"/>
        <v/>
      </c>
      <c r="I592" s="522"/>
      <c r="J592" s="54"/>
      <c r="K592" s="441">
        <f>'Og s3a'!G594</f>
        <v>0</v>
      </c>
      <c r="L592" s="493">
        <f>'Og s3a'!D594</f>
        <v>0</v>
      </c>
      <c r="M592" s="863">
        <f>Import!K592</f>
        <v>0</v>
      </c>
      <c r="N592" s="864">
        <f>Import!L592</f>
        <v>0</v>
      </c>
      <c r="O592" s="61"/>
      <c r="P592" s="61"/>
      <c r="Q592" s="61"/>
      <c r="R592" s="61"/>
      <c r="S592" s="61"/>
      <c r="T592" s="61"/>
      <c r="U592" s="61"/>
      <c r="V592" s="61"/>
    </row>
    <row r="593" spans="2:22" ht="15" customHeight="1">
      <c r="B593" s="1250" t="str">
        <f t="shared" si="18"/>
        <v/>
      </c>
      <c r="C593" s="526">
        <f>'Og s3a'!C595</f>
        <v>0</v>
      </c>
      <c r="D593" s="527">
        <f>'Og s3a'!F595</f>
        <v>0</v>
      </c>
      <c r="E593" s="492"/>
      <c r="F593" s="933"/>
      <c r="G593" s="492"/>
      <c r="H593" s="945" t="str">
        <f t="shared" si="19"/>
        <v/>
      </c>
      <c r="I593" s="522"/>
      <c r="J593" s="54"/>
      <c r="K593" s="441">
        <f>'Og s3a'!G595</f>
        <v>0</v>
      </c>
      <c r="L593" s="493">
        <f>'Og s3a'!D595</f>
        <v>0</v>
      </c>
      <c r="M593" s="863">
        <f>Import!K593</f>
        <v>0</v>
      </c>
      <c r="N593" s="864">
        <f>Import!L593</f>
        <v>0</v>
      </c>
      <c r="O593" s="61"/>
      <c r="P593" s="61"/>
      <c r="Q593" s="61"/>
      <c r="R593" s="61"/>
      <c r="S593" s="61"/>
      <c r="T593" s="61"/>
      <c r="U593" s="61"/>
      <c r="V593" s="61"/>
    </row>
    <row r="594" spans="2:22" ht="15" customHeight="1">
      <c r="B594" s="1250" t="str">
        <f t="shared" si="18"/>
        <v/>
      </c>
      <c r="C594" s="526">
        <f>'Og s3a'!C596</f>
        <v>0</v>
      </c>
      <c r="D594" s="527">
        <f>'Og s3a'!F596</f>
        <v>0</v>
      </c>
      <c r="E594" s="492"/>
      <c r="F594" s="933"/>
      <c r="G594" s="492"/>
      <c r="H594" s="945" t="str">
        <f t="shared" si="19"/>
        <v/>
      </c>
      <c r="I594" s="522"/>
      <c r="J594" s="54"/>
      <c r="K594" s="441">
        <f>'Og s3a'!G596</f>
        <v>0</v>
      </c>
      <c r="L594" s="493">
        <f>'Og s3a'!D596</f>
        <v>0</v>
      </c>
      <c r="M594" s="863">
        <f>Import!K594</f>
        <v>0</v>
      </c>
      <c r="N594" s="864">
        <f>Import!L594</f>
        <v>0</v>
      </c>
      <c r="O594" s="61"/>
      <c r="P594" s="61"/>
      <c r="Q594" s="61"/>
      <c r="R594" s="61"/>
      <c r="S594" s="61"/>
      <c r="T594" s="61"/>
      <c r="U594" s="61"/>
      <c r="V594" s="61"/>
    </row>
    <row r="595" spans="2:22" ht="15" customHeight="1">
      <c r="B595" s="1250" t="str">
        <f t="shared" si="18"/>
        <v/>
      </c>
      <c r="C595" s="526">
        <f>'Og s3a'!C597</f>
        <v>0</v>
      </c>
      <c r="D595" s="527">
        <f>'Og s3a'!F597</f>
        <v>0</v>
      </c>
      <c r="E595" s="492"/>
      <c r="F595" s="933"/>
      <c r="G595" s="492"/>
      <c r="H595" s="945" t="str">
        <f t="shared" si="19"/>
        <v/>
      </c>
      <c r="I595" s="522"/>
      <c r="J595" s="54"/>
      <c r="K595" s="441">
        <f>'Og s3a'!G597</f>
        <v>0</v>
      </c>
      <c r="L595" s="493">
        <f>'Og s3a'!D597</f>
        <v>0</v>
      </c>
      <c r="M595" s="863">
        <f>Import!K595</f>
        <v>0</v>
      </c>
      <c r="N595" s="864">
        <f>Import!L595</f>
        <v>0</v>
      </c>
      <c r="O595" s="61"/>
      <c r="P595" s="61"/>
      <c r="Q595" s="61"/>
      <c r="R595" s="61"/>
      <c r="S595" s="61"/>
      <c r="T595" s="61"/>
      <c r="U595" s="61"/>
      <c r="V595" s="61"/>
    </row>
    <row r="596" spans="2:22" ht="15" customHeight="1">
      <c r="B596" s="1250" t="str">
        <f t="shared" si="18"/>
        <v/>
      </c>
      <c r="C596" s="526">
        <f>'Og s3a'!C598</f>
        <v>0</v>
      </c>
      <c r="D596" s="527">
        <f>'Og s3a'!F598</f>
        <v>0</v>
      </c>
      <c r="E596" s="492"/>
      <c r="F596" s="933"/>
      <c r="G596" s="492"/>
      <c r="H596" s="945" t="str">
        <f t="shared" si="19"/>
        <v/>
      </c>
      <c r="I596" s="522"/>
      <c r="J596" s="54"/>
      <c r="K596" s="441">
        <f>'Og s3a'!G598</f>
        <v>0</v>
      </c>
      <c r="L596" s="493">
        <f>'Og s3a'!D598</f>
        <v>0</v>
      </c>
      <c r="M596" s="863">
        <f>Import!K596</f>
        <v>0</v>
      </c>
      <c r="N596" s="864">
        <f>Import!L596</f>
        <v>0</v>
      </c>
      <c r="O596" s="61"/>
      <c r="P596" s="61"/>
      <c r="Q596" s="61"/>
      <c r="R596" s="61"/>
      <c r="S596" s="61"/>
      <c r="T596" s="61"/>
      <c r="U596" s="61"/>
      <c r="V596" s="61"/>
    </row>
    <row r="597" spans="2:22" ht="15" customHeight="1">
      <c r="B597" s="1250" t="str">
        <f t="shared" si="18"/>
        <v/>
      </c>
      <c r="C597" s="526">
        <f>'Og s3a'!C599</f>
        <v>0</v>
      </c>
      <c r="D597" s="527">
        <f>'Og s3a'!F599</f>
        <v>0</v>
      </c>
      <c r="E597" s="492"/>
      <c r="F597" s="933"/>
      <c r="G597" s="492"/>
      <c r="H597" s="945" t="str">
        <f t="shared" si="19"/>
        <v/>
      </c>
      <c r="I597" s="522"/>
      <c r="J597" s="54"/>
      <c r="K597" s="441">
        <f>'Og s3a'!G599</f>
        <v>0</v>
      </c>
      <c r="L597" s="493">
        <f>'Og s3a'!D599</f>
        <v>0</v>
      </c>
      <c r="M597" s="863">
        <f>Import!K597</f>
        <v>0</v>
      </c>
      <c r="N597" s="864">
        <f>Import!L597</f>
        <v>0</v>
      </c>
      <c r="O597" s="61"/>
      <c r="P597" s="61"/>
      <c r="Q597" s="61"/>
      <c r="R597" s="61"/>
      <c r="S597" s="61"/>
      <c r="T597" s="61"/>
      <c r="U597" s="61"/>
      <c r="V597" s="61"/>
    </row>
    <row r="598" spans="2:22" ht="15" customHeight="1">
      <c r="B598" s="1250" t="str">
        <f t="shared" si="18"/>
        <v/>
      </c>
      <c r="C598" s="526">
        <f>'Og s3a'!C600</f>
        <v>0</v>
      </c>
      <c r="D598" s="527">
        <f>'Og s3a'!F600</f>
        <v>0</v>
      </c>
      <c r="E598" s="492"/>
      <c r="F598" s="933"/>
      <c r="G598" s="492"/>
      <c r="H598" s="945" t="str">
        <f t="shared" si="19"/>
        <v/>
      </c>
      <c r="I598" s="522"/>
      <c r="J598" s="54"/>
      <c r="K598" s="441">
        <f>'Og s3a'!G600</f>
        <v>0</v>
      </c>
      <c r="L598" s="493">
        <f>'Og s3a'!D600</f>
        <v>0</v>
      </c>
      <c r="M598" s="863">
        <f>Import!K598</f>
        <v>0</v>
      </c>
      <c r="N598" s="864">
        <f>Import!L598</f>
        <v>0</v>
      </c>
      <c r="O598" s="61"/>
      <c r="P598" s="61"/>
      <c r="Q598" s="61"/>
      <c r="R598" s="61"/>
      <c r="S598" s="61"/>
      <c r="T598" s="61"/>
      <c r="U598" s="61"/>
      <c r="V598" s="61"/>
    </row>
    <row r="599" spans="2:22" ht="15" customHeight="1">
      <c r="B599" s="1250" t="str">
        <f t="shared" si="18"/>
        <v/>
      </c>
      <c r="C599" s="526">
        <f>'Og s3a'!C601</f>
        <v>0</v>
      </c>
      <c r="D599" s="527">
        <f>'Og s3a'!F601</f>
        <v>0</v>
      </c>
      <c r="E599" s="492"/>
      <c r="F599" s="933"/>
      <c r="G599" s="492"/>
      <c r="H599" s="945" t="str">
        <f t="shared" si="19"/>
        <v/>
      </c>
      <c r="I599" s="522"/>
      <c r="J599" s="54"/>
      <c r="K599" s="441">
        <f>'Og s3a'!G601</f>
        <v>0</v>
      </c>
      <c r="L599" s="493">
        <f>'Og s3a'!D601</f>
        <v>0</v>
      </c>
      <c r="M599" s="863">
        <f>Import!K599</f>
        <v>0</v>
      </c>
      <c r="N599" s="864">
        <f>Import!L599</f>
        <v>0</v>
      </c>
      <c r="O599" s="61"/>
      <c r="P599" s="61"/>
      <c r="Q599" s="61"/>
      <c r="R599" s="61"/>
      <c r="S599" s="61"/>
      <c r="T599" s="61"/>
      <c r="U599" s="61"/>
      <c r="V599" s="61"/>
    </row>
    <row r="600" spans="2:22" ht="15" customHeight="1">
      <c r="B600" s="1250" t="str">
        <f t="shared" si="18"/>
        <v/>
      </c>
      <c r="C600" s="526">
        <f>'Og s3a'!C602</f>
        <v>0</v>
      </c>
      <c r="D600" s="527">
        <f>'Og s3a'!F602</f>
        <v>0</v>
      </c>
      <c r="E600" s="492"/>
      <c r="F600" s="933"/>
      <c r="G600" s="492"/>
      <c r="H600" s="945" t="str">
        <f t="shared" si="19"/>
        <v/>
      </c>
      <c r="I600" s="522"/>
      <c r="J600" s="54"/>
      <c r="K600" s="441">
        <f>'Og s3a'!G602</f>
        <v>0</v>
      </c>
      <c r="L600" s="493">
        <f>'Og s3a'!D602</f>
        <v>0</v>
      </c>
      <c r="M600" s="863">
        <f>Import!K600</f>
        <v>0</v>
      </c>
      <c r="N600" s="864">
        <f>Import!L600</f>
        <v>0</v>
      </c>
      <c r="O600" s="61"/>
      <c r="P600" s="61"/>
      <c r="Q600" s="61"/>
      <c r="R600" s="61"/>
      <c r="S600" s="61"/>
      <c r="T600" s="61"/>
      <c r="U600" s="61"/>
      <c r="V600" s="61"/>
    </row>
    <row r="601" spans="2:22" ht="15" customHeight="1">
      <c r="B601" s="1250" t="str">
        <f t="shared" si="18"/>
        <v/>
      </c>
      <c r="C601" s="526">
        <f>'Og s3a'!C603</f>
        <v>0</v>
      </c>
      <c r="D601" s="527">
        <f>'Og s3a'!F603</f>
        <v>0</v>
      </c>
      <c r="E601" s="492"/>
      <c r="F601" s="933"/>
      <c r="G601" s="492"/>
      <c r="H601" s="945" t="str">
        <f t="shared" si="19"/>
        <v/>
      </c>
      <c r="I601" s="522"/>
      <c r="J601" s="54"/>
      <c r="K601" s="441">
        <f>'Og s3a'!G603</f>
        <v>0</v>
      </c>
      <c r="L601" s="493">
        <f>'Og s3a'!D603</f>
        <v>0</v>
      </c>
      <c r="M601" s="863">
        <f>Import!K601</f>
        <v>0</v>
      </c>
      <c r="N601" s="864">
        <f>Import!L601</f>
        <v>0</v>
      </c>
      <c r="O601" s="61"/>
      <c r="P601" s="61"/>
      <c r="Q601" s="61"/>
      <c r="R601" s="61"/>
      <c r="S601" s="61"/>
      <c r="T601" s="61"/>
      <c r="U601" s="61"/>
      <c r="V601" s="61"/>
    </row>
    <row r="602" spans="2:22" ht="15" customHeight="1">
      <c r="B602" s="1250" t="str">
        <f t="shared" si="18"/>
        <v/>
      </c>
      <c r="C602" s="526">
        <f>'Og s3a'!C604</f>
        <v>0</v>
      </c>
      <c r="D602" s="527">
        <f>'Og s3a'!F604</f>
        <v>0</v>
      </c>
      <c r="E602" s="492"/>
      <c r="F602" s="933"/>
      <c r="G602" s="492"/>
      <c r="H602" s="945" t="str">
        <f t="shared" si="19"/>
        <v/>
      </c>
      <c r="I602" s="522"/>
      <c r="J602" s="54"/>
      <c r="K602" s="441">
        <f>'Og s3a'!G604</f>
        <v>0</v>
      </c>
      <c r="L602" s="493">
        <f>'Og s3a'!D604</f>
        <v>0</v>
      </c>
      <c r="M602" s="863">
        <f>Import!K602</f>
        <v>0</v>
      </c>
      <c r="N602" s="864">
        <f>Import!L602</f>
        <v>0</v>
      </c>
      <c r="O602" s="61"/>
      <c r="P602" s="61"/>
      <c r="Q602" s="61"/>
      <c r="R602" s="61"/>
      <c r="S602" s="61"/>
      <c r="T602" s="61"/>
      <c r="U602" s="61"/>
      <c r="V602" s="61"/>
    </row>
    <row r="603" spans="2:22" ht="15" customHeight="1">
      <c r="B603" s="1250" t="str">
        <f t="shared" si="18"/>
        <v/>
      </c>
      <c r="C603" s="526">
        <f>'Og s3a'!C605</f>
        <v>0</v>
      </c>
      <c r="D603" s="527">
        <f>'Og s3a'!F605</f>
        <v>0</v>
      </c>
      <c r="E603" s="492"/>
      <c r="F603" s="933"/>
      <c r="G603" s="492"/>
      <c r="H603" s="945" t="str">
        <f t="shared" si="19"/>
        <v/>
      </c>
      <c r="I603" s="522"/>
      <c r="J603" s="54"/>
      <c r="K603" s="441">
        <f>'Og s3a'!G605</f>
        <v>0</v>
      </c>
      <c r="L603" s="493">
        <f>'Og s3a'!D605</f>
        <v>0</v>
      </c>
      <c r="M603" s="863">
        <f>Import!K603</f>
        <v>0</v>
      </c>
      <c r="N603" s="864">
        <f>Import!L603</f>
        <v>0</v>
      </c>
      <c r="O603" s="61"/>
      <c r="P603" s="61"/>
      <c r="Q603" s="61"/>
      <c r="R603" s="61"/>
      <c r="S603" s="61"/>
      <c r="T603" s="61"/>
      <c r="U603" s="61"/>
      <c r="V603" s="61"/>
    </row>
    <row r="604" spans="2:22" ht="15" customHeight="1">
      <c r="B604" s="1250" t="str">
        <f t="shared" si="18"/>
        <v/>
      </c>
      <c r="C604" s="526">
        <f>'Og s3a'!C606</f>
        <v>0</v>
      </c>
      <c r="D604" s="527">
        <f>'Og s3a'!F606</f>
        <v>0</v>
      </c>
      <c r="E604" s="492"/>
      <c r="F604" s="933"/>
      <c r="G604" s="492"/>
      <c r="H604" s="945" t="str">
        <f t="shared" si="19"/>
        <v/>
      </c>
      <c r="I604" s="522"/>
      <c r="J604" s="54"/>
      <c r="K604" s="441">
        <f>'Og s3a'!G606</f>
        <v>0</v>
      </c>
      <c r="L604" s="493">
        <f>'Og s3a'!D606</f>
        <v>0</v>
      </c>
      <c r="M604" s="863">
        <f>Import!K604</f>
        <v>0</v>
      </c>
      <c r="N604" s="864">
        <f>Import!L604</f>
        <v>0</v>
      </c>
      <c r="O604" s="61"/>
      <c r="P604" s="61"/>
      <c r="Q604" s="61"/>
      <c r="R604" s="61"/>
      <c r="S604" s="61"/>
      <c r="T604" s="61"/>
      <c r="U604" s="61"/>
      <c r="V604" s="61"/>
    </row>
    <row r="605" spans="2:22" ht="15" customHeight="1">
      <c r="B605" s="1250" t="str">
        <f t="shared" si="18"/>
        <v/>
      </c>
      <c r="C605" s="526">
        <f>'Og s3a'!C607</f>
        <v>0</v>
      </c>
      <c r="D605" s="527">
        <f>'Og s3a'!F607</f>
        <v>0</v>
      </c>
      <c r="E605" s="492"/>
      <c r="F605" s="933"/>
      <c r="G605" s="492"/>
      <c r="H605" s="945" t="str">
        <f t="shared" si="19"/>
        <v/>
      </c>
      <c r="I605" s="522"/>
      <c r="J605" s="54"/>
      <c r="K605" s="441">
        <f>'Og s3a'!G607</f>
        <v>0</v>
      </c>
      <c r="L605" s="493">
        <f>'Og s3a'!D607</f>
        <v>0</v>
      </c>
      <c r="M605" s="863">
        <f>Import!K605</f>
        <v>0</v>
      </c>
      <c r="N605" s="864">
        <f>Import!L605</f>
        <v>0</v>
      </c>
      <c r="O605" s="61"/>
      <c r="P605" s="61"/>
      <c r="Q605" s="61"/>
      <c r="R605" s="61"/>
      <c r="S605" s="61"/>
      <c r="T605" s="61"/>
      <c r="U605" s="61"/>
      <c r="V605" s="61"/>
    </row>
    <row r="606" spans="2:22" ht="15" customHeight="1">
      <c r="B606" s="1250" t="str">
        <f t="shared" si="18"/>
        <v/>
      </c>
      <c r="C606" s="526">
        <f>'Og s3a'!C608</f>
        <v>0</v>
      </c>
      <c r="D606" s="527">
        <f>'Og s3a'!F608</f>
        <v>0</v>
      </c>
      <c r="E606" s="492"/>
      <c r="F606" s="933"/>
      <c r="G606" s="492"/>
      <c r="H606" s="945" t="str">
        <f t="shared" si="19"/>
        <v/>
      </c>
      <c r="I606" s="522"/>
      <c r="J606" s="54"/>
      <c r="K606" s="441">
        <f>'Og s3a'!G608</f>
        <v>0</v>
      </c>
      <c r="L606" s="493">
        <f>'Og s3a'!D608</f>
        <v>0</v>
      </c>
      <c r="M606" s="863">
        <f>Import!K606</f>
        <v>0</v>
      </c>
      <c r="N606" s="864">
        <f>Import!L606</f>
        <v>0</v>
      </c>
      <c r="O606" s="61"/>
      <c r="P606" s="61"/>
      <c r="Q606" s="61"/>
      <c r="R606" s="61"/>
      <c r="S606" s="61"/>
      <c r="T606" s="61"/>
      <c r="U606" s="61"/>
      <c r="V606" s="61"/>
    </row>
    <row r="607" spans="2:22" ht="15" customHeight="1">
      <c r="B607" s="1250" t="str">
        <f t="shared" si="18"/>
        <v/>
      </c>
      <c r="C607" s="526">
        <f>'Og s3a'!C609</f>
        <v>0</v>
      </c>
      <c r="D607" s="527">
        <f>'Og s3a'!F609</f>
        <v>0</v>
      </c>
      <c r="E607" s="492"/>
      <c r="F607" s="933"/>
      <c r="G607" s="492"/>
      <c r="H607" s="945" t="str">
        <f t="shared" si="19"/>
        <v/>
      </c>
      <c r="I607" s="522"/>
      <c r="J607" s="54"/>
      <c r="K607" s="441">
        <f>'Og s3a'!G609</f>
        <v>0</v>
      </c>
      <c r="L607" s="493">
        <f>'Og s3a'!D609</f>
        <v>0</v>
      </c>
      <c r="M607" s="863">
        <f>Import!K607</f>
        <v>0</v>
      </c>
      <c r="N607" s="864">
        <f>Import!L607</f>
        <v>0</v>
      </c>
      <c r="O607" s="61"/>
      <c r="P607" s="61"/>
      <c r="Q607" s="61"/>
      <c r="R607" s="61"/>
      <c r="S607" s="61"/>
      <c r="T607" s="61"/>
      <c r="U607" s="61"/>
      <c r="V607" s="61"/>
    </row>
    <row r="608" spans="2:22" ht="15" customHeight="1">
      <c r="B608" s="1250" t="str">
        <f t="shared" si="18"/>
        <v/>
      </c>
      <c r="C608" s="526">
        <f>'Og s3a'!C610</f>
        <v>0</v>
      </c>
      <c r="D608" s="527">
        <f>'Og s3a'!F610</f>
        <v>0</v>
      </c>
      <c r="E608" s="492"/>
      <c r="F608" s="933"/>
      <c r="G608" s="492"/>
      <c r="H608" s="945" t="str">
        <f t="shared" si="19"/>
        <v/>
      </c>
      <c r="I608" s="522"/>
      <c r="J608" s="54"/>
      <c r="K608" s="441">
        <f>'Og s3a'!G610</f>
        <v>0</v>
      </c>
      <c r="L608" s="493">
        <f>'Og s3a'!D610</f>
        <v>0</v>
      </c>
      <c r="M608" s="863">
        <f>Import!K608</f>
        <v>0</v>
      </c>
      <c r="N608" s="864">
        <f>Import!L608</f>
        <v>0</v>
      </c>
      <c r="O608" s="61"/>
      <c r="P608" s="61"/>
      <c r="Q608" s="61"/>
      <c r="R608" s="61"/>
      <c r="S608" s="61"/>
      <c r="T608" s="61"/>
      <c r="U608" s="61"/>
      <c r="V608" s="61"/>
    </row>
    <row r="609" spans="2:22" ht="15" customHeight="1">
      <c r="B609" s="1250" t="str">
        <f t="shared" si="18"/>
        <v/>
      </c>
      <c r="C609" s="526">
        <f>'Og s3a'!C611</f>
        <v>0</v>
      </c>
      <c r="D609" s="527">
        <f>'Og s3a'!F611</f>
        <v>0</v>
      </c>
      <c r="E609" s="492"/>
      <c r="F609" s="933"/>
      <c r="G609" s="492"/>
      <c r="H609" s="945" t="str">
        <f t="shared" si="19"/>
        <v/>
      </c>
      <c r="I609" s="522"/>
      <c r="J609" s="54"/>
      <c r="K609" s="441">
        <f>'Og s3a'!G611</f>
        <v>0</v>
      </c>
      <c r="L609" s="493">
        <f>'Og s3a'!D611</f>
        <v>0</v>
      </c>
      <c r="M609" s="863">
        <f>Import!K609</f>
        <v>0</v>
      </c>
      <c r="N609" s="864">
        <f>Import!L609</f>
        <v>0</v>
      </c>
      <c r="O609" s="61"/>
      <c r="P609" s="61"/>
      <c r="Q609" s="61"/>
      <c r="R609" s="61"/>
      <c r="S609" s="61"/>
      <c r="T609" s="61"/>
      <c r="U609" s="61"/>
      <c r="V609" s="61"/>
    </row>
    <row r="610" spans="2:22" ht="15" customHeight="1">
      <c r="B610" s="1250" t="str">
        <f t="shared" si="18"/>
        <v/>
      </c>
      <c r="C610" s="526">
        <f>'Og s3a'!C612</f>
        <v>0</v>
      </c>
      <c r="D610" s="527">
        <f>'Og s3a'!F612</f>
        <v>0</v>
      </c>
      <c r="E610" s="492"/>
      <c r="F610" s="933"/>
      <c r="G610" s="492"/>
      <c r="H610" s="945" t="str">
        <f t="shared" si="19"/>
        <v/>
      </c>
      <c r="I610" s="522"/>
      <c r="J610" s="54"/>
      <c r="K610" s="441">
        <f>'Og s3a'!G612</f>
        <v>0</v>
      </c>
      <c r="L610" s="493">
        <f>'Og s3a'!D612</f>
        <v>0</v>
      </c>
      <c r="M610" s="863">
        <f>Import!K610</f>
        <v>0</v>
      </c>
      <c r="N610" s="864">
        <f>Import!L610</f>
        <v>0</v>
      </c>
      <c r="O610" s="61"/>
      <c r="P610" s="61"/>
      <c r="Q610" s="61"/>
      <c r="R610" s="61"/>
      <c r="S610" s="61"/>
      <c r="T610" s="61"/>
      <c r="U610" s="61"/>
      <c r="V610" s="61"/>
    </row>
    <row r="611" spans="2:22" ht="15" customHeight="1">
      <c r="B611" s="1250" t="str">
        <f t="shared" si="18"/>
        <v/>
      </c>
      <c r="C611" s="526">
        <f>'Og s3a'!C613</f>
        <v>0</v>
      </c>
      <c r="D611" s="527">
        <f>'Og s3a'!F613</f>
        <v>0</v>
      </c>
      <c r="E611" s="492"/>
      <c r="F611" s="933"/>
      <c r="G611" s="492"/>
      <c r="H611" s="945" t="str">
        <f t="shared" si="19"/>
        <v/>
      </c>
      <c r="I611" s="522"/>
      <c r="J611" s="54"/>
      <c r="K611" s="441">
        <f>'Og s3a'!G613</f>
        <v>0</v>
      </c>
      <c r="L611" s="493">
        <f>'Og s3a'!D613</f>
        <v>0</v>
      </c>
      <c r="M611" s="863">
        <f>Import!K611</f>
        <v>0</v>
      </c>
      <c r="N611" s="864">
        <f>Import!L611</f>
        <v>0</v>
      </c>
      <c r="O611" s="61"/>
      <c r="P611" s="61"/>
      <c r="Q611" s="61"/>
      <c r="R611" s="61"/>
      <c r="S611" s="61"/>
      <c r="T611" s="61"/>
      <c r="U611" s="61"/>
      <c r="V611" s="61"/>
    </row>
    <row r="612" spans="2:22" ht="15" customHeight="1">
      <c r="B612" s="1250" t="str">
        <f t="shared" si="18"/>
        <v/>
      </c>
      <c r="C612" s="526">
        <f>'Og s3a'!C614</f>
        <v>0</v>
      </c>
      <c r="D612" s="527">
        <f>'Og s3a'!F614</f>
        <v>0</v>
      </c>
      <c r="E612" s="492"/>
      <c r="F612" s="933"/>
      <c r="G612" s="492"/>
      <c r="H612" s="945" t="str">
        <f t="shared" si="19"/>
        <v/>
      </c>
      <c r="I612" s="522"/>
      <c r="J612" s="54"/>
      <c r="K612" s="441">
        <f>'Og s3a'!G614</f>
        <v>0</v>
      </c>
      <c r="L612" s="493">
        <f>'Og s3a'!D614</f>
        <v>0</v>
      </c>
      <c r="M612" s="863">
        <f>Import!K612</f>
        <v>0</v>
      </c>
      <c r="N612" s="864">
        <f>Import!L612</f>
        <v>0</v>
      </c>
      <c r="O612" s="61"/>
      <c r="P612" s="61"/>
      <c r="Q612" s="61"/>
      <c r="R612" s="61"/>
      <c r="S612" s="61"/>
      <c r="T612" s="61"/>
      <c r="U612" s="61"/>
      <c r="V612" s="61"/>
    </row>
    <row r="613" spans="2:22" ht="15" customHeight="1">
      <c r="B613" s="1250" t="str">
        <f t="shared" si="18"/>
        <v/>
      </c>
      <c r="C613" s="526">
        <f>'Og s3a'!C615</f>
        <v>0</v>
      </c>
      <c r="D613" s="527">
        <f>'Og s3a'!F615</f>
        <v>0</v>
      </c>
      <c r="E613" s="492"/>
      <c r="F613" s="933"/>
      <c r="G613" s="492"/>
      <c r="H613" s="945" t="str">
        <f t="shared" si="19"/>
        <v/>
      </c>
      <c r="I613" s="522"/>
      <c r="J613" s="54"/>
      <c r="K613" s="441">
        <f>'Og s3a'!G615</f>
        <v>0</v>
      </c>
      <c r="L613" s="493">
        <f>'Og s3a'!D615</f>
        <v>0</v>
      </c>
      <c r="M613" s="863">
        <f>Import!K613</f>
        <v>0</v>
      </c>
      <c r="N613" s="864">
        <f>Import!L613</f>
        <v>0</v>
      </c>
      <c r="O613" s="61"/>
      <c r="P613" s="61"/>
      <c r="Q613" s="61"/>
      <c r="R613" s="61"/>
      <c r="S613" s="61"/>
      <c r="T613" s="61"/>
      <c r="U613" s="61"/>
      <c r="V613" s="61"/>
    </row>
    <row r="614" spans="2:22" ht="15" customHeight="1">
      <c r="B614" s="1250" t="str">
        <f t="shared" si="18"/>
        <v/>
      </c>
      <c r="C614" s="526">
        <f>'Og s3a'!C616</f>
        <v>0</v>
      </c>
      <c r="D614" s="527">
        <f>'Og s3a'!F616</f>
        <v>0</v>
      </c>
      <c r="E614" s="492"/>
      <c r="F614" s="933"/>
      <c r="G614" s="492"/>
      <c r="H614" s="945" t="str">
        <f t="shared" si="19"/>
        <v/>
      </c>
      <c r="I614" s="522"/>
      <c r="J614" s="54"/>
      <c r="K614" s="441">
        <f>'Og s3a'!G616</f>
        <v>0</v>
      </c>
      <c r="L614" s="493">
        <f>'Og s3a'!D616</f>
        <v>0</v>
      </c>
      <c r="M614" s="863">
        <f>Import!K614</f>
        <v>0</v>
      </c>
      <c r="N614" s="864">
        <f>Import!L614</f>
        <v>0</v>
      </c>
      <c r="O614" s="61"/>
      <c r="P614" s="61"/>
      <c r="Q614" s="61"/>
      <c r="R614" s="61"/>
      <c r="S614" s="61"/>
      <c r="T614" s="61"/>
      <c r="U614" s="61"/>
      <c r="V614" s="61"/>
    </row>
    <row r="615" spans="2:22" ht="15" customHeight="1">
      <c r="B615" s="1250" t="str">
        <f t="shared" si="18"/>
        <v/>
      </c>
      <c r="C615" s="526">
        <f>'Og s3a'!C617</f>
        <v>0</v>
      </c>
      <c r="D615" s="527">
        <f>'Og s3a'!F617</f>
        <v>0</v>
      </c>
      <c r="E615" s="492"/>
      <c r="F615" s="933"/>
      <c r="G615" s="492"/>
      <c r="H615" s="945" t="str">
        <f t="shared" si="19"/>
        <v/>
      </c>
      <c r="I615" s="522"/>
      <c r="J615" s="54"/>
      <c r="K615" s="441">
        <f>'Og s3a'!G617</f>
        <v>0</v>
      </c>
      <c r="L615" s="493">
        <f>'Og s3a'!D617</f>
        <v>0</v>
      </c>
      <c r="M615" s="863">
        <f>Import!K615</f>
        <v>0</v>
      </c>
      <c r="N615" s="864">
        <f>Import!L615</f>
        <v>0</v>
      </c>
      <c r="O615" s="61"/>
      <c r="P615" s="61"/>
      <c r="Q615" s="61"/>
      <c r="R615" s="61"/>
      <c r="S615" s="61"/>
      <c r="T615" s="61"/>
      <c r="U615" s="61"/>
      <c r="V615" s="61"/>
    </row>
    <row r="616" spans="2:22" ht="15" customHeight="1">
      <c r="B616" s="1250" t="str">
        <f t="shared" si="18"/>
        <v/>
      </c>
      <c r="C616" s="526">
        <f>'Og s3a'!C618</f>
        <v>0</v>
      </c>
      <c r="D616" s="527">
        <f>'Og s3a'!F618</f>
        <v>0</v>
      </c>
      <c r="E616" s="492"/>
      <c r="F616" s="933"/>
      <c r="G616" s="492"/>
      <c r="H616" s="945" t="str">
        <f t="shared" si="19"/>
        <v/>
      </c>
      <c r="I616" s="522"/>
      <c r="J616" s="54"/>
      <c r="K616" s="441">
        <f>'Og s3a'!G618</f>
        <v>0</v>
      </c>
      <c r="L616" s="493">
        <f>'Og s3a'!D618</f>
        <v>0</v>
      </c>
      <c r="M616" s="863">
        <f>Import!K616</f>
        <v>0</v>
      </c>
      <c r="N616" s="864">
        <f>Import!L616</f>
        <v>0</v>
      </c>
      <c r="O616" s="61"/>
      <c r="P616" s="61"/>
      <c r="Q616" s="61"/>
      <c r="R616" s="61"/>
      <c r="S616" s="61"/>
      <c r="T616" s="61"/>
      <c r="U616" s="61"/>
      <c r="V616" s="61"/>
    </row>
    <row r="617" spans="2:22" ht="15" customHeight="1">
      <c r="B617" s="1250" t="str">
        <f t="shared" si="18"/>
        <v/>
      </c>
      <c r="C617" s="526">
        <f>'Og s3a'!C619</f>
        <v>0</v>
      </c>
      <c r="D617" s="527">
        <f>'Og s3a'!F619</f>
        <v>0</v>
      </c>
      <c r="E617" s="492"/>
      <c r="F617" s="933"/>
      <c r="G617" s="492"/>
      <c r="H617" s="945" t="str">
        <f t="shared" si="19"/>
        <v/>
      </c>
      <c r="I617" s="522"/>
      <c r="J617" s="54"/>
      <c r="K617" s="441">
        <f>'Og s3a'!G619</f>
        <v>0</v>
      </c>
      <c r="L617" s="493">
        <f>'Og s3a'!D619</f>
        <v>0</v>
      </c>
      <c r="M617" s="863">
        <f>Import!K617</f>
        <v>0</v>
      </c>
      <c r="N617" s="864">
        <f>Import!L617</f>
        <v>0</v>
      </c>
      <c r="O617" s="61"/>
      <c r="P617" s="61"/>
      <c r="Q617" s="61"/>
      <c r="R617" s="61"/>
      <c r="S617" s="61"/>
      <c r="T617" s="61"/>
      <c r="U617" s="61"/>
      <c r="V617" s="61"/>
    </row>
    <row r="618" spans="2:22" ht="15" customHeight="1">
      <c r="B618" s="1250" t="str">
        <f t="shared" si="18"/>
        <v/>
      </c>
      <c r="C618" s="526">
        <f>'Og s3a'!C620</f>
        <v>0</v>
      </c>
      <c r="D618" s="527">
        <f>'Og s3a'!F620</f>
        <v>0</v>
      </c>
      <c r="E618" s="492"/>
      <c r="F618" s="933"/>
      <c r="G618" s="492"/>
      <c r="H618" s="945" t="str">
        <f t="shared" si="19"/>
        <v/>
      </c>
      <c r="I618" s="522"/>
      <c r="J618" s="54"/>
      <c r="K618" s="441">
        <f>'Og s3a'!G620</f>
        <v>0</v>
      </c>
      <c r="L618" s="493">
        <f>'Og s3a'!D620</f>
        <v>0</v>
      </c>
      <c r="M618" s="863">
        <f>Import!K618</f>
        <v>0</v>
      </c>
      <c r="N618" s="864">
        <f>Import!L618</f>
        <v>0</v>
      </c>
      <c r="O618" s="61"/>
      <c r="P618" s="61"/>
      <c r="Q618" s="61"/>
      <c r="R618" s="61"/>
      <c r="S618" s="61"/>
      <c r="T618" s="61"/>
      <c r="U618" s="61"/>
      <c r="V618" s="61"/>
    </row>
    <row r="619" spans="2:22" ht="15" customHeight="1">
      <c r="B619" s="1250" t="str">
        <f t="shared" si="18"/>
        <v/>
      </c>
      <c r="C619" s="526">
        <f>'Og s3a'!C621</f>
        <v>0</v>
      </c>
      <c r="D619" s="527">
        <f>'Og s3a'!F621</f>
        <v>0</v>
      </c>
      <c r="E619" s="492"/>
      <c r="F619" s="933"/>
      <c r="G619" s="492"/>
      <c r="H619" s="945" t="str">
        <f t="shared" si="19"/>
        <v/>
      </c>
      <c r="I619" s="522"/>
      <c r="J619" s="54"/>
      <c r="K619" s="441">
        <f>'Og s3a'!G621</f>
        <v>0</v>
      </c>
      <c r="L619" s="493">
        <f>'Og s3a'!D621</f>
        <v>0</v>
      </c>
      <c r="M619" s="863">
        <f>Import!K619</f>
        <v>0</v>
      </c>
      <c r="N619" s="864">
        <f>Import!L619</f>
        <v>0</v>
      </c>
      <c r="O619" s="61"/>
      <c r="P619" s="61"/>
      <c r="Q619" s="61"/>
      <c r="R619" s="61"/>
      <c r="S619" s="61"/>
      <c r="T619" s="61"/>
      <c r="U619" s="61"/>
      <c r="V619" s="61"/>
    </row>
    <row r="620" spans="2:22" ht="15" customHeight="1">
      <c r="B620" s="1250" t="str">
        <f t="shared" si="18"/>
        <v/>
      </c>
      <c r="C620" s="526">
        <f>'Og s3a'!C622</f>
        <v>0</v>
      </c>
      <c r="D620" s="527">
        <f>'Og s3a'!F622</f>
        <v>0</v>
      </c>
      <c r="E620" s="492"/>
      <c r="F620" s="933"/>
      <c r="G620" s="492"/>
      <c r="H620" s="945" t="str">
        <f t="shared" si="19"/>
        <v/>
      </c>
      <c r="I620" s="522"/>
      <c r="J620" s="54"/>
      <c r="K620" s="441">
        <f>'Og s3a'!G622</f>
        <v>0</v>
      </c>
      <c r="L620" s="493">
        <f>'Og s3a'!D622</f>
        <v>0</v>
      </c>
      <c r="M620" s="863">
        <f>Import!K620</f>
        <v>0</v>
      </c>
      <c r="N620" s="864">
        <f>Import!L620</f>
        <v>0</v>
      </c>
      <c r="O620" s="61"/>
      <c r="P620" s="61"/>
      <c r="Q620" s="61"/>
      <c r="R620" s="61"/>
      <c r="S620" s="61"/>
      <c r="T620" s="61"/>
      <c r="U620" s="61"/>
      <c r="V620" s="61"/>
    </row>
    <row r="621" spans="2:22" ht="15" customHeight="1">
      <c r="B621" s="1250" t="str">
        <f t="shared" si="18"/>
        <v/>
      </c>
      <c r="C621" s="526">
        <f>'Og s3a'!C623</f>
        <v>0</v>
      </c>
      <c r="D621" s="527">
        <f>'Og s3a'!F623</f>
        <v>0</v>
      </c>
      <c r="E621" s="492"/>
      <c r="F621" s="933"/>
      <c r="G621" s="492"/>
      <c r="H621" s="945" t="str">
        <f t="shared" si="19"/>
        <v/>
      </c>
      <c r="I621" s="522"/>
      <c r="J621" s="54"/>
      <c r="K621" s="441">
        <f>'Og s3a'!G623</f>
        <v>0</v>
      </c>
      <c r="L621" s="493">
        <f>'Og s3a'!D623</f>
        <v>0</v>
      </c>
      <c r="M621" s="863">
        <f>Import!K621</f>
        <v>0</v>
      </c>
      <c r="N621" s="864">
        <f>Import!L621</f>
        <v>0</v>
      </c>
      <c r="O621" s="61"/>
      <c r="P621" s="61"/>
      <c r="Q621" s="61"/>
      <c r="R621" s="61"/>
      <c r="S621" s="61"/>
      <c r="T621" s="61"/>
      <c r="U621" s="61"/>
      <c r="V621" s="61"/>
    </row>
    <row r="622" spans="2:22" ht="15" customHeight="1">
      <c r="B622" s="1250" t="str">
        <f t="shared" si="18"/>
        <v/>
      </c>
      <c r="C622" s="526">
        <f>'Og s3a'!C624</f>
        <v>0</v>
      </c>
      <c r="D622" s="527">
        <f>'Og s3a'!F624</f>
        <v>0</v>
      </c>
      <c r="E622" s="492"/>
      <c r="F622" s="933"/>
      <c r="G622" s="492"/>
      <c r="H622" s="945" t="str">
        <f t="shared" si="19"/>
        <v/>
      </c>
      <c r="I622" s="522"/>
      <c r="J622" s="54"/>
      <c r="K622" s="441">
        <f>'Og s3a'!G624</f>
        <v>0</v>
      </c>
      <c r="L622" s="493">
        <f>'Og s3a'!D624</f>
        <v>0</v>
      </c>
      <c r="M622" s="863">
        <f>Import!K622</f>
        <v>0</v>
      </c>
      <c r="N622" s="864">
        <f>Import!L622</f>
        <v>0</v>
      </c>
      <c r="O622" s="61"/>
      <c r="P622" s="61"/>
      <c r="Q622" s="61"/>
      <c r="R622" s="61"/>
      <c r="S622" s="61"/>
      <c r="T622" s="61"/>
      <c r="U622" s="61"/>
      <c r="V622" s="61"/>
    </row>
    <row r="623" spans="2:22" ht="15" customHeight="1">
      <c r="B623" s="1250" t="str">
        <f t="shared" si="18"/>
        <v/>
      </c>
      <c r="C623" s="526">
        <f>'Og s3a'!C625</f>
        <v>0</v>
      </c>
      <c r="D623" s="527">
        <f>'Og s3a'!F625</f>
        <v>0</v>
      </c>
      <c r="E623" s="492"/>
      <c r="F623" s="933"/>
      <c r="G623" s="492"/>
      <c r="H623" s="945" t="str">
        <f t="shared" si="19"/>
        <v/>
      </c>
      <c r="I623" s="522"/>
      <c r="J623" s="54"/>
      <c r="K623" s="441">
        <f>'Og s3a'!G625</f>
        <v>0</v>
      </c>
      <c r="L623" s="493">
        <f>'Og s3a'!D625</f>
        <v>0</v>
      </c>
      <c r="M623" s="863">
        <f>Import!K623</f>
        <v>0</v>
      </c>
      <c r="N623" s="864">
        <f>Import!L623</f>
        <v>0</v>
      </c>
      <c r="O623" s="61"/>
      <c r="P623" s="61"/>
      <c r="Q623" s="61"/>
      <c r="R623" s="61"/>
      <c r="S623" s="61"/>
      <c r="T623" s="61"/>
      <c r="U623" s="61"/>
      <c r="V623" s="61"/>
    </row>
    <row r="624" spans="2:22" ht="15" customHeight="1">
      <c r="B624" s="1250" t="str">
        <f t="shared" si="18"/>
        <v/>
      </c>
      <c r="C624" s="526">
        <f>'Og s3a'!C626</f>
        <v>0</v>
      </c>
      <c r="D624" s="527">
        <f>'Og s3a'!F626</f>
        <v>0</v>
      </c>
      <c r="E624" s="492"/>
      <c r="F624" s="933"/>
      <c r="G624" s="492"/>
      <c r="H624" s="945" t="str">
        <f t="shared" si="19"/>
        <v/>
      </c>
      <c r="I624" s="522"/>
      <c r="J624" s="54"/>
      <c r="K624" s="441">
        <f>'Og s3a'!G626</f>
        <v>0</v>
      </c>
      <c r="L624" s="493">
        <f>'Og s3a'!D626</f>
        <v>0</v>
      </c>
      <c r="M624" s="863">
        <f>Import!K624</f>
        <v>0</v>
      </c>
      <c r="N624" s="864">
        <f>Import!L624</f>
        <v>0</v>
      </c>
      <c r="O624" s="61"/>
      <c r="P624" s="61"/>
      <c r="Q624" s="61"/>
      <c r="R624" s="61"/>
      <c r="S624" s="61"/>
      <c r="T624" s="61"/>
      <c r="U624" s="61"/>
      <c r="V624" s="61"/>
    </row>
    <row r="625" spans="2:22" ht="15" customHeight="1">
      <c r="B625" s="1250" t="str">
        <f t="shared" si="18"/>
        <v/>
      </c>
      <c r="C625" s="526">
        <f>'Og s3a'!C627</f>
        <v>0</v>
      </c>
      <c r="D625" s="527">
        <f>'Og s3a'!F627</f>
        <v>0</v>
      </c>
      <c r="E625" s="492"/>
      <c r="F625" s="933"/>
      <c r="G625" s="492"/>
      <c r="H625" s="945" t="str">
        <f t="shared" si="19"/>
        <v/>
      </c>
      <c r="I625" s="522"/>
      <c r="J625" s="54"/>
      <c r="K625" s="441">
        <f>'Og s3a'!G627</f>
        <v>0</v>
      </c>
      <c r="L625" s="493">
        <f>'Og s3a'!D627</f>
        <v>0</v>
      </c>
      <c r="M625" s="863">
        <f>Import!K625</f>
        <v>0</v>
      </c>
      <c r="N625" s="864">
        <f>Import!L625</f>
        <v>0</v>
      </c>
      <c r="O625" s="61"/>
      <c r="P625" s="61"/>
      <c r="Q625" s="61"/>
      <c r="R625" s="61"/>
      <c r="S625" s="61"/>
      <c r="T625" s="61"/>
      <c r="U625" s="61"/>
      <c r="V625" s="61"/>
    </row>
    <row r="626" spans="2:22" ht="15" customHeight="1">
      <c r="B626" s="1250" t="str">
        <f t="shared" si="18"/>
        <v/>
      </c>
      <c r="C626" s="526">
        <f>'Og s3a'!C628</f>
        <v>0</v>
      </c>
      <c r="D626" s="527">
        <f>'Og s3a'!F628</f>
        <v>0</v>
      </c>
      <c r="E626" s="492"/>
      <c r="F626" s="933"/>
      <c r="G626" s="492"/>
      <c r="H626" s="945" t="str">
        <f t="shared" si="19"/>
        <v/>
      </c>
      <c r="I626" s="522"/>
      <c r="J626" s="54"/>
      <c r="K626" s="441">
        <f>'Og s3a'!G628</f>
        <v>0</v>
      </c>
      <c r="L626" s="493">
        <f>'Og s3a'!D628</f>
        <v>0</v>
      </c>
      <c r="M626" s="863">
        <f>Import!K626</f>
        <v>0</v>
      </c>
      <c r="N626" s="864">
        <f>Import!L626</f>
        <v>0</v>
      </c>
      <c r="O626" s="61"/>
      <c r="P626" s="61"/>
      <c r="Q626" s="61"/>
      <c r="R626" s="61"/>
      <c r="S626" s="61"/>
      <c r="T626" s="61"/>
      <c r="U626" s="61"/>
      <c r="V626" s="61"/>
    </row>
    <row r="627" spans="2:22" ht="15" customHeight="1">
      <c r="B627" s="1250" t="str">
        <f t="shared" si="18"/>
        <v/>
      </c>
      <c r="C627" s="526">
        <f>'Og s3a'!C629</f>
        <v>0</v>
      </c>
      <c r="D627" s="527">
        <f>'Og s3a'!F629</f>
        <v>0</v>
      </c>
      <c r="E627" s="492"/>
      <c r="F627" s="933"/>
      <c r="G627" s="492"/>
      <c r="H627" s="945" t="str">
        <f t="shared" si="19"/>
        <v/>
      </c>
      <c r="I627" s="522"/>
      <c r="J627" s="54"/>
      <c r="K627" s="441">
        <f>'Og s3a'!G629</f>
        <v>0</v>
      </c>
      <c r="L627" s="493">
        <f>'Og s3a'!D629</f>
        <v>0</v>
      </c>
      <c r="M627" s="863">
        <f>Import!K627</f>
        <v>0</v>
      </c>
      <c r="N627" s="864">
        <f>Import!L627</f>
        <v>0</v>
      </c>
      <c r="O627" s="61"/>
      <c r="P627" s="61"/>
      <c r="Q627" s="61"/>
      <c r="R627" s="61"/>
      <c r="S627" s="61"/>
      <c r="T627" s="61"/>
      <c r="U627" s="61"/>
      <c r="V627" s="61"/>
    </row>
    <row r="628" spans="2:22" ht="15" customHeight="1">
      <c r="B628" s="1250" t="str">
        <f t="shared" si="18"/>
        <v/>
      </c>
      <c r="C628" s="526">
        <f>'Og s3a'!C630</f>
        <v>0</v>
      </c>
      <c r="D628" s="527">
        <f>'Og s3a'!F630</f>
        <v>0</v>
      </c>
      <c r="E628" s="492"/>
      <c r="F628" s="933"/>
      <c r="G628" s="492"/>
      <c r="H628" s="945" t="str">
        <f t="shared" si="19"/>
        <v/>
      </c>
      <c r="I628" s="522"/>
      <c r="J628" s="54"/>
      <c r="K628" s="441">
        <f>'Og s3a'!G630</f>
        <v>0</v>
      </c>
      <c r="L628" s="493">
        <f>'Og s3a'!D630</f>
        <v>0</v>
      </c>
      <c r="M628" s="863">
        <f>Import!K628</f>
        <v>0</v>
      </c>
      <c r="N628" s="864">
        <f>Import!L628</f>
        <v>0</v>
      </c>
      <c r="O628" s="61"/>
      <c r="P628" s="61"/>
      <c r="Q628" s="61"/>
      <c r="R628" s="61"/>
      <c r="S628" s="61"/>
      <c r="T628" s="61"/>
      <c r="U628" s="61"/>
      <c r="V628" s="61"/>
    </row>
    <row r="629" spans="2:22" ht="15" customHeight="1">
      <c r="B629" s="1250" t="str">
        <f t="shared" si="18"/>
        <v/>
      </c>
      <c r="C629" s="526">
        <f>'Og s3a'!C631</f>
        <v>0</v>
      </c>
      <c r="D629" s="527">
        <f>'Og s3a'!F631</f>
        <v>0</v>
      </c>
      <c r="E629" s="492"/>
      <c r="F629" s="933"/>
      <c r="G629" s="492"/>
      <c r="H629" s="945" t="str">
        <f t="shared" si="19"/>
        <v/>
      </c>
      <c r="I629" s="522"/>
      <c r="J629" s="54"/>
      <c r="K629" s="441">
        <f>'Og s3a'!G631</f>
        <v>0</v>
      </c>
      <c r="L629" s="493">
        <f>'Og s3a'!D631</f>
        <v>0</v>
      </c>
      <c r="M629" s="863">
        <f>Import!K629</f>
        <v>0</v>
      </c>
      <c r="N629" s="864">
        <f>Import!L629</f>
        <v>0</v>
      </c>
      <c r="O629" s="61"/>
      <c r="P629" s="61"/>
      <c r="Q629" s="61"/>
      <c r="R629" s="61"/>
      <c r="S629" s="61"/>
      <c r="T629" s="61"/>
      <c r="U629" s="61"/>
      <c r="V629" s="61"/>
    </row>
    <row r="630" spans="2:22" ht="15" customHeight="1">
      <c r="B630" s="1250" t="str">
        <f t="shared" si="18"/>
        <v/>
      </c>
      <c r="C630" s="526">
        <f>'Og s3a'!C632</f>
        <v>0</v>
      </c>
      <c r="D630" s="527">
        <f>'Og s3a'!F632</f>
        <v>0</v>
      </c>
      <c r="E630" s="492"/>
      <c r="F630" s="933"/>
      <c r="G630" s="492"/>
      <c r="H630" s="945" t="str">
        <f t="shared" si="19"/>
        <v/>
      </c>
      <c r="I630" s="522"/>
      <c r="J630" s="54"/>
      <c r="K630" s="441">
        <f>'Og s3a'!G632</f>
        <v>0</v>
      </c>
      <c r="L630" s="493">
        <f>'Og s3a'!D632</f>
        <v>0</v>
      </c>
      <c r="M630" s="863">
        <f>Import!K630</f>
        <v>0</v>
      </c>
      <c r="N630" s="864">
        <f>Import!L630</f>
        <v>0</v>
      </c>
      <c r="O630" s="61"/>
      <c r="P630" s="61"/>
      <c r="Q630" s="61"/>
      <c r="R630" s="61"/>
      <c r="S630" s="61"/>
      <c r="T630" s="61"/>
      <c r="U630" s="61"/>
      <c r="V630" s="61"/>
    </row>
    <row r="631" spans="2:22" ht="15" customHeight="1">
      <c r="B631" s="1250" t="str">
        <f t="shared" si="18"/>
        <v/>
      </c>
      <c r="C631" s="526">
        <f>'Og s3a'!C633</f>
        <v>0</v>
      </c>
      <c r="D631" s="527">
        <f>'Og s3a'!F633</f>
        <v>0</v>
      </c>
      <c r="E631" s="492"/>
      <c r="F631" s="933"/>
      <c r="G631" s="492"/>
      <c r="H631" s="945" t="str">
        <f t="shared" si="19"/>
        <v/>
      </c>
      <c r="I631" s="522"/>
      <c r="J631" s="54"/>
      <c r="K631" s="441">
        <f>'Og s3a'!G633</f>
        <v>0</v>
      </c>
      <c r="L631" s="493">
        <f>'Og s3a'!D633</f>
        <v>0</v>
      </c>
      <c r="M631" s="863">
        <f>Import!K631</f>
        <v>0</v>
      </c>
      <c r="N631" s="864">
        <f>Import!L631</f>
        <v>0</v>
      </c>
      <c r="O631" s="61"/>
      <c r="P631" s="61"/>
      <c r="Q631" s="61"/>
      <c r="R631" s="61"/>
      <c r="S631" s="61"/>
      <c r="T631" s="61"/>
      <c r="U631" s="61"/>
      <c r="V631" s="61"/>
    </row>
    <row r="632" spans="2:22" ht="15" customHeight="1">
      <c r="B632" s="1250" t="str">
        <f t="shared" si="18"/>
        <v/>
      </c>
      <c r="C632" s="526">
        <f>'Og s3a'!C634</f>
        <v>0</v>
      </c>
      <c r="D632" s="527">
        <f>'Og s3a'!F634</f>
        <v>0</v>
      </c>
      <c r="E632" s="492"/>
      <c r="F632" s="933"/>
      <c r="G632" s="492"/>
      <c r="H632" s="945" t="str">
        <f t="shared" si="19"/>
        <v/>
      </c>
      <c r="I632" s="522"/>
      <c r="J632" s="54"/>
      <c r="K632" s="441">
        <f>'Og s3a'!G634</f>
        <v>0</v>
      </c>
      <c r="L632" s="493">
        <f>'Og s3a'!D634</f>
        <v>0</v>
      </c>
      <c r="M632" s="863">
        <f>Import!K632</f>
        <v>0</v>
      </c>
      <c r="N632" s="864">
        <f>Import!L632</f>
        <v>0</v>
      </c>
      <c r="O632" s="61"/>
      <c r="P632" s="61"/>
      <c r="Q632" s="61"/>
      <c r="R632" s="61"/>
      <c r="S632" s="61"/>
      <c r="T632" s="61"/>
      <c r="U632" s="61"/>
      <c r="V632" s="61"/>
    </row>
    <row r="633" spans="2:22" ht="15" customHeight="1">
      <c r="B633" s="1250" t="str">
        <f t="shared" si="18"/>
        <v/>
      </c>
      <c r="C633" s="526">
        <f>'Og s3a'!C635</f>
        <v>0</v>
      </c>
      <c r="D633" s="527">
        <f>'Og s3a'!F635</f>
        <v>0</v>
      </c>
      <c r="E633" s="492"/>
      <c r="F633" s="933"/>
      <c r="G633" s="492"/>
      <c r="H633" s="945" t="str">
        <f t="shared" si="19"/>
        <v/>
      </c>
      <c r="I633" s="522"/>
      <c r="J633" s="54"/>
      <c r="K633" s="441">
        <f>'Og s3a'!G635</f>
        <v>0</v>
      </c>
      <c r="L633" s="493">
        <f>'Og s3a'!D635</f>
        <v>0</v>
      </c>
      <c r="M633" s="863">
        <f>Import!K633</f>
        <v>0</v>
      </c>
      <c r="N633" s="864">
        <f>Import!L633</f>
        <v>0</v>
      </c>
      <c r="O633" s="61"/>
      <c r="P633" s="61"/>
      <c r="Q633" s="61"/>
      <c r="R633" s="61"/>
      <c r="S633" s="61"/>
      <c r="T633" s="61"/>
      <c r="U633" s="61"/>
      <c r="V633" s="61"/>
    </row>
    <row r="634" spans="2:22" ht="15" customHeight="1">
      <c r="B634" s="1250" t="str">
        <f t="shared" si="18"/>
        <v/>
      </c>
      <c r="C634" s="526">
        <f>'Og s3a'!C636</f>
        <v>0</v>
      </c>
      <c r="D634" s="527">
        <f>'Og s3a'!F636</f>
        <v>0</v>
      </c>
      <c r="E634" s="492"/>
      <c r="F634" s="933"/>
      <c r="G634" s="492"/>
      <c r="H634" s="945" t="str">
        <f t="shared" si="19"/>
        <v/>
      </c>
      <c r="I634" s="522"/>
      <c r="J634" s="54"/>
      <c r="K634" s="441">
        <f>'Og s3a'!G636</f>
        <v>0</v>
      </c>
      <c r="L634" s="493">
        <f>'Og s3a'!D636</f>
        <v>0</v>
      </c>
      <c r="M634" s="863">
        <f>Import!K634</f>
        <v>0</v>
      </c>
      <c r="N634" s="864">
        <f>Import!L634</f>
        <v>0</v>
      </c>
      <c r="O634" s="61"/>
      <c r="P634" s="61"/>
      <c r="Q634" s="61"/>
      <c r="R634" s="61"/>
      <c r="S634" s="61"/>
      <c r="T634" s="61"/>
      <c r="U634" s="61"/>
      <c r="V634" s="61"/>
    </row>
    <row r="635" spans="2:22" ht="15" customHeight="1">
      <c r="B635" s="1250" t="str">
        <f t="shared" si="18"/>
        <v/>
      </c>
      <c r="C635" s="526">
        <f>'Og s3a'!C637</f>
        <v>0</v>
      </c>
      <c r="D635" s="527">
        <f>'Og s3a'!F637</f>
        <v>0</v>
      </c>
      <c r="E635" s="492"/>
      <c r="F635" s="933"/>
      <c r="G635" s="492"/>
      <c r="H635" s="945" t="str">
        <f t="shared" si="19"/>
        <v/>
      </c>
      <c r="I635" s="522"/>
      <c r="J635" s="54"/>
      <c r="K635" s="441">
        <f>'Og s3a'!G637</f>
        <v>0</v>
      </c>
      <c r="L635" s="493">
        <f>'Og s3a'!D637</f>
        <v>0</v>
      </c>
      <c r="M635" s="863">
        <f>Import!K635</f>
        <v>0</v>
      </c>
      <c r="N635" s="864">
        <f>Import!L635</f>
        <v>0</v>
      </c>
      <c r="O635" s="61"/>
      <c r="P635" s="61"/>
      <c r="Q635" s="61"/>
      <c r="R635" s="61"/>
      <c r="S635" s="61"/>
      <c r="T635" s="61"/>
      <c r="U635" s="61"/>
      <c r="V635" s="61"/>
    </row>
    <row r="636" spans="2:22" ht="15" customHeight="1">
      <c r="B636" s="1250" t="str">
        <f t="shared" si="18"/>
        <v/>
      </c>
      <c r="C636" s="526">
        <f>'Og s3a'!C638</f>
        <v>0</v>
      </c>
      <c r="D636" s="527">
        <f>'Og s3a'!F638</f>
        <v>0</v>
      </c>
      <c r="E636" s="492"/>
      <c r="F636" s="933"/>
      <c r="G636" s="492"/>
      <c r="H636" s="945" t="str">
        <f t="shared" si="19"/>
        <v/>
      </c>
      <c r="I636" s="522"/>
      <c r="J636" s="54"/>
      <c r="K636" s="441">
        <f>'Og s3a'!G638</f>
        <v>0</v>
      </c>
      <c r="L636" s="493">
        <f>'Og s3a'!D638</f>
        <v>0</v>
      </c>
      <c r="M636" s="863">
        <f>Import!K636</f>
        <v>0</v>
      </c>
      <c r="N636" s="864">
        <f>Import!L636</f>
        <v>0</v>
      </c>
      <c r="O636" s="61"/>
      <c r="P636" s="61"/>
      <c r="Q636" s="61"/>
      <c r="R636" s="61"/>
      <c r="S636" s="61"/>
      <c r="T636" s="61"/>
      <c r="U636" s="61"/>
      <c r="V636" s="61"/>
    </row>
    <row r="637" spans="2:22" ht="15" customHeight="1">
      <c r="B637" s="1250" t="str">
        <f t="shared" si="18"/>
        <v/>
      </c>
      <c r="C637" s="526">
        <f>'Og s3a'!C639</f>
        <v>0</v>
      </c>
      <c r="D637" s="527">
        <f>'Og s3a'!F639</f>
        <v>0</v>
      </c>
      <c r="E637" s="492"/>
      <c r="F637" s="933"/>
      <c r="G637" s="492"/>
      <c r="H637" s="945" t="str">
        <f t="shared" si="19"/>
        <v/>
      </c>
      <c r="I637" s="522"/>
      <c r="J637" s="54"/>
      <c r="K637" s="441">
        <f>'Og s3a'!G639</f>
        <v>0</v>
      </c>
      <c r="L637" s="493">
        <f>'Og s3a'!D639</f>
        <v>0</v>
      </c>
      <c r="M637" s="863">
        <f>Import!K637</f>
        <v>0</v>
      </c>
      <c r="N637" s="864">
        <f>Import!L637</f>
        <v>0</v>
      </c>
      <c r="O637" s="61"/>
      <c r="P637" s="61"/>
      <c r="Q637" s="61"/>
      <c r="R637" s="61"/>
      <c r="S637" s="61"/>
      <c r="T637" s="61"/>
      <c r="U637" s="61"/>
      <c r="V637" s="61"/>
    </row>
    <row r="638" spans="2:22" ht="15" customHeight="1">
      <c r="B638" s="1250" t="str">
        <f t="shared" si="18"/>
        <v/>
      </c>
      <c r="C638" s="526">
        <f>'Og s3a'!C640</f>
        <v>0</v>
      </c>
      <c r="D638" s="527">
        <f>'Og s3a'!F640</f>
        <v>0</v>
      </c>
      <c r="E638" s="492"/>
      <c r="F638" s="933"/>
      <c r="G638" s="492"/>
      <c r="H638" s="945" t="str">
        <f t="shared" si="19"/>
        <v/>
      </c>
      <c r="I638" s="522"/>
      <c r="J638" s="54"/>
      <c r="K638" s="441">
        <f>'Og s3a'!G640</f>
        <v>0</v>
      </c>
      <c r="L638" s="493">
        <f>'Og s3a'!D640</f>
        <v>0</v>
      </c>
      <c r="M638" s="863">
        <f>Import!K638</f>
        <v>0</v>
      </c>
      <c r="N638" s="864">
        <f>Import!L638</f>
        <v>0</v>
      </c>
      <c r="O638" s="61"/>
      <c r="P638" s="61"/>
      <c r="Q638" s="61"/>
      <c r="R638" s="61"/>
      <c r="S638" s="61"/>
      <c r="T638" s="61"/>
      <c r="U638" s="61"/>
      <c r="V638" s="61"/>
    </row>
    <row r="639" spans="2:22" ht="15" customHeight="1">
      <c r="B639" s="1250" t="str">
        <f t="shared" si="18"/>
        <v/>
      </c>
      <c r="C639" s="526">
        <f>'Og s3a'!C641</f>
        <v>0</v>
      </c>
      <c r="D639" s="527">
        <f>'Og s3a'!F641</f>
        <v>0</v>
      </c>
      <c r="E639" s="492"/>
      <c r="F639" s="933"/>
      <c r="G639" s="492"/>
      <c r="H639" s="945" t="str">
        <f t="shared" si="19"/>
        <v/>
      </c>
      <c r="I639" s="522"/>
      <c r="J639" s="54"/>
      <c r="K639" s="441">
        <f>'Og s3a'!G641</f>
        <v>0</v>
      </c>
      <c r="L639" s="493">
        <f>'Og s3a'!D641</f>
        <v>0</v>
      </c>
      <c r="M639" s="863">
        <f>Import!K639</f>
        <v>0</v>
      </c>
      <c r="N639" s="864">
        <f>Import!L639</f>
        <v>0</v>
      </c>
      <c r="O639" s="61"/>
      <c r="P639" s="61"/>
      <c r="Q639" s="61"/>
      <c r="R639" s="61"/>
      <c r="S639" s="61"/>
      <c r="T639" s="61"/>
      <c r="U639" s="61"/>
      <c r="V639" s="61"/>
    </row>
    <row r="640" spans="2:22" ht="15" customHeight="1">
      <c r="B640" s="1250" t="str">
        <f t="shared" si="18"/>
        <v/>
      </c>
      <c r="C640" s="526">
        <f>'Og s3a'!C642</f>
        <v>0</v>
      </c>
      <c r="D640" s="527">
        <f>'Og s3a'!F642</f>
        <v>0</v>
      </c>
      <c r="E640" s="492"/>
      <c r="F640" s="933"/>
      <c r="G640" s="492"/>
      <c r="H640" s="945" t="str">
        <f t="shared" si="19"/>
        <v/>
      </c>
      <c r="I640" s="522"/>
      <c r="J640" s="54"/>
      <c r="K640" s="441">
        <f>'Og s3a'!G642</f>
        <v>0</v>
      </c>
      <c r="L640" s="493">
        <f>'Og s3a'!D642</f>
        <v>0</v>
      </c>
      <c r="M640" s="863">
        <f>Import!K640</f>
        <v>0</v>
      </c>
      <c r="N640" s="864">
        <f>Import!L640</f>
        <v>0</v>
      </c>
      <c r="O640" s="61"/>
      <c r="P640" s="61"/>
      <c r="Q640" s="61"/>
      <c r="R640" s="61"/>
      <c r="S640" s="61"/>
      <c r="T640" s="61"/>
      <c r="U640" s="61"/>
      <c r="V640" s="61"/>
    </row>
    <row r="641" spans="2:22" ht="15" customHeight="1">
      <c r="B641" s="1250" t="str">
        <f t="shared" si="18"/>
        <v/>
      </c>
      <c r="C641" s="526">
        <f>'Og s3a'!C643</f>
        <v>0</v>
      </c>
      <c r="D641" s="527">
        <f>'Og s3a'!F643</f>
        <v>0</v>
      </c>
      <c r="E641" s="492"/>
      <c r="F641" s="933"/>
      <c r="G641" s="492"/>
      <c r="H641" s="945" t="str">
        <f t="shared" si="19"/>
        <v/>
      </c>
      <c r="I641" s="522"/>
      <c r="J641" s="54"/>
      <c r="K641" s="441">
        <f>'Og s3a'!G643</f>
        <v>0</v>
      </c>
      <c r="L641" s="493">
        <f>'Og s3a'!D643</f>
        <v>0</v>
      </c>
      <c r="M641" s="863">
        <f>Import!K641</f>
        <v>0</v>
      </c>
      <c r="N641" s="864">
        <f>Import!L641</f>
        <v>0</v>
      </c>
      <c r="O641" s="61"/>
      <c r="P641" s="61"/>
      <c r="Q641" s="61"/>
      <c r="R641" s="61"/>
      <c r="S641" s="61"/>
      <c r="T641" s="61"/>
      <c r="U641" s="61"/>
      <c r="V641" s="61"/>
    </row>
    <row r="642" spans="2:22" ht="15" customHeight="1">
      <c r="B642" s="1250" t="str">
        <f t="shared" si="18"/>
        <v/>
      </c>
      <c r="C642" s="526">
        <f>'Og s3a'!C644</f>
        <v>0</v>
      </c>
      <c r="D642" s="527">
        <f>'Og s3a'!F644</f>
        <v>0</v>
      </c>
      <c r="E642" s="492"/>
      <c r="F642" s="933"/>
      <c r="G642" s="492"/>
      <c r="H642" s="945" t="str">
        <f t="shared" si="19"/>
        <v/>
      </c>
      <c r="I642" s="522"/>
      <c r="J642" s="54"/>
      <c r="K642" s="441">
        <f>'Og s3a'!G644</f>
        <v>0</v>
      </c>
      <c r="L642" s="493">
        <f>'Og s3a'!D644</f>
        <v>0</v>
      </c>
      <c r="M642" s="863">
        <f>Import!K642</f>
        <v>0</v>
      </c>
      <c r="N642" s="864">
        <f>Import!L642</f>
        <v>0</v>
      </c>
      <c r="O642" s="61"/>
      <c r="P642" s="61"/>
      <c r="Q642" s="61"/>
      <c r="R642" s="61"/>
      <c r="S642" s="61"/>
      <c r="T642" s="61"/>
      <c r="U642" s="61"/>
      <c r="V642" s="61"/>
    </row>
    <row r="643" spans="2:22" ht="15" customHeight="1">
      <c r="B643" s="1250" t="str">
        <f t="shared" si="18"/>
        <v/>
      </c>
      <c r="C643" s="526">
        <f>'Og s3a'!C645</f>
        <v>0</v>
      </c>
      <c r="D643" s="527">
        <f>'Og s3a'!F645</f>
        <v>0</v>
      </c>
      <c r="E643" s="492"/>
      <c r="F643" s="933"/>
      <c r="G643" s="492"/>
      <c r="H643" s="945" t="str">
        <f t="shared" si="19"/>
        <v/>
      </c>
      <c r="I643" s="522"/>
      <c r="J643" s="54"/>
      <c r="K643" s="441">
        <f>'Og s3a'!G645</f>
        <v>0</v>
      </c>
      <c r="L643" s="493">
        <f>'Og s3a'!D645</f>
        <v>0</v>
      </c>
      <c r="M643" s="863">
        <f>Import!K643</f>
        <v>0</v>
      </c>
      <c r="N643" s="864">
        <f>Import!L643</f>
        <v>0</v>
      </c>
      <c r="O643" s="61"/>
      <c r="P643" s="61"/>
      <c r="Q643" s="61"/>
      <c r="R643" s="61"/>
      <c r="S643" s="61"/>
      <c r="T643" s="61"/>
      <c r="U643" s="61"/>
      <c r="V643" s="61"/>
    </row>
    <row r="644" spans="2:22" ht="15" customHeight="1">
      <c r="B644" s="1250" t="str">
        <f t="shared" si="18"/>
        <v/>
      </c>
      <c r="C644" s="526">
        <f>'Og s3a'!C646</f>
        <v>0</v>
      </c>
      <c r="D644" s="527">
        <f>'Og s3a'!F646</f>
        <v>0</v>
      </c>
      <c r="E644" s="492"/>
      <c r="F644" s="933"/>
      <c r="G644" s="492"/>
      <c r="H644" s="945" t="str">
        <f t="shared" si="19"/>
        <v/>
      </c>
      <c r="I644" s="522"/>
      <c r="J644" s="54"/>
      <c r="K644" s="441">
        <f>'Og s3a'!G646</f>
        <v>0</v>
      </c>
      <c r="L644" s="493">
        <f>'Og s3a'!D646</f>
        <v>0</v>
      </c>
      <c r="M644" s="863">
        <f>Import!K644</f>
        <v>0</v>
      </c>
      <c r="N644" s="864">
        <f>Import!L644</f>
        <v>0</v>
      </c>
      <c r="O644" s="61"/>
      <c r="P644" s="61"/>
      <c r="Q644" s="61"/>
      <c r="R644" s="61"/>
      <c r="S644" s="61"/>
      <c r="T644" s="61"/>
      <c r="U644" s="61"/>
      <c r="V644" s="61"/>
    </row>
    <row r="645" spans="2:22" ht="15" customHeight="1">
      <c r="B645" s="1250" t="str">
        <f t="shared" si="18"/>
        <v/>
      </c>
      <c r="C645" s="526">
        <f>'Og s3a'!C647</f>
        <v>0</v>
      </c>
      <c r="D645" s="527">
        <f>'Og s3a'!F647</f>
        <v>0</v>
      </c>
      <c r="E645" s="492"/>
      <c r="F645" s="933"/>
      <c r="G645" s="492"/>
      <c r="H645" s="945" t="str">
        <f t="shared" si="19"/>
        <v/>
      </c>
      <c r="I645" s="522"/>
      <c r="J645" s="54"/>
      <c r="K645" s="441">
        <f>'Og s3a'!G647</f>
        <v>0</v>
      </c>
      <c r="L645" s="493">
        <f>'Og s3a'!D647</f>
        <v>0</v>
      </c>
      <c r="M645" s="863">
        <f>Import!K645</f>
        <v>0</v>
      </c>
      <c r="N645" s="864">
        <f>Import!L645</f>
        <v>0</v>
      </c>
      <c r="O645" s="61"/>
      <c r="P645" s="61"/>
      <c r="Q645" s="61"/>
      <c r="R645" s="61"/>
      <c r="S645" s="61"/>
      <c r="T645" s="61"/>
      <c r="U645" s="61"/>
      <c r="V645" s="61"/>
    </row>
    <row r="646" spans="2:22" ht="15" customHeight="1">
      <c r="B646" s="1250" t="str">
        <f t="shared" si="18"/>
        <v/>
      </c>
      <c r="C646" s="526">
        <f>'Og s3a'!C648</f>
        <v>0</v>
      </c>
      <c r="D646" s="527">
        <f>'Og s3a'!F648</f>
        <v>0</v>
      </c>
      <c r="E646" s="492"/>
      <c r="F646" s="933"/>
      <c r="G646" s="492"/>
      <c r="H646" s="945" t="str">
        <f t="shared" si="19"/>
        <v/>
      </c>
      <c r="I646" s="522"/>
      <c r="J646" s="54"/>
      <c r="K646" s="441">
        <f>'Og s3a'!G648</f>
        <v>0</v>
      </c>
      <c r="L646" s="493">
        <f>'Og s3a'!D648</f>
        <v>0</v>
      </c>
      <c r="M646" s="863">
        <f>Import!K646</f>
        <v>0</v>
      </c>
      <c r="N646" s="864">
        <f>Import!L646</f>
        <v>0</v>
      </c>
      <c r="O646" s="61"/>
      <c r="P646" s="61"/>
      <c r="Q646" s="61"/>
      <c r="R646" s="61"/>
      <c r="S646" s="61"/>
      <c r="T646" s="61"/>
      <c r="U646" s="61"/>
      <c r="V646" s="61"/>
    </row>
    <row r="647" spans="2:22" ht="15" customHeight="1">
      <c r="B647" s="1250" t="str">
        <f t="shared" si="18"/>
        <v/>
      </c>
      <c r="C647" s="526">
        <f>'Og s3a'!C649</f>
        <v>0</v>
      </c>
      <c r="D647" s="527">
        <f>'Og s3a'!F649</f>
        <v>0</v>
      </c>
      <c r="E647" s="492"/>
      <c r="F647" s="933"/>
      <c r="G647" s="492"/>
      <c r="H647" s="945" t="str">
        <f t="shared" si="19"/>
        <v/>
      </c>
      <c r="I647" s="522"/>
      <c r="J647" s="54"/>
      <c r="K647" s="441">
        <f>'Og s3a'!G649</f>
        <v>0</v>
      </c>
      <c r="L647" s="493">
        <f>'Og s3a'!D649</f>
        <v>0</v>
      </c>
      <c r="M647" s="863">
        <f>Import!K647</f>
        <v>0</v>
      </c>
      <c r="N647" s="864">
        <f>Import!L647</f>
        <v>0</v>
      </c>
      <c r="O647" s="61"/>
      <c r="P647" s="61"/>
      <c r="Q647" s="61"/>
      <c r="R647" s="61"/>
      <c r="S647" s="61"/>
      <c r="T647" s="61"/>
      <c r="U647" s="61"/>
      <c r="V647" s="61"/>
    </row>
    <row r="648" spans="2:22" ht="15" customHeight="1">
      <c r="B648" s="1250" t="str">
        <f t="shared" si="18"/>
        <v/>
      </c>
      <c r="C648" s="526">
        <f>'Og s3a'!C650</f>
        <v>0</v>
      </c>
      <c r="D648" s="527">
        <f>'Og s3a'!F650</f>
        <v>0</v>
      </c>
      <c r="E648" s="492"/>
      <c r="F648" s="933"/>
      <c r="G648" s="492"/>
      <c r="H648" s="945" t="str">
        <f t="shared" si="19"/>
        <v/>
      </c>
      <c r="I648" s="522"/>
      <c r="J648" s="54"/>
      <c r="K648" s="441">
        <f>'Og s3a'!G650</f>
        <v>0</v>
      </c>
      <c r="L648" s="493">
        <f>'Og s3a'!D650</f>
        <v>0</v>
      </c>
      <c r="M648" s="863">
        <f>Import!K648</f>
        <v>0</v>
      </c>
      <c r="N648" s="864">
        <f>Import!L648</f>
        <v>0</v>
      </c>
      <c r="O648" s="61"/>
      <c r="P648" s="61"/>
      <c r="Q648" s="61"/>
      <c r="R648" s="61"/>
      <c r="S648" s="61"/>
      <c r="T648" s="61"/>
      <c r="U648" s="61"/>
      <c r="V648" s="61"/>
    </row>
    <row r="649" spans="2:22" ht="15" customHeight="1">
      <c r="B649" s="1250" t="str">
        <f t="shared" ref="B649:B703" si="20">IF(D649&gt;0,"Wypełnione","")</f>
        <v/>
      </c>
      <c r="C649" s="526">
        <f>'Og s3a'!C651</f>
        <v>0</v>
      </c>
      <c r="D649" s="527">
        <f>'Og s3a'!F651</f>
        <v>0</v>
      </c>
      <c r="E649" s="492"/>
      <c r="F649" s="933"/>
      <c r="G649" s="492"/>
      <c r="H649" s="945" t="str">
        <f t="shared" ref="H649:H703" si="21">IF(AND(M649=0,N649=0),"",IF(AND(M649&gt;0,N649=0),M649,IF(AND(M649=0,N649&gt;0),N649,IF(AND(M649&gt;0,N649&gt;0),"Pak. 4 i 5 jednocześnie?"))))</f>
        <v/>
      </c>
      <c r="I649" s="522"/>
      <c r="J649" s="54"/>
      <c r="K649" s="441">
        <f>'Og s3a'!G651</f>
        <v>0</v>
      </c>
      <c r="L649" s="493">
        <f>'Og s3a'!D651</f>
        <v>0</v>
      </c>
      <c r="M649" s="863">
        <f>Import!K649</f>
        <v>0</v>
      </c>
      <c r="N649" s="864">
        <f>Import!L649</f>
        <v>0</v>
      </c>
      <c r="O649" s="61"/>
      <c r="P649" s="61"/>
      <c r="Q649" s="61"/>
      <c r="R649" s="61"/>
      <c r="S649" s="61"/>
      <c r="T649" s="61"/>
      <c r="U649" s="61"/>
      <c r="V649" s="61"/>
    </row>
    <row r="650" spans="2:22" ht="15" customHeight="1">
      <c r="B650" s="1250" t="str">
        <f t="shared" si="20"/>
        <v/>
      </c>
      <c r="C650" s="526">
        <f>'Og s3a'!C652</f>
        <v>0</v>
      </c>
      <c r="D650" s="527">
        <f>'Og s3a'!F652</f>
        <v>0</v>
      </c>
      <c r="E650" s="492"/>
      <c r="F650" s="933"/>
      <c r="G650" s="492"/>
      <c r="H650" s="945" t="str">
        <f t="shared" si="21"/>
        <v/>
      </c>
      <c r="I650" s="522"/>
      <c r="J650" s="54"/>
      <c r="K650" s="441">
        <f>'Og s3a'!G652</f>
        <v>0</v>
      </c>
      <c r="L650" s="493">
        <f>'Og s3a'!D652</f>
        <v>0</v>
      </c>
      <c r="M650" s="863">
        <f>Import!K650</f>
        <v>0</v>
      </c>
      <c r="N650" s="864">
        <f>Import!L650</f>
        <v>0</v>
      </c>
      <c r="O650" s="61"/>
      <c r="P650" s="61"/>
      <c r="Q650" s="61"/>
      <c r="R650" s="61"/>
      <c r="S650" s="61"/>
      <c r="T650" s="61"/>
      <c r="U650" s="61"/>
      <c r="V650" s="61"/>
    </row>
    <row r="651" spans="2:22" ht="15" customHeight="1">
      <c r="B651" s="1250" t="str">
        <f t="shared" si="20"/>
        <v/>
      </c>
      <c r="C651" s="526">
        <f>'Og s3a'!C653</f>
        <v>0</v>
      </c>
      <c r="D651" s="527">
        <f>'Og s3a'!F653</f>
        <v>0</v>
      </c>
      <c r="E651" s="492"/>
      <c r="F651" s="933"/>
      <c r="G651" s="492"/>
      <c r="H651" s="945" t="str">
        <f t="shared" si="21"/>
        <v/>
      </c>
      <c r="I651" s="522"/>
      <c r="J651" s="54"/>
      <c r="K651" s="441">
        <f>'Og s3a'!G653</f>
        <v>0</v>
      </c>
      <c r="L651" s="493">
        <f>'Og s3a'!D653</f>
        <v>0</v>
      </c>
      <c r="M651" s="863">
        <f>Import!K651</f>
        <v>0</v>
      </c>
      <c r="N651" s="864">
        <f>Import!L651</f>
        <v>0</v>
      </c>
      <c r="O651" s="61"/>
      <c r="P651" s="61"/>
      <c r="Q651" s="61"/>
      <c r="R651" s="61"/>
      <c r="S651" s="61"/>
      <c r="T651" s="61"/>
      <c r="U651" s="61"/>
      <c r="V651" s="61"/>
    </row>
    <row r="652" spans="2:22" ht="15" customHeight="1">
      <c r="B652" s="1250" t="str">
        <f t="shared" si="20"/>
        <v/>
      </c>
      <c r="C652" s="526">
        <f>'Og s3a'!C654</f>
        <v>0</v>
      </c>
      <c r="D652" s="527">
        <f>'Og s3a'!F654</f>
        <v>0</v>
      </c>
      <c r="E652" s="492"/>
      <c r="F652" s="933"/>
      <c r="G652" s="492"/>
      <c r="H652" s="945" t="str">
        <f t="shared" si="21"/>
        <v/>
      </c>
      <c r="I652" s="522"/>
      <c r="J652" s="54"/>
      <c r="K652" s="441">
        <f>'Og s3a'!G654</f>
        <v>0</v>
      </c>
      <c r="L652" s="493">
        <f>'Og s3a'!D654</f>
        <v>0</v>
      </c>
      <c r="M652" s="863">
        <f>Import!K652</f>
        <v>0</v>
      </c>
      <c r="N652" s="864">
        <f>Import!L652</f>
        <v>0</v>
      </c>
      <c r="O652" s="61"/>
      <c r="P652" s="61"/>
      <c r="Q652" s="61"/>
      <c r="R652" s="61"/>
      <c r="S652" s="61"/>
      <c r="T652" s="61"/>
      <c r="U652" s="61"/>
      <c r="V652" s="61"/>
    </row>
    <row r="653" spans="2:22" ht="15" customHeight="1">
      <c r="B653" s="1250" t="str">
        <f t="shared" si="20"/>
        <v/>
      </c>
      <c r="C653" s="526">
        <f>'Og s3a'!C655</f>
        <v>0</v>
      </c>
      <c r="D653" s="527">
        <f>'Og s3a'!F655</f>
        <v>0</v>
      </c>
      <c r="E653" s="492"/>
      <c r="F653" s="933"/>
      <c r="G653" s="492"/>
      <c r="H653" s="945" t="str">
        <f t="shared" si="21"/>
        <v/>
      </c>
      <c r="I653" s="522"/>
      <c r="J653" s="54"/>
      <c r="K653" s="441">
        <f>'Og s3a'!G655</f>
        <v>0</v>
      </c>
      <c r="L653" s="493">
        <f>'Og s3a'!D655</f>
        <v>0</v>
      </c>
      <c r="M653" s="863">
        <f>Import!K653</f>
        <v>0</v>
      </c>
      <c r="N653" s="864">
        <f>Import!L653</f>
        <v>0</v>
      </c>
      <c r="O653" s="61"/>
      <c r="P653" s="61"/>
      <c r="Q653" s="61"/>
      <c r="R653" s="61"/>
      <c r="S653" s="61"/>
      <c r="T653" s="61"/>
      <c r="U653" s="61"/>
      <c r="V653" s="61"/>
    </row>
    <row r="654" spans="2:22" ht="15" customHeight="1">
      <c r="B654" s="1250" t="str">
        <f t="shared" si="20"/>
        <v/>
      </c>
      <c r="C654" s="526">
        <f>'Og s3a'!C656</f>
        <v>0</v>
      </c>
      <c r="D654" s="527">
        <f>'Og s3a'!F656</f>
        <v>0</v>
      </c>
      <c r="E654" s="492"/>
      <c r="F654" s="933"/>
      <c r="G654" s="492"/>
      <c r="H654" s="945" t="str">
        <f t="shared" si="21"/>
        <v/>
      </c>
      <c r="I654" s="522"/>
      <c r="J654" s="54"/>
      <c r="K654" s="441">
        <f>'Og s3a'!G656</f>
        <v>0</v>
      </c>
      <c r="L654" s="493">
        <f>'Og s3a'!D656</f>
        <v>0</v>
      </c>
      <c r="M654" s="863">
        <f>Import!K654</f>
        <v>0</v>
      </c>
      <c r="N654" s="864">
        <f>Import!L654</f>
        <v>0</v>
      </c>
      <c r="O654" s="61"/>
      <c r="P654" s="61"/>
      <c r="Q654" s="61"/>
      <c r="R654" s="61"/>
      <c r="S654" s="61"/>
      <c r="T654" s="61"/>
      <c r="U654" s="61"/>
      <c r="V654" s="61"/>
    </row>
    <row r="655" spans="2:22" ht="15" customHeight="1">
      <c r="B655" s="1250" t="str">
        <f t="shared" si="20"/>
        <v/>
      </c>
      <c r="C655" s="526">
        <f>'Og s3a'!C657</f>
        <v>0</v>
      </c>
      <c r="D655" s="527">
        <f>'Og s3a'!F657</f>
        <v>0</v>
      </c>
      <c r="E655" s="492"/>
      <c r="F655" s="933"/>
      <c r="G655" s="492"/>
      <c r="H655" s="945" t="str">
        <f t="shared" si="21"/>
        <v/>
      </c>
      <c r="I655" s="522"/>
      <c r="J655" s="54"/>
      <c r="K655" s="441">
        <f>'Og s3a'!G657</f>
        <v>0</v>
      </c>
      <c r="L655" s="493">
        <f>'Og s3a'!D657</f>
        <v>0</v>
      </c>
      <c r="M655" s="863">
        <f>Import!K655</f>
        <v>0</v>
      </c>
      <c r="N655" s="864">
        <f>Import!L655</f>
        <v>0</v>
      </c>
      <c r="O655" s="61"/>
      <c r="P655" s="61"/>
      <c r="Q655" s="61"/>
      <c r="R655" s="61"/>
      <c r="S655" s="61"/>
      <c r="T655" s="61"/>
      <c r="U655" s="61"/>
      <c r="V655" s="61"/>
    </row>
    <row r="656" spans="2:22" ht="15" customHeight="1">
      <c r="B656" s="1250" t="str">
        <f t="shared" si="20"/>
        <v/>
      </c>
      <c r="C656" s="526">
        <f>'Og s3a'!C658</f>
        <v>0</v>
      </c>
      <c r="D656" s="527">
        <f>'Og s3a'!F658</f>
        <v>0</v>
      </c>
      <c r="E656" s="492"/>
      <c r="F656" s="933"/>
      <c r="G656" s="492"/>
      <c r="H656" s="945" t="str">
        <f t="shared" si="21"/>
        <v/>
      </c>
      <c r="I656" s="522"/>
      <c r="J656" s="54"/>
      <c r="K656" s="441">
        <f>'Og s3a'!G658</f>
        <v>0</v>
      </c>
      <c r="L656" s="493">
        <f>'Og s3a'!D658</f>
        <v>0</v>
      </c>
      <c r="M656" s="863">
        <f>Import!K656</f>
        <v>0</v>
      </c>
      <c r="N656" s="864">
        <f>Import!L656</f>
        <v>0</v>
      </c>
      <c r="O656" s="61"/>
      <c r="P656" s="61"/>
      <c r="Q656" s="61"/>
      <c r="R656" s="61"/>
      <c r="S656" s="61"/>
      <c r="T656" s="61"/>
      <c r="U656" s="61"/>
      <c r="V656" s="61"/>
    </row>
    <row r="657" spans="2:22" ht="15" customHeight="1">
      <c r="B657" s="1250" t="str">
        <f t="shared" si="20"/>
        <v/>
      </c>
      <c r="C657" s="526">
        <f>'Og s3a'!C659</f>
        <v>0</v>
      </c>
      <c r="D657" s="527">
        <f>'Og s3a'!F659</f>
        <v>0</v>
      </c>
      <c r="E657" s="492"/>
      <c r="F657" s="933"/>
      <c r="G657" s="492"/>
      <c r="H657" s="945" t="str">
        <f t="shared" si="21"/>
        <v/>
      </c>
      <c r="I657" s="522"/>
      <c r="J657" s="54"/>
      <c r="K657" s="441">
        <f>'Og s3a'!G659</f>
        <v>0</v>
      </c>
      <c r="L657" s="493">
        <f>'Og s3a'!D659</f>
        <v>0</v>
      </c>
      <c r="M657" s="863">
        <f>Import!K657</f>
        <v>0</v>
      </c>
      <c r="N657" s="864">
        <f>Import!L657</f>
        <v>0</v>
      </c>
      <c r="O657" s="61"/>
      <c r="P657" s="61"/>
      <c r="Q657" s="61"/>
      <c r="R657" s="61"/>
      <c r="S657" s="61"/>
      <c r="T657" s="61"/>
      <c r="U657" s="61"/>
      <c r="V657" s="61"/>
    </row>
    <row r="658" spans="2:22" ht="15" customHeight="1">
      <c r="B658" s="1250" t="str">
        <f t="shared" si="20"/>
        <v/>
      </c>
      <c r="C658" s="526">
        <f>'Og s3a'!C660</f>
        <v>0</v>
      </c>
      <c r="D658" s="527">
        <f>'Og s3a'!F660</f>
        <v>0</v>
      </c>
      <c r="E658" s="492"/>
      <c r="F658" s="933"/>
      <c r="G658" s="492"/>
      <c r="H658" s="945" t="str">
        <f t="shared" si="21"/>
        <v/>
      </c>
      <c r="I658" s="522"/>
      <c r="J658" s="54"/>
      <c r="K658" s="441">
        <f>'Og s3a'!G660</f>
        <v>0</v>
      </c>
      <c r="L658" s="493">
        <f>'Og s3a'!D660</f>
        <v>0</v>
      </c>
      <c r="M658" s="863">
        <f>Import!K658</f>
        <v>0</v>
      </c>
      <c r="N658" s="864">
        <f>Import!L658</f>
        <v>0</v>
      </c>
      <c r="O658" s="61"/>
      <c r="P658" s="61"/>
      <c r="Q658" s="61"/>
      <c r="R658" s="61"/>
      <c r="S658" s="61"/>
      <c r="T658" s="61"/>
      <c r="U658" s="61"/>
      <c r="V658" s="61"/>
    </row>
    <row r="659" spans="2:22" ht="15" customHeight="1">
      <c r="B659" s="1250" t="str">
        <f t="shared" si="20"/>
        <v/>
      </c>
      <c r="C659" s="526">
        <f>'Og s3a'!C661</f>
        <v>0</v>
      </c>
      <c r="D659" s="527">
        <f>'Og s3a'!F661</f>
        <v>0</v>
      </c>
      <c r="E659" s="492"/>
      <c r="F659" s="933"/>
      <c r="G659" s="492"/>
      <c r="H659" s="945" t="str">
        <f t="shared" si="21"/>
        <v/>
      </c>
      <c r="I659" s="522"/>
      <c r="J659" s="54"/>
      <c r="K659" s="441">
        <f>'Og s3a'!G661</f>
        <v>0</v>
      </c>
      <c r="L659" s="493">
        <f>'Og s3a'!D661</f>
        <v>0</v>
      </c>
      <c r="M659" s="863">
        <f>Import!K659</f>
        <v>0</v>
      </c>
      <c r="N659" s="864">
        <f>Import!L659</f>
        <v>0</v>
      </c>
      <c r="O659" s="61"/>
      <c r="P659" s="61"/>
      <c r="Q659" s="61"/>
      <c r="R659" s="61"/>
      <c r="S659" s="61"/>
      <c r="T659" s="61"/>
      <c r="U659" s="61"/>
      <c r="V659" s="61"/>
    </row>
    <row r="660" spans="2:22" ht="15" customHeight="1">
      <c r="B660" s="1250" t="str">
        <f t="shared" si="20"/>
        <v/>
      </c>
      <c r="C660" s="526">
        <f>'Og s3a'!C662</f>
        <v>0</v>
      </c>
      <c r="D660" s="527">
        <f>'Og s3a'!F662</f>
        <v>0</v>
      </c>
      <c r="E660" s="492"/>
      <c r="F660" s="933"/>
      <c r="G660" s="492"/>
      <c r="H660" s="945" t="str">
        <f t="shared" si="21"/>
        <v/>
      </c>
      <c r="I660" s="522"/>
      <c r="J660" s="54"/>
      <c r="K660" s="441">
        <f>'Og s3a'!G662</f>
        <v>0</v>
      </c>
      <c r="L660" s="493">
        <f>'Og s3a'!D662</f>
        <v>0</v>
      </c>
      <c r="M660" s="863">
        <f>Import!K660</f>
        <v>0</v>
      </c>
      <c r="N660" s="864">
        <f>Import!L660</f>
        <v>0</v>
      </c>
      <c r="O660" s="61"/>
      <c r="P660" s="61"/>
      <c r="Q660" s="61"/>
      <c r="R660" s="61"/>
      <c r="S660" s="61"/>
      <c r="T660" s="61"/>
      <c r="U660" s="61"/>
      <c r="V660" s="61"/>
    </row>
    <row r="661" spans="2:22" ht="15" customHeight="1">
      <c r="B661" s="1250" t="str">
        <f t="shared" si="20"/>
        <v/>
      </c>
      <c r="C661" s="526">
        <f>'Og s3a'!C663</f>
        <v>0</v>
      </c>
      <c r="D661" s="527">
        <f>'Og s3a'!F663</f>
        <v>0</v>
      </c>
      <c r="E661" s="492"/>
      <c r="F661" s="933"/>
      <c r="G661" s="492"/>
      <c r="H661" s="945" t="str">
        <f t="shared" si="21"/>
        <v/>
      </c>
      <c r="I661" s="522"/>
      <c r="J661" s="54"/>
      <c r="K661" s="441">
        <f>'Og s3a'!G663</f>
        <v>0</v>
      </c>
      <c r="L661" s="493">
        <f>'Og s3a'!D663</f>
        <v>0</v>
      </c>
      <c r="M661" s="863">
        <f>Import!K661</f>
        <v>0</v>
      </c>
      <c r="N661" s="864">
        <f>Import!L661</f>
        <v>0</v>
      </c>
      <c r="O661" s="61"/>
      <c r="P661" s="61"/>
      <c r="Q661" s="61"/>
      <c r="R661" s="61"/>
      <c r="S661" s="61"/>
      <c r="T661" s="61"/>
      <c r="U661" s="61"/>
      <c r="V661" s="61"/>
    </row>
    <row r="662" spans="2:22" ht="15" customHeight="1">
      <c r="B662" s="1250" t="str">
        <f t="shared" si="20"/>
        <v/>
      </c>
      <c r="C662" s="526">
        <f>'Og s3a'!C664</f>
        <v>0</v>
      </c>
      <c r="D662" s="527">
        <f>'Og s3a'!F664</f>
        <v>0</v>
      </c>
      <c r="E662" s="492"/>
      <c r="F662" s="933"/>
      <c r="G662" s="492"/>
      <c r="H662" s="945" t="str">
        <f t="shared" si="21"/>
        <v/>
      </c>
      <c r="I662" s="522"/>
      <c r="J662" s="54"/>
      <c r="K662" s="441">
        <f>'Og s3a'!G664</f>
        <v>0</v>
      </c>
      <c r="L662" s="493">
        <f>'Og s3a'!D664</f>
        <v>0</v>
      </c>
      <c r="M662" s="863">
        <f>Import!K662</f>
        <v>0</v>
      </c>
      <c r="N662" s="864">
        <f>Import!L662</f>
        <v>0</v>
      </c>
      <c r="O662" s="61"/>
      <c r="P662" s="61"/>
      <c r="Q662" s="61"/>
      <c r="R662" s="61"/>
      <c r="S662" s="61"/>
      <c r="T662" s="61"/>
      <c r="U662" s="61"/>
      <c r="V662" s="61"/>
    </row>
    <row r="663" spans="2:22" ht="15" customHeight="1">
      <c r="B663" s="1250" t="str">
        <f t="shared" si="20"/>
        <v/>
      </c>
      <c r="C663" s="526">
        <f>'Og s3a'!C665</f>
        <v>0</v>
      </c>
      <c r="D663" s="527">
        <f>'Og s3a'!F665</f>
        <v>0</v>
      </c>
      <c r="E663" s="492"/>
      <c r="F663" s="933"/>
      <c r="G663" s="492"/>
      <c r="H663" s="945" t="str">
        <f t="shared" si="21"/>
        <v/>
      </c>
      <c r="I663" s="522"/>
      <c r="J663" s="54"/>
      <c r="K663" s="441">
        <f>'Og s3a'!G665</f>
        <v>0</v>
      </c>
      <c r="L663" s="493">
        <f>'Og s3a'!D665</f>
        <v>0</v>
      </c>
      <c r="M663" s="863">
        <f>Import!K663</f>
        <v>0</v>
      </c>
      <c r="N663" s="864">
        <f>Import!L663</f>
        <v>0</v>
      </c>
      <c r="O663" s="61"/>
      <c r="P663" s="61"/>
      <c r="Q663" s="61"/>
      <c r="R663" s="61"/>
      <c r="S663" s="61"/>
      <c r="T663" s="61"/>
      <c r="U663" s="61"/>
      <c r="V663" s="61"/>
    </row>
    <row r="664" spans="2:22" ht="15" customHeight="1">
      <c r="B664" s="1250" t="str">
        <f t="shared" si="20"/>
        <v/>
      </c>
      <c r="C664" s="526">
        <f>'Og s3a'!C666</f>
        <v>0</v>
      </c>
      <c r="D664" s="527">
        <f>'Og s3a'!F666</f>
        <v>0</v>
      </c>
      <c r="E664" s="492"/>
      <c r="F664" s="933"/>
      <c r="G664" s="492"/>
      <c r="H664" s="945" t="str">
        <f t="shared" si="21"/>
        <v/>
      </c>
      <c r="I664" s="522"/>
      <c r="J664" s="54"/>
      <c r="K664" s="441">
        <f>'Og s3a'!G666</f>
        <v>0</v>
      </c>
      <c r="L664" s="493">
        <f>'Og s3a'!D666</f>
        <v>0</v>
      </c>
      <c r="M664" s="863">
        <f>Import!K664</f>
        <v>0</v>
      </c>
      <c r="N664" s="864">
        <f>Import!L664</f>
        <v>0</v>
      </c>
      <c r="O664" s="61"/>
      <c r="P664" s="61"/>
      <c r="Q664" s="61"/>
      <c r="R664" s="61"/>
      <c r="S664" s="61"/>
      <c r="T664" s="61"/>
      <c r="U664" s="61"/>
      <c r="V664" s="61"/>
    </row>
    <row r="665" spans="2:22" ht="15" customHeight="1">
      <c r="B665" s="1250" t="str">
        <f t="shared" si="20"/>
        <v/>
      </c>
      <c r="C665" s="526">
        <f>'Og s3a'!C667</f>
        <v>0</v>
      </c>
      <c r="D665" s="527">
        <f>'Og s3a'!F667</f>
        <v>0</v>
      </c>
      <c r="E665" s="492"/>
      <c r="F665" s="933"/>
      <c r="G665" s="492"/>
      <c r="H665" s="945" t="str">
        <f t="shared" si="21"/>
        <v/>
      </c>
      <c r="I665" s="522"/>
      <c r="J665" s="54"/>
      <c r="K665" s="441">
        <f>'Og s3a'!G667</f>
        <v>0</v>
      </c>
      <c r="L665" s="493">
        <f>'Og s3a'!D667</f>
        <v>0</v>
      </c>
      <c r="M665" s="863">
        <f>Import!K665</f>
        <v>0</v>
      </c>
      <c r="N665" s="864">
        <f>Import!L665</f>
        <v>0</v>
      </c>
      <c r="O665" s="61"/>
      <c r="P665" s="61"/>
      <c r="Q665" s="61"/>
      <c r="R665" s="61"/>
      <c r="S665" s="61"/>
      <c r="T665" s="61"/>
      <c r="U665" s="61"/>
      <c r="V665" s="61"/>
    </row>
    <row r="666" spans="2:22" ht="15" customHeight="1">
      <c r="B666" s="1250" t="str">
        <f t="shared" si="20"/>
        <v/>
      </c>
      <c r="C666" s="526">
        <f>'Og s3a'!C668</f>
        <v>0</v>
      </c>
      <c r="D666" s="527">
        <f>'Og s3a'!F668</f>
        <v>0</v>
      </c>
      <c r="E666" s="492"/>
      <c r="F666" s="933"/>
      <c r="G666" s="492"/>
      <c r="H666" s="945" t="str">
        <f t="shared" si="21"/>
        <v/>
      </c>
      <c r="I666" s="522"/>
      <c r="J666" s="54"/>
      <c r="K666" s="441">
        <f>'Og s3a'!G668</f>
        <v>0</v>
      </c>
      <c r="L666" s="493">
        <f>'Og s3a'!D668</f>
        <v>0</v>
      </c>
      <c r="M666" s="863">
        <f>Import!K666</f>
        <v>0</v>
      </c>
      <c r="N666" s="864">
        <f>Import!L666</f>
        <v>0</v>
      </c>
      <c r="O666" s="61"/>
      <c r="P666" s="61"/>
      <c r="Q666" s="61"/>
      <c r="R666" s="61"/>
      <c r="S666" s="61"/>
      <c r="T666" s="61"/>
      <c r="U666" s="61"/>
      <c r="V666" s="61"/>
    </row>
    <row r="667" spans="2:22" ht="15" customHeight="1">
      <c r="B667" s="1250" t="str">
        <f t="shared" si="20"/>
        <v/>
      </c>
      <c r="C667" s="526">
        <f>'Og s3a'!C669</f>
        <v>0</v>
      </c>
      <c r="D667" s="527">
        <f>'Og s3a'!F669</f>
        <v>0</v>
      </c>
      <c r="E667" s="492"/>
      <c r="F667" s="933"/>
      <c r="G667" s="492"/>
      <c r="H667" s="945" t="str">
        <f t="shared" si="21"/>
        <v/>
      </c>
      <c r="I667" s="522"/>
      <c r="J667" s="54"/>
      <c r="K667" s="441">
        <f>'Og s3a'!G669</f>
        <v>0</v>
      </c>
      <c r="L667" s="493">
        <f>'Og s3a'!D669</f>
        <v>0</v>
      </c>
      <c r="M667" s="863">
        <f>Import!K667</f>
        <v>0</v>
      </c>
      <c r="N667" s="864">
        <f>Import!L667</f>
        <v>0</v>
      </c>
      <c r="O667" s="61"/>
      <c r="P667" s="61"/>
      <c r="Q667" s="61"/>
      <c r="R667" s="61"/>
      <c r="S667" s="61"/>
      <c r="T667" s="61"/>
      <c r="U667" s="61"/>
      <c r="V667" s="61"/>
    </row>
    <row r="668" spans="2:22" ht="15" customHeight="1">
      <c r="B668" s="1250" t="str">
        <f t="shared" si="20"/>
        <v/>
      </c>
      <c r="C668" s="526">
        <f>'Og s3a'!C670</f>
        <v>0</v>
      </c>
      <c r="D668" s="527">
        <f>'Og s3a'!F670</f>
        <v>0</v>
      </c>
      <c r="E668" s="492"/>
      <c r="F668" s="933"/>
      <c r="G668" s="492"/>
      <c r="H668" s="945" t="str">
        <f t="shared" si="21"/>
        <v/>
      </c>
      <c r="I668" s="522"/>
      <c r="J668" s="54"/>
      <c r="K668" s="441">
        <f>'Og s3a'!G670</f>
        <v>0</v>
      </c>
      <c r="L668" s="493">
        <f>'Og s3a'!D670</f>
        <v>0</v>
      </c>
      <c r="M668" s="863">
        <f>Import!K668</f>
        <v>0</v>
      </c>
      <c r="N668" s="864">
        <f>Import!L668</f>
        <v>0</v>
      </c>
      <c r="O668" s="61"/>
      <c r="P668" s="61"/>
      <c r="Q668" s="61"/>
      <c r="R668" s="61"/>
      <c r="S668" s="61"/>
      <c r="T668" s="61"/>
      <c r="U668" s="61"/>
      <c r="V668" s="61"/>
    </row>
    <row r="669" spans="2:22" ht="15" customHeight="1">
      <c r="B669" s="1250" t="str">
        <f t="shared" si="20"/>
        <v/>
      </c>
      <c r="C669" s="526">
        <f>'Og s3a'!C671</f>
        <v>0</v>
      </c>
      <c r="D669" s="527">
        <f>'Og s3a'!F671</f>
        <v>0</v>
      </c>
      <c r="E669" s="492"/>
      <c r="F669" s="933"/>
      <c r="G669" s="492"/>
      <c r="H669" s="945" t="str">
        <f t="shared" si="21"/>
        <v/>
      </c>
      <c r="I669" s="522"/>
      <c r="J669" s="54"/>
      <c r="K669" s="441">
        <f>'Og s3a'!G671</f>
        <v>0</v>
      </c>
      <c r="L669" s="493">
        <f>'Og s3a'!D671</f>
        <v>0</v>
      </c>
      <c r="M669" s="863">
        <f>Import!K669</f>
        <v>0</v>
      </c>
      <c r="N669" s="864">
        <f>Import!L669</f>
        <v>0</v>
      </c>
      <c r="O669" s="61"/>
      <c r="P669" s="61"/>
      <c r="Q669" s="61"/>
      <c r="R669" s="61"/>
      <c r="S669" s="61"/>
      <c r="T669" s="61"/>
      <c r="U669" s="61"/>
      <c r="V669" s="61"/>
    </row>
    <row r="670" spans="2:22" ht="15" customHeight="1">
      <c r="B670" s="1250" t="str">
        <f t="shared" si="20"/>
        <v/>
      </c>
      <c r="C670" s="526">
        <f>'Og s3a'!C672</f>
        <v>0</v>
      </c>
      <c r="D670" s="527">
        <f>'Og s3a'!F672</f>
        <v>0</v>
      </c>
      <c r="E670" s="492"/>
      <c r="F670" s="933"/>
      <c r="G670" s="492"/>
      <c r="H670" s="945" t="str">
        <f t="shared" si="21"/>
        <v/>
      </c>
      <c r="I670" s="522"/>
      <c r="J670" s="54"/>
      <c r="K670" s="441">
        <f>'Og s3a'!G672</f>
        <v>0</v>
      </c>
      <c r="L670" s="493">
        <f>'Og s3a'!D672</f>
        <v>0</v>
      </c>
      <c r="M670" s="863">
        <f>Import!K670</f>
        <v>0</v>
      </c>
      <c r="N670" s="864">
        <f>Import!L670</f>
        <v>0</v>
      </c>
      <c r="O670" s="61"/>
      <c r="P670" s="61"/>
      <c r="Q670" s="61"/>
      <c r="R670" s="61"/>
      <c r="S670" s="61"/>
      <c r="T670" s="61"/>
      <c r="U670" s="61"/>
      <c r="V670" s="61"/>
    </row>
    <row r="671" spans="2:22" ht="15" customHeight="1">
      <c r="B671" s="1250" t="str">
        <f t="shared" si="20"/>
        <v/>
      </c>
      <c r="C671" s="526">
        <f>'Og s3a'!C673</f>
        <v>0</v>
      </c>
      <c r="D671" s="527">
        <f>'Og s3a'!F673</f>
        <v>0</v>
      </c>
      <c r="E671" s="492"/>
      <c r="F671" s="933"/>
      <c r="G671" s="492"/>
      <c r="H671" s="945" t="str">
        <f t="shared" si="21"/>
        <v/>
      </c>
      <c r="I671" s="522"/>
      <c r="J671" s="54"/>
      <c r="K671" s="441">
        <f>'Og s3a'!G673</f>
        <v>0</v>
      </c>
      <c r="L671" s="493">
        <f>'Og s3a'!D673</f>
        <v>0</v>
      </c>
      <c r="M671" s="863">
        <f>Import!K671</f>
        <v>0</v>
      </c>
      <c r="N671" s="864">
        <f>Import!L671</f>
        <v>0</v>
      </c>
      <c r="O671" s="61"/>
      <c r="P671" s="61"/>
      <c r="Q671" s="61"/>
      <c r="R671" s="61"/>
      <c r="S671" s="61"/>
      <c r="T671" s="61"/>
      <c r="U671" s="61"/>
      <c r="V671" s="61"/>
    </row>
    <row r="672" spans="2:22" ht="15" customHeight="1">
      <c r="B672" s="1250" t="str">
        <f t="shared" si="20"/>
        <v/>
      </c>
      <c r="C672" s="526">
        <f>'Og s3a'!C674</f>
        <v>0</v>
      </c>
      <c r="D672" s="527">
        <f>'Og s3a'!F674</f>
        <v>0</v>
      </c>
      <c r="E672" s="492"/>
      <c r="F672" s="933"/>
      <c r="G672" s="492"/>
      <c r="H672" s="945" t="str">
        <f t="shared" si="21"/>
        <v/>
      </c>
      <c r="I672" s="522"/>
      <c r="J672" s="54"/>
      <c r="K672" s="441">
        <f>'Og s3a'!G674</f>
        <v>0</v>
      </c>
      <c r="L672" s="493">
        <f>'Og s3a'!D674</f>
        <v>0</v>
      </c>
      <c r="M672" s="863">
        <f>Import!K672</f>
        <v>0</v>
      </c>
      <c r="N672" s="864">
        <f>Import!L672</f>
        <v>0</v>
      </c>
      <c r="O672" s="61"/>
      <c r="P672" s="61"/>
      <c r="Q672" s="61"/>
      <c r="R672" s="61"/>
      <c r="S672" s="61"/>
      <c r="T672" s="61"/>
      <c r="U672" s="61"/>
      <c r="V672" s="61"/>
    </row>
    <row r="673" spans="2:22" ht="15" customHeight="1">
      <c r="B673" s="1250" t="str">
        <f t="shared" si="20"/>
        <v/>
      </c>
      <c r="C673" s="526">
        <f>'Og s3a'!C675</f>
        <v>0</v>
      </c>
      <c r="D673" s="527">
        <f>'Og s3a'!F675</f>
        <v>0</v>
      </c>
      <c r="E673" s="492"/>
      <c r="F673" s="933"/>
      <c r="G673" s="492"/>
      <c r="H673" s="945" t="str">
        <f t="shared" si="21"/>
        <v/>
      </c>
      <c r="I673" s="522"/>
      <c r="J673" s="54"/>
      <c r="K673" s="441">
        <f>'Og s3a'!G675</f>
        <v>0</v>
      </c>
      <c r="L673" s="493">
        <f>'Og s3a'!D675</f>
        <v>0</v>
      </c>
      <c r="M673" s="863">
        <f>Import!K673</f>
        <v>0</v>
      </c>
      <c r="N673" s="864">
        <f>Import!L673</f>
        <v>0</v>
      </c>
      <c r="O673" s="61"/>
      <c r="P673" s="61"/>
      <c r="Q673" s="61"/>
      <c r="R673" s="61"/>
      <c r="S673" s="61"/>
      <c r="T673" s="61"/>
      <c r="U673" s="61"/>
      <c r="V673" s="61"/>
    </row>
    <row r="674" spans="2:22" ht="15" customHeight="1">
      <c r="B674" s="1250" t="str">
        <f t="shared" si="20"/>
        <v/>
      </c>
      <c r="C674" s="526">
        <f>'Og s3a'!C676</f>
        <v>0</v>
      </c>
      <c r="D674" s="527">
        <f>'Og s3a'!F676</f>
        <v>0</v>
      </c>
      <c r="E674" s="492"/>
      <c r="F674" s="933"/>
      <c r="G674" s="492"/>
      <c r="H674" s="945" t="str">
        <f t="shared" si="21"/>
        <v/>
      </c>
      <c r="I674" s="522"/>
      <c r="J674" s="54"/>
      <c r="K674" s="441">
        <f>'Og s3a'!G676</f>
        <v>0</v>
      </c>
      <c r="L674" s="493">
        <f>'Og s3a'!D676</f>
        <v>0</v>
      </c>
      <c r="M674" s="863">
        <f>Import!K674</f>
        <v>0</v>
      </c>
      <c r="N674" s="864">
        <f>Import!L674</f>
        <v>0</v>
      </c>
      <c r="O674" s="61"/>
      <c r="P674" s="61"/>
      <c r="Q674" s="61"/>
      <c r="R674" s="61"/>
      <c r="S674" s="61"/>
      <c r="T674" s="61"/>
      <c r="U674" s="61"/>
      <c r="V674" s="61"/>
    </row>
    <row r="675" spans="2:22" ht="15" customHeight="1">
      <c r="B675" s="1250" t="str">
        <f t="shared" si="20"/>
        <v/>
      </c>
      <c r="C675" s="526">
        <f>'Og s3a'!C677</f>
        <v>0</v>
      </c>
      <c r="D675" s="527">
        <f>'Og s3a'!F677</f>
        <v>0</v>
      </c>
      <c r="E675" s="492"/>
      <c r="F675" s="933"/>
      <c r="G675" s="492"/>
      <c r="H675" s="945" t="str">
        <f t="shared" si="21"/>
        <v/>
      </c>
      <c r="I675" s="522"/>
      <c r="J675" s="54"/>
      <c r="K675" s="441">
        <f>'Og s3a'!G677</f>
        <v>0</v>
      </c>
      <c r="L675" s="493">
        <f>'Og s3a'!D677</f>
        <v>0</v>
      </c>
      <c r="M675" s="863">
        <f>Import!K675</f>
        <v>0</v>
      </c>
      <c r="N675" s="864">
        <f>Import!L675</f>
        <v>0</v>
      </c>
      <c r="O675" s="61"/>
      <c r="P675" s="61"/>
      <c r="Q675" s="61"/>
      <c r="R675" s="61"/>
      <c r="S675" s="61"/>
      <c r="T675" s="61"/>
      <c r="U675" s="61"/>
      <c r="V675" s="61"/>
    </row>
    <row r="676" spans="2:22" ht="15" customHeight="1">
      <c r="B676" s="1250" t="str">
        <f t="shared" si="20"/>
        <v/>
      </c>
      <c r="C676" s="526">
        <f>'Og s3a'!C678</f>
        <v>0</v>
      </c>
      <c r="D676" s="527">
        <f>'Og s3a'!F678</f>
        <v>0</v>
      </c>
      <c r="E676" s="492"/>
      <c r="F676" s="933"/>
      <c r="G676" s="492"/>
      <c r="H676" s="945" t="str">
        <f t="shared" si="21"/>
        <v/>
      </c>
      <c r="I676" s="522"/>
      <c r="J676" s="54"/>
      <c r="K676" s="441">
        <f>'Og s3a'!G678</f>
        <v>0</v>
      </c>
      <c r="L676" s="493">
        <f>'Og s3a'!D678</f>
        <v>0</v>
      </c>
      <c r="M676" s="863">
        <f>Import!K676</f>
        <v>0</v>
      </c>
      <c r="N676" s="864">
        <f>Import!L676</f>
        <v>0</v>
      </c>
      <c r="O676" s="61"/>
      <c r="P676" s="61"/>
      <c r="Q676" s="61"/>
      <c r="R676" s="61"/>
      <c r="S676" s="61"/>
      <c r="T676" s="61"/>
      <c r="U676" s="61"/>
      <c r="V676" s="61"/>
    </row>
    <row r="677" spans="2:22" ht="15" customHeight="1">
      <c r="B677" s="1250" t="str">
        <f t="shared" si="20"/>
        <v/>
      </c>
      <c r="C677" s="526">
        <f>'Og s3a'!C679</f>
        <v>0</v>
      </c>
      <c r="D677" s="527">
        <f>'Og s3a'!F679</f>
        <v>0</v>
      </c>
      <c r="E677" s="492"/>
      <c r="F677" s="933"/>
      <c r="G677" s="492"/>
      <c r="H677" s="945" t="str">
        <f t="shared" si="21"/>
        <v/>
      </c>
      <c r="I677" s="522"/>
      <c r="J677" s="54"/>
      <c r="K677" s="441">
        <f>'Og s3a'!G679</f>
        <v>0</v>
      </c>
      <c r="L677" s="493">
        <f>'Og s3a'!D679</f>
        <v>0</v>
      </c>
      <c r="M677" s="863">
        <f>Import!K677</f>
        <v>0</v>
      </c>
      <c r="N677" s="864">
        <f>Import!L677</f>
        <v>0</v>
      </c>
      <c r="O677" s="61"/>
      <c r="P677" s="61"/>
      <c r="Q677" s="61"/>
      <c r="R677" s="61"/>
      <c r="S677" s="61"/>
      <c r="T677" s="61"/>
      <c r="U677" s="61"/>
      <c r="V677" s="61"/>
    </row>
    <row r="678" spans="2:22" ht="15" customHeight="1">
      <c r="B678" s="1250" t="str">
        <f t="shared" si="20"/>
        <v/>
      </c>
      <c r="C678" s="526">
        <f>'Og s3a'!C680</f>
        <v>0</v>
      </c>
      <c r="D678" s="527">
        <f>'Og s3a'!F680</f>
        <v>0</v>
      </c>
      <c r="E678" s="492"/>
      <c r="F678" s="933"/>
      <c r="G678" s="492"/>
      <c r="H678" s="945" t="str">
        <f t="shared" si="21"/>
        <v/>
      </c>
      <c r="I678" s="522"/>
      <c r="J678" s="54"/>
      <c r="K678" s="441">
        <f>'Og s3a'!G680</f>
        <v>0</v>
      </c>
      <c r="L678" s="493">
        <f>'Og s3a'!D680</f>
        <v>0</v>
      </c>
      <c r="M678" s="863">
        <f>Import!K678</f>
        <v>0</v>
      </c>
      <c r="N678" s="864">
        <f>Import!L678</f>
        <v>0</v>
      </c>
      <c r="O678" s="61"/>
      <c r="P678" s="61"/>
      <c r="Q678" s="61"/>
      <c r="R678" s="61"/>
      <c r="S678" s="61"/>
      <c r="T678" s="61"/>
      <c r="U678" s="61"/>
      <c r="V678" s="61"/>
    </row>
    <row r="679" spans="2:22" ht="15" customHeight="1">
      <c r="B679" s="1250" t="str">
        <f t="shared" si="20"/>
        <v/>
      </c>
      <c r="C679" s="526">
        <f>'Og s3a'!C681</f>
        <v>0</v>
      </c>
      <c r="D679" s="527">
        <f>'Og s3a'!F681</f>
        <v>0</v>
      </c>
      <c r="E679" s="492"/>
      <c r="F679" s="933"/>
      <c r="G679" s="492"/>
      <c r="H679" s="945" t="str">
        <f t="shared" si="21"/>
        <v/>
      </c>
      <c r="I679" s="522"/>
      <c r="J679" s="54"/>
      <c r="K679" s="441">
        <f>'Og s3a'!G681</f>
        <v>0</v>
      </c>
      <c r="L679" s="493">
        <f>'Og s3a'!D681</f>
        <v>0</v>
      </c>
      <c r="M679" s="863">
        <f>Import!K679</f>
        <v>0</v>
      </c>
      <c r="N679" s="864">
        <f>Import!L679</f>
        <v>0</v>
      </c>
      <c r="O679" s="61"/>
      <c r="P679" s="61"/>
      <c r="Q679" s="61"/>
      <c r="R679" s="61"/>
      <c r="S679" s="61"/>
      <c r="T679" s="61"/>
      <c r="U679" s="61"/>
      <c r="V679" s="61"/>
    </row>
    <row r="680" spans="2:22" ht="15" customHeight="1">
      <c r="B680" s="1250" t="str">
        <f t="shared" si="20"/>
        <v/>
      </c>
      <c r="C680" s="526">
        <f>'Og s3a'!C682</f>
        <v>0</v>
      </c>
      <c r="D680" s="527">
        <f>'Og s3a'!F682</f>
        <v>0</v>
      </c>
      <c r="E680" s="492"/>
      <c r="F680" s="933"/>
      <c r="G680" s="492"/>
      <c r="H680" s="945" t="str">
        <f t="shared" si="21"/>
        <v/>
      </c>
      <c r="I680" s="522"/>
      <c r="J680" s="54"/>
      <c r="K680" s="441">
        <f>'Og s3a'!G682</f>
        <v>0</v>
      </c>
      <c r="L680" s="493">
        <f>'Og s3a'!D682</f>
        <v>0</v>
      </c>
      <c r="M680" s="863">
        <f>Import!K680</f>
        <v>0</v>
      </c>
      <c r="N680" s="864">
        <f>Import!L680</f>
        <v>0</v>
      </c>
      <c r="O680" s="61"/>
      <c r="P680" s="61"/>
      <c r="Q680" s="61"/>
      <c r="R680" s="61"/>
      <c r="S680" s="61"/>
      <c r="T680" s="61"/>
      <c r="U680" s="61"/>
      <c r="V680" s="61"/>
    </row>
    <row r="681" spans="2:22" ht="15" customHeight="1">
      <c r="B681" s="1250" t="str">
        <f t="shared" si="20"/>
        <v/>
      </c>
      <c r="C681" s="526">
        <f>'Og s3a'!C683</f>
        <v>0</v>
      </c>
      <c r="D681" s="527">
        <f>'Og s3a'!F683</f>
        <v>0</v>
      </c>
      <c r="E681" s="492"/>
      <c r="F681" s="933"/>
      <c r="G681" s="492"/>
      <c r="H681" s="945" t="str">
        <f t="shared" si="21"/>
        <v/>
      </c>
      <c r="I681" s="522"/>
      <c r="J681" s="54"/>
      <c r="K681" s="441">
        <f>'Og s3a'!G683</f>
        <v>0</v>
      </c>
      <c r="L681" s="493">
        <f>'Og s3a'!D683</f>
        <v>0</v>
      </c>
      <c r="M681" s="863">
        <f>Import!K681</f>
        <v>0</v>
      </c>
      <c r="N681" s="864">
        <f>Import!L681</f>
        <v>0</v>
      </c>
      <c r="O681" s="61"/>
      <c r="P681" s="61"/>
      <c r="Q681" s="61"/>
      <c r="R681" s="61"/>
      <c r="S681" s="61"/>
      <c r="T681" s="61"/>
      <c r="U681" s="61"/>
      <c r="V681" s="61"/>
    </row>
    <row r="682" spans="2:22" ht="15" customHeight="1">
      <c r="B682" s="1250" t="str">
        <f t="shared" si="20"/>
        <v/>
      </c>
      <c r="C682" s="526">
        <f>'Og s3a'!C684</f>
        <v>0</v>
      </c>
      <c r="D682" s="527">
        <f>'Og s3a'!F684</f>
        <v>0</v>
      </c>
      <c r="E682" s="492"/>
      <c r="F682" s="933"/>
      <c r="G682" s="492"/>
      <c r="H682" s="945" t="str">
        <f t="shared" si="21"/>
        <v/>
      </c>
      <c r="I682" s="522"/>
      <c r="J682" s="54"/>
      <c r="K682" s="441">
        <f>'Og s3a'!G684</f>
        <v>0</v>
      </c>
      <c r="L682" s="493">
        <f>'Og s3a'!D684</f>
        <v>0</v>
      </c>
      <c r="M682" s="863">
        <f>Import!K682</f>
        <v>0</v>
      </c>
      <c r="N682" s="864">
        <f>Import!L682</f>
        <v>0</v>
      </c>
      <c r="O682" s="61"/>
      <c r="P682" s="61"/>
      <c r="Q682" s="61"/>
      <c r="R682" s="61"/>
      <c r="S682" s="61"/>
      <c r="T682" s="61"/>
      <c r="U682" s="61"/>
      <c r="V682" s="61"/>
    </row>
    <row r="683" spans="2:22" ht="15" customHeight="1">
      <c r="B683" s="1250" t="str">
        <f t="shared" si="20"/>
        <v/>
      </c>
      <c r="C683" s="526">
        <f>'Og s3a'!C685</f>
        <v>0</v>
      </c>
      <c r="D683" s="527">
        <f>'Og s3a'!F685</f>
        <v>0</v>
      </c>
      <c r="E683" s="492"/>
      <c r="F683" s="933"/>
      <c r="G683" s="492"/>
      <c r="H683" s="945" t="str">
        <f t="shared" si="21"/>
        <v/>
      </c>
      <c r="I683" s="522"/>
      <c r="J683" s="54"/>
      <c r="K683" s="441">
        <f>'Og s3a'!G685</f>
        <v>0</v>
      </c>
      <c r="L683" s="493">
        <f>'Og s3a'!D685</f>
        <v>0</v>
      </c>
      <c r="M683" s="863">
        <f>Import!K683</f>
        <v>0</v>
      </c>
      <c r="N683" s="864">
        <f>Import!L683</f>
        <v>0</v>
      </c>
      <c r="O683" s="61"/>
      <c r="P683" s="61"/>
      <c r="Q683" s="61"/>
      <c r="R683" s="61"/>
      <c r="S683" s="61"/>
      <c r="T683" s="61"/>
      <c r="U683" s="61"/>
      <c r="V683" s="61"/>
    </row>
    <row r="684" spans="2:22" ht="15" customHeight="1">
      <c r="B684" s="1250" t="str">
        <f t="shared" si="20"/>
        <v/>
      </c>
      <c r="C684" s="526">
        <f>'Og s3a'!C686</f>
        <v>0</v>
      </c>
      <c r="D684" s="527">
        <f>'Og s3a'!F686</f>
        <v>0</v>
      </c>
      <c r="E684" s="492"/>
      <c r="F684" s="933"/>
      <c r="G684" s="492"/>
      <c r="H684" s="945" t="str">
        <f t="shared" si="21"/>
        <v/>
      </c>
      <c r="I684" s="522"/>
      <c r="J684" s="54"/>
      <c r="K684" s="441">
        <f>'Og s3a'!G686</f>
        <v>0</v>
      </c>
      <c r="L684" s="493">
        <f>'Og s3a'!D686</f>
        <v>0</v>
      </c>
      <c r="M684" s="863">
        <f>Import!K684</f>
        <v>0</v>
      </c>
      <c r="N684" s="864">
        <f>Import!L684</f>
        <v>0</v>
      </c>
      <c r="O684" s="61"/>
      <c r="P684" s="61"/>
      <c r="Q684" s="61"/>
      <c r="R684" s="61"/>
      <c r="S684" s="61"/>
      <c r="T684" s="61"/>
      <c r="U684" s="61"/>
      <c r="V684" s="61"/>
    </row>
    <row r="685" spans="2:22" ht="15" customHeight="1">
      <c r="B685" s="1250" t="str">
        <f t="shared" si="20"/>
        <v/>
      </c>
      <c r="C685" s="526">
        <f>'Og s3a'!C687</f>
        <v>0</v>
      </c>
      <c r="D685" s="527">
        <f>'Og s3a'!F687</f>
        <v>0</v>
      </c>
      <c r="E685" s="492"/>
      <c r="F685" s="933"/>
      <c r="G685" s="492"/>
      <c r="H685" s="945" t="str">
        <f t="shared" si="21"/>
        <v/>
      </c>
      <c r="I685" s="522"/>
      <c r="J685" s="54"/>
      <c r="K685" s="441">
        <f>'Og s3a'!G687</f>
        <v>0</v>
      </c>
      <c r="L685" s="493">
        <f>'Og s3a'!D687</f>
        <v>0</v>
      </c>
      <c r="M685" s="863">
        <f>Import!K685</f>
        <v>0</v>
      </c>
      <c r="N685" s="864">
        <f>Import!L685</f>
        <v>0</v>
      </c>
      <c r="O685" s="61"/>
      <c r="P685" s="61"/>
      <c r="Q685" s="61"/>
      <c r="R685" s="61"/>
      <c r="S685" s="61"/>
      <c r="T685" s="61"/>
      <c r="U685" s="61"/>
      <c r="V685" s="61"/>
    </row>
    <row r="686" spans="2:22" ht="15" customHeight="1">
      <c r="B686" s="1250" t="str">
        <f t="shared" si="20"/>
        <v/>
      </c>
      <c r="C686" s="526">
        <f>'Og s3a'!C688</f>
        <v>0</v>
      </c>
      <c r="D686" s="527">
        <f>'Og s3a'!F688</f>
        <v>0</v>
      </c>
      <c r="E686" s="492"/>
      <c r="F686" s="933"/>
      <c r="G686" s="492"/>
      <c r="H686" s="945" t="str">
        <f t="shared" si="21"/>
        <v/>
      </c>
      <c r="I686" s="522"/>
      <c r="J686" s="54"/>
      <c r="K686" s="441">
        <f>'Og s3a'!G688</f>
        <v>0</v>
      </c>
      <c r="L686" s="493">
        <f>'Og s3a'!D688</f>
        <v>0</v>
      </c>
      <c r="M686" s="863">
        <f>Import!K686</f>
        <v>0</v>
      </c>
      <c r="N686" s="864">
        <f>Import!L686</f>
        <v>0</v>
      </c>
      <c r="O686" s="61"/>
      <c r="P686" s="61"/>
      <c r="Q686" s="61"/>
      <c r="R686" s="61"/>
      <c r="S686" s="61"/>
      <c r="T686" s="61"/>
      <c r="U686" s="61"/>
      <c r="V686" s="61"/>
    </row>
    <row r="687" spans="2:22" ht="15" customHeight="1">
      <c r="B687" s="1250" t="str">
        <f t="shared" si="20"/>
        <v/>
      </c>
      <c r="C687" s="526">
        <f>'Og s3a'!C689</f>
        <v>0</v>
      </c>
      <c r="D687" s="527">
        <f>'Og s3a'!F689</f>
        <v>0</v>
      </c>
      <c r="E687" s="492"/>
      <c r="F687" s="933"/>
      <c r="G687" s="492"/>
      <c r="H687" s="945" t="str">
        <f t="shared" si="21"/>
        <v/>
      </c>
      <c r="I687" s="522"/>
      <c r="J687" s="54"/>
      <c r="K687" s="441">
        <f>'Og s3a'!G689</f>
        <v>0</v>
      </c>
      <c r="L687" s="493">
        <f>'Og s3a'!D689</f>
        <v>0</v>
      </c>
      <c r="M687" s="863">
        <f>Import!K687</f>
        <v>0</v>
      </c>
      <c r="N687" s="864">
        <f>Import!L687</f>
        <v>0</v>
      </c>
      <c r="O687" s="61"/>
      <c r="P687" s="61"/>
      <c r="Q687" s="61"/>
      <c r="R687" s="61"/>
      <c r="S687" s="61"/>
      <c r="T687" s="61"/>
      <c r="U687" s="61"/>
      <c r="V687" s="61"/>
    </row>
    <row r="688" spans="2:22" ht="15" customHeight="1">
      <c r="B688" s="1250" t="str">
        <f t="shared" si="20"/>
        <v/>
      </c>
      <c r="C688" s="526">
        <f>'Og s3a'!C690</f>
        <v>0</v>
      </c>
      <c r="D688" s="527">
        <f>'Og s3a'!F690</f>
        <v>0</v>
      </c>
      <c r="E688" s="492"/>
      <c r="F688" s="933"/>
      <c r="G688" s="492"/>
      <c r="H688" s="945" t="str">
        <f t="shared" si="21"/>
        <v/>
      </c>
      <c r="I688" s="522"/>
      <c r="J688" s="54"/>
      <c r="K688" s="441">
        <f>'Og s3a'!G690</f>
        <v>0</v>
      </c>
      <c r="L688" s="493">
        <f>'Og s3a'!D690</f>
        <v>0</v>
      </c>
      <c r="M688" s="863">
        <f>Import!K688</f>
        <v>0</v>
      </c>
      <c r="N688" s="864">
        <f>Import!L688</f>
        <v>0</v>
      </c>
      <c r="O688" s="61"/>
      <c r="P688" s="61"/>
      <c r="Q688" s="61"/>
      <c r="R688" s="61"/>
      <c r="S688" s="61"/>
      <c r="T688" s="61"/>
      <c r="U688" s="61"/>
      <c r="V688" s="61"/>
    </row>
    <row r="689" spans="2:22" ht="15" customHeight="1">
      <c r="B689" s="1250" t="str">
        <f t="shared" si="20"/>
        <v/>
      </c>
      <c r="C689" s="526">
        <f>'Og s3a'!C691</f>
        <v>0</v>
      </c>
      <c r="D689" s="527">
        <f>'Og s3a'!F691</f>
        <v>0</v>
      </c>
      <c r="E689" s="492"/>
      <c r="F689" s="933"/>
      <c r="G689" s="492"/>
      <c r="H689" s="945" t="str">
        <f t="shared" si="21"/>
        <v/>
      </c>
      <c r="I689" s="522"/>
      <c r="J689" s="54"/>
      <c r="K689" s="441">
        <f>'Og s3a'!G691</f>
        <v>0</v>
      </c>
      <c r="L689" s="493">
        <f>'Og s3a'!D691</f>
        <v>0</v>
      </c>
      <c r="M689" s="863">
        <f>Import!K689</f>
        <v>0</v>
      </c>
      <c r="N689" s="864">
        <f>Import!L689</f>
        <v>0</v>
      </c>
      <c r="O689" s="61"/>
      <c r="P689" s="61"/>
      <c r="Q689" s="61"/>
      <c r="R689" s="61"/>
      <c r="S689" s="61"/>
      <c r="T689" s="61"/>
      <c r="U689" s="61"/>
      <c r="V689" s="61"/>
    </row>
    <row r="690" spans="2:22" ht="15" customHeight="1">
      <c r="B690" s="1250" t="str">
        <f t="shared" si="20"/>
        <v/>
      </c>
      <c r="C690" s="526">
        <f>'Og s3a'!C692</f>
        <v>0</v>
      </c>
      <c r="D690" s="527">
        <f>'Og s3a'!F692</f>
        <v>0</v>
      </c>
      <c r="E690" s="492"/>
      <c r="F690" s="933"/>
      <c r="G690" s="492"/>
      <c r="H690" s="945" t="str">
        <f t="shared" si="21"/>
        <v/>
      </c>
      <c r="I690" s="522"/>
      <c r="J690" s="54"/>
      <c r="K690" s="441">
        <f>'Og s3a'!G692</f>
        <v>0</v>
      </c>
      <c r="L690" s="493">
        <f>'Og s3a'!D692</f>
        <v>0</v>
      </c>
      <c r="M690" s="863">
        <f>Import!K690</f>
        <v>0</v>
      </c>
      <c r="N690" s="864">
        <f>Import!L690</f>
        <v>0</v>
      </c>
      <c r="O690" s="61"/>
      <c r="P690" s="61"/>
      <c r="Q690" s="61"/>
      <c r="R690" s="61"/>
      <c r="S690" s="61"/>
      <c r="T690" s="61"/>
      <c r="U690" s="61"/>
      <c r="V690" s="61"/>
    </row>
    <row r="691" spans="2:22" ht="15" customHeight="1">
      <c r="B691" s="1250" t="str">
        <f t="shared" si="20"/>
        <v/>
      </c>
      <c r="C691" s="526">
        <f>'Og s3a'!C693</f>
        <v>0</v>
      </c>
      <c r="D691" s="527">
        <f>'Og s3a'!F693</f>
        <v>0</v>
      </c>
      <c r="E691" s="492"/>
      <c r="F691" s="933"/>
      <c r="G691" s="492"/>
      <c r="H691" s="945" t="str">
        <f t="shared" si="21"/>
        <v/>
      </c>
      <c r="I691" s="522"/>
      <c r="J691" s="54"/>
      <c r="K691" s="441">
        <f>'Og s3a'!G693</f>
        <v>0</v>
      </c>
      <c r="L691" s="493">
        <f>'Og s3a'!D693</f>
        <v>0</v>
      </c>
      <c r="M691" s="863">
        <f>Import!K691</f>
        <v>0</v>
      </c>
      <c r="N691" s="864">
        <f>Import!L691</f>
        <v>0</v>
      </c>
      <c r="O691" s="61"/>
      <c r="P691" s="61"/>
      <c r="Q691" s="61"/>
      <c r="R691" s="61"/>
      <c r="S691" s="61"/>
      <c r="T691" s="61"/>
      <c r="U691" s="61"/>
      <c r="V691" s="61"/>
    </row>
    <row r="692" spans="2:22" ht="15" customHeight="1">
      <c r="B692" s="1250" t="str">
        <f t="shared" si="20"/>
        <v/>
      </c>
      <c r="C692" s="526">
        <f>'Og s3a'!C694</f>
        <v>0</v>
      </c>
      <c r="D692" s="527">
        <f>'Og s3a'!F694</f>
        <v>0</v>
      </c>
      <c r="E692" s="492"/>
      <c r="F692" s="933"/>
      <c r="G692" s="492"/>
      <c r="H692" s="945" t="str">
        <f t="shared" si="21"/>
        <v/>
      </c>
      <c r="I692" s="522"/>
      <c r="J692" s="54"/>
      <c r="K692" s="441">
        <f>'Og s3a'!G694</f>
        <v>0</v>
      </c>
      <c r="L692" s="493">
        <f>'Og s3a'!D694</f>
        <v>0</v>
      </c>
      <c r="M692" s="863">
        <f>Import!K692</f>
        <v>0</v>
      </c>
      <c r="N692" s="864">
        <f>Import!L692</f>
        <v>0</v>
      </c>
      <c r="O692" s="61"/>
      <c r="P692" s="61"/>
      <c r="Q692" s="61"/>
      <c r="R692" s="61"/>
      <c r="S692" s="61"/>
      <c r="T692" s="61"/>
      <c r="U692" s="61"/>
      <c r="V692" s="61"/>
    </row>
    <row r="693" spans="2:22" ht="15" customHeight="1">
      <c r="B693" s="1250" t="str">
        <f t="shared" si="20"/>
        <v/>
      </c>
      <c r="C693" s="526">
        <f>'Og s3a'!C695</f>
        <v>0</v>
      </c>
      <c r="D693" s="527">
        <f>'Og s3a'!F695</f>
        <v>0</v>
      </c>
      <c r="E693" s="492"/>
      <c r="F693" s="933"/>
      <c r="G693" s="492"/>
      <c r="H693" s="945" t="str">
        <f t="shared" si="21"/>
        <v/>
      </c>
      <c r="I693" s="522"/>
      <c r="J693" s="54"/>
      <c r="K693" s="441">
        <f>'Og s3a'!G695</f>
        <v>0</v>
      </c>
      <c r="L693" s="493">
        <f>'Og s3a'!D695</f>
        <v>0</v>
      </c>
      <c r="M693" s="863">
        <f>Import!K693</f>
        <v>0</v>
      </c>
      <c r="N693" s="864">
        <f>Import!L693</f>
        <v>0</v>
      </c>
      <c r="O693" s="61"/>
      <c r="P693" s="61"/>
      <c r="Q693" s="61"/>
      <c r="R693" s="61"/>
      <c r="S693" s="61"/>
      <c r="T693" s="61"/>
      <c r="U693" s="61"/>
      <c r="V693" s="61"/>
    </row>
    <row r="694" spans="2:22" ht="15" customHeight="1">
      <c r="B694" s="1250" t="str">
        <f t="shared" si="20"/>
        <v/>
      </c>
      <c r="C694" s="526">
        <f>'Og s3a'!C696</f>
        <v>0</v>
      </c>
      <c r="D694" s="527">
        <f>'Og s3a'!F696</f>
        <v>0</v>
      </c>
      <c r="E694" s="492"/>
      <c r="F694" s="933"/>
      <c r="G694" s="492"/>
      <c r="H694" s="945" t="str">
        <f t="shared" si="21"/>
        <v/>
      </c>
      <c r="I694" s="522"/>
      <c r="J694" s="54"/>
      <c r="K694" s="441">
        <f>'Og s3a'!G696</f>
        <v>0</v>
      </c>
      <c r="L694" s="493">
        <f>'Og s3a'!D696</f>
        <v>0</v>
      </c>
      <c r="M694" s="863">
        <f>Import!K694</f>
        <v>0</v>
      </c>
      <c r="N694" s="864">
        <f>Import!L694</f>
        <v>0</v>
      </c>
      <c r="O694" s="61"/>
      <c r="P694" s="61"/>
      <c r="Q694" s="61"/>
      <c r="R694" s="61"/>
      <c r="S694" s="61"/>
      <c r="T694" s="61"/>
      <c r="U694" s="61"/>
      <c r="V694" s="61"/>
    </row>
    <row r="695" spans="2:22" ht="15" customHeight="1">
      <c r="B695" s="1250" t="str">
        <f t="shared" si="20"/>
        <v/>
      </c>
      <c r="C695" s="526">
        <f>'Og s3a'!C697</f>
        <v>0</v>
      </c>
      <c r="D695" s="527">
        <f>'Og s3a'!F697</f>
        <v>0</v>
      </c>
      <c r="E695" s="492"/>
      <c r="F695" s="933"/>
      <c r="G695" s="492"/>
      <c r="H695" s="945" t="str">
        <f t="shared" si="21"/>
        <v/>
      </c>
      <c r="I695" s="522"/>
      <c r="J695" s="54"/>
      <c r="K695" s="441">
        <f>'Og s3a'!G697</f>
        <v>0</v>
      </c>
      <c r="L695" s="493">
        <f>'Og s3a'!D697</f>
        <v>0</v>
      </c>
      <c r="M695" s="863">
        <f>Import!K695</f>
        <v>0</v>
      </c>
      <c r="N695" s="864">
        <f>Import!L695</f>
        <v>0</v>
      </c>
      <c r="O695" s="61"/>
      <c r="P695" s="61"/>
      <c r="Q695" s="61"/>
      <c r="R695" s="61"/>
      <c r="S695" s="61"/>
      <c r="T695" s="61"/>
      <c r="U695" s="61"/>
      <c r="V695" s="61"/>
    </row>
    <row r="696" spans="2:22" ht="15" customHeight="1">
      <c r="B696" s="1250" t="str">
        <f t="shared" si="20"/>
        <v/>
      </c>
      <c r="C696" s="526">
        <f>'Og s3a'!C698</f>
        <v>0</v>
      </c>
      <c r="D696" s="527">
        <f>'Og s3a'!F698</f>
        <v>0</v>
      </c>
      <c r="E696" s="492"/>
      <c r="F696" s="933"/>
      <c r="G696" s="492"/>
      <c r="H696" s="945" t="str">
        <f t="shared" si="21"/>
        <v/>
      </c>
      <c r="I696" s="522"/>
      <c r="J696" s="54"/>
      <c r="K696" s="441">
        <f>'Og s3a'!G698</f>
        <v>0</v>
      </c>
      <c r="L696" s="493">
        <f>'Og s3a'!D698</f>
        <v>0</v>
      </c>
      <c r="M696" s="863">
        <f>Import!K696</f>
        <v>0</v>
      </c>
      <c r="N696" s="864">
        <f>Import!L696</f>
        <v>0</v>
      </c>
      <c r="O696" s="61"/>
      <c r="P696" s="61"/>
      <c r="Q696" s="61"/>
      <c r="R696" s="61"/>
      <c r="S696" s="61"/>
      <c r="T696" s="61"/>
      <c r="U696" s="61"/>
      <c r="V696" s="61"/>
    </row>
    <row r="697" spans="2:22" ht="15" customHeight="1">
      <c r="B697" s="1250" t="str">
        <f t="shared" si="20"/>
        <v/>
      </c>
      <c r="C697" s="526">
        <f>'Og s3a'!C699</f>
        <v>0</v>
      </c>
      <c r="D697" s="527">
        <f>'Og s3a'!F699</f>
        <v>0</v>
      </c>
      <c r="E697" s="492"/>
      <c r="F697" s="933"/>
      <c r="G697" s="492"/>
      <c r="H697" s="945" t="str">
        <f t="shared" si="21"/>
        <v/>
      </c>
      <c r="I697" s="522"/>
      <c r="J697" s="54"/>
      <c r="K697" s="441">
        <f>'Og s3a'!G699</f>
        <v>0</v>
      </c>
      <c r="L697" s="493">
        <f>'Og s3a'!D699</f>
        <v>0</v>
      </c>
      <c r="M697" s="863">
        <f>Import!K697</f>
        <v>0</v>
      </c>
      <c r="N697" s="864">
        <f>Import!L697</f>
        <v>0</v>
      </c>
      <c r="O697" s="61"/>
      <c r="P697" s="61"/>
      <c r="Q697" s="61"/>
      <c r="R697" s="61"/>
      <c r="S697" s="61"/>
      <c r="T697" s="61"/>
      <c r="U697" s="61"/>
      <c r="V697" s="61"/>
    </row>
    <row r="698" spans="2:22" ht="15" customHeight="1">
      <c r="B698" s="1250" t="str">
        <f t="shared" si="20"/>
        <v/>
      </c>
      <c r="C698" s="526">
        <f>'Og s3a'!C700</f>
        <v>0</v>
      </c>
      <c r="D698" s="527">
        <f>'Og s3a'!F700</f>
        <v>0</v>
      </c>
      <c r="E698" s="492"/>
      <c r="F698" s="933"/>
      <c r="G698" s="492"/>
      <c r="H698" s="945" t="str">
        <f t="shared" si="21"/>
        <v/>
      </c>
      <c r="I698" s="522"/>
      <c r="J698" s="54"/>
      <c r="K698" s="441">
        <f>'Og s3a'!G700</f>
        <v>0</v>
      </c>
      <c r="L698" s="493">
        <f>'Og s3a'!D700</f>
        <v>0</v>
      </c>
      <c r="M698" s="863">
        <f>Import!K698</f>
        <v>0</v>
      </c>
      <c r="N698" s="864">
        <f>Import!L698</f>
        <v>0</v>
      </c>
      <c r="O698" s="61"/>
      <c r="P698" s="61"/>
      <c r="Q698" s="61"/>
      <c r="R698" s="61"/>
      <c r="S698" s="61"/>
      <c r="T698" s="61"/>
      <c r="U698" s="61"/>
      <c r="V698" s="61"/>
    </row>
    <row r="699" spans="2:22" ht="15" customHeight="1">
      <c r="B699" s="1250" t="str">
        <f t="shared" si="20"/>
        <v/>
      </c>
      <c r="C699" s="526">
        <f>'Og s3a'!C701</f>
        <v>0</v>
      </c>
      <c r="D699" s="527">
        <f>'Og s3a'!F701</f>
        <v>0</v>
      </c>
      <c r="E699" s="492"/>
      <c r="F699" s="933"/>
      <c r="G699" s="492"/>
      <c r="H699" s="945" t="str">
        <f t="shared" si="21"/>
        <v/>
      </c>
      <c r="I699" s="522"/>
      <c r="J699" s="54"/>
      <c r="K699" s="441">
        <f>'Og s3a'!G701</f>
        <v>0</v>
      </c>
      <c r="L699" s="493">
        <f>'Og s3a'!D701</f>
        <v>0</v>
      </c>
      <c r="M699" s="863">
        <f>Import!K699</f>
        <v>0</v>
      </c>
      <c r="N699" s="864">
        <f>Import!L699</f>
        <v>0</v>
      </c>
      <c r="O699" s="61"/>
      <c r="P699" s="61"/>
      <c r="Q699" s="61"/>
      <c r="R699" s="61"/>
      <c r="S699" s="61"/>
      <c r="T699" s="61"/>
      <c r="U699" s="61"/>
      <c r="V699" s="61"/>
    </row>
    <row r="700" spans="2:22" ht="15" customHeight="1">
      <c r="B700" s="1250" t="str">
        <f t="shared" si="20"/>
        <v/>
      </c>
      <c r="C700" s="526">
        <f>'Og s3a'!C702</f>
        <v>0</v>
      </c>
      <c r="D700" s="527">
        <f>'Og s3a'!F702</f>
        <v>0</v>
      </c>
      <c r="E700" s="492"/>
      <c r="F700" s="933"/>
      <c r="G700" s="492"/>
      <c r="H700" s="945" t="str">
        <f t="shared" si="21"/>
        <v/>
      </c>
      <c r="I700" s="522"/>
      <c r="J700" s="54"/>
      <c r="K700" s="441">
        <f>'Og s3a'!G702</f>
        <v>0</v>
      </c>
      <c r="L700" s="493">
        <f>'Og s3a'!D702</f>
        <v>0</v>
      </c>
      <c r="M700" s="863">
        <f>Import!K700</f>
        <v>0</v>
      </c>
      <c r="N700" s="864">
        <f>Import!L700</f>
        <v>0</v>
      </c>
      <c r="O700" s="61"/>
      <c r="P700" s="61"/>
      <c r="Q700" s="61"/>
      <c r="R700" s="61"/>
      <c r="S700" s="61"/>
      <c r="T700" s="61"/>
      <c r="U700" s="61"/>
      <c r="V700" s="61"/>
    </row>
    <row r="701" spans="2:22" ht="15" customHeight="1">
      <c r="B701" s="1250" t="str">
        <f t="shared" si="20"/>
        <v/>
      </c>
      <c r="C701" s="526">
        <f>'Og s3a'!C703</f>
        <v>0</v>
      </c>
      <c r="D701" s="527">
        <f>'Og s3a'!F703</f>
        <v>0</v>
      </c>
      <c r="E701" s="492"/>
      <c r="F701" s="933"/>
      <c r="G701" s="492"/>
      <c r="H701" s="945" t="str">
        <f t="shared" si="21"/>
        <v/>
      </c>
      <c r="I701" s="522"/>
      <c r="J701" s="54"/>
      <c r="K701" s="441">
        <f>'Og s3a'!G703</f>
        <v>0</v>
      </c>
      <c r="L701" s="493">
        <f>'Og s3a'!D703</f>
        <v>0</v>
      </c>
      <c r="M701" s="863">
        <f>Import!K701</f>
        <v>0</v>
      </c>
      <c r="N701" s="864">
        <f>Import!L701</f>
        <v>0</v>
      </c>
      <c r="O701" s="61"/>
      <c r="P701" s="61"/>
      <c r="Q701" s="61"/>
      <c r="R701" s="61"/>
      <c r="S701" s="61"/>
      <c r="T701" s="61"/>
      <c r="U701" s="61"/>
      <c r="V701" s="61"/>
    </row>
    <row r="702" spans="2:22" ht="15" customHeight="1">
      <c r="B702" s="1250" t="str">
        <f t="shared" si="20"/>
        <v/>
      </c>
      <c r="C702" s="526">
        <f>'Og s3a'!C704</f>
        <v>0</v>
      </c>
      <c r="D702" s="527">
        <f>'Og s3a'!F704</f>
        <v>0</v>
      </c>
      <c r="E702" s="492"/>
      <c r="F702" s="933"/>
      <c r="G702" s="492"/>
      <c r="H702" s="945" t="str">
        <f t="shared" si="21"/>
        <v/>
      </c>
      <c r="I702" s="522"/>
      <c r="J702" s="54"/>
      <c r="K702" s="441">
        <f>'Og s3a'!G704</f>
        <v>0</v>
      </c>
      <c r="L702" s="493">
        <f>'Og s3a'!D704</f>
        <v>0</v>
      </c>
      <c r="M702" s="863">
        <f>Import!K702</f>
        <v>0</v>
      </c>
      <c r="N702" s="864">
        <f>Import!L702</f>
        <v>0</v>
      </c>
      <c r="O702" s="61"/>
      <c r="P702" s="61"/>
      <c r="Q702" s="61"/>
      <c r="R702" s="61"/>
      <c r="S702" s="61"/>
      <c r="T702" s="61"/>
      <c r="U702" s="61"/>
      <c r="V702" s="61"/>
    </row>
    <row r="703" spans="2:22" ht="15" customHeight="1">
      <c r="B703" s="1250" t="str">
        <f t="shared" si="20"/>
        <v/>
      </c>
      <c r="C703" s="526">
        <f>'Og s3a'!C705</f>
        <v>0</v>
      </c>
      <c r="D703" s="527">
        <f>'Og s3a'!F705</f>
        <v>0</v>
      </c>
      <c r="E703" s="492"/>
      <c r="F703" s="933"/>
      <c r="G703" s="492"/>
      <c r="H703" s="945" t="str">
        <f t="shared" si="21"/>
        <v/>
      </c>
      <c r="I703" s="522"/>
      <c r="J703" s="54"/>
      <c r="K703" s="441">
        <f>'Og s3a'!G705</f>
        <v>0</v>
      </c>
      <c r="L703" s="493">
        <f>'Og s3a'!D705</f>
        <v>0</v>
      </c>
      <c r="M703" s="863">
        <f>Import!K703</f>
        <v>0</v>
      </c>
      <c r="N703" s="864">
        <f>Import!L703</f>
        <v>0</v>
      </c>
      <c r="O703" s="61"/>
      <c r="P703" s="61"/>
      <c r="Q703" s="61"/>
      <c r="R703" s="61"/>
      <c r="S703" s="61"/>
      <c r="T703" s="61"/>
      <c r="U703" s="61"/>
      <c r="V703" s="61"/>
    </row>
    <row r="704" spans="2:22" ht="5.25" customHeight="1">
      <c r="B704" s="1250" t="s">
        <v>49</v>
      </c>
      <c r="C704" s="54"/>
      <c r="D704" s="54"/>
      <c r="E704" s="528"/>
      <c r="F704" s="282"/>
      <c r="G704" s="528"/>
      <c r="H704" s="528"/>
      <c r="I704" s="528"/>
      <c r="J704" s="54"/>
      <c r="K704" s="61"/>
      <c r="L704" s="61"/>
      <c r="M704" s="863"/>
      <c r="N704" s="864"/>
      <c r="O704" s="61"/>
      <c r="P704" s="61"/>
      <c r="Q704" s="61"/>
      <c r="R704" s="61"/>
      <c r="S704" s="61"/>
      <c r="T704" s="61"/>
      <c r="U704" s="61"/>
      <c r="V704" s="61"/>
    </row>
    <row r="705" spans="2:22">
      <c r="B705" s="946"/>
      <c r="C705" s="54"/>
      <c r="D705" s="54"/>
      <c r="E705" s="525"/>
      <c r="F705" s="54"/>
      <c r="G705" s="525"/>
      <c r="H705" s="525"/>
      <c r="I705" s="525"/>
      <c r="J705" s="54"/>
      <c r="K705" s="61"/>
      <c r="L705" s="61"/>
      <c r="O705" s="61"/>
      <c r="P705" s="61"/>
      <c r="Q705" s="61"/>
      <c r="R705" s="61"/>
      <c r="S705" s="61"/>
      <c r="T705" s="61"/>
      <c r="U705" s="61"/>
      <c r="V705" s="61"/>
    </row>
    <row r="706" spans="2:22">
      <c r="B706" s="946"/>
      <c r="C706" s="54"/>
      <c r="D706" s="54"/>
      <c r="E706" s="525"/>
      <c r="F706" s="54"/>
      <c r="G706" s="525"/>
      <c r="H706" s="525"/>
      <c r="I706" s="525"/>
      <c r="J706" s="54"/>
      <c r="K706" s="61"/>
      <c r="L706" s="61"/>
      <c r="O706" s="61"/>
      <c r="P706" s="61"/>
      <c r="Q706" s="61"/>
      <c r="R706" s="61"/>
      <c r="S706" s="61"/>
      <c r="T706" s="61"/>
      <c r="U706" s="61"/>
      <c r="V706" s="61"/>
    </row>
    <row r="707" spans="2:22">
      <c r="B707" s="946"/>
      <c r="C707" s="54"/>
      <c r="D707" s="54"/>
      <c r="E707" s="525"/>
      <c r="F707" s="54"/>
      <c r="G707" s="525"/>
      <c r="H707" s="525"/>
      <c r="I707" s="525"/>
      <c r="J707" s="54"/>
      <c r="K707" s="61"/>
      <c r="L707" s="61"/>
      <c r="O707" s="61"/>
      <c r="P707" s="61"/>
      <c r="Q707" s="61"/>
      <c r="R707" s="61"/>
      <c r="S707" s="61"/>
      <c r="T707" s="61"/>
      <c r="U707" s="61"/>
      <c r="V707" s="61"/>
    </row>
    <row r="708" spans="2:22">
      <c r="B708" s="54"/>
      <c r="C708" s="54"/>
      <c r="D708" s="54"/>
      <c r="E708" s="525"/>
      <c r="F708" s="54"/>
      <c r="G708" s="525"/>
      <c r="H708" s="525"/>
      <c r="I708" s="525"/>
      <c r="J708" s="54"/>
      <c r="K708" s="61"/>
      <c r="L708" s="61"/>
      <c r="O708" s="61"/>
      <c r="P708" s="61"/>
      <c r="Q708" s="61"/>
      <c r="R708" s="61"/>
      <c r="S708" s="61"/>
      <c r="T708" s="61"/>
      <c r="U708" s="61"/>
      <c r="V708" s="61"/>
    </row>
    <row r="709" spans="2:22">
      <c r="B709" s="54"/>
      <c r="C709" s="54"/>
      <c r="D709" s="54"/>
      <c r="E709" s="525"/>
      <c r="F709" s="54"/>
      <c r="G709" s="525"/>
      <c r="H709" s="525"/>
      <c r="I709" s="525"/>
      <c r="J709" s="54"/>
      <c r="K709" s="61"/>
      <c r="L709" s="61"/>
      <c r="O709" s="61"/>
      <c r="P709" s="61"/>
      <c r="Q709" s="61"/>
      <c r="R709" s="61"/>
      <c r="S709" s="61"/>
      <c r="T709" s="61"/>
      <c r="U709" s="61"/>
      <c r="V709" s="61"/>
    </row>
    <row r="710" spans="2:22">
      <c r="B710" s="54"/>
      <c r="C710" s="54"/>
      <c r="D710" s="54"/>
      <c r="E710" s="525"/>
      <c r="F710" s="54"/>
      <c r="G710" s="525"/>
      <c r="H710" s="525"/>
      <c r="I710" s="525"/>
      <c r="J710" s="54"/>
      <c r="K710" s="61"/>
      <c r="L710" s="61"/>
      <c r="O710" s="61"/>
      <c r="P710" s="61"/>
      <c r="Q710" s="61"/>
      <c r="R710" s="61"/>
      <c r="S710" s="61"/>
      <c r="T710" s="61"/>
      <c r="U710" s="61"/>
      <c r="V710" s="61"/>
    </row>
    <row r="711" spans="2:22">
      <c r="B711" s="54"/>
      <c r="C711" s="54"/>
      <c r="D711" s="54"/>
      <c r="E711" s="525"/>
      <c r="F711" s="54"/>
      <c r="G711" s="525"/>
      <c r="H711" s="525"/>
      <c r="I711" s="525"/>
      <c r="J711" s="54"/>
      <c r="K711" s="61"/>
      <c r="L711" s="61"/>
      <c r="O711" s="61"/>
      <c r="P711" s="61"/>
      <c r="Q711" s="61"/>
      <c r="R711" s="61"/>
      <c r="S711" s="61"/>
      <c r="T711" s="61"/>
      <c r="U711" s="61"/>
      <c r="V711" s="61"/>
    </row>
    <row r="712" spans="2:22">
      <c r="B712" s="54"/>
      <c r="C712" s="54"/>
      <c r="D712" s="54"/>
      <c r="E712" s="525"/>
      <c r="F712" s="54"/>
      <c r="G712" s="525"/>
      <c r="H712" s="525"/>
      <c r="I712" s="525"/>
      <c r="J712" s="54"/>
      <c r="K712" s="61"/>
      <c r="L712" s="61"/>
      <c r="O712" s="61"/>
      <c r="P712" s="61"/>
      <c r="Q712" s="61"/>
      <c r="R712" s="61"/>
      <c r="S712" s="61"/>
      <c r="T712" s="61"/>
      <c r="U712" s="61"/>
      <c r="V712" s="61"/>
    </row>
    <row r="713" spans="2:22">
      <c r="B713" s="54"/>
      <c r="C713" s="54"/>
      <c r="D713" s="54"/>
      <c r="E713" s="525"/>
      <c r="F713" s="54"/>
      <c r="G713" s="525"/>
      <c r="H713" s="525"/>
      <c r="I713" s="525"/>
      <c r="J713" s="54"/>
      <c r="K713" s="61"/>
      <c r="L713" s="61"/>
      <c r="O713" s="61"/>
      <c r="P713" s="61"/>
      <c r="Q713" s="61"/>
      <c r="R713" s="61"/>
      <c r="S713" s="61"/>
      <c r="T713" s="61"/>
      <c r="U713" s="61"/>
      <c r="V713" s="61"/>
    </row>
    <row r="714" spans="2:22">
      <c r="B714" s="54"/>
      <c r="C714" s="54"/>
      <c r="D714" s="54"/>
      <c r="E714" s="525"/>
      <c r="F714" s="54"/>
      <c r="G714" s="525"/>
      <c r="H714" s="525"/>
      <c r="I714" s="525"/>
      <c r="J714" s="54"/>
      <c r="K714" s="61"/>
      <c r="L714" s="61"/>
      <c r="O714" s="61"/>
      <c r="P714" s="61"/>
      <c r="Q714" s="61"/>
      <c r="R714" s="61"/>
      <c r="S714" s="61"/>
      <c r="T714" s="61"/>
      <c r="U714" s="61"/>
      <c r="V714" s="61"/>
    </row>
    <row r="715" spans="2:22">
      <c r="B715" s="54"/>
      <c r="C715" s="54"/>
      <c r="D715" s="54"/>
      <c r="E715" s="525"/>
      <c r="F715" s="54"/>
      <c r="G715" s="525"/>
      <c r="H715" s="525"/>
      <c r="I715" s="525"/>
      <c r="J715" s="54"/>
      <c r="K715" s="61"/>
      <c r="L715" s="61"/>
      <c r="O715" s="61"/>
      <c r="P715" s="61"/>
      <c r="Q715" s="61"/>
      <c r="R715" s="61"/>
      <c r="S715" s="61"/>
      <c r="T715" s="61"/>
      <c r="U715" s="61"/>
      <c r="V715" s="61"/>
    </row>
  </sheetData>
  <sheetProtection sheet="1" objects="1" scenarios="1" formatCells="0" formatRows="0" autoFilter="0"/>
  <autoFilter ref="A3:B704"/>
  <mergeCells count="5">
    <mergeCell ref="N1:N3"/>
    <mergeCell ref="M1:M3"/>
    <mergeCell ref="L1:L2"/>
    <mergeCell ref="K1:K3"/>
    <mergeCell ref="B1:B2"/>
  </mergeCells>
  <phoneticPr fontId="8" type="noConversion"/>
  <dataValidations count="4">
    <dataValidation type="list" allowBlank="1" sqref="G4:G703">
      <formula1>$O$8:$O$10</formula1>
    </dataValidation>
    <dataValidation type="list" errorStyle="information" allowBlank="1" showErrorMessage="1" errorTitle="Plan Rolnośrodowiskowy" error="Chyba prościej wybrać z listy?" sqref="E4:E703">
      <formula1>$O$3:$O$6</formula1>
    </dataValidation>
    <dataValidation type="list" allowBlank="1" sqref="H4:H703">
      <formula1>$O$13:$O$34</formula1>
    </dataValidation>
    <dataValidation allowBlank="1" showInputMessage="1" sqref="C4:D704"/>
  </dataValidations>
  <printOptions horizontalCentered="1"/>
  <pageMargins left="0.28000000000000003" right="0.23" top="0.51181102362204722" bottom="0.74803149606299213" header="0.31496062992125984" footer="0.51181102362204722"/>
  <pageSetup paperSize="9" scale="80" orientation="portrait" blackAndWhite="1" horizontalDpi="4294967295" r:id="rId1"/>
  <headerFooter alignWithMargins="0">
    <oddHeader>&amp;CPLAN DZIAŁALNOŚCI ROLNOŚRODOWISKOWEJ</oddHeader>
    <oddFooter>&amp;C&amp;8&amp;A (str. &amp;P z &amp;N)&amp;R&amp;8Podpis eksperta .........................</oddFooter>
  </headerFooter>
  <legacyDrawing r:id="rId2"/>
</worksheet>
</file>

<file path=xl/worksheets/sheet31.xml><?xml version="1.0" encoding="utf-8"?>
<worksheet xmlns="http://schemas.openxmlformats.org/spreadsheetml/2006/main" xmlns:r="http://schemas.openxmlformats.org/officeDocument/2006/relationships">
  <sheetPr enableFormatConditionsCalculation="0">
    <tabColor indexed="13"/>
  </sheetPr>
  <dimension ref="A1:AZ209"/>
  <sheetViews>
    <sheetView showGridLines="0" showZeros="0" topLeftCell="B1" zoomScaleNormal="100" workbookViewId="0">
      <selection activeCell="C7" sqref="C7"/>
    </sheetView>
  </sheetViews>
  <sheetFormatPr defaultRowHeight="12.75"/>
  <cols>
    <col min="1" max="1" width="4.7109375" style="68" hidden="1" customWidth="1"/>
    <col min="2" max="2" width="7.5703125" style="68" customWidth="1"/>
    <col min="3" max="3" width="23.140625" style="68" customWidth="1"/>
    <col min="4" max="4" width="6.28515625" style="68" customWidth="1"/>
    <col min="5" max="5" width="10.28515625" style="68" customWidth="1"/>
    <col min="6" max="21" width="4.85546875" style="68" customWidth="1"/>
    <col min="22" max="24" width="1" style="68" customWidth="1"/>
    <col min="25" max="25" width="32.7109375" style="68" customWidth="1"/>
    <col min="26" max="26" width="7.7109375" style="68" customWidth="1"/>
    <col min="27" max="27" width="12.28515625" style="68" customWidth="1"/>
    <col min="28" max="28" width="69.140625" style="68" customWidth="1"/>
    <col min="29" max="29" width="14.85546875" style="68" customWidth="1"/>
    <col min="30" max="30" width="15.5703125" style="68" hidden="1" customWidth="1"/>
    <col min="31" max="35" width="9.140625" style="68" customWidth="1"/>
    <col min="36" max="36" width="6.85546875" style="68" customWidth="1"/>
    <col min="37" max="52" width="5.42578125" style="68" hidden="1" customWidth="1"/>
    <col min="53" max="16384" width="9.140625" style="68"/>
  </cols>
  <sheetData>
    <row r="1" spans="2:52" s="62" customFormat="1" ht="12.75" customHeight="1">
      <c r="B1" s="1899" t="s">
        <v>80</v>
      </c>
      <c r="C1" s="63" t="s">
        <v>1331</v>
      </c>
      <c r="D1" s="64"/>
      <c r="E1" s="65"/>
      <c r="F1" s="66"/>
      <c r="G1" s="66"/>
      <c r="H1" s="66"/>
      <c r="I1" s="66"/>
      <c r="J1" s="66"/>
      <c r="K1" s="66"/>
      <c r="L1" s="66"/>
      <c r="M1" s="66"/>
      <c r="N1" s="66"/>
      <c r="O1" s="66"/>
      <c r="P1" s="67"/>
      <c r="Q1" s="67"/>
      <c r="R1" s="67"/>
      <c r="S1" s="67"/>
      <c r="T1" s="65"/>
      <c r="U1" s="517" t="str">
        <f>IF(R4-T4&gt;=0,"","Przekroczona maksymalna obsada.")</f>
        <v/>
      </c>
      <c r="V1" s="66"/>
      <c r="Y1" s="271" t="s">
        <v>1413</v>
      </c>
      <c r="Z1" s="2280">
        <v>10</v>
      </c>
      <c r="AA1" s="2280"/>
      <c r="AB1" s="503"/>
      <c r="AD1" s="62" t="s">
        <v>188</v>
      </c>
    </row>
    <row r="2" spans="2:52" ht="3.75" customHeight="1">
      <c r="B2" s="1899"/>
      <c r="C2" s="67"/>
      <c r="D2" s="67"/>
      <c r="E2" s="67"/>
      <c r="F2" s="67"/>
      <c r="G2" s="67"/>
      <c r="H2" s="67"/>
      <c r="I2" s="67"/>
      <c r="J2" s="67"/>
      <c r="K2" s="67"/>
      <c r="L2" s="67"/>
      <c r="M2" s="67"/>
      <c r="N2" s="67"/>
      <c r="O2" s="67"/>
      <c r="P2" s="67"/>
      <c r="Q2" s="67"/>
      <c r="R2" s="67"/>
      <c r="S2" s="67"/>
      <c r="T2" s="67"/>
      <c r="U2" s="67"/>
      <c r="V2" s="65"/>
    </row>
    <row r="3" spans="2:52" ht="16.5" customHeight="1">
      <c r="B3" s="1899"/>
      <c r="C3" s="67"/>
      <c r="D3" s="69" t="s">
        <v>1268</v>
      </c>
      <c r="E3" s="489">
        <f>'Og s1'!K8</f>
        <v>2014</v>
      </c>
      <c r="F3" s="485"/>
      <c r="G3" s="486"/>
      <c r="H3" s="2495"/>
      <c r="I3" s="2495"/>
      <c r="J3" s="486"/>
      <c r="K3" s="486"/>
      <c r="L3" s="486"/>
      <c r="M3" s="487"/>
      <c r="N3" s="486"/>
      <c r="O3" s="486"/>
      <c r="P3" s="486"/>
      <c r="Q3" s="486"/>
      <c r="R3" s="486"/>
      <c r="S3" s="486"/>
      <c r="T3" s="488"/>
      <c r="V3" s="65"/>
      <c r="Z3" s="274" t="str">
        <f>"Osiagnięte obciążenie pastwiska: "&amp;C5</f>
        <v>Osiagnięte obciążenie pastwiska: A</v>
      </c>
      <c r="AA3" s="275">
        <f>IF(F4=0,0,(D7*E7+D8*E8+D9*E9+D10*E10+D11*E11+D12*E12)/F4)</f>
        <v>1.8202764976958525</v>
      </c>
      <c r="AD3" s="276">
        <f>R4-T4</f>
        <v>1.160000000000025</v>
      </c>
      <c r="AK3" s="68" t="s">
        <v>1902</v>
      </c>
      <c r="AL3" s="68" t="s">
        <v>1902</v>
      </c>
      <c r="AM3" s="68" t="s">
        <v>1902</v>
      </c>
      <c r="AN3" s="68" t="s">
        <v>1902</v>
      </c>
      <c r="AO3" s="68" t="s">
        <v>1902</v>
      </c>
      <c r="AP3" s="68" t="s">
        <v>1902</v>
      </c>
      <c r="AQ3" s="68" t="s">
        <v>1902</v>
      </c>
      <c r="AR3" s="68" t="s">
        <v>1902</v>
      </c>
      <c r="AS3" s="68" t="s">
        <v>1902</v>
      </c>
      <c r="AT3" s="68" t="s">
        <v>1902</v>
      </c>
      <c r="AU3" s="68" t="s">
        <v>1902</v>
      </c>
      <c r="AV3" s="68" t="s">
        <v>1902</v>
      </c>
      <c r="AW3" s="68" t="s">
        <v>1902</v>
      </c>
      <c r="AX3" s="68" t="s">
        <v>1902</v>
      </c>
      <c r="AY3" s="68" t="s">
        <v>1902</v>
      </c>
      <c r="AZ3" s="68" t="s">
        <v>1902</v>
      </c>
    </row>
    <row r="4" spans="2:52" ht="36" customHeight="1" thickBot="1">
      <c r="B4" s="1905" t="s">
        <v>1615</v>
      </c>
      <c r="C4" s="311" t="str">
        <f>IF(AA3&gt;10,"Zbyt dużo zwierząt na pastwisku!","Nazwa działki")</f>
        <v>Nazwa działki</v>
      </c>
      <c r="D4" s="2510" t="s">
        <v>437</v>
      </c>
      <c r="E4" s="322" t="s">
        <v>1269</v>
      </c>
      <c r="F4" s="2305">
        <v>2.17</v>
      </c>
      <c r="G4" s="2306"/>
      <c r="H4" s="2307" t="s">
        <v>1270</v>
      </c>
      <c r="I4" s="2308"/>
      <c r="J4" s="2463">
        <v>1</v>
      </c>
      <c r="K4" s="2463"/>
      <c r="L4" s="2307" t="s">
        <v>1271</v>
      </c>
      <c r="M4" s="2308"/>
      <c r="N4" s="2299">
        <v>168</v>
      </c>
      <c r="O4" s="2300"/>
      <c r="P4" s="2531" t="s">
        <v>1272</v>
      </c>
      <c r="Q4" s="2532"/>
      <c r="R4" s="2286">
        <f>F4*J4*N4</f>
        <v>364.56</v>
      </c>
      <c r="S4" s="2286"/>
      <c r="T4" s="2286">
        <f>F13+H13+J13+L13+N13+P13+R13+T13</f>
        <v>363.4</v>
      </c>
      <c r="U4" s="2523"/>
      <c r="V4" s="65"/>
      <c r="Y4" s="2285" t="s">
        <v>850</v>
      </c>
      <c r="Z4" s="2285"/>
      <c r="AB4" s="998" t="s">
        <v>119</v>
      </c>
    </row>
    <row r="5" spans="2:52" ht="17.25" customHeight="1" thickBot="1">
      <c r="B5" s="1905"/>
      <c r="C5" s="74" t="s">
        <v>1010</v>
      </c>
      <c r="D5" s="2511"/>
      <c r="E5" s="75" t="s">
        <v>1273</v>
      </c>
      <c r="F5" s="2283" t="s">
        <v>1274</v>
      </c>
      <c r="G5" s="2284"/>
      <c r="H5" s="2283" t="s">
        <v>810</v>
      </c>
      <c r="I5" s="2284"/>
      <c r="J5" s="2283" t="s">
        <v>811</v>
      </c>
      <c r="K5" s="2284"/>
      <c r="L5" s="2283" t="s">
        <v>812</v>
      </c>
      <c r="M5" s="2284"/>
      <c r="N5" s="2283" t="s">
        <v>813</v>
      </c>
      <c r="O5" s="2284"/>
      <c r="P5" s="2283" t="s">
        <v>814</v>
      </c>
      <c r="Q5" s="2284"/>
      <c r="R5" s="2283" t="s">
        <v>815</v>
      </c>
      <c r="S5" s="2284"/>
      <c r="T5" s="2283" t="s">
        <v>1275</v>
      </c>
      <c r="U5" s="2284"/>
      <c r="V5" s="65"/>
      <c r="AB5" s="999" t="s">
        <v>1081</v>
      </c>
      <c r="AC5" s="506" t="s">
        <v>725</v>
      </c>
      <c r="AD5" s="507"/>
    </row>
    <row r="6" spans="2:52" ht="17.25" customHeight="1" thickBot="1">
      <c r="B6" s="1054"/>
      <c r="C6" s="76" t="s">
        <v>1276</v>
      </c>
      <c r="D6" s="2512"/>
      <c r="E6" s="867" t="s">
        <v>465</v>
      </c>
      <c r="F6" s="77" t="s">
        <v>1277</v>
      </c>
      <c r="G6" s="78" t="s">
        <v>1278</v>
      </c>
      <c r="H6" s="77" t="s">
        <v>1277</v>
      </c>
      <c r="I6" s="78" t="s">
        <v>1278</v>
      </c>
      <c r="J6" s="77" t="s">
        <v>1277</v>
      </c>
      <c r="K6" s="78" t="s">
        <v>1278</v>
      </c>
      <c r="L6" s="77" t="s">
        <v>1277</v>
      </c>
      <c r="M6" s="78" t="s">
        <v>1278</v>
      </c>
      <c r="N6" s="77" t="s">
        <v>1277</v>
      </c>
      <c r="O6" s="78" t="s">
        <v>1278</v>
      </c>
      <c r="P6" s="77" t="s">
        <v>1277</v>
      </c>
      <c r="Q6" s="78" t="s">
        <v>1278</v>
      </c>
      <c r="R6" s="77" t="s">
        <v>1277</v>
      </c>
      <c r="S6" s="78" t="s">
        <v>1278</v>
      </c>
      <c r="T6" s="77" t="s">
        <v>1277</v>
      </c>
      <c r="U6" s="78" t="s">
        <v>1278</v>
      </c>
      <c r="V6" s="65"/>
      <c r="Y6" s="79" t="s">
        <v>300</v>
      </c>
      <c r="Z6" s="80" t="s">
        <v>465</v>
      </c>
      <c r="AB6" s="1000" t="s">
        <v>666</v>
      </c>
      <c r="AC6" s="510">
        <f>31+30+31+31+30+15</f>
        <v>168</v>
      </c>
      <c r="AD6" s="508">
        <f>31+30+31+31+30+15</f>
        <v>168</v>
      </c>
      <c r="AK6" s="68">
        <v>1</v>
      </c>
    </row>
    <row r="7" spans="2:52" ht="15" customHeight="1" thickBot="1">
      <c r="B7" s="1124" t="s">
        <v>49</v>
      </c>
      <c r="C7" s="81" t="s">
        <v>1584</v>
      </c>
      <c r="D7" s="86">
        <v>3</v>
      </c>
      <c r="E7" s="481">
        <v>1</v>
      </c>
      <c r="F7" s="82">
        <f t="shared" ref="F7:F12" si="0">IF(G7&gt;0,D7,0)</f>
        <v>0</v>
      </c>
      <c r="G7" s="83"/>
      <c r="H7" s="96">
        <f t="shared" ref="H7:H12" si="1">IF(I7&gt;0,D7,0)</f>
        <v>3</v>
      </c>
      <c r="I7" s="1052">
        <v>31</v>
      </c>
      <c r="J7" s="96">
        <f t="shared" ref="J7:J12" si="2">IF(K7&gt;0,D7,0)</f>
        <v>0</v>
      </c>
      <c r="K7" s="83"/>
      <c r="L7" s="96">
        <f t="shared" ref="L7:L12" si="3">IF(M7&gt;0,D7,0)</f>
        <v>3</v>
      </c>
      <c r="M7" s="83">
        <v>31</v>
      </c>
      <c r="N7" s="96">
        <f t="shared" ref="N7:N12" si="4">IF(O7&gt;0,D7,0)</f>
        <v>0</v>
      </c>
      <c r="O7" s="83">
        <v>0</v>
      </c>
      <c r="P7" s="96">
        <f t="shared" ref="P7:P12" si="5">IF(Q7&gt;0,D7,0)</f>
        <v>3</v>
      </c>
      <c r="Q7" s="83">
        <v>30</v>
      </c>
      <c r="R7" s="96">
        <f t="shared" ref="R7:R12" si="6">IF(S7&gt;0,D7,0)</f>
        <v>0</v>
      </c>
      <c r="S7" s="83"/>
      <c r="T7" s="96">
        <f t="shared" ref="T7:T12" si="7">IF(U7&gt;0,D7,0)</f>
        <v>0</v>
      </c>
      <c r="U7" s="83"/>
      <c r="V7" s="65"/>
      <c r="Y7" s="84" t="str">
        <f>'Og s6'!C14</f>
        <v>Buhaje</v>
      </c>
      <c r="Z7" s="85">
        <f>'Og s6'!E14</f>
        <v>1.4</v>
      </c>
      <c r="AB7" s="1000" t="s">
        <v>667</v>
      </c>
      <c r="AC7" s="510">
        <f>11+30+31+31+30</f>
        <v>133</v>
      </c>
      <c r="AD7" s="508">
        <f>11+30+31+31+30</f>
        <v>133</v>
      </c>
      <c r="AK7" s="82"/>
      <c r="AL7" s="83">
        <f>G7</f>
        <v>0</v>
      </c>
      <c r="AM7" s="82"/>
      <c r="AN7" s="83">
        <f>I7</f>
        <v>31</v>
      </c>
      <c r="AO7" s="82"/>
      <c r="AP7" s="83">
        <f>K7</f>
        <v>0</v>
      </c>
      <c r="AQ7" s="82"/>
      <c r="AR7" s="83">
        <f>M7</f>
        <v>31</v>
      </c>
      <c r="AS7" s="82"/>
      <c r="AT7" s="83">
        <f>O7</f>
        <v>0</v>
      </c>
      <c r="AU7" s="82"/>
      <c r="AV7" s="83">
        <f>Q7</f>
        <v>30</v>
      </c>
      <c r="AW7" s="82"/>
      <c r="AX7" s="83">
        <f>S7</f>
        <v>0</v>
      </c>
      <c r="AY7" s="82"/>
      <c r="AZ7" s="83">
        <f>U7</f>
        <v>0</v>
      </c>
    </row>
    <row r="8" spans="2:52" ht="15" customHeight="1" thickBot="1">
      <c r="B8" s="1124" t="s">
        <v>49</v>
      </c>
      <c r="C8" s="81" t="s">
        <v>301</v>
      </c>
      <c r="D8" s="86">
        <v>1</v>
      </c>
      <c r="E8" s="481">
        <v>0.8</v>
      </c>
      <c r="F8" s="82">
        <f t="shared" si="0"/>
        <v>0</v>
      </c>
      <c r="G8" s="1053">
        <f>IF($D8&gt;0,G$7,0)</f>
        <v>0</v>
      </c>
      <c r="H8" s="96">
        <f t="shared" si="1"/>
        <v>1</v>
      </c>
      <c r="I8" s="1053">
        <f>IF($D8&gt;0,I$7,0)</f>
        <v>31</v>
      </c>
      <c r="J8" s="96">
        <f t="shared" si="2"/>
        <v>0</v>
      </c>
      <c r="K8" s="1053">
        <f>IF($D8&gt;0,K$7,0)</f>
        <v>0</v>
      </c>
      <c r="L8" s="96">
        <f t="shared" si="3"/>
        <v>1</v>
      </c>
      <c r="M8" s="1053">
        <f>IF($D8&gt;0,M$7,0)</f>
        <v>31</v>
      </c>
      <c r="N8" s="96">
        <f t="shared" si="4"/>
        <v>0</v>
      </c>
      <c r="O8" s="1053">
        <f>IF($D8&gt;0,O$7,0)</f>
        <v>0</v>
      </c>
      <c r="P8" s="96">
        <f t="shared" si="5"/>
        <v>1</v>
      </c>
      <c r="Q8" s="1053">
        <f>IF($D8&gt;0,Q$7,0)</f>
        <v>30</v>
      </c>
      <c r="R8" s="96">
        <f t="shared" si="6"/>
        <v>0</v>
      </c>
      <c r="S8" s="1053">
        <f>IF($D8&gt;0,S$7,0)</f>
        <v>0</v>
      </c>
      <c r="T8" s="96">
        <f t="shared" si="7"/>
        <v>0</v>
      </c>
      <c r="U8" s="1053">
        <f>IF($D8&gt;0,U$7,0)</f>
        <v>0</v>
      </c>
      <c r="V8" s="65"/>
      <c r="Y8" s="84" t="str">
        <f>'Og s6'!C15</f>
        <v>Krowy</v>
      </c>
      <c r="Z8" s="85">
        <f>'Og s6'!E15</f>
        <v>1</v>
      </c>
      <c r="AB8" s="999" t="s">
        <v>668</v>
      </c>
      <c r="AD8" s="508">
        <f>10+31+30+15</f>
        <v>86</v>
      </c>
      <c r="AK8" s="82"/>
      <c r="AL8" s="83">
        <f>IF(G8=0,G7,G8)</f>
        <v>0</v>
      </c>
      <c r="AM8" s="82"/>
      <c r="AN8" s="83">
        <f>IF(I8=0,I7,I8)</f>
        <v>31</v>
      </c>
      <c r="AO8" s="82"/>
      <c r="AP8" s="83">
        <f>IF(K8=0,K7,K8)</f>
        <v>0</v>
      </c>
      <c r="AQ8" s="82"/>
      <c r="AR8" s="83">
        <f>IF(M8=0,M7,M8)</f>
        <v>31</v>
      </c>
      <c r="AS8" s="82"/>
      <c r="AT8" s="83">
        <f>IF(O8=0,O7,O8)</f>
        <v>0</v>
      </c>
      <c r="AU8" s="82"/>
      <c r="AV8" s="83">
        <f>IF(Q8=0,Q7,Q8)</f>
        <v>30</v>
      </c>
      <c r="AW8" s="82"/>
      <c r="AX8" s="83">
        <f>IF(S8=0,S7,S8)</f>
        <v>0</v>
      </c>
      <c r="AY8" s="82"/>
      <c r="AZ8" s="83">
        <f>IF(U8=0,U7,U8)</f>
        <v>0</v>
      </c>
    </row>
    <row r="9" spans="2:52" ht="15" customHeight="1" thickBot="1">
      <c r="B9" s="1124" t="s">
        <v>49</v>
      </c>
      <c r="C9" s="81" t="s">
        <v>1589</v>
      </c>
      <c r="D9" s="86">
        <v>1</v>
      </c>
      <c r="E9" s="481">
        <v>0.15</v>
      </c>
      <c r="F9" s="82">
        <f t="shared" si="0"/>
        <v>0</v>
      </c>
      <c r="G9" s="1053">
        <f>IF($D9&gt;0,G$7,0)</f>
        <v>0</v>
      </c>
      <c r="H9" s="96">
        <f t="shared" si="1"/>
        <v>1</v>
      </c>
      <c r="I9" s="1053">
        <f>IF($D9&gt;0,I$7,0)</f>
        <v>31</v>
      </c>
      <c r="J9" s="96">
        <f t="shared" si="2"/>
        <v>0</v>
      </c>
      <c r="K9" s="1053">
        <f>IF($D9&gt;0,K$7,0)</f>
        <v>0</v>
      </c>
      <c r="L9" s="96">
        <f t="shared" si="3"/>
        <v>1</v>
      </c>
      <c r="M9" s="1053">
        <f>IF($D9&gt;0,M$7,0)</f>
        <v>31</v>
      </c>
      <c r="N9" s="96">
        <f t="shared" si="4"/>
        <v>0</v>
      </c>
      <c r="O9" s="1053">
        <f>IF($D9&gt;0,O$7,0)</f>
        <v>0</v>
      </c>
      <c r="P9" s="96">
        <f t="shared" si="5"/>
        <v>1</v>
      </c>
      <c r="Q9" s="1053">
        <f>IF($D9&gt;0,Q$7,0)</f>
        <v>30</v>
      </c>
      <c r="R9" s="96">
        <f t="shared" si="6"/>
        <v>0</v>
      </c>
      <c r="S9" s="1053">
        <f>IF($D9&gt;0,S$7,0)</f>
        <v>0</v>
      </c>
      <c r="T9" s="96">
        <f t="shared" si="7"/>
        <v>0</v>
      </c>
      <c r="U9" s="1053">
        <f>IF($D9&gt;0,U$7,0)</f>
        <v>0</v>
      </c>
      <c r="V9" s="65"/>
      <c r="Y9" s="84" t="str">
        <f>'Og s6'!C16</f>
        <v>Jałówki cielne</v>
      </c>
      <c r="Z9" s="85">
        <f>'Og s6'!E16</f>
        <v>1</v>
      </c>
      <c r="AB9" s="999" t="s">
        <v>669</v>
      </c>
      <c r="AD9" s="508">
        <f>AC11</f>
        <v>244</v>
      </c>
      <c r="AK9" s="82"/>
      <c r="AL9" s="83">
        <f>IF(G9=0,G7,G9)</f>
        <v>0</v>
      </c>
      <c r="AM9" s="82"/>
      <c r="AN9" s="83">
        <f>IF(I9=0,I7,I9)</f>
        <v>31</v>
      </c>
      <c r="AO9" s="82"/>
      <c r="AP9" s="83">
        <f>IF(K9=0,K7,K9)</f>
        <v>0</v>
      </c>
      <c r="AQ9" s="82"/>
      <c r="AR9" s="83">
        <f>IF(M9=0,M7,M9)</f>
        <v>31</v>
      </c>
      <c r="AS9" s="82"/>
      <c r="AT9" s="83">
        <f>IF(O9=0,O7,O9)</f>
        <v>0</v>
      </c>
      <c r="AU9" s="82"/>
      <c r="AV9" s="83">
        <f>IF(Q9=0,Q7,Q9)</f>
        <v>30</v>
      </c>
      <c r="AW9" s="82"/>
      <c r="AX9" s="83">
        <f>IF(S9=0,S7,S9)</f>
        <v>0</v>
      </c>
      <c r="AY9" s="82"/>
      <c r="AZ9" s="83">
        <f>IF(U9=0,U7,U9)</f>
        <v>0</v>
      </c>
    </row>
    <row r="10" spans="2:52" ht="15" customHeight="1" thickBot="1">
      <c r="B10" s="1124" t="s">
        <v>49</v>
      </c>
      <c r="C10" s="81"/>
      <c r="D10" s="86"/>
      <c r="E10" s="481"/>
      <c r="F10" s="82">
        <f t="shared" si="0"/>
        <v>0</v>
      </c>
      <c r="G10" s="1053">
        <f>IF($D10&gt;0,G$7,0)</f>
        <v>0</v>
      </c>
      <c r="H10" s="96">
        <f t="shared" si="1"/>
        <v>0</v>
      </c>
      <c r="I10" s="1053">
        <f>IF($D10&gt;0,I$7,0)</f>
        <v>0</v>
      </c>
      <c r="J10" s="96">
        <f t="shared" si="2"/>
        <v>0</v>
      </c>
      <c r="K10" s="1053">
        <f>IF($D10&gt;0,K$7,0)</f>
        <v>0</v>
      </c>
      <c r="L10" s="96">
        <f t="shared" si="3"/>
        <v>0</v>
      </c>
      <c r="M10" s="1053">
        <f>IF($D10&gt;0,M$7,0)</f>
        <v>0</v>
      </c>
      <c r="N10" s="96">
        <f t="shared" si="4"/>
        <v>0</v>
      </c>
      <c r="O10" s="1053">
        <f>IF($D10&gt;0,O$7,0)</f>
        <v>0</v>
      </c>
      <c r="P10" s="96">
        <f t="shared" si="5"/>
        <v>0</v>
      </c>
      <c r="Q10" s="1053">
        <f>IF($D10&gt;0,Q$7,0)</f>
        <v>0</v>
      </c>
      <c r="R10" s="96">
        <f t="shared" si="6"/>
        <v>0</v>
      </c>
      <c r="S10" s="1053">
        <f>IF($D10&gt;0,S$7,0)</f>
        <v>0</v>
      </c>
      <c r="T10" s="96">
        <f t="shared" si="7"/>
        <v>0</v>
      </c>
      <c r="U10" s="1053">
        <f>IF($D10&gt;0,U$7,0)</f>
        <v>0</v>
      </c>
      <c r="V10" s="65"/>
      <c r="Y10" s="84" t="str">
        <f>'Og s6'!C17</f>
        <v>Jałówki powyżej 1 roku</v>
      </c>
      <c r="Z10" s="85">
        <f>'Og s6'!E17</f>
        <v>0.8</v>
      </c>
      <c r="AB10" s="999" t="s">
        <v>677</v>
      </c>
      <c r="AC10" s="1001" t="s">
        <v>665</v>
      </c>
      <c r="AD10" s="68" t="s">
        <v>726</v>
      </c>
      <c r="AK10" s="82"/>
      <c r="AL10" s="83">
        <f>IF(G10=0,G7,G10)</f>
        <v>0</v>
      </c>
      <c r="AM10" s="82"/>
      <c r="AN10" s="83">
        <f>IF(I10=0,I7,I10)</f>
        <v>31</v>
      </c>
      <c r="AO10" s="82"/>
      <c r="AP10" s="83">
        <f>IF(K10=0,K7,K10)</f>
        <v>0</v>
      </c>
      <c r="AQ10" s="82"/>
      <c r="AR10" s="83">
        <f>IF(M10=0,M7,M10)</f>
        <v>31</v>
      </c>
      <c r="AS10" s="82"/>
      <c r="AT10" s="83">
        <f>IF(O10=0,O7,O10)</f>
        <v>0</v>
      </c>
      <c r="AU10" s="82"/>
      <c r="AV10" s="83">
        <f>IF(Q10=0,Q7,Q10)</f>
        <v>30</v>
      </c>
      <c r="AW10" s="82"/>
      <c r="AX10" s="83">
        <f>IF(S10=0,S7,S10)</f>
        <v>0</v>
      </c>
      <c r="AY10" s="82"/>
      <c r="AZ10" s="83">
        <f>IF(U10=0,U7,U10)</f>
        <v>0</v>
      </c>
    </row>
    <row r="11" spans="2:52" ht="15" customHeight="1" thickBot="1">
      <c r="B11" s="1124" t="s">
        <v>49</v>
      </c>
      <c r="C11" s="81"/>
      <c r="D11" s="86"/>
      <c r="E11" s="481"/>
      <c r="F11" s="82">
        <f t="shared" si="0"/>
        <v>0</v>
      </c>
      <c r="G11" s="1053">
        <f>IF($D11&gt;0,G$7,0)</f>
        <v>0</v>
      </c>
      <c r="H11" s="96">
        <f t="shared" si="1"/>
        <v>0</v>
      </c>
      <c r="I11" s="1053">
        <f>IF($D11&gt;0,I$7,0)</f>
        <v>0</v>
      </c>
      <c r="J11" s="96">
        <f t="shared" si="2"/>
        <v>0</v>
      </c>
      <c r="K11" s="1053">
        <f>IF($D11&gt;0,K$7,0)</f>
        <v>0</v>
      </c>
      <c r="L11" s="96">
        <f t="shared" si="3"/>
        <v>0</v>
      </c>
      <c r="M11" s="1053">
        <f>IF($D11&gt;0,M$7,0)</f>
        <v>0</v>
      </c>
      <c r="N11" s="96">
        <f t="shared" si="4"/>
        <v>0</v>
      </c>
      <c r="O11" s="1053">
        <f>IF($D11&gt;0,O$7,0)</f>
        <v>0</v>
      </c>
      <c r="P11" s="96">
        <f t="shared" si="5"/>
        <v>0</v>
      </c>
      <c r="Q11" s="1053">
        <f>IF($D11&gt;0,Q$7,0)</f>
        <v>0</v>
      </c>
      <c r="R11" s="96">
        <f t="shared" si="6"/>
        <v>0</v>
      </c>
      <c r="S11" s="1053">
        <f>IF($D11&gt;0,S$7,0)</f>
        <v>0</v>
      </c>
      <c r="T11" s="96">
        <f t="shared" si="7"/>
        <v>0</v>
      </c>
      <c r="U11" s="1053">
        <f>IF($D11&gt;0,U$7,0)</f>
        <v>0</v>
      </c>
      <c r="V11" s="65"/>
      <c r="Y11" s="84" t="str">
        <f>'Og s6'!C18</f>
        <v>Jałówki od ½ do 1 roku</v>
      </c>
      <c r="Z11" s="85">
        <f>'Og s6'!E18</f>
        <v>0.3</v>
      </c>
      <c r="AB11" s="1000" t="s">
        <v>723</v>
      </c>
      <c r="AC11" s="518">
        <f>30+31+30+31+31+30+31+30</f>
        <v>244</v>
      </c>
      <c r="AD11" s="514"/>
      <c r="AK11" s="82"/>
      <c r="AL11" s="83">
        <f>IF(G11=0,G7,G11)</f>
        <v>0</v>
      </c>
      <c r="AM11" s="82"/>
      <c r="AN11" s="83">
        <f>IF(I11=0,I7,I11)</f>
        <v>31</v>
      </c>
      <c r="AO11" s="82"/>
      <c r="AP11" s="83">
        <f>IF(K11=0,K7,K11)</f>
        <v>0</v>
      </c>
      <c r="AQ11" s="82"/>
      <c r="AR11" s="83">
        <f>IF(M11=0,M7,M11)</f>
        <v>31</v>
      </c>
      <c r="AS11" s="82"/>
      <c r="AT11" s="83">
        <f>IF(O11=0,O7,O11)</f>
        <v>0</v>
      </c>
      <c r="AU11" s="82"/>
      <c r="AV11" s="83">
        <f>IF(Q11=0,Q7,Q11)</f>
        <v>30</v>
      </c>
      <c r="AW11" s="82"/>
      <c r="AX11" s="83">
        <f>IF(S11=0,S7,S11)</f>
        <v>0</v>
      </c>
      <c r="AY11" s="82"/>
      <c r="AZ11" s="83">
        <f>IF(U11=0,U7,U11)</f>
        <v>0</v>
      </c>
    </row>
    <row r="12" spans="2:52" ht="15" customHeight="1">
      <c r="B12" s="1124" t="s">
        <v>49</v>
      </c>
      <c r="C12" s="81"/>
      <c r="D12" s="87"/>
      <c r="E12" s="481"/>
      <c r="F12" s="82">
        <f t="shared" si="0"/>
        <v>0</v>
      </c>
      <c r="G12" s="1053">
        <f>IF($D12&gt;0,G$7,0)</f>
        <v>0</v>
      </c>
      <c r="H12" s="96">
        <f t="shared" si="1"/>
        <v>0</v>
      </c>
      <c r="I12" s="1053">
        <f>IF($D12&gt;0,I$7,0)</f>
        <v>0</v>
      </c>
      <c r="J12" s="96">
        <f t="shared" si="2"/>
        <v>0</v>
      </c>
      <c r="K12" s="1053">
        <f>IF($D12&gt;0,K$7,0)</f>
        <v>0</v>
      </c>
      <c r="L12" s="96">
        <f t="shared" si="3"/>
        <v>0</v>
      </c>
      <c r="M12" s="1053">
        <f>IF($D12&gt;0,M$7,0)</f>
        <v>0</v>
      </c>
      <c r="N12" s="96">
        <f t="shared" si="4"/>
        <v>0</v>
      </c>
      <c r="O12" s="1053">
        <f>IF($D12&gt;0,O$7,0)</f>
        <v>0</v>
      </c>
      <c r="P12" s="96">
        <f t="shared" si="5"/>
        <v>0</v>
      </c>
      <c r="Q12" s="1053">
        <f>IF($D12&gt;0,Q$7,0)</f>
        <v>0</v>
      </c>
      <c r="R12" s="96">
        <f t="shared" si="6"/>
        <v>0</v>
      </c>
      <c r="S12" s="1053">
        <f>IF($D12&gt;0,S$7,0)</f>
        <v>0</v>
      </c>
      <c r="T12" s="96">
        <f t="shared" si="7"/>
        <v>0</v>
      </c>
      <c r="U12" s="1053">
        <f>IF($D12&gt;0,U$7,0)</f>
        <v>0</v>
      </c>
      <c r="V12" s="65"/>
      <c r="Y12" s="84" t="str">
        <f>'Og s6'!C19</f>
        <v>Cielęta do ½ roku</v>
      </c>
      <c r="Z12" s="85">
        <f>'Og s6'!E19</f>
        <v>0.15</v>
      </c>
      <c r="AB12" s="999" t="s">
        <v>120</v>
      </c>
      <c r="AD12" s="515">
        <v>0.5</v>
      </c>
      <c r="AK12" s="82"/>
      <c r="AL12" s="83">
        <f>IF(G12=0,G7,G12)</f>
        <v>0</v>
      </c>
      <c r="AM12" s="82"/>
      <c r="AN12" s="83">
        <f>IF(I12=0,I7,I12)</f>
        <v>31</v>
      </c>
      <c r="AO12" s="82"/>
      <c r="AP12" s="83">
        <f>IF(K12=0,K7,K12)</f>
        <v>0</v>
      </c>
      <c r="AQ12" s="82"/>
      <c r="AR12" s="83">
        <f>IF(M12=0,M7,M12)</f>
        <v>31</v>
      </c>
      <c r="AS12" s="82"/>
      <c r="AT12" s="83">
        <f>IF(O12=0,O7,O12)</f>
        <v>0</v>
      </c>
      <c r="AU12" s="82"/>
      <c r="AV12" s="83">
        <f>IF(Q12=0,Q7,Q12)</f>
        <v>30</v>
      </c>
      <c r="AW12" s="82"/>
      <c r="AX12" s="83">
        <f>IF(S12=0,S7,S12)</f>
        <v>0</v>
      </c>
      <c r="AY12" s="82"/>
      <c r="AZ12" s="83">
        <f>IF(U12=0,U7,U12)</f>
        <v>0</v>
      </c>
    </row>
    <row r="13" spans="2:52" ht="16.5" customHeight="1" thickBot="1">
      <c r="B13" s="1124" t="s">
        <v>49</v>
      </c>
      <c r="C13" s="88" t="s">
        <v>302</v>
      </c>
      <c r="D13" s="89"/>
      <c r="E13" s="89"/>
      <c r="F13" s="2309">
        <f>$E7*F7*G7+$E8*F8*G8+$E9*F9*G9+$E10*F10*G10+$E11*F11*G11+$E12*F12*G12</f>
        <v>0</v>
      </c>
      <c r="G13" s="2310"/>
      <c r="H13" s="2281">
        <f>$E7*H7*I7+$E8*H8*I8+$E9*H9*I9+$E10*H10*I10+$E11*H11*I11+$E12*H12*I12</f>
        <v>122.45</v>
      </c>
      <c r="I13" s="2282"/>
      <c r="J13" s="2281">
        <f>$E7*J7*K7+$E8*J8*K8+$E9*J9*K9+$E10*J10*K10+$E11*J11*K11+$E12*J12*K12</f>
        <v>0</v>
      </c>
      <c r="K13" s="2282"/>
      <c r="L13" s="2281">
        <f>$E7*L7*M7+$E8*L8*M8+$E9*L9*M9+$E10*L10*M10+$E11*L11*M11+$E12*L12*M12</f>
        <v>122.45</v>
      </c>
      <c r="M13" s="2282"/>
      <c r="N13" s="2281">
        <f>$E7*N7*O7+$E8*N8*O8+$E9*N9*O9+$E10*N10*O10+$E11*N11*O11+$E12*N12*O12</f>
        <v>0</v>
      </c>
      <c r="O13" s="2282"/>
      <c r="P13" s="2281">
        <f>$E7*P7*Q7+$E8*P8*Q8+$E9*P9*Q9+$E10*P10*Q10+$E11*P11*Q11+$E12*P12*Q12</f>
        <v>118.5</v>
      </c>
      <c r="Q13" s="2282"/>
      <c r="R13" s="2281">
        <f>$E7*R7*S7+$E8*R8*S8+$E9*R9*S9+$E10*R10*S10+$E11*R11*S11+$E12*R12*S12</f>
        <v>0</v>
      </c>
      <c r="S13" s="2282"/>
      <c r="T13" s="2281">
        <f>$E7*T7*U7+$E8*T8*U8+$E9*T9*U9+$E10*T10*U10+$E11*T11*U11+$E12*T12*U12</f>
        <v>0</v>
      </c>
      <c r="U13" s="2282"/>
      <c r="V13" s="65"/>
      <c r="AB13" s="999" t="s">
        <v>724</v>
      </c>
      <c r="AD13" s="516">
        <v>1</v>
      </c>
      <c r="AK13" s="2438" t="str">
        <f>IF(AND(G7=MAX(AL8:AL12),G7=MIN(AL8:AL12)),"","Część stada")</f>
        <v/>
      </c>
      <c r="AL13" s="2439"/>
      <c r="AM13" s="2438" t="str">
        <f>IF(AND(I7=MAX(AN8:AN12),I7=MIN(AN8:AN12)),"","Część stada")</f>
        <v/>
      </c>
      <c r="AN13" s="2439"/>
      <c r="AO13" s="2438" t="str">
        <f>IF(AND(K7=MAX(AP8:AP12),K7=MIN(AP8:AP12)),"","Część stada")</f>
        <v/>
      </c>
      <c r="AP13" s="2439"/>
      <c r="AQ13" s="2438" t="str">
        <f>IF(AND(M7=MAX(AR8:AR12),M7=MIN(AR8:AR12)),"","Część stada")</f>
        <v/>
      </c>
      <c r="AR13" s="2439"/>
      <c r="AS13" s="2438" t="str">
        <f>IF(AND(O7=MAX(AT8:AT12),O7=MIN(AT8:AT12)),"","Część stada")</f>
        <v/>
      </c>
      <c r="AT13" s="2439"/>
      <c r="AU13" s="2438" t="str">
        <f>IF(AND(Q7=MAX(AV8:AV12),Q7=MIN(AV8:AV12)),"","Część stada")</f>
        <v/>
      </c>
      <c r="AV13" s="2439"/>
      <c r="AW13" s="2438" t="str">
        <f>IF(AND(S7=MAX(AX8:AX12),S7=MIN(AX8:AX12)),"","Część stada")</f>
        <v/>
      </c>
      <c r="AX13" s="2439"/>
      <c r="AY13" s="2438" t="str">
        <f>IF(AND(U7=MAX(AZ8:AZ12),U7=MIN(AZ8:AZ12)),"","Część stada")</f>
        <v/>
      </c>
      <c r="AZ13" s="2439"/>
    </row>
    <row r="14" spans="2:52" ht="12.75" customHeight="1">
      <c r="B14" s="1124" t="s">
        <v>49</v>
      </c>
      <c r="C14" s="67"/>
      <c r="D14" s="69"/>
      <c r="E14" s="90"/>
      <c r="F14" s="70"/>
      <c r="G14" s="67"/>
      <c r="H14" s="67"/>
      <c r="I14" s="67"/>
      <c r="J14" s="67"/>
      <c r="K14" s="67"/>
      <c r="L14" s="67"/>
      <c r="M14" s="71"/>
      <c r="N14" s="67"/>
      <c r="O14" s="67"/>
      <c r="P14" s="67"/>
      <c r="Q14" s="67"/>
      <c r="R14" s="67"/>
      <c r="S14" s="67"/>
      <c r="T14" s="65"/>
      <c r="U14" s="72" t="str">
        <f>IF(R15-T15&gt;=0,"","Przekroczona maksymalna obsada.")</f>
        <v/>
      </c>
      <c r="V14" s="65"/>
      <c r="Z14" s="274" t="str">
        <f>"Osiagnięte obciążenie pastwiska: "&amp;C16</f>
        <v>Osiagnięte obciążenie pastwiska: B</v>
      </c>
      <c r="AA14" s="275">
        <f>IF(F15=0,0,(D18*E18+D19*E19+D20*E20+D21*E21+D22*E22+D23*E23)/F15)</f>
        <v>2.1944444444444442</v>
      </c>
      <c r="AB14" s="999" t="s">
        <v>672</v>
      </c>
      <c r="AD14" s="276">
        <f>R15-T15</f>
        <v>2.2000000000000455</v>
      </c>
    </row>
    <row r="15" spans="2:52" ht="36" customHeight="1" thickBot="1">
      <c r="B15" s="1124" t="str">
        <f>IF(SUM(F$18:U$23)&gt;0,"Wypełnione","")</f>
        <v>Wypełnione</v>
      </c>
      <c r="C15" s="91" t="str">
        <f>IF(AA14&gt;10,"Zbyt dużo zwierząt na pastwisku!","Nazwa działki")</f>
        <v>Nazwa działki</v>
      </c>
      <c r="D15" s="2510" t="s">
        <v>437</v>
      </c>
      <c r="E15" s="92" t="s">
        <v>1269</v>
      </c>
      <c r="F15" s="2305">
        <v>1.8</v>
      </c>
      <c r="G15" s="2306"/>
      <c r="H15" s="2498" t="s">
        <v>1270</v>
      </c>
      <c r="I15" s="2499"/>
      <c r="J15" s="2463">
        <f>J4</f>
        <v>1</v>
      </c>
      <c r="K15" s="2463"/>
      <c r="L15" s="2498" t="s">
        <v>1271</v>
      </c>
      <c r="M15" s="2499"/>
      <c r="N15" s="2299">
        <f>N4</f>
        <v>168</v>
      </c>
      <c r="O15" s="2300"/>
      <c r="P15" s="2533" t="s">
        <v>1272</v>
      </c>
      <c r="Q15" s="2534"/>
      <c r="R15" s="2535">
        <f>F15*J15*N15</f>
        <v>302.40000000000003</v>
      </c>
      <c r="S15" s="2535"/>
      <c r="T15" s="2535">
        <f>F24+H24+J24+L24+N24+P24+R24+T24</f>
        <v>300.2</v>
      </c>
      <c r="U15" s="2536"/>
      <c r="V15" s="65"/>
      <c r="AB15" s="500" t="s">
        <v>487</v>
      </c>
      <c r="AC15" s="506" t="s">
        <v>725</v>
      </c>
    </row>
    <row r="16" spans="2:52" ht="17.25" customHeight="1" thickBot="1">
      <c r="B16" s="1124" t="str">
        <f t="shared" ref="B16:B24" si="8">IF(SUM(F$18:U$23)&gt;0,"Wypełnione","")</f>
        <v>Wypełnione</v>
      </c>
      <c r="C16" s="93" t="s">
        <v>462</v>
      </c>
      <c r="D16" s="2511"/>
      <c r="E16" s="75" t="s">
        <v>1273</v>
      </c>
      <c r="F16" s="2539" t="s">
        <v>1274</v>
      </c>
      <c r="G16" s="2501"/>
      <c r="H16" s="2500" t="s">
        <v>810</v>
      </c>
      <c r="I16" s="2501"/>
      <c r="J16" s="2500" t="s">
        <v>811</v>
      </c>
      <c r="K16" s="2501"/>
      <c r="L16" s="2500" t="s">
        <v>812</v>
      </c>
      <c r="M16" s="2501"/>
      <c r="N16" s="2500" t="s">
        <v>813</v>
      </c>
      <c r="O16" s="2501"/>
      <c r="P16" s="2500" t="s">
        <v>814</v>
      </c>
      <c r="Q16" s="2501"/>
      <c r="R16" s="2500" t="s">
        <v>815</v>
      </c>
      <c r="S16" s="2501"/>
      <c r="T16" s="2500" t="s">
        <v>1275</v>
      </c>
      <c r="U16" s="2501"/>
      <c r="V16" s="65"/>
      <c r="AB16" s="511" t="s">
        <v>671</v>
      </c>
      <c r="AC16" s="510">
        <f>31+30+31+31+30+15</f>
        <v>168</v>
      </c>
    </row>
    <row r="17" spans="2:52" ht="17.25" customHeight="1" thickBot="1">
      <c r="B17" s="1124" t="str">
        <f t="shared" si="8"/>
        <v>Wypełnione</v>
      </c>
      <c r="C17" s="76" t="s">
        <v>1276</v>
      </c>
      <c r="D17" s="2512"/>
      <c r="E17" s="867" t="s">
        <v>465</v>
      </c>
      <c r="F17" s="94" t="s">
        <v>1277</v>
      </c>
      <c r="G17" s="95" t="s">
        <v>1278</v>
      </c>
      <c r="H17" s="94" t="s">
        <v>1277</v>
      </c>
      <c r="I17" s="95" t="s">
        <v>1278</v>
      </c>
      <c r="J17" s="94" t="s">
        <v>1277</v>
      </c>
      <c r="K17" s="95" t="s">
        <v>1278</v>
      </c>
      <c r="L17" s="94" t="s">
        <v>1277</v>
      </c>
      <c r="M17" s="95" t="s">
        <v>1278</v>
      </c>
      <c r="N17" s="94" t="s">
        <v>1277</v>
      </c>
      <c r="O17" s="95" t="s">
        <v>1278</v>
      </c>
      <c r="P17" s="94" t="s">
        <v>1277</v>
      </c>
      <c r="Q17" s="95" t="s">
        <v>1278</v>
      </c>
      <c r="R17" s="94" t="s">
        <v>1277</v>
      </c>
      <c r="S17" s="95" t="s">
        <v>1278</v>
      </c>
      <c r="T17" s="94" t="s">
        <v>1277</v>
      </c>
      <c r="U17" s="95" t="s">
        <v>1278</v>
      </c>
      <c r="V17" s="65"/>
      <c r="Y17" s="79" t="s">
        <v>303</v>
      </c>
      <c r="Z17" s="80" t="s">
        <v>465</v>
      </c>
      <c r="AB17" s="501" t="s">
        <v>488</v>
      </c>
      <c r="AK17" s="68">
        <v>2</v>
      </c>
    </row>
    <row r="18" spans="2:52" ht="15" customHeight="1" thickBot="1">
      <c r="B18" s="1124" t="str">
        <f t="shared" si="8"/>
        <v>Wypełnione</v>
      </c>
      <c r="C18" s="81" t="str">
        <f t="shared" ref="C18:E23" si="9">C7</f>
        <v>Krowy</v>
      </c>
      <c r="D18" s="86">
        <f t="shared" si="9"/>
        <v>3</v>
      </c>
      <c r="E18" s="481">
        <f t="shared" si="9"/>
        <v>1</v>
      </c>
      <c r="F18" s="82">
        <f t="shared" ref="F18:F23" si="10">IF(G18&gt;0,D18,0)</f>
        <v>0</v>
      </c>
      <c r="G18" s="83"/>
      <c r="H18" s="96">
        <f t="shared" ref="H18:H23" si="11">IF(I18&gt;0,D18,0)</f>
        <v>0</v>
      </c>
      <c r="I18" s="83"/>
      <c r="J18" s="96">
        <f t="shared" ref="J18:J23" si="12">IF(K18&gt;0,D18,0)</f>
        <v>3</v>
      </c>
      <c r="K18" s="83">
        <v>30</v>
      </c>
      <c r="L18" s="96">
        <f t="shared" ref="L18:L23" si="13">IF(M18&gt;0,D18,0)</f>
        <v>0</v>
      </c>
      <c r="M18" s="83"/>
      <c r="N18" s="96">
        <f t="shared" ref="N18:N23" si="14">IF(O18&gt;0,D18,0)</f>
        <v>3</v>
      </c>
      <c r="O18" s="83">
        <v>31</v>
      </c>
      <c r="P18" s="96">
        <f t="shared" ref="P18:P23" si="15">IF(Q18&gt;0,D18,0)</f>
        <v>0</v>
      </c>
      <c r="Q18" s="83"/>
      <c r="R18" s="96">
        <f t="shared" ref="R18:R23" si="16">IF(S18&gt;0,D18,0)</f>
        <v>3</v>
      </c>
      <c r="S18" s="83">
        <v>15</v>
      </c>
      <c r="T18" s="96">
        <f t="shared" ref="T18:T23" si="17">IF(U18&gt;0,D18,0)</f>
        <v>0</v>
      </c>
      <c r="U18" s="83"/>
      <c r="V18" s="65"/>
      <c r="Y18" s="84" t="str">
        <f>'Og s6'!C7</f>
        <v>Ogiery</v>
      </c>
      <c r="Z18" s="97">
        <f>'Og s6'!E7</f>
        <v>1.2</v>
      </c>
      <c r="AB18" s="511" t="s">
        <v>673</v>
      </c>
      <c r="AC18" s="510">
        <f>11+30+31+31+30</f>
        <v>133</v>
      </c>
      <c r="AK18" s="82"/>
      <c r="AL18" s="83">
        <f>G18</f>
        <v>0</v>
      </c>
      <c r="AM18" s="82"/>
      <c r="AN18" s="83">
        <f>I18</f>
        <v>0</v>
      </c>
      <c r="AO18" s="82"/>
      <c r="AP18" s="83">
        <f>K18</f>
        <v>30</v>
      </c>
      <c r="AQ18" s="82"/>
      <c r="AR18" s="83">
        <f>M18</f>
        <v>0</v>
      </c>
      <c r="AS18" s="82"/>
      <c r="AT18" s="83">
        <f>O18</f>
        <v>31</v>
      </c>
      <c r="AU18" s="82"/>
      <c r="AV18" s="83">
        <f>Q18</f>
        <v>0</v>
      </c>
      <c r="AW18" s="82"/>
      <c r="AX18" s="83">
        <f>S18</f>
        <v>15</v>
      </c>
      <c r="AY18" s="82"/>
      <c r="AZ18" s="83">
        <f>U18</f>
        <v>0</v>
      </c>
    </row>
    <row r="19" spans="2:52" ht="15" customHeight="1" thickBot="1">
      <c r="B19" s="1124" t="str">
        <f t="shared" si="8"/>
        <v>Wypełnione</v>
      </c>
      <c r="C19" s="81" t="str">
        <f t="shared" si="9"/>
        <v>Jałówki</v>
      </c>
      <c r="D19" s="86">
        <f t="shared" si="9"/>
        <v>1</v>
      </c>
      <c r="E19" s="481">
        <f t="shared" si="9"/>
        <v>0.8</v>
      </c>
      <c r="F19" s="82">
        <f t="shared" si="10"/>
        <v>0</v>
      </c>
      <c r="G19" s="1053">
        <f>IF($D19&gt;0,G$18,0)</f>
        <v>0</v>
      </c>
      <c r="H19" s="96">
        <f t="shared" si="11"/>
        <v>0</v>
      </c>
      <c r="I19" s="1053">
        <f>IF($D19&gt;0,I$18,0)</f>
        <v>0</v>
      </c>
      <c r="J19" s="96">
        <f t="shared" si="12"/>
        <v>1</v>
      </c>
      <c r="K19" s="1053">
        <f>IF($D19&gt;0,K$18,0)</f>
        <v>30</v>
      </c>
      <c r="L19" s="96">
        <f t="shared" si="13"/>
        <v>0</v>
      </c>
      <c r="M19" s="1053">
        <f>IF($D19&gt;0,M$18,0)</f>
        <v>0</v>
      </c>
      <c r="N19" s="96">
        <f t="shared" si="14"/>
        <v>1</v>
      </c>
      <c r="O19" s="1053">
        <f>IF($D19&gt;0,O$18,0)</f>
        <v>31</v>
      </c>
      <c r="P19" s="96">
        <f t="shared" si="15"/>
        <v>0</v>
      </c>
      <c r="Q19" s="1053">
        <f>IF($D19&gt;0,Q$18,0)</f>
        <v>0</v>
      </c>
      <c r="R19" s="96">
        <f t="shared" si="16"/>
        <v>1</v>
      </c>
      <c r="S19" s="1053">
        <f>IF($D19&gt;0,S$18,0)</f>
        <v>15</v>
      </c>
      <c r="T19" s="96">
        <f t="shared" si="17"/>
        <v>0</v>
      </c>
      <c r="U19" s="1053">
        <f>IF($D19&gt;0,U$18,0)</f>
        <v>0</v>
      </c>
      <c r="V19" s="65"/>
      <c r="Y19" s="84" t="str">
        <f>'Og s6'!C8</f>
        <v>Klacze, wałachy</v>
      </c>
      <c r="Z19" s="97">
        <f>'Og s6'!E8</f>
        <v>1.2</v>
      </c>
      <c r="AB19" s="501" t="s">
        <v>489</v>
      </c>
      <c r="AK19" s="82"/>
      <c r="AL19" s="83">
        <f>IF(G19=0,G18,G19)</f>
        <v>0</v>
      </c>
      <c r="AM19" s="82"/>
      <c r="AN19" s="83">
        <f>IF(I19=0,I18,I19)</f>
        <v>0</v>
      </c>
      <c r="AO19" s="82"/>
      <c r="AP19" s="83">
        <f>IF(K19=0,K18,K19)</f>
        <v>30</v>
      </c>
      <c r="AQ19" s="82"/>
      <c r="AR19" s="83">
        <f>IF(M19=0,M18,M19)</f>
        <v>0</v>
      </c>
      <c r="AS19" s="82"/>
      <c r="AT19" s="83">
        <f>IF(O19=0,O18,O19)</f>
        <v>31</v>
      </c>
      <c r="AU19" s="82"/>
      <c r="AV19" s="83">
        <f>IF(Q19=0,Q18,Q19)</f>
        <v>0</v>
      </c>
      <c r="AW19" s="82"/>
      <c r="AX19" s="83">
        <f>IF(S19=0,S18,S19)</f>
        <v>15</v>
      </c>
      <c r="AY19" s="82"/>
      <c r="AZ19" s="83">
        <f>IF(U19=0,U18,U19)</f>
        <v>0</v>
      </c>
    </row>
    <row r="20" spans="2:52" ht="15" customHeight="1" thickBot="1">
      <c r="B20" s="1124" t="str">
        <f t="shared" si="8"/>
        <v>Wypełnione</v>
      </c>
      <c r="C20" s="81" t="str">
        <f t="shared" si="9"/>
        <v>Kozy</v>
      </c>
      <c r="D20" s="86">
        <f t="shared" si="9"/>
        <v>1</v>
      </c>
      <c r="E20" s="481">
        <f t="shared" si="9"/>
        <v>0.15</v>
      </c>
      <c r="F20" s="82">
        <f t="shared" si="10"/>
        <v>0</v>
      </c>
      <c r="G20" s="1053">
        <f>IF($D20&gt;0,G$18,0)</f>
        <v>0</v>
      </c>
      <c r="H20" s="96">
        <f t="shared" si="11"/>
        <v>0</v>
      </c>
      <c r="I20" s="1053">
        <f>IF($D20&gt;0,I$18,0)</f>
        <v>0</v>
      </c>
      <c r="J20" s="96">
        <f t="shared" si="12"/>
        <v>1</v>
      </c>
      <c r="K20" s="1053">
        <f>IF($D20&gt;0,K$18,0)</f>
        <v>30</v>
      </c>
      <c r="L20" s="96">
        <f t="shared" si="13"/>
        <v>0</v>
      </c>
      <c r="M20" s="1053">
        <f>IF($D20&gt;0,M$18,0)</f>
        <v>0</v>
      </c>
      <c r="N20" s="96">
        <f t="shared" si="14"/>
        <v>1</v>
      </c>
      <c r="O20" s="1053">
        <f>IF($D20&gt;0,O$18,0)</f>
        <v>31</v>
      </c>
      <c r="P20" s="96">
        <f t="shared" si="15"/>
        <v>0</v>
      </c>
      <c r="Q20" s="1053">
        <f>IF($D20&gt;0,Q$18,0)</f>
        <v>0</v>
      </c>
      <c r="R20" s="96">
        <f t="shared" si="16"/>
        <v>1</v>
      </c>
      <c r="S20" s="1053">
        <f>IF($D20&gt;0,S$18,0)</f>
        <v>15</v>
      </c>
      <c r="T20" s="96">
        <f t="shared" si="17"/>
        <v>0</v>
      </c>
      <c r="U20" s="1053">
        <f>IF($D20&gt;0,U$18,0)</f>
        <v>0</v>
      </c>
      <c r="V20" s="65"/>
      <c r="Y20" s="84" t="str">
        <f>'Og s6'!C9</f>
        <v>Małe konie: hucuły, koniki polskie, kuce</v>
      </c>
      <c r="Z20" s="97">
        <f>'Og s6'!E9</f>
        <v>0.6</v>
      </c>
      <c r="AB20" s="501" t="s">
        <v>674</v>
      </c>
      <c r="AK20" s="82"/>
      <c r="AL20" s="83">
        <f>IF(G20=0,G18,G20)</f>
        <v>0</v>
      </c>
      <c r="AM20" s="82"/>
      <c r="AN20" s="83">
        <f>IF(I20=0,I18,I20)</f>
        <v>0</v>
      </c>
      <c r="AO20" s="82"/>
      <c r="AP20" s="83">
        <f>IF(K20=0,K18,K20)</f>
        <v>30</v>
      </c>
      <c r="AQ20" s="82"/>
      <c r="AR20" s="83">
        <f>IF(M20=0,M18,M20)</f>
        <v>0</v>
      </c>
      <c r="AS20" s="82"/>
      <c r="AT20" s="83">
        <f>IF(O20=0,O18,O20)</f>
        <v>31</v>
      </c>
      <c r="AU20" s="82"/>
      <c r="AV20" s="83">
        <f>IF(Q20=0,Q18,Q20)</f>
        <v>0</v>
      </c>
      <c r="AW20" s="82"/>
      <c r="AX20" s="83">
        <f>IF(S20=0,S18,S20)</f>
        <v>15</v>
      </c>
      <c r="AY20" s="82"/>
      <c r="AZ20" s="83">
        <f>IF(U20=0,U18,U20)</f>
        <v>0</v>
      </c>
    </row>
    <row r="21" spans="2:52" ht="15" customHeight="1" thickBot="1">
      <c r="B21" s="1124" t="str">
        <f t="shared" si="8"/>
        <v>Wypełnione</v>
      </c>
      <c r="C21" s="81">
        <f t="shared" si="9"/>
        <v>0</v>
      </c>
      <c r="D21" s="86">
        <f t="shared" si="9"/>
        <v>0</v>
      </c>
      <c r="E21" s="481">
        <f t="shared" si="9"/>
        <v>0</v>
      </c>
      <c r="F21" s="82">
        <f t="shared" si="10"/>
        <v>0</v>
      </c>
      <c r="G21" s="1053">
        <f>IF($D21&gt;0,G$18,0)</f>
        <v>0</v>
      </c>
      <c r="H21" s="96">
        <f t="shared" si="11"/>
        <v>0</v>
      </c>
      <c r="I21" s="1053">
        <f>IF($D21&gt;0,I$18,0)</f>
        <v>0</v>
      </c>
      <c r="J21" s="96">
        <f t="shared" si="12"/>
        <v>0</v>
      </c>
      <c r="K21" s="1053">
        <f>IF($D21&gt;0,K$18,0)</f>
        <v>0</v>
      </c>
      <c r="L21" s="96">
        <f t="shared" si="13"/>
        <v>0</v>
      </c>
      <c r="M21" s="1053">
        <f>IF($D21&gt;0,M$18,0)</f>
        <v>0</v>
      </c>
      <c r="N21" s="96">
        <f t="shared" si="14"/>
        <v>0</v>
      </c>
      <c r="O21" s="1053">
        <f>IF($D21&gt;0,O$18,0)</f>
        <v>0</v>
      </c>
      <c r="P21" s="96">
        <f t="shared" si="15"/>
        <v>0</v>
      </c>
      <c r="Q21" s="1053">
        <f>IF($D21&gt;0,Q$18,0)</f>
        <v>0</v>
      </c>
      <c r="R21" s="96">
        <f t="shared" si="16"/>
        <v>0</v>
      </c>
      <c r="S21" s="1053">
        <f>IF($D21&gt;0,S$18,0)</f>
        <v>0</v>
      </c>
      <c r="T21" s="96">
        <f t="shared" si="17"/>
        <v>0</v>
      </c>
      <c r="U21" s="1053">
        <f>IF($D21&gt;0,U$18,0)</f>
        <v>0</v>
      </c>
      <c r="V21" s="65"/>
      <c r="Y21" s="84" t="str">
        <f>'Og s6'!C10</f>
        <v>Źrebaki powyżej 2 lat</v>
      </c>
      <c r="Z21" s="97">
        <f>'Og s6'!E10</f>
        <v>1</v>
      </c>
      <c r="AB21" s="501" t="s">
        <v>675</v>
      </c>
      <c r="AK21" s="82"/>
      <c r="AL21" s="83">
        <f>IF(G21=0,G18,G21)</f>
        <v>0</v>
      </c>
      <c r="AM21" s="82"/>
      <c r="AN21" s="83">
        <f>IF(I21=0,I18,I21)</f>
        <v>0</v>
      </c>
      <c r="AO21" s="82"/>
      <c r="AP21" s="83">
        <f>IF(K21=0,K18,K21)</f>
        <v>30</v>
      </c>
      <c r="AQ21" s="82"/>
      <c r="AR21" s="83">
        <f>IF(M21=0,M18,M21)</f>
        <v>0</v>
      </c>
      <c r="AS21" s="82"/>
      <c r="AT21" s="83">
        <f>IF(O21=0,O18,O21)</f>
        <v>31</v>
      </c>
      <c r="AU21" s="82"/>
      <c r="AV21" s="83">
        <f>IF(Q21=0,Q18,Q21)</f>
        <v>0</v>
      </c>
      <c r="AW21" s="82"/>
      <c r="AX21" s="83">
        <f>IF(S21=0,S18,S21)</f>
        <v>15</v>
      </c>
      <c r="AY21" s="82"/>
      <c r="AZ21" s="83">
        <f>IF(U21=0,U18,U21)</f>
        <v>0</v>
      </c>
    </row>
    <row r="22" spans="2:52" ht="15" customHeight="1" thickBot="1">
      <c r="B22" s="1124" t="str">
        <f t="shared" si="8"/>
        <v>Wypełnione</v>
      </c>
      <c r="C22" s="81">
        <f t="shared" si="9"/>
        <v>0</v>
      </c>
      <c r="D22" s="86">
        <f t="shared" si="9"/>
        <v>0</v>
      </c>
      <c r="E22" s="481">
        <f t="shared" si="9"/>
        <v>0</v>
      </c>
      <c r="F22" s="82">
        <f t="shared" si="10"/>
        <v>0</v>
      </c>
      <c r="G22" s="1053">
        <f>IF($D22&gt;0,G$18,0)</f>
        <v>0</v>
      </c>
      <c r="H22" s="96">
        <f t="shared" si="11"/>
        <v>0</v>
      </c>
      <c r="I22" s="1053">
        <f>IF($D22&gt;0,I$18,0)</f>
        <v>0</v>
      </c>
      <c r="J22" s="96">
        <f t="shared" si="12"/>
        <v>0</v>
      </c>
      <c r="K22" s="1053">
        <f>IF($D22&gt;0,K$18,0)</f>
        <v>0</v>
      </c>
      <c r="L22" s="96">
        <f t="shared" si="13"/>
        <v>0</v>
      </c>
      <c r="M22" s="1053">
        <f>IF($D22&gt;0,M$18,0)</f>
        <v>0</v>
      </c>
      <c r="N22" s="96">
        <f t="shared" si="14"/>
        <v>0</v>
      </c>
      <c r="O22" s="1053">
        <f>IF($D22&gt;0,O$18,0)</f>
        <v>0</v>
      </c>
      <c r="P22" s="96">
        <f t="shared" si="15"/>
        <v>0</v>
      </c>
      <c r="Q22" s="1053">
        <f>IF($D22&gt;0,Q$18,0)</f>
        <v>0</v>
      </c>
      <c r="R22" s="96">
        <f t="shared" si="16"/>
        <v>0</v>
      </c>
      <c r="S22" s="1053">
        <f>IF($D22&gt;0,S$18,0)</f>
        <v>0</v>
      </c>
      <c r="T22" s="96">
        <f t="shared" si="17"/>
        <v>0</v>
      </c>
      <c r="U22" s="1053">
        <f>IF($D22&gt;0,U$18,0)</f>
        <v>0</v>
      </c>
      <c r="V22" s="65"/>
      <c r="Y22" s="84" t="str">
        <f>'Og s6'!C11</f>
        <v>Źrebaki powyżej 1 roku</v>
      </c>
      <c r="Z22" s="97">
        <f>'Og s6'!E11</f>
        <v>0.8</v>
      </c>
      <c r="AB22" s="501" t="s">
        <v>676</v>
      </c>
      <c r="AK22" s="82"/>
      <c r="AL22" s="83">
        <f>IF(G22=0,G18,G22)</f>
        <v>0</v>
      </c>
      <c r="AM22" s="82"/>
      <c r="AN22" s="83">
        <f>IF(I22=0,I18,I22)</f>
        <v>0</v>
      </c>
      <c r="AO22" s="82"/>
      <c r="AP22" s="83">
        <f>IF(K22=0,K18,K22)</f>
        <v>30</v>
      </c>
      <c r="AQ22" s="82"/>
      <c r="AR22" s="83">
        <f>IF(M22=0,M18,M22)</f>
        <v>0</v>
      </c>
      <c r="AS22" s="82"/>
      <c r="AT22" s="83">
        <f>IF(O22=0,O18,O22)</f>
        <v>31</v>
      </c>
      <c r="AU22" s="82"/>
      <c r="AV22" s="83">
        <f>IF(Q22=0,Q18,Q22)</f>
        <v>0</v>
      </c>
      <c r="AW22" s="82"/>
      <c r="AX22" s="83">
        <f>IF(S22=0,S18,S22)</f>
        <v>15</v>
      </c>
      <c r="AY22" s="82"/>
      <c r="AZ22" s="83">
        <f>IF(U22=0,U18,U22)</f>
        <v>0</v>
      </c>
    </row>
    <row r="23" spans="2:52" ht="15" customHeight="1" thickBot="1">
      <c r="B23" s="1124" t="str">
        <f t="shared" si="8"/>
        <v>Wypełnione</v>
      </c>
      <c r="C23" s="81">
        <f t="shared" si="9"/>
        <v>0</v>
      </c>
      <c r="D23" s="86">
        <f t="shared" si="9"/>
        <v>0</v>
      </c>
      <c r="E23" s="481">
        <f t="shared" si="9"/>
        <v>0</v>
      </c>
      <c r="F23" s="82">
        <f t="shared" si="10"/>
        <v>0</v>
      </c>
      <c r="G23" s="1053">
        <f>IF($D23&gt;0,G$18,0)</f>
        <v>0</v>
      </c>
      <c r="H23" s="96">
        <f t="shared" si="11"/>
        <v>0</v>
      </c>
      <c r="I23" s="1053">
        <f>IF($D23&gt;0,I$18,0)</f>
        <v>0</v>
      </c>
      <c r="J23" s="96">
        <f t="shared" si="12"/>
        <v>0</v>
      </c>
      <c r="K23" s="1053">
        <f>IF($D23&gt;0,K$18,0)</f>
        <v>0</v>
      </c>
      <c r="L23" s="96">
        <f t="shared" si="13"/>
        <v>0</v>
      </c>
      <c r="M23" s="1053">
        <f>IF($D23&gt;0,M$18,0)</f>
        <v>0</v>
      </c>
      <c r="N23" s="96">
        <f t="shared" si="14"/>
        <v>0</v>
      </c>
      <c r="O23" s="1053">
        <f>IF($D23&gt;0,O$18,0)</f>
        <v>0</v>
      </c>
      <c r="P23" s="96">
        <f t="shared" si="15"/>
        <v>0</v>
      </c>
      <c r="Q23" s="1053">
        <f>IF($D23&gt;0,Q$18,0)</f>
        <v>0</v>
      </c>
      <c r="R23" s="96">
        <f t="shared" si="16"/>
        <v>0</v>
      </c>
      <c r="S23" s="1053">
        <f>IF($D23&gt;0,S$18,0)</f>
        <v>0</v>
      </c>
      <c r="T23" s="96">
        <f t="shared" si="17"/>
        <v>0</v>
      </c>
      <c r="U23" s="1053">
        <f>IF($D23&gt;0,U$18,0)</f>
        <v>0</v>
      </c>
      <c r="V23" s="65"/>
      <c r="Y23" s="84" t="str">
        <f>'Og s6'!C12</f>
        <v>Źrebaki od ½ do 1 roku</v>
      </c>
      <c r="Z23" s="97">
        <f>'Og s6'!E12</f>
        <v>0.5</v>
      </c>
      <c r="AB23" s="501" t="s">
        <v>490</v>
      </c>
      <c r="AK23" s="82"/>
      <c r="AL23" s="83">
        <f>IF(G23=0,G18,G23)</f>
        <v>0</v>
      </c>
      <c r="AM23" s="82"/>
      <c r="AN23" s="83">
        <f>IF(I23=0,I18,I23)</f>
        <v>0</v>
      </c>
      <c r="AO23" s="82"/>
      <c r="AP23" s="83">
        <f>IF(K23=0,K18,K23)</f>
        <v>30</v>
      </c>
      <c r="AQ23" s="82"/>
      <c r="AR23" s="83">
        <f>IF(M23=0,M18,M23)</f>
        <v>0</v>
      </c>
      <c r="AS23" s="82"/>
      <c r="AT23" s="83">
        <f>IF(O23=0,O18,O23)</f>
        <v>31</v>
      </c>
      <c r="AU23" s="82"/>
      <c r="AV23" s="83">
        <f>IF(Q23=0,Q18,Q23)</f>
        <v>0</v>
      </c>
      <c r="AW23" s="82"/>
      <c r="AX23" s="83">
        <f>IF(S23=0,S18,S23)</f>
        <v>15</v>
      </c>
      <c r="AY23" s="82"/>
      <c r="AZ23" s="83">
        <f>IF(U23=0,U18,U23)</f>
        <v>0</v>
      </c>
    </row>
    <row r="24" spans="2:52" ht="16.5" customHeight="1" thickBot="1">
      <c r="B24" s="1124" t="str">
        <f t="shared" si="8"/>
        <v>Wypełnione</v>
      </c>
      <c r="C24" s="88" t="s">
        <v>302</v>
      </c>
      <c r="D24" s="89"/>
      <c r="E24" s="89"/>
      <c r="F24" s="2309">
        <f>$E18*F18*G18+$E19*F19*G19+$E20*F20*G20+$E21*F21*G21+$E22*F22*G22+$E23*F23*G23</f>
        <v>0</v>
      </c>
      <c r="G24" s="2310"/>
      <c r="H24" s="2281">
        <f>$E18*H18*I18+$E19*H19*I19+$E20*H20*I20+$E21*H21*I21+$E22*H22*I22+$E23*H23*I23</f>
        <v>0</v>
      </c>
      <c r="I24" s="2282"/>
      <c r="J24" s="2281">
        <f>$E18*J18*K18+$E19*J19*K19+$E20*J20*K20+$E21*J21*K21+$E22*J22*K22+$E23*J23*K23</f>
        <v>118.5</v>
      </c>
      <c r="K24" s="2282"/>
      <c r="L24" s="2281">
        <f>$E18*L18*M18+$E19*L19*M19+$E20*L20*M20+$E21*L21*M21+$E22*L22*M22+$E23*L23*M23</f>
        <v>0</v>
      </c>
      <c r="M24" s="2282"/>
      <c r="N24" s="2281">
        <f>$E18*N18*O18+$E19*N19*O19+$E20*N20*O20+$E21*N21*O21+$E22*N22*O22+$E23*N23*O23</f>
        <v>122.45</v>
      </c>
      <c r="O24" s="2282"/>
      <c r="P24" s="2281">
        <f>$E18*P18*Q18+$E19*P19*Q19+$E20*P20*Q20+$E21*P21*Q21+$E22*P22*Q22+$E23*P23*Q23</f>
        <v>0</v>
      </c>
      <c r="Q24" s="2282"/>
      <c r="R24" s="2281">
        <f>$E18*R18*S18+$E19*R19*S19+$E20*R20*S20+$E21*R21*S21+$E22*R22*S22+$E23*R23*S23</f>
        <v>59.25</v>
      </c>
      <c r="S24" s="2282"/>
      <c r="T24" s="2281">
        <f>$E18*T18*U18+$E19*T19*U19+$E20*T20*U20+$E21*T21*U21+$E22*T22*U22+$E23*T23*U23</f>
        <v>0</v>
      </c>
      <c r="U24" s="2282"/>
      <c r="V24" s="65"/>
      <c r="Y24" s="84" t="str">
        <f>'Og s6'!C13</f>
        <v>Źrebięta do ½ roku</v>
      </c>
      <c r="Z24" s="97">
        <f>'Og s6'!E13</f>
        <v>0.3</v>
      </c>
      <c r="AB24" s="501" t="s">
        <v>1401</v>
      </c>
      <c r="AC24" s="1001" t="s">
        <v>665</v>
      </c>
      <c r="AK24" s="2438" t="str">
        <f>IF(AND(G18=MAX(AL19:AL23),G18=MIN(AL19:AL23)),"","Część stada")</f>
        <v/>
      </c>
      <c r="AL24" s="2439"/>
      <c r="AM24" s="2438" t="str">
        <f>IF(AND(I18=MAX(AN19:AN23),I18=MIN(AN19:AN23)),"","Część stada")</f>
        <v/>
      </c>
      <c r="AN24" s="2439"/>
      <c r="AO24" s="2438" t="str">
        <f>IF(AND(K18=MAX(AP19:AP23),K18=MIN(AP19:AP23)),"","Część stada")</f>
        <v/>
      </c>
      <c r="AP24" s="2439"/>
      <c r="AQ24" s="2438" t="str">
        <f>IF(AND(M18=MAX(AR19:AR23),M18=MIN(AR19:AR23)),"","Część stada")</f>
        <v/>
      </c>
      <c r="AR24" s="2439"/>
      <c r="AS24" s="2438" t="str">
        <f>IF(AND(O18=MAX(AT19:AT23),O18=MIN(AT19:AT23)),"","Część stada")</f>
        <v/>
      </c>
      <c r="AT24" s="2439"/>
      <c r="AU24" s="2438" t="str">
        <f>IF(AND(Q18=MAX(AV19:AV23),Q18=MIN(AV19:AV23)),"","Część stada")</f>
        <v/>
      </c>
      <c r="AV24" s="2439"/>
      <c r="AW24" s="2438" t="str">
        <f>IF(AND(S18=MAX(AX19:AX23),S18=MIN(AX19:AX23)),"","Część stada")</f>
        <v/>
      </c>
      <c r="AX24" s="2439"/>
      <c r="AY24" s="2438" t="str">
        <f>IF(AND(U18=MAX(AZ19:AZ23),U18=MIN(AZ19:AZ23)),"","Część stada")</f>
        <v/>
      </c>
      <c r="AZ24" s="2439"/>
    </row>
    <row r="25" spans="2:52" ht="12.75" customHeight="1">
      <c r="B25" s="1124" t="str">
        <f>IF(SUM(F$18:U$23)&gt;0,"Wypełnione","")</f>
        <v>Wypełnione</v>
      </c>
      <c r="C25" s="67"/>
      <c r="D25" s="69"/>
      <c r="E25" s="90"/>
      <c r="F25" s="70"/>
      <c r="G25" s="67"/>
      <c r="H25" s="67"/>
      <c r="I25" s="67"/>
      <c r="J25" s="67"/>
      <c r="K25" s="67"/>
      <c r="L25" s="67"/>
      <c r="M25" s="71"/>
      <c r="N25" s="67"/>
      <c r="O25" s="67"/>
      <c r="P25" s="67"/>
      <c r="Q25" s="67"/>
      <c r="R25" s="67"/>
      <c r="S25" s="67"/>
      <c r="T25" s="65"/>
      <c r="U25" s="72" t="str">
        <f>IF(R26-T26&gt;=0,"","Przekroczona maksymalna obsada.")</f>
        <v/>
      </c>
      <c r="V25" s="65"/>
      <c r="Z25" s="274" t="str">
        <f>"Osiagnięte obciążenie pastwiska: "&amp;C27</f>
        <v xml:space="preserve">Osiagnięte obciążenie pastwiska: </v>
      </c>
      <c r="AA25" s="275">
        <f>IF(F26=0,0,(D29*E29+D30*E30+D31*E31+D32*E32+D33*E33+D34*E34)/F26)</f>
        <v>0</v>
      </c>
      <c r="AB25" s="511" t="s">
        <v>1402</v>
      </c>
      <c r="AC25" s="518">
        <f>30+31+30+31+31+30+31+30</f>
        <v>244</v>
      </c>
      <c r="AD25" s="276">
        <f>R26-T26</f>
        <v>0</v>
      </c>
    </row>
    <row r="26" spans="2:52" ht="36" customHeight="1" thickBot="1">
      <c r="B26" s="1124" t="str">
        <f>IF(SUM(F$29:U$34)&gt;0,"Wypełnione","")</f>
        <v/>
      </c>
      <c r="C26" s="98" t="str">
        <f>IF(AA25&gt;10,"Zbyt dużo zwierząt na pastwisku!","Nazwa działki")</f>
        <v>Nazwa działki</v>
      </c>
      <c r="D26" s="2510" t="s">
        <v>437</v>
      </c>
      <c r="E26" s="99" t="s">
        <v>1269</v>
      </c>
      <c r="F26" s="2305"/>
      <c r="G26" s="2306"/>
      <c r="H26" s="2496" t="s">
        <v>1270</v>
      </c>
      <c r="I26" s="2497"/>
      <c r="J26" s="2463"/>
      <c r="K26" s="2463"/>
      <c r="L26" s="2496" t="s">
        <v>1271</v>
      </c>
      <c r="M26" s="2497"/>
      <c r="N26" s="2299"/>
      <c r="O26" s="2300"/>
      <c r="P26" s="2521" t="s">
        <v>1272</v>
      </c>
      <c r="Q26" s="2522"/>
      <c r="R26" s="2529">
        <f>F26*J26*N26</f>
        <v>0</v>
      </c>
      <c r="S26" s="2529"/>
      <c r="T26" s="2529">
        <f>F35+H35+J35+L35+N35+P35+R35+T35</f>
        <v>0</v>
      </c>
      <c r="U26" s="2530"/>
      <c r="V26" s="65"/>
      <c r="AB26" s="1002" t="s">
        <v>670</v>
      </c>
    </row>
    <row r="27" spans="2:52" ht="17.25" customHeight="1" thickBot="1">
      <c r="B27" s="1124" t="str">
        <f t="shared" ref="B27:B36" si="18">IF(SUM(F$29:U$34)&gt;0,"Wypełnione","")</f>
        <v/>
      </c>
      <c r="C27" s="100"/>
      <c r="D27" s="2511"/>
      <c r="E27" s="75" t="s">
        <v>1273</v>
      </c>
      <c r="F27" s="2513" t="s">
        <v>1274</v>
      </c>
      <c r="G27" s="2505"/>
      <c r="H27" s="2504" t="s">
        <v>810</v>
      </c>
      <c r="I27" s="2505"/>
      <c r="J27" s="2504" t="s">
        <v>811</v>
      </c>
      <c r="K27" s="2505"/>
      <c r="L27" s="2504" t="s">
        <v>812</v>
      </c>
      <c r="M27" s="2505"/>
      <c r="N27" s="2504" t="s">
        <v>813</v>
      </c>
      <c r="O27" s="2505"/>
      <c r="P27" s="2504" t="s">
        <v>814</v>
      </c>
      <c r="Q27" s="2505"/>
      <c r="R27" s="2504" t="s">
        <v>815</v>
      </c>
      <c r="S27" s="2505"/>
      <c r="T27" s="2504" t="s">
        <v>1275</v>
      </c>
      <c r="U27" s="2505"/>
      <c r="V27" s="65"/>
    </row>
    <row r="28" spans="2:52" ht="17.25" customHeight="1" thickBot="1">
      <c r="B28" s="1124" t="str">
        <f t="shared" si="18"/>
        <v/>
      </c>
      <c r="C28" s="76" t="s">
        <v>1276</v>
      </c>
      <c r="D28" s="2512"/>
      <c r="E28" s="867" t="s">
        <v>465</v>
      </c>
      <c r="F28" s="101" t="s">
        <v>1277</v>
      </c>
      <c r="G28" s="102" t="s">
        <v>1278</v>
      </c>
      <c r="H28" s="101" t="s">
        <v>1277</v>
      </c>
      <c r="I28" s="102" t="s">
        <v>1278</v>
      </c>
      <c r="J28" s="101" t="s">
        <v>1277</v>
      </c>
      <c r="K28" s="102" t="s">
        <v>1278</v>
      </c>
      <c r="L28" s="101" t="s">
        <v>1277</v>
      </c>
      <c r="M28" s="102" t="s">
        <v>1278</v>
      </c>
      <c r="N28" s="101" t="s">
        <v>1277</v>
      </c>
      <c r="O28" s="102" t="s">
        <v>1278</v>
      </c>
      <c r="P28" s="101" t="s">
        <v>1277</v>
      </c>
      <c r="Q28" s="102" t="s">
        <v>1278</v>
      </c>
      <c r="R28" s="101" t="s">
        <v>1277</v>
      </c>
      <c r="S28" s="102" t="s">
        <v>1278</v>
      </c>
      <c r="T28" s="101" t="s">
        <v>1277</v>
      </c>
      <c r="U28" s="102" t="s">
        <v>1278</v>
      </c>
      <c r="V28" s="65"/>
      <c r="Y28" s="103" t="s">
        <v>852</v>
      </c>
      <c r="Z28" s="80" t="s">
        <v>465</v>
      </c>
      <c r="AB28" s="856" t="s">
        <v>1404</v>
      </c>
      <c r="AK28" s="68">
        <v>3</v>
      </c>
    </row>
    <row r="29" spans="2:52" ht="15" customHeight="1" thickBot="1">
      <c r="B29" s="1124" t="str">
        <f t="shared" si="18"/>
        <v/>
      </c>
      <c r="C29" s="81" t="str">
        <f t="shared" ref="C29:E34" si="19">C18</f>
        <v>Krowy</v>
      </c>
      <c r="D29" s="86">
        <f t="shared" si="19"/>
        <v>3</v>
      </c>
      <c r="E29" s="481">
        <f t="shared" si="19"/>
        <v>1</v>
      </c>
      <c r="F29" s="82">
        <f t="shared" ref="F29:F34" si="20">IF(G29&gt;0,D29,0)</f>
        <v>0</v>
      </c>
      <c r="G29" s="83"/>
      <c r="H29" s="96">
        <f t="shared" ref="H29:H34" si="21">IF(I29&gt;0,D29,0)</f>
        <v>0</v>
      </c>
      <c r="I29" s="83"/>
      <c r="J29" s="96">
        <f t="shared" ref="J29:J34" si="22">IF(K29&gt;0,D29,0)</f>
        <v>0</v>
      </c>
      <c r="K29" s="83"/>
      <c r="L29" s="96">
        <f t="shared" ref="L29:L34" si="23">IF(M29&gt;0,D29,0)</f>
        <v>0</v>
      </c>
      <c r="M29" s="83"/>
      <c r="N29" s="96">
        <f t="shared" ref="N29:N34" si="24">IF(O29&gt;0,D29,0)</f>
        <v>0</v>
      </c>
      <c r="O29" s="83">
        <v>0</v>
      </c>
      <c r="P29" s="96">
        <f t="shared" ref="P29:P34" si="25">IF(Q29&gt;0,D29,0)</f>
        <v>0</v>
      </c>
      <c r="Q29" s="83"/>
      <c r="R29" s="96">
        <f t="shared" ref="R29:R34" si="26">IF(S29&gt;0,D29,0)</f>
        <v>0</v>
      </c>
      <c r="S29" s="83"/>
      <c r="T29" s="96">
        <f t="shared" ref="T29:T34" si="27">IF(U29&gt;0,D29,0)</f>
        <v>0</v>
      </c>
      <c r="U29" s="83"/>
      <c r="V29" s="65"/>
      <c r="Y29" s="104" t="str">
        <f>'Og s6'!C28</f>
        <v>Tryki powyżej 1½ roku</v>
      </c>
      <c r="Z29" s="105">
        <f>'Og s6'!E28</f>
        <v>0.12</v>
      </c>
      <c r="AB29" s="857" t="s">
        <v>1405</v>
      </c>
      <c r="AK29" s="82"/>
      <c r="AL29" s="83">
        <f>G29</f>
        <v>0</v>
      </c>
      <c r="AM29" s="82"/>
      <c r="AN29" s="83">
        <f>I29</f>
        <v>0</v>
      </c>
      <c r="AO29" s="82"/>
      <c r="AP29" s="83">
        <f>K29</f>
        <v>0</v>
      </c>
      <c r="AQ29" s="82"/>
      <c r="AR29" s="83">
        <f>M29</f>
        <v>0</v>
      </c>
      <c r="AS29" s="82"/>
      <c r="AT29" s="83">
        <f>O29</f>
        <v>0</v>
      </c>
      <c r="AU29" s="82"/>
      <c r="AV29" s="83">
        <f>Q29</f>
        <v>0</v>
      </c>
      <c r="AW29" s="82"/>
      <c r="AX29" s="83">
        <f>S29</f>
        <v>0</v>
      </c>
      <c r="AY29" s="82"/>
      <c r="AZ29" s="83">
        <f>U29</f>
        <v>0</v>
      </c>
    </row>
    <row r="30" spans="2:52" ht="15" customHeight="1" thickBot="1">
      <c r="B30" s="1124" t="str">
        <f t="shared" si="18"/>
        <v/>
      </c>
      <c r="C30" s="81" t="str">
        <f t="shared" si="19"/>
        <v>Jałówki</v>
      </c>
      <c r="D30" s="86">
        <f t="shared" si="19"/>
        <v>1</v>
      </c>
      <c r="E30" s="481">
        <f t="shared" si="19"/>
        <v>0.8</v>
      </c>
      <c r="F30" s="82">
        <f t="shared" si="20"/>
        <v>0</v>
      </c>
      <c r="G30" s="1053">
        <f>IF($D30&gt;0,G$29,0)</f>
        <v>0</v>
      </c>
      <c r="H30" s="96">
        <f t="shared" si="21"/>
        <v>0</v>
      </c>
      <c r="I30" s="1053">
        <f>IF($D30&gt;0,I$29,0)</f>
        <v>0</v>
      </c>
      <c r="J30" s="96">
        <f t="shared" si="22"/>
        <v>0</v>
      </c>
      <c r="K30" s="1053">
        <f>IF($D30&gt;0,K$29,0)</f>
        <v>0</v>
      </c>
      <c r="L30" s="96">
        <f t="shared" si="23"/>
        <v>0</v>
      </c>
      <c r="M30" s="1053">
        <f>IF($D30&gt;0,M$29,0)</f>
        <v>0</v>
      </c>
      <c r="N30" s="96">
        <f t="shared" si="24"/>
        <v>0</v>
      </c>
      <c r="O30" s="1053">
        <f>IF($D30&gt;0,O$29,0)</f>
        <v>0</v>
      </c>
      <c r="P30" s="96">
        <f t="shared" si="25"/>
        <v>0</v>
      </c>
      <c r="Q30" s="1053">
        <f>IF($D30&gt;0,Q$29,0)</f>
        <v>0</v>
      </c>
      <c r="R30" s="96">
        <f t="shared" si="26"/>
        <v>0</v>
      </c>
      <c r="S30" s="1053">
        <f>IF($D30&gt;0,S$29,0)</f>
        <v>0</v>
      </c>
      <c r="T30" s="96">
        <f t="shared" si="27"/>
        <v>0</v>
      </c>
      <c r="U30" s="1053">
        <f>IF($D30&gt;0,U$29,0)</f>
        <v>0</v>
      </c>
      <c r="V30" s="65"/>
      <c r="Y30" s="104" t="str">
        <f>'Og s6'!C29</f>
        <v>Owce powyżej 1½ roku</v>
      </c>
      <c r="Z30" s="105">
        <f>'Og s6'!E29</f>
        <v>0.1</v>
      </c>
      <c r="AB30" s="857" t="s">
        <v>678</v>
      </c>
      <c r="AK30" s="82"/>
      <c r="AL30" s="83">
        <f>IF(G30=0,G29,G30)</f>
        <v>0</v>
      </c>
      <c r="AM30" s="82"/>
      <c r="AN30" s="83">
        <f>IF(I30=0,I29,I30)</f>
        <v>0</v>
      </c>
      <c r="AO30" s="82"/>
      <c r="AP30" s="83">
        <f>IF(K30=0,K29,K30)</f>
        <v>0</v>
      </c>
      <c r="AQ30" s="82"/>
      <c r="AR30" s="83">
        <f>IF(M30=0,M29,M30)</f>
        <v>0</v>
      </c>
      <c r="AS30" s="82"/>
      <c r="AT30" s="83">
        <f>IF(O30=0,O29,O30)</f>
        <v>0</v>
      </c>
      <c r="AU30" s="82"/>
      <c r="AV30" s="83">
        <f>IF(Q30=0,Q29,Q30)</f>
        <v>0</v>
      </c>
      <c r="AW30" s="82"/>
      <c r="AX30" s="83">
        <f>IF(S30=0,S29,S30)</f>
        <v>0</v>
      </c>
      <c r="AY30" s="82"/>
      <c r="AZ30" s="83">
        <f>IF(U30=0,U29,U30)</f>
        <v>0</v>
      </c>
    </row>
    <row r="31" spans="2:52" ht="15" customHeight="1" thickBot="1">
      <c r="B31" s="1124" t="str">
        <f t="shared" si="18"/>
        <v/>
      </c>
      <c r="C31" s="81" t="str">
        <f t="shared" si="19"/>
        <v>Kozy</v>
      </c>
      <c r="D31" s="86">
        <f t="shared" si="19"/>
        <v>1</v>
      </c>
      <c r="E31" s="481">
        <f t="shared" si="19"/>
        <v>0.15</v>
      </c>
      <c r="F31" s="82">
        <f t="shared" si="20"/>
        <v>0</v>
      </c>
      <c r="G31" s="1053">
        <f>IF($D31&gt;0,G$29,0)</f>
        <v>0</v>
      </c>
      <c r="H31" s="96">
        <f t="shared" si="21"/>
        <v>0</v>
      </c>
      <c r="I31" s="1053">
        <f>IF($D31&gt;0,I$29,0)</f>
        <v>0</v>
      </c>
      <c r="J31" s="96">
        <f t="shared" si="22"/>
        <v>0</v>
      </c>
      <c r="K31" s="1053">
        <f>IF($D31&gt;0,K$29,0)</f>
        <v>0</v>
      </c>
      <c r="L31" s="96">
        <f t="shared" si="23"/>
        <v>0</v>
      </c>
      <c r="M31" s="1053">
        <f>IF($D31&gt;0,M$29,0)</f>
        <v>0</v>
      </c>
      <c r="N31" s="96">
        <f t="shared" si="24"/>
        <v>0</v>
      </c>
      <c r="O31" s="1053">
        <f>IF($D31&gt;0,O$29,0)</f>
        <v>0</v>
      </c>
      <c r="P31" s="96">
        <f t="shared" si="25"/>
        <v>0</v>
      </c>
      <c r="Q31" s="1053">
        <f>IF($D31&gt;0,Q$29,0)</f>
        <v>0</v>
      </c>
      <c r="R31" s="96">
        <f t="shared" si="26"/>
        <v>0</v>
      </c>
      <c r="S31" s="1053">
        <f>IF($D31&gt;0,S$29,0)</f>
        <v>0</v>
      </c>
      <c r="T31" s="96">
        <f t="shared" si="27"/>
        <v>0</v>
      </c>
      <c r="U31" s="1053">
        <f>IF($D31&gt;0,U$29,0)</f>
        <v>0</v>
      </c>
      <c r="V31" s="65"/>
      <c r="Y31" s="104" t="str">
        <f>'Og s6'!C30</f>
        <v>Jagnięta do 3½ miesiąca</v>
      </c>
      <c r="Z31" s="105">
        <f>'Og s6'!E30</f>
        <v>0.05</v>
      </c>
      <c r="AB31" s="857" t="s">
        <v>679</v>
      </c>
      <c r="AC31" s="512" t="s">
        <v>725</v>
      </c>
      <c r="AK31" s="82"/>
      <c r="AL31" s="83">
        <f>IF(G31=0,G29,G31)</f>
        <v>0</v>
      </c>
      <c r="AM31" s="82"/>
      <c r="AN31" s="83">
        <f>IF(I31=0,I29,I31)</f>
        <v>0</v>
      </c>
      <c r="AO31" s="82"/>
      <c r="AP31" s="83">
        <f>IF(K31=0,K29,K31)</f>
        <v>0</v>
      </c>
      <c r="AQ31" s="82"/>
      <c r="AR31" s="83">
        <f>IF(M31=0,M29,M31)</f>
        <v>0</v>
      </c>
      <c r="AS31" s="82"/>
      <c r="AT31" s="83">
        <f>IF(O31=0,O29,O31)</f>
        <v>0</v>
      </c>
      <c r="AU31" s="82"/>
      <c r="AV31" s="83">
        <f>IF(Q31=0,Q29,Q31)</f>
        <v>0</v>
      </c>
      <c r="AW31" s="82"/>
      <c r="AX31" s="83">
        <f>IF(S31=0,S29,S31)</f>
        <v>0</v>
      </c>
      <c r="AY31" s="82"/>
      <c r="AZ31" s="83">
        <f>IF(U31=0,U29,U31)</f>
        <v>0</v>
      </c>
    </row>
    <row r="32" spans="2:52" ht="15" customHeight="1" thickBot="1">
      <c r="B32" s="1124" t="str">
        <f t="shared" si="18"/>
        <v/>
      </c>
      <c r="C32" s="81">
        <f t="shared" si="19"/>
        <v>0</v>
      </c>
      <c r="D32" s="86">
        <f t="shared" si="19"/>
        <v>0</v>
      </c>
      <c r="E32" s="481">
        <f t="shared" si="19"/>
        <v>0</v>
      </c>
      <c r="F32" s="82">
        <f t="shared" si="20"/>
        <v>0</v>
      </c>
      <c r="G32" s="1053">
        <f>IF($D32&gt;0,G$29,0)</f>
        <v>0</v>
      </c>
      <c r="H32" s="96">
        <f t="shared" si="21"/>
        <v>0</v>
      </c>
      <c r="I32" s="1053">
        <f>IF($D32&gt;0,I$29,0)</f>
        <v>0</v>
      </c>
      <c r="J32" s="96">
        <f t="shared" si="22"/>
        <v>0</v>
      </c>
      <c r="K32" s="1053">
        <f>IF($D32&gt;0,K$29,0)</f>
        <v>0</v>
      </c>
      <c r="L32" s="96">
        <f t="shared" si="23"/>
        <v>0</v>
      </c>
      <c r="M32" s="1053">
        <f>IF($D32&gt;0,M$29,0)</f>
        <v>0</v>
      </c>
      <c r="N32" s="96">
        <f t="shared" si="24"/>
        <v>0</v>
      </c>
      <c r="O32" s="1053">
        <f>IF($D32&gt;0,O$29,0)</f>
        <v>0</v>
      </c>
      <c r="P32" s="96">
        <f t="shared" si="25"/>
        <v>0</v>
      </c>
      <c r="Q32" s="1053">
        <f>IF($D32&gt;0,Q$29,0)</f>
        <v>0</v>
      </c>
      <c r="R32" s="96">
        <f t="shared" si="26"/>
        <v>0</v>
      </c>
      <c r="S32" s="1053">
        <f>IF($D32&gt;0,S$29,0)</f>
        <v>0</v>
      </c>
      <c r="T32" s="96">
        <f t="shared" si="27"/>
        <v>0</v>
      </c>
      <c r="U32" s="1053">
        <f>IF($D32&gt;0,U$29,0)</f>
        <v>0</v>
      </c>
      <c r="V32" s="65"/>
      <c r="Y32" s="104" t="str">
        <f>'Og s6'!C31</f>
        <v>Jarlaki tryczki</v>
      </c>
      <c r="Z32" s="105">
        <f>'Og s6'!E31</f>
        <v>0.08</v>
      </c>
      <c r="AB32" s="858" t="s">
        <v>680</v>
      </c>
      <c r="AC32" s="510" t="s">
        <v>1406</v>
      </c>
      <c r="AK32" s="82"/>
      <c r="AL32" s="83">
        <f>IF(G32=0,G29,G32)</f>
        <v>0</v>
      </c>
      <c r="AM32" s="82"/>
      <c r="AN32" s="83">
        <f>IF(I32=0,I29,I32)</f>
        <v>0</v>
      </c>
      <c r="AO32" s="82"/>
      <c r="AP32" s="83">
        <f>IF(K32=0,K29,K32)</f>
        <v>0</v>
      </c>
      <c r="AQ32" s="82"/>
      <c r="AR32" s="83">
        <f>IF(M32=0,M29,M32)</f>
        <v>0</v>
      </c>
      <c r="AS32" s="82"/>
      <c r="AT32" s="83">
        <f>IF(O32=0,O29,O32)</f>
        <v>0</v>
      </c>
      <c r="AU32" s="82"/>
      <c r="AV32" s="83">
        <f>IF(Q32=0,Q29,Q32)</f>
        <v>0</v>
      </c>
      <c r="AW32" s="82"/>
      <c r="AX32" s="83">
        <f>IF(S32=0,S29,S32)</f>
        <v>0</v>
      </c>
      <c r="AY32" s="82"/>
      <c r="AZ32" s="83">
        <f>IF(U32=0,U29,U32)</f>
        <v>0</v>
      </c>
    </row>
    <row r="33" spans="2:52" ht="15" customHeight="1">
      <c r="B33" s="1124" t="str">
        <f t="shared" si="18"/>
        <v/>
      </c>
      <c r="C33" s="81">
        <f t="shared" si="19"/>
        <v>0</v>
      </c>
      <c r="D33" s="86">
        <f t="shared" si="19"/>
        <v>0</v>
      </c>
      <c r="E33" s="481">
        <f t="shared" si="19"/>
        <v>0</v>
      </c>
      <c r="F33" s="82">
        <f t="shared" si="20"/>
        <v>0</v>
      </c>
      <c r="G33" s="1053">
        <f>IF($D33&gt;0,G$29,0)</f>
        <v>0</v>
      </c>
      <c r="H33" s="96">
        <f t="shared" si="21"/>
        <v>0</v>
      </c>
      <c r="I33" s="1053">
        <f>IF($D33&gt;0,I$29,0)</f>
        <v>0</v>
      </c>
      <c r="J33" s="96">
        <f t="shared" si="22"/>
        <v>0</v>
      </c>
      <c r="K33" s="1053">
        <f>IF($D33&gt;0,K$29,0)</f>
        <v>0</v>
      </c>
      <c r="L33" s="96">
        <f t="shared" si="23"/>
        <v>0</v>
      </c>
      <c r="M33" s="1053">
        <f>IF($D33&gt;0,M$29,0)</f>
        <v>0</v>
      </c>
      <c r="N33" s="96">
        <f t="shared" si="24"/>
        <v>0</v>
      </c>
      <c r="O33" s="1053">
        <f>IF($D33&gt;0,O$29,0)</f>
        <v>0</v>
      </c>
      <c r="P33" s="96">
        <f t="shared" si="25"/>
        <v>0</v>
      </c>
      <c r="Q33" s="1053">
        <f>IF($D33&gt;0,Q$29,0)</f>
        <v>0</v>
      </c>
      <c r="R33" s="96">
        <f t="shared" si="26"/>
        <v>0</v>
      </c>
      <c r="S33" s="1053">
        <f>IF($D33&gt;0,S$29,0)</f>
        <v>0</v>
      </c>
      <c r="T33" s="96">
        <f t="shared" si="27"/>
        <v>0</v>
      </c>
      <c r="U33" s="1053">
        <f>IF($D33&gt;0,U$29,0)</f>
        <v>0</v>
      </c>
      <c r="V33" s="65"/>
      <c r="Y33" s="104" t="str">
        <f>'Og s6'!C32</f>
        <v>Jarlaki maciorki</v>
      </c>
      <c r="Z33" s="105">
        <f>'Og s6'!E32</f>
        <v>0.1</v>
      </c>
      <c r="AB33" s="857" t="s">
        <v>117</v>
      </c>
      <c r="AK33" s="82"/>
      <c r="AL33" s="83">
        <f>IF(G33=0,G29,G33)</f>
        <v>0</v>
      </c>
      <c r="AM33" s="82"/>
      <c r="AN33" s="83">
        <f>IF(I33=0,I29,I33)</f>
        <v>0</v>
      </c>
      <c r="AO33" s="82"/>
      <c r="AP33" s="83">
        <f>IF(K33=0,K29,K33)</f>
        <v>0</v>
      </c>
      <c r="AQ33" s="82"/>
      <c r="AR33" s="83">
        <f>IF(M33=0,M29,M33)</f>
        <v>0</v>
      </c>
      <c r="AS33" s="82"/>
      <c r="AT33" s="83">
        <f>IF(O33=0,O29,O33)</f>
        <v>0</v>
      </c>
      <c r="AU33" s="82"/>
      <c r="AV33" s="83">
        <f>IF(Q33=0,Q29,Q33)</f>
        <v>0</v>
      </c>
      <c r="AW33" s="82"/>
      <c r="AX33" s="83">
        <f>IF(S33=0,S29,S33)</f>
        <v>0</v>
      </c>
      <c r="AY33" s="82"/>
      <c r="AZ33" s="83">
        <f>IF(U33=0,U29,U33)</f>
        <v>0</v>
      </c>
    </row>
    <row r="34" spans="2:52" ht="15" customHeight="1">
      <c r="B34" s="1124" t="str">
        <f t="shared" si="18"/>
        <v/>
      </c>
      <c r="C34" s="81">
        <f t="shared" si="19"/>
        <v>0</v>
      </c>
      <c r="D34" s="86">
        <f t="shared" si="19"/>
        <v>0</v>
      </c>
      <c r="E34" s="481">
        <f t="shared" si="19"/>
        <v>0</v>
      </c>
      <c r="F34" s="82">
        <f t="shared" si="20"/>
        <v>0</v>
      </c>
      <c r="G34" s="1053">
        <f>IF($D34&gt;0,G$29,0)</f>
        <v>0</v>
      </c>
      <c r="H34" s="96">
        <f t="shared" si="21"/>
        <v>0</v>
      </c>
      <c r="I34" s="1053">
        <f>IF($D34&gt;0,I$29,0)</f>
        <v>0</v>
      </c>
      <c r="J34" s="96">
        <f t="shared" si="22"/>
        <v>0</v>
      </c>
      <c r="K34" s="1053">
        <f>IF($D34&gt;0,K$29,0)</f>
        <v>0</v>
      </c>
      <c r="L34" s="96">
        <f t="shared" si="23"/>
        <v>0</v>
      </c>
      <c r="M34" s="1053">
        <f>IF($D34&gt;0,M$29,0)</f>
        <v>0</v>
      </c>
      <c r="N34" s="96">
        <f t="shared" si="24"/>
        <v>0</v>
      </c>
      <c r="O34" s="1053">
        <f>IF($D34&gt;0,O$29,0)</f>
        <v>0</v>
      </c>
      <c r="P34" s="96">
        <f t="shared" si="25"/>
        <v>0</v>
      </c>
      <c r="Q34" s="1053">
        <f>IF($D34&gt;0,Q$29,0)</f>
        <v>0</v>
      </c>
      <c r="R34" s="96">
        <f t="shared" si="26"/>
        <v>0</v>
      </c>
      <c r="S34" s="1053">
        <f>IF($D34&gt;0,S$29,0)</f>
        <v>0</v>
      </c>
      <c r="T34" s="96">
        <f t="shared" si="27"/>
        <v>0</v>
      </c>
      <c r="U34" s="1053">
        <f>IF($D34&gt;0,U$29,0)</f>
        <v>0</v>
      </c>
      <c r="V34" s="65"/>
      <c r="AB34" s="857" t="s">
        <v>118</v>
      </c>
      <c r="AK34" s="82"/>
      <c r="AL34" s="83">
        <f>IF(G34=0,G29,G34)</f>
        <v>0</v>
      </c>
      <c r="AM34" s="82"/>
      <c r="AN34" s="83">
        <f>IF(I34=0,I29,I34)</f>
        <v>0</v>
      </c>
      <c r="AO34" s="82"/>
      <c r="AP34" s="83">
        <f>IF(K34=0,K29,K34)</f>
        <v>0</v>
      </c>
      <c r="AQ34" s="82"/>
      <c r="AR34" s="83">
        <f>IF(M34=0,M29,M34)</f>
        <v>0</v>
      </c>
      <c r="AS34" s="82"/>
      <c r="AT34" s="83">
        <f>IF(O34=0,O29,O34)</f>
        <v>0</v>
      </c>
      <c r="AU34" s="82"/>
      <c r="AV34" s="83">
        <f>IF(Q34=0,Q29,Q34)</f>
        <v>0</v>
      </c>
      <c r="AW34" s="82"/>
      <c r="AX34" s="83">
        <f>IF(S34=0,S29,S34)</f>
        <v>0</v>
      </c>
      <c r="AY34" s="82"/>
      <c r="AZ34" s="83">
        <f>IF(U34=0,U29,U34)</f>
        <v>0</v>
      </c>
    </row>
    <row r="35" spans="2:52" ht="16.5" customHeight="1" thickBot="1">
      <c r="B35" s="1124" t="str">
        <f t="shared" si="18"/>
        <v/>
      </c>
      <c r="C35" s="88" t="s">
        <v>302</v>
      </c>
      <c r="D35" s="89"/>
      <c r="E35" s="89"/>
      <c r="F35" s="2309">
        <f>$E29*F29*G29+$E30*F30*G30+$E31*F31*G31+$E32*F32*G32+$E33*F33*G33+$E34*F34*G34</f>
        <v>0</v>
      </c>
      <c r="G35" s="2310"/>
      <c r="H35" s="2281">
        <f>$E29*H29*I29+$E30*H30*I30+$E31*H31*I31+$E32*H32*I32+$E33*H33*I33+$E34*H34*I34</f>
        <v>0</v>
      </c>
      <c r="I35" s="2282"/>
      <c r="J35" s="2281">
        <f>$E29*J29*K29+$E30*J30*K30+$E31*J31*K31+$E32*J32*K32+$E33*J33*K33+$E34*J34*K34</f>
        <v>0</v>
      </c>
      <c r="K35" s="2282"/>
      <c r="L35" s="2281">
        <f>$E29*L29*M29+$E30*L30*M30+$E31*L31*M31+$E32*L32*M32+$E33*L33*M33+$E34*L34*M34</f>
        <v>0</v>
      </c>
      <c r="M35" s="2282"/>
      <c r="N35" s="2281">
        <f>$E29*N29*O29+$E30*N30*O30+$E31*N31*O31+$E32*N32*O32+$E33*N33*O33+$E34*N34*O34</f>
        <v>0</v>
      </c>
      <c r="O35" s="2282"/>
      <c r="P35" s="2281">
        <f>$E29*P29*Q29+$E30*P30*Q30+$E31*P31*Q31+$E32*P32*Q32+$E33*P33*Q33+$E34*P34*Q34</f>
        <v>0</v>
      </c>
      <c r="Q35" s="2282"/>
      <c r="R35" s="2281">
        <f>$E29*R29*S29+$E30*R30*S30+$E31*R31*S31+$E32*R32*S32+$E33*R33*S33+$E34*R34*S34</f>
        <v>0</v>
      </c>
      <c r="S35" s="2282"/>
      <c r="T35" s="2281">
        <f>$E29*T29*U29+$E30*T30*U30+$E31*T31*U31+$E32*T32*U32+$E33*T33*U33+$E34*T34*U34</f>
        <v>0</v>
      </c>
      <c r="U35" s="2282"/>
      <c r="V35" s="65"/>
      <c r="AB35" s="857"/>
      <c r="AK35" s="2438" t="str">
        <f>IF(AND(G29=MAX(AL30:AL34),G29=MIN(AL30:AL34)),"","Część stada")</f>
        <v/>
      </c>
      <c r="AL35" s="2439"/>
      <c r="AM35" s="2438" t="str">
        <f>IF(AND(I29=MAX(AN30:AN34),I29=MIN(AN30:AN34)),"","Część stada")</f>
        <v/>
      </c>
      <c r="AN35" s="2439"/>
      <c r="AO35" s="2438" t="str">
        <f>IF(AND(K29=MAX(AP30:AP34),K29=MIN(AP30:AP34)),"","Część stada")</f>
        <v/>
      </c>
      <c r="AP35" s="2439"/>
      <c r="AQ35" s="2438" t="str">
        <f>IF(AND(M29=MAX(AR30:AR34),M29=MIN(AR30:AR34)),"","Część stada")</f>
        <v/>
      </c>
      <c r="AR35" s="2439"/>
      <c r="AS35" s="2438" t="str">
        <f>IF(AND(O29=MAX(AT30:AT34),O29=MIN(AT30:AT34)),"","Część stada")</f>
        <v/>
      </c>
      <c r="AT35" s="2439"/>
      <c r="AU35" s="2438" t="str">
        <f>IF(AND(Q29=MAX(AV30:AV34),Q29=MIN(AV30:AV34)),"","Część stada")</f>
        <v/>
      </c>
      <c r="AV35" s="2439"/>
      <c r="AW35" s="2438" t="str">
        <f>IF(AND(S29=MAX(AX30:AX34),S29=MIN(AX30:AX34)),"","Część stada")</f>
        <v/>
      </c>
      <c r="AX35" s="2439"/>
      <c r="AY35" s="2438" t="str">
        <f>IF(AND(U29=MAX(AZ30:AZ34),U29=MIN(AZ30:AZ34)),"","Część stada")</f>
        <v/>
      </c>
      <c r="AZ35" s="2439"/>
    </row>
    <row r="36" spans="2:52" ht="12.75" customHeight="1">
      <c r="B36" s="1124" t="str">
        <f t="shared" si="18"/>
        <v/>
      </c>
      <c r="C36" s="67"/>
      <c r="D36" s="69"/>
      <c r="E36" s="90"/>
      <c r="F36" s="70"/>
      <c r="G36" s="67"/>
      <c r="H36" s="67"/>
      <c r="I36" s="67"/>
      <c r="J36" s="67"/>
      <c r="K36" s="67"/>
      <c r="L36" s="67"/>
      <c r="M36" s="71"/>
      <c r="N36" s="67"/>
      <c r="O36" s="67"/>
      <c r="P36" s="67"/>
      <c r="Q36" s="67"/>
      <c r="R36" s="67"/>
      <c r="S36" s="67"/>
      <c r="T36" s="65"/>
      <c r="U36" s="72" t="str">
        <f>IF(R37-T37&gt;=0,"","Przekroczona maksymalna obsada.")</f>
        <v/>
      </c>
      <c r="V36" s="65"/>
      <c r="Z36" s="274" t="str">
        <f>"Osiagnięte obciążenie pastwiska: "&amp;C38</f>
        <v xml:space="preserve">Osiagnięte obciążenie pastwiska: </v>
      </c>
      <c r="AA36" s="275">
        <f>IF(F37=0,0,(D40*E40+D41*E41+D42*E42+D43*E43+D44*E44+D45*E45)/F37)</f>
        <v>0</v>
      </c>
      <c r="AB36" s="857"/>
      <c r="AD36" s="276">
        <f>R37-T37</f>
        <v>0</v>
      </c>
    </row>
    <row r="37" spans="2:52" ht="36" customHeight="1" thickBot="1">
      <c r="B37" s="1124" t="str">
        <f>IF(SUM(F$40:U$45)&gt;0,"Wypełnione","")</f>
        <v/>
      </c>
      <c r="C37" s="272" t="str">
        <f>IF(AA36&gt;10,"Zbyt dużo zwierząt na pastwisku!","Nazwa działki")</f>
        <v>Nazwa działki</v>
      </c>
      <c r="D37" s="2510" t="s">
        <v>437</v>
      </c>
      <c r="E37" s="273" t="s">
        <v>1269</v>
      </c>
      <c r="F37" s="2305"/>
      <c r="G37" s="2306"/>
      <c r="H37" s="2540" t="s">
        <v>1270</v>
      </c>
      <c r="I37" s="2541"/>
      <c r="J37" s="2463"/>
      <c r="K37" s="2463"/>
      <c r="L37" s="2540" t="s">
        <v>1271</v>
      </c>
      <c r="M37" s="2541"/>
      <c r="N37" s="2299"/>
      <c r="O37" s="2300"/>
      <c r="P37" s="2537" t="s">
        <v>1272</v>
      </c>
      <c r="Q37" s="2538"/>
      <c r="R37" s="2506">
        <f>F37*J37*N37</f>
        <v>0</v>
      </c>
      <c r="S37" s="2506"/>
      <c r="T37" s="2506">
        <f>F46+H46+J46+L46+N46+P46+R46+T46</f>
        <v>0</v>
      </c>
      <c r="U37" s="2507"/>
      <c r="V37" s="65"/>
    </row>
    <row r="38" spans="2:52" ht="17.25" customHeight="1" thickBot="1">
      <c r="B38" s="1124" t="str">
        <f t="shared" ref="B38:B47" si="28">IF(SUM(F$40:U$45)&gt;0,"Wypełnione","")</f>
        <v/>
      </c>
      <c r="C38" s="106"/>
      <c r="D38" s="2511"/>
      <c r="E38" s="75" t="s">
        <v>1273</v>
      </c>
      <c r="F38" s="2528" t="s">
        <v>1274</v>
      </c>
      <c r="G38" s="2503"/>
      <c r="H38" s="2502" t="s">
        <v>810</v>
      </c>
      <c r="I38" s="2503"/>
      <c r="J38" s="2502" t="s">
        <v>811</v>
      </c>
      <c r="K38" s="2503"/>
      <c r="L38" s="2502" t="s">
        <v>812</v>
      </c>
      <c r="M38" s="2503"/>
      <c r="N38" s="2502" t="s">
        <v>813</v>
      </c>
      <c r="O38" s="2503"/>
      <c r="P38" s="2502" t="s">
        <v>814</v>
      </c>
      <c r="Q38" s="2503"/>
      <c r="R38" s="2502" t="s">
        <v>815</v>
      </c>
      <c r="S38" s="2503"/>
      <c r="T38" s="2502" t="s">
        <v>1275</v>
      </c>
      <c r="U38" s="2503"/>
      <c r="V38" s="65"/>
    </row>
    <row r="39" spans="2:52" ht="17.25" customHeight="1" thickBot="1">
      <c r="B39" s="1124" t="str">
        <f t="shared" si="28"/>
        <v/>
      </c>
      <c r="C39" s="76" t="s">
        <v>1276</v>
      </c>
      <c r="D39" s="2512"/>
      <c r="E39" s="867" t="s">
        <v>465</v>
      </c>
      <c r="F39" s="107" t="s">
        <v>1277</v>
      </c>
      <c r="G39" s="108" t="s">
        <v>1278</v>
      </c>
      <c r="H39" s="107" t="s">
        <v>1277</v>
      </c>
      <c r="I39" s="108" t="s">
        <v>1278</v>
      </c>
      <c r="J39" s="107" t="s">
        <v>1277</v>
      </c>
      <c r="K39" s="108" t="s">
        <v>1278</v>
      </c>
      <c r="L39" s="107" t="s">
        <v>1277</v>
      </c>
      <c r="M39" s="108" t="s">
        <v>1278</v>
      </c>
      <c r="N39" s="107" t="s">
        <v>1277</v>
      </c>
      <c r="O39" s="108" t="s">
        <v>1278</v>
      </c>
      <c r="P39" s="107" t="s">
        <v>1277</v>
      </c>
      <c r="Q39" s="108" t="s">
        <v>1278</v>
      </c>
      <c r="R39" s="107" t="s">
        <v>1277</v>
      </c>
      <c r="S39" s="108" t="s">
        <v>1278</v>
      </c>
      <c r="T39" s="107" t="s">
        <v>1277</v>
      </c>
      <c r="U39" s="108" t="s">
        <v>1278</v>
      </c>
      <c r="V39" s="65"/>
      <c r="Y39" s="103" t="s">
        <v>851</v>
      </c>
      <c r="Z39" s="80" t="s">
        <v>465</v>
      </c>
      <c r="AB39" s="504" t="s">
        <v>1407</v>
      </c>
      <c r="AK39" s="68">
        <v>4</v>
      </c>
    </row>
    <row r="40" spans="2:52" ht="15" customHeight="1" thickBot="1">
      <c r="B40" s="1124" t="str">
        <f t="shared" si="28"/>
        <v/>
      </c>
      <c r="C40" s="81" t="str">
        <f t="shared" ref="C40:E45" si="29">C29</f>
        <v>Krowy</v>
      </c>
      <c r="D40" s="86">
        <f t="shared" si="29"/>
        <v>3</v>
      </c>
      <c r="E40" s="481">
        <f t="shared" si="29"/>
        <v>1</v>
      </c>
      <c r="F40" s="82">
        <f t="shared" ref="F40:F45" si="30">IF(G40&gt;0,D40,0)</f>
        <v>0</v>
      </c>
      <c r="G40" s="83"/>
      <c r="H40" s="96">
        <f t="shared" ref="H40:H45" si="31">IF(I40&gt;0,D40,0)</f>
        <v>0</v>
      </c>
      <c r="I40" s="83"/>
      <c r="J40" s="96">
        <f t="shared" ref="J40:J45" si="32">IF(K40&gt;0,D40,0)</f>
        <v>0</v>
      </c>
      <c r="K40" s="83"/>
      <c r="L40" s="96">
        <f t="shared" ref="L40:L45" si="33">IF(M40&gt;0,D40,0)</f>
        <v>0</v>
      </c>
      <c r="M40" s="83"/>
      <c r="N40" s="96">
        <f t="shared" ref="N40:N45" si="34">IF(O40&gt;0,D40,0)</f>
        <v>0</v>
      </c>
      <c r="O40" s="83">
        <v>0</v>
      </c>
      <c r="P40" s="96">
        <f t="shared" ref="P40:P45" si="35">IF(Q40&gt;0,D40,0)</f>
        <v>0</v>
      </c>
      <c r="Q40" s="83"/>
      <c r="R40" s="96">
        <f t="shared" ref="R40:R45" si="36">IF(S40&gt;0,D40,0)</f>
        <v>0</v>
      </c>
      <c r="S40" s="83"/>
      <c r="T40" s="96">
        <f t="shared" ref="T40:T45" si="37">IF(U40&gt;0,D40,0)</f>
        <v>0</v>
      </c>
      <c r="U40" s="83"/>
      <c r="V40" s="65"/>
      <c r="Y40" s="104" t="str">
        <f>'Og s6'!C20</f>
        <v>Kozy</v>
      </c>
      <c r="Z40" s="105">
        <f>'Og s6'!E20</f>
        <v>0.15</v>
      </c>
      <c r="AB40" s="505" t="s">
        <v>1081</v>
      </c>
      <c r="AC40" s="506" t="s">
        <v>725</v>
      </c>
      <c r="AK40" s="82"/>
      <c r="AL40" s="83">
        <f>G40</f>
        <v>0</v>
      </c>
      <c r="AM40" s="82"/>
      <c r="AN40" s="83">
        <f>I40</f>
        <v>0</v>
      </c>
      <c r="AO40" s="82"/>
      <c r="AP40" s="83">
        <f>K40</f>
        <v>0</v>
      </c>
      <c r="AQ40" s="82"/>
      <c r="AR40" s="83">
        <f>M40</f>
        <v>0</v>
      </c>
      <c r="AS40" s="82"/>
      <c r="AT40" s="83">
        <f>O40</f>
        <v>0</v>
      </c>
      <c r="AU40" s="82"/>
      <c r="AV40" s="83">
        <f>Q40</f>
        <v>0</v>
      </c>
      <c r="AW40" s="82"/>
      <c r="AX40" s="83">
        <f>S40</f>
        <v>0</v>
      </c>
      <c r="AY40" s="82"/>
      <c r="AZ40" s="83">
        <f>U40</f>
        <v>0</v>
      </c>
    </row>
    <row r="41" spans="2:52" ht="15" customHeight="1" thickBot="1">
      <c r="B41" s="1124" t="str">
        <f t="shared" si="28"/>
        <v/>
      </c>
      <c r="C41" s="81" t="str">
        <f t="shared" si="29"/>
        <v>Jałówki</v>
      </c>
      <c r="D41" s="86">
        <f t="shared" si="29"/>
        <v>1</v>
      </c>
      <c r="E41" s="481">
        <f t="shared" si="29"/>
        <v>0.8</v>
      </c>
      <c r="F41" s="82">
        <f t="shared" si="30"/>
        <v>0</v>
      </c>
      <c r="G41" s="1053">
        <f>IF($D41&gt;0,G40,0)</f>
        <v>0</v>
      </c>
      <c r="H41" s="96">
        <f t="shared" si="31"/>
        <v>0</v>
      </c>
      <c r="I41" s="1053">
        <f>IF($D41&gt;0,I40,0)</f>
        <v>0</v>
      </c>
      <c r="J41" s="96">
        <f t="shared" si="32"/>
        <v>0</v>
      </c>
      <c r="K41" s="1053">
        <f>IF($D41&gt;0,K40,0)</f>
        <v>0</v>
      </c>
      <c r="L41" s="96">
        <f t="shared" si="33"/>
        <v>0</v>
      </c>
      <c r="M41" s="1053">
        <f>IF($D41&gt;0,M40,0)</f>
        <v>0</v>
      </c>
      <c r="N41" s="96">
        <f t="shared" si="34"/>
        <v>0</v>
      </c>
      <c r="O41" s="1053">
        <f>IF($D41&gt;0,O40,0)</f>
        <v>0</v>
      </c>
      <c r="P41" s="96">
        <f t="shared" si="35"/>
        <v>0</v>
      </c>
      <c r="Q41" s="1053">
        <f>IF($D41&gt;0,Q40,0)</f>
        <v>0</v>
      </c>
      <c r="R41" s="96">
        <f t="shared" si="36"/>
        <v>0</v>
      </c>
      <c r="S41" s="1053">
        <f>IF($D41&gt;0,S40,0)</f>
        <v>0</v>
      </c>
      <c r="T41" s="96">
        <f t="shared" si="37"/>
        <v>0</v>
      </c>
      <c r="U41" s="1053">
        <f>IF($D41&gt;0,U40,0)</f>
        <v>0</v>
      </c>
      <c r="V41" s="65"/>
      <c r="Y41" s="104" t="str">
        <f>'Og s6'!C21</f>
        <v>Jelenie</v>
      </c>
      <c r="Z41" s="105">
        <f>'Og s6'!E21</f>
        <v>0.28999999999999998</v>
      </c>
      <c r="AB41" s="509" t="s">
        <v>666</v>
      </c>
      <c r="AC41" s="510">
        <f>31+30+31+31+30+15</f>
        <v>168</v>
      </c>
      <c r="AK41" s="82"/>
      <c r="AL41" s="83">
        <f>IF(G41=0,G40,G41)</f>
        <v>0</v>
      </c>
      <c r="AM41" s="82"/>
      <c r="AN41" s="83">
        <f>IF(I41=0,I40,I41)</f>
        <v>0</v>
      </c>
      <c r="AO41" s="82"/>
      <c r="AP41" s="83">
        <f>IF(K41=0,K40,K41)</f>
        <v>0</v>
      </c>
      <c r="AQ41" s="82"/>
      <c r="AR41" s="83">
        <f>IF(M41=0,M40,M41)</f>
        <v>0</v>
      </c>
      <c r="AS41" s="82"/>
      <c r="AT41" s="83">
        <f>IF(O41=0,O40,O41)</f>
        <v>0</v>
      </c>
      <c r="AU41" s="82"/>
      <c r="AV41" s="83">
        <f>IF(Q41=0,Q40,Q41)</f>
        <v>0</v>
      </c>
      <c r="AW41" s="82"/>
      <c r="AX41" s="83">
        <f>IF(S41=0,S40,S41)</f>
        <v>0</v>
      </c>
      <c r="AY41" s="82"/>
      <c r="AZ41" s="83">
        <f>IF(U41=0,U40,U41)</f>
        <v>0</v>
      </c>
    </row>
    <row r="42" spans="2:52" ht="15" customHeight="1">
      <c r="B42" s="1124" t="str">
        <f t="shared" si="28"/>
        <v/>
      </c>
      <c r="C42" s="81" t="str">
        <f t="shared" si="29"/>
        <v>Kozy</v>
      </c>
      <c r="D42" s="86">
        <f t="shared" si="29"/>
        <v>1</v>
      </c>
      <c r="E42" s="481">
        <f t="shared" si="29"/>
        <v>0.15</v>
      </c>
      <c r="F42" s="82">
        <f t="shared" si="30"/>
        <v>0</v>
      </c>
      <c r="G42" s="1053">
        <f>IF($D42&gt;0,G40,0)</f>
        <v>0</v>
      </c>
      <c r="H42" s="96">
        <f t="shared" si="31"/>
        <v>0</v>
      </c>
      <c r="I42" s="1053">
        <f>IF($D42&gt;0,I40,0)</f>
        <v>0</v>
      </c>
      <c r="J42" s="96">
        <f t="shared" si="32"/>
        <v>0</v>
      </c>
      <c r="K42" s="1053">
        <f>IF($D42&gt;0,K40,0)</f>
        <v>0</v>
      </c>
      <c r="L42" s="96">
        <f t="shared" si="33"/>
        <v>0</v>
      </c>
      <c r="M42" s="1053">
        <f>IF($D42&gt;0,M40,0)</f>
        <v>0</v>
      </c>
      <c r="N42" s="96">
        <f t="shared" si="34"/>
        <v>0</v>
      </c>
      <c r="O42" s="1053">
        <f>IF($D42&gt;0,O40,0)</f>
        <v>0</v>
      </c>
      <c r="P42" s="96">
        <f t="shared" si="35"/>
        <v>0</v>
      </c>
      <c r="Q42" s="1053">
        <f>IF($D42&gt;0,Q40,0)</f>
        <v>0</v>
      </c>
      <c r="R42" s="96">
        <f t="shared" si="36"/>
        <v>0</v>
      </c>
      <c r="S42" s="1053">
        <f>IF($D42&gt;0,S40,0)</f>
        <v>0</v>
      </c>
      <c r="T42" s="96">
        <f t="shared" si="37"/>
        <v>0</v>
      </c>
      <c r="U42" s="1053">
        <f>IF($D42&gt;0,U40,0)</f>
        <v>0</v>
      </c>
      <c r="V42" s="65"/>
      <c r="Y42" s="104" t="str">
        <f>'Og s6'!C22</f>
        <v>Daniele</v>
      </c>
      <c r="Z42" s="105">
        <f>'Og s6'!E22</f>
        <v>0.12</v>
      </c>
      <c r="AB42" s="509" t="s">
        <v>681</v>
      </c>
      <c r="AC42" s="510">
        <f>11+30+31+31+30</f>
        <v>133</v>
      </c>
      <c r="AK42" s="82"/>
      <c r="AL42" s="83">
        <f>IF(G42=0,G40,G42)</f>
        <v>0</v>
      </c>
      <c r="AM42" s="82"/>
      <c r="AN42" s="83">
        <f>IF(I42=0,I40,I42)</f>
        <v>0</v>
      </c>
      <c r="AO42" s="82"/>
      <c r="AP42" s="83">
        <f>IF(K42=0,K40,K42)</f>
        <v>0</v>
      </c>
      <c r="AQ42" s="82"/>
      <c r="AR42" s="83">
        <f>IF(M42=0,M40,M42)</f>
        <v>0</v>
      </c>
      <c r="AS42" s="82"/>
      <c r="AT42" s="83">
        <f>IF(O42=0,O40,O42)</f>
        <v>0</v>
      </c>
      <c r="AU42" s="82"/>
      <c r="AV42" s="83">
        <f>IF(Q42=0,Q40,Q42)</f>
        <v>0</v>
      </c>
      <c r="AW42" s="82"/>
      <c r="AX42" s="83">
        <f>IF(S42=0,S40,S42)</f>
        <v>0</v>
      </c>
      <c r="AY42" s="82"/>
      <c r="AZ42" s="83">
        <f>IF(U42=0,U40,U42)</f>
        <v>0</v>
      </c>
    </row>
    <row r="43" spans="2:52" ht="15" customHeight="1">
      <c r="B43" s="1124" t="str">
        <f t="shared" si="28"/>
        <v/>
      </c>
      <c r="C43" s="81">
        <f t="shared" si="29"/>
        <v>0</v>
      </c>
      <c r="D43" s="86">
        <f t="shared" si="29"/>
        <v>0</v>
      </c>
      <c r="E43" s="481">
        <f t="shared" si="29"/>
        <v>0</v>
      </c>
      <c r="F43" s="82">
        <f t="shared" si="30"/>
        <v>0</v>
      </c>
      <c r="G43" s="1053">
        <f>IF($D43&gt;0,G40,0)</f>
        <v>0</v>
      </c>
      <c r="H43" s="96">
        <f t="shared" si="31"/>
        <v>0</v>
      </c>
      <c r="I43" s="1053">
        <f>IF($D43&gt;0,I40,0)</f>
        <v>0</v>
      </c>
      <c r="J43" s="96">
        <f t="shared" si="32"/>
        <v>0</v>
      </c>
      <c r="K43" s="1053">
        <f>IF($D43&gt;0,K40,0)</f>
        <v>0</v>
      </c>
      <c r="L43" s="96">
        <f t="shared" si="33"/>
        <v>0</v>
      </c>
      <c r="M43" s="1053">
        <f>IF($D43&gt;0,M40,0)</f>
        <v>0</v>
      </c>
      <c r="N43" s="96">
        <f t="shared" si="34"/>
        <v>0</v>
      </c>
      <c r="O43" s="1053">
        <f>IF($D43&gt;0,O40,0)</f>
        <v>0</v>
      </c>
      <c r="P43" s="96">
        <f t="shared" si="35"/>
        <v>0</v>
      </c>
      <c r="Q43" s="1053">
        <f>IF($D43&gt;0,Q40,0)</f>
        <v>0</v>
      </c>
      <c r="R43" s="96">
        <f t="shared" si="36"/>
        <v>0</v>
      </c>
      <c r="S43" s="1053">
        <f>IF($D43&gt;0,S40,0)</f>
        <v>0</v>
      </c>
      <c r="T43" s="96">
        <f t="shared" si="37"/>
        <v>0</v>
      </c>
      <c r="U43" s="1053">
        <f>IF($D43&gt;0,U40,0)</f>
        <v>0</v>
      </c>
      <c r="V43" s="65"/>
      <c r="AB43" s="505" t="s">
        <v>682</v>
      </c>
      <c r="AK43" s="82"/>
      <c r="AL43" s="83">
        <f>IF(G43=0,G40,G43)</f>
        <v>0</v>
      </c>
      <c r="AM43" s="82"/>
      <c r="AN43" s="83">
        <f>IF(I43=0,I40,I43)</f>
        <v>0</v>
      </c>
      <c r="AO43" s="82"/>
      <c r="AP43" s="83">
        <f>IF(K43=0,K40,K43)</f>
        <v>0</v>
      </c>
      <c r="AQ43" s="82"/>
      <c r="AR43" s="83">
        <f>IF(M43=0,M40,M43)</f>
        <v>0</v>
      </c>
      <c r="AS43" s="82"/>
      <c r="AT43" s="83">
        <f>IF(O43=0,O40,O43)</f>
        <v>0</v>
      </c>
      <c r="AU43" s="82"/>
      <c r="AV43" s="83">
        <f>IF(Q43=0,Q40,Q43)</f>
        <v>0</v>
      </c>
      <c r="AW43" s="82"/>
      <c r="AX43" s="83">
        <f>IF(S43=0,S40,S43)</f>
        <v>0</v>
      </c>
      <c r="AY43" s="82"/>
      <c r="AZ43" s="83">
        <f>IF(U43=0,U40,U43)</f>
        <v>0</v>
      </c>
    </row>
    <row r="44" spans="2:52" ht="15" customHeight="1">
      <c r="B44" s="1124" t="str">
        <f t="shared" si="28"/>
        <v/>
      </c>
      <c r="C44" s="81">
        <f t="shared" si="29"/>
        <v>0</v>
      </c>
      <c r="D44" s="86">
        <f t="shared" si="29"/>
        <v>0</v>
      </c>
      <c r="E44" s="481">
        <f t="shared" si="29"/>
        <v>0</v>
      </c>
      <c r="F44" s="82">
        <f t="shared" si="30"/>
        <v>0</v>
      </c>
      <c r="G44" s="1053">
        <f>IF($D44&gt;0,G40,0)</f>
        <v>0</v>
      </c>
      <c r="H44" s="96">
        <f t="shared" si="31"/>
        <v>0</v>
      </c>
      <c r="I44" s="1053">
        <f>IF($D44&gt;0,I40,0)</f>
        <v>0</v>
      </c>
      <c r="J44" s="96">
        <f t="shared" si="32"/>
        <v>0</v>
      </c>
      <c r="K44" s="1053">
        <f>IF($D44&gt;0,K40,0)</f>
        <v>0</v>
      </c>
      <c r="L44" s="96">
        <f t="shared" si="33"/>
        <v>0</v>
      </c>
      <c r="M44" s="1053">
        <f>IF($D44&gt;0,M40,0)</f>
        <v>0</v>
      </c>
      <c r="N44" s="96">
        <f t="shared" si="34"/>
        <v>0</v>
      </c>
      <c r="O44" s="1053">
        <f>IF($D44&gt;0,O40,0)</f>
        <v>0</v>
      </c>
      <c r="P44" s="96">
        <f t="shared" si="35"/>
        <v>0</v>
      </c>
      <c r="Q44" s="1053">
        <f>IF($D44&gt;0,Q40,0)</f>
        <v>0</v>
      </c>
      <c r="R44" s="96">
        <f t="shared" si="36"/>
        <v>0</v>
      </c>
      <c r="S44" s="1053">
        <f>IF($D44&gt;0,S40,0)</f>
        <v>0</v>
      </c>
      <c r="T44" s="96">
        <f t="shared" si="37"/>
        <v>0</v>
      </c>
      <c r="U44" s="1053">
        <f>IF($D44&gt;0,U40,0)</f>
        <v>0</v>
      </c>
      <c r="V44" s="65"/>
      <c r="AB44" s="505" t="s">
        <v>683</v>
      </c>
      <c r="AK44" s="82"/>
      <c r="AL44" s="83">
        <f>IF(G44=0,G40,G44)</f>
        <v>0</v>
      </c>
      <c r="AM44" s="82"/>
      <c r="AN44" s="83">
        <f>IF(I44=0,I40,I44)</f>
        <v>0</v>
      </c>
      <c r="AO44" s="82"/>
      <c r="AP44" s="83">
        <f>IF(K44=0,K40,K44)</f>
        <v>0</v>
      </c>
      <c r="AQ44" s="82"/>
      <c r="AR44" s="83">
        <f>IF(M44=0,M40,M44)</f>
        <v>0</v>
      </c>
      <c r="AS44" s="82"/>
      <c r="AT44" s="83">
        <f>IF(O44=0,O40,O44)</f>
        <v>0</v>
      </c>
      <c r="AU44" s="82"/>
      <c r="AV44" s="83">
        <f>IF(Q44=0,Q40,Q44)</f>
        <v>0</v>
      </c>
      <c r="AW44" s="82"/>
      <c r="AX44" s="83">
        <f>IF(S44=0,S40,S44)</f>
        <v>0</v>
      </c>
      <c r="AY44" s="82"/>
      <c r="AZ44" s="83">
        <f>IF(U44=0,U40,U44)</f>
        <v>0</v>
      </c>
    </row>
    <row r="45" spans="2:52" ht="15" customHeight="1">
      <c r="B45" s="1124" t="str">
        <f t="shared" si="28"/>
        <v/>
      </c>
      <c r="C45" s="81">
        <f t="shared" si="29"/>
        <v>0</v>
      </c>
      <c r="D45" s="86">
        <f t="shared" si="29"/>
        <v>0</v>
      </c>
      <c r="E45" s="481">
        <f t="shared" si="29"/>
        <v>0</v>
      </c>
      <c r="F45" s="82">
        <f t="shared" si="30"/>
        <v>0</v>
      </c>
      <c r="G45" s="1053">
        <f>IF($D45&gt;0,G40,0)</f>
        <v>0</v>
      </c>
      <c r="H45" s="96">
        <f t="shared" si="31"/>
        <v>0</v>
      </c>
      <c r="I45" s="1053">
        <f>IF($D45&gt;0,I40,0)</f>
        <v>0</v>
      </c>
      <c r="J45" s="96">
        <f t="shared" si="32"/>
        <v>0</v>
      </c>
      <c r="K45" s="1053">
        <f>IF($D45&gt;0,K40,0)</f>
        <v>0</v>
      </c>
      <c r="L45" s="96">
        <f t="shared" si="33"/>
        <v>0</v>
      </c>
      <c r="M45" s="1053">
        <f>IF($D45&gt;0,M40,0)</f>
        <v>0</v>
      </c>
      <c r="N45" s="96">
        <f t="shared" si="34"/>
        <v>0</v>
      </c>
      <c r="O45" s="1053">
        <f>IF($D45&gt;0,O40,0)</f>
        <v>0</v>
      </c>
      <c r="P45" s="96">
        <f t="shared" si="35"/>
        <v>0</v>
      </c>
      <c r="Q45" s="1053">
        <f>IF($D45&gt;0,Q40,0)</f>
        <v>0</v>
      </c>
      <c r="R45" s="96">
        <f t="shared" si="36"/>
        <v>0</v>
      </c>
      <c r="S45" s="1053">
        <f>IF($D45&gt;0,S40,0)</f>
        <v>0</v>
      </c>
      <c r="T45" s="96">
        <f t="shared" si="37"/>
        <v>0</v>
      </c>
      <c r="U45" s="1053">
        <f>IF($D45&gt;0,U40,0)</f>
        <v>0</v>
      </c>
      <c r="V45" s="65"/>
      <c r="AB45" s="505"/>
      <c r="AK45" s="82"/>
      <c r="AL45" s="83">
        <f>IF(G45=0,G40,G45)</f>
        <v>0</v>
      </c>
      <c r="AM45" s="82"/>
      <c r="AN45" s="83">
        <f>IF(I45=0,I40,I45)</f>
        <v>0</v>
      </c>
      <c r="AO45" s="82"/>
      <c r="AP45" s="83">
        <f>IF(K45=0,K40,K45)</f>
        <v>0</v>
      </c>
      <c r="AQ45" s="82"/>
      <c r="AR45" s="83">
        <f>IF(M45=0,M40,M45)</f>
        <v>0</v>
      </c>
      <c r="AS45" s="82"/>
      <c r="AT45" s="83">
        <f>IF(O45=0,O40,O45)</f>
        <v>0</v>
      </c>
      <c r="AU45" s="82"/>
      <c r="AV45" s="83">
        <f>IF(Q45=0,Q40,Q45)</f>
        <v>0</v>
      </c>
      <c r="AW45" s="82"/>
      <c r="AX45" s="83">
        <f>IF(S45=0,S40,S45)</f>
        <v>0</v>
      </c>
      <c r="AY45" s="82"/>
      <c r="AZ45" s="83">
        <f>IF(U45=0,U40,U45)</f>
        <v>0</v>
      </c>
    </row>
    <row r="46" spans="2:52" ht="16.5" customHeight="1" thickBot="1">
      <c r="B46" s="1124" t="str">
        <f t="shared" si="28"/>
        <v/>
      </c>
      <c r="C46" s="88" t="s">
        <v>302</v>
      </c>
      <c r="D46" s="89"/>
      <c r="E46" s="89"/>
      <c r="F46" s="2309">
        <f>$E40*F40*G40+$E41*F41*G41+$E42*F42*G42+$E43*F43*G43+$E44*F44*G44+$E45*F45*G45</f>
        <v>0</v>
      </c>
      <c r="G46" s="2310"/>
      <c r="H46" s="2281">
        <f>$E40*H40*I40+$E41*H41*I41+$E42*H42*I42+$E43*H43*I43+$E44*H44*I44+$E45*H45*I45</f>
        <v>0</v>
      </c>
      <c r="I46" s="2282"/>
      <c r="J46" s="2281">
        <f>$E40*J40*K40+$E41*J41*K41+$E42*J42*K42+$E43*J43*K43+$E44*J44*K44+$E45*J45*K45</f>
        <v>0</v>
      </c>
      <c r="K46" s="2282"/>
      <c r="L46" s="2281">
        <f>$E40*L40*M40+$E41*L41*M41+$E42*L42*M42+$E43*L43*M43+$E44*L44*M44+$E45*L45*M45</f>
        <v>0</v>
      </c>
      <c r="M46" s="2282"/>
      <c r="N46" s="2281">
        <f>$E40*N40*O40+$E41*N41*O41+$E42*N42*O42+$E43*N43*O43+$E44*N44*O44+$E45*N45*O45</f>
        <v>0</v>
      </c>
      <c r="O46" s="2282"/>
      <c r="P46" s="2281">
        <f>$E40*P40*Q40+$E41*P41*Q41+$E42*P42*Q42+$E43*P43*Q43+$E44*P44*Q44+$E45*P45*Q45</f>
        <v>0</v>
      </c>
      <c r="Q46" s="2282"/>
      <c r="R46" s="2281">
        <f>$E40*R40*S40+$E41*R41*S41+$E42*R42*S42+$E43*R43*S43+$E44*R44*S44+$E45*R45*S45</f>
        <v>0</v>
      </c>
      <c r="S46" s="2282"/>
      <c r="T46" s="2281">
        <f>$E40*T40*U40+$E41*T41*U41+$E42*T42*U42+$E43*T43*U43+$E44*T44*U44+$E45*T45*U45</f>
        <v>0</v>
      </c>
      <c r="U46" s="2282"/>
      <c r="V46" s="65"/>
      <c r="AB46" s="505"/>
      <c r="AK46" s="2438" t="str">
        <f>IF(AND(G40=MAX(AL41:AL45),G40=MIN(AL41:AL45)),"","Część stada")</f>
        <v/>
      </c>
      <c r="AL46" s="2439"/>
      <c r="AM46" s="2438" t="str">
        <f>IF(AND(I40=MAX(AN41:AN45),I40=MIN(AN41:AN45)),"","Część stada")</f>
        <v/>
      </c>
      <c r="AN46" s="2439"/>
      <c r="AO46" s="2438" t="str">
        <f>IF(AND(K40=MAX(AP41:AP45),K40=MIN(AP41:AP45)),"","Część stada")</f>
        <v/>
      </c>
      <c r="AP46" s="2439"/>
      <c r="AQ46" s="2438" t="str">
        <f>IF(AND(M40=MAX(AR41:AR45),M40=MIN(AR41:AR45)),"","Część stada")</f>
        <v/>
      </c>
      <c r="AR46" s="2439"/>
      <c r="AS46" s="2438" t="str">
        <f>IF(AND(O40=MAX(AT41:AT45),O40=MIN(AT41:AT45)),"","Część stada")</f>
        <v/>
      </c>
      <c r="AT46" s="2439"/>
      <c r="AU46" s="2438" t="str">
        <f>IF(AND(Q40=MAX(AV41:AV45),Q40=MIN(AV41:AV45)),"","Część stada")</f>
        <v/>
      </c>
      <c r="AV46" s="2439"/>
      <c r="AW46" s="2438" t="str">
        <f>IF(AND(S40=MAX(AX41:AX45),S40=MIN(AX41:AX45)),"","Część stada")</f>
        <v/>
      </c>
      <c r="AX46" s="2439"/>
      <c r="AY46" s="2438" t="str">
        <f>IF(AND(U40=MAX(AZ41:AZ45),U40=MIN(AZ41:AZ45)),"","Część stada")</f>
        <v/>
      </c>
      <c r="AZ46" s="2439"/>
    </row>
    <row r="47" spans="2:52" ht="12.75" customHeight="1">
      <c r="B47" s="1124" t="str">
        <f t="shared" si="28"/>
        <v/>
      </c>
      <c r="C47" s="67"/>
      <c r="D47" s="69"/>
      <c r="E47" s="90"/>
      <c r="F47" s="70"/>
      <c r="G47" s="67"/>
      <c r="H47" s="67"/>
      <c r="I47" s="67"/>
      <c r="J47" s="67"/>
      <c r="K47" s="67"/>
      <c r="L47" s="67"/>
      <c r="M47" s="71"/>
      <c r="N47" s="67"/>
      <c r="O47" s="67"/>
      <c r="P47" s="67"/>
      <c r="Q47" s="67"/>
      <c r="R47" s="67"/>
      <c r="S47" s="67"/>
      <c r="T47" s="65"/>
      <c r="U47" s="72" t="str">
        <f>IF(R48-T48&gt;=0,"","Przekroczona maksymalna obsada.")</f>
        <v/>
      </c>
      <c r="V47" s="65"/>
      <c r="Z47" s="274" t="str">
        <f>"Osiagnięte obciążenie pastwiska: "&amp;C49</f>
        <v xml:space="preserve">Osiagnięte obciążenie pastwiska: </v>
      </c>
      <c r="AA47" s="275">
        <f>IF(F48=0,0,(D51*E51+D52*E52+D53*E53+D54*E54+D55*E55+D56*E56)/F48)</f>
        <v>0</v>
      </c>
      <c r="AB47" s="505"/>
      <c r="AD47" s="276">
        <f>R48-T48</f>
        <v>0</v>
      </c>
    </row>
    <row r="48" spans="2:52" ht="36" customHeight="1" thickBot="1">
      <c r="B48" s="1124" t="str">
        <f>IF(SUM(F$51:U$56)&gt;0,"Wypełnione","")</f>
        <v/>
      </c>
      <c r="C48" s="73" t="str">
        <f>IF(AA47&gt;10,"Zbyt dużo zwierząt na pastwisku!","Nazwa działki")</f>
        <v>Nazwa działki</v>
      </c>
      <c r="D48" s="2510" t="s">
        <v>437</v>
      </c>
      <c r="E48" s="109" t="s">
        <v>1269</v>
      </c>
      <c r="F48" s="2305"/>
      <c r="G48" s="2306"/>
      <c r="H48" s="2303" t="s">
        <v>1270</v>
      </c>
      <c r="I48" s="2304"/>
      <c r="J48" s="2463"/>
      <c r="K48" s="2463"/>
      <c r="L48" s="2303" t="s">
        <v>1271</v>
      </c>
      <c r="M48" s="2304"/>
      <c r="N48" s="2299"/>
      <c r="O48" s="2300"/>
      <c r="P48" s="2508" t="s">
        <v>1272</v>
      </c>
      <c r="Q48" s="2509"/>
      <c r="R48" s="2493">
        <f>F48*J48*N48</f>
        <v>0</v>
      </c>
      <c r="S48" s="2493"/>
      <c r="T48" s="2493">
        <f>F57+H57+J57+L57+N57+P57+R57+T57</f>
        <v>0</v>
      </c>
      <c r="U48" s="2494"/>
      <c r="V48" s="65"/>
    </row>
    <row r="49" spans="1:52" ht="17.25" customHeight="1" thickBot="1">
      <c r="B49" s="1124" t="str">
        <f t="shared" ref="B49:B58" si="38">IF(SUM(F$51:U$56)&gt;0,"Wypełnione","")</f>
        <v/>
      </c>
      <c r="C49" s="74"/>
      <c r="D49" s="2511"/>
      <c r="E49" s="75" t="s">
        <v>1273</v>
      </c>
      <c r="F49" s="2471" t="s">
        <v>1274</v>
      </c>
      <c r="G49" s="2302"/>
      <c r="H49" s="2301" t="s">
        <v>810</v>
      </c>
      <c r="I49" s="2302"/>
      <c r="J49" s="2301" t="s">
        <v>811</v>
      </c>
      <c r="K49" s="2302"/>
      <c r="L49" s="2301" t="s">
        <v>812</v>
      </c>
      <c r="M49" s="2302"/>
      <c r="N49" s="2301" t="s">
        <v>813</v>
      </c>
      <c r="O49" s="2302"/>
      <c r="P49" s="2301" t="s">
        <v>814</v>
      </c>
      <c r="Q49" s="2302"/>
      <c r="R49" s="2301" t="s">
        <v>815</v>
      </c>
      <c r="S49" s="2302"/>
      <c r="T49" s="2301" t="s">
        <v>1275</v>
      </c>
      <c r="U49" s="2302"/>
      <c r="V49" s="65"/>
      <c r="AB49" s="502" t="s">
        <v>167</v>
      </c>
    </row>
    <row r="50" spans="1:52" ht="17.25" customHeight="1">
      <c r="B50" s="1124" t="str">
        <f t="shared" si="38"/>
        <v/>
      </c>
      <c r="C50" s="76" t="s">
        <v>1276</v>
      </c>
      <c r="D50" s="2512"/>
      <c r="E50" s="867" t="s">
        <v>465</v>
      </c>
      <c r="F50" s="110" t="s">
        <v>1277</v>
      </c>
      <c r="G50" s="111" t="s">
        <v>1278</v>
      </c>
      <c r="H50" s="110" t="s">
        <v>1277</v>
      </c>
      <c r="I50" s="111" t="s">
        <v>1278</v>
      </c>
      <c r="J50" s="110" t="s">
        <v>1277</v>
      </c>
      <c r="K50" s="111" t="s">
        <v>1278</v>
      </c>
      <c r="L50" s="110" t="s">
        <v>1277</v>
      </c>
      <c r="M50" s="111" t="s">
        <v>1278</v>
      </c>
      <c r="N50" s="110" t="s">
        <v>1277</v>
      </c>
      <c r="O50" s="111" t="s">
        <v>1278</v>
      </c>
      <c r="P50" s="110" t="s">
        <v>1277</v>
      </c>
      <c r="Q50" s="111" t="s">
        <v>1278</v>
      </c>
      <c r="R50" s="110" t="s">
        <v>1277</v>
      </c>
      <c r="S50" s="111" t="s">
        <v>1278</v>
      </c>
      <c r="T50" s="110" t="s">
        <v>1277</v>
      </c>
      <c r="U50" s="111" t="s">
        <v>1278</v>
      </c>
      <c r="V50" s="65"/>
      <c r="AB50" s="499" t="s">
        <v>168</v>
      </c>
      <c r="AK50" s="68">
        <v>5</v>
      </c>
    </row>
    <row r="51" spans="1:52" ht="15" customHeight="1">
      <c r="B51" s="1124" t="str">
        <f t="shared" si="38"/>
        <v/>
      </c>
      <c r="C51" s="81" t="str">
        <f t="shared" ref="C51:E56" si="39">C40</f>
        <v>Krowy</v>
      </c>
      <c r="D51" s="86">
        <f t="shared" si="39"/>
        <v>3</v>
      </c>
      <c r="E51" s="481">
        <f t="shared" si="39"/>
        <v>1</v>
      </c>
      <c r="F51" s="82">
        <f t="shared" ref="F51:F56" si="40">IF(G51&gt;0,D51,0)</f>
        <v>0</v>
      </c>
      <c r="G51" s="83"/>
      <c r="H51" s="96">
        <f t="shared" ref="H51:H56" si="41">IF(I51&gt;0,D51,0)</f>
        <v>0</v>
      </c>
      <c r="I51" s="83"/>
      <c r="J51" s="96">
        <f t="shared" ref="J51:J56" si="42">IF(K51&gt;0,D51,0)</f>
        <v>0</v>
      </c>
      <c r="K51" s="83"/>
      <c r="L51" s="96">
        <f t="shared" ref="L51:L56" si="43">IF(M51&gt;0,D51,0)</f>
        <v>0</v>
      </c>
      <c r="M51" s="83"/>
      <c r="N51" s="96">
        <f t="shared" ref="N51:N56" si="44">IF(O51&gt;0,D51,0)</f>
        <v>0</v>
      </c>
      <c r="O51" s="83">
        <v>0</v>
      </c>
      <c r="P51" s="96">
        <f t="shared" ref="P51:P56" si="45">IF(Q51&gt;0,D51,0)</f>
        <v>0</v>
      </c>
      <c r="Q51" s="83"/>
      <c r="R51" s="96">
        <f t="shared" ref="R51:R56" si="46">IF(S51&gt;0,D51,0)</f>
        <v>0</v>
      </c>
      <c r="S51" s="83"/>
      <c r="T51" s="96">
        <f t="shared" ref="T51:T56" si="47">IF(U51&gt;0,D51,0)</f>
        <v>0</v>
      </c>
      <c r="U51" s="83"/>
      <c r="V51" s="65"/>
      <c r="AB51" s="499" t="s">
        <v>684</v>
      </c>
      <c r="AK51" s="82"/>
      <c r="AL51" s="83">
        <f>G51</f>
        <v>0</v>
      </c>
      <c r="AM51" s="82"/>
      <c r="AN51" s="83">
        <f>I51</f>
        <v>0</v>
      </c>
      <c r="AO51" s="82"/>
      <c r="AP51" s="83">
        <f>K51</f>
        <v>0</v>
      </c>
      <c r="AQ51" s="82"/>
      <c r="AR51" s="83">
        <f>M51</f>
        <v>0</v>
      </c>
      <c r="AS51" s="82"/>
      <c r="AT51" s="83">
        <f>O51</f>
        <v>0</v>
      </c>
      <c r="AU51" s="82"/>
      <c r="AV51" s="83">
        <f>Q51</f>
        <v>0</v>
      </c>
      <c r="AW51" s="82"/>
      <c r="AX51" s="83">
        <f>S51</f>
        <v>0</v>
      </c>
      <c r="AY51" s="82"/>
      <c r="AZ51" s="83">
        <f>U51</f>
        <v>0</v>
      </c>
    </row>
    <row r="52" spans="1:52" ht="15" customHeight="1">
      <c r="B52" s="1124" t="str">
        <f t="shared" si="38"/>
        <v/>
      </c>
      <c r="C52" s="81" t="str">
        <f t="shared" si="39"/>
        <v>Jałówki</v>
      </c>
      <c r="D52" s="86">
        <f t="shared" si="39"/>
        <v>1</v>
      </c>
      <c r="E52" s="481">
        <f t="shared" si="39"/>
        <v>0.8</v>
      </c>
      <c r="F52" s="82">
        <f t="shared" si="40"/>
        <v>0</v>
      </c>
      <c r="G52" s="1053">
        <f>IF($D52&gt;0,G51,0)</f>
        <v>0</v>
      </c>
      <c r="H52" s="96">
        <f t="shared" si="41"/>
        <v>0</v>
      </c>
      <c r="I52" s="1053">
        <f>IF($D52&gt;0,I51,0)</f>
        <v>0</v>
      </c>
      <c r="J52" s="96">
        <f t="shared" si="42"/>
        <v>0</v>
      </c>
      <c r="K52" s="1053">
        <f>IF($D52&gt;0,K51,0)</f>
        <v>0</v>
      </c>
      <c r="L52" s="96">
        <f t="shared" si="43"/>
        <v>0</v>
      </c>
      <c r="M52" s="1053">
        <f>IF($D52&gt;0,M51,0)</f>
        <v>0</v>
      </c>
      <c r="N52" s="96">
        <f t="shared" si="44"/>
        <v>0</v>
      </c>
      <c r="O52" s="1053">
        <f>IF($D52&gt;0,O51,0)</f>
        <v>0</v>
      </c>
      <c r="P52" s="96">
        <f t="shared" si="45"/>
        <v>0</v>
      </c>
      <c r="Q52" s="1053">
        <f>IF($D52&gt;0,Q51,0)</f>
        <v>0</v>
      </c>
      <c r="R52" s="96">
        <f t="shared" si="46"/>
        <v>0</v>
      </c>
      <c r="S52" s="1053">
        <f>IF($D52&gt;0,S51,0)</f>
        <v>0</v>
      </c>
      <c r="T52" s="96">
        <f t="shared" si="47"/>
        <v>0</v>
      </c>
      <c r="U52" s="1053">
        <f>IF($D52&gt;0,U51,0)</f>
        <v>0</v>
      </c>
      <c r="V52" s="65"/>
      <c r="AB52" s="499" t="s">
        <v>685</v>
      </c>
      <c r="AC52" s="512" t="s">
        <v>725</v>
      </c>
      <c r="AK52" s="82"/>
      <c r="AL52" s="83">
        <f>IF(G52=0,G51,G52)</f>
        <v>0</v>
      </c>
      <c r="AM52" s="82"/>
      <c r="AN52" s="83">
        <f>IF(I52=0,I51,I52)</f>
        <v>0</v>
      </c>
      <c r="AO52" s="82"/>
      <c r="AP52" s="83">
        <f>IF(K52=0,K51,K52)</f>
        <v>0</v>
      </c>
      <c r="AQ52" s="82"/>
      <c r="AR52" s="83">
        <f>IF(M52=0,M51,M52)</f>
        <v>0</v>
      </c>
      <c r="AS52" s="82"/>
      <c r="AT52" s="83">
        <f>IF(O52=0,O51,O52)</f>
        <v>0</v>
      </c>
      <c r="AU52" s="82"/>
      <c r="AV52" s="83">
        <f>IF(Q52=0,Q51,Q52)</f>
        <v>0</v>
      </c>
      <c r="AW52" s="82"/>
      <c r="AX52" s="83">
        <f>IF(S52=0,S51,S52)</f>
        <v>0</v>
      </c>
      <c r="AY52" s="82"/>
      <c r="AZ52" s="83">
        <f>IF(U52=0,U51,U52)</f>
        <v>0</v>
      </c>
    </row>
    <row r="53" spans="1:52" ht="15" customHeight="1">
      <c r="B53" s="1124" t="str">
        <f t="shared" si="38"/>
        <v/>
      </c>
      <c r="C53" s="81" t="str">
        <f t="shared" si="39"/>
        <v>Kozy</v>
      </c>
      <c r="D53" s="86">
        <f t="shared" si="39"/>
        <v>1</v>
      </c>
      <c r="E53" s="481">
        <f t="shared" si="39"/>
        <v>0.15</v>
      </c>
      <c r="F53" s="82">
        <f t="shared" si="40"/>
        <v>0</v>
      </c>
      <c r="G53" s="1053">
        <f>IF($D53&gt;0,G51,0)</f>
        <v>0</v>
      </c>
      <c r="H53" s="96">
        <f t="shared" si="41"/>
        <v>0</v>
      </c>
      <c r="I53" s="1053">
        <f>IF($D53&gt;0,I51,0)</f>
        <v>0</v>
      </c>
      <c r="J53" s="96">
        <f t="shared" si="42"/>
        <v>0</v>
      </c>
      <c r="K53" s="1053">
        <f>IF($D53&gt;0,K51,0)</f>
        <v>0</v>
      </c>
      <c r="L53" s="96">
        <f t="shared" si="43"/>
        <v>0</v>
      </c>
      <c r="M53" s="1053">
        <f>IF($D53&gt;0,M51,0)</f>
        <v>0</v>
      </c>
      <c r="N53" s="96">
        <f t="shared" si="44"/>
        <v>0</v>
      </c>
      <c r="O53" s="1053">
        <f>IF($D53&gt;0,O51,0)</f>
        <v>0</v>
      </c>
      <c r="P53" s="96">
        <f t="shared" si="45"/>
        <v>0</v>
      </c>
      <c r="Q53" s="1053">
        <f>IF($D53&gt;0,Q51,0)</f>
        <v>0</v>
      </c>
      <c r="R53" s="96">
        <f t="shared" si="46"/>
        <v>0</v>
      </c>
      <c r="S53" s="1053">
        <f>IF($D53&gt;0,S51,0)</f>
        <v>0</v>
      </c>
      <c r="T53" s="96">
        <f t="shared" si="47"/>
        <v>0</v>
      </c>
      <c r="U53" s="1053">
        <f>IF($D53&gt;0,U51,0)</f>
        <v>0</v>
      </c>
      <c r="V53" s="65"/>
      <c r="AB53" s="513" t="s">
        <v>686</v>
      </c>
      <c r="AC53" s="510">
        <f>10+31+30+15</f>
        <v>86</v>
      </c>
      <c r="AK53" s="82"/>
      <c r="AL53" s="83">
        <f>IF(G53=0,G51,G53)</f>
        <v>0</v>
      </c>
      <c r="AM53" s="82"/>
      <c r="AN53" s="83">
        <f>IF(I53=0,I51,I53)</f>
        <v>0</v>
      </c>
      <c r="AO53" s="82"/>
      <c r="AP53" s="83">
        <f>IF(K53=0,K51,K53)</f>
        <v>0</v>
      </c>
      <c r="AQ53" s="82"/>
      <c r="AR53" s="83">
        <f>IF(M53=0,M51,M53)</f>
        <v>0</v>
      </c>
      <c r="AS53" s="82"/>
      <c r="AT53" s="83">
        <f>IF(O53=0,O51,O53)</f>
        <v>0</v>
      </c>
      <c r="AU53" s="82"/>
      <c r="AV53" s="83">
        <f>IF(Q53=0,Q51,Q53)</f>
        <v>0</v>
      </c>
      <c r="AW53" s="82"/>
      <c r="AX53" s="83">
        <f>IF(S53=0,S51,S53)</f>
        <v>0</v>
      </c>
      <c r="AY53" s="82"/>
      <c r="AZ53" s="83">
        <f>IF(U53=0,U51,U53)</f>
        <v>0</v>
      </c>
    </row>
    <row r="54" spans="1:52" ht="15" customHeight="1">
      <c r="B54" s="1124" t="str">
        <f t="shared" si="38"/>
        <v/>
      </c>
      <c r="C54" s="81">
        <f t="shared" si="39"/>
        <v>0</v>
      </c>
      <c r="D54" s="86">
        <f t="shared" si="39"/>
        <v>0</v>
      </c>
      <c r="E54" s="481">
        <f t="shared" si="39"/>
        <v>0</v>
      </c>
      <c r="F54" s="82">
        <f t="shared" si="40"/>
        <v>0</v>
      </c>
      <c r="G54" s="1053">
        <f>IF($D54&gt;0,G51,0)</f>
        <v>0</v>
      </c>
      <c r="H54" s="96">
        <f t="shared" si="41"/>
        <v>0</v>
      </c>
      <c r="I54" s="1053">
        <f>IF($D54&gt;0,I51,0)</f>
        <v>0</v>
      </c>
      <c r="J54" s="96">
        <f t="shared" si="42"/>
        <v>0</v>
      </c>
      <c r="K54" s="1053">
        <f>IF($D54&gt;0,K51,0)</f>
        <v>0</v>
      </c>
      <c r="L54" s="96">
        <f t="shared" si="43"/>
        <v>0</v>
      </c>
      <c r="M54" s="1053">
        <f>IF($D54&gt;0,M51,0)</f>
        <v>0</v>
      </c>
      <c r="N54" s="96">
        <f t="shared" si="44"/>
        <v>0</v>
      </c>
      <c r="O54" s="1053">
        <f>IF($D54&gt;0,O51,0)</f>
        <v>0</v>
      </c>
      <c r="P54" s="96">
        <f t="shared" si="45"/>
        <v>0</v>
      </c>
      <c r="Q54" s="1053">
        <f>IF($D54&gt;0,Q51,0)</f>
        <v>0</v>
      </c>
      <c r="R54" s="96">
        <f t="shared" si="46"/>
        <v>0</v>
      </c>
      <c r="S54" s="1053">
        <f>IF($D54&gt;0,S51,0)</f>
        <v>0</v>
      </c>
      <c r="T54" s="96">
        <f t="shared" si="47"/>
        <v>0</v>
      </c>
      <c r="U54" s="1053">
        <f>IF($D54&gt;0,U51,0)</f>
        <v>0</v>
      </c>
      <c r="V54" s="65"/>
      <c r="AB54" s="499" t="s">
        <v>117</v>
      </c>
      <c r="AK54" s="82"/>
      <c r="AL54" s="83">
        <f>IF(G54=0,G51,G54)</f>
        <v>0</v>
      </c>
      <c r="AM54" s="82"/>
      <c r="AN54" s="83">
        <f>IF(I54=0,I51,I54)</f>
        <v>0</v>
      </c>
      <c r="AO54" s="82"/>
      <c r="AP54" s="83">
        <f>IF(K54=0,K51,K54)</f>
        <v>0</v>
      </c>
      <c r="AQ54" s="82"/>
      <c r="AR54" s="83">
        <f>IF(M54=0,M51,M54)</f>
        <v>0</v>
      </c>
      <c r="AS54" s="82"/>
      <c r="AT54" s="83">
        <f>IF(O54=0,O51,O54)</f>
        <v>0</v>
      </c>
      <c r="AU54" s="82"/>
      <c r="AV54" s="83">
        <f>IF(Q54=0,Q51,Q54)</f>
        <v>0</v>
      </c>
      <c r="AW54" s="82"/>
      <c r="AX54" s="83">
        <f>IF(S54=0,S51,S54)</f>
        <v>0</v>
      </c>
      <c r="AY54" s="82"/>
      <c r="AZ54" s="83">
        <f>IF(U54=0,U51,U54)</f>
        <v>0</v>
      </c>
    </row>
    <row r="55" spans="1:52" ht="15" customHeight="1">
      <c r="B55" s="1124" t="str">
        <f t="shared" si="38"/>
        <v/>
      </c>
      <c r="C55" s="81">
        <f t="shared" si="39"/>
        <v>0</v>
      </c>
      <c r="D55" s="86">
        <f t="shared" si="39"/>
        <v>0</v>
      </c>
      <c r="E55" s="481">
        <f t="shared" si="39"/>
        <v>0</v>
      </c>
      <c r="F55" s="82">
        <f t="shared" si="40"/>
        <v>0</v>
      </c>
      <c r="G55" s="1053">
        <f>IF($D55&gt;0,G51,0)</f>
        <v>0</v>
      </c>
      <c r="H55" s="96">
        <f t="shared" si="41"/>
        <v>0</v>
      </c>
      <c r="I55" s="1053">
        <f>IF($D55&gt;0,I51,0)</f>
        <v>0</v>
      </c>
      <c r="J55" s="96">
        <f t="shared" si="42"/>
        <v>0</v>
      </c>
      <c r="K55" s="1053">
        <f>IF($D55&gt;0,K51,0)</f>
        <v>0</v>
      </c>
      <c r="L55" s="96">
        <f t="shared" si="43"/>
        <v>0</v>
      </c>
      <c r="M55" s="1053">
        <f>IF($D55&gt;0,M51,0)</f>
        <v>0</v>
      </c>
      <c r="N55" s="96">
        <f t="shared" si="44"/>
        <v>0</v>
      </c>
      <c r="O55" s="1053">
        <f>IF($D55&gt;0,O51,0)</f>
        <v>0</v>
      </c>
      <c r="P55" s="96">
        <f t="shared" si="45"/>
        <v>0</v>
      </c>
      <c r="Q55" s="1053">
        <f>IF($D55&gt;0,Q51,0)</f>
        <v>0</v>
      </c>
      <c r="R55" s="96">
        <f t="shared" si="46"/>
        <v>0</v>
      </c>
      <c r="S55" s="1053">
        <f>IF($D55&gt;0,S51,0)</f>
        <v>0</v>
      </c>
      <c r="T55" s="96">
        <f t="shared" si="47"/>
        <v>0</v>
      </c>
      <c r="U55" s="1053">
        <f>IF($D55&gt;0,U51,0)</f>
        <v>0</v>
      </c>
      <c r="V55" s="65"/>
      <c r="AB55" s="499" t="s">
        <v>118</v>
      </c>
      <c r="AK55" s="82"/>
      <c r="AL55" s="83">
        <f>IF(G55=0,G51,G55)</f>
        <v>0</v>
      </c>
      <c r="AM55" s="82"/>
      <c r="AN55" s="83">
        <f>IF(I55=0,I51,I55)</f>
        <v>0</v>
      </c>
      <c r="AO55" s="82"/>
      <c r="AP55" s="83">
        <f>IF(K55=0,K51,K55)</f>
        <v>0</v>
      </c>
      <c r="AQ55" s="82"/>
      <c r="AR55" s="83">
        <f>IF(M55=0,M51,M55)</f>
        <v>0</v>
      </c>
      <c r="AS55" s="82"/>
      <c r="AT55" s="83">
        <f>IF(O55=0,O51,O55)</f>
        <v>0</v>
      </c>
      <c r="AU55" s="82"/>
      <c r="AV55" s="83">
        <f>IF(Q55=0,Q51,Q55)</f>
        <v>0</v>
      </c>
      <c r="AW55" s="82"/>
      <c r="AX55" s="83">
        <f>IF(S55=0,S51,S55)</f>
        <v>0</v>
      </c>
      <c r="AY55" s="82"/>
      <c r="AZ55" s="83">
        <f>IF(U55=0,U51,U55)</f>
        <v>0</v>
      </c>
    </row>
    <row r="56" spans="1:52" ht="15" customHeight="1">
      <c r="B56" s="1124" t="str">
        <f t="shared" si="38"/>
        <v/>
      </c>
      <c r="C56" s="81">
        <f t="shared" si="39"/>
        <v>0</v>
      </c>
      <c r="D56" s="86">
        <f t="shared" si="39"/>
        <v>0</v>
      </c>
      <c r="E56" s="481">
        <f t="shared" si="39"/>
        <v>0</v>
      </c>
      <c r="F56" s="82">
        <f t="shared" si="40"/>
        <v>0</v>
      </c>
      <c r="G56" s="1053">
        <f>IF($D56&gt;0,G51,0)</f>
        <v>0</v>
      </c>
      <c r="H56" s="96">
        <f t="shared" si="41"/>
        <v>0</v>
      </c>
      <c r="I56" s="1053">
        <f>IF($D56&gt;0,I51,0)</f>
        <v>0</v>
      </c>
      <c r="J56" s="96">
        <f t="shared" si="42"/>
        <v>0</v>
      </c>
      <c r="K56" s="1053">
        <f>IF($D56&gt;0,K51,0)</f>
        <v>0</v>
      </c>
      <c r="L56" s="96">
        <f t="shared" si="43"/>
        <v>0</v>
      </c>
      <c r="M56" s="1053">
        <f>IF($D56&gt;0,M51,0)</f>
        <v>0</v>
      </c>
      <c r="N56" s="96">
        <f t="shared" si="44"/>
        <v>0</v>
      </c>
      <c r="O56" s="1053">
        <f>IF($D56&gt;0,O51,0)</f>
        <v>0</v>
      </c>
      <c r="P56" s="96">
        <f t="shared" si="45"/>
        <v>0</v>
      </c>
      <c r="Q56" s="1053">
        <f>IF($D56&gt;0,Q51,0)</f>
        <v>0</v>
      </c>
      <c r="R56" s="96">
        <f t="shared" si="46"/>
        <v>0</v>
      </c>
      <c r="S56" s="1053">
        <f>IF($D56&gt;0,S51,0)</f>
        <v>0</v>
      </c>
      <c r="T56" s="96">
        <f t="shared" si="47"/>
        <v>0</v>
      </c>
      <c r="U56" s="1053">
        <f>IF($D56&gt;0,U51,0)</f>
        <v>0</v>
      </c>
      <c r="V56" s="65"/>
      <c r="AB56" s="499"/>
      <c r="AK56" s="82"/>
      <c r="AL56" s="83">
        <f>IF(G56=0,G51,G56)</f>
        <v>0</v>
      </c>
      <c r="AM56" s="82"/>
      <c r="AN56" s="83">
        <f>IF(I56=0,I51,I56)</f>
        <v>0</v>
      </c>
      <c r="AO56" s="82"/>
      <c r="AP56" s="83">
        <f>IF(K56=0,K51,K56)</f>
        <v>0</v>
      </c>
      <c r="AQ56" s="82"/>
      <c r="AR56" s="83">
        <f>IF(M56=0,M51,M56)</f>
        <v>0</v>
      </c>
      <c r="AS56" s="82"/>
      <c r="AT56" s="83">
        <f>IF(O56=0,O51,O56)</f>
        <v>0</v>
      </c>
      <c r="AU56" s="82"/>
      <c r="AV56" s="83">
        <f>IF(Q56=0,Q51,Q56)</f>
        <v>0</v>
      </c>
      <c r="AW56" s="82"/>
      <c r="AX56" s="83">
        <f>IF(S56=0,S51,S56)</f>
        <v>0</v>
      </c>
      <c r="AY56" s="82"/>
      <c r="AZ56" s="83">
        <f>IF(U56=0,U51,U56)</f>
        <v>0</v>
      </c>
    </row>
    <row r="57" spans="1:52" ht="16.5" customHeight="1" thickBot="1">
      <c r="B57" s="1124" t="str">
        <f t="shared" si="38"/>
        <v/>
      </c>
      <c r="C57" s="88" t="s">
        <v>302</v>
      </c>
      <c r="D57" s="89"/>
      <c r="E57" s="89"/>
      <c r="F57" s="2309">
        <f>$E51*F51*G51+$E52*F52*G52+$E53*F53*G53+$E54*F54*G54+$E55*F55*G55+$E56*F56*G56</f>
        <v>0</v>
      </c>
      <c r="G57" s="2310"/>
      <c r="H57" s="2281">
        <f>$E51*H51*I51+$E52*H52*I52+$E53*H53*I53+$E54*H54*I54+$E55*H55*I55+$E56*H56*I56</f>
        <v>0</v>
      </c>
      <c r="I57" s="2282"/>
      <c r="J57" s="2281">
        <f>$E51*J51*K51+$E52*J52*K52+$E53*J53*K53+$E54*J54*K54+$E55*J55*K55+$E56*J56*K56</f>
        <v>0</v>
      </c>
      <c r="K57" s="2282"/>
      <c r="L57" s="2281">
        <f>$E51*L51*M51+$E52*L52*M52+$E53*L53*M53+$E54*L54*M54+$E55*L55*M55+$E56*L56*M56</f>
        <v>0</v>
      </c>
      <c r="M57" s="2282"/>
      <c r="N57" s="2281">
        <f>$E51*N51*O51+$E52*N52*O52+$E53*N53*O53+$E54*N54*O54+$E55*N55*O55+$E56*N56*O56</f>
        <v>0</v>
      </c>
      <c r="O57" s="2282"/>
      <c r="P57" s="2281">
        <f>$E51*P51*Q51+$E52*P52*Q52+$E53*P53*Q53+$E54*P54*Q54+$E55*P55*Q55+$E56*P56*Q56</f>
        <v>0</v>
      </c>
      <c r="Q57" s="2282"/>
      <c r="R57" s="2281">
        <f>$E51*R51*S51+$E52*R52*S52+$E53*R53*S53+$E54*R54*S54+$E55*R55*S55+$E56*R56*S56</f>
        <v>0</v>
      </c>
      <c r="S57" s="2282"/>
      <c r="T57" s="2281">
        <f>$E51*T51*U51+$E52*T52*U52+$E53*T53*U53+$E54*T54*U54+$E55*T55*U55+$E56*T56*U56</f>
        <v>0</v>
      </c>
      <c r="U57" s="2282"/>
      <c r="V57" s="65"/>
      <c r="AB57" s="499"/>
      <c r="AK57" s="2438" t="str">
        <f>IF(AND(G51=MAX(AL52:AL56),G51=MIN(AL52:AL56)),"","Część stada")</f>
        <v/>
      </c>
      <c r="AL57" s="2439"/>
      <c r="AM57" s="2438" t="str">
        <f>IF(AND(I51=MAX(AN52:AN56),I51=MIN(AN52:AN56)),"","Część stada")</f>
        <v/>
      </c>
      <c r="AN57" s="2439"/>
      <c r="AO57" s="2438" t="str">
        <f>IF(AND(K51=MAX(AP52:AP56),K51=MIN(AP52:AP56)),"","Część stada")</f>
        <v/>
      </c>
      <c r="AP57" s="2439"/>
      <c r="AQ57" s="2438" t="str">
        <f>IF(AND(M51=MAX(AR52:AR56),M51=MIN(AR52:AR56)),"","Część stada")</f>
        <v/>
      </c>
      <c r="AR57" s="2439"/>
      <c r="AS57" s="2438" t="str">
        <f>IF(AND(O51=MAX(AT52:AT56),O51=MIN(AT52:AT56)),"","Część stada")</f>
        <v/>
      </c>
      <c r="AT57" s="2439"/>
      <c r="AU57" s="2438" t="str">
        <f>IF(AND(Q51=MAX(AV52:AV56),Q51=MIN(AV52:AV56)),"","Część stada")</f>
        <v/>
      </c>
      <c r="AV57" s="2439"/>
      <c r="AW57" s="2438" t="str">
        <f>IF(AND(S51=MAX(AX52:AX56),S51=MIN(AX52:AX56)),"","Część stada")</f>
        <v/>
      </c>
      <c r="AX57" s="2439"/>
      <c r="AY57" s="2438" t="str">
        <f>IF(AND(U51=MAX(AZ52:AZ56),U51=MIN(AZ52:AZ56)),"","Część stada")</f>
        <v/>
      </c>
      <c r="AZ57" s="2439"/>
    </row>
    <row r="58" spans="1:52" ht="4.5" customHeight="1">
      <c r="B58" s="1124" t="str">
        <f t="shared" si="38"/>
        <v/>
      </c>
      <c r="C58" s="112"/>
      <c r="D58" s="65"/>
      <c r="E58" s="65"/>
      <c r="F58" s="65"/>
      <c r="G58" s="65"/>
      <c r="H58" s="65"/>
      <c r="I58" s="65"/>
      <c r="J58" s="65"/>
      <c r="K58" s="65"/>
      <c r="L58" s="65"/>
      <c r="M58" s="65"/>
      <c r="N58" s="65"/>
      <c r="O58" s="65"/>
      <c r="P58" s="65"/>
      <c r="Q58" s="65"/>
      <c r="R58" s="65"/>
      <c r="S58" s="65"/>
      <c r="T58" s="65"/>
      <c r="U58" s="65"/>
      <c r="V58" s="65"/>
    </row>
    <row r="59" spans="1:52" ht="27" customHeight="1">
      <c r="A59" s="944"/>
      <c r="B59" s="1124" t="str">
        <f>IF(A123&gt;0,"","Wypełnione")</f>
        <v>Wypełnione</v>
      </c>
      <c r="C59" s="877"/>
      <c r="D59" s="878"/>
      <c r="E59" s="881" t="s">
        <v>324</v>
      </c>
      <c r="F59" s="879" t="s">
        <v>325</v>
      </c>
      <c r="G59" s="880">
        <f>MAX(G7:G12)+MAX(G18:G23)+MAX(G29:G34)+MAX(G40:G45)+MAX(G51:G56)+MAX(G71:G76)+MAX(G82:G87)+MAX(G93:G98)+MAX(G104:G109)+MAX(G115:G120)</f>
        <v>0</v>
      </c>
      <c r="H59" s="879" t="s">
        <v>326</v>
      </c>
      <c r="I59" s="880">
        <f>MAX(I7:I12)+MAX(I18:I23)+MAX(I29:I34)+MAX(I40:I45)+MAX(I51:I56)+MAX(I71:I76)+MAX(I82:I87)+MAX(I93:I98)+MAX(I104:I109)+MAX(I115:I120)</f>
        <v>31</v>
      </c>
      <c r="J59" s="879" t="s">
        <v>325</v>
      </c>
      <c r="K59" s="880">
        <f>MAX(K7:K12)+MAX(K18:K23)+MAX(K29:K34)+MAX(K40:K45)+MAX(K51:K56)+MAX(K71:K76)+MAX(K82:K87)+MAX(K93:K98)+MAX(K104:K109)+MAX(K115:K120)</f>
        <v>30</v>
      </c>
      <c r="L59" s="879" t="s">
        <v>326</v>
      </c>
      <c r="M59" s="880">
        <f>MAX(M7:M12)+MAX(M18:M23)+MAX(M29:M34)+MAX(M40:M45)+MAX(M51:M56)+MAX(M71:M76)+MAX(M82:M87)+MAX(M93:M98)+MAX(M104:M109)+MAX(M115:M120)</f>
        <v>31</v>
      </c>
      <c r="N59" s="879" t="s">
        <v>326</v>
      </c>
      <c r="O59" s="880">
        <f>MAX(O7:O12)+MAX(O18:O23)+MAX(O29:O34)+MAX(O40:O45)+MAX(O51:O56)+MAX(O71:O76)+MAX(O82:O87)+MAX(O93:O98)+MAX(O104:O109)+MAX(O115:O120)</f>
        <v>31</v>
      </c>
      <c r="P59" s="879" t="s">
        <v>325</v>
      </c>
      <c r="Q59" s="880">
        <f>MAX(Q7:Q12)+MAX(Q18:Q23)+MAX(Q29:Q34)+MAX(Q40:Q45)+MAX(Q51:Q56)+MAX(Q71:Q76)+MAX(Q82:Q87)+MAX(Q93:Q98)+MAX(Q104:Q109)+MAX(Q115:Q120)</f>
        <v>30</v>
      </c>
      <c r="R59" s="879" t="s">
        <v>326</v>
      </c>
      <c r="S59" s="880">
        <f>MAX(S7:S12)+MAX(S18:S23)+MAX(S29:S34)+MAX(S40:S45)+MAX(S51:S56)+MAX(S71:S76)+MAX(S82:S87)+MAX(S93:S98)+MAX(S104:S109)+MAX(S115:S120)</f>
        <v>15</v>
      </c>
      <c r="T59" s="879" t="s">
        <v>325</v>
      </c>
      <c r="U59" s="880">
        <f>MAX(U7:U12)+MAX(U18:U23)+MAX(U29:U34)+MAX(U40:U45)+MAX(U51:U56)+MAX(U71:U76)+MAX(U82:U87)+MAX(U93:U98)+MAX(U104:U109)+MAX(U115:U120)</f>
        <v>0</v>
      </c>
      <c r="V59" s="65"/>
    </row>
    <row r="60" spans="1:52" ht="6" customHeight="1">
      <c r="B60" s="1124" t="str">
        <f>IF(A$123&gt;0,"","Wypełnione")</f>
        <v>Wypełnione</v>
      </c>
      <c r="C60" s="65"/>
      <c r="D60" s="65"/>
      <c r="E60" s="65"/>
      <c r="F60" s="65"/>
      <c r="G60" s="65"/>
      <c r="H60" s="65"/>
      <c r="I60" s="65"/>
      <c r="J60" s="65"/>
      <c r="K60" s="65"/>
      <c r="L60" s="65"/>
      <c r="M60" s="65"/>
      <c r="N60" s="65"/>
      <c r="O60" s="65"/>
      <c r="P60" s="65"/>
      <c r="Q60" s="65"/>
      <c r="R60" s="65"/>
      <c r="S60" s="65"/>
      <c r="T60" s="65"/>
      <c r="U60" s="65"/>
      <c r="V60" s="65"/>
    </row>
    <row r="61" spans="1:52" ht="2.25" customHeight="1">
      <c r="B61" s="1124" t="str">
        <f t="shared" ref="B61:B66" si="48">IF(A$123&gt;0,"","Wypełnione")</f>
        <v>Wypełnione</v>
      </c>
    </row>
    <row r="62" spans="1:52" ht="2.25" customHeight="1">
      <c r="B62" s="1124" t="str">
        <f t="shared" si="48"/>
        <v>Wypełnione</v>
      </c>
    </row>
    <row r="63" spans="1:52" ht="2.25" customHeight="1">
      <c r="B63" s="1124" t="str">
        <f t="shared" si="48"/>
        <v>Wypełnione</v>
      </c>
    </row>
    <row r="64" spans="1:52" ht="2.25" customHeight="1">
      <c r="B64" s="1124" t="str">
        <f t="shared" si="48"/>
        <v>Wypełnione</v>
      </c>
    </row>
    <row r="65" spans="2:52" ht="2.25" customHeight="1">
      <c r="B65" s="1124" t="str">
        <f t="shared" si="48"/>
        <v>Wypełnione</v>
      </c>
    </row>
    <row r="66" spans="2:52" ht="3" customHeight="1">
      <c r="B66" s="1124" t="str">
        <f t="shared" si="48"/>
        <v>Wypełnione</v>
      </c>
      <c r="C66" s="67"/>
      <c r="D66" s="67"/>
      <c r="E66" s="67"/>
      <c r="F66" s="67"/>
      <c r="G66" s="67"/>
      <c r="H66" s="67"/>
      <c r="I66" s="67"/>
      <c r="J66" s="67"/>
      <c r="K66" s="67"/>
      <c r="L66" s="67"/>
      <c r="M66" s="67"/>
      <c r="N66" s="67"/>
      <c r="O66" s="67"/>
      <c r="P66" s="67"/>
      <c r="Q66" s="67"/>
      <c r="R66" s="67"/>
      <c r="S66" s="67"/>
      <c r="T66" s="67"/>
      <c r="U66" s="67"/>
      <c r="V66" s="65"/>
    </row>
    <row r="67" spans="2:52" ht="16.5" customHeight="1">
      <c r="B67" s="1124" t="str">
        <f>IF(A$123&gt;0,"Wypełnione","")</f>
        <v/>
      </c>
      <c r="C67" s="67"/>
      <c r="D67" s="69" t="s">
        <v>1268</v>
      </c>
      <c r="E67" s="90">
        <f>E3</f>
        <v>2014</v>
      </c>
      <c r="F67" s="113" t="s">
        <v>304</v>
      </c>
      <c r="G67" s="67"/>
      <c r="H67" s="67"/>
      <c r="I67" s="67"/>
      <c r="J67" s="67"/>
      <c r="K67" s="67"/>
      <c r="L67" s="67"/>
      <c r="M67" s="71"/>
      <c r="N67" s="67"/>
      <c r="O67" s="67"/>
      <c r="P67" s="67"/>
      <c r="Q67" s="67"/>
      <c r="R67" s="67"/>
      <c r="S67" s="67"/>
      <c r="T67" s="65"/>
      <c r="U67" s="72" t="str">
        <f>IF(R68-T68&gt;=0,"","Przekroczona maksymalna obsada.")</f>
        <v/>
      </c>
      <c r="V67" s="65"/>
      <c r="Z67" s="274" t="str">
        <f>"Osiagnięte obciążenie pastwiska: "&amp;C69</f>
        <v xml:space="preserve">Osiagnięte obciążenie pastwiska: </v>
      </c>
      <c r="AA67" s="275">
        <f>IF(F68=0,0,(D71*E71+D72*E72+D73*E73+D74*E74+D75*E75+D76*E76)/F68)</f>
        <v>0</v>
      </c>
      <c r="AD67" s="276">
        <f>R68-T68</f>
        <v>0</v>
      </c>
    </row>
    <row r="68" spans="2:52" ht="36" customHeight="1" thickBot="1">
      <c r="B68" s="1124" t="str">
        <f>IF(SUM(F$71:U$76)&gt;0,"Wypełnione","")</f>
        <v/>
      </c>
      <c r="C68" s="114" t="str">
        <f>IF(AA67&gt;10,"Zbyt dużo zwierząt na pastwisku!","Nazwa działki")</f>
        <v>Nazwa działki</v>
      </c>
      <c r="D68" s="2510" t="s">
        <v>437</v>
      </c>
      <c r="E68" s="115" t="s">
        <v>1269</v>
      </c>
      <c r="F68" s="2305"/>
      <c r="G68" s="2306"/>
      <c r="H68" s="2472" t="s">
        <v>1270</v>
      </c>
      <c r="I68" s="2473"/>
      <c r="J68" s="2463"/>
      <c r="K68" s="2463"/>
      <c r="L68" s="2472" t="s">
        <v>1271</v>
      </c>
      <c r="M68" s="2473"/>
      <c r="N68" s="2299"/>
      <c r="O68" s="2300"/>
      <c r="P68" s="2490" t="s">
        <v>1272</v>
      </c>
      <c r="Q68" s="2491"/>
      <c r="R68" s="2489">
        <f>F68*J68*N68</f>
        <v>0</v>
      </c>
      <c r="S68" s="2489"/>
      <c r="T68" s="2489">
        <f>F77+H77+J77+L77+N77+P77+R77+T77</f>
        <v>0</v>
      </c>
      <c r="U68" s="2492"/>
      <c r="V68" s="65"/>
      <c r="AB68" s="500" t="s">
        <v>1408</v>
      </c>
      <c r="AC68" s="506" t="s">
        <v>725</v>
      </c>
    </row>
    <row r="69" spans="2:52" ht="17.25" customHeight="1" thickBot="1">
      <c r="B69" s="1124" t="str">
        <f t="shared" ref="B69:B78" si="49">IF(SUM(F$71:U$76)&gt;0,"Wypełnione","")</f>
        <v/>
      </c>
      <c r="C69" s="116"/>
      <c r="D69" s="2511"/>
      <c r="E69" s="75" t="s">
        <v>1273</v>
      </c>
      <c r="F69" s="2471" t="s">
        <v>1274</v>
      </c>
      <c r="G69" s="2302"/>
      <c r="H69" s="2301" t="s">
        <v>810</v>
      </c>
      <c r="I69" s="2302"/>
      <c r="J69" s="2301" t="s">
        <v>811</v>
      </c>
      <c r="K69" s="2302"/>
      <c r="L69" s="2301" t="s">
        <v>812</v>
      </c>
      <c r="M69" s="2302"/>
      <c r="N69" s="2301" t="s">
        <v>813</v>
      </c>
      <c r="O69" s="2302"/>
      <c r="P69" s="2301" t="s">
        <v>814</v>
      </c>
      <c r="Q69" s="2302"/>
      <c r="R69" s="2301" t="s">
        <v>815</v>
      </c>
      <c r="S69" s="2302"/>
      <c r="T69" s="2301" t="s">
        <v>1275</v>
      </c>
      <c r="U69" s="2302"/>
      <c r="V69" s="65"/>
      <c r="AB69" s="511" t="s">
        <v>671</v>
      </c>
      <c r="AC69" s="510">
        <f>31+30+31+31+30+15</f>
        <v>168</v>
      </c>
    </row>
    <row r="70" spans="2:52" ht="17.25" customHeight="1">
      <c r="B70" s="1124" t="str">
        <f t="shared" si="49"/>
        <v/>
      </c>
      <c r="C70" s="76" t="s">
        <v>1276</v>
      </c>
      <c r="D70" s="2512"/>
      <c r="E70" s="869" t="s">
        <v>465</v>
      </c>
      <c r="F70" s="110" t="s">
        <v>1277</v>
      </c>
      <c r="G70" s="111" t="s">
        <v>1278</v>
      </c>
      <c r="H70" s="110" t="s">
        <v>1277</v>
      </c>
      <c r="I70" s="111" t="s">
        <v>1278</v>
      </c>
      <c r="J70" s="110" t="s">
        <v>1277</v>
      </c>
      <c r="K70" s="111" t="s">
        <v>1278</v>
      </c>
      <c r="L70" s="110" t="s">
        <v>1277</v>
      </c>
      <c r="M70" s="111" t="s">
        <v>1278</v>
      </c>
      <c r="N70" s="110" t="s">
        <v>1277</v>
      </c>
      <c r="O70" s="111" t="s">
        <v>1278</v>
      </c>
      <c r="P70" s="110" t="s">
        <v>1277</v>
      </c>
      <c r="Q70" s="111" t="s">
        <v>1278</v>
      </c>
      <c r="R70" s="110" t="s">
        <v>1277</v>
      </c>
      <c r="S70" s="111" t="s">
        <v>1278</v>
      </c>
      <c r="T70" s="110" t="s">
        <v>1277</v>
      </c>
      <c r="U70" s="111" t="s">
        <v>1278</v>
      </c>
      <c r="V70" s="65"/>
      <c r="AB70" s="501" t="s">
        <v>488</v>
      </c>
      <c r="AK70" s="68">
        <v>6</v>
      </c>
    </row>
    <row r="71" spans="2:52" ht="15" customHeight="1">
      <c r="B71" s="1124" t="str">
        <f t="shared" si="49"/>
        <v/>
      </c>
      <c r="C71" s="81" t="str">
        <f t="shared" ref="C71:E74" si="50">C51</f>
        <v>Krowy</v>
      </c>
      <c r="D71" s="86">
        <f t="shared" si="50"/>
        <v>3</v>
      </c>
      <c r="E71" s="481">
        <f t="shared" si="50"/>
        <v>1</v>
      </c>
      <c r="F71" s="82">
        <f t="shared" ref="F71:F76" si="51">IF(G71&gt;0,D71,0)</f>
        <v>0</v>
      </c>
      <c r="G71" s="83"/>
      <c r="H71" s="96">
        <f t="shared" ref="H71:H76" si="52">IF(I71&gt;0,D71,0)</f>
        <v>0</v>
      </c>
      <c r="I71" s="83"/>
      <c r="J71" s="96">
        <f t="shared" ref="J71:J76" si="53">IF(K71&gt;0,D71,0)</f>
        <v>0</v>
      </c>
      <c r="K71" s="83"/>
      <c r="L71" s="96">
        <f t="shared" ref="L71:L76" si="54">IF(M71&gt;0,D71,0)</f>
        <v>0</v>
      </c>
      <c r="M71" s="83"/>
      <c r="N71" s="96">
        <f t="shared" ref="N71:N76" si="55">IF(O71&gt;0,D71,0)</f>
        <v>0</v>
      </c>
      <c r="O71" s="83">
        <v>0</v>
      </c>
      <c r="P71" s="96">
        <f t="shared" ref="P71:P76" si="56">IF(Q71&gt;0,D71,0)</f>
        <v>0</v>
      </c>
      <c r="Q71" s="83"/>
      <c r="R71" s="96">
        <f t="shared" ref="R71:R76" si="57">IF(S71&gt;0,D71,0)</f>
        <v>0</v>
      </c>
      <c r="S71" s="83"/>
      <c r="T71" s="96">
        <f t="shared" ref="T71:T76" si="58">IF(U71&gt;0,D71,0)</f>
        <v>0</v>
      </c>
      <c r="U71" s="83"/>
      <c r="V71" s="65"/>
      <c r="AB71" s="511" t="s">
        <v>673</v>
      </c>
      <c r="AC71" s="510">
        <f>11+30+31+31+30</f>
        <v>133</v>
      </c>
      <c r="AK71" s="82"/>
      <c r="AL71" s="83">
        <f>G71</f>
        <v>0</v>
      </c>
      <c r="AM71" s="82"/>
      <c r="AN71" s="83">
        <f>I71</f>
        <v>0</v>
      </c>
      <c r="AO71" s="82"/>
      <c r="AP71" s="83">
        <f>K71</f>
        <v>0</v>
      </c>
      <c r="AQ71" s="82"/>
      <c r="AR71" s="83">
        <f>M71</f>
        <v>0</v>
      </c>
      <c r="AS71" s="82"/>
      <c r="AT71" s="83">
        <f>O71</f>
        <v>0</v>
      </c>
      <c r="AU71" s="82"/>
      <c r="AV71" s="83">
        <f>Q71</f>
        <v>0</v>
      </c>
      <c r="AW71" s="82"/>
      <c r="AX71" s="83">
        <f>S71</f>
        <v>0</v>
      </c>
      <c r="AY71" s="82"/>
      <c r="AZ71" s="83">
        <f>U71</f>
        <v>0</v>
      </c>
    </row>
    <row r="72" spans="2:52" ht="15" customHeight="1">
      <c r="B72" s="1124" t="str">
        <f t="shared" si="49"/>
        <v/>
      </c>
      <c r="C72" s="81" t="str">
        <f t="shared" si="50"/>
        <v>Jałówki</v>
      </c>
      <c r="D72" s="86">
        <f t="shared" si="50"/>
        <v>1</v>
      </c>
      <c r="E72" s="481">
        <f t="shared" si="50"/>
        <v>0.8</v>
      </c>
      <c r="F72" s="82">
        <f t="shared" si="51"/>
        <v>0</v>
      </c>
      <c r="G72" s="1053">
        <f>IF($D72&gt;0,G71,0)</f>
        <v>0</v>
      </c>
      <c r="H72" s="96">
        <f t="shared" si="52"/>
        <v>0</v>
      </c>
      <c r="I72" s="1053">
        <f>IF($D72&gt;0,I71,0)</f>
        <v>0</v>
      </c>
      <c r="J72" s="96">
        <f t="shared" si="53"/>
        <v>0</v>
      </c>
      <c r="K72" s="1053">
        <f>IF($D72&gt;0,K71,0)</f>
        <v>0</v>
      </c>
      <c r="L72" s="96">
        <f t="shared" si="54"/>
        <v>0</v>
      </c>
      <c r="M72" s="1053">
        <f>IF($D72&gt;0,M71,0)</f>
        <v>0</v>
      </c>
      <c r="N72" s="96">
        <f t="shared" si="55"/>
        <v>0</v>
      </c>
      <c r="O72" s="1053">
        <f>IF($D72&gt;0,O71,0)</f>
        <v>0</v>
      </c>
      <c r="P72" s="96">
        <f t="shared" si="56"/>
        <v>0</v>
      </c>
      <c r="Q72" s="1053">
        <f>IF($D72&gt;0,Q71,0)</f>
        <v>0</v>
      </c>
      <c r="R72" s="96">
        <f t="shared" si="57"/>
        <v>0</v>
      </c>
      <c r="S72" s="1053">
        <f>IF($D72&gt;0,S71,0)</f>
        <v>0</v>
      </c>
      <c r="T72" s="96">
        <f t="shared" si="58"/>
        <v>0</v>
      </c>
      <c r="U72" s="1053">
        <f>IF($D72&gt;0,U71,0)</f>
        <v>0</v>
      </c>
      <c r="V72" s="65"/>
      <c r="AB72" s="501" t="s">
        <v>489</v>
      </c>
      <c r="AK72" s="82"/>
      <c r="AL72" s="83">
        <f>IF(G72=0,G71,G72)</f>
        <v>0</v>
      </c>
      <c r="AM72" s="82"/>
      <c r="AN72" s="83">
        <f>IF(I72=0,I71,I72)</f>
        <v>0</v>
      </c>
      <c r="AO72" s="82"/>
      <c r="AP72" s="83">
        <f>IF(K72=0,K71,K72)</f>
        <v>0</v>
      </c>
      <c r="AQ72" s="82"/>
      <c r="AR72" s="83">
        <f>IF(M72=0,M71,M72)</f>
        <v>0</v>
      </c>
      <c r="AS72" s="82"/>
      <c r="AT72" s="83">
        <f>IF(O72=0,O71,O72)</f>
        <v>0</v>
      </c>
      <c r="AU72" s="82"/>
      <c r="AV72" s="83">
        <f>IF(Q72=0,Q71,Q72)</f>
        <v>0</v>
      </c>
      <c r="AW72" s="82"/>
      <c r="AX72" s="83">
        <f>IF(S72=0,S71,S72)</f>
        <v>0</v>
      </c>
      <c r="AY72" s="82"/>
      <c r="AZ72" s="83">
        <f>IF(U72=0,U71,U72)</f>
        <v>0</v>
      </c>
    </row>
    <row r="73" spans="2:52" ht="15" customHeight="1">
      <c r="B73" s="1124" t="str">
        <f t="shared" si="49"/>
        <v/>
      </c>
      <c r="C73" s="81" t="str">
        <f t="shared" si="50"/>
        <v>Kozy</v>
      </c>
      <c r="D73" s="86">
        <f t="shared" si="50"/>
        <v>1</v>
      </c>
      <c r="E73" s="481">
        <f t="shared" si="50"/>
        <v>0.15</v>
      </c>
      <c r="F73" s="82">
        <f t="shared" si="51"/>
        <v>0</v>
      </c>
      <c r="G73" s="1053">
        <f>IF($D73&gt;0,G71,0)</f>
        <v>0</v>
      </c>
      <c r="H73" s="96">
        <f t="shared" si="52"/>
        <v>0</v>
      </c>
      <c r="I73" s="1053">
        <f>IF($D73&gt;0,I71,0)</f>
        <v>0</v>
      </c>
      <c r="J73" s="96">
        <f t="shared" si="53"/>
        <v>0</v>
      </c>
      <c r="K73" s="1053">
        <f>IF($D73&gt;0,K71,0)</f>
        <v>0</v>
      </c>
      <c r="L73" s="96">
        <f t="shared" si="54"/>
        <v>0</v>
      </c>
      <c r="M73" s="1053">
        <f>IF($D73&gt;0,M71,0)</f>
        <v>0</v>
      </c>
      <c r="N73" s="96">
        <f t="shared" si="55"/>
        <v>0</v>
      </c>
      <c r="O73" s="1053">
        <f>IF($D73&gt;0,O71,0)</f>
        <v>0</v>
      </c>
      <c r="P73" s="96">
        <f t="shared" si="56"/>
        <v>0</v>
      </c>
      <c r="Q73" s="1053">
        <f>IF($D73&gt;0,Q71,0)</f>
        <v>0</v>
      </c>
      <c r="R73" s="96">
        <f t="shared" si="57"/>
        <v>0</v>
      </c>
      <c r="S73" s="1053">
        <f>IF($D73&gt;0,S71,0)</f>
        <v>0</v>
      </c>
      <c r="T73" s="96">
        <f t="shared" si="58"/>
        <v>0</v>
      </c>
      <c r="U73" s="1053">
        <f>IF($D73&gt;0,U71,0)</f>
        <v>0</v>
      </c>
      <c r="V73" s="65"/>
      <c r="AB73" s="501" t="s">
        <v>687</v>
      </c>
      <c r="AK73" s="82"/>
      <c r="AL73" s="83">
        <f>IF(G73=0,G71,G73)</f>
        <v>0</v>
      </c>
      <c r="AM73" s="82"/>
      <c r="AN73" s="83">
        <f>IF(I73=0,I71,I73)</f>
        <v>0</v>
      </c>
      <c r="AO73" s="82"/>
      <c r="AP73" s="83">
        <f>IF(K73=0,K71,K73)</f>
        <v>0</v>
      </c>
      <c r="AQ73" s="82"/>
      <c r="AR73" s="83">
        <f>IF(M73=0,M71,M73)</f>
        <v>0</v>
      </c>
      <c r="AS73" s="82"/>
      <c r="AT73" s="83">
        <f>IF(O73=0,O71,O73)</f>
        <v>0</v>
      </c>
      <c r="AU73" s="82"/>
      <c r="AV73" s="83">
        <f>IF(Q73=0,Q71,Q73)</f>
        <v>0</v>
      </c>
      <c r="AW73" s="82"/>
      <c r="AX73" s="83">
        <f>IF(S73=0,S71,S73)</f>
        <v>0</v>
      </c>
      <c r="AY73" s="82"/>
      <c r="AZ73" s="83">
        <f>IF(U73=0,U71,U73)</f>
        <v>0</v>
      </c>
    </row>
    <row r="74" spans="2:52" ht="15" customHeight="1">
      <c r="B74" s="1124" t="str">
        <f t="shared" si="49"/>
        <v/>
      </c>
      <c r="C74" s="81">
        <f t="shared" si="50"/>
        <v>0</v>
      </c>
      <c r="D74" s="86">
        <f t="shared" si="50"/>
        <v>0</v>
      </c>
      <c r="E74" s="481">
        <f t="shared" si="50"/>
        <v>0</v>
      </c>
      <c r="F74" s="82">
        <f t="shared" si="51"/>
        <v>0</v>
      </c>
      <c r="G74" s="1053">
        <f>IF($D74&gt;0,G71,0)</f>
        <v>0</v>
      </c>
      <c r="H74" s="96">
        <f t="shared" si="52"/>
        <v>0</v>
      </c>
      <c r="I74" s="1053">
        <f>IF($D74&gt;0,I71,0)</f>
        <v>0</v>
      </c>
      <c r="J74" s="96">
        <f t="shared" si="53"/>
        <v>0</v>
      </c>
      <c r="K74" s="1053">
        <f>IF($D74&gt;0,K71,0)</f>
        <v>0</v>
      </c>
      <c r="L74" s="96">
        <f t="shared" si="54"/>
        <v>0</v>
      </c>
      <c r="M74" s="1053">
        <f>IF($D74&gt;0,M71,0)</f>
        <v>0</v>
      </c>
      <c r="N74" s="96">
        <f t="shared" si="55"/>
        <v>0</v>
      </c>
      <c r="O74" s="1053">
        <f>IF($D74&gt;0,O71,0)</f>
        <v>0</v>
      </c>
      <c r="P74" s="96">
        <f t="shared" si="56"/>
        <v>0</v>
      </c>
      <c r="Q74" s="1053">
        <f>IF($D74&gt;0,Q71,0)</f>
        <v>0</v>
      </c>
      <c r="R74" s="96">
        <f t="shared" si="57"/>
        <v>0</v>
      </c>
      <c r="S74" s="1053">
        <f>IF($D74&gt;0,S71,0)</f>
        <v>0</v>
      </c>
      <c r="T74" s="96">
        <f t="shared" si="58"/>
        <v>0</v>
      </c>
      <c r="U74" s="1053">
        <f>IF($D74&gt;0,U71,0)</f>
        <v>0</v>
      </c>
      <c r="V74" s="65"/>
      <c r="AB74" s="501" t="s">
        <v>688</v>
      </c>
      <c r="AK74" s="82"/>
      <c r="AL74" s="83">
        <f>IF(G74=0,G71,G74)</f>
        <v>0</v>
      </c>
      <c r="AM74" s="82"/>
      <c r="AN74" s="83">
        <f>IF(I74=0,I71,I74)</f>
        <v>0</v>
      </c>
      <c r="AO74" s="82"/>
      <c r="AP74" s="83">
        <f>IF(K74=0,K71,K74)</f>
        <v>0</v>
      </c>
      <c r="AQ74" s="82"/>
      <c r="AR74" s="83">
        <f>IF(M74=0,M71,M74)</f>
        <v>0</v>
      </c>
      <c r="AS74" s="82"/>
      <c r="AT74" s="83">
        <f>IF(O74=0,O71,O74)</f>
        <v>0</v>
      </c>
      <c r="AU74" s="82"/>
      <c r="AV74" s="83">
        <f>IF(Q74=0,Q71,Q74)</f>
        <v>0</v>
      </c>
      <c r="AW74" s="82"/>
      <c r="AX74" s="83">
        <f>IF(S74=0,S71,S74)</f>
        <v>0</v>
      </c>
      <c r="AY74" s="82"/>
      <c r="AZ74" s="83">
        <f>IF(U74=0,U71,U74)</f>
        <v>0</v>
      </c>
    </row>
    <row r="75" spans="2:52" ht="15" customHeight="1">
      <c r="B75" s="1124" t="str">
        <f t="shared" si="49"/>
        <v/>
      </c>
      <c r="C75" s="81">
        <f t="shared" ref="C75:E76" si="59">C55</f>
        <v>0</v>
      </c>
      <c r="D75" s="86">
        <f t="shared" si="59"/>
        <v>0</v>
      </c>
      <c r="E75" s="481">
        <f t="shared" si="59"/>
        <v>0</v>
      </c>
      <c r="F75" s="82">
        <f t="shared" si="51"/>
        <v>0</v>
      </c>
      <c r="G75" s="1053">
        <f>IF($D75&gt;0,G71,0)</f>
        <v>0</v>
      </c>
      <c r="H75" s="96">
        <f t="shared" si="52"/>
        <v>0</v>
      </c>
      <c r="I75" s="1053">
        <f>IF($D75&gt;0,I71,0)</f>
        <v>0</v>
      </c>
      <c r="J75" s="96">
        <f t="shared" si="53"/>
        <v>0</v>
      </c>
      <c r="K75" s="1053">
        <f>IF($D75&gt;0,K71,0)</f>
        <v>0</v>
      </c>
      <c r="L75" s="96">
        <f t="shared" si="54"/>
        <v>0</v>
      </c>
      <c r="M75" s="1053">
        <f>IF($D75&gt;0,M71,0)</f>
        <v>0</v>
      </c>
      <c r="N75" s="96">
        <f t="shared" si="55"/>
        <v>0</v>
      </c>
      <c r="O75" s="1053">
        <f>IF($D75&gt;0,O71,0)</f>
        <v>0</v>
      </c>
      <c r="P75" s="96">
        <f t="shared" si="56"/>
        <v>0</v>
      </c>
      <c r="Q75" s="1053">
        <f>IF($D75&gt;0,Q71,0)</f>
        <v>0</v>
      </c>
      <c r="R75" s="96">
        <f t="shared" si="57"/>
        <v>0</v>
      </c>
      <c r="S75" s="1053">
        <f>IF($D75&gt;0,S71,0)</f>
        <v>0</v>
      </c>
      <c r="T75" s="96">
        <f t="shared" si="58"/>
        <v>0</v>
      </c>
      <c r="U75" s="1053">
        <f>IF($D75&gt;0,U71,0)</f>
        <v>0</v>
      </c>
      <c r="V75" s="65"/>
      <c r="AB75" s="501" t="s">
        <v>490</v>
      </c>
      <c r="AK75" s="82"/>
      <c r="AL75" s="83">
        <f>IF(G75=0,G71,G75)</f>
        <v>0</v>
      </c>
      <c r="AM75" s="82"/>
      <c r="AN75" s="83">
        <f>IF(I75=0,I71,I75)</f>
        <v>0</v>
      </c>
      <c r="AO75" s="82"/>
      <c r="AP75" s="83">
        <f>IF(K75=0,K71,K75)</f>
        <v>0</v>
      </c>
      <c r="AQ75" s="82"/>
      <c r="AR75" s="83">
        <f>IF(M75=0,M71,M75)</f>
        <v>0</v>
      </c>
      <c r="AS75" s="82"/>
      <c r="AT75" s="83">
        <f>IF(O75=0,O71,O75)</f>
        <v>0</v>
      </c>
      <c r="AU75" s="82"/>
      <c r="AV75" s="83">
        <f>IF(Q75=0,Q71,Q75)</f>
        <v>0</v>
      </c>
      <c r="AW75" s="82"/>
      <c r="AX75" s="83">
        <f>IF(S75=0,S71,S75)</f>
        <v>0</v>
      </c>
      <c r="AY75" s="82"/>
      <c r="AZ75" s="83">
        <f>IF(U75=0,U71,U75)</f>
        <v>0</v>
      </c>
    </row>
    <row r="76" spans="2:52" ht="15" customHeight="1">
      <c r="B76" s="1124" t="str">
        <f t="shared" si="49"/>
        <v/>
      </c>
      <c r="C76" s="81">
        <f>C56</f>
        <v>0</v>
      </c>
      <c r="D76" s="86">
        <f t="shared" si="59"/>
        <v>0</v>
      </c>
      <c r="E76" s="481">
        <f>E56</f>
        <v>0</v>
      </c>
      <c r="F76" s="82">
        <f t="shared" si="51"/>
        <v>0</v>
      </c>
      <c r="G76" s="1053">
        <f>IF($D76&gt;0,G71,0)</f>
        <v>0</v>
      </c>
      <c r="H76" s="96">
        <f t="shared" si="52"/>
        <v>0</v>
      </c>
      <c r="I76" s="1053">
        <f>IF($D76&gt;0,I71,0)</f>
        <v>0</v>
      </c>
      <c r="J76" s="96">
        <f t="shared" si="53"/>
        <v>0</v>
      </c>
      <c r="K76" s="1053">
        <f>IF($D76&gt;0,K71,0)</f>
        <v>0</v>
      </c>
      <c r="L76" s="96">
        <f t="shared" si="54"/>
        <v>0</v>
      </c>
      <c r="M76" s="1053">
        <f>IF($D76&gt;0,M71,0)</f>
        <v>0</v>
      </c>
      <c r="N76" s="96">
        <f t="shared" si="55"/>
        <v>0</v>
      </c>
      <c r="O76" s="1053">
        <f>IF($D76&gt;0,O71,0)</f>
        <v>0</v>
      </c>
      <c r="P76" s="96">
        <f t="shared" si="56"/>
        <v>0</v>
      </c>
      <c r="Q76" s="1053">
        <f>IF($D76&gt;0,Q71,0)</f>
        <v>0</v>
      </c>
      <c r="R76" s="96">
        <f t="shared" si="57"/>
        <v>0</v>
      </c>
      <c r="S76" s="1053">
        <f>IF($D76&gt;0,S71,0)</f>
        <v>0</v>
      </c>
      <c r="T76" s="96">
        <f t="shared" si="58"/>
        <v>0</v>
      </c>
      <c r="U76" s="1053">
        <f>IF($D76&gt;0,U71,0)</f>
        <v>0</v>
      </c>
      <c r="V76" s="65"/>
      <c r="AB76" s="501" t="s">
        <v>1409</v>
      </c>
      <c r="AK76" s="82"/>
      <c r="AL76" s="83">
        <f>IF(G76=0,G71,G76)</f>
        <v>0</v>
      </c>
      <c r="AM76" s="82"/>
      <c r="AN76" s="83">
        <f>IF(I76=0,I71,I76)</f>
        <v>0</v>
      </c>
      <c r="AO76" s="82"/>
      <c r="AP76" s="83">
        <f>IF(K76=0,K71,K76)</f>
        <v>0</v>
      </c>
      <c r="AQ76" s="82"/>
      <c r="AR76" s="83">
        <f>IF(M76=0,M71,M76)</f>
        <v>0</v>
      </c>
      <c r="AS76" s="82"/>
      <c r="AT76" s="83">
        <f>IF(O76=0,O71,O76)</f>
        <v>0</v>
      </c>
      <c r="AU76" s="82"/>
      <c r="AV76" s="83">
        <f>IF(Q76=0,Q71,Q76)</f>
        <v>0</v>
      </c>
      <c r="AW76" s="82"/>
      <c r="AX76" s="83">
        <f>IF(S76=0,S71,S76)</f>
        <v>0</v>
      </c>
      <c r="AY76" s="82"/>
      <c r="AZ76" s="83">
        <f>IF(U76=0,U71,U76)</f>
        <v>0</v>
      </c>
    </row>
    <row r="77" spans="2:52" ht="16.5" customHeight="1" thickBot="1">
      <c r="B77" s="1124" t="str">
        <f t="shared" si="49"/>
        <v/>
      </c>
      <c r="C77" s="88" t="s">
        <v>302</v>
      </c>
      <c r="D77" s="89"/>
      <c r="E77" s="89"/>
      <c r="F77" s="2309">
        <f>$E71*F71*G71+$E72*F72*G72+$E73*F73*G73+$E74*F74*G74+$E75*F75*G75+$E76*F76*G76</f>
        <v>0</v>
      </c>
      <c r="G77" s="2310"/>
      <c r="H77" s="2281">
        <f>$E71*H71*I71+$E72*H72*I72+$E73*H73*I73+$E74*H74*I74+$E75*H75*I75+$E76*H76*I76</f>
        <v>0</v>
      </c>
      <c r="I77" s="2282"/>
      <c r="J77" s="2281">
        <f>$E71*J71*K71+$E72*J72*K72+$E73*J73*K73+$E74*J74*K74+$E75*J75*K75+$E76*J76*K76</f>
        <v>0</v>
      </c>
      <c r="K77" s="2282"/>
      <c r="L77" s="2281">
        <f>$E71*L71*M71+$E72*L72*M72+$E73*L73*M73+$E74*L74*M74+$E75*L75*M75+$E76*L76*M76</f>
        <v>0</v>
      </c>
      <c r="M77" s="2282"/>
      <c r="N77" s="2281">
        <f>$E71*N71*O71+$E72*N72*O72+$E73*N73*O73+$E74*N74*O74+$E75*N75*O75+$E76*N76*O76</f>
        <v>0</v>
      </c>
      <c r="O77" s="2282"/>
      <c r="P77" s="2281">
        <f>$E71*P71*Q71+$E72*P72*Q72+$E73*P73*Q73+$E74*P74*Q74+$E75*P75*Q75+$E76*P76*Q76</f>
        <v>0</v>
      </c>
      <c r="Q77" s="2282"/>
      <c r="R77" s="2281">
        <f>$E71*R71*S71+$E72*R72*S72+$E73*R73*S73+$E74*R74*S74+$E75*R75*S75+$E76*R76*S76</f>
        <v>0</v>
      </c>
      <c r="S77" s="2282"/>
      <c r="T77" s="2281">
        <f>$E71*T71*U71+$E72*T72*U72+$E73*T73*U73+$E74*T74*U74+$E75*T75*U75+$E76*T76*U76</f>
        <v>0</v>
      </c>
      <c r="U77" s="2282"/>
      <c r="V77" s="65"/>
      <c r="AB77" s="859"/>
      <c r="AK77" s="2438" t="str">
        <f>IF(AND(G71=MAX(AL72:AL76),G71=MIN(AL72:AL76)),"","Część stada")</f>
        <v/>
      </c>
      <c r="AL77" s="2439"/>
      <c r="AM77" s="2438" t="str">
        <f>IF(AND(I71=MAX(AN72:AN76),I71=MIN(AN72:AN76)),"","Część stada")</f>
        <v/>
      </c>
      <c r="AN77" s="2439"/>
      <c r="AO77" s="2438" t="str">
        <f>IF(AND(K71=MAX(AP72:AP76),K71=MIN(AP72:AP76)),"","Część stada")</f>
        <v/>
      </c>
      <c r="AP77" s="2439"/>
      <c r="AQ77" s="2438" t="str">
        <f>IF(AND(M71=MAX(AR72:AR76),M71=MIN(AR72:AR76)),"","Część stada")</f>
        <v/>
      </c>
      <c r="AR77" s="2439"/>
      <c r="AS77" s="2438" t="str">
        <f>IF(AND(O71=MAX(AT72:AT76),O71=MIN(AT72:AT76)),"","Część stada")</f>
        <v/>
      </c>
      <c r="AT77" s="2439"/>
      <c r="AU77" s="2438" t="str">
        <f>IF(AND(Q71=MAX(AV72:AV76),Q71=MIN(AV72:AV76)),"","Część stada")</f>
        <v/>
      </c>
      <c r="AV77" s="2439"/>
      <c r="AW77" s="2438" t="str">
        <f>IF(AND(S71=MAX(AX72:AX76),S71=MIN(AX72:AX76)),"","Część stada")</f>
        <v/>
      </c>
      <c r="AX77" s="2439"/>
      <c r="AY77" s="2438" t="str">
        <f>IF(AND(U71=MAX(AZ72:AZ76),U71=MIN(AZ72:AZ76)),"","Część stada")</f>
        <v/>
      </c>
      <c r="AZ77" s="2439"/>
    </row>
    <row r="78" spans="2:52" ht="12.75" customHeight="1">
      <c r="B78" s="1124" t="str">
        <f t="shared" si="49"/>
        <v/>
      </c>
      <c r="C78" s="67"/>
      <c r="D78" s="69"/>
      <c r="E78" s="90"/>
      <c r="F78" s="65"/>
      <c r="G78" s="67"/>
      <c r="H78" s="67"/>
      <c r="I78" s="67"/>
      <c r="J78" s="67"/>
      <c r="K78" s="67"/>
      <c r="L78" s="67"/>
      <c r="M78" s="71"/>
      <c r="N78" s="67"/>
      <c r="O78" s="67"/>
      <c r="P78" s="67"/>
      <c r="Q78" s="67"/>
      <c r="R78" s="67"/>
      <c r="S78" s="67"/>
      <c r="T78" s="65"/>
      <c r="U78" s="72" t="str">
        <f>IF(R79-T79&gt;=0,"","Przekroczona maksymalna obsada.")</f>
        <v/>
      </c>
      <c r="V78" s="65"/>
      <c r="Z78" s="274" t="str">
        <f>"Osiagnięte obciążenie pastwiska: "&amp;C80</f>
        <v xml:space="preserve">Osiagnięte obciążenie pastwiska: </v>
      </c>
      <c r="AA78" s="275">
        <f>IF(F79=0,0,(D82*E82+D83*E83+D84*E84+D85*E85+D86*E86+D87*E87)/F79)</f>
        <v>0</v>
      </c>
      <c r="AB78" s="859"/>
      <c r="AC78" s="860"/>
      <c r="AD78" s="276">
        <f>R79-T79</f>
        <v>0</v>
      </c>
    </row>
    <row r="79" spans="2:52" ht="36" customHeight="1" thickBot="1">
      <c r="B79" s="1124" t="str">
        <f>IF(SUM(F$82:U$87)&gt;0,"Wypełnione","")</f>
        <v/>
      </c>
      <c r="C79" s="117" t="str">
        <f>IF(AA78&gt;10,"Zbyt dużo zwierząt na pastwisku!","Nazwa działki")</f>
        <v>Nazwa działki</v>
      </c>
      <c r="D79" s="2510" t="s">
        <v>437</v>
      </c>
      <c r="E79" s="118" t="s">
        <v>1269</v>
      </c>
      <c r="F79" s="2305"/>
      <c r="G79" s="2306"/>
      <c r="H79" s="2295" t="s">
        <v>1270</v>
      </c>
      <c r="I79" s="2296"/>
      <c r="J79" s="2463"/>
      <c r="K79" s="2463"/>
      <c r="L79" s="2295" t="s">
        <v>1271</v>
      </c>
      <c r="M79" s="2296"/>
      <c r="N79" s="2299"/>
      <c r="O79" s="2300"/>
      <c r="P79" s="2478" t="s">
        <v>1272</v>
      </c>
      <c r="Q79" s="2479"/>
      <c r="R79" s="2484">
        <f>F79*J79*N79</f>
        <v>0</v>
      </c>
      <c r="S79" s="2484"/>
      <c r="T79" s="2484">
        <f>F88+H88+J88+L88+N88+P88+R88+T88</f>
        <v>0</v>
      </c>
      <c r="U79" s="2485"/>
      <c r="V79" s="65"/>
      <c r="AB79" s="504" t="s">
        <v>1410</v>
      </c>
      <c r="AC79" s="506" t="s">
        <v>725</v>
      </c>
    </row>
    <row r="80" spans="2:52" ht="17.25" customHeight="1" thickBot="1">
      <c r="B80" s="1124" t="str">
        <f t="shared" ref="B80:B89" si="60">IF(SUM(F$82:U$87)&gt;0,"Wypełnione","")</f>
        <v/>
      </c>
      <c r="C80" s="119"/>
      <c r="D80" s="2511"/>
      <c r="E80" s="75" t="s">
        <v>1273</v>
      </c>
      <c r="F80" s="2283" t="s">
        <v>1274</v>
      </c>
      <c r="G80" s="2284"/>
      <c r="H80" s="2283" t="s">
        <v>810</v>
      </c>
      <c r="I80" s="2284"/>
      <c r="J80" s="2283" t="s">
        <v>811</v>
      </c>
      <c r="K80" s="2284"/>
      <c r="L80" s="2283" t="s">
        <v>812</v>
      </c>
      <c r="M80" s="2284"/>
      <c r="N80" s="2283" t="s">
        <v>813</v>
      </c>
      <c r="O80" s="2284"/>
      <c r="P80" s="2283" t="s">
        <v>814</v>
      </c>
      <c r="Q80" s="2284"/>
      <c r="R80" s="2283" t="s">
        <v>815</v>
      </c>
      <c r="S80" s="2284"/>
      <c r="T80" s="2283" t="s">
        <v>1275</v>
      </c>
      <c r="U80" s="2284"/>
      <c r="V80" s="65"/>
      <c r="AB80" s="509" t="s">
        <v>671</v>
      </c>
      <c r="AC80" s="510">
        <f>31+30+31+31+30+15</f>
        <v>168</v>
      </c>
    </row>
    <row r="81" spans="2:52" ht="17.25" customHeight="1">
      <c r="B81" s="1124" t="str">
        <f t="shared" si="60"/>
        <v/>
      </c>
      <c r="C81" s="76" t="s">
        <v>1276</v>
      </c>
      <c r="D81" s="2512"/>
      <c r="E81" s="867" t="s">
        <v>465</v>
      </c>
      <c r="F81" s="77" t="s">
        <v>1277</v>
      </c>
      <c r="G81" s="78" t="s">
        <v>1278</v>
      </c>
      <c r="H81" s="77" t="s">
        <v>1277</v>
      </c>
      <c r="I81" s="78" t="s">
        <v>1278</v>
      </c>
      <c r="J81" s="77" t="s">
        <v>1277</v>
      </c>
      <c r="K81" s="78" t="s">
        <v>1278</v>
      </c>
      <c r="L81" s="77" t="s">
        <v>1277</v>
      </c>
      <c r="M81" s="78" t="s">
        <v>1278</v>
      </c>
      <c r="N81" s="77" t="s">
        <v>1277</v>
      </c>
      <c r="O81" s="78" t="s">
        <v>1278</v>
      </c>
      <c r="P81" s="77" t="s">
        <v>1277</v>
      </c>
      <c r="Q81" s="78" t="s">
        <v>1278</v>
      </c>
      <c r="R81" s="77" t="s">
        <v>1277</v>
      </c>
      <c r="S81" s="78" t="s">
        <v>1278</v>
      </c>
      <c r="T81" s="77" t="s">
        <v>1277</v>
      </c>
      <c r="U81" s="78" t="s">
        <v>1278</v>
      </c>
      <c r="V81" s="65"/>
      <c r="AB81" s="505" t="s">
        <v>488</v>
      </c>
      <c r="AK81" s="68">
        <v>7</v>
      </c>
    </row>
    <row r="82" spans="2:52" ht="15" customHeight="1">
      <c r="B82" s="1124" t="str">
        <f t="shared" si="60"/>
        <v/>
      </c>
      <c r="C82" s="81" t="str">
        <f t="shared" ref="C82:E87" si="61">C71</f>
        <v>Krowy</v>
      </c>
      <c r="D82" s="86">
        <f t="shared" si="61"/>
        <v>3</v>
      </c>
      <c r="E82" s="481">
        <f t="shared" si="61"/>
        <v>1</v>
      </c>
      <c r="F82" s="82">
        <f t="shared" ref="F82:F87" si="62">IF(G82&gt;0,D82,0)</f>
        <v>0</v>
      </c>
      <c r="G82" s="83"/>
      <c r="H82" s="96">
        <f t="shared" ref="H82:H87" si="63">IF(I82&gt;0,D82,0)</f>
        <v>0</v>
      </c>
      <c r="I82" s="83"/>
      <c r="J82" s="96">
        <f t="shared" ref="J82:J87" si="64">IF(K82&gt;0,D82,0)</f>
        <v>0</v>
      </c>
      <c r="K82" s="83"/>
      <c r="L82" s="96">
        <f t="shared" ref="L82:L87" si="65">IF(M82&gt;0,D82,0)</f>
        <v>0</v>
      </c>
      <c r="M82" s="83"/>
      <c r="N82" s="96">
        <f t="shared" ref="N82:N87" si="66">IF(O82&gt;0,D82,0)</f>
        <v>0</v>
      </c>
      <c r="O82" s="83">
        <v>0</v>
      </c>
      <c r="P82" s="96">
        <f t="shared" ref="P82:P87" si="67">IF(Q82&gt;0,D82,0)</f>
        <v>0</v>
      </c>
      <c r="Q82" s="83"/>
      <c r="R82" s="96">
        <f t="shared" ref="R82:R87" si="68">IF(S82&gt;0,D82,0)</f>
        <v>0</v>
      </c>
      <c r="S82" s="83"/>
      <c r="T82" s="96">
        <f t="shared" ref="T82:T87" si="69">IF(U82&gt;0,D82,0)</f>
        <v>0</v>
      </c>
      <c r="U82" s="83"/>
      <c r="V82" s="65"/>
      <c r="AB82" s="509" t="s">
        <v>673</v>
      </c>
      <c r="AC82" s="510">
        <f>11+30+31+31+30</f>
        <v>133</v>
      </c>
      <c r="AK82" s="82"/>
      <c r="AL82" s="83">
        <f>G82</f>
        <v>0</v>
      </c>
      <c r="AM82" s="82"/>
      <c r="AN82" s="83">
        <f>I82</f>
        <v>0</v>
      </c>
      <c r="AO82" s="82"/>
      <c r="AP82" s="83">
        <f>K82</f>
        <v>0</v>
      </c>
      <c r="AQ82" s="82"/>
      <c r="AR82" s="83">
        <f>M82</f>
        <v>0</v>
      </c>
      <c r="AS82" s="82"/>
      <c r="AT82" s="83">
        <f>O82</f>
        <v>0</v>
      </c>
      <c r="AU82" s="82"/>
      <c r="AV82" s="83">
        <f>Q82</f>
        <v>0</v>
      </c>
      <c r="AW82" s="82"/>
      <c r="AX82" s="83">
        <f>S82</f>
        <v>0</v>
      </c>
      <c r="AY82" s="82"/>
      <c r="AZ82" s="83">
        <f>U82</f>
        <v>0</v>
      </c>
    </row>
    <row r="83" spans="2:52" ht="15" customHeight="1">
      <c r="B83" s="1124" t="str">
        <f t="shared" si="60"/>
        <v/>
      </c>
      <c r="C83" s="81" t="str">
        <f t="shared" si="61"/>
        <v>Jałówki</v>
      </c>
      <c r="D83" s="86">
        <f t="shared" si="61"/>
        <v>1</v>
      </c>
      <c r="E83" s="481">
        <f t="shared" si="61"/>
        <v>0.8</v>
      </c>
      <c r="F83" s="82">
        <f t="shared" si="62"/>
        <v>0</v>
      </c>
      <c r="G83" s="1053">
        <f>IF($D83&gt;0,G82,0)</f>
        <v>0</v>
      </c>
      <c r="H83" s="96">
        <f t="shared" si="63"/>
        <v>0</v>
      </c>
      <c r="I83" s="1053">
        <f>IF($D83&gt;0,I82,0)</f>
        <v>0</v>
      </c>
      <c r="J83" s="96">
        <f t="shared" si="64"/>
        <v>0</v>
      </c>
      <c r="K83" s="1053">
        <f>IF($D83&gt;0,K82,0)</f>
        <v>0</v>
      </c>
      <c r="L83" s="96">
        <f t="shared" si="65"/>
        <v>0</v>
      </c>
      <c r="M83" s="1053">
        <f>IF($D83&gt;0,M82,0)</f>
        <v>0</v>
      </c>
      <c r="N83" s="96">
        <f t="shared" si="66"/>
        <v>0</v>
      </c>
      <c r="O83" s="1053">
        <f>IF($D83&gt;0,O82,0)</f>
        <v>0</v>
      </c>
      <c r="P83" s="96">
        <f t="shared" si="67"/>
        <v>0</v>
      </c>
      <c r="Q83" s="1053">
        <f>IF($D83&gt;0,Q82,0)</f>
        <v>0</v>
      </c>
      <c r="R83" s="96">
        <f t="shared" si="68"/>
        <v>0</v>
      </c>
      <c r="S83" s="1053">
        <f>IF($D83&gt;0,S82,0)</f>
        <v>0</v>
      </c>
      <c r="T83" s="96">
        <f t="shared" si="69"/>
        <v>0</v>
      </c>
      <c r="U83" s="1053">
        <f>IF($D83&gt;0,U82,0)</f>
        <v>0</v>
      </c>
      <c r="V83" s="65"/>
      <c r="AB83" s="505" t="s">
        <v>489</v>
      </c>
      <c r="AK83" s="82"/>
      <c r="AL83" s="83">
        <f>IF(G83=0,G82,G83)</f>
        <v>0</v>
      </c>
      <c r="AM83" s="82"/>
      <c r="AN83" s="83">
        <f>IF(I83=0,I82,I83)</f>
        <v>0</v>
      </c>
      <c r="AO83" s="82"/>
      <c r="AP83" s="83">
        <f>IF(K83=0,K82,K83)</f>
        <v>0</v>
      </c>
      <c r="AQ83" s="82"/>
      <c r="AR83" s="83">
        <f>IF(M83=0,M82,M83)</f>
        <v>0</v>
      </c>
      <c r="AS83" s="82"/>
      <c r="AT83" s="83">
        <f>IF(O83=0,O82,O83)</f>
        <v>0</v>
      </c>
      <c r="AU83" s="82"/>
      <c r="AV83" s="83">
        <f>IF(Q83=0,Q82,Q83)</f>
        <v>0</v>
      </c>
      <c r="AW83" s="82"/>
      <c r="AX83" s="83">
        <f>IF(S83=0,S82,S83)</f>
        <v>0</v>
      </c>
      <c r="AY83" s="82"/>
      <c r="AZ83" s="83">
        <f>IF(U83=0,U82,U83)</f>
        <v>0</v>
      </c>
    </row>
    <row r="84" spans="2:52" ht="15" customHeight="1">
      <c r="B84" s="1124" t="str">
        <f t="shared" si="60"/>
        <v/>
      </c>
      <c r="C84" s="81" t="str">
        <f t="shared" si="61"/>
        <v>Kozy</v>
      </c>
      <c r="D84" s="86">
        <f t="shared" si="61"/>
        <v>1</v>
      </c>
      <c r="E84" s="481">
        <f t="shared" si="61"/>
        <v>0.15</v>
      </c>
      <c r="F84" s="82">
        <f t="shared" si="62"/>
        <v>0</v>
      </c>
      <c r="G84" s="1053">
        <f>IF($D84&gt;0,G82,0)</f>
        <v>0</v>
      </c>
      <c r="H84" s="96">
        <f t="shared" si="63"/>
        <v>0</v>
      </c>
      <c r="I84" s="1053">
        <f>IF($D84&gt;0,I82,0)</f>
        <v>0</v>
      </c>
      <c r="J84" s="96">
        <f t="shared" si="64"/>
        <v>0</v>
      </c>
      <c r="K84" s="1053">
        <f>IF($D84&gt;0,K82,0)</f>
        <v>0</v>
      </c>
      <c r="L84" s="96">
        <f t="shared" si="65"/>
        <v>0</v>
      </c>
      <c r="M84" s="1053">
        <f>IF($D84&gt;0,M82,0)</f>
        <v>0</v>
      </c>
      <c r="N84" s="96">
        <f t="shared" si="66"/>
        <v>0</v>
      </c>
      <c r="O84" s="1053">
        <f>IF($D84&gt;0,O82,0)</f>
        <v>0</v>
      </c>
      <c r="P84" s="96">
        <f t="shared" si="67"/>
        <v>0</v>
      </c>
      <c r="Q84" s="1053">
        <f>IF($D84&gt;0,Q82,0)</f>
        <v>0</v>
      </c>
      <c r="R84" s="96">
        <f t="shared" si="68"/>
        <v>0</v>
      </c>
      <c r="S84" s="1053">
        <f>IF($D84&gt;0,S82,0)</f>
        <v>0</v>
      </c>
      <c r="T84" s="96">
        <f t="shared" si="69"/>
        <v>0</v>
      </c>
      <c r="U84" s="1053">
        <f>IF($D84&gt;0,U82,0)</f>
        <v>0</v>
      </c>
      <c r="V84" s="65"/>
      <c r="AB84" s="505" t="s">
        <v>690</v>
      </c>
      <c r="AK84" s="82"/>
      <c r="AL84" s="83">
        <f>IF(G84=0,G82,G84)</f>
        <v>0</v>
      </c>
      <c r="AM84" s="82"/>
      <c r="AN84" s="83">
        <f>IF(I84=0,I82,I84)</f>
        <v>0</v>
      </c>
      <c r="AO84" s="82"/>
      <c r="AP84" s="83">
        <f>IF(K84=0,K82,K84)</f>
        <v>0</v>
      </c>
      <c r="AQ84" s="82"/>
      <c r="AR84" s="83">
        <f>IF(M84=0,M82,M84)</f>
        <v>0</v>
      </c>
      <c r="AS84" s="82"/>
      <c r="AT84" s="83">
        <f>IF(O84=0,O82,O84)</f>
        <v>0</v>
      </c>
      <c r="AU84" s="82"/>
      <c r="AV84" s="83">
        <f>IF(Q84=0,Q82,Q84)</f>
        <v>0</v>
      </c>
      <c r="AW84" s="82"/>
      <c r="AX84" s="83">
        <f>IF(S84=0,S82,S84)</f>
        <v>0</v>
      </c>
      <c r="AY84" s="82"/>
      <c r="AZ84" s="83">
        <f>IF(U84=0,U82,U84)</f>
        <v>0</v>
      </c>
    </row>
    <row r="85" spans="2:52" ht="15" customHeight="1">
      <c r="B85" s="1124" t="str">
        <f t="shared" si="60"/>
        <v/>
      </c>
      <c r="C85" s="81">
        <f t="shared" si="61"/>
        <v>0</v>
      </c>
      <c r="D85" s="86">
        <f t="shared" si="61"/>
        <v>0</v>
      </c>
      <c r="E85" s="481">
        <f t="shared" si="61"/>
        <v>0</v>
      </c>
      <c r="F85" s="82">
        <f t="shared" si="62"/>
        <v>0</v>
      </c>
      <c r="G85" s="1053">
        <f>IF($D85&gt;0,G82,0)</f>
        <v>0</v>
      </c>
      <c r="H85" s="96">
        <f t="shared" si="63"/>
        <v>0</v>
      </c>
      <c r="I85" s="1053">
        <f>IF($D85&gt;0,I82,0)</f>
        <v>0</v>
      </c>
      <c r="J85" s="96">
        <f t="shared" si="64"/>
        <v>0</v>
      </c>
      <c r="K85" s="1053">
        <f>IF($D85&gt;0,K82,0)</f>
        <v>0</v>
      </c>
      <c r="L85" s="96">
        <f t="shared" si="65"/>
        <v>0</v>
      </c>
      <c r="M85" s="1053">
        <f>IF($D85&gt;0,M82,0)</f>
        <v>0</v>
      </c>
      <c r="N85" s="96">
        <f t="shared" si="66"/>
        <v>0</v>
      </c>
      <c r="O85" s="1053">
        <f>IF($D85&gt;0,O82,0)</f>
        <v>0</v>
      </c>
      <c r="P85" s="96">
        <f t="shared" si="67"/>
        <v>0</v>
      </c>
      <c r="Q85" s="1053">
        <f>IF($D85&gt;0,Q82,0)</f>
        <v>0</v>
      </c>
      <c r="R85" s="96">
        <f t="shared" si="68"/>
        <v>0</v>
      </c>
      <c r="S85" s="1053">
        <f>IF($D85&gt;0,S82,0)</f>
        <v>0</v>
      </c>
      <c r="T85" s="96">
        <f t="shared" si="69"/>
        <v>0</v>
      </c>
      <c r="U85" s="1053">
        <f>IF($D85&gt;0,U82,0)</f>
        <v>0</v>
      </c>
      <c r="V85" s="65"/>
      <c r="AB85" s="505" t="s">
        <v>490</v>
      </c>
      <c r="AK85" s="82"/>
      <c r="AL85" s="83">
        <f>IF(G85=0,G82,G85)</f>
        <v>0</v>
      </c>
      <c r="AM85" s="82"/>
      <c r="AN85" s="83">
        <f>IF(I85=0,I82,I85)</f>
        <v>0</v>
      </c>
      <c r="AO85" s="82"/>
      <c r="AP85" s="83">
        <f>IF(K85=0,K82,K85)</f>
        <v>0</v>
      </c>
      <c r="AQ85" s="82"/>
      <c r="AR85" s="83">
        <f>IF(M85=0,M82,M85)</f>
        <v>0</v>
      </c>
      <c r="AS85" s="82"/>
      <c r="AT85" s="83">
        <f>IF(O85=0,O82,O85)</f>
        <v>0</v>
      </c>
      <c r="AU85" s="82"/>
      <c r="AV85" s="83">
        <f>IF(Q85=0,Q82,Q85)</f>
        <v>0</v>
      </c>
      <c r="AW85" s="82"/>
      <c r="AX85" s="83">
        <f>IF(S85=0,S82,S85)</f>
        <v>0</v>
      </c>
      <c r="AY85" s="82"/>
      <c r="AZ85" s="83">
        <f>IF(U85=0,U82,U85)</f>
        <v>0</v>
      </c>
    </row>
    <row r="86" spans="2:52" ht="15" customHeight="1">
      <c r="B86" s="1124" t="str">
        <f t="shared" si="60"/>
        <v/>
      </c>
      <c r="C86" s="81">
        <f t="shared" si="61"/>
        <v>0</v>
      </c>
      <c r="D86" s="86">
        <f t="shared" si="61"/>
        <v>0</v>
      </c>
      <c r="E86" s="481">
        <f t="shared" si="61"/>
        <v>0</v>
      </c>
      <c r="F86" s="82">
        <f t="shared" si="62"/>
        <v>0</v>
      </c>
      <c r="G86" s="1053">
        <f>IF($D86&gt;0,G82,0)</f>
        <v>0</v>
      </c>
      <c r="H86" s="96">
        <f t="shared" si="63"/>
        <v>0</v>
      </c>
      <c r="I86" s="1053">
        <f>IF($D86&gt;0,I82,0)</f>
        <v>0</v>
      </c>
      <c r="J86" s="96">
        <f t="shared" si="64"/>
        <v>0</v>
      </c>
      <c r="K86" s="1053">
        <f>IF($D86&gt;0,K82,0)</f>
        <v>0</v>
      </c>
      <c r="L86" s="96">
        <f t="shared" si="65"/>
        <v>0</v>
      </c>
      <c r="M86" s="1053">
        <f>IF($D86&gt;0,M82,0)</f>
        <v>0</v>
      </c>
      <c r="N86" s="96">
        <f t="shared" si="66"/>
        <v>0</v>
      </c>
      <c r="O86" s="1053">
        <f>IF($D86&gt;0,O82,0)</f>
        <v>0</v>
      </c>
      <c r="P86" s="96">
        <f t="shared" si="67"/>
        <v>0</v>
      </c>
      <c r="Q86" s="1053">
        <f>IF($D86&gt;0,Q82,0)</f>
        <v>0</v>
      </c>
      <c r="R86" s="96">
        <f t="shared" si="68"/>
        <v>0</v>
      </c>
      <c r="S86" s="1053">
        <f>IF($D86&gt;0,S82,0)</f>
        <v>0</v>
      </c>
      <c r="T86" s="96">
        <f t="shared" si="69"/>
        <v>0</v>
      </c>
      <c r="U86" s="1053">
        <f>IF($D86&gt;0,U82,0)</f>
        <v>0</v>
      </c>
      <c r="V86" s="65"/>
      <c r="AB86" s="505" t="s">
        <v>1409</v>
      </c>
      <c r="AK86" s="82"/>
      <c r="AL86" s="83">
        <f>IF(G86=0,G82,G86)</f>
        <v>0</v>
      </c>
      <c r="AM86" s="82"/>
      <c r="AN86" s="83">
        <f>IF(I86=0,I82,I86)</f>
        <v>0</v>
      </c>
      <c r="AO86" s="82"/>
      <c r="AP86" s="83">
        <f>IF(K86=0,K82,K86)</f>
        <v>0</v>
      </c>
      <c r="AQ86" s="82"/>
      <c r="AR86" s="83">
        <f>IF(M86=0,M82,M86)</f>
        <v>0</v>
      </c>
      <c r="AS86" s="82"/>
      <c r="AT86" s="83">
        <f>IF(O86=0,O82,O86)</f>
        <v>0</v>
      </c>
      <c r="AU86" s="82"/>
      <c r="AV86" s="83">
        <f>IF(Q86=0,Q82,Q86)</f>
        <v>0</v>
      </c>
      <c r="AW86" s="82"/>
      <c r="AX86" s="83">
        <f>IF(S86=0,S82,S86)</f>
        <v>0</v>
      </c>
      <c r="AY86" s="82"/>
      <c r="AZ86" s="83">
        <f>IF(U86=0,U82,U86)</f>
        <v>0</v>
      </c>
    </row>
    <row r="87" spans="2:52" ht="15" customHeight="1">
      <c r="B87" s="1124" t="str">
        <f t="shared" si="60"/>
        <v/>
      </c>
      <c r="C87" s="81">
        <f t="shared" si="61"/>
        <v>0</v>
      </c>
      <c r="D87" s="86">
        <f t="shared" si="61"/>
        <v>0</v>
      </c>
      <c r="E87" s="481">
        <f t="shared" si="61"/>
        <v>0</v>
      </c>
      <c r="F87" s="82">
        <f t="shared" si="62"/>
        <v>0</v>
      </c>
      <c r="G87" s="1053">
        <f>IF($D87&gt;0,G82,0)</f>
        <v>0</v>
      </c>
      <c r="H87" s="96">
        <f t="shared" si="63"/>
        <v>0</v>
      </c>
      <c r="I87" s="1053">
        <f>IF($D87&gt;0,I82,0)</f>
        <v>0</v>
      </c>
      <c r="J87" s="96">
        <f t="shared" si="64"/>
        <v>0</v>
      </c>
      <c r="K87" s="1053">
        <f>IF($D87&gt;0,K82,0)</f>
        <v>0</v>
      </c>
      <c r="L87" s="96">
        <f t="shared" si="65"/>
        <v>0</v>
      </c>
      <c r="M87" s="1053">
        <f>IF($D87&gt;0,M82,0)</f>
        <v>0</v>
      </c>
      <c r="N87" s="96">
        <f t="shared" si="66"/>
        <v>0</v>
      </c>
      <c r="O87" s="1053">
        <f>IF($D87&gt;0,O82,0)</f>
        <v>0</v>
      </c>
      <c r="P87" s="96">
        <f t="shared" si="67"/>
        <v>0</v>
      </c>
      <c r="Q87" s="1053">
        <f>IF($D87&gt;0,Q82,0)</f>
        <v>0</v>
      </c>
      <c r="R87" s="96">
        <f t="shared" si="68"/>
        <v>0</v>
      </c>
      <c r="S87" s="1053">
        <f>IF($D87&gt;0,S82,0)</f>
        <v>0</v>
      </c>
      <c r="T87" s="96">
        <f t="shared" si="69"/>
        <v>0</v>
      </c>
      <c r="U87" s="1053">
        <f>IF($D87&gt;0,U82,0)</f>
        <v>0</v>
      </c>
      <c r="V87" s="65"/>
      <c r="AB87" s="1003" t="s">
        <v>689</v>
      </c>
      <c r="AK87" s="82"/>
      <c r="AL87" s="83">
        <f>IF(G87=0,G82,G87)</f>
        <v>0</v>
      </c>
      <c r="AM87" s="82"/>
      <c r="AN87" s="83">
        <f>IF(I87=0,I82,I87)</f>
        <v>0</v>
      </c>
      <c r="AO87" s="82"/>
      <c r="AP87" s="83">
        <f>IF(K87=0,K82,K87)</f>
        <v>0</v>
      </c>
      <c r="AQ87" s="82"/>
      <c r="AR87" s="83">
        <f>IF(M87=0,M82,M87)</f>
        <v>0</v>
      </c>
      <c r="AS87" s="82"/>
      <c r="AT87" s="83">
        <f>IF(O87=0,O82,O87)</f>
        <v>0</v>
      </c>
      <c r="AU87" s="82"/>
      <c r="AV87" s="83">
        <f>IF(Q87=0,Q82,Q87)</f>
        <v>0</v>
      </c>
      <c r="AW87" s="82"/>
      <c r="AX87" s="83">
        <f>IF(S87=0,S82,S87)</f>
        <v>0</v>
      </c>
      <c r="AY87" s="82"/>
      <c r="AZ87" s="83">
        <f>IF(U87=0,U82,U87)</f>
        <v>0</v>
      </c>
    </row>
    <row r="88" spans="2:52" ht="16.5" customHeight="1" thickBot="1">
      <c r="B88" s="1124" t="str">
        <f t="shared" si="60"/>
        <v/>
      </c>
      <c r="C88" s="88" t="s">
        <v>302</v>
      </c>
      <c r="D88" s="89"/>
      <c r="E88" s="89"/>
      <c r="F88" s="2309">
        <f>$E82*F82*G82+$E83*F83*G83+$E84*F84*G84+$E85*F85*G85+$E86*F86*G86+$E87*F87*G87</f>
        <v>0</v>
      </c>
      <c r="G88" s="2310"/>
      <c r="H88" s="2281">
        <f>$E82*H82*I82+$E83*H83*I83+$E84*H84*I84+$E85*H85*I85+$E86*H86*I86+$E87*H87*I87</f>
        <v>0</v>
      </c>
      <c r="I88" s="2282"/>
      <c r="J88" s="2281">
        <f>$E82*J82*K82+$E83*J83*K83+$E84*J84*K84+$E85*J85*K85+$E86*J86*K86+$E87*J87*K87</f>
        <v>0</v>
      </c>
      <c r="K88" s="2282"/>
      <c r="L88" s="2281">
        <f>$E82*L82*M82+$E83*L83*M83+$E84*L84*M84+$E85*L85*M85+$E86*L86*M86+$E87*L87*M87</f>
        <v>0</v>
      </c>
      <c r="M88" s="2282"/>
      <c r="N88" s="2281">
        <f>$E82*N82*O82+$E83*N83*O83+$E84*N84*O84+$E85*N85*O85+$E86*N86*O86+$E87*N87*O87</f>
        <v>0</v>
      </c>
      <c r="O88" s="2282"/>
      <c r="P88" s="2281">
        <f>$E82*P82*Q82+$E83*P83*Q83+$E84*P84*Q84+$E85*P85*Q85+$E86*P86*Q86+$E87*P87*Q87</f>
        <v>0</v>
      </c>
      <c r="Q88" s="2282"/>
      <c r="R88" s="2281">
        <f>$E82*R82*S82+$E83*R83*S83+$E84*R84*S84+$E85*R85*S85+$E86*R86*S86+$E87*R87*S87</f>
        <v>0</v>
      </c>
      <c r="S88" s="2282"/>
      <c r="T88" s="2281">
        <f>$E82*T82*U82+$E83*T83*U83+$E84*T84*U84+$E85*T85*U85+$E86*T86*U86+$E87*T87*U87</f>
        <v>0</v>
      </c>
      <c r="U88" s="2282"/>
      <c r="V88" s="65"/>
      <c r="AK88" s="2438" t="str">
        <f>IF(AND(G82=MAX(AL83:AL87),G82=MIN(AL83:AL87)),"","Część stada")</f>
        <v/>
      </c>
      <c r="AL88" s="2439"/>
      <c r="AM88" s="2438" t="str">
        <f>IF(AND(I82=MAX(AN83:AN87),I82=MIN(AN83:AN87)),"","Część stada")</f>
        <v/>
      </c>
      <c r="AN88" s="2439"/>
      <c r="AO88" s="2438" t="str">
        <f>IF(AND(K82=MAX(AP83:AP87),K82=MIN(AP83:AP87)),"","Część stada")</f>
        <v/>
      </c>
      <c r="AP88" s="2439"/>
      <c r="AQ88" s="2438" t="str">
        <f>IF(AND(M82=MAX(AR83:AR87),M82=MIN(AR83:AR87)),"","Część stada")</f>
        <v/>
      </c>
      <c r="AR88" s="2439"/>
      <c r="AS88" s="2438" t="str">
        <f>IF(AND(O82=MAX(AT83:AT87),O82=MIN(AT83:AT87)),"","Część stada")</f>
        <v/>
      </c>
      <c r="AT88" s="2439"/>
      <c r="AU88" s="2438" t="str">
        <f>IF(AND(Q82=MAX(AV83:AV87),Q82=MIN(AV83:AV87)),"","Część stada")</f>
        <v/>
      </c>
      <c r="AV88" s="2439"/>
      <c r="AW88" s="2438" t="str">
        <f>IF(AND(S82=MAX(AX83:AX87),S82=MIN(AX83:AX87)),"","Część stada")</f>
        <v/>
      </c>
      <c r="AX88" s="2439"/>
      <c r="AY88" s="2438" t="str">
        <f>IF(AND(U82=MAX(AZ83:AZ87),U82=MIN(AZ83:AZ87)),"","Część stada")</f>
        <v/>
      </c>
      <c r="AZ88" s="2439"/>
    </row>
    <row r="89" spans="2:52" ht="12.75" customHeight="1">
      <c r="B89" s="1124" t="str">
        <f t="shared" si="60"/>
        <v/>
      </c>
      <c r="C89" s="67"/>
      <c r="D89" s="69"/>
      <c r="E89" s="90"/>
      <c r="F89" s="65"/>
      <c r="G89" s="67"/>
      <c r="H89" s="67"/>
      <c r="I89" s="67"/>
      <c r="J89" s="67"/>
      <c r="K89" s="67"/>
      <c r="L89" s="67"/>
      <c r="M89" s="71"/>
      <c r="N89" s="67"/>
      <c r="O89" s="67"/>
      <c r="P89" s="67"/>
      <c r="Q89" s="67"/>
      <c r="R89" s="67"/>
      <c r="S89" s="67"/>
      <c r="T89" s="65"/>
      <c r="U89" s="72" t="str">
        <f>IF(R90-T90&gt;=0,"","Przekroczona maksymalna obsada.")</f>
        <v/>
      </c>
      <c r="V89" s="65"/>
      <c r="Z89" s="274" t="str">
        <f>"Osiagnięte obciążenie pastwiska: "&amp;C91</f>
        <v xml:space="preserve">Osiagnięte obciążenie pastwiska: </v>
      </c>
      <c r="AA89" s="275">
        <f>IF(F90=0,0,(D93*E93+D94*E94+D95*E95+D96*E96+D97*E97+D98*E98)/F90)</f>
        <v>0</v>
      </c>
      <c r="AD89" s="276">
        <f>R90-T90</f>
        <v>0</v>
      </c>
    </row>
    <row r="90" spans="2:52" ht="36" customHeight="1" thickBot="1">
      <c r="B90" s="1124" t="str">
        <f>IF(SUM(F$93:U$98)&gt;0,"Wypełnione","")</f>
        <v/>
      </c>
      <c r="C90" s="120" t="str">
        <f>IF(AA89&gt;10,"Zbyt dużo zwierząt na pastwisku!","Nazwa działki")</f>
        <v>Nazwa działki</v>
      </c>
      <c r="D90" s="2510" t="s">
        <v>437</v>
      </c>
      <c r="E90" s="121" t="s">
        <v>1269</v>
      </c>
      <c r="F90" s="2305"/>
      <c r="G90" s="2306"/>
      <c r="H90" s="2297" t="s">
        <v>1270</v>
      </c>
      <c r="I90" s="2298"/>
      <c r="J90" s="2463"/>
      <c r="K90" s="2463"/>
      <c r="L90" s="2297" t="s">
        <v>1271</v>
      </c>
      <c r="M90" s="2298"/>
      <c r="N90" s="2299"/>
      <c r="O90" s="2300"/>
      <c r="P90" s="2480" t="s">
        <v>1272</v>
      </c>
      <c r="Q90" s="2481"/>
      <c r="R90" s="2486">
        <f>F90*J90*N90</f>
        <v>0</v>
      </c>
      <c r="S90" s="2486"/>
      <c r="T90" s="2486">
        <f>F99+H99+J99+L99+N99+P99+R99+T99</f>
        <v>0</v>
      </c>
      <c r="U90" s="2487"/>
      <c r="V90" s="65"/>
    </row>
    <row r="91" spans="2:52" ht="17.25" customHeight="1" thickBot="1">
      <c r="B91" s="1124" t="str">
        <f t="shared" ref="B91:B100" si="70">IF(SUM(F$93:U$98)&gt;0,"Wypełnione","")</f>
        <v/>
      </c>
      <c r="C91" s="74"/>
      <c r="D91" s="2511"/>
      <c r="E91" s="75" t="s">
        <v>1273</v>
      </c>
      <c r="F91" s="2468" t="s">
        <v>1274</v>
      </c>
      <c r="G91" s="2467"/>
      <c r="H91" s="2466" t="s">
        <v>810</v>
      </c>
      <c r="I91" s="2467"/>
      <c r="J91" s="2466" t="s">
        <v>811</v>
      </c>
      <c r="K91" s="2467"/>
      <c r="L91" s="2466" t="s">
        <v>812</v>
      </c>
      <c r="M91" s="2467"/>
      <c r="N91" s="2466" t="s">
        <v>813</v>
      </c>
      <c r="O91" s="2467"/>
      <c r="P91" s="2466" t="s">
        <v>814</v>
      </c>
      <c r="Q91" s="2467"/>
      <c r="R91" s="2466" t="s">
        <v>815</v>
      </c>
      <c r="S91" s="2467"/>
      <c r="T91" s="2466" t="s">
        <v>1275</v>
      </c>
      <c r="U91" s="2467"/>
      <c r="V91" s="65"/>
    </row>
    <row r="92" spans="2:52" ht="17.25" customHeight="1">
      <c r="B92" s="1124" t="str">
        <f t="shared" si="70"/>
        <v/>
      </c>
      <c r="C92" s="76" t="s">
        <v>1276</v>
      </c>
      <c r="D92" s="2512"/>
      <c r="E92" s="867" t="s">
        <v>465</v>
      </c>
      <c r="F92" s="122" t="s">
        <v>1277</v>
      </c>
      <c r="G92" s="123" t="s">
        <v>1278</v>
      </c>
      <c r="H92" s="122" t="s">
        <v>1277</v>
      </c>
      <c r="I92" s="123" t="s">
        <v>1278</v>
      </c>
      <c r="J92" s="122" t="s">
        <v>1277</v>
      </c>
      <c r="K92" s="123" t="s">
        <v>1278</v>
      </c>
      <c r="L92" s="122" t="s">
        <v>1277</v>
      </c>
      <c r="M92" s="123" t="s">
        <v>1278</v>
      </c>
      <c r="N92" s="122" t="s">
        <v>1277</v>
      </c>
      <c r="O92" s="123" t="s">
        <v>1278</v>
      </c>
      <c r="P92" s="122" t="s">
        <v>1277</v>
      </c>
      <c r="Q92" s="123" t="s">
        <v>1278</v>
      </c>
      <c r="R92" s="122" t="s">
        <v>1277</v>
      </c>
      <c r="S92" s="123" t="s">
        <v>1278</v>
      </c>
      <c r="T92" s="122" t="s">
        <v>1277</v>
      </c>
      <c r="U92" s="123" t="s">
        <v>1278</v>
      </c>
      <c r="V92" s="65"/>
      <c r="AK92" s="68">
        <v>8</v>
      </c>
    </row>
    <row r="93" spans="2:52" ht="15" customHeight="1">
      <c r="B93" s="1124" t="str">
        <f t="shared" si="70"/>
        <v/>
      </c>
      <c r="C93" s="81" t="str">
        <f t="shared" ref="C93:E98" si="71">C82</f>
        <v>Krowy</v>
      </c>
      <c r="D93" s="86">
        <f t="shared" si="71"/>
        <v>3</v>
      </c>
      <c r="E93" s="481">
        <f t="shared" si="71"/>
        <v>1</v>
      </c>
      <c r="F93" s="82">
        <f t="shared" ref="F93:F98" si="72">IF(G93&gt;0,D93,0)</f>
        <v>0</v>
      </c>
      <c r="G93" s="83"/>
      <c r="H93" s="96">
        <f t="shared" ref="H93:H98" si="73">IF(I93&gt;0,D93,0)</f>
        <v>0</v>
      </c>
      <c r="I93" s="83"/>
      <c r="J93" s="96">
        <f t="shared" ref="J93:J98" si="74">IF(K93&gt;0,D93,0)</f>
        <v>0</v>
      </c>
      <c r="K93" s="83"/>
      <c r="L93" s="96">
        <f t="shared" ref="L93:L98" si="75">IF(M93&gt;0,D93,0)</f>
        <v>0</v>
      </c>
      <c r="M93" s="83"/>
      <c r="N93" s="96">
        <f t="shared" ref="N93:N98" si="76">IF(O93&gt;0,D93,0)</f>
        <v>0</v>
      </c>
      <c r="O93" s="83"/>
      <c r="P93" s="96">
        <f t="shared" ref="P93:P98" si="77">IF(Q93&gt;0,D93,0)</f>
        <v>0</v>
      </c>
      <c r="Q93" s="83"/>
      <c r="R93" s="96">
        <f t="shared" ref="R93:R98" si="78">IF(S93&gt;0,D93,0)</f>
        <v>0</v>
      </c>
      <c r="S93" s="83"/>
      <c r="T93" s="96">
        <f t="shared" ref="T93:T98" si="79">IF(U93&gt;0,D93,0)</f>
        <v>0</v>
      </c>
      <c r="U93" s="83"/>
      <c r="V93" s="65"/>
      <c r="AK93" s="82"/>
      <c r="AL93" s="83">
        <f>G93</f>
        <v>0</v>
      </c>
      <c r="AM93" s="82"/>
      <c r="AN93" s="83">
        <f>I93</f>
        <v>0</v>
      </c>
      <c r="AO93" s="82"/>
      <c r="AP93" s="83">
        <f>K93</f>
        <v>0</v>
      </c>
      <c r="AQ93" s="82"/>
      <c r="AR93" s="83">
        <f>M93</f>
        <v>0</v>
      </c>
      <c r="AS93" s="82"/>
      <c r="AT93" s="83">
        <f>O93</f>
        <v>0</v>
      </c>
      <c r="AU93" s="82"/>
      <c r="AV93" s="83">
        <f>Q93</f>
        <v>0</v>
      </c>
      <c r="AW93" s="82"/>
      <c r="AX93" s="83">
        <f>S93</f>
        <v>0</v>
      </c>
      <c r="AY93" s="82"/>
      <c r="AZ93" s="83">
        <f>U93</f>
        <v>0</v>
      </c>
    </row>
    <row r="94" spans="2:52" ht="15" customHeight="1">
      <c r="B94" s="1124" t="str">
        <f t="shared" si="70"/>
        <v/>
      </c>
      <c r="C94" s="81" t="str">
        <f t="shared" si="71"/>
        <v>Jałówki</v>
      </c>
      <c r="D94" s="86">
        <f t="shared" si="71"/>
        <v>1</v>
      </c>
      <c r="E94" s="481">
        <f t="shared" si="71"/>
        <v>0.8</v>
      </c>
      <c r="F94" s="82">
        <f t="shared" si="72"/>
        <v>0</v>
      </c>
      <c r="G94" s="1053">
        <f>IF($D94&gt;0,G93,0)</f>
        <v>0</v>
      </c>
      <c r="H94" s="96">
        <f t="shared" si="73"/>
        <v>0</v>
      </c>
      <c r="I94" s="1053">
        <f>IF($D94&gt;0,I93,0)</f>
        <v>0</v>
      </c>
      <c r="J94" s="96">
        <f t="shared" si="74"/>
        <v>0</v>
      </c>
      <c r="K94" s="1053">
        <f>IF($D94&gt;0,K93,0)</f>
        <v>0</v>
      </c>
      <c r="L94" s="96">
        <f t="shared" si="75"/>
        <v>0</v>
      </c>
      <c r="M94" s="1053">
        <f>IF($D94&gt;0,M93,0)</f>
        <v>0</v>
      </c>
      <c r="N94" s="96">
        <f t="shared" si="76"/>
        <v>0</v>
      </c>
      <c r="O94" s="1053">
        <f>IF($D94&gt;0,O93,0)</f>
        <v>0</v>
      </c>
      <c r="P94" s="96">
        <f t="shared" si="77"/>
        <v>0</v>
      </c>
      <c r="Q94" s="1053">
        <f>IF($D94&gt;0,Q93,0)</f>
        <v>0</v>
      </c>
      <c r="R94" s="96">
        <f t="shared" si="78"/>
        <v>0</v>
      </c>
      <c r="S94" s="1053">
        <f>IF($D94&gt;0,S93,0)</f>
        <v>0</v>
      </c>
      <c r="T94" s="96">
        <f t="shared" si="79"/>
        <v>0</v>
      </c>
      <c r="U94" s="1053">
        <f>IF($D94&gt;0,U93,0)</f>
        <v>0</v>
      </c>
      <c r="V94" s="65"/>
      <c r="AK94" s="82"/>
      <c r="AL94" s="83">
        <f>IF(G94=0,G93,G94)</f>
        <v>0</v>
      </c>
      <c r="AM94" s="82"/>
      <c r="AN94" s="83">
        <f>IF(I94=0,I93,I94)</f>
        <v>0</v>
      </c>
      <c r="AO94" s="82"/>
      <c r="AP94" s="83">
        <f>IF(K94=0,K93,K94)</f>
        <v>0</v>
      </c>
      <c r="AQ94" s="82"/>
      <c r="AR94" s="83">
        <f>IF(M94=0,M93,M94)</f>
        <v>0</v>
      </c>
      <c r="AS94" s="82"/>
      <c r="AT94" s="83">
        <f>IF(O94=0,O93,O94)</f>
        <v>0</v>
      </c>
      <c r="AU94" s="82"/>
      <c r="AV94" s="83">
        <f>IF(Q94=0,Q93,Q94)</f>
        <v>0</v>
      </c>
      <c r="AW94" s="82"/>
      <c r="AX94" s="83">
        <f>IF(S94=0,S93,S94)</f>
        <v>0</v>
      </c>
      <c r="AY94" s="82"/>
      <c r="AZ94" s="83">
        <f>IF(U94=0,U93,U94)</f>
        <v>0</v>
      </c>
    </row>
    <row r="95" spans="2:52" ht="15" customHeight="1">
      <c r="B95" s="1124" t="str">
        <f t="shared" si="70"/>
        <v/>
      </c>
      <c r="C95" s="81" t="str">
        <f t="shared" si="71"/>
        <v>Kozy</v>
      </c>
      <c r="D95" s="86">
        <f t="shared" si="71"/>
        <v>1</v>
      </c>
      <c r="E95" s="481">
        <f t="shared" si="71"/>
        <v>0.15</v>
      </c>
      <c r="F95" s="82">
        <f t="shared" si="72"/>
        <v>0</v>
      </c>
      <c r="G95" s="1053">
        <f>IF($D95&gt;0,G93,0)</f>
        <v>0</v>
      </c>
      <c r="H95" s="96">
        <f t="shared" si="73"/>
        <v>0</v>
      </c>
      <c r="I95" s="1053">
        <f>IF($D95&gt;0,I93,0)</f>
        <v>0</v>
      </c>
      <c r="J95" s="96">
        <f t="shared" si="74"/>
        <v>0</v>
      </c>
      <c r="K95" s="1053">
        <f>IF($D95&gt;0,K93,0)</f>
        <v>0</v>
      </c>
      <c r="L95" s="96">
        <f t="shared" si="75"/>
        <v>0</v>
      </c>
      <c r="M95" s="1053">
        <f>IF($D95&gt;0,M93,0)</f>
        <v>0</v>
      </c>
      <c r="N95" s="96">
        <f t="shared" si="76"/>
        <v>0</v>
      </c>
      <c r="O95" s="1053">
        <f>IF($D95&gt;0,O93,0)</f>
        <v>0</v>
      </c>
      <c r="P95" s="96">
        <f t="shared" si="77"/>
        <v>0</v>
      </c>
      <c r="Q95" s="1053">
        <f>IF($D95&gt;0,Q93,0)</f>
        <v>0</v>
      </c>
      <c r="R95" s="96">
        <f t="shared" si="78"/>
        <v>0</v>
      </c>
      <c r="S95" s="1053">
        <f>IF($D95&gt;0,S93,0)</f>
        <v>0</v>
      </c>
      <c r="T95" s="96">
        <f t="shared" si="79"/>
        <v>0</v>
      </c>
      <c r="U95" s="1053">
        <f>IF($D95&gt;0,U93,0)</f>
        <v>0</v>
      </c>
      <c r="V95" s="65"/>
      <c r="AK95" s="82"/>
      <c r="AL95" s="83">
        <f>IF(G95=0,G93,G95)</f>
        <v>0</v>
      </c>
      <c r="AM95" s="82"/>
      <c r="AN95" s="83">
        <f>IF(I95=0,I93,I95)</f>
        <v>0</v>
      </c>
      <c r="AO95" s="82"/>
      <c r="AP95" s="83">
        <f>IF(K95=0,K93,K95)</f>
        <v>0</v>
      </c>
      <c r="AQ95" s="82"/>
      <c r="AR95" s="83">
        <f>IF(M95=0,M93,M95)</f>
        <v>0</v>
      </c>
      <c r="AS95" s="82"/>
      <c r="AT95" s="83">
        <f>IF(O95=0,O93,O95)</f>
        <v>0</v>
      </c>
      <c r="AU95" s="82"/>
      <c r="AV95" s="83">
        <f>IF(Q95=0,Q93,Q95)</f>
        <v>0</v>
      </c>
      <c r="AW95" s="82"/>
      <c r="AX95" s="83">
        <f>IF(S95=0,S93,S95)</f>
        <v>0</v>
      </c>
      <c r="AY95" s="82"/>
      <c r="AZ95" s="83">
        <f>IF(U95=0,U93,U95)</f>
        <v>0</v>
      </c>
    </row>
    <row r="96" spans="2:52" ht="15" customHeight="1">
      <c r="B96" s="1124" t="str">
        <f t="shared" si="70"/>
        <v/>
      </c>
      <c r="C96" s="81">
        <f t="shared" si="71"/>
        <v>0</v>
      </c>
      <c r="D96" s="86">
        <f t="shared" si="71"/>
        <v>0</v>
      </c>
      <c r="E96" s="481">
        <f t="shared" si="71"/>
        <v>0</v>
      </c>
      <c r="F96" s="82">
        <f t="shared" si="72"/>
        <v>0</v>
      </c>
      <c r="G96" s="1053">
        <f>IF($D96&gt;0,G93,0)</f>
        <v>0</v>
      </c>
      <c r="H96" s="96">
        <f t="shared" si="73"/>
        <v>0</v>
      </c>
      <c r="I96" s="1053">
        <f>IF($D96&gt;0,I93,0)</f>
        <v>0</v>
      </c>
      <c r="J96" s="96">
        <f t="shared" si="74"/>
        <v>0</v>
      </c>
      <c r="K96" s="1053">
        <f>IF($D96&gt;0,K93,0)</f>
        <v>0</v>
      </c>
      <c r="L96" s="96">
        <f t="shared" si="75"/>
        <v>0</v>
      </c>
      <c r="M96" s="1053">
        <f>IF($D96&gt;0,M93,0)</f>
        <v>0</v>
      </c>
      <c r="N96" s="96">
        <f t="shared" si="76"/>
        <v>0</v>
      </c>
      <c r="O96" s="1053">
        <f>IF($D96&gt;0,O93,0)</f>
        <v>0</v>
      </c>
      <c r="P96" s="96">
        <f t="shared" si="77"/>
        <v>0</v>
      </c>
      <c r="Q96" s="1053">
        <f>IF($D96&gt;0,Q93,0)</f>
        <v>0</v>
      </c>
      <c r="R96" s="96">
        <f t="shared" si="78"/>
        <v>0</v>
      </c>
      <c r="S96" s="1053">
        <f>IF($D96&gt;0,S93,0)</f>
        <v>0</v>
      </c>
      <c r="T96" s="96">
        <f t="shared" si="79"/>
        <v>0</v>
      </c>
      <c r="U96" s="1053">
        <f>IF($D96&gt;0,U93,0)</f>
        <v>0</v>
      </c>
      <c r="V96" s="65"/>
      <c r="AK96" s="82"/>
      <c r="AL96" s="83">
        <f>IF(G96=0,G93,G96)</f>
        <v>0</v>
      </c>
      <c r="AM96" s="82"/>
      <c r="AN96" s="83">
        <f>IF(I96=0,I93,I96)</f>
        <v>0</v>
      </c>
      <c r="AO96" s="82"/>
      <c r="AP96" s="83">
        <f>IF(K96=0,K93,K96)</f>
        <v>0</v>
      </c>
      <c r="AQ96" s="82"/>
      <c r="AR96" s="83">
        <f>IF(M96=0,M93,M96)</f>
        <v>0</v>
      </c>
      <c r="AS96" s="82"/>
      <c r="AT96" s="83">
        <f>IF(O96=0,O93,O96)</f>
        <v>0</v>
      </c>
      <c r="AU96" s="82"/>
      <c r="AV96" s="83">
        <f>IF(Q96=0,Q93,Q96)</f>
        <v>0</v>
      </c>
      <c r="AW96" s="82"/>
      <c r="AX96" s="83">
        <f>IF(S96=0,S93,S96)</f>
        <v>0</v>
      </c>
      <c r="AY96" s="82"/>
      <c r="AZ96" s="83">
        <f>IF(U96=0,U93,U96)</f>
        <v>0</v>
      </c>
    </row>
    <row r="97" spans="2:52" ht="15" customHeight="1">
      <c r="B97" s="1124" t="str">
        <f t="shared" si="70"/>
        <v/>
      </c>
      <c r="C97" s="81">
        <f t="shared" si="71"/>
        <v>0</v>
      </c>
      <c r="D97" s="86">
        <f t="shared" si="71"/>
        <v>0</v>
      </c>
      <c r="E97" s="481">
        <f t="shared" si="71"/>
        <v>0</v>
      </c>
      <c r="F97" s="82">
        <f t="shared" si="72"/>
        <v>0</v>
      </c>
      <c r="G97" s="1053">
        <f>IF($D97&gt;0,G93,0)</f>
        <v>0</v>
      </c>
      <c r="H97" s="96">
        <f t="shared" si="73"/>
        <v>0</v>
      </c>
      <c r="I97" s="1053">
        <f>IF($D97&gt;0,I93,0)</f>
        <v>0</v>
      </c>
      <c r="J97" s="96">
        <f t="shared" si="74"/>
        <v>0</v>
      </c>
      <c r="K97" s="1053">
        <f>IF($D97&gt;0,K93,0)</f>
        <v>0</v>
      </c>
      <c r="L97" s="96">
        <f t="shared" si="75"/>
        <v>0</v>
      </c>
      <c r="M97" s="1053">
        <f>IF($D97&gt;0,M93,0)</f>
        <v>0</v>
      </c>
      <c r="N97" s="96">
        <f t="shared" si="76"/>
        <v>0</v>
      </c>
      <c r="O97" s="1053">
        <f>IF($D97&gt;0,O93,0)</f>
        <v>0</v>
      </c>
      <c r="P97" s="96">
        <f t="shared" si="77"/>
        <v>0</v>
      </c>
      <c r="Q97" s="1053">
        <f>IF($D97&gt;0,Q93,0)</f>
        <v>0</v>
      </c>
      <c r="R97" s="96">
        <f t="shared" si="78"/>
        <v>0</v>
      </c>
      <c r="S97" s="1053">
        <f>IF($D97&gt;0,S93,0)</f>
        <v>0</v>
      </c>
      <c r="T97" s="96">
        <f t="shared" si="79"/>
        <v>0</v>
      </c>
      <c r="U97" s="1053">
        <f>IF($D97&gt;0,U93,0)</f>
        <v>0</v>
      </c>
      <c r="V97" s="65"/>
      <c r="AK97" s="82"/>
      <c r="AL97" s="83">
        <f>IF(G97=0,G93,G97)</f>
        <v>0</v>
      </c>
      <c r="AM97" s="82"/>
      <c r="AN97" s="83">
        <f>IF(I97=0,I93,I97)</f>
        <v>0</v>
      </c>
      <c r="AO97" s="82"/>
      <c r="AP97" s="83">
        <f>IF(K97=0,K93,K97)</f>
        <v>0</v>
      </c>
      <c r="AQ97" s="82"/>
      <c r="AR97" s="83">
        <f>IF(M97=0,M93,M97)</f>
        <v>0</v>
      </c>
      <c r="AS97" s="82"/>
      <c r="AT97" s="83">
        <f>IF(O97=0,O93,O97)</f>
        <v>0</v>
      </c>
      <c r="AU97" s="82"/>
      <c r="AV97" s="83">
        <f>IF(Q97=0,Q93,Q97)</f>
        <v>0</v>
      </c>
      <c r="AW97" s="82"/>
      <c r="AX97" s="83">
        <f>IF(S97=0,S93,S97)</f>
        <v>0</v>
      </c>
      <c r="AY97" s="82"/>
      <c r="AZ97" s="83">
        <f>IF(U97=0,U93,U97)</f>
        <v>0</v>
      </c>
    </row>
    <row r="98" spans="2:52" ht="15" customHeight="1">
      <c r="B98" s="1124" t="str">
        <f t="shared" si="70"/>
        <v/>
      </c>
      <c r="C98" s="81">
        <f t="shared" si="71"/>
        <v>0</v>
      </c>
      <c r="D98" s="86">
        <f t="shared" si="71"/>
        <v>0</v>
      </c>
      <c r="E98" s="481">
        <f t="shared" si="71"/>
        <v>0</v>
      </c>
      <c r="F98" s="82">
        <f t="shared" si="72"/>
        <v>0</v>
      </c>
      <c r="G98" s="1053">
        <f>IF($D98&gt;0,G93,0)</f>
        <v>0</v>
      </c>
      <c r="H98" s="96">
        <f t="shared" si="73"/>
        <v>0</v>
      </c>
      <c r="I98" s="1053">
        <f>IF($D98&gt;0,I93,0)</f>
        <v>0</v>
      </c>
      <c r="J98" s="96">
        <f t="shared" si="74"/>
        <v>0</v>
      </c>
      <c r="K98" s="1053">
        <f>IF($D98&gt;0,K93,0)</f>
        <v>0</v>
      </c>
      <c r="L98" s="96">
        <f t="shared" si="75"/>
        <v>0</v>
      </c>
      <c r="M98" s="1053">
        <f>IF($D98&gt;0,M93,0)</f>
        <v>0</v>
      </c>
      <c r="N98" s="96">
        <f t="shared" si="76"/>
        <v>0</v>
      </c>
      <c r="O98" s="1053">
        <f>IF($D98&gt;0,O93,0)</f>
        <v>0</v>
      </c>
      <c r="P98" s="96">
        <f t="shared" si="77"/>
        <v>0</v>
      </c>
      <c r="Q98" s="1053">
        <f>IF($D98&gt;0,Q93,0)</f>
        <v>0</v>
      </c>
      <c r="R98" s="96">
        <f t="shared" si="78"/>
        <v>0</v>
      </c>
      <c r="S98" s="1053">
        <f>IF($D98&gt;0,S93,0)</f>
        <v>0</v>
      </c>
      <c r="T98" s="96">
        <f t="shared" si="79"/>
        <v>0</v>
      </c>
      <c r="U98" s="1053">
        <f>IF($D98&gt;0,U93,0)</f>
        <v>0</v>
      </c>
      <c r="V98" s="65"/>
      <c r="AK98" s="82"/>
      <c r="AL98" s="83">
        <f>IF(G98=0,G93,G98)</f>
        <v>0</v>
      </c>
      <c r="AM98" s="82"/>
      <c r="AN98" s="83">
        <f>IF(I98=0,I93,I98)</f>
        <v>0</v>
      </c>
      <c r="AO98" s="82"/>
      <c r="AP98" s="83">
        <f>IF(K98=0,K93,K98)</f>
        <v>0</v>
      </c>
      <c r="AQ98" s="82"/>
      <c r="AR98" s="83">
        <f>IF(M98=0,M93,M98)</f>
        <v>0</v>
      </c>
      <c r="AS98" s="82"/>
      <c r="AT98" s="83">
        <f>IF(O98=0,O93,O98)</f>
        <v>0</v>
      </c>
      <c r="AU98" s="82"/>
      <c r="AV98" s="83">
        <f>IF(Q98=0,Q93,Q98)</f>
        <v>0</v>
      </c>
      <c r="AW98" s="82"/>
      <c r="AX98" s="83">
        <f>IF(S98=0,S93,S98)</f>
        <v>0</v>
      </c>
      <c r="AY98" s="82"/>
      <c r="AZ98" s="83">
        <f>IF(U98=0,U93,U98)</f>
        <v>0</v>
      </c>
    </row>
    <row r="99" spans="2:52" ht="16.5" customHeight="1" thickBot="1">
      <c r="B99" s="1124" t="str">
        <f t="shared" si="70"/>
        <v/>
      </c>
      <c r="C99" s="88" t="s">
        <v>302</v>
      </c>
      <c r="D99" s="89"/>
      <c r="E99" s="89"/>
      <c r="F99" s="2309">
        <f>$E93*F93*G93+$E94*F94*G94+$E95*F95*G95+$E96*F96*G96+$E97*F97*G97+$E98*F98*G98</f>
        <v>0</v>
      </c>
      <c r="G99" s="2310"/>
      <c r="H99" s="2281">
        <f>$E93*H93*I93+$E94*H94*I94+$E95*H95*I95+$E96*H96*I96+$E97*H97*I97+$E98*H98*I98</f>
        <v>0</v>
      </c>
      <c r="I99" s="2282"/>
      <c r="J99" s="2281">
        <f>$E93*J93*K93+$E94*J94*K94+$E95*J95*K95+$E96*J96*K96+$E97*J97*K97+$E98*J98*K98</f>
        <v>0</v>
      </c>
      <c r="K99" s="2282"/>
      <c r="L99" s="2281">
        <f>$E93*L93*M93+$E94*L94*M94+$E95*L95*M95+$E96*L96*M96+$E97*L97*M97+$E98*L98*M98</f>
        <v>0</v>
      </c>
      <c r="M99" s="2282"/>
      <c r="N99" s="2281">
        <f>$E93*N93*O93+$E94*N94*O94+$E95*N95*O95+$E96*N96*O96+$E97*N97*O97+$E98*N98*O98</f>
        <v>0</v>
      </c>
      <c r="O99" s="2282"/>
      <c r="P99" s="2281">
        <f>$E93*P93*Q93+$E94*P94*Q94+$E95*P95*Q95+$E96*P96*Q96+$E97*P97*Q97+$E98*P98*Q98</f>
        <v>0</v>
      </c>
      <c r="Q99" s="2282"/>
      <c r="R99" s="2281">
        <f>$E93*R93*S93+$E94*R94*S94+$E95*R95*S95+$E96*R96*S96+$E97*R97*S97+$E98*R98*S98</f>
        <v>0</v>
      </c>
      <c r="S99" s="2282"/>
      <c r="T99" s="2281">
        <f>$E93*T93*U93+$E94*T94*U94+$E95*T95*U95+$E96*T96*U96+$E97*T97*U97+$E98*T98*U98</f>
        <v>0</v>
      </c>
      <c r="U99" s="2282"/>
      <c r="V99" s="65"/>
      <c r="AK99" s="2438" t="str">
        <f>IF(AND(G93=MAX(AL94:AL98),G93=MIN(AL94:AL98)),"","Część stada")</f>
        <v/>
      </c>
      <c r="AL99" s="2439"/>
      <c r="AM99" s="2438" t="str">
        <f>IF(AND(I93=MAX(AN94:AN98),I93=MIN(AN94:AN98)),"","Część stada")</f>
        <v/>
      </c>
      <c r="AN99" s="2439"/>
      <c r="AO99" s="2438" t="str">
        <f>IF(AND(K93=MAX(AP94:AP98),K93=MIN(AP94:AP98)),"","Część stada")</f>
        <v/>
      </c>
      <c r="AP99" s="2439"/>
      <c r="AQ99" s="2438" t="str">
        <f>IF(AND(M93=MAX(AR94:AR98),M93=MIN(AR94:AR98)),"","Część stada")</f>
        <v/>
      </c>
      <c r="AR99" s="2439"/>
      <c r="AS99" s="2438" t="str">
        <f>IF(AND(O93=MAX(AT94:AT98),O93=MIN(AT94:AT98)),"","Część stada")</f>
        <v/>
      </c>
      <c r="AT99" s="2439"/>
      <c r="AU99" s="2438" t="str">
        <f>IF(AND(Q93=MAX(AV94:AV98),Q93=MIN(AV94:AV98)),"","Część stada")</f>
        <v/>
      </c>
      <c r="AV99" s="2439"/>
      <c r="AW99" s="2438" t="str">
        <f>IF(AND(S93=MAX(AX94:AX98),S93=MIN(AX94:AX98)),"","Część stada")</f>
        <v/>
      </c>
      <c r="AX99" s="2439"/>
      <c r="AY99" s="2438" t="str">
        <f>IF(AND(U93=MAX(AZ94:AZ98),U93=MIN(AZ94:AZ98)),"","Część stada")</f>
        <v/>
      </c>
      <c r="AZ99" s="2439"/>
    </row>
    <row r="100" spans="2:52" ht="12.75" customHeight="1">
      <c r="B100" s="1124" t="str">
        <f t="shared" si="70"/>
        <v/>
      </c>
      <c r="C100" s="67"/>
      <c r="D100" s="69"/>
      <c r="E100" s="90"/>
      <c r="F100" s="65"/>
      <c r="G100" s="67"/>
      <c r="H100" s="67"/>
      <c r="I100" s="67"/>
      <c r="J100" s="67"/>
      <c r="K100" s="67"/>
      <c r="L100" s="67"/>
      <c r="M100" s="71"/>
      <c r="N100" s="67"/>
      <c r="O100" s="67"/>
      <c r="P100" s="67"/>
      <c r="Q100" s="67"/>
      <c r="R100" s="67"/>
      <c r="S100" s="67"/>
      <c r="T100" s="65"/>
      <c r="U100" s="72" t="str">
        <f>IF(R101-T101&gt;=0,"","Przekroczona maksymalna obsada.")</f>
        <v/>
      </c>
      <c r="V100" s="65"/>
      <c r="Z100" s="274" t="str">
        <f>"Osiagnięte obciążenie pastwiska: "&amp;C102</f>
        <v xml:space="preserve">Osiagnięte obciążenie pastwiska: </v>
      </c>
      <c r="AA100" s="275">
        <f>IF(F101=0,0,(D104*E104+D105*E105+D106*E106+D107*E107+D108*E108+D109*E109)/F101)</f>
        <v>0</v>
      </c>
      <c r="AD100" s="276">
        <f>R101-T101</f>
        <v>0</v>
      </c>
    </row>
    <row r="101" spans="2:52" ht="36" customHeight="1" thickBot="1">
      <c r="B101" s="1124" t="str">
        <f>IF(SUM(F$104:U$109)&gt;0,"Wypełnione","")</f>
        <v/>
      </c>
      <c r="C101" s="91" t="str">
        <f>IF(AA100&gt;10,"Zbyt dużo zwierząt na pastwisku!","Nazwa działki")</f>
        <v>Nazwa działki</v>
      </c>
      <c r="D101" s="2510" t="s">
        <v>437</v>
      </c>
      <c r="E101" s="92" t="s">
        <v>1269</v>
      </c>
      <c r="F101" s="2305"/>
      <c r="G101" s="2306"/>
      <c r="H101" s="2469" t="s">
        <v>1270</v>
      </c>
      <c r="I101" s="2470"/>
      <c r="J101" s="2463"/>
      <c r="K101" s="2463"/>
      <c r="L101" s="2469" t="s">
        <v>1271</v>
      </c>
      <c r="M101" s="2470"/>
      <c r="N101" s="2299"/>
      <c r="O101" s="2300"/>
      <c r="P101" s="2482" t="s">
        <v>1272</v>
      </c>
      <c r="Q101" s="2483"/>
      <c r="R101" s="2474">
        <f>F101*J101*N101</f>
        <v>0</v>
      </c>
      <c r="S101" s="2474"/>
      <c r="T101" s="2474">
        <f>F110+H110+J110+L110+N110+P110+R110+T110</f>
        <v>0</v>
      </c>
      <c r="U101" s="2488"/>
      <c r="V101" s="65"/>
    </row>
    <row r="102" spans="2:52" ht="17.25" customHeight="1" thickBot="1">
      <c r="B102" s="1124" t="str">
        <f t="shared" ref="B102:B111" si="80">IF(SUM(F$104:U$109)&gt;0,"Wypełnione","")</f>
        <v/>
      </c>
      <c r="C102" s="116"/>
      <c r="D102" s="2511"/>
      <c r="E102" s="75" t="s">
        <v>1273</v>
      </c>
      <c r="F102" s="2283" t="s">
        <v>1274</v>
      </c>
      <c r="G102" s="2284"/>
      <c r="H102" s="2283" t="s">
        <v>810</v>
      </c>
      <c r="I102" s="2284"/>
      <c r="J102" s="2283" t="s">
        <v>811</v>
      </c>
      <c r="K102" s="2284"/>
      <c r="L102" s="2283" t="s">
        <v>812</v>
      </c>
      <c r="M102" s="2284"/>
      <c r="N102" s="2283" t="s">
        <v>813</v>
      </c>
      <c r="O102" s="2284"/>
      <c r="P102" s="2283" t="s">
        <v>814</v>
      </c>
      <c r="Q102" s="2284"/>
      <c r="R102" s="2283" t="s">
        <v>815</v>
      </c>
      <c r="S102" s="2284"/>
      <c r="T102" s="2283" t="s">
        <v>1275</v>
      </c>
      <c r="U102" s="2284"/>
      <c r="V102" s="65"/>
    </row>
    <row r="103" spans="2:52" ht="17.25" customHeight="1">
      <c r="B103" s="1124" t="str">
        <f t="shared" si="80"/>
        <v/>
      </c>
      <c r="C103" s="76" t="s">
        <v>1276</v>
      </c>
      <c r="D103" s="2512"/>
      <c r="E103" s="868" t="s">
        <v>465</v>
      </c>
      <c r="F103" s="77" t="s">
        <v>1277</v>
      </c>
      <c r="G103" s="78" t="s">
        <v>1278</v>
      </c>
      <c r="H103" s="77" t="s">
        <v>1277</v>
      </c>
      <c r="I103" s="78" t="s">
        <v>1278</v>
      </c>
      <c r="J103" s="77" t="s">
        <v>1277</v>
      </c>
      <c r="K103" s="78" t="s">
        <v>1278</v>
      </c>
      <c r="L103" s="77" t="s">
        <v>1277</v>
      </c>
      <c r="M103" s="78" t="s">
        <v>1278</v>
      </c>
      <c r="N103" s="77" t="s">
        <v>1277</v>
      </c>
      <c r="O103" s="78" t="s">
        <v>1278</v>
      </c>
      <c r="P103" s="77" t="s">
        <v>1277</v>
      </c>
      <c r="Q103" s="78" t="s">
        <v>1278</v>
      </c>
      <c r="R103" s="77" t="s">
        <v>1277</v>
      </c>
      <c r="S103" s="78" t="s">
        <v>1278</v>
      </c>
      <c r="T103" s="77" t="s">
        <v>1277</v>
      </c>
      <c r="U103" s="78" t="s">
        <v>1278</v>
      </c>
      <c r="V103" s="65"/>
      <c r="AK103" s="68">
        <v>9</v>
      </c>
    </row>
    <row r="104" spans="2:52" ht="15" customHeight="1">
      <c r="B104" s="1124" t="str">
        <f t="shared" si="80"/>
        <v/>
      </c>
      <c r="C104" s="81" t="str">
        <f t="shared" ref="C104:E109" si="81">C93</f>
        <v>Krowy</v>
      </c>
      <c r="D104" s="86">
        <f t="shared" si="81"/>
        <v>3</v>
      </c>
      <c r="E104" s="481">
        <f t="shared" si="81"/>
        <v>1</v>
      </c>
      <c r="F104" s="82">
        <f t="shared" ref="F104:F109" si="82">IF(G104&gt;0,D104,0)</f>
        <v>0</v>
      </c>
      <c r="G104" s="83"/>
      <c r="H104" s="96">
        <f t="shared" ref="H104:H109" si="83">IF(I104&gt;0,D104,0)</f>
        <v>0</v>
      </c>
      <c r="I104" s="83"/>
      <c r="J104" s="96">
        <f t="shared" ref="J104:J109" si="84">IF(K104&gt;0,D104,0)</f>
        <v>0</v>
      </c>
      <c r="K104" s="83"/>
      <c r="L104" s="96">
        <f t="shared" ref="L104:L109" si="85">IF(M104&gt;0,D104,0)</f>
        <v>0</v>
      </c>
      <c r="M104" s="83"/>
      <c r="N104" s="96">
        <f t="shared" ref="N104:N109" si="86">IF(O104&gt;0,D104,0)</f>
        <v>0</v>
      </c>
      <c r="O104" s="83">
        <v>0</v>
      </c>
      <c r="P104" s="96">
        <f t="shared" ref="P104:P109" si="87">IF(Q104&gt;0,D104,0)</f>
        <v>0</v>
      </c>
      <c r="Q104" s="83"/>
      <c r="R104" s="96">
        <f t="shared" ref="R104:R109" si="88">IF(S104&gt;0,D104,0)</f>
        <v>0</v>
      </c>
      <c r="S104" s="83"/>
      <c r="T104" s="96">
        <f t="shared" ref="T104:T109" si="89">IF(U104&gt;0,D104,0)</f>
        <v>0</v>
      </c>
      <c r="U104" s="83"/>
      <c r="V104" s="65"/>
      <c r="AK104" s="82"/>
      <c r="AL104" s="83">
        <f>G104</f>
        <v>0</v>
      </c>
      <c r="AM104" s="82"/>
      <c r="AN104" s="83">
        <f>I104</f>
        <v>0</v>
      </c>
      <c r="AO104" s="82"/>
      <c r="AP104" s="83">
        <f>K104</f>
        <v>0</v>
      </c>
      <c r="AQ104" s="82"/>
      <c r="AR104" s="83">
        <f>M104</f>
        <v>0</v>
      </c>
      <c r="AS104" s="82"/>
      <c r="AT104" s="83">
        <f>O104</f>
        <v>0</v>
      </c>
      <c r="AU104" s="82"/>
      <c r="AV104" s="83">
        <f>Q104</f>
        <v>0</v>
      </c>
      <c r="AW104" s="82"/>
      <c r="AX104" s="83">
        <f>S104</f>
        <v>0</v>
      </c>
      <c r="AY104" s="82"/>
      <c r="AZ104" s="83">
        <f>U104</f>
        <v>0</v>
      </c>
    </row>
    <row r="105" spans="2:52" ht="15" customHeight="1">
      <c r="B105" s="1124" t="str">
        <f t="shared" si="80"/>
        <v/>
      </c>
      <c r="C105" s="81" t="str">
        <f t="shared" si="81"/>
        <v>Jałówki</v>
      </c>
      <c r="D105" s="86">
        <f t="shared" si="81"/>
        <v>1</v>
      </c>
      <c r="E105" s="481">
        <f t="shared" si="81"/>
        <v>0.8</v>
      </c>
      <c r="F105" s="82">
        <f t="shared" si="82"/>
        <v>0</v>
      </c>
      <c r="G105" s="1053">
        <f>IF($D105&gt;0,G104,0)</f>
        <v>0</v>
      </c>
      <c r="H105" s="96">
        <f t="shared" si="83"/>
        <v>0</v>
      </c>
      <c r="I105" s="1053">
        <f>IF($D105&gt;0,I104,0)</f>
        <v>0</v>
      </c>
      <c r="J105" s="96">
        <f t="shared" si="84"/>
        <v>0</v>
      </c>
      <c r="K105" s="1053">
        <f>IF($D105&gt;0,K104,0)</f>
        <v>0</v>
      </c>
      <c r="L105" s="96">
        <f t="shared" si="85"/>
        <v>0</v>
      </c>
      <c r="M105" s="1053">
        <f>IF($D105&gt;0,M104,0)</f>
        <v>0</v>
      </c>
      <c r="N105" s="96">
        <f t="shared" si="86"/>
        <v>0</v>
      </c>
      <c r="O105" s="1053">
        <f>IF($D105&gt;0,O104,0)</f>
        <v>0</v>
      </c>
      <c r="P105" s="96">
        <f t="shared" si="87"/>
        <v>0</v>
      </c>
      <c r="Q105" s="1053">
        <f>IF($D105&gt;0,Q104,0)</f>
        <v>0</v>
      </c>
      <c r="R105" s="96">
        <f t="shared" si="88"/>
        <v>0</v>
      </c>
      <c r="S105" s="1053">
        <f>IF($D105&gt;0,S104,0)</f>
        <v>0</v>
      </c>
      <c r="T105" s="96">
        <f t="shared" si="89"/>
        <v>0</v>
      </c>
      <c r="U105" s="1053">
        <f>IF($D105&gt;0,U104,0)</f>
        <v>0</v>
      </c>
      <c r="V105" s="65"/>
      <c r="AK105" s="82"/>
      <c r="AL105" s="83">
        <f>IF(G105=0,G104,G105)</f>
        <v>0</v>
      </c>
      <c r="AM105" s="82"/>
      <c r="AN105" s="83">
        <f>IF(I105=0,I104,I105)</f>
        <v>0</v>
      </c>
      <c r="AO105" s="82"/>
      <c r="AP105" s="83">
        <f>IF(K105=0,K104,K105)</f>
        <v>0</v>
      </c>
      <c r="AQ105" s="82"/>
      <c r="AR105" s="83">
        <f>IF(M105=0,M104,M105)</f>
        <v>0</v>
      </c>
      <c r="AS105" s="82"/>
      <c r="AT105" s="83">
        <f>IF(O105=0,O104,O105)</f>
        <v>0</v>
      </c>
      <c r="AU105" s="82"/>
      <c r="AV105" s="83">
        <f>IF(Q105=0,Q104,Q105)</f>
        <v>0</v>
      </c>
      <c r="AW105" s="82"/>
      <c r="AX105" s="83">
        <f>IF(S105=0,S104,S105)</f>
        <v>0</v>
      </c>
      <c r="AY105" s="82"/>
      <c r="AZ105" s="83">
        <f>IF(U105=0,U104,U105)</f>
        <v>0</v>
      </c>
    </row>
    <row r="106" spans="2:52" ht="15" customHeight="1">
      <c r="B106" s="1124" t="str">
        <f t="shared" si="80"/>
        <v/>
      </c>
      <c r="C106" s="81" t="str">
        <f t="shared" si="81"/>
        <v>Kozy</v>
      </c>
      <c r="D106" s="86">
        <f t="shared" si="81"/>
        <v>1</v>
      </c>
      <c r="E106" s="481">
        <f t="shared" si="81"/>
        <v>0.15</v>
      </c>
      <c r="F106" s="82">
        <f t="shared" si="82"/>
        <v>0</v>
      </c>
      <c r="G106" s="1053">
        <f>IF($D106&gt;0,G104,0)</f>
        <v>0</v>
      </c>
      <c r="H106" s="96">
        <f t="shared" si="83"/>
        <v>0</v>
      </c>
      <c r="I106" s="1053">
        <f>IF($D106&gt;0,I104,0)</f>
        <v>0</v>
      </c>
      <c r="J106" s="96">
        <f t="shared" si="84"/>
        <v>0</v>
      </c>
      <c r="K106" s="1053">
        <f>IF($D106&gt;0,K104,0)</f>
        <v>0</v>
      </c>
      <c r="L106" s="96">
        <f t="shared" si="85"/>
        <v>0</v>
      </c>
      <c r="M106" s="1053">
        <f>IF($D106&gt;0,M104,0)</f>
        <v>0</v>
      </c>
      <c r="N106" s="96">
        <f t="shared" si="86"/>
        <v>0</v>
      </c>
      <c r="O106" s="1053">
        <f>IF($D106&gt;0,O104,0)</f>
        <v>0</v>
      </c>
      <c r="P106" s="96">
        <f t="shared" si="87"/>
        <v>0</v>
      </c>
      <c r="Q106" s="1053">
        <f>IF($D106&gt;0,Q104,0)</f>
        <v>0</v>
      </c>
      <c r="R106" s="96">
        <f t="shared" si="88"/>
        <v>0</v>
      </c>
      <c r="S106" s="1053">
        <f>IF($D106&gt;0,S104,0)</f>
        <v>0</v>
      </c>
      <c r="T106" s="96">
        <f t="shared" si="89"/>
        <v>0</v>
      </c>
      <c r="U106" s="1053">
        <f>IF($D106&gt;0,U104,0)</f>
        <v>0</v>
      </c>
      <c r="V106" s="65"/>
      <c r="AK106" s="82"/>
      <c r="AL106" s="83">
        <f>IF(G106=0,G104,G106)</f>
        <v>0</v>
      </c>
      <c r="AM106" s="82"/>
      <c r="AN106" s="83">
        <f>IF(I106=0,I104,I106)</f>
        <v>0</v>
      </c>
      <c r="AO106" s="82"/>
      <c r="AP106" s="83">
        <f>IF(K106=0,K104,K106)</f>
        <v>0</v>
      </c>
      <c r="AQ106" s="82"/>
      <c r="AR106" s="83">
        <f>IF(M106=0,M104,M106)</f>
        <v>0</v>
      </c>
      <c r="AS106" s="82"/>
      <c r="AT106" s="83">
        <f>IF(O106=0,O104,O106)</f>
        <v>0</v>
      </c>
      <c r="AU106" s="82"/>
      <c r="AV106" s="83">
        <f>IF(Q106=0,Q104,Q106)</f>
        <v>0</v>
      </c>
      <c r="AW106" s="82"/>
      <c r="AX106" s="83">
        <f>IF(S106=0,S104,S106)</f>
        <v>0</v>
      </c>
      <c r="AY106" s="82"/>
      <c r="AZ106" s="83">
        <f>IF(U106=0,U104,U106)</f>
        <v>0</v>
      </c>
    </row>
    <row r="107" spans="2:52" ht="15" customHeight="1">
      <c r="B107" s="1124" t="str">
        <f t="shared" si="80"/>
        <v/>
      </c>
      <c r="C107" s="81">
        <f t="shared" si="81"/>
        <v>0</v>
      </c>
      <c r="D107" s="86">
        <f t="shared" si="81"/>
        <v>0</v>
      </c>
      <c r="E107" s="481">
        <f t="shared" si="81"/>
        <v>0</v>
      </c>
      <c r="F107" s="82">
        <f t="shared" si="82"/>
        <v>0</v>
      </c>
      <c r="G107" s="1053">
        <f>IF($D107&gt;0,G104,0)</f>
        <v>0</v>
      </c>
      <c r="H107" s="96">
        <f t="shared" si="83"/>
        <v>0</v>
      </c>
      <c r="I107" s="1053">
        <f>IF($D107&gt;0,I104,0)</f>
        <v>0</v>
      </c>
      <c r="J107" s="96">
        <f t="shared" si="84"/>
        <v>0</v>
      </c>
      <c r="K107" s="1053">
        <f>IF($D107&gt;0,K104,0)</f>
        <v>0</v>
      </c>
      <c r="L107" s="96">
        <f t="shared" si="85"/>
        <v>0</v>
      </c>
      <c r="M107" s="1053">
        <f>IF($D107&gt;0,M104,0)</f>
        <v>0</v>
      </c>
      <c r="N107" s="96">
        <f t="shared" si="86"/>
        <v>0</v>
      </c>
      <c r="O107" s="1053">
        <f>IF($D107&gt;0,O104,0)</f>
        <v>0</v>
      </c>
      <c r="P107" s="96">
        <f t="shared" si="87"/>
        <v>0</v>
      </c>
      <c r="Q107" s="1053">
        <f>IF($D107&gt;0,Q104,0)</f>
        <v>0</v>
      </c>
      <c r="R107" s="96">
        <f t="shared" si="88"/>
        <v>0</v>
      </c>
      <c r="S107" s="1053">
        <f>IF($D107&gt;0,S104,0)</f>
        <v>0</v>
      </c>
      <c r="T107" s="96">
        <f t="shared" si="89"/>
        <v>0</v>
      </c>
      <c r="U107" s="1053">
        <f>IF($D107&gt;0,U104,0)</f>
        <v>0</v>
      </c>
      <c r="V107" s="65"/>
      <c r="AK107" s="82"/>
      <c r="AL107" s="83">
        <f>IF(G107=0,G104,G107)</f>
        <v>0</v>
      </c>
      <c r="AM107" s="82"/>
      <c r="AN107" s="83">
        <f>IF(I107=0,I104,I107)</f>
        <v>0</v>
      </c>
      <c r="AO107" s="82"/>
      <c r="AP107" s="83">
        <f>IF(K107=0,K104,K107)</f>
        <v>0</v>
      </c>
      <c r="AQ107" s="82"/>
      <c r="AR107" s="83">
        <f>IF(M107=0,M104,M107)</f>
        <v>0</v>
      </c>
      <c r="AS107" s="82"/>
      <c r="AT107" s="83">
        <f>IF(O107=0,O104,O107)</f>
        <v>0</v>
      </c>
      <c r="AU107" s="82"/>
      <c r="AV107" s="83">
        <f>IF(Q107=0,Q104,Q107)</f>
        <v>0</v>
      </c>
      <c r="AW107" s="82"/>
      <c r="AX107" s="83">
        <f>IF(S107=0,S104,S107)</f>
        <v>0</v>
      </c>
      <c r="AY107" s="82"/>
      <c r="AZ107" s="83">
        <f>IF(U107=0,U104,U107)</f>
        <v>0</v>
      </c>
    </row>
    <row r="108" spans="2:52" ht="15" customHeight="1">
      <c r="B108" s="1124" t="str">
        <f t="shared" si="80"/>
        <v/>
      </c>
      <c r="C108" s="81">
        <f t="shared" si="81"/>
        <v>0</v>
      </c>
      <c r="D108" s="86">
        <f t="shared" si="81"/>
        <v>0</v>
      </c>
      <c r="E108" s="481">
        <f t="shared" si="81"/>
        <v>0</v>
      </c>
      <c r="F108" s="82">
        <f t="shared" si="82"/>
        <v>0</v>
      </c>
      <c r="G108" s="1053">
        <f>IF($D108&gt;0,G104,0)</f>
        <v>0</v>
      </c>
      <c r="H108" s="96">
        <f t="shared" si="83"/>
        <v>0</v>
      </c>
      <c r="I108" s="1053">
        <f>IF($D108&gt;0,I104,0)</f>
        <v>0</v>
      </c>
      <c r="J108" s="96">
        <f t="shared" si="84"/>
        <v>0</v>
      </c>
      <c r="K108" s="1053">
        <f>IF($D108&gt;0,K104,0)</f>
        <v>0</v>
      </c>
      <c r="L108" s="96">
        <f t="shared" si="85"/>
        <v>0</v>
      </c>
      <c r="M108" s="1053">
        <f>IF($D108&gt;0,M104,0)</f>
        <v>0</v>
      </c>
      <c r="N108" s="96">
        <f t="shared" si="86"/>
        <v>0</v>
      </c>
      <c r="O108" s="1053">
        <f>IF($D108&gt;0,O104,0)</f>
        <v>0</v>
      </c>
      <c r="P108" s="96">
        <f t="shared" si="87"/>
        <v>0</v>
      </c>
      <c r="Q108" s="1053">
        <f>IF($D108&gt;0,Q104,0)</f>
        <v>0</v>
      </c>
      <c r="R108" s="96">
        <f t="shared" si="88"/>
        <v>0</v>
      </c>
      <c r="S108" s="1053">
        <f>IF($D108&gt;0,S104,0)</f>
        <v>0</v>
      </c>
      <c r="T108" s="96">
        <f t="shared" si="89"/>
        <v>0</v>
      </c>
      <c r="U108" s="1053">
        <f>IF($D108&gt;0,U104,0)</f>
        <v>0</v>
      </c>
      <c r="V108" s="65"/>
      <c r="AK108" s="82"/>
      <c r="AL108" s="83">
        <f>IF(G108=0,G104,G108)</f>
        <v>0</v>
      </c>
      <c r="AM108" s="82"/>
      <c r="AN108" s="83">
        <f>IF(I108=0,I104,I108)</f>
        <v>0</v>
      </c>
      <c r="AO108" s="82"/>
      <c r="AP108" s="83">
        <f>IF(K108=0,K104,K108)</f>
        <v>0</v>
      </c>
      <c r="AQ108" s="82"/>
      <c r="AR108" s="83">
        <f>IF(M108=0,M104,M108)</f>
        <v>0</v>
      </c>
      <c r="AS108" s="82"/>
      <c r="AT108" s="83">
        <f>IF(O108=0,O104,O108)</f>
        <v>0</v>
      </c>
      <c r="AU108" s="82"/>
      <c r="AV108" s="83">
        <f>IF(Q108=0,Q104,Q108)</f>
        <v>0</v>
      </c>
      <c r="AW108" s="82"/>
      <c r="AX108" s="83">
        <f>IF(S108=0,S104,S108)</f>
        <v>0</v>
      </c>
      <c r="AY108" s="82"/>
      <c r="AZ108" s="83">
        <f>IF(U108=0,U104,U108)</f>
        <v>0</v>
      </c>
    </row>
    <row r="109" spans="2:52" ht="15" customHeight="1">
      <c r="B109" s="1124" t="str">
        <f t="shared" si="80"/>
        <v/>
      </c>
      <c r="C109" s="81">
        <f t="shared" si="81"/>
        <v>0</v>
      </c>
      <c r="D109" s="86">
        <f t="shared" si="81"/>
        <v>0</v>
      </c>
      <c r="E109" s="481">
        <f t="shared" si="81"/>
        <v>0</v>
      </c>
      <c r="F109" s="82">
        <f t="shared" si="82"/>
        <v>0</v>
      </c>
      <c r="G109" s="1053">
        <f>IF($D109&gt;0,G104,0)</f>
        <v>0</v>
      </c>
      <c r="H109" s="96">
        <f t="shared" si="83"/>
        <v>0</v>
      </c>
      <c r="I109" s="1053">
        <f>IF($D109&gt;0,I104,0)</f>
        <v>0</v>
      </c>
      <c r="J109" s="96">
        <f t="shared" si="84"/>
        <v>0</v>
      </c>
      <c r="K109" s="1053">
        <f>IF($D109&gt;0,K104,0)</f>
        <v>0</v>
      </c>
      <c r="L109" s="96">
        <f t="shared" si="85"/>
        <v>0</v>
      </c>
      <c r="M109" s="1053">
        <f>IF($D109&gt;0,M104,0)</f>
        <v>0</v>
      </c>
      <c r="N109" s="96">
        <f t="shared" si="86"/>
        <v>0</v>
      </c>
      <c r="O109" s="1053">
        <f>IF($D109&gt;0,O104,0)</f>
        <v>0</v>
      </c>
      <c r="P109" s="96">
        <f t="shared" si="87"/>
        <v>0</v>
      </c>
      <c r="Q109" s="1053">
        <f>IF($D109&gt;0,Q104,0)</f>
        <v>0</v>
      </c>
      <c r="R109" s="96">
        <f t="shared" si="88"/>
        <v>0</v>
      </c>
      <c r="S109" s="1053">
        <f>IF($D109&gt;0,S104,0)</f>
        <v>0</v>
      </c>
      <c r="T109" s="96">
        <f t="shared" si="89"/>
        <v>0</v>
      </c>
      <c r="U109" s="1053">
        <f>IF($D109&gt;0,U104,0)</f>
        <v>0</v>
      </c>
      <c r="V109" s="65"/>
      <c r="AK109" s="82"/>
      <c r="AL109" s="83">
        <f>IF(G109=0,G104,G109)</f>
        <v>0</v>
      </c>
      <c r="AM109" s="82"/>
      <c r="AN109" s="83">
        <f>IF(I109=0,I104,I109)</f>
        <v>0</v>
      </c>
      <c r="AO109" s="82"/>
      <c r="AP109" s="83">
        <f>IF(K109=0,K104,K109)</f>
        <v>0</v>
      </c>
      <c r="AQ109" s="82"/>
      <c r="AR109" s="83">
        <f>IF(M109=0,M104,M109)</f>
        <v>0</v>
      </c>
      <c r="AS109" s="82"/>
      <c r="AT109" s="83">
        <f>IF(O109=0,O104,O109)</f>
        <v>0</v>
      </c>
      <c r="AU109" s="82"/>
      <c r="AV109" s="83">
        <f>IF(Q109=0,Q104,Q109)</f>
        <v>0</v>
      </c>
      <c r="AW109" s="82"/>
      <c r="AX109" s="83">
        <f>IF(S109=0,S104,S109)</f>
        <v>0</v>
      </c>
      <c r="AY109" s="82"/>
      <c r="AZ109" s="83">
        <f>IF(U109=0,U104,U109)</f>
        <v>0</v>
      </c>
    </row>
    <row r="110" spans="2:52" ht="16.5" customHeight="1" thickBot="1">
      <c r="B110" s="1124" t="str">
        <f t="shared" si="80"/>
        <v/>
      </c>
      <c r="C110" s="88" t="s">
        <v>302</v>
      </c>
      <c r="D110" s="89"/>
      <c r="E110" s="89"/>
      <c r="F110" s="2309">
        <f>$E104*F104*G104+$E105*F105*G105+$E106*F106*G106+$E107*F107*G107+$E108*F108*G108+$E109*F109*G109</f>
        <v>0</v>
      </c>
      <c r="G110" s="2310"/>
      <c r="H110" s="2281">
        <f>$E104*H104*I104+$E105*H105*I105+$E106*H106*I106+$E107*H107*I107+$E108*H108*I108+$E109*H109*I109</f>
        <v>0</v>
      </c>
      <c r="I110" s="2282"/>
      <c r="J110" s="2281">
        <f>$E104*J104*K104+$E105*J105*K105+$E106*J106*K106+$E107*J107*K107+$E108*J108*K108+$E109*J109*K109</f>
        <v>0</v>
      </c>
      <c r="K110" s="2282"/>
      <c r="L110" s="2281">
        <f>$E104*L104*M104+$E105*L105*M105+$E106*L106*M106+$E107*L107*M107+$E108*L108*M108+$E109*L109*M109</f>
        <v>0</v>
      </c>
      <c r="M110" s="2282"/>
      <c r="N110" s="2281">
        <f>$E104*N104*O104+$E105*N105*O105+$E106*N106*O106+$E107*N107*O107+$E108*N108*O108+$E109*N109*O109</f>
        <v>0</v>
      </c>
      <c r="O110" s="2282"/>
      <c r="P110" s="2281">
        <f>$E104*P104*Q104+$E105*P105*Q105+$E106*P106*Q106+$E107*P107*Q107+$E108*P108*Q108+$E109*P109*Q109</f>
        <v>0</v>
      </c>
      <c r="Q110" s="2282"/>
      <c r="R110" s="2281">
        <f>$E104*R104*S104+$E105*R105*S105+$E106*R106*S106+$E107*R107*S107+$E108*R108*S108+$E109*R109*S109</f>
        <v>0</v>
      </c>
      <c r="S110" s="2282"/>
      <c r="T110" s="2281">
        <f>$E104*T104*U104+$E105*T105*U105+$E106*T106*U106+$E107*T107*U107+$E108*T108*U108+$E109*T109*U109</f>
        <v>0</v>
      </c>
      <c r="U110" s="2282"/>
      <c r="V110" s="65"/>
      <c r="AK110" s="2438" t="str">
        <f>IF(AND(G104=MAX(AL105:AL109),G104=MIN(AL105:AL109)),"","Część stada")</f>
        <v/>
      </c>
      <c r="AL110" s="2439"/>
      <c r="AM110" s="2438" t="str">
        <f>IF(AND(I104=MAX(AN105:AN109),I104=MIN(AN105:AN109)),"","Część stada")</f>
        <v/>
      </c>
      <c r="AN110" s="2439"/>
      <c r="AO110" s="2438" t="str">
        <f>IF(AND(K104=MAX(AP105:AP109),K104=MIN(AP105:AP109)),"","Część stada")</f>
        <v/>
      </c>
      <c r="AP110" s="2439"/>
      <c r="AQ110" s="2438" t="str">
        <f>IF(AND(M104=MAX(AR105:AR109),M104=MIN(AR105:AR109)),"","Część stada")</f>
        <v/>
      </c>
      <c r="AR110" s="2439"/>
      <c r="AS110" s="2438" t="str">
        <f>IF(AND(O104=MAX(AT105:AT109),O104=MIN(AT105:AT109)),"","Część stada")</f>
        <v/>
      </c>
      <c r="AT110" s="2439"/>
      <c r="AU110" s="2438" t="str">
        <f>IF(AND(Q104=MAX(AV105:AV109),Q104=MIN(AV105:AV109)),"","Część stada")</f>
        <v/>
      </c>
      <c r="AV110" s="2439"/>
      <c r="AW110" s="2438" t="str">
        <f>IF(AND(S104=MAX(AX105:AX109),S104=MIN(AX105:AX109)),"","Część stada")</f>
        <v/>
      </c>
      <c r="AX110" s="2439"/>
      <c r="AY110" s="2438" t="str">
        <f>IF(AND(U104=MAX(AZ105:AZ109),U104=MIN(AZ105:AZ109)),"","Część stada")</f>
        <v/>
      </c>
      <c r="AZ110" s="2439"/>
    </row>
    <row r="111" spans="2:52" ht="12.75" customHeight="1">
      <c r="B111" s="1124" t="str">
        <f t="shared" si="80"/>
        <v/>
      </c>
      <c r="C111" s="67"/>
      <c r="D111" s="69"/>
      <c r="E111" s="90"/>
      <c r="F111" s="65"/>
      <c r="G111" s="67"/>
      <c r="H111" s="67"/>
      <c r="I111" s="67"/>
      <c r="J111" s="67"/>
      <c r="K111" s="67"/>
      <c r="L111" s="67"/>
      <c r="M111" s="71"/>
      <c r="N111" s="67"/>
      <c r="O111" s="67"/>
      <c r="P111" s="67"/>
      <c r="Q111" s="67"/>
      <c r="R111" s="67"/>
      <c r="S111" s="67"/>
      <c r="T111" s="65"/>
      <c r="U111" s="72" t="str">
        <f>IF(R112-T112&gt;=0,"","Przekroczona maksymalna obsada.")</f>
        <v/>
      </c>
      <c r="V111" s="65"/>
      <c r="Z111" s="274" t="str">
        <f>"Osiagnięte obciążenie pastwiska: "&amp;C113</f>
        <v xml:space="preserve">Osiagnięte obciążenie pastwiska: </v>
      </c>
      <c r="AA111" s="275">
        <f>IF(F112=0,0,(D115*E115+D116*E116+D117*E117+D118*E118+D119*E119+D120*E120)/F112)</f>
        <v>0</v>
      </c>
      <c r="AD111" s="276">
        <f>R112-T112</f>
        <v>0</v>
      </c>
    </row>
    <row r="112" spans="2:52" ht="36" customHeight="1" thickBot="1">
      <c r="B112" s="1124" t="str">
        <f>IF(SUM(F$115:U$120)&gt;0,"Wypełnione","")</f>
        <v/>
      </c>
      <c r="C112" s="124" t="str">
        <f>IF(AA111&gt;10,"Zbyt dużo zwierząt na pastwisku!","Nazwa działki")</f>
        <v>Nazwa działki</v>
      </c>
      <c r="D112" s="2510" t="s">
        <v>437</v>
      </c>
      <c r="E112" s="125" t="s">
        <v>1269</v>
      </c>
      <c r="F112" s="2305"/>
      <c r="G112" s="2306"/>
      <c r="H112" s="2464" t="s">
        <v>1270</v>
      </c>
      <c r="I112" s="2465"/>
      <c r="J112" s="2463"/>
      <c r="K112" s="2463"/>
      <c r="L112" s="2464" t="s">
        <v>1271</v>
      </c>
      <c r="M112" s="2465"/>
      <c r="N112" s="2299"/>
      <c r="O112" s="2300"/>
      <c r="P112" s="2475" t="s">
        <v>1272</v>
      </c>
      <c r="Q112" s="2476"/>
      <c r="R112" s="2477">
        <f>F112*J112*N112</f>
        <v>0</v>
      </c>
      <c r="S112" s="2477"/>
      <c r="T112" s="2477">
        <f>F121+H121+J121+L121+N121+P121+R121+T121</f>
        <v>0</v>
      </c>
      <c r="U112" s="2520"/>
      <c r="V112" s="65"/>
    </row>
    <row r="113" spans="1:52" ht="17.25" customHeight="1" thickBot="1">
      <c r="B113" s="1124" t="str">
        <f t="shared" ref="B113:B122" si="90">IF(SUM(F$115:U$120)&gt;0,"Wypełnione","")</f>
        <v/>
      </c>
      <c r="C113" s="119"/>
      <c r="D113" s="2511"/>
      <c r="E113" s="75" t="s">
        <v>1273</v>
      </c>
      <c r="F113" s="2283" t="s">
        <v>1274</v>
      </c>
      <c r="G113" s="2284"/>
      <c r="H113" s="2283" t="s">
        <v>810</v>
      </c>
      <c r="I113" s="2284"/>
      <c r="J113" s="2283" t="s">
        <v>811</v>
      </c>
      <c r="K113" s="2284"/>
      <c r="L113" s="2283" t="s">
        <v>812</v>
      </c>
      <c r="M113" s="2284"/>
      <c r="N113" s="2283" t="s">
        <v>813</v>
      </c>
      <c r="O113" s="2284"/>
      <c r="P113" s="2283" t="s">
        <v>814</v>
      </c>
      <c r="Q113" s="2284"/>
      <c r="R113" s="2283" t="s">
        <v>815</v>
      </c>
      <c r="S113" s="2284"/>
      <c r="T113" s="2283" t="s">
        <v>1275</v>
      </c>
      <c r="U113" s="2284"/>
      <c r="V113" s="65"/>
    </row>
    <row r="114" spans="1:52" ht="17.25" customHeight="1">
      <c r="B114" s="1124" t="str">
        <f t="shared" si="90"/>
        <v/>
      </c>
      <c r="C114" s="76" t="s">
        <v>1276</v>
      </c>
      <c r="D114" s="2512"/>
      <c r="E114" s="868" t="s">
        <v>465</v>
      </c>
      <c r="F114" s="77" t="s">
        <v>1277</v>
      </c>
      <c r="G114" s="78" t="s">
        <v>1278</v>
      </c>
      <c r="H114" s="77" t="s">
        <v>1277</v>
      </c>
      <c r="I114" s="78" t="s">
        <v>1278</v>
      </c>
      <c r="J114" s="77" t="s">
        <v>1277</v>
      </c>
      <c r="K114" s="78" t="s">
        <v>1278</v>
      </c>
      <c r="L114" s="77" t="s">
        <v>1277</v>
      </c>
      <c r="M114" s="78" t="s">
        <v>1278</v>
      </c>
      <c r="N114" s="77" t="s">
        <v>1277</v>
      </c>
      <c r="O114" s="78" t="s">
        <v>1278</v>
      </c>
      <c r="P114" s="77" t="s">
        <v>1277</v>
      </c>
      <c r="Q114" s="78" t="s">
        <v>1278</v>
      </c>
      <c r="R114" s="77" t="s">
        <v>1277</v>
      </c>
      <c r="S114" s="78" t="s">
        <v>1278</v>
      </c>
      <c r="T114" s="77" t="s">
        <v>1277</v>
      </c>
      <c r="U114" s="78" t="s">
        <v>1278</v>
      </c>
      <c r="V114" s="65"/>
      <c r="AK114" s="68">
        <v>10</v>
      </c>
    </row>
    <row r="115" spans="1:52" ht="15" customHeight="1">
      <c r="B115" s="1124" t="str">
        <f t="shared" si="90"/>
        <v/>
      </c>
      <c r="C115" s="81" t="str">
        <f t="shared" ref="C115:E120" si="91">C104</f>
        <v>Krowy</v>
      </c>
      <c r="D115" s="86">
        <f t="shared" si="91"/>
        <v>3</v>
      </c>
      <c r="E115" s="481">
        <f t="shared" si="91"/>
        <v>1</v>
      </c>
      <c r="F115" s="82">
        <f t="shared" ref="F115:F120" si="92">IF(G115&gt;0,D115,0)</f>
        <v>0</v>
      </c>
      <c r="G115" s="83"/>
      <c r="H115" s="96">
        <f t="shared" ref="H115:H120" si="93">IF(I115&gt;0,D115,0)</f>
        <v>0</v>
      </c>
      <c r="I115" s="83"/>
      <c r="J115" s="96">
        <f t="shared" ref="J115:J120" si="94">IF(K115&gt;0,D115,0)</f>
        <v>0</v>
      </c>
      <c r="K115" s="83"/>
      <c r="L115" s="96">
        <f t="shared" ref="L115:L120" si="95">IF(M115&gt;0,D115,0)</f>
        <v>0</v>
      </c>
      <c r="M115" s="83"/>
      <c r="N115" s="96">
        <f t="shared" ref="N115:N120" si="96">IF(O115&gt;0,D115,0)</f>
        <v>0</v>
      </c>
      <c r="O115" s="83">
        <v>0</v>
      </c>
      <c r="P115" s="96">
        <f t="shared" ref="P115:P120" si="97">IF(Q115&gt;0,D115,0)</f>
        <v>0</v>
      </c>
      <c r="Q115" s="83"/>
      <c r="R115" s="96">
        <f t="shared" ref="R115:R120" si="98">IF(S115&gt;0,D115,0)</f>
        <v>0</v>
      </c>
      <c r="S115" s="83"/>
      <c r="T115" s="96">
        <f t="shared" ref="T115:T120" si="99">IF(U115&gt;0,D115,0)</f>
        <v>0</v>
      </c>
      <c r="U115" s="83"/>
      <c r="V115" s="65"/>
      <c r="AK115" s="82"/>
      <c r="AL115" s="83">
        <f>G115</f>
        <v>0</v>
      </c>
      <c r="AM115" s="82"/>
      <c r="AN115" s="83">
        <f>I115</f>
        <v>0</v>
      </c>
      <c r="AO115" s="82"/>
      <c r="AP115" s="83">
        <f>K115</f>
        <v>0</v>
      </c>
      <c r="AQ115" s="82"/>
      <c r="AR115" s="83">
        <f>M115</f>
        <v>0</v>
      </c>
      <c r="AS115" s="82"/>
      <c r="AT115" s="83">
        <f>O115</f>
        <v>0</v>
      </c>
      <c r="AU115" s="82"/>
      <c r="AV115" s="83">
        <f>Q115</f>
        <v>0</v>
      </c>
      <c r="AW115" s="82"/>
      <c r="AX115" s="83">
        <f>S115</f>
        <v>0</v>
      </c>
      <c r="AY115" s="82"/>
      <c r="AZ115" s="83">
        <f>U115</f>
        <v>0</v>
      </c>
    </row>
    <row r="116" spans="1:52" ht="15" customHeight="1">
      <c r="B116" s="1124" t="str">
        <f t="shared" si="90"/>
        <v/>
      </c>
      <c r="C116" s="81" t="str">
        <f t="shared" si="91"/>
        <v>Jałówki</v>
      </c>
      <c r="D116" s="86">
        <f t="shared" si="91"/>
        <v>1</v>
      </c>
      <c r="E116" s="481">
        <f t="shared" si="91"/>
        <v>0.8</v>
      </c>
      <c r="F116" s="82">
        <f t="shared" si="92"/>
        <v>0</v>
      </c>
      <c r="G116" s="1053">
        <f>IF($D116&gt;0,G115,0)</f>
        <v>0</v>
      </c>
      <c r="H116" s="96">
        <f t="shared" si="93"/>
        <v>0</v>
      </c>
      <c r="I116" s="1053">
        <f>IF($D116&gt;0,I115,0)</f>
        <v>0</v>
      </c>
      <c r="J116" s="96">
        <f t="shared" si="94"/>
        <v>0</v>
      </c>
      <c r="K116" s="1053">
        <f>IF($D116&gt;0,K115,0)</f>
        <v>0</v>
      </c>
      <c r="L116" s="96">
        <f t="shared" si="95"/>
        <v>0</v>
      </c>
      <c r="M116" s="1053">
        <f>IF($D116&gt;0,M115,0)</f>
        <v>0</v>
      </c>
      <c r="N116" s="96">
        <f t="shared" si="96"/>
        <v>0</v>
      </c>
      <c r="O116" s="1053">
        <f>IF($D116&gt;0,O115,0)</f>
        <v>0</v>
      </c>
      <c r="P116" s="96">
        <f t="shared" si="97"/>
        <v>0</v>
      </c>
      <c r="Q116" s="1053">
        <f>IF($D116&gt;0,Q115,0)</f>
        <v>0</v>
      </c>
      <c r="R116" s="96">
        <f t="shared" si="98"/>
        <v>0</v>
      </c>
      <c r="S116" s="1053">
        <f>IF($D116&gt;0,S115,0)</f>
        <v>0</v>
      </c>
      <c r="T116" s="96">
        <f t="shared" si="99"/>
        <v>0</v>
      </c>
      <c r="U116" s="1053">
        <f>IF($D116&gt;0,U115,0)</f>
        <v>0</v>
      </c>
      <c r="V116" s="65"/>
      <c r="AK116" s="82"/>
      <c r="AL116" s="83">
        <f>IF(G116=0,G115,G116)</f>
        <v>0</v>
      </c>
      <c r="AM116" s="82"/>
      <c r="AN116" s="83">
        <f>IF(I116=0,I115,I116)</f>
        <v>0</v>
      </c>
      <c r="AO116" s="82"/>
      <c r="AP116" s="83">
        <f>IF(K116=0,K115,K116)</f>
        <v>0</v>
      </c>
      <c r="AQ116" s="82"/>
      <c r="AR116" s="83">
        <f>IF(M116=0,M115,M116)</f>
        <v>0</v>
      </c>
      <c r="AS116" s="82"/>
      <c r="AT116" s="83">
        <f>IF(O116=0,O115,O116)</f>
        <v>0</v>
      </c>
      <c r="AU116" s="82"/>
      <c r="AV116" s="83">
        <f>IF(Q116=0,Q115,Q116)</f>
        <v>0</v>
      </c>
      <c r="AW116" s="82"/>
      <c r="AX116" s="83">
        <f>IF(S116=0,S115,S116)</f>
        <v>0</v>
      </c>
      <c r="AY116" s="82"/>
      <c r="AZ116" s="83">
        <f>IF(U116=0,U115,U116)</f>
        <v>0</v>
      </c>
    </row>
    <row r="117" spans="1:52" ht="15" customHeight="1">
      <c r="B117" s="1124" t="str">
        <f t="shared" si="90"/>
        <v/>
      </c>
      <c r="C117" s="81" t="str">
        <f t="shared" si="91"/>
        <v>Kozy</v>
      </c>
      <c r="D117" s="86">
        <f t="shared" si="91"/>
        <v>1</v>
      </c>
      <c r="E117" s="481">
        <f t="shared" si="91"/>
        <v>0.15</v>
      </c>
      <c r="F117" s="82">
        <f t="shared" si="92"/>
        <v>0</v>
      </c>
      <c r="G117" s="1053">
        <f>IF($D117&gt;0,G115,0)</f>
        <v>0</v>
      </c>
      <c r="H117" s="96">
        <f t="shared" si="93"/>
        <v>0</v>
      </c>
      <c r="I117" s="1053">
        <f>IF($D117&gt;0,I115,0)</f>
        <v>0</v>
      </c>
      <c r="J117" s="96">
        <f t="shared" si="94"/>
        <v>0</v>
      </c>
      <c r="K117" s="1053">
        <f>IF($D117&gt;0,K115,0)</f>
        <v>0</v>
      </c>
      <c r="L117" s="96">
        <f t="shared" si="95"/>
        <v>0</v>
      </c>
      <c r="M117" s="1053">
        <f>IF($D117&gt;0,M115,0)</f>
        <v>0</v>
      </c>
      <c r="N117" s="96">
        <f t="shared" si="96"/>
        <v>0</v>
      </c>
      <c r="O117" s="1053">
        <f>IF($D117&gt;0,O115,0)</f>
        <v>0</v>
      </c>
      <c r="P117" s="96">
        <f t="shared" si="97"/>
        <v>0</v>
      </c>
      <c r="Q117" s="1053">
        <f>IF($D117&gt;0,Q115,0)</f>
        <v>0</v>
      </c>
      <c r="R117" s="96">
        <f t="shared" si="98"/>
        <v>0</v>
      </c>
      <c r="S117" s="1053">
        <f>IF($D117&gt;0,S115,0)</f>
        <v>0</v>
      </c>
      <c r="T117" s="96">
        <f t="shared" si="99"/>
        <v>0</v>
      </c>
      <c r="U117" s="1053">
        <f>IF($D117&gt;0,U115,0)</f>
        <v>0</v>
      </c>
      <c r="V117" s="65"/>
      <c r="AK117" s="82"/>
      <c r="AL117" s="83">
        <f>IF(G117=0,G115,G117)</f>
        <v>0</v>
      </c>
      <c r="AM117" s="82"/>
      <c r="AN117" s="83">
        <f>IF(I117=0,I115,I117)</f>
        <v>0</v>
      </c>
      <c r="AO117" s="82"/>
      <c r="AP117" s="83">
        <f>IF(K117=0,K115,K117)</f>
        <v>0</v>
      </c>
      <c r="AQ117" s="82"/>
      <c r="AR117" s="83">
        <f>IF(M117=0,M115,M117)</f>
        <v>0</v>
      </c>
      <c r="AS117" s="82"/>
      <c r="AT117" s="83">
        <f>IF(O117=0,O115,O117)</f>
        <v>0</v>
      </c>
      <c r="AU117" s="82"/>
      <c r="AV117" s="83">
        <f>IF(Q117=0,Q115,Q117)</f>
        <v>0</v>
      </c>
      <c r="AW117" s="82"/>
      <c r="AX117" s="83">
        <f>IF(S117=0,S115,S117)</f>
        <v>0</v>
      </c>
      <c r="AY117" s="82"/>
      <c r="AZ117" s="83">
        <f>IF(U117=0,U115,U117)</f>
        <v>0</v>
      </c>
    </row>
    <row r="118" spans="1:52" ht="15" customHeight="1">
      <c r="B118" s="1124" t="str">
        <f t="shared" si="90"/>
        <v/>
      </c>
      <c r="C118" s="81">
        <f t="shared" si="91"/>
        <v>0</v>
      </c>
      <c r="D118" s="86">
        <f t="shared" si="91"/>
        <v>0</v>
      </c>
      <c r="E118" s="481">
        <f t="shared" si="91"/>
        <v>0</v>
      </c>
      <c r="F118" s="82">
        <f t="shared" si="92"/>
        <v>0</v>
      </c>
      <c r="G118" s="1053">
        <f>IF($D118&gt;0,G115,0)</f>
        <v>0</v>
      </c>
      <c r="H118" s="96">
        <f t="shared" si="93"/>
        <v>0</v>
      </c>
      <c r="I118" s="1053">
        <f>IF($D118&gt;0,I115,0)</f>
        <v>0</v>
      </c>
      <c r="J118" s="96">
        <f t="shared" si="94"/>
        <v>0</v>
      </c>
      <c r="K118" s="1053">
        <f>IF($D118&gt;0,K115,0)</f>
        <v>0</v>
      </c>
      <c r="L118" s="96">
        <f t="shared" si="95"/>
        <v>0</v>
      </c>
      <c r="M118" s="1053">
        <f>IF($D118&gt;0,M115,0)</f>
        <v>0</v>
      </c>
      <c r="N118" s="96">
        <f t="shared" si="96"/>
        <v>0</v>
      </c>
      <c r="O118" s="1053">
        <f>IF($D118&gt;0,O115,0)</f>
        <v>0</v>
      </c>
      <c r="P118" s="96">
        <f t="shared" si="97"/>
        <v>0</v>
      </c>
      <c r="Q118" s="1053">
        <f>IF($D118&gt;0,Q115,0)</f>
        <v>0</v>
      </c>
      <c r="R118" s="96">
        <f t="shared" si="98"/>
        <v>0</v>
      </c>
      <c r="S118" s="1053">
        <f>IF($D118&gt;0,S115,0)</f>
        <v>0</v>
      </c>
      <c r="T118" s="96">
        <f t="shared" si="99"/>
        <v>0</v>
      </c>
      <c r="U118" s="1053">
        <f>IF($D118&gt;0,U115,0)</f>
        <v>0</v>
      </c>
      <c r="V118" s="65"/>
      <c r="AK118" s="82"/>
      <c r="AL118" s="83">
        <f>IF(G118=0,G115,G118)</f>
        <v>0</v>
      </c>
      <c r="AM118" s="82"/>
      <c r="AN118" s="83">
        <f>IF(I118=0,I115,I118)</f>
        <v>0</v>
      </c>
      <c r="AO118" s="82"/>
      <c r="AP118" s="83">
        <f>IF(K118=0,K115,K118)</f>
        <v>0</v>
      </c>
      <c r="AQ118" s="82"/>
      <c r="AR118" s="83">
        <f>IF(M118=0,M115,M118)</f>
        <v>0</v>
      </c>
      <c r="AS118" s="82"/>
      <c r="AT118" s="83">
        <f>IF(O118=0,O115,O118)</f>
        <v>0</v>
      </c>
      <c r="AU118" s="82"/>
      <c r="AV118" s="83">
        <f>IF(Q118=0,Q115,Q118)</f>
        <v>0</v>
      </c>
      <c r="AW118" s="82"/>
      <c r="AX118" s="83">
        <f>IF(S118=0,S115,S118)</f>
        <v>0</v>
      </c>
      <c r="AY118" s="82"/>
      <c r="AZ118" s="83">
        <f>IF(U118=0,U115,U118)</f>
        <v>0</v>
      </c>
    </row>
    <row r="119" spans="1:52" ht="15" customHeight="1">
      <c r="B119" s="1124" t="str">
        <f t="shared" si="90"/>
        <v/>
      </c>
      <c r="C119" s="81">
        <f t="shared" si="91"/>
        <v>0</v>
      </c>
      <c r="D119" s="86">
        <f t="shared" si="91"/>
        <v>0</v>
      </c>
      <c r="E119" s="481">
        <f t="shared" si="91"/>
        <v>0</v>
      </c>
      <c r="F119" s="82">
        <f t="shared" si="92"/>
        <v>0</v>
      </c>
      <c r="G119" s="1053">
        <f>IF($D119&gt;0,G115,0)</f>
        <v>0</v>
      </c>
      <c r="H119" s="96">
        <f t="shared" si="93"/>
        <v>0</v>
      </c>
      <c r="I119" s="1053">
        <f>IF($D119&gt;0,I115,0)</f>
        <v>0</v>
      </c>
      <c r="J119" s="96">
        <f t="shared" si="94"/>
        <v>0</v>
      </c>
      <c r="K119" s="1053">
        <f>IF($D119&gt;0,K115,0)</f>
        <v>0</v>
      </c>
      <c r="L119" s="96">
        <f t="shared" si="95"/>
        <v>0</v>
      </c>
      <c r="M119" s="1053">
        <f>IF($D119&gt;0,M115,0)</f>
        <v>0</v>
      </c>
      <c r="N119" s="96">
        <f t="shared" si="96"/>
        <v>0</v>
      </c>
      <c r="O119" s="1053">
        <f>IF($D119&gt;0,O115,0)</f>
        <v>0</v>
      </c>
      <c r="P119" s="96">
        <f t="shared" si="97"/>
        <v>0</v>
      </c>
      <c r="Q119" s="1053">
        <f>IF($D119&gt;0,Q115,0)</f>
        <v>0</v>
      </c>
      <c r="R119" s="96">
        <f t="shared" si="98"/>
        <v>0</v>
      </c>
      <c r="S119" s="1053">
        <f>IF($D119&gt;0,S115,0)</f>
        <v>0</v>
      </c>
      <c r="T119" s="96">
        <f t="shared" si="99"/>
        <v>0</v>
      </c>
      <c r="U119" s="1053">
        <f>IF($D119&gt;0,U115,0)</f>
        <v>0</v>
      </c>
      <c r="V119" s="65"/>
      <c r="AK119" s="82"/>
      <c r="AL119" s="83">
        <f>IF(G119=0,G115,G119)</f>
        <v>0</v>
      </c>
      <c r="AM119" s="82"/>
      <c r="AN119" s="83">
        <f>IF(I119=0,I115,I119)</f>
        <v>0</v>
      </c>
      <c r="AO119" s="82"/>
      <c r="AP119" s="83">
        <f>IF(K119=0,K115,K119)</f>
        <v>0</v>
      </c>
      <c r="AQ119" s="82"/>
      <c r="AR119" s="83">
        <f>IF(M119=0,M115,M119)</f>
        <v>0</v>
      </c>
      <c r="AS119" s="82"/>
      <c r="AT119" s="83">
        <f>IF(O119=0,O115,O119)</f>
        <v>0</v>
      </c>
      <c r="AU119" s="82"/>
      <c r="AV119" s="83">
        <f>IF(Q119=0,Q115,Q119)</f>
        <v>0</v>
      </c>
      <c r="AW119" s="82"/>
      <c r="AX119" s="83">
        <f>IF(S119=0,S115,S119)</f>
        <v>0</v>
      </c>
      <c r="AY119" s="82"/>
      <c r="AZ119" s="83">
        <f>IF(U119=0,U115,U119)</f>
        <v>0</v>
      </c>
    </row>
    <row r="120" spans="1:52" ht="15" customHeight="1">
      <c r="B120" s="1124" t="str">
        <f t="shared" si="90"/>
        <v/>
      </c>
      <c r="C120" s="81">
        <f t="shared" si="91"/>
        <v>0</v>
      </c>
      <c r="D120" s="86">
        <f t="shared" si="91"/>
        <v>0</v>
      </c>
      <c r="E120" s="481">
        <f t="shared" si="91"/>
        <v>0</v>
      </c>
      <c r="F120" s="82">
        <f t="shared" si="92"/>
        <v>0</v>
      </c>
      <c r="G120" s="1053">
        <f>IF($D120&gt;0,G115,0)</f>
        <v>0</v>
      </c>
      <c r="H120" s="96">
        <f t="shared" si="93"/>
        <v>0</v>
      </c>
      <c r="I120" s="1053">
        <f>IF($D120&gt;0,I115,0)</f>
        <v>0</v>
      </c>
      <c r="J120" s="96">
        <f t="shared" si="94"/>
        <v>0</v>
      </c>
      <c r="K120" s="1053">
        <f>IF($D120&gt;0,K115,0)</f>
        <v>0</v>
      </c>
      <c r="L120" s="96">
        <f t="shared" si="95"/>
        <v>0</v>
      </c>
      <c r="M120" s="1053">
        <f>IF($D120&gt;0,M115,0)</f>
        <v>0</v>
      </c>
      <c r="N120" s="96">
        <f t="shared" si="96"/>
        <v>0</v>
      </c>
      <c r="O120" s="1053">
        <f>IF($D120&gt;0,O115,0)</f>
        <v>0</v>
      </c>
      <c r="P120" s="96">
        <f t="shared" si="97"/>
        <v>0</v>
      </c>
      <c r="Q120" s="1053">
        <f>IF($D120&gt;0,Q115,0)</f>
        <v>0</v>
      </c>
      <c r="R120" s="96">
        <f t="shared" si="98"/>
        <v>0</v>
      </c>
      <c r="S120" s="1053">
        <f>IF($D120&gt;0,S115,0)</f>
        <v>0</v>
      </c>
      <c r="T120" s="96">
        <f t="shared" si="99"/>
        <v>0</v>
      </c>
      <c r="U120" s="1053">
        <f>IF($D120&gt;0,U115,0)</f>
        <v>0</v>
      </c>
      <c r="V120" s="65"/>
      <c r="AK120" s="82"/>
      <c r="AL120" s="83">
        <f>IF(G120=0,G115,G120)</f>
        <v>0</v>
      </c>
      <c r="AM120" s="82"/>
      <c r="AN120" s="83">
        <f>IF(I120=0,I115,I120)</f>
        <v>0</v>
      </c>
      <c r="AO120" s="82"/>
      <c r="AP120" s="83">
        <f>IF(K120=0,K115,K120)</f>
        <v>0</v>
      </c>
      <c r="AQ120" s="82"/>
      <c r="AR120" s="83">
        <f>IF(M120=0,M115,M120)</f>
        <v>0</v>
      </c>
      <c r="AS120" s="82"/>
      <c r="AT120" s="83">
        <f>IF(O120=0,O115,O120)</f>
        <v>0</v>
      </c>
      <c r="AU120" s="82"/>
      <c r="AV120" s="83">
        <f>IF(Q120=0,Q115,Q120)</f>
        <v>0</v>
      </c>
      <c r="AW120" s="82"/>
      <c r="AX120" s="83">
        <f>IF(S120=0,S115,S120)</f>
        <v>0</v>
      </c>
      <c r="AY120" s="82"/>
      <c r="AZ120" s="83">
        <f>IF(U120=0,U115,U120)</f>
        <v>0</v>
      </c>
    </row>
    <row r="121" spans="1:52" ht="16.5" customHeight="1" thickBot="1">
      <c r="B121" s="1124" t="str">
        <f t="shared" si="90"/>
        <v/>
      </c>
      <c r="C121" s="88" t="s">
        <v>302</v>
      </c>
      <c r="D121" s="89"/>
      <c r="E121" s="89"/>
      <c r="F121" s="2309">
        <f>$E115*F115*G115+$E116*F116*G116+$E117*F117*G117+$E118*F118*G118+$E119*F119*G119+$E120*F120*G120</f>
        <v>0</v>
      </c>
      <c r="G121" s="2310"/>
      <c r="H121" s="2281">
        <f>$E115*H115*I115+$E116*H116*I116+$E117*H117*I117+$E118*H118*I118+$E119*H119*I119+$E120*H120*I120</f>
        <v>0</v>
      </c>
      <c r="I121" s="2282"/>
      <c r="J121" s="2281">
        <f>$E115*J115*K115+$E116*J116*K116+$E117*J117*K117+$E118*J118*K118+$E119*J119*K119+$E120*J120*K120</f>
        <v>0</v>
      </c>
      <c r="K121" s="2282"/>
      <c r="L121" s="2281">
        <f>$E115*L115*M115+$E116*L116*M116+$E117*L117*M117+$E118*L118*M118+$E119*L119*M119+$E120*L120*M120</f>
        <v>0</v>
      </c>
      <c r="M121" s="2282"/>
      <c r="N121" s="2281">
        <f>$E115*N115*O115+$E116*N116*O116+$E117*N117*O117+$E118*N118*O118+$E119*N119*O119+$E120*N120*O120</f>
        <v>0</v>
      </c>
      <c r="O121" s="2282"/>
      <c r="P121" s="2281">
        <f>$E115*P115*Q115+$E116*P116*Q116+$E117*P117*Q117+$E118*P118*Q118+$E119*P119*Q119+$E120*P120*Q120</f>
        <v>0</v>
      </c>
      <c r="Q121" s="2282"/>
      <c r="R121" s="2281">
        <f>$E115*R115*S115+$E116*R116*S116+$E117*R117*S117+$E118*R118*S118+$E119*R119*S119+$E120*R120*S120</f>
        <v>0</v>
      </c>
      <c r="S121" s="2282"/>
      <c r="T121" s="2281">
        <f>$E115*T115*U115+$E116*T116*U116+$E117*T117*U117+$E118*T118*U118+$E119*T119*U119+$E120*T120*U120</f>
        <v>0</v>
      </c>
      <c r="U121" s="2282"/>
      <c r="V121" s="65"/>
      <c r="AK121" s="2438" t="str">
        <f>IF(AND(G115=MAX(AL116:AL120),G115=MIN(AL116:AL120)),"","Część stada")</f>
        <v/>
      </c>
      <c r="AL121" s="2439"/>
      <c r="AM121" s="2438" t="str">
        <f>IF(AND(I115=MAX(AN116:AN120),I115=MIN(AN116:AN120)),"","Część stada")</f>
        <v/>
      </c>
      <c r="AN121" s="2439"/>
      <c r="AO121" s="2438" t="str">
        <f>IF(AND(K115=MAX(AP116:AP120),K115=MIN(AP116:AP120)),"","Część stada")</f>
        <v/>
      </c>
      <c r="AP121" s="2439"/>
      <c r="AQ121" s="2438" t="str">
        <f>IF(AND(M115=MAX(AR116:AR120),M115=MIN(AR116:AR120)),"","Część stada")</f>
        <v/>
      </c>
      <c r="AR121" s="2439"/>
      <c r="AS121" s="2438" t="str">
        <f>IF(AND(O115=MAX(AT116:AT120),O115=MIN(AT116:AT120)),"","Część stada")</f>
        <v/>
      </c>
      <c r="AT121" s="2439"/>
      <c r="AU121" s="2438" t="str">
        <f>IF(AND(Q115=MAX(AV116:AV120),Q115=MIN(AV116:AV120)),"","Część stada")</f>
        <v/>
      </c>
      <c r="AV121" s="2439"/>
      <c r="AW121" s="2438" t="str">
        <f>IF(AND(S115=MAX(AX116:AX120),S115=MIN(AX116:AX120)),"","Część stada")</f>
        <v/>
      </c>
      <c r="AX121" s="2439"/>
      <c r="AY121" s="2438" t="str">
        <f>IF(AND(U115=MAX(AZ116:AZ120),U115=MIN(AZ116:AZ120)),"","Część stada")</f>
        <v/>
      </c>
      <c r="AZ121" s="2439"/>
    </row>
    <row r="122" spans="1:52" ht="6" customHeight="1">
      <c r="B122" s="1124" t="str">
        <f t="shared" si="90"/>
        <v/>
      </c>
      <c r="C122" s="65"/>
      <c r="D122" s="65"/>
      <c r="E122" s="65"/>
      <c r="F122" s="65"/>
      <c r="G122" s="65"/>
      <c r="H122" s="65"/>
      <c r="I122" s="65"/>
      <c r="J122" s="65"/>
      <c r="K122" s="65"/>
      <c r="L122" s="65"/>
      <c r="M122" s="65"/>
      <c r="N122" s="65"/>
      <c r="O122" s="65"/>
      <c r="P122" s="65"/>
      <c r="Q122" s="65"/>
      <c r="R122" s="65"/>
      <c r="S122" s="65"/>
      <c r="T122" s="65"/>
      <c r="U122" s="65"/>
      <c r="V122" s="65"/>
    </row>
    <row r="123" spans="1:52" ht="31.5" customHeight="1">
      <c r="A123" s="944">
        <f>SUM(F71:U76)+SUM(F82:U87)+SUM(F93:U98)+SUM(F104:U109)+SUM(F115:U120)</f>
        <v>0</v>
      </c>
      <c r="B123" s="1124" t="str">
        <f>IF(A123&gt;0,"Wypełnione","")</f>
        <v/>
      </c>
      <c r="C123" s="877"/>
      <c r="D123" s="878"/>
      <c r="E123" s="881" t="s">
        <v>324</v>
      </c>
      <c r="F123" s="879" t="s">
        <v>325</v>
      </c>
      <c r="G123" s="880">
        <f>MAX(G7:G12)+MAX(G18:G23)+MAX(G29:G34)+MAX(G40:G45)+MAX(G51:G56)+MAX(G71:G76)+MAX(G82:G87)+MAX(G93:G98)+MAX(G104:G109)+MAX(G115:G120)</f>
        <v>0</v>
      </c>
      <c r="H123" s="879" t="s">
        <v>326</v>
      </c>
      <c r="I123" s="880">
        <f>MAX(I7:I12)+MAX(I18:I23)+MAX(I29:I34)+MAX(I40:I45)+MAX(I51:I56)+MAX(I71:I76)+MAX(I82:I87)+MAX(I93:I98)+MAX(I104:I109)+MAX(I115:I120)</f>
        <v>31</v>
      </c>
      <c r="J123" s="879" t="s">
        <v>325</v>
      </c>
      <c r="K123" s="880">
        <f>MAX(K7:K12)+MAX(K18:K23)+MAX(K29:K34)+MAX(K40:K45)+MAX(K51:K56)+MAX(K71:K76)+MAX(K82:K87)+MAX(K93:K98)+MAX(K104:K109)+MAX(K115:K120)</f>
        <v>30</v>
      </c>
      <c r="L123" s="879" t="s">
        <v>326</v>
      </c>
      <c r="M123" s="880">
        <f>MAX(M7:M12)+MAX(M18:M23)+MAX(M29:M34)+MAX(M40:M45)+MAX(M51:M56)+MAX(M71:M76)+MAX(M82:M87)+MAX(M93:M98)+MAX(M104:M109)+MAX(M115:M120)</f>
        <v>31</v>
      </c>
      <c r="N123" s="879" t="s">
        <v>326</v>
      </c>
      <c r="O123" s="880">
        <f>MAX(O7:O12)+MAX(O18:O23)+MAX(O29:O34)+MAX(O40:O45)+MAX(O51:O56)+MAX(O71:O76)+MAX(O82:O87)+MAX(O93:O98)+MAX(O104:O109)+MAX(O115:O120)</f>
        <v>31</v>
      </c>
      <c r="P123" s="879" t="s">
        <v>325</v>
      </c>
      <c r="Q123" s="880">
        <f>MAX(Q7:Q12)+MAX(Q18:Q23)+MAX(Q29:Q34)+MAX(Q40:Q45)+MAX(Q51:Q56)+MAX(Q71:Q76)+MAX(Q82:Q87)+MAX(Q93:Q98)+MAX(Q104:Q109)+MAX(Q115:Q120)</f>
        <v>30</v>
      </c>
      <c r="R123" s="879" t="s">
        <v>326</v>
      </c>
      <c r="S123" s="880">
        <f>MAX(S7:S12)+MAX(S18:S23)+MAX(S29:S34)+MAX(S40:S45)+MAX(S51:S56)+MAX(S71:S76)+MAX(S82:S87)+MAX(S93:S98)+MAX(S104:S109)+MAX(S115:S120)</f>
        <v>15</v>
      </c>
      <c r="T123" s="879" t="s">
        <v>325</v>
      </c>
      <c r="U123" s="880">
        <f>MAX(U7:U12)+MAX(U18:U23)+MAX(U29:U34)+MAX(U40:U45)+MAX(U51:U56)+MAX(U71:U76)+MAX(U82:U87)+MAX(U93:U98)+MAX(U104:U109)+MAX(U115:U120)</f>
        <v>0</v>
      </c>
      <c r="V123" s="65"/>
    </row>
    <row r="124" spans="1:52" ht="7.5" customHeight="1">
      <c r="B124" s="1124" t="str">
        <f>IF(A$123&gt;0,"Wypełnione","")</f>
        <v/>
      </c>
      <c r="C124" s="65"/>
      <c r="D124" s="65"/>
      <c r="E124" s="65"/>
      <c r="F124" s="65"/>
      <c r="G124" s="65"/>
      <c r="H124" s="65"/>
      <c r="I124" s="65"/>
      <c r="J124" s="65"/>
      <c r="K124" s="65"/>
      <c r="L124" s="65"/>
      <c r="M124" s="65"/>
      <c r="N124" s="65"/>
      <c r="O124" s="65"/>
      <c r="P124" s="65"/>
      <c r="Q124" s="65"/>
      <c r="R124" s="65"/>
      <c r="S124" s="65"/>
      <c r="T124" s="65"/>
      <c r="U124" s="65"/>
      <c r="V124" s="65"/>
    </row>
    <row r="125" spans="1:52" ht="2.25" customHeight="1">
      <c r="B125" s="1125" t="str">
        <f t="shared" ref="B125:B133" si="100">IF(A$123&gt;0,"Wypełnione","")</f>
        <v/>
      </c>
    </row>
    <row r="126" spans="1:52" ht="2.25" customHeight="1">
      <c r="B126" s="1125" t="str">
        <f t="shared" si="100"/>
        <v/>
      </c>
    </row>
    <row r="127" spans="1:52" ht="2.25" customHeight="1">
      <c r="B127" s="1125" t="str">
        <f t="shared" si="100"/>
        <v/>
      </c>
    </row>
    <row r="128" spans="1:52" ht="2.25" customHeight="1">
      <c r="B128" s="1125" t="str">
        <f t="shared" si="100"/>
        <v/>
      </c>
    </row>
    <row r="129" spans="2:37" ht="2.25" customHeight="1">
      <c r="B129" s="1125" t="str">
        <f t="shared" si="100"/>
        <v/>
      </c>
    </row>
    <row r="130" spans="2:37" ht="2.25" customHeight="1">
      <c r="B130" s="1125" t="str">
        <f t="shared" si="100"/>
        <v/>
      </c>
    </row>
    <row r="131" spans="2:37" ht="2.25" customHeight="1">
      <c r="B131" s="1125" t="str">
        <f t="shared" si="100"/>
        <v/>
      </c>
    </row>
    <row r="132" spans="2:37" ht="2.25" customHeight="1">
      <c r="B132" s="1125" t="str">
        <f t="shared" si="100"/>
        <v/>
      </c>
    </row>
    <row r="133" spans="2:37" ht="2.25" customHeight="1">
      <c r="B133" s="1125" t="str">
        <f t="shared" si="100"/>
        <v/>
      </c>
    </row>
    <row r="134" spans="2:37" ht="13.5" thickBot="1">
      <c r="B134" s="1126" t="s">
        <v>49</v>
      </c>
      <c r="C134" s="127"/>
      <c r="D134" s="128" t="s">
        <v>305</v>
      </c>
      <c r="E134" s="129">
        <f>E3</f>
        <v>2014</v>
      </c>
      <c r="F134" s="126"/>
      <c r="G134" s="129"/>
      <c r="H134" s="127"/>
      <c r="I134" s="127"/>
      <c r="J134" s="127"/>
      <c r="K134" s="127"/>
      <c r="L134" s="127"/>
      <c r="M134" s="127"/>
      <c r="N134" s="127"/>
      <c r="O134" s="127"/>
      <c r="P134" s="127"/>
      <c r="Q134" s="127"/>
      <c r="R134" s="127"/>
      <c r="S134" s="127"/>
      <c r="T134" s="127"/>
      <c r="U134" s="127"/>
      <c r="V134" s="126"/>
      <c r="W134" s="130"/>
      <c r="X134" s="130"/>
      <c r="Y134" s="130"/>
    </row>
    <row r="135" spans="2:37" ht="18" customHeight="1" thickTop="1">
      <c r="B135" s="1126" t="s">
        <v>49</v>
      </c>
      <c r="C135" s="2524" t="s">
        <v>306</v>
      </c>
      <c r="D135" s="2526" t="s">
        <v>307</v>
      </c>
      <c r="E135" s="2446"/>
      <c r="F135" s="2460" t="s">
        <v>846</v>
      </c>
      <c r="G135" s="2461"/>
      <c r="H135" s="2461"/>
      <c r="I135" s="2461"/>
      <c r="J135" s="2461"/>
      <c r="K135" s="2461"/>
      <c r="L135" s="2461"/>
      <c r="M135" s="2461"/>
      <c r="N135" s="2461"/>
      <c r="O135" s="2461"/>
      <c r="P135" s="2461"/>
      <c r="Q135" s="2461"/>
      <c r="R135" s="2461"/>
      <c r="S135" s="2461"/>
      <c r="T135" s="2461"/>
      <c r="U135" s="2462"/>
      <c r="V135" s="126"/>
      <c r="W135" s="130"/>
      <c r="X135" s="130"/>
      <c r="Y135" s="130"/>
    </row>
    <row r="136" spans="2:37" ht="21.75" customHeight="1" thickBot="1">
      <c r="B136" s="1126" t="s">
        <v>49</v>
      </c>
      <c r="C136" s="2525"/>
      <c r="D136" s="2527"/>
      <c r="E136" s="2447"/>
      <c r="F136" s="2457" t="s">
        <v>1274</v>
      </c>
      <c r="G136" s="2458"/>
      <c r="H136" s="2459" t="s">
        <v>810</v>
      </c>
      <c r="I136" s="2458"/>
      <c r="J136" s="2459" t="s">
        <v>811</v>
      </c>
      <c r="K136" s="2458"/>
      <c r="L136" s="2459" t="s">
        <v>812</v>
      </c>
      <c r="M136" s="2458"/>
      <c r="N136" s="2459" t="s">
        <v>813</v>
      </c>
      <c r="O136" s="2458"/>
      <c r="P136" s="2459" t="s">
        <v>814</v>
      </c>
      <c r="Q136" s="2458"/>
      <c r="R136" s="2459" t="s">
        <v>815</v>
      </c>
      <c r="S136" s="2458"/>
      <c r="T136" s="2459" t="s">
        <v>1275</v>
      </c>
      <c r="U136" s="2458"/>
      <c r="V136" s="126"/>
      <c r="W136" s="130"/>
      <c r="X136" s="130"/>
      <c r="Y136" s="130"/>
    </row>
    <row r="137" spans="2:37" ht="12.75" customHeight="1" thickTop="1">
      <c r="B137" s="1126" t="s">
        <v>49</v>
      </c>
      <c r="C137" s="131" t="str">
        <f t="shared" ref="C137:D142" si="101">IF(C7=0,"",C7)</f>
        <v>Krowy</v>
      </c>
      <c r="D137" s="132">
        <f t="shared" si="101"/>
        <v>3</v>
      </c>
      <c r="E137" s="2448" t="s">
        <v>847</v>
      </c>
      <c r="F137" s="2451" t="str">
        <f>IF(F13&gt;0,$C5,"")</f>
        <v/>
      </c>
      <c r="G137" s="2452"/>
      <c r="H137" s="2451" t="str">
        <f>IF(H13&gt;0,$C5,"")</f>
        <v>A</v>
      </c>
      <c r="I137" s="2452"/>
      <c r="J137" s="2451" t="str">
        <f>IF(J13&gt;0,$C5,"")</f>
        <v/>
      </c>
      <c r="K137" s="2452"/>
      <c r="L137" s="2451" t="str">
        <f>IF(L13&gt;0,$C5,"")</f>
        <v>A</v>
      </c>
      <c r="M137" s="2452"/>
      <c r="N137" s="2451" t="str">
        <f>IF(N13&gt;0,$C5,"")</f>
        <v/>
      </c>
      <c r="O137" s="2452"/>
      <c r="P137" s="2451" t="str">
        <f>IF(P13&gt;0,$C5,"")</f>
        <v>A</v>
      </c>
      <c r="Q137" s="2452"/>
      <c r="R137" s="2451" t="str">
        <f>IF(R13&gt;0,$C5,"")</f>
        <v/>
      </c>
      <c r="S137" s="2452"/>
      <c r="T137" s="2451" t="str">
        <f>IF(T13&gt;0,$C5,"")</f>
        <v/>
      </c>
      <c r="U137" s="2452"/>
      <c r="V137" s="126"/>
      <c r="W137" s="130"/>
      <c r="X137" s="130"/>
      <c r="Y137" s="130"/>
      <c r="AK137" s="68">
        <v>1</v>
      </c>
    </row>
    <row r="138" spans="2:37" ht="12.75" customHeight="1">
      <c r="B138" s="1126" t="s">
        <v>49</v>
      </c>
      <c r="C138" s="133" t="str">
        <f t="shared" si="101"/>
        <v>Jałówki</v>
      </c>
      <c r="D138" s="134">
        <f t="shared" si="101"/>
        <v>1</v>
      </c>
      <c r="E138" s="2449"/>
      <c r="F138" s="2453"/>
      <c r="G138" s="2454"/>
      <c r="H138" s="2453"/>
      <c r="I138" s="2454"/>
      <c r="J138" s="2453"/>
      <c r="K138" s="2454"/>
      <c r="L138" s="2453"/>
      <c r="M138" s="2454"/>
      <c r="N138" s="2453"/>
      <c r="O138" s="2454"/>
      <c r="P138" s="2453"/>
      <c r="Q138" s="2454"/>
      <c r="R138" s="2453"/>
      <c r="S138" s="2454"/>
      <c r="T138" s="2453"/>
      <c r="U138" s="2454"/>
      <c r="V138" s="126"/>
      <c r="W138" s="130"/>
      <c r="X138" s="130"/>
      <c r="Y138" s="130"/>
    </row>
    <row r="139" spans="2:37" ht="12.75" customHeight="1">
      <c r="B139" s="1126" t="s">
        <v>49</v>
      </c>
      <c r="C139" s="133" t="str">
        <f t="shared" si="101"/>
        <v>Kozy</v>
      </c>
      <c r="D139" s="134">
        <f t="shared" si="101"/>
        <v>1</v>
      </c>
      <c r="E139" s="2450"/>
      <c r="F139" s="2455"/>
      <c r="G139" s="2456"/>
      <c r="H139" s="2455"/>
      <c r="I139" s="2456"/>
      <c r="J139" s="2455"/>
      <c r="K139" s="2456"/>
      <c r="L139" s="2455"/>
      <c r="M139" s="2456"/>
      <c r="N139" s="2455"/>
      <c r="O139" s="2456"/>
      <c r="P139" s="2455"/>
      <c r="Q139" s="2456"/>
      <c r="R139" s="2455"/>
      <c r="S139" s="2456"/>
      <c r="T139" s="2455"/>
      <c r="U139" s="2456"/>
      <c r="V139" s="126"/>
      <c r="W139" s="130"/>
      <c r="X139" s="130"/>
      <c r="Y139" s="130"/>
    </row>
    <row r="140" spans="2:37" ht="12.75" customHeight="1">
      <c r="B140" s="1126" t="s">
        <v>49</v>
      </c>
      <c r="C140" s="133" t="str">
        <f t="shared" si="101"/>
        <v/>
      </c>
      <c r="D140" s="134" t="str">
        <f t="shared" si="101"/>
        <v/>
      </c>
      <c r="E140" s="2435" t="s">
        <v>848</v>
      </c>
      <c r="F140" s="2552" t="str">
        <f>AK13</f>
        <v/>
      </c>
      <c r="G140" s="2553"/>
      <c r="H140" s="2552" t="str">
        <f>AM13</f>
        <v/>
      </c>
      <c r="I140" s="2553"/>
      <c r="J140" s="2552" t="str">
        <f>AO13</f>
        <v/>
      </c>
      <c r="K140" s="2553"/>
      <c r="L140" s="2552" t="str">
        <f>AQ13</f>
        <v/>
      </c>
      <c r="M140" s="2553"/>
      <c r="N140" s="2552" t="str">
        <f>AS13</f>
        <v/>
      </c>
      <c r="O140" s="2553"/>
      <c r="P140" s="2552" t="str">
        <f>AU13</f>
        <v/>
      </c>
      <c r="Q140" s="2553"/>
      <c r="R140" s="2552" t="str">
        <f>AW13</f>
        <v/>
      </c>
      <c r="S140" s="2553"/>
      <c r="T140" s="2552" t="str">
        <f>AY13</f>
        <v/>
      </c>
      <c r="U140" s="2553"/>
      <c r="V140" s="126"/>
      <c r="W140" s="130"/>
      <c r="X140" s="130"/>
      <c r="Y140" s="130"/>
    </row>
    <row r="141" spans="2:37" ht="12.75" customHeight="1">
      <c r="B141" s="1126" t="s">
        <v>49</v>
      </c>
      <c r="C141" s="133" t="str">
        <f t="shared" si="101"/>
        <v/>
      </c>
      <c r="D141" s="134" t="str">
        <f t="shared" si="101"/>
        <v/>
      </c>
      <c r="E141" s="2436"/>
      <c r="F141" s="2440" t="str">
        <f>IF(F13&gt;0,MAX(G7:G12),"")</f>
        <v/>
      </c>
      <c r="G141" s="2441"/>
      <c r="H141" s="2440">
        <f>IF(H13&gt;0,MAX(I7:I12),"")</f>
        <v>31</v>
      </c>
      <c r="I141" s="2441"/>
      <c r="J141" s="2440" t="str">
        <f>IF(J13&gt;0,MAX(K7:K12),"")</f>
        <v/>
      </c>
      <c r="K141" s="2441"/>
      <c r="L141" s="2440">
        <f>IF(L13&gt;0,MAX(M7:M12),"")</f>
        <v>31</v>
      </c>
      <c r="M141" s="2441"/>
      <c r="N141" s="2440" t="str">
        <f>IF(N13&gt;0,MAX(O7:O12),"")</f>
        <v/>
      </c>
      <c r="O141" s="2441"/>
      <c r="P141" s="2440">
        <f>IF(P13&gt;0,MAX(Q7:Q12),"")</f>
        <v>30</v>
      </c>
      <c r="Q141" s="2441"/>
      <c r="R141" s="2440" t="str">
        <f>IF(R13&gt;0,MAX(S7:S12),"")</f>
        <v/>
      </c>
      <c r="S141" s="2441"/>
      <c r="T141" s="2440" t="str">
        <f>IF(T13&gt;0,MAX(U7:U12),"")</f>
        <v/>
      </c>
      <c r="U141" s="2441"/>
      <c r="V141" s="126"/>
      <c r="W141" s="130"/>
      <c r="X141" s="130"/>
      <c r="Y141" s="130"/>
    </row>
    <row r="142" spans="2:37" ht="12.75" customHeight="1" thickBot="1">
      <c r="B142" s="1126" t="s">
        <v>49</v>
      </c>
      <c r="C142" s="135" t="str">
        <f t="shared" si="101"/>
        <v/>
      </c>
      <c r="D142" s="136" t="str">
        <f t="shared" si="101"/>
        <v/>
      </c>
      <c r="E142" s="2437"/>
      <c r="F142" s="2442"/>
      <c r="G142" s="2443"/>
      <c r="H142" s="2442"/>
      <c r="I142" s="2443"/>
      <c r="J142" s="2442"/>
      <c r="K142" s="2443"/>
      <c r="L142" s="2442"/>
      <c r="M142" s="2443"/>
      <c r="N142" s="2442"/>
      <c r="O142" s="2443"/>
      <c r="P142" s="2442"/>
      <c r="Q142" s="2443"/>
      <c r="R142" s="2442"/>
      <c r="S142" s="2443"/>
      <c r="T142" s="2442"/>
      <c r="U142" s="2443"/>
      <c r="V142" s="126"/>
      <c r="W142" s="130"/>
      <c r="X142" s="130"/>
      <c r="Y142" s="130"/>
    </row>
    <row r="143" spans="2:37" ht="12.75" customHeight="1" thickTop="1">
      <c r="B143" s="1126" t="str">
        <f t="shared" ref="B143:B148" si="102">IF(SUM(F$18:U$23)&gt;0,"Wypełnione","")</f>
        <v>Wypełnione</v>
      </c>
      <c r="C143" s="137" t="str">
        <f t="shared" ref="C143:D148" si="103">IF(C18=0,"",C18)</f>
        <v>Krowy</v>
      </c>
      <c r="D143" s="138">
        <f t="shared" si="103"/>
        <v>3</v>
      </c>
      <c r="E143" s="2350" t="s">
        <v>847</v>
      </c>
      <c r="F143" s="2339" t="str">
        <f>IF(F24&gt;0,$C16,"")</f>
        <v/>
      </c>
      <c r="G143" s="2340"/>
      <c r="H143" s="2339" t="str">
        <f>IF(H24&gt;0,$C16,"")</f>
        <v/>
      </c>
      <c r="I143" s="2340"/>
      <c r="J143" s="2339" t="str">
        <f>IF(J24&gt;0,$C16,"")</f>
        <v>B</v>
      </c>
      <c r="K143" s="2340"/>
      <c r="L143" s="2339" t="str">
        <f>IF(L24&gt;0,$C16,"")</f>
        <v/>
      </c>
      <c r="M143" s="2340"/>
      <c r="N143" s="2339" t="str">
        <f>IF(N24&gt;0,$C16,"")</f>
        <v>B</v>
      </c>
      <c r="O143" s="2340"/>
      <c r="P143" s="2339" t="str">
        <f>IF(P24&gt;0,$C16,"")</f>
        <v/>
      </c>
      <c r="Q143" s="2340"/>
      <c r="R143" s="2339" t="str">
        <f>IF(R24&gt;0,$C16,"")</f>
        <v>B</v>
      </c>
      <c r="S143" s="2340"/>
      <c r="T143" s="2339" t="str">
        <f>IF(T24&gt;0,$C16,"")</f>
        <v/>
      </c>
      <c r="U143" s="2340"/>
      <c r="V143" s="126"/>
      <c r="W143" s="130"/>
      <c r="X143" s="130"/>
      <c r="Y143" s="130"/>
      <c r="AK143" s="68">
        <v>2</v>
      </c>
    </row>
    <row r="144" spans="2:37" ht="12.75" customHeight="1">
      <c r="B144" s="1126" t="str">
        <f t="shared" si="102"/>
        <v>Wypełnione</v>
      </c>
      <c r="C144" s="139" t="str">
        <f t="shared" si="103"/>
        <v>Jałówki</v>
      </c>
      <c r="D144" s="140">
        <f t="shared" si="103"/>
        <v>1</v>
      </c>
      <c r="E144" s="2351"/>
      <c r="F144" s="2341"/>
      <c r="G144" s="2342"/>
      <c r="H144" s="2341"/>
      <c r="I144" s="2342"/>
      <c r="J144" s="2341"/>
      <c r="K144" s="2342"/>
      <c r="L144" s="2341"/>
      <c r="M144" s="2342"/>
      <c r="N144" s="2341"/>
      <c r="O144" s="2342"/>
      <c r="P144" s="2341"/>
      <c r="Q144" s="2342"/>
      <c r="R144" s="2341"/>
      <c r="S144" s="2342"/>
      <c r="T144" s="2341"/>
      <c r="U144" s="2342"/>
      <c r="V144" s="126"/>
      <c r="W144" s="130"/>
      <c r="X144" s="130"/>
      <c r="Y144" s="130"/>
    </row>
    <row r="145" spans="2:37" ht="12.75" customHeight="1">
      <c r="B145" s="1126" t="str">
        <f t="shared" si="102"/>
        <v>Wypełnione</v>
      </c>
      <c r="C145" s="139" t="str">
        <f t="shared" si="103"/>
        <v>Kozy</v>
      </c>
      <c r="D145" s="140">
        <f t="shared" si="103"/>
        <v>1</v>
      </c>
      <c r="E145" s="2352"/>
      <c r="F145" s="2343"/>
      <c r="G145" s="2344"/>
      <c r="H145" s="2343"/>
      <c r="I145" s="2344"/>
      <c r="J145" s="2343"/>
      <c r="K145" s="2344"/>
      <c r="L145" s="2343"/>
      <c r="M145" s="2344"/>
      <c r="N145" s="2343"/>
      <c r="O145" s="2344"/>
      <c r="P145" s="2343"/>
      <c r="Q145" s="2344"/>
      <c r="R145" s="2343"/>
      <c r="S145" s="2344"/>
      <c r="T145" s="2343"/>
      <c r="U145" s="2344"/>
      <c r="V145" s="126"/>
      <c r="W145" s="130"/>
      <c r="X145" s="130"/>
      <c r="Y145" s="130"/>
    </row>
    <row r="146" spans="2:37" ht="12.75" customHeight="1">
      <c r="B146" s="1126" t="str">
        <f t="shared" si="102"/>
        <v>Wypełnione</v>
      </c>
      <c r="C146" s="139" t="str">
        <f t="shared" si="103"/>
        <v/>
      </c>
      <c r="D146" s="140" t="str">
        <f t="shared" si="103"/>
        <v/>
      </c>
      <c r="E146" s="2360" t="s">
        <v>848</v>
      </c>
      <c r="F146" s="2444" t="str">
        <f>AK24</f>
        <v/>
      </c>
      <c r="G146" s="2445"/>
      <c r="H146" s="2444" t="str">
        <f>AM24</f>
        <v/>
      </c>
      <c r="I146" s="2445"/>
      <c r="J146" s="2444" t="str">
        <f>AO24</f>
        <v/>
      </c>
      <c r="K146" s="2445"/>
      <c r="L146" s="2444" t="str">
        <f>AQ24</f>
        <v/>
      </c>
      <c r="M146" s="2445"/>
      <c r="N146" s="2444" t="str">
        <f>AS24</f>
        <v/>
      </c>
      <c r="O146" s="2445"/>
      <c r="P146" s="2444" t="str">
        <f>AU24</f>
        <v/>
      </c>
      <c r="Q146" s="2445"/>
      <c r="R146" s="2444" t="str">
        <f>AW24</f>
        <v/>
      </c>
      <c r="S146" s="2445"/>
      <c r="T146" s="2444" t="str">
        <f>AY24</f>
        <v/>
      </c>
      <c r="U146" s="2445"/>
      <c r="V146" s="126"/>
      <c r="W146" s="130"/>
      <c r="X146" s="130"/>
      <c r="Y146" s="130"/>
    </row>
    <row r="147" spans="2:37" ht="12.75" customHeight="1">
      <c r="B147" s="1126" t="str">
        <f t="shared" si="102"/>
        <v>Wypełnione</v>
      </c>
      <c r="C147" s="139" t="str">
        <f t="shared" si="103"/>
        <v/>
      </c>
      <c r="D147" s="140" t="str">
        <f t="shared" si="103"/>
        <v/>
      </c>
      <c r="E147" s="2361"/>
      <c r="F147" s="2335" t="str">
        <f>IF(F24&gt;0,MAX(G18:G23),"")</f>
        <v/>
      </c>
      <c r="G147" s="2336"/>
      <c r="H147" s="2335" t="str">
        <f>IF(H24&gt;0,MAX(I18:I23),"")</f>
        <v/>
      </c>
      <c r="I147" s="2336"/>
      <c r="J147" s="2335">
        <f>IF(J24&gt;0,MAX(K18:K23),"")</f>
        <v>30</v>
      </c>
      <c r="K147" s="2336"/>
      <c r="L147" s="2335" t="str">
        <f>IF(L24&gt;0,MAX(M18:M23),"")</f>
        <v/>
      </c>
      <c r="M147" s="2336"/>
      <c r="N147" s="2335">
        <f>IF(N24&gt;0,MAX(O18:O23),"")</f>
        <v>31</v>
      </c>
      <c r="O147" s="2336"/>
      <c r="P147" s="2335" t="str">
        <f>IF(P24&gt;0,MAX(Q18:Q23),"")</f>
        <v/>
      </c>
      <c r="Q147" s="2336"/>
      <c r="R147" s="2335">
        <f>IF(R24&gt;0,MAX(S18:S23),"")</f>
        <v>15</v>
      </c>
      <c r="S147" s="2336"/>
      <c r="T147" s="2335" t="str">
        <f>IF(T24&gt;0,MAX(U18:U23),"")</f>
        <v/>
      </c>
      <c r="U147" s="2336"/>
      <c r="V147" s="126"/>
      <c r="W147" s="130"/>
      <c r="X147" s="130"/>
      <c r="Y147" s="130"/>
    </row>
    <row r="148" spans="2:37" ht="12.75" customHeight="1" thickBot="1">
      <c r="B148" s="1126" t="str">
        <f t="shared" si="102"/>
        <v>Wypełnione</v>
      </c>
      <c r="C148" s="141" t="str">
        <f t="shared" si="103"/>
        <v/>
      </c>
      <c r="D148" s="142" t="str">
        <f t="shared" si="103"/>
        <v/>
      </c>
      <c r="E148" s="2362"/>
      <c r="F148" s="2337"/>
      <c r="G148" s="2338"/>
      <c r="H148" s="2337"/>
      <c r="I148" s="2338"/>
      <c r="J148" s="2337"/>
      <c r="K148" s="2338"/>
      <c r="L148" s="2337"/>
      <c r="M148" s="2338"/>
      <c r="N148" s="2337"/>
      <c r="O148" s="2338"/>
      <c r="P148" s="2337"/>
      <c r="Q148" s="2338"/>
      <c r="R148" s="2337"/>
      <c r="S148" s="2338"/>
      <c r="T148" s="2337"/>
      <c r="U148" s="2338"/>
      <c r="V148" s="126"/>
      <c r="W148" s="130"/>
      <c r="X148" s="130"/>
      <c r="Y148" s="130"/>
    </row>
    <row r="149" spans="2:37" ht="12.75" customHeight="1" thickTop="1">
      <c r="B149" s="1126" t="str">
        <f t="shared" ref="B149:B154" si="104">IF(SUM(F$29:U$34)&gt;0,"Wypełnione","")</f>
        <v/>
      </c>
      <c r="C149" s="143" t="str">
        <f t="shared" ref="C149:D154" si="105">IF(C29=0,"",C29)</f>
        <v>Krowy</v>
      </c>
      <c r="D149" s="144">
        <f t="shared" si="105"/>
        <v>3</v>
      </c>
      <c r="E149" s="2405" t="s">
        <v>847</v>
      </c>
      <c r="F149" s="2383" t="str">
        <f>IF(F35&gt;0,$C27,"")</f>
        <v/>
      </c>
      <c r="G149" s="2384"/>
      <c r="H149" s="2383" t="str">
        <f>IF(H35&gt;0,$C27,"")</f>
        <v/>
      </c>
      <c r="I149" s="2384"/>
      <c r="J149" s="2383" t="str">
        <f>IF(J35&gt;0,$C27,"")</f>
        <v/>
      </c>
      <c r="K149" s="2384"/>
      <c r="L149" s="2383" t="str">
        <f>IF(L35&gt;0,$C27,"")</f>
        <v/>
      </c>
      <c r="M149" s="2384"/>
      <c r="N149" s="2383" t="str">
        <f>IF(N35&gt;0,$C27,"")</f>
        <v/>
      </c>
      <c r="O149" s="2384"/>
      <c r="P149" s="2383" t="str">
        <f>IF(P35&gt;0,$C27,"")</f>
        <v/>
      </c>
      <c r="Q149" s="2384"/>
      <c r="R149" s="2383" t="str">
        <f>IF(R35&gt;0,$C27,"")</f>
        <v/>
      </c>
      <c r="S149" s="2384"/>
      <c r="T149" s="2383" t="str">
        <f>IF(T35&gt;0,$C27,"")</f>
        <v/>
      </c>
      <c r="U149" s="2384"/>
      <c r="V149" s="126"/>
      <c r="W149" s="130"/>
      <c r="X149" s="130"/>
      <c r="Y149" s="130"/>
    </row>
    <row r="150" spans="2:37" ht="12.75" customHeight="1">
      <c r="B150" s="1126" t="str">
        <f t="shared" si="104"/>
        <v/>
      </c>
      <c r="C150" s="145" t="str">
        <f t="shared" si="105"/>
        <v>Jałówki</v>
      </c>
      <c r="D150" s="146">
        <f t="shared" si="105"/>
        <v>1</v>
      </c>
      <c r="E150" s="2406"/>
      <c r="F150" s="2385"/>
      <c r="G150" s="2386"/>
      <c r="H150" s="2385"/>
      <c r="I150" s="2386"/>
      <c r="J150" s="2385"/>
      <c r="K150" s="2386"/>
      <c r="L150" s="2385"/>
      <c r="M150" s="2386"/>
      <c r="N150" s="2385"/>
      <c r="O150" s="2386"/>
      <c r="P150" s="2385"/>
      <c r="Q150" s="2386"/>
      <c r="R150" s="2385"/>
      <c r="S150" s="2386"/>
      <c r="T150" s="2385"/>
      <c r="U150" s="2386"/>
      <c r="V150" s="126"/>
      <c r="W150" s="130"/>
      <c r="X150" s="130"/>
      <c r="Y150" s="130"/>
      <c r="AK150" s="68">
        <v>3</v>
      </c>
    </row>
    <row r="151" spans="2:37" ht="12.75" customHeight="1">
      <c r="B151" s="1126" t="str">
        <f t="shared" si="104"/>
        <v/>
      </c>
      <c r="C151" s="145" t="str">
        <f t="shared" si="105"/>
        <v>Kozy</v>
      </c>
      <c r="D151" s="146">
        <f t="shared" si="105"/>
        <v>1</v>
      </c>
      <c r="E151" s="2407"/>
      <c r="F151" s="2387"/>
      <c r="G151" s="2388"/>
      <c r="H151" s="2387"/>
      <c r="I151" s="2388"/>
      <c r="J151" s="2387"/>
      <c r="K151" s="2388"/>
      <c r="L151" s="2387"/>
      <c r="M151" s="2388"/>
      <c r="N151" s="2387"/>
      <c r="O151" s="2388"/>
      <c r="P151" s="2387"/>
      <c r="Q151" s="2388"/>
      <c r="R151" s="2387"/>
      <c r="S151" s="2388"/>
      <c r="T151" s="2387"/>
      <c r="U151" s="2388"/>
      <c r="V151" s="126"/>
      <c r="W151" s="130"/>
      <c r="X151" s="130"/>
      <c r="Y151" s="130"/>
    </row>
    <row r="152" spans="2:37" ht="12.75" customHeight="1">
      <c r="B152" s="1126" t="str">
        <f t="shared" si="104"/>
        <v/>
      </c>
      <c r="C152" s="145" t="str">
        <f t="shared" si="105"/>
        <v/>
      </c>
      <c r="D152" s="146" t="str">
        <f t="shared" si="105"/>
        <v/>
      </c>
      <c r="E152" s="2380" t="s">
        <v>848</v>
      </c>
      <c r="F152" s="2389" t="str">
        <f>AK35</f>
        <v/>
      </c>
      <c r="G152" s="2390"/>
      <c r="H152" s="2389" t="str">
        <f>AM35</f>
        <v/>
      </c>
      <c r="I152" s="2390"/>
      <c r="J152" s="2389" t="str">
        <f>AO35</f>
        <v/>
      </c>
      <c r="K152" s="2390"/>
      <c r="L152" s="2389" t="str">
        <f>AQ35</f>
        <v/>
      </c>
      <c r="M152" s="2390"/>
      <c r="N152" s="2389" t="str">
        <f>AS35</f>
        <v/>
      </c>
      <c r="O152" s="2390"/>
      <c r="P152" s="2389" t="str">
        <f>AU35</f>
        <v/>
      </c>
      <c r="Q152" s="2390"/>
      <c r="R152" s="2389" t="str">
        <f>AW35</f>
        <v/>
      </c>
      <c r="S152" s="2390"/>
      <c r="T152" s="2389" t="str">
        <f>AY35</f>
        <v/>
      </c>
      <c r="U152" s="2390"/>
      <c r="V152" s="126"/>
      <c r="W152" s="130"/>
      <c r="X152" s="130"/>
      <c r="Y152" s="130"/>
    </row>
    <row r="153" spans="2:37" ht="12.75" customHeight="1">
      <c r="B153" s="1126" t="str">
        <f t="shared" si="104"/>
        <v/>
      </c>
      <c r="C153" s="145" t="str">
        <f t="shared" si="105"/>
        <v/>
      </c>
      <c r="D153" s="146" t="str">
        <f t="shared" si="105"/>
        <v/>
      </c>
      <c r="E153" s="2381"/>
      <c r="F153" s="2414" t="str">
        <f>IF(F35&gt;0,MAX(G29:G34),"")</f>
        <v/>
      </c>
      <c r="G153" s="2415"/>
      <c r="H153" s="2414" t="str">
        <f>IF(H35&gt;0,MAX(I29:I34),"")</f>
        <v/>
      </c>
      <c r="I153" s="2415"/>
      <c r="J153" s="2414" t="str">
        <f>IF(J35&gt;0,MAX(K29:K34),"")</f>
        <v/>
      </c>
      <c r="K153" s="2415"/>
      <c r="L153" s="2414" t="str">
        <f>IF(L35&gt;0,MAX(M29:M34),"")</f>
        <v/>
      </c>
      <c r="M153" s="2415"/>
      <c r="N153" s="2414" t="str">
        <f>IF(N35&gt;0,MAX(O29:O34),"")</f>
        <v/>
      </c>
      <c r="O153" s="2415"/>
      <c r="P153" s="2414" t="str">
        <f>IF(P35&gt;0,MAX(Q29:Q34),"")</f>
        <v/>
      </c>
      <c r="Q153" s="2415"/>
      <c r="R153" s="2414" t="str">
        <f>IF(R35&gt;0,MAX(S29:S34),"")</f>
        <v/>
      </c>
      <c r="S153" s="2415"/>
      <c r="T153" s="2414" t="str">
        <f>IF(T35&gt;0,MAX(U29:U34),"")</f>
        <v/>
      </c>
      <c r="U153" s="2415"/>
      <c r="V153" s="126"/>
      <c r="W153" s="130"/>
      <c r="X153" s="130"/>
      <c r="Y153" s="130"/>
    </row>
    <row r="154" spans="2:37" ht="12.75" customHeight="1" thickBot="1">
      <c r="B154" s="1126" t="str">
        <f t="shared" si="104"/>
        <v/>
      </c>
      <c r="C154" s="147" t="str">
        <f t="shared" si="105"/>
        <v/>
      </c>
      <c r="D154" s="148" t="str">
        <f t="shared" si="105"/>
        <v/>
      </c>
      <c r="E154" s="2382"/>
      <c r="F154" s="2416"/>
      <c r="G154" s="2417"/>
      <c r="H154" s="2416"/>
      <c r="I154" s="2417"/>
      <c r="J154" s="2416"/>
      <c r="K154" s="2417"/>
      <c r="L154" s="2416"/>
      <c r="M154" s="2417"/>
      <c r="N154" s="2416"/>
      <c r="O154" s="2417"/>
      <c r="P154" s="2416"/>
      <c r="Q154" s="2417"/>
      <c r="R154" s="2416"/>
      <c r="S154" s="2417"/>
      <c r="T154" s="2416"/>
      <c r="U154" s="2417"/>
      <c r="V154" s="126"/>
      <c r="W154" s="130"/>
      <c r="X154" s="130"/>
      <c r="Y154" s="130"/>
    </row>
    <row r="155" spans="2:37" ht="12.75" customHeight="1" thickTop="1">
      <c r="B155" s="1126" t="str">
        <f t="shared" ref="B155:B160" si="106">IF(SUM(F$40:U$45)&gt;0,"Wypełnione","")</f>
        <v/>
      </c>
      <c r="C155" s="149" t="str">
        <f t="shared" ref="C155:D160" si="107">IF(C40=0,"",C40)</f>
        <v>Krowy</v>
      </c>
      <c r="D155" s="150">
        <f t="shared" si="107"/>
        <v>3</v>
      </c>
      <c r="E155" s="2399" t="s">
        <v>847</v>
      </c>
      <c r="F155" s="2408" t="str">
        <f>IF(F46&gt;0,$C38,"")</f>
        <v/>
      </c>
      <c r="G155" s="2409"/>
      <c r="H155" s="2408" t="str">
        <f>IF(H46&gt;0,$C38,"")</f>
        <v/>
      </c>
      <c r="I155" s="2409"/>
      <c r="J155" s="2408" t="str">
        <f>IF(J46&gt;0,$C38,"")</f>
        <v/>
      </c>
      <c r="K155" s="2409"/>
      <c r="L155" s="2408" t="str">
        <f>IF(L46&gt;0,$C38,"")</f>
        <v/>
      </c>
      <c r="M155" s="2409"/>
      <c r="N155" s="2408" t="str">
        <f>IF(N46&gt;0,$C38,"")</f>
        <v/>
      </c>
      <c r="O155" s="2409"/>
      <c r="P155" s="2408" t="str">
        <f>IF(P46&gt;0,$C38,"")</f>
        <v/>
      </c>
      <c r="Q155" s="2409"/>
      <c r="R155" s="2408" t="str">
        <f>IF(R46&gt;0,$C38,"")</f>
        <v/>
      </c>
      <c r="S155" s="2409"/>
      <c r="T155" s="2408" t="str">
        <f>IF(T46&gt;0,$C38,"")</f>
        <v/>
      </c>
      <c r="U155" s="2409"/>
      <c r="V155" s="126"/>
      <c r="W155" s="130"/>
      <c r="X155" s="130"/>
      <c r="Y155" s="130"/>
      <c r="AK155" s="68">
        <v>4</v>
      </c>
    </row>
    <row r="156" spans="2:37" ht="12.75" customHeight="1">
      <c r="B156" s="1126" t="str">
        <f t="shared" si="106"/>
        <v/>
      </c>
      <c r="C156" s="151" t="str">
        <f t="shared" si="107"/>
        <v>Jałówki</v>
      </c>
      <c r="D156" s="152">
        <f t="shared" si="107"/>
        <v>1</v>
      </c>
      <c r="E156" s="2400"/>
      <c r="F156" s="2410"/>
      <c r="G156" s="2411"/>
      <c r="H156" s="2410"/>
      <c r="I156" s="2411"/>
      <c r="J156" s="2410"/>
      <c r="K156" s="2411"/>
      <c r="L156" s="2410"/>
      <c r="M156" s="2411"/>
      <c r="N156" s="2410"/>
      <c r="O156" s="2411"/>
      <c r="P156" s="2410"/>
      <c r="Q156" s="2411"/>
      <c r="R156" s="2410"/>
      <c r="S156" s="2411"/>
      <c r="T156" s="2410"/>
      <c r="U156" s="2411"/>
      <c r="V156" s="126"/>
      <c r="W156" s="130"/>
      <c r="X156" s="130"/>
      <c r="Y156" s="130"/>
    </row>
    <row r="157" spans="2:37" ht="12.75" customHeight="1">
      <c r="B157" s="1126" t="str">
        <f t="shared" si="106"/>
        <v/>
      </c>
      <c r="C157" s="151" t="str">
        <f t="shared" si="107"/>
        <v>Kozy</v>
      </c>
      <c r="D157" s="152">
        <f t="shared" si="107"/>
        <v>1</v>
      </c>
      <c r="E157" s="2401"/>
      <c r="F157" s="2412"/>
      <c r="G157" s="2413"/>
      <c r="H157" s="2412"/>
      <c r="I157" s="2413"/>
      <c r="J157" s="2412"/>
      <c r="K157" s="2413"/>
      <c r="L157" s="2412"/>
      <c r="M157" s="2413"/>
      <c r="N157" s="2412"/>
      <c r="O157" s="2413"/>
      <c r="P157" s="2412"/>
      <c r="Q157" s="2413"/>
      <c r="R157" s="2412"/>
      <c r="S157" s="2413"/>
      <c r="T157" s="2412"/>
      <c r="U157" s="2413"/>
      <c r="V157" s="126"/>
      <c r="W157" s="130"/>
      <c r="X157" s="130"/>
      <c r="Y157" s="130"/>
    </row>
    <row r="158" spans="2:37" ht="12.75" customHeight="1">
      <c r="B158" s="1126" t="str">
        <f t="shared" si="106"/>
        <v/>
      </c>
      <c r="C158" s="151" t="str">
        <f t="shared" si="107"/>
        <v/>
      </c>
      <c r="D158" s="152" t="str">
        <f t="shared" si="107"/>
        <v/>
      </c>
      <c r="E158" s="2402" t="s">
        <v>848</v>
      </c>
      <c r="F158" s="2418" t="str">
        <f>AK46</f>
        <v/>
      </c>
      <c r="G158" s="2419"/>
      <c r="H158" s="2418" t="str">
        <f>AM46</f>
        <v/>
      </c>
      <c r="I158" s="2419"/>
      <c r="J158" s="2418" t="str">
        <f>AO46</f>
        <v/>
      </c>
      <c r="K158" s="2419"/>
      <c r="L158" s="2418" t="str">
        <f>AQ46</f>
        <v/>
      </c>
      <c r="M158" s="2419"/>
      <c r="N158" s="2418" t="str">
        <f>AS46</f>
        <v/>
      </c>
      <c r="O158" s="2419"/>
      <c r="P158" s="2418" t="str">
        <f>AU46</f>
        <v/>
      </c>
      <c r="Q158" s="2419"/>
      <c r="R158" s="2418" t="str">
        <f>AW46</f>
        <v/>
      </c>
      <c r="S158" s="2419"/>
      <c r="T158" s="2418" t="str">
        <f>AY46</f>
        <v/>
      </c>
      <c r="U158" s="2419"/>
      <c r="V158" s="126"/>
      <c r="W158" s="130"/>
      <c r="X158" s="130"/>
      <c r="Y158" s="130"/>
    </row>
    <row r="159" spans="2:37" ht="12.75" customHeight="1">
      <c r="B159" s="1126" t="str">
        <f t="shared" si="106"/>
        <v/>
      </c>
      <c r="C159" s="151" t="str">
        <f t="shared" si="107"/>
        <v/>
      </c>
      <c r="D159" s="152" t="str">
        <f t="shared" si="107"/>
        <v/>
      </c>
      <c r="E159" s="2403"/>
      <c r="F159" s="2391" t="str">
        <f>IF(F46&gt;0,MAX(G40:G45),"")</f>
        <v/>
      </c>
      <c r="G159" s="2392"/>
      <c r="H159" s="2391" t="str">
        <f>IF(H46&gt;0,MAX(I40:I45),"")</f>
        <v/>
      </c>
      <c r="I159" s="2392"/>
      <c r="J159" s="2391" t="str">
        <f>IF(J46&gt;0,MAX(K40:K45),"")</f>
        <v/>
      </c>
      <c r="K159" s="2392"/>
      <c r="L159" s="2391" t="str">
        <f>IF(L46&gt;0,MAX(M40:M45),"")</f>
        <v/>
      </c>
      <c r="M159" s="2392"/>
      <c r="N159" s="2391" t="str">
        <f>IF(N46&gt;0,MAX(O40:O45),"")</f>
        <v/>
      </c>
      <c r="O159" s="2392"/>
      <c r="P159" s="2391" t="str">
        <f>IF(P46&gt;0,MAX(Q40:Q45),"")</f>
        <v/>
      </c>
      <c r="Q159" s="2392"/>
      <c r="R159" s="2391" t="str">
        <f>IF(R46&gt;0,MAX(S40:S45),"")</f>
        <v/>
      </c>
      <c r="S159" s="2392"/>
      <c r="T159" s="2391" t="str">
        <f>IF(T46&gt;0,MAX(U40:U45),"")</f>
        <v/>
      </c>
      <c r="U159" s="2392"/>
      <c r="V159" s="126"/>
      <c r="W159" s="130"/>
      <c r="X159" s="130"/>
      <c r="Y159" s="130"/>
    </row>
    <row r="160" spans="2:37" ht="12.75" customHeight="1" thickBot="1">
      <c r="B160" s="1126" t="str">
        <f t="shared" si="106"/>
        <v/>
      </c>
      <c r="C160" s="153" t="str">
        <f t="shared" si="107"/>
        <v/>
      </c>
      <c r="D160" s="154" t="str">
        <f t="shared" si="107"/>
        <v/>
      </c>
      <c r="E160" s="2404"/>
      <c r="F160" s="2393"/>
      <c r="G160" s="2394"/>
      <c r="H160" s="2393"/>
      <c r="I160" s="2394"/>
      <c r="J160" s="2393"/>
      <c r="K160" s="2394"/>
      <c r="L160" s="2393"/>
      <c r="M160" s="2394"/>
      <c r="N160" s="2393"/>
      <c r="O160" s="2394"/>
      <c r="P160" s="2393"/>
      <c r="Q160" s="2394"/>
      <c r="R160" s="2393"/>
      <c r="S160" s="2394"/>
      <c r="T160" s="2393"/>
      <c r="U160" s="2394"/>
      <c r="V160" s="126"/>
      <c r="W160" s="130"/>
      <c r="X160" s="130"/>
      <c r="Y160" s="130"/>
    </row>
    <row r="161" spans="2:37" ht="12.75" customHeight="1" thickTop="1">
      <c r="B161" s="1126" t="str">
        <f t="shared" ref="B161:B166" si="108">IF(SUM(F$51:U$56)&gt;0,"Wypełnione","")</f>
        <v/>
      </c>
      <c r="C161" s="155" t="str">
        <f t="shared" ref="C161:D166" si="109">IF(C51=0,"",C51)</f>
        <v>Krowy</v>
      </c>
      <c r="D161" s="156">
        <f t="shared" si="109"/>
        <v>3</v>
      </c>
      <c r="E161" s="2429" t="s">
        <v>847</v>
      </c>
      <c r="F161" s="2423" t="str">
        <f>IF(F57&gt;0,$C49,"")</f>
        <v/>
      </c>
      <c r="G161" s="2424"/>
      <c r="H161" s="2423" t="str">
        <f>IF(H57&gt;0,$C49,"")</f>
        <v/>
      </c>
      <c r="I161" s="2424"/>
      <c r="J161" s="2423" t="str">
        <f>IF(J57&gt;0,$C49,"")</f>
        <v/>
      </c>
      <c r="K161" s="2424"/>
      <c r="L161" s="2423" t="str">
        <f>IF(L57&gt;0,$C49,"")</f>
        <v/>
      </c>
      <c r="M161" s="2424"/>
      <c r="N161" s="2423" t="str">
        <f>IF(N57&gt;0,$C49,"")</f>
        <v/>
      </c>
      <c r="O161" s="2424"/>
      <c r="P161" s="2423" t="str">
        <f>IF(P57&gt;0,$C49,"")</f>
        <v/>
      </c>
      <c r="Q161" s="2424"/>
      <c r="R161" s="2423" t="str">
        <f>IF(R57&gt;0,$C49,"")</f>
        <v/>
      </c>
      <c r="S161" s="2424"/>
      <c r="T161" s="2423" t="str">
        <f>IF(T57&gt;0,$C49,"")</f>
        <v/>
      </c>
      <c r="U161" s="2424"/>
      <c r="V161" s="126"/>
      <c r="W161" s="130"/>
      <c r="X161" s="130"/>
      <c r="Y161" s="130"/>
      <c r="AK161" s="68">
        <v>5</v>
      </c>
    </row>
    <row r="162" spans="2:37" ht="12.75" customHeight="1">
      <c r="B162" s="1126" t="str">
        <f t="shared" si="108"/>
        <v/>
      </c>
      <c r="C162" s="157" t="str">
        <f t="shared" si="109"/>
        <v>Jałówki</v>
      </c>
      <c r="D162" s="158">
        <f t="shared" si="109"/>
        <v>1</v>
      </c>
      <c r="E162" s="2430"/>
      <c r="F162" s="2425"/>
      <c r="G162" s="2426"/>
      <c r="H162" s="2425"/>
      <c r="I162" s="2426"/>
      <c r="J162" s="2425"/>
      <c r="K162" s="2426"/>
      <c r="L162" s="2425"/>
      <c r="M162" s="2426"/>
      <c r="N162" s="2425"/>
      <c r="O162" s="2426"/>
      <c r="P162" s="2425"/>
      <c r="Q162" s="2426"/>
      <c r="R162" s="2425"/>
      <c r="S162" s="2426"/>
      <c r="T162" s="2425"/>
      <c r="U162" s="2426"/>
      <c r="V162" s="126"/>
      <c r="W162" s="130"/>
      <c r="X162" s="130"/>
      <c r="Y162" s="130"/>
    </row>
    <row r="163" spans="2:37" ht="12.75" customHeight="1">
      <c r="B163" s="1126" t="str">
        <f t="shared" si="108"/>
        <v/>
      </c>
      <c r="C163" s="157" t="str">
        <f t="shared" si="109"/>
        <v>Kozy</v>
      </c>
      <c r="D163" s="158">
        <f t="shared" si="109"/>
        <v>1</v>
      </c>
      <c r="E163" s="2431"/>
      <c r="F163" s="2427"/>
      <c r="G163" s="2428"/>
      <c r="H163" s="2427"/>
      <c r="I163" s="2428"/>
      <c r="J163" s="2427"/>
      <c r="K163" s="2428"/>
      <c r="L163" s="2427"/>
      <c r="M163" s="2428"/>
      <c r="N163" s="2427"/>
      <c r="O163" s="2428"/>
      <c r="P163" s="2427"/>
      <c r="Q163" s="2428"/>
      <c r="R163" s="2427"/>
      <c r="S163" s="2428"/>
      <c r="T163" s="2427"/>
      <c r="U163" s="2428"/>
      <c r="V163" s="126"/>
      <c r="W163" s="130"/>
      <c r="X163" s="130"/>
      <c r="Y163" s="130"/>
    </row>
    <row r="164" spans="2:37" ht="12.75" customHeight="1">
      <c r="B164" s="1126" t="str">
        <f t="shared" si="108"/>
        <v/>
      </c>
      <c r="C164" s="157" t="str">
        <f t="shared" si="109"/>
        <v/>
      </c>
      <c r="D164" s="158" t="str">
        <f t="shared" si="109"/>
        <v/>
      </c>
      <c r="E164" s="2420" t="s">
        <v>848</v>
      </c>
      <c r="F164" s="2375" t="str">
        <f>AK57</f>
        <v/>
      </c>
      <c r="G164" s="2376"/>
      <c r="H164" s="2375" t="str">
        <f>AM57</f>
        <v/>
      </c>
      <c r="I164" s="2376"/>
      <c r="J164" s="2375" t="str">
        <f>AO57</f>
        <v/>
      </c>
      <c r="K164" s="2376"/>
      <c r="L164" s="2375" t="str">
        <f>AQ57</f>
        <v/>
      </c>
      <c r="M164" s="2376"/>
      <c r="N164" s="2375" t="str">
        <f>AS57</f>
        <v/>
      </c>
      <c r="O164" s="2376"/>
      <c r="P164" s="2375" t="str">
        <f>AU57</f>
        <v/>
      </c>
      <c r="Q164" s="2376"/>
      <c r="R164" s="2375" t="str">
        <f>AW57</f>
        <v/>
      </c>
      <c r="S164" s="2376"/>
      <c r="T164" s="2375" t="str">
        <f>AY57</f>
        <v/>
      </c>
      <c r="U164" s="2376"/>
      <c r="V164" s="126"/>
      <c r="W164" s="130"/>
      <c r="X164" s="130"/>
      <c r="Y164" s="130"/>
    </row>
    <row r="165" spans="2:37" ht="12.75" customHeight="1">
      <c r="B165" s="1126" t="str">
        <f t="shared" si="108"/>
        <v/>
      </c>
      <c r="C165" s="157" t="str">
        <f t="shared" si="109"/>
        <v/>
      </c>
      <c r="D165" s="158" t="str">
        <f t="shared" si="109"/>
        <v/>
      </c>
      <c r="E165" s="2421"/>
      <c r="F165" s="2395" t="str">
        <f>IF(F57&gt;0,MAX(G51:G56),"")</f>
        <v/>
      </c>
      <c r="G165" s="2396"/>
      <c r="H165" s="2395" t="str">
        <f>IF(H57&gt;0,MAX(I51:I56),"")</f>
        <v/>
      </c>
      <c r="I165" s="2396"/>
      <c r="J165" s="2395" t="str">
        <f>IF(J57&gt;0,MAX(K51:K56),"")</f>
        <v/>
      </c>
      <c r="K165" s="2396"/>
      <c r="L165" s="2395" t="str">
        <f>IF(L57&gt;0,MAX(M51:M56),"")</f>
        <v/>
      </c>
      <c r="M165" s="2396"/>
      <c r="N165" s="2395" t="str">
        <f>IF(N57&gt;0,MAX(O51:O56),"")</f>
        <v/>
      </c>
      <c r="O165" s="2396"/>
      <c r="P165" s="2395" t="str">
        <f>IF(P57&gt;0,MAX(Q51:Q56),"")</f>
        <v/>
      </c>
      <c r="Q165" s="2396"/>
      <c r="R165" s="2395" t="str">
        <f>IF(R57&gt;0,MAX(S51:S56),"")</f>
        <v/>
      </c>
      <c r="S165" s="2396"/>
      <c r="T165" s="2395" t="str">
        <f>IF(T57&gt;0,MAX(U51:U56),"")</f>
        <v/>
      </c>
      <c r="U165" s="2396"/>
      <c r="V165" s="126"/>
      <c r="W165" s="130"/>
      <c r="X165" s="130"/>
      <c r="Y165" s="130"/>
    </row>
    <row r="166" spans="2:37" ht="12.75" customHeight="1" thickBot="1">
      <c r="B166" s="1126" t="str">
        <f t="shared" si="108"/>
        <v/>
      </c>
      <c r="C166" s="159" t="str">
        <f t="shared" si="109"/>
        <v/>
      </c>
      <c r="D166" s="160" t="str">
        <f t="shared" si="109"/>
        <v/>
      </c>
      <c r="E166" s="2422"/>
      <c r="F166" s="2397"/>
      <c r="G166" s="2398"/>
      <c r="H166" s="2397"/>
      <c r="I166" s="2398"/>
      <c r="J166" s="2397"/>
      <c r="K166" s="2398"/>
      <c r="L166" s="2397"/>
      <c r="M166" s="2398"/>
      <c r="N166" s="2397"/>
      <c r="O166" s="2398"/>
      <c r="P166" s="2397"/>
      <c r="Q166" s="2398"/>
      <c r="R166" s="2397"/>
      <c r="S166" s="2398"/>
      <c r="T166" s="2397"/>
      <c r="U166" s="2398"/>
      <c r="V166" s="126"/>
      <c r="W166" s="130"/>
      <c r="X166" s="130"/>
      <c r="Y166" s="130"/>
    </row>
    <row r="167" spans="2:37" ht="12.75" customHeight="1" thickTop="1">
      <c r="B167" s="1126" t="str">
        <f t="shared" ref="B167:B172" si="110">IF(SUM(F$71:U$76)&gt;0,"Wypełnione","")</f>
        <v/>
      </c>
      <c r="C167" s="161" t="str">
        <f t="shared" ref="C167:D172" si="111">IF(C71=0,"",C71)</f>
        <v>Krowy</v>
      </c>
      <c r="D167" s="162">
        <f t="shared" si="111"/>
        <v>3</v>
      </c>
      <c r="E167" s="2432" t="s">
        <v>847</v>
      </c>
      <c r="F167" s="2311" t="str">
        <f>IF(F77&gt;0,$C69,"")</f>
        <v/>
      </c>
      <c r="G167" s="2312"/>
      <c r="H167" s="2311" t="str">
        <f>IF(H77&gt;0,$C69,"")</f>
        <v/>
      </c>
      <c r="I167" s="2312"/>
      <c r="J167" s="2311" t="str">
        <f>IF(J77&gt;0,$C69,"")</f>
        <v/>
      </c>
      <c r="K167" s="2312"/>
      <c r="L167" s="2311" t="str">
        <f>IF(L77&gt;0,$C69,"")</f>
        <v/>
      </c>
      <c r="M167" s="2312"/>
      <c r="N167" s="2311" t="str">
        <f>IF(N77&gt;0,$C69,"")</f>
        <v/>
      </c>
      <c r="O167" s="2312"/>
      <c r="P167" s="2311" t="str">
        <f>IF(P77&gt;0,$C69,"")</f>
        <v/>
      </c>
      <c r="Q167" s="2312"/>
      <c r="R167" s="2311" t="str">
        <f>IF(R77&gt;0,$C69,"")</f>
        <v/>
      </c>
      <c r="S167" s="2312"/>
      <c r="T167" s="2311" t="str">
        <f>IF(T77&gt;0,$C69,"")</f>
        <v/>
      </c>
      <c r="U167" s="2312"/>
      <c r="V167" s="126"/>
      <c r="W167" s="130"/>
      <c r="X167" s="130"/>
      <c r="Y167" s="130"/>
      <c r="AK167" s="68">
        <v>6</v>
      </c>
    </row>
    <row r="168" spans="2:37" ht="12.75" customHeight="1">
      <c r="B168" s="1126" t="str">
        <f t="shared" si="110"/>
        <v/>
      </c>
      <c r="C168" s="163" t="str">
        <f t="shared" si="111"/>
        <v>Jałówki</v>
      </c>
      <c r="D168" s="164">
        <f t="shared" si="111"/>
        <v>1</v>
      </c>
      <c r="E168" s="2433"/>
      <c r="F168" s="2313"/>
      <c r="G168" s="2314"/>
      <c r="H168" s="2313"/>
      <c r="I168" s="2314"/>
      <c r="J168" s="2313"/>
      <c r="K168" s="2314"/>
      <c r="L168" s="2313"/>
      <c r="M168" s="2314"/>
      <c r="N168" s="2313"/>
      <c r="O168" s="2314"/>
      <c r="P168" s="2313"/>
      <c r="Q168" s="2314"/>
      <c r="R168" s="2313"/>
      <c r="S168" s="2314"/>
      <c r="T168" s="2313"/>
      <c r="U168" s="2314"/>
      <c r="V168" s="126"/>
      <c r="W168" s="130"/>
      <c r="X168" s="130"/>
      <c r="Y168" s="130"/>
    </row>
    <row r="169" spans="2:37" ht="12.75" customHeight="1">
      <c r="B169" s="1126" t="str">
        <f t="shared" si="110"/>
        <v/>
      </c>
      <c r="C169" s="163" t="str">
        <f t="shared" si="111"/>
        <v>Kozy</v>
      </c>
      <c r="D169" s="164">
        <f t="shared" si="111"/>
        <v>1</v>
      </c>
      <c r="E169" s="2434"/>
      <c r="F169" s="2315"/>
      <c r="G169" s="2316"/>
      <c r="H169" s="2315"/>
      <c r="I169" s="2316"/>
      <c r="J169" s="2315"/>
      <c r="K169" s="2316"/>
      <c r="L169" s="2315"/>
      <c r="M169" s="2316"/>
      <c r="N169" s="2315"/>
      <c r="O169" s="2316"/>
      <c r="P169" s="2315"/>
      <c r="Q169" s="2316"/>
      <c r="R169" s="2315"/>
      <c r="S169" s="2316"/>
      <c r="T169" s="2315"/>
      <c r="U169" s="2316"/>
      <c r="V169" s="126"/>
      <c r="W169" s="130"/>
      <c r="X169" s="130"/>
      <c r="Y169" s="130"/>
    </row>
    <row r="170" spans="2:37" ht="12.75" customHeight="1">
      <c r="B170" s="1126" t="str">
        <f t="shared" si="110"/>
        <v/>
      </c>
      <c r="C170" s="163" t="str">
        <f t="shared" si="111"/>
        <v/>
      </c>
      <c r="D170" s="164" t="str">
        <f t="shared" si="111"/>
        <v/>
      </c>
      <c r="E170" s="2369" t="s">
        <v>848</v>
      </c>
      <c r="F170" s="2323" t="str">
        <f>AK77</f>
        <v/>
      </c>
      <c r="G170" s="2324"/>
      <c r="H170" s="2323" t="str">
        <f>AM77</f>
        <v/>
      </c>
      <c r="I170" s="2324"/>
      <c r="J170" s="2323" t="str">
        <f>AO77</f>
        <v/>
      </c>
      <c r="K170" s="2324"/>
      <c r="L170" s="2323" t="str">
        <f>AQ77</f>
        <v/>
      </c>
      <c r="M170" s="2324"/>
      <c r="N170" s="2323" t="str">
        <f>AS77</f>
        <v/>
      </c>
      <c r="O170" s="2324"/>
      <c r="P170" s="2323" t="str">
        <f>AU77</f>
        <v/>
      </c>
      <c r="Q170" s="2324"/>
      <c r="R170" s="2323" t="str">
        <f>AW77</f>
        <v/>
      </c>
      <c r="S170" s="2324"/>
      <c r="T170" s="2323" t="str">
        <f>AY77</f>
        <v/>
      </c>
      <c r="U170" s="2324"/>
      <c r="V170" s="126"/>
      <c r="W170" s="130"/>
      <c r="X170" s="130"/>
      <c r="Y170" s="130"/>
    </row>
    <row r="171" spans="2:37" ht="12.75" customHeight="1">
      <c r="B171" s="1126" t="str">
        <f t="shared" si="110"/>
        <v/>
      </c>
      <c r="C171" s="163" t="str">
        <f t="shared" si="111"/>
        <v/>
      </c>
      <c r="D171" s="164" t="str">
        <f t="shared" si="111"/>
        <v/>
      </c>
      <c r="E171" s="2370"/>
      <c r="F171" s="2325" t="str">
        <f>IF(F77&gt;0,MAX(G71:G76),"")</f>
        <v/>
      </c>
      <c r="G171" s="2326"/>
      <c r="H171" s="2325" t="str">
        <f>IF(H77&gt;0,MAX(I71:I76),"")</f>
        <v/>
      </c>
      <c r="I171" s="2326"/>
      <c r="J171" s="2325" t="str">
        <f>IF(J77&gt;0,MAX(K71:K76),"")</f>
        <v/>
      </c>
      <c r="K171" s="2326"/>
      <c r="L171" s="2325" t="str">
        <f>IF(L77&gt;0,MAX(M71:M76),"")</f>
        <v/>
      </c>
      <c r="M171" s="2326"/>
      <c r="N171" s="2325" t="str">
        <f>IF(N77&gt;0,MAX(O71:O76),"")</f>
        <v/>
      </c>
      <c r="O171" s="2326"/>
      <c r="P171" s="2325" t="str">
        <f>IF(P77&gt;0,MAX(Q71:Q76),"")</f>
        <v/>
      </c>
      <c r="Q171" s="2326"/>
      <c r="R171" s="2325" t="str">
        <f>IF(R77&gt;0,MAX(S71:S76),"")</f>
        <v/>
      </c>
      <c r="S171" s="2326"/>
      <c r="T171" s="2325" t="str">
        <f>IF(T77&gt;0,MAX(U71:U76),"")</f>
        <v/>
      </c>
      <c r="U171" s="2326"/>
      <c r="V171" s="126"/>
      <c r="W171" s="130"/>
      <c r="X171" s="130"/>
      <c r="Y171" s="130"/>
    </row>
    <row r="172" spans="2:37" ht="12.75" customHeight="1" thickBot="1">
      <c r="B172" s="1126" t="str">
        <f t="shared" si="110"/>
        <v/>
      </c>
      <c r="C172" s="165" t="str">
        <f t="shared" si="111"/>
        <v/>
      </c>
      <c r="D172" s="166" t="str">
        <f t="shared" si="111"/>
        <v/>
      </c>
      <c r="E172" s="2371"/>
      <c r="F172" s="2327"/>
      <c r="G172" s="2328"/>
      <c r="H172" s="2327"/>
      <c r="I172" s="2328"/>
      <c r="J172" s="2327"/>
      <c r="K172" s="2328"/>
      <c r="L172" s="2327"/>
      <c r="M172" s="2328"/>
      <c r="N172" s="2327"/>
      <c r="O172" s="2328"/>
      <c r="P172" s="2327"/>
      <c r="Q172" s="2328"/>
      <c r="R172" s="2327"/>
      <c r="S172" s="2328"/>
      <c r="T172" s="2327"/>
      <c r="U172" s="2328"/>
      <c r="V172" s="126"/>
      <c r="W172" s="130"/>
      <c r="X172" s="130"/>
      <c r="Y172" s="130"/>
    </row>
    <row r="173" spans="2:37" ht="12.75" customHeight="1" thickTop="1">
      <c r="B173" s="1126" t="str">
        <f t="shared" ref="B173:B178" si="112">IF(SUM(F$82:U$87)&gt;0,"Wypełnione","")</f>
        <v/>
      </c>
      <c r="C173" s="167" t="str">
        <f t="shared" ref="C173:D178" si="113">IF(C82=0,"",C82)</f>
        <v>Krowy</v>
      </c>
      <c r="D173" s="168">
        <f t="shared" si="113"/>
        <v>3</v>
      </c>
      <c r="E173" s="2377" t="s">
        <v>847</v>
      </c>
      <c r="F173" s="2317" t="str">
        <f>IF(F88&gt;0,$C80,"")</f>
        <v/>
      </c>
      <c r="G173" s="2318"/>
      <c r="H173" s="2317" t="str">
        <f>IF(H88&gt;0,$C80,"")</f>
        <v/>
      </c>
      <c r="I173" s="2318"/>
      <c r="J173" s="2317" t="str">
        <f>IF(J88&gt;0,$C80,"")</f>
        <v/>
      </c>
      <c r="K173" s="2318"/>
      <c r="L173" s="2317" t="str">
        <f>IF(L88&gt;0,$C80,"")</f>
        <v/>
      </c>
      <c r="M173" s="2318"/>
      <c r="N173" s="2317" t="str">
        <f>IF(N88&gt;0,$C80,"")</f>
        <v/>
      </c>
      <c r="O173" s="2318"/>
      <c r="P173" s="2317" t="str">
        <f>IF(P88&gt;0,$C80,"")</f>
        <v/>
      </c>
      <c r="Q173" s="2318"/>
      <c r="R173" s="2317" t="str">
        <f>IF(R88&gt;0,$C80,"")</f>
        <v/>
      </c>
      <c r="S173" s="2318"/>
      <c r="T173" s="2317" t="str">
        <f>IF(T88&gt;0,$C80,"")</f>
        <v/>
      </c>
      <c r="U173" s="2318"/>
      <c r="V173" s="126"/>
      <c r="W173" s="130"/>
      <c r="X173" s="130"/>
      <c r="Y173" s="130"/>
      <c r="AK173" s="68">
        <v>7</v>
      </c>
    </row>
    <row r="174" spans="2:37" ht="12.75" customHeight="1">
      <c r="B174" s="1126" t="str">
        <f t="shared" si="112"/>
        <v/>
      </c>
      <c r="C174" s="169" t="str">
        <f t="shared" si="113"/>
        <v>Jałówki</v>
      </c>
      <c r="D174" s="170">
        <f t="shared" si="113"/>
        <v>1</v>
      </c>
      <c r="E174" s="2378"/>
      <c r="F174" s="2319"/>
      <c r="G174" s="2320"/>
      <c r="H174" s="2319"/>
      <c r="I174" s="2320"/>
      <c r="J174" s="2319"/>
      <c r="K174" s="2320"/>
      <c r="L174" s="2319"/>
      <c r="M174" s="2320"/>
      <c r="N174" s="2319"/>
      <c r="O174" s="2320"/>
      <c r="P174" s="2319"/>
      <c r="Q174" s="2320"/>
      <c r="R174" s="2319"/>
      <c r="S174" s="2320"/>
      <c r="T174" s="2319"/>
      <c r="U174" s="2320"/>
      <c r="V174" s="126"/>
      <c r="W174" s="130"/>
      <c r="X174" s="130"/>
      <c r="Y174" s="130"/>
    </row>
    <row r="175" spans="2:37" ht="12.75" customHeight="1">
      <c r="B175" s="1126" t="str">
        <f t="shared" si="112"/>
        <v/>
      </c>
      <c r="C175" s="169" t="str">
        <f t="shared" si="113"/>
        <v>Kozy</v>
      </c>
      <c r="D175" s="170">
        <f t="shared" si="113"/>
        <v>1</v>
      </c>
      <c r="E175" s="2379"/>
      <c r="F175" s="2321"/>
      <c r="G175" s="2322"/>
      <c r="H175" s="2321"/>
      <c r="I175" s="2322"/>
      <c r="J175" s="2321"/>
      <c r="K175" s="2322"/>
      <c r="L175" s="2321"/>
      <c r="M175" s="2322"/>
      <c r="N175" s="2321"/>
      <c r="O175" s="2322"/>
      <c r="P175" s="2321"/>
      <c r="Q175" s="2322"/>
      <c r="R175" s="2321"/>
      <c r="S175" s="2322"/>
      <c r="T175" s="2321"/>
      <c r="U175" s="2322"/>
      <c r="V175" s="126"/>
      <c r="W175" s="130"/>
      <c r="X175" s="130"/>
      <c r="Y175" s="130"/>
    </row>
    <row r="176" spans="2:37" ht="12.75" customHeight="1">
      <c r="B176" s="1126" t="str">
        <f t="shared" si="112"/>
        <v/>
      </c>
      <c r="C176" s="169" t="str">
        <f t="shared" si="113"/>
        <v/>
      </c>
      <c r="D176" s="170" t="str">
        <f t="shared" si="113"/>
        <v/>
      </c>
      <c r="E176" s="2366" t="s">
        <v>848</v>
      </c>
      <c r="F176" s="2345" t="str">
        <f>AK88</f>
        <v/>
      </c>
      <c r="G176" s="2346"/>
      <c r="H176" s="2345" t="str">
        <f>AM88</f>
        <v/>
      </c>
      <c r="I176" s="2346"/>
      <c r="J176" s="2345" t="str">
        <f>AO88</f>
        <v/>
      </c>
      <c r="K176" s="2346"/>
      <c r="L176" s="2345" t="str">
        <f>AQ88</f>
        <v/>
      </c>
      <c r="M176" s="2346"/>
      <c r="N176" s="2345" t="str">
        <f>AS88</f>
        <v/>
      </c>
      <c r="O176" s="2346"/>
      <c r="P176" s="2345" t="str">
        <f>AU88</f>
        <v/>
      </c>
      <c r="Q176" s="2346"/>
      <c r="R176" s="2345" t="str">
        <f>AW88</f>
        <v/>
      </c>
      <c r="S176" s="2346"/>
      <c r="T176" s="2345" t="str">
        <f>AY88</f>
        <v/>
      </c>
      <c r="U176" s="2346"/>
      <c r="V176" s="126"/>
      <c r="W176" s="130"/>
      <c r="X176" s="130"/>
      <c r="Y176" s="130"/>
    </row>
    <row r="177" spans="2:37" ht="12.75" customHeight="1">
      <c r="B177" s="1126" t="str">
        <f t="shared" si="112"/>
        <v/>
      </c>
      <c r="C177" s="169" t="str">
        <f t="shared" si="113"/>
        <v/>
      </c>
      <c r="D177" s="170" t="str">
        <f t="shared" si="113"/>
        <v/>
      </c>
      <c r="E177" s="2367"/>
      <c r="F177" s="2542" t="str">
        <f>IF(F88&gt;0,MAX(G82:G87),"")</f>
        <v/>
      </c>
      <c r="G177" s="2543"/>
      <c r="H177" s="2542" t="str">
        <f>IF(H88&gt;0,MAX(I82:I87),"")</f>
        <v/>
      </c>
      <c r="I177" s="2543"/>
      <c r="J177" s="2542" t="str">
        <f>IF(J88&gt;0,MAX(K82:K87),"")</f>
        <v/>
      </c>
      <c r="K177" s="2543"/>
      <c r="L177" s="2542" t="str">
        <f>IF(L88&gt;0,MAX(M82:M87),"")</f>
        <v/>
      </c>
      <c r="M177" s="2543"/>
      <c r="N177" s="2542" t="str">
        <f>IF(N88&gt;0,MAX(O82:O87),"")</f>
        <v/>
      </c>
      <c r="O177" s="2543"/>
      <c r="P177" s="2542" t="str">
        <f>IF(P88&gt;0,MAX(Q82:Q87),"")</f>
        <v/>
      </c>
      <c r="Q177" s="2543"/>
      <c r="R177" s="2542" t="str">
        <f>IF(R88&gt;0,MAX(S82:S87),"")</f>
        <v/>
      </c>
      <c r="S177" s="2543"/>
      <c r="T177" s="2542" t="str">
        <f>IF(T88&gt;0,MAX(U82:U87),"")</f>
        <v/>
      </c>
      <c r="U177" s="2543"/>
      <c r="V177" s="126"/>
      <c r="W177" s="130"/>
      <c r="X177" s="130"/>
      <c r="Y177" s="130"/>
    </row>
    <row r="178" spans="2:37" ht="12.75" customHeight="1" thickBot="1">
      <c r="B178" s="1126" t="str">
        <f t="shared" si="112"/>
        <v/>
      </c>
      <c r="C178" s="171" t="str">
        <f t="shared" si="113"/>
        <v/>
      </c>
      <c r="D178" s="172" t="str">
        <f t="shared" si="113"/>
        <v/>
      </c>
      <c r="E178" s="2368"/>
      <c r="F178" s="2544"/>
      <c r="G178" s="2545"/>
      <c r="H178" s="2544"/>
      <c r="I178" s="2545"/>
      <c r="J178" s="2544"/>
      <c r="K178" s="2545"/>
      <c r="L178" s="2544"/>
      <c r="M178" s="2545"/>
      <c r="N178" s="2544"/>
      <c r="O178" s="2545"/>
      <c r="P178" s="2544"/>
      <c r="Q178" s="2545"/>
      <c r="R178" s="2544"/>
      <c r="S178" s="2545"/>
      <c r="T178" s="2544"/>
      <c r="U178" s="2545"/>
      <c r="V178" s="126"/>
      <c r="W178" s="130"/>
      <c r="X178" s="130"/>
      <c r="Y178" s="130"/>
    </row>
    <row r="179" spans="2:37" ht="12.75" customHeight="1" thickTop="1">
      <c r="B179" s="1126" t="str">
        <f t="shared" ref="B179:B184" si="114">IF(SUM(F$93:U$98)&gt;0,"Wypełnione","")</f>
        <v/>
      </c>
      <c r="C179" s="173" t="str">
        <f t="shared" ref="C179:D184" si="115">IF(C93=0,"",C93)</f>
        <v>Krowy</v>
      </c>
      <c r="D179" s="174">
        <f t="shared" si="115"/>
        <v>3</v>
      </c>
      <c r="E179" s="2372" t="s">
        <v>847</v>
      </c>
      <c r="F179" s="2287" t="str">
        <f>IF(F99&gt;0,$C91,"")</f>
        <v/>
      </c>
      <c r="G179" s="2288"/>
      <c r="H179" s="2287" t="str">
        <f>IF(H99&gt;0,$C91,"")</f>
        <v/>
      </c>
      <c r="I179" s="2288"/>
      <c r="J179" s="2287" t="str">
        <f>IF(J99&gt;0,$C91,"")</f>
        <v/>
      </c>
      <c r="K179" s="2288"/>
      <c r="L179" s="2287" t="str">
        <f>IF(L99&gt;0,$C91,"")</f>
        <v/>
      </c>
      <c r="M179" s="2288"/>
      <c r="N179" s="2287" t="str">
        <f>IF(N99&gt;0,$C91,"")</f>
        <v/>
      </c>
      <c r="O179" s="2288"/>
      <c r="P179" s="2287" t="str">
        <f>IF(P99&gt;0,$C91,"")</f>
        <v/>
      </c>
      <c r="Q179" s="2288"/>
      <c r="R179" s="2287" t="str">
        <f>IF(R99&gt;0,$C91,"")</f>
        <v/>
      </c>
      <c r="S179" s="2288"/>
      <c r="T179" s="2287" t="str">
        <f>IF(T99&gt;0,$C91,"")</f>
        <v/>
      </c>
      <c r="U179" s="2288"/>
      <c r="V179" s="126"/>
      <c r="W179" s="130"/>
      <c r="X179" s="130"/>
      <c r="Y179" s="130"/>
      <c r="AK179" s="68">
        <v>8</v>
      </c>
    </row>
    <row r="180" spans="2:37" ht="12.75" customHeight="1">
      <c r="B180" s="1126" t="str">
        <f t="shared" si="114"/>
        <v/>
      </c>
      <c r="C180" s="175" t="str">
        <f t="shared" si="115"/>
        <v>Jałówki</v>
      </c>
      <c r="D180" s="176">
        <f t="shared" si="115"/>
        <v>1</v>
      </c>
      <c r="E180" s="2373"/>
      <c r="F180" s="2289"/>
      <c r="G180" s="2290"/>
      <c r="H180" s="2289"/>
      <c r="I180" s="2290"/>
      <c r="J180" s="2289"/>
      <c r="K180" s="2290"/>
      <c r="L180" s="2289"/>
      <c r="M180" s="2290"/>
      <c r="N180" s="2289"/>
      <c r="O180" s="2290"/>
      <c r="P180" s="2289"/>
      <c r="Q180" s="2290"/>
      <c r="R180" s="2289"/>
      <c r="S180" s="2290"/>
      <c r="T180" s="2289"/>
      <c r="U180" s="2290"/>
      <c r="V180" s="126"/>
      <c r="W180" s="130"/>
      <c r="X180" s="130"/>
      <c r="Y180" s="130"/>
    </row>
    <row r="181" spans="2:37" ht="12.75" customHeight="1">
      <c r="B181" s="1126" t="str">
        <f t="shared" si="114"/>
        <v/>
      </c>
      <c r="C181" s="175" t="str">
        <f t="shared" si="115"/>
        <v>Kozy</v>
      </c>
      <c r="D181" s="176">
        <f t="shared" si="115"/>
        <v>1</v>
      </c>
      <c r="E181" s="2374"/>
      <c r="F181" s="2291"/>
      <c r="G181" s="2292"/>
      <c r="H181" s="2291"/>
      <c r="I181" s="2292"/>
      <c r="J181" s="2291"/>
      <c r="K181" s="2292"/>
      <c r="L181" s="2291"/>
      <c r="M181" s="2292"/>
      <c r="N181" s="2291"/>
      <c r="O181" s="2292"/>
      <c r="P181" s="2291"/>
      <c r="Q181" s="2292"/>
      <c r="R181" s="2291"/>
      <c r="S181" s="2292"/>
      <c r="T181" s="2291"/>
      <c r="U181" s="2292"/>
      <c r="V181" s="126"/>
      <c r="W181" s="130"/>
      <c r="X181" s="130"/>
      <c r="Y181" s="130"/>
    </row>
    <row r="182" spans="2:37" ht="12.75" customHeight="1">
      <c r="B182" s="1126" t="str">
        <f t="shared" si="114"/>
        <v/>
      </c>
      <c r="C182" s="175" t="str">
        <f t="shared" si="115"/>
        <v/>
      </c>
      <c r="D182" s="176" t="str">
        <f t="shared" si="115"/>
        <v/>
      </c>
      <c r="E182" s="2347" t="s">
        <v>848</v>
      </c>
      <c r="F182" s="2293" t="str">
        <f>AK99</f>
        <v/>
      </c>
      <c r="G182" s="2294"/>
      <c r="H182" s="2293" t="str">
        <f>AM99</f>
        <v/>
      </c>
      <c r="I182" s="2294"/>
      <c r="J182" s="2293" t="str">
        <f>AO99</f>
        <v/>
      </c>
      <c r="K182" s="2294"/>
      <c r="L182" s="2293" t="str">
        <f>AQ99</f>
        <v/>
      </c>
      <c r="M182" s="2294"/>
      <c r="N182" s="2293" t="str">
        <f>AS99</f>
        <v/>
      </c>
      <c r="O182" s="2294"/>
      <c r="P182" s="2293" t="str">
        <f>AU99</f>
        <v/>
      </c>
      <c r="Q182" s="2294"/>
      <c r="R182" s="2293" t="str">
        <f>AW99</f>
        <v/>
      </c>
      <c r="S182" s="2294"/>
      <c r="T182" s="2293" t="str">
        <f>AY99</f>
        <v/>
      </c>
      <c r="U182" s="2294"/>
      <c r="V182" s="126"/>
      <c r="W182" s="130"/>
      <c r="X182" s="130"/>
      <c r="Y182" s="130"/>
    </row>
    <row r="183" spans="2:37" ht="12.75" customHeight="1">
      <c r="B183" s="1126" t="str">
        <f t="shared" si="114"/>
        <v/>
      </c>
      <c r="C183" s="175" t="str">
        <f t="shared" si="115"/>
        <v/>
      </c>
      <c r="D183" s="176" t="str">
        <f t="shared" si="115"/>
        <v/>
      </c>
      <c r="E183" s="2348"/>
      <c r="F183" s="2356" t="str">
        <f>IF(F99&gt;0,MAX(G93:G98),"")</f>
        <v/>
      </c>
      <c r="G183" s="2357"/>
      <c r="H183" s="2356" t="str">
        <f>IF(H99&gt;0,MAX(I93:I98),"")</f>
        <v/>
      </c>
      <c r="I183" s="2357"/>
      <c r="J183" s="2356" t="str">
        <f>IF(J99&gt;0,MAX(K93:K98),"")</f>
        <v/>
      </c>
      <c r="K183" s="2357"/>
      <c r="L183" s="2356" t="str">
        <f>IF(L99&gt;0,MAX(M93:M98),"")</f>
        <v/>
      </c>
      <c r="M183" s="2357"/>
      <c r="N183" s="2356" t="str">
        <f>IF(N99&gt;0,MAX(O93:O98),"")</f>
        <v/>
      </c>
      <c r="O183" s="2357"/>
      <c r="P183" s="2356" t="str">
        <f>IF(P99&gt;0,MAX(Q93:Q98),"")</f>
        <v/>
      </c>
      <c r="Q183" s="2357"/>
      <c r="R183" s="2356" t="str">
        <f>IF(R99&gt;0,MAX(S93:S98),"")</f>
        <v/>
      </c>
      <c r="S183" s="2357"/>
      <c r="T183" s="2356" t="str">
        <f>IF(T99&gt;0,MAX(U93:U98),"")</f>
        <v/>
      </c>
      <c r="U183" s="2357"/>
      <c r="V183" s="126"/>
      <c r="W183" s="130"/>
      <c r="X183" s="130"/>
      <c r="Y183" s="130"/>
    </row>
    <row r="184" spans="2:37" ht="12.75" customHeight="1" thickBot="1">
      <c r="B184" s="1126" t="str">
        <f t="shared" si="114"/>
        <v/>
      </c>
      <c r="C184" s="177" t="str">
        <f t="shared" si="115"/>
        <v/>
      </c>
      <c r="D184" s="178" t="str">
        <f t="shared" si="115"/>
        <v/>
      </c>
      <c r="E184" s="2349"/>
      <c r="F184" s="2358"/>
      <c r="G184" s="2359"/>
      <c r="H184" s="2358"/>
      <c r="I184" s="2359"/>
      <c r="J184" s="2358"/>
      <c r="K184" s="2359"/>
      <c r="L184" s="2358"/>
      <c r="M184" s="2359"/>
      <c r="N184" s="2358"/>
      <c r="O184" s="2359"/>
      <c r="P184" s="2358"/>
      <c r="Q184" s="2359"/>
      <c r="R184" s="2358"/>
      <c r="S184" s="2359"/>
      <c r="T184" s="2358"/>
      <c r="U184" s="2359"/>
      <c r="V184" s="126"/>
      <c r="W184" s="130"/>
      <c r="X184" s="130"/>
      <c r="Y184" s="130"/>
    </row>
    <row r="185" spans="2:37" ht="12.75" customHeight="1" thickTop="1">
      <c r="B185" s="1126" t="str">
        <f t="shared" ref="B185:B190" si="116">IF(SUM(F$104:U$109)&gt;0,"Wypełnione","")</f>
        <v/>
      </c>
      <c r="C185" s="137" t="str">
        <f t="shared" ref="C185:D190" si="117">IF(C104=0,"",C104)</f>
        <v>Krowy</v>
      </c>
      <c r="D185" s="138">
        <f t="shared" si="117"/>
        <v>3</v>
      </c>
      <c r="E185" s="2350" t="s">
        <v>847</v>
      </c>
      <c r="F185" s="2339" t="str">
        <f>IF(F110&gt;0,$C102,"")</f>
        <v/>
      </c>
      <c r="G185" s="2340"/>
      <c r="H185" s="2339" t="str">
        <f>IF(H110&gt;0,$C102,"")</f>
        <v/>
      </c>
      <c r="I185" s="2340"/>
      <c r="J185" s="2339" t="str">
        <f>IF(J110&gt;0,$C102,"")</f>
        <v/>
      </c>
      <c r="K185" s="2340"/>
      <c r="L185" s="2339" t="str">
        <f>IF(L110&gt;0,$C102,"")</f>
        <v/>
      </c>
      <c r="M185" s="2340"/>
      <c r="N185" s="2339" t="str">
        <f>IF(N110&gt;0,$C102,"")</f>
        <v/>
      </c>
      <c r="O185" s="2340"/>
      <c r="P185" s="2339" t="str">
        <f>IF(P110&gt;0,$C102,"")</f>
        <v/>
      </c>
      <c r="Q185" s="2340"/>
      <c r="R185" s="2339" t="str">
        <f>IF(R110&gt;0,$C102,"")</f>
        <v/>
      </c>
      <c r="S185" s="2340"/>
      <c r="T185" s="2339" t="str">
        <f>IF(T110&gt;0,$C102,"")</f>
        <v/>
      </c>
      <c r="U185" s="2340"/>
      <c r="V185" s="126"/>
      <c r="W185" s="130"/>
      <c r="X185" s="130"/>
      <c r="Y185" s="130"/>
      <c r="AK185" s="68">
        <v>9</v>
      </c>
    </row>
    <row r="186" spans="2:37" ht="12.75" customHeight="1">
      <c r="B186" s="1126" t="str">
        <f t="shared" si="116"/>
        <v/>
      </c>
      <c r="C186" s="139" t="str">
        <f t="shared" si="117"/>
        <v>Jałówki</v>
      </c>
      <c r="D186" s="140">
        <f t="shared" si="117"/>
        <v>1</v>
      </c>
      <c r="E186" s="2351"/>
      <c r="F186" s="2341"/>
      <c r="G186" s="2342"/>
      <c r="H186" s="2341"/>
      <c r="I186" s="2342"/>
      <c r="J186" s="2341"/>
      <c r="K186" s="2342"/>
      <c r="L186" s="2341"/>
      <c r="M186" s="2342"/>
      <c r="N186" s="2341"/>
      <c r="O186" s="2342"/>
      <c r="P186" s="2341"/>
      <c r="Q186" s="2342"/>
      <c r="R186" s="2341"/>
      <c r="S186" s="2342"/>
      <c r="T186" s="2341"/>
      <c r="U186" s="2342"/>
      <c r="V186" s="126"/>
      <c r="W186" s="130"/>
      <c r="X186" s="130"/>
      <c r="Y186" s="130"/>
    </row>
    <row r="187" spans="2:37" ht="12.75" customHeight="1">
      <c r="B187" s="1126" t="str">
        <f t="shared" si="116"/>
        <v/>
      </c>
      <c r="C187" s="139" t="str">
        <f t="shared" si="117"/>
        <v>Kozy</v>
      </c>
      <c r="D187" s="140">
        <f t="shared" si="117"/>
        <v>1</v>
      </c>
      <c r="E187" s="2352"/>
      <c r="F187" s="2343"/>
      <c r="G187" s="2344"/>
      <c r="H187" s="2343"/>
      <c r="I187" s="2344"/>
      <c r="J187" s="2343"/>
      <c r="K187" s="2344"/>
      <c r="L187" s="2343"/>
      <c r="M187" s="2344"/>
      <c r="N187" s="2343"/>
      <c r="O187" s="2344"/>
      <c r="P187" s="2343"/>
      <c r="Q187" s="2344"/>
      <c r="R187" s="2343"/>
      <c r="S187" s="2344"/>
      <c r="T187" s="2343"/>
      <c r="U187" s="2344"/>
      <c r="V187" s="126"/>
      <c r="W187" s="130"/>
      <c r="X187" s="130"/>
      <c r="Y187" s="130"/>
    </row>
    <row r="188" spans="2:37" ht="12.75" customHeight="1">
      <c r="B188" s="1126" t="str">
        <f t="shared" si="116"/>
        <v/>
      </c>
      <c r="C188" s="139" t="str">
        <f t="shared" si="117"/>
        <v/>
      </c>
      <c r="D188" s="140" t="str">
        <f t="shared" si="117"/>
        <v/>
      </c>
      <c r="E188" s="2360" t="s">
        <v>848</v>
      </c>
      <c r="F188" s="2444" t="str">
        <f>AK110</f>
        <v/>
      </c>
      <c r="G188" s="2445"/>
      <c r="H188" s="2444" t="str">
        <f>AM110</f>
        <v/>
      </c>
      <c r="I188" s="2445"/>
      <c r="J188" s="2444" t="str">
        <f>AO110</f>
        <v/>
      </c>
      <c r="K188" s="2445"/>
      <c r="L188" s="2444" t="str">
        <f>AQ110</f>
        <v/>
      </c>
      <c r="M188" s="2445"/>
      <c r="N188" s="2444" t="str">
        <f>AS110</f>
        <v/>
      </c>
      <c r="O188" s="2445"/>
      <c r="P188" s="2444" t="str">
        <f>AU110</f>
        <v/>
      </c>
      <c r="Q188" s="2445"/>
      <c r="R188" s="2444" t="str">
        <f>AW110</f>
        <v/>
      </c>
      <c r="S188" s="2445"/>
      <c r="T188" s="2444" t="str">
        <f>AY110</f>
        <v/>
      </c>
      <c r="U188" s="2445"/>
      <c r="V188" s="126"/>
      <c r="W188" s="130"/>
      <c r="X188" s="130"/>
      <c r="Y188" s="130"/>
    </row>
    <row r="189" spans="2:37" ht="12.75" customHeight="1">
      <c r="B189" s="1126" t="str">
        <f t="shared" si="116"/>
        <v/>
      </c>
      <c r="C189" s="139" t="str">
        <f t="shared" si="117"/>
        <v/>
      </c>
      <c r="D189" s="140" t="str">
        <f t="shared" si="117"/>
        <v/>
      </c>
      <c r="E189" s="2361"/>
      <c r="F189" s="2335" t="str">
        <f>IF(F110&gt;0,MAX(G104:G109),"")</f>
        <v/>
      </c>
      <c r="G189" s="2336"/>
      <c r="H189" s="2335" t="str">
        <f>IF(H110&gt;0,MAX(I104:I109),"")</f>
        <v/>
      </c>
      <c r="I189" s="2336"/>
      <c r="J189" s="2335" t="str">
        <f>IF(J110&gt;0,MAX(K104:K109),"")</f>
        <v/>
      </c>
      <c r="K189" s="2336"/>
      <c r="L189" s="2335" t="str">
        <f>IF(L110&gt;0,MAX(M104:M109),"")</f>
        <v/>
      </c>
      <c r="M189" s="2336"/>
      <c r="N189" s="2335" t="str">
        <f>IF(N110&gt;0,MAX(O104:O109),"")</f>
        <v/>
      </c>
      <c r="O189" s="2336"/>
      <c r="P189" s="2335" t="str">
        <f>IF(P110&gt;0,MAX(Q104:Q109),"")</f>
        <v/>
      </c>
      <c r="Q189" s="2336"/>
      <c r="R189" s="2335" t="str">
        <f>IF(R110&gt;0,MAX(S104:S109),"")</f>
        <v/>
      </c>
      <c r="S189" s="2336"/>
      <c r="T189" s="2335" t="str">
        <f>IF(T110&gt;0,MAX(U104:U109),"")</f>
        <v/>
      </c>
      <c r="U189" s="2336"/>
      <c r="V189" s="126"/>
      <c r="W189" s="130"/>
      <c r="X189" s="130"/>
      <c r="Y189" s="130"/>
    </row>
    <row r="190" spans="2:37" ht="12.75" customHeight="1" thickBot="1">
      <c r="B190" s="1126" t="str">
        <f t="shared" si="116"/>
        <v/>
      </c>
      <c r="C190" s="141" t="str">
        <f t="shared" si="117"/>
        <v/>
      </c>
      <c r="D190" s="142" t="str">
        <f t="shared" si="117"/>
        <v/>
      </c>
      <c r="E190" s="2362"/>
      <c r="F190" s="2337"/>
      <c r="G190" s="2338"/>
      <c r="H190" s="2337"/>
      <c r="I190" s="2338"/>
      <c r="J190" s="2337"/>
      <c r="K190" s="2338"/>
      <c r="L190" s="2337"/>
      <c r="M190" s="2338"/>
      <c r="N190" s="2337"/>
      <c r="O190" s="2338"/>
      <c r="P190" s="2337"/>
      <c r="Q190" s="2338"/>
      <c r="R190" s="2337"/>
      <c r="S190" s="2338"/>
      <c r="T190" s="2337"/>
      <c r="U190" s="2338"/>
      <c r="V190" s="126"/>
      <c r="W190" s="130"/>
      <c r="X190" s="130"/>
      <c r="Y190" s="130"/>
    </row>
    <row r="191" spans="2:37" ht="12.75" customHeight="1" thickTop="1">
      <c r="B191" s="1126" t="str">
        <f t="shared" ref="B191:B196" si="118">IF(SUM(F$115:U$120)&gt;0,"Wypełnione","")</f>
        <v/>
      </c>
      <c r="C191" s="179" t="str">
        <f t="shared" ref="C191:D196" si="119">IF(C115=0,"",C115)</f>
        <v>Krowy</v>
      </c>
      <c r="D191" s="180">
        <f t="shared" si="119"/>
        <v>3</v>
      </c>
      <c r="E191" s="2353" t="s">
        <v>847</v>
      </c>
      <c r="F191" s="2329" t="str">
        <f>IF(F121&gt;0,$C113,"")</f>
        <v/>
      </c>
      <c r="G191" s="2330"/>
      <c r="H191" s="2329" t="str">
        <f>IF(H121&gt;0,$C113,"")</f>
        <v/>
      </c>
      <c r="I191" s="2330"/>
      <c r="J191" s="2329" t="str">
        <f>IF(J121&gt;0,$C113,"")</f>
        <v/>
      </c>
      <c r="K191" s="2330"/>
      <c r="L191" s="2329" t="str">
        <f>IF(L121&gt;0,$C113,"")</f>
        <v/>
      </c>
      <c r="M191" s="2330"/>
      <c r="N191" s="2329" t="str">
        <f>IF(N121&gt;0,$C113,"")</f>
        <v/>
      </c>
      <c r="O191" s="2330"/>
      <c r="P191" s="2329" t="str">
        <f>IF(P121&gt;0,$C113,"")</f>
        <v/>
      </c>
      <c r="Q191" s="2330"/>
      <c r="R191" s="2329" t="str">
        <f>IF(R121&gt;0,$C113,"")</f>
        <v/>
      </c>
      <c r="S191" s="2330"/>
      <c r="T191" s="2329" t="str">
        <f>IF(T121&gt;0,$C113,"")</f>
        <v/>
      </c>
      <c r="U191" s="2330"/>
      <c r="V191" s="126"/>
      <c r="W191" s="130"/>
      <c r="X191" s="130"/>
      <c r="Y191" s="130"/>
      <c r="AK191" s="68">
        <v>10</v>
      </c>
    </row>
    <row r="192" spans="2:37" ht="12.75" customHeight="1">
      <c r="B192" s="1126" t="str">
        <f t="shared" si="118"/>
        <v/>
      </c>
      <c r="C192" s="181" t="str">
        <f t="shared" si="119"/>
        <v>Jałówki</v>
      </c>
      <c r="D192" s="182">
        <f t="shared" si="119"/>
        <v>1</v>
      </c>
      <c r="E192" s="2354"/>
      <c r="F192" s="2331"/>
      <c r="G192" s="2332"/>
      <c r="H192" s="2331"/>
      <c r="I192" s="2332"/>
      <c r="J192" s="2331"/>
      <c r="K192" s="2332"/>
      <c r="L192" s="2331"/>
      <c r="M192" s="2332"/>
      <c r="N192" s="2331"/>
      <c r="O192" s="2332"/>
      <c r="P192" s="2331"/>
      <c r="Q192" s="2332"/>
      <c r="R192" s="2331"/>
      <c r="S192" s="2332"/>
      <c r="T192" s="2331"/>
      <c r="U192" s="2332"/>
      <c r="V192" s="126"/>
      <c r="W192" s="130"/>
      <c r="X192" s="130"/>
      <c r="Y192" s="130"/>
    </row>
    <row r="193" spans="2:25" ht="12.75" customHeight="1">
      <c r="B193" s="1126" t="str">
        <f t="shared" si="118"/>
        <v/>
      </c>
      <c r="C193" s="181" t="str">
        <f t="shared" si="119"/>
        <v>Kozy</v>
      </c>
      <c r="D193" s="182">
        <f t="shared" si="119"/>
        <v>1</v>
      </c>
      <c r="E193" s="2355"/>
      <c r="F193" s="2333"/>
      <c r="G193" s="2334"/>
      <c r="H193" s="2333"/>
      <c r="I193" s="2334"/>
      <c r="J193" s="2333"/>
      <c r="K193" s="2334"/>
      <c r="L193" s="2333"/>
      <c r="M193" s="2334"/>
      <c r="N193" s="2333"/>
      <c r="O193" s="2334"/>
      <c r="P193" s="2333"/>
      <c r="Q193" s="2334"/>
      <c r="R193" s="2333"/>
      <c r="S193" s="2334"/>
      <c r="T193" s="2333"/>
      <c r="U193" s="2334"/>
      <c r="V193" s="126"/>
      <c r="W193" s="130"/>
      <c r="X193" s="130"/>
      <c r="Y193" s="130"/>
    </row>
    <row r="194" spans="2:25" ht="12.75" customHeight="1">
      <c r="B194" s="1126" t="str">
        <f t="shared" si="118"/>
        <v/>
      </c>
      <c r="C194" s="181" t="str">
        <f t="shared" si="119"/>
        <v/>
      </c>
      <c r="D194" s="182" t="str">
        <f t="shared" si="119"/>
        <v/>
      </c>
      <c r="E194" s="2363" t="s">
        <v>848</v>
      </c>
      <c r="F194" s="2546" t="str">
        <f>AK121</f>
        <v/>
      </c>
      <c r="G194" s="2547"/>
      <c r="H194" s="2546" t="str">
        <f>AM121</f>
        <v/>
      </c>
      <c r="I194" s="2547"/>
      <c r="J194" s="2546" t="str">
        <f>AO121</f>
        <v/>
      </c>
      <c r="K194" s="2547"/>
      <c r="L194" s="2546" t="str">
        <f>AQ121</f>
        <v/>
      </c>
      <c r="M194" s="2547"/>
      <c r="N194" s="2546" t="str">
        <f>AS121</f>
        <v/>
      </c>
      <c r="O194" s="2547"/>
      <c r="P194" s="2546" t="str">
        <f>AU121</f>
        <v/>
      </c>
      <c r="Q194" s="2547"/>
      <c r="R194" s="2546" t="str">
        <f>AW121</f>
        <v/>
      </c>
      <c r="S194" s="2547"/>
      <c r="T194" s="2546" t="str">
        <f>AY121</f>
        <v/>
      </c>
      <c r="U194" s="2547"/>
      <c r="V194" s="126"/>
      <c r="W194" s="130"/>
      <c r="X194" s="130"/>
      <c r="Y194" s="130"/>
    </row>
    <row r="195" spans="2:25" ht="12.75" customHeight="1">
      <c r="B195" s="1126" t="str">
        <f t="shared" si="118"/>
        <v/>
      </c>
      <c r="C195" s="181" t="str">
        <f t="shared" si="119"/>
        <v/>
      </c>
      <c r="D195" s="182" t="str">
        <f t="shared" si="119"/>
        <v/>
      </c>
      <c r="E195" s="2364"/>
      <c r="F195" s="2548" t="str">
        <f>IF(F121&gt;0,MAX(G115:G120),"")</f>
        <v/>
      </c>
      <c r="G195" s="2549"/>
      <c r="H195" s="2548" t="str">
        <f>IF(H121&gt;0,MAX(I115:I120),"")</f>
        <v/>
      </c>
      <c r="I195" s="2549"/>
      <c r="J195" s="2548" t="str">
        <f>IF(J121&gt;0,MAX(K115:K120),"")</f>
        <v/>
      </c>
      <c r="K195" s="2549"/>
      <c r="L195" s="2548" t="str">
        <f>IF(L121&gt;0,MAX(M115:M120),"")</f>
        <v/>
      </c>
      <c r="M195" s="2549"/>
      <c r="N195" s="2548" t="str">
        <f>IF(N121&gt;0,MAX(O115:O120),"")</f>
        <v/>
      </c>
      <c r="O195" s="2549"/>
      <c r="P195" s="2548" t="str">
        <f>IF(P121&gt;0,MAX(Q115:Q120),"")</f>
        <v/>
      </c>
      <c r="Q195" s="2549"/>
      <c r="R195" s="2548" t="str">
        <f>IF(R121&gt;0,MAX(S115:S120),"")</f>
        <v/>
      </c>
      <c r="S195" s="2549"/>
      <c r="T195" s="2548" t="str">
        <f>IF(T121&gt;0,MAX(U115:U120),"")</f>
        <v/>
      </c>
      <c r="U195" s="2549"/>
      <c r="V195" s="126"/>
      <c r="W195" s="130"/>
      <c r="X195" s="130"/>
      <c r="Y195" s="130"/>
    </row>
    <row r="196" spans="2:25" ht="12.75" customHeight="1" thickBot="1">
      <c r="B196" s="1126" t="str">
        <f t="shared" si="118"/>
        <v/>
      </c>
      <c r="C196" s="183" t="str">
        <f t="shared" si="119"/>
        <v/>
      </c>
      <c r="D196" s="184" t="str">
        <f t="shared" si="119"/>
        <v/>
      </c>
      <c r="E196" s="2365"/>
      <c r="F196" s="2550"/>
      <c r="G196" s="2551"/>
      <c r="H196" s="2550"/>
      <c r="I196" s="2551"/>
      <c r="J196" s="2550"/>
      <c r="K196" s="2551"/>
      <c r="L196" s="2550"/>
      <c r="M196" s="2551"/>
      <c r="N196" s="2550"/>
      <c r="O196" s="2551"/>
      <c r="P196" s="2550"/>
      <c r="Q196" s="2551"/>
      <c r="R196" s="2550"/>
      <c r="S196" s="2551"/>
      <c r="T196" s="2550"/>
      <c r="U196" s="2551"/>
      <c r="V196" s="126"/>
      <c r="W196" s="130"/>
      <c r="X196" s="130"/>
      <c r="Y196" s="130"/>
    </row>
    <row r="197" spans="2:25" ht="22.5" customHeight="1" thickTop="1">
      <c r="B197" s="1126" t="s">
        <v>49</v>
      </c>
      <c r="C197" s="185" t="s">
        <v>849</v>
      </c>
      <c r="D197" s="186"/>
      <c r="E197" s="126"/>
      <c r="F197" s="126"/>
      <c r="G197" s="126"/>
      <c r="H197" s="126"/>
      <c r="I197" s="126"/>
      <c r="J197" s="126"/>
      <c r="K197" s="126"/>
      <c r="L197" s="126"/>
      <c r="M197" s="126"/>
      <c r="N197" s="126"/>
      <c r="O197" s="126"/>
      <c r="P197" s="126"/>
      <c r="Q197" s="126"/>
      <c r="R197" s="126"/>
      <c r="S197" s="126"/>
      <c r="T197" s="126"/>
      <c r="U197" s="126"/>
      <c r="V197" s="126"/>
      <c r="W197" s="130"/>
      <c r="X197" s="130"/>
      <c r="Y197" s="130"/>
    </row>
    <row r="198" spans="2:25" ht="69.75" customHeight="1">
      <c r="B198" s="1126" t="s">
        <v>49</v>
      </c>
      <c r="C198" s="2514"/>
      <c r="D198" s="2515"/>
      <c r="E198" s="2515"/>
      <c r="F198" s="2515"/>
      <c r="G198" s="2515"/>
      <c r="H198" s="2515"/>
      <c r="I198" s="2515"/>
      <c r="J198" s="2515"/>
      <c r="K198" s="2515"/>
      <c r="L198" s="2515"/>
      <c r="M198" s="2515"/>
      <c r="N198" s="2515"/>
      <c r="O198" s="2515"/>
      <c r="P198" s="2515"/>
      <c r="Q198" s="2515"/>
      <c r="R198" s="2515"/>
      <c r="S198" s="2515"/>
      <c r="T198" s="2515"/>
      <c r="U198" s="2516"/>
      <c r="V198" s="126"/>
      <c r="W198" s="130"/>
      <c r="X198" s="130"/>
      <c r="Y198" s="130"/>
    </row>
    <row r="199" spans="2:25" ht="69.75" customHeight="1">
      <c r="B199" s="1126" t="s">
        <v>49</v>
      </c>
      <c r="C199" s="2517"/>
      <c r="D199" s="2518"/>
      <c r="E199" s="2518"/>
      <c r="F199" s="2518"/>
      <c r="G199" s="2518"/>
      <c r="H199" s="2518"/>
      <c r="I199" s="2518"/>
      <c r="J199" s="2518"/>
      <c r="K199" s="2518"/>
      <c r="L199" s="2518"/>
      <c r="M199" s="2518"/>
      <c r="N199" s="2518"/>
      <c r="O199" s="2518"/>
      <c r="P199" s="2518"/>
      <c r="Q199" s="2518"/>
      <c r="R199" s="2518"/>
      <c r="S199" s="2518"/>
      <c r="T199" s="2518"/>
      <c r="U199" s="2519"/>
      <c r="V199" s="126"/>
      <c r="W199" s="130"/>
      <c r="X199" s="130"/>
      <c r="Y199" s="130"/>
    </row>
    <row r="200" spans="2:25" ht="4.5" customHeight="1">
      <c r="B200" s="1126" t="s">
        <v>49</v>
      </c>
      <c r="C200" s="126"/>
      <c r="D200" s="126"/>
      <c r="E200" s="126"/>
      <c r="F200" s="126"/>
      <c r="G200" s="126"/>
      <c r="H200" s="126"/>
      <c r="I200" s="126"/>
      <c r="J200" s="126"/>
      <c r="K200" s="126"/>
      <c r="L200" s="126"/>
      <c r="M200" s="126"/>
      <c r="N200" s="126"/>
      <c r="O200" s="126"/>
      <c r="P200" s="126"/>
      <c r="Q200" s="126"/>
      <c r="R200" s="126"/>
      <c r="S200" s="126"/>
      <c r="T200" s="126"/>
      <c r="U200" s="126"/>
      <c r="V200" s="126"/>
      <c r="W200" s="130"/>
      <c r="X200" s="130"/>
      <c r="Y200" s="130"/>
    </row>
    <row r="201" spans="2:25" ht="2.25" customHeight="1">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row>
    <row r="202" spans="2:25" ht="2.25" customHeight="1">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row>
    <row r="203" spans="2:25" ht="2.25" customHeight="1">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row>
    <row r="204" spans="2:25" ht="2.25" customHeight="1">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row>
    <row r="205" spans="2:25" ht="2.25" customHeight="1">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row>
    <row r="206" spans="2:25" ht="2.25" customHeight="1">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row>
    <row r="207" spans="2:25">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row>
    <row r="208" spans="2:25">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row>
    <row r="209" spans="2:25">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row>
  </sheetData>
  <sheetProtection sheet="1" objects="1" scenarios="1" formatCells="0" formatRows="0" autoFilter="0"/>
  <autoFilter ref="A6:B200"/>
  <mergeCells count="608">
    <mergeCell ref="AW121:AX121"/>
    <mergeCell ref="AY121:AZ121"/>
    <mergeCell ref="F140:G140"/>
    <mergeCell ref="H140:I140"/>
    <mergeCell ref="J140:K140"/>
    <mergeCell ref="L140:M140"/>
    <mergeCell ref="N140:O140"/>
    <mergeCell ref="P140:Q140"/>
    <mergeCell ref="R140:S140"/>
    <mergeCell ref="T140:U140"/>
    <mergeCell ref="AK121:AL121"/>
    <mergeCell ref="AM121:AN121"/>
    <mergeCell ref="AO121:AP121"/>
    <mergeCell ref="AQ121:AR121"/>
    <mergeCell ref="AS121:AT121"/>
    <mergeCell ref="AU121:AV121"/>
    <mergeCell ref="AW99:AX99"/>
    <mergeCell ref="AY99:AZ99"/>
    <mergeCell ref="AK110:AL110"/>
    <mergeCell ref="AM110:AN110"/>
    <mergeCell ref="AO110:AP110"/>
    <mergeCell ref="AQ110:AR110"/>
    <mergeCell ref="AS110:AT110"/>
    <mergeCell ref="AU110:AV110"/>
    <mergeCell ref="AW110:AX110"/>
    <mergeCell ref="AY110:AZ110"/>
    <mergeCell ref="AK99:AL99"/>
    <mergeCell ref="AM99:AN99"/>
    <mergeCell ref="AO99:AP99"/>
    <mergeCell ref="AQ99:AR99"/>
    <mergeCell ref="AS99:AT99"/>
    <mergeCell ref="AU99:AV99"/>
    <mergeCell ref="AW77:AX77"/>
    <mergeCell ref="AY77:AZ77"/>
    <mergeCell ref="AK88:AL88"/>
    <mergeCell ref="AM88:AN88"/>
    <mergeCell ref="AO88:AP88"/>
    <mergeCell ref="AQ88:AR88"/>
    <mergeCell ref="AS88:AT88"/>
    <mergeCell ref="AU88:AV88"/>
    <mergeCell ref="AW88:AX88"/>
    <mergeCell ref="AY88:AZ88"/>
    <mergeCell ref="AK77:AL77"/>
    <mergeCell ref="AM77:AN77"/>
    <mergeCell ref="AO77:AP77"/>
    <mergeCell ref="AQ77:AR77"/>
    <mergeCell ref="AS77:AT77"/>
    <mergeCell ref="AU77:AV77"/>
    <mergeCell ref="AW46:AX46"/>
    <mergeCell ref="AY46:AZ46"/>
    <mergeCell ref="AK57:AL57"/>
    <mergeCell ref="AM57:AN57"/>
    <mergeCell ref="AO57:AP57"/>
    <mergeCell ref="AQ57:AR57"/>
    <mergeCell ref="AS57:AT57"/>
    <mergeCell ref="AU57:AV57"/>
    <mergeCell ref="AW57:AX57"/>
    <mergeCell ref="AY57:AZ57"/>
    <mergeCell ref="AK46:AL46"/>
    <mergeCell ref="AM46:AN46"/>
    <mergeCell ref="AO46:AP46"/>
    <mergeCell ref="AQ46:AR46"/>
    <mergeCell ref="AS46:AT46"/>
    <mergeCell ref="AU46:AV46"/>
    <mergeCell ref="AW24:AX24"/>
    <mergeCell ref="AY24:AZ24"/>
    <mergeCell ref="AK35:AL35"/>
    <mergeCell ref="AM35:AN35"/>
    <mergeCell ref="AO35:AP35"/>
    <mergeCell ref="AQ35:AR35"/>
    <mergeCell ref="AS35:AT35"/>
    <mergeCell ref="AU35:AV35"/>
    <mergeCell ref="AW35:AX35"/>
    <mergeCell ref="AY35:AZ35"/>
    <mergeCell ref="AK24:AL24"/>
    <mergeCell ref="AM24:AN24"/>
    <mergeCell ref="AO24:AP24"/>
    <mergeCell ref="AQ24:AR24"/>
    <mergeCell ref="AS24:AT24"/>
    <mergeCell ref="AU24:AV24"/>
    <mergeCell ref="B1:B3"/>
    <mergeCell ref="B4:B5"/>
    <mergeCell ref="R194:S194"/>
    <mergeCell ref="T194:U194"/>
    <mergeCell ref="H195:I196"/>
    <mergeCell ref="J195:K196"/>
    <mergeCell ref="L195:M196"/>
    <mergeCell ref="N195:O196"/>
    <mergeCell ref="P195:Q196"/>
    <mergeCell ref="R195:S196"/>
    <mergeCell ref="T195:U196"/>
    <mergeCell ref="P189:Q190"/>
    <mergeCell ref="R189:S190"/>
    <mergeCell ref="T189:U190"/>
    <mergeCell ref="F194:G194"/>
    <mergeCell ref="F195:G196"/>
    <mergeCell ref="H194:I194"/>
    <mergeCell ref="J194:K194"/>
    <mergeCell ref="L194:M194"/>
    <mergeCell ref="N194:O194"/>
    <mergeCell ref="P194:Q194"/>
    <mergeCell ref="T183:U184"/>
    <mergeCell ref="F188:G188"/>
    <mergeCell ref="F189:G190"/>
    <mergeCell ref="H188:I188"/>
    <mergeCell ref="J188:K188"/>
    <mergeCell ref="L188:M188"/>
    <mergeCell ref="N188:O188"/>
    <mergeCell ref="P188:Q188"/>
    <mergeCell ref="R188:S188"/>
    <mergeCell ref="T188:U188"/>
    <mergeCell ref="H183:I184"/>
    <mergeCell ref="J183:K184"/>
    <mergeCell ref="L183:M184"/>
    <mergeCell ref="N183:O184"/>
    <mergeCell ref="P183:Q184"/>
    <mergeCell ref="R183:S184"/>
    <mergeCell ref="L185:M187"/>
    <mergeCell ref="N185:O187"/>
    <mergeCell ref="J185:K187"/>
    <mergeCell ref="T176:U176"/>
    <mergeCell ref="H177:I178"/>
    <mergeCell ref="J177:K178"/>
    <mergeCell ref="L177:M178"/>
    <mergeCell ref="N177:O178"/>
    <mergeCell ref="P177:Q178"/>
    <mergeCell ref="R177:S178"/>
    <mergeCell ref="T177:U178"/>
    <mergeCell ref="L171:M172"/>
    <mergeCell ref="N171:O172"/>
    <mergeCell ref="P171:Q172"/>
    <mergeCell ref="R171:S172"/>
    <mergeCell ref="F177:G178"/>
    <mergeCell ref="H176:I176"/>
    <mergeCell ref="J176:K176"/>
    <mergeCell ref="L176:M176"/>
    <mergeCell ref="N176:O176"/>
    <mergeCell ref="P176:Q176"/>
    <mergeCell ref="R164:S164"/>
    <mergeCell ref="T164:U164"/>
    <mergeCell ref="H165:I166"/>
    <mergeCell ref="J165:K166"/>
    <mergeCell ref="L165:M166"/>
    <mergeCell ref="N165:O166"/>
    <mergeCell ref="P165:Q166"/>
    <mergeCell ref="R165:S166"/>
    <mergeCell ref="T165:U166"/>
    <mergeCell ref="J164:K164"/>
    <mergeCell ref="F159:G160"/>
    <mergeCell ref="H158:I158"/>
    <mergeCell ref="J158:K158"/>
    <mergeCell ref="L158:M158"/>
    <mergeCell ref="N158:O158"/>
    <mergeCell ref="P158:Q158"/>
    <mergeCell ref="T147:U148"/>
    <mergeCell ref="H153:I154"/>
    <mergeCell ref="J153:K154"/>
    <mergeCell ref="L153:M154"/>
    <mergeCell ref="N153:O154"/>
    <mergeCell ref="P153:Q154"/>
    <mergeCell ref="R153:S154"/>
    <mergeCell ref="T153:U154"/>
    <mergeCell ref="H147:I148"/>
    <mergeCell ref="J147:K148"/>
    <mergeCell ref="L147:M148"/>
    <mergeCell ref="N147:O148"/>
    <mergeCell ref="P147:Q148"/>
    <mergeCell ref="R147:S148"/>
    <mergeCell ref="AM13:AN13"/>
    <mergeCell ref="H141:I142"/>
    <mergeCell ref="R141:S142"/>
    <mergeCell ref="R143:S145"/>
    <mergeCell ref="P143:Q145"/>
    <mergeCell ref="J143:K145"/>
    <mergeCell ref="AK13:AL13"/>
    <mergeCell ref="F141:G142"/>
    <mergeCell ref="R146:S146"/>
    <mergeCell ref="T146:U146"/>
    <mergeCell ref="AU13:AV13"/>
    <mergeCell ref="AW13:AX13"/>
    <mergeCell ref="H16:I16"/>
    <mergeCell ref="H35:I35"/>
    <mergeCell ref="J37:K37"/>
    <mergeCell ref="N26:O26"/>
    <mergeCell ref="AY13:AZ13"/>
    <mergeCell ref="L141:M142"/>
    <mergeCell ref="N141:O142"/>
    <mergeCell ref="P141:Q142"/>
    <mergeCell ref="T141:U142"/>
    <mergeCell ref="F15:G15"/>
    <mergeCell ref="N15:O15"/>
    <mergeCell ref="N35:O35"/>
    <mergeCell ref="L37:M37"/>
    <mergeCell ref="F26:G26"/>
    <mergeCell ref="F24:G24"/>
    <mergeCell ref="L24:M24"/>
    <mergeCell ref="N16:O16"/>
    <mergeCell ref="F16:G16"/>
    <mergeCell ref="N24:O24"/>
    <mergeCell ref="H37:I37"/>
    <mergeCell ref="P24:Q24"/>
    <mergeCell ref="D4:D6"/>
    <mergeCell ref="D15:D17"/>
    <mergeCell ref="P35:Q35"/>
    <mergeCell ref="P38:Q38"/>
    <mergeCell ref="T35:U35"/>
    <mergeCell ref="R38:S38"/>
    <mergeCell ref="P37:Q37"/>
    <mergeCell ref="R37:S37"/>
    <mergeCell ref="T38:U38"/>
    <mergeCell ref="R24:S24"/>
    <mergeCell ref="T15:U15"/>
    <mergeCell ref="R15:S15"/>
    <mergeCell ref="L35:M35"/>
    <mergeCell ref="R16:S16"/>
    <mergeCell ref="T16:U16"/>
    <mergeCell ref="T24:U24"/>
    <mergeCell ref="L15:M15"/>
    <mergeCell ref="L16:M16"/>
    <mergeCell ref="R26:S26"/>
    <mergeCell ref="P4:Q4"/>
    <mergeCell ref="P5:Q5"/>
    <mergeCell ref="P16:Q16"/>
    <mergeCell ref="L4:M4"/>
    <mergeCell ref="N13:O13"/>
    <mergeCell ref="P15:Q15"/>
    <mergeCell ref="P13:Q13"/>
    <mergeCell ref="N4:O4"/>
    <mergeCell ref="P26:Q26"/>
    <mergeCell ref="T4:U4"/>
    <mergeCell ref="C135:C136"/>
    <mergeCell ref="D135:D136"/>
    <mergeCell ref="D101:D103"/>
    <mergeCell ref="D112:D114"/>
    <mergeCell ref="J38:K38"/>
    <mergeCell ref="F38:G38"/>
    <mergeCell ref="J48:K48"/>
    <mergeCell ref="T26:U26"/>
    <mergeCell ref="C198:U199"/>
    <mergeCell ref="D90:D92"/>
    <mergeCell ref="D68:D70"/>
    <mergeCell ref="D79:D81"/>
    <mergeCell ref="L137:M139"/>
    <mergeCell ref="N69:O69"/>
    <mergeCell ref="T112:U112"/>
    <mergeCell ref="F146:G146"/>
    <mergeCell ref="T110:U110"/>
    <mergeCell ref="T69:U69"/>
    <mergeCell ref="D48:D50"/>
    <mergeCell ref="F46:G46"/>
    <mergeCell ref="F48:G48"/>
    <mergeCell ref="F27:G27"/>
    <mergeCell ref="F49:G49"/>
    <mergeCell ref="F35:G35"/>
    <mergeCell ref="F37:G37"/>
    <mergeCell ref="H38:I38"/>
    <mergeCell ref="L38:M38"/>
    <mergeCell ref="J35:K35"/>
    <mergeCell ref="J27:K27"/>
    <mergeCell ref="D26:D28"/>
    <mergeCell ref="D37:D39"/>
    <mergeCell ref="H27:I27"/>
    <mergeCell ref="L27:M27"/>
    <mergeCell ref="T46:U46"/>
    <mergeCell ref="R27:S27"/>
    <mergeCell ref="N57:O57"/>
    <mergeCell ref="P57:Q57"/>
    <mergeCell ref="T27:U27"/>
    <mergeCell ref="T37:U37"/>
    <mergeCell ref="N27:O27"/>
    <mergeCell ref="R35:S35"/>
    <mergeCell ref="P27:Q27"/>
    <mergeCell ref="P48:Q48"/>
    <mergeCell ref="N38:O38"/>
    <mergeCell ref="N37:O37"/>
    <mergeCell ref="R46:S46"/>
    <mergeCell ref="P46:Q46"/>
    <mergeCell ref="N46:O46"/>
    <mergeCell ref="N48:O48"/>
    <mergeCell ref="P69:Q69"/>
    <mergeCell ref="N77:O77"/>
    <mergeCell ref="P77:Q77"/>
    <mergeCell ref="T77:U77"/>
    <mergeCell ref="L69:M69"/>
    <mergeCell ref="R69:S69"/>
    <mergeCell ref="H3:I3"/>
    <mergeCell ref="H26:I26"/>
    <mergeCell ref="J26:K26"/>
    <mergeCell ref="L26:M26"/>
    <mergeCell ref="H15:I15"/>
    <mergeCell ref="J15:K15"/>
    <mergeCell ref="H24:I24"/>
    <mergeCell ref="J4:K4"/>
    <mergeCell ref="J16:K16"/>
    <mergeCell ref="J24:K24"/>
    <mergeCell ref="P49:Q49"/>
    <mergeCell ref="R68:S68"/>
    <mergeCell ref="P68:Q68"/>
    <mergeCell ref="R49:S49"/>
    <mergeCell ref="T68:U68"/>
    <mergeCell ref="R48:S48"/>
    <mergeCell ref="T49:U49"/>
    <mergeCell ref="R57:S57"/>
    <mergeCell ref="T48:U48"/>
    <mergeCell ref="T57:U57"/>
    <mergeCell ref="T102:U102"/>
    <mergeCell ref="P91:Q91"/>
    <mergeCell ref="R91:S91"/>
    <mergeCell ref="R90:S90"/>
    <mergeCell ref="T90:U90"/>
    <mergeCell ref="T91:U91"/>
    <mergeCell ref="T99:U99"/>
    <mergeCell ref="T101:U101"/>
    <mergeCell ref="T88:U88"/>
    <mergeCell ref="R88:S88"/>
    <mergeCell ref="T80:U80"/>
    <mergeCell ref="T79:U79"/>
    <mergeCell ref="R79:S79"/>
    <mergeCell ref="H110:I110"/>
    <mergeCell ref="R110:S110"/>
    <mergeCell ref="H88:I88"/>
    <mergeCell ref="H79:I79"/>
    <mergeCell ref="R99:S99"/>
    <mergeCell ref="L91:M91"/>
    <mergeCell ref="L101:M101"/>
    <mergeCell ref="L99:M99"/>
    <mergeCell ref="P79:Q79"/>
    <mergeCell ref="P90:Q90"/>
    <mergeCell ref="N79:O79"/>
    <mergeCell ref="P99:Q99"/>
    <mergeCell ref="P101:Q101"/>
    <mergeCell ref="P88:Q88"/>
    <mergeCell ref="P80:Q80"/>
    <mergeCell ref="N112:O112"/>
    <mergeCell ref="R77:S77"/>
    <mergeCell ref="R112:S112"/>
    <mergeCell ref="R80:S80"/>
    <mergeCell ref="P110:Q110"/>
    <mergeCell ref="N80:O80"/>
    <mergeCell ref="N102:O102"/>
    <mergeCell ref="N91:O91"/>
    <mergeCell ref="R137:S139"/>
    <mergeCell ref="R102:S102"/>
    <mergeCell ref="P102:Q102"/>
    <mergeCell ref="R101:S101"/>
    <mergeCell ref="P112:Q112"/>
    <mergeCell ref="R113:S113"/>
    <mergeCell ref="T137:U139"/>
    <mergeCell ref="R136:S136"/>
    <mergeCell ref="T143:U145"/>
    <mergeCell ref="T136:U136"/>
    <mergeCell ref="F147:G148"/>
    <mergeCell ref="H146:I146"/>
    <mergeCell ref="J146:K146"/>
    <mergeCell ref="L146:M146"/>
    <mergeCell ref="N146:O146"/>
    <mergeCell ref="N137:O139"/>
    <mergeCell ref="T113:U113"/>
    <mergeCell ref="R121:S121"/>
    <mergeCell ref="P121:Q121"/>
    <mergeCell ref="L80:M80"/>
    <mergeCell ref="L88:M88"/>
    <mergeCell ref="N101:O101"/>
    <mergeCell ref="N99:O99"/>
    <mergeCell ref="L112:M112"/>
    <mergeCell ref="P113:Q113"/>
    <mergeCell ref="N113:O113"/>
    <mergeCell ref="F57:G57"/>
    <mergeCell ref="H57:I57"/>
    <mergeCell ref="H68:I68"/>
    <mergeCell ref="F68:G68"/>
    <mergeCell ref="J68:K68"/>
    <mergeCell ref="L57:M57"/>
    <mergeCell ref="L68:M68"/>
    <mergeCell ref="H46:I46"/>
    <mergeCell ref="J46:K46"/>
    <mergeCell ref="J80:K80"/>
    <mergeCell ref="J88:K88"/>
    <mergeCell ref="J57:K57"/>
    <mergeCell ref="H48:I48"/>
    <mergeCell ref="H49:I49"/>
    <mergeCell ref="J49:K49"/>
    <mergeCell ref="J79:K79"/>
    <mergeCell ref="H69:I69"/>
    <mergeCell ref="H77:I77"/>
    <mergeCell ref="J69:K69"/>
    <mergeCell ref="J90:K90"/>
    <mergeCell ref="J77:K77"/>
    <mergeCell ref="F69:G69"/>
    <mergeCell ref="F79:G79"/>
    <mergeCell ref="F80:G80"/>
    <mergeCell ref="H90:I90"/>
    <mergeCell ref="F77:G77"/>
    <mergeCell ref="F88:G88"/>
    <mergeCell ref="N121:O121"/>
    <mergeCell ref="H80:I80"/>
    <mergeCell ref="F90:G90"/>
    <mergeCell ref="J102:K102"/>
    <mergeCell ref="J101:K101"/>
    <mergeCell ref="H102:I102"/>
    <mergeCell ref="H101:I101"/>
    <mergeCell ref="J99:K99"/>
    <mergeCell ref="J91:K91"/>
    <mergeCell ref="F99:G99"/>
    <mergeCell ref="H99:I99"/>
    <mergeCell ref="F102:G102"/>
    <mergeCell ref="H91:I91"/>
    <mergeCell ref="H121:I121"/>
    <mergeCell ref="F110:G110"/>
    <mergeCell ref="F91:G91"/>
    <mergeCell ref="F101:G101"/>
    <mergeCell ref="J113:K113"/>
    <mergeCell ref="J121:K121"/>
    <mergeCell ref="J112:K112"/>
    <mergeCell ref="F112:G112"/>
    <mergeCell ref="H112:I112"/>
    <mergeCell ref="F113:G113"/>
    <mergeCell ref="L113:M113"/>
    <mergeCell ref="H113:I113"/>
    <mergeCell ref="L110:M110"/>
    <mergeCell ref="L102:M102"/>
    <mergeCell ref="J110:K110"/>
    <mergeCell ref="F135:U135"/>
    <mergeCell ref="F121:G121"/>
    <mergeCell ref="T121:U121"/>
    <mergeCell ref="N110:O110"/>
    <mergeCell ref="L121:M121"/>
    <mergeCell ref="N136:O136"/>
    <mergeCell ref="J136:K136"/>
    <mergeCell ref="L136:M136"/>
    <mergeCell ref="P136:Q136"/>
    <mergeCell ref="J137:K139"/>
    <mergeCell ref="P137:Q139"/>
    <mergeCell ref="H143:I145"/>
    <mergeCell ref="P146:Q146"/>
    <mergeCell ref="E146:E148"/>
    <mergeCell ref="F143:G145"/>
    <mergeCell ref="E135:E136"/>
    <mergeCell ref="E137:E139"/>
    <mergeCell ref="F137:G139"/>
    <mergeCell ref="F136:G136"/>
    <mergeCell ref="H136:I136"/>
    <mergeCell ref="H137:I139"/>
    <mergeCell ref="E140:E142"/>
    <mergeCell ref="E143:E145"/>
    <mergeCell ref="N149:O151"/>
    <mergeCell ref="F149:G151"/>
    <mergeCell ref="AQ13:AR13"/>
    <mergeCell ref="AS13:AT13"/>
    <mergeCell ref="J141:K142"/>
    <mergeCell ref="AO13:AP13"/>
    <mergeCell ref="N143:O145"/>
    <mergeCell ref="L143:M145"/>
    <mergeCell ref="N155:O157"/>
    <mergeCell ref="N161:O163"/>
    <mergeCell ref="R149:S151"/>
    <mergeCell ref="P149:Q151"/>
    <mergeCell ref="R155:S157"/>
    <mergeCell ref="N152:O152"/>
    <mergeCell ref="P152:Q152"/>
    <mergeCell ref="N159:O160"/>
    <mergeCell ref="P159:Q160"/>
    <mergeCell ref="R159:S160"/>
    <mergeCell ref="T155:U157"/>
    <mergeCell ref="P161:Q163"/>
    <mergeCell ref="R161:S163"/>
    <mergeCell ref="T161:U163"/>
    <mergeCell ref="P155:Q157"/>
    <mergeCell ref="T159:U160"/>
    <mergeCell ref="R158:S158"/>
    <mergeCell ref="T158:U158"/>
    <mergeCell ref="L155:M157"/>
    <mergeCell ref="H149:I151"/>
    <mergeCell ref="J149:K151"/>
    <mergeCell ref="L149:M151"/>
    <mergeCell ref="H155:I157"/>
    <mergeCell ref="H152:I152"/>
    <mergeCell ref="J152:K152"/>
    <mergeCell ref="H167:I169"/>
    <mergeCell ref="E164:E166"/>
    <mergeCell ref="L161:M163"/>
    <mergeCell ref="J161:K163"/>
    <mergeCell ref="F161:G163"/>
    <mergeCell ref="E161:E163"/>
    <mergeCell ref="H161:I163"/>
    <mergeCell ref="H164:I164"/>
    <mergeCell ref="E167:E169"/>
    <mergeCell ref="E155:E157"/>
    <mergeCell ref="E158:E160"/>
    <mergeCell ref="E149:E151"/>
    <mergeCell ref="J155:K157"/>
    <mergeCell ref="F155:G157"/>
    <mergeCell ref="F152:G152"/>
    <mergeCell ref="F153:G154"/>
    <mergeCell ref="J159:K160"/>
    <mergeCell ref="H159:I160"/>
    <mergeCell ref="F158:G158"/>
    <mergeCell ref="E173:E175"/>
    <mergeCell ref="E152:E154"/>
    <mergeCell ref="T149:U151"/>
    <mergeCell ref="L152:M152"/>
    <mergeCell ref="R152:S152"/>
    <mergeCell ref="T152:U152"/>
    <mergeCell ref="L159:M160"/>
    <mergeCell ref="F164:G164"/>
    <mergeCell ref="F165:G166"/>
    <mergeCell ref="L164:M164"/>
    <mergeCell ref="N164:O164"/>
    <mergeCell ref="P164:Q164"/>
    <mergeCell ref="F170:G170"/>
    <mergeCell ref="F171:G172"/>
    <mergeCell ref="H170:I170"/>
    <mergeCell ref="J170:K170"/>
    <mergeCell ref="L170:M170"/>
    <mergeCell ref="N170:O170"/>
    <mergeCell ref="J167:K169"/>
    <mergeCell ref="F167:G169"/>
    <mergeCell ref="F173:G175"/>
    <mergeCell ref="E170:E172"/>
    <mergeCell ref="H173:I175"/>
    <mergeCell ref="J179:K181"/>
    <mergeCell ref="E179:E181"/>
    <mergeCell ref="F179:G181"/>
    <mergeCell ref="H179:I181"/>
    <mergeCell ref="J173:K175"/>
    <mergeCell ref="H171:I172"/>
    <mergeCell ref="J171:K172"/>
    <mergeCell ref="F182:G182"/>
    <mergeCell ref="F183:G184"/>
    <mergeCell ref="E188:E190"/>
    <mergeCell ref="E194:E196"/>
    <mergeCell ref="E176:E178"/>
    <mergeCell ref="F176:G176"/>
    <mergeCell ref="L189:M190"/>
    <mergeCell ref="H182:I182"/>
    <mergeCell ref="J182:K182"/>
    <mergeCell ref="T191:U193"/>
    <mergeCell ref="E182:E184"/>
    <mergeCell ref="E185:E187"/>
    <mergeCell ref="E191:E193"/>
    <mergeCell ref="F191:G193"/>
    <mergeCell ref="F185:G187"/>
    <mergeCell ref="H185:I187"/>
    <mergeCell ref="T185:U187"/>
    <mergeCell ref="R176:S176"/>
    <mergeCell ref="P182:Q182"/>
    <mergeCell ref="N191:O193"/>
    <mergeCell ref="P191:Q193"/>
    <mergeCell ref="H191:I193"/>
    <mergeCell ref="J191:K193"/>
    <mergeCell ref="L191:M193"/>
    <mergeCell ref="H189:I190"/>
    <mergeCell ref="J189:K190"/>
    <mergeCell ref="R191:S193"/>
    <mergeCell ref="R167:S169"/>
    <mergeCell ref="P170:Q170"/>
    <mergeCell ref="R170:S170"/>
    <mergeCell ref="N182:O182"/>
    <mergeCell ref="R182:S182"/>
    <mergeCell ref="N189:O190"/>
    <mergeCell ref="N173:O175"/>
    <mergeCell ref="P185:Q187"/>
    <mergeCell ref="R185:S187"/>
    <mergeCell ref="T167:U169"/>
    <mergeCell ref="R173:S175"/>
    <mergeCell ref="T173:U175"/>
    <mergeCell ref="L173:M175"/>
    <mergeCell ref="L167:M169"/>
    <mergeCell ref="T170:U170"/>
    <mergeCell ref="T171:U172"/>
    <mergeCell ref="P173:Q175"/>
    <mergeCell ref="P167:Q169"/>
    <mergeCell ref="N167:O169"/>
    <mergeCell ref="F4:G4"/>
    <mergeCell ref="H4:I4"/>
    <mergeCell ref="J13:K13"/>
    <mergeCell ref="F5:G5"/>
    <mergeCell ref="H5:I5"/>
    <mergeCell ref="F13:G13"/>
    <mergeCell ref="J5:K5"/>
    <mergeCell ref="H13:I13"/>
    <mergeCell ref="L46:M46"/>
    <mergeCell ref="L77:M77"/>
    <mergeCell ref="L79:M79"/>
    <mergeCell ref="L90:M90"/>
    <mergeCell ref="N88:O88"/>
    <mergeCell ref="N90:O90"/>
    <mergeCell ref="N68:O68"/>
    <mergeCell ref="N49:O49"/>
    <mergeCell ref="L49:M49"/>
    <mergeCell ref="L48:M48"/>
    <mergeCell ref="L179:M181"/>
    <mergeCell ref="N179:O181"/>
    <mergeCell ref="R179:S181"/>
    <mergeCell ref="P179:Q181"/>
    <mergeCell ref="L182:M182"/>
    <mergeCell ref="T182:U182"/>
    <mergeCell ref="T179:U181"/>
    <mergeCell ref="Z1:AA1"/>
    <mergeCell ref="T13:U13"/>
    <mergeCell ref="T5:U5"/>
    <mergeCell ref="L5:M5"/>
    <mergeCell ref="R13:S13"/>
    <mergeCell ref="Y4:Z4"/>
    <mergeCell ref="L13:M13"/>
    <mergeCell ref="N5:O5"/>
    <mergeCell ref="R4:S4"/>
    <mergeCell ref="R5:S5"/>
  </mergeCells>
  <phoneticPr fontId="78" type="noConversion"/>
  <conditionalFormatting sqref="C4 C15 C26 C37 C48 C68 C79 C90 C101 C112">
    <cfRule type="expression" dxfId="161" priority="37" stopIfTrue="1">
      <formula>AA3&gt;10</formula>
    </cfRule>
  </conditionalFormatting>
  <conditionalFormatting sqref="Z3 Z100 Z14 Z25 Z36 Z47 Z67 Z78 Z89 Z111">
    <cfRule type="expression" dxfId="160" priority="39" stopIfTrue="1">
      <formula>AA3&gt;10</formula>
    </cfRule>
  </conditionalFormatting>
  <conditionalFormatting sqref="U14 U25 U36 U47 U67 U78 U89 U100 U111">
    <cfRule type="expression" dxfId="159" priority="40" stopIfTrue="1">
      <formula>AD14&lt;0</formula>
    </cfRule>
  </conditionalFormatting>
  <conditionalFormatting sqref="Q111 Q14 Q25 Q36 Q47 Q67 Q78 Q89 Q100">
    <cfRule type="expression" dxfId="158" priority="42" stopIfTrue="1">
      <formula>AD14&lt;0</formula>
    </cfRule>
  </conditionalFormatting>
  <conditionalFormatting sqref="R111 R14 R25 R36 R47 R67 R78 R89 R100">
    <cfRule type="expression" dxfId="157" priority="43" stopIfTrue="1">
      <formula>AD14&lt;0</formula>
    </cfRule>
  </conditionalFormatting>
  <conditionalFormatting sqref="S111 S14 S25 S36 S47 S67 S78 S89 S100">
    <cfRule type="expression" dxfId="156" priority="44" stopIfTrue="1">
      <formula>AD14&lt;0</formula>
    </cfRule>
  </conditionalFormatting>
  <conditionalFormatting sqref="T111 T14 T25 T36 T47 T67 T78 T89 T100">
    <cfRule type="expression" dxfId="155" priority="45" stopIfTrue="1">
      <formula>AD14&lt;0</formula>
    </cfRule>
  </conditionalFormatting>
  <conditionalFormatting sqref="AA3 AA14 AA25 AA36 AA47 AA67 AA78 AA89 AA100 AA111">
    <cfRule type="expression" dxfId="154" priority="38" stopIfTrue="1">
      <formula>AA3&gt;10</formula>
    </cfRule>
  </conditionalFormatting>
  <conditionalFormatting sqref="G123">
    <cfRule type="expression" dxfId="153" priority="36" stopIfTrue="1">
      <formula>G123&gt;30</formula>
    </cfRule>
  </conditionalFormatting>
  <conditionalFormatting sqref="G59">
    <cfRule type="expression" dxfId="152" priority="32" stopIfTrue="1">
      <formula>G59&gt;30</formula>
    </cfRule>
  </conditionalFormatting>
  <conditionalFormatting sqref="P14 P25 P36 P47 P67 P78 P89 P100 P111">
    <cfRule type="expression" dxfId="151" priority="67" stopIfTrue="1">
      <formula>AD14&lt;0</formula>
    </cfRule>
  </conditionalFormatting>
  <conditionalFormatting sqref="P1:U1">
    <cfRule type="expression" dxfId="150" priority="126" stopIfTrue="1">
      <formula>$AD$3&lt;0</formula>
    </cfRule>
  </conditionalFormatting>
  <conditionalFormatting sqref="S123">
    <cfRule type="expression" dxfId="149" priority="9" stopIfTrue="1">
      <formula>S123&gt;31</formula>
    </cfRule>
  </conditionalFormatting>
  <conditionalFormatting sqref="I59">
    <cfRule type="expression" dxfId="148" priority="7" stopIfTrue="1">
      <formula>I59&gt;31</formula>
    </cfRule>
  </conditionalFormatting>
  <conditionalFormatting sqref="U59">
    <cfRule type="expression" dxfId="147" priority="1" stopIfTrue="1">
      <formula>U59&gt;30</formula>
    </cfRule>
  </conditionalFormatting>
  <conditionalFormatting sqref="I123">
    <cfRule type="expression" dxfId="146" priority="14" stopIfTrue="1">
      <formula>I123&gt;31</formula>
    </cfRule>
  </conditionalFormatting>
  <conditionalFormatting sqref="K123">
    <cfRule type="expression" dxfId="145" priority="13" stopIfTrue="1">
      <formula>K123&gt;30</formula>
    </cfRule>
  </conditionalFormatting>
  <conditionalFormatting sqref="M123">
    <cfRule type="expression" dxfId="144" priority="12" stopIfTrue="1">
      <formula>M123&gt;31</formula>
    </cfRule>
  </conditionalFormatting>
  <conditionalFormatting sqref="O123">
    <cfRule type="expression" dxfId="143" priority="11" stopIfTrue="1">
      <formula>O123&gt;31</formula>
    </cfRule>
  </conditionalFormatting>
  <conditionalFormatting sqref="Q123">
    <cfRule type="expression" dxfId="142" priority="10" stopIfTrue="1">
      <formula>Q123&gt;30</formula>
    </cfRule>
  </conditionalFormatting>
  <conditionalFormatting sqref="U123">
    <cfRule type="expression" dxfId="141" priority="8" stopIfTrue="1">
      <formula>U123&gt;30</formula>
    </cfRule>
  </conditionalFormatting>
  <conditionalFormatting sqref="K59">
    <cfRule type="expression" dxfId="140" priority="6" stopIfTrue="1">
      <formula>K59&gt;30</formula>
    </cfRule>
  </conditionalFormatting>
  <conditionalFormatting sqref="M59">
    <cfRule type="expression" dxfId="139" priority="5" stopIfTrue="1">
      <formula>M59&gt;31</formula>
    </cfRule>
  </conditionalFormatting>
  <conditionalFormatting sqref="O59">
    <cfRule type="expression" dxfId="138" priority="4" stopIfTrue="1">
      <formula>O59&gt;31</formula>
    </cfRule>
  </conditionalFormatting>
  <conditionalFormatting sqref="Q59">
    <cfRule type="expression" dxfId="137" priority="3" stopIfTrue="1">
      <formula>Q59&gt;30</formula>
    </cfRule>
  </conditionalFormatting>
  <conditionalFormatting sqref="S59">
    <cfRule type="expression" dxfId="136" priority="2" stopIfTrue="1">
      <formula>S59&gt;31</formula>
    </cfRule>
  </conditionalFormatting>
  <dataValidations count="17">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32.xml><?xml version="1.0" encoding="utf-8"?>
<worksheet xmlns="http://schemas.openxmlformats.org/spreadsheetml/2006/main" xmlns:r="http://schemas.openxmlformats.org/officeDocument/2006/relationships">
  <sheetPr>
    <tabColor indexed="13"/>
  </sheetPr>
  <dimension ref="A1:AZ209"/>
  <sheetViews>
    <sheetView showGridLines="0" showZeros="0" topLeftCell="B1" zoomScaleNormal="100" workbookViewId="0">
      <selection activeCell="C7" sqref="C7"/>
    </sheetView>
  </sheetViews>
  <sheetFormatPr defaultRowHeight="12.75"/>
  <cols>
    <col min="1" max="1" width="4.7109375" style="68" hidden="1" customWidth="1"/>
    <col min="2" max="2" width="7.5703125" style="68" customWidth="1"/>
    <col min="3" max="3" width="23.140625" style="68" customWidth="1"/>
    <col min="4" max="4" width="6.28515625" style="68" customWidth="1"/>
    <col min="5" max="5" width="10.28515625" style="68" customWidth="1"/>
    <col min="6" max="21" width="4.85546875" style="68" customWidth="1"/>
    <col min="22" max="24" width="1" style="68" customWidth="1"/>
    <col min="25" max="25" width="32.7109375" style="68" customWidth="1"/>
    <col min="26" max="26" width="7.7109375" style="68" customWidth="1"/>
    <col min="27" max="27" width="12.28515625" style="68" customWidth="1"/>
    <col min="28" max="28" width="69.140625" style="68" customWidth="1"/>
    <col min="29" max="29" width="14.85546875" style="68" customWidth="1"/>
    <col min="30" max="30" width="15.5703125" style="68" hidden="1" customWidth="1"/>
    <col min="31" max="33" width="9.140625" style="68" hidden="1" customWidth="1"/>
    <col min="34" max="36" width="9.140625" style="68"/>
    <col min="37" max="52" width="5.42578125" style="68" hidden="1" customWidth="1"/>
    <col min="53" max="16384" width="9.140625" style="68"/>
  </cols>
  <sheetData>
    <row r="1" spans="2:52" s="62" customFormat="1" ht="12.75" customHeight="1">
      <c r="B1" s="1899" t="s">
        <v>80</v>
      </c>
      <c r="C1" s="63" t="s">
        <v>1331</v>
      </c>
      <c r="D1" s="64"/>
      <c r="E1" s="65"/>
      <c r="F1" s="66"/>
      <c r="G1" s="66"/>
      <c r="H1" s="66"/>
      <c r="I1" s="66"/>
      <c r="J1" s="66"/>
      <c r="K1" s="66"/>
      <c r="L1" s="66"/>
      <c r="M1" s="66"/>
      <c r="N1" s="66"/>
      <c r="O1" s="66"/>
      <c r="P1" s="67"/>
      <c r="Q1" s="67"/>
      <c r="R1" s="67"/>
      <c r="S1" s="67"/>
      <c r="T1" s="65"/>
      <c r="U1" s="517" t="str">
        <f>IF(R4-T4&gt;=0,"","Przekroczona maksymalna obsada.")</f>
        <v/>
      </c>
      <c r="V1" s="66"/>
      <c r="Y1" s="271" t="s">
        <v>1413</v>
      </c>
      <c r="Z1" s="2280">
        <v>10</v>
      </c>
      <c r="AA1" s="2280"/>
      <c r="AB1" s="503"/>
      <c r="AD1" s="62" t="s">
        <v>188</v>
      </c>
    </row>
    <row r="2" spans="2:52" ht="3.75" customHeight="1">
      <c r="B2" s="1899"/>
      <c r="C2" s="67"/>
      <c r="D2" s="67"/>
      <c r="E2" s="67"/>
      <c r="F2" s="67"/>
      <c r="G2" s="67"/>
      <c r="H2" s="67"/>
      <c r="I2" s="67"/>
      <c r="J2" s="67"/>
      <c r="K2" s="67"/>
      <c r="L2" s="67"/>
      <c r="M2" s="67"/>
      <c r="N2" s="67"/>
      <c r="O2" s="67"/>
      <c r="P2" s="67"/>
      <c r="Q2" s="67"/>
      <c r="R2" s="67"/>
      <c r="S2" s="67"/>
      <c r="T2" s="67"/>
      <c r="U2" s="67"/>
      <c r="V2" s="65"/>
    </row>
    <row r="3" spans="2:52" ht="16.5" customHeight="1">
      <c r="B3" s="1899"/>
      <c r="C3" s="67"/>
      <c r="D3" s="69" t="s">
        <v>1268</v>
      </c>
      <c r="E3" s="489">
        <f>'Og s1'!K8</f>
        <v>2014</v>
      </c>
      <c r="F3" s="485"/>
      <c r="G3" s="486"/>
      <c r="H3" s="2495"/>
      <c r="I3" s="2495"/>
      <c r="J3" s="486"/>
      <c r="K3" s="486"/>
      <c r="L3" s="486"/>
      <c r="M3" s="487"/>
      <c r="N3" s="486"/>
      <c r="O3" s="486"/>
      <c r="P3" s="486"/>
      <c r="Q3" s="486"/>
      <c r="R3" s="486"/>
      <c r="S3" s="486"/>
      <c r="T3" s="488"/>
      <c r="V3" s="65"/>
      <c r="Z3" s="274" t="str">
        <f>"Osiagnięte obciążenie pastwiska: "&amp;C5</f>
        <v xml:space="preserve">Osiagnięte obciążenie pastwiska: </v>
      </c>
      <c r="AA3" s="275">
        <f>IF(F4=0,0,(D7*E7+D8*E8+D9*E9+D10*E10+D11*E11+D12*E12)/F4)</f>
        <v>0</v>
      </c>
      <c r="AD3" s="276">
        <f>R4-T4</f>
        <v>0</v>
      </c>
      <c r="AK3" s="68" t="s">
        <v>1902</v>
      </c>
      <c r="AL3" s="68" t="s">
        <v>1902</v>
      </c>
      <c r="AM3" s="68" t="s">
        <v>1902</v>
      </c>
      <c r="AN3" s="68" t="s">
        <v>1902</v>
      </c>
      <c r="AO3" s="68" t="s">
        <v>1902</v>
      </c>
      <c r="AP3" s="68" t="s">
        <v>1902</v>
      </c>
      <c r="AQ3" s="68" t="s">
        <v>1902</v>
      </c>
      <c r="AR3" s="68" t="s">
        <v>1902</v>
      </c>
      <c r="AS3" s="68" t="s">
        <v>1902</v>
      </c>
      <c r="AT3" s="68" t="s">
        <v>1902</v>
      </c>
      <c r="AU3" s="68" t="s">
        <v>1902</v>
      </c>
      <c r="AV3" s="68" t="s">
        <v>1902</v>
      </c>
      <c r="AW3" s="68" t="s">
        <v>1902</v>
      </c>
      <c r="AX3" s="68" t="s">
        <v>1902</v>
      </c>
      <c r="AY3" s="68" t="s">
        <v>1902</v>
      </c>
      <c r="AZ3" s="68" t="s">
        <v>1902</v>
      </c>
    </row>
    <row r="4" spans="2:52" ht="36" customHeight="1" thickBot="1">
      <c r="B4" s="1905" t="s">
        <v>1615</v>
      </c>
      <c r="C4" s="311" t="str">
        <f>IF(AA3&gt;10,"Zbyt dużo zwierząt na pastwisku!","Nazwa działki")</f>
        <v>Nazwa działki</v>
      </c>
      <c r="D4" s="2510" t="s">
        <v>437</v>
      </c>
      <c r="E4" s="322" t="s">
        <v>1269</v>
      </c>
      <c r="F4" s="2305"/>
      <c r="G4" s="2306"/>
      <c r="H4" s="2307" t="s">
        <v>1270</v>
      </c>
      <c r="I4" s="2308"/>
      <c r="J4" s="2463"/>
      <c r="K4" s="2463"/>
      <c r="L4" s="2307" t="s">
        <v>1271</v>
      </c>
      <c r="M4" s="2308"/>
      <c r="N4" s="2299"/>
      <c r="O4" s="2300"/>
      <c r="P4" s="2531" t="s">
        <v>1272</v>
      </c>
      <c r="Q4" s="2532"/>
      <c r="R4" s="2286">
        <f>F4*J4*N4</f>
        <v>0</v>
      </c>
      <c r="S4" s="2286"/>
      <c r="T4" s="2286">
        <f>F13+H13+J13+L13+N13+P13+R13+T13</f>
        <v>0</v>
      </c>
      <c r="U4" s="2523"/>
      <c r="V4" s="65"/>
      <c r="Y4" s="2285" t="s">
        <v>850</v>
      </c>
      <c r="Z4" s="2285"/>
      <c r="AB4" s="998" t="s">
        <v>119</v>
      </c>
    </row>
    <row r="5" spans="2:52" ht="17.25" customHeight="1" thickBot="1">
      <c r="B5" s="1905"/>
      <c r="C5" s="74"/>
      <c r="D5" s="2511"/>
      <c r="E5" s="75" t="s">
        <v>1273</v>
      </c>
      <c r="F5" s="2283" t="s">
        <v>1274</v>
      </c>
      <c r="G5" s="2284"/>
      <c r="H5" s="2283" t="s">
        <v>810</v>
      </c>
      <c r="I5" s="2284"/>
      <c r="J5" s="2283" t="s">
        <v>811</v>
      </c>
      <c r="K5" s="2284"/>
      <c r="L5" s="2283" t="s">
        <v>812</v>
      </c>
      <c r="M5" s="2284"/>
      <c r="N5" s="2283" t="s">
        <v>813</v>
      </c>
      <c r="O5" s="2284"/>
      <c r="P5" s="2283" t="s">
        <v>814</v>
      </c>
      <c r="Q5" s="2284"/>
      <c r="R5" s="2283" t="s">
        <v>815</v>
      </c>
      <c r="S5" s="2284"/>
      <c r="T5" s="2283" t="s">
        <v>1275</v>
      </c>
      <c r="U5" s="2284"/>
      <c r="V5" s="65"/>
      <c r="AB5" s="999" t="s">
        <v>1081</v>
      </c>
      <c r="AC5" s="506" t="s">
        <v>725</v>
      </c>
      <c r="AD5" s="507"/>
    </row>
    <row r="6" spans="2:52" ht="17.25" customHeight="1" thickBot="1">
      <c r="B6" s="1054"/>
      <c r="C6" s="76" t="s">
        <v>1276</v>
      </c>
      <c r="D6" s="2512"/>
      <c r="E6" s="867" t="s">
        <v>465</v>
      </c>
      <c r="F6" s="77" t="s">
        <v>1277</v>
      </c>
      <c r="G6" s="78" t="s">
        <v>1278</v>
      </c>
      <c r="H6" s="77" t="s">
        <v>1277</v>
      </c>
      <c r="I6" s="78" t="s">
        <v>1278</v>
      </c>
      <c r="J6" s="77" t="s">
        <v>1277</v>
      </c>
      <c r="K6" s="78" t="s">
        <v>1278</v>
      </c>
      <c r="L6" s="77" t="s">
        <v>1277</v>
      </c>
      <c r="M6" s="78" t="s">
        <v>1278</v>
      </c>
      <c r="N6" s="77" t="s">
        <v>1277</v>
      </c>
      <c r="O6" s="78" t="s">
        <v>1278</v>
      </c>
      <c r="P6" s="77" t="s">
        <v>1277</v>
      </c>
      <c r="Q6" s="78" t="s">
        <v>1278</v>
      </c>
      <c r="R6" s="77" t="s">
        <v>1277</v>
      </c>
      <c r="S6" s="78" t="s">
        <v>1278</v>
      </c>
      <c r="T6" s="77" t="s">
        <v>1277</v>
      </c>
      <c r="U6" s="78" t="s">
        <v>1278</v>
      </c>
      <c r="V6" s="65"/>
      <c r="Y6" s="79" t="s">
        <v>300</v>
      </c>
      <c r="Z6" s="80" t="s">
        <v>465</v>
      </c>
      <c r="AB6" s="1000" t="s">
        <v>666</v>
      </c>
      <c r="AC6" s="510">
        <f>31+30+31+31+30+15</f>
        <v>168</v>
      </c>
      <c r="AD6" s="508">
        <f>31+30+31+31+30+15</f>
        <v>168</v>
      </c>
      <c r="AK6" s="68">
        <v>1</v>
      </c>
    </row>
    <row r="7" spans="2:52" ht="15" customHeight="1" thickBot="1">
      <c r="B7" s="1124" t="s">
        <v>49</v>
      </c>
      <c r="C7" s="81"/>
      <c r="D7" s="86"/>
      <c r="E7" s="481"/>
      <c r="F7" s="82">
        <f t="shared" ref="F7:F12" si="0">IF(G7&gt;0,D7,0)</f>
        <v>0</v>
      </c>
      <c r="G7" s="83"/>
      <c r="H7" s="96">
        <f t="shared" ref="H7:H12" si="1">IF(I7&gt;0,D7,0)</f>
        <v>0</v>
      </c>
      <c r="I7" s="1052"/>
      <c r="J7" s="96">
        <f t="shared" ref="J7:J12" si="2">IF(K7&gt;0,D7,0)</f>
        <v>0</v>
      </c>
      <c r="K7" s="83"/>
      <c r="L7" s="96">
        <f t="shared" ref="L7:L12" si="3">IF(M7&gt;0,D7,0)</f>
        <v>0</v>
      </c>
      <c r="M7" s="83"/>
      <c r="N7" s="96">
        <f t="shared" ref="N7:N12" si="4">IF(O7&gt;0,D7,0)</f>
        <v>0</v>
      </c>
      <c r="O7" s="83">
        <v>0</v>
      </c>
      <c r="P7" s="96">
        <f t="shared" ref="P7:P12" si="5">IF(Q7&gt;0,D7,0)</f>
        <v>0</v>
      </c>
      <c r="Q7" s="83"/>
      <c r="R7" s="96">
        <f t="shared" ref="R7:R12" si="6">IF(S7&gt;0,D7,0)</f>
        <v>0</v>
      </c>
      <c r="S7" s="83"/>
      <c r="T7" s="96">
        <f t="shared" ref="T7:T12" si="7">IF(U7&gt;0,D7,0)</f>
        <v>0</v>
      </c>
      <c r="U7" s="83"/>
      <c r="V7" s="65"/>
      <c r="Y7" s="84" t="str">
        <f>'Og s6'!C14</f>
        <v>Buhaje</v>
      </c>
      <c r="Z7" s="85">
        <f>'Og s6'!E14</f>
        <v>1.4</v>
      </c>
      <c r="AB7" s="1000" t="s">
        <v>667</v>
      </c>
      <c r="AC7" s="510">
        <f>11+30+31+31+30</f>
        <v>133</v>
      </c>
      <c r="AD7" s="508">
        <f>11+30+31+31+30</f>
        <v>133</v>
      </c>
      <c r="AK7" s="82"/>
      <c r="AL7" s="83">
        <f>G7</f>
        <v>0</v>
      </c>
      <c r="AM7" s="82"/>
      <c r="AN7" s="83">
        <f>I7</f>
        <v>0</v>
      </c>
      <c r="AO7" s="82"/>
      <c r="AP7" s="83">
        <f>K7</f>
        <v>0</v>
      </c>
      <c r="AQ7" s="82"/>
      <c r="AR7" s="83">
        <f>M7</f>
        <v>0</v>
      </c>
      <c r="AS7" s="82"/>
      <c r="AT7" s="83">
        <f>O7</f>
        <v>0</v>
      </c>
      <c r="AU7" s="82"/>
      <c r="AV7" s="83">
        <f>Q7</f>
        <v>0</v>
      </c>
      <c r="AW7" s="82"/>
      <c r="AX7" s="83">
        <f>S7</f>
        <v>0</v>
      </c>
      <c r="AY7" s="82"/>
      <c r="AZ7" s="83">
        <f>U7</f>
        <v>0</v>
      </c>
    </row>
    <row r="8" spans="2:52" ht="15" customHeight="1" thickBot="1">
      <c r="B8" s="1124" t="s">
        <v>49</v>
      </c>
      <c r="C8" s="81"/>
      <c r="D8" s="86"/>
      <c r="E8" s="481"/>
      <c r="F8" s="82">
        <f t="shared" si="0"/>
        <v>0</v>
      </c>
      <c r="G8" s="1053">
        <f>IF($D8&gt;0,G$7,0)</f>
        <v>0</v>
      </c>
      <c r="H8" s="96">
        <f t="shared" si="1"/>
        <v>0</v>
      </c>
      <c r="I8" s="1053">
        <f>IF($D8&gt;0,I$7,0)</f>
        <v>0</v>
      </c>
      <c r="J8" s="96">
        <f t="shared" si="2"/>
        <v>0</v>
      </c>
      <c r="K8" s="1053">
        <f>IF($D8&gt;0,K$7,0)</f>
        <v>0</v>
      </c>
      <c r="L8" s="96">
        <f t="shared" si="3"/>
        <v>0</v>
      </c>
      <c r="M8" s="1053">
        <f>IF($D8&gt;0,M$7,0)</f>
        <v>0</v>
      </c>
      <c r="N8" s="96">
        <f t="shared" si="4"/>
        <v>0</v>
      </c>
      <c r="O8" s="1053">
        <f>IF($D8&gt;0,O$7,0)</f>
        <v>0</v>
      </c>
      <c r="P8" s="96">
        <f t="shared" si="5"/>
        <v>0</v>
      </c>
      <c r="Q8" s="1053">
        <f>IF($D8&gt;0,Q$7,0)</f>
        <v>0</v>
      </c>
      <c r="R8" s="96">
        <f t="shared" si="6"/>
        <v>0</v>
      </c>
      <c r="S8" s="1053">
        <f>IF($D8&gt;0,S$7,0)</f>
        <v>0</v>
      </c>
      <c r="T8" s="96">
        <f t="shared" si="7"/>
        <v>0</v>
      </c>
      <c r="U8" s="1053">
        <f>IF($D8&gt;0,U$7,0)</f>
        <v>0</v>
      </c>
      <c r="V8" s="65"/>
      <c r="Y8" s="84" t="str">
        <f>'Og s6'!C15</f>
        <v>Krowy</v>
      </c>
      <c r="Z8" s="85">
        <f>'Og s6'!E15</f>
        <v>1</v>
      </c>
      <c r="AB8" s="999" t="s">
        <v>668</v>
      </c>
      <c r="AD8" s="508">
        <f>10+31+30+15</f>
        <v>86</v>
      </c>
      <c r="AK8" s="82"/>
      <c r="AL8" s="83">
        <f>IF(G8=0,G7,G8)</f>
        <v>0</v>
      </c>
      <c r="AM8" s="82"/>
      <c r="AN8" s="83">
        <f>IF(I8=0,I7,I8)</f>
        <v>0</v>
      </c>
      <c r="AO8" s="82"/>
      <c r="AP8" s="83">
        <f>IF(K8=0,K7,K8)</f>
        <v>0</v>
      </c>
      <c r="AQ8" s="82"/>
      <c r="AR8" s="83">
        <f>IF(M8=0,M7,M8)</f>
        <v>0</v>
      </c>
      <c r="AS8" s="82"/>
      <c r="AT8" s="83">
        <f>IF(O8=0,O7,O8)</f>
        <v>0</v>
      </c>
      <c r="AU8" s="82"/>
      <c r="AV8" s="83">
        <f>IF(Q8=0,Q7,Q8)</f>
        <v>0</v>
      </c>
      <c r="AW8" s="82"/>
      <c r="AX8" s="83">
        <f>IF(S8=0,S7,S8)</f>
        <v>0</v>
      </c>
      <c r="AY8" s="82"/>
      <c r="AZ8" s="83">
        <f>IF(U8=0,U7,U8)</f>
        <v>0</v>
      </c>
    </row>
    <row r="9" spans="2:52" ht="15" customHeight="1" thickBot="1">
      <c r="B9" s="1124" t="s">
        <v>49</v>
      </c>
      <c r="C9" s="81"/>
      <c r="D9" s="86"/>
      <c r="E9" s="481"/>
      <c r="F9" s="82">
        <f t="shared" si="0"/>
        <v>0</v>
      </c>
      <c r="G9" s="1053">
        <f>IF($D9&gt;0,G$7,0)</f>
        <v>0</v>
      </c>
      <c r="H9" s="96">
        <f t="shared" si="1"/>
        <v>0</v>
      </c>
      <c r="I9" s="1053">
        <f>IF($D9&gt;0,I$7,0)</f>
        <v>0</v>
      </c>
      <c r="J9" s="96">
        <f t="shared" si="2"/>
        <v>0</v>
      </c>
      <c r="K9" s="1053">
        <f>IF($D9&gt;0,K$7,0)</f>
        <v>0</v>
      </c>
      <c r="L9" s="96">
        <f t="shared" si="3"/>
        <v>0</v>
      </c>
      <c r="M9" s="1053">
        <f>IF($D9&gt;0,M$7,0)</f>
        <v>0</v>
      </c>
      <c r="N9" s="96">
        <f t="shared" si="4"/>
        <v>0</v>
      </c>
      <c r="O9" s="1053">
        <f>IF($D9&gt;0,O$7,0)</f>
        <v>0</v>
      </c>
      <c r="P9" s="96">
        <f t="shared" si="5"/>
        <v>0</v>
      </c>
      <c r="Q9" s="1053">
        <f>IF($D9&gt;0,Q$7,0)</f>
        <v>0</v>
      </c>
      <c r="R9" s="96">
        <f t="shared" si="6"/>
        <v>0</v>
      </c>
      <c r="S9" s="1053">
        <f>IF($D9&gt;0,S$7,0)</f>
        <v>0</v>
      </c>
      <c r="T9" s="96">
        <f t="shared" si="7"/>
        <v>0</v>
      </c>
      <c r="U9" s="1053">
        <f>IF($D9&gt;0,U$7,0)</f>
        <v>0</v>
      </c>
      <c r="V9" s="65"/>
      <c r="Y9" s="84" t="str">
        <f>'Og s6'!C16</f>
        <v>Jałówki cielne</v>
      </c>
      <c r="Z9" s="85">
        <f>'Og s6'!E16</f>
        <v>1</v>
      </c>
      <c r="AB9" s="999" t="s">
        <v>669</v>
      </c>
      <c r="AD9" s="508">
        <f>AC11</f>
        <v>244</v>
      </c>
      <c r="AK9" s="82"/>
      <c r="AL9" s="83">
        <f>IF(G9=0,G7,G9)</f>
        <v>0</v>
      </c>
      <c r="AM9" s="82"/>
      <c r="AN9" s="83">
        <f>IF(I9=0,I7,I9)</f>
        <v>0</v>
      </c>
      <c r="AO9" s="82"/>
      <c r="AP9" s="83">
        <f>IF(K9=0,K7,K9)</f>
        <v>0</v>
      </c>
      <c r="AQ9" s="82"/>
      <c r="AR9" s="83">
        <f>IF(M9=0,M7,M9)</f>
        <v>0</v>
      </c>
      <c r="AS9" s="82"/>
      <c r="AT9" s="83">
        <f>IF(O9=0,O7,O9)</f>
        <v>0</v>
      </c>
      <c r="AU9" s="82"/>
      <c r="AV9" s="83">
        <f>IF(Q9=0,Q7,Q9)</f>
        <v>0</v>
      </c>
      <c r="AW9" s="82"/>
      <c r="AX9" s="83">
        <f>IF(S9=0,S7,S9)</f>
        <v>0</v>
      </c>
      <c r="AY9" s="82"/>
      <c r="AZ9" s="83">
        <f>IF(U9=0,U7,U9)</f>
        <v>0</v>
      </c>
    </row>
    <row r="10" spans="2:52" ht="15" customHeight="1" thickBot="1">
      <c r="B10" s="1124" t="s">
        <v>49</v>
      </c>
      <c r="C10" s="81"/>
      <c r="D10" s="86"/>
      <c r="E10" s="481"/>
      <c r="F10" s="82">
        <f t="shared" si="0"/>
        <v>0</v>
      </c>
      <c r="G10" s="1053">
        <f>IF($D10&gt;0,G$7,0)</f>
        <v>0</v>
      </c>
      <c r="H10" s="96">
        <f t="shared" si="1"/>
        <v>0</v>
      </c>
      <c r="I10" s="1053">
        <f>IF($D10&gt;0,I$7,0)</f>
        <v>0</v>
      </c>
      <c r="J10" s="96">
        <f t="shared" si="2"/>
        <v>0</v>
      </c>
      <c r="K10" s="1053">
        <f>IF($D10&gt;0,K$7,0)</f>
        <v>0</v>
      </c>
      <c r="L10" s="96">
        <f t="shared" si="3"/>
        <v>0</v>
      </c>
      <c r="M10" s="1053">
        <f>IF($D10&gt;0,M$7,0)</f>
        <v>0</v>
      </c>
      <c r="N10" s="96">
        <f t="shared" si="4"/>
        <v>0</v>
      </c>
      <c r="O10" s="1053">
        <f>IF($D10&gt;0,O$7,0)</f>
        <v>0</v>
      </c>
      <c r="P10" s="96">
        <f t="shared" si="5"/>
        <v>0</v>
      </c>
      <c r="Q10" s="1053">
        <f>IF($D10&gt;0,Q$7,0)</f>
        <v>0</v>
      </c>
      <c r="R10" s="96">
        <f t="shared" si="6"/>
        <v>0</v>
      </c>
      <c r="S10" s="1053">
        <f>IF($D10&gt;0,S$7,0)</f>
        <v>0</v>
      </c>
      <c r="T10" s="96">
        <f t="shared" si="7"/>
        <v>0</v>
      </c>
      <c r="U10" s="1053">
        <f>IF($D10&gt;0,U$7,0)</f>
        <v>0</v>
      </c>
      <c r="V10" s="65"/>
      <c r="Y10" s="84" t="str">
        <f>'Og s6'!C17</f>
        <v>Jałówki powyżej 1 roku</v>
      </c>
      <c r="Z10" s="85">
        <f>'Og s6'!E17</f>
        <v>0.8</v>
      </c>
      <c r="AB10" s="999" t="s">
        <v>677</v>
      </c>
      <c r="AC10" s="1001" t="s">
        <v>665</v>
      </c>
      <c r="AD10" s="68" t="s">
        <v>726</v>
      </c>
      <c r="AK10" s="82"/>
      <c r="AL10" s="83">
        <f>IF(G10=0,G7,G10)</f>
        <v>0</v>
      </c>
      <c r="AM10" s="82"/>
      <c r="AN10" s="83">
        <f>IF(I10=0,I7,I10)</f>
        <v>0</v>
      </c>
      <c r="AO10" s="82"/>
      <c r="AP10" s="83">
        <f>IF(K10=0,K7,K10)</f>
        <v>0</v>
      </c>
      <c r="AQ10" s="82"/>
      <c r="AR10" s="83">
        <f>IF(M10=0,M7,M10)</f>
        <v>0</v>
      </c>
      <c r="AS10" s="82"/>
      <c r="AT10" s="83">
        <f>IF(O10=0,O7,O10)</f>
        <v>0</v>
      </c>
      <c r="AU10" s="82"/>
      <c r="AV10" s="83">
        <f>IF(Q10=0,Q7,Q10)</f>
        <v>0</v>
      </c>
      <c r="AW10" s="82"/>
      <c r="AX10" s="83">
        <f>IF(S10=0,S7,S10)</f>
        <v>0</v>
      </c>
      <c r="AY10" s="82"/>
      <c r="AZ10" s="83">
        <f>IF(U10=0,U7,U10)</f>
        <v>0</v>
      </c>
    </row>
    <row r="11" spans="2:52" ht="15" customHeight="1" thickBot="1">
      <c r="B11" s="1124" t="s">
        <v>49</v>
      </c>
      <c r="C11" s="81"/>
      <c r="D11" s="86"/>
      <c r="E11" s="481"/>
      <c r="F11" s="82">
        <f t="shared" si="0"/>
        <v>0</v>
      </c>
      <c r="G11" s="1053">
        <f>IF($D11&gt;0,G$7,0)</f>
        <v>0</v>
      </c>
      <c r="H11" s="96">
        <f t="shared" si="1"/>
        <v>0</v>
      </c>
      <c r="I11" s="1053">
        <f>IF($D11&gt;0,I$7,0)</f>
        <v>0</v>
      </c>
      <c r="J11" s="96">
        <f t="shared" si="2"/>
        <v>0</v>
      </c>
      <c r="K11" s="1053">
        <f>IF($D11&gt;0,K$7,0)</f>
        <v>0</v>
      </c>
      <c r="L11" s="96">
        <f t="shared" si="3"/>
        <v>0</v>
      </c>
      <c r="M11" s="1053">
        <f>IF($D11&gt;0,M$7,0)</f>
        <v>0</v>
      </c>
      <c r="N11" s="96">
        <f t="shared" si="4"/>
        <v>0</v>
      </c>
      <c r="O11" s="1053">
        <f>IF($D11&gt;0,O$7,0)</f>
        <v>0</v>
      </c>
      <c r="P11" s="96">
        <f t="shared" si="5"/>
        <v>0</v>
      </c>
      <c r="Q11" s="1053">
        <f>IF($D11&gt;0,Q$7,0)</f>
        <v>0</v>
      </c>
      <c r="R11" s="96">
        <f t="shared" si="6"/>
        <v>0</v>
      </c>
      <c r="S11" s="1053">
        <f>IF($D11&gt;0,S$7,0)</f>
        <v>0</v>
      </c>
      <c r="T11" s="96">
        <f t="shared" si="7"/>
        <v>0</v>
      </c>
      <c r="U11" s="1053">
        <f>IF($D11&gt;0,U$7,0)</f>
        <v>0</v>
      </c>
      <c r="V11" s="65"/>
      <c r="Y11" s="84" t="str">
        <f>'Og s6'!C18</f>
        <v>Jałówki od ½ do 1 roku</v>
      </c>
      <c r="Z11" s="85">
        <f>'Og s6'!E18</f>
        <v>0.3</v>
      </c>
      <c r="AB11" s="1000" t="s">
        <v>723</v>
      </c>
      <c r="AC11" s="518">
        <f>30+31+30+31+31+30+31+30</f>
        <v>244</v>
      </c>
      <c r="AD11" s="514"/>
      <c r="AK11" s="82"/>
      <c r="AL11" s="83">
        <f>IF(G11=0,G7,G11)</f>
        <v>0</v>
      </c>
      <c r="AM11" s="82"/>
      <c r="AN11" s="83">
        <f>IF(I11=0,I7,I11)</f>
        <v>0</v>
      </c>
      <c r="AO11" s="82"/>
      <c r="AP11" s="83">
        <f>IF(K11=0,K7,K11)</f>
        <v>0</v>
      </c>
      <c r="AQ11" s="82"/>
      <c r="AR11" s="83">
        <f>IF(M11=0,M7,M11)</f>
        <v>0</v>
      </c>
      <c r="AS11" s="82"/>
      <c r="AT11" s="83">
        <f>IF(O11=0,O7,O11)</f>
        <v>0</v>
      </c>
      <c r="AU11" s="82"/>
      <c r="AV11" s="83">
        <f>IF(Q11=0,Q7,Q11)</f>
        <v>0</v>
      </c>
      <c r="AW11" s="82"/>
      <c r="AX11" s="83">
        <f>IF(S11=0,S7,S11)</f>
        <v>0</v>
      </c>
      <c r="AY11" s="82"/>
      <c r="AZ11" s="83">
        <f>IF(U11=0,U7,U11)</f>
        <v>0</v>
      </c>
    </row>
    <row r="12" spans="2:52" ht="15" customHeight="1">
      <c r="B12" s="1124" t="s">
        <v>49</v>
      </c>
      <c r="C12" s="81"/>
      <c r="D12" s="87"/>
      <c r="E12" s="481"/>
      <c r="F12" s="82">
        <f t="shared" si="0"/>
        <v>0</v>
      </c>
      <c r="G12" s="1053">
        <f>IF($D12&gt;0,G$7,0)</f>
        <v>0</v>
      </c>
      <c r="H12" s="96">
        <f t="shared" si="1"/>
        <v>0</v>
      </c>
      <c r="I12" s="1053">
        <f>IF($D12&gt;0,I$7,0)</f>
        <v>0</v>
      </c>
      <c r="J12" s="96">
        <f t="shared" si="2"/>
        <v>0</v>
      </c>
      <c r="K12" s="1053">
        <f>IF($D12&gt;0,K$7,0)</f>
        <v>0</v>
      </c>
      <c r="L12" s="96">
        <f t="shared" si="3"/>
        <v>0</v>
      </c>
      <c r="M12" s="1053">
        <f>IF($D12&gt;0,M$7,0)</f>
        <v>0</v>
      </c>
      <c r="N12" s="96">
        <f t="shared" si="4"/>
        <v>0</v>
      </c>
      <c r="O12" s="1053">
        <f>IF($D12&gt;0,O$7,0)</f>
        <v>0</v>
      </c>
      <c r="P12" s="96">
        <f t="shared" si="5"/>
        <v>0</v>
      </c>
      <c r="Q12" s="1053">
        <f>IF($D12&gt;0,Q$7,0)</f>
        <v>0</v>
      </c>
      <c r="R12" s="96">
        <f t="shared" si="6"/>
        <v>0</v>
      </c>
      <c r="S12" s="1053">
        <f>IF($D12&gt;0,S$7,0)</f>
        <v>0</v>
      </c>
      <c r="T12" s="96">
        <f t="shared" si="7"/>
        <v>0</v>
      </c>
      <c r="U12" s="1053">
        <f>IF($D12&gt;0,U$7,0)</f>
        <v>0</v>
      </c>
      <c r="V12" s="65"/>
      <c r="Y12" s="84" t="str">
        <f>'Og s6'!C19</f>
        <v>Cielęta do ½ roku</v>
      </c>
      <c r="Z12" s="85">
        <f>'Og s6'!E19</f>
        <v>0.15</v>
      </c>
      <c r="AB12" s="999" t="s">
        <v>120</v>
      </c>
      <c r="AD12" s="515">
        <v>0.5</v>
      </c>
      <c r="AK12" s="82"/>
      <c r="AL12" s="83">
        <f>IF(G12=0,G7,G12)</f>
        <v>0</v>
      </c>
      <c r="AM12" s="82"/>
      <c r="AN12" s="83">
        <f>IF(I12=0,I7,I12)</f>
        <v>0</v>
      </c>
      <c r="AO12" s="82"/>
      <c r="AP12" s="83">
        <f>IF(K12=0,K7,K12)</f>
        <v>0</v>
      </c>
      <c r="AQ12" s="82"/>
      <c r="AR12" s="83">
        <f>IF(M12=0,M7,M12)</f>
        <v>0</v>
      </c>
      <c r="AS12" s="82"/>
      <c r="AT12" s="83">
        <f>IF(O12=0,O7,O12)</f>
        <v>0</v>
      </c>
      <c r="AU12" s="82"/>
      <c r="AV12" s="83">
        <f>IF(Q12=0,Q7,Q12)</f>
        <v>0</v>
      </c>
      <c r="AW12" s="82"/>
      <c r="AX12" s="83">
        <f>IF(S12=0,S7,S12)</f>
        <v>0</v>
      </c>
      <c r="AY12" s="82"/>
      <c r="AZ12" s="83">
        <f>IF(U12=0,U7,U12)</f>
        <v>0</v>
      </c>
    </row>
    <row r="13" spans="2:52" ht="16.5" customHeight="1" thickBot="1">
      <c r="B13" s="1124" t="s">
        <v>49</v>
      </c>
      <c r="C13" s="88" t="s">
        <v>302</v>
      </c>
      <c r="D13" s="89"/>
      <c r="E13" s="89"/>
      <c r="F13" s="2309">
        <f>$E7*F7*G7+$E8*F8*G8+$E9*F9*G9+$E10*F10*G10+$E11*F11*G11+$E12*F12*G12</f>
        <v>0</v>
      </c>
      <c r="G13" s="2310"/>
      <c r="H13" s="2281">
        <f>$E7*H7*I7+$E8*H8*I8+$E9*H9*I9+$E10*H10*I10+$E11*H11*I11+$E12*H12*I12</f>
        <v>0</v>
      </c>
      <c r="I13" s="2282"/>
      <c r="J13" s="2281">
        <f>$E7*J7*K7+$E8*J8*K8+$E9*J9*K9+$E10*J10*K10+$E11*J11*K11+$E12*J12*K12</f>
        <v>0</v>
      </c>
      <c r="K13" s="2282"/>
      <c r="L13" s="2281">
        <f>$E7*L7*M7+$E8*L8*M8+$E9*L9*M9+$E10*L10*M10+$E11*L11*M11+$E12*L12*M12</f>
        <v>0</v>
      </c>
      <c r="M13" s="2282"/>
      <c r="N13" s="2281">
        <f>$E7*N7*O7+$E8*N8*O8+$E9*N9*O9+$E10*N10*O10+$E11*N11*O11+$E12*N12*O12</f>
        <v>0</v>
      </c>
      <c r="O13" s="2282"/>
      <c r="P13" s="2281">
        <f>$E7*P7*Q7+$E8*P8*Q8+$E9*P9*Q9+$E10*P10*Q10+$E11*P11*Q11+$E12*P12*Q12</f>
        <v>0</v>
      </c>
      <c r="Q13" s="2282"/>
      <c r="R13" s="2281">
        <f>$E7*R7*S7+$E8*R8*S8+$E9*R9*S9+$E10*R10*S10+$E11*R11*S11+$E12*R12*S12</f>
        <v>0</v>
      </c>
      <c r="S13" s="2282"/>
      <c r="T13" s="2281">
        <f>$E7*T7*U7+$E8*T8*U8+$E9*T9*U9+$E10*T10*U10+$E11*T11*U11+$E12*T12*U12</f>
        <v>0</v>
      </c>
      <c r="U13" s="2282"/>
      <c r="V13" s="65"/>
      <c r="AB13" s="999" t="s">
        <v>724</v>
      </c>
      <c r="AD13" s="516">
        <v>1</v>
      </c>
      <c r="AK13" s="2438" t="str">
        <f>IF(AND(G7=MAX(AL8:AL12),G7=MIN(AL8:AL12)),"","Część stada")</f>
        <v/>
      </c>
      <c r="AL13" s="2439"/>
      <c r="AM13" s="2438" t="str">
        <f>IF(AND(I7=MAX(AN8:AN12),I7=MIN(AN8:AN12)),"","Część stada")</f>
        <v/>
      </c>
      <c r="AN13" s="2439"/>
      <c r="AO13" s="2438" t="str">
        <f>IF(AND(K7=MAX(AP8:AP12),K7=MIN(AP8:AP12)),"","Część stada")</f>
        <v/>
      </c>
      <c r="AP13" s="2439"/>
      <c r="AQ13" s="2438" t="str">
        <f>IF(AND(M7=MAX(AR8:AR12),M7=MIN(AR8:AR12)),"","Część stada")</f>
        <v/>
      </c>
      <c r="AR13" s="2439"/>
      <c r="AS13" s="2438" t="str">
        <f>IF(AND(O7=MAX(AT8:AT12),O7=MIN(AT8:AT12)),"","Część stada")</f>
        <v/>
      </c>
      <c r="AT13" s="2439"/>
      <c r="AU13" s="2438" t="str">
        <f>IF(AND(Q7=MAX(AV8:AV12),Q7=MIN(AV8:AV12)),"","Część stada")</f>
        <v/>
      </c>
      <c r="AV13" s="2439"/>
      <c r="AW13" s="2438" t="str">
        <f>IF(AND(S7=MAX(AX8:AX12),S7=MIN(AX8:AX12)),"","Część stada")</f>
        <v/>
      </c>
      <c r="AX13" s="2439"/>
      <c r="AY13" s="2438" t="str">
        <f>IF(AND(U7=MAX(AZ8:AZ12),U7=MIN(AZ8:AZ12)),"","Część stada")</f>
        <v/>
      </c>
      <c r="AZ13" s="2439"/>
    </row>
    <row r="14" spans="2:52" ht="12.75" customHeight="1">
      <c r="B14" s="1124" t="s">
        <v>49</v>
      </c>
      <c r="C14" s="67"/>
      <c r="D14" s="69"/>
      <c r="E14" s="90"/>
      <c r="F14" s="70"/>
      <c r="G14" s="67"/>
      <c r="H14" s="67"/>
      <c r="I14" s="67"/>
      <c r="J14" s="67"/>
      <c r="K14" s="67"/>
      <c r="L14" s="67"/>
      <c r="M14" s="71"/>
      <c r="N14" s="67"/>
      <c r="O14" s="67"/>
      <c r="P14" s="67"/>
      <c r="Q14" s="67"/>
      <c r="R14" s="67"/>
      <c r="S14" s="67"/>
      <c r="T14" s="65"/>
      <c r="U14" s="72" t="str">
        <f>IF(R15-T15&gt;=0,"","Przekroczona maksymalna obsada.")</f>
        <v/>
      </c>
      <c r="V14" s="65"/>
      <c r="Z14" s="274" t="str">
        <f>"Osiagnięte obciążenie pastwiska: "&amp;C16</f>
        <v xml:space="preserve">Osiagnięte obciążenie pastwiska: </v>
      </c>
      <c r="AA14" s="275">
        <f>IF(F15=0,0,(D18*E18+D19*E19+D20*E20+D21*E21+D22*E22+D23*E23)/F15)</f>
        <v>0</v>
      </c>
      <c r="AB14" s="999" t="s">
        <v>672</v>
      </c>
      <c r="AD14" s="276">
        <f>R15-T15</f>
        <v>0</v>
      </c>
    </row>
    <row r="15" spans="2:52" ht="36" customHeight="1" thickBot="1">
      <c r="B15" s="1124" t="str">
        <f>IF(SUM(F$18:U$23)&gt;0,"Wypełnione","")</f>
        <v/>
      </c>
      <c r="C15" s="91" t="str">
        <f>IF(AA14&gt;10,"Zbyt dużo zwierząt na pastwisku!","Nazwa działki")</f>
        <v>Nazwa działki</v>
      </c>
      <c r="D15" s="2510" t="s">
        <v>437</v>
      </c>
      <c r="E15" s="92" t="s">
        <v>1269</v>
      </c>
      <c r="F15" s="2305">
        <f>F4</f>
        <v>0</v>
      </c>
      <c r="G15" s="2306"/>
      <c r="H15" s="2498" t="s">
        <v>1270</v>
      </c>
      <c r="I15" s="2499"/>
      <c r="J15" s="2463">
        <f>J4</f>
        <v>0</v>
      </c>
      <c r="K15" s="2463"/>
      <c r="L15" s="2498" t="s">
        <v>1271</v>
      </c>
      <c r="M15" s="2499"/>
      <c r="N15" s="2299">
        <f>N4</f>
        <v>0</v>
      </c>
      <c r="O15" s="2300"/>
      <c r="P15" s="2533" t="s">
        <v>1272</v>
      </c>
      <c r="Q15" s="2534"/>
      <c r="R15" s="2535">
        <f>F15*J15*N15</f>
        <v>0</v>
      </c>
      <c r="S15" s="2535"/>
      <c r="T15" s="2535">
        <f>F24+H24+J24+L24+N24+P24+R24+T24</f>
        <v>0</v>
      </c>
      <c r="U15" s="2536"/>
      <c r="V15" s="65"/>
      <c r="AB15" s="500" t="s">
        <v>487</v>
      </c>
      <c r="AC15" s="506" t="s">
        <v>725</v>
      </c>
    </row>
    <row r="16" spans="2:52" ht="17.25" customHeight="1" thickBot="1">
      <c r="B16" s="1124" t="str">
        <f t="shared" ref="B16:B24" si="8">IF(SUM(F$18:U$23)&gt;0,"Wypełnione","")</f>
        <v/>
      </c>
      <c r="C16" s="93"/>
      <c r="D16" s="2511"/>
      <c r="E16" s="75" t="s">
        <v>1273</v>
      </c>
      <c r="F16" s="2539" t="s">
        <v>1274</v>
      </c>
      <c r="G16" s="2501"/>
      <c r="H16" s="2500" t="s">
        <v>810</v>
      </c>
      <c r="I16" s="2501"/>
      <c r="J16" s="2500" t="s">
        <v>811</v>
      </c>
      <c r="K16" s="2501"/>
      <c r="L16" s="2500" t="s">
        <v>812</v>
      </c>
      <c r="M16" s="2501"/>
      <c r="N16" s="2500" t="s">
        <v>813</v>
      </c>
      <c r="O16" s="2501"/>
      <c r="P16" s="2500" t="s">
        <v>814</v>
      </c>
      <c r="Q16" s="2501"/>
      <c r="R16" s="2500" t="s">
        <v>815</v>
      </c>
      <c r="S16" s="2501"/>
      <c r="T16" s="2500" t="s">
        <v>1275</v>
      </c>
      <c r="U16" s="2501"/>
      <c r="V16" s="65"/>
      <c r="AB16" s="511" t="s">
        <v>671</v>
      </c>
      <c r="AC16" s="510">
        <f>31+30+31+31+30+15</f>
        <v>168</v>
      </c>
    </row>
    <row r="17" spans="2:52" ht="17.25" customHeight="1" thickBot="1">
      <c r="B17" s="1124" t="str">
        <f t="shared" si="8"/>
        <v/>
      </c>
      <c r="C17" s="76" t="s">
        <v>1276</v>
      </c>
      <c r="D17" s="2512"/>
      <c r="E17" s="867" t="s">
        <v>465</v>
      </c>
      <c r="F17" s="94" t="s">
        <v>1277</v>
      </c>
      <c r="G17" s="95" t="s">
        <v>1278</v>
      </c>
      <c r="H17" s="94" t="s">
        <v>1277</v>
      </c>
      <c r="I17" s="95" t="s">
        <v>1278</v>
      </c>
      <c r="J17" s="94" t="s">
        <v>1277</v>
      </c>
      <c r="K17" s="95" t="s">
        <v>1278</v>
      </c>
      <c r="L17" s="94" t="s">
        <v>1277</v>
      </c>
      <c r="M17" s="95" t="s">
        <v>1278</v>
      </c>
      <c r="N17" s="94" t="s">
        <v>1277</v>
      </c>
      <c r="O17" s="95" t="s">
        <v>1278</v>
      </c>
      <c r="P17" s="94" t="s">
        <v>1277</v>
      </c>
      <c r="Q17" s="95" t="s">
        <v>1278</v>
      </c>
      <c r="R17" s="94" t="s">
        <v>1277</v>
      </c>
      <c r="S17" s="95" t="s">
        <v>1278</v>
      </c>
      <c r="T17" s="94" t="s">
        <v>1277</v>
      </c>
      <c r="U17" s="95" t="s">
        <v>1278</v>
      </c>
      <c r="V17" s="65"/>
      <c r="Y17" s="79" t="s">
        <v>303</v>
      </c>
      <c r="Z17" s="80" t="s">
        <v>465</v>
      </c>
      <c r="AB17" s="501" t="s">
        <v>488</v>
      </c>
      <c r="AK17" s="68">
        <v>2</v>
      </c>
    </row>
    <row r="18" spans="2:52" ht="15" customHeight="1" thickBot="1">
      <c r="B18" s="1124" t="str">
        <f t="shared" si="8"/>
        <v/>
      </c>
      <c r="C18" s="81">
        <f t="shared" ref="C18:E23" si="9">C7</f>
        <v>0</v>
      </c>
      <c r="D18" s="86">
        <f t="shared" si="9"/>
        <v>0</v>
      </c>
      <c r="E18" s="481">
        <f t="shared" si="9"/>
        <v>0</v>
      </c>
      <c r="F18" s="82">
        <f t="shared" ref="F18:F23" si="10">IF(G18&gt;0,D18,0)</f>
        <v>0</v>
      </c>
      <c r="G18" s="83"/>
      <c r="H18" s="96">
        <f t="shared" ref="H18:H23" si="11">IF(I18&gt;0,D18,0)</f>
        <v>0</v>
      </c>
      <c r="I18" s="83"/>
      <c r="J18" s="96">
        <f t="shared" ref="J18:J23" si="12">IF(K18&gt;0,D18,0)</f>
        <v>0</v>
      </c>
      <c r="K18" s="83"/>
      <c r="L18" s="96">
        <f t="shared" ref="L18:L23" si="13">IF(M18&gt;0,D18,0)</f>
        <v>0</v>
      </c>
      <c r="M18" s="83"/>
      <c r="N18" s="96">
        <f t="shared" ref="N18:N23" si="14">IF(O18&gt;0,D18,0)</f>
        <v>0</v>
      </c>
      <c r="O18" s="83"/>
      <c r="P18" s="96">
        <f t="shared" ref="P18:P23" si="15">IF(Q18&gt;0,D18,0)</f>
        <v>0</v>
      </c>
      <c r="Q18" s="83"/>
      <c r="R18" s="96">
        <f t="shared" ref="R18:R23" si="16">IF(S18&gt;0,D18,0)</f>
        <v>0</v>
      </c>
      <c r="S18" s="83"/>
      <c r="T18" s="96">
        <f t="shared" ref="T18:T23" si="17">IF(U18&gt;0,D18,0)</f>
        <v>0</v>
      </c>
      <c r="U18" s="83"/>
      <c r="V18" s="65"/>
      <c r="Y18" s="84" t="str">
        <f>'Og s6'!C7</f>
        <v>Ogiery</v>
      </c>
      <c r="Z18" s="97">
        <f>'Og s6'!E7</f>
        <v>1.2</v>
      </c>
      <c r="AB18" s="511" t="s">
        <v>673</v>
      </c>
      <c r="AC18" s="510">
        <f>11+30+31+31+30</f>
        <v>133</v>
      </c>
      <c r="AK18" s="82"/>
      <c r="AL18" s="83">
        <f>G18</f>
        <v>0</v>
      </c>
      <c r="AM18" s="82"/>
      <c r="AN18" s="83">
        <f>I18</f>
        <v>0</v>
      </c>
      <c r="AO18" s="82"/>
      <c r="AP18" s="83">
        <f>K18</f>
        <v>0</v>
      </c>
      <c r="AQ18" s="82"/>
      <c r="AR18" s="83">
        <f>M18</f>
        <v>0</v>
      </c>
      <c r="AS18" s="82"/>
      <c r="AT18" s="83">
        <f>O18</f>
        <v>0</v>
      </c>
      <c r="AU18" s="82"/>
      <c r="AV18" s="83">
        <f>Q18</f>
        <v>0</v>
      </c>
      <c r="AW18" s="82"/>
      <c r="AX18" s="83">
        <f>S18</f>
        <v>0</v>
      </c>
      <c r="AY18" s="82"/>
      <c r="AZ18" s="83">
        <f>U18</f>
        <v>0</v>
      </c>
    </row>
    <row r="19" spans="2:52" ht="15" customHeight="1" thickBot="1">
      <c r="B19" s="1124" t="str">
        <f t="shared" si="8"/>
        <v/>
      </c>
      <c r="C19" s="81">
        <f t="shared" si="9"/>
        <v>0</v>
      </c>
      <c r="D19" s="86">
        <f t="shared" si="9"/>
        <v>0</v>
      </c>
      <c r="E19" s="481">
        <f t="shared" si="9"/>
        <v>0</v>
      </c>
      <c r="F19" s="82">
        <f t="shared" si="10"/>
        <v>0</v>
      </c>
      <c r="G19" s="1053">
        <f>IF($D19&gt;0,G$18,0)</f>
        <v>0</v>
      </c>
      <c r="H19" s="96">
        <f t="shared" si="11"/>
        <v>0</v>
      </c>
      <c r="I19" s="1053">
        <f>IF($D19&gt;0,I$18,0)</f>
        <v>0</v>
      </c>
      <c r="J19" s="96">
        <f t="shared" si="12"/>
        <v>0</v>
      </c>
      <c r="K19" s="1053">
        <f>IF($D19&gt;0,K$18,0)</f>
        <v>0</v>
      </c>
      <c r="L19" s="96">
        <f t="shared" si="13"/>
        <v>0</v>
      </c>
      <c r="M19" s="1053">
        <f>IF($D19&gt;0,M$18,0)</f>
        <v>0</v>
      </c>
      <c r="N19" s="96">
        <f t="shared" si="14"/>
        <v>0</v>
      </c>
      <c r="O19" s="1053">
        <f>IF($D19&gt;0,O$18,0)</f>
        <v>0</v>
      </c>
      <c r="P19" s="96">
        <f t="shared" si="15"/>
        <v>0</v>
      </c>
      <c r="Q19" s="1053">
        <f>IF($D19&gt;0,Q$18,0)</f>
        <v>0</v>
      </c>
      <c r="R19" s="96">
        <f t="shared" si="16"/>
        <v>0</v>
      </c>
      <c r="S19" s="1053">
        <f>IF($D19&gt;0,S$18,0)</f>
        <v>0</v>
      </c>
      <c r="T19" s="96">
        <f t="shared" si="17"/>
        <v>0</v>
      </c>
      <c r="U19" s="1053">
        <f>IF($D19&gt;0,U$18,0)</f>
        <v>0</v>
      </c>
      <c r="V19" s="65"/>
      <c r="Y19" s="84" t="str">
        <f>'Og s6'!C8</f>
        <v>Klacze, wałachy</v>
      </c>
      <c r="Z19" s="97">
        <f>'Og s6'!E8</f>
        <v>1.2</v>
      </c>
      <c r="AB19" s="501" t="s">
        <v>489</v>
      </c>
      <c r="AK19" s="82"/>
      <c r="AL19" s="83">
        <f>IF(G19=0,G18,G19)</f>
        <v>0</v>
      </c>
      <c r="AM19" s="82"/>
      <c r="AN19" s="83">
        <f>IF(I19=0,I18,I19)</f>
        <v>0</v>
      </c>
      <c r="AO19" s="82"/>
      <c r="AP19" s="83">
        <f>IF(K19=0,K18,K19)</f>
        <v>0</v>
      </c>
      <c r="AQ19" s="82"/>
      <c r="AR19" s="83">
        <f>IF(M19=0,M18,M19)</f>
        <v>0</v>
      </c>
      <c r="AS19" s="82"/>
      <c r="AT19" s="83">
        <f>IF(O19=0,O18,O19)</f>
        <v>0</v>
      </c>
      <c r="AU19" s="82"/>
      <c r="AV19" s="83">
        <f>IF(Q19=0,Q18,Q19)</f>
        <v>0</v>
      </c>
      <c r="AW19" s="82"/>
      <c r="AX19" s="83">
        <f>IF(S19=0,S18,S19)</f>
        <v>0</v>
      </c>
      <c r="AY19" s="82"/>
      <c r="AZ19" s="83">
        <f>IF(U19=0,U18,U19)</f>
        <v>0</v>
      </c>
    </row>
    <row r="20" spans="2:52" ht="15" customHeight="1" thickBot="1">
      <c r="B20" s="1124" t="str">
        <f t="shared" si="8"/>
        <v/>
      </c>
      <c r="C20" s="81">
        <f t="shared" si="9"/>
        <v>0</v>
      </c>
      <c r="D20" s="86">
        <f t="shared" si="9"/>
        <v>0</v>
      </c>
      <c r="E20" s="481">
        <f t="shared" si="9"/>
        <v>0</v>
      </c>
      <c r="F20" s="82">
        <f t="shared" si="10"/>
        <v>0</v>
      </c>
      <c r="G20" s="1053">
        <f>IF($D20&gt;0,G$18,0)</f>
        <v>0</v>
      </c>
      <c r="H20" s="96">
        <f t="shared" si="11"/>
        <v>0</v>
      </c>
      <c r="I20" s="1053">
        <f>IF($D20&gt;0,I$18,0)</f>
        <v>0</v>
      </c>
      <c r="J20" s="96">
        <f t="shared" si="12"/>
        <v>0</v>
      </c>
      <c r="K20" s="1053">
        <f>IF($D20&gt;0,K$18,0)</f>
        <v>0</v>
      </c>
      <c r="L20" s="96">
        <f t="shared" si="13"/>
        <v>0</v>
      </c>
      <c r="M20" s="1053">
        <f>IF($D20&gt;0,M$18,0)</f>
        <v>0</v>
      </c>
      <c r="N20" s="96">
        <f t="shared" si="14"/>
        <v>0</v>
      </c>
      <c r="O20" s="1053">
        <f>IF($D20&gt;0,O$18,0)</f>
        <v>0</v>
      </c>
      <c r="P20" s="96">
        <f t="shared" si="15"/>
        <v>0</v>
      </c>
      <c r="Q20" s="1053">
        <f>IF($D20&gt;0,Q$18,0)</f>
        <v>0</v>
      </c>
      <c r="R20" s="96">
        <f t="shared" si="16"/>
        <v>0</v>
      </c>
      <c r="S20" s="1053">
        <f>IF($D20&gt;0,S$18,0)</f>
        <v>0</v>
      </c>
      <c r="T20" s="96">
        <f t="shared" si="17"/>
        <v>0</v>
      </c>
      <c r="U20" s="1053">
        <f>IF($D20&gt;0,U$18,0)</f>
        <v>0</v>
      </c>
      <c r="V20" s="65"/>
      <c r="Y20" s="84" t="str">
        <f>'Og s6'!C9</f>
        <v>Małe konie: hucuły, koniki polskie, kuce</v>
      </c>
      <c r="Z20" s="97">
        <f>'Og s6'!E9</f>
        <v>0.6</v>
      </c>
      <c r="AB20" s="501" t="s">
        <v>674</v>
      </c>
      <c r="AK20" s="82"/>
      <c r="AL20" s="83">
        <f>IF(G20=0,G18,G20)</f>
        <v>0</v>
      </c>
      <c r="AM20" s="82"/>
      <c r="AN20" s="83">
        <f>IF(I20=0,I18,I20)</f>
        <v>0</v>
      </c>
      <c r="AO20" s="82"/>
      <c r="AP20" s="83">
        <f>IF(K20=0,K18,K20)</f>
        <v>0</v>
      </c>
      <c r="AQ20" s="82"/>
      <c r="AR20" s="83">
        <f>IF(M20=0,M18,M20)</f>
        <v>0</v>
      </c>
      <c r="AS20" s="82"/>
      <c r="AT20" s="83">
        <f>IF(O20=0,O18,O20)</f>
        <v>0</v>
      </c>
      <c r="AU20" s="82"/>
      <c r="AV20" s="83">
        <f>IF(Q20=0,Q18,Q20)</f>
        <v>0</v>
      </c>
      <c r="AW20" s="82"/>
      <c r="AX20" s="83">
        <f>IF(S20=0,S18,S20)</f>
        <v>0</v>
      </c>
      <c r="AY20" s="82"/>
      <c r="AZ20" s="83">
        <f>IF(U20=0,U18,U20)</f>
        <v>0</v>
      </c>
    </row>
    <row r="21" spans="2:52" ht="15" customHeight="1" thickBot="1">
      <c r="B21" s="1124" t="str">
        <f t="shared" si="8"/>
        <v/>
      </c>
      <c r="C21" s="81">
        <f t="shared" si="9"/>
        <v>0</v>
      </c>
      <c r="D21" s="86">
        <f t="shared" si="9"/>
        <v>0</v>
      </c>
      <c r="E21" s="481">
        <f t="shared" si="9"/>
        <v>0</v>
      </c>
      <c r="F21" s="82">
        <f t="shared" si="10"/>
        <v>0</v>
      </c>
      <c r="G21" s="1053">
        <f>IF($D21&gt;0,G$18,0)</f>
        <v>0</v>
      </c>
      <c r="H21" s="96">
        <f t="shared" si="11"/>
        <v>0</v>
      </c>
      <c r="I21" s="1053">
        <f>IF($D21&gt;0,I$18,0)</f>
        <v>0</v>
      </c>
      <c r="J21" s="96">
        <f t="shared" si="12"/>
        <v>0</v>
      </c>
      <c r="K21" s="1053">
        <f>IF($D21&gt;0,K$18,0)</f>
        <v>0</v>
      </c>
      <c r="L21" s="96">
        <f t="shared" si="13"/>
        <v>0</v>
      </c>
      <c r="M21" s="1053">
        <f>IF($D21&gt;0,M$18,0)</f>
        <v>0</v>
      </c>
      <c r="N21" s="96">
        <f t="shared" si="14"/>
        <v>0</v>
      </c>
      <c r="O21" s="1053">
        <f>IF($D21&gt;0,O$18,0)</f>
        <v>0</v>
      </c>
      <c r="P21" s="96">
        <f t="shared" si="15"/>
        <v>0</v>
      </c>
      <c r="Q21" s="1053">
        <f>IF($D21&gt;0,Q$18,0)</f>
        <v>0</v>
      </c>
      <c r="R21" s="96">
        <f t="shared" si="16"/>
        <v>0</v>
      </c>
      <c r="S21" s="1053">
        <f>IF($D21&gt;0,S$18,0)</f>
        <v>0</v>
      </c>
      <c r="T21" s="96">
        <f t="shared" si="17"/>
        <v>0</v>
      </c>
      <c r="U21" s="1053">
        <f>IF($D21&gt;0,U$18,0)</f>
        <v>0</v>
      </c>
      <c r="V21" s="65"/>
      <c r="Y21" s="84" t="str">
        <f>'Og s6'!C10</f>
        <v>Źrebaki powyżej 2 lat</v>
      </c>
      <c r="Z21" s="97">
        <f>'Og s6'!E10</f>
        <v>1</v>
      </c>
      <c r="AB21" s="501" t="s">
        <v>675</v>
      </c>
      <c r="AK21" s="82"/>
      <c r="AL21" s="83">
        <f>IF(G21=0,G18,G21)</f>
        <v>0</v>
      </c>
      <c r="AM21" s="82"/>
      <c r="AN21" s="83">
        <f>IF(I21=0,I18,I21)</f>
        <v>0</v>
      </c>
      <c r="AO21" s="82"/>
      <c r="AP21" s="83">
        <f>IF(K21=0,K18,K21)</f>
        <v>0</v>
      </c>
      <c r="AQ21" s="82"/>
      <c r="AR21" s="83">
        <f>IF(M21=0,M18,M21)</f>
        <v>0</v>
      </c>
      <c r="AS21" s="82"/>
      <c r="AT21" s="83">
        <f>IF(O21=0,O18,O21)</f>
        <v>0</v>
      </c>
      <c r="AU21" s="82"/>
      <c r="AV21" s="83">
        <f>IF(Q21=0,Q18,Q21)</f>
        <v>0</v>
      </c>
      <c r="AW21" s="82"/>
      <c r="AX21" s="83">
        <f>IF(S21=0,S18,S21)</f>
        <v>0</v>
      </c>
      <c r="AY21" s="82"/>
      <c r="AZ21" s="83">
        <f>IF(U21=0,U18,U21)</f>
        <v>0</v>
      </c>
    </row>
    <row r="22" spans="2:52" ht="15" customHeight="1" thickBot="1">
      <c r="B22" s="1124" t="str">
        <f t="shared" si="8"/>
        <v/>
      </c>
      <c r="C22" s="81">
        <f t="shared" si="9"/>
        <v>0</v>
      </c>
      <c r="D22" s="86">
        <f t="shared" si="9"/>
        <v>0</v>
      </c>
      <c r="E22" s="481">
        <f t="shared" si="9"/>
        <v>0</v>
      </c>
      <c r="F22" s="82">
        <f t="shared" si="10"/>
        <v>0</v>
      </c>
      <c r="G22" s="1053">
        <f>IF($D22&gt;0,G$18,0)</f>
        <v>0</v>
      </c>
      <c r="H22" s="96">
        <f t="shared" si="11"/>
        <v>0</v>
      </c>
      <c r="I22" s="1053">
        <f>IF($D22&gt;0,I$18,0)</f>
        <v>0</v>
      </c>
      <c r="J22" s="96">
        <f t="shared" si="12"/>
        <v>0</v>
      </c>
      <c r="K22" s="1053">
        <f>IF($D22&gt;0,K$18,0)</f>
        <v>0</v>
      </c>
      <c r="L22" s="96">
        <f t="shared" si="13"/>
        <v>0</v>
      </c>
      <c r="M22" s="1053">
        <f>IF($D22&gt;0,M$18,0)</f>
        <v>0</v>
      </c>
      <c r="N22" s="96">
        <f t="shared" si="14"/>
        <v>0</v>
      </c>
      <c r="O22" s="1053">
        <f>IF($D22&gt;0,O$18,0)</f>
        <v>0</v>
      </c>
      <c r="P22" s="96">
        <f t="shared" si="15"/>
        <v>0</v>
      </c>
      <c r="Q22" s="1053">
        <f>IF($D22&gt;0,Q$18,0)</f>
        <v>0</v>
      </c>
      <c r="R22" s="96">
        <f t="shared" si="16"/>
        <v>0</v>
      </c>
      <c r="S22" s="1053">
        <f>IF($D22&gt;0,S$18,0)</f>
        <v>0</v>
      </c>
      <c r="T22" s="96">
        <f t="shared" si="17"/>
        <v>0</v>
      </c>
      <c r="U22" s="1053">
        <f>IF($D22&gt;0,U$18,0)</f>
        <v>0</v>
      </c>
      <c r="V22" s="65"/>
      <c r="Y22" s="84" t="str">
        <f>'Og s6'!C11</f>
        <v>Źrebaki powyżej 1 roku</v>
      </c>
      <c r="Z22" s="97">
        <f>'Og s6'!E11</f>
        <v>0.8</v>
      </c>
      <c r="AB22" s="501" t="s">
        <v>676</v>
      </c>
      <c r="AK22" s="82"/>
      <c r="AL22" s="83">
        <f>IF(G22=0,G18,G22)</f>
        <v>0</v>
      </c>
      <c r="AM22" s="82"/>
      <c r="AN22" s="83">
        <f>IF(I22=0,I18,I22)</f>
        <v>0</v>
      </c>
      <c r="AO22" s="82"/>
      <c r="AP22" s="83">
        <f>IF(K22=0,K18,K22)</f>
        <v>0</v>
      </c>
      <c r="AQ22" s="82"/>
      <c r="AR22" s="83">
        <f>IF(M22=0,M18,M22)</f>
        <v>0</v>
      </c>
      <c r="AS22" s="82"/>
      <c r="AT22" s="83">
        <f>IF(O22=0,O18,O22)</f>
        <v>0</v>
      </c>
      <c r="AU22" s="82"/>
      <c r="AV22" s="83">
        <f>IF(Q22=0,Q18,Q22)</f>
        <v>0</v>
      </c>
      <c r="AW22" s="82"/>
      <c r="AX22" s="83">
        <f>IF(S22=0,S18,S22)</f>
        <v>0</v>
      </c>
      <c r="AY22" s="82"/>
      <c r="AZ22" s="83">
        <f>IF(U22=0,U18,U22)</f>
        <v>0</v>
      </c>
    </row>
    <row r="23" spans="2:52" ht="15" customHeight="1" thickBot="1">
      <c r="B23" s="1124" t="str">
        <f t="shared" si="8"/>
        <v/>
      </c>
      <c r="C23" s="81">
        <f t="shared" si="9"/>
        <v>0</v>
      </c>
      <c r="D23" s="86">
        <f t="shared" si="9"/>
        <v>0</v>
      </c>
      <c r="E23" s="481">
        <f t="shared" si="9"/>
        <v>0</v>
      </c>
      <c r="F23" s="82">
        <f t="shared" si="10"/>
        <v>0</v>
      </c>
      <c r="G23" s="1053">
        <f>IF($D23&gt;0,G$18,0)</f>
        <v>0</v>
      </c>
      <c r="H23" s="96">
        <f t="shared" si="11"/>
        <v>0</v>
      </c>
      <c r="I23" s="1053">
        <f>IF($D23&gt;0,I$18,0)</f>
        <v>0</v>
      </c>
      <c r="J23" s="96">
        <f t="shared" si="12"/>
        <v>0</v>
      </c>
      <c r="K23" s="1053">
        <f>IF($D23&gt;0,K$18,0)</f>
        <v>0</v>
      </c>
      <c r="L23" s="96">
        <f t="shared" si="13"/>
        <v>0</v>
      </c>
      <c r="M23" s="1053">
        <f>IF($D23&gt;0,M$18,0)</f>
        <v>0</v>
      </c>
      <c r="N23" s="96">
        <f t="shared" si="14"/>
        <v>0</v>
      </c>
      <c r="O23" s="1053">
        <f>IF($D23&gt;0,O$18,0)</f>
        <v>0</v>
      </c>
      <c r="P23" s="96">
        <f t="shared" si="15"/>
        <v>0</v>
      </c>
      <c r="Q23" s="1053">
        <f>IF($D23&gt;0,Q$18,0)</f>
        <v>0</v>
      </c>
      <c r="R23" s="96">
        <f t="shared" si="16"/>
        <v>0</v>
      </c>
      <c r="S23" s="1053">
        <f>IF($D23&gt;0,S$18,0)</f>
        <v>0</v>
      </c>
      <c r="T23" s="96">
        <f t="shared" si="17"/>
        <v>0</v>
      </c>
      <c r="U23" s="1053">
        <f>IF($D23&gt;0,U$18,0)</f>
        <v>0</v>
      </c>
      <c r="V23" s="65"/>
      <c r="Y23" s="84" t="str">
        <f>'Og s6'!C12</f>
        <v>Źrebaki od ½ do 1 roku</v>
      </c>
      <c r="Z23" s="97">
        <f>'Og s6'!E12</f>
        <v>0.5</v>
      </c>
      <c r="AB23" s="501" t="s">
        <v>490</v>
      </c>
      <c r="AK23" s="82"/>
      <c r="AL23" s="83">
        <f>IF(G23=0,G18,G23)</f>
        <v>0</v>
      </c>
      <c r="AM23" s="82"/>
      <c r="AN23" s="83">
        <f>IF(I23=0,I18,I23)</f>
        <v>0</v>
      </c>
      <c r="AO23" s="82"/>
      <c r="AP23" s="83">
        <f>IF(K23=0,K18,K23)</f>
        <v>0</v>
      </c>
      <c r="AQ23" s="82"/>
      <c r="AR23" s="83">
        <f>IF(M23=0,M18,M23)</f>
        <v>0</v>
      </c>
      <c r="AS23" s="82"/>
      <c r="AT23" s="83">
        <f>IF(O23=0,O18,O23)</f>
        <v>0</v>
      </c>
      <c r="AU23" s="82"/>
      <c r="AV23" s="83">
        <f>IF(Q23=0,Q18,Q23)</f>
        <v>0</v>
      </c>
      <c r="AW23" s="82"/>
      <c r="AX23" s="83">
        <f>IF(S23=0,S18,S23)</f>
        <v>0</v>
      </c>
      <c r="AY23" s="82"/>
      <c r="AZ23" s="83">
        <f>IF(U23=0,U18,U23)</f>
        <v>0</v>
      </c>
    </row>
    <row r="24" spans="2:52" ht="16.5" customHeight="1" thickBot="1">
      <c r="B24" s="1124" t="str">
        <f t="shared" si="8"/>
        <v/>
      </c>
      <c r="C24" s="88" t="s">
        <v>302</v>
      </c>
      <c r="D24" s="89"/>
      <c r="E24" s="89"/>
      <c r="F24" s="2309">
        <f>$E18*F18*G18+$E19*F19*G19+$E20*F20*G20+$E21*F21*G21+$E22*F22*G22+$E23*F23*G23</f>
        <v>0</v>
      </c>
      <c r="G24" s="2310"/>
      <c r="H24" s="2281">
        <f>$E18*H18*I18+$E19*H19*I19+$E20*H20*I20+$E21*H21*I21+$E22*H22*I22+$E23*H23*I23</f>
        <v>0</v>
      </c>
      <c r="I24" s="2282"/>
      <c r="J24" s="2281">
        <f>$E18*J18*K18+$E19*J19*K19+$E20*J20*K20+$E21*J21*K21+$E22*J22*K22+$E23*J23*K23</f>
        <v>0</v>
      </c>
      <c r="K24" s="2282"/>
      <c r="L24" s="2281">
        <f>$E18*L18*M18+$E19*L19*M19+$E20*L20*M20+$E21*L21*M21+$E22*L22*M22+$E23*L23*M23</f>
        <v>0</v>
      </c>
      <c r="M24" s="2282"/>
      <c r="N24" s="2281">
        <f>$E18*N18*O18+$E19*N19*O19+$E20*N20*O20+$E21*N21*O21+$E22*N22*O22+$E23*N23*O23</f>
        <v>0</v>
      </c>
      <c r="O24" s="2282"/>
      <c r="P24" s="2281">
        <f>$E18*P18*Q18+$E19*P19*Q19+$E20*P20*Q20+$E21*P21*Q21+$E22*P22*Q22+$E23*P23*Q23</f>
        <v>0</v>
      </c>
      <c r="Q24" s="2282"/>
      <c r="R24" s="2281">
        <f>$E18*R18*S18+$E19*R19*S19+$E20*R20*S20+$E21*R21*S21+$E22*R22*S22+$E23*R23*S23</f>
        <v>0</v>
      </c>
      <c r="S24" s="2282"/>
      <c r="T24" s="2281">
        <f>$E18*T18*U18+$E19*T19*U19+$E20*T20*U20+$E21*T21*U21+$E22*T22*U22+$E23*T23*U23</f>
        <v>0</v>
      </c>
      <c r="U24" s="2282"/>
      <c r="V24" s="65"/>
      <c r="Y24" s="84" t="str">
        <f>'Og s6'!C13</f>
        <v>Źrebięta do ½ roku</v>
      </c>
      <c r="Z24" s="97">
        <f>'Og s6'!E13</f>
        <v>0.3</v>
      </c>
      <c r="AB24" s="501" t="s">
        <v>1401</v>
      </c>
      <c r="AC24" s="1001" t="s">
        <v>665</v>
      </c>
      <c r="AK24" s="2438" t="str">
        <f>IF(AND(G18=MAX(AL19:AL23),G18=MIN(AL19:AL23)),"","Część stada")</f>
        <v/>
      </c>
      <c r="AL24" s="2439"/>
      <c r="AM24" s="2438" t="str">
        <f>IF(AND(I18=MAX(AN19:AN23),I18=MIN(AN19:AN23)),"","Część stada")</f>
        <v/>
      </c>
      <c r="AN24" s="2439"/>
      <c r="AO24" s="2438" t="str">
        <f>IF(AND(K18=MAX(AP19:AP23),K18=MIN(AP19:AP23)),"","Część stada")</f>
        <v/>
      </c>
      <c r="AP24" s="2439"/>
      <c r="AQ24" s="2438" t="str">
        <f>IF(AND(M18=MAX(AR19:AR23),M18=MIN(AR19:AR23)),"","Część stada")</f>
        <v/>
      </c>
      <c r="AR24" s="2439"/>
      <c r="AS24" s="2438" t="str">
        <f>IF(AND(O18=MAX(AT19:AT23),O18=MIN(AT19:AT23)),"","Część stada")</f>
        <v/>
      </c>
      <c r="AT24" s="2439"/>
      <c r="AU24" s="2438" t="str">
        <f>IF(AND(Q18=MAX(AV19:AV23),Q18=MIN(AV19:AV23)),"","Część stada")</f>
        <v/>
      </c>
      <c r="AV24" s="2439"/>
      <c r="AW24" s="2438" t="str">
        <f>IF(AND(S18=MAX(AX19:AX23),S18=MIN(AX19:AX23)),"","Część stada")</f>
        <v/>
      </c>
      <c r="AX24" s="2439"/>
      <c r="AY24" s="2438" t="str">
        <f>IF(AND(U18=MAX(AZ19:AZ23),U18=MIN(AZ19:AZ23)),"","Część stada")</f>
        <v/>
      </c>
      <c r="AZ24" s="2439"/>
    </row>
    <row r="25" spans="2:52" ht="12.75" customHeight="1">
      <c r="B25" s="1124" t="str">
        <f>IF(SUM(F$18:U$23)&gt;0,"Wypełnione","")</f>
        <v/>
      </c>
      <c r="C25" s="67"/>
      <c r="D25" s="69"/>
      <c r="E25" s="90"/>
      <c r="F25" s="70"/>
      <c r="G25" s="67"/>
      <c r="H25" s="67"/>
      <c r="I25" s="67"/>
      <c r="J25" s="67"/>
      <c r="K25" s="67"/>
      <c r="L25" s="67"/>
      <c r="M25" s="71"/>
      <c r="N25" s="67"/>
      <c r="O25" s="67"/>
      <c r="P25" s="67"/>
      <c r="Q25" s="67"/>
      <c r="R25" s="67"/>
      <c r="S25" s="67"/>
      <c r="T25" s="65"/>
      <c r="U25" s="72" t="str">
        <f>IF(R26-T26&gt;=0,"","Przekroczona maksymalna obsada.")</f>
        <v/>
      </c>
      <c r="V25" s="65"/>
      <c r="Z25" s="274" t="str">
        <f>"Osiagnięte obciążenie pastwiska: "&amp;C27</f>
        <v xml:space="preserve">Osiagnięte obciążenie pastwiska: </v>
      </c>
      <c r="AA25" s="275">
        <f>IF(F26=0,0,(D29*E29+D30*E30+D31*E31+D32*E32+D33*E33+D34*E34)/F26)</f>
        <v>0</v>
      </c>
      <c r="AB25" s="511" t="s">
        <v>1402</v>
      </c>
      <c r="AC25" s="518">
        <f>30+31+30+31+31+30+31+30</f>
        <v>244</v>
      </c>
      <c r="AD25" s="276">
        <f>R26-T26</f>
        <v>0</v>
      </c>
    </row>
    <row r="26" spans="2:52" ht="36" customHeight="1" thickBot="1">
      <c r="B26" s="1124" t="str">
        <f>IF(SUM(F$29:U$34)&gt;0,"Wypełnione","")</f>
        <v/>
      </c>
      <c r="C26" s="98" t="str">
        <f>IF(AA25&gt;10,"Zbyt dużo zwierząt na pastwisku!","Nazwa działki")</f>
        <v>Nazwa działki</v>
      </c>
      <c r="D26" s="2510" t="s">
        <v>437</v>
      </c>
      <c r="E26" s="99" t="s">
        <v>1269</v>
      </c>
      <c r="F26" s="2305"/>
      <c r="G26" s="2306"/>
      <c r="H26" s="2496" t="s">
        <v>1270</v>
      </c>
      <c r="I26" s="2497"/>
      <c r="J26" s="2463"/>
      <c r="K26" s="2463"/>
      <c r="L26" s="2496" t="s">
        <v>1271</v>
      </c>
      <c r="M26" s="2497"/>
      <c r="N26" s="2299"/>
      <c r="O26" s="2300"/>
      <c r="P26" s="2521" t="s">
        <v>1272</v>
      </c>
      <c r="Q26" s="2522"/>
      <c r="R26" s="2529">
        <f>F26*J26*N26</f>
        <v>0</v>
      </c>
      <c r="S26" s="2529"/>
      <c r="T26" s="2529">
        <f>F35+H35+J35+L35+N35+P35+R35+T35</f>
        <v>0</v>
      </c>
      <c r="U26" s="2530"/>
      <c r="V26" s="65"/>
      <c r="AB26" s="1002" t="s">
        <v>670</v>
      </c>
    </row>
    <row r="27" spans="2:52" ht="17.25" customHeight="1" thickBot="1">
      <c r="B27" s="1124" t="str">
        <f t="shared" ref="B27:B36" si="18">IF(SUM(F$29:U$34)&gt;0,"Wypełnione","")</f>
        <v/>
      </c>
      <c r="C27" s="100"/>
      <c r="D27" s="2511"/>
      <c r="E27" s="75" t="s">
        <v>1273</v>
      </c>
      <c r="F27" s="2513" t="s">
        <v>1274</v>
      </c>
      <c r="G27" s="2505"/>
      <c r="H27" s="2504" t="s">
        <v>810</v>
      </c>
      <c r="I27" s="2505"/>
      <c r="J27" s="2504" t="s">
        <v>811</v>
      </c>
      <c r="K27" s="2505"/>
      <c r="L27" s="2504" t="s">
        <v>812</v>
      </c>
      <c r="M27" s="2505"/>
      <c r="N27" s="2504" t="s">
        <v>813</v>
      </c>
      <c r="O27" s="2505"/>
      <c r="P27" s="2504" t="s">
        <v>814</v>
      </c>
      <c r="Q27" s="2505"/>
      <c r="R27" s="2504" t="s">
        <v>815</v>
      </c>
      <c r="S27" s="2505"/>
      <c r="T27" s="2504" t="s">
        <v>1275</v>
      </c>
      <c r="U27" s="2505"/>
      <c r="V27" s="65"/>
    </row>
    <row r="28" spans="2:52" ht="17.25" customHeight="1" thickBot="1">
      <c r="B28" s="1124" t="str">
        <f t="shared" si="18"/>
        <v/>
      </c>
      <c r="C28" s="76" t="s">
        <v>1276</v>
      </c>
      <c r="D28" s="2512"/>
      <c r="E28" s="867" t="s">
        <v>465</v>
      </c>
      <c r="F28" s="101" t="s">
        <v>1277</v>
      </c>
      <c r="G28" s="102" t="s">
        <v>1278</v>
      </c>
      <c r="H28" s="101" t="s">
        <v>1277</v>
      </c>
      <c r="I28" s="102" t="s">
        <v>1278</v>
      </c>
      <c r="J28" s="101" t="s">
        <v>1277</v>
      </c>
      <c r="K28" s="102" t="s">
        <v>1278</v>
      </c>
      <c r="L28" s="101" t="s">
        <v>1277</v>
      </c>
      <c r="M28" s="102" t="s">
        <v>1278</v>
      </c>
      <c r="N28" s="101" t="s">
        <v>1277</v>
      </c>
      <c r="O28" s="102" t="s">
        <v>1278</v>
      </c>
      <c r="P28" s="101" t="s">
        <v>1277</v>
      </c>
      <c r="Q28" s="102" t="s">
        <v>1278</v>
      </c>
      <c r="R28" s="101" t="s">
        <v>1277</v>
      </c>
      <c r="S28" s="102" t="s">
        <v>1278</v>
      </c>
      <c r="T28" s="101" t="s">
        <v>1277</v>
      </c>
      <c r="U28" s="102" t="s">
        <v>1278</v>
      </c>
      <c r="V28" s="65"/>
      <c r="Y28" s="103" t="s">
        <v>852</v>
      </c>
      <c r="Z28" s="80" t="s">
        <v>465</v>
      </c>
      <c r="AB28" s="856" t="s">
        <v>1404</v>
      </c>
      <c r="AK28" s="68">
        <v>3</v>
      </c>
    </row>
    <row r="29" spans="2:52" ht="15" customHeight="1" thickBot="1">
      <c r="B29" s="1124" t="str">
        <f t="shared" si="18"/>
        <v/>
      </c>
      <c r="C29" s="81">
        <f t="shared" ref="C29:E34" si="19">C18</f>
        <v>0</v>
      </c>
      <c r="D29" s="86">
        <f t="shared" si="19"/>
        <v>0</v>
      </c>
      <c r="E29" s="481">
        <f t="shared" si="19"/>
        <v>0</v>
      </c>
      <c r="F29" s="82">
        <f t="shared" ref="F29:F34" si="20">IF(G29&gt;0,D29,0)</f>
        <v>0</v>
      </c>
      <c r="G29" s="83"/>
      <c r="H29" s="96">
        <f t="shared" ref="H29:H34" si="21">IF(I29&gt;0,D29,0)</f>
        <v>0</v>
      </c>
      <c r="I29" s="83"/>
      <c r="J29" s="96">
        <f t="shared" ref="J29:J34" si="22">IF(K29&gt;0,D29,0)</f>
        <v>0</v>
      </c>
      <c r="K29" s="83"/>
      <c r="L29" s="96">
        <f t="shared" ref="L29:L34" si="23">IF(M29&gt;0,D29,0)</f>
        <v>0</v>
      </c>
      <c r="M29" s="83"/>
      <c r="N29" s="96">
        <f t="shared" ref="N29:N34" si="24">IF(O29&gt;0,D29,0)</f>
        <v>0</v>
      </c>
      <c r="O29" s="83">
        <v>0</v>
      </c>
      <c r="P29" s="96">
        <f t="shared" ref="P29:P34" si="25">IF(Q29&gt;0,D29,0)</f>
        <v>0</v>
      </c>
      <c r="Q29" s="83"/>
      <c r="R29" s="96">
        <f t="shared" ref="R29:R34" si="26">IF(S29&gt;0,D29,0)</f>
        <v>0</v>
      </c>
      <c r="S29" s="83"/>
      <c r="T29" s="96">
        <f t="shared" ref="T29:T34" si="27">IF(U29&gt;0,D29,0)</f>
        <v>0</v>
      </c>
      <c r="U29" s="83"/>
      <c r="V29" s="65"/>
      <c r="Y29" s="104" t="str">
        <f>'Og s6'!C28</f>
        <v>Tryki powyżej 1½ roku</v>
      </c>
      <c r="Z29" s="105">
        <f>'Og s6'!E28</f>
        <v>0.12</v>
      </c>
      <c r="AB29" s="857" t="s">
        <v>1405</v>
      </c>
      <c r="AK29" s="82"/>
      <c r="AL29" s="83">
        <f>G29</f>
        <v>0</v>
      </c>
      <c r="AM29" s="82"/>
      <c r="AN29" s="83">
        <f>I29</f>
        <v>0</v>
      </c>
      <c r="AO29" s="82"/>
      <c r="AP29" s="83">
        <f>K29</f>
        <v>0</v>
      </c>
      <c r="AQ29" s="82"/>
      <c r="AR29" s="83">
        <f>M29</f>
        <v>0</v>
      </c>
      <c r="AS29" s="82"/>
      <c r="AT29" s="83">
        <f>O29</f>
        <v>0</v>
      </c>
      <c r="AU29" s="82"/>
      <c r="AV29" s="83">
        <f>Q29</f>
        <v>0</v>
      </c>
      <c r="AW29" s="82"/>
      <c r="AX29" s="83">
        <f>S29</f>
        <v>0</v>
      </c>
      <c r="AY29" s="82"/>
      <c r="AZ29" s="83">
        <f>U29</f>
        <v>0</v>
      </c>
    </row>
    <row r="30" spans="2:52" ht="15" customHeight="1" thickBot="1">
      <c r="B30" s="1124" t="str">
        <f t="shared" si="18"/>
        <v/>
      </c>
      <c r="C30" s="81">
        <f t="shared" si="19"/>
        <v>0</v>
      </c>
      <c r="D30" s="86">
        <f t="shared" si="19"/>
        <v>0</v>
      </c>
      <c r="E30" s="481">
        <f t="shared" si="19"/>
        <v>0</v>
      </c>
      <c r="F30" s="82">
        <f t="shared" si="20"/>
        <v>0</v>
      </c>
      <c r="G30" s="1053">
        <f>IF($D30&gt;0,G$29,0)</f>
        <v>0</v>
      </c>
      <c r="H30" s="96">
        <f t="shared" si="21"/>
        <v>0</v>
      </c>
      <c r="I30" s="1053">
        <f>IF($D30&gt;0,I$29,0)</f>
        <v>0</v>
      </c>
      <c r="J30" s="96">
        <f t="shared" si="22"/>
        <v>0</v>
      </c>
      <c r="K30" s="1053">
        <f>IF($D30&gt;0,K$29,0)</f>
        <v>0</v>
      </c>
      <c r="L30" s="96">
        <f t="shared" si="23"/>
        <v>0</v>
      </c>
      <c r="M30" s="1053">
        <f>IF($D30&gt;0,M$29,0)</f>
        <v>0</v>
      </c>
      <c r="N30" s="96">
        <f t="shared" si="24"/>
        <v>0</v>
      </c>
      <c r="O30" s="1053">
        <f>IF($D30&gt;0,O$29,0)</f>
        <v>0</v>
      </c>
      <c r="P30" s="96">
        <f t="shared" si="25"/>
        <v>0</v>
      </c>
      <c r="Q30" s="1053">
        <f>IF($D30&gt;0,Q$29,0)</f>
        <v>0</v>
      </c>
      <c r="R30" s="96">
        <f t="shared" si="26"/>
        <v>0</v>
      </c>
      <c r="S30" s="1053">
        <f>IF($D30&gt;0,S$29,0)</f>
        <v>0</v>
      </c>
      <c r="T30" s="96">
        <f t="shared" si="27"/>
        <v>0</v>
      </c>
      <c r="U30" s="1053">
        <f>IF($D30&gt;0,U$29,0)</f>
        <v>0</v>
      </c>
      <c r="V30" s="65"/>
      <c r="Y30" s="104" t="str">
        <f>'Og s6'!C29</f>
        <v>Owce powyżej 1½ roku</v>
      </c>
      <c r="Z30" s="105">
        <f>'Og s6'!E29</f>
        <v>0.1</v>
      </c>
      <c r="AB30" s="857" t="s">
        <v>678</v>
      </c>
      <c r="AK30" s="82"/>
      <c r="AL30" s="83">
        <f>IF(G30=0,G29,G30)</f>
        <v>0</v>
      </c>
      <c r="AM30" s="82"/>
      <c r="AN30" s="83">
        <f>IF(I30=0,I29,I30)</f>
        <v>0</v>
      </c>
      <c r="AO30" s="82"/>
      <c r="AP30" s="83">
        <f>IF(K30=0,K29,K30)</f>
        <v>0</v>
      </c>
      <c r="AQ30" s="82"/>
      <c r="AR30" s="83">
        <f>IF(M30=0,M29,M30)</f>
        <v>0</v>
      </c>
      <c r="AS30" s="82"/>
      <c r="AT30" s="83">
        <f>IF(O30=0,O29,O30)</f>
        <v>0</v>
      </c>
      <c r="AU30" s="82"/>
      <c r="AV30" s="83">
        <f>IF(Q30=0,Q29,Q30)</f>
        <v>0</v>
      </c>
      <c r="AW30" s="82"/>
      <c r="AX30" s="83">
        <f>IF(S30=0,S29,S30)</f>
        <v>0</v>
      </c>
      <c r="AY30" s="82"/>
      <c r="AZ30" s="83">
        <f>IF(U30=0,U29,U30)</f>
        <v>0</v>
      </c>
    </row>
    <row r="31" spans="2:52" ht="15" customHeight="1" thickBot="1">
      <c r="B31" s="1124" t="str">
        <f t="shared" si="18"/>
        <v/>
      </c>
      <c r="C31" s="81">
        <f t="shared" si="19"/>
        <v>0</v>
      </c>
      <c r="D31" s="86">
        <f t="shared" si="19"/>
        <v>0</v>
      </c>
      <c r="E31" s="481">
        <f t="shared" si="19"/>
        <v>0</v>
      </c>
      <c r="F31" s="82">
        <f t="shared" si="20"/>
        <v>0</v>
      </c>
      <c r="G31" s="1053">
        <f>IF($D31&gt;0,G$29,0)</f>
        <v>0</v>
      </c>
      <c r="H31" s="96">
        <f t="shared" si="21"/>
        <v>0</v>
      </c>
      <c r="I31" s="1053">
        <f>IF($D31&gt;0,I$29,0)</f>
        <v>0</v>
      </c>
      <c r="J31" s="96">
        <f t="shared" si="22"/>
        <v>0</v>
      </c>
      <c r="K31" s="1053">
        <f>IF($D31&gt;0,K$29,0)</f>
        <v>0</v>
      </c>
      <c r="L31" s="96">
        <f t="shared" si="23"/>
        <v>0</v>
      </c>
      <c r="M31" s="1053">
        <f>IF($D31&gt;0,M$29,0)</f>
        <v>0</v>
      </c>
      <c r="N31" s="96">
        <f t="shared" si="24"/>
        <v>0</v>
      </c>
      <c r="O31" s="1053">
        <f>IF($D31&gt;0,O$29,0)</f>
        <v>0</v>
      </c>
      <c r="P31" s="96">
        <f t="shared" si="25"/>
        <v>0</v>
      </c>
      <c r="Q31" s="1053">
        <f>IF($D31&gt;0,Q$29,0)</f>
        <v>0</v>
      </c>
      <c r="R31" s="96">
        <f t="shared" si="26"/>
        <v>0</v>
      </c>
      <c r="S31" s="1053">
        <f>IF($D31&gt;0,S$29,0)</f>
        <v>0</v>
      </c>
      <c r="T31" s="96">
        <f t="shared" si="27"/>
        <v>0</v>
      </c>
      <c r="U31" s="1053">
        <f>IF($D31&gt;0,U$29,0)</f>
        <v>0</v>
      </c>
      <c r="V31" s="65"/>
      <c r="Y31" s="104" t="str">
        <f>'Og s6'!C30</f>
        <v>Jagnięta do 3½ miesiąca</v>
      </c>
      <c r="Z31" s="105">
        <f>'Og s6'!E30</f>
        <v>0.05</v>
      </c>
      <c r="AB31" s="857" t="s">
        <v>679</v>
      </c>
      <c r="AC31" s="512" t="s">
        <v>725</v>
      </c>
      <c r="AK31" s="82"/>
      <c r="AL31" s="83">
        <f>IF(G31=0,G29,G31)</f>
        <v>0</v>
      </c>
      <c r="AM31" s="82"/>
      <c r="AN31" s="83">
        <f>IF(I31=0,I29,I31)</f>
        <v>0</v>
      </c>
      <c r="AO31" s="82"/>
      <c r="AP31" s="83">
        <f>IF(K31=0,K29,K31)</f>
        <v>0</v>
      </c>
      <c r="AQ31" s="82"/>
      <c r="AR31" s="83">
        <f>IF(M31=0,M29,M31)</f>
        <v>0</v>
      </c>
      <c r="AS31" s="82"/>
      <c r="AT31" s="83">
        <f>IF(O31=0,O29,O31)</f>
        <v>0</v>
      </c>
      <c r="AU31" s="82"/>
      <c r="AV31" s="83">
        <f>IF(Q31=0,Q29,Q31)</f>
        <v>0</v>
      </c>
      <c r="AW31" s="82"/>
      <c r="AX31" s="83">
        <f>IF(S31=0,S29,S31)</f>
        <v>0</v>
      </c>
      <c r="AY31" s="82"/>
      <c r="AZ31" s="83">
        <f>IF(U31=0,U29,U31)</f>
        <v>0</v>
      </c>
    </row>
    <row r="32" spans="2:52" ht="15" customHeight="1" thickBot="1">
      <c r="B32" s="1124" t="str">
        <f t="shared" si="18"/>
        <v/>
      </c>
      <c r="C32" s="81">
        <f t="shared" si="19"/>
        <v>0</v>
      </c>
      <c r="D32" s="86">
        <f t="shared" si="19"/>
        <v>0</v>
      </c>
      <c r="E32" s="481">
        <f t="shared" si="19"/>
        <v>0</v>
      </c>
      <c r="F32" s="82">
        <f t="shared" si="20"/>
        <v>0</v>
      </c>
      <c r="G32" s="1053">
        <f>IF($D32&gt;0,G$29,0)</f>
        <v>0</v>
      </c>
      <c r="H32" s="96">
        <f t="shared" si="21"/>
        <v>0</v>
      </c>
      <c r="I32" s="1053">
        <f>IF($D32&gt;0,I$29,0)</f>
        <v>0</v>
      </c>
      <c r="J32" s="96">
        <f t="shared" si="22"/>
        <v>0</v>
      </c>
      <c r="K32" s="1053">
        <f>IF($D32&gt;0,K$29,0)</f>
        <v>0</v>
      </c>
      <c r="L32" s="96">
        <f t="shared" si="23"/>
        <v>0</v>
      </c>
      <c r="M32" s="1053">
        <f>IF($D32&gt;0,M$29,0)</f>
        <v>0</v>
      </c>
      <c r="N32" s="96">
        <f t="shared" si="24"/>
        <v>0</v>
      </c>
      <c r="O32" s="1053">
        <f>IF($D32&gt;0,O$29,0)</f>
        <v>0</v>
      </c>
      <c r="P32" s="96">
        <f t="shared" si="25"/>
        <v>0</v>
      </c>
      <c r="Q32" s="1053">
        <f>IF($D32&gt;0,Q$29,0)</f>
        <v>0</v>
      </c>
      <c r="R32" s="96">
        <f t="shared" si="26"/>
        <v>0</v>
      </c>
      <c r="S32" s="1053">
        <f>IF($D32&gt;0,S$29,0)</f>
        <v>0</v>
      </c>
      <c r="T32" s="96">
        <f t="shared" si="27"/>
        <v>0</v>
      </c>
      <c r="U32" s="1053">
        <f>IF($D32&gt;0,U$29,0)</f>
        <v>0</v>
      </c>
      <c r="V32" s="65"/>
      <c r="Y32" s="104" t="str">
        <f>'Og s6'!C31</f>
        <v>Jarlaki tryczki</v>
      </c>
      <c r="Z32" s="105">
        <f>'Og s6'!E31</f>
        <v>0.08</v>
      </c>
      <c r="AB32" s="858" t="s">
        <v>680</v>
      </c>
      <c r="AC32" s="510" t="s">
        <v>1406</v>
      </c>
      <c r="AK32" s="82"/>
      <c r="AL32" s="83">
        <f>IF(G32=0,G29,G32)</f>
        <v>0</v>
      </c>
      <c r="AM32" s="82"/>
      <c r="AN32" s="83">
        <f>IF(I32=0,I29,I32)</f>
        <v>0</v>
      </c>
      <c r="AO32" s="82"/>
      <c r="AP32" s="83">
        <f>IF(K32=0,K29,K32)</f>
        <v>0</v>
      </c>
      <c r="AQ32" s="82"/>
      <c r="AR32" s="83">
        <f>IF(M32=0,M29,M32)</f>
        <v>0</v>
      </c>
      <c r="AS32" s="82"/>
      <c r="AT32" s="83">
        <f>IF(O32=0,O29,O32)</f>
        <v>0</v>
      </c>
      <c r="AU32" s="82"/>
      <c r="AV32" s="83">
        <f>IF(Q32=0,Q29,Q32)</f>
        <v>0</v>
      </c>
      <c r="AW32" s="82"/>
      <c r="AX32" s="83">
        <f>IF(S32=0,S29,S32)</f>
        <v>0</v>
      </c>
      <c r="AY32" s="82"/>
      <c r="AZ32" s="83">
        <f>IF(U32=0,U29,U32)</f>
        <v>0</v>
      </c>
    </row>
    <row r="33" spans="2:52" ht="15" customHeight="1">
      <c r="B33" s="1124" t="str">
        <f t="shared" si="18"/>
        <v/>
      </c>
      <c r="C33" s="81">
        <f t="shared" si="19"/>
        <v>0</v>
      </c>
      <c r="D33" s="86">
        <f t="shared" si="19"/>
        <v>0</v>
      </c>
      <c r="E33" s="481">
        <f t="shared" si="19"/>
        <v>0</v>
      </c>
      <c r="F33" s="82">
        <f t="shared" si="20"/>
        <v>0</v>
      </c>
      <c r="G33" s="1053">
        <f>IF($D33&gt;0,G$29,0)</f>
        <v>0</v>
      </c>
      <c r="H33" s="96">
        <f t="shared" si="21"/>
        <v>0</v>
      </c>
      <c r="I33" s="1053">
        <f>IF($D33&gt;0,I$29,0)</f>
        <v>0</v>
      </c>
      <c r="J33" s="96">
        <f t="shared" si="22"/>
        <v>0</v>
      </c>
      <c r="K33" s="1053">
        <f>IF($D33&gt;0,K$29,0)</f>
        <v>0</v>
      </c>
      <c r="L33" s="96">
        <f t="shared" si="23"/>
        <v>0</v>
      </c>
      <c r="M33" s="1053">
        <f>IF($D33&gt;0,M$29,0)</f>
        <v>0</v>
      </c>
      <c r="N33" s="96">
        <f t="shared" si="24"/>
        <v>0</v>
      </c>
      <c r="O33" s="1053">
        <f>IF($D33&gt;0,O$29,0)</f>
        <v>0</v>
      </c>
      <c r="P33" s="96">
        <f t="shared" si="25"/>
        <v>0</v>
      </c>
      <c r="Q33" s="1053">
        <f>IF($D33&gt;0,Q$29,0)</f>
        <v>0</v>
      </c>
      <c r="R33" s="96">
        <f t="shared" si="26"/>
        <v>0</v>
      </c>
      <c r="S33" s="1053">
        <f>IF($D33&gt;0,S$29,0)</f>
        <v>0</v>
      </c>
      <c r="T33" s="96">
        <f t="shared" si="27"/>
        <v>0</v>
      </c>
      <c r="U33" s="1053">
        <f>IF($D33&gt;0,U$29,0)</f>
        <v>0</v>
      </c>
      <c r="V33" s="65"/>
      <c r="Y33" s="104" t="str">
        <f>'Og s6'!C32</f>
        <v>Jarlaki maciorki</v>
      </c>
      <c r="Z33" s="105">
        <f>'Og s6'!E32</f>
        <v>0.1</v>
      </c>
      <c r="AB33" s="857" t="s">
        <v>117</v>
      </c>
      <c r="AK33" s="82"/>
      <c r="AL33" s="83">
        <f>IF(G33=0,G29,G33)</f>
        <v>0</v>
      </c>
      <c r="AM33" s="82"/>
      <c r="AN33" s="83">
        <f>IF(I33=0,I29,I33)</f>
        <v>0</v>
      </c>
      <c r="AO33" s="82"/>
      <c r="AP33" s="83">
        <f>IF(K33=0,K29,K33)</f>
        <v>0</v>
      </c>
      <c r="AQ33" s="82"/>
      <c r="AR33" s="83">
        <f>IF(M33=0,M29,M33)</f>
        <v>0</v>
      </c>
      <c r="AS33" s="82"/>
      <c r="AT33" s="83">
        <f>IF(O33=0,O29,O33)</f>
        <v>0</v>
      </c>
      <c r="AU33" s="82"/>
      <c r="AV33" s="83">
        <f>IF(Q33=0,Q29,Q33)</f>
        <v>0</v>
      </c>
      <c r="AW33" s="82"/>
      <c r="AX33" s="83">
        <f>IF(S33=0,S29,S33)</f>
        <v>0</v>
      </c>
      <c r="AY33" s="82"/>
      <c r="AZ33" s="83">
        <f>IF(U33=0,U29,U33)</f>
        <v>0</v>
      </c>
    </row>
    <row r="34" spans="2:52" ht="15" customHeight="1">
      <c r="B34" s="1124" t="str">
        <f t="shared" si="18"/>
        <v/>
      </c>
      <c r="C34" s="81">
        <f t="shared" si="19"/>
        <v>0</v>
      </c>
      <c r="D34" s="86">
        <f t="shared" si="19"/>
        <v>0</v>
      </c>
      <c r="E34" s="481">
        <f t="shared" si="19"/>
        <v>0</v>
      </c>
      <c r="F34" s="82">
        <f t="shared" si="20"/>
        <v>0</v>
      </c>
      <c r="G34" s="1053">
        <f>IF($D34&gt;0,G$29,0)</f>
        <v>0</v>
      </c>
      <c r="H34" s="96">
        <f t="shared" si="21"/>
        <v>0</v>
      </c>
      <c r="I34" s="1053">
        <f>IF($D34&gt;0,I$29,0)</f>
        <v>0</v>
      </c>
      <c r="J34" s="96">
        <f t="shared" si="22"/>
        <v>0</v>
      </c>
      <c r="K34" s="1053">
        <f>IF($D34&gt;0,K$29,0)</f>
        <v>0</v>
      </c>
      <c r="L34" s="96">
        <f t="shared" si="23"/>
        <v>0</v>
      </c>
      <c r="M34" s="1053">
        <f>IF($D34&gt;0,M$29,0)</f>
        <v>0</v>
      </c>
      <c r="N34" s="96">
        <f t="shared" si="24"/>
        <v>0</v>
      </c>
      <c r="O34" s="1053">
        <f>IF($D34&gt;0,O$29,0)</f>
        <v>0</v>
      </c>
      <c r="P34" s="96">
        <f t="shared" si="25"/>
        <v>0</v>
      </c>
      <c r="Q34" s="1053">
        <f>IF($D34&gt;0,Q$29,0)</f>
        <v>0</v>
      </c>
      <c r="R34" s="96">
        <f t="shared" si="26"/>
        <v>0</v>
      </c>
      <c r="S34" s="1053">
        <f>IF($D34&gt;0,S$29,0)</f>
        <v>0</v>
      </c>
      <c r="T34" s="96">
        <f t="shared" si="27"/>
        <v>0</v>
      </c>
      <c r="U34" s="1053">
        <f>IF($D34&gt;0,U$29,0)</f>
        <v>0</v>
      </c>
      <c r="V34" s="65"/>
      <c r="AB34" s="857" t="s">
        <v>118</v>
      </c>
      <c r="AK34" s="82"/>
      <c r="AL34" s="83">
        <f>IF(G34=0,G29,G34)</f>
        <v>0</v>
      </c>
      <c r="AM34" s="82"/>
      <c r="AN34" s="83">
        <f>IF(I34=0,I29,I34)</f>
        <v>0</v>
      </c>
      <c r="AO34" s="82"/>
      <c r="AP34" s="83">
        <f>IF(K34=0,K29,K34)</f>
        <v>0</v>
      </c>
      <c r="AQ34" s="82"/>
      <c r="AR34" s="83">
        <f>IF(M34=0,M29,M34)</f>
        <v>0</v>
      </c>
      <c r="AS34" s="82"/>
      <c r="AT34" s="83">
        <f>IF(O34=0,O29,O34)</f>
        <v>0</v>
      </c>
      <c r="AU34" s="82"/>
      <c r="AV34" s="83">
        <f>IF(Q34=0,Q29,Q34)</f>
        <v>0</v>
      </c>
      <c r="AW34" s="82"/>
      <c r="AX34" s="83">
        <f>IF(S34=0,S29,S34)</f>
        <v>0</v>
      </c>
      <c r="AY34" s="82"/>
      <c r="AZ34" s="83">
        <f>IF(U34=0,U29,U34)</f>
        <v>0</v>
      </c>
    </row>
    <row r="35" spans="2:52" ht="16.5" customHeight="1" thickBot="1">
      <c r="B35" s="1124" t="str">
        <f t="shared" si="18"/>
        <v/>
      </c>
      <c r="C35" s="88" t="s">
        <v>302</v>
      </c>
      <c r="D35" s="89"/>
      <c r="E35" s="89"/>
      <c r="F35" s="2309">
        <f>$E29*F29*G29+$E30*F30*G30+$E31*F31*G31+$E32*F32*G32+$E33*F33*G33+$E34*F34*G34</f>
        <v>0</v>
      </c>
      <c r="G35" s="2310"/>
      <c r="H35" s="2281">
        <f>$E29*H29*I29+$E30*H30*I30+$E31*H31*I31+$E32*H32*I32+$E33*H33*I33+$E34*H34*I34</f>
        <v>0</v>
      </c>
      <c r="I35" s="2282"/>
      <c r="J35" s="2281">
        <f>$E29*J29*K29+$E30*J30*K30+$E31*J31*K31+$E32*J32*K32+$E33*J33*K33+$E34*J34*K34</f>
        <v>0</v>
      </c>
      <c r="K35" s="2282"/>
      <c r="L35" s="2281">
        <f>$E29*L29*M29+$E30*L30*M30+$E31*L31*M31+$E32*L32*M32+$E33*L33*M33+$E34*L34*M34</f>
        <v>0</v>
      </c>
      <c r="M35" s="2282"/>
      <c r="N35" s="2281">
        <f>$E29*N29*O29+$E30*N30*O30+$E31*N31*O31+$E32*N32*O32+$E33*N33*O33+$E34*N34*O34</f>
        <v>0</v>
      </c>
      <c r="O35" s="2282"/>
      <c r="P35" s="2281">
        <f>$E29*P29*Q29+$E30*P30*Q30+$E31*P31*Q31+$E32*P32*Q32+$E33*P33*Q33+$E34*P34*Q34</f>
        <v>0</v>
      </c>
      <c r="Q35" s="2282"/>
      <c r="R35" s="2281">
        <f>$E29*R29*S29+$E30*R30*S30+$E31*R31*S31+$E32*R32*S32+$E33*R33*S33+$E34*R34*S34</f>
        <v>0</v>
      </c>
      <c r="S35" s="2282"/>
      <c r="T35" s="2281">
        <f>$E29*T29*U29+$E30*T30*U30+$E31*T31*U31+$E32*T32*U32+$E33*T33*U33+$E34*T34*U34</f>
        <v>0</v>
      </c>
      <c r="U35" s="2282"/>
      <c r="V35" s="65"/>
      <c r="AB35" s="857"/>
      <c r="AK35" s="2438" t="str">
        <f>IF(AND(G29=MAX(AL30:AL34),G29=MIN(AL30:AL34)),"","Część stada")</f>
        <v/>
      </c>
      <c r="AL35" s="2439"/>
      <c r="AM35" s="2438" t="str">
        <f>IF(AND(I29=MAX(AN30:AN34),I29=MIN(AN30:AN34)),"","Część stada")</f>
        <v/>
      </c>
      <c r="AN35" s="2439"/>
      <c r="AO35" s="2438" t="str">
        <f>IF(AND(K29=MAX(AP30:AP34),K29=MIN(AP30:AP34)),"","Część stada")</f>
        <v/>
      </c>
      <c r="AP35" s="2439"/>
      <c r="AQ35" s="2438" t="str">
        <f>IF(AND(M29=MAX(AR30:AR34),M29=MIN(AR30:AR34)),"","Część stada")</f>
        <v/>
      </c>
      <c r="AR35" s="2439"/>
      <c r="AS35" s="2438" t="str">
        <f>IF(AND(O29=MAX(AT30:AT34),O29=MIN(AT30:AT34)),"","Część stada")</f>
        <v/>
      </c>
      <c r="AT35" s="2439"/>
      <c r="AU35" s="2438" t="str">
        <f>IF(AND(Q29=MAX(AV30:AV34),Q29=MIN(AV30:AV34)),"","Część stada")</f>
        <v/>
      </c>
      <c r="AV35" s="2439"/>
      <c r="AW35" s="2438" t="str">
        <f>IF(AND(S29=MAX(AX30:AX34),S29=MIN(AX30:AX34)),"","Część stada")</f>
        <v/>
      </c>
      <c r="AX35" s="2439"/>
      <c r="AY35" s="2438" t="str">
        <f>IF(AND(U29=MAX(AZ30:AZ34),U29=MIN(AZ30:AZ34)),"","Część stada")</f>
        <v/>
      </c>
      <c r="AZ35" s="2439"/>
    </row>
    <row r="36" spans="2:52" ht="12.75" customHeight="1">
      <c r="B36" s="1124" t="str">
        <f t="shared" si="18"/>
        <v/>
      </c>
      <c r="C36" s="67"/>
      <c r="D36" s="69"/>
      <c r="E36" s="90"/>
      <c r="F36" s="70"/>
      <c r="G36" s="67"/>
      <c r="H36" s="67"/>
      <c r="I36" s="67"/>
      <c r="J36" s="67"/>
      <c r="K36" s="67"/>
      <c r="L36" s="67"/>
      <c r="M36" s="71"/>
      <c r="N36" s="67"/>
      <c r="O36" s="67"/>
      <c r="P36" s="67"/>
      <c r="Q36" s="67"/>
      <c r="R36" s="67"/>
      <c r="S36" s="67"/>
      <c r="T36" s="65"/>
      <c r="U36" s="72" t="str">
        <f>IF(R37-T37&gt;=0,"","Przekroczona maksymalna obsada.")</f>
        <v/>
      </c>
      <c r="V36" s="65"/>
      <c r="Z36" s="274" t="str">
        <f>"Osiagnięte obciążenie pastwiska: "&amp;C38</f>
        <v xml:space="preserve">Osiagnięte obciążenie pastwiska: </v>
      </c>
      <c r="AA36" s="275">
        <f>IF(F37=0,0,(D40*E40+D41*E41+D42*E42+D43*E43+D44*E44+D45*E45)/F37)</f>
        <v>0</v>
      </c>
      <c r="AB36" s="857"/>
      <c r="AD36" s="276">
        <f>R37-T37</f>
        <v>0</v>
      </c>
    </row>
    <row r="37" spans="2:52" ht="36" customHeight="1" thickBot="1">
      <c r="B37" s="1124" t="str">
        <f>IF(SUM(F$40:U$45)&gt;0,"Wypełnione","")</f>
        <v/>
      </c>
      <c r="C37" s="272" t="str">
        <f>IF(AA36&gt;10,"Zbyt dużo zwierząt na pastwisku!","Nazwa działki")</f>
        <v>Nazwa działki</v>
      </c>
      <c r="D37" s="2510" t="s">
        <v>437</v>
      </c>
      <c r="E37" s="273" t="s">
        <v>1269</v>
      </c>
      <c r="F37" s="2305"/>
      <c r="G37" s="2306"/>
      <c r="H37" s="2540" t="s">
        <v>1270</v>
      </c>
      <c r="I37" s="2541"/>
      <c r="J37" s="2463"/>
      <c r="K37" s="2463"/>
      <c r="L37" s="2540" t="s">
        <v>1271</v>
      </c>
      <c r="M37" s="2541"/>
      <c r="N37" s="2299"/>
      <c r="O37" s="2300"/>
      <c r="P37" s="2537" t="s">
        <v>1272</v>
      </c>
      <c r="Q37" s="2538"/>
      <c r="R37" s="2506">
        <f>F37*J37*N37</f>
        <v>0</v>
      </c>
      <c r="S37" s="2506"/>
      <c r="T37" s="2506">
        <f>F46+H46+J46+L46+N46+P46+R46+T46</f>
        <v>0</v>
      </c>
      <c r="U37" s="2507"/>
      <c r="V37" s="65"/>
    </row>
    <row r="38" spans="2:52" ht="17.25" customHeight="1" thickBot="1">
      <c r="B38" s="1124" t="str">
        <f t="shared" ref="B38:B47" si="28">IF(SUM(F$40:U$45)&gt;0,"Wypełnione","")</f>
        <v/>
      </c>
      <c r="C38" s="106"/>
      <c r="D38" s="2511"/>
      <c r="E38" s="75" t="s">
        <v>1273</v>
      </c>
      <c r="F38" s="2528" t="s">
        <v>1274</v>
      </c>
      <c r="G38" s="2503"/>
      <c r="H38" s="2502" t="s">
        <v>810</v>
      </c>
      <c r="I38" s="2503"/>
      <c r="J38" s="2502" t="s">
        <v>811</v>
      </c>
      <c r="K38" s="2503"/>
      <c r="L38" s="2502" t="s">
        <v>812</v>
      </c>
      <c r="M38" s="2503"/>
      <c r="N38" s="2502" t="s">
        <v>813</v>
      </c>
      <c r="O38" s="2503"/>
      <c r="P38" s="2502" t="s">
        <v>814</v>
      </c>
      <c r="Q38" s="2503"/>
      <c r="R38" s="2502" t="s">
        <v>815</v>
      </c>
      <c r="S38" s="2503"/>
      <c r="T38" s="2502" t="s">
        <v>1275</v>
      </c>
      <c r="U38" s="2503"/>
      <c r="V38" s="65"/>
    </row>
    <row r="39" spans="2:52" ht="17.25" customHeight="1" thickBot="1">
      <c r="B39" s="1124" t="str">
        <f t="shared" si="28"/>
        <v/>
      </c>
      <c r="C39" s="76" t="s">
        <v>1276</v>
      </c>
      <c r="D39" s="2512"/>
      <c r="E39" s="867" t="s">
        <v>465</v>
      </c>
      <c r="F39" s="107" t="s">
        <v>1277</v>
      </c>
      <c r="G39" s="108" t="s">
        <v>1278</v>
      </c>
      <c r="H39" s="107" t="s">
        <v>1277</v>
      </c>
      <c r="I39" s="108" t="s">
        <v>1278</v>
      </c>
      <c r="J39" s="107" t="s">
        <v>1277</v>
      </c>
      <c r="K39" s="108" t="s">
        <v>1278</v>
      </c>
      <c r="L39" s="107" t="s">
        <v>1277</v>
      </c>
      <c r="M39" s="108" t="s">
        <v>1278</v>
      </c>
      <c r="N39" s="107" t="s">
        <v>1277</v>
      </c>
      <c r="O39" s="108" t="s">
        <v>1278</v>
      </c>
      <c r="P39" s="107" t="s">
        <v>1277</v>
      </c>
      <c r="Q39" s="108" t="s">
        <v>1278</v>
      </c>
      <c r="R39" s="107" t="s">
        <v>1277</v>
      </c>
      <c r="S39" s="108" t="s">
        <v>1278</v>
      </c>
      <c r="T39" s="107" t="s">
        <v>1277</v>
      </c>
      <c r="U39" s="108" t="s">
        <v>1278</v>
      </c>
      <c r="V39" s="65"/>
      <c r="Y39" s="103" t="s">
        <v>851</v>
      </c>
      <c r="Z39" s="80" t="s">
        <v>465</v>
      </c>
      <c r="AB39" s="504" t="s">
        <v>1407</v>
      </c>
      <c r="AK39" s="68">
        <v>4</v>
      </c>
    </row>
    <row r="40" spans="2:52" ht="15" customHeight="1" thickBot="1">
      <c r="B40" s="1124" t="str">
        <f t="shared" si="28"/>
        <v/>
      </c>
      <c r="C40" s="81">
        <f t="shared" ref="C40:E45" si="29">C29</f>
        <v>0</v>
      </c>
      <c r="D40" s="86">
        <f t="shared" si="29"/>
        <v>0</v>
      </c>
      <c r="E40" s="481">
        <f t="shared" si="29"/>
        <v>0</v>
      </c>
      <c r="F40" s="82">
        <f t="shared" ref="F40:F45" si="30">IF(G40&gt;0,D40,0)</f>
        <v>0</v>
      </c>
      <c r="G40" s="83"/>
      <c r="H40" s="96">
        <f t="shared" ref="H40:H45" si="31">IF(I40&gt;0,D40,0)</f>
        <v>0</v>
      </c>
      <c r="I40" s="83"/>
      <c r="J40" s="96">
        <f t="shared" ref="J40:J45" si="32">IF(K40&gt;0,D40,0)</f>
        <v>0</v>
      </c>
      <c r="K40" s="83"/>
      <c r="L40" s="96">
        <f t="shared" ref="L40:L45" si="33">IF(M40&gt;0,D40,0)</f>
        <v>0</v>
      </c>
      <c r="M40" s="83"/>
      <c r="N40" s="96">
        <f t="shared" ref="N40:N45" si="34">IF(O40&gt;0,D40,0)</f>
        <v>0</v>
      </c>
      <c r="O40" s="83">
        <v>0</v>
      </c>
      <c r="P40" s="96">
        <f t="shared" ref="P40:P45" si="35">IF(Q40&gt;0,D40,0)</f>
        <v>0</v>
      </c>
      <c r="Q40" s="83"/>
      <c r="R40" s="96">
        <f t="shared" ref="R40:R45" si="36">IF(S40&gt;0,D40,0)</f>
        <v>0</v>
      </c>
      <c r="S40" s="83"/>
      <c r="T40" s="96">
        <f t="shared" ref="T40:T45" si="37">IF(U40&gt;0,D40,0)</f>
        <v>0</v>
      </c>
      <c r="U40" s="83"/>
      <c r="V40" s="65"/>
      <c r="Y40" s="104" t="str">
        <f>'Og s6'!C20</f>
        <v>Kozy</v>
      </c>
      <c r="Z40" s="105">
        <f>'Og s6'!E20</f>
        <v>0.15</v>
      </c>
      <c r="AB40" s="505" t="s">
        <v>1081</v>
      </c>
      <c r="AC40" s="506" t="s">
        <v>725</v>
      </c>
      <c r="AK40" s="82"/>
      <c r="AL40" s="83">
        <f>G40</f>
        <v>0</v>
      </c>
      <c r="AM40" s="82"/>
      <c r="AN40" s="83">
        <f>I40</f>
        <v>0</v>
      </c>
      <c r="AO40" s="82"/>
      <c r="AP40" s="83">
        <f>K40</f>
        <v>0</v>
      </c>
      <c r="AQ40" s="82"/>
      <c r="AR40" s="83">
        <f>M40</f>
        <v>0</v>
      </c>
      <c r="AS40" s="82"/>
      <c r="AT40" s="83">
        <f>O40</f>
        <v>0</v>
      </c>
      <c r="AU40" s="82"/>
      <c r="AV40" s="83">
        <f>Q40</f>
        <v>0</v>
      </c>
      <c r="AW40" s="82"/>
      <c r="AX40" s="83">
        <f>S40</f>
        <v>0</v>
      </c>
      <c r="AY40" s="82"/>
      <c r="AZ40" s="83">
        <f>U40</f>
        <v>0</v>
      </c>
    </row>
    <row r="41" spans="2:52" ht="15" customHeight="1" thickBot="1">
      <c r="B41" s="1124" t="str">
        <f t="shared" si="28"/>
        <v/>
      </c>
      <c r="C41" s="81">
        <f t="shared" si="29"/>
        <v>0</v>
      </c>
      <c r="D41" s="86">
        <f t="shared" si="29"/>
        <v>0</v>
      </c>
      <c r="E41" s="481">
        <f t="shared" si="29"/>
        <v>0</v>
      </c>
      <c r="F41" s="82">
        <f t="shared" si="30"/>
        <v>0</v>
      </c>
      <c r="G41" s="1053">
        <f>IF($D41&gt;0,G40,0)</f>
        <v>0</v>
      </c>
      <c r="H41" s="96">
        <f t="shared" si="31"/>
        <v>0</v>
      </c>
      <c r="I41" s="1053">
        <f>IF($D41&gt;0,I40,0)</f>
        <v>0</v>
      </c>
      <c r="J41" s="96">
        <f t="shared" si="32"/>
        <v>0</v>
      </c>
      <c r="K41" s="1053">
        <f>IF($D41&gt;0,K40,0)</f>
        <v>0</v>
      </c>
      <c r="L41" s="96">
        <f t="shared" si="33"/>
        <v>0</v>
      </c>
      <c r="M41" s="1053">
        <f>IF($D41&gt;0,M40,0)</f>
        <v>0</v>
      </c>
      <c r="N41" s="96">
        <f t="shared" si="34"/>
        <v>0</v>
      </c>
      <c r="O41" s="1053">
        <f>IF($D41&gt;0,O40,0)</f>
        <v>0</v>
      </c>
      <c r="P41" s="96">
        <f t="shared" si="35"/>
        <v>0</v>
      </c>
      <c r="Q41" s="1053">
        <f>IF($D41&gt;0,Q40,0)</f>
        <v>0</v>
      </c>
      <c r="R41" s="96">
        <f t="shared" si="36"/>
        <v>0</v>
      </c>
      <c r="S41" s="1053">
        <f>IF($D41&gt;0,S40,0)</f>
        <v>0</v>
      </c>
      <c r="T41" s="96">
        <f t="shared" si="37"/>
        <v>0</v>
      </c>
      <c r="U41" s="1053">
        <f>IF($D41&gt;0,U40,0)</f>
        <v>0</v>
      </c>
      <c r="V41" s="65"/>
      <c r="Y41" s="104" t="str">
        <f>'Og s6'!C21</f>
        <v>Jelenie</v>
      </c>
      <c r="Z41" s="105">
        <f>'Og s6'!E21</f>
        <v>0.28999999999999998</v>
      </c>
      <c r="AB41" s="509" t="s">
        <v>666</v>
      </c>
      <c r="AC41" s="510">
        <f>31+30+31+31+30+15</f>
        <v>168</v>
      </c>
      <c r="AK41" s="82"/>
      <c r="AL41" s="83">
        <f>IF(G41=0,G40,G41)</f>
        <v>0</v>
      </c>
      <c r="AM41" s="82"/>
      <c r="AN41" s="83">
        <f>IF(I41=0,I40,I41)</f>
        <v>0</v>
      </c>
      <c r="AO41" s="82"/>
      <c r="AP41" s="83">
        <f>IF(K41=0,K40,K41)</f>
        <v>0</v>
      </c>
      <c r="AQ41" s="82"/>
      <c r="AR41" s="83">
        <f>IF(M41=0,M40,M41)</f>
        <v>0</v>
      </c>
      <c r="AS41" s="82"/>
      <c r="AT41" s="83">
        <f>IF(O41=0,O40,O41)</f>
        <v>0</v>
      </c>
      <c r="AU41" s="82"/>
      <c r="AV41" s="83">
        <f>IF(Q41=0,Q40,Q41)</f>
        <v>0</v>
      </c>
      <c r="AW41" s="82"/>
      <c r="AX41" s="83">
        <f>IF(S41=0,S40,S41)</f>
        <v>0</v>
      </c>
      <c r="AY41" s="82"/>
      <c r="AZ41" s="83">
        <f>IF(U41=0,U40,U41)</f>
        <v>0</v>
      </c>
    </row>
    <row r="42" spans="2:52" ht="15" customHeight="1">
      <c r="B42" s="1124" t="str">
        <f t="shared" si="28"/>
        <v/>
      </c>
      <c r="C42" s="81">
        <f t="shared" si="29"/>
        <v>0</v>
      </c>
      <c r="D42" s="86">
        <f t="shared" si="29"/>
        <v>0</v>
      </c>
      <c r="E42" s="481">
        <f t="shared" si="29"/>
        <v>0</v>
      </c>
      <c r="F42" s="82">
        <f t="shared" si="30"/>
        <v>0</v>
      </c>
      <c r="G42" s="1053">
        <f>IF($D42&gt;0,G40,0)</f>
        <v>0</v>
      </c>
      <c r="H42" s="96">
        <f t="shared" si="31"/>
        <v>0</v>
      </c>
      <c r="I42" s="1053">
        <f>IF($D42&gt;0,I40,0)</f>
        <v>0</v>
      </c>
      <c r="J42" s="96">
        <f t="shared" si="32"/>
        <v>0</v>
      </c>
      <c r="K42" s="1053">
        <f>IF($D42&gt;0,K40,0)</f>
        <v>0</v>
      </c>
      <c r="L42" s="96">
        <f t="shared" si="33"/>
        <v>0</v>
      </c>
      <c r="M42" s="1053">
        <f>IF($D42&gt;0,M40,0)</f>
        <v>0</v>
      </c>
      <c r="N42" s="96">
        <f t="shared" si="34"/>
        <v>0</v>
      </c>
      <c r="O42" s="1053">
        <f>IF($D42&gt;0,O40,0)</f>
        <v>0</v>
      </c>
      <c r="P42" s="96">
        <f t="shared" si="35"/>
        <v>0</v>
      </c>
      <c r="Q42" s="1053">
        <f>IF($D42&gt;0,Q40,0)</f>
        <v>0</v>
      </c>
      <c r="R42" s="96">
        <f t="shared" si="36"/>
        <v>0</v>
      </c>
      <c r="S42" s="1053">
        <f>IF($D42&gt;0,S40,0)</f>
        <v>0</v>
      </c>
      <c r="T42" s="96">
        <f t="shared" si="37"/>
        <v>0</v>
      </c>
      <c r="U42" s="1053">
        <f>IF($D42&gt;0,U40,0)</f>
        <v>0</v>
      </c>
      <c r="V42" s="65"/>
      <c r="Y42" s="104" t="str">
        <f>'Og s6'!C22</f>
        <v>Daniele</v>
      </c>
      <c r="Z42" s="105">
        <f>'Og s6'!E22</f>
        <v>0.12</v>
      </c>
      <c r="AB42" s="509" t="s">
        <v>681</v>
      </c>
      <c r="AC42" s="510">
        <f>11+30+31+31+30</f>
        <v>133</v>
      </c>
      <c r="AK42" s="82"/>
      <c r="AL42" s="83">
        <f>IF(G42=0,G40,G42)</f>
        <v>0</v>
      </c>
      <c r="AM42" s="82"/>
      <c r="AN42" s="83">
        <f>IF(I42=0,I40,I42)</f>
        <v>0</v>
      </c>
      <c r="AO42" s="82"/>
      <c r="AP42" s="83">
        <f>IF(K42=0,K40,K42)</f>
        <v>0</v>
      </c>
      <c r="AQ42" s="82"/>
      <c r="AR42" s="83">
        <f>IF(M42=0,M40,M42)</f>
        <v>0</v>
      </c>
      <c r="AS42" s="82"/>
      <c r="AT42" s="83">
        <f>IF(O42=0,O40,O42)</f>
        <v>0</v>
      </c>
      <c r="AU42" s="82"/>
      <c r="AV42" s="83">
        <f>IF(Q42=0,Q40,Q42)</f>
        <v>0</v>
      </c>
      <c r="AW42" s="82"/>
      <c r="AX42" s="83">
        <f>IF(S42=0,S40,S42)</f>
        <v>0</v>
      </c>
      <c r="AY42" s="82"/>
      <c r="AZ42" s="83">
        <f>IF(U42=0,U40,U42)</f>
        <v>0</v>
      </c>
    </row>
    <row r="43" spans="2:52" ht="15" customHeight="1">
      <c r="B43" s="1124" t="str">
        <f t="shared" si="28"/>
        <v/>
      </c>
      <c r="C43" s="81">
        <f t="shared" si="29"/>
        <v>0</v>
      </c>
      <c r="D43" s="86">
        <f t="shared" si="29"/>
        <v>0</v>
      </c>
      <c r="E43" s="481">
        <f t="shared" si="29"/>
        <v>0</v>
      </c>
      <c r="F43" s="82">
        <f t="shared" si="30"/>
        <v>0</v>
      </c>
      <c r="G43" s="1053">
        <f>IF($D43&gt;0,G40,0)</f>
        <v>0</v>
      </c>
      <c r="H43" s="96">
        <f t="shared" si="31"/>
        <v>0</v>
      </c>
      <c r="I43" s="1053">
        <f>IF($D43&gt;0,I40,0)</f>
        <v>0</v>
      </c>
      <c r="J43" s="96">
        <f t="shared" si="32"/>
        <v>0</v>
      </c>
      <c r="K43" s="1053">
        <f>IF($D43&gt;0,K40,0)</f>
        <v>0</v>
      </c>
      <c r="L43" s="96">
        <f t="shared" si="33"/>
        <v>0</v>
      </c>
      <c r="M43" s="1053">
        <f>IF($D43&gt;0,M40,0)</f>
        <v>0</v>
      </c>
      <c r="N43" s="96">
        <f t="shared" si="34"/>
        <v>0</v>
      </c>
      <c r="O43" s="1053">
        <f>IF($D43&gt;0,O40,0)</f>
        <v>0</v>
      </c>
      <c r="P43" s="96">
        <f t="shared" si="35"/>
        <v>0</v>
      </c>
      <c r="Q43" s="1053">
        <f>IF($D43&gt;0,Q40,0)</f>
        <v>0</v>
      </c>
      <c r="R43" s="96">
        <f t="shared" si="36"/>
        <v>0</v>
      </c>
      <c r="S43" s="1053">
        <f>IF($D43&gt;0,S40,0)</f>
        <v>0</v>
      </c>
      <c r="T43" s="96">
        <f t="shared" si="37"/>
        <v>0</v>
      </c>
      <c r="U43" s="1053">
        <f>IF($D43&gt;0,U40,0)</f>
        <v>0</v>
      </c>
      <c r="V43" s="65"/>
      <c r="AB43" s="505" t="s">
        <v>682</v>
      </c>
      <c r="AK43" s="82"/>
      <c r="AL43" s="83">
        <f>IF(G43=0,G40,G43)</f>
        <v>0</v>
      </c>
      <c r="AM43" s="82"/>
      <c r="AN43" s="83">
        <f>IF(I43=0,I40,I43)</f>
        <v>0</v>
      </c>
      <c r="AO43" s="82"/>
      <c r="AP43" s="83">
        <f>IF(K43=0,K40,K43)</f>
        <v>0</v>
      </c>
      <c r="AQ43" s="82"/>
      <c r="AR43" s="83">
        <f>IF(M43=0,M40,M43)</f>
        <v>0</v>
      </c>
      <c r="AS43" s="82"/>
      <c r="AT43" s="83">
        <f>IF(O43=0,O40,O43)</f>
        <v>0</v>
      </c>
      <c r="AU43" s="82"/>
      <c r="AV43" s="83">
        <f>IF(Q43=0,Q40,Q43)</f>
        <v>0</v>
      </c>
      <c r="AW43" s="82"/>
      <c r="AX43" s="83">
        <f>IF(S43=0,S40,S43)</f>
        <v>0</v>
      </c>
      <c r="AY43" s="82"/>
      <c r="AZ43" s="83">
        <f>IF(U43=0,U40,U43)</f>
        <v>0</v>
      </c>
    </row>
    <row r="44" spans="2:52" ht="15" customHeight="1">
      <c r="B44" s="1124" t="str">
        <f t="shared" si="28"/>
        <v/>
      </c>
      <c r="C44" s="81">
        <f t="shared" si="29"/>
        <v>0</v>
      </c>
      <c r="D44" s="86">
        <f t="shared" si="29"/>
        <v>0</v>
      </c>
      <c r="E44" s="481">
        <f t="shared" si="29"/>
        <v>0</v>
      </c>
      <c r="F44" s="82">
        <f t="shared" si="30"/>
        <v>0</v>
      </c>
      <c r="G44" s="1053">
        <f>IF($D44&gt;0,G40,0)</f>
        <v>0</v>
      </c>
      <c r="H44" s="96">
        <f t="shared" si="31"/>
        <v>0</v>
      </c>
      <c r="I44" s="1053">
        <f>IF($D44&gt;0,I40,0)</f>
        <v>0</v>
      </c>
      <c r="J44" s="96">
        <f t="shared" si="32"/>
        <v>0</v>
      </c>
      <c r="K44" s="1053">
        <f>IF($D44&gt;0,K40,0)</f>
        <v>0</v>
      </c>
      <c r="L44" s="96">
        <f t="shared" si="33"/>
        <v>0</v>
      </c>
      <c r="M44" s="1053">
        <f>IF($D44&gt;0,M40,0)</f>
        <v>0</v>
      </c>
      <c r="N44" s="96">
        <f t="shared" si="34"/>
        <v>0</v>
      </c>
      <c r="O44" s="1053">
        <f>IF($D44&gt;0,O40,0)</f>
        <v>0</v>
      </c>
      <c r="P44" s="96">
        <f t="shared" si="35"/>
        <v>0</v>
      </c>
      <c r="Q44" s="1053">
        <f>IF($D44&gt;0,Q40,0)</f>
        <v>0</v>
      </c>
      <c r="R44" s="96">
        <f t="shared" si="36"/>
        <v>0</v>
      </c>
      <c r="S44" s="1053">
        <f>IF($D44&gt;0,S40,0)</f>
        <v>0</v>
      </c>
      <c r="T44" s="96">
        <f t="shared" si="37"/>
        <v>0</v>
      </c>
      <c r="U44" s="1053">
        <f>IF($D44&gt;0,U40,0)</f>
        <v>0</v>
      </c>
      <c r="V44" s="65"/>
      <c r="AB44" s="505" t="s">
        <v>683</v>
      </c>
      <c r="AK44" s="82"/>
      <c r="AL44" s="83">
        <f>IF(G44=0,G40,G44)</f>
        <v>0</v>
      </c>
      <c r="AM44" s="82"/>
      <c r="AN44" s="83">
        <f>IF(I44=0,I40,I44)</f>
        <v>0</v>
      </c>
      <c r="AO44" s="82"/>
      <c r="AP44" s="83">
        <f>IF(K44=0,K40,K44)</f>
        <v>0</v>
      </c>
      <c r="AQ44" s="82"/>
      <c r="AR44" s="83">
        <f>IF(M44=0,M40,M44)</f>
        <v>0</v>
      </c>
      <c r="AS44" s="82"/>
      <c r="AT44" s="83">
        <f>IF(O44=0,O40,O44)</f>
        <v>0</v>
      </c>
      <c r="AU44" s="82"/>
      <c r="AV44" s="83">
        <f>IF(Q44=0,Q40,Q44)</f>
        <v>0</v>
      </c>
      <c r="AW44" s="82"/>
      <c r="AX44" s="83">
        <f>IF(S44=0,S40,S44)</f>
        <v>0</v>
      </c>
      <c r="AY44" s="82"/>
      <c r="AZ44" s="83">
        <f>IF(U44=0,U40,U44)</f>
        <v>0</v>
      </c>
    </row>
    <row r="45" spans="2:52" ht="15" customHeight="1">
      <c r="B45" s="1124" t="str">
        <f t="shared" si="28"/>
        <v/>
      </c>
      <c r="C45" s="81">
        <f t="shared" si="29"/>
        <v>0</v>
      </c>
      <c r="D45" s="86">
        <f t="shared" si="29"/>
        <v>0</v>
      </c>
      <c r="E45" s="481">
        <f t="shared" si="29"/>
        <v>0</v>
      </c>
      <c r="F45" s="82">
        <f t="shared" si="30"/>
        <v>0</v>
      </c>
      <c r="G45" s="1053">
        <f>IF($D45&gt;0,G40,0)</f>
        <v>0</v>
      </c>
      <c r="H45" s="96">
        <f t="shared" si="31"/>
        <v>0</v>
      </c>
      <c r="I45" s="1053">
        <f>IF($D45&gt;0,I40,0)</f>
        <v>0</v>
      </c>
      <c r="J45" s="96">
        <f t="shared" si="32"/>
        <v>0</v>
      </c>
      <c r="K45" s="1053">
        <f>IF($D45&gt;0,K40,0)</f>
        <v>0</v>
      </c>
      <c r="L45" s="96">
        <f t="shared" si="33"/>
        <v>0</v>
      </c>
      <c r="M45" s="1053">
        <f>IF($D45&gt;0,M40,0)</f>
        <v>0</v>
      </c>
      <c r="N45" s="96">
        <f t="shared" si="34"/>
        <v>0</v>
      </c>
      <c r="O45" s="1053">
        <f>IF($D45&gt;0,O40,0)</f>
        <v>0</v>
      </c>
      <c r="P45" s="96">
        <f t="shared" si="35"/>
        <v>0</v>
      </c>
      <c r="Q45" s="1053">
        <f>IF($D45&gt;0,Q40,0)</f>
        <v>0</v>
      </c>
      <c r="R45" s="96">
        <f t="shared" si="36"/>
        <v>0</v>
      </c>
      <c r="S45" s="1053">
        <f>IF($D45&gt;0,S40,0)</f>
        <v>0</v>
      </c>
      <c r="T45" s="96">
        <f t="shared" si="37"/>
        <v>0</v>
      </c>
      <c r="U45" s="1053">
        <f>IF($D45&gt;0,U40,0)</f>
        <v>0</v>
      </c>
      <c r="V45" s="65"/>
      <c r="AB45" s="505"/>
      <c r="AK45" s="82"/>
      <c r="AL45" s="83">
        <f>IF(G45=0,G40,G45)</f>
        <v>0</v>
      </c>
      <c r="AM45" s="82"/>
      <c r="AN45" s="83">
        <f>IF(I45=0,I40,I45)</f>
        <v>0</v>
      </c>
      <c r="AO45" s="82"/>
      <c r="AP45" s="83">
        <f>IF(K45=0,K40,K45)</f>
        <v>0</v>
      </c>
      <c r="AQ45" s="82"/>
      <c r="AR45" s="83">
        <f>IF(M45=0,M40,M45)</f>
        <v>0</v>
      </c>
      <c r="AS45" s="82"/>
      <c r="AT45" s="83">
        <f>IF(O45=0,O40,O45)</f>
        <v>0</v>
      </c>
      <c r="AU45" s="82"/>
      <c r="AV45" s="83">
        <f>IF(Q45=0,Q40,Q45)</f>
        <v>0</v>
      </c>
      <c r="AW45" s="82"/>
      <c r="AX45" s="83">
        <f>IF(S45=0,S40,S45)</f>
        <v>0</v>
      </c>
      <c r="AY45" s="82"/>
      <c r="AZ45" s="83">
        <f>IF(U45=0,U40,U45)</f>
        <v>0</v>
      </c>
    </row>
    <row r="46" spans="2:52" ht="16.5" customHeight="1" thickBot="1">
      <c r="B46" s="1124" t="str">
        <f t="shared" si="28"/>
        <v/>
      </c>
      <c r="C46" s="88" t="s">
        <v>302</v>
      </c>
      <c r="D46" s="89"/>
      <c r="E46" s="89"/>
      <c r="F46" s="2309">
        <f>$E40*F40*G40+$E41*F41*G41+$E42*F42*G42+$E43*F43*G43+$E44*F44*G44+$E45*F45*G45</f>
        <v>0</v>
      </c>
      <c r="G46" s="2310"/>
      <c r="H46" s="2281">
        <f>$E40*H40*I40+$E41*H41*I41+$E42*H42*I42+$E43*H43*I43+$E44*H44*I44+$E45*H45*I45</f>
        <v>0</v>
      </c>
      <c r="I46" s="2282"/>
      <c r="J46" s="2281">
        <f>$E40*J40*K40+$E41*J41*K41+$E42*J42*K42+$E43*J43*K43+$E44*J44*K44+$E45*J45*K45</f>
        <v>0</v>
      </c>
      <c r="K46" s="2282"/>
      <c r="L46" s="2281">
        <f>$E40*L40*M40+$E41*L41*M41+$E42*L42*M42+$E43*L43*M43+$E44*L44*M44+$E45*L45*M45</f>
        <v>0</v>
      </c>
      <c r="M46" s="2282"/>
      <c r="N46" s="2281">
        <f>$E40*N40*O40+$E41*N41*O41+$E42*N42*O42+$E43*N43*O43+$E44*N44*O44+$E45*N45*O45</f>
        <v>0</v>
      </c>
      <c r="O46" s="2282"/>
      <c r="P46" s="2281">
        <f>$E40*P40*Q40+$E41*P41*Q41+$E42*P42*Q42+$E43*P43*Q43+$E44*P44*Q44+$E45*P45*Q45</f>
        <v>0</v>
      </c>
      <c r="Q46" s="2282"/>
      <c r="R46" s="2281">
        <f>$E40*R40*S40+$E41*R41*S41+$E42*R42*S42+$E43*R43*S43+$E44*R44*S44+$E45*R45*S45</f>
        <v>0</v>
      </c>
      <c r="S46" s="2282"/>
      <c r="T46" s="2281">
        <f>$E40*T40*U40+$E41*T41*U41+$E42*T42*U42+$E43*T43*U43+$E44*T44*U44+$E45*T45*U45</f>
        <v>0</v>
      </c>
      <c r="U46" s="2282"/>
      <c r="V46" s="65"/>
      <c r="AB46" s="505"/>
      <c r="AK46" s="2438" t="str">
        <f>IF(AND(G40=MAX(AL41:AL45),G40=MIN(AL41:AL45)),"","Część stada")</f>
        <v/>
      </c>
      <c r="AL46" s="2439"/>
      <c r="AM46" s="2438" t="str">
        <f>IF(AND(I40=MAX(AN41:AN45),I40=MIN(AN41:AN45)),"","Część stada")</f>
        <v/>
      </c>
      <c r="AN46" s="2439"/>
      <c r="AO46" s="2438" t="str">
        <f>IF(AND(K40=MAX(AP41:AP45),K40=MIN(AP41:AP45)),"","Część stada")</f>
        <v/>
      </c>
      <c r="AP46" s="2439"/>
      <c r="AQ46" s="2438" t="str">
        <f>IF(AND(M40=MAX(AR41:AR45),M40=MIN(AR41:AR45)),"","Część stada")</f>
        <v/>
      </c>
      <c r="AR46" s="2439"/>
      <c r="AS46" s="2438" t="str">
        <f>IF(AND(O40=MAX(AT41:AT45),O40=MIN(AT41:AT45)),"","Część stada")</f>
        <v/>
      </c>
      <c r="AT46" s="2439"/>
      <c r="AU46" s="2438" t="str">
        <f>IF(AND(Q40=MAX(AV41:AV45),Q40=MIN(AV41:AV45)),"","Część stada")</f>
        <v/>
      </c>
      <c r="AV46" s="2439"/>
      <c r="AW46" s="2438" t="str">
        <f>IF(AND(S40=MAX(AX41:AX45),S40=MIN(AX41:AX45)),"","Część stada")</f>
        <v/>
      </c>
      <c r="AX46" s="2439"/>
      <c r="AY46" s="2438" t="str">
        <f>IF(AND(U40=MAX(AZ41:AZ45),U40=MIN(AZ41:AZ45)),"","Część stada")</f>
        <v/>
      </c>
      <c r="AZ46" s="2439"/>
    </row>
    <row r="47" spans="2:52" ht="12.75" customHeight="1">
      <c r="B47" s="1124" t="str">
        <f t="shared" si="28"/>
        <v/>
      </c>
      <c r="C47" s="67"/>
      <c r="D47" s="69"/>
      <c r="E47" s="90"/>
      <c r="F47" s="70"/>
      <c r="G47" s="67"/>
      <c r="H47" s="67"/>
      <c r="I47" s="67"/>
      <c r="J47" s="67"/>
      <c r="K47" s="67"/>
      <c r="L47" s="67"/>
      <c r="M47" s="71"/>
      <c r="N47" s="67"/>
      <c r="O47" s="67"/>
      <c r="P47" s="67"/>
      <c r="Q47" s="67"/>
      <c r="R47" s="67"/>
      <c r="S47" s="67"/>
      <c r="T47" s="65"/>
      <c r="U47" s="72" t="str">
        <f>IF(R48-T48&gt;=0,"","Przekroczona maksymalna obsada.")</f>
        <v/>
      </c>
      <c r="V47" s="65"/>
      <c r="Z47" s="274" t="str">
        <f>"Osiagnięte obciążenie pastwiska: "&amp;C49</f>
        <v xml:space="preserve">Osiagnięte obciążenie pastwiska: </v>
      </c>
      <c r="AA47" s="275">
        <f>IF(F48=0,0,(D51*E51+D52*E52+D53*E53+D54*E54+D55*E55+D56*E56)/F48)</f>
        <v>0</v>
      </c>
      <c r="AB47" s="505"/>
      <c r="AD47" s="276">
        <f>R48-T48</f>
        <v>0</v>
      </c>
    </row>
    <row r="48" spans="2:52" ht="36" customHeight="1" thickBot="1">
      <c r="B48" s="1124" t="str">
        <f>IF(SUM(F$51:U$56)&gt;0,"Wypełnione","")</f>
        <v/>
      </c>
      <c r="C48" s="73" t="str">
        <f>IF(AA47&gt;10,"Zbyt dużo zwierząt na pastwisku!","Nazwa działki")</f>
        <v>Nazwa działki</v>
      </c>
      <c r="D48" s="2510" t="s">
        <v>437</v>
      </c>
      <c r="E48" s="109" t="s">
        <v>1269</v>
      </c>
      <c r="F48" s="2305"/>
      <c r="G48" s="2306"/>
      <c r="H48" s="2303" t="s">
        <v>1270</v>
      </c>
      <c r="I48" s="2304"/>
      <c r="J48" s="2463"/>
      <c r="K48" s="2463"/>
      <c r="L48" s="2303" t="s">
        <v>1271</v>
      </c>
      <c r="M48" s="2304"/>
      <c r="N48" s="2299"/>
      <c r="O48" s="2300"/>
      <c r="P48" s="2508" t="s">
        <v>1272</v>
      </c>
      <c r="Q48" s="2509"/>
      <c r="R48" s="2493">
        <f>F48*J48*N48</f>
        <v>0</v>
      </c>
      <c r="S48" s="2493"/>
      <c r="T48" s="2493">
        <f>F57+H57+J57+L57+N57+P57+R57+T57</f>
        <v>0</v>
      </c>
      <c r="U48" s="2494"/>
      <c r="V48" s="65"/>
    </row>
    <row r="49" spans="1:52" ht="17.25" customHeight="1" thickBot="1">
      <c r="B49" s="1124" t="str">
        <f t="shared" ref="B49:B58" si="38">IF(SUM(F$51:U$56)&gt;0,"Wypełnione","")</f>
        <v/>
      </c>
      <c r="C49" s="74"/>
      <c r="D49" s="2511"/>
      <c r="E49" s="75" t="s">
        <v>1273</v>
      </c>
      <c r="F49" s="2471" t="s">
        <v>1274</v>
      </c>
      <c r="G49" s="2302"/>
      <c r="H49" s="2301" t="s">
        <v>810</v>
      </c>
      <c r="I49" s="2302"/>
      <c r="J49" s="2301" t="s">
        <v>811</v>
      </c>
      <c r="K49" s="2302"/>
      <c r="L49" s="2301" t="s">
        <v>812</v>
      </c>
      <c r="M49" s="2302"/>
      <c r="N49" s="2301" t="s">
        <v>813</v>
      </c>
      <c r="O49" s="2302"/>
      <c r="P49" s="2301" t="s">
        <v>814</v>
      </c>
      <c r="Q49" s="2302"/>
      <c r="R49" s="2301" t="s">
        <v>815</v>
      </c>
      <c r="S49" s="2302"/>
      <c r="T49" s="2301" t="s">
        <v>1275</v>
      </c>
      <c r="U49" s="2302"/>
      <c r="V49" s="65"/>
      <c r="AB49" s="502" t="s">
        <v>167</v>
      </c>
    </row>
    <row r="50" spans="1:52" ht="17.25" customHeight="1">
      <c r="B50" s="1124" t="str">
        <f t="shared" si="38"/>
        <v/>
      </c>
      <c r="C50" s="76" t="s">
        <v>1276</v>
      </c>
      <c r="D50" s="2512"/>
      <c r="E50" s="867" t="s">
        <v>465</v>
      </c>
      <c r="F50" s="110" t="s">
        <v>1277</v>
      </c>
      <c r="G50" s="111" t="s">
        <v>1278</v>
      </c>
      <c r="H50" s="110" t="s">
        <v>1277</v>
      </c>
      <c r="I50" s="111" t="s">
        <v>1278</v>
      </c>
      <c r="J50" s="110" t="s">
        <v>1277</v>
      </c>
      <c r="K50" s="111" t="s">
        <v>1278</v>
      </c>
      <c r="L50" s="110" t="s">
        <v>1277</v>
      </c>
      <c r="M50" s="111" t="s">
        <v>1278</v>
      </c>
      <c r="N50" s="110" t="s">
        <v>1277</v>
      </c>
      <c r="O50" s="111" t="s">
        <v>1278</v>
      </c>
      <c r="P50" s="110" t="s">
        <v>1277</v>
      </c>
      <c r="Q50" s="111" t="s">
        <v>1278</v>
      </c>
      <c r="R50" s="110" t="s">
        <v>1277</v>
      </c>
      <c r="S50" s="111" t="s">
        <v>1278</v>
      </c>
      <c r="T50" s="110" t="s">
        <v>1277</v>
      </c>
      <c r="U50" s="111" t="s">
        <v>1278</v>
      </c>
      <c r="V50" s="65"/>
      <c r="AB50" s="499" t="s">
        <v>168</v>
      </c>
      <c r="AK50" s="68">
        <v>5</v>
      </c>
    </row>
    <row r="51" spans="1:52" ht="15" customHeight="1">
      <c r="B51" s="1124" t="str">
        <f t="shared" si="38"/>
        <v/>
      </c>
      <c r="C51" s="81">
        <f t="shared" ref="C51:E56" si="39">C40</f>
        <v>0</v>
      </c>
      <c r="D51" s="86">
        <f t="shared" si="39"/>
        <v>0</v>
      </c>
      <c r="E51" s="481">
        <f t="shared" si="39"/>
        <v>0</v>
      </c>
      <c r="F51" s="82">
        <f t="shared" ref="F51:F56" si="40">IF(G51&gt;0,D51,0)</f>
        <v>0</v>
      </c>
      <c r="G51" s="83"/>
      <c r="H51" s="96">
        <f t="shared" ref="H51:H56" si="41">IF(I51&gt;0,D51,0)</f>
        <v>0</v>
      </c>
      <c r="I51" s="83"/>
      <c r="J51" s="96">
        <f t="shared" ref="J51:J56" si="42">IF(K51&gt;0,D51,0)</f>
        <v>0</v>
      </c>
      <c r="K51" s="83"/>
      <c r="L51" s="96">
        <f t="shared" ref="L51:L56" si="43">IF(M51&gt;0,D51,0)</f>
        <v>0</v>
      </c>
      <c r="M51" s="83"/>
      <c r="N51" s="96">
        <f t="shared" ref="N51:N56" si="44">IF(O51&gt;0,D51,0)</f>
        <v>0</v>
      </c>
      <c r="O51" s="83">
        <v>0</v>
      </c>
      <c r="P51" s="96">
        <f t="shared" ref="P51:P56" si="45">IF(Q51&gt;0,D51,0)</f>
        <v>0</v>
      </c>
      <c r="Q51" s="83"/>
      <c r="R51" s="96">
        <f t="shared" ref="R51:R56" si="46">IF(S51&gt;0,D51,0)</f>
        <v>0</v>
      </c>
      <c r="S51" s="83"/>
      <c r="T51" s="96">
        <f t="shared" ref="T51:T56" si="47">IF(U51&gt;0,D51,0)</f>
        <v>0</v>
      </c>
      <c r="U51" s="83"/>
      <c r="V51" s="65"/>
      <c r="AB51" s="499" t="s">
        <v>684</v>
      </c>
      <c r="AK51" s="82"/>
      <c r="AL51" s="83">
        <f>G51</f>
        <v>0</v>
      </c>
      <c r="AM51" s="82"/>
      <c r="AN51" s="83">
        <f>I51</f>
        <v>0</v>
      </c>
      <c r="AO51" s="82"/>
      <c r="AP51" s="83">
        <f>K51</f>
        <v>0</v>
      </c>
      <c r="AQ51" s="82"/>
      <c r="AR51" s="83">
        <f>M51</f>
        <v>0</v>
      </c>
      <c r="AS51" s="82"/>
      <c r="AT51" s="83">
        <f>O51</f>
        <v>0</v>
      </c>
      <c r="AU51" s="82"/>
      <c r="AV51" s="83">
        <f>Q51</f>
        <v>0</v>
      </c>
      <c r="AW51" s="82"/>
      <c r="AX51" s="83">
        <f>S51</f>
        <v>0</v>
      </c>
      <c r="AY51" s="82"/>
      <c r="AZ51" s="83">
        <f>U51</f>
        <v>0</v>
      </c>
    </row>
    <row r="52" spans="1:52" ht="15" customHeight="1">
      <c r="B52" s="1124" t="str">
        <f t="shared" si="38"/>
        <v/>
      </c>
      <c r="C52" s="81">
        <f t="shared" si="39"/>
        <v>0</v>
      </c>
      <c r="D52" s="86">
        <f t="shared" si="39"/>
        <v>0</v>
      </c>
      <c r="E52" s="481">
        <f t="shared" si="39"/>
        <v>0</v>
      </c>
      <c r="F52" s="82">
        <f t="shared" si="40"/>
        <v>0</v>
      </c>
      <c r="G52" s="1053">
        <f>IF($D52&gt;0,G51,0)</f>
        <v>0</v>
      </c>
      <c r="H52" s="96">
        <f t="shared" si="41"/>
        <v>0</v>
      </c>
      <c r="I52" s="1053">
        <f>IF($D52&gt;0,I51,0)</f>
        <v>0</v>
      </c>
      <c r="J52" s="96">
        <f t="shared" si="42"/>
        <v>0</v>
      </c>
      <c r="K52" s="1053">
        <f>IF($D52&gt;0,K51,0)</f>
        <v>0</v>
      </c>
      <c r="L52" s="96">
        <f t="shared" si="43"/>
        <v>0</v>
      </c>
      <c r="M52" s="1053">
        <f>IF($D52&gt;0,M51,0)</f>
        <v>0</v>
      </c>
      <c r="N52" s="96">
        <f t="shared" si="44"/>
        <v>0</v>
      </c>
      <c r="O52" s="1053">
        <f>IF($D52&gt;0,O51,0)</f>
        <v>0</v>
      </c>
      <c r="P52" s="96">
        <f t="shared" si="45"/>
        <v>0</v>
      </c>
      <c r="Q52" s="1053">
        <f>IF($D52&gt;0,Q51,0)</f>
        <v>0</v>
      </c>
      <c r="R52" s="96">
        <f t="shared" si="46"/>
        <v>0</v>
      </c>
      <c r="S52" s="1053">
        <f>IF($D52&gt;0,S51,0)</f>
        <v>0</v>
      </c>
      <c r="T52" s="96">
        <f t="shared" si="47"/>
        <v>0</v>
      </c>
      <c r="U52" s="1053">
        <f>IF($D52&gt;0,U51,0)</f>
        <v>0</v>
      </c>
      <c r="V52" s="65"/>
      <c r="AB52" s="499" t="s">
        <v>685</v>
      </c>
      <c r="AC52" s="512" t="s">
        <v>725</v>
      </c>
      <c r="AK52" s="82"/>
      <c r="AL52" s="83">
        <f>IF(G52=0,G51,G52)</f>
        <v>0</v>
      </c>
      <c r="AM52" s="82"/>
      <c r="AN52" s="83">
        <f>IF(I52=0,I51,I52)</f>
        <v>0</v>
      </c>
      <c r="AO52" s="82"/>
      <c r="AP52" s="83">
        <f>IF(K52=0,K51,K52)</f>
        <v>0</v>
      </c>
      <c r="AQ52" s="82"/>
      <c r="AR52" s="83">
        <f>IF(M52=0,M51,M52)</f>
        <v>0</v>
      </c>
      <c r="AS52" s="82"/>
      <c r="AT52" s="83">
        <f>IF(O52=0,O51,O52)</f>
        <v>0</v>
      </c>
      <c r="AU52" s="82"/>
      <c r="AV52" s="83">
        <f>IF(Q52=0,Q51,Q52)</f>
        <v>0</v>
      </c>
      <c r="AW52" s="82"/>
      <c r="AX52" s="83">
        <f>IF(S52=0,S51,S52)</f>
        <v>0</v>
      </c>
      <c r="AY52" s="82"/>
      <c r="AZ52" s="83">
        <f>IF(U52=0,U51,U52)</f>
        <v>0</v>
      </c>
    </row>
    <row r="53" spans="1:52" ht="15" customHeight="1">
      <c r="B53" s="1124" t="str">
        <f t="shared" si="38"/>
        <v/>
      </c>
      <c r="C53" s="81">
        <f t="shared" si="39"/>
        <v>0</v>
      </c>
      <c r="D53" s="86">
        <f t="shared" si="39"/>
        <v>0</v>
      </c>
      <c r="E53" s="481">
        <f t="shared" si="39"/>
        <v>0</v>
      </c>
      <c r="F53" s="82">
        <f t="shared" si="40"/>
        <v>0</v>
      </c>
      <c r="G53" s="1053">
        <f>IF($D53&gt;0,G51,0)</f>
        <v>0</v>
      </c>
      <c r="H53" s="96">
        <f t="shared" si="41"/>
        <v>0</v>
      </c>
      <c r="I53" s="1053">
        <f>IF($D53&gt;0,I51,0)</f>
        <v>0</v>
      </c>
      <c r="J53" s="96">
        <f t="shared" si="42"/>
        <v>0</v>
      </c>
      <c r="K53" s="1053">
        <f>IF($D53&gt;0,K51,0)</f>
        <v>0</v>
      </c>
      <c r="L53" s="96">
        <f t="shared" si="43"/>
        <v>0</v>
      </c>
      <c r="M53" s="1053">
        <f>IF($D53&gt;0,M51,0)</f>
        <v>0</v>
      </c>
      <c r="N53" s="96">
        <f t="shared" si="44"/>
        <v>0</v>
      </c>
      <c r="O53" s="1053">
        <f>IF($D53&gt;0,O51,0)</f>
        <v>0</v>
      </c>
      <c r="P53" s="96">
        <f t="shared" si="45"/>
        <v>0</v>
      </c>
      <c r="Q53" s="1053">
        <f>IF($D53&gt;0,Q51,0)</f>
        <v>0</v>
      </c>
      <c r="R53" s="96">
        <f t="shared" si="46"/>
        <v>0</v>
      </c>
      <c r="S53" s="1053">
        <f>IF($D53&gt;0,S51,0)</f>
        <v>0</v>
      </c>
      <c r="T53" s="96">
        <f t="shared" si="47"/>
        <v>0</v>
      </c>
      <c r="U53" s="1053">
        <f>IF($D53&gt;0,U51,0)</f>
        <v>0</v>
      </c>
      <c r="V53" s="65"/>
      <c r="AB53" s="513" t="s">
        <v>686</v>
      </c>
      <c r="AC53" s="510">
        <f>10+31+30+15</f>
        <v>86</v>
      </c>
      <c r="AK53" s="82"/>
      <c r="AL53" s="83">
        <f>IF(G53=0,G51,G53)</f>
        <v>0</v>
      </c>
      <c r="AM53" s="82"/>
      <c r="AN53" s="83">
        <f>IF(I53=0,I51,I53)</f>
        <v>0</v>
      </c>
      <c r="AO53" s="82"/>
      <c r="AP53" s="83">
        <f>IF(K53=0,K51,K53)</f>
        <v>0</v>
      </c>
      <c r="AQ53" s="82"/>
      <c r="AR53" s="83">
        <f>IF(M53=0,M51,M53)</f>
        <v>0</v>
      </c>
      <c r="AS53" s="82"/>
      <c r="AT53" s="83">
        <f>IF(O53=0,O51,O53)</f>
        <v>0</v>
      </c>
      <c r="AU53" s="82"/>
      <c r="AV53" s="83">
        <f>IF(Q53=0,Q51,Q53)</f>
        <v>0</v>
      </c>
      <c r="AW53" s="82"/>
      <c r="AX53" s="83">
        <f>IF(S53=0,S51,S53)</f>
        <v>0</v>
      </c>
      <c r="AY53" s="82"/>
      <c r="AZ53" s="83">
        <f>IF(U53=0,U51,U53)</f>
        <v>0</v>
      </c>
    </row>
    <row r="54" spans="1:52" ht="15" customHeight="1">
      <c r="B54" s="1124" t="str">
        <f t="shared" si="38"/>
        <v/>
      </c>
      <c r="C54" s="81">
        <f t="shared" si="39"/>
        <v>0</v>
      </c>
      <c r="D54" s="86">
        <f t="shared" si="39"/>
        <v>0</v>
      </c>
      <c r="E54" s="481">
        <f t="shared" si="39"/>
        <v>0</v>
      </c>
      <c r="F54" s="82">
        <f t="shared" si="40"/>
        <v>0</v>
      </c>
      <c r="G54" s="1053">
        <f>IF($D54&gt;0,G51,0)</f>
        <v>0</v>
      </c>
      <c r="H54" s="96">
        <f t="shared" si="41"/>
        <v>0</v>
      </c>
      <c r="I54" s="1053">
        <f>IF($D54&gt;0,I51,0)</f>
        <v>0</v>
      </c>
      <c r="J54" s="96">
        <f t="shared" si="42"/>
        <v>0</v>
      </c>
      <c r="K54" s="1053">
        <f>IF($D54&gt;0,K51,0)</f>
        <v>0</v>
      </c>
      <c r="L54" s="96">
        <f t="shared" si="43"/>
        <v>0</v>
      </c>
      <c r="M54" s="1053">
        <f>IF($D54&gt;0,M51,0)</f>
        <v>0</v>
      </c>
      <c r="N54" s="96">
        <f t="shared" si="44"/>
        <v>0</v>
      </c>
      <c r="O54" s="1053">
        <f>IF($D54&gt;0,O51,0)</f>
        <v>0</v>
      </c>
      <c r="P54" s="96">
        <f t="shared" si="45"/>
        <v>0</v>
      </c>
      <c r="Q54" s="1053">
        <f>IF($D54&gt;0,Q51,0)</f>
        <v>0</v>
      </c>
      <c r="R54" s="96">
        <f t="shared" si="46"/>
        <v>0</v>
      </c>
      <c r="S54" s="1053">
        <f>IF($D54&gt;0,S51,0)</f>
        <v>0</v>
      </c>
      <c r="T54" s="96">
        <f t="shared" si="47"/>
        <v>0</v>
      </c>
      <c r="U54" s="1053">
        <f>IF($D54&gt;0,U51,0)</f>
        <v>0</v>
      </c>
      <c r="V54" s="65"/>
      <c r="AB54" s="499" t="s">
        <v>117</v>
      </c>
      <c r="AK54" s="82"/>
      <c r="AL54" s="83">
        <f>IF(G54=0,G51,G54)</f>
        <v>0</v>
      </c>
      <c r="AM54" s="82"/>
      <c r="AN54" s="83">
        <f>IF(I54=0,I51,I54)</f>
        <v>0</v>
      </c>
      <c r="AO54" s="82"/>
      <c r="AP54" s="83">
        <f>IF(K54=0,K51,K54)</f>
        <v>0</v>
      </c>
      <c r="AQ54" s="82"/>
      <c r="AR54" s="83">
        <f>IF(M54=0,M51,M54)</f>
        <v>0</v>
      </c>
      <c r="AS54" s="82"/>
      <c r="AT54" s="83">
        <f>IF(O54=0,O51,O54)</f>
        <v>0</v>
      </c>
      <c r="AU54" s="82"/>
      <c r="AV54" s="83">
        <f>IF(Q54=0,Q51,Q54)</f>
        <v>0</v>
      </c>
      <c r="AW54" s="82"/>
      <c r="AX54" s="83">
        <f>IF(S54=0,S51,S54)</f>
        <v>0</v>
      </c>
      <c r="AY54" s="82"/>
      <c r="AZ54" s="83">
        <f>IF(U54=0,U51,U54)</f>
        <v>0</v>
      </c>
    </row>
    <row r="55" spans="1:52" ht="15" customHeight="1">
      <c r="B55" s="1124" t="str">
        <f t="shared" si="38"/>
        <v/>
      </c>
      <c r="C55" s="81">
        <f t="shared" si="39"/>
        <v>0</v>
      </c>
      <c r="D55" s="86">
        <f t="shared" si="39"/>
        <v>0</v>
      </c>
      <c r="E55" s="481">
        <f t="shared" si="39"/>
        <v>0</v>
      </c>
      <c r="F55" s="82">
        <f t="shared" si="40"/>
        <v>0</v>
      </c>
      <c r="G55" s="1053">
        <f>IF($D55&gt;0,G51,0)</f>
        <v>0</v>
      </c>
      <c r="H55" s="96">
        <f t="shared" si="41"/>
        <v>0</v>
      </c>
      <c r="I55" s="1053">
        <f>IF($D55&gt;0,I51,0)</f>
        <v>0</v>
      </c>
      <c r="J55" s="96">
        <f t="shared" si="42"/>
        <v>0</v>
      </c>
      <c r="K55" s="1053">
        <f>IF($D55&gt;0,K51,0)</f>
        <v>0</v>
      </c>
      <c r="L55" s="96">
        <f t="shared" si="43"/>
        <v>0</v>
      </c>
      <c r="M55" s="1053">
        <f>IF($D55&gt;0,M51,0)</f>
        <v>0</v>
      </c>
      <c r="N55" s="96">
        <f t="shared" si="44"/>
        <v>0</v>
      </c>
      <c r="O55" s="1053">
        <f>IF($D55&gt;0,O51,0)</f>
        <v>0</v>
      </c>
      <c r="P55" s="96">
        <f t="shared" si="45"/>
        <v>0</v>
      </c>
      <c r="Q55" s="1053">
        <f>IF($D55&gt;0,Q51,0)</f>
        <v>0</v>
      </c>
      <c r="R55" s="96">
        <f t="shared" si="46"/>
        <v>0</v>
      </c>
      <c r="S55" s="1053">
        <f>IF($D55&gt;0,S51,0)</f>
        <v>0</v>
      </c>
      <c r="T55" s="96">
        <f t="shared" si="47"/>
        <v>0</v>
      </c>
      <c r="U55" s="1053">
        <f>IF($D55&gt;0,U51,0)</f>
        <v>0</v>
      </c>
      <c r="V55" s="65"/>
      <c r="AB55" s="499" t="s">
        <v>118</v>
      </c>
      <c r="AK55" s="82"/>
      <c r="AL55" s="83">
        <f>IF(G55=0,G51,G55)</f>
        <v>0</v>
      </c>
      <c r="AM55" s="82"/>
      <c r="AN55" s="83">
        <f>IF(I55=0,I51,I55)</f>
        <v>0</v>
      </c>
      <c r="AO55" s="82"/>
      <c r="AP55" s="83">
        <f>IF(K55=0,K51,K55)</f>
        <v>0</v>
      </c>
      <c r="AQ55" s="82"/>
      <c r="AR55" s="83">
        <f>IF(M55=0,M51,M55)</f>
        <v>0</v>
      </c>
      <c r="AS55" s="82"/>
      <c r="AT55" s="83">
        <f>IF(O55=0,O51,O55)</f>
        <v>0</v>
      </c>
      <c r="AU55" s="82"/>
      <c r="AV55" s="83">
        <f>IF(Q55=0,Q51,Q55)</f>
        <v>0</v>
      </c>
      <c r="AW55" s="82"/>
      <c r="AX55" s="83">
        <f>IF(S55=0,S51,S55)</f>
        <v>0</v>
      </c>
      <c r="AY55" s="82"/>
      <c r="AZ55" s="83">
        <f>IF(U55=0,U51,U55)</f>
        <v>0</v>
      </c>
    </row>
    <row r="56" spans="1:52" ht="15" customHeight="1">
      <c r="B56" s="1124" t="str">
        <f t="shared" si="38"/>
        <v/>
      </c>
      <c r="C56" s="81">
        <f t="shared" si="39"/>
        <v>0</v>
      </c>
      <c r="D56" s="86">
        <f t="shared" si="39"/>
        <v>0</v>
      </c>
      <c r="E56" s="481">
        <f t="shared" si="39"/>
        <v>0</v>
      </c>
      <c r="F56" s="82">
        <f t="shared" si="40"/>
        <v>0</v>
      </c>
      <c r="G56" s="1053">
        <f>IF($D56&gt;0,G51,0)</f>
        <v>0</v>
      </c>
      <c r="H56" s="96">
        <f t="shared" si="41"/>
        <v>0</v>
      </c>
      <c r="I56" s="1053">
        <f>IF($D56&gt;0,I51,0)</f>
        <v>0</v>
      </c>
      <c r="J56" s="96">
        <f t="shared" si="42"/>
        <v>0</v>
      </c>
      <c r="K56" s="1053">
        <f>IF($D56&gt;0,K51,0)</f>
        <v>0</v>
      </c>
      <c r="L56" s="96">
        <f t="shared" si="43"/>
        <v>0</v>
      </c>
      <c r="M56" s="1053">
        <f>IF($D56&gt;0,M51,0)</f>
        <v>0</v>
      </c>
      <c r="N56" s="96">
        <f t="shared" si="44"/>
        <v>0</v>
      </c>
      <c r="O56" s="1053">
        <f>IF($D56&gt;0,O51,0)</f>
        <v>0</v>
      </c>
      <c r="P56" s="96">
        <f t="shared" si="45"/>
        <v>0</v>
      </c>
      <c r="Q56" s="1053">
        <f>IF($D56&gt;0,Q51,0)</f>
        <v>0</v>
      </c>
      <c r="R56" s="96">
        <f t="shared" si="46"/>
        <v>0</v>
      </c>
      <c r="S56" s="1053">
        <f>IF($D56&gt;0,S51,0)</f>
        <v>0</v>
      </c>
      <c r="T56" s="96">
        <f t="shared" si="47"/>
        <v>0</v>
      </c>
      <c r="U56" s="1053">
        <f>IF($D56&gt;0,U51,0)</f>
        <v>0</v>
      </c>
      <c r="V56" s="65"/>
      <c r="AB56" s="499"/>
      <c r="AK56" s="82"/>
      <c r="AL56" s="83">
        <f>IF(G56=0,G51,G56)</f>
        <v>0</v>
      </c>
      <c r="AM56" s="82"/>
      <c r="AN56" s="83">
        <f>IF(I56=0,I51,I56)</f>
        <v>0</v>
      </c>
      <c r="AO56" s="82"/>
      <c r="AP56" s="83">
        <f>IF(K56=0,K51,K56)</f>
        <v>0</v>
      </c>
      <c r="AQ56" s="82"/>
      <c r="AR56" s="83">
        <f>IF(M56=0,M51,M56)</f>
        <v>0</v>
      </c>
      <c r="AS56" s="82"/>
      <c r="AT56" s="83">
        <f>IF(O56=0,O51,O56)</f>
        <v>0</v>
      </c>
      <c r="AU56" s="82"/>
      <c r="AV56" s="83">
        <f>IF(Q56=0,Q51,Q56)</f>
        <v>0</v>
      </c>
      <c r="AW56" s="82"/>
      <c r="AX56" s="83">
        <f>IF(S56=0,S51,S56)</f>
        <v>0</v>
      </c>
      <c r="AY56" s="82"/>
      <c r="AZ56" s="83">
        <f>IF(U56=0,U51,U56)</f>
        <v>0</v>
      </c>
    </row>
    <row r="57" spans="1:52" ht="16.5" customHeight="1" thickBot="1">
      <c r="B57" s="1124" t="str">
        <f t="shared" si="38"/>
        <v/>
      </c>
      <c r="C57" s="88" t="s">
        <v>302</v>
      </c>
      <c r="D57" s="89"/>
      <c r="E57" s="89"/>
      <c r="F57" s="2309">
        <f>$E51*F51*G51+$E52*F52*G52+$E53*F53*G53+$E54*F54*G54+$E55*F55*G55+$E56*F56*G56</f>
        <v>0</v>
      </c>
      <c r="G57" s="2310"/>
      <c r="H57" s="2281">
        <f>$E51*H51*I51+$E52*H52*I52+$E53*H53*I53+$E54*H54*I54+$E55*H55*I55+$E56*H56*I56</f>
        <v>0</v>
      </c>
      <c r="I57" s="2282"/>
      <c r="J57" s="2281">
        <f>$E51*J51*K51+$E52*J52*K52+$E53*J53*K53+$E54*J54*K54+$E55*J55*K55+$E56*J56*K56</f>
        <v>0</v>
      </c>
      <c r="K57" s="2282"/>
      <c r="L57" s="2281">
        <f>$E51*L51*M51+$E52*L52*M52+$E53*L53*M53+$E54*L54*M54+$E55*L55*M55+$E56*L56*M56</f>
        <v>0</v>
      </c>
      <c r="M57" s="2282"/>
      <c r="N57" s="2281">
        <f>$E51*N51*O51+$E52*N52*O52+$E53*N53*O53+$E54*N54*O54+$E55*N55*O55+$E56*N56*O56</f>
        <v>0</v>
      </c>
      <c r="O57" s="2282"/>
      <c r="P57" s="2281">
        <f>$E51*P51*Q51+$E52*P52*Q52+$E53*P53*Q53+$E54*P54*Q54+$E55*P55*Q55+$E56*P56*Q56</f>
        <v>0</v>
      </c>
      <c r="Q57" s="2282"/>
      <c r="R57" s="2281">
        <f>$E51*R51*S51+$E52*R52*S52+$E53*R53*S53+$E54*R54*S54+$E55*R55*S55+$E56*R56*S56</f>
        <v>0</v>
      </c>
      <c r="S57" s="2282"/>
      <c r="T57" s="2281">
        <f>$E51*T51*U51+$E52*T52*U52+$E53*T53*U53+$E54*T54*U54+$E55*T55*U55+$E56*T56*U56</f>
        <v>0</v>
      </c>
      <c r="U57" s="2282"/>
      <c r="V57" s="65"/>
      <c r="AB57" s="499"/>
      <c r="AK57" s="2438" t="str">
        <f>IF(AND(G51=MAX(AL52:AL56),G51=MIN(AL52:AL56)),"","Część stada")</f>
        <v/>
      </c>
      <c r="AL57" s="2439"/>
      <c r="AM57" s="2438" t="str">
        <f>IF(AND(I51=MAX(AN52:AN56),I51=MIN(AN52:AN56)),"","Część stada")</f>
        <v/>
      </c>
      <c r="AN57" s="2439"/>
      <c r="AO57" s="2438" t="str">
        <f>IF(AND(K51=MAX(AP52:AP56),K51=MIN(AP52:AP56)),"","Część stada")</f>
        <v/>
      </c>
      <c r="AP57" s="2439"/>
      <c r="AQ57" s="2438" t="str">
        <f>IF(AND(M51=MAX(AR52:AR56),M51=MIN(AR52:AR56)),"","Część stada")</f>
        <v/>
      </c>
      <c r="AR57" s="2439"/>
      <c r="AS57" s="2438" t="str">
        <f>IF(AND(O51=MAX(AT52:AT56),O51=MIN(AT52:AT56)),"","Część stada")</f>
        <v/>
      </c>
      <c r="AT57" s="2439"/>
      <c r="AU57" s="2438" t="str">
        <f>IF(AND(Q51=MAX(AV52:AV56),Q51=MIN(AV52:AV56)),"","Część stada")</f>
        <v/>
      </c>
      <c r="AV57" s="2439"/>
      <c r="AW57" s="2438" t="str">
        <f>IF(AND(S51=MAX(AX52:AX56),S51=MIN(AX52:AX56)),"","Część stada")</f>
        <v/>
      </c>
      <c r="AX57" s="2439"/>
      <c r="AY57" s="2438" t="str">
        <f>IF(AND(U51=MAX(AZ52:AZ56),U51=MIN(AZ52:AZ56)),"","Część stada")</f>
        <v/>
      </c>
      <c r="AZ57" s="2439"/>
    </row>
    <row r="58" spans="1:52" ht="4.5" customHeight="1">
      <c r="B58" s="1124" t="str">
        <f t="shared" si="38"/>
        <v/>
      </c>
      <c r="C58" s="112"/>
      <c r="D58" s="65"/>
      <c r="E58" s="65"/>
      <c r="F58" s="65"/>
      <c r="G58" s="65"/>
      <c r="H58" s="65"/>
      <c r="I58" s="65"/>
      <c r="J58" s="65"/>
      <c r="K58" s="65"/>
      <c r="L58" s="65"/>
      <c r="M58" s="65"/>
      <c r="N58" s="65"/>
      <c r="O58" s="65"/>
      <c r="P58" s="65"/>
      <c r="Q58" s="65"/>
      <c r="R58" s="65"/>
      <c r="S58" s="65"/>
      <c r="T58" s="65"/>
      <c r="U58" s="65"/>
      <c r="V58" s="65"/>
    </row>
    <row r="59" spans="1:52" ht="27" customHeight="1">
      <c r="A59" s="944"/>
      <c r="B59" s="1124" t="str">
        <f>IF(A123&gt;0,"","Wypełnione")</f>
        <v>Wypełnione</v>
      </c>
      <c r="C59" s="877"/>
      <c r="D59" s="878"/>
      <c r="E59" s="881" t="s">
        <v>324</v>
      </c>
      <c r="F59" s="879" t="s">
        <v>325</v>
      </c>
      <c r="G59" s="880">
        <f>MAX(G7:G12)+MAX(G18:G23)+MAX(G29:G34)+MAX(G40:G45)+MAX(G51:G56)+MAX(G71:G76)+MAX(G82:G87)+MAX(G93:G98)+MAX(G104:G109)+MAX(G115:G120)</f>
        <v>0</v>
      </c>
      <c r="H59" s="879" t="s">
        <v>326</v>
      </c>
      <c r="I59" s="880">
        <f>MAX(I7:I12)+MAX(I18:I23)+MAX(I29:I34)+MAX(I40:I45)+MAX(I51:I56)+MAX(I71:I76)+MAX(I82:I87)+MAX(I93:I98)+MAX(I104:I109)+MAX(I115:I120)</f>
        <v>0</v>
      </c>
      <c r="J59" s="879" t="s">
        <v>325</v>
      </c>
      <c r="K59" s="880">
        <f>MAX(K7:K12)+MAX(K18:K23)+MAX(K29:K34)+MAX(K40:K45)+MAX(K51:K56)+MAX(K71:K76)+MAX(K82:K87)+MAX(K93:K98)+MAX(K104:K109)+MAX(K115:K120)</f>
        <v>0</v>
      </c>
      <c r="L59" s="879" t="s">
        <v>326</v>
      </c>
      <c r="M59" s="880">
        <f>MAX(M7:M12)+MAX(M18:M23)+MAX(M29:M34)+MAX(M40:M45)+MAX(M51:M56)+MAX(M71:M76)+MAX(M82:M87)+MAX(M93:M98)+MAX(M104:M109)+MAX(M115:M120)</f>
        <v>0</v>
      </c>
      <c r="N59" s="879" t="s">
        <v>326</v>
      </c>
      <c r="O59" s="880">
        <f>MAX(O7:O12)+MAX(O18:O23)+MAX(O29:O34)+MAX(O40:O45)+MAX(O51:O56)+MAX(O71:O76)+MAX(O82:O87)+MAX(O93:O98)+MAX(O104:O109)+MAX(O115:O120)</f>
        <v>0</v>
      </c>
      <c r="P59" s="879" t="s">
        <v>325</v>
      </c>
      <c r="Q59" s="880">
        <f>MAX(Q7:Q12)+MAX(Q18:Q23)+MAX(Q29:Q34)+MAX(Q40:Q45)+MAX(Q51:Q56)+MAX(Q71:Q76)+MAX(Q82:Q87)+MAX(Q93:Q98)+MAX(Q104:Q109)+MAX(Q115:Q120)</f>
        <v>0</v>
      </c>
      <c r="R59" s="879" t="s">
        <v>326</v>
      </c>
      <c r="S59" s="880">
        <f>MAX(S7:S12)+MAX(S18:S23)+MAX(S29:S34)+MAX(S40:S45)+MAX(S51:S56)+MAX(S71:S76)+MAX(S82:S87)+MAX(S93:S98)+MAX(S104:S109)+MAX(S115:S120)</f>
        <v>0</v>
      </c>
      <c r="T59" s="879" t="s">
        <v>325</v>
      </c>
      <c r="U59" s="880">
        <f>MAX(U7:U12)+MAX(U18:U23)+MAX(U29:U34)+MAX(U40:U45)+MAX(U51:U56)+MAX(U71:U76)+MAX(U82:U87)+MAX(U93:U98)+MAX(U104:U109)+MAX(U115:U120)</f>
        <v>0</v>
      </c>
      <c r="V59" s="65"/>
    </row>
    <row r="60" spans="1:52" ht="6" customHeight="1">
      <c r="B60" s="1124" t="str">
        <f>IF(A$123&gt;0,"","Wypełnione")</f>
        <v>Wypełnione</v>
      </c>
      <c r="C60" s="65"/>
      <c r="D60" s="65"/>
      <c r="E60" s="65"/>
      <c r="F60" s="65"/>
      <c r="G60" s="65"/>
      <c r="H60" s="65"/>
      <c r="I60" s="65"/>
      <c r="J60" s="65"/>
      <c r="K60" s="65"/>
      <c r="L60" s="65"/>
      <c r="M60" s="65"/>
      <c r="N60" s="65"/>
      <c r="O60" s="65"/>
      <c r="P60" s="65"/>
      <c r="Q60" s="65"/>
      <c r="R60" s="65"/>
      <c r="S60" s="65"/>
      <c r="T60" s="65"/>
      <c r="U60" s="65"/>
      <c r="V60" s="65"/>
    </row>
    <row r="61" spans="1:52" ht="2.25" customHeight="1">
      <c r="B61" s="1124" t="str">
        <f t="shared" ref="B61:B66" si="48">IF(A$123&gt;0,"","Wypełnione")</f>
        <v>Wypełnione</v>
      </c>
    </row>
    <row r="62" spans="1:52" ht="2.25" customHeight="1">
      <c r="B62" s="1124" t="str">
        <f t="shared" si="48"/>
        <v>Wypełnione</v>
      </c>
    </row>
    <row r="63" spans="1:52" ht="2.25" customHeight="1">
      <c r="B63" s="1124" t="str">
        <f t="shared" si="48"/>
        <v>Wypełnione</v>
      </c>
    </row>
    <row r="64" spans="1:52" ht="2.25" customHeight="1">
      <c r="B64" s="1124" t="str">
        <f t="shared" si="48"/>
        <v>Wypełnione</v>
      </c>
    </row>
    <row r="65" spans="2:52" ht="2.25" customHeight="1">
      <c r="B65" s="1124" t="str">
        <f t="shared" si="48"/>
        <v>Wypełnione</v>
      </c>
    </row>
    <row r="66" spans="2:52" ht="3" customHeight="1">
      <c r="B66" s="1124" t="str">
        <f t="shared" si="48"/>
        <v>Wypełnione</v>
      </c>
      <c r="C66" s="67"/>
      <c r="D66" s="67"/>
      <c r="E66" s="67"/>
      <c r="F66" s="67"/>
      <c r="G66" s="67"/>
      <c r="H66" s="67"/>
      <c r="I66" s="67"/>
      <c r="J66" s="67"/>
      <c r="K66" s="67"/>
      <c r="L66" s="67"/>
      <c r="M66" s="67"/>
      <c r="N66" s="67"/>
      <c r="O66" s="67"/>
      <c r="P66" s="67"/>
      <c r="Q66" s="67"/>
      <c r="R66" s="67"/>
      <c r="S66" s="67"/>
      <c r="T66" s="67"/>
      <c r="U66" s="67"/>
      <c r="V66" s="65"/>
    </row>
    <row r="67" spans="2:52" ht="16.5" customHeight="1">
      <c r="B67" s="1124" t="str">
        <f>IF(A$123&gt;0,"Wypełnione","")</f>
        <v/>
      </c>
      <c r="C67" s="67"/>
      <c r="D67" s="69" t="s">
        <v>1268</v>
      </c>
      <c r="E67" s="90">
        <f>E3</f>
        <v>2014</v>
      </c>
      <c r="F67" s="113" t="s">
        <v>304</v>
      </c>
      <c r="G67" s="67"/>
      <c r="H67" s="67"/>
      <c r="I67" s="67"/>
      <c r="J67" s="67"/>
      <c r="K67" s="67"/>
      <c r="L67" s="67"/>
      <c r="M67" s="71"/>
      <c r="N67" s="67"/>
      <c r="O67" s="67"/>
      <c r="P67" s="67"/>
      <c r="Q67" s="67"/>
      <c r="R67" s="67"/>
      <c r="S67" s="67"/>
      <c r="T67" s="65"/>
      <c r="U67" s="72" t="str">
        <f>IF(R68-T68&gt;=0,"","Przekroczona maksymalna obsada.")</f>
        <v/>
      </c>
      <c r="V67" s="65"/>
      <c r="Z67" s="274" t="str">
        <f>"Osiagnięte obciążenie pastwiska: "&amp;C69</f>
        <v xml:space="preserve">Osiagnięte obciążenie pastwiska: </v>
      </c>
      <c r="AA67" s="275">
        <f>IF(F68=0,0,(D71*E71+D72*E72+D73*E73+D74*E74+D75*E75+D76*E76)/F68)</f>
        <v>0</v>
      </c>
      <c r="AD67" s="276">
        <f>R68-T68</f>
        <v>0</v>
      </c>
    </row>
    <row r="68" spans="2:52" ht="36" customHeight="1" thickBot="1">
      <c r="B68" s="1124" t="str">
        <f>IF(SUM(F$71:U$76)&gt;0,"Wypełnione","")</f>
        <v/>
      </c>
      <c r="C68" s="114" t="str">
        <f>IF(AA67&gt;10,"Zbyt dużo zwierząt na pastwisku!","Nazwa działki")</f>
        <v>Nazwa działki</v>
      </c>
      <c r="D68" s="2510" t="s">
        <v>437</v>
      </c>
      <c r="E68" s="115" t="s">
        <v>1269</v>
      </c>
      <c r="F68" s="2305"/>
      <c r="G68" s="2306"/>
      <c r="H68" s="2472" t="s">
        <v>1270</v>
      </c>
      <c r="I68" s="2473"/>
      <c r="J68" s="2463"/>
      <c r="K68" s="2463"/>
      <c r="L68" s="2472" t="s">
        <v>1271</v>
      </c>
      <c r="M68" s="2473"/>
      <c r="N68" s="2299"/>
      <c r="O68" s="2300"/>
      <c r="P68" s="2490" t="s">
        <v>1272</v>
      </c>
      <c r="Q68" s="2491"/>
      <c r="R68" s="2489">
        <f>F68*J68*N68</f>
        <v>0</v>
      </c>
      <c r="S68" s="2489"/>
      <c r="T68" s="2489">
        <f>F77+H77+J77+L77+N77+P77+R77+T77</f>
        <v>0</v>
      </c>
      <c r="U68" s="2492"/>
      <c r="V68" s="65"/>
      <c r="AB68" s="500" t="s">
        <v>1408</v>
      </c>
      <c r="AC68" s="506" t="s">
        <v>725</v>
      </c>
    </row>
    <row r="69" spans="2:52" ht="17.25" customHeight="1" thickBot="1">
      <c r="B69" s="1124" t="str">
        <f t="shared" ref="B69:B78" si="49">IF(SUM(F$71:U$76)&gt;0,"Wypełnione","")</f>
        <v/>
      </c>
      <c r="C69" s="116"/>
      <c r="D69" s="2511"/>
      <c r="E69" s="75" t="s">
        <v>1273</v>
      </c>
      <c r="F69" s="2471" t="s">
        <v>1274</v>
      </c>
      <c r="G69" s="2302"/>
      <c r="H69" s="2301" t="s">
        <v>810</v>
      </c>
      <c r="I69" s="2302"/>
      <c r="J69" s="2301" t="s">
        <v>811</v>
      </c>
      <c r="K69" s="2302"/>
      <c r="L69" s="2301" t="s">
        <v>812</v>
      </c>
      <c r="M69" s="2302"/>
      <c r="N69" s="2301" t="s">
        <v>813</v>
      </c>
      <c r="O69" s="2302"/>
      <c r="P69" s="2301" t="s">
        <v>814</v>
      </c>
      <c r="Q69" s="2302"/>
      <c r="R69" s="2301" t="s">
        <v>815</v>
      </c>
      <c r="S69" s="2302"/>
      <c r="T69" s="2301" t="s">
        <v>1275</v>
      </c>
      <c r="U69" s="2302"/>
      <c r="V69" s="65"/>
      <c r="AB69" s="511" t="s">
        <v>671</v>
      </c>
      <c r="AC69" s="510">
        <f>31+30+31+31+30+15</f>
        <v>168</v>
      </c>
    </row>
    <row r="70" spans="2:52" ht="17.25" customHeight="1">
      <c r="B70" s="1124" t="str">
        <f t="shared" si="49"/>
        <v/>
      </c>
      <c r="C70" s="76" t="s">
        <v>1276</v>
      </c>
      <c r="D70" s="2512"/>
      <c r="E70" s="869" t="s">
        <v>465</v>
      </c>
      <c r="F70" s="110" t="s">
        <v>1277</v>
      </c>
      <c r="G70" s="111" t="s">
        <v>1278</v>
      </c>
      <c r="H70" s="110" t="s">
        <v>1277</v>
      </c>
      <c r="I70" s="111" t="s">
        <v>1278</v>
      </c>
      <c r="J70" s="110" t="s">
        <v>1277</v>
      </c>
      <c r="K70" s="111" t="s">
        <v>1278</v>
      </c>
      <c r="L70" s="110" t="s">
        <v>1277</v>
      </c>
      <c r="M70" s="111" t="s">
        <v>1278</v>
      </c>
      <c r="N70" s="110" t="s">
        <v>1277</v>
      </c>
      <c r="O70" s="111" t="s">
        <v>1278</v>
      </c>
      <c r="P70" s="110" t="s">
        <v>1277</v>
      </c>
      <c r="Q70" s="111" t="s">
        <v>1278</v>
      </c>
      <c r="R70" s="110" t="s">
        <v>1277</v>
      </c>
      <c r="S70" s="111" t="s">
        <v>1278</v>
      </c>
      <c r="T70" s="110" t="s">
        <v>1277</v>
      </c>
      <c r="U70" s="111" t="s">
        <v>1278</v>
      </c>
      <c r="V70" s="65"/>
      <c r="AB70" s="501" t="s">
        <v>488</v>
      </c>
      <c r="AK70" s="68">
        <v>6</v>
      </c>
    </row>
    <row r="71" spans="2:52" ht="15" customHeight="1">
      <c r="B71" s="1124" t="str">
        <f t="shared" si="49"/>
        <v/>
      </c>
      <c r="C71" s="81">
        <f t="shared" ref="C71:E76" si="50">C51</f>
        <v>0</v>
      </c>
      <c r="D71" s="86">
        <f t="shared" si="50"/>
        <v>0</v>
      </c>
      <c r="E71" s="481">
        <f t="shared" si="50"/>
        <v>0</v>
      </c>
      <c r="F71" s="82">
        <f t="shared" ref="F71:F76" si="51">IF(G71&gt;0,D71,0)</f>
        <v>0</v>
      </c>
      <c r="G71" s="83"/>
      <c r="H71" s="96">
        <f t="shared" ref="H71:H76" si="52">IF(I71&gt;0,D71,0)</f>
        <v>0</v>
      </c>
      <c r="I71" s="83"/>
      <c r="J71" s="96">
        <f t="shared" ref="J71:J76" si="53">IF(K71&gt;0,D71,0)</f>
        <v>0</v>
      </c>
      <c r="K71" s="83"/>
      <c r="L71" s="96">
        <f t="shared" ref="L71:L76" si="54">IF(M71&gt;0,D71,0)</f>
        <v>0</v>
      </c>
      <c r="M71" s="83"/>
      <c r="N71" s="96">
        <f t="shared" ref="N71:N76" si="55">IF(O71&gt;0,D71,0)</f>
        <v>0</v>
      </c>
      <c r="O71" s="83">
        <v>0</v>
      </c>
      <c r="P71" s="96">
        <f t="shared" ref="P71:P76" si="56">IF(Q71&gt;0,D71,0)</f>
        <v>0</v>
      </c>
      <c r="Q71" s="83"/>
      <c r="R71" s="96">
        <f t="shared" ref="R71:R76" si="57">IF(S71&gt;0,D71,0)</f>
        <v>0</v>
      </c>
      <c r="S71" s="83"/>
      <c r="T71" s="96">
        <f t="shared" ref="T71:T76" si="58">IF(U71&gt;0,D71,0)</f>
        <v>0</v>
      </c>
      <c r="U71" s="83"/>
      <c r="V71" s="65"/>
      <c r="AB71" s="511" t="s">
        <v>673</v>
      </c>
      <c r="AC71" s="510">
        <f>11+30+31+31+30</f>
        <v>133</v>
      </c>
      <c r="AK71" s="82"/>
      <c r="AL71" s="83">
        <f>G71</f>
        <v>0</v>
      </c>
      <c r="AM71" s="82"/>
      <c r="AN71" s="83">
        <f>I71</f>
        <v>0</v>
      </c>
      <c r="AO71" s="82"/>
      <c r="AP71" s="83">
        <f>K71</f>
        <v>0</v>
      </c>
      <c r="AQ71" s="82"/>
      <c r="AR71" s="83">
        <f>M71</f>
        <v>0</v>
      </c>
      <c r="AS71" s="82"/>
      <c r="AT71" s="83">
        <f>O71</f>
        <v>0</v>
      </c>
      <c r="AU71" s="82"/>
      <c r="AV71" s="83">
        <f>Q71</f>
        <v>0</v>
      </c>
      <c r="AW71" s="82"/>
      <c r="AX71" s="83">
        <f>S71</f>
        <v>0</v>
      </c>
      <c r="AY71" s="82"/>
      <c r="AZ71" s="83">
        <f>U71</f>
        <v>0</v>
      </c>
    </row>
    <row r="72" spans="2:52" ht="15" customHeight="1">
      <c r="B72" s="1124" t="str">
        <f t="shared" si="49"/>
        <v/>
      </c>
      <c r="C72" s="81">
        <f t="shared" si="50"/>
        <v>0</v>
      </c>
      <c r="D72" s="86">
        <f t="shared" si="50"/>
        <v>0</v>
      </c>
      <c r="E72" s="481">
        <f t="shared" si="50"/>
        <v>0</v>
      </c>
      <c r="F72" s="82">
        <f t="shared" si="51"/>
        <v>0</v>
      </c>
      <c r="G72" s="1053">
        <f>IF($D72&gt;0,G71,0)</f>
        <v>0</v>
      </c>
      <c r="H72" s="96">
        <f t="shared" si="52"/>
        <v>0</v>
      </c>
      <c r="I72" s="1053">
        <f>IF($D72&gt;0,I71,0)</f>
        <v>0</v>
      </c>
      <c r="J72" s="96">
        <f t="shared" si="53"/>
        <v>0</v>
      </c>
      <c r="K72" s="1053">
        <f>IF($D72&gt;0,K71,0)</f>
        <v>0</v>
      </c>
      <c r="L72" s="96">
        <f t="shared" si="54"/>
        <v>0</v>
      </c>
      <c r="M72" s="1053">
        <f>IF($D72&gt;0,M71,0)</f>
        <v>0</v>
      </c>
      <c r="N72" s="96">
        <f t="shared" si="55"/>
        <v>0</v>
      </c>
      <c r="O72" s="1053">
        <f>IF($D72&gt;0,O71,0)</f>
        <v>0</v>
      </c>
      <c r="P72" s="96">
        <f t="shared" si="56"/>
        <v>0</v>
      </c>
      <c r="Q72" s="1053">
        <f>IF($D72&gt;0,Q71,0)</f>
        <v>0</v>
      </c>
      <c r="R72" s="96">
        <f t="shared" si="57"/>
        <v>0</v>
      </c>
      <c r="S72" s="1053">
        <f>IF($D72&gt;0,S71,0)</f>
        <v>0</v>
      </c>
      <c r="T72" s="96">
        <f t="shared" si="58"/>
        <v>0</v>
      </c>
      <c r="U72" s="1053">
        <f>IF($D72&gt;0,U71,0)</f>
        <v>0</v>
      </c>
      <c r="V72" s="65"/>
      <c r="AB72" s="501" t="s">
        <v>489</v>
      </c>
      <c r="AK72" s="82"/>
      <c r="AL72" s="83">
        <f>IF(G72=0,G71,G72)</f>
        <v>0</v>
      </c>
      <c r="AM72" s="82"/>
      <c r="AN72" s="83">
        <f>IF(I72=0,I71,I72)</f>
        <v>0</v>
      </c>
      <c r="AO72" s="82"/>
      <c r="AP72" s="83">
        <f>IF(K72=0,K71,K72)</f>
        <v>0</v>
      </c>
      <c r="AQ72" s="82"/>
      <c r="AR72" s="83">
        <f>IF(M72=0,M71,M72)</f>
        <v>0</v>
      </c>
      <c r="AS72" s="82"/>
      <c r="AT72" s="83">
        <f>IF(O72=0,O71,O72)</f>
        <v>0</v>
      </c>
      <c r="AU72" s="82"/>
      <c r="AV72" s="83">
        <f>IF(Q72=0,Q71,Q72)</f>
        <v>0</v>
      </c>
      <c r="AW72" s="82"/>
      <c r="AX72" s="83">
        <f>IF(S72=0,S71,S72)</f>
        <v>0</v>
      </c>
      <c r="AY72" s="82"/>
      <c r="AZ72" s="83">
        <f>IF(U72=0,U71,U72)</f>
        <v>0</v>
      </c>
    </row>
    <row r="73" spans="2:52" ht="15" customHeight="1">
      <c r="B73" s="1124" t="str">
        <f t="shared" si="49"/>
        <v/>
      </c>
      <c r="C73" s="81">
        <f t="shared" si="50"/>
        <v>0</v>
      </c>
      <c r="D73" s="86">
        <f t="shared" si="50"/>
        <v>0</v>
      </c>
      <c r="E73" s="481">
        <f t="shared" si="50"/>
        <v>0</v>
      </c>
      <c r="F73" s="82">
        <f t="shared" si="51"/>
        <v>0</v>
      </c>
      <c r="G73" s="1053">
        <f>IF($D73&gt;0,G71,0)</f>
        <v>0</v>
      </c>
      <c r="H73" s="96">
        <f t="shared" si="52"/>
        <v>0</v>
      </c>
      <c r="I73" s="1053">
        <f>IF($D73&gt;0,I71,0)</f>
        <v>0</v>
      </c>
      <c r="J73" s="96">
        <f t="shared" si="53"/>
        <v>0</v>
      </c>
      <c r="K73" s="1053">
        <f>IF($D73&gt;0,K71,0)</f>
        <v>0</v>
      </c>
      <c r="L73" s="96">
        <f t="shared" si="54"/>
        <v>0</v>
      </c>
      <c r="M73" s="1053">
        <f>IF($D73&gt;0,M71,0)</f>
        <v>0</v>
      </c>
      <c r="N73" s="96">
        <f t="shared" si="55"/>
        <v>0</v>
      </c>
      <c r="O73" s="1053">
        <f>IF($D73&gt;0,O71,0)</f>
        <v>0</v>
      </c>
      <c r="P73" s="96">
        <f t="shared" si="56"/>
        <v>0</v>
      </c>
      <c r="Q73" s="1053">
        <f>IF($D73&gt;0,Q71,0)</f>
        <v>0</v>
      </c>
      <c r="R73" s="96">
        <f t="shared" si="57"/>
        <v>0</v>
      </c>
      <c r="S73" s="1053">
        <f>IF($D73&gt;0,S71,0)</f>
        <v>0</v>
      </c>
      <c r="T73" s="96">
        <f t="shared" si="58"/>
        <v>0</v>
      </c>
      <c r="U73" s="1053">
        <f>IF($D73&gt;0,U71,0)</f>
        <v>0</v>
      </c>
      <c r="V73" s="65"/>
      <c r="AB73" s="501" t="s">
        <v>687</v>
      </c>
      <c r="AK73" s="82"/>
      <c r="AL73" s="83">
        <f>IF(G73=0,G71,G73)</f>
        <v>0</v>
      </c>
      <c r="AM73" s="82"/>
      <c r="AN73" s="83">
        <f>IF(I73=0,I71,I73)</f>
        <v>0</v>
      </c>
      <c r="AO73" s="82"/>
      <c r="AP73" s="83">
        <f>IF(K73=0,K71,K73)</f>
        <v>0</v>
      </c>
      <c r="AQ73" s="82"/>
      <c r="AR73" s="83">
        <f>IF(M73=0,M71,M73)</f>
        <v>0</v>
      </c>
      <c r="AS73" s="82"/>
      <c r="AT73" s="83">
        <f>IF(O73=0,O71,O73)</f>
        <v>0</v>
      </c>
      <c r="AU73" s="82"/>
      <c r="AV73" s="83">
        <f>IF(Q73=0,Q71,Q73)</f>
        <v>0</v>
      </c>
      <c r="AW73" s="82"/>
      <c r="AX73" s="83">
        <f>IF(S73=0,S71,S73)</f>
        <v>0</v>
      </c>
      <c r="AY73" s="82"/>
      <c r="AZ73" s="83">
        <f>IF(U73=0,U71,U73)</f>
        <v>0</v>
      </c>
    </row>
    <row r="74" spans="2:52" ht="15" customHeight="1">
      <c r="B74" s="1124" t="str">
        <f t="shared" si="49"/>
        <v/>
      </c>
      <c r="C74" s="81">
        <f t="shared" si="50"/>
        <v>0</v>
      </c>
      <c r="D74" s="86">
        <f t="shared" si="50"/>
        <v>0</v>
      </c>
      <c r="E74" s="481">
        <f t="shared" si="50"/>
        <v>0</v>
      </c>
      <c r="F74" s="82">
        <f t="shared" si="51"/>
        <v>0</v>
      </c>
      <c r="G74" s="1053">
        <f>IF($D74&gt;0,G71,0)</f>
        <v>0</v>
      </c>
      <c r="H74" s="96">
        <f t="shared" si="52"/>
        <v>0</v>
      </c>
      <c r="I74" s="1053">
        <f>IF($D74&gt;0,I71,0)</f>
        <v>0</v>
      </c>
      <c r="J74" s="96">
        <f t="shared" si="53"/>
        <v>0</v>
      </c>
      <c r="K74" s="1053">
        <f>IF($D74&gt;0,K71,0)</f>
        <v>0</v>
      </c>
      <c r="L74" s="96">
        <f t="shared" si="54"/>
        <v>0</v>
      </c>
      <c r="M74" s="1053">
        <f>IF($D74&gt;0,M71,0)</f>
        <v>0</v>
      </c>
      <c r="N74" s="96">
        <f t="shared" si="55"/>
        <v>0</v>
      </c>
      <c r="O74" s="1053">
        <f>IF($D74&gt;0,O71,0)</f>
        <v>0</v>
      </c>
      <c r="P74" s="96">
        <f t="shared" si="56"/>
        <v>0</v>
      </c>
      <c r="Q74" s="1053">
        <f>IF($D74&gt;0,Q71,0)</f>
        <v>0</v>
      </c>
      <c r="R74" s="96">
        <f t="shared" si="57"/>
        <v>0</v>
      </c>
      <c r="S74" s="1053">
        <f>IF($D74&gt;0,S71,0)</f>
        <v>0</v>
      </c>
      <c r="T74" s="96">
        <f t="shared" si="58"/>
        <v>0</v>
      </c>
      <c r="U74" s="1053">
        <f>IF($D74&gt;0,U71,0)</f>
        <v>0</v>
      </c>
      <c r="V74" s="65"/>
      <c r="AB74" s="501" t="s">
        <v>688</v>
      </c>
      <c r="AK74" s="82"/>
      <c r="AL74" s="83">
        <f>IF(G74=0,G71,G74)</f>
        <v>0</v>
      </c>
      <c r="AM74" s="82"/>
      <c r="AN74" s="83">
        <f>IF(I74=0,I71,I74)</f>
        <v>0</v>
      </c>
      <c r="AO74" s="82"/>
      <c r="AP74" s="83">
        <f>IF(K74=0,K71,K74)</f>
        <v>0</v>
      </c>
      <c r="AQ74" s="82"/>
      <c r="AR74" s="83">
        <f>IF(M74=0,M71,M74)</f>
        <v>0</v>
      </c>
      <c r="AS74" s="82"/>
      <c r="AT74" s="83">
        <f>IF(O74=0,O71,O74)</f>
        <v>0</v>
      </c>
      <c r="AU74" s="82"/>
      <c r="AV74" s="83">
        <f>IF(Q74=0,Q71,Q74)</f>
        <v>0</v>
      </c>
      <c r="AW74" s="82"/>
      <c r="AX74" s="83">
        <f>IF(S74=0,S71,S74)</f>
        <v>0</v>
      </c>
      <c r="AY74" s="82"/>
      <c r="AZ74" s="83">
        <f>IF(U74=0,U71,U74)</f>
        <v>0</v>
      </c>
    </row>
    <row r="75" spans="2:52" ht="15" customHeight="1">
      <c r="B75" s="1124" t="str">
        <f t="shared" si="49"/>
        <v/>
      </c>
      <c r="C75" s="81">
        <f t="shared" si="50"/>
        <v>0</v>
      </c>
      <c r="D75" s="86">
        <f t="shared" si="50"/>
        <v>0</v>
      </c>
      <c r="E75" s="481">
        <f t="shared" si="50"/>
        <v>0</v>
      </c>
      <c r="F75" s="82">
        <f t="shared" si="51"/>
        <v>0</v>
      </c>
      <c r="G75" s="1053">
        <f>IF($D75&gt;0,G71,0)</f>
        <v>0</v>
      </c>
      <c r="H75" s="96">
        <f t="shared" si="52"/>
        <v>0</v>
      </c>
      <c r="I75" s="1053">
        <f>IF($D75&gt;0,I71,0)</f>
        <v>0</v>
      </c>
      <c r="J75" s="96">
        <f t="shared" si="53"/>
        <v>0</v>
      </c>
      <c r="K75" s="1053">
        <f>IF($D75&gt;0,K71,0)</f>
        <v>0</v>
      </c>
      <c r="L75" s="96">
        <f t="shared" si="54"/>
        <v>0</v>
      </c>
      <c r="M75" s="1053">
        <f>IF($D75&gt;0,M71,0)</f>
        <v>0</v>
      </c>
      <c r="N75" s="96">
        <f t="shared" si="55"/>
        <v>0</v>
      </c>
      <c r="O75" s="1053">
        <f>IF($D75&gt;0,O71,0)</f>
        <v>0</v>
      </c>
      <c r="P75" s="96">
        <f t="shared" si="56"/>
        <v>0</v>
      </c>
      <c r="Q75" s="1053">
        <f>IF($D75&gt;0,Q71,0)</f>
        <v>0</v>
      </c>
      <c r="R75" s="96">
        <f t="shared" si="57"/>
        <v>0</v>
      </c>
      <c r="S75" s="1053">
        <f>IF($D75&gt;0,S71,0)</f>
        <v>0</v>
      </c>
      <c r="T75" s="96">
        <f t="shared" si="58"/>
        <v>0</v>
      </c>
      <c r="U75" s="1053">
        <f>IF($D75&gt;0,U71,0)</f>
        <v>0</v>
      </c>
      <c r="V75" s="65"/>
      <c r="AB75" s="501" t="s">
        <v>490</v>
      </c>
      <c r="AK75" s="82"/>
      <c r="AL75" s="83">
        <f>IF(G75=0,G71,G75)</f>
        <v>0</v>
      </c>
      <c r="AM75" s="82"/>
      <c r="AN75" s="83">
        <f>IF(I75=0,I71,I75)</f>
        <v>0</v>
      </c>
      <c r="AO75" s="82"/>
      <c r="AP75" s="83">
        <f>IF(K75=0,K71,K75)</f>
        <v>0</v>
      </c>
      <c r="AQ75" s="82"/>
      <c r="AR75" s="83">
        <f>IF(M75=0,M71,M75)</f>
        <v>0</v>
      </c>
      <c r="AS75" s="82"/>
      <c r="AT75" s="83">
        <f>IF(O75=0,O71,O75)</f>
        <v>0</v>
      </c>
      <c r="AU75" s="82"/>
      <c r="AV75" s="83">
        <f>IF(Q75=0,Q71,Q75)</f>
        <v>0</v>
      </c>
      <c r="AW75" s="82"/>
      <c r="AX75" s="83">
        <f>IF(S75=0,S71,S75)</f>
        <v>0</v>
      </c>
      <c r="AY75" s="82"/>
      <c r="AZ75" s="83">
        <f>IF(U75=0,U71,U75)</f>
        <v>0</v>
      </c>
    </row>
    <row r="76" spans="2:52" ht="15" customHeight="1">
      <c r="B76" s="1124" t="str">
        <f t="shared" si="49"/>
        <v/>
      </c>
      <c r="C76" s="81">
        <f t="shared" si="50"/>
        <v>0</v>
      </c>
      <c r="D76" s="86">
        <f t="shared" si="50"/>
        <v>0</v>
      </c>
      <c r="E76" s="481">
        <f t="shared" si="50"/>
        <v>0</v>
      </c>
      <c r="F76" s="82">
        <f t="shared" si="51"/>
        <v>0</v>
      </c>
      <c r="G76" s="1053">
        <f>IF($D76&gt;0,G71,0)</f>
        <v>0</v>
      </c>
      <c r="H76" s="96">
        <f t="shared" si="52"/>
        <v>0</v>
      </c>
      <c r="I76" s="1053">
        <f>IF($D76&gt;0,I71,0)</f>
        <v>0</v>
      </c>
      <c r="J76" s="96">
        <f t="shared" si="53"/>
        <v>0</v>
      </c>
      <c r="K76" s="1053">
        <f>IF($D76&gt;0,K71,0)</f>
        <v>0</v>
      </c>
      <c r="L76" s="96">
        <f t="shared" si="54"/>
        <v>0</v>
      </c>
      <c r="M76" s="1053">
        <f>IF($D76&gt;0,M71,0)</f>
        <v>0</v>
      </c>
      <c r="N76" s="96">
        <f t="shared" si="55"/>
        <v>0</v>
      </c>
      <c r="O76" s="1053">
        <f>IF($D76&gt;0,O71,0)</f>
        <v>0</v>
      </c>
      <c r="P76" s="96">
        <f t="shared" si="56"/>
        <v>0</v>
      </c>
      <c r="Q76" s="1053">
        <f>IF($D76&gt;0,Q71,0)</f>
        <v>0</v>
      </c>
      <c r="R76" s="96">
        <f t="shared" si="57"/>
        <v>0</v>
      </c>
      <c r="S76" s="1053">
        <f>IF($D76&gt;0,S71,0)</f>
        <v>0</v>
      </c>
      <c r="T76" s="96">
        <f t="shared" si="58"/>
        <v>0</v>
      </c>
      <c r="U76" s="1053">
        <f>IF($D76&gt;0,U71,0)</f>
        <v>0</v>
      </c>
      <c r="V76" s="65"/>
      <c r="AB76" s="501" t="s">
        <v>1409</v>
      </c>
      <c r="AK76" s="82"/>
      <c r="AL76" s="83">
        <f>IF(G76=0,G71,G76)</f>
        <v>0</v>
      </c>
      <c r="AM76" s="82"/>
      <c r="AN76" s="83">
        <f>IF(I76=0,I71,I76)</f>
        <v>0</v>
      </c>
      <c r="AO76" s="82"/>
      <c r="AP76" s="83">
        <f>IF(K76=0,K71,K76)</f>
        <v>0</v>
      </c>
      <c r="AQ76" s="82"/>
      <c r="AR76" s="83">
        <f>IF(M76=0,M71,M76)</f>
        <v>0</v>
      </c>
      <c r="AS76" s="82"/>
      <c r="AT76" s="83">
        <f>IF(O76=0,O71,O76)</f>
        <v>0</v>
      </c>
      <c r="AU76" s="82"/>
      <c r="AV76" s="83">
        <f>IF(Q76=0,Q71,Q76)</f>
        <v>0</v>
      </c>
      <c r="AW76" s="82"/>
      <c r="AX76" s="83">
        <f>IF(S76=0,S71,S76)</f>
        <v>0</v>
      </c>
      <c r="AY76" s="82"/>
      <c r="AZ76" s="83">
        <f>IF(U76=0,U71,U76)</f>
        <v>0</v>
      </c>
    </row>
    <row r="77" spans="2:52" ht="16.5" customHeight="1" thickBot="1">
      <c r="B77" s="1124" t="str">
        <f t="shared" si="49"/>
        <v/>
      </c>
      <c r="C77" s="88" t="s">
        <v>302</v>
      </c>
      <c r="D77" s="89"/>
      <c r="E77" s="89"/>
      <c r="F77" s="2309">
        <f>$E71*F71*G71+$E72*F72*G72+$E73*F73*G73+$E74*F74*G74+$E75*F75*G75+$E76*F76*G76</f>
        <v>0</v>
      </c>
      <c r="G77" s="2310"/>
      <c r="H77" s="2281">
        <f>$E71*H71*I71+$E72*H72*I72+$E73*H73*I73+$E74*H74*I74+$E75*H75*I75+$E76*H76*I76</f>
        <v>0</v>
      </c>
      <c r="I77" s="2282"/>
      <c r="J77" s="2281">
        <f>$E71*J71*K71+$E72*J72*K72+$E73*J73*K73+$E74*J74*K74+$E75*J75*K75+$E76*J76*K76</f>
        <v>0</v>
      </c>
      <c r="K77" s="2282"/>
      <c r="L77" s="2281">
        <f>$E71*L71*M71+$E72*L72*M72+$E73*L73*M73+$E74*L74*M74+$E75*L75*M75+$E76*L76*M76</f>
        <v>0</v>
      </c>
      <c r="M77" s="2282"/>
      <c r="N77" s="2281">
        <f>$E71*N71*O71+$E72*N72*O72+$E73*N73*O73+$E74*N74*O74+$E75*N75*O75+$E76*N76*O76</f>
        <v>0</v>
      </c>
      <c r="O77" s="2282"/>
      <c r="P77" s="2281">
        <f>$E71*P71*Q71+$E72*P72*Q72+$E73*P73*Q73+$E74*P74*Q74+$E75*P75*Q75+$E76*P76*Q76</f>
        <v>0</v>
      </c>
      <c r="Q77" s="2282"/>
      <c r="R77" s="2281">
        <f>$E71*R71*S71+$E72*R72*S72+$E73*R73*S73+$E74*R74*S74+$E75*R75*S75+$E76*R76*S76</f>
        <v>0</v>
      </c>
      <c r="S77" s="2282"/>
      <c r="T77" s="2281">
        <f>$E71*T71*U71+$E72*T72*U72+$E73*T73*U73+$E74*T74*U74+$E75*T75*U75+$E76*T76*U76</f>
        <v>0</v>
      </c>
      <c r="U77" s="2282"/>
      <c r="V77" s="65"/>
      <c r="AB77" s="859"/>
      <c r="AK77" s="2438" t="str">
        <f>IF(AND(G71=MAX(AL72:AL76),G71=MIN(AL72:AL76)),"","Część stada")</f>
        <v/>
      </c>
      <c r="AL77" s="2439"/>
      <c r="AM77" s="2438" t="str">
        <f>IF(AND(I71=MAX(AN72:AN76),I71=MIN(AN72:AN76)),"","Część stada")</f>
        <v/>
      </c>
      <c r="AN77" s="2439"/>
      <c r="AO77" s="2438" t="str">
        <f>IF(AND(K71=MAX(AP72:AP76),K71=MIN(AP72:AP76)),"","Część stada")</f>
        <v/>
      </c>
      <c r="AP77" s="2439"/>
      <c r="AQ77" s="2438" t="str">
        <f>IF(AND(M71=MAX(AR72:AR76),M71=MIN(AR72:AR76)),"","Część stada")</f>
        <v/>
      </c>
      <c r="AR77" s="2439"/>
      <c r="AS77" s="2438" t="str">
        <f>IF(AND(O71=MAX(AT72:AT76),O71=MIN(AT72:AT76)),"","Część stada")</f>
        <v/>
      </c>
      <c r="AT77" s="2439"/>
      <c r="AU77" s="2438" t="str">
        <f>IF(AND(Q71=MAX(AV72:AV76),Q71=MIN(AV72:AV76)),"","Część stada")</f>
        <v/>
      </c>
      <c r="AV77" s="2439"/>
      <c r="AW77" s="2438" t="str">
        <f>IF(AND(S71=MAX(AX72:AX76),S71=MIN(AX72:AX76)),"","Część stada")</f>
        <v/>
      </c>
      <c r="AX77" s="2439"/>
      <c r="AY77" s="2438" t="str">
        <f>IF(AND(U71=MAX(AZ72:AZ76),U71=MIN(AZ72:AZ76)),"","Część stada")</f>
        <v/>
      </c>
      <c r="AZ77" s="2439"/>
    </row>
    <row r="78" spans="2:52" ht="12.75" customHeight="1">
      <c r="B78" s="1124" t="str">
        <f t="shared" si="49"/>
        <v/>
      </c>
      <c r="C78" s="67"/>
      <c r="D78" s="69"/>
      <c r="E78" s="90"/>
      <c r="F78" s="65"/>
      <c r="G78" s="67"/>
      <c r="H78" s="67"/>
      <c r="I78" s="67"/>
      <c r="J78" s="67"/>
      <c r="K78" s="67"/>
      <c r="L78" s="67"/>
      <c r="M78" s="71"/>
      <c r="N78" s="67"/>
      <c r="O78" s="67"/>
      <c r="P78" s="67"/>
      <c r="Q78" s="67"/>
      <c r="R78" s="67"/>
      <c r="S78" s="67"/>
      <c r="T78" s="65"/>
      <c r="U78" s="72" t="str">
        <f>IF(R79-T79&gt;=0,"","Przekroczona maksymalna obsada.")</f>
        <v/>
      </c>
      <c r="V78" s="65"/>
      <c r="Z78" s="274" t="str">
        <f>"Osiagnięte obciążenie pastwiska: "&amp;C80</f>
        <v xml:space="preserve">Osiagnięte obciążenie pastwiska: </v>
      </c>
      <c r="AA78" s="275">
        <f>IF(F79=0,0,(D82*E82+D83*E83+D84*E84+D85*E85+D86*E86+D87*E87)/F79)</f>
        <v>0</v>
      </c>
      <c r="AB78" s="859"/>
      <c r="AC78" s="860"/>
      <c r="AD78" s="276">
        <f>R79-T79</f>
        <v>0</v>
      </c>
    </row>
    <row r="79" spans="2:52" ht="36" customHeight="1" thickBot="1">
      <c r="B79" s="1124" t="str">
        <f>IF(SUM(F$82:U$87)&gt;0,"Wypełnione","")</f>
        <v/>
      </c>
      <c r="C79" s="117" t="str">
        <f>IF(AA78&gt;10,"Zbyt dużo zwierząt na pastwisku!","Nazwa działki")</f>
        <v>Nazwa działki</v>
      </c>
      <c r="D79" s="2510" t="s">
        <v>437</v>
      </c>
      <c r="E79" s="118" t="s">
        <v>1269</v>
      </c>
      <c r="F79" s="2305"/>
      <c r="G79" s="2306"/>
      <c r="H79" s="2295" t="s">
        <v>1270</v>
      </c>
      <c r="I79" s="2296"/>
      <c r="J79" s="2463"/>
      <c r="K79" s="2463"/>
      <c r="L79" s="2295" t="s">
        <v>1271</v>
      </c>
      <c r="M79" s="2296"/>
      <c r="N79" s="2299"/>
      <c r="O79" s="2300"/>
      <c r="P79" s="2478" t="s">
        <v>1272</v>
      </c>
      <c r="Q79" s="2479"/>
      <c r="R79" s="2484">
        <f>F79*J79*N79</f>
        <v>0</v>
      </c>
      <c r="S79" s="2484"/>
      <c r="T79" s="2484">
        <f>F88+H88+J88+L88+N88+P88+R88+T88</f>
        <v>0</v>
      </c>
      <c r="U79" s="2485"/>
      <c r="V79" s="65"/>
      <c r="AB79" s="504" t="s">
        <v>1410</v>
      </c>
      <c r="AC79" s="506" t="s">
        <v>725</v>
      </c>
    </row>
    <row r="80" spans="2:52" ht="17.25" customHeight="1" thickBot="1">
      <c r="B80" s="1124" t="str">
        <f t="shared" ref="B80:B89" si="59">IF(SUM(F$82:U$87)&gt;0,"Wypełnione","")</f>
        <v/>
      </c>
      <c r="C80" s="119"/>
      <c r="D80" s="2511"/>
      <c r="E80" s="75" t="s">
        <v>1273</v>
      </c>
      <c r="F80" s="2283" t="s">
        <v>1274</v>
      </c>
      <c r="G80" s="2284"/>
      <c r="H80" s="2283" t="s">
        <v>810</v>
      </c>
      <c r="I80" s="2284"/>
      <c r="J80" s="2283" t="s">
        <v>811</v>
      </c>
      <c r="K80" s="2284"/>
      <c r="L80" s="2283" t="s">
        <v>812</v>
      </c>
      <c r="M80" s="2284"/>
      <c r="N80" s="2283" t="s">
        <v>813</v>
      </c>
      <c r="O80" s="2284"/>
      <c r="P80" s="2283" t="s">
        <v>814</v>
      </c>
      <c r="Q80" s="2284"/>
      <c r="R80" s="2283" t="s">
        <v>815</v>
      </c>
      <c r="S80" s="2284"/>
      <c r="T80" s="2283" t="s">
        <v>1275</v>
      </c>
      <c r="U80" s="2284"/>
      <c r="V80" s="65"/>
      <c r="AB80" s="509" t="s">
        <v>671</v>
      </c>
      <c r="AC80" s="510">
        <f>31+30+31+31+30+15</f>
        <v>168</v>
      </c>
    </row>
    <row r="81" spans="2:52" ht="17.25" customHeight="1">
      <c r="B81" s="1124" t="str">
        <f t="shared" si="59"/>
        <v/>
      </c>
      <c r="C81" s="76" t="s">
        <v>1276</v>
      </c>
      <c r="D81" s="2512"/>
      <c r="E81" s="867" t="s">
        <v>465</v>
      </c>
      <c r="F81" s="77" t="s">
        <v>1277</v>
      </c>
      <c r="G81" s="78" t="s">
        <v>1278</v>
      </c>
      <c r="H81" s="77" t="s">
        <v>1277</v>
      </c>
      <c r="I81" s="78" t="s">
        <v>1278</v>
      </c>
      <c r="J81" s="77" t="s">
        <v>1277</v>
      </c>
      <c r="K81" s="78" t="s">
        <v>1278</v>
      </c>
      <c r="L81" s="77" t="s">
        <v>1277</v>
      </c>
      <c r="M81" s="78" t="s">
        <v>1278</v>
      </c>
      <c r="N81" s="77" t="s">
        <v>1277</v>
      </c>
      <c r="O81" s="78" t="s">
        <v>1278</v>
      </c>
      <c r="P81" s="77" t="s">
        <v>1277</v>
      </c>
      <c r="Q81" s="78" t="s">
        <v>1278</v>
      </c>
      <c r="R81" s="77" t="s">
        <v>1277</v>
      </c>
      <c r="S81" s="78" t="s">
        <v>1278</v>
      </c>
      <c r="T81" s="77" t="s">
        <v>1277</v>
      </c>
      <c r="U81" s="78" t="s">
        <v>1278</v>
      </c>
      <c r="V81" s="65"/>
      <c r="AB81" s="505" t="s">
        <v>488</v>
      </c>
      <c r="AK81" s="68">
        <v>7</v>
      </c>
    </row>
    <row r="82" spans="2:52" ht="15" customHeight="1">
      <c r="B82" s="1124" t="str">
        <f t="shared" si="59"/>
        <v/>
      </c>
      <c r="C82" s="81">
        <f t="shared" ref="C82:E87" si="60">C71</f>
        <v>0</v>
      </c>
      <c r="D82" s="86">
        <f t="shared" si="60"/>
        <v>0</v>
      </c>
      <c r="E82" s="481">
        <f t="shared" si="60"/>
        <v>0</v>
      </c>
      <c r="F82" s="82">
        <f t="shared" ref="F82:F87" si="61">IF(G82&gt;0,D82,0)</f>
        <v>0</v>
      </c>
      <c r="G82" s="83"/>
      <c r="H82" s="96">
        <f t="shared" ref="H82:H87" si="62">IF(I82&gt;0,D82,0)</f>
        <v>0</v>
      </c>
      <c r="I82" s="83"/>
      <c r="J82" s="96">
        <f t="shared" ref="J82:J87" si="63">IF(K82&gt;0,D82,0)</f>
        <v>0</v>
      </c>
      <c r="K82" s="83"/>
      <c r="L82" s="96">
        <f t="shared" ref="L82:L87" si="64">IF(M82&gt;0,D82,0)</f>
        <v>0</v>
      </c>
      <c r="M82" s="83"/>
      <c r="N82" s="96">
        <f t="shared" ref="N82:N87" si="65">IF(O82&gt;0,D82,0)</f>
        <v>0</v>
      </c>
      <c r="O82" s="83">
        <v>0</v>
      </c>
      <c r="P82" s="96">
        <f t="shared" ref="P82:P87" si="66">IF(Q82&gt;0,D82,0)</f>
        <v>0</v>
      </c>
      <c r="Q82" s="83"/>
      <c r="R82" s="96">
        <f t="shared" ref="R82:R87" si="67">IF(S82&gt;0,D82,0)</f>
        <v>0</v>
      </c>
      <c r="S82" s="83"/>
      <c r="T82" s="96">
        <f t="shared" ref="T82:T87" si="68">IF(U82&gt;0,D82,0)</f>
        <v>0</v>
      </c>
      <c r="U82" s="83"/>
      <c r="V82" s="65"/>
      <c r="AB82" s="509" t="s">
        <v>673</v>
      </c>
      <c r="AC82" s="510">
        <f>11+30+31+31+30</f>
        <v>133</v>
      </c>
      <c r="AK82" s="82"/>
      <c r="AL82" s="83">
        <f>G82</f>
        <v>0</v>
      </c>
      <c r="AM82" s="82"/>
      <c r="AN82" s="83">
        <f>I82</f>
        <v>0</v>
      </c>
      <c r="AO82" s="82"/>
      <c r="AP82" s="83">
        <f>K82</f>
        <v>0</v>
      </c>
      <c r="AQ82" s="82"/>
      <c r="AR82" s="83">
        <f>M82</f>
        <v>0</v>
      </c>
      <c r="AS82" s="82"/>
      <c r="AT82" s="83">
        <f>O82</f>
        <v>0</v>
      </c>
      <c r="AU82" s="82"/>
      <c r="AV82" s="83">
        <f>Q82</f>
        <v>0</v>
      </c>
      <c r="AW82" s="82"/>
      <c r="AX82" s="83">
        <f>S82</f>
        <v>0</v>
      </c>
      <c r="AY82" s="82"/>
      <c r="AZ82" s="83">
        <f>U82</f>
        <v>0</v>
      </c>
    </row>
    <row r="83" spans="2:52" ht="15" customHeight="1">
      <c r="B83" s="1124" t="str">
        <f t="shared" si="59"/>
        <v/>
      </c>
      <c r="C83" s="81">
        <f t="shared" si="60"/>
        <v>0</v>
      </c>
      <c r="D83" s="86">
        <f t="shared" si="60"/>
        <v>0</v>
      </c>
      <c r="E83" s="481">
        <f t="shared" si="60"/>
        <v>0</v>
      </c>
      <c r="F83" s="82">
        <f t="shared" si="61"/>
        <v>0</v>
      </c>
      <c r="G83" s="1053">
        <f>IF($D83&gt;0,G82,0)</f>
        <v>0</v>
      </c>
      <c r="H83" s="96">
        <f t="shared" si="62"/>
        <v>0</v>
      </c>
      <c r="I83" s="1053">
        <f>IF($D83&gt;0,I82,0)</f>
        <v>0</v>
      </c>
      <c r="J83" s="96">
        <f t="shared" si="63"/>
        <v>0</v>
      </c>
      <c r="K83" s="1053">
        <f>IF($D83&gt;0,K82,0)</f>
        <v>0</v>
      </c>
      <c r="L83" s="96">
        <f t="shared" si="64"/>
        <v>0</v>
      </c>
      <c r="M83" s="1053">
        <f>IF($D83&gt;0,M82,0)</f>
        <v>0</v>
      </c>
      <c r="N83" s="96">
        <f t="shared" si="65"/>
        <v>0</v>
      </c>
      <c r="O83" s="1053">
        <f>IF($D83&gt;0,O82,0)</f>
        <v>0</v>
      </c>
      <c r="P83" s="96">
        <f t="shared" si="66"/>
        <v>0</v>
      </c>
      <c r="Q83" s="1053">
        <f>IF($D83&gt;0,Q82,0)</f>
        <v>0</v>
      </c>
      <c r="R83" s="96">
        <f t="shared" si="67"/>
        <v>0</v>
      </c>
      <c r="S83" s="1053">
        <f>IF($D83&gt;0,S82,0)</f>
        <v>0</v>
      </c>
      <c r="T83" s="96">
        <f t="shared" si="68"/>
        <v>0</v>
      </c>
      <c r="U83" s="1053">
        <f>IF($D83&gt;0,U82,0)</f>
        <v>0</v>
      </c>
      <c r="V83" s="65"/>
      <c r="AB83" s="505" t="s">
        <v>489</v>
      </c>
      <c r="AK83" s="82"/>
      <c r="AL83" s="83">
        <f>IF(G83=0,G82,G83)</f>
        <v>0</v>
      </c>
      <c r="AM83" s="82"/>
      <c r="AN83" s="83">
        <f>IF(I83=0,I82,I83)</f>
        <v>0</v>
      </c>
      <c r="AO83" s="82"/>
      <c r="AP83" s="83">
        <f>IF(K83=0,K82,K83)</f>
        <v>0</v>
      </c>
      <c r="AQ83" s="82"/>
      <c r="AR83" s="83">
        <f>IF(M83=0,M82,M83)</f>
        <v>0</v>
      </c>
      <c r="AS83" s="82"/>
      <c r="AT83" s="83">
        <f>IF(O83=0,O82,O83)</f>
        <v>0</v>
      </c>
      <c r="AU83" s="82"/>
      <c r="AV83" s="83">
        <f>IF(Q83=0,Q82,Q83)</f>
        <v>0</v>
      </c>
      <c r="AW83" s="82"/>
      <c r="AX83" s="83">
        <f>IF(S83=0,S82,S83)</f>
        <v>0</v>
      </c>
      <c r="AY83" s="82"/>
      <c r="AZ83" s="83">
        <f>IF(U83=0,U82,U83)</f>
        <v>0</v>
      </c>
    </row>
    <row r="84" spans="2:52" ht="15" customHeight="1">
      <c r="B84" s="1124" t="str">
        <f t="shared" si="59"/>
        <v/>
      </c>
      <c r="C84" s="81">
        <f t="shared" si="60"/>
        <v>0</v>
      </c>
      <c r="D84" s="86">
        <f t="shared" si="60"/>
        <v>0</v>
      </c>
      <c r="E84" s="481">
        <f t="shared" si="60"/>
        <v>0</v>
      </c>
      <c r="F84" s="82">
        <f t="shared" si="61"/>
        <v>0</v>
      </c>
      <c r="G84" s="1053">
        <f>IF($D84&gt;0,G82,0)</f>
        <v>0</v>
      </c>
      <c r="H84" s="96">
        <f t="shared" si="62"/>
        <v>0</v>
      </c>
      <c r="I84" s="1053">
        <f>IF($D84&gt;0,I82,0)</f>
        <v>0</v>
      </c>
      <c r="J84" s="96">
        <f t="shared" si="63"/>
        <v>0</v>
      </c>
      <c r="K84" s="1053">
        <f>IF($D84&gt;0,K82,0)</f>
        <v>0</v>
      </c>
      <c r="L84" s="96">
        <f t="shared" si="64"/>
        <v>0</v>
      </c>
      <c r="M84" s="1053">
        <f>IF($D84&gt;0,M82,0)</f>
        <v>0</v>
      </c>
      <c r="N84" s="96">
        <f t="shared" si="65"/>
        <v>0</v>
      </c>
      <c r="O84" s="1053">
        <f>IF($D84&gt;0,O82,0)</f>
        <v>0</v>
      </c>
      <c r="P84" s="96">
        <f t="shared" si="66"/>
        <v>0</v>
      </c>
      <c r="Q84" s="1053">
        <f>IF($D84&gt;0,Q82,0)</f>
        <v>0</v>
      </c>
      <c r="R84" s="96">
        <f t="shared" si="67"/>
        <v>0</v>
      </c>
      <c r="S84" s="1053">
        <f>IF($D84&gt;0,S82,0)</f>
        <v>0</v>
      </c>
      <c r="T84" s="96">
        <f t="shared" si="68"/>
        <v>0</v>
      </c>
      <c r="U84" s="1053">
        <f>IF($D84&gt;0,U82,0)</f>
        <v>0</v>
      </c>
      <c r="V84" s="65"/>
      <c r="AB84" s="505" t="s">
        <v>690</v>
      </c>
      <c r="AK84" s="82"/>
      <c r="AL84" s="83">
        <f>IF(G84=0,G82,G84)</f>
        <v>0</v>
      </c>
      <c r="AM84" s="82"/>
      <c r="AN84" s="83">
        <f>IF(I84=0,I82,I84)</f>
        <v>0</v>
      </c>
      <c r="AO84" s="82"/>
      <c r="AP84" s="83">
        <f>IF(K84=0,K82,K84)</f>
        <v>0</v>
      </c>
      <c r="AQ84" s="82"/>
      <c r="AR84" s="83">
        <f>IF(M84=0,M82,M84)</f>
        <v>0</v>
      </c>
      <c r="AS84" s="82"/>
      <c r="AT84" s="83">
        <f>IF(O84=0,O82,O84)</f>
        <v>0</v>
      </c>
      <c r="AU84" s="82"/>
      <c r="AV84" s="83">
        <f>IF(Q84=0,Q82,Q84)</f>
        <v>0</v>
      </c>
      <c r="AW84" s="82"/>
      <c r="AX84" s="83">
        <f>IF(S84=0,S82,S84)</f>
        <v>0</v>
      </c>
      <c r="AY84" s="82"/>
      <c r="AZ84" s="83">
        <f>IF(U84=0,U82,U84)</f>
        <v>0</v>
      </c>
    </row>
    <row r="85" spans="2:52" ht="15" customHeight="1">
      <c r="B85" s="1124" t="str">
        <f t="shared" si="59"/>
        <v/>
      </c>
      <c r="C85" s="81">
        <f t="shared" si="60"/>
        <v>0</v>
      </c>
      <c r="D85" s="86">
        <f t="shared" si="60"/>
        <v>0</v>
      </c>
      <c r="E85" s="481">
        <f t="shared" si="60"/>
        <v>0</v>
      </c>
      <c r="F85" s="82">
        <f t="shared" si="61"/>
        <v>0</v>
      </c>
      <c r="G85" s="1053">
        <f>IF($D85&gt;0,G82,0)</f>
        <v>0</v>
      </c>
      <c r="H85" s="96">
        <f t="shared" si="62"/>
        <v>0</v>
      </c>
      <c r="I85" s="1053">
        <f>IF($D85&gt;0,I82,0)</f>
        <v>0</v>
      </c>
      <c r="J85" s="96">
        <f t="shared" si="63"/>
        <v>0</v>
      </c>
      <c r="K85" s="1053">
        <f>IF($D85&gt;0,K82,0)</f>
        <v>0</v>
      </c>
      <c r="L85" s="96">
        <f t="shared" si="64"/>
        <v>0</v>
      </c>
      <c r="M85" s="1053">
        <f>IF($D85&gt;0,M82,0)</f>
        <v>0</v>
      </c>
      <c r="N85" s="96">
        <f t="shared" si="65"/>
        <v>0</v>
      </c>
      <c r="O85" s="1053">
        <f>IF($D85&gt;0,O82,0)</f>
        <v>0</v>
      </c>
      <c r="P85" s="96">
        <f t="shared" si="66"/>
        <v>0</v>
      </c>
      <c r="Q85" s="1053">
        <f>IF($D85&gt;0,Q82,0)</f>
        <v>0</v>
      </c>
      <c r="R85" s="96">
        <f t="shared" si="67"/>
        <v>0</v>
      </c>
      <c r="S85" s="1053">
        <f>IF($D85&gt;0,S82,0)</f>
        <v>0</v>
      </c>
      <c r="T85" s="96">
        <f t="shared" si="68"/>
        <v>0</v>
      </c>
      <c r="U85" s="1053">
        <f>IF($D85&gt;0,U82,0)</f>
        <v>0</v>
      </c>
      <c r="V85" s="65"/>
      <c r="AB85" s="505" t="s">
        <v>490</v>
      </c>
      <c r="AK85" s="82"/>
      <c r="AL85" s="83">
        <f>IF(G85=0,G82,G85)</f>
        <v>0</v>
      </c>
      <c r="AM85" s="82"/>
      <c r="AN85" s="83">
        <f>IF(I85=0,I82,I85)</f>
        <v>0</v>
      </c>
      <c r="AO85" s="82"/>
      <c r="AP85" s="83">
        <f>IF(K85=0,K82,K85)</f>
        <v>0</v>
      </c>
      <c r="AQ85" s="82"/>
      <c r="AR85" s="83">
        <f>IF(M85=0,M82,M85)</f>
        <v>0</v>
      </c>
      <c r="AS85" s="82"/>
      <c r="AT85" s="83">
        <f>IF(O85=0,O82,O85)</f>
        <v>0</v>
      </c>
      <c r="AU85" s="82"/>
      <c r="AV85" s="83">
        <f>IF(Q85=0,Q82,Q85)</f>
        <v>0</v>
      </c>
      <c r="AW85" s="82"/>
      <c r="AX85" s="83">
        <f>IF(S85=0,S82,S85)</f>
        <v>0</v>
      </c>
      <c r="AY85" s="82"/>
      <c r="AZ85" s="83">
        <f>IF(U85=0,U82,U85)</f>
        <v>0</v>
      </c>
    </row>
    <row r="86" spans="2:52" ht="15" customHeight="1">
      <c r="B86" s="1124" t="str">
        <f t="shared" si="59"/>
        <v/>
      </c>
      <c r="C86" s="81">
        <f t="shared" si="60"/>
        <v>0</v>
      </c>
      <c r="D86" s="86">
        <f t="shared" si="60"/>
        <v>0</v>
      </c>
      <c r="E86" s="481">
        <f t="shared" si="60"/>
        <v>0</v>
      </c>
      <c r="F86" s="82">
        <f t="shared" si="61"/>
        <v>0</v>
      </c>
      <c r="G86" s="1053">
        <f>IF($D86&gt;0,G82,0)</f>
        <v>0</v>
      </c>
      <c r="H86" s="96">
        <f t="shared" si="62"/>
        <v>0</v>
      </c>
      <c r="I86" s="1053">
        <f>IF($D86&gt;0,I82,0)</f>
        <v>0</v>
      </c>
      <c r="J86" s="96">
        <f t="shared" si="63"/>
        <v>0</v>
      </c>
      <c r="K86" s="1053">
        <f>IF($D86&gt;0,K82,0)</f>
        <v>0</v>
      </c>
      <c r="L86" s="96">
        <f t="shared" si="64"/>
        <v>0</v>
      </c>
      <c r="M86" s="1053">
        <f>IF($D86&gt;0,M82,0)</f>
        <v>0</v>
      </c>
      <c r="N86" s="96">
        <f t="shared" si="65"/>
        <v>0</v>
      </c>
      <c r="O86" s="1053">
        <f>IF($D86&gt;0,O82,0)</f>
        <v>0</v>
      </c>
      <c r="P86" s="96">
        <f t="shared" si="66"/>
        <v>0</v>
      </c>
      <c r="Q86" s="1053">
        <f>IF($D86&gt;0,Q82,0)</f>
        <v>0</v>
      </c>
      <c r="R86" s="96">
        <f t="shared" si="67"/>
        <v>0</v>
      </c>
      <c r="S86" s="1053">
        <f>IF($D86&gt;0,S82,0)</f>
        <v>0</v>
      </c>
      <c r="T86" s="96">
        <f t="shared" si="68"/>
        <v>0</v>
      </c>
      <c r="U86" s="1053">
        <f>IF($D86&gt;0,U82,0)</f>
        <v>0</v>
      </c>
      <c r="V86" s="65"/>
      <c r="AB86" s="505" t="s">
        <v>1409</v>
      </c>
      <c r="AK86" s="82"/>
      <c r="AL86" s="83">
        <f>IF(G86=0,G82,G86)</f>
        <v>0</v>
      </c>
      <c r="AM86" s="82"/>
      <c r="AN86" s="83">
        <f>IF(I86=0,I82,I86)</f>
        <v>0</v>
      </c>
      <c r="AO86" s="82"/>
      <c r="AP86" s="83">
        <f>IF(K86=0,K82,K86)</f>
        <v>0</v>
      </c>
      <c r="AQ86" s="82"/>
      <c r="AR86" s="83">
        <f>IF(M86=0,M82,M86)</f>
        <v>0</v>
      </c>
      <c r="AS86" s="82"/>
      <c r="AT86" s="83">
        <f>IF(O86=0,O82,O86)</f>
        <v>0</v>
      </c>
      <c r="AU86" s="82"/>
      <c r="AV86" s="83">
        <f>IF(Q86=0,Q82,Q86)</f>
        <v>0</v>
      </c>
      <c r="AW86" s="82"/>
      <c r="AX86" s="83">
        <f>IF(S86=0,S82,S86)</f>
        <v>0</v>
      </c>
      <c r="AY86" s="82"/>
      <c r="AZ86" s="83">
        <f>IF(U86=0,U82,U86)</f>
        <v>0</v>
      </c>
    </row>
    <row r="87" spans="2:52" ht="15" customHeight="1">
      <c r="B87" s="1124" t="str">
        <f t="shared" si="59"/>
        <v/>
      </c>
      <c r="C87" s="81">
        <f t="shared" si="60"/>
        <v>0</v>
      </c>
      <c r="D87" s="86">
        <f t="shared" si="60"/>
        <v>0</v>
      </c>
      <c r="E87" s="481">
        <f t="shared" si="60"/>
        <v>0</v>
      </c>
      <c r="F87" s="82">
        <f t="shared" si="61"/>
        <v>0</v>
      </c>
      <c r="G87" s="1053">
        <f>IF($D87&gt;0,G82,0)</f>
        <v>0</v>
      </c>
      <c r="H87" s="96">
        <f t="shared" si="62"/>
        <v>0</v>
      </c>
      <c r="I87" s="1053">
        <f>IF($D87&gt;0,I82,0)</f>
        <v>0</v>
      </c>
      <c r="J87" s="96">
        <f t="shared" si="63"/>
        <v>0</v>
      </c>
      <c r="K87" s="1053">
        <f>IF($D87&gt;0,K82,0)</f>
        <v>0</v>
      </c>
      <c r="L87" s="96">
        <f t="shared" si="64"/>
        <v>0</v>
      </c>
      <c r="M87" s="1053">
        <f>IF($D87&gt;0,M82,0)</f>
        <v>0</v>
      </c>
      <c r="N87" s="96">
        <f t="shared" si="65"/>
        <v>0</v>
      </c>
      <c r="O87" s="1053">
        <f>IF($D87&gt;0,O82,0)</f>
        <v>0</v>
      </c>
      <c r="P87" s="96">
        <f t="shared" si="66"/>
        <v>0</v>
      </c>
      <c r="Q87" s="1053">
        <f>IF($D87&gt;0,Q82,0)</f>
        <v>0</v>
      </c>
      <c r="R87" s="96">
        <f t="shared" si="67"/>
        <v>0</v>
      </c>
      <c r="S87" s="1053">
        <f>IF($D87&gt;0,S82,0)</f>
        <v>0</v>
      </c>
      <c r="T87" s="96">
        <f t="shared" si="68"/>
        <v>0</v>
      </c>
      <c r="U87" s="1053">
        <f>IF($D87&gt;0,U82,0)</f>
        <v>0</v>
      </c>
      <c r="V87" s="65"/>
      <c r="AB87" s="1003" t="s">
        <v>689</v>
      </c>
      <c r="AK87" s="82"/>
      <c r="AL87" s="83">
        <f>IF(G87=0,G82,G87)</f>
        <v>0</v>
      </c>
      <c r="AM87" s="82"/>
      <c r="AN87" s="83">
        <f>IF(I87=0,I82,I87)</f>
        <v>0</v>
      </c>
      <c r="AO87" s="82"/>
      <c r="AP87" s="83">
        <f>IF(K87=0,K82,K87)</f>
        <v>0</v>
      </c>
      <c r="AQ87" s="82"/>
      <c r="AR87" s="83">
        <f>IF(M87=0,M82,M87)</f>
        <v>0</v>
      </c>
      <c r="AS87" s="82"/>
      <c r="AT87" s="83">
        <f>IF(O87=0,O82,O87)</f>
        <v>0</v>
      </c>
      <c r="AU87" s="82"/>
      <c r="AV87" s="83">
        <f>IF(Q87=0,Q82,Q87)</f>
        <v>0</v>
      </c>
      <c r="AW87" s="82"/>
      <c r="AX87" s="83">
        <f>IF(S87=0,S82,S87)</f>
        <v>0</v>
      </c>
      <c r="AY87" s="82"/>
      <c r="AZ87" s="83">
        <f>IF(U87=0,U82,U87)</f>
        <v>0</v>
      </c>
    </row>
    <row r="88" spans="2:52" ht="16.5" customHeight="1" thickBot="1">
      <c r="B88" s="1124" t="str">
        <f t="shared" si="59"/>
        <v/>
      </c>
      <c r="C88" s="88" t="s">
        <v>302</v>
      </c>
      <c r="D88" s="89"/>
      <c r="E88" s="89"/>
      <c r="F88" s="2309">
        <f>$E82*F82*G82+$E83*F83*G83+$E84*F84*G84+$E85*F85*G85+$E86*F86*G86+$E87*F87*G87</f>
        <v>0</v>
      </c>
      <c r="G88" s="2310"/>
      <c r="H88" s="2281">
        <f>$E82*H82*I82+$E83*H83*I83+$E84*H84*I84+$E85*H85*I85+$E86*H86*I86+$E87*H87*I87</f>
        <v>0</v>
      </c>
      <c r="I88" s="2282"/>
      <c r="J88" s="2281">
        <f>$E82*J82*K82+$E83*J83*K83+$E84*J84*K84+$E85*J85*K85+$E86*J86*K86+$E87*J87*K87</f>
        <v>0</v>
      </c>
      <c r="K88" s="2282"/>
      <c r="L88" s="2281">
        <f>$E82*L82*M82+$E83*L83*M83+$E84*L84*M84+$E85*L85*M85+$E86*L86*M86+$E87*L87*M87</f>
        <v>0</v>
      </c>
      <c r="M88" s="2282"/>
      <c r="N88" s="2281">
        <f>$E82*N82*O82+$E83*N83*O83+$E84*N84*O84+$E85*N85*O85+$E86*N86*O86+$E87*N87*O87</f>
        <v>0</v>
      </c>
      <c r="O88" s="2282"/>
      <c r="P88" s="2281">
        <f>$E82*P82*Q82+$E83*P83*Q83+$E84*P84*Q84+$E85*P85*Q85+$E86*P86*Q86+$E87*P87*Q87</f>
        <v>0</v>
      </c>
      <c r="Q88" s="2282"/>
      <c r="R88" s="2281">
        <f>$E82*R82*S82+$E83*R83*S83+$E84*R84*S84+$E85*R85*S85+$E86*R86*S86+$E87*R87*S87</f>
        <v>0</v>
      </c>
      <c r="S88" s="2282"/>
      <c r="T88" s="2281">
        <f>$E82*T82*U82+$E83*T83*U83+$E84*T84*U84+$E85*T85*U85+$E86*T86*U86+$E87*T87*U87</f>
        <v>0</v>
      </c>
      <c r="U88" s="2282"/>
      <c r="V88" s="65"/>
      <c r="AK88" s="2438" t="str">
        <f>IF(AND(G82=MAX(AL83:AL87),G82=MIN(AL83:AL87)),"","Część stada")</f>
        <v/>
      </c>
      <c r="AL88" s="2439"/>
      <c r="AM88" s="2438" t="str">
        <f>IF(AND(I82=MAX(AN83:AN87),I82=MIN(AN83:AN87)),"","Część stada")</f>
        <v/>
      </c>
      <c r="AN88" s="2439"/>
      <c r="AO88" s="2438" t="str">
        <f>IF(AND(K82=MAX(AP83:AP87),K82=MIN(AP83:AP87)),"","Część stada")</f>
        <v/>
      </c>
      <c r="AP88" s="2439"/>
      <c r="AQ88" s="2438" t="str">
        <f>IF(AND(M82=MAX(AR83:AR87),M82=MIN(AR83:AR87)),"","Część stada")</f>
        <v/>
      </c>
      <c r="AR88" s="2439"/>
      <c r="AS88" s="2438" t="str">
        <f>IF(AND(O82=MAX(AT83:AT87),O82=MIN(AT83:AT87)),"","Część stada")</f>
        <v/>
      </c>
      <c r="AT88" s="2439"/>
      <c r="AU88" s="2438" t="str">
        <f>IF(AND(Q82=MAX(AV83:AV87),Q82=MIN(AV83:AV87)),"","Część stada")</f>
        <v/>
      </c>
      <c r="AV88" s="2439"/>
      <c r="AW88" s="2438" t="str">
        <f>IF(AND(S82=MAX(AX83:AX87),S82=MIN(AX83:AX87)),"","Część stada")</f>
        <v/>
      </c>
      <c r="AX88" s="2439"/>
      <c r="AY88" s="2438" t="str">
        <f>IF(AND(U82=MAX(AZ83:AZ87),U82=MIN(AZ83:AZ87)),"","Część stada")</f>
        <v/>
      </c>
      <c r="AZ88" s="2439"/>
    </row>
    <row r="89" spans="2:52" ht="12.75" customHeight="1">
      <c r="B89" s="1124" t="str">
        <f t="shared" si="59"/>
        <v/>
      </c>
      <c r="C89" s="67"/>
      <c r="D89" s="69"/>
      <c r="E89" s="90"/>
      <c r="F89" s="65"/>
      <c r="G89" s="67"/>
      <c r="H89" s="67"/>
      <c r="I89" s="67"/>
      <c r="J89" s="67"/>
      <c r="K89" s="67"/>
      <c r="L89" s="67"/>
      <c r="M89" s="71"/>
      <c r="N89" s="67"/>
      <c r="O89" s="67"/>
      <c r="P89" s="67"/>
      <c r="Q89" s="67"/>
      <c r="R89" s="67"/>
      <c r="S89" s="67"/>
      <c r="T89" s="65"/>
      <c r="U89" s="72" t="str">
        <f>IF(R90-T90&gt;=0,"","Przekroczona maksymalna obsada.")</f>
        <v/>
      </c>
      <c r="V89" s="65"/>
      <c r="Z89" s="274" t="str">
        <f>"Osiagnięte obciążenie pastwiska: "&amp;C91</f>
        <v xml:space="preserve">Osiagnięte obciążenie pastwiska: </v>
      </c>
      <c r="AA89" s="275">
        <f>IF(F90=0,0,(D93*E93+D94*E94+D95*E95+D96*E96+D97*E97+D98*E98)/F90)</f>
        <v>0</v>
      </c>
      <c r="AD89" s="276">
        <f>R90-T90</f>
        <v>0</v>
      </c>
    </row>
    <row r="90" spans="2:52" ht="36" customHeight="1" thickBot="1">
      <c r="B90" s="1124" t="str">
        <f>IF(SUM(F$93:U$98)&gt;0,"Wypełnione","")</f>
        <v/>
      </c>
      <c r="C90" s="120" t="str">
        <f>IF(AA89&gt;10,"Zbyt dużo zwierząt na pastwisku!","Nazwa działki")</f>
        <v>Nazwa działki</v>
      </c>
      <c r="D90" s="2510" t="s">
        <v>437</v>
      </c>
      <c r="E90" s="121" t="s">
        <v>1269</v>
      </c>
      <c r="F90" s="2305"/>
      <c r="G90" s="2306"/>
      <c r="H90" s="2297" t="s">
        <v>1270</v>
      </c>
      <c r="I90" s="2298"/>
      <c r="J90" s="2463"/>
      <c r="K90" s="2463"/>
      <c r="L90" s="2297" t="s">
        <v>1271</v>
      </c>
      <c r="M90" s="2298"/>
      <c r="N90" s="2299"/>
      <c r="O90" s="2300"/>
      <c r="P90" s="2480" t="s">
        <v>1272</v>
      </c>
      <c r="Q90" s="2481"/>
      <c r="R90" s="2486">
        <f>F90*J90*N90</f>
        <v>0</v>
      </c>
      <c r="S90" s="2486"/>
      <c r="T90" s="2486">
        <f>F99+H99+J99+L99+N99+P99+R99+T99</f>
        <v>0</v>
      </c>
      <c r="U90" s="2487"/>
      <c r="V90" s="65"/>
    </row>
    <row r="91" spans="2:52" ht="17.25" customHeight="1" thickBot="1">
      <c r="B91" s="1124" t="str">
        <f t="shared" ref="B91:B100" si="69">IF(SUM(F$93:U$98)&gt;0,"Wypełnione","")</f>
        <v/>
      </c>
      <c r="C91" s="74"/>
      <c r="D91" s="2511"/>
      <c r="E91" s="75" t="s">
        <v>1273</v>
      </c>
      <c r="F91" s="2468" t="s">
        <v>1274</v>
      </c>
      <c r="G91" s="2467"/>
      <c r="H91" s="2466" t="s">
        <v>810</v>
      </c>
      <c r="I91" s="2467"/>
      <c r="J91" s="2466" t="s">
        <v>811</v>
      </c>
      <c r="K91" s="2467"/>
      <c r="L91" s="2466" t="s">
        <v>812</v>
      </c>
      <c r="M91" s="2467"/>
      <c r="N91" s="2466" t="s">
        <v>813</v>
      </c>
      <c r="O91" s="2467"/>
      <c r="P91" s="2466" t="s">
        <v>814</v>
      </c>
      <c r="Q91" s="2467"/>
      <c r="R91" s="2466" t="s">
        <v>815</v>
      </c>
      <c r="S91" s="2467"/>
      <c r="T91" s="2466" t="s">
        <v>1275</v>
      </c>
      <c r="U91" s="2467"/>
      <c r="V91" s="65"/>
    </row>
    <row r="92" spans="2:52" ht="17.25" customHeight="1">
      <c r="B92" s="1124" t="str">
        <f t="shared" si="69"/>
        <v/>
      </c>
      <c r="C92" s="76" t="s">
        <v>1276</v>
      </c>
      <c r="D92" s="2512"/>
      <c r="E92" s="867" t="s">
        <v>465</v>
      </c>
      <c r="F92" s="122" t="s">
        <v>1277</v>
      </c>
      <c r="G92" s="123" t="s">
        <v>1278</v>
      </c>
      <c r="H92" s="122" t="s">
        <v>1277</v>
      </c>
      <c r="I92" s="123" t="s">
        <v>1278</v>
      </c>
      <c r="J92" s="122" t="s">
        <v>1277</v>
      </c>
      <c r="K92" s="123" t="s">
        <v>1278</v>
      </c>
      <c r="L92" s="122" t="s">
        <v>1277</v>
      </c>
      <c r="M92" s="123" t="s">
        <v>1278</v>
      </c>
      <c r="N92" s="122" t="s">
        <v>1277</v>
      </c>
      <c r="O92" s="123" t="s">
        <v>1278</v>
      </c>
      <c r="P92" s="122" t="s">
        <v>1277</v>
      </c>
      <c r="Q92" s="123" t="s">
        <v>1278</v>
      </c>
      <c r="R92" s="122" t="s">
        <v>1277</v>
      </c>
      <c r="S92" s="123" t="s">
        <v>1278</v>
      </c>
      <c r="T92" s="122" t="s">
        <v>1277</v>
      </c>
      <c r="U92" s="123" t="s">
        <v>1278</v>
      </c>
      <c r="V92" s="65"/>
      <c r="AK92" s="68">
        <v>8</v>
      </c>
    </row>
    <row r="93" spans="2:52" ht="15" customHeight="1">
      <c r="B93" s="1124" t="str">
        <f t="shared" si="69"/>
        <v/>
      </c>
      <c r="C93" s="81">
        <f t="shared" ref="C93:E98" si="70">C82</f>
        <v>0</v>
      </c>
      <c r="D93" s="86">
        <f t="shared" si="70"/>
        <v>0</v>
      </c>
      <c r="E93" s="481">
        <f t="shared" si="70"/>
        <v>0</v>
      </c>
      <c r="F93" s="82">
        <f t="shared" ref="F93:F98" si="71">IF(G93&gt;0,D93,0)</f>
        <v>0</v>
      </c>
      <c r="G93" s="83"/>
      <c r="H93" s="96">
        <f t="shared" ref="H93:H98" si="72">IF(I93&gt;0,D93,0)</f>
        <v>0</v>
      </c>
      <c r="I93" s="83"/>
      <c r="J93" s="96">
        <f t="shared" ref="J93:J98" si="73">IF(K93&gt;0,D93,0)</f>
        <v>0</v>
      </c>
      <c r="K93" s="83"/>
      <c r="L93" s="96">
        <f t="shared" ref="L93:L98" si="74">IF(M93&gt;0,D93,0)</f>
        <v>0</v>
      </c>
      <c r="M93" s="83"/>
      <c r="N93" s="96">
        <f t="shared" ref="N93:N98" si="75">IF(O93&gt;0,D93,0)</f>
        <v>0</v>
      </c>
      <c r="O93" s="83"/>
      <c r="P93" s="96">
        <f t="shared" ref="P93:P98" si="76">IF(Q93&gt;0,D93,0)</f>
        <v>0</v>
      </c>
      <c r="Q93" s="83"/>
      <c r="R93" s="96">
        <f t="shared" ref="R93:R98" si="77">IF(S93&gt;0,D93,0)</f>
        <v>0</v>
      </c>
      <c r="S93" s="83"/>
      <c r="T93" s="96">
        <f t="shared" ref="T93:T98" si="78">IF(U93&gt;0,D93,0)</f>
        <v>0</v>
      </c>
      <c r="U93" s="83"/>
      <c r="V93" s="65"/>
      <c r="AK93" s="82"/>
      <c r="AL93" s="83">
        <f>G93</f>
        <v>0</v>
      </c>
      <c r="AM93" s="82"/>
      <c r="AN93" s="83">
        <f>I93</f>
        <v>0</v>
      </c>
      <c r="AO93" s="82"/>
      <c r="AP93" s="83">
        <f>K93</f>
        <v>0</v>
      </c>
      <c r="AQ93" s="82"/>
      <c r="AR93" s="83">
        <f>M93</f>
        <v>0</v>
      </c>
      <c r="AS93" s="82"/>
      <c r="AT93" s="83">
        <f>O93</f>
        <v>0</v>
      </c>
      <c r="AU93" s="82"/>
      <c r="AV93" s="83">
        <f>Q93</f>
        <v>0</v>
      </c>
      <c r="AW93" s="82"/>
      <c r="AX93" s="83">
        <f>S93</f>
        <v>0</v>
      </c>
      <c r="AY93" s="82"/>
      <c r="AZ93" s="83">
        <f>U93</f>
        <v>0</v>
      </c>
    </row>
    <row r="94" spans="2:52" ht="15" customHeight="1">
      <c r="B94" s="1124" t="str">
        <f t="shared" si="69"/>
        <v/>
      </c>
      <c r="C94" s="81">
        <f t="shared" si="70"/>
        <v>0</v>
      </c>
      <c r="D94" s="86">
        <f t="shared" si="70"/>
        <v>0</v>
      </c>
      <c r="E94" s="481">
        <f t="shared" si="70"/>
        <v>0</v>
      </c>
      <c r="F94" s="82">
        <f t="shared" si="71"/>
        <v>0</v>
      </c>
      <c r="G94" s="1053">
        <f>IF($D94&gt;0,G93,0)</f>
        <v>0</v>
      </c>
      <c r="H94" s="96">
        <f t="shared" si="72"/>
        <v>0</v>
      </c>
      <c r="I94" s="1053">
        <f>IF($D94&gt;0,I93,0)</f>
        <v>0</v>
      </c>
      <c r="J94" s="96">
        <f t="shared" si="73"/>
        <v>0</v>
      </c>
      <c r="K94" s="1053">
        <f>IF($D94&gt;0,K93,0)</f>
        <v>0</v>
      </c>
      <c r="L94" s="96">
        <f t="shared" si="74"/>
        <v>0</v>
      </c>
      <c r="M94" s="1053">
        <f>IF($D94&gt;0,M93,0)</f>
        <v>0</v>
      </c>
      <c r="N94" s="96">
        <f t="shared" si="75"/>
        <v>0</v>
      </c>
      <c r="O94" s="1053">
        <f>IF($D94&gt;0,O93,0)</f>
        <v>0</v>
      </c>
      <c r="P94" s="96">
        <f t="shared" si="76"/>
        <v>0</v>
      </c>
      <c r="Q94" s="1053">
        <f>IF($D94&gt;0,Q93,0)</f>
        <v>0</v>
      </c>
      <c r="R94" s="96">
        <f t="shared" si="77"/>
        <v>0</v>
      </c>
      <c r="S94" s="1053">
        <f>IF($D94&gt;0,S93,0)</f>
        <v>0</v>
      </c>
      <c r="T94" s="96">
        <f t="shared" si="78"/>
        <v>0</v>
      </c>
      <c r="U94" s="1053">
        <f>IF($D94&gt;0,U93,0)</f>
        <v>0</v>
      </c>
      <c r="V94" s="65"/>
      <c r="AK94" s="82"/>
      <c r="AL94" s="83">
        <f>IF(G94=0,G93,G94)</f>
        <v>0</v>
      </c>
      <c r="AM94" s="82"/>
      <c r="AN94" s="83">
        <f>IF(I94=0,I93,I94)</f>
        <v>0</v>
      </c>
      <c r="AO94" s="82"/>
      <c r="AP94" s="83">
        <f>IF(K94=0,K93,K94)</f>
        <v>0</v>
      </c>
      <c r="AQ94" s="82"/>
      <c r="AR94" s="83">
        <f>IF(M94=0,M93,M94)</f>
        <v>0</v>
      </c>
      <c r="AS94" s="82"/>
      <c r="AT94" s="83">
        <f>IF(O94=0,O93,O94)</f>
        <v>0</v>
      </c>
      <c r="AU94" s="82"/>
      <c r="AV94" s="83">
        <f>IF(Q94=0,Q93,Q94)</f>
        <v>0</v>
      </c>
      <c r="AW94" s="82"/>
      <c r="AX94" s="83">
        <f>IF(S94=0,S93,S94)</f>
        <v>0</v>
      </c>
      <c r="AY94" s="82"/>
      <c r="AZ94" s="83">
        <f>IF(U94=0,U93,U94)</f>
        <v>0</v>
      </c>
    </row>
    <row r="95" spans="2:52" ht="15" customHeight="1">
      <c r="B95" s="1124" t="str">
        <f t="shared" si="69"/>
        <v/>
      </c>
      <c r="C95" s="81">
        <f t="shared" si="70"/>
        <v>0</v>
      </c>
      <c r="D95" s="86">
        <f t="shared" si="70"/>
        <v>0</v>
      </c>
      <c r="E95" s="481">
        <f t="shared" si="70"/>
        <v>0</v>
      </c>
      <c r="F95" s="82">
        <f t="shared" si="71"/>
        <v>0</v>
      </c>
      <c r="G95" s="1053">
        <f>IF($D95&gt;0,G93,0)</f>
        <v>0</v>
      </c>
      <c r="H95" s="96">
        <f t="shared" si="72"/>
        <v>0</v>
      </c>
      <c r="I95" s="1053">
        <f>IF($D95&gt;0,I93,0)</f>
        <v>0</v>
      </c>
      <c r="J95" s="96">
        <f t="shared" si="73"/>
        <v>0</v>
      </c>
      <c r="K95" s="1053">
        <f>IF($D95&gt;0,K93,0)</f>
        <v>0</v>
      </c>
      <c r="L95" s="96">
        <f t="shared" si="74"/>
        <v>0</v>
      </c>
      <c r="M95" s="1053">
        <f>IF($D95&gt;0,M93,0)</f>
        <v>0</v>
      </c>
      <c r="N95" s="96">
        <f t="shared" si="75"/>
        <v>0</v>
      </c>
      <c r="O95" s="1053">
        <f>IF($D95&gt;0,O93,0)</f>
        <v>0</v>
      </c>
      <c r="P95" s="96">
        <f t="shared" si="76"/>
        <v>0</v>
      </c>
      <c r="Q95" s="1053">
        <f>IF($D95&gt;0,Q93,0)</f>
        <v>0</v>
      </c>
      <c r="R95" s="96">
        <f t="shared" si="77"/>
        <v>0</v>
      </c>
      <c r="S95" s="1053">
        <f>IF($D95&gt;0,S93,0)</f>
        <v>0</v>
      </c>
      <c r="T95" s="96">
        <f t="shared" si="78"/>
        <v>0</v>
      </c>
      <c r="U95" s="1053">
        <f>IF($D95&gt;0,U93,0)</f>
        <v>0</v>
      </c>
      <c r="V95" s="65"/>
      <c r="AK95" s="82"/>
      <c r="AL95" s="83">
        <f>IF(G95=0,G93,G95)</f>
        <v>0</v>
      </c>
      <c r="AM95" s="82"/>
      <c r="AN95" s="83">
        <f>IF(I95=0,I93,I95)</f>
        <v>0</v>
      </c>
      <c r="AO95" s="82"/>
      <c r="AP95" s="83">
        <f>IF(K95=0,K93,K95)</f>
        <v>0</v>
      </c>
      <c r="AQ95" s="82"/>
      <c r="AR95" s="83">
        <f>IF(M95=0,M93,M95)</f>
        <v>0</v>
      </c>
      <c r="AS95" s="82"/>
      <c r="AT95" s="83">
        <f>IF(O95=0,O93,O95)</f>
        <v>0</v>
      </c>
      <c r="AU95" s="82"/>
      <c r="AV95" s="83">
        <f>IF(Q95=0,Q93,Q95)</f>
        <v>0</v>
      </c>
      <c r="AW95" s="82"/>
      <c r="AX95" s="83">
        <f>IF(S95=0,S93,S95)</f>
        <v>0</v>
      </c>
      <c r="AY95" s="82"/>
      <c r="AZ95" s="83">
        <f>IF(U95=0,U93,U95)</f>
        <v>0</v>
      </c>
    </row>
    <row r="96" spans="2:52" ht="15" customHeight="1">
      <c r="B96" s="1124" t="str">
        <f t="shared" si="69"/>
        <v/>
      </c>
      <c r="C96" s="81">
        <f t="shared" si="70"/>
        <v>0</v>
      </c>
      <c r="D96" s="86">
        <f t="shared" si="70"/>
        <v>0</v>
      </c>
      <c r="E96" s="481">
        <f t="shared" si="70"/>
        <v>0</v>
      </c>
      <c r="F96" s="82">
        <f t="shared" si="71"/>
        <v>0</v>
      </c>
      <c r="G96" s="1053">
        <f>IF($D96&gt;0,G93,0)</f>
        <v>0</v>
      </c>
      <c r="H96" s="96">
        <f t="shared" si="72"/>
        <v>0</v>
      </c>
      <c r="I96" s="1053">
        <f>IF($D96&gt;0,I93,0)</f>
        <v>0</v>
      </c>
      <c r="J96" s="96">
        <f t="shared" si="73"/>
        <v>0</v>
      </c>
      <c r="K96" s="1053">
        <f>IF($D96&gt;0,K93,0)</f>
        <v>0</v>
      </c>
      <c r="L96" s="96">
        <f t="shared" si="74"/>
        <v>0</v>
      </c>
      <c r="M96" s="1053">
        <f>IF($D96&gt;0,M93,0)</f>
        <v>0</v>
      </c>
      <c r="N96" s="96">
        <f t="shared" si="75"/>
        <v>0</v>
      </c>
      <c r="O96" s="1053">
        <f>IF($D96&gt;0,O93,0)</f>
        <v>0</v>
      </c>
      <c r="P96" s="96">
        <f t="shared" si="76"/>
        <v>0</v>
      </c>
      <c r="Q96" s="1053">
        <f>IF($D96&gt;0,Q93,0)</f>
        <v>0</v>
      </c>
      <c r="R96" s="96">
        <f t="shared" si="77"/>
        <v>0</v>
      </c>
      <c r="S96" s="1053">
        <f>IF($D96&gt;0,S93,0)</f>
        <v>0</v>
      </c>
      <c r="T96" s="96">
        <f t="shared" si="78"/>
        <v>0</v>
      </c>
      <c r="U96" s="1053">
        <f>IF($D96&gt;0,U93,0)</f>
        <v>0</v>
      </c>
      <c r="V96" s="65"/>
      <c r="AK96" s="82"/>
      <c r="AL96" s="83">
        <f>IF(G96=0,G93,G96)</f>
        <v>0</v>
      </c>
      <c r="AM96" s="82"/>
      <c r="AN96" s="83">
        <f>IF(I96=0,I93,I96)</f>
        <v>0</v>
      </c>
      <c r="AO96" s="82"/>
      <c r="AP96" s="83">
        <f>IF(K96=0,K93,K96)</f>
        <v>0</v>
      </c>
      <c r="AQ96" s="82"/>
      <c r="AR96" s="83">
        <f>IF(M96=0,M93,M96)</f>
        <v>0</v>
      </c>
      <c r="AS96" s="82"/>
      <c r="AT96" s="83">
        <f>IF(O96=0,O93,O96)</f>
        <v>0</v>
      </c>
      <c r="AU96" s="82"/>
      <c r="AV96" s="83">
        <f>IF(Q96=0,Q93,Q96)</f>
        <v>0</v>
      </c>
      <c r="AW96" s="82"/>
      <c r="AX96" s="83">
        <f>IF(S96=0,S93,S96)</f>
        <v>0</v>
      </c>
      <c r="AY96" s="82"/>
      <c r="AZ96" s="83">
        <f>IF(U96=0,U93,U96)</f>
        <v>0</v>
      </c>
    </row>
    <row r="97" spans="2:52" ht="15" customHeight="1">
      <c r="B97" s="1124" t="str">
        <f t="shared" si="69"/>
        <v/>
      </c>
      <c r="C97" s="81">
        <f t="shared" si="70"/>
        <v>0</v>
      </c>
      <c r="D97" s="86">
        <f t="shared" si="70"/>
        <v>0</v>
      </c>
      <c r="E97" s="481">
        <f t="shared" si="70"/>
        <v>0</v>
      </c>
      <c r="F97" s="82">
        <f t="shared" si="71"/>
        <v>0</v>
      </c>
      <c r="G97" s="1053">
        <f>IF($D97&gt;0,G93,0)</f>
        <v>0</v>
      </c>
      <c r="H97" s="96">
        <f t="shared" si="72"/>
        <v>0</v>
      </c>
      <c r="I97" s="1053">
        <f>IF($D97&gt;0,I93,0)</f>
        <v>0</v>
      </c>
      <c r="J97" s="96">
        <f t="shared" si="73"/>
        <v>0</v>
      </c>
      <c r="K97" s="1053">
        <f>IF($D97&gt;0,K93,0)</f>
        <v>0</v>
      </c>
      <c r="L97" s="96">
        <f t="shared" si="74"/>
        <v>0</v>
      </c>
      <c r="M97" s="1053">
        <f>IF($D97&gt;0,M93,0)</f>
        <v>0</v>
      </c>
      <c r="N97" s="96">
        <f t="shared" si="75"/>
        <v>0</v>
      </c>
      <c r="O97" s="1053">
        <f>IF($D97&gt;0,O93,0)</f>
        <v>0</v>
      </c>
      <c r="P97" s="96">
        <f t="shared" si="76"/>
        <v>0</v>
      </c>
      <c r="Q97" s="1053">
        <f>IF($D97&gt;0,Q93,0)</f>
        <v>0</v>
      </c>
      <c r="R97" s="96">
        <f t="shared" si="77"/>
        <v>0</v>
      </c>
      <c r="S97" s="1053">
        <f>IF($D97&gt;0,S93,0)</f>
        <v>0</v>
      </c>
      <c r="T97" s="96">
        <f t="shared" si="78"/>
        <v>0</v>
      </c>
      <c r="U97" s="1053">
        <f>IF($D97&gt;0,U93,0)</f>
        <v>0</v>
      </c>
      <c r="V97" s="65"/>
      <c r="AK97" s="82"/>
      <c r="AL97" s="83">
        <f>IF(G97=0,G93,G97)</f>
        <v>0</v>
      </c>
      <c r="AM97" s="82"/>
      <c r="AN97" s="83">
        <f>IF(I97=0,I93,I97)</f>
        <v>0</v>
      </c>
      <c r="AO97" s="82"/>
      <c r="AP97" s="83">
        <f>IF(K97=0,K93,K97)</f>
        <v>0</v>
      </c>
      <c r="AQ97" s="82"/>
      <c r="AR97" s="83">
        <f>IF(M97=0,M93,M97)</f>
        <v>0</v>
      </c>
      <c r="AS97" s="82"/>
      <c r="AT97" s="83">
        <f>IF(O97=0,O93,O97)</f>
        <v>0</v>
      </c>
      <c r="AU97" s="82"/>
      <c r="AV97" s="83">
        <f>IF(Q97=0,Q93,Q97)</f>
        <v>0</v>
      </c>
      <c r="AW97" s="82"/>
      <c r="AX97" s="83">
        <f>IF(S97=0,S93,S97)</f>
        <v>0</v>
      </c>
      <c r="AY97" s="82"/>
      <c r="AZ97" s="83">
        <f>IF(U97=0,U93,U97)</f>
        <v>0</v>
      </c>
    </row>
    <row r="98" spans="2:52" ht="15" customHeight="1">
      <c r="B98" s="1124" t="str">
        <f t="shared" si="69"/>
        <v/>
      </c>
      <c r="C98" s="81">
        <f t="shared" si="70"/>
        <v>0</v>
      </c>
      <c r="D98" s="86">
        <f t="shared" si="70"/>
        <v>0</v>
      </c>
      <c r="E98" s="481">
        <f t="shared" si="70"/>
        <v>0</v>
      </c>
      <c r="F98" s="82">
        <f t="shared" si="71"/>
        <v>0</v>
      </c>
      <c r="G98" s="1053">
        <f>IF($D98&gt;0,G93,0)</f>
        <v>0</v>
      </c>
      <c r="H98" s="96">
        <f t="shared" si="72"/>
        <v>0</v>
      </c>
      <c r="I98" s="1053">
        <f>IF($D98&gt;0,I93,0)</f>
        <v>0</v>
      </c>
      <c r="J98" s="96">
        <f t="shared" si="73"/>
        <v>0</v>
      </c>
      <c r="K98" s="1053">
        <f>IF($D98&gt;0,K93,0)</f>
        <v>0</v>
      </c>
      <c r="L98" s="96">
        <f t="shared" si="74"/>
        <v>0</v>
      </c>
      <c r="M98" s="1053">
        <f>IF($D98&gt;0,M93,0)</f>
        <v>0</v>
      </c>
      <c r="N98" s="96">
        <f t="shared" si="75"/>
        <v>0</v>
      </c>
      <c r="O98" s="1053">
        <f>IF($D98&gt;0,O93,0)</f>
        <v>0</v>
      </c>
      <c r="P98" s="96">
        <f t="shared" si="76"/>
        <v>0</v>
      </c>
      <c r="Q98" s="1053">
        <f>IF($D98&gt;0,Q93,0)</f>
        <v>0</v>
      </c>
      <c r="R98" s="96">
        <f t="shared" si="77"/>
        <v>0</v>
      </c>
      <c r="S98" s="1053">
        <f>IF($D98&gt;0,S93,0)</f>
        <v>0</v>
      </c>
      <c r="T98" s="96">
        <f t="shared" si="78"/>
        <v>0</v>
      </c>
      <c r="U98" s="1053">
        <f>IF($D98&gt;0,U93,0)</f>
        <v>0</v>
      </c>
      <c r="V98" s="65"/>
      <c r="AK98" s="82"/>
      <c r="AL98" s="83">
        <f>IF(G98=0,G93,G98)</f>
        <v>0</v>
      </c>
      <c r="AM98" s="82"/>
      <c r="AN98" s="83">
        <f>IF(I98=0,I93,I98)</f>
        <v>0</v>
      </c>
      <c r="AO98" s="82"/>
      <c r="AP98" s="83">
        <f>IF(K98=0,K93,K98)</f>
        <v>0</v>
      </c>
      <c r="AQ98" s="82"/>
      <c r="AR98" s="83">
        <f>IF(M98=0,M93,M98)</f>
        <v>0</v>
      </c>
      <c r="AS98" s="82"/>
      <c r="AT98" s="83">
        <f>IF(O98=0,O93,O98)</f>
        <v>0</v>
      </c>
      <c r="AU98" s="82"/>
      <c r="AV98" s="83">
        <f>IF(Q98=0,Q93,Q98)</f>
        <v>0</v>
      </c>
      <c r="AW98" s="82"/>
      <c r="AX98" s="83">
        <f>IF(S98=0,S93,S98)</f>
        <v>0</v>
      </c>
      <c r="AY98" s="82"/>
      <c r="AZ98" s="83">
        <f>IF(U98=0,U93,U98)</f>
        <v>0</v>
      </c>
    </row>
    <row r="99" spans="2:52" ht="16.5" customHeight="1" thickBot="1">
      <c r="B99" s="1124" t="str">
        <f t="shared" si="69"/>
        <v/>
      </c>
      <c r="C99" s="88" t="s">
        <v>302</v>
      </c>
      <c r="D99" s="89"/>
      <c r="E99" s="89"/>
      <c r="F99" s="2309">
        <f>$E93*F93*G93+$E94*F94*G94+$E95*F95*G95+$E96*F96*G96+$E97*F97*G97+$E98*F98*G98</f>
        <v>0</v>
      </c>
      <c r="G99" s="2310"/>
      <c r="H99" s="2281">
        <f>$E93*H93*I93+$E94*H94*I94+$E95*H95*I95+$E96*H96*I96+$E97*H97*I97+$E98*H98*I98</f>
        <v>0</v>
      </c>
      <c r="I99" s="2282"/>
      <c r="J99" s="2281">
        <f>$E93*J93*K93+$E94*J94*K94+$E95*J95*K95+$E96*J96*K96+$E97*J97*K97+$E98*J98*K98</f>
        <v>0</v>
      </c>
      <c r="K99" s="2282"/>
      <c r="L99" s="2281">
        <f>$E93*L93*M93+$E94*L94*M94+$E95*L95*M95+$E96*L96*M96+$E97*L97*M97+$E98*L98*M98</f>
        <v>0</v>
      </c>
      <c r="M99" s="2282"/>
      <c r="N99" s="2281">
        <f>$E93*N93*O93+$E94*N94*O94+$E95*N95*O95+$E96*N96*O96+$E97*N97*O97+$E98*N98*O98</f>
        <v>0</v>
      </c>
      <c r="O99" s="2282"/>
      <c r="P99" s="2281">
        <f>$E93*P93*Q93+$E94*P94*Q94+$E95*P95*Q95+$E96*P96*Q96+$E97*P97*Q97+$E98*P98*Q98</f>
        <v>0</v>
      </c>
      <c r="Q99" s="2282"/>
      <c r="R99" s="2281">
        <f>$E93*R93*S93+$E94*R94*S94+$E95*R95*S95+$E96*R96*S96+$E97*R97*S97+$E98*R98*S98</f>
        <v>0</v>
      </c>
      <c r="S99" s="2282"/>
      <c r="T99" s="2281">
        <f>$E93*T93*U93+$E94*T94*U94+$E95*T95*U95+$E96*T96*U96+$E97*T97*U97+$E98*T98*U98</f>
        <v>0</v>
      </c>
      <c r="U99" s="2282"/>
      <c r="V99" s="65"/>
      <c r="AK99" s="2438" t="str">
        <f>IF(AND(G93=MAX(AL94:AL98),G93=MIN(AL94:AL98)),"","Część stada")</f>
        <v/>
      </c>
      <c r="AL99" s="2439"/>
      <c r="AM99" s="2438" t="str">
        <f>IF(AND(I93=MAX(AN94:AN98),I93=MIN(AN94:AN98)),"","Część stada")</f>
        <v/>
      </c>
      <c r="AN99" s="2439"/>
      <c r="AO99" s="2438" t="str">
        <f>IF(AND(K93=MAX(AP94:AP98),K93=MIN(AP94:AP98)),"","Część stada")</f>
        <v/>
      </c>
      <c r="AP99" s="2439"/>
      <c r="AQ99" s="2438" t="str">
        <f>IF(AND(M93=MAX(AR94:AR98),M93=MIN(AR94:AR98)),"","Część stada")</f>
        <v/>
      </c>
      <c r="AR99" s="2439"/>
      <c r="AS99" s="2438" t="str">
        <f>IF(AND(O93=MAX(AT94:AT98),O93=MIN(AT94:AT98)),"","Część stada")</f>
        <v/>
      </c>
      <c r="AT99" s="2439"/>
      <c r="AU99" s="2438" t="str">
        <f>IF(AND(Q93=MAX(AV94:AV98),Q93=MIN(AV94:AV98)),"","Część stada")</f>
        <v/>
      </c>
      <c r="AV99" s="2439"/>
      <c r="AW99" s="2438" t="str">
        <f>IF(AND(S93=MAX(AX94:AX98),S93=MIN(AX94:AX98)),"","Część stada")</f>
        <v/>
      </c>
      <c r="AX99" s="2439"/>
      <c r="AY99" s="2438" t="str">
        <f>IF(AND(U93=MAX(AZ94:AZ98),U93=MIN(AZ94:AZ98)),"","Część stada")</f>
        <v/>
      </c>
      <c r="AZ99" s="2439"/>
    </row>
    <row r="100" spans="2:52" ht="12.75" customHeight="1">
      <c r="B100" s="1124" t="str">
        <f t="shared" si="69"/>
        <v/>
      </c>
      <c r="C100" s="67"/>
      <c r="D100" s="69"/>
      <c r="E100" s="90"/>
      <c r="F100" s="65"/>
      <c r="G100" s="67"/>
      <c r="H100" s="67"/>
      <c r="I100" s="67"/>
      <c r="J100" s="67"/>
      <c r="K100" s="67"/>
      <c r="L100" s="67"/>
      <c r="M100" s="71"/>
      <c r="N100" s="67"/>
      <c r="O100" s="67"/>
      <c r="P100" s="67"/>
      <c r="Q100" s="67"/>
      <c r="R100" s="67"/>
      <c r="S100" s="67"/>
      <c r="T100" s="65"/>
      <c r="U100" s="72" t="str">
        <f>IF(R101-T101&gt;=0,"","Przekroczona maksymalna obsada.")</f>
        <v/>
      </c>
      <c r="V100" s="65"/>
      <c r="Z100" s="274" t="str">
        <f>"Osiagnięte obciążenie pastwiska: "&amp;C102</f>
        <v xml:space="preserve">Osiagnięte obciążenie pastwiska: </v>
      </c>
      <c r="AA100" s="275">
        <f>IF(F101=0,0,(D104*E104+D105*E105+D106*E106+D107*E107+D108*E108+D109*E109)/F101)</f>
        <v>0</v>
      </c>
      <c r="AD100" s="276">
        <f>R101-T101</f>
        <v>0</v>
      </c>
    </row>
    <row r="101" spans="2:52" ht="36" customHeight="1" thickBot="1">
      <c r="B101" s="1124" t="str">
        <f>IF(SUM(F$104:U$109)&gt;0,"Wypełnione","")</f>
        <v/>
      </c>
      <c r="C101" s="91" t="str">
        <f>IF(AA100&gt;10,"Zbyt dużo zwierząt na pastwisku!","Nazwa działki")</f>
        <v>Nazwa działki</v>
      </c>
      <c r="D101" s="2510" t="s">
        <v>437</v>
      </c>
      <c r="E101" s="92" t="s">
        <v>1269</v>
      </c>
      <c r="F101" s="2305"/>
      <c r="G101" s="2306"/>
      <c r="H101" s="2469" t="s">
        <v>1270</v>
      </c>
      <c r="I101" s="2470"/>
      <c r="J101" s="2463"/>
      <c r="K101" s="2463"/>
      <c r="L101" s="2469" t="s">
        <v>1271</v>
      </c>
      <c r="M101" s="2470"/>
      <c r="N101" s="2299"/>
      <c r="O101" s="2300"/>
      <c r="P101" s="2482" t="s">
        <v>1272</v>
      </c>
      <c r="Q101" s="2483"/>
      <c r="R101" s="2474">
        <f>F101*J101*N101</f>
        <v>0</v>
      </c>
      <c r="S101" s="2474"/>
      <c r="T101" s="2474">
        <f>F110+H110+J110+L110+N110+P110+R110+T110</f>
        <v>0</v>
      </c>
      <c r="U101" s="2488"/>
      <c r="V101" s="65"/>
    </row>
    <row r="102" spans="2:52" ht="17.25" customHeight="1" thickBot="1">
      <c r="B102" s="1124" t="str">
        <f t="shared" ref="B102:B111" si="79">IF(SUM(F$104:U$109)&gt;0,"Wypełnione","")</f>
        <v/>
      </c>
      <c r="C102" s="116"/>
      <c r="D102" s="2511"/>
      <c r="E102" s="75" t="s">
        <v>1273</v>
      </c>
      <c r="F102" s="2283" t="s">
        <v>1274</v>
      </c>
      <c r="G102" s="2284"/>
      <c r="H102" s="2283" t="s">
        <v>810</v>
      </c>
      <c r="I102" s="2284"/>
      <c r="J102" s="2283" t="s">
        <v>811</v>
      </c>
      <c r="K102" s="2284"/>
      <c r="L102" s="2283" t="s">
        <v>812</v>
      </c>
      <c r="M102" s="2284"/>
      <c r="N102" s="2283" t="s">
        <v>813</v>
      </c>
      <c r="O102" s="2284"/>
      <c r="P102" s="2283" t="s">
        <v>814</v>
      </c>
      <c r="Q102" s="2284"/>
      <c r="R102" s="2283" t="s">
        <v>815</v>
      </c>
      <c r="S102" s="2284"/>
      <c r="T102" s="2283" t="s">
        <v>1275</v>
      </c>
      <c r="U102" s="2284"/>
      <c r="V102" s="65"/>
    </row>
    <row r="103" spans="2:52" ht="17.25" customHeight="1">
      <c r="B103" s="1124" t="str">
        <f t="shared" si="79"/>
        <v/>
      </c>
      <c r="C103" s="76" t="s">
        <v>1276</v>
      </c>
      <c r="D103" s="2512"/>
      <c r="E103" s="868" t="s">
        <v>465</v>
      </c>
      <c r="F103" s="77" t="s">
        <v>1277</v>
      </c>
      <c r="G103" s="78" t="s">
        <v>1278</v>
      </c>
      <c r="H103" s="77" t="s">
        <v>1277</v>
      </c>
      <c r="I103" s="78" t="s">
        <v>1278</v>
      </c>
      <c r="J103" s="77" t="s">
        <v>1277</v>
      </c>
      <c r="K103" s="78" t="s">
        <v>1278</v>
      </c>
      <c r="L103" s="77" t="s">
        <v>1277</v>
      </c>
      <c r="M103" s="78" t="s">
        <v>1278</v>
      </c>
      <c r="N103" s="77" t="s">
        <v>1277</v>
      </c>
      <c r="O103" s="78" t="s">
        <v>1278</v>
      </c>
      <c r="P103" s="77" t="s">
        <v>1277</v>
      </c>
      <c r="Q103" s="78" t="s">
        <v>1278</v>
      </c>
      <c r="R103" s="77" t="s">
        <v>1277</v>
      </c>
      <c r="S103" s="78" t="s">
        <v>1278</v>
      </c>
      <c r="T103" s="77" t="s">
        <v>1277</v>
      </c>
      <c r="U103" s="78" t="s">
        <v>1278</v>
      </c>
      <c r="V103" s="65"/>
      <c r="AK103" s="68">
        <v>9</v>
      </c>
    </row>
    <row r="104" spans="2:52" ht="15" customHeight="1">
      <c r="B104" s="1124" t="str">
        <f t="shared" si="79"/>
        <v/>
      </c>
      <c r="C104" s="81">
        <f t="shared" ref="C104:E109" si="80">C93</f>
        <v>0</v>
      </c>
      <c r="D104" s="86">
        <f t="shared" si="80"/>
        <v>0</v>
      </c>
      <c r="E104" s="481">
        <f t="shared" si="80"/>
        <v>0</v>
      </c>
      <c r="F104" s="82">
        <f t="shared" ref="F104:F109" si="81">IF(G104&gt;0,D104,0)</f>
        <v>0</v>
      </c>
      <c r="G104" s="83"/>
      <c r="H104" s="96">
        <f t="shared" ref="H104:H109" si="82">IF(I104&gt;0,D104,0)</f>
        <v>0</v>
      </c>
      <c r="I104" s="83"/>
      <c r="J104" s="96">
        <f t="shared" ref="J104:J109" si="83">IF(K104&gt;0,D104,0)</f>
        <v>0</v>
      </c>
      <c r="K104" s="83"/>
      <c r="L104" s="96">
        <f t="shared" ref="L104:L109" si="84">IF(M104&gt;0,D104,0)</f>
        <v>0</v>
      </c>
      <c r="M104" s="83"/>
      <c r="N104" s="96">
        <f t="shared" ref="N104:N109" si="85">IF(O104&gt;0,D104,0)</f>
        <v>0</v>
      </c>
      <c r="O104" s="83">
        <v>0</v>
      </c>
      <c r="P104" s="96">
        <f t="shared" ref="P104:P109" si="86">IF(Q104&gt;0,D104,0)</f>
        <v>0</v>
      </c>
      <c r="Q104" s="83"/>
      <c r="R104" s="96">
        <f t="shared" ref="R104:R109" si="87">IF(S104&gt;0,D104,0)</f>
        <v>0</v>
      </c>
      <c r="S104" s="83"/>
      <c r="T104" s="96">
        <f t="shared" ref="T104:T109" si="88">IF(U104&gt;0,D104,0)</f>
        <v>0</v>
      </c>
      <c r="U104" s="83"/>
      <c r="V104" s="65"/>
      <c r="AK104" s="82"/>
      <c r="AL104" s="83">
        <f>G104</f>
        <v>0</v>
      </c>
      <c r="AM104" s="82"/>
      <c r="AN104" s="83">
        <f>I104</f>
        <v>0</v>
      </c>
      <c r="AO104" s="82"/>
      <c r="AP104" s="83">
        <f>K104</f>
        <v>0</v>
      </c>
      <c r="AQ104" s="82"/>
      <c r="AR104" s="83">
        <f>M104</f>
        <v>0</v>
      </c>
      <c r="AS104" s="82"/>
      <c r="AT104" s="83">
        <f>O104</f>
        <v>0</v>
      </c>
      <c r="AU104" s="82"/>
      <c r="AV104" s="83">
        <f>Q104</f>
        <v>0</v>
      </c>
      <c r="AW104" s="82"/>
      <c r="AX104" s="83">
        <f>S104</f>
        <v>0</v>
      </c>
      <c r="AY104" s="82"/>
      <c r="AZ104" s="83">
        <f>U104</f>
        <v>0</v>
      </c>
    </row>
    <row r="105" spans="2:52" ht="15" customHeight="1">
      <c r="B105" s="1124" t="str">
        <f t="shared" si="79"/>
        <v/>
      </c>
      <c r="C105" s="81">
        <f t="shared" si="80"/>
        <v>0</v>
      </c>
      <c r="D105" s="86">
        <f t="shared" si="80"/>
        <v>0</v>
      </c>
      <c r="E105" s="481">
        <f t="shared" si="80"/>
        <v>0</v>
      </c>
      <c r="F105" s="82">
        <f t="shared" si="81"/>
        <v>0</v>
      </c>
      <c r="G105" s="1053">
        <f>IF($D105&gt;0,G104,0)</f>
        <v>0</v>
      </c>
      <c r="H105" s="96">
        <f t="shared" si="82"/>
        <v>0</v>
      </c>
      <c r="I105" s="1053">
        <f>IF($D105&gt;0,I104,0)</f>
        <v>0</v>
      </c>
      <c r="J105" s="96">
        <f t="shared" si="83"/>
        <v>0</v>
      </c>
      <c r="K105" s="1053">
        <f>IF($D105&gt;0,K104,0)</f>
        <v>0</v>
      </c>
      <c r="L105" s="96">
        <f t="shared" si="84"/>
        <v>0</v>
      </c>
      <c r="M105" s="1053">
        <f>IF($D105&gt;0,M104,0)</f>
        <v>0</v>
      </c>
      <c r="N105" s="96">
        <f t="shared" si="85"/>
        <v>0</v>
      </c>
      <c r="O105" s="1053">
        <f>IF($D105&gt;0,O104,0)</f>
        <v>0</v>
      </c>
      <c r="P105" s="96">
        <f t="shared" si="86"/>
        <v>0</v>
      </c>
      <c r="Q105" s="1053">
        <f>IF($D105&gt;0,Q104,0)</f>
        <v>0</v>
      </c>
      <c r="R105" s="96">
        <f t="shared" si="87"/>
        <v>0</v>
      </c>
      <c r="S105" s="1053">
        <f>IF($D105&gt;0,S104,0)</f>
        <v>0</v>
      </c>
      <c r="T105" s="96">
        <f t="shared" si="88"/>
        <v>0</v>
      </c>
      <c r="U105" s="1053">
        <f>IF($D105&gt;0,U104,0)</f>
        <v>0</v>
      </c>
      <c r="V105" s="65"/>
      <c r="AK105" s="82"/>
      <c r="AL105" s="83">
        <f>IF(G105=0,G104,G105)</f>
        <v>0</v>
      </c>
      <c r="AM105" s="82"/>
      <c r="AN105" s="83">
        <f>IF(I105=0,I104,I105)</f>
        <v>0</v>
      </c>
      <c r="AO105" s="82"/>
      <c r="AP105" s="83">
        <f>IF(K105=0,K104,K105)</f>
        <v>0</v>
      </c>
      <c r="AQ105" s="82"/>
      <c r="AR105" s="83">
        <f>IF(M105=0,M104,M105)</f>
        <v>0</v>
      </c>
      <c r="AS105" s="82"/>
      <c r="AT105" s="83">
        <f>IF(O105=0,O104,O105)</f>
        <v>0</v>
      </c>
      <c r="AU105" s="82"/>
      <c r="AV105" s="83">
        <f>IF(Q105=0,Q104,Q105)</f>
        <v>0</v>
      </c>
      <c r="AW105" s="82"/>
      <c r="AX105" s="83">
        <f>IF(S105=0,S104,S105)</f>
        <v>0</v>
      </c>
      <c r="AY105" s="82"/>
      <c r="AZ105" s="83">
        <f>IF(U105=0,U104,U105)</f>
        <v>0</v>
      </c>
    </row>
    <row r="106" spans="2:52" ht="15" customHeight="1">
      <c r="B106" s="1124" t="str">
        <f t="shared" si="79"/>
        <v/>
      </c>
      <c r="C106" s="81">
        <f t="shared" si="80"/>
        <v>0</v>
      </c>
      <c r="D106" s="86">
        <f t="shared" si="80"/>
        <v>0</v>
      </c>
      <c r="E106" s="481">
        <f t="shared" si="80"/>
        <v>0</v>
      </c>
      <c r="F106" s="82">
        <f t="shared" si="81"/>
        <v>0</v>
      </c>
      <c r="G106" s="1053">
        <f>IF($D106&gt;0,G104,0)</f>
        <v>0</v>
      </c>
      <c r="H106" s="96">
        <f t="shared" si="82"/>
        <v>0</v>
      </c>
      <c r="I106" s="1053">
        <f>IF($D106&gt;0,I104,0)</f>
        <v>0</v>
      </c>
      <c r="J106" s="96">
        <f t="shared" si="83"/>
        <v>0</v>
      </c>
      <c r="K106" s="1053">
        <f>IF($D106&gt;0,K104,0)</f>
        <v>0</v>
      </c>
      <c r="L106" s="96">
        <f t="shared" si="84"/>
        <v>0</v>
      </c>
      <c r="M106" s="1053">
        <f>IF($D106&gt;0,M104,0)</f>
        <v>0</v>
      </c>
      <c r="N106" s="96">
        <f t="shared" si="85"/>
        <v>0</v>
      </c>
      <c r="O106" s="1053">
        <f>IF($D106&gt;0,O104,0)</f>
        <v>0</v>
      </c>
      <c r="P106" s="96">
        <f t="shared" si="86"/>
        <v>0</v>
      </c>
      <c r="Q106" s="1053">
        <f>IF($D106&gt;0,Q104,0)</f>
        <v>0</v>
      </c>
      <c r="R106" s="96">
        <f t="shared" si="87"/>
        <v>0</v>
      </c>
      <c r="S106" s="1053">
        <f>IF($D106&gt;0,S104,0)</f>
        <v>0</v>
      </c>
      <c r="T106" s="96">
        <f t="shared" si="88"/>
        <v>0</v>
      </c>
      <c r="U106" s="1053">
        <f>IF($D106&gt;0,U104,0)</f>
        <v>0</v>
      </c>
      <c r="V106" s="65"/>
      <c r="AK106" s="82"/>
      <c r="AL106" s="83">
        <f>IF(G106=0,G104,G106)</f>
        <v>0</v>
      </c>
      <c r="AM106" s="82"/>
      <c r="AN106" s="83">
        <f>IF(I106=0,I104,I106)</f>
        <v>0</v>
      </c>
      <c r="AO106" s="82"/>
      <c r="AP106" s="83">
        <f>IF(K106=0,K104,K106)</f>
        <v>0</v>
      </c>
      <c r="AQ106" s="82"/>
      <c r="AR106" s="83">
        <f>IF(M106=0,M104,M106)</f>
        <v>0</v>
      </c>
      <c r="AS106" s="82"/>
      <c r="AT106" s="83">
        <f>IF(O106=0,O104,O106)</f>
        <v>0</v>
      </c>
      <c r="AU106" s="82"/>
      <c r="AV106" s="83">
        <f>IF(Q106=0,Q104,Q106)</f>
        <v>0</v>
      </c>
      <c r="AW106" s="82"/>
      <c r="AX106" s="83">
        <f>IF(S106=0,S104,S106)</f>
        <v>0</v>
      </c>
      <c r="AY106" s="82"/>
      <c r="AZ106" s="83">
        <f>IF(U106=0,U104,U106)</f>
        <v>0</v>
      </c>
    </row>
    <row r="107" spans="2:52" ht="15" customHeight="1">
      <c r="B107" s="1124" t="str">
        <f t="shared" si="79"/>
        <v/>
      </c>
      <c r="C107" s="81">
        <f t="shared" si="80"/>
        <v>0</v>
      </c>
      <c r="D107" s="86">
        <f t="shared" si="80"/>
        <v>0</v>
      </c>
      <c r="E107" s="481">
        <f t="shared" si="80"/>
        <v>0</v>
      </c>
      <c r="F107" s="82">
        <f t="shared" si="81"/>
        <v>0</v>
      </c>
      <c r="G107" s="1053">
        <f>IF($D107&gt;0,G104,0)</f>
        <v>0</v>
      </c>
      <c r="H107" s="96">
        <f t="shared" si="82"/>
        <v>0</v>
      </c>
      <c r="I107" s="1053">
        <f>IF($D107&gt;0,I104,0)</f>
        <v>0</v>
      </c>
      <c r="J107" s="96">
        <f t="shared" si="83"/>
        <v>0</v>
      </c>
      <c r="K107" s="1053">
        <f>IF($D107&gt;0,K104,0)</f>
        <v>0</v>
      </c>
      <c r="L107" s="96">
        <f t="shared" si="84"/>
        <v>0</v>
      </c>
      <c r="M107" s="1053">
        <f>IF($D107&gt;0,M104,0)</f>
        <v>0</v>
      </c>
      <c r="N107" s="96">
        <f t="shared" si="85"/>
        <v>0</v>
      </c>
      <c r="O107" s="1053">
        <f>IF($D107&gt;0,O104,0)</f>
        <v>0</v>
      </c>
      <c r="P107" s="96">
        <f t="shared" si="86"/>
        <v>0</v>
      </c>
      <c r="Q107" s="1053">
        <f>IF($D107&gt;0,Q104,0)</f>
        <v>0</v>
      </c>
      <c r="R107" s="96">
        <f t="shared" si="87"/>
        <v>0</v>
      </c>
      <c r="S107" s="1053">
        <f>IF($D107&gt;0,S104,0)</f>
        <v>0</v>
      </c>
      <c r="T107" s="96">
        <f t="shared" si="88"/>
        <v>0</v>
      </c>
      <c r="U107" s="1053">
        <f>IF($D107&gt;0,U104,0)</f>
        <v>0</v>
      </c>
      <c r="V107" s="65"/>
      <c r="AK107" s="82"/>
      <c r="AL107" s="83">
        <f>IF(G107=0,G104,G107)</f>
        <v>0</v>
      </c>
      <c r="AM107" s="82"/>
      <c r="AN107" s="83">
        <f>IF(I107=0,I104,I107)</f>
        <v>0</v>
      </c>
      <c r="AO107" s="82"/>
      <c r="AP107" s="83">
        <f>IF(K107=0,K104,K107)</f>
        <v>0</v>
      </c>
      <c r="AQ107" s="82"/>
      <c r="AR107" s="83">
        <f>IF(M107=0,M104,M107)</f>
        <v>0</v>
      </c>
      <c r="AS107" s="82"/>
      <c r="AT107" s="83">
        <f>IF(O107=0,O104,O107)</f>
        <v>0</v>
      </c>
      <c r="AU107" s="82"/>
      <c r="AV107" s="83">
        <f>IF(Q107=0,Q104,Q107)</f>
        <v>0</v>
      </c>
      <c r="AW107" s="82"/>
      <c r="AX107" s="83">
        <f>IF(S107=0,S104,S107)</f>
        <v>0</v>
      </c>
      <c r="AY107" s="82"/>
      <c r="AZ107" s="83">
        <f>IF(U107=0,U104,U107)</f>
        <v>0</v>
      </c>
    </row>
    <row r="108" spans="2:52" ht="15" customHeight="1">
      <c r="B108" s="1124" t="str">
        <f t="shared" si="79"/>
        <v/>
      </c>
      <c r="C108" s="81">
        <f t="shared" si="80"/>
        <v>0</v>
      </c>
      <c r="D108" s="86">
        <f t="shared" si="80"/>
        <v>0</v>
      </c>
      <c r="E108" s="481">
        <f t="shared" si="80"/>
        <v>0</v>
      </c>
      <c r="F108" s="82">
        <f t="shared" si="81"/>
        <v>0</v>
      </c>
      <c r="G108" s="1053">
        <f>IF($D108&gt;0,G104,0)</f>
        <v>0</v>
      </c>
      <c r="H108" s="96">
        <f t="shared" si="82"/>
        <v>0</v>
      </c>
      <c r="I108" s="1053">
        <f>IF($D108&gt;0,I104,0)</f>
        <v>0</v>
      </c>
      <c r="J108" s="96">
        <f t="shared" si="83"/>
        <v>0</v>
      </c>
      <c r="K108" s="1053">
        <f>IF($D108&gt;0,K104,0)</f>
        <v>0</v>
      </c>
      <c r="L108" s="96">
        <f t="shared" si="84"/>
        <v>0</v>
      </c>
      <c r="M108" s="1053">
        <f>IF($D108&gt;0,M104,0)</f>
        <v>0</v>
      </c>
      <c r="N108" s="96">
        <f t="shared" si="85"/>
        <v>0</v>
      </c>
      <c r="O108" s="1053">
        <f>IF($D108&gt;0,O104,0)</f>
        <v>0</v>
      </c>
      <c r="P108" s="96">
        <f t="shared" si="86"/>
        <v>0</v>
      </c>
      <c r="Q108" s="1053">
        <f>IF($D108&gt;0,Q104,0)</f>
        <v>0</v>
      </c>
      <c r="R108" s="96">
        <f t="shared" si="87"/>
        <v>0</v>
      </c>
      <c r="S108" s="1053">
        <f>IF($D108&gt;0,S104,0)</f>
        <v>0</v>
      </c>
      <c r="T108" s="96">
        <f t="shared" si="88"/>
        <v>0</v>
      </c>
      <c r="U108" s="1053">
        <f>IF($D108&gt;0,U104,0)</f>
        <v>0</v>
      </c>
      <c r="V108" s="65"/>
      <c r="AK108" s="82"/>
      <c r="AL108" s="83">
        <f>IF(G108=0,G104,G108)</f>
        <v>0</v>
      </c>
      <c r="AM108" s="82"/>
      <c r="AN108" s="83">
        <f>IF(I108=0,I104,I108)</f>
        <v>0</v>
      </c>
      <c r="AO108" s="82"/>
      <c r="AP108" s="83">
        <f>IF(K108=0,K104,K108)</f>
        <v>0</v>
      </c>
      <c r="AQ108" s="82"/>
      <c r="AR108" s="83">
        <f>IF(M108=0,M104,M108)</f>
        <v>0</v>
      </c>
      <c r="AS108" s="82"/>
      <c r="AT108" s="83">
        <f>IF(O108=0,O104,O108)</f>
        <v>0</v>
      </c>
      <c r="AU108" s="82"/>
      <c r="AV108" s="83">
        <f>IF(Q108=0,Q104,Q108)</f>
        <v>0</v>
      </c>
      <c r="AW108" s="82"/>
      <c r="AX108" s="83">
        <f>IF(S108=0,S104,S108)</f>
        <v>0</v>
      </c>
      <c r="AY108" s="82"/>
      <c r="AZ108" s="83">
        <f>IF(U108=0,U104,U108)</f>
        <v>0</v>
      </c>
    </row>
    <row r="109" spans="2:52" ht="15" customHeight="1">
      <c r="B109" s="1124" t="str">
        <f t="shared" si="79"/>
        <v/>
      </c>
      <c r="C109" s="81">
        <f t="shared" si="80"/>
        <v>0</v>
      </c>
      <c r="D109" s="86">
        <f t="shared" si="80"/>
        <v>0</v>
      </c>
      <c r="E109" s="481">
        <f t="shared" si="80"/>
        <v>0</v>
      </c>
      <c r="F109" s="82">
        <f t="shared" si="81"/>
        <v>0</v>
      </c>
      <c r="G109" s="1053">
        <f>IF($D109&gt;0,G104,0)</f>
        <v>0</v>
      </c>
      <c r="H109" s="96">
        <f t="shared" si="82"/>
        <v>0</v>
      </c>
      <c r="I109" s="1053">
        <f>IF($D109&gt;0,I104,0)</f>
        <v>0</v>
      </c>
      <c r="J109" s="96">
        <f t="shared" si="83"/>
        <v>0</v>
      </c>
      <c r="K109" s="1053">
        <f>IF($D109&gt;0,K104,0)</f>
        <v>0</v>
      </c>
      <c r="L109" s="96">
        <f t="shared" si="84"/>
        <v>0</v>
      </c>
      <c r="M109" s="1053">
        <f>IF($D109&gt;0,M104,0)</f>
        <v>0</v>
      </c>
      <c r="N109" s="96">
        <f t="shared" si="85"/>
        <v>0</v>
      </c>
      <c r="O109" s="1053">
        <f>IF($D109&gt;0,O104,0)</f>
        <v>0</v>
      </c>
      <c r="P109" s="96">
        <f t="shared" si="86"/>
        <v>0</v>
      </c>
      <c r="Q109" s="1053">
        <f>IF($D109&gt;0,Q104,0)</f>
        <v>0</v>
      </c>
      <c r="R109" s="96">
        <f t="shared" si="87"/>
        <v>0</v>
      </c>
      <c r="S109" s="1053">
        <f>IF($D109&gt;0,S104,0)</f>
        <v>0</v>
      </c>
      <c r="T109" s="96">
        <f t="shared" si="88"/>
        <v>0</v>
      </c>
      <c r="U109" s="1053">
        <f>IF($D109&gt;0,U104,0)</f>
        <v>0</v>
      </c>
      <c r="V109" s="65"/>
      <c r="AK109" s="82"/>
      <c r="AL109" s="83">
        <f>IF(G109=0,G104,G109)</f>
        <v>0</v>
      </c>
      <c r="AM109" s="82"/>
      <c r="AN109" s="83">
        <f>IF(I109=0,I104,I109)</f>
        <v>0</v>
      </c>
      <c r="AO109" s="82"/>
      <c r="AP109" s="83">
        <f>IF(K109=0,K104,K109)</f>
        <v>0</v>
      </c>
      <c r="AQ109" s="82"/>
      <c r="AR109" s="83">
        <f>IF(M109=0,M104,M109)</f>
        <v>0</v>
      </c>
      <c r="AS109" s="82"/>
      <c r="AT109" s="83">
        <f>IF(O109=0,O104,O109)</f>
        <v>0</v>
      </c>
      <c r="AU109" s="82"/>
      <c r="AV109" s="83">
        <f>IF(Q109=0,Q104,Q109)</f>
        <v>0</v>
      </c>
      <c r="AW109" s="82"/>
      <c r="AX109" s="83">
        <f>IF(S109=0,S104,S109)</f>
        <v>0</v>
      </c>
      <c r="AY109" s="82"/>
      <c r="AZ109" s="83">
        <f>IF(U109=0,U104,U109)</f>
        <v>0</v>
      </c>
    </row>
    <row r="110" spans="2:52" ht="16.5" customHeight="1" thickBot="1">
      <c r="B110" s="1124" t="str">
        <f t="shared" si="79"/>
        <v/>
      </c>
      <c r="C110" s="88" t="s">
        <v>302</v>
      </c>
      <c r="D110" s="89"/>
      <c r="E110" s="89"/>
      <c r="F110" s="2309">
        <f>$E104*F104*G104+$E105*F105*G105+$E106*F106*G106+$E107*F107*G107+$E108*F108*G108+$E109*F109*G109</f>
        <v>0</v>
      </c>
      <c r="G110" s="2310"/>
      <c r="H110" s="2281">
        <f>$E104*H104*I104+$E105*H105*I105+$E106*H106*I106+$E107*H107*I107+$E108*H108*I108+$E109*H109*I109</f>
        <v>0</v>
      </c>
      <c r="I110" s="2282"/>
      <c r="J110" s="2281">
        <f>$E104*J104*K104+$E105*J105*K105+$E106*J106*K106+$E107*J107*K107+$E108*J108*K108+$E109*J109*K109</f>
        <v>0</v>
      </c>
      <c r="K110" s="2282"/>
      <c r="L110" s="2281">
        <f>$E104*L104*M104+$E105*L105*M105+$E106*L106*M106+$E107*L107*M107+$E108*L108*M108+$E109*L109*M109</f>
        <v>0</v>
      </c>
      <c r="M110" s="2282"/>
      <c r="N110" s="2281">
        <f>$E104*N104*O104+$E105*N105*O105+$E106*N106*O106+$E107*N107*O107+$E108*N108*O108+$E109*N109*O109</f>
        <v>0</v>
      </c>
      <c r="O110" s="2282"/>
      <c r="P110" s="2281">
        <f>$E104*P104*Q104+$E105*P105*Q105+$E106*P106*Q106+$E107*P107*Q107+$E108*P108*Q108+$E109*P109*Q109</f>
        <v>0</v>
      </c>
      <c r="Q110" s="2282"/>
      <c r="R110" s="2281">
        <f>$E104*R104*S104+$E105*R105*S105+$E106*R106*S106+$E107*R107*S107+$E108*R108*S108+$E109*R109*S109</f>
        <v>0</v>
      </c>
      <c r="S110" s="2282"/>
      <c r="T110" s="2281">
        <f>$E104*T104*U104+$E105*T105*U105+$E106*T106*U106+$E107*T107*U107+$E108*T108*U108+$E109*T109*U109</f>
        <v>0</v>
      </c>
      <c r="U110" s="2282"/>
      <c r="V110" s="65"/>
      <c r="AK110" s="2438" t="str">
        <f>IF(AND(G104=MAX(AL105:AL109),G104=MIN(AL105:AL109)),"","Część stada")</f>
        <v/>
      </c>
      <c r="AL110" s="2439"/>
      <c r="AM110" s="2438" t="str">
        <f>IF(AND(I104=MAX(AN105:AN109),I104=MIN(AN105:AN109)),"","Część stada")</f>
        <v/>
      </c>
      <c r="AN110" s="2439"/>
      <c r="AO110" s="2438" t="str">
        <f>IF(AND(K104=MAX(AP105:AP109),K104=MIN(AP105:AP109)),"","Część stada")</f>
        <v/>
      </c>
      <c r="AP110" s="2439"/>
      <c r="AQ110" s="2438" t="str">
        <f>IF(AND(M104=MAX(AR105:AR109),M104=MIN(AR105:AR109)),"","Część stada")</f>
        <v/>
      </c>
      <c r="AR110" s="2439"/>
      <c r="AS110" s="2438" t="str">
        <f>IF(AND(O104=MAX(AT105:AT109),O104=MIN(AT105:AT109)),"","Część stada")</f>
        <v/>
      </c>
      <c r="AT110" s="2439"/>
      <c r="AU110" s="2438" t="str">
        <f>IF(AND(Q104=MAX(AV105:AV109),Q104=MIN(AV105:AV109)),"","Część stada")</f>
        <v/>
      </c>
      <c r="AV110" s="2439"/>
      <c r="AW110" s="2438" t="str">
        <f>IF(AND(S104=MAX(AX105:AX109),S104=MIN(AX105:AX109)),"","Część stada")</f>
        <v/>
      </c>
      <c r="AX110" s="2439"/>
      <c r="AY110" s="2438" t="str">
        <f>IF(AND(U104=MAX(AZ105:AZ109),U104=MIN(AZ105:AZ109)),"","Część stada")</f>
        <v/>
      </c>
      <c r="AZ110" s="2439"/>
    </row>
    <row r="111" spans="2:52" ht="12.75" customHeight="1">
      <c r="B111" s="1124" t="str">
        <f t="shared" si="79"/>
        <v/>
      </c>
      <c r="C111" s="67"/>
      <c r="D111" s="69"/>
      <c r="E111" s="90"/>
      <c r="F111" s="65"/>
      <c r="G111" s="67"/>
      <c r="H111" s="67"/>
      <c r="I111" s="67"/>
      <c r="J111" s="67"/>
      <c r="K111" s="67"/>
      <c r="L111" s="67"/>
      <c r="M111" s="71"/>
      <c r="N111" s="67"/>
      <c r="O111" s="67"/>
      <c r="P111" s="67"/>
      <c r="Q111" s="67"/>
      <c r="R111" s="67"/>
      <c r="S111" s="67"/>
      <c r="T111" s="65"/>
      <c r="U111" s="72" t="str">
        <f>IF(R112-T112&gt;=0,"","Przekroczona maksymalna obsada.")</f>
        <v/>
      </c>
      <c r="V111" s="65"/>
      <c r="Z111" s="274" t="str">
        <f>"Osiagnięte obciążenie pastwiska: "&amp;C113</f>
        <v xml:space="preserve">Osiagnięte obciążenie pastwiska: </v>
      </c>
      <c r="AA111" s="275">
        <f>IF(F112=0,0,(D115*E115+D116*E116+D117*E117+D118*E118+D119*E119+D120*E120)/F112)</f>
        <v>0</v>
      </c>
      <c r="AD111" s="276">
        <f>R112-T112</f>
        <v>0</v>
      </c>
    </row>
    <row r="112" spans="2:52" ht="36" customHeight="1" thickBot="1">
      <c r="B112" s="1124" t="str">
        <f>IF(SUM(F$115:U$120)&gt;0,"Wypełnione","")</f>
        <v/>
      </c>
      <c r="C112" s="124" t="str">
        <f>IF(AA111&gt;10,"Zbyt dużo zwierząt na pastwisku!","Nazwa działki")</f>
        <v>Nazwa działki</v>
      </c>
      <c r="D112" s="2510" t="s">
        <v>437</v>
      </c>
      <c r="E112" s="125" t="s">
        <v>1269</v>
      </c>
      <c r="F112" s="2305"/>
      <c r="G112" s="2306"/>
      <c r="H112" s="2464" t="s">
        <v>1270</v>
      </c>
      <c r="I112" s="2465"/>
      <c r="J112" s="2463"/>
      <c r="K112" s="2463"/>
      <c r="L112" s="2464" t="s">
        <v>1271</v>
      </c>
      <c r="M112" s="2465"/>
      <c r="N112" s="2299"/>
      <c r="O112" s="2300"/>
      <c r="P112" s="2475" t="s">
        <v>1272</v>
      </c>
      <c r="Q112" s="2476"/>
      <c r="R112" s="2477">
        <f>F112*J112*N112</f>
        <v>0</v>
      </c>
      <c r="S112" s="2477"/>
      <c r="T112" s="2477">
        <f>F121+H121+J121+L121+N121+P121+R121+T121</f>
        <v>0</v>
      </c>
      <c r="U112" s="2520"/>
      <c r="V112" s="65"/>
    </row>
    <row r="113" spans="1:52" ht="17.25" customHeight="1" thickBot="1">
      <c r="B113" s="1124" t="str">
        <f t="shared" ref="B113:B122" si="89">IF(SUM(F$115:U$120)&gt;0,"Wypełnione","")</f>
        <v/>
      </c>
      <c r="C113" s="119"/>
      <c r="D113" s="2511"/>
      <c r="E113" s="75" t="s">
        <v>1273</v>
      </c>
      <c r="F113" s="2283" t="s">
        <v>1274</v>
      </c>
      <c r="G113" s="2284"/>
      <c r="H113" s="2283" t="s">
        <v>810</v>
      </c>
      <c r="I113" s="2284"/>
      <c r="J113" s="2283" t="s">
        <v>811</v>
      </c>
      <c r="K113" s="2284"/>
      <c r="L113" s="2283" t="s">
        <v>812</v>
      </c>
      <c r="M113" s="2284"/>
      <c r="N113" s="2283" t="s">
        <v>813</v>
      </c>
      <c r="O113" s="2284"/>
      <c r="P113" s="2283" t="s">
        <v>814</v>
      </c>
      <c r="Q113" s="2284"/>
      <c r="R113" s="2283" t="s">
        <v>815</v>
      </c>
      <c r="S113" s="2284"/>
      <c r="T113" s="2283" t="s">
        <v>1275</v>
      </c>
      <c r="U113" s="2284"/>
      <c r="V113" s="65"/>
    </row>
    <row r="114" spans="1:52" ht="17.25" customHeight="1">
      <c r="B114" s="1124" t="str">
        <f t="shared" si="89"/>
        <v/>
      </c>
      <c r="C114" s="76" t="s">
        <v>1276</v>
      </c>
      <c r="D114" s="2512"/>
      <c r="E114" s="868" t="s">
        <v>465</v>
      </c>
      <c r="F114" s="77" t="s">
        <v>1277</v>
      </c>
      <c r="G114" s="78" t="s">
        <v>1278</v>
      </c>
      <c r="H114" s="77" t="s">
        <v>1277</v>
      </c>
      <c r="I114" s="78" t="s">
        <v>1278</v>
      </c>
      <c r="J114" s="77" t="s">
        <v>1277</v>
      </c>
      <c r="K114" s="78" t="s">
        <v>1278</v>
      </c>
      <c r="L114" s="77" t="s">
        <v>1277</v>
      </c>
      <c r="M114" s="78" t="s">
        <v>1278</v>
      </c>
      <c r="N114" s="77" t="s">
        <v>1277</v>
      </c>
      <c r="O114" s="78" t="s">
        <v>1278</v>
      </c>
      <c r="P114" s="77" t="s">
        <v>1277</v>
      </c>
      <c r="Q114" s="78" t="s">
        <v>1278</v>
      </c>
      <c r="R114" s="77" t="s">
        <v>1277</v>
      </c>
      <c r="S114" s="78" t="s">
        <v>1278</v>
      </c>
      <c r="T114" s="77" t="s">
        <v>1277</v>
      </c>
      <c r="U114" s="78" t="s">
        <v>1278</v>
      </c>
      <c r="V114" s="65"/>
      <c r="AK114" s="68">
        <v>10</v>
      </c>
    </row>
    <row r="115" spans="1:52" ht="15" customHeight="1">
      <c r="B115" s="1124" t="str">
        <f t="shared" si="89"/>
        <v/>
      </c>
      <c r="C115" s="81">
        <f t="shared" ref="C115:E120" si="90">C104</f>
        <v>0</v>
      </c>
      <c r="D115" s="86">
        <f t="shared" si="90"/>
        <v>0</v>
      </c>
      <c r="E115" s="481">
        <f t="shared" si="90"/>
        <v>0</v>
      </c>
      <c r="F115" s="82">
        <f t="shared" ref="F115:F120" si="91">IF(G115&gt;0,D115,0)</f>
        <v>0</v>
      </c>
      <c r="G115" s="83"/>
      <c r="H115" s="96">
        <f t="shared" ref="H115:H120" si="92">IF(I115&gt;0,D115,0)</f>
        <v>0</v>
      </c>
      <c r="I115" s="83"/>
      <c r="J115" s="96">
        <f t="shared" ref="J115:J120" si="93">IF(K115&gt;0,D115,0)</f>
        <v>0</v>
      </c>
      <c r="K115" s="83"/>
      <c r="L115" s="96">
        <f t="shared" ref="L115:L120" si="94">IF(M115&gt;0,D115,0)</f>
        <v>0</v>
      </c>
      <c r="M115" s="83"/>
      <c r="N115" s="96">
        <f t="shared" ref="N115:N120" si="95">IF(O115&gt;0,D115,0)</f>
        <v>0</v>
      </c>
      <c r="O115" s="83">
        <v>0</v>
      </c>
      <c r="P115" s="96">
        <f t="shared" ref="P115:P120" si="96">IF(Q115&gt;0,D115,0)</f>
        <v>0</v>
      </c>
      <c r="Q115" s="83"/>
      <c r="R115" s="96">
        <f t="shared" ref="R115:R120" si="97">IF(S115&gt;0,D115,0)</f>
        <v>0</v>
      </c>
      <c r="S115" s="83"/>
      <c r="T115" s="96">
        <f t="shared" ref="T115:T120" si="98">IF(U115&gt;0,D115,0)</f>
        <v>0</v>
      </c>
      <c r="U115" s="83"/>
      <c r="V115" s="65"/>
      <c r="AK115" s="82"/>
      <c r="AL115" s="83">
        <f>G115</f>
        <v>0</v>
      </c>
      <c r="AM115" s="82"/>
      <c r="AN115" s="83">
        <f>I115</f>
        <v>0</v>
      </c>
      <c r="AO115" s="82"/>
      <c r="AP115" s="83">
        <f>K115</f>
        <v>0</v>
      </c>
      <c r="AQ115" s="82"/>
      <c r="AR115" s="83">
        <f>M115</f>
        <v>0</v>
      </c>
      <c r="AS115" s="82"/>
      <c r="AT115" s="83">
        <f>O115</f>
        <v>0</v>
      </c>
      <c r="AU115" s="82"/>
      <c r="AV115" s="83">
        <f>Q115</f>
        <v>0</v>
      </c>
      <c r="AW115" s="82"/>
      <c r="AX115" s="83">
        <f>S115</f>
        <v>0</v>
      </c>
      <c r="AY115" s="82"/>
      <c r="AZ115" s="83">
        <f>U115</f>
        <v>0</v>
      </c>
    </row>
    <row r="116" spans="1:52" ht="15" customHeight="1">
      <c r="B116" s="1124" t="str">
        <f t="shared" si="89"/>
        <v/>
      </c>
      <c r="C116" s="81">
        <f t="shared" si="90"/>
        <v>0</v>
      </c>
      <c r="D116" s="86">
        <f t="shared" si="90"/>
        <v>0</v>
      </c>
      <c r="E116" s="481">
        <f t="shared" si="90"/>
        <v>0</v>
      </c>
      <c r="F116" s="82">
        <f t="shared" si="91"/>
        <v>0</v>
      </c>
      <c r="G116" s="1053">
        <f>IF($D116&gt;0,G115,0)</f>
        <v>0</v>
      </c>
      <c r="H116" s="96">
        <f t="shared" si="92"/>
        <v>0</v>
      </c>
      <c r="I116" s="1053">
        <f>IF($D116&gt;0,I115,0)</f>
        <v>0</v>
      </c>
      <c r="J116" s="96">
        <f t="shared" si="93"/>
        <v>0</v>
      </c>
      <c r="K116" s="1053">
        <f>IF($D116&gt;0,K115,0)</f>
        <v>0</v>
      </c>
      <c r="L116" s="96">
        <f t="shared" si="94"/>
        <v>0</v>
      </c>
      <c r="M116" s="1053">
        <f>IF($D116&gt;0,M115,0)</f>
        <v>0</v>
      </c>
      <c r="N116" s="96">
        <f t="shared" si="95"/>
        <v>0</v>
      </c>
      <c r="O116" s="1053">
        <f>IF($D116&gt;0,O115,0)</f>
        <v>0</v>
      </c>
      <c r="P116" s="96">
        <f t="shared" si="96"/>
        <v>0</v>
      </c>
      <c r="Q116" s="1053">
        <f>IF($D116&gt;0,Q115,0)</f>
        <v>0</v>
      </c>
      <c r="R116" s="96">
        <f t="shared" si="97"/>
        <v>0</v>
      </c>
      <c r="S116" s="1053">
        <f>IF($D116&gt;0,S115,0)</f>
        <v>0</v>
      </c>
      <c r="T116" s="96">
        <f t="shared" si="98"/>
        <v>0</v>
      </c>
      <c r="U116" s="1053">
        <f>IF($D116&gt;0,U115,0)</f>
        <v>0</v>
      </c>
      <c r="V116" s="65"/>
      <c r="AK116" s="82"/>
      <c r="AL116" s="83">
        <f>IF(G116=0,G115,G116)</f>
        <v>0</v>
      </c>
      <c r="AM116" s="82"/>
      <c r="AN116" s="83">
        <f>IF(I116=0,I115,I116)</f>
        <v>0</v>
      </c>
      <c r="AO116" s="82"/>
      <c r="AP116" s="83">
        <f>IF(K116=0,K115,K116)</f>
        <v>0</v>
      </c>
      <c r="AQ116" s="82"/>
      <c r="AR116" s="83">
        <f>IF(M116=0,M115,M116)</f>
        <v>0</v>
      </c>
      <c r="AS116" s="82"/>
      <c r="AT116" s="83">
        <f>IF(O116=0,O115,O116)</f>
        <v>0</v>
      </c>
      <c r="AU116" s="82"/>
      <c r="AV116" s="83">
        <f>IF(Q116=0,Q115,Q116)</f>
        <v>0</v>
      </c>
      <c r="AW116" s="82"/>
      <c r="AX116" s="83">
        <f>IF(S116=0,S115,S116)</f>
        <v>0</v>
      </c>
      <c r="AY116" s="82"/>
      <c r="AZ116" s="83">
        <f>IF(U116=0,U115,U116)</f>
        <v>0</v>
      </c>
    </row>
    <row r="117" spans="1:52" ht="15" customHeight="1">
      <c r="B117" s="1124" t="str">
        <f t="shared" si="89"/>
        <v/>
      </c>
      <c r="C117" s="81">
        <f t="shared" si="90"/>
        <v>0</v>
      </c>
      <c r="D117" s="86">
        <f t="shared" si="90"/>
        <v>0</v>
      </c>
      <c r="E117" s="481">
        <f t="shared" si="90"/>
        <v>0</v>
      </c>
      <c r="F117" s="82">
        <f t="shared" si="91"/>
        <v>0</v>
      </c>
      <c r="G117" s="1053">
        <f>IF($D117&gt;0,G115,0)</f>
        <v>0</v>
      </c>
      <c r="H117" s="96">
        <f t="shared" si="92"/>
        <v>0</v>
      </c>
      <c r="I117" s="1053">
        <f>IF($D117&gt;0,I115,0)</f>
        <v>0</v>
      </c>
      <c r="J117" s="96">
        <f t="shared" si="93"/>
        <v>0</v>
      </c>
      <c r="K117" s="1053">
        <f>IF($D117&gt;0,K115,0)</f>
        <v>0</v>
      </c>
      <c r="L117" s="96">
        <f t="shared" si="94"/>
        <v>0</v>
      </c>
      <c r="M117" s="1053">
        <f>IF($D117&gt;0,M115,0)</f>
        <v>0</v>
      </c>
      <c r="N117" s="96">
        <f t="shared" si="95"/>
        <v>0</v>
      </c>
      <c r="O117" s="1053">
        <f>IF($D117&gt;0,O115,0)</f>
        <v>0</v>
      </c>
      <c r="P117" s="96">
        <f t="shared" si="96"/>
        <v>0</v>
      </c>
      <c r="Q117" s="1053">
        <f>IF($D117&gt;0,Q115,0)</f>
        <v>0</v>
      </c>
      <c r="R117" s="96">
        <f t="shared" si="97"/>
        <v>0</v>
      </c>
      <c r="S117" s="1053">
        <f>IF($D117&gt;0,S115,0)</f>
        <v>0</v>
      </c>
      <c r="T117" s="96">
        <f t="shared" si="98"/>
        <v>0</v>
      </c>
      <c r="U117" s="1053">
        <f>IF($D117&gt;0,U115,0)</f>
        <v>0</v>
      </c>
      <c r="V117" s="65"/>
      <c r="AK117" s="82"/>
      <c r="AL117" s="83">
        <f>IF(G117=0,G115,G117)</f>
        <v>0</v>
      </c>
      <c r="AM117" s="82"/>
      <c r="AN117" s="83">
        <f>IF(I117=0,I115,I117)</f>
        <v>0</v>
      </c>
      <c r="AO117" s="82"/>
      <c r="AP117" s="83">
        <f>IF(K117=0,K115,K117)</f>
        <v>0</v>
      </c>
      <c r="AQ117" s="82"/>
      <c r="AR117" s="83">
        <f>IF(M117=0,M115,M117)</f>
        <v>0</v>
      </c>
      <c r="AS117" s="82"/>
      <c r="AT117" s="83">
        <f>IF(O117=0,O115,O117)</f>
        <v>0</v>
      </c>
      <c r="AU117" s="82"/>
      <c r="AV117" s="83">
        <f>IF(Q117=0,Q115,Q117)</f>
        <v>0</v>
      </c>
      <c r="AW117" s="82"/>
      <c r="AX117" s="83">
        <f>IF(S117=0,S115,S117)</f>
        <v>0</v>
      </c>
      <c r="AY117" s="82"/>
      <c r="AZ117" s="83">
        <f>IF(U117=0,U115,U117)</f>
        <v>0</v>
      </c>
    </row>
    <row r="118" spans="1:52" ht="15" customHeight="1">
      <c r="B118" s="1124" t="str">
        <f t="shared" si="89"/>
        <v/>
      </c>
      <c r="C118" s="81">
        <f t="shared" si="90"/>
        <v>0</v>
      </c>
      <c r="D118" s="86">
        <f t="shared" si="90"/>
        <v>0</v>
      </c>
      <c r="E118" s="481">
        <f t="shared" si="90"/>
        <v>0</v>
      </c>
      <c r="F118" s="82">
        <f t="shared" si="91"/>
        <v>0</v>
      </c>
      <c r="G118" s="1053">
        <f>IF($D118&gt;0,G115,0)</f>
        <v>0</v>
      </c>
      <c r="H118" s="96">
        <f t="shared" si="92"/>
        <v>0</v>
      </c>
      <c r="I118" s="1053">
        <f>IF($D118&gt;0,I115,0)</f>
        <v>0</v>
      </c>
      <c r="J118" s="96">
        <f t="shared" si="93"/>
        <v>0</v>
      </c>
      <c r="K118" s="1053">
        <f>IF($D118&gt;0,K115,0)</f>
        <v>0</v>
      </c>
      <c r="L118" s="96">
        <f t="shared" si="94"/>
        <v>0</v>
      </c>
      <c r="M118" s="1053">
        <f>IF($D118&gt;0,M115,0)</f>
        <v>0</v>
      </c>
      <c r="N118" s="96">
        <f t="shared" si="95"/>
        <v>0</v>
      </c>
      <c r="O118" s="1053">
        <f>IF($D118&gt;0,O115,0)</f>
        <v>0</v>
      </c>
      <c r="P118" s="96">
        <f t="shared" si="96"/>
        <v>0</v>
      </c>
      <c r="Q118" s="1053">
        <f>IF($D118&gt;0,Q115,0)</f>
        <v>0</v>
      </c>
      <c r="R118" s="96">
        <f t="shared" si="97"/>
        <v>0</v>
      </c>
      <c r="S118" s="1053">
        <f>IF($D118&gt;0,S115,0)</f>
        <v>0</v>
      </c>
      <c r="T118" s="96">
        <f t="shared" si="98"/>
        <v>0</v>
      </c>
      <c r="U118" s="1053">
        <f>IF($D118&gt;0,U115,0)</f>
        <v>0</v>
      </c>
      <c r="V118" s="65"/>
      <c r="AK118" s="82"/>
      <c r="AL118" s="83">
        <f>IF(G118=0,G115,G118)</f>
        <v>0</v>
      </c>
      <c r="AM118" s="82"/>
      <c r="AN118" s="83">
        <f>IF(I118=0,I115,I118)</f>
        <v>0</v>
      </c>
      <c r="AO118" s="82"/>
      <c r="AP118" s="83">
        <f>IF(K118=0,K115,K118)</f>
        <v>0</v>
      </c>
      <c r="AQ118" s="82"/>
      <c r="AR118" s="83">
        <f>IF(M118=0,M115,M118)</f>
        <v>0</v>
      </c>
      <c r="AS118" s="82"/>
      <c r="AT118" s="83">
        <f>IF(O118=0,O115,O118)</f>
        <v>0</v>
      </c>
      <c r="AU118" s="82"/>
      <c r="AV118" s="83">
        <f>IF(Q118=0,Q115,Q118)</f>
        <v>0</v>
      </c>
      <c r="AW118" s="82"/>
      <c r="AX118" s="83">
        <f>IF(S118=0,S115,S118)</f>
        <v>0</v>
      </c>
      <c r="AY118" s="82"/>
      <c r="AZ118" s="83">
        <f>IF(U118=0,U115,U118)</f>
        <v>0</v>
      </c>
    </row>
    <row r="119" spans="1:52" ht="15" customHeight="1">
      <c r="B119" s="1124" t="str">
        <f t="shared" si="89"/>
        <v/>
      </c>
      <c r="C119" s="81">
        <f t="shared" si="90"/>
        <v>0</v>
      </c>
      <c r="D119" s="86">
        <f t="shared" si="90"/>
        <v>0</v>
      </c>
      <c r="E119" s="481">
        <f t="shared" si="90"/>
        <v>0</v>
      </c>
      <c r="F119" s="82">
        <f t="shared" si="91"/>
        <v>0</v>
      </c>
      <c r="G119" s="1053">
        <f>IF($D119&gt;0,G115,0)</f>
        <v>0</v>
      </c>
      <c r="H119" s="96">
        <f t="shared" si="92"/>
        <v>0</v>
      </c>
      <c r="I119" s="1053">
        <f>IF($D119&gt;0,I115,0)</f>
        <v>0</v>
      </c>
      <c r="J119" s="96">
        <f t="shared" si="93"/>
        <v>0</v>
      </c>
      <c r="K119" s="1053">
        <f>IF($D119&gt;0,K115,0)</f>
        <v>0</v>
      </c>
      <c r="L119" s="96">
        <f t="shared" si="94"/>
        <v>0</v>
      </c>
      <c r="M119" s="1053">
        <f>IF($D119&gt;0,M115,0)</f>
        <v>0</v>
      </c>
      <c r="N119" s="96">
        <f t="shared" si="95"/>
        <v>0</v>
      </c>
      <c r="O119" s="1053">
        <f>IF($D119&gt;0,O115,0)</f>
        <v>0</v>
      </c>
      <c r="P119" s="96">
        <f t="shared" si="96"/>
        <v>0</v>
      </c>
      <c r="Q119" s="1053">
        <f>IF($D119&gt;0,Q115,0)</f>
        <v>0</v>
      </c>
      <c r="R119" s="96">
        <f t="shared" si="97"/>
        <v>0</v>
      </c>
      <c r="S119" s="1053">
        <f>IF($D119&gt;0,S115,0)</f>
        <v>0</v>
      </c>
      <c r="T119" s="96">
        <f t="shared" si="98"/>
        <v>0</v>
      </c>
      <c r="U119" s="1053">
        <f>IF($D119&gt;0,U115,0)</f>
        <v>0</v>
      </c>
      <c r="V119" s="65"/>
      <c r="AK119" s="82"/>
      <c r="AL119" s="83">
        <f>IF(G119=0,G115,G119)</f>
        <v>0</v>
      </c>
      <c r="AM119" s="82"/>
      <c r="AN119" s="83">
        <f>IF(I119=0,I115,I119)</f>
        <v>0</v>
      </c>
      <c r="AO119" s="82"/>
      <c r="AP119" s="83">
        <f>IF(K119=0,K115,K119)</f>
        <v>0</v>
      </c>
      <c r="AQ119" s="82"/>
      <c r="AR119" s="83">
        <f>IF(M119=0,M115,M119)</f>
        <v>0</v>
      </c>
      <c r="AS119" s="82"/>
      <c r="AT119" s="83">
        <f>IF(O119=0,O115,O119)</f>
        <v>0</v>
      </c>
      <c r="AU119" s="82"/>
      <c r="AV119" s="83">
        <f>IF(Q119=0,Q115,Q119)</f>
        <v>0</v>
      </c>
      <c r="AW119" s="82"/>
      <c r="AX119" s="83">
        <f>IF(S119=0,S115,S119)</f>
        <v>0</v>
      </c>
      <c r="AY119" s="82"/>
      <c r="AZ119" s="83">
        <f>IF(U119=0,U115,U119)</f>
        <v>0</v>
      </c>
    </row>
    <row r="120" spans="1:52" ht="15" customHeight="1">
      <c r="B120" s="1124" t="str">
        <f t="shared" si="89"/>
        <v/>
      </c>
      <c r="C120" s="81">
        <f t="shared" si="90"/>
        <v>0</v>
      </c>
      <c r="D120" s="86">
        <f t="shared" si="90"/>
        <v>0</v>
      </c>
      <c r="E120" s="481">
        <f t="shared" si="90"/>
        <v>0</v>
      </c>
      <c r="F120" s="82">
        <f t="shared" si="91"/>
        <v>0</v>
      </c>
      <c r="G120" s="1053">
        <f>IF($D120&gt;0,G115,0)</f>
        <v>0</v>
      </c>
      <c r="H120" s="96">
        <f t="shared" si="92"/>
        <v>0</v>
      </c>
      <c r="I120" s="1053">
        <f>IF($D120&gt;0,I115,0)</f>
        <v>0</v>
      </c>
      <c r="J120" s="96">
        <f t="shared" si="93"/>
        <v>0</v>
      </c>
      <c r="K120" s="1053">
        <f>IF($D120&gt;0,K115,0)</f>
        <v>0</v>
      </c>
      <c r="L120" s="96">
        <f t="shared" si="94"/>
        <v>0</v>
      </c>
      <c r="M120" s="1053">
        <f>IF($D120&gt;0,M115,0)</f>
        <v>0</v>
      </c>
      <c r="N120" s="96">
        <f t="shared" si="95"/>
        <v>0</v>
      </c>
      <c r="O120" s="1053">
        <f>IF($D120&gt;0,O115,0)</f>
        <v>0</v>
      </c>
      <c r="P120" s="96">
        <f t="shared" si="96"/>
        <v>0</v>
      </c>
      <c r="Q120" s="1053">
        <f>IF($D120&gt;0,Q115,0)</f>
        <v>0</v>
      </c>
      <c r="R120" s="96">
        <f t="shared" si="97"/>
        <v>0</v>
      </c>
      <c r="S120" s="1053">
        <f>IF($D120&gt;0,S115,0)</f>
        <v>0</v>
      </c>
      <c r="T120" s="96">
        <f t="shared" si="98"/>
        <v>0</v>
      </c>
      <c r="U120" s="1053">
        <f>IF($D120&gt;0,U115,0)</f>
        <v>0</v>
      </c>
      <c r="V120" s="65"/>
      <c r="AK120" s="82"/>
      <c r="AL120" s="83">
        <f>IF(G120=0,G115,G120)</f>
        <v>0</v>
      </c>
      <c r="AM120" s="82"/>
      <c r="AN120" s="83">
        <f>IF(I120=0,I115,I120)</f>
        <v>0</v>
      </c>
      <c r="AO120" s="82"/>
      <c r="AP120" s="83">
        <f>IF(K120=0,K115,K120)</f>
        <v>0</v>
      </c>
      <c r="AQ120" s="82"/>
      <c r="AR120" s="83">
        <f>IF(M120=0,M115,M120)</f>
        <v>0</v>
      </c>
      <c r="AS120" s="82"/>
      <c r="AT120" s="83">
        <f>IF(O120=0,O115,O120)</f>
        <v>0</v>
      </c>
      <c r="AU120" s="82"/>
      <c r="AV120" s="83">
        <f>IF(Q120=0,Q115,Q120)</f>
        <v>0</v>
      </c>
      <c r="AW120" s="82"/>
      <c r="AX120" s="83">
        <f>IF(S120=0,S115,S120)</f>
        <v>0</v>
      </c>
      <c r="AY120" s="82"/>
      <c r="AZ120" s="83">
        <f>IF(U120=0,U115,U120)</f>
        <v>0</v>
      </c>
    </row>
    <row r="121" spans="1:52" ht="16.5" customHeight="1" thickBot="1">
      <c r="B121" s="1124" t="str">
        <f t="shared" si="89"/>
        <v/>
      </c>
      <c r="C121" s="88" t="s">
        <v>302</v>
      </c>
      <c r="D121" s="89"/>
      <c r="E121" s="89"/>
      <c r="F121" s="2309">
        <f>$E115*F115*G115+$E116*F116*G116+$E117*F117*G117+$E118*F118*G118+$E119*F119*G119+$E120*F120*G120</f>
        <v>0</v>
      </c>
      <c r="G121" s="2310"/>
      <c r="H121" s="2281">
        <f>$E115*H115*I115+$E116*H116*I116+$E117*H117*I117+$E118*H118*I118+$E119*H119*I119+$E120*H120*I120</f>
        <v>0</v>
      </c>
      <c r="I121" s="2282"/>
      <c r="J121" s="2281">
        <f>$E115*J115*K115+$E116*J116*K116+$E117*J117*K117+$E118*J118*K118+$E119*J119*K119+$E120*J120*K120</f>
        <v>0</v>
      </c>
      <c r="K121" s="2282"/>
      <c r="L121" s="2281">
        <f>$E115*L115*M115+$E116*L116*M116+$E117*L117*M117+$E118*L118*M118+$E119*L119*M119+$E120*L120*M120</f>
        <v>0</v>
      </c>
      <c r="M121" s="2282"/>
      <c r="N121" s="2281">
        <f>$E115*N115*O115+$E116*N116*O116+$E117*N117*O117+$E118*N118*O118+$E119*N119*O119+$E120*N120*O120</f>
        <v>0</v>
      </c>
      <c r="O121" s="2282"/>
      <c r="P121" s="2281">
        <f>$E115*P115*Q115+$E116*P116*Q116+$E117*P117*Q117+$E118*P118*Q118+$E119*P119*Q119+$E120*P120*Q120</f>
        <v>0</v>
      </c>
      <c r="Q121" s="2282"/>
      <c r="R121" s="2281">
        <f>$E115*R115*S115+$E116*R116*S116+$E117*R117*S117+$E118*R118*S118+$E119*R119*S119+$E120*R120*S120</f>
        <v>0</v>
      </c>
      <c r="S121" s="2282"/>
      <c r="T121" s="2281">
        <f>$E115*T115*U115+$E116*T116*U116+$E117*T117*U117+$E118*T118*U118+$E119*T119*U119+$E120*T120*U120</f>
        <v>0</v>
      </c>
      <c r="U121" s="2282"/>
      <c r="V121" s="65"/>
      <c r="AK121" s="2438" t="str">
        <f>IF(AND(G115=MAX(AL116:AL120),G115=MIN(AL116:AL120)),"","Część stada")</f>
        <v/>
      </c>
      <c r="AL121" s="2439"/>
      <c r="AM121" s="2438" t="str">
        <f>IF(AND(I115=MAX(AN116:AN120),I115=MIN(AN116:AN120)),"","Część stada")</f>
        <v/>
      </c>
      <c r="AN121" s="2439"/>
      <c r="AO121" s="2438" t="str">
        <f>IF(AND(K115=MAX(AP116:AP120),K115=MIN(AP116:AP120)),"","Część stada")</f>
        <v/>
      </c>
      <c r="AP121" s="2439"/>
      <c r="AQ121" s="2438" t="str">
        <f>IF(AND(M115=MAX(AR116:AR120),M115=MIN(AR116:AR120)),"","Część stada")</f>
        <v/>
      </c>
      <c r="AR121" s="2439"/>
      <c r="AS121" s="2438" t="str">
        <f>IF(AND(O115=MAX(AT116:AT120),O115=MIN(AT116:AT120)),"","Część stada")</f>
        <v/>
      </c>
      <c r="AT121" s="2439"/>
      <c r="AU121" s="2438" t="str">
        <f>IF(AND(Q115=MAX(AV116:AV120),Q115=MIN(AV116:AV120)),"","Część stada")</f>
        <v/>
      </c>
      <c r="AV121" s="2439"/>
      <c r="AW121" s="2438" t="str">
        <f>IF(AND(S115=MAX(AX116:AX120),S115=MIN(AX116:AX120)),"","Część stada")</f>
        <v/>
      </c>
      <c r="AX121" s="2439"/>
      <c r="AY121" s="2438" t="str">
        <f>IF(AND(U115=MAX(AZ116:AZ120),U115=MIN(AZ116:AZ120)),"","Część stada")</f>
        <v/>
      </c>
      <c r="AZ121" s="2439"/>
    </row>
    <row r="122" spans="1:52" ht="6" customHeight="1">
      <c r="B122" s="1124" t="str">
        <f t="shared" si="89"/>
        <v/>
      </c>
      <c r="C122" s="65"/>
      <c r="D122" s="65"/>
      <c r="E122" s="65"/>
      <c r="F122" s="65"/>
      <c r="G122" s="65"/>
      <c r="H122" s="65"/>
      <c r="I122" s="65"/>
      <c r="J122" s="65"/>
      <c r="K122" s="65"/>
      <c r="L122" s="65"/>
      <c r="M122" s="65"/>
      <c r="N122" s="65"/>
      <c r="O122" s="65"/>
      <c r="P122" s="65"/>
      <c r="Q122" s="65"/>
      <c r="R122" s="65"/>
      <c r="S122" s="65"/>
      <c r="T122" s="65"/>
      <c r="U122" s="65"/>
      <c r="V122" s="65"/>
    </row>
    <row r="123" spans="1:52" ht="31.5" customHeight="1">
      <c r="A123" s="944">
        <f>SUM(F71:U76)+SUM(F82:U87)+SUM(F93:U98)+SUM(F104:U109)+SUM(F115:U120)</f>
        <v>0</v>
      </c>
      <c r="B123" s="1124" t="str">
        <f>IF(A123&gt;0,"Wypełnione","")</f>
        <v/>
      </c>
      <c r="C123" s="877"/>
      <c r="D123" s="878"/>
      <c r="E123" s="881" t="s">
        <v>324</v>
      </c>
      <c r="F123" s="879" t="s">
        <v>325</v>
      </c>
      <c r="G123" s="880">
        <f>MAX(G7:G12)+MAX(G18:G23)+MAX(G29:G34)+MAX(G40:G45)+MAX(G51:G56)+MAX(G71:G76)+MAX(G82:G87)+MAX(G93:G98)+MAX(G104:G109)+MAX(G115:G120)</f>
        <v>0</v>
      </c>
      <c r="H123" s="879" t="s">
        <v>326</v>
      </c>
      <c r="I123" s="880">
        <f>MAX(I7:I12)+MAX(I18:I23)+MAX(I29:I34)+MAX(I40:I45)+MAX(I51:I56)+MAX(I71:I76)+MAX(I82:I87)+MAX(I93:I98)+MAX(I104:I109)+MAX(I115:I120)</f>
        <v>0</v>
      </c>
      <c r="J123" s="879" t="s">
        <v>325</v>
      </c>
      <c r="K123" s="880">
        <f>MAX(K7:K12)+MAX(K18:K23)+MAX(K29:K34)+MAX(K40:K45)+MAX(K51:K56)+MAX(K71:K76)+MAX(K82:K87)+MAX(K93:K98)+MAX(K104:K109)+MAX(K115:K120)</f>
        <v>0</v>
      </c>
      <c r="L123" s="879" t="s">
        <v>326</v>
      </c>
      <c r="M123" s="880">
        <f>MAX(M7:M12)+MAX(M18:M23)+MAX(M29:M34)+MAX(M40:M45)+MAX(M51:M56)+MAX(M71:M76)+MAX(M82:M87)+MAX(M93:M98)+MAX(M104:M109)+MAX(M115:M120)</f>
        <v>0</v>
      </c>
      <c r="N123" s="879" t="s">
        <v>326</v>
      </c>
      <c r="O123" s="880">
        <f>MAX(O7:O12)+MAX(O18:O23)+MAX(O29:O34)+MAX(O40:O45)+MAX(O51:O56)+MAX(O71:O76)+MAX(O82:O87)+MAX(O93:O98)+MAX(O104:O109)+MAX(O115:O120)</f>
        <v>0</v>
      </c>
      <c r="P123" s="879" t="s">
        <v>325</v>
      </c>
      <c r="Q123" s="880">
        <f>MAX(Q7:Q12)+MAX(Q18:Q23)+MAX(Q29:Q34)+MAX(Q40:Q45)+MAX(Q51:Q56)+MAX(Q71:Q76)+MAX(Q82:Q87)+MAX(Q93:Q98)+MAX(Q104:Q109)+MAX(Q115:Q120)</f>
        <v>0</v>
      </c>
      <c r="R123" s="879" t="s">
        <v>326</v>
      </c>
      <c r="S123" s="880">
        <f>MAX(S7:S12)+MAX(S18:S23)+MAX(S29:S34)+MAX(S40:S45)+MAX(S51:S56)+MAX(S71:S76)+MAX(S82:S87)+MAX(S93:S98)+MAX(S104:S109)+MAX(S115:S120)</f>
        <v>0</v>
      </c>
      <c r="T123" s="879" t="s">
        <v>325</v>
      </c>
      <c r="U123" s="880">
        <f>MAX(U7:U12)+MAX(U18:U23)+MAX(U29:U34)+MAX(U40:U45)+MAX(U51:U56)+MAX(U71:U76)+MAX(U82:U87)+MAX(U93:U98)+MAX(U104:U109)+MAX(U115:U120)</f>
        <v>0</v>
      </c>
      <c r="V123" s="65"/>
    </row>
    <row r="124" spans="1:52" ht="7.5" customHeight="1">
      <c r="B124" s="1124" t="str">
        <f>IF(A$123&gt;0,"Wypełnione","")</f>
        <v/>
      </c>
      <c r="C124" s="65"/>
      <c r="D124" s="65"/>
      <c r="E124" s="65"/>
      <c r="F124" s="65"/>
      <c r="G124" s="65"/>
      <c r="H124" s="65"/>
      <c r="I124" s="65"/>
      <c r="J124" s="65"/>
      <c r="K124" s="65"/>
      <c r="L124" s="65"/>
      <c r="M124" s="65"/>
      <c r="N124" s="65"/>
      <c r="O124" s="65"/>
      <c r="P124" s="65"/>
      <c r="Q124" s="65"/>
      <c r="R124" s="65"/>
      <c r="S124" s="65"/>
      <c r="T124" s="65"/>
      <c r="U124" s="65"/>
      <c r="V124" s="65"/>
    </row>
    <row r="125" spans="1:52" ht="2.25" customHeight="1">
      <c r="B125" s="1125" t="str">
        <f t="shared" ref="B125:B133" si="99">IF(A$123&gt;0,"Wypełnione","")</f>
        <v/>
      </c>
    </row>
    <row r="126" spans="1:52" ht="2.25" customHeight="1">
      <c r="B126" s="1125" t="str">
        <f t="shared" si="99"/>
        <v/>
      </c>
    </row>
    <row r="127" spans="1:52" ht="2.25" customHeight="1">
      <c r="B127" s="1125" t="str">
        <f t="shared" si="99"/>
        <v/>
      </c>
    </row>
    <row r="128" spans="1:52" ht="2.25" customHeight="1">
      <c r="B128" s="1125" t="str">
        <f t="shared" si="99"/>
        <v/>
      </c>
    </row>
    <row r="129" spans="2:37" ht="2.25" customHeight="1">
      <c r="B129" s="1125" t="str">
        <f t="shared" si="99"/>
        <v/>
      </c>
    </row>
    <row r="130" spans="2:37" ht="2.25" customHeight="1">
      <c r="B130" s="1125" t="str">
        <f t="shared" si="99"/>
        <v/>
      </c>
    </row>
    <row r="131" spans="2:37" ht="2.25" customHeight="1">
      <c r="B131" s="1125" t="str">
        <f t="shared" si="99"/>
        <v/>
      </c>
    </row>
    <row r="132" spans="2:37" ht="2.25" customHeight="1">
      <c r="B132" s="1125" t="str">
        <f t="shared" si="99"/>
        <v/>
      </c>
    </row>
    <row r="133" spans="2:37" ht="2.25" customHeight="1">
      <c r="B133" s="1125" t="str">
        <f t="shared" si="99"/>
        <v/>
      </c>
    </row>
    <row r="134" spans="2:37" ht="13.5" thickBot="1">
      <c r="B134" s="1126" t="s">
        <v>49</v>
      </c>
      <c r="C134" s="127"/>
      <c r="D134" s="128" t="s">
        <v>305</v>
      </c>
      <c r="E134" s="129">
        <f>E3</f>
        <v>2014</v>
      </c>
      <c r="F134" s="126"/>
      <c r="G134" s="129"/>
      <c r="H134" s="127"/>
      <c r="I134" s="127"/>
      <c r="J134" s="127"/>
      <c r="K134" s="127"/>
      <c r="L134" s="127"/>
      <c r="M134" s="127"/>
      <c r="N134" s="127"/>
      <c r="O134" s="127"/>
      <c r="P134" s="127"/>
      <c r="Q134" s="127"/>
      <c r="R134" s="127"/>
      <c r="S134" s="127"/>
      <c r="T134" s="127"/>
      <c r="U134" s="127"/>
      <c r="V134" s="126"/>
      <c r="W134" s="130"/>
      <c r="X134" s="130"/>
      <c r="Y134" s="130"/>
    </row>
    <row r="135" spans="2:37" ht="18" customHeight="1" thickTop="1">
      <c r="B135" s="1126" t="s">
        <v>49</v>
      </c>
      <c r="C135" s="2524" t="s">
        <v>306</v>
      </c>
      <c r="D135" s="2526" t="s">
        <v>307</v>
      </c>
      <c r="E135" s="2446"/>
      <c r="F135" s="2460" t="s">
        <v>846</v>
      </c>
      <c r="G135" s="2461"/>
      <c r="H135" s="2461"/>
      <c r="I135" s="2461"/>
      <c r="J135" s="2461"/>
      <c r="K135" s="2461"/>
      <c r="L135" s="2461"/>
      <c r="M135" s="2461"/>
      <c r="N135" s="2461"/>
      <c r="O135" s="2461"/>
      <c r="P135" s="2461"/>
      <c r="Q135" s="2461"/>
      <c r="R135" s="2461"/>
      <c r="S135" s="2461"/>
      <c r="T135" s="2461"/>
      <c r="U135" s="2462"/>
      <c r="V135" s="126"/>
      <c r="W135" s="130"/>
      <c r="X135" s="130"/>
      <c r="Y135" s="130"/>
    </row>
    <row r="136" spans="2:37" ht="21.75" customHeight="1" thickBot="1">
      <c r="B136" s="1126" t="s">
        <v>49</v>
      </c>
      <c r="C136" s="2525"/>
      <c r="D136" s="2527"/>
      <c r="E136" s="2447"/>
      <c r="F136" s="2457" t="s">
        <v>1274</v>
      </c>
      <c r="G136" s="2458"/>
      <c r="H136" s="2459" t="s">
        <v>810</v>
      </c>
      <c r="I136" s="2458"/>
      <c r="J136" s="2459" t="s">
        <v>811</v>
      </c>
      <c r="K136" s="2458"/>
      <c r="L136" s="2459" t="s">
        <v>812</v>
      </c>
      <c r="M136" s="2458"/>
      <c r="N136" s="2459" t="s">
        <v>813</v>
      </c>
      <c r="O136" s="2458"/>
      <c r="P136" s="2459" t="s">
        <v>814</v>
      </c>
      <c r="Q136" s="2458"/>
      <c r="R136" s="2459" t="s">
        <v>815</v>
      </c>
      <c r="S136" s="2458"/>
      <c r="T136" s="2459" t="s">
        <v>1275</v>
      </c>
      <c r="U136" s="2458"/>
      <c r="V136" s="126"/>
      <c r="W136" s="130"/>
      <c r="X136" s="130"/>
      <c r="Y136" s="130"/>
    </row>
    <row r="137" spans="2:37" ht="12.75" customHeight="1" thickTop="1">
      <c r="B137" s="1126" t="s">
        <v>49</v>
      </c>
      <c r="C137" s="131" t="str">
        <f t="shared" ref="C137:D142" si="100">IF(C7=0,"",C7)</f>
        <v/>
      </c>
      <c r="D137" s="132" t="str">
        <f t="shared" si="100"/>
        <v/>
      </c>
      <c r="E137" s="2448" t="s">
        <v>847</v>
      </c>
      <c r="F137" s="2451" t="str">
        <f>IF(F13&gt;0,$C5,"")</f>
        <v/>
      </c>
      <c r="G137" s="2452"/>
      <c r="H137" s="2451" t="str">
        <f>IF(H13&gt;0,$C5,"")</f>
        <v/>
      </c>
      <c r="I137" s="2452"/>
      <c r="J137" s="2451" t="str">
        <f>IF(J13&gt;0,$C5,"")</f>
        <v/>
      </c>
      <c r="K137" s="2452"/>
      <c r="L137" s="2451" t="str">
        <f>IF(L13&gt;0,$C5,"")</f>
        <v/>
      </c>
      <c r="M137" s="2452"/>
      <c r="N137" s="2451" t="str">
        <f>IF(N13&gt;0,$C5,"")</f>
        <v/>
      </c>
      <c r="O137" s="2452"/>
      <c r="P137" s="2451" t="str">
        <f>IF(P13&gt;0,$C5,"")</f>
        <v/>
      </c>
      <c r="Q137" s="2452"/>
      <c r="R137" s="2451" t="str">
        <f>IF(R13&gt;0,$C5,"")</f>
        <v/>
      </c>
      <c r="S137" s="2452"/>
      <c r="T137" s="2451" t="str">
        <f>IF(T13&gt;0,$C5,"")</f>
        <v/>
      </c>
      <c r="U137" s="2452"/>
      <c r="V137" s="126"/>
      <c r="W137" s="130"/>
      <c r="X137" s="130"/>
      <c r="Y137" s="130"/>
      <c r="AK137" s="68">
        <v>1</v>
      </c>
    </row>
    <row r="138" spans="2:37" ht="12.75" customHeight="1">
      <c r="B138" s="1126" t="s">
        <v>49</v>
      </c>
      <c r="C138" s="133" t="str">
        <f t="shared" si="100"/>
        <v/>
      </c>
      <c r="D138" s="134" t="str">
        <f t="shared" si="100"/>
        <v/>
      </c>
      <c r="E138" s="2449"/>
      <c r="F138" s="2453"/>
      <c r="G138" s="2454"/>
      <c r="H138" s="2453"/>
      <c r="I138" s="2454"/>
      <c r="J138" s="2453"/>
      <c r="K138" s="2454"/>
      <c r="L138" s="2453"/>
      <c r="M138" s="2454"/>
      <c r="N138" s="2453"/>
      <c r="O138" s="2454"/>
      <c r="P138" s="2453"/>
      <c r="Q138" s="2454"/>
      <c r="R138" s="2453"/>
      <c r="S138" s="2454"/>
      <c r="T138" s="2453"/>
      <c r="U138" s="2454"/>
      <c r="V138" s="126"/>
      <c r="W138" s="130"/>
      <c r="X138" s="130"/>
      <c r="Y138" s="130"/>
    </row>
    <row r="139" spans="2:37" ht="12.75" customHeight="1">
      <c r="B139" s="1126" t="s">
        <v>49</v>
      </c>
      <c r="C139" s="133" t="str">
        <f t="shared" si="100"/>
        <v/>
      </c>
      <c r="D139" s="134" t="str">
        <f t="shared" si="100"/>
        <v/>
      </c>
      <c r="E139" s="2450"/>
      <c r="F139" s="2455"/>
      <c r="G139" s="2456"/>
      <c r="H139" s="2455"/>
      <c r="I139" s="2456"/>
      <c r="J139" s="2455"/>
      <c r="K139" s="2456"/>
      <c r="L139" s="2455"/>
      <c r="M139" s="2456"/>
      <c r="N139" s="2455"/>
      <c r="O139" s="2456"/>
      <c r="P139" s="2455"/>
      <c r="Q139" s="2456"/>
      <c r="R139" s="2455"/>
      <c r="S139" s="2456"/>
      <c r="T139" s="2455"/>
      <c r="U139" s="2456"/>
      <c r="V139" s="126"/>
      <c r="W139" s="130"/>
      <c r="X139" s="130"/>
      <c r="Y139" s="130"/>
    </row>
    <row r="140" spans="2:37" ht="12.75" customHeight="1">
      <c r="B140" s="1126" t="s">
        <v>49</v>
      </c>
      <c r="C140" s="133" t="str">
        <f t="shared" si="100"/>
        <v/>
      </c>
      <c r="D140" s="134" t="str">
        <f t="shared" si="100"/>
        <v/>
      </c>
      <c r="E140" s="2435" t="s">
        <v>848</v>
      </c>
      <c r="F140" s="2552" t="str">
        <f>AK13</f>
        <v/>
      </c>
      <c r="G140" s="2553"/>
      <c r="H140" s="2552" t="str">
        <f>AM13</f>
        <v/>
      </c>
      <c r="I140" s="2553"/>
      <c r="J140" s="2552" t="str">
        <f>AO13</f>
        <v/>
      </c>
      <c r="K140" s="2553"/>
      <c r="L140" s="2552" t="str">
        <f>AQ13</f>
        <v/>
      </c>
      <c r="M140" s="2553"/>
      <c r="N140" s="2552" t="str">
        <f>AS13</f>
        <v/>
      </c>
      <c r="O140" s="2553"/>
      <c r="P140" s="2552" t="str">
        <f>AU13</f>
        <v/>
      </c>
      <c r="Q140" s="2553"/>
      <c r="R140" s="2552" t="str">
        <f>AW13</f>
        <v/>
      </c>
      <c r="S140" s="2553"/>
      <c r="T140" s="2552" t="str">
        <f>AY13</f>
        <v/>
      </c>
      <c r="U140" s="2553"/>
      <c r="V140" s="126"/>
      <c r="W140" s="130"/>
      <c r="X140" s="130"/>
      <c r="Y140" s="130"/>
    </row>
    <row r="141" spans="2:37" ht="12.75" customHeight="1">
      <c r="B141" s="1126" t="s">
        <v>49</v>
      </c>
      <c r="C141" s="133" t="str">
        <f t="shared" si="100"/>
        <v/>
      </c>
      <c r="D141" s="134" t="str">
        <f t="shared" si="100"/>
        <v/>
      </c>
      <c r="E141" s="2436"/>
      <c r="F141" s="2440" t="str">
        <f>IF(F13&gt;0,MAX(G7:G12),"")</f>
        <v/>
      </c>
      <c r="G141" s="2441"/>
      <c r="H141" s="2440" t="str">
        <f>IF(H13&gt;0,MAX(I7:I12),"")</f>
        <v/>
      </c>
      <c r="I141" s="2441"/>
      <c r="J141" s="2440" t="str">
        <f>IF(J13&gt;0,MAX(K7:K12),"")</f>
        <v/>
      </c>
      <c r="K141" s="2441"/>
      <c r="L141" s="2440" t="str">
        <f>IF(L13&gt;0,MAX(M7:M12),"")</f>
        <v/>
      </c>
      <c r="M141" s="2441"/>
      <c r="N141" s="2440" t="str">
        <f>IF(N13&gt;0,MAX(O7:O12),"")</f>
        <v/>
      </c>
      <c r="O141" s="2441"/>
      <c r="P141" s="2440" t="str">
        <f>IF(P13&gt;0,MAX(Q7:Q12),"")</f>
        <v/>
      </c>
      <c r="Q141" s="2441"/>
      <c r="R141" s="2440" t="str">
        <f>IF(R13&gt;0,MAX(S7:S12),"")</f>
        <v/>
      </c>
      <c r="S141" s="2441"/>
      <c r="T141" s="2440" t="str">
        <f>IF(T13&gt;0,MAX(U7:U12),"")</f>
        <v/>
      </c>
      <c r="U141" s="2441"/>
      <c r="V141" s="126"/>
      <c r="W141" s="130"/>
      <c r="X141" s="130"/>
      <c r="Y141" s="130"/>
    </row>
    <row r="142" spans="2:37" ht="12.75" customHeight="1" thickBot="1">
      <c r="B142" s="1126" t="s">
        <v>49</v>
      </c>
      <c r="C142" s="135" t="str">
        <f t="shared" si="100"/>
        <v/>
      </c>
      <c r="D142" s="136" t="str">
        <f t="shared" si="100"/>
        <v/>
      </c>
      <c r="E142" s="2437"/>
      <c r="F142" s="2442"/>
      <c r="G142" s="2443"/>
      <c r="H142" s="2442"/>
      <c r="I142" s="2443"/>
      <c r="J142" s="2442"/>
      <c r="K142" s="2443"/>
      <c r="L142" s="2442"/>
      <c r="M142" s="2443"/>
      <c r="N142" s="2442"/>
      <c r="O142" s="2443"/>
      <c r="P142" s="2442"/>
      <c r="Q142" s="2443"/>
      <c r="R142" s="2442"/>
      <c r="S142" s="2443"/>
      <c r="T142" s="2442"/>
      <c r="U142" s="2443"/>
      <c r="V142" s="126"/>
      <c r="W142" s="130"/>
      <c r="X142" s="130"/>
      <c r="Y142" s="130"/>
    </row>
    <row r="143" spans="2:37" ht="12.75" customHeight="1" thickTop="1">
      <c r="B143" s="1126" t="str">
        <f t="shared" ref="B143:B148" si="101">IF(SUM(F$18:U$23)&gt;0,"Wypełnione","")</f>
        <v/>
      </c>
      <c r="C143" s="137" t="str">
        <f t="shared" ref="C143:D148" si="102">IF(C18=0,"",C18)</f>
        <v/>
      </c>
      <c r="D143" s="138" t="str">
        <f t="shared" si="102"/>
        <v/>
      </c>
      <c r="E143" s="2350" t="s">
        <v>847</v>
      </c>
      <c r="F143" s="2339" t="str">
        <f>IF(F24&gt;0,$C16,"")</f>
        <v/>
      </c>
      <c r="G143" s="2340"/>
      <c r="H143" s="2339" t="str">
        <f>IF(H24&gt;0,$C16,"")</f>
        <v/>
      </c>
      <c r="I143" s="2340"/>
      <c r="J143" s="2339" t="str">
        <f>IF(J24&gt;0,$C16,"")</f>
        <v/>
      </c>
      <c r="K143" s="2340"/>
      <c r="L143" s="2339" t="str">
        <f>IF(L24&gt;0,$C16,"")</f>
        <v/>
      </c>
      <c r="M143" s="2340"/>
      <c r="N143" s="2339" t="str">
        <f>IF(N24&gt;0,$C16,"")</f>
        <v/>
      </c>
      <c r="O143" s="2340"/>
      <c r="P143" s="2339" t="str">
        <f>IF(P24&gt;0,$C16,"")</f>
        <v/>
      </c>
      <c r="Q143" s="2340"/>
      <c r="R143" s="2339" t="str">
        <f>IF(R24&gt;0,$C16,"")</f>
        <v/>
      </c>
      <c r="S143" s="2340"/>
      <c r="T143" s="2339" t="str">
        <f>IF(T24&gt;0,$C16,"")</f>
        <v/>
      </c>
      <c r="U143" s="2340"/>
      <c r="V143" s="126"/>
      <c r="W143" s="130"/>
      <c r="X143" s="130"/>
      <c r="Y143" s="130"/>
      <c r="AK143" s="68">
        <v>2</v>
      </c>
    </row>
    <row r="144" spans="2:37" ht="12.75" customHeight="1">
      <c r="B144" s="1126" t="str">
        <f t="shared" si="101"/>
        <v/>
      </c>
      <c r="C144" s="139" t="str">
        <f t="shared" si="102"/>
        <v/>
      </c>
      <c r="D144" s="140" t="str">
        <f t="shared" si="102"/>
        <v/>
      </c>
      <c r="E144" s="2351"/>
      <c r="F144" s="2341"/>
      <c r="G144" s="2342"/>
      <c r="H144" s="2341"/>
      <c r="I144" s="2342"/>
      <c r="J144" s="2341"/>
      <c r="K144" s="2342"/>
      <c r="L144" s="2341"/>
      <c r="M144" s="2342"/>
      <c r="N144" s="2341"/>
      <c r="O144" s="2342"/>
      <c r="P144" s="2341"/>
      <c r="Q144" s="2342"/>
      <c r="R144" s="2341"/>
      <c r="S144" s="2342"/>
      <c r="T144" s="2341"/>
      <c r="U144" s="2342"/>
      <c r="V144" s="126"/>
      <c r="W144" s="130"/>
      <c r="X144" s="130"/>
      <c r="Y144" s="130"/>
    </row>
    <row r="145" spans="2:37" ht="12.75" customHeight="1">
      <c r="B145" s="1126" t="str">
        <f t="shared" si="101"/>
        <v/>
      </c>
      <c r="C145" s="139" t="str">
        <f t="shared" si="102"/>
        <v/>
      </c>
      <c r="D145" s="140" t="str">
        <f t="shared" si="102"/>
        <v/>
      </c>
      <c r="E145" s="2352"/>
      <c r="F145" s="2343"/>
      <c r="G145" s="2344"/>
      <c r="H145" s="2343"/>
      <c r="I145" s="2344"/>
      <c r="J145" s="2343"/>
      <c r="K145" s="2344"/>
      <c r="L145" s="2343"/>
      <c r="M145" s="2344"/>
      <c r="N145" s="2343"/>
      <c r="O145" s="2344"/>
      <c r="P145" s="2343"/>
      <c r="Q145" s="2344"/>
      <c r="R145" s="2343"/>
      <c r="S145" s="2344"/>
      <c r="T145" s="2343"/>
      <c r="U145" s="2344"/>
      <c r="V145" s="126"/>
      <c r="W145" s="130"/>
      <c r="X145" s="130"/>
      <c r="Y145" s="130"/>
    </row>
    <row r="146" spans="2:37" ht="12.75" customHeight="1">
      <c r="B146" s="1126" t="str">
        <f t="shared" si="101"/>
        <v/>
      </c>
      <c r="C146" s="139" t="str">
        <f t="shared" si="102"/>
        <v/>
      </c>
      <c r="D146" s="140" t="str">
        <f t="shared" si="102"/>
        <v/>
      </c>
      <c r="E146" s="2360" t="s">
        <v>848</v>
      </c>
      <c r="F146" s="2444" t="str">
        <f>AK24</f>
        <v/>
      </c>
      <c r="G146" s="2445"/>
      <c r="H146" s="2444" t="str">
        <f>AM24</f>
        <v/>
      </c>
      <c r="I146" s="2445"/>
      <c r="J146" s="2444" t="str">
        <f>AO24</f>
        <v/>
      </c>
      <c r="K146" s="2445"/>
      <c r="L146" s="2444" t="str">
        <f>AQ24</f>
        <v/>
      </c>
      <c r="M146" s="2445"/>
      <c r="N146" s="2444" t="str">
        <f>AS24</f>
        <v/>
      </c>
      <c r="O146" s="2445"/>
      <c r="P146" s="2444" t="str">
        <f>AU24</f>
        <v/>
      </c>
      <c r="Q146" s="2445"/>
      <c r="R146" s="2444" t="str">
        <f>AW24</f>
        <v/>
      </c>
      <c r="S146" s="2445"/>
      <c r="T146" s="2444" t="str">
        <f>AY24</f>
        <v/>
      </c>
      <c r="U146" s="2445"/>
      <c r="V146" s="126"/>
      <c r="W146" s="130"/>
      <c r="X146" s="130"/>
      <c r="Y146" s="130"/>
    </row>
    <row r="147" spans="2:37" ht="12.75" customHeight="1">
      <c r="B147" s="1126" t="str">
        <f t="shared" si="101"/>
        <v/>
      </c>
      <c r="C147" s="139" t="str">
        <f t="shared" si="102"/>
        <v/>
      </c>
      <c r="D147" s="140" t="str">
        <f t="shared" si="102"/>
        <v/>
      </c>
      <c r="E147" s="2361"/>
      <c r="F147" s="2335" t="str">
        <f>IF(F24&gt;0,MAX(G18:G23),"")</f>
        <v/>
      </c>
      <c r="G147" s="2336"/>
      <c r="H147" s="2335" t="str">
        <f>IF(H24&gt;0,MAX(I18:I23),"")</f>
        <v/>
      </c>
      <c r="I147" s="2336"/>
      <c r="J147" s="2335" t="str">
        <f>IF(J24&gt;0,MAX(K18:K23),"")</f>
        <v/>
      </c>
      <c r="K147" s="2336"/>
      <c r="L147" s="2335" t="str">
        <f>IF(L24&gt;0,MAX(M18:M23),"")</f>
        <v/>
      </c>
      <c r="M147" s="2336"/>
      <c r="N147" s="2335" t="str">
        <f>IF(N24&gt;0,MAX(O18:O23),"")</f>
        <v/>
      </c>
      <c r="O147" s="2336"/>
      <c r="P147" s="2335" t="str">
        <f>IF(P24&gt;0,MAX(Q18:Q23),"")</f>
        <v/>
      </c>
      <c r="Q147" s="2336"/>
      <c r="R147" s="2335" t="str">
        <f>IF(R24&gt;0,MAX(S18:S23),"")</f>
        <v/>
      </c>
      <c r="S147" s="2336"/>
      <c r="T147" s="2335" t="str">
        <f>IF(T24&gt;0,MAX(U18:U23),"")</f>
        <v/>
      </c>
      <c r="U147" s="2336"/>
      <c r="V147" s="126"/>
      <c r="W147" s="130"/>
      <c r="X147" s="130"/>
      <c r="Y147" s="130"/>
    </row>
    <row r="148" spans="2:37" ht="12.75" customHeight="1" thickBot="1">
      <c r="B148" s="1126" t="str">
        <f t="shared" si="101"/>
        <v/>
      </c>
      <c r="C148" s="141" t="str">
        <f t="shared" si="102"/>
        <v/>
      </c>
      <c r="D148" s="142" t="str">
        <f t="shared" si="102"/>
        <v/>
      </c>
      <c r="E148" s="2362"/>
      <c r="F148" s="2337"/>
      <c r="G148" s="2338"/>
      <c r="H148" s="2337"/>
      <c r="I148" s="2338"/>
      <c r="J148" s="2337"/>
      <c r="K148" s="2338"/>
      <c r="L148" s="2337"/>
      <c r="M148" s="2338"/>
      <c r="N148" s="2337"/>
      <c r="O148" s="2338"/>
      <c r="P148" s="2337"/>
      <c r="Q148" s="2338"/>
      <c r="R148" s="2337"/>
      <c r="S148" s="2338"/>
      <c r="T148" s="2337"/>
      <c r="U148" s="2338"/>
      <c r="V148" s="126"/>
      <c r="W148" s="130"/>
      <c r="X148" s="130"/>
      <c r="Y148" s="130"/>
    </row>
    <row r="149" spans="2:37" ht="12.75" customHeight="1" thickTop="1">
      <c r="B149" s="1126" t="str">
        <f t="shared" ref="B149:B154" si="103">IF(SUM(F$29:U$34)&gt;0,"Wypełnione","")</f>
        <v/>
      </c>
      <c r="C149" s="143" t="str">
        <f t="shared" ref="C149:D154" si="104">IF(C29=0,"",C29)</f>
        <v/>
      </c>
      <c r="D149" s="144" t="str">
        <f t="shared" si="104"/>
        <v/>
      </c>
      <c r="E149" s="2405" t="s">
        <v>847</v>
      </c>
      <c r="F149" s="2383" t="str">
        <f>IF(F35&gt;0,$C27,"")</f>
        <v/>
      </c>
      <c r="G149" s="2384"/>
      <c r="H149" s="2383" t="str">
        <f>IF(H35&gt;0,$C27,"")</f>
        <v/>
      </c>
      <c r="I149" s="2384"/>
      <c r="J149" s="2383" t="str">
        <f>IF(J35&gt;0,$C27,"")</f>
        <v/>
      </c>
      <c r="K149" s="2384"/>
      <c r="L149" s="2383" t="str">
        <f>IF(L35&gt;0,$C27,"")</f>
        <v/>
      </c>
      <c r="M149" s="2384"/>
      <c r="N149" s="2383" t="str">
        <f>IF(N35&gt;0,$C27,"")</f>
        <v/>
      </c>
      <c r="O149" s="2384"/>
      <c r="P149" s="2383" t="str">
        <f>IF(P35&gt;0,$C27,"")</f>
        <v/>
      </c>
      <c r="Q149" s="2384"/>
      <c r="R149" s="2383" t="str">
        <f>IF(R35&gt;0,$C27,"")</f>
        <v/>
      </c>
      <c r="S149" s="2384"/>
      <c r="T149" s="2383" t="str">
        <f>IF(T35&gt;0,$C27,"")</f>
        <v/>
      </c>
      <c r="U149" s="2384"/>
      <c r="V149" s="126"/>
      <c r="W149" s="130"/>
      <c r="X149" s="130"/>
      <c r="Y149" s="130"/>
    </row>
    <row r="150" spans="2:37" ht="12.75" customHeight="1">
      <c r="B150" s="1126" t="str">
        <f t="shared" si="103"/>
        <v/>
      </c>
      <c r="C150" s="145" t="str">
        <f t="shared" si="104"/>
        <v/>
      </c>
      <c r="D150" s="146" t="str">
        <f t="shared" si="104"/>
        <v/>
      </c>
      <c r="E150" s="2406"/>
      <c r="F150" s="2385"/>
      <c r="G150" s="2386"/>
      <c r="H150" s="2385"/>
      <c r="I150" s="2386"/>
      <c r="J150" s="2385"/>
      <c r="K150" s="2386"/>
      <c r="L150" s="2385"/>
      <c r="M150" s="2386"/>
      <c r="N150" s="2385"/>
      <c r="O150" s="2386"/>
      <c r="P150" s="2385"/>
      <c r="Q150" s="2386"/>
      <c r="R150" s="2385"/>
      <c r="S150" s="2386"/>
      <c r="T150" s="2385"/>
      <c r="U150" s="2386"/>
      <c r="V150" s="126"/>
      <c r="W150" s="130"/>
      <c r="X150" s="130"/>
      <c r="Y150" s="130"/>
      <c r="AK150" s="68">
        <v>3</v>
      </c>
    </row>
    <row r="151" spans="2:37" ht="12.75" customHeight="1">
      <c r="B151" s="1126" t="str">
        <f t="shared" si="103"/>
        <v/>
      </c>
      <c r="C151" s="145" t="str">
        <f t="shared" si="104"/>
        <v/>
      </c>
      <c r="D151" s="146" t="str">
        <f t="shared" si="104"/>
        <v/>
      </c>
      <c r="E151" s="2407"/>
      <c r="F151" s="2387"/>
      <c r="G151" s="2388"/>
      <c r="H151" s="2387"/>
      <c r="I151" s="2388"/>
      <c r="J151" s="2387"/>
      <c r="K151" s="2388"/>
      <c r="L151" s="2387"/>
      <c r="M151" s="2388"/>
      <c r="N151" s="2387"/>
      <c r="O151" s="2388"/>
      <c r="P151" s="2387"/>
      <c r="Q151" s="2388"/>
      <c r="R151" s="2387"/>
      <c r="S151" s="2388"/>
      <c r="T151" s="2387"/>
      <c r="U151" s="2388"/>
      <c r="V151" s="126"/>
      <c r="W151" s="130"/>
      <c r="X151" s="130"/>
      <c r="Y151" s="130"/>
    </row>
    <row r="152" spans="2:37" ht="12.75" customHeight="1">
      <c r="B152" s="1126" t="str">
        <f t="shared" si="103"/>
        <v/>
      </c>
      <c r="C152" s="145" t="str">
        <f t="shared" si="104"/>
        <v/>
      </c>
      <c r="D152" s="146" t="str">
        <f t="shared" si="104"/>
        <v/>
      </c>
      <c r="E152" s="2380" t="s">
        <v>848</v>
      </c>
      <c r="F152" s="2389" t="str">
        <f>AK35</f>
        <v/>
      </c>
      <c r="G152" s="2390"/>
      <c r="H152" s="2389" t="str">
        <f>AM35</f>
        <v/>
      </c>
      <c r="I152" s="2390"/>
      <c r="J152" s="2389" t="str">
        <f>AO35</f>
        <v/>
      </c>
      <c r="K152" s="2390"/>
      <c r="L152" s="2389" t="str">
        <f>AQ35</f>
        <v/>
      </c>
      <c r="M152" s="2390"/>
      <c r="N152" s="2389" t="str">
        <f>AS35</f>
        <v/>
      </c>
      <c r="O152" s="2390"/>
      <c r="P152" s="2389" t="str">
        <f>AU35</f>
        <v/>
      </c>
      <c r="Q152" s="2390"/>
      <c r="R152" s="2389" t="str">
        <f>AW35</f>
        <v/>
      </c>
      <c r="S152" s="2390"/>
      <c r="T152" s="2389" t="str">
        <f>AY35</f>
        <v/>
      </c>
      <c r="U152" s="2390"/>
      <c r="V152" s="126"/>
      <c r="W152" s="130"/>
      <c r="X152" s="130"/>
      <c r="Y152" s="130"/>
    </row>
    <row r="153" spans="2:37" ht="12.75" customHeight="1">
      <c r="B153" s="1126" t="str">
        <f t="shared" si="103"/>
        <v/>
      </c>
      <c r="C153" s="145" t="str">
        <f t="shared" si="104"/>
        <v/>
      </c>
      <c r="D153" s="146" t="str">
        <f t="shared" si="104"/>
        <v/>
      </c>
      <c r="E153" s="2381"/>
      <c r="F153" s="2414" t="str">
        <f>IF(F35&gt;0,MAX(G29:G34),"")</f>
        <v/>
      </c>
      <c r="G153" s="2415"/>
      <c r="H153" s="2414" t="str">
        <f>IF(H35&gt;0,MAX(I29:I34),"")</f>
        <v/>
      </c>
      <c r="I153" s="2415"/>
      <c r="J153" s="2414" t="str">
        <f>IF(J35&gt;0,MAX(K29:K34),"")</f>
        <v/>
      </c>
      <c r="K153" s="2415"/>
      <c r="L153" s="2414" t="str">
        <f>IF(L35&gt;0,MAX(M29:M34),"")</f>
        <v/>
      </c>
      <c r="M153" s="2415"/>
      <c r="N153" s="2414" t="str">
        <f>IF(N35&gt;0,MAX(O29:O34),"")</f>
        <v/>
      </c>
      <c r="O153" s="2415"/>
      <c r="P153" s="2414" t="str">
        <f>IF(P35&gt;0,MAX(Q29:Q34),"")</f>
        <v/>
      </c>
      <c r="Q153" s="2415"/>
      <c r="R153" s="2414" t="str">
        <f>IF(R35&gt;0,MAX(S29:S34),"")</f>
        <v/>
      </c>
      <c r="S153" s="2415"/>
      <c r="T153" s="2414" t="str">
        <f>IF(T35&gt;0,MAX(U29:U34),"")</f>
        <v/>
      </c>
      <c r="U153" s="2415"/>
      <c r="V153" s="126"/>
      <c r="W153" s="130"/>
      <c r="X153" s="130"/>
      <c r="Y153" s="130"/>
    </row>
    <row r="154" spans="2:37" ht="12.75" customHeight="1" thickBot="1">
      <c r="B154" s="1126" t="str">
        <f t="shared" si="103"/>
        <v/>
      </c>
      <c r="C154" s="147" t="str">
        <f t="shared" si="104"/>
        <v/>
      </c>
      <c r="D154" s="148" t="str">
        <f t="shared" si="104"/>
        <v/>
      </c>
      <c r="E154" s="2382"/>
      <c r="F154" s="2416"/>
      <c r="G154" s="2417"/>
      <c r="H154" s="2416"/>
      <c r="I154" s="2417"/>
      <c r="J154" s="2416"/>
      <c r="K154" s="2417"/>
      <c r="L154" s="2416"/>
      <c r="M154" s="2417"/>
      <c r="N154" s="2416"/>
      <c r="O154" s="2417"/>
      <c r="P154" s="2416"/>
      <c r="Q154" s="2417"/>
      <c r="R154" s="2416"/>
      <c r="S154" s="2417"/>
      <c r="T154" s="2416"/>
      <c r="U154" s="2417"/>
      <c r="V154" s="126"/>
      <c r="W154" s="130"/>
      <c r="X154" s="130"/>
      <c r="Y154" s="130"/>
    </row>
    <row r="155" spans="2:37" ht="12.75" customHeight="1" thickTop="1">
      <c r="B155" s="1126" t="str">
        <f t="shared" ref="B155:B160" si="105">IF(SUM(F$40:U$45)&gt;0,"Wypełnione","")</f>
        <v/>
      </c>
      <c r="C155" s="149" t="str">
        <f t="shared" ref="C155:D160" si="106">IF(C40=0,"",C40)</f>
        <v/>
      </c>
      <c r="D155" s="150" t="str">
        <f t="shared" si="106"/>
        <v/>
      </c>
      <c r="E155" s="2399" t="s">
        <v>847</v>
      </c>
      <c r="F155" s="2408" t="str">
        <f>IF(F46&gt;0,$C38,"")</f>
        <v/>
      </c>
      <c r="G155" s="2409"/>
      <c r="H155" s="2408" t="str">
        <f>IF(H46&gt;0,$C38,"")</f>
        <v/>
      </c>
      <c r="I155" s="2409"/>
      <c r="J155" s="2408" t="str">
        <f>IF(J46&gt;0,$C38,"")</f>
        <v/>
      </c>
      <c r="K155" s="2409"/>
      <c r="L155" s="2408" t="str">
        <f>IF(L46&gt;0,$C38,"")</f>
        <v/>
      </c>
      <c r="M155" s="2409"/>
      <c r="N155" s="2408" t="str">
        <f>IF(N46&gt;0,$C38,"")</f>
        <v/>
      </c>
      <c r="O155" s="2409"/>
      <c r="P155" s="2408" t="str">
        <f>IF(P46&gt;0,$C38,"")</f>
        <v/>
      </c>
      <c r="Q155" s="2409"/>
      <c r="R155" s="2408" t="str">
        <f>IF(R46&gt;0,$C38,"")</f>
        <v/>
      </c>
      <c r="S155" s="2409"/>
      <c r="T155" s="2408" t="str">
        <f>IF(T46&gt;0,$C38,"")</f>
        <v/>
      </c>
      <c r="U155" s="2409"/>
      <c r="V155" s="126"/>
      <c r="W155" s="130"/>
      <c r="X155" s="130"/>
      <c r="Y155" s="130"/>
      <c r="AK155" s="68">
        <v>4</v>
      </c>
    </row>
    <row r="156" spans="2:37" ht="12.75" customHeight="1">
      <c r="B156" s="1126" t="str">
        <f t="shared" si="105"/>
        <v/>
      </c>
      <c r="C156" s="151" t="str">
        <f t="shared" si="106"/>
        <v/>
      </c>
      <c r="D156" s="152" t="str">
        <f t="shared" si="106"/>
        <v/>
      </c>
      <c r="E156" s="2400"/>
      <c r="F156" s="2410"/>
      <c r="G156" s="2411"/>
      <c r="H156" s="2410"/>
      <c r="I156" s="2411"/>
      <c r="J156" s="2410"/>
      <c r="K156" s="2411"/>
      <c r="L156" s="2410"/>
      <c r="M156" s="2411"/>
      <c r="N156" s="2410"/>
      <c r="O156" s="2411"/>
      <c r="P156" s="2410"/>
      <c r="Q156" s="2411"/>
      <c r="R156" s="2410"/>
      <c r="S156" s="2411"/>
      <c r="T156" s="2410"/>
      <c r="U156" s="2411"/>
      <c r="V156" s="126"/>
      <c r="W156" s="130"/>
      <c r="X156" s="130"/>
      <c r="Y156" s="130"/>
    </row>
    <row r="157" spans="2:37" ht="12.75" customHeight="1">
      <c r="B157" s="1126" t="str">
        <f t="shared" si="105"/>
        <v/>
      </c>
      <c r="C157" s="151" t="str">
        <f t="shared" si="106"/>
        <v/>
      </c>
      <c r="D157" s="152" t="str">
        <f t="shared" si="106"/>
        <v/>
      </c>
      <c r="E157" s="2401"/>
      <c r="F157" s="2412"/>
      <c r="G157" s="2413"/>
      <c r="H157" s="2412"/>
      <c r="I157" s="2413"/>
      <c r="J157" s="2412"/>
      <c r="K157" s="2413"/>
      <c r="L157" s="2412"/>
      <c r="M157" s="2413"/>
      <c r="N157" s="2412"/>
      <c r="O157" s="2413"/>
      <c r="P157" s="2412"/>
      <c r="Q157" s="2413"/>
      <c r="R157" s="2412"/>
      <c r="S157" s="2413"/>
      <c r="T157" s="2412"/>
      <c r="U157" s="2413"/>
      <c r="V157" s="126"/>
      <c r="W157" s="130"/>
      <c r="X157" s="130"/>
      <c r="Y157" s="130"/>
    </row>
    <row r="158" spans="2:37" ht="12.75" customHeight="1">
      <c r="B158" s="1126" t="str">
        <f t="shared" si="105"/>
        <v/>
      </c>
      <c r="C158" s="151" t="str">
        <f t="shared" si="106"/>
        <v/>
      </c>
      <c r="D158" s="152" t="str">
        <f t="shared" si="106"/>
        <v/>
      </c>
      <c r="E158" s="2402" t="s">
        <v>848</v>
      </c>
      <c r="F158" s="2418" t="str">
        <f>AK46</f>
        <v/>
      </c>
      <c r="G158" s="2419"/>
      <c r="H158" s="2418" t="str">
        <f>AM46</f>
        <v/>
      </c>
      <c r="I158" s="2419"/>
      <c r="J158" s="2418" t="str">
        <f>AO46</f>
        <v/>
      </c>
      <c r="K158" s="2419"/>
      <c r="L158" s="2418" t="str">
        <f>AQ46</f>
        <v/>
      </c>
      <c r="M158" s="2419"/>
      <c r="N158" s="2418" t="str">
        <f>AS46</f>
        <v/>
      </c>
      <c r="O158" s="2419"/>
      <c r="P158" s="2418" t="str">
        <f>AU46</f>
        <v/>
      </c>
      <c r="Q158" s="2419"/>
      <c r="R158" s="2418" t="str">
        <f>AW46</f>
        <v/>
      </c>
      <c r="S158" s="2419"/>
      <c r="T158" s="2418" t="str">
        <f>AY46</f>
        <v/>
      </c>
      <c r="U158" s="2419"/>
      <c r="V158" s="126"/>
      <c r="W158" s="130"/>
      <c r="X158" s="130"/>
      <c r="Y158" s="130"/>
    </row>
    <row r="159" spans="2:37" ht="12.75" customHeight="1">
      <c r="B159" s="1126" t="str">
        <f t="shared" si="105"/>
        <v/>
      </c>
      <c r="C159" s="151" t="str">
        <f t="shared" si="106"/>
        <v/>
      </c>
      <c r="D159" s="152" t="str">
        <f t="shared" si="106"/>
        <v/>
      </c>
      <c r="E159" s="2403"/>
      <c r="F159" s="2391" t="str">
        <f>IF(F46&gt;0,MAX(G40:G45),"")</f>
        <v/>
      </c>
      <c r="G159" s="2392"/>
      <c r="H159" s="2391" t="str">
        <f>IF(H46&gt;0,MAX(I40:I45),"")</f>
        <v/>
      </c>
      <c r="I159" s="2392"/>
      <c r="J159" s="2391" t="str">
        <f>IF(J46&gt;0,MAX(K40:K45),"")</f>
        <v/>
      </c>
      <c r="K159" s="2392"/>
      <c r="L159" s="2391" t="str">
        <f>IF(L46&gt;0,MAX(M40:M45),"")</f>
        <v/>
      </c>
      <c r="M159" s="2392"/>
      <c r="N159" s="2391" t="str">
        <f>IF(N46&gt;0,MAX(O40:O45),"")</f>
        <v/>
      </c>
      <c r="O159" s="2392"/>
      <c r="P159" s="2391" t="str">
        <f>IF(P46&gt;0,MAX(Q40:Q45),"")</f>
        <v/>
      </c>
      <c r="Q159" s="2392"/>
      <c r="R159" s="2391" t="str">
        <f>IF(R46&gt;0,MAX(S40:S45),"")</f>
        <v/>
      </c>
      <c r="S159" s="2392"/>
      <c r="T159" s="2391" t="str">
        <f>IF(T46&gt;0,MAX(U40:U45),"")</f>
        <v/>
      </c>
      <c r="U159" s="2392"/>
      <c r="V159" s="126"/>
      <c r="W159" s="130"/>
      <c r="X159" s="130"/>
      <c r="Y159" s="130"/>
    </row>
    <row r="160" spans="2:37" ht="12.75" customHeight="1" thickBot="1">
      <c r="B160" s="1126" t="str">
        <f t="shared" si="105"/>
        <v/>
      </c>
      <c r="C160" s="153" t="str">
        <f t="shared" si="106"/>
        <v/>
      </c>
      <c r="D160" s="154" t="str">
        <f t="shared" si="106"/>
        <v/>
      </c>
      <c r="E160" s="2404"/>
      <c r="F160" s="2393"/>
      <c r="G160" s="2394"/>
      <c r="H160" s="2393"/>
      <c r="I160" s="2394"/>
      <c r="J160" s="2393"/>
      <c r="K160" s="2394"/>
      <c r="L160" s="2393"/>
      <c r="M160" s="2394"/>
      <c r="N160" s="2393"/>
      <c r="O160" s="2394"/>
      <c r="P160" s="2393"/>
      <c r="Q160" s="2394"/>
      <c r="R160" s="2393"/>
      <c r="S160" s="2394"/>
      <c r="T160" s="2393"/>
      <c r="U160" s="2394"/>
      <c r="V160" s="126"/>
      <c r="W160" s="130"/>
      <c r="X160" s="130"/>
      <c r="Y160" s="130"/>
    </row>
    <row r="161" spans="2:37" ht="12.75" customHeight="1" thickTop="1">
      <c r="B161" s="1126" t="str">
        <f t="shared" ref="B161:B166" si="107">IF(SUM(F$51:U$56)&gt;0,"Wypełnione","")</f>
        <v/>
      </c>
      <c r="C161" s="155" t="str">
        <f t="shared" ref="C161:D166" si="108">IF(C51=0,"",C51)</f>
        <v/>
      </c>
      <c r="D161" s="156" t="str">
        <f t="shared" si="108"/>
        <v/>
      </c>
      <c r="E161" s="2429" t="s">
        <v>847</v>
      </c>
      <c r="F161" s="2423" t="str">
        <f>IF(F57&gt;0,$C49,"")</f>
        <v/>
      </c>
      <c r="G161" s="2424"/>
      <c r="H161" s="2423" t="str">
        <f>IF(H57&gt;0,$C49,"")</f>
        <v/>
      </c>
      <c r="I161" s="2424"/>
      <c r="J161" s="2423" t="str">
        <f>IF(J57&gt;0,$C49,"")</f>
        <v/>
      </c>
      <c r="K161" s="2424"/>
      <c r="L161" s="2423" t="str">
        <f>IF(L57&gt;0,$C49,"")</f>
        <v/>
      </c>
      <c r="M161" s="2424"/>
      <c r="N161" s="2423" t="str">
        <f>IF(N57&gt;0,$C49,"")</f>
        <v/>
      </c>
      <c r="O161" s="2424"/>
      <c r="P161" s="2423" t="str">
        <f>IF(P57&gt;0,$C49,"")</f>
        <v/>
      </c>
      <c r="Q161" s="2424"/>
      <c r="R161" s="2423" t="str">
        <f>IF(R57&gt;0,$C49,"")</f>
        <v/>
      </c>
      <c r="S161" s="2424"/>
      <c r="T161" s="2423" t="str">
        <f>IF(T57&gt;0,$C49,"")</f>
        <v/>
      </c>
      <c r="U161" s="2424"/>
      <c r="V161" s="126"/>
      <c r="W161" s="130"/>
      <c r="X161" s="130"/>
      <c r="Y161" s="130"/>
      <c r="AK161" s="68">
        <v>5</v>
      </c>
    </row>
    <row r="162" spans="2:37" ht="12.75" customHeight="1">
      <c r="B162" s="1126" t="str">
        <f t="shared" si="107"/>
        <v/>
      </c>
      <c r="C162" s="157" t="str">
        <f t="shared" si="108"/>
        <v/>
      </c>
      <c r="D162" s="158" t="str">
        <f t="shared" si="108"/>
        <v/>
      </c>
      <c r="E162" s="2430"/>
      <c r="F162" s="2425"/>
      <c r="G162" s="2426"/>
      <c r="H162" s="2425"/>
      <c r="I162" s="2426"/>
      <c r="J162" s="2425"/>
      <c r="K162" s="2426"/>
      <c r="L162" s="2425"/>
      <c r="M162" s="2426"/>
      <c r="N162" s="2425"/>
      <c r="O162" s="2426"/>
      <c r="P162" s="2425"/>
      <c r="Q162" s="2426"/>
      <c r="R162" s="2425"/>
      <c r="S162" s="2426"/>
      <c r="T162" s="2425"/>
      <c r="U162" s="2426"/>
      <c r="V162" s="126"/>
      <c r="W162" s="130"/>
      <c r="X162" s="130"/>
      <c r="Y162" s="130"/>
    </row>
    <row r="163" spans="2:37" ht="12.75" customHeight="1">
      <c r="B163" s="1126" t="str">
        <f t="shared" si="107"/>
        <v/>
      </c>
      <c r="C163" s="157" t="str">
        <f t="shared" si="108"/>
        <v/>
      </c>
      <c r="D163" s="158" t="str">
        <f t="shared" si="108"/>
        <v/>
      </c>
      <c r="E163" s="2431"/>
      <c r="F163" s="2427"/>
      <c r="G163" s="2428"/>
      <c r="H163" s="2427"/>
      <c r="I163" s="2428"/>
      <c r="J163" s="2427"/>
      <c r="K163" s="2428"/>
      <c r="L163" s="2427"/>
      <c r="M163" s="2428"/>
      <c r="N163" s="2427"/>
      <c r="O163" s="2428"/>
      <c r="P163" s="2427"/>
      <c r="Q163" s="2428"/>
      <c r="R163" s="2427"/>
      <c r="S163" s="2428"/>
      <c r="T163" s="2427"/>
      <c r="U163" s="2428"/>
      <c r="V163" s="126"/>
      <c r="W163" s="130"/>
      <c r="X163" s="130"/>
      <c r="Y163" s="130"/>
    </row>
    <row r="164" spans="2:37" ht="12.75" customHeight="1">
      <c r="B164" s="1126" t="str">
        <f t="shared" si="107"/>
        <v/>
      </c>
      <c r="C164" s="157" t="str">
        <f t="shared" si="108"/>
        <v/>
      </c>
      <c r="D164" s="158" t="str">
        <f t="shared" si="108"/>
        <v/>
      </c>
      <c r="E164" s="2420" t="s">
        <v>848</v>
      </c>
      <c r="F164" s="2375" t="str">
        <f>AK57</f>
        <v/>
      </c>
      <c r="G164" s="2376"/>
      <c r="H164" s="2375" t="str">
        <f>AM57</f>
        <v/>
      </c>
      <c r="I164" s="2376"/>
      <c r="J164" s="2375" t="str">
        <f>AO57</f>
        <v/>
      </c>
      <c r="K164" s="2376"/>
      <c r="L164" s="2375" t="str">
        <f>AQ57</f>
        <v/>
      </c>
      <c r="M164" s="2376"/>
      <c r="N164" s="2375" t="str">
        <f>AS57</f>
        <v/>
      </c>
      <c r="O164" s="2376"/>
      <c r="P164" s="2375" t="str">
        <f>AU57</f>
        <v/>
      </c>
      <c r="Q164" s="2376"/>
      <c r="R164" s="2375" t="str">
        <f>AW57</f>
        <v/>
      </c>
      <c r="S164" s="2376"/>
      <c r="T164" s="2375" t="str">
        <f>AY57</f>
        <v/>
      </c>
      <c r="U164" s="2376"/>
      <c r="V164" s="126"/>
      <c r="W164" s="130"/>
      <c r="X164" s="130"/>
      <c r="Y164" s="130"/>
    </row>
    <row r="165" spans="2:37" ht="12.75" customHeight="1">
      <c r="B165" s="1126" t="str">
        <f t="shared" si="107"/>
        <v/>
      </c>
      <c r="C165" s="157" t="str">
        <f t="shared" si="108"/>
        <v/>
      </c>
      <c r="D165" s="158" t="str">
        <f t="shared" si="108"/>
        <v/>
      </c>
      <c r="E165" s="2421"/>
      <c r="F165" s="2395" t="str">
        <f>IF(F57&gt;0,MAX(G51:G56),"")</f>
        <v/>
      </c>
      <c r="G165" s="2396"/>
      <c r="H165" s="2395" t="str">
        <f>IF(H57&gt;0,MAX(I51:I56),"")</f>
        <v/>
      </c>
      <c r="I165" s="2396"/>
      <c r="J165" s="2395" t="str">
        <f>IF(J57&gt;0,MAX(K51:K56),"")</f>
        <v/>
      </c>
      <c r="K165" s="2396"/>
      <c r="L165" s="2395" t="str">
        <f>IF(L57&gt;0,MAX(M51:M56),"")</f>
        <v/>
      </c>
      <c r="M165" s="2396"/>
      <c r="N165" s="2395" t="str">
        <f>IF(N57&gt;0,MAX(O51:O56),"")</f>
        <v/>
      </c>
      <c r="O165" s="2396"/>
      <c r="P165" s="2395" t="str">
        <f>IF(P57&gt;0,MAX(Q51:Q56),"")</f>
        <v/>
      </c>
      <c r="Q165" s="2396"/>
      <c r="R165" s="2395" t="str">
        <f>IF(R57&gt;0,MAX(S51:S56),"")</f>
        <v/>
      </c>
      <c r="S165" s="2396"/>
      <c r="T165" s="2395" t="str">
        <f>IF(T57&gt;0,MAX(U51:U56),"")</f>
        <v/>
      </c>
      <c r="U165" s="2396"/>
      <c r="V165" s="126"/>
      <c r="W165" s="130"/>
      <c r="X165" s="130"/>
      <c r="Y165" s="130"/>
    </row>
    <row r="166" spans="2:37" ht="12.75" customHeight="1" thickBot="1">
      <c r="B166" s="1126" t="str">
        <f t="shared" si="107"/>
        <v/>
      </c>
      <c r="C166" s="159" t="str">
        <f t="shared" si="108"/>
        <v/>
      </c>
      <c r="D166" s="160" t="str">
        <f t="shared" si="108"/>
        <v/>
      </c>
      <c r="E166" s="2422"/>
      <c r="F166" s="2397"/>
      <c r="G166" s="2398"/>
      <c r="H166" s="2397"/>
      <c r="I166" s="2398"/>
      <c r="J166" s="2397"/>
      <c r="K166" s="2398"/>
      <c r="L166" s="2397"/>
      <c r="M166" s="2398"/>
      <c r="N166" s="2397"/>
      <c r="O166" s="2398"/>
      <c r="P166" s="2397"/>
      <c r="Q166" s="2398"/>
      <c r="R166" s="2397"/>
      <c r="S166" s="2398"/>
      <c r="T166" s="2397"/>
      <c r="U166" s="2398"/>
      <c r="V166" s="126"/>
      <c r="W166" s="130"/>
      <c r="X166" s="130"/>
      <c r="Y166" s="130"/>
    </row>
    <row r="167" spans="2:37" ht="12.75" customHeight="1" thickTop="1">
      <c r="B167" s="1126" t="str">
        <f t="shared" ref="B167:B172" si="109">IF(SUM(F$71:U$76)&gt;0,"Wypełnione","")</f>
        <v/>
      </c>
      <c r="C167" s="161" t="str">
        <f t="shared" ref="C167:D172" si="110">IF(C71=0,"",C71)</f>
        <v/>
      </c>
      <c r="D167" s="162" t="str">
        <f t="shared" si="110"/>
        <v/>
      </c>
      <c r="E167" s="2432" t="s">
        <v>847</v>
      </c>
      <c r="F167" s="2311" t="str">
        <f>IF(F77&gt;0,$C69,"")</f>
        <v/>
      </c>
      <c r="G167" s="2312"/>
      <c r="H167" s="2311" t="str">
        <f>IF(H77&gt;0,$C69,"")</f>
        <v/>
      </c>
      <c r="I167" s="2312"/>
      <c r="J167" s="2311" t="str">
        <f>IF(J77&gt;0,$C69,"")</f>
        <v/>
      </c>
      <c r="K167" s="2312"/>
      <c r="L167" s="2311" t="str">
        <f>IF(L77&gt;0,$C69,"")</f>
        <v/>
      </c>
      <c r="M167" s="2312"/>
      <c r="N167" s="2311" t="str">
        <f>IF(N77&gt;0,$C69,"")</f>
        <v/>
      </c>
      <c r="O167" s="2312"/>
      <c r="P167" s="2311" t="str">
        <f>IF(P77&gt;0,$C69,"")</f>
        <v/>
      </c>
      <c r="Q167" s="2312"/>
      <c r="R167" s="2311" t="str">
        <f>IF(R77&gt;0,$C69,"")</f>
        <v/>
      </c>
      <c r="S167" s="2312"/>
      <c r="T167" s="2311" t="str">
        <f>IF(T77&gt;0,$C69,"")</f>
        <v/>
      </c>
      <c r="U167" s="2312"/>
      <c r="V167" s="126"/>
      <c r="W167" s="130"/>
      <c r="X167" s="130"/>
      <c r="Y167" s="130"/>
      <c r="AK167" s="68">
        <v>6</v>
      </c>
    </row>
    <row r="168" spans="2:37" ht="12.75" customHeight="1">
      <c r="B168" s="1126" t="str">
        <f t="shared" si="109"/>
        <v/>
      </c>
      <c r="C168" s="163" t="str">
        <f t="shared" si="110"/>
        <v/>
      </c>
      <c r="D168" s="164" t="str">
        <f t="shared" si="110"/>
        <v/>
      </c>
      <c r="E168" s="2433"/>
      <c r="F168" s="2313"/>
      <c r="G168" s="2314"/>
      <c r="H168" s="2313"/>
      <c r="I168" s="2314"/>
      <c r="J168" s="2313"/>
      <c r="K168" s="2314"/>
      <c r="L168" s="2313"/>
      <c r="M168" s="2314"/>
      <c r="N168" s="2313"/>
      <c r="O168" s="2314"/>
      <c r="P168" s="2313"/>
      <c r="Q168" s="2314"/>
      <c r="R168" s="2313"/>
      <c r="S168" s="2314"/>
      <c r="T168" s="2313"/>
      <c r="U168" s="2314"/>
      <c r="V168" s="126"/>
      <c r="W168" s="130"/>
      <c r="X168" s="130"/>
      <c r="Y168" s="130"/>
    </row>
    <row r="169" spans="2:37" ht="12.75" customHeight="1">
      <c r="B169" s="1126" t="str">
        <f t="shared" si="109"/>
        <v/>
      </c>
      <c r="C169" s="163" t="str">
        <f t="shared" si="110"/>
        <v/>
      </c>
      <c r="D169" s="164" t="str">
        <f t="shared" si="110"/>
        <v/>
      </c>
      <c r="E169" s="2434"/>
      <c r="F169" s="2315"/>
      <c r="G169" s="2316"/>
      <c r="H169" s="2315"/>
      <c r="I169" s="2316"/>
      <c r="J169" s="2315"/>
      <c r="K169" s="2316"/>
      <c r="L169" s="2315"/>
      <c r="M169" s="2316"/>
      <c r="N169" s="2315"/>
      <c r="O169" s="2316"/>
      <c r="P169" s="2315"/>
      <c r="Q169" s="2316"/>
      <c r="R169" s="2315"/>
      <c r="S169" s="2316"/>
      <c r="T169" s="2315"/>
      <c r="U169" s="2316"/>
      <c r="V169" s="126"/>
      <c r="W169" s="130"/>
      <c r="X169" s="130"/>
      <c r="Y169" s="130"/>
    </row>
    <row r="170" spans="2:37" ht="12.75" customHeight="1">
      <c r="B170" s="1126" t="str">
        <f t="shared" si="109"/>
        <v/>
      </c>
      <c r="C170" s="163" t="str">
        <f t="shared" si="110"/>
        <v/>
      </c>
      <c r="D170" s="164" t="str">
        <f t="shared" si="110"/>
        <v/>
      </c>
      <c r="E170" s="2369" t="s">
        <v>848</v>
      </c>
      <c r="F170" s="2323" t="str">
        <f>AK77</f>
        <v/>
      </c>
      <c r="G170" s="2324"/>
      <c r="H170" s="2323" t="str">
        <f>AM77</f>
        <v/>
      </c>
      <c r="I170" s="2324"/>
      <c r="J170" s="2323" t="str">
        <f>AO77</f>
        <v/>
      </c>
      <c r="K170" s="2324"/>
      <c r="L170" s="2323" t="str">
        <f>AQ77</f>
        <v/>
      </c>
      <c r="M170" s="2324"/>
      <c r="N170" s="2323" t="str">
        <f>AS77</f>
        <v/>
      </c>
      <c r="O170" s="2324"/>
      <c r="P170" s="2323" t="str">
        <f>AU77</f>
        <v/>
      </c>
      <c r="Q170" s="2324"/>
      <c r="R170" s="2323" t="str">
        <f>AW77</f>
        <v/>
      </c>
      <c r="S170" s="2324"/>
      <c r="T170" s="2323" t="str">
        <f>AY77</f>
        <v/>
      </c>
      <c r="U170" s="2324"/>
      <c r="V170" s="126"/>
      <c r="W170" s="130"/>
      <c r="X170" s="130"/>
      <c r="Y170" s="130"/>
    </row>
    <row r="171" spans="2:37" ht="12.75" customHeight="1">
      <c r="B171" s="1126" t="str">
        <f t="shared" si="109"/>
        <v/>
      </c>
      <c r="C171" s="163" t="str">
        <f t="shared" si="110"/>
        <v/>
      </c>
      <c r="D171" s="164" t="str">
        <f t="shared" si="110"/>
        <v/>
      </c>
      <c r="E171" s="2370"/>
      <c r="F171" s="2325" t="str">
        <f>IF(F77&gt;0,MAX(G71:G76),"")</f>
        <v/>
      </c>
      <c r="G171" s="2326"/>
      <c r="H171" s="2325" t="str">
        <f>IF(H77&gt;0,MAX(I71:I76),"")</f>
        <v/>
      </c>
      <c r="I171" s="2326"/>
      <c r="J171" s="2325" t="str">
        <f>IF(J77&gt;0,MAX(K71:K76),"")</f>
        <v/>
      </c>
      <c r="K171" s="2326"/>
      <c r="L171" s="2325" t="str">
        <f>IF(L77&gt;0,MAX(M71:M76),"")</f>
        <v/>
      </c>
      <c r="M171" s="2326"/>
      <c r="N171" s="2325" t="str">
        <f>IF(N77&gt;0,MAX(O71:O76),"")</f>
        <v/>
      </c>
      <c r="O171" s="2326"/>
      <c r="P171" s="2325" t="str">
        <f>IF(P77&gt;0,MAX(Q71:Q76),"")</f>
        <v/>
      </c>
      <c r="Q171" s="2326"/>
      <c r="R171" s="2325" t="str">
        <f>IF(R77&gt;0,MAX(S71:S76),"")</f>
        <v/>
      </c>
      <c r="S171" s="2326"/>
      <c r="T171" s="2325" t="str">
        <f>IF(T77&gt;0,MAX(U71:U76),"")</f>
        <v/>
      </c>
      <c r="U171" s="2326"/>
      <c r="V171" s="126"/>
      <c r="W171" s="130"/>
      <c r="X171" s="130"/>
      <c r="Y171" s="130"/>
    </row>
    <row r="172" spans="2:37" ht="12.75" customHeight="1" thickBot="1">
      <c r="B172" s="1126" t="str">
        <f t="shared" si="109"/>
        <v/>
      </c>
      <c r="C172" s="165" t="str">
        <f t="shared" si="110"/>
        <v/>
      </c>
      <c r="D172" s="166" t="str">
        <f t="shared" si="110"/>
        <v/>
      </c>
      <c r="E172" s="2371"/>
      <c r="F172" s="2327"/>
      <c r="G172" s="2328"/>
      <c r="H172" s="2327"/>
      <c r="I172" s="2328"/>
      <c r="J172" s="2327"/>
      <c r="K172" s="2328"/>
      <c r="L172" s="2327"/>
      <c r="M172" s="2328"/>
      <c r="N172" s="2327"/>
      <c r="O172" s="2328"/>
      <c r="P172" s="2327"/>
      <c r="Q172" s="2328"/>
      <c r="R172" s="2327"/>
      <c r="S172" s="2328"/>
      <c r="T172" s="2327"/>
      <c r="U172" s="2328"/>
      <c r="V172" s="126"/>
      <c r="W172" s="130"/>
      <c r="X172" s="130"/>
      <c r="Y172" s="130"/>
    </row>
    <row r="173" spans="2:37" ht="12.75" customHeight="1" thickTop="1">
      <c r="B173" s="1126" t="str">
        <f t="shared" ref="B173:B178" si="111">IF(SUM(F$82:U$87)&gt;0,"Wypełnione","")</f>
        <v/>
      </c>
      <c r="C173" s="167" t="str">
        <f t="shared" ref="C173:D178" si="112">IF(C82=0,"",C82)</f>
        <v/>
      </c>
      <c r="D173" s="168" t="str">
        <f t="shared" si="112"/>
        <v/>
      </c>
      <c r="E173" s="2377" t="s">
        <v>847</v>
      </c>
      <c r="F173" s="2317" t="str">
        <f>IF(F88&gt;0,$C80,"")</f>
        <v/>
      </c>
      <c r="G173" s="2318"/>
      <c r="H173" s="2317" t="str">
        <f>IF(H88&gt;0,$C80,"")</f>
        <v/>
      </c>
      <c r="I173" s="2318"/>
      <c r="J173" s="2317" t="str">
        <f>IF(J88&gt;0,$C80,"")</f>
        <v/>
      </c>
      <c r="K173" s="2318"/>
      <c r="L173" s="2317" t="str">
        <f>IF(L88&gt;0,$C80,"")</f>
        <v/>
      </c>
      <c r="M173" s="2318"/>
      <c r="N173" s="2317" t="str">
        <f>IF(N88&gt;0,$C80,"")</f>
        <v/>
      </c>
      <c r="O173" s="2318"/>
      <c r="P173" s="2317" t="str">
        <f>IF(P88&gt;0,$C80,"")</f>
        <v/>
      </c>
      <c r="Q173" s="2318"/>
      <c r="R173" s="2317" t="str">
        <f>IF(R88&gt;0,$C80,"")</f>
        <v/>
      </c>
      <c r="S173" s="2318"/>
      <c r="T173" s="2317" t="str">
        <f>IF(T88&gt;0,$C80,"")</f>
        <v/>
      </c>
      <c r="U173" s="2318"/>
      <c r="V173" s="126"/>
      <c r="W173" s="130"/>
      <c r="X173" s="130"/>
      <c r="Y173" s="130"/>
      <c r="AK173" s="68">
        <v>7</v>
      </c>
    </row>
    <row r="174" spans="2:37" ht="12.75" customHeight="1">
      <c r="B174" s="1126" t="str">
        <f t="shared" si="111"/>
        <v/>
      </c>
      <c r="C174" s="169" t="str">
        <f t="shared" si="112"/>
        <v/>
      </c>
      <c r="D174" s="170" t="str">
        <f t="shared" si="112"/>
        <v/>
      </c>
      <c r="E174" s="2378"/>
      <c r="F174" s="2319"/>
      <c r="G174" s="2320"/>
      <c r="H174" s="2319"/>
      <c r="I174" s="2320"/>
      <c r="J174" s="2319"/>
      <c r="K174" s="2320"/>
      <c r="L174" s="2319"/>
      <c r="M174" s="2320"/>
      <c r="N174" s="2319"/>
      <c r="O174" s="2320"/>
      <c r="P174" s="2319"/>
      <c r="Q174" s="2320"/>
      <c r="R174" s="2319"/>
      <c r="S174" s="2320"/>
      <c r="T174" s="2319"/>
      <c r="U174" s="2320"/>
      <c r="V174" s="126"/>
      <c r="W174" s="130"/>
      <c r="X174" s="130"/>
      <c r="Y174" s="130"/>
    </row>
    <row r="175" spans="2:37" ht="12.75" customHeight="1">
      <c r="B175" s="1126" t="str">
        <f t="shared" si="111"/>
        <v/>
      </c>
      <c r="C175" s="169" t="str">
        <f t="shared" si="112"/>
        <v/>
      </c>
      <c r="D175" s="170" t="str">
        <f t="shared" si="112"/>
        <v/>
      </c>
      <c r="E175" s="2379"/>
      <c r="F175" s="2321"/>
      <c r="G175" s="2322"/>
      <c r="H175" s="2321"/>
      <c r="I175" s="2322"/>
      <c r="J175" s="2321"/>
      <c r="K175" s="2322"/>
      <c r="L175" s="2321"/>
      <c r="M175" s="2322"/>
      <c r="N175" s="2321"/>
      <c r="O175" s="2322"/>
      <c r="P175" s="2321"/>
      <c r="Q175" s="2322"/>
      <c r="R175" s="2321"/>
      <c r="S175" s="2322"/>
      <c r="T175" s="2321"/>
      <c r="U175" s="2322"/>
      <c r="V175" s="126"/>
      <c r="W175" s="130"/>
      <c r="X175" s="130"/>
      <c r="Y175" s="130"/>
    </row>
    <row r="176" spans="2:37" ht="12.75" customHeight="1">
      <c r="B176" s="1126" t="str">
        <f t="shared" si="111"/>
        <v/>
      </c>
      <c r="C176" s="169" t="str">
        <f t="shared" si="112"/>
        <v/>
      </c>
      <c r="D176" s="170" t="str">
        <f t="shared" si="112"/>
        <v/>
      </c>
      <c r="E176" s="2366" t="s">
        <v>848</v>
      </c>
      <c r="F176" s="2345" t="str">
        <f>AK88</f>
        <v/>
      </c>
      <c r="G176" s="2346"/>
      <c r="H176" s="2345" t="str">
        <f>AM88</f>
        <v/>
      </c>
      <c r="I176" s="2346"/>
      <c r="J176" s="2345" t="str">
        <f>AO88</f>
        <v/>
      </c>
      <c r="K176" s="2346"/>
      <c r="L176" s="2345" t="str">
        <f>AQ88</f>
        <v/>
      </c>
      <c r="M176" s="2346"/>
      <c r="N176" s="2345" t="str">
        <f>AS88</f>
        <v/>
      </c>
      <c r="O176" s="2346"/>
      <c r="P176" s="2345" t="str">
        <f>AU88</f>
        <v/>
      </c>
      <c r="Q176" s="2346"/>
      <c r="R176" s="2345" t="str">
        <f>AW88</f>
        <v/>
      </c>
      <c r="S176" s="2346"/>
      <c r="T176" s="2345" t="str">
        <f>AY88</f>
        <v/>
      </c>
      <c r="U176" s="2346"/>
      <c r="V176" s="126"/>
      <c r="W176" s="130"/>
      <c r="X176" s="130"/>
      <c r="Y176" s="130"/>
    </row>
    <row r="177" spans="2:37" ht="12.75" customHeight="1">
      <c r="B177" s="1126" t="str">
        <f t="shared" si="111"/>
        <v/>
      </c>
      <c r="C177" s="169" t="str">
        <f t="shared" si="112"/>
        <v/>
      </c>
      <c r="D177" s="170" t="str">
        <f t="shared" si="112"/>
        <v/>
      </c>
      <c r="E177" s="2367"/>
      <c r="F177" s="2542" t="str">
        <f>IF(F88&gt;0,MAX(G82:G87),"")</f>
        <v/>
      </c>
      <c r="G177" s="2543"/>
      <c r="H177" s="2542" t="str">
        <f>IF(H88&gt;0,MAX(I82:I87),"")</f>
        <v/>
      </c>
      <c r="I177" s="2543"/>
      <c r="J177" s="2542" t="str">
        <f>IF(J88&gt;0,MAX(K82:K87),"")</f>
        <v/>
      </c>
      <c r="K177" s="2543"/>
      <c r="L177" s="2542" t="str">
        <f>IF(L88&gt;0,MAX(M82:M87),"")</f>
        <v/>
      </c>
      <c r="M177" s="2543"/>
      <c r="N177" s="2542" t="str">
        <f>IF(N88&gt;0,MAX(O82:O87),"")</f>
        <v/>
      </c>
      <c r="O177" s="2543"/>
      <c r="P177" s="2542" t="str">
        <f>IF(P88&gt;0,MAX(Q82:Q87),"")</f>
        <v/>
      </c>
      <c r="Q177" s="2543"/>
      <c r="R177" s="2542" t="str">
        <f>IF(R88&gt;0,MAX(S82:S87),"")</f>
        <v/>
      </c>
      <c r="S177" s="2543"/>
      <c r="T177" s="2542" t="str">
        <f>IF(T88&gt;0,MAX(U82:U87),"")</f>
        <v/>
      </c>
      <c r="U177" s="2543"/>
      <c r="V177" s="126"/>
      <c r="W177" s="130"/>
      <c r="X177" s="130"/>
      <c r="Y177" s="130"/>
    </row>
    <row r="178" spans="2:37" ht="12.75" customHeight="1" thickBot="1">
      <c r="B178" s="1126" t="str">
        <f t="shared" si="111"/>
        <v/>
      </c>
      <c r="C178" s="171" t="str">
        <f t="shared" si="112"/>
        <v/>
      </c>
      <c r="D178" s="172" t="str">
        <f t="shared" si="112"/>
        <v/>
      </c>
      <c r="E178" s="2368"/>
      <c r="F178" s="2544"/>
      <c r="G178" s="2545"/>
      <c r="H178" s="2544"/>
      <c r="I178" s="2545"/>
      <c r="J178" s="2544"/>
      <c r="K178" s="2545"/>
      <c r="L178" s="2544"/>
      <c r="M178" s="2545"/>
      <c r="N178" s="2544"/>
      <c r="O178" s="2545"/>
      <c r="P178" s="2544"/>
      <c r="Q178" s="2545"/>
      <c r="R178" s="2544"/>
      <c r="S178" s="2545"/>
      <c r="T178" s="2544"/>
      <c r="U178" s="2545"/>
      <c r="V178" s="126"/>
      <c r="W178" s="130"/>
      <c r="X178" s="130"/>
      <c r="Y178" s="130"/>
    </row>
    <row r="179" spans="2:37" ht="12.75" customHeight="1" thickTop="1">
      <c r="B179" s="1126" t="str">
        <f t="shared" ref="B179:B184" si="113">IF(SUM(F$93:U$98)&gt;0,"Wypełnione","")</f>
        <v/>
      </c>
      <c r="C179" s="173" t="str">
        <f t="shared" ref="C179:D184" si="114">IF(C93=0,"",C93)</f>
        <v/>
      </c>
      <c r="D179" s="174" t="str">
        <f t="shared" si="114"/>
        <v/>
      </c>
      <c r="E179" s="2372" t="s">
        <v>847</v>
      </c>
      <c r="F179" s="2287" t="str">
        <f>IF(F99&gt;0,$C91,"")</f>
        <v/>
      </c>
      <c r="G179" s="2288"/>
      <c r="H179" s="2287" t="str">
        <f>IF(H99&gt;0,$C91,"")</f>
        <v/>
      </c>
      <c r="I179" s="2288"/>
      <c r="J179" s="2287" t="str">
        <f>IF(J99&gt;0,$C91,"")</f>
        <v/>
      </c>
      <c r="K179" s="2288"/>
      <c r="L179" s="2287" t="str">
        <f>IF(L99&gt;0,$C91,"")</f>
        <v/>
      </c>
      <c r="M179" s="2288"/>
      <c r="N179" s="2287" t="str">
        <f>IF(N99&gt;0,$C91,"")</f>
        <v/>
      </c>
      <c r="O179" s="2288"/>
      <c r="P179" s="2287" t="str">
        <f>IF(P99&gt;0,$C91,"")</f>
        <v/>
      </c>
      <c r="Q179" s="2288"/>
      <c r="R179" s="2287" t="str">
        <f>IF(R99&gt;0,$C91,"")</f>
        <v/>
      </c>
      <c r="S179" s="2288"/>
      <c r="T179" s="2287" t="str">
        <f>IF(T99&gt;0,$C91,"")</f>
        <v/>
      </c>
      <c r="U179" s="2288"/>
      <c r="V179" s="126"/>
      <c r="W179" s="130"/>
      <c r="X179" s="130"/>
      <c r="Y179" s="130"/>
      <c r="AK179" s="68">
        <v>8</v>
      </c>
    </row>
    <row r="180" spans="2:37" ht="12.75" customHeight="1">
      <c r="B180" s="1126" t="str">
        <f t="shared" si="113"/>
        <v/>
      </c>
      <c r="C180" s="175" t="str">
        <f t="shared" si="114"/>
        <v/>
      </c>
      <c r="D180" s="176" t="str">
        <f t="shared" si="114"/>
        <v/>
      </c>
      <c r="E180" s="2373"/>
      <c r="F180" s="2289"/>
      <c r="G180" s="2290"/>
      <c r="H180" s="2289"/>
      <c r="I180" s="2290"/>
      <c r="J180" s="2289"/>
      <c r="K180" s="2290"/>
      <c r="L180" s="2289"/>
      <c r="M180" s="2290"/>
      <c r="N180" s="2289"/>
      <c r="O180" s="2290"/>
      <c r="P180" s="2289"/>
      <c r="Q180" s="2290"/>
      <c r="R180" s="2289"/>
      <c r="S180" s="2290"/>
      <c r="T180" s="2289"/>
      <c r="U180" s="2290"/>
      <c r="V180" s="126"/>
      <c r="W180" s="130"/>
      <c r="X180" s="130"/>
      <c r="Y180" s="130"/>
    </row>
    <row r="181" spans="2:37" ht="12.75" customHeight="1">
      <c r="B181" s="1126" t="str">
        <f t="shared" si="113"/>
        <v/>
      </c>
      <c r="C181" s="175" t="str">
        <f t="shared" si="114"/>
        <v/>
      </c>
      <c r="D181" s="176" t="str">
        <f t="shared" si="114"/>
        <v/>
      </c>
      <c r="E181" s="2374"/>
      <c r="F181" s="2291"/>
      <c r="G181" s="2292"/>
      <c r="H181" s="2291"/>
      <c r="I181" s="2292"/>
      <c r="J181" s="2291"/>
      <c r="K181" s="2292"/>
      <c r="L181" s="2291"/>
      <c r="M181" s="2292"/>
      <c r="N181" s="2291"/>
      <c r="O181" s="2292"/>
      <c r="P181" s="2291"/>
      <c r="Q181" s="2292"/>
      <c r="R181" s="2291"/>
      <c r="S181" s="2292"/>
      <c r="T181" s="2291"/>
      <c r="U181" s="2292"/>
      <c r="V181" s="126"/>
      <c r="W181" s="130"/>
      <c r="X181" s="130"/>
      <c r="Y181" s="130"/>
    </row>
    <row r="182" spans="2:37" ht="12.75" customHeight="1">
      <c r="B182" s="1126" t="str">
        <f t="shared" si="113"/>
        <v/>
      </c>
      <c r="C182" s="175" t="str">
        <f t="shared" si="114"/>
        <v/>
      </c>
      <c r="D182" s="176" t="str">
        <f t="shared" si="114"/>
        <v/>
      </c>
      <c r="E182" s="2347" t="s">
        <v>848</v>
      </c>
      <c r="F182" s="2293" t="str">
        <f>AK99</f>
        <v/>
      </c>
      <c r="G182" s="2294"/>
      <c r="H182" s="2293" t="str">
        <f>AM99</f>
        <v/>
      </c>
      <c r="I182" s="2294"/>
      <c r="J182" s="2293" t="str">
        <f>AO99</f>
        <v/>
      </c>
      <c r="K182" s="2294"/>
      <c r="L182" s="2293" t="str">
        <f>AQ99</f>
        <v/>
      </c>
      <c r="M182" s="2294"/>
      <c r="N182" s="2293" t="str">
        <f>AS99</f>
        <v/>
      </c>
      <c r="O182" s="2294"/>
      <c r="P182" s="2293" t="str">
        <f>AU99</f>
        <v/>
      </c>
      <c r="Q182" s="2294"/>
      <c r="R182" s="2293" t="str">
        <f>AW99</f>
        <v/>
      </c>
      <c r="S182" s="2294"/>
      <c r="T182" s="2293" t="str">
        <f>AY99</f>
        <v/>
      </c>
      <c r="U182" s="2294"/>
      <c r="V182" s="126"/>
      <c r="W182" s="130"/>
      <c r="X182" s="130"/>
      <c r="Y182" s="130"/>
    </row>
    <row r="183" spans="2:37" ht="12.75" customHeight="1">
      <c r="B183" s="1126" t="str">
        <f t="shared" si="113"/>
        <v/>
      </c>
      <c r="C183" s="175" t="str">
        <f t="shared" si="114"/>
        <v/>
      </c>
      <c r="D183" s="176" t="str">
        <f t="shared" si="114"/>
        <v/>
      </c>
      <c r="E183" s="2348"/>
      <c r="F183" s="2356" t="str">
        <f>IF(F99&gt;0,MAX(G93:G98),"")</f>
        <v/>
      </c>
      <c r="G183" s="2357"/>
      <c r="H183" s="2356" t="str">
        <f>IF(H99&gt;0,MAX(I93:I98),"")</f>
        <v/>
      </c>
      <c r="I183" s="2357"/>
      <c r="J183" s="2356" t="str">
        <f>IF(J99&gt;0,MAX(K93:K98),"")</f>
        <v/>
      </c>
      <c r="K183" s="2357"/>
      <c r="L183" s="2356" t="str">
        <f>IF(L99&gt;0,MAX(M93:M98),"")</f>
        <v/>
      </c>
      <c r="M183" s="2357"/>
      <c r="N183" s="2356" t="str">
        <f>IF(N99&gt;0,MAX(O93:O98),"")</f>
        <v/>
      </c>
      <c r="O183" s="2357"/>
      <c r="P183" s="2356" t="str">
        <f>IF(P99&gt;0,MAX(Q93:Q98),"")</f>
        <v/>
      </c>
      <c r="Q183" s="2357"/>
      <c r="R183" s="2356" t="str">
        <f>IF(R99&gt;0,MAX(S93:S98),"")</f>
        <v/>
      </c>
      <c r="S183" s="2357"/>
      <c r="T183" s="2356" t="str">
        <f>IF(T99&gt;0,MAX(U93:U98),"")</f>
        <v/>
      </c>
      <c r="U183" s="2357"/>
      <c r="V183" s="126"/>
      <c r="W183" s="130"/>
      <c r="X183" s="130"/>
      <c r="Y183" s="130"/>
    </row>
    <row r="184" spans="2:37" ht="12.75" customHeight="1" thickBot="1">
      <c r="B184" s="1126" t="str">
        <f t="shared" si="113"/>
        <v/>
      </c>
      <c r="C184" s="177" t="str">
        <f t="shared" si="114"/>
        <v/>
      </c>
      <c r="D184" s="178" t="str">
        <f t="shared" si="114"/>
        <v/>
      </c>
      <c r="E184" s="2349"/>
      <c r="F184" s="2358"/>
      <c r="G184" s="2359"/>
      <c r="H184" s="2358"/>
      <c r="I184" s="2359"/>
      <c r="J184" s="2358"/>
      <c r="K184" s="2359"/>
      <c r="L184" s="2358"/>
      <c r="M184" s="2359"/>
      <c r="N184" s="2358"/>
      <c r="O184" s="2359"/>
      <c r="P184" s="2358"/>
      <c r="Q184" s="2359"/>
      <c r="R184" s="2358"/>
      <c r="S184" s="2359"/>
      <c r="T184" s="2358"/>
      <c r="U184" s="2359"/>
      <c r="V184" s="126"/>
      <c r="W184" s="130"/>
      <c r="X184" s="130"/>
      <c r="Y184" s="130"/>
    </row>
    <row r="185" spans="2:37" ht="12.75" customHeight="1" thickTop="1">
      <c r="B185" s="1126" t="str">
        <f t="shared" ref="B185:B190" si="115">IF(SUM(F$104:U$109)&gt;0,"Wypełnione","")</f>
        <v/>
      </c>
      <c r="C185" s="137" t="str">
        <f t="shared" ref="C185:D190" si="116">IF(C104=0,"",C104)</f>
        <v/>
      </c>
      <c r="D185" s="138" t="str">
        <f t="shared" si="116"/>
        <v/>
      </c>
      <c r="E185" s="2350" t="s">
        <v>847</v>
      </c>
      <c r="F185" s="2339" t="str">
        <f>IF(F110&gt;0,$C102,"")</f>
        <v/>
      </c>
      <c r="G185" s="2340"/>
      <c r="H185" s="2339" t="str">
        <f>IF(H110&gt;0,$C102,"")</f>
        <v/>
      </c>
      <c r="I185" s="2340"/>
      <c r="J185" s="2339" t="str">
        <f>IF(J110&gt;0,$C102,"")</f>
        <v/>
      </c>
      <c r="K185" s="2340"/>
      <c r="L185" s="2339" t="str">
        <f>IF(L110&gt;0,$C102,"")</f>
        <v/>
      </c>
      <c r="M185" s="2340"/>
      <c r="N185" s="2339" t="str">
        <f>IF(N110&gt;0,$C102,"")</f>
        <v/>
      </c>
      <c r="O185" s="2340"/>
      <c r="P185" s="2339" t="str">
        <f>IF(P110&gt;0,$C102,"")</f>
        <v/>
      </c>
      <c r="Q185" s="2340"/>
      <c r="R185" s="2339" t="str">
        <f>IF(R110&gt;0,$C102,"")</f>
        <v/>
      </c>
      <c r="S185" s="2340"/>
      <c r="T185" s="2339" t="str">
        <f>IF(T110&gt;0,$C102,"")</f>
        <v/>
      </c>
      <c r="U185" s="2340"/>
      <c r="V185" s="126"/>
      <c r="W185" s="130"/>
      <c r="X185" s="130"/>
      <c r="Y185" s="130"/>
      <c r="AK185" s="68">
        <v>9</v>
      </c>
    </row>
    <row r="186" spans="2:37" ht="12.75" customHeight="1">
      <c r="B186" s="1126" t="str">
        <f t="shared" si="115"/>
        <v/>
      </c>
      <c r="C186" s="139" t="str">
        <f t="shared" si="116"/>
        <v/>
      </c>
      <c r="D186" s="140" t="str">
        <f t="shared" si="116"/>
        <v/>
      </c>
      <c r="E186" s="2351"/>
      <c r="F186" s="2341"/>
      <c r="G186" s="2342"/>
      <c r="H186" s="2341"/>
      <c r="I186" s="2342"/>
      <c r="J186" s="2341"/>
      <c r="K186" s="2342"/>
      <c r="L186" s="2341"/>
      <c r="M186" s="2342"/>
      <c r="N186" s="2341"/>
      <c r="O186" s="2342"/>
      <c r="P186" s="2341"/>
      <c r="Q186" s="2342"/>
      <c r="R186" s="2341"/>
      <c r="S186" s="2342"/>
      <c r="T186" s="2341"/>
      <c r="U186" s="2342"/>
      <c r="V186" s="126"/>
      <c r="W186" s="130"/>
      <c r="X186" s="130"/>
      <c r="Y186" s="130"/>
    </row>
    <row r="187" spans="2:37" ht="12.75" customHeight="1">
      <c r="B187" s="1126" t="str">
        <f t="shared" si="115"/>
        <v/>
      </c>
      <c r="C187" s="139" t="str">
        <f t="shared" si="116"/>
        <v/>
      </c>
      <c r="D187" s="140" t="str">
        <f t="shared" si="116"/>
        <v/>
      </c>
      <c r="E187" s="2352"/>
      <c r="F187" s="2343"/>
      <c r="G187" s="2344"/>
      <c r="H187" s="2343"/>
      <c r="I187" s="2344"/>
      <c r="J187" s="2343"/>
      <c r="K187" s="2344"/>
      <c r="L187" s="2343"/>
      <c r="M187" s="2344"/>
      <c r="N187" s="2343"/>
      <c r="O187" s="2344"/>
      <c r="P187" s="2343"/>
      <c r="Q187" s="2344"/>
      <c r="R187" s="2343"/>
      <c r="S187" s="2344"/>
      <c r="T187" s="2343"/>
      <c r="U187" s="2344"/>
      <c r="V187" s="126"/>
      <c r="W187" s="130"/>
      <c r="X187" s="130"/>
      <c r="Y187" s="130"/>
    </row>
    <row r="188" spans="2:37" ht="12.75" customHeight="1">
      <c r="B188" s="1126" t="str">
        <f t="shared" si="115"/>
        <v/>
      </c>
      <c r="C188" s="139" t="str">
        <f t="shared" si="116"/>
        <v/>
      </c>
      <c r="D188" s="140" t="str">
        <f t="shared" si="116"/>
        <v/>
      </c>
      <c r="E188" s="2360" t="s">
        <v>848</v>
      </c>
      <c r="F188" s="2444" t="str">
        <f>AK110</f>
        <v/>
      </c>
      <c r="G188" s="2445"/>
      <c r="H188" s="2444" t="str">
        <f>AM110</f>
        <v/>
      </c>
      <c r="I188" s="2445"/>
      <c r="J188" s="2444" t="str">
        <f>AO110</f>
        <v/>
      </c>
      <c r="K188" s="2445"/>
      <c r="L188" s="2444" t="str">
        <f>AQ110</f>
        <v/>
      </c>
      <c r="M188" s="2445"/>
      <c r="N188" s="2444" t="str">
        <f>AS110</f>
        <v/>
      </c>
      <c r="O188" s="2445"/>
      <c r="P188" s="2444" t="str">
        <f>AU110</f>
        <v/>
      </c>
      <c r="Q188" s="2445"/>
      <c r="R188" s="2444" t="str">
        <f>AW110</f>
        <v/>
      </c>
      <c r="S188" s="2445"/>
      <c r="T188" s="2444" t="str">
        <f>AY110</f>
        <v/>
      </c>
      <c r="U188" s="2445"/>
      <c r="V188" s="126"/>
      <c r="W188" s="130"/>
      <c r="X188" s="130"/>
      <c r="Y188" s="130"/>
    </row>
    <row r="189" spans="2:37" ht="12.75" customHeight="1">
      <c r="B189" s="1126" t="str">
        <f t="shared" si="115"/>
        <v/>
      </c>
      <c r="C189" s="139" t="str">
        <f t="shared" si="116"/>
        <v/>
      </c>
      <c r="D189" s="140" t="str">
        <f t="shared" si="116"/>
        <v/>
      </c>
      <c r="E189" s="2361"/>
      <c r="F189" s="2335" t="str">
        <f>IF(F110&gt;0,MAX(G104:G109),"")</f>
        <v/>
      </c>
      <c r="G189" s="2336"/>
      <c r="H189" s="2335" t="str">
        <f>IF(H110&gt;0,MAX(I104:I109),"")</f>
        <v/>
      </c>
      <c r="I189" s="2336"/>
      <c r="J189" s="2335" t="str">
        <f>IF(J110&gt;0,MAX(K104:K109),"")</f>
        <v/>
      </c>
      <c r="K189" s="2336"/>
      <c r="L189" s="2335" t="str">
        <f>IF(L110&gt;0,MAX(M104:M109),"")</f>
        <v/>
      </c>
      <c r="M189" s="2336"/>
      <c r="N189" s="2335" t="str">
        <f>IF(N110&gt;0,MAX(O104:O109),"")</f>
        <v/>
      </c>
      <c r="O189" s="2336"/>
      <c r="P189" s="2335" t="str">
        <f>IF(P110&gt;0,MAX(Q104:Q109),"")</f>
        <v/>
      </c>
      <c r="Q189" s="2336"/>
      <c r="R189" s="2335" t="str">
        <f>IF(R110&gt;0,MAX(S104:S109),"")</f>
        <v/>
      </c>
      <c r="S189" s="2336"/>
      <c r="T189" s="2335" t="str">
        <f>IF(T110&gt;0,MAX(U104:U109),"")</f>
        <v/>
      </c>
      <c r="U189" s="2336"/>
      <c r="V189" s="126"/>
      <c r="W189" s="130"/>
      <c r="X189" s="130"/>
      <c r="Y189" s="130"/>
    </row>
    <row r="190" spans="2:37" ht="12.75" customHeight="1" thickBot="1">
      <c r="B190" s="1126" t="str">
        <f t="shared" si="115"/>
        <v/>
      </c>
      <c r="C190" s="141" t="str">
        <f t="shared" si="116"/>
        <v/>
      </c>
      <c r="D190" s="142" t="str">
        <f t="shared" si="116"/>
        <v/>
      </c>
      <c r="E190" s="2362"/>
      <c r="F190" s="2337"/>
      <c r="G190" s="2338"/>
      <c r="H190" s="2337"/>
      <c r="I190" s="2338"/>
      <c r="J190" s="2337"/>
      <c r="K190" s="2338"/>
      <c r="L190" s="2337"/>
      <c r="M190" s="2338"/>
      <c r="N190" s="2337"/>
      <c r="O190" s="2338"/>
      <c r="P190" s="2337"/>
      <c r="Q190" s="2338"/>
      <c r="R190" s="2337"/>
      <c r="S190" s="2338"/>
      <c r="T190" s="2337"/>
      <c r="U190" s="2338"/>
      <c r="V190" s="126"/>
      <c r="W190" s="130"/>
      <c r="X190" s="130"/>
      <c r="Y190" s="130"/>
    </row>
    <row r="191" spans="2:37" ht="12.75" customHeight="1" thickTop="1">
      <c r="B191" s="1126" t="str">
        <f t="shared" ref="B191:B196" si="117">IF(SUM(F$115:U$120)&gt;0,"Wypełnione","")</f>
        <v/>
      </c>
      <c r="C191" s="179" t="str">
        <f t="shared" ref="C191:D196" si="118">IF(C115=0,"",C115)</f>
        <v/>
      </c>
      <c r="D191" s="180" t="str">
        <f t="shared" si="118"/>
        <v/>
      </c>
      <c r="E191" s="2353" t="s">
        <v>847</v>
      </c>
      <c r="F191" s="2329" t="str">
        <f>IF(F121&gt;0,$C113,"")</f>
        <v/>
      </c>
      <c r="G191" s="2330"/>
      <c r="H191" s="2329" t="str">
        <f>IF(H121&gt;0,$C113,"")</f>
        <v/>
      </c>
      <c r="I191" s="2330"/>
      <c r="J191" s="2329" t="str">
        <f>IF(J121&gt;0,$C113,"")</f>
        <v/>
      </c>
      <c r="K191" s="2330"/>
      <c r="L191" s="2329" t="str">
        <f>IF(L121&gt;0,$C113,"")</f>
        <v/>
      </c>
      <c r="M191" s="2330"/>
      <c r="N191" s="2329" t="str">
        <f>IF(N121&gt;0,$C113,"")</f>
        <v/>
      </c>
      <c r="O191" s="2330"/>
      <c r="P191" s="2329" t="str">
        <f>IF(P121&gt;0,$C113,"")</f>
        <v/>
      </c>
      <c r="Q191" s="2330"/>
      <c r="R191" s="2329" t="str">
        <f>IF(R121&gt;0,$C113,"")</f>
        <v/>
      </c>
      <c r="S191" s="2330"/>
      <c r="T191" s="2329" t="str">
        <f>IF(T121&gt;0,$C113,"")</f>
        <v/>
      </c>
      <c r="U191" s="2330"/>
      <c r="V191" s="126"/>
      <c r="W191" s="130"/>
      <c r="X191" s="130"/>
      <c r="Y191" s="130"/>
      <c r="AK191" s="68">
        <v>10</v>
      </c>
    </row>
    <row r="192" spans="2:37" ht="12.75" customHeight="1">
      <c r="B192" s="1126" t="str">
        <f t="shared" si="117"/>
        <v/>
      </c>
      <c r="C192" s="181" t="str">
        <f t="shared" si="118"/>
        <v/>
      </c>
      <c r="D192" s="182" t="str">
        <f t="shared" si="118"/>
        <v/>
      </c>
      <c r="E192" s="2354"/>
      <c r="F192" s="2331"/>
      <c r="G192" s="2332"/>
      <c r="H192" s="2331"/>
      <c r="I192" s="2332"/>
      <c r="J192" s="2331"/>
      <c r="K192" s="2332"/>
      <c r="L192" s="2331"/>
      <c r="M192" s="2332"/>
      <c r="N192" s="2331"/>
      <c r="O192" s="2332"/>
      <c r="P192" s="2331"/>
      <c r="Q192" s="2332"/>
      <c r="R192" s="2331"/>
      <c r="S192" s="2332"/>
      <c r="T192" s="2331"/>
      <c r="U192" s="2332"/>
      <c r="V192" s="126"/>
      <c r="W192" s="130"/>
      <c r="X192" s="130"/>
      <c r="Y192" s="130"/>
    </row>
    <row r="193" spans="2:25" ht="12.75" customHeight="1">
      <c r="B193" s="1126" t="str">
        <f t="shared" si="117"/>
        <v/>
      </c>
      <c r="C193" s="181" t="str">
        <f t="shared" si="118"/>
        <v/>
      </c>
      <c r="D193" s="182" t="str">
        <f t="shared" si="118"/>
        <v/>
      </c>
      <c r="E193" s="2355"/>
      <c r="F193" s="2333"/>
      <c r="G193" s="2334"/>
      <c r="H193" s="2333"/>
      <c r="I193" s="2334"/>
      <c r="J193" s="2333"/>
      <c r="K193" s="2334"/>
      <c r="L193" s="2333"/>
      <c r="M193" s="2334"/>
      <c r="N193" s="2333"/>
      <c r="O193" s="2334"/>
      <c r="P193" s="2333"/>
      <c r="Q193" s="2334"/>
      <c r="R193" s="2333"/>
      <c r="S193" s="2334"/>
      <c r="T193" s="2333"/>
      <c r="U193" s="2334"/>
      <c r="V193" s="126"/>
      <c r="W193" s="130"/>
      <c r="X193" s="130"/>
      <c r="Y193" s="130"/>
    </row>
    <row r="194" spans="2:25" ht="12.75" customHeight="1">
      <c r="B194" s="1126" t="str">
        <f t="shared" si="117"/>
        <v/>
      </c>
      <c r="C194" s="181" t="str">
        <f t="shared" si="118"/>
        <v/>
      </c>
      <c r="D194" s="182" t="str">
        <f t="shared" si="118"/>
        <v/>
      </c>
      <c r="E194" s="2363" t="s">
        <v>848</v>
      </c>
      <c r="F194" s="2546" t="str">
        <f>AK121</f>
        <v/>
      </c>
      <c r="G194" s="2547"/>
      <c r="H194" s="2546" t="str">
        <f>AM121</f>
        <v/>
      </c>
      <c r="I194" s="2547"/>
      <c r="J194" s="2546" t="str">
        <f>AO121</f>
        <v/>
      </c>
      <c r="K194" s="2547"/>
      <c r="L194" s="2546" t="str">
        <f>AQ121</f>
        <v/>
      </c>
      <c r="M194" s="2547"/>
      <c r="N194" s="2546" t="str">
        <f>AS121</f>
        <v/>
      </c>
      <c r="O194" s="2547"/>
      <c r="P194" s="2546" t="str">
        <f>AU121</f>
        <v/>
      </c>
      <c r="Q194" s="2547"/>
      <c r="R194" s="2546" t="str">
        <f>AW121</f>
        <v/>
      </c>
      <c r="S194" s="2547"/>
      <c r="T194" s="2546" t="str">
        <f>AY121</f>
        <v/>
      </c>
      <c r="U194" s="2547"/>
      <c r="V194" s="126"/>
      <c r="W194" s="130"/>
      <c r="X194" s="130"/>
      <c r="Y194" s="130"/>
    </row>
    <row r="195" spans="2:25" ht="12.75" customHeight="1">
      <c r="B195" s="1126" t="str">
        <f t="shared" si="117"/>
        <v/>
      </c>
      <c r="C195" s="181" t="str">
        <f t="shared" si="118"/>
        <v/>
      </c>
      <c r="D195" s="182" t="str">
        <f t="shared" si="118"/>
        <v/>
      </c>
      <c r="E195" s="2364"/>
      <c r="F195" s="2548" t="str">
        <f>IF(F121&gt;0,MAX(G115:G120),"")</f>
        <v/>
      </c>
      <c r="G195" s="2549"/>
      <c r="H195" s="2548" t="str">
        <f>IF(H121&gt;0,MAX(I115:I120),"")</f>
        <v/>
      </c>
      <c r="I195" s="2549"/>
      <c r="J195" s="2548" t="str">
        <f>IF(J121&gt;0,MAX(K115:K120),"")</f>
        <v/>
      </c>
      <c r="K195" s="2549"/>
      <c r="L195" s="2548" t="str">
        <f>IF(L121&gt;0,MAX(M115:M120),"")</f>
        <v/>
      </c>
      <c r="M195" s="2549"/>
      <c r="N195" s="2548" t="str">
        <f>IF(N121&gt;0,MAX(O115:O120),"")</f>
        <v/>
      </c>
      <c r="O195" s="2549"/>
      <c r="P195" s="2548" t="str">
        <f>IF(P121&gt;0,MAX(Q115:Q120),"")</f>
        <v/>
      </c>
      <c r="Q195" s="2549"/>
      <c r="R195" s="2548" t="str">
        <f>IF(R121&gt;0,MAX(S115:S120),"")</f>
        <v/>
      </c>
      <c r="S195" s="2549"/>
      <c r="T195" s="2548" t="str">
        <f>IF(T121&gt;0,MAX(U115:U120),"")</f>
        <v/>
      </c>
      <c r="U195" s="2549"/>
      <c r="V195" s="126"/>
      <c r="W195" s="130"/>
      <c r="X195" s="130"/>
      <c r="Y195" s="130"/>
    </row>
    <row r="196" spans="2:25" ht="12.75" customHeight="1" thickBot="1">
      <c r="B196" s="1126" t="str">
        <f t="shared" si="117"/>
        <v/>
      </c>
      <c r="C196" s="183" t="str">
        <f t="shared" si="118"/>
        <v/>
      </c>
      <c r="D196" s="184" t="str">
        <f t="shared" si="118"/>
        <v/>
      </c>
      <c r="E196" s="2365"/>
      <c r="F196" s="2550"/>
      <c r="G196" s="2551"/>
      <c r="H196" s="2550"/>
      <c r="I196" s="2551"/>
      <c r="J196" s="2550"/>
      <c r="K196" s="2551"/>
      <c r="L196" s="2550"/>
      <c r="M196" s="2551"/>
      <c r="N196" s="2550"/>
      <c r="O196" s="2551"/>
      <c r="P196" s="2550"/>
      <c r="Q196" s="2551"/>
      <c r="R196" s="2550"/>
      <c r="S196" s="2551"/>
      <c r="T196" s="2550"/>
      <c r="U196" s="2551"/>
      <c r="V196" s="126"/>
      <c r="W196" s="130"/>
      <c r="X196" s="130"/>
      <c r="Y196" s="130"/>
    </row>
    <row r="197" spans="2:25" ht="22.5" customHeight="1" thickTop="1">
      <c r="B197" s="1126" t="s">
        <v>49</v>
      </c>
      <c r="C197" s="185" t="s">
        <v>849</v>
      </c>
      <c r="D197" s="186"/>
      <c r="E197" s="126"/>
      <c r="F197" s="126"/>
      <c r="G197" s="126"/>
      <c r="H197" s="126"/>
      <c r="I197" s="126"/>
      <c r="J197" s="126"/>
      <c r="K197" s="126"/>
      <c r="L197" s="126"/>
      <c r="M197" s="126"/>
      <c r="N197" s="126"/>
      <c r="O197" s="126"/>
      <c r="P197" s="126"/>
      <c r="Q197" s="126"/>
      <c r="R197" s="126"/>
      <c r="S197" s="126"/>
      <c r="T197" s="126"/>
      <c r="U197" s="126"/>
      <c r="V197" s="126"/>
      <c r="W197" s="130"/>
      <c r="X197" s="130"/>
      <c r="Y197" s="130"/>
    </row>
    <row r="198" spans="2:25" ht="69.75" customHeight="1">
      <c r="B198" s="1126" t="s">
        <v>49</v>
      </c>
      <c r="C198" s="2514"/>
      <c r="D198" s="2515"/>
      <c r="E198" s="2515"/>
      <c r="F198" s="2515"/>
      <c r="G198" s="2515"/>
      <c r="H198" s="2515"/>
      <c r="I198" s="2515"/>
      <c r="J198" s="2515"/>
      <c r="K198" s="2515"/>
      <c r="L198" s="2515"/>
      <c r="M198" s="2515"/>
      <c r="N198" s="2515"/>
      <c r="O198" s="2515"/>
      <c r="P198" s="2515"/>
      <c r="Q198" s="2515"/>
      <c r="R198" s="2515"/>
      <c r="S198" s="2515"/>
      <c r="T198" s="2515"/>
      <c r="U198" s="2516"/>
      <c r="V198" s="126"/>
      <c r="W198" s="130"/>
      <c r="X198" s="130"/>
      <c r="Y198" s="130"/>
    </row>
    <row r="199" spans="2:25" ht="69.75" customHeight="1">
      <c r="B199" s="1126" t="s">
        <v>49</v>
      </c>
      <c r="C199" s="2517"/>
      <c r="D199" s="2518"/>
      <c r="E199" s="2518"/>
      <c r="F199" s="2518"/>
      <c r="G199" s="2518"/>
      <c r="H199" s="2518"/>
      <c r="I199" s="2518"/>
      <c r="J199" s="2518"/>
      <c r="K199" s="2518"/>
      <c r="L199" s="2518"/>
      <c r="M199" s="2518"/>
      <c r="N199" s="2518"/>
      <c r="O199" s="2518"/>
      <c r="P199" s="2518"/>
      <c r="Q199" s="2518"/>
      <c r="R199" s="2518"/>
      <c r="S199" s="2518"/>
      <c r="T199" s="2518"/>
      <c r="U199" s="2519"/>
      <c r="V199" s="126"/>
      <c r="W199" s="130"/>
      <c r="X199" s="130"/>
      <c r="Y199" s="130"/>
    </row>
    <row r="200" spans="2:25" ht="4.5" customHeight="1">
      <c r="B200" s="1126" t="s">
        <v>49</v>
      </c>
      <c r="C200" s="126"/>
      <c r="D200" s="126"/>
      <c r="E200" s="126"/>
      <c r="F200" s="126"/>
      <c r="G200" s="126"/>
      <c r="H200" s="126"/>
      <c r="I200" s="126"/>
      <c r="J200" s="126"/>
      <c r="K200" s="126"/>
      <c r="L200" s="126"/>
      <c r="M200" s="126"/>
      <c r="N200" s="126"/>
      <c r="O200" s="126"/>
      <c r="P200" s="126"/>
      <c r="Q200" s="126"/>
      <c r="R200" s="126"/>
      <c r="S200" s="126"/>
      <c r="T200" s="126"/>
      <c r="U200" s="126"/>
      <c r="V200" s="126"/>
      <c r="W200" s="130"/>
      <c r="X200" s="130"/>
      <c r="Y200" s="130"/>
    </row>
    <row r="201" spans="2:25" ht="2.25" customHeight="1">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row>
    <row r="202" spans="2:25" ht="2.25" customHeight="1">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row>
    <row r="203" spans="2:25" ht="2.25" customHeight="1">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row>
    <row r="204" spans="2:25" ht="2.25" customHeight="1">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row>
    <row r="205" spans="2:25" ht="2.25" customHeight="1">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row>
    <row r="206" spans="2:25" ht="2.25" customHeight="1">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row>
    <row r="207" spans="2:25">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row>
    <row r="208" spans="2:25">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row>
    <row r="209" spans="2:25">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row>
  </sheetData>
  <sheetProtection sheet="1" objects="1" scenarios="1" formatCells="0" formatRows="0" autoFilter="0"/>
  <autoFilter ref="A6:B200"/>
  <mergeCells count="608">
    <mergeCell ref="AW110:AX110"/>
    <mergeCell ref="AY110:AZ110"/>
    <mergeCell ref="AK121:AL121"/>
    <mergeCell ref="AM121:AN121"/>
    <mergeCell ref="AO121:AP121"/>
    <mergeCell ref="AQ121:AR121"/>
    <mergeCell ref="AS121:AT121"/>
    <mergeCell ref="AU121:AV121"/>
    <mergeCell ref="AW121:AX121"/>
    <mergeCell ref="AY121:AZ121"/>
    <mergeCell ref="AK110:AL110"/>
    <mergeCell ref="AM110:AN110"/>
    <mergeCell ref="AO110:AP110"/>
    <mergeCell ref="AQ110:AR110"/>
    <mergeCell ref="AS110:AT110"/>
    <mergeCell ref="AU110:AV110"/>
    <mergeCell ref="AW88:AX88"/>
    <mergeCell ref="AY88:AZ88"/>
    <mergeCell ref="AK99:AL99"/>
    <mergeCell ref="AM99:AN99"/>
    <mergeCell ref="AO99:AP99"/>
    <mergeCell ref="AQ99:AR99"/>
    <mergeCell ref="AS99:AT99"/>
    <mergeCell ref="AU99:AV99"/>
    <mergeCell ref="AW99:AX99"/>
    <mergeCell ref="AY99:AZ99"/>
    <mergeCell ref="AK88:AL88"/>
    <mergeCell ref="AM88:AN88"/>
    <mergeCell ref="AO88:AP88"/>
    <mergeCell ref="AQ88:AR88"/>
    <mergeCell ref="AS88:AT88"/>
    <mergeCell ref="AU88:AV88"/>
    <mergeCell ref="AW57:AX57"/>
    <mergeCell ref="AY57:AZ57"/>
    <mergeCell ref="AK77:AL77"/>
    <mergeCell ref="AM77:AN77"/>
    <mergeCell ref="AO77:AP77"/>
    <mergeCell ref="AQ77:AR77"/>
    <mergeCell ref="AS77:AT77"/>
    <mergeCell ref="AU77:AV77"/>
    <mergeCell ref="AW77:AX77"/>
    <mergeCell ref="AY77:AZ77"/>
    <mergeCell ref="AK57:AL57"/>
    <mergeCell ref="AM57:AN57"/>
    <mergeCell ref="AO57:AP57"/>
    <mergeCell ref="AQ57:AR57"/>
    <mergeCell ref="AS57:AT57"/>
    <mergeCell ref="AU57:AV57"/>
    <mergeCell ref="AW35:AX35"/>
    <mergeCell ref="AY35:AZ35"/>
    <mergeCell ref="AK46:AL46"/>
    <mergeCell ref="AM46:AN46"/>
    <mergeCell ref="AO46:AP46"/>
    <mergeCell ref="AQ46:AR46"/>
    <mergeCell ref="AS46:AT46"/>
    <mergeCell ref="AU46:AV46"/>
    <mergeCell ref="AW46:AX46"/>
    <mergeCell ref="AY46:AZ46"/>
    <mergeCell ref="AK35:AL35"/>
    <mergeCell ref="AM35:AN35"/>
    <mergeCell ref="AO35:AP35"/>
    <mergeCell ref="AQ35:AR35"/>
    <mergeCell ref="AS35:AT35"/>
    <mergeCell ref="AU35:AV35"/>
    <mergeCell ref="AW13:AX13"/>
    <mergeCell ref="AY13:AZ13"/>
    <mergeCell ref="AK24:AL24"/>
    <mergeCell ref="AM24:AN24"/>
    <mergeCell ref="AO24:AP24"/>
    <mergeCell ref="AQ24:AR24"/>
    <mergeCell ref="AS24:AT24"/>
    <mergeCell ref="AU24:AV24"/>
    <mergeCell ref="AW24:AX24"/>
    <mergeCell ref="AY24:AZ24"/>
    <mergeCell ref="AK13:AL13"/>
    <mergeCell ref="AM13:AN13"/>
    <mergeCell ref="AO13:AP13"/>
    <mergeCell ref="AQ13:AR13"/>
    <mergeCell ref="AS13:AT13"/>
    <mergeCell ref="AU13:AV13"/>
    <mergeCell ref="R195:S196"/>
    <mergeCell ref="T195:U196"/>
    <mergeCell ref="C198:U199"/>
    <mergeCell ref="F195:G196"/>
    <mergeCell ref="H195:I196"/>
    <mergeCell ref="J195:K196"/>
    <mergeCell ref="L195:M196"/>
    <mergeCell ref="N195:O196"/>
    <mergeCell ref="P195:Q196"/>
    <mergeCell ref="T191:U193"/>
    <mergeCell ref="E194:E196"/>
    <mergeCell ref="F194:G194"/>
    <mergeCell ref="H194:I194"/>
    <mergeCell ref="J194:K194"/>
    <mergeCell ref="L194:M194"/>
    <mergeCell ref="N194:O194"/>
    <mergeCell ref="P194:Q194"/>
    <mergeCell ref="R194:S194"/>
    <mergeCell ref="T194:U194"/>
    <mergeCell ref="R189:S190"/>
    <mergeCell ref="T189:U190"/>
    <mergeCell ref="E191:E193"/>
    <mergeCell ref="F191:G193"/>
    <mergeCell ref="H191:I193"/>
    <mergeCell ref="J191:K193"/>
    <mergeCell ref="L191:M193"/>
    <mergeCell ref="N191:O193"/>
    <mergeCell ref="P191:Q193"/>
    <mergeCell ref="R191:S193"/>
    <mergeCell ref="F189:G190"/>
    <mergeCell ref="H189:I190"/>
    <mergeCell ref="J189:K190"/>
    <mergeCell ref="L189:M190"/>
    <mergeCell ref="N189:O190"/>
    <mergeCell ref="P189:Q190"/>
    <mergeCell ref="T185:U187"/>
    <mergeCell ref="E188:E190"/>
    <mergeCell ref="F188:G188"/>
    <mergeCell ref="H188:I188"/>
    <mergeCell ref="J188:K188"/>
    <mergeCell ref="L188:M188"/>
    <mergeCell ref="N188:O188"/>
    <mergeCell ref="P188:Q188"/>
    <mergeCell ref="R188:S188"/>
    <mergeCell ref="T188:U188"/>
    <mergeCell ref="R183:S184"/>
    <mergeCell ref="T183:U184"/>
    <mergeCell ref="E185:E187"/>
    <mergeCell ref="F185:G187"/>
    <mergeCell ref="H185:I187"/>
    <mergeCell ref="J185:K187"/>
    <mergeCell ref="L185:M187"/>
    <mergeCell ref="N185:O187"/>
    <mergeCell ref="P185:Q187"/>
    <mergeCell ref="R185:S187"/>
    <mergeCell ref="F183:G184"/>
    <mergeCell ref="H183:I184"/>
    <mergeCell ref="J183:K184"/>
    <mergeCell ref="L183:M184"/>
    <mergeCell ref="N183:O184"/>
    <mergeCell ref="P183:Q184"/>
    <mergeCell ref="T179:U181"/>
    <mergeCell ref="E182:E184"/>
    <mergeCell ref="F182:G182"/>
    <mergeCell ref="H182:I182"/>
    <mergeCell ref="J182:K182"/>
    <mergeCell ref="L182:M182"/>
    <mergeCell ref="N182:O182"/>
    <mergeCell ref="P182:Q182"/>
    <mergeCell ref="R182:S182"/>
    <mergeCell ref="T182:U182"/>
    <mergeCell ref="R177:S178"/>
    <mergeCell ref="T177:U178"/>
    <mergeCell ref="E179:E181"/>
    <mergeCell ref="F179:G181"/>
    <mergeCell ref="H179:I181"/>
    <mergeCell ref="J179:K181"/>
    <mergeCell ref="L179:M181"/>
    <mergeCell ref="N179:O181"/>
    <mergeCell ref="P179:Q181"/>
    <mergeCell ref="R179:S181"/>
    <mergeCell ref="F177:G178"/>
    <mergeCell ref="H177:I178"/>
    <mergeCell ref="J177:K178"/>
    <mergeCell ref="L177:M178"/>
    <mergeCell ref="N177:O178"/>
    <mergeCell ref="P177:Q178"/>
    <mergeCell ref="T173:U175"/>
    <mergeCell ref="E176:E178"/>
    <mergeCell ref="F176:G176"/>
    <mergeCell ref="H176:I176"/>
    <mergeCell ref="J176:K176"/>
    <mergeCell ref="L176:M176"/>
    <mergeCell ref="N176:O176"/>
    <mergeCell ref="P176:Q176"/>
    <mergeCell ref="R176:S176"/>
    <mergeCell ref="T176:U176"/>
    <mergeCell ref="R171:S172"/>
    <mergeCell ref="T171:U172"/>
    <mergeCell ref="E173:E175"/>
    <mergeCell ref="F173:G175"/>
    <mergeCell ref="H173:I175"/>
    <mergeCell ref="J173:K175"/>
    <mergeCell ref="L173:M175"/>
    <mergeCell ref="N173:O175"/>
    <mergeCell ref="P173:Q175"/>
    <mergeCell ref="R173:S175"/>
    <mergeCell ref="F171:G172"/>
    <mergeCell ref="H171:I172"/>
    <mergeCell ref="J171:K172"/>
    <mergeCell ref="L171:M172"/>
    <mergeCell ref="N171:O172"/>
    <mergeCell ref="P171:Q172"/>
    <mergeCell ref="T167:U169"/>
    <mergeCell ref="E170:E172"/>
    <mergeCell ref="F170:G170"/>
    <mergeCell ref="H170:I170"/>
    <mergeCell ref="J170:K170"/>
    <mergeCell ref="L170:M170"/>
    <mergeCell ref="N170:O170"/>
    <mergeCell ref="P170:Q170"/>
    <mergeCell ref="R170:S170"/>
    <mergeCell ref="T170:U170"/>
    <mergeCell ref="R165:S166"/>
    <mergeCell ref="T165:U166"/>
    <mergeCell ref="E167:E169"/>
    <mergeCell ref="F167:G169"/>
    <mergeCell ref="H167:I169"/>
    <mergeCell ref="J167:K169"/>
    <mergeCell ref="L167:M169"/>
    <mergeCell ref="N167:O169"/>
    <mergeCell ref="P167:Q169"/>
    <mergeCell ref="R167:S169"/>
    <mergeCell ref="F165:G166"/>
    <mergeCell ref="H165:I166"/>
    <mergeCell ref="J165:K166"/>
    <mergeCell ref="L165:M166"/>
    <mergeCell ref="N165:O166"/>
    <mergeCell ref="P165:Q166"/>
    <mergeCell ref="T161:U163"/>
    <mergeCell ref="E164:E166"/>
    <mergeCell ref="F164:G164"/>
    <mergeCell ref="H164:I164"/>
    <mergeCell ref="J164:K164"/>
    <mergeCell ref="L164:M164"/>
    <mergeCell ref="N164:O164"/>
    <mergeCell ref="P164:Q164"/>
    <mergeCell ref="R164:S164"/>
    <mergeCell ref="T164:U164"/>
    <mergeCell ref="R159:S160"/>
    <mergeCell ref="T159:U160"/>
    <mergeCell ref="E161:E163"/>
    <mergeCell ref="F161:G163"/>
    <mergeCell ref="H161:I163"/>
    <mergeCell ref="J161:K163"/>
    <mergeCell ref="L161:M163"/>
    <mergeCell ref="N161:O163"/>
    <mergeCell ref="P161:Q163"/>
    <mergeCell ref="R161:S163"/>
    <mergeCell ref="F159:G160"/>
    <mergeCell ref="H159:I160"/>
    <mergeCell ref="J159:K160"/>
    <mergeCell ref="L159:M160"/>
    <mergeCell ref="N159:O160"/>
    <mergeCell ref="P159:Q160"/>
    <mergeCell ref="T155:U157"/>
    <mergeCell ref="E158:E160"/>
    <mergeCell ref="F158:G158"/>
    <mergeCell ref="H158:I158"/>
    <mergeCell ref="J158:K158"/>
    <mergeCell ref="L158:M158"/>
    <mergeCell ref="N158:O158"/>
    <mergeCell ref="P158:Q158"/>
    <mergeCell ref="R158:S158"/>
    <mergeCell ref="T158:U158"/>
    <mergeCell ref="R153:S154"/>
    <mergeCell ref="T153:U154"/>
    <mergeCell ref="E155:E157"/>
    <mergeCell ref="F155:G157"/>
    <mergeCell ref="H155:I157"/>
    <mergeCell ref="J155:K157"/>
    <mergeCell ref="L155:M157"/>
    <mergeCell ref="N155:O157"/>
    <mergeCell ref="P155:Q157"/>
    <mergeCell ref="R155:S157"/>
    <mergeCell ref="F153:G154"/>
    <mergeCell ref="H153:I154"/>
    <mergeCell ref="J153:K154"/>
    <mergeCell ref="L153:M154"/>
    <mergeCell ref="N153:O154"/>
    <mergeCell ref="P153:Q154"/>
    <mergeCell ref="T149:U151"/>
    <mergeCell ref="E152:E154"/>
    <mergeCell ref="F152:G152"/>
    <mergeCell ref="H152:I152"/>
    <mergeCell ref="J152:K152"/>
    <mergeCell ref="L152:M152"/>
    <mergeCell ref="N152:O152"/>
    <mergeCell ref="P152:Q152"/>
    <mergeCell ref="R152:S152"/>
    <mergeCell ref="T152:U152"/>
    <mergeCell ref="R147:S148"/>
    <mergeCell ref="T147:U148"/>
    <mergeCell ref="E149:E151"/>
    <mergeCell ref="F149:G151"/>
    <mergeCell ref="H149:I151"/>
    <mergeCell ref="J149:K151"/>
    <mergeCell ref="L149:M151"/>
    <mergeCell ref="N149:O151"/>
    <mergeCell ref="P149:Q151"/>
    <mergeCell ref="R149:S151"/>
    <mergeCell ref="F147:G148"/>
    <mergeCell ref="H147:I148"/>
    <mergeCell ref="J147:K148"/>
    <mergeCell ref="L147:M148"/>
    <mergeCell ref="N147:O148"/>
    <mergeCell ref="P147:Q148"/>
    <mergeCell ref="T143:U145"/>
    <mergeCell ref="E146:E148"/>
    <mergeCell ref="F146:G146"/>
    <mergeCell ref="H146:I146"/>
    <mergeCell ref="J146:K146"/>
    <mergeCell ref="L146:M146"/>
    <mergeCell ref="N146:O146"/>
    <mergeCell ref="P146:Q146"/>
    <mergeCell ref="R146:S146"/>
    <mergeCell ref="T146:U146"/>
    <mergeCell ref="R141:S142"/>
    <mergeCell ref="T141:U142"/>
    <mergeCell ref="E143:E145"/>
    <mergeCell ref="F143:G145"/>
    <mergeCell ref="H143:I145"/>
    <mergeCell ref="J143:K145"/>
    <mergeCell ref="L143:M145"/>
    <mergeCell ref="N143:O145"/>
    <mergeCell ref="P143:Q145"/>
    <mergeCell ref="R143:S145"/>
    <mergeCell ref="F141:G142"/>
    <mergeCell ref="H141:I142"/>
    <mergeCell ref="J141:K142"/>
    <mergeCell ref="L141:M142"/>
    <mergeCell ref="N141:O142"/>
    <mergeCell ref="P141:Q142"/>
    <mergeCell ref="T137:U139"/>
    <mergeCell ref="E140:E142"/>
    <mergeCell ref="F140:G140"/>
    <mergeCell ref="H140:I140"/>
    <mergeCell ref="J140:K140"/>
    <mergeCell ref="L140:M140"/>
    <mergeCell ref="N140:O140"/>
    <mergeCell ref="P140:Q140"/>
    <mergeCell ref="R140:S140"/>
    <mergeCell ref="T140:U140"/>
    <mergeCell ref="R136:S136"/>
    <mergeCell ref="T136:U136"/>
    <mergeCell ref="E137:E139"/>
    <mergeCell ref="F137:G139"/>
    <mergeCell ref="H137:I139"/>
    <mergeCell ref="J137:K139"/>
    <mergeCell ref="L137:M139"/>
    <mergeCell ref="N137:O139"/>
    <mergeCell ref="P137:Q139"/>
    <mergeCell ref="R137:S139"/>
    <mergeCell ref="C135:C136"/>
    <mergeCell ref="D135:D136"/>
    <mergeCell ref="E135:E136"/>
    <mergeCell ref="F135:U135"/>
    <mergeCell ref="F136:G136"/>
    <mergeCell ref="H136:I136"/>
    <mergeCell ref="J136:K136"/>
    <mergeCell ref="L136:M136"/>
    <mergeCell ref="N136:O136"/>
    <mergeCell ref="P136:Q136"/>
    <mergeCell ref="T113:U113"/>
    <mergeCell ref="F121:G121"/>
    <mergeCell ref="H121:I121"/>
    <mergeCell ref="J121:K121"/>
    <mergeCell ref="L121:M121"/>
    <mergeCell ref="N121:O121"/>
    <mergeCell ref="P121:Q121"/>
    <mergeCell ref="R121:S121"/>
    <mergeCell ref="T121:U121"/>
    <mergeCell ref="P112:Q112"/>
    <mergeCell ref="R112:S112"/>
    <mergeCell ref="T112:U112"/>
    <mergeCell ref="F113:G113"/>
    <mergeCell ref="H113:I113"/>
    <mergeCell ref="J113:K113"/>
    <mergeCell ref="L113:M113"/>
    <mergeCell ref="N113:O113"/>
    <mergeCell ref="P113:Q113"/>
    <mergeCell ref="R113:S113"/>
    <mergeCell ref="D112:D114"/>
    <mergeCell ref="F112:G112"/>
    <mergeCell ref="H112:I112"/>
    <mergeCell ref="J112:K112"/>
    <mergeCell ref="L112:M112"/>
    <mergeCell ref="N112:O112"/>
    <mergeCell ref="T102:U102"/>
    <mergeCell ref="F110:G110"/>
    <mergeCell ref="H110:I110"/>
    <mergeCell ref="J110:K110"/>
    <mergeCell ref="L110:M110"/>
    <mergeCell ref="N110:O110"/>
    <mergeCell ref="P110:Q110"/>
    <mergeCell ref="R110:S110"/>
    <mergeCell ref="T110:U110"/>
    <mergeCell ref="P101:Q101"/>
    <mergeCell ref="R101:S101"/>
    <mergeCell ref="T101:U101"/>
    <mergeCell ref="F102:G102"/>
    <mergeCell ref="H102:I102"/>
    <mergeCell ref="J102:K102"/>
    <mergeCell ref="L102:M102"/>
    <mergeCell ref="N102:O102"/>
    <mergeCell ref="P102:Q102"/>
    <mergeCell ref="R102:S102"/>
    <mergeCell ref="D101:D103"/>
    <mergeCell ref="F101:G101"/>
    <mergeCell ref="H101:I101"/>
    <mergeCell ref="J101:K101"/>
    <mergeCell ref="L101:M101"/>
    <mergeCell ref="N101:O101"/>
    <mergeCell ref="T91:U91"/>
    <mergeCell ref="F99:G99"/>
    <mergeCell ref="H99:I99"/>
    <mergeCell ref="J99:K99"/>
    <mergeCell ref="L99:M99"/>
    <mergeCell ref="N99:O99"/>
    <mergeCell ref="P99:Q99"/>
    <mergeCell ref="R99:S99"/>
    <mergeCell ref="T99:U99"/>
    <mergeCell ref="P90:Q90"/>
    <mergeCell ref="R90:S90"/>
    <mergeCell ref="T90:U90"/>
    <mergeCell ref="F91:G91"/>
    <mergeCell ref="H91:I91"/>
    <mergeCell ref="J91:K91"/>
    <mergeCell ref="L91:M91"/>
    <mergeCell ref="N91:O91"/>
    <mergeCell ref="P91:Q91"/>
    <mergeCell ref="R91:S91"/>
    <mergeCell ref="D90:D92"/>
    <mergeCell ref="F90:G90"/>
    <mergeCell ref="H90:I90"/>
    <mergeCell ref="J90:K90"/>
    <mergeCell ref="L90:M90"/>
    <mergeCell ref="N90:O90"/>
    <mergeCell ref="T80:U80"/>
    <mergeCell ref="F88:G88"/>
    <mergeCell ref="H88:I88"/>
    <mergeCell ref="J88:K88"/>
    <mergeCell ref="L88:M88"/>
    <mergeCell ref="N88:O88"/>
    <mergeCell ref="P88:Q88"/>
    <mergeCell ref="R88:S88"/>
    <mergeCell ref="T88:U88"/>
    <mergeCell ref="P79:Q79"/>
    <mergeCell ref="R79:S79"/>
    <mergeCell ref="T79:U79"/>
    <mergeCell ref="F80:G80"/>
    <mergeCell ref="H80:I80"/>
    <mergeCell ref="J80:K80"/>
    <mergeCell ref="L80:M80"/>
    <mergeCell ref="N80:O80"/>
    <mergeCell ref="P80:Q80"/>
    <mergeCell ref="R80:S80"/>
    <mergeCell ref="D79:D81"/>
    <mergeCell ref="F79:G79"/>
    <mergeCell ref="H79:I79"/>
    <mergeCell ref="J79:K79"/>
    <mergeCell ref="L79:M79"/>
    <mergeCell ref="N79:O79"/>
    <mergeCell ref="T69:U69"/>
    <mergeCell ref="F77:G77"/>
    <mergeCell ref="H77:I77"/>
    <mergeCell ref="J77:K77"/>
    <mergeCell ref="L77:M77"/>
    <mergeCell ref="N77:O77"/>
    <mergeCell ref="P77:Q77"/>
    <mergeCell ref="R77:S77"/>
    <mergeCell ref="T77:U77"/>
    <mergeCell ref="P68:Q68"/>
    <mergeCell ref="R68:S68"/>
    <mergeCell ref="T68:U68"/>
    <mergeCell ref="F69:G69"/>
    <mergeCell ref="H69:I69"/>
    <mergeCell ref="J69:K69"/>
    <mergeCell ref="L69:M69"/>
    <mergeCell ref="N69:O69"/>
    <mergeCell ref="P69:Q69"/>
    <mergeCell ref="R69:S69"/>
    <mergeCell ref="D68:D70"/>
    <mergeCell ref="F68:G68"/>
    <mergeCell ref="H68:I68"/>
    <mergeCell ref="J68:K68"/>
    <mergeCell ref="L68:M68"/>
    <mergeCell ref="N68:O68"/>
    <mergeCell ref="T49:U49"/>
    <mergeCell ref="F57:G57"/>
    <mergeCell ref="H57:I57"/>
    <mergeCell ref="J57:K57"/>
    <mergeCell ref="L57:M57"/>
    <mergeCell ref="N57:O57"/>
    <mergeCell ref="P57:Q57"/>
    <mergeCell ref="R57:S57"/>
    <mergeCell ref="T57:U57"/>
    <mergeCell ref="P48:Q48"/>
    <mergeCell ref="R48:S48"/>
    <mergeCell ref="T48:U48"/>
    <mergeCell ref="F49:G49"/>
    <mergeCell ref="H49:I49"/>
    <mergeCell ref="J49:K49"/>
    <mergeCell ref="L49:M49"/>
    <mergeCell ref="N49:O49"/>
    <mergeCell ref="P49:Q49"/>
    <mergeCell ref="R49:S49"/>
    <mergeCell ref="D48:D50"/>
    <mergeCell ref="F48:G48"/>
    <mergeCell ref="H48:I48"/>
    <mergeCell ref="J48:K48"/>
    <mergeCell ref="L48:M48"/>
    <mergeCell ref="N48:O48"/>
    <mergeCell ref="T38:U38"/>
    <mergeCell ref="F46:G46"/>
    <mergeCell ref="H46:I46"/>
    <mergeCell ref="J46:K46"/>
    <mergeCell ref="L46:M46"/>
    <mergeCell ref="N46:O46"/>
    <mergeCell ref="P46:Q46"/>
    <mergeCell ref="R46:S46"/>
    <mergeCell ref="T46:U46"/>
    <mergeCell ref="P37:Q37"/>
    <mergeCell ref="R37:S37"/>
    <mergeCell ref="T37:U37"/>
    <mergeCell ref="F38:G38"/>
    <mergeCell ref="H38:I38"/>
    <mergeCell ref="J38:K38"/>
    <mergeCell ref="L38:M38"/>
    <mergeCell ref="N38:O38"/>
    <mergeCell ref="P38:Q38"/>
    <mergeCell ref="R38:S38"/>
    <mergeCell ref="D37:D39"/>
    <mergeCell ref="F37:G37"/>
    <mergeCell ref="H37:I37"/>
    <mergeCell ref="J37:K37"/>
    <mergeCell ref="L37:M37"/>
    <mergeCell ref="N37:O37"/>
    <mergeCell ref="T27:U27"/>
    <mergeCell ref="F35:G35"/>
    <mergeCell ref="H35:I35"/>
    <mergeCell ref="J35:K35"/>
    <mergeCell ref="L35:M35"/>
    <mergeCell ref="N35:O35"/>
    <mergeCell ref="P35:Q35"/>
    <mergeCell ref="R35:S35"/>
    <mergeCell ref="T35:U35"/>
    <mergeCell ref="P26:Q26"/>
    <mergeCell ref="R26:S26"/>
    <mergeCell ref="T26:U26"/>
    <mergeCell ref="F27:G27"/>
    <mergeCell ref="H27:I27"/>
    <mergeCell ref="J27:K27"/>
    <mergeCell ref="L27:M27"/>
    <mergeCell ref="N27:O27"/>
    <mergeCell ref="P27:Q27"/>
    <mergeCell ref="R27:S27"/>
    <mergeCell ref="D26:D28"/>
    <mergeCell ref="F26:G26"/>
    <mergeCell ref="H26:I26"/>
    <mergeCell ref="J26:K26"/>
    <mergeCell ref="L26:M26"/>
    <mergeCell ref="N26:O26"/>
    <mergeCell ref="T16:U16"/>
    <mergeCell ref="F24:G24"/>
    <mergeCell ref="H24:I24"/>
    <mergeCell ref="J24:K24"/>
    <mergeCell ref="L24:M24"/>
    <mergeCell ref="N24:O24"/>
    <mergeCell ref="P24:Q24"/>
    <mergeCell ref="R24:S24"/>
    <mergeCell ref="T24:U24"/>
    <mergeCell ref="P15:Q15"/>
    <mergeCell ref="R15:S15"/>
    <mergeCell ref="T15:U15"/>
    <mergeCell ref="F16:G16"/>
    <mergeCell ref="H16:I16"/>
    <mergeCell ref="J16:K16"/>
    <mergeCell ref="L16:M16"/>
    <mergeCell ref="N16:O16"/>
    <mergeCell ref="P16:Q16"/>
    <mergeCell ref="R16:S16"/>
    <mergeCell ref="D15:D17"/>
    <mergeCell ref="F15:G15"/>
    <mergeCell ref="H15:I15"/>
    <mergeCell ref="J15:K15"/>
    <mergeCell ref="L15:M15"/>
    <mergeCell ref="N15:O15"/>
    <mergeCell ref="R5:S5"/>
    <mergeCell ref="T5:U5"/>
    <mergeCell ref="F13:G13"/>
    <mergeCell ref="H13:I13"/>
    <mergeCell ref="J13:K13"/>
    <mergeCell ref="L13:M13"/>
    <mergeCell ref="N13:O13"/>
    <mergeCell ref="P13:Q13"/>
    <mergeCell ref="R13:S13"/>
    <mergeCell ref="T13:U13"/>
    <mergeCell ref="P4:Q4"/>
    <mergeCell ref="R4:S4"/>
    <mergeCell ref="T4:U4"/>
    <mergeCell ref="Y4:Z4"/>
    <mergeCell ref="F5:G5"/>
    <mergeCell ref="H5:I5"/>
    <mergeCell ref="J5:K5"/>
    <mergeCell ref="L5:M5"/>
    <mergeCell ref="N5:O5"/>
    <mergeCell ref="P5:Q5"/>
    <mergeCell ref="B1:B3"/>
    <mergeCell ref="Z1:AA1"/>
    <mergeCell ref="H3:I3"/>
    <mergeCell ref="B4:B5"/>
    <mergeCell ref="D4:D6"/>
    <mergeCell ref="F4:G4"/>
    <mergeCell ref="H4:I4"/>
    <mergeCell ref="J4:K4"/>
    <mergeCell ref="L4:M4"/>
    <mergeCell ref="N4:O4"/>
  </mergeCells>
  <conditionalFormatting sqref="C4 C15 C26 C37 C48 C68 C79 C90 C101 C112">
    <cfRule type="expression" dxfId="135" priority="17" stopIfTrue="1">
      <formula>AA3&gt;10</formula>
    </cfRule>
  </conditionalFormatting>
  <conditionalFormatting sqref="Z3 Z100 Z14 Z25 Z36 Z47 Z67 Z78 Z89 Z111">
    <cfRule type="expression" dxfId="134" priority="19" stopIfTrue="1">
      <formula>AA3&gt;10</formula>
    </cfRule>
  </conditionalFormatting>
  <conditionalFormatting sqref="U14 U25 U36 U47 U67 U78 U89 U100 U111">
    <cfRule type="expression" dxfId="133" priority="20" stopIfTrue="1">
      <formula>AD14&lt;0</formula>
    </cfRule>
  </conditionalFormatting>
  <conditionalFormatting sqref="Q111 Q14 Q25 Q36 Q47 Q67 Q78 Q89 Q100">
    <cfRule type="expression" dxfId="132" priority="21" stopIfTrue="1">
      <formula>AD14&lt;0</formula>
    </cfRule>
  </conditionalFormatting>
  <conditionalFormatting sqref="R111 R14 R25 R36 R47 R67 R78 R89 R100">
    <cfRule type="expression" dxfId="131" priority="22" stopIfTrue="1">
      <formula>AD14&lt;0</formula>
    </cfRule>
  </conditionalFormatting>
  <conditionalFormatting sqref="S111 S14 S25 S36 S47 S67 S78 S89 S100">
    <cfRule type="expression" dxfId="130" priority="23" stopIfTrue="1">
      <formula>AD14&lt;0</formula>
    </cfRule>
  </conditionalFormatting>
  <conditionalFormatting sqref="T111 T14 T25 T36 T47 T67 T78 T89 T100">
    <cfRule type="expression" dxfId="129" priority="24" stopIfTrue="1">
      <formula>AD14&lt;0</formula>
    </cfRule>
  </conditionalFormatting>
  <conditionalFormatting sqref="AA3 AA14 AA25 AA36 AA47 AA67 AA78 AA89 AA100 AA111">
    <cfRule type="expression" dxfId="128" priority="18" stopIfTrue="1">
      <formula>AA3&gt;10</formula>
    </cfRule>
  </conditionalFormatting>
  <conditionalFormatting sqref="G123">
    <cfRule type="expression" dxfId="127" priority="16" stopIfTrue="1">
      <formula>G123&gt;30</formula>
    </cfRule>
  </conditionalFormatting>
  <conditionalFormatting sqref="G59">
    <cfRule type="expression" dxfId="126" priority="15" stopIfTrue="1">
      <formula>G59&gt;30</formula>
    </cfRule>
  </conditionalFormatting>
  <conditionalFormatting sqref="P14 P25 P36 P47 P67 P78 P89 P100 P111">
    <cfRule type="expression" dxfId="125" priority="25" stopIfTrue="1">
      <formula>AD14&lt;0</formula>
    </cfRule>
  </conditionalFormatting>
  <conditionalFormatting sqref="P1:U1">
    <cfRule type="expression" dxfId="124" priority="26" stopIfTrue="1">
      <formula>$AD$3&lt;0</formula>
    </cfRule>
  </conditionalFormatting>
  <conditionalFormatting sqref="S123">
    <cfRule type="expression" dxfId="123" priority="9" stopIfTrue="1">
      <formula>S123&gt;31</formula>
    </cfRule>
  </conditionalFormatting>
  <conditionalFormatting sqref="I59">
    <cfRule type="expression" dxfId="122" priority="7" stopIfTrue="1">
      <formula>I59&gt;31</formula>
    </cfRule>
  </conditionalFormatting>
  <conditionalFormatting sqref="U59">
    <cfRule type="expression" dxfId="121" priority="1" stopIfTrue="1">
      <formula>U59&gt;30</formula>
    </cfRule>
  </conditionalFormatting>
  <conditionalFormatting sqref="I123">
    <cfRule type="expression" dxfId="120" priority="14" stopIfTrue="1">
      <formula>I123&gt;31</formula>
    </cfRule>
  </conditionalFormatting>
  <conditionalFormatting sqref="K123">
    <cfRule type="expression" dxfId="119" priority="13" stopIfTrue="1">
      <formula>K123&gt;30</formula>
    </cfRule>
  </conditionalFormatting>
  <conditionalFormatting sqref="M123">
    <cfRule type="expression" dxfId="118" priority="12" stopIfTrue="1">
      <formula>M123&gt;31</formula>
    </cfRule>
  </conditionalFormatting>
  <conditionalFormatting sqref="O123">
    <cfRule type="expression" dxfId="117" priority="11" stopIfTrue="1">
      <formula>O123&gt;31</formula>
    </cfRule>
  </conditionalFormatting>
  <conditionalFormatting sqref="Q123">
    <cfRule type="expression" dxfId="116" priority="10" stopIfTrue="1">
      <formula>Q123&gt;30</formula>
    </cfRule>
  </conditionalFormatting>
  <conditionalFormatting sqref="U123">
    <cfRule type="expression" dxfId="115" priority="8" stopIfTrue="1">
      <formula>U123&gt;30</formula>
    </cfRule>
  </conditionalFormatting>
  <conditionalFormatting sqref="K59">
    <cfRule type="expression" dxfId="114" priority="6" stopIfTrue="1">
      <formula>K59&gt;30</formula>
    </cfRule>
  </conditionalFormatting>
  <conditionalFormatting sqref="M59">
    <cfRule type="expression" dxfId="113" priority="5" stopIfTrue="1">
      <formula>M59&gt;31</formula>
    </cfRule>
  </conditionalFormatting>
  <conditionalFormatting sqref="O59">
    <cfRule type="expression" dxfId="112" priority="4" stopIfTrue="1">
      <formula>O59&gt;31</formula>
    </cfRule>
  </conditionalFormatting>
  <conditionalFormatting sqref="Q59">
    <cfRule type="expression" dxfId="111" priority="3" stopIfTrue="1">
      <formula>Q59&gt;30</formula>
    </cfRule>
  </conditionalFormatting>
  <conditionalFormatting sqref="S59">
    <cfRule type="expression" dxfId="110" priority="2" stopIfTrue="1">
      <formula>S59&gt;31</formula>
    </cfRule>
  </conditionalFormatting>
  <dataValidations count="17">
    <dataValidation type="whole" allowBlank="1" showInputMessage="1" showErrorMessage="1" errorTitle="Plan rolnośrodowiskowy" error="Listopad ma przecież tylko 30 dni." prompt="Na pewno chcesz tu wpisać?" sqref="U8:U12 U94:U98 U19:U23 U30:U34 U41:U45 U105:U109 U52:U56 U72:U76 U83:U87 U116:U120">
      <formula1>0</formula1>
      <formula2>30</formula2>
    </dataValidation>
    <dataValidation type="whole" allowBlank="1" showInputMessage="1" showErrorMessage="1" errorTitle="Plan rolnośrodowiskowy" error="Październik ma przecież tylko 31 dni." prompt="Na pewno chcesz tu wpisać?" sqref="S8:S12 S94:S98 S19:S23 S30:S34 S41:S45 S105:S109 S52:S56 S72:S76 S83:S87 S116:S120">
      <formula1>0</formula1>
      <formula2>31</formula2>
    </dataValidation>
    <dataValidation type="whole" allowBlank="1" showInputMessage="1" showErrorMessage="1" errorTitle="Plan rolnośrodowiskowy" error="Wrzesień ma przecież tylko 30 dni." prompt="Na pewno chcesz tu wpisać?" sqref="Q8:Q12 Q94:Q98 Q19:Q23 Q30:Q34 Q41:Q45 Q105:Q109 Q52:Q56 Q72:Q76 Q83:Q87 Q116:Q120">
      <formula1>0</formula1>
      <formula2>30</formula2>
    </dataValidation>
    <dataValidation type="whole" allowBlank="1" showInputMessage="1" showErrorMessage="1" errorTitle="Plan rolnośrodowiskowy" error="Sierpień ma przecież tylko 31 dni." prompt="Na pewno chcesz tu wpisać?" sqref="O8:O12 O94:O98 O19:O23 O30:O34 O41:O45 O105:O109 O52:O56 O72:O76 O83:O87 O116:O120">
      <formula1>0</formula1>
      <formula2>31</formula2>
    </dataValidation>
    <dataValidation type="whole" allowBlank="1" showInputMessage="1" showErrorMessage="1" errorTitle="Plan rolnośrodowiskowy" error="Lipiec ma przecież tylko 31 dni." prompt="Na pewno chcesz tu wpisać?" sqref="M8:M12 M94:M98 M19:M23 M30:M34 M41:M45 M105:M109 M52:M56 M72:M76 M83:M87 M116:M120">
      <formula1>0</formula1>
      <formula2>31</formula2>
    </dataValidation>
    <dataValidation type="whole" allowBlank="1" showInputMessage="1" showErrorMessage="1" errorTitle="Plan rolnośrodowiskowy" error="Czerwiec ma przecież tylko 30 dni." prompt="Na pewno chcesz tu wpisać?" sqref="K116:K120 K94:K98 K19:K23 K30:K34 K41:K45 K105:K109 K52:K56 K72:K76 K83:K87 K8:K12">
      <formula1>0</formula1>
      <formula2>30</formula2>
    </dataValidation>
    <dataValidation type="whole" allowBlank="1" showInputMessage="1" showErrorMessage="1" errorTitle="Plan rolnośrodowiskowy" error="Maj ma przecież tylko 31 dni." prompt="Na pewno chcesz tu wpisać?" sqref="I8:I12 I94:I98 I19:I23 I30:I34 I41:I45 I105:I109 I52:I56 I72:I76 I83:I87 I116:I120">
      <formula1>0</formula1>
      <formula2>31</formula2>
    </dataValidation>
    <dataValidation type="whole" allowBlank="1" showInputMessage="1" showErrorMessage="1" errorTitle="Plan rolnośrodowiskowy" error="Kwiecień ma przecież tylko 30 dni." prompt="Na pewno chcesz tu wpisać?" sqref="G8:G12 G94:G98 G19:G23 G30:G34 G41:G45 G105:G109 G52:G56 G72:G76 G83:G87 G116:G120">
      <formula1>0</formula1>
      <formula2>30</formula2>
    </dataValidation>
    <dataValidation type="decimal" errorStyle="information" allowBlank="1" showErrorMessage="1" errorTitle="Plan Rolnośrodowiskowy" error="Wpisz obsadę zwierząt - ilość DJP/ha.  W pakietach maksymalna wielkość obsady to - 1 DJP/ha. Sprawdź - informacja po prawej stronie tabeli." sqref="J4:K4 J15:K15 J26:K26 J37:K37 J48:K48 J68:K68 J79:K79 J90:K90 J101:K101 J112:K112">
      <formula1>0</formula1>
      <formula2>1</formula2>
    </dataValidation>
    <dataValidation type="list" errorStyle="information" allowBlank="1" showErrorMessage="1" errorTitle="Plan Rolnośrodowiskowy" error="Według wymagań poszczególnych pakietów sezon pastwiskowy może trwać: 168 dni, 133 dni lub 86 dni. A dla koników polskich i koni huculskich cały rok - czyli 365 dni. Chcesz ustalić własny okres wypasania stada?" sqref="N4:O4 N112:O112 N101:O101 N90:O90 N79:O79 N68:O68 N48:O48 N37:O37 N26:O26 N15:O15">
      <formula1>$AD$5:$AD$9</formula1>
    </dataValidation>
    <dataValidation type="whole" allowBlank="1" showInputMessage="1" showErrorMessage="1" errorTitle="Plan Rolnośrodowiskowy" error="Ten miesiąc ma 31 dni." prompt="Sezon nie trwa dłużej jak do 15 października              Sprawdź - informacje po prawej stronie arkusza." sqref="S104 S7 S18 S29 S40 S51 S71 S82 S93 S115">
      <formula1>0</formula1>
      <formula2>31</formula2>
    </dataValidation>
    <dataValidation type="whole" allowBlank="1" showInputMessage="1" showErrorMessage="1" errorTitle="Plan Rolnośrodowiskowy" error="Miesiąc ma 30 dni." prompt="Sezon pastwiskowy zaczyna się nie wcześniej jak 1 maja, lecz  nie jest taki sam dla pak. 3 oraz 4 i 5.               Najlepiej  sprawdź.               Informnacje po prawej stronie arkusza." sqref="G7 G104 U104 U7 G18 U18 G29 U29 G40 U40 G51 U51 G71 U71 G82 U82 G93 U93 G115 U115">
      <formula1>0</formula1>
      <formula2>30</formula2>
    </dataValidation>
    <dataValidation type="whole" allowBlank="1" showErrorMessage="1" errorTitle="Plan Rolnośrodowiskowy" error="To nie apteka, wpisz całkowitą liczbę zwierząt." sqref="D7:D12 D104:D109 D18:D23 D29:D34 D40:D45 D51:D56 D115:D120 D82:D87 D93:D98 D71:D76">
      <formula1>0</formula1>
      <formula2>999999</formula2>
    </dataValidation>
    <dataValidation type="decimal" allowBlank="1" showErrorMessage="1" errorTitle="Plan Rolnośrodowiskowy" error="Tak się nie da. Wpisz liczbę." sqref="F4:G4 F79:G79 F68:G68 F15:G15 F90:G90 F101:G101 F26:G26 F112:G112 F48:G48 F37:G37">
      <formula1>0</formula1>
      <formula2>999999</formula2>
    </dataValidation>
    <dataValidation type="decimal" allowBlank="1" showErrorMessage="1" errorTitle="Plan Rolnośrodowiskowy" error="Dla buhaja DJP=1,4. Nie prowadzimy wypasu słoni." sqref="E82:E87 E7:E12 E93:E98 E104:E109 E18:E23 E29:E34 E40:E45 E51:E56 E115:E120 E71:E76">
      <formula1>0</formula1>
      <formula2>1.4</formula2>
    </dataValidation>
    <dataValidation type="whole" allowBlank="1" showInputMessage="1" showErrorMessage="1" errorTitle="Plan Rolnośrodowiskowy" error="Ten miesiąc ma 31 dni." prompt="Max. 31 dni." sqref="I82 I7 M7 M82 I93 I18 O82 O7 M18 O18 I104 M104 I29 M29 O29 O104 I40 I51 M51 M40 O40 O51 M93 O93 I71 M71 O71 I115 M115 O115">
      <formula1>0</formula1>
      <formula2>31</formula2>
    </dataValidation>
    <dataValidation type="whole" allowBlank="1" showInputMessage="1" showErrorMessage="1" errorTitle="Plan Rolnośrodowiskowy" error="Miesiąc ma 30 dni." prompt="Max. 30 dni." sqref="K40 K51 K7 K104 Q104 Q40 Q7 K93 Q51 K18 Q18 Q93 K71 K29 Q29 K82 Q82 Q71 K115 Q115">
      <formula1>0</formula1>
      <formula2>30</formula2>
    </dataValidation>
  </dataValidations>
  <printOptions horizontalCentered="1"/>
  <pageMargins left="0.51" right="0.23" top="0.82677165354330717" bottom="0.62" header="0.51181102362204722" footer="0.36"/>
  <pageSetup paperSize="9" scale="75" orientation="portrait" blackAndWhite="1" horizontalDpi="4294967295" verticalDpi="300" r:id="rId1"/>
  <headerFooter alignWithMargins="0">
    <oddHeader>&amp;CPLAN DZIAŁALNOŚCI ROLNOŚRODOWISKOWEJ</oddHeader>
    <oddFooter>&amp;C&amp;8&amp;A (str. &amp;P z &amp;N)&amp;R&amp;8Podpis doradcy/eksperta .........................</oddFooter>
  </headerFooter>
  <drawing r:id="rId2"/>
  <legacyDrawing r:id="rId3"/>
</worksheet>
</file>

<file path=xl/worksheets/sheet33.xml><?xml version="1.0" encoding="utf-8"?>
<worksheet xmlns="http://schemas.openxmlformats.org/spreadsheetml/2006/main" xmlns:r="http://schemas.openxmlformats.org/officeDocument/2006/relationships">
  <sheetPr enableFormatConditionsCalculation="0">
    <tabColor indexed="48"/>
  </sheetPr>
  <dimension ref="A1:AS139"/>
  <sheetViews>
    <sheetView showGridLines="0" showZeros="0" workbookViewId="0">
      <selection activeCell="C37" sqref="C37"/>
    </sheetView>
  </sheetViews>
  <sheetFormatPr defaultColWidth="4.140625" defaultRowHeight="12.75"/>
  <cols>
    <col min="1" max="1" width="1.5703125" style="194" customWidth="1"/>
    <col min="2" max="2" width="5.140625" style="194" customWidth="1"/>
    <col min="3" max="3" width="4" style="194" customWidth="1"/>
    <col min="4" max="4" width="8.42578125" style="194" customWidth="1"/>
    <col min="5" max="7" width="4.140625" style="194" customWidth="1"/>
    <col min="8" max="8" width="5" style="194" customWidth="1"/>
    <col min="9" max="9" width="4.140625" style="194" customWidth="1"/>
    <col min="10" max="10" width="8.5703125" style="194" customWidth="1"/>
    <col min="11" max="12" width="4.140625" style="194" customWidth="1"/>
    <col min="13" max="13" width="5.5703125" style="194" customWidth="1"/>
    <col min="14" max="16" width="4.140625" style="194" customWidth="1"/>
    <col min="17" max="17" width="6.28515625" style="194" customWidth="1"/>
    <col min="18" max="18" width="4.140625" style="194" customWidth="1"/>
    <col min="19" max="19" width="5.42578125" style="194" customWidth="1"/>
    <col min="20" max="20" width="4.140625" style="194" customWidth="1"/>
    <col min="21" max="21" width="5.140625" style="194" customWidth="1"/>
    <col min="22" max="23" width="4.140625" style="194"/>
    <col min="24" max="29" width="8.7109375" style="194" customWidth="1"/>
    <col min="30" max="30" width="4.140625" style="194" customWidth="1"/>
    <col min="31" max="31" width="3.140625" style="194" customWidth="1"/>
    <col min="32" max="38" width="9.5703125" style="194" customWidth="1"/>
    <col min="39" max="39" width="4.140625" style="194"/>
    <col min="40" max="41" width="4.140625" style="194" customWidth="1"/>
    <col min="42" max="42" width="4.140625" style="194" hidden="1" customWidth="1"/>
    <col min="43" max="43" width="8.5703125" style="194" hidden="1" customWidth="1"/>
    <col min="44" max="44" width="6.28515625" style="194" hidden="1" customWidth="1"/>
    <col min="45" max="45" width="4.140625" style="194" hidden="1" customWidth="1"/>
    <col min="46" max="46" width="4.140625" style="194" customWidth="1"/>
    <col min="47" max="16384" width="4.140625" style="194"/>
  </cols>
  <sheetData>
    <row r="1" spans="1:44" s="192" customFormat="1" ht="15" customHeight="1">
      <c r="A1" s="2556" t="s">
        <v>184</v>
      </c>
      <c r="B1" s="2120"/>
      <c r="C1" s="2120"/>
      <c r="D1" s="2120"/>
      <c r="E1" s="2120"/>
      <c r="F1" s="2120"/>
      <c r="G1" s="2120"/>
      <c r="H1" s="2120"/>
      <c r="I1" s="2120"/>
      <c r="J1" s="2120"/>
      <c r="K1" s="2120"/>
      <c r="L1" s="2120"/>
      <c r="M1" s="2120"/>
      <c r="N1" s="2120"/>
      <c r="O1" s="2120"/>
      <c r="P1" s="2120"/>
      <c r="Q1" s="2120"/>
      <c r="R1" s="2120"/>
      <c r="S1" s="2120"/>
      <c r="T1" s="2120"/>
      <c r="U1" s="676"/>
    </row>
    <row r="2" spans="1:44" s="192" customFormat="1" ht="7.5" customHeight="1">
      <c r="B2" s="729"/>
      <c r="C2" s="729"/>
      <c r="D2" s="729"/>
      <c r="E2" s="729"/>
      <c r="F2" s="729"/>
      <c r="G2" s="729"/>
      <c r="H2" s="193"/>
      <c r="I2" s="193"/>
      <c r="AF2" s="27"/>
      <c r="AG2" s="27"/>
      <c r="AH2" s="27"/>
      <c r="AI2" s="27"/>
      <c r="AJ2" s="27"/>
      <c r="AK2" s="27"/>
    </row>
    <row r="3" spans="1:44" s="193" customFormat="1" ht="16.5" customHeight="1">
      <c r="A3" s="2140" t="s">
        <v>984</v>
      </c>
      <c r="B3" s="2090"/>
      <c r="C3" s="2090"/>
      <c r="D3" s="2090"/>
      <c r="E3" s="2090"/>
      <c r="F3" s="2090"/>
      <c r="G3" s="2090"/>
      <c r="H3" s="2090"/>
      <c r="I3" s="2090"/>
      <c r="J3" s="2090"/>
      <c r="K3" s="2090"/>
      <c r="L3" s="2090"/>
      <c r="M3" s="2090"/>
      <c r="N3" s="2090"/>
      <c r="O3" s="2090"/>
      <c r="P3" s="2090"/>
      <c r="Q3" s="2090"/>
      <c r="R3" s="2090"/>
      <c r="S3" s="2090"/>
      <c r="T3" s="2090"/>
      <c r="AD3" s="27"/>
      <c r="AF3" s="27"/>
      <c r="AG3" s="27"/>
      <c r="AH3" s="27"/>
      <c r="AI3" s="27"/>
      <c r="AJ3" s="27"/>
      <c r="AK3" s="27"/>
    </row>
    <row r="4" spans="1:44" s="193" customFormat="1" ht="17.25" customHeight="1">
      <c r="A4" s="2140" t="s">
        <v>985</v>
      </c>
      <c r="B4" s="2557"/>
      <c r="C4" s="2557"/>
      <c r="D4" s="2557"/>
      <c r="E4" s="2557"/>
      <c r="F4" s="2557"/>
      <c r="G4" s="2557"/>
      <c r="H4" s="2557"/>
      <c r="I4" s="2557"/>
      <c r="J4" s="2557"/>
      <c r="K4" s="2557"/>
      <c r="L4" s="2557"/>
      <c r="M4" s="2557"/>
      <c r="N4" s="2557"/>
      <c r="O4" s="2557"/>
      <c r="P4" s="2557"/>
      <c r="Q4" s="2557"/>
      <c r="R4" s="2557"/>
      <c r="S4" s="2557"/>
      <c r="T4" s="2557"/>
      <c r="AD4" s="27"/>
      <c r="AF4" s="27"/>
      <c r="AG4" s="27"/>
      <c r="AH4" s="27"/>
      <c r="AI4" s="27"/>
      <c r="AJ4" s="27"/>
      <c r="AK4" s="27"/>
    </row>
    <row r="5" spans="1:44" ht="14.25">
      <c r="B5" s="681"/>
      <c r="C5" s="730"/>
      <c r="D5" s="730"/>
      <c r="E5" s="730"/>
      <c r="F5" s="730"/>
      <c r="G5" s="730"/>
      <c r="H5" s="730"/>
      <c r="I5" s="731"/>
      <c r="AD5" s="27"/>
      <c r="AF5" s="27"/>
      <c r="AG5" s="27"/>
      <c r="AH5" s="27"/>
      <c r="AI5" s="27"/>
      <c r="AJ5" s="27"/>
      <c r="AK5" s="27"/>
    </row>
    <row r="6" spans="1:44" ht="15">
      <c r="B6" s="193" t="s">
        <v>945</v>
      </c>
      <c r="C6" s="193"/>
      <c r="D6" s="193"/>
      <c r="E6" s="193"/>
      <c r="F6" s="193"/>
      <c r="G6" s="193"/>
      <c r="H6" s="193"/>
      <c r="I6" s="193"/>
      <c r="J6" s="732"/>
      <c r="K6" s="732"/>
      <c r="L6" s="732"/>
      <c r="M6" s="732"/>
      <c r="N6" s="732"/>
      <c r="O6" s="732"/>
      <c r="P6" s="732"/>
      <c r="Q6" s="732"/>
      <c r="R6" s="732"/>
      <c r="AD6" s="27"/>
      <c r="AF6" s="27"/>
      <c r="AG6" s="27"/>
      <c r="AH6" s="27"/>
      <c r="AI6" s="27"/>
      <c r="AJ6" s="27"/>
      <c r="AK6" s="27"/>
    </row>
    <row r="7" spans="1:44" ht="7.5" customHeight="1">
      <c r="B7" s="193"/>
      <c r="C7" s="731"/>
      <c r="D7" s="731"/>
      <c r="E7" s="731"/>
      <c r="F7" s="731"/>
      <c r="G7" s="731"/>
      <c r="H7" s="731"/>
      <c r="I7" s="731"/>
      <c r="AD7" s="27"/>
      <c r="AF7" s="27"/>
      <c r="AG7" s="27"/>
      <c r="AH7" s="27"/>
      <c r="AI7" s="27"/>
      <c r="AJ7" s="27"/>
      <c r="AK7" s="27"/>
    </row>
    <row r="8" spans="1:44" ht="29.25" customHeight="1">
      <c r="B8" s="2140" t="s">
        <v>1123</v>
      </c>
      <c r="C8" s="2140"/>
      <c r="D8" s="2140"/>
      <c r="E8" s="2140"/>
      <c r="F8" s="2140"/>
      <c r="G8" s="2140"/>
      <c r="H8" s="2558"/>
      <c r="I8" s="2558"/>
      <c r="J8" s="2558"/>
      <c r="K8" s="2558"/>
      <c r="L8" s="2558"/>
      <c r="M8" s="2558"/>
      <c r="N8" s="2558"/>
      <c r="O8" s="2558"/>
      <c r="P8" s="2558"/>
      <c r="Q8" s="2558"/>
      <c r="R8" s="2558"/>
      <c r="S8" s="2558"/>
      <c r="T8" s="2558"/>
      <c r="AD8" s="27"/>
      <c r="AF8" s="27"/>
      <c r="AG8" s="27"/>
      <c r="AH8" s="27"/>
      <c r="AI8" s="27"/>
      <c r="AJ8" s="27"/>
      <c r="AK8" s="27"/>
    </row>
    <row r="9" spans="1:44" ht="9.75" customHeight="1">
      <c r="B9" s="731"/>
      <c r="C9" s="731"/>
      <c r="D9" s="731"/>
      <c r="E9" s="731"/>
      <c r="F9" s="731"/>
      <c r="G9" s="731"/>
      <c r="H9" s="731"/>
      <c r="I9" s="731"/>
      <c r="AD9" s="27"/>
      <c r="AF9" s="27"/>
      <c r="AG9" s="27"/>
      <c r="AH9" s="27"/>
      <c r="AI9" s="27"/>
      <c r="AJ9" s="27"/>
      <c r="AK9" s="27"/>
    </row>
    <row r="10" spans="1:44" ht="21.75" customHeight="1">
      <c r="B10" s="195" t="str">
        <f>IF(AQ10=TRUE,"X","")</f>
        <v/>
      </c>
      <c r="C10" s="734" t="s">
        <v>901</v>
      </c>
      <c r="D10" s="735"/>
      <c r="E10" s="2205" t="s">
        <v>1124</v>
      </c>
      <c r="F10" s="2555"/>
      <c r="G10" s="2555"/>
      <c r="H10" s="2555"/>
      <c r="I10" s="2555"/>
      <c r="J10" s="2555"/>
      <c r="K10" s="2555"/>
      <c r="L10" s="2555"/>
      <c r="M10" s="2555"/>
      <c r="N10" s="2555"/>
      <c r="O10" s="2555"/>
      <c r="P10" s="2555"/>
      <c r="Q10" s="2555"/>
      <c r="R10" s="2555"/>
      <c r="S10" s="2555"/>
      <c r="T10" s="2555"/>
      <c r="U10" s="679"/>
      <c r="V10" s="719"/>
      <c r="AD10" s="27"/>
      <c r="AF10" s="27"/>
      <c r="AG10" s="27"/>
      <c r="AH10" s="27"/>
      <c r="AI10" s="27"/>
      <c r="AJ10" s="27"/>
      <c r="AK10" s="27"/>
      <c r="AQ10" s="738" t="b">
        <v>0</v>
      </c>
      <c r="AR10" s="345">
        <f>IF(AQ10=TRUE,1,0)</f>
        <v>0</v>
      </c>
    </row>
    <row r="11" spans="1:44" ht="21.75" customHeight="1">
      <c r="B11" s="195" t="str">
        <f>IF(AQ11=TRUE,"X","")</f>
        <v/>
      </c>
      <c r="C11" s="734" t="s">
        <v>902</v>
      </c>
      <c r="D11" s="735"/>
      <c r="E11" s="2205" t="s">
        <v>1125</v>
      </c>
      <c r="F11" s="2555"/>
      <c r="G11" s="2555"/>
      <c r="H11" s="2555"/>
      <c r="I11" s="2555"/>
      <c r="J11" s="2555"/>
      <c r="K11" s="2555"/>
      <c r="L11" s="2555"/>
      <c r="M11" s="2555"/>
      <c r="N11" s="2555"/>
      <c r="O11" s="2555"/>
      <c r="P11" s="2555"/>
      <c r="Q11" s="2555"/>
      <c r="R11" s="2555"/>
      <c r="S11" s="2555"/>
      <c r="T11" s="2555"/>
      <c r="U11" s="679"/>
      <c r="V11" s="719"/>
      <c r="AD11" s="27"/>
      <c r="AF11" s="27"/>
      <c r="AG11" s="27"/>
      <c r="AH11" s="27"/>
      <c r="AI11" s="27"/>
      <c r="AJ11" s="27"/>
      <c r="AK11" s="27"/>
      <c r="AQ11" s="738"/>
      <c r="AR11" s="345">
        <f>'Pak6 w6.2'!AH11</f>
        <v>0</v>
      </c>
    </row>
    <row r="12" spans="1:44" ht="21.75" customHeight="1">
      <c r="B12" s="195" t="str">
        <f>IF(AQ12=TRUE,"X","")</f>
        <v/>
      </c>
      <c r="C12" s="734" t="s">
        <v>1126</v>
      </c>
      <c r="D12" s="739"/>
      <c r="E12" s="2139" t="s">
        <v>1256</v>
      </c>
      <c r="F12" s="2139"/>
      <c r="G12" s="2139"/>
      <c r="H12" s="2139"/>
      <c r="I12" s="2139"/>
      <c r="J12" s="2139"/>
      <c r="K12" s="2139"/>
      <c r="L12" s="2139"/>
      <c r="M12" s="2139"/>
      <c r="N12" s="2139"/>
      <c r="O12" s="2139"/>
      <c r="P12" s="2139"/>
      <c r="Q12" s="2139"/>
      <c r="R12" s="2139"/>
      <c r="S12" s="2139"/>
      <c r="T12" s="2139"/>
      <c r="U12" s="679"/>
      <c r="V12" s="675"/>
      <c r="AD12" s="27"/>
      <c r="AF12" s="27"/>
      <c r="AG12" s="27"/>
      <c r="AH12" s="27"/>
      <c r="AI12" s="27"/>
      <c r="AJ12" s="27"/>
      <c r="AK12" s="27"/>
      <c r="AQ12" s="738"/>
      <c r="AR12" s="345">
        <f>'Pak6 w6.3'!AW13</f>
        <v>0</v>
      </c>
    </row>
    <row r="13" spans="1:44" ht="21.75" customHeight="1">
      <c r="B13" s="195" t="str">
        <f>IF(AQ13=TRUE,"X","")</f>
        <v/>
      </c>
      <c r="C13" s="734" t="s">
        <v>40</v>
      </c>
      <c r="D13" s="735"/>
      <c r="E13" s="2205" t="s">
        <v>958</v>
      </c>
      <c r="F13" s="2555"/>
      <c r="G13" s="2555"/>
      <c r="H13" s="2555"/>
      <c r="I13" s="2555"/>
      <c r="J13" s="2555"/>
      <c r="K13" s="2555"/>
      <c r="L13" s="2555"/>
      <c r="M13" s="2555"/>
      <c r="N13" s="2555"/>
      <c r="O13" s="2555"/>
      <c r="P13" s="2555"/>
      <c r="Q13" s="2555"/>
      <c r="R13" s="2555"/>
      <c r="S13" s="2555"/>
      <c r="T13" s="2555"/>
      <c r="U13" s="679"/>
      <c r="V13" s="719"/>
      <c r="AD13" s="27"/>
      <c r="AF13" s="27"/>
      <c r="AG13" s="27"/>
      <c r="AH13" s="27"/>
      <c r="AI13" s="27"/>
      <c r="AJ13" s="27"/>
      <c r="AK13" s="27"/>
      <c r="AQ13" s="738"/>
      <c r="AR13" s="345">
        <f>'Pak6 w6.4'!AX14</f>
        <v>0</v>
      </c>
    </row>
    <row r="14" spans="1:44">
      <c r="B14" s="2586" t="s">
        <v>959</v>
      </c>
      <c r="C14" s="2586"/>
      <c r="D14" s="2586"/>
      <c r="E14" s="2587"/>
      <c r="F14" s="2587"/>
      <c r="G14" s="2587"/>
      <c r="H14" s="2587"/>
      <c r="I14" s="2587"/>
      <c r="J14" s="2587"/>
      <c r="K14" s="2587"/>
      <c r="L14" s="2587"/>
      <c r="M14" s="2587"/>
      <c r="AD14" s="27"/>
      <c r="AF14" s="27"/>
      <c r="AG14" s="27"/>
      <c r="AH14" s="27"/>
      <c r="AI14" s="27"/>
      <c r="AJ14" s="27"/>
      <c r="AK14" s="27"/>
    </row>
    <row r="15" spans="1:44" ht="27" customHeight="1">
      <c r="B15" s="740"/>
      <c r="C15" s="740"/>
      <c r="D15" s="740"/>
      <c r="E15" s="741"/>
      <c r="F15" s="741"/>
      <c r="G15" s="741"/>
      <c r="H15" s="741"/>
      <c r="I15" s="741"/>
      <c r="J15" s="741"/>
      <c r="K15" s="741"/>
      <c r="L15" s="741"/>
      <c r="M15" s="741"/>
      <c r="Y15" s="27"/>
      <c r="Z15" s="27"/>
      <c r="AA15" s="27"/>
      <c r="AB15" s="27"/>
      <c r="AC15" s="27"/>
      <c r="AD15" s="27"/>
      <c r="AE15" s="27"/>
      <c r="AF15" s="27"/>
      <c r="AG15" s="27"/>
      <c r="AH15" s="27"/>
      <c r="AI15" s="27"/>
      <c r="AJ15" s="27"/>
      <c r="AK15" s="27"/>
      <c r="AL15" s="27"/>
    </row>
    <row r="16" spans="1:44" ht="15">
      <c r="B16" s="2204" t="s">
        <v>1459</v>
      </c>
      <c r="C16" s="2204"/>
      <c r="D16" s="2204"/>
      <c r="E16" s="2204"/>
      <c r="F16" s="2204"/>
      <c r="G16" s="2204"/>
      <c r="H16" s="2204"/>
      <c r="I16" s="2204"/>
      <c r="J16" s="2204"/>
      <c r="K16" s="2204"/>
      <c r="L16" s="2204"/>
      <c r="M16" s="2204"/>
      <c r="N16" s="2204"/>
      <c r="O16" s="2204"/>
      <c r="P16" s="2204"/>
      <c r="Q16" s="2204"/>
      <c r="R16" s="2204"/>
      <c r="S16" s="2204"/>
      <c r="T16" s="2204"/>
      <c r="X16" s="2165" t="s">
        <v>1013</v>
      </c>
      <c r="Y16" s="2165"/>
      <c r="Z16" s="2165"/>
      <c r="AA16" s="2165"/>
      <c r="AB16" s="2165"/>
      <c r="AC16" s="2165"/>
      <c r="AD16" s="27"/>
      <c r="AE16" s="27"/>
      <c r="AF16" s="27"/>
      <c r="AG16" s="27"/>
      <c r="AH16" s="27"/>
      <c r="AI16" s="27"/>
      <c r="AJ16" s="27"/>
      <c r="AK16" s="27"/>
      <c r="AL16" s="27"/>
    </row>
    <row r="17" spans="1:38" ht="6" customHeight="1">
      <c r="X17" s="2165"/>
      <c r="Y17" s="2165"/>
      <c r="Z17" s="2165"/>
      <c r="AA17" s="2165"/>
      <c r="AB17" s="2165"/>
      <c r="AC17" s="2165"/>
      <c r="AD17" s="27"/>
      <c r="AE17" s="27"/>
      <c r="AF17" s="27"/>
      <c r="AG17" s="27"/>
      <c r="AH17" s="27"/>
      <c r="AI17" s="27"/>
      <c r="AJ17" s="27"/>
      <c r="AK17" s="27"/>
      <c r="AL17" s="27"/>
    </row>
    <row r="18" spans="1:38" ht="6" customHeight="1">
      <c r="B18" s="2571"/>
      <c r="C18" s="2571"/>
      <c r="D18" s="2571"/>
      <c r="E18" s="2571"/>
      <c r="F18" s="2571"/>
      <c r="G18" s="2571"/>
      <c r="H18" s="2571"/>
      <c r="I18" s="2571"/>
      <c r="J18" s="2571"/>
      <c r="K18" s="2571"/>
      <c r="L18" s="2571"/>
      <c r="M18" s="2571"/>
      <c r="N18" s="2571"/>
      <c r="O18" s="2571"/>
      <c r="P18" s="2571"/>
      <c r="Q18" s="2571"/>
      <c r="R18" s="2571"/>
      <c r="S18" s="2571"/>
      <c r="T18" s="2571"/>
      <c r="X18" s="839"/>
      <c r="Y18" s="838"/>
      <c r="Z18" s="838"/>
      <c r="AA18" s="838"/>
      <c r="AB18" s="838"/>
      <c r="AC18" s="842"/>
      <c r="AD18" s="27"/>
      <c r="AE18" s="27"/>
      <c r="AF18" s="27"/>
      <c r="AG18" s="27"/>
      <c r="AH18" s="27"/>
      <c r="AI18" s="27"/>
      <c r="AJ18" s="27"/>
      <c r="AK18" s="27"/>
      <c r="AL18" s="27"/>
    </row>
    <row r="19" spans="1:38" ht="6" customHeight="1">
      <c r="A19" s="731"/>
      <c r="B19" s="731"/>
      <c r="C19" s="2140"/>
      <c r="D19" s="2554"/>
      <c r="E19" s="2554"/>
      <c r="F19" s="2554"/>
      <c r="G19" s="2554"/>
      <c r="H19" s="2554"/>
      <c r="I19" s="731"/>
      <c r="J19" s="731"/>
      <c r="X19" s="840"/>
      <c r="Y19" s="835"/>
      <c r="Z19" s="835"/>
      <c r="AA19" s="835"/>
      <c r="AB19" s="835"/>
      <c r="AC19" s="843"/>
      <c r="AD19" s="27"/>
      <c r="AE19" s="27"/>
      <c r="AF19" s="27"/>
      <c r="AG19" s="27"/>
      <c r="AH19" s="27"/>
      <c r="AI19" s="27"/>
      <c r="AJ19" s="27"/>
      <c r="AK19" s="27"/>
      <c r="AL19" s="27"/>
    </row>
    <row r="20" spans="1:38" ht="15">
      <c r="A20" s="731"/>
      <c r="B20" s="743" t="s">
        <v>986</v>
      </c>
      <c r="C20" s="2121" t="s">
        <v>1191</v>
      </c>
      <c r="D20" s="2121"/>
      <c r="E20" s="2121"/>
      <c r="F20" s="2121"/>
      <c r="G20" s="2121"/>
      <c r="H20" s="2121"/>
      <c r="I20" s="2121"/>
      <c r="J20" s="2121"/>
      <c r="K20" s="2121"/>
      <c r="L20" s="2121"/>
      <c r="M20" s="2121"/>
      <c r="N20" s="2121"/>
      <c r="O20" s="2121"/>
      <c r="P20" s="2121"/>
      <c r="Q20" s="2121"/>
      <c r="R20" s="2121"/>
      <c r="S20" s="2121"/>
      <c r="T20" s="2121"/>
      <c r="U20" s="2121"/>
      <c r="X20" s="840"/>
      <c r="Y20" s="835"/>
      <c r="Z20" s="835"/>
      <c r="AA20" s="835"/>
      <c r="AB20" s="835"/>
      <c r="AC20" s="843"/>
      <c r="AD20" s="27"/>
      <c r="AE20" s="27"/>
      <c r="AF20" s="27"/>
      <c r="AG20" s="27"/>
      <c r="AH20" s="27"/>
      <c r="AI20" s="27"/>
      <c r="AJ20" s="27"/>
      <c r="AK20" s="27"/>
      <c r="AL20" s="27"/>
    </row>
    <row r="21" spans="1:38" ht="14.25" customHeight="1">
      <c r="A21" s="731"/>
      <c r="B21" s="744" t="s">
        <v>1177</v>
      </c>
      <c r="C21" s="715" t="s">
        <v>2783</v>
      </c>
      <c r="D21" s="679"/>
      <c r="E21" s="679"/>
      <c r="F21" s="679"/>
      <c r="G21" s="679"/>
      <c r="H21" s="679"/>
      <c r="I21" s="679"/>
      <c r="J21" s="679"/>
      <c r="K21" s="679"/>
      <c r="L21" s="679"/>
      <c r="M21" s="679"/>
      <c r="N21" s="679"/>
      <c r="O21" s="679"/>
      <c r="P21" s="679"/>
      <c r="Q21" s="679"/>
      <c r="R21" s="679"/>
      <c r="S21" s="679"/>
      <c r="T21" s="679"/>
      <c r="U21" s="679"/>
      <c r="V21" s="679"/>
      <c r="X21" s="840"/>
      <c r="Y21" s="835"/>
      <c r="Z21" s="835"/>
      <c r="AA21" s="835"/>
      <c r="AB21" s="835"/>
      <c r="AC21" s="843"/>
      <c r="AD21" s="27"/>
      <c r="AE21" s="27"/>
      <c r="AF21" s="27"/>
      <c r="AG21" s="27"/>
      <c r="AH21" s="27"/>
      <c r="AI21" s="27"/>
      <c r="AJ21" s="27"/>
      <c r="AK21" s="27"/>
      <c r="AL21" s="27"/>
    </row>
    <row r="22" spans="1:38" ht="14.25" customHeight="1">
      <c r="A22" s="731"/>
      <c r="B22" s="744"/>
      <c r="C22" s="715" t="s">
        <v>2784</v>
      </c>
      <c r="D22" s="679"/>
      <c r="E22" s="679"/>
      <c r="F22" s="679"/>
      <c r="G22" s="679"/>
      <c r="H22" s="679"/>
      <c r="I22" s="679"/>
      <c r="J22" s="679"/>
      <c r="K22" s="679"/>
      <c r="L22" s="679"/>
      <c r="M22" s="679"/>
      <c r="N22" s="679"/>
      <c r="O22" s="679"/>
      <c r="P22" s="679"/>
      <c r="Q22" s="679"/>
      <c r="R22" s="679"/>
      <c r="S22" s="679"/>
      <c r="T22" s="679"/>
      <c r="U22" s="679"/>
      <c r="V22" s="679"/>
      <c r="X22" s="840"/>
      <c r="Y22" s="835"/>
      <c r="Z22" s="835"/>
      <c r="AA22" s="835"/>
      <c r="AB22" s="835"/>
      <c r="AC22" s="843"/>
      <c r="AD22" s="27"/>
      <c r="AE22" s="27"/>
      <c r="AF22" s="27"/>
      <c r="AG22" s="27"/>
      <c r="AH22" s="27"/>
      <c r="AI22" s="27"/>
      <c r="AJ22" s="27"/>
      <c r="AK22" s="27"/>
      <c r="AL22" s="27"/>
    </row>
    <row r="23" spans="1:38" ht="14.25" customHeight="1">
      <c r="A23" s="731"/>
      <c r="B23" s="744"/>
      <c r="C23" s="715"/>
      <c r="D23" s="679"/>
      <c r="E23" s="679"/>
      <c r="F23" s="679"/>
      <c r="G23" s="679"/>
      <c r="H23" s="679"/>
      <c r="I23" s="679"/>
      <c r="J23" s="679"/>
      <c r="K23" s="679"/>
      <c r="L23" s="679"/>
      <c r="M23" s="679"/>
      <c r="N23" s="679"/>
      <c r="O23" s="679"/>
      <c r="P23" s="679"/>
      <c r="Q23" s="679"/>
      <c r="R23" s="679"/>
      <c r="S23" s="679"/>
      <c r="T23" s="679"/>
      <c r="U23" s="679"/>
      <c r="V23" s="679"/>
      <c r="X23" s="840"/>
      <c r="Y23" s="835"/>
      <c r="Z23" s="835"/>
      <c r="AA23" s="835"/>
      <c r="AB23" s="835"/>
      <c r="AC23" s="843"/>
      <c r="AD23" s="27"/>
      <c r="AE23" s="27"/>
      <c r="AF23" s="27"/>
      <c r="AG23" s="27"/>
      <c r="AH23" s="27"/>
      <c r="AI23" s="27"/>
      <c r="AJ23" s="27"/>
      <c r="AK23" s="27"/>
      <c r="AL23" s="27"/>
    </row>
    <row r="24" spans="1:38" ht="17.25" customHeight="1">
      <c r="A24" s="731"/>
      <c r="B24" s="731"/>
      <c r="C24" s="745" t="s">
        <v>1192</v>
      </c>
      <c r="D24" s="731" t="s">
        <v>2785</v>
      </c>
      <c r="E24" s="731"/>
      <c r="F24" s="731"/>
      <c r="G24" s="731"/>
      <c r="H24" s="731"/>
      <c r="I24" s="731"/>
      <c r="J24" s="731"/>
      <c r="K24" s="731"/>
      <c r="L24" s="731"/>
      <c r="M24" s="731"/>
      <c r="N24" s="731"/>
      <c r="O24" s="731"/>
      <c r="P24" s="731"/>
      <c r="Q24" s="731"/>
      <c r="R24" s="731"/>
      <c r="S24" s="731"/>
      <c r="T24" s="731"/>
      <c r="U24" s="731"/>
      <c r="V24" s="731"/>
      <c r="X24" s="840"/>
      <c r="Y24" s="836"/>
      <c r="Z24" s="836"/>
      <c r="AA24" s="836"/>
      <c r="AB24" s="835"/>
      <c r="AC24" s="843"/>
      <c r="AD24" s="27"/>
      <c r="AE24" s="27"/>
      <c r="AF24" s="27"/>
      <c r="AG24" s="27"/>
      <c r="AH24" s="27"/>
      <c r="AI24" s="27"/>
      <c r="AJ24" s="27"/>
      <c r="AK24" s="27"/>
      <c r="AL24" s="27"/>
    </row>
    <row r="25" spans="1:38" ht="17.25" customHeight="1">
      <c r="A25" s="731"/>
      <c r="B25" s="731"/>
      <c r="C25" s="745"/>
      <c r="D25" s="731" t="s">
        <v>2786</v>
      </c>
      <c r="E25" s="731"/>
      <c r="F25" s="731"/>
      <c r="G25" s="731"/>
      <c r="H25" s="731"/>
      <c r="I25" s="731"/>
      <c r="J25" s="731"/>
      <c r="K25" s="731"/>
      <c r="L25" s="731"/>
      <c r="M25" s="731"/>
      <c r="N25" s="731"/>
      <c r="O25" s="731"/>
      <c r="P25" s="731"/>
      <c r="Q25" s="731"/>
      <c r="R25" s="731"/>
      <c r="S25" s="731"/>
      <c r="T25" s="731"/>
      <c r="U25" s="731"/>
      <c r="V25" s="731"/>
      <c r="X25" s="840"/>
      <c r="Y25" s="836"/>
      <c r="Z25" s="836"/>
      <c r="AA25" s="836"/>
      <c r="AB25" s="835"/>
      <c r="AC25" s="843"/>
      <c r="AD25" s="27"/>
      <c r="AE25" s="27"/>
      <c r="AF25" s="27"/>
      <c r="AG25" s="27"/>
      <c r="AH25" s="27"/>
      <c r="AI25" s="27"/>
      <c r="AJ25" s="27"/>
      <c r="AK25" s="27"/>
      <c r="AL25" s="27"/>
    </row>
    <row r="26" spans="1:38" ht="17.25" customHeight="1">
      <c r="A26" s="731"/>
      <c r="B26" s="731"/>
      <c r="C26" s="745"/>
      <c r="D26" s="731" t="s">
        <v>2787</v>
      </c>
      <c r="E26" s="731"/>
      <c r="F26" s="731"/>
      <c r="G26" s="731"/>
      <c r="H26" s="731"/>
      <c r="I26" s="731"/>
      <c r="J26" s="731"/>
      <c r="K26" s="731"/>
      <c r="L26" s="731"/>
      <c r="M26" s="731"/>
      <c r="N26" s="731"/>
      <c r="O26" s="731"/>
      <c r="P26" s="731"/>
      <c r="Q26" s="731"/>
      <c r="R26" s="731"/>
      <c r="S26" s="731"/>
      <c r="T26" s="731"/>
      <c r="U26" s="731"/>
      <c r="V26" s="731"/>
      <c r="X26" s="840"/>
      <c r="Y26" s="836"/>
      <c r="Z26" s="836"/>
      <c r="AA26" s="836"/>
      <c r="AB26" s="835"/>
      <c r="AC26" s="843"/>
      <c r="AD26" s="27"/>
      <c r="AE26" s="27"/>
      <c r="AF26" s="27"/>
      <c r="AG26" s="27"/>
      <c r="AH26" s="27"/>
      <c r="AI26" s="27"/>
      <c r="AJ26" s="27"/>
      <c r="AK26" s="27"/>
      <c r="AL26" s="27"/>
    </row>
    <row r="27" spans="1:38" ht="8.25" customHeight="1">
      <c r="A27" s="731"/>
      <c r="B27" s="731"/>
      <c r="C27" s="745"/>
      <c r="D27" s="731"/>
      <c r="E27" s="731"/>
      <c r="F27" s="731"/>
      <c r="G27" s="731"/>
      <c r="H27" s="731"/>
      <c r="I27" s="731"/>
      <c r="J27" s="731"/>
      <c r="K27" s="731"/>
      <c r="L27" s="731"/>
      <c r="M27" s="731"/>
      <c r="N27" s="731"/>
      <c r="O27" s="731"/>
      <c r="P27" s="731"/>
      <c r="Q27" s="731"/>
      <c r="R27" s="731"/>
      <c r="S27" s="731"/>
      <c r="T27" s="731"/>
      <c r="U27" s="731"/>
      <c r="V27" s="731"/>
      <c r="X27" s="840"/>
      <c r="Y27" s="836"/>
      <c r="Z27" s="836"/>
      <c r="AA27" s="836"/>
      <c r="AB27" s="835"/>
      <c r="AC27" s="843"/>
      <c r="AD27" s="27"/>
      <c r="AE27" s="27"/>
      <c r="AF27" s="27"/>
      <c r="AG27" s="27"/>
      <c r="AH27" s="27"/>
      <c r="AI27" s="27"/>
      <c r="AJ27" s="27"/>
      <c r="AK27" s="27"/>
      <c r="AL27" s="27"/>
    </row>
    <row r="28" spans="1:38" ht="14.25">
      <c r="A28" s="731"/>
      <c r="B28" s="731"/>
      <c r="C28" s="684"/>
      <c r="D28" s="746"/>
      <c r="E28" s="747"/>
      <c r="F28" s="742"/>
      <c r="G28" s="742"/>
      <c r="H28" s="742"/>
      <c r="I28" s="731"/>
      <c r="J28" s="731"/>
      <c r="X28" s="840"/>
      <c r="Y28" s="835"/>
      <c r="Z28" s="835"/>
      <c r="AA28" s="835"/>
      <c r="AB28" s="835"/>
      <c r="AC28" s="843"/>
      <c r="AD28" s="27"/>
      <c r="AE28" s="27"/>
      <c r="AF28" s="27"/>
      <c r="AG28" s="27"/>
      <c r="AH28" s="27"/>
      <c r="AI28" s="27"/>
      <c r="AJ28" s="27"/>
      <c r="AK28" s="27"/>
      <c r="AL28" s="27"/>
    </row>
    <row r="29" spans="1:38" ht="17.25" customHeight="1">
      <c r="A29" s="731"/>
      <c r="B29" s="2565" t="s">
        <v>293</v>
      </c>
      <c r="C29" s="2566"/>
      <c r="D29" s="2566"/>
      <c r="E29" s="2566"/>
      <c r="F29" s="2566"/>
      <c r="G29" s="2566"/>
      <c r="H29" s="2566"/>
      <c r="I29" s="2566"/>
      <c r="J29" s="2566"/>
      <c r="K29" s="2567"/>
      <c r="L29" s="2568" t="s">
        <v>247</v>
      </c>
      <c r="M29" s="2569"/>
      <c r="N29" s="2569"/>
      <c r="O29" s="2569"/>
      <c r="P29" s="2569"/>
      <c r="Q29" s="2569"/>
      <c r="R29" s="2569"/>
      <c r="S29" s="2569"/>
      <c r="T29" s="2569"/>
      <c r="U29" s="2569"/>
      <c r="V29" s="2570"/>
      <c r="X29" s="840"/>
      <c r="Y29" s="835"/>
      <c r="Z29" s="835"/>
      <c r="AA29" s="835"/>
      <c r="AB29" s="835"/>
      <c r="AC29" s="843"/>
      <c r="AD29" s="27"/>
      <c r="AE29" s="27"/>
      <c r="AF29" s="27"/>
      <c r="AG29" s="27"/>
      <c r="AH29" s="27"/>
      <c r="AI29" s="27"/>
      <c r="AJ29" s="27"/>
      <c r="AK29" s="27"/>
      <c r="AL29" s="27"/>
    </row>
    <row r="30" spans="1:38" ht="36" customHeight="1">
      <c r="A30" s="731"/>
      <c r="B30" s="2559">
        <f>'Og s1'!K8</f>
        <v>2014</v>
      </c>
      <c r="C30" s="2560"/>
      <c r="D30" s="2560"/>
      <c r="E30" s="2560"/>
      <c r="F30" s="2560"/>
      <c r="G30" s="2560">
        <f>B30+3</f>
        <v>2017</v>
      </c>
      <c r="H30" s="2560"/>
      <c r="I30" s="2560"/>
      <c r="J30" s="2560"/>
      <c r="K30" s="2561"/>
      <c r="L30" s="2572" t="s">
        <v>1193</v>
      </c>
      <c r="M30" s="2573"/>
      <c r="N30" s="2573"/>
      <c r="O30" s="2573"/>
      <c r="P30" s="2573"/>
      <c r="Q30" s="2573"/>
      <c r="R30" s="2573"/>
      <c r="S30" s="2573"/>
      <c r="T30" s="2573"/>
      <c r="U30" s="2573"/>
      <c r="V30" s="2574"/>
      <c r="X30" s="840"/>
      <c r="Y30" s="835"/>
      <c r="Z30" s="835"/>
      <c r="AA30" s="835"/>
      <c r="AB30" s="835"/>
      <c r="AC30" s="843"/>
      <c r="AD30" s="27"/>
      <c r="AE30" s="27"/>
      <c r="AF30" s="27"/>
      <c r="AG30" s="27"/>
      <c r="AH30" s="27"/>
      <c r="AI30" s="27"/>
      <c r="AJ30" s="27"/>
      <c r="AK30" s="27"/>
      <c r="AL30" s="27"/>
    </row>
    <row r="31" spans="1:38" ht="20.100000000000001" customHeight="1">
      <c r="A31" s="731"/>
      <c r="B31" s="2578" t="s">
        <v>1194</v>
      </c>
      <c r="C31" s="2578"/>
      <c r="D31" s="2578"/>
      <c r="E31" s="2578"/>
      <c r="F31" s="2578"/>
      <c r="G31" s="2578"/>
      <c r="H31" s="2578"/>
      <c r="I31" s="2578"/>
      <c r="J31" s="2578"/>
      <c r="K31" s="2578"/>
      <c r="L31" s="2575"/>
      <c r="M31" s="2576"/>
      <c r="N31" s="2576"/>
      <c r="O31" s="2576"/>
      <c r="P31" s="2576"/>
      <c r="Q31" s="2576"/>
      <c r="R31" s="2576"/>
      <c r="S31" s="2576"/>
      <c r="T31" s="2576"/>
      <c r="U31" s="2576"/>
      <c r="V31" s="2577"/>
      <c r="X31" s="840"/>
      <c r="Y31" s="835"/>
      <c r="Z31" s="835"/>
      <c r="AA31" s="835"/>
      <c r="AB31" s="835"/>
      <c r="AC31" s="843"/>
      <c r="AD31" s="27"/>
      <c r="AE31" s="27"/>
      <c r="AF31" s="27"/>
      <c r="AG31" s="27"/>
      <c r="AH31" s="27"/>
      <c r="AI31" s="27"/>
      <c r="AJ31" s="27"/>
      <c r="AK31" s="27"/>
      <c r="AL31" s="27"/>
    </row>
    <row r="32" spans="1:38" ht="33" customHeight="1">
      <c r="A32" s="731"/>
      <c r="B32" s="2559">
        <f>B30+1</f>
        <v>2015</v>
      </c>
      <c r="C32" s="2560"/>
      <c r="D32" s="2560"/>
      <c r="E32" s="2560">
        <f>B32+1</f>
        <v>2016</v>
      </c>
      <c r="F32" s="2560"/>
      <c r="G32" s="2560"/>
      <c r="H32" s="2560"/>
      <c r="I32" s="2560">
        <f>E32+2</f>
        <v>2018</v>
      </c>
      <c r="J32" s="2560"/>
      <c r="K32" s="2561"/>
      <c r="L32" s="2579" t="s">
        <v>1431</v>
      </c>
      <c r="M32" s="2580"/>
      <c r="N32" s="2580"/>
      <c r="O32" s="2580"/>
      <c r="P32" s="2580"/>
      <c r="Q32" s="2580"/>
      <c r="R32" s="2580"/>
      <c r="S32" s="2580"/>
      <c r="T32" s="2580"/>
      <c r="U32" s="2580"/>
      <c r="V32" s="2581"/>
      <c r="X32" s="840"/>
      <c r="Y32" s="835"/>
      <c r="Z32" s="835"/>
      <c r="AA32" s="835"/>
      <c r="AB32" s="835"/>
      <c r="AC32" s="843"/>
      <c r="AD32" s="27"/>
      <c r="AE32" s="27"/>
      <c r="AF32" s="27"/>
      <c r="AG32" s="27"/>
      <c r="AH32" s="27"/>
      <c r="AI32" s="27"/>
      <c r="AJ32" s="27"/>
      <c r="AK32" s="27"/>
      <c r="AL32" s="27"/>
    </row>
    <row r="33" spans="1:38" ht="20.100000000000001" customHeight="1">
      <c r="A33" s="731"/>
      <c r="B33" s="2578" t="s">
        <v>1432</v>
      </c>
      <c r="C33" s="2578"/>
      <c r="D33" s="2578"/>
      <c r="E33" s="2578"/>
      <c r="F33" s="2578"/>
      <c r="G33" s="2578"/>
      <c r="H33" s="2578"/>
      <c r="I33" s="2578"/>
      <c r="J33" s="2578"/>
      <c r="K33" s="2578"/>
      <c r="L33" s="2582"/>
      <c r="M33" s="2583"/>
      <c r="N33" s="2583"/>
      <c r="O33" s="2583"/>
      <c r="P33" s="2583"/>
      <c r="Q33" s="2583"/>
      <c r="R33" s="2583"/>
      <c r="S33" s="2583"/>
      <c r="T33" s="2583"/>
      <c r="U33" s="2583"/>
      <c r="V33" s="2584"/>
      <c r="X33" s="840"/>
      <c r="Y33" s="835"/>
      <c r="Z33" s="835"/>
      <c r="AA33" s="835"/>
      <c r="AB33" s="835"/>
      <c r="AC33" s="843"/>
      <c r="AD33" s="27"/>
      <c r="AE33" s="27"/>
      <c r="AF33" s="27"/>
      <c r="AG33" s="27"/>
      <c r="AH33" s="27"/>
      <c r="AI33" s="27"/>
      <c r="AJ33" s="27"/>
      <c r="AK33" s="27"/>
      <c r="AL33" s="27"/>
    </row>
    <row r="34" spans="1:38" ht="14.25">
      <c r="A34" s="731"/>
      <c r="B34" s="731"/>
      <c r="C34" s="684"/>
      <c r="D34" s="746"/>
      <c r="E34" s="747"/>
      <c r="F34" s="742"/>
      <c r="G34" s="742"/>
      <c r="H34" s="742"/>
      <c r="I34" s="731"/>
      <c r="J34" s="731"/>
      <c r="X34" s="840"/>
      <c r="Y34" s="835"/>
      <c r="Z34" s="835"/>
      <c r="AA34" s="835"/>
      <c r="AB34" s="835"/>
      <c r="AC34" s="843"/>
      <c r="AD34" s="27"/>
      <c r="AE34" s="27"/>
      <c r="AF34" s="27"/>
      <c r="AG34" s="27"/>
      <c r="AH34" s="27"/>
      <c r="AI34" s="27"/>
      <c r="AJ34" s="27"/>
      <c r="AK34" s="27"/>
      <c r="AL34" s="27"/>
    </row>
    <row r="35" spans="1:38" ht="14.25">
      <c r="A35" s="731"/>
      <c r="B35" s="731" t="s">
        <v>1433</v>
      </c>
      <c r="C35" s="684"/>
      <c r="D35" s="746"/>
      <c r="E35" s="747"/>
      <c r="F35" s="742"/>
      <c r="G35" s="742"/>
      <c r="H35" s="742"/>
      <c r="I35" s="731"/>
      <c r="J35" s="731"/>
      <c r="X35" s="840"/>
      <c r="Y35" s="835"/>
      <c r="Z35" s="835"/>
      <c r="AA35" s="835"/>
      <c r="AB35" s="835"/>
      <c r="AC35" s="843"/>
      <c r="AD35" s="27"/>
      <c r="AE35" s="27"/>
      <c r="AF35" s="27"/>
      <c r="AG35" s="27"/>
      <c r="AH35" s="27"/>
      <c r="AI35" s="27"/>
      <c r="AJ35" s="27"/>
      <c r="AK35" s="27"/>
      <c r="AL35" s="27"/>
    </row>
    <row r="36" spans="1:38" ht="17.25" customHeight="1">
      <c r="A36" s="731"/>
      <c r="B36" s="742" t="s">
        <v>806</v>
      </c>
      <c r="C36" s="748" t="s">
        <v>1063</v>
      </c>
      <c r="D36" s="748"/>
      <c r="E36" s="748"/>
      <c r="F36" s="748"/>
      <c r="G36" s="748"/>
      <c r="H36" s="748"/>
      <c r="I36" s="748"/>
      <c r="J36" s="748"/>
      <c r="K36" s="748"/>
      <c r="L36" s="748"/>
      <c r="M36" s="748"/>
      <c r="N36" s="748"/>
      <c r="O36" s="748"/>
      <c r="P36" s="748"/>
      <c r="Q36" s="748"/>
      <c r="R36" s="748"/>
      <c r="S36" s="748"/>
      <c r="T36" s="748"/>
      <c r="U36" s="683"/>
      <c r="V36" s="683"/>
      <c r="X36" s="840"/>
      <c r="Y36" s="835"/>
      <c r="Z36" s="835"/>
      <c r="AA36" s="835"/>
      <c r="AB36" s="835"/>
      <c r="AC36" s="843"/>
      <c r="AD36" s="27"/>
      <c r="AF36" s="27"/>
      <c r="AG36" s="27"/>
      <c r="AH36" s="27"/>
      <c r="AI36" s="27"/>
      <c r="AJ36" s="27"/>
      <c r="AK36" s="27"/>
    </row>
    <row r="37" spans="1:38" ht="17.25" customHeight="1">
      <c r="A37" s="731"/>
      <c r="B37" s="742"/>
      <c r="C37" s="748" t="s">
        <v>2831</v>
      </c>
      <c r="D37" s="748"/>
      <c r="E37" s="748"/>
      <c r="F37" s="748"/>
      <c r="G37" s="748"/>
      <c r="H37" s="748"/>
      <c r="I37" s="748"/>
      <c r="J37" s="748"/>
      <c r="K37" s="748"/>
      <c r="L37" s="748"/>
      <c r="M37" s="748"/>
      <c r="N37" s="748"/>
      <c r="O37" s="748"/>
      <c r="P37" s="748"/>
      <c r="Q37" s="748"/>
      <c r="R37" s="748"/>
      <c r="S37" s="748"/>
      <c r="T37" s="748"/>
      <c r="U37" s="683"/>
      <c r="V37" s="683"/>
      <c r="X37" s="840"/>
      <c r="Y37" s="835"/>
      <c r="Z37" s="835"/>
      <c r="AA37" s="835"/>
      <c r="AB37" s="835"/>
      <c r="AC37" s="843"/>
      <c r="AD37" s="27"/>
      <c r="AF37" s="27"/>
      <c r="AG37" s="27"/>
      <c r="AH37" s="27"/>
      <c r="AI37" s="27"/>
      <c r="AJ37" s="27"/>
      <c r="AK37" s="27"/>
    </row>
    <row r="38" spans="1:38" ht="17.25" customHeight="1">
      <c r="A38" s="731"/>
      <c r="B38" s="742"/>
      <c r="C38" s="748"/>
      <c r="D38" s="748"/>
      <c r="E38" s="748"/>
      <c r="F38" s="748"/>
      <c r="G38" s="748"/>
      <c r="H38" s="748"/>
      <c r="I38" s="748"/>
      <c r="J38" s="748"/>
      <c r="K38" s="748"/>
      <c r="L38" s="748"/>
      <c r="M38" s="748"/>
      <c r="N38" s="748"/>
      <c r="O38" s="748"/>
      <c r="P38" s="748"/>
      <c r="Q38" s="748"/>
      <c r="R38" s="748"/>
      <c r="S38" s="748"/>
      <c r="T38" s="748"/>
      <c r="U38" s="683"/>
      <c r="V38" s="683"/>
      <c r="X38" s="840"/>
      <c r="Y38" s="835"/>
      <c r="Z38" s="835"/>
      <c r="AA38" s="835"/>
      <c r="AB38" s="835"/>
      <c r="AC38" s="843"/>
      <c r="AD38" s="27"/>
      <c r="AF38" s="27"/>
      <c r="AG38" s="27"/>
      <c r="AH38" s="27"/>
      <c r="AI38" s="27"/>
      <c r="AJ38" s="27"/>
      <c r="AK38" s="27"/>
    </row>
    <row r="39" spans="1:38" ht="17.25" customHeight="1">
      <c r="A39" s="731"/>
      <c r="B39" s="742"/>
      <c r="C39" s="748"/>
      <c r="D39" s="748"/>
      <c r="E39" s="748"/>
      <c r="F39" s="748"/>
      <c r="G39" s="748"/>
      <c r="H39" s="748"/>
      <c r="I39" s="748"/>
      <c r="J39" s="748"/>
      <c r="K39" s="748"/>
      <c r="L39" s="748"/>
      <c r="M39" s="748"/>
      <c r="N39" s="748"/>
      <c r="O39" s="748"/>
      <c r="P39" s="748"/>
      <c r="Q39" s="748"/>
      <c r="R39" s="748"/>
      <c r="S39" s="748"/>
      <c r="T39" s="748"/>
      <c r="U39" s="683"/>
      <c r="V39" s="683"/>
      <c r="X39" s="840"/>
      <c r="Y39" s="835"/>
      <c r="Z39" s="835"/>
      <c r="AA39" s="835"/>
      <c r="AB39" s="835"/>
      <c r="AC39" s="843"/>
      <c r="AD39" s="27"/>
      <c r="AF39" s="27"/>
      <c r="AG39" s="27"/>
      <c r="AH39" s="27"/>
      <c r="AI39" s="27"/>
      <c r="AJ39" s="27"/>
      <c r="AK39" s="27"/>
    </row>
    <row r="40" spans="1:38" ht="4.5" customHeight="1">
      <c r="A40" s="731"/>
      <c r="B40" s="742"/>
      <c r="C40" s="748"/>
      <c r="D40" s="748"/>
      <c r="E40" s="748"/>
      <c r="F40" s="748"/>
      <c r="G40" s="748"/>
      <c r="H40" s="748"/>
      <c r="I40" s="748"/>
      <c r="J40" s="748"/>
      <c r="K40" s="748"/>
      <c r="L40" s="748"/>
      <c r="M40" s="748"/>
      <c r="N40" s="748"/>
      <c r="O40" s="748"/>
      <c r="P40" s="748"/>
      <c r="Q40" s="748"/>
      <c r="R40" s="748"/>
      <c r="S40" s="748"/>
      <c r="T40" s="748"/>
      <c r="U40" s="683"/>
      <c r="V40" s="683"/>
      <c r="X40" s="840"/>
      <c r="Y40" s="835"/>
      <c r="Z40" s="835"/>
      <c r="AA40" s="835"/>
      <c r="AB40" s="835"/>
      <c r="AC40" s="843"/>
      <c r="AD40" s="27"/>
      <c r="AF40" s="27"/>
      <c r="AG40" s="27"/>
      <c r="AH40" s="27"/>
      <c r="AI40" s="27"/>
      <c r="AJ40" s="27"/>
      <c r="AK40" s="27"/>
    </row>
    <row r="41" spans="1:38" ht="16.5" customHeight="1">
      <c r="A41" s="731"/>
      <c r="B41" s="731"/>
      <c r="C41" s="749" t="s">
        <v>1192</v>
      </c>
      <c r="D41" s="728" t="s">
        <v>743</v>
      </c>
      <c r="E41" s="728"/>
      <c r="F41" s="728"/>
      <c r="G41" s="728"/>
      <c r="H41" s="728"/>
      <c r="I41" s="731"/>
      <c r="J41" s="731"/>
      <c r="X41" s="840"/>
      <c r="Y41" s="835"/>
      <c r="Z41" s="835"/>
      <c r="AA41" s="835"/>
      <c r="AB41" s="835"/>
      <c r="AC41" s="843"/>
      <c r="AD41" s="27"/>
      <c r="AE41" s="27"/>
      <c r="AF41" s="27"/>
      <c r="AG41" s="27"/>
      <c r="AH41" s="27"/>
      <c r="AI41" s="27"/>
      <c r="AJ41" s="27"/>
      <c r="AK41" s="27"/>
      <c r="AL41" s="27"/>
    </row>
    <row r="42" spans="1:38" ht="16.5" customHeight="1">
      <c r="A42" s="731"/>
      <c r="B42" s="731"/>
      <c r="C42" s="749" t="s">
        <v>1199</v>
      </c>
      <c r="D42" s="728" t="s">
        <v>1098</v>
      </c>
      <c r="E42" s="728"/>
      <c r="F42" s="728"/>
      <c r="G42" s="728"/>
      <c r="H42" s="728"/>
      <c r="I42" s="731"/>
      <c r="J42" s="731"/>
      <c r="X42" s="840"/>
      <c r="Y42" s="835"/>
      <c r="Z42" s="835"/>
      <c r="AA42" s="835"/>
      <c r="AB42" s="835"/>
      <c r="AC42" s="843"/>
      <c r="AD42" s="27"/>
      <c r="AE42" s="27"/>
      <c r="AF42" s="27"/>
      <c r="AG42" s="27"/>
      <c r="AH42" s="27"/>
      <c r="AI42" s="27"/>
      <c r="AJ42" s="27"/>
      <c r="AK42" s="27"/>
      <c r="AL42" s="27"/>
    </row>
    <row r="43" spans="1:38" ht="16.5" customHeight="1">
      <c r="A43" s="731"/>
      <c r="B43" s="731"/>
      <c r="C43" s="749" t="s">
        <v>1201</v>
      </c>
      <c r="D43" s="728" t="s">
        <v>1056</v>
      </c>
      <c r="E43" s="728"/>
      <c r="F43" s="728"/>
      <c r="G43" s="728"/>
      <c r="H43" s="728"/>
      <c r="I43" s="731"/>
      <c r="J43" s="731"/>
      <c r="X43" s="840"/>
      <c r="Y43" s="835"/>
      <c r="Z43" s="835"/>
      <c r="AA43" s="835"/>
      <c r="AB43" s="835"/>
      <c r="AC43" s="843"/>
      <c r="AD43" s="27"/>
      <c r="AE43" s="27"/>
      <c r="AF43" s="27"/>
      <c r="AG43" s="27"/>
      <c r="AH43" s="27"/>
      <c r="AI43" s="27"/>
      <c r="AJ43" s="27"/>
      <c r="AK43" s="27"/>
      <c r="AL43" s="27"/>
    </row>
    <row r="44" spans="1:38" ht="16.5" customHeight="1">
      <c r="A44" s="731"/>
      <c r="B44" s="731"/>
      <c r="C44" s="749" t="s">
        <v>696</v>
      </c>
      <c r="D44" s="728" t="s">
        <v>1057</v>
      </c>
      <c r="E44" s="728"/>
      <c r="F44" s="728"/>
      <c r="G44" s="728"/>
      <c r="H44" s="728"/>
      <c r="I44" s="731"/>
      <c r="J44" s="731"/>
      <c r="X44" s="1100"/>
      <c r="Y44" s="835"/>
      <c r="Z44" s="835"/>
      <c r="AA44" s="835"/>
      <c r="AB44" s="835"/>
      <c r="AC44" s="843"/>
      <c r="AD44" s="27"/>
      <c r="AE44" s="27"/>
      <c r="AF44" s="27"/>
      <c r="AG44" s="27"/>
      <c r="AH44" s="27"/>
      <c r="AI44" s="27"/>
      <c r="AJ44" s="27"/>
      <c r="AK44" s="27"/>
      <c r="AL44" s="27"/>
    </row>
    <row r="45" spans="1:38" ht="16.5" customHeight="1">
      <c r="A45" s="731"/>
      <c r="B45" s="731"/>
      <c r="C45" s="749" t="s">
        <v>698</v>
      </c>
      <c r="D45" s="728" t="s">
        <v>1058</v>
      </c>
      <c r="E45" s="728"/>
      <c r="F45" s="728"/>
      <c r="G45" s="728"/>
      <c r="H45" s="728"/>
      <c r="I45" s="731"/>
      <c r="J45" s="731"/>
      <c r="X45" s="840"/>
      <c r="Y45" s="835"/>
      <c r="Z45" s="835"/>
      <c r="AA45" s="835"/>
      <c r="AB45" s="835"/>
      <c r="AC45" s="843"/>
      <c r="AD45" s="27"/>
      <c r="AE45" s="27"/>
      <c r="AF45" s="27"/>
      <c r="AG45" s="27"/>
      <c r="AH45" s="27"/>
      <c r="AI45" s="27"/>
      <c r="AJ45" s="27"/>
      <c r="AK45" s="27"/>
      <c r="AL45" s="27"/>
    </row>
    <row r="46" spans="1:38" ht="16.5" customHeight="1">
      <c r="A46" s="731"/>
      <c r="B46" s="731"/>
      <c r="C46" s="749" t="s">
        <v>1092</v>
      </c>
      <c r="D46" s="728" t="s">
        <v>744</v>
      </c>
      <c r="E46" s="728"/>
      <c r="F46" s="728"/>
      <c r="G46" s="728"/>
      <c r="H46" s="728"/>
      <c r="I46" s="731"/>
      <c r="J46" s="731"/>
      <c r="X46" s="840"/>
      <c r="Y46" s="835"/>
      <c r="Z46" s="835"/>
      <c r="AA46" s="835"/>
      <c r="AB46" s="835"/>
      <c r="AC46" s="843"/>
      <c r="AD46" s="27"/>
      <c r="AE46" s="27"/>
      <c r="AF46" s="27"/>
      <c r="AG46" s="27"/>
      <c r="AH46" s="27"/>
      <c r="AI46" s="27"/>
      <c r="AJ46" s="27"/>
      <c r="AK46" s="27"/>
      <c r="AL46" s="27"/>
    </row>
    <row r="47" spans="1:38" ht="16.5" customHeight="1">
      <c r="A47" s="731"/>
      <c r="B47" s="731"/>
      <c r="C47" s="749" t="s">
        <v>1093</v>
      </c>
      <c r="D47" s="728" t="s">
        <v>1059</v>
      </c>
      <c r="E47" s="728"/>
      <c r="F47" s="728"/>
      <c r="G47" s="728"/>
      <c r="H47" s="728"/>
      <c r="I47" s="731"/>
      <c r="J47" s="731"/>
      <c r="X47" s="840"/>
      <c r="Y47" s="835"/>
      <c r="Z47" s="835"/>
      <c r="AA47" s="835"/>
      <c r="AB47" s="835"/>
      <c r="AC47" s="843"/>
      <c r="AD47" s="27"/>
      <c r="AE47" s="27"/>
      <c r="AF47" s="27"/>
      <c r="AG47" s="27"/>
      <c r="AH47" s="27"/>
      <c r="AI47" s="27"/>
      <c r="AJ47" s="27"/>
      <c r="AK47" s="27"/>
      <c r="AL47" s="27"/>
    </row>
    <row r="48" spans="1:38" ht="16.5" customHeight="1">
      <c r="A48" s="731"/>
      <c r="B48" s="731"/>
      <c r="C48" s="749" t="s">
        <v>1094</v>
      </c>
      <c r="D48" s="728" t="s">
        <v>1060</v>
      </c>
      <c r="E48" s="728"/>
      <c r="F48" s="728"/>
      <c r="G48" s="728"/>
      <c r="H48" s="728"/>
      <c r="I48" s="731"/>
      <c r="J48" s="731"/>
      <c r="X48" s="840"/>
      <c r="Y48" s="835"/>
      <c r="Z48" s="835"/>
      <c r="AA48" s="835"/>
      <c r="AB48" s="835"/>
      <c r="AC48" s="843"/>
      <c r="AD48" s="27"/>
      <c r="AE48" s="27"/>
      <c r="AF48" s="27"/>
      <c r="AG48" s="27"/>
      <c r="AH48" s="27"/>
      <c r="AI48" s="27"/>
      <c r="AJ48" s="27"/>
      <c r="AK48" s="27"/>
      <c r="AL48" s="27"/>
    </row>
    <row r="49" spans="1:38" ht="16.5" customHeight="1">
      <c r="A49" s="731"/>
      <c r="B49" s="731"/>
      <c r="C49" s="749" t="s">
        <v>1095</v>
      </c>
      <c r="D49" s="728" t="s">
        <v>1061</v>
      </c>
      <c r="E49" s="728"/>
      <c r="F49" s="728"/>
      <c r="G49" s="728"/>
      <c r="H49" s="728"/>
      <c r="I49" s="731"/>
      <c r="J49" s="731"/>
      <c r="X49" s="840"/>
      <c r="Y49" s="835"/>
      <c r="Z49" s="835"/>
      <c r="AA49" s="835"/>
      <c r="AB49" s="835"/>
      <c r="AC49" s="843"/>
      <c r="AD49" s="27"/>
      <c r="AE49" s="27"/>
      <c r="AF49" s="27"/>
      <c r="AG49" s="27"/>
      <c r="AH49" s="27"/>
      <c r="AI49" s="27"/>
      <c r="AJ49" s="27"/>
      <c r="AK49" s="27"/>
      <c r="AL49" s="27"/>
    </row>
    <row r="50" spans="1:38" ht="16.5" customHeight="1">
      <c r="A50" s="731"/>
      <c r="B50" s="731"/>
      <c r="C50" s="749" t="s">
        <v>1096</v>
      </c>
      <c r="D50" s="728" t="s">
        <v>1062</v>
      </c>
      <c r="E50" s="728"/>
      <c r="F50" s="728"/>
      <c r="G50" s="728"/>
      <c r="H50" s="728"/>
      <c r="I50" s="731"/>
      <c r="J50" s="731"/>
      <c r="X50" s="840"/>
      <c r="Y50" s="835"/>
      <c r="Z50" s="835"/>
      <c r="AA50" s="835"/>
      <c r="AB50" s="835"/>
      <c r="AC50" s="843"/>
      <c r="AD50" s="27"/>
      <c r="AE50" s="27"/>
      <c r="AF50" s="27"/>
      <c r="AG50" s="27"/>
      <c r="AH50" s="27"/>
      <c r="AI50" s="27"/>
      <c r="AJ50" s="27"/>
      <c r="AK50" s="27"/>
      <c r="AL50" s="27"/>
    </row>
    <row r="51" spans="1:38" ht="16.5" customHeight="1">
      <c r="A51" s="731"/>
      <c r="B51" s="731"/>
      <c r="C51" s="749" t="s">
        <v>1097</v>
      </c>
      <c r="D51" s="728" t="s">
        <v>1466</v>
      </c>
      <c r="E51" s="728"/>
      <c r="F51" s="728"/>
      <c r="G51" s="728"/>
      <c r="H51" s="728"/>
      <c r="I51" s="731"/>
      <c r="J51" s="731"/>
      <c r="X51" s="840"/>
      <c r="Y51" s="835"/>
      <c r="Z51" s="835"/>
      <c r="AA51" s="835"/>
      <c r="AB51" s="835"/>
      <c r="AC51" s="843"/>
      <c r="AD51" s="27"/>
      <c r="AE51" s="27"/>
      <c r="AF51" s="27"/>
      <c r="AG51" s="27"/>
      <c r="AH51" s="27"/>
      <c r="AI51" s="27"/>
      <c r="AJ51" s="27"/>
      <c r="AK51" s="27"/>
      <c r="AL51" s="27"/>
    </row>
    <row r="52" spans="1:38" ht="16.5" customHeight="1">
      <c r="A52" s="731"/>
      <c r="B52" s="731"/>
      <c r="C52" s="749"/>
      <c r="D52" s="728"/>
      <c r="E52" s="728"/>
      <c r="F52" s="728"/>
      <c r="G52" s="728"/>
      <c r="H52" s="728"/>
      <c r="I52" s="731"/>
      <c r="J52" s="731"/>
      <c r="X52" s="840"/>
      <c r="Y52" s="835"/>
      <c r="Z52" s="835"/>
      <c r="AA52" s="835"/>
      <c r="AB52" s="835"/>
      <c r="AC52" s="843"/>
      <c r="AD52" s="27"/>
      <c r="AE52" s="27"/>
      <c r="AF52" s="27"/>
      <c r="AG52" s="27"/>
      <c r="AH52" s="27"/>
      <c r="AI52" s="27"/>
      <c r="AJ52" s="27"/>
      <c r="AK52" s="27"/>
      <c r="AL52" s="27"/>
    </row>
    <row r="53" spans="1:38" ht="7.5" customHeight="1">
      <c r="A53" s="731"/>
      <c r="B53" s="731"/>
      <c r="C53" s="684"/>
      <c r="D53" s="746"/>
      <c r="E53" s="747"/>
      <c r="F53" s="742"/>
      <c r="G53" s="742"/>
      <c r="H53" s="742"/>
      <c r="I53" s="731"/>
      <c r="J53" s="731"/>
      <c r="X53" s="840"/>
      <c r="Y53" s="835"/>
      <c r="Z53" s="835"/>
      <c r="AA53" s="835"/>
      <c r="AB53" s="835"/>
      <c r="AC53" s="843"/>
      <c r="AD53" s="27"/>
      <c r="AE53" s="27"/>
      <c r="AF53" s="27"/>
      <c r="AG53" s="27"/>
      <c r="AH53" s="27"/>
      <c r="AI53" s="27"/>
      <c r="AJ53" s="27"/>
      <c r="AK53" s="27"/>
      <c r="AL53" s="27"/>
    </row>
    <row r="54" spans="1:38" ht="14.25" customHeight="1">
      <c r="C54" s="750" t="s">
        <v>699</v>
      </c>
      <c r="X54" s="840"/>
      <c r="Y54" s="835"/>
      <c r="Z54" s="835"/>
      <c r="AA54" s="835"/>
      <c r="AB54" s="835"/>
      <c r="AC54" s="843"/>
      <c r="AD54" s="27"/>
      <c r="AF54" s="27"/>
      <c r="AG54" s="27"/>
      <c r="AH54" s="27"/>
      <c r="AI54" s="27"/>
      <c r="AJ54" s="27"/>
      <c r="AK54" s="27"/>
    </row>
    <row r="55" spans="1:38" ht="24.75" customHeight="1">
      <c r="C55" s="2079"/>
      <c r="D55" s="2080"/>
      <c r="E55" s="2080"/>
      <c r="F55" s="2080"/>
      <c r="G55" s="2080"/>
      <c r="H55" s="2080"/>
      <c r="I55" s="2080"/>
      <c r="J55" s="2080"/>
      <c r="K55" s="2080"/>
      <c r="L55" s="2080"/>
      <c r="M55" s="2080"/>
      <c r="N55" s="2080"/>
      <c r="O55" s="2080"/>
      <c r="P55" s="2080"/>
      <c r="Q55" s="2080"/>
      <c r="R55" s="2080"/>
      <c r="S55" s="2080"/>
      <c r="T55" s="2080"/>
      <c r="U55" s="2080"/>
      <c r="V55" s="2081"/>
      <c r="X55" s="840"/>
      <c r="Y55" s="835"/>
      <c r="Z55" s="835"/>
      <c r="AA55" s="835"/>
      <c r="AB55" s="835"/>
      <c r="AC55" s="843"/>
      <c r="AD55" s="27"/>
      <c r="AF55" s="27"/>
      <c r="AG55" s="27"/>
      <c r="AH55" s="27"/>
      <c r="AI55" s="27"/>
      <c r="AJ55" s="27"/>
      <c r="AK55" s="27"/>
    </row>
    <row r="56" spans="1:38" ht="24.75" customHeight="1">
      <c r="C56" s="2082"/>
      <c r="D56" s="2083"/>
      <c r="E56" s="2083"/>
      <c r="F56" s="2083"/>
      <c r="G56" s="2083"/>
      <c r="H56" s="2083"/>
      <c r="I56" s="2083"/>
      <c r="J56" s="2083"/>
      <c r="K56" s="2083"/>
      <c r="L56" s="2083"/>
      <c r="M56" s="2083"/>
      <c r="N56" s="2083"/>
      <c r="O56" s="2083"/>
      <c r="P56" s="2083"/>
      <c r="Q56" s="2083"/>
      <c r="R56" s="2083"/>
      <c r="S56" s="2083"/>
      <c r="T56" s="2083"/>
      <c r="U56" s="2083"/>
      <c r="V56" s="2084"/>
      <c r="X56" s="840"/>
      <c r="Y56" s="835"/>
      <c r="Z56" s="835"/>
      <c r="AA56" s="835"/>
      <c r="AB56" s="835"/>
      <c r="AC56" s="843"/>
      <c r="AD56" s="27"/>
      <c r="AF56" s="27"/>
      <c r="AG56" s="27"/>
      <c r="AH56" s="27"/>
      <c r="AI56" s="27"/>
      <c r="AJ56" s="27"/>
      <c r="AK56" s="27"/>
    </row>
    <row r="57" spans="1:38" ht="24.75" customHeight="1">
      <c r="C57" s="2085"/>
      <c r="D57" s="2086"/>
      <c r="E57" s="2086"/>
      <c r="F57" s="2086"/>
      <c r="G57" s="2086"/>
      <c r="H57" s="2086"/>
      <c r="I57" s="2086"/>
      <c r="J57" s="2086"/>
      <c r="K57" s="2086"/>
      <c r="L57" s="2086"/>
      <c r="M57" s="2086"/>
      <c r="N57" s="2086"/>
      <c r="O57" s="2086"/>
      <c r="P57" s="2086"/>
      <c r="Q57" s="2086"/>
      <c r="R57" s="2086"/>
      <c r="S57" s="2086"/>
      <c r="T57" s="2086"/>
      <c r="U57" s="2086"/>
      <c r="V57" s="2087"/>
      <c r="X57" s="840"/>
      <c r="Y57" s="835"/>
      <c r="Z57" s="835"/>
      <c r="AA57" s="835"/>
      <c r="AB57" s="835"/>
      <c r="AC57" s="843"/>
      <c r="AD57" s="27"/>
      <c r="AF57" s="27"/>
      <c r="AG57" s="27"/>
      <c r="AH57" s="27"/>
      <c r="AI57" s="27"/>
      <c r="AJ57" s="27"/>
      <c r="AK57" s="27"/>
    </row>
    <row r="58" spans="1:38" ht="11.25" customHeight="1">
      <c r="X58" s="840"/>
      <c r="Y58" s="835"/>
      <c r="Z58" s="835"/>
      <c r="AA58" s="835"/>
      <c r="AB58" s="835"/>
      <c r="AC58" s="843"/>
      <c r="AD58" s="27"/>
      <c r="AF58" s="27"/>
      <c r="AG58" s="27"/>
      <c r="AH58" s="27"/>
      <c r="AI58" s="27"/>
      <c r="AJ58" s="27"/>
      <c r="AK58" s="27"/>
    </row>
    <row r="59" spans="1:38" ht="11.25" customHeight="1">
      <c r="X59" s="841"/>
      <c r="Y59" s="837"/>
      <c r="Z59" s="837"/>
      <c r="AA59" s="837"/>
      <c r="AB59" s="837"/>
      <c r="AC59" s="844"/>
      <c r="AD59" s="27"/>
      <c r="AF59" s="27"/>
      <c r="AG59" s="27"/>
      <c r="AH59" s="27"/>
      <c r="AI59" s="27"/>
      <c r="AJ59" s="27"/>
      <c r="AK59" s="27"/>
    </row>
    <row r="60" spans="1:38" s="27" customFormat="1" ht="11.25" customHeight="1">
      <c r="A60" s="731"/>
      <c r="B60" s="731"/>
      <c r="C60" s="731"/>
      <c r="D60" s="751"/>
      <c r="E60" s="752"/>
      <c r="F60" s="752"/>
      <c r="G60" s="752"/>
      <c r="H60" s="752"/>
      <c r="I60" s="752"/>
      <c r="J60" s="752"/>
      <c r="K60" s="752"/>
      <c r="L60" s="752"/>
      <c r="M60" s="752"/>
      <c r="N60" s="752"/>
      <c r="O60" s="752"/>
      <c r="P60" s="752"/>
      <c r="Q60" s="752"/>
      <c r="R60" s="752"/>
      <c r="S60" s="752"/>
      <c r="T60" s="752"/>
      <c r="U60" s="752"/>
      <c r="V60" s="753"/>
    </row>
    <row r="61" spans="1:38" s="27" customFormat="1" ht="19.5" customHeight="1">
      <c r="A61" s="731"/>
      <c r="B61" s="729" t="s">
        <v>221</v>
      </c>
      <c r="C61" s="2140" t="s">
        <v>238</v>
      </c>
      <c r="D61" s="2126"/>
      <c r="E61" s="2126"/>
      <c r="F61" s="2126"/>
      <c r="G61" s="2126"/>
      <c r="H61" s="2126"/>
      <c r="I61" s="2126"/>
      <c r="J61" s="2126"/>
      <c r="K61" s="2126"/>
      <c r="L61" s="2126"/>
      <c r="M61" s="2126"/>
      <c r="N61" s="2126"/>
      <c r="O61" s="2126"/>
      <c r="P61" s="2126"/>
      <c r="Q61" s="2126"/>
      <c r="R61" s="2126"/>
      <c r="S61" s="2126"/>
      <c r="T61" s="2126"/>
      <c r="U61" s="2126"/>
      <c r="V61" s="2126"/>
    </row>
    <row r="62" spans="1:38" s="27" customFormat="1" ht="27.75" customHeight="1">
      <c r="A62" s="731"/>
      <c r="B62" s="729"/>
      <c r="C62" s="2585" t="s">
        <v>239</v>
      </c>
      <c r="D62" s="2139"/>
      <c r="E62" s="2139"/>
      <c r="F62" s="2139"/>
      <c r="G62" s="2139"/>
      <c r="H62" s="2139"/>
      <c r="I62" s="2139"/>
      <c r="J62" s="2139"/>
      <c r="K62" s="2139"/>
      <c r="L62" s="2139"/>
      <c r="M62" s="2139"/>
      <c r="N62" s="2139"/>
      <c r="O62" s="2139"/>
      <c r="P62" s="2139"/>
      <c r="Q62" s="2139"/>
      <c r="R62" s="2139"/>
      <c r="S62" s="2139"/>
      <c r="T62" s="2139"/>
      <c r="U62" s="2139"/>
      <c r="V62" s="2139"/>
      <c r="X62" s="2165" t="s">
        <v>1013</v>
      </c>
      <c r="Y62" s="2165"/>
      <c r="Z62" s="2165"/>
      <c r="AA62" s="2165"/>
      <c r="AB62" s="2165"/>
      <c r="AC62" s="2165"/>
    </row>
    <row r="63" spans="1:38" s="27" customFormat="1" ht="6" customHeight="1">
      <c r="A63" s="731"/>
      <c r="B63" s="731"/>
      <c r="C63" s="686"/>
      <c r="D63" s="746"/>
      <c r="E63" s="747"/>
      <c r="F63" s="742"/>
      <c r="G63" s="742"/>
      <c r="H63" s="742"/>
      <c r="I63" s="731"/>
      <c r="J63" s="731"/>
      <c r="K63" s="194"/>
      <c r="L63" s="194"/>
      <c r="M63" s="194"/>
      <c r="N63" s="194"/>
      <c r="O63" s="194"/>
      <c r="P63" s="194"/>
      <c r="Q63" s="194"/>
      <c r="R63" s="194"/>
      <c r="S63" s="194"/>
      <c r="T63" s="194"/>
      <c r="U63" s="194"/>
      <c r="V63" s="194"/>
      <c r="X63" s="2165"/>
      <c r="Y63" s="2165"/>
      <c r="Z63" s="2165"/>
      <c r="AA63" s="2165"/>
      <c r="AB63" s="2165"/>
      <c r="AC63" s="2165"/>
    </row>
    <row r="64" spans="1:38" s="27" customFormat="1" ht="27" customHeight="1">
      <c r="A64" s="193"/>
      <c r="B64" s="2595" t="s">
        <v>293</v>
      </c>
      <c r="C64" s="2595"/>
      <c r="D64" s="2592" t="s">
        <v>69</v>
      </c>
      <c r="E64" s="2593"/>
      <c r="F64" s="2593"/>
      <c r="G64" s="2593"/>
      <c r="H64" s="2594"/>
      <c r="I64" s="2592" t="s">
        <v>70</v>
      </c>
      <c r="J64" s="2593"/>
      <c r="K64" s="2593"/>
      <c r="L64" s="2593"/>
      <c r="M64" s="2593"/>
      <c r="N64" s="2594"/>
      <c r="O64" s="2592" t="s">
        <v>71</v>
      </c>
      <c r="P64" s="2593"/>
      <c r="Q64" s="2594"/>
      <c r="R64" s="2595" t="s">
        <v>1110</v>
      </c>
      <c r="S64" s="2595"/>
      <c r="T64" s="2595"/>
      <c r="U64" s="2595"/>
      <c r="V64" s="2595"/>
      <c r="X64" s="839"/>
      <c r="Y64" s="838"/>
      <c r="Z64" s="838"/>
      <c r="AA64" s="838"/>
      <c r="AB64" s="838"/>
      <c r="AC64" s="842"/>
    </row>
    <row r="65" spans="1:29" s="27" customFormat="1" ht="16.5" customHeight="1">
      <c r="A65" s="6"/>
      <c r="B65" s="2588" t="s">
        <v>293</v>
      </c>
      <c r="C65" s="2589"/>
      <c r="D65" s="2559"/>
      <c r="E65" s="2560"/>
      <c r="F65" s="2560"/>
      <c r="G65" s="2560"/>
      <c r="H65" s="2561"/>
      <c r="I65" s="2559"/>
      <c r="J65" s="2560"/>
      <c r="K65" s="2560"/>
      <c r="L65" s="2560"/>
      <c r="M65" s="2560"/>
      <c r="N65" s="2561"/>
      <c r="O65" s="2562"/>
      <c r="P65" s="2563"/>
      <c r="Q65" s="2564"/>
      <c r="R65" s="2559"/>
      <c r="S65" s="2560"/>
      <c r="T65" s="2560"/>
      <c r="U65" s="2560"/>
      <c r="V65" s="2561"/>
      <c r="X65" s="840"/>
      <c r="Y65" s="835"/>
      <c r="Z65" s="835"/>
      <c r="AA65" s="835"/>
      <c r="AB65" s="835"/>
      <c r="AC65" s="843"/>
    </row>
    <row r="66" spans="1:29" s="27" customFormat="1" ht="16.5" customHeight="1">
      <c r="A66" s="193"/>
      <c r="B66" s="2590"/>
      <c r="C66" s="2591"/>
      <c r="D66" s="2559"/>
      <c r="E66" s="2560"/>
      <c r="F66" s="2560"/>
      <c r="G66" s="2560"/>
      <c r="H66" s="2561"/>
      <c r="I66" s="2559"/>
      <c r="J66" s="2560"/>
      <c r="K66" s="2560"/>
      <c r="L66" s="2560"/>
      <c r="M66" s="2560"/>
      <c r="N66" s="2561"/>
      <c r="O66" s="2562"/>
      <c r="P66" s="2563"/>
      <c r="Q66" s="2564"/>
      <c r="R66" s="2559"/>
      <c r="S66" s="2560"/>
      <c r="T66" s="2560"/>
      <c r="U66" s="2560"/>
      <c r="V66" s="2561"/>
      <c r="X66" s="840"/>
      <c r="Y66" s="835"/>
      <c r="Z66" s="835"/>
      <c r="AA66" s="835"/>
      <c r="AB66" s="835"/>
      <c r="AC66" s="843"/>
    </row>
    <row r="67" spans="1:29" s="27" customFormat="1" ht="16.5" customHeight="1">
      <c r="A67" s="193"/>
      <c r="B67" s="2590"/>
      <c r="C67" s="2591"/>
      <c r="D67" s="2559"/>
      <c r="E67" s="2560"/>
      <c r="F67" s="2560"/>
      <c r="G67" s="2560"/>
      <c r="H67" s="2561"/>
      <c r="I67" s="2559"/>
      <c r="J67" s="2560"/>
      <c r="K67" s="2560"/>
      <c r="L67" s="2560"/>
      <c r="M67" s="2560"/>
      <c r="N67" s="2561"/>
      <c r="O67" s="2562"/>
      <c r="P67" s="2563"/>
      <c r="Q67" s="2564"/>
      <c r="R67" s="2559"/>
      <c r="S67" s="2560"/>
      <c r="T67" s="2560"/>
      <c r="U67" s="2560"/>
      <c r="V67" s="2561"/>
      <c r="X67" s="840"/>
      <c r="Y67" s="835"/>
      <c r="Z67" s="835"/>
      <c r="AA67" s="835"/>
      <c r="AB67" s="835"/>
      <c r="AC67" s="843"/>
    </row>
    <row r="68" spans="1:29" s="27" customFormat="1" ht="16.5" customHeight="1">
      <c r="A68" s="193"/>
      <c r="B68" s="2599">
        <f>'Og s1'!K8</f>
        <v>2014</v>
      </c>
      <c r="C68" s="2600"/>
      <c r="D68" s="2559"/>
      <c r="E68" s="2560"/>
      <c r="F68" s="2560"/>
      <c r="G68" s="2560"/>
      <c r="H68" s="2561"/>
      <c r="I68" s="2559"/>
      <c r="J68" s="2560"/>
      <c r="K68" s="2560"/>
      <c r="L68" s="2560"/>
      <c r="M68" s="2560"/>
      <c r="N68" s="2561"/>
      <c r="O68" s="2562"/>
      <c r="P68" s="2563"/>
      <c r="Q68" s="2564"/>
      <c r="R68" s="2559"/>
      <c r="S68" s="2560"/>
      <c r="T68" s="2560"/>
      <c r="U68" s="2560"/>
      <c r="V68" s="2561"/>
      <c r="X68" s="840"/>
      <c r="Y68" s="836"/>
      <c r="Z68" s="836"/>
      <c r="AA68" s="836"/>
      <c r="AB68" s="835"/>
      <c r="AC68" s="843"/>
    </row>
    <row r="69" spans="1:29" s="27" customFormat="1" ht="16.5" customHeight="1">
      <c r="A69" s="193"/>
      <c r="B69" s="2599"/>
      <c r="C69" s="2600"/>
      <c r="D69" s="2559"/>
      <c r="E69" s="2560"/>
      <c r="F69" s="2560"/>
      <c r="G69" s="2560"/>
      <c r="H69" s="2561"/>
      <c r="I69" s="2559"/>
      <c r="J69" s="2560"/>
      <c r="K69" s="2560"/>
      <c r="L69" s="2560"/>
      <c r="M69" s="2560"/>
      <c r="N69" s="2561"/>
      <c r="O69" s="2562"/>
      <c r="P69" s="2563"/>
      <c r="Q69" s="2564"/>
      <c r="R69" s="2559"/>
      <c r="S69" s="2560"/>
      <c r="T69" s="2560"/>
      <c r="U69" s="2560"/>
      <c r="V69" s="2561"/>
      <c r="X69" s="840"/>
      <c r="Y69" s="836"/>
      <c r="Z69" s="836"/>
      <c r="AA69" s="836"/>
      <c r="AB69" s="835"/>
      <c r="AC69" s="843"/>
    </row>
    <row r="70" spans="1:29" s="27" customFormat="1" ht="16.5" customHeight="1">
      <c r="A70" s="193"/>
      <c r="B70" s="2599"/>
      <c r="C70" s="2600"/>
      <c r="D70" s="2559"/>
      <c r="E70" s="2560"/>
      <c r="F70" s="2560"/>
      <c r="G70" s="2560"/>
      <c r="H70" s="2561"/>
      <c r="I70" s="2559"/>
      <c r="J70" s="2560"/>
      <c r="K70" s="2560"/>
      <c r="L70" s="2560"/>
      <c r="M70" s="2560"/>
      <c r="N70" s="2561"/>
      <c r="O70" s="2562"/>
      <c r="P70" s="2563"/>
      <c r="Q70" s="2564"/>
      <c r="R70" s="2559"/>
      <c r="S70" s="2560"/>
      <c r="T70" s="2560"/>
      <c r="U70" s="2560"/>
      <c r="V70" s="2561"/>
      <c r="X70" s="840"/>
      <c r="Y70" s="836"/>
      <c r="Z70" s="836"/>
      <c r="AA70" s="836"/>
      <c r="AB70" s="835"/>
      <c r="AC70" s="843"/>
    </row>
    <row r="71" spans="1:29" s="27" customFormat="1" ht="16.5" customHeight="1">
      <c r="A71" s="193"/>
      <c r="B71" s="2599"/>
      <c r="C71" s="2600"/>
      <c r="D71" s="2559"/>
      <c r="E71" s="2560"/>
      <c r="F71" s="2560"/>
      <c r="G71" s="2560"/>
      <c r="H71" s="2561"/>
      <c r="I71" s="2559"/>
      <c r="J71" s="2560"/>
      <c r="K71" s="2560"/>
      <c r="L71" s="2560"/>
      <c r="M71" s="2560"/>
      <c r="N71" s="2561"/>
      <c r="O71" s="2562"/>
      <c r="P71" s="2563"/>
      <c r="Q71" s="2564"/>
      <c r="R71" s="2559"/>
      <c r="S71" s="2560"/>
      <c r="T71" s="2560"/>
      <c r="U71" s="2560"/>
      <c r="V71" s="2561"/>
      <c r="X71" s="840"/>
      <c r="Y71" s="836"/>
      <c r="Z71" s="836"/>
      <c r="AA71" s="836"/>
      <c r="AB71" s="835"/>
      <c r="AC71" s="843"/>
    </row>
    <row r="72" spans="1:29" s="27" customFormat="1" ht="16.5" customHeight="1">
      <c r="A72" s="193"/>
      <c r="B72" s="2599"/>
      <c r="C72" s="2600"/>
      <c r="D72" s="2559"/>
      <c r="E72" s="2560"/>
      <c r="F72" s="2560"/>
      <c r="G72" s="2560"/>
      <c r="H72" s="2561"/>
      <c r="I72" s="2559"/>
      <c r="J72" s="2560"/>
      <c r="K72" s="2560"/>
      <c r="L72" s="2560"/>
      <c r="M72" s="2560"/>
      <c r="N72" s="2561"/>
      <c r="O72" s="2562"/>
      <c r="P72" s="2563"/>
      <c r="Q72" s="2564"/>
      <c r="R72" s="2559"/>
      <c r="S72" s="2560"/>
      <c r="T72" s="2560"/>
      <c r="U72" s="2560"/>
      <c r="V72" s="2561"/>
      <c r="X72" s="840"/>
      <c r="Y72" s="836"/>
      <c r="Z72" s="836"/>
      <c r="AA72" s="836"/>
      <c r="AB72" s="835"/>
      <c r="AC72" s="843"/>
    </row>
    <row r="73" spans="1:29" s="27" customFormat="1" ht="16.5" customHeight="1">
      <c r="A73" s="193"/>
      <c r="B73" s="2599"/>
      <c r="C73" s="2600"/>
      <c r="D73" s="2559"/>
      <c r="E73" s="2560"/>
      <c r="F73" s="2560"/>
      <c r="G73" s="2560"/>
      <c r="H73" s="2561"/>
      <c r="I73" s="2559"/>
      <c r="J73" s="2560"/>
      <c r="K73" s="2560"/>
      <c r="L73" s="2560"/>
      <c r="M73" s="2560"/>
      <c r="N73" s="2561"/>
      <c r="O73" s="2562"/>
      <c r="P73" s="2563"/>
      <c r="Q73" s="2564"/>
      <c r="R73" s="2559"/>
      <c r="S73" s="2560"/>
      <c r="T73" s="2560"/>
      <c r="U73" s="2560"/>
      <c r="V73" s="2561"/>
      <c r="X73" s="840"/>
      <c r="Y73" s="836"/>
      <c r="Z73" s="836"/>
      <c r="AA73" s="836"/>
      <c r="AB73" s="835"/>
      <c r="AC73" s="843"/>
    </row>
    <row r="74" spans="1:29" s="27" customFormat="1" ht="16.5" customHeight="1">
      <c r="A74" s="193"/>
      <c r="B74" s="2599"/>
      <c r="C74" s="2600"/>
      <c r="D74" s="2559"/>
      <c r="E74" s="2560"/>
      <c r="F74" s="2560"/>
      <c r="G74" s="2560"/>
      <c r="H74" s="2561"/>
      <c r="I74" s="2559"/>
      <c r="J74" s="2560"/>
      <c r="K74" s="2560"/>
      <c r="L74" s="2560"/>
      <c r="M74" s="2560"/>
      <c r="N74" s="2561"/>
      <c r="O74" s="2562"/>
      <c r="P74" s="2563"/>
      <c r="Q74" s="2564"/>
      <c r="R74" s="2559"/>
      <c r="S74" s="2560"/>
      <c r="T74" s="2560"/>
      <c r="U74" s="2560"/>
      <c r="V74" s="2561"/>
      <c r="X74" s="840"/>
      <c r="Y74" s="835"/>
      <c r="Z74" s="835"/>
      <c r="AA74" s="835"/>
      <c r="AB74" s="835"/>
      <c r="AC74" s="843"/>
    </row>
    <row r="75" spans="1:29" s="27" customFormat="1" ht="16.5" customHeight="1">
      <c r="A75" s="193"/>
      <c r="B75" s="2601"/>
      <c r="C75" s="2602"/>
      <c r="D75" s="2559"/>
      <c r="E75" s="2560"/>
      <c r="F75" s="2560"/>
      <c r="G75" s="2560"/>
      <c r="H75" s="2561"/>
      <c r="I75" s="2559"/>
      <c r="J75" s="2560"/>
      <c r="K75" s="2560"/>
      <c r="L75" s="2560"/>
      <c r="M75" s="2560"/>
      <c r="N75" s="2561"/>
      <c r="O75" s="2562"/>
      <c r="P75" s="2563"/>
      <c r="Q75" s="2564"/>
      <c r="R75" s="2559"/>
      <c r="S75" s="2560"/>
      <c r="T75" s="2560"/>
      <c r="U75" s="2560"/>
      <c r="V75" s="2561"/>
      <c r="X75" s="840"/>
      <c r="Y75" s="835"/>
      <c r="Z75" s="835"/>
      <c r="AA75" s="835"/>
      <c r="AB75" s="835"/>
      <c r="AC75" s="843"/>
    </row>
    <row r="76" spans="1:29" s="27" customFormat="1" ht="16.5" customHeight="1">
      <c r="A76" s="193"/>
      <c r="B76" s="2596" t="s">
        <v>248</v>
      </c>
      <c r="C76" s="2597"/>
      <c r="D76" s="2597"/>
      <c r="E76" s="2597"/>
      <c r="F76" s="2597"/>
      <c r="G76" s="2597"/>
      <c r="H76" s="2597"/>
      <c r="I76" s="2597"/>
      <c r="J76" s="2597"/>
      <c r="K76" s="2597"/>
      <c r="L76" s="2597"/>
      <c r="M76" s="2597"/>
      <c r="N76" s="2598"/>
      <c r="O76" s="2603">
        <f>SUM(O65:Q75)</f>
        <v>0</v>
      </c>
      <c r="P76" s="2604"/>
      <c r="Q76" s="2605"/>
      <c r="R76" s="2592"/>
      <c r="S76" s="2593"/>
      <c r="T76" s="2593"/>
      <c r="U76" s="2593"/>
      <c r="V76" s="2594"/>
      <c r="X76" s="840"/>
      <c r="Y76" s="835"/>
      <c r="Z76" s="835"/>
      <c r="AA76" s="835"/>
      <c r="AB76" s="835"/>
      <c r="AC76" s="843"/>
    </row>
    <row r="77" spans="1:29" s="27" customFormat="1" ht="16.5" customHeight="1">
      <c r="A77" s="193"/>
      <c r="B77" s="2588" t="s">
        <v>293</v>
      </c>
      <c r="C77" s="2589"/>
      <c r="D77" s="2559">
        <f t="shared" ref="D77:D87" si="0">D65</f>
        <v>0</v>
      </c>
      <c r="E77" s="2560"/>
      <c r="F77" s="2560"/>
      <c r="G77" s="2560"/>
      <c r="H77" s="2561"/>
      <c r="I77" s="2559">
        <f t="shared" ref="I77:I87" si="1">I65</f>
        <v>0</v>
      </c>
      <c r="J77" s="2560"/>
      <c r="K77" s="2560"/>
      <c r="L77" s="2560"/>
      <c r="M77" s="2560"/>
      <c r="N77" s="2561"/>
      <c r="O77" s="2562">
        <f t="shared" ref="O77:O87" si="2">O65</f>
        <v>0</v>
      </c>
      <c r="P77" s="2563"/>
      <c r="Q77" s="2564"/>
      <c r="R77" s="2559">
        <f t="shared" ref="R77:R87" si="3">R65</f>
        <v>0</v>
      </c>
      <c r="S77" s="2560"/>
      <c r="T77" s="2560"/>
      <c r="U77" s="2560"/>
      <c r="V77" s="2561"/>
      <c r="X77" s="840"/>
      <c r="Y77" s="835"/>
      <c r="Z77" s="835"/>
      <c r="AA77" s="835"/>
      <c r="AB77" s="835"/>
      <c r="AC77" s="843"/>
    </row>
    <row r="78" spans="1:29" s="27" customFormat="1" ht="16.5" customHeight="1">
      <c r="A78" s="193"/>
      <c r="B78" s="2590"/>
      <c r="C78" s="2591"/>
      <c r="D78" s="2559">
        <f t="shared" si="0"/>
        <v>0</v>
      </c>
      <c r="E78" s="2560"/>
      <c r="F78" s="2560"/>
      <c r="G78" s="2560"/>
      <c r="H78" s="2561"/>
      <c r="I78" s="2559">
        <f t="shared" si="1"/>
        <v>0</v>
      </c>
      <c r="J78" s="2560"/>
      <c r="K78" s="2560"/>
      <c r="L78" s="2560"/>
      <c r="M78" s="2560"/>
      <c r="N78" s="2561"/>
      <c r="O78" s="2562">
        <f t="shared" si="2"/>
        <v>0</v>
      </c>
      <c r="P78" s="2563"/>
      <c r="Q78" s="2564"/>
      <c r="R78" s="2559">
        <f t="shared" si="3"/>
        <v>0</v>
      </c>
      <c r="S78" s="2560"/>
      <c r="T78" s="2560"/>
      <c r="U78" s="2560"/>
      <c r="V78" s="2561"/>
      <c r="X78" s="840"/>
      <c r="Y78" s="835"/>
      <c r="Z78" s="835"/>
      <c r="AA78" s="835"/>
      <c r="AB78" s="835"/>
      <c r="AC78" s="843"/>
    </row>
    <row r="79" spans="1:29" s="27" customFormat="1" ht="16.5" customHeight="1">
      <c r="A79" s="193"/>
      <c r="B79" s="2590"/>
      <c r="C79" s="2591"/>
      <c r="D79" s="2559">
        <f t="shared" si="0"/>
        <v>0</v>
      </c>
      <c r="E79" s="2560"/>
      <c r="F79" s="2560"/>
      <c r="G79" s="2560"/>
      <c r="H79" s="2561"/>
      <c r="I79" s="2559">
        <f t="shared" si="1"/>
        <v>0</v>
      </c>
      <c r="J79" s="2560"/>
      <c r="K79" s="2560"/>
      <c r="L79" s="2560"/>
      <c r="M79" s="2560"/>
      <c r="N79" s="2561"/>
      <c r="O79" s="2562">
        <f t="shared" si="2"/>
        <v>0</v>
      </c>
      <c r="P79" s="2563"/>
      <c r="Q79" s="2564"/>
      <c r="R79" s="2559">
        <f t="shared" si="3"/>
        <v>0</v>
      </c>
      <c r="S79" s="2560"/>
      <c r="T79" s="2560"/>
      <c r="U79" s="2560"/>
      <c r="V79" s="2561"/>
      <c r="X79" s="840"/>
      <c r="Y79" s="835"/>
      <c r="Z79" s="835"/>
      <c r="AA79" s="835"/>
      <c r="AB79" s="835"/>
      <c r="AC79" s="843"/>
    </row>
    <row r="80" spans="1:29" s="27" customFormat="1" ht="16.5" customHeight="1">
      <c r="A80" s="193"/>
      <c r="B80" s="2599">
        <f>B68+1</f>
        <v>2015</v>
      </c>
      <c r="C80" s="2600"/>
      <c r="D80" s="2559">
        <f t="shared" si="0"/>
        <v>0</v>
      </c>
      <c r="E80" s="2560"/>
      <c r="F80" s="2560"/>
      <c r="G80" s="2560"/>
      <c r="H80" s="2561"/>
      <c r="I80" s="2559">
        <f t="shared" si="1"/>
        <v>0</v>
      </c>
      <c r="J80" s="2560"/>
      <c r="K80" s="2560"/>
      <c r="L80" s="2560"/>
      <c r="M80" s="2560"/>
      <c r="N80" s="2561"/>
      <c r="O80" s="2562">
        <f t="shared" si="2"/>
        <v>0</v>
      </c>
      <c r="P80" s="2563"/>
      <c r="Q80" s="2564"/>
      <c r="R80" s="2559">
        <f t="shared" si="3"/>
        <v>0</v>
      </c>
      <c r="S80" s="2560"/>
      <c r="T80" s="2560"/>
      <c r="U80" s="2560"/>
      <c r="V80" s="2561"/>
      <c r="X80" s="840"/>
      <c r="Y80" s="835"/>
      <c r="Z80" s="835"/>
      <c r="AA80" s="835"/>
      <c r="AB80" s="835"/>
      <c r="AC80" s="843"/>
    </row>
    <row r="81" spans="1:29" s="27" customFormat="1" ht="16.5" customHeight="1">
      <c r="A81" s="193"/>
      <c r="B81" s="2599"/>
      <c r="C81" s="2600"/>
      <c r="D81" s="2559">
        <f t="shared" si="0"/>
        <v>0</v>
      </c>
      <c r="E81" s="2560"/>
      <c r="F81" s="2560"/>
      <c r="G81" s="2560"/>
      <c r="H81" s="2561"/>
      <c r="I81" s="2559">
        <f t="shared" si="1"/>
        <v>0</v>
      </c>
      <c r="J81" s="2560"/>
      <c r="K81" s="2560"/>
      <c r="L81" s="2560"/>
      <c r="M81" s="2560"/>
      <c r="N81" s="2561"/>
      <c r="O81" s="2562">
        <f t="shared" si="2"/>
        <v>0</v>
      </c>
      <c r="P81" s="2563"/>
      <c r="Q81" s="2564"/>
      <c r="R81" s="2559">
        <f t="shared" si="3"/>
        <v>0</v>
      </c>
      <c r="S81" s="2560"/>
      <c r="T81" s="2560"/>
      <c r="U81" s="2560"/>
      <c r="V81" s="2561"/>
      <c r="X81" s="840"/>
      <c r="Y81" s="835"/>
      <c r="Z81" s="835"/>
      <c r="AA81" s="835"/>
      <c r="AB81" s="835"/>
      <c r="AC81" s="843"/>
    </row>
    <row r="82" spans="1:29" s="27" customFormat="1" ht="16.5" customHeight="1">
      <c r="A82" s="193"/>
      <c r="B82" s="2599"/>
      <c r="C82" s="2600"/>
      <c r="D82" s="2559">
        <f t="shared" si="0"/>
        <v>0</v>
      </c>
      <c r="E82" s="2560"/>
      <c r="F82" s="2560"/>
      <c r="G82" s="2560"/>
      <c r="H82" s="2561"/>
      <c r="I82" s="2559">
        <f t="shared" si="1"/>
        <v>0</v>
      </c>
      <c r="J82" s="2560"/>
      <c r="K82" s="2560"/>
      <c r="L82" s="2560"/>
      <c r="M82" s="2560"/>
      <c r="N82" s="2561"/>
      <c r="O82" s="2562">
        <f t="shared" si="2"/>
        <v>0</v>
      </c>
      <c r="P82" s="2563"/>
      <c r="Q82" s="2564"/>
      <c r="R82" s="2559">
        <f t="shared" si="3"/>
        <v>0</v>
      </c>
      <c r="S82" s="2560"/>
      <c r="T82" s="2560"/>
      <c r="U82" s="2560"/>
      <c r="V82" s="2561"/>
      <c r="X82" s="840"/>
      <c r="Y82" s="835"/>
      <c r="Z82" s="835"/>
      <c r="AA82" s="835"/>
      <c r="AB82" s="835"/>
      <c r="AC82" s="843"/>
    </row>
    <row r="83" spans="1:29" s="27" customFormat="1" ht="16.5" customHeight="1">
      <c r="A83" s="193"/>
      <c r="B83" s="2599"/>
      <c r="C83" s="2600"/>
      <c r="D83" s="2559">
        <f t="shared" si="0"/>
        <v>0</v>
      </c>
      <c r="E83" s="2560"/>
      <c r="F83" s="2560"/>
      <c r="G83" s="2560"/>
      <c r="H83" s="2561"/>
      <c r="I83" s="2559">
        <f t="shared" si="1"/>
        <v>0</v>
      </c>
      <c r="J83" s="2560"/>
      <c r="K83" s="2560"/>
      <c r="L83" s="2560"/>
      <c r="M83" s="2560"/>
      <c r="N83" s="2561"/>
      <c r="O83" s="2562">
        <f t="shared" si="2"/>
        <v>0</v>
      </c>
      <c r="P83" s="2563"/>
      <c r="Q83" s="2564"/>
      <c r="R83" s="2559">
        <f t="shared" si="3"/>
        <v>0</v>
      </c>
      <c r="S83" s="2560"/>
      <c r="T83" s="2560"/>
      <c r="U83" s="2560"/>
      <c r="V83" s="2561"/>
      <c r="X83" s="840"/>
      <c r="Y83" s="835"/>
      <c r="Z83" s="835"/>
      <c r="AA83" s="835"/>
      <c r="AB83" s="835"/>
      <c r="AC83" s="843"/>
    </row>
    <row r="84" spans="1:29" s="27" customFormat="1" ht="16.5" customHeight="1">
      <c r="A84" s="193"/>
      <c r="B84" s="2599"/>
      <c r="C84" s="2600"/>
      <c r="D84" s="2559">
        <f t="shared" si="0"/>
        <v>0</v>
      </c>
      <c r="E84" s="2560"/>
      <c r="F84" s="2560"/>
      <c r="G84" s="2560"/>
      <c r="H84" s="2561"/>
      <c r="I84" s="2559">
        <f t="shared" si="1"/>
        <v>0</v>
      </c>
      <c r="J84" s="2560"/>
      <c r="K84" s="2560"/>
      <c r="L84" s="2560"/>
      <c r="M84" s="2560"/>
      <c r="N84" s="2561"/>
      <c r="O84" s="2562">
        <f t="shared" si="2"/>
        <v>0</v>
      </c>
      <c r="P84" s="2563"/>
      <c r="Q84" s="2564"/>
      <c r="R84" s="2559">
        <f t="shared" si="3"/>
        <v>0</v>
      </c>
      <c r="S84" s="2560"/>
      <c r="T84" s="2560"/>
      <c r="U84" s="2560"/>
      <c r="V84" s="2561"/>
      <c r="X84" s="840"/>
      <c r="Y84" s="835"/>
      <c r="Z84" s="835"/>
      <c r="AA84" s="835"/>
      <c r="AB84" s="835"/>
      <c r="AC84" s="843"/>
    </row>
    <row r="85" spans="1:29" s="27" customFormat="1" ht="16.5" customHeight="1">
      <c r="A85" s="193"/>
      <c r="B85" s="2599"/>
      <c r="C85" s="2600"/>
      <c r="D85" s="2559">
        <f t="shared" si="0"/>
        <v>0</v>
      </c>
      <c r="E85" s="2560"/>
      <c r="F85" s="2560"/>
      <c r="G85" s="2560"/>
      <c r="H85" s="2561"/>
      <c r="I85" s="2559">
        <f t="shared" si="1"/>
        <v>0</v>
      </c>
      <c r="J85" s="2560"/>
      <c r="K85" s="2560"/>
      <c r="L85" s="2560"/>
      <c r="M85" s="2560"/>
      <c r="N85" s="2561"/>
      <c r="O85" s="2562">
        <f t="shared" si="2"/>
        <v>0</v>
      </c>
      <c r="P85" s="2563"/>
      <c r="Q85" s="2564"/>
      <c r="R85" s="2559">
        <f t="shared" si="3"/>
        <v>0</v>
      </c>
      <c r="S85" s="2560"/>
      <c r="T85" s="2560"/>
      <c r="U85" s="2560"/>
      <c r="V85" s="2561"/>
      <c r="X85" s="840"/>
      <c r="Y85" s="835"/>
      <c r="Z85" s="835"/>
      <c r="AA85" s="835"/>
      <c r="AB85" s="835"/>
      <c r="AC85" s="843"/>
    </row>
    <row r="86" spans="1:29" s="27" customFormat="1" ht="16.5" customHeight="1">
      <c r="A86" s="193"/>
      <c r="B86" s="2599"/>
      <c r="C86" s="2600"/>
      <c r="D86" s="2559">
        <f t="shared" si="0"/>
        <v>0</v>
      </c>
      <c r="E86" s="2560"/>
      <c r="F86" s="2560"/>
      <c r="G86" s="2560"/>
      <c r="H86" s="2561"/>
      <c r="I86" s="2559">
        <f t="shared" si="1"/>
        <v>0</v>
      </c>
      <c r="J86" s="2560"/>
      <c r="K86" s="2560"/>
      <c r="L86" s="2560"/>
      <c r="M86" s="2560"/>
      <c r="N86" s="2561"/>
      <c r="O86" s="2562">
        <f t="shared" si="2"/>
        <v>0</v>
      </c>
      <c r="P86" s="2563"/>
      <c r="Q86" s="2564"/>
      <c r="R86" s="2559">
        <f t="shared" si="3"/>
        <v>0</v>
      </c>
      <c r="S86" s="2560"/>
      <c r="T86" s="2560"/>
      <c r="U86" s="2560"/>
      <c r="V86" s="2561"/>
      <c r="X86" s="840"/>
      <c r="Y86" s="835"/>
      <c r="Z86" s="835"/>
      <c r="AA86" s="835"/>
      <c r="AB86" s="835"/>
      <c r="AC86" s="843"/>
    </row>
    <row r="87" spans="1:29" s="27" customFormat="1" ht="16.5" customHeight="1">
      <c r="A87" s="193"/>
      <c r="B87" s="2601"/>
      <c r="C87" s="2602"/>
      <c r="D87" s="2559">
        <f t="shared" si="0"/>
        <v>0</v>
      </c>
      <c r="E87" s="2560"/>
      <c r="F87" s="2560"/>
      <c r="G87" s="2560"/>
      <c r="H87" s="2561"/>
      <c r="I87" s="2559">
        <f t="shared" si="1"/>
        <v>0</v>
      </c>
      <c r="J87" s="2560"/>
      <c r="K87" s="2560"/>
      <c r="L87" s="2560"/>
      <c r="M87" s="2560"/>
      <c r="N87" s="2561"/>
      <c r="O87" s="2562">
        <f t="shared" si="2"/>
        <v>0</v>
      </c>
      <c r="P87" s="2563"/>
      <c r="Q87" s="2564"/>
      <c r="R87" s="2559">
        <f t="shared" si="3"/>
        <v>0</v>
      </c>
      <c r="S87" s="2560"/>
      <c r="T87" s="2560"/>
      <c r="U87" s="2560"/>
      <c r="V87" s="2561"/>
      <c r="X87" s="840"/>
      <c r="Y87" s="835"/>
      <c r="Z87" s="835"/>
      <c r="AA87" s="835"/>
      <c r="AB87" s="835"/>
      <c r="AC87" s="843"/>
    </row>
    <row r="88" spans="1:29" s="27" customFormat="1" ht="16.5" customHeight="1">
      <c r="A88" s="193"/>
      <c r="B88" s="754"/>
      <c r="C88" s="2597" t="s">
        <v>248</v>
      </c>
      <c r="D88" s="2597"/>
      <c r="E88" s="2597"/>
      <c r="F88" s="2597"/>
      <c r="G88" s="2597"/>
      <c r="H88" s="2597"/>
      <c r="I88" s="2597"/>
      <c r="J88" s="2597"/>
      <c r="K88" s="2597"/>
      <c r="L88" s="2597"/>
      <c r="M88" s="2597"/>
      <c r="N88" s="2598"/>
      <c r="O88" s="2603">
        <f>SUM(O77:Q87)</f>
        <v>0</v>
      </c>
      <c r="P88" s="2604"/>
      <c r="Q88" s="2605"/>
      <c r="R88" s="2592"/>
      <c r="S88" s="2593"/>
      <c r="T88" s="2593"/>
      <c r="U88" s="2593"/>
      <c r="V88" s="2594"/>
      <c r="X88" s="840"/>
      <c r="Y88" s="835"/>
      <c r="Z88" s="835"/>
      <c r="AA88" s="835"/>
      <c r="AB88" s="835"/>
      <c r="AC88" s="843"/>
    </row>
    <row r="89" spans="1:29" s="27" customFormat="1" ht="16.5" customHeight="1">
      <c r="A89" s="193"/>
      <c r="B89" s="2588" t="s">
        <v>293</v>
      </c>
      <c r="C89" s="2589"/>
      <c r="D89" s="2559">
        <f t="shared" ref="D89:D99" si="4">D77</f>
        <v>0</v>
      </c>
      <c r="E89" s="2560"/>
      <c r="F89" s="2560"/>
      <c r="G89" s="2560"/>
      <c r="H89" s="2561"/>
      <c r="I89" s="2559">
        <f t="shared" ref="I89:I99" si="5">I77</f>
        <v>0</v>
      </c>
      <c r="J89" s="2560"/>
      <c r="K89" s="2560"/>
      <c r="L89" s="2560"/>
      <c r="M89" s="2560"/>
      <c r="N89" s="2561"/>
      <c r="O89" s="2562">
        <f t="shared" ref="O89:O99" si="6">O77</f>
        <v>0</v>
      </c>
      <c r="P89" s="2563"/>
      <c r="Q89" s="2564"/>
      <c r="R89" s="2559">
        <f t="shared" ref="R89:R99" si="7">R77</f>
        <v>0</v>
      </c>
      <c r="S89" s="2560"/>
      <c r="T89" s="2560"/>
      <c r="U89" s="2560"/>
      <c r="V89" s="2561"/>
      <c r="X89" s="840"/>
      <c r="Y89" s="835"/>
      <c r="Z89" s="835"/>
      <c r="AA89" s="835"/>
      <c r="AB89" s="835"/>
      <c r="AC89" s="843"/>
    </row>
    <row r="90" spans="1:29" s="27" customFormat="1" ht="16.5" customHeight="1">
      <c r="A90" s="193"/>
      <c r="B90" s="2590"/>
      <c r="C90" s="2591"/>
      <c r="D90" s="2559">
        <f t="shared" si="4"/>
        <v>0</v>
      </c>
      <c r="E90" s="2560"/>
      <c r="F90" s="2560"/>
      <c r="G90" s="2560"/>
      <c r="H90" s="2561"/>
      <c r="I90" s="2559">
        <f t="shared" si="5"/>
        <v>0</v>
      </c>
      <c r="J90" s="2560"/>
      <c r="K90" s="2560"/>
      <c r="L90" s="2560"/>
      <c r="M90" s="2560"/>
      <c r="N90" s="2561"/>
      <c r="O90" s="2562">
        <f t="shared" si="6"/>
        <v>0</v>
      </c>
      <c r="P90" s="2563"/>
      <c r="Q90" s="2564"/>
      <c r="R90" s="2559">
        <f t="shared" si="7"/>
        <v>0</v>
      </c>
      <c r="S90" s="2560"/>
      <c r="T90" s="2560"/>
      <c r="U90" s="2560"/>
      <c r="V90" s="2561"/>
      <c r="X90" s="840"/>
      <c r="Y90" s="835"/>
      <c r="Z90" s="835"/>
      <c r="AA90" s="835"/>
      <c r="AB90" s="835"/>
      <c r="AC90" s="843"/>
    </row>
    <row r="91" spans="1:29" s="27" customFormat="1" ht="16.5" customHeight="1">
      <c r="A91" s="193"/>
      <c r="B91" s="2590"/>
      <c r="C91" s="2591"/>
      <c r="D91" s="2559">
        <f t="shared" si="4"/>
        <v>0</v>
      </c>
      <c r="E91" s="2560"/>
      <c r="F91" s="2560"/>
      <c r="G91" s="2560"/>
      <c r="H91" s="2561"/>
      <c r="I91" s="2559">
        <f t="shared" si="5"/>
        <v>0</v>
      </c>
      <c r="J91" s="2560"/>
      <c r="K91" s="2560"/>
      <c r="L91" s="2560"/>
      <c r="M91" s="2560"/>
      <c r="N91" s="2561"/>
      <c r="O91" s="2562">
        <f t="shared" si="6"/>
        <v>0</v>
      </c>
      <c r="P91" s="2563"/>
      <c r="Q91" s="2564"/>
      <c r="R91" s="2559">
        <f t="shared" si="7"/>
        <v>0</v>
      </c>
      <c r="S91" s="2560"/>
      <c r="T91" s="2560"/>
      <c r="U91" s="2560"/>
      <c r="V91" s="2561"/>
      <c r="X91" s="840"/>
      <c r="Y91" s="835"/>
      <c r="Z91" s="835"/>
      <c r="AA91" s="835"/>
      <c r="AB91" s="835"/>
      <c r="AC91" s="843"/>
    </row>
    <row r="92" spans="1:29" s="27" customFormat="1" ht="16.5" customHeight="1">
      <c r="A92" s="193"/>
      <c r="B92" s="2599">
        <f>B80+1</f>
        <v>2016</v>
      </c>
      <c r="C92" s="2600"/>
      <c r="D92" s="2559">
        <f t="shared" si="4"/>
        <v>0</v>
      </c>
      <c r="E92" s="2560"/>
      <c r="F92" s="2560"/>
      <c r="G92" s="2560"/>
      <c r="H92" s="2561"/>
      <c r="I92" s="2559">
        <f t="shared" si="5"/>
        <v>0</v>
      </c>
      <c r="J92" s="2560"/>
      <c r="K92" s="2560"/>
      <c r="L92" s="2560"/>
      <c r="M92" s="2560"/>
      <c r="N92" s="2561"/>
      <c r="O92" s="2562">
        <f t="shared" si="6"/>
        <v>0</v>
      </c>
      <c r="P92" s="2563"/>
      <c r="Q92" s="2564"/>
      <c r="R92" s="2559">
        <f t="shared" si="7"/>
        <v>0</v>
      </c>
      <c r="S92" s="2560"/>
      <c r="T92" s="2560"/>
      <c r="U92" s="2560"/>
      <c r="V92" s="2561"/>
      <c r="X92" s="840"/>
      <c r="Y92" s="835"/>
      <c r="Z92" s="835"/>
      <c r="AA92" s="835"/>
      <c r="AB92" s="835"/>
      <c r="AC92" s="843"/>
    </row>
    <row r="93" spans="1:29" s="27" customFormat="1" ht="16.5" customHeight="1">
      <c r="A93" s="193"/>
      <c r="B93" s="2599"/>
      <c r="C93" s="2600"/>
      <c r="D93" s="2559">
        <f t="shared" si="4"/>
        <v>0</v>
      </c>
      <c r="E93" s="2560"/>
      <c r="F93" s="2560"/>
      <c r="G93" s="2560"/>
      <c r="H93" s="2561"/>
      <c r="I93" s="2559">
        <f t="shared" si="5"/>
        <v>0</v>
      </c>
      <c r="J93" s="2560"/>
      <c r="K93" s="2560"/>
      <c r="L93" s="2560"/>
      <c r="M93" s="2560"/>
      <c r="N93" s="2561"/>
      <c r="O93" s="2562">
        <f t="shared" si="6"/>
        <v>0</v>
      </c>
      <c r="P93" s="2563"/>
      <c r="Q93" s="2564"/>
      <c r="R93" s="2559">
        <f t="shared" si="7"/>
        <v>0</v>
      </c>
      <c r="S93" s="2560"/>
      <c r="T93" s="2560"/>
      <c r="U93" s="2560"/>
      <c r="V93" s="2561"/>
      <c r="X93" s="840"/>
      <c r="Y93" s="835"/>
      <c r="Z93" s="835"/>
      <c r="AA93" s="835"/>
      <c r="AB93" s="835"/>
      <c r="AC93" s="843"/>
    </row>
    <row r="94" spans="1:29" s="27" customFormat="1" ht="16.5" customHeight="1">
      <c r="A94" s="193"/>
      <c r="B94" s="2599"/>
      <c r="C94" s="2600"/>
      <c r="D94" s="2559">
        <f t="shared" si="4"/>
        <v>0</v>
      </c>
      <c r="E94" s="2560"/>
      <c r="F94" s="2560"/>
      <c r="G94" s="2560"/>
      <c r="H94" s="2561"/>
      <c r="I94" s="2559">
        <f t="shared" si="5"/>
        <v>0</v>
      </c>
      <c r="J94" s="2560"/>
      <c r="K94" s="2560"/>
      <c r="L94" s="2560"/>
      <c r="M94" s="2560"/>
      <c r="N94" s="2561"/>
      <c r="O94" s="2562">
        <f t="shared" si="6"/>
        <v>0</v>
      </c>
      <c r="P94" s="2563"/>
      <c r="Q94" s="2564"/>
      <c r="R94" s="2559">
        <f t="shared" si="7"/>
        <v>0</v>
      </c>
      <c r="S94" s="2560"/>
      <c r="T94" s="2560"/>
      <c r="U94" s="2560"/>
      <c r="V94" s="2561"/>
      <c r="X94" s="840"/>
      <c r="Y94" s="835"/>
      <c r="Z94" s="835"/>
      <c r="AA94" s="835"/>
      <c r="AB94" s="835"/>
      <c r="AC94" s="843"/>
    </row>
    <row r="95" spans="1:29" s="27" customFormat="1" ht="16.5" customHeight="1">
      <c r="A95" s="193"/>
      <c r="B95" s="2599"/>
      <c r="C95" s="2600"/>
      <c r="D95" s="2559">
        <f t="shared" si="4"/>
        <v>0</v>
      </c>
      <c r="E95" s="2560"/>
      <c r="F95" s="2560"/>
      <c r="G95" s="2560"/>
      <c r="H95" s="2561"/>
      <c r="I95" s="2559">
        <f t="shared" si="5"/>
        <v>0</v>
      </c>
      <c r="J95" s="2560"/>
      <c r="K95" s="2560"/>
      <c r="L95" s="2560"/>
      <c r="M95" s="2560"/>
      <c r="N95" s="2561"/>
      <c r="O95" s="2562">
        <f t="shared" si="6"/>
        <v>0</v>
      </c>
      <c r="P95" s="2563"/>
      <c r="Q95" s="2564"/>
      <c r="R95" s="2559">
        <f t="shared" si="7"/>
        <v>0</v>
      </c>
      <c r="S95" s="2560"/>
      <c r="T95" s="2560"/>
      <c r="U95" s="2560"/>
      <c r="V95" s="2561"/>
      <c r="X95" s="840"/>
      <c r="Y95" s="835"/>
      <c r="Z95" s="835"/>
      <c r="AA95" s="835"/>
      <c r="AB95" s="835"/>
      <c r="AC95" s="843"/>
    </row>
    <row r="96" spans="1:29" s="27" customFormat="1" ht="16.5" customHeight="1">
      <c r="A96" s="193"/>
      <c r="B96" s="2599"/>
      <c r="C96" s="2600"/>
      <c r="D96" s="2559">
        <f t="shared" si="4"/>
        <v>0</v>
      </c>
      <c r="E96" s="2560"/>
      <c r="F96" s="2560"/>
      <c r="G96" s="2560"/>
      <c r="H96" s="2561"/>
      <c r="I96" s="2559">
        <f t="shared" si="5"/>
        <v>0</v>
      </c>
      <c r="J96" s="2560"/>
      <c r="K96" s="2560"/>
      <c r="L96" s="2560"/>
      <c r="M96" s="2560"/>
      <c r="N96" s="2561"/>
      <c r="O96" s="2562">
        <f t="shared" si="6"/>
        <v>0</v>
      </c>
      <c r="P96" s="2563"/>
      <c r="Q96" s="2564"/>
      <c r="R96" s="2559">
        <f t="shared" si="7"/>
        <v>0</v>
      </c>
      <c r="S96" s="2560"/>
      <c r="T96" s="2560"/>
      <c r="U96" s="2560"/>
      <c r="V96" s="2561"/>
      <c r="X96" s="840"/>
      <c r="Y96" s="835"/>
      <c r="Z96" s="835"/>
      <c r="AA96" s="835"/>
      <c r="AB96" s="835"/>
      <c r="AC96" s="843"/>
    </row>
    <row r="97" spans="1:29" s="27" customFormat="1" ht="16.5" customHeight="1">
      <c r="A97" s="193"/>
      <c r="B97" s="2599"/>
      <c r="C97" s="2600"/>
      <c r="D97" s="2559">
        <f t="shared" si="4"/>
        <v>0</v>
      </c>
      <c r="E97" s="2560"/>
      <c r="F97" s="2560"/>
      <c r="G97" s="2560"/>
      <c r="H97" s="2561"/>
      <c r="I97" s="2559">
        <f t="shared" si="5"/>
        <v>0</v>
      </c>
      <c r="J97" s="2560"/>
      <c r="K97" s="2560"/>
      <c r="L97" s="2560"/>
      <c r="M97" s="2560"/>
      <c r="N97" s="2561"/>
      <c r="O97" s="2562">
        <f t="shared" si="6"/>
        <v>0</v>
      </c>
      <c r="P97" s="2563"/>
      <c r="Q97" s="2564"/>
      <c r="R97" s="2559">
        <f t="shared" si="7"/>
        <v>0</v>
      </c>
      <c r="S97" s="2560"/>
      <c r="T97" s="2560"/>
      <c r="U97" s="2560"/>
      <c r="V97" s="2561"/>
      <c r="X97" s="840"/>
      <c r="Y97" s="835"/>
      <c r="Z97" s="835"/>
      <c r="AA97" s="835"/>
      <c r="AB97" s="835"/>
      <c r="AC97" s="843"/>
    </row>
    <row r="98" spans="1:29" s="27" customFormat="1" ht="16.5" customHeight="1">
      <c r="A98" s="193"/>
      <c r="B98" s="2599"/>
      <c r="C98" s="2600"/>
      <c r="D98" s="2559">
        <f t="shared" si="4"/>
        <v>0</v>
      </c>
      <c r="E98" s="2560"/>
      <c r="F98" s="2560"/>
      <c r="G98" s="2560"/>
      <c r="H98" s="2561"/>
      <c r="I98" s="2559">
        <f t="shared" si="5"/>
        <v>0</v>
      </c>
      <c r="J98" s="2560"/>
      <c r="K98" s="2560"/>
      <c r="L98" s="2560"/>
      <c r="M98" s="2560"/>
      <c r="N98" s="2561"/>
      <c r="O98" s="2562">
        <f t="shared" si="6"/>
        <v>0</v>
      </c>
      <c r="P98" s="2563"/>
      <c r="Q98" s="2564"/>
      <c r="R98" s="2559">
        <f t="shared" si="7"/>
        <v>0</v>
      </c>
      <c r="S98" s="2560"/>
      <c r="T98" s="2560"/>
      <c r="U98" s="2560"/>
      <c r="V98" s="2561"/>
      <c r="X98" s="840"/>
      <c r="Y98" s="835"/>
      <c r="Z98" s="835"/>
      <c r="AA98" s="835"/>
      <c r="AB98" s="835"/>
      <c r="AC98" s="843"/>
    </row>
    <row r="99" spans="1:29" s="27" customFormat="1" ht="16.5" customHeight="1">
      <c r="A99" s="193"/>
      <c r="B99" s="2601"/>
      <c r="C99" s="2602"/>
      <c r="D99" s="2559">
        <f t="shared" si="4"/>
        <v>0</v>
      </c>
      <c r="E99" s="2560"/>
      <c r="F99" s="2560"/>
      <c r="G99" s="2560"/>
      <c r="H99" s="2561"/>
      <c r="I99" s="2559">
        <f t="shared" si="5"/>
        <v>0</v>
      </c>
      <c r="J99" s="2560"/>
      <c r="K99" s="2560"/>
      <c r="L99" s="2560"/>
      <c r="M99" s="2560"/>
      <c r="N99" s="2561"/>
      <c r="O99" s="2562">
        <f t="shared" si="6"/>
        <v>0</v>
      </c>
      <c r="P99" s="2563"/>
      <c r="Q99" s="2564"/>
      <c r="R99" s="2559">
        <f t="shared" si="7"/>
        <v>0</v>
      </c>
      <c r="S99" s="2560"/>
      <c r="T99" s="2560"/>
      <c r="U99" s="2560"/>
      <c r="V99" s="2561"/>
      <c r="X99" s="840"/>
      <c r="Y99" s="835"/>
      <c r="Z99" s="835"/>
      <c r="AA99" s="835"/>
      <c r="AB99" s="835"/>
      <c r="AC99" s="843"/>
    </row>
    <row r="100" spans="1:29" s="27" customFormat="1" ht="16.5" customHeight="1">
      <c r="A100" s="193"/>
      <c r="B100" s="2596" t="s">
        <v>248</v>
      </c>
      <c r="C100" s="2597"/>
      <c r="D100" s="2597"/>
      <c r="E100" s="2597"/>
      <c r="F100" s="2597"/>
      <c r="G100" s="2597"/>
      <c r="H100" s="2597"/>
      <c r="I100" s="2597"/>
      <c r="J100" s="2597"/>
      <c r="K100" s="2597"/>
      <c r="L100" s="2597"/>
      <c r="M100" s="2597"/>
      <c r="N100" s="2598"/>
      <c r="O100" s="2603">
        <f>SUM(O89:Q99)</f>
        <v>0</v>
      </c>
      <c r="P100" s="2604"/>
      <c r="Q100" s="2605"/>
      <c r="R100" s="2592"/>
      <c r="S100" s="2593"/>
      <c r="T100" s="2593"/>
      <c r="U100" s="2593"/>
      <c r="V100" s="2594"/>
      <c r="X100" s="840"/>
      <c r="Y100" s="835"/>
      <c r="Z100" s="835"/>
      <c r="AA100" s="835"/>
      <c r="AB100" s="835"/>
      <c r="AC100" s="843"/>
    </row>
    <row r="101" spans="1:29" s="27" customFormat="1" ht="16.5" customHeight="1">
      <c r="A101" s="193"/>
      <c r="B101" s="2588" t="s">
        <v>293</v>
      </c>
      <c r="C101" s="2589"/>
      <c r="D101" s="2559">
        <f t="shared" ref="D101:D111" si="8">D89</f>
        <v>0</v>
      </c>
      <c r="E101" s="2560"/>
      <c r="F101" s="2560"/>
      <c r="G101" s="2560"/>
      <c r="H101" s="2561"/>
      <c r="I101" s="2559">
        <f t="shared" ref="I101:I111" si="9">I89</f>
        <v>0</v>
      </c>
      <c r="J101" s="2560"/>
      <c r="K101" s="2560"/>
      <c r="L101" s="2560"/>
      <c r="M101" s="2560"/>
      <c r="N101" s="2561"/>
      <c r="O101" s="2562">
        <f t="shared" ref="O101:O111" si="10">O89</f>
        <v>0</v>
      </c>
      <c r="P101" s="2563"/>
      <c r="Q101" s="2564"/>
      <c r="R101" s="2559">
        <f t="shared" ref="R101:R111" si="11">R89</f>
        <v>0</v>
      </c>
      <c r="S101" s="2560"/>
      <c r="T101" s="2560"/>
      <c r="U101" s="2560"/>
      <c r="V101" s="2561"/>
      <c r="X101" s="840"/>
      <c r="Y101" s="835"/>
      <c r="Z101" s="835"/>
      <c r="AA101" s="835"/>
      <c r="AB101" s="835"/>
      <c r="AC101" s="843"/>
    </row>
    <row r="102" spans="1:29" s="27" customFormat="1" ht="16.5" customHeight="1">
      <c r="A102" s="193"/>
      <c r="B102" s="2590"/>
      <c r="C102" s="2591"/>
      <c r="D102" s="2559">
        <f t="shared" si="8"/>
        <v>0</v>
      </c>
      <c r="E102" s="2560"/>
      <c r="F102" s="2560"/>
      <c r="G102" s="2560"/>
      <c r="H102" s="2561"/>
      <c r="I102" s="2559">
        <f t="shared" si="9"/>
        <v>0</v>
      </c>
      <c r="J102" s="2560"/>
      <c r="K102" s="2560"/>
      <c r="L102" s="2560"/>
      <c r="M102" s="2560"/>
      <c r="N102" s="2561"/>
      <c r="O102" s="2562">
        <f t="shared" si="10"/>
        <v>0</v>
      </c>
      <c r="P102" s="2563"/>
      <c r="Q102" s="2564"/>
      <c r="R102" s="2559">
        <f t="shared" si="11"/>
        <v>0</v>
      </c>
      <c r="S102" s="2560"/>
      <c r="T102" s="2560"/>
      <c r="U102" s="2560"/>
      <c r="V102" s="2561"/>
      <c r="X102" s="840"/>
      <c r="Y102" s="835"/>
      <c r="Z102" s="835"/>
      <c r="AA102" s="835"/>
      <c r="AB102" s="835"/>
      <c r="AC102" s="843"/>
    </row>
    <row r="103" spans="1:29" s="27" customFormat="1" ht="16.5" customHeight="1">
      <c r="A103" s="193"/>
      <c r="B103" s="2590"/>
      <c r="C103" s="2591"/>
      <c r="D103" s="2559">
        <f t="shared" si="8"/>
        <v>0</v>
      </c>
      <c r="E103" s="2560"/>
      <c r="F103" s="2560"/>
      <c r="G103" s="2560"/>
      <c r="H103" s="2561"/>
      <c r="I103" s="2559">
        <f t="shared" si="9"/>
        <v>0</v>
      </c>
      <c r="J103" s="2560"/>
      <c r="K103" s="2560"/>
      <c r="L103" s="2560"/>
      <c r="M103" s="2560"/>
      <c r="N103" s="2561"/>
      <c r="O103" s="2562">
        <f t="shared" si="10"/>
        <v>0</v>
      </c>
      <c r="P103" s="2563"/>
      <c r="Q103" s="2564"/>
      <c r="R103" s="2559">
        <f t="shared" si="11"/>
        <v>0</v>
      </c>
      <c r="S103" s="2560"/>
      <c r="T103" s="2560"/>
      <c r="U103" s="2560"/>
      <c r="V103" s="2561"/>
      <c r="X103" s="840"/>
      <c r="Y103" s="835"/>
      <c r="Z103" s="835"/>
      <c r="AA103" s="835"/>
      <c r="AB103" s="835"/>
      <c r="AC103" s="843"/>
    </row>
    <row r="104" spans="1:29" s="27" customFormat="1" ht="16.5" customHeight="1">
      <c r="A104" s="193"/>
      <c r="B104" s="2599">
        <f>B92+1</f>
        <v>2017</v>
      </c>
      <c r="C104" s="2600"/>
      <c r="D104" s="2559">
        <f t="shared" si="8"/>
        <v>0</v>
      </c>
      <c r="E104" s="2560"/>
      <c r="F104" s="2560"/>
      <c r="G104" s="2560"/>
      <c r="H104" s="2561"/>
      <c r="I104" s="2559">
        <f t="shared" si="9"/>
        <v>0</v>
      </c>
      <c r="J104" s="2560"/>
      <c r="K104" s="2560"/>
      <c r="L104" s="2560"/>
      <c r="M104" s="2560"/>
      <c r="N104" s="2561"/>
      <c r="O104" s="2562">
        <f t="shared" si="10"/>
        <v>0</v>
      </c>
      <c r="P104" s="2563"/>
      <c r="Q104" s="2564"/>
      <c r="R104" s="2559">
        <f t="shared" si="11"/>
        <v>0</v>
      </c>
      <c r="S104" s="2560"/>
      <c r="T104" s="2560"/>
      <c r="U104" s="2560"/>
      <c r="V104" s="2561"/>
      <c r="X104" s="840"/>
      <c r="Y104" s="835"/>
      <c r="Z104" s="835"/>
      <c r="AA104" s="835"/>
      <c r="AB104" s="835"/>
      <c r="AC104" s="843"/>
    </row>
    <row r="105" spans="1:29" s="27" customFormat="1" ht="16.5" customHeight="1">
      <c r="A105" s="193"/>
      <c r="B105" s="2599"/>
      <c r="C105" s="2600"/>
      <c r="D105" s="2559">
        <f t="shared" si="8"/>
        <v>0</v>
      </c>
      <c r="E105" s="2560"/>
      <c r="F105" s="2560"/>
      <c r="G105" s="2560"/>
      <c r="H105" s="2561"/>
      <c r="I105" s="2559">
        <f t="shared" si="9"/>
        <v>0</v>
      </c>
      <c r="J105" s="2560"/>
      <c r="K105" s="2560"/>
      <c r="L105" s="2560"/>
      <c r="M105" s="2560"/>
      <c r="N105" s="2561"/>
      <c r="O105" s="2562">
        <f t="shared" si="10"/>
        <v>0</v>
      </c>
      <c r="P105" s="2563"/>
      <c r="Q105" s="2564"/>
      <c r="R105" s="2559">
        <f t="shared" si="11"/>
        <v>0</v>
      </c>
      <c r="S105" s="2560"/>
      <c r="T105" s="2560"/>
      <c r="U105" s="2560"/>
      <c r="V105" s="2561"/>
      <c r="X105" s="840"/>
      <c r="Y105" s="835"/>
      <c r="Z105" s="835"/>
      <c r="AA105" s="835"/>
      <c r="AB105" s="835"/>
      <c r="AC105" s="843"/>
    </row>
    <row r="106" spans="1:29" s="27" customFormat="1" ht="16.5" customHeight="1">
      <c r="A106" s="193"/>
      <c r="B106" s="2599"/>
      <c r="C106" s="2600"/>
      <c r="D106" s="2559">
        <f t="shared" si="8"/>
        <v>0</v>
      </c>
      <c r="E106" s="2560"/>
      <c r="F106" s="2560"/>
      <c r="G106" s="2560"/>
      <c r="H106" s="2561"/>
      <c r="I106" s="2559">
        <f t="shared" si="9"/>
        <v>0</v>
      </c>
      <c r="J106" s="2560"/>
      <c r="K106" s="2560"/>
      <c r="L106" s="2560"/>
      <c r="M106" s="2560"/>
      <c r="N106" s="2561"/>
      <c r="O106" s="2562">
        <f t="shared" si="10"/>
        <v>0</v>
      </c>
      <c r="P106" s="2563"/>
      <c r="Q106" s="2564"/>
      <c r="R106" s="2559">
        <f t="shared" si="11"/>
        <v>0</v>
      </c>
      <c r="S106" s="2560"/>
      <c r="T106" s="2560"/>
      <c r="U106" s="2560"/>
      <c r="V106" s="2561"/>
      <c r="X106" s="840"/>
      <c r="Y106" s="835"/>
      <c r="Z106" s="835"/>
      <c r="AA106" s="835"/>
      <c r="AB106" s="835"/>
      <c r="AC106" s="843"/>
    </row>
    <row r="107" spans="1:29" s="27" customFormat="1" ht="16.5" customHeight="1">
      <c r="A107" s="193"/>
      <c r="B107" s="2599"/>
      <c r="C107" s="2600"/>
      <c r="D107" s="2559">
        <f t="shared" si="8"/>
        <v>0</v>
      </c>
      <c r="E107" s="2560"/>
      <c r="F107" s="2560"/>
      <c r="G107" s="2560"/>
      <c r="H107" s="2561"/>
      <c r="I107" s="2559">
        <f t="shared" si="9"/>
        <v>0</v>
      </c>
      <c r="J107" s="2560"/>
      <c r="K107" s="2560"/>
      <c r="L107" s="2560"/>
      <c r="M107" s="2560"/>
      <c r="N107" s="2561"/>
      <c r="O107" s="2562">
        <f t="shared" si="10"/>
        <v>0</v>
      </c>
      <c r="P107" s="2563"/>
      <c r="Q107" s="2564"/>
      <c r="R107" s="2559">
        <f t="shared" si="11"/>
        <v>0</v>
      </c>
      <c r="S107" s="2560"/>
      <c r="T107" s="2560"/>
      <c r="U107" s="2560"/>
      <c r="V107" s="2561"/>
      <c r="X107" s="840"/>
      <c r="Y107" s="835"/>
      <c r="Z107" s="835"/>
      <c r="AA107" s="835"/>
      <c r="AB107" s="835"/>
      <c r="AC107" s="843"/>
    </row>
    <row r="108" spans="1:29" s="27" customFormat="1" ht="16.5" customHeight="1">
      <c r="A108" s="193"/>
      <c r="B108" s="2599"/>
      <c r="C108" s="2600"/>
      <c r="D108" s="2559">
        <f t="shared" si="8"/>
        <v>0</v>
      </c>
      <c r="E108" s="2560"/>
      <c r="F108" s="2560"/>
      <c r="G108" s="2560"/>
      <c r="H108" s="2561"/>
      <c r="I108" s="2559">
        <f t="shared" si="9"/>
        <v>0</v>
      </c>
      <c r="J108" s="2560"/>
      <c r="K108" s="2560"/>
      <c r="L108" s="2560"/>
      <c r="M108" s="2560"/>
      <c r="N108" s="2561"/>
      <c r="O108" s="2562">
        <f t="shared" si="10"/>
        <v>0</v>
      </c>
      <c r="P108" s="2563"/>
      <c r="Q108" s="2564"/>
      <c r="R108" s="2559">
        <f t="shared" si="11"/>
        <v>0</v>
      </c>
      <c r="S108" s="2560"/>
      <c r="T108" s="2560"/>
      <c r="U108" s="2560"/>
      <c r="V108" s="2561"/>
      <c r="X108" s="840"/>
      <c r="Y108" s="835"/>
      <c r="Z108" s="835"/>
      <c r="AA108" s="835"/>
      <c r="AB108" s="835"/>
      <c r="AC108" s="843"/>
    </row>
    <row r="109" spans="1:29" s="27" customFormat="1" ht="16.5" customHeight="1">
      <c r="A109" s="193"/>
      <c r="B109" s="2599"/>
      <c r="C109" s="2600"/>
      <c r="D109" s="2559">
        <f t="shared" si="8"/>
        <v>0</v>
      </c>
      <c r="E109" s="2560"/>
      <c r="F109" s="2560"/>
      <c r="G109" s="2560"/>
      <c r="H109" s="2561"/>
      <c r="I109" s="2559">
        <f t="shared" si="9"/>
        <v>0</v>
      </c>
      <c r="J109" s="2560"/>
      <c r="K109" s="2560"/>
      <c r="L109" s="2560"/>
      <c r="M109" s="2560"/>
      <c r="N109" s="2561"/>
      <c r="O109" s="2562">
        <f t="shared" si="10"/>
        <v>0</v>
      </c>
      <c r="P109" s="2563"/>
      <c r="Q109" s="2564"/>
      <c r="R109" s="2559">
        <f t="shared" si="11"/>
        <v>0</v>
      </c>
      <c r="S109" s="2560"/>
      <c r="T109" s="2560"/>
      <c r="U109" s="2560"/>
      <c r="V109" s="2561"/>
      <c r="X109" s="840"/>
      <c r="Y109" s="835"/>
      <c r="Z109" s="835"/>
      <c r="AA109" s="835"/>
      <c r="AB109" s="835"/>
      <c r="AC109" s="843"/>
    </row>
    <row r="110" spans="1:29" s="27" customFormat="1" ht="16.5" customHeight="1">
      <c r="A110" s="193"/>
      <c r="B110" s="2599"/>
      <c r="C110" s="2600"/>
      <c r="D110" s="2559">
        <f t="shared" si="8"/>
        <v>0</v>
      </c>
      <c r="E110" s="2560"/>
      <c r="F110" s="2560"/>
      <c r="G110" s="2560"/>
      <c r="H110" s="2561"/>
      <c r="I110" s="2559">
        <f t="shared" si="9"/>
        <v>0</v>
      </c>
      <c r="J110" s="2560"/>
      <c r="K110" s="2560"/>
      <c r="L110" s="2560"/>
      <c r="M110" s="2560"/>
      <c r="N110" s="2561"/>
      <c r="O110" s="2562">
        <f t="shared" si="10"/>
        <v>0</v>
      </c>
      <c r="P110" s="2563"/>
      <c r="Q110" s="2564"/>
      <c r="R110" s="2559">
        <f t="shared" si="11"/>
        <v>0</v>
      </c>
      <c r="S110" s="2560"/>
      <c r="T110" s="2560"/>
      <c r="U110" s="2560"/>
      <c r="V110" s="2561"/>
      <c r="X110" s="840"/>
      <c r="Y110" s="835"/>
      <c r="Z110" s="835"/>
      <c r="AA110" s="835"/>
      <c r="AB110" s="835"/>
      <c r="AC110" s="843"/>
    </row>
    <row r="111" spans="1:29" s="27" customFormat="1" ht="16.5" customHeight="1">
      <c r="A111" s="193"/>
      <c r="B111" s="2601"/>
      <c r="C111" s="2602"/>
      <c r="D111" s="2559">
        <f t="shared" si="8"/>
        <v>0</v>
      </c>
      <c r="E111" s="2560"/>
      <c r="F111" s="2560"/>
      <c r="G111" s="2560"/>
      <c r="H111" s="2561"/>
      <c r="I111" s="2559">
        <f t="shared" si="9"/>
        <v>0</v>
      </c>
      <c r="J111" s="2560"/>
      <c r="K111" s="2560"/>
      <c r="L111" s="2560"/>
      <c r="M111" s="2560"/>
      <c r="N111" s="2561"/>
      <c r="O111" s="2562">
        <f t="shared" si="10"/>
        <v>0</v>
      </c>
      <c r="P111" s="2563"/>
      <c r="Q111" s="2564"/>
      <c r="R111" s="2559">
        <f t="shared" si="11"/>
        <v>0</v>
      </c>
      <c r="S111" s="2560"/>
      <c r="T111" s="2560"/>
      <c r="U111" s="2560"/>
      <c r="V111" s="2561"/>
      <c r="X111" s="840"/>
      <c r="Y111" s="835"/>
      <c r="Z111" s="835"/>
      <c r="AA111" s="835"/>
      <c r="AB111" s="835"/>
      <c r="AC111" s="843"/>
    </row>
    <row r="112" spans="1:29" s="27" customFormat="1" ht="16.5" customHeight="1">
      <c r="A112" s="193"/>
      <c r="B112" s="2596" t="s">
        <v>248</v>
      </c>
      <c r="C112" s="2597"/>
      <c r="D112" s="2597"/>
      <c r="E112" s="2597"/>
      <c r="F112" s="2597"/>
      <c r="G112" s="2597"/>
      <c r="H112" s="2597"/>
      <c r="I112" s="2597"/>
      <c r="J112" s="2597"/>
      <c r="K112" s="2597"/>
      <c r="L112" s="2597"/>
      <c r="M112" s="2597"/>
      <c r="N112" s="2598"/>
      <c r="O112" s="2603">
        <f>SUM(O101:Q111)</f>
        <v>0</v>
      </c>
      <c r="P112" s="2604"/>
      <c r="Q112" s="2605"/>
      <c r="R112" s="2592"/>
      <c r="S112" s="2593"/>
      <c r="T112" s="2593"/>
      <c r="U112" s="2593"/>
      <c r="V112" s="2594"/>
      <c r="X112" s="840"/>
      <c r="Y112" s="835"/>
      <c r="Z112" s="835"/>
      <c r="AA112" s="835"/>
      <c r="AB112" s="835"/>
      <c r="AC112" s="843"/>
    </row>
    <row r="113" spans="1:29" s="27" customFormat="1" ht="16.5" customHeight="1">
      <c r="A113" s="193"/>
      <c r="B113" s="2588" t="s">
        <v>293</v>
      </c>
      <c r="C113" s="2589"/>
      <c r="D113" s="2559">
        <f t="shared" ref="D113:D123" si="12">D101</f>
        <v>0</v>
      </c>
      <c r="E113" s="2560"/>
      <c r="F113" s="2560"/>
      <c r="G113" s="2560"/>
      <c r="H113" s="2561"/>
      <c r="I113" s="2559">
        <f t="shared" ref="I113:I123" si="13">I101</f>
        <v>0</v>
      </c>
      <c r="J113" s="2560"/>
      <c r="K113" s="2560"/>
      <c r="L113" s="2560"/>
      <c r="M113" s="2560"/>
      <c r="N113" s="2561"/>
      <c r="O113" s="2562">
        <f t="shared" ref="O113:O123" si="14">O101</f>
        <v>0</v>
      </c>
      <c r="P113" s="2563"/>
      <c r="Q113" s="2564"/>
      <c r="R113" s="2559">
        <f t="shared" ref="R113:R123" si="15">R101</f>
        <v>0</v>
      </c>
      <c r="S113" s="2560"/>
      <c r="T113" s="2560"/>
      <c r="U113" s="2560"/>
      <c r="V113" s="2561"/>
      <c r="X113" s="840"/>
      <c r="Y113" s="835"/>
      <c r="Z113" s="835"/>
      <c r="AA113" s="835"/>
      <c r="AB113" s="835"/>
      <c r="AC113" s="843"/>
    </row>
    <row r="114" spans="1:29" s="27" customFormat="1" ht="16.5" customHeight="1">
      <c r="A114" s="731"/>
      <c r="B114" s="2590"/>
      <c r="C114" s="2591"/>
      <c r="D114" s="2559">
        <f t="shared" si="12"/>
        <v>0</v>
      </c>
      <c r="E114" s="2560"/>
      <c r="F114" s="2560"/>
      <c r="G114" s="2560"/>
      <c r="H114" s="2561"/>
      <c r="I114" s="2559">
        <f t="shared" si="13"/>
        <v>0</v>
      </c>
      <c r="J114" s="2560"/>
      <c r="K114" s="2560"/>
      <c r="L114" s="2560"/>
      <c r="M114" s="2560"/>
      <c r="N114" s="2561"/>
      <c r="O114" s="2562">
        <f t="shared" si="14"/>
        <v>0</v>
      </c>
      <c r="P114" s="2563"/>
      <c r="Q114" s="2564"/>
      <c r="R114" s="2559">
        <f t="shared" si="15"/>
        <v>0</v>
      </c>
      <c r="S114" s="2560"/>
      <c r="T114" s="2560"/>
      <c r="U114" s="2560"/>
      <c r="V114" s="2561"/>
      <c r="X114" s="840"/>
      <c r="Y114" s="835"/>
      <c r="Z114" s="835"/>
      <c r="AA114" s="835"/>
      <c r="AB114" s="835"/>
      <c r="AC114" s="843"/>
    </row>
    <row r="115" spans="1:29" s="27" customFormat="1" ht="16.5" customHeight="1">
      <c r="A115" s="731"/>
      <c r="B115" s="2590"/>
      <c r="C115" s="2591"/>
      <c r="D115" s="2559">
        <f t="shared" si="12"/>
        <v>0</v>
      </c>
      <c r="E115" s="2560"/>
      <c r="F115" s="2560"/>
      <c r="G115" s="2560"/>
      <c r="H115" s="2561"/>
      <c r="I115" s="2559">
        <f t="shared" si="13"/>
        <v>0</v>
      </c>
      <c r="J115" s="2560"/>
      <c r="K115" s="2560"/>
      <c r="L115" s="2560"/>
      <c r="M115" s="2560"/>
      <c r="N115" s="2561"/>
      <c r="O115" s="2562">
        <f t="shared" si="14"/>
        <v>0</v>
      </c>
      <c r="P115" s="2563"/>
      <c r="Q115" s="2564"/>
      <c r="R115" s="2559">
        <f t="shared" si="15"/>
        <v>0</v>
      </c>
      <c r="S115" s="2560"/>
      <c r="T115" s="2560"/>
      <c r="U115" s="2560"/>
      <c r="V115" s="2561"/>
      <c r="X115" s="840"/>
      <c r="Y115" s="835"/>
      <c r="Z115" s="835"/>
      <c r="AA115" s="835"/>
      <c r="AB115" s="835"/>
      <c r="AC115" s="843"/>
    </row>
    <row r="116" spans="1:29" s="27" customFormat="1" ht="16.5" customHeight="1">
      <c r="A116" s="731"/>
      <c r="B116" s="2599">
        <f>B104+1</f>
        <v>2018</v>
      </c>
      <c r="C116" s="2600"/>
      <c r="D116" s="2559">
        <f t="shared" si="12"/>
        <v>0</v>
      </c>
      <c r="E116" s="2560"/>
      <c r="F116" s="2560"/>
      <c r="G116" s="2560"/>
      <c r="H116" s="2561"/>
      <c r="I116" s="2559">
        <f t="shared" si="13"/>
        <v>0</v>
      </c>
      <c r="J116" s="2560"/>
      <c r="K116" s="2560"/>
      <c r="L116" s="2560"/>
      <c r="M116" s="2560"/>
      <c r="N116" s="2561"/>
      <c r="O116" s="2562">
        <f t="shared" si="14"/>
        <v>0</v>
      </c>
      <c r="P116" s="2563"/>
      <c r="Q116" s="2564"/>
      <c r="R116" s="2559">
        <f t="shared" si="15"/>
        <v>0</v>
      </c>
      <c r="S116" s="2560"/>
      <c r="T116" s="2560"/>
      <c r="U116" s="2560"/>
      <c r="V116" s="2561"/>
      <c r="X116" s="840"/>
      <c r="Y116" s="835"/>
      <c r="Z116" s="835"/>
      <c r="AA116" s="835"/>
      <c r="AB116" s="835"/>
      <c r="AC116" s="843"/>
    </row>
    <row r="117" spans="1:29" s="27" customFormat="1" ht="16.5" customHeight="1">
      <c r="A117" s="731"/>
      <c r="B117" s="2599"/>
      <c r="C117" s="2600"/>
      <c r="D117" s="2559">
        <f t="shared" si="12"/>
        <v>0</v>
      </c>
      <c r="E117" s="2560"/>
      <c r="F117" s="2560"/>
      <c r="G117" s="2560"/>
      <c r="H117" s="2561"/>
      <c r="I117" s="2559">
        <f t="shared" si="13"/>
        <v>0</v>
      </c>
      <c r="J117" s="2560"/>
      <c r="K117" s="2560"/>
      <c r="L117" s="2560"/>
      <c r="M117" s="2560"/>
      <c r="N117" s="2561"/>
      <c r="O117" s="2562">
        <f t="shared" si="14"/>
        <v>0</v>
      </c>
      <c r="P117" s="2563"/>
      <c r="Q117" s="2564"/>
      <c r="R117" s="2559">
        <f t="shared" si="15"/>
        <v>0</v>
      </c>
      <c r="S117" s="2560"/>
      <c r="T117" s="2560"/>
      <c r="U117" s="2560"/>
      <c r="V117" s="2561"/>
      <c r="X117" s="840"/>
      <c r="Y117" s="835"/>
      <c r="Z117" s="835"/>
      <c r="AA117" s="835"/>
      <c r="AB117" s="835"/>
      <c r="AC117" s="843"/>
    </row>
    <row r="118" spans="1:29" s="27" customFormat="1" ht="16.5" customHeight="1">
      <c r="A118" s="731"/>
      <c r="B118" s="2599"/>
      <c r="C118" s="2600"/>
      <c r="D118" s="2559">
        <f t="shared" si="12"/>
        <v>0</v>
      </c>
      <c r="E118" s="2560"/>
      <c r="F118" s="2560"/>
      <c r="G118" s="2560"/>
      <c r="H118" s="2561"/>
      <c r="I118" s="2559">
        <f t="shared" si="13"/>
        <v>0</v>
      </c>
      <c r="J118" s="2560"/>
      <c r="K118" s="2560"/>
      <c r="L118" s="2560"/>
      <c r="M118" s="2560"/>
      <c r="N118" s="2561"/>
      <c r="O118" s="2562">
        <f t="shared" si="14"/>
        <v>0</v>
      </c>
      <c r="P118" s="2563"/>
      <c r="Q118" s="2564"/>
      <c r="R118" s="2559">
        <f t="shared" si="15"/>
        <v>0</v>
      </c>
      <c r="S118" s="2560"/>
      <c r="T118" s="2560"/>
      <c r="U118" s="2560"/>
      <c r="V118" s="2561"/>
      <c r="X118" s="840"/>
      <c r="Y118" s="835"/>
      <c r="Z118" s="835"/>
      <c r="AA118" s="835"/>
      <c r="AB118" s="835"/>
      <c r="AC118" s="843"/>
    </row>
    <row r="119" spans="1:29" s="27" customFormat="1" ht="16.5" customHeight="1">
      <c r="A119" s="731"/>
      <c r="B119" s="2599"/>
      <c r="C119" s="2600"/>
      <c r="D119" s="2559">
        <f t="shared" si="12"/>
        <v>0</v>
      </c>
      <c r="E119" s="2560"/>
      <c r="F119" s="2560"/>
      <c r="G119" s="2560"/>
      <c r="H119" s="2561"/>
      <c r="I119" s="2559">
        <f t="shared" si="13"/>
        <v>0</v>
      </c>
      <c r="J119" s="2560"/>
      <c r="K119" s="2560"/>
      <c r="L119" s="2560"/>
      <c r="M119" s="2560"/>
      <c r="N119" s="2561"/>
      <c r="O119" s="2562">
        <f t="shared" si="14"/>
        <v>0</v>
      </c>
      <c r="P119" s="2563"/>
      <c r="Q119" s="2564"/>
      <c r="R119" s="2559">
        <f t="shared" si="15"/>
        <v>0</v>
      </c>
      <c r="S119" s="2560"/>
      <c r="T119" s="2560"/>
      <c r="U119" s="2560"/>
      <c r="V119" s="2561"/>
      <c r="X119" s="840"/>
      <c r="Y119" s="835"/>
      <c r="Z119" s="835"/>
      <c r="AA119" s="835"/>
      <c r="AB119" s="835"/>
      <c r="AC119" s="843"/>
    </row>
    <row r="120" spans="1:29" s="27" customFormat="1" ht="16.5" customHeight="1">
      <c r="A120" s="731"/>
      <c r="B120" s="2599"/>
      <c r="C120" s="2600"/>
      <c r="D120" s="2559">
        <f t="shared" si="12"/>
        <v>0</v>
      </c>
      <c r="E120" s="2560"/>
      <c r="F120" s="2560"/>
      <c r="G120" s="2560"/>
      <c r="H120" s="2561"/>
      <c r="I120" s="2559">
        <f t="shared" si="13"/>
        <v>0</v>
      </c>
      <c r="J120" s="2560"/>
      <c r="K120" s="2560"/>
      <c r="L120" s="2560"/>
      <c r="M120" s="2560"/>
      <c r="N120" s="2561"/>
      <c r="O120" s="2562">
        <f t="shared" si="14"/>
        <v>0</v>
      </c>
      <c r="P120" s="2563"/>
      <c r="Q120" s="2564"/>
      <c r="R120" s="2559">
        <f t="shared" si="15"/>
        <v>0</v>
      </c>
      <c r="S120" s="2560"/>
      <c r="T120" s="2560"/>
      <c r="U120" s="2560"/>
      <c r="V120" s="2561"/>
      <c r="X120" s="840"/>
      <c r="Y120" s="835"/>
      <c r="Z120" s="835"/>
      <c r="AA120" s="835"/>
      <c r="AB120" s="835"/>
      <c r="AC120" s="843"/>
    </row>
    <row r="121" spans="1:29" s="27" customFormat="1" ht="16.5" customHeight="1">
      <c r="A121" s="731"/>
      <c r="B121" s="2599"/>
      <c r="C121" s="2600"/>
      <c r="D121" s="2559">
        <f t="shared" si="12"/>
        <v>0</v>
      </c>
      <c r="E121" s="2560"/>
      <c r="F121" s="2560"/>
      <c r="G121" s="2560"/>
      <c r="H121" s="2561"/>
      <c r="I121" s="2559">
        <f t="shared" si="13"/>
        <v>0</v>
      </c>
      <c r="J121" s="2560"/>
      <c r="K121" s="2560"/>
      <c r="L121" s="2560"/>
      <c r="M121" s="2560"/>
      <c r="N121" s="2561"/>
      <c r="O121" s="2562">
        <f t="shared" si="14"/>
        <v>0</v>
      </c>
      <c r="P121" s="2563"/>
      <c r="Q121" s="2564"/>
      <c r="R121" s="2559">
        <f t="shared" si="15"/>
        <v>0</v>
      </c>
      <c r="S121" s="2560"/>
      <c r="T121" s="2560"/>
      <c r="U121" s="2560"/>
      <c r="V121" s="2561"/>
      <c r="X121" s="840"/>
      <c r="Y121" s="835"/>
      <c r="Z121" s="835"/>
      <c r="AA121" s="835"/>
      <c r="AB121" s="835"/>
      <c r="AC121" s="843"/>
    </row>
    <row r="122" spans="1:29" s="27" customFormat="1" ht="16.5" customHeight="1">
      <c r="A122" s="731"/>
      <c r="B122" s="2599"/>
      <c r="C122" s="2600"/>
      <c r="D122" s="2559">
        <f t="shared" si="12"/>
        <v>0</v>
      </c>
      <c r="E122" s="2560"/>
      <c r="F122" s="2560"/>
      <c r="G122" s="2560"/>
      <c r="H122" s="2561"/>
      <c r="I122" s="2559">
        <f t="shared" si="13"/>
        <v>0</v>
      </c>
      <c r="J122" s="2560"/>
      <c r="K122" s="2560"/>
      <c r="L122" s="2560"/>
      <c r="M122" s="2560"/>
      <c r="N122" s="2561"/>
      <c r="O122" s="2562">
        <f t="shared" si="14"/>
        <v>0</v>
      </c>
      <c r="P122" s="2563"/>
      <c r="Q122" s="2564"/>
      <c r="R122" s="2559">
        <f t="shared" si="15"/>
        <v>0</v>
      </c>
      <c r="S122" s="2560"/>
      <c r="T122" s="2560"/>
      <c r="U122" s="2560"/>
      <c r="V122" s="2561"/>
      <c r="X122" s="840"/>
      <c r="Y122" s="835"/>
      <c r="Z122" s="835"/>
      <c r="AA122" s="835"/>
      <c r="AB122" s="835"/>
      <c r="AC122" s="843"/>
    </row>
    <row r="123" spans="1:29" s="27" customFormat="1" ht="16.5" customHeight="1">
      <c r="A123" s="731"/>
      <c r="B123" s="2601"/>
      <c r="C123" s="2602"/>
      <c r="D123" s="2559">
        <f t="shared" si="12"/>
        <v>0</v>
      </c>
      <c r="E123" s="2560"/>
      <c r="F123" s="2560"/>
      <c r="G123" s="2560"/>
      <c r="H123" s="2561"/>
      <c r="I123" s="2559">
        <f t="shared" si="13"/>
        <v>0</v>
      </c>
      <c r="J123" s="2560"/>
      <c r="K123" s="2560"/>
      <c r="L123" s="2560"/>
      <c r="M123" s="2560"/>
      <c r="N123" s="2561"/>
      <c r="O123" s="2562">
        <f t="shared" si="14"/>
        <v>0</v>
      </c>
      <c r="P123" s="2563"/>
      <c r="Q123" s="2564"/>
      <c r="R123" s="2559">
        <f t="shared" si="15"/>
        <v>0</v>
      </c>
      <c r="S123" s="2560"/>
      <c r="T123" s="2560"/>
      <c r="U123" s="2560"/>
      <c r="V123" s="2561"/>
      <c r="X123" s="840"/>
      <c r="Y123" s="835"/>
      <c r="Z123" s="835"/>
      <c r="AA123" s="835"/>
      <c r="AB123" s="835"/>
      <c r="AC123" s="843"/>
    </row>
    <row r="124" spans="1:29" s="27" customFormat="1" ht="21.75" customHeight="1">
      <c r="A124" s="731"/>
      <c r="B124" s="2596" t="s">
        <v>248</v>
      </c>
      <c r="C124" s="2597"/>
      <c r="D124" s="2597"/>
      <c r="E124" s="2597"/>
      <c r="F124" s="2597"/>
      <c r="G124" s="2597"/>
      <c r="H124" s="2597"/>
      <c r="I124" s="2597"/>
      <c r="J124" s="2597"/>
      <c r="K124" s="2597"/>
      <c r="L124" s="2597"/>
      <c r="M124" s="2597"/>
      <c r="N124" s="2598"/>
      <c r="O124" s="2603">
        <f>SUM(O113:Q123)</f>
        <v>0</v>
      </c>
      <c r="P124" s="2604"/>
      <c r="Q124" s="2604"/>
      <c r="R124" s="2604"/>
      <c r="S124" s="2604"/>
      <c r="T124" s="2604"/>
      <c r="U124" s="2604"/>
      <c r="V124" s="2605"/>
      <c r="X124" s="840"/>
      <c r="Y124" s="835"/>
      <c r="Z124" s="835"/>
      <c r="AA124" s="835"/>
      <c r="AB124" s="835"/>
      <c r="AC124" s="843"/>
    </row>
    <row r="125" spans="1:29" s="27" customFormat="1" ht="21.75" customHeight="1">
      <c r="A125" s="731"/>
      <c r="B125" s="2596" t="s">
        <v>249</v>
      </c>
      <c r="C125" s="2597"/>
      <c r="D125" s="2597"/>
      <c r="E125" s="2597"/>
      <c r="F125" s="2597"/>
      <c r="G125" s="2597"/>
      <c r="H125" s="2597"/>
      <c r="I125" s="2597"/>
      <c r="J125" s="2597"/>
      <c r="K125" s="2597"/>
      <c r="L125" s="2597"/>
      <c r="M125" s="2597"/>
      <c r="N125" s="2598"/>
      <c r="O125" s="2603">
        <f>SUM(O124,O112,O100,O88,O76)</f>
        <v>0</v>
      </c>
      <c r="P125" s="2604"/>
      <c r="Q125" s="2604"/>
      <c r="R125" s="2604"/>
      <c r="S125" s="2604"/>
      <c r="T125" s="2604"/>
      <c r="U125" s="2604"/>
      <c r="V125" s="2605"/>
      <c r="X125" s="841"/>
      <c r="Y125" s="837"/>
      <c r="Z125" s="837"/>
      <c r="AA125" s="837"/>
      <c r="AB125" s="837"/>
      <c r="AC125" s="844"/>
    </row>
    <row r="126" spans="1:29" s="27" customFormat="1" ht="9" customHeight="1">
      <c r="A126" s="731"/>
      <c r="B126" s="755"/>
      <c r="C126" s="730"/>
      <c r="D126" s="756"/>
      <c r="E126" s="719"/>
      <c r="F126" s="719"/>
      <c r="G126" s="719"/>
      <c r="H126" s="719"/>
      <c r="I126" s="719"/>
      <c r="J126" s="719"/>
      <c r="K126" s="719"/>
      <c r="L126" s="719"/>
      <c r="M126" s="719"/>
      <c r="N126" s="719"/>
      <c r="O126" s="741"/>
      <c r="P126" s="741"/>
      <c r="Q126" s="741"/>
      <c r="R126" s="719"/>
      <c r="S126" s="719"/>
      <c r="T126" s="719"/>
      <c r="U126" s="719"/>
      <c r="V126" s="719"/>
    </row>
    <row r="127" spans="1:29" s="27" customFormat="1" ht="15">
      <c r="A127" s="731"/>
      <c r="B127" s="743" t="s">
        <v>1286</v>
      </c>
      <c r="C127" s="2608" t="s">
        <v>853</v>
      </c>
      <c r="D127" s="2121"/>
      <c r="E127" s="2121"/>
      <c r="F127" s="2121"/>
      <c r="G127" s="2121"/>
      <c r="H127" s="2121"/>
      <c r="I127" s="2121"/>
      <c r="J127" s="2121"/>
      <c r="K127" s="2121"/>
      <c r="L127" s="2121"/>
      <c r="M127" s="2121"/>
      <c r="N127" s="2121"/>
      <c r="O127" s="2121"/>
      <c r="P127" s="2121"/>
      <c r="Q127" s="2121"/>
      <c r="R127" s="2121"/>
      <c r="S127" s="2121"/>
      <c r="T127" s="2121"/>
      <c r="U127" s="2121"/>
      <c r="V127" s="2121"/>
    </row>
    <row r="128" spans="1:29" s="27" customFormat="1" ht="18" customHeight="1">
      <c r="A128" s="731"/>
      <c r="B128" s="1150" t="s">
        <v>1597</v>
      </c>
      <c r="C128" s="1142"/>
      <c r="D128" s="1142"/>
      <c r="E128" s="1142"/>
      <c r="F128" s="1142"/>
      <c r="G128" s="1142"/>
      <c r="H128" s="1142"/>
      <c r="I128" s="1142"/>
      <c r="J128" s="1142"/>
      <c r="K128" s="1142"/>
      <c r="L128" s="1142"/>
      <c r="M128" s="1142"/>
      <c r="N128" s="1142"/>
      <c r="O128" s="1142"/>
      <c r="P128" s="1142"/>
      <c r="Q128" s="1142"/>
      <c r="R128" s="1142"/>
      <c r="S128" s="1142"/>
      <c r="T128" s="1142"/>
      <c r="U128" s="1143"/>
      <c r="V128" s="194"/>
    </row>
    <row r="129" spans="1:23" s="27" customFormat="1" ht="18" customHeight="1">
      <c r="A129" s="731"/>
      <c r="B129" s="794" t="s">
        <v>1981</v>
      </c>
      <c r="C129" s="755"/>
      <c r="D129" s="755"/>
      <c r="E129" s="755"/>
      <c r="F129" s="755"/>
      <c r="G129" s="755"/>
      <c r="H129" s="731"/>
      <c r="I129" s="731"/>
      <c r="J129" s="731"/>
      <c r="K129" s="21"/>
      <c r="L129" s="21"/>
      <c r="M129" s="21"/>
      <c r="N129" s="21"/>
      <c r="O129" s="21"/>
      <c r="P129" s="21"/>
      <c r="Q129" s="21"/>
      <c r="R129" s="21"/>
      <c r="S129" s="21"/>
      <c r="T129" s="21"/>
      <c r="U129" s="758"/>
      <c r="V129" s="194"/>
    </row>
    <row r="130" spans="1:23" s="27" customFormat="1" ht="18" customHeight="1">
      <c r="A130" s="731"/>
      <c r="B130" s="794" t="s">
        <v>1982</v>
      </c>
      <c r="C130" s="1151"/>
      <c r="D130" s="1151"/>
      <c r="E130" s="1151"/>
      <c r="F130" s="1151"/>
      <c r="G130" s="1151"/>
      <c r="H130" s="1151"/>
      <c r="I130" s="1151"/>
      <c r="J130" s="1151"/>
      <c r="K130" s="1151"/>
      <c r="L130" s="1151"/>
      <c r="M130" s="1151"/>
      <c r="N130" s="1151"/>
      <c r="O130" s="1151"/>
      <c r="P130" s="1151"/>
      <c r="Q130" s="1151"/>
      <c r="R130" s="1151"/>
      <c r="S130" s="1151"/>
      <c r="T130" s="1151"/>
      <c r="U130" s="758"/>
      <c r="V130" s="194"/>
    </row>
    <row r="131" spans="1:23" s="27" customFormat="1" ht="18" customHeight="1">
      <c r="A131" s="731"/>
      <c r="B131" s="1153" t="s">
        <v>2483</v>
      </c>
      <c r="C131" s="1152"/>
      <c r="D131" s="1152"/>
      <c r="E131" s="1152"/>
      <c r="F131" s="1152"/>
      <c r="G131" s="1152"/>
      <c r="H131" s="1152"/>
      <c r="I131" s="1152"/>
      <c r="J131" s="1152"/>
      <c r="K131" s="1152"/>
      <c r="L131" s="1152"/>
      <c r="M131" s="1152"/>
      <c r="N131" s="1152"/>
      <c r="O131" s="1152"/>
      <c r="P131" s="1152"/>
      <c r="Q131" s="1152"/>
      <c r="R131" s="1152"/>
      <c r="S131" s="1152"/>
      <c r="T131" s="1152"/>
      <c r="U131" s="760"/>
      <c r="V131" s="194"/>
      <c r="W131" s="194"/>
    </row>
    <row r="132" spans="1:23" s="27" customFormat="1" ht="14.25" customHeight="1">
      <c r="A132" s="731"/>
      <c r="B132" s="19"/>
      <c r="C132" s="755"/>
      <c r="D132" s="755"/>
      <c r="E132" s="755"/>
      <c r="F132" s="755"/>
      <c r="G132" s="755"/>
      <c r="H132" s="731"/>
      <c r="I132" s="731"/>
      <c r="J132" s="731"/>
      <c r="K132" s="21"/>
      <c r="L132" s="21"/>
      <c r="M132" s="21"/>
      <c r="N132" s="21"/>
      <c r="O132" s="21"/>
      <c r="P132" s="21"/>
      <c r="Q132" s="21"/>
      <c r="R132" s="21"/>
      <c r="S132" s="21"/>
      <c r="T132" s="21"/>
      <c r="U132" s="21"/>
      <c r="V132" s="194"/>
      <c r="W132" s="194"/>
    </row>
    <row r="133" spans="1:23" s="27" customFormat="1" ht="95.25" customHeight="1">
      <c r="A133" s="731"/>
      <c r="B133" s="2554" t="s">
        <v>2515</v>
      </c>
      <c r="C133" s="2554"/>
      <c r="D133" s="2554"/>
      <c r="E133" s="2554"/>
      <c r="F133" s="2554"/>
      <c r="G133" s="2554"/>
      <c r="H133" s="2554"/>
      <c r="I133" s="2554"/>
      <c r="J133" s="2554"/>
      <c r="K133" s="2554"/>
      <c r="L133" s="2554"/>
      <c r="M133" s="2554"/>
      <c r="N133" s="2554"/>
      <c r="O133" s="2554"/>
      <c r="P133" s="2554"/>
      <c r="Q133" s="2554"/>
      <c r="R133" s="2554"/>
      <c r="S133" s="2554"/>
      <c r="T133" s="2554"/>
      <c r="U133" s="2554"/>
      <c r="V133" s="21"/>
      <c r="W133" s="194"/>
    </row>
    <row r="134" spans="1:23" s="27" customFormat="1" ht="6.75" customHeight="1">
      <c r="A134" s="731"/>
      <c r="B134" s="731"/>
      <c r="C134" s="194"/>
      <c r="D134" s="194"/>
      <c r="E134" s="194"/>
      <c r="F134" s="731"/>
      <c r="G134" s="194"/>
      <c r="H134" s="731"/>
      <c r="I134" s="731"/>
      <c r="J134" s="731"/>
      <c r="K134" s="194"/>
      <c r="L134" s="194"/>
      <c r="M134" s="194"/>
      <c r="N134" s="194"/>
      <c r="O134" s="194"/>
      <c r="P134" s="194"/>
      <c r="Q134" s="194"/>
      <c r="R134" s="194"/>
      <c r="S134" s="194"/>
      <c r="T134" s="194"/>
      <c r="U134" s="194"/>
      <c r="V134" s="194"/>
      <c r="W134" s="194"/>
    </row>
    <row r="135" spans="1:23" s="27" customFormat="1" ht="5.25" customHeight="1">
      <c r="A135" s="21"/>
      <c r="B135" s="1154"/>
      <c r="C135" s="1148"/>
      <c r="D135" s="1148"/>
      <c r="E135" s="1148"/>
      <c r="F135" s="1148"/>
      <c r="G135" s="1148"/>
      <c r="H135" s="1148"/>
      <c r="I135" s="1148"/>
      <c r="J135" s="1148"/>
      <c r="K135" s="1148"/>
      <c r="L135" s="1148"/>
      <c r="M135" s="1148"/>
      <c r="N135" s="1148"/>
      <c r="O135" s="1154"/>
      <c r="P135" s="1148"/>
      <c r="Q135" s="1148"/>
      <c r="R135" s="1148"/>
      <c r="S135" s="1148"/>
      <c r="T135" s="1148"/>
      <c r="U135" s="1148"/>
      <c r="V135" s="1148"/>
      <c r="W135" s="194"/>
    </row>
    <row r="136" spans="1:23" s="27" customFormat="1" ht="5.25" customHeight="1">
      <c r="A136" s="21"/>
      <c r="B136" s="1155"/>
      <c r="C136" s="1156"/>
      <c r="D136" s="1156"/>
      <c r="E136" s="1156"/>
      <c r="F136" s="1156"/>
      <c r="G136" s="1156"/>
      <c r="H136" s="1156"/>
      <c r="I136" s="1156"/>
      <c r="J136" s="1156"/>
      <c r="K136" s="1156"/>
      <c r="L136" s="1156"/>
      <c r="M136" s="1156"/>
      <c r="N136" s="1156"/>
      <c r="O136" s="1157"/>
      <c r="P136" s="1158"/>
      <c r="Q136" s="1158"/>
      <c r="R136" s="1158"/>
      <c r="S136" s="1158"/>
      <c r="T136" s="1158"/>
      <c r="U136" s="1158"/>
      <c r="V136" s="1158"/>
      <c r="W136" s="194"/>
    </row>
    <row r="137" spans="1:23" s="27" customFormat="1" ht="8.25" customHeight="1">
      <c r="A137" s="194"/>
      <c r="B137" s="194"/>
      <c r="C137" s="194"/>
      <c r="D137" s="194"/>
      <c r="E137" s="194"/>
      <c r="F137" s="194"/>
      <c r="G137" s="194"/>
      <c r="H137" s="194"/>
      <c r="I137" s="194"/>
      <c r="J137" s="194"/>
      <c r="K137" s="194"/>
      <c r="L137" s="194"/>
      <c r="M137" s="194"/>
      <c r="N137" s="194"/>
      <c r="O137" s="194"/>
      <c r="P137" s="194"/>
      <c r="Q137" s="194"/>
      <c r="R137" s="194"/>
      <c r="S137" s="194"/>
      <c r="T137" s="194"/>
      <c r="U137" s="194"/>
      <c r="V137" s="194"/>
      <c r="W137" s="194"/>
    </row>
    <row r="138" spans="1:23" s="27" customFormat="1" ht="10.5" customHeight="1">
      <c r="A138" s="194"/>
      <c r="B138" s="2606"/>
      <c r="C138" s="2607"/>
      <c r="D138" s="2607"/>
      <c r="E138" s="2607"/>
      <c r="F138" s="2607"/>
      <c r="G138" s="2607"/>
      <c r="H138" s="2607"/>
      <c r="I138" s="2607"/>
      <c r="J138" s="2607"/>
      <c r="K138" s="2607"/>
      <c r="L138" s="2607"/>
      <c r="M138" s="2607"/>
      <c r="N138" s="2607"/>
      <c r="O138" s="2607"/>
      <c r="P138" s="2607"/>
      <c r="Q138" s="2607"/>
      <c r="R138" s="2607"/>
      <c r="S138" s="2607"/>
      <c r="T138" s="2607"/>
      <c r="U138" s="2607"/>
      <c r="V138" s="2607"/>
      <c r="W138" s="194"/>
    </row>
    <row r="139" spans="1:23" ht="18" customHeight="1"/>
  </sheetData>
  <sheetProtection formatCells="0" formatRows="0" autoFilter="0"/>
  <mergeCells count="283">
    <mergeCell ref="O125:V125"/>
    <mergeCell ref="I98:N98"/>
    <mergeCell ref="O120:Q120"/>
    <mergeCell ref="B138:V138"/>
    <mergeCell ref="O124:V124"/>
    <mergeCell ref="C127:V127"/>
    <mergeCell ref="B125:N125"/>
    <mergeCell ref="I103:N103"/>
    <mergeCell ref="B124:N124"/>
    <mergeCell ref="R101:V101"/>
    <mergeCell ref="R95:V95"/>
    <mergeCell ref="I123:N123"/>
    <mergeCell ref="O122:Q122"/>
    <mergeCell ref="O96:Q96"/>
    <mergeCell ref="I97:N97"/>
    <mergeCell ref="I105:N105"/>
    <mergeCell ref="R107:V107"/>
    <mergeCell ref="R98:V98"/>
    <mergeCell ref="O107:Q107"/>
    <mergeCell ref="I107:N107"/>
    <mergeCell ref="R102:V102"/>
    <mergeCell ref="R99:V99"/>
    <mergeCell ref="O106:Q106"/>
    <mergeCell ref="R100:V100"/>
    <mergeCell ref="O100:Q100"/>
    <mergeCell ref="R96:V96"/>
    <mergeCell ref="R105:V105"/>
    <mergeCell ref="R103:V103"/>
    <mergeCell ref="O94:Q94"/>
    <mergeCell ref="O92:Q92"/>
    <mergeCell ref="O105:Q105"/>
    <mergeCell ref="O95:Q95"/>
    <mergeCell ref="O102:Q102"/>
    <mergeCell ref="O99:Q99"/>
    <mergeCell ref="D106:H106"/>
    <mergeCell ref="D103:H103"/>
    <mergeCell ref="D105:H105"/>
    <mergeCell ref="O104:Q104"/>
    <mergeCell ref="D104:H104"/>
    <mergeCell ref="R106:V106"/>
    <mergeCell ref="R104:V104"/>
    <mergeCell ref="I106:N106"/>
    <mergeCell ref="I104:N104"/>
    <mergeCell ref="R91:V91"/>
    <mergeCell ref="R97:V97"/>
    <mergeCell ref="R93:V93"/>
    <mergeCell ref="R94:V94"/>
    <mergeCell ref="R92:V92"/>
    <mergeCell ref="D102:H102"/>
    <mergeCell ref="I102:N102"/>
    <mergeCell ref="O97:Q97"/>
    <mergeCell ref="O93:Q93"/>
    <mergeCell ref="D99:H99"/>
    <mergeCell ref="R114:V114"/>
    <mergeCell ref="R113:V113"/>
    <mergeCell ref="O112:Q112"/>
    <mergeCell ref="I109:N109"/>
    <mergeCell ref="I108:N108"/>
    <mergeCell ref="I114:N114"/>
    <mergeCell ref="I110:N110"/>
    <mergeCell ref="B112:N112"/>
    <mergeCell ref="D109:H109"/>
    <mergeCell ref="D108:H108"/>
    <mergeCell ref="O123:Q123"/>
    <mergeCell ref="O121:Q121"/>
    <mergeCell ref="D119:H119"/>
    <mergeCell ref="O110:Q110"/>
    <mergeCell ref="R110:V110"/>
    <mergeCell ref="R118:V118"/>
    <mergeCell ref="O117:Q117"/>
    <mergeCell ref="R121:V121"/>
    <mergeCell ref="O119:Q119"/>
    <mergeCell ref="R112:V112"/>
    <mergeCell ref="O113:Q113"/>
    <mergeCell ref="R119:V119"/>
    <mergeCell ref="O114:Q114"/>
    <mergeCell ref="R115:V115"/>
    <mergeCell ref="D123:H123"/>
    <mergeCell ref="D122:H122"/>
    <mergeCell ref="R116:V116"/>
    <mergeCell ref="O116:Q116"/>
    <mergeCell ref="I122:N122"/>
    <mergeCell ref="R123:V123"/>
    <mergeCell ref="B116:C123"/>
    <mergeCell ref="B113:C115"/>
    <mergeCell ref="D110:H110"/>
    <mergeCell ref="D111:H111"/>
    <mergeCell ref="I111:N111"/>
    <mergeCell ref="I113:N113"/>
    <mergeCell ref="D114:H114"/>
    <mergeCell ref="D113:H113"/>
    <mergeCell ref="B104:C111"/>
    <mergeCell ref="D107:H107"/>
    <mergeCell ref="R122:V122"/>
    <mergeCell ref="O118:Q118"/>
    <mergeCell ref="I119:N119"/>
    <mergeCell ref="D115:H115"/>
    <mergeCell ref="I115:N115"/>
    <mergeCell ref="D120:H120"/>
    <mergeCell ref="I120:N120"/>
    <mergeCell ref="I121:N121"/>
    <mergeCell ref="D121:H121"/>
    <mergeCell ref="R120:V120"/>
    <mergeCell ref="R117:V117"/>
    <mergeCell ref="D118:H118"/>
    <mergeCell ref="O115:Q115"/>
    <mergeCell ref="I116:N116"/>
    <mergeCell ref="I117:N117"/>
    <mergeCell ref="I118:N118"/>
    <mergeCell ref="D116:H116"/>
    <mergeCell ref="D117:H117"/>
    <mergeCell ref="O109:Q109"/>
    <mergeCell ref="R111:V111"/>
    <mergeCell ref="O111:Q111"/>
    <mergeCell ref="R109:V109"/>
    <mergeCell ref="R108:V108"/>
    <mergeCell ref="O108:Q108"/>
    <mergeCell ref="B101:C103"/>
    <mergeCell ref="O101:Q101"/>
    <mergeCell ref="I96:N96"/>
    <mergeCell ref="D101:H101"/>
    <mergeCell ref="I101:N101"/>
    <mergeCell ref="B100:N100"/>
    <mergeCell ref="O103:Q103"/>
    <mergeCell ref="B92:C99"/>
    <mergeCell ref="D92:H92"/>
    <mergeCell ref="D93:H93"/>
    <mergeCell ref="I93:N93"/>
    <mergeCell ref="I99:N99"/>
    <mergeCell ref="O98:Q98"/>
    <mergeCell ref="I92:N92"/>
    <mergeCell ref="D94:H94"/>
    <mergeCell ref="D98:H98"/>
    <mergeCell ref="D97:H97"/>
    <mergeCell ref="D95:H95"/>
    <mergeCell ref="I95:N95"/>
    <mergeCell ref="D96:H96"/>
    <mergeCell ref="I94:N94"/>
    <mergeCell ref="B89:C91"/>
    <mergeCell ref="D89:H89"/>
    <mergeCell ref="I89:N89"/>
    <mergeCell ref="O89:Q89"/>
    <mergeCell ref="D91:H91"/>
    <mergeCell ref="I90:N90"/>
    <mergeCell ref="O90:Q90"/>
    <mergeCell ref="D90:H90"/>
    <mergeCell ref="I91:N91"/>
    <mergeCell ref="O91:Q91"/>
    <mergeCell ref="C88:N88"/>
    <mergeCell ref="R84:V84"/>
    <mergeCell ref="R82:V82"/>
    <mergeCell ref="R90:V90"/>
    <mergeCell ref="R85:V85"/>
    <mergeCell ref="R88:V88"/>
    <mergeCell ref="R86:V86"/>
    <mergeCell ref="R89:V89"/>
    <mergeCell ref="R83:V83"/>
    <mergeCell ref="O82:Q82"/>
    <mergeCell ref="R87:V87"/>
    <mergeCell ref="O88:Q88"/>
    <mergeCell ref="O84:Q84"/>
    <mergeCell ref="O86:Q86"/>
    <mergeCell ref="O87:Q87"/>
    <mergeCell ref="O85:Q85"/>
    <mergeCell ref="O83:Q83"/>
    <mergeCell ref="D83:H83"/>
    <mergeCell ref="I82:N82"/>
    <mergeCell ref="I86:N86"/>
    <mergeCell ref="D82:H82"/>
    <mergeCell ref="I83:N83"/>
    <mergeCell ref="I85:N85"/>
    <mergeCell ref="D84:H84"/>
    <mergeCell ref="I84:N84"/>
    <mergeCell ref="O81:Q81"/>
    <mergeCell ref="I80:N80"/>
    <mergeCell ref="I81:N81"/>
    <mergeCell ref="B80:C87"/>
    <mergeCell ref="D87:H87"/>
    <mergeCell ref="D86:H86"/>
    <mergeCell ref="D80:H80"/>
    <mergeCell ref="D81:H81"/>
    <mergeCell ref="D85:H85"/>
    <mergeCell ref="I87:N87"/>
    <mergeCell ref="D77:H77"/>
    <mergeCell ref="I77:N77"/>
    <mergeCell ref="D79:H79"/>
    <mergeCell ref="I79:N79"/>
    <mergeCell ref="D78:H78"/>
    <mergeCell ref="R81:V81"/>
    <mergeCell ref="R80:V80"/>
    <mergeCell ref="O80:Q80"/>
    <mergeCell ref="I78:N78"/>
    <mergeCell ref="R79:V79"/>
    <mergeCell ref="O79:Q79"/>
    <mergeCell ref="O78:Q78"/>
    <mergeCell ref="R78:V78"/>
    <mergeCell ref="O74:Q74"/>
    <mergeCell ref="B76:N76"/>
    <mergeCell ref="R77:V77"/>
    <mergeCell ref="O77:Q77"/>
    <mergeCell ref="B77:C79"/>
    <mergeCell ref="B68:C75"/>
    <mergeCell ref="O76:Q76"/>
    <mergeCell ref="D75:H75"/>
    <mergeCell ref="R73:V73"/>
    <mergeCell ref="O75:Q75"/>
    <mergeCell ref="O73:Q73"/>
    <mergeCell ref="R76:V76"/>
    <mergeCell ref="R74:V74"/>
    <mergeCell ref="R75:V75"/>
    <mergeCell ref="R69:V69"/>
    <mergeCell ref="R64:V64"/>
    <mergeCell ref="I64:N64"/>
    <mergeCell ref="I70:N70"/>
    <mergeCell ref="I75:N75"/>
    <mergeCell ref="R71:V71"/>
    <mergeCell ref="O71:Q71"/>
    <mergeCell ref="O72:Q72"/>
    <mergeCell ref="R72:V72"/>
    <mergeCell ref="R70:V70"/>
    <mergeCell ref="O68:Q68"/>
    <mergeCell ref="O67:Q67"/>
    <mergeCell ref="I69:N69"/>
    <mergeCell ref="D69:H69"/>
    <mergeCell ref="I72:N72"/>
    <mergeCell ref="I67:N67"/>
    <mergeCell ref="D67:H67"/>
    <mergeCell ref="D70:H70"/>
    <mergeCell ref="D68:H68"/>
    <mergeCell ref="I71:N71"/>
    <mergeCell ref="D72:H72"/>
    <mergeCell ref="R68:V68"/>
    <mergeCell ref="O69:Q69"/>
    <mergeCell ref="D74:H74"/>
    <mergeCell ref="D71:H71"/>
    <mergeCell ref="I73:N73"/>
    <mergeCell ref="D73:H73"/>
    <mergeCell ref="O70:Q70"/>
    <mergeCell ref="I68:N68"/>
    <mergeCell ref="I74:N74"/>
    <mergeCell ref="D64:H64"/>
    <mergeCell ref="R65:V65"/>
    <mergeCell ref="O66:Q66"/>
    <mergeCell ref="I65:N65"/>
    <mergeCell ref="D65:H65"/>
    <mergeCell ref="D66:H66"/>
    <mergeCell ref="E13:T13"/>
    <mergeCell ref="C62:V62"/>
    <mergeCell ref="B14:M14"/>
    <mergeCell ref="I32:K32"/>
    <mergeCell ref="R66:V66"/>
    <mergeCell ref="B65:C67"/>
    <mergeCell ref="C61:V61"/>
    <mergeCell ref="O64:Q64"/>
    <mergeCell ref="B64:C64"/>
    <mergeCell ref="I66:N66"/>
    <mergeCell ref="X62:AC63"/>
    <mergeCell ref="L30:V31"/>
    <mergeCell ref="B31:K31"/>
    <mergeCell ref="L32:V33"/>
    <mergeCell ref="B33:K33"/>
    <mergeCell ref="B30:F30"/>
    <mergeCell ref="G30:K30"/>
    <mergeCell ref="B32:D32"/>
    <mergeCell ref="C55:V57"/>
    <mergeCell ref="E32:H32"/>
    <mergeCell ref="X16:AC17"/>
    <mergeCell ref="B29:K29"/>
    <mergeCell ref="L29:V29"/>
    <mergeCell ref="B16:T16"/>
    <mergeCell ref="B18:T18"/>
    <mergeCell ref="C19:H19"/>
    <mergeCell ref="C20:U20"/>
    <mergeCell ref="B133:U133"/>
    <mergeCell ref="E10:T10"/>
    <mergeCell ref="E11:T11"/>
    <mergeCell ref="A1:T1"/>
    <mergeCell ref="A3:T3"/>
    <mergeCell ref="A4:T4"/>
    <mergeCell ref="B8:T8"/>
    <mergeCell ref="E12:T12"/>
    <mergeCell ref="R67:V67"/>
    <mergeCell ref="O65:Q65"/>
  </mergeCells>
  <phoneticPr fontId="21" type="noConversion"/>
  <conditionalFormatting sqref="C10:T10">
    <cfRule type="expression" dxfId="109" priority="1" stopIfTrue="1">
      <formula>$AR$10=1</formula>
    </cfRule>
  </conditionalFormatting>
  <conditionalFormatting sqref="C11:T11">
    <cfRule type="expression" dxfId="108" priority="2" stopIfTrue="1">
      <formula>$AR$11=1</formula>
    </cfRule>
  </conditionalFormatting>
  <conditionalFormatting sqref="C12:T12">
    <cfRule type="expression" dxfId="107" priority="3" stopIfTrue="1">
      <formula>$AR$12=1</formula>
    </cfRule>
  </conditionalFormatting>
  <conditionalFormatting sqref="C13:T13">
    <cfRule type="expression" dxfId="106" priority="4" stopIfTrue="1">
      <formula>$AR$13=1</formula>
    </cfRule>
  </conditionalFormatting>
  <dataValidations count="2">
    <dataValidation type="decimal" allowBlank="1" showErrorMessage="1" errorTitle="Plan Rolnośrodowiskowy" error="Trzeba wpisać liczbę - liczbę cyframi, a nie literami   ;-)" sqref="O101:Q111 O113:Q123 O77:Q87 O89:Q99 O65:Q75">
      <formula1>0</formula1>
      <formula2>99999999999999</formula2>
    </dataValidation>
    <dataValidation allowBlank="1" showInputMessage="1" showErrorMessage="1" prompt="Ten wariant musisz zazanczyć na innym arkuszu ;-)     Na tym realizujesz tylko 6.1" sqref="B11:T13"/>
  </dataValidations>
  <printOptions horizontalCentered="1"/>
  <pageMargins left="0.61" right="0.27" top="0.59" bottom="0.74" header="0.35"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4.xml><?xml version="1.0" encoding="utf-8"?>
<worksheet xmlns="http://schemas.openxmlformats.org/spreadsheetml/2006/main" xmlns:r="http://schemas.openxmlformats.org/officeDocument/2006/relationships">
  <sheetPr enableFormatConditionsCalculation="0">
    <tabColor indexed="48"/>
  </sheetPr>
  <dimension ref="A1:AL168"/>
  <sheetViews>
    <sheetView showGridLines="0" showZeros="0" topLeftCell="A10" workbookViewId="0">
      <selection activeCell="E25" sqref="E25:V25"/>
    </sheetView>
  </sheetViews>
  <sheetFormatPr defaultRowHeight="12.75"/>
  <cols>
    <col min="1" max="1" width="2.85546875" style="27" customWidth="1"/>
    <col min="2" max="4" width="3.85546875" style="27" customWidth="1"/>
    <col min="5" max="5" width="6.5703125" style="27" customWidth="1"/>
    <col min="6" max="6" width="10.28515625" style="27" customWidth="1"/>
    <col min="7" max="7" width="4.85546875" style="27" customWidth="1"/>
    <col min="8" max="8" width="3.42578125" style="27" customWidth="1"/>
    <col min="9" max="9" width="5.5703125" style="27" customWidth="1"/>
    <col min="10" max="12" width="4.42578125" style="27" customWidth="1"/>
    <col min="13" max="20" width="5.5703125" style="27" customWidth="1"/>
    <col min="21" max="22" width="3.85546875" style="27" customWidth="1"/>
    <col min="23" max="23" width="4.7109375" style="27" customWidth="1"/>
    <col min="24" max="31" width="9.140625" style="27"/>
    <col min="32" max="35" width="9.140625" style="27" hidden="1" customWidth="1"/>
    <col min="36" max="16384" width="9.140625" style="27"/>
  </cols>
  <sheetData>
    <row r="1" spans="1:38" s="192" customFormat="1" ht="15" customHeight="1">
      <c r="A1" s="2556" t="s">
        <v>184</v>
      </c>
      <c r="B1" s="2120"/>
      <c r="C1" s="2120"/>
      <c r="D1" s="2120"/>
      <c r="E1" s="2120"/>
      <c r="F1" s="2120"/>
      <c r="G1" s="2120"/>
      <c r="H1" s="2120"/>
      <c r="I1" s="2120"/>
      <c r="J1" s="2120"/>
      <c r="K1" s="2120"/>
      <c r="L1" s="2120"/>
      <c r="M1" s="2120"/>
      <c r="N1" s="2120"/>
      <c r="O1" s="2120"/>
      <c r="P1" s="2120"/>
      <c r="Q1" s="2120"/>
      <c r="R1" s="2120"/>
      <c r="S1" s="2120"/>
      <c r="T1" s="2120"/>
      <c r="U1" s="676"/>
    </row>
    <row r="2" spans="1:38" s="192" customFormat="1" ht="7.5" customHeight="1">
      <c r="B2" s="729"/>
      <c r="C2" s="729"/>
      <c r="D2" s="729"/>
      <c r="E2" s="729"/>
      <c r="F2" s="729"/>
      <c r="G2" s="729"/>
      <c r="H2" s="193"/>
      <c r="I2" s="193"/>
    </row>
    <row r="3" spans="1:38" s="193" customFormat="1" ht="16.5" customHeight="1">
      <c r="A3" s="2140" t="s">
        <v>984</v>
      </c>
      <c r="B3" s="2090"/>
      <c r="C3" s="2090"/>
      <c r="D3" s="2090"/>
      <c r="E3" s="2090"/>
      <c r="F3" s="2090"/>
      <c r="G3" s="2090"/>
      <c r="H3" s="2090"/>
      <c r="I3" s="2090"/>
      <c r="J3" s="2090"/>
      <c r="K3" s="2090"/>
      <c r="L3" s="2090"/>
      <c r="M3" s="2090"/>
      <c r="N3" s="2090"/>
      <c r="O3" s="2090"/>
      <c r="P3" s="2090"/>
      <c r="Q3" s="2090"/>
      <c r="R3" s="2090"/>
      <c r="S3" s="2090"/>
      <c r="T3" s="2090"/>
    </row>
    <row r="4" spans="1:38" s="193" customFormat="1" ht="17.25" customHeight="1">
      <c r="A4" s="2140" t="s">
        <v>985</v>
      </c>
      <c r="B4" s="2557"/>
      <c r="C4" s="2557"/>
      <c r="D4" s="2557"/>
      <c r="E4" s="2557"/>
      <c r="F4" s="2557"/>
      <c r="G4" s="2557"/>
      <c r="H4" s="2557"/>
      <c r="I4" s="2557"/>
      <c r="J4" s="2557"/>
      <c r="K4" s="2557"/>
      <c r="L4" s="2557"/>
      <c r="M4" s="2557"/>
      <c r="N4" s="2557"/>
      <c r="O4" s="2557"/>
      <c r="P4" s="2557"/>
      <c r="Q4" s="2557"/>
      <c r="R4" s="2557"/>
      <c r="S4" s="2557"/>
      <c r="T4" s="2557"/>
    </row>
    <row r="5" spans="1:38" s="194" customFormat="1" ht="29.25" customHeight="1">
      <c r="B5" s="681"/>
      <c r="C5" s="730"/>
      <c r="D5" s="730"/>
      <c r="E5" s="730"/>
      <c r="F5" s="730"/>
      <c r="G5" s="730"/>
      <c r="H5" s="730"/>
      <c r="I5" s="731"/>
    </row>
    <row r="6" spans="1:38" s="194" customFormat="1" ht="15">
      <c r="B6" s="193" t="s">
        <v>945</v>
      </c>
      <c r="C6" s="193"/>
      <c r="D6" s="193"/>
      <c r="E6" s="193"/>
      <c r="F6" s="193"/>
      <c r="G6" s="193"/>
      <c r="H6" s="193"/>
      <c r="I6" s="193"/>
      <c r="J6" s="732"/>
      <c r="K6" s="732"/>
      <c r="L6" s="732"/>
      <c r="M6" s="732"/>
      <c r="N6" s="732"/>
      <c r="O6" s="732"/>
      <c r="P6" s="732"/>
      <c r="Q6" s="732"/>
      <c r="R6" s="732"/>
    </row>
    <row r="7" spans="1:38" s="194" customFormat="1" ht="19.5" customHeight="1">
      <c r="B7" s="193"/>
      <c r="C7" s="731"/>
      <c r="D7" s="731"/>
      <c r="E7" s="731"/>
      <c r="F7" s="731"/>
      <c r="G7" s="731"/>
      <c r="H7" s="731"/>
      <c r="I7" s="731"/>
    </row>
    <row r="8" spans="1:38" s="194" customFormat="1" ht="29.25" customHeight="1">
      <c r="B8" s="2140" t="s">
        <v>1123</v>
      </c>
      <c r="C8" s="2140"/>
      <c r="D8" s="2140"/>
      <c r="E8" s="2140"/>
      <c r="F8" s="2140"/>
      <c r="G8" s="2140"/>
      <c r="H8" s="2558"/>
      <c r="I8" s="2558"/>
      <c r="J8" s="2558"/>
      <c r="K8" s="2558"/>
      <c r="L8" s="2558"/>
      <c r="M8" s="2558"/>
      <c r="N8" s="2558"/>
      <c r="O8" s="2558"/>
      <c r="P8" s="2558"/>
      <c r="Q8" s="2558"/>
      <c r="R8" s="2558"/>
      <c r="S8" s="2558"/>
      <c r="T8" s="2558"/>
    </row>
    <row r="9" spans="1:38" s="194" customFormat="1" ht="24" customHeight="1">
      <c r="B9" s="731"/>
      <c r="C9" s="731"/>
      <c r="D9" s="731"/>
      <c r="E9" s="731"/>
      <c r="F9" s="731"/>
      <c r="G9" s="731"/>
      <c r="H9" s="731"/>
      <c r="I9" s="731"/>
    </row>
    <row r="10" spans="1:38" s="194" customFormat="1" ht="21.75" customHeight="1">
      <c r="B10" s="195" t="str">
        <f>IF(AG10=TRUE,"X","")</f>
        <v/>
      </c>
      <c r="C10" s="734" t="s">
        <v>901</v>
      </c>
      <c r="D10" s="735"/>
      <c r="E10" s="2205" t="s">
        <v>1124</v>
      </c>
      <c r="F10" s="2555"/>
      <c r="G10" s="2555"/>
      <c r="H10" s="2555"/>
      <c r="I10" s="2555"/>
      <c r="J10" s="2555"/>
      <c r="K10" s="2555"/>
      <c r="L10" s="2555"/>
      <c r="M10" s="2555"/>
      <c r="N10" s="2555"/>
      <c r="O10" s="2555"/>
      <c r="P10" s="2555"/>
      <c r="Q10" s="2555"/>
      <c r="R10" s="2555"/>
      <c r="S10" s="2555"/>
      <c r="T10" s="2555"/>
      <c r="U10" s="679"/>
      <c r="V10" s="719"/>
      <c r="AG10" s="738"/>
      <c r="AH10" s="345">
        <f>'Pak6 w6.1'!AR10</f>
        <v>0</v>
      </c>
    </row>
    <row r="11" spans="1:38" s="194" customFormat="1" ht="21.75" customHeight="1">
      <c r="B11" s="195" t="str">
        <f>IF(AG11=TRUE,"X","")</f>
        <v/>
      </c>
      <c r="C11" s="734" t="s">
        <v>902</v>
      </c>
      <c r="D11" s="735"/>
      <c r="E11" s="2205" t="s">
        <v>1125</v>
      </c>
      <c r="F11" s="2555"/>
      <c r="G11" s="2555"/>
      <c r="H11" s="2555"/>
      <c r="I11" s="2555"/>
      <c r="J11" s="2555"/>
      <c r="K11" s="2555"/>
      <c r="L11" s="2555"/>
      <c r="M11" s="2555"/>
      <c r="N11" s="2555"/>
      <c r="O11" s="2555"/>
      <c r="P11" s="2555"/>
      <c r="Q11" s="2555"/>
      <c r="R11" s="2555"/>
      <c r="S11" s="2555"/>
      <c r="T11" s="2555"/>
      <c r="U11" s="679"/>
      <c r="V11" s="719"/>
      <c r="AG11" s="738" t="b">
        <v>0</v>
      </c>
      <c r="AH11" s="345">
        <f>IF(AG11=TRUE,1,0)</f>
        <v>0</v>
      </c>
    </row>
    <row r="12" spans="1:38" s="194" customFormat="1" ht="21.75" customHeight="1">
      <c r="B12" s="195" t="str">
        <f>IF(AG12=TRUE,"X","")</f>
        <v/>
      </c>
      <c r="C12" s="734" t="s">
        <v>1126</v>
      </c>
      <c r="D12" s="739"/>
      <c r="E12" s="2139" t="s">
        <v>1256</v>
      </c>
      <c r="F12" s="2139"/>
      <c r="G12" s="2139"/>
      <c r="H12" s="2139"/>
      <c r="I12" s="2139"/>
      <c r="J12" s="2139"/>
      <c r="K12" s="2139"/>
      <c r="L12" s="2139"/>
      <c r="M12" s="2139"/>
      <c r="N12" s="2139"/>
      <c r="O12" s="2139"/>
      <c r="P12" s="2139"/>
      <c r="Q12" s="2139"/>
      <c r="R12" s="2139"/>
      <c r="S12" s="2139"/>
      <c r="T12" s="2139"/>
      <c r="U12" s="679"/>
      <c r="V12" s="675"/>
      <c r="AG12" s="738"/>
      <c r="AH12" s="345">
        <f>'Pak6 w6.3'!AW13</f>
        <v>0</v>
      </c>
    </row>
    <row r="13" spans="1:38" s="194" customFormat="1" ht="21.75" customHeight="1">
      <c r="B13" s="195" t="str">
        <f>IF(AG13=TRUE,"X","")</f>
        <v/>
      </c>
      <c r="C13" s="734" t="s">
        <v>40</v>
      </c>
      <c r="D13" s="735"/>
      <c r="E13" s="2205" t="s">
        <v>958</v>
      </c>
      <c r="F13" s="2555"/>
      <c r="G13" s="2555"/>
      <c r="H13" s="2555"/>
      <c r="I13" s="2555"/>
      <c r="J13" s="2555"/>
      <c r="K13" s="2555"/>
      <c r="L13" s="2555"/>
      <c r="M13" s="2555"/>
      <c r="N13" s="2555"/>
      <c r="O13" s="2555"/>
      <c r="P13" s="2555"/>
      <c r="Q13" s="2555"/>
      <c r="R13" s="2555"/>
      <c r="S13" s="2555"/>
      <c r="T13" s="2555"/>
      <c r="U13" s="679"/>
      <c r="V13" s="719"/>
      <c r="AG13" s="738"/>
      <c r="AH13" s="345">
        <f>'Pak6 w6.4'!AX14</f>
        <v>0</v>
      </c>
    </row>
    <row r="14" spans="1:38" s="194" customFormat="1">
      <c r="B14" s="2586" t="s">
        <v>959</v>
      </c>
      <c r="C14" s="2586"/>
      <c r="D14" s="2586"/>
      <c r="E14" s="2587"/>
      <c r="F14" s="2587"/>
      <c r="G14" s="2587"/>
      <c r="H14" s="2587"/>
      <c r="I14" s="2587"/>
      <c r="J14" s="2587"/>
      <c r="K14" s="2587"/>
      <c r="L14" s="2587"/>
      <c r="M14" s="2587"/>
    </row>
    <row r="15" spans="1:38" s="194" customFormat="1" ht="8.25" customHeight="1">
      <c r="B15" s="740"/>
      <c r="C15" s="740"/>
      <c r="D15" s="740"/>
      <c r="E15" s="741"/>
      <c r="F15" s="741"/>
      <c r="G15" s="741"/>
      <c r="H15" s="741"/>
      <c r="I15" s="741"/>
      <c r="J15" s="741"/>
      <c r="K15" s="741"/>
      <c r="L15" s="741"/>
      <c r="M15" s="741"/>
      <c r="AE15" s="27"/>
      <c r="AJ15" s="27"/>
      <c r="AK15" s="27"/>
      <c r="AL15" s="27"/>
    </row>
    <row r="16" spans="1:38" ht="27" customHeight="1">
      <c r="B16" s="534"/>
      <c r="C16" s="534"/>
      <c r="D16" s="534"/>
      <c r="E16" s="534"/>
      <c r="F16" s="534"/>
      <c r="G16" s="534"/>
      <c r="H16" s="534"/>
      <c r="I16" s="534"/>
      <c r="J16" s="534"/>
      <c r="K16" s="534"/>
      <c r="L16" s="534"/>
      <c r="M16" s="534"/>
      <c r="N16" s="534"/>
      <c r="O16" s="534"/>
      <c r="P16" s="534"/>
      <c r="Q16" s="534"/>
      <c r="R16" s="534"/>
      <c r="S16" s="534"/>
      <c r="T16" s="534"/>
      <c r="U16" s="534"/>
      <c r="V16" s="534"/>
    </row>
    <row r="17" spans="1:38" ht="15">
      <c r="B17" s="2140" t="s">
        <v>1473</v>
      </c>
      <c r="C17" s="2645"/>
      <c r="D17" s="2645"/>
      <c r="E17" s="2645"/>
      <c r="F17" s="2645"/>
      <c r="G17" s="2645"/>
      <c r="H17" s="2645"/>
      <c r="I17" s="2645"/>
      <c r="J17" s="2645"/>
      <c r="K17" s="2645"/>
      <c r="L17" s="2645"/>
      <c r="M17" s="2645"/>
      <c r="N17" s="2645"/>
      <c r="O17" s="2645"/>
      <c r="P17" s="2645"/>
      <c r="Q17" s="2645"/>
      <c r="R17" s="2645"/>
      <c r="S17" s="2645"/>
      <c r="T17" s="2645"/>
      <c r="U17" s="20"/>
      <c r="V17" s="20"/>
    </row>
    <row r="18" spans="1:38" ht="9" customHeight="1">
      <c r="B18" s="761"/>
      <c r="C18" s="762"/>
      <c r="D18" s="762"/>
      <c r="E18" s="762"/>
      <c r="F18" s="762"/>
      <c r="G18" s="762"/>
      <c r="H18" s="762"/>
      <c r="I18" s="762"/>
      <c r="J18" s="762"/>
      <c r="K18" s="762"/>
      <c r="L18" s="762"/>
      <c r="M18" s="762"/>
      <c r="N18" s="762"/>
      <c r="O18" s="762"/>
      <c r="P18" s="762"/>
      <c r="Q18" s="762"/>
      <c r="R18" s="762"/>
      <c r="S18" s="762"/>
      <c r="T18" s="762"/>
      <c r="U18" s="20"/>
      <c r="V18" s="20"/>
    </row>
    <row r="19" spans="1:38" ht="15" customHeight="1">
      <c r="B19" s="20"/>
      <c r="C19" s="763" t="s">
        <v>986</v>
      </c>
      <c r="D19" s="2140" t="s">
        <v>1474</v>
      </c>
      <c r="E19" s="2140"/>
      <c r="F19" s="2140"/>
      <c r="G19" s="2140"/>
      <c r="H19" s="2140"/>
      <c r="I19" s="2140"/>
      <c r="J19" s="2140"/>
      <c r="K19" s="2140"/>
      <c r="L19" s="2140"/>
      <c r="M19" s="2140"/>
      <c r="N19" s="2140"/>
      <c r="O19" s="2140"/>
      <c r="P19" s="2140"/>
      <c r="Q19" s="2140"/>
      <c r="R19" s="2140"/>
      <c r="S19" s="764"/>
      <c r="T19" s="765"/>
      <c r="U19" s="20"/>
      <c r="V19" s="20"/>
    </row>
    <row r="20" spans="1:38" s="194" customFormat="1" ht="4.5" customHeight="1">
      <c r="A20" s="731"/>
      <c r="B20" s="744"/>
      <c r="C20" s="715"/>
      <c r="D20" s="679"/>
      <c r="E20" s="679"/>
      <c r="F20" s="679"/>
      <c r="G20" s="679"/>
      <c r="H20" s="679"/>
      <c r="I20" s="679"/>
      <c r="J20" s="679"/>
      <c r="K20" s="679"/>
      <c r="L20" s="679"/>
      <c r="M20" s="679"/>
      <c r="N20" s="679"/>
      <c r="O20" s="679"/>
      <c r="P20" s="679"/>
      <c r="Q20" s="679"/>
      <c r="R20" s="679"/>
      <c r="S20" s="679"/>
      <c r="T20" s="679"/>
      <c r="U20" s="679"/>
      <c r="V20" s="679"/>
      <c r="X20" s="27"/>
      <c r="Y20" s="27"/>
      <c r="Z20" s="27"/>
      <c r="AA20" s="27"/>
      <c r="AB20" s="27"/>
      <c r="AC20" s="27"/>
      <c r="AD20" s="27"/>
      <c r="AE20" s="27"/>
      <c r="AF20" s="27"/>
      <c r="AG20" s="27"/>
      <c r="AH20" s="27"/>
      <c r="AI20" s="27"/>
      <c r="AJ20" s="27"/>
      <c r="AK20" s="27"/>
      <c r="AL20" s="27"/>
    </row>
    <row r="21" spans="1:38" s="194" customFormat="1" ht="8.25" customHeight="1">
      <c r="A21" s="731"/>
      <c r="B21" s="744"/>
      <c r="C21" s="715"/>
      <c r="D21" s="679"/>
      <c r="E21" s="679"/>
      <c r="F21" s="679"/>
      <c r="G21" s="679"/>
      <c r="H21" s="679"/>
      <c r="I21" s="679"/>
      <c r="J21" s="679"/>
      <c r="K21" s="679"/>
      <c r="L21" s="679"/>
      <c r="M21" s="679"/>
      <c r="N21" s="679"/>
      <c r="O21" s="679"/>
      <c r="P21" s="679"/>
      <c r="Q21" s="679"/>
      <c r="R21" s="679"/>
      <c r="S21" s="679"/>
      <c r="T21" s="679"/>
      <c r="U21" s="679"/>
      <c r="V21" s="679"/>
      <c r="X21" s="27"/>
      <c r="Y21" s="27"/>
      <c r="Z21" s="27"/>
      <c r="AA21" s="27"/>
      <c r="AB21" s="27"/>
      <c r="AC21" s="27"/>
      <c r="AD21" s="27"/>
      <c r="AE21" s="27"/>
      <c r="AF21" s="27"/>
      <c r="AG21" s="27"/>
      <c r="AH21" s="27"/>
      <c r="AI21" s="27"/>
      <c r="AJ21" s="27"/>
      <c r="AK21" s="27"/>
      <c r="AL21" s="27"/>
    </row>
    <row r="22" spans="1:38" s="194" customFormat="1" ht="44.25" customHeight="1">
      <c r="A22" s="731"/>
      <c r="B22" s="744"/>
      <c r="C22" s="715"/>
      <c r="D22" s="742" t="s">
        <v>1177</v>
      </c>
      <c r="E22" s="2554" t="s">
        <v>2788</v>
      </c>
      <c r="F22" s="2651"/>
      <c r="G22" s="2651"/>
      <c r="H22" s="2651"/>
      <c r="I22" s="2651"/>
      <c r="J22" s="2651"/>
      <c r="K22" s="2651"/>
      <c r="L22" s="2651"/>
      <c r="M22" s="2651"/>
      <c r="N22" s="2651"/>
      <c r="O22" s="2651"/>
      <c r="P22" s="2651"/>
      <c r="Q22" s="2651"/>
      <c r="R22" s="2651"/>
      <c r="S22" s="2651"/>
      <c r="T22" s="2651"/>
      <c r="U22" s="2651"/>
      <c r="V22" s="2651"/>
      <c r="X22" s="27"/>
      <c r="Y22" s="27"/>
      <c r="Z22" s="27"/>
      <c r="AA22" s="27"/>
      <c r="AB22" s="27"/>
      <c r="AC22" s="27"/>
      <c r="AD22" s="27"/>
      <c r="AE22" s="27"/>
      <c r="AF22" s="27"/>
      <c r="AG22" s="27"/>
      <c r="AH22" s="27"/>
      <c r="AI22" s="27"/>
      <c r="AJ22" s="27"/>
      <c r="AK22" s="27"/>
      <c r="AL22" s="27"/>
    </row>
    <row r="23" spans="1:38" s="194" customFormat="1" ht="17.25" customHeight="1">
      <c r="A23" s="731"/>
      <c r="B23" s="731"/>
      <c r="C23" s="745"/>
      <c r="D23" s="20"/>
      <c r="E23" s="742" t="s">
        <v>1433</v>
      </c>
      <c r="F23" s="742"/>
      <c r="G23" s="690"/>
      <c r="H23" s="690"/>
      <c r="I23" s="690"/>
      <c r="J23" s="690"/>
      <c r="K23" s="690"/>
      <c r="L23" s="690"/>
      <c r="M23" s="690"/>
      <c r="N23" s="690"/>
      <c r="O23" s="690"/>
      <c r="P23" s="690"/>
      <c r="Q23" s="690"/>
      <c r="R23" s="690"/>
      <c r="S23" s="690"/>
      <c r="T23" s="690"/>
      <c r="U23" s="690"/>
      <c r="V23" s="690"/>
      <c r="X23" s="27"/>
      <c r="Y23" s="27"/>
      <c r="Z23" s="27"/>
      <c r="AA23" s="27"/>
      <c r="AB23" s="27"/>
      <c r="AC23" s="27"/>
      <c r="AD23" s="27"/>
      <c r="AE23" s="27"/>
      <c r="AF23" s="27"/>
      <c r="AG23" s="27"/>
      <c r="AH23" s="27"/>
      <c r="AI23" s="27"/>
      <c r="AJ23" s="27"/>
      <c r="AK23" s="27"/>
      <c r="AL23" s="27"/>
    </row>
    <row r="24" spans="1:38" s="194" customFormat="1" ht="59.25" customHeight="1">
      <c r="A24" s="731"/>
      <c r="B24" s="731"/>
      <c r="C24" s="745"/>
      <c r="D24" s="742" t="s">
        <v>806</v>
      </c>
      <c r="E24" s="2554" t="s">
        <v>2789</v>
      </c>
      <c r="F24" s="2650"/>
      <c r="G24" s="2650"/>
      <c r="H24" s="2650"/>
      <c r="I24" s="2650"/>
      <c r="J24" s="2650"/>
      <c r="K24" s="2650"/>
      <c r="L24" s="2650"/>
      <c r="M24" s="2650"/>
      <c r="N24" s="2650"/>
      <c r="O24" s="2650"/>
      <c r="P24" s="2650"/>
      <c r="Q24" s="2650"/>
      <c r="R24" s="2650"/>
      <c r="S24" s="2650"/>
      <c r="T24" s="2650"/>
      <c r="U24" s="2650"/>
      <c r="V24" s="2650"/>
      <c r="X24" s="27"/>
      <c r="Y24" s="27"/>
      <c r="Z24" s="27"/>
      <c r="AA24" s="27"/>
      <c r="AB24" s="27"/>
      <c r="AC24" s="27"/>
      <c r="AD24" s="27"/>
      <c r="AE24" s="27"/>
      <c r="AF24" s="27"/>
      <c r="AG24" s="27"/>
      <c r="AH24" s="27"/>
      <c r="AI24" s="27"/>
      <c r="AJ24" s="27"/>
      <c r="AK24" s="27"/>
      <c r="AL24" s="27"/>
    </row>
    <row r="25" spans="1:38" s="194" customFormat="1" ht="103.5" customHeight="1">
      <c r="A25" s="731"/>
      <c r="B25" s="731"/>
      <c r="C25" s="745"/>
      <c r="D25" s="742" t="s">
        <v>807</v>
      </c>
      <c r="E25" s="2554" t="s">
        <v>2841</v>
      </c>
      <c r="F25" s="2650"/>
      <c r="G25" s="2650"/>
      <c r="H25" s="2650"/>
      <c r="I25" s="2650"/>
      <c r="J25" s="2650"/>
      <c r="K25" s="2650"/>
      <c r="L25" s="2650"/>
      <c r="M25" s="2650"/>
      <c r="N25" s="2650"/>
      <c r="O25" s="2650"/>
      <c r="P25" s="2650"/>
      <c r="Q25" s="2650"/>
      <c r="R25" s="2650"/>
      <c r="S25" s="2650"/>
      <c r="T25" s="2650"/>
      <c r="U25" s="2650"/>
      <c r="V25" s="2650"/>
      <c r="X25" s="27"/>
      <c r="Y25" s="27"/>
      <c r="Z25" s="27"/>
      <c r="AA25" s="27"/>
      <c r="AB25" s="27"/>
      <c r="AC25" s="27"/>
      <c r="AD25" s="27"/>
      <c r="AE25" s="27"/>
      <c r="AF25" s="27"/>
      <c r="AG25" s="27"/>
      <c r="AH25" s="27"/>
      <c r="AI25" s="27"/>
      <c r="AJ25" s="27"/>
      <c r="AK25" s="27"/>
      <c r="AL25" s="27"/>
    </row>
    <row r="26" spans="1:38" s="194" customFormat="1" ht="45.75" customHeight="1">
      <c r="A26" s="731"/>
      <c r="B26" s="731"/>
      <c r="C26" s="745"/>
      <c r="D26" s="2206" t="s">
        <v>1827</v>
      </c>
      <c r="E26" s="2206"/>
      <c r="F26" s="2206"/>
      <c r="G26" s="2206"/>
      <c r="H26" s="2206"/>
      <c r="I26" s="2206"/>
      <c r="J26" s="2206"/>
      <c r="K26" s="2206"/>
      <c r="L26" s="2206"/>
      <c r="M26" s="2206"/>
      <c r="N26" s="2206"/>
      <c r="O26" s="2206"/>
      <c r="P26" s="2206"/>
      <c r="Q26" s="2206"/>
      <c r="R26" s="2206"/>
      <c r="S26" s="2206"/>
      <c r="T26" s="2206"/>
      <c r="U26" s="2206"/>
      <c r="V26" s="2206"/>
      <c r="X26" s="27"/>
      <c r="Y26" s="27"/>
      <c r="Z26" s="27"/>
      <c r="AA26" s="27"/>
      <c r="AB26" s="27"/>
      <c r="AC26" s="27"/>
      <c r="AD26" s="27"/>
      <c r="AE26" s="27"/>
      <c r="AF26" s="27"/>
      <c r="AG26" s="27"/>
      <c r="AH26" s="27"/>
      <c r="AI26" s="27"/>
      <c r="AJ26" s="27"/>
      <c r="AK26" s="27"/>
      <c r="AL26" s="27"/>
    </row>
    <row r="27" spans="1:38" s="194" customFormat="1" ht="192.75" customHeight="1">
      <c r="A27" s="731"/>
      <c r="B27" s="731"/>
      <c r="C27" s="745"/>
      <c r="D27" s="742"/>
      <c r="E27" s="2205" t="s">
        <v>1828</v>
      </c>
      <c r="F27" s="2652"/>
      <c r="G27" s="2652"/>
      <c r="H27" s="2652"/>
      <c r="I27" s="2652"/>
      <c r="J27" s="2652"/>
      <c r="K27" s="2652"/>
      <c r="L27" s="2652"/>
      <c r="M27" s="2652"/>
      <c r="N27" s="2652"/>
      <c r="O27" s="2652"/>
      <c r="P27" s="2652"/>
      <c r="Q27" s="2652"/>
      <c r="R27" s="2652"/>
      <c r="S27" s="2652"/>
      <c r="T27" s="2652"/>
      <c r="U27" s="2652"/>
      <c r="V27" s="2652"/>
      <c r="X27" s="27"/>
      <c r="Y27" s="27"/>
      <c r="Z27" s="27"/>
      <c r="AA27" s="27"/>
      <c r="AB27" s="27"/>
      <c r="AC27" s="27"/>
      <c r="AD27" s="27"/>
      <c r="AE27" s="27"/>
      <c r="AF27" s="27"/>
      <c r="AG27" s="27"/>
      <c r="AH27" s="27"/>
      <c r="AI27" s="27"/>
      <c r="AJ27" s="27"/>
      <c r="AK27" s="27"/>
      <c r="AL27" s="27"/>
    </row>
    <row r="28" spans="1:38" s="194" customFormat="1" ht="8.25" customHeight="1">
      <c r="A28" s="731"/>
      <c r="B28" s="731"/>
      <c r="C28" s="745"/>
      <c r="D28" s="731"/>
      <c r="E28" s="731"/>
      <c r="F28" s="731"/>
      <c r="G28" s="731"/>
      <c r="H28" s="731"/>
      <c r="I28" s="731"/>
      <c r="J28" s="731"/>
      <c r="K28" s="731"/>
      <c r="L28" s="731"/>
      <c r="M28" s="731"/>
      <c r="N28" s="731"/>
      <c r="O28" s="731"/>
      <c r="P28" s="731"/>
      <c r="Q28" s="731"/>
      <c r="R28" s="731"/>
      <c r="S28" s="731"/>
      <c r="T28" s="731"/>
      <c r="U28" s="731"/>
      <c r="V28" s="731"/>
      <c r="X28" s="27"/>
      <c r="Y28" s="27"/>
      <c r="Z28" s="27"/>
      <c r="AA28" s="27"/>
      <c r="AB28" s="27"/>
      <c r="AC28" s="27"/>
      <c r="AD28" s="27"/>
      <c r="AE28" s="27"/>
      <c r="AF28" s="27"/>
      <c r="AG28" s="27"/>
      <c r="AH28" s="27"/>
      <c r="AI28" s="27"/>
      <c r="AJ28" s="27"/>
      <c r="AK28" s="27"/>
      <c r="AL28" s="27"/>
    </row>
    <row r="29" spans="1:38" s="194" customFormat="1" ht="21" customHeight="1">
      <c r="A29" s="731"/>
      <c r="B29" s="731"/>
      <c r="C29" s="745"/>
      <c r="D29" s="731"/>
      <c r="E29" s="731"/>
      <c r="F29" s="731"/>
      <c r="G29" s="731"/>
      <c r="H29" s="731"/>
      <c r="I29" s="731"/>
      <c r="J29" s="731"/>
      <c r="K29" s="731"/>
      <c r="L29" s="731"/>
      <c r="M29" s="731"/>
      <c r="N29" s="731"/>
      <c r="O29" s="731"/>
      <c r="P29" s="731"/>
      <c r="Q29" s="731"/>
      <c r="R29" s="731"/>
      <c r="S29" s="731"/>
      <c r="T29" s="731"/>
      <c r="U29" s="731"/>
      <c r="V29" s="731"/>
      <c r="X29" s="27"/>
      <c r="Y29" s="27"/>
      <c r="Z29" s="27"/>
      <c r="AA29" s="27"/>
      <c r="AB29" s="27"/>
      <c r="AC29" s="27"/>
      <c r="AD29" s="27"/>
      <c r="AE29" s="27"/>
      <c r="AF29" s="27"/>
      <c r="AG29" s="27"/>
      <c r="AH29" s="27"/>
      <c r="AI29" s="27"/>
      <c r="AJ29" s="27"/>
      <c r="AK29" s="27"/>
      <c r="AL29" s="27"/>
    </row>
    <row r="30" spans="1:38" s="194" customFormat="1" ht="21" customHeight="1">
      <c r="A30" s="731"/>
      <c r="B30" s="731"/>
      <c r="C30" s="745"/>
      <c r="D30" s="731"/>
      <c r="E30" s="731"/>
      <c r="F30" s="731"/>
      <c r="G30" s="731"/>
      <c r="H30" s="731"/>
      <c r="I30" s="731"/>
      <c r="J30" s="731"/>
      <c r="K30" s="731"/>
      <c r="L30" s="731"/>
      <c r="M30" s="731"/>
      <c r="N30" s="731"/>
      <c r="O30" s="731"/>
      <c r="P30" s="731"/>
      <c r="Q30" s="731"/>
      <c r="R30" s="731"/>
      <c r="S30" s="731"/>
      <c r="T30" s="731"/>
      <c r="U30" s="731"/>
      <c r="V30" s="731"/>
      <c r="X30" s="27"/>
      <c r="Y30" s="27"/>
      <c r="Z30" s="27"/>
      <c r="AA30" s="27"/>
      <c r="AB30" s="27"/>
      <c r="AC30" s="27"/>
      <c r="AD30" s="27"/>
      <c r="AE30" s="27"/>
      <c r="AF30" s="27"/>
      <c r="AG30" s="27"/>
      <c r="AH30" s="27"/>
      <c r="AI30" s="27"/>
      <c r="AJ30" s="27"/>
      <c r="AK30" s="27"/>
      <c r="AL30" s="27"/>
    </row>
    <row r="31" spans="1:38" s="194" customFormat="1" ht="21" customHeight="1">
      <c r="A31" s="731"/>
      <c r="B31" s="731"/>
      <c r="C31" s="745"/>
      <c r="D31" s="731"/>
      <c r="E31" s="731"/>
      <c r="F31" s="731"/>
      <c r="G31" s="731"/>
      <c r="H31" s="731"/>
      <c r="I31" s="731"/>
      <c r="J31" s="731"/>
      <c r="K31" s="731"/>
      <c r="L31" s="731"/>
      <c r="M31" s="731"/>
      <c r="N31" s="731"/>
      <c r="O31" s="731"/>
      <c r="P31" s="731"/>
      <c r="Q31" s="731"/>
      <c r="R31" s="731"/>
      <c r="S31" s="731"/>
      <c r="T31" s="731"/>
      <c r="U31" s="731"/>
      <c r="V31" s="731"/>
      <c r="X31" s="27"/>
      <c r="Y31" s="27"/>
      <c r="Z31" s="27"/>
      <c r="AA31" s="27"/>
      <c r="AB31" s="27"/>
      <c r="AC31" s="27"/>
      <c r="AD31" s="27"/>
      <c r="AE31" s="27"/>
      <c r="AF31" s="27"/>
      <c r="AG31" s="27"/>
      <c r="AH31" s="27"/>
      <c r="AI31" s="27"/>
      <c r="AJ31" s="27"/>
      <c r="AK31" s="27"/>
      <c r="AL31" s="27"/>
    </row>
    <row r="32" spans="1:38" s="194" customFormat="1" ht="42" customHeight="1">
      <c r="X32" s="27"/>
      <c r="Y32" s="27"/>
      <c r="Z32" s="27"/>
      <c r="AA32" s="27"/>
      <c r="AB32" s="27"/>
      <c r="AC32" s="27"/>
      <c r="AD32" s="27"/>
      <c r="AF32" s="27"/>
      <c r="AG32" s="27"/>
      <c r="AH32" s="27"/>
      <c r="AI32" s="27"/>
      <c r="AJ32" s="27"/>
      <c r="AK32" s="27"/>
    </row>
    <row r="33" spans="2:37" s="194" customFormat="1" ht="35.25" customHeight="1">
      <c r="X33" s="27"/>
      <c r="Y33" s="27"/>
      <c r="Z33" s="27"/>
      <c r="AA33" s="27"/>
      <c r="AB33" s="27"/>
      <c r="AC33" s="27"/>
      <c r="AD33" s="27"/>
      <c r="AF33" s="27"/>
      <c r="AG33" s="27"/>
      <c r="AH33" s="27"/>
      <c r="AI33" s="27"/>
      <c r="AJ33" s="27"/>
      <c r="AK33" s="27"/>
    </row>
    <row r="34" spans="2:37" s="194" customFormat="1" ht="11.25" customHeight="1">
      <c r="X34" s="27"/>
      <c r="Y34" s="27"/>
      <c r="Z34" s="27"/>
      <c r="AA34" s="27"/>
      <c r="AB34" s="27"/>
      <c r="AC34" s="27"/>
      <c r="AD34" s="27"/>
      <c r="AF34" s="27"/>
      <c r="AG34" s="27"/>
      <c r="AH34" s="27"/>
      <c r="AI34" s="27"/>
      <c r="AJ34" s="27"/>
      <c r="AK34" s="27"/>
    </row>
    <row r="35" spans="2:37" ht="11.25" customHeight="1">
      <c r="B35" s="20"/>
      <c r="C35" s="763"/>
      <c r="D35" s="687"/>
      <c r="E35" s="687"/>
      <c r="F35" s="687"/>
      <c r="G35" s="687"/>
      <c r="H35" s="687"/>
      <c r="I35" s="687"/>
      <c r="J35" s="687"/>
      <c r="K35" s="687"/>
      <c r="L35" s="687"/>
      <c r="M35" s="687"/>
      <c r="N35" s="687"/>
      <c r="O35" s="687"/>
      <c r="P35" s="687"/>
      <c r="Q35" s="687"/>
      <c r="R35" s="687"/>
      <c r="S35" s="764"/>
      <c r="T35" s="765"/>
      <c r="U35" s="20"/>
      <c r="V35" s="20"/>
    </row>
    <row r="36" spans="2:37" ht="15" customHeight="1">
      <c r="B36" s="20"/>
      <c r="C36" s="20"/>
      <c r="D36" s="764"/>
      <c r="E36" s="764"/>
      <c r="F36" s="764"/>
      <c r="G36" s="764"/>
      <c r="H36" s="764"/>
      <c r="I36" s="764"/>
      <c r="J36" s="764"/>
      <c r="K36" s="764"/>
      <c r="L36" s="764"/>
      <c r="M36" s="764"/>
      <c r="N36" s="764"/>
      <c r="O36" s="764"/>
      <c r="P36" s="764"/>
      <c r="Q36" s="764"/>
      <c r="R36" s="764"/>
      <c r="S36" s="764"/>
      <c r="T36" s="765"/>
      <c r="U36" s="20"/>
      <c r="V36" s="20"/>
    </row>
    <row r="37" spans="2:37" ht="21" customHeight="1">
      <c r="B37" s="2205" t="s">
        <v>1475</v>
      </c>
      <c r="C37" s="2646"/>
      <c r="D37" s="2646"/>
      <c r="E37" s="2646"/>
      <c r="F37" s="2646"/>
      <c r="G37" s="2646"/>
      <c r="H37" s="2646"/>
      <c r="I37" s="2646"/>
      <c r="J37" s="2646"/>
      <c r="K37" s="2646"/>
      <c r="L37" s="2646"/>
      <c r="M37" s="2646"/>
      <c r="N37" s="2646"/>
      <c r="O37" s="2646"/>
      <c r="P37" s="2646"/>
      <c r="Q37" s="2646"/>
      <c r="R37" s="2646"/>
      <c r="S37" s="2646"/>
      <c r="T37" s="2646"/>
      <c r="U37" s="674"/>
      <c r="V37" s="20"/>
      <c r="X37" s="2165" t="s">
        <v>1013</v>
      </c>
      <c r="Y37" s="2165"/>
      <c r="Z37" s="2165"/>
      <c r="AA37" s="2165"/>
      <c r="AB37" s="2165"/>
      <c r="AC37" s="2165"/>
    </row>
    <row r="38" spans="2:37" ht="7.5" customHeight="1">
      <c r="B38" s="20"/>
      <c r="C38" s="20"/>
      <c r="D38" s="742"/>
      <c r="E38" s="674"/>
      <c r="F38" s="674"/>
      <c r="G38" s="674"/>
      <c r="H38" s="674"/>
      <c r="I38" s="674"/>
      <c r="J38" s="674"/>
      <c r="K38" s="674"/>
      <c r="L38" s="674"/>
      <c r="M38" s="674"/>
      <c r="N38" s="674"/>
      <c r="O38" s="674"/>
      <c r="P38" s="674"/>
      <c r="Q38" s="674"/>
      <c r="R38" s="674"/>
      <c r="S38" s="674"/>
      <c r="T38" s="674"/>
      <c r="U38" s="674"/>
      <c r="V38" s="20"/>
      <c r="X38" s="2165"/>
      <c r="Y38" s="2165"/>
      <c r="Z38" s="2165"/>
      <c r="AA38" s="2165"/>
      <c r="AB38" s="2165"/>
      <c r="AC38" s="2165"/>
    </row>
    <row r="39" spans="2:37" ht="50.25" customHeight="1">
      <c r="B39" s="2624" t="s">
        <v>1476</v>
      </c>
      <c r="C39" s="2624" t="s">
        <v>1477</v>
      </c>
      <c r="D39" s="2624"/>
      <c r="E39" s="2624"/>
      <c r="F39" s="2624"/>
      <c r="G39" s="2624"/>
      <c r="H39" s="2631" t="s">
        <v>970</v>
      </c>
      <c r="I39" s="2631"/>
      <c r="J39" s="2631"/>
      <c r="K39" s="2631"/>
      <c r="L39" s="2631"/>
      <c r="M39" s="2631"/>
      <c r="N39" s="2631" t="s">
        <v>971</v>
      </c>
      <c r="O39" s="2631"/>
      <c r="P39" s="2631"/>
      <c r="Q39" s="2631"/>
      <c r="R39" s="2631" t="s">
        <v>972</v>
      </c>
      <c r="S39" s="2634"/>
      <c r="T39" s="2634"/>
      <c r="U39" s="2634"/>
      <c r="V39" s="2635"/>
      <c r="X39" s="839"/>
      <c r="Y39" s="838"/>
      <c r="Z39" s="838"/>
      <c r="AA39" s="838"/>
      <c r="AB39" s="838"/>
      <c r="AC39" s="842"/>
    </row>
    <row r="40" spans="2:37" ht="33.75" customHeight="1">
      <c r="B40" s="2624"/>
      <c r="C40" s="2624"/>
      <c r="D40" s="2624"/>
      <c r="E40" s="2624"/>
      <c r="F40" s="2624"/>
      <c r="G40" s="2624"/>
      <c r="H40" s="2632" t="s">
        <v>973</v>
      </c>
      <c r="I40" s="2632"/>
      <c r="J40" s="2632"/>
      <c r="K40" s="2632"/>
      <c r="L40" s="2632"/>
      <c r="M40" s="2632"/>
      <c r="N40" s="2632" t="s">
        <v>974</v>
      </c>
      <c r="O40" s="2632"/>
      <c r="P40" s="2632"/>
      <c r="Q40" s="2632"/>
      <c r="R40" s="2647" t="s">
        <v>975</v>
      </c>
      <c r="S40" s="2648"/>
      <c r="T40" s="2648"/>
      <c r="U40" s="2648"/>
      <c r="V40" s="2649"/>
      <c r="X40" s="840"/>
      <c r="Y40" s="835"/>
      <c r="Z40" s="835"/>
      <c r="AA40" s="835"/>
      <c r="AB40" s="835"/>
      <c r="AC40" s="843"/>
    </row>
    <row r="41" spans="2:37" ht="15" customHeight="1">
      <c r="B41" s="766"/>
      <c r="C41" s="2625"/>
      <c r="D41" s="2625"/>
      <c r="E41" s="2625"/>
      <c r="F41" s="2625"/>
      <c r="G41" s="2625"/>
      <c r="H41" s="2624" t="s">
        <v>976</v>
      </c>
      <c r="I41" s="2624"/>
      <c r="J41" s="2624"/>
      <c r="K41" s="2624"/>
      <c r="L41" s="2624"/>
      <c r="M41" s="2624"/>
      <c r="N41" s="2565" t="s">
        <v>977</v>
      </c>
      <c r="O41" s="2636"/>
      <c r="P41" s="2636"/>
      <c r="Q41" s="2637"/>
      <c r="R41" s="2624" t="s">
        <v>978</v>
      </c>
      <c r="S41" s="2614"/>
      <c r="T41" s="2614"/>
      <c r="U41" s="2614"/>
      <c r="V41" s="2626"/>
      <c r="X41" s="840"/>
      <c r="Y41" s="835"/>
      <c r="Z41" s="835"/>
      <c r="AA41" s="835"/>
      <c r="AB41" s="835"/>
      <c r="AC41" s="843"/>
    </row>
    <row r="42" spans="2:37" ht="12.75" customHeight="1">
      <c r="B42" s="766"/>
      <c r="C42" s="2625">
        <v>1</v>
      </c>
      <c r="D42" s="2625"/>
      <c r="E42" s="2625"/>
      <c r="F42" s="2625"/>
      <c r="G42" s="2625"/>
      <c r="H42" s="2625">
        <v>2</v>
      </c>
      <c r="I42" s="2625"/>
      <c r="J42" s="2625"/>
      <c r="K42" s="2625"/>
      <c r="L42" s="2625"/>
      <c r="M42" s="2625"/>
      <c r="N42" s="2628">
        <v>3</v>
      </c>
      <c r="O42" s="2629"/>
      <c r="P42" s="2629"/>
      <c r="Q42" s="2630"/>
      <c r="R42" s="2627">
        <v>4</v>
      </c>
      <c r="S42" s="2627"/>
      <c r="T42" s="2627"/>
      <c r="U42" s="2627"/>
      <c r="V42" s="2627"/>
      <c r="X42" s="840"/>
      <c r="Y42" s="835"/>
      <c r="Z42" s="835"/>
      <c r="AA42" s="835"/>
      <c r="AB42" s="835"/>
      <c r="AC42" s="843"/>
    </row>
    <row r="43" spans="2:37" ht="15" customHeight="1">
      <c r="B43" s="2609">
        <v>1</v>
      </c>
      <c r="C43" s="2610" t="s">
        <v>1449</v>
      </c>
      <c r="D43" s="2610"/>
      <c r="E43" s="2610"/>
      <c r="F43" s="2610"/>
      <c r="G43" s="2610"/>
      <c r="H43" s="2618">
        <v>98</v>
      </c>
      <c r="I43" s="2619"/>
      <c r="J43" s="2619"/>
      <c r="K43" s="2619"/>
      <c r="L43" s="2619"/>
      <c r="M43" s="2620"/>
      <c r="N43" s="2618" t="s">
        <v>1450</v>
      </c>
      <c r="O43" s="2619"/>
      <c r="P43" s="2619"/>
      <c r="Q43" s="2620"/>
      <c r="R43" s="2633">
        <v>0.85</v>
      </c>
      <c r="S43" s="2633"/>
      <c r="T43" s="2633"/>
      <c r="U43" s="2633"/>
      <c r="V43" s="2633"/>
      <c r="X43" s="840"/>
      <c r="Y43" s="835"/>
      <c r="Z43" s="835"/>
      <c r="AA43" s="835"/>
      <c r="AB43" s="835"/>
      <c r="AC43" s="843"/>
    </row>
    <row r="44" spans="2:37" ht="15" customHeight="1">
      <c r="B44" s="2609"/>
      <c r="C44" s="2614" t="s">
        <v>979</v>
      </c>
      <c r="D44" s="2614"/>
      <c r="E44" s="2614"/>
      <c r="F44" s="2614"/>
      <c r="G44" s="2614"/>
      <c r="H44" s="2621"/>
      <c r="I44" s="2622"/>
      <c r="J44" s="2622"/>
      <c r="K44" s="2622"/>
      <c r="L44" s="2622"/>
      <c r="M44" s="2623"/>
      <c r="N44" s="2621"/>
      <c r="O44" s="2622"/>
      <c r="P44" s="2622"/>
      <c r="Q44" s="2623"/>
      <c r="R44" s="2633"/>
      <c r="S44" s="2633"/>
      <c r="T44" s="2633"/>
      <c r="U44" s="2633"/>
      <c r="V44" s="2633"/>
      <c r="X44" s="840"/>
      <c r="Y44" s="835"/>
      <c r="Z44" s="835"/>
      <c r="AA44" s="835"/>
      <c r="AB44" s="835"/>
      <c r="AC44" s="843"/>
    </row>
    <row r="45" spans="2:37" ht="15" customHeight="1">
      <c r="B45" s="2609">
        <v>2</v>
      </c>
      <c r="C45" s="2611" t="s">
        <v>980</v>
      </c>
      <c r="D45" s="2612"/>
      <c r="E45" s="2612"/>
      <c r="F45" s="2612"/>
      <c r="G45" s="2613"/>
      <c r="H45" s="2618">
        <v>98</v>
      </c>
      <c r="I45" s="2619"/>
      <c r="J45" s="2619"/>
      <c r="K45" s="2619"/>
      <c r="L45" s="2619"/>
      <c r="M45" s="2620"/>
      <c r="N45" s="2618" t="s">
        <v>1451</v>
      </c>
      <c r="O45" s="2619"/>
      <c r="P45" s="2619"/>
      <c r="Q45" s="2620"/>
      <c r="R45" s="2633">
        <v>0.85</v>
      </c>
      <c r="S45" s="2633"/>
      <c r="T45" s="2633"/>
      <c r="U45" s="2633"/>
      <c r="V45" s="2633"/>
      <c r="X45" s="840"/>
      <c r="Y45" s="835"/>
      <c r="Z45" s="835"/>
      <c r="AA45" s="835"/>
      <c r="AB45" s="835"/>
      <c r="AC45" s="843"/>
    </row>
    <row r="46" spans="2:37" ht="15" customHeight="1">
      <c r="B46" s="2609"/>
      <c r="C46" s="2615" t="s">
        <v>193</v>
      </c>
      <c r="D46" s="2616"/>
      <c r="E46" s="2616"/>
      <c r="F46" s="2616"/>
      <c r="G46" s="2617"/>
      <c r="H46" s="2621"/>
      <c r="I46" s="2622"/>
      <c r="J46" s="2622"/>
      <c r="K46" s="2622"/>
      <c r="L46" s="2622"/>
      <c r="M46" s="2623"/>
      <c r="N46" s="2621"/>
      <c r="O46" s="2622"/>
      <c r="P46" s="2622"/>
      <c r="Q46" s="2623"/>
      <c r="R46" s="2633"/>
      <c r="S46" s="2633"/>
      <c r="T46" s="2633"/>
      <c r="U46" s="2633"/>
      <c r="V46" s="2633"/>
      <c r="X46" s="840"/>
      <c r="Y46" s="835"/>
      <c r="Z46" s="835"/>
      <c r="AA46" s="835"/>
      <c r="AB46" s="835"/>
      <c r="AC46" s="843"/>
    </row>
    <row r="47" spans="2:37" ht="15" customHeight="1">
      <c r="B47" s="2609">
        <v>3</v>
      </c>
      <c r="C47" s="2611" t="s">
        <v>194</v>
      </c>
      <c r="D47" s="2612"/>
      <c r="E47" s="2612"/>
      <c r="F47" s="2612"/>
      <c r="G47" s="2613"/>
      <c r="H47" s="2618">
        <v>97</v>
      </c>
      <c r="I47" s="2619"/>
      <c r="J47" s="2619"/>
      <c r="K47" s="2619"/>
      <c r="L47" s="2619"/>
      <c r="M47" s="2620"/>
      <c r="N47" s="2618" t="s">
        <v>1159</v>
      </c>
      <c r="O47" s="2619"/>
      <c r="P47" s="2619"/>
      <c r="Q47" s="2620"/>
      <c r="R47" s="2633">
        <v>0.8</v>
      </c>
      <c r="S47" s="2633"/>
      <c r="T47" s="2633"/>
      <c r="U47" s="2633"/>
      <c r="V47" s="2633"/>
      <c r="X47" s="840"/>
      <c r="Y47" s="835"/>
      <c r="Z47" s="835"/>
      <c r="AA47" s="835"/>
      <c r="AB47" s="835"/>
      <c r="AC47" s="843"/>
    </row>
    <row r="48" spans="2:37" ht="15" customHeight="1">
      <c r="B48" s="2609"/>
      <c r="C48" s="2615" t="s">
        <v>195</v>
      </c>
      <c r="D48" s="2616"/>
      <c r="E48" s="2616"/>
      <c r="F48" s="2616"/>
      <c r="G48" s="2617"/>
      <c r="H48" s="2621"/>
      <c r="I48" s="2622"/>
      <c r="J48" s="2622"/>
      <c r="K48" s="2622"/>
      <c r="L48" s="2622"/>
      <c r="M48" s="2623"/>
      <c r="N48" s="2621"/>
      <c r="O48" s="2622"/>
      <c r="P48" s="2622"/>
      <c r="Q48" s="2623"/>
      <c r="R48" s="2633"/>
      <c r="S48" s="2633"/>
      <c r="T48" s="2633"/>
      <c r="U48" s="2633"/>
      <c r="V48" s="2633"/>
      <c r="X48" s="840"/>
      <c r="Y48" s="835"/>
      <c r="Z48" s="835"/>
      <c r="AA48" s="835"/>
      <c r="AB48" s="835"/>
      <c r="AC48" s="843"/>
    </row>
    <row r="49" spans="2:29" ht="15" customHeight="1">
      <c r="B49" s="2609">
        <v>4</v>
      </c>
      <c r="C49" s="2611" t="s">
        <v>196</v>
      </c>
      <c r="D49" s="2689"/>
      <c r="E49" s="2689"/>
      <c r="F49" s="2689"/>
      <c r="G49" s="2690"/>
      <c r="H49" s="2618">
        <v>98</v>
      </c>
      <c r="I49" s="2619"/>
      <c r="J49" s="2619"/>
      <c r="K49" s="2619"/>
      <c r="L49" s="2619"/>
      <c r="M49" s="2620"/>
      <c r="N49" s="2618" t="s">
        <v>1467</v>
      </c>
      <c r="O49" s="2619"/>
      <c r="P49" s="2619"/>
      <c r="Q49" s="2620"/>
      <c r="R49" s="2633">
        <v>0.85</v>
      </c>
      <c r="S49" s="2633"/>
      <c r="T49" s="2633"/>
      <c r="U49" s="2633"/>
      <c r="V49" s="2633"/>
      <c r="X49" s="840"/>
      <c r="Y49" s="835"/>
      <c r="Z49" s="835"/>
      <c r="AA49" s="835"/>
      <c r="AB49" s="835"/>
      <c r="AC49" s="843"/>
    </row>
    <row r="50" spans="2:29" ht="15" customHeight="1">
      <c r="B50" s="2609"/>
      <c r="C50" s="2615" t="s">
        <v>197</v>
      </c>
      <c r="D50" s="2689"/>
      <c r="E50" s="2689"/>
      <c r="F50" s="2689"/>
      <c r="G50" s="2690"/>
      <c r="H50" s="2621"/>
      <c r="I50" s="2622"/>
      <c r="J50" s="2622"/>
      <c r="K50" s="2622"/>
      <c r="L50" s="2622"/>
      <c r="M50" s="2623"/>
      <c r="N50" s="2621"/>
      <c r="O50" s="2622"/>
      <c r="P50" s="2622"/>
      <c r="Q50" s="2623"/>
      <c r="R50" s="2633"/>
      <c r="S50" s="2633"/>
      <c r="T50" s="2633"/>
      <c r="U50" s="2633"/>
      <c r="V50" s="2633"/>
      <c r="X50" s="840"/>
      <c r="Y50" s="835"/>
      <c r="Z50" s="835"/>
      <c r="AA50" s="835"/>
      <c r="AB50" s="835"/>
      <c r="AC50" s="843"/>
    </row>
    <row r="51" spans="2:29" ht="35.25" customHeight="1">
      <c r="B51" s="767">
        <v>5</v>
      </c>
      <c r="C51" s="2691" t="s">
        <v>1160</v>
      </c>
      <c r="D51" s="2616"/>
      <c r="E51" s="2616"/>
      <c r="F51" s="2616"/>
      <c r="G51" s="2617"/>
      <c r="H51" s="2565">
        <v>98</v>
      </c>
      <c r="I51" s="2636"/>
      <c r="J51" s="2636"/>
      <c r="K51" s="2636"/>
      <c r="L51" s="2636"/>
      <c r="M51" s="2637"/>
      <c r="N51" s="2565">
        <v>60</v>
      </c>
      <c r="O51" s="2636"/>
      <c r="P51" s="2636"/>
      <c r="Q51" s="2637"/>
      <c r="R51" s="2633">
        <v>0.85</v>
      </c>
      <c r="S51" s="2633"/>
      <c r="T51" s="2633"/>
      <c r="U51" s="2633"/>
      <c r="V51" s="2633"/>
      <c r="X51" s="840"/>
      <c r="Y51" s="835"/>
      <c r="Z51" s="835"/>
      <c r="AA51" s="835"/>
      <c r="AB51" s="835"/>
      <c r="AC51" s="843"/>
    </row>
    <row r="52" spans="2:29" ht="14.25">
      <c r="B52" s="2675" t="s">
        <v>3</v>
      </c>
      <c r="C52" s="2688"/>
      <c r="D52" s="2688"/>
      <c r="E52" s="2688"/>
      <c r="F52" s="2688"/>
      <c r="G52" s="2688"/>
      <c r="H52" s="2688"/>
      <c r="I52" s="2688"/>
      <c r="J52" s="2688"/>
      <c r="K52" s="2688"/>
      <c r="L52" s="2688"/>
      <c r="M52" s="2688"/>
      <c r="N52" s="2688"/>
      <c r="O52" s="2688"/>
      <c r="P52" s="2688"/>
      <c r="Q52" s="2688"/>
      <c r="R52" s="2688"/>
      <c r="S52" s="674"/>
      <c r="T52" s="20"/>
      <c r="U52" s="20"/>
      <c r="V52" s="534"/>
      <c r="X52" s="840"/>
      <c r="Y52" s="835"/>
      <c r="Z52" s="835"/>
      <c r="AA52" s="835"/>
      <c r="AB52" s="835"/>
      <c r="AC52" s="843"/>
    </row>
    <row r="53" spans="2:29" ht="14.25">
      <c r="B53" s="2675" t="s">
        <v>1108</v>
      </c>
      <c r="C53" s="2676"/>
      <c r="D53" s="2676"/>
      <c r="E53" s="2676"/>
      <c r="F53" s="2676"/>
      <c r="G53" s="2676"/>
      <c r="H53" s="2676"/>
      <c r="I53" s="2676"/>
      <c r="J53" s="2676"/>
      <c r="K53" s="2676"/>
      <c r="L53" s="2676"/>
      <c r="M53" s="2676"/>
      <c r="N53" s="2676"/>
      <c r="O53" s="2676"/>
      <c r="P53" s="2676"/>
      <c r="Q53" s="2676"/>
      <c r="R53" s="2676"/>
      <c r="S53" s="20"/>
      <c r="T53" s="20"/>
      <c r="U53" s="20"/>
      <c r="V53" s="534"/>
      <c r="X53" s="840"/>
      <c r="Y53" s="835"/>
      <c r="Z53" s="835"/>
      <c r="AA53" s="835"/>
      <c r="AB53" s="835"/>
      <c r="AC53" s="843"/>
    </row>
    <row r="54" spans="2:29" ht="3.75" customHeight="1">
      <c r="B54" s="768"/>
      <c r="C54" s="705"/>
      <c r="D54" s="705"/>
      <c r="E54" s="705"/>
      <c r="F54" s="705"/>
      <c r="G54" s="705"/>
      <c r="H54" s="705"/>
      <c r="I54" s="705"/>
      <c r="J54" s="705"/>
      <c r="K54" s="705"/>
      <c r="L54" s="705"/>
      <c r="M54" s="705"/>
      <c r="N54" s="705"/>
      <c r="O54" s="705"/>
      <c r="P54" s="705"/>
      <c r="Q54" s="705"/>
      <c r="R54" s="705"/>
      <c r="S54" s="20"/>
      <c r="T54" s="20"/>
      <c r="U54" s="20"/>
      <c r="V54" s="534"/>
      <c r="X54" s="840"/>
      <c r="Y54" s="835"/>
      <c r="Z54" s="835"/>
      <c r="AA54" s="835"/>
      <c r="AB54" s="835"/>
      <c r="AC54" s="843"/>
    </row>
    <row r="55" spans="2:29" ht="3.75" customHeight="1">
      <c r="B55" s="768"/>
      <c r="C55" s="705"/>
      <c r="D55" s="705"/>
      <c r="E55" s="705"/>
      <c r="F55" s="705"/>
      <c r="G55" s="705"/>
      <c r="H55" s="705"/>
      <c r="I55" s="705"/>
      <c r="J55" s="705"/>
      <c r="K55" s="705"/>
      <c r="L55" s="705"/>
      <c r="M55" s="705"/>
      <c r="N55" s="705"/>
      <c r="O55" s="705"/>
      <c r="P55" s="705"/>
      <c r="Q55" s="705"/>
      <c r="R55" s="705"/>
      <c r="S55" s="20"/>
      <c r="T55" s="20"/>
      <c r="U55" s="20"/>
      <c r="V55" s="534"/>
      <c r="X55" s="840"/>
      <c r="Y55" s="835"/>
      <c r="Z55" s="835"/>
      <c r="AA55" s="835"/>
      <c r="AB55" s="835"/>
      <c r="AC55" s="843"/>
    </row>
    <row r="56" spans="2:29" ht="15.75" customHeight="1">
      <c r="B56" s="768"/>
      <c r="C56" s="705"/>
      <c r="D56" s="705"/>
      <c r="E56" s="705"/>
      <c r="F56" s="705"/>
      <c r="G56" s="705"/>
      <c r="H56" s="705"/>
      <c r="I56" s="705"/>
      <c r="J56" s="705"/>
      <c r="K56" s="705"/>
      <c r="L56" s="705"/>
      <c r="M56" s="705"/>
      <c r="N56" s="705"/>
      <c r="O56" s="705"/>
      <c r="P56" s="705"/>
      <c r="Q56" s="705"/>
      <c r="R56" s="705"/>
      <c r="S56" s="20"/>
      <c r="T56" s="20"/>
      <c r="U56" s="20"/>
      <c r="V56" s="534"/>
      <c r="X56" s="840"/>
      <c r="Y56" s="835"/>
      <c r="Z56" s="835"/>
      <c r="AA56" s="835"/>
      <c r="AB56" s="835"/>
      <c r="AC56" s="843"/>
    </row>
    <row r="57" spans="2:29" ht="3.75" customHeight="1">
      <c r="B57" s="768"/>
      <c r="C57" s="705"/>
      <c r="D57" s="705"/>
      <c r="E57" s="705"/>
      <c r="F57" s="705"/>
      <c r="G57" s="705"/>
      <c r="H57" s="705"/>
      <c r="I57" s="705"/>
      <c r="J57" s="705"/>
      <c r="K57" s="705"/>
      <c r="L57" s="705"/>
      <c r="M57" s="705"/>
      <c r="N57" s="705"/>
      <c r="O57" s="705"/>
      <c r="P57" s="705"/>
      <c r="Q57" s="705"/>
      <c r="R57" s="705"/>
      <c r="S57" s="20"/>
      <c r="T57" s="20"/>
      <c r="U57" s="20"/>
      <c r="V57" s="534"/>
      <c r="X57" s="840"/>
      <c r="Y57" s="835"/>
      <c r="Z57" s="835"/>
      <c r="AA57" s="835"/>
      <c r="AB57" s="835"/>
      <c r="AC57" s="843"/>
    </row>
    <row r="58" spans="2:29" ht="3.75" customHeight="1">
      <c r="B58" s="768"/>
      <c r="C58" s="705"/>
      <c r="D58" s="705"/>
      <c r="E58" s="705"/>
      <c r="F58" s="705"/>
      <c r="G58" s="705"/>
      <c r="H58" s="705"/>
      <c r="I58" s="705"/>
      <c r="J58" s="705"/>
      <c r="K58" s="705"/>
      <c r="L58" s="705"/>
      <c r="M58" s="705"/>
      <c r="N58" s="705"/>
      <c r="O58" s="705"/>
      <c r="P58" s="705"/>
      <c r="Q58" s="705"/>
      <c r="R58" s="705"/>
      <c r="S58" s="20"/>
      <c r="T58" s="20"/>
      <c r="U58" s="20"/>
      <c r="V58" s="534"/>
      <c r="X58" s="840"/>
      <c r="Y58" s="835"/>
      <c r="Z58" s="835"/>
      <c r="AA58" s="835"/>
      <c r="AB58" s="835"/>
      <c r="AC58" s="843"/>
    </row>
    <row r="59" spans="2:29" ht="3.75" customHeight="1">
      <c r="B59" s="768"/>
      <c r="C59" s="705"/>
      <c r="D59" s="705"/>
      <c r="E59" s="705"/>
      <c r="F59" s="705"/>
      <c r="G59" s="705"/>
      <c r="H59" s="705"/>
      <c r="I59" s="705"/>
      <c r="J59" s="705"/>
      <c r="K59" s="705"/>
      <c r="L59" s="705"/>
      <c r="M59" s="705"/>
      <c r="N59" s="705"/>
      <c r="O59" s="705"/>
      <c r="P59" s="705"/>
      <c r="Q59" s="705"/>
      <c r="R59" s="705"/>
      <c r="S59" s="20"/>
      <c r="T59" s="20"/>
      <c r="U59" s="20"/>
      <c r="V59" s="534"/>
      <c r="X59" s="840"/>
      <c r="Y59" s="835"/>
      <c r="Z59" s="835"/>
      <c r="AA59" s="835"/>
      <c r="AB59" s="835"/>
      <c r="AC59" s="843"/>
    </row>
    <row r="60" spans="2:29" ht="3.75" customHeight="1">
      <c r="B60" s="768"/>
      <c r="C60" s="705"/>
      <c r="D60" s="705"/>
      <c r="E60" s="705"/>
      <c r="F60" s="705"/>
      <c r="G60" s="705"/>
      <c r="H60" s="705"/>
      <c r="I60" s="705"/>
      <c r="J60" s="705"/>
      <c r="K60" s="705"/>
      <c r="L60" s="705"/>
      <c r="M60" s="705"/>
      <c r="N60" s="705"/>
      <c r="O60" s="705"/>
      <c r="P60" s="705"/>
      <c r="Q60" s="705"/>
      <c r="R60" s="705"/>
      <c r="S60" s="20"/>
      <c r="T60" s="20"/>
      <c r="U60" s="20"/>
      <c r="V60" s="534"/>
      <c r="X60" s="840"/>
      <c r="Y60" s="835"/>
      <c r="Z60" s="835"/>
      <c r="AA60" s="835"/>
      <c r="AB60" s="835"/>
      <c r="AC60" s="843"/>
    </row>
    <row r="61" spans="2:29" ht="3.75" customHeight="1">
      <c r="B61" s="768"/>
      <c r="C61" s="705"/>
      <c r="D61" s="705"/>
      <c r="E61" s="705"/>
      <c r="F61" s="705"/>
      <c r="G61" s="705"/>
      <c r="H61" s="705"/>
      <c r="I61" s="705"/>
      <c r="J61" s="705"/>
      <c r="K61" s="705"/>
      <c r="L61" s="705"/>
      <c r="M61" s="705"/>
      <c r="N61" s="705"/>
      <c r="O61" s="705"/>
      <c r="P61" s="705"/>
      <c r="Q61" s="705"/>
      <c r="R61" s="705"/>
      <c r="S61" s="20"/>
      <c r="T61" s="20"/>
      <c r="U61" s="20"/>
      <c r="V61" s="534"/>
      <c r="X61" s="840"/>
      <c r="Y61" s="835"/>
      <c r="Z61" s="835"/>
      <c r="AA61" s="835"/>
      <c r="AB61" s="835"/>
      <c r="AC61" s="843"/>
    </row>
    <row r="62" spans="2:29" ht="3.75" customHeight="1">
      <c r="B62" s="768"/>
      <c r="C62" s="705"/>
      <c r="D62" s="705"/>
      <c r="E62" s="705"/>
      <c r="F62" s="705"/>
      <c r="G62" s="705"/>
      <c r="H62" s="705"/>
      <c r="I62" s="705"/>
      <c r="J62" s="705"/>
      <c r="K62" s="705"/>
      <c r="L62" s="705"/>
      <c r="M62" s="705"/>
      <c r="N62" s="705"/>
      <c r="O62" s="705"/>
      <c r="P62" s="705"/>
      <c r="Q62" s="705"/>
      <c r="R62" s="705"/>
      <c r="S62" s="20"/>
      <c r="T62" s="20"/>
      <c r="U62" s="20"/>
      <c r="V62" s="534"/>
      <c r="X62" s="840"/>
      <c r="Y62" s="835"/>
      <c r="Z62" s="835"/>
      <c r="AA62" s="835"/>
      <c r="AB62" s="835"/>
      <c r="AC62" s="843"/>
    </row>
    <row r="63" spans="2:29" ht="3.75" customHeight="1">
      <c r="B63" s="768"/>
      <c r="C63" s="705"/>
      <c r="D63" s="705"/>
      <c r="E63" s="705"/>
      <c r="F63" s="705"/>
      <c r="G63" s="705"/>
      <c r="H63" s="705"/>
      <c r="I63" s="705"/>
      <c r="J63" s="705"/>
      <c r="K63" s="705"/>
      <c r="L63" s="705"/>
      <c r="M63" s="705"/>
      <c r="N63" s="705"/>
      <c r="O63" s="705"/>
      <c r="P63" s="705"/>
      <c r="Q63" s="705"/>
      <c r="R63" s="705"/>
      <c r="S63" s="20"/>
      <c r="T63" s="20"/>
      <c r="U63" s="20"/>
      <c r="V63" s="534"/>
      <c r="X63" s="840"/>
      <c r="Y63" s="835"/>
      <c r="Z63" s="835"/>
      <c r="AA63" s="835"/>
      <c r="AB63" s="835"/>
      <c r="AC63" s="843"/>
    </row>
    <row r="64" spans="2:29" ht="3.75" customHeight="1">
      <c r="B64" s="768"/>
      <c r="C64" s="705"/>
      <c r="D64" s="705"/>
      <c r="E64" s="705"/>
      <c r="F64" s="705"/>
      <c r="G64" s="705"/>
      <c r="H64" s="705"/>
      <c r="I64" s="705"/>
      <c r="J64" s="705"/>
      <c r="K64" s="705"/>
      <c r="L64" s="705"/>
      <c r="M64" s="705"/>
      <c r="N64" s="705"/>
      <c r="O64" s="705"/>
      <c r="P64" s="705"/>
      <c r="Q64" s="705"/>
      <c r="R64" s="705"/>
      <c r="S64" s="20"/>
      <c r="T64" s="20"/>
      <c r="U64" s="20"/>
      <c r="V64" s="534"/>
      <c r="X64" s="840"/>
      <c r="Y64" s="835"/>
      <c r="Z64" s="835"/>
      <c r="AA64" s="835"/>
      <c r="AB64" s="835"/>
      <c r="AC64" s="843"/>
    </row>
    <row r="65" spans="2:29" ht="8.25" customHeight="1">
      <c r="B65" s="768"/>
      <c r="C65" s="705"/>
      <c r="D65" s="705"/>
      <c r="E65" s="705"/>
      <c r="F65" s="705"/>
      <c r="G65" s="705"/>
      <c r="H65" s="705"/>
      <c r="I65" s="705"/>
      <c r="J65" s="705"/>
      <c r="K65" s="705"/>
      <c r="L65" s="705"/>
      <c r="M65" s="705"/>
      <c r="N65" s="705"/>
      <c r="O65" s="705"/>
      <c r="P65" s="705"/>
      <c r="Q65" s="705"/>
      <c r="R65" s="705"/>
      <c r="S65" s="20"/>
      <c r="T65" s="20"/>
      <c r="U65" s="20"/>
      <c r="V65" s="534"/>
      <c r="X65" s="840"/>
      <c r="Y65" s="835"/>
      <c r="Z65" s="835"/>
      <c r="AA65" s="835"/>
      <c r="AB65" s="835"/>
      <c r="AC65" s="843"/>
    </row>
    <row r="66" spans="2:29" ht="22.5" customHeight="1">
      <c r="B66" s="2554" t="s">
        <v>1333</v>
      </c>
      <c r="C66" s="2704"/>
      <c r="D66" s="2704"/>
      <c r="E66" s="2704"/>
      <c r="F66" s="2704"/>
      <c r="G66" s="2704"/>
      <c r="H66" s="2704"/>
      <c r="I66" s="2704"/>
      <c r="J66" s="2704"/>
      <c r="K66" s="2704"/>
      <c r="L66" s="2704"/>
      <c r="M66" s="2704"/>
      <c r="N66" s="2704"/>
      <c r="O66" s="2704"/>
      <c r="P66" s="2704"/>
      <c r="Q66" s="2704"/>
      <c r="R66" s="2704"/>
      <c r="S66" s="2704"/>
      <c r="T66" s="2704"/>
      <c r="U66" s="2704"/>
      <c r="V66" s="534"/>
      <c r="X66" s="840"/>
      <c r="Y66" s="835"/>
      <c r="Z66" s="835"/>
      <c r="AA66" s="835"/>
      <c r="AB66" s="835"/>
      <c r="AC66" s="843"/>
    </row>
    <row r="67" spans="2:29" ht="51.75" customHeight="1">
      <c r="B67" s="2631" t="s">
        <v>1476</v>
      </c>
      <c r="C67" s="2693" t="s">
        <v>1477</v>
      </c>
      <c r="D67" s="2694"/>
      <c r="E67" s="2694"/>
      <c r="F67" s="2694"/>
      <c r="G67" s="2695"/>
      <c r="H67" s="2666" t="s">
        <v>970</v>
      </c>
      <c r="I67" s="2667"/>
      <c r="J67" s="2667"/>
      <c r="K67" s="2667"/>
      <c r="L67" s="2667"/>
      <c r="M67" s="2668"/>
      <c r="N67" s="2631" t="s">
        <v>971</v>
      </c>
      <c r="O67" s="2631"/>
      <c r="P67" s="2631"/>
      <c r="Q67" s="2631"/>
      <c r="R67" s="2631" t="s">
        <v>972</v>
      </c>
      <c r="S67" s="2634"/>
      <c r="T67" s="2634"/>
      <c r="U67" s="2634"/>
      <c r="V67" s="2634"/>
      <c r="X67" s="840"/>
      <c r="Y67" s="835"/>
      <c r="Z67" s="835"/>
      <c r="AA67" s="835"/>
      <c r="AB67" s="835"/>
      <c r="AC67" s="843"/>
    </row>
    <row r="68" spans="2:29" ht="20.25" customHeight="1">
      <c r="B68" s="2631"/>
      <c r="C68" s="2696"/>
      <c r="D68" s="2646"/>
      <c r="E68" s="2646"/>
      <c r="F68" s="2646"/>
      <c r="G68" s="2697"/>
      <c r="H68" s="2669" t="s">
        <v>973</v>
      </c>
      <c r="I68" s="2670"/>
      <c r="J68" s="2670"/>
      <c r="K68" s="2670"/>
      <c r="L68" s="2670"/>
      <c r="M68" s="2671"/>
      <c r="N68" s="2669" t="s">
        <v>1334</v>
      </c>
      <c r="O68" s="2670"/>
      <c r="P68" s="2670"/>
      <c r="Q68" s="2671"/>
      <c r="R68" s="2647" t="s">
        <v>975</v>
      </c>
      <c r="S68" s="2648"/>
      <c r="T68" s="2648"/>
      <c r="U68" s="2648"/>
      <c r="V68" s="2648"/>
      <c r="X68" s="840"/>
      <c r="Y68" s="835"/>
      <c r="Z68" s="835"/>
      <c r="AA68" s="835"/>
      <c r="AB68" s="835"/>
      <c r="AC68" s="843"/>
    </row>
    <row r="69" spans="2:29" ht="15" customHeight="1">
      <c r="B69" s="2631"/>
      <c r="C69" s="2698"/>
      <c r="D69" s="2699"/>
      <c r="E69" s="2699"/>
      <c r="F69" s="2699"/>
      <c r="G69" s="2700"/>
      <c r="H69" s="2672"/>
      <c r="I69" s="2673"/>
      <c r="J69" s="2673"/>
      <c r="K69" s="2673"/>
      <c r="L69" s="2673"/>
      <c r="M69" s="2674"/>
      <c r="N69" s="2672"/>
      <c r="O69" s="2673"/>
      <c r="P69" s="2673"/>
      <c r="Q69" s="2674"/>
      <c r="R69" s="2660"/>
      <c r="S69" s="2660"/>
      <c r="T69" s="2660"/>
      <c r="U69" s="2660"/>
      <c r="V69" s="2660"/>
      <c r="X69" s="840"/>
      <c r="Y69" s="835"/>
      <c r="Z69" s="835"/>
      <c r="AA69" s="835"/>
      <c r="AB69" s="835"/>
      <c r="AC69" s="843"/>
    </row>
    <row r="70" spans="2:29" ht="14.25">
      <c r="B70" s="767"/>
      <c r="C70" s="2655"/>
      <c r="D70" s="2656"/>
      <c r="E70" s="2656"/>
      <c r="F70" s="2656"/>
      <c r="G70" s="2665"/>
      <c r="H70" s="2655" t="s">
        <v>1335</v>
      </c>
      <c r="I70" s="2656"/>
      <c r="J70" s="2656"/>
      <c r="K70" s="2656"/>
      <c r="L70" s="2656"/>
      <c r="M70" s="2656"/>
      <c r="N70" s="2657"/>
      <c r="O70" s="2657"/>
      <c r="P70" s="2657"/>
      <c r="Q70" s="2658"/>
      <c r="R70" s="2609" t="s">
        <v>1336</v>
      </c>
      <c r="S70" s="2643"/>
      <c r="T70" s="2643"/>
      <c r="U70" s="2643"/>
      <c r="V70" s="2643"/>
      <c r="X70" s="840"/>
      <c r="Y70" s="835"/>
      <c r="Z70" s="835"/>
      <c r="AA70" s="835"/>
      <c r="AB70" s="835"/>
      <c r="AC70" s="843"/>
    </row>
    <row r="71" spans="2:29" ht="13.5" customHeight="1">
      <c r="B71" s="346"/>
      <c r="C71" s="2662">
        <v>1</v>
      </c>
      <c r="D71" s="2663"/>
      <c r="E71" s="2663"/>
      <c r="F71" s="2663"/>
      <c r="G71" s="2664"/>
      <c r="H71" s="2662">
        <v>2</v>
      </c>
      <c r="I71" s="2663"/>
      <c r="J71" s="2663"/>
      <c r="K71" s="2663"/>
      <c r="L71" s="2663"/>
      <c r="M71" s="2664"/>
      <c r="N71" s="2662">
        <v>3</v>
      </c>
      <c r="O71" s="2663"/>
      <c r="P71" s="2663"/>
      <c r="Q71" s="2664"/>
      <c r="R71" s="2647">
        <v>4</v>
      </c>
      <c r="S71" s="2660"/>
      <c r="T71" s="2660"/>
      <c r="U71" s="2660"/>
      <c r="V71" s="2660"/>
      <c r="X71" s="840"/>
      <c r="Y71" s="835"/>
      <c r="Z71" s="835"/>
      <c r="AA71" s="835"/>
      <c r="AB71" s="835"/>
      <c r="AC71" s="843"/>
    </row>
    <row r="72" spans="2:29" ht="18" customHeight="1">
      <c r="B72" s="2609">
        <v>1</v>
      </c>
      <c r="C72" s="2611" t="s">
        <v>1337</v>
      </c>
      <c r="D72" s="2612"/>
      <c r="E72" s="2612"/>
      <c r="F72" s="2612"/>
      <c r="G72" s="2613"/>
      <c r="H72" s="2618">
        <v>98</v>
      </c>
      <c r="I72" s="2638"/>
      <c r="J72" s="2638"/>
      <c r="K72" s="2638"/>
      <c r="L72" s="2638"/>
      <c r="M72" s="2639"/>
      <c r="N72" s="2618">
        <v>0.3</v>
      </c>
      <c r="O72" s="2638"/>
      <c r="P72" s="2638"/>
      <c r="Q72" s="2639"/>
      <c r="R72" s="2624">
        <v>80</v>
      </c>
      <c r="S72" s="2642"/>
      <c r="T72" s="2642"/>
      <c r="U72" s="2642"/>
      <c r="V72" s="2642"/>
      <c r="X72" s="840"/>
      <c r="Y72" s="835"/>
      <c r="Z72" s="835"/>
      <c r="AA72" s="835"/>
      <c r="AB72" s="835"/>
      <c r="AC72" s="843"/>
    </row>
    <row r="73" spans="2:29" ht="18" customHeight="1">
      <c r="B73" s="2609"/>
      <c r="C73" s="2615" t="s">
        <v>1338</v>
      </c>
      <c r="D73" s="2616"/>
      <c r="E73" s="2616"/>
      <c r="F73" s="2616"/>
      <c r="G73" s="2617"/>
      <c r="H73" s="2621"/>
      <c r="I73" s="2640"/>
      <c r="J73" s="2640"/>
      <c r="K73" s="2640"/>
      <c r="L73" s="2640"/>
      <c r="M73" s="2641"/>
      <c r="N73" s="2621"/>
      <c r="O73" s="2640"/>
      <c r="P73" s="2640"/>
      <c r="Q73" s="2641"/>
      <c r="R73" s="2624"/>
      <c r="S73" s="2642"/>
      <c r="T73" s="2642"/>
      <c r="U73" s="2642"/>
      <c r="V73" s="2642"/>
      <c r="X73" s="840"/>
      <c r="Y73" s="835"/>
      <c r="Z73" s="835"/>
      <c r="AA73" s="835"/>
      <c r="AB73" s="835"/>
      <c r="AC73" s="843"/>
    </row>
    <row r="74" spans="2:29" ht="18" customHeight="1">
      <c r="B74" s="2609">
        <v>2</v>
      </c>
      <c r="C74" s="2611" t="s">
        <v>1339</v>
      </c>
      <c r="D74" s="2612"/>
      <c r="E74" s="2612"/>
      <c r="F74" s="2612"/>
      <c r="G74" s="2613"/>
      <c r="H74" s="2618">
        <v>75</v>
      </c>
      <c r="I74" s="2638"/>
      <c r="J74" s="2638"/>
      <c r="K74" s="2638"/>
      <c r="L74" s="2638"/>
      <c r="M74" s="2639"/>
      <c r="N74" s="2618" t="s">
        <v>1340</v>
      </c>
      <c r="O74" s="2638"/>
      <c r="P74" s="2638"/>
      <c r="Q74" s="2639"/>
      <c r="R74" s="2624" t="s">
        <v>1341</v>
      </c>
      <c r="S74" s="2643"/>
      <c r="T74" s="2643"/>
      <c r="U74" s="2643"/>
      <c r="V74" s="2643"/>
      <c r="X74" s="840"/>
      <c r="Y74" s="835"/>
      <c r="Z74" s="835"/>
      <c r="AA74" s="835"/>
      <c r="AB74" s="835"/>
      <c r="AC74" s="843"/>
    </row>
    <row r="75" spans="2:29" ht="18" customHeight="1">
      <c r="B75" s="2609"/>
      <c r="C75" s="2615" t="s">
        <v>1342</v>
      </c>
      <c r="D75" s="2616"/>
      <c r="E75" s="2616"/>
      <c r="F75" s="2616"/>
      <c r="G75" s="2617"/>
      <c r="H75" s="2621"/>
      <c r="I75" s="2640"/>
      <c r="J75" s="2640"/>
      <c r="K75" s="2640"/>
      <c r="L75" s="2640"/>
      <c r="M75" s="2641"/>
      <c r="N75" s="2621"/>
      <c r="O75" s="2640"/>
      <c r="P75" s="2640"/>
      <c r="Q75" s="2641"/>
      <c r="R75" s="2624"/>
      <c r="S75" s="2643"/>
      <c r="T75" s="2643"/>
      <c r="U75" s="2643"/>
      <c r="V75" s="2643"/>
      <c r="X75" s="840"/>
      <c r="Y75" s="835"/>
      <c r="Z75" s="835"/>
      <c r="AA75" s="835"/>
      <c r="AB75" s="835"/>
      <c r="AC75" s="843"/>
    </row>
    <row r="76" spans="2:29" ht="18" customHeight="1">
      <c r="B76" s="2609">
        <v>3</v>
      </c>
      <c r="C76" s="2611" t="s">
        <v>1551</v>
      </c>
      <c r="D76" s="2612"/>
      <c r="E76" s="2612"/>
      <c r="F76" s="2612"/>
      <c r="G76" s="2613"/>
      <c r="H76" s="2618">
        <v>96</v>
      </c>
      <c r="I76" s="2638"/>
      <c r="J76" s="2638"/>
      <c r="K76" s="2638"/>
      <c r="L76" s="2638"/>
      <c r="M76" s="2639"/>
      <c r="N76" s="2618" t="s">
        <v>4</v>
      </c>
      <c r="O76" s="2638"/>
      <c r="P76" s="2638"/>
      <c r="Q76" s="2639"/>
      <c r="R76" s="2609" t="s">
        <v>1470</v>
      </c>
      <c r="S76" s="2661"/>
      <c r="T76" s="2661"/>
      <c r="U76" s="2661"/>
      <c r="V76" s="2661"/>
      <c r="X76" s="840"/>
      <c r="Y76" s="835"/>
      <c r="Z76" s="835"/>
      <c r="AA76" s="835"/>
      <c r="AB76" s="835"/>
      <c r="AC76" s="843"/>
    </row>
    <row r="77" spans="2:29" ht="18" customHeight="1">
      <c r="B77" s="2609"/>
      <c r="C77" s="2615" t="s">
        <v>1552</v>
      </c>
      <c r="D77" s="2616"/>
      <c r="E77" s="2616"/>
      <c r="F77" s="2616"/>
      <c r="G77" s="2617"/>
      <c r="H77" s="2621"/>
      <c r="I77" s="2640"/>
      <c r="J77" s="2640"/>
      <c r="K77" s="2640"/>
      <c r="L77" s="2640"/>
      <c r="M77" s="2641"/>
      <c r="N77" s="2621"/>
      <c r="O77" s="2640"/>
      <c r="P77" s="2640"/>
      <c r="Q77" s="2641"/>
      <c r="R77" s="2609"/>
      <c r="S77" s="2661"/>
      <c r="T77" s="2661"/>
      <c r="U77" s="2661"/>
      <c r="V77" s="2661"/>
      <c r="X77" s="840"/>
      <c r="Y77" s="835"/>
      <c r="Z77" s="835"/>
      <c r="AA77" s="835"/>
      <c r="AB77" s="835"/>
      <c r="AC77" s="843"/>
    </row>
    <row r="78" spans="2:29" ht="18" customHeight="1">
      <c r="B78" s="2609">
        <v>4</v>
      </c>
      <c r="C78" s="2611" t="s">
        <v>1553</v>
      </c>
      <c r="D78" s="2612"/>
      <c r="E78" s="2612"/>
      <c r="F78" s="2612"/>
      <c r="G78" s="2613"/>
      <c r="H78" s="2618">
        <v>95</v>
      </c>
      <c r="I78" s="2638"/>
      <c r="J78" s="2638"/>
      <c r="K78" s="2638"/>
      <c r="L78" s="2638"/>
      <c r="M78" s="2639"/>
      <c r="N78" s="2618">
        <v>0.5</v>
      </c>
      <c r="O78" s="2638"/>
      <c r="P78" s="2638"/>
      <c r="Q78" s="2639"/>
      <c r="R78" s="2624">
        <v>75</v>
      </c>
      <c r="S78" s="2644"/>
      <c r="T78" s="2644"/>
      <c r="U78" s="2644"/>
      <c r="V78" s="2644"/>
      <c r="X78" s="840"/>
      <c r="Y78" s="835"/>
      <c r="Z78" s="835"/>
      <c r="AA78" s="835"/>
      <c r="AB78" s="835"/>
      <c r="AC78" s="843"/>
    </row>
    <row r="79" spans="2:29" ht="18" customHeight="1">
      <c r="B79" s="2609"/>
      <c r="C79" s="2615" t="s">
        <v>1554</v>
      </c>
      <c r="D79" s="2616"/>
      <c r="E79" s="2616"/>
      <c r="F79" s="2616"/>
      <c r="G79" s="2617"/>
      <c r="H79" s="2621"/>
      <c r="I79" s="2640"/>
      <c r="J79" s="2640"/>
      <c r="K79" s="2640"/>
      <c r="L79" s="2640"/>
      <c r="M79" s="2641"/>
      <c r="N79" s="2621"/>
      <c r="O79" s="2640"/>
      <c r="P79" s="2640"/>
      <c r="Q79" s="2641"/>
      <c r="R79" s="2624"/>
      <c r="S79" s="2644"/>
      <c r="T79" s="2644"/>
      <c r="U79" s="2644"/>
      <c r="V79" s="2644"/>
      <c r="X79" s="840"/>
      <c r="Y79" s="835"/>
      <c r="Z79" s="835"/>
      <c r="AA79" s="835"/>
      <c r="AB79" s="835"/>
      <c r="AC79" s="843"/>
    </row>
    <row r="80" spans="2:29" ht="18" customHeight="1">
      <c r="B80" s="2609">
        <v>5</v>
      </c>
      <c r="C80" s="2611" t="s">
        <v>1555</v>
      </c>
      <c r="D80" s="2612"/>
      <c r="E80" s="2612"/>
      <c r="F80" s="2612"/>
      <c r="G80" s="2613"/>
      <c r="H80" s="2618">
        <v>98</v>
      </c>
      <c r="I80" s="2638"/>
      <c r="J80" s="2638"/>
      <c r="K80" s="2638"/>
      <c r="L80" s="2638"/>
      <c r="M80" s="2639"/>
      <c r="N80" s="2618">
        <v>1.5</v>
      </c>
      <c r="O80" s="2638"/>
      <c r="P80" s="2638"/>
      <c r="Q80" s="2639"/>
      <c r="R80" s="2624">
        <v>80</v>
      </c>
      <c r="S80" s="2659"/>
      <c r="T80" s="2659"/>
      <c r="U80" s="2659"/>
      <c r="V80" s="2659"/>
      <c r="X80" s="840"/>
      <c r="Y80" s="835"/>
      <c r="Z80" s="835"/>
      <c r="AA80" s="835"/>
      <c r="AB80" s="835"/>
      <c r="AC80" s="843"/>
    </row>
    <row r="81" spans="2:29" ht="18" customHeight="1">
      <c r="B81" s="2609"/>
      <c r="C81" s="2615" t="s">
        <v>1556</v>
      </c>
      <c r="D81" s="2616"/>
      <c r="E81" s="2616"/>
      <c r="F81" s="2616"/>
      <c r="G81" s="2617"/>
      <c r="H81" s="2621"/>
      <c r="I81" s="2640"/>
      <c r="J81" s="2640"/>
      <c r="K81" s="2640"/>
      <c r="L81" s="2640"/>
      <c r="M81" s="2641"/>
      <c r="N81" s="2621"/>
      <c r="O81" s="2640"/>
      <c r="P81" s="2640"/>
      <c r="Q81" s="2641"/>
      <c r="R81" s="2624"/>
      <c r="S81" s="2659"/>
      <c r="T81" s="2659"/>
      <c r="U81" s="2659"/>
      <c r="V81" s="2659"/>
      <c r="X81" s="840"/>
      <c r="Y81" s="835"/>
      <c r="Z81" s="835"/>
      <c r="AA81" s="835"/>
      <c r="AB81" s="835"/>
      <c r="AC81" s="843"/>
    </row>
    <row r="82" spans="2:29" ht="18" customHeight="1">
      <c r="B82" s="2609">
        <v>6</v>
      </c>
      <c r="C82" s="2611" t="s">
        <v>1557</v>
      </c>
      <c r="D82" s="2612"/>
      <c r="E82" s="2612"/>
      <c r="F82" s="2612"/>
      <c r="G82" s="2613"/>
      <c r="H82" s="2618">
        <v>98</v>
      </c>
      <c r="I82" s="2638"/>
      <c r="J82" s="2638"/>
      <c r="K82" s="2638"/>
      <c r="L82" s="2638"/>
      <c r="M82" s="2639"/>
      <c r="N82" s="2618">
        <v>1.5</v>
      </c>
      <c r="O82" s="2638"/>
      <c r="P82" s="2638"/>
      <c r="Q82" s="2639"/>
      <c r="R82" s="2624">
        <v>80</v>
      </c>
      <c r="S82" s="2644"/>
      <c r="T82" s="2644"/>
      <c r="U82" s="2644"/>
      <c r="V82" s="2644"/>
      <c r="X82" s="840"/>
      <c r="Y82" s="835"/>
      <c r="Z82" s="835"/>
      <c r="AA82" s="835"/>
      <c r="AB82" s="835"/>
      <c r="AC82" s="843"/>
    </row>
    <row r="83" spans="2:29" ht="18" customHeight="1">
      <c r="B83" s="2609"/>
      <c r="C83" s="2615" t="s">
        <v>1558</v>
      </c>
      <c r="D83" s="2616"/>
      <c r="E83" s="2616"/>
      <c r="F83" s="2616"/>
      <c r="G83" s="2617"/>
      <c r="H83" s="2621"/>
      <c r="I83" s="2640"/>
      <c r="J83" s="2640"/>
      <c r="K83" s="2640"/>
      <c r="L83" s="2640"/>
      <c r="M83" s="2641"/>
      <c r="N83" s="2621"/>
      <c r="O83" s="2640"/>
      <c r="P83" s="2640"/>
      <c r="Q83" s="2641"/>
      <c r="R83" s="2624"/>
      <c r="S83" s="2644"/>
      <c r="T83" s="2644"/>
      <c r="U83" s="2644"/>
      <c r="V83" s="2644"/>
      <c r="X83" s="840"/>
      <c r="Y83" s="835"/>
      <c r="Z83" s="835"/>
      <c r="AA83" s="835"/>
      <c r="AB83" s="835"/>
      <c r="AC83" s="843"/>
    </row>
    <row r="84" spans="2:29" ht="18" customHeight="1">
      <c r="B84" s="2609">
        <v>7</v>
      </c>
      <c r="C84" s="2611" t="s">
        <v>1559</v>
      </c>
      <c r="D84" s="2612"/>
      <c r="E84" s="2612"/>
      <c r="F84" s="2612"/>
      <c r="G84" s="2613"/>
      <c r="H84" s="2618">
        <v>97</v>
      </c>
      <c r="I84" s="2638"/>
      <c r="J84" s="2638"/>
      <c r="K84" s="2638"/>
      <c r="L84" s="2638"/>
      <c r="M84" s="2639"/>
      <c r="N84" s="2618">
        <v>0.5</v>
      </c>
      <c r="O84" s="2638"/>
      <c r="P84" s="2638"/>
      <c r="Q84" s="2639"/>
      <c r="R84" s="2624">
        <v>70</v>
      </c>
      <c r="S84" s="2644"/>
      <c r="T84" s="2644"/>
      <c r="U84" s="2644"/>
      <c r="V84" s="2644"/>
      <c r="X84" s="840"/>
      <c r="Y84" s="835"/>
      <c r="Z84" s="835"/>
      <c r="AA84" s="835"/>
      <c r="AB84" s="835"/>
      <c r="AC84" s="843"/>
    </row>
    <row r="85" spans="2:29" ht="18" customHeight="1">
      <c r="B85" s="2609"/>
      <c r="C85" s="2615" t="s">
        <v>1560</v>
      </c>
      <c r="D85" s="2616"/>
      <c r="E85" s="2616"/>
      <c r="F85" s="2616"/>
      <c r="G85" s="2617"/>
      <c r="H85" s="2621"/>
      <c r="I85" s="2640"/>
      <c r="J85" s="2640"/>
      <c r="K85" s="2640"/>
      <c r="L85" s="2640"/>
      <c r="M85" s="2641"/>
      <c r="N85" s="2621"/>
      <c r="O85" s="2640"/>
      <c r="P85" s="2640"/>
      <c r="Q85" s="2641"/>
      <c r="R85" s="2624"/>
      <c r="S85" s="2644"/>
      <c r="T85" s="2644"/>
      <c r="U85" s="2644"/>
      <c r="V85" s="2644"/>
      <c r="X85" s="840"/>
      <c r="Y85" s="835"/>
      <c r="Z85" s="835"/>
      <c r="AA85" s="835"/>
      <c r="AB85" s="835"/>
      <c r="AC85" s="843"/>
    </row>
    <row r="86" spans="2:29" ht="15" customHeight="1">
      <c r="B86" s="2675" t="s">
        <v>1468</v>
      </c>
      <c r="C86" s="2688"/>
      <c r="D86" s="2688"/>
      <c r="E86" s="2688"/>
      <c r="F86" s="2688"/>
      <c r="G86" s="2688"/>
      <c r="H86" s="2688"/>
      <c r="I86" s="2688"/>
      <c r="J86" s="2688"/>
      <c r="K86" s="2688"/>
      <c r="L86" s="2688"/>
      <c r="M86" s="2688"/>
      <c r="N86" s="2688"/>
      <c r="O86" s="2688"/>
      <c r="P86" s="2688"/>
      <c r="Q86" s="2688"/>
      <c r="R86" s="2688"/>
      <c r="S86" s="20"/>
      <c r="T86" s="20"/>
      <c r="U86" s="20"/>
      <c r="V86" s="534"/>
      <c r="X86" s="840"/>
      <c r="Y86" s="835"/>
      <c r="Z86" s="835"/>
      <c r="AA86" s="835"/>
      <c r="AB86" s="835"/>
      <c r="AC86" s="843"/>
    </row>
    <row r="87" spans="2:29" ht="15" customHeight="1">
      <c r="B87" s="2675" t="s">
        <v>1469</v>
      </c>
      <c r="C87" s="2676"/>
      <c r="D87" s="2676"/>
      <c r="E87" s="2676"/>
      <c r="F87" s="2676"/>
      <c r="G87" s="2676"/>
      <c r="H87" s="2676"/>
      <c r="I87" s="2676"/>
      <c r="J87" s="2676"/>
      <c r="K87" s="2676"/>
      <c r="L87" s="2676"/>
      <c r="M87" s="2676"/>
      <c r="N87" s="2676"/>
      <c r="O87" s="2676"/>
      <c r="P87" s="2676"/>
      <c r="Q87" s="2676"/>
      <c r="R87" s="2676"/>
      <c r="S87" s="20"/>
      <c r="T87" s="20"/>
      <c r="U87" s="20"/>
      <c r="V87" s="534"/>
      <c r="X87" s="840"/>
      <c r="Y87" s="835"/>
      <c r="Z87" s="835"/>
      <c r="AA87" s="835"/>
      <c r="AB87" s="835"/>
      <c r="AC87" s="843"/>
    </row>
    <row r="88" spans="2:29" ht="15" customHeight="1">
      <c r="B88" s="2675" t="s">
        <v>1471</v>
      </c>
      <c r="C88" s="2676"/>
      <c r="D88" s="2676"/>
      <c r="E88" s="2676"/>
      <c r="F88" s="2676"/>
      <c r="G88" s="2676"/>
      <c r="H88" s="2676"/>
      <c r="I88" s="2676"/>
      <c r="J88" s="2676"/>
      <c r="K88" s="2676"/>
      <c r="L88" s="2676"/>
      <c r="M88" s="2676"/>
      <c r="N88" s="2676"/>
      <c r="O88" s="2676"/>
      <c r="P88" s="2676"/>
      <c r="Q88" s="2676"/>
      <c r="R88" s="2676"/>
      <c r="S88" s="20"/>
      <c r="T88" s="20"/>
      <c r="U88" s="20"/>
      <c r="V88" s="534"/>
      <c r="X88" s="840"/>
      <c r="Y88" s="835"/>
      <c r="Z88" s="835"/>
      <c r="AA88" s="835"/>
      <c r="AB88" s="835"/>
      <c r="AC88" s="843"/>
    </row>
    <row r="89" spans="2:29" ht="19.5" customHeight="1">
      <c r="B89" s="750" t="s">
        <v>699</v>
      </c>
      <c r="C89" s="705"/>
      <c r="D89" s="705"/>
      <c r="E89" s="705"/>
      <c r="F89" s="705"/>
      <c r="G89" s="705"/>
      <c r="H89" s="705"/>
      <c r="I89" s="705"/>
      <c r="J89" s="705"/>
      <c r="K89" s="705"/>
      <c r="L89" s="705"/>
      <c r="M89" s="705"/>
      <c r="N89" s="705"/>
      <c r="O89" s="705"/>
      <c r="P89" s="705"/>
      <c r="Q89" s="705"/>
      <c r="R89" s="705"/>
      <c r="S89" s="20"/>
      <c r="T89" s="20"/>
      <c r="U89" s="20"/>
      <c r="V89" s="534"/>
      <c r="X89" s="840"/>
      <c r="Y89" s="835"/>
      <c r="Z89" s="835"/>
      <c r="AA89" s="835"/>
      <c r="AB89" s="835"/>
      <c r="AC89" s="843"/>
    </row>
    <row r="90" spans="2:29" ht="78" customHeight="1">
      <c r="B90" s="2680"/>
      <c r="C90" s="2681"/>
      <c r="D90" s="2681"/>
      <c r="E90" s="2681"/>
      <c r="F90" s="2681"/>
      <c r="G90" s="2681"/>
      <c r="H90" s="2681"/>
      <c r="I90" s="2681"/>
      <c r="J90" s="2681"/>
      <c r="K90" s="2681"/>
      <c r="L90" s="2681"/>
      <c r="M90" s="2681"/>
      <c r="N90" s="2681"/>
      <c r="O90" s="2681"/>
      <c r="P90" s="2681"/>
      <c r="Q90" s="2681"/>
      <c r="R90" s="2681"/>
      <c r="S90" s="2681"/>
      <c r="T90" s="2681"/>
      <c r="U90" s="2682"/>
      <c r="V90" s="534"/>
      <c r="X90" s="840"/>
      <c r="Y90" s="835"/>
      <c r="Z90" s="835"/>
      <c r="AA90" s="835"/>
      <c r="AB90" s="835"/>
      <c r="AC90" s="843"/>
    </row>
    <row r="91" spans="2:29" ht="29.25" customHeight="1">
      <c r="B91" s="768"/>
      <c r="C91" s="705"/>
      <c r="D91" s="705"/>
      <c r="E91" s="705"/>
      <c r="F91" s="705"/>
      <c r="G91" s="705"/>
      <c r="H91" s="705"/>
      <c r="I91" s="705"/>
      <c r="J91" s="705"/>
      <c r="K91" s="705"/>
      <c r="L91" s="705"/>
      <c r="M91" s="705"/>
      <c r="N91" s="705"/>
      <c r="O91" s="705"/>
      <c r="P91" s="705"/>
      <c r="Q91" s="705"/>
      <c r="R91" s="705"/>
      <c r="S91" s="20"/>
      <c r="T91" s="20"/>
      <c r="U91" s="20"/>
      <c r="V91" s="534"/>
      <c r="X91" s="840"/>
      <c r="Y91" s="835"/>
      <c r="Z91" s="835"/>
      <c r="AA91" s="835"/>
      <c r="AB91" s="835"/>
      <c r="AC91" s="843"/>
    </row>
    <row r="92" spans="2:29" ht="6.75" customHeight="1">
      <c r="B92" s="768"/>
      <c r="C92" s="705"/>
      <c r="D92" s="705"/>
      <c r="E92" s="705"/>
      <c r="F92" s="705"/>
      <c r="G92" s="705"/>
      <c r="H92" s="705"/>
      <c r="I92" s="705"/>
      <c r="J92" s="705"/>
      <c r="K92" s="705"/>
      <c r="L92" s="705"/>
      <c r="M92" s="705"/>
      <c r="N92" s="705"/>
      <c r="O92" s="705"/>
      <c r="P92" s="705"/>
      <c r="Q92" s="705"/>
      <c r="R92" s="705"/>
      <c r="S92" s="20"/>
      <c r="T92" s="20"/>
      <c r="U92" s="20"/>
      <c r="V92" s="534"/>
      <c r="X92" s="840"/>
      <c r="Y92" s="835"/>
      <c r="Z92" s="835"/>
      <c r="AA92" s="835"/>
      <c r="AB92" s="835"/>
      <c r="AC92" s="843"/>
    </row>
    <row r="93" spans="2:29" ht="4.5" customHeight="1">
      <c r="B93" s="768"/>
      <c r="C93" s="705"/>
      <c r="D93" s="705"/>
      <c r="E93" s="705"/>
      <c r="F93" s="705"/>
      <c r="G93" s="705"/>
      <c r="H93" s="705"/>
      <c r="I93" s="705"/>
      <c r="J93" s="705"/>
      <c r="K93" s="705"/>
      <c r="L93" s="705"/>
      <c r="M93" s="705"/>
      <c r="N93" s="705"/>
      <c r="O93" s="705"/>
      <c r="P93" s="705"/>
      <c r="Q93" s="705"/>
      <c r="R93" s="705"/>
      <c r="S93" s="20"/>
      <c r="T93" s="20"/>
      <c r="U93" s="20"/>
      <c r="V93" s="534"/>
      <c r="X93" s="840"/>
      <c r="Y93" s="835"/>
      <c r="Z93" s="835"/>
      <c r="AA93" s="835"/>
      <c r="AB93" s="835"/>
      <c r="AC93" s="843"/>
    </row>
    <row r="94" spans="2:29" ht="15" customHeight="1">
      <c r="B94" s="687"/>
      <c r="C94" s="703" t="s">
        <v>221</v>
      </c>
      <c r="D94" s="2705" t="s">
        <v>853</v>
      </c>
      <c r="E94" s="2705"/>
      <c r="F94" s="2705"/>
      <c r="G94" s="2705"/>
      <c r="H94" s="2705"/>
      <c r="I94" s="2705"/>
      <c r="J94" s="2705"/>
      <c r="K94" s="2705"/>
      <c r="L94" s="2705"/>
      <c r="M94" s="2705"/>
      <c r="N94" s="2705"/>
      <c r="O94" s="2705"/>
      <c r="P94" s="2705"/>
      <c r="Q94" s="2705"/>
      <c r="R94" s="2705"/>
      <c r="S94" s="2705"/>
      <c r="T94" s="2705"/>
      <c r="U94" s="20"/>
      <c r="V94" s="534"/>
      <c r="X94" s="840"/>
      <c r="Y94" s="835"/>
      <c r="Z94" s="835"/>
      <c r="AA94" s="835"/>
      <c r="AB94" s="835"/>
      <c r="AC94" s="843"/>
    </row>
    <row r="95" spans="2:29" ht="14.25" customHeight="1">
      <c r="B95" s="768"/>
      <c r="C95" s="2677" t="s">
        <v>1976</v>
      </c>
      <c r="D95" s="2678"/>
      <c r="E95" s="2678"/>
      <c r="F95" s="2678"/>
      <c r="G95" s="2678"/>
      <c r="H95" s="2678"/>
      <c r="I95" s="2678"/>
      <c r="J95" s="2678"/>
      <c r="K95" s="2678"/>
      <c r="L95" s="2678"/>
      <c r="M95" s="2678"/>
      <c r="N95" s="2678"/>
      <c r="O95" s="2678"/>
      <c r="P95" s="2678"/>
      <c r="Q95" s="2678"/>
      <c r="R95" s="2678"/>
      <c r="S95" s="769"/>
      <c r="T95" s="769"/>
      <c r="U95" s="770"/>
      <c r="V95" s="534"/>
      <c r="X95" s="840"/>
      <c r="Y95" s="835"/>
      <c r="Z95" s="835"/>
      <c r="AA95" s="835"/>
      <c r="AB95" s="835"/>
      <c r="AC95" s="843"/>
    </row>
    <row r="96" spans="2:29" ht="22.5" customHeight="1">
      <c r="B96" s="768"/>
      <c r="C96" s="2653" t="s">
        <v>1977</v>
      </c>
      <c r="D96" s="2654"/>
      <c r="E96" s="2654"/>
      <c r="F96" s="2654"/>
      <c r="G96" s="2654"/>
      <c r="H96" s="2654"/>
      <c r="I96" s="2654"/>
      <c r="J96" s="2654"/>
      <c r="K96" s="2654"/>
      <c r="L96" s="2654"/>
      <c r="M96" s="2654"/>
      <c r="N96" s="2654"/>
      <c r="O96" s="2654"/>
      <c r="P96" s="2654"/>
      <c r="Q96" s="2654"/>
      <c r="R96" s="2654"/>
      <c r="S96" s="2654"/>
      <c r="T96" s="2654"/>
      <c r="U96" s="2679"/>
      <c r="V96" s="534"/>
      <c r="X96" s="840"/>
      <c r="Y96" s="835"/>
      <c r="Z96" s="835"/>
      <c r="AA96" s="835"/>
      <c r="AB96" s="835"/>
      <c r="AC96" s="843"/>
    </row>
    <row r="97" spans="2:29" ht="22.5" customHeight="1">
      <c r="B97" s="768"/>
      <c r="C97" s="2653" t="s">
        <v>1978</v>
      </c>
      <c r="D97" s="2654"/>
      <c r="E97" s="2654"/>
      <c r="F97" s="2654"/>
      <c r="G97" s="2654"/>
      <c r="H97" s="2654"/>
      <c r="I97" s="2654"/>
      <c r="J97" s="2654"/>
      <c r="K97" s="2654"/>
      <c r="L97" s="2654"/>
      <c r="M97" s="2654"/>
      <c r="N97" s="2654"/>
      <c r="O97" s="2654"/>
      <c r="P97" s="2654"/>
      <c r="Q97" s="2654"/>
      <c r="R97" s="2654"/>
      <c r="S97" s="2654"/>
      <c r="T97" s="2654"/>
      <c r="U97" s="772"/>
      <c r="V97" s="534"/>
      <c r="X97" s="840"/>
      <c r="Y97" s="835"/>
      <c r="Z97" s="835"/>
      <c r="AA97" s="835"/>
      <c r="AB97" s="835"/>
      <c r="AC97" s="843"/>
    </row>
    <row r="98" spans="2:29" ht="30.75" customHeight="1">
      <c r="B98" s="768"/>
      <c r="C98" s="2653" t="s">
        <v>1980</v>
      </c>
      <c r="D98" s="2654"/>
      <c r="E98" s="2654"/>
      <c r="F98" s="2654"/>
      <c r="G98" s="2654"/>
      <c r="H98" s="2654"/>
      <c r="I98" s="2654"/>
      <c r="J98" s="2654"/>
      <c r="K98" s="2654"/>
      <c r="L98" s="2654"/>
      <c r="M98" s="2654"/>
      <c r="N98" s="2654"/>
      <c r="O98" s="2654"/>
      <c r="P98" s="2654"/>
      <c r="Q98" s="2654"/>
      <c r="R98" s="2654"/>
      <c r="S98" s="2654"/>
      <c r="T98" s="2654"/>
      <c r="U98" s="2679"/>
      <c r="V98" s="534"/>
      <c r="X98" s="840"/>
      <c r="Y98" s="835"/>
      <c r="Z98" s="835"/>
      <c r="AA98" s="835"/>
      <c r="AB98" s="835"/>
      <c r="AC98" s="843"/>
    </row>
    <row r="99" spans="2:29" ht="22.5" customHeight="1">
      <c r="B99" s="768"/>
      <c r="C99" s="2706" t="s">
        <v>1979</v>
      </c>
      <c r="D99" s="2707"/>
      <c r="E99" s="2707"/>
      <c r="F99" s="2707"/>
      <c r="G99" s="2707"/>
      <c r="H99" s="2707"/>
      <c r="I99" s="2707"/>
      <c r="J99" s="2707"/>
      <c r="K99" s="2707"/>
      <c r="L99" s="2707"/>
      <c r="M99" s="2707"/>
      <c r="N99" s="2707"/>
      <c r="O99" s="2707"/>
      <c r="P99" s="2707"/>
      <c r="Q99" s="2707"/>
      <c r="R99" s="2707"/>
      <c r="S99" s="2707"/>
      <c r="T99" s="2707"/>
      <c r="U99" s="2708"/>
      <c r="V99" s="534"/>
      <c r="X99" s="840"/>
      <c r="Y99" s="835"/>
      <c r="Z99" s="835"/>
      <c r="AA99" s="835"/>
      <c r="AB99" s="835"/>
      <c r="AC99" s="843"/>
    </row>
    <row r="100" spans="2:29" ht="5.25" customHeight="1">
      <c r="B100" s="768"/>
      <c r="C100" s="683"/>
      <c r="D100" s="683"/>
      <c r="E100" s="683"/>
      <c r="F100" s="683"/>
      <c r="G100" s="683"/>
      <c r="H100" s="683"/>
      <c r="I100" s="683"/>
      <c r="J100" s="683"/>
      <c r="K100" s="683"/>
      <c r="L100" s="683"/>
      <c r="M100" s="683"/>
      <c r="N100" s="683"/>
      <c r="O100" s="683"/>
      <c r="P100" s="683"/>
      <c r="Q100" s="683"/>
      <c r="R100" s="683"/>
      <c r="S100" s="683"/>
      <c r="T100" s="683"/>
      <c r="U100" s="20"/>
      <c r="V100" s="534"/>
      <c r="X100" s="840"/>
      <c r="Y100" s="835"/>
      <c r="Z100" s="835"/>
      <c r="AA100" s="835"/>
      <c r="AB100" s="835"/>
      <c r="AC100" s="843"/>
    </row>
    <row r="101" spans="2:29" ht="91.5" customHeight="1">
      <c r="B101" s="2554" t="s">
        <v>2515</v>
      </c>
      <c r="C101" s="2554"/>
      <c r="D101" s="2554"/>
      <c r="E101" s="2554"/>
      <c r="F101" s="2554"/>
      <c r="G101" s="2554"/>
      <c r="H101" s="2554"/>
      <c r="I101" s="2554"/>
      <c r="J101" s="2554"/>
      <c r="K101" s="2554"/>
      <c r="L101" s="2554"/>
      <c r="M101" s="2554"/>
      <c r="N101" s="2554"/>
      <c r="O101" s="2554"/>
      <c r="P101" s="2554"/>
      <c r="Q101" s="2554"/>
      <c r="R101" s="2554"/>
      <c r="S101" s="2554"/>
      <c r="T101" s="2554"/>
      <c r="U101" s="2554"/>
      <c r="V101" s="534"/>
      <c r="X101" s="840"/>
      <c r="Y101" s="835"/>
      <c r="Z101" s="835"/>
      <c r="AA101" s="835"/>
      <c r="AB101" s="835"/>
      <c r="AC101" s="843"/>
    </row>
    <row r="102" spans="2:29" ht="5.25" customHeight="1">
      <c r="B102" s="768"/>
      <c r="C102" s="683"/>
      <c r="D102" s="683"/>
      <c r="E102" s="683"/>
      <c r="F102" s="683"/>
      <c r="G102" s="683"/>
      <c r="H102" s="683"/>
      <c r="I102" s="683"/>
      <c r="J102" s="683"/>
      <c r="K102" s="683"/>
      <c r="L102" s="683"/>
      <c r="M102" s="683"/>
      <c r="N102" s="683"/>
      <c r="O102" s="683"/>
      <c r="P102" s="683"/>
      <c r="Q102" s="683"/>
      <c r="R102" s="683"/>
      <c r="S102" s="683"/>
      <c r="T102" s="683"/>
      <c r="U102" s="20"/>
      <c r="V102" s="534"/>
      <c r="X102" s="840"/>
      <c r="Y102" s="835"/>
      <c r="Z102" s="835"/>
      <c r="AA102" s="835"/>
      <c r="AB102" s="835"/>
      <c r="AC102" s="843"/>
    </row>
    <row r="103" spans="2:29" ht="0.75" customHeight="1">
      <c r="B103" s="1216"/>
      <c r="C103" s="755"/>
      <c r="D103" s="755"/>
      <c r="E103" s="755"/>
      <c r="F103" s="755"/>
      <c r="G103" s="755"/>
      <c r="H103" s="755"/>
      <c r="I103" s="755"/>
      <c r="J103" s="755"/>
      <c r="K103" s="755"/>
      <c r="L103" s="755"/>
      <c r="M103" s="755"/>
      <c r="N103" s="755"/>
      <c r="O103" s="755"/>
      <c r="P103" s="755"/>
      <c r="Q103" s="755"/>
      <c r="R103" s="755"/>
      <c r="S103" s="755"/>
      <c r="T103" s="755"/>
      <c r="U103" s="731"/>
      <c r="V103" s="1159"/>
      <c r="X103" s="840"/>
      <c r="Y103" s="835"/>
      <c r="Z103" s="835"/>
      <c r="AA103" s="835"/>
      <c r="AB103" s="835"/>
      <c r="AC103" s="843"/>
    </row>
    <row r="104" spans="2:29" ht="0.75" customHeight="1">
      <c r="B104" s="1215"/>
      <c r="C104" s="1215"/>
      <c r="D104" s="1215"/>
      <c r="E104" s="1215"/>
      <c r="F104" s="1215"/>
      <c r="G104" s="1215"/>
      <c r="H104" s="1215"/>
      <c r="I104" s="1215"/>
      <c r="J104" s="1215"/>
      <c r="K104" s="1215"/>
      <c r="L104" s="1215"/>
      <c r="M104" s="1215"/>
      <c r="N104" s="1215"/>
      <c r="O104" s="1215"/>
      <c r="P104" s="1215"/>
      <c r="Q104" s="1215"/>
      <c r="R104" s="1215"/>
      <c r="S104" s="1215"/>
      <c r="T104" s="1215"/>
      <c r="U104" s="1215"/>
      <c r="V104" s="1215"/>
      <c r="X104" s="840"/>
      <c r="Y104" s="835"/>
      <c r="Z104" s="835"/>
      <c r="AA104" s="835"/>
      <c r="AB104" s="835"/>
      <c r="AC104" s="843"/>
    </row>
    <row r="105" spans="2:29" ht="0.75" customHeight="1">
      <c r="B105" s="1215"/>
      <c r="C105" s="1215"/>
      <c r="D105" s="1215"/>
      <c r="E105" s="1215"/>
      <c r="F105" s="1215"/>
      <c r="G105" s="1215"/>
      <c r="H105" s="1215"/>
      <c r="I105" s="1215"/>
      <c r="J105" s="1215"/>
      <c r="K105" s="1215"/>
      <c r="L105" s="1215"/>
      <c r="M105" s="1215"/>
      <c r="N105" s="1215"/>
      <c r="O105" s="1215"/>
      <c r="P105" s="1215"/>
      <c r="Q105" s="1215"/>
      <c r="R105" s="1215"/>
      <c r="S105" s="1215"/>
      <c r="T105" s="1215"/>
      <c r="U105" s="1215"/>
      <c r="V105" s="1215"/>
      <c r="X105" s="840"/>
      <c r="Y105" s="835"/>
      <c r="Z105" s="835"/>
      <c r="AA105" s="835"/>
      <c r="AB105" s="835"/>
      <c r="AC105" s="843"/>
    </row>
    <row r="106" spans="2:29" ht="0.75" customHeight="1">
      <c r="B106" s="1215"/>
      <c r="C106" s="1215"/>
      <c r="D106" s="1215"/>
      <c r="E106" s="1215"/>
      <c r="F106" s="1215"/>
      <c r="G106" s="1215"/>
      <c r="H106" s="1215"/>
      <c r="I106" s="1215"/>
      <c r="J106" s="1215"/>
      <c r="K106" s="1215"/>
      <c r="L106" s="1215"/>
      <c r="M106" s="1215"/>
      <c r="N106" s="1215"/>
      <c r="O106" s="1215"/>
      <c r="P106" s="1215"/>
      <c r="Q106" s="1215"/>
      <c r="R106" s="1215"/>
      <c r="S106" s="1215"/>
      <c r="T106" s="1215"/>
      <c r="U106" s="1215"/>
      <c r="V106" s="1215"/>
      <c r="X106" s="840"/>
      <c r="Y106" s="835"/>
      <c r="Z106" s="835"/>
      <c r="AA106" s="835"/>
      <c r="AB106" s="835"/>
      <c r="AC106" s="843"/>
    </row>
    <row r="107" spans="2:29" ht="0.75" customHeight="1">
      <c r="B107" s="1215"/>
      <c r="C107" s="1215"/>
      <c r="D107" s="1215"/>
      <c r="E107" s="1215"/>
      <c r="F107" s="1215"/>
      <c r="G107" s="1215"/>
      <c r="H107" s="1215"/>
      <c r="I107" s="1215"/>
      <c r="J107" s="1215"/>
      <c r="K107" s="1215"/>
      <c r="L107" s="1215"/>
      <c r="M107" s="1215"/>
      <c r="N107" s="1215"/>
      <c r="O107" s="1215"/>
      <c r="P107" s="1215"/>
      <c r="Q107" s="1215"/>
      <c r="R107" s="1215"/>
      <c r="S107" s="1215"/>
      <c r="T107" s="1215"/>
      <c r="U107" s="1215"/>
      <c r="V107" s="1215"/>
      <c r="X107" s="840"/>
      <c r="Y107" s="835"/>
      <c r="Z107" s="835"/>
      <c r="AA107" s="835"/>
      <c r="AB107" s="835"/>
      <c r="AC107" s="843"/>
    </row>
    <row r="108" spans="2:29" ht="0.75" customHeight="1">
      <c r="B108" s="1215"/>
      <c r="C108" s="1215"/>
      <c r="D108" s="1215"/>
      <c r="E108" s="1215"/>
      <c r="F108" s="1215"/>
      <c r="G108" s="1215"/>
      <c r="H108" s="1215"/>
      <c r="I108" s="1215"/>
      <c r="J108" s="1215"/>
      <c r="K108" s="1215"/>
      <c r="L108" s="1215"/>
      <c r="M108" s="1215"/>
      <c r="N108" s="1215"/>
      <c r="O108" s="1215"/>
      <c r="P108" s="1215"/>
      <c r="Q108" s="1215"/>
      <c r="R108" s="1215"/>
      <c r="S108" s="1215"/>
      <c r="T108" s="1215"/>
      <c r="U108" s="1215"/>
      <c r="V108" s="1215"/>
      <c r="X108" s="840"/>
      <c r="Y108" s="835"/>
      <c r="Z108" s="835"/>
      <c r="AA108" s="835"/>
      <c r="AB108" s="835"/>
      <c r="AC108" s="843"/>
    </row>
    <row r="109" spans="2:29" ht="0.75" customHeight="1">
      <c r="B109" s="1215"/>
      <c r="C109" s="1215"/>
      <c r="D109" s="1215"/>
      <c r="E109" s="1215"/>
      <c r="F109" s="1215"/>
      <c r="G109" s="1215"/>
      <c r="H109" s="1215"/>
      <c r="I109" s="1215"/>
      <c r="J109" s="1215"/>
      <c r="K109" s="1215"/>
      <c r="L109" s="1215"/>
      <c r="M109" s="1215"/>
      <c r="N109" s="1215"/>
      <c r="O109" s="1215"/>
      <c r="P109" s="1215"/>
      <c r="Q109" s="1215"/>
      <c r="R109" s="1215"/>
      <c r="S109" s="1215"/>
      <c r="T109" s="1215"/>
      <c r="U109" s="1215"/>
      <c r="V109" s="1215"/>
      <c r="X109" s="840"/>
      <c r="Y109" s="835"/>
      <c r="Z109" s="835"/>
      <c r="AA109" s="835"/>
      <c r="AB109" s="835"/>
      <c r="AC109" s="843"/>
    </row>
    <row r="110" spans="2:29" ht="0.75" customHeight="1">
      <c r="B110" s="1215"/>
      <c r="C110" s="1215"/>
      <c r="D110" s="1215"/>
      <c r="E110" s="1215"/>
      <c r="F110" s="1215"/>
      <c r="G110" s="1215"/>
      <c r="H110" s="1215"/>
      <c r="I110" s="1215"/>
      <c r="J110" s="1215"/>
      <c r="K110" s="1215"/>
      <c r="L110" s="1215"/>
      <c r="M110" s="1215"/>
      <c r="N110" s="1215"/>
      <c r="O110" s="1215"/>
      <c r="P110" s="1215"/>
      <c r="Q110" s="1215"/>
      <c r="R110" s="1215"/>
      <c r="S110" s="1215"/>
      <c r="T110" s="1215"/>
      <c r="U110" s="1215"/>
      <c r="V110" s="1215"/>
      <c r="X110" s="840"/>
      <c r="Y110" s="835"/>
      <c r="Z110" s="835"/>
      <c r="AA110" s="835"/>
      <c r="AB110" s="835"/>
      <c r="AC110" s="843"/>
    </row>
    <row r="111" spans="2:29" ht="6" customHeight="1">
      <c r="B111" s="768"/>
      <c r="C111" s="683"/>
      <c r="D111" s="683"/>
      <c r="E111" s="683"/>
      <c r="F111" s="683"/>
      <c r="G111" s="683"/>
      <c r="H111" s="683"/>
      <c r="I111" s="683"/>
      <c r="J111" s="683"/>
      <c r="K111" s="683"/>
      <c r="L111" s="683"/>
      <c r="M111" s="683"/>
      <c r="N111" s="683"/>
      <c r="O111" s="683"/>
      <c r="P111" s="683"/>
      <c r="Q111" s="683"/>
      <c r="R111" s="683"/>
      <c r="S111" s="683"/>
      <c r="T111" s="683"/>
      <c r="U111" s="20"/>
      <c r="V111" s="534"/>
      <c r="X111" s="840"/>
      <c r="Y111" s="835"/>
      <c r="Z111" s="835"/>
      <c r="AA111" s="835"/>
      <c r="AB111" s="835"/>
      <c r="AC111" s="843"/>
    </row>
    <row r="112" spans="2:29" ht="5.25" hidden="1" customHeight="1">
      <c r="B112" s="768"/>
      <c r="C112" s="683"/>
      <c r="D112" s="683"/>
      <c r="E112" s="683"/>
      <c r="F112" s="683"/>
      <c r="G112" s="683"/>
      <c r="H112" s="683"/>
      <c r="I112" s="683"/>
      <c r="J112" s="683"/>
      <c r="K112" s="683"/>
      <c r="L112" s="683"/>
      <c r="M112" s="683"/>
      <c r="N112" s="683"/>
      <c r="O112" s="683"/>
      <c r="P112" s="683"/>
      <c r="Q112" s="683"/>
      <c r="R112" s="683"/>
      <c r="S112" s="683"/>
      <c r="T112" s="683"/>
      <c r="U112" s="20"/>
      <c r="V112" s="534"/>
      <c r="X112" s="840"/>
      <c r="Y112" s="835"/>
      <c r="Z112" s="835"/>
      <c r="AA112" s="835"/>
      <c r="AB112" s="835"/>
      <c r="AC112" s="843"/>
    </row>
    <row r="113" spans="1:29" ht="2.25" hidden="1" customHeight="1">
      <c r="B113" s="768"/>
      <c r="C113" s="683"/>
      <c r="D113" s="683"/>
      <c r="E113" s="683"/>
      <c r="F113" s="683"/>
      <c r="G113" s="683"/>
      <c r="H113" s="683"/>
      <c r="I113" s="683"/>
      <c r="J113" s="683"/>
      <c r="K113" s="683"/>
      <c r="L113" s="683"/>
      <c r="M113" s="683"/>
      <c r="N113" s="683"/>
      <c r="O113" s="683"/>
      <c r="P113" s="683"/>
      <c r="Q113" s="683"/>
      <c r="R113" s="683"/>
      <c r="S113" s="683"/>
      <c r="T113" s="683"/>
      <c r="U113" s="20"/>
      <c r="V113" s="534"/>
      <c r="X113" s="840"/>
      <c r="Y113" s="835"/>
      <c r="Z113" s="835"/>
      <c r="AA113" s="835"/>
      <c r="AB113" s="835"/>
      <c r="AC113" s="843"/>
    </row>
    <row r="114" spans="1:29" ht="2.25" hidden="1" customHeight="1">
      <c r="B114" s="768"/>
      <c r="C114" s="683"/>
      <c r="D114" s="683"/>
      <c r="E114" s="683"/>
      <c r="F114" s="683"/>
      <c r="G114" s="683"/>
      <c r="H114" s="683"/>
      <c r="I114" s="683"/>
      <c r="J114" s="683"/>
      <c r="K114" s="683"/>
      <c r="L114" s="683"/>
      <c r="M114" s="683"/>
      <c r="N114" s="683"/>
      <c r="O114" s="683"/>
      <c r="P114" s="683"/>
      <c r="Q114" s="683"/>
      <c r="R114" s="683"/>
      <c r="S114" s="683"/>
      <c r="T114" s="683"/>
      <c r="U114" s="20"/>
      <c r="V114" s="534"/>
      <c r="X114" s="840"/>
      <c r="Y114" s="835"/>
      <c r="Z114" s="835"/>
      <c r="AA114" s="835"/>
      <c r="AB114" s="835"/>
      <c r="AC114" s="843"/>
    </row>
    <row r="115" spans="1:29" ht="2.25" hidden="1" customHeight="1">
      <c r="B115" s="768"/>
      <c r="C115" s="683"/>
      <c r="D115" s="683"/>
      <c r="E115" s="683"/>
      <c r="F115" s="683"/>
      <c r="G115" s="683"/>
      <c r="H115" s="683"/>
      <c r="I115" s="683"/>
      <c r="J115" s="683"/>
      <c r="K115" s="683"/>
      <c r="L115" s="683"/>
      <c r="M115" s="683"/>
      <c r="N115" s="683"/>
      <c r="O115" s="683"/>
      <c r="P115" s="683"/>
      <c r="Q115" s="683"/>
      <c r="R115" s="683"/>
      <c r="S115" s="683"/>
      <c r="T115" s="683"/>
      <c r="U115" s="20"/>
      <c r="V115" s="534"/>
      <c r="X115" s="840"/>
      <c r="Y115" s="835"/>
      <c r="Z115" s="835"/>
      <c r="AA115" s="835"/>
      <c r="AB115" s="835"/>
      <c r="AC115" s="843"/>
    </row>
    <row r="116" spans="1:29" ht="2.25" hidden="1" customHeight="1">
      <c r="B116" s="768"/>
      <c r="C116" s="683"/>
      <c r="D116" s="683"/>
      <c r="E116" s="683"/>
      <c r="F116" s="683"/>
      <c r="G116" s="683"/>
      <c r="H116" s="683"/>
      <c r="I116" s="683"/>
      <c r="J116" s="683"/>
      <c r="K116" s="683"/>
      <c r="L116" s="683"/>
      <c r="M116" s="683"/>
      <c r="N116" s="683"/>
      <c r="O116" s="683"/>
      <c r="P116" s="683"/>
      <c r="Q116" s="683"/>
      <c r="R116" s="683"/>
      <c r="S116" s="683"/>
      <c r="T116" s="683"/>
      <c r="U116" s="20"/>
      <c r="V116" s="534"/>
      <c r="X116" s="840"/>
      <c r="Y116" s="835"/>
      <c r="Z116" s="835"/>
      <c r="AA116" s="835"/>
      <c r="AB116" s="835"/>
      <c r="AC116" s="843"/>
    </row>
    <row r="117" spans="1:29" ht="2.25" customHeight="1">
      <c r="B117" s="768"/>
      <c r="C117" s="683"/>
      <c r="D117" s="683"/>
      <c r="E117" s="683"/>
      <c r="F117" s="683"/>
      <c r="G117" s="683"/>
      <c r="H117" s="683"/>
      <c r="I117" s="683"/>
      <c r="J117" s="683"/>
      <c r="K117" s="683"/>
      <c r="L117" s="683"/>
      <c r="M117" s="683"/>
      <c r="N117" s="683"/>
      <c r="O117" s="683"/>
      <c r="P117" s="683"/>
      <c r="Q117" s="683"/>
      <c r="R117" s="683"/>
      <c r="S117" s="683"/>
      <c r="T117" s="683"/>
      <c r="U117" s="20"/>
      <c r="V117" s="534"/>
      <c r="X117" s="840"/>
      <c r="Y117" s="835"/>
      <c r="Z117" s="835"/>
      <c r="AA117" s="835"/>
      <c r="AB117" s="835"/>
      <c r="AC117" s="843"/>
    </row>
    <row r="118" spans="1:29" ht="2.25" customHeight="1">
      <c r="B118" s="768"/>
      <c r="C118" s="683"/>
      <c r="D118" s="683"/>
      <c r="E118" s="683"/>
      <c r="F118" s="683"/>
      <c r="G118" s="683"/>
      <c r="H118" s="683"/>
      <c r="I118" s="683"/>
      <c r="J118" s="683"/>
      <c r="K118" s="683"/>
      <c r="L118" s="683"/>
      <c r="M118" s="683"/>
      <c r="N118" s="683"/>
      <c r="O118" s="683"/>
      <c r="P118" s="683"/>
      <c r="Q118" s="683"/>
      <c r="R118" s="683"/>
      <c r="S118" s="683"/>
      <c r="T118" s="683"/>
      <c r="U118" s="20"/>
      <c r="V118" s="534"/>
      <c r="X118" s="841"/>
      <c r="Y118" s="837"/>
      <c r="Z118" s="837"/>
      <c r="AA118" s="837"/>
      <c r="AB118" s="837"/>
      <c r="AC118" s="844"/>
    </row>
    <row r="119" spans="1:29" s="19" customFormat="1" ht="15">
      <c r="B119" s="742"/>
      <c r="C119" s="757" t="s">
        <v>1286</v>
      </c>
      <c r="D119" s="2608" t="s">
        <v>1561</v>
      </c>
      <c r="E119" s="2692"/>
      <c r="F119" s="2692"/>
      <c r="G119" s="2692"/>
      <c r="H119" s="2692"/>
      <c r="I119" s="2692"/>
      <c r="J119" s="2692"/>
      <c r="K119" s="2692"/>
      <c r="L119" s="2692"/>
      <c r="M119" s="2692"/>
      <c r="N119" s="2692"/>
      <c r="O119" s="2692"/>
      <c r="P119" s="2692"/>
      <c r="Q119" s="2692"/>
      <c r="R119" s="2692"/>
      <c r="S119" s="2692"/>
      <c r="T119" s="2692"/>
      <c r="U119" s="2692"/>
      <c r="V119" s="2692"/>
      <c r="X119" s="2165" t="s">
        <v>1013</v>
      </c>
      <c r="Y119" s="2165"/>
      <c r="Z119" s="2165"/>
      <c r="AA119" s="2165"/>
      <c r="AB119" s="2165"/>
      <c r="AC119" s="2165"/>
    </row>
    <row r="120" spans="1:29" ht="14.25">
      <c r="B120" s="768"/>
      <c r="C120" s="759"/>
      <c r="D120" s="759"/>
      <c r="E120" s="725"/>
      <c r="F120" s="725"/>
      <c r="G120" s="725"/>
      <c r="H120" s="725"/>
      <c r="I120" s="725"/>
      <c r="J120" s="725"/>
      <c r="K120" s="725"/>
      <c r="L120" s="725"/>
      <c r="M120" s="725"/>
      <c r="N120" s="725"/>
      <c r="O120" s="725"/>
      <c r="P120" s="725"/>
      <c r="Q120" s="725"/>
      <c r="R120" s="725"/>
      <c r="S120" s="725"/>
      <c r="T120" s="725"/>
      <c r="U120" s="725"/>
      <c r="V120" s="725"/>
      <c r="X120" s="2165"/>
      <c r="Y120" s="2165"/>
      <c r="Z120" s="2165"/>
      <c r="AA120" s="2165"/>
      <c r="AB120" s="2165"/>
      <c r="AC120" s="2165"/>
    </row>
    <row r="121" spans="1:29" ht="27" customHeight="1">
      <c r="B121" s="2595" t="s">
        <v>293</v>
      </c>
      <c r="C121" s="2595"/>
      <c r="D121" s="2595" t="s">
        <v>69</v>
      </c>
      <c r="E121" s="2595"/>
      <c r="F121" s="2595"/>
      <c r="G121" s="2595"/>
      <c r="H121" s="2595"/>
      <c r="I121" s="2595" t="s">
        <v>439</v>
      </c>
      <c r="J121" s="2595"/>
      <c r="K121" s="2595"/>
      <c r="L121" s="2595"/>
      <c r="M121" s="2595"/>
      <c r="N121" s="2595"/>
      <c r="O121" s="2701" t="s">
        <v>440</v>
      </c>
      <c r="P121" s="2702"/>
      <c r="Q121" s="2703"/>
      <c r="R121" s="2595" t="s">
        <v>1110</v>
      </c>
      <c r="S121" s="2595"/>
      <c r="T121" s="2595"/>
      <c r="U121" s="2595"/>
      <c r="V121" s="2595"/>
      <c r="X121" s="839"/>
      <c r="Y121" s="838"/>
      <c r="Z121" s="838"/>
      <c r="AA121" s="838"/>
      <c r="AB121" s="838"/>
      <c r="AC121" s="842"/>
    </row>
    <row r="122" spans="1:29" ht="16.5" customHeight="1">
      <c r="A122" s="6"/>
      <c r="B122" s="2588" t="s">
        <v>293</v>
      </c>
      <c r="C122" s="2589"/>
      <c r="D122" s="2559"/>
      <c r="E122" s="2560"/>
      <c r="F122" s="2560"/>
      <c r="G122" s="2560"/>
      <c r="H122" s="2561"/>
      <c r="I122" s="2559"/>
      <c r="J122" s="2560"/>
      <c r="K122" s="2560"/>
      <c r="L122" s="2560"/>
      <c r="M122" s="2560"/>
      <c r="N122" s="2561"/>
      <c r="O122" s="2562"/>
      <c r="P122" s="2563"/>
      <c r="Q122" s="2564"/>
      <c r="R122" s="2559"/>
      <c r="S122" s="2560"/>
      <c r="T122" s="2560"/>
      <c r="U122" s="2560"/>
      <c r="V122" s="2561"/>
      <c r="X122" s="840"/>
      <c r="Y122" s="835"/>
      <c r="Z122" s="835"/>
      <c r="AA122" s="835"/>
      <c r="AB122" s="835"/>
      <c r="AC122" s="843"/>
    </row>
    <row r="123" spans="1:29" ht="16.5" customHeight="1">
      <c r="B123" s="2590"/>
      <c r="C123" s="2591"/>
      <c r="D123" s="2559"/>
      <c r="E123" s="2560"/>
      <c r="F123" s="2560"/>
      <c r="G123" s="2560"/>
      <c r="H123" s="2561"/>
      <c r="I123" s="2559"/>
      <c r="J123" s="2560"/>
      <c r="K123" s="2560"/>
      <c r="L123" s="2560"/>
      <c r="M123" s="2560"/>
      <c r="N123" s="2561"/>
      <c r="O123" s="2562"/>
      <c r="P123" s="2563"/>
      <c r="Q123" s="2564"/>
      <c r="R123" s="2559"/>
      <c r="S123" s="2560"/>
      <c r="T123" s="2560"/>
      <c r="U123" s="2560"/>
      <c r="V123" s="2561"/>
      <c r="X123" s="840"/>
      <c r="Y123" s="835"/>
      <c r="Z123" s="835"/>
      <c r="AA123" s="835"/>
      <c r="AB123" s="835"/>
      <c r="AC123" s="843"/>
    </row>
    <row r="124" spans="1:29" ht="16.5" customHeight="1">
      <c r="B124" s="2590"/>
      <c r="C124" s="2591"/>
      <c r="D124" s="2559"/>
      <c r="E124" s="2560"/>
      <c r="F124" s="2560"/>
      <c r="G124" s="2560"/>
      <c r="H124" s="2561"/>
      <c r="I124" s="2559"/>
      <c r="J124" s="2560"/>
      <c r="K124" s="2560"/>
      <c r="L124" s="2560"/>
      <c r="M124" s="2560"/>
      <c r="N124" s="2561"/>
      <c r="O124" s="2562"/>
      <c r="P124" s="2563"/>
      <c r="Q124" s="2564"/>
      <c r="R124" s="2559"/>
      <c r="S124" s="2560"/>
      <c r="T124" s="2560"/>
      <c r="U124" s="2560"/>
      <c r="V124" s="2561"/>
      <c r="X124" s="840"/>
      <c r="Y124" s="835"/>
      <c r="Z124" s="835"/>
      <c r="AA124" s="835"/>
      <c r="AB124" s="835"/>
      <c r="AC124" s="843"/>
    </row>
    <row r="125" spans="1:29" ht="16.5" customHeight="1">
      <c r="B125" s="2599">
        <f>'Og s1'!K8</f>
        <v>2014</v>
      </c>
      <c r="C125" s="2600"/>
      <c r="D125" s="2559"/>
      <c r="E125" s="2560"/>
      <c r="F125" s="2560"/>
      <c r="G125" s="2560"/>
      <c r="H125" s="2561"/>
      <c r="I125" s="2559"/>
      <c r="J125" s="2560"/>
      <c r="K125" s="2560"/>
      <c r="L125" s="2560"/>
      <c r="M125" s="2560"/>
      <c r="N125" s="2561"/>
      <c r="O125" s="2562"/>
      <c r="P125" s="2563"/>
      <c r="Q125" s="2564"/>
      <c r="R125" s="2559"/>
      <c r="S125" s="2560"/>
      <c r="T125" s="2560"/>
      <c r="U125" s="2560"/>
      <c r="V125" s="2561"/>
      <c r="X125" s="840"/>
      <c r="Y125" s="836"/>
      <c r="Z125" s="836"/>
      <c r="AA125" s="836"/>
      <c r="AB125" s="835"/>
      <c r="AC125" s="843"/>
    </row>
    <row r="126" spans="1:29" ht="16.5" customHeight="1">
      <c r="B126" s="2599"/>
      <c r="C126" s="2600"/>
      <c r="D126" s="2559"/>
      <c r="E126" s="2560"/>
      <c r="F126" s="2560"/>
      <c r="G126" s="2560"/>
      <c r="H126" s="2561"/>
      <c r="I126" s="2559"/>
      <c r="J126" s="2560"/>
      <c r="K126" s="2560"/>
      <c r="L126" s="2560"/>
      <c r="M126" s="2560"/>
      <c r="N126" s="2561"/>
      <c r="O126" s="2562"/>
      <c r="P126" s="2563"/>
      <c r="Q126" s="2564"/>
      <c r="R126" s="2559"/>
      <c r="S126" s="2560"/>
      <c r="T126" s="2560"/>
      <c r="U126" s="2560"/>
      <c r="V126" s="2561"/>
      <c r="X126" s="840"/>
      <c r="Y126" s="835"/>
      <c r="Z126" s="835"/>
      <c r="AA126" s="835"/>
      <c r="AB126" s="835"/>
      <c r="AC126" s="843"/>
    </row>
    <row r="127" spans="1:29" ht="16.5" customHeight="1">
      <c r="B127" s="2601"/>
      <c r="C127" s="2602"/>
      <c r="D127" s="2559"/>
      <c r="E127" s="2560"/>
      <c r="F127" s="2560"/>
      <c r="G127" s="2560"/>
      <c r="H127" s="2561"/>
      <c r="I127" s="2559"/>
      <c r="J127" s="2560"/>
      <c r="K127" s="2560"/>
      <c r="L127" s="2560"/>
      <c r="M127" s="2560"/>
      <c r="N127" s="2561"/>
      <c r="O127" s="2562"/>
      <c r="P127" s="2563"/>
      <c r="Q127" s="2564"/>
      <c r="R127" s="2559"/>
      <c r="S127" s="2560"/>
      <c r="T127" s="2560"/>
      <c r="U127" s="2560"/>
      <c r="V127" s="2561"/>
      <c r="X127" s="840"/>
      <c r="Y127" s="835"/>
      <c r="Z127" s="835"/>
      <c r="AA127" s="835"/>
      <c r="AB127" s="835"/>
      <c r="AC127" s="843"/>
    </row>
    <row r="128" spans="1:29" ht="16.5" customHeight="1">
      <c r="B128" s="2687" t="s">
        <v>248</v>
      </c>
      <c r="C128" s="2687"/>
      <c r="D128" s="2687"/>
      <c r="E128" s="2687"/>
      <c r="F128" s="2687"/>
      <c r="G128" s="2687"/>
      <c r="H128" s="2687"/>
      <c r="I128" s="2687"/>
      <c r="J128" s="2687"/>
      <c r="K128" s="2687"/>
      <c r="L128" s="2687"/>
      <c r="M128" s="2687"/>
      <c r="N128" s="2687"/>
      <c r="O128" s="2603">
        <f>SUM(O122:Q127)</f>
        <v>0</v>
      </c>
      <c r="P128" s="2604"/>
      <c r="Q128" s="2605"/>
      <c r="R128" s="2592"/>
      <c r="S128" s="2593"/>
      <c r="T128" s="2593"/>
      <c r="U128" s="2593"/>
      <c r="V128" s="2594"/>
      <c r="X128" s="840"/>
      <c r="Y128" s="835"/>
      <c r="Z128" s="835"/>
      <c r="AA128" s="835"/>
      <c r="AB128" s="835"/>
      <c r="AC128" s="843"/>
    </row>
    <row r="129" spans="2:29" ht="16.5" customHeight="1">
      <c r="B129" s="2588" t="s">
        <v>293</v>
      </c>
      <c r="C129" s="2589"/>
      <c r="D129" s="2559">
        <f t="shared" ref="D129:D134" si="0">D122</f>
        <v>0</v>
      </c>
      <c r="E129" s="2560"/>
      <c r="F129" s="2560"/>
      <c r="G129" s="2560"/>
      <c r="H129" s="2561"/>
      <c r="I129" s="2559">
        <f t="shared" ref="I129:I134" si="1">I122</f>
        <v>0</v>
      </c>
      <c r="J129" s="2560"/>
      <c r="K129" s="2560"/>
      <c r="L129" s="2560"/>
      <c r="M129" s="2560"/>
      <c r="N129" s="2561"/>
      <c r="O129" s="2562">
        <f t="shared" ref="O129:O134" si="2">O122</f>
        <v>0</v>
      </c>
      <c r="P129" s="2563"/>
      <c r="Q129" s="2564"/>
      <c r="R129" s="2559">
        <f t="shared" ref="R129:R134" si="3">R122</f>
        <v>0</v>
      </c>
      <c r="S129" s="2560"/>
      <c r="T129" s="2560"/>
      <c r="U129" s="2560"/>
      <c r="V129" s="2561"/>
      <c r="X129" s="840"/>
      <c r="Y129" s="835"/>
      <c r="Z129" s="835"/>
      <c r="AA129" s="835"/>
      <c r="AB129" s="835"/>
      <c r="AC129" s="843"/>
    </row>
    <row r="130" spans="2:29" ht="16.5" customHeight="1">
      <c r="B130" s="2590"/>
      <c r="C130" s="2591"/>
      <c r="D130" s="2559">
        <f t="shared" si="0"/>
        <v>0</v>
      </c>
      <c r="E130" s="2560"/>
      <c r="F130" s="2560"/>
      <c r="G130" s="2560"/>
      <c r="H130" s="2561"/>
      <c r="I130" s="2559">
        <f t="shared" si="1"/>
        <v>0</v>
      </c>
      <c r="J130" s="2560"/>
      <c r="K130" s="2560"/>
      <c r="L130" s="2560"/>
      <c r="M130" s="2560"/>
      <c r="N130" s="2561"/>
      <c r="O130" s="2562">
        <f t="shared" si="2"/>
        <v>0</v>
      </c>
      <c r="P130" s="2563"/>
      <c r="Q130" s="2564"/>
      <c r="R130" s="2559">
        <f t="shared" si="3"/>
        <v>0</v>
      </c>
      <c r="S130" s="2560"/>
      <c r="T130" s="2560"/>
      <c r="U130" s="2560"/>
      <c r="V130" s="2561"/>
      <c r="X130" s="840"/>
      <c r="Y130" s="835"/>
      <c r="Z130" s="835"/>
      <c r="AA130" s="835"/>
      <c r="AB130" s="835"/>
      <c r="AC130" s="843"/>
    </row>
    <row r="131" spans="2:29" ht="16.5" customHeight="1">
      <c r="B131" s="2590"/>
      <c r="C131" s="2591"/>
      <c r="D131" s="2559">
        <f t="shared" si="0"/>
        <v>0</v>
      </c>
      <c r="E131" s="2560"/>
      <c r="F131" s="2560"/>
      <c r="G131" s="2560"/>
      <c r="H131" s="2561"/>
      <c r="I131" s="2559">
        <f t="shared" si="1"/>
        <v>0</v>
      </c>
      <c r="J131" s="2560"/>
      <c r="K131" s="2560"/>
      <c r="L131" s="2560"/>
      <c r="M131" s="2560"/>
      <c r="N131" s="2561"/>
      <c r="O131" s="2562">
        <f t="shared" si="2"/>
        <v>0</v>
      </c>
      <c r="P131" s="2563"/>
      <c r="Q131" s="2564"/>
      <c r="R131" s="2559">
        <f t="shared" si="3"/>
        <v>0</v>
      </c>
      <c r="S131" s="2560"/>
      <c r="T131" s="2560"/>
      <c r="U131" s="2560"/>
      <c r="V131" s="2561"/>
      <c r="X131" s="840"/>
      <c r="Y131" s="835"/>
      <c r="Z131" s="835"/>
      <c r="AA131" s="835"/>
      <c r="AB131" s="835"/>
      <c r="AC131" s="843"/>
    </row>
    <row r="132" spans="2:29" ht="16.5" customHeight="1">
      <c r="B132" s="2599">
        <f>B125+1</f>
        <v>2015</v>
      </c>
      <c r="C132" s="2600"/>
      <c r="D132" s="2559">
        <f t="shared" si="0"/>
        <v>0</v>
      </c>
      <c r="E132" s="2560"/>
      <c r="F132" s="2560"/>
      <c r="G132" s="2560"/>
      <c r="H132" s="2561"/>
      <c r="I132" s="2559">
        <f t="shared" si="1"/>
        <v>0</v>
      </c>
      <c r="J132" s="2560"/>
      <c r="K132" s="2560"/>
      <c r="L132" s="2560"/>
      <c r="M132" s="2560"/>
      <c r="N132" s="2561"/>
      <c r="O132" s="2562">
        <f t="shared" si="2"/>
        <v>0</v>
      </c>
      <c r="P132" s="2563"/>
      <c r="Q132" s="2564"/>
      <c r="R132" s="2559">
        <f t="shared" si="3"/>
        <v>0</v>
      </c>
      <c r="S132" s="2560"/>
      <c r="T132" s="2560"/>
      <c r="U132" s="2560"/>
      <c r="V132" s="2561"/>
      <c r="X132" s="840"/>
      <c r="Y132" s="835"/>
      <c r="Z132" s="835"/>
      <c r="AA132" s="835"/>
      <c r="AB132" s="835"/>
      <c r="AC132" s="843"/>
    </row>
    <row r="133" spans="2:29" ht="16.5" customHeight="1">
      <c r="B133" s="2599"/>
      <c r="C133" s="2600"/>
      <c r="D133" s="2559">
        <f t="shared" si="0"/>
        <v>0</v>
      </c>
      <c r="E133" s="2560"/>
      <c r="F133" s="2560"/>
      <c r="G133" s="2560"/>
      <c r="H133" s="2561"/>
      <c r="I133" s="2559">
        <f t="shared" si="1"/>
        <v>0</v>
      </c>
      <c r="J133" s="2560"/>
      <c r="K133" s="2560"/>
      <c r="L133" s="2560"/>
      <c r="M133" s="2560"/>
      <c r="N133" s="2561"/>
      <c r="O133" s="2562">
        <f t="shared" si="2"/>
        <v>0</v>
      </c>
      <c r="P133" s="2563"/>
      <c r="Q133" s="2564"/>
      <c r="R133" s="2559">
        <f t="shared" si="3"/>
        <v>0</v>
      </c>
      <c r="S133" s="2560"/>
      <c r="T133" s="2560"/>
      <c r="U133" s="2560"/>
      <c r="V133" s="2561"/>
      <c r="X133" s="840"/>
      <c r="Y133" s="835"/>
      <c r="Z133" s="835"/>
      <c r="AA133" s="835"/>
      <c r="AB133" s="835"/>
      <c r="AC133" s="843"/>
    </row>
    <row r="134" spans="2:29" ht="16.5" customHeight="1">
      <c r="B134" s="2601"/>
      <c r="C134" s="2602"/>
      <c r="D134" s="2559">
        <f t="shared" si="0"/>
        <v>0</v>
      </c>
      <c r="E134" s="2560"/>
      <c r="F134" s="2560"/>
      <c r="G134" s="2560"/>
      <c r="H134" s="2561"/>
      <c r="I134" s="2559">
        <f t="shared" si="1"/>
        <v>0</v>
      </c>
      <c r="J134" s="2560"/>
      <c r="K134" s="2560"/>
      <c r="L134" s="2560"/>
      <c r="M134" s="2560"/>
      <c r="N134" s="2561"/>
      <c r="O134" s="2562">
        <f t="shared" si="2"/>
        <v>0</v>
      </c>
      <c r="P134" s="2563"/>
      <c r="Q134" s="2564"/>
      <c r="R134" s="2559">
        <f t="shared" si="3"/>
        <v>0</v>
      </c>
      <c r="S134" s="2560"/>
      <c r="T134" s="2560"/>
      <c r="U134" s="2560"/>
      <c r="V134" s="2561"/>
      <c r="X134" s="840"/>
      <c r="Y134" s="835"/>
      <c r="Z134" s="835"/>
      <c r="AA134" s="835"/>
      <c r="AB134" s="835"/>
      <c r="AC134" s="843"/>
    </row>
    <row r="135" spans="2:29" ht="16.5" customHeight="1">
      <c r="B135" s="2687" t="s">
        <v>248</v>
      </c>
      <c r="C135" s="2687"/>
      <c r="D135" s="2687"/>
      <c r="E135" s="2687"/>
      <c r="F135" s="2687"/>
      <c r="G135" s="2687"/>
      <c r="H135" s="2687"/>
      <c r="I135" s="2687"/>
      <c r="J135" s="2687"/>
      <c r="K135" s="2687"/>
      <c r="L135" s="2687"/>
      <c r="M135" s="2687"/>
      <c r="N135" s="2687"/>
      <c r="O135" s="2603">
        <f>SUM(O129:Q134)</f>
        <v>0</v>
      </c>
      <c r="P135" s="2604"/>
      <c r="Q135" s="2605"/>
      <c r="R135" s="2592"/>
      <c r="S135" s="2593"/>
      <c r="T135" s="2593"/>
      <c r="U135" s="2593"/>
      <c r="V135" s="2594"/>
      <c r="X135" s="840"/>
      <c r="Y135" s="835"/>
      <c r="Z135" s="835"/>
      <c r="AA135" s="835"/>
      <c r="AB135" s="835"/>
      <c r="AC135" s="843"/>
    </row>
    <row r="136" spans="2:29" ht="16.5" customHeight="1">
      <c r="B136" s="2588" t="s">
        <v>293</v>
      </c>
      <c r="C136" s="2589"/>
      <c r="D136" s="2559">
        <f t="shared" ref="D136:D141" si="4">D129</f>
        <v>0</v>
      </c>
      <c r="E136" s="2560"/>
      <c r="F136" s="2560"/>
      <c r="G136" s="2560"/>
      <c r="H136" s="2561"/>
      <c r="I136" s="2559">
        <f t="shared" ref="I136:I141" si="5">I129</f>
        <v>0</v>
      </c>
      <c r="J136" s="2560"/>
      <c r="K136" s="2560"/>
      <c r="L136" s="2560"/>
      <c r="M136" s="2560"/>
      <c r="N136" s="2561"/>
      <c r="O136" s="2562">
        <f t="shared" ref="O136:O141" si="6">O129</f>
        <v>0</v>
      </c>
      <c r="P136" s="2563"/>
      <c r="Q136" s="2564"/>
      <c r="R136" s="2559">
        <f t="shared" ref="R136:R141" si="7">R129</f>
        <v>0</v>
      </c>
      <c r="S136" s="2560"/>
      <c r="T136" s="2560"/>
      <c r="U136" s="2560"/>
      <c r="V136" s="2561"/>
      <c r="X136" s="840"/>
      <c r="Y136" s="835"/>
      <c r="Z136" s="835"/>
      <c r="AA136" s="835"/>
      <c r="AB136" s="835"/>
      <c r="AC136" s="843"/>
    </row>
    <row r="137" spans="2:29" ht="16.5" customHeight="1">
      <c r="B137" s="2590"/>
      <c r="C137" s="2591"/>
      <c r="D137" s="2559">
        <f t="shared" si="4"/>
        <v>0</v>
      </c>
      <c r="E137" s="2560"/>
      <c r="F137" s="2560"/>
      <c r="G137" s="2560"/>
      <c r="H137" s="2561"/>
      <c r="I137" s="2559">
        <f t="shared" si="5"/>
        <v>0</v>
      </c>
      <c r="J137" s="2560"/>
      <c r="K137" s="2560"/>
      <c r="L137" s="2560"/>
      <c r="M137" s="2560"/>
      <c r="N137" s="2561"/>
      <c r="O137" s="2562">
        <f t="shared" si="6"/>
        <v>0</v>
      </c>
      <c r="P137" s="2563"/>
      <c r="Q137" s="2564"/>
      <c r="R137" s="2559">
        <f t="shared" si="7"/>
        <v>0</v>
      </c>
      <c r="S137" s="2560"/>
      <c r="T137" s="2560"/>
      <c r="U137" s="2560"/>
      <c r="V137" s="2561"/>
      <c r="X137" s="840"/>
      <c r="Y137" s="835"/>
      <c r="Z137" s="835"/>
      <c r="AA137" s="835"/>
      <c r="AB137" s="835"/>
      <c r="AC137" s="843"/>
    </row>
    <row r="138" spans="2:29" ht="16.5" customHeight="1">
      <c r="B138" s="2590"/>
      <c r="C138" s="2591"/>
      <c r="D138" s="2559">
        <f t="shared" si="4"/>
        <v>0</v>
      </c>
      <c r="E138" s="2560"/>
      <c r="F138" s="2560"/>
      <c r="G138" s="2560"/>
      <c r="H138" s="2561"/>
      <c r="I138" s="2559">
        <f t="shared" si="5"/>
        <v>0</v>
      </c>
      <c r="J138" s="2560"/>
      <c r="K138" s="2560"/>
      <c r="L138" s="2560"/>
      <c r="M138" s="2560"/>
      <c r="N138" s="2561"/>
      <c r="O138" s="2562">
        <f t="shared" si="6"/>
        <v>0</v>
      </c>
      <c r="P138" s="2563"/>
      <c r="Q138" s="2564"/>
      <c r="R138" s="2559">
        <f t="shared" si="7"/>
        <v>0</v>
      </c>
      <c r="S138" s="2560"/>
      <c r="T138" s="2560"/>
      <c r="U138" s="2560"/>
      <c r="V138" s="2561"/>
      <c r="X138" s="840"/>
      <c r="Y138" s="835"/>
      <c r="Z138" s="835"/>
      <c r="AA138" s="835"/>
      <c r="AB138" s="835"/>
      <c r="AC138" s="843"/>
    </row>
    <row r="139" spans="2:29" ht="16.5" customHeight="1">
      <c r="B139" s="2599">
        <f>B132+1</f>
        <v>2016</v>
      </c>
      <c r="C139" s="2600"/>
      <c r="D139" s="2559">
        <f t="shared" si="4"/>
        <v>0</v>
      </c>
      <c r="E139" s="2560"/>
      <c r="F139" s="2560"/>
      <c r="G139" s="2560"/>
      <c r="H139" s="2561"/>
      <c r="I139" s="2559">
        <f t="shared" si="5"/>
        <v>0</v>
      </c>
      <c r="J139" s="2560"/>
      <c r="K139" s="2560"/>
      <c r="L139" s="2560"/>
      <c r="M139" s="2560"/>
      <c r="N139" s="2561"/>
      <c r="O139" s="2562">
        <f t="shared" si="6"/>
        <v>0</v>
      </c>
      <c r="P139" s="2563"/>
      <c r="Q139" s="2564"/>
      <c r="R139" s="2559">
        <f t="shared" si="7"/>
        <v>0</v>
      </c>
      <c r="S139" s="2560"/>
      <c r="T139" s="2560"/>
      <c r="U139" s="2560"/>
      <c r="V139" s="2561"/>
      <c r="X139" s="840"/>
      <c r="Y139" s="835"/>
      <c r="Z139" s="835"/>
      <c r="AA139" s="835"/>
      <c r="AB139" s="835"/>
      <c r="AC139" s="843"/>
    </row>
    <row r="140" spans="2:29" ht="16.5" customHeight="1">
      <c r="B140" s="2599"/>
      <c r="C140" s="2600"/>
      <c r="D140" s="2559">
        <f t="shared" si="4"/>
        <v>0</v>
      </c>
      <c r="E140" s="2560"/>
      <c r="F140" s="2560"/>
      <c r="G140" s="2560"/>
      <c r="H140" s="2561"/>
      <c r="I140" s="2559">
        <f t="shared" si="5"/>
        <v>0</v>
      </c>
      <c r="J140" s="2560"/>
      <c r="K140" s="2560"/>
      <c r="L140" s="2560"/>
      <c r="M140" s="2560"/>
      <c r="N140" s="2561"/>
      <c r="O140" s="2562">
        <f t="shared" si="6"/>
        <v>0</v>
      </c>
      <c r="P140" s="2563"/>
      <c r="Q140" s="2564"/>
      <c r="R140" s="2559">
        <f t="shared" si="7"/>
        <v>0</v>
      </c>
      <c r="S140" s="2560"/>
      <c r="T140" s="2560"/>
      <c r="U140" s="2560"/>
      <c r="V140" s="2561"/>
      <c r="X140" s="840"/>
      <c r="Y140" s="835"/>
      <c r="Z140" s="835"/>
      <c r="AA140" s="835"/>
      <c r="AB140" s="835"/>
      <c r="AC140" s="843"/>
    </row>
    <row r="141" spans="2:29" ht="16.5" customHeight="1">
      <c r="B141" s="2601"/>
      <c r="C141" s="2602"/>
      <c r="D141" s="2559">
        <f t="shared" si="4"/>
        <v>0</v>
      </c>
      <c r="E141" s="2560"/>
      <c r="F141" s="2560"/>
      <c r="G141" s="2560"/>
      <c r="H141" s="2561"/>
      <c r="I141" s="2559">
        <f t="shared" si="5"/>
        <v>0</v>
      </c>
      <c r="J141" s="2560"/>
      <c r="K141" s="2560"/>
      <c r="L141" s="2560"/>
      <c r="M141" s="2560"/>
      <c r="N141" s="2561"/>
      <c r="O141" s="2562">
        <f t="shared" si="6"/>
        <v>0</v>
      </c>
      <c r="P141" s="2563"/>
      <c r="Q141" s="2564"/>
      <c r="R141" s="2559">
        <f t="shared" si="7"/>
        <v>0</v>
      </c>
      <c r="S141" s="2560"/>
      <c r="T141" s="2560"/>
      <c r="U141" s="2560"/>
      <c r="V141" s="2561"/>
      <c r="X141" s="840"/>
      <c r="Y141" s="835"/>
      <c r="Z141" s="835"/>
      <c r="AA141" s="835"/>
      <c r="AB141" s="835"/>
      <c r="AC141" s="843"/>
    </row>
    <row r="142" spans="2:29" ht="16.5" customHeight="1">
      <c r="B142" s="2687" t="s">
        <v>248</v>
      </c>
      <c r="C142" s="2687"/>
      <c r="D142" s="2687"/>
      <c r="E142" s="2687"/>
      <c r="F142" s="2687"/>
      <c r="G142" s="2687"/>
      <c r="H142" s="2687"/>
      <c r="I142" s="2687"/>
      <c r="J142" s="2687"/>
      <c r="K142" s="2687"/>
      <c r="L142" s="2687"/>
      <c r="M142" s="2687"/>
      <c r="N142" s="2687"/>
      <c r="O142" s="2603">
        <f>SUM(O136:Q141)</f>
        <v>0</v>
      </c>
      <c r="P142" s="2604"/>
      <c r="Q142" s="2605"/>
      <c r="R142" s="2592"/>
      <c r="S142" s="2593"/>
      <c r="T142" s="2593"/>
      <c r="U142" s="2593"/>
      <c r="V142" s="2594"/>
      <c r="X142" s="840"/>
      <c r="Y142" s="835"/>
      <c r="Z142" s="835"/>
      <c r="AA142" s="835"/>
      <c r="AB142" s="835"/>
      <c r="AC142" s="843"/>
    </row>
    <row r="143" spans="2:29" ht="16.5" customHeight="1">
      <c r="B143" s="2588" t="s">
        <v>293</v>
      </c>
      <c r="C143" s="2589"/>
      <c r="D143" s="2559">
        <f t="shared" ref="D143:D148" si="8">D136</f>
        <v>0</v>
      </c>
      <c r="E143" s="2560"/>
      <c r="F143" s="2560"/>
      <c r="G143" s="2560"/>
      <c r="H143" s="2561"/>
      <c r="I143" s="2559">
        <f t="shared" ref="I143:I148" si="9">I136</f>
        <v>0</v>
      </c>
      <c r="J143" s="2560"/>
      <c r="K143" s="2560"/>
      <c r="L143" s="2560"/>
      <c r="M143" s="2560"/>
      <c r="N143" s="2561"/>
      <c r="O143" s="2562">
        <f t="shared" ref="O143:O148" si="10">O136</f>
        <v>0</v>
      </c>
      <c r="P143" s="2563"/>
      <c r="Q143" s="2564"/>
      <c r="R143" s="2559">
        <f t="shared" ref="R143:R148" si="11">R136</f>
        <v>0</v>
      </c>
      <c r="S143" s="2560"/>
      <c r="T143" s="2560"/>
      <c r="U143" s="2560"/>
      <c r="V143" s="2561"/>
      <c r="X143" s="840"/>
      <c r="Y143" s="835"/>
      <c r="Z143" s="835"/>
      <c r="AA143" s="835"/>
      <c r="AB143" s="835"/>
      <c r="AC143" s="843"/>
    </row>
    <row r="144" spans="2:29" ht="16.5" customHeight="1">
      <c r="B144" s="2590"/>
      <c r="C144" s="2591"/>
      <c r="D144" s="2559">
        <f t="shared" si="8"/>
        <v>0</v>
      </c>
      <c r="E144" s="2560"/>
      <c r="F144" s="2560"/>
      <c r="G144" s="2560"/>
      <c r="H144" s="2561"/>
      <c r="I144" s="2559">
        <f t="shared" si="9"/>
        <v>0</v>
      </c>
      <c r="J144" s="2560"/>
      <c r="K144" s="2560"/>
      <c r="L144" s="2560"/>
      <c r="M144" s="2560"/>
      <c r="N144" s="2561"/>
      <c r="O144" s="2562">
        <f t="shared" si="10"/>
        <v>0</v>
      </c>
      <c r="P144" s="2563"/>
      <c r="Q144" s="2564"/>
      <c r="R144" s="2559">
        <f t="shared" si="11"/>
        <v>0</v>
      </c>
      <c r="S144" s="2560"/>
      <c r="T144" s="2560"/>
      <c r="U144" s="2560"/>
      <c r="V144" s="2561"/>
      <c r="X144" s="840"/>
      <c r="Y144" s="835"/>
      <c r="Z144" s="835"/>
      <c r="AA144" s="835"/>
      <c r="AB144" s="835"/>
      <c r="AC144" s="843"/>
    </row>
    <row r="145" spans="2:29" ht="16.5" customHeight="1">
      <c r="B145" s="2590"/>
      <c r="C145" s="2591"/>
      <c r="D145" s="2559">
        <f t="shared" si="8"/>
        <v>0</v>
      </c>
      <c r="E145" s="2560"/>
      <c r="F145" s="2560"/>
      <c r="G145" s="2560"/>
      <c r="H145" s="2561"/>
      <c r="I145" s="2559">
        <f t="shared" si="9"/>
        <v>0</v>
      </c>
      <c r="J145" s="2560"/>
      <c r="K145" s="2560"/>
      <c r="L145" s="2560"/>
      <c r="M145" s="2560"/>
      <c r="N145" s="2561"/>
      <c r="O145" s="2562">
        <f t="shared" si="10"/>
        <v>0</v>
      </c>
      <c r="P145" s="2563"/>
      <c r="Q145" s="2564"/>
      <c r="R145" s="2559">
        <f t="shared" si="11"/>
        <v>0</v>
      </c>
      <c r="S145" s="2560"/>
      <c r="T145" s="2560"/>
      <c r="U145" s="2560"/>
      <c r="V145" s="2561"/>
      <c r="X145" s="840"/>
      <c r="Y145" s="835"/>
      <c r="Z145" s="835"/>
      <c r="AA145" s="835"/>
      <c r="AB145" s="835"/>
      <c r="AC145" s="843"/>
    </row>
    <row r="146" spans="2:29" ht="16.5" customHeight="1">
      <c r="B146" s="2599">
        <f>B139+1</f>
        <v>2017</v>
      </c>
      <c r="C146" s="2600"/>
      <c r="D146" s="2559">
        <f t="shared" si="8"/>
        <v>0</v>
      </c>
      <c r="E146" s="2560"/>
      <c r="F146" s="2560"/>
      <c r="G146" s="2560"/>
      <c r="H146" s="2561"/>
      <c r="I146" s="2559">
        <f t="shared" si="9"/>
        <v>0</v>
      </c>
      <c r="J146" s="2560"/>
      <c r="K146" s="2560"/>
      <c r="L146" s="2560"/>
      <c r="M146" s="2560"/>
      <c r="N146" s="2561"/>
      <c r="O146" s="2562">
        <f t="shared" si="10"/>
        <v>0</v>
      </c>
      <c r="P146" s="2563"/>
      <c r="Q146" s="2564"/>
      <c r="R146" s="2559">
        <f t="shared" si="11"/>
        <v>0</v>
      </c>
      <c r="S146" s="2560"/>
      <c r="T146" s="2560"/>
      <c r="U146" s="2560"/>
      <c r="V146" s="2561"/>
      <c r="X146" s="840"/>
      <c r="Y146" s="835"/>
      <c r="Z146" s="835"/>
      <c r="AA146" s="835"/>
      <c r="AB146" s="835"/>
      <c r="AC146" s="843"/>
    </row>
    <row r="147" spans="2:29" ht="16.5" customHeight="1">
      <c r="B147" s="2599"/>
      <c r="C147" s="2600"/>
      <c r="D147" s="2559">
        <f t="shared" si="8"/>
        <v>0</v>
      </c>
      <c r="E147" s="2560"/>
      <c r="F147" s="2560"/>
      <c r="G147" s="2560"/>
      <c r="H147" s="2561"/>
      <c r="I147" s="2559">
        <f t="shared" si="9"/>
        <v>0</v>
      </c>
      <c r="J147" s="2560"/>
      <c r="K147" s="2560"/>
      <c r="L147" s="2560"/>
      <c r="M147" s="2560"/>
      <c r="N147" s="2561"/>
      <c r="O147" s="2562">
        <f t="shared" si="10"/>
        <v>0</v>
      </c>
      <c r="P147" s="2563"/>
      <c r="Q147" s="2564"/>
      <c r="R147" s="2559">
        <f t="shared" si="11"/>
        <v>0</v>
      </c>
      <c r="S147" s="2560"/>
      <c r="T147" s="2560"/>
      <c r="U147" s="2560"/>
      <c r="V147" s="2561"/>
      <c r="X147" s="840"/>
      <c r="Y147" s="835"/>
      <c r="Z147" s="835"/>
      <c r="AA147" s="835"/>
      <c r="AB147" s="835"/>
      <c r="AC147" s="843"/>
    </row>
    <row r="148" spans="2:29" ht="16.5" customHeight="1">
      <c r="B148" s="2601"/>
      <c r="C148" s="2602"/>
      <c r="D148" s="2559">
        <f t="shared" si="8"/>
        <v>0</v>
      </c>
      <c r="E148" s="2560"/>
      <c r="F148" s="2560"/>
      <c r="G148" s="2560"/>
      <c r="H148" s="2561"/>
      <c r="I148" s="2559">
        <f t="shared" si="9"/>
        <v>0</v>
      </c>
      <c r="J148" s="2560"/>
      <c r="K148" s="2560"/>
      <c r="L148" s="2560"/>
      <c r="M148" s="2560"/>
      <c r="N148" s="2561"/>
      <c r="O148" s="2562">
        <f t="shared" si="10"/>
        <v>0</v>
      </c>
      <c r="P148" s="2563"/>
      <c r="Q148" s="2564"/>
      <c r="R148" s="2559">
        <f t="shared" si="11"/>
        <v>0</v>
      </c>
      <c r="S148" s="2560"/>
      <c r="T148" s="2560"/>
      <c r="U148" s="2560"/>
      <c r="V148" s="2561"/>
      <c r="X148" s="840"/>
      <c r="Y148" s="835"/>
      <c r="Z148" s="835"/>
      <c r="AA148" s="835"/>
      <c r="AB148" s="835"/>
      <c r="AC148" s="843"/>
    </row>
    <row r="149" spans="2:29" ht="16.5" customHeight="1">
      <c r="B149" s="2687" t="s">
        <v>248</v>
      </c>
      <c r="C149" s="2687"/>
      <c r="D149" s="2687"/>
      <c r="E149" s="2687"/>
      <c r="F149" s="2687"/>
      <c r="G149" s="2687"/>
      <c r="H149" s="2687"/>
      <c r="I149" s="2687"/>
      <c r="J149" s="2687"/>
      <c r="K149" s="2687"/>
      <c r="L149" s="2687"/>
      <c r="M149" s="2687"/>
      <c r="N149" s="2687"/>
      <c r="O149" s="2603">
        <f>SUM(O143:Q148)</f>
        <v>0</v>
      </c>
      <c r="P149" s="2604"/>
      <c r="Q149" s="2605"/>
      <c r="R149" s="2592"/>
      <c r="S149" s="2593"/>
      <c r="T149" s="2593"/>
      <c r="U149" s="2593"/>
      <c r="V149" s="2594"/>
      <c r="X149" s="840"/>
      <c r="Y149" s="835"/>
      <c r="Z149" s="835"/>
      <c r="AA149" s="835"/>
      <c r="AB149" s="835"/>
      <c r="AC149" s="843"/>
    </row>
    <row r="150" spans="2:29" ht="16.5" customHeight="1">
      <c r="B150" s="2588" t="s">
        <v>293</v>
      </c>
      <c r="C150" s="2589"/>
      <c r="D150" s="2559">
        <f t="shared" ref="D150:D155" si="12">D143</f>
        <v>0</v>
      </c>
      <c r="E150" s="2560"/>
      <c r="F150" s="2560"/>
      <c r="G150" s="2560"/>
      <c r="H150" s="2561"/>
      <c r="I150" s="2559">
        <f t="shared" ref="I150:I155" si="13">I143</f>
        <v>0</v>
      </c>
      <c r="J150" s="2560"/>
      <c r="K150" s="2560"/>
      <c r="L150" s="2560"/>
      <c r="M150" s="2560"/>
      <c r="N150" s="2561"/>
      <c r="O150" s="2562">
        <f t="shared" ref="O150:O155" si="14">O143</f>
        <v>0</v>
      </c>
      <c r="P150" s="2563"/>
      <c r="Q150" s="2564"/>
      <c r="R150" s="2559">
        <f t="shared" ref="R150:R155" si="15">R143</f>
        <v>0</v>
      </c>
      <c r="S150" s="2560"/>
      <c r="T150" s="2560"/>
      <c r="U150" s="2560"/>
      <c r="V150" s="2561"/>
      <c r="X150" s="840"/>
      <c r="Y150" s="835"/>
      <c r="Z150" s="835"/>
      <c r="AA150" s="835"/>
      <c r="AB150" s="835"/>
      <c r="AC150" s="843"/>
    </row>
    <row r="151" spans="2:29" ht="16.5" customHeight="1">
      <c r="B151" s="2590"/>
      <c r="C151" s="2591"/>
      <c r="D151" s="2559">
        <f t="shared" si="12"/>
        <v>0</v>
      </c>
      <c r="E151" s="2560"/>
      <c r="F151" s="2560"/>
      <c r="G151" s="2560"/>
      <c r="H151" s="2561"/>
      <c r="I151" s="2559">
        <f t="shared" si="13"/>
        <v>0</v>
      </c>
      <c r="J151" s="2560"/>
      <c r="K151" s="2560"/>
      <c r="L151" s="2560"/>
      <c r="M151" s="2560"/>
      <c r="N151" s="2561"/>
      <c r="O151" s="2562">
        <f t="shared" si="14"/>
        <v>0</v>
      </c>
      <c r="P151" s="2563"/>
      <c r="Q151" s="2564"/>
      <c r="R151" s="2559">
        <f t="shared" si="15"/>
        <v>0</v>
      </c>
      <c r="S151" s="2560"/>
      <c r="T151" s="2560"/>
      <c r="U151" s="2560"/>
      <c r="V151" s="2561"/>
      <c r="X151" s="840"/>
      <c r="Y151" s="835"/>
      <c r="Z151" s="835"/>
      <c r="AA151" s="835"/>
      <c r="AB151" s="835"/>
      <c r="AC151" s="843"/>
    </row>
    <row r="152" spans="2:29" ht="16.5" customHeight="1">
      <c r="B152" s="2590"/>
      <c r="C152" s="2591"/>
      <c r="D152" s="2559">
        <f t="shared" si="12"/>
        <v>0</v>
      </c>
      <c r="E152" s="2560"/>
      <c r="F152" s="2560"/>
      <c r="G152" s="2560"/>
      <c r="H152" s="2561"/>
      <c r="I152" s="2559">
        <f t="shared" si="13"/>
        <v>0</v>
      </c>
      <c r="J152" s="2560"/>
      <c r="K152" s="2560"/>
      <c r="L152" s="2560"/>
      <c r="M152" s="2560"/>
      <c r="N152" s="2561"/>
      <c r="O152" s="2562">
        <f t="shared" si="14"/>
        <v>0</v>
      </c>
      <c r="P152" s="2563"/>
      <c r="Q152" s="2564"/>
      <c r="R152" s="2559">
        <f t="shared" si="15"/>
        <v>0</v>
      </c>
      <c r="S152" s="2560"/>
      <c r="T152" s="2560"/>
      <c r="U152" s="2560"/>
      <c r="V152" s="2561"/>
      <c r="X152" s="840"/>
      <c r="Y152" s="835"/>
      <c r="Z152" s="835"/>
      <c r="AA152" s="835"/>
      <c r="AB152" s="835"/>
      <c r="AC152" s="843"/>
    </row>
    <row r="153" spans="2:29" ht="16.5" customHeight="1">
      <c r="B153" s="2599">
        <f>B146+1</f>
        <v>2018</v>
      </c>
      <c r="C153" s="2600"/>
      <c r="D153" s="2559">
        <f t="shared" si="12"/>
        <v>0</v>
      </c>
      <c r="E153" s="2560"/>
      <c r="F153" s="2560"/>
      <c r="G153" s="2560"/>
      <c r="H153" s="2561"/>
      <c r="I153" s="2559">
        <f t="shared" si="13"/>
        <v>0</v>
      </c>
      <c r="J153" s="2560"/>
      <c r="K153" s="2560"/>
      <c r="L153" s="2560"/>
      <c r="M153" s="2560"/>
      <c r="N153" s="2561"/>
      <c r="O153" s="2562">
        <f t="shared" si="14"/>
        <v>0</v>
      </c>
      <c r="P153" s="2563"/>
      <c r="Q153" s="2564"/>
      <c r="R153" s="2559">
        <f t="shared" si="15"/>
        <v>0</v>
      </c>
      <c r="S153" s="2560"/>
      <c r="T153" s="2560"/>
      <c r="U153" s="2560"/>
      <c r="V153" s="2561"/>
      <c r="X153" s="840"/>
      <c r="Y153" s="835"/>
      <c r="Z153" s="835"/>
      <c r="AA153" s="835"/>
      <c r="AB153" s="835"/>
      <c r="AC153" s="843"/>
    </row>
    <row r="154" spans="2:29" ht="16.5" customHeight="1">
      <c r="B154" s="2599"/>
      <c r="C154" s="2600"/>
      <c r="D154" s="2559">
        <f t="shared" si="12"/>
        <v>0</v>
      </c>
      <c r="E154" s="2560"/>
      <c r="F154" s="2560"/>
      <c r="G154" s="2560"/>
      <c r="H154" s="2561"/>
      <c r="I154" s="2559">
        <f t="shared" si="13"/>
        <v>0</v>
      </c>
      <c r="J154" s="2560"/>
      <c r="K154" s="2560"/>
      <c r="L154" s="2560"/>
      <c r="M154" s="2560"/>
      <c r="N154" s="2561"/>
      <c r="O154" s="2562">
        <f t="shared" si="14"/>
        <v>0</v>
      </c>
      <c r="P154" s="2563"/>
      <c r="Q154" s="2564"/>
      <c r="R154" s="2559">
        <f t="shared" si="15"/>
        <v>0</v>
      </c>
      <c r="S154" s="2560"/>
      <c r="T154" s="2560"/>
      <c r="U154" s="2560"/>
      <c r="V154" s="2561"/>
      <c r="X154" s="840"/>
      <c r="Y154" s="835"/>
      <c r="Z154" s="835"/>
      <c r="AA154" s="835"/>
      <c r="AB154" s="835"/>
      <c r="AC154" s="843"/>
    </row>
    <row r="155" spans="2:29" ht="16.5" customHeight="1">
      <c r="B155" s="2601"/>
      <c r="C155" s="2602"/>
      <c r="D155" s="2559">
        <f t="shared" si="12"/>
        <v>0</v>
      </c>
      <c r="E155" s="2560"/>
      <c r="F155" s="2560"/>
      <c r="G155" s="2560"/>
      <c r="H155" s="2561"/>
      <c r="I155" s="2559">
        <f t="shared" si="13"/>
        <v>0</v>
      </c>
      <c r="J155" s="2560"/>
      <c r="K155" s="2560"/>
      <c r="L155" s="2560"/>
      <c r="M155" s="2560"/>
      <c r="N155" s="2561"/>
      <c r="O155" s="2562">
        <f t="shared" si="14"/>
        <v>0</v>
      </c>
      <c r="P155" s="2563"/>
      <c r="Q155" s="2564"/>
      <c r="R155" s="2559">
        <f t="shared" si="15"/>
        <v>0</v>
      </c>
      <c r="S155" s="2560"/>
      <c r="T155" s="2560"/>
      <c r="U155" s="2560"/>
      <c r="V155" s="2561"/>
      <c r="X155" s="840"/>
      <c r="Y155" s="835"/>
      <c r="Z155" s="835"/>
      <c r="AA155" s="835"/>
      <c r="AB155" s="835"/>
      <c r="AC155" s="843"/>
    </row>
    <row r="156" spans="2:29" ht="20.25" customHeight="1">
      <c r="B156" s="2687" t="s">
        <v>248</v>
      </c>
      <c r="C156" s="2687"/>
      <c r="D156" s="2687"/>
      <c r="E156" s="2687"/>
      <c r="F156" s="2687"/>
      <c r="G156" s="2687"/>
      <c r="H156" s="2687"/>
      <c r="I156" s="2687"/>
      <c r="J156" s="2687"/>
      <c r="K156" s="2687"/>
      <c r="L156" s="2687"/>
      <c r="M156" s="2687"/>
      <c r="N156" s="2687"/>
      <c r="O156" s="2683">
        <f>SUM(O150:Q155)</f>
        <v>0</v>
      </c>
      <c r="P156" s="2684"/>
      <c r="Q156" s="2684"/>
      <c r="R156" s="2684"/>
      <c r="S156" s="2684"/>
      <c r="T156" s="2684"/>
      <c r="U156" s="2684"/>
      <c r="V156" s="2685"/>
      <c r="X156" s="840"/>
      <c r="Y156" s="835"/>
      <c r="Z156" s="835"/>
      <c r="AA156" s="835"/>
      <c r="AB156" s="835"/>
      <c r="AC156" s="843"/>
    </row>
    <row r="157" spans="2:29" ht="20.25" customHeight="1">
      <c r="B157" s="2687" t="s">
        <v>249</v>
      </c>
      <c r="C157" s="2687"/>
      <c r="D157" s="2687"/>
      <c r="E157" s="2687"/>
      <c r="F157" s="2687"/>
      <c r="G157" s="2687"/>
      <c r="H157" s="2687"/>
      <c r="I157" s="2687"/>
      <c r="J157" s="2687"/>
      <c r="K157" s="2687"/>
      <c r="L157" s="2687"/>
      <c r="M157" s="2687"/>
      <c r="N157" s="2687"/>
      <c r="O157" s="2686">
        <f>SUM(O156,O149,O142,O135,O128)</f>
        <v>0</v>
      </c>
      <c r="P157" s="2686"/>
      <c r="Q157" s="2686"/>
      <c r="R157" s="2686"/>
      <c r="S157" s="2686"/>
      <c r="T157" s="2686"/>
      <c r="U157" s="2686"/>
      <c r="V157" s="2686"/>
      <c r="X157" s="841"/>
      <c r="Y157" s="837"/>
      <c r="Z157" s="837"/>
      <c r="AA157" s="837"/>
      <c r="AB157" s="837"/>
      <c r="AC157" s="844"/>
    </row>
    <row r="158" spans="2:29" ht="4.5" customHeight="1">
      <c r="B158" s="755"/>
      <c r="C158" s="730"/>
      <c r="D158" s="756"/>
      <c r="E158" s="719"/>
      <c r="F158" s="719"/>
      <c r="G158" s="719"/>
      <c r="H158" s="719"/>
      <c r="I158" s="719"/>
      <c r="J158" s="719"/>
      <c r="K158" s="719"/>
      <c r="L158" s="719"/>
      <c r="M158" s="719"/>
      <c r="N158" s="719"/>
      <c r="O158" s="741"/>
      <c r="P158" s="741"/>
      <c r="Q158" s="741"/>
      <c r="R158" s="719"/>
      <c r="S158" s="719"/>
      <c r="T158" s="719"/>
      <c r="U158" s="719"/>
      <c r="V158" s="719"/>
    </row>
    <row r="159" spans="2:29" ht="79.5" hidden="1" customHeight="1">
      <c r="B159" s="742"/>
      <c r="C159" s="742"/>
      <c r="D159" s="742"/>
      <c r="E159" s="742"/>
      <c r="F159" s="742"/>
      <c r="G159" s="742"/>
      <c r="H159" s="742"/>
      <c r="I159" s="742"/>
      <c r="J159" s="742"/>
      <c r="K159" s="742"/>
      <c r="L159" s="742"/>
      <c r="M159" s="742"/>
      <c r="N159" s="742"/>
      <c r="O159" s="742"/>
      <c r="P159" s="742"/>
      <c r="Q159" s="742"/>
      <c r="R159" s="742"/>
      <c r="S159" s="742"/>
      <c r="T159" s="742"/>
      <c r="U159" s="742"/>
      <c r="V159" s="719"/>
    </row>
    <row r="160" spans="2:29" ht="15" hidden="1" customHeight="1">
      <c r="B160" s="534"/>
      <c r="C160" s="732"/>
      <c r="D160" s="716"/>
      <c r="E160" s="716"/>
      <c r="F160" s="716"/>
      <c r="G160" s="716"/>
      <c r="H160" s="716"/>
      <c r="I160" s="716"/>
      <c r="J160" s="716"/>
      <c r="K160" s="716"/>
      <c r="L160" s="716"/>
      <c r="M160" s="716"/>
      <c r="N160" s="716"/>
      <c r="O160" s="716"/>
      <c r="P160" s="716"/>
      <c r="Q160" s="716"/>
      <c r="R160" s="716"/>
      <c r="S160" s="716"/>
      <c r="T160" s="716"/>
      <c r="U160" s="1159"/>
      <c r="V160" s="1159"/>
    </row>
    <row r="161" spans="2:22" ht="4.5" hidden="1" customHeight="1">
      <c r="B161" s="534"/>
      <c r="C161" s="1159"/>
      <c r="D161" s="1159"/>
      <c r="E161" s="1159"/>
      <c r="F161" s="1159"/>
      <c r="G161" s="1159"/>
      <c r="H161" s="1159"/>
      <c r="I161" s="1159"/>
      <c r="J161" s="1159"/>
      <c r="K161" s="1159"/>
      <c r="L161" s="1159"/>
      <c r="M161" s="1159"/>
      <c r="N161" s="1159"/>
      <c r="O161" s="1159"/>
      <c r="P161" s="1159"/>
      <c r="Q161" s="1159"/>
      <c r="R161" s="1159"/>
      <c r="S161" s="1159"/>
      <c r="T161" s="1159"/>
      <c r="U161" s="1159"/>
      <c r="V161" s="1159"/>
    </row>
    <row r="162" spans="2:22" ht="18" hidden="1" customHeight="1">
      <c r="B162" s="194"/>
      <c r="C162" s="1154"/>
      <c r="D162" s="1148"/>
      <c r="E162" s="1148"/>
      <c r="F162" s="1148"/>
      <c r="G162" s="1148"/>
      <c r="H162" s="1148"/>
      <c r="I162" s="1148"/>
      <c r="J162" s="1148"/>
      <c r="K162" s="1148"/>
      <c r="L162" s="1148"/>
      <c r="M162" s="1148"/>
      <c r="N162" s="1148"/>
      <c r="O162" s="1148"/>
      <c r="P162" s="1154"/>
      <c r="Q162" s="1154"/>
      <c r="R162" s="1154"/>
      <c r="S162" s="1154"/>
      <c r="T162" s="1154"/>
      <c r="U162" s="1154"/>
      <c r="V162" s="1154"/>
    </row>
    <row r="163" spans="2:22" ht="18" hidden="1" customHeight="1">
      <c r="B163" s="194"/>
      <c r="C163" s="1156"/>
      <c r="D163" s="1156"/>
      <c r="E163" s="1156"/>
      <c r="F163" s="1156"/>
      <c r="G163" s="1156"/>
      <c r="H163" s="1156"/>
      <c r="I163" s="1156"/>
      <c r="J163" s="1156"/>
      <c r="K163" s="1156"/>
      <c r="L163" s="1156"/>
      <c r="M163" s="1156"/>
      <c r="N163" s="1156"/>
      <c r="O163" s="1156"/>
      <c r="P163" s="1157"/>
      <c r="Q163" s="1158"/>
      <c r="R163" s="1158"/>
      <c r="S163" s="1158"/>
      <c r="T163" s="1158"/>
      <c r="U163" s="1158"/>
      <c r="V163" s="1158"/>
    </row>
    <row r="164" spans="2:22" ht="29.25" hidden="1" customHeight="1">
      <c r="B164" s="194"/>
      <c r="C164" s="1156"/>
      <c r="D164" s="1156"/>
      <c r="E164" s="1156"/>
      <c r="F164" s="1156"/>
      <c r="G164" s="1156"/>
      <c r="H164" s="1156"/>
      <c r="I164" s="1156"/>
      <c r="J164" s="1156"/>
      <c r="K164" s="1156"/>
      <c r="L164" s="1156"/>
      <c r="M164" s="1156"/>
      <c r="N164" s="1156"/>
      <c r="O164" s="1156"/>
      <c r="P164" s="1157"/>
      <c r="Q164" s="1158"/>
      <c r="R164" s="1158"/>
      <c r="S164" s="1158"/>
      <c r="T164" s="1158"/>
      <c r="U164" s="1158"/>
      <c r="V164" s="1158"/>
    </row>
    <row r="165" spans="2:22" ht="8.25" hidden="1" customHeight="1">
      <c r="B165" s="194"/>
      <c r="C165" s="194"/>
      <c r="D165" s="194"/>
      <c r="E165" s="194"/>
      <c r="F165" s="194"/>
      <c r="G165" s="194"/>
      <c r="H165" s="194"/>
      <c r="I165" s="194"/>
      <c r="J165" s="194"/>
      <c r="K165" s="194"/>
      <c r="L165" s="194"/>
      <c r="M165" s="194"/>
      <c r="N165" s="194"/>
      <c r="O165" s="194"/>
      <c r="P165" s="194"/>
      <c r="Q165" s="194"/>
      <c r="R165" s="194"/>
      <c r="S165" s="194"/>
      <c r="T165" s="194"/>
      <c r="U165" s="194"/>
      <c r="V165" s="194"/>
    </row>
    <row r="166" spans="2:22" ht="15" hidden="1" customHeight="1">
      <c r="B166" s="194"/>
      <c r="C166" s="1146"/>
      <c r="D166" s="719"/>
      <c r="E166" s="719"/>
      <c r="F166" s="719"/>
      <c r="G166" s="719"/>
      <c r="H166" s="719"/>
      <c r="I166" s="719"/>
      <c r="J166" s="719"/>
      <c r="K166" s="719"/>
      <c r="L166" s="719"/>
      <c r="M166" s="719"/>
      <c r="N166" s="719"/>
      <c r="O166" s="719"/>
      <c r="P166" s="719"/>
      <c r="Q166" s="719"/>
      <c r="R166" s="719"/>
      <c r="S166" s="719"/>
      <c r="T166" s="719"/>
      <c r="U166" s="719"/>
      <c r="V166" s="719"/>
    </row>
    <row r="167" spans="2:22" ht="14.25" hidden="1" customHeight="1">
      <c r="C167" s="1160"/>
      <c r="D167" s="1161"/>
      <c r="E167" s="1161"/>
      <c r="F167" s="1161"/>
      <c r="G167" s="1161"/>
      <c r="H167" s="1161"/>
      <c r="I167" s="1161"/>
      <c r="J167" s="1161"/>
      <c r="K167" s="1161"/>
      <c r="L167" s="1161"/>
      <c r="M167" s="1161"/>
      <c r="N167" s="1161"/>
      <c r="O167" s="1161"/>
      <c r="P167" s="1161"/>
      <c r="Q167" s="1161"/>
      <c r="R167" s="1161"/>
      <c r="S167" s="1161"/>
      <c r="T167" s="1161"/>
      <c r="U167" s="1161"/>
      <c r="V167" s="1161"/>
    </row>
    <row r="168" spans="2:22" ht="17.25" customHeight="1">
      <c r="C168" s="194"/>
      <c r="D168" s="194"/>
      <c r="E168" s="194"/>
      <c r="F168" s="194"/>
      <c r="G168" s="194"/>
      <c r="H168" s="194"/>
      <c r="I168" s="194"/>
      <c r="J168" s="194"/>
      <c r="K168" s="194"/>
      <c r="L168" s="194"/>
      <c r="M168" s="194"/>
      <c r="N168" s="194"/>
      <c r="O168" s="194"/>
      <c r="P168" s="194"/>
      <c r="Q168" s="194"/>
      <c r="R168" s="194"/>
      <c r="S168" s="194"/>
      <c r="T168" s="194"/>
      <c r="U168" s="194"/>
      <c r="V168" s="194"/>
    </row>
  </sheetData>
  <sheetProtection formatCells="0" formatRows="0" autoFilter="0"/>
  <mergeCells count="286">
    <mergeCell ref="B125:C127"/>
    <mergeCell ref="D127:H127"/>
    <mergeCell ref="R122:V122"/>
    <mergeCell ref="D126:H126"/>
    <mergeCell ref="O124:Q124"/>
    <mergeCell ref="R126:V126"/>
    <mergeCell ref="I125:N125"/>
    <mergeCell ref="R125:V125"/>
    <mergeCell ref="I124:N124"/>
    <mergeCell ref="D123:H123"/>
    <mergeCell ref="N47:Q48"/>
    <mergeCell ref="H47:M48"/>
    <mergeCell ref="C99:U99"/>
    <mergeCell ref="C98:U98"/>
    <mergeCell ref="B87:R87"/>
    <mergeCell ref="R124:V124"/>
    <mergeCell ref="O122:Q122"/>
    <mergeCell ref="C85:G85"/>
    <mergeCell ref="B122:C124"/>
    <mergeCell ref="I122:N122"/>
    <mergeCell ref="I121:N121"/>
    <mergeCell ref="B139:C141"/>
    <mergeCell ref="D141:H141"/>
    <mergeCell ref="B143:C145"/>
    <mergeCell ref="B142:N142"/>
    <mergeCell ref="I145:N145"/>
    <mergeCell ref="I144:N144"/>
    <mergeCell ref="I139:N139"/>
    <mergeCell ref="D133:H133"/>
    <mergeCell ref="I136:N136"/>
    <mergeCell ref="D136:H136"/>
    <mergeCell ref="B132:C134"/>
    <mergeCell ref="D131:H131"/>
    <mergeCell ref="I131:N131"/>
    <mergeCell ref="I130:N130"/>
    <mergeCell ref="I129:N129"/>
    <mergeCell ref="D132:H132"/>
    <mergeCell ref="B136:C138"/>
    <mergeCell ref="D134:H134"/>
    <mergeCell ref="I133:N133"/>
    <mergeCell ref="R145:V145"/>
    <mergeCell ref="B84:B85"/>
    <mergeCell ref="H84:M85"/>
    <mergeCell ref="N84:Q85"/>
    <mergeCell ref="D94:T94"/>
    <mergeCell ref="B88:R88"/>
    <mergeCell ref="B86:R86"/>
    <mergeCell ref="R84:V85"/>
    <mergeCell ref="R138:V138"/>
    <mergeCell ref="D143:H143"/>
    <mergeCell ref="O126:Q126"/>
    <mergeCell ref="D130:H130"/>
    <mergeCell ref="O130:Q130"/>
    <mergeCell ref="O123:Q123"/>
    <mergeCell ref="D125:H125"/>
    <mergeCell ref="I127:N127"/>
    <mergeCell ref="I126:N126"/>
    <mergeCell ref="B128:N128"/>
    <mergeCell ref="B129:C131"/>
    <mergeCell ref="D129:H129"/>
    <mergeCell ref="R131:V131"/>
    <mergeCell ref="O128:Q128"/>
    <mergeCell ref="I123:N123"/>
    <mergeCell ref="D121:H121"/>
    <mergeCell ref="D124:H124"/>
    <mergeCell ref="B146:C148"/>
    <mergeCell ref="D148:H148"/>
    <mergeCell ref="D147:H147"/>
    <mergeCell ref="D138:H138"/>
    <mergeCell ref="D139:H139"/>
    <mergeCell ref="D145:H145"/>
    <mergeCell ref="D137:H137"/>
    <mergeCell ref="D152:H152"/>
    <mergeCell ref="I152:N152"/>
    <mergeCell ref="I147:N147"/>
    <mergeCell ref="B149:N149"/>
    <mergeCell ref="B150:C152"/>
    <mergeCell ref="I140:N140"/>
    <mergeCell ref="D140:H140"/>
    <mergeCell ref="D151:H151"/>
    <mergeCell ref="O138:Q138"/>
    <mergeCell ref="D144:H144"/>
    <mergeCell ref="D146:H146"/>
    <mergeCell ref="O139:Q139"/>
    <mergeCell ref="I137:N137"/>
    <mergeCell ref="R123:V123"/>
    <mergeCell ref="R129:V129"/>
    <mergeCell ref="R128:V128"/>
    <mergeCell ref="O136:Q136"/>
    <mergeCell ref="O127:Q127"/>
    <mergeCell ref="O133:Q133"/>
    <mergeCell ref="O129:Q129"/>
    <mergeCell ref="R127:V127"/>
    <mergeCell ref="N49:Q50"/>
    <mergeCell ref="O121:Q121"/>
    <mergeCell ref="O125:Q125"/>
    <mergeCell ref="R68:V69"/>
    <mergeCell ref="B66:U66"/>
    <mergeCell ref="C84:G84"/>
    <mergeCell ref="B78:B79"/>
    <mergeCell ref="I138:N138"/>
    <mergeCell ref="C51:G51"/>
    <mergeCell ref="E12:T12"/>
    <mergeCell ref="D122:H122"/>
    <mergeCell ref="E13:T13"/>
    <mergeCell ref="D119:V119"/>
    <mergeCell ref="B14:M14"/>
    <mergeCell ref="C67:G69"/>
    <mergeCell ref="C47:G47"/>
    <mergeCell ref="C49:G49"/>
    <mergeCell ref="C50:G50"/>
    <mergeCell ref="H49:M50"/>
    <mergeCell ref="C48:G48"/>
    <mergeCell ref="A1:T1"/>
    <mergeCell ref="A3:T3"/>
    <mergeCell ref="A4:T4"/>
    <mergeCell ref="B8:T8"/>
    <mergeCell ref="E10:T10"/>
    <mergeCell ref="E11:T11"/>
    <mergeCell ref="B47:B48"/>
    <mergeCell ref="R147:V147"/>
    <mergeCell ref="R146:V146"/>
    <mergeCell ref="O145:Q145"/>
    <mergeCell ref="B80:B81"/>
    <mergeCell ref="B135:N135"/>
    <mergeCell ref="B121:C121"/>
    <mergeCell ref="I134:N134"/>
    <mergeCell ref="R139:V139"/>
    <mergeCell ref="R130:V130"/>
    <mergeCell ref="O131:Q131"/>
    <mergeCell ref="H68:M69"/>
    <mergeCell ref="R67:V67"/>
    <mergeCell ref="O135:Q135"/>
    <mergeCell ref="O141:Q141"/>
    <mergeCell ref="O151:Q151"/>
    <mergeCell ref="O137:Q137"/>
    <mergeCell ref="R149:V149"/>
    <mergeCell ref="O148:Q148"/>
    <mergeCell ref="O149:Q149"/>
    <mergeCell ref="R143:V143"/>
    <mergeCell ref="R49:V50"/>
    <mergeCell ref="R51:V51"/>
    <mergeCell ref="B52:R52"/>
    <mergeCell ref="B49:B50"/>
    <mergeCell ref="H51:M51"/>
    <mergeCell ref="R148:V148"/>
    <mergeCell ref="I148:N148"/>
    <mergeCell ref="O146:Q146"/>
    <mergeCell ref="I146:N146"/>
    <mergeCell ref="O147:Q147"/>
    <mergeCell ref="I154:N154"/>
    <mergeCell ref="R152:V152"/>
    <mergeCell ref="R151:V151"/>
    <mergeCell ref="R150:V150"/>
    <mergeCell ref="D153:H153"/>
    <mergeCell ref="I150:N150"/>
    <mergeCell ref="D150:H150"/>
    <mergeCell ref="I151:N151"/>
    <mergeCell ref="O150:Q150"/>
    <mergeCell ref="O152:Q152"/>
    <mergeCell ref="O156:V156"/>
    <mergeCell ref="O157:V157"/>
    <mergeCell ref="B157:N157"/>
    <mergeCell ref="B153:C155"/>
    <mergeCell ref="O153:Q153"/>
    <mergeCell ref="R153:V153"/>
    <mergeCell ref="I155:N155"/>
    <mergeCell ref="D154:H154"/>
    <mergeCell ref="B156:N156"/>
    <mergeCell ref="O155:Q155"/>
    <mergeCell ref="R155:V155"/>
    <mergeCell ref="D155:H155"/>
    <mergeCell ref="R121:V121"/>
    <mergeCell ref="I143:N143"/>
    <mergeCell ref="R141:V141"/>
    <mergeCell ref="O142:Q142"/>
    <mergeCell ref="I141:N141"/>
    <mergeCell ref="O154:Q154"/>
    <mergeCell ref="I153:N153"/>
    <mergeCell ref="R154:V154"/>
    <mergeCell ref="R132:V132"/>
    <mergeCell ref="R134:V134"/>
    <mergeCell ref="O132:Q132"/>
    <mergeCell ref="R133:V133"/>
    <mergeCell ref="O134:Q134"/>
    <mergeCell ref="R144:V144"/>
    <mergeCell ref="O144:Q144"/>
    <mergeCell ref="O143:Q143"/>
    <mergeCell ref="O140:Q140"/>
    <mergeCell ref="R140:V140"/>
    <mergeCell ref="I132:N132"/>
    <mergeCell ref="R137:V137"/>
    <mergeCell ref="R135:V135"/>
    <mergeCell ref="R136:V136"/>
    <mergeCell ref="R142:V142"/>
    <mergeCell ref="C79:G79"/>
    <mergeCell ref="B101:U101"/>
    <mergeCell ref="C95:R95"/>
    <mergeCell ref="C96:U96"/>
    <mergeCell ref="B90:U90"/>
    <mergeCell ref="C78:G78"/>
    <mergeCell ref="C81:G81"/>
    <mergeCell ref="C80:G80"/>
    <mergeCell ref="C83:G83"/>
    <mergeCell ref="B82:B83"/>
    <mergeCell ref="C82:G82"/>
    <mergeCell ref="B72:B73"/>
    <mergeCell ref="B76:B77"/>
    <mergeCell ref="C76:G76"/>
    <mergeCell ref="B74:B75"/>
    <mergeCell ref="B67:B69"/>
    <mergeCell ref="C77:G77"/>
    <mergeCell ref="N51:Q51"/>
    <mergeCell ref="H74:M75"/>
    <mergeCell ref="C72:G72"/>
    <mergeCell ref="C70:G70"/>
    <mergeCell ref="C71:G71"/>
    <mergeCell ref="H67:M67"/>
    <mergeCell ref="N68:Q69"/>
    <mergeCell ref="N67:Q67"/>
    <mergeCell ref="C73:G73"/>
    <mergeCell ref="B53:R53"/>
    <mergeCell ref="H70:Q70"/>
    <mergeCell ref="H78:M79"/>
    <mergeCell ref="R80:V81"/>
    <mergeCell ref="R71:V71"/>
    <mergeCell ref="R76:V77"/>
    <mergeCell ref="R74:V75"/>
    <mergeCell ref="N71:Q71"/>
    <mergeCell ref="H71:M71"/>
    <mergeCell ref="X119:AC120"/>
    <mergeCell ref="H72:M73"/>
    <mergeCell ref="N72:Q73"/>
    <mergeCell ref="R82:V83"/>
    <mergeCell ref="C97:T97"/>
    <mergeCell ref="H82:M83"/>
    <mergeCell ref="C75:G75"/>
    <mergeCell ref="C74:G74"/>
    <mergeCell ref="N82:Q83"/>
    <mergeCell ref="N76:Q77"/>
    <mergeCell ref="B17:T17"/>
    <mergeCell ref="D19:R19"/>
    <mergeCell ref="B37:T37"/>
    <mergeCell ref="B39:B40"/>
    <mergeCell ref="R40:V40"/>
    <mergeCell ref="E24:V24"/>
    <mergeCell ref="E22:V22"/>
    <mergeCell ref="E25:V25"/>
    <mergeCell ref="E27:V27"/>
    <mergeCell ref="D26:V26"/>
    <mergeCell ref="H39:M39"/>
    <mergeCell ref="H80:M81"/>
    <mergeCell ref="N78:Q79"/>
    <mergeCell ref="N74:Q75"/>
    <mergeCell ref="R72:V73"/>
    <mergeCell ref="H76:M77"/>
    <mergeCell ref="R47:V48"/>
    <mergeCell ref="N80:Q81"/>
    <mergeCell ref="R70:V70"/>
    <mergeCell ref="R78:V79"/>
    <mergeCell ref="N40:Q40"/>
    <mergeCell ref="H43:M44"/>
    <mergeCell ref="R43:V44"/>
    <mergeCell ref="N43:Q44"/>
    <mergeCell ref="R45:V46"/>
    <mergeCell ref="X37:AC38"/>
    <mergeCell ref="R39:V39"/>
    <mergeCell ref="H40:M40"/>
    <mergeCell ref="N41:Q41"/>
    <mergeCell ref="H41:M41"/>
    <mergeCell ref="H45:M46"/>
    <mergeCell ref="N45:Q46"/>
    <mergeCell ref="C39:G40"/>
    <mergeCell ref="C41:G41"/>
    <mergeCell ref="R41:V41"/>
    <mergeCell ref="R42:V42"/>
    <mergeCell ref="H42:M42"/>
    <mergeCell ref="C42:G42"/>
    <mergeCell ref="N42:Q42"/>
    <mergeCell ref="N39:Q39"/>
    <mergeCell ref="B43:B44"/>
    <mergeCell ref="C43:G43"/>
    <mergeCell ref="B45:B46"/>
    <mergeCell ref="C45:G45"/>
    <mergeCell ref="C44:G44"/>
    <mergeCell ref="C46:G46"/>
  </mergeCells>
  <phoneticPr fontId="27" type="noConversion"/>
  <conditionalFormatting sqref="C10:T10">
    <cfRule type="expression" dxfId="105" priority="1" stopIfTrue="1">
      <formula>$AH$10=1</formula>
    </cfRule>
  </conditionalFormatting>
  <conditionalFormatting sqref="C11:T11">
    <cfRule type="expression" dxfId="104" priority="2" stopIfTrue="1">
      <formula>$AH$11=1</formula>
    </cfRule>
  </conditionalFormatting>
  <conditionalFormatting sqref="C12:T12">
    <cfRule type="expression" dxfId="103" priority="3" stopIfTrue="1">
      <formula>$AH$12=1</formula>
    </cfRule>
  </conditionalFormatting>
  <conditionalFormatting sqref="C13:T13">
    <cfRule type="expression" dxfId="102" priority="4" stopIfTrue="1">
      <formula>$AH$13=1</formula>
    </cfRule>
  </conditionalFormatting>
  <dataValidations count="2">
    <dataValidation type="decimal" allowBlank="1" showErrorMessage="1" errorTitle="Plan Rolnośrodowiskowy" error="Trzeba wpisać liczbę - liczbę cyframi, a nie literami   ;-)" sqref="O122:Q127 O129:Q134 O136:Q141 O143:Q148 O150:Q155">
      <formula1>0</formula1>
      <formula2>99999999999999</formula2>
    </dataValidation>
    <dataValidation allowBlank="1" showInputMessage="1" showErrorMessage="1" prompt="Ten wariant musisz zaznaczyć na innym arkuszu ;-)    Tutaj realizujesz tylko 6.2" sqref="B10:T10 B12:T13"/>
  </dataValidations>
  <printOptions horizontalCentered="1"/>
  <pageMargins left="0.46" right="0.22" top="0.44" bottom="0.74" header="0.16" footer="0.5"/>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5.xml><?xml version="1.0" encoding="utf-8"?>
<worksheet xmlns="http://schemas.openxmlformats.org/spreadsheetml/2006/main" xmlns:r="http://schemas.openxmlformats.org/officeDocument/2006/relationships">
  <sheetPr enableFormatConditionsCalculation="0">
    <tabColor indexed="48"/>
  </sheetPr>
  <dimension ref="A1:CI77"/>
  <sheetViews>
    <sheetView showGridLines="0" topLeftCell="A16" workbookViewId="0">
      <selection sqref="A1:T1"/>
    </sheetView>
  </sheetViews>
  <sheetFormatPr defaultColWidth="3.140625" defaultRowHeight="12" customHeight="1"/>
  <cols>
    <col min="1" max="1" width="3.140625" style="27"/>
    <col min="2" max="2" width="5.140625" style="27" customWidth="1"/>
    <col min="3" max="3" width="3.140625" style="27"/>
    <col min="4" max="4" width="4.7109375" style="27" customWidth="1"/>
    <col min="5" max="5" width="16.42578125" style="27" customWidth="1"/>
    <col min="6" max="6" width="8.140625" style="27" customWidth="1"/>
    <col min="7" max="10" width="3.140625" style="27"/>
    <col min="11" max="11" width="5.28515625" style="27" customWidth="1"/>
    <col min="12" max="27" width="3.140625" style="27"/>
    <col min="28" max="29" width="2.85546875" style="27" customWidth="1"/>
    <col min="30" max="33" width="8.42578125" style="27" customWidth="1"/>
    <col min="34" max="34" width="10.140625" style="27" customWidth="1"/>
    <col min="35" max="35" width="8.42578125" style="27" customWidth="1"/>
    <col min="36" max="36" width="9.140625" style="27" customWidth="1"/>
    <col min="37" max="46" width="3.140625" style="27"/>
    <col min="47" max="47" width="0" style="27" hidden="1" customWidth="1"/>
    <col min="48" max="49" width="8.85546875" style="27" hidden="1" customWidth="1"/>
    <col min="50" max="51" width="0" style="27" hidden="1" customWidth="1"/>
    <col min="52" max="16384" width="3.140625" style="27"/>
  </cols>
  <sheetData>
    <row r="1" spans="1:87" s="192" customFormat="1" ht="15" customHeight="1">
      <c r="A1" s="2556" t="s">
        <v>184</v>
      </c>
      <c r="B1" s="2120"/>
      <c r="C1" s="2120"/>
      <c r="D1" s="2120"/>
      <c r="E1" s="2120"/>
      <c r="F1" s="2120"/>
      <c r="G1" s="2120"/>
      <c r="H1" s="2120"/>
      <c r="I1" s="2120"/>
      <c r="J1" s="2120"/>
      <c r="K1" s="2120"/>
      <c r="L1" s="2120"/>
      <c r="M1" s="2120"/>
      <c r="N1" s="2120"/>
      <c r="O1" s="2120"/>
      <c r="P1" s="2120"/>
      <c r="Q1" s="2120"/>
      <c r="R1" s="2120"/>
      <c r="S1" s="2120"/>
      <c r="T1" s="2120"/>
      <c r="U1" s="676"/>
      <c r="AF1" s="19"/>
      <c r="AG1" s="19"/>
      <c r="AH1" s="19"/>
      <c r="AI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row>
    <row r="2" spans="1:87" s="192" customFormat="1" ht="7.5" customHeight="1">
      <c r="B2" s="729"/>
      <c r="C2" s="729"/>
      <c r="D2" s="729"/>
      <c r="E2" s="729"/>
      <c r="F2" s="729"/>
      <c r="G2" s="729"/>
      <c r="H2" s="193"/>
      <c r="I2" s="193"/>
      <c r="AF2" s="19"/>
      <c r="AG2" s="19"/>
      <c r="AH2" s="19"/>
      <c r="AI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row>
    <row r="3" spans="1:87" s="193" customFormat="1" ht="16.5" customHeight="1">
      <c r="A3" s="774" t="s">
        <v>984</v>
      </c>
      <c r="B3" s="456"/>
      <c r="C3" s="456"/>
      <c r="D3" s="456"/>
      <c r="E3" s="456"/>
      <c r="F3" s="456"/>
      <c r="G3" s="456"/>
      <c r="H3" s="456"/>
      <c r="I3" s="456"/>
      <c r="J3" s="456"/>
      <c r="K3" s="456"/>
      <c r="L3" s="456"/>
      <c r="M3" s="456"/>
      <c r="N3" s="456"/>
      <c r="O3" s="456"/>
      <c r="P3" s="456"/>
      <c r="Q3" s="456"/>
      <c r="R3" s="456"/>
      <c r="S3" s="456"/>
      <c r="T3" s="456"/>
      <c r="AF3" s="19"/>
      <c r="AG3" s="19"/>
      <c r="AH3" s="19"/>
      <c r="AI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row>
    <row r="4" spans="1:87" s="193" customFormat="1" ht="17.25" customHeight="1">
      <c r="A4" s="774" t="s">
        <v>985</v>
      </c>
      <c r="B4" s="696"/>
      <c r="C4" s="696"/>
      <c r="D4" s="696"/>
      <c r="E4" s="696"/>
      <c r="F4" s="696"/>
      <c r="G4" s="696"/>
      <c r="H4" s="696"/>
      <c r="I4" s="696"/>
      <c r="J4" s="696"/>
      <c r="K4" s="696"/>
      <c r="L4" s="696"/>
      <c r="M4" s="696"/>
      <c r="N4" s="696"/>
      <c r="O4" s="696"/>
      <c r="P4" s="696"/>
      <c r="Q4" s="696"/>
      <c r="R4" s="696"/>
      <c r="S4" s="696"/>
      <c r="T4" s="696"/>
      <c r="AF4" s="19"/>
      <c r="AG4" s="19"/>
      <c r="AH4" s="19"/>
      <c r="AI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row>
    <row r="5" spans="1:87" s="194" customFormat="1" ht="26.25" customHeight="1">
      <c r="B5" s="681"/>
      <c r="C5" s="730"/>
      <c r="D5" s="730"/>
      <c r="E5" s="730"/>
      <c r="F5" s="730"/>
      <c r="G5" s="730"/>
      <c r="H5" s="730"/>
      <c r="I5" s="731"/>
      <c r="AF5" s="19"/>
      <c r="AG5" s="19"/>
      <c r="AH5" s="19"/>
      <c r="AI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row>
    <row r="6" spans="1:87" s="194" customFormat="1" ht="15">
      <c r="B6" s="193" t="s">
        <v>945</v>
      </c>
      <c r="C6" s="193"/>
      <c r="D6" s="193"/>
      <c r="E6" s="193"/>
      <c r="F6" s="193"/>
      <c r="G6" s="193"/>
      <c r="H6" s="193"/>
      <c r="I6" s="193"/>
      <c r="J6" s="732"/>
      <c r="K6" s="732"/>
      <c r="L6" s="732"/>
      <c r="M6" s="732"/>
      <c r="N6" s="732"/>
      <c r="O6" s="732"/>
      <c r="P6" s="732"/>
      <c r="Q6" s="732"/>
      <c r="R6" s="732"/>
      <c r="AF6" s="19"/>
      <c r="AG6" s="19"/>
      <c r="AH6" s="19"/>
      <c r="AI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s="194" customFormat="1" ht="20.25" customHeight="1">
      <c r="B7" s="193"/>
      <c r="C7" s="731"/>
      <c r="D7" s="731"/>
      <c r="E7" s="731"/>
      <c r="F7" s="731"/>
      <c r="G7" s="731"/>
      <c r="H7" s="731"/>
      <c r="I7" s="731"/>
      <c r="AF7" s="19"/>
      <c r="AG7" s="19"/>
      <c r="AH7" s="19"/>
      <c r="AI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row>
    <row r="8" spans="1:87" s="194" customFormat="1" ht="17.25" customHeight="1">
      <c r="B8" s="774" t="s">
        <v>38</v>
      </c>
      <c r="C8" s="774"/>
      <c r="D8" s="774"/>
      <c r="E8" s="774"/>
      <c r="F8" s="774"/>
      <c r="G8" s="774"/>
      <c r="H8" s="775"/>
      <c r="I8" s="775"/>
      <c r="J8" s="775"/>
      <c r="K8" s="775"/>
      <c r="L8" s="775"/>
      <c r="M8" s="775"/>
      <c r="N8" s="775"/>
      <c r="O8" s="775"/>
      <c r="P8" s="775"/>
      <c r="Q8" s="775"/>
      <c r="R8" s="775"/>
      <c r="S8" s="775"/>
      <c r="T8" s="775"/>
      <c r="U8" s="741"/>
      <c r="V8" s="741"/>
      <c r="W8" s="741"/>
      <c r="AF8" s="19"/>
      <c r="AG8" s="19"/>
      <c r="AH8" s="19"/>
      <c r="AI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row>
    <row r="9" spans="1:87" s="194" customFormat="1" ht="17.25" customHeight="1">
      <c r="B9" s="774" t="s">
        <v>39</v>
      </c>
      <c r="C9" s="774"/>
      <c r="D9" s="774"/>
      <c r="E9" s="774"/>
      <c r="F9" s="774"/>
      <c r="G9" s="774"/>
      <c r="H9" s="775"/>
      <c r="I9" s="775"/>
      <c r="J9" s="775"/>
      <c r="K9" s="775"/>
      <c r="L9" s="775"/>
      <c r="M9" s="775"/>
      <c r="N9" s="775"/>
      <c r="O9" s="775"/>
      <c r="P9" s="775"/>
      <c r="Q9" s="775"/>
      <c r="R9" s="775"/>
      <c r="S9" s="775"/>
      <c r="T9" s="775"/>
      <c r="U9" s="741"/>
      <c r="V9" s="741"/>
      <c r="W9" s="741"/>
      <c r="AF9" s="19"/>
      <c r="AG9" s="19"/>
      <c r="AH9" s="19"/>
      <c r="AI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row>
    <row r="10" spans="1:87" s="194" customFormat="1" ht="26.25" customHeight="1">
      <c r="B10" s="731"/>
      <c r="C10" s="731"/>
      <c r="D10" s="731"/>
      <c r="E10" s="731"/>
      <c r="F10" s="731"/>
      <c r="G10" s="731"/>
      <c r="H10" s="731"/>
      <c r="I10" s="731"/>
      <c r="AF10" s="19"/>
      <c r="AG10" s="19"/>
      <c r="AH10" s="19"/>
      <c r="AI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row>
    <row r="11" spans="1:87" s="194" customFormat="1" ht="21.75" customHeight="1">
      <c r="B11" s="195" t="str">
        <f>IF(AV11=TRUE,"X","")</f>
        <v/>
      </c>
      <c r="C11" s="734" t="s">
        <v>901</v>
      </c>
      <c r="D11" s="735"/>
      <c r="E11" s="2205" t="s">
        <v>1124</v>
      </c>
      <c r="F11" s="2555"/>
      <c r="G11" s="2555"/>
      <c r="H11" s="2555"/>
      <c r="I11" s="2555"/>
      <c r="J11" s="2555"/>
      <c r="K11" s="2555"/>
      <c r="L11" s="2555"/>
      <c r="M11" s="2555"/>
      <c r="N11" s="2555"/>
      <c r="O11" s="2555"/>
      <c r="P11" s="2555"/>
      <c r="Q11" s="2555"/>
      <c r="R11" s="2555"/>
      <c r="S11" s="2555"/>
      <c r="T11" s="2555"/>
      <c r="U11" s="679"/>
      <c r="V11" s="719"/>
      <c r="W11" s="719"/>
      <c r="AF11" s="19"/>
      <c r="AG11" s="19"/>
      <c r="AH11" s="19"/>
      <c r="AI11" s="19"/>
      <c r="AV11" s="738"/>
      <c r="AW11" s="345">
        <f>'Pak6 w6.1'!AR10</f>
        <v>0</v>
      </c>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row>
    <row r="12" spans="1:87" s="194" customFormat="1" ht="21.75" customHeight="1">
      <c r="B12" s="195" t="str">
        <f>IF(AV12=TRUE,"X","")</f>
        <v/>
      </c>
      <c r="C12" s="734" t="s">
        <v>902</v>
      </c>
      <c r="D12" s="735"/>
      <c r="E12" s="2205" t="s">
        <v>1125</v>
      </c>
      <c r="F12" s="2555"/>
      <c r="G12" s="2555"/>
      <c r="H12" s="2555"/>
      <c r="I12" s="2555"/>
      <c r="J12" s="2555"/>
      <c r="K12" s="2555"/>
      <c r="L12" s="2555"/>
      <c r="M12" s="2555"/>
      <c r="N12" s="2555"/>
      <c r="O12" s="2555"/>
      <c r="P12" s="2555"/>
      <c r="Q12" s="2555"/>
      <c r="R12" s="2555"/>
      <c r="S12" s="2555"/>
      <c r="T12" s="2555"/>
      <c r="U12" s="679"/>
      <c r="V12" s="719"/>
      <c r="W12" s="719"/>
      <c r="AF12" s="19"/>
      <c r="AG12" s="19"/>
      <c r="AH12" s="19"/>
      <c r="AI12" s="19"/>
      <c r="AV12" s="738"/>
      <c r="AW12" s="345">
        <f>'Pak6 w6.2'!AH11</f>
        <v>0</v>
      </c>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row>
    <row r="13" spans="1:87" s="194" customFormat="1" ht="21.75" customHeight="1">
      <c r="B13" s="195" t="str">
        <f>IF(AV13=TRUE,"X","")</f>
        <v/>
      </c>
      <c r="C13" s="734" t="s">
        <v>1126</v>
      </c>
      <c r="D13" s="739"/>
      <c r="E13" s="2139" t="s">
        <v>1256</v>
      </c>
      <c r="F13" s="2139"/>
      <c r="G13" s="2139"/>
      <c r="H13" s="2139"/>
      <c r="I13" s="2139"/>
      <c r="J13" s="2139"/>
      <c r="K13" s="2139"/>
      <c r="L13" s="2139"/>
      <c r="M13" s="2139"/>
      <c r="N13" s="2139"/>
      <c r="O13" s="2139"/>
      <c r="P13" s="2139"/>
      <c r="Q13" s="2139"/>
      <c r="R13" s="2139"/>
      <c r="S13" s="2139"/>
      <c r="T13" s="2139"/>
      <c r="U13" s="679"/>
      <c r="V13" s="675"/>
      <c r="W13" s="675"/>
      <c r="AF13" s="19"/>
      <c r="AG13" s="19"/>
      <c r="AH13" s="19"/>
      <c r="AI13" s="19"/>
      <c r="AV13" s="738" t="b">
        <v>0</v>
      </c>
      <c r="AW13" s="345">
        <f>IF(AV13=TRUE,1,0)</f>
        <v>0</v>
      </c>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row>
    <row r="14" spans="1:87" s="194" customFormat="1" ht="21.75" customHeight="1">
      <c r="B14" s="195" t="str">
        <f>IF(AV14=TRUE,"X","")</f>
        <v/>
      </c>
      <c r="C14" s="734" t="s">
        <v>40</v>
      </c>
      <c r="D14" s="735"/>
      <c r="E14" s="2205" t="s">
        <v>958</v>
      </c>
      <c r="F14" s="2555"/>
      <c r="G14" s="2555"/>
      <c r="H14" s="2555"/>
      <c r="I14" s="2555"/>
      <c r="J14" s="2555"/>
      <c r="K14" s="2555"/>
      <c r="L14" s="2555"/>
      <c r="M14" s="2555"/>
      <c r="N14" s="2555"/>
      <c r="O14" s="2555"/>
      <c r="P14" s="2555"/>
      <c r="Q14" s="2555"/>
      <c r="R14" s="2555"/>
      <c r="S14" s="2555"/>
      <c r="T14" s="2555"/>
      <c r="U14" s="679"/>
      <c r="V14" s="719"/>
      <c r="W14" s="719"/>
      <c r="AF14" s="19"/>
      <c r="AG14" s="19"/>
      <c r="AH14" s="19"/>
      <c r="AI14" s="19"/>
      <c r="AV14" s="738"/>
      <c r="AW14" s="345">
        <f>'Pak6 w6.4'!AX14</f>
        <v>0</v>
      </c>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row>
    <row r="15" spans="1:87" s="194" customFormat="1" ht="14.25">
      <c r="B15" s="2586" t="s">
        <v>959</v>
      </c>
      <c r="C15" s="2586"/>
      <c r="D15" s="2586"/>
      <c r="E15" s="2587"/>
      <c r="F15" s="2587"/>
      <c r="G15" s="2587"/>
      <c r="H15" s="2587"/>
      <c r="I15" s="2587"/>
      <c r="J15" s="2587"/>
      <c r="K15" s="2587"/>
      <c r="L15" s="2587"/>
      <c r="M15" s="2587"/>
      <c r="AF15" s="19"/>
      <c r="AG15" s="19"/>
      <c r="AH15" s="19"/>
      <c r="AI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row>
    <row r="16" spans="1:87" s="194" customFormat="1" ht="31.5" customHeight="1">
      <c r="B16" s="740"/>
      <c r="C16" s="740"/>
      <c r="D16" s="740"/>
      <c r="E16" s="741"/>
      <c r="F16" s="741"/>
      <c r="G16" s="741"/>
      <c r="H16" s="741"/>
      <c r="I16" s="741"/>
      <c r="J16" s="741"/>
      <c r="K16" s="741"/>
      <c r="L16" s="741"/>
      <c r="M16" s="741"/>
      <c r="AE16" s="27"/>
      <c r="AF16" s="19"/>
      <c r="AG16" s="19"/>
      <c r="AH16" s="19"/>
      <c r="AI16" s="19"/>
      <c r="AJ16" s="27"/>
      <c r="AK16" s="27"/>
      <c r="AL16" s="27"/>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row>
    <row r="17" spans="1:27" s="19" customFormat="1" ht="15" customHeight="1">
      <c r="A17" s="688" t="s">
        <v>1562</v>
      </c>
      <c r="B17" s="688"/>
      <c r="C17" s="687"/>
      <c r="D17" s="703"/>
      <c r="E17" s="703"/>
      <c r="F17" s="703"/>
      <c r="G17" s="703"/>
      <c r="H17" s="688"/>
      <c r="I17" s="688"/>
      <c r="J17" s="688"/>
      <c r="K17" s="198"/>
      <c r="L17" s="198"/>
      <c r="M17" s="198"/>
      <c r="N17" s="198"/>
      <c r="O17" s="198"/>
      <c r="P17" s="198"/>
      <c r="Q17" s="198"/>
      <c r="R17" s="198"/>
      <c r="S17" s="198"/>
    </row>
    <row r="18" spans="1:27" s="19" customFormat="1" ht="12" customHeight="1">
      <c r="A18" s="688"/>
      <c r="B18" s="688"/>
      <c r="C18" s="2715"/>
      <c r="D18" s="2716"/>
      <c r="E18" s="2716"/>
      <c r="F18" s="2716"/>
      <c r="G18" s="2716"/>
      <c r="H18" s="2716"/>
      <c r="I18" s="688"/>
      <c r="J18" s="688"/>
      <c r="K18" s="198"/>
      <c r="L18" s="198"/>
      <c r="M18" s="198"/>
      <c r="N18" s="198"/>
      <c r="O18" s="198"/>
      <c r="P18" s="198"/>
      <c r="Q18" s="198"/>
      <c r="R18" s="198"/>
      <c r="S18" s="198"/>
    </row>
    <row r="19" spans="1:27" s="19" customFormat="1" ht="18" customHeight="1">
      <c r="A19" s="20"/>
      <c r="B19" s="688" t="s">
        <v>986</v>
      </c>
      <c r="C19" s="2140" t="s">
        <v>1563</v>
      </c>
      <c r="D19" s="2711"/>
      <c r="E19" s="2711"/>
      <c r="F19" s="2711"/>
      <c r="G19" s="2711"/>
      <c r="H19" s="2711"/>
      <c r="I19" s="2711"/>
      <c r="J19" s="2711"/>
      <c r="K19" s="2711"/>
      <c r="L19" s="2711"/>
      <c r="M19" s="2711"/>
      <c r="N19" s="2711"/>
      <c r="O19" s="2711"/>
    </row>
    <row r="20" spans="1:27" s="19" customFormat="1" ht="6.75" customHeight="1">
      <c r="A20" s="20"/>
      <c r="B20" s="20"/>
      <c r="C20" s="776"/>
      <c r="D20" s="679"/>
      <c r="E20" s="679"/>
      <c r="F20" s="679"/>
      <c r="G20" s="679"/>
      <c r="H20" s="679"/>
      <c r="I20" s="20"/>
      <c r="J20" s="20"/>
    </row>
    <row r="21" spans="1:27" s="19" customFormat="1" ht="40.5" customHeight="1">
      <c r="A21" s="20"/>
      <c r="B21" s="20"/>
      <c r="C21" s="742" t="s">
        <v>1192</v>
      </c>
      <c r="D21" s="2718" t="s">
        <v>1829</v>
      </c>
      <c r="E21" s="2720"/>
      <c r="F21" s="2720"/>
      <c r="G21" s="2720"/>
      <c r="H21" s="2720"/>
      <c r="I21" s="2720"/>
      <c r="J21" s="2720"/>
      <c r="K21" s="2720"/>
      <c r="L21" s="2720"/>
      <c r="M21" s="2720"/>
      <c r="N21" s="2720"/>
      <c r="O21" s="2720"/>
      <c r="P21" s="2720"/>
      <c r="Q21" s="2720"/>
      <c r="R21" s="2720"/>
      <c r="S21" s="2720"/>
      <c r="T21" s="2720"/>
      <c r="U21" s="2720"/>
      <c r="V21" s="2720"/>
      <c r="W21" s="2720"/>
      <c r="X21" s="2720"/>
      <c r="Y21" s="2720"/>
      <c r="Z21" s="2720"/>
      <c r="AA21" s="2720"/>
    </row>
    <row r="22" spans="1:27" s="19" customFormat="1" ht="4.5" customHeight="1">
      <c r="C22" s="20"/>
      <c r="D22" s="2719"/>
      <c r="E22" s="2719"/>
      <c r="F22" s="2719"/>
      <c r="G22" s="2719"/>
      <c r="H22" s="2719"/>
      <c r="I22" s="2719"/>
      <c r="J22" s="2719"/>
      <c r="K22" s="2719"/>
      <c r="L22" s="2719"/>
      <c r="M22" s="2719"/>
      <c r="N22" s="2719"/>
      <c r="O22" s="2719"/>
      <c r="P22" s="2719"/>
      <c r="Q22" s="2719"/>
      <c r="R22" s="2719"/>
      <c r="S22" s="2719"/>
      <c r="T22" s="2719"/>
      <c r="U22" s="2719"/>
      <c r="V22" s="2719"/>
      <c r="W22" s="2719"/>
      <c r="X22" s="2719"/>
      <c r="Y22" s="2719"/>
      <c r="Z22" s="2719"/>
      <c r="AA22" s="2719"/>
    </row>
    <row r="23" spans="1:27" s="19" customFormat="1" ht="45.75" customHeight="1">
      <c r="C23" s="20"/>
      <c r="D23" s="777" t="s">
        <v>1200</v>
      </c>
      <c r="E23" s="2717" t="s">
        <v>957</v>
      </c>
      <c r="F23" s="2717"/>
      <c r="G23" s="2717"/>
      <c r="H23" s="2717"/>
      <c r="I23" s="2717"/>
      <c r="J23" s="2717"/>
      <c r="K23" s="2717"/>
      <c r="L23" s="2717"/>
      <c r="M23" s="2717"/>
      <c r="N23" s="2717"/>
      <c r="O23" s="2717"/>
      <c r="P23" s="2717"/>
      <c r="Q23" s="2717"/>
      <c r="R23" s="2717"/>
      <c r="S23" s="2717"/>
      <c r="T23" s="2717"/>
      <c r="U23" s="2717"/>
      <c r="V23" s="2717"/>
      <c r="W23" s="2717"/>
      <c r="X23" s="2717"/>
      <c r="Y23" s="2717"/>
      <c r="Z23" s="2717"/>
      <c r="AA23" s="2717"/>
    </row>
    <row r="24" spans="1:27" s="19" customFormat="1" ht="47.25" customHeight="1">
      <c r="C24" s="20"/>
      <c r="D24" s="777" t="s">
        <v>1200</v>
      </c>
      <c r="E24" s="2717" t="s">
        <v>1472</v>
      </c>
      <c r="F24" s="2717"/>
      <c r="G24" s="2717"/>
      <c r="H24" s="2717"/>
      <c r="I24" s="2717"/>
      <c r="J24" s="2717"/>
      <c r="K24" s="2717"/>
      <c r="L24" s="2717"/>
      <c r="M24" s="2717"/>
      <c r="N24" s="2717"/>
      <c r="O24" s="2717"/>
      <c r="P24" s="2717"/>
      <c r="Q24" s="2717"/>
      <c r="R24" s="2717"/>
      <c r="S24" s="2717"/>
      <c r="T24" s="2717"/>
      <c r="U24" s="2717"/>
      <c r="V24" s="2717"/>
      <c r="W24" s="2717"/>
      <c r="X24" s="2717"/>
      <c r="Y24" s="2717"/>
      <c r="Z24" s="2717"/>
      <c r="AA24" s="2717"/>
    </row>
    <row r="25" spans="1:27" s="19" customFormat="1" ht="9" customHeight="1">
      <c r="C25" s="20"/>
      <c r="D25" s="777"/>
      <c r="E25" s="704"/>
      <c r="F25" s="704"/>
      <c r="G25" s="704"/>
      <c r="H25" s="704"/>
      <c r="I25" s="704"/>
      <c r="J25" s="704"/>
      <c r="K25" s="704"/>
      <c r="L25" s="704"/>
      <c r="M25" s="704"/>
      <c r="N25" s="704"/>
      <c r="O25" s="704"/>
      <c r="P25" s="704"/>
      <c r="Q25" s="704"/>
      <c r="R25" s="704"/>
      <c r="S25" s="704"/>
      <c r="T25" s="704"/>
      <c r="U25" s="704"/>
      <c r="V25" s="704"/>
      <c r="W25" s="704"/>
      <c r="X25" s="704"/>
      <c r="Y25" s="704"/>
      <c r="Z25" s="704"/>
      <c r="AA25" s="704"/>
    </row>
    <row r="26" spans="1:27" s="19" customFormat="1" ht="48" customHeight="1">
      <c r="C26" s="20" t="s">
        <v>1199</v>
      </c>
      <c r="D26" s="2718" t="s">
        <v>1233</v>
      </c>
      <c r="E26" s="2718"/>
      <c r="F26" s="2718"/>
      <c r="G26" s="2718"/>
      <c r="H26" s="2718"/>
      <c r="I26" s="2718"/>
      <c r="J26" s="2718"/>
      <c r="K26" s="2718"/>
      <c r="L26" s="2718"/>
      <c r="M26" s="2718"/>
      <c r="N26" s="2718"/>
      <c r="O26" s="2718"/>
      <c r="P26" s="2718"/>
      <c r="Q26" s="2718"/>
      <c r="R26" s="2718"/>
      <c r="S26" s="2718"/>
      <c r="T26" s="2718"/>
      <c r="U26" s="2718"/>
      <c r="V26" s="2718"/>
      <c r="W26" s="2718"/>
      <c r="X26" s="2718"/>
      <c r="Y26" s="2718"/>
      <c r="Z26" s="2718"/>
      <c r="AA26" s="2718"/>
    </row>
    <row r="27" spans="1:27" s="19" customFormat="1" ht="34.5" customHeight="1">
      <c r="B27" s="529" t="s">
        <v>221</v>
      </c>
      <c r="C27" s="529" t="s">
        <v>853</v>
      </c>
      <c r="D27" s="529"/>
      <c r="E27" s="688"/>
      <c r="F27" s="688"/>
      <c r="G27" s="688"/>
      <c r="H27" s="688"/>
      <c r="I27" s="688"/>
      <c r="J27" s="688"/>
      <c r="K27" s="688"/>
      <c r="L27" s="688"/>
      <c r="M27" s="688"/>
      <c r="N27" s="688"/>
      <c r="O27" s="688"/>
      <c r="P27" s="688"/>
      <c r="Q27" s="688"/>
      <c r="R27" s="688"/>
      <c r="S27" s="688"/>
      <c r="T27" s="688"/>
      <c r="U27" s="688"/>
      <c r="V27" s="688"/>
      <c r="W27" s="688"/>
      <c r="X27" s="688"/>
      <c r="Y27" s="688"/>
      <c r="Z27" s="688"/>
      <c r="AA27" s="688"/>
    </row>
    <row r="28" spans="1:27" s="19" customFormat="1" ht="27" customHeight="1">
      <c r="C28" s="778" t="s">
        <v>1598</v>
      </c>
      <c r="D28" s="779"/>
      <c r="E28" s="779"/>
      <c r="F28" s="779"/>
      <c r="G28" s="779"/>
      <c r="H28" s="779"/>
      <c r="I28" s="779"/>
      <c r="J28" s="779"/>
      <c r="K28" s="779"/>
      <c r="L28" s="779"/>
      <c r="M28" s="779"/>
      <c r="N28" s="779"/>
      <c r="O28" s="780"/>
      <c r="P28" s="21"/>
      <c r="Q28" s="21"/>
      <c r="R28" s="21"/>
    </row>
    <row r="29" spans="1:27" s="19" customFormat="1" ht="27" customHeight="1">
      <c r="C29" s="781" t="s">
        <v>1599</v>
      </c>
      <c r="D29" s="782"/>
      <c r="E29" s="782"/>
      <c r="F29" s="782"/>
      <c r="G29" s="782"/>
      <c r="H29" s="782"/>
      <c r="I29" s="782"/>
      <c r="J29" s="782"/>
      <c r="K29" s="782"/>
      <c r="L29" s="782"/>
      <c r="M29" s="782"/>
      <c r="N29" s="782"/>
      <c r="O29" s="773"/>
      <c r="P29" s="21"/>
      <c r="Q29" s="21"/>
      <c r="R29" s="21"/>
    </row>
    <row r="30" spans="1:27" s="19" customFormat="1" ht="18" customHeight="1">
      <c r="C30" s="20"/>
      <c r="D30" s="783"/>
      <c r="E30" s="692"/>
      <c r="F30" s="692"/>
      <c r="G30" s="692"/>
      <c r="H30" s="692"/>
      <c r="I30" s="692"/>
      <c r="J30" s="692"/>
      <c r="K30" s="692"/>
      <c r="L30" s="692"/>
      <c r="M30" s="692"/>
      <c r="N30" s="692"/>
      <c r="O30" s="692"/>
      <c r="P30" s="692"/>
      <c r="Q30" s="692"/>
      <c r="R30" s="692"/>
      <c r="S30" s="692"/>
      <c r="T30" s="692"/>
      <c r="U30" s="692"/>
      <c r="V30" s="692"/>
      <c r="W30" s="692"/>
      <c r="X30" s="692"/>
      <c r="Y30" s="692"/>
      <c r="Z30" s="692"/>
      <c r="AA30" s="692"/>
    </row>
    <row r="31" spans="1:27" s="19" customFormat="1" ht="93.75" customHeight="1">
      <c r="B31" s="2554" t="s">
        <v>2515</v>
      </c>
      <c r="C31" s="2554"/>
      <c r="D31" s="2554"/>
      <c r="E31" s="2554"/>
      <c r="F31" s="2554"/>
      <c r="G31" s="2554"/>
      <c r="H31" s="2554"/>
      <c r="I31" s="2554"/>
      <c r="J31" s="2554"/>
      <c r="K31" s="2554"/>
      <c r="L31" s="2554"/>
      <c r="M31" s="2554"/>
      <c r="N31" s="2554"/>
      <c r="O31" s="2554"/>
      <c r="P31" s="2554"/>
      <c r="Q31" s="2554"/>
      <c r="R31" s="2554"/>
      <c r="S31" s="2554"/>
      <c r="T31" s="2554"/>
      <c r="U31" s="2554"/>
      <c r="V31" s="2554"/>
      <c r="W31" s="2554"/>
      <c r="X31" s="2554"/>
      <c r="Y31" s="2554"/>
      <c r="Z31" s="2554"/>
      <c r="AA31" s="692"/>
    </row>
    <row r="32" spans="1:27" s="19" customFormat="1" ht="6.75" customHeight="1">
      <c r="C32" s="20"/>
      <c r="D32" s="783"/>
      <c r="E32" s="692"/>
      <c r="F32" s="692"/>
      <c r="G32" s="692"/>
      <c r="H32" s="692"/>
      <c r="I32" s="692"/>
      <c r="J32" s="692"/>
      <c r="K32" s="692"/>
      <c r="L32" s="692"/>
      <c r="M32" s="692"/>
      <c r="N32" s="692"/>
      <c r="O32" s="692"/>
      <c r="P32" s="692"/>
      <c r="Q32" s="692"/>
      <c r="R32" s="692"/>
      <c r="S32" s="692"/>
      <c r="T32" s="692"/>
      <c r="U32" s="692"/>
      <c r="V32" s="692"/>
      <c r="W32" s="692"/>
      <c r="X32" s="692"/>
      <c r="Y32" s="692"/>
      <c r="Z32" s="692"/>
      <c r="AA32" s="692"/>
    </row>
    <row r="33" spans="1:36" s="19" customFormat="1" ht="6.75" customHeight="1">
      <c r="C33" s="20"/>
      <c r="D33" s="783"/>
      <c r="E33" s="692"/>
      <c r="F33" s="692"/>
      <c r="G33" s="692"/>
      <c r="H33" s="692"/>
      <c r="I33" s="692"/>
      <c r="J33" s="692"/>
      <c r="K33" s="692"/>
      <c r="L33" s="692"/>
      <c r="M33" s="692"/>
      <c r="N33" s="692"/>
      <c r="O33" s="692"/>
      <c r="P33" s="692"/>
      <c r="Q33" s="692"/>
      <c r="R33" s="692"/>
      <c r="S33" s="692"/>
      <c r="T33" s="692"/>
      <c r="U33" s="692"/>
      <c r="V33" s="692"/>
      <c r="W33" s="692"/>
      <c r="X33" s="692"/>
      <c r="Y33" s="692"/>
      <c r="Z33" s="692"/>
      <c r="AA33" s="692"/>
    </row>
    <row r="34" spans="1:36" s="19" customFormat="1" ht="18" customHeight="1">
      <c r="B34" s="750" t="s">
        <v>699</v>
      </c>
      <c r="C34" s="20"/>
      <c r="D34" s="783"/>
      <c r="E34" s="692"/>
      <c r="F34" s="692"/>
      <c r="G34" s="692"/>
      <c r="H34" s="692"/>
      <c r="I34" s="692"/>
      <c r="J34" s="692"/>
      <c r="K34" s="692"/>
      <c r="L34" s="692"/>
      <c r="M34" s="692"/>
      <c r="N34" s="692"/>
      <c r="O34" s="692"/>
      <c r="P34" s="692"/>
      <c r="Q34" s="692"/>
      <c r="R34" s="692"/>
      <c r="S34" s="692"/>
      <c r="T34" s="692"/>
      <c r="U34" s="692"/>
      <c r="V34" s="692"/>
      <c r="W34" s="692"/>
      <c r="X34" s="692"/>
      <c r="Y34" s="692"/>
      <c r="Z34" s="692"/>
      <c r="AA34" s="692"/>
    </row>
    <row r="35" spans="1:36" s="19" customFormat="1" ht="13.5" customHeight="1">
      <c r="B35" s="2079"/>
      <c r="C35" s="2080"/>
      <c r="D35" s="2080"/>
      <c r="E35" s="2080"/>
      <c r="F35" s="2080"/>
      <c r="G35" s="2080"/>
      <c r="H35" s="2080"/>
      <c r="I35" s="2080"/>
      <c r="J35" s="2080"/>
      <c r="K35" s="2080"/>
      <c r="L35" s="2080"/>
      <c r="M35" s="2080"/>
      <c r="N35" s="2080"/>
      <c r="O35" s="2080"/>
      <c r="P35" s="2080"/>
      <c r="Q35" s="2080"/>
      <c r="R35" s="2080"/>
      <c r="S35" s="2080"/>
      <c r="T35" s="2080"/>
      <c r="U35" s="2080"/>
      <c r="V35" s="2080"/>
      <c r="W35" s="2080"/>
      <c r="X35" s="2080"/>
      <c r="Y35" s="2080"/>
      <c r="Z35" s="2080"/>
      <c r="AA35" s="2081"/>
    </row>
    <row r="36" spans="1:36" s="19" customFormat="1" ht="33" customHeight="1">
      <c r="B36" s="2082"/>
      <c r="C36" s="2083"/>
      <c r="D36" s="2083"/>
      <c r="E36" s="2083"/>
      <c r="F36" s="2083"/>
      <c r="G36" s="2083"/>
      <c r="H36" s="2083"/>
      <c r="I36" s="2083"/>
      <c r="J36" s="2083"/>
      <c r="K36" s="2083"/>
      <c r="L36" s="2083"/>
      <c r="M36" s="2083"/>
      <c r="N36" s="2083"/>
      <c r="O36" s="2083"/>
      <c r="P36" s="2083"/>
      <c r="Q36" s="2083"/>
      <c r="R36" s="2083"/>
      <c r="S36" s="2083"/>
      <c r="T36" s="2083"/>
      <c r="U36" s="2083"/>
      <c r="V36" s="2083"/>
      <c r="W36" s="2083"/>
      <c r="X36" s="2083"/>
      <c r="Y36" s="2083"/>
      <c r="Z36" s="2083"/>
      <c r="AA36" s="2084"/>
    </row>
    <row r="37" spans="1:36" s="19" customFormat="1" ht="13.5" customHeight="1">
      <c r="B37" s="2082"/>
      <c r="C37" s="2083"/>
      <c r="D37" s="2083"/>
      <c r="E37" s="2083"/>
      <c r="F37" s="2083"/>
      <c r="G37" s="2083"/>
      <c r="H37" s="2083"/>
      <c r="I37" s="2083"/>
      <c r="J37" s="2083"/>
      <c r="K37" s="2083"/>
      <c r="L37" s="2083"/>
      <c r="M37" s="2083"/>
      <c r="N37" s="2083"/>
      <c r="O37" s="2083"/>
      <c r="P37" s="2083"/>
      <c r="Q37" s="2083"/>
      <c r="R37" s="2083"/>
      <c r="S37" s="2083"/>
      <c r="T37" s="2083"/>
      <c r="U37" s="2083"/>
      <c r="V37" s="2083"/>
      <c r="W37" s="2083"/>
      <c r="X37" s="2083"/>
      <c r="Y37" s="2083"/>
      <c r="Z37" s="2083"/>
      <c r="AA37" s="2084"/>
    </row>
    <row r="38" spans="1:36" s="19" customFormat="1" ht="36" customHeight="1">
      <c r="B38" s="2082"/>
      <c r="C38" s="2083"/>
      <c r="D38" s="2083"/>
      <c r="E38" s="2083"/>
      <c r="F38" s="2083"/>
      <c r="G38" s="2083"/>
      <c r="H38" s="2083"/>
      <c r="I38" s="2083"/>
      <c r="J38" s="2083"/>
      <c r="K38" s="2083"/>
      <c r="L38" s="2083"/>
      <c r="M38" s="2083"/>
      <c r="N38" s="2083"/>
      <c r="O38" s="2083"/>
      <c r="P38" s="2083"/>
      <c r="Q38" s="2083"/>
      <c r="R38" s="2083"/>
      <c r="S38" s="2083"/>
      <c r="T38" s="2083"/>
      <c r="U38" s="2083"/>
      <c r="V38" s="2083"/>
      <c r="W38" s="2083"/>
      <c r="X38" s="2083"/>
      <c r="Y38" s="2083"/>
      <c r="Z38" s="2083"/>
      <c r="AA38" s="2084"/>
      <c r="AD38" s="784">
        <f>SUM(P47:S66)</f>
        <v>0</v>
      </c>
    </row>
    <row r="39" spans="1:36" s="19" customFormat="1" ht="13.5" customHeight="1">
      <c r="B39" s="2085"/>
      <c r="C39" s="2086"/>
      <c r="D39" s="2086"/>
      <c r="E39" s="2086"/>
      <c r="F39" s="2086"/>
      <c r="G39" s="2086"/>
      <c r="H39" s="2086"/>
      <c r="I39" s="2086"/>
      <c r="J39" s="2086"/>
      <c r="K39" s="2086"/>
      <c r="L39" s="2086"/>
      <c r="M39" s="2086"/>
      <c r="N39" s="2086"/>
      <c r="O39" s="2086"/>
      <c r="P39" s="2086"/>
      <c r="Q39" s="2086"/>
      <c r="R39" s="2086"/>
      <c r="S39" s="2086"/>
      <c r="T39" s="2086"/>
      <c r="U39" s="2086"/>
      <c r="V39" s="2086"/>
      <c r="W39" s="2086"/>
      <c r="X39" s="2086"/>
      <c r="Y39" s="2086"/>
      <c r="Z39" s="2086"/>
      <c r="AA39" s="2087"/>
    </row>
    <row r="40" spans="1:36" s="19" customFormat="1" ht="17.25" customHeight="1">
      <c r="C40" s="20"/>
      <c r="D40" s="783"/>
      <c r="E40" s="692"/>
      <c r="F40" s="692"/>
      <c r="G40" s="692"/>
      <c r="H40" s="692"/>
      <c r="I40" s="692"/>
      <c r="J40" s="692"/>
      <c r="K40" s="692"/>
      <c r="L40" s="692"/>
      <c r="M40" s="692"/>
      <c r="N40" s="692"/>
      <c r="O40" s="692"/>
      <c r="P40" s="692"/>
      <c r="Q40" s="692"/>
      <c r="R40" s="692"/>
      <c r="S40" s="692"/>
      <c r="T40" s="692"/>
      <c r="U40" s="692"/>
      <c r="V40" s="692"/>
      <c r="W40" s="692"/>
      <c r="X40" s="692"/>
      <c r="Y40" s="692"/>
      <c r="Z40" s="692"/>
      <c r="AA40" s="692"/>
      <c r="AB40" s="442" t="str">
        <f xml:space="preserve"> IF(SUM(P47:S66)&gt;0.3,"Wpisano zbyt dużo. Powyżej 0,30 ha nie będzie płatności.","")</f>
        <v/>
      </c>
      <c r="AC40" s="442"/>
      <c r="AD40" s="442"/>
      <c r="AE40" s="442"/>
      <c r="AF40" s="442"/>
      <c r="AG40" s="442"/>
      <c r="AH40" s="442"/>
      <c r="AI40" s="442"/>
    </row>
    <row r="41" spans="1:36" s="19" customFormat="1" ht="19.5" customHeight="1">
      <c r="C41" s="20"/>
      <c r="D41" s="783"/>
      <c r="E41" s="692"/>
      <c r="F41" s="692"/>
      <c r="G41" s="692"/>
      <c r="H41" s="692"/>
      <c r="I41" s="692"/>
      <c r="J41" s="692"/>
      <c r="K41" s="692"/>
      <c r="L41" s="692"/>
      <c r="M41" s="692"/>
      <c r="N41" s="692"/>
      <c r="O41" s="692"/>
      <c r="P41" s="692"/>
      <c r="Q41" s="692"/>
      <c r="R41" s="692"/>
      <c r="S41" s="692"/>
      <c r="T41" s="692"/>
      <c r="U41" s="692"/>
      <c r="V41" s="692"/>
      <c r="W41" s="692"/>
      <c r="X41" s="692"/>
      <c r="Y41" s="692"/>
      <c r="Z41" s="692"/>
      <c r="AA41" s="692"/>
      <c r="AD41" s="2165" t="s">
        <v>311</v>
      </c>
      <c r="AE41" s="2165"/>
      <c r="AF41" s="2165"/>
      <c r="AG41" s="2165"/>
      <c r="AH41" s="2165"/>
      <c r="AI41" s="2165"/>
    </row>
    <row r="42" spans="1:36" s="19" customFormat="1" ht="6" customHeight="1">
      <c r="C42" s="20"/>
      <c r="D42" s="783"/>
      <c r="E42" s="692"/>
      <c r="F42" s="692"/>
      <c r="G42" s="692"/>
      <c r="H42" s="692"/>
      <c r="I42" s="692"/>
      <c r="J42" s="692"/>
      <c r="K42" s="692"/>
      <c r="L42" s="692"/>
      <c r="M42" s="692"/>
      <c r="N42" s="692"/>
      <c r="O42" s="692"/>
      <c r="P42" s="692"/>
      <c r="Q42" s="692"/>
      <c r="R42" s="692"/>
      <c r="S42" s="692"/>
      <c r="T42" s="692"/>
      <c r="U42" s="692"/>
      <c r="V42" s="692"/>
      <c r="W42" s="692"/>
      <c r="X42" s="692"/>
      <c r="Y42" s="692"/>
      <c r="Z42" s="692"/>
      <c r="AA42" s="692"/>
      <c r="AD42" s="2165"/>
      <c r="AE42" s="2165"/>
      <c r="AF42" s="2165"/>
      <c r="AG42" s="2165"/>
      <c r="AH42" s="2165"/>
      <c r="AI42" s="2165"/>
    </row>
    <row r="43" spans="1:36" s="19" customFormat="1" ht="12" customHeight="1">
      <c r="C43" s="20"/>
      <c r="D43" s="783"/>
      <c r="E43" s="692"/>
      <c r="F43" s="692"/>
      <c r="G43" s="692"/>
      <c r="H43" s="692"/>
      <c r="I43" s="692"/>
      <c r="J43" s="692"/>
      <c r="K43" s="692"/>
      <c r="L43" s="692"/>
      <c r="M43" s="692"/>
      <c r="N43" s="692"/>
      <c r="O43" s="692"/>
      <c r="P43" s="692"/>
      <c r="Q43" s="692"/>
      <c r="R43" s="692"/>
      <c r="S43" s="692"/>
      <c r="T43" s="692"/>
      <c r="U43" s="692"/>
      <c r="V43" s="692"/>
      <c r="W43" s="692"/>
      <c r="X43" s="692"/>
      <c r="Y43" s="692"/>
      <c r="Z43" s="692"/>
      <c r="AA43" s="692"/>
      <c r="AD43" s="839"/>
      <c r="AE43" s="838"/>
      <c r="AF43" s="838"/>
      <c r="AG43" s="838"/>
      <c r="AH43" s="838"/>
      <c r="AI43" s="842"/>
    </row>
    <row r="44" spans="1:36" s="19" customFormat="1" ht="16.5" customHeight="1">
      <c r="B44" s="198" t="s">
        <v>1286</v>
      </c>
      <c r="C44" s="2711" t="s">
        <v>736</v>
      </c>
      <c r="D44" s="2711"/>
      <c r="E44" s="2711"/>
      <c r="F44" s="2711"/>
      <c r="G44" s="2711"/>
      <c r="H44" s="2711"/>
      <c r="I44" s="2711"/>
      <c r="J44" s="2711"/>
      <c r="K44" s="2711"/>
      <c r="L44" s="2711"/>
      <c r="M44" s="2711"/>
      <c r="N44" s="2711"/>
      <c r="O44" s="2711"/>
      <c r="P44" s="2711"/>
      <c r="Q44" s="2711"/>
      <c r="R44" s="2711"/>
      <c r="S44" s="2711"/>
      <c r="T44" s="2711"/>
      <c r="U44" s="2711"/>
      <c r="V44" s="2711"/>
      <c r="W44" s="2711"/>
      <c r="X44" s="2711"/>
      <c r="Y44" s="2711"/>
      <c r="Z44" s="2711"/>
      <c r="AA44" s="2711"/>
      <c r="AD44" s="840"/>
      <c r="AE44" s="835"/>
      <c r="AF44" s="835"/>
      <c r="AG44" s="835"/>
      <c r="AH44" s="835"/>
      <c r="AI44" s="843"/>
    </row>
    <row r="45" spans="1:36" ht="6.75" customHeight="1">
      <c r="AB45" s="19"/>
      <c r="AC45" s="19"/>
      <c r="AD45" s="840"/>
      <c r="AE45" s="835"/>
      <c r="AF45" s="835"/>
      <c r="AG45" s="835"/>
      <c r="AH45" s="835"/>
      <c r="AI45" s="843"/>
      <c r="AJ45" s="19"/>
    </row>
    <row r="46" spans="1:36" s="19" customFormat="1" ht="49.5" customHeight="1">
      <c r="A46" s="2712" t="s">
        <v>293</v>
      </c>
      <c r="B46" s="2712"/>
      <c r="C46" s="2712" t="s">
        <v>737</v>
      </c>
      <c r="D46" s="2712"/>
      <c r="E46" s="2712"/>
      <c r="F46" s="2712"/>
      <c r="G46" s="2712"/>
      <c r="H46" s="2595" t="s">
        <v>69</v>
      </c>
      <c r="I46" s="2595"/>
      <c r="J46" s="2595"/>
      <c r="K46" s="2595"/>
      <c r="L46" s="2595"/>
      <c r="M46" s="2595" t="s">
        <v>738</v>
      </c>
      <c r="N46" s="2595"/>
      <c r="O46" s="2595"/>
      <c r="P46" s="2595" t="s">
        <v>260</v>
      </c>
      <c r="Q46" s="2595"/>
      <c r="R46" s="2595"/>
      <c r="S46" s="2595"/>
      <c r="T46" s="2592" t="s">
        <v>739</v>
      </c>
      <c r="U46" s="2593"/>
      <c r="V46" s="2593"/>
      <c r="W46" s="2593"/>
      <c r="X46" s="2593"/>
      <c r="Y46" s="2593"/>
      <c r="Z46" s="2593"/>
      <c r="AA46" s="2594"/>
      <c r="AD46" s="840"/>
      <c r="AE46" s="835"/>
      <c r="AF46" s="835"/>
      <c r="AG46" s="835"/>
      <c r="AH46" s="835"/>
      <c r="AI46" s="843"/>
    </row>
    <row r="47" spans="1:36" s="19" customFormat="1" ht="27.75" customHeight="1">
      <c r="A47" s="2714">
        <f>'Og s1'!K8</f>
        <v>2014</v>
      </c>
      <c r="B47" s="2714"/>
      <c r="C47" s="2709"/>
      <c r="D47" s="2709"/>
      <c r="E47" s="2709"/>
      <c r="F47" s="2709"/>
      <c r="G47" s="2709"/>
      <c r="H47" s="2709"/>
      <c r="I47" s="2709"/>
      <c r="J47" s="2709"/>
      <c r="K47" s="2709"/>
      <c r="L47" s="2709"/>
      <c r="M47" s="2713"/>
      <c r="N47" s="2713"/>
      <c r="O47" s="2713"/>
      <c r="P47" s="2710"/>
      <c r="Q47" s="2710"/>
      <c r="R47" s="2710"/>
      <c r="S47" s="2710"/>
      <c r="T47" s="2709"/>
      <c r="U47" s="2709"/>
      <c r="V47" s="2709"/>
      <c r="W47" s="2709"/>
      <c r="X47" s="2709"/>
      <c r="Y47" s="2709"/>
      <c r="Z47" s="2709"/>
      <c r="AA47" s="2709"/>
      <c r="AD47" s="840"/>
      <c r="AE47" s="836"/>
      <c r="AF47" s="836"/>
      <c r="AG47" s="836"/>
      <c r="AH47" s="835"/>
      <c r="AI47" s="843"/>
    </row>
    <row r="48" spans="1:36" s="19" customFormat="1" ht="27.75" customHeight="1">
      <c r="A48" s="2714"/>
      <c r="B48" s="2714"/>
      <c r="C48" s="2709"/>
      <c r="D48" s="2709"/>
      <c r="E48" s="2709"/>
      <c r="F48" s="2709"/>
      <c r="G48" s="2709"/>
      <c r="H48" s="2709"/>
      <c r="I48" s="2709"/>
      <c r="J48" s="2709"/>
      <c r="K48" s="2709"/>
      <c r="L48" s="2709"/>
      <c r="M48" s="2713"/>
      <c r="N48" s="2713"/>
      <c r="O48" s="2713"/>
      <c r="P48" s="2710"/>
      <c r="Q48" s="2710"/>
      <c r="R48" s="2710"/>
      <c r="S48" s="2710"/>
      <c r="T48" s="2709"/>
      <c r="U48" s="2709"/>
      <c r="V48" s="2709"/>
      <c r="W48" s="2709"/>
      <c r="X48" s="2709"/>
      <c r="Y48" s="2709"/>
      <c r="Z48" s="2709"/>
      <c r="AA48" s="2709"/>
      <c r="AD48" s="840"/>
      <c r="AE48" s="835"/>
      <c r="AF48" s="835"/>
      <c r="AG48" s="835"/>
      <c r="AH48" s="835"/>
      <c r="AI48" s="843"/>
    </row>
    <row r="49" spans="1:35" s="19" customFormat="1" ht="27.75" customHeight="1">
      <c r="A49" s="2714"/>
      <c r="B49" s="2714"/>
      <c r="C49" s="2709"/>
      <c r="D49" s="2709"/>
      <c r="E49" s="2709"/>
      <c r="F49" s="2709"/>
      <c r="G49" s="2709"/>
      <c r="H49" s="2709"/>
      <c r="I49" s="2709"/>
      <c r="J49" s="2709"/>
      <c r="K49" s="2709"/>
      <c r="L49" s="2709"/>
      <c r="M49" s="2713"/>
      <c r="N49" s="2713"/>
      <c r="O49" s="2713"/>
      <c r="P49" s="2710"/>
      <c r="Q49" s="2710"/>
      <c r="R49" s="2710"/>
      <c r="S49" s="2710"/>
      <c r="T49" s="2709"/>
      <c r="U49" s="2709"/>
      <c r="V49" s="2709"/>
      <c r="W49" s="2709"/>
      <c r="X49" s="2709"/>
      <c r="Y49" s="2709"/>
      <c r="Z49" s="2709"/>
      <c r="AA49" s="2709"/>
      <c r="AD49" s="840"/>
      <c r="AE49" s="835"/>
      <c r="AF49" s="835"/>
      <c r="AG49" s="835"/>
      <c r="AH49" s="835"/>
      <c r="AI49" s="843"/>
    </row>
    <row r="50" spans="1:35" s="19" customFormat="1" ht="27.75" customHeight="1">
      <c r="A50" s="2714"/>
      <c r="B50" s="2714"/>
      <c r="C50" s="2709"/>
      <c r="D50" s="2709"/>
      <c r="E50" s="2709"/>
      <c r="F50" s="2709"/>
      <c r="G50" s="2709"/>
      <c r="H50" s="2709"/>
      <c r="I50" s="2709"/>
      <c r="J50" s="2709"/>
      <c r="K50" s="2709"/>
      <c r="L50" s="2709"/>
      <c r="M50" s="2713"/>
      <c r="N50" s="2713"/>
      <c r="O50" s="2713"/>
      <c r="P50" s="2710"/>
      <c r="Q50" s="2710"/>
      <c r="R50" s="2710"/>
      <c r="S50" s="2710"/>
      <c r="T50" s="2709"/>
      <c r="U50" s="2709"/>
      <c r="V50" s="2709"/>
      <c r="W50" s="2709"/>
      <c r="X50" s="2709"/>
      <c r="Y50" s="2709"/>
      <c r="Z50" s="2709"/>
      <c r="AA50" s="2709"/>
      <c r="AD50" s="840"/>
      <c r="AE50" s="835"/>
      <c r="AF50" s="835"/>
      <c r="AG50" s="835"/>
      <c r="AH50" s="835"/>
      <c r="AI50" s="843"/>
    </row>
    <row r="51" spans="1:35" s="19" customFormat="1" ht="27.75" customHeight="1">
      <c r="A51" s="2714"/>
      <c r="B51" s="2714"/>
      <c r="C51" s="2709"/>
      <c r="D51" s="2709"/>
      <c r="E51" s="2709"/>
      <c r="F51" s="2709"/>
      <c r="G51" s="2709"/>
      <c r="H51" s="2709"/>
      <c r="I51" s="2709"/>
      <c r="J51" s="2709"/>
      <c r="K51" s="2709"/>
      <c r="L51" s="2709"/>
      <c r="M51" s="2713"/>
      <c r="N51" s="2713"/>
      <c r="O51" s="2713"/>
      <c r="P51" s="2710"/>
      <c r="Q51" s="2710"/>
      <c r="R51" s="2710"/>
      <c r="S51" s="2710"/>
      <c r="T51" s="2709"/>
      <c r="U51" s="2709"/>
      <c r="V51" s="2709"/>
      <c r="W51" s="2709"/>
      <c r="X51" s="2709"/>
      <c r="Y51" s="2709"/>
      <c r="Z51" s="2709"/>
      <c r="AA51" s="2709"/>
      <c r="AD51" s="840"/>
      <c r="AE51" s="835"/>
      <c r="AF51" s="835"/>
      <c r="AG51" s="835"/>
      <c r="AH51" s="835"/>
      <c r="AI51" s="843"/>
    </row>
    <row r="52" spans="1:35" s="19" customFormat="1" ht="27.75" customHeight="1">
      <c r="A52" s="2714"/>
      <c r="B52" s="2714"/>
      <c r="C52" s="2709"/>
      <c r="D52" s="2709"/>
      <c r="E52" s="2709"/>
      <c r="F52" s="2709"/>
      <c r="G52" s="2709"/>
      <c r="H52" s="2709"/>
      <c r="I52" s="2709"/>
      <c r="J52" s="2709"/>
      <c r="K52" s="2709"/>
      <c r="L52" s="2709"/>
      <c r="M52" s="2713"/>
      <c r="N52" s="2713"/>
      <c r="O52" s="2713"/>
      <c r="P52" s="2710"/>
      <c r="Q52" s="2710"/>
      <c r="R52" s="2710"/>
      <c r="S52" s="2710"/>
      <c r="T52" s="2709"/>
      <c r="U52" s="2709"/>
      <c r="V52" s="2709"/>
      <c r="W52" s="2709"/>
      <c r="X52" s="2709"/>
      <c r="Y52" s="2709"/>
      <c r="Z52" s="2709"/>
      <c r="AA52" s="2709"/>
      <c r="AD52" s="840"/>
      <c r="AE52" s="835"/>
      <c r="AF52" s="835"/>
      <c r="AG52" s="835"/>
      <c r="AH52" s="835"/>
      <c r="AI52" s="843"/>
    </row>
    <row r="53" spans="1:35" s="19" customFormat="1" ht="27.75" customHeight="1">
      <c r="A53" s="2714"/>
      <c r="B53" s="2714"/>
      <c r="C53" s="2709"/>
      <c r="D53" s="2709"/>
      <c r="E53" s="2709"/>
      <c r="F53" s="2709"/>
      <c r="G53" s="2709"/>
      <c r="H53" s="2709"/>
      <c r="I53" s="2709"/>
      <c r="J53" s="2709"/>
      <c r="K53" s="2709"/>
      <c r="L53" s="2709"/>
      <c r="M53" s="2713"/>
      <c r="N53" s="2713"/>
      <c r="O53" s="2713"/>
      <c r="P53" s="2710"/>
      <c r="Q53" s="2710"/>
      <c r="R53" s="2710"/>
      <c r="S53" s="2710"/>
      <c r="T53" s="2709"/>
      <c r="U53" s="2709"/>
      <c r="V53" s="2709"/>
      <c r="W53" s="2709"/>
      <c r="X53" s="2709"/>
      <c r="Y53" s="2709"/>
      <c r="Z53" s="2709"/>
      <c r="AA53" s="2709"/>
      <c r="AD53" s="840"/>
      <c r="AE53" s="835"/>
      <c r="AF53" s="835"/>
      <c r="AG53" s="835"/>
      <c r="AH53" s="835"/>
      <c r="AI53" s="843"/>
    </row>
    <row r="54" spans="1:35" s="19" customFormat="1" ht="27.75" customHeight="1">
      <c r="A54" s="2714"/>
      <c r="B54" s="2714"/>
      <c r="C54" s="2709"/>
      <c r="D54" s="2709"/>
      <c r="E54" s="2709"/>
      <c r="F54" s="2709"/>
      <c r="G54" s="2709"/>
      <c r="H54" s="2709"/>
      <c r="I54" s="2709"/>
      <c r="J54" s="2709"/>
      <c r="K54" s="2709"/>
      <c r="L54" s="2709"/>
      <c r="M54" s="2713"/>
      <c r="N54" s="2713"/>
      <c r="O54" s="2713"/>
      <c r="P54" s="2710"/>
      <c r="Q54" s="2710"/>
      <c r="R54" s="2710"/>
      <c r="S54" s="2710"/>
      <c r="T54" s="2709"/>
      <c r="U54" s="2709"/>
      <c r="V54" s="2709"/>
      <c r="W54" s="2709"/>
      <c r="X54" s="2709"/>
      <c r="Y54" s="2709"/>
      <c r="Z54" s="2709"/>
      <c r="AA54" s="2709"/>
      <c r="AD54" s="840"/>
      <c r="AE54" s="835"/>
      <c r="AF54" s="835"/>
      <c r="AG54" s="835"/>
      <c r="AH54" s="835"/>
      <c r="AI54" s="843"/>
    </row>
    <row r="55" spans="1:35" s="19" customFormat="1" ht="27.75" customHeight="1">
      <c r="A55" s="2714"/>
      <c r="B55" s="2714"/>
      <c r="C55" s="2709"/>
      <c r="D55" s="2709"/>
      <c r="E55" s="2709"/>
      <c r="F55" s="2709"/>
      <c r="G55" s="2709"/>
      <c r="H55" s="2709"/>
      <c r="I55" s="2709"/>
      <c r="J55" s="2709"/>
      <c r="K55" s="2709"/>
      <c r="L55" s="2709"/>
      <c r="M55" s="2713"/>
      <c r="N55" s="2713"/>
      <c r="O55" s="2713"/>
      <c r="P55" s="2710"/>
      <c r="Q55" s="2710"/>
      <c r="R55" s="2710"/>
      <c r="S55" s="2710"/>
      <c r="T55" s="2709"/>
      <c r="U55" s="2709"/>
      <c r="V55" s="2709"/>
      <c r="W55" s="2709"/>
      <c r="X55" s="2709"/>
      <c r="Y55" s="2709"/>
      <c r="Z55" s="2709"/>
      <c r="AA55" s="2709"/>
      <c r="AD55" s="840"/>
      <c r="AE55" s="835"/>
      <c r="AF55" s="835"/>
      <c r="AG55" s="835"/>
      <c r="AH55" s="835"/>
      <c r="AI55" s="843"/>
    </row>
    <row r="56" spans="1:35" s="19" customFormat="1" ht="27.75" customHeight="1">
      <c r="A56" s="2714"/>
      <c r="B56" s="2714"/>
      <c r="C56" s="2709"/>
      <c r="D56" s="2709"/>
      <c r="E56" s="2709"/>
      <c r="F56" s="2709"/>
      <c r="G56" s="2709"/>
      <c r="H56" s="2709"/>
      <c r="I56" s="2709"/>
      <c r="J56" s="2709"/>
      <c r="K56" s="2709"/>
      <c r="L56" s="2709"/>
      <c r="M56" s="2713"/>
      <c r="N56" s="2713"/>
      <c r="O56" s="2713"/>
      <c r="P56" s="2710"/>
      <c r="Q56" s="2710"/>
      <c r="R56" s="2710"/>
      <c r="S56" s="2710"/>
      <c r="T56" s="2709"/>
      <c r="U56" s="2709"/>
      <c r="V56" s="2709"/>
      <c r="W56" s="2709"/>
      <c r="X56" s="2709"/>
      <c r="Y56" s="2709"/>
      <c r="Z56" s="2709"/>
      <c r="AA56" s="2709"/>
      <c r="AD56" s="840"/>
      <c r="AE56" s="835"/>
      <c r="AF56" s="835"/>
      <c r="AG56" s="835"/>
      <c r="AH56" s="835"/>
      <c r="AI56" s="843"/>
    </row>
    <row r="57" spans="1:35" s="19" customFormat="1" ht="27.75" customHeight="1">
      <c r="A57" s="2714"/>
      <c r="B57" s="2714"/>
      <c r="C57" s="2709"/>
      <c r="D57" s="2709"/>
      <c r="E57" s="2709"/>
      <c r="F57" s="2709"/>
      <c r="G57" s="2709"/>
      <c r="H57" s="2709"/>
      <c r="I57" s="2709"/>
      <c r="J57" s="2709"/>
      <c r="K57" s="2709"/>
      <c r="L57" s="2709"/>
      <c r="M57" s="2713"/>
      <c r="N57" s="2713"/>
      <c r="O57" s="2713"/>
      <c r="P57" s="2710"/>
      <c r="Q57" s="2710"/>
      <c r="R57" s="2710"/>
      <c r="S57" s="2710"/>
      <c r="T57" s="2709"/>
      <c r="U57" s="2709"/>
      <c r="V57" s="2709"/>
      <c r="W57" s="2709"/>
      <c r="X57" s="2709"/>
      <c r="Y57" s="2709"/>
      <c r="Z57" s="2709"/>
      <c r="AA57" s="2709"/>
      <c r="AD57" s="840"/>
      <c r="AE57" s="835"/>
      <c r="AF57" s="835"/>
      <c r="AG57" s="835"/>
      <c r="AH57" s="835"/>
      <c r="AI57" s="843"/>
    </row>
    <row r="58" spans="1:35" s="19" customFormat="1" ht="27.75" customHeight="1">
      <c r="A58" s="2714"/>
      <c r="B58" s="2714"/>
      <c r="C58" s="2709"/>
      <c r="D58" s="2709"/>
      <c r="E58" s="2709"/>
      <c r="F58" s="2709"/>
      <c r="G58" s="2709"/>
      <c r="H58" s="2709"/>
      <c r="I58" s="2709"/>
      <c r="J58" s="2709"/>
      <c r="K58" s="2709"/>
      <c r="L58" s="2709"/>
      <c r="M58" s="2713"/>
      <c r="N58" s="2713"/>
      <c r="O58" s="2713"/>
      <c r="P58" s="2710"/>
      <c r="Q58" s="2710"/>
      <c r="R58" s="2710"/>
      <c r="S58" s="2710"/>
      <c r="T58" s="2709"/>
      <c r="U58" s="2709"/>
      <c r="V58" s="2709"/>
      <c r="W58" s="2709"/>
      <c r="X58" s="2709"/>
      <c r="Y58" s="2709"/>
      <c r="Z58" s="2709"/>
      <c r="AA58" s="2709"/>
      <c r="AD58" s="840"/>
      <c r="AE58" s="835"/>
      <c r="AF58" s="835"/>
      <c r="AG58" s="835"/>
      <c r="AH58" s="835"/>
      <c r="AI58" s="843"/>
    </row>
    <row r="59" spans="1:35" s="19" customFormat="1" ht="27.75" customHeight="1">
      <c r="A59" s="2714"/>
      <c r="B59" s="2714"/>
      <c r="C59" s="2709"/>
      <c r="D59" s="2709"/>
      <c r="E59" s="2709"/>
      <c r="F59" s="2709"/>
      <c r="G59" s="2709"/>
      <c r="H59" s="2709"/>
      <c r="I59" s="2709"/>
      <c r="J59" s="2709"/>
      <c r="K59" s="2709"/>
      <c r="L59" s="2709"/>
      <c r="M59" s="2713"/>
      <c r="N59" s="2713"/>
      <c r="O59" s="2713"/>
      <c r="P59" s="2710"/>
      <c r="Q59" s="2710"/>
      <c r="R59" s="2710"/>
      <c r="S59" s="2710"/>
      <c r="T59" s="2709"/>
      <c r="U59" s="2709"/>
      <c r="V59" s="2709"/>
      <c r="W59" s="2709"/>
      <c r="X59" s="2709"/>
      <c r="Y59" s="2709"/>
      <c r="Z59" s="2709"/>
      <c r="AA59" s="2709"/>
      <c r="AD59" s="840"/>
      <c r="AE59" s="835"/>
      <c r="AF59" s="835"/>
      <c r="AG59" s="835"/>
      <c r="AH59" s="835"/>
      <c r="AI59" s="843"/>
    </row>
    <row r="60" spans="1:35" s="19" customFormat="1" ht="27.75" customHeight="1">
      <c r="A60" s="2714"/>
      <c r="B60" s="2714"/>
      <c r="C60" s="2709"/>
      <c r="D60" s="2709"/>
      <c r="E60" s="2709"/>
      <c r="F60" s="2709"/>
      <c r="G60" s="2709"/>
      <c r="H60" s="2709"/>
      <c r="I60" s="2709"/>
      <c r="J60" s="2709"/>
      <c r="K60" s="2709"/>
      <c r="L60" s="2709"/>
      <c r="M60" s="2713"/>
      <c r="N60" s="2713"/>
      <c r="O60" s="2713"/>
      <c r="P60" s="2710"/>
      <c r="Q60" s="2710"/>
      <c r="R60" s="2710"/>
      <c r="S60" s="2710"/>
      <c r="T60" s="2709"/>
      <c r="U60" s="2709"/>
      <c r="V60" s="2709"/>
      <c r="W60" s="2709"/>
      <c r="X60" s="2709"/>
      <c r="Y60" s="2709"/>
      <c r="Z60" s="2709"/>
      <c r="AA60" s="2709"/>
      <c r="AD60" s="840"/>
      <c r="AE60" s="835"/>
      <c r="AF60" s="835"/>
      <c r="AG60" s="835"/>
      <c r="AH60" s="835"/>
      <c r="AI60" s="843"/>
    </row>
    <row r="61" spans="1:35" s="19" customFormat="1" ht="27.75" customHeight="1">
      <c r="A61" s="2714"/>
      <c r="B61" s="2714"/>
      <c r="C61" s="2709"/>
      <c r="D61" s="2709"/>
      <c r="E61" s="2709"/>
      <c r="F61" s="2709"/>
      <c r="G61" s="2709"/>
      <c r="H61" s="2709"/>
      <c r="I61" s="2709"/>
      <c r="J61" s="2709"/>
      <c r="K61" s="2709"/>
      <c r="L61" s="2709"/>
      <c r="M61" s="2713"/>
      <c r="N61" s="2713"/>
      <c r="O61" s="2713"/>
      <c r="P61" s="2710"/>
      <c r="Q61" s="2710"/>
      <c r="R61" s="2710"/>
      <c r="S61" s="2710"/>
      <c r="T61" s="2709"/>
      <c r="U61" s="2709"/>
      <c r="V61" s="2709"/>
      <c r="W61" s="2709"/>
      <c r="X61" s="2709"/>
      <c r="Y61" s="2709"/>
      <c r="Z61" s="2709"/>
      <c r="AA61" s="2709"/>
      <c r="AD61" s="840"/>
      <c r="AE61" s="835"/>
      <c r="AF61" s="835"/>
      <c r="AG61" s="835"/>
      <c r="AH61" s="835"/>
      <c r="AI61" s="843"/>
    </row>
    <row r="62" spans="1:35" s="19" customFormat="1" ht="27.75" customHeight="1">
      <c r="A62" s="2714"/>
      <c r="B62" s="2714"/>
      <c r="C62" s="2709"/>
      <c r="D62" s="2709"/>
      <c r="E62" s="2709"/>
      <c r="F62" s="2709"/>
      <c r="G62" s="2709"/>
      <c r="H62" s="2709"/>
      <c r="I62" s="2709"/>
      <c r="J62" s="2709"/>
      <c r="K62" s="2709"/>
      <c r="L62" s="2709"/>
      <c r="M62" s="2713"/>
      <c r="N62" s="2713"/>
      <c r="O62" s="2713"/>
      <c r="P62" s="2710"/>
      <c r="Q62" s="2710"/>
      <c r="R62" s="2710"/>
      <c r="S62" s="2710"/>
      <c r="T62" s="2709"/>
      <c r="U62" s="2709"/>
      <c r="V62" s="2709"/>
      <c r="W62" s="2709"/>
      <c r="X62" s="2709"/>
      <c r="Y62" s="2709"/>
      <c r="Z62" s="2709"/>
      <c r="AA62" s="2709"/>
      <c r="AD62" s="840"/>
      <c r="AE62" s="835"/>
      <c r="AF62" s="835"/>
      <c r="AG62" s="835"/>
      <c r="AH62" s="835"/>
      <c r="AI62" s="843"/>
    </row>
    <row r="63" spans="1:35" s="19" customFormat="1" ht="27.75" customHeight="1">
      <c r="A63" s="2714"/>
      <c r="B63" s="2714"/>
      <c r="C63" s="2709"/>
      <c r="D63" s="2709"/>
      <c r="E63" s="2709"/>
      <c r="F63" s="2709"/>
      <c r="G63" s="2709"/>
      <c r="H63" s="2709"/>
      <c r="I63" s="2709"/>
      <c r="J63" s="2709"/>
      <c r="K63" s="2709"/>
      <c r="L63" s="2709"/>
      <c r="M63" s="2713"/>
      <c r="N63" s="2713"/>
      <c r="O63" s="2713"/>
      <c r="P63" s="2710"/>
      <c r="Q63" s="2710"/>
      <c r="R63" s="2710"/>
      <c r="S63" s="2710"/>
      <c r="T63" s="2709"/>
      <c r="U63" s="2709"/>
      <c r="V63" s="2709"/>
      <c r="W63" s="2709"/>
      <c r="X63" s="2709"/>
      <c r="Y63" s="2709"/>
      <c r="Z63" s="2709"/>
      <c r="AA63" s="2709"/>
      <c r="AD63" s="840"/>
      <c r="AE63" s="835"/>
      <c r="AF63" s="835"/>
      <c r="AG63" s="835"/>
      <c r="AH63" s="835"/>
      <c r="AI63" s="843"/>
    </row>
    <row r="64" spans="1:35" s="19" customFormat="1" ht="27.75" customHeight="1">
      <c r="A64" s="2714"/>
      <c r="B64" s="2714"/>
      <c r="C64" s="2709"/>
      <c r="D64" s="2709"/>
      <c r="E64" s="2709"/>
      <c r="F64" s="2709"/>
      <c r="G64" s="2709"/>
      <c r="H64" s="2709"/>
      <c r="I64" s="2709"/>
      <c r="J64" s="2709"/>
      <c r="K64" s="2709"/>
      <c r="L64" s="2709"/>
      <c r="M64" s="2713"/>
      <c r="N64" s="2713"/>
      <c r="O64" s="2713"/>
      <c r="P64" s="2710"/>
      <c r="Q64" s="2710"/>
      <c r="R64" s="2710"/>
      <c r="S64" s="2710"/>
      <c r="T64" s="2709"/>
      <c r="U64" s="2709"/>
      <c r="V64" s="2709"/>
      <c r="W64" s="2709"/>
      <c r="X64" s="2709"/>
      <c r="Y64" s="2709"/>
      <c r="Z64" s="2709"/>
      <c r="AA64" s="2709"/>
      <c r="AD64" s="840"/>
      <c r="AE64" s="835"/>
      <c r="AF64" s="835"/>
      <c r="AG64" s="835"/>
      <c r="AH64" s="835"/>
      <c r="AI64" s="843"/>
    </row>
    <row r="65" spans="1:36" s="19" customFormat="1" ht="27.75" customHeight="1">
      <c r="A65" s="2714"/>
      <c r="B65" s="2714"/>
      <c r="C65" s="2709"/>
      <c r="D65" s="2709"/>
      <c r="E65" s="2709"/>
      <c r="F65" s="2709"/>
      <c r="G65" s="2709"/>
      <c r="H65" s="2709"/>
      <c r="I65" s="2709"/>
      <c r="J65" s="2709"/>
      <c r="K65" s="2709"/>
      <c r="L65" s="2709"/>
      <c r="M65" s="2713"/>
      <c r="N65" s="2713"/>
      <c r="O65" s="2713"/>
      <c r="P65" s="2710"/>
      <c r="Q65" s="2710"/>
      <c r="R65" s="2710"/>
      <c r="S65" s="2710"/>
      <c r="T65" s="2709"/>
      <c r="U65" s="2709"/>
      <c r="V65" s="2709"/>
      <c r="W65" s="2709"/>
      <c r="X65" s="2709"/>
      <c r="Y65" s="2709"/>
      <c r="Z65" s="2709"/>
      <c r="AA65" s="2709"/>
      <c r="AD65" s="840"/>
      <c r="AE65" s="835"/>
      <c r="AF65" s="835"/>
      <c r="AG65" s="835"/>
      <c r="AH65" s="835"/>
      <c r="AI65" s="843"/>
    </row>
    <row r="66" spans="1:36" s="19" customFormat="1" ht="27.75" customHeight="1">
      <c r="A66" s="2714"/>
      <c r="B66" s="2714"/>
      <c r="C66" s="2709"/>
      <c r="D66" s="2709"/>
      <c r="E66" s="2709"/>
      <c r="F66" s="2709"/>
      <c r="G66" s="2709"/>
      <c r="H66" s="2709"/>
      <c r="I66" s="2709"/>
      <c r="J66" s="2709"/>
      <c r="K66" s="2709"/>
      <c r="L66" s="2709"/>
      <c r="M66" s="2713"/>
      <c r="N66" s="2713"/>
      <c r="O66" s="2713"/>
      <c r="P66" s="2710"/>
      <c r="Q66" s="2710"/>
      <c r="R66" s="2710"/>
      <c r="S66" s="2710"/>
      <c r="T66" s="2709"/>
      <c r="U66" s="2709"/>
      <c r="V66" s="2709"/>
      <c r="W66" s="2709"/>
      <c r="X66" s="2709"/>
      <c r="Y66" s="2709"/>
      <c r="Z66" s="2709"/>
      <c r="AA66" s="2709"/>
      <c r="AD66" s="841"/>
      <c r="AE66" s="837"/>
      <c r="AF66" s="837"/>
      <c r="AG66" s="837"/>
      <c r="AH66" s="837"/>
      <c r="AI66" s="844"/>
    </row>
    <row r="67" spans="1:36" ht="12" customHeight="1">
      <c r="AB67" s="19"/>
      <c r="AC67" s="19"/>
      <c r="AD67" s="19"/>
      <c r="AE67" s="19"/>
      <c r="AF67" s="19"/>
      <c r="AG67" s="19"/>
      <c r="AH67" s="19"/>
      <c r="AI67" s="19"/>
      <c r="AJ67" s="19"/>
    </row>
    <row r="68" spans="1:36" s="19" customFormat="1" ht="15" hidden="1" customHeight="1">
      <c r="A68" s="731"/>
      <c r="B68" s="193"/>
      <c r="C68" s="757"/>
      <c r="D68" s="712"/>
      <c r="E68" s="712"/>
      <c r="F68" s="712"/>
      <c r="G68" s="712"/>
      <c r="H68" s="712"/>
      <c r="I68" s="712"/>
      <c r="J68" s="712"/>
      <c r="K68" s="712"/>
      <c r="L68" s="712"/>
      <c r="M68" s="712"/>
      <c r="N68" s="712"/>
      <c r="O68" s="712"/>
      <c r="P68" s="712"/>
      <c r="Q68" s="712"/>
      <c r="R68" s="712"/>
      <c r="S68" s="712"/>
      <c r="T68" s="712"/>
      <c r="U68" s="712"/>
      <c r="V68" s="21"/>
      <c r="W68" s="21"/>
      <c r="X68" s="21"/>
      <c r="Y68" s="21"/>
      <c r="Z68" s="21"/>
    </row>
    <row r="69" spans="1:36" s="19" customFormat="1" ht="12" hidden="1" customHeight="1">
      <c r="A69" s="731"/>
      <c r="B69" s="731"/>
      <c r="C69" s="21"/>
      <c r="D69" s="21"/>
      <c r="E69" s="21"/>
      <c r="F69" s="731"/>
      <c r="G69" s="21"/>
      <c r="H69" s="731"/>
      <c r="I69" s="731"/>
      <c r="J69" s="731"/>
      <c r="K69" s="21"/>
      <c r="L69" s="21"/>
      <c r="M69" s="21"/>
      <c r="N69" s="21"/>
      <c r="O69" s="21"/>
      <c r="P69" s="21"/>
      <c r="Q69" s="21"/>
      <c r="R69" s="21"/>
      <c r="S69" s="21"/>
      <c r="T69" s="21"/>
      <c r="U69" s="21"/>
      <c r="V69" s="21"/>
      <c r="W69" s="21"/>
      <c r="X69" s="21"/>
      <c r="Y69" s="21"/>
      <c r="Z69" s="21"/>
    </row>
    <row r="70" spans="1:36" s="19" customFormat="1" ht="17.25" hidden="1" customHeight="1">
      <c r="A70" s="21"/>
      <c r="B70" s="1154"/>
      <c r="C70" s="1148"/>
      <c r="D70" s="1148"/>
      <c r="E70" s="1148"/>
      <c r="F70" s="1148"/>
      <c r="G70" s="1148"/>
      <c r="H70" s="1148"/>
      <c r="I70" s="1148"/>
      <c r="J70" s="1148"/>
      <c r="K70" s="1148"/>
      <c r="L70" s="1148"/>
      <c r="M70" s="1148"/>
      <c r="N70" s="1148"/>
      <c r="O70" s="1154"/>
      <c r="P70" s="1148"/>
      <c r="Q70" s="1148"/>
      <c r="R70" s="1148"/>
      <c r="S70" s="1148"/>
      <c r="T70" s="1148"/>
      <c r="U70" s="1148"/>
      <c r="V70" s="1148"/>
      <c r="W70" s="775"/>
      <c r="X70" s="775"/>
      <c r="Y70" s="775"/>
      <c r="Z70" s="775"/>
    </row>
    <row r="71" spans="1:36" s="19" customFormat="1" ht="17.25" hidden="1" customHeight="1">
      <c r="A71" s="21"/>
      <c r="B71" s="1156"/>
      <c r="C71" s="1156"/>
      <c r="D71" s="1156"/>
      <c r="E71" s="1156"/>
      <c r="F71" s="1156"/>
      <c r="G71" s="1156"/>
      <c r="H71" s="1156"/>
      <c r="I71" s="1156"/>
      <c r="J71" s="1156"/>
      <c r="K71" s="1156"/>
      <c r="L71" s="1156"/>
      <c r="M71" s="1156"/>
      <c r="N71" s="1156"/>
      <c r="O71" s="1157"/>
      <c r="P71" s="1158"/>
      <c r="Q71" s="1158"/>
      <c r="R71" s="1158"/>
      <c r="S71" s="1158"/>
      <c r="T71" s="1158"/>
      <c r="U71" s="1158"/>
      <c r="V71" s="1158"/>
      <c r="W71" s="1162"/>
      <c r="X71" s="1162"/>
      <c r="Y71" s="1162"/>
      <c r="Z71" s="1162"/>
    </row>
    <row r="72" spans="1:36" s="19" customFormat="1" ht="17.25" hidden="1" customHeight="1">
      <c r="A72" s="21"/>
      <c r="B72" s="1156"/>
      <c r="C72" s="1156"/>
      <c r="D72" s="1156"/>
      <c r="E72" s="1156"/>
      <c r="F72" s="1156"/>
      <c r="G72" s="1156"/>
      <c r="H72" s="1156"/>
      <c r="I72" s="1156"/>
      <c r="J72" s="1156"/>
      <c r="K72" s="1156"/>
      <c r="L72" s="1156"/>
      <c r="M72" s="1156"/>
      <c r="N72" s="1156"/>
      <c r="O72" s="1157"/>
      <c r="P72" s="1158"/>
      <c r="Q72" s="1158"/>
      <c r="R72" s="1158"/>
      <c r="S72" s="1158"/>
      <c r="T72" s="1158"/>
      <c r="U72" s="1158"/>
      <c r="V72" s="1158"/>
      <c r="W72" s="1162"/>
      <c r="X72" s="1162"/>
      <c r="Y72" s="1162"/>
      <c r="Z72" s="1162"/>
    </row>
    <row r="73" spans="1:36" s="19" customFormat="1" ht="12" hidden="1" customHeight="1">
      <c r="A73" s="21"/>
      <c r="B73" s="21"/>
      <c r="C73" s="21"/>
      <c r="D73" s="21"/>
      <c r="E73" s="21"/>
      <c r="F73" s="21"/>
      <c r="G73" s="21"/>
      <c r="H73" s="21"/>
      <c r="I73" s="21"/>
      <c r="J73" s="21"/>
      <c r="K73" s="21"/>
      <c r="L73" s="21"/>
      <c r="M73" s="21"/>
      <c r="N73" s="21"/>
      <c r="O73" s="21"/>
      <c r="P73" s="21"/>
      <c r="Q73" s="21"/>
      <c r="R73" s="21"/>
      <c r="S73" s="21"/>
      <c r="T73" s="21"/>
      <c r="U73" s="21"/>
      <c r="V73" s="21"/>
    </row>
    <row r="74" spans="1:36" s="19" customFormat="1" ht="14.25" customHeight="1">
      <c r="A74" s="21"/>
      <c r="B74" s="2721"/>
      <c r="C74" s="2721"/>
      <c r="D74" s="2721"/>
      <c r="E74" s="2721"/>
      <c r="F74" s="2721"/>
      <c r="G74" s="2721"/>
      <c r="H74" s="2721"/>
      <c r="I74" s="2721"/>
      <c r="J74" s="2721"/>
      <c r="K74" s="2721"/>
      <c r="L74" s="2721"/>
      <c r="M74" s="2721"/>
      <c r="N74" s="2721"/>
      <c r="O74" s="2721"/>
      <c r="P74" s="2721"/>
      <c r="Q74" s="2721"/>
      <c r="R74" s="2721"/>
      <c r="S74" s="2721"/>
      <c r="T74" s="2721"/>
      <c r="U74" s="2721"/>
      <c r="V74" s="2721"/>
      <c r="W74" s="2722"/>
      <c r="X74" s="2722"/>
      <c r="Y74" s="2722"/>
      <c r="Z74" s="2722"/>
      <c r="AA74" s="2722"/>
    </row>
    <row r="75" spans="1:36" ht="12" customHeight="1">
      <c r="A75" s="194"/>
      <c r="B75" s="194"/>
      <c r="C75" s="194"/>
      <c r="D75" s="194"/>
      <c r="E75" s="194"/>
      <c r="F75" s="194"/>
      <c r="G75" s="194"/>
      <c r="H75" s="194"/>
      <c r="I75" s="194"/>
      <c r="J75" s="194"/>
      <c r="K75" s="194"/>
      <c r="L75" s="194"/>
      <c r="M75" s="194"/>
      <c r="N75" s="194"/>
      <c r="O75" s="194"/>
      <c r="P75" s="194"/>
      <c r="Q75" s="194"/>
      <c r="R75" s="194"/>
      <c r="S75" s="194"/>
      <c r="T75" s="194"/>
      <c r="U75" s="194"/>
      <c r="V75" s="194"/>
      <c r="AB75" s="19"/>
      <c r="AC75" s="19"/>
      <c r="AD75" s="19"/>
      <c r="AE75" s="19"/>
      <c r="AF75" s="19"/>
      <c r="AG75" s="19"/>
      <c r="AH75" s="19"/>
      <c r="AI75" s="19"/>
      <c r="AJ75" s="19"/>
    </row>
    <row r="76" spans="1:36" ht="12" customHeight="1">
      <c r="AB76" s="19"/>
      <c r="AC76" s="19"/>
      <c r="AD76" s="19"/>
      <c r="AE76" s="19"/>
      <c r="AF76" s="19"/>
      <c r="AG76" s="19"/>
      <c r="AH76" s="19"/>
      <c r="AI76" s="19"/>
      <c r="AJ76" s="19"/>
    </row>
    <row r="77" spans="1:36" ht="12" customHeight="1">
      <c r="AB77" s="19"/>
      <c r="AC77" s="19"/>
      <c r="AD77" s="19"/>
      <c r="AE77" s="19"/>
      <c r="AF77" s="19"/>
      <c r="AG77" s="19"/>
      <c r="AH77" s="19"/>
      <c r="AI77" s="19"/>
      <c r="AJ77" s="19"/>
    </row>
  </sheetData>
  <sheetProtection sheet="1" objects="1" scenarios="1" formatCells="0" formatRows="0" autoFilter="0"/>
  <mergeCells count="144">
    <mergeCell ref="B74:AA74"/>
    <mergeCell ref="C64:G64"/>
    <mergeCell ref="A60:B60"/>
    <mergeCell ref="A62:B62"/>
    <mergeCell ref="C62:G62"/>
    <mergeCell ref="C60:G60"/>
    <mergeCell ref="C66:G66"/>
    <mergeCell ref="A64:B64"/>
    <mergeCell ref="A65:B65"/>
    <mergeCell ref="A61:B61"/>
    <mergeCell ref="C65:G65"/>
    <mergeCell ref="T66:AA66"/>
    <mergeCell ref="P61:S61"/>
    <mergeCell ref="T61:AA61"/>
    <mergeCell ref="P66:S66"/>
    <mergeCell ref="T62:AA62"/>
    <mergeCell ref="T65:AA65"/>
    <mergeCell ref="A66:B66"/>
    <mergeCell ref="C61:G61"/>
    <mergeCell ref="M60:O60"/>
    <mergeCell ref="M65:O65"/>
    <mergeCell ref="M66:O66"/>
    <mergeCell ref="P65:S65"/>
    <mergeCell ref="P64:S64"/>
    <mergeCell ref="H61:L61"/>
    <mergeCell ref="H66:L66"/>
    <mergeCell ref="H65:L65"/>
    <mergeCell ref="P57:S57"/>
    <mergeCell ref="M59:O59"/>
    <mergeCell ref="M58:O58"/>
    <mergeCell ref="T59:AA59"/>
    <mergeCell ref="H58:L58"/>
    <mergeCell ref="P59:S59"/>
    <mergeCell ref="T58:AA58"/>
    <mergeCell ref="P58:S58"/>
    <mergeCell ref="T60:AA60"/>
    <mergeCell ref="M61:O61"/>
    <mergeCell ref="H64:L64"/>
    <mergeCell ref="M64:O64"/>
    <mergeCell ref="M62:O62"/>
    <mergeCell ref="H62:L62"/>
    <mergeCell ref="P60:S60"/>
    <mergeCell ref="P62:S62"/>
    <mergeCell ref="T63:AA63"/>
    <mergeCell ref="T64:AA64"/>
    <mergeCell ref="H55:L55"/>
    <mergeCell ref="C57:G57"/>
    <mergeCell ref="T54:AA54"/>
    <mergeCell ref="T55:AA55"/>
    <mergeCell ref="T57:AA57"/>
    <mergeCell ref="P56:S56"/>
    <mergeCell ref="M57:O57"/>
    <mergeCell ref="M56:O56"/>
    <mergeCell ref="H57:L57"/>
    <mergeCell ref="T56:AA56"/>
    <mergeCell ref="H60:L60"/>
    <mergeCell ref="A56:B56"/>
    <mergeCell ref="C56:G56"/>
    <mergeCell ref="A57:B57"/>
    <mergeCell ref="H56:L56"/>
    <mergeCell ref="A59:B59"/>
    <mergeCell ref="C59:G59"/>
    <mergeCell ref="H59:L59"/>
    <mergeCell ref="A58:B58"/>
    <mergeCell ref="C58:G58"/>
    <mergeCell ref="P51:S51"/>
    <mergeCell ref="A55:B55"/>
    <mergeCell ref="C55:G55"/>
    <mergeCell ref="C53:G53"/>
    <mergeCell ref="P53:S53"/>
    <mergeCell ref="A54:B54"/>
    <mergeCell ref="P55:S55"/>
    <mergeCell ref="M55:O55"/>
    <mergeCell ref="H53:L53"/>
    <mergeCell ref="M53:O53"/>
    <mergeCell ref="A51:B51"/>
    <mergeCell ref="H54:L54"/>
    <mergeCell ref="M54:O54"/>
    <mergeCell ref="H52:L52"/>
    <mergeCell ref="M52:O52"/>
    <mergeCell ref="A52:B52"/>
    <mergeCell ref="C52:G52"/>
    <mergeCell ref="C54:G54"/>
    <mergeCell ref="T50:AA50"/>
    <mergeCell ref="C50:G50"/>
    <mergeCell ref="A50:B50"/>
    <mergeCell ref="T53:AA53"/>
    <mergeCell ref="T52:AA52"/>
    <mergeCell ref="C51:G51"/>
    <mergeCell ref="H51:L51"/>
    <mergeCell ref="M51:O51"/>
    <mergeCell ref="T51:AA51"/>
    <mergeCell ref="H50:L50"/>
    <mergeCell ref="A63:B63"/>
    <mergeCell ref="C63:G63"/>
    <mergeCell ref="H63:L63"/>
    <mergeCell ref="M63:O63"/>
    <mergeCell ref="P63:S63"/>
    <mergeCell ref="P50:S50"/>
    <mergeCell ref="M50:O50"/>
    <mergeCell ref="A53:B53"/>
    <mergeCell ref="P52:S52"/>
    <mergeCell ref="P54:S54"/>
    <mergeCell ref="E14:T14"/>
    <mergeCell ref="E11:T11"/>
    <mergeCell ref="E12:T12"/>
    <mergeCell ref="B15:M15"/>
    <mergeCell ref="E13:T13"/>
    <mergeCell ref="A1:T1"/>
    <mergeCell ref="C18:H18"/>
    <mergeCell ref="E24:AA24"/>
    <mergeCell ref="D26:AA26"/>
    <mergeCell ref="B35:AA39"/>
    <mergeCell ref="E23:AA23"/>
    <mergeCell ref="D22:AA22"/>
    <mergeCell ref="C19:O19"/>
    <mergeCell ref="D21:AA21"/>
    <mergeCell ref="B31:Z31"/>
    <mergeCell ref="A49:B49"/>
    <mergeCell ref="C49:G49"/>
    <mergeCell ref="A47:B47"/>
    <mergeCell ref="T47:AA47"/>
    <mergeCell ref="M47:O47"/>
    <mergeCell ref="C47:G47"/>
    <mergeCell ref="H49:L49"/>
    <mergeCell ref="P47:S47"/>
    <mergeCell ref="M49:O49"/>
    <mergeCell ref="T48:AA48"/>
    <mergeCell ref="A46:B46"/>
    <mergeCell ref="M48:O48"/>
    <mergeCell ref="A48:B48"/>
    <mergeCell ref="C48:G48"/>
    <mergeCell ref="H47:L47"/>
    <mergeCell ref="H48:L48"/>
    <mergeCell ref="C46:G46"/>
    <mergeCell ref="H46:L46"/>
    <mergeCell ref="M46:O46"/>
    <mergeCell ref="AD41:AI42"/>
    <mergeCell ref="T49:AA49"/>
    <mergeCell ref="P46:S46"/>
    <mergeCell ref="T46:AA46"/>
    <mergeCell ref="P49:S49"/>
    <mergeCell ref="P48:S48"/>
    <mergeCell ref="C44:AA44"/>
  </mergeCells>
  <phoneticPr fontId="8" type="noConversion"/>
  <conditionalFormatting sqref="AD38 AB40:AI40">
    <cfRule type="expression" dxfId="101" priority="1" stopIfTrue="1">
      <formula>$AD$38&gt;0.3</formula>
    </cfRule>
  </conditionalFormatting>
  <conditionalFormatting sqref="C11:T11">
    <cfRule type="expression" dxfId="100" priority="2" stopIfTrue="1">
      <formula>$AW$11=1</formula>
    </cfRule>
  </conditionalFormatting>
  <conditionalFormatting sqref="C12:T12">
    <cfRule type="expression" dxfId="99" priority="3" stopIfTrue="1">
      <formula>$AW$12=1</formula>
    </cfRule>
  </conditionalFormatting>
  <conditionalFormatting sqref="C13:T13">
    <cfRule type="expression" dxfId="98" priority="4" stopIfTrue="1">
      <formula>$AW$13=1</formula>
    </cfRule>
  </conditionalFormatting>
  <conditionalFormatting sqref="C14:T14">
    <cfRule type="expression" dxfId="97" priority="5" stopIfTrue="1">
      <formula>$AW$14=1</formula>
    </cfRule>
  </conditionalFormatting>
  <dataValidations count="3">
    <dataValidation type="whole" allowBlank="1" showErrorMessage="1" errorTitle="Plan Rolnośrodowiskowy" error="Trzeba wpisać rok cyframi - nie wcześniejszy niż 2008." sqref="A47:B66">
      <formula1>2008</formula1>
      <formula2>3008</formula2>
    </dataValidation>
    <dataValidation type="decimal" allowBlank="1" showErrorMessage="1" errorTitle="Plan Rolnośrodowiskowy" error="Wpisz liczbę hektarów z dokładnością do 2 miejsc po przecinku." sqref="P47:S66">
      <formula1>0</formula1>
      <formula2>99999999999</formula2>
    </dataValidation>
    <dataValidation allowBlank="1" showInputMessage="1" showErrorMessage="1" prompt="Ten wariant możesz zaznaczyć na innym arkuszu ;-).      Na tym tylko 6.3" sqref="B11:T12 B14:T14"/>
  </dataValidations>
  <printOptions horizontalCentered="1"/>
  <pageMargins left="0.47" right="0.25"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6.xml><?xml version="1.0" encoding="utf-8"?>
<worksheet xmlns="http://schemas.openxmlformats.org/spreadsheetml/2006/main" xmlns:r="http://schemas.openxmlformats.org/officeDocument/2006/relationships">
  <sheetPr enableFormatConditionsCalculation="0">
    <tabColor indexed="48"/>
  </sheetPr>
  <dimension ref="A1:DQ280"/>
  <sheetViews>
    <sheetView showGridLines="0" topLeftCell="B7" workbookViewId="0">
      <selection activeCell="L23" sqref="L23"/>
    </sheetView>
  </sheetViews>
  <sheetFormatPr defaultRowHeight="12.75"/>
  <cols>
    <col min="1" max="1" width="3.7109375" style="27" hidden="1" customWidth="1"/>
    <col min="2" max="2" width="7.5703125" style="27" customWidth="1"/>
    <col min="3" max="3" width="5.28515625" style="27" customWidth="1"/>
    <col min="4" max="4" width="4.140625" style="27" customWidth="1"/>
    <col min="5" max="5" width="5.28515625" style="27" customWidth="1"/>
    <col min="6" max="6" width="18.7109375" style="27" customWidth="1"/>
    <col min="7" max="7" width="17" style="27" customWidth="1"/>
    <col min="8" max="8" width="21.140625" style="27" customWidth="1"/>
    <col min="9" max="9" width="14.28515625" style="27" customWidth="1"/>
    <col min="10" max="10" width="19.42578125" style="27" customWidth="1"/>
    <col min="11" max="11" width="4.5703125" style="27" customWidth="1"/>
    <col min="12" max="12" width="20" style="27" customWidth="1"/>
    <col min="13" max="13" width="1" style="27" customWidth="1"/>
    <col min="14" max="14" width="8.5703125" style="27" customWidth="1"/>
    <col min="15" max="15" width="10.140625" style="27" bestFit="1" customWidth="1"/>
    <col min="16" max="17" width="10.140625" style="27" customWidth="1"/>
    <col min="18" max="19" width="9.140625" style="27"/>
    <col min="20" max="20" width="14.140625" style="27" hidden="1" customWidth="1"/>
    <col min="21" max="27" width="9.140625" style="27" hidden="1" customWidth="1"/>
    <col min="28" max="48" width="5" style="27" hidden="1" customWidth="1"/>
    <col min="49" max="49" width="8.28515625" style="27" hidden="1" customWidth="1"/>
    <col min="50" max="117" width="5" style="27" hidden="1" customWidth="1"/>
    <col min="118" max="121" width="9.140625" style="27" hidden="1" customWidth="1"/>
    <col min="122" max="16384" width="9.140625" style="27"/>
  </cols>
  <sheetData>
    <row r="1" spans="3:88" s="192" customFormat="1" ht="15" customHeight="1">
      <c r="C1" s="2556" t="s">
        <v>184</v>
      </c>
      <c r="D1" s="2556"/>
      <c r="E1" s="2556"/>
      <c r="F1" s="2556"/>
      <c r="G1" s="2556"/>
      <c r="H1" s="2556"/>
      <c r="I1" s="2556"/>
      <c r="J1" s="2556"/>
      <c r="K1" s="729"/>
      <c r="L1" s="676"/>
      <c r="M1" s="676"/>
      <c r="N1" s="676"/>
      <c r="O1" s="676"/>
      <c r="P1" s="676"/>
      <c r="Q1" s="676"/>
      <c r="R1" s="676"/>
      <c r="S1" s="676"/>
      <c r="T1" s="676"/>
      <c r="U1" s="676"/>
      <c r="V1" s="676"/>
      <c r="AG1" s="19"/>
      <c r="AH1" s="19"/>
      <c r="AI1" s="19"/>
      <c r="AJ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row>
    <row r="2" spans="3:88" s="192" customFormat="1" ht="7.5" customHeight="1">
      <c r="C2" s="729"/>
      <c r="D2" s="729"/>
      <c r="E2" s="729"/>
      <c r="F2" s="729"/>
      <c r="G2" s="729"/>
      <c r="H2" s="729"/>
      <c r="I2" s="193"/>
      <c r="J2" s="193"/>
      <c r="AG2" s="19"/>
      <c r="AH2" s="19"/>
      <c r="AI2" s="19"/>
      <c r="AJ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row>
    <row r="3" spans="3:88" s="193" customFormat="1" ht="16.5" customHeight="1">
      <c r="C3" s="774" t="s">
        <v>984</v>
      </c>
      <c r="D3" s="456"/>
      <c r="E3" s="456"/>
      <c r="F3" s="456"/>
      <c r="G3" s="456"/>
      <c r="H3" s="456"/>
      <c r="I3" s="456"/>
      <c r="J3" s="456"/>
      <c r="K3" s="456"/>
      <c r="L3" s="456"/>
      <c r="M3" s="456"/>
      <c r="N3" s="456"/>
      <c r="O3" s="456"/>
      <c r="P3" s="456"/>
      <c r="Q3" s="456"/>
      <c r="R3" s="456"/>
      <c r="S3" s="456"/>
      <c r="T3" s="456"/>
      <c r="U3" s="456"/>
      <c r="AG3" s="19"/>
      <c r="AH3" s="19"/>
      <c r="AI3" s="19"/>
      <c r="AJ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row>
    <row r="4" spans="3:88" s="193" customFormat="1" ht="17.25" customHeight="1">
      <c r="C4" s="774" t="s">
        <v>985</v>
      </c>
      <c r="D4" s="696"/>
      <c r="E4" s="696"/>
      <c r="F4" s="696"/>
      <c r="G4" s="696"/>
      <c r="H4" s="696"/>
      <c r="I4" s="696"/>
      <c r="J4" s="696"/>
      <c r="K4" s="696"/>
      <c r="L4" s="696"/>
      <c r="M4" s="696"/>
      <c r="N4" s="696"/>
      <c r="O4" s="696"/>
      <c r="P4" s="696"/>
      <c r="Q4" s="696"/>
      <c r="R4" s="696"/>
      <c r="S4" s="696"/>
      <c r="T4" s="696"/>
      <c r="U4" s="696"/>
      <c r="AG4" s="19"/>
      <c r="AH4" s="19"/>
      <c r="AI4" s="19"/>
      <c r="AJ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row>
    <row r="5" spans="3:88" s="194" customFormat="1" ht="14.25">
      <c r="C5" s="681"/>
      <c r="D5" s="730"/>
      <c r="E5" s="730"/>
      <c r="F5" s="730"/>
      <c r="G5" s="730"/>
      <c r="H5" s="730"/>
      <c r="I5" s="730"/>
      <c r="J5" s="731"/>
      <c r="AG5" s="19"/>
      <c r="AH5" s="19"/>
      <c r="AI5" s="19"/>
      <c r="AJ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row>
    <row r="6" spans="3:88" s="194" customFormat="1" ht="15">
      <c r="C6" s="193" t="s">
        <v>945</v>
      </c>
      <c r="D6" s="193"/>
      <c r="E6" s="193"/>
      <c r="F6" s="193"/>
      <c r="G6" s="193"/>
      <c r="H6" s="193"/>
      <c r="I6" s="193"/>
      <c r="J6" s="193"/>
      <c r="K6" s="732"/>
      <c r="L6" s="741"/>
      <c r="M6" s="741"/>
      <c r="N6" s="741"/>
      <c r="AG6" s="19"/>
      <c r="AH6" s="19"/>
      <c r="AI6" s="19"/>
      <c r="AJ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row>
    <row r="7" spans="3:88" s="194" customFormat="1" ht="7.5" customHeight="1">
      <c r="C7" s="193"/>
      <c r="D7" s="731"/>
      <c r="E7" s="731"/>
      <c r="F7" s="731"/>
      <c r="G7" s="731"/>
      <c r="H7" s="731"/>
      <c r="I7" s="731"/>
      <c r="J7" s="731"/>
      <c r="L7" s="741"/>
      <c r="M7" s="741"/>
      <c r="N7" s="741"/>
      <c r="AG7" s="19"/>
      <c r="AH7" s="19"/>
      <c r="AI7" s="19"/>
      <c r="AJ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row>
    <row r="8" spans="3:88" s="194" customFormat="1" ht="17.25" customHeight="1">
      <c r="C8" s="774" t="s">
        <v>38</v>
      </c>
      <c r="D8" s="774"/>
      <c r="E8" s="774"/>
      <c r="F8" s="774"/>
      <c r="G8" s="774"/>
      <c r="H8" s="774"/>
      <c r="I8" s="775"/>
      <c r="J8" s="775"/>
      <c r="K8" s="775"/>
      <c r="L8" s="741"/>
      <c r="M8" s="741"/>
      <c r="N8" s="741"/>
      <c r="V8" s="741"/>
      <c r="W8" s="741"/>
      <c r="X8" s="741"/>
      <c r="AG8" s="19"/>
      <c r="AH8" s="19"/>
      <c r="AI8" s="19"/>
      <c r="AJ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row>
    <row r="9" spans="3:88" s="194" customFormat="1" ht="17.25" customHeight="1">
      <c r="C9" s="774" t="s">
        <v>39</v>
      </c>
      <c r="D9" s="774"/>
      <c r="E9" s="774"/>
      <c r="F9" s="774"/>
      <c r="G9" s="774"/>
      <c r="H9" s="774"/>
      <c r="I9" s="775"/>
      <c r="J9" s="775"/>
      <c r="K9" s="775"/>
      <c r="L9" s="741"/>
      <c r="M9" s="741"/>
      <c r="N9" s="741"/>
      <c r="V9" s="741"/>
      <c r="W9" s="741"/>
      <c r="X9" s="741"/>
      <c r="AG9" s="19"/>
      <c r="AH9" s="19"/>
      <c r="AI9" s="19"/>
      <c r="AJ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row>
    <row r="10" spans="3:88" s="194" customFormat="1" ht="41.25" customHeight="1">
      <c r="C10" s="731"/>
      <c r="D10" s="731"/>
      <c r="E10" s="731"/>
      <c r="F10" s="731"/>
      <c r="G10" s="731"/>
      <c r="H10" s="731"/>
      <c r="I10" s="731"/>
      <c r="J10" s="731"/>
      <c r="L10" s="741"/>
      <c r="M10" s="741"/>
      <c r="N10" s="741"/>
      <c r="AG10" s="19"/>
      <c r="AH10" s="19"/>
      <c r="AI10" s="19"/>
      <c r="AJ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row>
    <row r="11" spans="3:88" s="194" customFormat="1" ht="21.75" customHeight="1">
      <c r="C11" s="195" t="str">
        <f>IF(AW11=TRUE,"X","")</f>
        <v/>
      </c>
      <c r="D11" s="734" t="s">
        <v>901</v>
      </c>
      <c r="E11" s="735"/>
      <c r="F11" s="2205" t="s">
        <v>1124</v>
      </c>
      <c r="G11" s="2205"/>
      <c r="H11" s="2205"/>
      <c r="I11" s="2205"/>
      <c r="J11" s="2205"/>
      <c r="K11" s="2205"/>
      <c r="L11" s="741"/>
      <c r="M11" s="741"/>
      <c r="N11" s="741"/>
      <c r="V11" s="679"/>
      <c r="W11" s="719"/>
      <c r="X11" s="719"/>
      <c r="AG11" s="19"/>
      <c r="AH11" s="19"/>
      <c r="AI11" s="19"/>
      <c r="AJ11" s="19"/>
      <c r="AW11" s="738"/>
      <c r="AX11" s="345">
        <f>'Pak6 w6.1'!AR10</f>
        <v>0</v>
      </c>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row>
    <row r="12" spans="3:88" s="194" customFormat="1" ht="21.75" customHeight="1">
      <c r="C12" s="195" t="str">
        <f>IF(AW12=TRUE,"X","")</f>
        <v/>
      </c>
      <c r="D12" s="734" t="s">
        <v>902</v>
      </c>
      <c r="E12" s="735"/>
      <c r="F12" s="2205" t="s">
        <v>1125</v>
      </c>
      <c r="G12" s="2205"/>
      <c r="H12" s="2205"/>
      <c r="I12" s="2205"/>
      <c r="J12" s="2205"/>
      <c r="K12" s="2205"/>
      <c r="L12" s="741"/>
      <c r="M12" s="741"/>
      <c r="N12" s="741"/>
      <c r="V12" s="679"/>
      <c r="W12" s="719"/>
      <c r="X12" s="719"/>
      <c r="AG12" s="19"/>
      <c r="AH12" s="19"/>
      <c r="AI12" s="19"/>
      <c r="AJ12" s="19"/>
      <c r="AW12" s="738"/>
      <c r="AX12" s="345">
        <f>'Pak6 w6.2'!AH11</f>
        <v>0</v>
      </c>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row>
    <row r="13" spans="3:88" s="194" customFormat="1" ht="21.75" customHeight="1">
      <c r="C13" s="195" t="str">
        <f>IF(AW13=TRUE,"X","")</f>
        <v/>
      </c>
      <c r="D13" s="734" t="s">
        <v>1126</v>
      </c>
      <c r="E13" s="739"/>
      <c r="F13" s="2139" t="s">
        <v>1256</v>
      </c>
      <c r="G13" s="2139"/>
      <c r="H13" s="2139"/>
      <c r="I13" s="2139"/>
      <c r="J13" s="2139"/>
      <c r="K13" s="2139"/>
      <c r="L13" s="741"/>
      <c r="M13" s="741"/>
      <c r="N13" s="741"/>
      <c r="V13" s="679"/>
      <c r="W13" s="675"/>
      <c r="X13" s="675"/>
      <c r="AG13" s="19"/>
      <c r="AH13" s="19"/>
      <c r="AI13" s="19"/>
      <c r="AJ13" s="19"/>
      <c r="AW13" s="738"/>
      <c r="AX13" s="345">
        <f>'Pak6 w6.3'!AW13</f>
        <v>0</v>
      </c>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row>
    <row r="14" spans="3:88" s="194" customFormat="1" ht="21.75" customHeight="1">
      <c r="C14" s="195" t="str">
        <f>IF(AW14=TRUE,"X","")</f>
        <v/>
      </c>
      <c r="D14" s="734" t="s">
        <v>40</v>
      </c>
      <c r="E14" s="735"/>
      <c r="F14" s="2205" t="s">
        <v>958</v>
      </c>
      <c r="G14" s="2205"/>
      <c r="H14" s="2205"/>
      <c r="I14" s="2205"/>
      <c r="J14" s="2205"/>
      <c r="K14" s="2205"/>
      <c r="L14" s="741"/>
      <c r="M14" s="741"/>
      <c r="N14" s="741"/>
      <c r="V14" s="679"/>
      <c r="W14" s="719"/>
      <c r="X14" s="719"/>
      <c r="AG14" s="19"/>
      <c r="AH14" s="19"/>
      <c r="AI14" s="19"/>
      <c r="AJ14" s="19"/>
      <c r="AW14" s="738" t="b">
        <v>0</v>
      </c>
      <c r="AX14" s="345">
        <f>IF(AW14=TRUE,1,0)</f>
        <v>0</v>
      </c>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row>
    <row r="15" spans="3:88" s="194" customFormat="1" ht="14.25">
      <c r="C15" s="740" t="s">
        <v>959</v>
      </c>
      <c r="D15" s="740"/>
      <c r="E15" s="740"/>
      <c r="F15" s="741"/>
      <c r="G15" s="741"/>
      <c r="H15" s="741"/>
      <c r="I15" s="741"/>
      <c r="J15" s="741"/>
      <c r="K15" s="741"/>
      <c r="L15" s="741"/>
      <c r="M15" s="741"/>
      <c r="N15" s="741"/>
      <c r="AG15" s="19"/>
      <c r="AH15" s="19"/>
      <c r="AI15" s="19"/>
      <c r="AJ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row>
    <row r="16" spans="3:88" s="194" customFormat="1" ht="25.5" customHeight="1">
      <c r="C16" s="740"/>
      <c r="D16" s="740"/>
      <c r="E16" s="740"/>
      <c r="F16" s="741"/>
      <c r="G16" s="741"/>
      <c r="H16" s="741"/>
      <c r="I16" s="741"/>
      <c r="J16" s="741"/>
      <c r="K16" s="741"/>
      <c r="L16" s="741"/>
      <c r="M16" s="741"/>
      <c r="N16" s="741"/>
      <c r="AG16" s="19"/>
      <c r="AH16" s="19"/>
      <c r="AI16" s="19"/>
      <c r="AJ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row>
    <row r="17" spans="2:12" s="19" customFormat="1" ht="22.5" customHeight="1">
      <c r="B17" s="20"/>
      <c r="C17" s="20"/>
      <c r="D17" s="20"/>
      <c r="E17" s="2206" t="s">
        <v>740</v>
      </c>
      <c r="F17" s="2101"/>
      <c r="G17" s="2101"/>
      <c r="H17" s="2101"/>
      <c r="I17" s="2101"/>
      <c r="J17" s="2101"/>
      <c r="K17" s="2101"/>
    </row>
    <row r="18" spans="2:12" s="19" customFormat="1" ht="6" customHeight="1">
      <c r="B18" s="20"/>
      <c r="C18" s="20"/>
      <c r="D18" s="20"/>
      <c r="E18" s="687"/>
      <c r="F18" s="668"/>
      <c r="G18" s="668"/>
      <c r="H18" s="668"/>
      <c r="I18" s="668"/>
      <c r="J18" s="668"/>
      <c r="K18" s="668"/>
    </row>
    <row r="19" spans="2:12" s="19" customFormat="1" ht="18.75" customHeight="1">
      <c r="B19" s="20"/>
      <c r="C19" s="688" t="s">
        <v>986</v>
      </c>
      <c r="D19" s="2140" t="s">
        <v>741</v>
      </c>
      <c r="E19" s="2140"/>
      <c r="F19" s="2140"/>
      <c r="G19" s="2140"/>
      <c r="H19" s="2140"/>
      <c r="I19" s="2140"/>
      <c r="J19" s="2140"/>
      <c r="K19" s="2140"/>
    </row>
    <row r="20" spans="2:12" s="19" customFormat="1" ht="6" customHeight="1">
      <c r="B20" s="20"/>
      <c r="C20" s="20"/>
      <c r="D20" s="20"/>
      <c r="E20" s="742"/>
      <c r="F20" s="699"/>
      <c r="G20" s="699"/>
      <c r="H20" s="699"/>
      <c r="I20" s="699"/>
      <c r="J20" s="699"/>
      <c r="K20" s="699"/>
    </row>
    <row r="21" spans="2:12" s="19" customFormat="1" ht="53.25" customHeight="1">
      <c r="B21" s="20"/>
      <c r="C21" s="20"/>
      <c r="D21" s="20" t="s">
        <v>1177</v>
      </c>
      <c r="E21" s="2726" t="s">
        <v>2832</v>
      </c>
      <c r="F21" s="2718"/>
      <c r="G21" s="2718"/>
      <c r="H21" s="2718"/>
      <c r="I21" s="2718"/>
      <c r="J21" s="2718"/>
      <c r="K21" s="2718"/>
    </row>
    <row r="22" spans="2:12" s="19" customFormat="1" ht="66" hidden="1" customHeight="1">
      <c r="B22" s="20"/>
      <c r="C22" s="20"/>
      <c r="D22" s="20"/>
      <c r="E22" s="692"/>
      <c r="F22" s="691"/>
      <c r="G22" s="691"/>
      <c r="H22" s="691"/>
      <c r="I22" s="691"/>
      <c r="J22" s="691"/>
      <c r="K22" s="691"/>
      <c r="L22" s="685"/>
    </row>
    <row r="23" spans="2:12" s="19" customFormat="1" ht="69" customHeight="1">
      <c r="B23" s="20"/>
      <c r="C23" s="20"/>
      <c r="D23" s="20" t="s">
        <v>806</v>
      </c>
      <c r="E23" s="2726" t="s">
        <v>1611</v>
      </c>
      <c r="F23" s="2718"/>
      <c r="G23" s="2718"/>
      <c r="H23" s="2718"/>
      <c r="I23" s="2718"/>
      <c r="J23" s="2718"/>
      <c r="K23" s="2718"/>
    </row>
    <row r="24" spans="2:12" s="19" customFormat="1" ht="100.5" customHeight="1">
      <c r="B24" s="20"/>
      <c r="C24" s="20"/>
      <c r="D24" s="20" t="s">
        <v>807</v>
      </c>
      <c r="E24" s="2726" t="s">
        <v>701</v>
      </c>
      <c r="F24" s="2718"/>
      <c r="G24" s="2718"/>
      <c r="H24" s="2718"/>
      <c r="I24" s="2718"/>
      <c r="J24" s="2718"/>
      <c r="K24" s="2718"/>
    </row>
    <row r="25" spans="2:12" s="19" customFormat="1" ht="65.25" customHeight="1">
      <c r="B25" s="20"/>
      <c r="C25" s="20"/>
      <c r="D25" s="20" t="s">
        <v>445</v>
      </c>
      <c r="E25" s="2726" t="s">
        <v>179</v>
      </c>
      <c r="F25" s="2718"/>
      <c r="G25" s="2718"/>
      <c r="H25" s="2718"/>
      <c r="I25" s="2718"/>
      <c r="J25" s="2718"/>
      <c r="K25" s="2718"/>
    </row>
    <row r="26" spans="2:12" s="19" customFormat="1" ht="14.25" customHeight="1">
      <c r="B26" s="20"/>
      <c r="C26" s="20"/>
      <c r="D26" s="20" t="s">
        <v>446</v>
      </c>
      <c r="E26" s="2554" t="s">
        <v>1161</v>
      </c>
      <c r="F26" s="2138"/>
      <c r="G26" s="2138"/>
      <c r="H26" s="2138"/>
      <c r="I26" s="2138"/>
      <c r="J26" s="2138"/>
      <c r="K26" s="2138"/>
    </row>
    <row r="27" spans="2:12" s="19" customFormat="1" ht="14.25" customHeight="1">
      <c r="B27" s="20"/>
      <c r="C27" s="20"/>
      <c r="D27" s="20"/>
      <c r="E27" s="742"/>
      <c r="F27" s="699"/>
      <c r="G27" s="699"/>
      <c r="H27" s="699"/>
      <c r="I27" s="699"/>
      <c r="J27" s="699"/>
      <c r="K27" s="699"/>
    </row>
    <row r="28" spans="2:12" s="19" customFormat="1" ht="14.25" customHeight="1">
      <c r="B28" s="20"/>
      <c r="C28" s="20"/>
      <c r="D28" s="20"/>
      <c r="E28" s="742"/>
      <c r="F28" s="699"/>
      <c r="G28" s="699"/>
      <c r="H28" s="699"/>
      <c r="I28" s="699"/>
      <c r="J28" s="699"/>
      <c r="K28" s="699"/>
    </row>
    <row r="29" spans="2:12" s="19" customFormat="1" ht="14.25" customHeight="1">
      <c r="B29" s="20"/>
      <c r="C29" s="750" t="s">
        <v>699</v>
      </c>
      <c r="D29" s="20"/>
      <c r="E29" s="742"/>
      <c r="F29" s="699"/>
      <c r="G29" s="699"/>
      <c r="H29" s="699"/>
      <c r="I29" s="699"/>
      <c r="J29" s="699"/>
      <c r="K29" s="699"/>
    </row>
    <row r="30" spans="2:12" s="19" customFormat="1" ht="35.25" customHeight="1">
      <c r="B30" s="20"/>
      <c r="C30" s="2079"/>
      <c r="D30" s="2080"/>
      <c r="E30" s="2080"/>
      <c r="F30" s="2080"/>
      <c r="G30" s="2080"/>
      <c r="H30" s="2080"/>
      <c r="I30" s="2080"/>
      <c r="J30" s="2080"/>
      <c r="K30" s="2081"/>
    </row>
    <row r="31" spans="2:12" s="19" customFormat="1" ht="95.25" customHeight="1">
      <c r="B31" s="20"/>
      <c r="C31" s="2082"/>
      <c r="D31" s="2083"/>
      <c r="E31" s="2083"/>
      <c r="F31" s="2083"/>
      <c r="G31" s="2083"/>
      <c r="H31" s="2083"/>
      <c r="I31" s="2083"/>
      <c r="J31" s="2083"/>
      <c r="K31" s="2084"/>
    </row>
    <row r="32" spans="2:12" s="19" customFormat="1" ht="39" customHeight="1">
      <c r="B32" s="20"/>
      <c r="C32" s="2082"/>
      <c r="D32" s="2083"/>
      <c r="E32" s="2083"/>
      <c r="F32" s="2083"/>
      <c r="G32" s="2083"/>
      <c r="H32" s="2083"/>
      <c r="I32" s="2083"/>
      <c r="J32" s="2083"/>
      <c r="K32" s="2084"/>
    </row>
    <row r="33" spans="2:121" s="19" customFormat="1" ht="14.25" customHeight="1">
      <c r="B33" s="20"/>
      <c r="C33" s="2082"/>
      <c r="D33" s="2083"/>
      <c r="E33" s="2083"/>
      <c r="F33" s="2083"/>
      <c r="G33" s="2083"/>
      <c r="H33" s="2083"/>
      <c r="I33" s="2083"/>
      <c r="J33" s="2083"/>
      <c r="K33" s="2084"/>
    </row>
    <row r="34" spans="2:121" s="19" customFormat="1" ht="14.25" customHeight="1">
      <c r="B34" s="20"/>
      <c r="C34" s="2085"/>
      <c r="D34" s="2086"/>
      <c r="E34" s="2086"/>
      <c r="F34" s="2086"/>
      <c r="G34" s="2086"/>
      <c r="H34" s="2086"/>
      <c r="I34" s="2086"/>
      <c r="J34" s="2086"/>
      <c r="K34" s="2087"/>
    </row>
    <row r="35" spans="2:121" s="19" customFormat="1" ht="14.25" customHeight="1">
      <c r="B35" s="20"/>
      <c r="C35" s="20"/>
      <c r="D35" s="20"/>
      <c r="E35" s="742"/>
      <c r="F35" s="699"/>
      <c r="G35" s="699"/>
      <c r="H35" s="699"/>
      <c r="I35" s="699"/>
      <c r="J35" s="699"/>
      <c r="K35" s="699"/>
    </row>
    <row r="36" spans="2:121" s="19" customFormat="1" ht="14.25" customHeight="1">
      <c r="B36" s="20"/>
      <c r="C36" s="20"/>
      <c r="D36" s="20"/>
      <c r="E36" s="742"/>
      <c r="F36" s="699"/>
      <c r="G36" s="699"/>
      <c r="H36" s="699"/>
      <c r="I36" s="699"/>
      <c r="J36" s="699"/>
      <c r="K36" s="699"/>
    </row>
    <row r="37" spans="2:121" s="19" customFormat="1" ht="10.5" customHeight="1">
      <c r="B37" s="20"/>
      <c r="C37" s="20"/>
      <c r="D37" s="20"/>
      <c r="E37" s="742"/>
      <c r="F37" s="699"/>
      <c r="G37" s="699"/>
      <c r="H37" s="699"/>
      <c r="I37" s="699"/>
      <c r="J37" s="699"/>
      <c r="K37" s="699"/>
    </row>
    <row r="38" spans="2:121" s="19" customFormat="1" ht="9.75" customHeight="1">
      <c r="B38" s="20"/>
      <c r="C38" s="20"/>
      <c r="D38" s="20"/>
      <c r="E38" s="742"/>
      <c r="F38" s="699"/>
      <c r="G38" s="699"/>
      <c r="H38" s="699"/>
      <c r="I38" s="699"/>
      <c r="J38" s="699"/>
      <c r="K38" s="699"/>
    </row>
    <row r="39" spans="2:121" s="19" customFormat="1" ht="9.75" customHeight="1">
      <c r="B39" s="20"/>
      <c r="C39" s="20"/>
      <c r="D39" s="20"/>
      <c r="E39" s="742"/>
      <c r="F39" s="699"/>
      <c r="G39" s="699"/>
      <c r="H39" s="699"/>
      <c r="I39" s="699"/>
      <c r="J39" s="699"/>
      <c r="K39" s="699"/>
    </row>
    <row r="40" spans="2:121" s="19" customFormat="1" ht="9" customHeight="1">
      <c r="B40" s="20"/>
      <c r="C40" s="20"/>
      <c r="D40" s="20"/>
      <c r="E40" s="742"/>
      <c r="F40" s="699"/>
      <c r="G40" s="699"/>
      <c r="H40" s="699"/>
      <c r="I40" s="699"/>
      <c r="J40" s="699"/>
      <c r="K40" s="699"/>
    </row>
    <row r="41" spans="2:121" s="19" customFormat="1" ht="9" customHeight="1">
      <c r="B41" s="20"/>
      <c r="C41" s="20"/>
      <c r="D41" s="20"/>
      <c r="E41" s="742"/>
      <c r="F41" s="699"/>
      <c r="G41" s="699"/>
      <c r="H41" s="699"/>
      <c r="I41" s="699"/>
      <c r="J41" s="699"/>
      <c r="K41" s="699"/>
    </row>
    <row r="42" spans="2:121" s="19" customFormat="1" ht="9" customHeight="1">
      <c r="B42" s="20"/>
      <c r="C42" s="20"/>
      <c r="D42" s="20"/>
      <c r="E42" s="742"/>
      <c r="F42" s="699"/>
      <c r="G42" s="699"/>
      <c r="H42" s="699"/>
      <c r="I42" s="699"/>
      <c r="J42" s="699"/>
      <c r="K42" s="699"/>
    </row>
    <row r="43" spans="2:121" s="19" customFormat="1" ht="24" customHeight="1">
      <c r="B43" s="20"/>
      <c r="C43" s="20"/>
      <c r="D43" s="20"/>
      <c r="E43" s="742"/>
      <c r="F43" s="699"/>
      <c r="G43" s="699"/>
      <c r="H43" s="1075" t="str">
        <f>T45</f>
        <v/>
      </c>
      <c r="I43" s="699"/>
      <c r="J43" s="699"/>
      <c r="K43" s="699"/>
    </row>
    <row r="44" spans="2:121" s="19" customFormat="1" ht="19.5" customHeight="1">
      <c r="B44" s="20"/>
      <c r="C44" s="529" t="s">
        <v>221</v>
      </c>
      <c r="D44" s="2727" t="s">
        <v>262</v>
      </c>
      <c r="E44" s="2727"/>
      <c r="F44" s="2727"/>
      <c r="G44" s="2727"/>
      <c r="H44" s="1018" t="str">
        <f>L59</f>
        <v/>
      </c>
      <c r="I44" s="699"/>
      <c r="J44" s="1018" t="str">
        <f>L57</f>
        <v/>
      </c>
      <c r="K44" s="699"/>
      <c r="T44" s="1074">
        <f>COUNTBLANK(H48:H87)</f>
        <v>40</v>
      </c>
      <c r="DQ44" s="1073"/>
    </row>
    <row r="45" spans="2:121" s="19" customFormat="1" ht="27.75" customHeight="1">
      <c r="B45" s="699"/>
      <c r="C45" s="699"/>
      <c r="D45" s="700" t="s">
        <v>620</v>
      </c>
      <c r="E45" s="699"/>
      <c r="F45" s="699"/>
      <c r="G45" s="699"/>
      <c r="H45" s="1020"/>
      <c r="I45" s="1017" t="s">
        <v>1614</v>
      </c>
      <c r="J45" s="1019" t="str">
        <f>IF(H45=0,"",L56)</f>
        <v/>
      </c>
      <c r="K45" s="699"/>
      <c r="L45" s="1008"/>
      <c r="M45" s="1008"/>
      <c r="T45" s="19" t="str">
        <f>IF(H45=0,"",IF(T44&gt;36,"Musi być co najmniej 4 gatunki lub odmiany drzew!!!",""))</f>
        <v/>
      </c>
      <c r="CP45" s="19" t="s">
        <v>419</v>
      </c>
    </row>
    <row r="46" spans="2:121" s="19" customFormat="1" ht="7.5" customHeight="1" thickBot="1">
      <c r="B46" s="742"/>
      <c r="C46" s="742"/>
      <c r="D46" s="786"/>
      <c r="E46" s="786"/>
      <c r="F46" s="786"/>
      <c r="G46" s="786"/>
      <c r="H46" s="786"/>
      <c r="I46" s="786"/>
      <c r="J46" s="742"/>
      <c r="K46" s="787"/>
      <c r="L46" s="1008"/>
      <c r="M46" s="1008"/>
      <c r="AA46" s="788" t="s">
        <v>591</v>
      </c>
    </row>
    <row r="47" spans="2:121" s="19" customFormat="1" ht="51" customHeight="1">
      <c r="B47" s="913" t="s">
        <v>80</v>
      </c>
      <c r="C47" s="2595" t="s">
        <v>69</v>
      </c>
      <c r="D47" s="2595"/>
      <c r="E47" s="2595"/>
      <c r="F47" s="2592" t="s">
        <v>263</v>
      </c>
      <c r="G47" s="2594"/>
      <c r="H47" s="713" t="s">
        <v>264</v>
      </c>
      <c r="I47" s="713" t="s">
        <v>582</v>
      </c>
      <c r="J47" s="2595" t="s">
        <v>581</v>
      </c>
      <c r="K47" s="2595"/>
      <c r="L47" s="1008"/>
      <c r="M47" s="1008"/>
      <c r="O47" s="2165" t="s">
        <v>1013</v>
      </c>
      <c r="P47" s="2165"/>
      <c r="Q47" s="2165"/>
      <c r="R47" s="2165"/>
      <c r="S47" s="2165"/>
      <c r="U47" s="630" t="s">
        <v>843</v>
      </c>
      <c r="V47" s="299" t="s">
        <v>1215</v>
      </c>
      <c r="W47" s="299" t="s">
        <v>1216</v>
      </c>
      <c r="X47" s="299" t="s">
        <v>1217</v>
      </c>
      <c r="Y47" s="299" t="s">
        <v>1218</v>
      </c>
      <c r="Z47" s="299" t="s">
        <v>1219</v>
      </c>
      <c r="AA47" s="19">
        <v>0</v>
      </c>
      <c r="AB47" s="19">
        <f>AA47+1</f>
        <v>1</v>
      </c>
      <c r="AC47" s="19">
        <f t="shared" ref="AC47:BI47" si="0">AB47+1</f>
        <v>2</v>
      </c>
      <c r="AD47" s="19">
        <f t="shared" si="0"/>
        <v>3</v>
      </c>
      <c r="AE47" s="19">
        <f t="shared" si="0"/>
        <v>4</v>
      </c>
      <c r="AF47" s="19">
        <f t="shared" si="0"/>
        <v>5</v>
      </c>
      <c r="AG47" s="19">
        <f t="shared" si="0"/>
        <v>6</v>
      </c>
      <c r="AH47" s="19">
        <f t="shared" si="0"/>
        <v>7</v>
      </c>
      <c r="AI47" s="19">
        <f t="shared" si="0"/>
        <v>8</v>
      </c>
      <c r="AJ47" s="19">
        <f t="shared" si="0"/>
        <v>9</v>
      </c>
      <c r="AK47" s="19">
        <f t="shared" si="0"/>
        <v>10</v>
      </c>
      <c r="AL47" s="19">
        <f t="shared" si="0"/>
        <v>11</v>
      </c>
      <c r="AM47" s="19">
        <f t="shared" si="0"/>
        <v>12</v>
      </c>
      <c r="AN47" s="19">
        <f t="shared" si="0"/>
        <v>13</v>
      </c>
      <c r="AO47" s="19">
        <f t="shared" si="0"/>
        <v>14</v>
      </c>
      <c r="AP47" s="19">
        <f t="shared" si="0"/>
        <v>15</v>
      </c>
      <c r="AQ47" s="19">
        <f t="shared" si="0"/>
        <v>16</v>
      </c>
      <c r="AR47" s="19">
        <f t="shared" si="0"/>
        <v>17</v>
      </c>
      <c r="AS47" s="19">
        <f t="shared" si="0"/>
        <v>18</v>
      </c>
      <c r="AT47" s="19">
        <f t="shared" si="0"/>
        <v>19</v>
      </c>
      <c r="AU47" s="19">
        <f t="shared" si="0"/>
        <v>20</v>
      </c>
      <c r="AV47" s="19">
        <f t="shared" si="0"/>
        <v>21</v>
      </c>
      <c r="AW47" s="19">
        <f t="shared" si="0"/>
        <v>22</v>
      </c>
      <c r="AX47" s="19">
        <f t="shared" si="0"/>
        <v>23</v>
      </c>
      <c r="AY47" s="19">
        <f t="shared" si="0"/>
        <v>24</v>
      </c>
      <c r="AZ47" s="19">
        <f t="shared" si="0"/>
        <v>25</v>
      </c>
      <c r="BA47" s="19">
        <f t="shared" si="0"/>
        <v>26</v>
      </c>
      <c r="BB47" s="19">
        <f t="shared" si="0"/>
        <v>27</v>
      </c>
      <c r="BC47" s="19">
        <f t="shared" si="0"/>
        <v>28</v>
      </c>
      <c r="BD47" s="19">
        <f t="shared" si="0"/>
        <v>29</v>
      </c>
      <c r="BE47" s="19">
        <f t="shared" si="0"/>
        <v>30</v>
      </c>
      <c r="BF47" s="19">
        <f t="shared" si="0"/>
        <v>31</v>
      </c>
      <c r="BG47" s="19">
        <f t="shared" si="0"/>
        <v>32</v>
      </c>
      <c r="BH47" s="19">
        <f t="shared" si="0"/>
        <v>33</v>
      </c>
      <c r="BI47" s="19">
        <f t="shared" si="0"/>
        <v>34</v>
      </c>
      <c r="BJ47" s="19">
        <f t="shared" ref="BJ47:BR47" si="1">BI47+1</f>
        <v>35</v>
      </c>
      <c r="BK47" s="19">
        <f t="shared" si="1"/>
        <v>36</v>
      </c>
      <c r="BL47" s="19">
        <f t="shared" si="1"/>
        <v>37</v>
      </c>
      <c r="BM47" s="19">
        <f t="shared" si="1"/>
        <v>38</v>
      </c>
      <c r="BN47" s="19">
        <f t="shared" si="1"/>
        <v>39</v>
      </c>
      <c r="BO47" s="19">
        <f t="shared" si="1"/>
        <v>40</v>
      </c>
      <c r="BP47" s="19">
        <f t="shared" si="1"/>
        <v>41</v>
      </c>
      <c r="BQ47" s="19">
        <f t="shared" si="1"/>
        <v>42</v>
      </c>
      <c r="BR47" s="19">
        <f t="shared" si="1"/>
        <v>43</v>
      </c>
      <c r="BS47" s="19">
        <f>BR47+1</f>
        <v>44</v>
      </c>
      <c r="BT47" s="19">
        <f>BS47+1</f>
        <v>45</v>
      </c>
      <c r="BU47" s="19">
        <f>BT47+1</f>
        <v>46</v>
      </c>
      <c r="BV47" s="19">
        <f>BU47+1</f>
        <v>47</v>
      </c>
      <c r="BW47" s="19">
        <f t="shared" ref="BW47:CD47" si="2">BV47+1</f>
        <v>48</v>
      </c>
      <c r="BX47" s="19">
        <f t="shared" si="2"/>
        <v>49</v>
      </c>
      <c r="BY47" s="19">
        <f t="shared" si="2"/>
        <v>50</v>
      </c>
      <c r="BZ47" s="19">
        <f t="shared" si="2"/>
        <v>51</v>
      </c>
      <c r="CA47" s="19">
        <f t="shared" si="2"/>
        <v>52</v>
      </c>
      <c r="CB47" s="19">
        <f t="shared" si="2"/>
        <v>53</v>
      </c>
      <c r="CC47" s="19">
        <f t="shared" si="2"/>
        <v>54</v>
      </c>
      <c r="CD47" s="19">
        <f t="shared" si="2"/>
        <v>55</v>
      </c>
      <c r="CE47" s="19">
        <f t="shared" ref="CE47:CO47" si="3">CD47+1</f>
        <v>56</v>
      </c>
      <c r="CF47" s="19">
        <f t="shared" si="3"/>
        <v>57</v>
      </c>
      <c r="CG47" s="19">
        <f t="shared" si="3"/>
        <v>58</v>
      </c>
      <c r="CH47" s="19">
        <f t="shared" si="3"/>
        <v>59</v>
      </c>
      <c r="CI47" s="19">
        <f t="shared" si="3"/>
        <v>60</v>
      </c>
      <c r="CJ47" s="19">
        <f t="shared" si="3"/>
        <v>61</v>
      </c>
      <c r="CK47" s="19">
        <f t="shared" si="3"/>
        <v>62</v>
      </c>
      <c r="CL47" s="19">
        <f t="shared" si="3"/>
        <v>63</v>
      </c>
      <c r="CM47" s="19">
        <f t="shared" si="3"/>
        <v>64</v>
      </c>
      <c r="CN47" s="19">
        <f t="shared" si="3"/>
        <v>65</v>
      </c>
      <c r="CO47" s="19">
        <f t="shared" si="3"/>
        <v>66</v>
      </c>
      <c r="CP47" s="19">
        <f>CO47+1</f>
        <v>67</v>
      </c>
      <c r="CQ47" s="19">
        <f t="shared" ref="CQ47:DL47" si="4">CP47+1</f>
        <v>68</v>
      </c>
      <c r="CR47" s="19">
        <f t="shared" si="4"/>
        <v>69</v>
      </c>
      <c r="CS47" s="19">
        <f t="shared" si="4"/>
        <v>70</v>
      </c>
      <c r="CT47" s="19">
        <f t="shared" si="4"/>
        <v>71</v>
      </c>
      <c r="CU47" s="19">
        <f t="shared" si="4"/>
        <v>72</v>
      </c>
      <c r="CV47" s="19">
        <f t="shared" si="4"/>
        <v>73</v>
      </c>
      <c r="CW47" s="19">
        <f t="shared" si="4"/>
        <v>74</v>
      </c>
      <c r="CX47" s="19">
        <f t="shared" si="4"/>
        <v>75</v>
      </c>
      <c r="CY47" s="19">
        <f t="shared" si="4"/>
        <v>76</v>
      </c>
      <c r="CZ47" s="19">
        <f t="shared" si="4"/>
        <v>77</v>
      </c>
      <c r="DA47" s="19">
        <f t="shared" si="4"/>
        <v>78</v>
      </c>
      <c r="DB47" s="19">
        <f t="shared" si="4"/>
        <v>79</v>
      </c>
      <c r="DC47" s="19">
        <f t="shared" si="4"/>
        <v>80</v>
      </c>
      <c r="DD47" s="19">
        <f t="shared" si="4"/>
        <v>81</v>
      </c>
      <c r="DE47" s="19">
        <f t="shared" si="4"/>
        <v>82</v>
      </c>
      <c r="DF47" s="19">
        <f t="shared" si="4"/>
        <v>83</v>
      </c>
      <c r="DG47" s="19">
        <f t="shared" si="4"/>
        <v>84</v>
      </c>
      <c r="DH47" s="19">
        <f t="shared" si="4"/>
        <v>85</v>
      </c>
      <c r="DI47" s="19">
        <f t="shared" si="4"/>
        <v>86</v>
      </c>
      <c r="DJ47" s="19">
        <f t="shared" si="4"/>
        <v>87</v>
      </c>
      <c r="DK47" s="19">
        <f t="shared" si="4"/>
        <v>88</v>
      </c>
      <c r="DL47" s="19">
        <f t="shared" si="4"/>
        <v>89</v>
      </c>
      <c r="DM47" s="19">
        <f>DL47+1</f>
        <v>90</v>
      </c>
    </row>
    <row r="48" spans="2:121" s="19" customFormat="1" ht="21" customHeight="1" thickBot="1">
      <c r="B48" s="914" t="str">
        <f t="shared" ref="B48:B87" si="5">IF(C48&gt;0,"Wypełnione","")</f>
        <v/>
      </c>
      <c r="C48" s="2709"/>
      <c r="D48" s="2709"/>
      <c r="E48" s="2709"/>
      <c r="F48" s="2559"/>
      <c r="G48" s="2561"/>
      <c r="H48" s="294"/>
      <c r="I48" s="294"/>
      <c r="J48" s="2725"/>
      <c r="K48" s="2725"/>
      <c r="L48" s="1008"/>
      <c r="M48" s="1008"/>
      <c r="O48" s="839"/>
      <c r="P48" s="838"/>
      <c r="Q48" s="838"/>
      <c r="R48" s="838"/>
      <c r="S48" s="842"/>
      <c r="U48" s="789">
        <f>SUM(V48:Z48)</f>
        <v>0</v>
      </c>
      <c r="V48" s="2">
        <f t="shared" ref="V48:V87" si="6">IF(C48=$S$120,1,0)</f>
        <v>0</v>
      </c>
      <c r="W48" s="2">
        <f t="shared" ref="W48:W87" si="7">IF(C48=$S$121,2,0)</f>
        <v>0</v>
      </c>
      <c r="X48" s="2">
        <f t="shared" ref="X48:X87" si="8">IF(C48=$S$122,3,0)</f>
        <v>0</v>
      </c>
      <c r="Y48" s="2">
        <f t="shared" ref="Y48:Y87" si="9">IF(C48=$S$123,4,0)</f>
        <v>0</v>
      </c>
      <c r="Z48" s="2">
        <f t="shared" ref="Z48:Z87" si="10">IF(C48=$S$124,5,0)</f>
        <v>0</v>
      </c>
      <c r="AA48" s="295"/>
      <c r="AB48" s="295">
        <f t="shared" ref="AB48:AB87" si="11">IF(U48=1,F$120,IF(U48=2,H$120,IF(U48=3,J$120,IF(U48=4,L$120,IF(U48=5,O$120,0)))))</f>
        <v>0</v>
      </c>
      <c r="AC48" s="295">
        <f t="shared" ref="AC48:AC87" si="12">IF(U48=1,F$121,IF(U48=2,H$121,IF(U48=3,J$121,IF(U48=4,L$121,IF(U48=5,O$121,0)))))</f>
        <v>0</v>
      </c>
      <c r="AD48" s="295">
        <f t="shared" ref="AD48:AD87" si="13">IF(U48=1,F$122,IF(U48=2,H$122,IF(U48=3,J$122,IF(U48=4,L$122,IF(U48=5,O$122,0)))))</f>
        <v>0</v>
      </c>
      <c r="AE48" s="295">
        <f t="shared" ref="AE48:AE87" si="14">IF(U48=1,F$123,IF(U48=2,H$123,IF(U48=3,J$123,IF(U48=4,L$123,IF(U48=5,O$123,0)))))</f>
        <v>0</v>
      </c>
      <c r="AF48" s="295">
        <f t="shared" ref="AF48:AF87" si="15">IF(U48=1,F$124,IF(U48=2,H$124,IF(U48=3,J$124,IF(U48=4,L$124,IF(U48=5,O$124,0)))))</f>
        <v>0</v>
      </c>
      <c r="AG48" s="295">
        <f t="shared" ref="AG48:AG87" si="16">IF(U48=1,F$125,IF(U48=2,H$125,IF(U48=3,J$125,IF(U48=4,L$125,IF(U48=5,O$125,0)))))</f>
        <v>0</v>
      </c>
      <c r="AH48" s="295">
        <f t="shared" ref="AH48:AH87" si="17">IF(U48=1,F$126,IF(U48=2,H$126,IF(U48=3,J$126,IF(U48=4,L$126,IF(U48=5,O$126,0)))))</f>
        <v>0</v>
      </c>
      <c r="AI48" s="295">
        <f t="shared" ref="AI48:AI87" si="18">IF(U48=1,F$127,IF(U48=2,H$127,IF(U48=3,J$127,IF(U48=4,L$127,IF(U48=5,O$127,0)))))</f>
        <v>0</v>
      </c>
      <c r="AJ48" s="295">
        <f t="shared" ref="AJ48:AJ87" si="19">IF(U48=1,F$128,IF(U48=2,H$128,IF(U48=3,J$128,IF(U48=4,L$128,IF(U48=5,O$128,0)))))</f>
        <v>0</v>
      </c>
      <c r="AK48" s="295">
        <f t="shared" ref="AK48:AK87" si="20">IF(U48=1,F$129,IF(U48=2,H$129,IF(U48=3,J$129,IF(U48=4,L$129,IF(U48=5,O$129,0)))))</f>
        <v>0</v>
      </c>
      <c r="AL48" s="295">
        <f t="shared" ref="AL48:AL87" si="21">IF(U48=1,F$130,IF(U48=2,H$130,IF(U48=3,J$130,IF(U48=4,L$130,IF(U48=5,O$130,0)))))</f>
        <v>0</v>
      </c>
      <c r="AM48" s="295">
        <f t="shared" ref="AM48:AM87" si="22">IF(U48=1,F$131,IF(U48=2,H$131,IF(U48=3,J$131,IF(U48=4,L$131,IF(U48=5,O$131,0)))))</f>
        <v>0</v>
      </c>
      <c r="AN48" s="295">
        <f t="shared" ref="AN48:AN87" si="23">IF(U48=1,F$132,IF(U48=2,H$132,IF(U48=3,J$132,IF(U48=4,L$132,IF(U48=5,O$132,0)))))</f>
        <v>0</v>
      </c>
      <c r="AO48" s="295">
        <f t="shared" ref="AO48:AO87" si="24">IF(U48=1,F$133,IF(U48=2,H$133,IF(U48=3,J$133,IF(U48=4,L$133,IF(U48=5,O$133,0)))))</f>
        <v>0</v>
      </c>
      <c r="AP48" s="295">
        <f t="shared" ref="AP48:AP87" si="25">IF(U48=1,F$134,IF(U48=2,H$134,IF(U48=3,J$134,IF(U48=4,L$134,IF(U48=5,O$134,0)))))</f>
        <v>0</v>
      </c>
      <c r="AQ48" s="295">
        <f t="shared" ref="AQ48:AQ87" si="26">IF(U48=1,F$135,IF(U48=2,H$135,IF(U48=3,J$135,IF(U48=4,L$135,IF(U48=5,O$135,0)))))</f>
        <v>0</v>
      </c>
      <c r="AR48" s="295">
        <f t="shared" ref="AR48:AR87" si="27">IF(U48=1,F$136,IF(U48=2,H$136,IF(U48=3,J$136,IF(U48=4,L$136,IF(U48=5,O$136,0)))))</f>
        <v>0</v>
      </c>
      <c r="AS48" s="295">
        <f t="shared" ref="AS48:AS87" si="28">IF(U48=1,F$137,IF(U48=2,H$137,IF(U48=3,J$137,IF(U48=4,L$137,IF(U48=5,O$137,0)))))</f>
        <v>0</v>
      </c>
      <c r="AT48" s="295">
        <f t="shared" ref="AT48:AT87" si="29">IF(U48=1,F$138,IF(U48=2,H$138,IF(U48=3,J$138,IF(U48=4,L$138,IF(U48=5,O$138,0)))))</f>
        <v>0</v>
      </c>
      <c r="AU48" s="295">
        <f t="shared" ref="AU48:AU87" si="30">IF(U48=1,F$139,IF(U48=2,H$139,IF(U48=3,J$139,IF(U48=4,L$139,IF(U48=5,O$139,0)))))</f>
        <v>0</v>
      </c>
      <c r="AV48" s="295">
        <f t="shared" ref="AV48:AV87" si="31">IF(U48=1,F$140,IF(U48=2,H$140,IF(U48=3,J$140,IF(U48=4,L$140,IF(U48=5,O$140,0)))))</f>
        <v>0</v>
      </c>
      <c r="AW48" s="295">
        <f t="shared" ref="AW48:AW87" si="32">IF(U48=1,F$141,IF(U48=2,H$141,IF(U48=3,J$141,IF(U48=4,L$141,IF(U48=5,O$141,0)))))</f>
        <v>0</v>
      </c>
      <c r="AX48" s="295">
        <f t="shared" ref="AX48:AX87" si="33">IF(U48=1,F$142,IF(U48=2,H$142,IF(U48=3,J$142,IF(U48=4,L$142,IF(U48=5,O$142,0)))))</f>
        <v>0</v>
      </c>
      <c r="AY48" s="295">
        <f t="shared" ref="AY48:AY87" si="34">IF(U48=1,F$143,IF(U48=2,H$143,IF(U48=3,J$143,IF(U48=4,L$143,IF(U48=5,O$143,0)))))</f>
        <v>0</v>
      </c>
      <c r="AZ48" s="295">
        <f t="shared" ref="AZ48:AZ87" si="35">IF(U48=1,F$144,IF(U48=2,H$144,IF(U48=3,J$144,IF(U48=4,L$144,IF(U48=5,O$144,0)))))</f>
        <v>0</v>
      </c>
      <c r="BA48" s="295">
        <f t="shared" ref="BA48:BA87" si="36">IF(U48=1,F$145,IF(U48=2,H$145,IF(U48=3,J$145,IF(U48=4,L$145,IF(U48=5,O$145,0)))))</f>
        <v>0</v>
      </c>
      <c r="BB48" s="295">
        <f t="shared" ref="BB48:BB87" si="37">IF(U48=1,F$146,IF(U48=2,H$146,IF(U48=3,J$146,IF(U48=4,L$146,IF(U48=5,O$146,0)))))</f>
        <v>0</v>
      </c>
      <c r="BC48" s="295">
        <f t="shared" ref="BC48:BC87" si="38">IF(U48=1,F$147,IF(U48=2,H$147,IF(U48=3,J$147,IF(U48=4,L$147,IF(U48=5,O$147,0)))))</f>
        <v>0</v>
      </c>
      <c r="BD48" s="295">
        <f t="shared" ref="BD48:BD87" si="39">IF(U48=1,F$148,IF(U48=2,H$148,IF(U48=3,J$148,IF(U48=4,L$148,IF(U48=5,O$148,0)))))</f>
        <v>0</v>
      </c>
      <c r="BE48" s="295">
        <f t="shared" ref="BE48:BE87" si="40">IF(U48=1,F$149,IF(U48=2,H$149,IF(U48=3,J$149,IF(U48=4,L$149,IF(U48=5,O$149,0)))))</f>
        <v>0</v>
      </c>
      <c r="BF48" s="295">
        <f t="shared" ref="BF48:BF87" si="41">IF(U48=1,F$150,IF(U48=2,H$150,IF(U48=3,J$150,IF(U48=4,L$150,IF(U48=5,O$150,0)))))</f>
        <v>0</v>
      </c>
      <c r="BG48" s="295">
        <f t="shared" ref="BG48:BG87" si="42">IF(U48=1,F$151,IF(U48=2,H$151,IF(U48=3,J$151,IF(U48=4,L$151,IF(U48=5,O$151,0)))))</f>
        <v>0</v>
      </c>
      <c r="BH48" s="295">
        <f t="shared" ref="BH48:BH87" si="43">IF(U48=1,F$152,IF(U48=2,H$152,IF(U48=3,J$152,IF(U48=4,L$152,IF(U48=5,O$152,0)))))</f>
        <v>0</v>
      </c>
      <c r="BI48" s="295">
        <f t="shared" ref="BI48:BI87" si="44">IF(U48=1,F$153,IF(U48=2,H$153,IF(U48=3,J$153,IF(U48=4,L$153,IF(U48=5,O$153,0)))))</f>
        <v>0</v>
      </c>
      <c r="BJ48" s="295">
        <f t="shared" ref="BJ48:BJ87" si="45">IF(U48=1,F$154,IF(U48=2,H$154,IF(U48=3,J$154,IF(U48=4,L$154,IF(U48=5,O$154,0)))))</f>
        <v>0</v>
      </c>
      <c r="BK48" s="295">
        <f t="shared" ref="BK48:BK87" si="46">IF(U48=1,F$155,IF(U48=2,H$155,IF(U48=3,J$155,IF(U48=4,L$155,IF(U48=5,O$155,0)))))</f>
        <v>0</v>
      </c>
      <c r="BL48" s="295">
        <f t="shared" ref="BL48:BL87" si="47">IF(U48=1,F$156,IF(U48=2,H$156,IF(U48=3,J$156,IF(U48=4,L$156,IF(U48=5,O$156,0)))))</f>
        <v>0</v>
      </c>
      <c r="BM48" s="295">
        <f t="shared" ref="BM48:BM87" si="48">IF(U48=1,F$157,IF(U48=2,H$157,IF(U48=3,J$157,IF(U48=4,L$157,IF(U48=5,O$157,0)))))</f>
        <v>0</v>
      </c>
      <c r="BN48" s="295">
        <f t="shared" ref="BN48:BN87" si="49">IF(U48=1,F$158,IF(U48=2,H$158,IF(U48=3,J$158,IF(U48=4,L$158,IF(U48=5,O$158,0)))))</f>
        <v>0</v>
      </c>
      <c r="BO48" s="295">
        <f t="shared" ref="BO48:BO87" si="50">IF(U48=1,F$159,IF(U48=2,H$159,IF(U48=3,J$159,IF(U48=4,L$159,IF(U48=5,O$159,0)))))</f>
        <v>0</v>
      </c>
      <c r="BP48" s="295">
        <f t="shared" ref="BP48:BP87" si="51">IF(U48=1,F$160,IF(U48=2,H$160,IF(U48=3,J$160,IF(U48=4,L$160,IF(U48=5,O$160,0)))))</f>
        <v>0</v>
      </c>
      <c r="BQ48" s="295">
        <f t="shared" ref="BQ48:BQ87" si="52">IF(U48=1,F$161,IF(U48=2,H$161,IF(U48=3,J$161,IF(U48=4,L$161,IF(U48=5,O$161,0)))))</f>
        <v>0</v>
      </c>
      <c r="BR48" s="295">
        <f t="shared" ref="BR48:BR87" si="53">IF(U48=1,F$162,IF(U48=2,H$162,IF(U48=3,J$162,IF(U48=4,L$162,IF(U48=5,O$162,0)))))</f>
        <v>0</v>
      </c>
      <c r="BS48" s="295">
        <f t="shared" ref="BS48:BS87" si="54">IF(U48=1,F$163,IF(U48=2,H$163,IF(U48=3,J$163,IF(U48=4,L$163,IF(U48=5,O$163,0)))))</f>
        <v>0</v>
      </c>
      <c r="BT48" s="295">
        <f t="shared" ref="BT48:BT87" si="55">IF(U48=1,F$164,IF(U48=2,H$164,IF(U48=3,J$164,IF(U48=4,L$164,IF(U48=5,O$164,0)))))</f>
        <v>0</v>
      </c>
      <c r="BU48" s="295">
        <f t="shared" ref="BU48:BU87" si="56">IF(U48=1,F$165,IF(U48=2,H$165,IF(U48=3,J$165,IF(U48=4,L$165,IF(U48=5,O$165,0)))))</f>
        <v>0</v>
      </c>
      <c r="BV48" s="295">
        <f t="shared" ref="BV48:BV87" si="57">IF(U48=1,F$166,IF(U48=2,H$166,IF(U48=3,J$166,IF(U48=4,L$166,IF(U48=5,O$166,0)))))</f>
        <v>0</v>
      </c>
      <c r="BW48" s="295">
        <f t="shared" ref="BW48:BW87" si="58">IF(U48=1,F$167,IF(U48=2,H$167,IF(U48=3,J$167,IF(U48=4,L$167,IF(U48=5,O$167,0)))))</f>
        <v>0</v>
      </c>
      <c r="BX48" s="295">
        <f t="shared" ref="BX48:BX87" si="59">IF(U48=1,F$168,IF(U48=2,H$168,IF(U48=3,J$168,IF(U48=4,L$168,IF(U48=5,O$168,0)))))</f>
        <v>0</v>
      </c>
      <c r="BY48" s="295">
        <f t="shared" ref="BY48:BY87" si="60">IF(U48=1,F$169,IF(U48=2,H$169,IF(U48=3,J$169,IF(U48=4,L$169,IF(U48=5,O$169,0)))))</f>
        <v>0</v>
      </c>
      <c r="BZ48" s="295">
        <f t="shared" ref="BZ48:BZ87" si="61">IF(U48=1,F$170,IF(U48=2,H$170,IF(U48=3,J$170,IF(U48=4,L$170,IF(U48=5,O$170,0)))))</f>
        <v>0</v>
      </c>
      <c r="CA48" s="295">
        <f t="shared" ref="CA48:CA87" si="62">IF(U48=1,F$171,IF(U48=2,H$171,IF(U48=3,J$171,IF(U48=4,L$171,IF(U48=5,O$171,0)))))</f>
        <v>0</v>
      </c>
      <c r="CB48" s="295">
        <f t="shared" ref="CB48:CB87" si="63">IF(U48=1,F$172,IF(U48=2,H$172,IF(U48=3,J$172,IF(U48=4,L$172,IF(U48=5,O$172,0)))))</f>
        <v>0</v>
      </c>
      <c r="CC48" s="295">
        <f t="shared" ref="CC48:CC87" si="64">IF(U48=1,F$173,IF(U48=2,H$173,IF(U48=3,J$173,IF(U48=4,L$173,IF(U48=5,O$173,0)))))</f>
        <v>0</v>
      </c>
      <c r="CD48" s="295">
        <f t="shared" ref="CD48:CD87" si="65">IF(U48=1,F$174,IF(U48=2,H$174,IF(U48=3,J$174,IF(U48=4,L$174,IF(U48=5,O$174,0)))))</f>
        <v>0</v>
      </c>
      <c r="CE48" s="295">
        <f t="shared" ref="CE48:CE87" si="66">IF(U48=1,F$175,IF(U48=2,H$175,IF(U48=3,J$175,IF(U48=4,L$175,IF(U48=5,O$175,0)))))</f>
        <v>0</v>
      </c>
      <c r="CF48" s="295">
        <f t="shared" ref="CF48:CF87" si="67">IF(U48=1,F$176,IF(U48=2,H$176,IF(U48=3,J$176,IF(U48=4,L$176,IF(U48=5,O$176,0)))))</f>
        <v>0</v>
      </c>
      <c r="CG48" s="295">
        <f t="shared" ref="CG48:CG87" si="68">IF(U48=1,F$177,IF(U48=2,H$177,IF(U48=3,J$177,IF(U48=4,L$177,IF(U48=5,O$177,0)))))</f>
        <v>0</v>
      </c>
      <c r="CH48" s="295">
        <f t="shared" ref="CH48:CH87" si="69">IF(U48=1,F$178,IF(U48=2,H$178,IF(U48=3,J$178,IF(U48=4,L$178,IF(U48=5,O$178,0)))))</f>
        <v>0</v>
      </c>
      <c r="CI48" s="295">
        <f t="shared" ref="CI48:CI87" si="70">IF(U48=1,F$179,IF(U48=2,H$179,IF(U48=3,J$179,IF(U48=4,L$179,IF(U48=5,O$179,0)))))</f>
        <v>0</v>
      </c>
      <c r="CJ48" s="295">
        <f t="shared" ref="CJ48:CJ87" si="71">IF(U48=1,F$180,IF(U48=2,H$180,IF(U48=3,J$180,IF(U48=4,L$180,IF(U48=5,O$180,0)))))</f>
        <v>0</v>
      </c>
      <c r="CK48" s="295">
        <f t="shared" ref="CK48:CK87" si="72">IF(U48=1,F$181,IF(U48=2,H$181,IF(U48=3,J$181,IF(U48=4,L$181,IF(U48=5,O$181,0)))))</f>
        <v>0</v>
      </c>
      <c r="CL48" s="295">
        <f t="shared" ref="CL48:CL87" si="73">IF(U48=1,F$182,IF(U48=2,H$182,IF(U48=3,J$182,IF(U48=4,L$182,IF(U48=5,O$182,0)))))</f>
        <v>0</v>
      </c>
      <c r="CM48" s="295">
        <f t="shared" ref="CM48:CM87" si="74">IF(U48=1,F$183,IF(U48=2,H$183,IF(U48=3,J$183,IF(U48=4,L$183,IF(U48=5,O$183,0)))))</f>
        <v>0</v>
      </c>
      <c r="CN48" s="295">
        <f t="shared" ref="CN48:CN87" si="75">IF(U48=1,F$184,IF(U48=2,H$184,IF(U48=3,J$184,IF(U48=4,L$184,IF(U48=5,O$184,0)))))</f>
        <v>0</v>
      </c>
      <c r="CO48" s="295">
        <f t="shared" ref="CO48:CO87" si="76">IF(U48=1,F$185,IF(U48=2,H$185,IF(U48=3,J$185,IF(U48=4,L$185,IF(U48=5,O$185,0)))))</f>
        <v>0</v>
      </c>
      <c r="CP48" s="295" t="str">
        <f>IF(U48=1,F$186,"")</f>
        <v/>
      </c>
      <c r="CQ48" s="295" t="str">
        <f>IF(U48=1,F$187,"")</f>
        <v/>
      </c>
      <c r="CR48" s="295" t="str">
        <f>IF(U48=1,F$188,"")</f>
        <v/>
      </c>
      <c r="CS48" s="295" t="str">
        <f>IF(U48=1,F$189,"")</f>
        <v/>
      </c>
      <c r="CT48" s="295" t="str">
        <f>IF(U48=1,F$190,"")</f>
        <v/>
      </c>
      <c r="CU48" s="295" t="str">
        <f>IF(U48=1,F$191,"")</f>
        <v/>
      </c>
      <c r="CV48" s="295" t="str">
        <f>IF(U48=1,F$192,"")</f>
        <v/>
      </c>
      <c r="CW48" s="295" t="str">
        <f>IF(U48=1,F$193,"")</f>
        <v/>
      </c>
      <c r="CX48" s="295" t="str">
        <f>IF(U48=1,F$194,"")</f>
        <v/>
      </c>
      <c r="CY48" s="295" t="str">
        <f>IF(U48=1,F$195,"")</f>
        <v/>
      </c>
      <c r="CZ48" s="295" t="str">
        <f>IF(U48=1,F$196,"")</f>
        <v/>
      </c>
      <c r="DA48" s="295" t="str">
        <f>IF(U48=1,F$197,"")</f>
        <v/>
      </c>
      <c r="DB48" s="295" t="str">
        <f>IF(U48=1,F$198,"")</f>
        <v/>
      </c>
      <c r="DC48" s="295" t="str">
        <f>IF(U48=1,F$199,"")</f>
        <v/>
      </c>
      <c r="DD48" s="295" t="str">
        <f>IF(U48=1,F$200,"")</f>
        <v/>
      </c>
      <c r="DE48" s="295" t="str">
        <f>IF(U48=1,F$201,"")</f>
        <v/>
      </c>
      <c r="DF48" s="295" t="str">
        <f>IF(U48=1,F$202,"")</f>
        <v/>
      </c>
      <c r="DG48" s="295" t="str">
        <f>IF(U48=1,F$203,"")</f>
        <v/>
      </c>
      <c r="DH48" s="295" t="str">
        <f>IF(U48=1,F$204,"")</f>
        <v/>
      </c>
      <c r="DI48" s="295" t="str">
        <f>IF(U48=1,F$205,"")</f>
        <v/>
      </c>
      <c r="DJ48" s="295" t="str">
        <f>IF(U48=1,F$206,"")</f>
        <v/>
      </c>
      <c r="DK48" s="295" t="str">
        <f>IF(U48=1,F$207,"")</f>
        <v/>
      </c>
      <c r="DL48" s="295" t="str">
        <f>IF(U48=1,F$208,"")</f>
        <v/>
      </c>
      <c r="DM48" s="295" t="str">
        <f>IF(V48=1,F$209,"")</f>
        <v/>
      </c>
    </row>
    <row r="49" spans="2:117" s="19" customFormat="1" ht="21" customHeight="1" thickBot="1">
      <c r="B49" s="914" t="str">
        <f t="shared" si="5"/>
        <v/>
      </c>
      <c r="C49" s="2709"/>
      <c r="D49" s="2709"/>
      <c r="E49" s="2709"/>
      <c r="F49" s="2559"/>
      <c r="G49" s="2561"/>
      <c r="H49" s="294"/>
      <c r="I49" s="294"/>
      <c r="J49" s="2725"/>
      <c r="K49" s="2725"/>
      <c r="L49" s="1008"/>
      <c r="M49" s="1008"/>
      <c r="O49" s="840"/>
      <c r="P49" s="835"/>
      <c r="Q49" s="835"/>
      <c r="R49" s="835"/>
      <c r="S49" s="843"/>
      <c r="U49" s="789">
        <f t="shared" ref="U49:U87" si="77">SUM(V49:Z49)</f>
        <v>0</v>
      </c>
      <c r="V49" s="2">
        <f t="shared" si="6"/>
        <v>0</v>
      </c>
      <c r="W49" s="2">
        <f t="shared" si="7"/>
        <v>0</v>
      </c>
      <c r="X49" s="2">
        <f t="shared" si="8"/>
        <v>0</v>
      </c>
      <c r="Y49" s="2">
        <f t="shared" si="9"/>
        <v>0</v>
      </c>
      <c r="Z49" s="2">
        <f t="shared" si="10"/>
        <v>0</v>
      </c>
      <c r="AA49" s="295"/>
      <c r="AB49" s="295">
        <f t="shared" si="11"/>
        <v>0</v>
      </c>
      <c r="AC49" s="295">
        <f t="shared" si="12"/>
        <v>0</v>
      </c>
      <c r="AD49" s="295">
        <f t="shared" si="13"/>
        <v>0</v>
      </c>
      <c r="AE49" s="295">
        <f t="shared" si="14"/>
        <v>0</v>
      </c>
      <c r="AF49" s="295">
        <f t="shared" si="15"/>
        <v>0</v>
      </c>
      <c r="AG49" s="295">
        <f t="shared" si="16"/>
        <v>0</v>
      </c>
      <c r="AH49" s="295">
        <f t="shared" si="17"/>
        <v>0</v>
      </c>
      <c r="AI49" s="295">
        <f t="shared" si="18"/>
        <v>0</v>
      </c>
      <c r="AJ49" s="295">
        <f t="shared" si="19"/>
        <v>0</v>
      </c>
      <c r="AK49" s="295">
        <f t="shared" si="20"/>
        <v>0</v>
      </c>
      <c r="AL49" s="295">
        <f t="shared" si="21"/>
        <v>0</v>
      </c>
      <c r="AM49" s="295">
        <f t="shared" si="22"/>
        <v>0</v>
      </c>
      <c r="AN49" s="295">
        <f t="shared" si="23"/>
        <v>0</v>
      </c>
      <c r="AO49" s="295">
        <f t="shared" si="24"/>
        <v>0</v>
      </c>
      <c r="AP49" s="295">
        <f t="shared" si="25"/>
        <v>0</v>
      </c>
      <c r="AQ49" s="295">
        <f t="shared" si="26"/>
        <v>0</v>
      </c>
      <c r="AR49" s="295">
        <f t="shared" si="27"/>
        <v>0</v>
      </c>
      <c r="AS49" s="295">
        <f t="shared" si="28"/>
        <v>0</v>
      </c>
      <c r="AT49" s="295">
        <f t="shared" si="29"/>
        <v>0</v>
      </c>
      <c r="AU49" s="295">
        <f t="shared" si="30"/>
        <v>0</v>
      </c>
      <c r="AV49" s="295">
        <f t="shared" si="31"/>
        <v>0</v>
      </c>
      <c r="AW49" s="295">
        <f t="shared" si="32"/>
        <v>0</v>
      </c>
      <c r="AX49" s="295">
        <f t="shared" si="33"/>
        <v>0</v>
      </c>
      <c r="AY49" s="295">
        <f t="shared" si="34"/>
        <v>0</v>
      </c>
      <c r="AZ49" s="295">
        <f t="shared" si="35"/>
        <v>0</v>
      </c>
      <c r="BA49" s="295">
        <f t="shared" si="36"/>
        <v>0</v>
      </c>
      <c r="BB49" s="295">
        <f t="shared" si="37"/>
        <v>0</v>
      </c>
      <c r="BC49" s="295">
        <f t="shared" si="38"/>
        <v>0</v>
      </c>
      <c r="BD49" s="295">
        <f t="shared" si="39"/>
        <v>0</v>
      </c>
      <c r="BE49" s="295">
        <f t="shared" si="40"/>
        <v>0</v>
      </c>
      <c r="BF49" s="295">
        <f t="shared" si="41"/>
        <v>0</v>
      </c>
      <c r="BG49" s="295">
        <f t="shared" si="42"/>
        <v>0</v>
      </c>
      <c r="BH49" s="295">
        <f t="shared" si="43"/>
        <v>0</v>
      </c>
      <c r="BI49" s="295">
        <f t="shared" si="44"/>
        <v>0</v>
      </c>
      <c r="BJ49" s="295">
        <f t="shared" si="45"/>
        <v>0</v>
      </c>
      <c r="BK49" s="295">
        <f t="shared" si="46"/>
        <v>0</v>
      </c>
      <c r="BL49" s="295">
        <f t="shared" si="47"/>
        <v>0</v>
      </c>
      <c r="BM49" s="295">
        <f t="shared" si="48"/>
        <v>0</v>
      </c>
      <c r="BN49" s="295">
        <f t="shared" si="49"/>
        <v>0</v>
      </c>
      <c r="BO49" s="295">
        <f t="shared" si="50"/>
        <v>0</v>
      </c>
      <c r="BP49" s="295">
        <f t="shared" si="51"/>
        <v>0</v>
      </c>
      <c r="BQ49" s="295">
        <f t="shared" si="52"/>
        <v>0</v>
      </c>
      <c r="BR49" s="295">
        <f t="shared" si="53"/>
        <v>0</v>
      </c>
      <c r="BS49" s="295">
        <f t="shared" si="54"/>
        <v>0</v>
      </c>
      <c r="BT49" s="295">
        <f t="shared" si="55"/>
        <v>0</v>
      </c>
      <c r="BU49" s="295">
        <f t="shared" si="56"/>
        <v>0</v>
      </c>
      <c r="BV49" s="295">
        <f t="shared" si="57"/>
        <v>0</v>
      </c>
      <c r="BW49" s="295">
        <f t="shared" si="58"/>
        <v>0</v>
      </c>
      <c r="BX49" s="295">
        <f t="shared" si="59"/>
        <v>0</v>
      </c>
      <c r="BY49" s="295">
        <f t="shared" si="60"/>
        <v>0</v>
      </c>
      <c r="BZ49" s="295">
        <f t="shared" si="61"/>
        <v>0</v>
      </c>
      <c r="CA49" s="295">
        <f t="shared" si="62"/>
        <v>0</v>
      </c>
      <c r="CB49" s="295">
        <f t="shared" si="63"/>
        <v>0</v>
      </c>
      <c r="CC49" s="295">
        <f t="shared" si="64"/>
        <v>0</v>
      </c>
      <c r="CD49" s="295">
        <f t="shared" si="65"/>
        <v>0</v>
      </c>
      <c r="CE49" s="295">
        <f t="shared" si="66"/>
        <v>0</v>
      </c>
      <c r="CF49" s="295">
        <f t="shared" si="67"/>
        <v>0</v>
      </c>
      <c r="CG49" s="295">
        <f t="shared" si="68"/>
        <v>0</v>
      </c>
      <c r="CH49" s="295">
        <f t="shared" si="69"/>
        <v>0</v>
      </c>
      <c r="CI49" s="295">
        <f t="shared" si="70"/>
        <v>0</v>
      </c>
      <c r="CJ49" s="295">
        <f t="shared" si="71"/>
        <v>0</v>
      </c>
      <c r="CK49" s="295">
        <f t="shared" si="72"/>
        <v>0</v>
      </c>
      <c r="CL49" s="295">
        <f t="shared" si="73"/>
        <v>0</v>
      </c>
      <c r="CM49" s="295">
        <f t="shared" si="74"/>
        <v>0</v>
      </c>
      <c r="CN49" s="295">
        <f t="shared" si="75"/>
        <v>0</v>
      </c>
      <c r="CO49" s="295">
        <f t="shared" si="76"/>
        <v>0</v>
      </c>
      <c r="CP49" s="295" t="str">
        <f t="shared" ref="CP49:CP87" si="78">IF(U49=1,F$186,"")</f>
        <v/>
      </c>
      <c r="CQ49" s="295" t="str">
        <f t="shared" ref="CQ49:CQ87" si="79">IF(U49=1,F$187,"")</f>
        <v/>
      </c>
      <c r="CR49" s="295" t="str">
        <f t="shared" ref="CR49:CR87" si="80">IF(U49=1,F$188,"")</f>
        <v/>
      </c>
      <c r="CS49" s="295" t="str">
        <f t="shared" ref="CS49:CS87" si="81">IF(U49=1,F$189,"")</f>
        <v/>
      </c>
      <c r="CT49" s="295" t="str">
        <f t="shared" ref="CT49:CT87" si="82">IF(U49=1,F$190,"")</f>
        <v/>
      </c>
      <c r="CU49" s="295" t="str">
        <f t="shared" ref="CU49:CU87" si="83">IF(U49=1,F$191,"")</f>
        <v/>
      </c>
      <c r="CV49" s="295" t="str">
        <f t="shared" ref="CV49:CV87" si="84">IF(U49=1,F$192,"")</f>
        <v/>
      </c>
      <c r="CW49" s="295" t="str">
        <f t="shared" ref="CW49:CW87" si="85">IF(U49=1,F$193,"")</f>
        <v/>
      </c>
      <c r="CX49" s="295" t="str">
        <f t="shared" ref="CX49:CX87" si="86">IF(U49=1,F$194,"")</f>
        <v/>
      </c>
      <c r="CY49" s="295" t="str">
        <f t="shared" ref="CY49:CY87" si="87">IF(U49=1,F$195,"")</f>
        <v/>
      </c>
      <c r="CZ49" s="295" t="str">
        <f t="shared" ref="CZ49:CZ87" si="88">IF(U49=1,F$196,"")</f>
        <v/>
      </c>
      <c r="DA49" s="295" t="str">
        <f t="shared" ref="DA49:DA87" si="89">IF(U49=1,F$197,"")</f>
        <v/>
      </c>
      <c r="DB49" s="295" t="str">
        <f t="shared" ref="DB49:DB87" si="90">IF(U49=1,F$198,"")</f>
        <v/>
      </c>
      <c r="DC49" s="295" t="str">
        <f t="shared" ref="DC49:DC87" si="91">IF(U49=1,F$199,"")</f>
        <v/>
      </c>
      <c r="DD49" s="295" t="str">
        <f t="shared" ref="DD49:DD87" si="92">IF(U49=1,F$200,"")</f>
        <v/>
      </c>
      <c r="DE49" s="295" t="str">
        <f t="shared" ref="DE49:DE87" si="93">IF(U49=1,F$201,"")</f>
        <v/>
      </c>
      <c r="DF49" s="295" t="str">
        <f t="shared" ref="DF49:DF87" si="94">IF(U49=1,F$202,"")</f>
        <v/>
      </c>
      <c r="DG49" s="295" t="str">
        <f t="shared" ref="DG49:DG87" si="95">IF(U49=1,F$203,"")</f>
        <v/>
      </c>
      <c r="DH49" s="295" t="str">
        <f t="shared" ref="DH49:DH87" si="96">IF(U49=1,F$204,"")</f>
        <v/>
      </c>
      <c r="DI49" s="295" t="str">
        <f t="shared" ref="DI49:DI87" si="97">IF(U49=1,F$205,"")</f>
        <v/>
      </c>
      <c r="DJ49" s="295" t="str">
        <f t="shared" ref="DJ49:DJ87" si="98">IF(U49=1,F$206,"")</f>
        <v/>
      </c>
      <c r="DK49" s="295" t="str">
        <f t="shared" ref="DK49:DK87" si="99">IF(U49=1,F$207,"")</f>
        <v/>
      </c>
      <c r="DL49" s="295" t="str">
        <f t="shared" ref="DL49:DL87" si="100">IF(U49=1,F$208,"")</f>
        <v/>
      </c>
      <c r="DM49" s="295" t="str">
        <f t="shared" ref="DM49:DM87" si="101">IF(V49=1,F$209,"")</f>
        <v/>
      </c>
    </row>
    <row r="50" spans="2:117" s="19" customFormat="1" ht="21" customHeight="1" thickBot="1">
      <c r="B50" s="914" t="str">
        <f t="shared" si="5"/>
        <v/>
      </c>
      <c r="C50" s="2709"/>
      <c r="D50" s="2709"/>
      <c r="E50" s="2709"/>
      <c r="F50" s="2559"/>
      <c r="G50" s="2561"/>
      <c r="H50" s="294"/>
      <c r="I50" s="294"/>
      <c r="J50" s="2725"/>
      <c r="K50" s="2725"/>
      <c r="L50" s="1008"/>
      <c r="M50" s="1008"/>
      <c r="N50" s="2728" t="s">
        <v>232</v>
      </c>
      <c r="O50" s="840"/>
      <c r="P50" s="835"/>
      <c r="Q50" s="835"/>
      <c r="R50" s="835"/>
      <c r="S50" s="843"/>
      <c r="U50" s="789">
        <f t="shared" si="77"/>
        <v>0</v>
      </c>
      <c r="V50" s="2">
        <f t="shared" si="6"/>
        <v>0</v>
      </c>
      <c r="W50" s="2">
        <f t="shared" si="7"/>
        <v>0</v>
      </c>
      <c r="X50" s="2">
        <f t="shared" si="8"/>
        <v>0</v>
      </c>
      <c r="Y50" s="2">
        <f t="shared" si="9"/>
        <v>0</v>
      </c>
      <c r="Z50" s="2">
        <f t="shared" si="10"/>
        <v>0</v>
      </c>
      <c r="AA50" s="295"/>
      <c r="AB50" s="295">
        <f t="shared" si="11"/>
        <v>0</v>
      </c>
      <c r="AC50" s="295">
        <f t="shared" si="12"/>
        <v>0</v>
      </c>
      <c r="AD50" s="295">
        <f t="shared" si="13"/>
        <v>0</v>
      </c>
      <c r="AE50" s="295">
        <f t="shared" si="14"/>
        <v>0</v>
      </c>
      <c r="AF50" s="295">
        <f t="shared" si="15"/>
        <v>0</v>
      </c>
      <c r="AG50" s="295">
        <f t="shared" si="16"/>
        <v>0</v>
      </c>
      <c r="AH50" s="295">
        <f t="shared" si="17"/>
        <v>0</v>
      </c>
      <c r="AI50" s="295">
        <f t="shared" si="18"/>
        <v>0</v>
      </c>
      <c r="AJ50" s="295">
        <f t="shared" si="19"/>
        <v>0</v>
      </c>
      <c r="AK50" s="295">
        <f t="shared" si="20"/>
        <v>0</v>
      </c>
      <c r="AL50" s="295">
        <f t="shared" si="21"/>
        <v>0</v>
      </c>
      <c r="AM50" s="295">
        <f t="shared" si="22"/>
        <v>0</v>
      </c>
      <c r="AN50" s="295">
        <f t="shared" si="23"/>
        <v>0</v>
      </c>
      <c r="AO50" s="295">
        <f t="shared" si="24"/>
        <v>0</v>
      </c>
      <c r="AP50" s="295">
        <f t="shared" si="25"/>
        <v>0</v>
      </c>
      <c r="AQ50" s="295">
        <f t="shared" si="26"/>
        <v>0</v>
      </c>
      <c r="AR50" s="295">
        <f t="shared" si="27"/>
        <v>0</v>
      </c>
      <c r="AS50" s="295">
        <f t="shared" si="28"/>
        <v>0</v>
      </c>
      <c r="AT50" s="295">
        <f t="shared" si="29"/>
        <v>0</v>
      </c>
      <c r="AU50" s="295">
        <f t="shared" si="30"/>
        <v>0</v>
      </c>
      <c r="AV50" s="295">
        <f t="shared" si="31"/>
        <v>0</v>
      </c>
      <c r="AW50" s="295">
        <f t="shared" si="32"/>
        <v>0</v>
      </c>
      <c r="AX50" s="295">
        <f t="shared" si="33"/>
        <v>0</v>
      </c>
      <c r="AY50" s="295">
        <f t="shared" si="34"/>
        <v>0</v>
      </c>
      <c r="AZ50" s="295">
        <f t="shared" si="35"/>
        <v>0</v>
      </c>
      <c r="BA50" s="295">
        <f t="shared" si="36"/>
        <v>0</v>
      </c>
      <c r="BB50" s="295">
        <f t="shared" si="37"/>
        <v>0</v>
      </c>
      <c r="BC50" s="295">
        <f t="shared" si="38"/>
        <v>0</v>
      </c>
      <c r="BD50" s="295">
        <f t="shared" si="39"/>
        <v>0</v>
      </c>
      <c r="BE50" s="295">
        <f t="shared" si="40"/>
        <v>0</v>
      </c>
      <c r="BF50" s="295">
        <f t="shared" si="41"/>
        <v>0</v>
      </c>
      <c r="BG50" s="295">
        <f t="shared" si="42"/>
        <v>0</v>
      </c>
      <c r="BH50" s="295">
        <f t="shared" si="43"/>
        <v>0</v>
      </c>
      <c r="BI50" s="295">
        <f t="shared" si="44"/>
        <v>0</v>
      </c>
      <c r="BJ50" s="295">
        <f t="shared" si="45"/>
        <v>0</v>
      </c>
      <c r="BK50" s="295">
        <f t="shared" si="46"/>
        <v>0</v>
      </c>
      <c r="BL50" s="295">
        <f t="shared" si="47"/>
        <v>0</v>
      </c>
      <c r="BM50" s="295">
        <f t="shared" si="48"/>
        <v>0</v>
      </c>
      <c r="BN50" s="295">
        <f t="shared" si="49"/>
        <v>0</v>
      </c>
      <c r="BO50" s="295">
        <f t="shared" si="50"/>
        <v>0</v>
      </c>
      <c r="BP50" s="295">
        <f t="shared" si="51"/>
        <v>0</v>
      </c>
      <c r="BQ50" s="295">
        <f t="shared" si="52"/>
        <v>0</v>
      </c>
      <c r="BR50" s="295">
        <f t="shared" si="53"/>
        <v>0</v>
      </c>
      <c r="BS50" s="295">
        <f t="shared" si="54"/>
        <v>0</v>
      </c>
      <c r="BT50" s="295">
        <f t="shared" si="55"/>
        <v>0</v>
      </c>
      <c r="BU50" s="295">
        <f t="shared" si="56"/>
        <v>0</v>
      </c>
      <c r="BV50" s="295">
        <f t="shared" si="57"/>
        <v>0</v>
      </c>
      <c r="BW50" s="295">
        <f t="shared" si="58"/>
        <v>0</v>
      </c>
      <c r="BX50" s="295">
        <f t="shared" si="59"/>
        <v>0</v>
      </c>
      <c r="BY50" s="295">
        <f t="shared" si="60"/>
        <v>0</v>
      </c>
      <c r="BZ50" s="295">
        <f t="shared" si="61"/>
        <v>0</v>
      </c>
      <c r="CA50" s="295">
        <f t="shared" si="62"/>
        <v>0</v>
      </c>
      <c r="CB50" s="295">
        <f t="shared" si="63"/>
        <v>0</v>
      </c>
      <c r="CC50" s="295">
        <f t="shared" si="64"/>
        <v>0</v>
      </c>
      <c r="CD50" s="295">
        <f t="shared" si="65"/>
        <v>0</v>
      </c>
      <c r="CE50" s="295">
        <f t="shared" si="66"/>
        <v>0</v>
      </c>
      <c r="CF50" s="295">
        <f t="shared" si="67"/>
        <v>0</v>
      </c>
      <c r="CG50" s="295">
        <f t="shared" si="68"/>
        <v>0</v>
      </c>
      <c r="CH50" s="295">
        <f t="shared" si="69"/>
        <v>0</v>
      </c>
      <c r="CI50" s="295">
        <f t="shared" si="70"/>
        <v>0</v>
      </c>
      <c r="CJ50" s="295">
        <f t="shared" si="71"/>
        <v>0</v>
      </c>
      <c r="CK50" s="295">
        <f t="shared" si="72"/>
        <v>0</v>
      </c>
      <c r="CL50" s="295">
        <f t="shared" si="73"/>
        <v>0</v>
      </c>
      <c r="CM50" s="295">
        <f t="shared" si="74"/>
        <v>0</v>
      </c>
      <c r="CN50" s="295">
        <f t="shared" si="75"/>
        <v>0</v>
      </c>
      <c r="CO50" s="295">
        <f t="shared" si="76"/>
        <v>0</v>
      </c>
      <c r="CP50" s="295" t="str">
        <f t="shared" si="78"/>
        <v/>
      </c>
      <c r="CQ50" s="295" t="str">
        <f t="shared" si="79"/>
        <v/>
      </c>
      <c r="CR50" s="295" t="str">
        <f t="shared" si="80"/>
        <v/>
      </c>
      <c r="CS50" s="295" t="str">
        <f t="shared" si="81"/>
        <v/>
      </c>
      <c r="CT50" s="295" t="str">
        <f t="shared" si="82"/>
        <v/>
      </c>
      <c r="CU50" s="295" t="str">
        <f t="shared" si="83"/>
        <v/>
      </c>
      <c r="CV50" s="295" t="str">
        <f t="shared" si="84"/>
        <v/>
      </c>
      <c r="CW50" s="295" t="str">
        <f t="shared" si="85"/>
        <v/>
      </c>
      <c r="CX50" s="295" t="str">
        <f t="shared" si="86"/>
        <v/>
      </c>
      <c r="CY50" s="295" t="str">
        <f t="shared" si="87"/>
        <v/>
      </c>
      <c r="CZ50" s="295" t="str">
        <f t="shared" si="88"/>
        <v/>
      </c>
      <c r="DA50" s="295" t="str">
        <f t="shared" si="89"/>
        <v/>
      </c>
      <c r="DB50" s="295" t="str">
        <f t="shared" si="90"/>
        <v/>
      </c>
      <c r="DC50" s="295" t="str">
        <f t="shared" si="91"/>
        <v/>
      </c>
      <c r="DD50" s="295" t="str">
        <f t="shared" si="92"/>
        <v/>
      </c>
      <c r="DE50" s="295" t="str">
        <f t="shared" si="93"/>
        <v/>
      </c>
      <c r="DF50" s="295" t="str">
        <f t="shared" si="94"/>
        <v/>
      </c>
      <c r="DG50" s="295" t="str">
        <f t="shared" si="95"/>
        <v/>
      </c>
      <c r="DH50" s="295" t="str">
        <f t="shared" si="96"/>
        <v/>
      </c>
      <c r="DI50" s="295" t="str">
        <f t="shared" si="97"/>
        <v/>
      </c>
      <c r="DJ50" s="295" t="str">
        <f t="shared" si="98"/>
        <v/>
      </c>
      <c r="DK50" s="295" t="str">
        <f t="shared" si="99"/>
        <v/>
      </c>
      <c r="DL50" s="295" t="str">
        <f t="shared" si="100"/>
        <v/>
      </c>
      <c r="DM50" s="295" t="str">
        <f t="shared" si="101"/>
        <v/>
      </c>
    </row>
    <row r="51" spans="2:117" s="19" customFormat="1" ht="21" customHeight="1" thickBot="1">
      <c r="B51" s="914" t="str">
        <f t="shared" si="5"/>
        <v/>
      </c>
      <c r="C51" s="2709"/>
      <c r="D51" s="2709"/>
      <c r="E51" s="2709"/>
      <c r="F51" s="2559"/>
      <c r="G51" s="2561"/>
      <c r="H51" s="294"/>
      <c r="I51" s="294"/>
      <c r="J51" s="2725"/>
      <c r="K51" s="2725"/>
      <c r="L51" s="1009" t="s">
        <v>1612</v>
      </c>
      <c r="M51" s="1008"/>
      <c r="N51" s="2729"/>
      <c r="O51" s="848"/>
      <c r="P51" s="849"/>
      <c r="Q51" s="849"/>
      <c r="R51" s="835"/>
      <c r="S51" s="843"/>
      <c r="T51" s="845" t="s">
        <v>308</v>
      </c>
      <c r="U51" s="789">
        <f t="shared" si="77"/>
        <v>0</v>
      </c>
      <c r="V51" s="2">
        <f t="shared" si="6"/>
        <v>0</v>
      </c>
      <c r="W51" s="2">
        <f t="shared" si="7"/>
        <v>0</v>
      </c>
      <c r="X51" s="2">
        <f t="shared" si="8"/>
        <v>0</v>
      </c>
      <c r="Y51" s="2">
        <f t="shared" si="9"/>
        <v>0</v>
      </c>
      <c r="Z51" s="2">
        <f t="shared" si="10"/>
        <v>0</v>
      </c>
      <c r="AA51" s="295"/>
      <c r="AB51" s="295">
        <f t="shared" si="11"/>
        <v>0</v>
      </c>
      <c r="AC51" s="295">
        <f t="shared" si="12"/>
        <v>0</v>
      </c>
      <c r="AD51" s="295">
        <f t="shared" si="13"/>
        <v>0</v>
      </c>
      <c r="AE51" s="295">
        <f t="shared" si="14"/>
        <v>0</v>
      </c>
      <c r="AF51" s="295">
        <f t="shared" si="15"/>
        <v>0</v>
      </c>
      <c r="AG51" s="295">
        <f t="shared" si="16"/>
        <v>0</v>
      </c>
      <c r="AH51" s="295">
        <f t="shared" si="17"/>
        <v>0</v>
      </c>
      <c r="AI51" s="295">
        <f t="shared" si="18"/>
        <v>0</v>
      </c>
      <c r="AJ51" s="295">
        <f t="shared" si="19"/>
        <v>0</v>
      </c>
      <c r="AK51" s="295">
        <f t="shared" si="20"/>
        <v>0</v>
      </c>
      <c r="AL51" s="295">
        <f t="shared" si="21"/>
        <v>0</v>
      </c>
      <c r="AM51" s="295">
        <f t="shared" si="22"/>
        <v>0</v>
      </c>
      <c r="AN51" s="295">
        <f t="shared" si="23"/>
        <v>0</v>
      </c>
      <c r="AO51" s="295">
        <f t="shared" si="24"/>
        <v>0</v>
      </c>
      <c r="AP51" s="295">
        <f t="shared" si="25"/>
        <v>0</v>
      </c>
      <c r="AQ51" s="295">
        <f t="shared" si="26"/>
        <v>0</v>
      </c>
      <c r="AR51" s="295">
        <f t="shared" si="27"/>
        <v>0</v>
      </c>
      <c r="AS51" s="295">
        <f t="shared" si="28"/>
        <v>0</v>
      </c>
      <c r="AT51" s="295">
        <f t="shared" si="29"/>
        <v>0</v>
      </c>
      <c r="AU51" s="295">
        <f t="shared" si="30"/>
        <v>0</v>
      </c>
      <c r="AV51" s="295">
        <f t="shared" si="31"/>
        <v>0</v>
      </c>
      <c r="AW51" s="295">
        <f t="shared" si="32"/>
        <v>0</v>
      </c>
      <c r="AX51" s="295">
        <f t="shared" si="33"/>
        <v>0</v>
      </c>
      <c r="AY51" s="295">
        <f t="shared" si="34"/>
        <v>0</v>
      </c>
      <c r="AZ51" s="295">
        <f t="shared" si="35"/>
        <v>0</v>
      </c>
      <c r="BA51" s="295">
        <f t="shared" si="36"/>
        <v>0</v>
      </c>
      <c r="BB51" s="295">
        <f t="shared" si="37"/>
        <v>0</v>
      </c>
      <c r="BC51" s="295">
        <f t="shared" si="38"/>
        <v>0</v>
      </c>
      <c r="BD51" s="295">
        <f t="shared" si="39"/>
        <v>0</v>
      </c>
      <c r="BE51" s="295">
        <f t="shared" si="40"/>
        <v>0</v>
      </c>
      <c r="BF51" s="295">
        <f t="shared" si="41"/>
        <v>0</v>
      </c>
      <c r="BG51" s="295">
        <f t="shared" si="42"/>
        <v>0</v>
      </c>
      <c r="BH51" s="295">
        <f t="shared" si="43"/>
        <v>0</v>
      </c>
      <c r="BI51" s="295">
        <f t="shared" si="44"/>
        <v>0</v>
      </c>
      <c r="BJ51" s="295">
        <f t="shared" si="45"/>
        <v>0</v>
      </c>
      <c r="BK51" s="295">
        <f t="shared" si="46"/>
        <v>0</v>
      </c>
      <c r="BL51" s="295">
        <f t="shared" si="47"/>
        <v>0</v>
      </c>
      <c r="BM51" s="295">
        <f t="shared" si="48"/>
        <v>0</v>
      </c>
      <c r="BN51" s="295">
        <f t="shared" si="49"/>
        <v>0</v>
      </c>
      <c r="BO51" s="295">
        <f t="shared" si="50"/>
        <v>0</v>
      </c>
      <c r="BP51" s="295">
        <f t="shared" si="51"/>
        <v>0</v>
      </c>
      <c r="BQ51" s="295">
        <f t="shared" si="52"/>
        <v>0</v>
      </c>
      <c r="BR51" s="295">
        <f t="shared" si="53"/>
        <v>0</v>
      </c>
      <c r="BS51" s="295">
        <f t="shared" si="54"/>
        <v>0</v>
      </c>
      <c r="BT51" s="295">
        <f t="shared" si="55"/>
        <v>0</v>
      </c>
      <c r="BU51" s="295">
        <f t="shared" si="56"/>
        <v>0</v>
      </c>
      <c r="BV51" s="295">
        <f t="shared" si="57"/>
        <v>0</v>
      </c>
      <c r="BW51" s="295">
        <f t="shared" si="58"/>
        <v>0</v>
      </c>
      <c r="BX51" s="295">
        <f t="shared" si="59"/>
        <v>0</v>
      </c>
      <c r="BY51" s="295">
        <f t="shared" si="60"/>
        <v>0</v>
      </c>
      <c r="BZ51" s="295">
        <f t="shared" si="61"/>
        <v>0</v>
      </c>
      <c r="CA51" s="295">
        <f t="shared" si="62"/>
        <v>0</v>
      </c>
      <c r="CB51" s="295">
        <f t="shared" si="63"/>
        <v>0</v>
      </c>
      <c r="CC51" s="295">
        <f t="shared" si="64"/>
        <v>0</v>
      </c>
      <c r="CD51" s="295">
        <f t="shared" si="65"/>
        <v>0</v>
      </c>
      <c r="CE51" s="295">
        <f t="shared" si="66"/>
        <v>0</v>
      </c>
      <c r="CF51" s="295">
        <f t="shared" si="67"/>
        <v>0</v>
      </c>
      <c r="CG51" s="295">
        <f t="shared" si="68"/>
        <v>0</v>
      </c>
      <c r="CH51" s="295">
        <f t="shared" si="69"/>
        <v>0</v>
      </c>
      <c r="CI51" s="295">
        <f t="shared" si="70"/>
        <v>0</v>
      </c>
      <c r="CJ51" s="295">
        <f t="shared" si="71"/>
        <v>0</v>
      </c>
      <c r="CK51" s="295">
        <f t="shared" si="72"/>
        <v>0</v>
      </c>
      <c r="CL51" s="295">
        <f t="shared" si="73"/>
        <v>0</v>
      </c>
      <c r="CM51" s="295">
        <f t="shared" si="74"/>
        <v>0</v>
      </c>
      <c r="CN51" s="295">
        <f t="shared" si="75"/>
        <v>0</v>
      </c>
      <c r="CO51" s="295">
        <f t="shared" si="76"/>
        <v>0</v>
      </c>
      <c r="CP51" s="295" t="str">
        <f t="shared" si="78"/>
        <v/>
      </c>
      <c r="CQ51" s="295" t="str">
        <f t="shared" si="79"/>
        <v/>
      </c>
      <c r="CR51" s="295" t="str">
        <f t="shared" si="80"/>
        <v/>
      </c>
      <c r="CS51" s="295" t="str">
        <f t="shared" si="81"/>
        <v/>
      </c>
      <c r="CT51" s="295" t="str">
        <f t="shared" si="82"/>
        <v/>
      </c>
      <c r="CU51" s="295" t="str">
        <f t="shared" si="83"/>
        <v/>
      </c>
      <c r="CV51" s="295" t="str">
        <f t="shared" si="84"/>
        <v/>
      </c>
      <c r="CW51" s="295" t="str">
        <f t="shared" si="85"/>
        <v/>
      </c>
      <c r="CX51" s="295" t="str">
        <f t="shared" si="86"/>
        <v/>
      </c>
      <c r="CY51" s="295" t="str">
        <f t="shared" si="87"/>
        <v/>
      </c>
      <c r="CZ51" s="295" t="str">
        <f t="shared" si="88"/>
        <v/>
      </c>
      <c r="DA51" s="295" t="str">
        <f t="shared" si="89"/>
        <v/>
      </c>
      <c r="DB51" s="295" t="str">
        <f t="shared" si="90"/>
        <v/>
      </c>
      <c r="DC51" s="295" t="str">
        <f t="shared" si="91"/>
        <v/>
      </c>
      <c r="DD51" s="295" t="str">
        <f t="shared" si="92"/>
        <v/>
      </c>
      <c r="DE51" s="295" t="str">
        <f t="shared" si="93"/>
        <v/>
      </c>
      <c r="DF51" s="295" t="str">
        <f t="shared" si="94"/>
        <v/>
      </c>
      <c r="DG51" s="295" t="str">
        <f t="shared" si="95"/>
        <v/>
      </c>
      <c r="DH51" s="295" t="str">
        <f t="shared" si="96"/>
        <v/>
      </c>
      <c r="DI51" s="295" t="str">
        <f t="shared" si="97"/>
        <v/>
      </c>
      <c r="DJ51" s="295" t="str">
        <f t="shared" si="98"/>
        <v/>
      </c>
      <c r="DK51" s="295" t="str">
        <f t="shared" si="99"/>
        <v/>
      </c>
      <c r="DL51" s="295" t="str">
        <f t="shared" si="100"/>
        <v/>
      </c>
      <c r="DM51" s="295" t="str">
        <f t="shared" si="101"/>
        <v/>
      </c>
    </row>
    <row r="52" spans="2:117" s="19" customFormat="1" ht="21" customHeight="1" thickBot="1">
      <c r="B52" s="914" t="str">
        <f t="shared" si="5"/>
        <v/>
      </c>
      <c r="C52" s="2709"/>
      <c r="D52" s="2709"/>
      <c r="E52" s="2709"/>
      <c r="F52" s="2559"/>
      <c r="G52" s="2561"/>
      <c r="H52" s="294"/>
      <c r="I52" s="294"/>
      <c r="J52" s="2725"/>
      <c r="K52" s="2725"/>
      <c r="L52" s="1010">
        <f>T52</f>
        <v>0</v>
      </c>
      <c r="M52" s="1008"/>
      <c r="N52" s="1010">
        <f>Import!T49</f>
        <v>0</v>
      </c>
      <c r="O52" s="850"/>
      <c r="P52" s="851"/>
      <c r="Q52" s="851"/>
      <c r="R52" s="835"/>
      <c r="S52" s="843"/>
      <c r="T52" s="846">
        <f>H45</f>
        <v>0</v>
      </c>
      <c r="U52" s="789">
        <f t="shared" si="77"/>
        <v>0</v>
      </c>
      <c r="V52" s="2">
        <f t="shared" si="6"/>
        <v>0</v>
      </c>
      <c r="W52" s="2">
        <f t="shared" si="7"/>
        <v>0</v>
      </c>
      <c r="X52" s="2">
        <f t="shared" si="8"/>
        <v>0</v>
      </c>
      <c r="Y52" s="2">
        <f t="shared" si="9"/>
        <v>0</v>
      </c>
      <c r="Z52" s="2">
        <f t="shared" si="10"/>
        <v>0</v>
      </c>
      <c r="AA52" s="295"/>
      <c r="AB52" s="295">
        <f t="shared" si="11"/>
        <v>0</v>
      </c>
      <c r="AC52" s="295">
        <f t="shared" si="12"/>
        <v>0</v>
      </c>
      <c r="AD52" s="295">
        <f t="shared" si="13"/>
        <v>0</v>
      </c>
      <c r="AE52" s="295">
        <f t="shared" si="14"/>
        <v>0</v>
      </c>
      <c r="AF52" s="295">
        <f t="shared" si="15"/>
        <v>0</v>
      </c>
      <c r="AG52" s="295">
        <f t="shared" si="16"/>
        <v>0</v>
      </c>
      <c r="AH52" s="295">
        <f t="shared" si="17"/>
        <v>0</v>
      </c>
      <c r="AI52" s="295">
        <f t="shared" si="18"/>
        <v>0</v>
      </c>
      <c r="AJ52" s="295">
        <f t="shared" si="19"/>
        <v>0</v>
      </c>
      <c r="AK52" s="295">
        <f t="shared" si="20"/>
        <v>0</v>
      </c>
      <c r="AL52" s="295">
        <f t="shared" si="21"/>
        <v>0</v>
      </c>
      <c r="AM52" s="295">
        <f t="shared" si="22"/>
        <v>0</v>
      </c>
      <c r="AN52" s="295">
        <f t="shared" si="23"/>
        <v>0</v>
      </c>
      <c r="AO52" s="295">
        <f t="shared" si="24"/>
        <v>0</v>
      </c>
      <c r="AP52" s="295">
        <f t="shared" si="25"/>
        <v>0</v>
      </c>
      <c r="AQ52" s="295">
        <f t="shared" si="26"/>
        <v>0</v>
      </c>
      <c r="AR52" s="295">
        <f t="shared" si="27"/>
        <v>0</v>
      </c>
      <c r="AS52" s="295">
        <f t="shared" si="28"/>
        <v>0</v>
      </c>
      <c r="AT52" s="295">
        <f t="shared" si="29"/>
        <v>0</v>
      </c>
      <c r="AU52" s="295">
        <f t="shared" si="30"/>
        <v>0</v>
      </c>
      <c r="AV52" s="295">
        <f t="shared" si="31"/>
        <v>0</v>
      </c>
      <c r="AW52" s="295">
        <f t="shared" si="32"/>
        <v>0</v>
      </c>
      <c r="AX52" s="295">
        <f t="shared" si="33"/>
        <v>0</v>
      </c>
      <c r="AY52" s="295">
        <f t="shared" si="34"/>
        <v>0</v>
      </c>
      <c r="AZ52" s="295">
        <f t="shared" si="35"/>
        <v>0</v>
      </c>
      <c r="BA52" s="295">
        <f t="shared" si="36"/>
        <v>0</v>
      </c>
      <c r="BB52" s="295">
        <f t="shared" si="37"/>
        <v>0</v>
      </c>
      <c r="BC52" s="295">
        <f t="shared" si="38"/>
        <v>0</v>
      </c>
      <c r="BD52" s="295">
        <f t="shared" si="39"/>
        <v>0</v>
      </c>
      <c r="BE52" s="295">
        <f t="shared" si="40"/>
        <v>0</v>
      </c>
      <c r="BF52" s="295">
        <f t="shared" si="41"/>
        <v>0</v>
      </c>
      <c r="BG52" s="295">
        <f t="shared" si="42"/>
        <v>0</v>
      </c>
      <c r="BH52" s="295">
        <f t="shared" si="43"/>
        <v>0</v>
      </c>
      <c r="BI52" s="295">
        <f t="shared" si="44"/>
        <v>0</v>
      </c>
      <c r="BJ52" s="295">
        <f t="shared" si="45"/>
        <v>0</v>
      </c>
      <c r="BK52" s="295">
        <f t="shared" si="46"/>
        <v>0</v>
      </c>
      <c r="BL52" s="295">
        <f t="shared" si="47"/>
        <v>0</v>
      </c>
      <c r="BM52" s="295">
        <f t="shared" si="48"/>
        <v>0</v>
      </c>
      <c r="BN52" s="295">
        <f t="shared" si="49"/>
        <v>0</v>
      </c>
      <c r="BO52" s="295">
        <f t="shared" si="50"/>
        <v>0</v>
      </c>
      <c r="BP52" s="295">
        <f t="shared" si="51"/>
        <v>0</v>
      </c>
      <c r="BQ52" s="295">
        <f t="shared" si="52"/>
        <v>0</v>
      </c>
      <c r="BR52" s="295">
        <f t="shared" si="53"/>
        <v>0</v>
      </c>
      <c r="BS52" s="295">
        <f t="shared" si="54"/>
        <v>0</v>
      </c>
      <c r="BT52" s="295">
        <f t="shared" si="55"/>
        <v>0</v>
      </c>
      <c r="BU52" s="295">
        <f t="shared" si="56"/>
        <v>0</v>
      </c>
      <c r="BV52" s="295">
        <f t="shared" si="57"/>
        <v>0</v>
      </c>
      <c r="BW52" s="295">
        <f t="shared" si="58"/>
        <v>0</v>
      </c>
      <c r="BX52" s="295">
        <f t="shared" si="59"/>
        <v>0</v>
      </c>
      <c r="BY52" s="295">
        <f t="shared" si="60"/>
        <v>0</v>
      </c>
      <c r="BZ52" s="295">
        <f t="shared" si="61"/>
        <v>0</v>
      </c>
      <c r="CA52" s="295">
        <f t="shared" si="62"/>
        <v>0</v>
      </c>
      <c r="CB52" s="295">
        <f t="shared" si="63"/>
        <v>0</v>
      </c>
      <c r="CC52" s="295">
        <f t="shared" si="64"/>
        <v>0</v>
      </c>
      <c r="CD52" s="295">
        <f t="shared" si="65"/>
        <v>0</v>
      </c>
      <c r="CE52" s="295">
        <f t="shared" si="66"/>
        <v>0</v>
      </c>
      <c r="CF52" s="295">
        <f t="shared" si="67"/>
        <v>0</v>
      </c>
      <c r="CG52" s="295">
        <f t="shared" si="68"/>
        <v>0</v>
      </c>
      <c r="CH52" s="295">
        <f t="shared" si="69"/>
        <v>0</v>
      </c>
      <c r="CI52" s="295">
        <f t="shared" si="70"/>
        <v>0</v>
      </c>
      <c r="CJ52" s="295">
        <f t="shared" si="71"/>
        <v>0</v>
      </c>
      <c r="CK52" s="295">
        <f t="shared" si="72"/>
        <v>0</v>
      </c>
      <c r="CL52" s="295">
        <f t="shared" si="73"/>
        <v>0</v>
      </c>
      <c r="CM52" s="295">
        <f t="shared" si="74"/>
        <v>0</v>
      </c>
      <c r="CN52" s="295">
        <f t="shared" si="75"/>
        <v>0</v>
      </c>
      <c r="CO52" s="295">
        <f t="shared" si="76"/>
        <v>0</v>
      </c>
      <c r="CP52" s="295" t="str">
        <f t="shared" si="78"/>
        <v/>
      </c>
      <c r="CQ52" s="295" t="str">
        <f t="shared" si="79"/>
        <v/>
      </c>
      <c r="CR52" s="295" t="str">
        <f t="shared" si="80"/>
        <v/>
      </c>
      <c r="CS52" s="295" t="str">
        <f t="shared" si="81"/>
        <v/>
      </c>
      <c r="CT52" s="295" t="str">
        <f t="shared" si="82"/>
        <v/>
      </c>
      <c r="CU52" s="295" t="str">
        <f t="shared" si="83"/>
        <v/>
      </c>
      <c r="CV52" s="295" t="str">
        <f t="shared" si="84"/>
        <v/>
      </c>
      <c r="CW52" s="295" t="str">
        <f t="shared" si="85"/>
        <v/>
      </c>
      <c r="CX52" s="295" t="str">
        <f t="shared" si="86"/>
        <v/>
      </c>
      <c r="CY52" s="295" t="str">
        <f t="shared" si="87"/>
        <v/>
      </c>
      <c r="CZ52" s="295" t="str">
        <f t="shared" si="88"/>
        <v/>
      </c>
      <c r="DA52" s="295" t="str">
        <f t="shared" si="89"/>
        <v/>
      </c>
      <c r="DB52" s="295" t="str">
        <f t="shared" si="90"/>
        <v/>
      </c>
      <c r="DC52" s="295" t="str">
        <f t="shared" si="91"/>
        <v/>
      </c>
      <c r="DD52" s="295" t="str">
        <f t="shared" si="92"/>
        <v/>
      </c>
      <c r="DE52" s="295" t="str">
        <f t="shared" si="93"/>
        <v/>
      </c>
      <c r="DF52" s="295" t="str">
        <f t="shared" si="94"/>
        <v/>
      </c>
      <c r="DG52" s="295" t="str">
        <f t="shared" si="95"/>
        <v/>
      </c>
      <c r="DH52" s="295" t="str">
        <f t="shared" si="96"/>
        <v/>
      </c>
      <c r="DI52" s="295" t="str">
        <f t="shared" si="97"/>
        <v/>
      </c>
      <c r="DJ52" s="295" t="str">
        <f t="shared" si="98"/>
        <v/>
      </c>
      <c r="DK52" s="295" t="str">
        <f t="shared" si="99"/>
        <v/>
      </c>
      <c r="DL52" s="295" t="str">
        <f t="shared" si="100"/>
        <v/>
      </c>
      <c r="DM52" s="295" t="str">
        <f t="shared" si="101"/>
        <v/>
      </c>
    </row>
    <row r="53" spans="2:117" s="19" customFormat="1" ht="21" customHeight="1" thickBot="1">
      <c r="B53" s="914" t="str">
        <f t="shared" si="5"/>
        <v/>
      </c>
      <c r="C53" s="2709"/>
      <c r="D53" s="2709"/>
      <c r="E53" s="2709"/>
      <c r="F53" s="2559"/>
      <c r="G53" s="2561"/>
      <c r="H53" s="294"/>
      <c r="I53" s="294"/>
      <c r="J53" s="2725"/>
      <c r="K53" s="2725"/>
      <c r="L53" s="1011" t="s">
        <v>309</v>
      </c>
      <c r="M53" s="1008"/>
      <c r="O53" s="840"/>
      <c r="P53" s="835"/>
      <c r="Q53" s="835"/>
      <c r="R53" s="835"/>
      <c r="S53" s="843"/>
      <c r="T53" s="845" t="s">
        <v>309</v>
      </c>
      <c r="U53" s="789">
        <f t="shared" si="77"/>
        <v>0</v>
      </c>
      <c r="V53" s="2">
        <f t="shared" si="6"/>
        <v>0</v>
      </c>
      <c r="W53" s="2">
        <f t="shared" si="7"/>
        <v>0</v>
      </c>
      <c r="X53" s="2">
        <f t="shared" si="8"/>
        <v>0</v>
      </c>
      <c r="Y53" s="2">
        <f t="shared" si="9"/>
        <v>0</v>
      </c>
      <c r="Z53" s="2">
        <f t="shared" si="10"/>
        <v>0</v>
      </c>
      <c r="AA53" s="295"/>
      <c r="AB53" s="295">
        <f t="shared" si="11"/>
        <v>0</v>
      </c>
      <c r="AC53" s="295">
        <f t="shared" si="12"/>
        <v>0</v>
      </c>
      <c r="AD53" s="295">
        <f t="shared" si="13"/>
        <v>0</v>
      </c>
      <c r="AE53" s="295">
        <f t="shared" si="14"/>
        <v>0</v>
      </c>
      <c r="AF53" s="295">
        <f t="shared" si="15"/>
        <v>0</v>
      </c>
      <c r="AG53" s="295">
        <f t="shared" si="16"/>
        <v>0</v>
      </c>
      <c r="AH53" s="295">
        <f t="shared" si="17"/>
        <v>0</v>
      </c>
      <c r="AI53" s="295">
        <f t="shared" si="18"/>
        <v>0</v>
      </c>
      <c r="AJ53" s="295">
        <f t="shared" si="19"/>
        <v>0</v>
      </c>
      <c r="AK53" s="295">
        <f t="shared" si="20"/>
        <v>0</v>
      </c>
      <c r="AL53" s="295">
        <f t="shared" si="21"/>
        <v>0</v>
      </c>
      <c r="AM53" s="295">
        <f t="shared" si="22"/>
        <v>0</v>
      </c>
      <c r="AN53" s="295">
        <f t="shared" si="23"/>
        <v>0</v>
      </c>
      <c r="AO53" s="295">
        <f t="shared" si="24"/>
        <v>0</v>
      </c>
      <c r="AP53" s="295">
        <f t="shared" si="25"/>
        <v>0</v>
      </c>
      <c r="AQ53" s="295">
        <f t="shared" si="26"/>
        <v>0</v>
      </c>
      <c r="AR53" s="295">
        <f t="shared" si="27"/>
        <v>0</v>
      </c>
      <c r="AS53" s="295">
        <f t="shared" si="28"/>
        <v>0</v>
      </c>
      <c r="AT53" s="295">
        <f t="shared" si="29"/>
        <v>0</v>
      </c>
      <c r="AU53" s="295">
        <f t="shared" si="30"/>
        <v>0</v>
      </c>
      <c r="AV53" s="295">
        <f t="shared" si="31"/>
        <v>0</v>
      </c>
      <c r="AW53" s="295">
        <f t="shared" si="32"/>
        <v>0</v>
      </c>
      <c r="AX53" s="295">
        <f t="shared" si="33"/>
        <v>0</v>
      </c>
      <c r="AY53" s="295">
        <f t="shared" si="34"/>
        <v>0</v>
      </c>
      <c r="AZ53" s="295">
        <f t="shared" si="35"/>
        <v>0</v>
      </c>
      <c r="BA53" s="295">
        <f t="shared" si="36"/>
        <v>0</v>
      </c>
      <c r="BB53" s="295">
        <f t="shared" si="37"/>
        <v>0</v>
      </c>
      <c r="BC53" s="295">
        <f t="shared" si="38"/>
        <v>0</v>
      </c>
      <c r="BD53" s="295">
        <f t="shared" si="39"/>
        <v>0</v>
      </c>
      <c r="BE53" s="295">
        <f t="shared" si="40"/>
        <v>0</v>
      </c>
      <c r="BF53" s="295">
        <f t="shared" si="41"/>
        <v>0</v>
      </c>
      <c r="BG53" s="295">
        <f t="shared" si="42"/>
        <v>0</v>
      </c>
      <c r="BH53" s="295">
        <f t="shared" si="43"/>
        <v>0</v>
      </c>
      <c r="BI53" s="295">
        <f t="shared" si="44"/>
        <v>0</v>
      </c>
      <c r="BJ53" s="295">
        <f t="shared" si="45"/>
        <v>0</v>
      </c>
      <c r="BK53" s="295">
        <f t="shared" si="46"/>
        <v>0</v>
      </c>
      <c r="BL53" s="295">
        <f t="shared" si="47"/>
        <v>0</v>
      </c>
      <c r="BM53" s="295">
        <f t="shared" si="48"/>
        <v>0</v>
      </c>
      <c r="BN53" s="295">
        <f t="shared" si="49"/>
        <v>0</v>
      </c>
      <c r="BO53" s="295">
        <f t="shared" si="50"/>
        <v>0</v>
      </c>
      <c r="BP53" s="295">
        <f t="shared" si="51"/>
        <v>0</v>
      </c>
      <c r="BQ53" s="295">
        <f t="shared" si="52"/>
        <v>0</v>
      </c>
      <c r="BR53" s="295">
        <f t="shared" si="53"/>
        <v>0</v>
      </c>
      <c r="BS53" s="295">
        <f t="shared" si="54"/>
        <v>0</v>
      </c>
      <c r="BT53" s="295">
        <f t="shared" si="55"/>
        <v>0</v>
      </c>
      <c r="BU53" s="295">
        <f t="shared" si="56"/>
        <v>0</v>
      </c>
      <c r="BV53" s="295">
        <f t="shared" si="57"/>
        <v>0</v>
      </c>
      <c r="BW53" s="295">
        <f t="shared" si="58"/>
        <v>0</v>
      </c>
      <c r="BX53" s="295">
        <f t="shared" si="59"/>
        <v>0</v>
      </c>
      <c r="BY53" s="295">
        <f t="shared" si="60"/>
        <v>0</v>
      </c>
      <c r="BZ53" s="295">
        <f t="shared" si="61"/>
        <v>0</v>
      </c>
      <c r="CA53" s="295">
        <f t="shared" si="62"/>
        <v>0</v>
      </c>
      <c r="CB53" s="295">
        <f t="shared" si="63"/>
        <v>0</v>
      </c>
      <c r="CC53" s="295">
        <f t="shared" si="64"/>
        <v>0</v>
      </c>
      <c r="CD53" s="295">
        <f t="shared" si="65"/>
        <v>0</v>
      </c>
      <c r="CE53" s="295">
        <f t="shared" si="66"/>
        <v>0</v>
      </c>
      <c r="CF53" s="295">
        <f t="shared" si="67"/>
        <v>0</v>
      </c>
      <c r="CG53" s="295">
        <f t="shared" si="68"/>
        <v>0</v>
      </c>
      <c r="CH53" s="295">
        <f t="shared" si="69"/>
        <v>0</v>
      </c>
      <c r="CI53" s="295">
        <f t="shared" si="70"/>
        <v>0</v>
      </c>
      <c r="CJ53" s="295">
        <f t="shared" si="71"/>
        <v>0</v>
      </c>
      <c r="CK53" s="295">
        <f t="shared" si="72"/>
        <v>0</v>
      </c>
      <c r="CL53" s="295">
        <f t="shared" si="73"/>
        <v>0</v>
      </c>
      <c r="CM53" s="295">
        <f t="shared" si="74"/>
        <v>0</v>
      </c>
      <c r="CN53" s="295">
        <f t="shared" si="75"/>
        <v>0</v>
      </c>
      <c r="CO53" s="295">
        <f t="shared" si="76"/>
        <v>0</v>
      </c>
      <c r="CP53" s="295" t="str">
        <f t="shared" si="78"/>
        <v/>
      </c>
      <c r="CQ53" s="295" t="str">
        <f t="shared" si="79"/>
        <v/>
      </c>
      <c r="CR53" s="295" t="str">
        <f t="shared" si="80"/>
        <v/>
      </c>
      <c r="CS53" s="295" t="str">
        <f t="shared" si="81"/>
        <v/>
      </c>
      <c r="CT53" s="295" t="str">
        <f t="shared" si="82"/>
        <v/>
      </c>
      <c r="CU53" s="295" t="str">
        <f t="shared" si="83"/>
        <v/>
      </c>
      <c r="CV53" s="295" t="str">
        <f t="shared" si="84"/>
        <v/>
      </c>
      <c r="CW53" s="295" t="str">
        <f t="shared" si="85"/>
        <v/>
      </c>
      <c r="CX53" s="295" t="str">
        <f t="shared" si="86"/>
        <v/>
      </c>
      <c r="CY53" s="295" t="str">
        <f t="shared" si="87"/>
        <v/>
      </c>
      <c r="CZ53" s="295" t="str">
        <f t="shared" si="88"/>
        <v/>
      </c>
      <c r="DA53" s="295" t="str">
        <f t="shared" si="89"/>
        <v/>
      </c>
      <c r="DB53" s="295" t="str">
        <f t="shared" si="90"/>
        <v/>
      </c>
      <c r="DC53" s="295" t="str">
        <f t="shared" si="91"/>
        <v/>
      </c>
      <c r="DD53" s="295" t="str">
        <f t="shared" si="92"/>
        <v/>
      </c>
      <c r="DE53" s="295" t="str">
        <f t="shared" si="93"/>
        <v/>
      </c>
      <c r="DF53" s="295" t="str">
        <f t="shared" si="94"/>
        <v/>
      </c>
      <c r="DG53" s="295" t="str">
        <f t="shared" si="95"/>
        <v/>
      </c>
      <c r="DH53" s="295" t="str">
        <f t="shared" si="96"/>
        <v/>
      </c>
      <c r="DI53" s="295" t="str">
        <f t="shared" si="97"/>
        <v/>
      </c>
      <c r="DJ53" s="295" t="str">
        <f t="shared" si="98"/>
        <v/>
      </c>
      <c r="DK53" s="295" t="str">
        <f t="shared" si="99"/>
        <v/>
      </c>
      <c r="DL53" s="295" t="str">
        <f t="shared" si="100"/>
        <v/>
      </c>
      <c r="DM53" s="295" t="str">
        <f t="shared" si="101"/>
        <v/>
      </c>
    </row>
    <row r="54" spans="2:117" s="19" customFormat="1" ht="21" customHeight="1" thickBot="1">
      <c r="B54" s="914" t="str">
        <f t="shared" si="5"/>
        <v/>
      </c>
      <c r="C54" s="2709"/>
      <c r="D54" s="2709"/>
      <c r="E54" s="2709"/>
      <c r="F54" s="2559"/>
      <c r="G54" s="2561"/>
      <c r="H54" s="294"/>
      <c r="I54" s="294"/>
      <c r="J54" s="2725"/>
      <c r="K54" s="2725"/>
      <c r="L54" s="1012">
        <f>T54</f>
        <v>0</v>
      </c>
      <c r="M54" s="1008"/>
      <c r="O54" s="840"/>
      <c r="P54" s="835"/>
      <c r="Q54" s="835"/>
      <c r="R54" s="835"/>
      <c r="S54" s="843"/>
      <c r="T54" s="847">
        <f>SUM(H48:H87)</f>
        <v>0</v>
      </c>
      <c r="U54" s="789">
        <f t="shared" si="77"/>
        <v>0</v>
      </c>
      <c r="V54" s="2">
        <f t="shared" si="6"/>
        <v>0</v>
      </c>
      <c r="W54" s="2">
        <f t="shared" si="7"/>
        <v>0</v>
      </c>
      <c r="X54" s="2">
        <f t="shared" si="8"/>
        <v>0</v>
      </c>
      <c r="Y54" s="2">
        <f t="shared" si="9"/>
        <v>0</v>
      </c>
      <c r="Z54" s="2">
        <f t="shared" si="10"/>
        <v>0</v>
      </c>
      <c r="AA54" s="295"/>
      <c r="AB54" s="295">
        <f t="shared" si="11"/>
        <v>0</v>
      </c>
      <c r="AC54" s="295">
        <f t="shared" si="12"/>
        <v>0</v>
      </c>
      <c r="AD54" s="295">
        <f t="shared" si="13"/>
        <v>0</v>
      </c>
      <c r="AE54" s="295">
        <f t="shared" si="14"/>
        <v>0</v>
      </c>
      <c r="AF54" s="295">
        <f t="shared" si="15"/>
        <v>0</v>
      </c>
      <c r="AG54" s="295">
        <f t="shared" si="16"/>
        <v>0</v>
      </c>
      <c r="AH54" s="295">
        <f t="shared" si="17"/>
        <v>0</v>
      </c>
      <c r="AI54" s="295">
        <f t="shared" si="18"/>
        <v>0</v>
      </c>
      <c r="AJ54" s="295">
        <f t="shared" si="19"/>
        <v>0</v>
      </c>
      <c r="AK54" s="295">
        <f t="shared" si="20"/>
        <v>0</v>
      </c>
      <c r="AL54" s="295">
        <f t="shared" si="21"/>
        <v>0</v>
      </c>
      <c r="AM54" s="295">
        <f t="shared" si="22"/>
        <v>0</v>
      </c>
      <c r="AN54" s="295">
        <f t="shared" si="23"/>
        <v>0</v>
      </c>
      <c r="AO54" s="295">
        <f t="shared" si="24"/>
        <v>0</v>
      </c>
      <c r="AP54" s="295">
        <f t="shared" si="25"/>
        <v>0</v>
      </c>
      <c r="AQ54" s="295">
        <f t="shared" si="26"/>
        <v>0</v>
      </c>
      <c r="AR54" s="295">
        <f t="shared" si="27"/>
        <v>0</v>
      </c>
      <c r="AS54" s="295">
        <f t="shared" si="28"/>
        <v>0</v>
      </c>
      <c r="AT54" s="295">
        <f t="shared" si="29"/>
        <v>0</v>
      </c>
      <c r="AU54" s="295">
        <f t="shared" si="30"/>
        <v>0</v>
      </c>
      <c r="AV54" s="295">
        <f t="shared" si="31"/>
        <v>0</v>
      </c>
      <c r="AW54" s="295">
        <f t="shared" si="32"/>
        <v>0</v>
      </c>
      <c r="AX54" s="295">
        <f t="shared" si="33"/>
        <v>0</v>
      </c>
      <c r="AY54" s="295">
        <f t="shared" si="34"/>
        <v>0</v>
      </c>
      <c r="AZ54" s="295">
        <f t="shared" si="35"/>
        <v>0</v>
      </c>
      <c r="BA54" s="295">
        <f t="shared" si="36"/>
        <v>0</v>
      </c>
      <c r="BB54" s="295">
        <f t="shared" si="37"/>
        <v>0</v>
      </c>
      <c r="BC54" s="295">
        <f t="shared" si="38"/>
        <v>0</v>
      </c>
      <c r="BD54" s="295">
        <f t="shared" si="39"/>
        <v>0</v>
      </c>
      <c r="BE54" s="295">
        <f t="shared" si="40"/>
        <v>0</v>
      </c>
      <c r="BF54" s="295">
        <f t="shared" si="41"/>
        <v>0</v>
      </c>
      <c r="BG54" s="295">
        <f t="shared" si="42"/>
        <v>0</v>
      </c>
      <c r="BH54" s="295">
        <f t="shared" si="43"/>
        <v>0</v>
      </c>
      <c r="BI54" s="295">
        <f t="shared" si="44"/>
        <v>0</v>
      </c>
      <c r="BJ54" s="295">
        <f t="shared" si="45"/>
        <v>0</v>
      </c>
      <c r="BK54" s="295">
        <f t="shared" si="46"/>
        <v>0</v>
      </c>
      <c r="BL54" s="295">
        <f t="shared" si="47"/>
        <v>0</v>
      </c>
      <c r="BM54" s="295">
        <f t="shared" si="48"/>
        <v>0</v>
      </c>
      <c r="BN54" s="295">
        <f t="shared" si="49"/>
        <v>0</v>
      </c>
      <c r="BO54" s="295">
        <f t="shared" si="50"/>
        <v>0</v>
      </c>
      <c r="BP54" s="295">
        <f t="shared" si="51"/>
        <v>0</v>
      </c>
      <c r="BQ54" s="295">
        <f t="shared" si="52"/>
        <v>0</v>
      </c>
      <c r="BR54" s="295">
        <f t="shared" si="53"/>
        <v>0</v>
      </c>
      <c r="BS54" s="295">
        <f t="shared" si="54"/>
        <v>0</v>
      </c>
      <c r="BT54" s="295">
        <f t="shared" si="55"/>
        <v>0</v>
      </c>
      <c r="BU54" s="295">
        <f t="shared" si="56"/>
        <v>0</v>
      </c>
      <c r="BV54" s="295">
        <f t="shared" si="57"/>
        <v>0</v>
      </c>
      <c r="BW54" s="295">
        <f t="shared" si="58"/>
        <v>0</v>
      </c>
      <c r="BX54" s="295">
        <f t="shared" si="59"/>
        <v>0</v>
      </c>
      <c r="BY54" s="295">
        <f t="shared" si="60"/>
        <v>0</v>
      </c>
      <c r="BZ54" s="295">
        <f t="shared" si="61"/>
        <v>0</v>
      </c>
      <c r="CA54" s="295">
        <f t="shared" si="62"/>
        <v>0</v>
      </c>
      <c r="CB54" s="295">
        <f t="shared" si="63"/>
        <v>0</v>
      </c>
      <c r="CC54" s="295">
        <f t="shared" si="64"/>
        <v>0</v>
      </c>
      <c r="CD54" s="295">
        <f t="shared" si="65"/>
        <v>0</v>
      </c>
      <c r="CE54" s="295">
        <f t="shared" si="66"/>
        <v>0</v>
      </c>
      <c r="CF54" s="295">
        <f t="shared" si="67"/>
        <v>0</v>
      </c>
      <c r="CG54" s="295">
        <f t="shared" si="68"/>
        <v>0</v>
      </c>
      <c r="CH54" s="295">
        <f t="shared" si="69"/>
        <v>0</v>
      </c>
      <c r="CI54" s="295">
        <f t="shared" si="70"/>
        <v>0</v>
      </c>
      <c r="CJ54" s="295">
        <f t="shared" si="71"/>
        <v>0</v>
      </c>
      <c r="CK54" s="295">
        <f t="shared" si="72"/>
        <v>0</v>
      </c>
      <c r="CL54" s="295">
        <f t="shared" si="73"/>
        <v>0</v>
      </c>
      <c r="CM54" s="295">
        <f t="shared" si="74"/>
        <v>0</v>
      </c>
      <c r="CN54" s="295">
        <f t="shared" si="75"/>
        <v>0</v>
      </c>
      <c r="CO54" s="295">
        <f t="shared" si="76"/>
        <v>0</v>
      </c>
      <c r="CP54" s="295" t="str">
        <f t="shared" si="78"/>
        <v/>
      </c>
      <c r="CQ54" s="295" t="str">
        <f t="shared" si="79"/>
        <v/>
      </c>
      <c r="CR54" s="295" t="str">
        <f t="shared" si="80"/>
        <v/>
      </c>
      <c r="CS54" s="295" t="str">
        <f t="shared" si="81"/>
        <v/>
      </c>
      <c r="CT54" s="295" t="str">
        <f t="shared" si="82"/>
        <v/>
      </c>
      <c r="CU54" s="295" t="str">
        <f t="shared" si="83"/>
        <v/>
      </c>
      <c r="CV54" s="295" t="str">
        <f t="shared" si="84"/>
        <v/>
      </c>
      <c r="CW54" s="295" t="str">
        <f t="shared" si="85"/>
        <v/>
      </c>
      <c r="CX54" s="295" t="str">
        <f t="shared" si="86"/>
        <v/>
      </c>
      <c r="CY54" s="295" t="str">
        <f t="shared" si="87"/>
        <v/>
      </c>
      <c r="CZ54" s="295" t="str">
        <f t="shared" si="88"/>
        <v/>
      </c>
      <c r="DA54" s="295" t="str">
        <f t="shared" si="89"/>
        <v/>
      </c>
      <c r="DB54" s="295" t="str">
        <f t="shared" si="90"/>
        <v/>
      </c>
      <c r="DC54" s="295" t="str">
        <f t="shared" si="91"/>
        <v/>
      </c>
      <c r="DD54" s="295" t="str">
        <f t="shared" si="92"/>
        <v/>
      </c>
      <c r="DE54" s="295" t="str">
        <f t="shared" si="93"/>
        <v/>
      </c>
      <c r="DF54" s="295" t="str">
        <f t="shared" si="94"/>
        <v/>
      </c>
      <c r="DG54" s="295" t="str">
        <f t="shared" si="95"/>
        <v/>
      </c>
      <c r="DH54" s="295" t="str">
        <f t="shared" si="96"/>
        <v/>
      </c>
      <c r="DI54" s="295" t="str">
        <f t="shared" si="97"/>
        <v/>
      </c>
      <c r="DJ54" s="295" t="str">
        <f t="shared" si="98"/>
        <v/>
      </c>
      <c r="DK54" s="295" t="str">
        <f t="shared" si="99"/>
        <v/>
      </c>
      <c r="DL54" s="295" t="str">
        <f t="shared" si="100"/>
        <v/>
      </c>
      <c r="DM54" s="295" t="str">
        <f t="shared" si="101"/>
        <v/>
      </c>
    </row>
    <row r="55" spans="2:117" s="19" customFormat="1" ht="21" customHeight="1" thickBot="1">
      <c r="B55" s="914" t="str">
        <f t="shared" si="5"/>
        <v/>
      </c>
      <c r="C55" s="2709"/>
      <c r="D55" s="2709"/>
      <c r="E55" s="2709"/>
      <c r="F55" s="2559"/>
      <c r="G55" s="2561"/>
      <c r="H55" s="294"/>
      <c r="I55" s="294"/>
      <c r="J55" s="2725"/>
      <c r="K55" s="2725"/>
      <c r="L55" s="1011" t="s">
        <v>1613</v>
      </c>
      <c r="M55" s="1008"/>
      <c r="O55" s="840"/>
      <c r="P55" s="835"/>
      <c r="Q55" s="835"/>
      <c r="R55" s="835"/>
      <c r="S55" s="843"/>
      <c r="T55" s="845" t="str">
        <f>L55</f>
        <v>Ilość drzew na 1 ha:</v>
      </c>
      <c r="U55" s="789">
        <f t="shared" si="77"/>
        <v>0</v>
      </c>
      <c r="V55" s="2">
        <f t="shared" si="6"/>
        <v>0</v>
      </c>
      <c r="W55" s="2">
        <f t="shared" si="7"/>
        <v>0</v>
      </c>
      <c r="X55" s="2">
        <f t="shared" si="8"/>
        <v>0</v>
      </c>
      <c r="Y55" s="2">
        <f t="shared" si="9"/>
        <v>0</v>
      </c>
      <c r="Z55" s="2">
        <f t="shared" si="10"/>
        <v>0</v>
      </c>
      <c r="AA55" s="295"/>
      <c r="AB55" s="295">
        <f t="shared" si="11"/>
        <v>0</v>
      </c>
      <c r="AC55" s="295">
        <f t="shared" si="12"/>
        <v>0</v>
      </c>
      <c r="AD55" s="295">
        <f t="shared" si="13"/>
        <v>0</v>
      </c>
      <c r="AE55" s="295">
        <f t="shared" si="14"/>
        <v>0</v>
      </c>
      <c r="AF55" s="295">
        <f t="shared" si="15"/>
        <v>0</v>
      </c>
      <c r="AG55" s="295">
        <f t="shared" si="16"/>
        <v>0</v>
      </c>
      <c r="AH55" s="295">
        <f t="shared" si="17"/>
        <v>0</v>
      </c>
      <c r="AI55" s="295">
        <f t="shared" si="18"/>
        <v>0</v>
      </c>
      <c r="AJ55" s="295">
        <f t="shared" si="19"/>
        <v>0</v>
      </c>
      <c r="AK55" s="295">
        <f t="shared" si="20"/>
        <v>0</v>
      </c>
      <c r="AL55" s="295">
        <f t="shared" si="21"/>
        <v>0</v>
      </c>
      <c r="AM55" s="295">
        <f t="shared" si="22"/>
        <v>0</v>
      </c>
      <c r="AN55" s="295">
        <f t="shared" si="23"/>
        <v>0</v>
      </c>
      <c r="AO55" s="295">
        <f t="shared" si="24"/>
        <v>0</v>
      </c>
      <c r="AP55" s="295">
        <f t="shared" si="25"/>
        <v>0</v>
      </c>
      <c r="AQ55" s="295">
        <f t="shared" si="26"/>
        <v>0</v>
      </c>
      <c r="AR55" s="295">
        <f t="shared" si="27"/>
        <v>0</v>
      </c>
      <c r="AS55" s="295">
        <f t="shared" si="28"/>
        <v>0</v>
      </c>
      <c r="AT55" s="295">
        <f t="shared" si="29"/>
        <v>0</v>
      </c>
      <c r="AU55" s="295">
        <f t="shared" si="30"/>
        <v>0</v>
      </c>
      <c r="AV55" s="295">
        <f t="shared" si="31"/>
        <v>0</v>
      </c>
      <c r="AW55" s="295">
        <f t="shared" si="32"/>
        <v>0</v>
      </c>
      <c r="AX55" s="295">
        <f t="shared" si="33"/>
        <v>0</v>
      </c>
      <c r="AY55" s="295">
        <f t="shared" si="34"/>
        <v>0</v>
      </c>
      <c r="AZ55" s="295">
        <f t="shared" si="35"/>
        <v>0</v>
      </c>
      <c r="BA55" s="295">
        <f t="shared" si="36"/>
        <v>0</v>
      </c>
      <c r="BB55" s="295">
        <f t="shared" si="37"/>
        <v>0</v>
      </c>
      <c r="BC55" s="295">
        <f t="shared" si="38"/>
        <v>0</v>
      </c>
      <c r="BD55" s="295">
        <f t="shared" si="39"/>
        <v>0</v>
      </c>
      <c r="BE55" s="295">
        <f t="shared" si="40"/>
        <v>0</v>
      </c>
      <c r="BF55" s="295">
        <f t="shared" si="41"/>
        <v>0</v>
      </c>
      <c r="BG55" s="295">
        <f t="shared" si="42"/>
        <v>0</v>
      </c>
      <c r="BH55" s="295">
        <f t="shared" si="43"/>
        <v>0</v>
      </c>
      <c r="BI55" s="295">
        <f t="shared" si="44"/>
        <v>0</v>
      </c>
      <c r="BJ55" s="295">
        <f t="shared" si="45"/>
        <v>0</v>
      </c>
      <c r="BK55" s="295">
        <f t="shared" si="46"/>
        <v>0</v>
      </c>
      <c r="BL55" s="295">
        <f t="shared" si="47"/>
        <v>0</v>
      </c>
      <c r="BM55" s="295">
        <f t="shared" si="48"/>
        <v>0</v>
      </c>
      <c r="BN55" s="295">
        <f t="shared" si="49"/>
        <v>0</v>
      </c>
      <c r="BO55" s="295">
        <f t="shared" si="50"/>
        <v>0</v>
      </c>
      <c r="BP55" s="295">
        <f t="shared" si="51"/>
        <v>0</v>
      </c>
      <c r="BQ55" s="295">
        <f t="shared" si="52"/>
        <v>0</v>
      </c>
      <c r="BR55" s="295">
        <f t="shared" si="53"/>
        <v>0</v>
      </c>
      <c r="BS55" s="295">
        <f t="shared" si="54"/>
        <v>0</v>
      </c>
      <c r="BT55" s="295">
        <f t="shared" si="55"/>
        <v>0</v>
      </c>
      <c r="BU55" s="295">
        <f t="shared" si="56"/>
        <v>0</v>
      </c>
      <c r="BV55" s="295">
        <f t="shared" si="57"/>
        <v>0</v>
      </c>
      <c r="BW55" s="295">
        <f t="shared" si="58"/>
        <v>0</v>
      </c>
      <c r="BX55" s="295">
        <f t="shared" si="59"/>
        <v>0</v>
      </c>
      <c r="BY55" s="295">
        <f t="shared" si="60"/>
        <v>0</v>
      </c>
      <c r="BZ55" s="295">
        <f t="shared" si="61"/>
        <v>0</v>
      </c>
      <c r="CA55" s="295">
        <f t="shared" si="62"/>
        <v>0</v>
      </c>
      <c r="CB55" s="295">
        <f t="shared" si="63"/>
        <v>0</v>
      </c>
      <c r="CC55" s="295">
        <f t="shared" si="64"/>
        <v>0</v>
      </c>
      <c r="CD55" s="295">
        <f t="shared" si="65"/>
        <v>0</v>
      </c>
      <c r="CE55" s="295">
        <f t="shared" si="66"/>
        <v>0</v>
      </c>
      <c r="CF55" s="295">
        <f t="shared" si="67"/>
        <v>0</v>
      </c>
      <c r="CG55" s="295">
        <f t="shared" si="68"/>
        <v>0</v>
      </c>
      <c r="CH55" s="295">
        <f t="shared" si="69"/>
        <v>0</v>
      </c>
      <c r="CI55" s="295">
        <f t="shared" si="70"/>
        <v>0</v>
      </c>
      <c r="CJ55" s="295">
        <f t="shared" si="71"/>
        <v>0</v>
      </c>
      <c r="CK55" s="295">
        <f t="shared" si="72"/>
        <v>0</v>
      </c>
      <c r="CL55" s="295">
        <f t="shared" si="73"/>
        <v>0</v>
      </c>
      <c r="CM55" s="295">
        <f t="shared" si="74"/>
        <v>0</v>
      </c>
      <c r="CN55" s="295">
        <f t="shared" si="75"/>
        <v>0</v>
      </c>
      <c r="CO55" s="295">
        <f t="shared" si="76"/>
        <v>0</v>
      </c>
      <c r="CP55" s="295" t="str">
        <f t="shared" si="78"/>
        <v/>
      </c>
      <c r="CQ55" s="295" t="str">
        <f t="shared" si="79"/>
        <v/>
      </c>
      <c r="CR55" s="295" t="str">
        <f t="shared" si="80"/>
        <v/>
      </c>
      <c r="CS55" s="295" t="str">
        <f t="shared" si="81"/>
        <v/>
      </c>
      <c r="CT55" s="295" t="str">
        <f t="shared" si="82"/>
        <v/>
      </c>
      <c r="CU55" s="295" t="str">
        <f t="shared" si="83"/>
        <v/>
      </c>
      <c r="CV55" s="295" t="str">
        <f t="shared" si="84"/>
        <v/>
      </c>
      <c r="CW55" s="295" t="str">
        <f t="shared" si="85"/>
        <v/>
      </c>
      <c r="CX55" s="295" t="str">
        <f t="shared" si="86"/>
        <v/>
      </c>
      <c r="CY55" s="295" t="str">
        <f t="shared" si="87"/>
        <v/>
      </c>
      <c r="CZ55" s="295" t="str">
        <f t="shared" si="88"/>
        <v/>
      </c>
      <c r="DA55" s="295" t="str">
        <f t="shared" si="89"/>
        <v/>
      </c>
      <c r="DB55" s="295" t="str">
        <f t="shared" si="90"/>
        <v/>
      </c>
      <c r="DC55" s="295" t="str">
        <f t="shared" si="91"/>
        <v/>
      </c>
      <c r="DD55" s="295" t="str">
        <f t="shared" si="92"/>
        <v/>
      </c>
      <c r="DE55" s="295" t="str">
        <f t="shared" si="93"/>
        <v/>
      </c>
      <c r="DF55" s="295" t="str">
        <f t="shared" si="94"/>
        <v/>
      </c>
      <c r="DG55" s="295" t="str">
        <f t="shared" si="95"/>
        <v/>
      </c>
      <c r="DH55" s="295" t="str">
        <f t="shared" si="96"/>
        <v/>
      </c>
      <c r="DI55" s="295" t="str">
        <f t="shared" si="97"/>
        <v/>
      </c>
      <c r="DJ55" s="295" t="str">
        <f t="shared" si="98"/>
        <v/>
      </c>
      <c r="DK55" s="295" t="str">
        <f t="shared" si="99"/>
        <v/>
      </c>
      <c r="DL55" s="295" t="str">
        <f t="shared" si="100"/>
        <v/>
      </c>
      <c r="DM55" s="295" t="str">
        <f t="shared" si="101"/>
        <v/>
      </c>
    </row>
    <row r="56" spans="2:117" s="19" customFormat="1" ht="21" customHeight="1" thickBot="1">
      <c r="B56" s="914" t="str">
        <f t="shared" si="5"/>
        <v/>
      </c>
      <c r="C56" s="2709"/>
      <c r="D56" s="2709"/>
      <c r="E56" s="2709"/>
      <c r="F56" s="2559"/>
      <c r="G56" s="2561"/>
      <c r="H56" s="294"/>
      <c r="I56" s="294"/>
      <c r="J56" s="2725"/>
      <c r="K56" s="2725"/>
      <c r="L56" s="1013">
        <f>T56</f>
        <v>0</v>
      </c>
      <c r="M56" s="1008"/>
      <c r="O56" s="840"/>
      <c r="P56" s="835"/>
      <c r="Q56" s="835"/>
      <c r="R56" s="835"/>
      <c r="S56" s="843"/>
      <c r="T56" s="1015">
        <f>IF(T52=0,0,T54/T52)</f>
        <v>0</v>
      </c>
      <c r="U56" s="789">
        <f t="shared" si="77"/>
        <v>0</v>
      </c>
      <c r="V56" s="2">
        <f t="shared" si="6"/>
        <v>0</v>
      </c>
      <c r="W56" s="2">
        <f t="shared" si="7"/>
        <v>0</v>
      </c>
      <c r="X56" s="2">
        <f t="shared" si="8"/>
        <v>0</v>
      </c>
      <c r="Y56" s="2">
        <f t="shared" si="9"/>
        <v>0</v>
      </c>
      <c r="Z56" s="2">
        <f t="shared" si="10"/>
        <v>0</v>
      </c>
      <c r="AA56" s="295"/>
      <c r="AB56" s="295">
        <f t="shared" si="11"/>
        <v>0</v>
      </c>
      <c r="AC56" s="295">
        <f t="shared" si="12"/>
        <v>0</v>
      </c>
      <c r="AD56" s="295">
        <f t="shared" si="13"/>
        <v>0</v>
      </c>
      <c r="AE56" s="295">
        <f t="shared" si="14"/>
        <v>0</v>
      </c>
      <c r="AF56" s="295">
        <f t="shared" si="15"/>
        <v>0</v>
      </c>
      <c r="AG56" s="295">
        <f t="shared" si="16"/>
        <v>0</v>
      </c>
      <c r="AH56" s="295">
        <f t="shared" si="17"/>
        <v>0</v>
      </c>
      <c r="AI56" s="295">
        <f t="shared" si="18"/>
        <v>0</v>
      </c>
      <c r="AJ56" s="295">
        <f t="shared" si="19"/>
        <v>0</v>
      </c>
      <c r="AK56" s="295">
        <f t="shared" si="20"/>
        <v>0</v>
      </c>
      <c r="AL56" s="295">
        <f t="shared" si="21"/>
        <v>0</v>
      </c>
      <c r="AM56" s="295">
        <f t="shared" si="22"/>
        <v>0</v>
      </c>
      <c r="AN56" s="295">
        <f t="shared" si="23"/>
        <v>0</v>
      </c>
      <c r="AO56" s="295">
        <f t="shared" si="24"/>
        <v>0</v>
      </c>
      <c r="AP56" s="295">
        <f t="shared" si="25"/>
        <v>0</v>
      </c>
      <c r="AQ56" s="295">
        <f t="shared" si="26"/>
        <v>0</v>
      </c>
      <c r="AR56" s="295">
        <f t="shared" si="27"/>
        <v>0</v>
      </c>
      <c r="AS56" s="295">
        <f t="shared" si="28"/>
        <v>0</v>
      </c>
      <c r="AT56" s="295">
        <f t="shared" si="29"/>
        <v>0</v>
      </c>
      <c r="AU56" s="295">
        <f t="shared" si="30"/>
        <v>0</v>
      </c>
      <c r="AV56" s="295">
        <f t="shared" si="31"/>
        <v>0</v>
      </c>
      <c r="AW56" s="295">
        <f t="shared" si="32"/>
        <v>0</v>
      </c>
      <c r="AX56" s="295">
        <f t="shared" si="33"/>
        <v>0</v>
      </c>
      <c r="AY56" s="295">
        <f t="shared" si="34"/>
        <v>0</v>
      </c>
      <c r="AZ56" s="295">
        <f t="shared" si="35"/>
        <v>0</v>
      </c>
      <c r="BA56" s="295">
        <f t="shared" si="36"/>
        <v>0</v>
      </c>
      <c r="BB56" s="295">
        <f t="shared" si="37"/>
        <v>0</v>
      </c>
      <c r="BC56" s="295">
        <f t="shared" si="38"/>
        <v>0</v>
      </c>
      <c r="BD56" s="295">
        <f t="shared" si="39"/>
        <v>0</v>
      </c>
      <c r="BE56" s="295">
        <f t="shared" si="40"/>
        <v>0</v>
      </c>
      <c r="BF56" s="295">
        <f t="shared" si="41"/>
        <v>0</v>
      </c>
      <c r="BG56" s="295">
        <f t="shared" si="42"/>
        <v>0</v>
      </c>
      <c r="BH56" s="295">
        <f t="shared" si="43"/>
        <v>0</v>
      </c>
      <c r="BI56" s="295">
        <f t="shared" si="44"/>
        <v>0</v>
      </c>
      <c r="BJ56" s="295">
        <f t="shared" si="45"/>
        <v>0</v>
      </c>
      <c r="BK56" s="295">
        <f t="shared" si="46"/>
        <v>0</v>
      </c>
      <c r="BL56" s="295">
        <f t="shared" si="47"/>
        <v>0</v>
      </c>
      <c r="BM56" s="295">
        <f t="shared" si="48"/>
        <v>0</v>
      </c>
      <c r="BN56" s="295">
        <f t="shared" si="49"/>
        <v>0</v>
      </c>
      <c r="BO56" s="295">
        <f t="shared" si="50"/>
        <v>0</v>
      </c>
      <c r="BP56" s="295">
        <f t="shared" si="51"/>
        <v>0</v>
      </c>
      <c r="BQ56" s="295">
        <f t="shared" si="52"/>
        <v>0</v>
      </c>
      <c r="BR56" s="295">
        <f t="shared" si="53"/>
        <v>0</v>
      </c>
      <c r="BS56" s="295">
        <f t="shared" si="54"/>
        <v>0</v>
      </c>
      <c r="BT56" s="295">
        <f t="shared" si="55"/>
        <v>0</v>
      </c>
      <c r="BU56" s="295">
        <f t="shared" si="56"/>
        <v>0</v>
      </c>
      <c r="BV56" s="295">
        <f t="shared" si="57"/>
        <v>0</v>
      </c>
      <c r="BW56" s="295">
        <f t="shared" si="58"/>
        <v>0</v>
      </c>
      <c r="BX56" s="295">
        <f t="shared" si="59"/>
        <v>0</v>
      </c>
      <c r="BY56" s="295">
        <f t="shared" si="60"/>
        <v>0</v>
      </c>
      <c r="BZ56" s="295">
        <f t="shared" si="61"/>
        <v>0</v>
      </c>
      <c r="CA56" s="295">
        <f t="shared" si="62"/>
        <v>0</v>
      </c>
      <c r="CB56" s="295">
        <f t="shared" si="63"/>
        <v>0</v>
      </c>
      <c r="CC56" s="295">
        <f t="shared" si="64"/>
        <v>0</v>
      </c>
      <c r="CD56" s="295">
        <f t="shared" si="65"/>
        <v>0</v>
      </c>
      <c r="CE56" s="295">
        <f t="shared" si="66"/>
        <v>0</v>
      </c>
      <c r="CF56" s="295">
        <f t="shared" si="67"/>
        <v>0</v>
      </c>
      <c r="CG56" s="295">
        <f t="shared" si="68"/>
        <v>0</v>
      </c>
      <c r="CH56" s="295">
        <f t="shared" si="69"/>
        <v>0</v>
      </c>
      <c r="CI56" s="295">
        <f t="shared" si="70"/>
        <v>0</v>
      </c>
      <c r="CJ56" s="295">
        <f t="shared" si="71"/>
        <v>0</v>
      </c>
      <c r="CK56" s="295">
        <f t="shared" si="72"/>
        <v>0</v>
      </c>
      <c r="CL56" s="295">
        <f t="shared" si="73"/>
        <v>0</v>
      </c>
      <c r="CM56" s="295">
        <f t="shared" si="74"/>
        <v>0</v>
      </c>
      <c r="CN56" s="295">
        <f t="shared" si="75"/>
        <v>0</v>
      </c>
      <c r="CO56" s="295">
        <f t="shared" si="76"/>
        <v>0</v>
      </c>
      <c r="CP56" s="295" t="str">
        <f t="shared" si="78"/>
        <v/>
      </c>
      <c r="CQ56" s="295" t="str">
        <f t="shared" si="79"/>
        <v/>
      </c>
      <c r="CR56" s="295" t="str">
        <f t="shared" si="80"/>
        <v/>
      </c>
      <c r="CS56" s="295" t="str">
        <f t="shared" si="81"/>
        <v/>
      </c>
      <c r="CT56" s="295" t="str">
        <f t="shared" si="82"/>
        <v/>
      </c>
      <c r="CU56" s="295" t="str">
        <f t="shared" si="83"/>
        <v/>
      </c>
      <c r="CV56" s="295" t="str">
        <f t="shared" si="84"/>
        <v/>
      </c>
      <c r="CW56" s="295" t="str">
        <f t="shared" si="85"/>
        <v/>
      </c>
      <c r="CX56" s="295" t="str">
        <f t="shared" si="86"/>
        <v/>
      </c>
      <c r="CY56" s="295" t="str">
        <f t="shared" si="87"/>
        <v/>
      </c>
      <c r="CZ56" s="295" t="str">
        <f t="shared" si="88"/>
        <v/>
      </c>
      <c r="DA56" s="295" t="str">
        <f t="shared" si="89"/>
        <v/>
      </c>
      <c r="DB56" s="295" t="str">
        <f t="shared" si="90"/>
        <v/>
      </c>
      <c r="DC56" s="295" t="str">
        <f t="shared" si="91"/>
        <v/>
      </c>
      <c r="DD56" s="295" t="str">
        <f t="shared" si="92"/>
        <v/>
      </c>
      <c r="DE56" s="295" t="str">
        <f t="shared" si="93"/>
        <v/>
      </c>
      <c r="DF56" s="295" t="str">
        <f t="shared" si="94"/>
        <v/>
      </c>
      <c r="DG56" s="295" t="str">
        <f t="shared" si="95"/>
        <v/>
      </c>
      <c r="DH56" s="295" t="str">
        <f t="shared" si="96"/>
        <v/>
      </c>
      <c r="DI56" s="295" t="str">
        <f t="shared" si="97"/>
        <v/>
      </c>
      <c r="DJ56" s="295" t="str">
        <f t="shared" si="98"/>
        <v/>
      </c>
      <c r="DK56" s="295" t="str">
        <f t="shared" si="99"/>
        <v/>
      </c>
      <c r="DL56" s="295" t="str">
        <f t="shared" si="100"/>
        <v/>
      </c>
      <c r="DM56" s="295" t="str">
        <f t="shared" si="101"/>
        <v/>
      </c>
    </row>
    <row r="57" spans="2:117" s="19" customFormat="1" ht="21" customHeight="1" thickBot="1">
      <c r="B57" s="914" t="str">
        <f t="shared" si="5"/>
        <v/>
      </c>
      <c r="C57" s="2709"/>
      <c r="D57" s="2709"/>
      <c r="E57" s="2709"/>
      <c r="F57" s="2559"/>
      <c r="G57" s="2561"/>
      <c r="H57" s="294"/>
      <c r="I57" s="294"/>
      <c r="J57" s="2725"/>
      <c r="K57" s="2725"/>
      <c r="L57" s="1014" t="str">
        <f>IF(H45=0,"",IF(L56&lt;90,"Za mało drzew na 1 ha.",""))</f>
        <v/>
      </c>
      <c r="O57" s="840"/>
      <c r="P57" s="835"/>
      <c r="Q57" s="835"/>
      <c r="R57" s="835"/>
      <c r="S57" s="843"/>
      <c r="T57" s="834" t="s">
        <v>310</v>
      </c>
      <c r="U57" s="789">
        <f t="shared" si="77"/>
        <v>0</v>
      </c>
      <c r="V57" s="2">
        <f t="shared" si="6"/>
        <v>0</v>
      </c>
      <c r="W57" s="2">
        <f t="shared" si="7"/>
        <v>0</v>
      </c>
      <c r="X57" s="2">
        <f t="shared" si="8"/>
        <v>0</v>
      </c>
      <c r="Y57" s="2">
        <f t="shared" si="9"/>
        <v>0</v>
      </c>
      <c r="Z57" s="2">
        <f t="shared" si="10"/>
        <v>0</v>
      </c>
      <c r="AA57" s="295"/>
      <c r="AB57" s="295">
        <f t="shared" si="11"/>
        <v>0</v>
      </c>
      <c r="AC57" s="295">
        <f t="shared" si="12"/>
        <v>0</v>
      </c>
      <c r="AD57" s="295">
        <f t="shared" si="13"/>
        <v>0</v>
      </c>
      <c r="AE57" s="295">
        <f t="shared" si="14"/>
        <v>0</v>
      </c>
      <c r="AF57" s="295">
        <f t="shared" si="15"/>
        <v>0</v>
      </c>
      <c r="AG57" s="295">
        <f t="shared" si="16"/>
        <v>0</v>
      </c>
      <c r="AH57" s="295">
        <f t="shared" si="17"/>
        <v>0</v>
      </c>
      <c r="AI57" s="295">
        <f t="shared" si="18"/>
        <v>0</v>
      </c>
      <c r="AJ57" s="295">
        <f t="shared" si="19"/>
        <v>0</v>
      </c>
      <c r="AK57" s="295">
        <f t="shared" si="20"/>
        <v>0</v>
      </c>
      <c r="AL57" s="295">
        <f t="shared" si="21"/>
        <v>0</v>
      </c>
      <c r="AM57" s="295">
        <f t="shared" si="22"/>
        <v>0</v>
      </c>
      <c r="AN57" s="295">
        <f t="shared" si="23"/>
        <v>0</v>
      </c>
      <c r="AO57" s="295">
        <f t="shared" si="24"/>
        <v>0</v>
      </c>
      <c r="AP57" s="295">
        <f t="shared" si="25"/>
        <v>0</v>
      </c>
      <c r="AQ57" s="295">
        <f t="shared" si="26"/>
        <v>0</v>
      </c>
      <c r="AR57" s="295">
        <f t="shared" si="27"/>
        <v>0</v>
      </c>
      <c r="AS57" s="295">
        <f t="shared" si="28"/>
        <v>0</v>
      </c>
      <c r="AT57" s="295">
        <f t="shared" si="29"/>
        <v>0</v>
      </c>
      <c r="AU57" s="295">
        <f t="shared" si="30"/>
        <v>0</v>
      </c>
      <c r="AV57" s="295">
        <f t="shared" si="31"/>
        <v>0</v>
      </c>
      <c r="AW57" s="295">
        <f t="shared" si="32"/>
        <v>0</v>
      </c>
      <c r="AX57" s="295">
        <f t="shared" si="33"/>
        <v>0</v>
      </c>
      <c r="AY57" s="295">
        <f t="shared" si="34"/>
        <v>0</v>
      </c>
      <c r="AZ57" s="295">
        <f t="shared" si="35"/>
        <v>0</v>
      </c>
      <c r="BA57" s="295">
        <f t="shared" si="36"/>
        <v>0</v>
      </c>
      <c r="BB57" s="295">
        <f t="shared" si="37"/>
        <v>0</v>
      </c>
      <c r="BC57" s="295">
        <f t="shared" si="38"/>
        <v>0</v>
      </c>
      <c r="BD57" s="295">
        <f t="shared" si="39"/>
        <v>0</v>
      </c>
      <c r="BE57" s="295">
        <f t="shared" si="40"/>
        <v>0</v>
      </c>
      <c r="BF57" s="295">
        <f t="shared" si="41"/>
        <v>0</v>
      </c>
      <c r="BG57" s="295">
        <f t="shared" si="42"/>
        <v>0</v>
      </c>
      <c r="BH57" s="295">
        <f t="shared" si="43"/>
        <v>0</v>
      </c>
      <c r="BI57" s="295">
        <f t="shared" si="44"/>
        <v>0</v>
      </c>
      <c r="BJ57" s="295">
        <f t="shared" si="45"/>
        <v>0</v>
      </c>
      <c r="BK57" s="295">
        <f t="shared" si="46"/>
        <v>0</v>
      </c>
      <c r="BL57" s="295">
        <f t="shared" si="47"/>
        <v>0</v>
      </c>
      <c r="BM57" s="295">
        <f t="shared" si="48"/>
        <v>0</v>
      </c>
      <c r="BN57" s="295">
        <f t="shared" si="49"/>
        <v>0</v>
      </c>
      <c r="BO57" s="295">
        <f t="shared" si="50"/>
        <v>0</v>
      </c>
      <c r="BP57" s="295">
        <f t="shared" si="51"/>
        <v>0</v>
      </c>
      <c r="BQ57" s="295">
        <f t="shared" si="52"/>
        <v>0</v>
      </c>
      <c r="BR57" s="295">
        <f t="shared" si="53"/>
        <v>0</v>
      </c>
      <c r="BS57" s="295">
        <f t="shared" si="54"/>
        <v>0</v>
      </c>
      <c r="BT57" s="295">
        <f t="shared" si="55"/>
        <v>0</v>
      </c>
      <c r="BU57" s="295">
        <f t="shared" si="56"/>
        <v>0</v>
      </c>
      <c r="BV57" s="295">
        <f t="shared" si="57"/>
        <v>0</v>
      </c>
      <c r="BW57" s="295">
        <f t="shared" si="58"/>
        <v>0</v>
      </c>
      <c r="BX57" s="295">
        <f t="shared" si="59"/>
        <v>0</v>
      </c>
      <c r="BY57" s="295">
        <f t="shared" si="60"/>
        <v>0</v>
      </c>
      <c r="BZ57" s="295">
        <f t="shared" si="61"/>
        <v>0</v>
      </c>
      <c r="CA57" s="295">
        <f t="shared" si="62"/>
        <v>0</v>
      </c>
      <c r="CB57" s="295">
        <f t="shared" si="63"/>
        <v>0</v>
      </c>
      <c r="CC57" s="295">
        <f t="shared" si="64"/>
        <v>0</v>
      </c>
      <c r="CD57" s="295">
        <f t="shared" si="65"/>
        <v>0</v>
      </c>
      <c r="CE57" s="295">
        <f t="shared" si="66"/>
        <v>0</v>
      </c>
      <c r="CF57" s="295">
        <f t="shared" si="67"/>
        <v>0</v>
      </c>
      <c r="CG57" s="295">
        <f t="shared" si="68"/>
        <v>0</v>
      </c>
      <c r="CH57" s="295">
        <f t="shared" si="69"/>
        <v>0</v>
      </c>
      <c r="CI57" s="295">
        <f t="shared" si="70"/>
        <v>0</v>
      </c>
      <c r="CJ57" s="295">
        <f t="shared" si="71"/>
        <v>0</v>
      </c>
      <c r="CK57" s="295">
        <f t="shared" si="72"/>
        <v>0</v>
      </c>
      <c r="CL57" s="295">
        <f t="shared" si="73"/>
        <v>0</v>
      </c>
      <c r="CM57" s="295">
        <f t="shared" si="74"/>
        <v>0</v>
      </c>
      <c r="CN57" s="295">
        <f t="shared" si="75"/>
        <v>0</v>
      </c>
      <c r="CO57" s="295">
        <f t="shared" si="76"/>
        <v>0</v>
      </c>
      <c r="CP57" s="295" t="str">
        <f t="shared" si="78"/>
        <v/>
      </c>
      <c r="CQ57" s="295" t="str">
        <f t="shared" si="79"/>
        <v/>
      </c>
      <c r="CR57" s="295" t="str">
        <f t="shared" si="80"/>
        <v/>
      </c>
      <c r="CS57" s="295" t="str">
        <f t="shared" si="81"/>
        <v/>
      </c>
      <c r="CT57" s="295" t="str">
        <f t="shared" si="82"/>
        <v/>
      </c>
      <c r="CU57" s="295" t="str">
        <f t="shared" si="83"/>
        <v/>
      </c>
      <c r="CV57" s="295" t="str">
        <f t="shared" si="84"/>
        <v/>
      </c>
      <c r="CW57" s="295" t="str">
        <f t="shared" si="85"/>
        <v/>
      </c>
      <c r="CX57" s="295" t="str">
        <f t="shared" si="86"/>
        <v/>
      </c>
      <c r="CY57" s="295" t="str">
        <f t="shared" si="87"/>
        <v/>
      </c>
      <c r="CZ57" s="295" t="str">
        <f t="shared" si="88"/>
        <v/>
      </c>
      <c r="DA57" s="295" t="str">
        <f t="shared" si="89"/>
        <v/>
      </c>
      <c r="DB57" s="295" t="str">
        <f t="shared" si="90"/>
        <v/>
      </c>
      <c r="DC57" s="295" t="str">
        <f t="shared" si="91"/>
        <v/>
      </c>
      <c r="DD57" s="295" t="str">
        <f t="shared" si="92"/>
        <v/>
      </c>
      <c r="DE57" s="295" t="str">
        <f t="shared" si="93"/>
        <v/>
      </c>
      <c r="DF57" s="295" t="str">
        <f t="shared" si="94"/>
        <v/>
      </c>
      <c r="DG57" s="295" t="str">
        <f t="shared" si="95"/>
        <v/>
      </c>
      <c r="DH57" s="295" t="str">
        <f t="shared" si="96"/>
        <v/>
      </c>
      <c r="DI57" s="295" t="str">
        <f t="shared" si="97"/>
        <v/>
      </c>
      <c r="DJ57" s="295" t="str">
        <f t="shared" si="98"/>
        <v/>
      </c>
      <c r="DK57" s="295" t="str">
        <f t="shared" si="99"/>
        <v/>
      </c>
      <c r="DL57" s="295" t="str">
        <f t="shared" si="100"/>
        <v/>
      </c>
      <c r="DM57" s="295" t="str">
        <f t="shared" si="101"/>
        <v/>
      </c>
    </row>
    <row r="58" spans="2:117" s="19" customFormat="1" ht="21" customHeight="1" thickBot="1">
      <c r="B58" s="914" t="str">
        <f t="shared" si="5"/>
        <v/>
      </c>
      <c r="C58" s="2709"/>
      <c r="D58" s="2709"/>
      <c r="E58" s="2709"/>
      <c r="F58" s="2559"/>
      <c r="G58" s="2561"/>
      <c r="H58" s="294"/>
      <c r="I58" s="294"/>
      <c r="J58" s="2725"/>
      <c r="K58" s="2725"/>
      <c r="L58" s="1016" t="str">
        <f>IF(H45=0,"",IF(L56&lt;90,"Powinno być min. 90 szt./ha.",""))</f>
        <v/>
      </c>
      <c r="O58" s="840"/>
      <c r="P58" s="835"/>
      <c r="Q58" s="835"/>
      <c r="R58" s="835"/>
      <c r="S58" s="843"/>
      <c r="U58" s="789">
        <f t="shared" si="77"/>
        <v>0</v>
      </c>
      <c r="V58" s="2">
        <f t="shared" si="6"/>
        <v>0</v>
      </c>
      <c r="W58" s="2">
        <f t="shared" si="7"/>
        <v>0</v>
      </c>
      <c r="X58" s="2">
        <f t="shared" si="8"/>
        <v>0</v>
      </c>
      <c r="Y58" s="2">
        <f t="shared" si="9"/>
        <v>0</v>
      </c>
      <c r="Z58" s="2">
        <f t="shared" si="10"/>
        <v>0</v>
      </c>
      <c r="AA58" s="295"/>
      <c r="AB58" s="295">
        <f t="shared" si="11"/>
        <v>0</v>
      </c>
      <c r="AC58" s="295">
        <f t="shared" si="12"/>
        <v>0</v>
      </c>
      <c r="AD58" s="295">
        <f t="shared" si="13"/>
        <v>0</v>
      </c>
      <c r="AE58" s="295">
        <f t="shared" si="14"/>
        <v>0</v>
      </c>
      <c r="AF58" s="295">
        <f t="shared" si="15"/>
        <v>0</v>
      </c>
      <c r="AG58" s="295">
        <f t="shared" si="16"/>
        <v>0</v>
      </c>
      <c r="AH58" s="295">
        <f t="shared" si="17"/>
        <v>0</v>
      </c>
      <c r="AI58" s="295">
        <f t="shared" si="18"/>
        <v>0</v>
      </c>
      <c r="AJ58" s="295">
        <f t="shared" si="19"/>
        <v>0</v>
      </c>
      <c r="AK58" s="295">
        <f t="shared" si="20"/>
        <v>0</v>
      </c>
      <c r="AL58" s="295">
        <f t="shared" si="21"/>
        <v>0</v>
      </c>
      <c r="AM58" s="295">
        <f t="shared" si="22"/>
        <v>0</v>
      </c>
      <c r="AN58" s="295">
        <f t="shared" si="23"/>
        <v>0</v>
      </c>
      <c r="AO58" s="295">
        <f t="shared" si="24"/>
        <v>0</v>
      </c>
      <c r="AP58" s="295">
        <f t="shared" si="25"/>
        <v>0</v>
      </c>
      <c r="AQ58" s="295">
        <f t="shared" si="26"/>
        <v>0</v>
      </c>
      <c r="AR58" s="295">
        <f t="shared" si="27"/>
        <v>0</v>
      </c>
      <c r="AS58" s="295">
        <f t="shared" si="28"/>
        <v>0</v>
      </c>
      <c r="AT58" s="295">
        <f t="shared" si="29"/>
        <v>0</v>
      </c>
      <c r="AU58" s="295">
        <f t="shared" si="30"/>
        <v>0</v>
      </c>
      <c r="AV58" s="295">
        <f t="shared" si="31"/>
        <v>0</v>
      </c>
      <c r="AW58" s="295">
        <f t="shared" si="32"/>
        <v>0</v>
      </c>
      <c r="AX58" s="295">
        <f t="shared" si="33"/>
        <v>0</v>
      </c>
      <c r="AY58" s="295">
        <f t="shared" si="34"/>
        <v>0</v>
      </c>
      <c r="AZ58" s="295">
        <f t="shared" si="35"/>
        <v>0</v>
      </c>
      <c r="BA58" s="295">
        <f t="shared" si="36"/>
        <v>0</v>
      </c>
      <c r="BB58" s="295">
        <f t="shared" si="37"/>
        <v>0</v>
      </c>
      <c r="BC58" s="295">
        <f t="shared" si="38"/>
        <v>0</v>
      </c>
      <c r="BD58" s="295">
        <f t="shared" si="39"/>
        <v>0</v>
      </c>
      <c r="BE58" s="295">
        <f t="shared" si="40"/>
        <v>0</v>
      </c>
      <c r="BF58" s="295">
        <f t="shared" si="41"/>
        <v>0</v>
      </c>
      <c r="BG58" s="295">
        <f t="shared" si="42"/>
        <v>0</v>
      </c>
      <c r="BH58" s="295">
        <f t="shared" si="43"/>
        <v>0</v>
      </c>
      <c r="BI58" s="295">
        <f t="shared" si="44"/>
        <v>0</v>
      </c>
      <c r="BJ58" s="295">
        <f t="shared" si="45"/>
        <v>0</v>
      </c>
      <c r="BK58" s="295">
        <f t="shared" si="46"/>
        <v>0</v>
      </c>
      <c r="BL58" s="295">
        <f t="shared" si="47"/>
        <v>0</v>
      </c>
      <c r="BM58" s="295">
        <f t="shared" si="48"/>
        <v>0</v>
      </c>
      <c r="BN58" s="295">
        <f t="shared" si="49"/>
        <v>0</v>
      </c>
      <c r="BO58" s="295">
        <f t="shared" si="50"/>
        <v>0</v>
      </c>
      <c r="BP58" s="295">
        <f t="shared" si="51"/>
        <v>0</v>
      </c>
      <c r="BQ58" s="295">
        <f t="shared" si="52"/>
        <v>0</v>
      </c>
      <c r="BR58" s="295">
        <f t="shared" si="53"/>
        <v>0</v>
      </c>
      <c r="BS58" s="295">
        <f t="shared" si="54"/>
        <v>0</v>
      </c>
      <c r="BT58" s="295">
        <f t="shared" si="55"/>
        <v>0</v>
      </c>
      <c r="BU58" s="295">
        <f t="shared" si="56"/>
        <v>0</v>
      </c>
      <c r="BV58" s="295">
        <f t="shared" si="57"/>
        <v>0</v>
      </c>
      <c r="BW58" s="295">
        <f t="shared" si="58"/>
        <v>0</v>
      </c>
      <c r="BX58" s="295">
        <f t="shared" si="59"/>
        <v>0</v>
      </c>
      <c r="BY58" s="295">
        <f t="shared" si="60"/>
        <v>0</v>
      </c>
      <c r="BZ58" s="295">
        <f t="shared" si="61"/>
        <v>0</v>
      </c>
      <c r="CA58" s="295">
        <f t="shared" si="62"/>
        <v>0</v>
      </c>
      <c r="CB58" s="295">
        <f t="shared" si="63"/>
        <v>0</v>
      </c>
      <c r="CC58" s="295">
        <f t="shared" si="64"/>
        <v>0</v>
      </c>
      <c r="CD58" s="295">
        <f t="shared" si="65"/>
        <v>0</v>
      </c>
      <c r="CE58" s="295">
        <f t="shared" si="66"/>
        <v>0</v>
      </c>
      <c r="CF58" s="295">
        <f t="shared" si="67"/>
        <v>0</v>
      </c>
      <c r="CG58" s="295">
        <f t="shared" si="68"/>
        <v>0</v>
      </c>
      <c r="CH58" s="295">
        <f t="shared" si="69"/>
        <v>0</v>
      </c>
      <c r="CI58" s="295">
        <f t="shared" si="70"/>
        <v>0</v>
      </c>
      <c r="CJ58" s="295">
        <f t="shared" si="71"/>
        <v>0</v>
      </c>
      <c r="CK58" s="295">
        <f t="shared" si="72"/>
        <v>0</v>
      </c>
      <c r="CL58" s="295">
        <f t="shared" si="73"/>
        <v>0</v>
      </c>
      <c r="CM58" s="295">
        <f t="shared" si="74"/>
        <v>0</v>
      </c>
      <c r="CN58" s="295">
        <f t="shared" si="75"/>
        <v>0</v>
      </c>
      <c r="CO58" s="295">
        <f t="shared" si="76"/>
        <v>0</v>
      </c>
      <c r="CP58" s="295" t="str">
        <f t="shared" si="78"/>
        <v/>
      </c>
      <c r="CQ58" s="295" t="str">
        <f t="shared" si="79"/>
        <v/>
      </c>
      <c r="CR58" s="295" t="str">
        <f t="shared" si="80"/>
        <v/>
      </c>
      <c r="CS58" s="295" t="str">
        <f t="shared" si="81"/>
        <v/>
      </c>
      <c r="CT58" s="295" t="str">
        <f t="shared" si="82"/>
        <v/>
      </c>
      <c r="CU58" s="295" t="str">
        <f t="shared" si="83"/>
        <v/>
      </c>
      <c r="CV58" s="295" t="str">
        <f t="shared" si="84"/>
        <v/>
      </c>
      <c r="CW58" s="295" t="str">
        <f t="shared" si="85"/>
        <v/>
      </c>
      <c r="CX58" s="295" t="str">
        <f t="shared" si="86"/>
        <v/>
      </c>
      <c r="CY58" s="295" t="str">
        <f t="shared" si="87"/>
        <v/>
      </c>
      <c r="CZ58" s="295" t="str">
        <f t="shared" si="88"/>
        <v/>
      </c>
      <c r="DA58" s="295" t="str">
        <f t="shared" si="89"/>
        <v/>
      </c>
      <c r="DB58" s="295" t="str">
        <f t="shared" si="90"/>
        <v/>
      </c>
      <c r="DC58" s="295" t="str">
        <f t="shared" si="91"/>
        <v/>
      </c>
      <c r="DD58" s="295" t="str">
        <f t="shared" si="92"/>
        <v/>
      </c>
      <c r="DE58" s="295" t="str">
        <f t="shared" si="93"/>
        <v/>
      </c>
      <c r="DF58" s="295" t="str">
        <f t="shared" si="94"/>
        <v/>
      </c>
      <c r="DG58" s="295" t="str">
        <f t="shared" si="95"/>
        <v/>
      </c>
      <c r="DH58" s="295" t="str">
        <f t="shared" si="96"/>
        <v/>
      </c>
      <c r="DI58" s="295" t="str">
        <f t="shared" si="97"/>
        <v/>
      </c>
      <c r="DJ58" s="295" t="str">
        <f t="shared" si="98"/>
        <v/>
      </c>
      <c r="DK58" s="295" t="str">
        <f t="shared" si="99"/>
        <v/>
      </c>
      <c r="DL58" s="295" t="str">
        <f t="shared" si="100"/>
        <v/>
      </c>
      <c r="DM58" s="295" t="str">
        <f t="shared" si="101"/>
        <v/>
      </c>
    </row>
    <row r="59" spans="2:117" s="19" customFormat="1" ht="21" customHeight="1" thickBot="1">
      <c r="B59" s="914" t="str">
        <f t="shared" si="5"/>
        <v/>
      </c>
      <c r="C59" s="2709"/>
      <c r="D59" s="2709"/>
      <c r="E59" s="2709"/>
      <c r="F59" s="2559"/>
      <c r="G59" s="2561"/>
      <c r="H59" s="294"/>
      <c r="I59" s="294"/>
      <c r="J59" s="2725"/>
      <c r="K59" s="2725"/>
      <c r="L59" s="1018" t="str">
        <f>IF(H45=0,"",IF(L54&gt;=12,"","Minimum to 12 drzew!!!"))</f>
        <v/>
      </c>
      <c r="O59" s="840"/>
      <c r="P59" s="835"/>
      <c r="Q59" s="835"/>
      <c r="R59" s="835"/>
      <c r="S59" s="843"/>
      <c r="U59" s="789">
        <f t="shared" si="77"/>
        <v>0</v>
      </c>
      <c r="V59" s="2">
        <f t="shared" si="6"/>
        <v>0</v>
      </c>
      <c r="W59" s="2">
        <f t="shared" si="7"/>
        <v>0</v>
      </c>
      <c r="X59" s="2">
        <f t="shared" si="8"/>
        <v>0</v>
      </c>
      <c r="Y59" s="2">
        <f t="shared" si="9"/>
        <v>0</v>
      </c>
      <c r="Z59" s="2">
        <f t="shared" si="10"/>
        <v>0</v>
      </c>
      <c r="AA59" s="295"/>
      <c r="AB59" s="295">
        <f t="shared" si="11"/>
        <v>0</v>
      </c>
      <c r="AC59" s="295">
        <f t="shared" si="12"/>
        <v>0</v>
      </c>
      <c r="AD59" s="295">
        <f t="shared" si="13"/>
        <v>0</v>
      </c>
      <c r="AE59" s="295">
        <f t="shared" si="14"/>
        <v>0</v>
      </c>
      <c r="AF59" s="295">
        <f t="shared" si="15"/>
        <v>0</v>
      </c>
      <c r="AG59" s="295">
        <f t="shared" si="16"/>
        <v>0</v>
      </c>
      <c r="AH59" s="295">
        <f t="shared" si="17"/>
        <v>0</v>
      </c>
      <c r="AI59" s="295">
        <f t="shared" si="18"/>
        <v>0</v>
      </c>
      <c r="AJ59" s="295">
        <f t="shared" si="19"/>
        <v>0</v>
      </c>
      <c r="AK59" s="295">
        <f t="shared" si="20"/>
        <v>0</v>
      </c>
      <c r="AL59" s="295">
        <f t="shared" si="21"/>
        <v>0</v>
      </c>
      <c r="AM59" s="295">
        <f t="shared" si="22"/>
        <v>0</v>
      </c>
      <c r="AN59" s="295">
        <f t="shared" si="23"/>
        <v>0</v>
      </c>
      <c r="AO59" s="295">
        <f t="shared" si="24"/>
        <v>0</v>
      </c>
      <c r="AP59" s="295">
        <f t="shared" si="25"/>
        <v>0</v>
      </c>
      <c r="AQ59" s="295">
        <f t="shared" si="26"/>
        <v>0</v>
      </c>
      <c r="AR59" s="295">
        <f t="shared" si="27"/>
        <v>0</v>
      </c>
      <c r="AS59" s="295">
        <f t="shared" si="28"/>
        <v>0</v>
      </c>
      <c r="AT59" s="295">
        <f t="shared" si="29"/>
        <v>0</v>
      </c>
      <c r="AU59" s="295">
        <f t="shared" si="30"/>
        <v>0</v>
      </c>
      <c r="AV59" s="295">
        <f t="shared" si="31"/>
        <v>0</v>
      </c>
      <c r="AW59" s="295">
        <f t="shared" si="32"/>
        <v>0</v>
      </c>
      <c r="AX59" s="295">
        <f t="shared" si="33"/>
        <v>0</v>
      </c>
      <c r="AY59" s="295">
        <f t="shared" si="34"/>
        <v>0</v>
      </c>
      <c r="AZ59" s="295">
        <f t="shared" si="35"/>
        <v>0</v>
      </c>
      <c r="BA59" s="295">
        <f t="shared" si="36"/>
        <v>0</v>
      </c>
      <c r="BB59" s="295">
        <f t="shared" si="37"/>
        <v>0</v>
      </c>
      <c r="BC59" s="295">
        <f t="shared" si="38"/>
        <v>0</v>
      </c>
      <c r="BD59" s="295">
        <f t="shared" si="39"/>
        <v>0</v>
      </c>
      <c r="BE59" s="295">
        <f t="shared" si="40"/>
        <v>0</v>
      </c>
      <c r="BF59" s="295">
        <f t="shared" si="41"/>
        <v>0</v>
      </c>
      <c r="BG59" s="295">
        <f t="shared" si="42"/>
        <v>0</v>
      </c>
      <c r="BH59" s="295">
        <f t="shared" si="43"/>
        <v>0</v>
      </c>
      <c r="BI59" s="295">
        <f t="shared" si="44"/>
        <v>0</v>
      </c>
      <c r="BJ59" s="295">
        <f t="shared" si="45"/>
        <v>0</v>
      </c>
      <c r="BK59" s="295">
        <f t="shared" si="46"/>
        <v>0</v>
      </c>
      <c r="BL59" s="295">
        <f t="shared" si="47"/>
        <v>0</v>
      </c>
      <c r="BM59" s="295">
        <f t="shared" si="48"/>
        <v>0</v>
      </c>
      <c r="BN59" s="295">
        <f t="shared" si="49"/>
        <v>0</v>
      </c>
      <c r="BO59" s="295">
        <f t="shared" si="50"/>
        <v>0</v>
      </c>
      <c r="BP59" s="295">
        <f t="shared" si="51"/>
        <v>0</v>
      </c>
      <c r="BQ59" s="295">
        <f t="shared" si="52"/>
        <v>0</v>
      </c>
      <c r="BR59" s="295">
        <f t="shared" si="53"/>
        <v>0</v>
      </c>
      <c r="BS59" s="295">
        <f t="shared" si="54"/>
        <v>0</v>
      </c>
      <c r="BT59" s="295">
        <f t="shared" si="55"/>
        <v>0</v>
      </c>
      <c r="BU59" s="295">
        <f t="shared" si="56"/>
        <v>0</v>
      </c>
      <c r="BV59" s="295">
        <f t="shared" si="57"/>
        <v>0</v>
      </c>
      <c r="BW59" s="295">
        <f t="shared" si="58"/>
        <v>0</v>
      </c>
      <c r="BX59" s="295">
        <f t="shared" si="59"/>
        <v>0</v>
      </c>
      <c r="BY59" s="295">
        <f t="shared" si="60"/>
        <v>0</v>
      </c>
      <c r="BZ59" s="295">
        <f t="shared" si="61"/>
        <v>0</v>
      </c>
      <c r="CA59" s="295">
        <f t="shared" si="62"/>
        <v>0</v>
      </c>
      <c r="CB59" s="295">
        <f t="shared" si="63"/>
        <v>0</v>
      </c>
      <c r="CC59" s="295">
        <f t="shared" si="64"/>
        <v>0</v>
      </c>
      <c r="CD59" s="295">
        <f t="shared" si="65"/>
        <v>0</v>
      </c>
      <c r="CE59" s="295">
        <f t="shared" si="66"/>
        <v>0</v>
      </c>
      <c r="CF59" s="295">
        <f t="shared" si="67"/>
        <v>0</v>
      </c>
      <c r="CG59" s="295">
        <f t="shared" si="68"/>
        <v>0</v>
      </c>
      <c r="CH59" s="295">
        <f t="shared" si="69"/>
        <v>0</v>
      </c>
      <c r="CI59" s="295">
        <f t="shared" si="70"/>
        <v>0</v>
      </c>
      <c r="CJ59" s="295">
        <f t="shared" si="71"/>
        <v>0</v>
      </c>
      <c r="CK59" s="295">
        <f t="shared" si="72"/>
        <v>0</v>
      </c>
      <c r="CL59" s="295">
        <f t="shared" si="73"/>
        <v>0</v>
      </c>
      <c r="CM59" s="295">
        <f t="shared" si="74"/>
        <v>0</v>
      </c>
      <c r="CN59" s="295">
        <f t="shared" si="75"/>
        <v>0</v>
      </c>
      <c r="CO59" s="295">
        <f t="shared" si="76"/>
        <v>0</v>
      </c>
      <c r="CP59" s="295" t="str">
        <f t="shared" si="78"/>
        <v/>
      </c>
      <c r="CQ59" s="295" t="str">
        <f t="shared" si="79"/>
        <v/>
      </c>
      <c r="CR59" s="295" t="str">
        <f t="shared" si="80"/>
        <v/>
      </c>
      <c r="CS59" s="295" t="str">
        <f t="shared" si="81"/>
        <v/>
      </c>
      <c r="CT59" s="295" t="str">
        <f t="shared" si="82"/>
        <v/>
      </c>
      <c r="CU59" s="295" t="str">
        <f t="shared" si="83"/>
        <v/>
      </c>
      <c r="CV59" s="295" t="str">
        <f t="shared" si="84"/>
        <v/>
      </c>
      <c r="CW59" s="295" t="str">
        <f t="shared" si="85"/>
        <v/>
      </c>
      <c r="CX59" s="295" t="str">
        <f t="shared" si="86"/>
        <v/>
      </c>
      <c r="CY59" s="295" t="str">
        <f t="shared" si="87"/>
        <v/>
      </c>
      <c r="CZ59" s="295" t="str">
        <f t="shared" si="88"/>
        <v/>
      </c>
      <c r="DA59" s="295" t="str">
        <f t="shared" si="89"/>
        <v/>
      </c>
      <c r="DB59" s="295" t="str">
        <f t="shared" si="90"/>
        <v/>
      </c>
      <c r="DC59" s="295" t="str">
        <f t="shared" si="91"/>
        <v/>
      </c>
      <c r="DD59" s="295" t="str">
        <f t="shared" si="92"/>
        <v/>
      </c>
      <c r="DE59" s="295" t="str">
        <f t="shared" si="93"/>
        <v/>
      </c>
      <c r="DF59" s="295" t="str">
        <f t="shared" si="94"/>
        <v/>
      </c>
      <c r="DG59" s="295" t="str">
        <f t="shared" si="95"/>
        <v/>
      </c>
      <c r="DH59" s="295" t="str">
        <f t="shared" si="96"/>
        <v/>
      </c>
      <c r="DI59" s="295" t="str">
        <f t="shared" si="97"/>
        <v/>
      </c>
      <c r="DJ59" s="295" t="str">
        <f t="shared" si="98"/>
        <v/>
      </c>
      <c r="DK59" s="295" t="str">
        <f t="shared" si="99"/>
        <v/>
      </c>
      <c r="DL59" s="295" t="str">
        <f t="shared" si="100"/>
        <v/>
      </c>
      <c r="DM59" s="295" t="str">
        <f t="shared" si="101"/>
        <v/>
      </c>
    </row>
    <row r="60" spans="2:117" s="19" customFormat="1" ht="21" customHeight="1" thickBot="1">
      <c r="B60" s="914" t="str">
        <f t="shared" si="5"/>
        <v/>
      </c>
      <c r="C60" s="2709"/>
      <c r="D60" s="2709"/>
      <c r="E60" s="2709"/>
      <c r="F60" s="2559"/>
      <c r="G60" s="2561"/>
      <c r="H60" s="294"/>
      <c r="I60" s="294"/>
      <c r="J60" s="2725"/>
      <c r="K60" s="2725"/>
      <c r="L60" s="1016" t="str">
        <f>IF(H45=0,"",IF(L54&lt;12,"Powinno być min. 12 drzew.",""))</f>
        <v/>
      </c>
      <c r="O60" s="840"/>
      <c r="P60" s="835"/>
      <c r="Q60" s="835"/>
      <c r="R60" s="835"/>
      <c r="S60" s="843"/>
      <c r="U60" s="789">
        <f t="shared" si="77"/>
        <v>0</v>
      </c>
      <c r="V60" s="2">
        <f t="shared" si="6"/>
        <v>0</v>
      </c>
      <c r="W60" s="2">
        <f t="shared" si="7"/>
        <v>0</v>
      </c>
      <c r="X60" s="2">
        <f t="shared" si="8"/>
        <v>0</v>
      </c>
      <c r="Y60" s="2">
        <f t="shared" si="9"/>
        <v>0</v>
      </c>
      <c r="Z60" s="2">
        <f t="shared" si="10"/>
        <v>0</v>
      </c>
      <c r="AA60" s="295"/>
      <c r="AB60" s="295">
        <f t="shared" si="11"/>
        <v>0</v>
      </c>
      <c r="AC60" s="295">
        <f t="shared" si="12"/>
        <v>0</v>
      </c>
      <c r="AD60" s="295">
        <f t="shared" si="13"/>
        <v>0</v>
      </c>
      <c r="AE60" s="295">
        <f t="shared" si="14"/>
        <v>0</v>
      </c>
      <c r="AF60" s="295">
        <f t="shared" si="15"/>
        <v>0</v>
      </c>
      <c r="AG60" s="295">
        <f t="shared" si="16"/>
        <v>0</v>
      </c>
      <c r="AH60" s="295">
        <f t="shared" si="17"/>
        <v>0</v>
      </c>
      <c r="AI60" s="295">
        <f t="shared" si="18"/>
        <v>0</v>
      </c>
      <c r="AJ60" s="295">
        <f t="shared" si="19"/>
        <v>0</v>
      </c>
      <c r="AK60" s="295">
        <f t="shared" si="20"/>
        <v>0</v>
      </c>
      <c r="AL60" s="295">
        <f t="shared" si="21"/>
        <v>0</v>
      </c>
      <c r="AM60" s="295">
        <f t="shared" si="22"/>
        <v>0</v>
      </c>
      <c r="AN60" s="295">
        <f t="shared" si="23"/>
        <v>0</v>
      </c>
      <c r="AO60" s="295">
        <f t="shared" si="24"/>
        <v>0</v>
      </c>
      <c r="AP60" s="295">
        <f t="shared" si="25"/>
        <v>0</v>
      </c>
      <c r="AQ60" s="295">
        <f t="shared" si="26"/>
        <v>0</v>
      </c>
      <c r="AR60" s="295">
        <f t="shared" si="27"/>
        <v>0</v>
      </c>
      <c r="AS60" s="295">
        <f t="shared" si="28"/>
        <v>0</v>
      </c>
      <c r="AT60" s="295">
        <f t="shared" si="29"/>
        <v>0</v>
      </c>
      <c r="AU60" s="295">
        <f t="shared" si="30"/>
        <v>0</v>
      </c>
      <c r="AV60" s="295">
        <f t="shared" si="31"/>
        <v>0</v>
      </c>
      <c r="AW60" s="295">
        <f t="shared" si="32"/>
        <v>0</v>
      </c>
      <c r="AX60" s="295">
        <f t="shared" si="33"/>
        <v>0</v>
      </c>
      <c r="AY60" s="295">
        <f t="shared" si="34"/>
        <v>0</v>
      </c>
      <c r="AZ60" s="295">
        <f t="shared" si="35"/>
        <v>0</v>
      </c>
      <c r="BA60" s="295">
        <f t="shared" si="36"/>
        <v>0</v>
      </c>
      <c r="BB60" s="295">
        <f t="shared" si="37"/>
        <v>0</v>
      </c>
      <c r="BC60" s="295">
        <f t="shared" si="38"/>
        <v>0</v>
      </c>
      <c r="BD60" s="295">
        <f t="shared" si="39"/>
        <v>0</v>
      </c>
      <c r="BE60" s="295">
        <f t="shared" si="40"/>
        <v>0</v>
      </c>
      <c r="BF60" s="295">
        <f t="shared" si="41"/>
        <v>0</v>
      </c>
      <c r="BG60" s="295">
        <f t="shared" si="42"/>
        <v>0</v>
      </c>
      <c r="BH60" s="295">
        <f t="shared" si="43"/>
        <v>0</v>
      </c>
      <c r="BI60" s="295">
        <f t="shared" si="44"/>
        <v>0</v>
      </c>
      <c r="BJ60" s="295">
        <f t="shared" si="45"/>
        <v>0</v>
      </c>
      <c r="BK60" s="295">
        <f t="shared" si="46"/>
        <v>0</v>
      </c>
      <c r="BL60" s="295">
        <f t="shared" si="47"/>
        <v>0</v>
      </c>
      <c r="BM60" s="295">
        <f t="shared" si="48"/>
        <v>0</v>
      </c>
      <c r="BN60" s="295">
        <f t="shared" si="49"/>
        <v>0</v>
      </c>
      <c r="BO60" s="295">
        <f t="shared" si="50"/>
        <v>0</v>
      </c>
      <c r="BP60" s="295">
        <f t="shared" si="51"/>
        <v>0</v>
      </c>
      <c r="BQ60" s="295">
        <f t="shared" si="52"/>
        <v>0</v>
      </c>
      <c r="BR60" s="295">
        <f t="shared" si="53"/>
        <v>0</v>
      </c>
      <c r="BS60" s="295">
        <f t="shared" si="54"/>
        <v>0</v>
      </c>
      <c r="BT60" s="295">
        <f t="shared" si="55"/>
        <v>0</v>
      </c>
      <c r="BU60" s="295">
        <f t="shared" si="56"/>
        <v>0</v>
      </c>
      <c r="BV60" s="295">
        <f t="shared" si="57"/>
        <v>0</v>
      </c>
      <c r="BW60" s="295">
        <f t="shared" si="58"/>
        <v>0</v>
      </c>
      <c r="BX60" s="295">
        <f t="shared" si="59"/>
        <v>0</v>
      </c>
      <c r="BY60" s="295">
        <f t="shared" si="60"/>
        <v>0</v>
      </c>
      <c r="BZ60" s="295">
        <f t="shared" si="61"/>
        <v>0</v>
      </c>
      <c r="CA60" s="295">
        <f t="shared" si="62"/>
        <v>0</v>
      </c>
      <c r="CB60" s="295">
        <f t="shared" si="63"/>
        <v>0</v>
      </c>
      <c r="CC60" s="295">
        <f t="shared" si="64"/>
        <v>0</v>
      </c>
      <c r="CD60" s="295">
        <f t="shared" si="65"/>
        <v>0</v>
      </c>
      <c r="CE60" s="295">
        <f t="shared" si="66"/>
        <v>0</v>
      </c>
      <c r="CF60" s="295">
        <f t="shared" si="67"/>
        <v>0</v>
      </c>
      <c r="CG60" s="295">
        <f t="shared" si="68"/>
        <v>0</v>
      </c>
      <c r="CH60" s="295">
        <f t="shared" si="69"/>
        <v>0</v>
      </c>
      <c r="CI60" s="295">
        <f t="shared" si="70"/>
        <v>0</v>
      </c>
      <c r="CJ60" s="295">
        <f t="shared" si="71"/>
        <v>0</v>
      </c>
      <c r="CK60" s="295">
        <f t="shared" si="72"/>
        <v>0</v>
      </c>
      <c r="CL60" s="295">
        <f t="shared" si="73"/>
        <v>0</v>
      </c>
      <c r="CM60" s="295">
        <f t="shared" si="74"/>
        <v>0</v>
      </c>
      <c r="CN60" s="295">
        <f t="shared" si="75"/>
        <v>0</v>
      </c>
      <c r="CO60" s="295">
        <f t="shared" si="76"/>
        <v>0</v>
      </c>
      <c r="CP60" s="295" t="str">
        <f t="shared" si="78"/>
        <v/>
      </c>
      <c r="CQ60" s="295" t="str">
        <f t="shared" si="79"/>
        <v/>
      </c>
      <c r="CR60" s="295" t="str">
        <f t="shared" si="80"/>
        <v/>
      </c>
      <c r="CS60" s="295" t="str">
        <f t="shared" si="81"/>
        <v/>
      </c>
      <c r="CT60" s="295" t="str">
        <f t="shared" si="82"/>
        <v/>
      </c>
      <c r="CU60" s="295" t="str">
        <f t="shared" si="83"/>
        <v/>
      </c>
      <c r="CV60" s="295" t="str">
        <f t="shared" si="84"/>
        <v/>
      </c>
      <c r="CW60" s="295" t="str">
        <f t="shared" si="85"/>
        <v/>
      </c>
      <c r="CX60" s="295" t="str">
        <f t="shared" si="86"/>
        <v/>
      </c>
      <c r="CY60" s="295" t="str">
        <f t="shared" si="87"/>
        <v/>
      </c>
      <c r="CZ60" s="295" t="str">
        <f t="shared" si="88"/>
        <v/>
      </c>
      <c r="DA60" s="295" t="str">
        <f t="shared" si="89"/>
        <v/>
      </c>
      <c r="DB60" s="295" t="str">
        <f t="shared" si="90"/>
        <v/>
      </c>
      <c r="DC60" s="295" t="str">
        <f t="shared" si="91"/>
        <v/>
      </c>
      <c r="DD60" s="295" t="str">
        <f t="shared" si="92"/>
        <v/>
      </c>
      <c r="DE60" s="295" t="str">
        <f t="shared" si="93"/>
        <v/>
      </c>
      <c r="DF60" s="295" t="str">
        <f t="shared" si="94"/>
        <v/>
      </c>
      <c r="DG60" s="295" t="str">
        <f t="shared" si="95"/>
        <v/>
      </c>
      <c r="DH60" s="295" t="str">
        <f t="shared" si="96"/>
        <v/>
      </c>
      <c r="DI60" s="295" t="str">
        <f t="shared" si="97"/>
        <v/>
      </c>
      <c r="DJ60" s="295" t="str">
        <f t="shared" si="98"/>
        <v/>
      </c>
      <c r="DK60" s="295" t="str">
        <f t="shared" si="99"/>
        <v/>
      </c>
      <c r="DL60" s="295" t="str">
        <f t="shared" si="100"/>
        <v/>
      </c>
      <c r="DM60" s="295" t="str">
        <f t="shared" si="101"/>
        <v/>
      </c>
    </row>
    <row r="61" spans="2:117" s="19" customFormat="1" ht="21" customHeight="1" thickBot="1">
      <c r="B61" s="914" t="str">
        <f t="shared" si="5"/>
        <v/>
      </c>
      <c r="C61" s="2709"/>
      <c r="D61" s="2709"/>
      <c r="E61" s="2709"/>
      <c r="F61" s="2559"/>
      <c r="G61" s="2561"/>
      <c r="H61" s="294"/>
      <c r="I61" s="294"/>
      <c r="J61" s="2725"/>
      <c r="K61" s="2725"/>
      <c r="O61" s="840"/>
      <c r="P61" s="835"/>
      <c r="Q61" s="835"/>
      <c r="R61" s="835"/>
      <c r="S61" s="843"/>
      <c r="U61" s="789">
        <f t="shared" si="77"/>
        <v>0</v>
      </c>
      <c r="V61" s="2">
        <f t="shared" si="6"/>
        <v>0</v>
      </c>
      <c r="W61" s="2">
        <f t="shared" si="7"/>
        <v>0</v>
      </c>
      <c r="X61" s="2">
        <f t="shared" si="8"/>
        <v>0</v>
      </c>
      <c r="Y61" s="2">
        <f t="shared" si="9"/>
        <v>0</v>
      </c>
      <c r="Z61" s="2">
        <f t="shared" si="10"/>
        <v>0</v>
      </c>
      <c r="AA61" s="295"/>
      <c r="AB61" s="295">
        <f t="shared" si="11"/>
        <v>0</v>
      </c>
      <c r="AC61" s="295">
        <f t="shared" si="12"/>
        <v>0</v>
      </c>
      <c r="AD61" s="295">
        <f t="shared" si="13"/>
        <v>0</v>
      </c>
      <c r="AE61" s="295">
        <f t="shared" si="14"/>
        <v>0</v>
      </c>
      <c r="AF61" s="295">
        <f t="shared" si="15"/>
        <v>0</v>
      </c>
      <c r="AG61" s="295">
        <f t="shared" si="16"/>
        <v>0</v>
      </c>
      <c r="AH61" s="295">
        <f t="shared" si="17"/>
        <v>0</v>
      </c>
      <c r="AI61" s="295">
        <f t="shared" si="18"/>
        <v>0</v>
      </c>
      <c r="AJ61" s="295">
        <f t="shared" si="19"/>
        <v>0</v>
      </c>
      <c r="AK61" s="295">
        <f t="shared" si="20"/>
        <v>0</v>
      </c>
      <c r="AL61" s="295">
        <f t="shared" si="21"/>
        <v>0</v>
      </c>
      <c r="AM61" s="295">
        <f t="shared" si="22"/>
        <v>0</v>
      </c>
      <c r="AN61" s="295">
        <f t="shared" si="23"/>
        <v>0</v>
      </c>
      <c r="AO61" s="295">
        <f t="shared" si="24"/>
        <v>0</v>
      </c>
      <c r="AP61" s="295">
        <f t="shared" si="25"/>
        <v>0</v>
      </c>
      <c r="AQ61" s="295">
        <f t="shared" si="26"/>
        <v>0</v>
      </c>
      <c r="AR61" s="295">
        <f t="shared" si="27"/>
        <v>0</v>
      </c>
      <c r="AS61" s="295">
        <f t="shared" si="28"/>
        <v>0</v>
      </c>
      <c r="AT61" s="295">
        <f t="shared" si="29"/>
        <v>0</v>
      </c>
      <c r="AU61" s="295">
        <f t="shared" si="30"/>
        <v>0</v>
      </c>
      <c r="AV61" s="295">
        <f t="shared" si="31"/>
        <v>0</v>
      </c>
      <c r="AW61" s="295">
        <f t="shared" si="32"/>
        <v>0</v>
      </c>
      <c r="AX61" s="295">
        <f t="shared" si="33"/>
        <v>0</v>
      </c>
      <c r="AY61" s="295">
        <f t="shared" si="34"/>
        <v>0</v>
      </c>
      <c r="AZ61" s="295">
        <f t="shared" si="35"/>
        <v>0</v>
      </c>
      <c r="BA61" s="295">
        <f t="shared" si="36"/>
        <v>0</v>
      </c>
      <c r="BB61" s="295">
        <f t="shared" si="37"/>
        <v>0</v>
      </c>
      <c r="BC61" s="295">
        <f t="shared" si="38"/>
        <v>0</v>
      </c>
      <c r="BD61" s="295">
        <f t="shared" si="39"/>
        <v>0</v>
      </c>
      <c r="BE61" s="295">
        <f t="shared" si="40"/>
        <v>0</v>
      </c>
      <c r="BF61" s="295">
        <f t="shared" si="41"/>
        <v>0</v>
      </c>
      <c r="BG61" s="295">
        <f t="shared" si="42"/>
        <v>0</v>
      </c>
      <c r="BH61" s="295">
        <f t="shared" si="43"/>
        <v>0</v>
      </c>
      <c r="BI61" s="295">
        <f t="shared" si="44"/>
        <v>0</v>
      </c>
      <c r="BJ61" s="295">
        <f t="shared" si="45"/>
        <v>0</v>
      </c>
      <c r="BK61" s="295">
        <f t="shared" si="46"/>
        <v>0</v>
      </c>
      <c r="BL61" s="295">
        <f t="shared" si="47"/>
        <v>0</v>
      </c>
      <c r="BM61" s="295">
        <f t="shared" si="48"/>
        <v>0</v>
      </c>
      <c r="BN61" s="295">
        <f t="shared" si="49"/>
        <v>0</v>
      </c>
      <c r="BO61" s="295">
        <f t="shared" si="50"/>
        <v>0</v>
      </c>
      <c r="BP61" s="295">
        <f t="shared" si="51"/>
        <v>0</v>
      </c>
      <c r="BQ61" s="295">
        <f t="shared" si="52"/>
        <v>0</v>
      </c>
      <c r="BR61" s="295">
        <f t="shared" si="53"/>
        <v>0</v>
      </c>
      <c r="BS61" s="295">
        <f t="shared" si="54"/>
        <v>0</v>
      </c>
      <c r="BT61" s="295">
        <f t="shared" si="55"/>
        <v>0</v>
      </c>
      <c r="BU61" s="295">
        <f t="shared" si="56"/>
        <v>0</v>
      </c>
      <c r="BV61" s="295">
        <f t="shared" si="57"/>
        <v>0</v>
      </c>
      <c r="BW61" s="295">
        <f t="shared" si="58"/>
        <v>0</v>
      </c>
      <c r="BX61" s="295">
        <f t="shared" si="59"/>
        <v>0</v>
      </c>
      <c r="BY61" s="295">
        <f t="shared" si="60"/>
        <v>0</v>
      </c>
      <c r="BZ61" s="295">
        <f t="shared" si="61"/>
        <v>0</v>
      </c>
      <c r="CA61" s="295">
        <f t="shared" si="62"/>
        <v>0</v>
      </c>
      <c r="CB61" s="295">
        <f t="shared" si="63"/>
        <v>0</v>
      </c>
      <c r="CC61" s="295">
        <f t="shared" si="64"/>
        <v>0</v>
      </c>
      <c r="CD61" s="295">
        <f t="shared" si="65"/>
        <v>0</v>
      </c>
      <c r="CE61" s="295">
        <f t="shared" si="66"/>
        <v>0</v>
      </c>
      <c r="CF61" s="295">
        <f t="shared" si="67"/>
        <v>0</v>
      </c>
      <c r="CG61" s="295">
        <f t="shared" si="68"/>
        <v>0</v>
      </c>
      <c r="CH61" s="295">
        <f t="shared" si="69"/>
        <v>0</v>
      </c>
      <c r="CI61" s="295">
        <f t="shared" si="70"/>
        <v>0</v>
      </c>
      <c r="CJ61" s="295">
        <f t="shared" si="71"/>
        <v>0</v>
      </c>
      <c r="CK61" s="295">
        <f t="shared" si="72"/>
        <v>0</v>
      </c>
      <c r="CL61" s="295">
        <f t="shared" si="73"/>
        <v>0</v>
      </c>
      <c r="CM61" s="295">
        <f t="shared" si="74"/>
        <v>0</v>
      </c>
      <c r="CN61" s="295">
        <f t="shared" si="75"/>
        <v>0</v>
      </c>
      <c r="CO61" s="295">
        <f t="shared" si="76"/>
        <v>0</v>
      </c>
      <c r="CP61" s="295" t="str">
        <f t="shared" si="78"/>
        <v/>
      </c>
      <c r="CQ61" s="295" t="str">
        <f t="shared" si="79"/>
        <v/>
      </c>
      <c r="CR61" s="295" t="str">
        <f t="shared" si="80"/>
        <v/>
      </c>
      <c r="CS61" s="295" t="str">
        <f t="shared" si="81"/>
        <v/>
      </c>
      <c r="CT61" s="295" t="str">
        <f t="shared" si="82"/>
        <v/>
      </c>
      <c r="CU61" s="295" t="str">
        <f t="shared" si="83"/>
        <v/>
      </c>
      <c r="CV61" s="295" t="str">
        <f t="shared" si="84"/>
        <v/>
      </c>
      <c r="CW61" s="295" t="str">
        <f t="shared" si="85"/>
        <v/>
      </c>
      <c r="CX61" s="295" t="str">
        <f t="shared" si="86"/>
        <v/>
      </c>
      <c r="CY61" s="295" t="str">
        <f t="shared" si="87"/>
        <v/>
      </c>
      <c r="CZ61" s="295" t="str">
        <f t="shared" si="88"/>
        <v/>
      </c>
      <c r="DA61" s="295" t="str">
        <f t="shared" si="89"/>
        <v/>
      </c>
      <c r="DB61" s="295" t="str">
        <f t="shared" si="90"/>
        <v/>
      </c>
      <c r="DC61" s="295" t="str">
        <f t="shared" si="91"/>
        <v/>
      </c>
      <c r="DD61" s="295" t="str">
        <f t="shared" si="92"/>
        <v/>
      </c>
      <c r="DE61" s="295" t="str">
        <f t="shared" si="93"/>
        <v/>
      </c>
      <c r="DF61" s="295" t="str">
        <f t="shared" si="94"/>
        <v/>
      </c>
      <c r="DG61" s="295" t="str">
        <f t="shared" si="95"/>
        <v/>
      </c>
      <c r="DH61" s="295" t="str">
        <f t="shared" si="96"/>
        <v/>
      </c>
      <c r="DI61" s="295" t="str">
        <f t="shared" si="97"/>
        <v/>
      </c>
      <c r="DJ61" s="295" t="str">
        <f t="shared" si="98"/>
        <v/>
      </c>
      <c r="DK61" s="295" t="str">
        <f t="shared" si="99"/>
        <v/>
      </c>
      <c r="DL61" s="295" t="str">
        <f t="shared" si="100"/>
        <v/>
      </c>
      <c r="DM61" s="295" t="str">
        <f t="shared" si="101"/>
        <v/>
      </c>
    </row>
    <row r="62" spans="2:117" s="19" customFormat="1" ht="21" customHeight="1" thickBot="1">
      <c r="B62" s="914" t="str">
        <f t="shared" si="5"/>
        <v/>
      </c>
      <c r="C62" s="2709"/>
      <c r="D62" s="2709"/>
      <c r="E62" s="2709"/>
      <c r="F62" s="2559"/>
      <c r="G62" s="2561"/>
      <c r="H62" s="294"/>
      <c r="I62" s="294"/>
      <c r="J62" s="2725"/>
      <c r="K62" s="2725"/>
      <c r="O62" s="840"/>
      <c r="P62" s="835"/>
      <c r="Q62" s="835"/>
      <c r="R62" s="835"/>
      <c r="S62" s="843"/>
      <c r="U62" s="789">
        <f t="shared" si="77"/>
        <v>0</v>
      </c>
      <c r="V62" s="2">
        <f t="shared" si="6"/>
        <v>0</v>
      </c>
      <c r="W62" s="2">
        <f t="shared" si="7"/>
        <v>0</v>
      </c>
      <c r="X62" s="2">
        <f t="shared" si="8"/>
        <v>0</v>
      </c>
      <c r="Y62" s="2">
        <f t="shared" si="9"/>
        <v>0</v>
      </c>
      <c r="Z62" s="2">
        <f t="shared" si="10"/>
        <v>0</v>
      </c>
      <c r="AA62" s="295"/>
      <c r="AB62" s="295">
        <f t="shared" si="11"/>
        <v>0</v>
      </c>
      <c r="AC62" s="295">
        <f t="shared" si="12"/>
        <v>0</v>
      </c>
      <c r="AD62" s="295">
        <f t="shared" si="13"/>
        <v>0</v>
      </c>
      <c r="AE62" s="295">
        <f t="shared" si="14"/>
        <v>0</v>
      </c>
      <c r="AF62" s="295">
        <f t="shared" si="15"/>
        <v>0</v>
      </c>
      <c r="AG62" s="295">
        <f t="shared" si="16"/>
        <v>0</v>
      </c>
      <c r="AH62" s="295">
        <f t="shared" si="17"/>
        <v>0</v>
      </c>
      <c r="AI62" s="295">
        <f t="shared" si="18"/>
        <v>0</v>
      </c>
      <c r="AJ62" s="295">
        <f t="shared" si="19"/>
        <v>0</v>
      </c>
      <c r="AK62" s="295">
        <f t="shared" si="20"/>
        <v>0</v>
      </c>
      <c r="AL62" s="295">
        <f t="shared" si="21"/>
        <v>0</v>
      </c>
      <c r="AM62" s="295">
        <f t="shared" si="22"/>
        <v>0</v>
      </c>
      <c r="AN62" s="295">
        <f t="shared" si="23"/>
        <v>0</v>
      </c>
      <c r="AO62" s="295">
        <f t="shared" si="24"/>
        <v>0</v>
      </c>
      <c r="AP62" s="295">
        <f t="shared" si="25"/>
        <v>0</v>
      </c>
      <c r="AQ62" s="295">
        <f t="shared" si="26"/>
        <v>0</v>
      </c>
      <c r="AR62" s="295">
        <f t="shared" si="27"/>
        <v>0</v>
      </c>
      <c r="AS62" s="295">
        <f t="shared" si="28"/>
        <v>0</v>
      </c>
      <c r="AT62" s="295">
        <f t="shared" si="29"/>
        <v>0</v>
      </c>
      <c r="AU62" s="295">
        <f t="shared" si="30"/>
        <v>0</v>
      </c>
      <c r="AV62" s="295">
        <f t="shared" si="31"/>
        <v>0</v>
      </c>
      <c r="AW62" s="295">
        <f t="shared" si="32"/>
        <v>0</v>
      </c>
      <c r="AX62" s="295">
        <f t="shared" si="33"/>
        <v>0</v>
      </c>
      <c r="AY62" s="295">
        <f t="shared" si="34"/>
        <v>0</v>
      </c>
      <c r="AZ62" s="295">
        <f t="shared" si="35"/>
        <v>0</v>
      </c>
      <c r="BA62" s="295">
        <f t="shared" si="36"/>
        <v>0</v>
      </c>
      <c r="BB62" s="295">
        <f t="shared" si="37"/>
        <v>0</v>
      </c>
      <c r="BC62" s="295">
        <f t="shared" si="38"/>
        <v>0</v>
      </c>
      <c r="BD62" s="295">
        <f t="shared" si="39"/>
        <v>0</v>
      </c>
      <c r="BE62" s="295">
        <f t="shared" si="40"/>
        <v>0</v>
      </c>
      <c r="BF62" s="295">
        <f t="shared" si="41"/>
        <v>0</v>
      </c>
      <c r="BG62" s="295">
        <f t="shared" si="42"/>
        <v>0</v>
      </c>
      <c r="BH62" s="295">
        <f t="shared" si="43"/>
        <v>0</v>
      </c>
      <c r="BI62" s="295">
        <f t="shared" si="44"/>
        <v>0</v>
      </c>
      <c r="BJ62" s="295">
        <f t="shared" si="45"/>
        <v>0</v>
      </c>
      <c r="BK62" s="295">
        <f t="shared" si="46"/>
        <v>0</v>
      </c>
      <c r="BL62" s="295">
        <f t="shared" si="47"/>
        <v>0</v>
      </c>
      <c r="BM62" s="295">
        <f t="shared" si="48"/>
        <v>0</v>
      </c>
      <c r="BN62" s="295">
        <f t="shared" si="49"/>
        <v>0</v>
      </c>
      <c r="BO62" s="295">
        <f t="shared" si="50"/>
        <v>0</v>
      </c>
      <c r="BP62" s="295">
        <f t="shared" si="51"/>
        <v>0</v>
      </c>
      <c r="BQ62" s="295">
        <f t="shared" si="52"/>
        <v>0</v>
      </c>
      <c r="BR62" s="295">
        <f t="shared" si="53"/>
        <v>0</v>
      </c>
      <c r="BS62" s="295">
        <f t="shared" si="54"/>
        <v>0</v>
      </c>
      <c r="BT62" s="295">
        <f t="shared" si="55"/>
        <v>0</v>
      </c>
      <c r="BU62" s="295">
        <f t="shared" si="56"/>
        <v>0</v>
      </c>
      <c r="BV62" s="295">
        <f t="shared" si="57"/>
        <v>0</v>
      </c>
      <c r="BW62" s="295">
        <f t="shared" si="58"/>
        <v>0</v>
      </c>
      <c r="BX62" s="295">
        <f t="shared" si="59"/>
        <v>0</v>
      </c>
      <c r="BY62" s="295">
        <f t="shared" si="60"/>
        <v>0</v>
      </c>
      <c r="BZ62" s="295">
        <f t="shared" si="61"/>
        <v>0</v>
      </c>
      <c r="CA62" s="295">
        <f t="shared" si="62"/>
        <v>0</v>
      </c>
      <c r="CB62" s="295">
        <f t="shared" si="63"/>
        <v>0</v>
      </c>
      <c r="CC62" s="295">
        <f t="shared" si="64"/>
        <v>0</v>
      </c>
      <c r="CD62" s="295">
        <f t="shared" si="65"/>
        <v>0</v>
      </c>
      <c r="CE62" s="295">
        <f t="shared" si="66"/>
        <v>0</v>
      </c>
      <c r="CF62" s="295">
        <f t="shared" si="67"/>
        <v>0</v>
      </c>
      <c r="CG62" s="295">
        <f t="shared" si="68"/>
        <v>0</v>
      </c>
      <c r="CH62" s="295">
        <f t="shared" si="69"/>
        <v>0</v>
      </c>
      <c r="CI62" s="295">
        <f t="shared" si="70"/>
        <v>0</v>
      </c>
      <c r="CJ62" s="295">
        <f t="shared" si="71"/>
        <v>0</v>
      </c>
      <c r="CK62" s="295">
        <f t="shared" si="72"/>
        <v>0</v>
      </c>
      <c r="CL62" s="295">
        <f t="shared" si="73"/>
        <v>0</v>
      </c>
      <c r="CM62" s="295">
        <f t="shared" si="74"/>
        <v>0</v>
      </c>
      <c r="CN62" s="295">
        <f t="shared" si="75"/>
        <v>0</v>
      </c>
      <c r="CO62" s="295">
        <f t="shared" si="76"/>
        <v>0</v>
      </c>
      <c r="CP62" s="295" t="str">
        <f t="shared" si="78"/>
        <v/>
      </c>
      <c r="CQ62" s="295" t="str">
        <f t="shared" si="79"/>
        <v/>
      </c>
      <c r="CR62" s="295" t="str">
        <f t="shared" si="80"/>
        <v/>
      </c>
      <c r="CS62" s="295" t="str">
        <f t="shared" si="81"/>
        <v/>
      </c>
      <c r="CT62" s="295" t="str">
        <f t="shared" si="82"/>
        <v/>
      </c>
      <c r="CU62" s="295" t="str">
        <f t="shared" si="83"/>
        <v/>
      </c>
      <c r="CV62" s="295" t="str">
        <f t="shared" si="84"/>
        <v/>
      </c>
      <c r="CW62" s="295" t="str">
        <f t="shared" si="85"/>
        <v/>
      </c>
      <c r="CX62" s="295" t="str">
        <f t="shared" si="86"/>
        <v/>
      </c>
      <c r="CY62" s="295" t="str">
        <f t="shared" si="87"/>
        <v/>
      </c>
      <c r="CZ62" s="295" t="str">
        <f t="shared" si="88"/>
        <v/>
      </c>
      <c r="DA62" s="295" t="str">
        <f t="shared" si="89"/>
        <v/>
      </c>
      <c r="DB62" s="295" t="str">
        <f t="shared" si="90"/>
        <v/>
      </c>
      <c r="DC62" s="295" t="str">
        <f t="shared" si="91"/>
        <v/>
      </c>
      <c r="DD62" s="295" t="str">
        <f t="shared" si="92"/>
        <v/>
      </c>
      <c r="DE62" s="295" t="str">
        <f t="shared" si="93"/>
        <v/>
      </c>
      <c r="DF62" s="295" t="str">
        <f t="shared" si="94"/>
        <v/>
      </c>
      <c r="DG62" s="295" t="str">
        <f t="shared" si="95"/>
        <v/>
      </c>
      <c r="DH62" s="295" t="str">
        <f t="shared" si="96"/>
        <v/>
      </c>
      <c r="DI62" s="295" t="str">
        <f t="shared" si="97"/>
        <v/>
      </c>
      <c r="DJ62" s="295" t="str">
        <f t="shared" si="98"/>
        <v/>
      </c>
      <c r="DK62" s="295" t="str">
        <f t="shared" si="99"/>
        <v/>
      </c>
      <c r="DL62" s="295" t="str">
        <f t="shared" si="100"/>
        <v/>
      </c>
      <c r="DM62" s="295" t="str">
        <f t="shared" si="101"/>
        <v/>
      </c>
    </row>
    <row r="63" spans="2:117" s="19" customFormat="1" ht="21" customHeight="1" thickBot="1">
      <c r="B63" s="914" t="str">
        <f t="shared" si="5"/>
        <v/>
      </c>
      <c r="C63" s="2709"/>
      <c r="D63" s="2709"/>
      <c r="E63" s="2709"/>
      <c r="F63" s="2559"/>
      <c r="G63" s="2561"/>
      <c r="H63" s="294"/>
      <c r="I63" s="294"/>
      <c r="J63" s="2725"/>
      <c r="K63" s="2725"/>
      <c r="O63" s="840"/>
      <c r="P63" s="835"/>
      <c r="Q63" s="835"/>
      <c r="R63" s="835"/>
      <c r="S63" s="843"/>
      <c r="U63" s="789">
        <f t="shared" si="77"/>
        <v>0</v>
      </c>
      <c r="V63" s="2">
        <f t="shared" si="6"/>
        <v>0</v>
      </c>
      <c r="W63" s="2">
        <f t="shared" si="7"/>
        <v>0</v>
      </c>
      <c r="X63" s="2">
        <f t="shared" si="8"/>
        <v>0</v>
      </c>
      <c r="Y63" s="2">
        <f t="shared" si="9"/>
        <v>0</v>
      </c>
      <c r="Z63" s="2">
        <f t="shared" si="10"/>
        <v>0</v>
      </c>
      <c r="AA63" s="295"/>
      <c r="AB63" s="295">
        <f t="shared" si="11"/>
        <v>0</v>
      </c>
      <c r="AC63" s="295">
        <f t="shared" si="12"/>
        <v>0</v>
      </c>
      <c r="AD63" s="295">
        <f t="shared" si="13"/>
        <v>0</v>
      </c>
      <c r="AE63" s="295">
        <f t="shared" si="14"/>
        <v>0</v>
      </c>
      <c r="AF63" s="295">
        <f t="shared" si="15"/>
        <v>0</v>
      </c>
      <c r="AG63" s="295">
        <f t="shared" si="16"/>
        <v>0</v>
      </c>
      <c r="AH63" s="295">
        <f t="shared" si="17"/>
        <v>0</v>
      </c>
      <c r="AI63" s="295">
        <f t="shared" si="18"/>
        <v>0</v>
      </c>
      <c r="AJ63" s="295">
        <f t="shared" si="19"/>
        <v>0</v>
      </c>
      <c r="AK63" s="295">
        <f t="shared" si="20"/>
        <v>0</v>
      </c>
      <c r="AL63" s="295">
        <f t="shared" si="21"/>
        <v>0</v>
      </c>
      <c r="AM63" s="295">
        <f t="shared" si="22"/>
        <v>0</v>
      </c>
      <c r="AN63" s="295">
        <f t="shared" si="23"/>
        <v>0</v>
      </c>
      <c r="AO63" s="295">
        <f t="shared" si="24"/>
        <v>0</v>
      </c>
      <c r="AP63" s="295">
        <f t="shared" si="25"/>
        <v>0</v>
      </c>
      <c r="AQ63" s="295">
        <f t="shared" si="26"/>
        <v>0</v>
      </c>
      <c r="AR63" s="295">
        <f t="shared" si="27"/>
        <v>0</v>
      </c>
      <c r="AS63" s="295">
        <f t="shared" si="28"/>
        <v>0</v>
      </c>
      <c r="AT63" s="295">
        <f t="shared" si="29"/>
        <v>0</v>
      </c>
      <c r="AU63" s="295">
        <f t="shared" si="30"/>
        <v>0</v>
      </c>
      <c r="AV63" s="295">
        <f t="shared" si="31"/>
        <v>0</v>
      </c>
      <c r="AW63" s="295">
        <f t="shared" si="32"/>
        <v>0</v>
      </c>
      <c r="AX63" s="295">
        <f t="shared" si="33"/>
        <v>0</v>
      </c>
      <c r="AY63" s="295">
        <f t="shared" si="34"/>
        <v>0</v>
      </c>
      <c r="AZ63" s="295">
        <f t="shared" si="35"/>
        <v>0</v>
      </c>
      <c r="BA63" s="295">
        <f t="shared" si="36"/>
        <v>0</v>
      </c>
      <c r="BB63" s="295">
        <f t="shared" si="37"/>
        <v>0</v>
      </c>
      <c r="BC63" s="295">
        <f t="shared" si="38"/>
        <v>0</v>
      </c>
      <c r="BD63" s="295">
        <f t="shared" si="39"/>
        <v>0</v>
      </c>
      <c r="BE63" s="295">
        <f t="shared" si="40"/>
        <v>0</v>
      </c>
      <c r="BF63" s="295">
        <f t="shared" si="41"/>
        <v>0</v>
      </c>
      <c r="BG63" s="295">
        <f t="shared" si="42"/>
        <v>0</v>
      </c>
      <c r="BH63" s="295">
        <f t="shared" si="43"/>
        <v>0</v>
      </c>
      <c r="BI63" s="295">
        <f t="shared" si="44"/>
        <v>0</v>
      </c>
      <c r="BJ63" s="295">
        <f t="shared" si="45"/>
        <v>0</v>
      </c>
      <c r="BK63" s="295">
        <f t="shared" si="46"/>
        <v>0</v>
      </c>
      <c r="BL63" s="295">
        <f t="shared" si="47"/>
        <v>0</v>
      </c>
      <c r="BM63" s="295">
        <f t="shared" si="48"/>
        <v>0</v>
      </c>
      <c r="BN63" s="295">
        <f t="shared" si="49"/>
        <v>0</v>
      </c>
      <c r="BO63" s="295">
        <f t="shared" si="50"/>
        <v>0</v>
      </c>
      <c r="BP63" s="295">
        <f t="shared" si="51"/>
        <v>0</v>
      </c>
      <c r="BQ63" s="295">
        <f t="shared" si="52"/>
        <v>0</v>
      </c>
      <c r="BR63" s="295">
        <f t="shared" si="53"/>
        <v>0</v>
      </c>
      <c r="BS63" s="295">
        <f t="shared" si="54"/>
        <v>0</v>
      </c>
      <c r="BT63" s="295">
        <f t="shared" si="55"/>
        <v>0</v>
      </c>
      <c r="BU63" s="295">
        <f t="shared" si="56"/>
        <v>0</v>
      </c>
      <c r="BV63" s="295">
        <f t="shared" si="57"/>
        <v>0</v>
      </c>
      <c r="BW63" s="295">
        <f t="shared" si="58"/>
        <v>0</v>
      </c>
      <c r="BX63" s="295">
        <f t="shared" si="59"/>
        <v>0</v>
      </c>
      <c r="BY63" s="295">
        <f t="shared" si="60"/>
        <v>0</v>
      </c>
      <c r="BZ63" s="295">
        <f t="shared" si="61"/>
        <v>0</v>
      </c>
      <c r="CA63" s="295">
        <f t="shared" si="62"/>
        <v>0</v>
      </c>
      <c r="CB63" s="295">
        <f t="shared" si="63"/>
        <v>0</v>
      </c>
      <c r="CC63" s="295">
        <f t="shared" si="64"/>
        <v>0</v>
      </c>
      <c r="CD63" s="295">
        <f t="shared" si="65"/>
        <v>0</v>
      </c>
      <c r="CE63" s="295">
        <f t="shared" si="66"/>
        <v>0</v>
      </c>
      <c r="CF63" s="295">
        <f t="shared" si="67"/>
        <v>0</v>
      </c>
      <c r="CG63" s="295">
        <f t="shared" si="68"/>
        <v>0</v>
      </c>
      <c r="CH63" s="295">
        <f t="shared" si="69"/>
        <v>0</v>
      </c>
      <c r="CI63" s="295">
        <f t="shared" si="70"/>
        <v>0</v>
      </c>
      <c r="CJ63" s="295">
        <f t="shared" si="71"/>
        <v>0</v>
      </c>
      <c r="CK63" s="295">
        <f t="shared" si="72"/>
        <v>0</v>
      </c>
      <c r="CL63" s="295">
        <f t="shared" si="73"/>
        <v>0</v>
      </c>
      <c r="CM63" s="295">
        <f t="shared" si="74"/>
        <v>0</v>
      </c>
      <c r="CN63" s="295">
        <f t="shared" si="75"/>
        <v>0</v>
      </c>
      <c r="CO63" s="295">
        <f t="shared" si="76"/>
        <v>0</v>
      </c>
      <c r="CP63" s="295" t="str">
        <f t="shared" si="78"/>
        <v/>
      </c>
      <c r="CQ63" s="295" t="str">
        <f t="shared" si="79"/>
        <v/>
      </c>
      <c r="CR63" s="295" t="str">
        <f t="shared" si="80"/>
        <v/>
      </c>
      <c r="CS63" s="295" t="str">
        <f t="shared" si="81"/>
        <v/>
      </c>
      <c r="CT63" s="295" t="str">
        <f t="shared" si="82"/>
        <v/>
      </c>
      <c r="CU63" s="295" t="str">
        <f t="shared" si="83"/>
        <v/>
      </c>
      <c r="CV63" s="295" t="str">
        <f t="shared" si="84"/>
        <v/>
      </c>
      <c r="CW63" s="295" t="str">
        <f t="shared" si="85"/>
        <v/>
      </c>
      <c r="CX63" s="295" t="str">
        <f t="shared" si="86"/>
        <v/>
      </c>
      <c r="CY63" s="295" t="str">
        <f t="shared" si="87"/>
        <v/>
      </c>
      <c r="CZ63" s="295" t="str">
        <f t="shared" si="88"/>
        <v/>
      </c>
      <c r="DA63" s="295" t="str">
        <f t="shared" si="89"/>
        <v/>
      </c>
      <c r="DB63" s="295" t="str">
        <f t="shared" si="90"/>
        <v/>
      </c>
      <c r="DC63" s="295" t="str">
        <f t="shared" si="91"/>
        <v/>
      </c>
      <c r="DD63" s="295" t="str">
        <f t="shared" si="92"/>
        <v/>
      </c>
      <c r="DE63" s="295" t="str">
        <f t="shared" si="93"/>
        <v/>
      </c>
      <c r="DF63" s="295" t="str">
        <f t="shared" si="94"/>
        <v/>
      </c>
      <c r="DG63" s="295" t="str">
        <f t="shared" si="95"/>
        <v/>
      </c>
      <c r="DH63" s="295" t="str">
        <f t="shared" si="96"/>
        <v/>
      </c>
      <c r="DI63" s="295" t="str">
        <f t="shared" si="97"/>
        <v/>
      </c>
      <c r="DJ63" s="295" t="str">
        <f t="shared" si="98"/>
        <v/>
      </c>
      <c r="DK63" s="295" t="str">
        <f t="shared" si="99"/>
        <v/>
      </c>
      <c r="DL63" s="295" t="str">
        <f t="shared" si="100"/>
        <v/>
      </c>
      <c r="DM63" s="295" t="str">
        <f t="shared" si="101"/>
        <v/>
      </c>
    </row>
    <row r="64" spans="2:117" s="19" customFormat="1" ht="21" customHeight="1" thickBot="1">
      <c r="B64" s="914" t="str">
        <f t="shared" si="5"/>
        <v/>
      </c>
      <c r="C64" s="2709"/>
      <c r="D64" s="2709"/>
      <c r="E64" s="2709"/>
      <c r="F64" s="2559"/>
      <c r="G64" s="2561"/>
      <c r="H64" s="294"/>
      <c r="I64" s="294"/>
      <c r="J64" s="2725"/>
      <c r="K64" s="2725"/>
      <c r="O64" s="840"/>
      <c r="P64" s="835"/>
      <c r="Q64" s="835"/>
      <c r="R64" s="835"/>
      <c r="S64" s="843"/>
      <c r="U64" s="789">
        <f t="shared" si="77"/>
        <v>0</v>
      </c>
      <c r="V64" s="2">
        <f t="shared" si="6"/>
        <v>0</v>
      </c>
      <c r="W64" s="2">
        <f t="shared" si="7"/>
        <v>0</v>
      </c>
      <c r="X64" s="2">
        <f t="shared" si="8"/>
        <v>0</v>
      </c>
      <c r="Y64" s="2">
        <f t="shared" si="9"/>
        <v>0</v>
      </c>
      <c r="Z64" s="2">
        <f t="shared" si="10"/>
        <v>0</v>
      </c>
      <c r="AA64" s="295"/>
      <c r="AB64" s="295">
        <f t="shared" si="11"/>
        <v>0</v>
      </c>
      <c r="AC64" s="295">
        <f t="shared" si="12"/>
        <v>0</v>
      </c>
      <c r="AD64" s="295">
        <f t="shared" si="13"/>
        <v>0</v>
      </c>
      <c r="AE64" s="295">
        <f t="shared" si="14"/>
        <v>0</v>
      </c>
      <c r="AF64" s="295">
        <f t="shared" si="15"/>
        <v>0</v>
      </c>
      <c r="AG64" s="295">
        <f t="shared" si="16"/>
        <v>0</v>
      </c>
      <c r="AH64" s="295">
        <f t="shared" si="17"/>
        <v>0</v>
      </c>
      <c r="AI64" s="295">
        <f t="shared" si="18"/>
        <v>0</v>
      </c>
      <c r="AJ64" s="295">
        <f t="shared" si="19"/>
        <v>0</v>
      </c>
      <c r="AK64" s="295">
        <f t="shared" si="20"/>
        <v>0</v>
      </c>
      <c r="AL64" s="295">
        <f t="shared" si="21"/>
        <v>0</v>
      </c>
      <c r="AM64" s="295">
        <f t="shared" si="22"/>
        <v>0</v>
      </c>
      <c r="AN64" s="295">
        <f t="shared" si="23"/>
        <v>0</v>
      </c>
      <c r="AO64" s="295">
        <f t="shared" si="24"/>
        <v>0</v>
      </c>
      <c r="AP64" s="295">
        <f t="shared" si="25"/>
        <v>0</v>
      </c>
      <c r="AQ64" s="295">
        <f t="shared" si="26"/>
        <v>0</v>
      </c>
      <c r="AR64" s="295">
        <f t="shared" si="27"/>
        <v>0</v>
      </c>
      <c r="AS64" s="295">
        <f t="shared" si="28"/>
        <v>0</v>
      </c>
      <c r="AT64" s="295">
        <f t="shared" si="29"/>
        <v>0</v>
      </c>
      <c r="AU64" s="295">
        <f t="shared" si="30"/>
        <v>0</v>
      </c>
      <c r="AV64" s="295">
        <f t="shared" si="31"/>
        <v>0</v>
      </c>
      <c r="AW64" s="295">
        <f t="shared" si="32"/>
        <v>0</v>
      </c>
      <c r="AX64" s="295">
        <f t="shared" si="33"/>
        <v>0</v>
      </c>
      <c r="AY64" s="295">
        <f t="shared" si="34"/>
        <v>0</v>
      </c>
      <c r="AZ64" s="295">
        <f t="shared" si="35"/>
        <v>0</v>
      </c>
      <c r="BA64" s="295">
        <f t="shared" si="36"/>
        <v>0</v>
      </c>
      <c r="BB64" s="295">
        <f t="shared" si="37"/>
        <v>0</v>
      </c>
      <c r="BC64" s="295">
        <f t="shared" si="38"/>
        <v>0</v>
      </c>
      <c r="BD64" s="295">
        <f t="shared" si="39"/>
        <v>0</v>
      </c>
      <c r="BE64" s="295">
        <f t="shared" si="40"/>
        <v>0</v>
      </c>
      <c r="BF64" s="295">
        <f t="shared" si="41"/>
        <v>0</v>
      </c>
      <c r="BG64" s="295">
        <f t="shared" si="42"/>
        <v>0</v>
      </c>
      <c r="BH64" s="295">
        <f t="shared" si="43"/>
        <v>0</v>
      </c>
      <c r="BI64" s="295">
        <f t="shared" si="44"/>
        <v>0</v>
      </c>
      <c r="BJ64" s="295">
        <f t="shared" si="45"/>
        <v>0</v>
      </c>
      <c r="BK64" s="295">
        <f t="shared" si="46"/>
        <v>0</v>
      </c>
      <c r="BL64" s="295">
        <f t="shared" si="47"/>
        <v>0</v>
      </c>
      <c r="BM64" s="295">
        <f t="shared" si="48"/>
        <v>0</v>
      </c>
      <c r="BN64" s="295">
        <f t="shared" si="49"/>
        <v>0</v>
      </c>
      <c r="BO64" s="295">
        <f t="shared" si="50"/>
        <v>0</v>
      </c>
      <c r="BP64" s="295">
        <f t="shared" si="51"/>
        <v>0</v>
      </c>
      <c r="BQ64" s="295">
        <f t="shared" si="52"/>
        <v>0</v>
      </c>
      <c r="BR64" s="295">
        <f t="shared" si="53"/>
        <v>0</v>
      </c>
      <c r="BS64" s="295">
        <f t="shared" si="54"/>
        <v>0</v>
      </c>
      <c r="BT64" s="295">
        <f t="shared" si="55"/>
        <v>0</v>
      </c>
      <c r="BU64" s="295">
        <f t="shared" si="56"/>
        <v>0</v>
      </c>
      <c r="BV64" s="295">
        <f t="shared" si="57"/>
        <v>0</v>
      </c>
      <c r="BW64" s="295">
        <f t="shared" si="58"/>
        <v>0</v>
      </c>
      <c r="BX64" s="295">
        <f t="shared" si="59"/>
        <v>0</v>
      </c>
      <c r="BY64" s="295">
        <f t="shared" si="60"/>
        <v>0</v>
      </c>
      <c r="BZ64" s="295">
        <f t="shared" si="61"/>
        <v>0</v>
      </c>
      <c r="CA64" s="295">
        <f t="shared" si="62"/>
        <v>0</v>
      </c>
      <c r="CB64" s="295">
        <f t="shared" si="63"/>
        <v>0</v>
      </c>
      <c r="CC64" s="295">
        <f t="shared" si="64"/>
        <v>0</v>
      </c>
      <c r="CD64" s="295">
        <f t="shared" si="65"/>
        <v>0</v>
      </c>
      <c r="CE64" s="295">
        <f t="shared" si="66"/>
        <v>0</v>
      </c>
      <c r="CF64" s="295">
        <f t="shared" si="67"/>
        <v>0</v>
      </c>
      <c r="CG64" s="295">
        <f t="shared" si="68"/>
        <v>0</v>
      </c>
      <c r="CH64" s="295">
        <f t="shared" si="69"/>
        <v>0</v>
      </c>
      <c r="CI64" s="295">
        <f t="shared" si="70"/>
        <v>0</v>
      </c>
      <c r="CJ64" s="295">
        <f t="shared" si="71"/>
        <v>0</v>
      </c>
      <c r="CK64" s="295">
        <f t="shared" si="72"/>
        <v>0</v>
      </c>
      <c r="CL64" s="295">
        <f t="shared" si="73"/>
        <v>0</v>
      </c>
      <c r="CM64" s="295">
        <f t="shared" si="74"/>
        <v>0</v>
      </c>
      <c r="CN64" s="295">
        <f t="shared" si="75"/>
        <v>0</v>
      </c>
      <c r="CO64" s="295">
        <f t="shared" si="76"/>
        <v>0</v>
      </c>
      <c r="CP64" s="295" t="str">
        <f t="shared" si="78"/>
        <v/>
      </c>
      <c r="CQ64" s="295" t="str">
        <f t="shared" si="79"/>
        <v/>
      </c>
      <c r="CR64" s="295" t="str">
        <f t="shared" si="80"/>
        <v/>
      </c>
      <c r="CS64" s="295" t="str">
        <f t="shared" si="81"/>
        <v/>
      </c>
      <c r="CT64" s="295" t="str">
        <f t="shared" si="82"/>
        <v/>
      </c>
      <c r="CU64" s="295" t="str">
        <f t="shared" si="83"/>
        <v/>
      </c>
      <c r="CV64" s="295" t="str">
        <f t="shared" si="84"/>
        <v/>
      </c>
      <c r="CW64" s="295" t="str">
        <f t="shared" si="85"/>
        <v/>
      </c>
      <c r="CX64" s="295" t="str">
        <f t="shared" si="86"/>
        <v/>
      </c>
      <c r="CY64" s="295" t="str">
        <f t="shared" si="87"/>
        <v/>
      </c>
      <c r="CZ64" s="295" t="str">
        <f t="shared" si="88"/>
        <v/>
      </c>
      <c r="DA64" s="295" t="str">
        <f t="shared" si="89"/>
        <v/>
      </c>
      <c r="DB64" s="295" t="str">
        <f t="shared" si="90"/>
        <v/>
      </c>
      <c r="DC64" s="295" t="str">
        <f t="shared" si="91"/>
        <v/>
      </c>
      <c r="DD64" s="295" t="str">
        <f t="shared" si="92"/>
        <v/>
      </c>
      <c r="DE64" s="295" t="str">
        <f t="shared" si="93"/>
        <v/>
      </c>
      <c r="DF64" s="295" t="str">
        <f t="shared" si="94"/>
        <v/>
      </c>
      <c r="DG64" s="295" t="str">
        <f t="shared" si="95"/>
        <v/>
      </c>
      <c r="DH64" s="295" t="str">
        <f t="shared" si="96"/>
        <v/>
      </c>
      <c r="DI64" s="295" t="str">
        <f t="shared" si="97"/>
        <v/>
      </c>
      <c r="DJ64" s="295" t="str">
        <f t="shared" si="98"/>
        <v/>
      </c>
      <c r="DK64" s="295" t="str">
        <f t="shared" si="99"/>
        <v/>
      </c>
      <c r="DL64" s="295" t="str">
        <f t="shared" si="100"/>
        <v/>
      </c>
      <c r="DM64" s="295" t="str">
        <f t="shared" si="101"/>
        <v/>
      </c>
    </row>
    <row r="65" spans="2:117" s="19" customFormat="1" ht="21" customHeight="1" thickBot="1">
      <c r="B65" s="914" t="str">
        <f t="shared" si="5"/>
        <v/>
      </c>
      <c r="C65" s="2709"/>
      <c r="D65" s="2709"/>
      <c r="E65" s="2709"/>
      <c r="F65" s="2559"/>
      <c r="G65" s="2561"/>
      <c r="H65" s="294"/>
      <c r="I65" s="294"/>
      <c r="J65" s="2725"/>
      <c r="K65" s="2725"/>
      <c r="O65" s="840"/>
      <c r="P65" s="835"/>
      <c r="Q65" s="835"/>
      <c r="R65" s="835"/>
      <c r="S65" s="843"/>
      <c r="U65" s="789">
        <f t="shared" si="77"/>
        <v>0</v>
      </c>
      <c r="V65" s="2">
        <f t="shared" si="6"/>
        <v>0</v>
      </c>
      <c r="W65" s="2">
        <f t="shared" si="7"/>
        <v>0</v>
      </c>
      <c r="X65" s="2">
        <f t="shared" si="8"/>
        <v>0</v>
      </c>
      <c r="Y65" s="2">
        <f t="shared" si="9"/>
        <v>0</v>
      </c>
      <c r="Z65" s="2">
        <f t="shared" si="10"/>
        <v>0</v>
      </c>
      <c r="AA65" s="295"/>
      <c r="AB65" s="295">
        <f t="shared" si="11"/>
        <v>0</v>
      </c>
      <c r="AC65" s="295">
        <f t="shared" si="12"/>
        <v>0</v>
      </c>
      <c r="AD65" s="295">
        <f t="shared" si="13"/>
        <v>0</v>
      </c>
      <c r="AE65" s="295">
        <f t="shared" si="14"/>
        <v>0</v>
      </c>
      <c r="AF65" s="295">
        <f t="shared" si="15"/>
        <v>0</v>
      </c>
      <c r="AG65" s="295">
        <f t="shared" si="16"/>
        <v>0</v>
      </c>
      <c r="AH65" s="295">
        <f t="shared" si="17"/>
        <v>0</v>
      </c>
      <c r="AI65" s="295">
        <f t="shared" si="18"/>
        <v>0</v>
      </c>
      <c r="AJ65" s="295">
        <f t="shared" si="19"/>
        <v>0</v>
      </c>
      <c r="AK65" s="295">
        <f t="shared" si="20"/>
        <v>0</v>
      </c>
      <c r="AL65" s="295">
        <f t="shared" si="21"/>
        <v>0</v>
      </c>
      <c r="AM65" s="295">
        <f t="shared" si="22"/>
        <v>0</v>
      </c>
      <c r="AN65" s="295">
        <f t="shared" si="23"/>
        <v>0</v>
      </c>
      <c r="AO65" s="295">
        <f t="shared" si="24"/>
        <v>0</v>
      </c>
      <c r="AP65" s="295">
        <f t="shared" si="25"/>
        <v>0</v>
      </c>
      <c r="AQ65" s="295">
        <f t="shared" si="26"/>
        <v>0</v>
      </c>
      <c r="AR65" s="295">
        <f t="shared" si="27"/>
        <v>0</v>
      </c>
      <c r="AS65" s="295">
        <f t="shared" si="28"/>
        <v>0</v>
      </c>
      <c r="AT65" s="295">
        <f t="shared" si="29"/>
        <v>0</v>
      </c>
      <c r="AU65" s="295">
        <f t="shared" si="30"/>
        <v>0</v>
      </c>
      <c r="AV65" s="295">
        <f t="shared" si="31"/>
        <v>0</v>
      </c>
      <c r="AW65" s="295">
        <f t="shared" si="32"/>
        <v>0</v>
      </c>
      <c r="AX65" s="295">
        <f t="shared" si="33"/>
        <v>0</v>
      </c>
      <c r="AY65" s="295">
        <f t="shared" si="34"/>
        <v>0</v>
      </c>
      <c r="AZ65" s="295">
        <f t="shared" si="35"/>
        <v>0</v>
      </c>
      <c r="BA65" s="295">
        <f t="shared" si="36"/>
        <v>0</v>
      </c>
      <c r="BB65" s="295">
        <f t="shared" si="37"/>
        <v>0</v>
      </c>
      <c r="BC65" s="295">
        <f t="shared" si="38"/>
        <v>0</v>
      </c>
      <c r="BD65" s="295">
        <f t="shared" si="39"/>
        <v>0</v>
      </c>
      <c r="BE65" s="295">
        <f t="shared" si="40"/>
        <v>0</v>
      </c>
      <c r="BF65" s="295">
        <f t="shared" si="41"/>
        <v>0</v>
      </c>
      <c r="BG65" s="295">
        <f t="shared" si="42"/>
        <v>0</v>
      </c>
      <c r="BH65" s="295">
        <f t="shared" si="43"/>
        <v>0</v>
      </c>
      <c r="BI65" s="295">
        <f t="shared" si="44"/>
        <v>0</v>
      </c>
      <c r="BJ65" s="295">
        <f t="shared" si="45"/>
        <v>0</v>
      </c>
      <c r="BK65" s="295">
        <f t="shared" si="46"/>
        <v>0</v>
      </c>
      <c r="BL65" s="295">
        <f t="shared" si="47"/>
        <v>0</v>
      </c>
      <c r="BM65" s="295">
        <f t="shared" si="48"/>
        <v>0</v>
      </c>
      <c r="BN65" s="295">
        <f t="shared" si="49"/>
        <v>0</v>
      </c>
      <c r="BO65" s="295">
        <f t="shared" si="50"/>
        <v>0</v>
      </c>
      <c r="BP65" s="295">
        <f t="shared" si="51"/>
        <v>0</v>
      </c>
      <c r="BQ65" s="295">
        <f t="shared" si="52"/>
        <v>0</v>
      </c>
      <c r="BR65" s="295">
        <f t="shared" si="53"/>
        <v>0</v>
      </c>
      <c r="BS65" s="295">
        <f t="shared" si="54"/>
        <v>0</v>
      </c>
      <c r="BT65" s="295">
        <f t="shared" si="55"/>
        <v>0</v>
      </c>
      <c r="BU65" s="295">
        <f t="shared" si="56"/>
        <v>0</v>
      </c>
      <c r="BV65" s="295">
        <f t="shared" si="57"/>
        <v>0</v>
      </c>
      <c r="BW65" s="295">
        <f t="shared" si="58"/>
        <v>0</v>
      </c>
      <c r="BX65" s="295">
        <f t="shared" si="59"/>
        <v>0</v>
      </c>
      <c r="BY65" s="295">
        <f t="shared" si="60"/>
        <v>0</v>
      </c>
      <c r="BZ65" s="295">
        <f t="shared" si="61"/>
        <v>0</v>
      </c>
      <c r="CA65" s="295">
        <f t="shared" si="62"/>
        <v>0</v>
      </c>
      <c r="CB65" s="295">
        <f t="shared" si="63"/>
        <v>0</v>
      </c>
      <c r="CC65" s="295">
        <f t="shared" si="64"/>
        <v>0</v>
      </c>
      <c r="CD65" s="295">
        <f t="shared" si="65"/>
        <v>0</v>
      </c>
      <c r="CE65" s="295">
        <f t="shared" si="66"/>
        <v>0</v>
      </c>
      <c r="CF65" s="295">
        <f t="shared" si="67"/>
        <v>0</v>
      </c>
      <c r="CG65" s="295">
        <f t="shared" si="68"/>
        <v>0</v>
      </c>
      <c r="CH65" s="295">
        <f t="shared" si="69"/>
        <v>0</v>
      </c>
      <c r="CI65" s="295">
        <f t="shared" si="70"/>
        <v>0</v>
      </c>
      <c r="CJ65" s="295">
        <f t="shared" si="71"/>
        <v>0</v>
      </c>
      <c r="CK65" s="295">
        <f t="shared" si="72"/>
        <v>0</v>
      </c>
      <c r="CL65" s="295">
        <f t="shared" si="73"/>
        <v>0</v>
      </c>
      <c r="CM65" s="295">
        <f t="shared" si="74"/>
        <v>0</v>
      </c>
      <c r="CN65" s="295">
        <f t="shared" si="75"/>
        <v>0</v>
      </c>
      <c r="CO65" s="295">
        <f t="shared" si="76"/>
        <v>0</v>
      </c>
      <c r="CP65" s="295" t="str">
        <f t="shared" si="78"/>
        <v/>
      </c>
      <c r="CQ65" s="295" t="str">
        <f t="shared" si="79"/>
        <v/>
      </c>
      <c r="CR65" s="295" t="str">
        <f t="shared" si="80"/>
        <v/>
      </c>
      <c r="CS65" s="295" t="str">
        <f t="shared" si="81"/>
        <v/>
      </c>
      <c r="CT65" s="295" t="str">
        <f t="shared" si="82"/>
        <v/>
      </c>
      <c r="CU65" s="295" t="str">
        <f t="shared" si="83"/>
        <v/>
      </c>
      <c r="CV65" s="295" t="str">
        <f t="shared" si="84"/>
        <v/>
      </c>
      <c r="CW65" s="295" t="str">
        <f t="shared" si="85"/>
        <v/>
      </c>
      <c r="CX65" s="295" t="str">
        <f t="shared" si="86"/>
        <v/>
      </c>
      <c r="CY65" s="295" t="str">
        <f t="shared" si="87"/>
        <v/>
      </c>
      <c r="CZ65" s="295" t="str">
        <f t="shared" si="88"/>
        <v/>
      </c>
      <c r="DA65" s="295" t="str">
        <f t="shared" si="89"/>
        <v/>
      </c>
      <c r="DB65" s="295" t="str">
        <f t="shared" si="90"/>
        <v/>
      </c>
      <c r="DC65" s="295" t="str">
        <f t="shared" si="91"/>
        <v/>
      </c>
      <c r="DD65" s="295" t="str">
        <f t="shared" si="92"/>
        <v/>
      </c>
      <c r="DE65" s="295" t="str">
        <f t="shared" si="93"/>
        <v/>
      </c>
      <c r="DF65" s="295" t="str">
        <f t="shared" si="94"/>
        <v/>
      </c>
      <c r="DG65" s="295" t="str">
        <f t="shared" si="95"/>
        <v/>
      </c>
      <c r="DH65" s="295" t="str">
        <f t="shared" si="96"/>
        <v/>
      </c>
      <c r="DI65" s="295" t="str">
        <f t="shared" si="97"/>
        <v/>
      </c>
      <c r="DJ65" s="295" t="str">
        <f t="shared" si="98"/>
        <v/>
      </c>
      <c r="DK65" s="295" t="str">
        <f t="shared" si="99"/>
        <v/>
      </c>
      <c r="DL65" s="295" t="str">
        <f t="shared" si="100"/>
        <v/>
      </c>
      <c r="DM65" s="295" t="str">
        <f t="shared" si="101"/>
        <v/>
      </c>
    </row>
    <row r="66" spans="2:117" s="19" customFormat="1" ht="21" hidden="1" customHeight="1" thickBot="1">
      <c r="B66" s="914" t="str">
        <f t="shared" si="5"/>
        <v/>
      </c>
      <c r="C66" s="2709"/>
      <c r="D66" s="2709"/>
      <c r="E66" s="2709"/>
      <c r="F66" s="2559"/>
      <c r="G66" s="2561"/>
      <c r="H66" s="294"/>
      <c r="I66" s="294"/>
      <c r="J66" s="2725"/>
      <c r="K66" s="2725"/>
      <c r="O66" s="840"/>
      <c r="P66" s="835"/>
      <c r="Q66" s="835"/>
      <c r="R66" s="835"/>
      <c r="S66" s="843"/>
      <c r="U66" s="789">
        <f t="shared" si="77"/>
        <v>0</v>
      </c>
      <c r="V66" s="2">
        <f t="shared" si="6"/>
        <v>0</v>
      </c>
      <c r="W66" s="2">
        <f t="shared" si="7"/>
        <v>0</v>
      </c>
      <c r="X66" s="2">
        <f t="shared" si="8"/>
        <v>0</v>
      </c>
      <c r="Y66" s="2">
        <f t="shared" si="9"/>
        <v>0</v>
      </c>
      <c r="Z66" s="2">
        <f t="shared" si="10"/>
        <v>0</v>
      </c>
      <c r="AA66" s="295"/>
      <c r="AB66" s="295">
        <f t="shared" si="11"/>
        <v>0</v>
      </c>
      <c r="AC66" s="295">
        <f t="shared" si="12"/>
        <v>0</v>
      </c>
      <c r="AD66" s="295">
        <f t="shared" si="13"/>
        <v>0</v>
      </c>
      <c r="AE66" s="295">
        <f t="shared" si="14"/>
        <v>0</v>
      </c>
      <c r="AF66" s="295">
        <f t="shared" si="15"/>
        <v>0</v>
      </c>
      <c r="AG66" s="295">
        <f t="shared" si="16"/>
        <v>0</v>
      </c>
      <c r="AH66" s="295">
        <f t="shared" si="17"/>
        <v>0</v>
      </c>
      <c r="AI66" s="295">
        <f t="shared" si="18"/>
        <v>0</v>
      </c>
      <c r="AJ66" s="295">
        <f t="shared" si="19"/>
        <v>0</v>
      </c>
      <c r="AK66" s="295">
        <f t="shared" si="20"/>
        <v>0</v>
      </c>
      <c r="AL66" s="295">
        <f t="shared" si="21"/>
        <v>0</v>
      </c>
      <c r="AM66" s="295">
        <f t="shared" si="22"/>
        <v>0</v>
      </c>
      <c r="AN66" s="295">
        <f t="shared" si="23"/>
        <v>0</v>
      </c>
      <c r="AO66" s="295">
        <f t="shared" si="24"/>
        <v>0</v>
      </c>
      <c r="AP66" s="295">
        <f t="shared" si="25"/>
        <v>0</v>
      </c>
      <c r="AQ66" s="295">
        <f t="shared" si="26"/>
        <v>0</v>
      </c>
      <c r="AR66" s="295">
        <f t="shared" si="27"/>
        <v>0</v>
      </c>
      <c r="AS66" s="295">
        <f t="shared" si="28"/>
        <v>0</v>
      </c>
      <c r="AT66" s="295">
        <f t="shared" si="29"/>
        <v>0</v>
      </c>
      <c r="AU66" s="295">
        <f t="shared" si="30"/>
        <v>0</v>
      </c>
      <c r="AV66" s="295">
        <f t="shared" si="31"/>
        <v>0</v>
      </c>
      <c r="AW66" s="295">
        <f t="shared" si="32"/>
        <v>0</v>
      </c>
      <c r="AX66" s="295">
        <f t="shared" si="33"/>
        <v>0</v>
      </c>
      <c r="AY66" s="295">
        <f t="shared" si="34"/>
        <v>0</v>
      </c>
      <c r="AZ66" s="295">
        <f t="shared" si="35"/>
        <v>0</v>
      </c>
      <c r="BA66" s="295">
        <f t="shared" si="36"/>
        <v>0</v>
      </c>
      <c r="BB66" s="295">
        <f t="shared" si="37"/>
        <v>0</v>
      </c>
      <c r="BC66" s="295">
        <f t="shared" si="38"/>
        <v>0</v>
      </c>
      <c r="BD66" s="295">
        <f t="shared" si="39"/>
        <v>0</v>
      </c>
      <c r="BE66" s="295">
        <f t="shared" si="40"/>
        <v>0</v>
      </c>
      <c r="BF66" s="295">
        <f t="shared" si="41"/>
        <v>0</v>
      </c>
      <c r="BG66" s="295">
        <f t="shared" si="42"/>
        <v>0</v>
      </c>
      <c r="BH66" s="295">
        <f t="shared" si="43"/>
        <v>0</v>
      </c>
      <c r="BI66" s="295">
        <f t="shared" si="44"/>
        <v>0</v>
      </c>
      <c r="BJ66" s="295">
        <f t="shared" si="45"/>
        <v>0</v>
      </c>
      <c r="BK66" s="295">
        <f t="shared" si="46"/>
        <v>0</v>
      </c>
      <c r="BL66" s="295">
        <f t="shared" si="47"/>
        <v>0</v>
      </c>
      <c r="BM66" s="295">
        <f t="shared" si="48"/>
        <v>0</v>
      </c>
      <c r="BN66" s="295">
        <f t="shared" si="49"/>
        <v>0</v>
      </c>
      <c r="BO66" s="295">
        <f t="shared" si="50"/>
        <v>0</v>
      </c>
      <c r="BP66" s="295">
        <f t="shared" si="51"/>
        <v>0</v>
      </c>
      <c r="BQ66" s="295">
        <f t="shared" si="52"/>
        <v>0</v>
      </c>
      <c r="BR66" s="295">
        <f t="shared" si="53"/>
        <v>0</v>
      </c>
      <c r="BS66" s="295">
        <f t="shared" si="54"/>
        <v>0</v>
      </c>
      <c r="BT66" s="295">
        <f t="shared" si="55"/>
        <v>0</v>
      </c>
      <c r="BU66" s="295">
        <f t="shared" si="56"/>
        <v>0</v>
      </c>
      <c r="BV66" s="295">
        <f t="shared" si="57"/>
        <v>0</v>
      </c>
      <c r="BW66" s="295">
        <f t="shared" si="58"/>
        <v>0</v>
      </c>
      <c r="BX66" s="295">
        <f t="shared" si="59"/>
        <v>0</v>
      </c>
      <c r="BY66" s="295">
        <f t="shared" si="60"/>
        <v>0</v>
      </c>
      <c r="BZ66" s="295">
        <f t="shared" si="61"/>
        <v>0</v>
      </c>
      <c r="CA66" s="295">
        <f t="shared" si="62"/>
        <v>0</v>
      </c>
      <c r="CB66" s="295">
        <f t="shared" si="63"/>
        <v>0</v>
      </c>
      <c r="CC66" s="295">
        <f t="shared" si="64"/>
        <v>0</v>
      </c>
      <c r="CD66" s="295">
        <f t="shared" si="65"/>
        <v>0</v>
      </c>
      <c r="CE66" s="295">
        <f t="shared" si="66"/>
        <v>0</v>
      </c>
      <c r="CF66" s="295">
        <f t="shared" si="67"/>
        <v>0</v>
      </c>
      <c r="CG66" s="295">
        <f t="shared" si="68"/>
        <v>0</v>
      </c>
      <c r="CH66" s="295">
        <f t="shared" si="69"/>
        <v>0</v>
      </c>
      <c r="CI66" s="295">
        <f t="shared" si="70"/>
        <v>0</v>
      </c>
      <c r="CJ66" s="295">
        <f t="shared" si="71"/>
        <v>0</v>
      </c>
      <c r="CK66" s="295">
        <f t="shared" si="72"/>
        <v>0</v>
      </c>
      <c r="CL66" s="295">
        <f t="shared" si="73"/>
        <v>0</v>
      </c>
      <c r="CM66" s="295">
        <f t="shared" si="74"/>
        <v>0</v>
      </c>
      <c r="CN66" s="295">
        <f t="shared" si="75"/>
        <v>0</v>
      </c>
      <c r="CO66" s="295">
        <f t="shared" si="76"/>
        <v>0</v>
      </c>
      <c r="CP66" s="295" t="str">
        <f t="shared" si="78"/>
        <v/>
      </c>
      <c r="CQ66" s="295" t="str">
        <f t="shared" si="79"/>
        <v/>
      </c>
      <c r="CR66" s="295" t="str">
        <f t="shared" si="80"/>
        <v/>
      </c>
      <c r="CS66" s="295" t="str">
        <f t="shared" si="81"/>
        <v/>
      </c>
      <c r="CT66" s="295" t="str">
        <f t="shared" si="82"/>
        <v/>
      </c>
      <c r="CU66" s="295" t="str">
        <f t="shared" si="83"/>
        <v/>
      </c>
      <c r="CV66" s="295" t="str">
        <f t="shared" si="84"/>
        <v/>
      </c>
      <c r="CW66" s="295" t="str">
        <f t="shared" si="85"/>
        <v/>
      </c>
      <c r="CX66" s="295" t="str">
        <f t="shared" si="86"/>
        <v/>
      </c>
      <c r="CY66" s="295" t="str">
        <f t="shared" si="87"/>
        <v/>
      </c>
      <c r="CZ66" s="295" t="str">
        <f t="shared" si="88"/>
        <v/>
      </c>
      <c r="DA66" s="295" t="str">
        <f t="shared" si="89"/>
        <v/>
      </c>
      <c r="DB66" s="295" t="str">
        <f t="shared" si="90"/>
        <v/>
      </c>
      <c r="DC66" s="295" t="str">
        <f t="shared" si="91"/>
        <v/>
      </c>
      <c r="DD66" s="295" t="str">
        <f t="shared" si="92"/>
        <v/>
      </c>
      <c r="DE66" s="295" t="str">
        <f t="shared" si="93"/>
        <v/>
      </c>
      <c r="DF66" s="295" t="str">
        <f t="shared" si="94"/>
        <v/>
      </c>
      <c r="DG66" s="295" t="str">
        <f t="shared" si="95"/>
        <v/>
      </c>
      <c r="DH66" s="295" t="str">
        <f t="shared" si="96"/>
        <v/>
      </c>
      <c r="DI66" s="295" t="str">
        <f t="shared" si="97"/>
        <v/>
      </c>
      <c r="DJ66" s="295" t="str">
        <f t="shared" si="98"/>
        <v/>
      </c>
      <c r="DK66" s="295" t="str">
        <f t="shared" si="99"/>
        <v/>
      </c>
      <c r="DL66" s="295" t="str">
        <f t="shared" si="100"/>
        <v/>
      </c>
      <c r="DM66" s="295" t="str">
        <f t="shared" si="101"/>
        <v/>
      </c>
    </row>
    <row r="67" spans="2:117" s="19" customFormat="1" ht="21" hidden="1" customHeight="1" thickBot="1">
      <c r="B67" s="914" t="str">
        <f t="shared" si="5"/>
        <v/>
      </c>
      <c r="C67" s="2709"/>
      <c r="D67" s="2709"/>
      <c r="E67" s="2709"/>
      <c r="F67" s="2559"/>
      <c r="G67" s="2561"/>
      <c r="H67" s="294"/>
      <c r="I67" s="294"/>
      <c r="J67" s="2725"/>
      <c r="K67" s="2725"/>
      <c r="O67" s="840"/>
      <c r="P67" s="835"/>
      <c r="Q67" s="835"/>
      <c r="R67" s="835"/>
      <c r="S67" s="843"/>
      <c r="U67" s="789">
        <f t="shared" si="77"/>
        <v>0</v>
      </c>
      <c r="V67" s="2">
        <f t="shared" si="6"/>
        <v>0</v>
      </c>
      <c r="W67" s="2">
        <f t="shared" si="7"/>
        <v>0</v>
      </c>
      <c r="X67" s="2">
        <f t="shared" si="8"/>
        <v>0</v>
      </c>
      <c r="Y67" s="2">
        <f t="shared" si="9"/>
        <v>0</v>
      </c>
      <c r="Z67" s="2">
        <f t="shared" si="10"/>
        <v>0</v>
      </c>
      <c r="AA67" s="295"/>
      <c r="AB67" s="295">
        <f t="shared" si="11"/>
        <v>0</v>
      </c>
      <c r="AC67" s="295">
        <f t="shared" si="12"/>
        <v>0</v>
      </c>
      <c r="AD67" s="295">
        <f t="shared" si="13"/>
        <v>0</v>
      </c>
      <c r="AE67" s="295">
        <f t="shared" si="14"/>
        <v>0</v>
      </c>
      <c r="AF67" s="295">
        <f t="shared" si="15"/>
        <v>0</v>
      </c>
      <c r="AG67" s="295">
        <f t="shared" si="16"/>
        <v>0</v>
      </c>
      <c r="AH67" s="295">
        <f t="shared" si="17"/>
        <v>0</v>
      </c>
      <c r="AI67" s="295">
        <f t="shared" si="18"/>
        <v>0</v>
      </c>
      <c r="AJ67" s="295">
        <f t="shared" si="19"/>
        <v>0</v>
      </c>
      <c r="AK67" s="295">
        <f t="shared" si="20"/>
        <v>0</v>
      </c>
      <c r="AL67" s="295">
        <f t="shared" si="21"/>
        <v>0</v>
      </c>
      <c r="AM67" s="295">
        <f t="shared" si="22"/>
        <v>0</v>
      </c>
      <c r="AN67" s="295">
        <f t="shared" si="23"/>
        <v>0</v>
      </c>
      <c r="AO67" s="295">
        <f t="shared" si="24"/>
        <v>0</v>
      </c>
      <c r="AP67" s="295">
        <f t="shared" si="25"/>
        <v>0</v>
      </c>
      <c r="AQ67" s="295">
        <f t="shared" si="26"/>
        <v>0</v>
      </c>
      <c r="AR67" s="295">
        <f t="shared" si="27"/>
        <v>0</v>
      </c>
      <c r="AS67" s="295">
        <f t="shared" si="28"/>
        <v>0</v>
      </c>
      <c r="AT67" s="295">
        <f t="shared" si="29"/>
        <v>0</v>
      </c>
      <c r="AU67" s="295">
        <f t="shared" si="30"/>
        <v>0</v>
      </c>
      <c r="AV67" s="295">
        <f t="shared" si="31"/>
        <v>0</v>
      </c>
      <c r="AW67" s="295">
        <f t="shared" si="32"/>
        <v>0</v>
      </c>
      <c r="AX67" s="295">
        <f t="shared" si="33"/>
        <v>0</v>
      </c>
      <c r="AY67" s="295">
        <f t="shared" si="34"/>
        <v>0</v>
      </c>
      <c r="AZ67" s="295">
        <f t="shared" si="35"/>
        <v>0</v>
      </c>
      <c r="BA67" s="295">
        <f t="shared" si="36"/>
        <v>0</v>
      </c>
      <c r="BB67" s="295">
        <f t="shared" si="37"/>
        <v>0</v>
      </c>
      <c r="BC67" s="295">
        <f t="shared" si="38"/>
        <v>0</v>
      </c>
      <c r="BD67" s="295">
        <f t="shared" si="39"/>
        <v>0</v>
      </c>
      <c r="BE67" s="295">
        <f t="shared" si="40"/>
        <v>0</v>
      </c>
      <c r="BF67" s="295">
        <f t="shared" si="41"/>
        <v>0</v>
      </c>
      <c r="BG67" s="295">
        <f t="shared" si="42"/>
        <v>0</v>
      </c>
      <c r="BH67" s="295">
        <f t="shared" si="43"/>
        <v>0</v>
      </c>
      <c r="BI67" s="295">
        <f t="shared" si="44"/>
        <v>0</v>
      </c>
      <c r="BJ67" s="295">
        <f t="shared" si="45"/>
        <v>0</v>
      </c>
      <c r="BK67" s="295">
        <f t="shared" si="46"/>
        <v>0</v>
      </c>
      <c r="BL67" s="295">
        <f t="shared" si="47"/>
        <v>0</v>
      </c>
      <c r="BM67" s="295">
        <f t="shared" si="48"/>
        <v>0</v>
      </c>
      <c r="BN67" s="295">
        <f t="shared" si="49"/>
        <v>0</v>
      </c>
      <c r="BO67" s="295">
        <f t="shared" si="50"/>
        <v>0</v>
      </c>
      <c r="BP67" s="295">
        <f t="shared" si="51"/>
        <v>0</v>
      </c>
      <c r="BQ67" s="295">
        <f t="shared" si="52"/>
        <v>0</v>
      </c>
      <c r="BR67" s="295">
        <f t="shared" si="53"/>
        <v>0</v>
      </c>
      <c r="BS67" s="295">
        <f t="shared" si="54"/>
        <v>0</v>
      </c>
      <c r="BT67" s="295">
        <f t="shared" si="55"/>
        <v>0</v>
      </c>
      <c r="BU67" s="295">
        <f t="shared" si="56"/>
        <v>0</v>
      </c>
      <c r="BV67" s="295">
        <f t="shared" si="57"/>
        <v>0</v>
      </c>
      <c r="BW67" s="295">
        <f t="shared" si="58"/>
        <v>0</v>
      </c>
      <c r="BX67" s="295">
        <f t="shared" si="59"/>
        <v>0</v>
      </c>
      <c r="BY67" s="295">
        <f t="shared" si="60"/>
        <v>0</v>
      </c>
      <c r="BZ67" s="295">
        <f t="shared" si="61"/>
        <v>0</v>
      </c>
      <c r="CA67" s="295">
        <f t="shared" si="62"/>
        <v>0</v>
      </c>
      <c r="CB67" s="295">
        <f t="shared" si="63"/>
        <v>0</v>
      </c>
      <c r="CC67" s="295">
        <f t="shared" si="64"/>
        <v>0</v>
      </c>
      <c r="CD67" s="295">
        <f t="shared" si="65"/>
        <v>0</v>
      </c>
      <c r="CE67" s="295">
        <f t="shared" si="66"/>
        <v>0</v>
      </c>
      <c r="CF67" s="295">
        <f t="shared" si="67"/>
        <v>0</v>
      </c>
      <c r="CG67" s="295">
        <f t="shared" si="68"/>
        <v>0</v>
      </c>
      <c r="CH67" s="295">
        <f t="shared" si="69"/>
        <v>0</v>
      </c>
      <c r="CI67" s="295">
        <f t="shared" si="70"/>
        <v>0</v>
      </c>
      <c r="CJ67" s="295">
        <f t="shared" si="71"/>
        <v>0</v>
      </c>
      <c r="CK67" s="295">
        <f t="shared" si="72"/>
        <v>0</v>
      </c>
      <c r="CL67" s="295">
        <f t="shared" si="73"/>
        <v>0</v>
      </c>
      <c r="CM67" s="295">
        <f t="shared" si="74"/>
        <v>0</v>
      </c>
      <c r="CN67" s="295">
        <f t="shared" si="75"/>
        <v>0</v>
      </c>
      <c r="CO67" s="295">
        <f t="shared" si="76"/>
        <v>0</v>
      </c>
      <c r="CP67" s="295" t="str">
        <f t="shared" si="78"/>
        <v/>
      </c>
      <c r="CQ67" s="295" t="str">
        <f t="shared" si="79"/>
        <v/>
      </c>
      <c r="CR67" s="295" t="str">
        <f t="shared" si="80"/>
        <v/>
      </c>
      <c r="CS67" s="295" t="str">
        <f t="shared" si="81"/>
        <v/>
      </c>
      <c r="CT67" s="295" t="str">
        <f t="shared" si="82"/>
        <v/>
      </c>
      <c r="CU67" s="295" t="str">
        <f t="shared" si="83"/>
        <v/>
      </c>
      <c r="CV67" s="295" t="str">
        <f t="shared" si="84"/>
        <v/>
      </c>
      <c r="CW67" s="295" t="str">
        <f t="shared" si="85"/>
        <v/>
      </c>
      <c r="CX67" s="295" t="str">
        <f t="shared" si="86"/>
        <v/>
      </c>
      <c r="CY67" s="295" t="str">
        <f t="shared" si="87"/>
        <v/>
      </c>
      <c r="CZ67" s="295" t="str">
        <f t="shared" si="88"/>
        <v/>
      </c>
      <c r="DA67" s="295" t="str">
        <f t="shared" si="89"/>
        <v/>
      </c>
      <c r="DB67" s="295" t="str">
        <f t="shared" si="90"/>
        <v/>
      </c>
      <c r="DC67" s="295" t="str">
        <f t="shared" si="91"/>
        <v/>
      </c>
      <c r="DD67" s="295" t="str">
        <f t="shared" si="92"/>
        <v/>
      </c>
      <c r="DE67" s="295" t="str">
        <f t="shared" si="93"/>
        <v/>
      </c>
      <c r="DF67" s="295" t="str">
        <f t="shared" si="94"/>
        <v/>
      </c>
      <c r="DG67" s="295" t="str">
        <f t="shared" si="95"/>
        <v/>
      </c>
      <c r="DH67" s="295" t="str">
        <f t="shared" si="96"/>
        <v/>
      </c>
      <c r="DI67" s="295" t="str">
        <f t="shared" si="97"/>
        <v/>
      </c>
      <c r="DJ67" s="295" t="str">
        <f t="shared" si="98"/>
        <v/>
      </c>
      <c r="DK67" s="295" t="str">
        <f t="shared" si="99"/>
        <v/>
      </c>
      <c r="DL67" s="295" t="str">
        <f t="shared" si="100"/>
        <v/>
      </c>
      <c r="DM67" s="295" t="str">
        <f t="shared" si="101"/>
        <v/>
      </c>
    </row>
    <row r="68" spans="2:117" s="19" customFormat="1" ht="21" hidden="1" customHeight="1" thickBot="1">
      <c r="B68" s="914" t="str">
        <f t="shared" si="5"/>
        <v/>
      </c>
      <c r="C68" s="2709"/>
      <c r="D68" s="2709"/>
      <c r="E68" s="2709"/>
      <c r="F68" s="2559"/>
      <c r="G68" s="2561"/>
      <c r="H68" s="294"/>
      <c r="I68" s="294"/>
      <c r="J68" s="2725"/>
      <c r="K68" s="2725"/>
      <c r="O68" s="840"/>
      <c r="P68" s="835"/>
      <c r="Q68" s="835"/>
      <c r="R68" s="835"/>
      <c r="S68" s="843"/>
      <c r="U68" s="789">
        <f t="shared" si="77"/>
        <v>0</v>
      </c>
      <c r="V68" s="2">
        <f t="shared" si="6"/>
        <v>0</v>
      </c>
      <c r="W68" s="2">
        <f t="shared" si="7"/>
        <v>0</v>
      </c>
      <c r="X68" s="2">
        <f t="shared" si="8"/>
        <v>0</v>
      </c>
      <c r="Y68" s="2">
        <f t="shared" si="9"/>
        <v>0</v>
      </c>
      <c r="Z68" s="2">
        <f t="shared" si="10"/>
        <v>0</v>
      </c>
      <c r="AA68" s="295"/>
      <c r="AB68" s="295">
        <f t="shared" si="11"/>
        <v>0</v>
      </c>
      <c r="AC68" s="295">
        <f t="shared" si="12"/>
        <v>0</v>
      </c>
      <c r="AD68" s="295">
        <f t="shared" si="13"/>
        <v>0</v>
      </c>
      <c r="AE68" s="295">
        <f t="shared" si="14"/>
        <v>0</v>
      </c>
      <c r="AF68" s="295">
        <f t="shared" si="15"/>
        <v>0</v>
      </c>
      <c r="AG68" s="295">
        <f t="shared" si="16"/>
        <v>0</v>
      </c>
      <c r="AH68" s="295">
        <f t="shared" si="17"/>
        <v>0</v>
      </c>
      <c r="AI68" s="295">
        <f t="shared" si="18"/>
        <v>0</v>
      </c>
      <c r="AJ68" s="295">
        <f t="shared" si="19"/>
        <v>0</v>
      </c>
      <c r="AK68" s="295">
        <f t="shared" si="20"/>
        <v>0</v>
      </c>
      <c r="AL68" s="295">
        <f t="shared" si="21"/>
        <v>0</v>
      </c>
      <c r="AM68" s="295">
        <f t="shared" si="22"/>
        <v>0</v>
      </c>
      <c r="AN68" s="295">
        <f t="shared" si="23"/>
        <v>0</v>
      </c>
      <c r="AO68" s="295">
        <f t="shared" si="24"/>
        <v>0</v>
      </c>
      <c r="AP68" s="295">
        <f t="shared" si="25"/>
        <v>0</v>
      </c>
      <c r="AQ68" s="295">
        <f t="shared" si="26"/>
        <v>0</v>
      </c>
      <c r="AR68" s="295">
        <f t="shared" si="27"/>
        <v>0</v>
      </c>
      <c r="AS68" s="295">
        <f t="shared" si="28"/>
        <v>0</v>
      </c>
      <c r="AT68" s="295">
        <f t="shared" si="29"/>
        <v>0</v>
      </c>
      <c r="AU68" s="295">
        <f t="shared" si="30"/>
        <v>0</v>
      </c>
      <c r="AV68" s="295">
        <f t="shared" si="31"/>
        <v>0</v>
      </c>
      <c r="AW68" s="295">
        <f t="shared" si="32"/>
        <v>0</v>
      </c>
      <c r="AX68" s="295">
        <f t="shared" si="33"/>
        <v>0</v>
      </c>
      <c r="AY68" s="295">
        <f t="shared" si="34"/>
        <v>0</v>
      </c>
      <c r="AZ68" s="295">
        <f t="shared" si="35"/>
        <v>0</v>
      </c>
      <c r="BA68" s="295">
        <f t="shared" si="36"/>
        <v>0</v>
      </c>
      <c r="BB68" s="295">
        <f t="shared" si="37"/>
        <v>0</v>
      </c>
      <c r="BC68" s="295">
        <f t="shared" si="38"/>
        <v>0</v>
      </c>
      <c r="BD68" s="295">
        <f t="shared" si="39"/>
        <v>0</v>
      </c>
      <c r="BE68" s="295">
        <f t="shared" si="40"/>
        <v>0</v>
      </c>
      <c r="BF68" s="295">
        <f t="shared" si="41"/>
        <v>0</v>
      </c>
      <c r="BG68" s="295">
        <f t="shared" si="42"/>
        <v>0</v>
      </c>
      <c r="BH68" s="295">
        <f t="shared" si="43"/>
        <v>0</v>
      </c>
      <c r="BI68" s="295">
        <f t="shared" si="44"/>
        <v>0</v>
      </c>
      <c r="BJ68" s="295">
        <f t="shared" si="45"/>
        <v>0</v>
      </c>
      <c r="BK68" s="295">
        <f t="shared" si="46"/>
        <v>0</v>
      </c>
      <c r="BL68" s="295">
        <f t="shared" si="47"/>
        <v>0</v>
      </c>
      <c r="BM68" s="295">
        <f t="shared" si="48"/>
        <v>0</v>
      </c>
      <c r="BN68" s="295">
        <f t="shared" si="49"/>
        <v>0</v>
      </c>
      <c r="BO68" s="295">
        <f t="shared" si="50"/>
        <v>0</v>
      </c>
      <c r="BP68" s="295">
        <f t="shared" si="51"/>
        <v>0</v>
      </c>
      <c r="BQ68" s="295">
        <f t="shared" si="52"/>
        <v>0</v>
      </c>
      <c r="BR68" s="295">
        <f t="shared" si="53"/>
        <v>0</v>
      </c>
      <c r="BS68" s="295">
        <f t="shared" si="54"/>
        <v>0</v>
      </c>
      <c r="BT68" s="295">
        <f t="shared" si="55"/>
        <v>0</v>
      </c>
      <c r="BU68" s="295">
        <f t="shared" si="56"/>
        <v>0</v>
      </c>
      <c r="BV68" s="295">
        <f t="shared" si="57"/>
        <v>0</v>
      </c>
      <c r="BW68" s="295">
        <f t="shared" si="58"/>
        <v>0</v>
      </c>
      <c r="BX68" s="295">
        <f t="shared" si="59"/>
        <v>0</v>
      </c>
      <c r="BY68" s="295">
        <f t="shared" si="60"/>
        <v>0</v>
      </c>
      <c r="BZ68" s="295">
        <f t="shared" si="61"/>
        <v>0</v>
      </c>
      <c r="CA68" s="295">
        <f t="shared" si="62"/>
        <v>0</v>
      </c>
      <c r="CB68" s="295">
        <f t="shared" si="63"/>
        <v>0</v>
      </c>
      <c r="CC68" s="295">
        <f t="shared" si="64"/>
        <v>0</v>
      </c>
      <c r="CD68" s="295">
        <f t="shared" si="65"/>
        <v>0</v>
      </c>
      <c r="CE68" s="295">
        <f t="shared" si="66"/>
        <v>0</v>
      </c>
      <c r="CF68" s="295">
        <f t="shared" si="67"/>
        <v>0</v>
      </c>
      <c r="CG68" s="295">
        <f t="shared" si="68"/>
        <v>0</v>
      </c>
      <c r="CH68" s="295">
        <f t="shared" si="69"/>
        <v>0</v>
      </c>
      <c r="CI68" s="295">
        <f t="shared" si="70"/>
        <v>0</v>
      </c>
      <c r="CJ68" s="295">
        <f t="shared" si="71"/>
        <v>0</v>
      </c>
      <c r="CK68" s="295">
        <f t="shared" si="72"/>
        <v>0</v>
      </c>
      <c r="CL68" s="295">
        <f t="shared" si="73"/>
        <v>0</v>
      </c>
      <c r="CM68" s="295">
        <f t="shared" si="74"/>
        <v>0</v>
      </c>
      <c r="CN68" s="295">
        <f t="shared" si="75"/>
        <v>0</v>
      </c>
      <c r="CO68" s="295">
        <f t="shared" si="76"/>
        <v>0</v>
      </c>
      <c r="CP68" s="295" t="str">
        <f t="shared" si="78"/>
        <v/>
      </c>
      <c r="CQ68" s="295" t="str">
        <f t="shared" si="79"/>
        <v/>
      </c>
      <c r="CR68" s="295" t="str">
        <f t="shared" si="80"/>
        <v/>
      </c>
      <c r="CS68" s="295" t="str">
        <f t="shared" si="81"/>
        <v/>
      </c>
      <c r="CT68" s="295" t="str">
        <f t="shared" si="82"/>
        <v/>
      </c>
      <c r="CU68" s="295" t="str">
        <f t="shared" si="83"/>
        <v/>
      </c>
      <c r="CV68" s="295" t="str">
        <f t="shared" si="84"/>
        <v/>
      </c>
      <c r="CW68" s="295" t="str">
        <f t="shared" si="85"/>
        <v/>
      </c>
      <c r="CX68" s="295" t="str">
        <f t="shared" si="86"/>
        <v/>
      </c>
      <c r="CY68" s="295" t="str">
        <f t="shared" si="87"/>
        <v/>
      </c>
      <c r="CZ68" s="295" t="str">
        <f t="shared" si="88"/>
        <v/>
      </c>
      <c r="DA68" s="295" t="str">
        <f t="shared" si="89"/>
        <v/>
      </c>
      <c r="DB68" s="295" t="str">
        <f t="shared" si="90"/>
        <v/>
      </c>
      <c r="DC68" s="295" t="str">
        <f t="shared" si="91"/>
        <v/>
      </c>
      <c r="DD68" s="295" t="str">
        <f t="shared" si="92"/>
        <v/>
      </c>
      <c r="DE68" s="295" t="str">
        <f t="shared" si="93"/>
        <v/>
      </c>
      <c r="DF68" s="295" t="str">
        <f t="shared" si="94"/>
        <v/>
      </c>
      <c r="DG68" s="295" t="str">
        <f t="shared" si="95"/>
        <v/>
      </c>
      <c r="DH68" s="295" t="str">
        <f t="shared" si="96"/>
        <v/>
      </c>
      <c r="DI68" s="295" t="str">
        <f t="shared" si="97"/>
        <v/>
      </c>
      <c r="DJ68" s="295" t="str">
        <f t="shared" si="98"/>
        <v/>
      </c>
      <c r="DK68" s="295" t="str">
        <f t="shared" si="99"/>
        <v/>
      </c>
      <c r="DL68" s="295" t="str">
        <f t="shared" si="100"/>
        <v/>
      </c>
      <c r="DM68" s="295" t="str">
        <f t="shared" si="101"/>
        <v/>
      </c>
    </row>
    <row r="69" spans="2:117" s="19" customFormat="1" ht="21" hidden="1" customHeight="1" thickBot="1">
      <c r="B69" s="914" t="str">
        <f t="shared" si="5"/>
        <v/>
      </c>
      <c r="C69" s="2709"/>
      <c r="D69" s="2709"/>
      <c r="E69" s="2709"/>
      <c r="F69" s="2559"/>
      <c r="G69" s="2561"/>
      <c r="H69" s="294"/>
      <c r="I69" s="294"/>
      <c r="J69" s="2725"/>
      <c r="K69" s="2725"/>
      <c r="O69" s="840"/>
      <c r="P69" s="835"/>
      <c r="Q69" s="835"/>
      <c r="R69" s="835"/>
      <c r="S69" s="843"/>
      <c r="U69" s="789">
        <f t="shared" si="77"/>
        <v>0</v>
      </c>
      <c r="V69" s="2">
        <f t="shared" si="6"/>
        <v>0</v>
      </c>
      <c r="W69" s="2">
        <f t="shared" si="7"/>
        <v>0</v>
      </c>
      <c r="X69" s="2">
        <f t="shared" si="8"/>
        <v>0</v>
      </c>
      <c r="Y69" s="2">
        <f t="shared" si="9"/>
        <v>0</v>
      </c>
      <c r="Z69" s="2">
        <f t="shared" si="10"/>
        <v>0</v>
      </c>
      <c r="AA69" s="295"/>
      <c r="AB69" s="295">
        <f t="shared" si="11"/>
        <v>0</v>
      </c>
      <c r="AC69" s="295">
        <f t="shared" si="12"/>
        <v>0</v>
      </c>
      <c r="AD69" s="295">
        <f t="shared" si="13"/>
        <v>0</v>
      </c>
      <c r="AE69" s="295">
        <f t="shared" si="14"/>
        <v>0</v>
      </c>
      <c r="AF69" s="295">
        <f t="shared" si="15"/>
        <v>0</v>
      </c>
      <c r="AG69" s="295">
        <f t="shared" si="16"/>
        <v>0</v>
      </c>
      <c r="AH69" s="295">
        <f t="shared" si="17"/>
        <v>0</v>
      </c>
      <c r="AI69" s="295">
        <f t="shared" si="18"/>
        <v>0</v>
      </c>
      <c r="AJ69" s="295">
        <f t="shared" si="19"/>
        <v>0</v>
      </c>
      <c r="AK69" s="295">
        <f t="shared" si="20"/>
        <v>0</v>
      </c>
      <c r="AL69" s="295">
        <f t="shared" si="21"/>
        <v>0</v>
      </c>
      <c r="AM69" s="295">
        <f t="shared" si="22"/>
        <v>0</v>
      </c>
      <c r="AN69" s="295">
        <f t="shared" si="23"/>
        <v>0</v>
      </c>
      <c r="AO69" s="295">
        <f t="shared" si="24"/>
        <v>0</v>
      </c>
      <c r="AP69" s="295">
        <f t="shared" si="25"/>
        <v>0</v>
      </c>
      <c r="AQ69" s="295">
        <f t="shared" si="26"/>
        <v>0</v>
      </c>
      <c r="AR69" s="295">
        <f t="shared" si="27"/>
        <v>0</v>
      </c>
      <c r="AS69" s="295">
        <f t="shared" si="28"/>
        <v>0</v>
      </c>
      <c r="AT69" s="295">
        <f t="shared" si="29"/>
        <v>0</v>
      </c>
      <c r="AU69" s="295">
        <f t="shared" si="30"/>
        <v>0</v>
      </c>
      <c r="AV69" s="295">
        <f t="shared" si="31"/>
        <v>0</v>
      </c>
      <c r="AW69" s="295">
        <f t="shared" si="32"/>
        <v>0</v>
      </c>
      <c r="AX69" s="295">
        <f t="shared" si="33"/>
        <v>0</v>
      </c>
      <c r="AY69" s="295">
        <f t="shared" si="34"/>
        <v>0</v>
      </c>
      <c r="AZ69" s="295">
        <f t="shared" si="35"/>
        <v>0</v>
      </c>
      <c r="BA69" s="295">
        <f t="shared" si="36"/>
        <v>0</v>
      </c>
      <c r="BB69" s="295">
        <f t="shared" si="37"/>
        <v>0</v>
      </c>
      <c r="BC69" s="295">
        <f t="shared" si="38"/>
        <v>0</v>
      </c>
      <c r="BD69" s="295">
        <f t="shared" si="39"/>
        <v>0</v>
      </c>
      <c r="BE69" s="295">
        <f t="shared" si="40"/>
        <v>0</v>
      </c>
      <c r="BF69" s="295">
        <f t="shared" si="41"/>
        <v>0</v>
      </c>
      <c r="BG69" s="295">
        <f t="shared" si="42"/>
        <v>0</v>
      </c>
      <c r="BH69" s="295">
        <f t="shared" si="43"/>
        <v>0</v>
      </c>
      <c r="BI69" s="295">
        <f t="shared" si="44"/>
        <v>0</v>
      </c>
      <c r="BJ69" s="295">
        <f t="shared" si="45"/>
        <v>0</v>
      </c>
      <c r="BK69" s="295">
        <f t="shared" si="46"/>
        <v>0</v>
      </c>
      <c r="BL69" s="295">
        <f t="shared" si="47"/>
        <v>0</v>
      </c>
      <c r="BM69" s="295">
        <f t="shared" si="48"/>
        <v>0</v>
      </c>
      <c r="BN69" s="295">
        <f t="shared" si="49"/>
        <v>0</v>
      </c>
      <c r="BO69" s="295">
        <f t="shared" si="50"/>
        <v>0</v>
      </c>
      <c r="BP69" s="295">
        <f t="shared" si="51"/>
        <v>0</v>
      </c>
      <c r="BQ69" s="295">
        <f t="shared" si="52"/>
        <v>0</v>
      </c>
      <c r="BR69" s="295">
        <f t="shared" si="53"/>
        <v>0</v>
      </c>
      <c r="BS69" s="295">
        <f t="shared" si="54"/>
        <v>0</v>
      </c>
      <c r="BT69" s="295">
        <f t="shared" si="55"/>
        <v>0</v>
      </c>
      <c r="BU69" s="295">
        <f t="shared" si="56"/>
        <v>0</v>
      </c>
      <c r="BV69" s="295">
        <f t="shared" si="57"/>
        <v>0</v>
      </c>
      <c r="BW69" s="295">
        <f t="shared" si="58"/>
        <v>0</v>
      </c>
      <c r="BX69" s="295">
        <f t="shared" si="59"/>
        <v>0</v>
      </c>
      <c r="BY69" s="295">
        <f t="shared" si="60"/>
        <v>0</v>
      </c>
      <c r="BZ69" s="295">
        <f t="shared" si="61"/>
        <v>0</v>
      </c>
      <c r="CA69" s="295">
        <f t="shared" si="62"/>
        <v>0</v>
      </c>
      <c r="CB69" s="295">
        <f t="shared" si="63"/>
        <v>0</v>
      </c>
      <c r="CC69" s="295">
        <f t="shared" si="64"/>
        <v>0</v>
      </c>
      <c r="CD69" s="295">
        <f t="shared" si="65"/>
        <v>0</v>
      </c>
      <c r="CE69" s="295">
        <f t="shared" si="66"/>
        <v>0</v>
      </c>
      <c r="CF69" s="295">
        <f t="shared" si="67"/>
        <v>0</v>
      </c>
      <c r="CG69" s="295">
        <f t="shared" si="68"/>
        <v>0</v>
      </c>
      <c r="CH69" s="295">
        <f t="shared" si="69"/>
        <v>0</v>
      </c>
      <c r="CI69" s="295">
        <f t="shared" si="70"/>
        <v>0</v>
      </c>
      <c r="CJ69" s="295">
        <f t="shared" si="71"/>
        <v>0</v>
      </c>
      <c r="CK69" s="295">
        <f t="shared" si="72"/>
        <v>0</v>
      </c>
      <c r="CL69" s="295">
        <f t="shared" si="73"/>
        <v>0</v>
      </c>
      <c r="CM69" s="295">
        <f t="shared" si="74"/>
        <v>0</v>
      </c>
      <c r="CN69" s="295">
        <f t="shared" si="75"/>
        <v>0</v>
      </c>
      <c r="CO69" s="295">
        <f t="shared" si="76"/>
        <v>0</v>
      </c>
      <c r="CP69" s="295" t="str">
        <f t="shared" si="78"/>
        <v/>
      </c>
      <c r="CQ69" s="295" t="str">
        <f t="shared" si="79"/>
        <v/>
      </c>
      <c r="CR69" s="295" t="str">
        <f t="shared" si="80"/>
        <v/>
      </c>
      <c r="CS69" s="295" t="str">
        <f t="shared" si="81"/>
        <v/>
      </c>
      <c r="CT69" s="295" t="str">
        <f t="shared" si="82"/>
        <v/>
      </c>
      <c r="CU69" s="295" t="str">
        <f t="shared" si="83"/>
        <v/>
      </c>
      <c r="CV69" s="295" t="str">
        <f t="shared" si="84"/>
        <v/>
      </c>
      <c r="CW69" s="295" t="str">
        <f t="shared" si="85"/>
        <v/>
      </c>
      <c r="CX69" s="295" t="str">
        <f t="shared" si="86"/>
        <v/>
      </c>
      <c r="CY69" s="295" t="str">
        <f t="shared" si="87"/>
        <v/>
      </c>
      <c r="CZ69" s="295" t="str">
        <f t="shared" si="88"/>
        <v/>
      </c>
      <c r="DA69" s="295" t="str">
        <f t="shared" si="89"/>
        <v/>
      </c>
      <c r="DB69" s="295" t="str">
        <f t="shared" si="90"/>
        <v/>
      </c>
      <c r="DC69" s="295" t="str">
        <f t="shared" si="91"/>
        <v/>
      </c>
      <c r="DD69" s="295" t="str">
        <f t="shared" si="92"/>
        <v/>
      </c>
      <c r="DE69" s="295" t="str">
        <f t="shared" si="93"/>
        <v/>
      </c>
      <c r="DF69" s="295" t="str">
        <f t="shared" si="94"/>
        <v/>
      </c>
      <c r="DG69" s="295" t="str">
        <f t="shared" si="95"/>
        <v/>
      </c>
      <c r="DH69" s="295" t="str">
        <f t="shared" si="96"/>
        <v/>
      </c>
      <c r="DI69" s="295" t="str">
        <f t="shared" si="97"/>
        <v/>
      </c>
      <c r="DJ69" s="295" t="str">
        <f t="shared" si="98"/>
        <v/>
      </c>
      <c r="DK69" s="295" t="str">
        <f t="shared" si="99"/>
        <v/>
      </c>
      <c r="DL69" s="295" t="str">
        <f t="shared" si="100"/>
        <v/>
      </c>
      <c r="DM69" s="295" t="str">
        <f t="shared" si="101"/>
        <v/>
      </c>
    </row>
    <row r="70" spans="2:117" s="19" customFormat="1" ht="21" hidden="1" customHeight="1" thickBot="1">
      <c r="B70" s="914" t="str">
        <f t="shared" si="5"/>
        <v/>
      </c>
      <c r="C70" s="2709"/>
      <c r="D70" s="2709"/>
      <c r="E70" s="2709"/>
      <c r="F70" s="2559"/>
      <c r="G70" s="2561"/>
      <c r="H70" s="294"/>
      <c r="I70" s="294"/>
      <c r="J70" s="2725"/>
      <c r="K70" s="2725"/>
      <c r="O70" s="840"/>
      <c r="P70" s="835"/>
      <c r="Q70" s="835"/>
      <c r="R70" s="835"/>
      <c r="S70" s="843"/>
      <c r="U70" s="789">
        <f t="shared" si="77"/>
        <v>0</v>
      </c>
      <c r="V70" s="2">
        <f t="shared" si="6"/>
        <v>0</v>
      </c>
      <c r="W70" s="2">
        <f t="shared" si="7"/>
        <v>0</v>
      </c>
      <c r="X70" s="2">
        <f t="shared" si="8"/>
        <v>0</v>
      </c>
      <c r="Y70" s="2">
        <f t="shared" si="9"/>
        <v>0</v>
      </c>
      <c r="Z70" s="2">
        <f t="shared" si="10"/>
        <v>0</v>
      </c>
      <c r="AA70" s="295"/>
      <c r="AB70" s="295">
        <f t="shared" si="11"/>
        <v>0</v>
      </c>
      <c r="AC70" s="295">
        <f t="shared" si="12"/>
        <v>0</v>
      </c>
      <c r="AD70" s="295">
        <f t="shared" si="13"/>
        <v>0</v>
      </c>
      <c r="AE70" s="295">
        <f t="shared" si="14"/>
        <v>0</v>
      </c>
      <c r="AF70" s="295">
        <f t="shared" si="15"/>
        <v>0</v>
      </c>
      <c r="AG70" s="295">
        <f t="shared" si="16"/>
        <v>0</v>
      </c>
      <c r="AH70" s="295">
        <f t="shared" si="17"/>
        <v>0</v>
      </c>
      <c r="AI70" s="295">
        <f t="shared" si="18"/>
        <v>0</v>
      </c>
      <c r="AJ70" s="295">
        <f t="shared" si="19"/>
        <v>0</v>
      </c>
      <c r="AK70" s="295">
        <f t="shared" si="20"/>
        <v>0</v>
      </c>
      <c r="AL70" s="295">
        <f t="shared" si="21"/>
        <v>0</v>
      </c>
      <c r="AM70" s="295">
        <f t="shared" si="22"/>
        <v>0</v>
      </c>
      <c r="AN70" s="295">
        <f t="shared" si="23"/>
        <v>0</v>
      </c>
      <c r="AO70" s="295">
        <f t="shared" si="24"/>
        <v>0</v>
      </c>
      <c r="AP70" s="295">
        <f t="shared" si="25"/>
        <v>0</v>
      </c>
      <c r="AQ70" s="295">
        <f t="shared" si="26"/>
        <v>0</v>
      </c>
      <c r="AR70" s="295">
        <f t="shared" si="27"/>
        <v>0</v>
      </c>
      <c r="AS70" s="295">
        <f t="shared" si="28"/>
        <v>0</v>
      </c>
      <c r="AT70" s="295">
        <f t="shared" si="29"/>
        <v>0</v>
      </c>
      <c r="AU70" s="295">
        <f t="shared" si="30"/>
        <v>0</v>
      </c>
      <c r="AV70" s="295">
        <f t="shared" si="31"/>
        <v>0</v>
      </c>
      <c r="AW70" s="295">
        <f t="shared" si="32"/>
        <v>0</v>
      </c>
      <c r="AX70" s="295">
        <f t="shared" si="33"/>
        <v>0</v>
      </c>
      <c r="AY70" s="295">
        <f t="shared" si="34"/>
        <v>0</v>
      </c>
      <c r="AZ70" s="295">
        <f t="shared" si="35"/>
        <v>0</v>
      </c>
      <c r="BA70" s="295">
        <f t="shared" si="36"/>
        <v>0</v>
      </c>
      <c r="BB70" s="295">
        <f t="shared" si="37"/>
        <v>0</v>
      </c>
      <c r="BC70" s="295">
        <f t="shared" si="38"/>
        <v>0</v>
      </c>
      <c r="BD70" s="295">
        <f t="shared" si="39"/>
        <v>0</v>
      </c>
      <c r="BE70" s="295">
        <f t="shared" si="40"/>
        <v>0</v>
      </c>
      <c r="BF70" s="295">
        <f t="shared" si="41"/>
        <v>0</v>
      </c>
      <c r="BG70" s="295">
        <f t="shared" si="42"/>
        <v>0</v>
      </c>
      <c r="BH70" s="295">
        <f t="shared" si="43"/>
        <v>0</v>
      </c>
      <c r="BI70" s="295">
        <f t="shared" si="44"/>
        <v>0</v>
      </c>
      <c r="BJ70" s="295">
        <f t="shared" si="45"/>
        <v>0</v>
      </c>
      <c r="BK70" s="295">
        <f t="shared" si="46"/>
        <v>0</v>
      </c>
      <c r="BL70" s="295">
        <f t="shared" si="47"/>
        <v>0</v>
      </c>
      <c r="BM70" s="295">
        <f t="shared" si="48"/>
        <v>0</v>
      </c>
      <c r="BN70" s="295">
        <f t="shared" si="49"/>
        <v>0</v>
      </c>
      <c r="BO70" s="295">
        <f t="shared" si="50"/>
        <v>0</v>
      </c>
      <c r="BP70" s="295">
        <f t="shared" si="51"/>
        <v>0</v>
      </c>
      <c r="BQ70" s="295">
        <f t="shared" si="52"/>
        <v>0</v>
      </c>
      <c r="BR70" s="295">
        <f t="shared" si="53"/>
        <v>0</v>
      </c>
      <c r="BS70" s="295">
        <f t="shared" si="54"/>
        <v>0</v>
      </c>
      <c r="BT70" s="295">
        <f t="shared" si="55"/>
        <v>0</v>
      </c>
      <c r="BU70" s="295">
        <f t="shared" si="56"/>
        <v>0</v>
      </c>
      <c r="BV70" s="295">
        <f t="shared" si="57"/>
        <v>0</v>
      </c>
      <c r="BW70" s="295">
        <f t="shared" si="58"/>
        <v>0</v>
      </c>
      <c r="BX70" s="295">
        <f t="shared" si="59"/>
        <v>0</v>
      </c>
      <c r="BY70" s="295">
        <f t="shared" si="60"/>
        <v>0</v>
      </c>
      <c r="BZ70" s="295">
        <f t="shared" si="61"/>
        <v>0</v>
      </c>
      <c r="CA70" s="295">
        <f t="shared" si="62"/>
        <v>0</v>
      </c>
      <c r="CB70" s="295">
        <f t="shared" si="63"/>
        <v>0</v>
      </c>
      <c r="CC70" s="295">
        <f t="shared" si="64"/>
        <v>0</v>
      </c>
      <c r="CD70" s="295">
        <f t="shared" si="65"/>
        <v>0</v>
      </c>
      <c r="CE70" s="295">
        <f t="shared" si="66"/>
        <v>0</v>
      </c>
      <c r="CF70" s="295">
        <f t="shared" si="67"/>
        <v>0</v>
      </c>
      <c r="CG70" s="295">
        <f t="shared" si="68"/>
        <v>0</v>
      </c>
      <c r="CH70" s="295">
        <f t="shared" si="69"/>
        <v>0</v>
      </c>
      <c r="CI70" s="295">
        <f t="shared" si="70"/>
        <v>0</v>
      </c>
      <c r="CJ70" s="295">
        <f t="shared" si="71"/>
        <v>0</v>
      </c>
      <c r="CK70" s="295">
        <f t="shared" si="72"/>
        <v>0</v>
      </c>
      <c r="CL70" s="295">
        <f t="shared" si="73"/>
        <v>0</v>
      </c>
      <c r="CM70" s="295">
        <f t="shared" si="74"/>
        <v>0</v>
      </c>
      <c r="CN70" s="295">
        <f t="shared" si="75"/>
        <v>0</v>
      </c>
      <c r="CO70" s="295">
        <f t="shared" si="76"/>
        <v>0</v>
      </c>
      <c r="CP70" s="295" t="str">
        <f t="shared" si="78"/>
        <v/>
      </c>
      <c r="CQ70" s="295" t="str">
        <f t="shared" si="79"/>
        <v/>
      </c>
      <c r="CR70" s="295" t="str">
        <f t="shared" si="80"/>
        <v/>
      </c>
      <c r="CS70" s="295" t="str">
        <f t="shared" si="81"/>
        <v/>
      </c>
      <c r="CT70" s="295" t="str">
        <f t="shared" si="82"/>
        <v/>
      </c>
      <c r="CU70" s="295" t="str">
        <f t="shared" si="83"/>
        <v/>
      </c>
      <c r="CV70" s="295" t="str">
        <f t="shared" si="84"/>
        <v/>
      </c>
      <c r="CW70" s="295" t="str">
        <f t="shared" si="85"/>
        <v/>
      </c>
      <c r="CX70" s="295" t="str">
        <f t="shared" si="86"/>
        <v/>
      </c>
      <c r="CY70" s="295" t="str">
        <f t="shared" si="87"/>
        <v/>
      </c>
      <c r="CZ70" s="295" t="str">
        <f t="shared" si="88"/>
        <v/>
      </c>
      <c r="DA70" s="295" t="str">
        <f t="shared" si="89"/>
        <v/>
      </c>
      <c r="DB70" s="295" t="str">
        <f t="shared" si="90"/>
        <v/>
      </c>
      <c r="DC70" s="295" t="str">
        <f t="shared" si="91"/>
        <v/>
      </c>
      <c r="DD70" s="295" t="str">
        <f t="shared" si="92"/>
        <v/>
      </c>
      <c r="DE70" s="295" t="str">
        <f t="shared" si="93"/>
        <v/>
      </c>
      <c r="DF70" s="295" t="str">
        <f t="shared" si="94"/>
        <v/>
      </c>
      <c r="DG70" s="295" t="str">
        <f t="shared" si="95"/>
        <v/>
      </c>
      <c r="DH70" s="295" t="str">
        <f t="shared" si="96"/>
        <v/>
      </c>
      <c r="DI70" s="295" t="str">
        <f t="shared" si="97"/>
        <v/>
      </c>
      <c r="DJ70" s="295" t="str">
        <f t="shared" si="98"/>
        <v/>
      </c>
      <c r="DK70" s="295" t="str">
        <f t="shared" si="99"/>
        <v/>
      </c>
      <c r="DL70" s="295" t="str">
        <f t="shared" si="100"/>
        <v/>
      </c>
      <c r="DM70" s="295" t="str">
        <f t="shared" si="101"/>
        <v/>
      </c>
    </row>
    <row r="71" spans="2:117" s="19" customFormat="1" ht="21" hidden="1" customHeight="1" thickBot="1">
      <c r="B71" s="914" t="str">
        <f t="shared" si="5"/>
        <v/>
      </c>
      <c r="C71" s="2709"/>
      <c r="D71" s="2709"/>
      <c r="E71" s="2709"/>
      <c r="F71" s="2559"/>
      <c r="G71" s="2561"/>
      <c r="H71" s="294"/>
      <c r="I71" s="294"/>
      <c r="J71" s="2725"/>
      <c r="K71" s="2725"/>
      <c r="O71" s="840"/>
      <c r="P71" s="835"/>
      <c r="Q71" s="835"/>
      <c r="R71" s="835"/>
      <c r="S71" s="843"/>
      <c r="U71" s="789">
        <f t="shared" si="77"/>
        <v>0</v>
      </c>
      <c r="V71" s="2">
        <f t="shared" si="6"/>
        <v>0</v>
      </c>
      <c r="W71" s="2">
        <f t="shared" si="7"/>
        <v>0</v>
      </c>
      <c r="X71" s="2">
        <f t="shared" si="8"/>
        <v>0</v>
      </c>
      <c r="Y71" s="2">
        <f t="shared" si="9"/>
        <v>0</v>
      </c>
      <c r="Z71" s="2">
        <f t="shared" si="10"/>
        <v>0</v>
      </c>
      <c r="AA71" s="295"/>
      <c r="AB71" s="295">
        <f t="shared" si="11"/>
        <v>0</v>
      </c>
      <c r="AC71" s="295">
        <f t="shared" si="12"/>
        <v>0</v>
      </c>
      <c r="AD71" s="295">
        <f t="shared" si="13"/>
        <v>0</v>
      </c>
      <c r="AE71" s="295">
        <f t="shared" si="14"/>
        <v>0</v>
      </c>
      <c r="AF71" s="295">
        <f t="shared" si="15"/>
        <v>0</v>
      </c>
      <c r="AG71" s="295">
        <f t="shared" si="16"/>
        <v>0</v>
      </c>
      <c r="AH71" s="295">
        <f t="shared" si="17"/>
        <v>0</v>
      </c>
      <c r="AI71" s="295">
        <f t="shared" si="18"/>
        <v>0</v>
      </c>
      <c r="AJ71" s="295">
        <f t="shared" si="19"/>
        <v>0</v>
      </c>
      <c r="AK71" s="295">
        <f t="shared" si="20"/>
        <v>0</v>
      </c>
      <c r="AL71" s="295">
        <f t="shared" si="21"/>
        <v>0</v>
      </c>
      <c r="AM71" s="295">
        <f t="shared" si="22"/>
        <v>0</v>
      </c>
      <c r="AN71" s="295">
        <f t="shared" si="23"/>
        <v>0</v>
      </c>
      <c r="AO71" s="295">
        <f t="shared" si="24"/>
        <v>0</v>
      </c>
      <c r="AP71" s="295">
        <f t="shared" si="25"/>
        <v>0</v>
      </c>
      <c r="AQ71" s="295">
        <f t="shared" si="26"/>
        <v>0</v>
      </c>
      <c r="AR71" s="295">
        <f t="shared" si="27"/>
        <v>0</v>
      </c>
      <c r="AS71" s="295">
        <f t="shared" si="28"/>
        <v>0</v>
      </c>
      <c r="AT71" s="295">
        <f t="shared" si="29"/>
        <v>0</v>
      </c>
      <c r="AU71" s="295">
        <f t="shared" si="30"/>
        <v>0</v>
      </c>
      <c r="AV71" s="295">
        <f t="shared" si="31"/>
        <v>0</v>
      </c>
      <c r="AW71" s="295">
        <f t="shared" si="32"/>
        <v>0</v>
      </c>
      <c r="AX71" s="295">
        <f t="shared" si="33"/>
        <v>0</v>
      </c>
      <c r="AY71" s="295">
        <f t="shared" si="34"/>
        <v>0</v>
      </c>
      <c r="AZ71" s="295">
        <f t="shared" si="35"/>
        <v>0</v>
      </c>
      <c r="BA71" s="295">
        <f t="shared" si="36"/>
        <v>0</v>
      </c>
      <c r="BB71" s="295">
        <f t="shared" si="37"/>
        <v>0</v>
      </c>
      <c r="BC71" s="295">
        <f t="shared" si="38"/>
        <v>0</v>
      </c>
      <c r="BD71" s="295">
        <f t="shared" si="39"/>
        <v>0</v>
      </c>
      <c r="BE71" s="295">
        <f t="shared" si="40"/>
        <v>0</v>
      </c>
      <c r="BF71" s="295">
        <f t="shared" si="41"/>
        <v>0</v>
      </c>
      <c r="BG71" s="295">
        <f t="shared" si="42"/>
        <v>0</v>
      </c>
      <c r="BH71" s="295">
        <f t="shared" si="43"/>
        <v>0</v>
      </c>
      <c r="BI71" s="295">
        <f t="shared" si="44"/>
        <v>0</v>
      </c>
      <c r="BJ71" s="295">
        <f t="shared" si="45"/>
        <v>0</v>
      </c>
      <c r="BK71" s="295">
        <f t="shared" si="46"/>
        <v>0</v>
      </c>
      <c r="BL71" s="295">
        <f t="shared" si="47"/>
        <v>0</v>
      </c>
      <c r="BM71" s="295">
        <f t="shared" si="48"/>
        <v>0</v>
      </c>
      <c r="BN71" s="295">
        <f t="shared" si="49"/>
        <v>0</v>
      </c>
      <c r="BO71" s="295">
        <f t="shared" si="50"/>
        <v>0</v>
      </c>
      <c r="BP71" s="295">
        <f t="shared" si="51"/>
        <v>0</v>
      </c>
      <c r="BQ71" s="295">
        <f t="shared" si="52"/>
        <v>0</v>
      </c>
      <c r="BR71" s="295">
        <f t="shared" si="53"/>
        <v>0</v>
      </c>
      <c r="BS71" s="295">
        <f t="shared" si="54"/>
        <v>0</v>
      </c>
      <c r="BT71" s="295">
        <f t="shared" si="55"/>
        <v>0</v>
      </c>
      <c r="BU71" s="295">
        <f t="shared" si="56"/>
        <v>0</v>
      </c>
      <c r="BV71" s="295">
        <f t="shared" si="57"/>
        <v>0</v>
      </c>
      <c r="BW71" s="295">
        <f t="shared" si="58"/>
        <v>0</v>
      </c>
      <c r="BX71" s="295">
        <f t="shared" si="59"/>
        <v>0</v>
      </c>
      <c r="BY71" s="295">
        <f t="shared" si="60"/>
        <v>0</v>
      </c>
      <c r="BZ71" s="295">
        <f t="shared" si="61"/>
        <v>0</v>
      </c>
      <c r="CA71" s="295">
        <f t="shared" si="62"/>
        <v>0</v>
      </c>
      <c r="CB71" s="295">
        <f t="shared" si="63"/>
        <v>0</v>
      </c>
      <c r="CC71" s="295">
        <f t="shared" si="64"/>
        <v>0</v>
      </c>
      <c r="CD71" s="295">
        <f t="shared" si="65"/>
        <v>0</v>
      </c>
      <c r="CE71" s="295">
        <f t="shared" si="66"/>
        <v>0</v>
      </c>
      <c r="CF71" s="295">
        <f t="shared" si="67"/>
        <v>0</v>
      </c>
      <c r="CG71" s="295">
        <f t="shared" si="68"/>
        <v>0</v>
      </c>
      <c r="CH71" s="295">
        <f t="shared" si="69"/>
        <v>0</v>
      </c>
      <c r="CI71" s="295">
        <f t="shared" si="70"/>
        <v>0</v>
      </c>
      <c r="CJ71" s="295">
        <f t="shared" si="71"/>
        <v>0</v>
      </c>
      <c r="CK71" s="295">
        <f t="shared" si="72"/>
        <v>0</v>
      </c>
      <c r="CL71" s="295">
        <f t="shared" si="73"/>
        <v>0</v>
      </c>
      <c r="CM71" s="295">
        <f t="shared" si="74"/>
        <v>0</v>
      </c>
      <c r="CN71" s="295">
        <f t="shared" si="75"/>
        <v>0</v>
      </c>
      <c r="CO71" s="295">
        <f t="shared" si="76"/>
        <v>0</v>
      </c>
      <c r="CP71" s="295" t="str">
        <f t="shared" si="78"/>
        <v/>
      </c>
      <c r="CQ71" s="295" t="str">
        <f t="shared" si="79"/>
        <v/>
      </c>
      <c r="CR71" s="295" t="str">
        <f t="shared" si="80"/>
        <v/>
      </c>
      <c r="CS71" s="295" t="str">
        <f t="shared" si="81"/>
        <v/>
      </c>
      <c r="CT71" s="295" t="str">
        <f t="shared" si="82"/>
        <v/>
      </c>
      <c r="CU71" s="295" t="str">
        <f t="shared" si="83"/>
        <v/>
      </c>
      <c r="CV71" s="295" t="str">
        <f t="shared" si="84"/>
        <v/>
      </c>
      <c r="CW71" s="295" t="str">
        <f t="shared" si="85"/>
        <v/>
      </c>
      <c r="CX71" s="295" t="str">
        <f t="shared" si="86"/>
        <v/>
      </c>
      <c r="CY71" s="295" t="str">
        <f t="shared" si="87"/>
        <v/>
      </c>
      <c r="CZ71" s="295" t="str">
        <f t="shared" si="88"/>
        <v/>
      </c>
      <c r="DA71" s="295" t="str">
        <f t="shared" si="89"/>
        <v/>
      </c>
      <c r="DB71" s="295" t="str">
        <f t="shared" si="90"/>
        <v/>
      </c>
      <c r="DC71" s="295" t="str">
        <f t="shared" si="91"/>
        <v/>
      </c>
      <c r="DD71" s="295" t="str">
        <f t="shared" si="92"/>
        <v/>
      </c>
      <c r="DE71" s="295" t="str">
        <f t="shared" si="93"/>
        <v/>
      </c>
      <c r="DF71" s="295" t="str">
        <f t="shared" si="94"/>
        <v/>
      </c>
      <c r="DG71" s="295" t="str">
        <f t="shared" si="95"/>
        <v/>
      </c>
      <c r="DH71" s="295" t="str">
        <f t="shared" si="96"/>
        <v/>
      </c>
      <c r="DI71" s="295" t="str">
        <f t="shared" si="97"/>
        <v/>
      </c>
      <c r="DJ71" s="295" t="str">
        <f t="shared" si="98"/>
        <v/>
      </c>
      <c r="DK71" s="295" t="str">
        <f t="shared" si="99"/>
        <v/>
      </c>
      <c r="DL71" s="295" t="str">
        <f t="shared" si="100"/>
        <v/>
      </c>
      <c r="DM71" s="295" t="str">
        <f t="shared" si="101"/>
        <v/>
      </c>
    </row>
    <row r="72" spans="2:117" s="19" customFormat="1" ht="21" hidden="1" customHeight="1" thickBot="1">
      <c r="B72" s="914" t="str">
        <f t="shared" si="5"/>
        <v/>
      </c>
      <c r="C72" s="2709"/>
      <c r="D72" s="2709"/>
      <c r="E72" s="2709"/>
      <c r="F72" s="2559"/>
      <c r="G72" s="2561"/>
      <c r="H72" s="294"/>
      <c r="I72" s="294"/>
      <c r="J72" s="2725"/>
      <c r="K72" s="2725"/>
      <c r="O72" s="840"/>
      <c r="P72" s="835"/>
      <c r="Q72" s="835"/>
      <c r="R72" s="835"/>
      <c r="S72" s="843"/>
      <c r="U72" s="789">
        <f t="shared" si="77"/>
        <v>0</v>
      </c>
      <c r="V72" s="2">
        <f t="shared" si="6"/>
        <v>0</v>
      </c>
      <c r="W72" s="2">
        <f t="shared" si="7"/>
        <v>0</v>
      </c>
      <c r="X72" s="2">
        <f t="shared" si="8"/>
        <v>0</v>
      </c>
      <c r="Y72" s="2">
        <f t="shared" si="9"/>
        <v>0</v>
      </c>
      <c r="Z72" s="2">
        <f t="shared" si="10"/>
        <v>0</v>
      </c>
      <c r="AA72" s="295"/>
      <c r="AB72" s="295">
        <f t="shared" si="11"/>
        <v>0</v>
      </c>
      <c r="AC72" s="295">
        <f t="shared" si="12"/>
        <v>0</v>
      </c>
      <c r="AD72" s="295">
        <f t="shared" si="13"/>
        <v>0</v>
      </c>
      <c r="AE72" s="295">
        <f t="shared" si="14"/>
        <v>0</v>
      </c>
      <c r="AF72" s="295">
        <f t="shared" si="15"/>
        <v>0</v>
      </c>
      <c r="AG72" s="295">
        <f t="shared" si="16"/>
        <v>0</v>
      </c>
      <c r="AH72" s="295">
        <f t="shared" si="17"/>
        <v>0</v>
      </c>
      <c r="AI72" s="295">
        <f t="shared" si="18"/>
        <v>0</v>
      </c>
      <c r="AJ72" s="295">
        <f t="shared" si="19"/>
        <v>0</v>
      </c>
      <c r="AK72" s="295">
        <f t="shared" si="20"/>
        <v>0</v>
      </c>
      <c r="AL72" s="295">
        <f t="shared" si="21"/>
        <v>0</v>
      </c>
      <c r="AM72" s="295">
        <f t="shared" si="22"/>
        <v>0</v>
      </c>
      <c r="AN72" s="295">
        <f t="shared" si="23"/>
        <v>0</v>
      </c>
      <c r="AO72" s="295">
        <f t="shared" si="24"/>
        <v>0</v>
      </c>
      <c r="AP72" s="295">
        <f t="shared" si="25"/>
        <v>0</v>
      </c>
      <c r="AQ72" s="295">
        <f t="shared" si="26"/>
        <v>0</v>
      </c>
      <c r="AR72" s="295">
        <f t="shared" si="27"/>
        <v>0</v>
      </c>
      <c r="AS72" s="295">
        <f t="shared" si="28"/>
        <v>0</v>
      </c>
      <c r="AT72" s="295">
        <f t="shared" si="29"/>
        <v>0</v>
      </c>
      <c r="AU72" s="295">
        <f t="shared" si="30"/>
        <v>0</v>
      </c>
      <c r="AV72" s="295">
        <f t="shared" si="31"/>
        <v>0</v>
      </c>
      <c r="AW72" s="295">
        <f t="shared" si="32"/>
        <v>0</v>
      </c>
      <c r="AX72" s="295">
        <f t="shared" si="33"/>
        <v>0</v>
      </c>
      <c r="AY72" s="295">
        <f t="shared" si="34"/>
        <v>0</v>
      </c>
      <c r="AZ72" s="295">
        <f t="shared" si="35"/>
        <v>0</v>
      </c>
      <c r="BA72" s="295">
        <f t="shared" si="36"/>
        <v>0</v>
      </c>
      <c r="BB72" s="295">
        <f t="shared" si="37"/>
        <v>0</v>
      </c>
      <c r="BC72" s="295">
        <f t="shared" si="38"/>
        <v>0</v>
      </c>
      <c r="BD72" s="295">
        <f t="shared" si="39"/>
        <v>0</v>
      </c>
      <c r="BE72" s="295">
        <f t="shared" si="40"/>
        <v>0</v>
      </c>
      <c r="BF72" s="295">
        <f t="shared" si="41"/>
        <v>0</v>
      </c>
      <c r="BG72" s="295">
        <f t="shared" si="42"/>
        <v>0</v>
      </c>
      <c r="BH72" s="295">
        <f t="shared" si="43"/>
        <v>0</v>
      </c>
      <c r="BI72" s="295">
        <f t="shared" si="44"/>
        <v>0</v>
      </c>
      <c r="BJ72" s="295">
        <f t="shared" si="45"/>
        <v>0</v>
      </c>
      <c r="BK72" s="295">
        <f t="shared" si="46"/>
        <v>0</v>
      </c>
      <c r="BL72" s="295">
        <f t="shared" si="47"/>
        <v>0</v>
      </c>
      <c r="BM72" s="295">
        <f t="shared" si="48"/>
        <v>0</v>
      </c>
      <c r="BN72" s="295">
        <f t="shared" si="49"/>
        <v>0</v>
      </c>
      <c r="BO72" s="295">
        <f t="shared" si="50"/>
        <v>0</v>
      </c>
      <c r="BP72" s="295">
        <f t="shared" si="51"/>
        <v>0</v>
      </c>
      <c r="BQ72" s="295">
        <f t="shared" si="52"/>
        <v>0</v>
      </c>
      <c r="BR72" s="295">
        <f t="shared" si="53"/>
        <v>0</v>
      </c>
      <c r="BS72" s="295">
        <f t="shared" si="54"/>
        <v>0</v>
      </c>
      <c r="BT72" s="295">
        <f t="shared" si="55"/>
        <v>0</v>
      </c>
      <c r="BU72" s="295">
        <f t="shared" si="56"/>
        <v>0</v>
      </c>
      <c r="BV72" s="295">
        <f t="shared" si="57"/>
        <v>0</v>
      </c>
      <c r="BW72" s="295">
        <f t="shared" si="58"/>
        <v>0</v>
      </c>
      <c r="BX72" s="295">
        <f t="shared" si="59"/>
        <v>0</v>
      </c>
      <c r="BY72" s="295">
        <f t="shared" si="60"/>
        <v>0</v>
      </c>
      <c r="BZ72" s="295">
        <f t="shared" si="61"/>
        <v>0</v>
      </c>
      <c r="CA72" s="295">
        <f t="shared" si="62"/>
        <v>0</v>
      </c>
      <c r="CB72" s="295">
        <f t="shared" si="63"/>
        <v>0</v>
      </c>
      <c r="CC72" s="295">
        <f t="shared" si="64"/>
        <v>0</v>
      </c>
      <c r="CD72" s="295">
        <f t="shared" si="65"/>
        <v>0</v>
      </c>
      <c r="CE72" s="295">
        <f t="shared" si="66"/>
        <v>0</v>
      </c>
      <c r="CF72" s="295">
        <f t="shared" si="67"/>
        <v>0</v>
      </c>
      <c r="CG72" s="295">
        <f t="shared" si="68"/>
        <v>0</v>
      </c>
      <c r="CH72" s="295">
        <f t="shared" si="69"/>
        <v>0</v>
      </c>
      <c r="CI72" s="295">
        <f t="shared" si="70"/>
        <v>0</v>
      </c>
      <c r="CJ72" s="295">
        <f t="shared" si="71"/>
        <v>0</v>
      </c>
      <c r="CK72" s="295">
        <f t="shared" si="72"/>
        <v>0</v>
      </c>
      <c r="CL72" s="295">
        <f t="shared" si="73"/>
        <v>0</v>
      </c>
      <c r="CM72" s="295">
        <f t="shared" si="74"/>
        <v>0</v>
      </c>
      <c r="CN72" s="295">
        <f t="shared" si="75"/>
        <v>0</v>
      </c>
      <c r="CO72" s="295">
        <f t="shared" si="76"/>
        <v>0</v>
      </c>
      <c r="CP72" s="295" t="str">
        <f t="shared" si="78"/>
        <v/>
      </c>
      <c r="CQ72" s="295" t="str">
        <f t="shared" si="79"/>
        <v/>
      </c>
      <c r="CR72" s="295" t="str">
        <f t="shared" si="80"/>
        <v/>
      </c>
      <c r="CS72" s="295" t="str">
        <f t="shared" si="81"/>
        <v/>
      </c>
      <c r="CT72" s="295" t="str">
        <f t="shared" si="82"/>
        <v/>
      </c>
      <c r="CU72" s="295" t="str">
        <f t="shared" si="83"/>
        <v/>
      </c>
      <c r="CV72" s="295" t="str">
        <f t="shared" si="84"/>
        <v/>
      </c>
      <c r="CW72" s="295" t="str">
        <f t="shared" si="85"/>
        <v/>
      </c>
      <c r="CX72" s="295" t="str">
        <f t="shared" si="86"/>
        <v/>
      </c>
      <c r="CY72" s="295" t="str">
        <f t="shared" si="87"/>
        <v/>
      </c>
      <c r="CZ72" s="295" t="str">
        <f t="shared" si="88"/>
        <v/>
      </c>
      <c r="DA72" s="295" t="str">
        <f t="shared" si="89"/>
        <v/>
      </c>
      <c r="DB72" s="295" t="str">
        <f t="shared" si="90"/>
        <v/>
      </c>
      <c r="DC72" s="295" t="str">
        <f t="shared" si="91"/>
        <v/>
      </c>
      <c r="DD72" s="295" t="str">
        <f t="shared" si="92"/>
        <v/>
      </c>
      <c r="DE72" s="295" t="str">
        <f t="shared" si="93"/>
        <v/>
      </c>
      <c r="DF72" s="295" t="str">
        <f t="shared" si="94"/>
        <v/>
      </c>
      <c r="DG72" s="295" t="str">
        <f t="shared" si="95"/>
        <v/>
      </c>
      <c r="DH72" s="295" t="str">
        <f t="shared" si="96"/>
        <v/>
      </c>
      <c r="DI72" s="295" t="str">
        <f t="shared" si="97"/>
        <v/>
      </c>
      <c r="DJ72" s="295" t="str">
        <f t="shared" si="98"/>
        <v/>
      </c>
      <c r="DK72" s="295" t="str">
        <f t="shared" si="99"/>
        <v/>
      </c>
      <c r="DL72" s="295" t="str">
        <f t="shared" si="100"/>
        <v/>
      </c>
      <c r="DM72" s="295" t="str">
        <f t="shared" si="101"/>
        <v/>
      </c>
    </row>
    <row r="73" spans="2:117" s="19" customFormat="1" ht="21" hidden="1" customHeight="1" thickBot="1">
      <c r="B73" s="914" t="str">
        <f t="shared" si="5"/>
        <v/>
      </c>
      <c r="C73" s="2709"/>
      <c r="D73" s="2709"/>
      <c r="E73" s="2709"/>
      <c r="F73" s="2559"/>
      <c r="G73" s="2561"/>
      <c r="H73" s="294"/>
      <c r="I73" s="294"/>
      <c r="J73" s="2725"/>
      <c r="K73" s="2725"/>
      <c r="O73" s="840"/>
      <c r="P73" s="835"/>
      <c r="Q73" s="835"/>
      <c r="R73" s="835"/>
      <c r="S73" s="843"/>
      <c r="U73" s="789">
        <f t="shared" si="77"/>
        <v>0</v>
      </c>
      <c r="V73" s="2">
        <f t="shared" si="6"/>
        <v>0</v>
      </c>
      <c r="W73" s="2">
        <f t="shared" si="7"/>
        <v>0</v>
      </c>
      <c r="X73" s="2">
        <f t="shared" si="8"/>
        <v>0</v>
      </c>
      <c r="Y73" s="2">
        <f t="shared" si="9"/>
        <v>0</v>
      </c>
      <c r="Z73" s="2">
        <f t="shared" si="10"/>
        <v>0</v>
      </c>
      <c r="AA73" s="295"/>
      <c r="AB73" s="295">
        <f t="shared" si="11"/>
        <v>0</v>
      </c>
      <c r="AC73" s="295">
        <f t="shared" si="12"/>
        <v>0</v>
      </c>
      <c r="AD73" s="295">
        <f t="shared" si="13"/>
        <v>0</v>
      </c>
      <c r="AE73" s="295">
        <f t="shared" si="14"/>
        <v>0</v>
      </c>
      <c r="AF73" s="295">
        <f t="shared" si="15"/>
        <v>0</v>
      </c>
      <c r="AG73" s="295">
        <f t="shared" si="16"/>
        <v>0</v>
      </c>
      <c r="AH73" s="295">
        <f t="shared" si="17"/>
        <v>0</v>
      </c>
      <c r="AI73" s="295">
        <f t="shared" si="18"/>
        <v>0</v>
      </c>
      <c r="AJ73" s="295">
        <f t="shared" si="19"/>
        <v>0</v>
      </c>
      <c r="AK73" s="295">
        <f t="shared" si="20"/>
        <v>0</v>
      </c>
      <c r="AL73" s="295">
        <f t="shared" si="21"/>
        <v>0</v>
      </c>
      <c r="AM73" s="295">
        <f t="shared" si="22"/>
        <v>0</v>
      </c>
      <c r="AN73" s="295">
        <f t="shared" si="23"/>
        <v>0</v>
      </c>
      <c r="AO73" s="295">
        <f t="shared" si="24"/>
        <v>0</v>
      </c>
      <c r="AP73" s="295">
        <f t="shared" si="25"/>
        <v>0</v>
      </c>
      <c r="AQ73" s="295">
        <f t="shared" si="26"/>
        <v>0</v>
      </c>
      <c r="AR73" s="295">
        <f t="shared" si="27"/>
        <v>0</v>
      </c>
      <c r="AS73" s="295">
        <f t="shared" si="28"/>
        <v>0</v>
      </c>
      <c r="AT73" s="295">
        <f t="shared" si="29"/>
        <v>0</v>
      </c>
      <c r="AU73" s="295">
        <f t="shared" si="30"/>
        <v>0</v>
      </c>
      <c r="AV73" s="295">
        <f t="shared" si="31"/>
        <v>0</v>
      </c>
      <c r="AW73" s="295">
        <f t="shared" si="32"/>
        <v>0</v>
      </c>
      <c r="AX73" s="295">
        <f t="shared" si="33"/>
        <v>0</v>
      </c>
      <c r="AY73" s="295">
        <f t="shared" si="34"/>
        <v>0</v>
      </c>
      <c r="AZ73" s="295">
        <f t="shared" si="35"/>
        <v>0</v>
      </c>
      <c r="BA73" s="295">
        <f t="shared" si="36"/>
        <v>0</v>
      </c>
      <c r="BB73" s="295">
        <f t="shared" si="37"/>
        <v>0</v>
      </c>
      <c r="BC73" s="295">
        <f t="shared" si="38"/>
        <v>0</v>
      </c>
      <c r="BD73" s="295">
        <f t="shared" si="39"/>
        <v>0</v>
      </c>
      <c r="BE73" s="295">
        <f t="shared" si="40"/>
        <v>0</v>
      </c>
      <c r="BF73" s="295">
        <f t="shared" si="41"/>
        <v>0</v>
      </c>
      <c r="BG73" s="295">
        <f t="shared" si="42"/>
        <v>0</v>
      </c>
      <c r="BH73" s="295">
        <f t="shared" si="43"/>
        <v>0</v>
      </c>
      <c r="BI73" s="295">
        <f t="shared" si="44"/>
        <v>0</v>
      </c>
      <c r="BJ73" s="295">
        <f t="shared" si="45"/>
        <v>0</v>
      </c>
      <c r="BK73" s="295">
        <f t="shared" si="46"/>
        <v>0</v>
      </c>
      <c r="BL73" s="295">
        <f t="shared" si="47"/>
        <v>0</v>
      </c>
      <c r="BM73" s="295">
        <f t="shared" si="48"/>
        <v>0</v>
      </c>
      <c r="BN73" s="295">
        <f t="shared" si="49"/>
        <v>0</v>
      </c>
      <c r="BO73" s="295">
        <f t="shared" si="50"/>
        <v>0</v>
      </c>
      <c r="BP73" s="295">
        <f t="shared" si="51"/>
        <v>0</v>
      </c>
      <c r="BQ73" s="295">
        <f t="shared" si="52"/>
        <v>0</v>
      </c>
      <c r="BR73" s="295">
        <f t="shared" si="53"/>
        <v>0</v>
      </c>
      <c r="BS73" s="295">
        <f t="shared" si="54"/>
        <v>0</v>
      </c>
      <c r="BT73" s="295">
        <f t="shared" si="55"/>
        <v>0</v>
      </c>
      <c r="BU73" s="295">
        <f t="shared" si="56"/>
        <v>0</v>
      </c>
      <c r="BV73" s="295">
        <f t="shared" si="57"/>
        <v>0</v>
      </c>
      <c r="BW73" s="295">
        <f t="shared" si="58"/>
        <v>0</v>
      </c>
      <c r="BX73" s="295">
        <f t="shared" si="59"/>
        <v>0</v>
      </c>
      <c r="BY73" s="295">
        <f t="shared" si="60"/>
        <v>0</v>
      </c>
      <c r="BZ73" s="295">
        <f t="shared" si="61"/>
        <v>0</v>
      </c>
      <c r="CA73" s="295">
        <f t="shared" si="62"/>
        <v>0</v>
      </c>
      <c r="CB73" s="295">
        <f t="shared" si="63"/>
        <v>0</v>
      </c>
      <c r="CC73" s="295">
        <f t="shared" si="64"/>
        <v>0</v>
      </c>
      <c r="CD73" s="295">
        <f t="shared" si="65"/>
        <v>0</v>
      </c>
      <c r="CE73" s="295">
        <f t="shared" si="66"/>
        <v>0</v>
      </c>
      <c r="CF73" s="295">
        <f t="shared" si="67"/>
        <v>0</v>
      </c>
      <c r="CG73" s="295">
        <f t="shared" si="68"/>
        <v>0</v>
      </c>
      <c r="CH73" s="295">
        <f t="shared" si="69"/>
        <v>0</v>
      </c>
      <c r="CI73" s="295">
        <f t="shared" si="70"/>
        <v>0</v>
      </c>
      <c r="CJ73" s="295">
        <f t="shared" si="71"/>
        <v>0</v>
      </c>
      <c r="CK73" s="295">
        <f t="shared" si="72"/>
        <v>0</v>
      </c>
      <c r="CL73" s="295">
        <f t="shared" si="73"/>
        <v>0</v>
      </c>
      <c r="CM73" s="295">
        <f t="shared" si="74"/>
        <v>0</v>
      </c>
      <c r="CN73" s="295">
        <f t="shared" si="75"/>
        <v>0</v>
      </c>
      <c r="CO73" s="295">
        <f t="shared" si="76"/>
        <v>0</v>
      </c>
      <c r="CP73" s="295" t="str">
        <f t="shared" si="78"/>
        <v/>
      </c>
      <c r="CQ73" s="295" t="str">
        <f t="shared" si="79"/>
        <v/>
      </c>
      <c r="CR73" s="295" t="str">
        <f t="shared" si="80"/>
        <v/>
      </c>
      <c r="CS73" s="295" t="str">
        <f t="shared" si="81"/>
        <v/>
      </c>
      <c r="CT73" s="295" t="str">
        <f t="shared" si="82"/>
        <v/>
      </c>
      <c r="CU73" s="295" t="str">
        <f t="shared" si="83"/>
        <v/>
      </c>
      <c r="CV73" s="295" t="str">
        <f t="shared" si="84"/>
        <v/>
      </c>
      <c r="CW73" s="295" t="str">
        <f t="shared" si="85"/>
        <v/>
      </c>
      <c r="CX73" s="295" t="str">
        <f t="shared" si="86"/>
        <v/>
      </c>
      <c r="CY73" s="295" t="str">
        <f t="shared" si="87"/>
        <v/>
      </c>
      <c r="CZ73" s="295" t="str">
        <f t="shared" si="88"/>
        <v/>
      </c>
      <c r="DA73" s="295" t="str">
        <f t="shared" si="89"/>
        <v/>
      </c>
      <c r="DB73" s="295" t="str">
        <f t="shared" si="90"/>
        <v/>
      </c>
      <c r="DC73" s="295" t="str">
        <f t="shared" si="91"/>
        <v/>
      </c>
      <c r="DD73" s="295" t="str">
        <f t="shared" si="92"/>
        <v/>
      </c>
      <c r="DE73" s="295" t="str">
        <f t="shared" si="93"/>
        <v/>
      </c>
      <c r="DF73" s="295" t="str">
        <f t="shared" si="94"/>
        <v/>
      </c>
      <c r="DG73" s="295" t="str">
        <f t="shared" si="95"/>
        <v/>
      </c>
      <c r="DH73" s="295" t="str">
        <f t="shared" si="96"/>
        <v/>
      </c>
      <c r="DI73" s="295" t="str">
        <f t="shared" si="97"/>
        <v/>
      </c>
      <c r="DJ73" s="295" t="str">
        <f t="shared" si="98"/>
        <v/>
      </c>
      <c r="DK73" s="295" t="str">
        <f t="shared" si="99"/>
        <v/>
      </c>
      <c r="DL73" s="295" t="str">
        <f t="shared" si="100"/>
        <v/>
      </c>
      <c r="DM73" s="295" t="str">
        <f t="shared" si="101"/>
        <v/>
      </c>
    </row>
    <row r="74" spans="2:117" s="19" customFormat="1" ht="21" hidden="1" customHeight="1" thickBot="1">
      <c r="B74" s="914" t="str">
        <f t="shared" si="5"/>
        <v/>
      </c>
      <c r="C74" s="2709"/>
      <c r="D74" s="2709"/>
      <c r="E74" s="2709"/>
      <c r="F74" s="2559"/>
      <c r="G74" s="2561"/>
      <c r="H74" s="294"/>
      <c r="I74" s="294"/>
      <c r="J74" s="2725"/>
      <c r="K74" s="2725"/>
      <c r="O74" s="840"/>
      <c r="P74" s="835"/>
      <c r="Q74" s="835"/>
      <c r="R74" s="835"/>
      <c r="S74" s="843"/>
      <c r="U74" s="789">
        <f t="shared" si="77"/>
        <v>0</v>
      </c>
      <c r="V74" s="2">
        <f t="shared" si="6"/>
        <v>0</v>
      </c>
      <c r="W74" s="2">
        <f t="shared" si="7"/>
        <v>0</v>
      </c>
      <c r="X74" s="2">
        <f t="shared" si="8"/>
        <v>0</v>
      </c>
      <c r="Y74" s="2">
        <f t="shared" si="9"/>
        <v>0</v>
      </c>
      <c r="Z74" s="2">
        <f t="shared" si="10"/>
        <v>0</v>
      </c>
      <c r="AA74" s="295"/>
      <c r="AB74" s="295">
        <f t="shared" si="11"/>
        <v>0</v>
      </c>
      <c r="AC74" s="295">
        <f t="shared" si="12"/>
        <v>0</v>
      </c>
      <c r="AD74" s="295">
        <f t="shared" si="13"/>
        <v>0</v>
      </c>
      <c r="AE74" s="295">
        <f t="shared" si="14"/>
        <v>0</v>
      </c>
      <c r="AF74" s="295">
        <f t="shared" si="15"/>
        <v>0</v>
      </c>
      <c r="AG74" s="295">
        <f t="shared" si="16"/>
        <v>0</v>
      </c>
      <c r="AH74" s="295">
        <f t="shared" si="17"/>
        <v>0</v>
      </c>
      <c r="AI74" s="295">
        <f t="shared" si="18"/>
        <v>0</v>
      </c>
      <c r="AJ74" s="295">
        <f t="shared" si="19"/>
        <v>0</v>
      </c>
      <c r="AK74" s="295">
        <f t="shared" si="20"/>
        <v>0</v>
      </c>
      <c r="AL74" s="295">
        <f t="shared" si="21"/>
        <v>0</v>
      </c>
      <c r="AM74" s="295">
        <f t="shared" si="22"/>
        <v>0</v>
      </c>
      <c r="AN74" s="295">
        <f t="shared" si="23"/>
        <v>0</v>
      </c>
      <c r="AO74" s="295">
        <f t="shared" si="24"/>
        <v>0</v>
      </c>
      <c r="AP74" s="295">
        <f t="shared" si="25"/>
        <v>0</v>
      </c>
      <c r="AQ74" s="295">
        <f t="shared" si="26"/>
        <v>0</v>
      </c>
      <c r="AR74" s="295">
        <f t="shared" si="27"/>
        <v>0</v>
      </c>
      <c r="AS74" s="295">
        <f t="shared" si="28"/>
        <v>0</v>
      </c>
      <c r="AT74" s="295">
        <f t="shared" si="29"/>
        <v>0</v>
      </c>
      <c r="AU74" s="295">
        <f t="shared" si="30"/>
        <v>0</v>
      </c>
      <c r="AV74" s="295">
        <f t="shared" si="31"/>
        <v>0</v>
      </c>
      <c r="AW74" s="295">
        <f t="shared" si="32"/>
        <v>0</v>
      </c>
      <c r="AX74" s="295">
        <f t="shared" si="33"/>
        <v>0</v>
      </c>
      <c r="AY74" s="295">
        <f t="shared" si="34"/>
        <v>0</v>
      </c>
      <c r="AZ74" s="295">
        <f t="shared" si="35"/>
        <v>0</v>
      </c>
      <c r="BA74" s="295">
        <f t="shared" si="36"/>
        <v>0</v>
      </c>
      <c r="BB74" s="295">
        <f t="shared" si="37"/>
        <v>0</v>
      </c>
      <c r="BC74" s="295">
        <f t="shared" si="38"/>
        <v>0</v>
      </c>
      <c r="BD74" s="295">
        <f t="shared" si="39"/>
        <v>0</v>
      </c>
      <c r="BE74" s="295">
        <f t="shared" si="40"/>
        <v>0</v>
      </c>
      <c r="BF74" s="295">
        <f t="shared" si="41"/>
        <v>0</v>
      </c>
      <c r="BG74" s="295">
        <f t="shared" si="42"/>
        <v>0</v>
      </c>
      <c r="BH74" s="295">
        <f t="shared" si="43"/>
        <v>0</v>
      </c>
      <c r="BI74" s="295">
        <f t="shared" si="44"/>
        <v>0</v>
      </c>
      <c r="BJ74" s="295">
        <f t="shared" si="45"/>
        <v>0</v>
      </c>
      <c r="BK74" s="295">
        <f t="shared" si="46"/>
        <v>0</v>
      </c>
      <c r="BL74" s="295">
        <f t="shared" si="47"/>
        <v>0</v>
      </c>
      <c r="BM74" s="295">
        <f t="shared" si="48"/>
        <v>0</v>
      </c>
      <c r="BN74" s="295">
        <f t="shared" si="49"/>
        <v>0</v>
      </c>
      <c r="BO74" s="295">
        <f t="shared" si="50"/>
        <v>0</v>
      </c>
      <c r="BP74" s="295">
        <f t="shared" si="51"/>
        <v>0</v>
      </c>
      <c r="BQ74" s="295">
        <f t="shared" si="52"/>
        <v>0</v>
      </c>
      <c r="BR74" s="295">
        <f t="shared" si="53"/>
        <v>0</v>
      </c>
      <c r="BS74" s="295">
        <f t="shared" si="54"/>
        <v>0</v>
      </c>
      <c r="BT74" s="295">
        <f t="shared" si="55"/>
        <v>0</v>
      </c>
      <c r="BU74" s="295">
        <f t="shared" si="56"/>
        <v>0</v>
      </c>
      <c r="BV74" s="295">
        <f t="shared" si="57"/>
        <v>0</v>
      </c>
      <c r="BW74" s="295">
        <f t="shared" si="58"/>
        <v>0</v>
      </c>
      <c r="BX74" s="295">
        <f t="shared" si="59"/>
        <v>0</v>
      </c>
      <c r="BY74" s="295">
        <f t="shared" si="60"/>
        <v>0</v>
      </c>
      <c r="BZ74" s="295">
        <f t="shared" si="61"/>
        <v>0</v>
      </c>
      <c r="CA74" s="295">
        <f t="shared" si="62"/>
        <v>0</v>
      </c>
      <c r="CB74" s="295">
        <f t="shared" si="63"/>
        <v>0</v>
      </c>
      <c r="CC74" s="295">
        <f t="shared" si="64"/>
        <v>0</v>
      </c>
      <c r="CD74" s="295">
        <f t="shared" si="65"/>
        <v>0</v>
      </c>
      <c r="CE74" s="295">
        <f t="shared" si="66"/>
        <v>0</v>
      </c>
      <c r="CF74" s="295">
        <f t="shared" si="67"/>
        <v>0</v>
      </c>
      <c r="CG74" s="295">
        <f t="shared" si="68"/>
        <v>0</v>
      </c>
      <c r="CH74" s="295">
        <f t="shared" si="69"/>
        <v>0</v>
      </c>
      <c r="CI74" s="295">
        <f t="shared" si="70"/>
        <v>0</v>
      </c>
      <c r="CJ74" s="295">
        <f t="shared" si="71"/>
        <v>0</v>
      </c>
      <c r="CK74" s="295">
        <f t="shared" si="72"/>
        <v>0</v>
      </c>
      <c r="CL74" s="295">
        <f t="shared" si="73"/>
        <v>0</v>
      </c>
      <c r="CM74" s="295">
        <f t="shared" si="74"/>
        <v>0</v>
      </c>
      <c r="CN74" s="295">
        <f t="shared" si="75"/>
        <v>0</v>
      </c>
      <c r="CO74" s="295">
        <f t="shared" si="76"/>
        <v>0</v>
      </c>
      <c r="CP74" s="295" t="str">
        <f t="shared" si="78"/>
        <v/>
      </c>
      <c r="CQ74" s="295" t="str">
        <f t="shared" si="79"/>
        <v/>
      </c>
      <c r="CR74" s="295" t="str">
        <f t="shared" si="80"/>
        <v/>
      </c>
      <c r="CS74" s="295" t="str">
        <f t="shared" si="81"/>
        <v/>
      </c>
      <c r="CT74" s="295" t="str">
        <f t="shared" si="82"/>
        <v/>
      </c>
      <c r="CU74" s="295" t="str">
        <f t="shared" si="83"/>
        <v/>
      </c>
      <c r="CV74" s="295" t="str">
        <f t="shared" si="84"/>
        <v/>
      </c>
      <c r="CW74" s="295" t="str">
        <f t="shared" si="85"/>
        <v/>
      </c>
      <c r="CX74" s="295" t="str">
        <f t="shared" si="86"/>
        <v/>
      </c>
      <c r="CY74" s="295" t="str">
        <f t="shared" si="87"/>
        <v/>
      </c>
      <c r="CZ74" s="295" t="str">
        <f t="shared" si="88"/>
        <v/>
      </c>
      <c r="DA74" s="295" t="str">
        <f t="shared" si="89"/>
        <v/>
      </c>
      <c r="DB74" s="295" t="str">
        <f t="shared" si="90"/>
        <v/>
      </c>
      <c r="DC74" s="295" t="str">
        <f t="shared" si="91"/>
        <v/>
      </c>
      <c r="DD74" s="295" t="str">
        <f t="shared" si="92"/>
        <v/>
      </c>
      <c r="DE74" s="295" t="str">
        <f t="shared" si="93"/>
        <v/>
      </c>
      <c r="DF74" s="295" t="str">
        <f t="shared" si="94"/>
        <v/>
      </c>
      <c r="DG74" s="295" t="str">
        <f t="shared" si="95"/>
        <v/>
      </c>
      <c r="DH74" s="295" t="str">
        <f t="shared" si="96"/>
        <v/>
      </c>
      <c r="DI74" s="295" t="str">
        <f t="shared" si="97"/>
        <v/>
      </c>
      <c r="DJ74" s="295" t="str">
        <f t="shared" si="98"/>
        <v/>
      </c>
      <c r="DK74" s="295" t="str">
        <f t="shared" si="99"/>
        <v/>
      </c>
      <c r="DL74" s="295" t="str">
        <f t="shared" si="100"/>
        <v/>
      </c>
      <c r="DM74" s="295" t="str">
        <f t="shared" si="101"/>
        <v/>
      </c>
    </row>
    <row r="75" spans="2:117" s="19" customFormat="1" ht="21" hidden="1" customHeight="1" thickBot="1">
      <c r="B75" s="914" t="str">
        <f t="shared" si="5"/>
        <v/>
      </c>
      <c r="C75" s="2709"/>
      <c r="D75" s="2709"/>
      <c r="E75" s="2709"/>
      <c r="F75" s="2559"/>
      <c r="G75" s="2561"/>
      <c r="H75" s="294"/>
      <c r="I75" s="294"/>
      <c r="J75" s="2725"/>
      <c r="K75" s="2725"/>
      <c r="O75" s="840"/>
      <c r="P75" s="835"/>
      <c r="Q75" s="835"/>
      <c r="R75" s="835"/>
      <c r="S75" s="843"/>
      <c r="U75" s="789">
        <f t="shared" si="77"/>
        <v>0</v>
      </c>
      <c r="V75" s="2">
        <f t="shared" si="6"/>
        <v>0</v>
      </c>
      <c r="W75" s="2">
        <f t="shared" si="7"/>
        <v>0</v>
      </c>
      <c r="X75" s="2">
        <f t="shared" si="8"/>
        <v>0</v>
      </c>
      <c r="Y75" s="2">
        <f t="shared" si="9"/>
        <v>0</v>
      </c>
      <c r="Z75" s="2">
        <f t="shared" si="10"/>
        <v>0</v>
      </c>
      <c r="AA75" s="295"/>
      <c r="AB75" s="295">
        <f t="shared" si="11"/>
        <v>0</v>
      </c>
      <c r="AC75" s="295">
        <f t="shared" si="12"/>
        <v>0</v>
      </c>
      <c r="AD75" s="295">
        <f t="shared" si="13"/>
        <v>0</v>
      </c>
      <c r="AE75" s="295">
        <f t="shared" si="14"/>
        <v>0</v>
      </c>
      <c r="AF75" s="295">
        <f t="shared" si="15"/>
        <v>0</v>
      </c>
      <c r="AG75" s="295">
        <f t="shared" si="16"/>
        <v>0</v>
      </c>
      <c r="AH75" s="295">
        <f t="shared" si="17"/>
        <v>0</v>
      </c>
      <c r="AI75" s="295">
        <f t="shared" si="18"/>
        <v>0</v>
      </c>
      <c r="AJ75" s="295">
        <f t="shared" si="19"/>
        <v>0</v>
      </c>
      <c r="AK75" s="295">
        <f t="shared" si="20"/>
        <v>0</v>
      </c>
      <c r="AL75" s="295">
        <f t="shared" si="21"/>
        <v>0</v>
      </c>
      <c r="AM75" s="295">
        <f t="shared" si="22"/>
        <v>0</v>
      </c>
      <c r="AN75" s="295">
        <f t="shared" si="23"/>
        <v>0</v>
      </c>
      <c r="AO75" s="295">
        <f t="shared" si="24"/>
        <v>0</v>
      </c>
      <c r="AP75" s="295">
        <f t="shared" si="25"/>
        <v>0</v>
      </c>
      <c r="AQ75" s="295">
        <f t="shared" si="26"/>
        <v>0</v>
      </c>
      <c r="AR75" s="295">
        <f t="shared" si="27"/>
        <v>0</v>
      </c>
      <c r="AS75" s="295">
        <f t="shared" si="28"/>
        <v>0</v>
      </c>
      <c r="AT75" s="295">
        <f t="shared" si="29"/>
        <v>0</v>
      </c>
      <c r="AU75" s="295">
        <f t="shared" si="30"/>
        <v>0</v>
      </c>
      <c r="AV75" s="295">
        <f t="shared" si="31"/>
        <v>0</v>
      </c>
      <c r="AW75" s="295">
        <f t="shared" si="32"/>
        <v>0</v>
      </c>
      <c r="AX75" s="295">
        <f t="shared" si="33"/>
        <v>0</v>
      </c>
      <c r="AY75" s="295">
        <f t="shared" si="34"/>
        <v>0</v>
      </c>
      <c r="AZ75" s="295">
        <f t="shared" si="35"/>
        <v>0</v>
      </c>
      <c r="BA75" s="295">
        <f t="shared" si="36"/>
        <v>0</v>
      </c>
      <c r="BB75" s="295">
        <f t="shared" si="37"/>
        <v>0</v>
      </c>
      <c r="BC75" s="295">
        <f t="shared" si="38"/>
        <v>0</v>
      </c>
      <c r="BD75" s="295">
        <f t="shared" si="39"/>
        <v>0</v>
      </c>
      <c r="BE75" s="295">
        <f t="shared" si="40"/>
        <v>0</v>
      </c>
      <c r="BF75" s="295">
        <f t="shared" si="41"/>
        <v>0</v>
      </c>
      <c r="BG75" s="295">
        <f t="shared" si="42"/>
        <v>0</v>
      </c>
      <c r="BH75" s="295">
        <f t="shared" si="43"/>
        <v>0</v>
      </c>
      <c r="BI75" s="295">
        <f t="shared" si="44"/>
        <v>0</v>
      </c>
      <c r="BJ75" s="295">
        <f t="shared" si="45"/>
        <v>0</v>
      </c>
      <c r="BK75" s="295">
        <f t="shared" si="46"/>
        <v>0</v>
      </c>
      <c r="BL75" s="295">
        <f t="shared" si="47"/>
        <v>0</v>
      </c>
      <c r="BM75" s="295">
        <f t="shared" si="48"/>
        <v>0</v>
      </c>
      <c r="BN75" s="295">
        <f t="shared" si="49"/>
        <v>0</v>
      </c>
      <c r="BO75" s="295">
        <f t="shared" si="50"/>
        <v>0</v>
      </c>
      <c r="BP75" s="295">
        <f t="shared" si="51"/>
        <v>0</v>
      </c>
      <c r="BQ75" s="295">
        <f t="shared" si="52"/>
        <v>0</v>
      </c>
      <c r="BR75" s="295">
        <f t="shared" si="53"/>
        <v>0</v>
      </c>
      <c r="BS75" s="295">
        <f t="shared" si="54"/>
        <v>0</v>
      </c>
      <c r="BT75" s="295">
        <f t="shared" si="55"/>
        <v>0</v>
      </c>
      <c r="BU75" s="295">
        <f t="shared" si="56"/>
        <v>0</v>
      </c>
      <c r="BV75" s="295">
        <f t="shared" si="57"/>
        <v>0</v>
      </c>
      <c r="BW75" s="295">
        <f t="shared" si="58"/>
        <v>0</v>
      </c>
      <c r="BX75" s="295">
        <f t="shared" si="59"/>
        <v>0</v>
      </c>
      <c r="BY75" s="295">
        <f t="shared" si="60"/>
        <v>0</v>
      </c>
      <c r="BZ75" s="295">
        <f t="shared" si="61"/>
        <v>0</v>
      </c>
      <c r="CA75" s="295">
        <f t="shared" si="62"/>
        <v>0</v>
      </c>
      <c r="CB75" s="295">
        <f t="shared" si="63"/>
        <v>0</v>
      </c>
      <c r="CC75" s="295">
        <f t="shared" si="64"/>
        <v>0</v>
      </c>
      <c r="CD75" s="295">
        <f t="shared" si="65"/>
        <v>0</v>
      </c>
      <c r="CE75" s="295">
        <f t="shared" si="66"/>
        <v>0</v>
      </c>
      <c r="CF75" s="295">
        <f t="shared" si="67"/>
        <v>0</v>
      </c>
      <c r="CG75" s="295">
        <f t="shared" si="68"/>
        <v>0</v>
      </c>
      <c r="CH75" s="295">
        <f t="shared" si="69"/>
        <v>0</v>
      </c>
      <c r="CI75" s="295">
        <f t="shared" si="70"/>
        <v>0</v>
      </c>
      <c r="CJ75" s="295">
        <f t="shared" si="71"/>
        <v>0</v>
      </c>
      <c r="CK75" s="295">
        <f t="shared" si="72"/>
        <v>0</v>
      </c>
      <c r="CL75" s="295">
        <f t="shared" si="73"/>
        <v>0</v>
      </c>
      <c r="CM75" s="295">
        <f t="shared" si="74"/>
        <v>0</v>
      </c>
      <c r="CN75" s="295">
        <f t="shared" si="75"/>
        <v>0</v>
      </c>
      <c r="CO75" s="295">
        <f t="shared" si="76"/>
        <v>0</v>
      </c>
      <c r="CP75" s="295" t="str">
        <f t="shared" si="78"/>
        <v/>
      </c>
      <c r="CQ75" s="295" t="str">
        <f t="shared" si="79"/>
        <v/>
      </c>
      <c r="CR75" s="295" t="str">
        <f t="shared" si="80"/>
        <v/>
      </c>
      <c r="CS75" s="295" t="str">
        <f t="shared" si="81"/>
        <v/>
      </c>
      <c r="CT75" s="295" t="str">
        <f t="shared" si="82"/>
        <v/>
      </c>
      <c r="CU75" s="295" t="str">
        <f t="shared" si="83"/>
        <v/>
      </c>
      <c r="CV75" s="295" t="str">
        <f t="shared" si="84"/>
        <v/>
      </c>
      <c r="CW75" s="295" t="str">
        <f t="shared" si="85"/>
        <v/>
      </c>
      <c r="CX75" s="295" t="str">
        <f t="shared" si="86"/>
        <v/>
      </c>
      <c r="CY75" s="295" t="str">
        <f t="shared" si="87"/>
        <v/>
      </c>
      <c r="CZ75" s="295" t="str">
        <f t="shared" si="88"/>
        <v/>
      </c>
      <c r="DA75" s="295" t="str">
        <f t="shared" si="89"/>
        <v/>
      </c>
      <c r="DB75" s="295" t="str">
        <f t="shared" si="90"/>
        <v/>
      </c>
      <c r="DC75" s="295" t="str">
        <f t="shared" si="91"/>
        <v/>
      </c>
      <c r="DD75" s="295" t="str">
        <f t="shared" si="92"/>
        <v/>
      </c>
      <c r="DE75" s="295" t="str">
        <f t="shared" si="93"/>
        <v/>
      </c>
      <c r="DF75" s="295" t="str">
        <f t="shared" si="94"/>
        <v/>
      </c>
      <c r="DG75" s="295" t="str">
        <f t="shared" si="95"/>
        <v/>
      </c>
      <c r="DH75" s="295" t="str">
        <f t="shared" si="96"/>
        <v/>
      </c>
      <c r="DI75" s="295" t="str">
        <f t="shared" si="97"/>
        <v/>
      </c>
      <c r="DJ75" s="295" t="str">
        <f t="shared" si="98"/>
        <v/>
      </c>
      <c r="DK75" s="295" t="str">
        <f t="shared" si="99"/>
        <v/>
      </c>
      <c r="DL75" s="295" t="str">
        <f t="shared" si="100"/>
        <v/>
      </c>
      <c r="DM75" s="295" t="str">
        <f t="shared" si="101"/>
        <v/>
      </c>
    </row>
    <row r="76" spans="2:117" s="19" customFormat="1" ht="21" hidden="1" customHeight="1" thickBot="1">
      <c r="B76" s="914" t="str">
        <f t="shared" si="5"/>
        <v/>
      </c>
      <c r="C76" s="2709"/>
      <c r="D76" s="2709"/>
      <c r="E76" s="2709"/>
      <c r="F76" s="2559"/>
      <c r="G76" s="2561"/>
      <c r="H76" s="294"/>
      <c r="I76" s="294"/>
      <c r="J76" s="2725"/>
      <c r="K76" s="2725"/>
      <c r="O76" s="840"/>
      <c r="P76" s="835"/>
      <c r="Q76" s="835"/>
      <c r="R76" s="835"/>
      <c r="S76" s="843"/>
      <c r="U76" s="789">
        <f t="shared" si="77"/>
        <v>0</v>
      </c>
      <c r="V76" s="2">
        <f t="shared" si="6"/>
        <v>0</v>
      </c>
      <c r="W76" s="2">
        <f t="shared" si="7"/>
        <v>0</v>
      </c>
      <c r="X76" s="2">
        <f t="shared" si="8"/>
        <v>0</v>
      </c>
      <c r="Y76" s="2">
        <f t="shared" si="9"/>
        <v>0</v>
      </c>
      <c r="Z76" s="2">
        <f t="shared" si="10"/>
        <v>0</v>
      </c>
      <c r="AA76" s="295"/>
      <c r="AB76" s="295">
        <f t="shared" si="11"/>
        <v>0</v>
      </c>
      <c r="AC76" s="295">
        <f t="shared" si="12"/>
        <v>0</v>
      </c>
      <c r="AD76" s="295">
        <f t="shared" si="13"/>
        <v>0</v>
      </c>
      <c r="AE76" s="295">
        <f t="shared" si="14"/>
        <v>0</v>
      </c>
      <c r="AF76" s="295">
        <f t="shared" si="15"/>
        <v>0</v>
      </c>
      <c r="AG76" s="295">
        <f t="shared" si="16"/>
        <v>0</v>
      </c>
      <c r="AH76" s="295">
        <f t="shared" si="17"/>
        <v>0</v>
      </c>
      <c r="AI76" s="295">
        <f t="shared" si="18"/>
        <v>0</v>
      </c>
      <c r="AJ76" s="295">
        <f t="shared" si="19"/>
        <v>0</v>
      </c>
      <c r="AK76" s="295">
        <f t="shared" si="20"/>
        <v>0</v>
      </c>
      <c r="AL76" s="295">
        <f t="shared" si="21"/>
        <v>0</v>
      </c>
      <c r="AM76" s="295">
        <f t="shared" si="22"/>
        <v>0</v>
      </c>
      <c r="AN76" s="295">
        <f t="shared" si="23"/>
        <v>0</v>
      </c>
      <c r="AO76" s="295">
        <f t="shared" si="24"/>
        <v>0</v>
      </c>
      <c r="AP76" s="295">
        <f t="shared" si="25"/>
        <v>0</v>
      </c>
      <c r="AQ76" s="295">
        <f t="shared" si="26"/>
        <v>0</v>
      </c>
      <c r="AR76" s="295">
        <f t="shared" si="27"/>
        <v>0</v>
      </c>
      <c r="AS76" s="295">
        <f t="shared" si="28"/>
        <v>0</v>
      </c>
      <c r="AT76" s="295">
        <f t="shared" si="29"/>
        <v>0</v>
      </c>
      <c r="AU76" s="295">
        <f t="shared" si="30"/>
        <v>0</v>
      </c>
      <c r="AV76" s="295">
        <f t="shared" si="31"/>
        <v>0</v>
      </c>
      <c r="AW76" s="295">
        <f t="shared" si="32"/>
        <v>0</v>
      </c>
      <c r="AX76" s="295">
        <f t="shared" si="33"/>
        <v>0</v>
      </c>
      <c r="AY76" s="295">
        <f t="shared" si="34"/>
        <v>0</v>
      </c>
      <c r="AZ76" s="295">
        <f t="shared" si="35"/>
        <v>0</v>
      </c>
      <c r="BA76" s="295">
        <f t="shared" si="36"/>
        <v>0</v>
      </c>
      <c r="BB76" s="295">
        <f t="shared" si="37"/>
        <v>0</v>
      </c>
      <c r="BC76" s="295">
        <f t="shared" si="38"/>
        <v>0</v>
      </c>
      <c r="BD76" s="295">
        <f t="shared" si="39"/>
        <v>0</v>
      </c>
      <c r="BE76" s="295">
        <f t="shared" si="40"/>
        <v>0</v>
      </c>
      <c r="BF76" s="295">
        <f t="shared" si="41"/>
        <v>0</v>
      </c>
      <c r="BG76" s="295">
        <f t="shared" si="42"/>
        <v>0</v>
      </c>
      <c r="BH76" s="295">
        <f t="shared" si="43"/>
        <v>0</v>
      </c>
      <c r="BI76" s="295">
        <f t="shared" si="44"/>
        <v>0</v>
      </c>
      <c r="BJ76" s="295">
        <f t="shared" si="45"/>
        <v>0</v>
      </c>
      <c r="BK76" s="295">
        <f t="shared" si="46"/>
        <v>0</v>
      </c>
      <c r="BL76" s="295">
        <f t="shared" si="47"/>
        <v>0</v>
      </c>
      <c r="BM76" s="295">
        <f t="shared" si="48"/>
        <v>0</v>
      </c>
      <c r="BN76" s="295">
        <f t="shared" si="49"/>
        <v>0</v>
      </c>
      <c r="BO76" s="295">
        <f t="shared" si="50"/>
        <v>0</v>
      </c>
      <c r="BP76" s="295">
        <f t="shared" si="51"/>
        <v>0</v>
      </c>
      <c r="BQ76" s="295">
        <f t="shared" si="52"/>
        <v>0</v>
      </c>
      <c r="BR76" s="295">
        <f t="shared" si="53"/>
        <v>0</v>
      </c>
      <c r="BS76" s="295">
        <f t="shared" si="54"/>
        <v>0</v>
      </c>
      <c r="BT76" s="295">
        <f t="shared" si="55"/>
        <v>0</v>
      </c>
      <c r="BU76" s="295">
        <f t="shared" si="56"/>
        <v>0</v>
      </c>
      <c r="BV76" s="295">
        <f t="shared" si="57"/>
        <v>0</v>
      </c>
      <c r="BW76" s="295">
        <f t="shared" si="58"/>
        <v>0</v>
      </c>
      <c r="BX76" s="295">
        <f t="shared" si="59"/>
        <v>0</v>
      </c>
      <c r="BY76" s="295">
        <f t="shared" si="60"/>
        <v>0</v>
      </c>
      <c r="BZ76" s="295">
        <f t="shared" si="61"/>
        <v>0</v>
      </c>
      <c r="CA76" s="295">
        <f t="shared" si="62"/>
        <v>0</v>
      </c>
      <c r="CB76" s="295">
        <f t="shared" si="63"/>
        <v>0</v>
      </c>
      <c r="CC76" s="295">
        <f t="shared" si="64"/>
        <v>0</v>
      </c>
      <c r="CD76" s="295">
        <f t="shared" si="65"/>
        <v>0</v>
      </c>
      <c r="CE76" s="295">
        <f t="shared" si="66"/>
        <v>0</v>
      </c>
      <c r="CF76" s="295">
        <f t="shared" si="67"/>
        <v>0</v>
      </c>
      <c r="CG76" s="295">
        <f t="shared" si="68"/>
        <v>0</v>
      </c>
      <c r="CH76" s="295">
        <f t="shared" si="69"/>
        <v>0</v>
      </c>
      <c r="CI76" s="295">
        <f t="shared" si="70"/>
        <v>0</v>
      </c>
      <c r="CJ76" s="295">
        <f t="shared" si="71"/>
        <v>0</v>
      </c>
      <c r="CK76" s="295">
        <f t="shared" si="72"/>
        <v>0</v>
      </c>
      <c r="CL76" s="295">
        <f t="shared" si="73"/>
        <v>0</v>
      </c>
      <c r="CM76" s="295">
        <f t="shared" si="74"/>
        <v>0</v>
      </c>
      <c r="CN76" s="295">
        <f t="shared" si="75"/>
        <v>0</v>
      </c>
      <c r="CO76" s="295">
        <f t="shared" si="76"/>
        <v>0</v>
      </c>
      <c r="CP76" s="295" t="str">
        <f t="shared" si="78"/>
        <v/>
      </c>
      <c r="CQ76" s="295" t="str">
        <f t="shared" si="79"/>
        <v/>
      </c>
      <c r="CR76" s="295" t="str">
        <f t="shared" si="80"/>
        <v/>
      </c>
      <c r="CS76" s="295" t="str">
        <f t="shared" si="81"/>
        <v/>
      </c>
      <c r="CT76" s="295" t="str">
        <f t="shared" si="82"/>
        <v/>
      </c>
      <c r="CU76" s="295" t="str">
        <f t="shared" si="83"/>
        <v/>
      </c>
      <c r="CV76" s="295" t="str">
        <f t="shared" si="84"/>
        <v/>
      </c>
      <c r="CW76" s="295" t="str">
        <f t="shared" si="85"/>
        <v/>
      </c>
      <c r="CX76" s="295" t="str">
        <f t="shared" si="86"/>
        <v/>
      </c>
      <c r="CY76" s="295" t="str">
        <f t="shared" si="87"/>
        <v/>
      </c>
      <c r="CZ76" s="295" t="str">
        <f t="shared" si="88"/>
        <v/>
      </c>
      <c r="DA76" s="295" t="str">
        <f t="shared" si="89"/>
        <v/>
      </c>
      <c r="DB76" s="295" t="str">
        <f t="shared" si="90"/>
        <v/>
      </c>
      <c r="DC76" s="295" t="str">
        <f t="shared" si="91"/>
        <v/>
      </c>
      <c r="DD76" s="295" t="str">
        <f t="shared" si="92"/>
        <v/>
      </c>
      <c r="DE76" s="295" t="str">
        <f t="shared" si="93"/>
        <v/>
      </c>
      <c r="DF76" s="295" t="str">
        <f t="shared" si="94"/>
        <v/>
      </c>
      <c r="DG76" s="295" t="str">
        <f t="shared" si="95"/>
        <v/>
      </c>
      <c r="DH76" s="295" t="str">
        <f t="shared" si="96"/>
        <v/>
      </c>
      <c r="DI76" s="295" t="str">
        <f t="shared" si="97"/>
        <v/>
      </c>
      <c r="DJ76" s="295" t="str">
        <f t="shared" si="98"/>
        <v/>
      </c>
      <c r="DK76" s="295" t="str">
        <f t="shared" si="99"/>
        <v/>
      </c>
      <c r="DL76" s="295" t="str">
        <f t="shared" si="100"/>
        <v/>
      </c>
      <c r="DM76" s="295" t="str">
        <f t="shared" si="101"/>
        <v/>
      </c>
    </row>
    <row r="77" spans="2:117" s="19" customFormat="1" ht="21" hidden="1" customHeight="1" thickBot="1">
      <c r="B77" s="914" t="str">
        <f t="shared" si="5"/>
        <v/>
      </c>
      <c r="C77" s="2709"/>
      <c r="D77" s="2709"/>
      <c r="E77" s="2709"/>
      <c r="F77" s="2559"/>
      <c r="G77" s="2561"/>
      <c r="H77" s="294"/>
      <c r="I77" s="294"/>
      <c r="J77" s="2725"/>
      <c r="K77" s="2725"/>
      <c r="O77" s="840"/>
      <c r="P77" s="835"/>
      <c r="Q77" s="835"/>
      <c r="R77" s="835"/>
      <c r="S77" s="843"/>
      <c r="U77" s="789">
        <f t="shared" si="77"/>
        <v>0</v>
      </c>
      <c r="V77" s="2">
        <f t="shared" si="6"/>
        <v>0</v>
      </c>
      <c r="W77" s="2">
        <f t="shared" si="7"/>
        <v>0</v>
      </c>
      <c r="X77" s="2">
        <f t="shared" si="8"/>
        <v>0</v>
      </c>
      <c r="Y77" s="2">
        <f t="shared" si="9"/>
        <v>0</v>
      </c>
      <c r="Z77" s="2">
        <f t="shared" si="10"/>
        <v>0</v>
      </c>
      <c r="AA77" s="295"/>
      <c r="AB77" s="295">
        <f t="shared" si="11"/>
        <v>0</v>
      </c>
      <c r="AC77" s="295">
        <f t="shared" si="12"/>
        <v>0</v>
      </c>
      <c r="AD77" s="295">
        <f t="shared" si="13"/>
        <v>0</v>
      </c>
      <c r="AE77" s="295">
        <f t="shared" si="14"/>
        <v>0</v>
      </c>
      <c r="AF77" s="295">
        <f t="shared" si="15"/>
        <v>0</v>
      </c>
      <c r="AG77" s="295">
        <f t="shared" si="16"/>
        <v>0</v>
      </c>
      <c r="AH77" s="295">
        <f t="shared" si="17"/>
        <v>0</v>
      </c>
      <c r="AI77" s="295">
        <f t="shared" si="18"/>
        <v>0</v>
      </c>
      <c r="AJ77" s="295">
        <f t="shared" si="19"/>
        <v>0</v>
      </c>
      <c r="AK77" s="295">
        <f t="shared" si="20"/>
        <v>0</v>
      </c>
      <c r="AL77" s="295">
        <f t="shared" si="21"/>
        <v>0</v>
      </c>
      <c r="AM77" s="295">
        <f t="shared" si="22"/>
        <v>0</v>
      </c>
      <c r="AN77" s="295">
        <f t="shared" si="23"/>
        <v>0</v>
      </c>
      <c r="AO77" s="295">
        <f t="shared" si="24"/>
        <v>0</v>
      </c>
      <c r="AP77" s="295">
        <f t="shared" si="25"/>
        <v>0</v>
      </c>
      <c r="AQ77" s="295">
        <f t="shared" si="26"/>
        <v>0</v>
      </c>
      <c r="AR77" s="295">
        <f t="shared" si="27"/>
        <v>0</v>
      </c>
      <c r="AS77" s="295">
        <f t="shared" si="28"/>
        <v>0</v>
      </c>
      <c r="AT77" s="295">
        <f t="shared" si="29"/>
        <v>0</v>
      </c>
      <c r="AU77" s="295">
        <f t="shared" si="30"/>
        <v>0</v>
      </c>
      <c r="AV77" s="295">
        <f t="shared" si="31"/>
        <v>0</v>
      </c>
      <c r="AW77" s="295">
        <f t="shared" si="32"/>
        <v>0</v>
      </c>
      <c r="AX77" s="295">
        <f t="shared" si="33"/>
        <v>0</v>
      </c>
      <c r="AY77" s="295">
        <f t="shared" si="34"/>
        <v>0</v>
      </c>
      <c r="AZ77" s="295">
        <f t="shared" si="35"/>
        <v>0</v>
      </c>
      <c r="BA77" s="295">
        <f t="shared" si="36"/>
        <v>0</v>
      </c>
      <c r="BB77" s="295">
        <f t="shared" si="37"/>
        <v>0</v>
      </c>
      <c r="BC77" s="295">
        <f t="shared" si="38"/>
        <v>0</v>
      </c>
      <c r="BD77" s="295">
        <f t="shared" si="39"/>
        <v>0</v>
      </c>
      <c r="BE77" s="295">
        <f t="shared" si="40"/>
        <v>0</v>
      </c>
      <c r="BF77" s="295">
        <f t="shared" si="41"/>
        <v>0</v>
      </c>
      <c r="BG77" s="295">
        <f t="shared" si="42"/>
        <v>0</v>
      </c>
      <c r="BH77" s="295">
        <f t="shared" si="43"/>
        <v>0</v>
      </c>
      <c r="BI77" s="295">
        <f t="shared" si="44"/>
        <v>0</v>
      </c>
      <c r="BJ77" s="295">
        <f t="shared" si="45"/>
        <v>0</v>
      </c>
      <c r="BK77" s="295">
        <f t="shared" si="46"/>
        <v>0</v>
      </c>
      <c r="BL77" s="295">
        <f t="shared" si="47"/>
        <v>0</v>
      </c>
      <c r="BM77" s="295">
        <f t="shared" si="48"/>
        <v>0</v>
      </c>
      <c r="BN77" s="295">
        <f t="shared" si="49"/>
        <v>0</v>
      </c>
      <c r="BO77" s="295">
        <f t="shared" si="50"/>
        <v>0</v>
      </c>
      <c r="BP77" s="295">
        <f t="shared" si="51"/>
        <v>0</v>
      </c>
      <c r="BQ77" s="295">
        <f t="shared" si="52"/>
        <v>0</v>
      </c>
      <c r="BR77" s="295">
        <f t="shared" si="53"/>
        <v>0</v>
      </c>
      <c r="BS77" s="295">
        <f t="shared" si="54"/>
        <v>0</v>
      </c>
      <c r="BT77" s="295">
        <f t="shared" si="55"/>
        <v>0</v>
      </c>
      <c r="BU77" s="295">
        <f t="shared" si="56"/>
        <v>0</v>
      </c>
      <c r="BV77" s="295">
        <f t="shared" si="57"/>
        <v>0</v>
      </c>
      <c r="BW77" s="295">
        <f t="shared" si="58"/>
        <v>0</v>
      </c>
      <c r="BX77" s="295">
        <f t="shared" si="59"/>
        <v>0</v>
      </c>
      <c r="BY77" s="295">
        <f t="shared" si="60"/>
        <v>0</v>
      </c>
      <c r="BZ77" s="295">
        <f t="shared" si="61"/>
        <v>0</v>
      </c>
      <c r="CA77" s="295">
        <f t="shared" si="62"/>
        <v>0</v>
      </c>
      <c r="CB77" s="295">
        <f t="shared" si="63"/>
        <v>0</v>
      </c>
      <c r="CC77" s="295">
        <f t="shared" si="64"/>
        <v>0</v>
      </c>
      <c r="CD77" s="295">
        <f t="shared" si="65"/>
        <v>0</v>
      </c>
      <c r="CE77" s="295">
        <f t="shared" si="66"/>
        <v>0</v>
      </c>
      <c r="CF77" s="295">
        <f t="shared" si="67"/>
        <v>0</v>
      </c>
      <c r="CG77" s="295">
        <f t="shared" si="68"/>
        <v>0</v>
      </c>
      <c r="CH77" s="295">
        <f t="shared" si="69"/>
        <v>0</v>
      </c>
      <c r="CI77" s="295">
        <f t="shared" si="70"/>
        <v>0</v>
      </c>
      <c r="CJ77" s="295">
        <f t="shared" si="71"/>
        <v>0</v>
      </c>
      <c r="CK77" s="295">
        <f t="shared" si="72"/>
        <v>0</v>
      </c>
      <c r="CL77" s="295">
        <f t="shared" si="73"/>
        <v>0</v>
      </c>
      <c r="CM77" s="295">
        <f t="shared" si="74"/>
        <v>0</v>
      </c>
      <c r="CN77" s="295">
        <f t="shared" si="75"/>
        <v>0</v>
      </c>
      <c r="CO77" s="295">
        <f t="shared" si="76"/>
        <v>0</v>
      </c>
      <c r="CP77" s="295" t="str">
        <f t="shared" si="78"/>
        <v/>
      </c>
      <c r="CQ77" s="295" t="str">
        <f t="shared" si="79"/>
        <v/>
      </c>
      <c r="CR77" s="295" t="str">
        <f t="shared" si="80"/>
        <v/>
      </c>
      <c r="CS77" s="295" t="str">
        <f t="shared" si="81"/>
        <v/>
      </c>
      <c r="CT77" s="295" t="str">
        <f t="shared" si="82"/>
        <v/>
      </c>
      <c r="CU77" s="295" t="str">
        <f t="shared" si="83"/>
        <v/>
      </c>
      <c r="CV77" s="295" t="str">
        <f t="shared" si="84"/>
        <v/>
      </c>
      <c r="CW77" s="295" t="str">
        <f t="shared" si="85"/>
        <v/>
      </c>
      <c r="CX77" s="295" t="str">
        <f t="shared" si="86"/>
        <v/>
      </c>
      <c r="CY77" s="295" t="str">
        <f t="shared" si="87"/>
        <v/>
      </c>
      <c r="CZ77" s="295" t="str">
        <f t="shared" si="88"/>
        <v/>
      </c>
      <c r="DA77" s="295" t="str">
        <f t="shared" si="89"/>
        <v/>
      </c>
      <c r="DB77" s="295" t="str">
        <f t="shared" si="90"/>
        <v/>
      </c>
      <c r="DC77" s="295" t="str">
        <f t="shared" si="91"/>
        <v/>
      </c>
      <c r="DD77" s="295" t="str">
        <f t="shared" si="92"/>
        <v/>
      </c>
      <c r="DE77" s="295" t="str">
        <f t="shared" si="93"/>
        <v/>
      </c>
      <c r="DF77" s="295" t="str">
        <f t="shared" si="94"/>
        <v/>
      </c>
      <c r="DG77" s="295" t="str">
        <f t="shared" si="95"/>
        <v/>
      </c>
      <c r="DH77" s="295" t="str">
        <f t="shared" si="96"/>
        <v/>
      </c>
      <c r="DI77" s="295" t="str">
        <f t="shared" si="97"/>
        <v/>
      </c>
      <c r="DJ77" s="295" t="str">
        <f t="shared" si="98"/>
        <v/>
      </c>
      <c r="DK77" s="295" t="str">
        <f t="shared" si="99"/>
        <v/>
      </c>
      <c r="DL77" s="295" t="str">
        <f t="shared" si="100"/>
        <v/>
      </c>
      <c r="DM77" s="295" t="str">
        <f t="shared" si="101"/>
        <v/>
      </c>
    </row>
    <row r="78" spans="2:117" s="19" customFormat="1" ht="21" hidden="1" customHeight="1" thickBot="1">
      <c r="B78" s="914" t="str">
        <f t="shared" si="5"/>
        <v/>
      </c>
      <c r="C78" s="2709"/>
      <c r="D78" s="2709"/>
      <c r="E78" s="2709"/>
      <c r="F78" s="2559"/>
      <c r="G78" s="2561"/>
      <c r="H78" s="294"/>
      <c r="I78" s="294"/>
      <c r="J78" s="2725"/>
      <c r="K78" s="2725"/>
      <c r="O78" s="840"/>
      <c r="P78" s="835"/>
      <c r="Q78" s="835"/>
      <c r="R78" s="835"/>
      <c r="S78" s="843"/>
      <c r="U78" s="789">
        <f t="shared" si="77"/>
        <v>0</v>
      </c>
      <c r="V78" s="2">
        <f t="shared" si="6"/>
        <v>0</v>
      </c>
      <c r="W78" s="2">
        <f t="shared" si="7"/>
        <v>0</v>
      </c>
      <c r="X78" s="2">
        <f t="shared" si="8"/>
        <v>0</v>
      </c>
      <c r="Y78" s="2">
        <f t="shared" si="9"/>
        <v>0</v>
      </c>
      <c r="Z78" s="2">
        <f t="shared" si="10"/>
        <v>0</v>
      </c>
      <c r="AA78" s="295"/>
      <c r="AB78" s="295">
        <f t="shared" si="11"/>
        <v>0</v>
      </c>
      <c r="AC78" s="295">
        <f t="shared" si="12"/>
        <v>0</v>
      </c>
      <c r="AD78" s="295">
        <f t="shared" si="13"/>
        <v>0</v>
      </c>
      <c r="AE78" s="295">
        <f t="shared" si="14"/>
        <v>0</v>
      </c>
      <c r="AF78" s="295">
        <f t="shared" si="15"/>
        <v>0</v>
      </c>
      <c r="AG78" s="295">
        <f t="shared" si="16"/>
        <v>0</v>
      </c>
      <c r="AH78" s="295">
        <f t="shared" si="17"/>
        <v>0</v>
      </c>
      <c r="AI78" s="295">
        <f t="shared" si="18"/>
        <v>0</v>
      </c>
      <c r="AJ78" s="295">
        <f t="shared" si="19"/>
        <v>0</v>
      </c>
      <c r="AK78" s="295">
        <f t="shared" si="20"/>
        <v>0</v>
      </c>
      <c r="AL78" s="295">
        <f t="shared" si="21"/>
        <v>0</v>
      </c>
      <c r="AM78" s="295">
        <f t="shared" si="22"/>
        <v>0</v>
      </c>
      <c r="AN78" s="295">
        <f t="shared" si="23"/>
        <v>0</v>
      </c>
      <c r="AO78" s="295">
        <f t="shared" si="24"/>
        <v>0</v>
      </c>
      <c r="AP78" s="295">
        <f t="shared" si="25"/>
        <v>0</v>
      </c>
      <c r="AQ78" s="295">
        <f t="shared" si="26"/>
        <v>0</v>
      </c>
      <c r="AR78" s="295">
        <f t="shared" si="27"/>
        <v>0</v>
      </c>
      <c r="AS78" s="295">
        <f t="shared" si="28"/>
        <v>0</v>
      </c>
      <c r="AT78" s="295">
        <f t="shared" si="29"/>
        <v>0</v>
      </c>
      <c r="AU78" s="295">
        <f t="shared" si="30"/>
        <v>0</v>
      </c>
      <c r="AV78" s="295">
        <f t="shared" si="31"/>
        <v>0</v>
      </c>
      <c r="AW78" s="295">
        <f t="shared" si="32"/>
        <v>0</v>
      </c>
      <c r="AX78" s="295">
        <f t="shared" si="33"/>
        <v>0</v>
      </c>
      <c r="AY78" s="295">
        <f t="shared" si="34"/>
        <v>0</v>
      </c>
      <c r="AZ78" s="295">
        <f t="shared" si="35"/>
        <v>0</v>
      </c>
      <c r="BA78" s="295">
        <f t="shared" si="36"/>
        <v>0</v>
      </c>
      <c r="BB78" s="295">
        <f t="shared" si="37"/>
        <v>0</v>
      </c>
      <c r="BC78" s="295">
        <f t="shared" si="38"/>
        <v>0</v>
      </c>
      <c r="BD78" s="295">
        <f t="shared" si="39"/>
        <v>0</v>
      </c>
      <c r="BE78" s="295">
        <f t="shared" si="40"/>
        <v>0</v>
      </c>
      <c r="BF78" s="295">
        <f t="shared" si="41"/>
        <v>0</v>
      </c>
      <c r="BG78" s="295">
        <f t="shared" si="42"/>
        <v>0</v>
      </c>
      <c r="BH78" s="295">
        <f t="shared" si="43"/>
        <v>0</v>
      </c>
      <c r="BI78" s="295">
        <f t="shared" si="44"/>
        <v>0</v>
      </c>
      <c r="BJ78" s="295">
        <f t="shared" si="45"/>
        <v>0</v>
      </c>
      <c r="BK78" s="295">
        <f t="shared" si="46"/>
        <v>0</v>
      </c>
      <c r="BL78" s="295">
        <f t="shared" si="47"/>
        <v>0</v>
      </c>
      <c r="BM78" s="295">
        <f t="shared" si="48"/>
        <v>0</v>
      </c>
      <c r="BN78" s="295">
        <f t="shared" si="49"/>
        <v>0</v>
      </c>
      <c r="BO78" s="295">
        <f t="shared" si="50"/>
        <v>0</v>
      </c>
      <c r="BP78" s="295">
        <f t="shared" si="51"/>
        <v>0</v>
      </c>
      <c r="BQ78" s="295">
        <f t="shared" si="52"/>
        <v>0</v>
      </c>
      <c r="BR78" s="295">
        <f t="shared" si="53"/>
        <v>0</v>
      </c>
      <c r="BS78" s="295">
        <f t="shared" si="54"/>
        <v>0</v>
      </c>
      <c r="BT78" s="295">
        <f t="shared" si="55"/>
        <v>0</v>
      </c>
      <c r="BU78" s="295">
        <f t="shared" si="56"/>
        <v>0</v>
      </c>
      <c r="BV78" s="295">
        <f t="shared" si="57"/>
        <v>0</v>
      </c>
      <c r="BW78" s="295">
        <f t="shared" si="58"/>
        <v>0</v>
      </c>
      <c r="BX78" s="295">
        <f t="shared" si="59"/>
        <v>0</v>
      </c>
      <c r="BY78" s="295">
        <f t="shared" si="60"/>
        <v>0</v>
      </c>
      <c r="BZ78" s="295">
        <f t="shared" si="61"/>
        <v>0</v>
      </c>
      <c r="CA78" s="295">
        <f t="shared" si="62"/>
        <v>0</v>
      </c>
      <c r="CB78" s="295">
        <f t="shared" si="63"/>
        <v>0</v>
      </c>
      <c r="CC78" s="295">
        <f t="shared" si="64"/>
        <v>0</v>
      </c>
      <c r="CD78" s="295">
        <f t="shared" si="65"/>
        <v>0</v>
      </c>
      <c r="CE78" s="295">
        <f t="shared" si="66"/>
        <v>0</v>
      </c>
      <c r="CF78" s="295">
        <f t="shared" si="67"/>
        <v>0</v>
      </c>
      <c r="CG78" s="295">
        <f t="shared" si="68"/>
        <v>0</v>
      </c>
      <c r="CH78" s="295">
        <f t="shared" si="69"/>
        <v>0</v>
      </c>
      <c r="CI78" s="295">
        <f t="shared" si="70"/>
        <v>0</v>
      </c>
      <c r="CJ78" s="295">
        <f t="shared" si="71"/>
        <v>0</v>
      </c>
      <c r="CK78" s="295">
        <f t="shared" si="72"/>
        <v>0</v>
      </c>
      <c r="CL78" s="295">
        <f t="shared" si="73"/>
        <v>0</v>
      </c>
      <c r="CM78" s="295">
        <f t="shared" si="74"/>
        <v>0</v>
      </c>
      <c r="CN78" s="295">
        <f t="shared" si="75"/>
        <v>0</v>
      </c>
      <c r="CO78" s="295">
        <f t="shared" si="76"/>
        <v>0</v>
      </c>
      <c r="CP78" s="295" t="str">
        <f t="shared" si="78"/>
        <v/>
      </c>
      <c r="CQ78" s="295" t="str">
        <f t="shared" si="79"/>
        <v/>
      </c>
      <c r="CR78" s="295" t="str">
        <f t="shared" si="80"/>
        <v/>
      </c>
      <c r="CS78" s="295" t="str">
        <f t="shared" si="81"/>
        <v/>
      </c>
      <c r="CT78" s="295" t="str">
        <f t="shared" si="82"/>
        <v/>
      </c>
      <c r="CU78" s="295" t="str">
        <f t="shared" si="83"/>
        <v/>
      </c>
      <c r="CV78" s="295" t="str">
        <f t="shared" si="84"/>
        <v/>
      </c>
      <c r="CW78" s="295" t="str">
        <f t="shared" si="85"/>
        <v/>
      </c>
      <c r="CX78" s="295" t="str">
        <f t="shared" si="86"/>
        <v/>
      </c>
      <c r="CY78" s="295" t="str">
        <f t="shared" si="87"/>
        <v/>
      </c>
      <c r="CZ78" s="295" t="str">
        <f t="shared" si="88"/>
        <v/>
      </c>
      <c r="DA78" s="295" t="str">
        <f t="shared" si="89"/>
        <v/>
      </c>
      <c r="DB78" s="295" t="str">
        <f t="shared" si="90"/>
        <v/>
      </c>
      <c r="DC78" s="295" t="str">
        <f t="shared" si="91"/>
        <v/>
      </c>
      <c r="DD78" s="295" t="str">
        <f t="shared" si="92"/>
        <v/>
      </c>
      <c r="DE78" s="295" t="str">
        <f t="shared" si="93"/>
        <v/>
      </c>
      <c r="DF78" s="295" t="str">
        <f t="shared" si="94"/>
        <v/>
      </c>
      <c r="DG78" s="295" t="str">
        <f t="shared" si="95"/>
        <v/>
      </c>
      <c r="DH78" s="295" t="str">
        <f t="shared" si="96"/>
        <v/>
      </c>
      <c r="DI78" s="295" t="str">
        <f t="shared" si="97"/>
        <v/>
      </c>
      <c r="DJ78" s="295" t="str">
        <f t="shared" si="98"/>
        <v/>
      </c>
      <c r="DK78" s="295" t="str">
        <f t="shared" si="99"/>
        <v/>
      </c>
      <c r="DL78" s="295" t="str">
        <f t="shared" si="100"/>
        <v/>
      </c>
      <c r="DM78" s="295" t="str">
        <f t="shared" si="101"/>
        <v/>
      </c>
    </row>
    <row r="79" spans="2:117" s="19" customFormat="1" ht="21" hidden="1" customHeight="1" thickBot="1">
      <c r="B79" s="914" t="str">
        <f t="shared" si="5"/>
        <v/>
      </c>
      <c r="C79" s="2709"/>
      <c r="D79" s="2709"/>
      <c r="E79" s="2709"/>
      <c r="F79" s="2559"/>
      <c r="G79" s="2561"/>
      <c r="H79" s="294"/>
      <c r="I79" s="294"/>
      <c r="J79" s="2725"/>
      <c r="K79" s="2725"/>
      <c r="O79" s="840"/>
      <c r="P79" s="835"/>
      <c r="Q79" s="835"/>
      <c r="R79" s="835"/>
      <c r="S79" s="843"/>
      <c r="U79" s="789">
        <f t="shared" si="77"/>
        <v>0</v>
      </c>
      <c r="V79" s="2">
        <f t="shared" si="6"/>
        <v>0</v>
      </c>
      <c r="W79" s="2">
        <f t="shared" si="7"/>
        <v>0</v>
      </c>
      <c r="X79" s="2">
        <f t="shared" si="8"/>
        <v>0</v>
      </c>
      <c r="Y79" s="2">
        <f t="shared" si="9"/>
        <v>0</v>
      </c>
      <c r="Z79" s="2">
        <f t="shared" si="10"/>
        <v>0</v>
      </c>
      <c r="AA79" s="295"/>
      <c r="AB79" s="295">
        <f t="shared" si="11"/>
        <v>0</v>
      </c>
      <c r="AC79" s="295">
        <f t="shared" si="12"/>
        <v>0</v>
      </c>
      <c r="AD79" s="295">
        <f t="shared" si="13"/>
        <v>0</v>
      </c>
      <c r="AE79" s="295">
        <f t="shared" si="14"/>
        <v>0</v>
      </c>
      <c r="AF79" s="295">
        <f t="shared" si="15"/>
        <v>0</v>
      </c>
      <c r="AG79" s="295">
        <f t="shared" si="16"/>
        <v>0</v>
      </c>
      <c r="AH79" s="295">
        <f t="shared" si="17"/>
        <v>0</v>
      </c>
      <c r="AI79" s="295">
        <f t="shared" si="18"/>
        <v>0</v>
      </c>
      <c r="AJ79" s="295">
        <f t="shared" si="19"/>
        <v>0</v>
      </c>
      <c r="AK79" s="295">
        <f t="shared" si="20"/>
        <v>0</v>
      </c>
      <c r="AL79" s="295">
        <f t="shared" si="21"/>
        <v>0</v>
      </c>
      <c r="AM79" s="295">
        <f t="shared" si="22"/>
        <v>0</v>
      </c>
      <c r="AN79" s="295">
        <f t="shared" si="23"/>
        <v>0</v>
      </c>
      <c r="AO79" s="295">
        <f t="shared" si="24"/>
        <v>0</v>
      </c>
      <c r="AP79" s="295">
        <f t="shared" si="25"/>
        <v>0</v>
      </c>
      <c r="AQ79" s="295">
        <f t="shared" si="26"/>
        <v>0</v>
      </c>
      <c r="AR79" s="295">
        <f t="shared" si="27"/>
        <v>0</v>
      </c>
      <c r="AS79" s="295">
        <f t="shared" si="28"/>
        <v>0</v>
      </c>
      <c r="AT79" s="295">
        <f t="shared" si="29"/>
        <v>0</v>
      </c>
      <c r="AU79" s="295">
        <f t="shared" si="30"/>
        <v>0</v>
      </c>
      <c r="AV79" s="295">
        <f t="shared" si="31"/>
        <v>0</v>
      </c>
      <c r="AW79" s="295">
        <f t="shared" si="32"/>
        <v>0</v>
      </c>
      <c r="AX79" s="295">
        <f t="shared" si="33"/>
        <v>0</v>
      </c>
      <c r="AY79" s="295">
        <f t="shared" si="34"/>
        <v>0</v>
      </c>
      <c r="AZ79" s="295">
        <f t="shared" si="35"/>
        <v>0</v>
      </c>
      <c r="BA79" s="295">
        <f t="shared" si="36"/>
        <v>0</v>
      </c>
      <c r="BB79" s="295">
        <f t="shared" si="37"/>
        <v>0</v>
      </c>
      <c r="BC79" s="295">
        <f t="shared" si="38"/>
        <v>0</v>
      </c>
      <c r="BD79" s="295">
        <f t="shared" si="39"/>
        <v>0</v>
      </c>
      <c r="BE79" s="295">
        <f t="shared" si="40"/>
        <v>0</v>
      </c>
      <c r="BF79" s="295">
        <f t="shared" si="41"/>
        <v>0</v>
      </c>
      <c r="BG79" s="295">
        <f t="shared" si="42"/>
        <v>0</v>
      </c>
      <c r="BH79" s="295">
        <f t="shared" si="43"/>
        <v>0</v>
      </c>
      <c r="BI79" s="295">
        <f t="shared" si="44"/>
        <v>0</v>
      </c>
      <c r="BJ79" s="295">
        <f t="shared" si="45"/>
        <v>0</v>
      </c>
      <c r="BK79" s="295">
        <f t="shared" si="46"/>
        <v>0</v>
      </c>
      <c r="BL79" s="295">
        <f t="shared" si="47"/>
        <v>0</v>
      </c>
      <c r="BM79" s="295">
        <f t="shared" si="48"/>
        <v>0</v>
      </c>
      <c r="BN79" s="295">
        <f t="shared" si="49"/>
        <v>0</v>
      </c>
      <c r="BO79" s="295">
        <f t="shared" si="50"/>
        <v>0</v>
      </c>
      <c r="BP79" s="295">
        <f t="shared" si="51"/>
        <v>0</v>
      </c>
      <c r="BQ79" s="295">
        <f t="shared" si="52"/>
        <v>0</v>
      </c>
      <c r="BR79" s="295">
        <f t="shared" si="53"/>
        <v>0</v>
      </c>
      <c r="BS79" s="295">
        <f t="shared" si="54"/>
        <v>0</v>
      </c>
      <c r="BT79" s="295">
        <f t="shared" si="55"/>
        <v>0</v>
      </c>
      <c r="BU79" s="295">
        <f t="shared" si="56"/>
        <v>0</v>
      </c>
      <c r="BV79" s="295">
        <f t="shared" si="57"/>
        <v>0</v>
      </c>
      <c r="BW79" s="295">
        <f t="shared" si="58"/>
        <v>0</v>
      </c>
      <c r="BX79" s="295">
        <f t="shared" si="59"/>
        <v>0</v>
      </c>
      <c r="BY79" s="295">
        <f t="shared" si="60"/>
        <v>0</v>
      </c>
      <c r="BZ79" s="295">
        <f t="shared" si="61"/>
        <v>0</v>
      </c>
      <c r="CA79" s="295">
        <f t="shared" si="62"/>
        <v>0</v>
      </c>
      <c r="CB79" s="295">
        <f t="shared" si="63"/>
        <v>0</v>
      </c>
      <c r="CC79" s="295">
        <f t="shared" si="64"/>
        <v>0</v>
      </c>
      <c r="CD79" s="295">
        <f t="shared" si="65"/>
        <v>0</v>
      </c>
      <c r="CE79" s="295">
        <f t="shared" si="66"/>
        <v>0</v>
      </c>
      <c r="CF79" s="295">
        <f t="shared" si="67"/>
        <v>0</v>
      </c>
      <c r="CG79" s="295">
        <f t="shared" si="68"/>
        <v>0</v>
      </c>
      <c r="CH79" s="295">
        <f t="shared" si="69"/>
        <v>0</v>
      </c>
      <c r="CI79" s="295">
        <f t="shared" si="70"/>
        <v>0</v>
      </c>
      <c r="CJ79" s="295">
        <f t="shared" si="71"/>
        <v>0</v>
      </c>
      <c r="CK79" s="295">
        <f t="shared" si="72"/>
        <v>0</v>
      </c>
      <c r="CL79" s="295">
        <f t="shared" si="73"/>
        <v>0</v>
      </c>
      <c r="CM79" s="295">
        <f t="shared" si="74"/>
        <v>0</v>
      </c>
      <c r="CN79" s="295">
        <f t="shared" si="75"/>
        <v>0</v>
      </c>
      <c r="CO79" s="295">
        <f t="shared" si="76"/>
        <v>0</v>
      </c>
      <c r="CP79" s="295" t="str">
        <f t="shared" si="78"/>
        <v/>
      </c>
      <c r="CQ79" s="295" t="str">
        <f t="shared" si="79"/>
        <v/>
      </c>
      <c r="CR79" s="295" t="str">
        <f t="shared" si="80"/>
        <v/>
      </c>
      <c r="CS79" s="295" t="str">
        <f t="shared" si="81"/>
        <v/>
      </c>
      <c r="CT79" s="295" t="str">
        <f t="shared" si="82"/>
        <v/>
      </c>
      <c r="CU79" s="295" t="str">
        <f t="shared" si="83"/>
        <v/>
      </c>
      <c r="CV79" s="295" t="str">
        <f t="shared" si="84"/>
        <v/>
      </c>
      <c r="CW79" s="295" t="str">
        <f t="shared" si="85"/>
        <v/>
      </c>
      <c r="CX79" s="295" t="str">
        <f t="shared" si="86"/>
        <v/>
      </c>
      <c r="CY79" s="295" t="str">
        <f t="shared" si="87"/>
        <v/>
      </c>
      <c r="CZ79" s="295" t="str">
        <f t="shared" si="88"/>
        <v/>
      </c>
      <c r="DA79" s="295" t="str">
        <f t="shared" si="89"/>
        <v/>
      </c>
      <c r="DB79" s="295" t="str">
        <f t="shared" si="90"/>
        <v/>
      </c>
      <c r="DC79" s="295" t="str">
        <f t="shared" si="91"/>
        <v/>
      </c>
      <c r="DD79" s="295" t="str">
        <f t="shared" si="92"/>
        <v/>
      </c>
      <c r="DE79" s="295" t="str">
        <f t="shared" si="93"/>
        <v/>
      </c>
      <c r="DF79" s="295" t="str">
        <f t="shared" si="94"/>
        <v/>
      </c>
      <c r="DG79" s="295" t="str">
        <f t="shared" si="95"/>
        <v/>
      </c>
      <c r="DH79" s="295" t="str">
        <f t="shared" si="96"/>
        <v/>
      </c>
      <c r="DI79" s="295" t="str">
        <f t="shared" si="97"/>
        <v/>
      </c>
      <c r="DJ79" s="295" t="str">
        <f t="shared" si="98"/>
        <v/>
      </c>
      <c r="DK79" s="295" t="str">
        <f t="shared" si="99"/>
        <v/>
      </c>
      <c r="DL79" s="295" t="str">
        <f t="shared" si="100"/>
        <v/>
      </c>
      <c r="DM79" s="295" t="str">
        <f t="shared" si="101"/>
        <v/>
      </c>
    </row>
    <row r="80" spans="2:117" s="19" customFormat="1" ht="21" hidden="1" customHeight="1" thickBot="1">
      <c r="B80" s="914" t="str">
        <f t="shared" si="5"/>
        <v/>
      </c>
      <c r="C80" s="2709"/>
      <c r="D80" s="2709"/>
      <c r="E80" s="2709"/>
      <c r="F80" s="2559"/>
      <c r="G80" s="2561"/>
      <c r="H80" s="294"/>
      <c r="I80" s="294"/>
      <c r="J80" s="2725"/>
      <c r="K80" s="2725"/>
      <c r="O80" s="840"/>
      <c r="P80" s="835"/>
      <c r="Q80" s="835"/>
      <c r="R80" s="835"/>
      <c r="S80" s="843"/>
      <c r="U80" s="789">
        <f t="shared" si="77"/>
        <v>0</v>
      </c>
      <c r="V80" s="2">
        <f t="shared" si="6"/>
        <v>0</v>
      </c>
      <c r="W80" s="2">
        <f t="shared" si="7"/>
        <v>0</v>
      </c>
      <c r="X80" s="2">
        <f t="shared" si="8"/>
        <v>0</v>
      </c>
      <c r="Y80" s="2">
        <f t="shared" si="9"/>
        <v>0</v>
      </c>
      <c r="Z80" s="2">
        <f t="shared" si="10"/>
        <v>0</v>
      </c>
      <c r="AA80" s="295"/>
      <c r="AB80" s="295">
        <f t="shared" si="11"/>
        <v>0</v>
      </c>
      <c r="AC80" s="295">
        <f t="shared" si="12"/>
        <v>0</v>
      </c>
      <c r="AD80" s="295">
        <f t="shared" si="13"/>
        <v>0</v>
      </c>
      <c r="AE80" s="295">
        <f t="shared" si="14"/>
        <v>0</v>
      </c>
      <c r="AF80" s="295">
        <f t="shared" si="15"/>
        <v>0</v>
      </c>
      <c r="AG80" s="295">
        <f t="shared" si="16"/>
        <v>0</v>
      </c>
      <c r="AH80" s="295">
        <f t="shared" si="17"/>
        <v>0</v>
      </c>
      <c r="AI80" s="295">
        <f t="shared" si="18"/>
        <v>0</v>
      </c>
      <c r="AJ80" s="295">
        <f t="shared" si="19"/>
        <v>0</v>
      </c>
      <c r="AK80" s="295">
        <f t="shared" si="20"/>
        <v>0</v>
      </c>
      <c r="AL80" s="295">
        <f t="shared" si="21"/>
        <v>0</v>
      </c>
      <c r="AM80" s="295">
        <f t="shared" si="22"/>
        <v>0</v>
      </c>
      <c r="AN80" s="295">
        <f t="shared" si="23"/>
        <v>0</v>
      </c>
      <c r="AO80" s="295">
        <f t="shared" si="24"/>
        <v>0</v>
      </c>
      <c r="AP80" s="295">
        <f t="shared" si="25"/>
        <v>0</v>
      </c>
      <c r="AQ80" s="295">
        <f t="shared" si="26"/>
        <v>0</v>
      </c>
      <c r="AR80" s="295">
        <f t="shared" si="27"/>
        <v>0</v>
      </c>
      <c r="AS80" s="295">
        <f t="shared" si="28"/>
        <v>0</v>
      </c>
      <c r="AT80" s="295">
        <f t="shared" si="29"/>
        <v>0</v>
      </c>
      <c r="AU80" s="295">
        <f t="shared" si="30"/>
        <v>0</v>
      </c>
      <c r="AV80" s="295">
        <f t="shared" si="31"/>
        <v>0</v>
      </c>
      <c r="AW80" s="295">
        <f t="shared" si="32"/>
        <v>0</v>
      </c>
      <c r="AX80" s="295">
        <f t="shared" si="33"/>
        <v>0</v>
      </c>
      <c r="AY80" s="295">
        <f t="shared" si="34"/>
        <v>0</v>
      </c>
      <c r="AZ80" s="295">
        <f t="shared" si="35"/>
        <v>0</v>
      </c>
      <c r="BA80" s="295">
        <f t="shared" si="36"/>
        <v>0</v>
      </c>
      <c r="BB80" s="295">
        <f t="shared" si="37"/>
        <v>0</v>
      </c>
      <c r="BC80" s="295">
        <f t="shared" si="38"/>
        <v>0</v>
      </c>
      <c r="BD80" s="295">
        <f t="shared" si="39"/>
        <v>0</v>
      </c>
      <c r="BE80" s="295">
        <f t="shared" si="40"/>
        <v>0</v>
      </c>
      <c r="BF80" s="295">
        <f t="shared" si="41"/>
        <v>0</v>
      </c>
      <c r="BG80" s="295">
        <f t="shared" si="42"/>
        <v>0</v>
      </c>
      <c r="BH80" s="295">
        <f t="shared" si="43"/>
        <v>0</v>
      </c>
      <c r="BI80" s="295">
        <f t="shared" si="44"/>
        <v>0</v>
      </c>
      <c r="BJ80" s="295">
        <f t="shared" si="45"/>
        <v>0</v>
      </c>
      <c r="BK80" s="295">
        <f t="shared" si="46"/>
        <v>0</v>
      </c>
      <c r="BL80" s="295">
        <f t="shared" si="47"/>
        <v>0</v>
      </c>
      <c r="BM80" s="295">
        <f t="shared" si="48"/>
        <v>0</v>
      </c>
      <c r="BN80" s="295">
        <f t="shared" si="49"/>
        <v>0</v>
      </c>
      <c r="BO80" s="295">
        <f t="shared" si="50"/>
        <v>0</v>
      </c>
      <c r="BP80" s="295">
        <f t="shared" si="51"/>
        <v>0</v>
      </c>
      <c r="BQ80" s="295">
        <f t="shared" si="52"/>
        <v>0</v>
      </c>
      <c r="BR80" s="295">
        <f t="shared" si="53"/>
        <v>0</v>
      </c>
      <c r="BS80" s="295">
        <f t="shared" si="54"/>
        <v>0</v>
      </c>
      <c r="BT80" s="295">
        <f t="shared" si="55"/>
        <v>0</v>
      </c>
      <c r="BU80" s="295">
        <f t="shared" si="56"/>
        <v>0</v>
      </c>
      <c r="BV80" s="295">
        <f t="shared" si="57"/>
        <v>0</v>
      </c>
      <c r="BW80" s="295">
        <f t="shared" si="58"/>
        <v>0</v>
      </c>
      <c r="BX80" s="295">
        <f t="shared" si="59"/>
        <v>0</v>
      </c>
      <c r="BY80" s="295">
        <f t="shared" si="60"/>
        <v>0</v>
      </c>
      <c r="BZ80" s="295">
        <f t="shared" si="61"/>
        <v>0</v>
      </c>
      <c r="CA80" s="295">
        <f t="shared" si="62"/>
        <v>0</v>
      </c>
      <c r="CB80" s="295">
        <f t="shared" si="63"/>
        <v>0</v>
      </c>
      <c r="CC80" s="295">
        <f t="shared" si="64"/>
        <v>0</v>
      </c>
      <c r="CD80" s="295">
        <f t="shared" si="65"/>
        <v>0</v>
      </c>
      <c r="CE80" s="295">
        <f t="shared" si="66"/>
        <v>0</v>
      </c>
      <c r="CF80" s="295">
        <f t="shared" si="67"/>
        <v>0</v>
      </c>
      <c r="CG80" s="295">
        <f t="shared" si="68"/>
        <v>0</v>
      </c>
      <c r="CH80" s="295">
        <f t="shared" si="69"/>
        <v>0</v>
      </c>
      <c r="CI80" s="295">
        <f t="shared" si="70"/>
        <v>0</v>
      </c>
      <c r="CJ80" s="295">
        <f t="shared" si="71"/>
        <v>0</v>
      </c>
      <c r="CK80" s="295">
        <f t="shared" si="72"/>
        <v>0</v>
      </c>
      <c r="CL80" s="295">
        <f t="shared" si="73"/>
        <v>0</v>
      </c>
      <c r="CM80" s="295">
        <f t="shared" si="74"/>
        <v>0</v>
      </c>
      <c r="CN80" s="295">
        <f t="shared" si="75"/>
        <v>0</v>
      </c>
      <c r="CO80" s="295">
        <f t="shared" si="76"/>
        <v>0</v>
      </c>
      <c r="CP80" s="295" t="str">
        <f t="shared" si="78"/>
        <v/>
      </c>
      <c r="CQ80" s="295" t="str">
        <f t="shared" si="79"/>
        <v/>
      </c>
      <c r="CR80" s="295" t="str">
        <f t="shared" si="80"/>
        <v/>
      </c>
      <c r="CS80" s="295" t="str">
        <f t="shared" si="81"/>
        <v/>
      </c>
      <c r="CT80" s="295" t="str">
        <f t="shared" si="82"/>
        <v/>
      </c>
      <c r="CU80" s="295" t="str">
        <f t="shared" si="83"/>
        <v/>
      </c>
      <c r="CV80" s="295" t="str">
        <f t="shared" si="84"/>
        <v/>
      </c>
      <c r="CW80" s="295" t="str">
        <f t="shared" si="85"/>
        <v/>
      </c>
      <c r="CX80" s="295" t="str">
        <f t="shared" si="86"/>
        <v/>
      </c>
      <c r="CY80" s="295" t="str">
        <f t="shared" si="87"/>
        <v/>
      </c>
      <c r="CZ80" s="295" t="str">
        <f t="shared" si="88"/>
        <v/>
      </c>
      <c r="DA80" s="295" t="str">
        <f t="shared" si="89"/>
        <v/>
      </c>
      <c r="DB80" s="295" t="str">
        <f t="shared" si="90"/>
        <v/>
      </c>
      <c r="DC80" s="295" t="str">
        <f t="shared" si="91"/>
        <v/>
      </c>
      <c r="DD80" s="295" t="str">
        <f t="shared" si="92"/>
        <v/>
      </c>
      <c r="DE80" s="295" t="str">
        <f t="shared" si="93"/>
        <v/>
      </c>
      <c r="DF80" s="295" t="str">
        <f t="shared" si="94"/>
        <v/>
      </c>
      <c r="DG80" s="295" t="str">
        <f t="shared" si="95"/>
        <v/>
      </c>
      <c r="DH80" s="295" t="str">
        <f t="shared" si="96"/>
        <v/>
      </c>
      <c r="DI80" s="295" t="str">
        <f t="shared" si="97"/>
        <v/>
      </c>
      <c r="DJ80" s="295" t="str">
        <f t="shared" si="98"/>
        <v/>
      </c>
      <c r="DK80" s="295" t="str">
        <f t="shared" si="99"/>
        <v/>
      </c>
      <c r="DL80" s="295" t="str">
        <f t="shared" si="100"/>
        <v/>
      </c>
      <c r="DM80" s="295" t="str">
        <f t="shared" si="101"/>
        <v/>
      </c>
    </row>
    <row r="81" spans="2:117" s="19" customFormat="1" ht="21" hidden="1" customHeight="1" thickBot="1">
      <c r="B81" s="914" t="str">
        <f t="shared" si="5"/>
        <v/>
      </c>
      <c r="C81" s="2709"/>
      <c r="D81" s="2709"/>
      <c r="E81" s="2709"/>
      <c r="F81" s="2559"/>
      <c r="G81" s="2561"/>
      <c r="H81" s="294"/>
      <c r="I81" s="294"/>
      <c r="J81" s="2725"/>
      <c r="K81" s="2725"/>
      <c r="O81" s="840"/>
      <c r="P81" s="835"/>
      <c r="Q81" s="835"/>
      <c r="R81" s="835"/>
      <c r="S81" s="843"/>
      <c r="U81" s="789">
        <f t="shared" si="77"/>
        <v>0</v>
      </c>
      <c r="V81" s="2">
        <f t="shared" si="6"/>
        <v>0</v>
      </c>
      <c r="W81" s="2">
        <f t="shared" si="7"/>
        <v>0</v>
      </c>
      <c r="X81" s="2">
        <f t="shared" si="8"/>
        <v>0</v>
      </c>
      <c r="Y81" s="2">
        <f t="shared" si="9"/>
        <v>0</v>
      </c>
      <c r="Z81" s="2">
        <f t="shared" si="10"/>
        <v>0</v>
      </c>
      <c r="AA81" s="295"/>
      <c r="AB81" s="295">
        <f t="shared" si="11"/>
        <v>0</v>
      </c>
      <c r="AC81" s="295">
        <f t="shared" si="12"/>
        <v>0</v>
      </c>
      <c r="AD81" s="295">
        <f t="shared" si="13"/>
        <v>0</v>
      </c>
      <c r="AE81" s="295">
        <f t="shared" si="14"/>
        <v>0</v>
      </c>
      <c r="AF81" s="295">
        <f t="shared" si="15"/>
        <v>0</v>
      </c>
      <c r="AG81" s="295">
        <f t="shared" si="16"/>
        <v>0</v>
      </c>
      <c r="AH81" s="295">
        <f t="shared" si="17"/>
        <v>0</v>
      </c>
      <c r="AI81" s="295">
        <f t="shared" si="18"/>
        <v>0</v>
      </c>
      <c r="AJ81" s="295">
        <f t="shared" si="19"/>
        <v>0</v>
      </c>
      <c r="AK81" s="295">
        <f t="shared" si="20"/>
        <v>0</v>
      </c>
      <c r="AL81" s="295">
        <f t="shared" si="21"/>
        <v>0</v>
      </c>
      <c r="AM81" s="295">
        <f t="shared" si="22"/>
        <v>0</v>
      </c>
      <c r="AN81" s="295">
        <f t="shared" si="23"/>
        <v>0</v>
      </c>
      <c r="AO81" s="295">
        <f t="shared" si="24"/>
        <v>0</v>
      </c>
      <c r="AP81" s="295">
        <f t="shared" si="25"/>
        <v>0</v>
      </c>
      <c r="AQ81" s="295">
        <f t="shared" si="26"/>
        <v>0</v>
      </c>
      <c r="AR81" s="295">
        <f t="shared" si="27"/>
        <v>0</v>
      </c>
      <c r="AS81" s="295">
        <f t="shared" si="28"/>
        <v>0</v>
      </c>
      <c r="AT81" s="295">
        <f t="shared" si="29"/>
        <v>0</v>
      </c>
      <c r="AU81" s="295">
        <f t="shared" si="30"/>
        <v>0</v>
      </c>
      <c r="AV81" s="295">
        <f t="shared" si="31"/>
        <v>0</v>
      </c>
      <c r="AW81" s="295">
        <f t="shared" si="32"/>
        <v>0</v>
      </c>
      <c r="AX81" s="295">
        <f t="shared" si="33"/>
        <v>0</v>
      </c>
      <c r="AY81" s="295">
        <f t="shared" si="34"/>
        <v>0</v>
      </c>
      <c r="AZ81" s="295">
        <f t="shared" si="35"/>
        <v>0</v>
      </c>
      <c r="BA81" s="295">
        <f t="shared" si="36"/>
        <v>0</v>
      </c>
      <c r="BB81" s="295">
        <f t="shared" si="37"/>
        <v>0</v>
      </c>
      <c r="BC81" s="295">
        <f t="shared" si="38"/>
        <v>0</v>
      </c>
      <c r="BD81" s="295">
        <f t="shared" si="39"/>
        <v>0</v>
      </c>
      <c r="BE81" s="295">
        <f t="shared" si="40"/>
        <v>0</v>
      </c>
      <c r="BF81" s="295">
        <f t="shared" si="41"/>
        <v>0</v>
      </c>
      <c r="BG81" s="295">
        <f t="shared" si="42"/>
        <v>0</v>
      </c>
      <c r="BH81" s="295">
        <f t="shared" si="43"/>
        <v>0</v>
      </c>
      <c r="BI81" s="295">
        <f t="shared" si="44"/>
        <v>0</v>
      </c>
      <c r="BJ81" s="295">
        <f t="shared" si="45"/>
        <v>0</v>
      </c>
      <c r="BK81" s="295">
        <f t="shared" si="46"/>
        <v>0</v>
      </c>
      <c r="BL81" s="295">
        <f t="shared" si="47"/>
        <v>0</v>
      </c>
      <c r="BM81" s="295">
        <f t="shared" si="48"/>
        <v>0</v>
      </c>
      <c r="BN81" s="295">
        <f t="shared" si="49"/>
        <v>0</v>
      </c>
      <c r="BO81" s="295">
        <f t="shared" si="50"/>
        <v>0</v>
      </c>
      <c r="BP81" s="295">
        <f t="shared" si="51"/>
        <v>0</v>
      </c>
      <c r="BQ81" s="295">
        <f t="shared" si="52"/>
        <v>0</v>
      </c>
      <c r="BR81" s="295">
        <f t="shared" si="53"/>
        <v>0</v>
      </c>
      <c r="BS81" s="295">
        <f t="shared" si="54"/>
        <v>0</v>
      </c>
      <c r="BT81" s="295">
        <f t="shared" si="55"/>
        <v>0</v>
      </c>
      <c r="BU81" s="295">
        <f t="shared" si="56"/>
        <v>0</v>
      </c>
      <c r="BV81" s="295">
        <f t="shared" si="57"/>
        <v>0</v>
      </c>
      <c r="BW81" s="295">
        <f t="shared" si="58"/>
        <v>0</v>
      </c>
      <c r="BX81" s="295">
        <f t="shared" si="59"/>
        <v>0</v>
      </c>
      <c r="BY81" s="295">
        <f t="shared" si="60"/>
        <v>0</v>
      </c>
      <c r="BZ81" s="295">
        <f t="shared" si="61"/>
        <v>0</v>
      </c>
      <c r="CA81" s="295">
        <f t="shared" si="62"/>
        <v>0</v>
      </c>
      <c r="CB81" s="295">
        <f t="shared" si="63"/>
        <v>0</v>
      </c>
      <c r="CC81" s="295">
        <f t="shared" si="64"/>
        <v>0</v>
      </c>
      <c r="CD81" s="295">
        <f t="shared" si="65"/>
        <v>0</v>
      </c>
      <c r="CE81" s="295">
        <f t="shared" si="66"/>
        <v>0</v>
      </c>
      <c r="CF81" s="295">
        <f t="shared" si="67"/>
        <v>0</v>
      </c>
      <c r="CG81" s="295">
        <f t="shared" si="68"/>
        <v>0</v>
      </c>
      <c r="CH81" s="295">
        <f t="shared" si="69"/>
        <v>0</v>
      </c>
      <c r="CI81" s="295">
        <f t="shared" si="70"/>
        <v>0</v>
      </c>
      <c r="CJ81" s="295">
        <f t="shared" si="71"/>
        <v>0</v>
      </c>
      <c r="CK81" s="295">
        <f t="shared" si="72"/>
        <v>0</v>
      </c>
      <c r="CL81" s="295">
        <f t="shared" si="73"/>
        <v>0</v>
      </c>
      <c r="CM81" s="295">
        <f t="shared" si="74"/>
        <v>0</v>
      </c>
      <c r="CN81" s="295">
        <f t="shared" si="75"/>
        <v>0</v>
      </c>
      <c r="CO81" s="295">
        <f t="shared" si="76"/>
        <v>0</v>
      </c>
      <c r="CP81" s="295" t="str">
        <f t="shared" si="78"/>
        <v/>
      </c>
      <c r="CQ81" s="295" t="str">
        <f t="shared" si="79"/>
        <v/>
      </c>
      <c r="CR81" s="295" t="str">
        <f t="shared" si="80"/>
        <v/>
      </c>
      <c r="CS81" s="295" t="str">
        <f t="shared" si="81"/>
        <v/>
      </c>
      <c r="CT81" s="295" t="str">
        <f t="shared" si="82"/>
        <v/>
      </c>
      <c r="CU81" s="295" t="str">
        <f t="shared" si="83"/>
        <v/>
      </c>
      <c r="CV81" s="295" t="str">
        <f t="shared" si="84"/>
        <v/>
      </c>
      <c r="CW81" s="295" t="str">
        <f t="shared" si="85"/>
        <v/>
      </c>
      <c r="CX81" s="295" t="str">
        <f t="shared" si="86"/>
        <v/>
      </c>
      <c r="CY81" s="295" t="str">
        <f t="shared" si="87"/>
        <v/>
      </c>
      <c r="CZ81" s="295" t="str">
        <f t="shared" si="88"/>
        <v/>
      </c>
      <c r="DA81" s="295" t="str">
        <f t="shared" si="89"/>
        <v/>
      </c>
      <c r="DB81" s="295" t="str">
        <f t="shared" si="90"/>
        <v/>
      </c>
      <c r="DC81" s="295" t="str">
        <f t="shared" si="91"/>
        <v/>
      </c>
      <c r="DD81" s="295" t="str">
        <f t="shared" si="92"/>
        <v/>
      </c>
      <c r="DE81" s="295" t="str">
        <f t="shared" si="93"/>
        <v/>
      </c>
      <c r="DF81" s="295" t="str">
        <f t="shared" si="94"/>
        <v/>
      </c>
      <c r="DG81" s="295" t="str">
        <f t="shared" si="95"/>
        <v/>
      </c>
      <c r="DH81" s="295" t="str">
        <f t="shared" si="96"/>
        <v/>
      </c>
      <c r="DI81" s="295" t="str">
        <f t="shared" si="97"/>
        <v/>
      </c>
      <c r="DJ81" s="295" t="str">
        <f t="shared" si="98"/>
        <v/>
      </c>
      <c r="DK81" s="295" t="str">
        <f t="shared" si="99"/>
        <v/>
      </c>
      <c r="DL81" s="295" t="str">
        <f t="shared" si="100"/>
        <v/>
      </c>
      <c r="DM81" s="295" t="str">
        <f t="shared" si="101"/>
        <v/>
      </c>
    </row>
    <row r="82" spans="2:117" s="19" customFormat="1" ht="21" hidden="1" customHeight="1" thickBot="1">
      <c r="B82" s="914" t="str">
        <f t="shared" si="5"/>
        <v/>
      </c>
      <c r="C82" s="2709"/>
      <c r="D82" s="2709"/>
      <c r="E82" s="2709"/>
      <c r="F82" s="2559"/>
      <c r="G82" s="2561"/>
      <c r="H82" s="294"/>
      <c r="I82" s="294"/>
      <c r="J82" s="2725"/>
      <c r="K82" s="2725"/>
      <c r="O82" s="840"/>
      <c r="P82" s="835"/>
      <c r="Q82" s="835"/>
      <c r="R82" s="835"/>
      <c r="S82" s="843"/>
      <c r="U82" s="789">
        <f t="shared" si="77"/>
        <v>0</v>
      </c>
      <c r="V82" s="2">
        <f t="shared" si="6"/>
        <v>0</v>
      </c>
      <c r="W82" s="2">
        <f t="shared" si="7"/>
        <v>0</v>
      </c>
      <c r="X82" s="2">
        <f t="shared" si="8"/>
        <v>0</v>
      </c>
      <c r="Y82" s="2">
        <f t="shared" si="9"/>
        <v>0</v>
      </c>
      <c r="Z82" s="2">
        <f t="shared" si="10"/>
        <v>0</v>
      </c>
      <c r="AA82" s="295"/>
      <c r="AB82" s="295">
        <f t="shared" si="11"/>
        <v>0</v>
      </c>
      <c r="AC82" s="295">
        <f t="shared" si="12"/>
        <v>0</v>
      </c>
      <c r="AD82" s="295">
        <f t="shared" si="13"/>
        <v>0</v>
      </c>
      <c r="AE82" s="295">
        <f t="shared" si="14"/>
        <v>0</v>
      </c>
      <c r="AF82" s="295">
        <f t="shared" si="15"/>
        <v>0</v>
      </c>
      <c r="AG82" s="295">
        <f t="shared" si="16"/>
        <v>0</v>
      </c>
      <c r="AH82" s="295">
        <f t="shared" si="17"/>
        <v>0</v>
      </c>
      <c r="AI82" s="295">
        <f t="shared" si="18"/>
        <v>0</v>
      </c>
      <c r="AJ82" s="295">
        <f t="shared" si="19"/>
        <v>0</v>
      </c>
      <c r="AK82" s="295">
        <f t="shared" si="20"/>
        <v>0</v>
      </c>
      <c r="AL82" s="295">
        <f t="shared" si="21"/>
        <v>0</v>
      </c>
      <c r="AM82" s="295">
        <f t="shared" si="22"/>
        <v>0</v>
      </c>
      <c r="AN82" s="295">
        <f t="shared" si="23"/>
        <v>0</v>
      </c>
      <c r="AO82" s="295">
        <f t="shared" si="24"/>
        <v>0</v>
      </c>
      <c r="AP82" s="295">
        <f t="shared" si="25"/>
        <v>0</v>
      </c>
      <c r="AQ82" s="295">
        <f t="shared" si="26"/>
        <v>0</v>
      </c>
      <c r="AR82" s="295">
        <f t="shared" si="27"/>
        <v>0</v>
      </c>
      <c r="AS82" s="295">
        <f t="shared" si="28"/>
        <v>0</v>
      </c>
      <c r="AT82" s="295">
        <f t="shared" si="29"/>
        <v>0</v>
      </c>
      <c r="AU82" s="295">
        <f t="shared" si="30"/>
        <v>0</v>
      </c>
      <c r="AV82" s="295">
        <f t="shared" si="31"/>
        <v>0</v>
      </c>
      <c r="AW82" s="295">
        <f t="shared" si="32"/>
        <v>0</v>
      </c>
      <c r="AX82" s="295">
        <f t="shared" si="33"/>
        <v>0</v>
      </c>
      <c r="AY82" s="295">
        <f t="shared" si="34"/>
        <v>0</v>
      </c>
      <c r="AZ82" s="295">
        <f t="shared" si="35"/>
        <v>0</v>
      </c>
      <c r="BA82" s="295">
        <f t="shared" si="36"/>
        <v>0</v>
      </c>
      <c r="BB82" s="295">
        <f t="shared" si="37"/>
        <v>0</v>
      </c>
      <c r="BC82" s="295">
        <f t="shared" si="38"/>
        <v>0</v>
      </c>
      <c r="BD82" s="295">
        <f t="shared" si="39"/>
        <v>0</v>
      </c>
      <c r="BE82" s="295">
        <f t="shared" si="40"/>
        <v>0</v>
      </c>
      <c r="BF82" s="295">
        <f t="shared" si="41"/>
        <v>0</v>
      </c>
      <c r="BG82" s="295">
        <f t="shared" si="42"/>
        <v>0</v>
      </c>
      <c r="BH82" s="295">
        <f t="shared" si="43"/>
        <v>0</v>
      </c>
      <c r="BI82" s="295">
        <f t="shared" si="44"/>
        <v>0</v>
      </c>
      <c r="BJ82" s="295">
        <f t="shared" si="45"/>
        <v>0</v>
      </c>
      <c r="BK82" s="295">
        <f t="shared" si="46"/>
        <v>0</v>
      </c>
      <c r="BL82" s="295">
        <f t="shared" si="47"/>
        <v>0</v>
      </c>
      <c r="BM82" s="295">
        <f t="shared" si="48"/>
        <v>0</v>
      </c>
      <c r="BN82" s="295">
        <f t="shared" si="49"/>
        <v>0</v>
      </c>
      <c r="BO82" s="295">
        <f t="shared" si="50"/>
        <v>0</v>
      </c>
      <c r="BP82" s="295">
        <f t="shared" si="51"/>
        <v>0</v>
      </c>
      <c r="BQ82" s="295">
        <f t="shared" si="52"/>
        <v>0</v>
      </c>
      <c r="BR82" s="295">
        <f t="shared" si="53"/>
        <v>0</v>
      </c>
      <c r="BS82" s="295">
        <f t="shared" si="54"/>
        <v>0</v>
      </c>
      <c r="BT82" s="295">
        <f t="shared" si="55"/>
        <v>0</v>
      </c>
      <c r="BU82" s="295">
        <f t="shared" si="56"/>
        <v>0</v>
      </c>
      <c r="BV82" s="295">
        <f t="shared" si="57"/>
        <v>0</v>
      </c>
      <c r="BW82" s="295">
        <f t="shared" si="58"/>
        <v>0</v>
      </c>
      <c r="BX82" s="295">
        <f t="shared" si="59"/>
        <v>0</v>
      </c>
      <c r="BY82" s="295">
        <f t="shared" si="60"/>
        <v>0</v>
      </c>
      <c r="BZ82" s="295">
        <f t="shared" si="61"/>
        <v>0</v>
      </c>
      <c r="CA82" s="295">
        <f t="shared" si="62"/>
        <v>0</v>
      </c>
      <c r="CB82" s="295">
        <f t="shared" si="63"/>
        <v>0</v>
      </c>
      <c r="CC82" s="295">
        <f t="shared" si="64"/>
        <v>0</v>
      </c>
      <c r="CD82" s="295">
        <f t="shared" si="65"/>
        <v>0</v>
      </c>
      <c r="CE82" s="295">
        <f t="shared" si="66"/>
        <v>0</v>
      </c>
      <c r="CF82" s="295">
        <f t="shared" si="67"/>
        <v>0</v>
      </c>
      <c r="CG82" s="295">
        <f t="shared" si="68"/>
        <v>0</v>
      </c>
      <c r="CH82" s="295">
        <f t="shared" si="69"/>
        <v>0</v>
      </c>
      <c r="CI82" s="295">
        <f t="shared" si="70"/>
        <v>0</v>
      </c>
      <c r="CJ82" s="295">
        <f t="shared" si="71"/>
        <v>0</v>
      </c>
      <c r="CK82" s="295">
        <f t="shared" si="72"/>
        <v>0</v>
      </c>
      <c r="CL82" s="295">
        <f t="shared" si="73"/>
        <v>0</v>
      </c>
      <c r="CM82" s="295">
        <f t="shared" si="74"/>
        <v>0</v>
      </c>
      <c r="CN82" s="295">
        <f t="shared" si="75"/>
        <v>0</v>
      </c>
      <c r="CO82" s="295">
        <f t="shared" si="76"/>
        <v>0</v>
      </c>
      <c r="CP82" s="295" t="str">
        <f t="shared" si="78"/>
        <v/>
      </c>
      <c r="CQ82" s="295" t="str">
        <f t="shared" si="79"/>
        <v/>
      </c>
      <c r="CR82" s="295" t="str">
        <f t="shared" si="80"/>
        <v/>
      </c>
      <c r="CS82" s="295" t="str">
        <f t="shared" si="81"/>
        <v/>
      </c>
      <c r="CT82" s="295" t="str">
        <f t="shared" si="82"/>
        <v/>
      </c>
      <c r="CU82" s="295" t="str">
        <f t="shared" si="83"/>
        <v/>
      </c>
      <c r="CV82" s="295" t="str">
        <f t="shared" si="84"/>
        <v/>
      </c>
      <c r="CW82" s="295" t="str">
        <f t="shared" si="85"/>
        <v/>
      </c>
      <c r="CX82" s="295" t="str">
        <f t="shared" si="86"/>
        <v/>
      </c>
      <c r="CY82" s="295" t="str">
        <f t="shared" si="87"/>
        <v/>
      </c>
      <c r="CZ82" s="295" t="str">
        <f t="shared" si="88"/>
        <v/>
      </c>
      <c r="DA82" s="295" t="str">
        <f t="shared" si="89"/>
        <v/>
      </c>
      <c r="DB82" s="295" t="str">
        <f t="shared" si="90"/>
        <v/>
      </c>
      <c r="DC82" s="295" t="str">
        <f t="shared" si="91"/>
        <v/>
      </c>
      <c r="DD82" s="295" t="str">
        <f t="shared" si="92"/>
        <v/>
      </c>
      <c r="DE82" s="295" t="str">
        <f t="shared" si="93"/>
        <v/>
      </c>
      <c r="DF82" s="295" t="str">
        <f t="shared" si="94"/>
        <v/>
      </c>
      <c r="DG82" s="295" t="str">
        <f t="shared" si="95"/>
        <v/>
      </c>
      <c r="DH82" s="295" t="str">
        <f t="shared" si="96"/>
        <v/>
      </c>
      <c r="DI82" s="295" t="str">
        <f t="shared" si="97"/>
        <v/>
      </c>
      <c r="DJ82" s="295" t="str">
        <f t="shared" si="98"/>
        <v/>
      </c>
      <c r="DK82" s="295" t="str">
        <f t="shared" si="99"/>
        <v/>
      </c>
      <c r="DL82" s="295" t="str">
        <f t="shared" si="100"/>
        <v/>
      </c>
      <c r="DM82" s="295" t="str">
        <f t="shared" si="101"/>
        <v/>
      </c>
    </row>
    <row r="83" spans="2:117" s="19" customFormat="1" ht="21" hidden="1" customHeight="1" thickBot="1">
      <c r="B83" s="914" t="str">
        <f t="shared" si="5"/>
        <v/>
      </c>
      <c r="C83" s="2709"/>
      <c r="D83" s="2709"/>
      <c r="E83" s="2709"/>
      <c r="F83" s="2559"/>
      <c r="G83" s="2561"/>
      <c r="H83" s="294"/>
      <c r="I83" s="294"/>
      <c r="J83" s="2725"/>
      <c r="K83" s="2725"/>
      <c r="O83" s="840"/>
      <c r="P83" s="835"/>
      <c r="Q83" s="835"/>
      <c r="R83" s="835"/>
      <c r="S83" s="843"/>
      <c r="U83" s="789">
        <f t="shared" si="77"/>
        <v>0</v>
      </c>
      <c r="V83" s="2">
        <f t="shared" si="6"/>
        <v>0</v>
      </c>
      <c r="W83" s="2">
        <f t="shared" si="7"/>
        <v>0</v>
      </c>
      <c r="X83" s="2">
        <f t="shared" si="8"/>
        <v>0</v>
      </c>
      <c r="Y83" s="2">
        <f t="shared" si="9"/>
        <v>0</v>
      </c>
      <c r="Z83" s="2">
        <f t="shared" si="10"/>
        <v>0</v>
      </c>
      <c r="AA83" s="295"/>
      <c r="AB83" s="295">
        <f t="shared" si="11"/>
        <v>0</v>
      </c>
      <c r="AC83" s="295">
        <f t="shared" si="12"/>
        <v>0</v>
      </c>
      <c r="AD83" s="295">
        <f t="shared" si="13"/>
        <v>0</v>
      </c>
      <c r="AE83" s="295">
        <f t="shared" si="14"/>
        <v>0</v>
      </c>
      <c r="AF83" s="295">
        <f t="shared" si="15"/>
        <v>0</v>
      </c>
      <c r="AG83" s="295">
        <f t="shared" si="16"/>
        <v>0</v>
      </c>
      <c r="AH83" s="295">
        <f t="shared" si="17"/>
        <v>0</v>
      </c>
      <c r="AI83" s="295">
        <f t="shared" si="18"/>
        <v>0</v>
      </c>
      <c r="AJ83" s="295">
        <f t="shared" si="19"/>
        <v>0</v>
      </c>
      <c r="AK83" s="295">
        <f t="shared" si="20"/>
        <v>0</v>
      </c>
      <c r="AL83" s="295">
        <f t="shared" si="21"/>
        <v>0</v>
      </c>
      <c r="AM83" s="295">
        <f t="shared" si="22"/>
        <v>0</v>
      </c>
      <c r="AN83" s="295">
        <f t="shared" si="23"/>
        <v>0</v>
      </c>
      <c r="AO83" s="295">
        <f t="shared" si="24"/>
        <v>0</v>
      </c>
      <c r="AP83" s="295">
        <f t="shared" si="25"/>
        <v>0</v>
      </c>
      <c r="AQ83" s="295">
        <f t="shared" si="26"/>
        <v>0</v>
      </c>
      <c r="AR83" s="295">
        <f t="shared" si="27"/>
        <v>0</v>
      </c>
      <c r="AS83" s="295">
        <f t="shared" si="28"/>
        <v>0</v>
      </c>
      <c r="AT83" s="295">
        <f t="shared" si="29"/>
        <v>0</v>
      </c>
      <c r="AU83" s="295">
        <f t="shared" si="30"/>
        <v>0</v>
      </c>
      <c r="AV83" s="295">
        <f t="shared" si="31"/>
        <v>0</v>
      </c>
      <c r="AW83" s="295">
        <f t="shared" si="32"/>
        <v>0</v>
      </c>
      <c r="AX83" s="295">
        <f t="shared" si="33"/>
        <v>0</v>
      </c>
      <c r="AY83" s="295">
        <f t="shared" si="34"/>
        <v>0</v>
      </c>
      <c r="AZ83" s="295">
        <f t="shared" si="35"/>
        <v>0</v>
      </c>
      <c r="BA83" s="295">
        <f t="shared" si="36"/>
        <v>0</v>
      </c>
      <c r="BB83" s="295">
        <f t="shared" si="37"/>
        <v>0</v>
      </c>
      <c r="BC83" s="295">
        <f t="shared" si="38"/>
        <v>0</v>
      </c>
      <c r="BD83" s="295">
        <f t="shared" si="39"/>
        <v>0</v>
      </c>
      <c r="BE83" s="295">
        <f t="shared" si="40"/>
        <v>0</v>
      </c>
      <c r="BF83" s="295">
        <f t="shared" si="41"/>
        <v>0</v>
      </c>
      <c r="BG83" s="295">
        <f t="shared" si="42"/>
        <v>0</v>
      </c>
      <c r="BH83" s="295">
        <f t="shared" si="43"/>
        <v>0</v>
      </c>
      <c r="BI83" s="295">
        <f t="shared" si="44"/>
        <v>0</v>
      </c>
      <c r="BJ83" s="295">
        <f t="shared" si="45"/>
        <v>0</v>
      </c>
      <c r="BK83" s="295">
        <f t="shared" si="46"/>
        <v>0</v>
      </c>
      <c r="BL83" s="295">
        <f t="shared" si="47"/>
        <v>0</v>
      </c>
      <c r="BM83" s="295">
        <f t="shared" si="48"/>
        <v>0</v>
      </c>
      <c r="BN83" s="295">
        <f t="shared" si="49"/>
        <v>0</v>
      </c>
      <c r="BO83" s="295">
        <f t="shared" si="50"/>
        <v>0</v>
      </c>
      <c r="BP83" s="295">
        <f t="shared" si="51"/>
        <v>0</v>
      </c>
      <c r="BQ83" s="295">
        <f t="shared" si="52"/>
        <v>0</v>
      </c>
      <c r="BR83" s="295">
        <f t="shared" si="53"/>
        <v>0</v>
      </c>
      <c r="BS83" s="295">
        <f t="shared" si="54"/>
        <v>0</v>
      </c>
      <c r="BT83" s="295">
        <f t="shared" si="55"/>
        <v>0</v>
      </c>
      <c r="BU83" s="295">
        <f t="shared" si="56"/>
        <v>0</v>
      </c>
      <c r="BV83" s="295">
        <f t="shared" si="57"/>
        <v>0</v>
      </c>
      <c r="BW83" s="295">
        <f t="shared" si="58"/>
        <v>0</v>
      </c>
      <c r="BX83" s="295">
        <f t="shared" si="59"/>
        <v>0</v>
      </c>
      <c r="BY83" s="295">
        <f t="shared" si="60"/>
        <v>0</v>
      </c>
      <c r="BZ83" s="295">
        <f t="shared" si="61"/>
        <v>0</v>
      </c>
      <c r="CA83" s="295">
        <f t="shared" si="62"/>
        <v>0</v>
      </c>
      <c r="CB83" s="295">
        <f t="shared" si="63"/>
        <v>0</v>
      </c>
      <c r="CC83" s="295">
        <f t="shared" si="64"/>
        <v>0</v>
      </c>
      <c r="CD83" s="295">
        <f t="shared" si="65"/>
        <v>0</v>
      </c>
      <c r="CE83" s="295">
        <f t="shared" si="66"/>
        <v>0</v>
      </c>
      <c r="CF83" s="295">
        <f t="shared" si="67"/>
        <v>0</v>
      </c>
      <c r="CG83" s="295">
        <f t="shared" si="68"/>
        <v>0</v>
      </c>
      <c r="CH83" s="295">
        <f t="shared" si="69"/>
        <v>0</v>
      </c>
      <c r="CI83" s="295">
        <f t="shared" si="70"/>
        <v>0</v>
      </c>
      <c r="CJ83" s="295">
        <f t="shared" si="71"/>
        <v>0</v>
      </c>
      <c r="CK83" s="295">
        <f t="shared" si="72"/>
        <v>0</v>
      </c>
      <c r="CL83" s="295">
        <f t="shared" si="73"/>
        <v>0</v>
      </c>
      <c r="CM83" s="295">
        <f t="shared" si="74"/>
        <v>0</v>
      </c>
      <c r="CN83" s="295">
        <f t="shared" si="75"/>
        <v>0</v>
      </c>
      <c r="CO83" s="295">
        <f t="shared" si="76"/>
        <v>0</v>
      </c>
      <c r="CP83" s="295" t="str">
        <f t="shared" si="78"/>
        <v/>
      </c>
      <c r="CQ83" s="295" t="str">
        <f t="shared" si="79"/>
        <v/>
      </c>
      <c r="CR83" s="295" t="str">
        <f t="shared" si="80"/>
        <v/>
      </c>
      <c r="CS83" s="295" t="str">
        <f t="shared" si="81"/>
        <v/>
      </c>
      <c r="CT83" s="295" t="str">
        <f t="shared" si="82"/>
        <v/>
      </c>
      <c r="CU83" s="295" t="str">
        <f t="shared" si="83"/>
        <v/>
      </c>
      <c r="CV83" s="295" t="str">
        <f t="shared" si="84"/>
        <v/>
      </c>
      <c r="CW83" s="295" t="str">
        <f t="shared" si="85"/>
        <v/>
      </c>
      <c r="CX83" s="295" t="str">
        <f t="shared" si="86"/>
        <v/>
      </c>
      <c r="CY83" s="295" t="str">
        <f t="shared" si="87"/>
        <v/>
      </c>
      <c r="CZ83" s="295" t="str">
        <f t="shared" si="88"/>
        <v/>
      </c>
      <c r="DA83" s="295" t="str">
        <f t="shared" si="89"/>
        <v/>
      </c>
      <c r="DB83" s="295" t="str">
        <f t="shared" si="90"/>
        <v/>
      </c>
      <c r="DC83" s="295" t="str">
        <f t="shared" si="91"/>
        <v/>
      </c>
      <c r="DD83" s="295" t="str">
        <f t="shared" si="92"/>
        <v/>
      </c>
      <c r="DE83" s="295" t="str">
        <f t="shared" si="93"/>
        <v/>
      </c>
      <c r="DF83" s="295" t="str">
        <f t="shared" si="94"/>
        <v/>
      </c>
      <c r="DG83" s="295" t="str">
        <f t="shared" si="95"/>
        <v/>
      </c>
      <c r="DH83" s="295" t="str">
        <f t="shared" si="96"/>
        <v/>
      </c>
      <c r="DI83" s="295" t="str">
        <f t="shared" si="97"/>
        <v/>
      </c>
      <c r="DJ83" s="295" t="str">
        <f t="shared" si="98"/>
        <v/>
      </c>
      <c r="DK83" s="295" t="str">
        <f t="shared" si="99"/>
        <v/>
      </c>
      <c r="DL83" s="295" t="str">
        <f t="shared" si="100"/>
        <v/>
      </c>
      <c r="DM83" s="295" t="str">
        <f t="shared" si="101"/>
        <v/>
      </c>
    </row>
    <row r="84" spans="2:117" s="19" customFormat="1" ht="21" hidden="1" customHeight="1" thickBot="1">
      <c r="B84" s="914" t="str">
        <f t="shared" si="5"/>
        <v/>
      </c>
      <c r="C84" s="2709"/>
      <c r="D84" s="2709"/>
      <c r="E84" s="2709"/>
      <c r="F84" s="2559"/>
      <c r="G84" s="2561"/>
      <c r="H84" s="294"/>
      <c r="I84" s="294"/>
      <c r="J84" s="2725"/>
      <c r="K84" s="2725"/>
      <c r="O84" s="840"/>
      <c r="P84" s="835"/>
      <c r="Q84" s="835"/>
      <c r="R84" s="835"/>
      <c r="S84" s="843"/>
      <c r="U84" s="789">
        <f t="shared" si="77"/>
        <v>0</v>
      </c>
      <c r="V84" s="2">
        <f t="shared" si="6"/>
        <v>0</v>
      </c>
      <c r="W84" s="2">
        <f t="shared" si="7"/>
        <v>0</v>
      </c>
      <c r="X84" s="2">
        <f t="shared" si="8"/>
        <v>0</v>
      </c>
      <c r="Y84" s="2">
        <f t="shared" si="9"/>
        <v>0</v>
      </c>
      <c r="Z84" s="2">
        <f t="shared" si="10"/>
        <v>0</v>
      </c>
      <c r="AA84" s="295"/>
      <c r="AB84" s="295">
        <f t="shared" si="11"/>
        <v>0</v>
      </c>
      <c r="AC84" s="295">
        <f t="shared" si="12"/>
        <v>0</v>
      </c>
      <c r="AD84" s="295">
        <f t="shared" si="13"/>
        <v>0</v>
      </c>
      <c r="AE84" s="295">
        <f t="shared" si="14"/>
        <v>0</v>
      </c>
      <c r="AF84" s="295">
        <f t="shared" si="15"/>
        <v>0</v>
      </c>
      <c r="AG84" s="295">
        <f t="shared" si="16"/>
        <v>0</v>
      </c>
      <c r="AH84" s="295">
        <f t="shared" si="17"/>
        <v>0</v>
      </c>
      <c r="AI84" s="295">
        <f t="shared" si="18"/>
        <v>0</v>
      </c>
      <c r="AJ84" s="295">
        <f t="shared" si="19"/>
        <v>0</v>
      </c>
      <c r="AK84" s="295">
        <f t="shared" si="20"/>
        <v>0</v>
      </c>
      <c r="AL84" s="295">
        <f t="shared" si="21"/>
        <v>0</v>
      </c>
      <c r="AM84" s="295">
        <f t="shared" si="22"/>
        <v>0</v>
      </c>
      <c r="AN84" s="295">
        <f t="shared" si="23"/>
        <v>0</v>
      </c>
      <c r="AO84" s="295">
        <f t="shared" si="24"/>
        <v>0</v>
      </c>
      <c r="AP84" s="295">
        <f t="shared" si="25"/>
        <v>0</v>
      </c>
      <c r="AQ84" s="295">
        <f t="shared" si="26"/>
        <v>0</v>
      </c>
      <c r="AR84" s="295">
        <f t="shared" si="27"/>
        <v>0</v>
      </c>
      <c r="AS84" s="295">
        <f t="shared" si="28"/>
        <v>0</v>
      </c>
      <c r="AT84" s="295">
        <f t="shared" si="29"/>
        <v>0</v>
      </c>
      <c r="AU84" s="295">
        <f t="shared" si="30"/>
        <v>0</v>
      </c>
      <c r="AV84" s="295">
        <f t="shared" si="31"/>
        <v>0</v>
      </c>
      <c r="AW84" s="295">
        <f t="shared" si="32"/>
        <v>0</v>
      </c>
      <c r="AX84" s="295">
        <f t="shared" si="33"/>
        <v>0</v>
      </c>
      <c r="AY84" s="295">
        <f t="shared" si="34"/>
        <v>0</v>
      </c>
      <c r="AZ84" s="295">
        <f t="shared" si="35"/>
        <v>0</v>
      </c>
      <c r="BA84" s="295">
        <f t="shared" si="36"/>
        <v>0</v>
      </c>
      <c r="BB84" s="295">
        <f t="shared" si="37"/>
        <v>0</v>
      </c>
      <c r="BC84" s="295">
        <f t="shared" si="38"/>
        <v>0</v>
      </c>
      <c r="BD84" s="295">
        <f t="shared" si="39"/>
        <v>0</v>
      </c>
      <c r="BE84" s="295">
        <f t="shared" si="40"/>
        <v>0</v>
      </c>
      <c r="BF84" s="295">
        <f t="shared" si="41"/>
        <v>0</v>
      </c>
      <c r="BG84" s="295">
        <f t="shared" si="42"/>
        <v>0</v>
      </c>
      <c r="BH84" s="295">
        <f t="shared" si="43"/>
        <v>0</v>
      </c>
      <c r="BI84" s="295">
        <f t="shared" si="44"/>
        <v>0</v>
      </c>
      <c r="BJ84" s="295">
        <f t="shared" si="45"/>
        <v>0</v>
      </c>
      <c r="BK84" s="295">
        <f t="shared" si="46"/>
        <v>0</v>
      </c>
      <c r="BL84" s="295">
        <f t="shared" si="47"/>
        <v>0</v>
      </c>
      <c r="BM84" s="295">
        <f t="shared" si="48"/>
        <v>0</v>
      </c>
      <c r="BN84" s="295">
        <f t="shared" si="49"/>
        <v>0</v>
      </c>
      <c r="BO84" s="295">
        <f t="shared" si="50"/>
        <v>0</v>
      </c>
      <c r="BP84" s="295">
        <f t="shared" si="51"/>
        <v>0</v>
      </c>
      <c r="BQ84" s="295">
        <f t="shared" si="52"/>
        <v>0</v>
      </c>
      <c r="BR84" s="295">
        <f t="shared" si="53"/>
        <v>0</v>
      </c>
      <c r="BS84" s="295">
        <f t="shared" si="54"/>
        <v>0</v>
      </c>
      <c r="BT84" s="295">
        <f t="shared" si="55"/>
        <v>0</v>
      </c>
      <c r="BU84" s="295">
        <f t="shared" si="56"/>
        <v>0</v>
      </c>
      <c r="BV84" s="295">
        <f t="shared" si="57"/>
        <v>0</v>
      </c>
      <c r="BW84" s="295">
        <f t="shared" si="58"/>
        <v>0</v>
      </c>
      <c r="BX84" s="295">
        <f t="shared" si="59"/>
        <v>0</v>
      </c>
      <c r="BY84" s="295">
        <f t="shared" si="60"/>
        <v>0</v>
      </c>
      <c r="BZ84" s="295">
        <f t="shared" si="61"/>
        <v>0</v>
      </c>
      <c r="CA84" s="295">
        <f t="shared" si="62"/>
        <v>0</v>
      </c>
      <c r="CB84" s="295">
        <f t="shared" si="63"/>
        <v>0</v>
      </c>
      <c r="CC84" s="295">
        <f t="shared" si="64"/>
        <v>0</v>
      </c>
      <c r="CD84" s="295">
        <f t="shared" si="65"/>
        <v>0</v>
      </c>
      <c r="CE84" s="295">
        <f t="shared" si="66"/>
        <v>0</v>
      </c>
      <c r="CF84" s="295">
        <f t="shared" si="67"/>
        <v>0</v>
      </c>
      <c r="CG84" s="295">
        <f t="shared" si="68"/>
        <v>0</v>
      </c>
      <c r="CH84" s="295">
        <f t="shared" si="69"/>
        <v>0</v>
      </c>
      <c r="CI84" s="295">
        <f t="shared" si="70"/>
        <v>0</v>
      </c>
      <c r="CJ84" s="295">
        <f t="shared" si="71"/>
        <v>0</v>
      </c>
      <c r="CK84" s="295">
        <f t="shared" si="72"/>
        <v>0</v>
      </c>
      <c r="CL84" s="295">
        <f t="shared" si="73"/>
        <v>0</v>
      </c>
      <c r="CM84" s="295">
        <f t="shared" si="74"/>
        <v>0</v>
      </c>
      <c r="CN84" s="295">
        <f t="shared" si="75"/>
        <v>0</v>
      </c>
      <c r="CO84" s="295">
        <f t="shared" si="76"/>
        <v>0</v>
      </c>
      <c r="CP84" s="295" t="str">
        <f t="shared" si="78"/>
        <v/>
      </c>
      <c r="CQ84" s="295" t="str">
        <f t="shared" si="79"/>
        <v/>
      </c>
      <c r="CR84" s="295" t="str">
        <f t="shared" si="80"/>
        <v/>
      </c>
      <c r="CS84" s="295" t="str">
        <f t="shared" si="81"/>
        <v/>
      </c>
      <c r="CT84" s="295" t="str">
        <f t="shared" si="82"/>
        <v/>
      </c>
      <c r="CU84" s="295" t="str">
        <f t="shared" si="83"/>
        <v/>
      </c>
      <c r="CV84" s="295" t="str">
        <f t="shared" si="84"/>
        <v/>
      </c>
      <c r="CW84" s="295" t="str">
        <f t="shared" si="85"/>
        <v/>
      </c>
      <c r="CX84" s="295" t="str">
        <f t="shared" si="86"/>
        <v/>
      </c>
      <c r="CY84" s="295" t="str">
        <f t="shared" si="87"/>
        <v/>
      </c>
      <c r="CZ84" s="295" t="str">
        <f t="shared" si="88"/>
        <v/>
      </c>
      <c r="DA84" s="295" t="str">
        <f t="shared" si="89"/>
        <v/>
      </c>
      <c r="DB84" s="295" t="str">
        <f t="shared" si="90"/>
        <v/>
      </c>
      <c r="DC84" s="295" t="str">
        <f t="shared" si="91"/>
        <v/>
      </c>
      <c r="DD84" s="295" t="str">
        <f t="shared" si="92"/>
        <v/>
      </c>
      <c r="DE84" s="295" t="str">
        <f t="shared" si="93"/>
        <v/>
      </c>
      <c r="DF84" s="295" t="str">
        <f t="shared" si="94"/>
        <v/>
      </c>
      <c r="DG84" s="295" t="str">
        <f t="shared" si="95"/>
        <v/>
      </c>
      <c r="DH84" s="295" t="str">
        <f t="shared" si="96"/>
        <v/>
      </c>
      <c r="DI84" s="295" t="str">
        <f t="shared" si="97"/>
        <v/>
      </c>
      <c r="DJ84" s="295" t="str">
        <f t="shared" si="98"/>
        <v/>
      </c>
      <c r="DK84" s="295" t="str">
        <f t="shared" si="99"/>
        <v/>
      </c>
      <c r="DL84" s="295" t="str">
        <f t="shared" si="100"/>
        <v/>
      </c>
      <c r="DM84" s="295" t="str">
        <f t="shared" si="101"/>
        <v/>
      </c>
    </row>
    <row r="85" spans="2:117" s="19" customFormat="1" ht="21" hidden="1" customHeight="1" thickBot="1">
      <c r="B85" s="914" t="str">
        <f t="shared" si="5"/>
        <v/>
      </c>
      <c r="C85" s="2709"/>
      <c r="D85" s="2709"/>
      <c r="E85" s="2709"/>
      <c r="F85" s="2559"/>
      <c r="G85" s="2561"/>
      <c r="H85" s="294"/>
      <c r="I85" s="294"/>
      <c r="J85" s="2725"/>
      <c r="K85" s="2725"/>
      <c r="O85" s="840"/>
      <c r="P85" s="835"/>
      <c r="Q85" s="835"/>
      <c r="R85" s="835"/>
      <c r="S85" s="843"/>
      <c r="U85" s="789">
        <f t="shared" si="77"/>
        <v>0</v>
      </c>
      <c r="V85" s="2">
        <f t="shared" si="6"/>
        <v>0</v>
      </c>
      <c r="W85" s="2">
        <f t="shared" si="7"/>
        <v>0</v>
      </c>
      <c r="X85" s="2">
        <f t="shared" si="8"/>
        <v>0</v>
      </c>
      <c r="Y85" s="2">
        <f t="shared" si="9"/>
        <v>0</v>
      </c>
      <c r="Z85" s="2">
        <f t="shared" si="10"/>
        <v>0</v>
      </c>
      <c r="AA85" s="295"/>
      <c r="AB85" s="295">
        <f t="shared" si="11"/>
        <v>0</v>
      </c>
      <c r="AC85" s="295">
        <f t="shared" si="12"/>
        <v>0</v>
      </c>
      <c r="AD85" s="295">
        <f t="shared" si="13"/>
        <v>0</v>
      </c>
      <c r="AE85" s="295">
        <f t="shared" si="14"/>
        <v>0</v>
      </c>
      <c r="AF85" s="295">
        <f t="shared" si="15"/>
        <v>0</v>
      </c>
      <c r="AG85" s="295">
        <f t="shared" si="16"/>
        <v>0</v>
      </c>
      <c r="AH85" s="295">
        <f t="shared" si="17"/>
        <v>0</v>
      </c>
      <c r="AI85" s="295">
        <f t="shared" si="18"/>
        <v>0</v>
      </c>
      <c r="AJ85" s="295">
        <f t="shared" si="19"/>
        <v>0</v>
      </c>
      <c r="AK85" s="295">
        <f t="shared" si="20"/>
        <v>0</v>
      </c>
      <c r="AL85" s="295">
        <f t="shared" si="21"/>
        <v>0</v>
      </c>
      <c r="AM85" s="295">
        <f t="shared" si="22"/>
        <v>0</v>
      </c>
      <c r="AN85" s="295">
        <f t="shared" si="23"/>
        <v>0</v>
      </c>
      <c r="AO85" s="295">
        <f t="shared" si="24"/>
        <v>0</v>
      </c>
      <c r="AP85" s="295">
        <f t="shared" si="25"/>
        <v>0</v>
      </c>
      <c r="AQ85" s="295">
        <f t="shared" si="26"/>
        <v>0</v>
      </c>
      <c r="AR85" s="295">
        <f t="shared" si="27"/>
        <v>0</v>
      </c>
      <c r="AS85" s="295">
        <f t="shared" si="28"/>
        <v>0</v>
      </c>
      <c r="AT85" s="295">
        <f t="shared" si="29"/>
        <v>0</v>
      </c>
      <c r="AU85" s="295">
        <f t="shared" si="30"/>
        <v>0</v>
      </c>
      <c r="AV85" s="295">
        <f t="shared" si="31"/>
        <v>0</v>
      </c>
      <c r="AW85" s="295">
        <f t="shared" si="32"/>
        <v>0</v>
      </c>
      <c r="AX85" s="295">
        <f t="shared" si="33"/>
        <v>0</v>
      </c>
      <c r="AY85" s="295">
        <f t="shared" si="34"/>
        <v>0</v>
      </c>
      <c r="AZ85" s="295">
        <f t="shared" si="35"/>
        <v>0</v>
      </c>
      <c r="BA85" s="295">
        <f t="shared" si="36"/>
        <v>0</v>
      </c>
      <c r="BB85" s="295">
        <f t="shared" si="37"/>
        <v>0</v>
      </c>
      <c r="BC85" s="295">
        <f t="shared" si="38"/>
        <v>0</v>
      </c>
      <c r="BD85" s="295">
        <f t="shared" si="39"/>
        <v>0</v>
      </c>
      <c r="BE85" s="295">
        <f t="shared" si="40"/>
        <v>0</v>
      </c>
      <c r="BF85" s="295">
        <f t="shared" si="41"/>
        <v>0</v>
      </c>
      <c r="BG85" s="295">
        <f t="shared" si="42"/>
        <v>0</v>
      </c>
      <c r="BH85" s="295">
        <f t="shared" si="43"/>
        <v>0</v>
      </c>
      <c r="BI85" s="295">
        <f t="shared" si="44"/>
        <v>0</v>
      </c>
      <c r="BJ85" s="295">
        <f t="shared" si="45"/>
        <v>0</v>
      </c>
      <c r="BK85" s="295">
        <f t="shared" si="46"/>
        <v>0</v>
      </c>
      <c r="BL85" s="295">
        <f t="shared" si="47"/>
        <v>0</v>
      </c>
      <c r="BM85" s="295">
        <f t="shared" si="48"/>
        <v>0</v>
      </c>
      <c r="BN85" s="295">
        <f t="shared" si="49"/>
        <v>0</v>
      </c>
      <c r="BO85" s="295">
        <f t="shared" si="50"/>
        <v>0</v>
      </c>
      <c r="BP85" s="295">
        <f t="shared" si="51"/>
        <v>0</v>
      </c>
      <c r="BQ85" s="295">
        <f t="shared" si="52"/>
        <v>0</v>
      </c>
      <c r="BR85" s="295">
        <f t="shared" si="53"/>
        <v>0</v>
      </c>
      <c r="BS85" s="295">
        <f t="shared" si="54"/>
        <v>0</v>
      </c>
      <c r="BT85" s="295">
        <f t="shared" si="55"/>
        <v>0</v>
      </c>
      <c r="BU85" s="295">
        <f t="shared" si="56"/>
        <v>0</v>
      </c>
      <c r="BV85" s="295">
        <f t="shared" si="57"/>
        <v>0</v>
      </c>
      <c r="BW85" s="295">
        <f t="shared" si="58"/>
        <v>0</v>
      </c>
      <c r="BX85" s="295">
        <f t="shared" si="59"/>
        <v>0</v>
      </c>
      <c r="BY85" s="295">
        <f t="shared" si="60"/>
        <v>0</v>
      </c>
      <c r="BZ85" s="295">
        <f t="shared" si="61"/>
        <v>0</v>
      </c>
      <c r="CA85" s="295">
        <f t="shared" si="62"/>
        <v>0</v>
      </c>
      <c r="CB85" s="295">
        <f t="shared" si="63"/>
        <v>0</v>
      </c>
      <c r="CC85" s="295">
        <f t="shared" si="64"/>
        <v>0</v>
      </c>
      <c r="CD85" s="295">
        <f t="shared" si="65"/>
        <v>0</v>
      </c>
      <c r="CE85" s="295">
        <f t="shared" si="66"/>
        <v>0</v>
      </c>
      <c r="CF85" s="295">
        <f t="shared" si="67"/>
        <v>0</v>
      </c>
      <c r="CG85" s="295">
        <f t="shared" si="68"/>
        <v>0</v>
      </c>
      <c r="CH85" s="295">
        <f t="shared" si="69"/>
        <v>0</v>
      </c>
      <c r="CI85" s="295">
        <f t="shared" si="70"/>
        <v>0</v>
      </c>
      <c r="CJ85" s="295">
        <f t="shared" si="71"/>
        <v>0</v>
      </c>
      <c r="CK85" s="295">
        <f t="shared" si="72"/>
        <v>0</v>
      </c>
      <c r="CL85" s="295">
        <f t="shared" si="73"/>
        <v>0</v>
      </c>
      <c r="CM85" s="295">
        <f t="shared" si="74"/>
        <v>0</v>
      </c>
      <c r="CN85" s="295">
        <f t="shared" si="75"/>
        <v>0</v>
      </c>
      <c r="CO85" s="295">
        <f t="shared" si="76"/>
        <v>0</v>
      </c>
      <c r="CP85" s="295" t="str">
        <f t="shared" si="78"/>
        <v/>
      </c>
      <c r="CQ85" s="295" t="str">
        <f t="shared" si="79"/>
        <v/>
      </c>
      <c r="CR85" s="295" t="str">
        <f t="shared" si="80"/>
        <v/>
      </c>
      <c r="CS85" s="295" t="str">
        <f t="shared" si="81"/>
        <v/>
      </c>
      <c r="CT85" s="295" t="str">
        <f t="shared" si="82"/>
        <v/>
      </c>
      <c r="CU85" s="295" t="str">
        <f t="shared" si="83"/>
        <v/>
      </c>
      <c r="CV85" s="295" t="str">
        <f t="shared" si="84"/>
        <v/>
      </c>
      <c r="CW85" s="295" t="str">
        <f t="shared" si="85"/>
        <v/>
      </c>
      <c r="CX85" s="295" t="str">
        <f t="shared" si="86"/>
        <v/>
      </c>
      <c r="CY85" s="295" t="str">
        <f t="shared" si="87"/>
        <v/>
      </c>
      <c r="CZ85" s="295" t="str">
        <f t="shared" si="88"/>
        <v/>
      </c>
      <c r="DA85" s="295" t="str">
        <f t="shared" si="89"/>
        <v/>
      </c>
      <c r="DB85" s="295" t="str">
        <f t="shared" si="90"/>
        <v/>
      </c>
      <c r="DC85" s="295" t="str">
        <f t="shared" si="91"/>
        <v/>
      </c>
      <c r="DD85" s="295" t="str">
        <f t="shared" si="92"/>
        <v/>
      </c>
      <c r="DE85" s="295" t="str">
        <f t="shared" si="93"/>
        <v/>
      </c>
      <c r="DF85" s="295" t="str">
        <f t="shared" si="94"/>
        <v/>
      </c>
      <c r="DG85" s="295" t="str">
        <f t="shared" si="95"/>
        <v/>
      </c>
      <c r="DH85" s="295" t="str">
        <f t="shared" si="96"/>
        <v/>
      </c>
      <c r="DI85" s="295" t="str">
        <f t="shared" si="97"/>
        <v/>
      </c>
      <c r="DJ85" s="295" t="str">
        <f t="shared" si="98"/>
        <v/>
      </c>
      <c r="DK85" s="295" t="str">
        <f t="shared" si="99"/>
        <v/>
      </c>
      <c r="DL85" s="295" t="str">
        <f t="shared" si="100"/>
        <v/>
      </c>
      <c r="DM85" s="295" t="str">
        <f t="shared" si="101"/>
        <v/>
      </c>
    </row>
    <row r="86" spans="2:117" s="19" customFormat="1" ht="21" hidden="1" customHeight="1" thickBot="1">
      <c r="B86" s="914" t="str">
        <f t="shared" si="5"/>
        <v/>
      </c>
      <c r="C86" s="2709"/>
      <c r="D86" s="2709"/>
      <c r="E86" s="2709"/>
      <c r="F86" s="2559"/>
      <c r="G86" s="2561"/>
      <c r="H86" s="294"/>
      <c r="I86" s="294"/>
      <c r="J86" s="2725"/>
      <c r="K86" s="2725"/>
      <c r="O86" s="840"/>
      <c r="P86" s="835"/>
      <c r="Q86" s="835"/>
      <c r="R86" s="835"/>
      <c r="S86" s="843"/>
      <c r="U86" s="789">
        <f t="shared" si="77"/>
        <v>0</v>
      </c>
      <c r="V86" s="2">
        <f t="shared" si="6"/>
        <v>0</v>
      </c>
      <c r="W86" s="2">
        <f t="shared" si="7"/>
        <v>0</v>
      </c>
      <c r="X86" s="2">
        <f t="shared" si="8"/>
        <v>0</v>
      </c>
      <c r="Y86" s="2">
        <f t="shared" si="9"/>
        <v>0</v>
      </c>
      <c r="Z86" s="2">
        <f t="shared" si="10"/>
        <v>0</v>
      </c>
      <c r="AA86" s="295"/>
      <c r="AB86" s="295">
        <f t="shared" si="11"/>
        <v>0</v>
      </c>
      <c r="AC86" s="295">
        <f t="shared" si="12"/>
        <v>0</v>
      </c>
      <c r="AD86" s="295">
        <f t="shared" si="13"/>
        <v>0</v>
      </c>
      <c r="AE86" s="295">
        <f t="shared" si="14"/>
        <v>0</v>
      </c>
      <c r="AF86" s="295">
        <f t="shared" si="15"/>
        <v>0</v>
      </c>
      <c r="AG86" s="295">
        <f t="shared" si="16"/>
        <v>0</v>
      </c>
      <c r="AH86" s="295">
        <f t="shared" si="17"/>
        <v>0</v>
      </c>
      <c r="AI86" s="295">
        <f t="shared" si="18"/>
        <v>0</v>
      </c>
      <c r="AJ86" s="295">
        <f t="shared" si="19"/>
        <v>0</v>
      </c>
      <c r="AK86" s="295">
        <f t="shared" si="20"/>
        <v>0</v>
      </c>
      <c r="AL86" s="295">
        <f t="shared" si="21"/>
        <v>0</v>
      </c>
      <c r="AM86" s="295">
        <f t="shared" si="22"/>
        <v>0</v>
      </c>
      <c r="AN86" s="295">
        <f t="shared" si="23"/>
        <v>0</v>
      </c>
      <c r="AO86" s="295">
        <f t="shared" si="24"/>
        <v>0</v>
      </c>
      <c r="AP86" s="295">
        <f t="shared" si="25"/>
        <v>0</v>
      </c>
      <c r="AQ86" s="295">
        <f t="shared" si="26"/>
        <v>0</v>
      </c>
      <c r="AR86" s="295">
        <f t="shared" si="27"/>
        <v>0</v>
      </c>
      <c r="AS86" s="295">
        <f t="shared" si="28"/>
        <v>0</v>
      </c>
      <c r="AT86" s="295">
        <f t="shared" si="29"/>
        <v>0</v>
      </c>
      <c r="AU86" s="295">
        <f t="shared" si="30"/>
        <v>0</v>
      </c>
      <c r="AV86" s="295">
        <f t="shared" si="31"/>
        <v>0</v>
      </c>
      <c r="AW86" s="295">
        <f t="shared" si="32"/>
        <v>0</v>
      </c>
      <c r="AX86" s="295">
        <f t="shared" si="33"/>
        <v>0</v>
      </c>
      <c r="AY86" s="295">
        <f t="shared" si="34"/>
        <v>0</v>
      </c>
      <c r="AZ86" s="295">
        <f t="shared" si="35"/>
        <v>0</v>
      </c>
      <c r="BA86" s="295">
        <f t="shared" si="36"/>
        <v>0</v>
      </c>
      <c r="BB86" s="295">
        <f t="shared" si="37"/>
        <v>0</v>
      </c>
      <c r="BC86" s="295">
        <f t="shared" si="38"/>
        <v>0</v>
      </c>
      <c r="BD86" s="295">
        <f t="shared" si="39"/>
        <v>0</v>
      </c>
      <c r="BE86" s="295">
        <f t="shared" si="40"/>
        <v>0</v>
      </c>
      <c r="BF86" s="295">
        <f t="shared" si="41"/>
        <v>0</v>
      </c>
      <c r="BG86" s="295">
        <f t="shared" si="42"/>
        <v>0</v>
      </c>
      <c r="BH86" s="295">
        <f t="shared" si="43"/>
        <v>0</v>
      </c>
      <c r="BI86" s="295">
        <f t="shared" si="44"/>
        <v>0</v>
      </c>
      <c r="BJ86" s="295">
        <f t="shared" si="45"/>
        <v>0</v>
      </c>
      <c r="BK86" s="295">
        <f t="shared" si="46"/>
        <v>0</v>
      </c>
      <c r="BL86" s="295">
        <f t="shared" si="47"/>
        <v>0</v>
      </c>
      <c r="BM86" s="295">
        <f t="shared" si="48"/>
        <v>0</v>
      </c>
      <c r="BN86" s="295">
        <f t="shared" si="49"/>
        <v>0</v>
      </c>
      <c r="BO86" s="295">
        <f t="shared" si="50"/>
        <v>0</v>
      </c>
      <c r="BP86" s="295">
        <f t="shared" si="51"/>
        <v>0</v>
      </c>
      <c r="BQ86" s="295">
        <f t="shared" si="52"/>
        <v>0</v>
      </c>
      <c r="BR86" s="295">
        <f t="shared" si="53"/>
        <v>0</v>
      </c>
      <c r="BS86" s="295">
        <f t="shared" si="54"/>
        <v>0</v>
      </c>
      <c r="BT86" s="295">
        <f t="shared" si="55"/>
        <v>0</v>
      </c>
      <c r="BU86" s="295">
        <f t="shared" si="56"/>
        <v>0</v>
      </c>
      <c r="BV86" s="295">
        <f t="shared" si="57"/>
        <v>0</v>
      </c>
      <c r="BW86" s="295">
        <f t="shared" si="58"/>
        <v>0</v>
      </c>
      <c r="BX86" s="295">
        <f t="shared" si="59"/>
        <v>0</v>
      </c>
      <c r="BY86" s="295">
        <f t="shared" si="60"/>
        <v>0</v>
      </c>
      <c r="BZ86" s="295">
        <f t="shared" si="61"/>
        <v>0</v>
      </c>
      <c r="CA86" s="295">
        <f t="shared" si="62"/>
        <v>0</v>
      </c>
      <c r="CB86" s="295">
        <f t="shared" si="63"/>
        <v>0</v>
      </c>
      <c r="CC86" s="295">
        <f t="shared" si="64"/>
        <v>0</v>
      </c>
      <c r="CD86" s="295">
        <f t="shared" si="65"/>
        <v>0</v>
      </c>
      <c r="CE86" s="295">
        <f t="shared" si="66"/>
        <v>0</v>
      </c>
      <c r="CF86" s="295">
        <f t="shared" si="67"/>
        <v>0</v>
      </c>
      <c r="CG86" s="295">
        <f t="shared" si="68"/>
        <v>0</v>
      </c>
      <c r="CH86" s="295">
        <f t="shared" si="69"/>
        <v>0</v>
      </c>
      <c r="CI86" s="295">
        <f t="shared" si="70"/>
        <v>0</v>
      </c>
      <c r="CJ86" s="295">
        <f t="shared" si="71"/>
        <v>0</v>
      </c>
      <c r="CK86" s="295">
        <f t="shared" si="72"/>
        <v>0</v>
      </c>
      <c r="CL86" s="295">
        <f t="shared" si="73"/>
        <v>0</v>
      </c>
      <c r="CM86" s="295">
        <f t="shared" si="74"/>
        <v>0</v>
      </c>
      <c r="CN86" s="295">
        <f t="shared" si="75"/>
        <v>0</v>
      </c>
      <c r="CO86" s="295">
        <f t="shared" si="76"/>
        <v>0</v>
      </c>
      <c r="CP86" s="295" t="str">
        <f t="shared" si="78"/>
        <v/>
      </c>
      <c r="CQ86" s="295" t="str">
        <f t="shared" si="79"/>
        <v/>
      </c>
      <c r="CR86" s="295" t="str">
        <f t="shared" si="80"/>
        <v/>
      </c>
      <c r="CS86" s="295" t="str">
        <f t="shared" si="81"/>
        <v/>
      </c>
      <c r="CT86" s="295" t="str">
        <f t="shared" si="82"/>
        <v/>
      </c>
      <c r="CU86" s="295" t="str">
        <f t="shared" si="83"/>
        <v/>
      </c>
      <c r="CV86" s="295" t="str">
        <f t="shared" si="84"/>
        <v/>
      </c>
      <c r="CW86" s="295" t="str">
        <f t="shared" si="85"/>
        <v/>
      </c>
      <c r="CX86" s="295" t="str">
        <f t="shared" si="86"/>
        <v/>
      </c>
      <c r="CY86" s="295" t="str">
        <f t="shared" si="87"/>
        <v/>
      </c>
      <c r="CZ86" s="295" t="str">
        <f t="shared" si="88"/>
        <v/>
      </c>
      <c r="DA86" s="295" t="str">
        <f t="shared" si="89"/>
        <v/>
      </c>
      <c r="DB86" s="295" t="str">
        <f t="shared" si="90"/>
        <v/>
      </c>
      <c r="DC86" s="295" t="str">
        <f t="shared" si="91"/>
        <v/>
      </c>
      <c r="DD86" s="295" t="str">
        <f t="shared" si="92"/>
        <v/>
      </c>
      <c r="DE86" s="295" t="str">
        <f t="shared" si="93"/>
        <v/>
      </c>
      <c r="DF86" s="295" t="str">
        <f t="shared" si="94"/>
        <v/>
      </c>
      <c r="DG86" s="295" t="str">
        <f t="shared" si="95"/>
        <v/>
      </c>
      <c r="DH86" s="295" t="str">
        <f t="shared" si="96"/>
        <v/>
      </c>
      <c r="DI86" s="295" t="str">
        <f t="shared" si="97"/>
        <v/>
      </c>
      <c r="DJ86" s="295" t="str">
        <f t="shared" si="98"/>
        <v/>
      </c>
      <c r="DK86" s="295" t="str">
        <f t="shared" si="99"/>
        <v/>
      </c>
      <c r="DL86" s="295" t="str">
        <f t="shared" si="100"/>
        <v/>
      </c>
      <c r="DM86" s="295" t="str">
        <f t="shared" si="101"/>
        <v/>
      </c>
    </row>
    <row r="87" spans="2:117" s="19" customFormat="1" ht="21" hidden="1" customHeight="1" thickBot="1">
      <c r="B87" s="914" t="str">
        <f t="shared" si="5"/>
        <v/>
      </c>
      <c r="C87" s="2709"/>
      <c r="D87" s="2709"/>
      <c r="E87" s="2709"/>
      <c r="F87" s="2559"/>
      <c r="G87" s="2561"/>
      <c r="H87" s="294"/>
      <c r="I87" s="294"/>
      <c r="J87" s="2725"/>
      <c r="K87" s="2725"/>
      <c r="O87" s="841"/>
      <c r="P87" s="837"/>
      <c r="Q87" s="837"/>
      <c r="R87" s="837"/>
      <c r="S87" s="844"/>
      <c r="U87" s="789">
        <f t="shared" si="77"/>
        <v>0</v>
      </c>
      <c r="V87" s="2">
        <f t="shared" si="6"/>
        <v>0</v>
      </c>
      <c r="W87" s="2">
        <f t="shared" si="7"/>
        <v>0</v>
      </c>
      <c r="X87" s="2">
        <f t="shared" si="8"/>
        <v>0</v>
      </c>
      <c r="Y87" s="2">
        <f t="shared" si="9"/>
        <v>0</v>
      </c>
      <c r="Z87" s="2">
        <f t="shared" si="10"/>
        <v>0</v>
      </c>
      <c r="AA87" s="295"/>
      <c r="AB87" s="295">
        <f t="shared" si="11"/>
        <v>0</v>
      </c>
      <c r="AC87" s="295">
        <f t="shared" si="12"/>
        <v>0</v>
      </c>
      <c r="AD87" s="295">
        <f t="shared" si="13"/>
        <v>0</v>
      </c>
      <c r="AE87" s="295">
        <f t="shared" si="14"/>
        <v>0</v>
      </c>
      <c r="AF87" s="295">
        <f t="shared" si="15"/>
        <v>0</v>
      </c>
      <c r="AG87" s="295">
        <f t="shared" si="16"/>
        <v>0</v>
      </c>
      <c r="AH87" s="295">
        <f t="shared" si="17"/>
        <v>0</v>
      </c>
      <c r="AI87" s="295">
        <f t="shared" si="18"/>
        <v>0</v>
      </c>
      <c r="AJ87" s="295">
        <f t="shared" si="19"/>
        <v>0</v>
      </c>
      <c r="AK87" s="295">
        <f t="shared" si="20"/>
        <v>0</v>
      </c>
      <c r="AL87" s="295">
        <f t="shared" si="21"/>
        <v>0</v>
      </c>
      <c r="AM87" s="295">
        <f t="shared" si="22"/>
        <v>0</v>
      </c>
      <c r="AN87" s="295">
        <f t="shared" si="23"/>
        <v>0</v>
      </c>
      <c r="AO87" s="295">
        <f t="shared" si="24"/>
        <v>0</v>
      </c>
      <c r="AP87" s="295">
        <f t="shared" si="25"/>
        <v>0</v>
      </c>
      <c r="AQ87" s="295">
        <f t="shared" si="26"/>
        <v>0</v>
      </c>
      <c r="AR87" s="295">
        <f t="shared" si="27"/>
        <v>0</v>
      </c>
      <c r="AS87" s="295">
        <f t="shared" si="28"/>
        <v>0</v>
      </c>
      <c r="AT87" s="295">
        <f t="shared" si="29"/>
        <v>0</v>
      </c>
      <c r="AU87" s="295">
        <f t="shared" si="30"/>
        <v>0</v>
      </c>
      <c r="AV87" s="295">
        <f t="shared" si="31"/>
        <v>0</v>
      </c>
      <c r="AW87" s="295">
        <f t="shared" si="32"/>
        <v>0</v>
      </c>
      <c r="AX87" s="295">
        <f t="shared" si="33"/>
        <v>0</v>
      </c>
      <c r="AY87" s="295">
        <f t="shared" si="34"/>
        <v>0</v>
      </c>
      <c r="AZ87" s="295">
        <f t="shared" si="35"/>
        <v>0</v>
      </c>
      <c r="BA87" s="295">
        <f t="shared" si="36"/>
        <v>0</v>
      </c>
      <c r="BB87" s="295">
        <f t="shared" si="37"/>
        <v>0</v>
      </c>
      <c r="BC87" s="295">
        <f t="shared" si="38"/>
        <v>0</v>
      </c>
      <c r="BD87" s="295">
        <f t="shared" si="39"/>
        <v>0</v>
      </c>
      <c r="BE87" s="295">
        <f t="shared" si="40"/>
        <v>0</v>
      </c>
      <c r="BF87" s="295">
        <f t="shared" si="41"/>
        <v>0</v>
      </c>
      <c r="BG87" s="295">
        <f t="shared" si="42"/>
        <v>0</v>
      </c>
      <c r="BH87" s="295">
        <f t="shared" si="43"/>
        <v>0</v>
      </c>
      <c r="BI87" s="295">
        <f t="shared" si="44"/>
        <v>0</v>
      </c>
      <c r="BJ87" s="295">
        <f t="shared" si="45"/>
        <v>0</v>
      </c>
      <c r="BK87" s="295">
        <f t="shared" si="46"/>
        <v>0</v>
      </c>
      <c r="BL87" s="295">
        <f t="shared" si="47"/>
        <v>0</v>
      </c>
      <c r="BM87" s="295">
        <f t="shared" si="48"/>
        <v>0</v>
      </c>
      <c r="BN87" s="295">
        <f t="shared" si="49"/>
        <v>0</v>
      </c>
      <c r="BO87" s="295">
        <f t="shared" si="50"/>
        <v>0</v>
      </c>
      <c r="BP87" s="295">
        <f t="shared" si="51"/>
        <v>0</v>
      </c>
      <c r="BQ87" s="295">
        <f t="shared" si="52"/>
        <v>0</v>
      </c>
      <c r="BR87" s="295">
        <f t="shared" si="53"/>
        <v>0</v>
      </c>
      <c r="BS87" s="295">
        <f t="shared" si="54"/>
        <v>0</v>
      </c>
      <c r="BT87" s="295">
        <f t="shared" si="55"/>
        <v>0</v>
      </c>
      <c r="BU87" s="295">
        <f t="shared" si="56"/>
        <v>0</v>
      </c>
      <c r="BV87" s="295">
        <f t="shared" si="57"/>
        <v>0</v>
      </c>
      <c r="BW87" s="295">
        <f t="shared" si="58"/>
        <v>0</v>
      </c>
      <c r="BX87" s="295">
        <f t="shared" si="59"/>
        <v>0</v>
      </c>
      <c r="BY87" s="295">
        <f t="shared" si="60"/>
        <v>0</v>
      </c>
      <c r="BZ87" s="295">
        <f t="shared" si="61"/>
        <v>0</v>
      </c>
      <c r="CA87" s="295">
        <f t="shared" si="62"/>
        <v>0</v>
      </c>
      <c r="CB87" s="295">
        <f t="shared" si="63"/>
        <v>0</v>
      </c>
      <c r="CC87" s="295">
        <f t="shared" si="64"/>
        <v>0</v>
      </c>
      <c r="CD87" s="295">
        <f t="shared" si="65"/>
        <v>0</v>
      </c>
      <c r="CE87" s="295">
        <f t="shared" si="66"/>
        <v>0</v>
      </c>
      <c r="CF87" s="295">
        <f t="shared" si="67"/>
        <v>0</v>
      </c>
      <c r="CG87" s="295">
        <f t="shared" si="68"/>
        <v>0</v>
      </c>
      <c r="CH87" s="295">
        <f t="shared" si="69"/>
        <v>0</v>
      </c>
      <c r="CI87" s="295">
        <f t="shared" si="70"/>
        <v>0</v>
      </c>
      <c r="CJ87" s="295">
        <f t="shared" si="71"/>
        <v>0</v>
      </c>
      <c r="CK87" s="295">
        <f t="shared" si="72"/>
        <v>0</v>
      </c>
      <c r="CL87" s="295">
        <f t="shared" si="73"/>
        <v>0</v>
      </c>
      <c r="CM87" s="295">
        <f t="shared" si="74"/>
        <v>0</v>
      </c>
      <c r="CN87" s="295">
        <f t="shared" si="75"/>
        <v>0</v>
      </c>
      <c r="CO87" s="295">
        <f t="shared" si="76"/>
        <v>0</v>
      </c>
      <c r="CP87" s="295" t="str">
        <f t="shared" si="78"/>
        <v/>
      </c>
      <c r="CQ87" s="295" t="str">
        <f t="shared" si="79"/>
        <v/>
      </c>
      <c r="CR87" s="295" t="str">
        <f t="shared" si="80"/>
        <v/>
      </c>
      <c r="CS87" s="295" t="str">
        <f t="shared" si="81"/>
        <v/>
      </c>
      <c r="CT87" s="295" t="str">
        <f t="shared" si="82"/>
        <v/>
      </c>
      <c r="CU87" s="295" t="str">
        <f t="shared" si="83"/>
        <v/>
      </c>
      <c r="CV87" s="295" t="str">
        <f t="shared" si="84"/>
        <v/>
      </c>
      <c r="CW87" s="295" t="str">
        <f t="shared" si="85"/>
        <v/>
      </c>
      <c r="CX87" s="295" t="str">
        <f t="shared" si="86"/>
        <v/>
      </c>
      <c r="CY87" s="295" t="str">
        <f t="shared" si="87"/>
        <v/>
      </c>
      <c r="CZ87" s="295" t="str">
        <f t="shared" si="88"/>
        <v/>
      </c>
      <c r="DA87" s="295" t="str">
        <f t="shared" si="89"/>
        <v/>
      </c>
      <c r="DB87" s="295" t="str">
        <f t="shared" si="90"/>
        <v/>
      </c>
      <c r="DC87" s="295" t="str">
        <f t="shared" si="91"/>
        <v/>
      </c>
      <c r="DD87" s="295" t="str">
        <f t="shared" si="92"/>
        <v/>
      </c>
      <c r="DE87" s="295" t="str">
        <f t="shared" si="93"/>
        <v/>
      </c>
      <c r="DF87" s="295" t="str">
        <f t="shared" si="94"/>
        <v/>
      </c>
      <c r="DG87" s="295" t="str">
        <f t="shared" si="95"/>
        <v/>
      </c>
      <c r="DH87" s="295" t="str">
        <f t="shared" si="96"/>
        <v/>
      </c>
      <c r="DI87" s="295" t="str">
        <f t="shared" si="97"/>
        <v/>
      </c>
      <c r="DJ87" s="295" t="str">
        <f t="shared" si="98"/>
        <v/>
      </c>
      <c r="DK87" s="295" t="str">
        <f t="shared" si="99"/>
        <v/>
      </c>
      <c r="DL87" s="295" t="str">
        <f t="shared" si="100"/>
        <v/>
      </c>
      <c r="DM87" s="295" t="str">
        <f t="shared" si="101"/>
        <v/>
      </c>
    </row>
    <row r="88" spans="2:117" s="19" customFormat="1" ht="12.75" customHeight="1">
      <c r="B88" s="20"/>
      <c r="C88" s="20"/>
      <c r="D88" s="20"/>
      <c r="E88" s="742"/>
      <c r="F88" s="787"/>
      <c r="G88" s="787"/>
      <c r="H88" s="787"/>
      <c r="I88" s="787"/>
      <c r="J88" s="787"/>
      <c r="K88" s="787"/>
      <c r="AA88" s="295"/>
      <c r="AC88" s="295"/>
    </row>
    <row r="89" spans="2:117" s="19" customFormat="1" ht="3.75" customHeight="1">
      <c r="B89" s="20"/>
      <c r="C89" s="20"/>
      <c r="D89" s="20"/>
      <c r="E89" s="742"/>
      <c r="F89" s="787"/>
      <c r="G89" s="787"/>
      <c r="H89" s="787"/>
      <c r="I89" s="787"/>
      <c r="J89" s="787"/>
      <c r="K89" s="787"/>
      <c r="AA89" s="295"/>
      <c r="AC89" s="295"/>
    </row>
    <row r="90" spans="2:117" s="19" customFormat="1" ht="15" customHeight="1">
      <c r="B90" s="20"/>
      <c r="C90" s="688" t="s">
        <v>1286</v>
      </c>
      <c r="D90" s="2101" t="s">
        <v>1162</v>
      </c>
      <c r="E90" s="2101"/>
      <c r="F90" s="2101"/>
      <c r="G90" s="2101"/>
      <c r="H90" s="2101"/>
      <c r="I90" s="2101"/>
      <c r="J90" s="2101"/>
      <c r="K90" s="2101"/>
      <c r="AA90" s="295"/>
      <c r="AC90" s="295"/>
    </row>
    <row r="91" spans="2:117" s="19" customFormat="1" ht="5.25" customHeight="1">
      <c r="B91" s="20"/>
      <c r="C91" s="20"/>
      <c r="D91" s="20"/>
      <c r="E91" s="742"/>
      <c r="F91" s="787"/>
      <c r="G91" s="787"/>
      <c r="H91" s="787"/>
      <c r="I91" s="787"/>
      <c r="J91" s="787"/>
      <c r="K91" s="787"/>
      <c r="AA91" s="295"/>
      <c r="AC91" s="295"/>
    </row>
    <row r="92" spans="2:117" s="19" customFormat="1" ht="28.5" customHeight="1">
      <c r="B92" s="20"/>
      <c r="C92" s="20"/>
      <c r="D92" s="2595" t="s">
        <v>1163</v>
      </c>
      <c r="E92" s="2595"/>
      <c r="F92" s="2595"/>
      <c r="G92" s="2595"/>
      <c r="H92" s="2595"/>
      <c r="I92" s="2595" t="s">
        <v>1164</v>
      </c>
      <c r="J92" s="2595"/>
      <c r="K92" s="2595"/>
      <c r="AA92" s="295"/>
      <c r="AC92" s="295"/>
    </row>
    <row r="93" spans="2:117" s="19" customFormat="1" ht="21.75" customHeight="1">
      <c r="B93" s="20"/>
      <c r="C93" s="20"/>
      <c r="D93" s="2724" t="s">
        <v>466</v>
      </c>
      <c r="E93" s="2724"/>
      <c r="F93" s="2724"/>
      <c r="G93" s="2724"/>
      <c r="H93" s="2724"/>
      <c r="I93" s="2559"/>
      <c r="J93" s="2560"/>
      <c r="K93" s="2561"/>
      <c r="AA93" s="295"/>
      <c r="AC93" s="295"/>
    </row>
    <row r="94" spans="2:117" s="19" customFormat="1" ht="21.75" customHeight="1">
      <c r="B94" s="20"/>
      <c r="C94" s="20"/>
      <c r="D94" s="2724" t="s">
        <v>467</v>
      </c>
      <c r="E94" s="2724"/>
      <c r="F94" s="2724"/>
      <c r="G94" s="2724"/>
      <c r="H94" s="2724"/>
      <c r="I94" s="2559"/>
      <c r="J94" s="2560"/>
      <c r="K94" s="2561"/>
      <c r="AA94" s="295"/>
      <c r="AC94" s="295"/>
    </row>
    <row r="95" spans="2:117" s="19" customFormat="1" ht="21.75" customHeight="1">
      <c r="B95" s="20"/>
      <c r="C95" s="20"/>
      <c r="D95" s="2724" t="s">
        <v>468</v>
      </c>
      <c r="E95" s="2724"/>
      <c r="F95" s="2724"/>
      <c r="G95" s="2724"/>
      <c r="H95" s="2724"/>
      <c r="I95" s="2559"/>
      <c r="J95" s="2560"/>
      <c r="K95" s="2561"/>
      <c r="AA95" s="295"/>
      <c r="AC95" s="295"/>
    </row>
    <row r="96" spans="2:117" s="19" customFormat="1" ht="30.75" customHeight="1">
      <c r="B96" s="20"/>
      <c r="C96" s="20"/>
      <c r="D96" s="2724" t="s">
        <v>469</v>
      </c>
      <c r="E96" s="2724"/>
      <c r="F96" s="2724"/>
      <c r="G96" s="2724"/>
      <c r="H96" s="2724"/>
      <c r="I96" s="2559"/>
      <c r="J96" s="2560"/>
      <c r="K96" s="2561"/>
      <c r="AA96" s="295"/>
      <c r="AC96" s="295"/>
    </row>
    <row r="97" spans="2:29" s="19" customFormat="1" ht="22.5" customHeight="1">
      <c r="B97" s="20"/>
      <c r="C97" s="20"/>
      <c r="D97" s="2724" t="s">
        <v>1255</v>
      </c>
      <c r="E97" s="2724"/>
      <c r="F97" s="2724"/>
      <c r="G97" s="2724"/>
      <c r="H97" s="2724"/>
      <c r="I97" s="2559"/>
      <c r="J97" s="2560"/>
      <c r="K97" s="2561"/>
      <c r="AA97" s="295"/>
      <c r="AC97" s="295"/>
    </row>
    <row r="98" spans="2:29" s="19" customFormat="1" ht="7.5" customHeight="1">
      <c r="B98" s="20"/>
      <c r="C98" s="20"/>
      <c r="D98" s="769"/>
      <c r="E98" s="790"/>
      <c r="F98" s="791"/>
      <c r="G98" s="791"/>
      <c r="H98" s="791"/>
      <c r="I98" s="791"/>
      <c r="J98" s="791"/>
      <c r="K98" s="791"/>
      <c r="AA98" s="295"/>
      <c r="AC98" s="295"/>
    </row>
    <row r="99" spans="2:29" s="19" customFormat="1" ht="1.5" customHeight="1">
      <c r="B99" s="20"/>
      <c r="C99" s="20"/>
      <c r="D99" s="731"/>
      <c r="E99" s="742"/>
      <c r="F99" s="787"/>
      <c r="G99" s="787"/>
      <c r="H99" s="787"/>
      <c r="I99" s="787"/>
      <c r="J99" s="787"/>
      <c r="K99" s="787"/>
      <c r="AA99" s="295"/>
      <c r="AC99" s="295"/>
    </row>
    <row r="100" spans="2:29" s="19" customFormat="1" ht="21" customHeight="1">
      <c r="B100" s="20"/>
      <c r="C100" s="20"/>
      <c r="D100" s="1130" t="s">
        <v>2483</v>
      </c>
      <c r="E100" s="742"/>
      <c r="F100" s="787"/>
      <c r="G100" s="787"/>
      <c r="H100" s="787"/>
      <c r="I100" s="787"/>
      <c r="J100" s="787"/>
      <c r="K100" s="787"/>
      <c r="AA100" s="295"/>
      <c r="AC100" s="295"/>
    </row>
    <row r="101" spans="2:29" s="19" customFormat="1" ht="93.75" customHeight="1">
      <c r="B101" s="20"/>
      <c r="C101" s="688"/>
      <c r="D101" s="2126" t="s">
        <v>2515</v>
      </c>
      <c r="E101" s="2126"/>
      <c r="F101" s="2126"/>
      <c r="G101" s="2126"/>
      <c r="H101" s="2126"/>
      <c r="I101" s="2126"/>
      <c r="J101" s="2126"/>
      <c r="AA101" s="295"/>
      <c r="AC101" s="295"/>
    </row>
    <row r="102" spans="2:29" s="19" customFormat="1" ht="14.25">
      <c r="AA102" s="295"/>
      <c r="AC102" s="295"/>
    </row>
    <row r="103" spans="2:29" s="19" customFormat="1" ht="14.25" hidden="1">
      <c r="AA103" s="295"/>
      <c r="AC103" s="295"/>
    </row>
    <row r="104" spans="2:29" s="19" customFormat="1" ht="9" hidden="1" customHeight="1">
      <c r="AA104" s="295"/>
      <c r="AC104" s="295"/>
    </row>
    <row r="105" spans="2:29" s="19" customFormat="1" ht="15" hidden="1" customHeight="1">
      <c r="B105" s="198"/>
      <c r="C105" s="192"/>
      <c r="D105" s="716"/>
      <c r="E105" s="716"/>
      <c r="F105" s="716"/>
      <c r="G105" s="716"/>
      <c r="H105" s="716"/>
      <c r="I105" s="716"/>
      <c r="J105" s="716"/>
      <c r="K105" s="21"/>
      <c r="AA105" s="295"/>
      <c r="AC105" s="295"/>
    </row>
    <row r="106" spans="2:29" s="19" customFormat="1" ht="8.25" hidden="1" customHeight="1">
      <c r="C106" s="21"/>
      <c r="D106" s="21"/>
      <c r="E106" s="21"/>
      <c r="F106" s="21"/>
      <c r="G106" s="21"/>
      <c r="H106" s="21"/>
      <c r="I106" s="21"/>
      <c r="J106" s="21"/>
      <c r="K106" s="21"/>
      <c r="AA106" s="295"/>
      <c r="AC106" s="295"/>
    </row>
    <row r="107" spans="2:29" s="19" customFormat="1" ht="14.25" hidden="1">
      <c r="C107" s="21"/>
      <c r="D107" s="1163"/>
      <c r="E107" s="1163"/>
      <c r="F107" s="1163"/>
      <c r="G107" s="1163"/>
      <c r="H107" s="1163"/>
      <c r="I107" s="1163"/>
      <c r="J107" s="1163"/>
      <c r="K107" s="1163"/>
      <c r="AA107" s="295"/>
      <c r="AC107" s="295"/>
    </row>
    <row r="108" spans="2:29" s="19" customFormat="1" ht="17.25" hidden="1" customHeight="1">
      <c r="C108" s="21"/>
      <c r="D108" s="1164"/>
      <c r="E108" s="1164"/>
      <c r="F108" s="1164"/>
      <c r="G108" s="1164"/>
      <c r="H108" s="1164"/>
      <c r="I108" s="1165"/>
      <c r="J108" s="1166"/>
      <c r="K108" s="1166"/>
      <c r="AA108" s="295"/>
      <c r="AC108" s="295"/>
    </row>
    <row r="109" spans="2:29" s="19" customFormat="1" ht="27.75" hidden="1" customHeight="1">
      <c r="C109" s="21"/>
      <c r="D109" s="747"/>
      <c r="E109" s="747"/>
      <c r="F109" s="747"/>
      <c r="G109" s="747"/>
      <c r="H109" s="747"/>
      <c r="I109" s="1165"/>
      <c r="J109" s="1166"/>
      <c r="K109" s="1166"/>
      <c r="AA109" s="295"/>
      <c r="AC109" s="295"/>
    </row>
    <row r="110" spans="2:29" s="19" customFormat="1" ht="21" hidden="1" customHeight="1">
      <c r="C110" s="21"/>
      <c r="D110" s="1167"/>
      <c r="E110" s="1167"/>
      <c r="F110" s="1167"/>
      <c r="G110" s="1167"/>
      <c r="H110" s="1167"/>
      <c r="I110" s="1165"/>
      <c r="J110" s="1166"/>
      <c r="K110" s="1166"/>
      <c r="AA110" s="295"/>
      <c r="AC110" s="295"/>
    </row>
    <row r="111" spans="2:29" s="19" customFormat="1" ht="9.75" hidden="1" customHeight="1">
      <c r="AA111" s="295"/>
      <c r="AC111" s="295"/>
    </row>
    <row r="112" spans="2:29" s="19" customFormat="1" ht="15.75" customHeight="1">
      <c r="D112" s="2723"/>
      <c r="E112" s="2126"/>
      <c r="F112" s="2126"/>
      <c r="G112" s="2126"/>
      <c r="H112" s="2126"/>
      <c r="I112" s="2126"/>
      <c r="J112" s="2126"/>
      <c r="K112" s="2126"/>
      <c r="AA112" s="295"/>
      <c r="AC112" s="295"/>
    </row>
    <row r="113" spans="3:29" s="19" customFormat="1" ht="14.25">
      <c r="AA113" s="295"/>
      <c r="AC113" s="295"/>
    </row>
    <row r="114" spans="3:29" ht="14.25">
      <c r="O114" s="19"/>
      <c r="P114" s="19"/>
      <c r="Q114" s="19"/>
      <c r="R114" s="19"/>
      <c r="S114" s="19"/>
      <c r="AA114" s="295"/>
      <c r="AB114" s="295"/>
      <c r="AC114" s="295"/>
    </row>
    <row r="115" spans="3:29" ht="14.25">
      <c r="O115" s="19"/>
      <c r="P115" s="19"/>
      <c r="Q115" s="19"/>
      <c r="R115" s="19"/>
      <c r="S115" s="19"/>
      <c r="AB115" s="295"/>
    </row>
    <row r="116" spans="3:29" ht="14.25">
      <c r="O116" s="19"/>
      <c r="P116" s="19"/>
      <c r="Q116" s="19"/>
      <c r="R116" s="19"/>
      <c r="AB116" s="295"/>
    </row>
    <row r="117" spans="3:29" ht="14.25">
      <c r="O117" s="19"/>
      <c r="P117" s="19"/>
      <c r="Q117" s="19"/>
      <c r="R117" s="19"/>
      <c r="AB117" s="295"/>
    </row>
    <row r="118" spans="3:29">
      <c r="C118" s="295"/>
      <c r="D118" s="295"/>
      <c r="E118" s="295"/>
      <c r="F118" s="788" t="s">
        <v>591</v>
      </c>
      <c r="G118" s="295"/>
      <c r="H118" s="788" t="s">
        <v>592</v>
      </c>
      <c r="I118" s="295"/>
      <c r="J118" s="788" t="s">
        <v>593</v>
      </c>
      <c r="K118" s="295"/>
      <c r="L118" s="788" t="s">
        <v>501</v>
      </c>
      <c r="M118" s="295"/>
      <c r="N118" s="295"/>
      <c r="O118" s="788" t="s">
        <v>717</v>
      </c>
      <c r="P118" s="788"/>
      <c r="Q118" s="788"/>
      <c r="R118" s="295"/>
      <c r="S118" s="295"/>
      <c r="AB118" s="295"/>
    </row>
    <row r="119" spans="3:29">
      <c r="C119" s="295"/>
      <c r="D119" s="295"/>
      <c r="E119" s="295"/>
      <c r="F119" s="788"/>
      <c r="G119" s="295"/>
      <c r="H119" s="295"/>
      <c r="I119" s="295"/>
      <c r="J119" s="295"/>
      <c r="K119" s="295"/>
      <c r="L119" s="295"/>
      <c r="M119" s="295"/>
      <c r="N119" s="295"/>
      <c r="O119" s="295"/>
      <c r="P119" s="295"/>
      <c r="Q119" s="295"/>
      <c r="R119" s="295"/>
      <c r="S119" s="296"/>
      <c r="AB119" s="295"/>
    </row>
    <row r="120" spans="3:29">
      <c r="C120" s="295"/>
      <c r="D120" s="295">
        <v>1</v>
      </c>
      <c r="E120" s="295"/>
      <c r="F120" s="295" t="s">
        <v>967</v>
      </c>
      <c r="G120" s="295"/>
      <c r="H120" s="295" t="s">
        <v>594</v>
      </c>
      <c r="I120" s="295"/>
      <c r="J120" s="295" t="s">
        <v>1365</v>
      </c>
      <c r="K120" s="295"/>
      <c r="L120" s="295" t="s">
        <v>496</v>
      </c>
      <c r="M120" s="295"/>
      <c r="N120" s="295"/>
      <c r="O120" s="295" t="s">
        <v>718</v>
      </c>
      <c r="P120" s="295"/>
      <c r="Q120" s="295"/>
      <c r="R120" s="295"/>
      <c r="S120" s="297" t="s">
        <v>1215</v>
      </c>
      <c r="AB120" s="295"/>
    </row>
    <row r="121" spans="3:29">
      <c r="C121" s="295"/>
      <c r="D121" s="295">
        <f>D120+1</f>
        <v>2</v>
      </c>
      <c r="E121" s="295"/>
      <c r="F121" s="295" t="s">
        <v>968</v>
      </c>
      <c r="G121" s="295"/>
      <c r="H121" s="295" t="s">
        <v>595</v>
      </c>
      <c r="I121" s="295"/>
      <c r="J121" s="295" t="s">
        <v>1366</v>
      </c>
      <c r="K121" s="295"/>
      <c r="L121" s="295" t="s">
        <v>497</v>
      </c>
      <c r="M121" s="295"/>
      <c r="N121" s="295"/>
      <c r="O121" s="295" t="s">
        <v>1208</v>
      </c>
      <c r="P121" s="295"/>
      <c r="Q121" s="295"/>
      <c r="R121" s="295"/>
      <c r="S121" s="297" t="s">
        <v>1216</v>
      </c>
      <c r="AB121" s="295"/>
    </row>
    <row r="122" spans="3:29">
      <c r="C122" s="295"/>
      <c r="D122" s="295">
        <f t="shared" ref="D122:D186" si="102">D121+1</f>
        <v>3</v>
      </c>
      <c r="E122" s="295"/>
      <c r="F122" s="295" t="s">
        <v>1372</v>
      </c>
      <c r="G122" s="295"/>
      <c r="H122" s="295" t="s">
        <v>596</v>
      </c>
      <c r="I122" s="295"/>
      <c r="J122" s="295" t="s">
        <v>1367</v>
      </c>
      <c r="K122" s="295"/>
      <c r="L122" s="295" t="s">
        <v>498</v>
      </c>
      <c r="M122" s="295"/>
      <c r="N122" s="295"/>
      <c r="O122" s="295" t="s">
        <v>1209</v>
      </c>
      <c r="P122" s="295"/>
      <c r="Q122" s="295"/>
      <c r="R122" s="295"/>
      <c r="S122" s="297" t="s">
        <v>1217</v>
      </c>
      <c r="AB122" s="295"/>
    </row>
    <row r="123" spans="3:29">
      <c r="C123" s="295"/>
      <c r="D123" s="295">
        <f t="shared" si="102"/>
        <v>4</v>
      </c>
      <c r="E123" s="295"/>
      <c r="F123" s="295" t="s">
        <v>1593</v>
      </c>
      <c r="G123" s="295"/>
      <c r="H123" s="295" t="s">
        <v>653</v>
      </c>
      <c r="I123" s="295"/>
      <c r="J123" s="295" t="s">
        <v>1356</v>
      </c>
      <c r="K123" s="295"/>
      <c r="L123" s="295" t="s">
        <v>499</v>
      </c>
      <c r="M123" s="295"/>
      <c r="N123" s="295"/>
      <c r="O123" s="295" t="s">
        <v>1210</v>
      </c>
      <c r="P123" s="295"/>
      <c r="Q123" s="295"/>
      <c r="R123" s="295"/>
      <c r="S123" s="297" t="s">
        <v>1218</v>
      </c>
      <c r="AB123" s="295"/>
    </row>
    <row r="124" spans="3:29">
      <c r="C124" s="295"/>
      <c r="D124" s="295">
        <f t="shared" si="102"/>
        <v>5</v>
      </c>
      <c r="E124" s="295"/>
      <c r="F124" s="295" t="s">
        <v>1373</v>
      </c>
      <c r="G124" s="295"/>
      <c r="H124" s="295" t="s">
        <v>654</v>
      </c>
      <c r="I124" s="295"/>
      <c r="J124" s="295" t="s">
        <v>1357</v>
      </c>
      <c r="K124" s="295"/>
      <c r="L124" s="295" t="s">
        <v>500</v>
      </c>
      <c r="M124" s="295"/>
      <c r="N124" s="295"/>
      <c r="O124" s="295" t="s">
        <v>1211</v>
      </c>
      <c r="P124" s="295"/>
      <c r="Q124" s="295"/>
      <c r="R124" s="295"/>
      <c r="S124" s="298" t="s">
        <v>1219</v>
      </c>
    </row>
    <row r="125" spans="3:29">
      <c r="C125" s="295"/>
      <c r="D125" s="295">
        <f t="shared" si="102"/>
        <v>6</v>
      </c>
      <c r="E125" s="295"/>
      <c r="F125" s="295" t="s">
        <v>969</v>
      </c>
      <c r="G125" s="295"/>
      <c r="H125" s="295" t="s">
        <v>655</v>
      </c>
      <c r="I125" s="295"/>
      <c r="J125" s="295" t="s">
        <v>1358</v>
      </c>
      <c r="K125" s="295"/>
      <c r="L125" s="295" t="s">
        <v>906</v>
      </c>
      <c r="M125" s="295"/>
      <c r="N125" s="295"/>
      <c r="O125" s="295" t="s">
        <v>1212</v>
      </c>
      <c r="P125" s="295"/>
      <c r="Q125" s="295"/>
      <c r="R125" s="295"/>
      <c r="S125" s="295"/>
    </row>
    <row r="126" spans="3:29">
      <c r="C126" s="295"/>
      <c r="D126" s="295">
        <f t="shared" si="102"/>
        <v>7</v>
      </c>
      <c r="E126" s="295"/>
      <c r="F126" s="295" t="s">
        <v>1374</v>
      </c>
      <c r="G126" s="295"/>
      <c r="H126" s="295" t="s">
        <v>656</v>
      </c>
      <c r="I126" s="295"/>
      <c r="J126" s="295" t="s">
        <v>1359</v>
      </c>
      <c r="K126" s="295"/>
      <c r="L126" s="295" t="s">
        <v>907</v>
      </c>
      <c r="M126" s="295"/>
      <c r="N126" s="295"/>
      <c r="O126" s="295" t="s">
        <v>1213</v>
      </c>
      <c r="P126" s="295"/>
      <c r="Q126" s="295"/>
      <c r="R126" s="295"/>
      <c r="S126" s="295"/>
    </row>
    <row r="127" spans="3:29">
      <c r="C127" s="295"/>
      <c r="D127" s="295">
        <f t="shared" si="102"/>
        <v>8</v>
      </c>
      <c r="E127" s="295"/>
      <c r="F127" s="295" t="s">
        <v>1375</v>
      </c>
      <c r="G127" s="295"/>
      <c r="H127" s="295" t="s">
        <v>1595</v>
      </c>
      <c r="I127" s="295"/>
      <c r="J127" s="295" t="s">
        <v>1360</v>
      </c>
      <c r="K127" s="295"/>
      <c r="L127" s="295" t="s">
        <v>908</v>
      </c>
      <c r="M127" s="295"/>
      <c r="N127" s="295"/>
      <c r="O127" s="295" t="s">
        <v>1214</v>
      </c>
      <c r="P127" s="295"/>
      <c r="Q127" s="295"/>
      <c r="R127" s="295"/>
      <c r="S127" s="295"/>
    </row>
    <row r="128" spans="3:29">
      <c r="C128" s="295"/>
      <c r="D128" s="295">
        <f t="shared" si="102"/>
        <v>9</v>
      </c>
      <c r="E128" s="295"/>
      <c r="F128" s="295" t="s">
        <v>1376</v>
      </c>
      <c r="G128" s="295"/>
      <c r="H128" s="295" t="s">
        <v>1379</v>
      </c>
      <c r="I128" s="295"/>
      <c r="J128" s="295" t="s">
        <v>1361</v>
      </c>
      <c r="K128" s="295"/>
      <c r="L128" s="295" t="s">
        <v>715</v>
      </c>
      <c r="M128" s="295"/>
      <c r="N128" s="295"/>
      <c r="O128" s="295" t="s">
        <v>844</v>
      </c>
      <c r="P128" s="295"/>
      <c r="Q128" s="295"/>
      <c r="R128" s="295"/>
      <c r="S128" s="295"/>
    </row>
    <row r="129" spans="3:19">
      <c r="C129" s="295"/>
      <c r="D129" s="295">
        <f t="shared" si="102"/>
        <v>10</v>
      </c>
      <c r="E129" s="295"/>
      <c r="F129" s="295" t="s">
        <v>1377</v>
      </c>
      <c r="G129" s="295"/>
      <c r="H129" s="295" t="s">
        <v>657</v>
      </c>
      <c r="I129" s="295"/>
      <c r="J129" s="295" t="s">
        <v>1362</v>
      </c>
      <c r="K129" s="295"/>
      <c r="L129" s="295" t="s">
        <v>716</v>
      </c>
      <c r="M129" s="295"/>
      <c r="N129" s="295"/>
      <c r="O129" s="295" t="s">
        <v>844</v>
      </c>
      <c r="P129" s="295"/>
      <c r="Q129" s="295"/>
      <c r="R129" s="295"/>
      <c r="S129" s="295"/>
    </row>
    <row r="130" spans="3:19">
      <c r="C130" s="295"/>
      <c r="D130" s="295">
        <f t="shared" si="102"/>
        <v>11</v>
      </c>
      <c r="E130" s="295"/>
      <c r="F130" s="295" t="s">
        <v>1378</v>
      </c>
      <c r="G130" s="295"/>
      <c r="H130" s="295" t="s">
        <v>658</v>
      </c>
      <c r="I130" s="295"/>
      <c r="J130" s="295" t="s">
        <v>1363</v>
      </c>
      <c r="K130" s="295"/>
      <c r="L130" s="295" t="s">
        <v>844</v>
      </c>
      <c r="M130" s="295"/>
      <c r="N130" s="295"/>
      <c r="O130" s="295" t="s">
        <v>844</v>
      </c>
      <c r="P130" s="295"/>
      <c r="Q130" s="295"/>
      <c r="R130" s="295"/>
      <c r="S130" s="295"/>
    </row>
    <row r="131" spans="3:19">
      <c r="C131" s="295"/>
      <c r="D131" s="295">
        <f t="shared" si="102"/>
        <v>12</v>
      </c>
      <c r="E131" s="295"/>
      <c r="F131" s="295" t="s">
        <v>451</v>
      </c>
      <c r="G131" s="295"/>
      <c r="H131" s="295" t="s">
        <v>659</v>
      </c>
      <c r="I131" s="295"/>
      <c r="J131" s="295" t="s">
        <v>1364</v>
      </c>
      <c r="K131" s="295"/>
      <c r="L131" s="295" t="s">
        <v>844</v>
      </c>
      <c r="M131" s="295"/>
      <c r="N131" s="295"/>
      <c r="O131" s="295" t="s">
        <v>844</v>
      </c>
      <c r="P131" s="295"/>
      <c r="Q131" s="295"/>
      <c r="R131" s="295"/>
      <c r="S131" s="295"/>
    </row>
    <row r="132" spans="3:19">
      <c r="C132" s="295"/>
      <c r="D132" s="295">
        <f t="shared" si="102"/>
        <v>13</v>
      </c>
      <c r="E132" s="295"/>
      <c r="F132" s="295" t="s">
        <v>452</v>
      </c>
      <c r="G132" s="295"/>
      <c r="H132" s="295" t="s">
        <v>660</v>
      </c>
      <c r="I132" s="295"/>
      <c r="J132" s="295" t="s">
        <v>1368</v>
      </c>
      <c r="K132" s="295"/>
      <c r="L132" s="295" t="s">
        <v>844</v>
      </c>
      <c r="M132" s="295"/>
      <c r="N132" s="295"/>
      <c r="O132" s="295" t="s">
        <v>844</v>
      </c>
      <c r="P132" s="295"/>
      <c r="Q132" s="295"/>
      <c r="R132" s="295"/>
      <c r="S132" s="295"/>
    </row>
    <row r="133" spans="3:19">
      <c r="C133" s="295"/>
      <c r="D133" s="295">
        <f t="shared" si="102"/>
        <v>14</v>
      </c>
      <c r="E133" s="295"/>
      <c r="F133" s="295" t="s">
        <v>1379</v>
      </c>
      <c r="G133" s="295"/>
      <c r="H133" s="295" t="s">
        <v>661</v>
      </c>
      <c r="I133" s="295"/>
      <c r="J133" s="295" t="s">
        <v>1369</v>
      </c>
      <c r="K133" s="295"/>
      <c r="L133" s="295" t="s">
        <v>844</v>
      </c>
      <c r="M133" s="295"/>
      <c r="N133" s="295"/>
      <c r="O133" s="295" t="s">
        <v>844</v>
      </c>
      <c r="P133" s="295"/>
      <c r="Q133" s="295"/>
      <c r="R133" s="295"/>
      <c r="S133" s="295"/>
    </row>
    <row r="134" spans="3:19">
      <c r="C134" s="295"/>
      <c r="D134" s="295">
        <f t="shared" si="102"/>
        <v>15</v>
      </c>
      <c r="E134" s="295"/>
      <c r="F134" s="295" t="s">
        <v>453</v>
      </c>
      <c r="G134" s="295"/>
      <c r="H134" s="295" t="s">
        <v>472</v>
      </c>
      <c r="I134" s="295"/>
      <c r="J134" s="295" t="s">
        <v>1370</v>
      </c>
      <c r="K134" s="295"/>
      <c r="L134" s="295" t="s">
        <v>844</v>
      </c>
      <c r="M134" s="295"/>
      <c r="N134" s="295"/>
      <c r="O134" s="295" t="s">
        <v>844</v>
      </c>
      <c r="P134" s="295"/>
      <c r="Q134" s="295"/>
      <c r="R134" s="295"/>
      <c r="S134" s="295"/>
    </row>
    <row r="135" spans="3:19">
      <c r="C135" s="295"/>
      <c r="D135" s="295">
        <f t="shared" si="102"/>
        <v>16</v>
      </c>
      <c r="E135" s="295"/>
      <c r="F135" s="295" t="s">
        <v>454</v>
      </c>
      <c r="G135" s="295"/>
      <c r="H135" s="295" t="s">
        <v>473</v>
      </c>
      <c r="I135" s="295"/>
      <c r="J135" s="295" t="s">
        <v>1371</v>
      </c>
      <c r="K135" s="295"/>
      <c r="L135" s="295" t="s">
        <v>844</v>
      </c>
      <c r="M135" s="295"/>
      <c r="N135" s="295"/>
      <c r="O135" s="295" t="s">
        <v>844</v>
      </c>
      <c r="P135" s="295"/>
      <c r="Q135" s="295"/>
      <c r="R135" s="295"/>
      <c r="S135" s="295"/>
    </row>
    <row r="136" spans="3:19">
      <c r="C136" s="295"/>
      <c r="D136" s="295">
        <f t="shared" si="102"/>
        <v>17</v>
      </c>
      <c r="E136" s="295"/>
      <c r="F136" s="295" t="s">
        <v>455</v>
      </c>
      <c r="G136" s="295"/>
      <c r="H136" s="295" t="s">
        <v>474</v>
      </c>
      <c r="I136" s="295"/>
      <c r="J136" s="295" t="s">
        <v>844</v>
      </c>
      <c r="K136" s="295"/>
      <c r="L136" s="295" t="s">
        <v>844</v>
      </c>
      <c r="M136" s="295"/>
      <c r="N136" s="295"/>
      <c r="O136" s="295" t="s">
        <v>844</v>
      </c>
      <c r="P136" s="295"/>
      <c r="Q136" s="295"/>
      <c r="R136" s="295"/>
      <c r="S136" s="295"/>
    </row>
    <row r="137" spans="3:19">
      <c r="C137" s="295"/>
      <c r="D137" s="295">
        <f t="shared" si="102"/>
        <v>18</v>
      </c>
      <c r="E137" s="295"/>
      <c r="F137" s="295" t="s">
        <v>456</v>
      </c>
      <c r="G137" s="295"/>
      <c r="H137" s="295" t="s">
        <v>475</v>
      </c>
      <c r="I137" s="295"/>
      <c r="J137" s="295" t="s">
        <v>844</v>
      </c>
      <c r="K137" s="295"/>
      <c r="L137" s="295" t="s">
        <v>844</v>
      </c>
      <c r="M137" s="295"/>
      <c r="N137" s="295"/>
      <c r="O137" s="295" t="s">
        <v>844</v>
      </c>
      <c r="P137" s="295"/>
      <c r="Q137" s="295"/>
      <c r="R137" s="295"/>
      <c r="S137" s="295"/>
    </row>
    <row r="138" spans="3:19">
      <c r="C138" s="295"/>
      <c r="D138" s="295">
        <f t="shared" si="102"/>
        <v>19</v>
      </c>
      <c r="E138" s="295"/>
      <c r="F138" s="295" t="s">
        <v>457</v>
      </c>
      <c r="G138" s="295"/>
      <c r="H138" s="295" t="s">
        <v>476</v>
      </c>
      <c r="I138" s="295"/>
      <c r="J138" s="295" t="s">
        <v>844</v>
      </c>
      <c r="K138" s="295"/>
      <c r="L138" s="295" t="s">
        <v>844</v>
      </c>
      <c r="M138" s="295"/>
      <c r="N138" s="295"/>
      <c r="O138" s="295" t="s">
        <v>844</v>
      </c>
      <c r="P138" s="295"/>
      <c r="Q138" s="295"/>
      <c r="R138" s="295"/>
      <c r="S138" s="295"/>
    </row>
    <row r="139" spans="3:19">
      <c r="C139" s="295"/>
      <c r="D139" s="295">
        <f t="shared" si="102"/>
        <v>20</v>
      </c>
      <c r="E139" s="295"/>
      <c r="F139" s="295" t="s">
        <v>1380</v>
      </c>
      <c r="G139" s="295"/>
      <c r="H139" s="295" t="s">
        <v>477</v>
      </c>
      <c r="I139" s="295"/>
      <c r="J139" s="295" t="s">
        <v>844</v>
      </c>
      <c r="K139" s="295"/>
      <c r="L139" s="295" t="s">
        <v>844</v>
      </c>
      <c r="M139" s="295"/>
      <c r="N139" s="295"/>
      <c r="O139" s="295" t="s">
        <v>844</v>
      </c>
      <c r="P139" s="295"/>
      <c r="Q139" s="295"/>
      <c r="R139" s="295"/>
      <c r="S139" s="295"/>
    </row>
    <row r="140" spans="3:19">
      <c r="C140" s="295"/>
      <c r="D140" s="295">
        <f t="shared" si="102"/>
        <v>21</v>
      </c>
      <c r="E140" s="295"/>
      <c r="F140" s="295" t="s">
        <v>1381</v>
      </c>
      <c r="G140" s="295"/>
      <c r="H140" s="295" t="s">
        <v>478</v>
      </c>
      <c r="I140" s="295"/>
      <c r="J140" s="295" t="s">
        <v>844</v>
      </c>
      <c r="K140" s="295"/>
      <c r="L140" s="295" t="s">
        <v>844</v>
      </c>
      <c r="M140" s="295"/>
      <c r="N140" s="295"/>
      <c r="O140" s="295" t="s">
        <v>844</v>
      </c>
      <c r="P140" s="295"/>
      <c r="Q140" s="295"/>
      <c r="R140" s="295"/>
      <c r="S140" s="295"/>
    </row>
    <row r="141" spans="3:19">
      <c r="C141" s="295"/>
      <c r="D141" s="295">
        <f t="shared" si="102"/>
        <v>22</v>
      </c>
      <c r="E141" s="295"/>
      <c r="F141" s="295" t="s">
        <v>458</v>
      </c>
      <c r="G141" s="295"/>
      <c r="H141" s="295" t="s">
        <v>479</v>
      </c>
      <c r="I141" s="295"/>
      <c r="J141" s="295" t="s">
        <v>844</v>
      </c>
      <c r="K141" s="295"/>
      <c r="L141" s="295" t="s">
        <v>844</v>
      </c>
      <c r="M141" s="295"/>
      <c r="N141" s="295"/>
      <c r="O141" s="295" t="s">
        <v>844</v>
      </c>
      <c r="P141" s="295"/>
      <c r="Q141" s="295"/>
      <c r="R141" s="295"/>
      <c r="S141" s="295"/>
    </row>
    <row r="142" spans="3:19">
      <c r="C142" s="295"/>
      <c r="D142" s="295">
        <f t="shared" si="102"/>
        <v>23</v>
      </c>
      <c r="E142" s="295"/>
      <c r="F142" s="295" t="s">
        <v>1382</v>
      </c>
      <c r="G142" s="295"/>
      <c r="H142" s="295" t="s">
        <v>480</v>
      </c>
      <c r="I142" s="295"/>
      <c r="J142" s="295" t="s">
        <v>844</v>
      </c>
      <c r="K142" s="295"/>
      <c r="L142" s="295" t="s">
        <v>844</v>
      </c>
      <c r="M142" s="295"/>
      <c r="N142" s="295"/>
      <c r="O142" s="295" t="s">
        <v>844</v>
      </c>
      <c r="P142" s="295"/>
      <c r="Q142" s="295"/>
      <c r="R142" s="295"/>
      <c r="S142" s="295"/>
    </row>
    <row r="143" spans="3:19">
      <c r="C143" s="295"/>
      <c r="D143" s="295">
        <f t="shared" si="102"/>
        <v>24</v>
      </c>
      <c r="E143" s="295"/>
      <c r="F143" s="295" t="s">
        <v>1383</v>
      </c>
      <c r="G143" s="295"/>
      <c r="H143" s="295" t="s">
        <v>481</v>
      </c>
      <c r="I143" s="295"/>
      <c r="J143" s="295" t="s">
        <v>844</v>
      </c>
      <c r="K143" s="295"/>
      <c r="L143" s="295" t="s">
        <v>844</v>
      </c>
      <c r="M143" s="295"/>
      <c r="N143" s="295"/>
      <c r="O143" s="295" t="s">
        <v>844</v>
      </c>
      <c r="P143" s="295"/>
      <c r="Q143" s="295"/>
      <c r="R143" s="295"/>
      <c r="S143" s="295"/>
    </row>
    <row r="144" spans="3:19">
      <c r="C144" s="295"/>
      <c r="D144" s="295">
        <f t="shared" si="102"/>
        <v>25</v>
      </c>
      <c r="E144" s="295"/>
      <c r="F144" s="295" t="s">
        <v>614</v>
      </c>
      <c r="G144" s="295"/>
      <c r="H144" s="295" t="s">
        <v>482</v>
      </c>
      <c r="I144" s="295"/>
      <c r="J144" s="295" t="s">
        <v>844</v>
      </c>
      <c r="K144" s="295"/>
      <c r="L144" s="295" t="s">
        <v>844</v>
      </c>
      <c r="M144" s="295"/>
      <c r="N144" s="295"/>
      <c r="O144" s="295" t="s">
        <v>844</v>
      </c>
      <c r="P144" s="295"/>
      <c r="Q144" s="295"/>
      <c r="R144" s="295"/>
      <c r="S144" s="295"/>
    </row>
    <row r="145" spans="3:19">
      <c r="C145" s="295"/>
      <c r="D145" s="295">
        <f t="shared" si="102"/>
        <v>26</v>
      </c>
      <c r="E145" s="295"/>
      <c r="F145" s="295" t="s">
        <v>1143</v>
      </c>
      <c r="G145" s="295"/>
      <c r="H145" s="295" t="s">
        <v>483</v>
      </c>
      <c r="I145" s="295"/>
      <c r="J145" s="295" t="s">
        <v>844</v>
      </c>
      <c r="K145" s="295"/>
      <c r="L145" s="295" t="s">
        <v>844</v>
      </c>
      <c r="M145" s="295"/>
      <c r="N145" s="295"/>
      <c r="O145" s="295" t="s">
        <v>844</v>
      </c>
      <c r="P145" s="295"/>
      <c r="Q145" s="295"/>
      <c r="R145" s="295"/>
      <c r="S145" s="295"/>
    </row>
    <row r="146" spans="3:19">
      <c r="C146" s="295"/>
      <c r="D146" s="295">
        <f t="shared" si="102"/>
        <v>27</v>
      </c>
      <c r="E146" s="295"/>
      <c r="F146" s="295" t="s">
        <v>615</v>
      </c>
      <c r="G146" s="295"/>
      <c r="H146" s="295" t="s">
        <v>484</v>
      </c>
      <c r="I146" s="295"/>
      <c r="J146" s="295" t="s">
        <v>844</v>
      </c>
      <c r="K146" s="295"/>
      <c r="L146" s="295" t="s">
        <v>844</v>
      </c>
      <c r="M146" s="295"/>
      <c r="N146" s="295"/>
      <c r="O146" s="295" t="s">
        <v>844</v>
      </c>
      <c r="P146" s="295"/>
      <c r="Q146" s="295"/>
      <c r="R146" s="295"/>
      <c r="S146" s="295"/>
    </row>
    <row r="147" spans="3:19">
      <c r="C147" s="295"/>
      <c r="D147" s="295">
        <f t="shared" si="102"/>
        <v>28</v>
      </c>
      <c r="E147" s="295"/>
      <c r="F147" s="295" t="s">
        <v>1204</v>
      </c>
      <c r="G147" s="295"/>
      <c r="H147" s="295" t="s">
        <v>485</v>
      </c>
      <c r="I147" s="295"/>
      <c r="J147" s="295" t="s">
        <v>844</v>
      </c>
      <c r="K147" s="295"/>
      <c r="L147" s="295" t="s">
        <v>844</v>
      </c>
      <c r="M147" s="295"/>
      <c r="N147" s="295"/>
      <c r="O147" s="295" t="s">
        <v>844</v>
      </c>
      <c r="P147" s="295"/>
      <c r="Q147" s="295"/>
      <c r="R147" s="295"/>
      <c r="S147" s="295"/>
    </row>
    <row r="148" spans="3:19">
      <c r="C148" s="295"/>
      <c r="D148" s="295">
        <f t="shared" si="102"/>
        <v>29</v>
      </c>
      <c r="E148" s="295"/>
      <c r="F148" s="295" t="s">
        <v>1205</v>
      </c>
      <c r="G148" s="295"/>
      <c r="H148" s="295" t="s">
        <v>486</v>
      </c>
      <c r="I148" s="295"/>
      <c r="J148" s="295" t="s">
        <v>844</v>
      </c>
      <c r="K148" s="295"/>
      <c r="L148" s="295" t="s">
        <v>844</v>
      </c>
      <c r="M148" s="295"/>
      <c r="N148" s="295"/>
      <c r="O148" s="295" t="s">
        <v>844</v>
      </c>
      <c r="P148" s="295"/>
      <c r="Q148" s="295"/>
      <c r="R148" s="295"/>
      <c r="S148" s="295"/>
    </row>
    <row r="149" spans="3:19">
      <c r="C149" s="295"/>
      <c r="D149" s="295">
        <f t="shared" si="102"/>
        <v>30</v>
      </c>
      <c r="E149" s="295"/>
      <c r="F149" s="295" t="s">
        <v>1206</v>
      </c>
      <c r="G149" s="295"/>
      <c r="H149" s="295" t="s">
        <v>491</v>
      </c>
      <c r="I149" s="295"/>
      <c r="J149" s="295" t="s">
        <v>844</v>
      </c>
      <c r="K149" s="295"/>
      <c r="L149" s="295" t="s">
        <v>844</v>
      </c>
      <c r="M149" s="295"/>
      <c r="N149" s="295"/>
      <c r="O149" s="295" t="s">
        <v>844</v>
      </c>
      <c r="P149" s="295"/>
      <c r="Q149" s="295"/>
      <c r="R149" s="295"/>
      <c r="S149" s="295"/>
    </row>
    <row r="150" spans="3:19">
      <c r="C150" s="295"/>
      <c r="D150" s="295">
        <f t="shared" si="102"/>
        <v>31</v>
      </c>
      <c r="E150" s="295"/>
      <c r="F150" s="295" t="s">
        <v>616</v>
      </c>
      <c r="G150" s="295"/>
      <c r="H150" s="295" t="s">
        <v>492</v>
      </c>
      <c r="I150" s="295"/>
      <c r="J150" s="295" t="s">
        <v>844</v>
      </c>
      <c r="K150" s="295"/>
      <c r="L150" s="295" t="s">
        <v>844</v>
      </c>
      <c r="M150" s="295"/>
      <c r="N150" s="295"/>
      <c r="O150" s="295" t="s">
        <v>844</v>
      </c>
      <c r="P150" s="295"/>
      <c r="Q150" s="295"/>
      <c r="R150" s="295"/>
      <c r="S150" s="295"/>
    </row>
    <row r="151" spans="3:19">
      <c r="C151" s="295"/>
      <c r="D151" s="295">
        <f t="shared" si="102"/>
        <v>32</v>
      </c>
      <c r="E151" s="295"/>
      <c r="F151" s="295" t="s">
        <v>617</v>
      </c>
      <c r="G151" s="295"/>
      <c r="H151" s="295" t="s">
        <v>493</v>
      </c>
      <c r="I151" s="295"/>
      <c r="J151" s="295" t="s">
        <v>844</v>
      </c>
      <c r="K151" s="295"/>
      <c r="L151" s="295" t="s">
        <v>844</v>
      </c>
      <c r="M151" s="295"/>
      <c r="N151" s="295"/>
      <c r="O151" s="295" t="s">
        <v>844</v>
      </c>
      <c r="P151" s="295"/>
      <c r="Q151" s="295"/>
      <c r="R151" s="295"/>
      <c r="S151" s="295"/>
    </row>
    <row r="152" spans="3:19">
      <c r="C152" s="295"/>
      <c r="D152" s="295">
        <f t="shared" si="102"/>
        <v>33</v>
      </c>
      <c r="E152" s="295"/>
      <c r="F152" s="295" t="s">
        <v>618</v>
      </c>
      <c r="G152" s="295"/>
      <c r="H152" s="295" t="s">
        <v>494</v>
      </c>
      <c r="I152" s="295"/>
      <c r="J152" s="295" t="s">
        <v>844</v>
      </c>
      <c r="K152" s="295"/>
      <c r="L152" s="295" t="s">
        <v>844</v>
      </c>
      <c r="M152" s="295"/>
      <c r="N152" s="295"/>
      <c r="O152" s="295" t="s">
        <v>844</v>
      </c>
      <c r="P152" s="295"/>
      <c r="Q152" s="295"/>
      <c r="R152" s="295"/>
      <c r="S152" s="295"/>
    </row>
    <row r="153" spans="3:19">
      <c r="C153" s="295"/>
      <c r="D153" s="295">
        <f t="shared" si="102"/>
        <v>34</v>
      </c>
      <c r="E153" s="295"/>
      <c r="F153" s="295" t="s">
        <v>920</v>
      </c>
      <c r="G153" s="295"/>
      <c r="H153" s="295" t="s">
        <v>495</v>
      </c>
      <c r="I153" s="295"/>
      <c r="J153" s="295" t="s">
        <v>844</v>
      </c>
      <c r="K153" s="295"/>
      <c r="L153" s="295" t="s">
        <v>844</v>
      </c>
      <c r="M153" s="295"/>
      <c r="N153" s="295"/>
      <c r="O153" s="295" t="s">
        <v>844</v>
      </c>
      <c r="P153" s="295"/>
      <c r="Q153" s="295"/>
      <c r="R153" s="295"/>
      <c r="S153" s="295"/>
    </row>
    <row r="154" spans="3:19">
      <c r="C154" s="295"/>
      <c r="D154" s="295">
        <f t="shared" si="102"/>
        <v>35</v>
      </c>
      <c r="E154" s="295"/>
      <c r="F154" s="295" t="s">
        <v>921</v>
      </c>
      <c r="G154" s="295"/>
      <c r="H154" s="295" t="s">
        <v>1355</v>
      </c>
      <c r="I154" s="295"/>
      <c r="J154" s="295" t="s">
        <v>844</v>
      </c>
      <c r="K154" s="295"/>
      <c r="L154" s="295" t="s">
        <v>844</v>
      </c>
      <c r="M154" s="295"/>
      <c r="N154" s="295"/>
      <c r="O154" s="295" t="s">
        <v>844</v>
      </c>
      <c r="P154" s="295"/>
      <c r="Q154" s="295"/>
      <c r="R154" s="295"/>
      <c r="S154" s="295"/>
    </row>
    <row r="155" spans="3:19">
      <c r="C155" s="295"/>
      <c r="D155" s="295">
        <f t="shared" si="102"/>
        <v>36</v>
      </c>
      <c r="E155" s="295"/>
      <c r="F155" s="295" t="s">
        <v>922</v>
      </c>
      <c r="G155" s="295"/>
      <c r="H155" s="295" t="s">
        <v>844</v>
      </c>
      <c r="I155" s="295"/>
      <c r="J155" s="295" t="s">
        <v>844</v>
      </c>
      <c r="K155" s="295"/>
      <c r="L155" s="295" t="s">
        <v>844</v>
      </c>
      <c r="M155" s="295"/>
      <c r="N155" s="295"/>
      <c r="O155" s="295" t="s">
        <v>844</v>
      </c>
      <c r="P155" s="295"/>
      <c r="Q155" s="295"/>
      <c r="R155" s="295"/>
      <c r="S155" s="295"/>
    </row>
    <row r="156" spans="3:19">
      <c r="C156" s="295"/>
      <c r="D156" s="295">
        <f t="shared" si="102"/>
        <v>37</v>
      </c>
      <c r="E156" s="295"/>
      <c r="F156" s="295" t="s">
        <v>619</v>
      </c>
      <c r="G156" s="295"/>
      <c r="H156" s="295" t="s">
        <v>844</v>
      </c>
      <c r="I156" s="295"/>
      <c r="J156" s="295" t="s">
        <v>844</v>
      </c>
      <c r="K156" s="295"/>
      <c r="L156" s="295" t="s">
        <v>844</v>
      </c>
      <c r="M156" s="295"/>
      <c r="N156" s="295"/>
      <c r="O156" s="295" t="s">
        <v>844</v>
      </c>
      <c r="P156" s="295"/>
      <c r="Q156" s="295"/>
      <c r="R156" s="295"/>
      <c r="S156" s="295"/>
    </row>
    <row r="157" spans="3:19">
      <c r="C157" s="295"/>
      <c r="D157" s="295">
        <f t="shared" si="102"/>
        <v>38</v>
      </c>
      <c r="E157" s="295"/>
      <c r="F157" s="295" t="s">
        <v>923</v>
      </c>
      <c r="G157" s="295"/>
      <c r="H157" s="295" t="s">
        <v>844</v>
      </c>
      <c r="I157" s="295"/>
      <c r="J157" s="295" t="s">
        <v>844</v>
      </c>
      <c r="K157" s="295"/>
      <c r="L157" s="295" t="s">
        <v>844</v>
      </c>
      <c r="M157" s="295"/>
      <c r="N157" s="295"/>
      <c r="O157" s="295" t="s">
        <v>844</v>
      </c>
      <c r="P157" s="295"/>
      <c r="Q157" s="295"/>
      <c r="R157" s="295"/>
      <c r="S157" s="295"/>
    </row>
    <row r="158" spans="3:19">
      <c r="C158" s="295"/>
      <c r="D158" s="295">
        <f t="shared" si="102"/>
        <v>39</v>
      </c>
      <c r="E158" s="295"/>
      <c r="F158" s="295" t="s">
        <v>1129</v>
      </c>
      <c r="G158" s="295"/>
      <c r="H158" s="295" t="s">
        <v>844</v>
      </c>
      <c r="I158" s="295"/>
      <c r="J158" s="295" t="s">
        <v>844</v>
      </c>
      <c r="K158" s="295"/>
      <c r="L158" s="295" t="s">
        <v>844</v>
      </c>
      <c r="M158" s="295"/>
      <c r="N158" s="295"/>
      <c r="O158" s="295" t="s">
        <v>844</v>
      </c>
      <c r="P158" s="295"/>
      <c r="Q158" s="295"/>
      <c r="R158" s="295"/>
      <c r="S158" s="295"/>
    </row>
    <row r="159" spans="3:19">
      <c r="C159" s="295"/>
      <c r="D159" s="295">
        <f t="shared" si="102"/>
        <v>40</v>
      </c>
      <c r="E159" s="295"/>
      <c r="F159" s="295" t="s">
        <v>1130</v>
      </c>
      <c r="G159" s="295"/>
      <c r="H159" s="295" t="s">
        <v>844</v>
      </c>
      <c r="I159" s="295"/>
      <c r="J159" s="295" t="s">
        <v>844</v>
      </c>
      <c r="K159" s="295"/>
      <c r="L159" s="295" t="s">
        <v>844</v>
      </c>
      <c r="M159" s="295"/>
      <c r="N159" s="295"/>
      <c r="O159" s="295" t="s">
        <v>844</v>
      </c>
      <c r="P159" s="295"/>
      <c r="Q159" s="295"/>
      <c r="R159" s="295"/>
      <c r="S159" s="295"/>
    </row>
    <row r="160" spans="3:19">
      <c r="C160" s="295"/>
      <c r="D160" s="295">
        <f t="shared" si="102"/>
        <v>41</v>
      </c>
      <c r="E160" s="295"/>
      <c r="F160" s="295" t="s">
        <v>1144</v>
      </c>
      <c r="G160" s="295"/>
      <c r="H160" s="295" t="s">
        <v>844</v>
      </c>
      <c r="I160" s="295"/>
      <c r="J160" s="295" t="s">
        <v>844</v>
      </c>
      <c r="K160" s="295"/>
      <c r="L160" s="295" t="s">
        <v>844</v>
      </c>
      <c r="M160" s="295"/>
      <c r="N160" s="295"/>
      <c r="O160" s="295" t="s">
        <v>844</v>
      </c>
      <c r="P160" s="295"/>
      <c r="Q160" s="295"/>
      <c r="R160" s="295"/>
      <c r="S160" s="295"/>
    </row>
    <row r="161" spans="3:19">
      <c r="C161" s="295"/>
      <c r="D161" s="295">
        <f t="shared" si="102"/>
        <v>42</v>
      </c>
      <c r="E161" s="295"/>
      <c r="F161" s="295" t="s">
        <v>1131</v>
      </c>
      <c r="G161" s="295"/>
      <c r="H161" s="295" t="s">
        <v>844</v>
      </c>
      <c r="I161" s="295"/>
      <c r="J161" s="295" t="s">
        <v>844</v>
      </c>
      <c r="K161" s="295"/>
      <c r="L161" s="295" t="s">
        <v>844</v>
      </c>
      <c r="M161" s="295"/>
      <c r="N161" s="295"/>
      <c r="O161" s="295" t="s">
        <v>844</v>
      </c>
      <c r="P161" s="295"/>
      <c r="Q161" s="295"/>
      <c r="R161" s="295"/>
      <c r="S161" s="295"/>
    </row>
    <row r="162" spans="3:19">
      <c r="C162" s="295"/>
      <c r="D162" s="295">
        <f t="shared" si="102"/>
        <v>43</v>
      </c>
      <c r="E162" s="295"/>
      <c r="F162" s="295" t="s">
        <v>1132</v>
      </c>
      <c r="G162" s="295"/>
      <c r="H162" s="295" t="s">
        <v>844</v>
      </c>
      <c r="I162" s="295"/>
      <c r="J162" s="295" t="s">
        <v>844</v>
      </c>
      <c r="K162" s="295"/>
      <c r="L162" s="295" t="s">
        <v>844</v>
      </c>
      <c r="M162" s="295"/>
      <c r="N162" s="295"/>
      <c r="O162" s="295" t="s">
        <v>844</v>
      </c>
      <c r="P162" s="295"/>
      <c r="Q162" s="295"/>
      <c r="R162" s="295"/>
      <c r="S162" s="295"/>
    </row>
    <row r="163" spans="3:19">
      <c r="C163" s="295"/>
      <c r="D163" s="295">
        <f t="shared" si="102"/>
        <v>44</v>
      </c>
      <c r="E163" s="295"/>
      <c r="F163" s="295" t="s">
        <v>924</v>
      </c>
      <c r="G163" s="295"/>
      <c r="H163" s="295" t="s">
        <v>844</v>
      </c>
      <c r="I163" s="295"/>
      <c r="J163" s="295" t="s">
        <v>844</v>
      </c>
      <c r="K163" s="295"/>
      <c r="L163" s="295" t="s">
        <v>844</v>
      </c>
      <c r="M163" s="295"/>
      <c r="N163" s="295"/>
      <c r="O163" s="295" t="s">
        <v>844</v>
      </c>
      <c r="P163" s="295"/>
      <c r="Q163" s="295"/>
      <c r="R163" s="295"/>
      <c r="S163" s="295"/>
    </row>
    <row r="164" spans="3:19">
      <c r="C164" s="295"/>
      <c r="D164" s="295">
        <f t="shared" si="102"/>
        <v>45</v>
      </c>
      <c r="E164" s="295"/>
      <c r="F164" s="295" t="s">
        <v>925</v>
      </c>
      <c r="G164" s="295"/>
      <c r="H164" s="295" t="s">
        <v>844</v>
      </c>
      <c r="I164" s="295"/>
      <c r="J164" s="295" t="s">
        <v>844</v>
      </c>
      <c r="K164" s="295"/>
      <c r="L164" s="295" t="s">
        <v>844</v>
      </c>
      <c r="M164" s="295"/>
      <c r="N164" s="295"/>
      <c r="O164" s="295" t="s">
        <v>844</v>
      </c>
      <c r="P164" s="295"/>
      <c r="Q164" s="295"/>
      <c r="R164" s="295"/>
      <c r="S164" s="295"/>
    </row>
    <row r="165" spans="3:19">
      <c r="C165" s="295"/>
      <c r="D165" s="295">
        <f t="shared" si="102"/>
        <v>46</v>
      </c>
      <c r="E165" s="295"/>
      <c r="F165" s="295" t="s">
        <v>1133</v>
      </c>
      <c r="G165" s="295"/>
      <c r="H165" s="295" t="s">
        <v>844</v>
      </c>
      <c r="I165" s="295"/>
      <c r="J165" s="295" t="s">
        <v>844</v>
      </c>
      <c r="K165" s="295"/>
      <c r="L165" s="295" t="s">
        <v>844</v>
      </c>
      <c r="M165" s="295"/>
      <c r="N165" s="295"/>
      <c r="O165" s="295" t="s">
        <v>844</v>
      </c>
      <c r="P165" s="295"/>
      <c r="Q165" s="295"/>
      <c r="R165" s="295"/>
      <c r="S165" s="295"/>
    </row>
    <row r="166" spans="3:19">
      <c r="C166" s="295"/>
      <c r="D166" s="295">
        <f t="shared" si="102"/>
        <v>47</v>
      </c>
      <c r="E166" s="295"/>
      <c r="F166" s="295" t="s">
        <v>1134</v>
      </c>
      <c r="G166" s="295"/>
      <c r="H166" s="295" t="s">
        <v>844</v>
      </c>
      <c r="I166" s="295"/>
      <c r="J166" s="295" t="s">
        <v>844</v>
      </c>
      <c r="K166" s="295"/>
      <c r="L166" s="295" t="s">
        <v>844</v>
      </c>
      <c r="M166" s="295"/>
      <c r="N166" s="295"/>
      <c r="O166" s="295" t="s">
        <v>844</v>
      </c>
      <c r="P166" s="295"/>
      <c r="Q166" s="295"/>
      <c r="R166" s="295"/>
      <c r="S166" s="295"/>
    </row>
    <row r="167" spans="3:19">
      <c r="C167" s="295"/>
      <c r="D167" s="295">
        <f t="shared" si="102"/>
        <v>48</v>
      </c>
      <c r="E167" s="295"/>
      <c r="F167" s="295" t="s">
        <v>1135</v>
      </c>
      <c r="G167" s="295"/>
      <c r="H167" s="295" t="s">
        <v>844</v>
      </c>
      <c r="I167" s="295"/>
      <c r="J167" s="295" t="s">
        <v>844</v>
      </c>
      <c r="K167" s="295"/>
      <c r="L167" s="295" t="s">
        <v>844</v>
      </c>
      <c r="M167" s="295"/>
      <c r="N167" s="295"/>
      <c r="O167" s="295" t="s">
        <v>844</v>
      </c>
      <c r="P167" s="295"/>
      <c r="Q167" s="295"/>
      <c r="R167" s="295"/>
      <c r="S167" s="295"/>
    </row>
    <row r="168" spans="3:19">
      <c r="C168" s="295"/>
      <c r="D168" s="295">
        <f t="shared" si="102"/>
        <v>49</v>
      </c>
      <c r="E168" s="295"/>
      <c r="F168" s="295" t="s">
        <v>1136</v>
      </c>
      <c r="G168" s="295"/>
      <c r="H168" s="295" t="s">
        <v>844</v>
      </c>
      <c r="I168" s="295"/>
      <c r="J168" s="295" t="s">
        <v>844</v>
      </c>
      <c r="K168" s="295"/>
      <c r="L168" s="295" t="s">
        <v>844</v>
      </c>
      <c r="M168" s="295"/>
      <c r="N168" s="295"/>
      <c r="O168" s="295" t="s">
        <v>844</v>
      </c>
      <c r="P168" s="295"/>
      <c r="Q168" s="295"/>
      <c r="R168" s="295"/>
      <c r="S168" s="295"/>
    </row>
    <row r="169" spans="3:19">
      <c r="C169" s="295"/>
      <c r="D169" s="295">
        <f t="shared" si="102"/>
        <v>50</v>
      </c>
      <c r="E169" s="295"/>
      <c r="F169" s="295" t="s">
        <v>926</v>
      </c>
      <c r="G169" s="295"/>
      <c r="H169" s="295" t="s">
        <v>844</v>
      </c>
      <c r="I169" s="295"/>
      <c r="J169" s="295" t="s">
        <v>844</v>
      </c>
      <c r="K169" s="295"/>
      <c r="L169" s="295" t="s">
        <v>844</v>
      </c>
      <c r="M169" s="295"/>
      <c r="N169" s="295"/>
      <c r="O169" s="295" t="s">
        <v>844</v>
      </c>
      <c r="P169" s="295"/>
      <c r="Q169" s="295"/>
      <c r="R169" s="295"/>
      <c r="S169" s="295"/>
    </row>
    <row r="170" spans="3:19">
      <c r="C170" s="295"/>
      <c r="D170" s="295">
        <f t="shared" si="102"/>
        <v>51</v>
      </c>
      <c r="E170" s="295"/>
      <c r="F170" s="295" t="s">
        <v>927</v>
      </c>
      <c r="G170" s="295"/>
      <c r="H170" s="295" t="s">
        <v>844</v>
      </c>
      <c r="I170" s="295"/>
      <c r="J170" s="295" t="s">
        <v>844</v>
      </c>
      <c r="K170" s="295"/>
      <c r="L170" s="295" t="s">
        <v>844</v>
      </c>
      <c r="M170" s="295"/>
      <c r="N170" s="295"/>
      <c r="O170" s="295" t="s">
        <v>844</v>
      </c>
      <c r="P170" s="295"/>
      <c r="Q170" s="295"/>
      <c r="R170" s="295"/>
      <c r="S170" s="295"/>
    </row>
    <row r="171" spans="3:19">
      <c r="C171" s="295"/>
      <c r="D171" s="295">
        <f t="shared" si="102"/>
        <v>52</v>
      </c>
      <c r="E171" s="295"/>
      <c r="F171" s="295" t="s">
        <v>1137</v>
      </c>
      <c r="G171" s="295"/>
      <c r="H171" s="295" t="s">
        <v>844</v>
      </c>
      <c r="I171" s="295"/>
      <c r="J171" s="295" t="s">
        <v>844</v>
      </c>
      <c r="K171" s="295"/>
      <c r="L171" s="295" t="s">
        <v>844</v>
      </c>
      <c r="M171" s="295"/>
      <c r="N171" s="295"/>
      <c r="O171" s="295" t="s">
        <v>844</v>
      </c>
      <c r="P171" s="295"/>
      <c r="Q171" s="295"/>
      <c r="R171" s="295"/>
      <c r="S171" s="295"/>
    </row>
    <row r="172" spans="3:19">
      <c r="C172" s="295"/>
      <c r="D172" s="295">
        <f t="shared" si="102"/>
        <v>53</v>
      </c>
      <c r="E172" s="295"/>
      <c r="F172" s="295" t="s">
        <v>928</v>
      </c>
      <c r="G172" s="295"/>
      <c r="H172" s="295" t="s">
        <v>844</v>
      </c>
      <c r="I172" s="295"/>
      <c r="J172" s="295" t="s">
        <v>844</v>
      </c>
      <c r="K172" s="295"/>
      <c r="L172" s="295" t="s">
        <v>844</v>
      </c>
      <c r="M172" s="295"/>
      <c r="N172" s="295"/>
      <c r="O172" s="295" t="s">
        <v>844</v>
      </c>
      <c r="P172" s="295"/>
      <c r="Q172" s="295"/>
      <c r="R172" s="295"/>
      <c r="S172" s="295"/>
    </row>
    <row r="173" spans="3:19">
      <c r="C173" s="295"/>
      <c r="D173" s="295">
        <f t="shared" si="102"/>
        <v>54</v>
      </c>
      <c r="E173" s="295"/>
      <c r="F173" s="295" t="s">
        <v>627</v>
      </c>
      <c r="G173" s="295"/>
      <c r="H173" s="295" t="s">
        <v>844</v>
      </c>
      <c r="I173" s="295"/>
      <c r="J173" s="295" t="s">
        <v>844</v>
      </c>
      <c r="K173" s="295"/>
      <c r="L173" s="295" t="s">
        <v>844</v>
      </c>
      <c r="M173" s="295"/>
      <c r="N173" s="295"/>
      <c r="O173" s="295" t="s">
        <v>844</v>
      </c>
      <c r="P173" s="295"/>
      <c r="Q173" s="295"/>
      <c r="R173" s="295"/>
      <c r="S173" s="295"/>
    </row>
    <row r="174" spans="3:19">
      <c r="C174" s="295"/>
      <c r="D174" s="295">
        <f t="shared" si="102"/>
        <v>55</v>
      </c>
      <c r="E174" s="295"/>
      <c r="F174" s="295" t="s">
        <v>628</v>
      </c>
      <c r="G174" s="295"/>
      <c r="H174" s="295" t="s">
        <v>844</v>
      </c>
      <c r="I174" s="295"/>
      <c r="J174" s="295" t="s">
        <v>844</v>
      </c>
      <c r="K174" s="295"/>
      <c r="L174" s="295" t="s">
        <v>844</v>
      </c>
      <c r="M174" s="295"/>
      <c r="N174" s="295"/>
      <c r="O174" s="295" t="s">
        <v>844</v>
      </c>
      <c r="P174" s="295"/>
      <c r="Q174" s="295"/>
      <c r="R174" s="295"/>
      <c r="S174" s="295"/>
    </row>
    <row r="175" spans="3:19">
      <c r="C175" s="295"/>
      <c r="D175" s="295">
        <f t="shared" si="102"/>
        <v>56</v>
      </c>
      <c r="E175" s="295"/>
      <c r="F175" s="295" t="s">
        <v>929</v>
      </c>
      <c r="G175" s="295"/>
      <c r="H175" s="295" t="s">
        <v>844</v>
      </c>
      <c r="I175" s="295"/>
      <c r="J175" s="295" t="s">
        <v>844</v>
      </c>
      <c r="K175" s="295"/>
      <c r="L175" s="295" t="s">
        <v>844</v>
      </c>
      <c r="M175" s="295"/>
      <c r="N175" s="295"/>
      <c r="O175" s="295" t="s">
        <v>844</v>
      </c>
      <c r="P175" s="295"/>
      <c r="Q175" s="295"/>
      <c r="R175" s="295"/>
      <c r="S175" s="295"/>
    </row>
    <row r="176" spans="3:19">
      <c r="C176" s="295"/>
      <c r="D176" s="295">
        <f t="shared" si="102"/>
        <v>57</v>
      </c>
      <c r="E176" s="295"/>
      <c r="F176" s="295" t="s">
        <v>629</v>
      </c>
      <c r="G176" s="295"/>
      <c r="H176" s="295" t="s">
        <v>844</v>
      </c>
      <c r="I176" s="295"/>
      <c r="J176" s="295" t="s">
        <v>844</v>
      </c>
      <c r="K176" s="295"/>
      <c r="L176" s="295" t="s">
        <v>844</v>
      </c>
      <c r="M176" s="295"/>
      <c r="N176" s="295"/>
      <c r="O176" s="295" t="s">
        <v>844</v>
      </c>
      <c r="P176" s="295"/>
      <c r="Q176" s="295"/>
      <c r="R176" s="295"/>
      <c r="S176" s="295"/>
    </row>
    <row r="177" spans="3:19">
      <c r="C177" s="295"/>
      <c r="D177" s="295">
        <f t="shared" si="102"/>
        <v>58</v>
      </c>
      <c r="E177" s="295"/>
      <c r="F177" s="295" t="s">
        <v>630</v>
      </c>
      <c r="G177" s="295"/>
      <c r="H177" s="295" t="s">
        <v>844</v>
      </c>
      <c r="I177" s="295"/>
      <c r="J177" s="295" t="s">
        <v>844</v>
      </c>
      <c r="K177" s="295"/>
      <c r="L177" s="295" t="s">
        <v>844</v>
      </c>
      <c r="M177" s="295"/>
      <c r="N177" s="295"/>
      <c r="O177" s="295" t="s">
        <v>844</v>
      </c>
      <c r="P177" s="295"/>
      <c r="Q177" s="295"/>
      <c r="R177" s="295"/>
      <c r="S177" s="295"/>
    </row>
    <row r="178" spans="3:19">
      <c r="C178" s="295"/>
      <c r="D178" s="295">
        <f t="shared" si="102"/>
        <v>59</v>
      </c>
      <c r="E178" s="295"/>
      <c r="F178" s="295" t="s">
        <v>631</v>
      </c>
      <c r="G178" s="295"/>
      <c r="H178" s="295" t="s">
        <v>844</v>
      </c>
      <c r="I178" s="295"/>
      <c r="J178" s="295" t="s">
        <v>844</v>
      </c>
      <c r="K178" s="295"/>
      <c r="L178" s="295" t="s">
        <v>844</v>
      </c>
      <c r="M178" s="295"/>
      <c r="N178" s="295"/>
      <c r="O178" s="295" t="s">
        <v>844</v>
      </c>
      <c r="P178" s="295"/>
      <c r="Q178" s="295"/>
      <c r="R178" s="295"/>
      <c r="S178" s="295"/>
    </row>
    <row r="179" spans="3:19">
      <c r="C179" s="295"/>
      <c r="D179" s="295">
        <f t="shared" si="102"/>
        <v>60</v>
      </c>
      <c r="E179" s="295"/>
      <c r="F179" s="295" t="s">
        <v>632</v>
      </c>
      <c r="G179" s="295"/>
      <c r="H179" s="295" t="s">
        <v>844</v>
      </c>
      <c r="I179" s="295"/>
      <c r="J179" s="295" t="s">
        <v>844</v>
      </c>
      <c r="K179" s="295"/>
      <c r="L179" s="295" t="s">
        <v>844</v>
      </c>
      <c r="M179" s="295"/>
      <c r="N179" s="295"/>
      <c r="O179" s="295" t="s">
        <v>844</v>
      </c>
      <c r="P179" s="295"/>
      <c r="Q179" s="295"/>
      <c r="R179" s="295"/>
      <c r="S179" s="295"/>
    </row>
    <row r="180" spans="3:19">
      <c r="C180" s="295"/>
      <c r="D180" s="295">
        <f t="shared" si="102"/>
        <v>61</v>
      </c>
      <c r="E180" s="295"/>
      <c r="F180" s="295" t="s">
        <v>633</v>
      </c>
      <c r="G180" s="295"/>
      <c r="H180" s="295" t="s">
        <v>844</v>
      </c>
      <c r="I180" s="295"/>
      <c r="J180" s="295" t="s">
        <v>844</v>
      </c>
      <c r="K180" s="295"/>
      <c r="L180" s="295" t="s">
        <v>844</v>
      </c>
      <c r="M180" s="295"/>
      <c r="N180" s="295"/>
      <c r="O180" s="295" t="s">
        <v>844</v>
      </c>
      <c r="P180" s="295"/>
      <c r="Q180" s="295"/>
      <c r="R180" s="295"/>
      <c r="S180" s="295"/>
    </row>
    <row r="181" spans="3:19">
      <c r="C181" s="295"/>
      <c r="D181" s="295">
        <f t="shared" si="102"/>
        <v>62</v>
      </c>
      <c r="E181" s="295"/>
      <c r="F181" s="295" t="s">
        <v>634</v>
      </c>
      <c r="G181" s="295"/>
      <c r="H181" s="295" t="s">
        <v>844</v>
      </c>
      <c r="I181" s="295"/>
      <c r="J181" s="295" t="s">
        <v>844</v>
      </c>
      <c r="K181" s="295"/>
      <c r="L181" s="295" t="s">
        <v>844</v>
      </c>
      <c r="M181" s="295"/>
      <c r="N181" s="295"/>
      <c r="O181" s="295" t="s">
        <v>844</v>
      </c>
      <c r="P181" s="295"/>
      <c r="Q181" s="295"/>
      <c r="R181" s="295"/>
      <c r="S181" s="295"/>
    </row>
    <row r="182" spans="3:19">
      <c r="C182" s="295"/>
      <c r="D182" s="295">
        <f t="shared" si="102"/>
        <v>63</v>
      </c>
      <c r="E182" s="295"/>
      <c r="F182" s="295" t="s">
        <v>635</v>
      </c>
      <c r="G182" s="295"/>
      <c r="H182" s="295" t="s">
        <v>844</v>
      </c>
      <c r="I182" s="295"/>
      <c r="J182" s="295" t="s">
        <v>844</v>
      </c>
      <c r="K182" s="295"/>
      <c r="L182" s="295" t="s">
        <v>844</v>
      </c>
      <c r="M182" s="295"/>
      <c r="N182" s="295"/>
      <c r="O182" s="295" t="s">
        <v>844</v>
      </c>
      <c r="P182" s="295"/>
      <c r="Q182" s="295"/>
      <c r="R182" s="295"/>
      <c r="S182" s="295"/>
    </row>
    <row r="183" spans="3:19">
      <c r="C183" s="295"/>
      <c r="D183" s="295">
        <f t="shared" si="102"/>
        <v>64</v>
      </c>
      <c r="E183" s="295"/>
      <c r="F183" s="295" t="s">
        <v>930</v>
      </c>
      <c r="G183" s="295"/>
      <c r="H183" s="295" t="s">
        <v>844</v>
      </c>
      <c r="I183" s="295"/>
      <c r="J183" s="295" t="s">
        <v>844</v>
      </c>
      <c r="K183" s="295"/>
      <c r="L183" s="295" t="s">
        <v>844</v>
      </c>
      <c r="M183" s="295"/>
      <c r="N183" s="295"/>
      <c r="O183" s="295" t="s">
        <v>844</v>
      </c>
      <c r="P183" s="295"/>
      <c r="Q183" s="295"/>
      <c r="R183" s="295"/>
      <c r="S183" s="295"/>
    </row>
    <row r="184" spans="3:19">
      <c r="C184" s="295"/>
      <c r="D184" s="295">
        <f t="shared" si="102"/>
        <v>65</v>
      </c>
      <c r="E184" s="295"/>
      <c r="F184" s="295" t="s">
        <v>636</v>
      </c>
      <c r="G184" s="295"/>
      <c r="H184" s="295" t="s">
        <v>844</v>
      </c>
      <c r="I184" s="295"/>
      <c r="J184" s="295" t="s">
        <v>844</v>
      </c>
      <c r="K184" s="295"/>
      <c r="L184" s="295" t="s">
        <v>844</v>
      </c>
      <c r="M184" s="295"/>
      <c r="N184" s="295"/>
      <c r="O184" s="295" t="s">
        <v>844</v>
      </c>
      <c r="P184" s="295"/>
      <c r="Q184" s="295"/>
      <c r="R184" s="295"/>
      <c r="S184" s="295"/>
    </row>
    <row r="185" spans="3:19">
      <c r="C185" s="295"/>
      <c r="D185" s="295">
        <f t="shared" si="102"/>
        <v>66</v>
      </c>
      <c r="E185" s="295"/>
      <c r="F185" s="295" t="s">
        <v>637</v>
      </c>
      <c r="G185" s="295"/>
      <c r="H185" s="295" t="s">
        <v>844</v>
      </c>
      <c r="I185" s="295"/>
      <c r="J185" s="295" t="s">
        <v>844</v>
      </c>
      <c r="K185" s="295"/>
      <c r="L185" s="295" t="s">
        <v>844</v>
      </c>
      <c r="M185" s="295"/>
      <c r="N185" s="295"/>
      <c r="O185" s="295" t="s">
        <v>844</v>
      </c>
      <c r="P185" s="295"/>
      <c r="Q185" s="295"/>
      <c r="R185" s="295"/>
      <c r="S185" s="295"/>
    </row>
    <row r="186" spans="3:19">
      <c r="C186" s="295"/>
      <c r="D186" s="295">
        <f t="shared" si="102"/>
        <v>67</v>
      </c>
      <c r="E186" s="295"/>
      <c r="F186" s="295" t="s">
        <v>638</v>
      </c>
      <c r="G186" s="295"/>
      <c r="H186" s="295"/>
      <c r="I186" s="295"/>
      <c r="J186" s="295"/>
      <c r="K186" s="295"/>
      <c r="L186" s="295"/>
      <c r="M186" s="295"/>
      <c r="N186" s="295"/>
      <c r="O186" s="295"/>
      <c r="P186" s="295"/>
      <c r="Q186" s="295"/>
      <c r="R186" s="295"/>
      <c r="S186" s="295"/>
    </row>
    <row r="187" spans="3:19">
      <c r="C187" s="295"/>
      <c r="D187" s="295">
        <f t="shared" ref="D187:D202" si="103">D186+1</f>
        <v>68</v>
      </c>
      <c r="E187" s="295"/>
      <c r="F187" s="295" t="s">
        <v>639</v>
      </c>
      <c r="G187" s="295"/>
      <c r="H187" s="295"/>
      <c r="I187" s="295"/>
      <c r="J187" s="295"/>
      <c r="K187" s="295"/>
      <c r="L187" s="295"/>
      <c r="M187" s="295"/>
      <c r="N187" s="295"/>
      <c r="O187" s="295"/>
      <c r="P187" s="295"/>
      <c r="Q187" s="295"/>
      <c r="R187" s="295"/>
      <c r="S187" s="295"/>
    </row>
    <row r="188" spans="3:19" ht="14.25">
      <c r="D188" s="295">
        <f t="shared" si="103"/>
        <v>69</v>
      </c>
      <c r="F188" s="295" t="s">
        <v>640</v>
      </c>
      <c r="G188" s="19"/>
      <c r="H188" s="19"/>
      <c r="I188" s="19"/>
    </row>
    <row r="189" spans="3:19" ht="14.25">
      <c r="D189" s="295">
        <f t="shared" si="103"/>
        <v>70</v>
      </c>
      <c r="F189" s="295" t="s">
        <v>641</v>
      </c>
      <c r="G189" s="19"/>
      <c r="H189" s="19"/>
      <c r="I189" s="19"/>
    </row>
    <row r="190" spans="3:19" ht="14.25">
      <c r="D190" s="295">
        <f t="shared" si="103"/>
        <v>71</v>
      </c>
      <c r="F190" s="295" t="s">
        <v>642</v>
      </c>
      <c r="H190" s="19"/>
      <c r="I190" s="19"/>
    </row>
    <row r="191" spans="3:19" ht="14.25">
      <c r="D191" s="295">
        <f t="shared" si="103"/>
        <v>72</v>
      </c>
      <c r="F191" s="295" t="s">
        <v>643</v>
      </c>
      <c r="H191" s="19"/>
      <c r="I191" s="19"/>
    </row>
    <row r="192" spans="3:19" ht="14.25">
      <c r="D192" s="295">
        <f t="shared" si="103"/>
        <v>73</v>
      </c>
      <c r="F192" s="295" t="s">
        <v>931</v>
      </c>
      <c r="H192" s="19"/>
    </row>
    <row r="193" spans="4:8" ht="14.25">
      <c r="D193" s="295">
        <f t="shared" si="103"/>
        <v>74</v>
      </c>
      <c r="F193" s="295" t="s">
        <v>5</v>
      </c>
      <c r="H193" s="19"/>
    </row>
    <row r="194" spans="4:8" ht="14.25">
      <c r="D194" s="295">
        <f t="shared" si="103"/>
        <v>75</v>
      </c>
      <c r="F194" s="295" t="s">
        <v>989</v>
      </c>
      <c r="H194" s="19"/>
    </row>
    <row r="195" spans="4:8" ht="14.25">
      <c r="D195" s="295">
        <f t="shared" si="103"/>
        <v>76</v>
      </c>
      <c r="F195" s="295" t="s">
        <v>644</v>
      </c>
      <c r="H195" s="19"/>
    </row>
    <row r="196" spans="4:8" ht="14.25">
      <c r="D196" s="295">
        <f t="shared" si="103"/>
        <v>77</v>
      </c>
      <c r="F196" s="295" t="s">
        <v>645</v>
      </c>
      <c r="H196" s="19"/>
    </row>
    <row r="197" spans="4:8" ht="14.25">
      <c r="D197" s="295">
        <f t="shared" si="103"/>
        <v>78</v>
      </c>
      <c r="F197" s="295" t="s">
        <v>990</v>
      </c>
      <c r="H197" s="19"/>
    </row>
    <row r="198" spans="4:8" ht="14.25">
      <c r="D198" s="295">
        <f t="shared" si="103"/>
        <v>79</v>
      </c>
      <c r="F198" s="295" t="s">
        <v>585</v>
      </c>
      <c r="H198" s="19"/>
    </row>
    <row r="199" spans="4:8" ht="14.25">
      <c r="D199" s="295">
        <f t="shared" si="103"/>
        <v>80</v>
      </c>
      <c r="F199" s="295" t="s">
        <v>586</v>
      </c>
      <c r="H199" s="19"/>
    </row>
    <row r="200" spans="4:8" ht="14.25">
      <c r="D200" s="295">
        <f t="shared" si="103"/>
        <v>81</v>
      </c>
      <c r="F200" s="295" t="s">
        <v>587</v>
      </c>
      <c r="H200" s="19"/>
    </row>
    <row r="201" spans="4:8" ht="14.25">
      <c r="D201" s="295">
        <f t="shared" si="103"/>
        <v>82</v>
      </c>
      <c r="F201" s="295" t="s">
        <v>991</v>
      </c>
      <c r="H201" s="19"/>
    </row>
    <row r="202" spans="4:8" ht="14.25">
      <c r="D202" s="295">
        <f t="shared" si="103"/>
        <v>83</v>
      </c>
      <c r="F202" s="295" t="s">
        <v>588</v>
      </c>
      <c r="H202" s="19"/>
    </row>
    <row r="203" spans="4:8" ht="14.25">
      <c r="D203" s="295">
        <f t="shared" ref="D203:D209" si="104">D202+1</f>
        <v>84</v>
      </c>
      <c r="F203" s="295" t="s">
        <v>1594</v>
      </c>
      <c r="H203" s="19"/>
    </row>
    <row r="204" spans="4:8" ht="14.25">
      <c r="D204" s="295">
        <f t="shared" si="104"/>
        <v>85</v>
      </c>
      <c r="F204" s="295" t="s">
        <v>992</v>
      </c>
      <c r="H204" s="19"/>
    </row>
    <row r="205" spans="4:8" ht="14.25">
      <c r="D205" s="295">
        <f t="shared" si="104"/>
        <v>86</v>
      </c>
      <c r="F205" s="295" t="s">
        <v>589</v>
      </c>
      <c r="H205" s="19"/>
    </row>
    <row r="206" spans="4:8" ht="14.25">
      <c r="D206" s="295">
        <f t="shared" si="104"/>
        <v>87</v>
      </c>
      <c r="F206" s="295" t="s">
        <v>1411</v>
      </c>
      <c r="H206" s="19"/>
    </row>
    <row r="207" spans="4:8" ht="14.25">
      <c r="D207" s="295">
        <f t="shared" si="104"/>
        <v>88</v>
      </c>
      <c r="F207" s="295" t="s">
        <v>590</v>
      </c>
      <c r="H207" s="19"/>
    </row>
    <row r="208" spans="4:8" ht="14.25">
      <c r="D208" s="295">
        <f t="shared" si="104"/>
        <v>89</v>
      </c>
      <c r="F208" s="295" t="s">
        <v>1354</v>
      </c>
      <c r="H208" s="19"/>
    </row>
    <row r="209" spans="4:8" ht="14.25">
      <c r="D209" s="295">
        <f t="shared" si="104"/>
        <v>90</v>
      </c>
      <c r="F209" s="295"/>
      <c r="H209" s="19"/>
    </row>
    <row r="210" spans="4:8" ht="14.25">
      <c r="H210" s="19"/>
    </row>
    <row r="211" spans="4:8" ht="14.25">
      <c r="H211" s="19"/>
    </row>
    <row r="212" spans="4:8" ht="14.25">
      <c r="H212" s="19"/>
    </row>
    <row r="213" spans="4:8" ht="14.25">
      <c r="H213" s="19"/>
    </row>
    <row r="214" spans="4:8" ht="14.25">
      <c r="H214" s="19"/>
    </row>
    <row r="215" spans="4:8" ht="14.25">
      <c r="H215" s="19"/>
    </row>
    <row r="216" spans="4:8" ht="14.25">
      <c r="H216" s="19"/>
    </row>
    <row r="217" spans="4:8" ht="14.25">
      <c r="H217" s="19"/>
    </row>
    <row r="218" spans="4:8" ht="14.25">
      <c r="H218" s="19"/>
    </row>
    <row r="219" spans="4:8" ht="14.25">
      <c r="H219" s="19"/>
    </row>
    <row r="220" spans="4:8" ht="14.25">
      <c r="H220" s="19"/>
    </row>
    <row r="221" spans="4:8" ht="14.25">
      <c r="H221" s="19"/>
    </row>
    <row r="222" spans="4:8" ht="14.25">
      <c r="H222" s="19"/>
    </row>
    <row r="223" spans="4:8" ht="14.25">
      <c r="H223" s="19"/>
    </row>
    <row r="224" spans="4:8" ht="14.25">
      <c r="H224" s="19"/>
    </row>
    <row r="225" spans="8:8" ht="14.25">
      <c r="H225" s="19"/>
    </row>
    <row r="226" spans="8:8" ht="14.25">
      <c r="H226" s="19"/>
    </row>
    <row r="227" spans="8:8" ht="14.25">
      <c r="H227" s="19"/>
    </row>
    <row r="228" spans="8:8" ht="14.25">
      <c r="H228" s="19"/>
    </row>
    <row r="229" spans="8:8" ht="14.25">
      <c r="H229" s="19"/>
    </row>
    <row r="230" spans="8:8" ht="14.25">
      <c r="H230" s="19"/>
    </row>
    <row r="231" spans="8:8" ht="14.25">
      <c r="H231" s="19"/>
    </row>
    <row r="232" spans="8:8" ht="14.25">
      <c r="H232" s="19"/>
    </row>
    <row r="233" spans="8:8" ht="14.25">
      <c r="H233" s="19"/>
    </row>
    <row r="234" spans="8:8" ht="14.25">
      <c r="H234" s="19"/>
    </row>
    <row r="235" spans="8:8" ht="14.25">
      <c r="H235" s="19"/>
    </row>
    <row r="236" spans="8:8" ht="14.25">
      <c r="H236" s="19"/>
    </row>
    <row r="237" spans="8:8" ht="14.25">
      <c r="H237" s="19"/>
    </row>
    <row r="238" spans="8:8" ht="14.25">
      <c r="H238" s="19"/>
    </row>
    <row r="239" spans="8:8" ht="14.25">
      <c r="H239" s="19"/>
    </row>
    <row r="240" spans="8:8" ht="14.25">
      <c r="H240" s="19"/>
    </row>
    <row r="241" spans="8:8" ht="14.25">
      <c r="H241" s="19"/>
    </row>
    <row r="242" spans="8:8" ht="14.25">
      <c r="H242" s="19"/>
    </row>
    <row r="243" spans="8:8" ht="14.25">
      <c r="H243" s="19"/>
    </row>
    <row r="244" spans="8:8" ht="14.25">
      <c r="H244" s="19"/>
    </row>
    <row r="245" spans="8:8" ht="14.25">
      <c r="H245" s="19"/>
    </row>
    <row r="246" spans="8:8" ht="14.25">
      <c r="H246" s="19"/>
    </row>
    <row r="247" spans="8:8" ht="14.25">
      <c r="H247" s="19"/>
    </row>
    <row r="248" spans="8:8" ht="14.25">
      <c r="H248" s="19"/>
    </row>
    <row r="249" spans="8:8" ht="14.25">
      <c r="H249" s="19"/>
    </row>
    <row r="250" spans="8:8" ht="14.25">
      <c r="H250" s="19"/>
    </row>
    <row r="251" spans="8:8" ht="14.25">
      <c r="H251" s="19"/>
    </row>
    <row r="252" spans="8:8" ht="14.25">
      <c r="H252" s="19"/>
    </row>
    <row r="253" spans="8:8" ht="14.25">
      <c r="H253" s="19"/>
    </row>
    <row r="254" spans="8:8" ht="14.25">
      <c r="H254" s="19"/>
    </row>
    <row r="255" spans="8:8" ht="14.25">
      <c r="H255" s="19"/>
    </row>
    <row r="256" spans="8:8" ht="14.25">
      <c r="H256" s="19"/>
    </row>
    <row r="257" spans="8:8" ht="14.25">
      <c r="H257" s="19"/>
    </row>
    <row r="258" spans="8:8" ht="14.25">
      <c r="H258" s="19"/>
    </row>
    <row r="259" spans="8:8" ht="14.25">
      <c r="H259" s="19"/>
    </row>
    <row r="260" spans="8:8" ht="14.25">
      <c r="H260" s="19"/>
    </row>
    <row r="261" spans="8:8" ht="14.25">
      <c r="H261" s="19"/>
    </row>
    <row r="262" spans="8:8" ht="14.25">
      <c r="H262" s="19"/>
    </row>
    <row r="263" spans="8:8" ht="14.25">
      <c r="H263" s="19"/>
    </row>
    <row r="264" spans="8:8" ht="14.25">
      <c r="H264" s="19"/>
    </row>
    <row r="265" spans="8:8" ht="14.25">
      <c r="H265" s="19"/>
    </row>
    <row r="266" spans="8:8" ht="14.25">
      <c r="H266" s="19"/>
    </row>
    <row r="267" spans="8:8" ht="14.25">
      <c r="H267" s="19"/>
    </row>
    <row r="268" spans="8:8" ht="14.25">
      <c r="H268" s="19"/>
    </row>
    <row r="269" spans="8:8" ht="14.25">
      <c r="H269" s="19"/>
    </row>
    <row r="270" spans="8:8" ht="14.25">
      <c r="H270" s="19"/>
    </row>
    <row r="271" spans="8:8" ht="14.25">
      <c r="H271" s="19"/>
    </row>
    <row r="272" spans="8:8" ht="14.25">
      <c r="H272" s="19"/>
    </row>
    <row r="273" spans="8:8" ht="14.25">
      <c r="H273" s="19"/>
    </row>
    <row r="274" spans="8:8" ht="14.25">
      <c r="H274" s="19"/>
    </row>
    <row r="275" spans="8:8" ht="14.25">
      <c r="H275" s="19"/>
    </row>
    <row r="276" spans="8:8" ht="14.25">
      <c r="H276" s="19"/>
    </row>
    <row r="277" spans="8:8" ht="14.25">
      <c r="H277" s="19"/>
    </row>
    <row r="278" spans="8:8" ht="14.25">
      <c r="H278" s="19"/>
    </row>
    <row r="279" spans="8:8" ht="14.25">
      <c r="H279" s="19"/>
    </row>
    <row r="280" spans="8:8" ht="14.25">
      <c r="H280" s="19"/>
    </row>
  </sheetData>
  <sheetProtection formatCells="0" formatRows="0" autoFilter="0"/>
  <autoFilter ref="A47:B87"/>
  <mergeCells count="154">
    <mergeCell ref="J87:K87"/>
    <mergeCell ref="J78:K78"/>
    <mergeCell ref="J79:K79"/>
    <mergeCell ref="J80:K80"/>
    <mergeCell ref="J81:K81"/>
    <mergeCell ref="J77:K77"/>
    <mergeCell ref="J70:K70"/>
    <mergeCell ref="J71:K71"/>
    <mergeCell ref="J72:K72"/>
    <mergeCell ref="J73:K73"/>
    <mergeCell ref="J86:K86"/>
    <mergeCell ref="J60:K60"/>
    <mergeCell ref="J67:K67"/>
    <mergeCell ref="J68:K68"/>
    <mergeCell ref="J74:K74"/>
    <mergeCell ref="J75:K75"/>
    <mergeCell ref="J76:K76"/>
    <mergeCell ref="C85:E85"/>
    <mergeCell ref="C61:E61"/>
    <mergeCell ref="C62:E62"/>
    <mergeCell ref="C73:E73"/>
    <mergeCell ref="C67:E67"/>
    <mergeCell ref="C65:E65"/>
    <mergeCell ref="C66:E66"/>
    <mergeCell ref="C69:E69"/>
    <mergeCell ref="C75:E75"/>
    <mergeCell ref="C68:E68"/>
    <mergeCell ref="C86:E86"/>
    <mergeCell ref="C87:E87"/>
    <mergeCell ref="C47:E47"/>
    <mergeCell ref="C48:E48"/>
    <mergeCell ref="C49:E49"/>
    <mergeCell ref="C50:E50"/>
    <mergeCell ref="C56:E56"/>
    <mergeCell ref="C57:E57"/>
    <mergeCell ref="C52:E52"/>
    <mergeCell ref="C53:E53"/>
    <mergeCell ref="C64:E64"/>
    <mergeCell ref="F64:G64"/>
    <mergeCell ref="F63:G63"/>
    <mergeCell ref="C59:E59"/>
    <mergeCell ref="C60:E60"/>
    <mergeCell ref="C63:E63"/>
    <mergeCell ref="F59:G59"/>
    <mergeCell ref="F51:G51"/>
    <mergeCell ref="F58:G58"/>
    <mergeCell ref="F48:G48"/>
    <mergeCell ref="J52:K52"/>
    <mergeCell ref="J53:K53"/>
    <mergeCell ref="J47:K47"/>
    <mergeCell ref="J48:K48"/>
    <mergeCell ref="J49:K49"/>
    <mergeCell ref="F52:G52"/>
    <mergeCell ref="J58:K58"/>
    <mergeCell ref="C72:E72"/>
    <mergeCell ref="C70:E70"/>
    <mergeCell ref="C71:E71"/>
    <mergeCell ref="C74:E74"/>
    <mergeCell ref="F76:G76"/>
    <mergeCell ref="O47:S47"/>
    <mergeCell ref="F54:G54"/>
    <mergeCell ref="F61:G61"/>
    <mergeCell ref="F62:G62"/>
    <mergeCell ref="F60:G60"/>
    <mergeCell ref="F65:G65"/>
    <mergeCell ref="J54:K54"/>
    <mergeCell ref="F57:G57"/>
    <mergeCell ref="F55:G55"/>
    <mergeCell ref="F77:G77"/>
    <mergeCell ref="F67:G67"/>
    <mergeCell ref="F69:G69"/>
    <mergeCell ref="F73:G73"/>
    <mergeCell ref="F71:G71"/>
    <mergeCell ref="J59:K59"/>
    <mergeCell ref="J55:K55"/>
    <mergeCell ref="J56:K56"/>
    <mergeCell ref="J57:K57"/>
    <mergeCell ref="J69:K69"/>
    <mergeCell ref="J64:K64"/>
    <mergeCell ref="J65:K65"/>
    <mergeCell ref="J62:K62"/>
    <mergeCell ref="J66:K66"/>
    <mergeCell ref="J63:K63"/>
    <mergeCell ref="J61:K61"/>
    <mergeCell ref="C51:E51"/>
    <mergeCell ref="F49:G49"/>
    <mergeCell ref="F66:G66"/>
    <mergeCell ref="N50:N51"/>
    <mergeCell ref="F53:G53"/>
    <mergeCell ref="F50:G50"/>
    <mergeCell ref="C54:E54"/>
    <mergeCell ref="C55:E55"/>
    <mergeCell ref="F56:G56"/>
    <mergeCell ref="J51:K51"/>
    <mergeCell ref="C30:K34"/>
    <mergeCell ref="D44:G44"/>
    <mergeCell ref="F70:G70"/>
    <mergeCell ref="F72:G72"/>
    <mergeCell ref="D19:K19"/>
    <mergeCell ref="E21:K21"/>
    <mergeCell ref="E26:K26"/>
    <mergeCell ref="F47:G47"/>
    <mergeCell ref="F68:G68"/>
    <mergeCell ref="C58:E58"/>
    <mergeCell ref="D94:H94"/>
    <mergeCell ref="F82:G82"/>
    <mergeCell ref="F79:G79"/>
    <mergeCell ref="F84:G84"/>
    <mergeCell ref="E17:K17"/>
    <mergeCell ref="J50:K50"/>
    <mergeCell ref="F80:G80"/>
    <mergeCell ref="E25:K25"/>
    <mergeCell ref="E23:K23"/>
    <mergeCell ref="E24:K24"/>
    <mergeCell ref="F81:G81"/>
    <mergeCell ref="I94:K94"/>
    <mergeCell ref="D92:H92"/>
    <mergeCell ref="I92:K92"/>
    <mergeCell ref="C81:E81"/>
    <mergeCell ref="D93:H93"/>
    <mergeCell ref="J82:K82"/>
    <mergeCell ref="J83:K83"/>
    <mergeCell ref="J84:K84"/>
    <mergeCell ref="J85:K85"/>
    <mergeCell ref="C76:E76"/>
    <mergeCell ref="C77:E77"/>
    <mergeCell ref="C83:E83"/>
    <mergeCell ref="C84:E84"/>
    <mergeCell ref="C82:E82"/>
    <mergeCell ref="F87:G87"/>
    <mergeCell ref="F86:G86"/>
    <mergeCell ref="F85:G85"/>
    <mergeCell ref="F83:G83"/>
    <mergeCell ref="F78:G78"/>
    <mergeCell ref="F13:K13"/>
    <mergeCell ref="F14:K14"/>
    <mergeCell ref="D96:H96"/>
    <mergeCell ref="I95:K95"/>
    <mergeCell ref="D95:H95"/>
    <mergeCell ref="I97:K97"/>
    <mergeCell ref="D97:H97"/>
    <mergeCell ref="I96:K96"/>
    <mergeCell ref="I93:K93"/>
    <mergeCell ref="D90:K90"/>
    <mergeCell ref="D101:J101"/>
    <mergeCell ref="D112:K112"/>
    <mergeCell ref="C1:J1"/>
    <mergeCell ref="C78:E78"/>
    <mergeCell ref="C79:E79"/>
    <mergeCell ref="C80:E80"/>
    <mergeCell ref="F74:G74"/>
    <mergeCell ref="F75:G75"/>
    <mergeCell ref="F11:K11"/>
    <mergeCell ref="F12:K12"/>
  </mergeCells>
  <phoneticPr fontId="8" type="noConversion"/>
  <conditionalFormatting sqref="D11:K11">
    <cfRule type="expression" dxfId="96" priority="9" stopIfTrue="1">
      <formula>$AX$11=1</formula>
    </cfRule>
  </conditionalFormatting>
  <conditionalFormatting sqref="D12:K12">
    <cfRule type="expression" dxfId="95" priority="10" stopIfTrue="1">
      <formula>$AX$12=1</formula>
    </cfRule>
  </conditionalFormatting>
  <conditionalFormatting sqref="D13:K13">
    <cfRule type="expression" dxfId="94" priority="11" stopIfTrue="1">
      <formula>$AX$13=1</formula>
    </cfRule>
  </conditionalFormatting>
  <conditionalFormatting sqref="D14:K14">
    <cfRule type="expression" dxfId="93" priority="12" stopIfTrue="1">
      <formula>$AX$14=1</formula>
    </cfRule>
  </conditionalFormatting>
  <conditionalFormatting sqref="L56">
    <cfRule type="expression" dxfId="92" priority="5" stopIfTrue="1">
      <formula>AND($H$45&gt;0,$L$56&lt;90)</formula>
    </cfRule>
  </conditionalFormatting>
  <conditionalFormatting sqref="J45">
    <cfRule type="expression" dxfId="91" priority="4" stopIfTrue="1">
      <formula>$J$45&lt;90</formula>
    </cfRule>
  </conditionalFormatting>
  <conditionalFormatting sqref="L54">
    <cfRule type="expression" dxfId="90" priority="3" stopIfTrue="1">
      <formula>AND($H$45&gt;0,$L$54&lt;12)</formula>
    </cfRule>
  </conditionalFormatting>
  <conditionalFormatting sqref="L52">
    <cfRule type="expression" dxfId="89" priority="2" stopIfTrue="1">
      <formula>AND($H$45&gt;0,$L$52&lt;0.1)</formula>
    </cfRule>
  </conditionalFormatting>
  <conditionalFormatting sqref="H45">
    <cfRule type="expression" dxfId="88" priority="1" stopIfTrue="1">
      <formula>$H$45&lt;0.1</formula>
    </cfRule>
  </conditionalFormatting>
  <dataValidations count="5">
    <dataValidation type="list" errorStyle="warning" allowBlank="1" showInputMessage="1" showErrorMessage="1" errorTitle="Plan Rolnośrodowiskowy" error="Wybierz jedną odmianę z listy.     Jeżeli w sadzie jest więcej odmian - wpisz następne w kolejnych wierszach. Natomiast gdy w sadzie jest odmiana, której nie ma na liście - to wpisz ją. ;-)" sqref="F48:G87">
      <formula1>$AA48:$DM48</formula1>
    </dataValidation>
    <dataValidation type="list" allowBlank="1" showInputMessage="1" showErrorMessage="1" errorTitle="Plan Rolnośrodowiskowy" error="Wybierz gatunek drzew z listy." sqref="C48:C87">
      <formula1>$S$119:$S$124</formula1>
    </dataValidation>
    <dataValidation type="whole" allowBlank="1" showInputMessage="1" showErrorMessage="1" errorTitle="Plan Rolnośrodowiskowy" error="Wpisz pełną liczbę drzew. Złamane i uschnięte pomiń ;-)" sqref="H48:I87">
      <formula1>0</formula1>
      <formula2>999999999</formula2>
    </dataValidation>
    <dataValidation type="decimal" allowBlank="1" showErrorMessage="1" errorTitle="Plan Rolnośrodowiskowy" error="Powierzchnia w ha - wpisz liczbę!" sqref="H45">
      <formula1>0</formula1>
      <formula2>99999999999</formula2>
    </dataValidation>
    <dataValidation allowBlank="1" showInputMessage="1" showErrorMessage="1" prompt="Ten wariant możesz zaznaczyć na innym arkuszu.  Na tym tylko 6.4  ;-)" sqref="C11:K13"/>
  </dataValidations>
  <printOptions horizontalCentered="1"/>
  <pageMargins left="0.51" right="0.14000000000000001" top="0.62" bottom="0.7" header="0.35"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drawing r:id="rId2"/>
  <legacyDrawing r:id="rId3"/>
</worksheet>
</file>

<file path=xl/worksheets/sheet37.xml><?xml version="1.0" encoding="utf-8"?>
<worksheet xmlns="http://schemas.openxmlformats.org/spreadsheetml/2006/main" xmlns:r="http://schemas.openxmlformats.org/officeDocument/2006/relationships">
  <sheetPr enableFormatConditionsCalculation="0">
    <tabColor indexed="45"/>
  </sheetPr>
  <dimension ref="A1:AA96"/>
  <sheetViews>
    <sheetView showGridLines="0" showZeros="0" workbookViewId="0">
      <selection sqref="A1:J1"/>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6" t="s">
        <v>184</v>
      </c>
      <c r="B1" s="2556"/>
      <c r="C1" s="2556"/>
      <c r="D1" s="2556"/>
      <c r="E1" s="2556"/>
      <c r="F1" s="2556"/>
      <c r="G1" s="2556"/>
      <c r="H1" s="2556"/>
      <c r="I1" s="2556"/>
      <c r="J1" s="2556"/>
      <c r="K1" s="729"/>
      <c r="L1" s="729"/>
    </row>
    <row r="2" spans="1:12" s="21" customFormat="1" ht="14.25">
      <c r="A2" s="681"/>
      <c r="B2" s="681"/>
      <c r="C2" s="681"/>
      <c r="D2" s="681"/>
      <c r="E2" s="681"/>
      <c r="F2" s="681"/>
      <c r="G2" s="681"/>
      <c r="H2" s="731"/>
      <c r="I2" s="731"/>
    </row>
    <row r="3" spans="1:12" s="21" customFormat="1" ht="18.75" customHeight="1">
      <c r="A3" s="2140" t="s">
        <v>984</v>
      </c>
      <c r="B3" s="2140"/>
      <c r="C3" s="2140"/>
      <c r="D3" s="2140"/>
      <c r="E3" s="2140"/>
      <c r="F3" s="2140"/>
      <c r="G3" s="2140"/>
      <c r="H3" s="2140"/>
      <c r="I3" s="2140"/>
      <c r="J3" s="2140"/>
      <c r="K3" s="687"/>
      <c r="L3" s="687"/>
    </row>
    <row r="4" spans="1:12" s="21" customFormat="1" ht="35.25" customHeight="1">
      <c r="A4" s="2140" t="s">
        <v>985</v>
      </c>
      <c r="B4" s="2140"/>
      <c r="C4" s="2140"/>
      <c r="D4" s="2140"/>
      <c r="E4" s="2140"/>
      <c r="F4" s="2140"/>
      <c r="G4" s="2140"/>
      <c r="H4" s="2140"/>
      <c r="I4" s="2140"/>
      <c r="J4" s="2140"/>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54" t="s">
        <v>964</v>
      </c>
      <c r="B15" s="2554"/>
      <c r="C15" s="2554"/>
      <c r="D15" s="2554"/>
      <c r="E15" s="2554"/>
      <c r="F15" s="2554"/>
      <c r="G15" s="2554"/>
      <c r="H15" s="2554"/>
      <c r="I15" s="2554"/>
      <c r="J15" s="2554"/>
      <c r="K15" s="650"/>
      <c r="L15" s="650"/>
    </row>
    <row r="16" spans="1:12" s="19" customFormat="1" ht="8.25" customHeight="1">
      <c r="A16" s="20"/>
      <c r="B16" s="20"/>
      <c r="C16" s="20"/>
      <c r="D16" s="20"/>
      <c r="E16" s="20"/>
      <c r="F16" s="20"/>
      <c r="G16" s="20"/>
      <c r="H16" s="20"/>
      <c r="I16" s="20"/>
      <c r="J16" s="20"/>
      <c r="K16" s="650"/>
      <c r="L16" s="650"/>
    </row>
    <row r="17" spans="1:27" s="19" customFormat="1" ht="22.5" customHeight="1">
      <c r="A17" s="20"/>
      <c r="B17" s="195" t="str">
        <f>IF(O17=1,"X","")</f>
        <v/>
      </c>
      <c r="C17" s="728"/>
      <c r="D17" s="727" t="s">
        <v>965</v>
      </c>
      <c r="E17" s="2185" t="s">
        <v>1480</v>
      </c>
      <c r="F17" s="2185"/>
      <c r="G17" s="2185"/>
      <c r="H17" s="2185"/>
      <c r="I17" s="2185"/>
      <c r="J17" s="2185"/>
      <c r="K17" s="650"/>
      <c r="L17" s="650"/>
      <c r="O17" s="343">
        <f>IF(SUM(J26:J29)&gt;0,1,0)</f>
        <v>0</v>
      </c>
    </row>
    <row r="18" spans="1:27" s="19" customFormat="1" ht="22.5" customHeight="1">
      <c r="A18" s="20"/>
      <c r="B18" s="195" t="str">
        <f>IF(O18=1,"X","")</f>
        <v/>
      </c>
      <c r="C18" s="728"/>
      <c r="D18" s="727" t="s">
        <v>1481</v>
      </c>
      <c r="E18" s="2205" t="s">
        <v>1482</v>
      </c>
      <c r="F18" s="2205"/>
      <c r="G18" s="2205"/>
      <c r="H18" s="2205"/>
      <c r="I18" s="2205"/>
      <c r="J18" s="2205"/>
      <c r="K18" s="650"/>
      <c r="L18" s="650"/>
      <c r="O18" s="343">
        <f>IF(SUM('Pak7 w7.2'!J25:J31)&gt;0,1,0)</f>
        <v>0</v>
      </c>
    </row>
    <row r="19" spans="1:27" s="19" customFormat="1" ht="22.5" customHeight="1">
      <c r="A19" s="20"/>
      <c r="B19" s="195" t="str">
        <f>IF(O19=1,"X","")</f>
        <v/>
      </c>
      <c r="C19" s="728"/>
      <c r="D19" s="727" t="s">
        <v>1483</v>
      </c>
      <c r="E19" s="2185" t="s">
        <v>1484</v>
      </c>
      <c r="F19" s="2185"/>
      <c r="G19" s="2185"/>
      <c r="H19" s="2185"/>
      <c r="I19" s="2185"/>
      <c r="J19" s="2185"/>
      <c r="K19" s="650"/>
      <c r="L19" s="650"/>
      <c r="O19" s="343">
        <f>IF(SUM('Pak7 w7.3'!J25:J37)&gt;0,1,0)</f>
        <v>0</v>
      </c>
    </row>
    <row r="20" spans="1:27" s="19" customFormat="1" ht="22.5" customHeight="1">
      <c r="A20" s="20"/>
      <c r="B20" s="195" t="str">
        <f>IF(O20=1,"X","")</f>
        <v/>
      </c>
      <c r="C20" s="728"/>
      <c r="D20" s="727" t="s">
        <v>1485</v>
      </c>
      <c r="E20" s="2205" t="s">
        <v>1486</v>
      </c>
      <c r="F20" s="2205"/>
      <c r="G20" s="2205"/>
      <c r="H20" s="2205"/>
      <c r="I20" s="2205"/>
      <c r="J20" s="2205"/>
      <c r="K20" s="650"/>
      <c r="L20" s="650"/>
      <c r="O20" s="343">
        <f>IF(SUM('Pak7 w7.4'!J25:J27)&gt;0,1,0)</f>
        <v>0</v>
      </c>
    </row>
    <row r="21" spans="1:27" s="196" customFormat="1" ht="14.25">
      <c r="A21" s="707"/>
      <c r="B21" s="707" t="s">
        <v>1417</v>
      </c>
      <c r="C21" s="707"/>
      <c r="D21" s="707"/>
      <c r="E21" s="707"/>
      <c r="F21" s="792"/>
      <c r="G21" s="792"/>
      <c r="H21" s="792"/>
      <c r="I21" s="792"/>
      <c r="J21" s="792"/>
      <c r="K21" s="650"/>
      <c r="L21" s="6"/>
      <c r="M21" s="6"/>
      <c r="N21" s="6"/>
      <c r="O21" s="6"/>
      <c r="P21" s="6"/>
      <c r="Q21" s="6"/>
      <c r="R21" s="6"/>
      <c r="S21" s="6"/>
      <c r="T21" s="6"/>
      <c r="U21" s="6"/>
      <c r="V21" s="6"/>
      <c r="W21" s="6"/>
      <c r="X21" s="6"/>
      <c r="Y21" s="6"/>
      <c r="Z21" s="6"/>
      <c r="AA21" s="6"/>
    </row>
    <row r="22" spans="1:27" s="27" customFormat="1" ht="10.5" customHeight="1">
      <c r="A22" s="19"/>
      <c r="B22" s="19"/>
      <c r="C22" s="19"/>
      <c r="D22" s="19"/>
      <c r="E22" s="19"/>
      <c r="F22" s="19"/>
      <c r="G22" s="19"/>
      <c r="H22" s="19"/>
      <c r="I22" s="19"/>
      <c r="J22" s="19"/>
      <c r="K22" s="650"/>
      <c r="L22" s="6"/>
      <c r="M22" s="6"/>
      <c r="N22" s="6"/>
      <c r="O22" s="6"/>
      <c r="P22" s="6"/>
      <c r="Q22" s="6"/>
      <c r="R22" s="6"/>
      <c r="S22" s="6"/>
      <c r="T22" s="6"/>
      <c r="U22" s="6"/>
      <c r="V22" s="6"/>
      <c r="W22" s="6"/>
      <c r="X22" s="6"/>
      <c r="Y22" s="6"/>
      <c r="Z22" s="6"/>
      <c r="AA22" s="6"/>
    </row>
    <row r="23" spans="1:27" s="27" customFormat="1" ht="35.25" customHeight="1">
      <c r="A23" s="19"/>
      <c r="B23" s="19"/>
      <c r="C23" s="19"/>
      <c r="D23" s="19"/>
      <c r="E23" s="19"/>
      <c r="F23" s="19"/>
      <c r="G23" s="19"/>
      <c r="H23" s="19"/>
      <c r="I23" s="19"/>
      <c r="J23" s="19"/>
      <c r="K23" s="793"/>
      <c r="L23" s="6"/>
      <c r="M23" s="6"/>
      <c r="N23" s="6"/>
      <c r="O23" s="6"/>
      <c r="P23" s="6"/>
      <c r="Q23" s="6"/>
      <c r="R23" s="6"/>
      <c r="S23" s="6"/>
      <c r="T23" s="6"/>
      <c r="U23" s="6"/>
      <c r="V23" s="6"/>
      <c r="W23" s="6"/>
      <c r="X23" s="6"/>
      <c r="Y23" s="6"/>
      <c r="Z23" s="6"/>
      <c r="AA23" s="6"/>
    </row>
    <row r="24" spans="1:27" s="27" customFormat="1" ht="14.25" customHeight="1">
      <c r="A24" s="20"/>
      <c r="B24" s="456" t="s">
        <v>1418</v>
      </c>
      <c r="C24" s="675"/>
      <c r="D24" s="675"/>
      <c r="E24" s="675"/>
      <c r="F24" s="675"/>
      <c r="G24" s="675"/>
      <c r="H24" s="675"/>
      <c r="I24" s="675"/>
      <c r="J24" s="675"/>
      <c r="K24" s="793"/>
      <c r="L24" s="6"/>
      <c r="M24" s="6"/>
      <c r="N24" s="6"/>
      <c r="O24" s="6"/>
      <c r="P24" s="6"/>
      <c r="Q24" s="6"/>
      <c r="R24" s="6"/>
      <c r="S24" s="6"/>
      <c r="T24" s="6"/>
      <c r="U24" s="6"/>
      <c r="V24" s="6"/>
      <c r="W24" s="6"/>
      <c r="X24" s="6"/>
      <c r="Y24" s="6"/>
      <c r="Z24" s="6"/>
      <c r="AA24" s="6"/>
    </row>
    <row r="25" spans="1:27" s="27" customFormat="1" ht="15">
      <c r="A25" s="20"/>
      <c r="B25" s="668"/>
      <c r="C25" s="703"/>
      <c r="D25" s="703"/>
      <c r="E25" s="703"/>
      <c r="F25" s="703"/>
      <c r="G25" s="703"/>
      <c r="H25" s="703"/>
      <c r="I25" s="703"/>
      <c r="J25" s="703"/>
      <c r="K25" s="793"/>
      <c r="L25" s="6"/>
      <c r="M25" s="6"/>
      <c r="N25" s="6"/>
      <c r="O25" s="6"/>
      <c r="P25" s="6"/>
      <c r="Q25" s="6"/>
      <c r="R25" s="6"/>
      <c r="S25" s="6"/>
      <c r="T25" s="6"/>
      <c r="U25" s="6"/>
      <c r="V25" s="6"/>
      <c r="W25" s="6"/>
      <c r="X25" s="6"/>
      <c r="Y25" s="6"/>
      <c r="Z25" s="6"/>
      <c r="AA25" s="6"/>
    </row>
    <row r="26" spans="1:27" s="27" customFormat="1" ht="26.25" customHeight="1">
      <c r="A26" s="20"/>
      <c r="B26" s="668" t="s">
        <v>1192</v>
      </c>
      <c r="C26" s="195" t="str">
        <f>IF(J26&gt;0,"X","")</f>
        <v/>
      </c>
      <c r="D26" s="794" t="s">
        <v>691</v>
      </c>
      <c r="E26" s="795"/>
      <c r="F26" s="795"/>
      <c r="G26" s="795"/>
      <c r="H26" s="795"/>
      <c r="I26" s="721" t="s">
        <v>692</v>
      </c>
      <c r="J26" s="530"/>
      <c r="K26" s="793"/>
      <c r="L26" s="6"/>
      <c r="M26" s="6"/>
      <c r="N26" s="6"/>
      <c r="O26" s="6"/>
      <c r="P26" s="6"/>
      <c r="Q26" s="6"/>
      <c r="R26" s="6"/>
      <c r="S26" s="6"/>
      <c r="T26" s="6"/>
      <c r="U26" s="6"/>
      <c r="V26" s="6"/>
      <c r="W26" s="6"/>
      <c r="X26" s="6"/>
      <c r="Y26" s="6"/>
      <c r="Z26" s="6"/>
      <c r="AA26" s="6"/>
    </row>
    <row r="27" spans="1:27" s="27" customFormat="1" ht="26.25" customHeight="1">
      <c r="A27" s="20"/>
      <c r="B27" s="668"/>
      <c r="C27" s="195" t="str">
        <f>IF(J27&gt;0,"X","")</f>
        <v/>
      </c>
      <c r="D27" s="794" t="s">
        <v>693</v>
      </c>
      <c r="E27" s="737"/>
      <c r="F27" s="737"/>
      <c r="G27" s="737"/>
      <c r="H27" s="737"/>
      <c r="I27" s="721" t="s">
        <v>692</v>
      </c>
      <c r="J27" s="530"/>
      <c r="K27" s="793"/>
      <c r="L27" s="6"/>
      <c r="M27" s="6"/>
      <c r="N27" s="6"/>
      <c r="O27" s="6"/>
      <c r="P27" s="6"/>
      <c r="Q27" s="6"/>
      <c r="R27" s="6"/>
      <c r="S27" s="6"/>
      <c r="T27" s="6"/>
      <c r="U27" s="6"/>
      <c r="V27" s="6"/>
      <c r="W27" s="6"/>
      <c r="X27" s="6"/>
      <c r="Y27" s="6"/>
      <c r="Z27" s="6"/>
      <c r="AA27" s="6"/>
    </row>
    <row r="28" spans="1:27" s="27" customFormat="1" ht="26.25" customHeight="1">
      <c r="A28" s="20"/>
      <c r="B28" s="668"/>
      <c r="C28" s="195" t="str">
        <f>IF(J28&gt;0,"X","")</f>
        <v/>
      </c>
      <c r="D28" s="794" t="s">
        <v>694</v>
      </c>
      <c r="E28" s="737"/>
      <c r="F28" s="737"/>
      <c r="G28" s="737"/>
      <c r="H28" s="737"/>
      <c r="I28" s="721" t="s">
        <v>692</v>
      </c>
      <c r="J28" s="530"/>
      <c r="K28" s="793"/>
      <c r="L28" s="6"/>
      <c r="M28" s="6"/>
      <c r="N28" s="6"/>
      <c r="O28" s="6"/>
      <c r="P28" s="6"/>
      <c r="Q28" s="6"/>
      <c r="R28" s="6"/>
      <c r="S28" s="6"/>
      <c r="T28" s="6"/>
      <c r="U28" s="6"/>
      <c r="V28" s="6"/>
      <c r="W28" s="6"/>
      <c r="X28" s="6"/>
      <c r="Y28" s="6"/>
      <c r="Z28" s="6"/>
      <c r="AA28" s="6"/>
    </row>
    <row r="29" spans="1:27" s="27" customFormat="1" ht="26.25" customHeight="1">
      <c r="A29" s="20"/>
      <c r="B29" s="668"/>
      <c r="C29" s="195" t="str">
        <f>IF(J29&gt;0,"X","")</f>
        <v/>
      </c>
      <c r="D29" s="794" t="s">
        <v>695</v>
      </c>
      <c r="E29" s="737"/>
      <c r="F29" s="737"/>
      <c r="G29" s="737"/>
      <c r="H29" s="737"/>
      <c r="I29" s="721" t="s">
        <v>692</v>
      </c>
      <c r="J29" s="530"/>
      <c r="K29" s="793"/>
      <c r="L29" s="6"/>
      <c r="M29" s="6"/>
      <c r="N29" s="6"/>
      <c r="O29" s="6"/>
      <c r="P29" s="6"/>
      <c r="Q29" s="6"/>
      <c r="R29" s="6"/>
      <c r="S29" s="6"/>
      <c r="T29" s="6"/>
      <c r="U29" s="6"/>
      <c r="V29" s="6"/>
      <c r="W29" s="6"/>
      <c r="X29" s="6"/>
      <c r="Y29" s="6"/>
      <c r="Z29" s="6"/>
      <c r="AA29" s="6"/>
    </row>
    <row r="30" spans="1:27" s="27" customFormat="1" ht="15">
      <c r="A30" s="20"/>
      <c r="B30" s="668"/>
      <c r="C30" s="2676" t="s">
        <v>1417</v>
      </c>
      <c r="D30" s="2676"/>
      <c r="E30" s="2676"/>
      <c r="F30" s="2676"/>
      <c r="G30" s="2676"/>
      <c r="H30" s="703"/>
      <c r="I30" s="703"/>
      <c r="J30" s="703"/>
      <c r="K30" s="793"/>
      <c r="L30" s="6"/>
      <c r="M30" s="6"/>
      <c r="N30" s="6"/>
      <c r="O30" s="6"/>
      <c r="P30" s="6"/>
      <c r="Q30" s="6"/>
      <c r="R30" s="6"/>
      <c r="S30" s="6"/>
      <c r="T30" s="6"/>
      <c r="U30" s="6"/>
      <c r="V30" s="6"/>
      <c r="W30" s="6"/>
      <c r="X30" s="6"/>
      <c r="Y30" s="6"/>
      <c r="Z30" s="6"/>
      <c r="AA30" s="6"/>
    </row>
    <row r="31" spans="1:27" s="27" customFormat="1" ht="8.25" customHeight="1">
      <c r="A31" s="20"/>
      <c r="B31" s="668"/>
      <c r="C31" s="683"/>
      <c r="D31" s="683"/>
      <c r="E31" s="683"/>
      <c r="F31" s="703"/>
      <c r="G31" s="703"/>
      <c r="H31" s="703"/>
      <c r="I31" s="703"/>
      <c r="J31" s="703"/>
      <c r="K31" s="793"/>
      <c r="L31" s="6"/>
      <c r="M31" s="6"/>
      <c r="N31" s="6"/>
      <c r="O31" s="6"/>
      <c r="P31" s="6"/>
      <c r="Q31" s="6"/>
      <c r="R31" s="6"/>
      <c r="S31" s="6"/>
      <c r="T31" s="6"/>
      <c r="U31" s="6"/>
      <c r="V31" s="6"/>
      <c r="W31" s="6"/>
      <c r="X31" s="6"/>
      <c r="Y31" s="6"/>
      <c r="Z31" s="6"/>
      <c r="AA31" s="6"/>
    </row>
    <row r="32" spans="1:27" s="27" customFormat="1" ht="27" customHeight="1">
      <c r="A32" s="20"/>
      <c r="B32" s="701" t="s">
        <v>1199</v>
      </c>
      <c r="C32" s="695" t="s">
        <v>2492</v>
      </c>
      <c r="D32" s="695"/>
      <c r="E32" s="695"/>
      <c r="F32" s="20"/>
      <c r="G32" s="20"/>
      <c r="H32" s="20"/>
      <c r="I32" s="20"/>
      <c r="J32" s="20"/>
      <c r="K32" s="793"/>
      <c r="L32" s="6"/>
      <c r="M32" s="6"/>
      <c r="N32" s="6"/>
      <c r="O32" s="6"/>
      <c r="P32" s="6"/>
      <c r="Q32" s="6"/>
      <c r="R32" s="6"/>
      <c r="S32" s="6"/>
      <c r="T32" s="6"/>
      <c r="U32" s="6"/>
      <c r="V32" s="6"/>
      <c r="W32" s="6"/>
      <c r="X32" s="6"/>
      <c r="Y32" s="6"/>
      <c r="Z32" s="6"/>
      <c r="AA32" s="6"/>
    </row>
    <row r="33" spans="1:27" s="27" customFormat="1" ht="27" customHeight="1">
      <c r="A33" s="20"/>
      <c r="B33" s="701" t="s">
        <v>1201</v>
      </c>
      <c r="C33" s="695" t="s">
        <v>1283</v>
      </c>
      <c r="D33" s="793"/>
      <c r="E33" s="793"/>
      <c r="F33" s="793"/>
      <c r="G33" s="793"/>
      <c r="H33" s="793"/>
      <c r="I33" s="793"/>
      <c r="J33" s="793"/>
      <c r="K33" s="793"/>
      <c r="L33" s="6"/>
      <c r="M33" s="6"/>
      <c r="N33" s="6"/>
      <c r="O33" s="6"/>
      <c r="P33" s="6"/>
      <c r="Q33" s="6"/>
      <c r="R33" s="6"/>
      <c r="S33" s="6"/>
      <c r="T33" s="6"/>
      <c r="U33" s="6"/>
      <c r="V33" s="6"/>
      <c r="W33" s="6"/>
      <c r="X33" s="6"/>
      <c r="Y33" s="6"/>
      <c r="Z33" s="6"/>
      <c r="AA33" s="6"/>
    </row>
    <row r="34" spans="1:27" s="27" customFormat="1" ht="27" customHeight="1">
      <c r="A34" s="20"/>
      <c r="B34" s="701"/>
      <c r="C34" s="695" t="s">
        <v>1284</v>
      </c>
      <c r="D34" s="793"/>
      <c r="E34" s="793"/>
      <c r="F34" s="793"/>
      <c r="G34" s="793"/>
      <c r="H34" s="793"/>
      <c r="I34" s="793"/>
      <c r="J34" s="793"/>
      <c r="K34" s="793"/>
      <c r="L34" s="6"/>
      <c r="M34" s="6"/>
      <c r="N34" s="6"/>
      <c r="O34" s="6"/>
      <c r="P34" s="6"/>
      <c r="Q34" s="6"/>
      <c r="R34" s="6"/>
      <c r="S34" s="6"/>
      <c r="T34" s="6"/>
      <c r="U34" s="6"/>
      <c r="V34" s="6"/>
      <c r="W34" s="6"/>
      <c r="X34" s="6"/>
      <c r="Y34" s="6"/>
      <c r="Z34" s="6"/>
      <c r="AA34" s="6"/>
    </row>
    <row r="35" spans="1:27" s="27" customFormat="1" ht="27" customHeight="1">
      <c r="A35" s="20"/>
      <c r="B35" s="701" t="s">
        <v>696</v>
      </c>
      <c r="C35" s="695" t="s">
        <v>697</v>
      </c>
      <c r="D35" s="695"/>
      <c r="E35" s="695"/>
      <c r="F35" s="20"/>
      <c r="G35" s="20"/>
      <c r="H35" s="20"/>
      <c r="I35" s="20"/>
      <c r="J35" s="20"/>
      <c r="K35" s="20"/>
      <c r="L35" s="6"/>
      <c r="M35" s="6"/>
      <c r="N35" s="6"/>
      <c r="O35" s="6"/>
      <c r="P35" s="6"/>
      <c r="Q35" s="6"/>
      <c r="R35" s="6"/>
      <c r="S35" s="6"/>
      <c r="T35" s="6"/>
      <c r="U35" s="6"/>
      <c r="V35" s="6"/>
      <c r="W35" s="6"/>
      <c r="X35" s="6"/>
      <c r="Y35" s="6"/>
      <c r="Z35" s="6"/>
      <c r="AA35" s="6"/>
    </row>
    <row r="36" spans="1:27" s="27" customFormat="1" ht="27" customHeight="1">
      <c r="A36" s="20"/>
      <c r="B36" s="701" t="s">
        <v>698</v>
      </c>
      <c r="C36" s="695" t="s">
        <v>1003</v>
      </c>
      <c r="D36" s="695"/>
      <c r="E36" s="695"/>
      <c r="F36" s="20"/>
      <c r="G36" s="20"/>
      <c r="H36" s="20"/>
      <c r="I36" s="20"/>
      <c r="J36" s="20"/>
      <c r="K36" s="20"/>
      <c r="L36" s="6"/>
      <c r="M36" s="6"/>
      <c r="N36" s="6"/>
      <c r="O36" s="6"/>
      <c r="P36" s="6"/>
      <c r="Q36" s="6"/>
      <c r="R36" s="6"/>
      <c r="S36" s="6"/>
      <c r="T36" s="6"/>
      <c r="U36" s="6"/>
      <c r="V36" s="6"/>
      <c r="W36" s="6"/>
      <c r="X36" s="6"/>
      <c r="Y36" s="6"/>
      <c r="Z36" s="6"/>
      <c r="AA36" s="6"/>
    </row>
    <row r="37" spans="1:27" s="27" customFormat="1" ht="8.25" customHeight="1">
      <c r="A37" s="20"/>
      <c r="B37" s="20"/>
      <c r="C37" s="20"/>
      <c r="D37" s="20"/>
      <c r="E37" s="20"/>
      <c r="F37" s="20"/>
      <c r="G37" s="20"/>
      <c r="H37" s="20"/>
      <c r="I37" s="20"/>
      <c r="J37" s="20"/>
      <c r="K37" s="6"/>
      <c r="L37" s="6"/>
      <c r="M37" s="6"/>
      <c r="N37" s="6"/>
      <c r="O37" s="6"/>
      <c r="P37" s="6"/>
      <c r="Q37" s="6"/>
      <c r="R37" s="6"/>
      <c r="S37" s="6"/>
      <c r="T37" s="6"/>
      <c r="U37" s="6"/>
      <c r="V37" s="6"/>
      <c r="W37" s="6"/>
      <c r="X37" s="6"/>
      <c r="Y37" s="6"/>
      <c r="Z37" s="6"/>
      <c r="AA37" s="6"/>
    </row>
    <row r="38" spans="1:27" s="27" customFormat="1" ht="15" customHeight="1">
      <c r="A38" s="20"/>
      <c r="B38" s="20"/>
      <c r="C38" s="20"/>
      <c r="D38" s="20"/>
      <c r="E38" s="20"/>
      <c r="F38" s="20"/>
      <c r="G38" s="20"/>
      <c r="H38" s="20"/>
      <c r="I38" s="20"/>
      <c r="J38" s="20"/>
      <c r="K38" s="6"/>
      <c r="L38" s="6"/>
      <c r="M38" s="6"/>
      <c r="N38" s="6"/>
      <c r="O38" s="6"/>
      <c r="P38" s="6"/>
      <c r="Q38" s="6"/>
      <c r="R38" s="6"/>
      <c r="S38" s="6"/>
      <c r="T38" s="6"/>
      <c r="U38" s="6"/>
      <c r="V38" s="6"/>
      <c r="W38" s="6"/>
      <c r="X38" s="6"/>
      <c r="Y38" s="6"/>
      <c r="Z38" s="6"/>
      <c r="AA38" s="6"/>
    </row>
    <row r="39" spans="1:27" s="27" customFormat="1" ht="27.75" customHeight="1">
      <c r="A39" s="20"/>
      <c r="B39" s="20"/>
      <c r="C39" s="750" t="s">
        <v>699</v>
      </c>
      <c r="D39" s="20"/>
      <c r="E39" s="20"/>
      <c r="F39" s="20"/>
      <c r="G39" s="20"/>
      <c r="H39" s="20"/>
      <c r="I39" s="20"/>
      <c r="J39" s="20"/>
      <c r="K39" s="6"/>
      <c r="L39" s="6"/>
      <c r="M39" s="6"/>
      <c r="N39" s="6"/>
      <c r="O39" s="6"/>
      <c r="P39" s="6"/>
      <c r="Q39" s="6"/>
      <c r="R39" s="6"/>
      <c r="S39" s="6"/>
      <c r="T39" s="6"/>
      <c r="U39" s="6"/>
      <c r="V39" s="6"/>
      <c r="W39" s="6"/>
      <c r="X39" s="6"/>
      <c r="Y39" s="6"/>
      <c r="Z39" s="6"/>
      <c r="AA39" s="6"/>
    </row>
    <row r="40" spans="1:27" s="27" customFormat="1" ht="27.75" customHeight="1">
      <c r="A40" s="20"/>
      <c r="B40" s="20"/>
      <c r="C40" s="2079"/>
      <c r="D40" s="2080"/>
      <c r="E40" s="2080"/>
      <c r="F40" s="2080"/>
      <c r="G40" s="2080"/>
      <c r="H40" s="2080"/>
      <c r="I40" s="2080"/>
      <c r="J40" s="2081"/>
      <c r="K40" s="6"/>
      <c r="L40" s="6"/>
      <c r="M40" s="6"/>
      <c r="N40" s="6"/>
      <c r="O40" s="6"/>
      <c r="P40" s="6"/>
      <c r="Q40" s="6"/>
      <c r="R40" s="6"/>
      <c r="S40" s="6"/>
      <c r="T40" s="6"/>
      <c r="U40" s="6"/>
      <c r="V40" s="6"/>
      <c r="W40" s="6"/>
      <c r="X40" s="6"/>
      <c r="Y40" s="6"/>
      <c r="Z40" s="6"/>
      <c r="AA40" s="6"/>
    </row>
    <row r="41" spans="1:27" s="27" customFormat="1" ht="27.75" customHeight="1">
      <c r="A41" s="20"/>
      <c r="B41" s="20"/>
      <c r="C41" s="2082"/>
      <c r="D41" s="2083"/>
      <c r="E41" s="2083"/>
      <c r="F41" s="2083"/>
      <c r="G41" s="2083"/>
      <c r="H41" s="2083"/>
      <c r="I41" s="2083"/>
      <c r="J41" s="2084"/>
      <c r="K41" s="6"/>
      <c r="L41" s="6"/>
      <c r="M41" s="6"/>
      <c r="N41" s="6"/>
      <c r="O41" s="6"/>
      <c r="P41" s="6"/>
      <c r="Q41" s="6"/>
      <c r="R41" s="6"/>
      <c r="S41" s="6"/>
      <c r="T41" s="6"/>
      <c r="U41" s="6"/>
      <c r="V41" s="6"/>
      <c r="W41" s="6"/>
      <c r="X41" s="6"/>
      <c r="Y41" s="6"/>
      <c r="Z41" s="6"/>
      <c r="AA41" s="6"/>
    </row>
    <row r="42" spans="1:27" s="27" customFormat="1" ht="27.75" customHeight="1">
      <c r="A42" s="20"/>
      <c r="B42" s="20"/>
      <c r="C42" s="2082"/>
      <c r="D42" s="2083"/>
      <c r="E42" s="2083"/>
      <c r="F42" s="2083"/>
      <c r="G42" s="2083"/>
      <c r="H42" s="2083"/>
      <c r="I42" s="2083"/>
      <c r="J42" s="2084"/>
      <c r="K42" s="6"/>
      <c r="L42" s="6"/>
      <c r="M42" s="6"/>
      <c r="N42" s="6"/>
      <c r="O42" s="6"/>
      <c r="P42" s="6"/>
      <c r="Q42" s="6"/>
      <c r="R42" s="6"/>
      <c r="S42" s="6"/>
      <c r="T42" s="6"/>
      <c r="U42" s="6"/>
      <c r="V42" s="6"/>
      <c r="W42" s="6"/>
      <c r="X42" s="6"/>
      <c r="Y42" s="6"/>
      <c r="Z42" s="6"/>
      <c r="AA42" s="6"/>
    </row>
    <row r="43" spans="1:27" s="27" customFormat="1" ht="16.5" customHeight="1">
      <c r="A43" s="20"/>
      <c r="B43" s="20"/>
      <c r="C43" s="2082"/>
      <c r="D43" s="2083"/>
      <c r="E43" s="2083"/>
      <c r="F43" s="2083"/>
      <c r="G43" s="2083"/>
      <c r="H43" s="2083"/>
      <c r="I43" s="2083"/>
      <c r="J43" s="2084"/>
      <c r="K43" s="6"/>
      <c r="L43" s="6"/>
      <c r="M43" s="6"/>
      <c r="N43" s="6"/>
      <c r="O43" s="6"/>
      <c r="P43" s="6"/>
      <c r="Q43" s="6"/>
      <c r="R43" s="6"/>
      <c r="S43" s="6"/>
      <c r="T43" s="6"/>
      <c r="U43" s="6"/>
      <c r="V43" s="6"/>
      <c r="W43" s="6"/>
      <c r="X43" s="6"/>
      <c r="Y43" s="6"/>
      <c r="Z43" s="6"/>
      <c r="AA43" s="6"/>
    </row>
    <row r="44" spans="1:27" s="27" customFormat="1" ht="16.5" customHeight="1">
      <c r="A44" s="20"/>
      <c r="B44" s="20"/>
      <c r="C44" s="2082"/>
      <c r="D44" s="2083"/>
      <c r="E44" s="2083"/>
      <c r="F44" s="2083"/>
      <c r="G44" s="2083"/>
      <c r="H44" s="2083"/>
      <c r="I44" s="2083"/>
      <c r="J44" s="2084"/>
      <c r="K44" s="6"/>
      <c r="L44" s="6"/>
      <c r="M44" s="6"/>
      <c r="N44" s="6"/>
      <c r="O44" s="6"/>
      <c r="P44" s="6"/>
      <c r="Q44" s="6"/>
      <c r="R44" s="6"/>
      <c r="S44" s="6"/>
      <c r="T44" s="6"/>
      <c r="U44" s="6"/>
      <c r="V44" s="6"/>
      <c r="W44" s="6"/>
      <c r="X44" s="6"/>
      <c r="Y44" s="6"/>
      <c r="Z44" s="6"/>
      <c r="AA44" s="6"/>
    </row>
    <row r="45" spans="1:27" s="27" customFormat="1" ht="16.5" customHeight="1">
      <c r="A45" s="20"/>
      <c r="B45" s="20"/>
      <c r="C45" s="2085"/>
      <c r="D45" s="2086"/>
      <c r="E45" s="2086"/>
      <c r="F45" s="2086"/>
      <c r="G45" s="2086"/>
      <c r="H45" s="2086"/>
      <c r="I45" s="2086"/>
      <c r="J45" s="2087"/>
      <c r="K45" s="6"/>
      <c r="L45" s="6"/>
      <c r="M45" s="6"/>
      <c r="N45" s="6"/>
      <c r="O45" s="6"/>
      <c r="P45" s="6"/>
      <c r="Q45" s="6"/>
      <c r="R45" s="6"/>
      <c r="S45" s="6"/>
      <c r="T45" s="6"/>
      <c r="U45" s="6"/>
      <c r="V45" s="6"/>
      <c r="W45" s="6"/>
      <c r="X45" s="6"/>
      <c r="Y45" s="6"/>
      <c r="Z45" s="6"/>
      <c r="AA45" s="6"/>
    </row>
    <row r="46" spans="1:27" s="27" customFormat="1" ht="15" customHeight="1">
      <c r="A46" s="20"/>
      <c r="B46" s="20"/>
      <c r="C46" s="20"/>
      <c r="D46" s="20"/>
      <c r="E46" s="20"/>
      <c r="F46" s="20"/>
      <c r="G46" s="20"/>
      <c r="H46" s="20"/>
      <c r="I46" s="20"/>
      <c r="J46" s="20"/>
      <c r="K46" s="6"/>
      <c r="L46" s="6"/>
      <c r="M46" s="6"/>
      <c r="N46" s="6"/>
      <c r="O46" s="6"/>
      <c r="P46" s="6"/>
      <c r="Q46" s="6"/>
      <c r="R46" s="6"/>
      <c r="S46" s="6"/>
      <c r="T46" s="6"/>
      <c r="U46" s="6"/>
      <c r="V46" s="6"/>
      <c r="W46" s="6"/>
      <c r="X46" s="6"/>
      <c r="Y46" s="6"/>
      <c r="Z46" s="6"/>
      <c r="AA46" s="6"/>
    </row>
    <row r="47" spans="1:27" s="27" customFormat="1" ht="15" customHeight="1">
      <c r="A47" s="20"/>
      <c r="B47" s="20"/>
      <c r="C47" s="20"/>
      <c r="D47" s="20"/>
      <c r="E47" s="20"/>
      <c r="F47" s="20"/>
      <c r="G47" s="20"/>
      <c r="H47" s="20"/>
      <c r="I47" s="20"/>
      <c r="J47" s="20"/>
      <c r="K47" s="6"/>
      <c r="L47" s="6"/>
      <c r="M47" s="6"/>
      <c r="N47" s="6"/>
      <c r="O47" s="6"/>
      <c r="P47" s="6"/>
      <c r="Q47" s="6"/>
      <c r="R47" s="6"/>
      <c r="S47" s="6"/>
      <c r="T47" s="6"/>
      <c r="U47" s="6"/>
      <c r="V47" s="6"/>
      <c r="W47" s="6"/>
      <c r="X47" s="6"/>
      <c r="Y47" s="6"/>
      <c r="Z47" s="6"/>
      <c r="AA47" s="6"/>
    </row>
    <row r="48" spans="1:27" s="27" customFormat="1" ht="15" customHeight="1">
      <c r="A48" s="20"/>
      <c r="B48" s="20"/>
      <c r="C48" s="20"/>
      <c r="D48" s="20"/>
      <c r="E48" s="20"/>
      <c r="F48" s="20"/>
      <c r="G48" s="20"/>
      <c r="H48" s="20"/>
      <c r="I48" s="20"/>
      <c r="J48" s="20"/>
      <c r="K48" s="6"/>
      <c r="L48" s="6"/>
      <c r="M48" s="6"/>
      <c r="N48" s="6"/>
      <c r="O48" s="6"/>
      <c r="P48" s="6"/>
      <c r="Q48" s="6"/>
      <c r="R48" s="6"/>
      <c r="S48" s="6"/>
      <c r="T48" s="6"/>
      <c r="U48" s="6"/>
      <c r="V48" s="6"/>
      <c r="W48" s="6"/>
      <c r="X48" s="6"/>
      <c r="Y48" s="6"/>
      <c r="Z48" s="6"/>
      <c r="AA48" s="6"/>
    </row>
    <row r="49" spans="1:27" s="27" customFormat="1" ht="15" customHeight="1">
      <c r="A49" s="20"/>
      <c r="B49" s="20"/>
      <c r="C49" s="20"/>
      <c r="D49" s="20"/>
      <c r="E49" s="20"/>
      <c r="F49" s="20"/>
      <c r="G49" s="20"/>
      <c r="H49" s="20"/>
      <c r="I49" s="20"/>
      <c r="J49" s="20"/>
      <c r="K49" s="6"/>
      <c r="L49" s="6"/>
      <c r="M49" s="6"/>
      <c r="N49" s="6"/>
      <c r="O49" s="6"/>
      <c r="P49" s="6"/>
      <c r="Q49" s="6"/>
      <c r="R49" s="6"/>
      <c r="S49" s="6"/>
      <c r="T49" s="6"/>
      <c r="U49" s="6"/>
      <c r="V49" s="6"/>
      <c r="W49" s="6"/>
      <c r="X49" s="6"/>
      <c r="Y49" s="6"/>
      <c r="Z49" s="6"/>
      <c r="AA49" s="6"/>
    </row>
    <row r="50" spans="1:27" s="27" customFormat="1" ht="15" customHeight="1">
      <c r="A50" s="20"/>
      <c r="B50" s="20"/>
      <c r="C50" s="20"/>
      <c r="D50" s="20"/>
      <c r="E50" s="20"/>
      <c r="F50" s="20"/>
      <c r="G50" s="20"/>
      <c r="H50" s="20"/>
      <c r="I50" s="20"/>
      <c r="J50" s="20"/>
      <c r="K50" s="6"/>
      <c r="L50" s="6"/>
      <c r="M50" s="6"/>
      <c r="N50" s="6"/>
      <c r="O50" s="6"/>
      <c r="P50" s="6"/>
      <c r="Q50" s="6"/>
      <c r="R50" s="6"/>
      <c r="S50" s="6"/>
      <c r="T50" s="6"/>
      <c r="U50" s="6"/>
      <c r="V50" s="6"/>
      <c r="W50" s="6"/>
      <c r="X50" s="6"/>
      <c r="Y50" s="6"/>
      <c r="Z50" s="6"/>
      <c r="AA50" s="6"/>
    </row>
    <row r="51" spans="1:27" s="27" customFormat="1" ht="15" customHeight="1">
      <c r="A51" s="20"/>
      <c r="B51" s="20"/>
      <c r="C51" s="20"/>
      <c r="D51" s="20"/>
      <c r="E51" s="20"/>
      <c r="F51" s="20"/>
      <c r="G51" s="20"/>
      <c r="H51" s="20"/>
      <c r="I51" s="20"/>
      <c r="J51" s="20"/>
      <c r="K51" s="6"/>
      <c r="L51" s="6"/>
      <c r="M51" s="6"/>
      <c r="N51" s="6"/>
      <c r="O51" s="6"/>
      <c r="P51" s="6"/>
      <c r="Q51" s="6"/>
      <c r="R51" s="6"/>
      <c r="S51" s="6"/>
      <c r="T51" s="6"/>
      <c r="U51" s="6"/>
      <c r="V51" s="6"/>
      <c r="W51" s="6"/>
      <c r="X51" s="6"/>
      <c r="Y51" s="6"/>
      <c r="Z51" s="6"/>
      <c r="AA51" s="6"/>
    </row>
    <row r="52" spans="1:27" s="27" customFormat="1" ht="15" customHeight="1">
      <c r="A52" s="20"/>
      <c r="B52" s="20"/>
      <c r="C52" s="20"/>
      <c r="D52" s="20"/>
      <c r="E52" s="20"/>
      <c r="F52" s="20"/>
      <c r="G52" s="20"/>
      <c r="H52" s="20"/>
      <c r="I52" s="20"/>
      <c r="J52" s="20"/>
      <c r="K52" s="6"/>
      <c r="L52" s="6"/>
      <c r="M52" s="6"/>
      <c r="N52" s="6"/>
      <c r="O52" s="6"/>
      <c r="P52" s="6"/>
      <c r="Q52" s="6"/>
      <c r="R52" s="6"/>
      <c r="S52" s="6"/>
      <c r="T52" s="6"/>
      <c r="U52" s="6"/>
      <c r="V52" s="6"/>
      <c r="W52" s="6"/>
      <c r="X52" s="6"/>
      <c r="Y52" s="6"/>
      <c r="Z52" s="6"/>
      <c r="AA52" s="6"/>
    </row>
    <row r="53" spans="1:27" s="198" customFormat="1" ht="23.25" customHeight="1">
      <c r="A53" s="688"/>
      <c r="B53" s="688"/>
      <c r="C53" s="796" t="s">
        <v>221</v>
      </c>
      <c r="D53" s="2727" t="s">
        <v>780</v>
      </c>
      <c r="E53" s="2727"/>
      <c r="F53" s="2727"/>
      <c r="G53" s="2727"/>
      <c r="H53" s="2727"/>
      <c r="I53" s="2727"/>
      <c r="J53" s="2727"/>
    </row>
    <row r="54" spans="1:27" s="198" customFormat="1" ht="7.5" customHeight="1">
      <c r="A54" s="688"/>
      <c r="B54" s="688"/>
      <c r="C54" s="193"/>
      <c r="D54" s="757"/>
      <c r="E54" s="678"/>
      <c r="F54" s="678"/>
      <c r="G54" s="678"/>
      <c r="H54" s="678"/>
      <c r="I54" s="678"/>
      <c r="J54" s="678"/>
    </row>
    <row r="55" spans="1:27" s="19" customFormat="1" ht="19.5" customHeight="1">
      <c r="A55" s="20"/>
      <c r="B55" s="20"/>
      <c r="C55" s="731"/>
      <c r="D55" s="731"/>
      <c r="E55" s="731"/>
      <c r="F55" s="2748"/>
      <c r="G55" s="2749"/>
      <c r="H55" s="2750"/>
      <c r="I55" s="731"/>
      <c r="J55" s="731"/>
    </row>
    <row r="56" spans="1:27" s="19" customFormat="1" ht="9" customHeight="1">
      <c r="A56" s="20"/>
      <c r="B56" s="20"/>
      <c r="C56" s="731"/>
      <c r="D56" s="731"/>
      <c r="E56" s="731"/>
      <c r="F56" s="731"/>
      <c r="G56" s="731"/>
      <c r="H56" s="731"/>
      <c r="I56" s="731"/>
      <c r="J56" s="731"/>
    </row>
    <row r="57" spans="1:27" s="198" customFormat="1" ht="15">
      <c r="A57" s="688"/>
      <c r="B57" s="688"/>
      <c r="C57" s="688"/>
      <c r="D57" s="193"/>
      <c r="E57" s="193"/>
      <c r="F57" s="193"/>
      <c r="G57" s="193"/>
      <c r="H57" s="193"/>
      <c r="I57" s="193"/>
      <c r="J57" s="193"/>
    </row>
    <row r="58" spans="1:27" s="27" customFormat="1" ht="15">
      <c r="A58" s="20"/>
      <c r="B58" s="20"/>
      <c r="C58" s="688" t="s">
        <v>1286</v>
      </c>
      <c r="D58" s="193" t="s">
        <v>781</v>
      </c>
      <c r="E58" s="731"/>
      <c r="F58" s="731"/>
      <c r="G58" s="731"/>
      <c r="H58" s="731"/>
      <c r="I58" s="731"/>
      <c r="J58" s="731"/>
    </row>
    <row r="59" spans="1:27" s="27" customFormat="1" ht="126.75" customHeight="1">
      <c r="A59" s="20"/>
      <c r="B59" s="20"/>
      <c r="C59" s="193"/>
      <c r="D59" s="2745"/>
      <c r="E59" s="2746"/>
      <c r="F59" s="2746"/>
      <c r="G59" s="2746"/>
      <c r="H59" s="2746"/>
      <c r="I59" s="2746"/>
      <c r="J59" s="2747"/>
    </row>
    <row r="60" spans="1:27" s="27" customFormat="1" ht="12.75" customHeight="1">
      <c r="A60" s="20"/>
      <c r="B60" s="20"/>
      <c r="C60" s="731"/>
      <c r="D60" s="731"/>
      <c r="E60" s="731"/>
      <c r="F60" s="731"/>
      <c r="G60" s="731"/>
      <c r="H60" s="731"/>
      <c r="I60" s="731"/>
      <c r="J60" s="731"/>
    </row>
    <row r="61" spans="1:27" s="19" customFormat="1" ht="14.25">
      <c r="A61" s="20"/>
      <c r="B61" s="20"/>
      <c r="C61" s="2733" t="s">
        <v>782</v>
      </c>
      <c r="D61" s="2734"/>
      <c r="E61" s="2735"/>
      <c r="F61" s="2742" t="s">
        <v>875</v>
      </c>
      <c r="G61" s="2743"/>
      <c r="H61" s="2743"/>
      <c r="I61" s="2743"/>
      <c r="J61" s="2744"/>
      <c r="K61" s="918"/>
      <c r="L61" s="918"/>
      <c r="M61" s="918"/>
      <c r="N61" s="918"/>
      <c r="O61" s="918"/>
    </row>
    <row r="62" spans="1:27" s="19" customFormat="1" ht="14.25">
      <c r="A62" s="731"/>
      <c r="B62" s="797"/>
      <c r="C62" s="2736"/>
      <c r="D62" s="2737"/>
      <c r="E62" s="2738"/>
      <c r="F62" s="785" t="s">
        <v>293</v>
      </c>
      <c r="G62" s="785" t="s">
        <v>293</v>
      </c>
      <c r="H62" s="785" t="s">
        <v>293</v>
      </c>
      <c r="I62" s="785" t="s">
        <v>293</v>
      </c>
      <c r="J62" s="785" t="s">
        <v>293</v>
      </c>
    </row>
    <row r="63" spans="1:27" s="19" customFormat="1" ht="14.25">
      <c r="A63" s="731"/>
      <c r="B63" s="797"/>
      <c r="C63" s="2739"/>
      <c r="D63" s="2740"/>
      <c r="E63" s="2741"/>
      <c r="F63" s="722">
        <f>'Og s1'!K8</f>
        <v>2014</v>
      </c>
      <c r="G63" s="722">
        <f>F63+1</f>
        <v>2015</v>
      </c>
      <c r="H63" s="722">
        <f>G63+1</f>
        <v>2016</v>
      </c>
      <c r="I63" s="722">
        <f>H63+1</f>
        <v>2017</v>
      </c>
      <c r="J63" s="722">
        <f>I63+1</f>
        <v>2018</v>
      </c>
    </row>
    <row r="64" spans="1:27" s="19" customFormat="1" ht="33" customHeight="1">
      <c r="A64" s="731"/>
      <c r="B64" s="797"/>
      <c r="C64" s="2730" t="str">
        <f>IF(J26&gt;0,D26,"")</f>
        <v/>
      </c>
      <c r="D64" s="2731"/>
      <c r="E64" s="2732"/>
      <c r="F64" s="995">
        <f>J26</f>
        <v>0</v>
      </c>
      <c r="G64" s="199">
        <f t="shared" ref="G64:J67" si="0">F64</f>
        <v>0</v>
      </c>
      <c r="H64" s="199">
        <f t="shared" si="0"/>
        <v>0</v>
      </c>
      <c r="I64" s="199">
        <f t="shared" si="0"/>
        <v>0</v>
      </c>
      <c r="J64" s="199">
        <f t="shared" si="0"/>
        <v>0</v>
      </c>
    </row>
    <row r="65" spans="1:11" s="19" customFormat="1" ht="33" customHeight="1">
      <c r="A65" s="731"/>
      <c r="B65" s="797"/>
      <c r="C65" s="2730" t="str">
        <f>IF(J27&gt;0,D27,"")</f>
        <v/>
      </c>
      <c r="D65" s="2731"/>
      <c r="E65" s="2732"/>
      <c r="F65" s="995">
        <f>J27</f>
        <v>0</v>
      </c>
      <c r="G65" s="199">
        <f t="shared" si="0"/>
        <v>0</v>
      </c>
      <c r="H65" s="199">
        <f t="shared" si="0"/>
        <v>0</v>
      </c>
      <c r="I65" s="199">
        <f t="shared" si="0"/>
        <v>0</v>
      </c>
      <c r="J65" s="199">
        <f t="shared" si="0"/>
        <v>0</v>
      </c>
    </row>
    <row r="66" spans="1:11" s="19" customFormat="1" ht="33" customHeight="1">
      <c r="A66" s="20"/>
      <c r="B66" s="20"/>
      <c r="C66" s="2730" t="str">
        <f>IF(J28&gt;0,D28,"")</f>
        <v/>
      </c>
      <c r="D66" s="2731"/>
      <c r="E66" s="2732"/>
      <c r="F66" s="995">
        <f>J28</f>
        <v>0</v>
      </c>
      <c r="G66" s="199">
        <f t="shared" si="0"/>
        <v>0</v>
      </c>
      <c r="H66" s="199">
        <f t="shared" si="0"/>
        <v>0</v>
      </c>
      <c r="I66" s="199">
        <f t="shared" si="0"/>
        <v>0</v>
      </c>
      <c r="J66" s="199">
        <f t="shared" si="0"/>
        <v>0</v>
      </c>
    </row>
    <row r="67" spans="1:11" s="19" customFormat="1" ht="33" customHeight="1">
      <c r="A67" s="20"/>
      <c r="B67" s="20"/>
      <c r="C67" s="2730" t="str">
        <f>IF(J29&gt;0,D29,"")</f>
        <v/>
      </c>
      <c r="D67" s="2731"/>
      <c r="E67" s="2732"/>
      <c r="F67" s="995">
        <f>J29</f>
        <v>0</v>
      </c>
      <c r="G67" s="199">
        <f t="shared" si="0"/>
        <v>0</v>
      </c>
      <c r="H67" s="199">
        <f t="shared" si="0"/>
        <v>0</v>
      </c>
      <c r="I67" s="199">
        <f t="shared" si="0"/>
        <v>0</v>
      </c>
      <c r="J67" s="199">
        <f t="shared" si="0"/>
        <v>0</v>
      </c>
    </row>
    <row r="68" spans="1:11" s="19" customFormat="1" ht="14.25">
      <c r="A68" s="20"/>
      <c r="B68" s="20"/>
      <c r="C68" s="755"/>
      <c r="D68" s="755"/>
      <c r="E68" s="755"/>
      <c r="F68" s="755"/>
      <c r="G68" s="755"/>
      <c r="H68" s="755"/>
      <c r="I68" s="755"/>
      <c r="J68" s="755"/>
    </row>
    <row r="69" spans="1:11" s="198" customFormat="1" ht="5.25" customHeight="1">
      <c r="D69" s="678"/>
      <c r="E69" s="678"/>
      <c r="F69" s="678"/>
      <c r="G69" s="678"/>
      <c r="H69" s="678"/>
      <c r="I69" s="678"/>
      <c r="J69" s="678"/>
    </row>
    <row r="70" spans="1:11" s="198" customFormat="1" ht="5.25" customHeight="1">
      <c r="D70" s="678"/>
      <c r="E70" s="678"/>
      <c r="F70" s="678"/>
      <c r="G70" s="678"/>
      <c r="H70" s="678"/>
      <c r="I70" s="678"/>
      <c r="J70" s="678"/>
    </row>
    <row r="71" spans="1:11" s="198" customFormat="1" ht="5.25" customHeight="1">
      <c r="D71" s="678"/>
      <c r="E71" s="678"/>
      <c r="F71" s="678"/>
      <c r="G71" s="678"/>
      <c r="H71" s="678"/>
      <c r="I71" s="678"/>
      <c r="J71" s="678"/>
    </row>
    <row r="72" spans="1:11" s="19" customFormat="1" ht="5.25" customHeight="1">
      <c r="C72" s="704"/>
      <c r="D72" s="704"/>
      <c r="E72" s="704"/>
      <c r="F72" s="704"/>
      <c r="G72" s="704"/>
      <c r="H72" s="704"/>
      <c r="I72" s="704"/>
      <c r="J72" s="704"/>
      <c r="K72" s="918"/>
    </row>
    <row r="73" spans="1:11" s="19" customFormat="1" ht="5.25" customHeight="1">
      <c r="C73" s="704"/>
      <c r="D73" s="704"/>
      <c r="E73" s="704"/>
      <c r="F73" s="704"/>
      <c r="G73" s="704"/>
      <c r="H73" s="704"/>
      <c r="I73" s="704"/>
      <c r="J73" s="704"/>
    </row>
    <row r="74" spans="1:11" s="27" customFormat="1"/>
    <row r="75" spans="1:11" s="27" customFormat="1"/>
    <row r="76" spans="1:11" s="27" customFormat="1"/>
    <row r="77" spans="1:11" s="27" customFormat="1"/>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sheetData>
  <sheetProtection sheet="1" formatCells="0" formatRows="0" autoFilter="0"/>
  <mergeCells count="19">
    <mergeCell ref="C61:E63"/>
    <mergeCell ref="C64:E64"/>
    <mergeCell ref="C30:G30"/>
    <mergeCell ref="C65:E65"/>
    <mergeCell ref="F61:J61"/>
    <mergeCell ref="C67:E67"/>
    <mergeCell ref="D59:J59"/>
    <mergeCell ref="C40:J45"/>
    <mergeCell ref="F55:H55"/>
    <mergeCell ref="A1:J1"/>
    <mergeCell ref="A3:J3"/>
    <mergeCell ref="A4:J4"/>
    <mergeCell ref="A15:J15"/>
    <mergeCell ref="C66:E66"/>
    <mergeCell ref="E20:J20"/>
    <mergeCell ref="E17:J17"/>
    <mergeCell ref="E18:J18"/>
    <mergeCell ref="E19:J19"/>
    <mergeCell ref="D53:J53"/>
  </mergeCells>
  <phoneticPr fontId="8" type="noConversion"/>
  <conditionalFormatting sqref="C17:J17">
    <cfRule type="expression" dxfId="87" priority="1" stopIfTrue="1">
      <formula>$O$17=1</formula>
    </cfRule>
  </conditionalFormatting>
  <conditionalFormatting sqref="C18:J18">
    <cfRule type="expression" dxfId="86" priority="2" stopIfTrue="1">
      <formula>$O$18=1</formula>
    </cfRule>
  </conditionalFormatting>
  <conditionalFormatting sqref="C19:J19">
    <cfRule type="expression" dxfId="85" priority="3" stopIfTrue="1">
      <formula>$O$19=1</formula>
    </cfRule>
  </conditionalFormatting>
  <conditionalFormatting sqref="C20:J20">
    <cfRule type="expression" dxfId="84" priority="4" stopIfTrue="1">
      <formula>$O$20=1</formula>
    </cfRule>
  </conditionalFormatting>
  <conditionalFormatting sqref="J26:J29">
    <cfRule type="expression" dxfId="83" priority="5" stopIfTrue="1">
      <formula>$C$27="X"</formula>
    </cfRule>
  </conditionalFormatting>
  <conditionalFormatting sqref="D26:I26">
    <cfRule type="expression" dxfId="82" priority="6" stopIfTrue="1">
      <formula>$J$26&gt;0</formula>
    </cfRule>
  </conditionalFormatting>
  <conditionalFormatting sqref="D27:I27">
    <cfRule type="expression" dxfId="81" priority="7" stopIfTrue="1">
      <formula>$J$27&gt;0</formula>
    </cfRule>
  </conditionalFormatting>
  <conditionalFormatting sqref="D28:I28">
    <cfRule type="expression" dxfId="80" priority="8" stopIfTrue="1">
      <formula>$J$28&gt;0</formula>
    </cfRule>
  </conditionalFormatting>
  <conditionalFormatting sqref="D29:I29">
    <cfRule type="expression" dxfId="79" priority="9" stopIfTrue="1">
      <formula>$J$29&gt;0</formula>
    </cfRule>
  </conditionalFormatting>
  <dataValidations count="5">
    <dataValidation allowBlank="1" showInputMessage="1" showErrorMessage="1" prompt="Wpisz liczbę samic - X   się sam wpisze ;-)" sqref="C26:C29"/>
    <dataValidation allowBlank="1" showInputMessage="1" showErrorMessage="1" prompt="Wpisz ilość samic w odpowiednim wariancie to &quot;X&quot; sam sie wpisze." sqref="B17:J20"/>
    <dataValidation allowBlank="1" showInputMessage="1" showErrorMessage="1" prompt="Wpisz liczbę samic w deklaracji pakietu." sqref="C64:E67"/>
    <dataValidation type="decimal" errorStyle="warning" allowBlank="1" showErrorMessage="1" errorTitle="Plan Rolnośrodowiskowy" error="Wpisz średnioroczną liczbę krów. Nie mniej niż 4 sztuki." sqref="F64:J67">
      <formula1>4</formula1>
      <formula2>999999999</formula2>
    </dataValidation>
    <dataValidation type="decimal" allowBlank="1" showErrorMessage="1" errorTitle="Plan Rolnośrodowiskowy" error="Wpisz liczbę krów - nie mniej niż 4 sztuki." sqref="J26:J29">
      <formula1>4</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8.xml><?xml version="1.0" encoding="utf-8"?>
<worksheet xmlns="http://schemas.openxmlformats.org/spreadsheetml/2006/main" xmlns:r="http://schemas.openxmlformats.org/officeDocument/2006/relationships">
  <sheetPr enableFormatConditionsCalculation="0">
    <tabColor indexed="45"/>
  </sheetPr>
  <dimension ref="A1:AU100"/>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6" t="s">
        <v>184</v>
      </c>
      <c r="B1" s="2556"/>
      <c r="C1" s="2556"/>
      <c r="D1" s="2556"/>
      <c r="E1" s="2556"/>
      <c r="F1" s="2556"/>
      <c r="G1" s="2556"/>
      <c r="H1" s="2556"/>
      <c r="I1" s="2556"/>
      <c r="J1" s="2556"/>
      <c r="K1" s="729"/>
      <c r="L1" s="729"/>
    </row>
    <row r="2" spans="1:12" s="21" customFormat="1" ht="14.25">
      <c r="A2" s="681"/>
      <c r="B2" s="681"/>
      <c r="C2" s="681"/>
      <c r="D2" s="681"/>
      <c r="E2" s="681"/>
      <c r="F2" s="681"/>
      <c r="G2" s="681"/>
      <c r="H2" s="731"/>
      <c r="I2" s="731"/>
    </row>
    <row r="3" spans="1:12" s="21" customFormat="1" ht="18.75" customHeight="1">
      <c r="A3" s="2140" t="s">
        <v>984</v>
      </c>
      <c r="B3" s="2140"/>
      <c r="C3" s="2140"/>
      <c r="D3" s="2140"/>
      <c r="E3" s="2140"/>
      <c r="F3" s="2140"/>
      <c r="G3" s="2140"/>
      <c r="H3" s="2140"/>
      <c r="I3" s="2140"/>
      <c r="J3" s="2140"/>
      <c r="K3" s="687"/>
      <c r="L3" s="687"/>
    </row>
    <row r="4" spans="1:12" s="21" customFormat="1" ht="35.25" customHeight="1">
      <c r="A4" s="2140" t="s">
        <v>985</v>
      </c>
      <c r="B4" s="2140"/>
      <c r="C4" s="2140"/>
      <c r="D4" s="2140"/>
      <c r="E4" s="2140"/>
      <c r="F4" s="2140"/>
      <c r="G4" s="2140"/>
      <c r="H4" s="2140"/>
      <c r="I4" s="2140"/>
      <c r="J4" s="2140"/>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54" t="s">
        <v>964</v>
      </c>
      <c r="B15" s="2554"/>
      <c r="C15" s="2554"/>
      <c r="D15" s="2554"/>
      <c r="E15" s="2554"/>
      <c r="F15" s="2554"/>
      <c r="G15" s="2554"/>
      <c r="H15" s="2554"/>
      <c r="I15" s="2554"/>
      <c r="J15" s="2554"/>
      <c r="K15" s="650"/>
      <c r="L15" s="650"/>
    </row>
    <row r="16" spans="1:12" s="19" customFormat="1" ht="8.25" customHeight="1">
      <c r="A16" s="20"/>
      <c r="B16" s="20"/>
      <c r="C16" s="20"/>
      <c r="D16" s="20"/>
      <c r="E16" s="20"/>
      <c r="F16" s="20"/>
      <c r="G16" s="20"/>
      <c r="H16" s="20"/>
      <c r="I16" s="20"/>
      <c r="J16" s="20"/>
      <c r="K16" s="650"/>
      <c r="L16" s="650"/>
    </row>
    <row r="17" spans="1:47" s="19" customFormat="1" ht="22.5" customHeight="1">
      <c r="A17" s="20"/>
      <c r="B17" s="195" t="str">
        <f>IF(O17=1,"X","")</f>
        <v/>
      </c>
      <c r="C17" s="728"/>
      <c r="D17" s="727" t="s">
        <v>965</v>
      </c>
      <c r="E17" s="2185" t="s">
        <v>1480</v>
      </c>
      <c r="F17" s="2185"/>
      <c r="G17" s="2185"/>
      <c r="H17" s="2185"/>
      <c r="I17" s="2185"/>
      <c r="J17" s="2185"/>
      <c r="K17" s="650"/>
      <c r="L17" s="650"/>
      <c r="O17" s="343">
        <f>IF(SUM('Pak7 w7.1'!J26:J29)&gt;0,1,0)</f>
        <v>0</v>
      </c>
    </row>
    <row r="18" spans="1:47" s="19" customFormat="1" ht="22.5" customHeight="1">
      <c r="A18" s="20"/>
      <c r="B18" s="195" t="str">
        <f>IF(O18=1,"X","")</f>
        <v/>
      </c>
      <c r="C18" s="728"/>
      <c r="D18" s="727" t="s">
        <v>1481</v>
      </c>
      <c r="E18" s="2205" t="s">
        <v>1482</v>
      </c>
      <c r="F18" s="2205"/>
      <c r="G18" s="2205"/>
      <c r="H18" s="2205"/>
      <c r="I18" s="2205"/>
      <c r="J18" s="2205"/>
      <c r="K18" s="650"/>
      <c r="L18" s="650"/>
      <c r="O18" s="343">
        <f>IF(SUM(J25:J31)&gt;0,1,0)</f>
        <v>0</v>
      </c>
    </row>
    <row r="19" spans="1:47" s="19" customFormat="1" ht="22.5" customHeight="1">
      <c r="A19" s="20"/>
      <c r="B19" s="195" t="str">
        <f>IF(O19=1,"X","")</f>
        <v/>
      </c>
      <c r="C19" s="728"/>
      <c r="D19" s="727" t="s">
        <v>1483</v>
      </c>
      <c r="E19" s="2185" t="s">
        <v>1484</v>
      </c>
      <c r="F19" s="2185"/>
      <c r="G19" s="2185"/>
      <c r="H19" s="2185"/>
      <c r="I19" s="2185"/>
      <c r="J19" s="2185"/>
      <c r="K19" s="650"/>
      <c r="L19" s="650"/>
      <c r="O19" s="343">
        <f>IF(SUM('Pak7 w7.3'!J25:J37)&gt;0,1,0)</f>
        <v>0</v>
      </c>
    </row>
    <row r="20" spans="1:47" s="19" customFormat="1" ht="22.5" customHeight="1">
      <c r="A20" s="20"/>
      <c r="B20" s="195" t="str">
        <f>IF(O20=1,"X","")</f>
        <v/>
      </c>
      <c r="C20" s="728"/>
      <c r="D20" s="727" t="s">
        <v>1485</v>
      </c>
      <c r="E20" s="2205" t="s">
        <v>1486</v>
      </c>
      <c r="F20" s="2205"/>
      <c r="G20" s="2205"/>
      <c r="H20" s="2205"/>
      <c r="I20" s="2205"/>
      <c r="J20" s="2205"/>
      <c r="K20" s="650"/>
      <c r="L20" s="650"/>
      <c r="O20" s="343">
        <f>IF(SUM('Pak7 w7.4'!J25:J27)&gt;0,1,0)</f>
        <v>0</v>
      </c>
    </row>
    <row r="21" spans="1:47" s="196" customFormat="1" ht="14.25">
      <c r="A21" s="707"/>
      <c r="B21" s="707" t="s">
        <v>1417</v>
      </c>
      <c r="C21" s="707"/>
      <c r="D21" s="707"/>
      <c r="E21" s="707"/>
      <c r="F21" s="792"/>
      <c r="G21" s="792"/>
      <c r="H21" s="792"/>
      <c r="I21" s="792"/>
      <c r="J21" s="792"/>
      <c r="K21" s="650"/>
      <c r="L21" s="650"/>
    </row>
    <row r="22" spans="1:47" s="27" customFormat="1" ht="24" customHeight="1">
      <c r="A22" s="19"/>
      <c r="B22" s="19"/>
      <c r="C22" s="19"/>
      <c r="D22" s="19"/>
      <c r="E22" s="19"/>
      <c r="F22" s="19"/>
      <c r="G22" s="19"/>
      <c r="H22" s="19"/>
      <c r="I22" s="19"/>
      <c r="J22" s="19"/>
      <c r="K22" s="650"/>
      <c r="L22" s="650"/>
    </row>
    <row r="23" spans="1:47" s="27" customFormat="1" ht="15" customHeight="1">
      <c r="B23" s="2121" t="s">
        <v>2493</v>
      </c>
      <c r="C23" s="2121"/>
      <c r="D23" s="2121"/>
      <c r="E23" s="2121"/>
      <c r="F23" s="2121"/>
      <c r="G23" s="2121"/>
      <c r="H23" s="2121"/>
      <c r="I23" s="2121"/>
      <c r="J23" s="2121"/>
      <c r="K23" s="678"/>
      <c r="L23" s="678"/>
      <c r="M23" s="678"/>
      <c r="N23" s="678"/>
      <c r="O23" s="678"/>
      <c r="P23" s="678"/>
      <c r="Q23" s="678"/>
      <c r="R23" s="678"/>
      <c r="S23" s="678"/>
      <c r="T23" s="678"/>
      <c r="U23" s="678"/>
      <c r="V23" s="678"/>
      <c r="W23" s="678"/>
      <c r="X23" s="678"/>
      <c r="Y23" s="678"/>
      <c r="Z23" s="678"/>
      <c r="AA23" s="678"/>
    </row>
    <row r="24" spans="1:47" s="27" customFormat="1" ht="18.75" customHeight="1">
      <c r="K24" s="683"/>
      <c r="L24" s="683"/>
      <c r="M24" s="683"/>
      <c r="N24" s="683"/>
      <c r="O24" s="6"/>
      <c r="P24" s="6"/>
      <c r="Q24" s="6"/>
      <c r="R24" s="6"/>
      <c r="S24" s="6"/>
      <c r="T24" s="6"/>
      <c r="U24" s="6"/>
      <c r="V24" s="6"/>
      <c r="W24" s="6"/>
      <c r="X24" s="6"/>
      <c r="Y24" s="6"/>
      <c r="Z24" s="6"/>
      <c r="AA24" s="6"/>
    </row>
    <row r="25" spans="1:47" s="27" customFormat="1" ht="29.25" customHeight="1">
      <c r="B25" s="198" t="s">
        <v>1192</v>
      </c>
      <c r="C25" s="195" t="str">
        <f t="shared" ref="C25:C31" si="0">IF(J25&gt;0,"X","")</f>
        <v/>
      </c>
      <c r="D25" s="794" t="s">
        <v>1509</v>
      </c>
      <c r="E25" s="736"/>
      <c r="F25" s="736"/>
      <c r="G25" s="736"/>
      <c r="H25" s="736"/>
      <c r="I25" s="721" t="s">
        <v>692</v>
      </c>
      <c r="J25" s="530"/>
      <c r="K25" s="683"/>
      <c r="L25" s="683"/>
      <c r="M25" s="683"/>
      <c r="N25" s="683"/>
      <c r="O25" s="6"/>
      <c r="P25" s="6"/>
      <c r="Q25" s="6"/>
      <c r="R25" s="6"/>
      <c r="S25" s="6"/>
      <c r="T25" s="6"/>
      <c r="U25" s="6"/>
      <c r="V25" s="6"/>
      <c r="W25" s="6"/>
      <c r="X25" s="6"/>
      <c r="Y25" s="6"/>
      <c r="Z25" s="6"/>
      <c r="AA25" s="6"/>
      <c r="AR25" s="736"/>
      <c r="AS25" s="736"/>
      <c r="AT25" s="736"/>
      <c r="AU25" s="736"/>
    </row>
    <row r="26" spans="1:47" s="27" customFormat="1" ht="29.25" customHeight="1">
      <c r="C26" s="195" t="str">
        <f t="shared" si="0"/>
        <v/>
      </c>
      <c r="D26" s="794" t="s">
        <v>1508</v>
      </c>
      <c r="E26" s="736"/>
      <c r="F26" s="736"/>
      <c r="G26" s="736"/>
      <c r="H26" s="736"/>
      <c r="I26" s="721" t="s">
        <v>692</v>
      </c>
      <c r="J26" s="530"/>
      <c r="K26" s="683"/>
      <c r="L26" s="683"/>
      <c r="M26" s="683"/>
      <c r="N26" s="683"/>
      <c r="O26" s="6"/>
      <c r="P26" s="6"/>
      <c r="Q26" s="6"/>
      <c r="R26" s="6"/>
      <c r="S26" s="6"/>
      <c r="T26" s="6"/>
      <c r="U26" s="6"/>
      <c r="V26" s="6"/>
      <c r="W26" s="6"/>
      <c r="X26" s="6"/>
      <c r="Y26" s="6"/>
      <c r="Z26" s="6"/>
      <c r="AA26" s="6"/>
      <c r="AR26" s="736"/>
      <c r="AS26" s="736"/>
      <c r="AT26" s="736"/>
      <c r="AU26" s="736"/>
    </row>
    <row r="27" spans="1:47" s="27" customFormat="1" ht="29.25" customHeight="1">
      <c r="C27" s="195" t="str">
        <f t="shared" si="0"/>
        <v/>
      </c>
      <c r="D27" s="794" t="s">
        <v>1507</v>
      </c>
      <c r="E27" s="736"/>
      <c r="F27" s="736"/>
      <c r="G27" s="736"/>
      <c r="H27" s="736"/>
      <c r="I27" s="721" t="s">
        <v>692</v>
      </c>
      <c r="J27" s="530"/>
      <c r="K27" s="683"/>
      <c r="L27" s="683"/>
      <c r="M27" s="683"/>
      <c r="N27" s="683"/>
      <c r="O27" s="6"/>
      <c r="P27" s="6"/>
      <c r="Q27" s="6"/>
      <c r="R27" s="6"/>
      <c r="S27" s="6"/>
      <c r="T27" s="6"/>
      <c r="U27" s="6"/>
      <c r="V27" s="6"/>
      <c r="W27" s="6"/>
      <c r="X27" s="6"/>
      <c r="Y27" s="6"/>
      <c r="Z27" s="6"/>
      <c r="AA27" s="6"/>
      <c r="AR27" s="736"/>
      <c r="AS27" s="736"/>
      <c r="AT27" s="736"/>
      <c r="AU27" s="736"/>
    </row>
    <row r="28" spans="1:47" s="27" customFormat="1" ht="29.25" customHeight="1">
      <c r="C28" s="195" t="str">
        <f t="shared" si="0"/>
        <v/>
      </c>
      <c r="D28" s="794" t="s">
        <v>1506</v>
      </c>
      <c r="E28" s="736"/>
      <c r="F28" s="736"/>
      <c r="G28" s="736"/>
      <c r="H28" s="736"/>
      <c r="I28" s="721" t="s">
        <v>692</v>
      </c>
      <c r="J28" s="530"/>
      <c r="K28" s="683"/>
      <c r="L28" s="683"/>
      <c r="M28" s="683"/>
      <c r="N28" s="683"/>
      <c r="O28" s="6"/>
      <c r="P28" s="6"/>
      <c r="Q28" s="6"/>
      <c r="R28" s="6"/>
      <c r="S28" s="6"/>
      <c r="T28" s="6"/>
      <c r="U28" s="6"/>
      <c r="V28" s="6"/>
      <c r="W28" s="6"/>
      <c r="X28" s="6"/>
      <c r="Y28" s="6"/>
      <c r="Z28" s="6"/>
      <c r="AA28" s="6"/>
      <c r="AR28" s="736"/>
      <c r="AS28" s="736"/>
      <c r="AT28" s="736"/>
      <c r="AU28" s="736"/>
    </row>
    <row r="29" spans="1:47" s="27" customFormat="1" ht="29.25" customHeight="1">
      <c r="C29" s="195" t="str">
        <f t="shared" si="0"/>
        <v/>
      </c>
      <c r="D29" s="794" t="s">
        <v>1505</v>
      </c>
      <c r="E29" s="736"/>
      <c r="F29" s="736"/>
      <c r="G29" s="736"/>
      <c r="H29" s="736"/>
      <c r="I29" s="721" t="s">
        <v>692</v>
      </c>
      <c r="J29" s="530"/>
      <c r="K29" s="683"/>
      <c r="L29" s="683"/>
      <c r="M29" s="683"/>
      <c r="N29" s="683"/>
      <c r="O29" s="6"/>
      <c r="P29" s="6"/>
      <c r="Q29" s="6"/>
      <c r="R29" s="6"/>
      <c r="S29" s="6"/>
      <c r="T29" s="6"/>
      <c r="U29" s="6"/>
      <c r="V29" s="6"/>
      <c r="W29" s="6"/>
      <c r="X29" s="6"/>
      <c r="Y29" s="6"/>
      <c r="Z29" s="6"/>
      <c r="AA29" s="6"/>
      <c r="AR29" s="736"/>
      <c r="AS29" s="736"/>
      <c r="AT29" s="736"/>
      <c r="AU29" s="736"/>
    </row>
    <row r="30" spans="1:47" s="27" customFormat="1" ht="29.25" customHeight="1">
      <c r="C30" s="195" t="str">
        <f t="shared" si="0"/>
        <v/>
      </c>
      <c r="D30" s="794" t="s">
        <v>1504</v>
      </c>
      <c r="E30" s="736"/>
      <c r="F30" s="736"/>
      <c r="G30" s="736"/>
      <c r="H30" s="736"/>
      <c r="I30" s="721" t="s">
        <v>692</v>
      </c>
      <c r="J30" s="530"/>
      <c r="K30" s="683"/>
      <c r="L30" s="683"/>
      <c r="M30" s="683"/>
      <c r="N30" s="683"/>
      <c r="O30" s="6"/>
      <c r="P30" s="6"/>
      <c r="Q30" s="6"/>
      <c r="R30" s="6"/>
      <c r="S30" s="6"/>
      <c r="T30" s="6"/>
      <c r="U30" s="6"/>
      <c r="V30" s="6"/>
      <c r="W30" s="6"/>
      <c r="X30" s="6"/>
      <c r="Y30" s="6"/>
      <c r="Z30" s="6"/>
      <c r="AA30" s="6"/>
      <c r="AR30" s="736"/>
      <c r="AS30" s="736"/>
      <c r="AT30" s="736"/>
      <c r="AU30" s="736"/>
    </row>
    <row r="31" spans="1:47" s="27" customFormat="1" ht="29.25" customHeight="1">
      <c r="C31" s="195" t="str">
        <f t="shared" si="0"/>
        <v/>
      </c>
      <c r="D31" s="794" t="s">
        <v>1018</v>
      </c>
      <c r="E31" s="736"/>
      <c r="F31" s="736"/>
      <c r="G31" s="736"/>
      <c r="H31" s="736"/>
      <c r="I31" s="721" t="s">
        <v>692</v>
      </c>
      <c r="J31" s="530"/>
      <c r="K31" s="683"/>
      <c r="L31" s="683"/>
      <c r="M31" s="683"/>
      <c r="N31" s="683"/>
      <c r="O31" s="6"/>
      <c r="P31" s="6"/>
      <c r="Q31" s="6"/>
      <c r="R31" s="6"/>
      <c r="S31" s="6"/>
      <c r="T31" s="6"/>
      <c r="U31" s="6"/>
      <c r="V31" s="6"/>
      <c r="W31" s="6"/>
      <c r="X31" s="6"/>
      <c r="Y31" s="6"/>
      <c r="Z31" s="6"/>
      <c r="AA31" s="6"/>
      <c r="AR31" s="736"/>
      <c r="AS31" s="736"/>
      <c r="AT31" s="736"/>
      <c r="AU31" s="736"/>
    </row>
    <row r="32" spans="1:47" s="27" customFormat="1" ht="12.75" customHeight="1">
      <c r="C32" s="2751" t="s">
        <v>1417</v>
      </c>
      <c r="D32" s="2752"/>
      <c r="E32" s="2752"/>
      <c r="K32" s="683"/>
      <c r="L32" s="683"/>
      <c r="M32" s="683"/>
      <c r="N32" s="683"/>
      <c r="O32" s="6"/>
      <c r="P32" s="6"/>
      <c r="Q32" s="6"/>
      <c r="R32" s="6"/>
      <c r="S32" s="6"/>
      <c r="T32" s="6"/>
      <c r="U32" s="6"/>
      <c r="V32" s="6"/>
      <c r="W32" s="6"/>
      <c r="X32" s="6"/>
      <c r="Y32" s="6"/>
      <c r="Z32" s="6"/>
      <c r="AA32" s="6"/>
    </row>
    <row r="33" spans="1:27" s="27" customFormat="1" ht="8.25" customHeight="1">
      <c r="K33" s="683"/>
      <c r="L33" s="683"/>
      <c r="M33" s="683"/>
      <c r="N33" s="683"/>
      <c r="O33" s="6"/>
      <c r="P33" s="6"/>
      <c r="Q33" s="6"/>
      <c r="R33" s="6"/>
      <c r="S33" s="6"/>
      <c r="T33" s="6"/>
      <c r="U33" s="6"/>
      <c r="V33" s="6"/>
      <c r="W33" s="6"/>
      <c r="X33" s="6"/>
      <c r="Y33" s="6"/>
      <c r="Z33" s="6"/>
      <c r="AA33" s="6"/>
    </row>
    <row r="34" spans="1:27" s="27" customFormat="1" ht="26.25" customHeight="1">
      <c r="B34" s="529" t="s">
        <v>1199</v>
      </c>
      <c r="C34" s="695" t="s">
        <v>1014</v>
      </c>
      <c r="D34" s="695"/>
      <c r="E34" s="695"/>
      <c r="F34" s="695"/>
      <c r="G34" s="695"/>
      <c r="H34" s="695"/>
      <c r="I34" s="695"/>
      <c r="J34" s="695"/>
      <c r="K34" s="683"/>
      <c r="L34" s="683"/>
      <c r="M34" s="683"/>
      <c r="N34" s="683"/>
      <c r="O34" s="6"/>
      <c r="P34" s="6"/>
      <c r="Q34" s="6"/>
      <c r="R34" s="6"/>
      <c r="S34" s="6"/>
      <c r="T34" s="6"/>
      <c r="U34" s="6"/>
      <c r="V34" s="6"/>
      <c r="W34" s="6"/>
      <c r="X34" s="6"/>
      <c r="Y34" s="6"/>
      <c r="Z34" s="6"/>
      <c r="AA34" s="6"/>
    </row>
    <row r="35" spans="1:27" s="27" customFormat="1" ht="26.25" customHeight="1">
      <c r="B35" s="529" t="s">
        <v>1201</v>
      </c>
      <c r="C35" s="695" t="s">
        <v>1019</v>
      </c>
      <c r="D35" s="695"/>
      <c r="E35" s="695"/>
      <c r="F35" s="695"/>
      <c r="G35" s="695"/>
      <c r="H35" s="695"/>
      <c r="I35" s="695"/>
      <c r="J35" s="695"/>
      <c r="K35" s="683"/>
      <c r="L35" s="683"/>
      <c r="M35" s="683"/>
      <c r="N35" s="683"/>
      <c r="O35" s="6"/>
      <c r="P35" s="6"/>
      <c r="Q35" s="6"/>
      <c r="R35" s="6"/>
      <c r="S35" s="6"/>
      <c r="T35" s="6"/>
      <c r="U35" s="6"/>
      <c r="V35" s="6"/>
      <c r="W35" s="6"/>
      <c r="X35" s="6"/>
      <c r="Y35" s="6"/>
      <c r="Z35" s="6"/>
      <c r="AA35" s="6"/>
    </row>
    <row r="36" spans="1:27" s="27" customFormat="1" ht="26.25" customHeight="1">
      <c r="B36" s="529" t="s">
        <v>696</v>
      </c>
      <c r="C36" s="695" t="s">
        <v>1003</v>
      </c>
      <c r="D36" s="695"/>
      <c r="E36" s="695"/>
      <c r="F36" s="695"/>
      <c r="G36" s="695"/>
      <c r="H36" s="695"/>
      <c r="I36" s="695"/>
      <c r="J36" s="695"/>
      <c r="K36" s="683"/>
      <c r="L36" s="683"/>
      <c r="M36" s="683"/>
      <c r="N36" s="683"/>
      <c r="O36" s="6"/>
      <c r="P36" s="6"/>
      <c r="Q36" s="6"/>
      <c r="R36" s="6"/>
      <c r="S36" s="6"/>
      <c r="T36" s="6"/>
      <c r="U36" s="6"/>
      <c r="V36" s="6"/>
      <c r="W36" s="6"/>
      <c r="X36" s="6"/>
      <c r="Y36" s="6"/>
      <c r="Z36" s="6"/>
      <c r="AA36" s="6"/>
    </row>
    <row r="37" spans="1:27" s="27" customFormat="1" ht="15" customHeight="1">
      <c r="B37" s="529"/>
      <c r="C37" s="721"/>
      <c r="D37" s="721"/>
      <c r="E37" s="721"/>
      <c r="F37" s="721"/>
      <c r="G37" s="721"/>
      <c r="H37" s="721"/>
      <c r="I37" s="721"/>
      <c r="J37" s="721"/>
      <c r="K37" s="683"/>
      <c r="L37" s="683"/>
      <c r="M37" s="683"/>
      <c r="N37" s="683"/>
      <c r="O37" s="6"/>
      <c r="P37" s="6"/>
      <c r="Q37" s="6"/>
      <c r="R37" s="6"/>
      <c r="S37" s="6"/>
      <c r="T37" s="6"/>
      <c r="U37" s="6"/>
      <c r="V37" s="6"/>
      <c r="W37" s="6"/>
      <c r="X37" s="6"/>
      <c r="Y37" s="6"/>
      <c r="Z37" s="6"/>
      <c r="AA37" s="6"/>
    </row>
    <row r="38" spans="1:27" s="27" customFormat="1" ht="27.75" customHeight="1">
      <c r="A38" s="20"/>
      <c r="B38" s="20"/>
      <c r="C38" s="750" t="s">
        <v>699</v>
      </c>
      <c r="D38" s="20"/>
      <c r="E38" s="20"/>
      <c r="F38" s="20"/>
      <c r="G38" s="20"/>
      <c r="H38" s="20"/>
      <c r="I38" s="20"/>
      <c r="J38" s="20"/>
      <c r="K38" s="6"/>
      <c r="L38" s="6"/>
      <c r="M38" s="6"/>
      <c r="N38" s="6"/>
      <c r="O38" s="6"/>
      <c r="P38" s="6"/>
      <c r="Q38" s="6"/>
      <c r="R38" s="6"/>
      <c r="S38" s="6"/>
      <c r="T38" s="6"/>
      <c r="U38" s="6"/>
      <c r="V38" s="6"/>
      <c r="W38" s="6"/>
      <c r="X38" s="6"/>
      <c r="Y38" s="6"/>
      <c r="Z38" s="6"/>
      <c r="AA38" s="6"/>
    </row>
    <row r="39" spans="1:27" s="27" customFormat="1" ht="27.75" customHeight="1">
      <c r="A39" s="20"/>
      <c r="B39" s="20"/>
      <c r="C39" s="2079"/>
      <c r="D39" s="2080"/>
      <c r="E39" s="2080"/>
      <c r="F39" s="2080"/>
      <c r="G39" s="2080"/>
      <c r="H39" s="2080"/>
      <c r="I39" s="2080"/>
      <c r="J39" s="2081"/>
      <c r="K39" s="6"/>
      <c r="L39" s="6"/>
      <c r="M39" s="6"/>
      <c r="N39" s="6"/>
      <c r="O39" s="6"/>
      <c r="P39" s="6"/>
      <c r="Q39" s="6"/>
      <c r="R39" s="6"/>
      <c r="S39" s="6"/>
      <c r="T39" s="6"/>
      <c r="U39" s="6"/>
      <c r="V39" s="6"/>
      <c r="W39" s="6"/>
      <c r="X39" s="6"/>
      <c r="Y39" s="6"/>
      <c r="Z39" s="6"/>
      <c r="AA39" s="6"/>
    </row>
    <row r="40" spans="1:27" s="27" customFormat="1" ht="16.5" customHeight="1">
      <c r="A40" s="20"/>
      <c r="B40" s="20"/>
      <c r="C40" s="2082"/>
      <c r="D40" s="2083"/>
      <c r="E40" s="2083"/>
      <c r="F40" s="2083"/>
      <c r="G40" s="2083"/>
      <c r="H40" s="2083"/>
      <c r="I40" s="2083"/>
      <c r="J40" s="2084"/>
      <c r="K40" s="6"/>
      <c r="L40" s="6"/>
      <c r="M40" s="6"/>
      <c r="N40" s="6"/>
      <c r="O40" s="6"/>
      <c r="P40" s="6"/>
      <c r="Q40" s="6"/>
      <c r="R40" s="6"/>
      <c r="S40" s="6"/>
      <c r="T40" s="6"/>
      <c r="U40" s="6"/>
      <c r="V40" s="6"/>
      <c r="W40" s="6"/>
      <c r="X40" s="6"/>
      <c r="Y40" s="6"/>
      <c r="Z40" s="6"/>
      <c r="AA40" s="6"/>
    </row>
    <row r="41" spans="1:27" s="27" customFormat="1" ht="16.5" customHeight="1">
      <c r="A41" s="20"/>
      <c r="B41" s="20"/>
      <c r="C41" s="2082"/>
      <c r="D41" s="2083"/>
      <c r="E41" s="2083"/>
      <c r="F41" s="2083"/>
      <c r="G41" s="2083"/>
      <c r="H41" s="2083"/>
      <c r="I41" s="2083"/>
      <c r="J41" s="2084"/>
      <c r="K41" s="6"/>
      <c r="L41" s="6"/>
      <c r="M41" s="6"/>
      <c r="N41" s="6"/>
      <c r="O41" s="6"/>
      <c r="P41" s="6"/>
      <c r="Q41" s="6"/>
      <c r="R41" s="6"/>
      <c r="S41" s="6"/>
      <c r="T41" s="6"/>
      <c r="U41" s="6"/>
      <c r="V41" s="6"/>
      <c r="W41" s="6"/>
      <c r="X41" s="6"/>
      <c r="Y41" s="6"/>
      <c r="Z41" s="6"/>
      <c r="AA41" s="6"/>
    </row>
    <row r="42" spans="1:27" s="27" customFormat="1" ht="16.5" customHeight="1">
      <c r="A42" s="20"/>
      <c r="B42" s="20"/>
      <c r="C42" s="2082"/>
      <c r="D42" s="2083"/>
      <c r="E42" s="2083"/>
      <c r="F42" s="2083"/>
      <c r="G42" s="2083"/>
      <c r="H42" s="2083"/>
      <c r="I42" s="2083"/>
      <c r="J42" s="2084"/>
      <c r="K42" s="6"/>
      <c r="L42" s="6"/>
      <c r="M42" s="6"/>
      <c r="N42" s="6"/>
      <c r="O42" s="6"/>
      <c r="P42" s="6"/>
      <c r="Q42" s="6"/>
      <c r="R42" s="6"/>
      <c r="S42" s="6"/>
      <c r="T42" s="6"/>
      <c r="U42" s="6"/>
      <c r="V42" s="6"/>
      <c r="W42" s="6"/>
      <c r="X42" s="6"/>
      <c r="Y42" s="6"/>
      <c r="Z42" s="6"/>
      <c r="AA42" s="6"/>
    </row>
    <row r="43" spans="1:27" s="27" customFormat="1" ht="16.5" customHeight="1">
      <c r="A43" s="20"/>
      <c r="B43" s="20"/>
      <c r="C43" s="2082"/>
      <c r="D43" s="2083"/>
      <c r="E43" s="2083"/>
      <c r="F43" s="2083"/>
      <c r="G43" s="2083"/>
      <c r="H43" s="2083"/>
      <c r="I43" s="2083"/>
      <c r="J43" s="2084"/>
      <c r="K43" s="6"/>
      <c r="L43" s="6"/>
      <c r="M43" s="6"/>
      <c r="N43" s="6"/>
      <c r="O43" s="6"/>
      <c r="P43" s="6"/>
      <c r="Q43" s="6"/>
      <c r="R43" s="6"/>
      <c r="S43" s="6"/>
      <c r="T43" s="6"/>
      <c r="U43" s="6"/>
      <c r="V43" s="6"/>
      <c r="W43" s="6"/>
      <c r="X43" s="6"/>
      <c r="Y43" s="6"/>
      <c r="Z43" s="6"/>
      <c r="AA43" s="6"/>
    </row>
    <row r="44" spans="1:27" s="27" customFormat="1" ht="16.5" customHeight="1">
      <c r="A44" s="20"/>
      <c r="B44" s="20"/>
      <c r="C44" s="2085"/>
      <c r="D44" s="2086"/>
      <c r="E44" s="2086"/>
      <c r="F44" s="2086"/>
      <c r="G44" s="2086"/>
      <c r="H44" s="2086"/>
      <c r="I44" s="2086"/>
      <c r="J44" s="2087"/>
      <c r="K44" s="6"/>
      <c r="L44" s="6"/>
      <c r="M44" s="6"/>
      <c r="N44" s="6"/>
      <c r="O44" s="6"/>
      <c r="P44" s="6"/>
      <c r="Q44" s="6"/>
      <c r="R44" s="6"/>
      <c r="S44" s="6"/>
      <c r="T44" s="6"/>
      <c r="U44" s="6"/>
      <c r="V44" s="6"/>
      <c r="W44" s="6"/>
      <c r="X44" s="6"/>
      <c r="Y44" s="6"/>
      <c r="Z44" s="6"/>
      <c r="AA44" s="6"/>
    </row>
    <row r="45" spans="1:27" s="27" customFormat="1" ht="12" customHeight="1">
      <c r="B45" s="529"/>
      <c r="C45" s="721"/>
      <c r="D45" s="721"/>
      <c r="E45" s="721"/>
      <c r="F45" s="721"/>
      <c r="G45" s="721"/>
      <c r="H45" s="721"/>
      <c r="I45" s="721"/>
      <c r="J45" s="721"/>
      <c r="K45" s="683"/>
      <c r="L45" s="683"/>
      <c r="M45" s="683"/>
      <c r="N45" s="683"/>
      <c r="O45" s="6"/>
      <c r="P45" s="6"/>
      <c r="Q45" s="6"/>
      <c r="R45" s="6"/>
      <c r="S45" s="6"/>
      <c r="T45" s="6"/>
      <c r="U45" s="6"/>
      <c r="V45" s="6"/>
      <c r="W45" s="6"/>
      <c r="X45" s="6"/>
      <c r="Y45" s="6"/>
      <c r="Z45" s="6"/>
      <c r="AA45" s="6"/>
    </row>
    <row r="46" spans="1:27" s="27" customFormat="1" ht="12" customHeight="1">
      <c r="B46" s="529"/>
      <c r="C46" s="721"/>
      <c r="D46" s="721"/>
      <c r="E46" s="721"/>
      <c r="F46" s="721"/>
      <c r="G46" s="721"/>
      <c r="H46" s="721"/>
      <c r="I46" s="721"/>
      <c r="J46" s="721"/>
      <c r="K46" s="683"/>
      <c r="L46" s="683"/>
      <c r="M46" s="683"/>
      <c r="N46" s="683"/>
      <c r="O46" s="6"/>
      <c r="P46" s="6"/>
      <c r="Q46" s="6"/>
      <c r="R46" s="6"/>
      <c r="S46" s="6"/>
      <c r="T46" s="6"/>
      <c r="U46" s="6"/>
      <c r="V46" s="6"/>
      <c r="W46" s="6"/>
      <c r="X46" s="6"/>
      <c r="Y46" s="6"/>
      <c r="Z46" s="6"/>
      <c r="AA46" s="6"/>
    </row>
    <row r="47" spans="1:27" s="27" customFormat="1" ht="12" customHeight="1">
      <c r="B47" s="529"/>
      <c r="C47" s="721"/>
      <c r="D47" s="721"/>
      <c r="E47" s="721"/>
      <c r="F47" s="721"/>
      <c r="G47" s="721"/>
      <c r="H47" s="721"/>
      <c r="I47" s="721"/>
      <c r="J47" s="721"/>
      <c r="K47" s="683"/>
      <c r="L47" s="683"/>
      <c r="M47" s="683"/>
      <c r="N47" s="683"/>
      <c r="O47" s="6"/>
      <c r="P47" s="6"/>
      <c r="Q47" s="6"/>
      <c r="R47" s="6"/>
      <c r="S47" s="6"/>
      <c r="T47" s="6"/>
      <c r="U47" s="6"/>
      <c r="V47" s="6"/>
      <c r="W47" s="6"/>
      <c r="X47" s="6"/>
      <c r="Y47" s="6"/>
      <c r="Z47" s="6"/>
      <c r="AA47" s="6"/>
    </row>
    <row r="48" spans="1:27" s="27" customFormat="1" ht="12" customHeight="1">
      <c r="B48" s="529"/>
      <c r="C48" s="721"/>
      <c r="D48" s="721"/>
      <c r="E48" s="721"/>
      <c r="F48" s="721"/>
      <c r="G48" s="721"/>
      <c r="H48" s="721"/>
      <c r="I48" s="721"/>
      <c r="J48" s="721"/>
      <c r="K48" s="683"/>
      <c r="L48" s="683"/>
      <c r="M48" s="683"/>
      <c r="N48" s="683"/>
      <c r="O48" s="6"/>
      <c r="P48" s="6"/>
      <c r="Q48" s="6"/>
      <c r="R48" s="6"/>
      <c r="S48" s="6"/>
      <c r="T48" s="6"/>
      <c r="U48" s="6"/>
      <c r="V48" s="6"/>
      <c r="W48" s="6"/>
      <c r="X48" s="6"/>
      <c r="Y48" s="6"/>
      <c r="Z48" s="6"/>
      <c r="AA48" s="6"/>
    </row>
    <row r="49" spans="1:27" s="27" customFormat="1" ht="12" customHeight="1">
      <c r="B49" s="529"/>
      <c r="C49" s="721"/>
      <c r="D49" s="721"/>
      <c r="E49" s="721"/>
      <c r="F49" s="721"/>
      <c r="G49" s="721"/>
      <c r="H49" s="721"/>
      <c r="I49" s="721"/>
      <c r="J49" s="721"/>
      <c r="K49" s="683"/>
      <c r="L49" s="683"/>
      <c r="M49" s="683"/>
      <c r="N49" s="683"/>
      <c r="O49" s="6"/>
      <c r="P49" s="6"/>
      <c r="Q49" s="6"/>
      <c r="R49" s="6"/>
      <c r="S49" s="6"/>
      <c r="T49" s="6"/>
      <c r="U49" s="6"/>
      <c r="V49" s="6"/>
      <c r="W49" s="6"/>
      <c r="X49" s="6"/>
      <c r="Y49" s="6"/>
      <c r="Z49" s="6"/>
      <c r="AA49" s="6"/>
    </row>
    <row r="50" spans="1:27" s="27" customFormat="1" ht="12" customHeight="1">
      <c r="B50" s="529"/>
      <c r="C50" s="721"/>
      <c r="D50" s="721"/>
      <c r="E50" s="721"/>
      <c r="F50" s="721"/>
      <c r="G50" s="721"/>
      <c r="H50" s="721"/>
      <c r="I50" s="721"/>
      <c r="J50" s="721"/>
      <c r="K50" s="683"/>
      <c r="L50" s="683"/>
      <c r="M50" s="683"/>
      <c r="N50" s="683"/>
      <c r="O50" s="6"/>
      <c r="P50" s="6"/>
      <c r="Q50" s="6"/>
      <c r="R50" s="6"/>
      <c r="S50" s="6"/>
      <c r="T50" s="6"/>
      <c r="U50" s="6"/>
      <c r="V50" s="6"/>
      <c r="W50" s="6"/>
      <c r="X50" s="6"/>
      <c r="Y50" s="6"/>
      <c r="Z50" s="6"/>
      <c r="AA50" s="6"/>
    </row>
    <row r="51" spans="1:27" s="27" customFormat="1" ht="15" customHeight="1">
      <c r="B51" s="529"/>
      <c r="C51" s="721"/>
      <c r="D51" s="721"/>
      <c r="E51" s="721"/>
      <c r="F51" s="721"/>
      <c r="G51" s="721"/>
      <c r="H51" s="721"/>
      <c r="I51" s="721"/>
      <c r="J51" s="721"/>
      <c r="K51" s="683"/>
      <c r="L51" s="683"/>
      <c r="M51" s="683"/>
      <c r="N51" s="683"/>
      <c r="O51" s="6"/>
      <c r="P51" s="6"/>
      <c r="Q51" s="6"/>
      <c r="R51" s="6"/>
      <c r="S51" s="6"/>
      <c r="T51" s="6"/>
      <c r="U51" s="6"/>
      <c r="V51" s="6"/>
      <c r="W51" s="6"/>
      <c r="X51" s="6"/>
      <c r="Y51" s="6"/>
      <c r="Z51" s="6"/>
      <c r="AA51" s="6"/>
    </row>
    <row r="52" spans="1:27" s="198" customFormat="1" ht="23.25" customHeight="1">
      <c r="A52" s="688"/>
      <c r="B52" s="688"/>
      <c r="C52" s="796" t="s">
        <v>221</v>
      </c>
      <c r="D52" s="2727" t="s">
        <v>780</v>
      </c>
      <c r="E52" s="2727"/>
      <c r="F52" s="2727"/>
      <c r="G52" s="2727"/>
      <c r="H52" s="2727"/>
      <c r="I52" s="2727"/>
      <c r="J52" s="2727"/>
    </row>
    <row r="53" spans="1:27" s="198" customFormat="1" ht="7.5" customHeight="1">
      <c r="A53" s="688"/>
      <c r="B53" s="688"/>
      <c r="C53" s="193"/>
      <c r="D53" s="757"/>
      <c r="E53" s="678"/>
      <c r="F53" s="678"/>
      <c r="G53" s="678"/>
      <c r="H53" s="678"/>
      <c r="I53" s="678"/>
      <c r="J53" s="678"/>
    </row>
    <row r="54" spans="1:27" s="19" customFormat="1" ht="19.5" customHeight="1">
      <c r="A54" s="20"/>
      <c r="B54" s="20"/>
      <c r="C54" s="731"/>
      <c r="D54" s="731"/>
      <c r="E54" s="731"/>
      <c r="F54" s="2748"/>
      <c r="G54" s="2749"/>
      <c r="H54" s="2750"/>
      <c r="I54" s="731"/>
      <c r="J54" s="731"/>
    </row>
    <row r="55" spans="1:27" s="19" customFormat="1" ht="9" customHeight="1">
      <c r="A55" s="20"/>
      <c r="B55" s="20"/>
      <c r="C55" s="731"/>
      <c r="D55" s="731"/>
      <c r="E55" s="731"/>
      <c r="F55" s="731"/>
      <c r="G55" s="731"/>
      <c r="H55" s="731"/>
      <c r="I55" s="731"/>
      <c r="J55" s="731"/>
    </row>
    <row r="56" spans="1:27" s="198" customFormat="1" ht="15">
      <c r="A56" s="688"/>
      <c r="B56" s="688"/>
      <c r="C56" s="688"/>
      <c r="D56" s="193"/>
      <c r="E56" s="193"/>
      <c r="F56" s="193"/>
      <c r="G56" s="193"/>
      <c r="H56" s="193"/>
      <c r="I56" s="193"/>
      <c r="J56" s="193"/>
    </row>
    <row r="57" spans="1:27" s="27" customFormat="1" ht="15">
      <c r="A57" s="20"/>
      <c r="B57" s="20"/>
      <c r="C57" s="688" t="s">
        <v>1286</v>
      </c>
      <c r="D57" s="193" t="s">
        <v>781</v>
      </c>
      <c r="E57" s="731"/>
      <c r="F57" s="731"/>
      <c r="G57" s="731"/>
      <c r="H57" s="731"/>
      <c r="I57" s="731"/>
      <c r="J57" s="731"/>
    </row>
    <row r="58" spans="1:27" s="27" customFormat="1" ht="126.75" customHeight="1">
      <c r="A58" s="20"/>
      <c r="B58" s="20"/>
      <c r="C58" s="193"/>
      <c r="D58" s="2745"/>
      <c r="E58" s="2746"/>
      <c r="F58" s="2746"/>
      <c r="G58" s="2746"/>
      <c r="H58" s="2746"/>
      <c r="I58" s="2746"/>
      <c r="J58" s="2747"/>
    </row>
    <row r="59" spans="1:27" s="27" customFormat="1" ht="12.75" customHeight="1">
      <c r="A59" s="20"/>
      <c r="B59" s="20"/>
      <c r="C59" s="731"/>
      <c r="D59" s="731"/>
      <c r="E59" s="731"/>
      <c r="F59" s="731"/>
      <c r="G59" s="731"/>
      <c r="H59" s="731"/>
      <c r="I59" s="731"/>
      <c r="J59" s="731"/>
    </row>
    <row r="60" spans="1:27" s="19" customFormat="1" ht="14.25">
      <c r="A60" s="20"/>
      <c r="B60" s="20"/>
      <c r="C60" s="2733" t="s">
        <v>782</v>
      </c>
      <c r="D60" s="2734"/>
      <c r="E60" s="2735"/>
      <c r="F60" s="2742" t="s">
        <v>875</v>
      </c>
      <c r="G60" s="2743"/>
      <c r="H60" s="2743"/>
      <c r="I60" s="2743"/>
      <c r="J60" s="2744"/>
    </row>
    <row r="61" spans="1:27" s="19" customFormat="1" ht="14.25">
      <c r="A61" s="731"/>
      <c r="B61" s="797"/>
      <c r="C61" s="2736"/>
      <c r="D61" s="2737"/>
      <c r="E61" s="2738"/>
      <c r="F61" s="785" t="s">
        <v>293</v>
      </c>
      <c r="G61" s="785" t="s">
        <v>293</v>
      </c>
      <c r="H61" s="785" t="s">
        <v>293</v>
      </c>
      <c r="I61" s="785" t="s">
        <v>293</v>
      </c>
      <c r="J61" s="785" t="s">
        <v>293</v>
      </c>
    </row>
    <row r="62" spans="1:27" s="19" customFormat="1" ht="14.25">
      <c r="A62" s="731"/>
      <c r="B62" s="797"/>
      <c r="C62" s="2739"/>
      <c r="D62" s="2740"/>
      <c r="E62" s="2741"/>
      <c r="F62" s="722">
        <f>'Og s1'!K8</f>
        <v>2014</v>
      </c>
      <c r="G62" s="722">
        <f>F62+1</f>
        <v>2015</v>
      </c>
      <c r="H62" s="722">
        <f>G62+1</f>
        <v>2016</v>
      </c>
      <c r="I62" s="722">
        <f>H62+1</f>
        <v>2017</v>
      </c>
      <c r="J62" s="722">
        <f>I62+1</f>
        <v>2018</v>
      </c>
    </row>
    <row r="63" spans="1:27" s="19" customFormat="1" ht="22.5" customHeight="1">
      <c r="A63" s="20"/>
      <c r="B63" s="20"/>
      <c r="C63" s="2730" t="str">
        <f>IF(J25&gt;0,D25,"")</f>
        <v/>
      </c>
      <c r="D63" s="2731"/>
      <c r="E63" s="2732"/>
      <c r="F63" s="995">
        <f>J25</f>
        <v>0</v>
      </c>
      <c r="G63" s="199">
        <f t="shared" ref="G63:J69" si="1">F63</f>
        <v>0</v>
      </c>
      <c r="H63" s="199">
        <f t="shared" si="1"/>
        <v>0</v>
      </c>
      <c r="I63" s="199">
        <f t="shared" si="1"/>
        <v>0</v>
      </c>
      <c r="J63" s="199">
        <f t="shared" si="1"/>
        <v>0</v>
      </c>
    </row>
    <row r="64" spans="1:27" s="19" customFormat="1" ht="22.5" customHeight="1">
      <c r="A64" s="20"/>
      <c r="B64" s="20"/>
      <c r="C64" s="2730" t="str">
        <f t="shared" ref="C64:C69" si="2">IF(J26&gt;0,D26,"")</f>
        <v/>
      </c>
      <c r="D64" s="2731"/>
      <c r="E64" s="2732"/>
      <c r="F64" s="995">
        <f t="shared" ref="F64:F69" si="3">J26</f>
        <v>0</v>
      </c>
      <c r="G64" s="199">
        <f t="shared" si="1"/>
        <v>0</v>
      </c>
      <c r="H64" s="199">
        <f t="shared" si="1"/>
        <v>0</v>
      </c>
      <c r="I64" s="199">
        <f t="shared" si="1"/>
        <v>0</v>
      </c>
      <c r="J64" s="199">
        <f t="shared" si="1"/>
        <v>0</v>
      </c>
    </row>
    <row r="65" spans="1:11" s="19" customFormat="1" ht="22.5" customHeight="1">
      <c r="A65" s="20"/>
      <c r="B65" s="20"/>
      <c r="C65" s="2730" t="str">
        <f t="shared" si="2"/>
        <v/>
      </c>
      <c r="D65" s="2731"/>
      <c r="E65" s="2732"/>
      <c r="F65" s="995">
        <f t="shared" si="3"/>
        <v>0</v>
      </c>
      <c r="G65" s="199">
        <f t="shared" si="1"/>
        <v>0</v>
      </c>
      <c r="H65" s="199">
        <f t="shared" si="1"/>
        <v>0</v>
      </c>
      <c r="I65" s="199">
        <f t="shared" si="1"/>
        <v>0</v>
      </c>
      <c r="J65" s="199">
        <f t="shared" si="1"/>
        <v>0</v>
      </c>
    </row>
    <row r="66" spans="1:11" s="19" customFormat="1" ht="22.5" customHeight="1">
      <c r="A66" s="20"/>
      <c r="B66" s="20"/>
      <c r="C66" s="2730" t="str">
        <f t="shared" si="2"/>
        <v/>
      </c>
      <c r="D66" s="2731"/>
      <c r="E66" s="2732"/>
      <c r="F66" s="995">
        <f t="shared" si="3"/>
        <v>0</v>
      </c>
      <c r="G66" s="199">
        <f t="shared" si="1"/>
        <v>0</v>
      </c>
      <c r="H66" s="199">
        <f t="shared" si="1"/>
        <v>0</v>
      </c>
      <c r="I66" s="199">
        <f t="shared" si="1"/>
        <v>0</v>
      </c>
      <c r="J66" s="199">
        <f t="shared" si="1"/>
        <v>0</v>
      </c>
    </row>
    <row r="67" spans="1:11" s="19" customFormat="1" ht="22.5" customHeight="1">
      <c r="A67" s="20"/>
      <c r="B67" s="20"/>
      <c r="C67" s="2730" t="str">
        <f t="shared" si="2"/>
        <v/>
      </c>
      <c r="D67" s="2731"/>
      <c r="E67" s="2732"/>
      <c r="F67" s="995">
        <f t="shared" si="3"/>
        <v>0</v>
      </c>
      <c r="G67" s="199">
        <f t="shared" si="1"/>
        <v>0</v>
      </c>
      <c r="H67" s="199">
        <f t="shared" si="1"/>
        <v>0</v>
      </c>
      <c r="I67" s="199">
        <f t="shared" si="1"/>
        <v>0</v>
      </c>
      <c r="J67" s="199">
        <f t="shared" si="1"/>
        <v>0</v>
      </c>
    </row>
    <row r="68" spans="1:11" s="19" customFormat="1" ht="22.5" customHeight="1">
      <c r="A68" s="20"/>
      <c r="B68" s="20"/>
      <c r="C68" s="2730" t="str">
        <f t="shared" si="2"/>
        <v/>
      </c>
      <c r="D68" s="2731"/>
      <c r="E68" s="2732"/>
      <c r="F68" s="995">
        <f t="shared" si="3"/>
        <v>0</v>
      </c>
      <c r="G68" s="199">
        <f t="shared" si="1"/>
        <v>0</v>
      </c>
      <c r="H68" s="199">
        <f t="shared" si="1"/>
        <v>0</v>
      </c>
      <c r="I68" s="199">
        <f t="shared" si="1"/>
        <v>0</v>
      </c>
      <c r="J68" s="199">
        <f t="shared" si="1"/>
        <v>0</v>
      </c>
    </row>
    <row r="69" spans="1:11" s="19" customFormat="1" ht="22.5" customHeight="1">
      <c r="A69" s="20"/>
      <c r="B69" s="20"/>
      <c r="C69" s="2730" t="str">
        <f t="shared" si="2"/>
        <v/>
      </c>
      <c r="D69" s="2731"/>
      <c r="E69" s="2732"/>
      <c r="F69" s="995">
        <f t="shared" si="3"/>
        <v>0</v>
      </c>
      <c r="G69" s="199">
        <f t="shared" si="1"/>
        <v>0</v>
      </c>
      <c r="H69" s="199">
        <f t="shared" si="1"/>
        <v>0</v>
      </c>
      <c r="I69" s="199">
        <f t="shared" si="1"/>
        <v>0</v>
      </c>
      <c r="J69" s="199">
        <f t="shared" si="1"/>
        <v>0</v>
      </c>
    </row>
    <row r="70" spans="1:11" s="19" customFormat="1" ht="14.25">
      <c r="A70" s="20"/>
      <c r="B70" s="20"/>
      <c r="C70" s="755"/>
      <c r="D70" s="755"/>
      <c r="E70" s="755"/>
      <c r="F70" s="755"/>
      <c r="G70" s="755"/>
      <c r="H70" s="755"/>
      <c r="I70" s="755"/>
      <c r="J70" s="755"/>
    </row>
    <row r="71" spans="1:11" s="198" customFormat="1" ht="3" customHeight="1">
      <c r="D71" s="678"/>
      <c r="E71" s="678"/>
      <c r="F71" s="678"/>
      <c r="G71" s="678"/>
      <c r="H71" s="678"/>
      <c r="I71" s="678"/>
      <c r="J71" s="678"/>
    </row>
    <row r="72" spans="1:11" s="198" customFormat="1" ht="3" customHeight="1">
      <c r="D72" s="678"/>
      <c r="E72" s="678"/>
      <c r="F72" s="678"/>
      <c r="G72" s="678"/>
      <c r="H72" s="678"/>
      <c r="I72" s="678"/>
      <c r="J72" s="678"/>
    </row>
    <row r="73" spans="1:11" s="19" customFormat="1" ht="3" customHeight="1">
      <c r="C73" s="704"/>
      <c r="D73" s="704"/>
      <c r="E73" s="704"/>
      <c r="F73" s="704"/>
      <c r="G73" s="704"/>
      <c r="H73" s="704"/>
      <c r="I73" s="704"/>
      <c r="J73" s="704"/>
      <c r="K73" s="918"/>
    </row>
    <row r="74" spans="1:11" s="19" customFormat="1" ht="3" customHeight="1">
      <c r="C74" s="704"/>
      <c r="D74" s="704"/>
      <c r="E74" s="704"/>
      <c r="F74" s="704"/>
      <c r="G74" s="704"/>
      <c r="H74" s="704"/>
      <c r="I74" s="704"/>
      <c r="J74" s="704"/>
    </row>
    <row r="75" spans="1:11" s="198" customFormat="1" ht="3" customHeight="1">
      <c r="D75" s="678"/>
      <c r="E75" s="678"/>
      <c r="F75" s="678"/>
      <c r="G75" s="678"/>
      <c r="H75" s="678"/>
      <c r="I75" s="678"/>
      <c r="J75" s="678"/>
    </row>
    <row r="76" spans="1:11" s="19" customFormat="1" ht="3" customHeight="1">
      <c r="D76" s="2753"/>
      <c r="E76" s="2717"/>
      <c r="F76" s="2717"/>
      <c r="G76" s="2717"/>
      <c r="H76" s="2717"/>
      <c r="I76" s="2717"/>
      <c r="J76" s="2717"/>
      <c r="K76" s="919"/>
    </row>
    <row r="77" spans="1:11" s="19" customFormat="1" ht="3" customHeight="1">
      <c r="D77" s="704"/>
      <c r="E77" s="704"/>
      <c r="F77" s="704"/>
      <c r="G77" s="704"/>
      <c r="H77" s="704"/>
      <c r="I77" s="704"/>
      <c r="J77" s="704"/>
    </row>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row r="94" s="27" customFormat="1"/>
    <row r="95" s="27" customFormat="1"/>
    <row r="96" s="27" customFormat="1"/>
    <row r="97" s="27" customFormat="1"/>
    <row r="98" s="27" customFormat="1"/>
    <row r="99" s="27" customFormat="1"/>
    <row r="100" s="27" customFormat="1"/>
  </sheetData>
  <sheetProtection sheet="1" objects="1" scenarios="1" formatCells="0" formatRows="0" autoFilter="0"/>
  <mergeCells count="24">
    <mergeCell ref="D52:J52"/>
    <mergeCell ref="D58:J58"/>
    <mergeCell ref="C64:E64"/>
    <mergeCell ref="C65:E65"/>
    <mergeCell ref="D76:J76"/>
    <mergeCell ref="C69:E69"/>
    <mergeCell ref="C68:E68"/>
    <mergeCell ref="C60:E62"/>
    <mergeCell ref="E19:J19"/>
    <mergeCell ref="E20:J20"/>
    <mergeCell ref="B23:J23"/>
    <mergeCell ref="C32:E32"/>
    <mergeCell ref="C67:E67"/>
    <mergeCell ref="C66:E66"/>
    <mergeCell ref="F54:H54"/>
    <mergeCell ref="C39:J44"/>
    <mergeCell ref="F60:J60"/>
    <mergeCell ref="C63:E63"/>
    <mergeCell ref="E18:J18"/>
    <mergeCell ref="A1:J1"/>
    <mergeCell ref="A3:J3"/>
    <mergeCell ref="A4:J4"/>
    <mergeCell ref="A15:J15"/>
    <mergeCell ref="E17:J17"/>
  </mergeCells>
  <phoneticPr fontId="8" type="noConversion"/>
  <conditionalFormatting sqref="D25:I31">
    <cfRule type="expression" dxfId="78" priority="1" stopIfTrue="1">
      <formula>$J25&gt;0</formula>
    </cfRule>
  </conditionalFormatting>
  <conditionalFormatting sqref="C17:J17">
    <cfRule type="expression" dxfId="77" priority="2" stopIfTrue="1">
      <formula>$O$17=1</formula>
    </cfRule>
  </conditionalFormatting>
  <conditionalFormatting sqref="C18:J18">
    <cfRule type="expression" dxfId="76" priority="3" stopIfTrue="1">
      <formula>$O$18=1</formula>
    </cfRule>
  </conditionalFormatting>
  <conditionalFormatting sqref="C19:J19">
    <cfRule type="expression" dxfId="75" priority="4" stopIfTrue="1">
      <formula>$O$19=1</formula>
    </cfRule>
  </conditionalFormatting>
  <conditionalFormatting sqref="C20:J20">
    <cfRule type="expression" dxfId="74" priority="5" stopIfTrue="1">
      <formula>$O$20=1</formula>
    </cfRule>
  </conditionalFormatting>
  <conditionalFormatting sqref="J25:J31">
    <cfRule type="expression" dxfId="73" priority="6" stopIfTrue="1">
      <formula>$C$27="X"</formula>
    </cfRule>
  </conditionalFormatting>
  <dataValidations count="6">
    <dataValidation allowBlank="1" showInputMessage="1" showErrorMessage="1" prompt="Wpisz liczbę samic - X   się sam wpisze ;-)" sqref="C25:C31"/>
    <dataValidation allowBlank="1" showInputMessage="1" showErrorMessage="1" prompt="Wpisz ilość samic w odpowiednim wariancie to &quot;X&quot; sam sie wpisze." sqref="B17:J20"/>
    <dataValidation allowBlank="1" showInputMessage="1" showErrorMessage="1" prompt="Wpisz liczbę samic w deklaracji pakietu." sqref="C63:E69"/>
    <dataValidation type="decimal" errorStyle="warning" allowBlank="1" showErrorMessage="1" errorTitle="Plan Rolnośrodowiskowy" error="Wpisz średnioroczną liczbę samic rasy puławskiej. Nie mniej jak 10 szt. i nie więcej jak 70 szt." sqref="G68:J69">
      <formula1>10</formula1>
      <formula2>70</formula2>
    </dataValidation>
    <dataValidation type="decimal" errorStyle="warning" allowBlank="1" showErrorMessage="1" errorTitle="Plan Rolnośrodowiskowy" error="Wpisz średnioroczną liczbę klaczy. Nie mniej niż 2 sztuki." sqref="G63:J67 F63:F69">
      <formula1>2</formula1>
      <formula2>999999999999</formula2>
    </dataValidation>
    <dataValidation type="decimal" allowBlank="1" showErrorMessage="1" errorTitle="Plan Rolnośrodowiskowy" error="Wpisz liczbę klaczy - nie mniej niż 2 sztuki." sqref="J25:J31">
      <formula1>2</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39.xml><?xml version="1.0" encoding="utf-8"?>
<worksheet xmlns="http://schemas.openxmlformats.org/spreadsheetml/2006/main" xmlns:r="http://schemas.openxmlformats.org/officeDocument/2006/relationships">
  <sheetPr enableFormatConditionsCalculation="0">
    <tabColor indexed="45"/>
  </sheetPr>
  <dimension ref="A1:O110"/>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6" t="s">
        <v>184</v>
      </c>
      <c r="B1" s="2556"/>
      <c r="C1" s="2556"/>
      <c r="D1" s="2556"/>
      <c r="E1" s="2556"/>
      <c r="F1" s="2556"/>
      <c r="G1" s="2556"/>
      <c r="H1" s="2556"/>
      <c r="I1" s="2556"/>
      <c r="J1" s="2556"/>
      <c r="K1" s="729"/>
      <c r="L1" s="729"/>
    </row>
    <row r="2" spans="1:12" s="21" customFormat="1" ht="14.25">
      <c r="A2" s="681"/>
      <c r="B2" s="681"/>
      <c r="C2" s="681"/>
      <c r="D2" s="681"/>
      <c r="E2" s="681"/>
      <c r="F2" s="681"/>
      <c r="G2" s="681"/>
      <c r="H2" s="731"/>
      <c r="I2" s="731"/>
    </row>
    <row r="3" spans="1:12" s="21" customFormat="1" ht="18.75" customHeight="1">
      <c r="A3" s="2140" t="s">
        <v>984</v>
      </c>
      <c r="B3" s="2140"/>
      <c r="C3" s="2140"/>
      <c r="D3" s="2140"/>
      <c r="E3" s="2140"/>
      <c r="F3" s="2140"/>
      <c r="G3" s="2140"/>
      <c r="H3" s="2140"/>
      <c r="I3" s="2140"/>
      <c r="J3" s="2140"/>
      <c r="K3" s="687"/>
      <c r="L3" s="687"/>
    </row>
    <row r="4" spans="1:12" s="21" customFormat="1" ht="35.25" customHeight="1">
      <c r="A4" s="2140" t="s">
        <v>985</v>
      </c>
      <c r="B4" s="2140"/>
      <c r="C4" s="2140"/>
      <c r="D4" s="2140"/>
      <c r="E4" s="2140"/>
      <c r="F4" s="2140"/>
      <c r="G4" s="2140"/>
      <c r="H4" s="2140"/>
      <c r="I4" s="2140"/>
      <c r="J4" s="2140"/>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1806</v>
      </c>
      <c r="C10" s="193"/>
      <c r="D10" s="193"/>
      <c r="E10" s="193"/>
      <c r="F10" s="193"/>
      <c r="G10" s="193"/>
      <c r="H10" s="193"/>
      <c r="I10" s="193"/>
      <c r="J10" s="193"/>
      <c r="K10" s="650"/>
      <c r="L10" s="650"/>
    </row>
    <row r="11" spans="1:12" s="19" customFormat="1" ht="21" customHeight="1">
      <c r="A11" s="688"/>
      <c r="B11" s="731" t="s">
        <v>1805</v>
      </c>
      <c r="C11" s="193"/>
      <c r="D11" s="193"/>
      <c r="E11" s="193"/>
      <c r="F11" s="193"/>
      <c r="G11" s="193"/>
      <c r="H11" s="193"/>
      <c r="I11" s="193"/>
      <c r="J11" s="193"/>
      <c r="K11" s="650"/>
      <c r="L11" s="650"/>
    </row>
    <row r="12" spans="1:12" s="19" customFormat="1" ht="31.5" customHeight="1">
      <c r="A12" s="688"/>
      <c r="B12" s="1091"/>
      <c r="C12" s="193"/>
      <c r="D12" s="193"/>
      <c r="E12" s="193"/>
      <c r="F12" s="193"/>
      <c r="G12" s="193"/>
      <c r="H12" s="193"/>
      <c r="I12" s="193"/>
      <c r="J12" s="193"/>
      <c r="K12" s="650"/>
      <c r="L12" s="650"/>
    </row>
    <row r="13" spans="1:12" s="19" customFormat="1" ht="15">
      <c r="A13" s="688"/>
      <c r="B13" s="110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54" t="s">
        <v>964</v>
      </c>
      <c r="B15" s="2554"/>
      <c r="C15" s="2554"/>
      <c r="D15" s="2554"/>
      <c r="E15" s="2554"/>
      <c r="F15" s="2554"/>
      <c r="G15" s="2554"/>
      <c r="H15" s="2554"/>
      <c r="I15" s="2554"/>
      <c r="J15" s="2554"/>
      <c r="K15" s="650"/>
      <c r="L15" s="650"/>
    </row>
    <row r="16" spans="1:12" s="19" customFormat="1" ht="8.25" customHeight="1">
      <c r="A16" s="20"/>
      <c r="B16" s="20"/>
      <c r="C16" s="20"/>
      <c r="D16" s="20"/>
      <c r="E16" s="20"/>
      <c r="F16" s="20"/>
      <c r="G16" s="20"/>
      <c r="H16" s="20"/>
      <c r="I16" s="20"/>
      <c r="J16" s="20"/>
      <c r="K16" s="650"/>
      <c r="L16" s="650"/>
    </row>
    <row r="17" spans="1:15" s="19" customFormat="1" ht="22.5" customHeight="1">
      <c r="A17" s="20"/>
      <c r="B17" s="195" t="str">
        <f>IF(O17=1,"X","")</f>
        <v/>
      </c>
      <c r="C17" s="728"/>
      <c r="D17" s="727" t="s">
        <v>965</v>
      </c>
      <c r="E17" s="2185" t="s">
        <v>1480</v>
      </c>
      <c r="F17" s="2185"/>
      <c r="G17" s="2185"/>
      <c r="H17" s="2185"/>
      <c r="I17" s="2185"/>
      <c r="J17" s="2185"/>
      <c r="K17" s="650"/>
      <c r="L17" s="650"/>
      <c r="O17" s="343">
        <f>IF(SUM('Pak7 w7.1'!J26:J29)&gt;0,1,0)</f>
        <v>0</v>
      </c>
    </row>
    <row r="18" spans="1:15" s="19" customFormat="1" ht="22.5" customHeight="1">
      <c r="A18" s="20"/>
      <c r="B18" s="195" t="str">
        <f>IF(O18=1,"X","")</f>
        <v/>
      </c>
      <c r="C18" s="728"/>
      <c r="D18" s="727" t="s">
        <v>1481</v>
      </c>
      <c r="E18" s="2205" t="s">
        <v>1482</v>
      </c>
      <c r="F18" s="2205"/>
      <c r="G18" s="2205"/>
      <c r="H18" s="2205"/>
      <c r="I18" s="2205"/>
      <c r="J18" s="2205"/>
      <c r="K18" s="650"/>
      <c r="L18" s="650"/>
      <c r="O18" s="343">
        <f>IF(SUM('Pak7 w7.2'!J25:J31)&gt;0,1,0)</f>
        <v>0</v>
      </c>
    </row>
    <row r="19" spans="1:15" s="19" customFormat="1" ht="22.5" customHeight="1">
      <c r="A19" s="20"/>
      <c r="B19" s="195" t="str">
        <f>IF(O19=1,"X","")</f>
        <v/>
      </c>
      <c r="C19" s="728"/>
      <c r="D19" s="727" t="s">
        <v>1483</v>
      </c>
      <c r="E19" s="2185" t="s">
        <v>1484</v>
      </c>
      <c r="F19" s="2185"/>
      <c r="G19" s="2185"/>
      <c r="H19" s="2185"/>
      <c r="I19" s="2185"/>
      <c r="J19" s="2185"/>
      <c r="K19" s="650"/>
      <c r="L19" s="650"/>
      <c r="O19" s="343">
        <f>IF(SUM(J25:J37)&gt;0,1,0)</f>
        <v>0</v>
      </c>
    </row>
    <row r="20" spans="1:15" s="19" customFormat="1" ht="22.5" customHeight="1">
      <c r="A20" s="20"/>
      <c r="B20" s="195" t="str">
        <f>IF(O20=1,"X","")</f>
        <v/>
      </c>
      <c r="C20" s="728"/>
      <c r="D20" s="727" t="s">
        <v>1485</v>
      </c>
      <c r="E20" s="2205" t="s">
        <v>1486</v>
      </c>
      <c r="F20" s="2205"/>
      <c r="G20" s="2205"/>
      <c r="H20" s="2205"/>
      <c r="I20" s="2205"/>
      <c r="J20" s="2205"/>
      <c r="K20" s="650"/>
      <c r="L20" s="650"/>
      <c r="O20" s="343">
        <f>IF(SUM('Pak7 w7.4'!J25:J27)&gt;0,1,0)</f>
        <v>0</v>
      </c>
    </row>
    <row r="21" spans="1:15" s="196" customFormat="1" ht="14.25">
      <c r="A21" s="707"/>
      <c r="B21" s="707" t="s">
        <v>1417</v>
      </c>
      <c r="C21" s="707"/>
      <c r="D21" s="707"/>
      <c r="E21" s="707"/>
      <c r="F21" s="792"/>
      <c r="G21" s="792"/>
      <c r="H21" s="792"/>
      <c r="I21" s="792"/>
      <c r="J21" s="792"/>
      <c r="K21" s="650"/>
      <c r="L21" s="650"/>
    </row>
    <row r="22" spans="1:15" s="27" customFormat="1" ht="6.75" customHeight="1">
      <c r="A22" s="19"/>
      <c r="B22" s="19"/>
      <c r="C22" s="19"/>
      <c r="D22" s="19"/>
      <c r="E22" s="19"/>
      <c r="F22" s="19"/>
      <c r="G22" s="19"/>
      <c r="H22" s="19"/>
      <c r="I22" s="19"/>
      <c r="J22" s="19"/>
      <c r="K22" s="650"/>
      <c r="L22" s="650"/>
    </row>
    <row r="23" spans="1:15" s="6" customFormat="1" ht="18" customHeight="1">
      <c r="A23" s="650"/>
      <c r="B23" s="650"/>
      <c r="C23" s="2755" t="s">
        <v>1020</v>
      </c>
      <c r="D23" s="1975"/>
      <c r="E23" s="1975"/>
      <c r="F23" s="1975"/>
      <c r="G23" s="1975"/>
      <c r="H23" s="1975"/>
      <c r="I23" s="1975"/>
      <c r="J23" s="1975"/>
      <c r="K23" s="650"/>
      <c r="L23" s="650"/>
    </row>
    <row r="24" spans="1:15" s="6" customFormat="1" ht="15">
      <c r="A24" s="650"/>
      <c r="B24" s="650"/>
      <c r="C24" s="653"/>
      <c r="D24" s="798"/>
      <c r="E24" s="798"/>
      <c r="F24" s="798"/>
      <c r="G24" s="798"/>
      <c r="H24" s="798"/>
      <c r="I24" s="798"/>
      <c r="J24" s="798"/>
      <c r="K24" s="650"/>
      <c r="L24" s="650"/>
    </row>
    <row r="25" spans="1:15" s="6" customFormat="1" ht="21" customHeight="1">
      <c r="A25" s="650"/>
      <c r="B25" s="650"/>
      <c r="C25" s="653" t="s">
        <v>1192</v>
      </c>
      <c r="D25" s="195" t="str">
        <f>IF(J25&gt;0,"X","")</f>
        <v/>
      </c>
      <c r="E25" s="648" t="s">
        <v>1510</v>
      </c>
      <c r="F25" s="724"/>
      <c r="G25" s="724"/>
      <c r="H25" s="724"/>
      <c r="I25" s="533" t="s">
        <v>692</v>
      </c>
      <c r="J25" s="530"/>
      <c r="K25" s="650"/>
      <c r="L25" s="650"/>
    </row>
    <row r="26" spans="1:15" s="6" customFormat="1" ht="21" customHeight="1">
      <c r="A26" s="650"/>
      <c r="B26" s="650"/>
      <c r="C26" s="653"/>
      <c r="D26" s="195" t="str">
        <f t="shared" ref="D26:D37" si="0">IF(J26&gt;0,"X","")</f>
        <v/>
      </c>
      <c r="E26" s="648" t="s">
        <v>1511</v>
      </c>
      <c r="F26" s="724"/>
      <c r="G26" s="724"/>
      <c r="H26" s="724"/>
      <c r="I26" s="533" t="s">
        <v>692</v>
      </c>
      <c r="J26" s="530"/>
      <c r="K26" s="650"/>
      <c r="L26" s="650"/>
    </row>
    <row r="27" spans="1:15" s="6" customFormat="1" ht="21" customHeight="1">
      <c r="A27" s="650"/>
      <c r="B27" s="650"/>
      <c r="C27" s="653"/>
      <c r="D27" s="195" t="str">
        <f t="shared" si="0"/>
        <v/>
      </c>
      <c r="E27" s="648" t="s">
        <v>1512</v>
      </c>
      <c r="F27" s="724"/>
      <c r="G27" s="724"/>
      <c r="H27" s="724"/>
      <c r="I27" s="533" t="s">
        <v>692</v>
      </c>
      <c r="J27" s="530"/>
      <c r="K27" s="650"/>
      <c r="L27" s="650"/>
    </row>
    <row r="28" spans="1:15" s="6" customFormat="1" ht="21" customHeight="1">
      <c r="A28" s="650"/>
      <c r="B28" s="650"/>
      <c r="C28" s="653"/>
      <c r="D28" s="195" t="str">
        <f t="shared" si="0"/>
        <v/>
      </c>
      <c r="E28" s="648" t="s">
        <v>1513</v>
      </c>
      <c r="F28" s="724"/>
      <c r="G28" s="724"/>
      <c r="H28" s="724"/>
      <c r="I28" s="533" t="s">
        <v>692</v>
      </c>
      <c r="J28" s="530"/>
      <c r="K28" s="650"/>
      <c r="L28" s="650"/>
    </row>
    <row r="29" spans="1:15" s="6" customFormat="1" ht="21" customHeight="1">
      <c r="A29" s="650"/>
      <c r="B29" s="650"/>
      <c r="C29" s="653"/>
      <c r="D29" s="195" t="str">
        <f t="shared" si="0"/>
        <v/>
      </c>
      <c r="E29" s="648" t="s">
        <v>1514</v>
      </c>
      <c r="F29" s="724"/>
      <c r="G29" s="724"/>
      <c r="H29" s="724"/>
      <c r="I29" s="533" t="s">
        <v>692</v>
      </c>
      <c r="J29" s="530"/>
      <c r="K29" s="650"/>
      <c r="L29" s="650"/>
    </row>
    <row r="30" spans="1:15" s="6" customFormat="1" ht="21" customHeight="1">
      <c r="A30" s="650"/>
      <c r="B30" s="650"/>
      <c r="C30" s="653"/>
      <c r="D30" s="195" t="str">
        <f t="shared" si="0"/>
        <v/>
      </c>
      <c r="E30" s="648" t="s">
        <v>1515</v>
      </c>
      <c r="F30" s="724"/>
      <c r="G30" s="724"/>
      <c r="H30" s="724"/>
      <c r="I30" s="533" t="s">
        <v>692</v>
      </c>
      <c r="J30" s="530"/>
      <c r="K30" s="650"/>
      <c r="L30" s="650"/>
    </row>
    <row r="31" spans="1:15" s="6" customFormat="1" ht="21" customHeight="1">
      <c r="A31" s="650"/>
      <c r="B31" s="650"/>
      <c r="C31" s="653"/>
      <c r="D31" s="195" t="str">
        <f t="shared" si="0"/>
        <v/>
      </c>
      <c r="E31" s="648" t="s">
        <v>1516</v>
      </c>
      <c r="F31" s="724"/>
      <c r="G31" s="724"/>
      <c r="H31" s="724"/>
      <c r="I31" s="533" t="s">
        <v>692</v>
      </c>
      <c r="J31" s="530"/>
      <c r="K31" s="650"/>
      <c r="L31" s="650"/>
    </row>
    <row r="32" spans="1:15" s="6" customFormat="1" ht="21" customHeight="1">
      <c r="A32" s="650"/>
      <c r="B32" s="650"/>
      <c r="C32" s="653"/>
      <c r="D32" s="195" t="str">
        <f t="shared" si="0"/>
        <v/>
      </c>
      <c r="E32" s="648" t="s">
        <v>1517</v>
      </c>
      <c r="F32" s="724"/>
      <c r="G32" s="724"/>
      <c r="H32" s="724"/>
      <c r="I32" s="533" t="s">
        <v>692</v>
      </c>
      <c r="J32" s="530"/>
      <c r="K32" s="650"/>
      <c r="L32" s="650"/>
    </row>
    <row r="33" spans="1:12" s="6" customFormat="1" ht="21" customHeight="1">
      <c r="A33" s="650"/>
      <c r="B33" s="650"/>
      <c r="C33" s="653"/>
      <c r="D33" s="195" t="str">
        <f t="shared" si="0"/>
        <v/>
      </c>
      <c r="E33" s="648" t="s">
        <v>1518</v>
      </c>
      <c r="F33" s="724"/>
      <c r="G33" s="724"/>
      <c r="H33" s="724"/>
      <c r="I33" s="533" t="s">
        <v>692</v>
      </c>
      <c r="J33" s="530"/>
      <c r="K33" s="650"/>
      <c r="L33" s="650"/>
    </row>
    <row r="34" spans="1:12" s="6" customFormat="1" ht="21" customHeight="1">
      <c r="A34" s="650"/>
      <c r="B34" s="650"/>
      <c r="C34" s="650"/>
      <c r="D34" s="195" t="str">
        <f t="shared" si="0"/>
        <v/>
      </c>
      <c r="E34" s="648" t="s">
        <v>1519</v>
      </c>
      <c r="F34" s="724"/>
      <c r="G34" s="724"/>
      <c r="H34" s="724"/>
      <c r="I34" s="533" t="s">
        <v>692</v>
      </c>
      <c r="J34" s="530"/>
      <c r="K34" s="650"/>
      <c r="L34" s="650"/>
    </row>
    <row r="35" spans="1:12" s="6" customFormat="1" ht="21" customHeight="1">
      <c r="A35" s="650"/>
      <c r="B35" s="650"/>
      <c r="C35" s="650"/>
      <c r="D35" s="195" t="str">
        <f t="shared" si="0"/>
        <v/>
      </c>
      <c r="E35" s="648" t="s">
        <v>1520</v>
      </c>
      <c r="F35" s="724"/>
      <c r="G35" s="724"/>
      <c r="H35" s="724"/>
      <c r="I35" s="533" t="s">
        <v>692</v>
      </c>
      <c r="J35" s="530"/>
      <c r="K35" s="650"/>
      <c r="L35" s="650"/>
    </row>
    <row r="36" spans="1:12" s="6" customFormat="1" ht="21" customHeight="1">
      <c r="A36" s="650"/>
      <c r="B36" s="650"/>
      <c r="C36" s="650"/>
      <c r="D36" s="195" t="str">
        <f t="shared" si="0"/>
        <v/>
      </c>
      <c r="E36" s="648" t="s">
        <v>1521</v>
      </c>
      <c r="F36" s="724"/>
      <c r="G36" s="724"/>
      <c r="H36" s="724"/>
      <c r="I36" s="533" t="s">
        <v>692</v>
      </c>
      <c r="J36" s="530"/>
      <c r="K36" s="650"/>
      <c r="L36" s="650"/>
    </row>
    <row r="37" spans="1:12" s="6" customFormat="1" ht="21" customHeight="1">
      <c r="A37" s="650"/>
      <c r="B37" s="650"/>
      <c r="C37" s="799"/>
      <c r="D37" s="195" t="str">
        <f t="shared" si="0"/>
        <v/>
      </c>
      <c r="E37" s="648" t="s">
        <v>1414</v>
      </c>
      <c r="F37" s="724"/>
      <c r="G37" s="724"/>
      <c r="H37" s="724"/>
      <c r="I37" s="533" t="s">
        <v>692</v>
      </c>
      <c r="J37" s="530"/>
      <c r="K37" s="799"/>
      <c r="L37" s="650"/>
    </row>
    <row r="38" spans="1:12" s="6" customFormat="1" ht="14.25">
      <c r="A38" s="650"/>
      <c r="B38" s="650"/>
      <c r="C38" s="799"/>
      <c r="D38" s="2751" t="s">
        <v>1417</v>
      </c>
      <c r="E38" s="2752"/>
      <c r="F38" s="2752"/>
      <c r="G38" s="799"/>
      <c r="H38" s="799"/>
      <c r="I38" s="628"/>
      <c r="J38" s="799"/>
      <c r="K38" s="799"/>
      <c r="L38" s="650"/>
    </row>
    <row r="39" spans="1:12" s="6" customFormat="1" ht="15">
      <c r="A39" s="650"/>
      <c r="B39" s="650"/>
      <c r="C39" s="800"/>
      <c r="D39" s="799"/>
      <c r="E39" s="801"/>
      <c r="F39" s="799"/>
      <c r="G39" s="799"/>
      <c r="H39" s="799"/>
      <c r="I39" s="799"/>
      <c r="J39" s="799"/>
      <c r="K39" s="799"/>
      <c r="L39" s="650"/>
    </row>
    <row r="40" spans="1:12" s="6" customFormat="1" ht="27" customHeight="1">
      <c r="A40" s="650"/>
      <c r="B40" s="650"/>
      <c r="C40" s="800" t="s">
        <v>1199</v>
      </c>
      <c r="D40" s="2754" t="s">
        <v>312</v>
      </c>
      <c r="E40" s="2754"/>
      <c r="F40" s="2754"/>
      <c r="G40" s="2754"/>
      <c r="H40" s="2754"/>
      <c r="I40" s="2754"/>
      <c r="J40" s="2754"/>
      <c r="K40" s="803"/>
      <c r="L40" s="803"/>
    </row>
    <row r="41" spans="1:12" s="6" customFormat="1" ht="18.75" customHeight="1">
      <c r="A41" s="650"/>
      <c r="B41" s="650"/>
      <c r="C41" s="804" t="s">
        <v>1201</v>
      </c>
      <c r="D41" s="2754" t="s">
        <v>1003</v>
      </c>
      <c r="E41" s="2754"/>
      <c r="F41" s="2754"/>
      <c r="G41" s="2754"/>
      <c r="H41" s="2754"/>
      <c r="I41" s="2754"/>
      <c r="J41" s="2754"/>
      <c r="K41" s="803"/>
      <c r="L41" s="803"/>
    </row>
    <row r="42" spans="1:12" s="6" customFormat="1" ht="18" customHeight="1">
      <c r="A42" s="650"/>
      <c r="B42" s="650"/>
      <c r="C42" s="804" t="s">
        <v>696</v>
      </c>
      <c r="D42" s="652" t="s">
        <v>1548</v>
      </c>
      <c r="E42" s="652"/>
      <c r="F42" s="652"/>
      <c r="G42" s="652"/>
      <c r="H42" s="652"/>
      <c r="I42" s="652"/>
      <c r="J42" s="652"/>
      <c r="K42" s="803"/>
      <c r="L42" s="803"/>
    </row>
    <row r="43" spans="1:12" s="6" customFormat="1" ht="18" customHeight="1">
      <c r="A43" s="650"/>
      <c r="B43" s="650"/>
      <c r="C43" s="804"/>
      <c r="D43" s="652" t="s">
        <v>1549</v>
      </c>
      <c r="E43" s="652"/>
      <c r="F43" s="652"/>
      <c r="G43" s="652"/>
      <c r="H43" s="652"/>
      <c r="I43" s="652"/>
      <c r="J43" s="652"/>
      <c r="K43" s="803"/>
      <c r="L43" s="803"/>
    </row>
    <row r="44" spans="1:12" s="6" customFormat="1" ht="18" customHeight="1">
      <c r="A44" s="650"/>
      <c r="B44" s="650"/>
      <c r="C44" s="804"/>
      <c r="D44" s="652" t="s">
        <v>1898</v>
      </c>
      <c r="E44" s="652"/>
      <c r="F44" s="652"/>
      <c r="G44" s="652"/>
      <c r="H44" s="652"/>
      <c r="I44" s="652"/>
      <c r="J44" s="652"/>
      <c r="K44" s="803"/>
      <c r="L44" s="803"/>
    </row>
    <row r="45" spans="1:12" s="6" customFormat="1" ht="18" customHeight="1">
      <c r="A45" s="650"/>
      <c r="B45" s="650"/>
      <c r="C45" s="804"/>
      <c r="D45" s="652" t="s">
        <v>1884</v>
      </c>
      <c r="E45" s="652"/>
      <c r="F45" s="652"/>
      <c r="G45" s="652"/>
      <c r="H45" s="652"/>
      <c r="I45" s="652"/>
      <c r="J45" s="652"/>
      <c r="K45" s="803"/>
      <c r="L45" s="1104"/>
    </row>
    <row r="46" spans="1:12" s="6" customFormat="1" ht="18.75" customHeight="1">
      <c r="A46" s="650"/>
      <c r="B46" s="650"/>
      <c r="C46" s="750" t="s">
        <v>699</v>
      </c>
      <c r="D46" s="802"/>
      <c r="E46" s="802"/>
      <c r="F46" s="802"/>
      <c r="G46" s="802"/>
      <c r="H46" s="802"/>
      <c r="I46" s="802"/>
      <c r="J46" s="802"/>
      <c r="K46" s="803"/>
      <c r="L46" s="803"/>
    </row>
    <row r="47" spans="1:12" s="6" customFormat="1" ht="16.5" customHeight="1">
      <c r="A47" s="650"/>
      <c r="B47" s="650"/>
      <c r="C47" s="2079"/>
      <c r="D47" s="2080"/>
      <c r="E47" s="2080"/>
      <c r="F47" s="2080"/>
      <c r="G47" s="2080"/>
      <c r="H47" s="2080"/>
      <c r="I47" s="2080"/>
      <c r="J47" s="2081"/>
      <c r="K47" s="803"/>
      <c r="L47" s="803"/>
    </row>
    <row r="48" spans="1:12" s="6" customFormat="1" ht="16.5" customHeight="1">
      <c r="A48" s="650"/>
      <c r="B48" s="650"/>
      <c r="C48" s="2082"/>
      <c r="D48" s="2083"/>
      <c r="E48" s="2083"/>
      <c r="F48" s="2083"/>
      <c r="G48" s="2083"/>
      <c r="H48" s="2083"/>
      <c r="I48" s="2083"/>
      <c r="J48" s="2084"/>
      <c r="K48" s="803"/>
      <c r="L48" s="803"/>
    </row>
    <row r="49" spans="1:12" s="6" customFormat="1" ht="16.5" customHeight="1">
      <c r="A49" s="650"/>
      <c r="B49" s="650"/>
      <c r="C49" s="2085"/>
      <c r="D49" s="2086"/>
      <c r="E49" s="2086"/>
      <c r="F49" s="2086"/>
      <c r="G49" s="2086"/>
      <c r="H49" s="2086"/>
      <c r="I49" s="2086"/>
      <c r="J49" s="2087"/>
      <c r="K49" s="803"/>
      <c r="L49" s="803"/>
    </row>
    <row r="50" spans="1:12" s="6" customFormat="1" ht="9" customHeight="1">
      <c r="A50" s="650"/>
      <c r="B50" s="650"/>
      <c r="C50" s="804"/>
      <c r="D50" s="802"/>
      <c r="E50" s="802"/>
      <c r="F50" s="802"/>
      <c r="G50" s="802"/>
      <c r="H50" s="802"/>
      <c r="I50" s="802"/>
      <c r="J50" s="802"/>
      <c r="K50" s="803"/>
      <c r="L50" s="803"/>
    </row>
    <row r="51" spans="1:12" s="6" customFormat="1" ht="9" customHeight="1">
      <c r="A51" s="650"/>
      <c r="B51" s="650"/>
      <c r="C51" s="804"/>
      <c r="D51" s="802"/>
      <c r="E51" s="802"/>
      <c r="F51" s="802"/>
      <c r="G51" s="802"/>
      <c r="H51" s="802"/>
      <c r="I51" s="802"/>
      <c r="J51" s="802"/>
      <c r="K51" s="803"/>
      <c r="L51" s="803"/>
    </row>
    <row r="52" spans="1:12" s="6" customFormat="1" ht="14.25" customHeight="1">
      <c r="A52" s="650"/>
      <c r="B52" s="650"/>
      <c r="C52" s="804"/>
      <c r="D52" s="802"/>
      <c r="E52" s="802"/>
      <c r="F52" s="802"/>
      <c r="G52" s="802"/>
      <c r="H52" s="802"/>
      <c r="I52" s="802"/>
      <c r="J52" s="802"/>
      <c r="K52" s="803"/>
      <c r="L52" s="803"/>
    </row>
    <row r="53" spans="1:12" s="6" customFormat="1" ht="14.25" customHeight="1">
      <c r="A53" s="650"/>
      <c r="B53" s="650"/>
      <c r="C53" s="804"/>
      <c r="D53" s="802"/>
      <c r="E53" s="802"/>
      <c r="F53" s="802"/>
      <c r="G53" s="802"/>
      <c r="H53" s="802"/>
      <c r="I53" s="802"/>
      <c r="J53" s="802"/>
      <c r="K53" s="803"/>
      <c r="L53" s="803"/>
    </row>
    <row r="54" spans="1:12" s="198" customFormat="1" ht="23.25" customHeight="1">
      <c r="A54" s="688"/>
      <c r="B54" s="688"/>
      <c r="C54" s="796" t="s">
        <v>221</v>
      </c>
      <c r="D54" s="2727" t="s">
        <v>780</v>
      </c>
      <c r="E54" s="2727"/>
      <c r="F54" s="2727"/>
      <c r="G54" s="2727"/>
      <c r="H54" s="2727"/>
      <c r="I54" s="2727"/>
      <c r="J54" s="2727"/>
    </row>
    <row r="55" spans="1:12" s="198" customFormat="1" ht="7.5" customHeight="1">
      <c r="A55" s="688"/>
      <c r="B55" s="688"/>
      <c r="C55" s="193"/>
      <c r="D55" s="757"/>
      <c r="E55" s="678"/>
      <c r="F55" s="678"/>
      <c r="G55" s="678"/>
      <c r="H55" s="678"/>
      <c r="I55" s="678"/>
      <c r="J55" s="678"/>
    </row>
    <row r="56" spans="1:12" s="19" customFormat="1" ht="19.5" customHeight="1">
      <c r="A56" s="20"/>
      <c r="B56" s="20"/>
      <c r="C56" s="731"/>
      <c r="D56" s="731"/>
      <c r="E56" s="731"/>
      <c r="F56" s="2748"/>
      <c r="G56" s="2749"/>
      <c r="H56" s="2750"/>
      <c r="I56" s="731"/>
      <c r="J56" s="731"/>
    </row>
    <row r="57" spans="1:12" s="19" customFormat="1" ht="9" customHeight="1">
      <c r="A57" s="20"/>
      <c r="B57" s="20"/>
      <c r="C57" s="731"/>
      <c r="D57" s="731"/>
      <c r="E57" s="731"/>
      <c r="F57" s="731"/>
      <c r="G57" s="731"/>
      <c r="H57" s="731"/>
      <c r="I57" s="731"/>
      <c r="J57" s="731"/>
    </row>
    <row r="58" spans="1:12" s="198" customFormat="1" ht="15">
      <c r="A58" s="688"/>
      <c r="B58" s="688"/>
      <c r="C58" s="688"/>
      <c r="D58" s="193"/>
      <c r="E58" s="193"/>
      <c r="F58" s="193"/>
      <c r="G58" s="193"/>
      <c r="H58" s="193"/>
      <c r="I58" s="193"/>
      <c r="J58" s="193"/>
    </row>
    <row r="59" spans="1:12" s="27" customFormat="1" ht="15">
      <c r="A59" s="20"/>
      <c r="B59" s="20"/>
      <c r="C59" s="688" t="s">
        <v>1286</v>
      </c>
      <c r="D59" s="193" t="s">
        <v>781</v>
      </c>
      <c r="E59" s="731"/>
      <c r="F59" s="731"/>
      <c r="G59" s="731"/>
      <c r="H59" s="731"/>
      <c r="I59" s="731"/>
      <c r="J59" s="731"/>
    </row>
    <row r="60" spans="1:12" s="27" customFormat="1" ht="126.75" customHeight="1">
      <c r="A60" s="20"/>
      <c r="B60" s="20"/>
      <c r="C60" s="193"/>
      <c r="D60" s="2745"/>
      <c r="E60" s="2746"/>
      <c r="F60" s="2746"/>
      <c r="G60" s="2746"/>
      <c r="H60" s="2746"/>
      <c r="I60" s="2746"/>
      <c r="J60" s="2747"/>
    </row>
    <row r="61" spans="1:12" s="27" customFormat="1" ht="12.75" customHeight="1">
      <c r="A61" s="20"/>
      <c r="B61" s="20"/>
      <c r="C61" s="731"/>
      <c r="D61" s="731"/>
      <c r="E61" s="731"/>
      <c r="F61" s="731"/>
      <c r="G61" s="731"/>
      <c r="H61" s="731"/>
      <c r="I61" s="731"/>
      <c r="J61" s="731"/>
    </row>
    <row r="62" spans="1:12" s="19" customFormat="1" ht="14.25">
      <c r="A62" s="20"/>
      <c r="B62" s="20"/>
      <c r="C62" s="2733" t="s">
        <v>782</v>
      </c>
      <c r="D62" s="2734"/>
      <c r="E62" s="2735"/>
      <c r="F62" s="2742" t="s">
        <v>875</v>
      </c>
      <c r="G62" s="2743"/>
      <c r="H62" s="2743"/>
      <c r="I62" s="2743"/>
      <c r="J62" s="2744"/>
    </row>
    <row r="63" spans="1:12" s="19" customFormat="1" ht="14.25">
      <c r="A63" s="731"/>
      <c r="B63" s="797"/>
      <c r="C63" s="2736"/>
      <c r="D63" s="2737"/>
      <c r="E63" s="2738"/>
      <c r="F63" s="785" t="s">
        <v>293</v>
      </c>
      <c r="G63" s="785" t="s">
        <v>293</v>
      </c>
      <c r="H63" s="785" t="s">
        <v>293</v>
      </c>
      <c r="I63" s="785" t="s">
        <v>293</v>
      </c>
      <c r="J63" s="785" t="s">
        <v>293</v>
      </c>
    </row>
    <row r="64" spans="1:12" s="19" customFormat="1" ht="14.25">
      <c r="A64" s="731"/>
      <c r="B64" s="797"/>
      <c r="C64" s="2739"/>
      <c r="D64" s="2740"/>
      <c r="E64" s="2741"/>
      <c r="F64" s="722">
        <f>'Og s1'!K8</f>
        <v>2014</v>
      </c>
      <c r="G64" s="722">
        <f>F64+1</f>
        <v>2015</v>
      </c>
      <c r="H64" s="722">
        <f>G64+1</f>
        <v>2016</v>
      </c>
      <c r="I64" s="722">
        <f>H64+1</f>
        <v>2017</v>
      </c>
      <c r="J64" s="722">
        <f>I64+1</f>
        <v>2018</v>
      </c>
    </row>
    <row r="65" spans="1:10" s="19" customFormat="1" ht="22.5" customHeight="1">
      <c r="A65" s="20"/>
      <c r="B65" s="20"/>
      <c r="C65" s="2730" t="str">
        <f>IF(J25&gt;0,E25,"")</f>
        <v/>
      </c>
      <c r="D65" s="2731"/>
      <c r="E65" s="2732"/>
      <c r="F65" s="995">
        <f>J25</f>
        <v>0</v>
      </c>
      <c r="G65" s="199">
        <f t="shared" ref="G65:J70" si="1">F65</f>
        <v>0</v>
      </c>
      <c r="H65" s="199">
        <f t="shared" si="1"/>
        <v>0</v>
      </c>
      <c r="I65" s="199">
        <f t="shared" si="1"/>
        <v>0</v>
      </c>
      <c r="J65" s="199">
        <f t="shared" si="1"/>
        <v>0</v>
      </c>
    </row>
    <row r="66" spans="1:10" s="19" customFormat="1" ht="22.5" customHeight="1">
      <c r="A66" s="20"/>
      <c r="B66" s="20"/>
      <c r="C66" s="2730" t="str">
        <f t="shared" ref="C66:C77" si="2">IF(J26&gt;0,E26,"")</f>
        <v/>
      </c>
      <c r="D66" s="2731"/>
      <c r="E66" s="2732"/>
      <c r="F66" s="995">
        <f t="shared" ref="F66:F77" si="3">J26</f>
        <v>0</v>
      </c>
      <c r="G66" s="199">
        <f t="shared" si="1"/>
        <v>0</v>
      </c>
      <c r="H66" s="199">
        <f t="shared" si="1"/>
        <v>0</v>
      </c>
      <c r="I66" s="199">
        <f t="shared" si="1"/>
        <v>0</v>
      </c>
      <c r="J66" s="199">
        <f t="shared" si="1"/>
        <v>0</v>
      </c>
    </row>
    <row r="67" spans="1:10" s="19" customFormat="1" ht="22.5" customHeight="1">
      <c r="A67" s="20"/>
      <c r="B67" s="20"/>
      <c r="C67" s="2730" t="str">
        <f t="shared" si="2"/>
        <v/>
      </c>
      <c r="D67" s="2731"/>
      <c r="E67" s="2732"/>
      <c r="F67" s="995">
        <f t="shared" si="3"/>
        <v>0</v>
      </c>
      <c r="G67" s="199">
        <f t="shared" si="1"/>
        <v>0</v>
      </c>
      <c r="H67" s="199">
        <f t="shared" si="1"/>
        <v>0</v>
      </c>
      <c r="I67" s="199">
        <f t="shared" si="1"/>
        <v>0</v>
      </c>
      <c r="J67" s="199">
        <f t="shared" si="1"/>
        <v>0</v>
      </c>
    </row>
    <row r="68" spans="1:10" s="19" customFormat="1" ht="22.5" customHeight="1">
      <c r="A68" s="20"/>
      <c r="B68" s="20"/>
      <c r="C68" s="2730" t="str">
        <f t="shared" si="2"/>
        <v/>
      </c>
      <c r="D68" s="2731"/>
      <c r="E68" s="2732"/>
      <c r="F68" s="995">
        <f t="shared" si="3"/>
        <v>0</v>
      </c>
      <c r="G68" s="199">
        <f t="shared" si="1"/>
        <v>0</v>
      </c>
      <c r="H68" s="199">
        <f t="shared" si="1"/>
        <v>0</v>
      </c>
      <c r="I68" s="199">
        <f t="shared" si="1"/>
        <v>0</v>
      </c>
      <c r="J68" s="199">
        <f t="shared" si="1"/>
        <v>0</v>
      </c>
    </row>
    <row r="69" spans="1:10" s="19" customFormat="1" ht="22.5" customHeight="1">
      <c r="A69" s="20"/>
      <c r="B69" s="20"/>
      <c r="C69" s="2730" t="str">
        <f t="shared" si="2"/>
        <v/>
      </c>
      <c r="D69" s="2731"/>
      <c r="E69" s="2732"/>
      <c r="F69" s="995">
        <f t="shared" si="3"/>
        <v>0</v>
      </c>
      <c r="G69" s="199">
        <f t="shared" si="1"/>
        <v>0</v>
      </c>
      <c r="H69" s="199">
        <f t="shared" si="1"/>
        <v>0</v>
      </c>
      <c r="I69" s="199">
        <f t="shared" si="1"/>
        <v>0</v>
      </c>
      <c r="J69" s="199">
        <f t="shared" si="1"/>
        <v>0</v>
      </c>
    </row>
    <row r="70" spans="1:10" s="19" customFormat="1" ht="22.5" customHeight="1">
      <c r="A70" s="20"/>
      <c r="B70" s="20"/>
      <c r="C70" s="2730" t="str">
        <f t="shared" si="2"/>
        <v/>
      </c>
      <c r="D70" s="2731"/>
      <c r="E70" s="2732"/>
      <c r="F70" s="995">
        <f t="shared" si="3"/>
        <v>0</v>
      </c>
      <c r="G70" s="199">
        <f t="shared" si="1"/>
        <v>0</v>
      </c>
      <c r="H70" s="199">
        <f t="shared" si="1"/>
        <v>0</v>
      </c>
      <c r="I70" s="199">
        <f t="shared" si="1"/>
        <v>0</v>
      </c>
      <c r="J70" s="199">
        <f t="shared" si="1"/>
        <v>0</v>
      </c>
    </row>
    <row r="71" spans="1:10" s="19" customFormat="1" ht="22.5" customHeight="1">
      <c r="A71" s="20"/>
      <c r="B71" s="20"/>
      <c r="C71" s="2730" t="str">
        <f t="shared" si="2"/>
        <v/>
      </c>
      <c r="D71" s="2731"/>
      <c r="E71" s="2732"/>
      <c r="F71" s="995">
        <f t="shared" si="3"/>
        <v>0</v>
      </c>
      <c r="G71" s="199">
        <f t="shared" ref="G71:J77" si="4">F71</f>
        <v>0</v>
      </c>
      <c r="H71" s="199">
        <f t="shared" si="4"/>
        <v>0</v>
      </c>
      <c r="I71" s="199">
        <f t="shared" si="4"/>
        <v>0</v>
      </c>
      <c r="J71" s="199">
        <f t="shared" si="4"/>
        <v>0</v>
      </c>
    </row>
    <row r="72" spans="1:10" s="19" customFormat="1" ht="22.5" customHeight="1">
      <c r="A72" s="20"/>
      <c r="B72" s="20"/>
      <c r="C72" s="2730" t="str">
        <f t="shared" si="2"/>
        <v/>
      </c>
      <c r="D72" s="2731"/>
      <c r="E72" s="2732"/>
      <c r="F72" s="995">
        <f t="shared" si="3"/>
        <v>0</v>
      </c>
      <c r="G72" s="199">
        <f t="shared" si="4"/>
        <v>0</v>
      </c>
      <c r="H72" s="199">
        <f t="shared" si="4"/>
        <v>0</v>
      </c>
      <c r="I72" s="199">
        <f t="shared" si="4"/>
        <v>0</v>
      </c>
      <c r="J72" s="199">
        <f t="shared" si="4"/>
        <v>0</v>
      </c>
    </row>
    <row r="73" spans="1:10" s="19" customFormat="1" ht="22.5" customHeight="1">
      <c r="A73" s="20"/>
      <c r="B73" s="20"/>
      <c r="C73" s="2730" t="str">
        <f t="shared" si="2"/>
        <v/>
      </c>
      <c r="D73" s="2731"/>
      <c r="E73" s="2732"/>
      <c r="F73" s="995">
        <f t="shared" si="3"/>
        <v>0</v>
      </c>
      <c r="G73" s="199">
        <f t="shared" si="4"/>
        <v>0</v>
      </c>
      <c r="H73" s="199">
        <f t="shared" si="4"/>
        <v>0</v>
      </c>
      <c r="I73" s="199">
        <f t="shared" si="4"/>
        <v>0</v>
      </c>
      <c r="J73" s="199">
        <f t="shared" si="4"/>
        <v>0</v>
      </c>
    </row>
    <row r="74" spans="1:10" s="19" customFormat="1" ht="22.5" customHeight="1">
      <c r="A74" s="20"/>
      <c r="B74" s="20"/>
      <c r="C74" s="2730" t="str">
        <f t="shared" si="2"/>
        <v/>
      </c>
      <c r="D74" s="2731"/>
      <c r="E74" s="2732"/>
      <c r="F74" s="995">
        <f t="shared" si="3"/>
        <v>0</v>
      </c>
      <c r="G74" s="199">
        <f t="shared" si="4"/>
        <v>0</v>
      </c>
      <c r="H74" s="199">
        <f t="shared" si="4"/>
        <v>0</v>
      </c>
      <c r="I74" s="199">
        <f t="shared" si="4"/>
        <v>0</v>
      </c>
      <c r="J74" s="199">
        <f t="shared" si="4"/>
        <v>0</v>
      </c>
    </row>
    <row r="75" spans="1:10" s="19" customFormat="1" ht="22.5" customHeight="1">
      <c r="A75" s="20"/>
      <c r="B75" s="20"/>
      <c r="C75" s="2730" t="str">
        <f t="shared" si="2"/>
        <v/>
      </c>
      <c r="D75" s="2731"/>
      <c r="E75" s="2732"/>
      <c r="F75" s="995">
        <f t="shared" si="3"/>
        <v>0</v>
      </c>
      <c r="G75" s="199">
        <f t="shared" si="4"/>
        <v>0</v>
      </c>
      <c r="H75" s="199">
        <f t="shared" si="4"/>
        <v>0</v>
      </c>
      <c r="I75" s="199">
        <f t="shared" si="4"/>
        <v>0</v>
      </c>
      <c r="J75" s="199">
        <f t="shared" si="4"/>
        <v>0</v>
      </c>
    </row>
    <row r="76" spans="1:10" s="19" customFormat="1" ht="22.5" customHeight="1">
      <c r="A76" s="20"/>
      <c r="B76" s="20"/>
      <c r="C76" s="2730" t="str">
        <f t="shared" si="2"/>
        <v/>
      </c>
      <c r="D76" s="2731"/>
      <c r="E76" s="2732"/>
      <c r="F76" s="995">
        <f t="shared" si="3"/>
        <v>0</v>
      </c>
      <c r="G76" s="199">
        <f t="shared" si="4"/>
        <v>0</v>
      </c>
      <c r="H76" s="199">
        <f t="shared" si="4"/>
        <v>0</v>
      </c>
      <c r="I76" s="199">
        <f t="shared" si="4"/>
        <v>0</v>
      </c>
      <c r="J76" s="199">
        <f t="shared" si="4"/>
        <v>0</v>
      </c>
    </row>
    <row r="77" spans="1:10" s="19" customFormat="1" ht="22.5" customHeight="1">
      <c r="A77" s="20"/>
      <c r="B77" s="20"/>
      <c r="C77" s="2730" t="str">
        <f t="shared" si="2"/>
        <v/>
      </c>
      <c r="D77" s="2731"/>
      <c r="E77" s="2732"/>
      <c r="F77" s="995">
        <f t="shared" si="3"/>
        <v>0</v>
      </c>
      <c r="G77" s="199">
        <f t="shared" si="4"/>
        <v>0</v>
      </c>
      <c r="H77" s="199">
        <f t="shared" si="4"/>
        <v>0</v>
      </c>
      <c r="I77" s="199">
        <f t="shared" si="4"/>
        <v>0</v>
      </c>
      <c r="J77" s="199">
        <f t="shared" si="4"/>
        <v>0</v>
      </c>
    </row>
    <row r="78" spans="1:10" s="19" customFormat="1" ht="4.5" customHeight="1">
      <c r="A78" s="20"/>
      <c r="B78" s="20"/>
      <c r="C78" s="755"/>
      <c r="D78" s="755"/>
      <c r="E78" s="755"/>
      <c r="F78" s="755"/>
      <c r="G78" s="755"/>
      <c r="H78" s="755"/>
      <c r="I78" s="755"/>
      <c r="J78" s="755"/>
    </row>
    <row r="79" spans="1:10" s="198" customFormat="1" ht="5.25" customHeight="1">
      <c r="C79" s="192"/>
      <c r="D79" s="716"/>
      <c r="E79" s="716"/>
      <c r="F79" s="716"/>
      <c r="G79" s="716"/>
      <c r="H79" s="716"/>
      <c r="I79" s="716"/>
      <c r="J79" s="716"/>
    </row>
    <row r="80" spans="1:10" s="198" customFormat="1" ht="5.25" hidden="1" customHeight="1">
      <c r="C80" s="192"/>
      <c r="D80" s="716"/>
      <c r="E80" s="716"/>
      <c r="F80" s="716"/>
      <c r="G80" s="716"/>
      <c r="H80" s="716"/>
      <c r="I80" s="716"/>
      <c r="J80" s="716"/>
    </row>
    <row r="81" spans="3:11" s="198" customFormat="1" ht="5.25" hidden="1" customHeight="1">
      <c r="C81" s="192"/>
      <c r="D81" s="192"/>
      <c r="E81" s="192"/>
      <c r="F81" s="192"/>
      <c r="G81" s="192"/>
      <c r="H81" s="192"/>
      <c r="I81" s="192"/>
      <c r="J81" s="192"/>
    </row>
    <row r="82" spans="3:11" s="198" customFormat="1" ht="5.25" hidden="1" customHeight="1">
      <c r="C82" s="192"/>
      <c r="D82" s="192"/>
      <c r="E82" s="192"/>
      <c r="F82" s="192"/>
      <c r="G82" s="192"/>
      <c r="H82" s="192"/>
      <c r="I82" s="192"/>
      <c r="J82" s="192"/>
    </row>
    <row r="83" spans="3:11" s="198" customFormat="1" ht="5.25" hidden="1" customHeight="1">
      <c r="C83" s="192"/>
      <c r="D83" s="1168"/>
      <c r="E83" s="1168"/>
      <c r="F83" s="1168"/>
      <c r="G83" s="1168"/>
      <c r="H83" s="1168"/>
      <c r="I83" s="1169"/>
      <c r="J83" s="1169"/>
    </row>
    <row r="84" spans="3:11" s="19" customFormat="1" ht="5.25" hidden="1" customHeight="1">
      <c r="C84" s="21"/>
      <c r="D84" s="1170"/>
      <c r="E84" s="1171"/>
      <c r="F84" s="1171"/>
      <c r="G84" s="1171"/>
      <c r="H84" s="1171"/>
      <c r="I84" s="1171"/>
      <c r="J84" s="1171"/>
      <c r="K84" s="919"/>
    </row>
    <row r="85" spans="3:11" s="19" customFormat="1" ht="5.25" customHeight="1">
      <c r="C85" s="1171"/>
      <c r="D85" s="1171"/>
      <c r="E85" s="1171"/>
      <c r="F85" s="1171"/>
      <c r="G85" s="1171"/>
      <c r="H85" s="1171"/>
      <c r="I85" s="1171"/>
      <c r="J85" s="1171"/>
      <c r="K85" s="918"/>
    </row>
    <row r="86" spans="3:11" s="19" customFormat="1" ht="5.25" customHeight="1">
      <c r="C86" s="1171"/>
      <c r="D86" s="1171"/>
      <c r="E86" s="1171"/>
      <c r="F86" s="1171"/>
      <c r="G86" s="1171"/>
      <c r="H86" s="1171"/>
      <c r="I86" s="1171"/>
      <c r="J86" s="1171"/>
    </row>
    <row r="87" spans="3:11" s="19" customFormat="1" ht="7.5" customHeight="1">
      <c r="D87" s="704"/>
      <c r="E87" s="704"/>
      <c r="F87" s="704"/>
      <c r="G87" s="704"/>
      <c r="H87" s="704"/>
      <c r="I87" s="704"/>
      <c r="J87" s="704"/>
    </row>
    <row r="88" spans="3:11" s="27" customFormat="1"/>
    <row r="89" spans="3:11" s="27" customFormat="1"/>
    <row r="90" spans="3:11" s="27" customFormat="1"/>
    <row r="91" spans="3:11" s="27" customFormat="1"/>
    <row r="92" spans="3:11" s="27" customFormat="1"/>
    <row r="93" spans="3:11" s="27" customFormat="1"/>
    <row r="94" spans="3:11" s="27" customFormat="1"/>
    <row r="95" spans="3:11" s="27" customFormat="1"/>
    <row r="96" spans="3:11" s="27" customFormat="1"/>
    <row r="97" s="27" customFormat="1"/>
    <row r="98" s="27" customFormat="1"/>
    <row r="99" s="27" customFormat="1"/>
    <row r="100" s="27" customFormat="1"/>
    <row r="101" s="27" customFormat="1"/>
    <row r="102" s="27" customFormat="1"/>
    <row r="103" s="27" customFormat="1"/>
    <row r="104" s="27" customFormat="1"/>
    <row r="105" s="27" customFormat="1"/>
    <row r="106" s="27" customFormat="1"/>
    <row r="107" s="27" customFormat="1"/>
    <row r="108" s="27" customFormat="1"/>
    <row r="109" s="27" customFormat="1"/>
    <row r="110" s="27" customFormat="1"/>
  </sheetData>
  <sheetProtection sheet="1" objects="1" scenarios="1" formatCells="0" formatRows="0" autoFilter="0"/>
  <mergeCells count="31">
    <mergeCell ref="C72:E72"/>
    <mergeCell ref="C73:E73"/>
    <mergeCell ref="C77:E77"/>
    <mergeCell ref="C75:E75"/>
    <mergeCell ref="C76:E76"/>
    <mergeCell ref="C74:E74"/>
    <mergeCell ref="C71:E71"/>
    <mergeCell ref="D41:J41"/>
    <mergeCell ref="D60:J60"/>
    <mergeCell ref="D54:J54"/>
    <mergeCell ref="F56:H56"/>
    <mergeCell ref="C69:E69"/>
    <mergeCell ref="C62:E64"/>
    <mergeCell ref="C67:E67"/>
    <mergeCell ref="C70:E70"/>
    <mergeCell ref="E20:J20"/>
    <mergeCell ref="C23:J23"/>
    <mergeCell ref="C47:J49"/>
    <mergeCell ref="C68:E68"/>
    <mergeCell ref="C65:E65"/>
    <mergeCell ref="C66:E66"/>
    <mergeCell ref="E19:J19"/>
    <mergeCell ref="F62:J62"/>
    <mergeCell ref="D38:F38"/>
    <mergeCell ref="A1:J1"/>
    <mergeCell ref="A3:J3"/>
    <mergeCell ref="A4:J4"/>
    <mergeCell ref="A15:J15"/>
    <mergeCell ref="E17:J17"/>
    <mergeCell ref="E18:J18"/>
    <mergeCell ref="D40:J40"/>
  </mergeCells>
  <phoneticPr fontId="8" type="noConversion"/>
  <conditionalFormatting sqref="E25:I37">
    <cfRule type="expression" dxfId="72" priority="1" stopIfTrue="1">
      <formula>$J25&gt;0</formula>
    </cfRule>
  </conditionalFormatting>
  <conditionalFormatting sqref="J25:J37">
    <cfRule type="expression" dxfId="71" priority="2" stopIfTrue="1">
      <formula>#REF!="X"</formula>
    </cfRule>
  </conditionalFormatting>
  <conditionalFormatting sqref="C17:J17">
    <cfRule type="expression" dxfId="70" priority="3" stopIfTrue="1">
      <formula>$O$17=1</formula>
    </cfRule>
  </conditionalFormatting>
  <conditionalFormatting sqref="C18:J18">
    <cfRule type="expression" dxfId="69" priority="4" stopIfTrue="1">
      <formula>$O$18=1</formula>
    </cfRule>
  </conditionalFormatting>
  <conditionalFormatting sqref="C19:J19">
    <cfRule type="expression" dxfId="68" priority="5" stopIfTrue="1">
      <formula>$O$19=1</formula>
    </cfRule>
  </conditionalFormatting>
  <conditionalFormatting sqref="C20:J20">
    <cfRule type="expression" dxfId="67" priority="6" stopIfTrue="1">
      <formula>$O$20=1</formula>
    </cfRule>
  </conditionalFormatting>
  <dataValidations count="9">
    <dataValidation allowBlank="1" showInputMessage="1" showErrorMessage="1" prompt="Wpisz liczbę samic - X   się sam wpisze ;-)" sqref="D25:D37"/>
    <dataValidation type="decimal" allowBlank="1" showErrorMessage="1" errorTitle="Plan Rolnośrodowiskowy" error="Wpisz ilość matek owczych. Nie mniej niż 10 sztuk!" sqref="J25:J26 J28:J35">
      <formula1>10</formula1>
      <formula2>99999999</formula2>
    </dataValidation>
    <dataValidation type="decimal" allowBlank="1" showErrorMessage="1" errorTitle="Plan Rolnośrodowiskowy" error="Wpisz ilość matek owczych. Nie mniej niż 5 sztuk rasy olkuskiej!" sqref="J27">
      <formula1>5</formula1>
      <formula2>99999999</formula2>
    </dataValidation>
    <dataValidation allowBlank="1" showInputMessage="1" showErrorMessage="1" prompt="Wpisz ilość samic w odpowiednim wariancie to &quot;X&quot; sam sie wpisze." sqref="B17:J20"/>
    <dataValidation allowBlank="1" showInputMessage="1" showErrorMessage="1" prompt="Wpisz liczbę samic w deklaracji pakietu." sqref="C65:E77"/>
    <dataValidation type="decimal" errorStyle="warning" allowBlank="1" showErrorMessage="1" errorTitle="Plan Rolnośrodowiskowy" error="Wpisz średnioroczną liczbę matek owczych. Nie mniej niż 10 szt." sqref="F65:F77 G65:J66 G68:J77">
      <formula1>10</formula1>
      <formula2>99999999999</formula2>
    </dataValidation>
    <dataValidation type="decimal" errorStyle="warning" allowBlank="1" showErrorMessage="1" errorTitle="Plan Rolnośrodowiskowy" error="Wpisz średnioroczną liczbę matek owiec rasy olkuskiej. Nie mniej niż 5 szt." sqref="G67:J67">
      <formula1>5</formula1>
      <formula2>99999999999</formula2>
    </dataValidation>
    <dataValidation type="decimal" allowBlank="1" showErrorMessage="1" errorTitle="Plan Rolnośrodowiskowy" error="Wpisz ilość matek owczych. Nie mniej niż 15 sztuk rasy cakiel podhalański!" sqref="J36">
      <formula1>15</formula1>
      <formula2>99999999</formula2>
    </dataValidation>
    <dataValidation type="decimal" allowBlank="1" showErrorMessage="1" errorTitle="Plan Rolnośrodowiskowy" error="Wpisz ilość matek owczych. Nie mniej niż 30 sztuk rasy merynos polski w starym typie!" sqref="J37">
      <formula1>30</formula1>
      <formula2>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xml><?xml version="1.0" encoding="utf-8"?>
<worksheet xmlns="http://schemas.openxmlformats.org/spreadsheetml/2006/main" xmlns:r="http://schemas.openxmlformats.org/officeDocument/2006/relationships">
  <dimension ref="A1:L164"/>
  <sheetViews>
    <sheetView workbookViewId="0"/>
  </sheetViews>
  <sheetFormatPr defaultRowHeight="12.75"/>
  <cols>
    <col min="1" max="1" width="1.7109375" customWidth="1"/>
    <col min="2" max="2" width="49" customWidth="1"/>
    <col min="3" max="3" width="17.28515625" customWidth="1"/>
    <col min="4" max="5" width="15.140625" customWidth="1"/>
    <col min="6" max="6" width="2.140625" customWidth="1"/>
    <col min="7" max="7" width="3" customWidth="1"/>
  </cols>
  <sheetData>
    <row r="1" spans="1:12" ht="6.75" customHeight="1">
      <c r="A1" s="1096"/>
      <c r="B1" s="1096"/>
      <c r="C1" s="1096"/>
      <c r="D1" s="1096"/>
      <c r="E1" s="1096"/>
      <c r="F1" s="1096"/>
      <c r="G1" s="1096"/>
      <c r="H1" s="1096"/>
      <c r="I1" s="1096"/>
      <c r="J1" s="1096"/>
      <c r="K1" s="1096"/>
      <c r="L1" s="1096"/>
    </row>
    <row r="2" spans="1:12" ht="15.75">
      <c r="A2" s="1096"/>
      <c r="B2" s="1097" t="s">
        <v>2495</v>
      </c>
      <c r="C2" s="1096"/>
      <c r="D2" s="1096"/>
      <c r="E2" s="1096"/>
      <c r="F2" s="1096"/>
      <c r="G2" s="1096"/>
      <c r="H2" s="1096"/>
      <c r="I2" s="1096"/>
      <c r="J2" s="1096"/>
      <c r="K2" s="1096"/>
      <c r="L2" s="1096"/>
    </row>
    <row r="3" spans="1:12" ht="15.75">
      <c r="A3" s="1096"/>
      <c r="B3" s="1097" t="s">
        <v>1881</v>
      </c>
      <c r="C3" s="1096"/>
      <c r="D3" s="1110"/>
      <c r="E3" s="1096"/>
      <c r="F3" s="1096"/>
      <c r="G3" s="1096"/>
      <c r="H3" s="1096"/>
      <c r="I3" s="1096"/>
      <c r="J3" s="1096"/>
      <c r="K3" s="1096"/>
      <c r="L3" s="1096"/>
    </row>
    <row r="4" spans="1:12" ht="6.75" customHeight="1" thickBot="1">
      <c r="A4" s="1096"/>
      <c r="B4" s="1096"/>
      <c r="C4" s="1096"/>
      <c r="D4" s="1096"/>
      <c r="E4" s="1096"/>
      <c r="F4" s="1096"/>
      <c r="G4" s="1096"/>
      <c r="H4" s="1096"/>
      <c r="I4" s="1096"/>
      <c r="J4" s="1096"/>
      <c r="K4" s="1096"/>
      <c r="L4" s="1096"/>
    </row>
    <row r="5" spans="1:12" ht="57" customHeight="1">
      <c r="A5" s="1096"/>
      <c r="B5" s="1828" t="s">
        <v>737</v>
      </c>
      <c r="C5" s="1098" t="s">
        <v>1677</v>
      </c>
      <c r="D5" s="1098" t="s">
        <v>1831</v>
      </c>
      <c r="E5" s="1098" t="s">
        <v>1832</v>
      </c>
      <c r="F5" s="1096"/>
      <c r="G5" s="1096"/>
      <c r="H5" s="1096"/>
      <c r="I5" s="1096"/>
      <c r="J5" s="1096"/>
      <c r="K5" s="1096"/>
      <c r="L5" s="1096"/>
    </row>
    <row r="6" spans="1:12" ht="13.5" thickBot="1">
      <c r="A6" s="1096"/>
      <c r="B6" s="1829"/>
      <c r="C6" s="1099" t="s">
        <v>1678</v>
      </c>
      <c r="D6" s="1099" t="s">
        <v>1678</v>
      </c>
      <c r="E6" s="1099" t="s">
        <v>1678</v>
      </c>
      <c r="F6" s="1096"/>
      <c r="G6" s="1096"/>
      <c r="H6" s="1096"/>
      <c r="I6" s="1096"/>
      <c r="J6" s="1096"/>
      <c r="K6" s="1096"/>
      <c r="L6" s="1096"/>
    </row>
    <row r="7" spans="1:12" ht="19.5" customHeight="1" thickBot="1">
      <c r="A7" s="1096"/>
      <c r="B7" s="1830" t="s">
        <v>86</v>
      </c>
      <c r="C7" s="1831"/>
      <c r="D7" s="1105"/>
      <c r="E7" s="1105"/>
      <c r="F7" s="1096"/>
      <c r="G7" s="1096"/>
      <c r="H7" s="1107"/>
      <c r="I7" s="1096"/>
      <c r="J7" s="1096"/>
      <c r="K7" s="1096"/>
      <c r="L7" s="1096"/>
    </row>
    <row r="8" spans="1:12" ht="21" customHeight="1">
      <c r="A8" s="1096"/>
      <c r="B8" s="1092" t="s">
        <v>1679</v>
      </c>
      <c r="C8" s="1094">
        <v>200</v>
      </c>
      <c r="D8" s="1095">
        <v>150</v>
      </c>
      <c r="E8" s="1095" t="s">
        <v>1080</v>
      </c>
      <c r="F8" s="1096"/>
      <c r="G8" s="1096"/>
      <c r="H8" s="1107"/>
      <c r="I8" s="1096"/>
      <c r="J8" s="1096"/>
      <c r="K8" s="1096"/>
      <c r="L8" s="1096"/>
    </row>
    <row r="9" spans="1:12" ht="21" customHeight="1">
      <c r="A9" s="1096"/>
      <c r="B9" s="1093" t="s">
        <v>1680</v>
      </c>
      <c r="C9" s="1095">
        <v>160</v>
      </c>
      <c r="D9" s="1095">
        <f>C9-C9*10%</f>
        <v>144</v>
      </c>
      <c r="E9" s="1095" t="s">
        <v>1080</v>
      </c>
      <c r="F9" s="1096"/>
      <c r="G9" s="1096"/>
      <c r="H9" s="1107"/>
      <c r="I9" s="1096"/>
      <c r="J9" s="1096"/>
      <c r="K9" s="1096"/>
      <c r="L9" s="1096"/>
    </row>
    <row r="10" spans="1:12" ht="21" customHeight="1">
      <c r="A10" s="1096"/>
      <c r="B10" s="1093" t="s">
        <v>1681</v>
      </c>
      <c r="C10" s="1095">
        <v>140</v>
      </c>
      <c r="D10" s="1095">
        <f>C10-C10*10%</f>
        <v>126</v>
      </c>
      <c r="E10" s="1095" t="s">
        <v>1080</v>
      </c>
      <c r="F10" s="1096"/>
      <c r="G10" s="1096"/>
      <c r="H10" s="1106"/>
      <c r="I10" s="1096"/>
      <c r="J10" s="1096"/>
      <c r="K10" s="1096"/>
      <c r="L10" s="1096"/>
    </row>
    <row r="11" spans="1:12" ht="21" customHeight="1">
      <c r="A11" s="1096"/>
      <c r="B11" s="1093" t="s">
        <v>2527</v>
      </c>
      <c r="C11" s="1095">
        <v>120</v>
      </c>
      <c r="D11" s="1095">
        <f>C11-C11*10%</f>
        <v>108</v>
      </c>
      <c r="E11" s="1095" t="s">
        <v>1080</v>
      </c>
      <c r="F11" s="1096"/>
      <c r="G11" s="1096"/>
      <c r="H11" s="1106"/>
      <c r="I11" s="1096"/>
      <c r="J11" s="1096"/>
      <c r="K11" s="1096"/>
      <c r="L11" s="1096"/>
    </row>
    <row r="12" spans="1:12" ht="21" customHeight="1">
      <c r="A12" s="1096"/>
      <c r="B12" s="1093" t="s">
        <v>1682</v>
      </c>
      <c r="C12" s="1095">
        <v>120</v>
      </c>
      <c r="D12" s="1095">
        <f>C12-C12*10%</f>
        <v>108</v>
      </c>
      <c r="E12" s="1095" t="s">
        <v>1080</v>
      </c>
      <c r="F12" s="1096"/>
      <c r="G12" s="1096"/>
      <c r="H12" s="1106"/>
      <c r="I12" s="1096"/>
      <c r="J12" s="1096"/>
      <c r="K12" s="1096"/>
      <c r="L12" s="1096"/>
    </row>
    <row r="13" spans="1:12" ht="21" customHeight="1">
      <c r="A13" s="1096"/>
      <c r="B13" s="1093" t="s">
        <v>1683</v>
      </c>
      <c r="C13" s="1095">
        <v>240</v>
      </c>
      <c r="D13" s="1095">
        <v>150</v>
      </c>
      <c r="E13" s="1095" t="s">
        <v>1080</v>
      </c>
      <c r="F13" s="1096"/>
      <c r="G13" s="1096"/>
      <c r="H13" s="1106"/>
      <c r="I13" s="1096"/>
      <c r="J13" s="1096"/>
      <c r="K13" s="1096"/>
      <c r="L13" s="1096"/>
    </row>
    <row r="14" spans="1:12" ht="21" customHeight="1">
      <c r="A14" s="1096"/>
      <c r="B14" s="1093" t="s">
        <v>1684</v>
      </c>
      <c r="C14" s="1095">
        <v>180</v>
      </c>
      <c r="D14" s="1095">
        <v>150</v>
      </c>
      <c r="E14" s="1095" t="s">
        <v>1080</v>
      </c>
      <c r="F14" s="1096"/>
      <c r="G14" s="1096"/>
      <c r="H14" s="1108"/>
      <c r="I14" s="1096"/>
      <c r="J14" s="1096"/>
      <c r="K14" s="1096"/>
      <c r="L14" s="1096"/>
    </row>
    <row r="15" spans="1:12" ht="21" customHeight="1">
      <c r="A15" s="1096"/>
      <c r="B15" s="1093" t="s">
        <v>1685</v>
      </c>
      <c r="C15" s="1095">
        <v>100</v>
      </c>
      <c r="D15" s="1095">
        <f>C15-C15*10%</f>
        <v>90</v>
      </c>
      <c r="E15" s="1095" t="s">
        <v>1080</v>
      </c>
      <c r="F15" s="1096"/>
      <c r="G15" s="1096"/>
      <c r="H15" s="1096"/>
      <c r="I15" s="1096"/>
      <c r="J15" s="1096"/>
      <c r="K15" s="1096"/>
      <c r="L15" s="1096"/>
    </row>
    <row r="16" spans="1:12" ht="21" customHeight="1" thickBot="1">
      <c r="A16" s="1096"/>
      <c r="B16" s="1093" t="s">
        <v>1686</v>
      </c>
      <c r="C16" s="1095">
        <v>140</v>
      </c>
      <c r="D16" s="1095">
        <f>C16-C16*10%</f>
        <v>126</v>
      </c>
      <c r="E16" s="1095" t="s">
        <v>1080</v>
      </c>
      <c r="F16" s="1096"/>
      <c r="G16" s="1096"/>
      <c r="H16" s="1096"/>
      <c r="I16" s="1096"/>
      <c r="J16" s="1096"/>
      <c r="K16" s="1096"/>
      <c r="L16" s="1096"/>
    </row>
    <row r="17" spans="1:12" ht="21" customHeight="1" thickBot="1">
      <c r="A17" s="1096"/>
      <c r="B17" s="1830" t="s">
        <v>89</v>
      </c>
      <c r="C17" s="1831"/>
      <c r="D17" s="1105"/>
      <c r="E17" s="1105"/>
      <c r="F17" s="1096"/>
      <c r="G17" s="1096"/>
      <c r="H17" s="1096"/>
      <c r="I17" s="1096"/>
      <c r="J17" s="1096"/>
      <c r="K17" s="1096"/>
      <c r="L17" s="1096"/>
    </row>
    <row r="18" spans="1:12" ht="21" customHeight="1">
      <c r="A18" s="1096"/>
      <c r="B18" s="1092" t="s">
        <v>1687</v>
      </c>
      <c r="C18" s="1094">
        <v>100</v>
      </c>
      <c r="D18" s="1095">
        <f>C18-C18*10%</f>
        <v>90</v>
      </c>
      <c r="E18" s="1095" t="s">
        <v>1080</v>
      </c>
      <c r="F18" s="1096"/>
      <c r="G18" s="1096"/>
      <c r="H18" s="1096"/>
      <c r="I18" s="1096"/>
      <c r="J18" s="1096"/>
      <c r="K18" s="1096"/>
      <c r="L18" s="1096"/>
    </row>
    <row r="19" spans="1:12" ht="21" customHeight="1">
      <c r="A19" s="1096"/>
      <c r="B19" s="1093" t="s">
        <v>1688</v>
      </c>
      <c r="C19" s="1095">
        <v>250</v>
      </c>
      <c r="D19" s="1095">
        <v>150</v>
      </c>
      <c r="E19" s="1095" t="s">
        <v>1080</v>
      </c>
      <c r="F19" s="1096"/>
      <c r="G19" s="1096"/>
      <c r="H19" s="1096"/>
      <c r="I19" s="1096"/>
      <c r="J19" s="1096"/>
      <c r="K19" s="1096"/>
      <c r="L19" s="1096"/>
    </row>
    <row r="20" spans="1:12" ht="21" customHeight="1">
      <c r="A20" s="1096"/>
      <c r="B20" s="1093" t="s">
        <v>1689</v>
      </c>
      <c r="C20" s="1095">
        <v>180</v>
      </c>
      <c r="D20" s="1095">
        <v>150</v>
      </c>
      <c r="E20" s="1095" t="s">
        <v>1080</v>
      </c>
      <c r="F20" s="1096"/>
      <c r="G20" s="1096"/>
      <c r="H20" s="1096"/>
      <c r="I20" s="1096"/>
      <c r="J20" s="1096"/>
      <c r="K20" s="1096"/>
      <c r="L20" s="1096"/>
    </row>
    <row r="21" spans="1:12" ht="21" customHeight="1">
      <c r="A21" s="1096"/>
      <c r="B21" s="1093" t="s">
        <v>1690</v>
      </c>
      <c r="C21" s="1095">
        <v>200</v>
      </c>
      <c r="D21" s="1095">
        <v>150</v>
      </c>
      <c r="E21" s="1095" t="s">
        <v>1080</v>
      </c>
      <c r="F21" s="1096"/>
      <c r="G21" s="1096"/>
      <c r="H21" s="1096"/>
      <c r="I21" s="1096"/>
      <c r="J21" s="1096"/>
      <c r="K21" s="1096"/>
      <c r="L21" s="1096"/>
    </row>
    <row r="22" spans="1:12" ht="21" customHeight="1">
      <c r="A22" s="1096"/>
      <c r="B22" s="1093" t="s">
        <v>1691</v>
      </c>
      <c r="C22" s="1095">
        <v>150</v>
      </c>
      <c r="D22" s="1095">
        <f>C22-C22*10%</f>
        <v>135</v>
      </c>
      <c r="E22" s="1095" t="s">
        <v>1080</v>
      </c>
      <c r="F22" s="1096"/>
      <c r="G22" s="1096"/>
      <c r="H22" s="1096"/>
      <c r="I22" s="1096"/>
      <c r="J22" s="1096"/>
      <c r="K22" s="1096"/>
      <c r="L22" s="1096"/>
    </row>
    <row r="23" spans="1:12" ht="21" customHeight="1">
      <c r="A23" s="1096"/>
      <c r="B23" s="1093" t="s">
        <v>1692</v>
      </c>
      <c r="C23" s="1095">
        <v>180</v>
      </c>
      <c r="D23" s="1095">
        <v>150</v>
      </c>
      <c r="E23" s="1095" t="s">
        <v>1080</v>
      </c>
      <c r="F23" s="1096"/>
      <c r="G23" s="1096"/>
      <c r="H23" s="1096"/>
      <c r="I23" s="1096"/>
      <c r="J23" s="1096"/>
      <c r="K23" s="1096"/>
      <c r="L23" s="1096"/>
    </row>
    <row r="24" spans="1:12" ht="21" customHeight="1" thickBot="1">
      <c r="A24" s="1096"/>
      <c r="B24" s="1093" t="s">
        <v>1693</v>
      </c>
      <c r="C24" s="1095">
        <v>120</v>
      </c>
      <c r="D24" s="1095">
        <f t="shared" ref="D24:D48" si="0">C24-C24*10%</f>
        <v>108</v>
      </c>
      <c r="E24" s="1095" t="s">
        <v>1080</v>
      </c>
      <c r="F24" s="1096"/>
      <c r="G24" s="1096"/>
      <c r="H24" s="1096"/>
      <c r="I24" s="1096"/>
      <c r="J24" s="1096"/>
      <c r="K24" s="1096"/>
      <c r="L24" s="1096"/>
    </row>
    <row r="25" spans="1:12" ht="21" customHeight="1" thickBot="1">
      <c r="A25" s="1096"/>
      <c r="B25" s="1830" t="s">
        <v>91</v>
      </c>
      <c r="C25" s="1831"/>
      <c r="D25" s="1105"/>
      <c r="E25" s="1105"/>
      <c r="F25" s="1096"/>
      <c r="G25" s="1096"/>
      <c r="H25" s="1096"/>
      <c r="I25" s="1096"/>
      <c r="J25" s="1096"/>
      <c r="K25" s="1096"/>
      <c r="L25" s="1096"/>
    </row>
    <row r="26" spans="1:12" ht="21" customHeight="1">
      <c r="A26" s="1096"/>
      <c r="B26" s="1092" t="s">
        <v>1694</v>
      </c>
      <c r="C26" s="1094">
        <v>240</v>
      </c>
      <c r="D26" s="1095">
        <v>150</v>
      </c>
      <c r="E26" s="1095" t="s">
        <v>1080</v>
      </c>
      <c r="F26" s="1096"/>
      <c r="G26" s="1096"/>
      <c r="H26" s="1096"/>
      <c r="I26" s="1096"/>
      <c r="J26" s="1096"/>
      <c r="K26" s="1096"/>
      <c r="L26" s="1096"/>
    </row>
    <row r="27" spans="1:12" ht="21" customHeight="1">
      <c r="A27" s="1096"/>
      <c r="B27" s="1093" t="s">
        <v>1695</v>
      </c>
      <c r="C27" s="1095">
        <v>160</v>
      </c>
      <c r="D27" s="1095">
        <f t="shared" si="0"/>
        <v>144</v>
      </c>
      <c r="E27" s="1095" t="s">
        <v>1080</v>
      </c>
      <c r="F27" s="1096"/>
      <c r="G27" s="1096"/>
      <c r="H27" s="1096"/>
      <c r="I27" s="1096"/>
      <c r="J27" s="1096"/>
      <c r="K27" s="1096"/>
      <c r="L27" s="1096"/>
    </row>
    <row r="28" spans="1:12" ht="21" customHeight="1">
      <c r="A28" s="1096"/>
      <c r="B28" s="1093" t="s">
        <v>1696</v>
      </c>
      <c r="C28" s="1095">
        <v>200</v>
      </c>
      <c r="D28" s="1095">
        <v>150</v>
      </c>
      <c r="E28" s="1095" t="s">
        <v>1080</v>
      </c>
      <c r="F28" s="1096"/>
      <c r="G28" s="1096"/>
      <c r="H28" s="1096"/>
      <c r="I28" s="1096"/>
      <c r="J28" s="1096"/>
      <c r="K28" s="1096"/>
      <c r="L28" s="1096"/>
    </row>
    <row r="29" spans="1:12" ht="21" customHeight="1">
      <c r="A29" s="1096"/>
      <c r="B29" s="1093" t="s">
        <v>1697</v>
      </c>
      <c r="C29" s="1095">
        <v>100</v>
      </c>
      <c r="D29" s="1095">
        <f t="shared" si="0"/>
        <v>90</v>
      </c>
      <c r="E29" s="1095" t="s">
        <v>1080</v>
      </c>
      <c r="F29" s="1096"/>
      <c r="G29" s="1096"/>
      <c r="H29" s="1096"/>
      <c r="I29" s="1096"/>
      <c r="J29" s="1096"/>
      <c r="K29" s="1096"/>
      <c r="L29" s="1096"/>
    </row>
    <row r="30" spans="1:12" ht="21" customHeight="1">
      <c r="A30" s="1096"/>
      <c r="B30" s="1093" t="s">
        <v>1698</v>
      </c>
      <c r="C30" s="1095">
        <v>120</v>
      </c>
      <c r="D30" s="1095">
        <f t="shared" si="0"/>
        <v>108</v>
      </c>
      <c r="E30" s="1095" t="s">
        <v>1080</v>
      </c>
      <c r="F30" s="1096"/>
      <c r="G30" s="1096"/>
      <c r="H30" s="1096"/>
      <c r="I30" s="1096"/>
      <c r="J30" s="1096"/>
      <c r="K30" s="1096"/>
      <c r="L30" s="1096"/>
    </row>
    <row r="31" spans="1:12" ht="21" customHeight="1">
      <c r="A31" s="1096"/>
      <c r="B31" s="1093" t="s">
        <v>1699</v>
      </c>
      <c r="C31" s="1095">
        <v>120</v>
      </c>
      <c r="D31" s="1095">
        <f t="shared" si="0"/>
        <v>108</v>
      </c>
      <c r="E31" s="1095" t="s">
        <v>1080</v>
      </c>
      <c r="F31" s="1096"/>
      <c r="G31" s="1096"/>
      <c r="H31" s="1096"/>
      <c r="I31" s="1096"/>
      <c r="J31" s="1096"/>
      <c r="K31" s="1096"/>
      <c r="L31" s="1096"/>
    </row>
    <row r="32" spans="1:12" ht="21" customHeight="1" thickBot="1">
      <c r="A32" s="1096"/>
      <c r="B32" s="1093" t="s">
        <v>1700</v>
      </c>
      <c r="C32" s="1095">
        <v>140</v>
      </c>
      <c r="D32" s="1095">
        <f t="shared" si="0"/>
        <v>126</v>
      </c>
      <c r="E32" s="1095" t="s">
        <v>1080</v>
      </c>
      <c r="F32" s="1096"/>
      <c r="G32" s="1096"/>
      <c r="H32" s="1096"/>
      <c r="I32" s="1096"/>
      <c r="J32" s="1096"/>
      <c r="K32" s="1096"/>
      <c r="L32" s="1096"/>
    </row>
    <row r="33" spans="1:12" ht="21" customHeight="1" thickBot="1">
      <c r="A33" s="1096"/>
      <c r="B33" s="1830" t="s">
        <v>87</v>
      </c>
      <c r="C33" s="1831"/>
      <c r="D33" s="1105"/>
      <c r="E33" s="1105"/>
      <c r="F33" s="1096"/>
      <c r="G33" s="1096"/>
      <c r="H33" s="1096"/>
      <c r="I33" s="1096"/>
      <c r="J33" s="1096"/>
      <c r="K33" s="1096"/>
      <c r="L33" s="1096"/>
    </row>
    <row r="34" spans="1:12" ht="21" customHeight="1">
      <c r="A34" s="1096"/>
      <c r="B34" s="1092" t="s">
        <v>1830</v>
      </c>
      <c r="C34" s="1094">
        <v>30</v>
      </c>
      <c r="D34" s="1095">
        <f t="shared" si="0"/>
        <v>27</v>
      </c>
      <c r="E34" s="1095" t="s">
        <v>1080</v>
      </c>
      <c r="F34" s="1096"/>
      <c r="G34" s="1096"/>
      <c r="H34" s="1096"/>
      <c r="I34" s="1096"/>
      <c r="J34" s="1096"/>
      <c r="K34" s="1096"/>
      <c r="L34" s="1096"/>
    </row>
    <row r="35" spans="1:12" ht="21" customHeight="1">
      <c r="A35" s="1096"/>
      <c r="B35" s="1093" t="s">
        <v>1701</v>
      </c>
      <c r="C35" s="1095">
        <v>30</v>
      </c>
      <c r="D35" s="1095">
        <f t="shared" si="0"/>
        <v>27</v>
      </c>
      <c r="E35" s="1095" t="s">
        <v>1080</v>
      </c>
      <c r="F35" s="1096"/>
      <c r="G35" s="1096"/>
      <c r="H35" s="1096"/>
      <c r="I35" s="1096"/>
      <c r="J35" s="1096"/>
      <c r="K35" s="1096"/>
      <c r="L35" s="1096"/>
    </row>
    <row r="36" spans="1:12" ht="21" customHeight="1">
      <c r="A36" s="1096"/>
      <c r="B36" s="1093" t="s">
        <v>1702</v>
      </c>
      <c r="C36" s="1095">
        <v>0</v>
      </c>
      <c r="D36" s="1095">
        <f t="shared" si="0"/>
        <v>0</v>
      </c>
      <c r="E36" s="1095" t="s">
        <v>1080</v>
      </c>
      <c r="F36" s="1096"/>
      <c r="G36" s="1096"/>
      <c r="H36" s="1096"/>
      <c r="I36" s="1096"/>
      <c r="J36" s="1096"/>
      <c r="K36" s="1096"/>
      <c r="L36" s="1096"/>
    </row>
    <row r="37" spans="1:12" ht="21" customHeight="1">
      <c r="A37" s="1096"/>
      <c r="B37" s="1093" t="s">
        <v>1703</v>
      </c>
      <c r="C37" s="1095">
        <v>60</v>
      </c>
      <c r="D37" s="1095">
        <f t="shared" si="0"/>
        <v>54</v>
      </c>
      <c r="E37" s="1095" t="s">
        <v>1080</v>
      </c>
      <c r="F37" s="1096"/>
      <c r="G37" s="1096"/>
      <c r="H37" s="1096"/>
      <c r="I37" s="1096"/>
      <c r="J37" s="1096"/>
      <c r="K37" s="1096"/>
      <c r="L37" s="1096"/>
    </row>
    <row r="38" spans="1:12" ht="21" customHeight="1">
      <c r="A38" s="1096"/>
      <c r="B38" s="1093" t="s">
        <v>1704</v>
      </c>
      <c r="C38" s="1095">
        <v>20</v>
      </c>
      <c r="D38" s="1095">
        <f t="shared" si="0"/>
        <v>18</v>
      </c>
      <c r="E38" s="1095" t="s">
        <v>1080</v>
      </c>
      <c r="F38" s="1096"/>
      <c r="G38" s="1096"/>
      <c r="H38" s="1096"/>
      <c r="I38" s="1096"/>
      <c r="J38" s="1096"/>
      <c r="K38" s="1096"/>
      <c r="L38" s="1096"/>
    </row>
    <row r="39" spans="1:12" ht="21" customHeight="1">
      <c r="A39" s="1096"/>
      <c r="B39" s="1093" t="s">
        <v>1705</v>
      </c>
      <c r="C39" s="1095">
        <v>30</v>
      </c>
      <c r="D39" s="1095">
        <f t="shared" si="0"/>
        <v>27</v>
      </c>
      <c r="E39" s="1095" t="s">
        <v>1080</v>
      </c>
      <c r="F39" s="1096"/>
      <c r="G39" s="1096"/>
      <c r="H39" s="1096"/>
      <c r="I39" s="1096"/>
      <c r="J39" s="1096"/>
      <c r="K39" s="1096"/>
      <c r="L39" s="1096"/>
    </row>
    <row r="40" spans="1:12" ht="21" customHeight="1">
      <c r="A40" s="1096"/>
      <c r="B40" s="1093" t="s">
        <v>1706</v>
      </c>
      <c r="C40" s="1095">
        <v>100</v>
      </c>
      <c r="D40" s="1095">
        <f t="shared" si="0"/>
        <v>90</v>
      </c>
      <c r="E40" s="1095" t="s">
        <v>1080</v>
      </c>
      <c r="F40" s="1096"/>
      <c r="G40" s="1096"/>
      <c r="H40" s="1096"/>
      <c r="I40" s="1096"/>
      <c r="J40" s="1096"/>
      <c r="K40" s="1096"/>
      <c r="L40" s="1096"/>
    </row>
    <row r="41" spans="1:12" ht="21" customHeight="1">
      <c r="A41" s="1096"/>
      <c r="B41" s="1093" t="s">
        <v>1707</v>
      </c>
      <c r="C41" s="1095">
        <v>60</v>
      </c>
      <c r="D41" s="1095">
        <f t="shared" si="0"/>
        <v>54</v>
      </c>
      <c r="E41" s="1095" t="s">
        <v>1080</v>
      </c>
      <c r="F41" s="1096"/>
      <c r="G41" s="1096"/>
      <c r="H41" s="1096"/>
      <c r="I41" s="1096"/>
      <c r="J41" s="1096"/>
      <c r="K41" s="1096"/>
      <c r="L41" s="1096"/>
    </row>
    <row r="42" spans="1:12" ht="21" customHeight="1">
      <c r="A42" s="1096"/>
      <c r="B42" s="1093" t="s">
        <v>1708</v>
      </c>
      <c r="C42" s="1095">
        <v>60</v>
      </c>
      <c r="D42" s="1095">
        <f t="shared" si="0"/>
        <v>54</v>
      </c>
      <c r="E42" s="1095" t="s">
        <v>1080</v>
      </c>
      <c r="F42" s="1096"/>
      <c r="G42" s="1096"/>
      <c r="H42" s="1096"/>
      <c r="I42" s="1096"/>
      <c r="J42" s="1096"/>
      <c r="K42" s="1096"/>
      <c r="L42" s="1096"/>
    </row>
    <row r="43" spans="1:12" ht="21" customHeight="1">
      <c r="A43" s="1096"/>
      <c r="B43" s="1093" t="s">
        <v>1709</v>
      </c>
      <c r="C43" s="1095">
        <v>60</v>
      </c>
      <c r="D43" s="1095">
        <f t="shared" si="0"/>
        <v>54</v>
      </c>
      <c r="E43" s="1095" t="s">
        <v>1080</v>
      </c>
      <c r="F43" s="1096"/>
      <c r="G43" s="1096"/>
      <c r="H43" s="1096"/>
      <c r="I43" s="1096"/>
      <c r="J43" s="1096"/>
      <c r="K43" s="1096"/>
      <c r="L43" s="1096"/>
    </row>
    <row r="44" spans="1:12" ht="21" customHeight="1" thickBot="1">
      <c r="A44" s="1096"/>
      <c r="B44" s="1093" t="s">
        <v>1710</v>
      </c>
      <c r="C44" s="1095">
        <v>20</v>
      </c>
      <c r="D44" s="1095">
        <f t="shared" si="0"/>
        <v>18</v>
      </c>
      <c r="E44" s="1095" t="s">
        <v>1080</v>
      </c>
      <c r="F44" s="1096"/>
      <c r="G44" s="1096"/>
      <c r="H44" s="1096"/>
      <c r="I44" s="1096"/>
      <c r="J44" s="1096"/>
      <c r="K44" s="1096"/>
      <c r="L44" s="1096"/>
    </row>
    <row r="45" spans="1:12" ht="21" customHeight="1" thickBot="1">
      <c r="A45" s="1096"/>
      <c r="B45" s="1830" t="s">
        <v>93</v>
      </c>
      <c r="C45" s="1831"/>
      <c r="D45" s="1105"/>
      <c r="E45" s="1105"/>
      <c r="F45" s="1096"/>
      <c r="G45" s="1096"/>
      <c r="H45" s="1096"/>
      <c r="I45" s="1096"/>
      <c r="J45" s="1096"/>
      <c r="K45" s="1096"/>
      <c r="L45" s="1096"/>
    </row>
    <row r="46" spans="1:12" ht="21" customHeight="1">
      <c r="A46" s="1096"/>
      <c r="B46" s="1092" t="s">
        <v>1761</v>
      </c>
      <c r="C46" s="1094">
        <v>120</v>
      </c>
      <c r="D46" s="1095">
        <f t="shared" si="0"/>
        <v>108</v>
      </c>
      <c r="E46" s="1095" t="s">
        <v>1080</v>
      </c>
      <c r="F46" s="1096"/>
      <c r="G46" s="1096"/>
      <c r="H46" s="1096"/>
      <c r="I46" s="1096"/>
      <c r="J46" s="1096"/>
      <c r="K46" s="1096"/>
      <c r="L46" s="1096"/>
    </row>
    <row r="47" spans="1:12" ht="21" customHeight="1">
      <c r="A47" s="1096"/>
      <c r="B47" s="1093" t="s">
        <v>1762</v>
      </c>
      <c r="C47" s="1095">
        <v>80</v>
      </c>
      <c r="D47" s="1095">
        <f t="shared" si="0"/>
        <v>72</v>
      </c>
      <c r="E47" s="1095" t="s">
        <v>1080</v>
      </c>
      <c r="F47" s="1096"/>
      <c r="G47" s="1096"/>
      <c r="H47" s="1096"/>
      <c r="I47" s="1096"/>
      <c r="J47" s="1096"/>
      <c r="K47" s="1096"/>
      <c r="L47" s="1096"/>
    </row>
    <row r="48" spans="1:12" ht="21" customHeight="1" thickBot="1">
      <c r="A48" s="1096"/>
      <c r="B48" s="1093" t="s">
        <v>1700</v>
      </c>
      <c r="C48" s="1095">
        <v>140</v>
      </c>
      <c r="D48" s="1095">
        <f t="shared" si="0"/>
        <v>126</v>
      </c>
      <c r="E48" s="1095" t="s">
        <v>1080</v>
      </c>
      <c r="F48" s="1096"/>
      <c r="G48" s="1096"/>
      <c r="H48" s="1096"/>
      <c r="I48" s="1096"/>
      <c r="J48" s="1096"/>
      <c r="K48" s="1096"/>
      <c r="L48" s="1096"/>
    </row>
    <row r="49" spans="1:12" ht="21" customHeight="1" thickBot="1">
      <c r="A49" s="1096"/>
      <c r="B49" s="1830" t="s">
        <v>1711</v>
      </c>
      <c r="C49" s="1831"/>
      <c r="D49" s="1105"/>
      <c r="E49" s="1105"/>
      <c r="F49" s="1096"/>
      <c r="G49" s="1096"/>
      <c r="H49" s="1096"/>
      <c r="I49" s="1096"/>
      <c r="J49" s="1096"/>
      <c r="K49" s="1096"/>
      <c r="L49" s="1096"/>
    </row>
    <row r="50" spans="1:12" ht="21" customHeight="1">
      <c r="A50" s="1096"/>
      <c r="B50" s="1092" t="s">
        <v>1712</v>
      </c>
      <c r="C50" s="1094">
        <v>120</v>
      </c>
      <c r="D50" s="1095">
        <f>C50-C50*10%</f>
        <v>108</v>
      </c>
      <c r="E50" s="1095" t="s">
        <v>1080</v>
      </c>
      <c r="F50" s="1096"/>
      <c r="G50" s="1096"/>
      <c r="H50" s="1096"/>
      <c r="I50" s="1096"/>
      <c r="J50" s="1096"/>
      <c r="K50" s="1096"/>
      <c r="L50" s="1096"/>
    </row>
    <row r="51" spans="1:12" ht="21" customHeight="1">
      <c r="A51" s="1096"/>
      <c r="B51" s="1093" t="s">
        <v>1713</v>
      </c>
      <c r="C51" s="1095">
        <v>260</v>
      </c>
      <c r="D51" s="1095">
        <v>150</v>
      </c>
      <c r="E51" s="1095" t="s">
        <v>1080</v>
      </c>
      <c r="F51" s="1096"/>
      <c r="G51" s="1096"/>
      <c r="H51" s="1096"/>
      <c r="I51" s="1096"/>
      <c r="J51" s="1096"/>
      <c r="K51" s="1096"/>
      <c r="L51" s="1096"/>
    </row>
    <row r="52" spans="1:12" ht="21" customHeight="1">
      <c r="A52" s="1096"/>
      <c r="B52" s="1093" t="s">
        <v>1714</v>
      </c>
      <c r="C52" s="1095">
        <v>0</v>
      </c>
      <c r="D52" s="1095">
        <f>C52-C52*10%</f>
        <v>0</v>
      </c>
      <c r="E52" s="1095" t="s">
        <v>1080</v>
      </c>
      <c r="F52" s="1096"/>
      <c r="G52" s="1096"/>
      <c r="H52" s="1096"/>
      <c r="I52" s="1096"/>
      <c r="J52" s="1096"/>
      <c r="K52" s="1096"/>
      <c r="L52" s="1096"/>
    </row>
    <row r="53" spans="1:12" ht="21" customHeight="1">
      <c r="A53" s="1096"/>
      <c r="B53" s="1093" t="s">
        <v>1715</v>
      </c>
      <c r="C53" s="1095">
        <v>100</v>
      </c>
      <c r="D53" s="1095">
        <f>C53-C53*10%</f>
        <v>90</v>
      </c>
      <c r="E53" s="1095" t="s">
        <v>1080</v>
      </c>
      <c r="F53" s="1096"/>
      <c r="G53" s="1096"/>
      <c r="H53" s="1096"/>
      <c r="I53" s="1096"/>
      <c r="J53" s="1096"/>
      <c r="K53" s="1096"/>
      <c r="L53" s="1096"/>
    </row>
    <row r="54" spans="1:12" ht="21" customHeight="1">
      <c r="A54" s="1096"/>
      <c r="B54" s="1093" t="s">
        <v>1716</v>
      </c>
      <c r="C54" s="1095">
        <v>60</v>
      </c>
      <c r="D54" s="1095">
        <f>C54-C54*40%</f>
        <v>36</v>
      </c>
      <c r="E54" s="1095">
        <f>C54-C54*40%</f>
        <v>36</v>
      </c>
      <c r="F54" s="1096"/>
      <c r="G54" s="1096"/>
      <c r="H54" s="1109"/>
      <c r="I54" s="1096"/>
      <c r="J54" s="1096"/>
      <c r="K54" s="1096"/>
      <c r="L54" s="1096"/>
    </row>
    <row r="55" spans="1:12" ht="21" customHeight="1">
      <c r="A55" s="1096"/>
      <c r="B55" s="1093" t="s">
        <v>1717</v>
      </c>
      <c r="C55" s="1095">
        <v>120</v>
      </c>
      <c r="D55" s="1095">
        <f>C55-C55*40%</f>
        <v>72</v>
      </c>
      <c r="E55" s="1095">
        <v>60</v>
      </c>
      <c r="F55" s="1096"/>
      <c r="G55" s="1096"/>
      <c r="H55" s="1096"/>
      <c r="I55" s="1096"/>
      <c r="J55" s="1096"/>
      <c r="K55" s="1096"/>
      <c r="L55" s="1096"/>
    </row>
    <row r="56" spans="1:12" ht="21" customHeight="1">
      <c r="A56" s="1096"/>
      <c r="B56" s="1093" t="s">
        <v>1718</v>
      </c>
      <c r="C56" s="1095">
        <v>180</v>
      </c>
      <c r="D56" s="1095">
        <f>C56-C56*40%</f>
        <v>108</v>
      </c>
      <c r="E56" s="1095" t="s">
        <v>1080</v>
      </c>
      <c r="F56" s="1096"/>
      <c r="G56" s="1096"/>
      <c r="H56" s="1096"/>
      <c r="I56" s="1096"/>
      <c r="J56" s="1096"/>
      <c r="K56" s="1096"/>
      <c r="L56" s="1096"/>
    </row>
    <row r="57" spans="1:12" ht="21" customHeight="1">
      <c r="A57" s="1096"/>
      <c r="B57" s="1093" t="s">
        <v>1719</v>
      </c>
      <c r="C57" s="1095">
        <v>240</v>
      </c>
      <c r="D57" s="1095">
        <v>120</v>
      </c>
      <c r="E57" s="1095" t="s">
        <v>1080</v>
      </c>
      <c r="F57" s="1096"/>
      <c r="G57" s="1096"/>
      <c r="H57" s="1106"/>
      <c r="I57" s="1096"/>
      <c r="J57" s="1096"/>
      <c r="K57" s="1096"/>
      <c r="L57" s="1096"/>
    </row>
    <row r="58" spans="1:12" ht="21" customHeight="1">
      <c r="A58" s="1096"/>
      <c r="B58" s="1093" t="s">
        <v>1720</v>
      </c>
      <c r="C58" s="1095">
        <v>160</v>
      </c>
      <c r="D58" s="1095">
        <f>C58-C58*10%</f>
        <v>144</v>
      </c>
      <c r="E58" s="1095" t="s">
        <v>1080</v>
      </c>
      <c r="F58" s="1096"/>
      <c r="G58" s="1096"/>
      <c r="H58" s="1096"/>
      <c r="I58" s="1096"/>
      <c r="J58" s="1096"/>
      <c r="K58" s="1096"/>
      <c r="L58" s="1096"/>
    </row>
    <row r="59" spans="1:12" ht="21" customHeight="1">
      <c r="A59" s="1096"/>
      <c r="B59" s="1093" t="s">
        <v>1721</v>
      </c>
      <c r="C59" s="1095">
        <v>30</v>
      </c>
      <c r="D59" s="1095">
        <f>C59-C59*10%</f>
        <v>27</v>
      </c>
      <c r="E59" s="1095" t="s">
        <v>1080</v>
      </c>
      <c r="F59" s="1096"/>
      <c r="G59" s="1096"/>
      <c r="H59" s="1096"/>
      <c r="I59" s="1096"/>
      <c r="J59" s="1096"/>
      <c r="K59" s="1096"/>
      <c r="L59" s="1096"/>
    </row>
    <row r="60" spans="1:12" ht="21" customHeight="1">
      <c r="A60" s="1096"/>
      <c r="B60" s="1093" t="s">
        <v>1722</v>
      </c>
      <c r="C60" s="1095">
        <v>30</v>
      </c>
      <c r="D60" s="1095">
        <f>C60-C60*10%</f>
        <v>27</v>
      </c>
      <c r="E60" s="1095" t="s">
        <v>1080</v>
      </c>
      <c r="F60" s="1096"/>
      <c r="G60" s="1096"/>
      <c r="H60" s="1096"/>
      <c r="I60" s="1096"/>
      <c r="J60" s="1096"/>
      <c r="K60" s="1096"/>
      <c r="L60" s="1096"/>
    </row>
    <row r="61" spans="1:12" ht="21" customHeight="1">
      <c r="A61" s="1096"/>
      <c r="B61" s="1093" t="s">
        <v>1723</v>
      </c>
      <c r="C61" s="1095">
        <v>300</v>
      </c>
      <c r="D61" s="1095">
        <v>150</v>
      </c>
      <c r="E61" s="1095" t="s">
        <v>1080</v>
      </c>
      <c r="F61" s="1096"/>
      <c r="G61" s="1096"/>
      <c r="H61" s="1096"/>
      <c r="I61" s="1096"/>
      <c r="J61" s="1096"/>
      <c r="K61" s="1096"/>
      <c r="L61" s="1096"/>
    </row>
    <row r="62" spans="1:12" ht="21" customHeight="1" thickBot="1">
      <c r="A62" s="1096"/>
      <c r="B62" s="1093" t="s">
        <v>1724</v>
      </c>
      <c r="C62" s="1095">
        <v>100</v>
      </c>
      <c r="D62" s="1095">
        <f>C62-C62*10%</f>
        <v>90</v>
      </c>
      <c r="E62" s="1095" t="s">
        <v>1080</v>
      </c>
      <c r="F62" s="1096"/>
      <c r="G62" s="1096"/>
      <c r="H62" s="1096"/>
      <c r="I62" s="1096"/>
      <c r="J62" s="1096"/>
      <c r="K62" s="1096"/>
      <c r="L62" s="1096"/>
    </row>
    <row r="63" spans="1:12" ht="21" customHeight="1" thickBot="1">
      <c r="A63" s="1096"/>
      <c r="B63" s="1830" t="s">
        <v>88</v>
      </c>
      <c r="C63" s="1831"/>
      <c r="D63" s="1105"/>
      <c r="E63" s="1105"/>
      <c r="F63" s="1096"/>
      <c r="G63" s="1096"/>
      <c r="H63" s="1096"/>
      <c r="I63" s="1096"/>
      <c r="J63" s="1096"/>
      <c r="K63" s="1096"/>
      <c r="L63" s="1096"/>
    </row>
    <row r="64" spans="1:12" ht="21" customHeight="1">
      <c r="A64" s="1096"/>
      <c r="B64" s="1092" t="s">
        <v>1725</v>
      </c>
      <c r="C64" s="1094">
        <v>30</v>
      </c>
      <c r="D64" s="1095">
        <f>C64-C64*10%</f>
        <v>27</v>
      </c>
      <c r="E64" s="1095" t="s">
        <v>1080</v>
      </c>
      <c r="F64" s="1096"/>
      <c r="G64" s="1096"/>
      <c r="H64" s="1096"/>
      <c r="I64" s="1096"/>
      <c r="J64" s="1096"/>
      <c r="K64" s="1096"/>
      <c r="L64" s="1096"/>
    </row>
    <row r="65" spans="1:12" ht="21" customHeight="1">
      <c r="A65" s="1096"/>
      <c r="B65" s="1093" t="s">
        <v>1726</v>
      </c>
      <c r="C65" s="1095">
        <v>30</v>
      </c>
      <c r="D65" s="1095">
        <f>C65-C65*10%</f>
        <v>27</v>
      </c>
      <c r="E65" s="1095" t="s">
        <v>1080</v>
      </c>
      <c r="F65" s="1096"/>
      <c r="G65" s="1096"/>
      <c r="H65" s="1096"/>
      <c r="I65" s="1096"/>
      <c r="J65" s="1096"/>
      <c r="K65" s="1096"/>
      <c r="L65" s="1096"/>
    </row>
    <row r="66" spans="1:12" ht="21" customHeight="1" thickBot="1">
      <c r="A66" s="1096"/>
      <c r="B66" s="1093" t="s">
        <v>1727</v>
      </c>
      <c r="C66" s="1095">
        <v>30</v>
      </c>
      <c r="D66" s="1095">
        <f>C66-C66*10%</f>
        <v>27</v>
      </c>
      <c r="E66" s="1095" t="s">
        <v>1080</v>
      </c>
      <c r="F66" s="1096"/>
      <c r="G66" s="1096"/>
      <c r="H66" s="1096"/>
      <c r="I66" s="1096"/>
      <c r="J66" s="1096"/>
      <c r="K66" s="1096"/>
      <c r="L66" s="1096"/>
    </row>
    <row r="67" spans="1:12" ht="21" customHeight="1" thickBot="1">
      <c r="A67" s="1096"/>
      <c r="B67" s="1830" t="s">
        <v>1660</v>
      </c>
      <c r="C67" s="1831"/>
      <c r="D67" s="1105"/>
      <c r="E67" s="1105"/>
      <c r="F67" s="1096"/>
      <c r="G67" s="1096"/>
      <c r="H67" s="1096"/>
      <c r="I67" s="1096"/>
      <c r="J67" s="1096"/>
      <c r="K67" s="1096"/>
      <c r="L67" s="1096"/>
    </row>
    <row r="68" spans="1:12" ht="21" customHeight="1">
      <c r="A68" s="1096"/>
      <c r="B68" s="1092" t="s">
        <v>195</v>
      </c>
      <c r="C68" s="1094">
        <v>140</v>
      </c>
      <c r="D68" s="1095">
        <f t="shared" ref="D68:D73" si="1">C68-C68*10%</f>
        <v>126</v>
      </c>
      <c r="E68" s="1095" t="s">
        <v>1080</v>
      </c>
      <c r="F68" s="1096"/>
      <c r="G68" s="1096"/>
      <c r="H68" s="1096"/>
      <c r="I68" s="1096"/>
      <c r="J68" s="1096"/>
      <c r="K68" s="1096"/>
      <c r="L68" s="1096"/>
    </row>
    <row r="69" spans="1:12" ht="21" customHeight="1">
      <c r="A69" s="1096"/>
      <c r="B69" s="1093" t="s">
        <v>1728</v>
      </c>
      <c r="C69" s="1095">
        <v>100</v>
      </c>
      <c r="D69" s="1095">
        <f t="shared" si="1"/>
        <v>90</v>
      </c>
      <c r="E69" s="1095" t="s">
        <v>1080</v>
      </c>
      <c r="F69" s="1096"/>
      <c r="G69" s="1096"/>
      <c r="H69" s="1096"/>
      <c r="I69" s="1096"/>
      <c r="J69" s="1096"/>
      <c r="K69" s="1096"/>
      <c r="L69" s="1096"/>
    </row>
    <row r="70" spans="1:12" ht="21" customHeight="1">
      <c r="A70" s="1096"/>
      <c r="B70" s="1093" t="s">
        <v>1729</v>
      </c>
      <c r="C70" s="1095">
        <v>100</v>
      </c>
      <c r="D70" s="1095">
        <f t="shared" si="1"/>
        <v>90</v>
      </c>
      <c r="E70" s="1095" t="s">
        <v>1080</v>
      </c>
      <c r="F70" s="1096"/>
      <c r="G70" s="1096"/>
      <c r="H70" s="1096"/>
      <c r="I70" s="1096"/>
      <c r="J70" s="1096"/>
      <c r="K70" s="1096"/>
      <c r="L70" s="1096"/>
    </row>
    <row r="71" spans="1:12" ht="21" customHeight="1">
      <c r="A71" s="1096"/>
      <c r="B71" s="1093" t="s">
        <v>1730</v>
      </c>
      <c r="C71" s="1095">
        <v>80</v>
      </c>
      <c r="D71" s="1095">
        <f t="shared" si="1"/>
        <v>72</v>
      </c>
      <c r="E71" s="1095" t="s">
        <v>1080</v>
      </c>
      <c r="F71" s="1096"/>
      <c r="G71" s="1096"/>
      <c r="H71" s="1096"/>
      <c r="I71" s="1096"/>
      <c r="J71" s="1096"/>
      <c r="K71" s="1096"/>
      <c r="L71" s="1096"/>
    </row>
    <row r="72" spans="1:12" ht="21" customHeight="1">
      <c r="A72" s="1096"/>
      <c r="B72" s="1093" t="s">
        <v>97</v>
      </c>
      <c r="C72" s="1095">
        <v>90</v>
      </c>
      <c r="D72" s="1095">
        <f t="shared" si="1"/>
        <v>81</v>
      </c>
      <c r="E72" s="1095" t="s">
        <v>1080</v>
      </c>
      <c r="F72" s="1096"/>
      <c r="G72" s="1096"/>
      <c r="H72" s="1096"/>
      <c r="I72" s="1096"/>
      <c r="J72" s="1096"/>
      <c r="K72" s="1096"/>
      <c r="L72" s="1096"/>
    </row>
    <row r="73" spans="1:12" ht="21" customHeight="1">
      <c r="A73" s="1096"/>
      <c r="B73" s="1093" t="s">
        <v>1731</v>
      </c>
      <c r="C73" s="1095">
        <v>160</v>
      </c>
      <c r="D73" s="1095">
        <f t="shared" si="1"/>
        <v>144</v>
      </c>
      <c r="E73" s="1095" t="s">
        <v>1080</v>
      </c>
      <c r="F73" s="1096"/>
      <c r="G73" s="1096"/>
      <c r="H73" s="1096"/>
      <c r="I73" s="1096"/>
      <c r="J73" s="1096"/>
      <c r="K73" s="1096"/>
      <c r="L73" s="1096"/>
    </row>
    <row r="74" spans="1:12" ht="21" customHeight="1" thickBot="1">
      <c r="A74" s="1096"/>
      <c r="B74" s="1093" t="s">
        <v>1732</v>
      </c>
      <c r="C74" s="1095">
        <v>200</v>
      </c>
      <c r="D74" s="1095">
        <v>150</v>
      </c>
      <c r="E74" s="1095" t="s">
        <v>1080</v>
      </c>
      <c r="F74" s="1096"/>
      <c r="G74" s="1096"/>
      <c r="H74" s="1096"/>
      <c r="I74" s="1096"/>
      <c r="J74" s="1096"/>
      <c r="K74" s="1096"/>
      <c r="L74" s="1096"/>
    </row>
    <row r="75" spans="1:12" ht="21" customHeight="1" thickBot="1">
      <c r="A75" s="1096"/>
      <c r="B75" s="1830" t="s">
        <v>102</v>
      </c>
      <c r="C75" s="1831"/>
      <c r="D75" s="1105"/>
      <c r="E75" s="1105"/>
      <c r="F75" s="1096"/>
      <c r="G75" s="1096"/>
      <c r="H75" s="1096"/>
      <c r="I75" s="1096"/>
      <c r="J75" s="1096"/>
      <c r="K75" s="1096"/>
      <c r="L75" s="1096"/>
    </row>
    <row r="76" spans="1:12" ht="21" customHeight="1">
      <c r="A76" s="1096"/>
      <c r="B76" s="1092" t="s">
        <v>1733</v>
      </c>
      <c r="C76" s="1094">
        <v>150</v>
      </c>
      <c r="D76" s="1095">
        <f>C76-C76*10%</f>
        <v>135</v>
      </c>
      <c r="E76" s="1095" t="s">
        <v>1080</v>
      </c>
      <c r="F76" s="1096"/>
      <c r="G76" s="1096"/>
      <c r="H76" s="1096"/>
      <c r="I76" s="1096"/>
      <c r="J76" s="1096"/>
      <c r="K76" s="1096"/>
      <c r="L76" s="1096"/>
    </row>
    <row r="77" spans="1:12" ht="21" customHeight="1">
      <c r="A77" s="1096"/>
      <c r="B77" s="1093" t="s">
        <v>1734</v>
      </c>
      <c r="C77" s="1095">
        <v>150</v>
      </c>
      <c r="D77" s="1095">
        <f t="shared" ref="D77:D92" si="2">C77-C77*10%</f>
        <v>135</v>
      </c>
      <c r="E77" s="1095" t="s">
        <v>1080</v>
      </c>
      <c r="F77" s="1096"/>
      <c r="G77" s="1096"/>
      <c r="H77" s="1096"/>
      <c r="I77" s="1096"/>
      <c r="J77" s="1096"/>
      <c r="K77" s="1096"/>
      <c r="L77" s="1096"/>
    </row>
    <row r="78" spans="1:12" ht="21" customHeight="1">
      <c r="A78" s="1096"/>
      <c r="B78" s="1093" t="s">
        <v>1735</v>
      </c>
      <c r="C78" s="1095">
        <v>300</v>
      </c>
      <c r="D78" s="1095">
        <v>150</v>
      </c>
      <c r="E78" s="1095" t="s">
        <v>1080</v>
      </c>
      <c r="F78" s="1096"/>
      <c r="G78" s="1106"/>
      <c r="H78" s="1096"/>
      <c r="I78" s="1096"/>
      <c r="J78" s="1096"/>
      <c r="K78" s="1096"/>
      <c r="L78" s="1096"/>
    </row>
    <row r="79" spans="1:12" ht="21" customHeight="1">
      <c r="A79" s="1096"/>
      <c r="B79" s="1093" t="s">
        <v>1736</v>
      </c>
      <c r="C79" s="1095">
        <v>350</v>
      </c>
      <c r="D79" s="1095">
        <v>150</v>
      </c>
      <c r="E79" s="1095" t="s">
        <v>1080</v>
      </c>
      <c r="F79" s="1096"/>
      <c r="G79" s="1106"/>
      <c r="H79" s="1096"/>
      <c r="I79" s="1096"/>
      <c r="J79" s="1096"/>
      <c r="K79" s="1096"/>
      <c r="L79" s="1096"/>
    </row>
    <row r="80" spans="1:12" ht="21" customHeight="1">
      <c r="A80" s="1096"/>
      <c r="B80" s="1093" t="s">
        <v>1737</v>
      </c>
      <c r="C80" s="1095">
        <v>250</v>
      </c>
      <c r="D80" s="1095">
        <v>150</v>
      </c>
      <c r="E80" s="1095" t="s">
        <v>1080</v>
      </c>
      <c r="F80" s="1096"/>
      <c r="G80" s="1096"/>
      <c r="H80" s="1096"/>
      <c r="I80" s="1096"/>
      <c r="J80" s="1096"/>
      <c r="K80" s="1096"/>
      <c r="L80" s="1096"/>
    </row>
    <row r="81" spans="1:12" ht="21" customHeight="1">
      <c r="A81" s="1096"/>
      <c r="B81" s="1093" t="s">
        <v>1738</v>
      </c>
      <c r="C81" s="1095">
        <v>250</v>
      </c>
      <c r="D81" s="1095">
        <v>150</v>
      </c>
      <c r="E81" s="1095" t="s">
        <v>1080</v>
      </c>
      <c r="F81" s="1096"/>
      <c r="G81" s="1096"/>
      <c r="H81" s="1096"/>
      <c r="I81" s="1096"/>
      <c r="J81" s="1096"/>
      <c r="K81" s="1096"/>
      <c r="L81" s="1096"/>
    </row>
    <row r="82" spans="1:12" ht="21" customHeight="1">
      <c r="A82" s="1096"/>
      <c r="B82" s="1093" t="s">
        <v>1739</v>
      </c>
      <c r="C82" s="1095">
        <v>120</v>
      </c>
      <c r="D82" s="1095">
        <f t="shared" si="2"/>
        <v>108</v>
      </c>
      <c r="E82" s="1095" t="s">
        <v>1080</v>
      </c>
      <c r="F82" s="1096"/>
      <c r="G82" s="1096"/>
      <c r="H82" s="1096"/>
      <c r="I82" s="1096"/>
      <c r="J82" s="1096"/>
      <c r="K82" s="1096"/>
      <c r="L82" s="1096"/>
    </row>
    <row r="83" spans="1:12" ht="21" customHeight="1">
      <c r="A83" s="1096"/>
      <c r="B83" s="1093" t="s">
        <v>1740</v>
      </c>
      <c r="C83" s="1095">
        <v>150</v>
      </c>
      <c r="D83" s="1095">
        <f t="shared" si="2"/>
        <v>135</v>
      </c>
      <c r="E83" s="1095" t="s">
        <v>1080</v>
      </c>
      <c r="F83" s="1096"/>
      <c r="G83" s="1096"/>
      <c r="H83" s="1096"/>
      <c r="I83" s="1096"/>
      <c r="J83" s="1096"/>
      <c r="K83" s="1096"/>
      <c r="L83" s="1096"/>
    </row>
    <row r="84" spans="1:12" ht="21" customHeight="1">
      <c r="A84" s="1096"/>
      <c r="B84" s="1093" t="s">
        <v>1693</v>
      </c>
      <c r="C84" s="1095">
        <v>140</v>
      </c>
      <c r="D84" s="1095">
        <f t="shared" si="2"/>
        <v>126</v>
      </c>
      <c r="E84" s="1095" t="s">
        <v>1080</v>
      </c>
      <c r="F84" s="1096"/>
      <c r="G84" s="1096"/>
      <c r="H84" s="1096"/>
      <c r="I84" s="1096"/>
      <c r="J84" s="1096"/>
      <c r="K84" s="1096"/>
      <c r="L84" s="1096"/>
    </row>
    <row r="85" spans="1:12" ht="21" customHeight="1">
      <c r="A85" s="1096"/>
      <c r="B85" s="1093" t="s">
        <v>1741</v>
      </c>
      <c r="C85" s="1095">
        <v>140</v>
      </c>
      <c r="D85" s="1095">
        <f t="shared" si="2"/>
        <v>126</v>
      </c>
      <c r="E85" s="1095" t="s">
        <v>1080</v>
      </c>
      <c r="F85" s="1096"/>
      <c r="G85" s="1096"/>
      <c r="H85" s="1096"/>
      <c r="I85" s="1096"/>
      <c r="J85" s="1096"/>
      <c r="K85" s="1096"/>
      <c r="L85" s="1096"/>
    </row>
    <row r="86" spans="1:12" ht="21" customHeight="1">
      <c r="A86" s="1096"/>
      <c r="B86" s="1093" t="s">
        <v>1692</v>
      </c>
      <c r="C86" s="1095">
        <v>150</v>
      </c>
      <c r="D86" s="1095">
        <f t="shared" si="2"/>
        <v>135</v>
      </c>
      <c r="E86" s="1095" t="s">
        <v>1080</v>
      </c>
      <c r="F86" s="1096"/>
      <c r="G86" s="1096"/>
      <c r="H86" s="1096"/>
      <c r="I86" s="1096"/>
      <c r="J86" s="1096"/>
      <c r="K86" s="1096"/>
      <c r="L86" s="1096"/>
    </row>
    <row r="87" spans="1:12" ht="21" customHeight="1">
      <c r="A87" s="1096"/>
      <c r="B87" s="1093" t="s">
        <v>1742</v>
      </c>
      <c r="C87" s="1095">
        <v>150</v>
      </c>
      <c r="D87" s="1095">
        <f t="shared" si="2"/>
        <v>135</v>
      </c>
      <c r="E87" s="1095" t="s">
        <v>1080</v>
      </c>
      <c r="F87" s="1096"/>
      <c r="G87" s="1096"/>
      <c r="H87" s="1096"/>
      <c r="I87" s="1096"/>
      <c r="J87" s="1096"/>
      <c r="K87" s="1096"/>
      <c r="L87" s="1096"/>
    </row>
    <row r="88" spans="1:12" ht="21" customHeight="1">
      <c r="A88" s="1096"/>
      <c r="B88" s="1093" t="s">
        <v>1743</v>
      </c>
      <c r="C88" s="1095">
        <v>150</v>
      </c>
      <c r="D88" s="1095">
        <f t="shared" si="2"/>
        <v>135</v>
      </c>
      <c r="E88" s="1095" t="s">
        <v>1080</v>
      </c>
      <c r="F88" s="1096"/>
      <c r="G88" s="1096"/>
      <c r="H88" s="1096"/>
      <c r="I88" s="1096"/>
      <c r="J88" s="1096"/>
      <c r="K88" s="1096"/>
      <c r="L88" s="1096"/>
    </row>
    <row r="89" spans="1:12" ht="21" customHeight="1">
      <c r="A89" s="1096"/>
      <c r="B89" s="1093" t="s">
        <v>1744</v>
      </c>
      <c r="C89" s="1095">
        <v>250</v>
      </c>
      <c r="D89" s="1095">
        <v>150</v>
      </c>
      <c r="E89" s="1095" t="s">
        <v>1080</v>
      </c>
      <c r="F89" s="1096"/>
      <c r="G89" s="1096"/>
      <c r="H89" s="1096"/>
      <c r="I89" s="1096"/>
      <c r="J89" s="1096"/>
      <c r="K89" s="1096"/>
      <c r="L89" s="1096"/>
    </row>
    <row r="90" spans="1:12" ht="21" customHeight="1">
      <c r="A90" s="1096"/>
      <c r="B90" s="1093" t="s">
        <v>1560</v>
      </c>
      <c r="C90" s="1095">
        <v>150</v>
      </c>
      <c r="D90" s="1095">
        <f t="shared" si="2"/>
        <v>135</v>
      </c>
      <c r="E90" s="1095" t="s">
        <v>1080</v>
      </c>
      <c r="F90" s="1096"/>
      <c r="G90" s="1096"/>
      <c r="H90" s="1096"/>
      <c r="I90" s="1096"/>
      <c r="J90" s="1096"/>
      <c r="K90" s="1096"/>
      <c r="L90" s="1096"/>
    </row>
    <row r="91" spans="1:12" ht="21" customHeight="1">
      <c r="A91" s="1096"/>
      <c r="B91" s="1093" t="s">
        <v>1745</v>
      </c>
      <c r="C91" s="1095">
        <v>120</v>
      </c>
      <c r="D91" s="1095">
        <f t="shared" si="2"/>
        <v>108</v>
      </c>
      <c r="E91" s="1095" t="s">
        <v>1080</v>
      </c>
      <c r="F91" s="1096"/>
      <c r="G91" s="1096"/>
      <c r="H91" s="1096"/>
      <c r="I91" s="1096"/>
      <c r="J91" s="1096"/>
      <c r="K91" s="1096"/>
      <c r="L91" s="1096"/>
    </row>
    <row r="92" spans="1:12" ht="21" customHeight="1">
      <c r="A92" s="1096"/>
      <c r="B92" s="1093" t="s">
        <v>1746</v>
      </c>
      <c r="C92" s="1095">
        <v>120</v>
      </c>
      <c r="D92" s="1095">
        <f t="shared" si="2"/>
        <v>108</v>
      </c>
      <c r="E92" s="1095" t="s">
        <v>1080</v>
      </c>
      <c r="F92" s="1096"/>
      <c r="G92" s="1096"/>
      <c r="H92" s="1096"/>
      <c r="I92" s="1096"/>
      <c r="J92" s="1096"/>
      <c r="K92" s="1096"/>
      <c r="L92" s="1096"/>
    </row>
    <row r="93" spans="1:12" ht="21" customHeight="1">
      <c r="A93" s="1096"/>
      <c r="B93" s="1093" t="s">
        <v>1766</v>
      </c>
      <c r="C93" s="1095">
        <v>180</v>
      </c>
      <c r="D93" s="1095">
        <v>150</v>
      </c>
      <c r="E93" s="1095" t="s">
        <v>1080</v>
      </c>
      <c r="F93" s="1096"/>
      <c r="G93" s="1096"/>
      <c r="H93" s="1096"/>
      <c r="I93" s="1096"/>
      <c r="J93" s="1096"/>
      <c r="K93" s="1096"/>
      <c r="L93" s="1096"/>
    </row>
    <row r="94" spans="1:12" ht="21" customHeight="1">
      <c r="A94" s="1096"/>
      <c r="B94" s="1093" t="s">
        <v>1767</v>
      </c>
      <c r="C94" s="1095">
        <v>200</v>
      </c>
      <c r="D94" s="1095">
        <v>150</v>
      </c>
      <c r="E94" s="1095" t="s">
        <v>1080</v>
      </c>
      <c r="F94" s="1096"/>
      <c r="G94" s="1096"/>
      <c r="H94" s="1096"/>
      <c r="I94" s="1096"/>
      <c r="J94" s="1096"/>
      <c r="K94" s="1096"/>
      <c r="L94" s="1096"/>
    </row>
    <row r="95" spans="1:12" ht="21" customHeight="1">
      <c r="A95" s="1096"/>
      <c r="B95" s="1093" t="s">
        <v>1768</v>
      </c>
      <c r="C95" s="1095">
        <v>180</v>
      </c>
      <c r="D95" s="1095">
        <v>150</v>
      </c>
      <c r="E95" s="1095" t="s">
        <v>1080</v>
      </c>
      <c r="F95" s="1096"/>
      <c r="G95" s="1096"/>
      <c r="H95" s="1096"/>
      <c r="I95" s="1096"/>
      <c r="J95" s="1096"/>
      <c r="K95" s="1096"/>
      <c r="L95" s="1096"/>
    </row>
    <row r="96" spans="1:12" ht="21" customHeight="1">
      <c r="A96" s="1096"/>
      <c r="B96" s="1093" t="s">
        <v>1769</v>
      </c>
      <c r="C96" s="1095">
        <v>200</v>
      </c>
      <c r="D96" s="1095">
        <v>150</v>
      </c>
      <c r="E96" s="1095" t="s">
        <v>1080</v>
      </c>
      <c r="F96" s="1096"/>
      <c r="G96" s="1096"/>
      <c r="H96" s="1096"/>
      <c r="I96" s="1096"/>
      <c r="J96" s="1096"/>
      <c r="K96" s="1096"/>
      <c r="L96" s="1096"/>
    </row>
    <row r="97" spans="1:12" ht="21" customHeight="1">
      <c r="A97" s="1096"/>
      <c r="B97" s="1093" t="s">
        <v>1770</v>
      </c>
      <c r="C97" s="1095">
        <v>150</v>
      </c>
      <c r="D97" s="1095">
        <f t="shared" ref="D97:D110" si="3">C97-C97*10%</f>
        <v>135</v>
      </c>
      <c r="E97" s="1095" t="s">
        <v>1080</v>
      </c>
      <c r="F97" s="1096"/>
      <c r="G97" s="1096"/>
      <c r="H97" s="1096"/>
      <c r="I97" s="1096"/>
      <c r="J97" s="1096"/>
      <c r="K97" s="1096"/>
      <c r="L97" s="1096"/>
    </row>
    <row r="98" spans="1:12" ht="21" customHeight="1">
      <c r="A98" s="1096"/>
      <c r="B98" s="1093" t="s">
        <v>1771</v>
      </c>
      <c r="C98" s="1095">
        <v>180</v>
      </c>
      <c r="D98" s="1095">
        <v>150</v>
      </c>
      <c r="E98" s="1095" t="s">
        <v>1080</v>
      </c>
      <c r="F98" s="1096"/>
      <c r="G98" s="1096"/>
      <c r="H98" s="1096"/>
      <c r="I98" s="1096"/>
      <c r="J98" s="1096"/>
      <c r="K98" s="1096"/>
      <c r="L98" s="1096"/>
    </row>
    <row r="99" spans="1:12" ht="21" customHeight="1">
      <c r="A99" s="1096"/>
      <c r="B99" s="1093" t="s">
        <v>1772</v>
      </c>
      <c r="C99" s="1095">
        <v>180</v>
      </c>
      <c r="D99" s="1095">
        <v>150</v>
      </c>
      <c r="E99" s="1095" t="s">
        <v>1080</v>
      </c>
      <c r="F99" s="1096"/>
      <c r="G99" s="1096"/>
      <c r="H99" s="1096"/>
      <c r="I99" s="1096"/>
      <c r="J99" s="1096"/>
      <c r="K99" s="1096"/>
      <c r="L99" s="1096"/>
    </row>
    <row r="100" spans="1:12" ht="21" customHeight="1">
      <c r="A100" s="1096"/>
      <c r="B100" s="1093" t="s">
        <v>1773</v>
      </c>
      <c r="C100" s="1095">
        <v>150</v>
      </c>
      <c r="D100" s="1095">
        <f t="shared" si="3"/>
        <v>135</v>
      </c>
      <c r="E100" s="1095" t="s">
        <v>1080</v>
      </c>
      <c r="F100" s="1096"/>
      <c r="G100" s="1096"/>
      <c r="H100" s="1096"/>
      <c r="I100" s="1096"/>
      <c r="J100" s="1096"/>
      <c r="K100" s="1096"/>
      <c r="L100" s="1096"/>
    </row>
    <row r="101" spans="1:12" ht="21" customHeight="1">
      <c r="A101" s="1096"/>
      <c r="B101" s="1093" t="s">
        <v>1774</v>
      </c>
      <c r="C101" s="1095">
        <v>150</v>
      </c>
      <c r="D101" s="1095">
        <f t="shared" si="3"/>
        <v>135</v>
      </c>
      <c r="E101" s="1095" t="s">
        <v>1080</v>
      </c>
      <c r="F101" s="1096"/>
      <c r="G101" s="1096"/>
      <c r="H101" s="1096"/>
      <c r="I101" s="1096"/>
      <c r="J101" s="1096"/>
      <c r="K101" s="1096"/>
      <c r="L101" s="1096"/>
    </row>
    <row r="102" spans="1:12" ht="21" customHeight="1">
      <c r="A102" s="1096"/>
      <c r="B102" s="1093" t="s">
        <v>1775</v>
      </c>
      <c r="C102" s="1095">
        <v>150</v>
      </c>
      <c r="D102" s="1095">
        <f t="shared" si="3"/>
        <v>135</v>
      </c>
      <c r="E102" s="1095" t="s">
        <v>1080</v>
      </c>
      <c r="F102" s="1096"/>
      <c r="G102" s="1096"/>
      <c r="H102" s="1096"/>
      <c r="I102" s="1096"/>
      <c r="J102" s="1096"/>
      <c r="K102" s="1096"/>
      <c r="L102" s="1096"/>
    </row>
    <row r="103" spans="1:12" ht="21" customHeight="1">
      <c r="A103" s="1096"/>
      <c r="B103" s="1093" t="s">
        <v>1776</v>
      </c>
      <c r="C103" s="1095">
        <v>150</v>
      </c>
      <c r="D103" s="1095">
        <f t="shared" si="3"/>
        <v>135</v>
      </c>
      <c r="E103" s="1095" t="s">
        <v>1080</v>
      </c>
      <c r="F103" s="1096"/>
      <c r="G103" s="1096"/>
      <c r="H103" s="1096"/>
      <c r="I103" s="1096"/>
      <c r="J103" s="1096"/>
      <c r="K103" s="1096"/>
      <c r="L103" s="1096"/>
    </row>
    <row r="104" spans="1:12" ht="21" customHeight="1">
      <c r="A104" s="1096"/>
      <c r="B104" s="1093" t="s">
        <v>1777</v>
      </c>
      <c r="C104" s="1095">
        <v>120</v>
      </c>
      <c r="D104" s="1095">
        <f t="shared" si="3"/>
        <v>108</v>
      </c>
      <c r="E104" s="1095" t="s">
        <v>1080</v>
      </c>
      <c r="F104" s="1096"/>
      <c r="G104" s="1096"/>
      <c r="H104" s="1096"/>
      <c r="I104" s="1096"/>
      <c r="J104" s="1096"/>
      <c r="K104" s="1096"/>
      <c r="L104" s="1096"/>
    </row>
    <row r="105" spans="1:12" ht="21" customHeight="1">
      <c r="A105" s="1096"/>
      <c r="B105" s="1093" t="s">
        <v>1778</v>
      </c>
      <c r="C105" s="1095">
        <v>180</v>
      </c>
      <c r="D105" s="1095">
        <v>150</v>
      </c>
      <c r="E105" s="1095" t="s">
        <v>1080</v>
      </c>
      <c r="F105" s="1096"/>
      <c r="G105" s="1096"/>
      <c r="H105" s="1096"/>
      <c r="I105" s="1096"/>
      <c r="J105" s="1096"/>
      <c r="K105" s="1096"/>
      <c r="L105" s="1096"/>
    </row>
    <row r="106" spans="1:12" ht="21" customHeight="1">
      <c r="A106" s="1096"/>
      <c r="B106" s="1093" t="s">
        <v>1779</v>
      </c>
      <c r="C106" s="1095">
        <v>120</v>
      </c>
      <c r="D106" s="1095">
        <f t="shared" si="3"/>
        <v>108</v>
      </c>
      <c r="E106" s="1095" t="s">
        <v>1080</v>
      </c>
      <c r="F106" s="1096"/>
      <c r="G106" s="1096"/>
      <c r="H106" s="1096"/>
      <c r="I106" s="1096"/>
      <c r="J106" s="1096"/>
      <c r="K106" s="1096"/>
      <c r="L106" s="1096"/>
    </row>
    <row r="107" spans="1:12" ht="21" customHeight="1">
      <c r="A107" s="1096"/>
      <c r="B107" s="1093" t="s">
        <v>1780</v>
      </c>
      <c r="C107" s="1095">
        <v>200</v>
      </c>
      <c r="D107" s="1095">
        <v>150</v>
      </c>
      <c r="E107" s="1095" t="s">
        <v>1080</v>
      </c>
      <c r="F107" s="1096"/>
      <c r="G107" s="1096"/>
      <c r="H107" s="1096"/>
      <c r="I107" s="1096"/>
      <c r="J107" s="1096"/>
      <c r="K107" s="1096"/>
      <c r="L107" s="1096"/>
    </row>
    <row r="108" spans="1:12" ht="21" customHeight="1">
      <c r="A108" s="1096"/>
      <c r="B108" s="1093" t="s">
        <v>1781</v>
      </c>
      <c r="C108" s="1095">
        <v>120</v>
      </c>
      <c r="D108" s="1095">
        <f t="shared" si="3"/>
        <v>108</v>
      </c>
      <c r="E108" s="1095" t="s">
        <v>1080</v>
      </c>
      <c r="F108" s="1096"/>
      <c r="G108" s="1096"/>
      <c r="H108" s="1096"/>
      <c r="I108" s="1096"/>
      <c r="J108" s="1096"/>
      <c r="K108" s="1096"/>
      <c r="L108" s="1096"/>
    </row>
    <row r="109" spans="1:12" ht="21" customHeight="1">
      <c r="A109" s="1096"/>
      <c r="B109" s="1093" t="s">
        <v>1782</v>
      </c>
      <c r="C109" s="1095">
        <v>250</v>
      </c>
      <c r="D109" s="1095">
        <v>150</v>
      </c>
      <c r="E109" s="1095" t="s">
        <v>1080</v>
      </c>
      <c r="F109" s="1096"/>
      <c r="G109" s="1096"/>
      <c r="H109" s="1096"/>
      <c r="I109" s="1096"/>
      <c r="J109" s="1096"/>
      <c r="K109" s="1096"/>
      <c r="L109" s="1096"/>
    </row>
    <row r="110" spans="1:12" ht="21" customHeight="1" thickBot="1">
      <c r="A110" s="1096"/>
      <c r="B110" s="1093" t="s">
        <v>1783</v>
      </c>
      <c r="C110" s="1095">
        <v>110</v>
      </c>
      <c r="D110" s="1095">
        <f t="shared" si="3"/>
        <v>99</v>
      </c>
      <c r="E110" s="1095" t="s">
        <v>1080</v>
      </c>
      <c r="F110" s="1096"/>
      <c r="G110" s="1096"/>
      <c r="H110" s="1096"/>
      <c r="I110" s="1096"/>
      <c r="J110" s="1096"/>
      <c r="K110" s="1096"/>
      <c r="L110" s="1096"/>
    </row>
    <row r="111" spans="1:12" ht="21" customHeight="1" thickBot="1">
      <c r="A111" s="1096"/>
      <c r="B111" s="1832" t="s">
        <v>1747</v>
      </c>
      <c r="C111" s="1831"/>
      <c r="D111" s="1105"/>
      <c r="E111" s="1105"/>
      <c r="F111" s="1096"/>
      <c r="G111" s="1096"/>
      <c r="H111" s="1096"/>
      <c r="I111" s="1096"/>
      <c r="J111" s="1096"/>
      <c r="K111" s="1096"/>
      <c r="L111" s="1096"/>
    </row>
    <row r="112" spans="1:12" ht="21" customHeight="1">
      <c r="A112" s="1096"/>
      <c r="B112" s="1092" t="s">
        <v>1748</v>
      </c>
      <c r="C112" s="1094">
        <v>200</v>
      </c>
      <c r="D112" s="1095">
        <v>150</v>
      </c>
      <c r="E112" s="1095" t="s">
        <v>1080</v>
      </c>
      <c r="F112" s="1096"/>
      <c r="G112" s="1096"/>
      <c r="H112" s="1096"/>
      <c r="I112" s="1096"/>
      <c r="J112" s="1096"/>
      <c r="K112" s="1096"/>
      <c r="L112" s="1096"/>
    </row>
    <row r="113" spans="1:12" ht="21" customHeight="1">
      <c r="A113" s="1096"/>
      <c r="B113" s="1093" t="s">
        <v>1749</v>
      </c>
      <c r="C113" s="1095">
        <v>200</v>
      </c>
      <c r="D113" s="1095">
        <v>150</v>
      </c>
      <c r="E113" s="1095" t="s">
        <v>1080</v>
      </c>
      <c r="F113" s="1096"/>
      <c r="G113" s="1096"/>
      <c r="H113" s="1096"/>
      <c r="I113" s="1096"/>
      <c r="J113" s="1096"/>
      <c r="K113" s="1096"/>
      <c r="L113" s="1096"/>
    </row>
    <row r="114" spans="1:12" ht="21" customHeight="1">
      <c r="A114" s="1096"/>
      <c r="B114" s="1093" t="s">
        <v>1750</v>
      </c>
      <c r="C114" s="1095">
        <v>250</v>
      </c>
      <c r="D114" s="1095">
        <v>150</v>
      </c>
      <c r="E114" s="1095" t="s">
        <v>1080</v>
      </c>
      <c r="F114" s="1096"/>
      <c r="G114" s="1096"/>
      <c r="H114" s="1096"/>
      <c r="I114" s="1096"/>
      <c r="J114" s="1096"/>
      <c r="K114" s="1096"/>
      <c r="L114" s="1096"/>
    </row>
    <row r="115" spans="1:12" ht="21" customHeight="1">
      <c r="A115" s="1096"/>
      <c r="B115" s="1093" t="s">
        <v>1751</v>
      </c>
      <c r="C115" s="1095">
        <v>250</v>
      </c>
      <c r="D115" s="1095">
        <v>150</v>
      </c>
      <c r="E115" s="1095" t="s">
        <v>1080</v>
      </c>
      <c r="F115" s="1096"/>
      <c r="G115" s="1096"/>
      <c r="H115" s="1096"/>
      <c r="I115" s="1096"/>
      <c r="J115" s="1096"/>
      <c r="K115" s="1096"/>
      <c r="L115" s="1096"/>
    </row>
    <row r="116" spans="1:12" ht="21" customHeight="1">
      <c r="A116" s="1096"/>
      <c r="B116" s="1093" t="s">
        <v>1752</v>
      </c>
      <c r="C116" s="1095">
        <v>180</v>
      </c>
      <c r="D116" s="1095">
        <v>150</v>
      </c>
      <c r="E116" s="1095" t="s">
        <v>1080</v>
      </c>
      <c r="F116" s="1096"/>
      <c r="G116" s="1096"/>
      <c r="H116" s="1096"/>
      <c r="I116" s="1096"/>
      <c r="J116" s="1096"/>
      <c r="K116" s="1096"/>
      <c r="L116" s="1096"/>
    </row>
    <row r="117" spans="1:12" ht="21" customHeight="1">
      <c r="A117" s="1096"/>
      <c r="B117" s="1093" t="s">
        <v>1753</v>
      </c>
      <c r="C117" s="1095">
        <v>200</v>
      </c>
      <c r="D117" s="1095">
        <v>150</v>
      </c>
      <c r="E117" s="1095" t="s">
        <v>1080</v>
      </c>
      <c r="F117" s="1096"/>
      <c r="G117" s="1096"/>
      <c r="H117" s="1096"/>
      <c r="I117" s="1096"/>
      <c r="J117" s="1096"/>
      <c r="K117" s="1096"/>
      <c r="L117" s="1096"/>
    </row>
    <row r="118" spans="1:12" ht="21" customHeight="1">
      <c r="A118" s="1096"/>
      <c r="B118" s="1093" t="s">
        <v>1754</v>
      </c>
      <c r="C118" s="1095">
        <v>200</v>
      </c>
      <c r="D118" s="1095">
        <v>150</v>
      </c>
      <c r="E118" s="1095" t="s">
        <v>1080</v>
      </c>
      <c r="F118" s="1096"/>
      <c r="G118" s="1096"/>
      <c r="H118" s="1096"/>
      <c r="I118" s="1096"/>
      <c r="J118" s="1096"/>
      <c r="K118" s="1096"/>
      <c r="L118" s="1096"/>
    </row>
    <row r="119" spans="1:12" ht="21" customHeight="1">
      <c r="A119" s="1096"/>
      <c r="B119" s="1093" t="s">
        <v>1755</v>
      </c>
      <c r="C119" s="1095">
        <v>200</v>
      </c>
      <c r="D119" s="1095">
        <v>150</v>
      </c>
      <c r="E119" s="1095" t="s">
        <v>1080</v>
      </c>
      <c r="F119" s="1096"/>
      <c r="G119" s="1096"/>
      <c r="H119" s="1096"/>
      <c r="I119" s="1096"/>
      <c r="J119" s="1096"/>
      <c r="K119" s="1096"/>
      <c r="L119" s="1096"/>
    </row>
    <row r="120" spans="1:12" ht="21" customHeight="1">
      <c r="A120" s="1096"/>
      <c r="B120" s="1093" t="s">
        <v>1756</v>
      </c>
      <c r="C120" s="1095">
        <v>120</v>
      </c>
      <c r="D120" s="1095">
        <f>C120-C120*10%</f>
        <v>108</v>
      </c>
      <c r="E120" s="1095" t="s">
        <v>1080</v>
      </c>
      <c r="F120" s="1096"/>
      <c r="G120" s="1096"/>
      <c r="H120" s="1096"/>
      <c r="I120" s="1096"/>
      <c r="J120" s="1096"/>
      <c r="K120" s="1096"/>
      <c r="L120" s="1096"/>
    </row>
    <row r="121" spans="1:12" ht="21" customHeight="1">
      <c r="A121" s="1096"/>
      <c r="B121" s="1093" t="s">
        <v>1757</v>
      </c>
      <c r="C121" s="1095">
        <v>250</v>
      </c>
      <c r="D121" s="1095">
        <v>150</v>
      </c>
      <c r="E121" s="1095" t="s">
        <v>1080</v>
      </c>
      <c r="F121" s="1096"/>
      <c r="G121" s="1096"/>
      <c r="H121" s="1096"/>
      <c r="I121" s="1096"/>
      <c r="J121" s="1096"/>
      <c r="K121" s="1096"/>
      <c r="L121" s="1096"/>
    </row>
    <row r="122" spans="1:12" ht="21" customHeight="1">
      <c r="A122" s="1096"/>
      <c r="B122" s="1093" t="s">
        <v>1758</v>
      </c>
      <c r="C122" s="1095">
        <v>160</v>
      </c>
      <c r="D122" s="1095">
        <f>C122-C122*10%</f>
        <v>144</v>
      </c>
      <c r="E122" s="1095" t="s">
        <v>1080</v>
      </c>
      <c r="F122" s="1096"/>
      <c r="G122" s="1096"/>
      <c r="H122" s="1096"/>
      <c r="I122" s="1096"/>
      <c r="J122" s="1096"/>
      <c r="K122" s="1096"/>
      <c r="L122" s="1096"/>
    </row>
    <row r="123" spans="1:12" ht="21" customHeight="1">
      <c r="A123" s="1096"/>
      <c r="B123" s="1093" t="s">
        <v>1759</v>
      </c>
      <c r="C123" s="1095">
        <v>60</v>
      </c>
      <c r="D123" s="1095">
        <f>C123-C123*10%</f>
        <v>54</v>
      </c>
      <c r="E123" s="1095" t="s">
        <v>1080</v>
      </c>
      <c r="F123" s="1096"/>
      <c r="G123" s="1096"/>
      <c r="H123" s="1096"/>
      <c r="I123" s="1096"/>
      <c r="J123" s="1096"/>
      <c r="K123" s="1096"/>
      <c r="L123" s="1096"/>
    </row>
    <row r="124" spans="1:12" ht="21" customHeight="1" thickBot="1">
      <c r="A124" s="1096"/>
      <c r="B124" s="1093" t="s">
        <v>1760</v>
      </c>
      <c r="C124" s="1095">
        <v>80</v>
      </c>
      <c r="D124" s="1095">
        <f>C124-C124*10%</f>
        <v>72</v>
      </c>
      <c r="E124" s="1095" t="s">
        <v>1080</v>
      </c>
      <c r="F124" s="1096"/>
      <c r="G124" s="1096"/>
      <c r="H124" s="1096"/>
      <c r="I124" s="1096"/>
      <c r="J124" s="1096"/>
      <c r="K124" s="1096"/>
      <c r="L124" s="1096"/>
    </row>
    <row r="125" spans="1:12" ht="21" customHeight="1" thickBot="1">
      <c r="A125" s="1096"/>
      <c r="B125" s="1830" t="s">
        <v>101</v>
      </c>
      <c r="C125" s="1831"/>
      <c r="D125" s="1105"/>
      <c r="E125" s="1105"/>
      <c r="F125" s="1096"/>
      <c r="G125" s="1096"/>
      <c r="H125" s="1096"/>
      <c r="I125" s="1096"/>
      <c r="J125" s="1096"/>
      <c r="K125" s="1096"/>
      <c r="L125" s="1096"/>
    </row>
    <row r="126" spans="1:12" ht="21" customHeight="1">
      <c r="A126" s="1096"/>
      <c r="B126" s="1092" t="s">
        <v>1723</v>
      </c>
      <c r="C126" s="1094">
        <v>250</v>
      </c>
      <c r="D126" s="1095">
        <v>150</v>
      </c>
      <c r="E126" s="1095" t="s">
        <v>1080</v>
      </c>
      <c r="F126" s="1096"/>
      <c r="G126" s="1096"/>
      <c r="H126" s="1096"/>
      <c r="I126" s="1096"/>
      <c r="J126" s="1096"/>
      <c r="K126" s="1096"/>
      <c r="L126" s="1096"/>
    </row>
    <row r="127" spans="1:12" ht="21" customHeight="1">
      <c r="A127" s="1096"/>
      <c r="B127" s="1093" t="s">
        <v>1722</v>
      </c>
      <c r="C127" s="1095">
        <v>0</v>
      </c>
      <c r="D127" s="1095">
        <f>C127-C127*10%</f>
        <v>0</v>
      </c>
      <c r="E127" s="1095" t="s">
        <v>1080</v>
      </c>
      <c r="F127" s="1096"/>
      <c r="G127" s="1096"/>
      <c r="H127" s="1096"/>
      <c r="I127" s="1096"/>
      <c r="J127" s="1096"/>
      <c r="K127" s="1096"/>
      <c r="L127" s="1096"/>
    </row>
    <row r="128" spans="1:12" ht="21" customHeight="1">
      <c r="A128" s="1096"/>
      <c r="B128" s="1093" t="s">
        <v>1763</v>
      </c>
      <c r="C128" s="1095">
        <v>100</v>
      </c>
      <c r="D128" s="1095">
        <f>C128-C128*10%</f>
        <v>90</v>
      </c>
      <c r="E128" s="1095" t="s">
        <v>1080</v>
      </c>
      <c r="F128" s="1096"/>
      <c r="G128" s="1096"/>
      <c r="H128" s="1096"/>
      <c r="I128" s="1096"/>
      <c r="J128" s="1096"/>
      <c r="K128" s="1096"/>
      <c r="L128" s="1096"/>
    </row>
    <row r="129" spans="1:12" ht="21" customHeight="1">
      <c r="A129" s="1096"/>
      <c r="B129" s="1093" t="s">
        <v>1764</v>
      </c>
      <c r="C129" s="1095">
        <v>200</v>
      </c>
      <c r="D129" s="1095">
        <v>150</v>
      </c>
      <c r="E129" s="1095" t="s">
        <v>1080</v>
      </c>
      <c r="F129" s="1096"/>
      <c r="G129" s="1096"/>
      <c r="H129" s="1096"/>
      <c r="I129" s="1096"/>
      <c r="J129" s="1096"/>
      <c r="K129" s="1096"/>
      <c r="L129" s="1096"/>
    </row>
    <row r="130" spans="1:12" ht="21" customHeight="1">
      <c r="A130" s="1096"/>
      <c r="B130" s="1093" t="s">
        <v>1002</v>
      </c>
      <c r="C130" s="1095">
        <v>150</v>
      </c>
      <c r="D130" s="1095">
        <f>C130-C130*10%</f>
        <v>135</v>
      </c>
      <c r="E130" s="1095" t="s">
        <v>1080</v>
      </c>
      <c r="F130" s="1096"/>
      <c r="G130" s="1096"/>
      <c r="H130" s="1096"/>
      <c r="I130" s="1096"/>
      <c r="J130" s="1096"/>
      <c r="K130" s="1096"/>
      <c r="L130" s="1096"/>
    </row>
    <row r="131" spans="1:12" ht="21" customHeight="1" thickBot="1">
      <c r="A131" s="1096"/>
      <c r="B131" s="1093" t="s">
        <v>1765</v>
      </c>
      <c r="C131" s="1095">
        <v>200</v>
      </c>
      <c r="D131" s="1095">
        <v>150</v>
      </c>
      <c r="E131" s="1095" t="s">
        <v>1080</v>
      </c>
      <c r="F131" s="1096"/>
      <c r="G131" s="1096"/>
      <c r="H131" s="1096"/>
      <c r="I131" s="1096"/>
      <c r="J131" s="1096"/>
      <c r="K131" s="1096"/>
      <c r="L131" s="1096"/>
    </row>
    <row r="132" spans="1:12" ht="21" customHeight="1" thickBot="1">
      <c r="A132" s="1096"/>
      <c r="B132" s="1830" t="s">
        <v>1784</v>
      </c>
      <c r="C132" s="1831"/>
      <c r="D132" s="1105"/>
      <c r="E132" s="1105"/>
      <c r="F132" s="1096"/>
      <c r="G132" s="1096"/>
      <c r="H132" s="1096"/>
      <c r="I132" s="1096"/>
      <c r="J132" s="1096"/>
      <c r="K132" s="1096"/>
      <c r="L132" s="1096"/>
    </row>
    <row r="133" spans="1:12" ht="21" customHeight="1">
      <c r="A133" s="1096"/>
      <c r="B133" s="1092" t="s">
        <v>1785</v>
      </c>
      <c r="C133" s="1094">
        <v>60</v>
      </c>
      <c r="D133" s="1095">
        <f>C133-C133*10%</f>
        <v>54</v>
      </c>
      <c r="E133" s="1095" t="s">
        <v>1080</v>
      </c>
      <c r="F133" s="1096"/>
      <c r="G133" s="1096"/>
      <c r="H133" s="1096"/>
      <c r="I133" s="1096"/>
      <c r="J133" s="1096"/>
      <c r="K133" s="1096"/>
      <c r="L133" s="1096"/>
    </row>
    <row r="134" spans="1:12" ht="21" customHeight="1">
      <c r="A134" s="1096"/>
      <c r="B134" s="1093" t="s">
        <v>1786</v>
      </c>
      <c r="C134" s="1095">
        <v>80</v>
      </c>
      <c r="D134" s="1095">
        <f>C134-C134*10%</f>
        <v>72</v>
      </c>
      <c r="E134" s="1095" t="s">
        <v>1080</v>
      </c>
      <c r="F134" s="1096"/>
      <c r="G134" s="1096"/>
      <c r="H134" s="1096"/>
      <c r="I134" s="1096"/>
      <c r="J134" s="1096"/>
      <c r="K134" s="1096"/>
      <c r="L134" s="1096"/>
    </row>
    <row r="135" spans="1:12" ht="21" customHeight="1" thickBot="1">
      <c r="A135" s="1096"/>
      <c r="B135" s="1093" t="s">
        <v>1787</v>
      </c>
      <c r="C135" s="1095">
        <v>50</v>
      </c>
      <c r="D135" s="1095">
        <f>C135-C135*10%</f>
        <v>45</v>
      </c>
      <c r="E135" s="1095" t="s">
        <v>1080</v>
      </c>
      <c r="F135" s="1096"/>
      <c r="G135" s="1096"/>
      <c r="H135" s="1096"/>
      <c r="I135" s="1096"/>
      <c r="J135" s="1096"/>
      <c r="K135" s="1096"/>
      <c r="L135" s="1096"/>
    </row>
    <row r="136" spans="1:12" ht="21" customHeight="1" thickBot="1">
      <c r="A136" s="1096"/>
      <c r="B136" s="1830" t="s">
        <v>1788</v>
      </c>
      <c r="C136" s="1831"/>
      <c r="D136" s="1105"/>
      <c r="E136" s="1105"/>
      <c r="F136" s="1096"/>
      <c r="G136" s="1096"/>
      <c r="H136" s="1096"/>
      <c r="I136" s="1096"/>
      <c r="J136" s="1096"/>
      <c r="K136" s="1096"/>
      <c r="L136" s="1096"/>
    </row>
    <row r="137" spans="1:12" ht="21" customHeight="1">
      <c r="A137" s="1096"/>
      <c r="B137" s="1092" t="s">
        <v>1789</v>
      </c>
      <c r="C137" s="1094">
        <v>150</v>
      </c>
      <c r="D137" s="1095">
        <f>C137-C137*10%</f>
        <v>135</v>
      </c>
      <c r="E137" s="1095" t="s">
        <v>1080</v>
      </c>
      <c r="F137" s="1096"/>
      <c r="G137" s="1096"/>
      <c r="H137" s="1096"/>
      <c r="I137" s="1096"/>
      <c r="J137" s="1096"/>
      <c r="K137" s="1096"/>
      <c r="L137" s="1096"/>
    </row>
    <row r="138" spans="1:12" ht="21" customHeight="1">
      <c r="A138" s="1096"/>
      <c r="B138" s="1093" t="s">
        <v>1790</v>
      </c>
      <c r="C138" s="1095">
        <v>120</v>
      </c>
      <c r="D138" s="1095">
        <f>C138-C138*10%</f>
        <v>108</v>
      </c>
      <c r="E138" s="1095" t="s">
        <v>1080</v>
      </c>
      <c r="F138" s="1096"/>
      <c r="G138" s="1096"/>
      <c r="H138" s="1096"/>
      <c r="I138" s="1096"/>
      <c r="J138" s="1096"/>
      <c r="K138" s="1096"/>
      <c r="L138" s="1096"/>
    </row>
    <row r="139" spans="1:12" ht="21" customHeight="1">
      <c r="A139" s="1096"/>
      <c r="B139" s="1093" t="s">
        <v>1791</v>
      </c>
      <c r="C139" s="1095">
        <v>140</v>
      </c>
      <c r="D139" s="1095">
        <f>C139-C139*10%</f>
        <v>126</v>
      </c>
      <c r="E139" s="1095" t="s">
        <v>1080</v>
      </c>
      <c r="F139" s="1096"/>
      <c r="G139" s="1096"/>
      <c r="H139" s="1096"/>
      <c r="I139" s="1096"/>
      <c r="J139" s="1096"/>
      <c r="K139" s="1096"/>
      <c r="L139" s="1096"/>
    </row>
    <row r="140" spans="1:12" ht="21" customHeight="1">
      <c r="A140" s="1096"/>
      <c r="B140" s="1093" t="s">
        <v>1792</v>
      </c>
      <c r="C140" s="1095">
        <v>80</v>
      </c>
      <c r="D140" s="1095">
        <f>C140-C140*10%</f>
        <v>72</v>
      </c>
      <c r="E140" s="1095" t="s">
        <v>1080</v>
      </c>
      <c r="F140" s="1096"/>
      <c r="G140" s="1096"/>
      <c r="H140" s="1096"/>
      <c r="I140" s="1096"/>
      <c r="J140" s="1096"/>
      <c r="K140" s="1096"/>
      <c r="L140" s="1096"/>
    </row>
    <row r="141" spans="1:12" ht="21" customHeight="1" thickBot="1">
      <c r="A141" s="1096"/>
      <c r="B141" s="1093" t="s">
        <v>1793</v>
      </c>
      <c r="C141" s="1095">
        <v>150</v>
      </c>
      <c r="D141" s="1095">
        <f>C141-C141*10%</f>
        <v>135</v>
      </c>
      <c r="E141" s="1095" t="s">
        <v>1080</v>
      </c>
      <c r="F141" s="1096"/>
      <c r="G141" s="1096"/>
      <c r="H141" s="1096"/>
      <c r="I141" s="1096"/>
      <c r="J141" s="1096"/>
      <c r="K141" s="1096"/>
      <c r="L141" s="1096"/>
    </row>
    <row r="142" spans="1:12" ht="21" customHeight="1" thickBot="1">
      <c r="A142" s="1096"/>
      <c r="B142" s="1830" t="s">
        <v>1794</v>
      </c>
      <c r="C142" s="1831"/>
      <c r="D142" s="1105"/>
      <c r="E142" s="1105"/>
      <c r="F142" s="1096"/>
      <c r="G142" s="1096"/>
      <c r="H142" s="1096"/>
      <c r="I142" s="1096"/>
      <c r="J142" s="1096"/>
      <c r="K142" s="1096"/>
      <c r="L142" s="1096"/>
    </row>
    <row r="143" spans="1:12" ht="21" customHeight="1" thickBot="1">
      <c r="A143" s="1096"/>
      <c r="B143" s="1092" t="s">
        <v>1794</v>
      </c>
      <c r="C143" s="1094">
        <v>80</v>
      </c>
      <c r="D143" s="1095">
        <f>C143-C143*10%</f>
        <v>72</v>
      </c>
      <c r="E143" s="1095" t="s">
        <v>1080</v>
      </c>
      <c r="F143" s="1096"/>
      <c r="G143" s="1096"/>
      <c r="H143" s="1096"/>
      <c r="I143" s="1096"/>
      <c r="J143" s="1096"/>
      <c r="K143" s="1096"/>
      <c r="L143" s="1096"/>
    </row>
    <row r="144" spans="1:12" ht="21" customHeight="1" thickBot="1">
      <c r="A144" s="1096"/>
      <c r="B144" s="1830" t="s">
        <v>1795</v>
      </c>
      <c r="C144" s="1831"/>
      <c r="D144" s="1105"/>
      <c r="E144" s="1105"/>
      <c r="F144" s="1096"/>
      <c r="G144" s="1096"/>
      <c r="H144" s="1096"/>
      <c r="I144" s="1096"/>
      <c r="J144" s="1096"/>
      <c r="K144" s="1096"/>
      <c r="L144" s="1096"/>
    </row>
    <row r="145" spans="1:12" ht="21" customHeight="1">
      <c r="A145" s="1096"/>
      <c r="B145" s="1092" t="s">
        <v>1795</v>
      </c>
      <c r="C145" s="1094">
        <v>170</v>
      </c>
      <c r="D145" s="1095">
        <v>150</v>
      </c>
      <c r="E145" s="1095" t="s">
        <v>1080</v>
      </c>
      <c r="F145" s="1096"/>
      <c r="G145" s="1096"/>
      <c r="H145" s="1096"/>
      <c r="I145" s="1096"/>
      <c r="J145" s="1096"/>
      <c r="K145" s="1096"/>
      <c r="L145" s="1096"/>
    </row>
    <row r="146" spans="1:12">
      <c r="A146" s="1096"/>
      <c r="B146" s="1096"/>
      <c r="C146" s="1096"/>
      <c r="D146" s="1096"/>
      <c r="E146" s="1096"/>
      <c r="F146" s="1096"/>
      <c r="G146" s="1096"/>
      <c r="H146" s="1096"/>
      <c r="I146" s="1096"/>
      <c r="J146" s="1096"/>
      <c r="K146" s="1096"/>
      <c r="L146" s="1096"/>
    </row>
    <row r="147" spans="1:12">
      <c r="A147" s="1096"/>
      <c r="B147" s="1096" t="s">
        <v>1796</v>
      </c>
      <c r="C147" s="1096"/>
      <c r="D147" s="1096"/>
      <c r="E147" s="1096"/>
      <c r="F147" s="1096"/>
      <c r="G147" s="1096"/>
      <c r="H147" s="1096"/>
      <c r="I147" s="1096"/>
      <c r="J147" s="1096"/>
      <c r="K147" s="1096"/>
      <c r="L147" s="1096"/>
    </row>
    <row r="148" spans="1:12">
      <c r="A148" s="1096"/>
      <c r="B148" s="1096" t="s">
        <v>1797</v>
      </c>
      <c r="C148" s="1096"/>
      <c r="D148" s="1096"/>
      <c r="E148" s="1096"/>
      <c r="F148" s="1096"/>
      <c r="G148" s="1096"/>
      <c r="H148" s="1096"/>
      <c r="I148" s="1096"/>
      <c r="J148" s="1096"/>
      <c r="K148" s="1096"/>
      <c r="L148" s="1096"/>
    </row>
    <row r="149" spans="1:12">
      <c r="A149" s="1096"/>
      <c r="B149" s="1096"/>
      <c r="C149" s="1096"/>
      <c r="D149" s="1096"/>
      <c r="E149" s="1096"/>
      <c r="F149" s="1096"/>
      <c r="G149" s="1096"/>
      <c r="H149" s="1096"/>
      <c r="I149" s="1096"/>
      <c r="J149" s="1096"/>
      <c r="K149" s="1096"/>
      <c r="L149" s="1096"/>
    </row>
    <row r="150" spans="1:12">
      <c r="A150" s="1096"/>
      <c r="B150" s="1096"/>
      <c r="C150" s="1096"/>
      <c r="D150" s="1096"/>
      <c r="E150" s="1096"/>
      <c r="F150" s="1096"/>
      <c r="G150" s="1096"/>
      <c r="H150" s="1096"/>
      <c r="I150" s="1096"/>
      <c r="J150" s="1096"/>
      <c r="K150" s="1096"/>
      <c r="L150" s="1096"/>
    </row>
    <row r="151" spans="1:12">
      <c r="A151" s="1096"/>
      <c r="B151" s="1096"/>
      <c r="C151" s="1096"/>
      <c r="D151" s="1096"/>
      <c r="E151" s="1096"/>
      <c r="F151" s="1096"/>
      <c r="G151" s="1096"/>
      <c r="H151" s="1096"/>
      <c r="I151" s="1096"/>
      <c r="J151" s="1096"/>
      <c r="K151" s="1096"/>
      <c r="L151" s="1096"/>
    </row>
    <row r="152" spans="1:12">
      <c r="A152" s="1096"/>
      <c r="B152" s="1096"/>
      <c r="C152" s="1096"/>
      <c r="D152" s="1096"/>
      <c r="E152" s="1096"/>
      <c r="F152" s="1096"/>
      <c r="G152" s="1096"/>
      <c r="H152" s="1096"/>
      <c r="I152" s="1096"/>
      <c r="J152" s="1096"/>
      <c r="K152" s="1096"/>
      <c r="L152" s="1096"/>
    </row>
    <row r="153" spans="1:12">
      <c r="A153" s="1096"/>
      <c r="B153" s="1096"/>
      <c r="C153" s="1096"/>
      <c r="D153" s="1096"/>
      <c r="E153" s="1096"/>
      <c r="F153" s="1096"/>
      <c r="G153" s="1096"/>
      <c r="H153" s="1096"/>
      <c r="I153" s="1096"/>
      <c r="J153" s="1096"/>
      <c r="K153" s="1096"/>
      <c r="L153" s="1096"/>
    </row>
    <row r="154" spans="1:12">
      <c r="A154" s="1096"/>
      <c r="B154" s="1096"/>
      <c r="C154" s="1096"/>
      <c r="D154" s="1096"/>
      <c r="E154" s="1096"/>
      <c r="F154" s="1096"/>
      <c r="G154" s="1096"/>
      <c r="H154" s="1096"/>
      <c r="I154" s="1096"/>
      <c r="J154" s="1096"/>
      <c r="K154" s="1096"/>
      <c r="L154" s="1096"/>
    </row>
    <row r="155" spans="1:12">
      <c r="A155" s="1096"/>
      <c r="B155" s="1096"/>
      <c r="C155" s="1096"/>
      <c r="D155" s="1096"/>
      <c r="E155" s="1096"/>
      <c r="F155" s="1096"/>
      <c r="G155" s="1096"/>
      <c r="H155" s="1096"/>
      <c r="I155" s="1096"/>
      <c r="J155" s="1096"/>
      <c r="K155" s="1096"/>
      <c r="L155" s="1096"/>
    </row>
    <row r="156" spans="1:12">
      <c r="A156" s="1096"/>
      <c r="B156" s="1096"/>
      <c r="C156" s="1096"/>
      <c r="D156" s="1096"/>
      <c r="E156" s="1096"/>
      <c r="F156" s="1096"/>
      <c r="G156" s="1096"/>
      <c r="H156" s="1096"/>
      <c r="I156" s="1096"/>
      <c r="J156" s="1096"/>
      <c r="K156" s="1096"/>
      <c r="L156" s="1096"/>
    </row>
    <row r="157" spans="1:12">
      <c r="A157" s="1096"/>
      <c r="B157" s="1096"/>
      <c r="C157" s="1096"/>
      <c r="D157" s="1096"/>
      <c r="E157" s="1096"/>
      <c r="F157" s="1096"/>
      <c r="G157" s="1096"/>
      <c r="H157" s="1096"/>
      <c r="I157" s="1096"/>
      <c r="J157" s="1096"/>
      <c r="K157" s="1096"/>
      <c r="L157" s="1096"/>
    </row>
    <row r="158" spans="1:12">
      <c r="A158" s="1096"/>
      <c r="B158" s="1096"/>
      <c r="C158" s="1096"/>
      <c r="D158" s="1096"/>
      <c r="E158" s="1096"/>
      <c r="F158" s="1096"/>
      <c r="G158" s="1096"/>
      <c r="H158" s="1096"/>
      <c r="I158" s="1096"/>
      <c r="J158" s="1096"/>
      <c r="K158" s="1096"/>
      <c r="L158" s="1096"/>
    </row>
    <row r="159" spans="1:12">
      <c r="A159" s="1096"/>
      <c r="B159" s="1096"/>
      <c r="C159" s="1096"/>
      <c r="D159" s="1096"/>
      <c r="E159" s="1096"/>
      <c r="F159" s="1096"/>
      <c r="G159" s="1096"/>
      <c r="H159" s="1096"/>
      <c r="I159" s="1096"/>
      <c r="J159" s="1096"/>
      <c r="K159" s="1096"/>
      <c r="L159" s="1096"/>
    </row>
    <row r="160" spans="1:12">
      <c r="A160" s="1096"/>
      <c r="B160" s="1096"/>
      <c r="C160" s="1096"/>
      <c r="D160" s="1096"/>
      <c r="E160" s="1096"/>
      <c r="F160" s="1096"/>
      <c r="G160" s="1096"/>
      <c r="H160" s="1096"/>
      <c r="I160" s="1096"/>
      <c r="J160" s="1096"/>
      <c r="K160" s="1096"/>
      <c r="L160" s="1096"/>
    </row>
    <row r="161" spans="1:12">
      <c r="A161" s="1096"/>
      <c r="B161" s="1096"/>
      <c r="C161" s="1096"/>
      <c r="D161" s="1096"/>
      <c r="E161" s="1096"/>
      <c r="F161" s="1096"/>
      <c r="G161" s="1096"/>
      <c r="H161" s="1096"/>
      <c r="I161" s="1096"/>
      <c r="J161" s="1096"/>
      <c r="K161" s="1096"/>
      <c r="L161" s="1096"/>
    </row>
    <row r="162" spans="1:12">
      <c r="A162" s="1096"/>
      <c r="B162" s="1096"/>
      <c r="C162" s="1096"/>
      <c r="D162" s="1096"/>
      <c r="E162" s="1096"/>
      <c r="F162" s="1096"/>
      <c r="G162" s="1096"/>
      <c r="H162" s="1096"/>
      <c r="I162" s="1096"/>
      <c r="J162" s="1096"/>
      <c r="K162" s="1096"/>
      <c r="L162" s="1096"/>
    </row>
    <row r="163" spans="1:12">
      <c r="A163" s="1096"/>
      <c r="B163" s="1096"/>
      <c r="C163" s="1096"/>
      <c r="D163" s="1096"/>
      <c r="E163" s="1096"/>
      <c r="F163" s="1096"/>
      <c r="G163" s="1096"/>
      <c r="H163" s="1096"/>
      <c r="I163" s="1096"/>
      <c r="J163" s="1096"/>
      <c r="K163" s="1096"/>
      <c r="L163" s="1096"/>
    </row>
    <row r="164" spans="1:12">
      <c r="A164" s="1096"/>
      <c r="B164" s="1096"/>
      <c r="C164" s="1096"/>
      <c r="D164" s="1096"/>
      <c r="E164" s="1096"/>
      <c r="F164" s="1096"/>
      <c r="G164" s="1096"/>
      <c r="H164" s="1096"/>
      <c r="I164" s="1096"/>
      <c r="J164" s="1096"/>
      <c r="K164" s="1096"/>
      <c r="L164" s="1096"/>
    </row>
  </sheetData>
  <sheetProtection sheet="1" autoFilter="0"/>
  <mergeCells count="16">
    <mergeCell ref="B132:C132"/>
    <mergeCell ref="B144:C144"/>
    <mergeCell ref="B33:C33"/>
    <mergeCell ref="B49:C49"/>
    <mergeCell ref="B63:C63"/>
    <mergeCell ref="B67:C67"/>
    <mergeCell ref="B75:C75"/>
    <mergeCell ref="B142:C142"/>
    <mergeCell ref="B136:C136"/>
    <mergeCell ref="B45:C45"/>
    <mergeCell ref="B5:B6"/>
    <mergeCell ref="B7:C7"/>
    <mergeCell ref="B17:C17"/>
    <mergeCell ref="B25:C25"/>
    <mergeCell ref="B111:C111"/>
    <mergeCell ref="B125:C125"/>
  </mergeCells>
  <printOptions horizontalCentered="1"/>
  <pageMargins left="0.57999999999999996" right="0.16" top="0.55118110236220474" bottom="0.47244094488188981" header="0.31496062992125984" footer="0.31496062992125984"/>
  <pageSetup paperSize="9" scale="85" orientation="portrait" blackAndWhite="1" r:id="rId1"/>
</worksheet>
</file>

<file path=xl/worksheets/sheet40.xml><?xml version="1.0" encoding="utf-8"?>
<worksheet xmlns="http://schemas.openxmlformats.org/spreadsheetml/2006/main" xmlns:r="http://schemas.openxmlformats.org/officeDocument/2006/relationships">
  <sheetPr enableFormatConditionsCalculation="0">
    <tabColor indexed="45"/>
  </sheetPr>
  <dimension ref="A1:O93"/>
  <sheetViews>
    <sheetView showGridLines="0" showZeros="0" workbookViewId="0">
      <selection activeCell="J25" sqref="J25"/>
    </sheetView>
  </sheetViews>
  <sheetFormatPr defaultRowHeight="12.75"/>
  <cols>
    <col min="1" max="1" width="1.140625" style="2" customWidth="1"/>
    <col min="2" max="2" width="4.28515625" style="2" customWidth="1"/>
    <col min="3" max="3" width="4.140625" style="2" customWidth="1"/>
    <col min="4" max="4" width="4.7109375" style="2" customWidth="1"/>
    <col min="5" max="5" width="23.42578125" style="2" customWidth="1"/>
    <col min="6" max="10" width="12.7109375" style="2" customWidth="1"/>
    <col min="11" max="12" width="6.85546875" style="2" customWidth="1"/>
    <col min="13" max="17" width="0" style="2" hidden="1" customWidth="1"/>
    <col min="18" max="16384" width="9.140625" style="2"/>
  </cols>
  <sheetData>
    <row r="1" spans="1:12" s="192" customFormat="1" ht="18" customHeight="1">
      <c r="A1" s="2556" t="s">
        <v>184</v>
      </c>
      <c r="B1" s="2556"/>
      <c r="C1" s="2556"/>
      <c r="D1" s="2556"/>
      <c r="E1" s="2556"/>
      <c r="F1" s="2556"/>
      <c r="G1" s="2556"/>
      <c r="H1" s="2556"/>
      <c r="I1" s="2556"/>
      <c r="J1" s="2556"/>
      <c r="K1" s="729"/>
      <c r="L1" s="729"/>
    </row>
    <row r="2" spans="1:12" s="21" customFormat="1" ht="14.25">
      <c r="A2" s="681"/>
      <c r="B2" s="681"/>
      <c r="C2" s="681"/>
      <c r="D2" s="681"/>
      <c r="E2" s="681"/>
      <c r="F2" s="681"/>
      <c r="G2" s="681"/>
      <c r="H2" s="731"/>
      <c r="I2" s="731"/>
    </row>
    <row r="3" spans="1:12" s="21" customFormat="1" ht="18.75" customHeight="1">
      <c r="A3" s="2140" t="s">
        <v>984</v>
      </c>
      <c r="B3" s="2140"/>
      <c r="C3" s="2140"/>
      <c r="D3" s="2140"/>
      <c r="E3" s="2140"/>
      <c r="F3" s="2140"/>
      <c r="G3" s="2140"/>
      <c r="H3" s="2140"/>
      <c r="I3" s="2140"/>
      <c r="J3" s="2140"/>
      <c r="K3" s="687"/>
      <c r="L3" s="687"/>
    </row>
    <row r="4" spans="1:12" s="21" customFormat="1" ht="35.25" customHeight="1">
      <c r="A4" s="2140" t="s">
        <v>985</v>
      </c>
      <c r="B4" s="2140"/>
      <c r="C4" s="2140"/>
      <c r="D4" s="2140"/>
      <c r="E4" s="2140"/>
      <c r="F4" s="2140"/>
      <c r="G4" s="2140"/>
      <c r="H4" s="2140"/>
      <c r="I4" s="2140"/>
      <c r="J4" s="2140"/>
      <c r="K4" s="650"/>
      <c r="L4" s="650"/>
    </row>
    <row r="5" spans="1:12" s="19" customFormat="1" ht="15">
      <c r="A5" s="688"/>
      <c r="B5" s="193" t="s">
        <v>982</v>
      </c>
      <c r="C5" s="193"/>
      <c r="D5" s="193"/>
      <c r="E5" s="193"/>
      <c r="F5" s="193"/>
      <c r="G5" s="193"/>
      <c r="H5" s="193"/>
      <c r="I5" s="193"/>
      <c r="J5" s="193"/>
      <c r="K5" s="650"/>
      <c r="L5" s="650"/>
    </row>
    <row r="6" spans="1:12" s="19" customFormat="1" ht="15">
      <c r="A6" s="688"/>
      <c r="B6" s="193" t="s">
        <v>983</v>
      </c>
      <c r="C6" s="193"/>
      <c r="D6" s="193"/>
      <c r="E6" s="193"/>
      <c r="F6" s="193"/>
      <c r="G6" s="193"/>
      <c r="H6" s="193"/>
      <c r="I6" s="193"/>
      <c r="J6" s="193"/>
      <c r="K6" s="650"/>
      <c r="L6" s="650"/>
    </row>
    <row r="7" spans="1:12" s="19" customFormat="1" ht="15">
      <c r="A7" s="688"/>
      <c r="B7" s="193"/>
      <c r="C7" s="193"/>
      <c r="D7" s="193"/>
      <c r="E7" s="193"/>
      <c r="F7" s="193"/>
      <c r="G7" s="193"/>
      <c r="H7" s="193"/>
      <c r="I7" s="193"/>
      <c r="J7" s="193"/>
      <c r="K7" s="650"/>
      <c r="L7" s="650"/>
    </row>
    <row r="8" spans="1:12" s="19" customFormat="1" ht="15">
      <c r="A8" s="688"/>
      <c r="B8" s="193" t="s">
        <v>583</v>
      </c>
      <c r="C8" s="193"/>
      <c r="D8" s="193"/>
      <c r="E8" s="193"/>
      <c r="F8" s="193"/>
      <c r="G8" s="193"/>
      <c r="H8" s="193"/>
      <c r="I8" s="193"/>
      <c r="J8" s="193"/>
      <c r="K8" s="650"/>
      <c r="L8" s="650"/>
    </row>
    <row r="9" spans="1:12" s="19" customFormat="1" ht="15">
      <c r="A9" s="688"/>
      <c r="B9" s="731" t="s">
        <v>1983</v>
      </c>
      <c r="C9" s="193"/>
      <c r="D9" s="193"/>
      <c r="E9" s="193"/>
      <c r="F9" s="193"/>
      <c r="G9" s="193"/>
      <c r="H9" s="193"/>
      <c r="I9" s="193"/>
      <c r="J9" s="193"/>
      <c r="K9" s="650"/>
      <c r="L9" s="650"/>
    </row>
    <row r="10" spans="1:12" s="19" customFormat="1" ht="15">
      <c r="A10" s="688"/>
      <c r="B10" s="731" t="s">
        <v>1807</v>
      </c>
      <c r="C10" s="193"/>
      <c r="D10" s="193"/>
      <c r="E10" s="193"/>
      <c r="F10" s="193"/>
      <c r="G10" s="193"/>
      <c r="H10" s="193"/>
      <c r="I10" s="193"/>
      <c r="J10" s="193"/>
      <c r="K10" s="650"/>
      <c r="L10" s="650"/>
    </row>
    <row r="11" spans="1:12" s="19" customFormat="1" ht="15">
      <c r="A11" s="688"/>
      <c r="B11" s="1091"/>
      <c r="C11" s="193"/>
      <c r="D11" s="193"/>
      <c r="E11" s="193"/>
      <c r="F11" s="193"/>
      <c r="G11" s="193"/>
      <c r="H11" s="193"/>
      <c r="I11" s="193"/>
      <c r="J11" s="193"/>
      <c r="K11" s="650"/>
      <c r="L11" s="650"/>
    </row>
    <row r="12" spans="1:12" s="19" customFormat="1" ht="15">
      <c r="A12" s="688"/>
      <c r="B12" s="1091"/>
      <c r="C12" s="193"/>
      <c r="D12" s="193"/>
      <c r="E12" s="193"/>
      <c r="F12" s="193"/>
      <c r="G12" s="193"/>
      <c r="H12" s="193"/>
      <c r="I12" s="193"/>
      <c r="J12" s="193"/>
      <c r="K12" s="650"/>
      <c r="L12" s="650"/>
    </row>
    <row r="13" spans="1:12" s="19" customFormat="1" ht="15">
      <c r="A13" s="688"/>
      <c r="B13" s="1091"/>
      <c r="C13" s="193"/>
      <c r="D13" s="193"/>
      <c r="E13" s="193"/>
      <c r="F13" s="193"/>
      <c r="G13" s="193"/>
      <c r="H13" s="193"/>
      <c r="I13" s="193"/>
      <c r="J13" s="193"/>
      <c r="K13" s="650"/>
      <c r="L13" s="650"/>
    </row>
    <row r="14" spans="1:12" s="19" customFormat="1" ht="14.25">
      <c r="A14" s="20"/>
      <c r="B14" s="731"/>
      <c r="C14" s="731"/>
      <c r="D14" s="731"/>
      <c r="E14" s="731"/>
      <c r="F14" s="731"/>
      <c r="G14" s="731"/>
      <c r="H14" s="731"/>
      <c r="I14" s="731"/>
      <c r="J14" s="731"/>
      <c r="K14" s="650"/>
      <c r="L14" s="650"/>
    </row>
    <row r="15" spans="1:12" s="19" customFormat="1" ht="34.5" customHeight="1">
      <c r="A15" s="2554" t="s">
        <v>964</v>
      </c>
      <c r="B15" s="2554"/>
      <c r="C15" s="2554"/>
      <c r="D15" s="2554"/>
      <c r="E15" s="2554"/>
      <c r="F15" s="2554"/>
      <c r="G15" s="2554"/>
      <c r="H15" s="2554"/>
      <c r="I15" s="2554"/>
      <c r="J15" s="2554"/>
      <c r="K15" s="650"/>
      <c r="L15" s="650"/>
    </row>
    <row r="16" spans="1:12" s="19" customFormat="1" ht="8.25" customHeight="1">
      <c r="A16" s="20"/>
      <c r="B16" s="20"/>
      <c r="C16" s="20"/>
      <c r="D16" s="20"/>
      <c r="E16" s="20"/>
      <c r="F16" s="20"/>
      <c r="G16" s="20"/>
      <c r="H16" s="20"/>
      <c r="I16" s="20"/>
      <c r="J16" s="20"/>
      <c r="K16" s="650"/>
      <c r="L16" s="650"/>
    </row>
    <row r="17" spans="1:15" s="19" customFormat="1" ht="22.5" customHeight="1">
      <c r="A17" s="20"/>
      <c r="B17" s="195" t="str">
        <f>IF(O17=1,"X","")</f>
        <v/>
      </c>
      <c r="C17" s="728"/>
      <c r="D17" s="727" t="s">
        <v>965</v>
      </c>
      <c r="E17" s="2185" t="s">
        <v>1480</v>
      </c>
      <c r="F17" s="2185"/>
      <c r="G17" s="2185"/>
      <c r="H17" s="2185"/>
      <c r="I17" s="2185"/>
      <c r="J17" s="2185"/>
      <c r="K17" s="650"/>
      <c r="L17" s="650"/>
      <c r="O17" s="343">
        <f>IF(SUM('Pak7 w7.1'!J26:J29)&gt;0,1,0)</f>
        <v>0</v>
      </c>
    </row>
    <row r="18" spans="1:15" s="19" customFormat="1" ht="22.5" customHeight="1">
      <c r="A18" s="20"/>
      <c r="B18" s="195" t="str">
        <f>IF(O18=1,"X","")</f>
        <v/>
      </c>
      <c r="C18" s="728"/>
      <c r="D18" s="727" t="s">
        <v>1481</v>
      </c>
      <c r="E18" s="2205" t="s">
        <v>1482</v>
      </c>
      <c r="F18" s="2205"/>
      <c r="G18" s="2205"/>
      <c r="H18" s="2205"/>
      <c r="I18" s="2205"/>
      <c r="J18" s="2205"/>
      <c r="K18" s="650"/>
      <c r="L18" s="650"/>
      <c r="O18" s="343">
        <f>IF(SUM('Pak7 w7.2'!J25:J31)&gt;0,1,0)</f>
        <v>0</v>
      </c>
    </row>
    <row r="19" spans="1:15" s="19" customFormat="1" ht="22.5" customHeight="1">
      <c r="A19" s="20"/>
      <c r="B19" s="195" t="str">
        <f>IF(O19=1,"X","")</f>
        <v/>
      </c>
      <c r="C19" s="728"/>
      <c r="D19" s="727" t="s">
        <v>1483</v>
      </c>
      <c r="E19" s="2185" t="s">
        <v>1484</v>
      </c>
      <c r="F19" s="2185"/>
      <c r="G19" s="2185"/>
      <c r="H19" s="2185"/>
      <c r="I19" s="2185"/>
      <c r="J19" s="2185"/>
      <c r="K19" s="650"/>
      <c r="L19" s="650"/>
      <c r="O19" s="343">
        <f>IF(SUM('Pak7 w7.3'!J25:J37)&gt;0,1,0)</f>
        <v>0</v>
      </c>
    </row>
    <row r="20" spans="1:15" s="19" customFormat="1" ht="22.5" customHeight="1">
      <c r="A20" s="20"/>
      <c r="B20" s="195" t="str">
        <f>IF(O20=1,"X","")</f>
        <v/>
      </c>
      <c r="C20" s="728"/>
      <c r="D20" s="727" t="s">
        <v>1485</v>
      </c>
      <c r="E20" s="2205" t="s">
        <v>1486</v>
      </c>
      <c r="F20" s="2205"/>
      <c r="G20" s="2205"/>
      <c r="H20" s="2205"/>
      <c r="I20" s="2205"/>
      <c r="J20" s="2205"/>
      <c r="K20" s="650"/>
      <c r="L20" s="650"/>
      <c r="O20" s="343">
        <f>IF(SUM(J25:J27)&gt;0,1,0)</f>
        <v>0</v>
      </c>
    </row>
    <row r="21" spans="1:15" s="196" customFormat="1" ht="14.25">
      <c r="A21" s="707"/>
      <c r="B21" s="707" t="s">
        <v>1417</v>
      </c>
      <c r="C21" s="707"/>
      <c r="D21" s="707"/>
      <c r="E21" s="707"/>
      <c r="F21" s="792"/>
      <c r="G21" s="792"/>
      <c r="H21" s="792"/>
      <c r="I21" s="792"/>
      <c r="J21" s="792"/>
      <c r="K21" s="650"/>
      <c r="L21" s="650"/>
    </row>
    <row r="22" spans="1:15" s="27" customFormat="1" ht="10.5" customHeight="1">
      <c r="A22" s="19"/>
      <c r="B22" s="19"/>
      <c r="C22" s="19"/>
      <c r="D22" s="19"/>
      <c r="E22" s="19"/>
      <c r="F22" s="19"/>
      <c r="G22" s="19"/>
      <c r="H22" s="19"/>
      <c r="I22" s="19"/>
      <c r="J22" s="19"/>
      <c r="K22" s="650"/>
      <c r="L22" s="650"/>
    </row>
    <row r="23" spans="1:15" s="19" customFormat="1" ht="25.5" customHeight="1">
      <c r="A23" s="20"/>
      <c r="B23" s="20"/>
      <c r="C23" s="2204" t="s">
        <v>313</v>
      </c>
      <c r="D23" s="2204"/>
      <c r="E23" s="2204"/>
      <c r="F23" s="2204"/>
      <c r="G23" s="2204"/>
      <c r="H23" s="2204"/>
      <c r="I23" s="2204"/>
      <c r="J23" s="2204"/>
    </row>
    <row r="24" spans="1:15" s="19" customFormat="1" ht="14.25">
      <c r="A24" s="20"/>
      <c r="B24" s="20"/>
      <c r="C24" s="731"/>
      <c r="D24" s="731"/>
      <c r="E24" s="805"/>
      <c r="F24" s="731"/>
      <c r="G24" s="731"/>
      <c r="H24" s="731"/>
      <c r="I24" s="731"/>
      <c r="J24" s="731"/>
    </row>
    <row r="25" spans="1:15" s="19" customFormat="1" ht="21.75" customHeight="1">
      <c r="A25" s="20"/>
      <c r="B25" s="20"/>
      <c r="C25" s="193" t="s">
        <v>1192</v>
      </c>
      <c r="D25" s="195" t="str">
        <f>IF(J25&gt;0,"X","")</f>
        <v/>
      </c>
      <c r="E25" s="794" t="s">
        <v>314</v>
      </c>
      <c r="F25" s="728"/>
      <c r="G25" s="728"/>
      <c r="H25" s="728"/>
      <c r="I25" s="771" t="s">
        <v>692</v>
      </c>
      <c r="J25" s="530"/>
    </row>
    <row r="26" spans="1:15" s="19" customFormat="1" ht="21.75" customHeight="1">
      <c r="A26" s="20"/>
      <c r="B26" s="20"/>
      <c r="C26" s="731"/>
      <c r="D26" s="195" t="str">
        <f>IF(J26&gt;0,"X","")</f>
        <v/>
      </c>
      <c r="E26" s="794" t="s">
        <v>1279</v>
      </c>
      <c r="F26" s="728"/>
      <c r="G26" s="728"/>
      <c r="H26" s="728"/>
      <c r="I26" s="771" t="s">
        <v>692</v>
      </c>
      <c r="J26" s="530"/>
    </row>
    <row r="27" spans="1:15" s="19" customFormat="1" ht="21.75" customHeight="1">
      <c r="A27" s="20"/>
      <c r="B27" s="20"/>
      <c r="C27" s="731"/>
      <c r="D27" s="195" t="str">
        <f>IF(J27&gt;0,"X","")</f>
        <v/>
      </c>
      <c r="E27" s="794" t="s">
        <v>415</v>
      </c>
      <c r="F27" s="728"/>
      <c r="G27" s="728"/>
      <c r="H27" s="728"/>
      <c r="I27" s="771" t="s">
        <v>692</v>
      </c>
      <c r="J27" s="530"/>
    </row>
    <row r="28" spans="1:15" s="19" customFormat="1" ht="17.25" customHeight="1">
      <c r="A28" s="20"/>
      <c r="B28" s="20"/>
      <c r="C28" s="731"/>
      <c r="D28" s="2675" t="s">
        <v>1417</v>
      </c>
      <c r="E28" s="2675"/>
      <c r="F28" s="2675"/>
      <c r="G28" s="731"/>
      <c r="H28" s="731"/>
      <c r="I28" s="731"/>
      <c r="J28" s="731"/>
    </row>
    <row r="29" spans="1:15" s="19" customFormat="1" ht="30.75" customHeight="1">
      <c r="A29" s="20"/>
      <c r="B29" s="20"/>
      <c r="C29" s="193" t="s">
        <v>1199</v>
      </c>
      <c r="D29" s="2756" t="s">
        <v>1494</v>
      </c>
      <c r="E29" s="2756"/>
      <c r="F29" s="2756"/>
      <c r="G29" s="2756"/>
      <c r="H29" s="2756"/>
      <c r="I29" s="2756"/>
      <c r="J29" s="2756"/>
    </row>
    <row r="30" spans="1:15" s="19" customFormat="1" ht="16.5" customHeight="1">
      <c r="A30" s="20"/>
      <c r="B30" s="20"/>
      <c r="C30" s="193" t="s">
        <v>1201</v>
      </c>
      <c r="D30" s="2756" t="s">
        <v>1495</v>
      </c>
      <c r="E30" s="2756"/>
      <c r="F30" s="2756"/>
      <c r="G30" s="2756"/>
      <c r="H30" s="2756"/>
      <c r="I30" s="2756"/>
      <c r="J30" s="2756"/>
    </row>
    <row r="31" spans="1:15" s="19" customFormat="1" ht="30" customHeight="1">
      <c r="A31" s="20"/>
      <c r="B31" s="20"/>
      <c r="C31" s="796" t="s">
        <v>696</v>
      </c>
      <c r="D31" s="695" t="s">
        <v>1003</v>
      </c>
      <c r="E31" s="755"/>
      <c r="F31" s="755"/>
      <c r="G31" s="755"/>
      <c r="H31" s="755"/>
      <c r="I31" s="755"/>
      <c r="J31" s="755"/>
    </row>
    <row r="32" spans="1:15" s="19" customFormat="1" ht="15" customHeight="1">
      <c r="A32" s="20"/>
      <c r="B32" s="20"/>
      <c r="C32" s="193" t="s">
        <v>698</v>
      </c>
      <c r="D32" s="2756" t="s">
        <v>189</v>
      </c>
      <c r="E32" s="2756"/>
      <c r="F32" s="2756"/>
      <c r="G32" s="2756"/>
      <c r="H32" s="2756"/>
      <c r="I32" s="2756"/>
      <c r="J32" s="2756"/>
    </row>
    <row r="33" spans="1:12" s="19" customFormat="1" ht="15" customHeight="1">
      <c r="A33" s="20"/>
      <c r="B33" s="20"/>
      <c r="C33" s="193"/>
      <c r="D33" s="2756" t="s">
        <v>190</v>
      </c>
      <c r="E33" s="2756"/>
      <c r="F33" s="2756"/>
      <c r="G33" s="2756"/>
      <c r="H33" s="2756"/>
      <c r="I33" s="2756"/>
      <c r="J33" s="2756"/>
    </row>
    <row r="34" spans="1:12" s="19" customFormat="1" ht="14.25" customHeight="1">
      <c r="A34" s="20"/>
      <c r="B34" s="20"/>
      <c r="C34" s="193"/>
      <c r="D34" s="806" t="s">
        <v>1200</v>
      </c>
      <c r="E34" s="2126" t="s">
        <v>191</v>
      </c>
      <c r="F34" s="2126"/>
      <c r="G34" s="2126"/>
      <c r="H34" s="2126"/>
      <c r="I34" s="2126"/>
      <c r="J34" s="2126"/>
    </row>
    <row r="35" spans="1:12" s="19" customFormat="1" ht="44.25" customHeight="1">
      <c r="A35" s="20"/>
      <c r="B35" s="20"/>
      <c r="C35" s="193"/>
      <c r="D35" s="806" t="s">
        <v>1200</v>
      </c>
      <c r="E35" s="2126" t="s">
        <v>192</v>
      </c>
      <c r="F35" s="2126"/>
      <c r="G35" s="2126"/>
      <c r="H35" s="2126"/>
      <c r="I35" s="2126"/>
      <c r="J35" s="2126"/>
    </row>
    <row r="36" spans="1:12" s="19" customFormat="1" ht="45" customHeight="1">
      <c r="A36" s="20"/>
      <c r="B36" s="20"/>
      <c r="C36" s="193"/>
      <c r="D36" s="806" t="s">
        <v>1200</v>
      </c>
      <c r="E36" s="2126" t="s">
        <v>1527</v>
      </c>
      <c r="F36" s="2126"/>
      <c r="G36" s="2126"/>
      <c r="H36" s="2126"/>
      <c r="I36" s="2126"/>
      <c r="J36" s="2126"/>
    </row>
    <row r="37" spans="1:12" s="19" customFormat="1" ht="15" customHeight="1">
      <c r="A37" s="20"/>
      <c r="B37" s="20"/>
      <c r="C37" s="193"/>
      <c r="D37" s="2756" t="s">
        <v>1528</v>
      </c>
      <c r="E37" s="2756"/>
      <c r="F37" s="2756"/>
      <c r="G37" s="2756"/>
      <c r="H37" s="2756"/>
      <c r="I37" s="2756"/>
      <c r="J37" s="2756"/>
    </row>
    <row r="38" spans="1:12" s="19" customFormat="1" ht="17.25" customHeight="1">
      <c r="A38" s="20"/>
      <c r="B38" s="20"/>
      <c r="C38" s="193"/>
      <c r="D38" s="806" t="s">
        <v>1200</v>
      </c>
      <c r="E38" s="2126" t="s">
        <v>778</v>
      </c>
      <c r="F38" s="2126"/>
      <c r="G38" s="2126"/>
      <c r="H38" s="2126"/>
      <c r="I38" s="2126"/>
      <c r="J38" s="2126"/>
    </row>
    <row r="39" spans="1:12" s="19" customFormat="1" ht="28.5" customHeight="1">
      <c r="A39" s="20"/>
      <c r="B39" s="20"/>
      <c r="C39" s="731"/>
      <c r="D39" s="806" t="s">
        <v>1200</v>
      </c>
      <c r="E39" s="2138" t="s">
        <v>779</v>
      </c>
      <c r="F39" s="2138"/>
      <c r="G39" s="2138"/>
      <c r="H39" s="2138"/>
      <c r="I39" s="2138"/>
      <c r="J39" s="2138"/>
    </row>
    <row r="40" spans="1:12" s="6" customFormat="1" ht="9.75" customHeight="1">
      <c r="A40" s="650"/>
      <c r="B40" s="650"/>
      <c r="C40" s="804"/>
      <c r="D40" s="802"/>
      <c r="E40" s="802"/>
      <c r="F40" s="802"/>
      <c r="G40" s="802"/>
      <c r="H40" s="802"/>
      <c r="I40" s="802"/>
      <c r="J40" s="802"/>
      <c r="K40" s="803"/>
      <c r="L40" s="803"/>
    </row>
    <row r="41" spans="1:12" s="6" customFormat="1" ht="22.5" customHeight="1">
      <c r="A41" s="650"/>
      <c r="B41" s="650"/>
      <c r="C41" s="750" t="s">
        <v>699</v>
      </c>
      <c r="D41" s="802"/>
      <c r="E41" s="802"/>
      <c r="F41" s="802"/>
      <c r="G41" s="802"/>
      <c r="H41" s="802"/>
      <c r="I41" s="802"/>
      <c r="J41" s="802"/>
      <c r="K41" s="803"/>
      <c r="L41" s="803"/>
    </row>
    <row r="42" spans="1:12" s="6" customFormat="1" ht="33" customHeight="1">
      <c r="A42" s="650"/>
      <c r="B42" s="650"/>
      <c r="C42" s="2079"/>
      <c r="D42" s="2080"/>
      <c r="E42" s="2080"/>
      <c r="F42" s="2080"/>
      <c r="G42" s="2080"/>
      <c r="H42" s="2080"/>
      <c r="I42" s="2080"/>
      <c r="J42" s="2081"/>
      <c r="K42" s="803"/>
      <c r="L42" s="803"/>
    </row>
    <row r="43" spans="1:12" s="6" customFormat="1" ht="33" customHeight="1">
      <c r="A43" s="650"/>
      <c r="B43" s="650"/>
      <c r="C43" s="2082"/>
      <c r="D43" s="2083"/>
      <c r="E43" s="2083"/>
      <c r="F43" s="2083"/>
      <c r="G43" s="2083"/>
      <c r="H43" s="2083"/>
      <c r="I43" s="2083"/>
      <c r="J43" s="2084"/>
      <c r="K43" s="803"/>
      <c r="L43" s="803"/>
    </row>
    <row r="44" spans="1:12" s="6" customFormat="1" ht="33" customHeight="1">
      <c r="A44" s="650"/>
      <c r="B44" s="650"/>
      <c r="C44" s="2085"/>
      <c r="D44" s="2086"/>
      <c r="E44" s="2086"/>
      <c r="F44" s="2086"/>
      <c r="G44" s="2086"/>
      <c r="H44" s="2086"/>
      <c r="I44" s="2086"/>
      <c r="J44" s="2087"/>
      <c r="K44" s="803"/>
      <c r="L44" s="803"/>
    </row>
    <row r="45" spans="1:12" s="6" customFormat="1" ht="12.75" customHeight="1">
      <c r="A45" s="650"/>
      <c r="B45" s="650"/>
      <c r="C45" s="804"/>
      <c r="D45" s="802"/>
      <c r="E45" s="802"/>
      <c r="F45" s="802"/>
      <c r="G45" s="802"/>
      <c r="H45" s="802"/>
      <c r="I45" s="802"/>
      <c r="J45" s="802"/>
      <c r="K45" s="803"/>
      <c r="L45" s="803"/>
    </row>
    <row r="46" spans="1:12" s="6" customFormat="1" ht="12.75" customHeight="1">
      <c r="A46" s="650"/>
      <c r="B46" s="650"/>
      <c r="C46" s="804"/>
      <c r="D46" s="802"/>
      <c r="E46" s="802"/>
      <c r="F46" s="802"/>
      <c r="G46" s="802"/>
      <c r="H46" s="802"/>
      <c r="I46" s="802"/>
      <c r="J46" s="802"/>
      <c r="K46" s="803"/>
      <c r="L46" s="803"/>
    </row>
    <row r="47" spans="1:12" s="6" customFormat="1" ht="12.75" customHeight="1">
      <c r="A47" s="650"/>
      <c r="B47" s="650"/>
      <c r="C47" s="804"/>
      <c r="D47" s="802"/>
      <c r="E47" s="802"/>
      <c r="F47" s="802"/>
      <c r="G47" s="802"/>
      <c r="H47" s="802"/>
      <c r="I47" s="802"/>
      <c r="J47" s="802"/>
      <c r="K47" s="803"/>
      <c r="L47" s="803"/>
    </row>
    <row r="48" spans="1:12" s="6" customFormat="1" ht="12.75" customHeight="1">
      <c r="A48" s="650"/>
      <c r="B48" s="650"/>
      <c r="C48" s="804"/>
      <c r="D48" s="802"/>
      <c r="E48" s="802"/>
      <c r="F48" s="802"/>
      <c r="G48" s="802"/>
      <c r="H48" s="802"/>
      <c r="I48" s="802"/>
      <c r="J48" s="802"/>
      <c r="K48" s="803"/>
      <c r="L48" s="803"/>
    </row>
    <row r="49" spans="1:12" s="6" customFormat="1" ht="12.75" customHeight="1">
      <c r="A49" s="650"/>
      <c r="B49" s="650"/>
      <c r="C49" s="804"/>
      <c r="D49" s="802"/>
      <c r="E49" s="802"/>
      <c r="F49" s="802"/>
      <c r="G49" s="802"/>
      <c r="H49" s="802"/>
      <c r="I49" s="802"/>
      <c r="J49" s="802"/>
      <c r="K49" s="803"/>
      <c r="L49" s="803"/>
    </row>
    <row r="50" spans="1:12" s="6" customFormat="1" ht="21.75" customHeight="1">
      <c r="A50" s="650"/>
      <c r="B50" s="650"/>
      <c r="C50" s="804"/>
      <c r="D50" s="802"/>
      <c r="E50" s="802"/>
      <c r="F50" s="802"/>
      <c r="G50" s="802"/>
      <c r="H50" s="802"/>
      <c r="I50" s="802"/>
      <c r="J50" s="802"/>
      <c r="K50" s="803"/>
      <c r="L50" s="803"/>
    </row>
    <row r="51" spans="1:12" s="198" customFormat="1" ht="23.25" customHeight="1">
      <c r="A51" s="688"/>
      <c r="B51" s="688"/>
      <c r="C51" s="796" t="s">
        <v>221</v>
      </c>
      <c r="D51" s="2727" t="s">
        <v>780</v>
      </c>
      <c r="E51" s="2727"/>
      <c r="F51" s="2727"/>
      <c r="G51" s="2727"/>
      <c r="H51" s="2727"/>
      <c r="I51" s="2727"/>
      <c r="J51" s="2727"/>
    </row>
    <row r="52" spans="1:12" s="198" customFormat="1" ht="7.5" customHeight="1">
      <c r="A52" s="688"/>
      <c r="B52" s="688"/>
      <c r="C52" s="193"/>
      <c r="D52" s="757"/>
      <c r="E52" s="678"/>
      <c r="F52" s="678"/>
      <c r="G52" s="678"/>
      <c r="H52" s="678"/>
      <c r="I52" s="678"/>
      <c r="J52" s="678"/>
    </row>
    <row r="53" spans="1:12" s="19" customFormat="1" ht="19.5" customHeight="1">
      <c r="A53" s="20"/>
      <c r="B53" s="20"/>
      <c r="C53" s="731"/>
      <c r="D53" s="731"/>
      <c r="E53" s="731"/>
      <c r="F53" s="2748"/>
      <c r="G53" s="2749"/>
      <c r="H53" s="2750"/>
      <c r="I53" s="731"/>
      <c r="J53" s="731"/>
    </row>
    <row r="54" spans="1:12" s="19" customFormat="1" ht="9" customHeight="1">
      <c r="A54" s="20"/>
      <c r="B54" s="20"/>
      <c r="C54" s="731"/>
      <c r="D54" s="731"/>
      <c r="E54" s="731"/>
      <c r="F54" s="731"/>
      <c r="G54" s="731"/>
      <c r="H54" s="731"/>
      <c r="I54" s="731"/>
      <c r="J54" s="731"/>
    </row>
    <row r="55" spans="1:12" s="198" customFormat="1" ht="15">
      <c r="A55" s="688"/>
      <c r="B55" s="688"/>
      <c r="C55" s="688"/>
      <c r="D55" s="193"/>
      <c r="E55" s="193"/>
      <c r="F55" s="193"/>
      <c r="G55" s="193"/>
      <c r="H55" s="193"/>
      <c r="I55" s="193"/>
      <c r="J55" s="193"/>
    </row>
    <row r="56" spans="1:12" s="27" customFormat="1" ht="15">
      <c r="A56" s="20"/>
      <c r="B56" s="20"/>
      <c r="C56" s="688" t="s">
        <v>1286</v>
      </c>
      <c r="D56" s="193" t="s">
        <v>781</v>
      </c>
      <c r="E56" s="731"/>
      <c r="F56" s="731"/>
      <c r="G56" s="731"/>
      <c r="H56" s="731"/>
      <c r="I56" s="731"/>
      <c r="J56" s="731"/>
    </row>
    <row r="57" spans="1:12" s="27" customFormat="1" ht="126.75" customHeight="1">
      <c r="A57" s="20"/>
      <c r="B57" s="20"/>
      <c r="C57" s="193"/>
      <c r="D57" s="2745"/>
      <c r="E57" s="2746"/>
      <c r="F57" s="2746"/>
      <c r="G57" s="2746"/>
      <c r="H57" s="2746"/>
      <c r="I57" s="2746"/>
      <c r="J57" s="2747"/>
    </row>
    <row r="58" spans="1:12" s="27" customFormat="1" ht="12.75" customHeight="1">
      <c r="A58" s="20"/>
      <c r="B58" s="20"/>
      <c r="C58" s="731"/>
      <c r="D58" s="731"/>
      <c r="E58" s="731"/>
      <c r="F58" s="731"/>
      <c r="G58" s="731"/>
      <c r="H58" s="731"/>
      <c r="I58" s="731"/>
      <c r="J58" s="731"/>
    </row>
    <row r="59" spans="1:12" s="19" customFormat="1" ht="14.25">
      <c r="A59" s="20"/>
      <c r="B59" s="20"/>
      <c r="C59" s="2733" t="s">
        <v>782</v>
      </c>
      <c r="D59" s="2734"/>
      <c r="E59" s="2735"/>
      <c r="F59" s="2742" t="s">
        <v>875</v>
      </c>
      <c r="G59" s="2743"/>
      <c r="H59" s="2743"/>
      <c r="I59" s="2743"/>
      <c r="J59" s="2744"/>
    </row>
    <row r="60" spans="1:12" s="19" customFormat="1" ht="14.25">
      <c r="A60" s="731"/>
      <c r="B60" s="797"/>
      <c r="C60" s="2736"/>
      <c r="D60" s="2737"/>
      <c r="E60" s="2738"/>
      <c r="F60" s="785" t="s">
        <v>293</v>
      </c>
      <c r="G60" s="785" t="s">
        <v>293</v>
      </c>
      <c r="H60" s="785" t="s">
        <v>293</v>
      </c>
      <c r="I60" s="785" t="s">
        <v>293</v>
      </c>
      <c r="J60" s="785" t="s">
        <v>293</v>
      </c>
    </row>
    <row r="61" spans="1:12" s="19" customFormat="1" ht="14.25">
      <c r="A61" s="731"/>
      <c r="B61" s="797"/>
      <c r="C61" s="2739"/>
      <c r="D61" s="2740"/>
      <c r="E61" s="2741"/>
      <c r="F61" s="722">
        <f>'Og s1'!K8</f>
        <v>2014</v>
      </c>
      <c r="G61" s="722">
        <f>F61+1</f>
        <v>2015</v>
      </c>
      <c r="H61" s="722">
        <f>G61+1</f>
        <v>2016</v>
      </c>
      <c r="I61" s="722">
        <f>H61+1</f>
        <v>2017</v>
      </c>
      <c r="J61" s="722">
        <f>I61+1</f>
        <v>2018</v>
      </c>
    </row>
    <row r="62" spans="1:12" s="19" customFormat="1" ht="32.25" customHeight="1">
      <c r="A62" s="20"/>
      <c r="B62" s="20"/>
      <c r="C62" s="2730" t="str">
        <f>IF(J25&gt;0,E25,"")</f>
        <v/>
      </c>
      <c r="D62" s="2731"/>
      <c r="E62" s="2732"/>
      <c r="F62" s="995">
        <f>J25</f>
        <v>0</v>
      </c>
      <c r="G62" s="199">
        <f t="shared" ref="G62:J64" si="0">F62</f>
        <v>0</v>
      </c>
      <c r="H62" s="199">
        <f t="shared" si="0"/>
        <v>0</v>
      </c>
      <c r="I62" s="199">
        <f t="shared" si="0"/>
        <v>0</v>
      </c>
      <c r="J62" s="199">
        <f t="shared" si="0"/>
        <v>0</v>
      </c>
    </row>
    <row r="63" spans="1:12" s="19" customFormat="1" ht="32.25" customHeight="1">
      <c r="A63" s="20"/>
      <c r="B63" s="20"/>
      <c r="C63" s="2730" t="str">
        <f>IF(J26&gt;0,E26,"")</f>
        <v/>
      </c>
      <c r="D63" s="2731"/>
      <c r="E63" s="2732"/>
      <c r="F63" s="995">
        <f>J26</f>
        <v>0</v>
      </c>
      <c r="G63" s="199">
        <f t="shared" si="0"/>
        <v>0</v>
      </c>
      <c r="H63" s="199">
        <f t="shared" si="0"/>
        <v>0</v>
      </c>
      <c r="I63" s="199">
        <f t="shared" si="0"/>
        <v>0</v>
      </c>
      <c r="J63" s="199">
        <f t="shared" si="0"/>
        <v>0</v>
      </c>
    </row>
    <row r="64" spans="1:12" s="19" customFormat="1" ht="32.25" customHeight="1">
      <c r="A64" s="20"/>
      <c r="B64" s="20"/>
      <c r="C64" s="2730" t="str">
        <f>IF(J27&gt;0,E27,"")</f>
        <v/>
      </c>
      <c r="D64" s="2731"/>
      <c r="E64" s="2732"/>
      <c r="F64" s="995">
        <f>J27</f>
        <v>0</v>
      </c>
      <c r="G64" s="199">
        <f t="shared" si="0"/>
        <v>0</v>
      </c>
      <c r="H64" s="199">
        <f t="shared" si="0"/>
        <v>0</v>
      </c>
      <c r="I64" s="199">
        <f t="shared" si="0"/>
        <v>0</v>
      </c>
      <c r="J64" s="199">
        <f t="shared" si="0"/>
        <v>0</v>
      </c>
    </row>
    <row r="65" spans="1:11" s="19" customFormat="1" ht="6" customHeight="1">
      <c r="A65" s="20"/>
      <c r="B65" s="20"/>
      <c r="C65" s="755"/>
      <c r="D65" s="755"/>
      <c r="E65" s="755"/>
      <c r="F65" s="755"/>
      <c r="G65" s="755"/>
      <c r="H65" s="755"/>
      <c r="I65" s="755"/>
      <c r="J65" s="755"/>
    </row>
    <row r="66" spans="1:11" s="198" customFormat="1" ht="6" customHeight="1">
      <c r="D66" s="678"/>
      <c r="E66" s="678"/>
      <c r="F66" s="678"/>
      <c r="G66" s="678"/>
      <c r="H66" s="678"/>
      <c r="I66" s="678"/>
      <c r="J66" s="678"/>
    </row>
    <row r="67" spans="1:11" s="198" customFormat="1" ht="6" customHeight="1">
      <c r="D67" s="678"/>
      <c r="E67" s="678"/>
      <c r="F67" s="678"/>
      <c r="G67" s="678"/>
      <c r="H67" s="678"/>
      <c r="I67" s="678"/>
      <c r="J67" s="678"/>
    </row>
    <row r="68" spans="1:11" s="19" customFormat="1" ht="6" customHeight="1">
      <c r="C68" s="704"/>
      <c r="D68" s="704"/>
      <c r="E68" s="704"/>
      <c r="F68" s="704"/>
      <c r="G68" s="704"/>
      <c r="H68" s="704"/>
      <c r="I68" s="704"/>
      <c r="J68" s="704"/>
      <c r="K68" s="918"/>
    </row>
    <row r="69" spans="1:11" s="19" customFormat="1" ht="6" customHeight="1">
      <c r="C69" s="704"/>
      <c r="D69" s="704"/>
      <c r="E69" s="704"/>
      <c r="F69" s="704"/>
      <c r="G69" s="704"/>
      <c r="H69" s="704"/>
      <c r="I69" s="704"/>
      <c r="J69" s="704"/>
    </row>
    <row r="70" spans="1:11" s="19" customFormat="1" ht="6" customHeight="1">
      <c r="C70" s="720"/>
      <c r="D70" s="720"/>
      <c r="E70" s="720"/>
      <c r="F70" s="720"/>
      <c r="G70" s="720"/>
      <c r="H70" s="720"/>
      <c r="I70" s="720"/>
      <c r="J70" s="720"/>
    </row>
    <row r="71" spans="1:11" s="27" customFormat="1" ht="6" customHeight="1"/>
    <row r="72" spans="1:11" s="27" customFormat="1" ht="6" customHeight="1">
      <c r="C72" s="1145"/>
      <c r="D72" s="1145"/>
      <c r="E72" s="1145"/>
      <c r="F72" s="1145"/>
      <c r="G72" s="1145"/>
      <c r="H72" s="1145"/>
      <c r="I72" s="1145"/>
      <c r="J72" s="676"/>
    </row>
    <row r="73" spans="1:11" s="27" customFormat="1"/>
    <row r="74" spans="1:11" s="27" customFormat="1"/>
    <row r="75" spans="1:11" s="27" customFormat="1"/>
    <row r="76" spans="1:11" s="27" customFormat="1"/>
    <row r="77" spans="1:11" s="27" customFormat="1"/>
    <row r="78" spans="1:11" s="27" customFormat="1"/>
    <row r="79" spans="1:11" s="27" customFormat="1"/>
    <row r="80" spans="1:11" s="27" customFormat="1"/>
    <row r="81" s="27" customFormat="1"/>
    <row r="82" s="27" customFormat="1"/>
    <row r="83" s="27" customFormat="1"/>
    <row r="84" s="27" customFormat="1"/>
    <row r="85" s="27" customFormat="1"/>
    <row r="86" s="27" customFormat="1"/>
    <row r="87" s="27" customFormat="1"/>
    <row r="88" s="27" customFormat="1"/>
    <row r="89" s="27" customFormat="1"/>
    <row r="90" s="27" customFormat="1"/>
    <row r="91" s="27" customFormat="1"/>
    <row r="92" s="27" customFormat="1"/>
    <row r="93" s="27" customFormat="1"/>
  </sheetData>
  <sheetProtection sheet="1" objects="1" scenarios="1" formatCells="0" formatRows="0" autoFilter="0"/>
  <mergeCells count="29">
    <mergeCell ref="C63:E63"/>
    <mergeCell ref="C64:E64"/>
    <mergeCell ref="C62:E62"/>
    <mergeCell ref="D51:J51"/>
    <mergeCell ref="C42:J44"/>
    <mergeCell ref="E39:J39"/>
    <mergeCell ref="C59:E61"/>
    <mergeCell ref="F59:J59"/>
    <mergeCell ref="D57:J57"/>
    <mergeCell ref="A1:J1"/>
    <mergeCell ref="A3:J3"/>
    <mergeCell ref="A4:J4"/>
    <mergeCell ref="A15:J15"/>
    <mergeCell ref="C23:J23"/>
    <mergeCell ref="D37:J37"/>
    <mergeCell ref="D33:J33"/>
    <mergeCell ref="E34:J34"/>
    <mergeCell ref="D30:J30"/>
    <mergeCell ref="D32:J32"/>
    <mergeCell ref="E35:J35"/>
    <mergeCell ref="E38:J38"/>
    <mergeCell ref="F53:H53"/>
    <mergeCell ref="E17:J17"/>
    <mergeCell ref="E18:J18"/>
    <mergeCell ref="E19:J19"/>
    <mergeCell ref="E20:J20"/>
    <mergeCell ref="D28:F28"/>
    <mergeCell ref="D29:J29"/>
    <mergeCell ref="E36:J36"/>
  </mergeCells>
  <phoneticPr fontId="8" type="noConversion"/>
  <conditionalFormatting sqref="C17:J17">
    <cfRule type="expression" dxfId="66" priority="1" stopIfTrue="1">
      <formula>$O$17=1</formula>
    </cfRule>
  </conditionalFormatting>
  <conditionalFormatting sqref="C18:J18">
    <cfRule type="expression" dxfId="65" priority="2" stopIfTrue="1">
      <formula>$O$18=1</formula>
    </cfRule>
  </conditionalFormatting>
  <conditionalFormatting sqref="C19:J19">
    <cfRule type="expression" dxfId="64" priority="3" stopIfTrue="1">
      <formula>$O$19=1</formula>
    </cfRule>
  </conditionalFormatting>
  <conditionalFormatting sqref="C20:J20">
    <cfRule type="expression" dxfId="63" priority="4" stopIfTrue="1">
      <formula>$O$20=1</formula>
    </cfRule>
  </conditionalFormatting>
  <conditionalFormatting sqref="J25:J27">
    <cfRule type="expression" dxfId="62" priority="5" stopIfTrue="1">
      <formula>$C$40="X"</formula>
    </cfRule>
  </conditionalFormatting>
  <conditionalFormatting sqref="E25:I25">
    <cfRule type="expression" dxfId="61" priority="6" stopIfTrue="1">
      <formula>$J$25&gt;0</formula>
    </cfRule>
  </conditionalFormatting>
  <conditionalFormatting sqref="E26:I26">
    <cfRule type="expression" dxfId="60" priority="7" stopIfTrue="1">
      <formula>$J$26&gt;0</formula>
    </cfRule>
  </conditionalFormatting>
  <conditionalFormatting sqref="E27:I27">
    <cfRule type="expression" dxfId="59" priority="8" stopIfTrue="1">
      <formula>$J$27&gt;0</formula>
    </cfRule>
  </conditionalFormatting>
  <dataValidations count="9">
    <dataValidation allowBlank="1" showInputMessage="1" showErrorMessage="1" prompt="Wpisz liczbę samic - X   się sam wpisze ;-)" sqref="D25:D27"/>
    <dataValidation allowBlank="1" showInputMessage="1" showErrorMessage="1" prompt="Wpisz ilość samic w odpowiednim wariancie to &quot;X&quot; sam sie wpisze." sqref="B17:J20"/>
    <dataValidation allowBlank="1" showInputMessage="1" showErrorMessage="1" prompt="Wpisz liczbę samic w deklaracji pakietu." sqref="C62:E64"/>
    <dataValidation type="decimal" errorStyle="warning" allowBlank="1" showErrorMessage="1" errorTitle="Plan Rolnośrodowiskowy" error="Wpisz średnioroczną liczbę samic rasy puławskiej. Nie mniej jak 10 szt. i nie więcej jak 70 szt." sqref="F62:J62 F63:F64">
      <formula1>10</formula1>
      <formula2>70</formula2>
    </dataValidation>
    <dataValidation type="decimal" errorStyle="warning" allowBlank="1" showErrorMessage="1" errorTitle="Plan Rolnośrodowiskowy" error="Wpisz średnioroczną liczbę samic rasy złotnickiej białej. Nie mniej jak 6 szt. i nie więcej jak 100 szt." sqref="G63:J63">
      <formula1>6</formula1>
      <formula2>100</formula2>
    </dataValidation>
    <dataValidation type="decimal" errorStyle="warning" allowBlank="1" showErrorMessage="1" errorTitle="Plan Rolnośrodowiskowy" error="Wpisz średnioroczną liczbę samic rasy złotnickiej pstrej. Nie mniej jak 3 szt. i nie więcej jak 100 szt." sqref="G64:J64">
      <formula1>3</formula1>
      <formula2>100</formula2>
    </dataValidation>
    <dataValidation type="decimal" errorStyle="warning" allowBlank="1" showErrorMessage="1" errorTitle="Plan Rolnośrodowiskowy" error="Wpisz liczbę samic rasy puławskiej. Nie mniej jak 10 szt. i nie więcej jak 70 szt." sqref="J25">
      <formula1>10</formula1>
      <formula2>70</formula2>
    </dataValidation>
    <dataValidation type="decimal" errorStyle="warning" allowBlank="1" showErrorMessage="1" errorTitle="Plan Rolnośrodowiskowy" error="Wpisz liczbę samic rasy złotnickiej białej. Nie mniej jak 6 szt. i nie więcej jak 100 szt." sqref="J26">
      <formula1>6</formula1>
      <formula2>100</formula2>
    </dataValidation>
    <dataValidation type="decimal" errorStyle="warning" allowBlank="1" showErrorMessage="1" errorTitle="Plan Rolnośrodowiskowy" error="Wpisz liczbę samic rasy złotnickiej pstrej. Nie mniej jak 3 szt. i nie więcej jak 100 szt." sqref="J27">
      <formula1>3</formula1>
      <formula2>100</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1.xml><?xml version="1.0" encoding="utf-8"?>
<worksheet xmlns="http://schemas.openxmlformats.org/spreadsheetml/2006/main" xmlns:r="http://schemas.openxmlformats.org/officeDocument/2006/relationships">
  <sheetPr enableFormatConditionsCalculation="0">
    <tabColor indexed="50"/>
  </sheetPr>
  <dimension ref="A1:AA64"/>
  <sheetViews>
    <sheetView showGridLines="0" workbookViewId="0">
      <selection sqref="A1:S1"/>
    </sheetView>
  </sheetViews>
  <sheetFormatPr defaultColWidth="4.5703125" defaultRowHeight="12.75"/>
  <cols>
    <col min="1" max="1" width="3.140625" style="27" customWidth="1"/>
    <col min="2" max="2" width="4.7109375" style="27" customWidth="1"/>
    <col min="3" max="15" width="5.28515625" style="27" customWidth="1"/>
    <col min="16" max="16" width="9" style="27" customWidth="1"/>
    <col min="17" max="17" width="9.140625" style="27" customWidth="1"/>
    <col min="18" max="18" width="15.5703125" style="27" customWidth="1"/>
    <col min="19" max="19" width="7.5703125" style="27" customWidth="1"/>
    <col min="20" max="20" width="3.5703125" style="27" customWidth="1"/>
    <col min="21" max="21" width="4.5703125" style="27" customWidth="1"/>
    <col min="22" max="23" width="4.5703125" style="27" hidden="1" customWidth="1"/>
    <col min="24" max="24" width="10.5703125" style="27" hidden="1" customWidth="1"/>
    <col min="25" max="27" width="4.5703125" style="27" hidden="1" customWidth="1"/>
    <col min="28" max="29" width="0" style="27" hidden="1" customWidth="1"/>
    <col min="30" max="16384" width="4.5703125" style="27"/>
  </cols>
  <sheetData>
    <row r="1" spans="1:27">
      <c r="A1" s="2556" t="s">
        <v>184</v>
      </c>
      <c r="B1" s="2116"/>
      <c r="C1" s="2116"/>
      <c r="D1" s="2116"/>
      <c r="E1" s="2116"/>
      <c r="F1" s="2116"/>
      <c r="G1" s="2116"/>
      <c r="H1" s="2116"/>
      <c r="I1" s="2116"/>
      <c r="J1" s="2116"/>
      <c r="K1" s="2116"/>
      <c r="L1" s="2116"/>
      <c r="M1" s="2116"/>
      <c r="N1" s="2116"/>
      <c r="O1" s="2116"/>
      <c r="P1" s="2116"/>
      <c r="Q1" s="2116"/>
      <c r="R1" s="2116"/>
      <c r="S1" s="2116"/>
      <c r="T1" s="200"/>
      <c r="U1" s="200"/>
      <c r="V1" s="200"/>
      <c r="W1" s="200"/>
      <c r="X1" s="200"/>
      <c r="Y1" s="200"/>
      <c r="Z1" s="200"/>
      <c r="AA1" s="200"/>
    </row>
    <row r="2" spans="1:27" ht="9.75" customHeight="1">
      <c r="A2" s="681"/>
      <c r="B2" s="681"/>
      <c r="C2" s="681"/>
      <c r="D2" s="681"/>
      <c r="E2" s="681"/>
      <c r="F2" s="681"/>
      <c r="G2" s="681"/>
      <c r="H2" s="731"/>
      <c r="I2" s="731"/>
      <c r="J2" s="194"/>
      <c r="K2" s="194"/>
      <c r="L2" s="194"/>
      <c r="M2" s="194"/>
      <c r="N2" s="194"/>
      <c r="O2" s="194"/>
      <c r="P2" s="194"/>
      <c r="Q2" s="194"/>
      <c r="R2" s="194"/>
      <c r="S2" s="194"/>
      <c r="T2" s="194"/>
      <c r="U2" s="194"/>
      <c r="V2" s="194"/>
      <c r="W2" s="194"/>
      <c r="X2" s="194"/>
      <c r="Y2" s="194"/>
      <c r="Z2" s="194"/>
      <c r="AA2" s="194"/>
    </row>
    <row r="3" spans="1:27" ht="16.5" customHeight="1">
      <c r="A3" s="2140" t="s">
        <v>984</v>
      </c>
      <c r="B3" s="2134"/>
      <c r="C3" s="2134"/>
      <c r="D3" s="2134"/>
      <c r="E3" s="2134"/>
      <c r="F3" s="2134"/>
      <c r="G3" s="2134"/>
      <c r="H3" s="2134"/>
      <c r="I3" s="2134"/>
      <c r="J3" s="2134"/>
      <c r="K3" s="2134"/>
      <c r="L3" s="2134"/>
      <c r="M3" s="2134"/>
      <c r="N3" s="2134"/>
      <c r="O3" s="2134"/>
      <c r="P3" s="2134"/>
      <c r="Q3" s="2134"/>
      <c r="R3" s="2134"/>
      <c r="S3" s="2134"/>
      <c r="T3" s="733"/>
      <c r="U3" s="200"/>
      <c r="V3" s="200"/>
      <c r="W3" s="200"/>
      <c r="X3" s="200"/>
      <c r="Y3" s="200"/>
      <c r="Z3" s="200"/>
      <c r="AA3" s="200"/>
    </row>
    <row r="4" spans="1:27" ht="15" customHeight="1">
      <c r="A4" s="2140" t="s">
        <v>985</v>
      </c>
      <c r="B4" s="2134"/>
      <c r="C4" s="2134"/>
      <c r="D4" s="2134"/>
      <c r="E4" s="2134"/>
      <c r="F4" s="2134"/>
      <c r="G4" s="2134"/>
      <c r="H4" s="2134"/>
      <c r="I4" s="2134"/>
      <c r="J4" s="2134"/>
      <c r="K4" s="2134"/>
      <c r="L4" s="2134"/>
      <c r="M4" s="2134"/>
      <c r="N4" s="2134"/>
      <c r="O4" s="2134"/>
      <c r="P4" s="2134"/>
      <c r="Q4" s="2134"/>
      <c r="R4" s="2134"/>
      <c r="S4" s="2134"/>
      <c r="T4" s="733"/>
      <c r="U4" s="200"/>
      <c r="V4" s="200"/>
      <c r="W4" s="200"/>
      <c r="X4" s="200"/>
      <c r="Y4" s="200"/>
      <c r="Z4" s="200"/>
      <c r="AA4" s="200"/>
    </row>
    <row r="5" spans="1:27" ht="9.75" customHeight="1">
      <c r="A5" s="807"/>
      <c r="B5" s="808"/>
      <c r="C5" s="808"/>
      <c r="D5" s="808"/>
      <c r="E5" s="808"/>
      <c r="F5" s="808"/>
      <c r="G5" s="808"/>
      <c r="H5" s="808"/>
      <c r="I5" s="808"/>
      <c r="J5" s="808"/>
      <c r="K5" s="808"/>
      <c r="L5" s="808"/>
      <c r="M5" s="808"/>
      <c r="N5" s="808"/>
      <c r="O5" s="808"/>
      <c r="P5" s="354"/>
      <c r="Q5" s="19"/>
      <c r="R5" s="19"/>
    </row>
    <row r="6" spans="1:27" ht="15">
      <c r="A6" s="19"/>
      <c r="B6" s="2121" t="s">
        <v>941</v>
      </c>
      <c r="C6" s="2766"/>
      <c r="D6" s="2766"/>
      <c r="E6" s="2766"/>
      <c r="F6" s="2766"/>
      <c r="G6" s="2766"/>
      <c r="H6" s="2766"/>
      <c r="I6" s="2766"/>
      <c r="J6" s="2766"/>
      <c r="K6" s="2766"/>
      <c r="L6" s="2766"/>
      <c r="M6" s="2766"/>
      <c r="N6" s="2766"/>
      <c r="O6" s="2766"/>
      <c r="P6" s="2766"/>
      <c r="Q6" s="2766"/>
      <c r="R6" s="2766"/>
      <c r="S6" s="2766"/>
    </row>
    <row r="7" spans="1:27" ht="3.75" customHeight="1">
      <c r="A7" s="19"/>
      <c r="B7" s="354"/>
      <c r="C7" s="354"/>
      <c r="D7" s="354"/>
      <c r="E7" s="354"/>
      <c r="F7" s="354"/>
      <c r="G7" s="354"/>
      <c r="H7" s="354"/>
      <c r="I7" s="354"/>
      <c r="J7" s="354"/>
      <c r="K7" s="354"/>
      <c r="L7" s="354"/>
      <c r="M7" s="354"/>
      <c r="N7" s="354"/>
      <c r="O7" s="354"/>
      <c r="P7" s="354"/>
      <c r="Q7" s="19"/>
      <c r="R7" s="19"/>
    </row>
    <row r="8" spans="1:27" ht="18" customHeight="1">
      <c r="A8" s="19"/>
      <c r="B8" s="2122" t="s">
        <v>1302</v>
      </c>
      <c r="C8" s="2116"/>
      <c r="D8" s="2116"/>
      <c r="E8" s="2116"/>
      <c r="F8" s="2116"/>
      <c r="G8" s="2116"/>
      <c r="H8" s="2116"/>
      <c r="I8" s="2116"/>
      <c r="J8" s="2116"/>
      <c r="K8" s="2116"/>
      <c r="L8" s="2116"/>
      <c r="M8" s="2116"/>
      <c r="N8" s="2116"/>
      <c r="O8" s="2116"/>
      <c r="P8" s="2116"/>
      <c r="Q8" s="2116"/>
      <c r="R8" s="2116"/>
      <c r="S8" s="2116"/>
    </row>
    <row r="9" spans="1:27" ht="14.25">
      <c r="A9" s="19"/>
      <c r="B9" s="354"/>
      <c r="C9" s="354"/>
      <c r="D9" s="354"/>
      <c r="E9" s="354"/>
      <c r="F9" s="354"/>
      <c r="G9" s="354"/>
      <c r="H9" s="354"/>
      <c r="I9" s="354"/>
      <c r="J9" s="354"/>
      <c r="K9" s="354"/>
      <c r="L9" s="354"/>
      <c r="M9" s="354"/>
      <c r="N9" s="354"/>
      <c r="O9" s="354"/>
      <c r="P9" s="354"/>
      <c r="Q9" s="19"/>
      <c r="R9" s="19"/>
    </row>
    <row r="10" spans="1:27" ht="21" customHeight="1">
      <c r="A10" s="19"/>
      <c r="B10" s="195" t="str">
        <f t="shared" ref="B10:B15" si="0">IF(X10=TRUE,"X","")</f>
        <v/>
      </c>
      <c r="C10" s="727" t="s">
        <v>1240</v>
      </c>
      <c r="D10" s="2185" t="s">
        <v>1303</v>
      </c>
      <c r="E10" s="2185"/>
      <c r="F10" s="2185"/>
      <c r="G10" s="2185"/>
      <c r="H10" s="2185"/>
      <c r="I10" s="2185"/>
      <c r="J10" s="2185"/>
      <c r="K10" s="2185"/>
      <c r="L10" s="2185"/>
      <c r="M10" s="2185"/>
      <c r="N10" s="2185"/>
      <c r="O10" s="2185"/>
      <c r="P10" s="2185"/>
      <c r="Q10" s="2185"/>
      <c r="R10" s="2185"/>
      <c r="S10" s="2185"/>
      <c r="X10" s="809" t="b">
        <v>0</v>
      </c>
      <c r="Y10" s="27">
        <f t="shared" ref="Y10:Y15" si="1">IF(X10=TRUE,1,0)</f>
        <v>0</v>
      </c>
      <c r="Z10" s="927">
        <f>IF((Y10+Y11)&gt;0,1,0)</f>
        <v>0</v>
      </c>
    </row>
    <row r="11" spans="1:27" ht="21" customHeight="1">
      <c r="A11" s="19"/>
      <c r="B11" s="195" t="str">
        <f t="shared" si="0"/>
        <v/>
      </c>
      <c r="C11" s="996" t="s">
        <v>1241</v>
      </c>
      <c r="D11" s="2762" t="s">
        <v>1247</v>
      </c>
      <c r="E11" s="2762"/>
      <c r="F11" s="2762"/>
      <c r="G11" s="2762"/>
      <c r="H11" s="2762"/>
      <c r="I11" s="2762"/>
      <c r="J11" s="2762"/>
      <c r="K11" s="2762"/>
      <c r="L11" s="2762"/>
      <c r="M11" s="2762"/>
      <c r="N11" s="2762"/>
      <c r="O11" s="2762"/>
      <c r="P11" s="2762"/>
      <c r="Q11" s="2762"/>
      <c r="R11" s="2762"/>
      <c r="S11" s="2762"/>
      <c r="X11" s="809" t="b">
        <v>0</v>
      </c>
      <c r="Y11" s="27">
        <f t="shared" si="1"/>
        <v>0</v>
      </c>
    </row>
    <row r="12" spans="1:27" ht="21" customHeight="1">
      <c r="A12" s="19"/>
      <c r="B12" s="195" t="str">
        <f t="shared" si="0"/>
        <v/>
      </c>
      <c r="C12" s="727" t="s">
        <v>1242</v>
      </c>
      <c r="D12" s="2185" t="s">
        <v>1304</v>
      </c>
      <c r="E12" s="2185"/>
      <c r="F12" s="2185"/>
      <c r="G12" s="2185"/>
      <c r="H12" s="2185"/>
      <c r="I12" s="2185"/>
      <c r="J12" s="2185"/>
      <c r="K12" s="2185"/>
      <c r="L12" s="2185"/>
      <c r="M12" s="2185"/>
      <c r="N12" s="2185"/>
      <c r="O12" s="2185"/>
      <c r="P12" s="2185"/>
      <c r="Q12" s="2185"/>
      <c r="R12" s="2185"/>
      <c r="S12" s="2185"/>
      <c r="X12" s="809" t="b">
        <v>0</v>
      </c>
      <c r="Y12" s="27">
        <f t="shared" si="1"/>
        <v>0</v>
      </c>
      <c r="Z12" s="927">
        <f>IF((Y12+Y13)&gt;0,1,0)</f>
        <v>0</v>
      </c>
    </row>
    <row r="13" spans="1:27" ht="21" customHeight="1">
      <c r="A13" s="19"/>
      <c r="B13" s="195" t="str">
        <f t="shared" si="0"/>
        <v/>
      </c>
      <c r="C13" s="996" t="s">
        <v>1243</v>
      </c>
      <c r="D13" s="2762" t="s">
        <v>1248</v>
      </c>
      <c r="E13" s="2762"/>
      <c r="F13" s="2762"/>
      <c r="G13" s="2762"/>
      <c r="H13" s="2762"/>
      <c r="I13" s="2762"/>
      <c r="J13" s="2762"/>
      <c r="K13" s="2762"/>
      <c r="L13" s="2762"/>
      <c r="M13" s="2762"/>
      <c r="N13" s="2762"/>
      <c r="O13" s="2762"/>
      <c r="P13" s="2762"/>
      <c r="Q13" s="2762"/>
      <c r="R13" s="2762"/>
      <c r="S13" s="2762"/>
      <c r="X13" s="809" t="b">
        <v>0</v>
      </c>
      <c r="Y13" s="27">
        <f t="shared" si="1"/>
        <v>0</v>
      </c>
    </row>
    <row r="14" spans="1:27" ht="21" customHeight="1">
      <c r="A14" s="19"/>
      <c r="B14" s="195" t="str">
        <f t="shared" si="0"/>
        <v/>
      </c>
      <c r="C14" s="727" t="s">
        <v>1244</v>
      </c>
      <c r="D14" s="2185" t="s">
        <v>1305</v>
      </c>
      <c r="E14" s="2185"/>
      <c r="F14" s="2185"/>
      <c r="G14" s="2185"/>
      <c r="H14" s="2185"/>
      <c r="I14" s="2185"/>
      <c r="J14" s="2185"/>
      <c r="K14" s="2185"/>
      <c r="L14" s="2185"/>
      <c r="M14" s="2185"/>
      <c r="N14" s="2185"/>
      <c r="O14" s="2185"/>
      <c r="P14" s="2185"/>
      <c r="Q14" s="2185"/>
      <c r="R14" s="2185"/>
      <c r="S14" s="2185"/>
      <c r="X14" s="809" t="b">
        <v>0</v>
      </c>
      <c r="Y14" s="27">
        <f t="shared" si="1"/>
        <v>0</v>
      </c>
      <c r="Z14" s="927">
        <f>IF((Y14+Y15)&gt;0,1,0)</f>
        <v>0</v>
      </c>
    </row>
    <row r="15" spans="1:27" ht="21" customHeight="1">
      <c r="A15" s="19"/>
      <c r="B15" s="195" t="str">
        <f t="shared" si="0"/>
        <v/>
      </c>
      <c r="C15" s="996" t="s">
        <v>1245</v>
      </c>
      <c r="D15" s="2762" t="s">
        <v>1249</v>
      </c>
      <c r="E15" s="2762"/>
      <c r="F15" s="2762"/>
      <c r="G15" s="2762"/>
      <c r="H15" s="2762"/>
      <c r="I15" s="2762"/>
      <c r="J15" s="2762"/>
      <c r="K15" s="2762"/>
      <c r="L15" s="2762"/>
      <c r="M15" s="2762"/>
      <c r="N15" s="2762"/>
      <c r="O15" s="2762"/>
      <c r="P15" s="2762"/>
      <c r="Q15" s="2762"/>
      <c r="R15" s="2762"/>
      <c r="S15" s="2762"/>
      <c r="X15" s="809" t="b">
        <v>0</v>
      </c>
      <c r="Y15" s="27">
        <f t="shared" si="1"/>
        <v>0</v>
      </c>
    </row>
    <row r="16" spans="1:27" ht="14.25">
      <c r="A16" s="19"/>
      <c r="B16" s="196" t="s">
        <v>646</v>
      </c>
      <c r="C16" s="708"/>
      <c r="D16" s="810"/>
      <c r="E16" s="810"/>
      <c r="F16" s="810"/>
      <c r="G16" s="810"/>
      <c r="H16" s="810"/>
      <c r="I16" s="810"/>
      <c r="J16" s="810"/>
      <c r="K16" s="810"/>
      <c r="L16" s="810"/>
      <c r="M16" s="715"/>
      <c r="N16" s="715"/>
      <c r="O16" s="715"/>
      <c r="P16" s="715"/>
      <c r="Q16" s="19"/>
      <c r="R16" s="19"/>
    </row>
    <row r="17" spans="1:19" ht="6.75" customHeight="1">
      <c r="A17" s="19"/>
      <c r="B17" s="196"/>
      <c r="C17" s="708"/>
      <c r="D17" s="810"/>
      <c r="E17" s="810"/>
      <c r="F17" s="810"/>
      <c r="G17" s="810"/>
      <c r="H17" s="810"/>
      <c r="I17" s="810"/>
      <c r="J17" s="810"/>
      <c r="K17" s="810"/>
      <c r="L17" s="810"/>
      <c r="M17" s="715"/>
      <c r="N17" s="715"/>
      <c r="O17" s="715"/>
      <c r="P17" s="715"/>
      <c r="Q17" s="19"/>
      <c r="R17" s="19"/>
    </row>
    <row r="18" spans="1:19" ht="22.5" customHeight="1">
      <c r="A18" s="19"/>
      <c r="B18" s="529" t="s">
        <v>986</v>
      </c>
      <c r="C18" s="529" t="s">
        <v>1009</v>
      </c>
      <c r="D18" s="215"/>
      <c r="E18" s="215"/>
      <c r="F18" s="215"/>
      <c r="G18" s="215"/>
      <c r="H18" s="215"/>
      <c r="I18" s="215"/>
      <c r="J18" s="215"/>
      <c r="K18" s="215"/>
      <c r="L18" s="215"/>
      <c r="M18" s="215"/>
      <c r="N18" s="215"/>
      <c r="O18" s="215"/>
      <c r="P18" s="215"/>
      <c r="Q18" s="215"/>
      <c r="R18" s="215"/>
      <c r="S18" s="215"/>
    </row>
    <row r="19" spans="1:19" ht="46.5" customHeight="1">
      <c r="B19" s="928" t="s">
        <v>68</v>
      </c>
      <c r="C19" s="2761" t="s">
        <v>2754</v>
      </c>
      <c r="D19" s="2761"/>
      <c r="E19" s="2761"/>
      <c r="F19" s="2761"/>
      <c r="G19" s="2761"/>
      <c r="H19" s="2761"/>
      <c r="I19" s="2761"/>
      <c r="J19" s="2761"/>
      <c r="K19" s="2761"/>
      <c r="L19" s="2761"/>
      <c r="M19" s="2761"/>
      <c r="N19" s="2761"/>
      <c r="O19" s="2761"/>
      <c r="P19" s="2761"/>
      <c r="Q19" s="2761"/>
      <c r="R19" s="2761"/>
      <c r="S19" s="811"/>
    </row>
    <row r="20" spans="1:19" ht="31.5" hidden="1" customHeight="1">
      <c r="B20" s="929" t="s">
        <v>68</v>
      </c>
      <c r="C20" s="2763" t="s">
        <v>1252</v>
      </c>
      <c r="D20" s="2764"/>
      <c r="E20" s="2764"/>
      <c r="F20" s="2764"/>
      <c r="G20" s="2764"/>
      <c r="H20" s="2764"/>
      <c r="I20" s="2764"/>
      <c r="J20" s="2764"/>
      <c r="K20" s="2764"/>
      <c r="L20" s="2764"/>
      <c r="M20" s="2764"/>
      <c r="N20" s="2764"/>
      <c r="O20" s="2764"/>
      <c r="P20" s="2764"/>
      <c r="Q20" s="2764"/>
      <c r="R20" s="2764"/>
      <c r="S20" s="811"/>
    </row>
    <row r="21" spans="1:19" ht="5.25" customHeight="1">
      <c r="A21" s="2765" t="str">
        <f>IF(Z10=1,"Wariant realizowany","")</f>
        <v/>
      </c>
      <c r="B21" s="811"/>
      <c r="C21" s="811"/>
      <c r="D21" s="811"/>
      <c r="E21" s="811"/>
      <c r="F21" s="811"/>
      <c r="G21" s="811"/>
      <c r="H21" s="811"/>
      <c r="I21" s="811"/>
      <c r="J21" s="811"/>
      <c r="K21" s="811"/>
      <c r="L21" s="811"/>
      <c r="M21" s="811"/>
      <c r="N21" s="811"/>
      <c r="O21" s="811"/>
      <c r="P21" s="811"/>
      <c r="Q21" s="811"/>
      <c r="R21" s="811"/>
      <c r="S21" s="811"/>
    </row>
    <row r="22" spans="1:19" ht="39" customHeight="1">
      <c r="A22" s="2765"/>
      <c r="B22" s="2759" t="s">
        <v>2770</v>
      </c>
      <c r="C22" s="2760"/>
      <c r="D22" s="2760"/>
      <c r="E22" s="2760"/>
      <c r="F22" s="2760"/>
      <c r="G22" s="2760"/>
      <c r="H22" s="2760"/>
      <c r="I22" s="2760"/>
      <c r="J22" s="2760"/>
      <c r="K22" s="2760"/>
      <c r="L22" s="2760"/>
      <c r="M22" s="2760"/>
      <c r="N22" s="2760"/>
      <c r="O22" s="2760"/>
      <c r="P22" s="2760"/>
      <c r="Q22" s="2760"/>
      <c r="R22" s="2760"/>
      <c r="S22" s="2760"/>
    </row>
    <row r="23" spans="1:19" ht="6" customHeight="1">
      <c r="A23" s="2765"/>
      <c r="B23" s="813"/>
      <c r="C23" s="814"/>
      <c r="D23" s="814"/>
      <c r="E23" s="814"/>
      <c r="F23" s="814"/>
      <c r="G23" s="814"/>
      <c r="H23" s="814"/>
      <c r="I23" s="814"/>
      <c r="J23" s="814"/>
      <c r="K23" s="814"/>
      <c r="L23" s="814"/>
      <c r="M23" s="814"/>
      <c r="N23" s="814"/>
      <c r="O23" s="814"/>
      <c r="P23" s="814"/>
      <c r="Q23" s="814"/>
      <c r="R23" s="814"/>
      <c r="S23" s="814"/>
    </row>
    <row r="24" spans="1:19" ht="29.25" customHeight="1">
      <c r="A24" s="2765"/>
      <c r="B24" s="811"/>
      <c r="C24" s="815" t="s">
        <v>1177</v>
      </c>
      <c r="D24" s="2758" t="s">
        <v>2771</v>
      </c>
      <c r="E24" s="2758"/>
      <c r="F24" s="2758"/>
      <c r="G24" s="2758"/>
      <c r="H24" s="2758"/>
      <c r="I24" s="2758"/>
      <c r="J24" s="2758"/>
      <c r="K24" s="2758"/>
      <c r="L24" s="2758"/>
      <c r="M24" s="2758"/>
      <c r="N24" s="2758"/>
      <c r="O24" s="2758"/>
      <c r="P24" s="2758"/>
      <c r="Q24" s="2758"/>
      <c r="R24" s="2758"/>
      <c r="S24" s="2758"/>
    </row>
    <row r="25" spans="1:19" ht="15" customHeight="1">
      <c r="A25" s="2765"/>
      <c r="B25" s="811"/>
      <c r="C25" s="816" t="s">
        <v>2755</v>
      </c>
      <c r="D25" s="695" t="s">
        <v>2756</v>
      </c>
      <c r="E25" s="689"/>
      <c r="F25" s="689"/>
      <c r="G25" s="689"/>
      <c r="H25" s="689"/>
      <c r="I25" s="689"/>
      <c r="J25" s="689"/>
      <c r="K25" s="689"/>
      <c r="L25" s="689"/>
      <c r="M25" s="689"/>
      <c r="N25" s="689"/>
      <c r="O25" s="689"/>
      <c r="P25" s="689"/>
      <c r="Q25" s="689"/>
      <c r="R25" s="689"/>
      <c r="S25" s="689"/>
    </row>
    <row r="26" spans="1:19" ht="15.75" customHeight="1">
      <c r="A26" s="2765"/>
      <c r="B26" s="811"/>
      <c r="C26" s="815" t="s">
        <v>806</v>
      </c>
      <c r="D26" s="2758" t="s">
        <v>1306</v>
      </c>
      <c r="E26" s="2758"/>
      <c r="F26" s="2758"/>
      <c r="G26" s="2758"/>
      <c r="H26" s="2758"/>
      <c r="I26" s="2758"/>
      <c r="J26" s="2758"/>
      <c r="K26" s="2758"/>
      <c r="L26" s="2758"/>
      <c r="M26" s="2758"/>
      <c r="N26" s="2758"/>
      <c r="O26" s="2758"/>
      <c r="P26" s="2758"/>
      <c r="Q26" s="2758"/>
      <c r="R26" s="2758"/>
      <c r="S26" s="2758"/>
    </row>
    <row r="27" spans="1:19" ht="15.75" customHeight="1">
      <c r="A27" s="2765"/>
      <c r="B27" s="811"/>
      <c r="C27" s="815" t="s">
        <v>807</v>
      </c>
      <c r="D27" s="2758" t="s">
        <v>1307</v>
      </c>
      <c r="E27" s="2758"/>
      <c r="F27" s="2758"/>
      <c r="G27" s="2758"/>
      <c r="H27" s="2758"/>
      <c r="I27" s="2758"/>
      <c r="J27" s="2758"/>
      <c r="K27" s="2758"/>
      <c r="L27" s="2758"/>
      <c r="M27" s="2758"/>
      <c r="N27" s="2758"/>
      <c r="O27" s="2758"/>
      <c r="P27" s="2758"/>
      <c r="Q27" s="2758"/>
      <c r="R27" s="2758"/>
      <c r="S27" s="2758"/>
    </row>
    <row r="28" spans="1:19" ht="15.75" customHeight="1">
      <c r="A28" s="2765"/>
      <c r="B28" s="811"/>
      <c r="C28" s="816" t="s">
        <v>445</v>
      </c>
      <c r="D28" s="2767" t="s">
        <v>1005</v>
      </c>
      <c r="E28" s="2767"/>
      <c r="F28" s="2767"/>
      <c r="G28" s="2767"/>
      <c r="H28" s="2767"/>
      <c r="I28" s="2767"/>
      <c r="J28" s="2767"/>
      <c r="K28" s="2767"/>
      <c r="L28" s="2767"/>
      <c r="M28" s="2767"/>
      <c r="N28" s="2767"/>
      <c r="O28" s="2767"/>
      <c r="P28" s="2767"/>
      <c r="Q28" s="2767"/>
      <c r="R28" s="2767"/>
      <c r="S28" s="2767"/>
    </row>
    <row r="29" spans="1:19" ht="15.75" customHeight="1">
      <c r="A29" s="2765"/>
      <c r="B29" s="811"/>
      <c r="C29" s="815" t="s">
        <v>446</v>
      </c>
      <c r="D29" s="2758" t="s">
        <v>1308</v>
      </c>
      <c r="E29" s="2758"/>
      <c r="F29" s="2758"/>
      <c r="G29" s="2758"/>
      <c r="H29" s="2758"/>
      <c r="I29" s="2758"/>
      <c r="J29" s="2758"/>
      <c r="K29" s="2758"/>
      <c r="L29" s="2758"/>
      <c r="M29" s="2758"/>
      <c r="N29" s="2758"/>
      <c r="O29" s="2758"/>
      <c r="P29" s="2758"/>
      <c r="Q29" s="2758"/>
      <c r="R29" s="2758"/>
      <c r="S29" s="2758"/>
    </row>
    <row r="30" spans="1:19" ht="5.25" customHeight="1">
      <c r="A30" s="2765"/>
      <c r="B30" s="811"/>
      <c r="C30" s="811"/>
      <c r="D30" s="811"/>
      <c r="E30" s="811"/>
      <c r="F30" s="811"/>
      <c r="G30" s="811"/>
      <c r="H30" s="811"/>
      <c r="I30" s="811"/>
      <c r="J30" s="811"/>
      <c r="K30" s="811"/>
      <c r="L30" s="811"/>
      <c r="M30" s="811"/>
      <c r="N30" s="811"/>
      <c r="O30" s="811"/>
      <c r="P30" s="811"/>
      <c r="Q30" s="811"/>
      <c r="R30" s="811"/>
      <c r="S30" s="811"/>
    </row>
    <row r="31" spans="1:19" ht="5.25" customHeight="1">
      <c r="B31" s="811"/>
      <c r="C31" s="811"/>
      <c r="D31" s="811"/>
      <c r="E31" s="811"/>
      <c r="F31" s="811"/>
      <c r="G31" s="811"/>
      <c r="H31" s="811"/>
      <c r="I31" s="811"/>
      <c r="J31" s="811"/>
      <c r="K31" s="811"/>
      <c r="L31" s="811"/>
      <c r="M31" s="811"/>
      <c r="N31" s="811"/>
      <c r="O31" s="811"/>
      <c r="P31" s="811"/>
      <c r="Q31" s="811"/>
      <c r="R31" s="811"/>
      <c r="S31" s="811"/>
    </row>
    <row r="32" spans="1:19" ht="33.75" customHeight="1">
      <c r="A32" s="2770" t="str">
        <f>IF(Z12=1,"Wariant realizowany","")</f>
        <v/>
      </c>
      <c r="B32" s="2759" t="s">
        <v>2772</v>
      </c>
      <c r="C32" s="2759"/>
      <c r="D32" s="2759"/>
      <c r="E32" s="2759"/>
      <c r="F32" s="2759"/>
      <c r="G32" s="2759"/>
      <c r="H32" s="2759"/>
      <c r="I32" s="2759"/>
      <c r="J32" s="2759"/>
      <c r="K32" s="2759"/>
      <c r="L32" s="2759"/>
      <c r="M32" s="2759"/>
      <c r="N32" s="2759"/>
      <c r="O32" s="2759"/>
      <c r="P32" s="2759"/>
      <c r="Q32" s="2759"/>
      <c r="R32" s="2759"/>
      <c r="S32" s="2759"/>
    </row>
    <row r="33" spans="1:19" ht="3.75" customHeight="1">
      <c r="A33" s="2770"/>
      <c r="B33" s="811"/>
      <c r="C33" s="811"/>
      <c r="D33" s="811"/>
      <c r="E33" s="811"/>
      <c r="F33" s="811"/>
      <c r="G33" s="811"/>
      <c r="H33" s="811"/>
      <c r="I33" s="811"/>
      <c r="J33" s="811"/>
      <c r="K33" s="811"/>
      <c r="L33" s="811"/>
      <c r="M33" s="811"/>
      <c r="N33" s="811"/>
      <c r="O33" s="811"/>
      <c r="P33" s="811"/>
      <c r="Q33" s="811"/>
      <c r="R33" s="811"/>
      <c r="S33" s="811"/>
    </row>
    <row r="34" spans="1:19" ht="16.5" customHeight="1">
      <c r="A34" s="2770"/>
      <c r="B34" s="811"/>
      <c r="C34" s="669" t="s">
        <v>1177</v>
      </c>
      <c r="D34" s="816" t="s">
        <v>1251</v>
      </c>
      <c r="E34" s="816"/>
      <c r="F34" s="816"/>
      <c r="G34" s="816"/>
      <c r="H34" s="816"/>
      <c r="I34" s="816"/>
      <c r="J34" s="816"/>
      <c r="K34" s="816"/>
      <c r="L34" s="816"/>
      <c r="M34" s="816"/>
      <c r="N34" s="816"/>
      <c r="O34" s="816"/>
      <c r="P34" s="816"/>
      <c r="Q34" s="816"/>
      <c r="R34" s="816"/>
      <c r="S34" s="816"/>
    </row>
    <row r="35" spans="1:19" ht="16.5" customHeight="1">
      <c r="A35" s="2770"/>
      <c r="B35" s="811"/>
      <c r="C35" s="669"/>
      <c r="D35" s="816" t="s">
        <v>2765</v>
      </c>
      <c r="E35" s="816"/>
      <c r="F35" s="816"/>
      <c r="G35" s="816"/>
      <c r="H35" s="816"/>
      <c r="I35" s="816"/>
      <c r="J35" s="816"/>
      <c r="K35" s="816"/>
      <c r="L35" s="816"/>
      <c r="M35" s="816"/>
      <c r="N35" s="816"/>
      <c r="O35" s="816"/>
      <c r="P35" s="816"/>
      <c r="Q35" s="816"/>
      <c r="R35" s="816"/>
      <c r="S35" s="816"/>
    </row>
    <row r="36" spans="1:19" ht="46.5" customHeight="1">
      <c r="A36" s="2770"/>
      <c r="B36" s="811"/>
      <c r="C36" s="699" t="s">
        <v>806</v>
      </c>
      <c r="D36" s="2138" t="s">
        <v>2766</v>
      </c>
      <c r="E36" s="2138"/>
      <c r="F36" s="2138"/>
      <c r="G36" s="2138"/>
      <c r="H36" s="2138"/>
      <c r="I36" s="2138"/>
      <c r="J36" s="2138"/>
      <c r="K36" s="2138"/>
      <c r="L36" s="2126"/>
      <c r="M36" s="2126"/>
      <c r="N36" s="2126"/>
      <c r="O36" s="2126"/>
      <c r="P36" s="2126"/>
      <c r="Q36" s="2126"/>
      <c r="R36" s="2126"/>
      <c r="S36" s="2126"/>
    </row>
    <row r="37" spans="1:19" ht="16.5" customHeight="1">
      <c r="A37" s="2770"/>
      <c r="B37" s="811"/>
      <c r="C37" s="669" t="s">
        <v>807</v>
      </c>
      <c r="D37" s="2768" t="s">
        <v>2758</v>
      </c>
      <c r="E37" s="2768"/>
      <c r="F37" s="2768"/>
      <c r="G37" s="2768"/>
      <c r="H37" s="2768"/>
      <c r="I37" s="2768"/>
      <c r="J37" s="2768"/>
      <c r="K37" s="2768"/>
      <c r="L37" s="2758"/>
      <c r="M37" s="2758"/>
      <c r="N37" s="2758"/>
      <c r="O37" s="2758"/>
      <c r="P37" s="2758"/>
      <c r="Q37" s="2758"/>
      <c r="R37" s="2758"/>
      <c r="S37" s="2758"/>
    </row>
    <row r="38" spans="1:19" ht="16.5" customHeight="1">
      <c r="A38" s="2770"/>
      <c r="B38" s="811"/>
      <c r="C38" s="669" t="s">
        <v>2759</v>
      </c>
      <c r="D38" s="670" t="s">
        <v>2760</v>
      </c>
      <c r="E38" s="669"/>
      <c r="F38" s="669"/>
      <c r="G38" s="669"/>
      <c r="H38" s="669"/>
      <c r="I38" s="669"/>
      <c r="J38" s="669"/>
      <c r="K38" s="669"/>
      <c r="L38" s="689"/>
      <c r="M38" s="689"/>
      <c r="N38" s="689"/>
      <c r="O38" s="689"/>
      <c r="P38" s="689"/>
      <c r="Q38" s="689"/>
      <c r="R38" s="689"/>
      <c r="S38" s="689"/>
    </row>
    <row r="39" spans="1:19" ht="16.5" customHeight="1">
      <c r="A39" s="2770"/>
      <c r="B39" s="811"/>
      <c r="C39" s="669" t="s">
        <v>2761</v>
      </c>
      <c r="D39" s="670" t="s">
        <v>2767</v>
      </c>
      <c r="E39" s="669"/>
      <c r="F39" s="669"/>
      <c r="G39" s="669"/>
      <c r="H39" s="669"/>
      <c r="I39" s="669"/>
      <c r="J39" s="669"/>
      <c r="K39" s="669"/>
      <c r="L39" s="689"/>
      <c r="M39" s="689"/>
      <c r="N39" s="689"/>
      <c r="O39" s="689"/>
      <c r="P39" s="689"/>
      <c r="Q39" s="689"/>
      <c r="R39" s="689"/>
      <c r="S39" s="689"/>
    </row>
    <row r="40" spans="1:19" ht="16.5" customHeight="1">
      <c r="A40" s="2770"/>
      <c r="B40" s="811"/>
      <c r="C40" s="669" t="s">
        <v>2762</v>
      </c>
      <c r="D40" s="670" t="s">
        <v>2763</v>
      </c>
      <c r="E40" s="669"/>
      <c r="F40" s="669"/>
      <c r="G40" s="669"/>
      <c r="H40" s="669"/>
      <c r="I40" s="669"/>
      <c r="J40" s="669"/>
      <c r="K40" s="669"/>
      <c r="L40" s="689"/>
      <c r="M40" s="689"/>
      <c r="N40" s="689"/>
      <c r="O40" s="689"/>
      <c r="P40" s="689"/>
      <c r="Q40" s="689"/>
      <c r="R40" s="689"/>
      <c r="S40" s="689"/>
    </row>
    <row r="41" spans="1:19" ht="16.5" customHeight="1">
      <c r="A41" s="2770"/>
      <c r="B41" s="811"/>
      <c r="C41" s="817" t="s">
        <v>445</v>
      </c>
      <c r="D41" s="697" t="s">
        <v>1004</v>
      </c>
      <c r="E41" s="818"/>
      <c r="F41" s="818"/>
      <c r="G41" s="818"/>
      <c r="H41" s="818"/>
      <c r="I41" s="818"/>
      <c r="J41" s="818"/>
      <c r="K41" s="818"/>
      <c r="L41" s="818"/>
      <c r="M41" s="818"/>
      <c r="N41" s="818"/>
      <c r="O41" s="818"/>
      <c r="P41" s="818"/>
      <c r="Q41" s="818"/>
      <c r="R41" s="818"/>
      <c r="S41" s="818"/>
    </row>
    <row r="42" spans="1:19" ht="16.5" customHeight="1">
      <c r="A42" s="2770"/>
      <c r="B42" s="811"/>
      <c r="C42" s="669" t="s">
        <v>446</v>
      </c>
      <c r="D42" s="2768" t="s">
        <v>1501</v>
      </c>
      <c r="E42" s="2768"/>
      <c r="F42" s="2768"/>
      <c r="G42" s="2768"/>
      <c r="H42" s="2768"/>
      <c r="I42" s="2768"/>
      <c r="J42" s="2768"/>
      <c r="K42" s="2768"/>
      <c r="L42" s="2758"/>
      <c r="M42" s="2758"/>
      <c r="N42" s="2758"/>
      <c r="O42" s="2758"/>
      <c r="P42" s="2758"/>
      <c r="Q42" s="2758"/>
      <c r="R42" s="2758"/>
      <c r="S42" s="2758"/>
    </row>
    <row r="43" spans="1:19" ht="16.5" customHeight="1">
      <c r="A43" s="2770"/>
      <c r="B43" s="811"/>
      <c r="C43" s="669" t="s">
        <v>1460</v>
      </c>
      <c r="D43" s="2768" t="s">
        <v>1307</v>
      </c>
      <c r="E43" s="2768"/>
      <c r="F43" s="2768"/>
      <c r="G43" s="2768"/>
      <c r="H43" s="2768"/>
      <c r="I43" s="2768"/>
      <c r="J43" s="2768"/>
      <c r="K43" s="2768"/>
      <c r="L43" s="2758"/>
      <c r="M43" s="2758"/>
      <c r="N43" s="2758"/>
      <c r="O43" s="2758"/>
      <c r="P43" s="2758"/>
      <c r="Q43" s="2758"/>
      <c r="R43" s="2758"/>
      <c r="S43" s="2758"/>
    </row>
    <row r="44" spans="1:19" ht="16.5" customHeight="1">
      <c r="A44" s="2770"/>
      <c r="B44" s="811"/>
      <c r="C44" s="669" t="s">
        <v>450</v>
      </c>
      <c r="D44" s="670" t="s">
        <v>2768</v>
      </c>
      <c r="E44" s="670"/>
      <c r="F44" s="670"/>
      <c r="G44" s="670"/>
      <c r="H44" s="670"/>
      <c r="I44" s="670"/>
      <c r="J44" s="670"/>
      <c r="K44" s="670"/>
      <c r="L44" s="815"/>
      <c r="M44" s="815"/>
      <c r="N44" s="815"/>
      <c r="O44" s="815"/>
      <c r="P44" s="815"/>
      <c r="Q44" s="815"/>
      <c r="R44" s="815"/>
      <c r="S44" s="815"/>
    </row>
    <row r="45" spans="1:19" ht="16.5" customHeight="1">
      <c r="A45" s="2770"/>
      <c r="B45" s="811"/>
      <c r="C45" s="669"/>
      <c r="D45" s="670" t="s">
        <v>2764</v>
      </c>
      <c r="E45" s="670"/>
      <c r="F45" s="670"/>
      <c r="G45" s="670"/>
      <c r="H45" s="670"/>
      <c r="I45" s="670"/>
      <c r="J45" s="670"/>
      <c r="K45" s="670"/>
      <c r="L45" s="815"/>
      <c r="M45" s="815"/>
      <c r="N45" s="815"/>
      <c r="O45" s="815"/>
      <c r="P45" s="815"/>
      <c r="Q45" s="815"/>
      <c r="R45" s="815"/>
      <c r="S45" s="815"/>
    </row>
    <row r="46" spans="1:19" ht="30" customHeight="1">
      <c r="A46" s="2770"/>
      <c r="B46" s="811"/>
      <c r="C46" s="669" t="s">
        <v>1478</v>
      </c>
      <c r="D46" s="2768" t="s">
        <v>1479</v>
      </c>
      <c r="E46" s="2768"/>
      <c r="F46" s="2768"/>
      <c r="G46" s="2768"/>
      <c r="H46" s="2768"/>
      <c r="I46" s="2768"/>
      <c r="J46" s="2768"/>
      <c r="K46" s="2768"/>
      <c r="L46" s="2758"/>
      <c r="M46" s="2758"/>
      <c r="N46" s="2758"/>
      <c r="O46" s="2758"/>
      <c r="P46" s="2758"/>
      <c r="Q46" s="2758"/>
      <c r="R46" s="2758"/>
      <c r="S46" s="2758"/>
    </row>
    <row r="47" spans="1:19" ht="4.5" customHeight="1">
      <c r="B47" s="811"/>
      <c r="C47" s="811"/>
      <c r="D47" s="811"/>
      <c r="E47" s="811"/>
      <c r="F47" s="811"/>
      <c r="G47" s="811"/>
      <c r="H47" s="811"/>
      <c r="I47" s="811"/>
      <c r="J47" s="811"/>
      <c r="K47" s="811"/>
      <c r="L47" s="811"/>
      <c r="M47" s="811"/>
      <c r="N47" s="811"/>
      <c r="O47" s="811"/>
      <c r="P47" s="811"/>
      <c r="Q47" s="811"/>
      <c r="R47" s="811"/>
      <c r="S47" s="811"/>
    </row>
    <row r="48" spans="1:19" ht="37.5" customHeight="1">
      <c r="A48" s="2769" t="str">
        <f>IF(Z14=1,"Wariant realizowany","")</f>
        <v/>
      </c>
      <c r="B48" s="2760" t="s">
        <v>1250</v>
      </c>
      <c r="C48" s="2760"/>
      <c r="D48" s="2760"/>
      <c r="E48" s="2760"/>
      <c r="F48" s="2760"/>
      <c r="G48" s="2760"/>
      <c r="H48" s="2760"/>
      <c r="I48" s="2760"/>
      <c r="J48" s="2760"/>
      <c r="K48" s="2760"/>
      <c r="L48" s="2760"/>
      <c r="M48" s="2760"/>
      <c r="N48" s="2760"/>
      <c r="O48" s="2760"/>
      <c r="P48" s="2760"/>
      <c r="Q48" s="2760"/>
      <c r="R48" s="2760"/>
      <c r="S48" s="2760"/>
    </row>
    <row r="49" spans="1:19" ht="3.75" customHeight="1">
      <c r="A49" s="2769"/>
      <c r="B49" s="816"/>
      <c r="C49" s="816"/>
      <c r="D49" s="816"/>
      <c r="E49" s="816"/>
      <c r="F49" s="816"/>
      <c r="G49" s="816"/>
      <c r="H49" s="816"/>
      <c r="I49" s="816"/>
      <c r="J49" s="811"/>
      <c r="K49" s="811"/>
      <c r="L49" s="811"/>
      <c r="M49" s="811"/>
      <c r="N49" s="811"/>
      <c r="O49" s="811"/>
      <c r="P49" s="811"/>
      <c r="Q49" s="811"/>
      <c r="R49" s="811"/>
      <c r="S49" s="811"/>
    </row>
    <row r="50" spans="1:19" ht="15" customHeight="1">
      <c r="A50" s="2769"/>
      <c r="B50" s="818" t="s">
        <v>1177</v>
      </c>
      <c r="C50" s="816" t="s">
        <v>1246</v>
      </c>
      <c r="D50" s="816"/>
      <c r="E50" s="816"/>
      <c r="F50" s="816"/>
      <c r="G50" s="816"/>
      <c r="H50" s="816"/>
      <c r="I50" s="816"/>
      <c r="J50" s="816"/>
      <c r="K50" s="816"/>
      <c r="L50" s="816"/>
      <c r="M50" s="816"/>
      <c r="N50" s="816"/>
      <c r="O50" s="816"/>
      <c r="P50" s="816"/>
      <c r="Q50" s="816"/>
      <c r="R50" s="816"/>
      <c r="S50" s="816"/>
    </row>
    <row r="51" spans="1:19" ht="15" customHeight="1">
      <c r="A51" s="2769"/>
      <c r="B51" s="818"/>
      <c r="C51" s="816" t="s">
        <v>2765</v>
      </c>
      <c r="D51" s="816"/>
      <c r="E51" s="816"/>
      <c r="F51" s="816"/>
      <c r="G51" s="816"/>
      <c r="H51" s="816"/>
      <c r="I51" s="816"/>
      <c r="J51" s="816"/>
      <c r="K51" s="816"/>
      <c r="L51" s="816"/>
      <c r="M51" s="816"/>
      <c r="N51" s="816"/>
      <c r="O51" s="816"/>
      <c r="P51" s="816"/>
      <c r="Q51" s="816"/>
      <c r="R51" s="816"/>
      <c r="S51" s="816"/>
    </row>
    <row r="52" spans="1:19" ht="50.25" customHeight="1">
      <c r="A52" s="2769"/>
      <c r="B52" s="1066" t="s">
        <v>806</v>
      </c>
      <c r="C52" s="2757" t="s">
        <v>2757</v>
      </c>
      <c r="D52" s="2757"/>
      <c r="E52" s="2757"/>
      <c r="F52" s="2757"/>
      <c r="G52" s="2757"/>
      <c r="H52" s="2757"/>
      <c r="I52" s="2757"/>
      <c r="J52" s="2757"/>
      <c r="K52" s="2757"/>
      <c r="L52" s="2757"/>
      <c r="M52" s="2757"/>
      <c r="N52" s="2757"/>
      <c r="O52" s="2757"/>
      <c r="P52" s="2757"/>
      <c r="Q52" s="2757"/>
      <c r="R52" s="2757"/>
      <c r="S52" s="816"/>
    </row>
    <row r="53" spans="1:19" ht="15" customHeight="1">
      <c r="A53" s="2769"/>
      <c r="B53" s="818" t="s">
        <v>807</v>
      </c>
      <c r="C53" s="816" t="s">
        <v>2758</v>
      </c>
      <c r="D53" s="816"/>
      <c r="E53" s="816"/>
      <c r="F53" s="816"/>
      <c r="G53" s="816"/>
      <c r="H53" s="816"/>
      <c r="I53" s="816"/>
      <c r="J53" s="816"/>
      <c r="K53" s="816"/>
      <c r="L53" s="816"/>
      <c r="M53" s="816"/>
      <c r="N53" s="816"/>
      <c r="O53" s="816"/>
      <c r="P53" s="816"/>
      <c r="Q53" s="816"/>
      <c r="R53" s="816"/>
      <c r="S53" s="816"/>
    </row>
    <row r="54" spans="1:19" ht="15" customHeight="1">
      <c r="A54" s="2769"/>
      <c r="B54" s="818" t="s">
        <v>2759</v>
      </c>
      <c r="C54" s="816" t="s">
        <v>2760</v>
      </c>
      <c r="D54" s="816"/>
      <c r="E54" s="816"/>
      <c r="F54" s="816"/>
      <c r="G54" s="816"/>
      <c r="H54" s="816"/>
      <c r="I54" s="816"/>
      <c r="J54" s="816"/>
      <c r="K54" s="816"/>
      <c r="L54" s="816"/>
      <c r="M54" s="816"/>
      <c r="N54" s="816"/>
      <c r="O54" s="816"/>
      <c r="P54" s="816"/>
      <c r="Q54" s="816"/>
      <c r="R54" s="816"/>
      <c r="S54" s="816"/>
    </row>
    <row r="55" spans="1:19" ht="15" customHeight="1">
      <c r="A55" s="2769"/>
      <c r="B55" s="818" t="s">
        <v>2761</v>
      </c>
      <c r="C55" s="816" t="s">
        <v>2767</v>
      </c>
      <c r="D55" s="816"/>
      <c r="E55" s="816"/>
      <c r="F55" s="816"/>
      <c r="G55" s="816"/>
      <c r="H55" s="816"/>
      <c r="I55" s="816"/>
      <c r="J55" s="816"/>
      <c r="K55" s="816"/>
      <c r="L55" s="816"/>
      <c r="M55" s="816"/>
      <c r="N55" s="816"/>
      <c r="O55" s="816"/>
      <c r="P55" s="816"/>
      <c r="Q55" s="816"/>
      <c r="R55" s="816"/>
      <c r="S55" s="816"/>
    </row>
    <row r="56" spans="1:19" ht="15" customHeight="1">
      <c r="A56" s="2769"/>
      <c r="B56" s="818" t="s">
        <v>2762</v>
      </c>
      <c r="C56" s="816" t="s">
        <v>2763</v>
      </c>
      <c r="D56" s="816"/>
      <c r="E56" s="816"/>
      <c r="F56" s="816"/>
      <c r="G56" s="816"/>
      <c r="H56" s="816"/>
      <c r="I56" s="816"/>
      <c r="J56" s="816"/>
      <c r="K56" s="816"/>
      <c r="L56" s="816"/>
      <c r="M56" s="816"/>
      <c r="N56" s="816"/>
      <c r="O56" s="816"/>
      <c r="P56" s="816"/>
      <c r="Q56" s="816"/>
      <c r="R56" s="816"/>
      <c r="S56" s="816"/>
    </row>
    <row r="57" spans="1:19" ht="15" customHeight="1">
      <c r="A57" s="2769"/>
      <c r="B57" s="818" t="s">
        <v>445</v>
      </c>
      <c r="C57" s="816" t="s">
        <v>502</v>
      </c>
      <c r="D57" s="816"/>
      <c r="E57" s="816"/>
      <c r="F57" s="816"/>
      <c r="G57" s="816"/>
      <c r="H57" s="816"/>
      <c r="I57" s="816"/>
      <c r="J57" s="816"/>
      <c r="K57" s="816"/>
      <c r="L57" s="816"/>
      <c r="M57" s="816"/>
      <c r="N57" s="816"/>
      <c r="O57" s="816"/>
      <c r="P57" s="816"/>
      <c r="Q57" s="816"/>
      <c r="R57" s="816"/>
      <c r="S57" s="816"/>
    </row>
    <row r="58" spans="1:19" ht="15" customHeight="1">
      <c r="A58" s="2769"/>
      <c r="B58" s="818"/>
      <c r="C58" s="816" t="s">
        <v>503</v>
      </c>
      <c r="D58" s="816"/>
      <c r="E58" s="816"/>
      <c r="F58" s="816"/>
      <c r="G58" s="816"/>
      <c r="H58" s="816"/>
      <c r="I58" s="816"/>
      <c r="J58" s="816"/>
      <c r="K58" s="816"/>
      <c r="L58" s="816"/>
      <c r="M58" s="816"/>
      <c r="N58" s="816"/>
      <c r="O58" s="816"/>
      <c r="P58" s="816"/>
      <c r="Q58" s="816"/>
      <c r="R58" s="816"/>
      <c r="S58" s="816"/>
    </row>
    <row r="59" spans="1:19" ht="15" customHeight="1">
      <c r="A59" s="2769"/>
      <c r="B59" s="818" t="s">
        <v>446</v>
      </c>
      <c r="C59" s="816" t="s">
        <v>504</v>
      </c>
      <c r="D59" s="816"/>
      <c r="E59" s="816"/>
      <c r="F59" s="816"/>
      <c r="G59" s="816"/>
      <c r="H59" s="816"/>
      <c r="I59" s="816"/>
      <c r="J59" s="816"/>
      <c r="K59" s="816"/>
      <c r="L59" s="816"/>
      <c r="M59" s="816"/>
      <c r="N59" s="816"/>
      <c r="O59" s="816"/>
      <c r="P59" s="816"/>
      <c r="Q59" s="816"/>
      <c r="R59" s="816"/>
      <c r="S59" s="816"/>
    </row>
    <row r="60" spans="1:19" ht="15" customHeight="1">
      <c r="A60" s="2769"/>
      <c r="B60" s="818" t="s">
        <v>1460</v>
      </c>
      <c r="C60" s="816" t="s">
        <v>1307</v>
      </c>
      <c r="D60" s="816"/>
      <c r="E60" s="816"/>
      <c r="F60" s="816"/>
      <c r="G60" s="816"/>
      <c r="H60" s="816"/>
      <c r="I60" s="816"/>
      <c r="J60" s="816"/>
      <c r="K60" s="816"/>
      <c r="L60" s="816"/>
      <c r="M60" s="816"/>
      <c r="N60" s="816"/>
      <c r="O60" s="816"/>
      <c r="P60" s="816"/>
      <c r="Q60" s="816"/>
      <c r="R60" s="816"/>
      <c r="S60" s="816"/>
    </row>
    <row r="61" spans="1:19" ht="15" customHeight="1">
      <c r="A61" s="2769"/>
      <c r="B61" s="818" t="s">
        <v>450</v>
      </c>
      <c r="C61" s="816" t="s">
        <v>2769</v>
      </c>
      <c r="D61" s="816"/>
      <c r="E61" s="816"/>
      <c r="F61" s="816"/>
      <c r="G61" s="816"/>
      <c r="H61" s="816"/>
      <c r="I61" s="816"/>
      <c r="J61" s="816"/>
      <c r="K61" s="816"/>
      <c r="L61" s="816"/>
      <c r="M61" s="816"/>
      <c r="N61" s="816"/>
      <c r="O61" s="816"/>
      <c r="P61" s="816"/>
      <c r="Q61" s="816"/>
      <c r="R61" s="816"/>
      <c r="S61" s="816"/>
    </row>
    <row r="62" spans="1:19" ht="15" customHeight="1">
      <c r="A62" s="2769"/>
      <c r="B62" s="818" t="s">
        <v>1478</v>
      </c>
      <c r="C62" s="816" t="s">
        <v>505</v>
      </c>
      <c r="D62" s="816"/>
      <c r="E62" s="816"/>
      <c r="F62" s="816"/>
      <c r="G62" s="816"/>
      <c r="H62" s="816"/>
      <c r="I62" s="816"/>
      <c r="J62" s="816"/>
      <c r="K62" s="816"/>
      <c r="L62" s="816"/>
      <c r="M62" s="816"/>
      <c r="N62" s="816"/>
      <c r="O62" s="816"/>
      <c r="P62" s="816"/>
      <c r="Q62" s="816"/>
      <c r="R62" s="816"/>
      <c r="S62" s="816"/>
    </row>
    <row r="63" spans="1:19" ht="15" customHeight="1">
      <c r="A63" s="2769"/>
      <c r="B63" s="818"/>
      <c r="C63" s="816" t="s">
        <v>506</v>
      </c>
      <c r="D63" s="816"/>
      <c r="E63" s="816"/>
      <c r="F63" s="816"/>
      <c r="G63" s="816"/>
      <c r="H63" s="816"/>
      <c r="I63" s="816"/>
      <c r="J63" s="816"/>
      <c r="K63" s="816"/>
      <c r="L63" s="816"/>
      <c r="M63" s="816"/>
      <c r="N63" s="816"/>
      <c r="O63" s="816"/>
      <c r="P63" s="816"/>
      <c r="Q63" s="816"/>
      <c r="R63" s="816"/>
      <c r="S63" s="816"/>
    </row>
    <row r="64" spans="1:19" ht="15" customHeight="1">
      <c r="A64" s="2769"/>
      <c r="B64" s="818"/>
      <c r="C64" s="816" t="s">
        <v>507</v>
      </c>
      <c r="D64" s="816"/>
      <c r="E64" s="816"/>
      <c r="F64" s="816"/>
      <c r="G64" s="816"/>
      <c r="H64" s="816"/>
      <c r="I64" s="816"/>
      <c r="J64" s="816"/>
      <c r="K64" s="816"/>
      <c r="L64" s="816"/>
      <c r="M64" s="816"/>
      <c r="N64" s="816"/>
      <c r="O64" s="816"/>
      <c r="P64" s="816"/>
      <c r="Q64" s="816"/>
      <c r="R64" s="816"/>
      <c r="S64" s="816"/>
    </row>
  </sheetData>
  <sheetProtection sheet="1" objects="1" scenarios="1" formatCells="0" formatRows="0" autoFilter="0"/>
  <mergeCells count="30">
    <mergeCell ref="D29:S29"/>
    <mergeCell ref="D43:S43"/>
    <mergeCell ref="A48:A64"/>
    <mergeCell ref="A32:A46"/>
    <mergeCell ref="D37:S37"/>
    <mergeCell ref="D36:S36"/>
    <mergeCell ref="D42:S42"/>
    <mergeCell ref="B48:S48"/>
    <mergeCell ref="D46:S46"/>
    <mergeCell ref="B32:S32"/>
    <mergeCell ref="A21:A30"/>
    <mergeCell ref="D14:S14"/>
    <mergeCell ref="A1:S1"/>
    <mergeCell ref="A3:S3"/>
    <mergeCell ref="A4:S4"/>
    <mergeCell ref="B6:S6"/>
    <mergeCell ref="D28:S28"/>
    <mergeCell ref="D10:S10"/>
    <mergeCell ref="D12:S12"/>
    <mergeCell ref="D13:S13"/>
    <mergeCell ref="C52:R52"/>
    <mergeCell ref="D27:S27"/>
    <mergeCell ref="B22:S22"/>
    <mergeCell ref="B8:S8"/>
    <mergeCell ref="D26:S26"/>
    <mergeCell ref="D24:S24"/>
    <mergeCell ref="C19:R19"/>
    <mergeCell ref="D15:S15"/>
    <mergeCell ref="D11:S11"/>
    <mergeCell ref="C20:R20"/>
  </mergeCells>
  <phoneticPr fontId="8" type="noConversion"/>
  <conditionalFormatting sqref="B22:S22">
    <cfRule type="expression" dxfId="58" priority="17" stopIfTrue="1">
      <formula>$Z$10=1</formula>
    </cfRule>
  </conditionalFormatting>
  <conditionalFormatting sqref="C10:S10">
    <cfRule type="expression" dxfId="57" priority="14" stopIfTrue="1">
      <formula>$Y$10=1</formula>
    </cfRule>
  </conditionalFormatting>
  <conditionalFormatting sqref="C11:S11">
    <cfRule type="expression" dxfId="56" priority="13" stopIfTrue="1">
      <formula>$Y$11=1</formula>
    </cfRule>
  </conditionalFormatting>
  <conditionalFormatting sqref="C12:S12">
    <cfRule type="expression" dxfId="55" priority="12" stopIfTrue="1">
      <formula>$Y$12=1</formula>
    </cfRule>
  </conditionalFormatting>
  <conditionalFormatting sqref="C13:S13">
    <cfRule type="expression" dxfId="54" priority="11" stopIfTrue="1">
      <formula>$Y$13=1</formula>
    </cfRule>
  </conditionalFormatting>
  <conditionalFormatting sqref="C14:S14">
    <cfRule type="expression" dxfId="53" priority="10" stopIfTrue="1">
      <formula>$Y$14=1</formula>
    </cfRule>
  </conditionalFormatting>
  <conditionalFormatting sqref="C15:S15">
    <cfRule type="expression" dxfId="52" priority="9" stopIfTrue="1">
      <formula>$Y$15=1</formula>
    </cfRule>
  </conditionalFormatting>
  <conditionalFormatting sqref="C24:S24 C26:S29 C25 E25:S25">
    <cfRule type="expression" dxfId="51" priority="8" stopIfTrue="1">
      <formula>$Z$10=1</formula>
    </cfRule>
  </conditionalFormatting>
  <conditionalFormatting sqref="C34:S35 C36 C37:S46">
    <cfRule type="expression" dxfId="50" priority="7" stopIfTrue="1">
      <formula>$Z$12=1</formula>
    </cfRule>
  </conditionalFormatting>
  <conditionalFormatting sqref="B32:S32">
    <cfRule type="expression" dxfId="49" priority="6" stopIfTrue="1">
      <formula>$Z$12</formula>
    </cfRule>
  </conditionalFormatting>
  <conditionalFormatting sqref="B48:S48">
    <cfRule type="expression" dxfId="48" priority="5" stopIfTrue="1">
      <formula>$Z$14=1</formula>
    </cfRule>
  </conditionalFormatting>
  <conditionalFormatting sqref="B50:S51 B53:S64 B52 S52">
    <cfRule type="expression" dxfId="47" priority="4" stopIfTrue="1">
      <formula>$Z$14=1</formula>
    </cfRule>
  </conditionalFormatting>
  <conditionalFormatting sqref="D36:S36">
    <cfRule type="expression" dxfId="46" priority="3" stopIfTrue="1">
      <formula>$Z$12=1</formula>
    </cfRule>
  </conditionalFormatting>
  <conditionalFormatting sqref="C52">
    <cfRule type="expression" dxfId="45" priority="2" stopIfTrue="1">
      <formula>$Z$14=1</formula>
    </cfRule>
  </conditionalFormatting>
  <conditionalFormatting sqref="D25">
    <cfRule type="expression" dxfId="44" priority="1" stopIfTrue="1">
      <formula>$Z$14=1</formula>
    </cfRule>
  </conditionalFormatting>
  <printOptions horizontalCentered="1"/>
  <pageMargins left="0.31496062992125984" right="0.23622047244094491" top="0.39370078740157483" bottom="0.43307086614173229" header="0.23622047244094491" footer="0.27559055118110237"/>
  <pageSetup paperSize="9" scale="7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2.xml><?xml version="1.0" encoding="utf-8"?>
<worksheet xmlns="http://schemas.openxmlformats.org/spreadsheetml/2006/main" xmlns:r="http://schemas.openxmlformats.org/officeDocument/2006/relationships">
  <sheetPr enableFormatConditionsCalculation="0">
    <tabColor indexed="50"/>
  </sheetPr>
  <dimension ref="A1:CM1433"/>
  <sheetViews>
    <sheetView showZeros="0" workbookViewId="0">
      <pane ySplit="9" topLeftCell="A1407" activePane="bottomLeft" state="frozen"/>
      <selection activeCell="D17" sqref="D17"/>
      <selection pane="bottomLeft" activeCell="G1410" sqref="G1410:H1410"/>
    </sheetView>
  </sheetViews>
  <sheetFormatPr defaultRowHeight="12.75"/>
  <cols>
    <col min="1" max="1" width="7.5703125" style="2" customWidth="1"/>
    <col min="2" max="2" width="2.5703125" style="2" hidden="1" customWidth="1"/>
    <col min="3" max="3" width="6.42578125" style="2" customWidth="1"/>
    <col min="4" max="4" width="7.7109375" style="2" customWidth="1"/>
    <col min="5" max="5" width="6.85546875" style="2" customWidth="1"/>
    <col min="6" max="6" width="4.140625" style="2" customWidth="1"/>
    <col min="7" max="7" width="16.28515625" style="2" customWidth="1"/>
    <col min="8" max="8" width="4.5703125" style="2" customWidth="1"/>
    <col min="9" max="9" width="16.28515625" style="2" customWidth="1"/>
    <col min="10" max="10" width="4.5703125" style="2" customWidth="1"/>
    <col min="11" max="11" width="16.28515625" style="2" customWidth="1"/>
    <col min="12" max="12" width="4.5703125" style="2" customWidth="1"/>
    <col min="13" max="13" width="16.28515625" style="2" customWidth="1"/>
    <col min="14" max="14" width="4.5703125" style="2" customWidth="1"/>
    <col min="15" max="15" width="16.28515625" style="2" customWidth="1"/>
    <col min="16" max="16" width="4.5703125" style="2" customWidth="1"/>
    <col min="17" max="18" width="1.28515625" style="2" customWidth="1"/>
    <col min="19" max="19" width="8.7109375" style="2" customWidth="1"/>
    <col min="20" max="20" width="14.140625" style="2" customWidth="1"/>
    <col min="21" max="21" width="12.28515625" style="2" hidden="1" customWidth="1"/>
    <col min="22" max="22" width="2.42578125" style="2" customWidth="1"/>
    <col min="23" max="25" width="10.42578125" style="2" customWidth="1"/>
    <col min="26" max="30" width="9.140625" style="2" hidden="1" customWidth="1"/>
    <col min="31" max="38" width="5.28515625" style="27" hidden="1" customWidth="1"/>
    <col min="39" max="41" width="9.140625" style="2" hidden="1" customWidth="1"/>
    <col min="42" max="49" width="5.28515625" style="27" hidden="1" customWidth="1"/>
    <col min="50" max="52" width="9.140625" style="2" hidden="1" customWidth="1"/>
    <col min="53" max="60" width="5.28515625" style="27" hidden="1" customWidth="1"/>
    <col min="61" max="63" width="9.140625" style="2" hidden="1" customWidth="1"/>
    <col min="64" max="71" width="5.28515625" style="27" hidden="1" customWidth="1"/>
    <col min="72" max="74" width="9.140625" style="2" hidden="1" customWidth="1"/>
    <col min="75" max="82" width="5.28515625" style="27" hidden="1" customWidth="1"/>
    <col min="83" max="85" width="9.140625" style="2" hidden="1" customWidth="1"/>
    <col min="86" max="16384" width="9.140625" style="2"/>
  </cols>
  <sheetData>
    <row r="1" spans="1:91" s="4" customFormat="1" ht="4.5" customHeight="1">
      <c r="A1" s="388"/>
      <c r="B1" s="380"/>
      <c r="C1" s="388"/>
      <c r="D1" s="381"/>
      <c r="E1" s="381"/>
      <c r="F1" s="381"/>
      <c r="G1" s="381"/>
      <c r="H1" s="381"/>
      <c r="I1" s="381"/>
      <c r="J1" s="381"/>
      <c r="K1" s="381"/>
      <c r="L1" s="381"/>
      <c r="M1" s="381"/>
      <c r="N1" s="381"/>
      <c r="O1" s="381"/>
      <c r="P1" s="381"/>
      <c r="Q1" s="347"/>
      <c r="R1" s="347"/>
      <c r="S1" s="238"/>
      <c r="T1" s="238"/>
      <c r="U1" s="238"/>
      <c r="V1" s="347"/>
      <c r="W1" s="347"/>
      <c r="X1" s="33"/>
      <c r="Y1" s="347"/>
      <c r="Z1" s="347"/>
      <c r="AA1" s="347"/>
      <c r="AB1" s="347"/>
      <c r="AC1" s="347"/>
      <c r="AD1" s="347"/>
      <c r="AG1" s="30"/>
      <c r="AH1" s="30"/>
      <c r="AI1" s="30"/>
      <c r="AJ1" s="30"/>
      <c r="AK1" s="30"/>
      <c r="AL1" s="30"/>
      <c r="AM1" s="347"/>
      <c r="AN1" s="347"/>
      <c r="AO1" s="347"/>
      <c r="AP1" s="30"/>
      <c r="AQ1" s="30"/>
      <c r="AR1" s="30"/>
      <c r="AS1" s="30"/>
      <c r="AT1" s="30"/>
      <c r="AU1" s="30"/>
      <c r="AV1" s="30"/>
      <c r="AW1" s="30"/>
      <c r="AX1" s="347"/>
      <c r="AY1" s="347"/>
      <c r="AZ1" s="347"/>
      <c r="BA1" s="30"/>
      <c r="BB1" s="30"/>
      <c r="BC1" s="30"/>
      <c r="BD1" s="30"/>
      <c r="BE1" s="30"/>
      <c r="BF1" s="30"/>
      <c r="BG1" s="30"/>
      <c r="BH1" s="30"/>
      <c r="BI1" s="347"/>
      <c r="BJ1" s="347"/>
      <c r="BK1" s="347"/>
      <c r="BL1" s="30"/>
      <c r="BM1" s="30"/>
      <c r="BN1" s="30"/>
      <c r="BO1" s="30"/>
      <c r="BP1" s="30"/>
      <c r="BQ1" s="30"/>
      <c r="BR1" s="30"/>
      <c r="BS1" s="30"/>
      <c r="BT1" s="347"/>
      <c r="BU1" s="347"/>
      <c r="BV1" s="347"/>
      <c r="BW1" s="30"/>
      <c r="BX1" s="30"/>
      <c r="BY1" s="30"/>
      <c r="BZ1" s="30"/>
      <c r="CA1" s="30"/>
      <c r="CB1" s="30"/>
      <c r="CC1" s="30"/>
      <c r="CD1" s="30"/>
      <c r="CE1" s="347"/>
      <c r="CF1" s="347"/>
      <c r="CG1" s="347"/>
      <c r="CH1" s="347"/>
      <c r="CI1" s="347"/>
      <c r="CJ1" s="347"/>
      <c r="CK1" s="347"/>
      <c r="CL1" s="347"/>
      <c r="CM1" s="347"/>
    </row>
    <row r="2" spans="1:91" s="4" customFormat="1" ht="15" customHeight="1">
      <c r="A2" s="388"/>
      <c r="B2" s="380"/>
      <c r="C2" s="325" t="s">
        <v>1226</v>
      </c>
      <c r="D2" s="394"/>
      <c r="E2" s="394"/>
      <c r="F2" s="394"/>
      <c r="G2" s="394"/>
      <c r="H2" s="394"/>
      <c r="I2" s="394"/>
      <c r="J2" s="394"/>
      <c r="K2" s="394"/>
      <c r="L2" s="394"/>
      <c r="M2" s="394"/>
      <c r="N2" s="394"/>
      <c r="O2" s="394"/>
      <c r="P2" s="394"/>
      <c r="Q2" s="347"/>
      <c r="R2" s="347"/>
      <c r="S2" s="238"/>
      <c r="T2" s="238"/>
      <c r="U2" s="238"/>
      <c r="V2" s="347"/>
      <c r="W2" s="347"/>
      <c r="X2" s="33"/>
      <c r="Y2" s="347"/>
      <c r="Z2" s="967" t="s">
        <v>188</v>
      </c>
      <c r="AA2" s="967"/>
      <c r="AB2" s="967"/>
      <c r="AC2" s="967"/>
      <c r="AD2" s="967"/>
      <c r="AG2" s="30"/>
      <c r="AH2" s="30"/>
      <c r="AI2" s="30"/>
      <c r="AJ2" s="30"/>
      <c r="AK2" s="30"/>
      <c r="AM2" s="979">
        <f>AM7+AN7+AO7</f>
        <v>0</v>
      </c>
      <c r="AN2" s="967"/>
      <c r="AO2" s="967"/>
      <c r="AP2" s="30"/>
      <c r="AQ2" s="30"/>
      <c r="AR2" s="30"/>
      <c r="AS2" s="30"/>
      <c r="AT2" s="30"/>
      <c r="AU2" s="30"/>
      <c r="AV2" s="30"/>
      <c r="AW2" s="30"/>
      <c r="AX2" s="979">
        <f>AX7+AY7+AZ7</f>
        <v>0</v>
      </c>
      <c r="AY2" s="967"/>
      <c r="AZ2" s="967"/>
      <c r="BA2" s="30"/>
      <c r="BB2" s="30"/>
      <c r="BC2" s="30"/>
      <c r="BD2" s="30"/>
      <c r="BE2" s="30"/>
      <c r="BF2" s="30"/>
      <c r="BG2" s="30"/>
      <c r="BH2" s="30"/>
      <c r="BI2" s="979">
        <f>BI7+BJ7+BK7</f>
        <v>0</v>
      </c>
      <c r="BJ2" s="967"/>
      <c r="BK2" s="967"/>
      <c r="BL2" s="30"/>
      <c r="BM2" s="30"/>
      <c r="BN2" s="30"/>
      <c r="BO2" s="30"/>
      <c r="BP2" s="30"/>
      <c r="BQ2" s="30"/>
      <c r="BR2" s="30"/>
      <c r="BS2" s="30"/>
      <c r="BT2" s="979">
        <f>BT7+BU7+BV7</f>
        <v>0</v>
      </c>
      <c r="BU2" s="967"/>
      <c r="BV2" s="967"/>
      <c r="BW2" s="30"/>
      <c r="BX2" s="30"/>
      <c r="BY2" s="30"/>
      <c r="BZ2" s="30"/>
      <c r="CA2" s="30"/>
      <c r="CB2" s="30"/>
      <c r="CC2" s="30"/>
      <c r="CD2" s="30"/>
      <c r="CE2" s="347"/>
      <c r="CF2" s="347"/>
      <c r="CG2" s="967" t="s">
        <v>188</v>
      </c>
      <c r="CH2" s="347"/>
      <c r="CI2" s="347"/>
      <c r="CJ2" s="347"/>
      <c r="CK2" s="347"/>
      <c r="CL2" s="347"/>
      <c r="CM2" s="347"/>
    </row>
    <row r="3" spans="1:91" ht="12.75" customHeight="1">
      <c r="A3" s="2800" t="s">
        <v>1615</v>
      </c>
      <c r="B3" s="40"/>
      <c r="C3" s="981"/>
      <c r="D3" s="982"/>
      <c r="E3" s="982"/>
      <c r="F3" s="983" t="s">
        <v>269</v>
      </c>
      <c r="G3" s="989">
        <f>AA8</f>
        <v>0</v>
      </c>
      <c r="H3" s="990">
        <f>AA7</f>
        <v>0</v>
      </c>
      <c r="I3" s="994"/>
      <c r="J3" s="992"/>
      <c r="K3" s="993"/>
      <c r="L3" s="992"/>
      <c r="M3" s="993"/>
      <c r="N3" s="992"/>
      <c r="O3" s="993"/>
      <c r="P3" s="992"/>
      <c r="Q3" s="378"/>
      <c r="R3" s="11"/>
      <c r="S3" s="238"/>
      <c r="T3" s="238"/>
      <c r="U3" s="238"/>
      <c r="V3" s="11"/>
      <c r="W3" s="11"/>
      <c r="X3" s="33"/>
      <c r="Y3" s="11"/>
      <c r="Z3" s="11"/>
      <c r="AA3" s="11"/>
      <c r="AB3" s="11"/>
      <c r="AC3" s="11"/>
      <c r="AD3" s="11"/>
      <c r="AG3" s="30"/>
      <c r="AH3" s="30"/>
      <c r="AI3" s="30"/>
      <c r="AJ3" s="30"/>
      <c r="AK3" s="30"/>
      <c r="AL3" s="30"/>
      <c r="AM3" s="11"/>
      <c r="AN3" s="11"/>
      <c r="AO3" s="11"/>
      <c r="AP3" s="30"/>
      <c r="AQ3" s="30"/>
      <c r="AR3" s="30"/>
      <c r="AS3" s="30"/>
      <c r="AT3" s="30"/>
      <c r="AU3" s="30"/>
      <c r="AV3" s="30"/>
      <c r="AW3" s="30"/>
      <c r="AX3" s="11"/>
      <c r="AY3" s="11"/>
      <c r="AZ3" s="11"/>
      <c r="BA3" s="30"/>
      <c r="BB3" s="30"/>
      <c r="BC3" s="30"/>
      <c r="BD3" s="30"/>
      <c r="BE3" s="30"/>
      <c r="BF3" s="30"/>
      <c r="BG3" s="30"/>
      <c r="BH3" s="30"/>
      <c r="BI3" s="11"/>
      <c r="BJ3" s="11"/>
      <c r="BK3" s="11"/>
      <c r="BL3" s="30"/>
      <c r="BM3" s="30"/>
      <c r="BN3" s="30"/>
      <c r="BO3" s="30"/>
      <c r="BP3" s="30"/>
      <c r="BQ3" s="30"/>
      <c r="BR3" s="30"/>
      <c r="BS3" s="30"/>
      <c r="BT3" s="11"/>
      <c r="BU3" s="11"/>
      <c r="BV3" s="11"/>
      <c r="BW3" s="30"/>
      <c r="BX3" s="30"/>
      <c r="BY3" s="30"/>
      <c r="BZ3" s="30"/>
      <c r="CA3" s="30"/>
      <c r="CB3" s="30"/>
      <c r="CC3" s="30"/>
      <c r="CD3" s="30"/>
      <c r="CE3" s="11"/>
      <c r="CF3" s="11"/>
      <c r="CG3" s="11"/>
      <c r="CH3" s="11"/>
      <c r="CI3" s="11"/>
      <c r="CJ3" s="11"/>
      <c r="CK3" s="11"/>
      <c r="CL3" s="11"/>
      <c r="CM3" s="11"/>
    </row>
    <row r="4" spans="1:91" ht="12.75" customHeight="1">
      <c r="A4" s="2800"/>
      <c r="B4" s="40"/>
      <c r="C4" s="981"/>
      <c r="D4" s="982"/>
      <c r="E4" s="982"/>
      <c r="F4" s="984" t="s">
        <v>270</v>
      </c>
      <c r="G4" s="991">
        <f>AB8</f>
        <v>0</v>
      </c>
      <c r="H4" s="985">
        <f>AB7</f>
        <v>0</v>
      </c>
      <c r="I4" s="991">
        <f>AM8</f>
        <v>0</v>
      </c>
      <c r="J4" s="985">
        <f>AM7</f>
        <v>0</v>
      </c>
      <c r="K4" s="991">
        <f>AX8</f>
        <v>0</v>
      </c>
      <c r="L4" s="985">
        <f>AX7</f>
        <v>0</v>
      </c>
      <c r="M4" s="991">
        <f>BI8</f>
        <v>0</v>
      </c>
      <c r="N4" s="985">
        <f>BI7</f>
        <v>0</v>
      </c>
      <c r="O4" s="991">
        <f>BT8</f>
        <v>0</v>
      </c>
      <c r="P4" s="985">
        <f>BT7</f>
        <v>0</v>
      </c>
      <c r="Q4" s="378"/>
      <c r="R4" s="11"/>
      <c r="S4" s="238"/>
      <c r="T4" s="238"/>
      <c r="U4" s="238"/>
      <c r="V4" s="11"/>
      <c r="W4" s="11"/>
      <c r="X4" s="33"/>
      <c r="Y4" s="11"/>
      <c r="Z4" s="11"/>
      <c r="AA4" s="11"/>
      <c r="AB4" s="11"/>
      <c r="AC4" s="11"/>
      <c r="AD4" s="11"/>
      <c r="AG4" s="30"/>
      <c r="AH4" s="30"/>
      <c r="AI4" s="30"/>
      <c r="AJ4" s="30"/>
      <c r="AK4" s="30"/>
      <c r="AL4" s="30"/>
      <c r="AM4" s="11"/>
      <c r="AN4" s="11"/>
      <c r="AO4" s="11"/>
      <c r="AP4" s="30"/>
      <c r="AQ4" s="30"/>
      <c r="AR4" s="30"/>
      <c r="AS4" s="30"/>
      <c r="AT4" s="30"/>
      <c r="AU4" s="30"/>
      <c r="AV4" s="30"/>
      <c r="AW4" s="30"/>
      <c r="AX4" s="11"/>
      <c r="AY4" s="11"/>
      <c r="AZ4" s="11"/>
      <c r="BA4" s="30"/>
      <c r="BB4" s="30"/>
      <c r="BC4" s="30"/>
      <c r="BD4" s="30"/>
      <c r="BE4" s="30"/>
      <c r="BF4" s="30"/>
      <c r="BG4" s="30"/>
      <c r="BH4" s="30"/>
      <c r="BI4" s="11"/>
      <c r="BJ4" s="11"/>
      <c r="BK4" s="11"/>
      <c r="BL4" s="30"/>
      <c r="BM4" s="30"/>
      <c r="BN4" s="30"/>
      <c r="BO4" s="30"/>
      <c r="BP4" s="30"/>
      <c r="BQ4" s="30"/>
      <c r="BR4" s="30"/>
      <c r="BS4" s="30"/>
      <c r="BT4" s="11"/>
      <c r="BU4" s="11"/>
      <c r="BV4" s="11"/>
      <c r="BW4" s="30"/>
      <c r="BX4" s="30"/>
      <c r="BY4" s="30"/>
      <c r="BZ4" s="30"/>
      <c r="CA4" s="30"/>
      <c r="CB4" s="30"/>
      <c r="CC4" s="30"/>
      <c r="CD4" s="30"/>
      <c r="CE4" s="11"/>
      <c r="CF4" s="11"/>
      <c r="CG4" s="11"/>
      <c r="CH4" s="11"/>
      <c r="CI4" s="11"/>
      <c r="CJ4" s="11"/>
      <c r="CK4" s="11"/>
      <c r="CL4" s="11"/>
      <c r="CM4" s="11"/>
    </row>
    <row r="5" spans="1:91" ht="12.75" customHeight="1">
      <c r="A5" s="2800"/>
      <c r="B5" s="40"/>
      <c r="C5" s="981"/>
      <c r="D5" s="982"/>
      <c r="E5" s="982"/>
      <c r="F5" s="984" t="s">
        <v>271</v>
      </c>
      <c r="G5" s="991">
        <f>AC8</f>
        <v>0</v>
      </c>
      <c r="H5" s="985">
        <f>AC7</f>
        <v>0</v>
      </c>
      <c r="I5" s="991">
        <f>AN8</f>
        <v>0</v>
      </c>
      <c r="J5" s="985">
        <f>AN7</f>
        <v>0</v>
      </c>
      <c r="K5" s="991">
        <f>AY8</f>
        <v>0</v>
      </c>
      <c r="L5" s="985">
        <f>AY7</f>
        <v>0</v>
      </c>
      <c r="M5" s="991">
        <f>BJ8</f>
        <v>0</v>
      </c>
      <c r="N5" s="985">
        <f>BJ7</f>
        <v>0</v>
      </c>
      <c r="O5" s="991">
        <f>BU8</f>
        <v>0</v>
      </c>
      <c r="P5" s="985">
        <f>BU7</f>
        <v>0</v>
      </c>
      <c r="Q5" s="378"/>
      <c r="R5" s="11"/>
      <c r="S5" s="238"/>
      <c r="T5" s="238"/>
      <c r="U5" s="238"/>
      <c r="V5" s="11"/>
      <c r="W5" s="11"/>
      <c r="X5" s="33"/>
      <c r="Y5" s="11"/>
      <c r="Z5" s="11"/>
      <c r="AA5" s="11"/>
      <c r="AB5" s="11"/>
      <c r="AC5" s="11"/>
      <c r="AD5" s="11"/>
      <c r="AG5" s="30"/>
      <c r="AH5" s="30"/>
      <c r="AI5" s="30"/>
      <c r="AJ5" s="30"/>
      <c r="AK5" s="30"/>
      <c r="AL5" s="30"/>
      <c r="AM5" s="11"/>
      <c r="AN5" s="11"/>
      <c r="AO5" s="11"/>
      <c r="AP5" s="30"/>
      <c r="AQ5" s="30"/>
      <c r="AR5" s="30"/>
      <c r="AS5" s="30"/>
      <c r="AT5" s="30"/>
      <c r="AU5" s="30"/>
      <c r="AV5" s="30"/>
      <c r="AW5" s="30"/>
      <c r="AX5" s="11"/>
      <c r="AY5" s="11"/>
      <c r="AZ5" s="11"/>
      <c r="BA5" s="30"/>
      <c r="BB5" s="30"/>
      <c r="BC5" s="30"/>
      <c r="BD5" s="30"/>
      <c r="BE5" s="30"/>
      <c r="BF5" s="30"/>
      <c r="BG5" s="30"/>
      <c r="BH5" s="30"/>
      <c r="BI5" s="11"/>
      <c r="BJ5" s="11"/>
      <c r="BK5" s="11"/>
      <c r="BL5" s="30"/>
      <c r="BM5" s="30"/>
      <c r="BN5" s="30"/>
      <c r="BO5" s="30"/>
      <c r="BP5" s="30"/>
      <c r="BQ5" s="30"/>
      <c r="BR5" s="30"/>
      <c r="BS5" s="30"/>
      <c r="BT5" s="11"/>
      <c r="BU5" s="11"/>
      <c r="BV5" s="11"/>
      <c r="BW5" s="30"/>
      <c r="BX5" s="30"/>
      <c r="BY5" s="30"/>
      <c r="BZ5" s="30"/>
      <c r="CA5" s="30"/>
      <c r="CB5" s="30"/>
      <c r="CC5" s="30"/>
      <c r="CD5" s="30"/>
      <c r="CE5" s="11"/>
      <c r="CF5" s="11"/>
      <c r="CG5" s="11"/>
      <c r="CH5" s="11"/>
      <c r="CI5" s="11"/>
      <c r="CJ5" s="11"/>
      <c r="CK5" s="11"/>
      <c r="CL5" s="11"/>
      <c r="CM5" s="11"/>
    </row>
    <row r="6" spans="1:91" s="3" customFormat="1" ht="12.75" customHeight="1">
      <c r="A6" s="2800"/>
      <c r="B6" s="33"/>
      <c r="C6" s="986"/>
      <c r="D6" s="987"/>
      <c r="E6" s="988"/>
      <c r="F6" s="984" t="s">
        <v>272</v>
      </c>
      <c r="G6" s="991">
        <f>AD8</f>
        <v>0</v>
      </c>
      <c r="H6" s="985">
        <f>AD7</f>
        <v>0</v>
      </c>
      <c r="I6" s="991">
        <f>AO8</f>
        <v>0</v>
      </c>
      <c r="J6" s="985">
        <f>AO7</f>
        <v>0</v>
      </c>
      <c r="K6" s="991">
        <f>AZ8</f>
        <v>0</v>
      </c>
      <c r="L6" s="985">
        <f>AZ7</f>
        <v>0</v>
      </c>
      <c r="M6" s="991">
        <f>BK8</f>
        <v>0</v>
      </c>
      <c r="N6" s="985">
        <f>BK7</f>
        <v>0</v>
      </c>
      <c r="O6" s="991">
        <f>BV8</f>
        <v>0</v>
      </c>
      <c r="P6" s="985">
        <f>BV7</f>
        <v>0</v>
      </c>
      <c r="Q6" s="33"/>
      <c r="R6" s="33"/>
      <c r="S6" s="238"/>
      <c r="T6" s="238"/>
      <c r="U6" s="238"/>
      <c r="V6" s="33"/>
      <c r="W6" s="33"/>
      <c r="X6" s="33"/>
      <c r="Y6" s="33"/>
      <c r="Z6" s="33"/>
      <c r="AA6" s="33"/>
      <c r="AB6" s="33"/>
      <c r="AC6" s="33"/>
      <c r="AD6" s="33"/>
      <c r="AF6" s="966"/>
      <c r="AG6" s="30"/>
      <c r="AH6" s="30"/>
      <c r="AI6" s="30"/>
      <c r="AJ6" s="30"/>
      <c r="AK6" s="30"/>
      <c r="AL6" s="30"/>
      <c r="AM6" s="33"/>
      <c r="AN6" s="33"/>
      <c r="AO6" s="33"/>
      <c r="AP6" s="30"/>
      <c r="AQ6" s="30"/>
      <c r="AR6" s="30"/>
      <c r="AS6" s="30"/>
      <c r="AT6" s="30"/>
      <c r="AU6" s="30"/>
      <c r="AV6" s="30"/>
      <c r="AW6" s="30"/>
      <c r="AX6" s="33"/>
      <c r="AY6" s="33"/>
      <c r="AZ6" s="33"/>
      <c r="BA6" s="30"/>
      <c r="BB6" s="30"/>
      <c r="BC6" s="30"/>
      <c r="BD6" s="30"/>
      <c r="BE6" s="30"/>
      <c r="BF6" s="30"/>
      <c r="BG6" s="30"/>
      <c r="BH6" s="30"/>
      <c r="BI6" s="33"/>
      <c r="BJ6" s="33"/>
      <c r="BK6" s="33"/>
      <c r="BL6" s="30"/>
      <c r="BM6" s="30"/>
      <c r="BN6" s="30"/>
      <c r="BO6" s="30"/>
      <c r="BP6" s="30"/>
      <c r="BQ6" s="30"/>
      <c r="BR6" s="30"/>
      <c r="BS6" s="30"/>
      <c r="BT6" s="33"/>
      <c r="BU6" s="33"/>
      <c r="BV6" s="33"/>
      <c r="BW6" s="30"/>
      <c r="BX6" s="30"/>
      <c r="BY6" s="30"/>
      <c r="BZ6" s="30"/>
      <c r="CA6" s="30"/>
      <c r="CB6" s="30"/>
      <c r="CC6" s="30"/>
      <c r="CD6" s="30"/>
      <c r="CE6" s="33"/>
      <c r="CF6" s="33"/>
      <c r="CG6" s="33"/>
      <c r="CH6" s="33"/>
      <c r="CI6" s="33"/>
      <c r="CJ6" s="33"/>
      <c r="CK6" s="33"/>
      <c r="CL6" s="33"/>
      <c r="CM6" s="33"/>
    </row>
    <row r="7" spans="1:91" ht="21.75" customHeight="1">
      <c r="A7" s="2054" t="s">
        <v>80</v>
      </c>
      <c r="B7" s="11"/>
      <c r="C7" s="2055" t="s">
        <v>1110</v>
      </c>
      <c r="D7" s="2055" t="s">
        <v>1285</v>
      </c>
      <c r="E7" s="2055" t="s">
        <v>222</v>
      </c>
      <c r="F7" s="2055" t="s">
        <v>265</v>
      </c>
      <c r="G7" s="2061" t="s">
        <v>224</v>
      </c>
      <c r="H7" s="2062"/>
      <c r="I7" s="2062"/>
      <c r="J7" s="2062"/>
      <c r="K7" s="2062"/>
      <c r="L7" s="2062"/>
      <c r="M7" s="2062"/>
      <c r="N7" s="2062"/>
      <c r="O7" s="2062"/>
      <c r="P7" s="2063"/>
      <c r="Q7" s="11"/>
      <c r="R7" s="11"/>
      <c r="S7" s="238"/>
      <c r="T7" s="238"/>
      <c r="U7" s="344"/>
      <c r="V7" s="11"/>
      <c r="W7" s="11"/>
      <c r="X7" s="33"/>
      <c r="Y7" s="11"/>
      <c r="Z7" s="11"/>
      <c r="AA7" s="979">
        <f>AB7+AC7+AD7</f>
        <v>0</v>
      </c>
      <c r="AB7" s="979">
        <f>IF($AA8=0,0,AB8/$AA8)</f>
        <v>0</v>
      </c>
      <c r="AC7" s="979">
        <f>IF($AA8=0,0,AC8/$AA8)</f>
        <v>0</v>
      </c>
      <c r="AD7" s="979">
        <f>IF($AA8=0,0,AD8/$AA8)</f>
        <v>0</v>
      </c>
      <c r="AF7" s="584" t="s">
        <v>266</v>
      </c>
      <c r="AG7" s="30"/>
      <c r="AH7" s="30"/>
      <c r="AI7" s="30"/>
      <c r="AJ7" s="30"/>
      <c r="AK7" s="30"/>
      <c r="AL7" s="30"/>
      <c r="AM7" s="979">
        <f>IF($AA8=0,0,AM8/$AA8)</f>
        <v>0</v>
      </c>
      <c r="AN7" s="979">
        <f>IF($AA8=0,0,AN8/$AA8)</f>
        <v>0</v>
      </c>
      <c r="AO7" s="979">
        <f>IF($AA8=0,0,AO8/$AA8)</f>
        <v>0</v>
      </c>
      <c r="AP7" s="30"/>
      <c r="AQ7" s="30"/>
      <c r="AR7" s="30"/>
      <c r="AS7" s="30"/>
      <c r="AT7" s="30"/>
      <c r="AU7" s="30"/>
      <c r="AV7" s="30"/>
      <c r="AW7" s="30"/>
      <c r="AX7" s="979">
        <f>IF($AA8=0,0,AX8/$AA8)</f>
        <v>0</v>
      </c>
      <c r="AY7" s="979">
        <f>IF($AA8=0,0,AY8/$AA8)</f>
        <v>0</v>
      </c>
      <c r="AZ7" s="979">
        <f>IF($AA8=0,0,AZ8/$AA8)</f>
        <v>0</v>
      </c>
      <c r="BA7" s="30"/>
      <c r="BB7" s="30"/>
      <c r="BC7" s="30"/>
      <c r="BD7" s="30"/>
      <c r="BE7" s="30"/>
      <c r="BF7" s="30"/>
      <c r="BG7" s="30"/>
      <c r="BH7" s="30"/>
      <c r="BI7" s="979">
        <f>IF($AA8=0,0,BI8/$AA8)</f>
        <v>0</v>
      </c>
      <c r="BJ7" s="979">
        <f>IF($AA8=0,0,BJ8/$AA8)</f>
        <v>0</v>
      </c>
      <c r="BK7" s="979">
        <f>IF($AA8=0,0,BK8/$AA8)</f>
        <v>0</v>
      </c>
      <c r="BL7" s="30"/>
      <c r="BM7" s="30"/>
      <c r="BN7" s="30"/>
      <c r="BO7" s="30"/>
      <c r="BP7" s="30"/>
      <c r="BQ7" s="30"/>
      <c r="BR7" s="30"/>
      <c r="BS7" s="30"/>
      <c r="BT7" s="979">
        <f>IF($AA8=0,0,BT8/$AA8)</f>
        <v>0</v>
      </c>
      <c r="BU7" s="979">
        <f>IF($AA8=0,0,BU8/$AA8)</f>
        <v>0</v>
      </c>
      <c r="BV7" s="979">
        <f>IF($AA8=0,0,BV8/$AA8)</f>
        <v>0</v>
      </c>
      <c r="BW7" s="30"/>
      <c r="BX7" s="30"/>
      <c r="BY7" s="30"/>
      <c r="BZ7" s="30"/>
      <c r="CA7" s="30"/>
      <c r="CB7" s="30"/>
      <c r="CC7" s="30"/>
      <c r="CD7" s="30"/>
      <c r="CE7" s="11"/>
      <c r="CF7" s="11"/>
      <c r="CG7" s="11"/>
      <c r="CH7" s="11"/>
      <c r="CI7" s="11"/>
      <c r="CJ7" s="11"/>
      <c r="CK7" s="11"/>
      <c r="CL7" s="11"/>
      <c r="CM7" s="11"/>
    </row>
    <row r="8" spans="1:91" ht="24.75" customHeight="1">
      <c r="A8" s="2054"/>
      <c r="C8" s="2056"/>
      <c r="D8" s="2056"/>
      <c r="E8" s="2056"/>
      <c r="F8" s="2056"/>
      <c r="G8" s="446" t="s">
        <v>293</v>
      </c>
      <c r="H8" s="2794" t="s">
        <v>226</v>
      </c>
      <c r="I8" s="452" t="s">
        <v>293</v>
      </c>
      <c r="J8" s="2797" t="s">
        <v>226</v>
      </c>
      <c r="K8" s="452" t="s">
        <v>293</v>
      </c>
      <c r="L8" s="2797" t="s">
        <v>226</v>
      </c>
      <c r="M8" s="452" t="s">
        <v>293</v>
      </c>
      <c r="N8" s="2797" t="s">
        <v>226</v>
      </c>
      <c r="O8" s="452" t="s">
        <v>293</v>
      </c>
      <c r="P8" s="2797" t="s">
        <v>226</v>
      </c>
      <c r="Q8" s="11"/>
      <c r="R8" s="11"/>
      <c r="S8" s="2152" t="s">
        <v>1155</v>
      </c>
      <c r="T8" s="866" t="s">
        <v>1156</v>
      </c>
      <c r="U8" s="865" t="s">
        <v>441</v>
      </c>
      <c r="V8" s="11"/>
      <c r="W8" s="2058" t="s">
        <v>700</v>
      </c>
      <c r="X8" s="2058"/>
      <c r="Y8" s="2058"/>
      <c r="Z8" s="11"/>
      <c r="AA8" s="968">
        <f>SUM(AA10:AA1409)</f>
        <v>0</v>
      </c>
      <c r="AB8" s="968">
        <f>SUM(AB10:AB1409)</f>
        <v>0</v>
      </c>
      <c r="AC8" s="968">
        <f>SUM(AC10:AC1409)</f>
        <v>0</v>
      </c>
      <c r="AD8" s="968">
        <f>SUM(AD10:AD1409)</f>
        <v>0</v>
      </c>
      <c r="AE8" s="2796">
        <f>G9</f>
        <v>2014</v>
      </c>
      <c r="AF8" s="2796"/>
      <c r="AG8" s="2796"/>
      <c r="AH8" s="2796"/>
      <c r="AI8" s="2796"/>
      <c r="AJ8" s="2796"/>
      <c r="AK8" s="203"/>
      <c r="AL8" s="971"/>
      <c r="AM8" s="968">
        <f>SUM(AM10:AM1409)</f>
        <v>0</v>
      </c>
      <c r="AN8" s="968">
        <f>SUM(AN10:AN1409)</f>
        <v>0</v>
      </c>
      <c r="AO8" s="968">
        <f>SUM(AO10:AO1409)</f>
        <v>0</v>
      </c>
      <c r="AP8" s="2781">
        <f>AE8+1</f>
        <v>2015</v>
      </c>
      <c r="AQ8" s="2781"/>
      <c r="AR8" s="2781"/>
      <c r="AS8" s="2781"/>
      <c r="AT8" s="2781"/>
      <c r="AU8" s="2781"/>
      <c r="AV8" s="203"/>
      <c r="AW8" s="971"/>
      <c r="AX8" s="968">
        <f>SUM(AX10:AX1409)</f>
        <v>0</v>
      </c>
      <c r="AY8" s="968">
        <f>SUM(AY10:AY1409)</f>
        <v>0</v>
      </c>
      <c r="AZ8" s="968">
        <f>SUM(AZ10:AZ1409)</f>
        <v>0</v>
      </c>
      <c r="BA8" s="2779">
        <f>AP8+1</f>
        <v>2016</v>
      </c>
      <c r="BB8" s="2779"/>
      <c r="BC8" s="2779"/>
      <c r="BD8" s="2779"/>
      <c r="BE8" s="2779"/>
      <c r="BF8" s="2779"/>
      <c r="BG8" s="203"/>
      <c r="BH8" s="971"/>
      <c r="BI8" s="968">
        <f>SUM(BI10:BI1409)</f>
        <v>0</v>
      </c>
      <c r="BJ8" s="968">
        <f>SUM(BJ10:BJ1409)</f>
        <v>0</v>
      </c>
      <c r="BK8" s="968">
        <f>SUM(BK10:BK1409)</f>
        <v>0</v>
      </c>
      <c r="BL8" s="2781">
        <f>BA8+1</f>
        <v>2017</v>
      </c>
      <c r="BM8" s="2781"/>
      <c r="BN8" s="2781"/>
      <c r="BO8" s="2781"/>
      <c r="BP8" s="2781"/>
      <c r="BQ8" s="2781"/>
      <c r="BR8" s="203"/>
      <c r="BS8" s="971"/>
      <c r="BT8" s="968">
        <f>SUM(BT10:BT1409)</f>
        <v>0</v>
      </c>
      <c r="BU8" s="968">
        <f>SUM(BU10:BU1409)</f>
        <v>0</v>
      </c>
      <c r="BV8" s="968">
        <f>SUM(BV10:BV1409)</f>
        <v>0</v>
      </c>
      <c r="BW8" s="2779">
        <f>BL8+1</f>
        <v>2018</v>
      </c>
      <c r="BX8" s="2779"/>
      <c r="BY8" s="2779"/>
      <c r="BZ8" s="2779"/>
      <c r="CA8" s="2779"/>
      <c r="CB8" s="2779"/>
      <c r="CC8" s="203"/>
      <c r="CD8" s="971"/>
      <c r="CE8" s="11"/>
      <c r="CF8" s="11"/>
      <c r="CG8" s="11"/>
      <c r="CH8" s="11"/>
      <c r="CI8" s="11"/>
      <c r="CJ8" s="11"/>
      <c r="CK8" s="11"/>
      <c r="CL8" s="11"/>
      <c r="CM8" s="11"/>
    </row>
    <row r="9" spans="1:91" ht="22.5" customHeight="1">
      <c r="A9" s="912"/>
      <c r="B9" s="11"/>
      <c r="C9" s="2057"/>
      <c r="D9" s="2057"/>
      <c r="E9" s="2057"/>
      <c r="F9" s="2057"/>
      <c r="G9" s="447">
        <f>'Og s1'!K8</f>
        <v>2014</v>
      </c>
      <c r="H9" s="2795"/>
      <c r="I9" s="453">
        <f>G9+1</f>
        <v>2015</v>
      </c>
      <c r="J9" s="2798"/>
      <c r="K9" s="453">
        <f>I9+1</f>
        <v>2016</v>
      </c>
      <c r="L9" s="2798"/>
      <c r="M9" s="453">
        <f>K9+1</f>
        <v>2017</v>
      </c>
      <c r="N9" s="2798"/>
      <c r="O9" s="453">
        <f>M9+1</f>
        <v>2018</v>
      </c>
      <c r="P9" s="2798"/>
      <c r="Q9" s="11"/>
      <c r="R9" s="11"/>
      <c r="S9" s="2153"/>
      <c r="T9" s="400">
        <f>G9</f>
        <v>2014</v>
      </c>
      <c r="U9" s="44" t="str">
        <f>G9&amp;" roku."</f>
        <v>2014 roku.</v>
      </c>
      <c r="V9" s="11"/>
      <c r="W9" s="306"/>
      <c r="X9" s="306"/>
      <c r="Y9" s="306"/>
      <c r="Z9" s="11"/>
      <c r="AA9" s="977" t="s">
        <v>268</v>
      </c>
      <c r="AB9" s="977" t="s">
        <v>273</v>
      </c>
      <c r="AC9" s="977" t="s">
        <v>274</v>
      </c>
      <c r="AD9" s="977" t="s">
        <v>267</v>
      </c>
      <c r="AE9" s="203" t="s">
        <v>1240</v>
      </c>
      <c r="AF9" s="923" t="s">
        <v>1241</v>
      </c>
      <c r="AG9" s="203" t="s">
        <v>1242</v>
      </c>
      <c r="AH9" s="923" t="s">
        <v>1243</v>
      </c>
      <c r="AI9" s="203" t="s">
        <v>1244</v>
      </c>
      <c r="AJ9" s="923" t="s">
        <v>1245</v>
      </c>
      <c r="AK9" s="923" t="s">
        <v>275</v>
      </c>
      <c r="AL9" s="972" t="s">
        <v>275</v>
      </c>
      <c r="AM9" s="977" t="s">
        <v>273</v>
      </c>
      <c r="AN9" s="977" t="s">
        <v>274</v>
      </c>
      <c r="AO9" s="977" t="s">
        <v>267</v>
      </c>
      <c r="AP9" s="201" t="s">
        <v>1240</v>
      </c>
      <c r="AQ9" s="924" t="s">
        <v>1241</v>
      </c>
      <c r="AR9" s="201" t="s">
        <v>1242</v>
      </c>
      <c r="AS9" s="924" t="s">
        <v>1243</v>
      </c>
      <c r="AT9" s="201" t="s">
        <v>1244</v>
      </c>
      <c r="AU9" s="924" t="s">
        <v>1245</v>
      </c>
      <c r="AV9" s="923" t="s">
        <v>275</v>
      </c>
      <c r="AW9" s="972"/>
      <c r="AX9" s="977" t="s">
        <v>273</v>
      </c>
      <c r="AY9" s="977" t="s">
        <v>274</v>
      </c>
      <c r="AZ9" s="977" t="s">
        <v>267</v>
      </c>
      <c r="BA9" s="203" t="s">
        <v>1240</v>
      </c>
      <c r="BB9" s="923" t="s">
        <v>1241</v>
      </c>
      <c r="BC9" s="203" t="s">
        <v>1242</v>
      </c>
      <c r="BD9" s="923" t="s">
        <v>1243</v>
      </c>
      <c r="BE9" s="203" t="s">
        <v>1244</v>
      </c>
      <c r="BF9" s="923" t="s">
        <v>1245</v>
      </c>
      <c r="BG9" s="923" t="s">
        <v>275</v>
      </c>
      <c r="BH9" s="972"/>
      <c r="BI9" s="977" t="s">
        <v>273</v>
      </c>
      <c r="BJ9" s="977" t="s">
        <v>274</v>
      </c>
      <c r="BK9" s="977" t="s">
        <v>267</v>
      </c>
      <c r="BL9" s="201" t="s">
        <v>1240</v>
      </c>
      <c r="BM9" s="924" t="s">
        <v>1241</v>
      </c>
      <c r="BN9" s="201" t="s">
        <v>1242</v>
      </c>
      <c r="BO9" s="924" t="s">
        <v>1243</v>
      </c>
      <c r="BP9" s="201" t="s">
        <v>1244</v>
      </c>
      <c r="BQ9" s="924" t="s">
        <v>1245</v>
      </c>
      <c r="BR9" s="923" t="s">
        <v>275</v>
      </c>
      <c r="BS9" s="972"/>
      <c r="BT9" s="977" t="s">
        <v>273</v>
      </c>
      <c r="BU9" s="977" t="s">
        <v>274</v>
      </c>
      <c r="BV9" s="977" t="s">
        <v>267</v>
      </c>
      <c r="BW9" s="203" t="s">
        <v>1240</v>
      </c>
      <c r="BX9" s="923" t="s">
        <v>1241</v>
      </c>
      <c r="BY9" s="203" t="s">
        <v>1242</v>
      </c>
      <c r="BZ9" s="923" t="s">
        <v>1243</v>
      </c>
      <c r="CA9" s="203" t="s">
        <v>1244</v>
      </c>
      <c r="CB9" s="923" t="s">
        <v>1245</v>
      </c>
      <c r="CC9" s="923" t="s">
        <v>275</v>
      </c>
      <c r="CD9" s="972"/>
      <c r="CE9" s="11"/>
      <c r="CF9" s="11"/>
      <c r="CG9" s="11"/>
      <c r="CH9" s="11"/>
      <c r="CI9" s="11"/>
      <c r="CJ9" s="11"/>
      <c r="CK9" s="11"/>
      <c r="CL9" s="11"/>
      <c r="CM9" s="11"/>
    </row>
    <row r="10" spans="1:91" ht="24.75" customHeight="1">
      <c r="A10" s="949" t="str">
        <f>IF(E10&gt;0,"Wypełnione","")</f>
        <v/>
      </c>
      <c r="C10" s="2050">
        <f>'Og s3a'!C719</f>
        <v>0</v>
      </c>
      <c r="D10" s="2052">
        <f>'Og s3a'!E719</f>
        <v>0</v>
      </c>
      <c r="E10" s="2050">
        <f>'Og s3a'!F719</f>
        <v>0</v>
      </c>
      <c r="F10" s="2771"/>
      <c r="G10" s="448">
        <f>T10</f>
        <v>0</v>
      </c>
      <c r="H10" s="2773">
        <f>U10</f>
        <v>0</v>
      </c>
      <c r="I10" s="449"/>
      <c r="J10" s="2799"/>
      <c r="K10" s="449"/>
      <c r="L10" s="2775"/>
      <c r="M10" s="449"/>
      <c r="N10" s="2775"/>
      <c r="O10" s="449"/>
      <c r="P10" s="2799"/>
      <c r="Q10" s="11"/>
      <c r="R10" s="11"/>
      <c r="S10" s="396">
        <f>'Og s3a'!G719</f>
        <v>0</v>
      </c>
      <c r="T10" s="398">
        <f>'Og s3a'!D719</f>
        <v>0</v>
      </c>
      <c r="U10" s="444">
        <f>Import!N708</f>
        <v>0</v>
      </c>
      <c r="V10" s="11"/>
      <c r="W10" s="306"/>
      <c r="X10" s="306"/>
      <c r="Y10" s="306"/>
      <c r="Z10" s="970">
        <f>IF(F10=AF$7,1,0)</f>
        <v>0</v>
      </c>
      <c r="AA10" s="970">
        <f>Z10*D10</f>
        <v>0</v>
      </c>
      <c r="AB10" s="978">
        <f>IF($Z10=0,0,IF(AF10+AH10+AJ10&gt;0,$AA10,0))</f>
        <v>0</v>
      </c>
      <c r="AC10" s="980">
        <f>IF($Z10=0,0,IF(AND(AB10=0,G11&gt;0),$AA10,0))</f>
        <v>0</v>
      </c>
      <c r="AD10" s="969">
        <f>AA10-AB10-AC10</f>
        <v>0</v>
      </c>
      <c r="AE10" s="204">
        <f>IF(AE$9=$H10,$D10,0)</f>
        <v>0</v>
      </c>
      <c r="AF10" s="204">
        <f>IF(AF$9=$H10,$D10,0)</f>
        <v>0</v>
      </c>
      <c r="AG10" s="204">
        <f t="shared" ref="AG10:AJ24" si="0">IF(AG$9=$H10,$D10,0)</f>
        <v>0</v>
      </c>
      <c r="AH10" s="204">
        <f t="shared" si="0"/>
        <v>0</v>
      </c>
      <c r="AI10" s="922">
        <f t="shared" si="0"/>
        <v>0</v>
      </c>
      <c r="AJ10" s="205">
        <f t="shared" si="0"/>
        <v>0</v>
      </c>
      <c r="AK10" s="973">
        <f>IF($Z10=1,0,IF(AND($Z10=0,AF10&gt;0),1,IF(AND($Z10=0,AH10&gt;0),1,IF(AND($Z10=0,AJ10&gt;0),1,0))))</f>
        <v>0</v>
      </c>
      <c r="AL10" s="973">
        <f>IF($Z10=0,0,IF(AND($Z10=1,AE10&gt;0),1,IF(AND($Z10=1,AG10&gt;0),1,IF(AND($Z10=1,AI10&gt;0),1,0))))</f>
        <v>0</v>
      </c>
      <c r="AM10" s="978">
        <f>IF($Z10=0,0,IF(AQ10+AS10+AU10&gt;0,$AA10,0))</f>
        <v>0</v>
      </c>
      <c r="AN10" s="980">
        <f>IF($Z10=0,0,IF(AND(AM10=0,I11&gt;0),$AA10,0))</f>
        <v>0</v>
      </c>
      <c r="AO10" s="969">
        <f>$AA10-AM10-AN10</f>
        <v>0</v>
      </c>
      <c r="AP10" s="204">
        <f t="shared" ref="AP10:AU10" si="1">IF(AP$9=$J10,$D10,0)</f>
        <v>0</v>
      </c>
      <c r="AQ10" s="204">
        <f t="shared" si="1"/>
        <v>0</v>
      </c>
      <c r="AR10" s="204">
        <f t="shared" si="1"/>
        <v>0</v>
      </c>
      <c r="AS10" s="204">
        <f t="shared" si="1"/>
        <v>0</v>
      </c>
      <c r="AT10" s="204">
        <f t="shared" si="1"/>
        <v>0</v>
      </c>
      <c r="AU10" s="205">
        <f t="shared" si="1"/>
        <v>0</v>
      </c>
      <c r="AV10" s="973">
        <f>IF($Z10=1,0,IF(AND($Z10=0,AQ10&gt;0),1,IF(AND($Z10=0,AS10&gt;0),1,IF(AND($Z10=0,AU10&gt;0),1,0))))</f>
        <v>0</v>
      </c>
      <c r="AW10" s="973">
        <f t="shared" ref="AW10:AW18" si="2">IF($Z10=0,0,IF(AND($Z10=1,AP10&gt;0),1,IF(AND($Z10=1,AR10&gt;0),1,IF(AND($Z10=1,AT10&gt;0),1,0))))</f>
        <v>0</v>
      </c>
      <c r="AX10" s="978">
        <f>IF($Z10=0,0,IF(BB10+BD10+BF10&gt;0,$AA10,0))</f>
        <v>0</v>
      </c>
      <c r="AY10" s="980">
        <f>IF($Z10=0,0,IF(AND(AX10=0,K11&gt;0),$AA10,0))</f>
        <v>0</v>
      </c>
      <c r="AZ10" s="969">
        <f>$AA10-AX10-AY10</f>
        <v>0</v>
      </c>
      <c r="BA10" s="204">
        <f t="shared" ref="BA10:BF10" si="3">IF(BA$9=$L10,$D10,0)</f>
        <v>0</v>
      </c>
      <c r="BB10" s="204">
        <f t="shared" si="3"/>
        <v>0</v>
      </c>
      <c r="BC10" s="204">
        <f t="shared" si="3"/>
        <v>0</v>
      </c>
      <c r="BD10" s="204">
        <f t="shared" si="3"/>
        <v>0</v>
      </c>
      <c r="BE10" s="204">
        <f t="shared" si="3"/>
        <v>0</v>
      </c>
      <c r="BF10" s="205">
        <f t="shared" si="3"/>
        <v>0</v>
      </c>
      <c r="BG10" s="973">
        <f>IF($Z10=1,0,IF(AND($Z10=0,BB10&gt;0),1,IF(AND($Z10=0,BD10&gt;0),1,IF(AND($Z10=0,BF10&gt;0),1,0))))</f>
        <v>0</v>
      </c>
      <c r="BH10" s="973">
        <f t="shared" ref="BH10:BH18" si="4">IF($Z10=0,0,IF(AND($Z10=1,BA10&gt;0),1,IF(AND($Z10=1,BC10&gt;0),1,IF(AND($Z10=1,BE10&gt;0),1,0))))</f>
        <v>0</v>
      </c>
      <c r="BI10" s="978">
        <f>IF($Z10=0,0,IF(BM10+BO10+BQ10&gt;0,$AA10,0))</f>
        <v>0</v>
      </c>
      <c r="BJ10" s="980">
        <f>IF($Z10=0,0,IF(AND(BI10=0,M11&gt;0),$AA10,0))</f>
        <v>0</v>
      </c>
      <c r="BK10" s="969">
        <f>$AA10-BI10-BJ10</f>
        <v>0</v>
      </c>
      <c r="BL10" s="204">
        <f t="shared" ref="BL10:BQ10" si="5">IF(BL$9=$N10,$D10,0)</f>
        <v>0</v>
      </c>
      <c r="BM10" s="204">
        <f t="shared" si="5"/>
        <v>0</v>
      </c>
      <c r="BN10" s="204">
        <f t="shared" si="5"/>
        <v>0</v>
      </c>
      <c r="BO10" s="204">
        <f t="shared" si="5"/>
        <v>0</v>
      </c>
      <c r="BP10" s="204">
        <f t="shared" si="5"/>
        <v>0</v>
      </c>
      <c r="BQ10" s="205">
        <f t="shared" si="5"/>
        <v>0</v>
      </c>
      <c r="BR10" s="973">
        <f>IF($Z10=1,0,IF(AND($Z10=0,BM10&gt;0),1,IF(AND($Z10=0,BO10&gt;0),1,IF(AND($Z10=0,BQ10&gt;0),1,0))))</f>
        <v>0</v>
      </c>
      <c r="BS10" s="973">
        <f t="shared" ref="BS10:BS18" si="6">IF($Z10=0,0,IF(AND($Z10=1,BL10&gt;0),1,IF(AND($Z10=1,BN10&gt;0),1,IF(AND($Z10=1,BP10&gt;0),1,0))))</f>
        <v>0</v>
      </c>
      <c r="BT10" s="978">
        <f>IF($Z10=0,0,IF(BX10+BZ10+CB10&gt;0,$AA10,0))</f>
        <v>0</v>
      </c>
      <c r="BU10" s="980">
        <f>IF($Z10=0,0,IF(AND(BT10=0,O11&gt;0),$AA10,0))</f>
        <v>0</v>
      </c>
      <c r="BV10" s="969">
        <f>$AA10-BT10-BU10</f>
        <v>0</v>
      </c>
      <c r="BW10" s="204">
        <f t="shared" ref="BW10:CB10" si="7">IF(BW$9=$P10,$D10,0)</f>
        <v>0</v>
      </c>
      <c r="BX10" s="204">
        <f t="shared" si="7"/>
        <v>0</v>
      </c>
      <c r="BY10" s="204">
        <f t="shared" si="7"/>
        <v>0</v>
      </c>
      <c r="BZ10" s="204">
        <f t="shared" si="7"/>
        <v>0</v>
      </c>
      <c r="CA10" s="204">
        <f t="shared" si="7"/>
        <v>0</v>
      </c>
      <c r="CB10" s="205">
        <f t="shared" si="7"/>
        <v>0</v>
      </c>
      <c r="CC10" s="973">
        <f>IF($Z10=1,0,IF(AND($Z10=0,BX10&gt;0),1,IF(AND($Z10=0,BZ10&gt;0),1,IF(AND($Z10=0,CB10&gt;0),1,0))))</f>
        <v>0</v>
      </c>
      <c r="CD10" s="973">
        <f t="shared" ref="CD10:CD18" si="8">IF($Z10=0,0,IF(AND($Z10=1,BW10&gt;0),1,IF(AND($Z10=1,BY10&gt;0),1,IF(AND($Z10=1,CA10&gt;0),1,0))))</f>
        <v>0</v>
      </c>
      <c r="CE10" s="11"/>
      <c r="CF10" s="445"/>
      <c r="CG10" s="11"/>
      <c r="CH10" s="11"/>
      <c r="CI10" s="11"/>
      <c r="CJ10" s="11"/>
      <c r="CK10" s="11"/>
      <c r="CL10" s="11"/>
      <c r="CM10" s="11"/>
    </row>
    <row r="11" spans="1:91" ht="14.25" customHeight="1">
      <c r="A11" s="950" t="str">
        <f>A10</f>
        <v/>
      </c>
      <c r="B11" s="11"/>
      <c r="C11" s="2051"/>
      <c r="D11" s="2053"/>
      <c r="E11" s="2051"/>
      <c r="F11" s="2772"/>
      <c r="G11" s="1121">
        <f>Import!Q708</f>
        <v>0</v>
      </c>
      <c r="H11" s="2774"/>
      <c r="I11" s="450"/>
      <c r="J11" s="2775"/>
      <c r="K11" s="450"/>
      <c r="L11" s="2775"/>
      <c r="M11" s="450"/>
      <c r="N11" s="2775"/>
      <c r="O11" s="450"/>
      <c r="P11" s="2775"/>
      <c r="Q11" s="11"/>
      <c r="R11" s="11"/>
      <c r="S11" s="397"/>
      <c r="T11" s="419"/>
      <c r="U11" s="444">
        <f>Import!N709</f>
        <v>0</v>
      </c>
      <c r="V11" s="11"/>
      <c r="W11" s="306"/>
      <c r="X11" s="306"/>
      <c r="Y11" s="306"/>
      <c r="Z11" s="11"/>
      <c r="AE11" s="204"/>
      <c r="AF11" s="204"/>
      <c r="AG11" s="204"/>
      <c r="AH11" s="204"/>
      <c r="AI11" s="922"/>
      <c r="AJ11" s="205"/>
      <c r="AK11" s="973"/>
      <c r="AL11" s="973">
        <f>AL10</f>
        <v>0</v>
      </c>
      <c r="AP11" s="204"/>
      <c r="AQ11" s="204"/>
      <c r="AR11" s="204"/>
      <c r="AS11" s="204"/>
      <c r="AT11" s="204"/>
      <c r="AU11" s="205"/>
      <c r="AV11" s="973"/>
      <c r="AW11" s="973">
        <f>AW10</f>
        <v>0</v>
      </c>
      <c r="BA11" s="204"/>
      <c r="BB11" s="204"/>
      <c r="BC11" s="204"/>
      <c r="BD11" s="204"/>
      <c r="BE11" s="204"/>
      <c r="BF11" s="205"/>
      <c r="BG11" s="973"/>
      <c r="BH11" s="973">
        <f>BH10</f>
        <v>0</v>
      </c>
      <c r="BL11" s="204"/>
      <c r="BM11" s="204"/>
      <c r="BN11" s="204"/>
      <c r="BO11" s="204"/>
      <c r="BP11" s="204"/>
      <c r="BQ11" s="205"/>
      <c r="BR11" s="973"/>
      <c r="BS11" s="973">
        <f>BS10</f>
        <v>0</v>
      </c>
      <c r="BW11" s="204"/>
      <c r="BX11" s="204"/>
      <c r="BY11" s="204"/>
      <c r="BZ11" s="204"/>
      <c r="CA11" s="204"/>
      <c r="CB11" s="205"/>
      <c r="CC11" s="973"/>
      <c r="CD11" s="973">
        <f>CD10</f>
        <v>0</v>
      </c>
      <c r="CE11" s="11"/>
      <c r="CF11" s="445" t="s">
        <v>1240</v>
      </c>
      <c r="CG11" s="11"/>
      <c r="CH11" s="11"/>
      <c r="CI11" s="11"/>
      <c r="CJ11" s="11"/>
      <c r="CK11" s="11"/>
      <c r="CL11" s="11"/>
      <c r="CM11" s="11"/>
    </row>
    <row r="12" spans="1:91" ht="24.75" customHeight="1">
      <c r="A12" s="949" t="str">
        <f>IF(E12&gt;0,"Wypełnione","")</f>
        <v/>
      </c>
      <c r="B12" s="11"/>
      <c r="C12" s="2050">
        <f>'Og s3a'!C721</f>
        <v>0</v>
      </c>
      <c r="D12" s="2052">
        <f>'Og s3a'!E721</f>
        <v>0</v>
      </c>
      <c r="E12" s="2050">
        <f>'Og s3a'!F721</f>
        <v>0</v>
      </c>
      <c r="F12" s="2771"/>
      <c r="G12" s="448">
        <f>T12</f>
        <v>0</v>
      </c>
      <c r="H12" s="2773">
        <f>U12</f>
        <v>0</v>
      </c>
      <c r="I12" s="451"/>
      <c r="J12" s="2775"/>
      <c r="K12" s="451"/>
      <c r="L12" s="2775"/>
      <c r="M12" s="451"/>
      <c r="N12" s="2775"/>
      <c r="O12" s="451"/>
      <c r="P12" s="2775"/>
      <c r="Q12" s="11"/>
      <c r="R12" s="11"/>
      <c r="S12" s="396">
        <f>'Og s3a'!G721</f>
        <v>0</v>
      </c>
      <c r="T12" s="398">
        <f>'Og s3a'!D721</f>
        <v>0</v>
      </c>
      <c r="U12" s="444">
        <f>Import!N710</f>
        <v>0</v>
      </c>
      <c r="V12" s="11"/>
      <c r="W12" s="306"/>
      <c r="X12" s="306"/>
      <c r="Y12" s="306"/>
      <c r="Z12" s="970">
        <f>IF(F12=AF$7,1,0)</f>
        <v>0</v>
      </c>
      <c r="AA12" s="970">
        <f>Z12*D12</f>
        <v>0</v>
      </c>
      <c r="AB12" s="978">
        <f>IF($Z12=0,0,IF(AF12+AH12+AJ12&gt;0,$AA12,0))</f>
        <v>0</v>
      </c>
      <c r="AC12" s="980">
        <f>IF($Z12=0,0,IF(AND(AB12=0,G13&gt;0),$AA12,0))</f>
        <v>0</v>
      </c>
      <c r="AD12" s="969">
        <f>AA12-AB12-AC12</f>
        <v>0</v>
      </c>
      <c r="AE12" s="204">
        <f>IF(AE$9=$H12,$D12,0)</f>
        <v>0</v>
      </c>
      <c r="AF12" s="204">
        <f>IF(AF$9=$H12,$D12,0)</f>
        <v>0</v>
      </c>
      <c r="AG12" s="204">
        <f t="shared" si="0"/>
        <v>0</v>
      </c>
      <c r="AH12" s="204">
        <f t="shared" si="0"/>
        <v>0</v>
      </c>
      <c r="AI12" s="922">
        <f t="shared" si="0"/>
        <v>0</v>
      </c>
      <c r="AJ12" s="205">
        <f t="shared" si="0"/>
        <v>0</v>
      </c>
      <c r="AK12" s="973">
        <f>IF($Z12=1,0,IF(AND($Z12=0,AF12&gt;0),1,IF(AND($Z12=0,AH12&gt;0),1,IF(AND($Z12=0,AJ12&gt;0),1,0))))</f>
        <v>0</v>
      </c>
      <c r="AL12" s="973">
        <f>IF($Z12=0,0,IF(AND($Z12=1,AE12&gt;0),1,IF(AND($Z12=1,AG12&gt;0),1,IF(AND($Z12=1,AI12&gt;0),1,0))))</f>
        <v>0</v>
      </c>
      <c r="AM12" s="978">
        <f>IF($Z12=0,0,IF(AQ12+AS12+AU12&gt;0,$AA12,0))</f>
        <v>0</v>
      </c>
      <c r="AN12" s="980">
        <f>IF($Z12=0,0,IF(AND(AM12=0,I13&gt;0),$AA12,0))</f>
        <v>0</v>
      </c>
      <c r="AO12" s="969">
        <f>$AA12-AM12-AN12</f>
        <v>0</v>
      </c>
      <c r="AP12" s="204">
        <f t="shared" ref="AP12:AU12" si="9">IF(AP$9=$J12,$D12,0)</f>
        <v>0</v>
      </c>
      <c r="AQ12" s="204">
        <f t="shared" si="9"/>
        <v>0</v>
      </c>
      <c r="AR12" s="204">
        <f t="shared" si="9"/>
        <v>0</v>
      </c>
      <c r="AS12" s="204">
        <f t="shared" si="9"/>
        <v>0</v>
      </c>
      <c r="AT12" s="204">
        <f t="shared" si="9"/>
        <v>0</v>
      </c>
      <c r="AU12" s="205">
        <f t="shared" si="9"/>
        <v>0</v>
      </c>
      <c r="AV12" s="973">
        <f>IF($Z12=1,0,IF(AND($Z12=0,AQ12&gt;0),1,IF(AND($Z12=0,AS12&gt;0),1,IF(AND($Z12=0,AU12&gt;0),1,0))))</f>
        <v>0</v>
      </c>
      <c r="AW12" s="973">
        <f t="shared" si="2"/>
        <v>0</v>
      </c>
      <c r="AX12" s="978">
        <f>IF($Z12=0,0,IF(BB12+BD12+BF12&gt;0,$AA12,0))</f>
        <v>0</v>
      </c>
      <c r="AY12" s="980">
        <f>IF($Z12=0,0,IF(AND(AX12=0,K13&gt;0),$AA12,0))</f>
        <v>0</v>
      </c>
      <c r="AZ12" s="969">
        <f>$AA12-AX12-AY12</f>
        <v>0</v>
      </c>
      <c r="BA12" s="204">
        <f t="shared" ref="BA12:BF12" si="10">IF(BA$9=$L12,$D12,0)</f>
        <v>0</v>
      </c>
      <c r="BB12" s="204">
        <f t="shared" si="10"/>
        <v>0</v>
      </c>
      <c r="BC12" s="204">
        <f t="shared" si="10"/>
        <v>0</v>
      </c>
      <c r="BD12" s="204">
        <f t="shared" si="10"/>
        <v>0</v>
      </c>
      <c r="BE12" s="204">
        <f t="shared" si="10"/>
        <v>0</v>
      </c>
      <c r="BF12" s="205">
        <f t="shared" si="10"/>
        <v>0</v>
      </c>
      <c r="BG12" s="973">
        <f>IF($Z12=1,0,IF(AND($Z12=0,BB12&gt;0),1,IF(AND($Z12=0,BD12&gt;0),1,IF(AND($Z12=0,BF12&gt;0),1,0))))</f>
        <v>0</v>
      </c>
      <c r="BH12" s="973">
        <f t="shared" si="4"/>
        <v>0</v>
      </c>
      <c r="BI12" s="978">
        <f>IF($Z12=0,0,IF(BM12+BO12+BQ12&gt;0,$AA12,0))</f>
        <v>0</v>
      </c>
      <c r="BJ12" s="980">
        <f>IF($Z12=0,0,IF(AND(BI12=0,M13&gt;0),$AA12,0))</f>
        <v>0</v>
      </c>
      <c r="BK12" s="969">
        <f>$AA12-BI12-BJ12</f>
        <v>0</v>
      </c>
      <c r="BL12" s="204">
        <f t="shared" ref="BL12:BQ12" si="11">IF(BL$9=$N12,$D12,0)</f>
        <v>0</v>
      </c>
      <c r="BM12" s="204">
        <f t="shared" si="11"/>
        <v>0</v>
      </c>
      <c r="BN12" s="204">
        <f t="shared" si="11"/>
        <v>0</v>
      </c>
      <c r="BO12" s="204">
        <f t="shared" si="11"/>
        <v>0</v>
      </c>
      <c r="BP12" s="204">
        <f t="shared" si="11"/>
        <v>0</v>
      </c>
      <c r="BQ12" s="205">
        <f t="shared" si="11"/>
        <v>0</v>
      </c>
      <c r="BR12" s="973">
        <f>IF($Z12=1,0,IF(AND($Z12=0,BM12&gt;0),1,IF(AND($Z12=0,BO12&gt;0),1,IF(AND($Z12=0,BQ12&gt;0),1,0))))</f>
        <v>0</v>
      </c>
      <c r="BS12" s="973">
        <f t="shared" si="6"/>
        <v>0</v>
      </c>
      <c r="BT12" s="978">
        <f>IF($Z12=0,0,IF(BX12+BZ12+CB12&gt;0,$AA12,0))</f>
        <v>0</v>
      </c>
      <c r="BU12" s="980">
        <f>IF($Z12=0,0,IF(AND(BT12=0,O13&gt;0),$AA12,0))</f>
        <v>0</v>
      </c>
      <c r="BV12" s="969">
        <f>$AA12-BT12-BU12</f>
        <v>0</v>
      </c>
      <c r="BW12" s="204">
        <f t="shared" ref="BW12:CB12" si="12">IF(BW$9=$P12,$D12,0)</f>
        <v>0</v>
      </c>
      <c r="BX12" s="204">
        <f t="shared" si="12"/>
        <v>0</v>
      </c>
      <c r="BY12" s="204">
        <f t="shared" si="12"/>
        <v>0</v>
      </c>
      <c r="BZ12" s="204">
        <f t="shared" si="12"/>
        <v>0</v>
      </c>
      <c r="CA12" s="204">
        <f t="shared" si="12"/>
        <v>0</v>
      </c>
      <c r="CB12" s="205">
        <f t="shared" si="12"/>
        <v>0</v>
      </c>
      <c r="CC12" s="973">
        <f>IF($Z12=1,0,IF(AND($Z12=0,BX12&gt;0),1,IF(AND($Z12=0,BZ12&gt;0),1,IF(AND($Z12=0,CB12&gt;0),1,0))))</f>
        <v>0</v>
      </c>
      <c r="CD12" s="973">
        <f t="shared" si="8"/>
        <v>0</v>
      </c>
      <c r="CE12" s="11"/>
      <c r="CF12" s="445" t="s">
        <v>1241</v>
      </c>
      <c r="CG12" s="11"/>
      <c r="CH12" s="11"/>
      <c r="CI12" s="11"/>
      <c r="CJ12" s="11"/>
      <c r="CK12" s="11"/>
      <c r="CL12" s="11"/>
      <c r="CM12" s="11"/>
    </row>
    <row r="13" spans="1:91" ht="14.25" customHeight="1">
      <c r="A13" s="950" t="str">
        <f>A12</f>
        <v/>
      </c>
      <c r="B13" s="11"/>
      <c r="C13" s="2051"/>
      <c r="D13" s="2053"/>
      <c r="E13" s="2051"/>
      <c r="F13" s="2772"/>
      <c r="G13" s="1121">
        <f>Import!Q710</f>
        <v>0</v>
      </c>
      <c r="H13" s="2774"/>
      <c r="I13" s="450"/>
      <c r="J13" s="2775"/>
      <c r="K13" s="450"/>
      <c r="L13" s="2775"/>
      <c r="M13" s="450"/>
      <c r="N13" s="2775"/>
      <c r="O13" s="450"/>
      <c r="P13" s="2775"/>
      <c r="Q13" s="11"/>
      <c r="R13" s="11"/>
      <c r="S13" s="397"/>
      <c r="T13" s="419"/>
      <c r="U13" s="444">
        <f>Import!N711</f>
        <v>0</v>
      </c>
      <c r="V13" s="11"/>
      <c r="W13" s="306"/>
      <c r="X13" s="306"/>
      <c r="Y13" s="306"/>
      <c r="Z13" s="11"/>
      <c r="AE13" s="204"/>
      <c r="AF13" s="204"/>
      <c r="AG13" s="204"/>
      <c r="AH13" s="204"/>
      <c r="AI13" s="922"/>
      <c r="AJ13" s="205"/>
      <c r="AK13" s="973"/>
      <c r="AL13" s="973">
        <f>AL12</f>
        <v>0</v>
      </c>
      <c r="AP13" s="204"/>
      <c r="AQ13" s="204"/>
      <c r="AR13" s="204"/>
      <c r="AS13" s="204"/>
      <c r="AT13" s="204"/>
      <c r="AU13" s="205"/>
      <c r="AV13" s="973"/>
      <c r="AW13" s="973">
        <f>AW12</f>
        <v>0</v>
      </c>
      <c r="BA13" s="204"/>
      <c r="BB13" s="204"/>
      <c r="BC13" s="204"/>
      <c r="BD13" s="204"/>
      <c r="BE13" s="204"/>
      <c r="BF13" s="205"/>
      <c r="BG13" s="973"/>
      <c r="BH13" s="973">
        <f>BH12</f>
        <v>0</v>
      </c>
      <c r="BL13" s="204"/>
      <c r="BM13" s="204"/>
      <c r="BN13" s="204"/>
      <c r="BO13" s="204"/>
      <c r="BP13" s="204"/>
      <c r="BQ13" s="205"/>
      <c r="BR13" s="973"/>
      <c r="BS13" s="973">
        <f>BS12</f>
        <v>0</v>
      </c>
      <c r="BW13" s="204"/>
      <c r="BX13" s="204"/>
      <c r="BY13" s="204"/>
      <c r="BZ13" s="204"/>
      <c r="CA13" s="204"/>
      <c r="CB13" s="205"/>
      <c r="CC13" s="973"/>
      <c r="CD13" s="973">
        <f>CD12</f>
        <v>0</v>
      </c>
      <c r="CE13" s="11"/>
      <c r="CF13" s="445" t="s">
        <v>1242</v>
      </c>
      <c r="CG13" s="11"/>
      <c r="CH13" s="11"/>
      <c r="CI13" s="11"/>
      <c r="CJ13" s="11"/>
      <c r="CK13" s="11"/>
      <c r="CL13" s="11"/>
      <c r="CM13" s="11"/>
    </row>
    <row r="14" spans="1:91" ht="24.75" customHeight="1">
      <c r="A14" s="949" t="str">
        <f>IF(E14&gt;0,"Wypełnione","")</f>
        <v/>
      </c>
      <c r="B14" s="11"/>
      <c r="C14" s="2050">
        <f>'Og s3a'!C723</f>
        <v>0</v>
      </c>
      <c r="D14" s="2052">
        <f>'Og s3a'!E723</f>
        <v>0</v>
      </c>
      <c r="E14" s="2050">
        <f>'Og s3a'!F723</f>
        <v>0</v>
      </c>
      <c r="F14" s="2771"/>
      <c r="G14" s="448">
        <f>T14</f>
        <v>0</v>
      </c>
      <c r="H14" s="2773">
        <f>U14</f>
        <v>0</v>
      </c>
      <c r="I14" s="451"/>
      <c r="J14" s="2775"/>
      <c r="K14" s="451"/>
      <c r="L14" s="2775"/>
      <c r="M14" s="451"/>
      <c r="N14" s="2775"/>
      <c r="O14" s="451"/>
      <c r="P14" s="2775"/>
      <c r="Q14" s="11"/>
      <c r="R14" s="11"/>
      <c r="S14" s="396">
        <f>'Og s3a'!G723</f>
        <v>0</v>
      </c>
      <c r="T14" s="398">
        <f>'Og s3a'!D723</f>
        <v>0</v>
      </c>
      <c r="U14" s="444">
        <f>Import!N712</f>
        <v>0</v>
      </c>
      <c r="V14" s="11"/>
      <c r="W14" s="306"/>
      <c r="X14" s="306"/>
      <c r="Y14" s="306"/>
      <c r="Z14" s="970">
        <f>IF(F14=AF$7,1,0)</f>
        <v>0</v>
      </c>
      <c r="AA14" s="970">
        <f>Z14*D14</f>
        <v>0</v>
      </c>
      <c r="AB14" s="978">
        <f>IF($Z14=0,0,IF(AF14+AH14+AJ14&gt;0,$AA14,0))</f>
        <v>0</v>
      </c>
      <c r="AC14" s="980">
        <f>IF($Z14=0,0,IF(AND(AB14=0,G15&gt;0),$AA14,0))</f>
        <v>0</v>
      </c>
      <c r="AD14" s="969">
        <f>AA14-AB14-AC14</f>
        <v>0</v>
      </c>
      <c r="AE14" s="204">
        <f>IF(AE$9=$H14,$D14,0)</f>
        <v>0</v>
      </c>
      <c r="AF14" s="204">
        <f>IF(AF$9=$H14,$D14,0)</f>
        <v>0</v>
      </c>
      <c r="AG14" s="204">
        <f t="shared" si="0"/>
        <v>0</v>
      </c>
      <c r="AH14" s="204">
        <f t="shared" si="0"/>
        <v>0</v>
      </c>
      <c r="AI14" s="922">
        <f t="shared" si="0"/>
        <v>0</v>
      </c>
      <c r="AJ14" s="205">
        <f t="shared" si="0"/>
        <v>0</v>
      </c>
      <c r="AK14" s="973">
        <f>IF($Z14=1,0,IF(AND($Z14=0,AF14&gt;0),1,IF(AND($Z14=0,AH14&gt;0),1,IF(AND($Z14=0,AJ14&gt;0),1,0))))</f>
        <v>0</v>
      </c>
      <c r="AL14" s="973">
        <f>IF($Z14=0,0,IF(AND($Z14=1,AE14&gt;0),1,IF(AND($Z14=1,AG14&gt;0),1,IF(AND($Z14=1,AI14&gt;0),1,0))))</f>
        <v>0</v>
      </c>
      <c r="AM14" s="978">
        <f>IF($Z14=0,0,IF(AQ14+AS14+AU14&gt;0,$AA14,0))</f>
        <v>0</v>
      </c>
      <c r="AN14" s="980">
        <f>IF($Z14=0,0,IF(AND(AM14=0,I15&gt;0),$AA14,0))</f>
        <v>0</v>
      </c>
      <c r="AO14" s="969">
        <f>$AA14-AM14-AN14</f>
        <v>0</v>
      </c>
      <c r="AP14" s="204">
        <f t="shared" ref="AP14:AU14" si="13">IF(AP$9=$J14,$D14,0)</f>
        <v>0</v>
      </c>
      <c r="AQ14" s="204">
        <f t="shared" si="13"/>
        <v>0</v>
      </c>
      <c r="AR14" s="204">
        <f t="shared" si="13"/>
        <v>0</v>
      </c>
      <c r="AS14" s="204">
        <f t="shared" si="13"/>
        <v>0</v>
      </c>
      <c r="AT14" s="204">
        <f t="shared" si="13"/>
        <v>0</v>
      </c>
      <c r="AU14" s="205">
        <f t="shared" si="13"/>
        <v>0</v>
      </c>
      <c r="AV14" s="973">
        <f>IF($Z14=1,0,IF(AND($Z14=0,AQ14&gt;0),1,IF(AND($Z14=0,AS14&gt;0),1,IF(AND($Z14=0,AU14&gt;0),1,0))))</f>
        <v>0</v>
      </c>
      <c r="AW14" s="973">
        <f t="shared" si="2"/>
        <v>0</v>
      </c>
      <c r="AX14" s="978">
        <f>IF($Z14=0,0,IF(BB14+BD14+BF14&gt;0,$AA14,0))</f>
        <v>0</v>
      </c>
      <c r="AY14" s="980">
        <f>IF($Z14=0,0,IF(AND(AX14=0,K15&gt;0),$AA14,0))</f>
        <v>0</v>
      </c>
      <c r="AZ14" s="969">
        <f>$AA14-AX14-AY14</f>
        <v>0</v>
      </c>
      <c r="BA14" s="204">
        <f t="shared" ref="BA14:BF14" si="14">IF(BA$9=$L14,$D14,0)</f>
        <v>0</v>
      </c>
      <c r="BB14" s="204">
        <f t="shared" si="14"/>
        <v>0</v>
      </c>
      <c r="BC14" s="204">
        <f t="shared" si="14"/>
        <v>0</v>
      </c>
      <c r="BD14" s="204">
        <f t="shared" si="14"/>
        <v>0</v>
      </c>
      <c r="BE14" s="204">
        <f t="shared" si="14"/>
        <v>0</v>
      </c>
      <c r="BF14" s="205">
        <f t="shared" si="14"/>
        <v>0</v>
      </c>
      <c r="BG14" s="973">
        <f>IF($Z14=1,0,IF(AND($Z14=0,BB14&gt;0),1,IF(AND($Z14=0,BD14&gt;0),1,IF(AND($Z14=0,BF14&gt;0),1,0))))</f>
        <v>0</v>
      </c>
      <c r="BH14" s="973">
        <f t="shared" si="4"/>
        <v>0</v>
      </c>
      <c r="BI14" s="978">
        <f>IF($Z14=0,0,IF(BM14+BO14+BQ14&gt;0,$AA14,0))</f>
        <v>0</v>
      </c>
      <c r="BJ14" s="980">
        <f>IF($Z14=0,0,IF(AND(BI14=0,M15&gt;0),$AA14,0))</f>
        <v>0</v>
      </c>
      <c r="BK14" s="969">
        <f>$AA14-BI14-BJ14</f>
        <v>0</v>
      </c>
      <c r="BL14" s="204">
        <f t="shared" ref="BL14:BQ14" si="15">IF(BL$9=$N14,$D14,0)</f>
        <v>0</v>
      </c>
      <c r="BM14" s="204">
        <f t="shared" si="15"/>
        <v>0</v>
      </c>
      <c r="BN14" s="204">
        <f t="shared" si="15"/>
        <v>0</v>
      </c>
      <c r="BO14" s="204">
        <f t="shared" si="15"/>
        <v>0</v>
      </c>
      <c r="BP14" s="204">
        <f t="shared" si="15"/>
        <v>0</v>
      </c>
      <c r="BQ14" s="205">
        <f t="shared" si="15"/>
        <v>0</v>
      </c>
      <c r="BR14" s="973">
        <f>IF($Z14=1,0,IF(AND($Z14=0,BM14&gt;0),1,IF(AND($Z14=0,BO14&gt;0),1,IF(AND($Z14=0,BQ14&gt;0),1,0))))</f>
        <v>0</v>
      </c>
      <c r="BS14" s="973">
        <f t="shared" si="6"/>
        <v>0</v>
      </c>
      <c r="BT14" s="978">
        <f>IF($Z14=0,0,IF(BX14+BZ14+CB14&gt;0,$AA14,0))</f>
        <v>0</v>
      </c>
      <c r="BU14" s="980">
        <f>IF($Z14=0,0,IF(AND(BT14=0,O15&gt;0),$AA14,0))</f>
        <v>0</v>
      </c>
      <c r="BV14" s="969">
        <f>$AA14-BT14-BU14</f>
        <v>0</v>
      </c>
      <c r="BW14" s="204">
        <f t="shared" ref="BW14:CB14" si="16">IF(BW$9=$P14,$D14,0)</f>
        <v>0</v>
      </c>
      <c r="BX14" s="204">
        <f t="shared" si="16"/>
        <v>0</v>
      </c>
      <c r="BY14" s="204">
        <f t="shared" si="16"/>
        <v>0</v>
      </c>
      <c r="BZ14" s="204">
        <f t="shared" si="16"/>
        <v>0</v>
      </c>
      <c r="CA14" s="204">
        <f t="shared" si="16"/>
        <v>0</v>
      </c>
      <c r="CB14" s="205">
        <f t="shared" si="16"/>
        <v>0</v>
      </c>
      <c r="CC14" s="973">
        <f>IF($Z14=1,0,IF(AND($Z14=0,BX14&gt;0),1,IF(AND($Z14=0,BZ14&gt;0),1,IF(AND($Z14=0,CB14&gt;0),1,0))))</f>
        <v>0</v>
      </c>
      <c r="CD14" s="973">
        <f t="shared" si="8"/>
        <v>0</v>
      </c>
      <c r="CE14" s="11"/>
      <c r="CF14" s="445" t="s">
        <v>1243</v>
      </c>
      <c r="CG14" s="11"/>
      <c r="CH14" s="11"/>
      <c r="CI14" s="11"/>
      <c r="CJ14" s="11"/>
      <c r="CK14" s="11"/>
      <c r="CL14" s="11"/>
      <c r="CM14" s="11"/>
    </row>
    <row r="15" spans="1:91" ht="14.25" customHeight="1">
      <c r="A15" s="950" t="str">
        <f>A14</f>
        <v/>
      </c>
      <c r="B15" s="11"/>
      <c r="C15" s="2051"/>
      <c r="D15" s="2053"/>
      <c r="E15" s="2051"/>
      <c r="F15" s="2772"/>
      <c r="G15" s="1121">
        <f>Import!Q712</f>
        <v>0</v>
      </c>
      <c r="H15" s="2774"/>
      <c r="I15" s="450"/>
      <c r="J15" s="2775"/>
      <c r="K15" s="450"/>
      <c r="L15" s="2775"/>
      <c r="M15" s="450"/>
      <c r="N15" s="2775"/>
      <c r="O15" s="450"/>
      <c r="P15" s="2775"/>
      <c r="Q15" s="11"/>
      <c r="R15" s="11"/>
      <c r="S15" s="397"/>
      <c r="T15" s="419"/>
      <c r="U15" s="444">
        <f>Import!N713</f>
        <v>0</v>
      </c>
      <c r="V15" s="11"/>
      <c r="W15" s="306"/>
      <c r="X15" s="306"/>
      <c r="Y15" s="306"/>
      <c r="Z15" s="11"/>
      <c r="AE15" s="204"/>
      <c r="AF15" s="204"/>
      <c r="AG15" s="204"/>
      <c r="AH15" s="204"/>
      <c r="AI15" s="922"/>
      <c r="AJ15" s="205"/>
      <c r="AK15" s="973"/>
      <c r="AL15" s="973">
        <f>AL14</f>
        <v>0</v>
      </c>
      <c r="AP15" s="204"/>
      <c r="AQ15" s="204"/>
      <c r="AR15" s="204"/>
      <c r="AS15" s="204"/>
      <c r="AT15" s="204"/>
      <c r="AU15" s="205"/>
      <c r="AV15" s="973"/>
      <c r="AW15" s="973">
        <f>AW14</f>
        <v>0</v>
      </c>
      <c r="BA15" s="204"/>
      <c r="BB15" s="204"/>
      <c r="BC15" s="204"/>
      <c r="BD15" s="204"/>
      <c r="BE15" s="204"/>
      <c r="BF15" s="205"/>
      <c r="BG15" s="973"/>
      <c r="BH15" s="973">
        <f>BH14</f>
        <v>0</v>
      </c>
      <c r="BL15" s="204"/>
      <c r="BM15" s="204"/>
      <c r="BN15" s="204"/>
      <c r="BO15" s="204"/>
      <c r="BP15" s="204"/>
      <c r="BQ15" s="205"/>
      <c r="BR15" s="973"/>
      <c r="BS15" s="973">
        <f>BS14</f>
        <v>0</v>
      </c>
      <c r="BW15" s="204"/>
      <c r="BX15" s="204"/>
      <c r="BY15" s="204"/>
      <c r="BZ15" s="204"/>
      <c r="CA15" s="204"/>
      <c r="CB15" s="205"/>
      <c r="CC15" s="973"/>
      <c r="CD15" s="973">
        <f>CD14</f>
        <v>0</v>
      </c>
      <c r="CE15" s="11"/>
      <c r="CF15" s="445" t="s">
        <v>1244</v>
      </c>
      <c r="CG15" s="11"/>
      <c r="CH15" s="11"/>
      <c r="CI15" s="11"/>
      <c r="CJ15" s="11"/>
      <c r="CK15" s="11"/>
      <c r="CL15" s="11"/>
      <c r="CM15" s="11"/>
    </row>
    <row r="16" spans="1:91" ht="24.75" customHeight="1">
      <c r="A16" s="949" t="str">
        <f>IF(E16&gt;0,"Wypełnione","")</f>
        <v/>
      </c>
      <c r="B16" s="11"/>
      <c r="C16" s="2050">
        <f>'Og s3a'!C725</f>
        <v>0</v>
      </c>
      <c r="D16" s="2052">
        <f>'Og s3a'!E725</f>
        <v>0</v>
      </c>
      <c r="E16" s="2050">
        <f>'Og s3a'!F725</f>
        <v>0</v>
      </c>
      <c r="F16" s="2771"/>
      <c r="G16" s="448">
        <f>T16</f>
        <v>0</v>
      </c>
      <c r="H16" s="2773">
        <f>U16</f>
        <v>0</v>
      </c>
      <c r="I16" s="451"/>
      <c r="J16" s="2775"/>
      <c r="K16" s="451"/>
      <c r="L16" s="2775"/>
      <c r="M16" s="451"/>
      <c r="N16" s="2775"/>
      <c r="O16" s="451"/>
      <c r="P16" s="2775"/>
      <c r="Q16" s="11"/>
      <c r="R16" s="11"/>
      <c r="S16" s="396">
        <f>'Og s3a'!G725</f>
        <v>0</v>
      </c>
      <c r="T16" s="398">
        <f>'Og s3a'!D725</f>
        <v>0</v>
      </c>
      <c r="U16" s="444">
        <f>Import!N714</f>
        <v>0</v>
      </c>
      <c r="V16" s="11"/>
      <c r="W16" s="306"/>
      <c r="X16" s="306"/>
      <c r="Y16" s="306"/>
      <c r="Z16" s="970">
        <f>IF(F16=AF$7,1,0)</f>
        <v>0</v>
      </c>
      <c r="AA16" s="970">
        <f>Z16*D16</f>
        <v>0</v>
      </c>
      <c r="AB16" s="978">
        <f>IF($Z16=0,0,IF(AF16+AH16+AJ16&gt;0,$AA16,0))</f>
        <v>0</v>
      </c>
      <c r="AC16" s="980">
        <f>IF($Z16=0,0,IF(AND(AB16=0,G17&gt;0),$AA16,0))</f>
        <v>0</v>
      </c>
      <c r="AD16" s="969">
        <f>AA16-AB16-AC16</f>
        <v>0</v>
      </c>
      <c r="AE16" s="204">
        <f>IF(AE$9=$H16,$D16,0)</f>
        <v>0</v>
      </c>
      <c r="AF16" s="204">
        <f>IF(AF$9=$H16,$D16,0)</f>
        <v>0</v>
      </c>
      <c r="AG16" s="204">
        <f t="shared" si="0"/>
        <v>0</v>
      </c>
      <c r="AH16" s="204">
        <f t="shared" si="0"/>
        <v>0</v>
      </c>
      <c r="AI16" s="922">
        <f t="shared" si="0"/>
        <v>0</v>
      </c>
      <c r="AJ16" s="205">
        <f t="shared" si="0"/>
        <v>0</v>
      </c>
      <c r="AK16" s="973">
        <f>IF($Z16=1,0,IF(AND($Z16=0,AF16&gt;0),1,IF(AND($Z16=0,AH16&gt;0),1,IF(AND($Z16=0,AJ16&gt;0),1,0))))</f>
        <v>0</v>
      </c>
      <c r="AL16" s="973">
        <f>IF($Z16=0,0,IF(AND($Z16=1,AE16&gt;0),1,IF(AND($Z16=1,AG16&gt;0),1,IF(AND($Z16=1,AI16&gt;0),1,0))))</f>
        <v>0</v>
      </c>
      <c r="AM16" s="978">
        <f>IF($Z16=0,0,IF(AQ16+AS16+AU16&gt;0,$AA16,0))</f>
        <v>0</v>
      </c>
      <c r="AN16" s="980">
        <f>IF($Z16=0,0,IF(AND(AM16=0,I17&gt;0),$AA16,0))</f>
        <v>0</v>
      </c>
      <c r="AO16" s="969">
        <f>$AA16-AM16-AN16</f>
        <v>0</v>
      </c>
      <c r="AP16" s="204">
        <f>IF(AP$9=$J16,$D16,0)</f>
        <v>0</v>
      </c>
      <c r="AQ16" s="204">
        <f t="shared" ref="AQ16:AU30" si="17">IF(AQ$9=$J16,$D16,0)</f>
        <v>0</v>
      </c>
      <c r="AR16" s="204">
        <f t="shared" si="17"/>
        <v>0</v>
      </c>
      <c r="AS16" s="204">
        <f t="shared" si="17"/>
        <v>0</v>
      </c>
      <c r="AT16" s="204">
        <f t="shared" si="17"/>
        <v>0</v>
      </c>
      <c r="AU16" s="205">
        <f t="shared" si="17"/>
        <v>0</v>
      </c>
      <c r="AV16" s="973">
        <f>IF($Z16=1,0,IF(AND($Z16=0,AQ16&gt;0),1,IF(AND($Z16=0,AS16&gt;0),1,IF(AND($Z16=0,AU16&gt;0),1,0))))</f>
        <v>0</v>
      </c>
      <c r="AW16" s="973">
        <f t="shared" si="2"/>
        <v>0</v>
      </c>
      <c r="AX16" s="978">
        <f>IF($Z16=0,0,IF(BB16+BD16+BF16&gt;0,$AA16,0))</f>
        <v>0</v>
      </c>
      <c r="AY16" s="980">
        <f>IF($Z16=0,0,IF(AND(AX16=0,K17&gt;0),$AA16,0))</f>
        <v>0</v>
      </c>
      <c r="AZ16" s="969">
        <f>$AA16-AX16-AY16</f>
        <v>0</v>
      </c>
      <c r="BA16" s="204">
        <f>IF(BA$9=$L16,$D16,0)</f>
        <v>0</v>
      </c>
      <c r="BB16" s="204">
        <f t="shared" ref="BB16:BF30" si="18">IF(BB$9=$L16,$D16,0)</f>
        <v>0</v>
      </c>
      <c r="BC16" s="204">
        <f t="shared" si="18"/>
        <v>0</v>
      </c>
      <c r="BD16" s="204">
        <f t="shared" si="18"/>
        <v>0</v>
      </c>
      <c r="BE16" s="204">
        <f t="shared" si="18"/>
        <v>0</v>
      </c>
      <c r="BF16" s="205">
        <f t="shared" si="18"/>
        <v>0</v>
      </c>
      <c r="BG16" s="973">
        <f>IF($Z16=1,0,IF(AND($Z16=0,BB16&gt;0),1,IF(AND($Z16=0,BD16&gt;0),1,IF(AND($Z16=0,BF16&gt;0),1,0))))</f>
        <v>0</v>
      </c>
      <c r="BH16" s="973">
        <f t="shared" si="4"/>
        <v>0</v>
      </c>
      <c r="BI16" s="978">
        <f>IF($Z16=0,0,IF(BM16+BO16+BQ16&gt;0,$AA16,0))</f>
        <v>0</v>
      </c>
      <c r="BJ16" s="980">
        <f>IF($Z16=0,0,IF(AND(BI16=0,M17&gt;0),$AA16,0))</f>
        <v>0</v>
      </c>
      <c r="BK16" s="969">
        <f>$AA16-BI16-BJ16</f>
        <v>0</v>
      </c>
      <c r="BL16" s="204">
        <f>IF(BL$9=$N16,$D16,0)</f>
        <v>0</v>
      </c>
      <c r="BM16" s="204">
        <f t="shared" ref="BM16:BQ30" si="19">IF(BM$9=$N16,$D16,0)</f>
        <v>0</v>
      </c>
      <c r="BN16" s="204">
        <f t="shared" si="19"/>
        <v>0</v>
      </c>
      <c r="BO16" s="204">
        <f t="shared" si="19"/>
        <v>0</v>
      </c>
      <c r="BP16" s="204">
        <f t="shared" si="19"/>
        <v>0</v>
      </c>
      <c r="BQ16" s="205">
        <f t="shared" si="19"/>
        <v>0</v>
      </c>
      <c r="BR16" s="973">
        <f>IF($Z16=1,0,IF(AND($Z16=0,BM16&gt;0),1,IF(AND($Z16=0,BO16&gt;0),1,IF(AND($Z16=0,BQ16&gt;0),1,0))))</f>
        <v>0</v>
      </c>
      <c r="BS16" s="973">
        <f t="shared" si="6"/>
        <v>0</v>
      </c>
      <c r="BT16" s="978">
        <f>IF($Z16=0,0,IF(BX16+BZ16+CB16&gt;0,$AA16,0))</f>
        <v>0</v>
      </c>
      <c r="BU16" s="980">
        <f>IF($Z16=0,0,IF(AND(BT16=0,O17&gt;0),$AA16,0))</f>
        <v>0</v>
      </c>
      <c r="BV16" s="969">
        <f>$AA16-BT16-BU16</f>
        <v>0</v>
      </c>
      <c r="BW16" s="204">
        <f>IF(BW$9=$P16,$D16,0)</f>
        <v>0</v>
      </c>
      <c r="BX16" s="204">
        <f t="shared" ref="BX16:CB30" si="20">IF(BX$9=$P16,$D16,0)</f>
        <v>0</v>
      </c>
      <c r="BY16" s="204">
        <f t="shared" si="20"/>
        <v>0</v>
      </c>
      <c r="BZ16" s="204">
        <f t="shared" si="20"/>
        <v>0</v>
      </c>
      <c r="CA16" s="204">
        <f t="shared" si="20"/>
        <v>0</v>
      </c>
      <c r="CB16" s="205">
        <f t="shared" si="20"/>
        <v>0</v>
      </c>
      <c r="CC16" s="973">
        <f>IF($Z16=1,0,IF(AND($Z16=0,BX16&gt;0),1,IF(AND($Z16=0,BZ16&gt;0),1,IF(AND($Z16=0,CB16&gt;0),1,0))))</f>
        <v>0</v>
      </c>
      <c r="CD16" s="973">
        <f t="shared" si="8"/>
        <v>0</v>
      </c>
      <c r="CE16" s="11"/>
      <c r="CF16" s="445" t="s">
        <v>1245</v>
      </c>
      <c r="CG16" s="11"/>
      <c r="CH16" s="11"/>
      <c r="CI16" s="11"/>
      <c r="CJ16" s="11"/>
      <c r="CK16" s="11"/>
      <c r="CL16" s="11"/>
      <c r="CM16" s="11"/>
    </row>
    <row r="17" spans="1:91" ht="14.25" customHeight="1">
      <c r="A17" s="950" t="str">
        <f>A16</f>
        <v/>
      </c>
      <c r="B17" s="11"/>
      <c r="C17" s="2051"/>
      <c r="D17" s="2053"/>
      <c r="E17" s="2051"/>
      <c r="F17" s="2772"/>
      <c r="G17" s="1121">
        <f>Import!Q714</f>
        <v>0</v>
      </c>
      <c r="H17" s="2774"/>
      <c r="I17" s="450"/>
      <c r="J17" s="2775"/>
      <c r="K17" s="450"/>
      <c r="L17" s="2775"/>
      <c r="M17" s="450"/>
      <c r="N17" s="2775"/>
      <c r="O17" s="450"/>
      <c r="P17" s="2775"/>
      <c r="Q17" s="11"/>
      <c r="R17" s="11"/>
      <c r="S17" s="397"/>
      <c r="T17" s="419"/>
      <c r="U17" s="444">
        <f>Import!N715</f>
        <v>0</v>
      </c>
      <c r="V17" s="11"/>
      <c r="W17" s="306"/>
      <c r="X17" s="306"/>
      <c r="Y17" s="306"/>
      <c r="Z17" s="11"/>
      <c r="AE17" s="204"/>
      <c r="AF17" s="204"/>
      <c r="AG17" s="204"/>
      <c r="AH17" s="204"/>
      <c r="AI17" s="922"/>
      <c r="AJ17" s="205"/>
      <c r="AK17" s="973"/>
      <c r="AL17" s="973">
        <f>AL16</f>
        <v>0</v>
      </c>
      <c r="AP17" s="204"/>
      <c r="AQ17" s="204"/>
      <c r="AR17" s="204"/>
      <c r="AS17" s="204"/>
      <c r="AT17" s="204"/>
      <c r="AU17" s="205"/>
      <c r="AV17" s="973"/>
      <c r="AW17" s="973">
        <f>AW16</f>
        <v>0</v>
      </c>
      <c r="BA17" s="204"/>
      <c r="BB17" s="204"/>
      <c r="BC17" s="204"/>
      <c r="BD17" s="204"/>
      <c r="BE17" s="204"/>
      <c r="BF17" s="205"/>
      <c r="BG17" s="973"/>
      <c r="BH17" s="973">
        <f>BH16</f>
        <v>0</v>
      </c>
      <c r="BL17" s="204"/>
      <c r="BM17" s="204"/>
      <c r="BN17" s="204"/>
      <c r="BO17" s="204"/>
      <c r="BP17" s="204"/>
      <c r="BQ17" s="205"/>
      <c r="BR17" s="973"/>
      <c r="BS17" s="973">
        <f>BS16</f>
        <v>0</v>
      </c>
      <c r="BW17" s="204"/>
      <c r="BX17" s="204"/>
      <c r="BY17" s="204"/>
      <c r="BZ17" s="204"/>
      <c r="CA17" s="204"/>
      <c r="CB17" s="205"/>
      <c r="CC17" s="973"/>
      <c r="CD17" s="973">
        <f>CD16</f>
        <v>0</v>
      </c>
      <c r="CE17" s="11"/>
      <c r="CF17" s="11"/>
      <c r="CG17" s="11"/>
      <c r="CH17" s="11"/>
      <c r="CI17" s="11"/>
      <c r="CJ17" s="11"/>
      <c r="CK17" s="11"/>
      <c r="CL17" s="11"/>
      <c r="CM17" s="11"/>
    </row>
    <row r="18" spans="1:91" ht="24.75" customHeight="1">
      <c r="A18" s="949" t="str">
        <f>IF(E18&gt;0,"Wypełnione","")</f>
        <v/>
      </c>
      <c r="B18" s="11"/>
      <c r="C18" s="2050">
        <f>'Og s3a'!C727</f>
        <v>0</v>
      </c>
      <c r="D18" s="2052">
        <f>'Og s3a'!E727</f>
        <v>0</v>
      </c>
      <c r="E18" s="2050">
        <f>'Og s3a'!F727</f>
        <v>0</v>
      </c>
      <c r="F18" s="2771"/>
      <c r="G18" s="448">
        <f>T18</f>
        <v>0</v>
      </c>
      <c r="H18" s="2773">
        <f>U18</f>
        <v>0</v>
      </c>
      <c r="I18" s="451"/>
      <c r="J18" s="2775"/>
      <c r="K18" s="451"/>
      <c r="L18" s="2775"/>
      <c r="M18" s="451"/>
      <c r="N18" s="2775"/>
      <c r="O18" s="451"/>
      <c r="P18" s="2775"/>
      <c r="Q18" s="11"/>
      <c r="R18" s="11"/>
      <c r="S18" s="396">
        <f>'Og s3a'!G727</f>
        <v>0</v>
      </c>
      <c r="T18" s="398">
        <f>'Og s3a'!D727</f>
        <v>0</v>
      </c>
      <c r="U18" s="444">
        <f>Import!N716</f>
        <v>0</v>
      </c>
      <c r="V18" s="11"/>
      <c r="W18" s="306"/>
      <c r="X18" s="306"/>
      <c r="Y18" s="306"/>
      <c r="Z18" s="970">
        <f>IF(F18=AF$7,1,0)</f>
        <v>0</v>
      </c>
      <c r="AA18" s="970">
        <f>Z18*D18</f>
        <v>0</v>
      </c>
      <c r="AB18" s="978">
        <f>IF($Z18=0,0,IF(AF18+AH18+AJ18&gt;0,$AA18,0))</f>
        <v>0</v>
      </c>
      <c r="AC18" s="980">
        <f>IF($Z18=0,0,IF(AND(AB18=0,G19&gt;0),$AA18,0))</f>
        <v>0</v>
      </c>
      <c r="AD18" s="969">
        <f>AA18-AB18-AC18</f>
        <v>0</v>
      </c>
      <c r="AE18" s="204">
        <f>IF(AE$9=$H18,$D18,0)</f>
        <v>0</v>
      </c>
      <c r="AF18" s="204">
        <f>IF(AF$9=$H18,$D18,0)</f>
        <v>0</v>
      </c>
      <c r="AG18" s="204">
        <f t="shared" si="0"/>
        <v>0</v>
      </c>
      <c r="AH18" s="204">
        <f t="shared" si="0"/>
        <v>0</v>
      </c>
      <c r="AI18" s="922">
        <f t="shared" si="0"/>
        <v>0</v>
      </c>
      <c r="AJ18" s="205">
        <f t="shared" si="0"/>
        <v>0</v>
      </c>
      <c r="AK18" s="973">
        <f>IF($Z18=1,0,IF(AND($Z18=0,AF18&gt;0),1,IF(AND($Z18=0,AH18&gt;0),1,IF(AND($Z18=0,AJ18&gt;0),1,0))))</f>
        <v>0</v>
      </c>
      <c r="AL18" s="973">
        <f>IF($Z18=0,0,IF(AND($Z18=1,AE18&gt;0),1,IF(AND($Z18=1,AG18&gt;0),1,IF(AND($Z18=1,AI18&gt;0),1,0))))</f>
        <v>0</v>
      </c>
      <c r="AM18" s="978">
        <f>IF($Z18=0,0,IF(AQ18+AS18+AU18&gt;0,$AA18,0))</f>
        <v>0</v>
      </c>
      <c r="AN18" s="980">
        <f>IF($Z18=0,0,IF(AND(AM18=0,I19&gt;0),$AA18,0))</f>
        <v>0</v>
      </c>
      <c r="AO18" s="969">
        <f>$AA18-AM18-AN18</f>
        <v>0</v>
      </c>
      <c r="AP18" s="204">
        <f>IF(AP$9=$J18,$D18,0)</f>
        <v>0</v>
      </c>
      <c r="AQ18" s="204">
        <f t="shared" si="17"/>
        <v>0</v>
      </c>
      <c r="AR18" s="204">
        <f t="shared" si="17"/>
        <v>0</v>
      </c>
      <c r="AS18" s="204">
        <f t="shared" si="17"/>
        <v>0</v>
      </c>
      <c r="AT18" s="204">
        <f t="shared" si="17"/>
        <v>0</v>
      </c>
      <c r="AU18" s="205">
        <f t="shared" si="17"/>
        <v>0</v>
      </c>
      <c r="AV18" s="973">
        <f>IF($Z18=1,0,IF(AND($Z18=0,AQ18&gt;0),1,IF(AND($Z18=0,AS18&gt;0),1,IF(AND($Z18=0,AU18&gt;0),1,0))))</f>
        <v>0</v>
      </c>
      <c r="AW18" s="973">
        <f t="shared" si="2"/>
        <v>0</v>
      </c>
      <c r="AX18" s="978">
        <f>IF($Z18=0,0,IF(BB18+BD18+BF18&gt;0,$AA18,0))</f>
        <v>0</v>
      </c>
      <c r="AY18" s="980">
        <f>IF($Z18=0,0,IF(AND(AX18=0,K19&gt;0),$AA18,0))</f>
        <v>0</v>
      </c>
      <c r="AZ18" s="969">
        <f>$AA18-AX18-AY18</f>
        <v>0</v>
      </c>
      <c r="BA18" s="204">
        <f>IF(BA$9=$L18,$D18,0)</f>
        <v>0</v>
      </c>
      <c r="BB18" s="204">
        <f t="shared" si="18"/>
        <v>0</v>
      </c>
      <c r="BC18" s="204">
        <f t="shared" si="18"/>
        <v>0</v>
      </c>
      <c r="BD18" s="204">
        <f t="shared" si="18"/>
        <v>0</v>
      </c>
      <c r="BE18" s="204">
        <f t="shared" si="18"/>
        <v>0</v>
      </c>
      <c r="BF18" s="205">
        <f t="shared" si="18"/>
        <v>0</v>
      </c>
      <c r="BG18" s="973">
        <f>IF($Z18=1,0,IF(AND($Z18=0,BB18&gt;0),1,IF(AND($Z18=0,BD18&gt;0),1,IF(AND($Z18=0,BF18&gt;0),1,0))))</f>
        <v>0</v>
      </c>
      <c r="BH18" s="973">
        <f t="shared" si="4"/>
        <v>0</v>
      </c>
      <c r="BI18" s="978">
        <f>IF($Z18=0,0,IF(BM18+BO18+BQ18&gt;0,$AA18,0))</f>
        <v>0</v>
      </c>
      <c r="BJ18" s="980">
        <f>IF($Z18=0,0,IF(AND(BI18=0,M19&gt;0),$AA18,0))</f>
        <v>0</v>
      </c>
      <c r="BK18" s="969">
        <f>$AA18-BI18-BJ18</f>
        <v>0</v>
      </c>
      <c r="BL18" s="204">
        <f>IF(BL$9=$N18,$D18,0)</f>
        <v>0</v>
      </c>
      <c r="BM18" s="204">
        <f t="shared" si="19"/>
        <v>0</v>
      </c>
      <c r="BN18" s="204">
        <f t="shared" si="19"/>
        <v>0</v>
      </c>
      <c r="BO18" s="204">
        <f t="shared" si="19"/>
        <v>0</v>
      </c>
      <c r="BP18" s="204">
        <f t="shared" si="19"/>
        <v>0</v>
      </c>
      <c r="BQ18" s="205">
        <f t="shared" si="19"/>
        <v>0</v>
      </c>
      <c r="BR18" s="973">
        <f>IF($Z18=1,0,IF(AND($Z18=0,BM18&gt;0),1,IF(AND($Z18=0,BO18&gt;0),1,IF(AND($Z18=0,BQ18&gt;0),1,0))))</f>
        <v>0</v>
      </c>
      <c r="BS18" s="973">
        <f t="shared" si="6"/>
        <v>0</v>
      </c>
      <c r="BT18" s="978">
        <f>IF($Z18=0,0,IF(BX18+BZ18+CB18&gt;0,$AA18,0))</f>
        <v>0</v>
      </c>
      <c r="BU18" s="980">
        <f>IF($Z18=0,0,IF(AND(BT18=0,O19&gt;0),$AA18,0))</f>
        <v>0</v>
      </c>
      <c r="BV18" s="969">
        <f>$AA18-BT18-BU18</f>
        <v>0</v>
      </c>
      <c r="BW18" s="204">
        <f>IF(BW$9=$P18,$D18,0)</f>
        <v>0</v>
      </c>
      <c r="BX18" s="204">
        <f t="shared" si="20"/>
        <v>0</v>
      </c>
      <c r="BY18" s="204">
        <f t="shared" si="20"/>
        <v>0</v>
      </c>
      <c r="BZ18" s="204">
        <f t="shared" si="20"/>
        <v>0</v>
      </c>
      <c r="CA18" s="204">
        <f t="shared" si="20"/>
        <v>0</v>
      </c>
      <c r="CB18" s="205">
        <f t="shared" si="20"/>
        <v>0</v>
      </c>
      <c r="CC18" s="973">
        <f>IF($Z18=1,0,IF(AND($Z18=0,BX18&gt;0),1,IF(AND($Z18=0,BZ18&gt;0),1,IF(AND($Z18=0,CB18&gt;0),1,0))))</f>
        <v>0</v>
      </c>
      <c r="CD18" s="973">
        <f t="shared" si="8"/>
        <v>0</v>
      </c>
      <c r="CE18" s="11"/>
      <c r="CF18" s="11"/>
      <c r="CG18" s="11"/>
      <c r="CH18" s="11"/>
      <c r="CI18" s="11"/>
      <c r="CJ18" s="11"/>
      <c r="CK18" s="11"/>
      <c r="CL18" s="11"/>
      <c r="CM18" s="11"/>
    </row>
    <row r="19" spans="1:91" ht="14.25" customHeight="1">
      <c r="A19" s="950" t="str">
        <f>A18</f>
        <v/>
      </c>
      <c r="B19" s="11"/>
      <c r="C19" s="2051"/>
      <c r="D19" s="2053"/>
      <c r="E19" s="2051"/>
      <c r="F19" s="2772"/>
      <c r="G19" s="1121">
        <f>Import!Q716</f>
        <v>0</v>
      </c>
      <c r="H19" s="2774"/>
      <c r="I19" s="450"/>
      <c r="J19" s="2775"/>
      <c r="K19" s="450"/>
      <c r="L19" s="2775"/>
      <c r="M19" s="450"/>
      <c r="N19" s="2775"/>
      <c r="O19" s="450"/>
      <c r="P19" s="2775"/>
      <c r="Q19" s="11"/>
      <c r="R19" s="11"/>
      <c r="S19" s="397"/>
      <c r="T19" s="419"/>
      <c r="U19" s="444">
        <f>Import!N717</f>
        <v>0</v>
      </c>
      <c r="V19" s="11"/>
      <c r="W19" s="306"/>
      <c r="X19" s="306"/>
      <c r="Y19" s="306"/>
      <c r="Z19" s="11"/>
      <c r="AE19" s="204"/>
      <c r="AF19" s="204"/>
      <c r="AG19" s="204"/>
      <c r="AH19" s="204"/>
      <c r="AI19" s="922"/>
      <c r="AJ19" s="205"/>
      <c r="AK19" s="973"/>
      <c r="AL19" s="973">
        <f>AL18</f>
        <v>0</v>
      </c>
      <c r="AP19" s="204"/>
      <c r="AQ19" s="204"/>
      <c r="AR19" s="204"/>
      <c r="AS19" s="204"/>
      <c r="AT19" s="204"/>
      <c r="AU19" s="205"/>
      <c r="AV19" s="973"/>
      <c r="AW19" s="973">
        <f>AW18</f>
        <v>0</v>
      </c>
      <c r="BA19" s="204"/>
      <c r="BB19" s="204"/>
      <c r="BC19" s="204"/>
      <c r="BD19" s="204"/>
      <c r="BE19" s="204"/>
      <c r="BF19" s="205"/>
      <c r="BG19" s="973"/>
      <c r="BH19" s="973">
        <f>BH18</f>
        <v>0</v>
      </c>
      <c r="BL19" s="204"/>
      <c r="BM19" s="204"/>
      <c r="BN19" s="204"/>
      <c r="BO19" s="204"/>
      <c r="BP19" s="204"/>
      <c r="BQ19" s="205"/>
      <c r="BR19" s="973"/>
      <c r="BS19" s="973">
        <f>BS18</f>
        <v>0</v>
      </c>
      <c r="BW19" s="204"/>
      <c r="BX19" s="204"/>
      <c r="BY19" s="204"/>
      <c r="BZ19" s="204"/>
      <c r="CA19" s="204"/>
      <c r="CB19" s="205"/>
      <c r="CC19" s="973"/>
      <c r="CD19" s="973">
        <f>CD18</f>
        <v>0</v>
      </c>
      <c r="CE19" s="11"/>
      <c r="CF19" s="11"/>
      <c r="CG19" s="11"/>
      <c r="CH19" s="11"/>
      <c r="CI19" s="11"/>
      <c r="CJ19" s="11"/>
      <c r="CK19" s="11"/>
      <c r="CL19" s="11"/>
      <c r="CM19" s="11"/>
    </row>
    <row r="20" spans="1:91" ht="24.75" customHeight="1">
      <c r="A20" s="949" t="str">
        <f>IF(E20&gt;0,"Wypełnione","")</f>
        <v/>
      </c>
      <c r="B20" s="11"/>
      <c r="C20" s="2050">
        <f>'Og s3a'!C729</f>
        <v>0</v>
      </c>
      <c r="D20" s="2052">
        <f>'Og s3a'!E729</f>
        <v>0</v>
      </c>
      <c r="E20" s="2050">
        <f>'Og s3a'!F729</f>
        <v>0</v>
      </c>
      <c r="F20" s="2771"/>
      <c r="G20" s="448">
        <f>T20</f>
        <v>0</v>
      </c>
      <c r="H20" s="2773">
        <f>U20</f>
        <v>0</v>
      </c>
      <c r="I20" s="451"/>
      <c r="J20" s="2775"/>
      <c r="K20" s="451"/>
      <c r="L20" s="2775"/>
      <c r="M20" s="451"/>
      <c r="N20" s="2775"/>
      <c r="O20" s="451"/>
      <c r="P20" s="2775"/>
      <c r="Q20" s="11"/>
      <c r="R20" s="11"/>
      <c r="S20" s="396">
        <f>'Og s3a'!G729</f>
        <v>0</v>
      </c>
      <c r="T20" s="398">
        <f>'Og s3a'!D729</f>
        <v>0</v>
      </c>
      <c r="U20" s="444">
        <f>Import!N718</f>
        <v>0</v>
      </c>
      <c r="V20" s="11"/>
      <c r="W20" s="306"/>
      <c r="X20" s="306"/>
      <c r="Y20" s="306"/>
      <c r="Z20" s="970">
        <f>IF(F20=AF$7,1,0)</f>
        <v>0</v>
      </c>
      <c r="AA20" s="970">
        <f>Z20*D20</f>
        <v>0</v>
      </c>
      <c r="AB20" s="978">
        <f>IF($Z20=0,0,IF(AF20+AH20+AJ20&gt;0,$AA20,0))</f>
        <v>0</v>
      </c>
      <c r="AC20" s="980">
        <f>IF($Z20=0,0,IF(AND(AB20=0,G21&gt;0),$AA20,0))</f>
        <v>0</v>
      </c>
      <c r="AD20" s="969">
        <f>AA20-AB20-AC20</f>
        <v>0</v>
      </c>
      <c r="AE20" s="204">
        <f>IF(AE$9=$H20,$D20,0)</f>
        <v>0</v>
      </c>
      <c r="AF20" s="204">
        <f>IF(AF$9=$H20,$D20,0)</f>
        <v>0</v>
      </c>
      <c r="AG20" s="204">
        <f t="shared" si="0"/>
        <v>0</v>
      </c>
      <c r="AH20" s="204">
        <f t="shared" si="0"/>
        <v>0</v>
      </c>
      <c r="AI20" s="922">
        <f t="shared" si="0"/>
        <v>0</v>
      </c>
      <c r="AJ20" s="205">
        <f t="shared" si="0"/>
        <v>0</v>
      </c>
      <c r="AK20" s="973">
        <f>IF($Z20=1,0,IF(AND($Z20=0,AF20&gt;0),1,IF(AND($Z20=0,AH20&gt;0),1,IF(AND($Z20=0,AJ20&gt;0),1,0))))</f>
        <v>0</v>
      </c>
      <c r="AL20" s="973">
        <f t="shared" ref="AL20:AL78" si="21">IF($Z20=0,0,IF(AND($Z20=1,AE20&gt;0),1,IF(AND($Z20=1,AG20&gt;0),1,IF(AND($Z20=1,AI20&gt;0),1,0))))</f>
        <v>0</v>
      </c>
      <c r="AM20" s="978">
        <f>IF($Z20=0,0,IF(AQ20+AS20+AU20&gt;0,$AA20,0))</f>
        <v>0</v>
      </c>
      <c r="AN20" s="980">
        <f>IF($Z20=0,0,IF(AND(AM20=0,I21&gt;0),$AA20,0))</f>
        <v>0</v>
      </c>
      <c r="AO20" s="969">
        <f>$AA20-AM20-AN20</f>
        <v>0</v>
      </c>
      <c r="AP20" s="204">
        <f>IF(AP$9=$J20,$D20,0)</f>
        <v>0</v>
      </c>
      <c r="AQ20" s="204">
        <f t="shared" si="17"/>
        <v>0</v>
      </c>
      <c r="AR20" s="204">
        <f t="shared" si="17"/>
        <v>0</v>
      </c>
      <c r="AS20" s="204">
        <f t="shared" si="17"/>
        <v>0</v>
      </c>
      <c r="AT20" s="204">
        <f t="shared" si="17"/>
        <v>0</v>
      </c>
      <c r="AU20" s="205">
        <f t="shared" si="17"/>
        <v>0</v>
      </c>
      <c r="AV20" s="973">
        <f>IF($Z20=1,0,IF(AND($Z20=0,AQ20&gt;0),1,IF(AND($Z20=0,AS20&gt;0),1,IF(AND($Z20=0,AU20&gt;0),1,0))))</f>
        <v>0</v>
      </c>
      <c r="AW20" s="973">
        <f>IF($Z20=0,0,IF(AND($Z20=1,AP20&gt;0),1,IF(AND($Z20=1,AR20&gt;0),1,IF(AND($Z20=1,AT20&gt;0),1,0))))</f>
        <v>0</v>
      </c>
      <c r="AX20" s="978">
        <f>IF($Z20=0,0,IF(BB20+BD20+BF20&gt;0,$AA20,0))</f>
        <v>0</v>
      </c>
      <c r="AY20" s="980">
        <f>IF($Z20=0,0,IF(AND(AX20=0,K21&gt;0),$AA20,0))</f>
        <v>0</v>
      </c>
      <c r="AZ20" s="969">
        <f>$AA20-AX20-AY20</f>
        <v>0</v>
      </c>
      <c r="BA20" s="204">
        <f>IF(BA$9=$L20,$D20,0)</f>
        <v>0</v>
      </c>
      <c r="BB20" s="204">
        <f t="shared" si="18"/>
        <v>0</v>
      </c>
      <c r="BC20" s="204">
        <f t="shared" si="18"/>
        <v>0</v>
      </c>
      <c r="BD20" s="204">
        <f t="shared" si="18"/>
        <v>0</v>
      </c>
      <c r="BE20" s="204">
        <f t="shared" si="18"/>
        <v>0</v>
      </c>
      <c r="BF20" s="205">
        <f t="shared" si="18"/>
        <v>0</v>
      </c>
      <c r="BG20" s="973">
        <f>IF($Z20=1,0,IF(AND($Z20=0,BB20&gt;0),1,IF(AND($Z20=0,BD20&gt;0),1,IF(AND($Z20=0,BF20&gt;0),1,0))))</f>
        <v>0</v>
      </c>
      <c r="BH20" s="973">
        <f>IF($Z20=0,0,IF(AND($Z20=1,BA20&gt;0),1,IF(AND($Z20=1,BC20&gt;0),1,IF(AND($Z20=1,BE20&gt;0),1,0))))</f>
        <v>0</v>
      </c>
      <c r="BI20" s="978">
        <f>IF($Z20=0,0,IF(BM20+BO20+BQ20&gt;0,$AA20,0))</f>
        <v>0</v>
      </c>
      <c r="BJ20" s="980">
        <f>IF($Z20=0,0,IF(AND(BI20=0,M21&gt;0),$AA20,0))</f>
        <v>0</v>
      </c>
      <c r="BK20" s="969">
        <f>$AA20-BI20-BJ20</f>
        <v>0</v>
      </c>
      <c r="BL20" s="204">
        <f>IF(BL$9=$N20,$D20,0)</f>
        <v>0</v>
      </c>
      <c r="BM20" s="204">
        <f t="shared" si="19"/>
        <v>0</v>
      </c>
      <c r="BN20" s="204">
        <f t="shared" si="19"/>
        <v>0</v>
      </c>
      <c r="BO20" s="204">
        <f t="shared" si="19"/>
        <v>0</v>
      </c>
      <c r="BP20" s="204">
        <f t="shared" si="19"/>
        <v>0</v>
      </c>
      <c r="BQ20" s="205">
        <f t="shared" si="19"/>
        <v>0</v>
      </c>
      <c r="BR20" s="973">
        <f>IF($Z20=1,0,IF(AND($Z20=0,BM20&gt;0),1,IF(AND($Z20=0,BO20&gt;0),1,IF(AND($Z20=0,BQ20&gt;0),1,0))))</f>
        <v>0</v>
      </c>
      <c r="BS20" s="973">
        <f>IF($Z20=0,0,IF(AND($Z20=1,BL20&gt;0),1,IF(AND($Z20=1,BN20&gt;0),1,IF(AND($Z20=1,BP20&gt;0),1,0))))</f>
        <v>0</v>
      </c>
      <c r="BT20" s="978">
        <f>IF($Z20=0,0,IF(BX20+BZ20+CB20&gt;0,$AA20,0))</f>
        <v>0</v>
      </c>
      <c r="BU20" s="980">
        <f>IF($Z20=0,0,IF(AND(BT20=0,O21&gt;0),$AA20,0))</f>
        <v>0</v>
      </c>
      <c r="BV20" s="969">
        <f>$AA20-BT20-BU20</f>
        <v>0</v>
      </c>
      <c r="BW20" s="204">
        <f>IF(BW$9=$P20,$D20,0)</f>
        <v>0</v>
      </c>
      <c r="BX20" s="204">
        <f t="shared" si="20"/>
        <v>0</v>
      </c>
      <c r="BY20" s="204">
        <f t="shared" si="20"/>
        <v>0</v>
      </c>
      <c r="BZ20" s="204">
        <f t="shared" si="20"/>
        <v>0</v>
      </c>
      <c r="CA20" s="204">
        <f t="shared" si="20"/>
        <v>0</v>
      </c>
      <c r="CB20" s="205">
        <f t="shared" si="20"/>
        <v>0</v>
      </c>
      <c r="CC20" s="973">
        <f>IF($Z20=1,0,IF(AND($Z20=0,BX20&gt;0),1,IF(AND($Z20=0,BZ20&gt;0),1,IF(AND($Z20=0,CB20&gt;0),1,0))))</f>
        <v>0</v>
      </c>
      <c r="CD20" s="973">
        <f>IF($Z20=0,0,IF(AND($Z20=1,BW20&gt;0),1,IF(AND($Z20=1,BY20&gt;0),1,IF(AND($Z20=1,CA20&gt;0),1,0))))</f>
        <v>0</v>
      </c>
      <c r="CE20" s="11"/>
      <c r="CF20" s="11"/>
      <c r="CG20" s="11"/>
      <c r="CH20" s="11"/>
      <c r="CI20" s="11"/>
      <c r="CJ20" s="11"/>
      <c r="CK20" s="11"/>
      <c r="CL20" s="11"/>
      <c r="CM20" s="11"/>
    </row>
    <row r="21" spans="1:91" ht="14.25" customHeight="1">
      <c r="A21" s="950" t="str">
        <f>A20</f>
        <v/>
      </c>
      <c r="B21" s="11"/>
      <c r="C21" s="2051"/>
      <c r="D21" s="2053"/>
      <c r="E21" s="2051"/>
      <c r="F21" s="2772"/>
      <c r="G21" s="1121">
        <f>Import!Q718</f>
        <v>0</v>
      </c>
      <c r="H21" s="2774"/>
      <c r="I21" s="450"/>
      <c r="J21" s="2775"/>
      <c r="K21" s="450"/>
      <c r="L21" s="2775"/>
      <c r="M21" s="450"/>
      <c r="N21" s="2775"/>
      <c r="O21" s="450"/>
      <c r="P21" s="2775"/>
      <c r="Q21" s="11"/>
      <c r="R21" s="11"/>
      <c r="S21" s="397"/>
      <c r="T21" s="419"/>
      <c r="U21" s="444">
        <f>Import!N719</f>
        <v>0</v>
      </c>
      <c r="V21" s="11"/>
      <c r="W21" s="306"/>
      <c r="X21" s="306"/>
      <c r="Y21" s="306"/>
      <c r="Z21" s="11"/>
      <c r="AE21" s="204"/>
      <c r="AF21" s="204"/>
      <c r="AG21" s="204"/>
      <c r="AH21" s="204"/>
      <c r="AI21" s="922"/>
      <c r="AJ21" s="205"/>
      <c r="AK21" s="973"/>
      <c r="AL21" s="973">
        <f>AL20</f>
        <v>0</v>
      </c>
      <c r="AP21" s="204"/>
      <c r="AQ21" s="204"/>
      <c r="AR21" s="204"/>
      <c r="AS21" s="204"/>
      <c r="AT21" s="204"/>
      <c r="AU21" s="205"/>
      <c r="AV21" s="973"/>
      <c r="AW21" s="973">
        <f>AW20</f>
        <v>0</v>
      </c>
      <c r="BA21" s="204"/>
      <c r="BB21" s="204"/>
      <c r="BC21" s="204"/>
      <c r="BD21" s="204"/>
      <c r="BE21" s="204"/>
      <c r="BF21" s="205"/>
      <c r="BG21" s="973"/>
      <c r="BH21" s="973">
        <f>BH20</f>
        <v>0</v>
      </c>
      <c r="BL21" s="204"/>
      <c r="BM21" s="204"/>
      <c r="BN21" s="204"/>
      <c r="BO21" s="204"/>
      <c r="BP21" s="204"/>
      <c r="BQ21" s="205"/>
      <c r="BR21" s="973"/>
      <c r="BS21" s="973">
        <f>BS20</f>
        <v>0</v>
      </c>
      <c r="BW21" s="204"/>
      <c r="BX21" s="204"/>
      <c r="BY21" s="204"/>
      <c r="BZ21" s="204"/>
      <c r="CA21" s="204"/>
      <c r="CB21" s="205"/>
      <c r="CC21" s="973"/>
      <c r="CD21" s="973">
        <f>CD20</f>
        <v>0</v>
      </c>
      <c r="CE21" s="11"/>
      <c r="CF21" s="11"/>
      <c r="CG21" s="11"/>
      <c r="CH21" s="11"/>
      <c r="CI21" s="11"/>
      <c r="CJ21" s="11"/>
      <c r="CK21" s="11"/>
      <c r="CL21" s="11"/>
      <c r="CM21" s="11"/>
    </row>
    <row r="22" spans="1:91" ht="24.75" customHeight="1">
      <c r="A22" s="949" t="str">
        <f>IF(E22&gt;0,"Wypełnione","")</f>
        <v/>
      </c>
      <c r="B22" s="11"/>
      <c r="C22" s="2050">
        <f>'Og s3a'!C731</f>
        <v>0</v>
      </c>
      <c r="D22" s="2052">
        <f>'Og s3a'!E731</f>
        <v>0</v>
      </c>
      <c r="E22" s="2050">
        <f>'Og s3a'!F731</f>
        <v>0</v>
      </c>
      <c r="F22" s="2771"/>
      <c r="G22" s="448">
        <f>T22</f>
        <v>0</v>
      </c>
      <c r="H22" s="2773">
        <f>U22</f>
        <v>0</v>
      </c>
      <c r="I22" s="451"/>
      <c r="J22" s="2775"/>
      <c r="K22" s="451"/>
      <c r="L22" s="2775"/>
      <c r="M22" s="451"/>
      <c r="N22" s="2775"/>
      <c r="O22" s="451"/>
      <c r="P22" s="2775"/>
      <c r="Q22" s="11"/>
      <c r="R22" s="11"/>
      <c r="S22" s="396">
        <f>'Og s3a'!G731</f>
        <v>0</v>
      </c>
      <c r="T22" s="398">
        <f>'Og s3a'!D731</f>
        <v>0</v>
      </c>
      <c r="U22" s="444">
        <f>Import!N720</f>
        <v>0</v>
      </c>
      <c r="V22" s="11"/>
      <c r="W22" s="306"/>
      <c r="X22" s="306"/>
      <c r="Y22" s="306"/>
      <c r="Z22" s="970">
        <f>IF(F22=AF$7,1,0)</f>
        <v>0</v>
      </c>
      <c r="AA22" s="970">
        <f>Z22*D22</f>
        <v>0</v>
      </c>
      <c r="AB22" s="978">
        <f>IF($Z22=0,0,IF(AF22+AH22+AJ22&gt;0,$AA22,0))</f>
        <v>0</v>
      </c>
      <c r="AC22" s="980">
        <f>IF($Z22=0,0,IF(AND(AB22=0,G23&gt;0),$AA22,0))</f>
        <v>0</v>
      </c>
      <c r="AD22" s="969">
        <f>AA22-AB22-AC22</f>
        <v>0</v>
      </c>
      <c r="AE22" s="204">
        <f>IF(AE$9=$H22,$D22,0)</f>
        <v>0</v>
      </c>
      <c r="AF22" s="204">
        <f>IF(AF$9=$H22,$D22,0)</f>
        <v>0</v>
      </c>
      <c r="AG22" s="204">
        <f t="shared" si="0"/>
        <v>0</v>
      </c>
      <c r="AH22" s="204">
        <f t="shared" si="0"/>
        <v>0</v>
      </c>
      <c r="AI22" s="922">
        <f t="shared" si="0"/>
        <v>0</v>
      </c>
      <c r="AJ22" s="205">
        <f t="shared" si="0"/>
        <v>0</v>
      </c>
      <c r="AK22" s="973">
        <f>IF($Z22=1,0,IF(AND($Z22=0,AF22&gt;0),1,IF(AND($Z22=0,AH22&gt;0),1,IF(AND($Z22=0,AJ22&gt;0),1,0))))</f>
        <v>0</v>
      </c>
      <c r="AL22" s="973">
        <f t="shared" si="21"/>
        <v>0</v>
      </c>
      <c r="AM22" s="978">
        <f>IF($Z22=0,0,IF(AQ22+AS22+AU22&gt;0,$AA22,0))</f>
        <v>0</v>
      </c>
      <c r="AN22" s="980">
        <f>IF($Z22=0,0,IF(AND(AM22=0,I23&gt;0),$AA22,0))</f>
        <v>0</v>
      </c>
      <c r="AO22" s="969">
        <f>$AA22-AM22-AN22</f>
        <v>0</v>
      </c>
      <c r="AP22" s="204">
        <f>IF(AP$9=$J22,$D22,0)</f>
        <v>0</v>
      </c>
      <c r="AQ22" s="204">
        <f t="shared" si="17"/>
        <v>0</v>
      </c>
      <c r="AR22" s="204">
        <f t="shared" si="17"/>
        <v>0</v>
      </c>
      <c r="AS22" s="204">
        <f t="shared" si="17"/>
        <v>0</v>
      </c>
      <c r="AT22" s="204">
        <f t="shared" si="17"/>
        <v>0</v>
      </c>
      <c r="AU22" s="205">
        <f t="shared" si="17"/>
        <v>0</v>
      </c>
      <c r="AV22" s="973">
        <f>IF($Z22=1,0,IF(AND($Z22=0,AQ22&gt;0),1,IF(AND($Z22=0,AS22&gt;0),1,IF(AND($Z22=0,AU22&gt;0),1,0))))</f>
        <v>0</v>
      </c>
      <c r="AW22" s="973">
        <f>IF($Z22=0,0,IF(AND($Z22=1,AP22&gt;0),1,IF(AND($Z22=1,AR22&gt;0),1,IF(AND($Z22=1,AT22&gt;0),1,0))))</f>
        <v>0</v>
      </c>
      <c r="AX22" s="978">
        <f>IF($Z22=0,0,IF(BB22+BD22+BF22&gt;0,$AA22,0))</f>
        <v>0</v>
      </c>
      <c r="AY22" s="980">
        <f>IF($Z22=0,0,IF(AND(AX22=0,K23&gt;0),$AA22,0))</f>
        <v>0</v>
      </c>
      <c r="AZ22" s="969">
        <f>$AA22-AX22-AY22</f>
        <v>0</v>
      </c>
      <c r="BA22" s="204">
        <f>IF(BA$9=$L22,$D22,0)</f>
        <v>0</v>
      </c>
      <c r="BB22" s="204">
        <f t="shared" si="18"/>
        <v>0</v>
      </c>
      <c r="BC22" s="204">
        <f t="shared" si="18"/>
        <v>0</v>
      </c>
      <c r="BD22" s="204">
        <f t="shared" si="18"/>
        <v>0</v>
      </c>
      <c r="BE22" s="204">
        <f t="shared" si="18"/>
        <v>0</v>
      </c>
      <c r="BF22" s="205">
        <f t="shared" si="18"/>
        <v>0</v>
      </c>
      <c r="BG22" s="973">
        <f>IF($Z22=1,0,IF(AND($Z22=0,BB22&gt;0),1,IF(AND($Z22=0,BD22&gt;0),1,IF(AND($Z22=0,BF22&gt;0),1,0))))</f>
        <v>0</v>
      </c>
      <c r="BH22" s="973">
        <f>IF($Z22=0,0,IF(AND($Z22=1,BA22&gt;0),1,IF(AND($Z22=1,BC22&gt;0),1,IF(AND($Z22=1,BE22&gt;0),1,0))))</f>
        <v>0</v>
      </c>
      <c r="BI22" s="978">
        <f>IF($Z22=0,0,IF(BM22+BO22+BQ22&gt;0,$AA22,0))</f>
        <v>0</v>
      </c>
      <c r="BJ22" s="980">
        <f>IF($Z22=0,0,IF(AND(BI22=0,M23&gt;0),$AA22,0))</f>
        <v>0</v>
      </c>
      <c r="BK22" s="969">
        <f>$AA22-BI22-BJ22</f>
        <v>0</v>
      </c>
      <c r="BL22" s="204">
        <f>IF(BL$9=$N22,$D22,0)</f>
        <v>0</v>
      </c>
      <c r="BM22" s="204">
        <f t="shared" si="19"/>
        <v>0</v>
      </c>
      <c r="BN22" s="204">
        <f t="shared" si="19"/>
        <v>0</v>
      </c>
      <c r="BO22" s="204">
        <f t="shared" si="19"/>
        <v>0</v>
      </c>
      <c r="BP22" s="204">
        <f t="shared" si="19"/>
        <v>0</v>
      </c>
      <c r="BQ22" s="205">
        <f t="shared" si="19"/>
        <v>0</v>
      </c>
      <c r="BR22" s="973">
        <f>IF($Z22=1,0,IF(AND($Z22=0,BM22&gt;0),1,IF(AND($Z22=0,BO22&gt;0),1,IF(AND($Z22=0,BQ22&gt;0),1,0))))</f>
        <v>0</v>
      </c>
      <c r="BS22" s="973">
        <f>IF($Z22=0,0,IF(AND($Z22=1,BL22&gt;0),1,IF(AND($Z22=1,BN22&gt;0),1,IF(AND($Z22=1,BP22&gt;0),1,0))))</f>
        <v>0</v>
      </c>
      <c r="BT22" s="978">
        <f>IF($Z22=0,0,IF(BX22+BZ22+CB22&gt;0,$AA22,0))</f>
        <v>0</v>
      </c>
      <c r="BU22" s="980">
        <f>IF($Z22=0,0,IF(AND(BT22=0,O23&gt;0),$AA22,0))</f>
        <v>0</v>
      </c>
      <c r="BV22" s="969">
        <f>$AA22-BT22-BU22</f>
        <v>0</v>
      </c>
      <c r="BW22" s="204">
        <f>IF(BW$9=$P22,$D22,0)</f>
        <v>0</v>
      </c>
      <c r="BX22" s="204">
        <f t="shared" si="20"/>
        <v>0</v>
      </c>
      <c r="BY22" s="204">
        <f t="shared" si="20"/>
        <v>0</v>
      </c>
      <c r="BZ22" s="204">
        <f t="shared" si="20"/>
        <v>0</v>
      </c>
      <c r="CA22" s="204">
        <f t="shared" si="20"/>
        <v>0</v>
      </c>
      <c r="CB22" s="205">
        <f t="shared" si="20"/>
        <v>0</v>
      </c>
      <c r="CC22" s="973">
        <f>IF($Z22=1,0,IF(AND($Z22=0,BX22&gt;0),1,IF(AND($Z22=0,BZ22&gt;0),1,IF(AND($Z22=0,CB22&gt;0),1,0))))</f>
        <v>0</v>
      </c>
      <c r="CD22" s="973">
        <f>IF($Z22=0,0,IF(AND($Z22=1,BW22&gt;0),1,IF(AND($Z22=1,BY22&gt;0),1,IF(AND($Z22=1,CA22&gt;0),1,0))))</f>
        <v>0</v>
      </c>
      <c r="CE22" s="11"/>
      <c r="CF22" s="11"/>
      <c r="CG22" s="11"/>
      <c r="CH22" s="11"/>
      <c r="CI22" s="11"/>
      <c r="CJ22" s="11"/>
      <c r="CK22" s="11"/>
      <c r="CL22" s="11"/>
      <c r="CM22" s="11"/>
    </row>
    <row r="23" spans="1:91" ht="14.25" customHeight="1">
      <c r="A23" s="950" t="str">
        <f>A22</f>
        <v/>
      </c>
      <c r="B23" s="11"/>
      <c r="C23" s="2051"/>
      <c r="D23" s="2053"/>
      <c r="E23" s="2051"/>
      <c r="F23" s="2772"/>
      <c r="G23" s="1121">
        <f>Import!Q720</f>
        <v>0</v>
      </c>
      <c r="H23" s="2774"/>
      <c r="I23" s="450"/>
      <c r="J23" s="2775"/>
      <c r="K23" s="450"/>
      <c r="L23" s="2775"/>
      <c r="M23" s="450"/>
      <c r="N23" s="2775"/>
      <c r="O23" s="450"/>
      <c r="P23" s="2775"/>
      <c r="Q23" s="11"/>
      <c r="R23" s="11"/>
      <c r="S23" s="397"/>
      <c r="T23" s="419"/>
      <c r="U23" s="444">
        <f>Import!N721</f>
        <v>0</v>
      </c>
      <c r="V23" s="11"/>
      <c r="W23" s="306"/>
      <c r="X23" s="306"/>
      <c r="Y23" s="306"/>
      <c r="Z23" s="11"/>
      <c r="AE23" s="204"/>
      <c r="AF23" s="204"/>
      <c r="AG23" s="204"/>
      <c r="AH23" s="204"/>
      <c r="AI23" s="922"/>
      <c r="AJ23" s="205"/>
      <c r="AK23" s="973"/>
      <c r="AL23" s="973">
        <f>AL22</f>
        <v>0</v>
      </c>
      <c r="AP23" s="204"/>
      <c r="AQ23" s="204"/>
      <c r="AR23" s="204"/>
      <c r="AS23" s="204"/>
      <c r="AT23" s="204"/>
      <c r="AU23" s="205"/>
      <c r="AV23" s="973"/>
      <c r="AW23" s="973">
        <f>AW22</f>
        <v>0</v>
      </c>
      <c r="BA23" s="204"/>
      <c r="BB23" s="204"/>
      <c r="BC23" s="204"/>
      <c r="BD23" s="204"/>
      <c r="BE23" s="204"/>
      <c r="BF23" s="205"/>
      <c r="BG23" s="973"/>
      <c r="BH23" s="973">
        <f>BH22</f>
        <v>0</v>
      </c>
      <c r="BL23" s="204"/>
      <c r="BM23" s="204"/>
      <c r="BN23" s="204"/>
      <c r="BO23" s="204"/>
      <c r="BP23" s="204"/>
      <c r="BQ23" s="205"/>
      <c r="BR23" s="973"/>
      <c r="BS23" s="973">
        <f>BS22</f>
        <v>0</v>
      </c>
      <c r="BW23" s="204"/>
      <c r="BX23" s="204"/>
      <c r="BY23" s="204"/>
      <c r="BZ23" s="204"/>
      <c r="CA23" s="204"/>
      <c r="CB23" s="205"/>
      <c r="CC23" s="973"/>
      <c r="CD23" s="973">
        <f>CD22</f>
        <v>0</v>
      </c>
      <c r="CE23" s="11"/>
      <c r="CF23" s="11"/>
      <c r="CG23" s="11"/>
      <c r="CH23" s="11"/>
      <c r="CI23" s="11"/>
      <c r="CJ23" s="11"/>
      <c r="CK23" s="11"/>
      <c r="CL23" s="11"/>
      <c r="CM23" s="11"/>
    </row>
    <row r="24" spans="1:91" ht="24.75" customHeight="1">
      <c r="A24" s="949" t="str">
        <f>IF(E24&gt;0,"Wypełnione","")</f>
        <v/>
      </c>
      <c r="B24" s="11"/>
      <c r="C24" s="2050">
        <f>'Og s3a'!C733</f>
        <v>0</v>
      </c>
      <c r="D24" s="2052">
        <f>'Og s3a'!E733</f>
        <v>0</v>
      </c>
      <c r="E24" s="2050">
        <f>'Og s3a'!F733</f>
        <v>0</v>
      </c>
      <c r="F24" s="2771"/>
      <c r="G24" s="448">
        <f>T24</f>
        <v>0</v>
      </c>
      <c r="H24" s="2773">
        <f>U24</f>
        <v>0</v>
      </c>
      <c r="I24" s="451"/>
      <c r="J24" s="2775"/>
      <c r="K24" s="451"/>
      <c r="L24" s="2775"/>
      <c r="M24" s="451"/>
      <c r="N24" s="2775"/>
      <c r="O24" s="451"/>
      <c r="P24" s="2775"/>
      <c r="Q24" s="11"/>
      <c r="R24" s="11"/>
      <c r="S24" s="396">
        <f>'Og s3a'!G733</f>
        <v>0</v>
      </c>
      <c r="T24" s="398">
        <f>'Og s3a'!D733</f>
        <v>0</v>
      </c>
      <c r="U24" s="444">
        <f>Import!N722</f>
        <v>0</v>
      </c>
      <c r="V24" s="11"/>
      <c r="W24" s="306"/>
      <c r="X24" s="306"/>
      <c r="Y24" s="306"/>
      <c r="Z24" s="970">
        <f>IF(F24=AF$7,1,0)</f>
        <v>0</v>
      </c>
      <c r="AA24" s="970">
        <f>Z24*D24</f>
        <v>0</v>
      </c>
      <c r="AB24" s="978">
        <f>IF($Z24=0,0,IF(AF24+AH24+AJ24&gt;0,$AA24,0))</f>
        <v>0</v>
      </c>
      <c r="AC24" s="980">
        <f>IF($Z24=0,0,IF(AND(AB24=0,G25&gt;0),$AA24,0))</f>
        <v>0</v>
      </c>
      <c r="AD24" s="969">
        <f>AA24-AB24-AC24</f>
        <v>0</v>
      </c>
      <c r="AE24" s="204">
        <f>IF(AE$9=$H24,$D24,0)</f>
        <v>0</v>
      </c>
      <c r="AF24" s="204">
        <f>IF(AF$9=$H24,$D24,0)</f>
        <v>0</v>
      </c>
      <c r="AG24" s="204">
        <f t="shared" si="0"/>
        <v>0</v>
      </c>
      <c r="AH24" s="204">
        <f t="shared" si="0"/>
        <v>0</v>
      </c>
      <c r="AI24" s="922">
        <f t="shared" si="0"/>
        <v>0</v>
      </c>
      <c r="AJ24" s="205">
        <f t="shared" si="0"/>
        <v>0</v>
      </c>
      <c r="AK24" s="973">
        <f>IF($Z24=1,0,IF(AND($Z24=0,AF24&gt;0),1,IF(AND($Z24=0,AH24&gt;0),1,IF(AND($Z24=0,AJ24&gt;0),1,0))))</f>
        <v>0</v>
      </c>
      <c r="AL24" s="973">
        <f t="shared" si="21"/>
        <v>0</v>
      </c>
      <c r="AM24" s="978">
        <f>IF($Z24=0,0,IF(AQ24+AS24+AU24&gt;0,$AA24,0))</f>
        <v>0</v>
      </c>
      <c r="AN24" s="980">
        <f>IF($Z24=0,0,IF(AND(AM24=0,I25&gt;0),$AA24,0))</f>
        <v>0</v>
      </c>
      <c r="AO24" s="969">
        <f>$AA24-AM24-AN24</f>
        <v>0</v>
      </c>
      <c r="AP24" s="204">
        <f>IF(AP$9=$J24,$D24,0)</f>
        <v>0</v>
      </c>
      <c r="AQ24" s="204">
        <f t="shared" si="17"/>
        <v>0</v>
      </c>
      <c r="AR24" s="204">
        <f t="shared" si="17"/>
        <v>0</v>
      </c>
      <c r="AS24" s="204">
        <f t="shared" si="17"/>
        <v>0</v>
      </c>
      <c r="AT24" s="204">
        <f t="shared" si="17"/>
        <v>0</v>
      </c>
      <c r="AU24" s="205">
        <f t="shared" si="17"/>
        <v>0</v>
      </c>
      <c r="AV24" s="973">
        <f>IF($Z24=1,0,IF(AND($Z24=0,AQ24&gt;0),1,IF(AND($Z24=0,AS24&gt;0),1,IF(AND($Z24=0,AU24&gt;0),1,0))))</f>
        <v>0</v>
      </c>
      <c r="AW24" s="973">
        <f>IF($Z24=0,0,IF(AND($Z24=1,AP24&gt;0),1,IF(AND($Z24=1,AR24&gt;0),1,IF(AND($Z24=1,AT24&gt;0),1,0))))</f>
        <v>0</v>
      </c>
      <c r="AX24" s="978">
        <f>IF($Z24=0,0,IF(BB24+BD24+BF24&gt;0,$AA24,0))</f>
        <v>0</v>
      </c>
      <c r="AY24" s="980">
        <f>IF($Z24=0,0,IF(AND(AX24=0,K25&gt;0),$AA24,0))</f>
        <v>0</v>
      </c>
      <c r="AZ24" s="969">
        <f>$AA24-AX24-AY24</f>
        <v>0</v>
      </c>
      <c r="BA24" s="204">
        <f>IF(BA$9=$L24,$D24,0)</f>
        <v>0</v>
      </c>
      <c r="BB24" s="204">
        <f t="shared" si="18"/>
        <v>0</v>
      </c>
      <c r="BC24" s="204">
        <f t="shared" si="18"/>
        <v>0</v>
      </c>
      <c r="BD24" s="204">
        <f t="shared" si="18"/>
        <v>0</v>
      </c>
      <c r="BE24" s="204">
        <f t="shared" si="18"/>
        <v>0</v>
      </c>
      <c r="BF24" s="205">
        <f t="shared" si="18"/>
        <v>0</v>
      </c>
      <c r="BG24" s="973">
        <f>IF($Z24=1,0,IF(AND($Z24=0,BB24&gt;0),1,IF(AND($Z24=0,BD24&gt;0),1,IF(AND($Z24=0,BF24&gt;0),1,0))))</f>
        <v>0</v>
      </c>
      <c r="BH24" s="973">
        <f>IF($Z24=0,0,IF(AND($Z24=1,BA24&gt;0),1,IF(AND($Z24=1,BC24&gt;0),1,IF(AND($Z24=1,BE24&gt;0),1,0))))</f>
        <v>0</v>
      </c>
      <c r="BI24" s="978">
        <f>IF($Z24=0,0,IF(BM24+BO24+BQ24&gt;0,$AA24,0))</f>
        <v>0</v>
      </c>
      <c r="BJ24" s="980">
        <f>IF($Z24=0,0,IF(AND(BI24=0,M25&gt;0),$AA24,0))</f>
        <v>0</v>
      </c>
      <c r="BK24" s="969">
        <f>$AA24-BI24-BJ24</f>
        <v>0</v>
      </c>
      <c r="BL24" s="204">
        <f>IF(BL$9=$N24,$D24,0)</f>
        <v>0</v>
      </c>
      <c r="BM24" s="204">
        <f t="shared" si="19"/>
        <v>0</v>
      </c>
      <c r="BN24" s="204">
        <f t="shared" si="19"/>
        <v>0</v>
      </c>
      <c r="BO24" s="204">
        <f t="shared" si="19"/>
        <v>0</v>
      </c>
      <c r="BP24" s="204">
        <f t="shared" si="19"/>
        <v>0</v>
      </c>
      <c r="BQ24" s="205">
        <f t="shared" si="19"/>
        <v>0</v>
      </c>
      <c r="BR24" s="973">
        <f>IF($Z24=1,0,IF(AND($Z24=0,BM24&gt;0),1,IF(AND($Z24=0,BO24&gt;0),1,IF(AND($Z24=0,BQ24&gt;0),1,0))))</f>
        <v>0</v>
      </c>
      <c r="BS24" s="973">
        <f>IF($Z24=0,0,IF(AND($Z24=1,BL24&gt;0),1,IF(AND($Z24=1,BN24&gt;0),1,IF(AND($Z24=1,BP24&gt;0),1,0))))</f>
        <v>0</v>
      </c>
      <c r="BT24" s="978">
        <f>IF($Z24=0,0,IF(BX24+BZ24+CB24&gt;0,$AA24,0))</f>
        <v>0</v>
      </c>
      <c r="BU24" s="980">
        <f>IF($Z24=0,0,IF(AND(BT24=0,O25&gt;0),$AA24,0))</f>
        <v>0</v>
      </c>
      <c r="BV24" s="969">
        <f>$AA24-BT24-BU24</f>
        <v>0</v>
      </c>
      <c r="BW24" s="204">
        <f>IF(BW$9=$P24,$D24,0)</f>
        <v>0</v>
      </c>
      <c r="BX24" s="204">
        <f t="shared" si="20"/>
        <v>0</v>
      </c>
      <c r="BY24" s="204">
        <f t="shared" si="20"/>
        <v>0</v>
      </c>
      <c r="BZ24" s="204">
        <f t="shared" si="20"/>
        <v>0</v>
      </c>
      <c r="CA24" s="204">
        <f t="shared" si="20"/>
        <v>0</v>
      </c>
      <c r="CB24" s="205">
        <f t="shared" si="20"/>
        <v>0</v>
      </c>
      <c r="CC24" s="973">
        <f>IF($Z24=1,0,IF(AND($Z24=0,BX24&gt;0),1,IF(AND($Z24=0,BZ24&gt;0),1,IF(AND($Z24=0,CB24&gt;0),1,0))))</f>
        <v>0</v>
      </c>
      <c r="CD24" s="973">
        <f>IF($Z24=0,0,IF(AND($Z24=1,BW24&gt;0),1,IF(AND($Z24=1,BY24&gt;0),1,IF(AND($Z24=1,CA24&gt;0),1,0))))</f>
        <v>0</v>
      </c>
      <c r="CE24" s="11"/>
      <c r="CF24" s="11"/>
      <c r="CG24" s="11"/>
      <c r="CH24" s="11"/>
      <c r="CI24" s="11"/>
      <c r="CJ24" s="11"/>
      <c r="CK24" s="11"/>
      <c r="CL24" s="11"/>
      <c r="CM24" s="11"/>
    </row>
    <row r="25" spans="1:91" ht="14.25" customHeight="1">
      <c r="A25" s="950" t="str">
        <f>A24</f>
        <v/>
      </c>
      <c r="B25" s="11"/>
      <c r="C25" s="2051"/>
      <c r="D25" s="2053"/>
      <c r="E25" s="2051"/>
      <c r="F25" s="2772"/>
      <c r="G25" s="1121">
        <f>Import!Q722</f>
        <v>0</v>
      </c>
      <c r="H25" s="2774"/>
      <c r="I25" s="450"/>
      <c r="J25" s="2775"/>
      <c r="K25" s="450"/>
      <c r="L25" s="2775"/>
      <c r="M25" s="450"/>
      <c r="N25" s="2775"/>
      <c r="O25" s="450"/>
      <c r="P25" s="2775"/>
      <c r="Q25" s="11"/>
      <c r="R25" s="11"/>
      <c r="S25" s="397"/>
      <c r="T25" s="419"/>
      <c r="U25" s="444">
        <f>Import!N723</f>
        <v>0</v>
      </c>
      <c r="V25" s="11"/>
      <c r="W25" s="306"/>
      <c r="X25" s="306"/>
      <c r="Y25" s="306"/>
      <c r="Z25" s="11"/>
      <c r="AE25" s="204"/>
      <c r="AF25" s="204"/>
      <c r="AG25" s="204"/>
      <c r="AH25" s="204"/>
      <c r="AI25" s="922"/>
      <c r="AJ25" s="205"/>
      <c r="AK25" s="973"/>
      <c r="AL25" s="973">
        <f>AL24</f>
        <v>0</v>
      </c>
      <c r="AP25" s="204"/>
      <c r="AQ25" s="204"/>
      <c r="AR25" s="204"/>
      <c r="AS25" s="204"/>
      <c r="AT25" s="204"/>
      <c r="AU25" s="205"/>
      <c r="AV25" s="973"/>
      <c r="AW25" s="973">
        <f>AW24</f>
        <v>0</v>
      </c>
      <c r="BA25" s="204"/>
      <c r="BB25" s="204"/>
      <c r="BC25" s="204"/>
      <c r="BD25" s="204"/>
      <c r="BE25" s="204"/>
      <c r="BF25" s="205"/>
      <c r="BG25" s="973"/>
      <c r="BH25" s="973">
        <f>BH24</f>
        <v>0</v>
      </c>
      <c r="BL25" s="204"/>
      <c r="BM25" s="204"/>
      <c r="BN25" s="204"/>
      <c r="BO25" s="204"/>
      <c r="BP25" s="204"/>
      <c r="BQ25" s="205"/>
      <c r="BR25" s="973"/>
      <c r="BS25" s="973">
        <f>BS24</f>
        <v>0</v>
      </c>
      <c r="BW25" s="204"/>
      <c r="BX25" s="204"/>
      <c r="BY25" s="204"/>
      <c r="BZ25" s="204"/>
      <c r="CA25" s="204"/>
      <c r="CB25" s="205"/>
      <c r="CC25" s="973"/>
      <c r="CD25" s="973">
        <f>CD24</f>
        <v>0</v>
      </c>
      <c r="CE25" s="11"/>
      <c r="CF25" s="11"/>
      <c r="CG25" s="11"/>
      <c r="CH25" s="11"/>
      <c r="CI25" s="11"/>
      <c r="CJ25" s="11"/>
      <c r="CK25" s="11"/>
      <c r="CL25" s="11"/>
      <c r="CM25" s="11"/>
    </row>
    <row r="26" spans="1:91" ht="24.75" customHeight="1">
      <c r="A26" s="949" t="str">
        <f>IF(E26&gt;0,"Wypełnione","")</f>
        <v/>
      </c>
      <c r="B26" s="11"/>
      <c r="C26" s="2050">
        <f>'Og s3a'!C735</f>
        <v>0</v>
      </c>
      <c r="D26" s="2052">
        <f>'Og s3a'!E735</f>
        <v>0</v>
      </c>
      <c r="E26" s="2050">
        <f>'Og s3a'!F735</f>
        <v>0</v>
      </c>
      <c r="F26" s="2771"/>
      <c r="G26" s="448">
        <f>T26</f>
        <v>0</v>
      </c>
      <c r="H26" s="2773">
        <f>U26</f>
        <v>0</v>
      </c>
      <c r="I26" s="451"/>
      <c r="J26" s="2775"/>
      <c r="K26" s="451"/>
      <c r="L26" s="2775"/>
      <c r="M26" s="451"/>
      <c r="N26" s="2775"/>
      <c r="O26" s="451"/>
      <c r="P26" s="2775"/>
      <c r="Q26" s="11"/>
      <c r="R26" s="11"/>
      <c r="S26" s="396">
        <f>'Og s3a'!G735</f>
        <v>0</v>
      </c>
      <c r="T26" s="398">
        <f>'Og s3a'!D735</f>
        <v>0</v>
      </c>
      <c r="U26" s="444">
        <f>Import!N724</f>
        <v>0</v>
      </c>
      <c r="V26" s="11"/>
      <c r="W26" s="306"/>
      <c r="X26" s="306"/>
      <c r="Y26" s="306"/>
      <c r="Z26" s="970">
        <f>IF(F26=AF$7,1,0)</f>
        <v>0</v>
      </c>
      <c r="AA26" s="970">
        <f>Z26*D26</f>
        <v>0</v>
      </c>
      <c r="AB26" s="978">
        <f>IF($Z26=0,0,IF(AF26+AH26+AJ26&gt;0,$AA26,0))</f>
        <v>0</v>
      </c>
      <c r="AC26" s="980">
        <f>IF($Z26=0,0,IF(AND(AB26=0,G27&gt;0),$AA26,0))</f>
        <v>0</v>
      </c>
      <c r="AD26" s="969">
        <f>AA26-AB26-AC26</f>
        <v>0</v>
      </c>
      <c r="AE26" s="204">
        <f t="shared" ref="AE26:AJ26" si="22">IF(AE$9=$H26,$D26,0)</f>
        <v>0</v>
      </c>
      <c r="AF26" s="204">
        <f t="shared" si="22"/>
        <v>0</v>
      </c>
      <c r="AG26" s="204">
        <f t="shared" si="22"/>
        <v>0</v>
      </c>
      <c r="AH26" s="204">
        <f t="shared" si="22"/>
        <v>0</v>
      </c>
      <c r="AI26" s="922">
        <f t="shared" si="22"/>
        <v>0</v>
      </c>
      <c r="AJ26" s="205">
        <f t="shared" si="22"/>
        <v>0</v>
      </c>
      <c r="AK26" s="973">
        <f>IF($Z26=1,0,IF(AND($Z26=0,AF26&gt;0),1,IF(AND($Z26=0,AH26&gt;0),1,IF(AND($Z26=0,AJ26&gt;0),1,0))))</f>
        <v>0</v>
      </c>
      <c r="AL26" s="973">
        <f t="shared" si="21"/>
        <v>0</v>
      </c>
      <c r="AM26" s="978">
        <f>IF($Z26=0,0,IF(AQ26+AS26+AU26&gt;0,$AA26,0))</f>
        <v>0</v>
      </c>
      <c r="AN26" s="980">
        <f>IF($Z26=0,0,IF(AND(AM26=0,I27&gt;0),$AA26,0))</f>
        <v>0</v>
      </c>
      <c r="AO26" s="969">
        <f>$AA26-AM26-AN26</f>
        <v>0</v>
      </c>
      <c r="AP26" s="204">
        <f>IF(AP$9=$J26,$D26,0)</f>
        <v>0</v>
      </c>
      <c r="AQ26" s="204">
        <f t="shared" si="17"/>
        <v>0</v>
      </c>
      <c r="AR26" s="204">
        <f t="shared" si="17"/>
        <v>0</v>
      </c>
      <c r="AS26" s="204">
        <f t="shared" si="17"/>
        <v>0</v>
      </c>
      <c r="AT26" s="204">
        <f t="shared" si="17"/>
        <v>0</v>
      </c>
      <c r="AU26" s="205">
        <f t="shared" si="17"/>
        <v>0</v>
      </c>
      <c r="AV26" s="973">
        <f>IF($Z26=1,0,IF(AND($Z26=0,AQ26&gt;0),1,IF(AND($Z26=0,AS26&gt;0),1,IF(AND($Z26=0,AU26&gt;0),1,0))))</f>
        <v>0</v>
      </c>
      <c r="AW26" s="973">
        <f>IF($Z26=0,0,IF(AND($Z26=1,AP26&gt;0),1,IF(AND($Z26=1,AR26&gt;0),1,IF(AND($Z26=1,AT26&gt;0),1,0))))</f>
        <v>0</v>
      </c>
      <c r="AX26" s="978">
        <f>IF($Z26=0,0,IF(BB26+BD26+BF26&gt;0,$AA26,0))</f>
        <v>0</v>
      </c>
      <c r="AY26" s="980">
        <f>IF($Z26=0,0,IF(AND(AX26=0,K27&gt;0),$AA26,0))</f>
        <v>0</v>
      </c>
      <c r="AZ26" s="969">
        <f>$AA26-AX26-AY26</f>
        <v>0</v>
      </c>
      <c r="BA26" s="204">
        <f>IF(BA$9=$L26,$D26,0)</f>
        <v>0</v>
      </c>
      <c r="BB26" s="204">
        <f t="shared" si="18"/>
        <v>0</v>
      </c>
      <c r="BC26" s="204">
        <f t="shared" si="18"/>
        <v>0</v>
      </c>
      <c r="BD26" s="204">
        <f t="shared" si="18"/>
        <v>0</v>
      </c>
      <c r="BE26" s="204">
        <f t="shared" si="18"/>
        <v>0</v>
      </c>
      <c r="BF26" s="205">
        <f t="shared" si="18"/>
        <v>0</v>
      </c>
      <c r="BG26" s="973">
        <f>IF($Z26=1,0,IF(AND($Z26=0,BB26&gt;0),1,IF(AND($Z26=0,BD26&gt;0),1,IF(AND($Z26=0,BF26&gt;0),1,0))))</f>
        <v>0</v>
      </c>
      <c r="BH26" s="973">
        <f>IF($Z26=0,0,IF(AND($Z26=1,BA26&gt;0),1,IF(AND($Z26=1,BC26&gt;0),1,IF(AND($Z26=1,BE26&gt;0),1,0))))</f>
        <v>0</v>
      </c>
      <c r="BI26" s="978">
        <f>IF($Z26=0,0,IF(BM26+BO26+BQ26&gt;0,$AA26,0))</f>
        <v>0</v>
      </c>
      <c r="BJ26" s="980">
        <f>IF($Z26=0,0,IF(AND(BI26=0,M27&gt;0),$AA26,0))</f>
        <v>0</v>
      </c>
      <c r="BK26" s="969">
        <f>$AA26-BI26-BJ26</f>
        <v>0</v>
      </c>
      <c r="BL26" s="204">
        <f>IF(BL$9=$N26,$D26,0)</f>
        <v>0</v>
      </c>
      <c r="BM26" s="204">
        <f t="shared" si="19"/>
        <v>0</v>
      </c>
      <c r="BN26" s="204">
        <f t="shared" si="19"/>
        <v>0</v>
      </c>
      <c r="BO26" s="204">
        <f t="shared" si="19"/>
        <v>0</v>
      </c>
      <c r="BP26" s="204">
        <f t="shared" si="19"/>
        <v>0</v>
      </c>
      <c r="BQ26" s="205">
        <f t="shared" si="19"/>
        <v>0</v>
      </c>
      <c r="BR26" s="973">
        <f>IF($Z26=1,0,IF(AND($Z26=0,BM26&gt;0),1,IF(AND($Z26=0,BO26&gt;0),1,IF(AND($Z26=0,BQ26&gt;0),1,0))))</f>
        <v>0</v>
      </c>
      <c r="BS26" s="973">
        <f>IF($Z26=0,0,IF(AND($Z26=1,BL26&gt;0),1,IF(AND($Z26=1,BN26&gt;0),1,IF(AND($Z26=1,BP26&gt;0),1,0))))</f>
        <v>0</v>
      </c>
      <c r="BT26" s="978">
        <f>IF($Z26=0,0,IF(BX26+BZ26+CB26&gt;0,$AA26,0))</f>
        <v>0</v>
      </c>
      <c r="BU26" s="980">
        <f>IF($Z26=0,0,IF(AND(BT26=0,O27&gt;0),$AA26,0))</f>
        <v>0</v>
      </c>
      <c r="BV26" s="969">
        <f>$AA26-BT26-BU26</f>
        <v>0</v>
      </c>
      <c r="BW26" s="204">
        <f>IF(BW$9=$P26,$D26,0)</f>
        <v>0</v>
      </c>
      <c r="BX26" s="204">
        <f t="shared" si="20"/>
        <v>0</v>
      </c>
      <c r="BY26" s="204">
        <f t="shared" si="20"/>
        <v>0</v>
      </c>
      <c r="BZ26" s="204">
        <f t="shared" si="20"/>
        <v>0</v>
      </c>
      <c r="CA26" s="204">
        <f t="shared" si="20"/>
        <v>0</v>
      </c>
      <c r="CB26" s="205">
        <f t="shared" si="20"/>
        <v>0</v>
      </c>
      <c r="CC26" s="973">
        <f>IF($Z26=1,0,IF(AND($Z26=0,BX26&gt;0),1,IF(AND($Z26=0,BZ26&gt;0),1,IF(AND($Z26=0,CB26&gt;0),1,0))))</f>
        <v>0</v>
      </c>
      <c r="CD26" s="973">
        <f>IF($Z26=0,0,IF(AND($Z26=1,BW26&gt;0),1,IF(AND($Z26=1,BY26&gt;0),1,IF(AND($Z26=1,CA26&gt;0),1,0))))</f>
        <v>0</v>
      </c>
      <c r="CE26" s="11"/>
      <c r="CF26" s="11"/>
      <c r="CG26" s="11"/>
      <c r="CH26" s="11"/>
      <c r="CI26" s="11"/>
      <c r="CJ26" s="11"/>
      <c r="CK26" s="11"/>
      <c r="CL26" s="11"/>
      <c r="CM26" s="11"/>
    </row>
    <row r="27" spans="1:91" ht="14.25" customHeight="1">
      <c r="A27" s="950" t="str">
        <f>A26</f>
        <v/>
      </c>
      <c r="B27" s="11"/>
      <c r="C27" s="2051"/>
      <c r="D27" s="2053"/>
      <c r="E27" s="2051"/>
      <c r="F27" s="2772"/>
      <c r="G27" s="1121">
        <f>Import!Q724</f>
        <v>0</v>
      </c>
      <c r="H27" s="2774"/>
      <c r="I27" s="450"/>
      <c r="J27" s="2775"/>
      <c r="K27" s="450"/>
      <c r="L27" s="2775"/>
      <c r="M27" s="450"/>
      <c r="N27" s="2775"/>
      <c r="O27" s="450"/>
      <c r="P27" s="2775"/>
      <c r="Q27" s="11"/>
      <c r="R27" s="11"/>
      <c r="S27" s="397"/>
      <c r="T27" s="419"/>
      <c r="U27" s="444">
        <f>Import!N725</f>
        <v>0</v>
      </c>
      <c r="V27" s="11"/>
      <c r="W27" s="306"/>
      <c r="X27" s="306"/>
      <c r="Y27" s="306"/>
      <c r="Z27" s="11"/>
      <c r="AE27" s="204"/>
      <c r="AF27" s="204"/>
      <c r="AG27" s="204"/>
      <c r="AH27" s="204"/>
      <c r="AI27" s="922"/>
      <c r="AJ27" s="205"/>
      <c r="AK27" s="973"/>
      <c r="AL27" s="973">
        <f>AL26</f>
        <v>0</v>
      </c>
      <c r="AP27" s="204"/>
      <c r="AQ27" s="204"/>
      <c r="AR27" s="204"/>
      <c r="AS27" s="204"/>
      <c r="AT27" s="204"/>
      <c r="AU27" s="205"/>
      <c r="AV27" s="973"/>
      <c r="AW27" s="973">
        <f>AW26</f>
        <v>0</v>
      </c>
      <c r="BA27" s="204"/>
      <c r="BB27" s="204"/>
      <c r="BC27" s="204"/>
      <c r="BD27" s="204"/>
      <c r="BE27" s="204"/>
      <c r="BF27" s="205"/>
      <c r="BG27" s="973"/>
      <c r="BH27" s="973">
        <f>BH26</f>
        <v>0</v>
      </c>
      <c r="BL27" s="204"/>
      <c r="BM27" s="204"/>
      <c r="BN27" s="204"/>
      <c r="BO27" s="204"/>
      <c r="BP27" s="204"/>
      <c r="BQ27" s="205"/>
      <c r="BR27" s="973"/>
      <c r="BS27" s="973">
        <f>BS26</f>
        <v>0</v>
      </c>
      <c r="BW27" s="204"/>
      <c r="BX27" s="204"/>
      <c r="BY27" s="204"/>
      <c r="BZ27" s="204"/>
      <c r="CA27" s="204"/>
      <c r="CB27" s="205"/>
      <c r="CC27" s="973"/>
      <c r="CD27" s="973">
        <f>CD26</f>
        <v>0</v>
      </c>
      <c r="CE27" s="11"/>
      <c r="CF27" s="11"/>
      <c r="CG27" s="11"/>
      <c r="CH27" s="11"/>
      <c r="CI27" s="11"/>
      <c r="CJ27" s="11"/>
      <c r="CK27" s="11"/>
      <c r="CL27" s="11"/>
      <c r="CM27" s="11"/>
    </row>
    <row r="28" spans="1:91" ht="24.75" customHeight="1">
      <c r="A28" s="949" t="str">
        <f>IF(E28&gt;0,"Wypełnione","")</f>
        <v/>
      </c>
      <c r="B28" s="11"/>
      <c r="C28" s="2050">
        <f>'Og s3a'!C737</f>
        <v>0</v>
      </c>
      <c r="D28" s="2052">
        <f>'Og s3a'!E737</f>
        <v>0</v>
      </c>
      <c r="E28" s="2050">
        <f>'Og s3a'!F737</f>
        <v>0</v>
      </c>
      <c r="F28" s="2771"/>
      <c r="G28" s="448">
        <f>T28</f>
        <v>0</v>
      </c>
      <c r="H28" s="2773">
        <f>U28</f>
        <v>0</v>
      </c>
      <c r="I28" s="451"/>
      <c r="J28" s="2775"/>
      <c r="K28" s="451"/>
      <c r="L28" s="2775"/>
      <c r="M28" s="451"/>
      <c r="N28" s="2775"/>
      <c r="O28" s="451"/>
      <c r="P28" s="2775"/>
      <c r="Q28" s="11"/>
      <c r="R28" s="11"/>
      <c r="S28" s="396">
        <f>'Og s3a'!G737</f>
        <v>0</v>
      </c>
      <c r="T28" s="398">
        <f>'Og s3a'!D737</f>
        <v>0</v>
      </c>
      <c r="U28" s="444">
        <f>Import!N726</f>
        <v>0</v>
      </c>
      <c r="V28" s="11"/>
      <c r="W28" s="306"/>
      <c r="X28" s="306"/>
      <c r="Y28" s="306"/>
      <c r="Z28" s="970">
        <f>IF(F28=AF$7,1,0)</f>
        <v>0</v>
      </c>
      <c r="AA28" s="970">
        <f>Z28*D28</f>
        <v>0</v>
      </c>
      <c r="AB28" s="978">
        <f>IF($Z28=0,0,IF(AF28+AH28+AJ28&gt;0,$AA28,0))</f>
        <v>0</v>
      </c>
      <c r="AC28" s="980">
        <f>IF($Z28=0,0,IF(AND(AB28=0,G29&gt;0),$AA28,0))</f>
        <v>0</v>
      </c>
      <c r="AD28" s="969">
        <f>AA28-AB28-AC28</f>
        <v>0</v>
      </c>
      <c r="AE28" s="204">
        <f t="shared" ref="AE28:AJ28" si="23">IF(AE$9=$H28,$D28,0)</f>
        <v>0</v>
      </c>
      <c r="AF28" s="204">
        <f t="shared" si="23"/>
        <v>0</v>
      </c>
      <c r="AG28" s="204">
        <f t="shared" si="23"/>
        <v>0</v>
      </c>
      <c r="AH28" s="204">
        <f t="shared" si="23"/>
        <v>0</v>
      </c>
      <c r="AI28" s="922">
        <f t="shared" si="23"/>
        <v>0</v>
      </c>
      <c r="AJ28" s="205">
        <f t="shared" si="23"/>
        <v>0</v>
      </c>
      <c r="AK28" s="973">
        <f>IF($Z28=1,0,IF(AND($Z28=0,AF28&gt;0),1,IF(AND($Z28=0,AH28&gt;0),1,IF(AND($Z28=0,AJ28&gt;0),1,0))))</f>
        <v>0</v>
      </c>
      <c r="AL28" s="973">
        <f t="shared" si="21"/>
        <v>0</v>
      </c>
      <c r="AM28" s="978">
        <f>IF($Z28=0,0,IF(AQ28+AS28+AU28&gt;0,$AA28,0))</f>
        <v>0</v>
      </c>
      <c r="AN28" s="980">
        <f>IF($Z28=0,0,IF(AND(AM28=0,I29&gt;0),$AA28,0))</f>
        <v>0</v>
      </c>
      <c r="AO28" s="969">
        <f>$AA28-AM28-AN28</f>
        <v>0</v>
      </c>
      <c r="AP28" s="204">
        <f>IF(AP$9=$J28,$D28,0)</f>
        <v>0</v>
      </c>
      <c r="AQ28" s="204">
        <f t="shared" si="17"/>
        <v>0</v>
      </c>
      <c r="AR28" s="204">
        <f t="shared" si="17"/>
        <v>0</v>
      </c>
      <c r="AS28" s="204">
        <f t="shared" si="17"/>
        <v>0</v>
      </c>
      <c r="AT28" s="204">
        <f t="shared" si="17"/>
        <v>0</v>
      </c>
      <c r="AU28" s="205">
        <f t="shared" si="17"/>
        <v>0</v>
      </c>
      <c r="AV28" s="973">
        <f>IF($Z28=1,0,IF(AND($Z28=0,AQ28&gt;0),1,IF(AND($Z28=0,AS28&gt;0),1,IF(AND($Z28=0,AU28&gt;0),1,0))))</f>
        <v>0</v>
      </c>
      <c r="AW28" s="973">
        <f>IF($Z28=0,0,IF(AND($Z28=1,AP28&gt;0),1,IF(AND($Z28=1,AR28&gt;0),1,IF(AND($Z28=1,AT28&gt;0),1,0))))</f>
        <v>0</v>
      </c>
      <c r="AX28" s="978">
        <f>IF($Z28=0,0,IF(BB28+BD28+BF28&gt;0,$AA28,0))</f>
        <v>0</v>
      </c>
      <c r="AY28" s="980">
        <f>IF($Z28=0,0,IF(AND(AX28=0,K29&gt;0),$AA28,0))</f>
        <v>0</v>
      </c>
      <c r="AZ28" s="969">
        <f>$AA28-AX28-AY28</f>
        <v>0</v>
      </c>
      <c r="BA28" s="204">
        <f>IF(BA$9=$L28,$D28,0)</f>
        <v>0</v>
      </c>
      <c r="BB28" s="204">
        <f t="shared" si="18"/>
        <v>0</v>
      </c>
      <c r="BC28" s="204">
        <f t="shared" si="18"/>
        <v>0</v>
      </c>
      <c r="BD28" s="204">
        <f t="shared" si="18"/>
        <v>0</v>
      </c>
      <c r="BE28" s="204">
        <f t="shared" si="18"/>
        <v>0</v>
      </c>
      <c r="BF28" s="205">
        <f t="shared" si="18"/>
        <v>0</v>
      </c>
      <c r="BG28" s="973">
        <f>IF($Z28=1,0,IF(AND($Z28=0,BB28&gt;0),1,IF(AND($Z28=0,BD28&gt;0),1,IF(AND($Z28=0,BF28&gt;0),1,0))))</f>
        <v>0</v>
      </c>
      <c r="BH28" s="973">
        <f>IF($Z28=0,0,IF(AND($Z28=1,BA28&gt;0),1,IF(AND($Z28=1,BC28&gt;0),1,IF(AND($Z28=1,BE28&gt;0),1,0))))</f>
        <v>0</v>
      </c>
      <c r="BI28" s="978">
        <f>IF($Z28=0,0,IF(BM28+BO28+BQ28&gt;0,$AA28,0))</f>
        <v>0</v>
      </c>
      <c r="BJ28" s="980">
        <f>IF($Z28=0,0,IF(AND(BI28=0,M29&gt;0),$AA28,0))</f>
        <v>0</v>
      </c>
      <c r="BK28" s="969">
        <f>$AA28-BI28-BJ28</f>
        <v>0</v>
      </c>
      <c r="BL28" s="204">
        <f>IF(BL$9=$N28,$D28,0)</f>
        <v>0</v>
      </c>
      <c r="BM28" s="204">
        <f t="shared" si="19"/>
        <v>0</v>
      </c>
      <c r="BN28" s="204">
        <f t="shared" si="19"/>
        <v>0</v>
      </c>
      <c r="BO28" s="204">
        <f t="shared" si="19"/>
        <v>0</v>
      </c>
      <c r="BP28" s="204">
        <f t="shared" si="19"/>
        <v>0</v>
      </c>
      <c r="BQ28" s="205">
        <f t="shared" si="19"/>
        <v>0</v>
      </c>
      <c r="BR28" s="973">
        <f>IF($Z28=1,0,IF(AND($Z28=0,BM28&gt;0),1,IF(AND($Z28=0,BO28&gt;0),1,IF(AND($Z28=0,BQ28&gt;0),1,0))))</f>
        <v>0</v>
      </c>
      <c r="BS28" s="973">
        <f>IF($Z28=0,0,IF(AND($Z28=1,BL28&gt;0),1,IF(AND($Z28=1,BN28&gt;0),1,IF(AND($Z28=1,BP28&gt;0),1,0))))</f>
        <v>0</v>
      </c>
      <c r="BT28" s="978">
        <f>IF($Z28=0,0,IF(BX28+BZ28+CB28&gt;0,$AA28,0))</f>
        <v>0</v>
      </c>
      <c r="BU28" s="980">
        <f>IF($Z28=0,0,IF(AND(BT28=0,O29&gt;0),$AA28,0))</f>
        <v>0</v>
      </c>
      <c r="BV28" s="969">
        <f>$AA28-BT28-BU28</f>
        <v>0</v>
      </c>
      <c r="BW28" s="204">
        <f>IF(BW$9=$P28,$D28,0)</f>
        <v>0</v>
      </c>
      <c r="BX28" s="204">
        <f t="shared" si="20"/>
        <v>0</v>
      </c>
      <c r="BY28" s="204">
        <f t="shared" si="20"/>
        <v>0</v>
      </c>
      <c r="BZ28" s="204">
        <f t="shared" si="20"/>
        <v>0</v>
      </c>
      <c r="CA28" s="204">
        <f t="shared" si="20"/>
        <v>0</v>
      </c>
      <c r="CB28" s="205">
        <f t="shared" si="20"/>
        <v>0</v>
      </c>
      <c r="CC28" s="973">
        <f>IF($Z28=1,0,IF(AND($Z28=0,BX28&gt;0),1,IF(AND($Z28=0,BZ28&gt;0),1,IF(AND($Z28=0,CB28&gt;0),1,0))))</f>
        <v>0</v>
      </c>
      <c r="CD28" s="973">
        <f>IF($Z28=0,0,IF(AND($Z28=1,BW28&gt;0),1,IF(AND($Z28=1,BY28&gt;0),1,IF(AND($Z28=1,CA28&gt;0),1,0))))</f>
        <v>0</v>
      </c>
      <c r="CE28" s="11"/>
      <c r="CF28" s="11"/>
      <c r="CG28" s="11"/>
      <c r="CH28" s="11"/>
      <c r="CI28" s="11"/>
      <c r="CJ28" s="11"/>
      <c r="CK28" s="11"/>
      <c r="CL28" s="11"/>
      <c r="CM28" s="11"/>
    </row>
    <row r="29" spans="1:91" ht="14.25" customHeight="1">
      <c r="A29" s="950" t="str">
        <f>A28</f>
        <v/>
      </c>
      <c r="B29" s="11"/>
      <c r="C29" s="2051"/>
      <c r="D29" s="2053"/>
      <c r="E29" s="2051"/>
      <c r="F29" s="2772"/>
      <c r="G29" s="1121">
        <f>Import!Q726</f>
        <v>0</v>
      </c>
      <c r="H29" s="2774"/>
      <c r="I29" s="450"/>
      <c r="J29" s="2775"/>
      <c r="K29" s="450"/>
      <c r="L29" s="2775"/>
      <c r="M29" s="450"/>
      <c r="N29" s="2775"/>
      <c r="O29" s="450"/>
      <c r="P29" s="2775"/>
      <c r="Q29" s="11"/>
      <c r="R29" s="11"/>
      <c r="S29" s="397"/>
      <c r="T29" s="419"/>
      <c r="U29" s="444">
        <f>Import!N727</f>
        <v>0</v>
      </c>
      <c r="V29" s="11"/>
      <c r="W29" s="306"/>
      <c r="X29" s="306"/>
      <c r="Y29" s="306"/>
      <c r="Z29" s="11"/>
      <c r="AE29" s="204"/>
      <c r="AF29" s="204"/>
      <c r="AG29" s="204"/>
      <c r="AH29" s="204"/>
      <c r="AI29" s="922"/>
      <c r="AJ29" s="205"/>
      <c r="AK29" s="973"/>
      <c r="AL29" s="973">
        <f>AL28</f>
        <v>0</v>
      </c>
      <c r="AP29" s="204"/>
      <c r="AQ29" s="204"/>
      <c r="AR29" s="204"/>
      <c r="AS29" s="204"/>
      <c r="AT29" s="204"/>
      <c r="AU29" s="205"/>
      <c r="AV29" s="973"/>
      <c r="AW29" s="973">
        <f>AW28</f>
        <v>0</v>
      </c>
      <c r="BA29" s="204"/>
      <c r="BB29" s="204"/>
      <c r="BC29" s="204"/>
      <c r="BD29" s="204"/>
      <c r="BE29" s="204"/>
      <c r="BF29" s="205"/>
      <c r="BG29" s="973"/>
      <c r="BH29" s="973">
        <f>BH28</f>
        <v>0</v>
      </c>
      <c r="BL29" s="204"/>
      <c r="BM29" s="204"/>
      <c r="BN29" s="204"/>
      <c r="BO29" s="204"/>
      <c r="BP29" s="204"/>
      <c r="BQ29" s="205"/>
      <c r="BR29" s="973"/>
      <c r="BS29" s="973">
        <f>BS28</f>
        <v>0</v>
      </c>
      <c r="BW29" s="204"/>
      <c r="BX29" s="204"/>
      <c r="BY29" s="204"/>
      <c r="BZ29" s="204"/>
      <c r="CA29" s="204"/>
      <c r="CB29" s="205"/>
      <c r="CC29" s="973"/>
      <c r="CD29" s="973">
        <f>CD28</f>
        <v>0</v>
      </c>
      <c r="CE29" s="11"/>
      <c r="CF29" s="11"/>
      <c r="CG29" s="11"/>
      <c r="CH29" s="11"/>
      <c r="CI29" s="11"/>
      <c r="CJ29" s="11"/>
      <c r="CK29" s="11"/>
      <c r="CL29" s="11"/>
      <c r="CM29" s="11"/>
    </row>
    <row r="30" spans="1:91" ht="24.75" customHeight="1">
      <c r="A30" s="949" t="str">
        <f>IF(E30&gt;0,"Wypełnione","")</f>
        <v/>
      </c>
      <c r="B30" s="11"/>
      <c r="C30" s="2050">
        <f>'Og s3a'!C739</f>
        <v>0</v>
      </c>
      <c r="D30" s="2052">
        <f>'Og s3a'!E739</f>
        <v>0</v>
      </c>
      <c r="E30" s="2050">
        <f>'Og s3a'!F739</f>
        <v>0</v>
      </c>
      <c r="F30" s="2771"/>
      <c r="G30" s="448">
        <f>T30</f>
        <v>0</v>
      </c>
      <c r="H30" s="2773">
        <f>U30</f>
        <v>0</v>
      </c>
      <c r="I30" s="451"/>
      <c r="J30" s="2775"/>
      <c r="K30" s="451"/>
      <c r="L30" s="2775"/>
      <c r="M30" s="451"/>
      <c r="N30" s="2775"/>
      <c r="O30" s="451"/>
      <c r="P30" s="2775"/>
      <c r="Q30" s="11"/>
      <c r="R30" s="11"/>
      <c r="S30" s="396">
        <f>'Og s3a'!G739</f>
        <v>0</v>
      </c>
      <c r="T30" s="398">
        <f>'Og s3a'!D739</f>
        <v>0</v>
      </c>
      <c r="U30" s="444">
        <f>Import!N728</f>
        <v>0</v>
      </c>
      <c r="V30" s="11"/>
      <c r="W30" s="306"/>
      <c r="X30" s="306"/>
      <c r="Y30" s="306"/>
      <c r="Z30" s="970">
        <f>IF(F30=AF$7,1,0)</f>
        <v>0</v>
      </c>
      <c r="AA30" s="970">
        <f>Z30*D30</f>
        <v>0</v>
      </c>
      <c r="AB30" s="978">
        <f>IF($Z30=0,0,IF(AF30+AH30+AJ30&gt;0,$AA30,0))</f>
        <v>0</v>
      </c>
      <c r="AC30" s="980">
        <f>IF($Z30=0,0,IF(AND(AB30=0,G31&gt;0),$AA30,0))</f>
        <v>0</v>
      </c>
      <c r="AD30" s="969">
        <f>AA30-AB30-AC30</f>
        <v>0</v>
      </c>
      <c r="AE30" s="204">
        <f t="shared" ref="AE30:AJ30" si="24">IF(AE$9=$H30,$D30,0)</f>
        <v>0</v>
      </c>
      <c r="AF30" s="204">
        <f t="shared" si="24"/>
        <v>0</v>
      </c>
      <c r="AG30" s="204">
        <f t="shared" si="24"/>
        <v>0</v>
      </c>
      <c r="AH30" s="204">
        <f t="shared" si="24"/>
        <v>0</v>
      </c>
      <c r="AI30" s="922">
        <f t="shared" si="24"/>
        <v>0</v>
      </c>
      <c r="AJ30" s="205">
        <f t="shared" si="24"/>
        <v>0</v>
      </c>
      <c r="AK30" s="973">
        <f>IF($Z30=1,0,IF(AND($Z30=0,AF30&gt;0),1,IF(AND($Z30=0,AH30&gt;0),1,IF(AND($Z30=0,AJ30&gt;0),1,0))))</f>
        <v>0</v>
      </c>
      <c r="AL30" s="973">
        <f t="shared" si="21"/>
        <v>0</v>
      </c>
      <c r="AM30" s="978">
        <f>IF($Z30=0,0,IF(AQ30+AS30+AU30&gt;0,$AA30,0))</f>
        <v>0</v>
      </c>
      <c r="AN30" s="980">
        <f>IF($Z30=0,0,IF(AND(AM30=0,I31&gt;0),$AA30,0))</f>
        <v>0</v>
      </c>
      <c r="AO30" s="969">
        <f>$AA30-AM30-AN30</f>
        <v>0</v>
      </c>
      <c r="AP30" s="204">
        <f>IF(AP$9=$J30,$D30,0)</f>
        <v>0</v>
      </c>
      <c r="AQ30" s="204">
        <f t="shared" si="17"/>
        <v>0</v>
      </c>
      <c r="AR30" s="204">
        <f t="shared" si="17"/>
        <v>0</v>
      </c>
      <c r="AS30" s="204">
        <f t="shared" si="17"/>
        <v>0</v>
      </c>
      <c r="AT30" s="204">
        <f t="shared" si="17"/>
        <v>0</v>
      </c>
      <c r="AU30" s="205">
        <f t="shared" si="17"/>
        <v>0</v>
      </c>
      <c r="AV30" s="973">
        <f>IF($Z30=1,0,IF(AND($Z30=0,AQ30&gt;0),1,IF(AND($Z30=0,AS30&gt;0),1,IF(AND($Z30=0,AU30&gt;0),1,0))))</f>
        <v>0</v>
      </c>
      <c r="AW30" s="973">
        <f>IF($Z30=0,0,IF(AND($Z30=1,AP30&gt;0),1,IF(AND($Z30=1,AR30&gt;0),1,IF(AND($Z30=1,AT30&gt;0),1,0))))</f>
        <v>0</v>
      </c>
      <c r="AX30" s="978">
        <f>IF($Z30=0,0,IF(BB30+BD30+BF30&gt;0,$AA30,0))</f>
        <v>0</v>
      </c>
      <c r="AY30" s="980">
        <f>IF($Z30=0,0,IF(AND(AX30=0,K31&gt;0),$AA30,0))</f>
        <v>0</v>
      </c>
      <c r="AZ30" s="969">
        <f>$AA30-AX30-AY30</f>
        <v>0</v>
      </c>
      <c r="BA30" s="204">
        <f>IF(BA$9=$L30,$D30,0)</f>
        <v>0</v>
      </c>
      <c r="BB30" s="204">
        <f t="shared" si="18"/>
        <v>0</v>
      </c>
      <c r="BC30" s="204">
        <f t="shared" si="18"/>
        <v>0</v>
      </c>
      <c r="BD30" s="204">
        <f t="shared" si="18"/>
        <v>0</v>
      </c>
      <c r="BE30" s="204">
        <f t="shared" si="18"/>
        <v>0</v>
      </c>
      <c r="BF30" s="205">
        <f t="shared" si="18"/>
        <v>0</v>
      </c>
      <c r="BG30" s="973">
        <f>IF($Z30=1,0,IF(AND($Z30=0,BB30&gt;0),1,IF(AND($Z30=0,BD30&gt;0),1,IF(AND($Z30=0,BF30&gt;0),1,0))))</f>
        <v>0</v>
      </c>
      <c r="BH30" s="973">
        <f>IF($Z30=0,0,IF(AND($Z30=1,BA30&gt;0),1,IF(AND($Z30=1,BC30&gt;0),1,IF(AND($Z30=1,BE30&gt;0),1,0))))</f>
        <v>0</v>
      </c>
      <c r="BI30" s="978">
        <f>IF($Z30=0,0,IF(BM30+BO30+BQ30&gt;0,$AA30,0))</f>
        <v>0</v>
      </c>
      <c r="BJ30" s="980">
        <f>IF($Z30=0,0,IF(AND(BI30=0,M31&gt;0),$AA30,0))</f>
        <v>0</v>
      </c>
      <c r="BK30" s="969">
        <f>$AA30-BI30-BJ30</f>
        <v>0</v>
      </c>
      <c r="BL30" s="204">
        <f>IF(BL$9=$N30,$D30,0)</f>
        <v>0</v>
      </c>
      <c r="BM30" s="204">
        <f t="shared" si="19"/>
        <v>0</v>
      </c>
      <c r="BN30" s="204">
        <f t="shared" si="19"/>
        <v>0</v>
      </c>
      <c r="BO30" s="204">
        <f t="shared" si="19"/>
        <v>0</v>
      </c>
      <c r="BP30" s="204">
        <f t="shared" si="19"/>
        <v>0</v>
      </c>
      <c r="BQ30" s="205">
        <f t="shared" si="19"/>
        <v>0</v>
      </c>
      <c r="BR30" s="973">
        <f>IF($Z30=1,0,IF(AND($Z30=0,BM30&gt;0),1,IF(AND($Z30=0,BO30&gt;0),1,IF(AND($Z30=0,BQ30&gt;0),1,0))))</f>
        <v>0</v>
      </c>
      <c r="BS30" s="973">
        <f>IF($Z30=0,0,IF(AND($Z30=1,BL30&gt;0),1,IF(AND($Z30=1,BN30&gt;0),1,IF(AND($Z30=1,BP30&gt;0),1,0))))</f>
        <v>0</v>
      </c>
      <c r="BT30" s="978">
        <f>IF($Z30=0,0,IF(BX30+BZ30+CB30&gt;0,$AA30,0))</f>
        <v>0</v>
      </c>
      <c r="BU30" s="980">
        <f>IF($Z30=0,0,IF(AND(BT30=0,O31&gt;0),$AA30,0))</f>
        <v>0</v>
      </c>
      <c r="BV30" s="969">
        <f>$AA30-BT30-BU30</f>
        <v>0</v>
      </c>
      <c r="BW30" s="204">
        <f>IF(BW$9=$P30,$D30,0)</f>
        <v>0</v>
      </c>
      <c r="BX30" s="204">
        <f t="shared" si="20"/>
        <v>0</v>
      </c>
      <c r="BY30" s="204">
        <f t="shared" si="20"/>
        <v>0</v>
      </c>
      <c r="BZ30" s="204">
        <f t="shared" si="20"/>
        <v>0</v>
      </c>
      <c r="CA30" s="204">
        <f t="shared" si="20"/>
        <v>0</v>
      </c>
      <c r="CB30" s="205">
        <f t="shared" si="20"/>
        <v>0</v>
      </c>
      <c r="CC30" s="973">
        <f>IF($Z30=1,0,IF(AND($Z30=0,BX30&gt;0),1,IF(AND($Z30=0,BZ30&gt;0),1,IF(AND($Z30=0,CB30&gt;0),1,0))))</f>
        <v>0</v>
      </c>
      <c r="CD30" s="973">
        <f>IF($Z30=0,0,IF(AND($Z30=1,BW30&gt;0),1,IF(AND($Z30=1,BY30&gt;0),1,IF(AND($Z30=1,CA30&gt;0),1,0))))</f>
        <v>0</v>
      </c>
      <c r="CE30" s="11"/>
      <c r="CF30" s="11"/>
      <c r="CG30" s="11"/>
      <c r="CH30" s="11"/>
      <c r="CI30" s="11"/>
      <c r="CJ30" s="11"/>
      <c r="CK30" s="11"/>
      <c r="CL30" s="11"/>
      <c r="CM30" s="11"/>
    </row>
    <row r="31" spans="1:91" ht="14.25" customHeight="1">
      <c r="A31" s="950" t="str">
        <f>A30</f>
        <v/>
      </c>
      <c r="B31" s="11"/>
      <c r="C31" s="2051"/>
      <c r="D31" s="2053"/>
      <c r="E31" s="2051"/>
      <c r="F31" s="2772"/>
      <c r="G31" s="1121">
        <f>Import!Q728</f>
        <v>0</v>
      </c>
      <c r="H31" s="2774"/>
      <c r="I31" s="450"/>
      <c r="J31" s="2775"/>
      <c r="K31" s="450"/>
      <c r="L31" s="2775"/>
      <c r="M31" s="450"/>
      <c r="N31" s="2775"/>
      <c r="O31" s="450"/>
      <c r="P31" s="2775"/>
      <c r="Q31" s="11"/>
      <c r="R31" s="11"/>
      <c r="S31" s="397"/>
      <c r="T31" s="419"/>
      <c r="U31" s="444">
        <f>Import!N729</f>
        <v>0</v>
      </c>
      <c r="V31" s="11"/>
      <c r="W31" s="306"/>
      <c r="X31" s="306"/>
      <c r="Y31" s="306"/>
      <c r="Z31" s="11"/>
      <c r="AE31" s="204"/>
      <c r="AF31" s="204"/>
      <c r="AG31" s="204"/>
      <c r="AH31" s="204"/>
      <c r="AI31" s="922"/>
      <c r="AJ31" s="205"/>
      <c r="AK31" s="973"/>
      <c r="AL31" s="973">
        <f>AL30</f>
        <v>0</v>
      </c>
      <c r="AP31" s="204"/>
      <c r="AQ31" s="204"/>
      <c r="AR31" s="204"/>
      <c r="AS31" s="204"/>
      <c r="AT31" s="204"/>
      <c r="AU31" s="205"/>
      <c r="AV31" s="973"/>
      <c r="AW31" s="973">
        <f>AW30</f>
        <v>0</v>
      </c>
      <c r="BA31" s="204"/>
      <c r="BB31" s="204"/>
      <c r="BC31" s="204"/>
      <c r="BD31" s="204"/>
      <c r="BE31" s="204"/>
      <c r="BF31" s="205"/>
      <c r="BG31" s="973"/>
      <c r="BH31" s="973">
        <f>BH30</f>
        <v>0</v>
      </c>
      <c r="BL31" s="204"/>
      <c r="BM31" s="204"/>
      <c r="BN31" s="204"/>
      <c r="BO31" s="204"/>
      <c r="BP31" s="204"/>
      <c r="BQ31" s="205"/>
      <c r="BR31" s="973"/>
      <c r="BS31" s="973">
        <f>BS30</f>
        <v>0</v>
      </c>
      <c r="BW31" s="204"/>
      <c r="BX31" s="204"/>
      <c r="BY31" s="204"/>
      <c r="BZ31" s="204"/>
      <c r="CA31" s="204"/>
      <c r="CB31" s="205"/>
      <c r="CC31" s="973"/>
      <c r="CD31" s="973">
        <f>CD30</f>
        <v>0</v>
      </c>
      <c r="CE31" s="11"/>
      <c r="CF31" s="11"/>
      <c r="CG31" s="11"/>
      <c r="CH31" s="11"/>
      <c r="CI31" s="11"/>
      <c r="CJ31" s="11"/>
      <c r="CK31" s="11"/>
      <c r="CL31" s="11"/>
      <c r="CM31" s="11"/>
    </row>
    <row r="32" spans="1:91" ht="24.75" customHeight="1">
      <c r="A32" s="949" t="str">
        <f>IF(E32&gt;0,"Wypełnione","")</f>
        <v/>
      </c>
      <c r="B32" s="11"/>
      <c r="C32" s="2050">
        <f>'Og s3a'!C741</f>
        <v>0</v>
      </c>
      <c r="D32" s="2052">
        <f>'Og s3a'!E741</f>
        <v>0</v>
      </c>
      <c r="E32" s="2050">
        <f>'Og s3a'!F741</f>
        <v>0</v>
      </c>
      <c r="F32" s="2771"/>
      <c r="G32" s="448">
        <f>T32</f>
        <v>0</v>
      </c>
      <c r="H32" s="2773">
        <f>U32</f>
        <v>0</v>
      </c>
      <c r="I32" s="451"/>
      <c r="J32" s="2775"/>
      <c r="K32" s="451"/>
      <c r="L32" s="2775"/>
      <c r="M32" s="451"/>
      <c r="N32" s="2775"/>
      <c r="O32" s="451"/>
      <c r="P32" s="2775"/>
      <c r="Q32" s="11"/>
      <c r="R32" s="11"/>
      <c r="S32" s="396">
        <f>'Og s3a'!G741</f>
        <v>0</v>
      </c>
      <c r="T32" s="398">
        <f>'Og s3a'!D741</f>
        <v>0</v>
      </c>
      <c r="U32" s="444">
        <f>Import!N730</f>
        <v>0</v>
      </c>
      <c r="V32" s="11"/>
      <c r="W32" s="306"/>
      <c r="X32" s="306"/>
      <c r="Y32" s="306"/>
      <c r="Z32" s="970">
        <f>IF(F32=AF$7,1,0)</f>
        <v>0</v>
      </c>
      <c r="AA32" s="970">
        <f>Z32*D32</f>
        <v>0</v>
      </c>
      <c r="AB32" s="978">
        <f>IF($Z32=0,0,IF(AF32+AH32+AJ32&gt;0,$AA32,0))</f>
        <v>0</v>
      </c>
      <c r="AC32" s="980">
        <f>IF($Z32=0,0,IF(AND(AB32=0,G33&gt;0),$AA32,0))</f>
        <v>0</v>
      </c>
      <c r="AD32" s="969">
        <f>AA32-AB32-AC32</f>
        <v>0</v>
      </c>
      <c r="AE32" s="204">
        <f t="shared" ref="AE32:AJ32" si="25">IF(AE$9=$H32,$D32,0)</f>
        <v>0</v>
      </c>
      <c r="AF32" s="204">
        <f t="shared" si="25"/>
        <v>0</v>
      </c>
      <c r="AG32" s="204">
        <f t="shared" si="25"/>
        <v>0</v>
      </c>
      <c r="AH32" s="204">
        <f t="shared" si="25"/>
        <v>0</v>
      </c>
      <c r="AI32" s="922">
        <f t="shared" si="25"/>
        <v>0</v>
      </c>
      <c r="AJ32" s="205">
        <f t="shared" si="25"/>
        <v>0</v>
      </c>
      <c r="AK32" s="973">
        <f>IF($Z32=1,0,IF(AND($Z32=0,AF32&gt;0),1,IF(AND($Z32=0,AH32&gt;0),1,IF(AND($Z32=0,AJ32&gt;0),1,0))))</f>
        <v>0</v>
      </c>
      <c r="AL32" s="973">
        <f t="shared" si="21"/>
        <v>0</v>
      </c>
      <c r="AM32" s="978">
        <f>IF($Z32=0,0,IF(AQ32+AS32+AU32&gt;0,$AA32,0))</f>
        <v>0</v>
      </c>
      <c r="AN32" s="980">
        <f>IF($Z32=0,0,IF(AND(AM32=0,I33&gt;0),$AA32,0))</f>
        <v>0</v>
      </c>
      <c r="AO32" s="969">
        <f>$AA32-AM32-AN32</f>
        <v>0</v>
      </c>
      <c r="AP32" s="204">
        <f t="shared" ref="AP32:AU32" si="26">IF(AP$9=$J32,$D32,0)</f>
        <v>0</v>
      </c>
      <c r="AQ32" s="204">
        <f t="shared" si="26"/>
        <v>0</v>
      </c>
      <c r="AR32" s="204">
        <f t="shared" si="26"/>
        <v>0</v>
      </c>
      <c r="AS32" s="204">
        <f t="shared" si="26"/>
        <v>0</v>
      </c>
      <c r="AT32" s="204">
        <f t="shared" si="26"/>
        <v>0</v>
      </c>
      <c r="AU32" s="205">
        <f t="shared" si="26"/>
        <v>0</v>
      </c>
      <c r="AV32" s="973">
        <f>IF($Z32=1,0,IF(AND($Z32=0,AQ32&gt;0),1,IF(AND($Z32=0,AS32&gt;0),1,IF(AND($Z32=0,AU32&gt;0),1,0))))</f>
        <v>0</v>
      </c>
      <c r="AW32" s="973">
        <f>IF($Z32=0,0,IF(AND($Z32=1,AP32&gt;0),1,IF(AND($Z32=1,AR32&gt;0),1,IF(AND($Z32=1,AT32&gt;0),1,0))))</f>
        <v>0</v>
      </c>
      <c r="AX32" s="978">
        <f>IF($Z32=0,0,IF(BB32+BD32+BF32&gt;0,$AA32,0))</f>
        <v>0</v>
      </c>
      <c r="AY32" s="980">
        <f>IF($Z32=0,0,IF(AND(AX32=0,K33&gt;0),$AA32,0))</f>
        <v>0</v>
      </c>
      <c r="AZ32" s="969">
        <f>$AA32-AX32-AY32</f>
        <v>0</v>
      </c>
      <c r="BA32" s="204">
        <f t="shared" ref="BA32:BF32" si="27">IF(BA$9=$L32,$D32,0)</f>
        <v>0</v>
      </c>
      <c r="BB32" s="204">
        <f t="shared" si="27"/>
        <v>0</v>
      </c>
      <c r="BC32" s="204">
        <f t="shared" si="27"/>
        <v>0</v>
      </c>
      <c r="BD32" s="204">
        <f t="shared" si="27"/>
        <v>0</v>
      </c>
      <c r="BE32" s="204">
        <f t="shared" si="27"/>
        <v>0</v>
      </c>
      <c r="BF32" s="205">
        <f t="shared" si="27"/>
        <v>0</v>
      </c>
      <c r="BG32" s="973">
        <f>IF($Z32=1,0,IF(AND($Z32=0,BB32&gt;0),1,IF(AND($Z32=0,BD32&gt;0),1,IF(AND($Z32=0,BF32&gt;0),1,0))))</f>
        <v>0</v>
      </c>
      <c r="BH32" s="973">
        <f>IF($Z32=0,0,IF(AND($Z32=1,BA32&gt;0),1,IF(AND($Z32=1,BC32&gt;0),1,IF(AND($Z32=1,BE32&gt;0),1,0))))</f>
        <v>0</v>
      </c>
      <c r="BI32" s="978">
        <f>IF($Z32=0,0,IF(BM32+BO32+BQ32&gt;0,$AA32,0))</f>
        <v>0</v>
      </c>
      <c r="BJ32" s="980">
        <f>IF($Z32=0,0,IF(AND(BI32=0,M33&gt;0),$AA32,0))</f>
        <v>0</v>
      </c>
      <c r="BK32" s="969">
        <f>$AA32-BI32-BJ32</f>
        <v>0</v>
      </c>
      <c r="BL32" s="204">
        <f t="shared" ref="BL32:BQ32" si="28">IF(BL$9=$N32,$D32,0)</f>
        <v>0</v>
      </c>
      <c r="BM32" s="204">
        <f t="shared" si="28"/>
        <v>0</v>
      </c>
      <c r="BN32" s="204">
        <f t="shared" si="28"/>
        <v>0</v>
      </c>
      <c r="BO32" s="204">
        <f t="shared" si="28"/>
        <v>0</v>
      </c>
      <c r="BP32" s="204">
        <f t="shared" si="28"/>
        <v>0</v>
      </c>
      <c r="BQ32" s="205">
        <f t="shared" si="28"/>
        <v>0</v>
      </c>
      <c r="BR32" s="973">
        <f>IF($Z32=1,0,IF(AND($Z32=0,BM32&gt;0),1,IF(AND($Z32=0,BO32&gt;0),1,IF(AND($Z32=0,BQ32&gt;0),1,0))))</f>
        <v>0</v>
      </c>
      <c r="BS32" s="973">
        <f>IF($Z32=0,0,IF(AND($Z32=1,BL32&gt;0),1,IF(AND($Z32=1,BN32&gt;0),1,IF(AND($Z32=1,BP32&gt;0),1,0))))</f>
        <v>0</v>
      </c>
      <c r="BT32" s="978">
        <f>IF($Z32=0,0,IF(BX32+BZ32+CB32&gt;0,$AA32,0))</f>
        <v>0</v>
      </c>
      <c r="BU32" s="980">
        <f>IF($Z32=0,0,IF(AND(BT32=0,O33&gt;0),$AA32,0))</f>
        <v>0</v>
      </c>
      <c r="BV32" s="969">
        <f>$AA32-BT32-BU32</f>
        <v>0</v>
      </c>
      <c r="BW32" s="204">
        <f t="shared" ref="BW32:CB32" si="29">IF(BW$9=$P32,$D32,0)</f>
        <v>0</v>
      </c>
      <c r="BX32" s="204">
        <f t="shared" si="29"/>
        <v>0</v>
      </c>
      <c r="BY32" s="204">
        <f t="shared" si="29"/>
        <v>0</v>
      </c>
      <c r="BZ32" s="204">
        <f t="shared" si="29"/>
        <v>0</v>
      </c>
      <c r="CA32" s="204">
        <f t="shared" si="29"/>
        <v>0</v>
      </c>
      <c r="CB32" s="205">
        <f t="shared" si="29"/>
        <v>0</v>
      </c>
      <c r="CC32" s="973">
        <f>IF($Z32=1,0,IF(AND($Z32=0,BX32&gt;0),1,IF(AND($Z32=0,BZ32&gt;0),1,IF(AND($Z32=0,CB32&gt;0),1,0))))</f>
        <v>0</v>
      </c>
      <c r="CD32" s="973">
        <f>IF($Z32=0,0,IF(AND($Z32=1,BW32&gt;0),1,IF(AND($Z32=1,BY32&gt;0),1,IF(AND($Z32=1,CA32&gt;0),1,0))))</f>
        <v>0</v>
      </c>
      <c r="CE32" s="11"/>
      <c r="CF32" s="11"/>
      <c r="CG32" s="11"/>
      <c r="CH32" s="11"/>
      <c r="CI32" s="11"/>
      <c r="CJ32" s="11"/>
      <c r="CK32" s="11"/>
      <c r="CL32" s="11"/>
      <c r="CM32" s="11"/>
    </row>
    <row r="33" spans="1:91" ht="14.25" customHeight="1">
      <c r="A33" s="950" t="str">
        <f>A32</f>
        <v/>
      </c>
      <c r="B33" s="11"/>
      <c r="C33" s="2051"/>
      <c r="D33" s="2053"/>
      <c r="E33" s="2051"/>
      <c r="F33" s="2772"/>
      <c r="G33" s="1121">
        <f>Import!Q730</f>
        <v>0</v>
      </c>
      <c r="H33" s="2774"/>
      <c r="I33" s="450"/>
      <c r="J33" s="2775"/>
      <c r="K33" s="450"/>
      <c r="L33" s="2775"/>
      <c r="M33" s="450"/>
      <c r="N33" s="2775"/>
      <c r="O33" s="450"/>
      <c r="P33" s="2775"/>
      <c r="Q33" s="11"/>
      <c r="R33" s="11"/>
      <c r="S33" s="397"/>
      <c r="T33" s="419"/>
      <c r="U33" s="444">
        <f>Import!N731</f>
        <v>0</v>
      </c>
      <c r="V33" s="11"/>
      <c r="W33" s="306"/>
      <c r="X33" s="306"/>
      <c r="Y33" s="306"/>
      <c r="Z33" s="11"/>
      <c r="AE33" s="204"/>
      <c r="AF33" s="204"/>
      <c r="AG33" s="204"/>
      <c r="AH33" s="204"/>
      <c r="AI33" s="922"/>
      <c r="AJ33" s="205"/>
      <c r="AK33" s="973"/>
      <c r="AL33" s="973">
        <f>AL32</f>
        <v>0</v>
      </c>
      <c r="AP33" s="204"/>
      <c r="AQ33" s="204"/>
      <c r="AR33" s="204"/>
      <c r="AS33" s="204"/>
      <c r="AT33" s="204"/>
      <c r="AU33" s="205"/>
      <c r="AV33" s="973"/>
      <c r="AW33" s="973">
        <f>AW32</f>
        <v>0</v>
      </c>
      <c r="BA33" s="204"/>
      <c r="BB33" s="204"/>
      <c r="BC33" s="204"/>
      <c r="BD33" s="204"/>
      <c r="BE33" s="204"/>
      <c r="BF33" s="205"/>
      <c r="BG33" s="973"/>
      <c r="BH33" s="973">
        <f>BH32</f>
        <v>0</v>
      </c>
      <c r="BL33" s="204"/>
      <c r="BM33" s="204"/>
      <c r="BN33" s="204"/>
      <c r="BO33" s="204"/>
      <c r="BP33" s="204"/>
      <c r="BQ33" s="205"/>
      <c r="BR33" s="973"/>
      <c r="BS33" s="973">
        <f>BS32</f>
        <v>0</v>
      </c>
      <c r="BW33" s="204"/>
      <c r="BX33" s="204"/>
      <c r="BY33" s="204"/>
      <c r="BZ33" s="204"/>
      <c r="CA33" s="204"/>
      <c r="CB33" s="205"/>
      <c r="CC33" s="973"/>
      <c r="CD33" s="973">
        <f>CD32</f>
        <v>0</v>
      </c>
      <c r="CE33" s="11"/>
      <c r="CF33" s="11"/>
      <c r="CG33" s="11"/>
      <c r="CH33" s="11"/>
      <c r="CI33" s="11"/>
      <c r="CJ33" s="11"/>
      <c r="CK33" s="11"/>
      <c r="CL33" s="11"/>
      <c r="CM33" s="11"/>
    </row>
    <row r="34" spans="1:91" ht="24.75" customHeight="1">
      <c r="A34" s="949" t="str">
        <f>IF(E34&gt;0,"Wypełnione","")</f>
        <v/>
      </c>
      <c r="B34" s="11"/>
      <c r="C34" s="2050">
        <f>'Og s3a'!C743</f>
        <v>0</v>
      </c>
      <c r="D34" s="2052">
        <f>'Og s3a'!E743</f>
        <v>0</v>
      </c>
      <c r="E34" s="2050">
        <f>'Og s3a'!F743</f>
        <v>0</v>
      </c>
      <c r="F34" s="2771"/>
      <c r="G34" s="448">
        <f>T34</f>
        <v>0</v>
      </c>
      <c r="H34" s="2773">
        <f>U34</f>
        <v>0</v>
      </c>
      <c r="I34" s="451"/>
      <c r="J34" s="2775"/>
      <c r="K34" s="451"/>
      <c r="L34" s="2775"/>
      <c r="M34" s="451"/>
      <c r="N34" s="2775"/>
      <c r="O34" s="451"/>
      <c r="P34" s="2775"/>
      <c r="Q34" s="11"/>
      <c r="R34" s="11"/>
      <c r="S34" s="396">
        <f>'Og s3a'!G743</f>
        <v>0</v>
      </c>
      <c r="T34" s="398">
        <f>'Og s3a'!D743</f>
        <v>0</v>
      </c>
      <c r="U34" s="444">
        <f>Import!N732</f>
        <v>0</v>
      </c>
      <c r="V34" s="11"/>
      <c r="W34" s="306"/>
      <c r="X34" s="306"/>
      <c r="Y34" s="306"/>
      <c r="Z34" s="970">
        <f>IF(F34=AF$7,1,0)</f>
        <v>0</v>
      </c>
      <c r="AA34" s="970">
        <f>Z34*D34</f>
        <v>0</v>
      </c>
      <c r="AB34" s="978">
        <f>IF($Z34=0,0,IF(AF34+AH34+AJ34&gt;0,$AA34,0))</f>
        <v>0</v>
      </c>
      <c r="AC34" s="980">
        <f>IF($Z34=0,0,IF(AND(AB34=0,G35&gt;0),$AA34,0))</f>
        <v>0</v>
      </c>
      <c r="AD34" s="969">
        <f>AA34-AB34-AC34</f>
        <v>0</v>
      </c>
      <c r="AE34" s="204">
        <f t="shared" ref="AE34:AJ34" si="30">IF(AE$9=$H34,$D34,0)</f>
        <v>0</v>
      </c>
      <c r="AF34" s="204">
        <f t="shared" si="30"/>
        <v>0</v>
      </c>
      <c r="AG34" s="204">
        <f t="shared" si="30"/>
        <v>0</v>
      </c>
      <c r="AH34" s="204">
        <f t="shared" si="30"/>
        <v>0</v>
      </c>
      <c r="AI34" s="922">
        <f t="shared" si="30"/>
        <v>0</v>
      </c>
      <c r="AJ34" s="205">
        <f t="shared" si="30"/>
        <v>0</v>
      </c>
      <c r="AK34" s="973">
        <f>IF($Z34=1,0,IF(AND($Z34=0,AF34&gt;0),1,IF(AND($Z34=0,AH34&gt;0),1,IF(AND($Z34=0,AJ34&gt;0),1,0))))</f>
        <v>0</v>
      </c>
      <c r="AL34" s="973">
        <f t="shared" si="21"/>
        <v>0</v>
      </c>
      <c r="AM34" s="978">
        <f>IF($Z34=0,0,IF(AQ34+AS34+AU34&gt;0,$AA34,0))</f>
        <v>0</v>
      </c>
      <c r="AN34" s="980">
        <f>IF($Z34=0,0,IF(AND(AM34=0,I35&gt;0),$AA34,0))</f>
        <v>0</v>
      </c>
      <c r="AO34" s="969">
        <f>$AA34-AM34-AN34</f>
        <v>0</v>
      </c>
      <c r="AP34" s="204">
        <f t="shared" ref="AP34:AU34" si="31">IF(AP$9=$J34,$D34,0)</f>
        <v>0</v>
      </c>
      <c r="AQ34" s="204">
        <f t="shared" si="31"/>
        <v>0</v>
      </c>
      <c r="AR34" s="204">
        <f t="shared" si="31"/>
        <v>0</v>
      </c>
      <c r="AS34" s="204">
        <f t="shared" si="31"/>
        <v>0</v>
      </c>
      <c r="AT34" s="204">
        <f t="shared" si="31"/>
        <v>0</v>
      </c>
      <c r="AU34" s="205">
        <f t="shared" si="31"/>
        <v>0</v>
      </c>
      <c r="AV34" s="973">
        <f>IF($Z34=1,0,IF(AND($Z34=0,AQ34&gt;0),1,IF(AND($Z34=0,AS34&gt;0),1,IF(AND($Z34=0,AU34&gt;0),1,0))))</f>
        <v>0</v>
      </c>
      <c r="AW34" s="973">
        <f>IF($Z34=0,0,IF(AND($Z34=1,AP34&gt;0),1,IF(AND($Z34=1,AR34&gt;0),1,IF(AND($Z34=1,AT34&gt;0),1,0))))</f>
        <v>0</v>
      </c>
      <c r="AX34" s="978">
        <f>IF($Z34=0,0,IF(BB34+BD34+BF34&gt;0,$AA34,0))</f>
        <v>0</v>
      </c>
      <c r="AY34" s="980">
        <f>IF($Z34=0,0,IF(AND(AX34=0,K35&gt;0),$AA34,0))</f>
        <v>0</v>
      </c>
      <c r="AZ34" s="969">
        <f>$AA34-AX34-AY34</f>
        <v>0</v>
      </c>
      <c r="BA34" s="204">
        <f t="shared" ref="BA34:BF34" si="32">IF(BA$9=$L34,$D34,0)</f>
        <v>0</v>
      </c>
      <c r="BB34" s="204">
        <f t="shared" si="32"/>
        <v>0</v>
      </c>
      <c r="BC34" s="204">
        <f t="shared" si="32"/>
        <v>0</v>
      </c>
      <c r="BD34" s="204">
        <f t="shared" si="32"/>
        <v>0</v>
      </c>
      <c r="BE34" s="204">
        <f t="shared" si="32"/>
        <v>0</v>
      </c>
      <c r="BF34" s="205">
        <f t="shared" si="32"/>
        <v>0</v>
      </c>
      <c r="BG34" s="973">
        <f>IF($Z34=1,0,IF(AND($Z34=0,BB34&gt;0),1,IF(AND($Z34=0,BD34&gt;0),1,IF(AND($Z34=0,BF34&gt;0),1,0))))</f>
        <v>0</v>
      </c>
      <c r="BH34" s="973">
        <f>IF($Z34=0,0,IF(AND($Z34=1,BA34&gt;0),1,IF(AND($Z34=1,BC34&gt;0),1,IF(AND($Z34=1,BE34&gt;0),1,0))))</f>
        <v>0</v>
      </c>
      <c r="BI34" s="978">
        <f>IF($Z34=0,0,IF(BM34+BO34+BQ34&gt;0,$AA34,0))</f>
        <v>0</v>
      </c>
      <c r="BJ34" s="980">
        <f>IF($Z34=0,0,IF(AND(BI34=0,M35&gt;0),$AA34,0))</f>
        <v>0</v>
      </c>
      <c r="BK34" s="969">
        <f>$AA34-BI34-BJ34</f>
        <v>0</v>
      </c>
      <c r="BL34" s="204">
        <f t="shared" ref="BL34:BQ34" si="33">IF(BL$9=$N34,$D34,0)</f>
        <v>0</v>
      </c>
      <c r="BM34" s="204">
        <f t="shared" si="33"/>
        <v>0</v>
      </c>
      <c r="BN34" s="204">
        <f t="shared" si="33"/>
        <v>0</v>
      </c>
      <c r="BO34" s="204">
        <f t="shared" si="33"/>
        <v>0</v>
      </c>
      <c r="BP34" s="204">
        <f t="shared" si="33"/>
        <v>0</v>
      </c>
      <c r="BQ34" s="205">
        <f t="shared" si="33"/>
        <v>0</v>
      </c>
      <c r="BR34" s="973">
        <f>IF($Z34=1,0,IF(AND($Z34=0,BM34&gt;0),1,IF(AND($Z34=0,BO34&gt;0),1,IF(AND($Z34=0,BQ34&gt;0),1,0))))</f>
        <v>0</v>
      </c>
      <c r="BS34" s="973">
        <f>IF($Z34=0,0,IF(AND($Z34=1,BL34&gt;0),1,IF(AND($Z34=1,BN34&gt;0),1,IF(AND($Z34=1,BP34&gt;0),1,0))))</f>
        <v>0</v>
      </c>
      <c r="BT34" s="978">
        <f>IF($Z34=0,0,IF(BX34+BZ34+CB34&gt;0,$AA34,0))</f>
        <v>0</v>
      </c>
      <c r="BU34" s="980">
        <f>IF($Z34=0,0,IF(AND(BT34=0,O35&gt;0),$AA34,0))</f>
        <v>0</v>
      </c>
      <c r="BV34" s="969">
        <f>$AA34-BT34-BU34</f>
        <v>0</v>
      </c>
      <c r="BW34" s="204">
        <f t="shared" ref="BW34:CB34" si="34">IF(BW$9=$P34,$D34,0)</f>
        <v>0</v>
      </c>
      <c r="BX34" s="204">
        <f t="shared" si="34"/>
        <v>0</v>
      </c>
      <c r="BY34" s="204">
        <f t="shared" si="34"/>
        <v>0</v>
      </c>
      <c r="BZ34" s="204">
        <f t="shared" si="34"/>
        <v>0</v>
      </c>
      <c r="CA34" s="204">
        <f t="shared" si="34"/>
        <v>0</v>
      </c>
      <c r="CB34" s="205">
        <f t="shared" si="34"/>
        <v>0</v>
      </c>
      <c r="CC34" s="973">
        <f>IF($Z34=1,0,IF(AND($Z34=0,BX34&gt;0),1,IF(AND($Z34=0,BZ34&gt;0),1,IF(AND($Z34=0,CB34&gt;0),1,0))))</f>
        <v>0</v>
      </c>
      <c r="CD34" s="973">
        <f>IF($Z34=0,0,IF(AND($Z34=1,BW34&gt;0),1,IF(AND($Z34=1,BY34&gt;0),1,IF(AND($Z34=1,CA34&gt;0),1,0))))</f>
        <v>0</v>
      </c>
      <c r="CE34" s="11"/>
      <c r="CF34" s="11"/>
      <c r="CG34" s="11"/>
      <c r="CH34" s="11"/>
      <c r="CI34" s="11"/>
      <c r="CJ34" s="11"/>
      <c r="CK34" s="11"/>
      <c r="CL34" s="11"/>
      <c r="CM34" s="11"/>
    </row>
    <row r="35" spans="1:91" ht="14.25" customHeight="1">
      <c r="A35" s="950" t="str">
        <f>A34</f>
        <v/>
      </c>
      <c r="B35" s="11"/>
      <c r="C35" s="2051"/>
      <c r="D35" s="2053"/>
      <c r="E35" s="2051"/>
      <c r="F35" s="2772"/>
      <c r="G35" s="1121">
        <f>Import!Q732</f>
        <v>0</v>
      </c>
      <c r="H35" s="2774"/>
      <c r="I35" s="450"/>
      <c r="J35" s="2775"/>
      <c r="K35" s="450"/>
      <c r="L35" s="2775"/>
      <c r="M35" s="450"/>
      <c r="N35" s="2775"/>
      <c r="O35" s="450"/>
      <c r="P35" s="2775"/>
      <c r="Q35" s="11"/>
      <c r="R35" s="11"/>
      <c r="S35" s="397"/>
      <c r="T35" s="419"/>
      <c r="U35" s="444">
        <f>Import!N733</f>
        <v>0</v>
      </c>
      <c r="V35" s="11"/>
      <c r="W35" s="306"/>
      <c r="X35" s="306"/>
      <c r="Y35" s="306"/>
      <c r="Z35" s="11"/>
      <c r="AE35" s="204"/>
      <c r="AF35" s="204"/>
      <c r="AG35" s="204"/>
      <c r="AH35" s="204"/>
      <c r="AI35" s="922"/>
      <c r="AJ35" s="205"/>
      <c r="AK35" s="973"/>
      <c r="AL35" s="973">
        <f>AL34</f>
        <v>0</v>
      </c>
      <c r="AP35" s="204"/>
      <c r="AQ35" s="204"/>
      <c r="AR35" s="204"/>
      <c r="AS35" s="204"/>
      <c r="AT35" s="204"/>
      <c r="AU35" s="205"/>
      <c r="AV35" s="973"/>
      <c r="AW35" s="973">
        <f>AW34</f>
        <v>0</v>
      </c>
      <c r="BA35" s="204"/>
      <c r="BB35" s="204"/>
      <c r="BC35" s="204"/>
      <c r="BD35" s="204"/>
      <c r="BE35" s="204"/>
      <c r="BF35" s="205"/>
      <c r="BG35" s="973"/>
      <c r="BH35" s="973">
        <f>BH34</f>
        <v>0</v>
      </c>
      <c r="BL35" s="204"/>
      <c r="BM35" s="204"/>
      <c r="BN35" s="204"/>
      <c r="BO35" s="204"/>
      <c r="BP35" s="204"/>
      <c r="BQ35" s="205"/>
      <c r="BR35" s="973"/>
      <c r="BS35" s="973">
        <f>BS34</f>
        <v>0</v>
      </c>
      <c r="BW35" s="204"/>
      <c r="BX35" s="204"/>
      <c r="BY35" s="204"/>
      <c r="BZ35" s="204"/>
      <c r="CA35" s="204"/>
      <c r="CB35" s="205"/>
      <c r="CC35" s="973"/>
      <c r="CD35" s="973">
        <f>CD34</f>
        <v>0</v>
      </c>
      <c r="CE35" s="11"/>
      <c r="CF35" s="11"/>
      <c r="CG35" s="11"/>
      <c r="CH35" s="11"/>
      <c r="CI35" s="11"/>
      <c r="CJ35" s="11"/>
      <c r="CK35" s="11"/>
      <c r="CL35" s="11"/>
      <c r="CM35" s="11"/>
    </row>
    <row r="36" spans="1:91" ht="24.75" customHeight="1">
      <c r="A36" s="949" t="str">
        <f>IF(E36&gt;0,"Wypełnione","")</f>
        <v/>
      </c>
      <c r="B36" s="11"/>
      <c r="C36" s="2050">
        <f>'Og s3a'!C745</f>
        <v>0</v>
      </c>
      <c r="D36" s="2052">
        <f>'Og s3a'!E745</f>
        <v>0</v>
      </c>
      <c r="E36" s="2050">
        <f>'Og s3a'!F745</f>
        <v>0</v>
      </c>
      <c r="F36" s="2771"/>
      <c r="G36" s="448">
        <f>T36</f>
        <v>0</v>
      </c>
      <c r="H36" s="2773">
        <f>U36</f>
        <v>0</v>
      </c>
      <c r="I36" s="451"/>
      <c r="J36" s="2775"/>
      <c r="K36" s="451"/>
      <c r="L36" s="2775"/>
      <c r="M36" s="451"/>
      <c r="N36" s="2775"/>
      <c r="O36" s="451"/>
      <c r="P36" s="2775"/>
      <c r="Q36" s="11"/>
      <c r="R36" s="11"/>
      <c r="S36" s="396">
        <f>'Og s3a'!G745</f>
        <v>0</v>
      </c>
      <c r="T36" s="398">
        <f>'Og s3a'!D745</f>
        <v>0</v>
      </c>
      <c r="U36" s="444">
        <f>Import!N734</f>
        <v>0</v>
      </c>
      <c r="V36" s="11"/>
      <c r="W36" s="306"/>
      <c r="X36" s="306"/>
      <c r="Y36" s="306"/>
      <c r="Z36" s="970">
        <f>IF(F36=AF$7,1,0)</f>
        <v>0</v>
      </c>
      <c r="AA36" s="970">
        <f>Z36*D36</f>
        <v>0</v>
      </c>
      <c r="AB36" s="978">
        <f>IF($Z36=0,0,IF(AF36+AH36+AJ36&gt;0,$AA36,0))</f>
        <v>0</v>
      </c>
      <c r="AC36" s="980">
        <f>IF($Z36=0,0,IF(AND(AB36=0,G37&gt;0),$AA36,0))</f>
        <v>0</v>
      </c>
      <c r="AD36" s="969">
        <f>AA36-AB36-AC36</f>
        <v>0</v>
      </c>
      <c r="AE36" s="204">
        <f t="shared" ref="AE36:AJ36" si="35">IF(AE$9=$H36,$D36,0)</f>
        <v>0</v>
      </c>
      <c r="AF36" s="204">
        <f t="shared" si="35"/>
        <v>0</v>
      </c>
      <c r="AG36" s="204">
        <f t="shared" si="35"/>
        <v>0</v>
      </c>
      <c r="AH36" s="204">
        <f t="shared" si="35"/>
        <v>0</v>
      </c>
      <c r="AI36" s="922">
        <f t="shared" si="35"/>
        <v>0</v>
      </c>
      <c r="AJ36" s="205">
        <f t="shared" si="35"/>
        <v>0</v>
      </c>
      <c r="AK36" s="973">
        <f>IF($Z36=1,0,IF(AND($Z36=0,AF36&gt;0),1,IF(AND($Z36=0,AH36&gt;0),1,IF(AND($Z36=0,AJ36&gt;0),1,0))))</f>
        <v>0</v>
      </c>
      <c r="AL36" s="973">
        <f t="shared" si="21"/>
        <v>0</v>
      </c>
      <c r="AM36" s="978">
        <f>IF($Z36=0,0,IF(AQ36+AS36+AU36&gt;0,$AA36,0))</f>
        <v>0</v>
      </c>
      <c r="AN36" s="980">
        <f>IF($Z36=0,0,IF(AND(AM36=0,I37&gt;0),$AA36,0))</f>
        <v>0</v>
      </c>
      <c r="AO36" s="969">
        <f>$AA36-AM36-AN36</f>
        <v>0</v>
      </c>
      <c r="AP36" s="204">
        <f t="shared" ref="AP36:AU36" si="36">IF(AP$9=$J36,$D36,0)</f>
        <v>0</v>
      </c>
      <c r="AQ36" s="204">
        <f t="shared" si="36"/>
        <v>0</v>
      </c>
      <c r="AR36" s="204">
        <f t="shared" si="36"/>
        <v>0</v>
      </c>
      <c r="AS36" s="204">
        <f t="shared" si="36"/>
        <v>0</v>
      </c>
      <c r="AT36" s="204">
        <f t="shared" si="36"/>
        <v>0</v>
      </c>
      <c r="AU36" s="205">
        <f t="shared" si="36"/>
        <v>0</v>
      </c>
      <c r="AV36" s="973">
        <f>IF($Z36=1,0,IF(AND($Z36=0,AQ36&gt;0),1,IF(AND($Z36=0,AS36&gt;0),1,IF(AND($Z36=0,AU36&gt;0),1,0))))</f>
        <v>0</v>
      </c>
      <c r="AW36" s="973">
        <f>IF($Z36=0,0,IF(AND($Z36=1,AP36&gt;0),1,IF(AND($Z36=1,AR36&gt;0),1,IF(AND($Z36=1,AT36&gt;0),1,0))))</f>
        <v>0</v>
      </c>
      <c r="AX36" s="978">
        <f>IF($Z36=0,0,IF(BB36+BD36+BF36&gt;0,$AA36,0))</f>
        <v>0</v>
      </c>
      <c r="AY36" s="980">
        <f>IF($Z36=0,0,IF(AND(AX36=0,K37&gt;0),$AA36,0))</f>
        <v>0</v>
      </c>
      <c r="AZ36" s="969">
        <f>$AA36-AX36-AY36</f>
        <v>0</v>
      </c>
      <c r="BA36" s="204">
        <f t="shared" ref="BA36:BF36" si="37">IF(BA$9=$L36,$D36,0)</f>
        <v>0</v>
      </c>
      <c r="BB36" s="204">
        <f t="shared" si="37"/>
        <v>0</v>
      </c>
      <c r="BC36" s="204">
        <f t="shared" si="37"/>
        <v>0</v>
      </c>
      <c r="BD36" s="204">
        <f t="shared" si="37"/>
        <v>0</v>
      </c>
      <c r="BE36" s="204">
        <f t="shared" si="37"/>
        <v>0</v>
      </c>
      <c r="BF36" s="205">
        <f t="shared" si="37"/>
        <v>0</v>
      </c>
      <c r="BG36" s="973">
        <f>IF($Z36=1,0,IF(AND($Z36=0,BB36&gt;0),1,IF(AND($Z36=0,BD36&gt;0),1,IF(AND($Z36=0,BF36&gt;0),1,0))))</f>
        <v>0</v>
      </c>
      <c r="BH36" s="973">
        <f>IF($Z36=0,0,IF(AND($Z36=1,BA36&gt;0),1,IF(AND($Z36=1,BC36&gt;0),1,IF(AND($Z36=1,BE36&gt;0),1,0))))</f>
        <v>0</v>
      </c>
      <c r="BI36" s="978">
        <f>IF($Z36=0,0,IF(BM36+BO36+BQ36&gt;0,$AA36,0))</f>
        <v>0</v>
      </c>
      <c r="BJ36" s="980">
        <f>IF($Z36=0,0,IF(AND(BI36=0,M37&gt;0),$AA36,0))</f>
        <v>0</v>
      </c>
      <c r="BK36" s="969">
        <f>$AA36-BI36-BJ36</f>
        <v>0</v>
      </c>
      <c r="BL36" s="204">
        <f t="shared" ref="BL36:BQ36" si="38">IF(BL$9=$N36,$D36,0)</f>
        <v>0</v>
      </c>
      <c r="BM36" s="204">
        <f t="shared" si="38"/>
        <v>0</v>
      </c>
      <c r="BN36" s="204">
        <f t="shared" si="38"/>
        <v>0</v>
      </c>
      <c r="BO36" s="204">
        <f t="shared" si="38"/>
        <v>0</v>
      </c>
      <c r="BP36" s="204">
        <f t="shared" si="38"/>
        <v>0</v>
      </c>
      <c r="BQ36" s="205">
        <f t="shared" si="38"/>
        <v>0</v>
      </c>
      <c r="BR36" s="973">
        <f>IF($Z36=1,0,IF(AND($Z36=0,BM36&gt;0),1,IF(AND($Z36=0,BO36&gt;0),1,IF(AND($Z36=0,BQ36&gt;0),1,0))))</f>
        <v>0</v>
      </c>
      <c r="BS36" s="973">
        <f>IF($Z36=0,0,IF(AND($Z36=1,BL36&gt;0),1,IF(AND($Z36=1,BN36&gt;0),1,IF(AND($Z36=1,BP36&gt;0),1,0))))</f>
        <v>0</v>
      </c>
      <c r="BT36" s="978">
        <f>IF($Z36=0,0,IF(BX36+BZ36+CB36&gt;0,$AA36,0))</f>
        <v>0</v>
      </c>
      <c r="BU36" s="980">
        <f>IF($Z36=0,0,IF(AND(BT36=0,O37&gt;0),$AA36,0))</f>
        <v>0</v>
      </c>
      <c r="BV36" s="969">
        <f>$AA36-BT36-BU36</f>
        <v>0</v>
      </c>
      <c r="BW36" s="204">
        <f t="shared" ref="BW36:CB36" si="39">IF(BW$9=$P36,$D36,0)</f>
        <v>0</v>
      </c>
      <c r="BX36" s="204">
        <f t="shared" si="39"/>
        <v>0</v>
      </c>
      <c r="BY36" s="204">
        <f t="shared" si="39"/>
        <v>0</v>
      </c>
      <c r="BZ36" s="204">
        <f t="shared" si="39"/>
        <v>0</v>
      </c>
      <c r="CA36" s="204">
        <f t="shared" si="39"/>
        <v>0</v>
      </c>
      <c r="CB36" s="205">
        <f t="shared" si="39"/>
        <v>0</v>
      </c>
      <c r="CC36" s="973">
        <f>IF($Z36=1,0,IF(AND($Z36=0,BX36&gt;0),1,IF(AND($Z36=0,BZ36&gt;0),1,IF(AND($Z36=0,CB36&gt;0),1,0))))</f>
        <v>0</v>
      </c>
      <c r="CD36" s="973">
        <f>IF($Z36=0,0,IF(AND($Z36=1,BW36&gt;0),1,IF(AND($Z36=1,BY36&gt;0),1,IF(AND($Z36=1,CA36&gt;0),1,0))))</f>
        <v>0</v>
      </c>
      <c r="CE36" s="11"/>
      <c r="CF36" s="11"/>
      <c r="CG36" s="11"/>
      <c r="CH36" s="11"/>
      <c r="CI36" s="11"/>
      <c r="CJ36" s="11"/>
      <c r="CK36" s="11"/>
      <c r="CL36" s="11"/>
      <c r="CM36" s="11"/>
    </row>
    <row r="37" spans="1:91" ht="14.25" customHeight="1">
      <c r="A37" s="950" t="str">
        <f>A36</f>
        <v/>
      </c>
      <c r="B37" s="11"/>
      <c r="C37" s="2051"/>
      <c r="D37" s="2053"/>
      <c r="E37" s="2051"/>
      <c r="F37" s="2772"/>
      <c r="G37" s="1121">
        <f>Import!Q734</f>
        <v>0</v>
      </c>
      <c r="H37" s="2774"/>
      <c r="I37" s="450"/>
      <c r="J37" s="2775"/>
      <c r="K37" s="450"/>
      <c r="L37" s="2775"/>
      <c r="M37" s="450"/>
      <c r="N37" s="2775"/>
      <c r="O37" s="450"/>
      <c r="P37" s="2775"/>
      <c r="Q37" s="11"/>
      <c r="R37" s="11"/>
      <c r="S37" s="397"/>
      <c r="T37" s="419"/>
      <c r="U37" s="444">
        <f>Import!N735</f>
        <v>0</v>
      </c>
      <c r="V37" s="11"/>
      <c r="W37" s="306"/>
      <c r="X37" s="306"/>
      <c r="Y37" s="306"/>
      <c r="Z37" s="11"/>
      <c r="AE37" s="204"/>
      <c r="AF37" s="204"/>
      <c r="AG37" s="204"/>
      <c r="AH37" s="204"/>
      <c r="AI37" s="922"/>
      <c r="AJ37" s="205"/>
      <c r="AK37" s="973"/>
      <c r="AL37" s="973">
        <f>AL36</f>
        <v>0</v>
      </c>
      <c r="AP37" s="204"/>
      <c r="AQ37" s="204"/>
      <c r="AR37" s="204"/>
      <c r="AS37" s="204"/>
      <c r="AT37" s="204"/>
      <c r="AU37" s="205"/>
      <c r="AV37" s="973"/>
      <c r="AW37" s="973">
        <f>AW36</f>
        <v>0</v>
      </c>
      <c r="BA37" s="204"/>
      <c r="BB37" s="204"/>
      <c r="BC37" s="204"/>
      <c r="BD37" s="204"/>
      <c r="BE37" s="204"/>
      <c r="BF37" s="205"/>
      <c r="BG37" s="973"/>
      <c r="BH37" s="973">
        <f>BH36</f>
        <v>0</v>
      </c>
      <c r="BL37" s="204"/>
      <c r="BM37" s="204"/>
      <c r="BN37" s="204"/>
      <c r="BO37" s="204"/>
      <c r="BP37" s="204"/>
      <c r="BQ37" s="205"/>
      <c r="BR37" s="973"/>
      <c r="BS37" s="973">
        <f>BS36</f>
        <v>0</v>
      </c>
      <c r="BW37" s="204"/>
      <c r="BX37" s="204"/>
      <c r="BY37" s="204"/>
      <c r="BZ37" s="204"/>
      <c r="CA37" s="204"/>
      <c r="CB37" s="205"/>
      <c r="CC37" s="973"/>
      <c r="CD37" s="973">
        <f>CD36</f>
        <v>0</v>
      </c>
      <c r="CE37" s="11"/>
      <c r="CF37" s="11"/>
      <c r="CG37" s="11"/>
      <c r="CH37" s="11"/>
      <c r="CI37" s="11"/>
      <c r="CJ37" s="11"/>
      <c r="CK37" s="11"/>
      <c r="CL37" s="11"/>
      <c r="CM37" s="11"/>
    </row>
    <row r="38" spans="1:91" ht="24.75" customHeight="1">
      <c r="A38" s="949" t="str">
        <f>IF(E38&gt;0,"Wypełnione","")</f>
        <v/>
      </c>
      <c r="B38" s="11"/>
      <c r="C38" s="2050">
        <f>'Og s3a'!C747</f>
        <v>0</v>
      </c>
      <c r="D38" s="2052">
        <f>'Og s3a'!E747</f>
        <v>0</v>
      </c>
      <c r="E38" s="2050">
        <f>'Og s3a'!F747</f>
        <v>0</v>
      </c>
      <c r="F38" s="2771"/>
      <c r="G38" s="448">
        <f>T38</f>
        <v>0</v>
      </c>
      <c r="H38" s="2773">
        <f>U38</f>
        <v>0</v>
      </c>
      <c r="I38" s="451"/>
      <c r="J38" s="2775"/>
      <c r="K38" s="451"/>
      <c r="L38" s="2775"/>
      <c r="M38" s="451"/>
      <c r="N38" s="2775"/>
      <c r="O38" s="451"/>
      <c r="P38" s="2775"/>
      <c r="Q38" s="11"/>
      <c r="R38" s="11"/>
      <c r="S38" s="396">
        <f>'Og s3a'!G747</f>
        <v>0</v>
      </c>
      <c r="T38" s="398">
        <f>'Og s3a'!D747</f>
        <v>0</v>
      </c>
      <c r="U38" s="444">
        <f>Import!N736</f>
        <v>0</v>
      </c>
      <c r="V38" s="11"/>
      <c r="W38" s="306"/>
      <c r="X38" s="306"/>
      <c r="Y38" s="306"/>
      <c r="Z38" s="970">
        <f>IF(F38=AF$7,1,0)</f>
        <v>0</v>
      </c>
      <c r="AA38" s="970">
        <f>Z38*D38</f>
        <v>0</v>
      </c>
      <c r="AB38" s="978">
        <f>IF($Z38=0,0,IF(AF38+AH38+AJ38&gt;0,$AA38,0))</f>
        <v>0</v>
      </c>
      <c r="AC38" s="980">
        <f>IF($Z38=0,0,IF(AND(AB38=0,G39&gt;0),$AA38,0))</f>
        <v>0</v>
      </c>
      <c r="AD38" s="969">
        <f>AA38-AB38-AC38</f>
        <v>0</v>
      </c>
      <c r="AE38" s="204">
        <f t="shared" ref="AE38:AJ38" si="40">IF(AE$9=$H38,$D38,0)</f>
        <v>0</v>
      </c>
      <c r="AF38" s="204">
        <f t="shared" si="40"/>
        <v>0</v>
      </c>
      <c r="AG38" s="204">
        <f t="shared" si="40"/>
        <v>0</v>
      </c>
      <c r="AH38" s="204">
        <f t="shared" si="40"/>
        <v>0</v>
      </c>
      <c r="AI38" s="922">
        <f t="shared" si="40"/>
        <v>0</v>
      </c>
      <c r="AJ38" s="205">
        <f t="shared" si="40"/>
        <v>0</v>
      </c>
      <c r="AK38" s="973">
        <f>IF($Z38=1,0,IF(AND($Z38=0,AF38&gt;0),1,IF(AND($Z38=0,AH38&gt;0),1,IF(AND($Z38=0,AJ38&gt;0),1,0))))</f>
        <v>0</v>
      </c>
      <c r="AL38" s="973">
        <f t="shared" si="21"/>
        <v>0</v>
      </c>
      <c r="AM38" s="978">
        <f>IF($Z38=0,0,IF(AQ38+AS38+AU38&gt;0,$AA38,0))</f>
        <v>0</v>
      </c>
      <c r="AN38" s="980">
        <f>IF($Z38=0,0,IF(AND(AM38=0,I39&gt;0),$AA38,0))</f>
        <v>0</v>
      </c>
      <c r="AO38" s="969">
        <f>$AA38-AM38-AN38</f>
        <v>0</v>
      </c>
      <c r="AP38" s="204">
        <f t="shared" ref="AP38:AU38" si="41">IF(AP$9=$J38,$D38,0)</f>
        <v>0</v>
      </c>
      <c r="AQ38" s="204">
        <f t="shared" si="41"/>
        <v>0</v>
      </c>
      <c r="AR38" s="204">
        <f t="shared" si="41"/>
        <v>0</v>
      </c>
      <c r="AS38" s="204">
        <f t="shared" si="41"/>
        <v>0</v>
      </c>
      <c r="AT38" s="204">
        <f t="shared" si="41"/>
        <v>0</v>
      </c>
      <c r="AU38" s="205">
        <f t="shared" si="41"/>
        <v>0</v>
      </c>
      <c r="AV38" s="973">
        <f>IF($Z38=1,0,IF(AND($Z38=0,AQ38&gt;0),1,IF(AND($Z38=0,AS38&gt;0),1,IF(AND($Z38=0,AU38&gt;0),1,0))))</f>
        <v>0</v>
      </c>
      <c r="AW38" s="973">
        <f>IF($Z38=0,0,IF(AND($Z38=1,AP38&gt;0),1,IF(AND($Z38=1,AR38&gt;0),1,IF(AND($Z38=1,AT38&gt;0),1,0))))</f>
        <v>0</v>
      </c>
      <c r="AX38" s="978">
        <f>IF($Z38=0,0,IF(BB38+BD38+BF38&gt;0,$AA38,0))</f>
        <v>0</v>
      </c>
      <c r="AY38" s="980">
        <f>IF($Z38=0,0,IF(AND(AX38=0,K39&gt;0),$AA38,0))</f>
        <v>0</v>
      </c>
      <c r="AZ38" s="969">
        <f>$AA38-AX38-AY38</f>
        <v>0</v>
      </c>
      <c r="BA38" s="204">
        <f t="shared" ref="BA38:BF38" si="42">IF(BA$9=$L38,$D38,0)</f>
        <v>0</v>
      </c>
      <c r="BB38" s="204">
        <f t="shared" si="42"/>
        <v>0</v>
      </c>
      <c r="BC38" s="204">
        <f t="shared" si="42"/>
        <v>0</v>
      </c>
      <c r="BD38" s="204">
        <f t="shared" si="42"/>
        <v>0</v>
      </c>
      <c r="BE38" s="204">
        <f t="shared" si="42"/>
        <v>0</v>
      </c>
      <c r="BF38" s="205">
        <f t="shared" si="42"/>
        <v>0</v>
      </c>
      <c r="BG38" s="973">
        <f>IF($Z38=1,0,IF(AND($Z38=0,BB38&gt;0),1,IF(AND($Z38=0,BD38&gt;0),1,IF(AND($Z38=0,BF38&gt;0),1,0))))</f>
        <v>0</v>
      </c>
      <c r="BH38" s="973">
        <f>IF($Z38=0,0,IF(AND($Z38=1,BA38&gt;0),1,IF(AND($Z38=1,BC38&gt;0),1,IF(AND($Z38=1,BE38&gt;0),1,0))))</f>
        <v>0</v>
      </c>
      <c r="BI38" s="978">
        <f>IF($Z38=0,0,IF(BM38+BO38+BQ38&gt;0,$AA38,0))</f>
        <v>0</v>
      </c>
      <c r="BJ38" s="980">
        <f>IF($Z38=0,0,IF(AND(BI38=0,M39&gt;0),$AA38,0))</f>
        <v>0</v>
      </c>
      <c r="BK38" s="969">
        <f>$AA38-BI38-BJ38</f>
        <v>0</v>
      </c>
      <c r="BL38" s="204">
        <f t="shared" ref="BL38:BQ38" si="43">IF(BL$9=$N38,$D38,0)</f>
        <v>0</v>
      </c>
      <c r="BM38" s="204">
        <f t="shared" si="43"/>
        <v>0</v>
      </c>
      <c r="BN38" s="204">
        <f t="shared" si="43"/>
        <v>0</v>
      </c>
      <c r="BO38" s="204">
        <f t="shared" si="43"/>
        <v>0</v>
      </c>
      <c r="BP38" s="204">
        <f t="shared" si="43"/>
        <v>0</v>
      </c>
      <c r="BQ38" s="205">
        <f t="shared" si="43"/>
        <v>0</v>
      </c>
      <c r="BR38" s="973">
        <f>IF($Z38=1,0,IF(AND($Z38=0,BM38&gt;0),1,IF(AND($Z38=0,BO38&gt;0),1,IF(AND($Z38=0,BQ38&gt;0),1,0))))</f>
        <v>0</v>
      </c>
      <c r="BS38" s="973">
        <f>IF($Z38=0,0,IF(AND($Z38=1,BL38&gt;0),1,IF(AND($Z38=1,BN38&gt;0),1,IF(AND($Z38=1,BP38&gt;0),1,0))))</f>
        <v>0</v>
      </c>
      <c r="BT38" s="978">
        <f>IF($Z38=0,0,IF(BX38+BZ38+CB38&gt;0,$AA38,0))</f>
        <v>0</v>
      </c>
      <c r="BU38" s="980">
        <f>IF($Z38=0,0,IF(AND(BT38=0,O39&gt;0),$AA38,0))</f>
        <v>0</v>
      </c>
      <c r="BV38" s="969">
        <f>$AA38-BT38-BU38</f>
        <v>0</v>
      </c>
      <c r="BW38" s="204">
        <f t="shared" ref="BW38:CB38" si="44">IF(BW$9=$P38,$D38,0)</f>
        <v>0</v>
      </c>
      <c r="BX38" s="204">
        <f t="shared" si="44"/>
        <v>0</v>
      </c>
      <c r="BY38" s="204">
        <f t="shared" si="44"/>
        <v>0</v>
      </c>
      <c r="BZ38" s="204">
        <f t="shared" si="44"/>
        <v>0</v>
      </c>
      <c r="CA38" s="204">
        <f t="shared" si="44"/>
        <v>0</v>
      </c>
      <c r="CB38" s="205">
        <f t="shared" si="44"/>
        <v>0</v>
      </c>
      <c r="CC38" s="973">
        <f>IF($Z38=1,0,IF(AND($Z38=0,BX38&gt;0),1,IF(AND($Z38=0,BZ38&gt;0),1,IF(AND($Z38=0,CB38&gt;0),1,0))))</f>
        <v>0</v>
      </c>
      <c r="CD38" s="973">
        <f>IF($Z38=0,0,IF(AND($Z38=1,BW38&gt;0),1,IF(AND($Z38=1,BY38&gt;0),1,IF(AND($Z38=1,CA38&gt;0),1,0))))</f>
        <v>0</v>
      </c>
      <c r="CE38" s="11"/>
      <c r="CF38" s="11"/>
      <c r="CG38" s="11"/>
      <c r="CH38" s="11"/>
      <c r="CI38" s="11"/>
      <c r="CJ38" s="11"/>
      <c r="CK38" s="11"/>
      <c r="CL38" s="11"/>
      <c r="CM38" s="11"/>
    </row>
    <row r="39" spans="1:91" ht="14.25" customHeight="1">
      <c r="A39" s="950" t="str">
        <f>A38</f>
        <v/>
      </c>
      <c r="B39" s="11"/>
      <c r="C39" s="2051"/>
      <c r="D39" s="2053"/>
      <c r="E39" s="2051"/>
      <c r="F39" s="2772"/>
      <c r="G39" s="1121">
        <f>Import!Q736</f>
        <v>0</v>
      </c>
      <c r="H39" s="2774"/>
      <c r="I39" s="450"/>
      <c r="J39" s="2775"/>
      <c r="K39" s="450"/>
      <c r="L39" s="2775"/>
      <c r="M39" s="450"/>
      <c r="N39" s="2775"/>
      <c r="O39" s="450"/>
      <c r="P39" s="2775"/>
      <c r="Q39" s="11"/>
      <c r="R39" s="11"/>
      <c r="S39" s="397"/>
      <c r="T39" s="419"/>
      <c r="U39" s="444">
        <f>Import!N737</f>
        <v>0</v>
      </c>
      <c r="V39" s="11"/>
      <c r="W39" s="306"/>
      <c r="X39" s="306"/>
      <c r="Y39" s="306"/>
      <c r="Z39" s="11"/>
      <c r="AE39" s="204"/>
      <c r="AF39" s="204"/>
      <c r="AG39" s="204"/>
      <c r="AH39" s="204"/>
      <c r="AI39" s="922"/>
      <c r="AJ39" s="205"/>
      <c r="AK39" s="973"/>
      <c r="AL39" s="973">
        <f>AL38</f>
        <v>0</v>
      </c>
      <c r="AP39" s="204"/>
      <c r="AQ39" s="204"/>
      <c r="AR39" s="204"/>
      <c r="AS39" s="204"/>
      <c r="AT39" s="204"/>
      <c r="AU39" s="205"/>
      <c r="AV39" s="973"/>
      <c r="AW39" s="973">
        <f>AW38</f>
        <v>0</v>
      </c>
      <c r="BA39" s="204"/>
      <c r="BB39" s="204"/>
      <c r="BC39" s="204"/>
      <c r="BD39" s="204"/>
      <c r="BE39" s="204"/>
      <c r="BF39" s="205"/>
      <c r="BG39" s="973"/>
      <c r="BH39" s="973">
        <f>BH38</f>
        <v>0</v>
      </c>
      <c r="BL39" s="204"/>
      <c r="BM39" s="204"/>
      <c r="BN39" s="204"/>
      <c r="BO39" s="204"/>
      <c r="BP39" s="204"/>
      <c r="BQ39" s="205"/>
      <c r="BR39" s="973"/>
      <c r="BS39" s="973">
        <f>BS38</f>
        <v>0</v>
      </c>
      <c r="BW39" s="204"/>
      <c r="BX39" s="204"/>
      <c r="BY39" s="204"/>
      <c r="BZ39" s="204"/>
      <c r="CA39" s="204"/>
      <c r="CB39" s="205"/>
      <c r="CC39" s="973"/>
      <c r="CD39" s="973">
        <f>CD38</f>
        <v>0</v>
      </c>
      <c r="CE39" s="11"/>
      <c r="CF39" s="11"/>
      <c r="CG39" s="11"/>
      <c r="CH39" s="11"/>
      <c r="CI39" s="11"/>
      <c r="CJ39" s="11"/>
      <c r="CK39" s="11"/>
      <c r="CL39" s="11"/>
      <c r="CM39" s="11"/>
    </row>
    <row r="40" spans="1:91" ht="24.75" customHeight="1">
      <c r="A40" s="949" t="str">
        <f>IF(E40&gt;0,"Wypełnione","")</f>
        <v/>
      </c>
      <c r="B40" s="11"/>
      <c r="C40" s="2050">
        <f>'Og s3a'!C749</f>
        <v>0</v>
      </c>
      <c r="D40" s="2052">
        <f>'Og s3a'!E749</f>
        <v>0</v>
      </c>
      <c r="E40" s="2050">
        <f>'Og s3a'!F749</f>
        <v>0</v>
      </c>
      <c r="F40" s="2771"/>
      <c r="G40" s="448">
        <f>T40</f>
        <v>0</v>
      </c>
      <c r="H40" s="2773">
        <f>U40</f>
        <v>0</v>
      </c>
      <c r="I40" s="451"/>
      <c r="J40" s="2775"/>
      <c r="K40" s="451"/>
      <c r="L40" s="2775"/>
      <c r="M40" s="451"/>
      <c r="N40" s="2775"/>
      <c r="O40" s="451"/>
      <c r="P40" s="2775"/>
      <c r="Q40" s="11"/>
      <c r="R40" s="11"/>
      <c r="S40" s="396">
        <f>'Og s3a'!G749</f>
        <v>0</v>
      </c>
      <c r="T40" s="398">
        <f>'Og s3a'!D749</f>
        <v>0</v>
      </c>
      <c r="U40" s="444">
        <f>Import!N738</f>
        <v>0</v>
      </c>
      <c r="V40" s="11"/>
      <c r="W40" s="306"/>
      <c r="X40" s="306"/>
      <c r="Y40" s="306"/>
      <c r="Z40" s="970">
        <f>IF(F40=AF$7,1,0)</f>
        <v>0</v>
      </c>
      <c r="AA40" s="970">
        <f>Z40*D40</f>
        <v>0</v>
      </c>
      <c r="AB40" s="978">
        <f>IF($Z40=0,0,IF(AF40+AH40+AJ40&gt;0,$AA40,0))</f>
        <v>0</v>
      </c>
      <c r="AC40" s="980">
        <f>IF($Z40=0,0,IF(AND(AB40=0,G41&gt;0),$AA40,0))</f>
        <v>0</v>
      </c>
      <c r="AD40" s="969">
        <f>AA40-AB40-AC40</f>
        <v>0</v>
      </c>
      <c r="AE40" s="204">
        <f t="shared" ref="AE40:AJ40" si="45">IF(AE$9=$H40,$D40,0)</f>
        <v>0</v>
      </c>
      <c r="AF40" s="204">
        <f t="shared" si="45"/>
        <v>0</v>
      </c>
      <c r="AG40" s="204">
        <f t="shared" si="45"/>
        <v>0</v>
      </c>
      <c r="AH40" s="204">
        <f t="shared" si="45"/>
        <v>0</v>
      </c>
      <c r="AI40" s="922">
        <f t="shared" si="45"/>
        <v>0</v>
      </c>
      <c r="AJ40" s="205">
        <f t="shared" si="45"/>
        <v>0</v>
      </c>
      <c r="AK40" s="973">
        <f>IF($Z40=1,0,IF(AND($Z40=0,AF40&gt;0),1,IF(AND($Z40=0,AH40&gt;0),1,IF(AND($Z40=0,AJ40&gt;0),1,0))))</f>
        <v>0</v>
      </c>
      <c r="AL40" s="973">
        <f t="shared" si="21"/>
        <v>0</v>
      </c>
      <c r="AM40" s="978">
        <f>IF($Z40=0,0,IF(AQ40+AS40+AU40&gt;0,$AA40,0))</f>
        <v>0</v>
      </c>
      <c r="AN40" s="980">
        <f>IF($Z40=0,0,IF(AND(AM40=0,I41&gt;0),$AA40,0))</f>
        <v>0</v>
      </c>
      <c r="AO40" s="969">
        <f>$AA40-AM40-AN40</f>
        <v>0</v>
      </c>
      <c r="AP40" s="204">
        <f t="shared" ref="AP40:AU40" si="46">IF(AP$9=$J40,$D40,0)</f>
        <v>0</v>
      </c>
      <c r="AQ40" s="204">
        <f t="shared" si="46"/>
        <v>0</v>
      </c>
      <c r="AR40" s="204">
        <f t="shared" si="46"/>
        <v>0</v>
      </c>
      <c r="AS40" s="204">
        <f t="shared" si="46"/>
        <v>0</v>
      </c>
      <c r="AT40" s="204">
        <f t="shared" si="46"/>
        <v>0</v>
      </c>
      <c r="AU40" s="205">
        <f t="shared" si="46"/>
        <v>0</v>
      </c>
      <c r="AV40" s="973">
        <f>IF($Z40=1,0,IF(AND($Z40=0,AQ40&gt;0),1,IF(AND($Z40=0,AS40&gt;0),1,IF(AND($Z40=0,AU40&gt;0),1,0))))</f>
        <v>0</v>
      </c>
      <c r="AW40" s="973">
        <f>IF($Z40=0,0,IF(AND($Z40=1,AP40&gt;0),1,IF(AND($Z40=1,AR40&gt;0),1,IF(AND($Z40=1,AT40&gt;0),1,0))))</f>
        <v>0</v>
      </c>
      <c r="AX40" s="978">
        <f>IF($Z40=0,0,IF(BB40+BD40+BF40&gt;0,$AA40,0))</f>
        <v>0</v>
      </c>
      <c r="AY40" s="980">
        <f>IF($Z40=0,0,IF(AND(AX40=0,K41&gt;0),$AA40,0))</f>
        <v>0</v>
      </c>
      <c r="AZ40" s="969">
        <f>$AA40-AX40-AY40</f>
        <v>0</v>
      </c>
      <c r="BA40" s="204">
        <f t="shared" ref="BA40:BF40" si="47">IF(BA$9=$L40,$D40,0)</f>
        <v>0</v>
      </c>
      <c r="BB40" s="204">
        <f t="shared" si="47"/>
        <v>0</v>
      </c>
      <c r="BC40" s="204">
        <f t="shared" si="47"/>
        <v>0</v>
      </c>
      <c r="BD40" s="204">
        <f t="shared" si="47"/>
        <v>0</v>
      </c>
      <c r="BE40" s="204">
        <f t="shared" si="47"/>
        <v>0</v>
      </c>
      <c r="BF40" s="205">
        <f t="shared" si="47"/>
        <v>0</v>
      </c>
      <c r="BG40" s="973">
        <f>IF($Z40=1,0,IF(AND($Z40=0,BB40&gt;0),1,IF(AND($Z40=0,BD40&gt;0),1,IF(AND($Z40=0,BF40&gt;0),1,0))))</f>
        <v>0</v>
      </c>
      <c r="BH40" s="973">
        <f>IF($Z40=0,0,IF(AND($Z40=1,BA40&gt;0),1,IF(AND($Z40=1,BC40&gt;0),1,IF(AND($Z40=1,BE40&gt;0),1,0))))</f>
        <v>0</v>
      </c>
      <c r="BI40" s="978">
        <f>IF($Z40=0,0,IF(BM40+BO40+BQ40&gt;0,$AA40,0))</f>
        <v>0</v>
      </c>
      <c r="BJ40" s="980">
        <f>IF($Z40=0,0,IF(AND(BI40=0,M41&gt;0),$AA40,0))</f>
        <v>0</v>
      </c>
      <c r="BK40" s="969">
        <f>$AA40-BI40-BJ40</f>
        <v>0</v>
      </c>
      <c r="BL40" s="204">
        <f t="shared" ref="BL40:BQ40" si="48">IF(BL$9=$N40,$D40,0)</f>
        <v>0</v>
      </c>
      <c r="BM40" s="204">
        <f t="shared" si="48"/>
        <v>0</v>
      </c>
      <c r="BN40" s="204">
        <f t="shared" si="48"/>
        <v>0</v>
      </c>
      <c r="BO40" s="204">
        <f t="shared" si="48"/>
        <v>0</v>
      </c>
      <c r="BP40" s="204">
        <f t="shared" si="48"/>
        <v>0</v>
      </c>
      <c r="BQ40" s="205">
        <f t="shared" si="48"/>
        <v>0</v>
      </c>
      <c r="BR40" s="973">
        <f>IF($Z40=1,0,IF(AND($Z40=0,BM40&gt;0),1,IF(AND($Z40=0,BO40&gt;0),1,IF(AND($Z40=0,BQ40&gt;0),1,0))))</f>
        <v>0</v>
      </c>
      <c r="BS40" s="973">
        <f>IF($Z40=0,0,IF(AND($Z40=1,BL40&gt;0),1,IF(AND($Z40=1,BN40&gt;0),1,IF(AND($Z40=1,BP40&gt;0),1,0))))</f>
        <v>0</v>
      </c>
      <c r="BT40" s="978">
        <f>IF($Z40=0,0,IF(BX40+BZ40+CB40&gt;0,$AA40,0))</f>
        <v>0</v>
      </c>
      <c r="BU40" s="980">
        <f>IF($Z40=0,0,IF(AND(BT40=0,O41&gt;0),$AA40,0))</f>
        <v>0</v>
      </c>
      <c r="BV40" s="969">
        <f>$AA40-BT40-BU40</f>
        <v>0</v>
      </c>
      <c r="BW40" s="204">
        <f t="shared" ref="BW40:CB40" si="49">IF(BW$9=$P40,$D40,0)</f>
        <v>0</v>
      </c>
      <c r="BX40" s="204">
        <f t="shared" si="49"/>
        <v>0</v>
      </c>
      <c r="BY40" s="204">
        <f t="shared" si="49"/>
        <v>0</v>
      </c>
      <c r="BZ40" s="204">
        <f t="shared" si="49"/>
        <v>0</v>
      </c>
      <c r="CA40" s="204">
        <f t="shared" si="49"/>
        <v>0</v>
      </c>
      <c r="CB40" s="205">
        <f t="shared" si="49"/>
        <v>0</v>
      </c>
      <c r="CC40" s="973">
        <f>IF($Z40=1,0,IF(AND($Z40=0,BX40&gt;0),1,IF(AND($Z40=0,BZ40&gt;0),1,IF(AND($Z40=0,CB40&gt;0),1,0))))</f>
        <v>0</v>
      </c>
      <c r="CD40" s="973">
        <f>IF($Z40=0,0,IF(AND($Z40=1,BW40&gt;0),1,IF(AND($Z40=1,BY40&gt;0),1,IF(AND($Z40=1,CA40&gt;0),1,0))))</f>
        <v>0</v>
      </c>
      <c r="CE40" s="11"/>
      <c r="CF40" s="11"/>
      <c r="CG40" s="11"/>
      <c r="CH40" s="11"/>
      <c r="CI40" s="11"/>
      <c r="CJ40" s="11"/>
      <c r="CK40" s="11"/>
      <c r="CL40" s="11"/>
      <c r="CM40" s="11"/>
    </row>
    <row r="41" spans="1:91" ht="14.25" customHeight="1">
      <c r="A41" s="950" t="str">
        <f>A40</f>
        <v/>
      </c>
      <c r="B41" s="11"/>
      <c r="C41" s="2051"/>
      <c r="D41" s="2053"/>
      <c r="E41" s="2051"/>
      <c r="F41" s="2772"/>
      <c r="G41" s="1121">
        <f>Import!Q738</f>
        <v>0</v>
      </c>
      <c r="H41" s="2774"/>
      <c r="I41" s="450"/>
      <c r="J41" s="2775"/>
      <c r="K41" s="450"/>
      <c r="L41" s="2775"/>
      <c r="M41" s="450"/>
      <c r="N41" s="2775"/>
      <c r="O41" s="450"/>
      <c r="P41" s="2775"/>
      <c r="Q41" s="11"/>
      <c r="R41" s="11"/>
      <c r="S41" s="397"/>
      <c r="T41" s="419"/>
      <c r="U41" s="444">
        <f>Import!N739</f>
        <v>0</v>
      </c>
      <c r="V41" s="11"/>
      <c r="W41" s="306"/>
      <c r="X41" s="306"/>
      <c r="Y41" s="306"/>
      <c r="Z41" s="11"/>
      <c r="AE41" s="204"/>
      <c r="AF41" s="204"/>
      <c r="AG41" s="204"/>
      <c r="AH41" s="204"/>
      <c r="AI41" s="922"/>
      <c r="AJ41" s="205"/>
      <c r="AK41" s="973"/>
      <c r="AL41" s="973">
        <f>AL40</f>
        <v>0</v>
      </c>
      <c r="AP41" s="204"/>
      <c r="AQ41" s="204"/>
      <c r="AR41" s="204"/>
      <c r="AS41" s="204"/>
      <c r="AT41" s="204"/>
      <c r="AU41" s="205"/>
      <c r="AV41" s="973"/>
      <c r="AW41" s="973">
        <f>AW40</f>
        <v>0</v>
      </c>
      <c r="BA41" s="204"/>
      <c r="BB41" s="204"/>
      <c r="BC41" s="204"/>
      <c r="BD41" s="204"/>
      <c r="BE41" s="204"/>
      <c r="BF41" s="205"/>
      <c r="BG41" s="973"/>
      <c r="BH41" s="973">
        <f>BH40</f>
        <v>0</v>
      </c>
      <c r="BL41" s="204"/>
      <c r="BM41" s="204"/>
      <c r="BN41" s="204"/>
      <c r="BO41" s="204"/>
      <c r="BP41" s="204"/>
      <c r="BQ41" s="205"/>
      <c r="BR41" s="973"/>
      <c r="BS41" s="973">
        <f>BS40</f>
        <v>0</v>
      </c>
      <c r="BW41" s="204"/>
      <c r="BX41" s="204"/>
      <c r="BY41" s="204"/>
      <c r="BZ41" s="204"/>
      <c r="CA41" s="204"/>
      <c r="CB41" s="205"/>
      <c r="CC41" s="973"/>
      <c r="CD41" s="973">
        <f>CD40</f>
        <v>0</v>
      </c>
      <c r="CE41" s="11"/>
      <c r="CF41" s="11"/>
      <c r="CG41" s="11"/>
      <c r="CH41" s="11"/>
      <c r="CI41" s="11"/>
      <c r="CJ41" s="11"/>
      <c r="CK41" s="11"/>
      <c r="CL41" s="11"/>
      <c r="CM41" s="11"/>
    </row>
    <row r="42" spans="1:91" ht="24.75" customHeight="1">
      <c r="A42" s="949" t="str">
        <f>IF(E42&gt;0,"Wypełnione","")</f>
        <v/>
      </c>
      <c r="B42" s="11"/>
      <c r="C42" s="2050">
        <f>'Og s3a'!C751</f>
        <v>0</v>
      </c>
      <c r="D42" s="2052">
        <f>'Og s3a'!E751</f>
        <v>0</v>
      </c>
      <c r="E42" s="2050">
        <f>'Og s3a'!F751</f>
        <v>0</v>
      </c>
      <c r="F42" s="2771"/>
      <c r="G42" s="448">
        <f>T42</f>
        <v>0</v>
      </c>
      <c r="H42" s="2773">
        <f>U42</f>
        <v>0</v>
      </c>
      <c r="I42" s="451"/>
      <c r="J42" s="2775"/>
      <c r="K42" s="451"/>
      <c r="L42" s="2775"/>
      <c r="M42" s="451"/>
      <c r="N42" s="2775"/>
      <c r="O42" s="451"/>
      <c r="P42" s="2775"/>
      <c r="Q42" s="11"/>
      <c r="R42" s="11"/>
      <c r="S42" s="396">
        <f>'Og s3a'!G751</f>
        <v>0</v>
      </c>
      <c r="T42" s="398">
        <f>'Og s3a'!D751</f>
        <v>0</v>
      </c>
      <c r="U42" s="444">
        <f>Import!N740</f>
        <v>0</v>
      </c>
      <c r="V42" s="11"/>
      <c r="W42" s="306"/>
      <c r="X42" s="306"/>
      <c r="Y42" s="306"/>
      <c r="Z42" s="970">
        <f>IF(F42=AF$7,1,0)</f>
        <v>0</v>
      </c>
      <c r="AA42" s="970">
        <f>Z42*D42</f>
        <v>0</v>
      </c>
      <c r="AB42" s="978">
        <f>IF($Z42=0,0,IF(AF42+AH42+AJ42&gt;0,$AA42,0))</f>
        <v>0</v>
      </c>
      <c r="AC42" s="980">
        <f>IF($Z42=0,0,IF(AND(AB42=0,G43&gt;0),$AA42,0))</f>
        <v>0</v>
      </c>
      <c r="AD42" s="969">
        <f>AA42-AB42-AC42</f>
        <v>0</v>
      </c>
      <c r="AE42" s="204">
        <f t="shared" ref="AE42:AJ42" si="50">IF(AE$9=$H42,$D42,0)</f>
        <v>0</v>
      </c>
      <c r="AF42" s="204">
        <f t="shared" si="50"/>
        <v>0</v>
      </c>
      <c r="AG42" s="204">
        <f t="shared" si="50"/>
        <v>0</v>
      </c>
      <c r="AH42" s="204">
        <f t="shared" si="50"/>
        <v>0</v>
      </c>
      <c r="AI42" s="922">
        <f t="shared" si="50"/>
        <v>0</v>
      </c>
      <c r="AJ42" s="205">
        <f t="shared" si="50"/>
        <v>0</v>
      </c>
      <c r="AK42" s="973">
        <f>IF($Z42=1,0,IF(AND($Z42=0,AF42&gt;0),1,IF(AND($Z42=0,AH42&gt;0),1,IF(AND($Z42=0,AJ42&gt;0),1,0))))</f>
        <v>0</v>
      </c>
      <c r="AL42" s="973">
        <f t="shared" si="21"/>
        <v>0</v>
      </c>
      <c r="AM42" s="978">
        <f>IF($Z42=0,0,IF(AQ42+AS42+AU42&gt;0,$AA42,0))</f>
        <v>0</v>
      </c>
      <c r="AN42" s="980">
        <f>IF($Z42=0,0,IF(AND(AM42=0,I43&gt;0),$AA42,0))</f>
        <v>0</v>
      </c>
      <c r="AO42" s="969">
        <f>$AA42-AM42-AN42</f>
        <v>0</v>
      </c>
      <c r="AP42" s="204">
        <f t="shared" ref="AP42:AU42" si="51">IF(AP$9=$J42,$D42,0)</f>
        <v>0</v>
      </c>
      <c r="AQ42" s="204">
        <f t="shared" si="51"/>
        <v>0</v>
      </c>
      <c r="AR42" s="204">
        <f t="shared" si="51"/>
        <v>0</v>
      </c>
      <c r="AS42" s="204">
        <f t="shared" si="51"/>
        <v>0</v>
      </c>
      <c r="AT42" s="204">
        <f t="shared" si="51"/>
        <v>0</v>
      </c>
      <c r="AU42" s="205">
        <f t="shared" si="51"/>
        <v>0</v>
      </c>
      <c r="AV42" s="973">
        <f>IF($Z42=1,0,IF(AND($Z42=0,AQ42&gt;0),1,IF(AND($Z42=0,AS42&gt;0),1,IF(AND($Z42=0,AU42&gt;0),1,0))))</f>
        <v>0</v>
      </c>
      <c r="AW42" s="973">
        <f>IF($Z42=0,0,IF(AND($Z42=1,AP42&gt;0),1,IF(AND($Z42=1,AR42&gt;0),1,IF(AND($Z42=1,AT42&gt;0),1,0))))</f>
        <v>0</v>
      </c>
      <c r="AX42" s="978">
        <f>IF($Z42=0,0,IF(BB42+BD42+BF42&gt;0,$AA42,0))</f>
        <v>0</v>
      </c>
      <c r="AY42" s="980">
        <f>IF($Z42=0,0,IF(AND(AX42=0,K43&gt;0),$AA42,0))</f>
        <v>0</v>
      </c>
      <c r="AZ42" s="969">
        <f>$AA42-AX42-AY42</f>
        <v>0</v>
      </c>
      <c r="BA42" s="204">
        <f t="shared" ref="BA42:BF42" si="52">IF(BA$9=$L42,$D42,0)</f>
        <v>0</v>
      </c>
      <c r="BB42" s="204">
        <f t="shared" si="52"/>
        <v>0</v>
      </c>
      <c r="BC42" s="204">
        <f t="shared" si="52"/>
        <v>0</v>
      </c>
      <c r="BD42" s="204">
        <f t="shared" si="52"/>
        <v>0</v>
      </c>
      <c r="BE42" s="204">
        <f t="shared" si="52"/>
        <v>0</v>
      </c>
      <c r="BF42" s="205">
        <f t="shared" si="52"/>
        <v>0</v>
      </c>
      <c r="BG42" s="973">
        <f>IF($Z42=1,0,IF(AND($Z42=0,BB42&gt;0),1,IF(AND($Z42=0,BD42&gt;0),1,IF(AND($Z42=0,BF42&gt;0),1,0))))</f>
        <v>0</v>
      </c>
      <c r="BH42" s="973">
        <f>IF($Z42=0,0,IF(AND($Z42=1,BA42&gt;0),1,IF(AND($Z42=1,BC42&gt;0),1,IF(AND($Z42=1,BE42&gt;0),1,0))))</f>
        <v>0</v>
      </c>
      <c r="BI42" s="978">
        <f>IF($Z42=0,0,IF(BM42+BO42+BQ42&gt;0,$AA42,0))</f>
        <v>0</v>
      </c>
      <c r="BJ42" s="980">
        <f>IF($Z42=0,0,IF(AND(BI42=0,M43&gt;0),$AA42,0))</f>
        <v>0</v>
      </c>
      <c r="BK42" s="969">
        <f>$AA42-BI42-BJ42</f>
        <v>0</v>
      </c>
      <c r="BL42" s="204">
        <f t="shared" ref="BL42:BQ42" si="53">IF(BL$9=$N42,$D42,0)</f>
        <v>0</v>
      </c>
      <c r="BM42" s="204">
        <f t="shared" si="53"/>
        <v>0</v>
      </c>
      <c r="BN42" s="204">
        <f t="shared" si="53"/>
        <v>0</v>
      </c>
      <c r="BO42" s="204">
        <f t="shared" si="53"/>
        <v>0</v>
      </c>
      <c r="BP42" s="204">
        <f t="shared" si="53"/>
        <v>0</v>
      </c>
      <c r="BQ42" s="205">
        <f t="shared" si="53"/>
        <v>0</v>
      </c>
      <c r="BR42" s="973">
        <f>IF($Z42=1,0,IF(AND($Z42=0,BM42&gt;0),1,IF(AND($Z42=0,BO42&gt;0),1,IF(AND($Z42=0,BQ42&gt;0),1,0))))</f>
        <v>0</v>
      </c>
      <c r="BS42" s="973">
        <f>IF($Z42=0,0,IF(AND($Z42=1,BL42&gt;0),1,IF(AND($Z42=1,BN42&gt;0),1,IF(AND($Z42=1,BP42&gt;0),1,0))))</f>
        <v>0</v>
      </c>
      <c r="BT42" s="978">
        <f>IF($Z42=0,0,IF(BX42+BZ42+CB42&gt;0,$AA42,0))</f>
        <v>0</v>
      </c>
      <c r="BU42" s="980">
        <f>IF($Z42=0,0,IF(AND(BT42=0,O43&gt;0),$AA42,0))</f>
        <v>0</v>
      </c>
      <c r="BV42" s="969">
        <f>$AA42-BT42-BU42</f>
        <v>0</v>
      </c>
      <c r="BW42" s="204">
        <f t="shared" ref="BW42:CB42" si="54">IF(BW$9=$P42,$D42,0)</f>
        <v>0</v>
      </c>
      <c r="BX42" s="204">
        <f t="shared" si="54"/>
        <v>0</v>
      </c>
      <c r="BY42" s="204">
        <f t="shared" si="54"/>
        <v>0</v>
      </c>
      <c r="BZ42" s="204">
        <f t="shared" si="54"/>
        <v>0</v>
      </c>
      <c r="CA42" s="204">
        <f t="shared" si="54"/>
        <v>0</v>
      </c>
      <c r="CB42" s="205">
        <f t="shared" si="54"/>
        <v>0</v>
      </c>
      <c r="CC42" s="973">
        <f>IF($Z42=1,0,IF(AND($Z42=0,BX42&gt;0),1,IF(AND($Z42=0,BZ42&gt;0),1,IF(AND($Z42=0,CB42&gt;0),1,0))))</f>
        <v>0</v>
      </c>
      <c r="CD42" s="973">
        <f>IF($Z42=0,0,IF(AND($Z42=1,BW42&gt;0),1,IF(AND($Z42=1,BY42&gt;0),1,IF(AND($Z42=1,CA42&gt;0),1,0))))</f>
        <v>0</v>
      </c>
      <c r="CE42" s="11"/>
      <c r="CF42" s="11"/>
      <c r="CG42" s="11"/>
      <c r="CH42" s="11"/>
      <c r="CI42" s="11"/>
      <c r="CJ42" s="11"/>
      <c r="CK42" s="11"/>
      <c r="CL42" s="11"/>
      <c r="CM42" s="11"/>
    </row>
    <row r="43" spans="1:91" ht="14.25" customHeight="1">
      <c r="A43" s="950" t="str">
        <f>A42</f>
        <v/>
      </c>
      <c r="B43" s="11"/>
      <c r="C43" s="2051"/>
      <c r="D43" s="2053"/>
      <c r="E43" s="2051"/>
      <c r="F43" s="2772"/>
      <c r="G43" s="1121">
        <f>Import!Q740</f>
        <v>0</v>
      </c>
      <c r="H43" s="2774"/>
      <c r="I43" s="450"/>
      <c r="J43" s="2775"/>
      <c r="K43" s="450"/>
      <c r="L43" s="2775"/>
      <c r="M43" s="450"/>
      <c r="N43" s="2775"/>
      <c r="O43" s="450"/>
      <c r="P43" s="2775"/>
      <c r="Q43" s="11"/>
      <c r="R43" s="11"/>
      <c r="S43" s="397"/>
      <c r="T43" s="419"/>
      <c r="U43" s="444">
        <f>Import!N741</f>
        <v>0</v>
      </c>
      <c r="V43" s="11"/>
      <c r="W43" s="306"/>
      <c r="X43" s="306"/>
      <c r="Y43" s="306"/>
      <c r="Z43" s="11"/>
      <c r="AE43" s="204"/>
      <c r="AF43" s="204"/>
      <c r="AG43" s="204"/>
      <c r="AH43" s="204"/>
      <c r="AI43" s="922"/>
      <c r="AJ43" s="205"/>
      <c r="AK43" s="973"/>
      <c r="AL43" s="973">
        <f>AL42</f>
        <v>0</v>
      </c>
      <c r="AP43" s="204"/>
      <c r="AQ43" s="204"/>
      <c r="AR43" s="204"/>
      <c r="AS43" s="204"/>
      <c r="AT43" s="204"/>
      <c r="AU43" s="205"/>
      <c r="AV43" s="973"/>
      <c r="AW43" s="973">
        <f>AW42</f>
        <v>0</v>
      </c>
      <c r="BA43" s="204"/>
      <c r="BB43" s="204"/>
      <c r="BC43" s="204"/>
      <c r="BD43" s="204"/>
      <c r="BE43" s="204"/>
      <c r="BF43" s="205"/>
      <c r="BG43" s="973"/>
      <c r="BH43" s="973">
        <f>BH42</f>
        <v>0</v>
      </c>
      <c r="BL43" s="204"/>
      <c r="BM43" s="204"/>
      <c r="BN43" s="204"/>
      <c r="BO43" s="204"/>
      <c r="BP43" s="204"/>
      <c r="BQ43" s="205"/>
      <c r="BR43" s="973"/>
      <c r="BS43" s="973">
        <f>BS42</f>
        <v>0</v>
      </c>
      <c r="BW43" s="204"/>
      <c r="BX43" s="204"/>
      <c r="BY43" s="204"/>
      <c r="BZ43" s="204"/>
      <c r="CA43" s="204"/>
      <c r="CB43" s="205"/>
      <c r="CC43" s="973"/>
      <c r="CD43" s="973">
        <f>CD42</f>
        <v>0</v>
      </c>
      <c r="CE43" s="11"/>
      <c r="CF43" s="11"/>
      <c r="CG43" s="11"/>
      <c r="CH43" s="11"/>
      <c r="CI43" s="11"/>
      <c r="CJ43" s="11"/>
      <c r="CK43" s="11"/>
      <c r="CL43" s="11"/>
      <c r="CM43" s="11"/>
    </row>
    <row r="44" spans="1:91" ht="24.75" customHeight="1">
      <c r="A44" s="949" t="str">
        <f>IF(E44&gt;0,"Wypełnione","")</f>
        <v/>
      </c>
      <c r="B44" s="11"/>
      <c r="C44" s="2050">
        <f>'Og s3a'!C753</f>
        <v>0</v>
      </c>
      <c r="D44" s="2052">
        <f>'Og s3a'!E753</f>
        <v>0</v>
      </c>
      <c r="E44" s="2050">
        <f>'Og s3a'!F753</f>
        <v>0</v>
      </c>
      <c r="F44" s="2771"/>
      <c r="G44" s="448">
        <f>T44</f>
        <v>0</v>
      </c>
      <c r="H44" s="2773">
        <f>U44</f>
        <v>0</v>
      </c>
      <c r="I44" s="451"/>
      <c r="J44" s="2775"/>
      <c r="K44" s="451"/>
      <c r="L44" s="2775"/>
      <c r="M44" s="451"/>
      <c r="N44" s="2775"/>
      <c r="O44" s="451"/>
      <c r="P44" s="2775"/>
      <c r="Q44" s="11"/>
      <c r="R44" s="11"/>
      <c r="S44" s="396">
        <f>'Og s3a'!G753</f>
        <v>0</v>
      </c>
      <c r="T44" s="398">
        <f>'Og s3a'!D753</f>
        <v>0</v>
      </c>
      <c r="U44" s="444">
        <f>Import!N742</f>
        <v>0</v>
      </c>
      <c r="V44" s="11"/>
      <c r="W44" s="306"/>
      <c r="X44" s="306"/>
      <c r="Y44" s="306"/>
      <c r="Z44" s="970">
        <f>IF(F44=AF$7,1,0)</f>
        <v>0</v>
      </c>
      <c r="AA44" s="970">
        <f>Z44*D44</f>
        <v>0</v>
      </c>
      <c r="AB44" s="978">
        <f>IF($Z44=0,0,IF(AF44+AH44+AJ44&gt;0,$AA44,0))</f>
        <v>0</v>
      </c>
      <c r="AC44" s="980">
        <f>IF($Z44=0,0,IF(AND(AB44=0,G45&gt;0),$AA44,0))</f>
        <v>0</v>
      </c>
      <c r="AD44" s="969">
        <f>AA44-AB44-AC44</f>
        <v>0</v>
      </c>
      <c r="AE44" s="204">
        <f t="shared" ref="AE44:AJ44" si="55">IF(AE$9=$H44,$D44,0)</f>
        <v>0</v>
      </c>
      <c r="AF44" s="204">
        <f t="shared" si="55"/>
        <v>0</v>
      </c>
      <c r="AG44" s="204">
        <f t="shared" si="55"/>
        <v>0</v>
      </c>
      <c r="AH44" s="204">
        <f t="shared" si="55"/>
        <v>0</v>
      </c>
      <c r="AI44" s="922">
        <f t="shared" si="55"/>
        <v>0</v>
      </c>
      <c r="AJ44" s="205">
        <f t="shared" si="55"/>
        <v>0</v>
      </c>
      <c r="AK44" s="973">
        <f>IF($Z44=1,0,IF(AND($Z44=0,AF44&gt;0),1,IF(AND($Z44=0,AH44&gt;0),1,IF(AND($Z44=0,AJ44&gt;0),1,0))))</f>
        <v>0</v>
      </c>
      <c r="AL44" s="973">
        <f t="shared" si="21"/>
        <v>0</v>
      </c>
      <c r="AM44" s="978">
        <f>IF($Z44=0,0,IF(AQ44+AS44+AU44&gt;0,$AA44,0))</f>
        <v>0</v>
      </c>
      <c r="AN44" s="980">
        <f>IF($Z44=0,0,IF(AND(AM44=0,I45&gt;0),$AA44,0))</f>
        <v>0</v>
      </c>
      <c r="AO44" s="969">
        <f>$AA44-AM44-AN44</f>
        <v>0</v>
      </c>
      <c r="AP44" s="204">
        <f t="shared" ref="AP44:AU44" si="56">IF(AP$9=$J44,$D44,0)</f>
        <v>0</v>
      </c>
      <c r="AQ44" s="204">
        <f t="shared" si="56"/>
        <v>0</v>
      </c>
      <c r="AR44" s="204">
        <f t="shared" si="56"/>
        <v>0</v>
      </c>
      <c r="AS44" s="204">
        <f t="shared" si="56"/>
        <v>0</v>
      </c>
      <c r="AT44" s="204">
        <f t="shared" si="56"/>
        <v>0</v>
      </c>
      <c r="AU44" s="205">
        <f t="shared" si="56"/>
        <v>0</v>
      </c>
      <c r="AV44" s="973">
        <f>IF($Z44=1,0,IF(AND($Z44=0,AQ44&gt;0),1,IF(AND($Z44=0,AS44&gt;0),1,IF(AND($Z44=0,AU44&gt;0),1,0))))</f>
        <v>0</v>
      </c>
      <c r="AW44" s="973">
        <f>IF($Z44=0,0,IF(AND($Z44=1,AP44&gt;0),1,IF(AND($Z44=1,AR44&gt;0),1,IF(AND($Z44=1,AT44&gt;0),1,0))))</f>
        <v>0</v>
      </c>
      <c r="AX44" s="978">
        <f>IF($Z44=0,0,IF(BB44+BD44+BF44&gt;0,$AA44,0))</f>
        <v>0</v>
      </c>
      <c r="AY44" s="980">
        <f>IF($Z44=0,0,IF(AND(AX44=0,K45&gt;0),$AA44,0))</f>
        <v>0</v>
      </c>
      <c r="AZ44" s="969">
        <f>$AA44-AX44-AY44</f>
        <v>0</v>
      </c>
      <c r="BA44" s="204">
        <f t="shared" ref="BA44:BF44" si="57">IF(BA$9=$L44,$D44,0)</f>
        <v>0</v>
      </c>
      <c r="BB44" s="204">
        <f t="shared" si="57"/>
        <v>0</v>
      </c>
      <c r="BC44" s="204">
        <f t="shared" si="57"/>
        <v>0</v>
      </c>
      <c r="BD44" s="204">
        <f t="shared" si="57"/>
        <v>0</v>
      </c>
      <c r="BE44" s="204">
        <f t="shared" si="57"/>
        <v>0</v>
      </c>
      <c r="BF44" s="205">
        <f t="shared" si="57"/>
        <v>0</v>
      </c>
      <c r="BG44" s="973">
        <f>IF($Z44=1,0,IF(AND($Z44=0,BB44&gt;0),1,IF(AND($Z44=0,BD44&gt;0),1,IF(AND($Z44=0,BF44&gt;0),1,0))))</f>
        <v>0</v>
      </c>
      <c r="BH44" s="973">
        <f>IF($Z44=0,0,IF(AND($Z44=1,BA44&gt;0),1,IF(AND($Z44=1,BC44&gt;0),1,IF(AND($Z44=1,BE44&gt;0),1,0))))</f>
        <v>0</v>
      </c>
      <c r="BI44" s="978">
        <f>IF($Z44=0,0,IF(BM44+BO44+BQ44&gt;0,$AA44,0))</f>
        <v>0</v>
      </c>
      <c r="BJ44" s="980">
        <f>IF($Z44=0,0,IF(AND(BI44=0,M45&gt;0),$AA44,0))</f>
        <v>0</v>
      </c>
      <c r="BK44" s="969">
        <f>$AA44-BI44-BJ44</f>
        <v>0</v>
      </c>
      <c r="BL44" s="204">
        <f t="shared" ref="BL44:BQ44" si="58">IF(BL$9=$N44,$D44,0)</f>
        <v>0</v>
      </c>
      <c r="BM44" s="204">
        <f t="shared" si="58"/>
        <v>0</v>
      </c>
      <c r="BN44" s="204">
        <f t="shared" si="58"/>
        <v>0</v>
      </c>
      <c r="BO44" s="204">
        <f t="shared" si="58"/>
        <v>0</v>
      </c>
      <c r="BP44" s="204">
        <f t="shared" si="58"/>
        <v>0</v>
      </c>
      <c r="BQ44" s="205">
        <f t="shared" si="58"/>
        <v>0</v>
      </c>
      <c r="BR44" s="973">
        <f>IF($Z44=1,0,IF(AND($Z44=0,BM44&gt;0),1,IF(AND($Z44=0,BO44&gt;0),1,IF(AND($Z44=0,BQ44&gt;0),1,0))))</f>
        <v>0</v>
      </c>
      <c r="BS44" s="973">
        <f>IF($Z44=0,0,IF(AND($Z44=1,BL44&gt;0),1,IF(AND($Z44=1,BN44&gt;0),1,IF(AND($Z44=1,BP44&gt;0),1,0))))</f>
        <v>0</v>
      </c>
      <c r="BT44" s="978">
        <f>IF($Z44=0,0,IF(BX44+BZ44+CB44&gt;0,$AA44,0))</f>
        <v>0</v>
      </c>
      <c r="BU44" s="980">
        <f>IF($Z44=0,0,IF(AND(BT44=0,O45&gt;0),$AA44,0))</f>
        <v>0</v>
      </c>
      <c r="BV44" s="969">
        <f>$AA44-BT44-BU44</f>
        <v>0</v>
      </c>
      <c r="BW44" s="204">
        <f t="shared" ref="BW44:CB44" si="59">IF(BW$9=$P44,$D44,0)</f>
        <v>0</v>
      </c>
      <c r="BX44" s="204">
        <f t="shared" si="59"/>
        <v>0</v>
      </c>
      <c r="BY44" s="204">
        <f t="shared" si="59"/>
        <v>0</v>
      </c>
      <c r="BZ44" s="204">
        <f t="shared" si="59"/>
        <v>0</v>
      </c>
      <c r="CA44" s="204">
        <f t="shared" si="59"/>
        <v>0</v>
      </c>
      <c r="CB44" s="205">
        <f t="shared" si="59"/>
        <v>0</v>
      </c>
      <c r="CC44" s="973">
        <f>IF($Z44=1,0,IF(AND($Z44=0,BX44&gt;0),1,IF(AND($Z44=0,BZ44&gt;0),1,IF(AND($Z44=0,CB44&gt;0),1,0))))</f>
        <v>0</v>
      </c>
      <c r="CD44" s="973">
        <f>IF($Z44=0,0,IF(AND($Z44=1,BW44&gt;0),1,IF(AND($Z44=1,BY44&gt;0),1,IF(AND($Z44=1,CA44&gt;0),1,0))))</f>
        <v>0</v>
      </c>
      <c r="CE44" s="11"/>
      <c r="CF44" s="11"/>
      <c r="CG44" s="11"/>
      <c r="CH44" s="11"/>
      <c r="CI44" s="11"/>
      <c r="CJ44" s="11"/>
      <c r="CK44" s="11"/>
      <c r="CL44" s="11"/>
      <c r="CM44" s="11"/>
    </row>
    <row r="45" spans="1:91" ht="14.25" customHeight="1">
      <c r="A45" s="950" t="str">
        <f>A44</f>
        <v/>
      </c>
      <c r="B45" s="11"/>
      <c r="C45" s="2051"/>
      <c r="D45" s="2053"/>
      <c r="E45" s="2051"/>
      <c r="F45" s="2772"/>
      <c r="G45" s="1121">
        <f>Import!Q742</f>
        <v>0</v>
      </c>
      <c r="H45" s="2774"/>
      <c r="I45" s="450"/>
      <c r="J45" s="2775"/>
      <c r="K45" s="450"/>
      <c r="L45" s="2775"/>
      <c r="M45" s="450"/>
      <c r="N45" s="2775"/>
      <c r="O45" s="450"/>
      <c r="P45" s="2775"/>
      <c r="Q45" s="11"/>
      <c r="R45" s="11"/>
      <c r="S45" s="397"/>
      <c r="T45" s="419"/>
      <c r="U45" s="444">
        <f>Import!N743</f>
        <v>0</v>
      </c>
      <c r="V45" s="11"/>
      <c r="W45" s="306"/>
      <c r="X45" s="306"/>
      <c r="Y45" s="306"/>
      <c r="Z45" s="11"/>
      <c r="AE45" s="204"/>
      <c r="AF45" s="204"/>
      <c r="AG45" s="204"/>
      <c r="AH45" s="204"/>
      <c r="AI45" s="922"/>
      <c r="AJ45" s="205"/>
      <c r="AK45" s="973"/>
      <c r="AL45" s="973">
        <f>AL44</f>
        <v>0</v>
      </c>
      <c r="AP45" s="204"/>
      <c r="AQ45" s="204"/>
      <c r="AR45" s="204"/>
      <c r="AS45" s="204"/>
      <c r="AT45" s="204"/>
      <c r="AU45" s="205"/>
      <c r="AV45" s="973"/>
      <c r="AW45" s="973">
        <f>AW44</f>
        <v>0</v>
      </c>
      <c r="BA45" s="204"/>
      <c r="BB45" s="204"/>
      <c r="BC45" s="204"/>
      <c r="BD45" s="204"/>
      <c r="BE45" s="204"/>
      <c r="BF45" s="205"/>
      <c r="BG45" s="973"/>
      <c r="BH45" s="973">
        <f>BH44</f>
        <v>0</v>
      </c>
      <c r="BL45" s="204"/>
      <c r="BM45" s="204"/>
      <c r="BN45" s="204"/>
      <c r="BO45" s="204"/>
      <c r="BP45" s="204"/>
      <c r="BQ45" s="205"/>
      <c r="BR45" s="973"/>
      <c r="BS45" s="973">
        <f>BS44</f>
        <v>0</v>
      </c>
      <c r="BW45" s="204"/>
      <c r="BX45" s="204"/>
      <c r="BY45" s="204"/>
      <c r="BZ45" s="204"/>
      <c r="CA45" s="204"/>
      <c r="CB45" s="205"/>
      <c r="CC45" s="973"/>
      <c r="CD45" s="973">
        <f>CD44</f>
        <v>0</v>
      </c>
      <c r="CE45" s="11"/>
      <c r="CF45" s="11"/>
      <c r="CG45" s="11"/>
      <c r="CH45" s="11"/>
      <c r="CI45" s="11"/>
      <c r="CJ45" s="11"/>
      <c r="CK45" s="11"/>
      <c r="CL45" s="11"/>
      <c r="CM45" s="11"/>
    </row>
    <row r="46" spans="1:91" ht="24.75" customHeight="1">
      <c r="A46" s="949" t="str">
        <f>IF(E46&gt;0,"Wypełnione","")</f>
        <v/>
      </c>
      <c r="B46" s="11"/>
      <c r="C46" s="2050">
        <f>'Og s3a'!C755</f>
        <v>0</v>
      </c>
      <c r="D46" s="2052">
        <f>'Og s3a'!E755</f>
        <v>0</v>
      </c>
      <c r="E46" s="2050">
        <f>'Og s3a'!F755</f>
        <v>0</v>
      </c>
      <c r="F46" s="2771"/>
      <c r="G46" s="448">
        <f>T46</f>
        <v>0</v>
      </c>
      <c r="H46" s="2773">
        <f>U46</f>
        <v>0</v>
      </c>
      <c r="I46" s="451"/>
      <c r="J46" s="2775"/>
      <c r="K46" s="451"/>
      <c r="L46" s="2775"/>
      <c r="M46" s="451"/>
      <c r="N46" s="2775"/>
      <c r="O46" s="451"/>
      <c r="P46" s="2775"/>
      <c r="Q46" s="11"/>
      <c r="R46" s="11"/>
      <c r="S46" s="396">
        <f>'Og s3a'!G755</f>
        <v>0</v>
      </c>
      <c r="T46" s="398">
        <f>'Og s3a'!D755</f>
        <v>0</v>
      </c>
      <c r="U46" s="444">
        <f>Import!N744</f>
        <v>0</v>
      </c>
      <c r="V46" s="11"/>
      <c r="W46" s="306"/>
      <c r="X46" s="306"/>
      <c r="Y46" s="306"/>
      <c r="Z46" s="970">
        <f>IF(F46=AF$7,1,0)</f>
        <v>0</v>
      </c>
      <c r="AA46" s="970">
        <f>Z46*D46</f>
        <v>0</v>
      </c>
      <c r="AB46" s="978">
        <f>IF($Z46=0,0,IF(AF46+AH46+AJ46&gt;0,$AA46,0))</f>
        <v>0</v>
      </c>
      <c r="AC46" s="980">
        <f>IF($Z46=0,0,IF(AND(AB46=0,G47&gt;0),$AA46,0))</f>
        <v>0</v>
      </c>
      <c r="AD46" s="969">
        <f>AA46-AB46-AC46</f>
        <v>0</v>
      </c>
      <c r="AE46" s="204">
        <f t="shared" ref="AE46:AJ46" si="60">IF(AE$9=$H46,$D46,0)</f>
        <v>0</v>
      </c>
      <c r="AF46" s="204">
        <f t="shared" si="60"/>
        <v>0</v>
      </c>
      <c r="AG46" s="204">
        <f t="shared" si="60"/>
        <v>0</v>
      </c>
      <c r="AH46" s="204">
        <f t="shared" si="60"/>
        <v>0</v>
      </c>
      <c r="AI46" s="922">
        <f t="shared" si="60"/>
        <v>0</v>
      </c>
      <c r="AJ46" s="205">
        <f t="shared" si="60"/>
        <v>0</v>
      </c>
      <c r="AK46" s="973">
        <f>IF($Z46=1,0,IF(AND($Z46=0,AF46&gt;0),1,IF(AND($Z46=0,AH46&gt;0),1,IF(AND($Z46=0,AJ46&gt;0),1,0))))</f>
        <v>0</v>
      </c>
      <c r="AL46" s="973">
        <f t="shared" si="21"/>
        <v>0</v>
      </c>
      <c r="AM46" s="978">
        <f>IF($Z46=0,0,IF(AQ46+AS46+AU46&gt;0,$AA46,0))</f>
        <v>0</v>
      </c>
      <c r="AN46" s="980">
        <f>IF($Z46=0,0,IF(AND(AM46=0,I47&gt;0),$AA46,0))</f>
        <v>0</v>
      </c>
      <c r="AO46" s="969">
        <f>$AA46-AM46-AN46</f>
        <v>0</v>
      </c>
      <c r="AP46" s="204">
        <f t="shared" ref="AP46:AU46" si="61">IF(AP$9=$J46,$D46,0)</f>
        <v>0</v>
      </c>
      <c r="AQ46" s="204">
        <f t="shared" si="61"/>
        <v>0</v>
      </c>
      <c r="AR46" s="204">
        <f t="shared" si="61"/>
        <v>0</v>
      </c>
      <c r="AS46" s="204">
        <f t="shared" si="61"/>
        <v>0</v>
      </c>
      <c r="AT46" s="204">
        <f t="shared" si="61"/>
        <v>0</v>
      </c>
      <c r="AU46" s="205">
        <f t="shared" si="61"/>
        <v>0</v>
      </c>
      <c r="AV46" s="973">
        <f>IF($Z46=1,0,IF(AND($Z46=0,AQ46&gt;0),1,IF(AND($Z46=0,AS46&gt;0),1,IF(AND($Z46=0,AU46&gt;0),1,0))))</f>
        <v>0</v>
      </c>
      <c r="AW46" s="973">
        <f>IF($Z46=0,0,IF(AND($Z46=1,AP46&gt;0),1,IF(AND($Z46=1,AR46&gt;0),1,IF(AND($Z46=1,AT46&gt;0),1,0))))</f>
        <v>0</v>
      </c>
      <c r="AX46" s="978">
        <f>IF($Z46=0,0,IF(BB46+BD46+BF46&gt;0,$AA46,0))</f>
        <v>0</v>
      </c>
      <c r="AY46" s="980">
        <f>IF($Z46=0,0,IF(AND(AX46=0,K47&gt;0),$AA46,0))</f>
        <v>0</v>
      </c>
      <c r="AZ46" s="969">
        <f>$AA46-AX46-AY46</f>
        <v>0</v>
      </c>
      <c r="BA46" s="204">
        <f t="shared" ref="BA46:BF46" si="62">IF(BA$9=$L46,$D46,0)</f>
        <v>0</v>
      </c>
      <c r="BB46" s="204">
        <f t="shared" si="62"/>
        <v>0</v>
      </c>
      <c r="BC46" s="204">
        <f t="shared" si="62"/>
        <v>0</v>
      </c>
      <c r="BD46" s="204">
        <f t="shared" si="62"/>
        <v>0</v>
      </c>
      <c r="BE46" s="204">
        <f t="shared" si="62"/>
        <v>0</v>
      </c>
      <c r="BF46" s="205">
        <f t="shared" si="62"/>
        <v>0</v>
      </c>
      <c r="BG46" s="973">
        <f>IF($Z46=1,0,IF(AND($Z46=0,BB46&gt;0),1,IF(AND($Z46=0,BD46&gt;0),1,IF(AND($Z46=0,BF46&gt;0),1,0))))</f>
        <v>0</v>
      </c>
      <c r="BH46" s="973">
        <f>IF($Z46=0,0,IF(AND($Z46=1,BA46&gt;0),1,IF(AND($Z46=1,BC46&gt;0),1,IF(AND($Z46=1,BE46&gt;0),1,0))))</f>
        <v>0</v>
      </c>
      <c r="BI46" s="978">
        <f>IF($Z46=0,0,IF(BM46+BO46+BQ46&gt;0,$AA46,0))</f>
        <v>0</v>
      </c>
      <c r="BJ46" s="980">
        <f>IF($Z46=0,0,IF(AND(BI46=0,M47&gt;0),$AA46,0))</f>
        <v>0</v>
      </c>
      <c r="BK46" s="969">
        <f>$AA46-BI46-BJ46</f>
        <v>0</v>
      </c>
      <c r="BL46" s="204">
        <f t="shared" ref="BL46:BQ46" si="63">IF(BL$9=$N46,$D46,0)</f>
        <v>0</v>
      </c>
      <c r="BM46" s="204">
        <f t="shared" si="63"/>
        <v>0</v>
      </c>
      <c r="BN46" s="204">
        <f t="shared" si="63"/>
        <v>0</v>
      </c>
      <c r="BO46" s="204">
        <f t="shared" si="63"/>
        <v>0</v>
      </c>
      <c r="BP46" s="204">
        <f t="shared" si="63"/>
        <v>0</v>
      </c>
      <c r="BQ46" s="205">
        <f t="shared" si="63"/>
        <v>0</v>
      </c>
      <c r="BR46" s="973">
        <f>IF($Z46=1,0,IF(AND($Z46=0,BM46&gt;0),1,IF(AND($Z46=0,BO46&gt;0),1,IF(AND($Z46=0,BQ46&gt;0),1,0))))</f>
        <v>0</v>
      </c>
      <c r="BS46" s="973">
        <f>IF($Z46=0,0,IF(AND($Z46=1,BL46&gt;0),1,IF(AND($Z46=1,BN46&gt;0),1,IF(AND($Z46=1,BP46&gt;0),1,0))))</f>
        <v>0</v>
      </c>
      <c r="BT46" s="978">
        <f>IF($Z46=0,0,IF(BX46+BZ46+CB46&gt;0,$AA46,0))</f>
        <v>0</v>
      </c>
      <c r="BU46" s="980">
        <f>IF($Z46=0,0,IF(AND(BT46=0,O47&gt;0),$AA46,0))</f>
        <v>0</v>
      </c>
      <c r="BV46" s="969">
        <f>$AA46-BT46-BU46</f>
        <v>0</v>
      </c>
      <c r="BW46" s="204">
        <f t="shared" ref="BW46:CB46" si="64">IF(BW$9=$P46,$D46,0)</f>
        <v>0</v>
      </c>
      <c r="BX46" s="204">
        <f t="shared" si="64"/>
        <v>0</v>
      </c>
      <c r="BY46" s="204">
        <f t="shared" si="64"/>
        <v>0</v>
      </c>
      <c r="BZ46" s="204">
        <f t="shared" si="64"/>
        <v>0</v>
      </c>
      <c r="CA46" s="204">
        <f t="shared" si="64"/>
        <v>0</v>
      </c>
      <c r="CB46" s="205">
        <f t="shared" si="64"/>
        <v>0</v>
      </c>
      <c r="CC46" s="973">
        <f>IF($Z46=1,0,IF(AND($Z46=0,BX46&gt;0),1,IF(AND($Z46=0,BZ46&gt;0),1,IF(AND($Z46=0,CB46&gt;0),1,0))))</f>
        <v>0</v>
      </c>
      <c r="CD46" s="973">
        <f>IF($Z46=0,0,IF(AND($Z46=1,BW46&gt;0),1,IF(AND($Z46=1,BY46&gt;0),1,IF(AND($Z46=1,CA46&gt;0),1,0))))</f>
        <v>0</v>
      </c>
      <c r="CE46" s="11"/>
      <c r="CF46" s="11"/>
      <c r="CG46" s="11"/>
      <c r="CH46" s="11"/>
      <c r="CI46" s="11"/>
      <c r="CJ46" s="11"/>
      <c r="CK46" s="11"/>
      <c r="CL46" s="11"/>
      <c r="CM46" s="11"/>
    </row>
    <row r="47" spans="1:91" ht="14.25" customHeight="1">
      <c r="A47" s="950" t="str">
        <f>A46</f>
        <v/>
      </c>
      <c r="B47" s="11"/>
      <c r="C47" s="2051"/>
      <c r="D47" s="2053"/>
      <c r="E47" s="2051"/>
      <c r="F47" s="2772"/>
      <c r="G47" s="1121">
        <f>Import!Q744</f>
        <v>0</v>
      </c>
      <c r="H47" s="2774"/>
      <c r="I47" s="450"/>
      <c r="J47" s="2775"/>
      <c r="K47" s="450"/>
      <c r="L47" s="2775"/>
      <c r="M47" s="450"/>
      <c r="N47" s="2775"/>
      <c r="O47" s="450"/>
      <c r="P47" s="2775"/>
      <c r="Q47" s="11"/>
      <c r="R47" s="11"/>
      <c r="S47" s="397"/>
      <c r="T47" s="419"/>
      <c r="U47" s="444">
        <f>Import!N745</f>
        <v>0</v>
      </c>
      <c r="V47" s="11"/>
      <c r="W47" s="306"/>
      <c r="X47" s="306"/>
      <c r="Y47" s="306"/>
      <c r="Z47" s="11"/>
      <c r="AE47" s="204"/>
      <c r="AF47" s="204"/>
      <c r="AG47" s="204"/>
      <c r="AH47" s="204"/>
      <c r="AI47" s="922"/>
      <c r="AJ47" s="205"/>
      <c r="AK47" s="973"/>
      <c r="AL47" s="973">
        <f>AL46</f>
        <v>0</v>
      </c>
      <c r="AP47" s="204"/>
      <c r="AQ47" s="204"/>
      <c r="AR47" s="204"/>
      <c r="AS47" s="204"/>
      <c r="AT47" s="204"/>
      <c r="AU47" s="205"/>
      <c r="AV47" s="973"/>
      <c r="AW47" s="973">
        <f>AW46</f>
        <v>0</v>
      </c>
      <c r="BA47" s="204"/>
      <c r="BB47" s="204"/>
      <c r="BC47" s="204"/>
      <c r="BD47" s="204"/>
      <c r="BE47" s="204"/>
      <c r="BF47" s="205"/>
      <c r="BG47" s="973"/>
      <c r="BH47" s="973">
        <f>BH46</f>
        <v>0</v>
      </c>
      <c r="BL47" s="204"/>
      <c r="BM47" s="204"/>
      <c r="BN47" s="204"/>
      <c r="BO47" s="204"/>
      <c r="BP47" s="204"/>
      <c r="BQ47" s="205"/>
      <c r="BR47" s="973"/>
      <c r="BS47" s="973">
        <f>BS46</f>
        <v>0</v>
      </c>
      <c r="BW47" s="204"/>
      <c r="BX47" s="204"/>
      <c r="BY47" s="204"/>
      <c r="BZ47" s="204"/>
      <c r="CA47" s="204"/>
      <c r="CB47" s="205"/>
      <c r="CC47" s="973"/>
      <c r="CD47" s="973">
        <f>CD46</f>
        <v>0</v>
      </c>
      <c r="CE47" s="11"/>
      <c r="CF47" s="11"/>
      <c r="CG47" s="11"/>
      <c r="CH47" s="11"/>
      <c r="CI47" s="11"/>
      <c r="CJ47" s="11"/>
      <c r="CK47" s="11"/>
      <c r="CL47" s="11"/>
      <c r="CM47" s="11"/>
    </row>
    <row r="48" spans="1:91" ht="24.75" customHeight="1">
      <c r="A48" s="949" t="str">
        <f>IF(E48&gt;0,"Wypełnione","")</f>
        <v/>
      </c>
      <c r="B48" s="11"/>
      <c r="C48" s="2050">
        <f>'Og s3a'!C757</f>
        <v>0</v>
      </c>
      <c r="D48" s="2052">
        <f>'Og s3a'!E757</f>
        <v>0</v>
      </c>
      <c r="E48" s="2050">
        <f>'Og s3a'!F757</f>
        <v>0</v>
      </c>
      <c r="F48" s="2771"/>
      <c r="G48" s="448">
        <f>T48</f>
        <v>0</v>
      </c>
      <c r="H48" s="2773">
        <f>U48</f>
        <v>0</v>
      </c>
      <c r="I48" s="451"/>
      <c r="J48" s="2775"/>
      <c r="K48" s="451"/>
      <c r="L48" s="2775"/>
      <c r="M48" s="451"/>
      <c r="N48" s="2775"/>
      <c r="O48" s="451"/>
      <c r="P48" s="2775"/>
      <c r="Q48" s="11"/>
      <c r="R48" s="11"/>
      <c r="S48" s="396">
        <f>'Og s3a'!G757</f>
        <v>0</v>
      </c>
      <c r="T48" s="398">
        <f>'Og s3a'!D757</f>
        <v>0</v>
      </c>
      <c r="U48" s="444">
        <f>Import!N746</f>
        <v>0</v>
      </c>
      <c r="V48" s="11"/>
      <c r="W48" s="306"/>
      <c r="X48" s="306"/>
      <c r="Y48" s="306"/>
      <c r="Z48" s="970">
        <f>IF(F48=AF$7,1,0)</f>
        <v>0</v>
      </c>
      <c r="AA48" s="970">
        <f>Z48*D48</f>
        <v>0</v>
      </c>
      <c r="AB48" s="978">
        <f>IF($Z48=0,0,IF(AF48+AH48+AJ48&gt;0,$AA48,0))</f>
        <v>0</v>
      </c>
      <c r="AC48" s="980">
        <f>IF($Z48=0,0,IF(AND(AB48=0,G49&gt;0),$AA48,0))</f>
        <v>0</v>
      </c>
      <c r="AD48" s="969">
        <f>AA48-AB48-AC48</f>
        <v>0</v>
      </c>
      <c r="AE48" s="204">
        <f t="shared" ref="AE48:AJ48" si="65">IF(AE$9=$H48,$D48,0)</f>
        <v>0</v>
      </c>
      <c r="AF48" s="204">
        <f t="shared" si="65"/>
        <v>0</v>
      </c>
      <c r="AG48" s="204">
        <f t="shared" si="65"/>
        <v>0</v>
      </c>
      <c r="AH48" s="204">
        <f t="shared" si="65"/>
        <v>0</v>
      </c>
      <c r="AI48" s="922">
        <f t="shared" si="65"/>
        <v>0</v>
      </c>
      <c r="AJ48" s="205">
        <f t="shared" si="65"/>
        <v>0</v>
      </c>
      <c r="AK48" s="973">
        <f>IF($Z48=1,0,IF(AND($Z48=0,AF48&gt;0),1,IF(AND($Z48=0,AH48&gt;0),1,IF(AND($Z48=0,AJ48&gt;0),1,0))))</f>
        <v>0</v>
      </c>
      <c r="AL48" s="973">
        <f t="shared" si="21"/>
        <v>0</v>
      </c>
      <c r="AM48" s="978">
        <f>IF($Z48=0,0,IF(AQ48+AS48+AU48&gt;0,$AA48,0))</f>
        <v>0</v>
      </c>
      <c r="AN48" s="980">
        <f>IF($Z48=0,0,IF(AND(AM48=0,I49&gt;0),$AA48,0))</f>
        <v>0</v>
      </c>
      <c r="AO48" s="969">
        <f>$AA48-AM48-AN48</f>
        <v>0</v>
      </c>
      <c r="AP48" s="204">
        <f t="shared" ref="AP48:AU48" si="66">IF(AP$9=$J48,$D48,0)</f>
        <v>0</v>
      </c>
      <c r="AQ48" s="204">
        <f t="shared" si="66"/>
        <v>0</v>
      </c>
      <c r="AR48" s="204">
        <f t="shared" si="66"/>
        <v>0</v>
      </c>
      <c r="AS48" s="204">
        <f t="shared" si="66"/>
        <v>0</v>
      </c>
      <c r="AT48" s="204">
        <f t="shared" si="66"/>
        <v>0</v>
      </c>
      <c r="AU48" s="205">
        <f t="shared" si="66"/>
        <v>0</v>
      </c>
      <c r="AV48" s="973">
        <f>IF($Z48=1,0,IF(AND($Z48=0,AQ48&gt;0),1,IF(AND($Z48=0,AS48&gt;0),1,IF(AND($Z48=0,AU48&gt;0),1,0))))</f>
        <v>0</v>
      </c>
      <c r="AW48" s="973">
        <f>IF($Z48=0,0,IF(AND($Z48=1,AP48&gt;0),1,IF(AND($Z48=1,AR48&gt;0),1,IF(AND($Z48=1,AT48&gt;0),1,0))))</f>
        <v>0</v>
      </c>
      <c r="AX48" s="978">
        <f>IF($Z48=0,0,IF(BB48+BD48+BF48&gt;0,$AA48,0))</f>
        <v>0</v>
      </c>
      <c r="AY48" s="980">
        <f>IF($Z48=0,0,IF(AND(AX48=0,K49&gt;0),$AA48,0))</f>
        <v>0</v>
      </c>
      <c r="AZ48" s="969">
        <f>$AA48-AX48-AY48</f>
        <v>0</v>
      </c>
      <c r="BA48" s="204">
        <f t="shared" ref="BA48:BF48" si="67">IF(BA$9=$L48,$D48,0)</f>
        <v>0</v>
      </c>
      <c r="BB48" s="204">
        <f t="shared" si="67"/>
        <v>0</v>
      </c>
      <c r="BC48" s="204">
        <f t="shared" si="67"/>
        <v>0</v>
      </c>
      <c r="BD48" s="204">
        <f t="shared" si="67"/>
        <v>0</v>
      </c>
      <c r="BE48" s="204">
        <f t="shared" si="67"/>
        <v>0</v>
      </c>
      <c r="BF48" s="205">
        <f t="shared" si="67"/>
        <v>0</v>
      </c>
      <c r="BG48" s="973">
        <f>IF($Z48=1,0,IF(AND($Z48=0,BB48&gt;0),1,IF(AND($Z48=0,BD48&gt;0),1,IF(AND($Z48=0,BF48&gt;0),1,0))))</f>
        <v>0</v>
      </c>
      <c r="BH48" s="973">
        <f>IF($Z48=0,0,IF(AND($Z48=1,BA48&gt;0),1,IF(AND($Z48=1,BC48&gt;0),1,IF(AND($Z48=1,BE48&gt;0),1,0))))</f>
        <v>0</v>
      </c>
      <c r="BI48" s="978">
        <f>IF($Z48=0,0,IF(BM48+BO48+BQ48&gt;0,$AA48,0))</f>
        <v>0</v>
      </c>
      <c r="BJ48" s="980">
        <f>IF($Z48=0,0,IF(AND(BI48=0,M49&gt;0),$AA48,0))</f>
        <v>0</v>
      </c>
      <c r="BK48" s="969">
        <f>$AA48-BI48-BJ48</f>
        <v>0</v>
      </c>
      <c r="BL48" s="204">
        <f t="shared" ref="BL48:BQ48" si="68">IF(BL$9=$N48,$D48,0)</f>
        <v>0</v>
      </c>
      <c r="BM48" s="204">
        <f t="shared" si="68"/>
        <v>0</v>
      </c>
      <c r="BN48" s="204">
        <f t="shared" si="68"/>
        <v>0</v>
      </c>
      <c r="BO48" s="204">
        <f t="shared" si="68"/>
        <v>0</v>
      </c>
      <c r="BP48" s="204">
        <f t="shared" si="68"/>
        <v>0</v>
      </c>
      <c r="BQ48" s="205">
        <f t="shared" si="68"/>
        <v>0</v>
      </c>
      <c r="BR48" s="973">
        <f>IF($Z48=1,0,IF(AND($Z48=0,BM48&gt;0),1,IF(AND($Z48=0,BO48&gt;0),1,IF(AND($Z48=0,BQ48&gt;0),1,0))))</f>
        <v>0</v>
      </c>
      <c r="BS48" s="973">
        <f>IF($Z48=0,0,IF(AND($Z48=1,BL48&gt;0),1,IF(AND($Z48=1,BN48&gt;0),1,IF(AND($Z48=1,BP48&gt;0),1,0))))</f>
        <v>0</v>
      </c>
      <c r="BT48" s="978">
        <f>IF($Z48=0,0,IF(BX48+BZ48+CB48&gt;0,$AA48,0))</f>
        <v>0</v>
      </c>
      <c r="BU48" s="980">
        <f>IF($Z48=0,0,IF(AND(BT48=0,O49&gt;0),$AA48,0))</f>
        <v>0</v>
      </c>
      <c r="BV48" s="969">
        <f>$AA48-BT48-BU48</f>
        <v>0</v>
      </c>
      <c r="BW48" s="204">
        <f t="shared" ref="BW48:CB48" si="69">IF(BW$9=$P48,$D48,0)</f>
        <v>0</v>
      </c>
      <c r="BX48" s="204">
        <f t="shared" si="69"/>
        <v>0</v>
      </c>
      <c r="BY48" s="204">
        <f t="shared" si="69"/>
        <v>0</v>
      </c>
      <c r="BZ48" s="204">
        <f t="shared" si="69"/>
        <v>0</v>
      </c>
      <c r="CA48" s="204">
        <f t="shared" si="69"/>
        <v>0</v>
      </c>
      <c r="CB48" s="205">
        <f t="shared" si="69"/>
        <v>0</v>
      </c>
      <c r="CC48" s="973">
        <f>IF($Z48=1,0,IF(AND($Z48=0,BX48&gt;0),1,IF(AND($Z48=0,BZ48&gt;0),1,IF(AND($Z48=0,CB48&gt;0),1,0))))</f>
        <v>0</v>
      </c>
      <c r="CD48" s="973">
        <f>IF($Z48=0,0,IF(AND($Z48=1,BW48&gt;0),1,IF(AND($Z48=1,BY48&gt;0),1,IF(AND($Z48=1,CA48&gt;0),1,0))))</f>
        <v>0</v>
      </c>
      <c r="CE48" s="11"/>
      <c r="CF48" s="11"/>
      <c r="CG48" s="11"/>
      <c r="CH48" s="11"/>
      <c r="CI48" s="11"/>
      <c r="CJ48" s="11"/>
      <c r="CK48" s="11"/>
      <c r="CL48" s="11"/>
      <c r="CM48" s="11"/>
    </row>
    <row r="49" spans="1:91" ht="14.25" customHeight="1">
      <c r="A49" s="950" t="str">
        <f>A48</f>
        <v/>
      </c>
      <c r="B49" s="11"/>
      <c r="C49" s="2051"/>
      <c r="D49" s="2053"/>
      <c r="E49" s="2051"/>
      <c r="F49" s="2772"/>
      <c r="G49" s="1121">
        <f>Import!Q746</f>
        <v>0</v>
      </c>
      <c r="H49" s="2774"/>
      <c r="I49" s="450"/>
      <c r="J49" s="2775"/>
      <c r="K49" s="450"/>
      <c r="L49" s="2775"/>
      <c r="M49" s="450"/>
      <c r="N49" s="2775"/>
      <c r="O49" s="450"/>
      <c r="P49" s="2775"/>
      <c r="Q49" s="11"/>
      <c r="R49" s="11"/>
      <c r="S49" s="397"/>
      <c r="T49" s="419"/>
      <c r="U49" s="444">
        <f>Import!N747</f>
        <v>0</v>
      </c>
      <c r="V49" s="11"/>
      <c r="W49" s="306"/>
      <c r="X49" s="306"/>
      <c r="Y49" s="306"/>
      <c r="Z49" s="11"/>
      <c r="AE49" s="204"/>
      <c r="AF49" s="204"/>
      <c r="AG49" s="204"/>
      <c r="AH49" s="204"/>
      <c r="AI49" s="922"/>
      <c r="AJ49" s="205"/>
      <c r="AK49" s="973"/>
      <c r="AL49" s="973">
        <f>AL48</f>
        <v>0</v>
      </c>
      <c r="AP49" s="204"/>
      <c r="AQ49" s="204"/>
      <c r="AR49" s="204"/>
      <c r="AS49" s="204"/>
      <c r="AT49" s="204"/>
      <c r="AU49" s="205"/>
      <c r="AV49" s="973"/>
      <c r="AW49" s="973">
        <f>AW48</f>
        <v>0</v>
      </c>
      <c r="BA49" s="204"/>
      <c r="BB49" s="204"/>
      <c r="BC49" s="204"/>
      <c r="BD49" s="204"/>
      <c r="BE49" s="204"/>
      <c r="BF49" s="205"/>
      <c r="BG49" s="973"/>
      <c r="BH49" s="973">
        <f>BH48</f>
        <v>0</v>
      </c>
      <c r="BL49" s="204"/>
      <c r="BM49" s="204"/>
      <c r="BN49" s="204"/>
      <c r="BO49" s="204"/>
      <c r="BP49" s="204"/>
      <c r="BQ49" s="205"/>
      <c r="BR49" s="973"/>
      <c r="BS49" s="973">
        <f>BS48</f>
        <v>0</v>
      </c>
      <c r="BW49" s="204"/>
      <c r="BX49" s="204"/>
      <c r="BY49" s="204"/>
      <c r="BZ49" s="204"/>
      <c r="CA49" s="204"/>
      <c r="CB49" s="205"/>
      <c r="CC49" s="973"/>
      <c r="CD49" s="973">
        <f>CD48</f>
        <v>0</v>
      </c>
      <c r="CE49" s="11"/>
      <c r="CF49" s="11"/>
      <c r="CG49" s="11"/>
      <c r="CH49" s="11"/>
      <c r="CI49" s="11"/>
      <c r="CJ49" s="11"/>
      <c r="CK49" s="11"/>
      <c r="CL49" s="11"/>
      <c r="CM49" s="11"/>
    </row>
    <row r="50" spans="1:91" ht="24.75" customHeight="1">
      <c r="A50" s="949" t="str">
        <f>IF(E50&gt;0,"Wypełnione","")</f>
        <v/>
      </c>
      <c r="B50" s="11"/>
      <c r="C50" s="2050">
        <f>'Og s3a'!C759</f>
        <v>0</v>
      </c>
      <c r="D50" s="2052">
        <f>'Og s3a'!E759</f>
        <v>0</v>
      </c>
      <c r="E50" s="2050">
        <f>'Og s3a'!F759</f>
        <v>0</v>
      </c>
      <c r="F50" s="2771"/>
      <c r="G50" s="448">
        <f>T50</f>
        <v>0</v>
      </c>
      <c r="H50" s="2773">
        <f>U50</f>
        <v>0</v>
      </c>
      <c r="I50" s="451"/>
      <c r="J50" s="2775"/>
      <c r="K50" s="451"/>
      <c r="L50" s="2775"/>
      <c r="M50" s="451"/>
      <c r="N50" s="2775"/>
      <c r="O50" s="451"/>
      <c r="P50" s="2775"/>
      <c r="Q50" s="11"/>
      <c r="R50" s="11"/>
      <c r="S50" s="396">
        <f>'Og s3a'!G759</f>
        <v>0</v>
      </c>
      <c r="T50" s="398">
        <f>'Og s3a'!D759</f>
        <v>0</v>
      </c>
      <c r="U50" s="444">
        <f>Import!N748</f>
        <v>0</v>
      </c>
      <c r="V50" s="11"/>
      <c r="W50" s="306"/>
      <c r="X50" s="306"/>
      <c r="Y50" s="306"/>
      <c r="Z50" s="970">
        <f>IF(F50=AF$7,1,0)</f>
        <v>0</v>
      </c>
      <c r="AA50" s="970">
        <f>Z50*D50</f>
        <v>0</v>
      </c>
      <c r="AB50" s="978">
        <f>IF($Z50=0,0,IF(AF50+AH50+AJ50&gt;0,$AA50,0))</f>
        <v>0</v>
      </c>
      <c r="AC50" s="980">
        <f>IF($Z50=0,0,IF(AND(AB50=0,G51&gt;0),$AA50,0))</f>
        <v>0</v>
      </c>
      <c r="AD50" s="969">
        <f>AA50-AB50-AC50</f>
        <v>0</v>
      </c>
      <c r="AE50" s="204">
        <f t="shared" ref="AE50:AJ50" si="70">IF(AE$9=$H50,$D50,0)</f>
        <v>0</v>
      </c>
      <c r="AF50" s="204">
        <f t="shared" si="70"/>
        <v>0</v>
      </c>
      <c r="AG50" s="204">
        <f t="shared" si="70"/>
        <v>0</v>
      </c>
      <c r="AH50" s="204">
        <f t="shared" si="70"/>
        <v>0</v>
      </c>
      <c r="AI50" s="922">
        <f t="shared" si="70"/>
        <v>0</v>
      </c>
      <c r="AJ50" s="205">
        <f t="shared" si="70"/>
        <v>0</v>
      </c>
      <c r="AK50" s="973">
        <f>IF($Z50=1,0,IF(AND($Z50=0,AF50&gt;0),1,IF(AND($Z50=0,AH50&gt;0),1,IF(AND($Z50=0,AJ50&gt;0),1,0))))</f>
        <v>0</v>
      </c>
      <c r="AL50" s="973">
        <f t="shared" si="21"/>
        <v>0</v>
      </c>
      <c r="AM50" s="978">
        <f>IF($Z50=0,0,IF(AQ50+AS50+AU50&gt;0,$AA50,0))</f>
        <v>0</v>
      </c>
      <c r="AN50" s="980">
        <f>IF($Z50=0,0,IF(AND(AM50=0,I51&gt;0),$AA50,0))</f>
        <v>0</v>
      </c>
      <c r="AO50" s="969">
        <f>$AA50-AM50-AN50</f>
        <v>0</v>
      </c>
      <c r="AP50" s="204">
        <f t="shared" ref="AP50:AU50" si="71">IF(AP$9=$J50,$D50,0)</f>
        <v>0</v>
      </c>
      <c r="AQ50" s="204">
        <f t="shared" si="71"/>
        <v>0</v>
      </c>
      <c r="AR50" s="204">
        <f t="shared" si="71"/>
        <v>0</v>
      </c>
      <c r="AS50" s="204">
        <f t="shared" si="71"/>
        <v>0</v>
      </c>
      <c r="AT50" s="204">
        <f t="shared" si="71"/>
        <v>0</v>
      </c>
      <c r="AU50" s="205">
        <f t="shared" si="71"/>
        <v>0</v>
      </c>
      <c r="AV50" s="973">
        <f>IF($Z50=1,0,IF(AND($Z50=0,AQ50&gt;0),1,IF(AND($Z50=0,AS50&gt;0),1,IF(AND($Z50=0,AU50&gt;0),1,0))))</f>
        <v>0</v>
      </c>
      <c r="AW50" s="973">
        <f>IF($Z50=0,0,IF(AND($Z50=1,AP50&gt;0),1,IF(AND($Z50=1,AR50&gt;0),1,IF(AND($Z50=1,AT50&gt;0),1,0))))</f>
        <v>0</v>
      </c>
      <c r="AX50" s="978">
        <f>IF($Z50=0,0,IF(BB50+BD50+BF50&gt;0,$AA50,0))</f>
        <v>0</v>
      </c>
      <c r="AY50" s="980">
        <f>IF($Z50=0,0,IF(AND(AX50=0,K51&gt;0),$AA50,0))</f>
        <v>0</v>
      </c>
      <c r="AZ50" s="969">
        <f>$AA50-AX50-AY50</f>
        <v>0</v>
      </c>
      <c r="BA50" s="204">
        <f t="shared" ref="BA50:BF50" si="72">IF(BA$9=$L50,$D50,0)</f>
        <v>0</v>
      </c>
      <c r="BB50" s="204">
        <f t="shared" si="72"/>
        <v>0</v>
      </c>
      <c r="BC50" s="204">
        <f t="shared" si="72"/>
        <v>0</v>
      </c>
      <c r="BD50" s="204">
        <f t="shared" si="72"/>
        <v>0</v>
      </c>
      <c r="BE50" s="204">
        <f t="shared" si="72"/>
        <v>0</v>
      </c>
      <c r="BF50" s="205">
        <f t="shared" si="72"/>
        <v>0</v>
      </c>
      <c r="BG50" s="973">
        <f>IF($Z50=1,0,IF(AND($Z50=0,BB50&gt;0),1,IF(AND($Z50=0,BD50&gt;0),1,IF(AND($Z50=0,BF50&gt;0),1,0))))</f>
        <v>0</v>
      </c>
      <c r="BH50" s="973">
        <f>IF($Z50=0,0,IF(AND($Z50=1,BA50&gt;0),1,IF(AND($Z50=1,BC50&gt;0),1,IF(AND($Z50=1,BE50&gt;0),1,0))))</f>
        <v>0</v>
      </c>
      <c r="BI50" s="978">
        <f>IF($Z50=0,0,IF(BM50+BO50+BQ50&gt;0,$AA50,0))</f>
        <v>0</v>
      </c>
      <c r="BJ50" s="980">
        <f>IF($Z50=0,0,IF(AND(BI50=0,M51&gt;0),$AA50,0))</f>
        <v>0</v>
      </c>
      <c r="BK50" s="969">
        <f>$AA50-BI50-BJ50</f>
        <v>0</v>
      </c>
      <c r="BL50" s="204">
        <f t="shared" ref="BL50:BQ50" si="73">IF(BL$9=$N50,$D50,0)</f>
        <v>0</v>
      </c>
      <c r="BM50" s="204">
        <f t="shared" si="73"/>
        <v>0</v>
      </c>
      <c r="BN50" s="204">
        <f t="shared" si="73"/>
        <v>0</v>
      </c>
      <c r="BO50" s="204">
        <f t="shared" si="73"/>
        <v>0</v>
      </c>
      <c r="BP50" s="204">
        <f t="shared" si="73"/>
        <v>0</v>
      </c>
      <c r="BQ50" s="205">
        <f t="shared" si="73"/>
        <v>0</v>
      </c>
      <c r="BR50" s="973">
        <f>IF($Z50=1,0,IF(AND($Z50=0,BM50&gt;0),1,IF(AND($Z50=0,BO50&gt;0),1,IF(AND($Z50=0,BQ50&gt;0),1,0))))</f>
        <v>0</v>
      </c>
      <c r="BS50" s="973">
        <f>IF($Z50=0,0,IF(AND($Z50=1,BL50&gt;0),1,IF(AND($Z50=1,BN50&gt;0),1,IF(AND($Z50=1,BP50&gt;0),1,0))))</f>
        <v>0</v>
      </c>
      <c r="BT50" s="978">
        <f>IF($Z50=0,0,IF(BX50+BZ50+CB50&gt;0,$AA50,0))</f>
        <v>0</v>
      </c>
      <c r="BU50" s="980">
        <f>IF($Z50=0,0,IF(AND(BT50=0,O51&gt;0),$AA50,0))</f>
        <v>0</v>
      </c>
      <c r="BV50" s="969">
        <f>$AA50-BT50-BU50</f>
        <v>0</v>
      </c>
      <c r="BW50" s="204">
        <f t="shared" ref="BW50:CB50" si="74">IF(BW$9=$P50,$D50,0)</f>
        <v>0</v>
      </c>
      <c r="BX50" s="204">
        <f t="shared" si="74"/>
        <v>0</v>
      </c>
      <c r="BY50" s="204">
        <f t="shared" si="74"/>
        <v>0</v>
      </c>
      <c r="BZ50" s="204">
        <f t="shared" si="74"/>
        <v>0</v>
      </c>
      <c r="CA50" s="204">
        <f t="shared" si="74"/>
        <v>0</v>
      </c>
      <c r="CB50" s="205">
        <f t="shared" si="74"/>
        <v>0</v>
      </c>
      <c r="CC50" s="973">
        <f>IF($Z50=1,0,IF(AND($Z50=0,BX50&gt;0),1,IF(AND($Z50=0,BZ50&gt;0),1,IF(AND($Z50=0,CB50&gt;0),1,0))))</f>
        <v>0</v>
      </c>
      <c r="CD50" s="973">
        <f>IF($Z50=0,0,IF(AND($Z50=1,BW50&gt;0),1,IF(AND($Z50=1,BY50&gt;0),1,IF(AND($Z50=1,CA50&gt;0),1,0))))</f>
        <v>0</v>
      </c>
      <c r="CE50" s="11"/>
      <c r="CF50" s="11"/>
      <c r="CG50" s="11"/>
      <c r="CH50" s="11"/>
      <c r="CI50" s="11"/>
      <c r="CJ50" s="11"/>
      <c r="CK50" s="11"/>
      <c r="CL50" s="11"/>
      <c r="CM50" s="11"/>
    </row>
    <row r="51" spans="1:91" ht="14.25" customHeight="1">
      <c r="A51" s="950" t="str">
        <f>A50</f>
        <v/>
      </c>
      <c r="B51" s="11"/>
      <c r="C51" s="2051"/>
      <c r="D51" s="2053"/>
      <c r="E51" s="2051"/>
      <c r="F51" s="2772"/>
      <c r="G51" s="1121">
        <f>Import!Q748</f>
        <v>0</v>
      </c>
      <c r="H51" s="2774"/>
      <c r="I51" s="450"/>
      <c r="J51" s="2775"/>
      <c r="K51" s="450"/>
      <c r="L51" s="2775"/>
      <c r="M51" s="450"/>
      <c r="N51" s="2775"/>
      <c r="O51" s="450"/>
      <c r="P51" s="2775"/>
      <c r="Q51" s="11"/>
      <c r="R51" s="11"/>
      <c r="S51" s="397"/>
      <c r="T51" s="419"/>
      <c r="U51" s="444">
        <f>Import!N749</f>
        <v>0</v>
      </c>
      <c r="V51" s="11"/>
      <c r="W51" s="306"/>
      <c r="X51" s="306"/>
      <c r="Y51" s="306"/>
      <c r="Z51" s="11"/>
      <c r="AE51" s="204"/>
      <c r="AF51" s="204"/>
      <c r="AG51" s="204"/>
      <c r="AH51" s="204"/>
      <c r="AI51" s="922"/>
      <c r="AJ51" s="205"/>
      <c r="AK51" s="973"/>
      <c r="AL51" s="973">
        <f>AL50</f>
        <v>0</v>
      </c>
      <c r="AP51" s="204"/>
      <c r="AQ51" s="204"/>
      <c r="AR51" s="204"/>
      <c r="AS51" s="204"/>
      <c r="AT51" s="204"/>
      <c r="AU51" s="205"/>
      <c r="AV51" s="973"/>
      <c r="AW51" s="973">
        <f>AW50</f>
        <v>0</v>
      </c>
      <c r="BA51" s="204"/>
      <c r="BB51" s="204"/>
      <c r="BC51" s="204"/>
      <c r="BD51" s="204"/>
      <c r="BE51" s="204"/>
      <c r="BF51" s="205"/>
      <c r="BG51" s="973"/>
      <c r="BH51" s="973">
        <f>BH50</f>
        <v>0</v>
      </c>
      <c r="BL51" s="204"/>
      <c r="BM51" s="204"/>
      <c r="BN51" s="204"/>
      <c r="BO51" s="204"/>
      <c r="BP51" s="204"/>
      <c r="BQ51" s="205"/>
      <c r="BR51" s="973"/>
      <c r="BS51" s="973">
        <f>BS50</f>
        <v>0</v>
      </c>
      <c r="BW51" s="204"/>
      <c r="BX51" s="204"/>
      <c r="BY51" s="204"/>
      <c r="BZ51" s="204"/>
      <c r="CA51" s="204"/>
      <c r="CB51" s="205"/>
      <c r="CC51" s="973"/>
      <c r="CD51" s="973">
        <f>CD50</f>
        <v>0</v>
      </c>
      <c r="CE51" s="11"/>
      <c r="CF51" s="11"/>
      <c r="CG51" s="11"/>
      <c r="CH51" s="11"/>
      <c r="CI51" s="11"/>
      <c r="CJ51" s="11"/>
      <c r="CK51" s="11"/>
      <c r="CL51" s="11"/>
      <c r="CM51" s="11"/>
    </row>
    <row r="52" spans="1:91" ht="24.75" customHeight="1">
      <c r="A52" s="949" t="str">
        <f>IF(E52&gt;0,"Wypełnione","")</f>
        <v/>
      </c>
      <c r="B52" s="11"/>
      <c r="C52" s="2050">
        <f>'Og s3a'!C761</f>
        <v>0</v>
      </c>
      <c r="D52" s="2052">
        <f>'Og s3a'!E761</f>
        <v>0</v>
      </c>
      <c r="E52" s="2050">
        <f>'Og s3a'!F761</f>
        <v>0</v>
      </c>
      <c r="F52" s="2771"/>
      <c r="G52" s="448">
        <f>T52</f>
        <v>0</v>
      </c>
      <c r="H52" s="2773">
        <f>U52</f>
        <v>0</v>
      </c>
      <c r="I52" s="451"/>
      <c r="J52" s="2775"/>
      <c r="K52" s="451"/>
      <c r="L52" s="2775"/>
      <c r="M52" s="451"/>
      <c r="N52" s="2775"/>
      <c r="O52" s="451"/>
      <c r="P52" s="2775"/>
      <c r="Q52" s="11"/>
      <c r="R52" s="11"/>
      <c r="S52" s="396">
        <f>'Og s3a'!G761</f>
        <v>0</v>
      </c>
      <c r="T52" s="398">
        <f>'Og s3a'!D761</f>
        <v>0</v>
      </c>
      <c r="U52" s="444">
        <f>Import!N750</f>
        <v>0</v>
      </c>
      <c r="V52" s="11"/>
      <c r="W52" s="306"/>
      <c r="X52" s="306"/>
      <c r="Y52" s="306"/>
      <c r="Z52" s="970">
        <f>IF(F52=AF$7,1,0)</f>
        <v>0</v>
      </c>
      <c r="AA52" s="970">
        <f>Z52*D52</f>
        <v>0</v>
      </c>
      <c r="AB52" s="978">
        <f>IF($Z52=0,0,IF(AF52+AH52+AJ52&gt;0,$AA52,0))</f>
        <v>0</v>
      </c>
      <c r="AC52" s="980">
        <f>IF($Z52=0,0,IF(AND(AB52=0,G53&gt;0),$AA52,0))</f>
        <v>0</v>
      </c>
      <c r="AD52" s="969">
        <f>AA52-AB52-AC52</f>
        <v>0</v>
      </c>
      <c r="AE52" s="204">
        <f t="shared" ref="AE52:AJ52" si="75">IF(AE$9=$H52,$D52,0)</f>
        <v>0</v>
      </c>
      <c r="AF52" s="204">
        <f t="shared" si="75"/>
        <v>0</v>
      </c>
      <c r="AG52" s="204">
        <f t="shared" si="75"/>
        <v>0</v>
      </c>
      <c r="AH52" s="204">
        <f t="shared" si="75"/>
        <v>0</v>
      </c>
      <c r="AI52" s="922">
        <f t="shared" si="75"/>
        <v>0</v>
      </c>
      <c r="AJ52" s="205">
        <f t="shared" si="75"/>
        <v>0</v>
      </c>
      <c r="AK52" s="973">
        <f>IF($Z52=1,0,IF(AND($Z52=0,AF52&gt;0),1,IF(AND($Z52=0,AH52&gt;0),1,IF(AND($Z52=0,AJ52&gt;0),1,0))))</f>
        <v>0</v>
      </c>
      <c r="AL52" s="973">
        <f t="shared" si="21"/>
        <v>0</v>
      </c>
      <c r="AM52" s="978">
        <f>IF($Z52=0,0,IF(AQ52+AS52+AU52&gt;0,$AA52,0))</f>
        <v>0</v>
      </c>
      <c r="AN52" s="980">
        <f>IF($Z52=0,0,IF(AND(AM52=0,I53&gt;0),$AA52,0))</f>
        <v>0</v>
      </c>
      <c r="AO52" s="969">
        <f>$AA52-AM52-AN52</f>
        <v>0</v>
      </c>
      <c r="AP52" s="204">
        <f t="shared" ref="AP52:AU52" si="76">IF(AP$9=$J52,$D52,0)</f>
        <v>0</v>
      </c>
      <c r="AQ52" s="204">
        <f t="shared" si="76"/>
        <v>0</v>
      </c>
      <c r="AR52" s="204">
        <f t="shared" si="76"/>
        <v>0</v>
      </c>
      <c r="AS52" s="204">
        <f t="shared" si="76"/>
        <v>0</v>
      </c>
      <c r="AT52" s="204">
        <f t="shared" si="76"/>
        <v>0</v>
      </c>
      <c r="AU52" s="205">
        <f t="shared" si="76"/>
        <v>0</v>
      </c>
      <c r="AV52" s="973">
        <f>IF($Z52=1,0,IF(AND($Z52=0,AQ52&gt;0),1,IF(AND($Z52=0,AS52&gt;0),1,IF(AND($Z52=0,AU52&gt;0),1,0))))</f>
        <v>0</v>
      </c>
      <c r="AW52" s="973">
        <f>IF($Z52=0,0,IF(AND($Z52=1,AP52&gt;0),1,IF(AND($Z52=1,AR52&gt;0),1,IF(AND($Z52=1,AT52&gt;0),1,0))))</f>
        <v>0</v>
      </c>
      <c r="AX52" s="978">
        <f>IF($Z52=0,0,IF(BB52+BD52+BF52&gt;0,$AA52,0))</f>
        <v>0</v>
      </c>
      <c r="AY52" s="980">
        <f>IF($Z52=0,0,IF(AND(AX52=0,K53&gt;0),$AA52,0))</f>
        <v>0</v>
      </c>
      <c r="AZ52" s="969">
        <f>$AA52-AX52-AY52</f>
        <v>0</v>
      </c>
      <c r="BA52" s="204">
        <f t="shared" ref="BA52:BF52" si="77">IF(BA$9=$L52,$D52,0)</f>
        <v>0</v>
      </c>
      <c r="BB52" s="204">
        <f t="shared" si="77"/>
        <v>0</v>
      </c>
      <c r="BC52" s="204">
        <f t="shared" si="77"/>
        <v>0</v>
      </c>
      <c r="BD52" s="204">
        <f t="shared" si="77"/>
        <v>0</v>
      </c>
      <c r="BE52" s="204">
        <f t="shared" si="77"/>
        <v>0</v>
      </c>
      <c r="BF52" s="205">
        <f t="shared" si="77"/>
        <v>0</v>
      </c>
      <c r="BG52" s="973">
        <f>IF($Z52=1,0,IF(AND($Z52=0,BB52&gt;0),1,IF(AND($Z52=0,BD52&gt;0),1,IF(AND($Z52=0,BF52&gt;0),1,0))))</f>
        <v>0</v>
      </c>
      <c r="BH52" s="973">
        <f>IF($Z52=0,0,IF(AND($Z52=1,BA52&gt;0),1,IF(AND($Z52=1,BC52&gt;0),1,IF(AND($Z52=1,BE52&gt;0),1,0))))</f>
        <v>0</v>
      </c>
      <c r="BI52" s="978">
        <f>IF($Z52=0,0,IF(BM52+BO52+BQ52&gt;0,$AA52,0))</f>
        <v>0</v>
      </c>
      <c r="BJ52" s="980">
        <f>IF($Z52=0,0,IF(AND(BI52=0,M53&gt;0),$AA52,0))</f>
        <v>0</v>
      </c>
      <c r="BK52" s="969">
        <f>$AA52-BI52-BJ52</f>
        <v>0</v>
      </c>
      <c r="BL52" s="204">
        <f t="shared" ref="BL52:BQ52" si="78">IF(BL$9=$N52,$D52,0)</f>
        <v>0</v>
      </c>
      <c r="BM52" s="204">
        <f t="shared" si="78"/>
        <v>0</v>
      </c>
      <c r="BN52" s="204">
        <f t="shared" si="78"/>
        <v>0</v>
      </c>
      <c r="BO52" s="204">
        <f t="shared" si="78"/>
        <v>0</v>
      </c>
      <c r="BP52" s="204">
        <f t="shared" si="78"/>
        <v>0</v>
      </c>
      <c r="BQ52" s="205">
        <f t="shared" si="78"/>
        <v>0</v>
      </c>
      <c r="BR52" s="973">
        <f>IF($Z52=1,0,IF(AND($Z52=0,BM52&gt;0),1,IF(AND($Z52=0,BO52&gt;0),1,IF(AND($Z52=0,BQ52&gt;0),1,0))))</f>
        <v>0</v>
      </c>
      <c r="BS52" s="973">
        <f>IF($Z52=0,0,IF(AND($Z52=1,BL52&gt;0),1,IF(AND($Z52=1,BN52&gt;0),1,IF(AND($Z52=1,BP52&gt;0),1,0))))</f>
        <v>0</v>
      </c>
      <c r="BT52" s="978">
        <f>IF($Z52=0,0,IF(BX52+BZ52+CB52&gt;0,$AA52,0))</f>
        <v>0</v>
      </c>
      <c r="BU52" s="980">
        <f>IF($Z52=0,0,IF(AND(BT52=0,O53&gt;0),$AA52,0))</f>
        <v>0</v>
      </c>
      <c r="BV52" s="969">
        <f>$AA52-BT52-BU52</f>
        <v>0</v>
      </c>
      <c r="BW52" s="204">
        <f t="shared" ref="BW52:CB52" si="79">IF(BW$9=$P52,$D52,0)</f>
        <v>0</v>
      </c>
      <c r="BX52" s="204">
        <f t="shared" si="79"/>
        <v>0</v>
      </c>
      <c r="BY52" s="204">
        <f t="shared" si="79"/>
        <v>0</v>
      </c>
      <c r="BZ52" s="204">
        <f t="shared" si="79"/>
        <v>0</v>
      </c>
      <c r="CA52" s="204">
        <f t="shared" si="79"/>
        <v>0</v>
      </c>
      <c r="CB52" s="205">
        <f t="shared" si="79"/>
        <v>0</v>
      </c>
      <c r="CC52" s="973">
        <f>IF($Z52=1,0,IF(AND($Z52=0,BX52&gt;0),1,IF(AND($Z52=0,BZ52&gt;0),1,IF(AND($Z52=0,CB52&gt;0),1,0))))</f>
        <v>0</v>
      </c>
      <c r="CD52" s="973">
        <f>IF($Z52=0,0,IF(AND($Z52=1,BW52&gt;0),1,IF(AND($Z52=1,BY52&gt;0),1,IF(AND($Z52=1,CA52&gt;0),1,0))))</f>
        <v>0</v>
      </c>
      <c r="CE52" s="11"/>
      <c r="CF52" s="11"/>
      <c r="CG52" s="11"/>
      <c r="CH52" s="11"/>
      <c r="CI52" s="11"/>
      <c r="CJ52" s="11"/>
      <c r="CK52" s="11"/>
      <c r="CL52" s="11"/>
      <c r="CM52" s="11"/>
    </row>
    <row r="53" spans="1:91" ht="14.25" customHeight="1">
      <c r="A53" s="950" t="str">
        <f>A52</f>
        <v/>
      </c>
      <c r="B53" s="11"/>
      <c r="C53" s="2051"/>
      <c r="D53" s="2053"/>
      <c r="E53" s="2051"/>
      <c r="F53" s="2772"/>
      <c r="G53" s="1121">
        <f>Import!Q750</f>
        <v>0</v>
      </c>
      <c r="H53" s="2774"/>
      <c r="I53" s="450"/>
      <c r="J53" s="2775"/>
      <c r="K53" s="450"/>
      <c r="L53" s="2775"/>
      <c r="M53" s="450"/>
      <c r="N53" s="2775"/>
      <c r="O53" s="450"/>
      <c r="P53" s="2775"/>
      <c r="Q53" s="11"/>
      <c r="R53" s="11"/>
      <c r="S53" s="397"/>
      <c r="T53" s="419"/>
      <c r="U53" s="444">
        <f>Import!N751</f>
        <v>0</v>
      </c>
      <c r="V53" s="11"/>
      <c r="W53" s="306"/>
      <c r="X53" s="306"/>
      <c r="Y53" s="306"/>
      <c r="Z53" s="11"/>
      <c r="AE53" s="204"/>
      <c r="AF53" s="204"/>
      <c r="AG53" s="204"/>
      <c r="AH53" s="204"/>
      <c r="AI53" s="922"/>
      <c r="AJ53" s="205"/>
      <c r="AK53" s="973"/>
      <c r="AL53" s="973">
        <f>AL52</f>
        <v>0</v>
      </c>
      <c r="AP53" s="204"/>
      <c r="AQ53" s="204"/>
      <c r="AR53" s="204"/>
      <c r="AS53" s="204"/>
      <c r="AT53" s="204"/>
      <c r="AU53" s="205"/>
      <c r="AV53" s="973"/>
      <c r="AW53" s="973">
        <f>AW52</f>
        <v>0</v>
      </c>
      <c r="BA53" s="204"/>
      <c r="BB53" s="204"/>
      <c r="BC53" s="204"/>
      <c r="BD53" s="204"/>
      <c r="BE53" s="204"/>
      <c r="BF53" s="205"/>
      <c r="BG53" s="973"/>
      <c r="BH53" s="973">
        <f>BH52</f>
        <v>0</v>
      </c>
      <c r="BL53" s="204"/>
      <c r="BM53" s="204"/>
      <c r="BN53" s="204"/>
      <c r="BO53" s="204"/>
      <c r="BP53" s="204"/>
      <c r="BQ53" s="205"/>
      <c r="BR53" s="973"/>
      <c r="BS53" s="973">
        <f>BS52</f>
        <v>0</v>
      </c>
      <c r="BW53" s="204"/>
      <c r="BX53" s="204"/>
      <c r="BY53" s="204"/>
      <c r="BZ53" s="204"/>
      <c r="CA53" s="204"/>
      <c r="CB53" s="205"/>
      <c r="CC53" s="973"/>
      <c r="CD53" s="973">
        <f>CD52</f>
        <v>0</v>
      </c>
      <c r="CE53" s="11"/>
      <c r="CF53" s="11"/>
      <c r="CG53" s="11"/>
      <c r="CH53" s="11"/>
      <c r="CI53" s="11"/>
      <c r="CJ53" s="11"/>
      <c r="CK53" s="11"/>
      <c r="CL53" s="11"/>
      <c r="CM53" s="11"/>
    </row>
    <row r="54" spans="1:91" ht="24.75" customHeight="1">
      <c r="A54" s="949" t="str">
        <f>IF(E54&gt;0,"Wypełnione","")</f>
        <v/>
      </c>
      <c r="B54" s="11"/>
      <c r="C54" s="2050">
        <f>'Og s3a'!C763</f>
        <v>0</v>
      </c>
      <c r="D54" s="2052">
        <f>'Og s3a'!E763</f>
        <v>0</v>
      </c>
      <c r="E54" s="2050">
        <f>'Og s3a'!F763</f>
        <v>0</v>
      </c>
      <c r="F54" s="2771"/>
      <c r="G54" s="448">
        <f>T54</f>
        <v>0</v>
      </c>
      <c r="H54" s="2773">
        <f>U54</f>
        <v>0</v>
      </c>
      <c r="I54" s="451"/>
      <c r="J54" s="2775"/>
      <c r="K54" s="451"/>
      <c r="L54" s="2775"/>
      <c r="M54" s="451"/>
      <c r="N54" s="2775"/>
      <c r="O54" s="451"/>
      <c r="P54" s="2775"/>
      <c r="Q54" s="11"/>
      <c r="R54" s="11"/>
      <c r="S54" s="396">
        <f>'Og s3a'!G763</f>
        <v>0</v>
      </c>
      <c r="T54" s="398">
        <f>'Og s3a'!D763</f>
        <v>0</v>
      </c>
      <c r="U54" s="444">
        <f>Import!N752</f>
        <v>0</v>
      </c>
      <c r="V54" s="11"/>
      <c r="W54" s="306"/>
      <c r="X54" s="306"/>
      <c r="Y54" s="306"/>
      <c r="Z54" s="970">
        <f>IF(F54=AF$7,1,0)</f>
        <v>0</v>
      </c>
      <c r="AA54" s="970">
        <f>Z54*D54</f>
        <v>0</v>
      </c>
      <c r="AB54" s="978">
        <f>IF($Z54=0,0,IF(AF54+AH54+AJ54&gt;0,$AA54,0))</f>
        <v>0</v>
      </c>
      <c r="AC54" s="980">
        <f>IF($Z54=0,0,IF(AND(AB54=0,G55&gt;0),$AA54,0))</f>
        <v>0</v>
      </c>
      <c r="AD54" s="969">
        <f>AA54-AB54-AC54</f>
        <v>0</v>
      </c>
      <c r="AE54" s="204">
        <f t="shared" ref="AE54:AJ54" si="80">IF(AE$9=$H54,$D54,0)</f>
        <v>0</v>
      </c>
      <c r="AF54" s="204">
        <f t="shared" si="80"/>
        <v>0</v>
      </c>
      <c r="AG54" s="204">
        <f t="shared" si="80"/>
        <v>0</v>
      </c>
      <c r="AH54" s="204">
        <f t="shared" si="80"/>
        <v>0</v>
      </c>
      <c r="AI54" s="922">
        <f t="shared" si="80"/>
        <v>0</v>
      </c>
      <c r="AJ54" s="205">
        <f t="shared" si="80"/>
        <v>0</v>
      </c>
      <c r="AK54" s="973">
        <f>IF($Z54=1,0,IF(AND($Z54=0,AF54&gt;0),1,IF(AND($Z54=0,AH54&gt;0),1,IF(AND($Z54=0,AJ54&gt;0),1,0))))</f>
        <v>0</v>
      </c>
      <c r="AL54" s="973">
        <f t="shared" si="21"/>
        <v>0</v>
      </c>
      <c r="AM54" s="978">
        <f>IF($Z54=0,0,IF(AQ54+AS54+AU54&gt;0,$AA54,0))</f>
        <v>0</v>
      </c>
      <c r="AN54" s="980">
        <f>IF($Z54=0,0,IF(AND(AM54=0,I55&gt;0),$AA54,0))</f>
        <v>0</v>
      </c>
      <c r="AO54" s="969">
        <f>$AA54-AM54-AN54</f>
        <v>0</v>
      </c>
      <c r="AP54" s="204">
        <f t="shared" ref="AP54:AU54" si="81">IF(AP$9=$J54,$D54,0)</f>
        <v>0</v>
      </c>
      <c r="AQ54" s="204">
        <f t="shared" si="81"/>
        <v>0</v>
      </c>
      <c r="AR54" s="204">
        <f t="shared" si="81"/>
        <v>0</v>
      </c>
      <c r="AS54" s="204">
        <f t="shared" si="81"/>
        <v>0</v>
      </c>
      <c r="AT54" s="204">
        <f t="shared" si="81"/>
        <v>0</v>
      </c>
      <c r="AU54" s="205">
        <f t="shared" si="81"/>
        <v>0</v>
      </c>
      <c r="AV54" s="973">
        <f>IF($Z54=1,0,IF(AND($Z54=0,AQ54&gt;0),1,IF(AND($Z54=0,AS54&gt;0),1,IF(AND($Z54=0,AU54&gt;0),1,0))))</f>
        <v>0</v>
      </c>
      <c r="AW54" s="973">
        <f>IF($Z54=0,0,IF(AND($Z54=1,AP54&gt;0),1,IF(AND($Z54=1,AR54&gt;0),1,IF(AND($Z54=1,AT54&gt;0),1,0))))</f>
        <v>0</v>
      </c>
      <c r="AX54" s="978">
        <f>IF($Z54=0,0,IF(BB54+BD54+BF54&gt;0,$AA54,0))</f>
        <v>0</v>
      </c>
      <c r="AY54" s="980">
        <f>IF($Z54=0,0,IF(AND(AX54=0,K55&gt;0),$AA54,0))</f>
        <v>0</v>
      </c>
      <c r="AZ54" s="969">
        <f>$AA54-AX54-AY54</f>
        <v>0</v>
      </c>
      <c r="BA54" s="204">
        <f t="shared" ref="BA54:BF54" si="82">IF(BA$9=$L54,$D54,0)</f>
        <v>0</v>
      </c>
      <c r="BB54" s="204">
        <f t="shared" si="82"/>
        <v>0</v>
      </c>
      <c r="BC54" s="204">
        <f t="shared" si="82"/>
        <v>0</v>
      </c>
      <c r="BD54" s="204">
        <f t="shared" si="82"/>
        <v>0</v>
      </c>
      <c r="BE54" s="204">
        <f t="shared" si="82"/>
        <v>0</v>
      </c>
      <c r="BF54" s="205">
        <f t="shared" si="82"/>
        <v>0</v>
      </c>
      <c r="BG54" s="973">
        <f>IF($Z54=1,0,IF(AND($Z54=0,BB54&gt;0),1,IF(AND($Z54=0,BD54&gt;0),1,IF(AND($Z54=0,BF54&gt;0),1,0))))</f>
        <v>0</v>
      </c>
      <c r="BH54" s="973">
        <f>IF($Z54=0,0,IF(AND($Z54=1,BA54&gt;0),1,IF(AND($Z54=1,BC54&gt;0),1,IF(AND($Z54=1,BE54&gt;0),1,0))))</f>
        <v>0</v>
      </c>
      <c r="BI54" s="978">
        <f>IF($Z54=0,0,IF(BM54+BO54+BQ54&gt;0,$AA54,0))</f>
        <v>0</v>
      </c>
      <c r="BJ54" s="980">
        <f>IF($Z54=0,0,IF(AND(BI54=0,M55&gt;0),$AA54,0))</f>
        <v>0</v>
      </c>
      <c r="BK54" s="969">
        <f>$AA54-BI54-BJ54</f>
        <v>0</v>
      </c>
      <c r="BL54" s="204">
        <f t="shared" ref="BL54:BQ54" si="83">IF(BL$9=$N54,$D54,0)</f>
        <v>0</v>
      </c>
      <c r="BM54" s="204">
        <f t="shared" si="83"/>
        <v>0</v>
      </c>
      <c r="BN54" s="204">
        <f t="shared" si="83"/>
        <v>0</v>
      </c>
      <c r="BO54" s="204">
        <f t="shared" si="83"/>
        <v>0</v>
      </c>
      <c r="BP54" s="204">
        <f t="shared" si="83"/>
        <v>0</v>
      </c>
      <c r="BQ54" s="205">
        <f t="shared" si="83"/>
        <v>0</v>
      </c>
      <c r="BR54" s="973">
        <f>IF($Z54=1,0,IF(AND($Z54=0,BM54&gt;0),1,IF(AND($Z54=0,BO54&gt;0),1,IF(AND($Z54=0,BQ54&gt;0),1,0))))</f>
        <v>0</v>
      </c>
      <c r="BS54" s="973">
        <f>IF($Z54=0,0,IF(AND($Z54=1,BL54&gt;0),1,IF(AND($Z54=1,BN54&gt;0),1,IF(AND($Z54=1,BP54&gt;0),1,0))))</f>
        <v>0</v>
      </c>
      <c r="BT54" s="978">
        <f>IF($Z54=0,0,IF(BX54+BZ54+CB54&gt;0,$AA54,0))</f>
        <v>0</v>
      </c>
      <c r="BU54" s="980">
        <f>IF($Z54=0,0,IF(AND(BT54=0,O55&gt;0),$AA54,0))</f>
        <v>0</v>
      </c>
      <c r="BV54" s="969">
        <f>$AA54-BT54-BU54</f>
        <v>0</v>
      </c>
      <c r="BW54" s="204">
        <f t="shared" ref="BW54:CB54" si="84">IF(BW$9=$P54,$D54,0)</f>
        <v>0</v>
      </c>
      <c r="BX54" s="204">
        <f t="shared" si="84"/>
        <v>0</v>
      </c>
      <c r="BY54" s="204">
        <f t="shared" si="84"/>
        <v>0</v>
      </c>
      <c r="BZ54" s="204">
        <f t="shared" si="84"/>
        <v>0</v>
      </c>
      <c r="CA54" s="204">
        <f t="shared" si="84"/>
        <v>0</v>
      </c>
      <c r="CB54" s="205">
        <f t="shared" si="84"/>
        <v>0</v>
      </c>
      <c r="CC54" s="973">
        <f>IF($Z54=1,0,IF(AND($Z54=0,BX54&gt;0),1,IF(AND($Z54=0,BZ54&gt;0),1,IF(AND($Z54=0,CB54&gt;0),1,0))))</f>
        <v>0</v>
      </c>
      <c r="CD54" s="973">
        <f>IF($Z54=0,0,IF(AND($Z54=1,BW54&gt;0),1,IF(AND($Z54=1,BY54&gt;0),1,IF(AND($Z54=1,CA54&gt;0),1,0))))</f>
        <v>0</v>
      </c>
      <c r="CE54" s="11"/>
      <c r="CF54" s="11"/>
      <c r="CG54" s="11"/>
      <c r="CH54" s="11"/>
      <c r="CI54" s="11"/>
      <c r="CJ54" s="11"/>
      <c r="CK54" s="11"/>
      <c r="CL54" s="11"/>
      <c r="CM54" s="11"/>
    </row>
    <row r="55" spans="1:91" ht="14.25" customHeight="1">
      <c r="A55" s="950" t="str">
        <f>A54</f>
        <v/>
      </c>
      <c r="B55" s="11"/>
      <c r="C55" s="2051"/>
      <c r="D55" s="2053"/>
      <c r="E55" s="2051"/>
      <c r="F55" s="2772"/>
      <c r="G55" s="1121">
        <f>Import!Q752</f>
        <v>0</v>
      </c>
      <c r="H55" s="2774"/>
      <c r="I55" s="450"/>
      <c r="J55" s="2775"/>
      <c r="K55" s="450"/>
      <c r="L55" s="2775"/>
      <c r="M55" s="450"/>
      <c r="N55" s="2775"/>
      <c r="O55" s="450"/>
      <c r="P55" s="2775"/>
      <c r="Q55" s="11"/>
      <c r="R55" s="11"/>
      <c r="S55" s="397"/>
      <c r="T55" s="419"/>
      <c r="U55" s="444">
        <f>Import!N753</f>
        <v>0</v>
      </c>
      <c r="V55" s="11"/>
      <c r="W55" s="306"/>
      <c r="X55" s="306"/>
      <c r="Y55" s="306"/>
      <c r="Z55" s="11"/>
      <c r="AE55" s="204"/>
      <c r="AF55" s="204"/>
      <c r="AG55" s="204"/>
      <c r="AH55" s="204"/>
      <c r="AI55" s="922"/>
      <c r="AJ55" s="205"/>
      <c r="AK55" s="973"/>
      <c r="AL55" s="973">
        <f>AL54</f>
        <v>0</v>
      </c>
      <c r="AP55" s="204"/>
      <c r="AQ55" s="204"/>
      <c r="AR55" s="204"/>
      <c r="AS55" s="204"/>
      <c r="AT55" s="204"/>
      <c r="AU55" s="205"/>
      <c r="AV55" s="973"/>
      <c r="AW55" s="973">
        <f>AW54</f>
        <v>0</v>
      </c>
      <c r="BA55" s="204"/>
      <c r="BB55" s="204"/>
      <c r="BC55" s="204"/>
      <c r="BD55" s="204"/>
      <c r="BE55" s="204"/>
      <c r="BF55" s="205"/>
      <c r="BG55" s="973"/>
      <c r="BH55" s="973">
        <f>BH54</f>
        <v>0</v>
      </c>
      <c r="BL55" s="204"/>
      <c r="BM55" s="204"/>
      <c r="BN55" s="204"/>
      <c r="BO55" s="204"/>
      <c r="BP55" s="204"/>
      <c r="BQ55" s="205"/>
      <c r="BR55" s="973"/>
      <c r="BS55" s="973">
        <f>BS54</f>
        <v>0</v>
      </c>
      <c r="BW55" s="204"/>
      <c r="BX55" s="204"/>
      <c r="BY55" s="204"/>
      <c r="BZ55" s="204"/>
      <c r="CA55" s="204"/>
      <c r="CB55" s="205"/>
      <c r="CC55" s="973"/>
      <c r="CD55" s="973">
        <f>CD54</f>
        <v>0</v>
      </c>
      <c r="CE55" s="11"/>
      <c r="CF55" s="11"/>
      <c r="CG55" s="11"/>
      <c r="CH55" s="11"/>
      <c r="CI55" s="11"/>
      <c r="CJ55" s="11"/>
      <c r="CK55" s="11"/>
      <c r="CL55" s="11"/>
      <c r="CM55" s="11"/>
    </row>
    <row r="56" spans="1:91" ht="24.75" customHeight="1">
      <c r="A56" s="949" t="str">
        <f>IF(E56&gt;0,"Wypełnione","")</f>
        <v/>
      </c>
      <c r="B56" s="11"/>
      <c r="C56" s="2050">
        <f>'Og s3a'!C765</f>
        <v>0</v>
      </c>
      <c r="D56" s="2052">
        <f>'Og s3a'!E765</f>
        <v>0</v>
      </c>
      <c r="E56" s="2050">
        <f>'Og s3a'!F765</f>
        <v>0</v>
      </c>
      <c r="F56" s="2771"/>
      <c r="G56" s="448">
        <f>T56</f>
        <v>0</v>
      </c>
      <c r="H56" s="2773">
        <f>U56</f>
        <v>0</v>
      </c>
      <c r="I56" s="451"/>
      <c r="J56" s="2775"/>
      <c r="K56" s="451"/>
      <c r="L56" s="2775"/>
      <c r="M56" s="451"/>
      <c r="N56" s="2775"/>
      <c r="O56" s="451"/>
      <c r="P56" s="2775"/>
      <c r="Q56" s="11"/>
      <c r="R56" s="11"/>
      <c r="S56" s="396">
        <f>'Og s3a'!G765</f>
        <v>0</v>
      </c>
      <c r="T56" s="398">
        <f>'Og s3a'!D765</f>
        <v>0</v>
      </c>
      <c r="U56" s="444">
        <f>Import!N754</f>
        <v>0</v>
      </c>
      <c r="V56" s="11"/>
      <c r="W56" s="306"/>
      <c r="X56" s="306"/>
      <c r="Y56" s="306"/>
      <c r="Z56" s="970">
        <f>IF(F56=AF$7,1,0)</f>
        <v>0</v>
      </c>
      <c r="AA56" s="970">
        <f>Z56*D56</f>
        <v>0</v>
      </c>
      <c r="AB56" s="978">
        <f>IF($Z56=0,0,IF(AF56+AH56+AJ56&gt;0,$AA56,0))</f>
        <v>0</v>
      </c>
      <c r="AC56" s="980">
        <f>IF($Z56=0,0,IF(AND(AB56=0,G57&gt;0),$AA56,0))</f>
        <v>0</v>
      </c>
      <c r="AD56" s="969">
        <f>AA56-AB56-AC56</f>
        <v>0</v>
      </c>
      <c r="AE56" s="204">
        <f t="shared" ref="AE56:AJ56" si="85">IF(AE$9=$H56,$D56,0)</f>
        <v>0</v>
      </c>
      <c r="AF56" s="204">
        <f t="shared" si="85"/>
        <v>0</v>
      </c>
      <c r="AG56" s="204">
        <f t="shared" si="85"/>
        <v>0</v>
      </c>
      <c r="AH56" s="204">
        <f t="shared" si="85"/>
        <v>0</v>
      </c>
      <c r="AI56" s="922">
        <f t="shared" si="85"/>
        <v>0</v>
      </c>
      <c r="AJ56" s="205">
        <f t="shared" si="85"/>
        <v>0</v>
      </c>
      <c r="AK56" s="973">
        <f>IF($Z56=1,0,IF(AND($Z56=0,AF56&gt;0),1,IF(AND($Z56=0,AH56&gt;0),1,IF(AND($Z56=0,AJ56&gt;0),1,0))))</f>
        <v>0</v>
      </c>
      <c r="AL56" s="973">
        <f t="shared" si="21"/>
        <v>0</v>
      </c>
      <c r="AM56" s="978">
        <f>IF($Z56=0,0,IF(AQ56+AS56+AU56&gt;0,$AA56,0))</f>
        <v>0</v>
      </c>
      <c r="AN56" s="980">
        <f>IF($Z56=0,0,IF(AND(AM56=0,I57&gt;0),$AA56,0))</f>
        <v>0</v>
      </c>
      <c r="AO56" s="969">
        <f>$AA56-AM56-AN56</f>
        <v>0</v>
      </c>
      <c r="AP56" s="204">
        <f t="shared" ref="AP56:AU56" si="86">IF(AP$9=$J56,$D56,0)</f>
        <v>0</v>
      </c>
      <c r="AQ56" s="204">
        <f t="shared" si="86"/>
        <v>0</v>
      </c>
      <c r="AR56" s="204">
        <f t="shared" si="86"/>
        <v>0</v>
      </c>
      <c r="AS56" s="204">
        <f t="shared" si="86"/>
        <v>0</v>
      </c>
      <c r="AT56" s="204">
        <f t="shared" si="86"/>
        <v>0</v>
      </c>
      <c r="AU56" s="205">
        <f t="shared" si="86"/>
        <v>0</v>
      </c>
      <c r="AV56" s="973">
        <f>IF($Z56=1,0,IF(AND($Z56=0,AQ56&gt;0),1,IF(AND($Z56=0,AS56&gt;0),1,IF(AND($Z56=0,AU56&gt;0),1,0))))</f>
        <v>0</v>
      </c>
      <c r="AW56" s="973">
        <f>IF($Z56=0,0,IF(AND($Z56=1,AP56&gt;0),1,IF(AND($Z56=1,AR56&gt;0),1,IF(AND($Z56=1,AT56&gt;0),1,0))))</f>
        <v>0</v>
      </c>
      <c r="AX56" s="978">
        <f>IF($Z56=0,0,IF(BB56+BD56+BF56&gt;0,$AA56,0))</f>
        <v>0</v>
      </c>
      <c r="AY56" s="980">
        <f>IF($Z56=0,0,IF(AND(AX56=0,K57&gt;0),$AA56,0))</f>
        <v>0</v>
      </c>
      <c r="AZ56" s="969">
        <f>$AA56-AX56-AY56</f>
        <v>0</v>
      </c>
      <c r="BA56" s="204">
        <f t="shared" ref="BA56:BF56" si="87">IF(BA$9=$L56,$D56,0)</f>
        <v>0</v>
      </c>
      <c r="BB56" s="204">
        <f t="shared" si="87"/>
        <v>0</v>
      </c>
      <c r="BC56" s="204">
        <f t="shared" si="87"/>
        <v>0</v>
      </c>
      <c r="BD56" s="204">
        <f t="shared" si="87"/>
        <v>0</v>
      </c>
      <c r="BE56" s="204">
        <f t="shared" si="87"/>
        <v>0</v>
      </c>
      <c r="BF56" s="205">
        <f t="shared" si="87"/>
        <v>0</v>
      </c>
      <c r="BG56" s="973">
        <f>IF($Z56=1,0,IF(AND($Z56=0,BB56&gt;0),1,IF(AND($Z56=0,BD56&gt;0),1,IF(AND($Z56=0,BF56&gt;0),1,0))))</f>
        <v>0</v>
      </c>
      <c r="BH56" s="973">
        <f>IF($Z56=0,0,IF(AND($Z56=1,BA56&gt;0),1,IF(AND($Z56=1,BC56&gt;0),1,IF(AND($Z56=1,BE56&gt;0),1,0))))</f>
        <v>0</v>
      </c>
      <c r="BI56" s="978">
        <f>IF($Z56=0,0,IF(BM56+BO56+BQ56&gt;0,$AA56,0))</f>
        <v>0</v>
      </c>
      <c r="BJ56" s="980">
        <f>IF($Z56=0,0,IF(AND(BI56=0,M57&gt;0),$AA56,0))</f>
        <v>0</v>
      </c>
      <c r="BK56" s="969">
        <f>$AA56-BI56-BJ56</f>
        <v>0</v>
      </c>
      <c r="BL56" s="204">
        <f t="shared" ref="BL56:BQ56" si="88">IF(BL$9=$N56,$D56,0)</f>
        <v>0</v>
      </c>
      <c r="BM56" s="204">
        <f t="shared" si="88"/>
        <v>0</v>
      </c>
      <c r="BN56" s="204">
        <f t="shared" si="88"/>
        <v>0</v>
      </c>
      <c r="BO56" s="204">
        <f t="shared" si="88"/>
        <v>0</v>
      </c>
      <c r="BP56" s="204">
        <f t="shared" si="88"/>
        <v>0</v>
      </c>
      <c r="BQ56" s="205">
        <f t="shared" si="88"/>
        <v>0</v>
      </c>
      <c r="BR56" s="973">
        <f>IF($Z56=1,0,IF(AND($Z56=0,BM56&gt;0),1,IF(AND($Z56=0,BO56&gt;0),1,IF(AND($Z56=0,BQ56&gt;0),1,0))))</f>
        <v>0</v>
      </c>
      <c r="BS56" s="973">
        <f>IF($Z56=0,0,IF(AND($Z56=1,BL56&gt;0),1,IF(AND($Z56=1,BN56&gt;0),1,IF(AND($Z56=1,BP56&gt;0),1,0))))</f>
        <v>0</v>
      </c>
      <c r="BT56" s="978">
        <f>IF($Z56=0,0,IF(BX56+BZ56+CB56&gt;0,$AA56,0))</f>
        <v>0</v>
      </c>
      <c r="BU56" s="980">
        <f>IF($Z56=0,0,IF(AND(BT56=0,O57&gt;0),$AA56,0))</f>
        <v>0</v>
      </c>
      <c r="BV56" s="969">
        <f>$AA56-BT56-BU56</f>
        <v>0</v>
      </c>
      <c r="BW56" s="204">
        <f t="shared" ref="BW56:CB56" si="89">IF(BW$9=$P56,$D56,0)</f>
        <v>0</v>
      </c>
      <c r="BX56" s="204">
        <f t="shared" si="89"/>
        <v>0</v>
      </c>
      <c r="BY56" s="204">
        <f t="shared" si="89"/>
        <v>0</v>
      </c>
      <c r="BZ56" s="204">
        <f t="shared" si="89"/>
        <v>0</v>
      </c>
      <c r="CA56" s="204">
        <f t="shared" si="89"/>
        <v>0</v>
      </c>
      <c r="CB56" s="205">
        <f t="shared" si="89"/>
        <v>0</v>
      </c>
      <c r="CC56" s="973">
        <f>IF($Z56=1,0,IF(AND($Z56=0,BX56&gt;0),1,IF(AND($Z56=0,BZ56&gt;0),1,IF(AND($Z56=0,CB56&gt;0),1,0))))</f>
        <v>0</v>
      </c>
      <c r="CD56" s="973">
        <f>IF($Z56=0,0,IF(AND($Z56=1,BW56&gt;0),1,IF(AND($Z56=1,BY56&gt;0),1,IF(AND($Z56=1,CA56&gt;0),1,0))))</f>
        <v>0</v>
      </c>
      <c r="CE56" s="11"/>
      <c r="CF56" s="11"/>
      <c r="CG56" s="11"/>
      <c r="CH56" s="11"/>
      <c r="CI56" s="11"/>
      <c r="CJ56" s="11"/>
      <c r="CK56" s="11"/>
      <c r="CL56" s="11"/>
      <c r="CM56" s="11"/>
    </row>
    <row r="57" spans="1:91" ht="14.25" customHeight="1">
      <c r="A57" s="950" t="str">
        <f>A56</f>
        <v/>
      </c>
      <c r="B57" s="11"/>
      <c r="C57" s="2051"/>
      <c r="D57" s="2053"/>
      <c r="E57" s="2051"/>
      <c r="F57" s="2772"/>
      <c r="G57" s="1121">
        <f>Import!Q754</f>
        <v>0</v>
      </c>
      <c r="H57" s="2774"/>
      <c r="I57" s="450"/>
      <c r="J57" s="2775"/>
      <c r="K57" s="450"/>
      <c r="L57" s="2775"/>
      <c r="M57" s="450"/>
      <c r="N57" s="2775"/>
      <c r="O57" s="450"/>
      <c r="P57" s="2775"/>
      <c r="Q57" s="11"/>
      <c r="R57" s="11"/>
      <c r="S57" s="397"/>
      <c r="T57" s="419"/>
      <c r="U57" s="444">
        <f>Import!N755</f>
        <v>0</v>
      </c>
      <c r="V57" s="11"/>
      <c r="W57" s="306"/>
      <c r="X57" s="306"/>
      <c r="Y57" s="306"/>
      <c r="Z57" s="11"/>
      <c r="AE57" s="204"/>
      <c r="AF57" s="204"/>
      <c r="AG57" s="204"/>
      <c r="AH57" s="204"/>
      <c r="AI57" s="922"/>
      <c r="AJ57" s="205"/>
      <c r="AK57" s="973"/>
      <c r="AL57" s="973">
        <f>AL56</f>
        <v>0</v>
      </c>
      <c r="AP57" s="204"/>
      <c r="AQ57" s="204"/>
      <c r="AR57" s="204"/>
      <c r="AS57" s="204"/>
      <c r="AT57" s="204"/>
      <c r="AU57" s="205"/>
      <c r="AV57" s="973"/>
      <c r="AW57" s="973">
        <f>AW56</f>
        <v>0</v>
      </c>
      <c r="BA57" s="204"/>
      <c r="BB57" s="204"/>
      <c r="BC57" s="204"/>
      <c r="BD57" s="204"/>
      <c r="BE57" s="204"/>
      <c r="BF57" s="205"/>
      <c r="BG57" s="973"/>
      <c r="BH57" s="973">
        <f>BH56</f>
        <v>0</v>
      </c>
      <c r="BL57" s="204"/>
      <c r="BM57" s="204"/>
      <c r="BN57" s="204"/>
      <c r="BO57" s="204"/>
      <c r="BP57" s="204"/>
      <c r="BQ57" s="205"/>
      <c r="BR57" s="973"/>
      <c r="BS57" s="973">
        <f>BS56</f>
        <v>0</v>
      </c>
      <c r="BW57" s="204"/>
      <c r="BX57" s="204"/>
      <c r="BY57" s="204"/>
      <c r="BZ57" s="204"/>
      <c r="CA57" s="204"/>
      <c r="CB57" s="205"/>
      <c r="CC57" s="973"/>
      <c r="CD57" s="973">
        <f>CD56</f>
        <v>0</v>
      </c>
      <c r="CE57" s="11"/>
      <c r="CF57" s="11"/>
      <c r="CG57" s="11"/>
      <c r="CH57" s="11"/>
      <c r="CI57" s="11"/>
      <c r="CJ57" s="11"/>
      <c r="CK57" s="11"/>
      <c r="CL57" s="11"/>
      <c r="CM57" s="11"/>
    </row>
    <row r="58" spans="1:91" ht="24.75" customHeight="1">
      <c r="A58" s="949" t="str">
        <f>IF(E58&gt;0,"Wypełnione","")</f>
        <v/>
      </c>
      <c r="B58" s="11"/>
      <c r="C58" s="2050">
        <f>'Og s3a'!C767</f>
        <v>0</v>
      </c>
      <c r="D58" s="2052">
        <f>'Og s3a'!E767</f>
        <v>0</v>
      </c>
      <c r="E58" s="2050">
        <f>'Og s3a'!F767</f>
        <v>0</v>
      </c>
      <c r="F58" s="2771"/>
      <c r="G58" s="448">
        <f>T58</f>
        <v>0</v>
      </c>
      <c r="H58" s="2773">
        <f>U58</f>
        <v>0</v>
      </c>
      <c r="I58" s="451"/>
      <c r="J58" s="2775"/>
      <c r="K58" s="451"/>
      <c r="L58" s="2775"/>
      <c r="M58" s="451"/>
      <c r="N58" s="2775"/>
      <c r="O58" s="451"/>
      <c r="P58" s="2775"/>
      <c r="Q58" s="11"/>
      <c r="R58" s="11"/>
      <c r="S58" s="396">
        <f>'Og s3a'!G767</f>
        <v>0</v>
      </c>
      <c r="T58" s="398">
        <f>'Og s3a'!D767</f>
        <v>0</v>
      </c>
      <c r="U58" s="444">
        <f>Import!N756</f>
        <v>0</v>
      </c>
      <c r="V58" s="11"/>
      <c r="W58" s="306"/>
      <c r="X58" s="306"/>
      <c r="Y58" s="306"/>
      <c r="Z58" s="970">
        <f>IF(F58=AF$7,1,0)</f>
        <v>0</v>
      </c>
      <c r="AA58" s="970">
        <f>Z58*D58</f>
        <v>0</v>
      </c>
      <c r="AB58" s="978">
        <f>IF($Z58=0,0,IF(AF58+AH58+AJ58&gt;0,$AA58,0))</f>
        <v>0</v>
      </c>
      <c r="AC58" s="980">
        <f>IF($Z58=0,0,IF(AND(AB58=0,G59&gt;0),$AA58,0))</f>
        <v>0</v>
      </c>
      <c r="AD58" s="969">
        <f>AA58-AB58-AC58</f>
        <v>0</v>
      </c>
      <c r="AE58" s="204">
        <f t="shared" ref="AE58:AJ58" si="90">IF(AE$9=$H58,$D58,0)</f>
        <v>0</v>
      </c>
      <c r="AF58" s="204">
        <f t="shared" si="90"/>
        <v>0</v>
      </c>
      <c r="AG58" s="204">
        <f t="shared" si="90"/>
        <v>0</v>
      </c>
      <c r="AH58" s="204">
        <f t="shared" si="90"/>
        <v>0</v>
      </c>
      <c r="AI58" s="922">
        <f t="shared" si="90"/>
        <v>0</v>
      </c>
      <c r="AJ58" s="205">
        <f t="shared" si="90"/>
        <v>0</v>
      </c>
      <c r="AK58" s="973">
        <f>IF($Z58=1,0,IF(AND($Z58=0,AF58&gt;0),1,IF(AND($Z58=0,AH58&gt;0),1,IF(AND($Z58=0,AJ58&gt;0),1,0))))</f>
        <v>0</v>
      </c>
      <c r="AL58" s="973">
        <f t="shared" si="21"/>
        <v>0</v>
      </c>
      <c r="AM58" s="978">
        <f>IF($Z58=0,0,IF(AQ58+AS58+AU58&gt;0,$AA58,0))</f>
        <v>0</v>
      </c>
      <c r="AN58" s="980">
        <f>IF($Z58=0,0,IF(AND(AM58=0,I59&gt;0),$AA58,0))</f>
        <v>0</v>
      </c>
      <c r="AO58" s="969">
        <f>$AA58-AM58-AN58</f>
        <v>0</v>
      </c>
      <c r="AP58" s="204">
        <f t="shared" ref="AP58:AU58" si="91">IF(AP$9=$J58,$D58,0)</f>
        <v>0</v>
      </c>
      <c r="AQ58" s="204">
        <f t="shared" si="91"/>
        <v>0</v>
      </c>
      <c r="AR58" s="204">
        <f t="shared" si="91"/>
        <v>0</v>
      </c>
      <c r="AS58" s="204">
        <f t="shared" si="91"/>
        <v>0</v>
      </c>
      <c r="AT58" s="204">
        <f t="shared" si="91"/>
        <v>0</v>
      </c>
      <c r="AU58" s="205">
        <f t="shared" si="91"/>
        <v>0</v>
      </c>
      <c r="AV58" s="973">
        <f>IF($Z58=1,0,IF(AND($Z58=0,AQ58&gt;0),1,IF(AND($Z58=0,AS58&gt;0),1,IF(AND($Z58=0,AU58&gt;0),1,0))))</f>
        <v>0</v>
      </c>
      <c r="AW58" s="973">
        <f>IF($Z58=0,0,IF(AND($Z58=1,AP58&gt;0),1,IF(AND($Z58=1,AR58&gt;0),1,IF(AND($Z58=1,AT58&gt;0),1,0))))</f>
        <v>0</v>
      </c>
      <c r="AX58" s="978">
        <f>IF($Z58=0,0,IF(BB58+BD58+BF58&gt;0,$AA58,0))</f>
        <v>0</v>
      </c>
      <c r="AY58" s="980">
        <f>IF($Z58=0,0,IF(AND(AX58=0,K59&gt;0),$AA58,0))</f>
        <v>0</v>
      </c>
      <c r="AZ58" s="969">
        <f>$AA58-AX58-AY58</f>
        <v>0</v>
      </c>
      <c r="BA58" s="204">
        <f t="shared" ref="BA58:BF58" si="92">IF(BA$9=$L58,$D58,0)</f>
        <v>0</v>
      </c>
      <c r="BB58" s="204">
        <f t="shared" si="92"/>
        <v>0</v>
      </c>
      <c r="BC58" s="204">
        <f t="shared" si="92"/>
        <v>0</v>
      </c>
      <c r="BD58" s="204">
        <f t="shared" si="92"/>
        <v>0</v>
      </c>
      <c r="BE58" s="204">
        <f t="shared" si="92"/>
        <v>0</v>
      </c>
      <c r="BF58" s="205">
        <f t="shared" si="92"/>
        <v>0</v>
      </c>
      <c r="BG58" s="973">
        <f>IF($Z58=1,0,IF(AND($Z58=0,BB58&gt;0),1,IF(AND($Z58=0,BD58&gt;0),1,IF(AND($Z58=0,BF58&gt;0),1,0))))</f>
        <v>0</v>
      </c>
      <c r="BH58" s="973">
        <f>IF($Z58=0,0,IF(AND($Z58=1,BA58&gt;0),1,IF(AND($Z58=1,BC58&gt;0),1,IF(AND($Z58=1,BE58&gt;0),1,0))))</f>
        <v>0</v>
      </c>
      <c r="BI58" s="978">
        <f>IF($Z58=0,0,IF(BM58+BO58+BQ58&gt;0,$AA58,0))</f>
        <v>0</v>
      </c>
      <c r="BJ58" s="980">
        <f>IF($Z58=0,0,IF(AND(BI58=0,M59&gt;0),$AA58,0))</f>
        <v>0</v>
      </c>
      <c r="BK58" s="969">
        <f>$AA58-BI58-BJ58</f>
        <v>0</v>
      </c>
      <c r="BL58" s="204">
        <f t="shared" ref="BL58:BQ58" si="93">IF(BL$9=$N58,$D58,0)</f>
        <v>0</v>
      </c>
      <c r="BM58" s="204">
        <f t="shared" si="93"/>
        <v>0</v>
      </c>
      <c r="BN58" s="204">
        <f t="shared" si="93"/>
        <v>0</v>
      </c>
      <c r="BO58" s="204">
        <f t="shared" si="93"/>
        <v>0</v>
      </c>
      <c r="BP58" s="204">
        <f t="shared" si="93"/>
        <v>0</v>
      </c>
      <c r="BQ58" s="205">
        <f t="shared" si="93"/>
        <v>0</v>
      </c>
      <c r="BR58" s="973">
        <f>IF($Z58=1,0,IF(AND($Z58=0,BM58&gt;0),1,IF(AND($Z58=0,BO58&gt;0),1,IF(AND($Z58=0,BQ58&gt;0),1,0))))</f>
        <v>0</v>
      </c>
      <c r="BS58" s="973">
        <f>IF($Z58=0,0,IF(AND($Z58=1,BL58&gt;0),1,IF(AND($Z58=1,BN58&gt;0),1,IF(AND($Z58=1,BP58&gt;0),1,0))))</f>
        <v>0</v>
      </c>
      <c r="BT58" s="978">
        <f>IF($Z58=0,0,IF(BX58+BZ58+CB58&gt;0,$AA58,0))</f>
        <v>0</v>
      </c>
      <c r="BU58" s="980">
        <f>IF($Z58=0,0,IF(AND(BT58=0,O59&gt;0),$AA58,0))</f>
        <v>0</v>
      </c>
      <c r="BV58" s="969">
        <f>$AA58-BT58-BU58</f>
        <v>0</v>
      </c>
      <c r="BW58" s="204">
        <f t="shared" ref="BW58:CB58" si="94">IF(BW$9=$P58,$D58,0)</f>
        <v>0</v>
      </c>
      <c r="BX58" s="204">
        <f t="shared" si="94"/>
        <v>0</v>
      </c>
      <c r="BY58" s="204">
        <f t="shared" si="94"/>
        <v>0</v>
      </c>
      <c r="BZ58" s="204">
        <f t="shared" si="94"/>
        <v>0</v>
      </c>
      <c r="CA58" s="204">
        <f t="shared" si="94"/>
        <v>0</v>
      </c>
      <c r="CB58" s="205">
        <f t="shared" si="94"/>
        <v>0</v>
      </c>
      <c r="CC58" s="973">
        <f>IF($Z58=1,0,IF(AND($Z58=0,BX58&gt;0),1,IF(AND($Z58=0,BZ58&gt;0),1,IF(AND($Z58=0,CB58&gt;0),1,0))))</f>
        <v>0</v>
      </c>
      <c r="CD58" s="973">
        <f>IF($Z58=0,0,IF(AND($Z58=1,BW58&gt;0),1,IF(AND($Z58=1,BY58&gt;0),1,IF(AND($Z58=1,CA58&gt;0),1,0))))</f>
        <v>0</v>
      </c>
      <c r="CE58" s="11"/>
      <c r="CF58" s="11"/>
      <c r="CG58" s="11"/>
      <c r="CH58" s="11"/>
      <c r="CI58" s="11"/>
      <c r="CJ58" s="11"/>
      <c r="CK58" s="11"/>
      <c r="CL58" s="11"/>
      <c r="CM58" s="11"/>
    </row>
    <row r="59" spans="1:91" ht="14.25" customHeight="1">
      <c r="A59" s="950" t="str">
        <f>A58</f>
        <v/>
      </c>
      <c r="B59" s="11"/>
      <c r="C59" s="2051"/>
      <c r="D59" s="2053"/>
      <c r="E59" s="2051"/>
      <c r="F59" s="2772"/>
      <c r="G59" s="1121">
        <f>Import!Q756</f>
        <v>0</v>
      </c>
      <c r="H59" s="2774"/>
      <c r="I59" s="450"/>
      <c r="J59" s="2775"/>
      <c r="K59" s="450"/>
      <c r="L59" s="2775"/>
      <c r="M59" s="450"/>
      <c r="N59" s="2775"/>
      <c r="O59" s="450"/>
      <c r="P59" s="2775"/>
      <c r="Q59" s="11"/>
      <c r="R59" s="11"/>
      <c r="S59" s="397"/>
      <c r="T59" s="419"/>
      <c r="U59" s="444">
        <f>Import!N757</f>
        <v>0</v>
      </c>
      <c r="V59" s="11"/>
      <c r="W59" s="306"/>
      <c r="X59" s="306"/>
      <c r="Y59" s="306"/>
      <c r="Z59" s="11"/>
      <c r="AE59" s="204"/>
      <c r="AF59" s="204"/>
      <c r="AG59" s="204"/>
      <c r="AH59" s="204"/>
      <c r="AI59" s="922"/>
      <c r="AJ59" s="205"/>
      <c r="AK59" s="973"/>
      <c r="AL59" s="973">
        <f>AL58</f>
        <v>0</v>
      </c>
      <c r="AP59" s="204"/>
      <c r="AQ59" s="204"/>
      <c r="AR59" s="204"/>
      <c r="AS59" s="204"/>
      <c r="AT59" s="204"/>
      <c r="AU59" s="205"/>
      <c r="AV59" s="973"/>
      <c r="AW59" s="973">
        <f>AW58</f>
        <v>0</v>
      </c>
      <c r="BA59" s="204"/>
      <c r="BB59" s="204"/>
      <c r="BC59" s="204"/>
      <c r="BD59" s="204"/>
      <c r="BE59" s="204"/>
      <c r="BF59" s="205"/>
      <c r="BG59" s="973"/>
      <c r="BH59" s="973">
        <f>BH58</f>
        <v>0</v>
      </c>
      <c r="BL59" s="204"/>
      <c r="BM59" s="204"/>
      <c r="BN59" s="204"/>
      <c r="BO59" s="204"/>
      <c r="BP59" s="204"/>
      <c r="BQ59" s="205"/>
      <c r="BR59" s="973"/>
      <c r="BS59" s="973">
        <f>BS58</f>
        <v>0</v>
      </c>
      <c r="BW59" s="204"/>
      <c r="BX59" s="204"/>
      <c r="BY59" s="204"/>
      <c r="BZ59" s="204"/>
      <c r="CA59" s="204"/>
      <c r="CB59" s="205"/>
      <c r="CC59" s="973"/>
      <c r="CD59" s="973">
        <f>CD58</f>
        <v>0</v>
      </c>
      <c r="CE59" s="11"/>
      <c r="CF59" s="11"/>
      <c r="CG59" s="11"/>
      <c r="CH59" s="11"/>
      <c r="CI59" s="11"/>
      <c r="CJ59" s="11"/>
      <c r="CK59" s="11"/>
      <c r="CL59" s="11"/>
      <c r="CM59" s="11"/>
    </row>
    <row r="60" spans="1:91" ht="24.75" customHeight="1">
      <c r="A60" s="949" t="str">
        <f>IF(E60&gt;0,"Wypełnione","")</f>
        <v/>
      </c>
      <c r="B60" s="11"/>
      <c r="C60" s="2050">
        <f>'Og s3a'!C769</f>
        <v>0</v>
      </c>
      <c r="D60" s="2052">
        <f>'Og s3a'!E769</f>
        <v>0</v>
      </c>
      <c r="E60" s="2050">
        <f>'Og s3a'!F769</f>
        <v>0</v>
      </c>
      <c r="F60" s="2771"/>
      <c r="G60" s="448">
        <f>T60</f>
        <v>0</v>
      </c>
      <c r="H60" s="2773">
        <f>U60</f>
        <v>0</v>
      </c>
      <c r="I60" s="451"/>
      <c r="J60" s="2775"/>
      <c r="K60" s="451"/>
      <c r="L60" s="2775"/>
      <c r="M60" s="451"/>
      <c r="N60" s="2775"/>
      <c r="O60" s="451"/>
      <c r="P60" s="2775"/>
      <c r="Q60" s="11"/>
      <c r="R60" s="11"/>
      <c r="S60" s="396">
        <f>'Og s3a'!G769</f>
        <v>0</v>
      </c>
      <c r="T60" s="398">
        <f>'Og s3a'!D769</f>
        <v>0</v>
      </c>
      <c r="U60" s="444">
        <f>Import!N758</f>
        <v>0</v>
      </c>
      <c r="V60" s="11"/>
      <c r="W60" s="306"/>
      <c r="X60" s="306"/>
      <c r="Y60" s="306"/>
      <c r="Z60" s="970">
        <f>IF(F60=AF$7,1,0)</f>
        <v>0</v>
      </c>
      <c r="AA60" s="970">
        <f>Z60*D60</f>
        <v>0</v>
      </c>
      <c r="AB60" s="978">
        <f>IF($Z60=0,0,IF(AF60+AH60+AJ60&gt;0,$AA60,0))</f>
        <v>0</v>
      </c>
      <c r="AC60" s="980">
        <f>IF($Z60=0,0,IF(AND(AB60=0,G61&gt;0),$AA60,0))</f>
        <v>0</v>
      </c>
      <c r="AD60" s="969">
        <f>AA60-AB60-AC60</f>
        <v>0</v>
      </c>
      <c r="AE60" s="204">
        <f t="shared" ref="AE60:AJ60" si="95">IF(AE$9=$H60,$D60,0)</f>
        <v>0</v>
      </c>
      <c r="AF60" s="204">
        <f t="shared" si="95"/>
        <v>0</v>
      </c>
      <c r="AG60" s="204">
        <f t="shared" si="95"/>
        <v>0</v>
      </c>
      <c r="AH60" s="204">
        <f t="shared" si="95"/>
        <v>0</v>
      </c>
      <c r="AI60" s="922">
        <f t="shared" si="95"/>
        <v>0</v>
      </c>
      <c r="AJ60" s="205">
        <f t="shared" si="95"/>
        <v>0</v>
      </c>
      <c r="AK60" s="973">
        <f>IF($Z60=1,0,IF(AND($Z60=0,AF60&gt;0),1,IF(AND($Z60=0,AH60&gt;0),1,IF(AND($Z60=0,AJ60&gt;0),1,0))))</f>
        <v>0</v>
      </c>
      <c r="AL60" s="973">
        <f t="shared" si="21"/>
        <v>0</v>
      </c>
      <c r="AM60" s="978">
        <f>IF($Z60=0,0,IF(AQ60+AS60+AU60&gt;0,$AA60,0))</f>
        <v>0</v>
      </c>
      <c r="AN60" s="980">
        <f>IF($Z60=0,0,IF(AND(AM60=0,I61&gt;0),$AA60,0))</f>
        <v>0</v>
      </c>
      <c r="AO60" s="969">
        <f>$AA60-AM60-AN60</f>
        <v>0</v>
      </c>
      <c r="AP60" s="204">
        <f t="shared" ref="AP60:AU60" si="96">IF(AP$9=$J60,$D60,0)</f>
        <v>0</v>
      </c>
      <c r="AQ60" s="204">
        <f t="shared" si="96"/>
        <v>0</v>
      </c>
      <c r="AR60" s="204">
        <f t="shared" si="96"/>
        <v>0</v>
      </c>
      <c r="AS60" s="204">
        <f t="shared" si="96"/>
        <v>0</v>
      </c>
      <c r="AT60" s="204">
        <f t="shared" si="96"/>
        <v>0</v>
      </c>
      <c r="AU60" s="205">
        <f t="shared" si="96"/>
        <v>0</v>
      </c>
      <c r="AV60" s="973">
        <f>IF($Z60=1,0,IF(AND($Z60=0,AQ60&gt;0),1,IF(AND($Z60=0,AS60&gt;0),1,IF(AND($Z60=0,AU60&gt;0),1,0))))</f>
        <v>0</v>
      </c>
      <c r="AW60" s="973">
        <f>IF($Z60=0,0,IF(AND($Z60=1,AP60&gt;0),1,IF(AND($Z60=1,AR60&gt;0),1,IF(AND($Z60=1,AT60&gt;0),1,0))))</f>
        <v>0</v>
      </c>
      <c r="AX60" s="978">
        <f>IF($Z60=0,0,IF(BB60+BD60+BF60&gt;0,$AA60,0))</f>
        <v>0</v>
      </c>
      <c r="AY60" s="980">
        <f>IF($Z60=0,0,IF(AND(AX60=0,K61&gt;0),$AA60,0))</f>
        <v>0</v>
      </c>
      <c r="AZ60" s="969">
        <f>$AA60-AX60-AY60</f>
        <v>0</v>
      </c>
      <c r="BA60" s="204">
        <f t="shared" ref="BA60:BF60" si="97">IF(BA$9=$L60,$D60,0)</f>
        <v>0</v>
      </c>
      <c r="BB60" s="204">
        <f t="shared" si="97"/>
        <v>0</v>
      </c>
      <c r="BC60" s="204">
        <f t="shared" si="97"/>
        <v>0</v>
      </c>
      <c r="BD60" s="204">
        <f t="shared" si="97"/>
        <v>0</v>
      </c>
      <c r="BE60" s="204">
        <f t="shared" si="97"/>
        <v>0</v>
      </c>
      <c r="BF60" s="205">
        <f t="shared" si="97"/>
        <v>0</v>
      </c>
      <c r="BG60" s="973">
        <f>IF($Z60=1,0,IF(AND($Z60=0,BB60&gt;0),1,IF(AND($Z60=0,BD60&gt;0),1,IF(AND($Z60=0,BF60&gt;0),1,0))))</f>
        <v>0</v>
      </c>
      <c r="BH60" s="973">
        <f>IF($Z60=0,0,IF(AND($Z60=1,BA60&gt;0),1,IF(AND($Z60=1,BC60&gt;0),1,IF(AND($Z60=1,BE60&gt;0),1,0))))</f>
        <v>0</v>
      </c>
      <c r="BI60" s="978">
        <f>IF($Z60=0,0,IF(BM60+BO60+BQ60&gt;0,$AA60,0))</f>
        <v>0</v>
      </c>
      <c r="BJ60" s="980">
        <f>IF($Z60=0,0,IF(AND(BI60=0,M61&gt;0),$AA60,0))</f>
        <v>0</v>
      </c>
      <c r="BK60" s="969">
        <f>$AA60-BI60-BJ60</f>
        <v>0</v>
      </c>
      <c r="BL60" s="204">
        <f t="shared" ref="BL60:BQ60" si="98">IF(BL$9=$N60,$D60,0)</f>
        <v>0</v>
      </c>
      <c r="BM60" s="204">
        <f t="shared" si="98"/>
        <v>0</v>
      </c>
      <c r="BN60" s="204">
        <f t="shared" si="98"/>
        <v>0</v>
      </c>
      <c r="BO60" s="204">
        <f t="shared" si="98"/>
        <v>0</v>
      </c>
      <c r="BP60" s="204">
        <f t="shared" si="98"/>
        <v>0</v>
      </c>
      <c r="BQ60" s="205">
        <f t="shared" si="98"/>
        <v>0</v>
      </c>
      <c r="BR60" s="973">
        <f>IF($Z60=1,0,IF(AND($Z60=0,BM60&gt;0),1,IF(AND($Z60=0,BO60&gt;0),1,IF(AND($Z60=0,BQ60&gt;0),1,0))))</f>
        <v>0</v>
      </c>
      <c r="BS60" s="973">
        <f>IF($Z60=0,0,IF(AND($Z60=1,BL60&gt;0),1,IF(AND($Z60=1,BN60&gt;0),1,IF(AND($Z60=1,BP60&gt;0),1,0))))</f>
        <v>0</v>
      </c>
      <c r="BT60" s="978">
        <f>IF($Z60=0,0,IF(BX60+BZ60+CB60&gt;0,$AA60,0))</f>
        <v>0</v>
      </c>
      <c r="BU60" s="980">
        <f>IF($Z60=0,0,IF(AND(BT60=0,O61&gt;0),$AA60,0))</f>
        <v>0</v>
      </c>
      <c r="BV60" s="969">
        <f>$AA60-BT60-BU60</f>
        <v>0</v>
      </c>
      <c r="BW60" s="204">
        <f t="shared" ref="BW60:CB60" si="99">IF(BW$9=$P60,$D60,0)</f>
        <v>0</v>
      </c>
      <c r="BX60" s="204">
        <f t="shared" si="99"/>
        <v>0</v>
      </c>
      <c r="BY60" s="204">
        <f t="shared" si="99"/>
        <v>0</v>
      </c>
      <c r="BZ60" s="204">
        <f t="shared" si="99"/>
        <v>0</v>
      </c>
      <c r="CA60" s="204">
        <f t="shared" si="99"/>
        <v>0</v>
      </c>
      <c r="CB60" s="205">
        <f t="shared" si="99"/>
        <v>0</v>
      </c>
      <c r="CC60" s="973">
        <f>IF($Z60=1,0,IF(AND($Z60=0,BX60&gt;0),1,IF(AND($Z60=0,BZ60&gt;0),1,IF(AND($Z60=0,CB60&gt;0),1,0))))</f>
        <v>0</v>
      </c>
      <c r="CD60" s="973">
        <f>IF($Z60=0,0,IF(AND($Z60=1,BW60&gt;0),1,IF(AND($Z60=1,BY60&gt;0),1,IF(AND($Z60=1,CA60&gt;0),1,0))))</f>
        <v>0</v>
      </c>
      <c r="CE60" s="11"/>
      <c r="CF60" s="11"/>
      <c r="CG60" s="11"/>
      <c r="CH60" s="11"/>
      <c r="CI60" s="11"/>
      <c r="CJ60" s="11"/>
      <c r="CK60" s="11"/>
      <c r="CL60" s="11"/>
      <c r="CM60" s="11"/>
    </row>
    <row r="61" spans="1:91" ht="14.25" customHeight="1">
      <c r="A61" s="950" t="str">
        <f>A60</f>
        <v/>
      </c>
      <c r="B61" s="11"/>
      <c r="C61" s="2051"/>
      <c r="D61" s="2053"/>
      <c r="E61" s="2051"/>
      <c r="F61" s="2772"/>
      <c r="G61" s="1121">
        <f>Import!Q758</f>
        <v>0</v>
      </c>
      <c r="H61" s="2774"/>
      <c r="I61" s="450"/>
      <c r="J61" s="2775"/>
      <c r="K61" s="450"/>
      <c r="L61" s="2775"/>
      <c r="M61" s="450"/>
      <c r="N61" s="2775"/>
      <c r="O61" s="450"/>
      <c r="P61" s="2775"/>
      <c r="Q61" s="11"/>
      <c r="R61" s="11"/>
      <c r="S61" s="397"/>
      <c r="T61" s="419"/>
      <c r="U61" s="444">
        <f>Import!N759</f>
        <v>0</v>
      </c>
      <c r="V61" s="11"/>
      <c r="W61" s="306"/>
      <c r="X61" s="306"/>
      <c r="Y61" s="306"/>
      <c r="Z61" s="11"/>
      <c r="AE61" s="204"/>
      <c r="AF61" s="204"/>
      <c r="AG61" s="204"/>
      <c r="AH61" s="204"/>
      <c r="AI61" s="922"/>
      <c r="AJ61" s="205"/>
      <c r="AK61" s="973"/>
      <c r="AL61" s="973">
        <f>AL60</f>
        <v>0</v>
      </c>
      <c r="AP61" s="204"/>
      <c r="AQ61" s="204"/>
      <c r="AR61" s="204"/>
      <c r="AS61" s="204"/>
      <c r="AT61" s="204"/>
      <c r="AU61" s="205"/>
      <c r="AV61" s="973"/>
      <c r="AW61" s="973">
        <f>AW60</f>
        <v>0</v>
      </c>
      <c r="BA61" s="204"/>
      <c r="BB61" s="204"/>
      <c r="BC61" s="204"/>
      <c r="BD61" s="204"/>
      <c r="BE61" s="204"/>
      <c r="BF61" s="205"/>
      <c r="BG61" s="973"/>
      <c r="BH61" s="973">
        <f>BH60</f>
        <v>0</v>
      </c>
      <c r="BL61" s="204"/>
      <c r="BM61" s="204"/>
      <c r="BN61" s="204"/>
      <c r="BO61" s="204"/>
      <c r="BP61" s="204"/>
      <c r="BQ61" s="205"/>
      <c r="BR61" s="973"/>
      <c r="BS61" s="973">
        <f>BS60</f>
        <v>0</v>
      </c>
      <c r="BW61" s="204"/>
      <c r="BX61" s="204"/>
      <c r="BY61" s="204"/>
      <c r="BZ61" s="204"/>
      <c r="CA61" s="204"/>
      <c r="CB61" s="205"/>
      <c r="CC61" s="973"/>
      <c r="CD61" s="973">
        <f>CD60</f>
        <v>0</v>
      </c>
      <c r="CE61" s="11"/>
      <c r="CF61" s="11"/>
      <c r="CG61" s="11"/>
      <c r="CH61" s="11"/>
      <c r="CI61" s="11"/>
      <c r="CJ61" s="11"/>
      <c r="CK61" s="11"/>
      <c r="CL61" s="11"/>
      <c r="CM61" s="11"/>
    </row>
    <row r="62" spans="1:91" ht="24.75" customHeight="1">
      <c r="A62" s="949" t="str">
        <f>IF(E62&gt;0,"Wypełnione","")</f>
        <v/>
      </c>
      <c r="B62" s="11"/>
      <c r="C62" s="2050">
        <f>'Og s3a'!C771</f>
        <v>0</v>
      </c>
      <c r="D62" s="2052">
        <f>'Og s3a'!E771</f>
        <v>0</v>
      </c>
      <c r="E62" s="2050">
        <f>'Og s3a'!F771</f>
        <v>0</v>
      </c>
      <c r="F62" s="2771"/>
      <c r="G62" s="448">
        <f>T62</f>
        <v>0</v>
      </c>
      <c r="H62" s="2773">
        <f>U62</f>
        <v>0</v>
      </c>
      <c r="I62" s="451"/>
      <c r="J62" s="2775"/>
      <c r="K62" s="451"/>
      <c r="L62" s="2775"/>
      <c r="M62" s="451"/>
      <c r="N62" s="2775"/>
      <c r="O62" s="451"/>
      <c r="P62" s="2775"/>
      <c r="Q62" s="11"/>
      <c r="R62" s="11"/>
      <c r="S62" s="396">
        <f>'Og s3a'!G771</f>
        <v>0</v>
      </c>
      <c r="T62" s="398">
        <f>'Og s3a'!D771</f>
        <v>0</v>
      </c>
      <c r="U62" s="444">
        <f>Import!N760</f>
        <v>0</v>
      </c>
      <c r="V62" s="11"/>
      <c r="W62" s="306"/>
      <c r="X62" s="306"/>
      <c r="Y62" s="306"/>
      <c r="Z62" s="970">
        <f>IF(F62=AF$7,1,0)</f>
        <v>0</v>
      </c>
      <c r="AA62" s="970">
        <f>Z62*D62</f>
        <v>0</v>
      </c>
      <c r="AB62" s="978">
        <f>IF($Z62=0,0,IF(AF62+AH62+AJ62&gt;0,$AA62,0))</f>
        <v>0</v>
      </c>
      <c r="AC62" s="980">
        <f>IF($Z62=0,0,IF(AND(AB62=0,G63&gt;0),$AA62,0))</f>
        <v>0</v>
      </c>
      <c r="AD62" s="969">
        <f>AA62-AB62-AC62</f>
        <v>0</v>
      </c>
      <c r="AE62" s="204">
        <f t="shared" ref="AE62:AJ62" si="100">IF(AE$9=$H62,$D62,0)</f>
        <v>0</v>
      </c>
      <c r="AF62" s="204">
        <f t="shared" si="100"/>
        <v>0</v>
      </c>
      <c r="AG62" s="204">
        <f t="shared" si="100"/>
        <v>0</v>
      </c>
      <c r="AH62" s="204">
        <f t="shared" si="100"/>
        <v>0</v>
      </c>
      <c r="AI62" s="922">
        <f t="shared" si="100"/>
        <v>0</v>
      </c>
      <c r="AJ62" s="205">
        <f t="shared" si="100"/>
        <v>0</v>
      </c>
      <c r="AK62" s="973">
        <f>IF($Z62=1,0,IF(AND($Z62=0,AF62&gt;0),1,IF(AND($Z62=0,AH62&gt;0),1,IF(AND($Z62=0,AJ62&gt;0),1,0))))</f>
        <v>0</v>
      </c>
      <c r="AL62" s="973">
        <f t="shared" si="21"/>
        <v>0</v>
      </c>
      <c r="AM62" s="978">
        <f>IF($Z62=0,0,IF(AQ62+AS62+AU62&gt;0,$AA62,0))</f>
        <v>0</v>
      </c>
      <c r="AN62" s="980">
        <f>IF($Z62=0,0,IF(AND(AM62=0,I63&gt;0),$AA62,0))</f>
        <v>0</v>
      </c>
      <c r="AO62" s="969">
        <f>$AA62-AM62-AN62</f>
        <v>0</v>
      </c>
      <c r="AP62" s="204">
        <f t="shared" ref="AP62:AU62" si="101">IF(AP$9=$J62,$D62,0)</f>
        <v>0</v>
      </c>
      <c r="AQ62" s="204">
        <f t="shared" si="101"/>
        <v>0</v>
      </c>
      <c r="AR62" s="204">
        <f t="shared" si="101"/>
        <v>0</v>
      </c>
      <c r="AS62" s="204">
        <f t="shared" si="101"/>
        <v>0</v>
      </c>
      <c r="AT62" s="204">
        <f t="shared" si="101"/>
        <v>0</v>
      </c>
      <c r="AU62" s="205">
        <f t="shared" si="101"/>
        <v>0</v>
      </c>
      <c r="AV62" s="973">
        <f>IF($Z62=1,0,IF(AND($Z62=0,AQ62&gt;0),1,IF(AND($Z62=0,AS62&gt;0),1,IF(AND($Z62=0,AU62&gt;0),1,0))))</f>
        <v>0</v>
      </c>
      <c r="AW62" s="973">
        <f>IF($Z62=0,0,IF(AND($Z62=1,AP62&gt;0),1,IF(AND($Z62=1,AR62&gt;0),1,IF(AND($Z62=1,AT62&gt;0),1,0))))</f>
        <v>0</v>
      </c>
      <c r="AX62" s="978">
        <f>IF($Z62=0,0,IF(BB62+BD62+BF62&gt;0,$AA62,0))</f>
        <v>0</v>
      </c>
      <c r="AY62" s="980">
        <f>IF($Z62=0,0,IF(AND(AX62=0,K63&gt;0),$AA62,0))</f>
        <v>0</v>
      </c>
      <c r="AZ62" s="969">
        <f>$AA62-AX62-AY62</f>
        <v>0</v>
      </c>
      <c r="BA62" s="204">
        <f t="shared" ref="BA62:BF62" si="102">IF(BA$9=$L62,$D62,0)</f>
        <v>0</v>
      </c>
      <c r="BB62" s="204">
        <f t="shared" si="102"/>
        <v>0</v>
      </c>
      <c r="BC62" s="204">
        <f t="shared" si="102"/>
        <v>0</v>
      </c>
      <c r="BD62" s="204">
        <f t="shared" si="102"/>
        <v>0</v>
      </c>
      <c r="BE62" s="204">
        <f t="shared" si="102"/>
        <v>0</v>
      </c>
      <c r="BF62" s="205">
        <f t="shared" si="102"/>
        <v>0</v>
      </c>
      <c r="BG62" s="973">
        <f>IF($Z62=1,0,IF(AND($Z62=0,BB62&gt;0),1,IF(AND($Z62=0,BD62&gt;0),1,IF(AND($Z62=0,BF62&gt;0),1,0))))</f>
        <v>0</v>
      </c>
      <c r="BH62" s="973">
        <f>IF($Z62=0,0,IF(AND($Z62=1,BA62&gt;0),1,IF(AND($Z62=1,BC62&gt;0),1,IF(AND($Z62=1,BE62&gt;0),1,0))))</f>
        <v>0</v>
      </c>
      <c r="BI62" s="978">
        <f>IF($Z62=0,0,IF(BM62+BO62+BQ62&gt;0,$AA62,0))</f>
        <v>0</v>
      </c>
      <c r="BJ62" s="980">
        <f>IF($Z62=0,0,IF(AND(BI62=0,M63&gt;0),$AA62,0))</f>
        <v>0</v>
      </c>
      <c r="BK62" s="969">
        <f>$AA62-BI62-BJ62</f>
        <v>0</v>
      </c>
      <c r="BL62" s="204">
        <f t="shared" ref="BL62:BQ62" si="103">IF(BL$9=$N62,$D62,0)</f>
        <v>0</v>
      </c>
      <c r="BM62" s="204">
        <f t="shared" si="103"/>
        <v>0</v>
      </c>
      <c r="BN62" s="204">
        <f t="shared" si="103"/>
        <v>0</v>
      </c>
      <c r="BO62" s="204">
        <f t="shared" si="103"/>
        <v>0</v>
      </c>
      <c r="BP62" s="204">
        <f t="shared" si="103"/>
        <v>0</v>
      </c>
      <c r="BQ62" s="205">
        <f t="shared" si="103"/>
        <v>0</v>
      </c>
      <c r="BR62" s="973">
        <f>IF($Z62=1,0,IF(AND($Z62=0,BM62&gt;0),1,IF(AND($Z62=0,BO62&gt;0),1,IF(AND($Z62=0,BQ62&gt;0),1,0))))</f>
        <v>0</v>
      </c>
      <c r="BS62" s="973">
        <f>IF($Z62=0,0,IF(AND($Z62=1,BL62&gt;0),1,IF(AND($Z62=1,BN62&gt;0),1,IF(AND($Z62=1,BP62&gt;0),1,0))))</f>
        <v>0</v>
      </c>
      <c r="BT62" s="978">
        <f>IF($Z62=0,0,IF(BX62+BZ62+CB62&gt;0,$AA62,0))</f>
        <v>0</v>
      </c>
      <c r="BU62" s="980">
        <f>IF($Z62=0,0,IF(AND(BT62=0,O63&gt;0),$AA62,0))</f>
        <v>0</v>
      </c>
      <c r="BV62" s="969">
        <f>$AA62-BT62-BU62</f>
        <v>0</v>
      </c>
      <c r="BW62" s="204">
        <f t="shared" ref="BW62:CB62" si="104">IF(BW$9=$P62,$D62,0)</f>
        <v>0</v>
      </c>
      <c r="BX62" s="204">
        <f t="shared" si="104"/>
        <v>0</v>
      </c>
      <c r="BY62" s="204">
        <f t="shared" si="104"/>
        <v>0</v>
      </c>
      <c r="BZ62" s="204">
        <f t="shared" si="104"/>
        <v>0</v>
      </c>
      <c r="CA62" s="204">
        <f t="shared" si="104"/>
        <v>0</v>
      </c>
      <c r="CB62" s="205">
        <f t="shared" si="104"/>
        <v>0</v>
      </c>
      <c r="CC62" s="973">
        <f>IF($Z62=1,0,IF(AND($Z62=0,BX62&gt;0),1,IF(AND($Z62=0,BZ62&gt;0),1,IF(AND($Z62=0,CB62&gt;0),1,0))))</f>
        <v>0</v>
      </c>
      <c r="CD62" s="973">
        <f>IF($Z62=0,0,IF(AND($Z62=1,BW62&gt;0),1,IF(AND($Z62=1,BY62&gt;0),1,IF(AND($Z62=1,CA62&gt;0),1,0))))</f>
        <v>0</v>
      </c>
      <c r="CE62" s="11"/>
      <c r="CF62" s="11"/>
      <c r="CG62" s="11"/>
      <c r="CH62" s="11"/>
      <c r="CI62" s="11"/>
      <c r="CJ62" s="11"/>
      <c r="CK62" s="11"/>
      <c r="CL62" s="11"/>
      <c r="CM62" s="11"/>
    </row>
    <row r="63" spans="1:91" ht="14.25" customHeight="1">
      <c r="A63" s="950" t="str">
        <f>A62</f>
        <v/>
      </c>
      <c r="B63" s="11"/>
      <c r="C63" s="2051"/>
      <c r="D63" s="2053"/>
      <c r="E63" s="2051"/>
      <c r="F63" s="2772"/>
      <c r="G63" s="1121">
        <f>Import!Q760</f>
        <v>0</v>
      </c>
      <c r="H63" s="2774"/>
      <c r="I63" s="450"/>
      <c r="J63" s="2775"/>
      <c r="K63" s="450"/>
      <c r="L63" s="2775"/>
      <c r="M63" s="450"/>
      <c r="N63" s="2775"/>
      <c r="O63" s="450"/>
      <c r="P63" s="2775"/>
      <c r="Q63" s="11"/>
      <c r="R63" s="11"/>
      <c r="S63" s="397"/>
      <c r="T63" s="419"/>
      <c r="U63" s="444">
        <f>Import!N761</f>
        <v>0</v>
      </c>
      <c r="V63" s="11"/>
      <c r="W63" s="306"/>
      <c r="X63" s="306"/>
      <c r="Y63" s="306"/>
      <c r="Z63" s="11"/>
      <c r="AE63" s="204"/>
      <c r="AF63" s="204"/>
      <c r="AG63" s="204"/>
      <c r="AH63" s="204"/>
      <c r="AI63" s="922"/>
      <c r="AJ63" s="205"/>
      <c r="AK63" s="973"/>
      <c r="AL63" s="973">
        <f>AL62</f>
        <v>0</v>
      </c>
      <c r="AP63" s="204"/>
      <c r="AQ63" s="204"/>
      <c r="AR63" s="204"/>
      <c r="AS63" s="204"/>
      <c r="AT63" s="204"/>
      <c r="AU63" s="205"/>
      <c r="AV63" s="973"/>
      <c r="AW63" s="973">
        <f>AW62</f>
        <v>0</v>
      </c>
      <c r="BA63" s="204"/>
      <c r="BB63" s="204"/>
      <c r="BC63" s="204"/>
      <c r="BD63" s="204"/>
      <c r="BE63" s="204"/>
      <c r="BF63" s="205"/>
      <c r="BG63" s="973"/>
      <c r="BH63" s="973">
        <f>BH62</f>
        <v>0</v>
      </c>
      <c r="BL63" s="204"/>
      <c r="BM63" s="204"/>
      <c r="BN63" s="204"/>
      <c r="BO63" s="204"/>
      <c r="BP63" s="204"/>
      <c r="BQ63" s="205"/>
      <c r="BR63" s="973"/>
      <c r="BS63" s="973">
        <f>BS62</f>
        <v>0</v>
      </c>
      <c r="BW63" s="204"/>
      <c r="BX63" s="204"/>
      <c r="BY63" s="204"/>
      <c r="BZ63" s="204"/>
      <c r="CA63" s="204"/>
      <c r="CB63" s="205"/>
      <c r="CC63" s="973"/>
      <c r="CD63" s="973">
        <f>CD62</f>
        <v>0</v>
      </c>
      <c r="CE63" s="11"/>
      <c r="CF63" s="11"/>
      <c r="CG63" s="11"/>
      <c r="CH63" s="11"/>
      <c r="CI63" s="11"/>
      <c r="CJ63" s="11"/>
      <c r="CK63" s="11"/>
      <c r="CL63" s="11"/>
      <c r="CM63" s="11"/>
    </row>
    <row r="64" spans="1:91" ht="24.75" customHeight="1">
      <c r="A64" s="949" t="str">
        <f>IF(E64&gt;0,"Wypełnione","")</f>
        <v/>
      </c>
      <c r="B64" s="11"/>
      <c r="C64" s="2050">
        <f>'Og s3a'!C773</f>
        <v>0</v>
      </c>
      <c r="D64" s="2052">
        <f>'Og s3a'!E773</f>
        <v>0</v>
      </c>
      <c r="E64" s="2050">
        <f>'Og s3a'!F773</f>
        <v>0</v>
      </c>
      <c r="F64" s="2771"/>
      <c r="G64" s="448">
        <f>T64</f>
        <v>0</v>
      </c>
      <c r="H64" s="2773">
        <f>U64</f>
        <v>0</v>
      </c>
      <c r="I64" s="451"/>
      <c r="J64" s="2775"/>
      <c r="K64" s="451"/>
      <c r="L64" s="2775"/>
      <c r="M64" s="451"/>
      <c r="N64" s="2775"/>
      <c r="O64" s="451"/>
      <c r="P64" s="2775"/>
      <c r="Q64" s="11"/>
      <c r="R64" s="11"/>
      <c r="S64" s="396">
        <f>'Og s3a'!G773</f>
        <v>0</v>
      </c>
      <c r="T64" s="398">
        <f>'Og s3a'!D773</f>
        <v>0</v>
      </c>
      <c r="U64" s="444">
        <f>Import!N762</f>
        <v>0</v>
      </c>
      <c r="V64" s="11"/>
      <c r="W64" s="306"/>
      <c r="X64" s="306"/>
      <c r="Y64" s="306"/>
      <c r="Z64" s="970">
        <f>IF(F64=AF$7,1,0)</f>
        <v>0</v>
      </c>
      <c r="AA64" s="970">
        <f>Z64*D64</f>
        <v>0</v>
      </c>
      <c r="AB64" s="978">
        <f>IF($Z64=0,0,IF(AF64+AH64+AJ64&gt;0,$AA64,0))</f>
        <v>0</v>
      </c>
      <c r="AC64" s="980">
        <f>IF($Z64=0,0,IF(AND(AB64=0,G65&gt;0),$AA64,0))</f>
        <v>0</v>
      </c>
      <c r="AD64" s="969">
        <f>AA64-AB64-AC64</f>
        <v>0</v>
      </c>
      <c r="AE64" s="204">
        <f t="shared" ref="AE64:AJ64" si="105">IF(AE$9=$H64,$D64,0)</f>
        <v>0</v>
      </c>
      <c r="AF64" s="204">
        <f t="shared" si="105"/>
        <v>0</v>
      </c>
      <c r="AG64" s="204">
        <f t="shared" si="105"/>
        <v>0</v>
      </c>
      <c r="AH64" s="204">
        <f t="shared" si="105"/>
        <v>0</v>
      </c>
      <c r="AI64" s="922">
        <f t="shared" si="105"/>
        <v>0</v>
      </c>
      <c r="AJ64" s="205">
        <f t="shared" si="105"/>
        <v>0</v>
      </c>
      <c r="AK64" s="973">
        <f>IF($Z64=1,0,IF(AND($Z64=0,AF64&gt;0),1,IF(AND($Z64=0,AH64&gt;0),1,IF(AND($Z64=0,AJ64&gt;0),1,0))))</f>
        <v>0</v>
      </c>
      <c r="AL64" s="973">
        <f t="shared" si="21"/>
        <v>0</v>
      </c>
      <c r="AM64" s="978">
        <f>IF($Z64=0,0,IF(AQ64+AS64+AU64&gt;0,$AA64,0))</f>
        <v>0</v>
      </c>
      <c r="AN64" s="980">
        <f>IF($Z64=0,0,IF(AND(AM64=0,I65&gt;0),$AA64,0))</f>
        <v>0</v>
      </c>
      <c r="AO64" s="969">
        <f>$AA64-AM64-AN64</f>
        <v>0</v>
      </c>
      <c r="AP64" s="204">
        <f t="shared" ref="AP64:AU64" si="106">IF(AP$9=$J64,$D64,0)</f>
        <v>0</v>
      </c>
      <c r="AQ64" s="204">
        <f t="shared" si="106"/>
        <v>0</v>
      </c>
      <c r="AR64" s="204">
        <f t="shared" si="106"/>
        <v>0</v>
      </c>
      <c r="AS64" s="204">
        <f t="shared" si="106"/>
        <v>0</v>
      </c>
      <c r="AT64" s="204">
        <f t="shared" si="106"/>
        <v>0</v>
      </c>
      <c r="AU64" s="205">
        <f t="shared" si="106"/>
        <v>0</v>
      </c>
      <c r="AV64" s="973">
        <f>IF($Z64=1,0,IF(AND($Z64=0,AQ64&gt;0),1,IF(AND($Z64=0,AS64&gt;0),1,IF(AND($Z64=0,AU64&gt;0),1,0))))</f>
        <v>0</v>
      </c>
      <c r="AW64" s="973">
        <f>IF($Z64=0,0,IF(AND($Z64=1,AP64&gt;0),1,IF(AND($Z64=1,AR64&gt;0),1,IF(AND($Z64=1,AT64&gt;0),1,0))))</f>
        <v>0</v>
      </c>
      <c r="AX64" s="978">
        <f>IF($Z64=0,0,IF(BB64+BD64+BF64&gt;0,$AA64,0))</f>
        <v>0</v>
      </c>
      <c r="AY64" s="980">
        <f>IF($Z64=0,0,IF(AND(AX64=0,K65&gt;0),$AA64,0))</f>
        <v>0</v>
      </c>
      <c r="AZ64" s="969">
        <f>$AA64-AX64-AY64</f>
        <v>0</v>
      </c>
      <c r="BA64" s="204">
        <f t="shared" ref="BA64:BF64" si="107">IF(BA$9=$L64,$D64,0)</f>
        <v>0</v>
      </c>
      <c r="BB64" s="204">
        <f t="shared" si="107"/>
        <v>0</v>
      </c>
      <c r="BC64" s="204">
        <f t="shared" si="107"/>
        <v>0</v>
      </c>
      <c r="BD64" s="204">
        <f t="shared" si="107"/>
        <v>0</v>
      </c>
      <c r="BE64" s="204">
        <f t="shared" si="107"/>
        <v>0</v>
      </c>
      <c r="BF64" s="205">
        <f t="shared" si="107"/>
        <v>0</v>
      </c>
      <c r="BG64" s="973">
        <f>IF($Z64=1,0,IF(AND($Z64=0,BB64&gt;0),1,IF(AND($Z64=0,BD64&gt;0),1,IF(AND($Z64=0,BF64&gt;0),1,0))))</f>
        <v>0</v>
      </c>
      <c r="BH64" s="973">
        <f>IF($Z64=0,0,IF(AND($Z64=1,BA64&gt;0),1,IF(AND($Z64=1,BC64&gt;0),1,IF(AND($Z64=1,BE64&gt;0),1,0))))</f>
        <v>0</v>
      </c>
      <c r="BI64" s="978">
        <f>IF($Z64=0,0,IF(BM64+BO64+BQ64&gt;0,$AA64,0))</f>
        <v>0</v>
      </c>
      <c r="BJ64" s="980">
        <f>IF($Z64=0,0,IF(AND(BI64=0,M65&gt;0),$AA64,0))</f>
        <v>0</v>
      </c>
      <c r="BK64" s="969">
        <f>$AA64-BI64-BJ64</f>
        <v>0</v>
      </c>
      <c r="BL64" s="204">
        <f t="shared" ref="BL64:BQ64" si="108">IF(BL$9=$N64,$D64,0)</f>
        <v>0</v>
      </c>
      <c r="BM64" s="204">
        <f t="shared" si="108"/>
        <v>0</v>
      </c>
      <c r="BN64" s="204">
        <f t="shared" si="108"/>
        <v>0</v>
      </c>
      <c r="BO64" s="204">
        <f t="shared" si="108"/>
        <v>0</v>
      </c>
      <c r="BP64" s="204">
        <f t="shared" si="108"/>
        <v>0</v>
      </c>
      <c r="BQ64" s="205">
        <f t="shared" si="108"/>
        <v>0</v>
      </c>
      <c r="BR64" s="973">
        <f>IF($Z64=1,0,IF(AND($Z64=0,BM64&gt;0),1,IF(AND($Z64=0,BO64&gt;0),1,IF(AND($Z64=0,BQ64&gt;0),1,0))))</f>
        <v>0</v>
      </c>
      <c r="BS64" s="973">
        <f>IF($Z64=0,0,IF(AND($Z64=1,BL64&gt;0),1,IF(AND($Z64=1,BN64&gt;0),1,IF(AND($Z64=1,BP64&gt;0),1,0))))</f>
        <v>0</v>
      </c>
      <c r="BT64" s="978">
        <f>IF($Z64=0,0,IF(BX64+BZ64+CB64&gt;0,$AA64,0))</f>
        <v>0</v>
      </c>
      <c r="BU64" s="980">
        <f>IF($Z64=0,0,IF(AND(BT64=0,O65&gt;0),$AA64,0))</f>
        <v>0</v>
      </c>
      <c r="BV64" s="969">
        <f>$AA64-BT64-BU64</f>
        <v>0</v>
      </c>
      <c r="BW64" s="204">
        <f t="shared" ref="BW64:CB64" si="109">IF(BW$9=$P64,$D64,0)</f>
        <v>0</v>
      </c>
      <c r="BX64" s="204">
        <f t="shared" si="109"/>
        <v>0</v>
      </c>
      <c r="BY64" s="204">
        <f t="shared" si="109"/>
        <v>0</v>
      </c>
      <c r="BZ64" s="204">
        <f t="shared" si="109"/>
        <v>0</v>
      </c>
      <c r="CA64" s="204">
        <f t="shared" si="109"/>
        <v>0</v>
      </c>
      <c r="CB64" s="205">
        <f t="shared" si="109"/>
        <v>0</v>
      </c>
      <c r="CC64" s="973">
        <f>IF($Z64=1,0,IF(AND($Z64=0,BX64&gt;0),1,IF(AND($Z64=0,BZ64&gt;0),1,IF(AND($Z64=0,CB64&gt;0),1,0))))</f>
        <v>0</v>
      </c>
      <c r="CD64" s="973">
        <f>IF($Z64=0,0,IF(AND($Z64=1,BW64&gt;0),1,IF(AND($Z64=1,BY64&gt;0),1,IF(AND($Z64=1,CA64&gt;0),1,0))))</f>
        <v>0</v>
      </c>
      <c r="CE64" s="11"/>
      <c r="CF64" s="11"/>
      <c r="CG64" s="11"/>
      <c r="CH64" s="11"/>
      <c r="CI64" s="11"/>
      <c r="CJ64" s="11"/>
      <c r="CK64" s="11"/>
      <c r="CL64" s="11"/>
      <c r="CM64" s="11"/>
    </row>
    <row r="65" spans="1:91" ht="14.25" customHeight="1">
      <c r="A65" s="950" t="str">
        <f>A64</f>
        <v/>
      </c>
      <c r="B65" s="11"/>
      <c r="C65" s="2051"/>
      <c r="D65" s="2053"/>
      <c r="E65" s="2051"/>
      <c r="F65" s="2772"/>
      <c r="G65" s="1121">
        <f>Import!Q762</f>
        <v>0</v>
      </c>
      <c r="H65" s="2774"/>
      <c r="I65" s="450"/>
      <c r="J65" s="2775"/>
      <c r="K65" s="450"/>
      <c r="L65" s="2775"/>
      <c r="M65" s="450"/>
      <c r="N65" s="2775"/>
      <c r="O65" s="450"/>
      <c r="P65" s="2775"/>
      <c r="Q65" s="11"/>
      <c r="R65" s="11"/>
      <c r="S65" s="397"/>
      <c r="T65" s="419"/>
      <c r="U65" s="444">
        <f>Import!N763</f>
        <v>0</v>
      </c>
      <c r="V65" s="11"/>
      <c r="W65" s="306"/>
      <c r="X65" s="306"/>
      <c r="Y65" s="306"/>
      <c r="Z65" s="11"/>
      <c r="AE65" s="204"/>
      <c r="AF65" s="204"/>
      <c r="AG65" s="204"/>
      <c r="AH65" s="204"/>
      <c r="AI65" s="922"/>
      <c r="AJ65" s="205"/>
      <c r="AK65" s="973"/>
      <c r="AL65" s="973">
        <f>AL64</f>
        <v>0</v>
      </c>
      <c r="AP65" s="204"/>
      <c r="AQ65" s="204"/>
      <c r="AR65" s="204"/>
      <c r="AS65" s="204"/>
      <c r="AT65" s="204"/>
      <c r="AU65" s="205"/>
      <c r="AV65" s="973"/>
      <c r="AW65" s="973">
        <f>AW64</f>
        <v>0</v>
      </c>
      <c r="BA65" s="204"/>
      <c r="BB65" s="204"/>
      <c r="BC65" s="204"/>
      <c r="BD65" s="204"/>
      <c r="BE65" s="204"/>
      <c r="BF65" s="205"/>
      <c r="BG65" s="973"/>
      <c r="BH65" s="973">
        <f>BH64</f>
        <v>0</v>
      </c>
      <c r="BL65" s="204"/>
      <c r="BM65" s="204"/>
      <c r="BN65" s="204"/>
      <c r="BO65" s="204"/>
      <c r="BP65" s="204"/>
      <c r="BQ65" s="205"/>
      <c r="BR65" s="973"/>
      <c r="BS65" s="973">
        <f>BS64</f>
        <v>0</v>
      </c>
      <c r="BW65" s="204"/>
      <c r="BX65" s="204"/>
      <c r="BY65" s="204"/>
      <c r="BZ65" s="204"/>
      <c r="CA65" s="204"/>
      <c r="CB65" s="205"/>
      <c r="CC65" s="973"/>
      <c r="CD65" s="973">
        <f>CD64</f>
        <v>0</v>
      </c>
      <c r="CE65" s="11"/>
      <c r="CF65" s="11"/>
      <c r="CG65" s="11"/>
      <c r="CH65" s="11"/>
      <c r="CI65" s="11"/>
      <c r="CJ65" s="11"/>
      <c r="CK65" s="11"/>
      <c r="CL65" s="11"/>
      <c r="CM65" s="11"/>
    </row>
    <row r="66" spans="1:91" ht="24.75" customHeight="1">
      <c r="A66" s="949" t="str">
        <f>IF(E66&gt;0,"Wypełnione","")</f>
        <v/>
      </c>
      <c r="B66" s="11"/>
      <c r="C66" s="2050">
        <f>'Og s3a'!C775</f>
        <v>0</v>
      </c>
      <c r="D66" s="2052">
        <f>'Og s3a'!E775</f>
        <v>0</v>
      </c>
      <c r="E66" s="2050">
        <f>'Og s3a'!F775</f>
        <v>0</v>
      </c>
      <c r="F66" s="2771"/>
      <c r="G66" s="448">
        <f>T66</f>
        <v>0</v>
      </c>
      <c r="H66" s="2773">
        <f>U66</f>
        <v>0</v>
      </c>
      <c r="I66" s="451"/>
      <c r="J66" s="2775"/>
      <c r="K66" s="451"/>
      <c r="L66" s="2775"/>
      <c r="M66" s="451"/>
      <c r="N66" s="2775"/>
      <c r="O66" s="451"/>
      <c r="P66" s="2775"/>
      <c r="Q66" s="11"/>
      <c r="R66" s="11"/>
      <c r="S66" s="396">
        <f>'Og s3a'!G775</f>
        <v>0</v>
      </c>
      <c r="T66" s="398">
        <f>'Og s3a'!D775</f>
        <v>0</v>
      </c>
      <c r="U66" s="444">
        <f>Import!N764</f>
        <v>0</v>
      </c>
      <c r="V66" s="11"/>
      <c r="W66" s="306"/>
      <c r="X66" s="306"/>
      <c r="Y66" s="306"/>
      <c r="Z66" s="970">
        <f>IF(F66=AF$7,1,0)</f>
        <v>0</v>
      </c>
      <c r="AA66" s="970">
        <f>Z66*D66</f>
        <v>0</v>
      </c>
      <c r="AB66" s="978">
        <f>IF($Z66=0,0,IF(AF66+AH66+AJ66&gt;0,$AA66,0))</f>
        <v>0</v>
      </c>
      <c r="AC66" s="980">
        <f>IF($Z66=0,0,IF(AND(AB66=0,G67&gt;0),$AA66,0))</f>
        <v>0</v>
      </c>
      <c r="AD66" s="969">
        <f>AA66-AB66-AC66</f>
        <v>0</v>
      </c>
      <c r="AE66" s="204">
        <f t="shared" ref="AE66:AJ66" si="110">IF(AE$9=$H66,$D66,0)</f>
        <v>0</v>
      </c>
      <c r="AF66" s="204">
        <f t="shared" si="110"/>
        <v>0</v>
      </c>
      <c r="AG66" s="204">
        <f t="shared" si="110"/>
        <v>0</v>
      </c>
      <c r="AH66" s="204">
        <f t="shared" si="110"/>
        <v>0</v>
      </c>
      <c r="AI66" s="922">
        <f t="shared" si="110"/>
        <v>0</v>
      </c>
      <c r="AJ66" s="205">
        <f t="shared" si="110"/>
        <v>0</v>
      </c>
      <c r="AK66" s="973">
        <f>IF($Z66=1,0,IF(AND($Z66=0,AF66&gt;0),1,IF(AND($Z66=0,AH66&gt;0),1,IF(AND($Z66=0,AJ66&gt;0),1,0))))</f>
        <v>0</v>
      </c>
      <c r="AL66" s="973">
        <f t="shared" si="21"/>
        <v>0</v>
      </c>
      <c r="AM66" s="978">
        <f>IF($Z66=0,0,IF(AQ66+AS66+AU66&gt;0,$AA66,0))</f>
        <v>0</v>
      </c>
      <c r="AN66" s="980">
        <f>IF($Z66=0,0,IF(AND(AM66=0,I67&gt;0),$AA66,0))</f>
        <v>0</v>
      </c>
      <c r="AO66" s="969">
        <f>$AA66-AM66-AN66</f>
        <v>0</v>
      </c>
      <c r="AP66" s="204">
        <f t="shared" ref="AP66:AU66" si="111">IF(AP$9=$J66,$D66,0)</f>
        <v>0</v>
      </c>
      <c r="AQ66" s="204">
        <f t="shared" si="111"/>
        <v>0</v>
      </c>
      <c r="AR66" s="204">
        <f t="shared" si="111"/>
        <v>0</v>
      </c>
      <c r="AS66" s="204">
        <f t="shared" si="111"/>
        <v>0</v>
      </c>
      <c r="AT66" s="204">
        <f t="shared" si="111"/>
        <v>0</v>
      </c>
      <c r="AU66" s="205">
        <f t="shared" si="111"/>
        <v>0</v>
      </c>
      <c r="AV66" s="973">
        <f>IF($Z66=1,0,IF(AND($Z66=0,AQ66&gt;0),1,IF(AND($Z66=0,AS66&gt;0),1,IF(AND($Z66=0,AU66&gt;0),1,0))))</f>
        <v>0</v>
      </c>
      <c r="AW66" s="973">
        <f>IF($Z66=0,0,IF(AND($Z66=1,AP66&gt;0),1,IF(AND($Z66=1,AR66&gt;0),1,IF(AND($Z66=1,AT66&gt;0),1,0))))</f>
        <v>0</v>
      </c>
      <c r="AX66" s="978">
        <f>IF($Z66=0,0,IF(BB66+BD66+BF66&gt;0,$AA66,0))</f>
        <v>0</v>
      </c>
      <c r="AY66" s="980">
        <f>IF($Z66=0,0,IF(AND(AX66=0,K67&gt;0),$AA66,0))</f>
        <v>0</v>
      </c>
      <c r="AZ66" s="969">
        <f>$AA66-AX66-AY66</f>
        <v>0</v>
      </c>
      <c r="BA66" s="204">
        <f t="shared" ref="BA66:BF66" si="112">IF(BA$9=$L66,$D66,0)</f>
        <v>0</v>
      </c>
      <c r="BB66" s="204">
        <f t="shared" si="112"/>
        <v>0</v>
      </c>
      <c r="BC66" s="204">
        <f t="shared" si="112"/>
        <v>0</v>
      </c>
      <c r="BD66" s="204">
        <f t="shared" si="112"/>
        <v>0</v>
      </c>
      <c r="BE66" s="204">
        <f t="shared" si="112"/>
        <v>0</v>
      </c>
      <c r="BF66" s="205">
        <f t="shared" si="112"/>
        <v>0</v>
      </c>
      <c r="BG66" s="973">
        <f>IF($Z66=1,0,IF(AND($Z66=0,BB66&gt;0),1,IF(AND($Z66=0,BD66&gt;0),1,IF(AND($Z66=0,BF66&gt;0),1,0))))</f>
        <v>0</v>
      </c>
      <c r="BH66" s="973">
        <f>IF($Z66=0,0,IF(AND($Z66=1,BA66&gt;0),1,IF(AND($Z66=1,BC66&gt;0),1,IF(AND($Z66=1,BE66&gt;0),1,0))))</f>
        <v>0</v>
      </c>
      <c r="BI66" s="978">
        <f>IF($Z66=0,0,IF(BM66+BO66+BQ66&gt;0,$AA66,0))</f>
        <v>0</v>
      </c>
      <c r="BJ66" s="980">
        <f>IF($Z66=0,0,IF(AND(BI66=0,M67&gt;0),$AA66,0))</f>
        <v>0</v>
      </c>
      <c r="BK66" s="969">
        <f>$AA66-BI66-BJ66</f>
        <v>0</v>
      </c>
      <c r="BL66" s="204">
        <f t="shared" ref="BL66:BQ66" si="113">IF(BL$9=$N66,$D66,0)</f>
        <v>0</v>
      </c>
      <c r="BM66" s="204">
        <f t="shared" si="113"/>
        <v>0</v>
      </c>
      <c r="BN66" s="204">
        <f t="shared" si="113"/>
        <v>0</v>
      </c>
      <c r="BO66" s="204">
        <f t="shared" si="113"/>
        <v>0</v>
      </c>
      <c r="BP66" s="204">
        <f t="shared" si="113"/>
        <v>0</v>
      </c>
      <c r="BQ66" s="205">
        <f t="shared" si="113"/>
        <v>0</v>
      </c>
      <c r="BR66" s="973">
        <f>IF($Z66=1,0,IF(AND($Z66=0,BM66&gt;0),1,IF(AND($Z66=0,BO66&gt;0),1,IF(AND($Z66=0,BQ66&gt;0),1,0))))</f>
        <v>0</v>
      </c>
      <c r="BS66" s="973">
        <f>IF($Z66=0,0,IF(AND($Z66=1,BL66&gt;0),1,IF(AND($Z66=1,BN66&gt;0),1,IF(AND($Z66=1,BP66&gt;0),1,0))))</f>
        <v>0</v>
      </c>
      <c r="BT66" s="978">
        <f>IF($Z66=0,0,IF(BX66+BZ66+CB66&gt;0,$AA66,0))</f>
        <v>0</v>
      </c>
      <c r="BU66" s="980">
        <f>IF($Z66=0,0,IF(AND(BT66=0,O67&gt;0),$AA66,0))</f>
        <v>0</v>
      </c>
      <c r="BV66" s="969">
        <f>$AA66-BT66-BU66</f>
        <v>0</v>
      </c>
      <c r="BW66" s="204">
        <f t="shared" ref="BW66:CB66" si="114">IF(BW$9=$P66,$D66,0)</f>
        <v>0</v>
      </c>
      <c r="BX66" s="204">
        <f t="shared" si="114"/>
        <v>0</v>
      </c>
      <c r="BY66" s="204">
        <f t="shared" si="114"/>
        <v>0</v>
      </c>
      <c r="BZ66" s="204">
        <f t="shared" si="114"/>
        <v>0</v>
      </c>
      <c r="CA66" s="204">
        <f t="shared" si="114"/>
        <v>0</v>
      </c>
      <c r="CB66" s="205">
        <f t="shared" si="114"/>
        <v>0</v>
      </c>
      <c r="CC66" s="973">
        <f>IF($Z66=1,0,IF(AND($Z66=0,BX66&gt;0),1,IF(AND($Z66=0,BZ66&gt;0),1,IF(AND($Z66=0,CB66&gt;0),1,0))))</f>
        <v>0</v>
      </c>
      <c r="CD66" s="973">
        <f>IF($Z66=0,0,IF(AND($Z66=1,BW66&gt;0),1,IF(AND($Z66=1,BY66&gt;0),1,IF(AND($Z66=1,CA66&gt;0),1,0))))</f>
        <v>0</v>
      </c>
      <c r="CE66" s="11"/>
      <c r="CF66" s="11"/>
      <c r="CG66" s="11"/>
      <c r="CH66" s="11"/>
      <c r="CI66" s="11"/>
      <c r="CJ66" s="11"/>
      <c r="CK66" s="11"/>
      <c r="CL66" s="11"/>
      <c r="CM66" s="11"/>
    </row>
    <row r="67" spans="1:91" ht="14.25" customHeight="1">
      <c r="A67" s="950" t="str">
        <f>A66</f>
        <v/>
      </c>
      <c r="B67" s="11"/>
      <c r="C67" s="2051"/>
      <c r="D67" s="2053"/>
      <c r="E67" s="2051"/>
      <c r="F67" s="2772"/>
      <c r="G67" s="1121">
        <f>Import!Q764</f>
        <v>0</v>
      </c>
      <c r="H67" s="2774"/>
      <c r="I67" s="450"/>
      <c r="J67" s="2775"/>
      <c r="K67" s="450"/>
      <c r="L67" s="2775"/>
      <c r="M67" s="450"/>
      <c r="N67" s="2775"/>
      <c r="O67" s="450"/>
      <c r="P67" s="2775"/>
      <c r="Q67" s="11"/>
      <c r="R67" s="11"/>
      <c r="S67" s="397"/>
      <c r="T67" s="419"/>
      <c r="U67" s="444">
        <f>Import!N765</f>
        <v>0</v>
      </c>
      <c r="V67" s="11"/>
      <c r="W67" s="306"/>
      <c r="X67" s="306"/>
      <c r="Y67" s="306"/>
      <c r="Z67" s="11"/>
      <c r="AE67" s="204"/>
      <c r="AF67" s="204"/>
      <c r="AG67" s="204"/>
      <c r="AH67" s="204"/>
      <c r="AI67" s="922"/>
      <c r="AJ67" s="205"/>
      <c r="AK67" s="973"/>
      <c r="AL67" s="973">
        <f>AL66</f>
        <v>0</v>
      </c>
      <c r="AP67" s="204"/>
      <c r="AQ67" s="204"/>
      <c r="AR67" s="204"/>
      <c r="AS67" s="204"/>
      <c r="AT67" s="204"/>
      <c r="AU67" s="205"/>
      <c r="AV67" s="973"/>
      <c r="AW67" s="973">
        <f>AW66</f>
        <v>0</v>
      </c>
      <c r="BA67" s="204"/>
      <c r="BB67" s="204"/>
      <c r="BC67" s="204"/>
      <c r="BD67" s="204"/>
      <c r="BE67" s="204"/>
      <c r="BF67" s="205"/>
      <c r="BG67" s="973"/>
      <c r="BH67" s="973">
        <f>BH66</f>
        <v>0</v>
      </c>
      <c r="BL67" s="204"/>
      <c r="BM67" s="204"/>
      <c r="BN67" s="204"/>
      <c r="BO67" s="204"/>
      <c r="BP67" s="204"/>
      <c r="BQ67" s="205"/>
      <c r="BR67" s="973"/>
      <c r="BS67" s="973">
        <f>BS66</f>
        <v>0</v>
      </c>
      <c r="BW67" s="204"/>
      <c r="BX67" s="204"/>
      <c r="BY67" s="204"/>
      <c r="BZ67" s="204"/>
      <c r="CA67" s="204"/>
      <c r="CB67" s="205"/>
      <c r="CC67" s="973"/>
      <c r="CD67" s="973">
        <f>CD66</f>
        <v>0</v>
      </c>
      <c r="CE67" s="11"/>
      <c r="CF67" s="11"/>
      <c r="CG67" s="11"/>
      <c r="CH67" s="11"/>
      <c r="CI67" s="11"/>
      <c r="CJ67" s="11"/>
      <c r="CK67" s="11"/>
      <c r="CL67" s="11"/>
      <c r="CM67" s="11"/>
    </row>
    <row r="68" spans="1:91" ht="24.75" customHeight="1">
      <c r="A68" s="949" t="str">
        <f>IF(E68&gt;0,"Wypełnione","")</f>
        <v/>
      </c>
      <c r="B68" s="11"/>
      <c r="C68" s="2050">
        <f>'Og s3a'!C777</f>
        <v>0</v>
      </c>
      <c r="D68" s="2052">
        <f>'Og s3a'!E777</f>
        <v>0</v>
      </c>
      <c r="E68" s="2050">
        <f>'Og s3a'!F777</f>
        <v>0</v>
      </c>
      <c r="F68" s="2771"/>
      <c r="G68" s="448">
        <f>T68</f>
        <v>0</v>
      </c>
      <c r="H68" s="2773">
        <f>U68</f>
        <v>0</v>
      </c>
      <c r="I68" s="451"/>
      <c r="J68" s="2775"/>
      <c r="K68" s="451"/>
      <c r="L68" s="2775"/>
      <c r="M68" s="451"/>
      <c r="N68" s="2775"/>
      <c r="O68" s="451"/>
      <c r="P68" s="2775"/>
      <c r="Q68" s="11"/>
      <c r="R68" s="11"/>
      <c r="S68" s="396">
        <f>'Og s3a'!G777</f>
        <v>0</v>
      </c>
      <c r="T68" s="398">
        <f>'Og s3a'!D777</f>
        <v>0</v>
      </c>
      <c r="U68" s="444">
        <f>Import!N766</f>
        <v>0</v>
      </c>
      <c r="V68" s="11"/>
      <c r="W68" s="306"/>
      <c r="X68" s="306"/>
      <c r="Y68" s="306"/>
      <c r="Z68" s="970">
        <f>IF(F68=AF$7,1,0)</f>
        <v>0</v>
      </c>
      <c r="AA68" s="970">
        <f>Z68*D68</f>
        <v>0</v>
      </c>
      <c r="AB68" s="978">
        <f>IF($Z68=0,0,IF(AF68+AH68+AJ68&gt;0,$AA68,0))</f>
        <v>0</v>
      </c>
      <c r="AC68" s="980">
        <f>IF($Z68=0,0,IF(AND(AB68=0,G69&gt;0),$AA68,0))</f>
        <v>0</v>
      </c>
      <c r="AD68" s="969">
        <f>AA68-AB68-AC68</f>
        <v>0</v>
      </c>
      <c r="AE68" s="204">
        <f t="shared" ref="AE68:AJ68" si="115">IF(AE$9=$H68,$D68,0)</f>
        <v>0</v>
      </c>
      <c r="AF68" s="204">
        <f t="shared" si="115"/>
        <v>0</v>
      </c>
      <c r="AG68" s="204">
        <f t="shared" si="115"/>
        <v>0</v>
      </c>
      <c r="AH68" s="204">
        <f t="shared" si="115"/>
        <v>0</v>
      </c>
      <c r="AI68" s="922">
        <f t="shared" si="115"/>
        <v>0</v>
      </c>
      <c r="AJ68" s="205">
        <f t="shared" si="115"/>
        <v>0</v>
      </c>
      <c r="AK68" s="973">
        <f>IF($Z68=1,0,IF(AND($Z68=0,AF68&gt;0),1,IF(AND($Z68=0,AH68&gt;0),1,IF(AND($Z68=0,AJ68&gt;0),1,0))))</f>
        <v>0</v>
      </c>
      <c r="AL68" s="973">
        <f t="shared" si="21"/>
        <v>0</v>
      </c>
      <c r="AM68" s="978">
        <f>IF($Z68=0,0,IF(AQ68+AS68+AU68&gt;0,$AA68,0))</f>
        <v>0</v>
      </c>
      <c r="AN68" s="980">
        <f>IF($Z68=0,0,IF(AND(AM68=0,I69&gt;0),$AA68,0))</f>
        <v>0</v>
      </c>
      <c r="AO68" s="969">
        <f>$AA68-AM68-AN68</f>
        <v>0</v>
      </c>
      <c r="AP68" s="204">
        <f t="shared" ref="AP68:AU68" si="116">IF(AP$9=$J68,$D68,0)</f>
        <v>0</v>
      </c>
      <c r="AQ68" s="204">
        <f t="shared" si="116"/>
        <v>0</v>
      </c>
      <c r="AR68" s="204">
        <f t="shared" si="116"/>
        <v>0</v>
      </c>
      <c r="AS68" s="204">
        <f t="shared" si="116"/>
        <v>0</v>
      </c>
      <c r="AT68" s="204">
        <f t="shared" si="116"/>
        <v>0</v>
      </c>
      <c r="AU68" s="205">
        <f t="shared" si="116"/>
        <v>0</v>
      </c>
      <c r="AV68" s="973">
        <f>IF($Z68=1,0,IF(AND($Z68=0,AQ68&gt;0),1,IF(AND($Z68=0,AS68&gt;0),1,IF(AND($Z68=0,AU68&gt;0),1,0))))</f>
        <v>0</v>
      </c>
      <c r="AW68" s="973">
        <f>IF($Z68=0,0,IF(AND($Z68=1,AP68&gt;0),1,IF(AND($Z68=1,AR68&gt;0),1,IF(AND($Z68=1,AT68&gt;0),1,0))))</f>
        <v>0</v>
      </c>
      <c r="AX68" s="978">
        <f>IF($Z68=0,0,IF(BB68+BD68+BF68&gt;0,$AA68,0))</f>
        <v>0</v>
      </c>
      <c r="AY68" s="980">
        <f>IF($Z68=0,0,IF(AND(AX68=0,K69&gt;0),$AA68,0))</f>
        <v>0</v>
      </c>
      <c r="AZ68" s="969">
        <f>$AA68-AX68-AY68</f>
        <v>0</v>
      </c>
      <c r="BA68" s="204">
        <f t="shared" ref="BA68:BF68" si="117">IF(BA$9=$L68,$D68,0)</f>
        <v>0</v>
      </c>
      <c r="BB68" s="204">
        <f t="shared" si="117"/>
        <v>0</v>
      </c>
      <c r="BC68" s="204">
        <f t="shared" si="117"/>
        <v>0</v>
      </c>
      <c r="BD68" s="204">
        <f t="shared" si="117"/>
        <v>0</v>
      </c>
      <c r="BE68" s="204">
        <f t="shared" si="117"/>
        <v>0</v>
      </c>
      <c r="BF68" s="205">
        <f t="shared" si="117"/>
        <v>0</v>
      </c>
      <c r="BG68" s="973">
        <f>IF($Z68=1,0,IF(AND($Z68=0,BB68&gt;0),1,IF(AND($Z68=0,BD68&gt;0),1,IF(AND($Z68=0,BF68&gt;0),1,0))))</f>
        <v>0</v>
      </c>
      <c r="BH68" s="973">
        <f>IF($Z68=0,0,IF(AND($Z68=1,BA68&gt;0),1,IF(AND($Z68=1,BC68&gt;0),1,IF(AND($Z68=1,BE68&gt;0),1,0))))</f>
        <v>0</v>
      </c>
      <c r="BI68" s="978">
        <f>IF($Z68=0,0,IF(BM68+BO68+BQ68&gt;0,$AA68,0))</f>
        <v>0</v>
      </c>
      <c r="BJ68" s="980">
        <f>IF($Z68=0,0,IF(AND(BI68=0,M69&gt;0),$AA68,0))</f>
        <v>0</v>
      </c>
      <c r="BK68" s="969">
        <f>$AA68-BI68-BJ68</f>
        <v>0</v>
      </c>
      <c r="BL68" s="204">
        <f t="shared" ref="BL68:BQ68" si="118">IF(BL$9=$N68,$D68,0)</f>
        <v>0</v>
      </c>
      <c r="BM68" s="204">
        <f t="shared" si="118"/>
        <v>0</v>
      </c>
      <c r="BN68" s="204">
        <f t="shared" si="118"/>
        <v>0</v>
      </c>
      <c r="BO68" s="204">
        <f t="shared" si="118"/>
        <v>0</v>
      </c>
      <c r="BP68" s="204">
        <f t="shared" si="118"/>
        <v>0</v>
      </c>
      <c r="BQ68" s="205">
        <f t="shared" si="118"/>
        <v>0</v>
      </c>
      <c r="BR68" s="973">
        <f>IF($Z68=1,0,IF(AND($Z68=0,BM68&gt;0),1,IF(AND($Z68=0,BO68&gt;0),1,IF(AND($Z68=0,BQ68&gt;0),1,0))))</f>
        <v>0</v>
      </c>
      <c r="BS68" s="973">
        <f>IF($Z68=0,0,IF(AND($Z68=1,BL68&gt;0),1,IF(AND($Z68=1,BN68&gt;0),1,IF(AND($Z68=1,BP68&gt;0),1,0))))</f>
        <v>0</v>
      </c>
      <c r="BT68" s="978">
        <f>IF($Z68=0,0,IF(BX68+BZ68+CB68&gt;0,$AA68,0))</f>
        <v>0</v>
      </c>
      <c r="BU68" s="980">
        <f>IF($Z68=0,0,IF(AND(BT68=0,O69&gt;0),$AA68,0))</f>
        <v>0</v>
      </c>
      <c r="BV68" s="969">
        <f>$AA68-BT68-BU68</f>
        <v>0</v>
      </c>
      <c r="BW68" s="204">
        <f t="shared" ref="BW68:CB68" si="119">IF(BW$9=$P68,$D68,0)</f>
        <v>0</v>
      </c>
      <c r="BX68" s="204">
        <f t="shared" si="119"/>
        <v>0</v>
      </c>
      <c r="BY68" s="204">
        <f t="shared" si="119"/>
        <v>0</v>
      </c>
      <c r="BZ68" s="204">
        <f t="shared" si="119"/>
        <v>0</v>
      </c>
      <c r="CA68" s="204">
        <f t="shared" si="119"/>
        <v>0</v>
      </c>
      <c r="CB68" s="205">
        <f t="shared" si="119"/>
        <v>0</v>
      </c>
      <c r="CC68" s="973">
        <f>IF($Z68=1,0,IF(AND($Z68=0,BX68&gt;0),1,IF(AND($Z68=0,BZ68&gt;0),1,IF(AND($Z68=0,CB68&gt;0),1,0))))</f>
        <v>0</v>
      </c>
      <c r="CD68" s="973">
        <f>IF($Z68=0,0,IF(AND($Z68=1,BW68&gt;0),1,IF(AND($Z68=1,BY68&gt;0),1,IF(AND($Z68=1,CA68&gt;0),1,0))))</f>
        <v>0</v>
      </c>
      <c r="CE68" s="11"/>
      <c r="CF68" s="11"/>
      <c r="CG68" s="11"/>
      <c r="CH68" s="11"/>
      <c r="CI68" s="11"/>
      <c r="CJ68" s="11"/>
      <c r="CK68" s="11"/>
      <c r="CL68" s="11"/>
      <c r="CM68" s="11"/>
    </row>
    <row r="69" spans="1:91" ht="14.25" customHeight="1">
      <c r="A69" s="950" t="str">
        <f>A68</f>
        <v/>
      </c>
      <c r="B69" s="11"/>
      <c r="C69" s="2051"/>
      <c r="D69" s="2053"/>
      <c r="E69" s="2051"/>
      <c r="F69" s="2772"/>
      <c r="G69" s="1121">
        <f>Import!Q766</f>
        <v>0</v>
      </c>
      <c r="H69" s="2774"/>
      <c r="I69" s="450"/>
      <c r="J69" s="2775"/>
      <c r="K69" s="450"/>
      <c r="L69" s="2775"/>
      <c r="M69" s="450"/>
      <c r="N69" s="2775"/>
      <c r="O69" s="450"/>
      <c r="P69" s="2775"/>
      <c r="Q69" s="11"/>
      <c r="R69" s="11"/>
      <c r="S69" s="397"/>
      <c r="T69" s="419"/>
      <c r="U69" s="444">
        <f>Import!N767</f>
        <v>0</v>
      </c>
      <c r="V69" s="11"/>
      <c r="W69" s="306"/>
      <c r="X69" s="306"/>
      <c r="Y69" s="306"/>
      <c r="Z69" s="11"/>
      <c r="AE69" s="204"/>
      <c r="AF69" s="204"/>
      <c r="AG69" s="204"/>
      <c r="AH69" s="204"/>
      <c r="AI69" s="922"/>
      <c r="AJ69" s="205"/>
      <c r="AK69" s="973"/>
      <c r="AL69" s="973">
        <f>AL68</f>
        <v>0</v>
      </c>
      <c r="AP69" s="204"/>
      <c r="AQ69" s="204"/>
      <c r="AR69" s="204"/>
      <c r="AS69" s="204"/>
      <c r="AT69" s="204"/>
      <c r="AU69" s="205"/>
      <c r="AV69" s="973"/>
      <c r="AW69" s="973">
        <f>AW68</f>
        <v>0</v>
      </c>
      <c r="BA69" s="204"/>
      <c r="BB69" s="204"/>
      <c r="BC69" s="204"/>
      <c r="BD69" s="204"/>
      <c r="BE69" s="204"/>
      <c r="BF69" s="205"/>
      <c r="BG69" s="973"/>
      <c r="BH69" s="973">
        <f>BH68</f>
        <v>0</v>
      </c>
      <c r="BL69" s="204"/>
      <c r="BM69" s="204"/>
      <c r="BN69" s="204"/>
      <c r="BO69" s="204"/>
      <c r="BP69" s="204"/>
      <c r="BQ69" s="205"/>
      <c r="BR69" s="973"/>
      <c r="BS69" s="973">
        <f>BS68</f>
        <v>0</v>
      </c>
      <c r="BW69" s="204"/>
      <c r="BX69" s="204"/>
      <c r="BY69" s="204"/>
      <c r="BZ69" s="204"/>
      <c r="CA69" s="204"/>
      <c r="CB69" s="205"/>
      <c r="CC69" s="973"/>
      <c r="CD69" s="973">
        <f>CD68</f>
        <v>0</v>
      </c>
      <c r="CE69" s="11"/>
      <c r="CF69" s="11"/>
      <c r="CG69" s="11"/>
      <c r="CH69" s="11"/>
      <c r="CI69" s="11"/>
      <c r="CJ69" s="11"/>
      <c r="CK69" s="11"/>
      <c r="CL69" s="11"/>
      <c r="CM69" s="11"/>
    </row>
    <row r="70" spans="1:91" ht="24.75" customHeight="1">
      <c r="A70" s="949" t="str">
        <f>IF(E70&gt;0,"Wypełnione","")</f>
        <v/>
      </c>
      <c r="B70" s="11"/>
      <c r="C70" s="2050">
        <f>'Og s3a'!C779</f>
        <v>0</v>
      </c>
      <c r="D70" s="2052">
        <f>'Og s3a'!E779</f>
        <v>0</v>
      </c>
      <c r="E70" s="2050">
        <f>'Og s3a'!F779</f>
        <v>0</v>
      </c>
      <c r="F70" s="2771"/>
      <c r="G70" s="448">
        <f>T70</f>
        <v>0</v>
      </c>
      <c r="H70" s="2773">
        <f>U70</f>
        <v>0</v>
      </c>
      <c r="I70" s="451"/>
      <c r="J70" s="2775"/>
      <c r="K70" s="451"/>
      <c r="L70" s="2775"/>
      <c r="M70" s="451"/>
      <c r="N70" s="2775"/>
      <c r="O70" s="451"/>
      <c r="P70" s="2775"/>
      <c r="Q70" s="11"/>
      <c r="R70" s="11"/>
      <c r="S70" s="396">
        <f>'Og s3a'!G779</f>
        <v>0</v>
      </c>
      <c r="T70" s="398">
        <f>'Og s3a'!D779</f>
        <v>0</v>
      </c>
      <c r="U70" s="444">
        <f>Import!N768</f>
        <v>0</v>
      </c>
      <c r="V70" s="11"/>
      <c r="W70" s="306"/>
      <c r="X70" s="306"/>
      <c r="Y70" s="306"/>
      <c r="Z70" s="970">
        <f>IF(F70=AF$7,1,0)</f>
        <v>0</v>
      </c>
      <c r="AA70" s="970">
        <f>Z70*D70</f>
        <v>0</v>
      </c>
      <c r="AB70" s="978">
        <f>IF($Z70=0,0,IF(AF70+AH70+AJ70&gt;0,$AA70,0))</f>
        <v>0</v>
      </c>
      <c r="AC70" s="980">
        <f>IF($Z70=0,0,IF(AND(AB70=0,G71&gt;0),$AA70,0))</f>
        <v>0</v>
      </c>
      <c r="AD70" s="969">
        <f>AA70-AB70-AC70</f>
        <v>0</v>
      </c>
      <c r="AE70" s="204">
        <f t="shared" ref="AE70:AJ70" si="120">IF(AE$9=$H70,$D70,0)</f>
        <v>0</v>
      </c>
      <c r="AF70" s="204">
        <f t="shared" si="120"/>
        <v>0</v>
      </c>
      <c r="AG70" s="204">
        <f t="shared" si="120"/>
        <v>0</v>
      </c>
      <c r="AH70" s="204">
        <f t="shared" si="120"/>
        <v>0</v>
      </c>
      <c r="AI70" s="922">
        <f t="shared" si="120"/>
        <v>0</v>
      </c>
      <c r="AJ70" s="205">
        <f t="shared" si="120"/>
        <v>0</v>
      </c>
      <c r="AK70" s="973">
        <f>IF($Z70=1,0,IF(AND($Z70=0,AF70&gt;0),1,IF(AND($Z70=0,AH70&gt;0),1,IF(AND($Z70=0,AJ70&gt;0),1,0))))</f>
        <v>0</v>
      </c>
      <c r="AL70" s="973">
        <f t="shared" si="21"/>
        <v>0</v>
      </c>
      <c r="AM70" s="978">
        <f>IF($Z70=0,0,IF(AQ70+AS70+AU70&gt;0,$AA70,0))</f>
        <v>0</v>
      </c>
      <c r="AN70" s="980">
        <f>IF($Z70=0,0,IF(AND(AM70=0,I71&gt;0),$AA70,0))</f>
        <v>0</v>
      </c>
      <c r="AO70" s="969">
        <f>$AA70-AM70-AN70</f>
        <v>0</v>
      </c>
      <c r="AP70" s="204">
        <f t="shared" ref="AP70:AU70" si="121">IF(AP$9=$J70,$D70,0)</f>
        <v>0</v>
      </c>
      <c r="AQ70" s="204">
        <f t="shared" si="121"/>
        <v>0</v>
      </c>
      <c r="AR70" s="204">
        <f t="shared" si="121"/>
        <v>0</v>
      </c>
      <c r="AS70" s="204">
        <f t="shared" si="121"/>
        <v>0</v>
      </c>
      <c r="AT70" s="204">
        <f t="shared" si="121"/>
        <v>0</v>
      </c>
      <c r="AU70" s="205">
        <f t="shared" si="121"/>
        <v>0</v>
      </c>
      <c r="AV70" s="973">
        <f>IF($Z70=1,0,IF(AND($Z70=0,AQ70&gt;0),1,IF(AND($Z70=0,AS70&gt;0),1,IF(AND($Z70=0,AU70&gt;0),1,0))))</f>
        <v>0</v>
      </c>
      <c r="AW70" s="973">
        <f>IF($Z70=0,0,IF(AND($Z70=1,AP70&gt;0),1,IF(AND($Z70=1,AR70&gt;0),1,IF(AND($Z70=1,AT70&gt;0),1,0))))</f>
        <v>0</v>
      </c>
      <c r="AX70" s="978">
        <f>IF($Z70=0,0,IF(BB70+BD70+BF70&gt;0,$AA70,0))</f>
        <v>0</v>
      </c>
      <c r="AY70" s="980">
        <f>IF($Z70=0,0,IF(AND(AX70=0,K71&gt;0),$AA70,0))</f>
        <v>0</v>
      </c>
      <c r="AZ70" s="969">
        <f>$AA70-AX70-AY70</f>
        <v>0</v>
      </c>
      <c r="BA70" s="204">
        <f t="shared" ref="BA70:BF70" si="122">IF(BA$9=$L70,$D70,0)</f>
        <v>0</v>
      </c>
      <c r="BB70" s="204">
        <f t="shared" si="122"/>
        <v>0</v>
      </c>
      <c r="BC70" s="204">
        <f t="shared" si="122"/>
        <v>0</v>
      </c>
      <c r="BD70" s="204">
        <f t="shared" si="122"/>
        <v>0</v>
      </c>
      <c r="BE70" s="204">
        <f t="shared" si="122"/>
        <v>0</v>
      </c>
      <c r="BF70" s="205">
        <f t="shared" si="122"/>
        <v>0</v>
      </c>
      <c r="BG70" s="973">
        <f>IF($Z70=1,0,IF(AND($Z70=0,BB70&gt;0),1,IF(AND($Z70=0,BD70&gt;0),1,IF(AND($Z70=0,BF70&gt;0),1,0))))</f>
        <v>0</v>
      </c>
      <c r="BH70" s="973">
        <f>IF($Z70=0,0,IF(AND($Z70=1,BA70&gt;0),1,IF(AND($Z70=1,BC70&gt;0),1,IF(AND($Z70=1,BE70&gt;0),1,0))))</f>
        <v>0</v>
      </c>
      <c r="BI70" s="978">
        <f>IF($Z70=0,0,IF(BM70+BO70+BQ70&gt;0,$AA70,0))</f>
        <v>0</v>
      </c>
      <c r="BJ70" s="980">
        <f>IF($Z70=0,0,IF(AND(BI70=0,M71&gt;0),$AA70,0))</f>
        <v>0</v>
      </c>
      <c r="BK70" s="969">
        <f>$AA70-BI70-BJ70</f>
        <v>0</v>
      </c>
      <c r="BL70" s="204">
        <f t="shared" ref="BL70:BQ70" si="123">IF(BL$9=$N70,$D70,0)</f>
        <v>0</v>
      </c>
      <c r="BM70" s="204">
        <f t="shared" si="123"/>
        <v>0</v>
      </c>
      <c r="BN70" s="204">
        <f t="shared" si="123"/>
        <v>0</v>
      </c>
      <c r="BO70" s="204">
        <f t="shared" si="123"/>
        <v>0</v>
      </c>
      <c r="BP70" s="204">
        <f t="shared" si="123"/>
        <v>0</v>
      </c>
      <c r="BQ70" s="205">
        <f t="shared" si="123"/>
        <v>0</v>
      </c>
      <c r="BR70" s="973">
        <f>IF($Z70=1,0,IF(AND($Z70=0,BM70&gt;0),1,IF(AND($Z70=0,BO70&gt;0),1,IF(AND($Z70=0,BQ70&gt;0),1,0))))</f>
        <v>0</v>
      </c>
      <c r="BS70" s="973">
        <f>IF($Z70=0,0,IF(AND($Z70=1,BL70&gt;0),1,IF(AND($Z70=1,BN70&gt;0),1,IF(AND($Z70=1,BP70&gt;0),1,0))))</f>
        <v>0</v>
      </c>
      <c r="BT70" s="978">
        <f>IF($Z70=0,0,IF(BX70+BZ70+CB70&gt;0,$AA70,0))</f>
        <v>0</v>
      </c>
      <c r="BU70" s="980">
        <f>IF($Z70=0,0,IF(AND(BT70=0,O71&gt;0),$AA70,0))</f>
        <v>0</v>
      </c>
      <c r="BV70" s="969">
        <f>$AA70-BT70-BU70</f>
        <v>0</v>
      </c>
      <c r="BW70" s="204">
        <f t="shared" ref="BW70:CB70" si="124">IF(BW$9=$P70,$D70,0)</f>
        <v>0</v>
      </c>
      <c r="BX70" s="204">
        <f t="shared" si="124"/>
        <v>0</v>
      </c>
      <c r="BY70" s="204">
        <f t="shared" si="124"/>
        <v>0</v>
      </c>
      <c r="BZ70" s="204">
        <f t="shared" si="124"/>
        <v>0</v>
      </c>
      <c r="CA70" s="204">
        <f t="shared" si="124"/>
        <v>0</v>
      </c>
      <c r="CB70" s="205">
        <f t="shared" si="124"/>
        <v>0</v>
      </c>
      <c r="CC70" s="973">
        <f>IF($Z70=1,0,IF(AND($Z70=0,BX70&gt;0),1,IF(AND($Z70=0,BZ70&gt;0),1,IF(AND($Z70=0,CB70&gt;0),1,0))))</f>
        <v>0</v>
      </c>
      <c r="CD70" s="973">
        <f>IF($Z70=0,0,IF(AND($Z70=1,BW70&gt;0),1,IF(AND($Z70=1,BY70&gt;0),1,IF(AND($Z70=1,CA70&gt;0),1,0))))</f>
        <v>0</v>
      </c>
      <c r="CE70" s="11"/>
      <c r="CF70" s="11"/>
      <c r="CG70" s="11"/>
      <c r="CH70" s="11"/>
      <c r="CI70" s="11"/>
      <c r="CJ70" s="11"/>
      <c r="CK70" s="11"/>
      <c r="CL70" s="11"/>
      <c r="CM70" s="11"/>
    </row>
    <row r="71" spans="1:91" ht="14.25" customHeight="1">
      <c r="A71" s="950" t="str">
        <f>A70</f>
        <v/>
      </c>
      <c r="B71" s="11"/>
      <c r="C71" s="2051"/>
      <c r="D71" s="2053"/>
      <c r="E71" s="2051"/>
      <c r="F71" s="2772"/>
      <c r="G71" s="1121">
        <f>Import!Q768</f>
        <v>0</v>
      </c>
      <c r="H71" s="2774"/>
      <c r="I71" s="450"/>
      <c r="J71" s="2775"/>
      <c r="K71" s="450"/>
      <c r="L71" s="2775"/>
      <c r="M71" s="450"/>
      <c r="N71" s="2775"/>
      <c r="O71" s="450"/>
      <c r="P71" s="2775"/>
      <c r="Q71" s="11"/>
      <c r="R71" s="11"/>
      <c r="S71" s="397"/>
      <c r="T71" s="419"/>
      <c r="U71" s="444">
        <f>Import!N769</f>
        <v>0</v>
      </c>
      <c r="V71" s="11"/>
      <c r="W71" s="306"/>
      <c r="X71" s="306"/>
      <c r="Y71" s="306"/>
      <c r="Z71" s="11"/>
      <c r="AE71" s="204"/>
      <c r="AF71" s="204"/>
      <c r="AG71" s="204"/>
      <c r="AH71" s="204"/>
      <c r="AI71" s="922"/>
      <c r="AJ71" s="205"/>
      <c r="AK71" s="973"/>
      <c r="AL71" s="973">
        <f>AL70</f>
        <v>0</v>
      </c>
      <c r="AP71" s="204"/>
      <c r="AQ71" s="204"/>
      <c r="AR71" s="204"/>
      <c r="AS71" s="204"/>
      <c r="AT71" s="204"/>
      <c r="AU71" s="205"/>
      <c r="AV71" s="973"/>
      <c r="AW71" s="973">
        <f>AW70</f>
        <v>0</v>
      </c>
      <c r="BA71" s="204"/>
      <c r="BB71" s="204"/>
      <c r="BC71" s="204"/>
      <c r="BD71" s="204"/>
      <c r="BE71" s="204"/>
      <c r="BF71" s="205"/>
      <c r="BG71" s="973"/>
      <c r="BH71" s="973">
        <f>BH70</f>
        <v>0</v>
      </c>
      <c r="BL71" s="204"/>
      <c r="BM71" s="204"/>
      <c r="BN71" s="204"/>
      <c r="BO71" s="204"/>
      <c r="BP71" s="204"/>
      <c r="BQ71" s="205"/>
      <c r="BR71" s="973"/>
      <c r="BS71" s="973">
        <f>BS70</f>
        <v>0</v>
      </c>
      <c r="BW71" s="204"/>
      <c r="BX71" s="204"/>
      <c r="BY71" s="204"/>
      <c r="BZ71" s="204"/>
      <c r="CA71" s="204"/>
      <c r="CB71" s="205"/>
      <c r="CC71" s="973"/>
      <c r="CD71" s="973">
        <f>CD70</f>
        <v>0</v>
      </c>
      <c r="CE71" s="11"/>
      <c r="CF71" s="11"/>
      <c r="CG71" s="11"/>
      <c r="CH71" s="11"/>
      <c r="CI71" s="11"/>
      <c r="CJ71" s="11"/>
      <c r="CK71" s="11"/>
      <c r="CL71" s="11"/>
      <c r="CM71" s="11"/>
    </row>
    <row r="72" spans="1:91" ht="24.75" customHeight="1">
      <c r="A72" s="949" t="str">
        <f>IF(E72&gt;0,"Wypełnione","")</f>
        <v/>
      </c>
      <c r="B72" s="11"/>
      <c r="C72" s="2050">
        <f>'Og s3a'!C781</f>
        <v>0</v>
      </c>
      <c r="D72" s="2052">
        <f>'Og s3a'!E781</f>
        <v>0</v>
      </c>
      <c r="E72" s="2050">
        <f>'Og s3a'!F781</f>
        <v>0</v>
      </c>
      <c r="F72" s="2771"/>
      <c r="G72" s="448">
        <f>T72</f>
        <v>0</v>
      </c>
      <c r="H72" s="2773">
        <f>U72</f>
        <v>0</v>
      </c>
      <c r="I72" s="451"/>
      <c r="J72" s="2775"/>
      <c r="K72" s="451"/>
      <c r="L72" s="2775"/>
      <c r="M72" s="451"/>
      <c r="N72" s="2775"/>
      <c r="O72" s="451"/>
      <c r="P72" s="2775"/>
      <c r="Q72" s="11"/>
      <c r="R72" s="11"/>
      <c r="S72" s="396">
        <f>'Og s3a'!G781</f>
        <v>0</v>
      </c>
      <c r="T72" s="398">
        <f>'Og s3a'!D781</f>
        <v>0</v>
      </c>
      <c r="U72" s="444">
        <f>Import!N770</f>
        <v>0</v>
      </c>
      <c r="V72" s="11"/>
      <c r="W72" s="306"/>
      <c r="X72" s="306"/>
      <c r="Y72" s="306"/>
      <c r="Z72" s="970">
        <f>IF(F72=AF$7,1,0)</f>
        <v>0</v>
      </c>
      <c r="AA72" s="970">
        <f>Z72*D72</f>
        <v>0</v>
      </c>
      <c r="AB72" s="978">
        <f>IF($Z72=0,0,IF(AF72+AH72+AJ72&gt;0,$AA72,0))</f>
        <v>0</v>
      </c>
      <c r="AC72" s="980">
        <f>IF($Z72=0,0,IF(AND(AB72=0,G73&gt;0),$AA72,0))</f>
        <v>0</v>
      </c>
      <c r="AD72" s="969">
        <f>AA72-AB72-AC72</f>
        <v>0</v>
      </c>
      <c r="AE72" s="204">
        <f t="shared" ref="AE72:AJ72" si="125">IF(AE$9=$H72,$D72,0)</f>
        <v>0</v>
      </c>
      <c r="AF72" s="204">
        <f t="shared" si="125"/>
        <v>0</v>
      </c>
      <c r="AG72" s="204">
        <f t="shared" si="125"/>
        <v>0</v>
      </c>
      <c r="AH72" s="204">
        <f t="shared" si="125"/>
        <v>0</v>
      </c>
      <c r="AI72" s="922">
        <f t="shared" si="125"/>
        <v>0</v>
      </c>
      <c r="AJ72" s="205">
        <f t="shared" si="125"/>
        <v>0</v>
      </c>
      <c r="AK72" s="973">
        <f>IF($Z72=1,0,IF(AND($Z72=0,AF72&gt;0),1,IF(AND($Z72=0,AH72&gt;0),1,IF(AND($Z72=0,AJ72&gt;0),1,0))))</f>
        <v>0</v>
      </c>
      <c r="AL72" s="973">
        <f t="shared" si="21"/>
        <v>0</v>
      </c>
      <c r="AM72" s="978">
        <f>IF($Z72=0,0,IF(AQ72+AS72+AU72&gt;0,$AA72,0))</f>
        <v>0</v>
      </c>
      <c r="AN72" s="980">
        <f>IF($Z72=0,0,IF(AND(AM72=0,I73&gt;0),$AA72,0))</f>
        <v>0</v>
      </c>
      <c r="AO72" s="969">
        <f>$AA72-AM72-AN72</f>
        <v>0</v>
      </c>
      <c r="AP72" s="204">
        <f t="shared" ref="AP72:AU72" si="126">IF(AP$9=$J72,$D72,0)</f>
        <v>0</v>
      </c>
      <c r="AQ72" s="204">
        <f t="shared" si="126"/>
        <v>0</v>
      </c>
      <c r="AR72" s="204">
        <f t="shared" si="126"/>
        <v>0</v>
      </c>
      <c r="AS72" s="204">
        <f t="shared" si="126"/>
        <v>0</v>
      </c>
      <c r="AT72" s="204">
        <f t="shared" si="126"/>
        <v>0</v>
      </c>
      <c r="AU72" s="205">
        <f t="shared" si="126"/>
        <v>0</v>
      </c>
      <c r="AV72" s="973">
        <f>IF($Z72=1,0,IF(AND($Z72=0,AQ72&gt;0),1,IF(AND($Z72=0,AS72&gt;0),1,IF(AND($Z72=0,AU72&gt;0),1,0))))</f>
        <v>0</v>
      </c>
      <c r="AW72" s="973">
        <f>IF($Z72=0,0,IF(AND($Z72=1,AP72&gt;0),1,IF(AND($Z72=1,AR72&gt;0),1,IF(AND($Z72=1,AT72&gt;0),1,0))))</f>
        <v>0</v>
      </c>
      <c r="AX72" s="978">
        <f>IF($Z72=0,0,IF(BB72+BD72+BF72&gt;0,$AA72,0))</f>
        <v>0</v>
      </c>
      <c r="AY72" s="980">
        <f>IF($Z72=0,0,IF(AND(AX72=0,K73&gt;0),$AA72,0))</f>
        <v>0</v>
      </c>
      <c r="AZ72" s="969">
        <f>$AA72-AX72-AY72</f>
        <v>0</v>
      </c>
      <c r="BA72" s="204">
        <f t="shared" ref="BA72:BF72" si="127">IF(BA$9=$L72,$D72,0)</f>
        <v>0</v>
      </c>
      <c r="BB72" s="204">
        <f t="shared" si="127"/>
        <v>0</v>
      </c>
      <c r="BC72" s="204">
        <f t="shared" si="127"/>
        <v>0</v>
      </c>
      <c r="BD72" s="204">
        <f t="shared" si="127"/>
        <v>0</v>
      </c>
      <c r="BE72" s="204">
        <f t="shared" si="127"/>
        <v>0</v>
      </c>
      <c r="BF72" s="205">
        <f t="shared" si="127"/>
        <v>0</v>
      </c>
      <c r="BG72" s="973">
        <f>IF($Z72=1,0,IF(AND($Z72=0,BB72&gt;0),1,IF(AND($Z72=0,BD72&gt;0),1,IF(AND($Z72=0,BF72&gt;0),1,0))))</f>
        <v>0</v>
      </c>
      <c r="BH72" s="973">
        <f>IF($Z72=0,0,IF(AND($Z72=1,BA72&gt;0),1,IF(AND($Z72=1,BC72&gt;0),1,IF(AND($Z72=1,BE72&gt;0),1,0))))</f>
        <v>0</v>
      </c>
      <c r="BI72" s="978">
        <f>IF($Z72=0,0,IF(BM72+BO72+BQ72&gt;0,$AA72,0))</f>
        <v>0</v>
      </c>
      <c r="BJ72" s="980">
        <f>IF($Z72=0,0,IF(AND(BI72=0,M73&gt;0),$AA72,0))</f>
        <v>0</v>
      </c>
      <c r="BK72" s="969">
        <f>$AA72-BI72-BJ72</f>
        <v>0</v>
      </c>
      <c r="BL72" s="204">
        <f t="shared" ref="BL72:BQ72" si="128">IF(BL$9=$N72,$D72,0)</f>
        <v>0</v>
      </c>
      <c r="BM72" s="204">
        <f t="shared" si="128"/>
        <v>0</v>
      </c>
      <c r="BN72" s="204">
        <f t="shared" si="128"/>
        <v>0</v>
      </c>
      <c r="BO72" s="204">
        <f t="shared" si="128"/>
        <v>0</v>
      </c>
      <c r="BP72" s="204">
        <f t="shared" si="128"/>
        <v>0</v>
      </c>
      <c r="BQ72" s="205">
        <f t="shared" si="128"/>
        <v>0</v>
      </c>
      <c r="BR72" s="973">
        <f>IF($Z72=1,0,IF(AND($Z72=0,BM72&gt;0),1,IF(AND($Z72=0,BO72&gt;0),1,IF(AND($Z72=0,BQ72&gt;0),1,0))))</f>
        <v>0</v>
      </c>
      <c r="BS72" s="973">
        <f>IF($Z72=0,0,IF(AND($Z72=1,BL72&gt;0),1,IF(AND($Z72=1,BN72&gt;0),1,IF(AND($Z72=1,BP72&gt;0),1,0))))</f>
        <v>0</v>
      </c>
      <c r="BT72" s="978">
        <f>IF($Z72=0,0,IF(BX72+BZ72+CB72&gt;0,$AA72,0))</f>
        <v>0</v>
      </c>
      <c r="BU72" s="980">
        <f>IF($Z72=0,0,IF(AND(BT72=0,O73&gt;0),$AA72,0))</f>
        <v>0</v>
      </c>
      <c r="BV72" s="969">
        <f>$AA72-BT72-BU72</f>
        <v>0</v>
      </c>
      <c r="BW72" s="204">
        <f t="shared" ref="BW72:CB72" si="129">IF(BW$9=$P72,$D72,0)</f>
        <v>0</v>
      </c>
      <c r="BX72" s="204">
        <f t="shared" si="129"/>
        <v>0</v>
      </c>
      <c r="BY72" s="204">
        <f t="shared" si="129"/>
        <v>0</v>
      </c>
      <c r="BZ72" s="204">
        <f t="shared" si="129"/>
        <v>0</v>
      </c>
      <c r="CA72" s="204">
        <f t="shared" si="129"/>
        <v>0</v>
      </c>
      <c r="CB72" s="205">
        <f t="shared" si="129"/>
        <v>0</v>
      </c>
      <c r="CC72" s="973">
        <f>IF($Z72=1,0,IF(AND($Z72=0,BX72&gt;0),1,IF(AND($Z72=0,BZ72&gt;0),1,IF(AND($Z72=0,CB72&gt;0),1,0))))</f>
        <v>0</v>
      </c>
      <c r="CD72" s="973">
        <f>IF($Z72=0,0,IF(AND($Z72=1,BW72&gt;0),1,IF(AND($Z72=1,BY72&gt;0),1,IF(AND($Z72=1,CA72&gt;0),1,0))))</f>
        <v>0</v>
      </c>
      <c r="CE72" s="11"/>
      <c r="CF72" s="11"/>
      <c r="CG72" s="11"/>
      <c r="CH72" s="11"/>
      <c r="CI72" s="11"/>
      <c r="CJ72" s="11"/>
      <c r="CK72" s="11"/>
      <c r="CL72" s="11"/>
      <c r="CM72" s="11"/>
    </row>
    <row r="73" spans="1:91" ht="14.25" customHeight="1">
      <c r="A73" s="950" t="str">
        <f>A72</f>
        <v/>
      </c>
      <c r="B73" s="11"/>
      <c r="C73" s="2051"/>
      <c r="D73" s="2053"/>
      <c r="E73" s="2051"/>
      <c r="F73" s="2772"/>
      <c r="G73" s="1121">
        <f>Import!Q770</f>
        <v>0</v>
      </c>
      <c r="H73" s="2774"/>
      <c r="I73" s="450"/>
      <c r="J73" s="2775"/>
      <c r="K73" s="450"/>
      <c r="L73" s="2775"/>
      <c r="M73" s="450"/>
      <c r="N73" s="2775"/>
      <c r="O73" s="450"/>
      <c r="P73" s="2775"/>
      <c r="Q73" s="11"/>
      <c r="R73" s="11"/>
      <c r="S73" s="397"/>
      <c r="T73" s="419"/>
      <c r="U73" s="444">
        <f>Import!N771</f>
        <v>0</v>
      </c>
      <c r="V73" s="11"/>
      <c r="W73" s="306"/>
      <c r="X73" s="306"/>
      <c r="Y73" s="306"/>
      <c r="Z73" s="11"/>
      <c r="AE73" s="204"/>
      <c r="AF73" s="204"/>
      <c r="AG73" s="204"/>
      <c r="AH73" s="204"/>
      <c r="AI73" s="922"/>
      <c r="AJ73" s="205"/>
      <c r="AK73" s="973"/>
      <c r="AL73" s="973">
        <f>AL72</f>
        <v>0</v>
      </c>
      <c r="AP73" s="204"/>
      <c r="AQ73" s="204"/>
      <c r="AR73" s="204"/>
      <c r="AS73" s="204"/>
      <c r="AT73" s="204"/>
      <c r="AU73" s="205"/>
      <c r="AV73" s="973"/>
      <c r="AW73" s="973">
        <f>AW72</f>
        <v>0</v>
      </c>
      <c r="BA73" s="204"/>
      <c r="BB73" s="204"/>
      <c r="BC73" s="204"/>
      <c r="BD73" s="204"/>
      <c r="BE73" s="204"/>
      <c r="BF73" s="205"/>
      <c r="BG73" s="973"/>
      <c r="BH73" s="973">
        <f>BH72</f>
        <v>0</v>
      </c>
      <c r="BL73" s="204"/>
      <c r="BM73" s="204"/>
      <c r="BN73" s="204"/>
      <c r="BO73" s="204"/>
      <c r="BP73" s="204"/>
      <c r="BQ73" s="205"/>
      <c r="BR73" s="973"/>
      <c r="BS73" s="973">
        <f>BS72</f>
        <v>0</v>
      </c>
      <c r="BW73" s="204"/>
      <c r="BX73" s="204"/>
      <c r="BY73" s="204"/>
      <c r="BZ73" s="204"/>
      <c r="CA73" s="204"/>
      <c r="CB73" s="205"/>
      <c r="CC73" s="973"/>
      <c r="CD73" s="973">
        <f>CD72</f>
        <v>0</v>
      </c>
      <c r="CE73" s="11"/>
      <c r="CF73" s="11"/>
      <c r="CG73" s="11"/>
      <c r="CH73" s="11"/>
      <c r="CI73" s="11"/>
      <c r="CJ73" s="11"/>
      <c r="CK73" s="11"/>
      <c r="CL73" s="11"/>
      <c r="CM73" s="11"/>
    </row>
    <row r="74" spans="1:91" ht="24.75" customHeight="1">
      <c r="A74" s="949" t="str">
        <f>IF(E74&gt;0,"Wypełnione","")</f>
        <v/>
      </c>
      <c r="B74" s="11"/>
      <c r="C74" s="2050">
        <f>'Og s3a'!C783</f>
        <v>0</v>
      </c>
      <c r="D74" s="2052">
        <f>'Og s3a'!E783</f>
        <v>0</v>
      </c>
      <c r="E74" s="2050">
        <f>'Og s3a'!F783</f>
        <v>0</v>
      </c>
      <c r="F74" s="2771"/>
      <c r="G74" s="448">
        <f>T74</f>
        <v>0</v>
      </c>
      <c r="H74" s="2773">
        <f>U74</f>
        <v>0</v>
      </c>
      <c r="I74" s="451"/>
      <c r="J74" s="2775"/>
      <c r="K74" s="451"/>
      <c r="L74" s="2775"/>
      <c r="M74" s="451"/>
      <c r="N74" s="2775"/>
      <c r="O74" s="451"/>
      <c r="P74" s="2775"/>
      <c r="Q74" s="11"/>
      <c r="R74" s="11"/>
      <c r="S74" s="396">
        <f>'Og s3a'!G783</f>
        <v>0</v>
      </c>
      <c r="T74" s="398">
        <f>'Og s3a'!D783</f>
        <v>0</v>
      </c>
      <c r="U74" s="444">
        <f>Import!N772</f>
        <v>0</v>
      </c>
      <c r="V74" s="11"/>
      <c r="W74" s="306"/>
      <c r="X74" s="306"/>
      <c r="Y74" s="306"/>
      <c r="Z74" s="970">
        <f>IF(F74=AF$7,1,0)</f>
        <v>0</v>
      </c>
      <c r="AA74" s="970">
        <f>Z74*D74</f>
        <v>0</v>
      </c>
      <c r="AB74" s="978">
        <f>IF($Z74=0,0,IF(AF74+AH74+AJ74&gt;0,$AA74,0))</f>
        <v>0</v>
      </c>
      <c r="AC74" s="980">
        <f>IF($Z74=0,0,IF(AND(AB74=0,G75&gt;0),$AA74,0))</f>
        <v>0</v>
      </c>
      <c r="AD74" s="969">
        <f>AA74-AB74-AC74</f>
        <v>0</v>
      </c>
      <c r="AE74" s="204">
        <f t="shared" ref="AE74:AJ74" si="130">IF(AE$9=$H74,$D74,0)</f>
        <v>0</v>
      </c>
      <c r="AF74" s="204">
        <f t="shared" si="130"/>
        <v>0</v>
      </c>
      <c r="AG74" s="204">
        <f t="shared" si="130"/>
        <v>0</v>
      </c>
      <c r="AH74" s="204">
        <f t="shared" si="130"/>
        <v>0</v>
      </c>
      <c r="AI74" s="922">
        <f t="shared" si="130"/>
        <v>0</v>
      </c>
      <c r="AJ74" s="205">
        <f t="shared" si="130"/>
        <v>0</v>
      </c>
      <c r="AK74" s="973">
        <f>IF($Z74=1,0,IF(AND($Z74=0,AF74&gt;0),1,IF(AND($Z74=0,AH74&gt;0),1,IF(AND($Z74=0,AJ74&gt;0),1,0))))</f>
        <v>0</v>
      </c>
      <c r="AL74" s="973">
        <f t="shared" si="21"/>
        <v>0</v>
      </c>
      <c r="AM74" s="978">
        <f>IF($Z74=0,0,IF(AQ74+AS74+AU74&gt;0,$AA74,0))</f>
        <v>0</v>
      </c>
      <c r="AN74" s="980">
        <f>IF($Z74=0,0,IF(AND(AM74=0,I75&gt;0),$AA74,0))</f>
        <v>0</v>
      </c>
      <c r="AO74" s="969">
        <f>$AA74-AM74-AN74</f>
        <v>0</v>
      </c>
      <c r="AP74" s="204">
        <f t="shared" ref="AP74:AU74" si="131">IF(AP$9=$J74,$D74,0)</f>
        <v>0</v>
      </c>
      <c r="AQ74" s="204">
        <f t="shared" si="131"/>
        <v>0</v>
      </c>
      <c r="AR74" s="204">
        <f t="shared" si="131"/>
        <v>0</v>
      </c>
      <c r="AS74" s="204">
        <f t="shared" si="131"/>
        <v>0</v>
      </c>
      <c r="AT74" s="204">
        <f t="shared" si="131"/>
        <v>0</v>
      </c>
      <c r="AU74" s="205">
        <f t="shared" si="131"/>
        <v>0</v>
      </c>
      <c r="AV74" s="973">
        <f>IF($Z74=1,0,IF(AND($Z74=0,AQ74&gt;0),1,IF(AND($Z74=0,AS74&gt;0),1,IF(AND($Z74=0,AU74&gt;0),1,0))))</f>
        <v>0</v>
      </c>
      <c r="AW74" s="973">
        <f>IF($Z74=0,0,IF(AND($Z74=1,AP74&gt;0),1,IF(AND($Z74=1,AR74&gt;0),1,IF(AND($Z74=1,AT74&gt;0),1,0))))</f>
        <v>0</v>
      </c>
      <c r="AX74" s="978">
        <f>IF($Z74=0,0,IF(BB74+BD74+BF74&gt;0,$AA74,0))</f>
        <v>0</v>
      </c>
      <c r="AY74" s="980">
        <f>IF($Z74=0,0,IF(AND(AX74=0,K75&gt;0),$AA74,0))</f>
        <v>0</v>
      </c>
      <c r="AZ74" s="969">
        <f>$AA74-AX74-AY74</f>
        <v>0</v>
      </c>
      <c r="BA74" s="204">
        <f t="shared" ref="BA74:BF74" si="132">IF(BA$9=$L74,$D74,0)</f>
        <v>0</v>
      </c>
      <c r="BB74" s="204">
        <f t="shared" si="132"/>
        <v>0</v>
      </c>
      <c r="BC74" s="204">
        <f t="shared" si="132"/>
        <v>0</v>
      </c>
      <c r="BD74" s="204">
        <f t="shared" si="132"/>
        <v>0</v>
      </c>
      <c r="BE74" s="204">
        <f t="shared" si="132"/>
        <v>0</v>
      </c>
      <c r="BF74" s="205">
        <f t="shared" si="132"/>
        <v>0</v>
      </c>
      <c r="BG74" s="973">
        <f>IF($Z74=1,0,IF(AND($Z74=0,BB74&gt;0),1,IF(AND($Z74=0,BD74&gt;0),1,IF(AND($Z74=0,BF74&gt;0),1,0))))</f>
        <v>0</v>
      </c>
      <c r="BH74" s="973">
        <f>IF($Z74=0,0,IF(AND($Z74=1,BA74&gt;0),1,IF(AND($Z74=1,BC74&gt;0),1,IF(AND($Z74=1,BE74&gt;0),1,0))))</f>
        <v>0</v>
      </c>
      <c r="BI74" s="978">
        <f>IF($Z74=0,0,IF(BM74+BO74+BQ74&gt;0,$AA74,0))</f>
        <v>0</v>
      </c>
      <c r="BJ74" s="980">
        <f>IF($Z74=0,0,IF(AND(BI74=0,M75&gt;0),$AA74,0))</f>
        <v>0</v>
      </c>
      <c r="BK74" s="969">
        <f>$AA74-BI74-BJ74</f>
        <v>0</v>
      </c>
      <c r="BL74" s="204">
        <f t="shared" ref="BL74:BQ74" si="133">IF(BL$9=$N74,$D74,0)</f>
        <v>0</v>
      </c>
      <c r="BM74" s="204">
        <f t="shared" si="133"/>
        <v>0</v>
      </c>
      <c r="BN74" s="204">
        <f t="shared" si="133"/>
        <v>0</v>
      </c>
      <c r="BO74" s="204">
        <f t="shared" si="133"/>
        <v>0</v>
      </c>
      <c r="BP74" s="204">
        <f t="shared" si="133"/>
        <v>0</v>
      </c>
      <c r="BQ74" s="205">
        <f t="shared" si="133"/>
        <v>0</v>
      </c>
      <c r="BR74" s="973">
        <f>IF($Z74=1,0,IF(AND($Z74=0,BM74&gt;0),1,IF(AND($Z74=0,BO74&gt;0),1,IF(AND($Z74=0,BQ74&gt;0),1,0))))</f>
        <v>0</v>
      </c>
      <c r="BS74" s="973">
        <f>IF($Z74=0,0,IF(AND($Z74=1,BL74&gt;0),1,IF(AND($Z74=1,BN74&gt;0),1,IF(AND($Z74=1,BP74&gt;0),1,0))))</f>
        <v>0</v>
      </c>
      <c r="BT74" s="978">
        <f>IF($Z74=0,0,IF(BX74+BZ74+CB74&gt;0,$AA74,0))</f>
        <v>0</v>
      </c>
      <c r="BU74" s="980">
        <f>IF($Z74=0,0,IF(AND(BT74=0,O75&gt;0),$AA74,0))</f>
        <v>0</v>
      </c>
      <c r="BV74" s="969">
        <f>$AA74-BT74-BU74</f>
        <v>0</v>
      </c>
      <c r="BW74" s="204">
        <f t="shared" ref="BW74:CB74" si="134">IF(BW$9=$P74,$D74,0)</f>
        <v>0</v>
      </c>
      <c r="BX74" s="204">
        <f t="shared" si="134"/>
        <v>0</v>
      </c>
      <c r="BY74" s="204">
        <f t="shared" si="134"/>
        <v>0</v>
      </c>
      <c r="BZ74" s="204">
        <f t="shared" si="134"/>
        <v>0</v>
      </c>
      <c r="CA74" s="204">
        <f t="shared" si="134"/>
        <v>0</v>
      </c>
      <c r="CB74" s="205">
        <f t="shared" si="134"/>
        <v>0</v>
      </c>
      <c r="CC74" s="973">
        <f>IF($Z74=1,0,IF(AND($Z74=0,BX74&gt;0),1,IF(AND($Z74=0,BZ74&gt;0),1,IF(AND($Z74=0,CB74&gt;0),1,0))))</f>
        <v>0</v>
      </c>
      <c r="CD74" s="973">
        <f>IF($Z74=0,0,IF(AND($Z74=1,BW74&gt;0),1,IF(AND($Z74=1,BY74&gt;0),1,IF(AND($Z74=1,CA74&gt;0),1,0))))</f>
        <v>0</v>
      </c>
      <c r="CE74" s="11"/>
      <c r="CF74" s="11"/>
      <c r="CG74" s="11"/>
      <c r="CH74" s="11"/>
      <c r="CI74" s="11"/>
      <c r="CJ74" s="11"/>
      <c r="CK74" s="11"/>
      <c r="CL74" s="11"/>
      <c r="CM74" s="11"/>
    </row>
    <row r="75" spans="1:91" ht="14.25" customHeight="1">
      <c r="A75" s="950" t="str">
        <f>A74</f>
        <v/>
      </c>
      <c r="B75" s="11"/>
      <c r="C75" s="2051"/>
      <c r="D75" s="2053"/>
      <c r="E75" s="2051"/>
      <c r="F75" s="2772"/>
      <c r="G75" s="1121">
        <f>Import!Q772</f>
        <v>0</v>
      </c>
      <c r="H75" s="2774"/>
      <c r="I75" s="450"/>
      <c r="J75" s="2775"/>
      <c r="K75" s="450"/>
      <c r="L75" s="2775"/>
      <c r="M75" s="450"/>
      <c r="N75" s="2775"/>
      <c r="O75" s="450"/>
      <c r="P75" s="2775"/>
      <c r="Q75" s="11"/>
      <c r="R75" s="11"/>
      <c r="S75" s="397"/>
      <c r="T75" s="419"/>
      <c r="U75" s="444">
        <f>Import!N773</f>
        <v>0</v>
      </c>
      <c r="V75" s="11"/>
      <c r="W75" s="306"/>
      <c r="X75" s="306"/>
      <c r="Y75" s="306"/>
      <c r="Z75" s="11"/>
      <c r="AE75" s="204"/>
      <c r="AF75" s="204"/>
      <c r="AG75" s="204"/>
      <c r="AH75" s="204"/>
      <c r="AI75" s="922"/>
      <c r="AJ75" s="205"/>
      <c r="AK75" s="973"/>
      <c r="AL75" s="973">
        <f>AL74</f>
        <v>0</v>
      </c>
      <c r="AP75" s="204"/>
      <c r="AQ75" s="204"/>
      <c r="AR75" s="204"/>
      <c r="AS75" s="204"/>
      <c r="AT75" s="204"/>
      <c r="AU75" s="205"/>
      <c r="AV75" s="973"/>
      <c r="AW75" s="973">
        <f>AW74</f>
        <v>0</v>
      </c>
      <c r="BA75" s="204"/>
      <c r="BB75" s="204"/>
      <c r="BC75" s="204"/>
      <c r="BD75" s="204"/>
      <c r="BE75" s="204"/>
      <c r="BF75" s="205"/>
      <c r="BG75" s="973"/>
      <c r="BH75" s="973">
        <f>BH74</f>
        <v>0</v>
      </c>
      <c r="BL75" s="204"/>
      <c r="BM75" s="204"/>
      <c r="BN75" s="204"/>
      <c r="BO75" s="204"/>
      <c r="BP75" s="204"/>
      <c r="BQ75" s="205"/>
      <c r="BR75" s="973"/>
      <c r="BS75" s="973">
        <f>BS74</f>
        <v>0</v>
      </c>
      <c r="BW75" s="204"/>
      <c r="BX75" s="204"/>
      <c r="BY75" s="204"/>
      <c r="BZ75" s="204"/>
      <c r="CA75" s="204"/>
      <c r="CB75" s="205"/>
      <c r="CC75" s="973"/>
      <c r="CD75" s="973">
        <f>CD74</f>
        <v>0</v>
      </c>
      <c r="CE75" s="11"/>
      <c r="CF75" s="11"/>
      <c r="CG75" s="11"/>
      <c r="CH75" s="11"/>
      <c r="CI75" s="11"/>
      <c r="CJ75" s="11"/>
      <c r="CK75" s="11"/>
      <c r="CL75" s="11"/>
      <c r="CM75" s="11"/>
    </row>
    <row r="76" spans="1:91" ht="24.75" customHeight="1">
      <c r="A76" s="949" t="str">
        <f>IF(E76&gt;0,"Wypełnione","")</f>
        <v/>
      </c>
      <c r="B76" s="11"/>
      <c r="C76" s="2050">
        <f>'Og s3a'!C785</f>
        <v>0</v>
      </c>
      <c r="D76" s="2052">
        <f>'Og s3a'!E785</f>
        <v>0</v>
      </c>
      <c r="E76" s="2050">
        <f>'Og s3a'!F785</f>
        <v>0</v>
      </c>
      <c r="F76" s="2771"/>
      <c r="G76" s="448">
        <f>T76</f>
        <v>0</v>
      </c>
      <c r="H76" s="2773">
        <f>U76</f>
        <v>0</v>
      </c>
      <c r="I76" s="451"/>
      <c r="J76" s="2775"/>
      <c r="K76" s="451"/>
      <c r="L76" s="2775"/>
      <c r="M76" s="451"/>
      <c r="N76" s="2775"/>
      <c r="O76" s="451"/>
      <c r="P76" s="2775"/>
      <c r="Q76" s="11"/>
      <c r="R76" s="11"/>
      <c r="S76" s="396">
        <f>'Og s3a'!G785</f>
        <v>0</v>
      </c>
      <c r="T76" s="398">
        <f>'Og s3a'!D785</f>
        <v>0</v>
      </c>
      <c r="U76" s="444">
        <f>Import!N774</f>
        <v>0</v>
      </c>
      <c r="V76" s="11"/>
      <c r="W76" s="306"/>
      <c r="X76" s="306"/>
      <c r="Y76" s="306"/>
      <c r="Z76" s="970">
        <f>IF(F76=AF$7,1,0)</f>
        <v>0</v>
      </c>
      <c r="AA76" s="970">
        <f>Z76*D76</f>
        <v>0</v>
      </c>
      <c r="AB76" s="978">
        <f>IF($Z76=0,0,IF(AF76+AH76+AJ76&gt;0,$AA76,0))</f>
        <v>0</v>
      </c>
      <c r="AC76" s="980">
        <f>IF($Z76=0,0,IF(AND(AB76=0,G77&gt;0),$AA76,0))</f>
        <v>0</v>
      </c>
      <c r="AD76" s="969">
        <f>AA76-AB76-AC76</f>
        <v>0</v>
      </c>
      <c r="AE76" s="204">
        <f t="shared" ref="AE76:AJ76" si="135">IF(AE$9=$H76,$D76,0)</f>
        <v>0</v>
      </c>
      <c r="AF76" s="204">
        <f t="shared" si="135"/>
        <v>0</v>
      </c>
      <c r="AG76" s="204">
        <f t="shared" si="135"/>
        <v>0</v>
      </c>
      <c r="AH76" s="204">
        <f t="shared" si="135"/>
        <v>0</v>
      </c>
      <c r="AI76" s="922">
        <f t="shared" si="135"/>
        <v>0</v>
      </c>
      <c r="AJ76" s="205">
        <f t="shared" si="135"/>
        <v>0</v>
      </c>
      <c r="AK76" s="973">
        <f>IF($Z76=1,0,IF(AND($Z76=0,AF76&gt;0),1,IF(AND($Z76=0,AH76&gt;0),1,IF(AND($Z76=0,AJ76&gt;0),1,0))))</f>
        <v>0</v>
      </c>
      <c r="AL76" s="973">
        <f t="shared" si="21"/>
        <v>0</v>
      </c>
      <c r="AM76" s="978">
        <f>IF($Z76=0,0,IF(AQ76+AS76+AU76&gt;0,$AA76,0))</f>
        <v>0</v>
      </c>
      <c r="AN76" s="980">
        <f>IF($Z76=0,0,IF(AND(AM76=0,I77&gt;0),$AA76,0))</f>
        <v>0</v>
      </c>
      <c r="AO76" s="969">
        <f>$AA76-AM76-AN76</f>
        <v>0</v>
      </c>
      <c r="AP76" s="204">
        <f t="shared" ref="AP76:AU76" si="136">IF(AP$9=$J76,$D76,0)</f>
        <v>0</v>
      </c>
      <c r="AQ76" s="204">
        <f t="shared" si="136"/>
        <v>0</v>
      </c>
      <c r="AR76" s="204">
        <f t="shared" si="136"/>
        <v>0</v>
      </c>
      <c r="AS76" s="204">
        <f t="shared" si="136"/>
        <v>0</v>
      </c>
      <c r="AT76" s="204">
        <f t="shared" si="136"/>
        <v>0</v>
      </c>
      <c r="AU76" s="205">
        <f t="shared" si="136"/>
        <v>0</v>
      </c>
      <c r="AV76" s="973">
        <f>IF($Z76=1,0,IF(AND($Z76=0,AQ76&gt;0),1,IF(AND($Z76=0,AS76&gt;0),1,IF(AND($Z76=0,AU76&gt;0),1,0))))</f>
        <v>0</v>
      </c>
      <c r="AW76" s="973">
        <f>IF($Z76=0,0,IF(AND($Z76=1,AP76&gt;0),1,IF(AND($Z76=1,AR76&gt;0),1,IF(AND($Z76=1,AT76&gt;0),1,0))))</f>
        <v>0</v>
      </c>
      <c r="AX76" s="978">
        <f>IF($Z76=0,0,IF(BB76+BD76+BF76&gt;0,$AA76,0))</f>
        <v>0</v>
      </c>
      <c r="AY76" s="980">
        <f>IF($Z76=0,0,IF(AND(AX76=0,K77&gt;0),$AA76,0))</f>
        <v>0</v>
      </c>
      <c r="AZ76" s="969">
        <f>$AA76-AX76-AY76</f>
        <v>0</v>
      </c>
      <c r="BA76" s="204">
        <f t="shared" ref="BA76:BF76" si="137">IF(BA$9=$L76,$D76,0)</f>
        <v>0</v>
      </c>
      <c r="BB76" s="204">
        <f t="shared" si="137"/>
        <v>0</v>
      </c>
      <c r="BC76" s="204">
        <f t="shared" si="137"/>
        <v>0</v>
      </c>
      <c r="BD76" s="204">
        <f t="shared" si="137"/>
        <v>0</v>
      </c>
      <c r="BE76" s="204">
        <f t="shared" si="137"/>
        <v>0</v>
      </c>
      <c r="BF76" s="205">
        <f t="shared" si="137"/>
        <v>0</v>
      </c>
      <c r="BG76" s="973">
        <f>IF($Z76=1,0,IF(AND($Z76=0,BB76&gt;0),1,IF(AND($Z76=0,BD76&gt;0),1,IF(AND($Z76=0,BF76&gt;0),1,0))))</f>
        <v>0</v>
      </c>
      <c r="BH76" s="973">
        <f>IF($Z76=0,0,IF(AND($Z76=1,BA76&gt;0),1,IF(AND($Z76=1,BC76&gt;0),1,IF(AND($Z76=1,BE76&gt;0),1,0))))</f>
        <v>0</v>
      </c>
      <c r="BI76" s="978">
        <f>IF($Z76=0,0,IF(BM76+BO76+BQ76&gt;0,$AA76,0))</f>
        <v>0</v>
      </c>
      <c r="BJ76" s="980">
        <f>IF($Z76=0,0,IF(AND(BI76=0,M77&gt;0),$AA76,0))</f>
        <v>0</v>
      </c>
      <c r="BK76" s="969">
        <f>$AA76-BI76-BJ76</f>
        <v>0</v>
      </c>
      <c r="BL76" s="204">
        <f t="shared" ref="BL76:BQ76" si="138">IF(BL$9=$N76,$D76,0)</f>
        <v>0</v>
      </c>
      <c r="BM76" s="204">
        <f t="shared" si="138"/>
        <v>0</v>
      </c>
      <c r="BN76" s="204">
        <f t="shared" si="138"/>
        <v>0</v>
      </c>
      <c r="BO76" s="204">
        <f t="shared" si="138"/>
        <v>0</v>
      </c>
      <c r="BP76" s="204">
        <f t="shared" si="138"/>
        <v>0</v>
      </c>
      <c r="BQ76" s="205">
        <f t="shared" si="138"/>
        <v>0</v>
      </c>
      <c r="BR76" s="973">
        <f>IF($Z76=1,0,IF(AND($Z76=0,BM76&gt;0),1,IF(AND($Z76=0,BO76&gt;0),1,IF(AND($Z76=0,BQ76&gt;0),1,0))))</f>
        <v>0</v>
      </c>
      <c r="BS76" s="973">
        <f>IF($Z76=0,0,IF(AND($Z76=1,BL76&gt;0),1,IF(AND($Z76=1,BN76&gt;0),1,IF(AND($Z76=1,BP76&gt;0),1,0))))</f>
        <v>0</v>
      </c>
      <c r="BT76" s="978">
        <f>IF($Z76=0,0,IF(BX76+BZ76+CB76&gt;0,$AA76,0))</f>
        <v>0</v>
      </c>
      <c r="BU76" s="980">
        <f>IF($Z76=0,0,IF(AND(BT76=0,O77&gt;0),$AA76,0))</f>
        <v>0</v>
      </c>
      <c r="BV76" s="969">
        <f>$AA76-BT76-BU76</f>
        <v>0</v>
      </c>
      <c r="BW76" s="204">
        <f t="shared" ref="BW76:CB76" si="139">IF(BW$9=$P76,$D76,0)</f>
        <v>0</v>
      </c>
      <c r="BX76" s="204">
        <f t="shared" si="139"/>
        <v>0</v>
      </c>
      <c r="BY76" s="204">
        <f t="shared" si="139"/>
        <v>0</v>
      </c>
      <c r="BZ76" s="204">
        <f t="shared" si="139"/>
        <v>0</v>
      </c>
      <c r="CA76" s="204">
        <f t="shared" si="139"/>
        <v>0</v>
      </c>
      <c r="CB76" s="205">
        <f t="shared" si="139"/>
        <v>0</v>
      </c>
      <c r="CC76" s="973">
        <f>IF($Z76=1,0,IF(AND($Z76=0,BX76&gt;0),1,IF(AND($Z76=0,BZ76&gt;0),1,IF(AND($Z76=0,CB76&gt;0),1,0))))</f>
        <v>0</v>
      </c>
      <c r="CD76" s="973">
        <f>IF($Z76=0,0,IF(AND($Z76=1,BW76&gt;0),1,IF(AND($Z76=1,BY76&gt;0),1,IF(AND($Z76=1,CA76&gt;0),1,0))))</f>
        <v>0</v>
      </c>
      <c r="CE76" s="11"/>
      <c r="CF76" s="11"/>
      <c r="CG76" s="11"/>
      <c r="CH76" s="11"/>
      <c r="CI76" s="11"/>
      <c r="CJ76" s="11"/>
      <c r="CK76" s="11"/>
      <c r="CL76" s="11"/>
      <c r="CM76" s="11"/>
    </row>
    <row r="77" spans="1:91" ht="14.25" customHeight="1">
      <c r="A77" s="950" t="str">
        <f>A76</f>
        <v/>
      </c>
      <c r="B77" s="11"/>
      <c r="C77" s="2051"/>
      <c r="D77" s="2053"/>
      <c r="E77" s="2051"/>
      <c r="F77" s="2772"/>
      <c r="G77" s="1121">
        <f>Import!Q774</f>
        <v>0</v>
      </c>
      <c r="H77" s="2774"/>
      <c r="I77" s="450"/>
      <c r="J77" s="2775"/>
      <c r="K77" s="450"/>
      <c r="L77" s="2775"/>
      <c r="M77" s="450"/>
      <c r="N77" s="2775"/>
      <c r="O77" s="450"/>
      <c r="P77" s="2775"/>
      <c r="Q77" s="11"/>
      <c r="R77" s="11"/>
      <c r="S77" s="397"/>
      <c r="T77" s="419"/>
      <c r="U77" s="444">
        <f>Import!N775</f>
        <v>0</v>
      </c>
      <c r="V77" s="11"/>
      <c r="W77" s="306"/>
      <c r="X77" s="306"/>
      <c r="Y77" s="306"/>
      <c r="Z77" s="11"/>
      <c r="AE77" s="204"/>
      <c r="AF77" s="204"/>
      <c r="AG77" s="204"/>
      <c r="AH77" s="204"/>
      <c r="AI77" s="922"/>
      <c r="AJ77" s="205"/>
      <c r="AK77" s="973"/>
      <c r="AL77" s="973">
        <f>AL76</f>
        <v>0</v>
      </c>
      <c r="AP77" s="204"/>
      <c r="AQ77" s="204"/>
      <c r="AR77" s="204"/>
      <c r="AS77" s="204"/>
      <c r="AT77" s="204"/>
      <c r="AU77" s="205"/>
      <c r="AV77" s="973"/>
      <c r="AW77" s="973">
        <f>AW76</f>
        <v>0</v>
      </c>
      <c r="BA77" s="204"/>
      <c r="BB77" s="204"/>
      <c r="BC77" s="204"/>
      <c r="BD77" s="204"/>
      <c r="BE77" s="204"/>
      <c r="BF77" s="205"/>
      <c r="BG77" s="973"/>
      <c r="BH77" s="973">
        <f>BH76</f>
        <v>0</v>
      </c>
      <c r="BL77" s="204"/>
      <c r="BM77" s="204"/>
      <c r="BN77" s="204"/>
      <c r="BO77" s="204"/>
      <c r="BP77" s="204"/>
      <c r="BQ77" s="205"/>
      <c r="BR77" s="973"/>
      <c r="BS77" s="973">
        <f>BS76</f>
        <v>0</v>
      </c>
      <c r="BW77" s="204"/>
      <c r="BX77" s="204"/>
      <c r="BY77" s="204"/>
      <c r="BZ77" s="204"/>
      <c r="CA77" s="204"/>
      <c r="CB77" s="205"/>
      <c r="CC77" s="973"/>
      <c r="CD77" s="973">
        <f>CD76</f>
        <v>0</v>
      </c>
      <c r="CE77" s="11"/>
      <c r="CF77" s="11"/>
      <c r="CG77" s="11"/>
      <c r="CH77" s="11"/>
      <c r="CI77" s="11"/>
      <c r="CJ77" s="11"/>
      <c r="CK77" s="11"/>
      <c r="CL77" s="11"/>
      <c r="CM77" s="11"/>
    </row>
    <row r="78" spans="1:91" ht="24.75" customHeight="1">
      <c r="A78" s="949" t="str">
        <f>IF(E78&gt;0,"Wypełnione","")</f>
        <v/>
      </c>
      <c r="B78" s="11"/>
      <c r="C78" s="2050">
        <f>'Og s3a'!C787</f>
        <v>0</v>
      </c>
      <c r="D78" s="2052">
        <f>'Og s3a'!E787</f>
        <v>0</v>
      </c>
      <c r="E78" s="2050">
        <f>'Og s3a'!F787</f>
        <v>0</v>
      </c>
      <c r="F78" s="2771"/>
      <c r="G78" s="448">
        <f>T78</f>
        <v>0</v>
      </c>
      <c r="H78" s="2773">
        <f>U78</f>
        <v>0</v>
      </c>
      <c r="I78" s="451"/>
      <c r="J78" s="2775"/>
      <c r="K78" s="451"/>
      <c r="L78" s="2775"/>
      <c r="M78" s="451"/>
      <c r="N78" s="2775"/>
      <c r="O78" s="451"/>
      <c r="P78" s="2775"/>
      <c r="Q78" s="11"/>
      <c r="R78" s="11"/>
      <c r="S78" s="396">
        <f>'Og s3a'!G787</f>
        <v>0</v>
      </c>
      <c r="T78" s="398">
        <f>'Og s3a'!D787</f>
        <v>0</v>
      </c>
      <c r="U78" s="444">
        <f>Import!N776</f>
        <v>0</v>
      </c>
      <c r="V78" s="11"/>
      <c r="W78" s="306"/>
      <c r="X78" s="306"/>
      <c r="Y78" s="306"/>
      <c r="Z78" s="970">
        <f>IF(F78=AF$7,1,0)</f>
        <v>0</v>
      </c>
      <c r="AA78" s="970">
        <f>Z78*D78</f>
        <v>0</v>
      </c>
      <c r="AB78" s="978">
        <f>IF($Z78=0,0,IF(AF78+AH78+AJ78&gt;0,$AA78,0))</f>
        <v>0</v>
      </c>
      <c r="AC78" s="980">
        <f>IF($Z78=0,0,IF(AND(AB78=0,G79&gt;0),$AA78,0))</f>
        <v>0</v>
      </c>
      <c r="AD78" s="969">
        <f>AA78-AB78-AC78</f>
        <v>0</v>
      </c>
      <c r="AE78" s="204">
        <f t="shared" ref="AE78:AJ78" si="140">IF(AE$9=$H78,$D78,0)</f>
        <v>0</v>
      </c>
      <c r="AF78" s="204">
        <f t="shared" si="140"/>
        <v>0</v>
      </c>
      <c r="AG78" s="204">
        <f t="shared" si="140"/>
        <v>0</v>
      </c>
      <c r="AH78" s="204">
        <f t="shared" si="140"/>
        <v>0</v>
      </c>
      <c r="AI78" s="922">
        <f t="shared" si="140"/>
        <v>0</v>
      </c>
      <c r="AJ78" s="205">
        <f t="shared" si="140"/>
        <v>0</v>
      </c>
      <c r="AK78" s="973">
        <f>IF($Z78=1,0,IF(AND($Z78=0,AF78&gt;0),1,IF(AND($Z78=0,AH78&gt;0),1,IF(AND($Z78=0,AJ78&gt;0),1,0))))</f>
        <v>0</v>
      </c>
      <c r="AL78" s="973">
        <f t="shared" si="21"/>
        <v>0</v>
      </c>
      <c r="AM78" s="978">
        <f>IF($Z78=0,0,IF(AQ78+AS78+AU78&gt;0,$AA78,0))</f>
        <v>0</v>
      </c>
      <c r="AN78" s="980">
        <f>IF($Z78=0,0,IF(AND(AM78=0,I79&gt;0),$AA78,0))</f>
        <v>0</v>
      </c>
      <c r="AO78" s="969">
        <f>$AA78-AM78-AN78</f>
        <v>0</v>
      </c>
      <c r="AP78" s="204">
        <f t="shared" ref="AP78:AU78" si="141">IF(AP$9=$J78,$D78,0)</f>
        <v>0</v>
      </c>
      <c r="AQ78" s="204">
        <f t="shared" si="141"/>
        <v>0</v>
      </c>
      <c r="AR78" s="204">
        <f t="shared" si="141"/>
        <v>0</v>
      </c>
      <c r="AS78" s="204">
        <f t="shared" si="141"/>
        <v>0</v>
      </c>
      <c r="AT78" s="204">
        <f t="shared" si="141"/>
        <v>0</v>
      </c>
      <c r="AU78" s="205">
        <f t="shared" si="141"/>
        <v>0</v>
      </c>
      <c r="AV78" s="973">
        <f>IF($Z78=1,0,IF(AND($Z78=0,AQ78&gt;0),1,IF(AND($Z78=0,AS78&gt;0),1,IF(AND($Z78=0,AU78&gt;0),1,0))))</f>
        <v>0</v>
      </c>
      <c r="AW78" s="973">
        <f>IF($Z78=0,0,IF(AND($Z78=1,AP78&gt;0),1,IF(AND($Z78=1,AR78&gt;0),1,IF(AND($Z78=1,AT78&gt;0),1,0))))</f>
        <v>0</v>
      </c>
      <c r="AX78" s="978">
        <f>IF($Z78=0,0,IF(BB78+BD78+BF78&gt;0,$AA78,0))</f>
        <v>0</v>
      </c>
      <c r="AY78" s="980">
        <f>IF($Z78=0,0,IF(AND(AX78=0,K79&gt;0),$AA78,0))</f>
        <v>0</v>
      </c>
      <c r="AZ78" s="969">
        <f>$AA78-AX78-AY78</f>
        <v>0</v>
      </c>
      <c r="BA78" s="204">
        <f t="shared" ref="BA78:BF78" si="142">IF(BA$9=$L78,$D78,0)</f>
        <v>0</v>
      </c>
      <c r="BB78" s="204">
        <f t="shared" si="142"/>
        <v>0</v>
      </c>
      <c r="BC78" s="204">
        <f t="shared" si="142"/>
        <v>0</v>
      </c>
      <c r="BD78" s="204">
        <f t="shared" si="142"/>
        <v>0</v>
      </c>
      <c r="BE78" s="204">
        <f t="shared" si="142"/>
        <v>0</v>
      </c>
      <c r="BF78" s="205">
        <f t="shared" si="142"/>
        <v>0</v>
      </c>
      <c r="BG78" s="973">
        <f>IF($Z78=1,0,IF(AND($Z78=0,BB78&gt;0),1,IF(AND($Z78=0,BD78&gt;0),1,IF(AND($Z78=0,BF78&gt;0),1,0))))</f>
        <v>0</v>
      </c>
      <c r="BH78" s="973">
        <f>IF($Z78=0,0,IF(AND($Z78=1,BA78&gt;0),1,IF(AND($Z78=1,BC78&gt;0),1,IF(AND($Z78=1,BE78&gt;0),1,0))))</f>
        <v>0</v>
      </c>
      <c r="BI78" s="978">
        <f>IF($Z78=0,0,IF(BM78+BO78+BQ78&gt;0,$AA78,0))</f>
        <v>0</v>
      </c>
      <c r="BJ78" s="980">
        <f>IF($Z78=0,0,IF(AND(BI78=0,M79&gt;0),$AA78,0))</f>
        <v>0</v>
      </c>
      <c r="BK78" s="969">
        <f>$AA78-BI78-BJ78</f>
        <v>0</v>
      </c>
      <c r="BL78" s="204">
        <f t="shared" ref="BL78:BQ78" si="143">IF(BL$9=$N78,$D78,0)</f>
        <v>0</v>
      </c>
      <c r="BM78" s="204">
        <f t="shared" si="143"/>
        <v>0</v>
      </c>
      <c r="BN78" s="204">
        <f t="shared" si="143"/>
        <v>0</v>
      </c>
      <c r="BO78" s="204">
        <f t="shared" si="143"/>
        <v>0</v>
      </c>
      <c r="BP78" s="204">
        <f t="shared" si="143"/>
        <v>0</v>
      </c>
      <c r="BQ78" s="205">
        <f t="shared" si="143"/>
        <v>0</v>
      </c>
      <c r="BR78" s="973">
        <f>IF($Z78=1,0,IF(AND($Z78=0,BM78&gt;0),1,IF(AND($Z78=0,BO78&gt;0),1,IF(AND($Z78=0,BQ78&gt;0),1,0))))</f>
        <v>0</v>
      </c>
      <c r="BS78" s="973">
        <f>IF($Z78=0,0,IF(AND($Z78=1,BL78&gt;0),1,IF(AND($Z78=1,BN78&gt;0),1,IF(AND($Z78=1,BP78&gt;0),1,0))))</f>
        <v>0</v>
      </c>
      <c r="BT78" s="978">
        <f>IF($Z78=0,0,IF(BX78+BZ78+CB78&gt;0,$AA78,0))</f>
        <v>0</v>
      </c>
      <c r="BU78" s="980">
        <f>IF($Z78=0,0,IF(AND(BT78=0,O79&gt;0),$AA78,0))</f>
        <v>0</v>
      </c>
      <c r="BV78" s="969">
        <f>$AA78-BT78-BU78</f>
        <v>0</v>
      </c>
      <c r="BW78" s="204">
        <f t="shared" ref="BW78:CB78" si="144">IF(BW$9=$P78,$D78,0)</f>
        <v>0</v>
      </c>
      <c r="BX78" s="204">
        <f t="shared" si="144"/>
        <v>0</v>
      </c>
      <c r="BY78" s="204">
        <f t="shared" si="144"/>
        <v>0</v>
      </c>
      <c r="BZ78" s="204">
        <f t="shared" si="144"/>
        <v>0</v>
      </c>
      <c r="CA78" s="204">
        <f t="shared" si="144"/>
        <v>0</v>
      </c>
      <c r="CB78" s="205">
        <f t="shared" si="144"/>
        <v>0</v>
      </c>
      <c r="CC78" s="973">
        <f>IF($Z78=1,0,IF(AND($Z78=0,BX78&gt;0),1,IF(AND($Z78=0,BZ78&gt;0),1,IF(AND($Z78=0,CB78&gt;0),1,0))))</f>
        <v>0</v>
      </c>
      <c r="CD78" s="973">
        <f>IF($Z78=0,0,IF(AND($Z78=1,BW78&gt;0),1,IF(AND($Z78=1,BY78&gt;0),1,IF(AND($Z78=1,CA78&gt;0),1,0))))</f>
        <v>0</v>
      </c>
      <c r="CE78" s="11"/>
      <c r="CF78" s="11"/>
      <c r="CG78" s="11"/>
      <c r="CH78" s="11"/>
      <c r="CI78" s="11"/>
      <c r="CJ78" s="11"/>
      <c r="CK78" s="11"/>
      <c r="CL78" s="11"/>
      <c r="CM78" s="11"/>
    </row>
    <row r="79" spans="1:91" ht="14.25" customHeight="1">
      <c r="A79" s="950" t="str">
        <f>A78</f>
        <v/>
      </c>
      <c r="B79" s="11"/>
      <c r="C79" s="2051"/>
      <c r="D79" s="2053"/>
      <c r="E79" s="2051"/>
      <c r="F79" s="2772"/>
      <c r="G79" s="1121">
        <f>Import!Q776</f>
        <v>0</v>
      </c>
      <c r="H79" s="2774"/>
      <c r="I79" s="450"/>
      <c r="J79" s="2775"/>
      <c r="K79" s="450"/>
      <c r="L79" s="2775"/>
      <c r="M79" s="450"/>
      <c r="N79" s="2775"/>
      <c r="O79" s="450"/>
      <c r="P79" s="2775"/>
      <c r="Q79" s="11"/>
      <c r="R79" s="11"/>
      <c r="S79" s="397"/>
      <c r="T79" s="419"/>
      <c r="U79" s="444">
        <f>Import!N777</f>
        <v>0</v>
      </c>
      <c r="V79" s="11"/>
      <c r="W79" s="306"/>
      <c r="X79" s="306"/>
      <c r="Y79" s="306"/>
      <c r="Z79" s="11"/>
      <c r="AE79" s="204"/>
      <c r="AF79" s="204"/>
      <c r="AG79" s="204"/>
      <c r="AH79" s="204"/>
      <c r="AI79" s="922"/>
      <c r="AJ79" s="205"/>
      <c r="AK79" s="973"/>
      <c r="AL79" s="973">
        <f>AL78</f>
        <v>0</v>
      </c>
      <c r="AP79" s="204"/>
      <c r="AQ79" s="204"/>
      <c r="AR79" s="204"/>
      <c r="AS79" s="204"/>
      <c r="AT79" s="204"/>
      <c r="AU79" s="205"/>
      <c r="AV79" s="973"/>
      <c r="AW79" s="973">
        <f>AW78</f>
        <v>0</v>
      </c>
      <c r="BA79" s="204"/>
      <c r="BB79" s="204"/>
      <c r="BC79" s="204"/>
      <c r="BD79" s="204"/>
      <c r="BE79" s="204"/>
      <c r="BF79" s="205"/>
      <c r="BG79" s="973"/>
      <c r="BH79" s="973">
        <f>BH78</f>
        <v>0</v>
      </c>
      <c r="BL79" s="204"/>
      <c r="BM79" s="204"/>
      <c r="BN79" s="204"/>
      <c r="BO79" s="204"/>
      <c r="BP79" s="204"/>
      <c r="BQ79" s="205"/>
      <c r="BR79" s="973"/>
      <c r="BS79" s="973">
        <f>BS78</f>
        <v>0</v>
      </c>
      <c r="BW79" s="204"/>
      <c r="BX79" s="204"/>
      <c r="BY79" s="204"/>
      <c r="BZ79" s="204"/>
      <c r="CA79" s="204"/>
      <c r="CB79" s="205"/>
      <c r="CC79" s="973"/>
      <c r="CD79" s="973">
        <f>CD78</f>
        <v>0</v>
      </c>
      <c r="CE79" s="11"/>
      <c r="CF79" s="11"/>
      <c r="CG79" s="11"/>
      <c r="CH79" s="11"/>
      <c r="CI79" s="11"/>
      <c r="CJ79" s="11"/>
      <c r="CK79" s="11"/>
      <c r="CL79" s="11"/>
      <c r="CM79" s="11"/>
    </row>
    <row r="80" spans="1:91" ht="24.75" customHeight="1">
      <c r="A80" s="949" t="str">
        <f>IF(E80&gt;0,"Wypełnione","")</f>
        <v/>
      </c>
      <c r="B80" s="11"/>
      <c r="C80" s="2050">
        <f>'Og s3a'!C789</f>
        <v>0</v>
      </c>
      <c r="D80" s="2052">
        <f>'Og s3a'!E789</f>
        <v>0</v>
      </c>
      <c r="E80" s="2050">
        <f>'Og s3a'!F789</f>
        <v>0</v>
      </c>
      <c r="F80" s="2771"/>
      <c r="G80" s="448">
        <f>T80</f>
        <v>0</v>
      </c>
      <c r="H80" s="2773">
        <f>U80</f>
        <v>0</v>
      </c>
      <c r="I80" s="451"/>
      <c r="J80" s="2775"/>
      <c r="K80" s="451"/>
      <c r="L80" s="2775"/>
      <c r="M80" s="451"/>
      <c r="N80" s="2775"/>
      <c r="O80" s="451"/>
      <c r="P80" s="2775"/>
      <c r="Q80" s="11"/>
      <c r="R80" s="11"/>
      <c r="S80" s="396">
        <f>'Og s3a'!G789</f>
        <v>0</v>
      </c>
      <c r="T80" s="398">
        <f>'Og s3a'!D789</f>
        <v>0</v>
      </c>
      <c r="U80" s="444">
        <f>Import!N778</f>
        <v>0</v>
      </c>
      <c r="V80" s="11"/>
      <c r="W80" s="306"/>
      <c r="X80" s="306"/>
      <c r="Y80" s="306"/>
      <c r="Z80" s="970">
        <f>IF(F80=AF$7,1,0)</f>
        <v>0</v>
      </c>
      <c r="AA80" s="970">
        <f>Z80*D80</f>
        <v>0</v>
      </c>
      <c r="AB80" s="978">
        <f>IF($Z80=0,0,IF(AF80+AH80+AJ80&gt;0,$AA80,0))</f>
        <v>0</v>
      </c>
      <c r="AC80" s="980">
        <f>IF($Z80=0,0,IF(AND(AB80=0,G81&gt;0),$AA80,0))</f>
        <v>0</v>
      </c>
      <c r="AD80" s="969">
        <f>AA80-AB80-AC80</f>
        <v>0</v>
      </c>
      <c r="AE80" s="204">
        <f t="shared" ref="AE80:AJ80" si="145">IF(AE$9=$H80,$D80,0)</f>
        <v>0</v>
      </c>
      <c r="AF80" s="204">
        <f t="shared" si="145"/>
        <v>0</v>
      </c>
      <c r="AG80" s="204">
        <f t="shared" si="145"/>
        <v>0</v>
      </c>
      <c r="AH80" s="204">
        <f t="shared" si="145"/>
        <v>0</v>
      </c>
      <c r="AI80" s="922">
        <f t="shared" si="145"/>
        <v>0</v>
      </c>
      <c r="AJ80" s="205">
        <f t="shared" si="145"/>
        <v>0</v>
      </c>
      <c r="AK80" s="973">
        <f>IF($Z80=1,0,IF(AND($Z80=0,AF80&gt;0),1,IF(AND($Z80=0,AH80&gt;0),1,IF(AND($Z80=0,AJ80&gt;0),1,0))))</f>
        <v>0</v>
      </c>
      <c r="AL80" s="973">
        <f t="shared" ref="AL80:AL142" si="146">IF($Z80=0,0,IF(AND($Z80=1,AE80&gt;0),1,IF(AND($Z80=1,AG80&gt;0),1,IF(AND($Z80=1,AI80&gt;0),1,0))))</f>
        <v>0</v>
      </c>
      <c r="AM80" s="978">
        <f>IF($Z80=0,0,IF(AQ80+AS80+AU80&gt;0,$AA80,0))</f>
        <v>0</v>
      </c>
      <c r="AN80" s="980">
        <f>IF($Z80=0,0,IF(AND(AM80=0,I81&gt;0),$AA80,0))</f>
        <v>0</v>
      </c>
      <c r="AO80" s="969">
        <f>$AA80-AM80-AN80</f>
        <v>0</v>
      </c>
      <c r="AP80" s="204">
        <f t="shared" ref="AP80:AU80" si="147">IF(AP$9=$J80,$D80,0)</f>
        <v>0</v>
      </c>
      <c r="AQ80" s="204">
        <f t="shared" si="147"/>
        <v>0</v>
      </c>
      <c r="AR80" s="204">
        <f t="shared" si="147"/>
        <v>0</v>
      </c>
      <c r="AS80" s="204">
        <f t="shared" si="147"/>
        <v>0</v>
      </c>
      <c r="AT80" s="204">
        <f t="shared" si="147"/>
        <v>0</v>
      </c>
      <c r="AU80" s="205">
        <f t="shared" si="147"/>
        <v>0</v>
      </c>
      <c r="AV80" s="973">
        <f>IF($Z80=1,0,IF(AND($Z80=0,AQ80&gt;0),1,IF(AND($Z80=0,AS80&gt;0),1,IF(AND($Z80=0,AU80&gt;0),1,0))))</f>
        <v>0</v>
      </c>
      <c r="AW80" s="973">
        <f t="shared" ref="AW80:AW142" si="148">IF($Z80=0,0,IF(AND($Z80=1,AP80&gt;0),1,IF(AND($Z80=1,AR80&gt;0),1,IF(AND($Z80=1,AT80&gt;0),1,0))))</f>
        <v>0</v>
      </c>
      <c r="AX80" s="978">
        <f>IF($Z80=0,0,IF(BB80+BD80+BF80&gt;0,$AA80,0))</f>
        <v>0</v>
      </c>
      <c r="AY80" s="980">
        <f>IF($Z80=0,0,IF(AND(AX80=0,K81&gt;0),$AA80,0))</f>
        <v>0</v>
      </c>
      <c r="AZ80" s="969">
        <f>$AA80-AX80-AY80</f>
        <v>0</v>
      </c>
      <c r="BA80" s="204">
        <f t="shared" ref="BA80:BF80" si="149">IF(BA$9=$L80,$D80,0)</f>
        <v>0</v>
      </c>
      <c r="BB80" s="204">
        <f t="shared" si="149"/>
        <v>0</v>
      </c>
      <c r="BC80" s="204">
        <f t="shared" si="149"/>
        <v>0</v>
      </c>
      <c r="BD80" s="204">
        <f t="shared" si="149"/>
        <v>0</v>
      </c>
      <c r="BE80" s="204">
        <f t="shared" si="149"/>
        <v>0</v>
      </c>
      <c r="BF80" s="205">
        <f t="shared" si="149"/>
        <v>0</v>
      </c>
      <c r="BG80" s="973">
        <f>IF($Z80=1,0,IF(AND($Z80=0,BB80&gt;0),1,IF(AND($Z80=0,BD80&gt;0),1,IF(AND($Z80=0,BF80&gt;0),1,0))))</f>
        <v>0</v>
      </c>
      <c r="BH80" s="973">
        <f t="shared" ref="BH80:BH142" si="150">IF($Z80=0,0,IF(AND($Z80=1,BA80&gt;0),1,IF(AND($Z80=1,BC80&gt;0),1,IF(AND($Z80=1,BE80&gt;0),1,0))))</f>
        <v>0</v>
      </c>
      <c r="BI80" s="978">
        <f>IF($Z80=0,0,IF(BM80+BO80+BQ80&gt;0,$AA80,0))</f>
        <v>0</v>
      </c>
      <c r="BJ80" s="980">
        <f>IF($Z80=0,0,IF(AND(BI80=0,M81&gt;0),$AA80,0))</f>
        <v>0</v>
      </c>
      <c r="BK80" s="969">
        <f>$AA80-BI80-BJ80</f>
        <v>0</v>
      </c>
      <c r="BL80" s="204">
        <f t="shared" ref="BL80:BQ80" si="151">IF(BL$9=$N80,$D80,0)</f>
        <v>0</v>
      </c>
      <c r="BM80" s="204">
        <f t="shared" si="151"/>
        <v>0</v>
      </c>
      <c r="BN80" s="204">
        <f t="shared" si="151"/>
        <v>0</v>
      </c>
      <c r="BO80" s="204">
        <f t="shared" si="151"/>
        <v>0</v>
      </c>
      <c r="BP80" s="204">
        <f t="shared" si="151"/>
        <v>0</v>
      </c>
      <c r="BQ80" s="205">
        <f t="shared" si="151"/>
        <v>0</v>
      </c>
      <c r="BR80" s="973">
        <f>IF($Z80=1,0,IF(AND($Z80=0,BM80&gt;0),1,IF(AND($Z80=0,BO80&gt;0),1,IF(AND($Z80=0,BQ80&gt;0),1,0))))</f>
        <v>0</v>
      </c>
      <c r="BS80" s="973">
        <f t="shared" ref="BS80:BS142" si="152">IF($Z80=0,0,IF(AND($Z80=1,BL80&gt;0),1,IF(AND($Z80=1,BN80&gt;0),1,IF(AND($Z80=1,BP80&gt;0),1,0))))</f>
        <v>0</v>
      </c>
      <c r="BT80" s="978">
        <f>IF($Z80=0,0,IF(BX80+BZ80+CB80&gt;0,$AA80,0))</f>
        <v>0</v>
      </c>
      <c r="BU80" s="980">
        <f>IF($Z80=0,0,IF(AND(BT80=0,O81&gt;0),$AA80,0))</f>
        <v>0</v>
      </c>
      <c r="BV80" s="969">
        <f>$AA80-BT80-BU80</f>
        <v>0</v>
      </c>
      <c r="BW80" s="204">
        <f t="shared" ref="BW80:CB80" si="153">IF(BW$9=$P80,$D80,0)</f>
        <v>0</v>
      </c>
      <c r="BX80" s="204">
        <f t="shared" si="153"/>
        <v>0</v>
      </c>
      <c r="BY80" s="204">
        <f t="shared" si="153"/>
        <v>0</v>
      </c>
      <c r="BZ80" s="204">
        <f t="shared" si="153"/>
        <v>0</v>
      </c>
      <c r="CA80" s="204">
        <f t="shared" si="153"/>
        <v>0</v>
      </c>
      <c r="CB80" s="205">
        <f t="shared" si="153"/>
        <v>0</v>
      </c>
      <c r="CC80" s="973">
        <f>IF($Z80=1,0,IF(AND($Z80=0,BX80&gt;0),1,IF(AND($Z80=0,BZ80&gt;0),1,IF(AND($Z80=0,CB80&gt;0),1,0))))</f>
        <v>0</v>
      </c>
      <c r="CD80" s="973">
        <f t="shared" ref="CD80:CD142" si="154">IF($Z80=0,0,IF(AND($Z80=1,BW80&gt;0),1,IF(AND($Z80=1,BY80&gt;0),1,IF(AND($Z80=1,CA80&gt;0),1,0))))</f>
        <v>0</v>
      </c>
      <c r="CE80" s="11"/>
      <c r="CF80" s="11"/>
      <c r="CG80" s="11"/>
      <c r="CH80" s="11"/>
      <c r="CI80" s="11"/>
      <c r="CJ80" s="11"/>
      <c r="CK80" s="11"/>
      <c r="CL80" s="11"/>
      <c r="CM80" s="11"/>
    </row>
    <row r="81" spans="1:91" ht="14.25" customHeight="1">
      <c r="A81" s="950" t="str">
        <f>A80</f>
        <v/>
      </c>
      <c r="B81" s="11"/>
      <c r="C81" s="2051"/>
      <c r="D81" s="2053"/>
      <c r="E81" s="2051"/>
      <c r="F81" s="2772"/>
      <c r="G81" s="1121">
        <f>Import!Q778</f>
        <v>0</v>
      </c>
      <c r="H81" s="2774"/>
      <c r="I81" s="450"/>
      <c r="J81" s="2775"/>
      <c r="K81" s="450"/>
      <c r="L81" s="2775"/>
      <c r="M81" s="450"/>
      <c r="N81" s="2775"/>
      <c r="O81" s="450"/>
      <c r="P81" s="2775"/>
      <c r="Q81" s="11"/>
      <c r="R81" s="11"/>
      <c r="S81" s="397"/>
      <c r="T81" s="419"/>
      <c r="U81" s="444">
        <f>Import!N779</f>
        <v>0</v>
      </c>
      <c r="V81" s="11"/>
      <c r="W81" s="306"/>
      <c r="X81" s="306"/>
      <c r="Y81" s="306"/>
      <c r="Z81" s="11"/>
      <c r="AE81" s="204"/>
      <c r="AF81" s="204"/>
      <c r="AG81" s="204"/>
      <c r="AH81" s="204"/>
      <c r="AI81" s="922"/>
      <c r="AJ81" s="205"/>
      <c r="AK81" s="973"/>
      <c r="AL81" s="973">
        <f>AL80</f>
        <v>0</v>
      </c>
      <c r="AP81" s="204"/>
      <c r="AQ81" s="204"/>
      <c r="AR81" s="204"/>
      <c r="AS81" s="204"/>
      <c r="AT81" s="204"/>
      <c r="AU81" s="205"/>
      <c r="AV81" s="973"/>
      <c r="AW81" s="973">
        <f>AW80</f>
        <v>0</v>
      </c>
      <c r="BA81" s="204"/>
      <c r="BB81" s="204"/>
      <c r="BC81" s="204"/>
      <c r="BD81" s="204"/>
      <c r="BE81" s="204"/>
      <c r="BF81" s="205"/>
      <c r="BG81" s="973"/>
      <c r="BH81" s="973">
        <f>BH80</f>
        <v>0</v>
      </c>
      <c r="BL81" s="204"/>
      <c r="BM81" s="204"/>
      <c r="BN81" s="204"/>
      <c r="BO81" s="204"/>
      <c r="BP81" s="204"/>
      <c r="BQ81" s="205"/>
      <c r="BR81" s="973"/>
      <c r="BS81" s="973">
        <f>BS80</f>
        <v>0</v>
      </c>
      <c r="BW81" s="204"/>
      <c r="BX81" s="204"/>
      <c r="BY81" s="204"/>
      <c r="BZ81" s="204"/>
      <c r="CA81" s="204"/>
      <c r="CB81" s="205"/>
      <c r="CC81" s="973"/>
      <c r="CD81" s="973">
        <f>CD80</f>
        <v>0</v>
      </c>
      <c r="CE81" s="11"/>
      <c r="CF81" s="11"/>
      <c r="CG81" s="11"/>
      <c r="CH81" s="11"/>
      <c r="CI81" s="11"/>
      <c r="CJ81" s="11"/>
      <c r="CK81" s="11"/>
      <c r="CL81" s="11"/>
      <c r="CM81" s="11"/>
    </row>
    <row r="82" spans="1:91" ht="24.75" customHeight="1">
      <c r="A82" s="949" t="str">
        <f>IF(E82&gt;0,"Wypełnione","")</f>
        <v/>
      </c>
      <c r="B82" s="11"/>
      <c r="C82" s="2050">
        <f>'Og s3a'!C791</f>
        <v>0</v>
      </c>
      <c r="D82" s="2052">
        <f>'Og s3a'!E791</f>
        <v>0</v>
      </c>
      <c r="E82" s="2050">
        <f>'Og s3a'!F791</f>
        <v>0</v>
      </c>
      <c r="F82" s="2771"/>
      <c r="G82" s="448">
        <f>T82</f>
        <v>0</v>
      </c>
      <c r="H82" s="2773">
        <f>U82</f>
        <v>0</v>
      </c>
      <c r="I82" s="451"/>
      <c r="J82" s="2775"/>
      <c r="K82" s="451"/>
      <c r="L82" s="2775"/>
      <c r="M82" s="451"/>
      <c r="N82" s="2775"/>
      <c r="O82" s="451"/>
      <c r="P82" s="2775"/>
      <c r="Q82" s="11"/>
      <c r="R82" s="11"/>
      <c r="S82" s="396">
        <f>'Og s3a'!G791</f>
        <v>0</v>
      </c>
      <c r="T82" s="398">
        <f>'Og s3a'!D791</f>
        <v>0</v>
      </c>
      <c r="U82" s="444">
        <f>Import!N780</f>
        <v>0</v>
      </c>
      <c r="V82" s="11"/>
      <c r="W82" s="306"/>
      <c r="X82" s="306"/>
      <c r="Y82" s="306"/>
      <c r="Z82" s="970">
        <f>IF(F82=AF$7,1,0)</f>
        <v>0</v>
      </c>
      <c r="AA82" s="970">
        <f>Z82*D82</f>
        <v>0</v>
      </c>
      <c r="AB82" s="978">
        <f>IF($Z82=0,0,IF(AF82+AH82+AJ82&gt;0,$AA82,0))</f>
        <v>0</v>
      </c>
      <c r="AC82" s="980">
        <f>IF($Z82=0,0,IF(AND(AB82=0,G83&gt;0),$AA82,0))</f>
        <v>0</v>
      </c>
      <c r="AD82" s="969">
        <f>AA82-AB82-AC82</f>
        <v>0</v>
      </c>
      <c r="AE82" s="204">
        <f t="shared" ref="AE82:AJ82" si="155">IF(AE$9=$H82,$D82,0)</f>
        <v>0</v>
      </c>
      <c r="AF82" s="204">
        <f t="shared" si="155"/>
        <v>0</v>
      </c>
      <c r="AG82" s="204">
        <f t="shared" si="155"/>
        <v>0</v>
      </c>
      <c r="AH82" s="204">
        <f t="shared" si="155"/>
        <v>0</v>
      </c>
      <c r="AI82" s="922">
        <f t="shared" si="155"/>
        <v>0</v>
      </c>
      <c r="AJ82" s="205">
        <f t="shared" si="155"/>
        <v>0</v>
      </c>
      <c r="AK82" s="973">
        <f>IF($Z82=1,0,IF(AND($Z82=0,AF82&gt;0),1,IF(AND($Z82=0,AH82&gt;0),1,IF(AND($Z82=0,AJ82&gt;0),1,0))))</f>
        <v>0</v>
      </c>
      <c r="AL82" s="973">
        <f t="shared" si="146"/>
        <v>0</v>
      </c>
      <c r="AM82" s="978">
        <f>IF($Z82=0,0,IF(AQ82+AS82+AU82&gt;0,$AA82,0))</f>
        <v>0</v>
      </c>
      <c r="AN82" s="980">
        <f>IF($Z82=0,0,IF(AND(AM82=0,I83&gt;0),$AA82,0))</f>
        <v>0</v>
      </c>
      <c r="AO82" s="969">
        <f>$AA82-AM82-AN82</f>
        <v>0</v>
      </c>
      <c r="AP82" s="204">
        <f t="shared" ref="AP82:AU82" si="156">IF(AP$9=$J82,$D82,0)</f>
        <v>0</v>
      </c>
      <c r="AQ82" s="204">
        <f t="shared" si="156"/>
        <v>0</v>
      </c>
      <c r="AR82" s="204">
        <f t="shared" si="156"/>
        <v>0</v>
      </c>
      <c r="AS82" s="204">
        <f t="shared" si="156"/>
        <v>0</v>
      </c>
      <c r="AT82" s="204">
        <f t="shared" si="156"/>
        <v>0</v>
      </c>
      <c r="AU82" s="205">
        <f t="shared" si="156"/>
        <v>0</v>
      </c>
      <c r="AV82" s="973">
        <f>IF($Z82=1,0,IF(AND($Z82=0,AQ82&gt;0),1,IF(AND($Z82=0,AS82&gt;0),1,IF(AND($Z82=0,AU82&gt;0),1,0))))</f>
        <v>0</v>
      </c>
      <c r="AW82" s="973">
        <f t="shared" si="148"/>
        <v>0</v>
      </c>
      <c r="AX82" s="978">
        <f>IF($Z82=0,0,IF(BB82+BD82+BF82&gt;0,$AA82,0))</f>
        <v>0</v>
      </c>
      <c r="AY82" s="980">
        <f>IF($Z82=0,0,IF(AND(AX82=0,K83&gt;0),$AA82,0))</f>
        <v>0</v>
      </c>
      <c r="AZ82" s="969">
        <f>$AA82-AX82-AY82</f>
        <v>0</v>
      </c>
      <c r="BA82" s="204">
        <f t="shared" ref="BA82:BF82" si="157">IF(BA$9=$L82,$D82,0)</f>
        <v>0</v>
      </c>
      <c r="BB82" s="204">
        <f t="shared" si="157"/>
        <v>0</v>
      </c>
      <c r="BC82" s="204">
        <f t="shared" si="157"/>
        <v>0</v>
      </c>
      <c r="BD82" s="204">
        <f t="shared" si="157"/>
        <v>0</v>
      </c>
      <c r="BE82" s="204">
        <f t="shared" si="157"/>
        <v>0</v>
      </c>
      <c r="BF82" s="205">
        <f t="shared" si="157"/>
        <v>0</v>
      </c>
      <c r="BG82" s="973">
        <f>IF($Z82=1,0,IF(AND($Z82=0,BB82&gt;0),1,IF(AND($Z82=0,BD82&gt;0),1,IF(AND($Z82=0,BF82&gt;0),1,0))))</f>
        <v>0</v>
      </c>
      <c r="BH82" s="973">
        <f t="shared" si="150"/>
        <v>0</v>
      </c>
      <c r="BI82" s="978">
        <f>IF($Z82=0,0,IF(BM82+BO82+BQ82&gt;0,$AA82,0))</f>
        <v>0</v>
      </c>
      <c r="BJ82" s="980">
        <f>IF($Z82=0,0,IF(AND(BI82=0,M83&gt;0),$AA82,0))</f>
        <v>0</v>
      </c>
      <c r="BK82" s="969">
        <f>$AA82-BI82-BJ82</f>
        <v>0</v>
      </c>
      <c r="BL82" s="204">
        <f t="shared" ref="BL82:BQ82" si="158">IF(BL$9=$N82,$D82,0)</f>
        <v>0</v>
      </c>
      <c r="BM82" s="204">
        <f t="shared" si="158"/>
        <v>0</v>
      </c>
      <c r="BN82" s="204">
        <f t="shared" si="158"/>
        <v>0</v>
      </c>
      <c r="BO82" s="204">
        <f t="shared" si="158"/>
        <v>0</v>
      </c>
      <c r="BP82" s="204">
        <f t="shared" si="158"/>
        <v>0</v>
      </c>
      <c r="BQ82" s="205">
        <f t="shared" si="158"/>
        <v>0</v>
      </c>
      <c r="BR82" s="973">
        <f>IF($Z82=1,0,IF(AND($Z82=0,BM82&gt;0),1,IF(AND($Z82=0,BO82&gt;0),1,IF(AND($Z82=0,BQ82&gt;0),1,0))))</f>
        <v>0</v>
      </c>
      <c r="BS82" s="973">
        <f t="shared" si="152"/>
        <v>0</v>
      </c>
      <c r="BT82" s="978">
        <f>IF($Z82=0,0,IF(BX82+BZ82+CB82&gt;0,$AA82,0))</f>
        <v>0</v>
      </c>
      <c r="BU82" s="980">
        <f>IF($Z82=0,0,IF(AND(BT82=0,O83&gt;0),$AA82,0))</f>
        <v>0</v>
      </c>
      <c r="BV82" s="969">
        <f>$AA82-BT82-BU82</f>
        <v>0</v>
      </c>
      <c r="BW82" s="204">
        <f t="shared" ref="BW82:CB82" si="159">IF(BW$9=$P82,$D82,0)</f>
        <v>0</v>
      </c>
      <c r="BX82" s="204">
        <f t="shared" si="159"/>
        <v>0</v>
      </c>
      <c r="BY82" s="204">
        <f t="shared" si="159"/>
        <v>0</v>
      </c>
      <c r="BZ82" s="204">
        <f t="shared" si="159"/>
        <v>0</v>
      </c>
      <c r="CA82" s="204">
        <f t="shared" si="159"/>
        <v>0</v>
      </c>
      <c r="CB82" s="205">
        <f t="shared" si="159"/>
        <v>0</v>
      </c>
      <c r="CC82" s="973">
        <f>IF($Z82=1,0,IF(AND($Z82=0,BX82&gt;0),1,IF(AND($Z82=0,BZ82&gt;0),1,IF(AND($Z82=0,CB82&gt;0),1,0))))</f>
        <v>0</v>
      </c>
      <c r="CD82" s="973">
        <f t="shared" si="154"/>
        <v>0</v>
      </c>
      <c r="CE82" s="11"/>
      <c r="CF82" s="11"/>
      <c r="CG82" s="11"/>
      <c r="CH82" s="11"/>
      <c r="CI82" s="11"/>
      <c r="CJ82" s="11"/>
      <c r="CK82" s="11"/>
      <c r="CL82" s="11"/>
      <c r="CM82" s="11"/>
    </row>
    <row r="83" spans="1:91" ht="14.25" customHeight="1">
      <c r="A83" s="950" t="str">
        <f>A82</f>
        <v/>
      </c>
      <c r="B83" s="11"/>
      <c r="C83" s="2051"/>
      <c r="D83" s="2053"/>
      <c r="E83" s="2051"/>
      <c r="F83" s="2772"/>
      <c r="G83" s="1121">
        <f>Import!Q780</f>
        <v>0</v>
      </c>
      <c r="H83" s="2774"/>
      <c r="I83" s="450"/>
      <c r="J83" s="2775"/>
      <c r="K83" s="450"/>
      <c r="L83" s="2775"/>
      <c r="M83" s="450"/>
      <c r="N83" s="2775"/>
      <c r="O83" s="450"/>
      <c r="P83" s="2775"/>
      <c r="Q83" s="11"/>
      <c r="R83" s="11"/>
      <c r="S83" s="397"/>
      <c r="T83" s="419"/>
      <c r="U83" s="444">
        <f>Import!N781</f>
        <v>0</v>
      </c>
      <c r="V83" s="11"/>
      <c r="W83" s="306"/>
      <c r="X83" s="306"/>
      <c r="Y83" s="306"/>
      <c r="Z83" s="11"/>
      <c r="AE83" s="204"/>
      <c r="AF83" s="204"/>
      <c r="AG83" s="204"/>
      <c r="AH83" s="204"/>
      <c r="AI83" s="922"/>
      <c r="AJ83" s="205"/>
      <c r="AK83" s="973"/>
      <c r="AL83" s="973">
        <f>AL82</f>
        <v>0</v>
      </c>
      <c r="AP83" s="204"/>
      <c r="AQ83" s="204"/>
      <c r="AR83" s="204"/>
      <c r="AS83" s="204"/>
      <c r="AT83" s="204"/>
      <c r="AU83" s="205"/>
      <c r="AV83" s="973"/>
      <c r="AW83" s="973">
        <f>AW82</f>
        <v>0</v>
      </c>
      <c r="BA83" s="204"/>
      <c r="BB83" s="204"/>
      <c r="BC83" s="204"/>
      <c r="BD83" s="204"/>
      <c r="BE83" s="204"/>
      <c r="BF83" s="205"/>
      <c r="BG83" s="973"/>
      <c r="BH83" s="973">
        <f>BH82</f>
        <v>0</v>
      </c>
      <c r="BL83" s="204"/>
      <c r="BM83" s="204"/>
      <c r="BN83" s="204"/>
      <c r="BO83" s="204"/>
      <c r="BP83" s="204"/>
      <c r="BQ83" s="205"/>
      <c r="BR83" s="973"/>
      <c r="BS83" s="973">
        <f>BS82</f>
        <v>0</v>
      </c>
      <c r="BW83" s="204"/>
      <c r="BX83" s="204"/>
      <c r="BY83" s="204"/>
      <c r="BZ83" s="204"/>
      <c r="CA83" s="204"/>
      <c r="CB83" s="205"/>
      <c r="CC83" s="973"/>
      <c r="CD83" s="973">
        <f>CD82</f>
        <v>0</v>
      </c>
      <c r="CE83" s="11"/>
      <c r="CF83" s="11"/>
      <c r="CG83" s="11"/>
      <c r="CH83" s="11"/>
      <c r="CI83" s="11"/>
      <c r="CJ83" s="11"/>
      <c r="CK83" s="11"/>
      <c r="CL83" s="11"/>
      <c r="CM83" s="11"/>
    </row>
    <row r="84" spans="1:91" ht="24.75" customHeight="1">
      <c r="A84" s="949" t="str">
        <f>IF(E84&gt;0,"Wypełnione","")</f>
        <v/>
      </c>
      <c r="B84" s="11"/>
      <c r="C84" s="2050">
        <f>'Og s3a'!C793</f>
        <v>0</v>
      </c>
      <c r="D84" s="2052">
        <f>'Og s3a'!E793</f>
        <v>0</v>
      </c>
      <c r="E84" s="2050">
        <f>'Og s3a'!F793</f>
        <v>0</v>
      </c>
      <c r="F84" s="2771"/>
      <c r="G84" s="448">
        <f>T84</f>
        <v>0</v>
      </c>
      <c r="H84" s="2773">
        <f>U84</f>
        <v>0</v>
      </c>
      <c r="I84" s="451"/>
      <c r="J84" s="2775"/>
      <c r="K84" s="451"/>
      <c r="L84" s="2775"/>
      <c r="M84" s="451"/>
      <c r="N84" s="2775"/>
      <c r="O84" s="451"/>
      <c r="P84" s="2775"/>
      <c r="Q84" s="11"/>
      <c r="R84" s="11"/>
      <c r="S84" s="396">
        <f>'Og s3a'!G793</f>
        <v>0</v>
      </c>
      <c r="T84" s="398">
        <f>'Og s3a'!D793</f>
        <v>0</v>
      </c>
      <c r="U84" s="444">
        <f>Import!N782</f>
        <v>0</v>
      </c>
      <c r="V84" s="11"/>
      <c r="W84" s="306"/>
      <c r="X84" s="306"/>
      <c r="Y84" s="306"/>
      <c r="Z84" s="970">
        <f>IF(F84=AF$7,1,0)</f>
        <v>0</v>
      </c>
      <c r="AA84" s="970">
        <f>Z84*D84</f>
        <v>0</v>
      </c>
      <c r="AB84" s="978">
        <f>IF($Z84=0,0,IF(AF84+AH84+AJ84&gt;0,$AA84,0))</f>
        <v>0</v>
      </c>
      <c r="AC84" s="980">
        <f>IF($Z84=0,0,IF(AND(AB84=0,G85&gt;0),$AA84,0))</f>
        <v>0</v>
      </c>
      <c r="AD84" s="969">
        <f>AA84-AB84-AC84</f>
        <v>0</v>
      </c>
      <c r="AE84" s="204">
        <f t="shared" ref="AE84:AJ84" si="160">IF(AE$9=$H84,$D84,0)</f>
        <v>0</v>
      </c>
      <c r="AF84" s="204">
        <f t="shared" si="160"/>
        <v>0</v>
      </c>
      <c r="AG84" s="204">
        <f t="shared" si="160"/>
        <v>0</v>
      </c>
      <c r="AH84" s="204">
        <f t="shared" si="160"/>
        <v>0</v>
      </c>
      <c r="AI84" s="922">
        <f t="shared" si="160"/>
        <v>0</v>
      </c>
      <c r="AJ84" s="205">
        <f t="shared" si="160"/>
        <v>0</v>
      </c>
      <c r="AK84" s="973">
        <f>IF($Z84=1,0,IF(AND($Z84=0,AF84&gt;0),1,IF(AND($Z84=0,AH84&gt;0),1,IF(AND($Z84=0,AJ84&gt;0),1,0))))</f>
        <v>0</v>
      </c>
      <c r="AL84" s="973">
        <f t="shared" si="146"/>
        <v>0</v>
      </c>
      <c r="AM84" s="978">
        <f>IF($Z84=0,0,IF(AQ84+AS84+AU84&gt;0,$AA84,0))</f>
        <v>0</v>
      </c>
      <c r="AN84" s="980">
        <f>IF($Z84=0,0,IF(AND(AM84=0,I85&gt;0),$AA84,0))</f>
        <v>0</v>
      </c>
      <c r="AO84" s="969">
        <f>$AA84-AM84-AN84</f>
        <v>0</v>
      </c>
      <c r="AP84" s="204">
        <f t="shared" ref="AP84:AU84" si="161">IF(AP$9=$J84,$D84,0)</f>
        <v>0</v>
      </c>
      <c r="AQ84" s="204">
        <f t="shared" si="161"/>
        <v>0</v>
      </c>
      <c r="AR84" s="204">
        <f t="shared" si="161"/>
        <v>0</v>
      </c>
      <c r="AS84" s="204">
        <f t="shared" si="161"/>
        <v>0</v>
      </c>
      <c r="AT84" s="204">
        <f t="shared" si="161"/>
        <v>0</v>
      </c>
      <c r="AU84" s="205">
        <f t="shared" si="161"/>
        <v>0</v>
      </c>
      <c r="AV84" s="973">
        <f>IF($Z84=1,0,IF(AND($Z84=0,AQ84&gt;0),1,IF(AND($Z84=0,AS84&gt;0),1,IF(AND($Z84=0,AU84&gt;0),1,0))))</f>
        <v>0</v>
      </c>
      <c r="AW84" s="973">
        <f t="shared" si="148"/>
        <v>0</v>
      </c>
      <c r="AX84" s="978">
        <f>IF($Z84=0,0,IF(BB84+BD84+BF84&gt;0,$AA84,0))</f>
        <v>0</v>
      </c>
      <c r="AY84" s="980">
        <f>IF($Z84=0,0,IF(AND(AX84=0,K85&gt;0),$AA84,0))</f>
        <v>0</v>
      </c>
      <c r="AZ84" s="969">
        <f>$AA84-AX84-AY84</f>
        <v>0</v>
      </c>
      <c r="BA84" s="204">
        <f t="shared" ref="BA84:BF84" si="162">IF(BA$9=$L84,$D84,0)</f>
        <v>0</v>
      </c>
      <c r="BB84" s="204">
        <f t="shared" si="162"/>
        <v>0</v>
      </c>
      <c r="BC84" s="204">
        <f t="shared" si="162"/>
        <v>0</v>
      </c>
      <c r="BD84" s="204">
        <f t="shared" si="162"/>
        <v>0</v>
      </c>
      <c r="BE84" s="204">
        <f t="shared" si="162"/>
        <v>0</v>
      </c>
      <c r="BF84" s="205">
        <f t="shared" si="162"/>
        <v>0</v>
      </c>
      <c r="BG84" s="973">
        <f>IF($Z84=1,0,IF(AND($Z84=0,BB84&gt;0),1,IF(AND($Z84=0,BD84&gt;0),1,IF(AND($Z84=0,BF84&gt;0),1,0))))</f>
        <v>0</v>
      </c>
      <c r="BH84" s="973">
        <f t="shared" si="150"/>
        <v>0</v>
      </c>
      <c r="BI84" s="978">
        <f>IF($Z84=0,0,IF(BM84+BO84+BQ84&gt;0,$AA84,0))</f>
        <v>0</v>
      </c>
      <c r="BJ84" s="980">
        <f>IF($Z84=0,0,IF(AND(BI84=0,M85&gt;0),$AA84,0))</f>
        <v>0</v>
      </c>
      <c r="BK84" s="969">
        <f>$AA84-BI84-BJ84</f>
        <v>0</v>
      </c>
      <c r="BL84" s="204">
        <f t="shared" ref="BL84:BQ84" si="163">IF(BL$9=$N84,$D84,0)</f>
        <v>0</v>
      </c>
      <c r="BM84" s="204">
        <f t="shared" si="163"/>
        <v>0</v>
      </c>
      <c r="BN84" s="204">
        <f t="shared" si="163"/>
        <v>0</v>
      </c>
      <c r="BO84" s="204">
        <f t="shared" si="163"/>
        <v>0</v>
      </c>
      <c r="BP84" s="204">
        <f t="shared" si="163"/>
        <v>0</v>
      </c>
      <c r="BQ84" s="205">
        <f t="shared" si="163"/>
        <v>0</v>
      </c>
      <c r="BR84" s="973">
        <f>IF($Z84=1,0,IF(AND($Z84=0,BM84&gt;0),1,IF(AND($Z84=0,BO84&gt;0),1,IF(AND($Z84=0,BQ84&gt;0),1,0))))</f>
        <v>0</v>
      </c>
      <c r="BS84" s="973">
        <f t="shared" si="152"/>
        <v>0</v>
      </c>
      <c r="BT84" s="978">
        <f>IF($Z84=0,0,IF(BX84+BZ84+CB84&gt;0,$AA84,0))</f>
        <v>0</v>
      </c>
      <c r="BU84" s="980">
        <f>IF($Z84=0,0,IF(AND(BT84=0,O85&gt;0),$AA84,0))</f>
        <v>0</v>
      </c>
      <c r="BV84" s="969">
        <f>$AA84-BT84-BU84</f>
        <v>0</v>
      </c>
      <c r="BW84" s="204">
        <f t="shared" ref="BW84:CB84" si="164">IF(BW$9=$P84,$D84,0)</f>
        <v>0</v>
      </c>
      <c r="BX84" s="204">
        <f t="shared" si="164"/>
        <v>0</v>
      </c>
      <c r="BY84" s="204">
        <f t="shared" si="164"/>
        <v>0</v>
      </c>
      <c r="BZ84" s="204">
        <f t="shared" si="164"/>
        <v>0</v>
      </c>
      <c r="CA84" s="204">
        <f t="shared" si="164"/>
        <v>0</v>
      </c>
      <c r="CB84" s="205">
        <f t="shared" si="164"/>
        <v>0</v>
      </c>
      <c r="CC84" s="973">
        <f>IF($Z84=1,0,IF(AND($Z84=0,BX84&gt;0),1,IF(AND($Z84=0,BZ84&gt;0),1,IF(AND($Z84=0,CB84&gt;0),1,0))))</f>
        <v>0</v>
      </c>
      <c r="CD84" s="973">
        <f t="shared" si="154"/>
        <v>0</v>
      </c>
      <c r="CE84" s="11"/>
      <c r="CF84" s="11"/>
      <c r="CG84" s="11"/>
      <c r="CH84" s="11"/>
      <c r="CI84" s="11"/>
      <c r="CJ84" s="11"/>
      <c r="CK84" s="11"/>
      <c r="CL84" s="11"/>
      <c r="CM84" s="11"/>
    </row>
    <row r="85" spans="1:91" ht="14.25" customHeight="1">
      <c r="A85" s="950" t="str">
        <f>A84</f>
        <v/>
      </c>
      <c r="B85" s="11"/>
      <c r="C85" s="2051"/>
      <c r="D85" s="2053"/>
      <c r="E85" s="2051"/>
      <c r="F85" s="2772"/>
      <c r="G85" s="1121">
        <f>Import!Q782</f>
        <v>0</v>
      </c>
      <c r="H85" s="2774"/>
      <c r="I85" s="450"/>
      <c r="J85" s="2775"/>
      <c r="K85" s="450"/>
      <c r="L85" s="2775"/>
      <c r="M85" s="450"/>
      <c r="N85" s="2775"/>
      <c r="O85" s="450"/>
      <c r="P85" s="2775"/>
      <c r="Q85" s="11"/>
      <c r="R85" s="11"/>
      <c r="S85" s="397"/>
      <c r="T85" s="419"/>
      <c r="U85" s="444">
        <f>Import!N783</f>
        <v>0</v>
      </c>
      <c r="V85" s="11"/>
      <c r="W85" s="306"/>
      <c r="X85" s="306"/>
      <c r="Y85" s="306"/>
      <c r="Z85" s="11"/>
      <c r="AE85" s="204"/>
      <c r="AF85" s="204"/>
      <c r="AG85" s="204"/>
      <c r="AH85" s="204"/>
      <c r="AI85" s="922"/>
      <c r="AJ85" s="205"/>
      <c r="AK85" s="973"/>
      <c r="AL85" s="973">
        <f>AL84</f>
        <v>0</v>
      </c>
      <c r="AP85" s="204"/>
      <c r="AQ85" s="204"/>
      <c r="AR85" s="204"/>
      <c r="AS85" s="204"/>
      <c r="AT85" s="204"/>
      <c r="AU85" s="205"/>
      <c r="AV85" s="973"/>
      <c r="AW85" s="973">
        <f>AW84</f>
        <v>0</v>
      </c>
      <c r="BA85" s="204"/>
      <c r="BB85" s="204"/>
      <c r="BC85" s="204"/>
      <c r="BD85" s="204"/>
      <c r="BE85" s="204"/>
      <c r="BF85" s="205"/>
      <c r="BG85" s="973"/>
      <c r="BH85" s="973">
        <f>BH84</f>
        <v>0</v>
      </c>
      <c r="BL85" s="204"/>
      <c r="BM85" s="204"/>
      <c r="BN85" s="204"/>
      <c r="BO85" s="204"/>
      <c r="BP85" s="204"/>
      <c r="BQ85" s="205"/>
      <c r="BR85" s="973"/>
      <c r="BS85" s="973">
        <f>BS84</f>
        <v>0</v>
      </c>
      <c r="BW85" s="204"/>
      <c r="BX85" s="204"/>
      <c r="BY85" s="204"/>
      <c r="BZ85" s="204"/>
      <c r="CA85" s="204"/>
      <c r="CB85" s="205"/>
      <c r="CC85" s="973"/>
      <c r="CD85" s="973">
        <f>CD84</f>
        <v>0</v>
      </c>
      <c r="CE85" s="11"/>
      <c r="CF85" s="11"/>
      <c r="CG85" s="11"/>
      <c r="CH85" s="11"/>
      <c r="CI85" s="11"/>
      <c r="CJ85" s="11"/>
      <c r="CK85" s="11"/>
      <c r="CL85" s="11"/>
      <c r="CM85" s="11"/>
    </row>
    <row r="86" spans="1:91" ht="24.75" customHeight="1">
      <c r="A86" s="949" t="str">
        <f>IF(E86&gt;0,"Wypełnione","")</f>
        <v/>
      </c>
      <c r="B86" s="11"/>
      <c r="C86" s="2050">
        <f>'Og s3a'!C795</f>
        <v>0</v>
      </c>
      <c r="D86" s="2052">
        <f>'Og s3a'!E795</f>
        <v>0</v>
      </c>
      <c r="E86" s="2050">
        <f>'Og s3a'!F795</f>
        <v>0</v>
      </c>
      <c r="F86" s="2771"/>
      <c r="G86" s="448">
        <f>T86</f>
        <v>0</v>
      </c>
      <c r="H86" s="2773">
        <f>U86</f>
        <v>0</v>
      </c>
      <c r="I86" s="451"/>
      <c r="J86" s="2775"/>
      <c r="K86" s="451"/>
      <c r="L86" s="2775"/>
      <c r="M86" s="451"/>
      <c r="N86" s="2775"/>
      <c r="O86" s="451"/>
      <c r="P86" s="2775"/>
      <c r="Q86" s="11"/>
      <c r="R86" s="11"/>
      <c r="S86" s="396">
        <f>'Og s3a'!G795</f>
        <v>0</v>
      </c>
      <c r="T86" s="398">
        <f>'Og s3a'!D795</f>
        <v>0</v>
      </c>
      <c r="U86" s="444">
        <f>Import!N784</f>
        <v>0</v>
      </c>
      <c r="V86" s="11"/>
      <c r="W86" s="306"/>
      <c r="X86" s="306"/>
      <c r="Y86" s="306"/>
      <c r="Z86" s="970">
        <f>IF(F86=AF$7,1,0)</f>
        <v>0</v>
      </c>
      <c r="AA86" s="970">
        <f>Z86*D86</f>
        <v>0</v>
      </c>
      <c r="AB86" s="978">
        <f>IF($Z86=0,0,IF(AF86+AH86+AJ86&gt;0,$AA86,0))</f>
        <v>0</v>
      </c>
      <c r="AC86" s="980">
        <f>IF($Z86=0,0,IF(AND(AB86=0,G87&gt;0),$AA86,0))</f>
        <v>0</v>
      </c>
      <c r="AD86" s="969">
        <f>AA86-AB86-AC86</f>
        <v>0</v>
      </c>
      <c r="AE86" s="204">
        <f t="shared" ref="AE86:AJ86" si="165">IF(AE$9=$H86,$D86,0)</f>
        <v>0</v>
      </c>
      <c r="AF86" s="204">
        <f t="shared" si="165"/>
        <v>0</v>
      </c>
      <c r="AG86" s="204">
        <f t="shared" si="165"/>
        <v>0</v>
      </c>
      <c r="AH86" s="204">
        <f t="shared" si="165"/>
        <v>0</v>
      </c>
      <c r="AI86" s="922">
        <f t="shared" si="165"/>
        <v>0</v>
      </c>
      <c r="AJ86" s="205">
        <f t="shared" si="165"/>
        <v>0</v>
      </c>
      <c r="AK86" s="973">
        <f>IF($Z86=1,0,IF(AND($Z86=0,AF86&gt;0),1,IF(AND($Z86=0,AH86&gt;0),1,IF(AND($Z86=0,AJ86&gt;0),1,0))))</f>
        <v>0</v>
      </c>
      <c r="AL86" s="973">
        <f t="shared" si="146"/>
        <v>0</v>
      </c>
      <c r="AM86" s="978">
        <f>IF($Z86=0,0,IF(AQ86+AS86+AU86&gt;0,$AA86,0))</f>
        <v>0</v>
      </c>
      <c r="AN86" s="980">
        <f>IF($Z86=0,0,IF(AND(AM86=0,I87&gt;0),$AA86,0))</f>
        <v>0</v>
      </c>
      <c r="AO86" s="969">
        <f>$AA86-AM86-AN86</f>
        <v>0</v>
      </c>
      <c r="AP86" s="204">
        <f t="shared" ref="AP86:AU86" si="166">IF(AP$9=$J86,$D86,0)</f>
        <v>0</v>
      </c>
      <c r="AQ86" s="204">
        <f t="shared" si="166"/>
        <v>0</v>
      </c>
      <c r="AR86" s="204">
        <f t="shared" si="166"/>
        <v>0</v>
      </c>
      <c r="AS86" s="204">
        <f t="shared" si="166"/>
        <v>0</v>
      </c>
      <c r="AT86" s="204">
        <f t="shared" si="166"/>
        <v>0</v>
      </c>
      <c r="AU86" s="205">
        <f t="shared" si="166"/>
        <v>0</v>
      </c>
      <c r="AV86" s="973">
        <f>IF($Z86=1,0,IF(AND($Z86=0,AQ86&gt;0),1,IF(AND($Z86=0,AS86&gt;0),1,IF(AND($Z86=0,AU86&gt;0),1,0))))</f>
        <v>0</v>
      </c>
      <c r="AW86" s="973">
        <f t="shared" si="148"/>
        <v>0</v>
      </c>
      <c r="AX86" s="978">
        <f>IF($Z86=0,0,IF(BB86+BD86+BF86&gt;0,$AA86,0))</f>
        <v>0</v>
      </c>
      <c r="AY86" s="980">
        <f>IF($Z86=0,0,IF(AND(AX86=0,K87&gt;0),$AA86,0))</f>
        <v>0</v>
      </c>
      <c r="AZ86" s="969">
        <f>$AA86-AX86-AY86</f>
        <v>0</v>
      </c>
      <c r="BA86" s="204">
        <f t="shared" ref="BA86:BF86" si="167">IF(BA$9=$L86,$D86,0)</f>
        <v>0</v>
      </c>
      <c r="BB86" s="204">
        <f t="shared" si="167"/>
        <v>0</v>
      </c>
      <c r="BC86" s="204">
        <f t="shared" si="167"/>
        <v>0</v>
      </c>
      <c r="BD86" s="204">
        <f t="shared" si="167"/>
        <v>0</v>
      </c>
      <c r="BE86" s="204">
        <f t="shared" si="167"/>
        <v>0</v>
      </c>
      <c r="BF86" s="205">
        <f t="shared" si="167"/>
        <v>0</v>
      </c>
      <c r="BG86" s="973">
        <f>IF($Z86=1,0,IF(AND($Z86=0,BB86&gt;0),1,IF(AND($Z86=0,BD86&gt;0),1,IF(AND($Z86=0,BF86&gt;0),1,0))))</f>
        <v>0</v>
      </c>
      <c r="BH86" s="973">
        <f t="shared" si="150"/>
        <v>0</v>
      </c>
      <c r="BI86" s="978">
        <f>IF($Z86=0,0,IF(BM86+BO86+BQ86&gt;0,$AA86,0))</f>
        <v>0</v>
      </c>
      <c r="BJ86" s="980">
        <f>IF($Z86=0,0,IF(AND(BI86=0,M87&gt;0),$AA86,0))</f>
        <v>0</v>
      </c>
      <c r="BK86" s="969">
        <f>$AA86-BI86-BJ86</f>
        <v>0</v>
      </c>
      <c r="BL86" s="204">
        <f t="shared" ref="BL86:BQ86" si="168">IF(BL$9=$N86,$D86,0)</f>
        <v>0</v>
      </c>
      <c r="BM86" s="204">
        <f t="shared" si="168"/>
        <v>0</v>
      </c>
      <c r="BN86" s="204">
        <f t="shared" si="168"/>
        <v>0</v>
      </c>
      <c r="BO86" s="204">
        <f t="shared" si="168"/>
        <v>0</v>
      </c>
      <c r="BP86" s="204">
        <f t="shared" si="168"/>
        <v>0</v>
      </c>
      <c r="BQ86" s="205">
        <f t="shared" si="168"/>
        <v>0</v>
      </c>
      <c r="BR86" s="973">
        <f>IF($Z86=1,0,IF(AND($Z86=0,BM86&gt;0),1,IF(AND($Z86=0,BO86&gt;0),1,IF(AND($Z86=0,BQ86&gt;0),1,0))))</f>
        <v>0</v>
      </c>
      <c r="BS86" s="973">
        <f t="shared" si="152"/>
        <v>0</v>
      </c>
      <c r="BT86" s="978">
        <f>IF($Z86=0,0,IF(BX86+BZ86+CB86&gt;0,$AA86,0))</f>
        <v>0</v>
      </c>
      <c r="BU86" s="980">
        <f>IF($Z86=0,0,IF(AND(BT86=0,O87&gt;0),$AA86,0))</f>
        <v>0</v>
      </c>
      <c r="BV86" s="969">
        <f>$AA86-BT86-BU86</f>
        <v>0</v>
      </c>
      <c r="BW86" s="204">
        <f t="shared" ref="BW86:CB86" si="169">IF(BW$9=$P86,$D86,0)</f>
        <v>0</v>
      </c>
      <c r="BX86" s="204">
        <f t="shared" si="169"/>
        <v>0</v>
      </c>
      <c r="BY86" s="204">
        <f t="shared" si="169"/>
        <v>0</v>
      </c>
      <c r="BZ86" s="204">
        <f t="shared" si="169"/>
        <v>0</v>
      </c>
      <c r="CA86" s="204">
        <f t="shared" si="169"/>
        <v>0</v>
      </c>
      <c r="CB86" s="205">
        <f t="shared" si="169"/>
        <v>0</v>
      </c>
      <c r="CC86" s="973">
        <f>IF($Z86=1,0,IF(AND($Z86=0,BX86&gt;0),1,IF(AND($Z86=0,BZ86&gt;0),1,IF(AND($Z86=0,CB86&gt;0),1,0))))</f>
        <v>0</v>
      </c>
      <c r="CD86" s="973">
        <f t="shared" si="154"/>
        <v>0</v>
      </c>
      <c r="CE86" s="11"/>
      <c r="CF86" s="11"/>
      <c r="CG86" s="11"/>
      <c r="CH86" s="11"/>
      <c r="CI86" s="11"/>
      <c r="CJ86" s="11"/>
      <c r="CK86" s="11"/>
      <c r="CL86" s="11"/>
      <c r="CM86" s="11"/>
    </row>
    <row r="87" spans="1:91" ht="14.25" customHeight="1">
      <c r="A87" s="950" t="str">
        <f>A86</f>
        <v/>
      </c>
      <c r="B87" s="11"/>
      <c r="C87" s="2051"/>
      <c r="D87" s="2053"/>
      <c r="E87" s="2051"/>
      <c r="F87" s="2772"/>
      <c r="G87" s="1121">
        <f>Import!Q784</f>
        <v>0</v>
      </c>
      <c r="H87" s="2774"/>
      <c r="I87" s="450"/>
      <c r="J87" s="2775"/>
      <c r="K87" s="450"/>
      <c r="L87" s="2775"/>
      <c r="M87" s="450"/>
      <c r="N87" s="2775"/>
      <c r="O87" s="450"/>
      <c r="P87" s="2775"/>
      <c r="Q87" s="11"/>
      <c r="R87" s="11"/>
      <c r="S87" s="397"/>
      <c r="T87" s="419"/>
      <c r="U87" s="444">
        <f>Import!N785</f>
        <v>0</v>
      </c>
      <c r="V87" s="11"/>
      <c r="W87" s="306"/>
      <c r="X87" s="306"/>
      <c r="Y87" s="306"/>
      <c r="Z87" s="11"/>
      <c r="AE87" s="204"/>
      <c r="AF87" s="204"/>
      <c r="AG87" s="204"/>
      <c r="AH87" s="204"/>
      <c r="AI87" s="922"/>
      <c r="AJ87" s="205"/>
      <c r="AK87" s="973"/>
      <c r="AL87" s="973">
        <f>AL86</f>
        <v>0</v>
      </c>
      <c r="AP87" s="204"/>
      <c r="AQ87" s="204"/>
      <c r="AR87" s="204"/>
      <c r="AS87" s="204"/>
      <c r="AT87" s="204"/>
      <c r="AU87" s="205"/>
      <c r="AV87" s="973"/>
      <c r="AW87" s="973">
        <f>AW86</f>
        <v>0</v>
      </c>
      <c r="BA87" s="204"/>
      <c r="BB87" s="204"/>
      <c r="BC87" s="204"/>
      <c r="BD87" s="204"/>
      <c r="BE87" s="204"/>
      <c r="BF87" s="205"/>
      <c r="BG87" s="973"/>
      <c r="BH87" s="973">
        <f>BH86</f>
        <v>0</v>
      </c>
      <c r="BL87" s="204"/>
      <c r="BM87" s="204"/>
      <c r="BN87" s="204"/>
      <c r="BO87" s="204"/>
      <c r="BP87" s="204"/>
      <c r="BQ87" s="205"/>
      <c r="BR87" s="973"/>
      <c r="BS87" s="973">
        <f>BS86</f>
        <v>0</v>
      </c>
      <c r="BW87" s="204"/>
      <c r="BX87" s="204"/>
      <c r="BY87" s="204"/>
      <c r="BZ87" s="204"/>
      <c r="CA87" s="204"/>
      <c r="CB87" s="205"/>
      <c r="CC87" s="973"/>
      <c r="CD87" s="973">
        <f>CD86</f>
        <v>0</v>
      </c>
      <c r="CE87" s="11"/>
      <c r="CF87" s="11"/>
      <c r="CG87" s="11"/>
      <c r="CH87" s="11"/>
      <c r="CI87" s="11"/>
      <c r="CJ87" s="11"/>
      <c r="CK87" s="11"/>
      <c r="CL87" s="11"/>
      <c r="CM87" s="11"/>
    </row>
    <row r="88" spans="1:91" ht="24.75" customHeight="1">
      <c r="A88" s="949" t="str">
        <f>IF(E88&gt;0,"Wypełnione","")</f>
        <v/>
      </c>
      <c r="B88" s="11"/>
      <c r="C88" s="2050">
        <f>'Og s3a'!C797</f>
        <v>0</v>
      </c>
      <c r="D88" s="2052">
        <f>'Og s3a'!E797</f>
        <v>0</v>
      </c>
      <c r="E88" s="2050">
        <f>'Og s3a'!F797</f>
        <v>0</v>
      </c>
      <c r="F88" s="2771"/>
      <c r="G88" s="448">
        <f>T88</f>
        <v>0</v>
      </c>
      <c r="H88" s="2773">
        <f>U88</f>
        <v>0</v>
      </c>
      <c r="I88" s="451"/>
      <c r="J88" s="2775"/>
      <c r="K88" s="451"/>
      <c r="L88" s="2775"/>
      <c r="M88" s="451"/>
      <c r="N88" s="2775"/>
      <c r="O88" s="451"/>
      <c r="P88" s="2775"/>
      <c r="Q88" s="11"/>
      <c r="R88" s="11"/>
      <c r="S88" s="396">
        <f>'Og s3a'!G797</f>
        <v>0</v>
      </c>
      <c r="T88" s="398">
        <f>'Og s3a'!D797</f>
        <v>0</v>
      </c>
      <c r="U88" s="444">
        <f>Import!N786</f>
        <v>0</v>
      </c>
      <c r="V88" s="11"/>
      <c r="W88" s="306"/>
      <c r="X88" s="306"/>
      <c r="Y88" s="306"/>
      <c r="Z88" s="970">
        <f>IF(F88=AF$7,1,0)</f>
        <v>0</v>
      </c>
      <c r="AA88" s="970">
        <f>Z88*D88</f>
        <v>0</v>
      </c>
      <c r="AB88" s="978">
        <f>IF($Z88=0,0,IF(AF88+AH88+AJ88&gt;0,$AA88,0))</f>
        <v>0</v>
      </c>
      <c r="AC88" s="980">
        <f>IF($Z88=0,0,IF(AND(AB88=0,G89&gt;0),$AA88,0))</f>
        <v>0</v>
      </c>
      <c r="AD88" s="969">
        <f>AA88-AB88-AC88</f>
        <v>0</v>
      </c>
      <c r="AE88" s="204">
        <f t="shared" ref="AE88:AJ88" si="170">IF(AE$9=$H88,$D88,0)</f>
        <v>0</v>
      </c>
      <c r="AF88" s="204">
        <f t="shared" si="170"/>
        <v>0</v>
      </c>
      <c r="AG88" s="204">
        <f t="shared" si="170"/>
        <v>0</v>
      </c>
      <c r="AH88" s="204">
        <f t="shared" si="170"/>
        <v>0</v>
      </c>
      <c r="AI88" s="922">
        <f t="shared" si="170"/>
        <v>0</v>
      </c>
      <c r="AJ88" s="205">
        <f t="shared" si="170"/>
        <v>0</v>
      </c>
      <c r="AK88" s="973">
        <f>IF($Z88=1,0,IF(AND($Z88=0,AF88&gt;0),1,IF(AND($Z88=0,AH88&gt;0),1,IF(AND($Z88=0,AJ88&gt;0),1,0))))</f>
        <v>0</v>
      </c>
      <c r="AL88" s="973">
        <f t="shared" si="146"/>
        <v>0</v>
      </c>
      <c r="AM88" s="978">
        <f>IF($Z88=0,0,IF(AQ88+AS88+AU88&gt;0,$AA88,0))</f>
        <v>0</v>
      </c>
      <c r="AN88" s="980">
        <f>IF($Z88=0,0,IF(AND(AM88=0,I89&gt;0),$AA88,0))</f>
        <v>0</v>
      </c>
      <c r="AO88" s="969">
        <f>$AA88-AM88-AN88</f>
        <v>0</v>
      </c>
      <c r="AP88" s="204">
        <f t="shared" ref="AP88:AU88" si="171">IF(AP$9=$J88,$D88,0)</f>
        <v>0</v>
      </c>
      <c r="AQ88" s="204">
        <f t="shared" si="171"/>
        <v>0</v>
      </c>
      <c r="AR88" s="204">
        <f t="shared" si="171"/>
        <v>0</v>
      </c>
      <c r="AS88" s="204">
        <f t="shared" si="171"/>
        <v>0</v>
      </c>
      <c r="AT88" s="204">
        <f t="shared" si="171"/>
        <v>0</v>
      </c>
      <c r="AU88" s="205">
        <f t="shared" si="171"/>
        <v>0</v>
      </c>
      <c r="AV88" s="973">
        <f>IF($Z88=1,0,IF(AND($Z88=0,AQ88&gt;0),1,IF(AND($Z88=0,AS88&gt;0),1,IF(AND($Z88=0,AU88&gt;0),1,0))))</f>
        <v>0</v>
      </c>
      <c r="AW88" s="973">
        <f t="shared" si="148"/>
        <v>0</v>
      </c>
      <c r="AX88" s="978">
        <f>IF($Z88=0,0,IF(BB88+BD88+BF88&gt;0,$AA88,0))</f>
        <v>0</v>
      </c>
      <c r="AY88" s="980">
        <f>IF($Z88=0,0,IF(AND(AX88=0,K89&gt;0),$AA88,0))</f>
        <v>0</v>
      </c>
      <c r="AZ88" s="969">
        <f>$AA88-AX88-AY88</f>
        <v>0</v>
      </c>
      <c r="BA88" s="204">
        <f t="shared" ref="BA88:BF88" si="172">IF(BA$9=$L88,$D88,0)</f>
        <v>0</v>
      </c>
      <c r="BB88" s="204">
        <f t="shared" si="172"/>
        <v>0</v>
      </c>
      <c r="BC88" s="204">
        <f t="shared" si="172"/>
        <v>0</v>
      </c>
      <c r="BD88" s="204">
        <f t="shared" si="172"/>
        <v>0</v>
      </c>
      <c r="BE88" s="204">
        <f t="shared" si="172"/>
        <v>0</v>
      </c>
      <c r="BF88" s="205">
        <f t="shared" si="172"/>
        <v>0</v>
      </c>
      <c r="BG88" s="973">
        <f>IF($Z88=1,0,IF(AND($Z88=0,BB88&gt;0),1,IF(AND($Z88=0,BD88&gt;0),1,IF(AND($Z88=0,BF88&gt;0),1,0))))</f>
        <v>0</v>
      </c>
      <c r="BH88" s="973">
        <f t="shared" si="150"/>
        <v>0</v>
      </c>
      <c r="BI88" s="978">
        <f>IF($Z88=0,0,IF(BM88+BO88+BQ88&gt;0,$AA88,0))</f>
        <v>0</v>
      </c>
      <c r="BJ88" s="980">
        <f>IF($Z88=0,0,IF(AND(BI88=0,M89&gt;0),$AA88,0))</f>
        <v>0</v>
      </c>
      <c r="BK88" s="969">
        <f>$AA88-BI88-BJ88</f>
        <v>0</v>
      </c>
      <c r="BL88" s="204">
        <f t="shared" ref="BL88:BQ88" si="173">IF(BL$9=$N88,$D88,0)</f>
        <v>0</v>
      </c>
      <c r="BM88" s="204">
        <f t="shared" si="173"/>
        <v>0</v>
      </c>
      <c r="BN88" s="204">
        <f t="shared" si="173"/>
        <v>0</v>
      </c>
      <c r="BO88" s="204">
        <f t="shared" si="173"/>
        <v>0</v>
      </c>
      <c r="BP88" s="204">
        <f t="shared" si="173"/>
        <v>0</v>
      </c>
      <c r="BQ88" s="205">
        <f t="shared" si="173"/>
        <v>0</v>
      </c>
      <c r="BR88" s="973">
        <f>IF($Z88=1,0,IF(AND($Z88=0,BM88&gt;0),1,IF(AND($Z88=0,BO88&gt;0),1,IF(AND($Z88=0,BQ88&gt;0),1,0))))</f>
        <v>0</v>
      </c>
      <c r="BS88" s="973">
        <f t="shared" si="152"/>
        <v>0</v>
      </c>
      <c r="BT88" s="978">
        <f>IF($Z88=0,0,IF(BX88+BZ88+CB88&gt;0,$AA88,0))</f>
        <v>0</v>
      </c>
      <c r="BU88" s="980">
        <f>IF($Z88=0,0,IF(AND(BT88=0,O89&gt;0),$AA88,0))</f>
        <v>0</v>
      </c>
      <c r="BV88" s="969">
        <f>$AA88-BT88-BU88</f>
        <v>0</v>
      </c>
      <c r="BW88" s="204">
        <f t="shared" ref="BW88:CB88" si="174">IF(BW$9=$P88,$D88,0)</f>
        <v>0</v>
      </c>
      <c r="BX88" s="204">
        <f t="shared" si="174"/>
        <v>0</v>
      </c>
      <c r="BY88" s="204">
        <f t="shared" si="174"/>
        <v>0</v>
      </c>
      <c r="BZ88" s="204">
        <f t="shared" si="174"/>
        <v>0</v>
      </c>
      <c r="CA88" s="204">
        <f t="shared" si="174"/>
        <v>0</v>
      </c>
      <c r="CB88" s="205">
        <f t="shared" si="174"/>
        <v>0</v>
      </c>
      <c r="CC88" s="973">
        <f>IF($Z88=1,0,IF(AND($Z88=0,BX88&gt;0),1,IF(AND($Z88=0,BZ88&gt;0),1,IF(AND($Z88=0,CB88&gt;0),1,0))))</f>
        <v>0</v>
      </c>
      <c r="CD88" s="973">
        <f t="shared" si="154"/>
        <v>0</v>
      </c>
      <c r="CE88" s="11"/>
      <c r="CF88" s="11"/>
      <c r="CG88" s="11"/>
      <c r="CH88" s="11"/>
      <c r="CI88" s="11"/>
      <c r="CJ88" s="11"/>
      <c r="CK88" s="11"/>
      <c r="CL88" s="11"/>
      <c r="CM88" s="11"/>
    </row>
    <row r="89" spans="1:91" ht="14.25" customHeight="1">
      <c r="A89" s="950" t="str">
        <f>A88</f>
        <v/>
      </c>
      <c r="B89" s="11"/>
      <c r="C89" s="2051"/>
      <c r="D89" s="2053"/>
      <c r="E89" s="2051"/>
      <c r="F89" s="2772"/>
      <c r="G89" s="1121">
        <f>Import!Q786</f>
        <v>0</v>
      </c>
      <c r="H89" s="2774"/>
      <c r="I89" s="450"/>
      <c r="J89" s="2775"/>
      <c r="K89" s="450"/>
      <c r="L89" s="2775"/>
      <c r="M89" s="450"/>
      <c r="N89" s="2775"/>
      <c r="O89" s="450"/>
      <c r="P89" s="2775"/>
      <c r="Q89" s="11"/>
      <c r="R89" s="11"/>
      <c r="S89" s="397"/>
      <c r="T89" s="419"/>
      <c r="U89" s="444">
        <f>Import!N787</f>
        <v>0</v>
      </c>
      <c r="V89" s="11"/>
      <c r="W89" s="306"/>
      <c r="X89" s="306"/>
      <c r="Y89" s="306"/>
      <c r="Z89" s="11"/>
      <c r="AE89" s="204"/>
      <c r="AF89" s="204"/>
      <c r="AG89" s="204"/>
      <c r="AH89" s="204"/>
      <c r="AI89" s="922"/>
      <c r="AJ89" s="205"/>
      <c r="AK89" s="973"/>
      <c r="AL89" s="973">
        <f>AL88</f>
        <v>0</v>
      </c>
      <c r="AP89" s="204"/>
      <c r="AQ89" s="204"/>
      <c r="AR89" s="204"/>
      <c r="AS89" s="204"/>
      <c r="AT89" s="204"/>
      <c r="AU89" s="205"/>
      <c r="AV89" s="973"/>
      <c r="AW89" s="973">
        <f>AW88</f>
        <v>0</v>
      </c>
      <c r="BA89" s="204"/>
      <c r="BB89" s="204"/>
      <c r="BC89" s="204"/>
      <c r="BD89" s="204"/>
      <c r="BE89" s="204"/>
      <c r="BF89" s="205"/>
      <c r="BG89" s="973"/>
      <c r="BH89" s="973">
        <f>BH88</f>
        <v>0</v>
      </c>
      <c r="BL89" s="204"/>
      <c r="BM89" s="204"/>
      <c r="BN89" s="204"/>
      <c r="BO89" s="204"/>
      <c r="BP89" s="204"/>
      <c r="BQ89" s="205"/>
      <c r="BR89" s="973"/>
      <c r="BS89" s="973">
        <f>BS88</f>
        <v>0</v>
      </c>
      <c r="BW89" s="204"/>
      <c r="BX89" s="204"/>
      <c r="BY89" s="204"/>
      <c r="BZ89" s="204"/>
      <c r="CA89" s="204"/>
      <c r="CB89" s="205"/>
      <c r="CC89" s="973"/>
      <c r="CD89" s="973">
        <f>CD88</f>
        <v>0</v>
      </c>
      <c r="CE89" s="11"/>
      <c r="CF89" s="11"/>
      <c r="CG89" s="11"/>
      <c r="CH89" s="11"/>
      <c r="CI89" s="11"/>
      <c r="CJ89" s="11"/>
      <c r="CK89" s="11"/>
      <c r="CL89" s="11"/>
      <c r="CM89" s="11"/>
    </row>
    <row r="90" spans="1:91" ht="24.75" customHeight="1">
      <c r="A90" s="949" t="str">
        <f>IF(E90&gt;0,"Wypełnione","")</f>
        <v/>
      </c>
      <c r="B90" s="11"/>
      <c r="C90" s="2050">
        <f>'Og s3a'!C799</f>
        <v>0</v>
      </c>
      <c r="D90" s="2052">
        <f>'Og s3a'!E799</f>
        <v>0</v>
      </c>
      <c r="E90" s="2050">
        <f>'Og s3a'!F799</f>
        <v>0</v>
      </c>
      <c r="F90" s="2771"/>
      <c r="G90" s="448">
        <f>T90</f>
        <v>0</v>
      </c>
      <c r="H90" s="2773">
        <f>U90</f>
        <v>0</v>
      </c>
      <c r="I90" s="451"/>
      <c r="J90" s="2775"/>
      <c r="K90" s="451"/>
      <c r="L90" s="2775"/>
      <c r="M90" s="451"/>
      <c r="N90" s="2775"/>
      <c r="O90" s="451"/>
      <c r="P90" s="2775"/>
      <c r="Q90" s="11"/>
      <c r="R90" s="11"/>
      <c r="S90" s="396">
        <f>'Og s3a'!G799</f>
        <v>0</v>
      </c>
      <c r="T90" s="398">
        <f>'Og s3a'!D799</f>
        <v>0</v>
      </c>
      <c r="U90" s="444">
        <f>Import!N788</f>
        <v>0</v>
      </c>
      <c r="V90" s="11"/>
      <c r="W90" s="306"/>
      <c r="X90" s="306"/>
      <c r="Y90" s="306"/>
      <c r="Z90" s="970">
        <f>IF(F90=AF$7,1,0)</f>
        <v>0</v>
      </c>
      <c r="AA90" s="970">
        <f>Z90*D90</f>
        <v>0</v>
      </c>
      <c r="AB90" s="978">
        <f>IF($Z90=0,0,IF(AF90+AH90+AJ90&gt;0,$AA90,0))</f>
        <v>0</v>
      </c>
      <c r="AC90" s="980">
        <f>IF($Z90=0,0,IF(AND(AB90=0,G91&gt;0),$AA90,0))</f>
        <v>0</v>
      </c>
      <c r="AD90" s="969">
        <f>AA90-AB90-AC90</f>
        <v>0</v>
      </c>
      <c r="AE90" s="204">
        <f t="shared" ref="AE90:AJ90" si="175">IF(AE$9=$H90,$D90,0)</f>
        <v>0</v>
      </c>
      <c r="AF90" s="204">
        <f t="shared" si="175"/>
        <v>0</v>
      </c>
      <c r="AG90" s="204">
        <f t="shared" si="175"/>
        <v>0</v>
      </c>
      <c r="AH90" s="204">
        <f t="shared" si="175"/>
        <v>0</v>
      </c>
      <c r="AI90" s="922">
        <f t="shared" si="175"/>
        <v>0</v>
      </c>
      <c r="AJ90" s="205">
        <f t="shared" si="175"/>
        <v>0</v>
      </c>
      <c r="AK90" s="973">
        <f>IF($Z90=1,0,IF(AND($Z90=0,AF90&gt;0),1,IF(AND($Z90=0,AH90&gt;0),1,IF(AND($Z90=0,AJ90&gt;0),1,0))))</f>
        <v>0</v>
      </c>
      <c r="AL90" s="973">
        <f t="shared" si="146"/>
        <v>0</v>
      </c>
      <c r="AM90" s="978">
        <f>IF($Z90=0,0,IF(AQ90+AS90+AU90&gt;0,$AA90,0))</f>
        <v>0</v>
      </c>
      <c r="AN90" s="980">
        <f>IF($Z90=0,0,IF(AND(AM90=0,I91&gt;0),$AA90,0))</f>
        <v>0</v>
      </c>
      <c r="AO90" s="969">
        <f>$AA90-AM90-AN90</f>
        <v>0</v>
      </c>
      <c r="AP90" s="204">
        <f t="shared" ref="AP90:AU90" si="176">IF(AP$9=$J90,$D90,0)</f>
        <v>0</v>
      </c>
      <c r="AQ90" s="204">
        <f t="shared" si="176"/>
        <v>0</v>
      </c>
      <c r="AR90" s="204">
        <f t="shared" si="176"/>
        <v>0</v>
      </c>
      <c r="AS90" s="204">
        <f t="shared" si="176"/>
        <v>0</v>
      </c>
      <c r="AT90" s="204">
        <f t="shared" si="176"/>
        <v>0</v>
      </c>
      <c r="AU90" s="205">
        <f t="shared" si="176"/>
        <v>0</v>
      </c>
      <c r="AV90" s="973">
        <f>IF($Z90=1,0,IF(AND($Z90=0,AQ90&gt;0),1,IF(AND($Z90=0,AS90&gt;0),1,IF(AND($Z90=0,AU90&gt;0),1,0))))</f>
        <v>0</v>
      </c>
      <c r="AW90" s="973">
        <f t="shared" si="148"/>
        <v>0</v>
      </c>
      <c r="AX90" s="978">
        <f>IF($Z90=0,0,IF(BB90+BD90+BF90&gt;0,$AA90,0))</f>
        <v>0</v>
      </c>
      <c r="AY90" s="980">
        <f>IF($Z90=0,0,IF(AND(AX90=0,K91&gt;0),$AA90,0))</f>
        <v>0</v>
      </c>
      <c r="AZ90" s="969">
        <f>$AA90-AX90-AY90</f>
        <v>0</v>
      </c>
      <c r="BA90" s="204">
        <f t="shared" ref="BA90:BF90" si="177">IF(BA$9=$L90,$D90,0)</f>
        <v>0</v>
      </c>
      <c r="BB90" s="204">
        <f t="shared" si="177"/>
        <v>0</v>
      </c>
      <c r="BC90" s="204">
        <f t="shared" si="177"/>
        <v>0</v>
      </c>
      <c r="BD90" s="204">
        <f t="shared" si="177"/>
        <v>0</v>
      </c>
      <c r="BE90" s="204">
        <f t="shared" si="177"/>
        <v>0</v>
      </c>
      <c r="BF90" s="205">
        <f t="shared" si="177"/>
        <v>0</v>
      </c>
      <c r="BG90" s="973">
        <f>IF($Z90=1,0,IF(AND($Z90=0,BB90&gt;0),1,IF(AND($Z90=0,BD90&gt;0),1,IF(AND($Z90=0,BF90&gt;0),1,0))))</f>
        <v>0</v>
      </c>
      <c r="BH90" s="973">
        <f t="shared" si="150"/>
        <v>0</v>
      </c>
      <c r="BI90" s="978">
        <f>IF($Z90=0,0,IF(BM90+BO90+BQ90&gt;0,$AA90,0))</f>
        <v>0</v>
      </c>
      <c r="BJ90" s="980">
        <f>IF($Z90=0,0,IF(AND(BI90=0,M91&gt;0),$AA90,0))</f>
        <v>0</v>
      </c>
      <c r="BK90" s="969">
        <f>$AA90-BI90-BJ90</f>
        <v>0</v>
      </c>
      <c r="BL90" s="204">
        <f t="shared" ref="BL90:BQ90" si="178">IF(BL$9=$N90,$D90,0)</f>
        <v>0</v>
      </c>
      <c r="BM90" s="204">
        <f t="shared" si="178"/>
        <v>0</v>
      </c>
      <c r="BN90" s="204">
        <f t="shared" si="178"/>
        <v>0</v>
      </c>
      <c r="BO90" s="204">
        <f t="shared" si="178"/>
        <v>0</v>
      </c>
      <c r="BP90" s="204">
        <f t="shared" si="178"/>
        <v>0</v>
      </c>
      <c r="BQ90" s="205">
        <f t="shared" si="178"/>
        <v>0</v>
      </c>
      <c r="BR90" s="973">
        <f>IF($Z90=1,0,IF(AND($Z90=0,BM90&gt;0),1,IF(AND($Z90=0,BO90&gt;0),1,IF(AND($Z90=0,BQ90&gt;0),1,0))))</f>
        <v>0</v>
      </c>
      <c r="BS90" s="973">
        <f t="shared" si="152"/>
        <v>0</v>
      </c>
      <c r="BT90" s="978">
        <f>IF($Z90=0,0,IF(BX90+BZ90+CB90&gt;0,$AA90,0))</f>
        <v>0</v>
      </c>
      <c r="BU90" s="980">
        <f>IF($Z90=0,0,IF(AND(BT90=0,O91&gt;0),$AA90,0))</f>
        <v>0</v>
      </c>
      <c r="BV90" s="969">
        <f>$AA90-BT90-BU90</f>
        <v>0</v>
      </c>
      <c r="BW90" s="204">
        <f t="shared" ref="BW90:CB90" si="179">IF(BW$9=$P90,$D90,0)</f>
        <v>0</v>
      </c>
      <c r="BX90" s="204">
        <f t="shared" si="179"/>
        <v>0</v>
      </c>
      <c r="BY90" s="204">
        <f t="shared" si="179"/>
        <v>0</v>
      </c>
      <c r="BZ90" s="204">
        <f t="shared" si="179"/>
        <v>0</v>
      </c>
      <c r="CA90" s="204">
        <f t="shared" si="179"/>
        <v>0</v>
      </c>
      <c r="CB90" s="205">
        <f t="shared" si="179"/>
        <v>0</v>
      </c>
      <c r="CC90" s="973">
        <f>IF($Z90=1,0,IF(AND($Z90=0,BX90&gt;0),1,IF(AND($Z90=0,BZ90&gt;0),1,IF(AND($Z90=0,CB90&gt;0),1,0))))</f>
        <v>0</v>
      </c>
      <c r="CD90" s="973">
        <f t="shared" si="154"/>
        <v>0</v>
      </c>
      <c r="CE90" s="11"/>
      <c r="CF90" s="11"/>
      <c r="CG90" s="11"/>
      <c r="CH90" s="11"/>
      <c r="CI90" s="11"/>
      <c r="CJ90" s="11"/>
      <c r="CK90" s="11"/>
      <c r="CL90" s="11"/>
      <c r="CM90" s="11"/>
    </row>
    <row r="91" spans="1:91" ht="14.25" customHeight="1">
      <c r="A91" s="950" t="str">
        <f>A90</f>
        <v/>
      </c>
      <c r="B91" s="57"/>
      <c r="C91" s="2051"/>
      <c r="D91" s="2053"/>
      <c r="E91" s="2051"/>
      <c r="F91" s="2772"/>
      <c r="G91" s="1121">
        <f>Import!Q788</f>
        <v>0</v>
      </c>
      <c r="H91" s="2774"/>
      <c r="I91" s="450"/>
      <c r="J91" s="2775"/>
      <c r="K91" s="450"/>
      <c r="L91" s="2775"/>
      <c r="M91" s="450"/>
      <c r="N91" s="2775"/>
      <c r="O91" s="450"/>
      <c r="P91" s="2775"/>
      <c r="Q91" s="11"/>
      <c r="R91" s="11"/>
      <c r="S91" s="397"/>
      <c r="T91" s="419"/>
      <c r="U91" s="444">
        <f>Import!N789</f>
        <v>0</v>
      </c>
      <c r="V91" s="11"/>
      <c r="W91" s="306"/>
      <c r="X91" s="306"/>
      <c r="Y91" s="306"/>
      <c r="Z91" s="11"/>
      <c r="AE91" s="204"/>
      <c r="AF91" s="204"/>
      <c r="AG91" s="204"/>
      <c r="AH91" s="204"/>
      <c r="AI91" s="922"/>
      <c r="AJ91" s="205"/>
      <c r="AK91" s="973"/>
      <c r="AL91" s="973">
        <f>AL90</f>
        <v>0</v>
      </c>
      <c r="AP91" s="204"/>
      <c r="AQ91" s="204"/>
      <c r="AR91" s="204"/>
      <c r="AS91" s="204"/>
      <c r="AT91" s="204"/>
      <c r="AU91" s="205"/>
      <c r="AV91" s="973"/>
      <c r="AW91" s="973">
        <f>AW90</f>
        <v>0</v>
      </c>
      <c r="BA91" s="204"/>
      <c r="BB91" s="204"/>
      <c r="BC91" s="204"/>
      <c r="BD91" s="204"/>
      <c r="BE91" s="204"/>
      <c r="BF91" s="205"/>
      <c r="BG91" s="973"/>
      <c r="BH91" s="973">
        <f>BH90</f>
        <v>0</v>
      </c>
      <c r="BL91" s="204"/>
      <c r="BM91" s="204"/>
      <c r="BN91" s="204"/>
      <c r="BO91" s="204"/>
      <c r="BP91" s="204"/>
      <c r="BQ91" s="205"/>
      <c r="BR91" s="973"/>
      <c r="BS91" s="973">
        <f>BS90</f>
        <v>0</v>
      </c>
      <c r="BW91" s="204"/>
      <c r="BX91" s="204"/>
      <c r="BY91" s="204"/>
      <c r="BZ91" s="204"/>
      <c r="CA91" s="204"/>
      <c r="CB91" s="205"/>
      <c r="CC91" s="973"/>
      <c r="CD91" s="973">
        <f>CD90</f>
        <v>0</v>
      </c>
      <c r="CE91" s="11"/>
      <c r="CF91" s="11"/>
      <c r="CG91" s="11"/>
      <c r="CH91" s="11"/>
      <c r="CI91" s="11"/>
      <c r="CJ91" s="11"/>
      <c r="CK91" s="11"/>
      <c r="CL91" s="11"/>
      <c r="CM91" s="11"/>
    </row>
    <row r="92" spans="1:91" ht="24.75" customHeight="1">
      <c r="A92" s="949" t="str">
        <f>IF(E92&gt;0,"Wypełnione","")</f>
        <v/>
      </c>
      <c r="B92" s="57"/>
      <c r="C92" s="2050">
        <f>'Og s3a'!C801</f>
        <v>0</v>
      </c>
      <c r="D92" s="2052">
        <f>'Og s3a'!E801</f>
        <v>0</v>
      </c>
      <c r="E92" s="2050">
        <f>'Og s3a'!F801</f>
        <v>0</v>
      </c>
      <c r="F92" s="2771"/>
      <c r="G92" s="448">
        <f>T92</f>
        <v>0</v>
      </c>
      <c r="H92" s="2773">
        <f>U92</f>
        <v>0</v>
      </c>
      <c r="I92" s="451"/>
      <c r="J92" s="2775"/>
      <c r="K92" s="451"/>
      <c r="L92" s="2775"/>
      <c r="M92" s="451"/>
      <c r="N92" s="2775"/>
      <c r="O92" s="451"/>
      <c r="P92" s="2775"/>
      <c r="Q92" s="11"/>
      <c r="R92" s="11"/>
      <c r="S92" s="396">
        <f>'Og s3a'!G801</f>
        <v>0</v>
      </c>
      <c r="T92" s="398">
        <f>'Og s3a'!D801</f>
        <v>0</v>
      </c>
      <c r="U92" s="444">
        <f>Import!N790</f>
        <v>0</v>
      </c>
      <c r="V92" s="11"/>
      <c r="W92" s="306"/>
      <c r="X92" s="306"/>
      <c r="Y92" s="306"/>
      <c r="Z92" s="970">
        <f>IF(F92=AF$7,1,0)</f>
        <v>0</v>
      </c>
      <c r="AA92" s="970">
        <f>Z92*D92</f>
        <v>0</v>
      </c>
      <c r="AB92" s="978">
        <f>IF($Z92=0,0,IF(AF92+AH92+AJ92&gt;0,$AA92,0))</f>
        <v>0</v>
      </c>
      <c r="AC92" s="980">
        <f>IF($Z92=0,0,IF(AND(AB92=0,G93&gt;0),$AA92,0))</f>
        <v>0</v>
      </c>
      <c r="AD92" s="969">
        <f>AA92-AB92-AC92</f>
        <v>0</v>
      </c>
      <c r="AE92" s="204">
        <f t="shared" ref="AE92:AJ92" si="180">IF(AE$9=$H92,$D92,0)</f>
        <v>0</v>
      </c>
      <c r="AF92" s="204">
        <f t="shared" si="180"/>
        <v>0</v>
      </c>
      <c r="AG92" s="204">
        <f t="shared" si="180"/>
        <v>0</v>
      </c>
      <c r="AH92" s="204">
        <f t="shared" si="180"/>
        <v>0</v>
      </c>
      <c r="AI92" s="922">
        <f t="shared" si="180"/>
        <v>0</v>
      </c>
      <c r="AJ92" s="205">
        <f t="shared" si="180"/>
        <v>0</v>
      </c>
      <c r="AK92" s="973">
        <f>IF($Z92=1,0,IF(AND($Z92=0,AF92&gt;0),1,IF(AND($Z92=0,AH92&gt;0),1,IF(AND($Z92=0,AJ92&gt;0),1,0))))</f>
        <v>0</v>
      </c>
      <c r="AL92" s="973">
        <f t="shared" si="146"/>
        <v>0</v>
      </c>
      <c r="AM92" s="978">
        <f>IF($Z92=0,0,IF(AQ92+AS92+AU92&gt;0,$AA92,0))</f>
        <v>0</v>
      </c>
      <c r="AN92" s="980">
        <f>IF($Z92=0,0,IF(AND(AM92=0,I93&gt;0),$AA92,0))</f>
        <v>0</v>
      </c>
      <c r="AO92" s="969">
        <f>$AA92-AM92-AN92</f>
        <v>0</v>
      </c>
      <c r="AP92" s="204">
        <f t="shared" ref="AP92:AU92" si="181">IF(AP$9=$J92,$D92,0)</f>
        <v>0</v>
      </c>
      <c r="AQ92" s="204">
        <f t="shared" si="181"/>
        <v>0</v>
      </c>
      <c r="AR92" s="204">
        <f t="shared" si="181"/>
        <v>0</v>
      </c>
      <c r="AS92" s="204">
        <f t="shared" si="181"/>
        <v>0</v>
      </c>
      <c r="AT92" s="204">
        <f t="shared" si="181"/>
        <v>0</v>
      </c>
      <c r="AU92" s="205">
        <f t="shared" si="181"/>
        <v>0</v>
      </c>
      <c r="AV92" s="973">
        <f>IF($Z92=1,0,IF(AND($Z92=0,AQ92&gt;0),1,IF(AND($Z92=0,AS92&gt;0),1,IF(AND($Z92=0,AU92&gt;0),1,0))))</f>
        <v>0</v>
      </c>
      <c r="AW92" s="973">
        <f t="shared" si="148"/>
        <v>0</v>
      </c>
      <c r="AX92" s="978">
        <f>IF($Z92=0,0,IF(BB92+BD92+BF92&gt;0,$AA92,0))</f>
        <v>0</v>
      </c>
      <c r="AY92" s="980">
        <f>IF($Z92=0,0,IF(AND(AX92=0,K93&gt;0),$AA92,0))</f>
        <v>0</v>
      </c>
      <c r="AZ92" s="969">
        <f>$AA92-AX92-AY92</f>
        <v>0</v>
      </c>
      <c r="BA92" s="204">
        <f t="shared" ref="BA92:BF92" si="182">IF(BA$9=$L92,$D92,0)</f>
        <v>0</v>
      </c>
      <c r="BB92" s="204">
        <f t="shared" si="182"/>
        <v>0</v>
      </c>
      <c r="BC92" s="204">
        <f t="shared" si="182"/>
        <v>0</v>
      </c>
      <c r="BD92" s="204">
        <f t="shared" si="182"/>
        <v>0</v>
      </c>
      <c r="BE92" s="204">
        <f t="shared" si="182"/>
        <v>0</v>
      </c>
      <c r="BF92" s="205">
        <f t="shared" si="182"/>
        <v>0</v>
      </c>
      <c r="BG92" s="973">
        <f>IF($Z92=1,0,IF(AND($Z92=0,BB92&gt;0),1,IF(AND($Z92=0,BD92&gt;0),1,IF(AND($Z92=0,BF92&gt;0),1,0))))</f>
        <v>0</v>
      </c>
      <c r="BH92" s="973">
        <f t="shared" si="150"/>
        <v>0</v>
      </c>
      <c r="BI92" s="978">
        <f>IF($Z92=0,0,IF(BM92+BO92+BQ92&gt;0,$AA92,0))</f>
        <v>0</v>
      </c>
      <c r="BJ92" s="980">
        <f>IF($Z92=0,0,IF(AND(BI92=0,M93&gt;0),$AA92,0))</f>
        <v>0</v>
      </c>
      <c r="BK92" s="969">
        <f>$AA92-BI92-BJ92</f>
        <v>0</v>
      </c>
      <c r="BL92" s="204">
        <f t="shared" ref="BL92:BQ92" si="183">IF(BL$9=$N92,$D92,0)</f>
        <v>0</v>
      </c>
      <c r="BM92" s="204">
        <f t="shared" si="183"/>
        <v>0</v>
      </c>
      <c r="BN92" s="204">
        <f t="shared" si="183"/>
        <v>0</v>
      </c>
      <c r="BO92" s="204">
        <f t="shared" si="183"/>
        <v>0</v>
      </c>
      <c r="BP92" s="204">
        <f t="shared" si="183"/>
        <v>0</v>
      </c>
      <c r="BQ92" s="205">
        <f t="shared" si="183"/>
        <v>0</v>
      </c>
      <c r="BR92" s="973">
        <f>IF($Z92=1,0,IF(AND($Z92=0,BM92&gt;0),1,IF(AND($Z92=0,BO92&gt;0),1,IF(AND($Z92=0,BQ92&gt;0),1,0))))</f>
        <v>0</v>
      </c>
      <c r="BS92" s="973">
        <f t="shared" si="152"/>
        <v>0</v>
      </c>
      <c r="BT92" s="978">
        <f>IF($Z92=0,0,IF(BX92+BZ92+CB92&gt;0,$AA92,0))</f>
        <v>0</v>
      </c>
      <c r="BU92" s="980">
        <f>IF($Z92=0,0,IF(AND(BT92=0,O93&gt;0),$AA92,0))</f>
        <v>0</v>
      </c>
      <c r="BV92" s="969">
        <f>$AA92-BT92-BU92</f>
        <v>0</v>
      </c>
      <c r="BW92" s="204">
        <f t="shared" ref="BW92:CB92" si="184">IF(BW$9=$P92,$D92,0)</f>
        <v>0</v>
      </c>
      <c r="BX92" s="204">
        <f t="shared" si="184"/>
        <v>0</v>
      </c>
      <c r="BY92" s="204">
        <f t="shared" si="184"/>
        <v>0</v>
      </c>
      <c r="BZ92" s="204">
        <f t="shared" si="184"/>
        <v>0</v>
      </c>
      <c r="CA92" s="204">
        <f t="shared" si="184"/>
        <v>0</v>
      </c>
      <c r="CB92" s="205">
        <f t="shared" si="184"/>
        <v>0</v>
      </c>
      <c r="CC92" s="973">
        <f>IF($Z92=1,0,IF(AND($Z92=0,BX92&gt;0),1,IF(AND($Z92=0,BZ92&gt;0),1,IF(AND($Z92=0,CB92&gt;0),1,0))))</f>
        <v>0</v>
      </c>
      <c r="CD92" s="973">
        <f t="shared" si="154"/>
        <v>0</v>
      </c>
      <c r="CE92" s="11"/>
      <c r="CF92" s="11"/>
      <c r="CG92" s="11"/>
      <c r="CH92" s="11"/>
      <c r="CI92" s="11"/>
      <c r="CJ92" s="11"/>
      <c r="CK92" s="11"/>
      <c r="CL92" s="11"/>
      <c r="CM92" s="11"/>
    </row>
    <row r="93" spans="1:91" ht="14.25" customHeight="1">
      <c r="A93" s="950" t="str">
        <f>A92</f>
        <v/>
      </c>
      <c r="B93" s="57"/>
      <c r="C93" s="2051"/>
      <c r="D93" s="2053"/>
      <c r="E93" s="2051"/>
      <c r="F93" s="2772"/>
      <c r="G93" s="1121">
        <f>Import!Q790</f>
        <v>0</v>
      </c>
      <c r="H93" s="2774"/>
      <c r="I93" s="450"/>
      <c r="J93" s="2775"/>
      <c r="K93" s="450"/>
      <c r="L93" s="2775"/>
      <c r="M93" s="450"/>
      <c r="N93" s="2775"/>
      <c r="O93" s="450"/>
      <c r="P93" s="2775"/>
      <c r="Q93" s="11"/>
      <c r="R93" s="11"/>
      <c r="S93" s="397"/>
      <c r="T93" s="419"/>
      <c r="U93" s="444">
        <f>Import!N791</f>
        <v>0</v>
      </c>
      <c r="V93" s="11"/>
      <c r="W93" s="306"/>
      <c r="X93" s="306"/>
      <c r="Y93" s="306"/>
      <c r="Z93" s="11"/>
      <c r="AE93" s="204"/>
      <c r="AF93" s="204"/>
      <c r="AG93" s="204"/>
      <c r="AH93" s="204"/>
      <c r="AI93" s="922"/>
      <c r="AJ93" s="205"/>
      <c r="AK93" s="973"/>
      <c r="AL93" s="973">
        <f>AL92</f>
        <v>0</v>
      </c>
      <c r="AP93" s="204"/>
      <c r="AQ93" s="204"/>
      <c r="AR93" s="204"/>
      <c r="AS93" s="204"/>
      <c r="AT93" s="204"/>
      <c r="AU93" s="205"/>
      <c r="AV93" s="973"/>
      <c r="AW93" s="973">
        <f>AW92</f>
        <v>0</v>
      </c>
      <c r="BA93" s="204"/>
      <c r="BB93" s="204"/>
      <c r="BC93" s="204"/>
      <c r="BD93" s="204"/>
      <c r="BE93" s="204"/>
      <c r="BF93" s="205"/>
      <c r="BG93" s="973"/>
      <c r="BH93" s="973">
        <f>BH92</f>
        <v>0</v>
      </c>
      <c r="BL93" s="204"/>
      <c r="BM93" s="204"/>
      <c r="BN93" s="204"/>
      <c r="BO93" s="204"/>
      <c r="BP93" s="204"/>
      <c r="BQ93" s="205"/>
      <c r="BR93" s="973"/>
      <c r="BS93" s="973">
        <f>BS92</f>
        <v>0</v>
      </c>
      <c r="BW93" s="204"/>
      <c r="BX93" s="204"/>
      <c r="BY93" s="204"/>
      <c r="BZ93" s="204"/>
      <c r="CA93" s="204"/>
      <c r="CB93" s="205"/>
      <c r="CC93" s="973"/>
      <c r="CD93" s="973">
        <f>CD92</f>
        <v>0</v>
      </c>
      <c r="CE93" s="11"/>
      <c r="CF93" s="11"/>
      <c r="CG93" s="11"/>
      <c r="CH93" s="11"/>
      <c r="CI93" s="11"/>
      <c r="CJ93" s="11"/>
      <c r="CK93" s="11"/>
      <c r="CL93" s="11"/>
      <c r="CM93" s="11"/>
    </row>
    <row r="94" spans="1:91" ht="24.75" customHeight="1">
      <c r="A94" s="949" t="str">
        <f>IF(E94&gt;0,"Wypełnione","")</f>
        <v/>
      </c>
      <c r="B94" s="57"/>
      <c r="C94" s="2050">
        <f>'Og s3a'!C803</f>
        <v>0</v>
      </c>
      <c r="D94" s="2052">
        <f>'Og s3a'!E803</f>
        <v>0</v>
      </c>
      <c r="E94" s="2050">
        <f>'Og s3a'!F803</f>
        <v>0</v>
      </c>
      <c r="F94" s="2771"/>
      <c r="G94" s="448">
        <f>T94</f>
        <v>0</v>
      </c>
      <c r="H94" s="2773">
        <f>U94</f>
        <v>0</v>
      </c>
      <c r="I94" s="451"/>
      <c r="J94" s="2775"/>
      <c r="K94" s="451"/>
      <c r="L94" s="2775"/>
      <c r="M94" s="451"/>
      <c r="N94" s="2775"/>
      <c r="O94" s="451"/>
      <c r="P94" s="2775"/>
      <c r="Q94" s="11"/>
      <c r="R94" s="11"/>
      <c r="S94" s="396">
        <f>'Og s3a'!G803</f>
        <v>0</v>
      </c>
      <c r="T94" s="398">
        <f>'Og s3a'!D803</f>
        <v>0</v>
      </c>
      <c r="U94" s="444">
        <f>Import!N792</f>
        <v>0</v>
      </c>
      <c r="V94" s="11"/>
      <c r="W94" s="306"/>
      <c r="X94" s="306"/>
      <c r="Y94" s="306"/>
      <c r="Z94" s="970">
        <f>IF(F94=AF$7,1,0)</f>
        <v>0</v>
      </c>
      <c r="AA94" s="970">
        <f>Z94*D94</f>
        <v>0</v>
      </c>
      <c r="AB94" s="978">
        <f>IF($Z94=0,0,IF(AF94+AH94+AJ94&gt;0,$AA94,0))</f>
        <v>0</v>
      </c>
      <c r="AC94" s="980">
        <f>IF($Z94=0,0,IF(AND(AB94=0,G95&gt;0),$AA94,0))</f>
        <v>0</v>
      </c>
      <c r="AD94" s="969">
        <f>AA94-AB94-AC94</f>
        <v>0</v>
      </c>
      <c r="AE94" s="204">
        <f t="shared" ref="AE94:AJ94" si="185">IF(AE$9=$H94,$D94,0)</f>
        <v>0</v>
      </c>
      <c r="AF94" s="204">
        <f t="shared" si="185"/>
        <v>0</v>
      </c>
      <c r="AG94" s="204">
        <f t="shared" si="185"/>
        <v>0</v>
      </c>
      <c r="AH94" s="204">
        <f t="shared" si="185"/>
        <v>0</v>
      </c>
      <c r="AI94" s="922">
        <f t="shared" si="185"/>
        <v>0</v>
      </c>
      <c r="AJ94" s="205">
        <f t="shared" si="185"/>
        <v>0</v>
      </c>
      <c r="AK94" s="973">
        <f>IF($Z94=1,0,IF(AND($Z94=0,AF94&gt;0),1,IF(AND($Z94=0,AH94&gt;0),1,IF(AND($Z94=0,AJ94&gt;0),1,0))))</f>
        <v>0</v>
      </c>
      <c r="AL94" s="973">
        <f t="shared" si="146"/>
        <v>0</v>
      </c>
      <c r="AM94" s="978">
        <f>IF($Z94=0,0,IF(AQ94+AS94+AU94&gt;0,$AA94,0))</f>
        <v>0</v>
      </c>
      <c r="AN94" s="980">
        <f>IF($Z94=0,0,IF(AND(AM94=0,I95&gt;0),$AA94,0))</f>
        <v>0</v>
      </c>
      <c r="AO94" s="969">
        <f>$AA94-AM94-AN94</f>
        <v>0</v>
      </c>
      <c r="AP94" s="204">
        <f t="shared" ref="AP94:AU94" si="186">IF(AP$9=$J94,$D94,0)</f>
        <v>0</v>
      </c>
      <c r="AQ94" s="204">
        <f t="shared" si="186"/>
        <v>0</v>
      </c>
      <c r="AR94" s="204">
        <f t="shared" si="186"/>
        <v>0</v>
      </c>
      <c r="AS94" s="204">
        <f t="shared" si="186"/>
        <v>0</v>
      </c>
      <c r="AT94" s="204">
        <f t="shared" si="186"/>
        <v>0</v>
      </c>
      <c r="AU94" s="205">
        <f t="shared" si="186"/>
        <v>0</v>
      </c>
      <c r="AV94" s="973">
        <f>IF($Z94=1,0,IF(AND($Z94=0,AQ94&gt;0),1,IF(AND($Z94=0,AS94&gt;0),1,IF(AND($Z94=0,AU94&gt;0),1,0))))</f>
        <v>0</v>
      </c>
      <c r="AW94" s="973">
        <f t="shared" si="148"/>
        <v>0</v>
      </c>
      <c r="AX94" s="978">
        <f>IF($Z94=0,0,IF(BB94+BD94+BF94&gt;0,$AA94,0))</f>
        <v>0</v>
      </c>
      <c r="AY94" s="980">
        <f>IF($Z94=0,0,IF(AND(AX94=0,K95&gt;0),$AA94,0))</f>
        <v>0</v>
      </c>
      <c r="AZ94" s="969">
        <f>$AA94-AX94-AY94</f>
        <v>0</v>
      </c>
      <c r="BA94" s="204">
        <f t="shared" ref="BA94:BF94" si="187">IF(BA$9=$L94,$D94,0)</f>
        <v>0</v>
      </c>
      <c r="BB94" s="204">
        <f t="shared" si="187"/>
        <v>0</v>
      </c>
      <c r="BC94" s="204">
        <f t="shared" si="187"/>
        <v>0</v>
      </c>
      <c r="BD94" s="204">
        <f t="shared" si="187"/>
        <v>0</v>
      </c>
      <c r="BE94" s="204">
        <f t="shared" si="187"/>
        <v>0</v>
      </c>
      <c r="BF94" s="205">
        <f t="shared" si="187"/>
        <v>0</v>
      </c>
      <c r="BG94" s="973">
        <f>IF($Z94=1,0,IF(AND($Z94=0,BB94&gt;0),1,IF(AND($Z94=0,BD94&gt;0),1,IF(AND($Z94=0,BF94&gt;0),1,0))))</f>
        <v>0</v>
      </c>
      <c r="BH94" s="973">
        <f t="shared" si="150"/>
        <v>0</v>
      </c>
      <c r="BI94" s="978">
        <f>IF($Z94=0,0,IF(BM94+BO94+BQ94&gt;0,$AA94,0))</f>
        <v>0</v>
      </c>
      <c r="BJ94" s="980">
        <f>IF($Z94=0,0,IF(AND(BI94=0,M95&gt;0),$AA94,0))</f>
        <v>0</v>
      </c>
      <c r="BK94" s="969">
        <f>$AA94-BI94-BJ94</f>
        <v>0</v>
      </c>
      <c r="BL94" s="204">
        <f t="shared" ref="BL94:BQ94" si="188">IF(BL$9=$N94,$D94,0)</f>
        <v>0</v>
      </c>
      <c r="BM94" s="204">
        <f t="shared" si="188"/>
        <v>0</v>
      </c>
      <c r="BN94" s="204">
        <f t="shared" si="188"/>
        <v>0</v>
      </c>
      <c r="BO94" s="204">
        <f t="shared" si="188"/>
        <v>0</v>
      </c>
      <c r="BP94" s="204">
        <f t="shared" si="188"/>
        <v>0</v>
      </c>
      <c r="BQ94" s="205">
        <f t="shared" si="188"/>
        <v>0</v>
      </c>
      <c r="BR94" s="973">
        <f>IF($Z94=1,0,IF(AND($Z94=0,BM94&gt;0),1,IF(AND($Z94=0,BO94&gt;0),1,IF(AND($Z94=0,BQ94&gt;0),1,0))))</f>
        <v>0</v>
      </c>
      <c r="BS94" s="973">
        <f t="shared" si="152"/>
        <v>0</v>
      </c>
      <c r="BT94" s="978">
        <f>IF($Z94=0,0,IF(BX94+BZ94+CB94&gt;0,$AA94,0))</f>
        <v>0</v>
      </c>
      <c r="BU94" s="980">
        <f>IF($Z94=0,0,IF(AND(BT94=0,O95&gt;0),$AA94,0))</f>
        <v>0</v>
      </c>
      <c r="BV94" s="969">
        <f>$AA94-BT94-BU94</f>
        <v>0</v>
      </c>
      <c r="BW94" s="204">
        <f t="shared" ref="BW94:CB94" si="189">IF(BW$9=$P94,$D94,0)</f>
        <v>0</v>
      </c>
      <c r="BX94" s="204">
        <f t="shared" si="189"/>
        <v>0</v>
      </c>
      <c r="BY94" s="204">
        <f t="shared" si="189"/>
        <v>0</v>
      </c>
      <c r="BZ94" s="204">
        <f t="shared" si="189"/>
        <v>0</v>
      </c>
      <c r="CA94" s="204">
        <f t="shared" si="189"/>
        <v>0</v>
      </c>
      <c r="CB94" s="205">
        <f t="shared" si="189"/>
        <v>0</v>
      </c>
      <c r="CC94" s="973">
        <f>IF($Z94=1,0,IF(AND($Z94=0,BX94&gt;0),1,IF(AND($Z94=0,BZ94&gt;0),1,IF(AND($Z94=0,CB94&gt;0),1,0))))</f>
        <v>0</v>
      </c>
      <c r="CD94" s="973">
        <f t="shared" si="154"/>
        <v>0</v>
      </c>
      <c r="CE94" s="11"/>
      <c r="CF94" s="11"/>
      <c r="CG94" s="11"/>
      <c r="CH94" s="11"/>
      <c r="CI94" s="11"/>
      <c r="CJ94" s="11"/>
      <c r="CK94" s="11"/>
      <c r="CL94" s="11"/>
      <c r="CM94" s="11"/>
    </row>
    <row r="95" spans="1:91" ht="14.25" customHeight="1">
      <c r="A95" s="950" t="str">
        <f>A94</f>
        <v/>
      </c>
      <c r="B95" s="57"/>
      <c r="C95" s="2051"/>
      <c r="D95" s="2053"/>
      <c r="E95" s="2051"/>
      <c r="F95" s="2772"/>
      <c r="G95" s="1121">
        <f>Import!Q792</f>
        <v>0</v>
      </c>
      <c r="H95" s="2774"/>
      <c r="I95" s="450"/>
      <c r="J95" s="2775"/>
      <c r="K95" s="450"/>
      <c r="L95" s="2775"/>
      <c r="M95" s="450"/>
      <c r="N95" s="2775"/>
      <c r="O95" s="450"/>
      <c r="P95" s="2775"/>
      <c r="Q95" s="11"/>
      <c r="R95" s="11"/>
      <c r="S95" s="397"/>
      <c r="T95" s="419"/>
      <c r="U95" s="444">
        <f>Import!N793</f>
        <v>0</v>
      </c>
      <c r="V95" s="11"/>
      <c r="W95" s="306"/>
      <c r="X95" s="306"/>
      <c r="Y95" s="306"/>
      <c r="Z95" s="11"/>
      <c r="AE95" s="204"/>
      <c r="AF95" s="204"/>
      <c r="AG95" s="204"/>
      <c r="AH95" s="204"/>
      <c r="AI95" s="922"/>
      <c r="AJ95" s="205"/>
      <c r="AK95" s="973"/>
      <c r="AL95" s="973">
        <f>AL94</f>
        <v>0</v>
      </c>
      <c r="AP95" s="204"/>
      <c r="AQ95" s="204"/>
      <c r="AR95" s="204"/>
      <c r="AS95" s="204"/>
      <c r="AT95" s="204"/>
      <c r="AU95" s="205"/>
      <c r="AV95" s="973"/>
      <c r="AW95" s="973">
        <f>AW94</f>
        <v>0</v>
      </c>
      <c r="BA95" s="204"/>
      <c r="BB95" s="204"/>
      <c r="BC95" s="204"/>
      <c r="BD95" s="204"/>
      <c r="BE95" s="204"/>
      <c r="BF95" s="205"/>
      <c r="BG95" s="973"/>
      <c r="BH95" s="973">
        <f>BH94</f>
        <v>0</v>
      </c>
      <c r="BL95" s="204"/>
      <c r="BM95" s="204"/>
      <c r="BN95" s="204"/>
      <c r="BO95" s="204"/>
      <c r="BP95" s="204"/>
      <c r="BQ95" s="205"/>
      <c r="BR95" s="973"/>
      <c r="BS95" s="973">
        <f>BS94</f>
        <v>0</v>
      </c>
      <c r="BW95" s="204"/>
      <c r="BX95" s="204"/>
      <c r="BY95" s="204"/>
      <c r="BZ95" s="204"/>
      <c r="CA95" s="204"/>
      <c r="CB95" s="205"/>
      <c r="CC95" s="973"/>
      <c r="CD95" s="973">
        <f>CD94</f>
        <v>0</v>
      </c>
      <c r="CE95" s="11"/>
      <c r="CF95" s="11"/>
      <c r="CG95" s="11"/>
      <c r="CH95" s="11"/>
      <c r="CI95" s="11"/>
      <c r="CJ95" s="11"/>
      <c r="CK95" s="11"/>
      <c r="CL95" s="11"/>
      <c r="CM95" s="11"/>
    </row>
    <row r="96" spans="1:91" ht="24.75" customHeight="1">
      <c r="A96" s="949" t="str">
        <f>IF(E96&gt;0,"Wypełnione","")</f>
        <v/>
      </c>
      <c r="B96" s="57"/>
      <c r="C96" s="2050">
        <f>'Og s3a'!C805</f>
        <v>0</v>
      </c>
      <c r="D96" s="2052">
        <f>'Og s3a'!E805</f>
        <v>0</v>
      </c>
      <c r="E96" s="2050">
        <f>'Og s3a'!F805</f>
        <v>0</v>
      </c>
      <c r="F96" s="2771"/>
      <c r="G96" s="448">
        <f>T96</f>
        <v>0</v>
      </c>
      <c r="H96" s="2773">
        <f>U96</f>
        <v>0</v>
      </c>
      <c r="I96" s="451"/>
      <c r="J96" s="2775"/>
      <c r="K96" s="451"/>
      <c r="L96" s="2775"/>
      <c r="M96" s="451"/>
      <c r="N96" s="2775"/>
      <c r="O96" s="451"/>
      <c r="P96" s="2775"/>
      <c r="Q96" s="11"/>
      <c r="R96" s="11"/>
      <c r="S96" s="396">
        <f>'Og s3a'!G805</f>
        <v>0</v>
      </c>
      <c r="T96" s="398">
        <f>'Og s3a'!D805</f>
        <v>0</v>
      </c>
      <c r="U96" s="444">
        <f>Import!N794</f>
        <v>0</v>
      </c>
      <c r="V96" s="11"/>
      <c r="W96" s="306"/>
      <c r="X96" s="306"/>
      <c r="Y96" s="306"/>
      <c r="Z96" s="970">
        <f>IF(F96=AF$7,1,0)</f>
        <v>0</v>
      </c>
      <c r="AA96" s="970">
        <f>Z96*D96</f>
        <v>0</v>
      </c>
      <c r="AB96" s="978">
        <f>IF($Z96=0,0,IF(AF96+AH96+AJ96&gt;0,$AA96,0))</f>
        <v>0</v>
      </c>
      <c r="AC96" s="980">
        <f>IF($Z96=0,0,IF(AND(AB96=0,G97&gt;0),$AA96,0))</f>
        <v>0</v>
      </c>
      <c r="AD96" s="969">
        <f>AA96-AB96-AC96</f>
        <v>0</v>
      </c>
      <c r="AE96" s="204">
        <f t="shared" ref="AE96:AJ96" si="190">IF(AE$9=$H96,$D96,0)</f>
        <v>0</v>
      </c>
      <c r="AF96" s="204">
        <f t="shared" si="190"/>
        <v>0</v>
      </c>
      <c r="AG96" s="204">
        <f t="shared" si="190"/>
        <v>0</v>
      </c>
      <c r="AH96" s="204">
        <f t="shared" si="190"/>
        <v>0</v>
      </c>
      <c r="AI96" s="922">
        <f t="shared" si="190"/>
        <v>0</v>
      </c>
      <c r="AJ96" s="205">
        <f t="shared" si="190"/>
        <v>0</v>
      </c>
      <c r="AK96" s="973">
        <f>IF($Z96=1,0,IF(AND($Z96=0,AF96&gt;0),1,IF(AND($Z96=0,AH96&gt;0),1,IF(AND($Z96=0,AJ96&gt;0),1,0))))</f>
        <v>0</v>
      </c>
      <c r="AL96" s="973">
        <f t="shared" si="146"/>
        <v>0</v>
      </c>
      <c r="AM96" s="978">
        <f>IF($Z96=0,0,IF(AQ96+AS96+AU96&gt;0,$AA96,0))</f>
        <v>0</v>
      </c>
      <c r="AN96" s="980">
        <f>IF($Z96=0,0,IF(AND(AM96=0,I97&gt;0),$AA96,0))</f>
        <v>0</v>
      </c>
      <c r="AO96" s="969">
        <f>$AA96-AM96-AN96</f>
        <v>0</v>
      </c>
      <c r="AP96" s="204">
        <f t="shared" ref="AP96:AU96" si="191">IF(AP$9=$J96,$D96,0)</f>
        <v>0</v>
      </c>
      <c r="AQ96" s="204">
        <f t="shared" si="191"/>
        <v>0</v>
      </c>
      <c r="AR96" s="204">
        <f t="shared" si="191"/>
        <v>0</v>
      </c>
      <c r="AS96" s="204">
        <f t="shared" si="191"/>
        <v>0</v>
      </c>
      <c r="AT96" s="204">
        <f t="shared" si="191"/>
        <v>0</v>
      </c>
      <c r="AU96" s="205">
        <f t="shared" si="191"/>
        <v>0</v>
      </c>
      <c r="AV96" s="973">
        <f>IF($Z96=1,0,IF(AND($Z96=0,AQ96&gt;0),1,IF(AND($Z96=0,AS96&gt;0),1,IF(AND($Z96=0,AU96&gt;0),1,0))))</f>
        <v>0</v>
      </c>
      <c r="AW96" s="973">
        <f t="shared" si="148"/>
        <v>0</v>
      </c>
      <c r="AX96" s="978">
        <f>IF($Z96=0,0,IF(BB96+BD96+BF96&gt;0,$AA96,0))</f>
        <v>0</v>
      </c>
      <c r="AY96" s="980">
        <f>IF($Z96=0,0,IF(AND(AX96=0,K97&gt;0),$AA96,0))</f>
        <v>0</v>
      </c>
      <c r="AZ96" s="969">
        <f>$AA96-AX96-AY96</f>
        <v>0</v>
      </c>
      <c r="BA96" s="204">
        <f t="shared" ref="BA96:BF96" si="192">IF(BA$9=$L96,$D96,0)</f>
        <v>0</v>
      </c>
      <c r="BB96" s="204">
        <f t="shared" si="192"/>
        <v>0</v>
      </c>
      <c r="BC96" s="204">
        <f t="shared" si="192"/>
        <v>0</v>
      </c>
      <c r="BD96" s="204">
        <f t="shared" si="192"/>
        <v>0</v>
      </c>
      <c r="BE96" s="204">
        <f t="shared" si="192"/>
        <v>0</v>
      </c>
      <c r="BF96" s="205">
        <f t="shared" si="192"/>
        <v>0</v>
      </c>
      <c r="BG96" s="973">
        <f>IF($Z96=1,0,IF(AND($Z96=0,BB96&gt;0),1,IF(AND($Z96=0,BD96&gt;0),1,IF(AND($Z96=0,BF96&gt;0),1,0))))</f>
        <v>0</v>
      </c>
      <c r="BH96" s="973">
        <f t="shared" si="150"/>
        <v>0</v>
      </c>
      <c r="BI96" s="978">
        <f>IF($Z96=0,0,IF(BM96+BO96+BQ96&gt;0,$AA96,0))</f>
        <v>0</v>
      </c>
      <c r="BJ96" s="980">
        <f>IF($Z96=0,0,IF(AND(BI96=0,M97&gt;0),$AA96,0))</f>
        <v>0</v>
      </c>
      <c r="BK96" s="969">
        <f>$AA96-BI96-BJ96</f>
        <v>0</v>
      </c>
      <c r="BL96" s="204">
        <f t="shared" ref="BL96:BQ96" si="193">IF(BL$9=$N96,$D96,0)</f>
        <v>0</v>
      </c>
      <c r="BM96" s="204">
        <f t="shared" si="193"/>
        <v>0</v>
      </c>
      <c r="BN96" s="204">
        <f t="shared" si="193"/>
        <v>0</v>
      </c>
      <c r="BO96" s="204">
        <f t="shared" si="193"/>
        <v>0</v>
      </c>
      <c r="BP96" s="204">
        <f t="shared" si="193"/>
        <v>0</v>
      </c>
      <c r="BQ96" s="205">
        <f t="shared" si="193"/>
        <v>0</v>
      </c>
      <c r="BR96" s="973">
        <f>IF($Z96=1,0,IF(AND($Z96=0,BM96&gt;0),1,IF(AND($Z96=0,BO96&gt;0),1,IF(AND($Z96=0,BQ96&gt;0),1,0))))</f>
        <v>0</v>
      </c>
      <c r="BS96" s="973">
        <f t="shared" si="152"/>
        <v>0</v>
      </c>
      <c r="BT96" s="978">
        <f>IF($Z96=0,0,IF(BX96+BZ96+CB96&gt;0,$AA96,0))</f>
        <v>0</v>
      </c>
      <c r="BU96" s="980">
        <f>IF($Z96=0,0,IF(AND(BT96=0,O97&gt;0),$AA96,0))</f>
        <v>0</v>
      </c>
      <c r="BV96" s="969">
        <f>$AA96-BT96-BU96</f>
        <v>0</v>
      </c>
      <c r="BW96" s="204">
        <f t="shared" ref="BW96:CB96" si="194">IF(BW$9=$P96,$D96,0)</f>
        <v>0</v>
      </c>
      <c r="BX96" s="204">
        <f t="shared" si="194"/>
        <v>0</v>
      </c>
      <c r="BY96" s="204">
        <f t="shared" si="194"/>
        <v>0</v>
      </c>
      <c r="BZ96" s="204">
        <f t="shared" si="194"/>
        <v>0</v>
      </c>
      <c r="CA96" s="204">
        <f t="shared" si="194"/>
        <v>0</v>
      </c>
      <c r="CB96" s="205">
        <f t="shared" si="194"/>
        <v>0</v>
      </c>
      <c r="CC96" s="973">
        <f>IF($Z96=1,0,IF(AND($Z96=0,BX96&gt;0),1,IF(AND($Z96=0,BZ96&gt;0),1,IF(AND($Z96=0,CB96&gt;0),1,0))))</f>
        <v>0</v>
      </c>
      <c r="CD96" s="973">
        <f t="shared" si="154"/>
        <v>0</v>
      </c>
      <c r="CE96" s="11"/>
      <c r="CF96" s="11"/>
      <c r="CG96" s="11"/>
      <c r="CH96" s="11"/>
      <c r="CI96" s="11"/>
      <c r="CJ96" s="11"/>
      <c r="CK96" s="11"/>
      <c r="CL96" s="11"/>
      <c r="CM96" s="11"/>
    </row>
    <row r="97" spans="1:91" ht="14.25" customHeight="1">
      <c r="A97" s="950" t="str">
        <f>A96</f>
        <v/>
      </c>
      <c r="B97" s="57"/>
      <c r="C97" s="2051"/>
      <c r="D97" s="2053"/>
      <c r="E97" s="2051"/>
      <c r="F97" s="2772"/>
      <c r="G97" s="1121">
        <f>Import!Q794</f>
        <v>0</v>
      </c>
      <c r="H97" s="2774"/>
      <c r="I97" s="450"/>
      <c r="J97" s="2775"/>
      <c r="K97" s="450"/>
      <c r="L97" s="2775"/>
      <c r="M97" s="450"/>
      <c r="N97" s="2775"/>
      <c r="O97" s="450"/>
      <c r="P97" s="2775"/>
      <c r="Q97" s="11"/>
      <c r="R97" s="11"/>
      <c r="S97" s="397"/>
      <c r="T97" s="419"/>
      <c r="U97" s="444">
        <f>Import!N795</f>
        <v>0</v>
      </c>
      <c r="V97" s="11"/>
      <c r="W97" s="306"/>
      <c r="X97" s="306"/>
      <c r="Y97" s="306"/>
      <c r="Z97" s="11"/>
      <c r="AE97" s="204"/>
      <c r="AF97" s="204"/>
      <c r="AG97" s="204"/>
      <c r="AH97" s="204"/>
      <c r="AI97" s="922"/>
      <c r="AJ97" s="205"/>
      <c r="AK97" s="973"/>
      <c r="AL97" s="973">
        <f>AL96</f>
        <v>0</v>
      </c>
      <c r="AP97" s="204"/>
      <c r="AQ97" s="204"/>
      <c r="AR97" s="204"/>
      <c r="AS97" s="204"/>
      <c r="AT97" s="204"/>
      <c r="AU97" s="205"/>
      <c r="AV97" s="973"/>
      <c r="AW97" s="973">
        <f>AW96</f>
        <v>0</v>
      </c>
      <c r="BA97" s="204"/>
      <c r="BB97" s="204"/>
      <c r="BC97" s="204"/>
      <c r="BD97" s="204"/>
      <c r="BE97" s="204"/>
      <c r="BF97" s="205"/>
      <c r="BG97" s="973"/>
      <c r="BH97" s="973">
        <f>BH96</f>
        <v>0</v>
      </c>
      <c r="BL97" s="204"/>
      <c r="BM97" s="204"/>
      <c r="BN97" s="204"/>
      <c r="BO97" s="204"/>
      <c r="BP97" s="204"/>
      <c r="BQ97" s="205"/>
      <c r="BR97" s="973"/>
      <c r="BS97" s="973">
        <f>BS96</f>
        <v>0</v>
      </c>
      <c r="BW97" s="204"/>
      <c r="BX97" s="204"/>
      <c r="BY97" s="204"/>
      <c r="BZ97" s="204"/>
      <c r="CA97" s="204"/>
      <c r="CB97" s="205"/>
      <c r="CC97" s="973"/>
      <c r="CD97" s="973">
        <f>CD96</f>
        <v>0</v>
      </c>
      <c r="CE97" s="11"/>
      <c r="CF97" s="11"/>
      <c r="CG97" s="11"/>
      <c r="CH97" s="11"/>
      <c r="CI97" s="11"/>
      <c r="CJ97" s="11"/>
      <c r="CK97" s="11"/>
      <c r="CL97" s="11"/>
      <c r="CM97" s="11"/>
    </row>
    <row r="98" spans="1:91" ht="24.75" customHeight="1">
      <c r="A98" s="949" t="str">
        <f>IF(E98&gt;0,"Wypełnione","")</f>
        <v/>
      </c>
      <c r="B98" s="57"/>
      <c r="C98" s="2050">
        <f>'Og s3a'!C807</f>
        <v>0</v>
      </c>
      <c r="D98" s="2052">
        <f>'Og s3a'!E807</f>
        <v>0</v>
      </c>
      <c r="E98" s="2050">
        <f>'Og s3a'!F807</f>
        <v>0</v>
      </c>
      <c r="F98" s="2771"/>
      <c r="G98" s="448">
        <f>T98</f>
        <v>0</v>
      </c>
      <c r="H98" s="2773">
        <f>U98</f>
        <v>0</v>
      </c>
      <c r="I98" s="451"/>
      <c r="J98" s="2775"/>
      <c r="K98" s="451"/>
      <c r="L98" s="2775"/>
      <c r="M98" s="451"/>
      <c r="N98" s="2775"/>
      <c r="O98" s="451"/>
      <c r="P98" s="2775"/>
      <c r="Q98" s="11"/>
      <c r="R98" s="11"/>
      <c r="S98" s="396">
        <f>'Og s3a'!G807</f>
        <v>0</v>
      </c>
      <c r="T98" s="398">
        <f>'Og s3a'!D807</f>
        <v>0</v>
      </c>
      <c r="U98" s="444">
        <f>Import!N796</f>
        <v>0</v>
      </c>
      <c r="V98" s="11"/>
      <c r="W98" s="306"/>
      <c r="X98" s="306"/>
      <c r="Y98" s="306"/>
      <c r="Z98" s="970">
        <f>IF(F98=AF$7,1,0)</f>
        <v>0</v>
      </c>
      <c r="AA98" s="970">
        <f>Z98*D98</f>
        <v>0</v>
      </c>
      <c r="AB98" s="978">
        <f>IF($Z98=0,0,IF(AF98+AH98+AJ98&gt;0,$AA98,0))</f>
        <v>0</v>
      </c>
      <c r="AC98" s="980">
        <f>IF($Z98=0,0,IF(AND(AB98=0,G99&gt;0),$AA98,0))</f>
        <v>0</v>
      </c>
      <c r="AD98" s="969">
        <f>AA98-AB98-AC98</f>
        <v>0</v>
      </c>
      <c r="AE98" s="204">
        <f t="shared" ref="AE98:AJ98" si="195">IF(AE$9=$H98,$D98,0)</f>
        <v>0</v>
      </c>
      <c r="AF98" s="204">
        <f t="shared" si="195"/>
        <v>0</v>
      </c>
      <c r="AG98" s="204">
        <f t="shared" si="195"/>
        <v>0</v>
      </c>
      <c r="AH98" s="204">
        <f t="shared" si="195"/>
        <v>0</v>
      </c>
      <c r="AI98" s="922">
        <f t="shared" si="195"/>
        <v>0</v>
      </c>
      <c r="AJ98" s="205">
        <f t="shared" si="195"/>
        <v>0</v>
      </c>
      <c r="AK98" s="973">
        <f>IF($Z98=1,0,IF(AND($Z98=0,AF98&gt;0),1,IF(AND($Z98=0,AH98&gt;0),1,IF(AND($Z98=0,AJ98&gt;0),1,0))))</f>
        <v>0</v>
      </c>
      <c r="AL98" s="973">
        <f t="shared" si="146"/>
        <v>0</v>
      </c>
      <c r="AM98" s="978">
        <f>IF($Z98=0,0,IF(AQ98+AS98+AU98&gt;0,$AA98,0))</f>
        <v>0</v>
      </c>
      <c r="AN98" s="980">
        <f>IF($Z98=0,0,IF(AND(AM98=0,I99&gt;0),$AA98,0))</f>
        <v>0</v>
      </c>
      <c r="AO98" s="969">
        <f>$AA98-AM98-AN98</f>
        <v>0</v>
      </c>
      <c r="AP98" s="204">
        <f t="shared" ref="AP98:AU98" si="196">IF(AP$9=$J98,$D98,0)</f>
        <v>0</v>
      </c>
      <c r="AQ98" s="204">
        <f t="shared" si="196"/>
        <v>0</v>
      </c>
      <c r="AR98" s="204">
        <f t="shared" si="196"/>
        <v>0</v>
      </c>
      <c r="AS98" s="204">
        <f t="shared" si="196"/>
        <v>0</v>
      </c>
      <c r="AT98" s="204">
        <f t="shared" si="196"/>
        <v>0</v>
      </c>
      <c r="AU98" s="205">
        <f t="shared" si="196"/>
        <v>0</v>
      </c>
      <c r="AV98" s="973">
        <f>IF($Z98=1,0,IF(AND($Z98=0,AQ98&gt;0),1,IF(AND($Z98=0,AS98&gt;0),1,IF(AND($Z98=0,AU98&gt;0),1,0))))</f>
        <v>0</v>
      </c>
      <c r="AW98" s="973">
        <f t="shared" si="148"/>
        <v>0</v>
      </c>
      <c r="AX98" s="978">
        <f>IF($Z98=0,0,IF(BB98+BD98+BF98&gt;0,$AA98,0))</f>
        <v>0</v>
      </c>
      <c r="AY98" s="980">
        <f>IF($Z98=0,0,IF(AND(AX98=0,K99&gt;0),$AA98,0))</f>
        <v>0</v>
      </c>
      <c r="AZ98" s="969">
        <f>$AA98-AX98-AY98</f>
        <v>0</v>
      </c>
      <c r="BA98" s="204">
        <f t="shared" ref="BA98:BF98" si="197">IF(BA$9=$L98,$D98,0)</f>
        <v>0</v>
      </c>
      <c r="BB98" s="204">
        <f t="shared" si="197"/>
        <v>0</v>
      </c>
      <c r="BC98" s="204">
        <f t="shared" si="197"/>
        <v>0</v>
      </c>
      <c r="BD98" s="204">
        <f t="shared" si="197"/>
        <v>0</v>
      </c>
      <c r="BE98" s="204">
        <f t="shared" si="197"/>
        <v>0</v>
      </c>
      <c r="BF98" s="205">
        <f t="shared" si="197"/>
        <v>0</v>
      </c>
      <c r="BG98" s="973">
        <f>IF($Z98=1,0,IF(AND($Z98=0,BB98&gt;0),1,IF(AND($Z98=0,BD98&gt;0),1,IF(AND($Z98=0,BF98&gt;0),1,0))))</f>
        <v>0</v>
      </c>
      <c r="BH98" s="973">
        <f t="shared" si="150"/>
        <v>0</v>
      </c>
      <c r="BI98" s="978">
        <f>IF($Z98=0,0,IF(BM98+BO98+BQ98&gt;0,$AA98,0))</f>
        <v>0</v>
      </c>
      <c r="BJ98" s="980">
        <f>IF($Z98=0,0,IF(AND(BI98=0,M99&gt;0),$AA98,0))</f>
        <v>0</v>
      </c>
      <c r="BK98" s="969">
        <f>$AA98-BI98-BJ98</f>
        <v>0</v>
      </c>
      <c r="BL98" s="204">
        <f t="shared" ref="BL98:BQ98" si="198">IF(BL$9=$N98,$D98,0)</f>
        <v>0</v>
      </c>
      <c r="BM98" s="204">
        <f t="shared" si="198"/>
        <v>0</v>
      </c>
      <c r="BN98" s="204">
        <f t="shared" si="198"/>
        <v>0</v>
      </c>
      <c r="BO98" s="204">
        <f t="shared" si="198"/>
        <v>0</v>
      </c>
      <c r="BP98" s="204">
        <f t="shared" si="198"/>
        <v>0</v>
      </c>
      <c r="BQ98" s="205">
        <f t="shared" si="198"/>
        <v>0</v>
      </c>
      <c r="BR98" s="973">
        <f>IF($Z98=1,0,IF(AND($Z98=0,BM98&gt;0),1,IF(AND($Z98=0,BO98&gt;0),1,IF(AND($Z98=0,BQ98&gt;0),1,0))))</f>
        <v>0</v>
      </c>
      <c r="BS98" s="973">
        <f t="shared" si="152"/>
        <v>0</v>
      </c>
      <c r="BT98" s="978">
        <f>IF($Z98=0,0,IF(BX98+BZ98+CB98&gt;0,$AA98,0))</f>
        <v>0</v>
      </c>
      <c r="BU98" s="980">
        <f>IF($Z98=0,0,IF(AND(BT98=0,O99&gt;0),$AA98,0))</f>
        <v>0</v>
      </c>
      <c r="BV98" s="969">
        <f>$AA98-BT98-BU98</f>
        <v>0</v>
      </c>
      <c r="BW98" s="204">
        <f t="shared" ref="BW98:CB98" si="199">IF(BW$9=$P98,$D98,0)</f>
        <v>0</v>
      </c>
      <c r="BX98" s="204">
        <f t="shared" si="199"/>
        <v>0</v>
      </c>
      <c r="BY98" s="204">
        <f t="shared" si="199"/>
        <v>0</v>
      </c>
      <c r="BZ98" s="204">
        <f t="shared" si="199"/>
        <v>0</v>
      </c>
      <c r="CA98" s="204">
        <f t="shared" si="199"/>
        <v>0</v>
      </c>
      <c r="CB98" s="205">
        <f t="shared" si="199"/>
        <v>0</v>
      </c>
      <c r="CC98" s="973">
        <f>IF($Z98=1,0,IF(AND($Z98=0,BX98&gt;0),1,IF(AND($Z98=0,BZ98&gt;0),1,IF(AND($Z98=0,CB98&gt;0),1,0))))</f>
        <v>0</v>
      </c>
      <c r="CD98" s="973">
        <f t="shared" si="154"/>
        <v>0</v>
      </c>
      <c r="CE98" s="11"/>
      <c r="CF98" s="11"/>
      <c r="CG98" s="11"/>
      <c r="CH98" s="11"/>
      <c r="CI98" s="11"/>
      <c r="CJ98" s="11"/>
      <c r="CK98" s="11"/>
      <c r="CL98" s="11"/>
      <c r="CM98" s="11"/>
    </row>
    <row r="99" spans="1:91" ht="14.25" customHeight="1">
      <c r="A99" s="950" t="str">
        <f>A98</f>
        <v/>
      </c>
      <c r="B99" s="57"/>
      <c r="C99" s="2051"/>
      <c r="D99" s="2053"/>
      <c r="E99" s="2051"/>
      <c r="F99" s="2772"/>
      <c r="G99" s="1121">
        <f>Import!Q796</f>
        <v>0</v>
      </c>
      <c r="H99" s="2774"/>
      <c r="I99" s="450"/>
      <c r="J99" s="2775"/>
      <c r="K99" s="450"/>
      <c r="L99" s="2775"/>
      <c r="M99" s="450"/>
      <c r="N99" s="2775"/>
      <c r="O99" s="450"/>
      <c r="P99" s="2775"/>
      <c r="Q99" s="11"/>
      <c r="R99" s="11"/>
      <c r="S99" s="397"/>
      <c r="T99" s="419"/>
      <c r="U99" s="444">
        <f>Import!N797</f>
        <v>0</v>
      </c>
      <c r="V99" s="11"/>
      <c r="W99" s="306"/>
      <c r="X99" s="306"/>
      <c r="Y99" s="306"/>
      <c r="Z99" s="11"/>
      <c r="AE99" s="204"/>
      <c r="AF99" s="204"/>
      <c r="AG99" s="204"/>
      <c r="AH99" s="204"/>
      <c r="AI99" s="922"/>
      <c r="AJ99" s="205"/>
      <c r="AK99" s="973"/>
      <c r="AL99" s="973">
        <f>AL98</f>
        <v>0</v>
      </c>
      <c r="AP99" s="204"/>
      <c r="AQ99" s="204"/>
      <c r="AR99" s="204"/>
      <c r="AS99" s="204"/>
      <c r="AT99" s="204"/>
      <c r="AU99" s="205"/>
      <c r="AV99" s="973"/>
      <c r="AW99" s="973">
        <f>AW98</f>
        <v>0</v>
      </c>
      <c r="BA99" s="204"/>
      <c r="BB99" s="204"/>
      <c r="BC99" s="204"/>
      <c r="BD99" s="204"/>
      <c r="BE99" s="204"/>
      <c r="BF99" s="205"/>
      <c r="BG99" s="973"/>
      <c r="BH99" s="973">
        <f>BH98</f>
        <v>0</v>
      </c>
      <c r="BL99" s="204"/>
      <c r="BM99" s="204"/>
      <c r="BN99" s="204"/>
      <c r="BO99" s="204"/>
      <c r="BP99" s="204"/>
      <c r="BQ99" s="205"/>
      <c r="BR99" s="973"/>
      <c r="BS99" s="973">
        <f>BS98</f>
        <v>0</v>
      </c>
      <c r="BW99" s="204"/>
      <c r="BX99" s="204"/>
      <c r="BY99" s="204"/>
      <c r="BZ99" s="204"/>
      <c r="CA99" s="204"/>
      <c r="CB99" s="205"/>
      <c r="CC99" s="973"/>
      <c r="CD99" s="973">
        <f>CD98</f>
        <v>0</v>
      </c>
      <c r="CE99" s="11"/>
      <c r="CF99" s="11"/>
      <c r="CG99" s="11"/>
      <c r="CH99" s="11"/>
      <c r="CI99" s="11"/>
      <c r="CJ99" s="11"/>
      <c r="CK99" s="11"/>
      <c r="CL99" s="11"/>
      <c r="CM99" s="11"/>
    </row>
    <row r="100" spans="1:91" ht="24.75" customHeight="1">
      <c r="A100" s="949" t="str">
        <f>IF(E100&gt;0,"Wypełnione","")</f>
        <v/>
      </c>
      <c r="B100" s="57"/>
      <c r="C100" s="2050">
        <f>'Og s3a'!C809</f>
        <v>0</v>
      </c>
      <c r="D100" s="2052">
        <f>'Og s3a'!E809</f>
        <v>0</v>
      </c>
      <c r="E100" s="2050">
        <f>'Og s3a'!F809</f>
        <v>0</v>
      </c>
      <c r="F100" s="2771"/>
      <c r="G100" s="448">
        <f>T100</f>
        <v>0</v>
      </c>
      <c r="H100" s="2773">
        <f>U100</f>
        <v>0</v>
      </c>
      <c r="I100" s="451"/>
      <c r="J100" s="2775"/>
      <c r="K100" s="451"/>
      <c r="L100" s="2775"/>
      <c r="M100" s="451"/>
      <c r="N100" s="2775"/>
      <c r="O100" s="451"/>
      <c r="P100" s="2775"/>
      <c r="Q100" s="11"/>
      <c r="R100" s="11"/>
      <c r="S100" s="396">
        <f>'Og s3a'!G809</f>
        <v>0</v>
      </c>
      <c r="T100" s="398">
        <f>'Og s3a'!D809</f>
        <v>0</v>
      </c>
      <c r="U100" s="444">
        <f>Import!N798</f>
        <v>0</v>
      </c>
      <c r="V100" s="11"/>
      <c r="W100" s="306"/>
      <c r="X100" s="306"/>
      <c r="Y100" s="306"/>
      <c r="Z100" s="970">
        <f>IF(F100=AF$7,1,0)</f>
        <v>0</v>
      </c>
      <c r="AA100" s="970">
        <f>Z100*D100</f>
        <v>0</v>
      </c>
      <c r="AB100" s="978">
        <f>IF($Z100=0,0,IF(AF100+AH100+AJ100&gt;0,$AA100,0))</f>
        <v>0</v>
      </c>
      <c r="AC100" s="980">
        <f>IF($Z100=0,0,IF(AND(AB100=0,G101&gt;0),$AA100,0))</f>
        <v>0</v>
      </c>
      <c r="AD100" s="969">
        <f>AA100-AB100-AC100</f>
        <v>0</v>
      </c>
      <c r="AE100" s="204">
        <f t="shared" ref="AE100:AJ100" si="200">IF(AE$9=$H100,$D100,0)</f>
        <v>0</v>
      </c>
      <c r="AF100" s="204">
        <f t="shared" si="200"/>
        <v>0</v>
      </c>
      <c r="AG100" s="204">
        <f t="shared" si="200"/>
        <v>0</v>
      </c>
      <c r="AH100" s="204">
        <f t="shared" si="200"/>
        <v>0</v>
      </c>
      <c r="AI100" s="922">
        <f t="shared" si="200"/>
        <v>0</v>
      </c>
      <c r="AJ100" s="205">
        <f t="shared" si="200"/>
        <v>0</v>
      </c>
      <c r="AK100" s="973">
        <f>IF($Z100=1,0,IF(AND($Z100=0,AF100&gt;0),1,IF(AND($Z100=0,AH100&gt;0),1,IF(AND($Z100=0,AJ100&gt;0),1,0))))</f>
        <v>0</v>
      </c>
      <c r="AL100" s="973">
        <f t="shared" si="146"/>
        <v>0</v>
      </c>
      <c r="AM100" s="978">
        <f>IF($Z100=0,0,IF(AQ100+AS100+AU100&gt;0,$AA100,0))</f>
        <v>0</v>
      </c>
      <c r="AN100" s="980">
        <f>IF($Z100=0,0,IF(AND(AM100=0,I101&gt;0),$AA100,0))</f>
        <v>0</v>
      </c>
      <c r="AO100" s="969">
        <f>$AA100-AM100-AN100</f>
        <v>0</v>
      </c>
      <c r="AP100" s="204">
        <f t="shared" ref="AP100:AU100" si="201">IF(AP$9=$J100,$D100,0)</f>
        <v>0</v>
      </c>
      <c r="AQ100" s="204">
        <f t="shared" si="201"/>
        <v>0</v>
      </c>
      <c r="AR100" s="204">
        <f t="shared" si="201"/>
        <v>0</v>
      </c>
      <c r="AS100" s="204">
        <f t="shared" si="201"/>
        <v>0</v>
      </c>
      <c r="AT100" s="204">
        <f t="shared" si="201"/>
        <v>0</v>
      </c>
      <c r="AU100" s="205">
        <f t="shared" si="201"/>
        <v>0</v>
      </c>
      <c r="AV100" s="973">
        <f>IF($Z100=1,0,IF(AND($Z100=0,AQ100&gt;0),1,IF(AND($Z100=0,AS100&gt;0),1,IF(AND($Z100=0,AU100&gt;0),1,0))))</f>
        <v>0</v>
      </c>
      <c r="AW100" s="973">
        <f t="shared" si="148"/>
        <v>0</v>
      </c>
      <c r="AX100" s="978">
        <f>IF($Z100=0,0,IF(BB100+BD100+BF100&gt;0,$AA100,0))</f>
        <v>0</v>
      </c>
      <c r="AY100" s="980">
        <f>IF($Z100=0,0,IF(AND(AX100=0,K101&gt;0),$AA100,0))</f>
        <v>0</v>
      </c>
      <c r="AZ100" s="969">
        <f>$AA100-AX100-AY100</f>
        <v>0</v>
      </c>
      <c r="BA100" s="204">
        <f t="shared" ref="BA100:BF100" si="202">IF(BA$9=$L100,$D100,0)</f>
        <v>0</v>
      </c>
      <c r="BB100" s="204">
        <f t="shared" si="202"/>
        <v>0</v>
      </c>
      <c r="BC100" s="204">
        <f t="shared" si="202"/>
        <v>0</v>
      </c>
      <c r="BD100" s="204">
        <f t="shared" si="202"/>
        <v>0</v>
      </c>
      <c r="BE100" s="204">
        <f t="shared" si="202"/>
        <v>0</v>
      </c>
      <c r="BF100" s="205">
        <f t="shared" si="202"/>
        <v>0</v>
      </c>
      <c r="BG100" s="973">
        <f>IF($Z100=1,0,IF(AND($Z100=0,BB100&gt;0),1,IF(AND($Z100=0,BD100&gt;0),1,IF(AND($Z100=0,BF100&gt;0),1,0))))</f>
        <v>0</v>
      </c>
      <c r="BH100" s="973">
        <f t="shared" si="150"/>
        <v>0</v>
      </c>
      <c r="BI100" s="978">
        <f>IF($Z100=0,0,IF(BM100+BO100+BQ100&gt;0,$AA100,0))</f>
        <v>0</v>
      </c>
      <c r="BJ100" s="980">
        <f>IF($Z100=0,0,IF(AND(BI100=0,M101&gt;0),$AA100,0))</f>
        <v>0</v>
      </c>
      <c r="BK100" s="969">
        <f>$AA100-BI100-BJ100</f>
        <v>0</v>
      </c>
      <c r="BL100" s="204">
        <f t="shared" ref="BL100:BQ100" si="203">IF(BL$9=$N100,$D100,0)</f>
        <v>0</v>
      </c>
      <c r="BM100" s="204">
        <f t="shared" si="203"/>
        <v>0</v>
      </c>
      <c r="BN100" s="204">
        <f t="shared" si="203"/>
        <v>0</v>
      </c>
      <c r="BO100" s="204">
        <f t="shared" si="203"/>
        <v>0</v>
      </c>
      <c r="BP100" s="204">
        <f t="shared" si="203"/>
        <v>0</v>
      </c>
      <c r="BQ100" s="205">
        <f t="shared" si="203"/>
        <v>0</v>
      </c>
      <c r="BR100" s="973">
        <f>IF($Z100=1,0,IF(AND($Z100=0,BM100&gt;0),1,IF(AND($Z100=0,BO100&gt;0),1,IF(AND($Z100=0,BQ100&gt;0),1,0))))</f>
        <v>0</v>
      </c>
      <c r="BS100" s="973">
        <f t="shared" si="152"/>
        <v>0</v>
      </c>
      <c r="BT100" s="978">
        <f>IF($Z100=0,0,IF(BX100+BZ100+CB100&gt;0,$AA100,0))</f>
        <v>0</v>
      </c>
      <c r="BU100" s="980">
        <f>IF($Z100=0,0,IF(AND(BT100=0,O101&gt;0),$AA100,0))</f>
        <v>0</v>
      </c>
      <c r="BV100" s="969">
        <f>$AA100-BT100-BU100</f>
        <v>0</v>
      </c>
      <c r="BW100" s="204">
        <f t="shared" ref="BW100:CB100" si="204">IF(BW$9=$P100,$D100,0)</f>
        <v>0</v>
      </c>
      <c r="BX100" s="204">
        <f t="shared" si="204"/>
        <v>0</v>
      </c>
      <c r="BY100" s="204">
        <f t="shared" si="204"/>
        <v>0</v>
      </c>
      <c r="BZ100" s="204">
        <f t="shared" si="204"/>
        <v>0</v>
      </c>
      <c r="CA100" s="204">
        <f t="shared" si="204"/>
        <v>0</v>
      </c>
      <c r="CB100" s="205">
        <f t="shared" si="204"/>
        <v>0</v>
      </c>
      <c r="CC100" s="973">
        <f>IF($Z100=1,0,IF(AND($Z100=0,BX100&gt;0),1,IF(AND($Z100=0,BZ100&gt;0),1,IF(AND($Z100=0,CB100&gt;0),1,0))))</f>
        <v>0</v>
      </c>
      <c r="CD100" s="973">
        <f t="shared" si="154"/>
        <v>0</v>
      </c>
      <c r="CE100" s="11"/>
      <c r="CF100" s="11"/>
      <c r="CG100" s="11"/>
      <c r="CH100" s="11"/>
      <c r="CI100" s="11"/>
      <c r="CJ100" s="11"/>
      <c r="CK100" s="11"/>
      <c r="CL100" s="11"/>
      <c r="CM100" s="11"/>
    </row>
    <row r="101" spans="1:91" ht="14.25" customHeight="1">
      <c r="A101" s="950" t="str">
        <f>A100</f>
        <v/>
      </c>
      <c r="B101" s="57"/>
      <c r="C101" s="2051"/>
      <c r="D101" s="2053"/>
      <c r="E101" s="2051"/>
      <c r="F101" s="2772"/>
      <c r="G101" s="1121">
        <f>Import!Q798</f>
        <v>0</v>
      </c>
      <c r="H101" s="2774"/>
      <c r="I101" s="450"/>
      <c r="J101" s="2775"/>
      <c r="K101" s="450"/>
      <c r="L101" s="2775"/>
      <c r="M101" s="450"/>
      <c r="N101" s="2775"/>
      <c r="O101" s="450"/>
      <c r="P101" s="2775"/>
      <c r="Q101" s="11"/>
      <c r="R101" s="11"/>
      <c r="S101" s="397"/>
      <c r="T101" s="419"/>
      <c r="U101" s="444">
        <f>Import!N799</f>
        <v>0</v>
      </c>
      <c r="V101" s="11"/>
      <c r="W101" s="306"/>
      <c r="X101" s="306"/>
      <c r="Y101" s="306"/>
      <c r="Z101" s="11"/>
      <c r="AE101" s="204"/>
      <c r="AF101" s="204"/>
      <c r="AG101" s="204"/>
      <c r="AH101" s="204"/>
      <c r="AI101" s="922"/>
      <c r="AJ101" s="205"/>
      <c r="AK101" s="973"/>
      <c r="AL101" s="973">
        <f>AL100</f>
        <v>0</v>
      </c>
      <c r="AP101" s="204"/>
      <c r="AQ101" s="204"/>
      <c r="AR101" s="204"/>
      <c r="AS101" s="204"/>
      <c r="AT101" s="204"/>
      <c r="AU101" s="205"/>
      <c r="AV101" s="973"/>
      <c r="AW101" s="973">
        <f>AW100</f>
        <v>0</v>
      </c>
      <c r="BA101" s="204"/>
      <c r="BB101" s="204"/>
      <c r="BC101" s="204"/>
      <c r="BD101" s="204"/>
      <c r="BE101" s="204"/>
      <c r="BF101" s="205"/>
      <c r="BG101" s="973"/>
      <c r="BH101" s="973">
        <f>BH100</f>
        <v>0</v>
      </c>
      <c r="BL101" s="204"/>
      <c r="BM101" s="204"/>
      <c r="BN101" s="204"/>
      <c r="BO101" s="204"/>
      <c r="BP101" s="204"/>
      <c r="BQ101" s="205"/>
      <c r="BR101" s="973"/>
      <c r="BS101" s="973">
        <f>BS100</f>
        <v>0</v>
      </c>
      <c r="BW101" s="204"/>
      <c r="BX101" s="204"/>
      <c r="BY101" s="204"/>
      <c r="BZ101" s="204"/>
      <c r="CA101" s="204"/>
      <c r="CB101" s="205"/>
      <c r="CC101" s="973"/>
      <c r="CD101" s="973">
        <f>CD100</f>
        <v>0</v>
      </c>
      <c r="CE101" s="11"/>
      <c r="CF101" s="11"/>
      <c r="CG101" s="11"/>
      <c r="CH101" s="11"/>
      <c r="CI101" s="11"/>
      <c r="CJ101" s="11"/>
      <c r="CK101" s="11"/>
      <c r="CL101" s="11"/>
      <c r="CM101" s="11"/>
    </row>
    <row r="102" spans="1:91" ht="24.75" customHeight="1">
      <c r="A102" s="949" t="str">
        <f>IF(E102&gt;0,"Wypełnione","")</f>
        <v/>
      </c>
      <c r="B102" s="57"/>
      <c r="C102" s="2050">
        <f>'Og s3a'!C811</f>
        <v>0</v>
      </c>
      <c r="D102" s="2052">
        <f>'Og s3a'!E811</f>
        <v>0</v>
      </c>
      <c r="E102" s="2050">
        <f>'Og s3a'!F811</f>
        <v>0</v>
      </c>
      <c r="F102" s="2771"/>
      <c r="G102" s="448">
        <f>T102</f>
        <v>0</v>
      </c>
      <c r="H102" s="2773">
        <f>U102</f>
        <v>0</v>
      </c>
      <c r="I102" s="451"/>
      <c r="J102" s="2775"/>
      <c r="K102" s="451"/>
      <c r="L102" s="2775"/>
      <c r="M102" s="451"/>
      <c r="N102" s="2775"/>
      <c r="O102" s="451"/>
      <c r="P102" s="2775"/>
      <c r="Q102" s="11"/>
      <c r="R102" s="11"/>
      <c r="S102" s="396">
        <f>'Og s3a'!G811</f>
        <v>0</v>
      </c>
      <c r="T102" s="398">
        <f>'Og s3a'!D811</f>
        <v>0</v>
      </c>
      <c r="U102" s="444">
        <f>Import!N800</f>
        <v>0</v>
      </c>
      <c r="V102" s="11"/>
      <c r="W102" s="306"/>
      <c r="X102" s="306"/>
      <c r="Y102" s="306"/>
      <c r="Z102" s="970">
        <f>IF(F102=AF$7,1,0)</f>
        <v>0</v>
      </c>
      <c r="AA102" s="970">
        <f>Z102*D102</f>
        <v>0</v>
      </c>
      <c r="AB102" s="978">
        <f>IF($Z102=0,0,IF(AF102+AH102+AJ102&gt;0,$AA102,0))</f>
        <v>0</v>
      </c>
      <c r="AC102" s="980">
        <f>IF($Z102=0,0,IF(AND(AB102=0,G103&gt;0),$AA102,0))</f>
        <v>0</v>
      </c>
      <c r="AD102" s="969">
        <f>AA102-AB102-AC102</f>
        <v>0</v>
      </c>
      <c r="AE102" s="204">
        <f t="shared" ref="AE102:AJ102" si="205">IF(AE$9=$H102,$D102,0)</f>
        <v>0</v>
      </c>
      <c r="AF102" s="204">
        <f t="shared" si="205"/>
        <v>0</v>
      </c>
      <c r="AG102" s="204">
        <f t="shared" si="205"/>
        <v>0</v>
      </c>
      <c r="AH102" s="204">
        <f t="shared" si="205"/>
        <v>0</v>
      </c>
      <c r="AI102" s="922">
        <f t="shared" si="205"/>
        <v>0</v>
      </c>
      <c r="AJ102" s="205">
        <f t="shared" si="205"/>
        <v>0</v>
      </c>
      <c r="AK102" s="973">
        <f>IF($Z102=1,0,IF(AND($Z102=0,AF102&gt;0),1,IF(AND($Z102=0,AH102&gt;0),1,IF(AND($Z102=0,AJ102&gt;0),1,0))))</f>
        <v>0</v>
      </c>
      <c r="AL102" s="973">
        <f t="shared" si="146"/>
        <v>0</v>
      </c>
      <c r="AM102" s="978">
        <f>IF($Z102=0,0,IF(AQ102+AS102+AU102&gt;0,$AA102,0))</f>
        <v>0</v>
      </c>
      <c r="AN102" s="980">
        <f>IF($Z102=0,0,IF(AND(AM102=0,I103&gt;0),$AA102,0))</f>
        <v>0</v>
      </c>
      <c r="AO102" s="969">
        <f>$AA102-AM102-AN102</f>
        <v>0</v>
      </c>
      <c r="AP102" s="204">
        <f t="shared" ref="AP102:AU102" si="206">IF(AP$9=$J102,$D102,0)</f>
        <v>0</v>
      </c>
      <c r="AQ102" s="204">
        <f t="shared" si="206"/>
        <v>0</v>
      </c>
      <c r="AR102" s="204">
        <f t="shared" si="206"/>
        <v>0</v>
      </c>
      <c r="AS102" s="204">
        <f t="shared" si="206"/>
        <v>0</v>
      </c>
      <c r="AT102" s="204">
        <f t="shared" si="206"/>
        <v>0</v>
      </c>
      <c r="AU102" s="205">
        <f t="shared" si="206"/>
        <v>0</v>
      </c>
      <c r="AV102" s="973">
        <f>IF($Z102=1,0,IF(AND($Z102=0,AQ102&gt;0),1,IF(AND($Z102=0,AS102&gt;0),1,IF(AND($Z102=0,AU102&gt;0),1,0))))</f>
        <v>0</v>
      </c>
      <c r="AW102" s="973">
        <f t="shared" si="148"/>
        <v>0</v>
      </c>
      <c r="AX102" s="978">
        <f>IF($Z102=0,0,IF(BB102+BD102+BF102&gt;0,$AA102,0))</f>
        <v>0</v>
      </c>
      <c r="AY102" s="980">
        <f>IF($Z102=0,0,IF(AND(AX102=0,K103&gt;0),$AA102,0))</f>
        <v>0</v>
      </c>
      <c r="AZ102" s="969">
        <f>$AA102-AX102-AY102</f>
        <v>0</v>
      </c>
      <c r="BA102" s="204">
        <f t="shared" ref="BA102:BF102" si="207">IF(BA$9=$L102,$D102,0)</f>
        <v>0</v>
      </c>
      <c r="BB102" s="204">
        <f t="shared" si="207"/>
        <v>0</v>
      </c>
      <c r="BC102" s="204">
        <f t="shared" si="207"/>
        <v>0</v>
      </c>
      <c r="BD102" s="204">
        <f t="shared" si="207"/>
        <v>0</v>
      </c>
      <c r="BE102" s="204">
        <f t="shared" si="207"/>
        <v>0</v>
      </c>
      <c r="BF102" s="205">
        <f t="shared" si="207"/>
        <v>0</v>
      </c>
      <c r="BG102" s="973">
        <f>IF($Z102=1,0,IF(AND($Z102=0,BB102&gt;0),1,IF(AND($Z102=0,BD102&gt;0),1,IF(AND($Z102=0,BF102&gt;0),1,0))))</f>
        <v>0</v>
      </c>
      <c r="BH102" s="973">
        <f t="shared" si="150"/>
        <v>0</v>
      </c>
      <c r="BI102" s="978">
        <f>IF($Z102=0,0,IF(BM102+BO102+BQ102&gt;0,$AA102,0))</f>
        <v>0</v>
      </c>
      <c r="BJ102" s="980">
        <f>IF($Z102=0,0,IF(AND(BI102=0,M103&gt;0),$AA102,0))</f>
        <v>0</v>
      </c>
      <c r="BK102" s="969">
        <f>$AA102-BI102-BJ102</f>
        <v>0</v>
      </c>
      <c r="BL102" s="204">
        <f t="shared" ref="BL102:BQ102" si="208">IF(BL$9=$N102,$D102,0)</f>
        <v>0</v>
      </c>
      <c r="BM102" s="204">
        <f t="shared" si="208"/>
        <v>0</v>
      </c>
      <c r="BN102" s="204">
        <f t="shared" si="208"/>
        <v>0</v>
      </c>
      <c r="BO102" s="204">
        <f t="shared" si="208"/>
        <v>0</v>
      </c>
      <c r="BP102" s="204">
        <f t="shared" si="208"/>
        <v>0</v>
      </c>
      <c r="BQ102" s="205">
        <f t="shared" si="208"/>
        <v>0</v>
      </c>
      <c r="BR102" s="973">
        <f>IF($Z102=1,0,IF(AND($Z102=0,BM102&gt;0),1,IF(AND($Z102=0,BO102&gt;0),1,IF(AND($Z102=0,BQ102&gt;0),1,0))))</f>
        <v>0</v>
      </c>
      <c r="BS102" s="973">
        <f t="shared" si="152"/>
        <v>0</v>
      </c>
      <c r="BT102" s="978">
        <f>IF($Z102=0,0,IF(BX102+BZ102+CB102&gt;0,$AA102,0))</f>
        <v>0</v>
      </c>
      <c r="BU102" s="980">
        <f>IF($Z102=0,0,IF(AND(BT102=0,O103&gt;0),$AA102,0))</f>
        <v>0</v>
      </c>
      <c r="BV102" s="969">
        <f>$AA102-BT102-BU102</f>
        <v>0</v>
      </c>
      <c r="BW102" s="204">
        <f t="shared" ref="BW102:CB102" si="209">IF(BW$9=$P102,$D102,0)</f>
        <v>0</v>
      </c>
      <c r="BX102" s="204">
        <f t="shared" si="209"/>
        <v>0</v>
      </c>
      <c r="BY102" s="204">
        <f t="shared" si="209"/>
        <v>0</v>
      </c>
      <c r="BZ102" s="204">
        <f t="shared" si="209"/>
        <v>0</v>
      </c>
      <c r="CA102" s="204">
        <f t="shared" si="209"/>
        <v>0</v>
      </c>
      <c r="CB102" s="205">
        <f t="shared" si="209"/>
        <v>0</v>
      </c>
      <c r="CC102" s="973">
        <f>IF($Z102=1,0,IF(AND($Z102=0,BX102&gt;0),1,IF(AND($Z102=0,BZ102&gt;0),1,IF(AND($Z102=0,CB102&gt;0),1,0))))</f>
        <v>0</v>
      </c>
      <c r="CD102" s="973">
        <f t="shared" si="154"/>
        <v>0</v>
      </c>
      <c r="CE102" s="11"/>
      <c r="CF102" s="11"/>
      <c r="CG102" s="11"/>
      <c r="CH102" s="11"/>
      <c r="CI102" s="11"/>
      <c r="CJ102" s="11"/>
      <c r="CK102" s="11"/>
      <c r="CL102" s="11"/>
      <c r="CM102" s="11"/>
    </row>
    <row r="103" spans="1:91" ht="14.25" customHeight="1">
      <c r="A103" s="950" t="str">
        <f>A102</f>
        <v/>
      </c>
      <c r="B103" s="57"/>
      <c r="C103" s="2051"/>
      <c r="D103" s="2053"/>
      <c r="E103" s="2051"/>
      <c r="F103" s="2772"/>
      <c r="G103" s="1121">
        <f>Import!Q800</f>
        <v>0</v>
      </c>
      <c r="H103" s="2774"/>
      <c r="I103" s="450"/>
      <c r="J103" s="2775"/>
      <c r="K103" s="450"/>
      <c r="L103" s="2775"/>
      <c r="M103" s="450"/>
      <c r="N103" s="2775"/>
      <c r="O103" s="450"/>
      <c r="P103" s="2775"/>
      <c r="Q103" s="11"/>
      <c r="R103" s="11"/>
      <c r="S103" s="397"/>
      <c r="T103" s="419"/>
      <c r="U103" s="444">
        <f>Import!N801</f>
        <v>0</v>
      </c>
      <c r="V103" s="11"/>
      <c r="W103" s="306"/>
      <c r="X103" s="306"/>
      <c r="Y103" s="306"/>
      <c r="Z103" s="11"/>
      <c r="AE103" s="204"/>
      <c r="AF103" s="204"/>
      <c r="AG103" s="204"/>
      <c r="AH103" s="204"/>
      <c r="AI103" s="922"/>
      <c r="AJ103" s="205"/>
      <c r="AK103" s="973"/>
      <c r="AL103" s="973">
        <f>AL102</f>
        <v>0</v>
      </c>
      <c r="AP103" s="204"/>
      <c r="AQ103" s="204"/>
      <c r="AR103" s="204"/>
      <c r="AS103" s="204"/>
      <c r="AT103" s="204"/>
      <c r="AU103" s="205"/>
      <c r="AV103" s="973"/>
      <c r="AW103" s="973">
        <f>AW102</f>
        <v>0</v>
      </c>
      <c r="BA103" s="204"/>
      <c r="BB103" s="204"/>
      <c r="BC103" s="204"/>
      <c r="BD103" s="204"/>
      <c r="BE103" s="204"/>
      <c r="BF103" s="205"/>
      <c r="BG103" s="973"/>
      <c r="BH103" s="973">
        <f>BH102</f>
        <v>0</v>
      </c>
      <c r="BL103" s="204"/>
      <c r="BM103" s="204"/>
      <c r="BN103" s="204"/>
      <c r="BO103" s="204"/>
      <c r="BP103" s="204"/>
      <c r="BQ103" s="205"/>
      <c r="BR103" s="973"/>
      <c r="BS103" s="973">
        <f>BS102</f>
        <v>0</v>
      </c>
      <c r="BW103" s="204"/>
      <c r="BX103" s="204"/>
      <c r="BY103" s="204"/>
      <c r="BZ103" s="204"/>
      <c r="CA103" s="204"/>
      <c r="CB103" s="205"/>
      <c r="CC103" s="973"/>
      <c r="CD103" s="973">
        <f>CD102</f>
        <v>0</v>
      </c>
      <c r="CE103" s="11"/>
      <c r="CF103" s="11"/>
      <c r="CG103" s="11"/>
      <c r="CH103" s="11"/>
      <c r="CI103" s="11"/>
      <c r="CJ103" s="11"/>
      <c r="CK103" s="11"/>
      <c r="CL103" s="11"/>
      <c r="CM103" s="11"/>
    </row>
    <row r="104" spans="1:91" ht="24.75" customHeight="1">
      <c r="A104" s="949" t="str">
        <f>IF(E104&gt;0,"Wypełnione","")</f>
        <v/>
      </c>
      <c r="B104" s="57"/>
      <c r="C104" s="2050">
        <f>'Og s3a'!C813</f>
        <v>0</v>
      </c>
      <c r="D104" s="2052">
        <f>'Og s3a'!E813</f>
        <v>0</v>
      </c>
      <c r="E104" s="2050">
        <f>'Og s3a'!F813</f>
        <v>0</v>
      </c>
      <c r="F104" s="2771"/>
      <c r="G104" s="448">
        <f>T104</f>
        <v>0</v>
      </c>
      <c r="H104" s="2773">
        <f>U104</f>
        <v>0</v>
      </c>
      <c r="I104" s="451"/>
      <c r="J104" s="2775"/>
      <c r="K104" s="451"/>
      <c r="L104" s="2775"/>
      <c r="M104" s="451"/>
      <c r="N104" s="2775"/>
      <c r="O104" s="451"/>
      <c r="P104" s="2775"/>
      <c r="Q104" s="11"/>
      <c r="R104" s="11"/>
      <c r="S104" s="396">
        <f>'Og s3a'!G813</f>
        <v>0</v>
      </c>
      <c r="T104" s="398">
        <f>'Og s3a'!D813</f>
        <v>0</v>
      </c>
      <c r="U104" s="444">
        <f>Import!N802</f>
        <v>0</v>
      </c>
      <c r="V104" s="11"/>
      <c r="W104" s="306"/>
      <c r="X104" s="306"/>
      <c r="Y104" s="306"/>
      <c r="Z104" s="970">
        <f>IF(F104=AF$7,1,0)</f>
        <v>0</v>
      </c>
      <c r="AA104" s="970">
        <f>Z104*D104</f>
        <v>0</v>
      </c>
      <c r="AB104" s="978">
        <f>IF($Z104=0,0,IF(AF104+AH104+AJ104&gt;0,$AA104,0))</f>
        <v>0</v>
      </c>
      <c r="AC104" s="980">
        <f>IF($Z104=0,0,IF(AND(AB104=0,G105&gt;0),$AA104,0))</f>
        <v>0</v>
      </c>
      <c r="AD104" s="969">
        <f>AA104-AB104-AC104</f>
        <v>0</v>
      </c>
      <c r="AE104" s="204">
        <f t="shared" ref="AE104:AJ104" si="210">IF(AE$9=$H104,$D104,0)</f>
        <v>0</v>
      </c>
      <c r="AF104" s="204">
        <f t="shared" si="210"/>
        <v>0</v>
      </c>
      <c r="AG104" s="204">
        <f t="shared" si="210"/>
        <v>0</v>
      </c>
      <c r="AH104" s="204">
        <f t="shared" si="210"/>
        <v>0</v>
      </c>
      <c r="AI104" s="922">
        <f t="shared" si="210"/>
        <v>0</v>
      </c>
      <c r="AJ104" s="205">
        <f t="shared" si="210"/>
        <v>0</v>
      </c>
      <c r="AK104" s="973">
        <f>IF($Z104=1,0,IF(AND($Z104=0,AF104&gt;0),1,IF(AND($Z104=0,AH104&gt;0),1,IF(AND($Z104=0,AJ104&gt;0),1,0))))</f>
        <v>0</v>
      </c>
      <c r="AL104" s="973">
        <f t="shared" si="146"/>
        <v>0</v>
      </c>
      <c r="AM104" s="978">
        <f>IF($Z104=0,0,IF(AQ104+AS104+AU104&gt;0,$AA104,0))</f>
        <v>0</v>
      </c>
      <c r="AN104" s="980">
        <f>IF($Z104=0,0,IF(AND(AM104=0,I105&gt;0),$AA104,0))</f>
        <v>0</v>
      </c>
      <c r="AO104" s="969">
        <f>$AA104-AM104-AN104</f>
        <v>0</v>
      </c>
      <c r="AP104" s="204">
        <f t="shared" ref="AP104:AU104" si="211">IF(AP$9=$J104,$D104,0)</f>
        <v>0</v>
      </c>
      <c r="AQ104" s="204">
        <f t="shared" si="211"/>
        <v>0</v>
      </c>
      <c r="AR104" s="204">
        <f t="shared" si="211"/>
        <v>0</v>
      </c>
      <c r="AS104" s="204">
        <f t="shared" si="211"/>
        <v>0</v>
      </c>
      <c r="AT104" s="204">
        <f t="shared" si="211"/>
        <v>0</v>
      </c>
      <c r="AU104" s="205">
        <f t="shared" si="211"/>
        <v>0</v>
      </c>
      <c r="AV104" s="973">
        <f>IF($Z104=1,0,IF(AND($Z104=0,AQ104&gt;0),1,IF(AND($Z104=0,AS104&gt;0),1,IF(AND($Z104=0,AU104&gt;0),1,0))))</f>
        <v>0</v>
      </c>
      <c r="AW104" s="973">
        <f t="shared" si="148"/>
        <v>0</v>
      </c>
      <c r="AX104" s="978">
        <f>IF($Z104=0,0,IF(BB104+BD104+BF104&gt;0,$AA104,0))</f>
        <v>0</v>
      </c>
      <c r="AY104" s="980">
        <f>IF($Z104=0,0,IF(AND(AX104=0,K105&gt;0),$AA104,0))</f>
        <v>0</v>
      </c>
      <c r="AZ104" s="969">
        <f>$AA104-AX104-AY104</f>
        <v>0</v>
      </c>
      <c r="BA104" s="204">
        <f t="shared" ref="BA104:BF104" si="212">IF(BA$9=$L104,$D104,0)</f>
        <v>0</v>
      </c>
      <c r="BB104" s="204">
        <f t="shared" si="212"/>
        <v>0</v>
      </c>
      <c r="BC104" s="204">
        <f t="shared" si="212"/>
        <v>0</v>
      </c>
      <c r="BD104" s="204">
        <f t="shared" si="212"/>
        <v>0</v>
      </c>
      <c r="BE104" s="204">
        <f t="shared" si="212"/>
        <v>0</v>
      </c>
      <c r="BF104" s="205">
        <f t="shared" si="212"/>
        <v>0</v>
      </c>
      <c r="BG104" s="973">
        <f>IF($Z104=1,0,IF(AND($Z104=0,BB104&gt;0),1,IF(AND($Z104=0,BD104&gt;0),1,IF(AND($Z104=0,BF104&gt;0),1,0))))</f>
        <v>0</v>
      </c>
      <c r="BH104" s="973">
        <f t="shared" si="150"/>
        <v>0</v>
      </c>
      <c r="BI104" s="978">
        <f>IF($Z104=0,0,IF(BM104+BO104+BQ104&gt;0,$AA104,0))</f>
        <v>0</v>
      </c>
      <c r="BJ104" s="980">
        <f>IF($Z104=0,0,IF(AND(BI104=0,M105&gt;0),$AA104,0))</f>
        <v>0</v>
      </c>
      <c r="BK104" s="969">
        <f>$AA104-BI104-BJ104</f>
        <v>0</v>
      </c>
      <c r="BL104" s="204">
        <f t="shared" ref="BL104:BQ104" si="213">IF(BL$9=$N104,$D104,0)</f>
        <v>0</v>
      </c>
      <c r="BM104" s="204">
        <f t="shared" si="213"/>
        <v>0</v>
      </c>
      <c r="BN104" s="204">
        <f t="shared" si="213"/>
        <v>0</v>
      </c>
      <c r="BO104" s="204">
        <f t="shared" si="213"/>
        <v>0</v>
      </c>
      <c r="BP104" s="204">
        <f t="shared" si="213"/>
        <v>0</v>
      </c>
      <c r="BQ104" s="205">
        <f t="shared" si="213"/>
        <v>0</v>
      </c>
      <c r="BR104" s="973">
        <f>IF($Z104=1,0,IF(AND($Z104=0,BM104&gt;0),1,IF(AND($Z104=0,BO104&gt;0),1,IF(AND($Z104=0,BQ104&gt;0),1,0))))</f>
        <v>0</v>
      </c>
      <c r="BS104" s="973">
        <f t="shared" si="152"/>
        <v>0</v>
      </c>
      <c r="BT104" s="978">
        <f>IF($Z104=0,0,IF(BX104+BZ104+CB104&gt;0,$AA104,0))</f>
        <v>0</v>
      </c>
      <c r="BU104" s="980">
        <f>IF($Z104=0,0,IF(AND(BT104=0,O105&gt;0),$AA104,0))</f>
        <v>0</v>
      </c>
      <c r="BV104" s="969">
        <f>$AA104-BT104-BU104</f>
        <v>0</v>
      </c>
      <c r="BW104" s="204">
        <f t="shared" ref="BW104:CB104" si="214">IF(BW$9=$P104,$D104,0)</f>
        <v>0</v>
      </c>
      <c r="BX104" s="204">
        <f t="shared" si="214"/>
        <v>0</v>
      </c>
      <c r="BY104" s="204">
        <f t="shared" si="214"/>
        <v>0</v>
      </c>
      <c r="BZ104" s="204">
        <f t="shared" si="214"/>
        <v>0</v>
      </c>
      <c r="CA104" s="204">
        <f t="shared" si="214"/>
        <v>0</v>
      </c>
      <c r="CB104" s="205">
        <f t="shared" si="214"/>
        <v>0</v>
      </c>
      <c r="CC104" s="973">
        <f>IF($Z104=1,0,IF(AND($Z104=0,BX104&gt;0),1,IF(AND($Z104=0,BZ104&gt;0),1,IF(AND($Z104=0,CB104&gt;0),1,0))))</f>
        <v>0</v>
      </c>
      <c r="CD104" s="973">
        <f t="shared" si="154"/>
        <v>0</v>
      </c>
      <c r="CE104" s="11"/>
      <c r="CF104" s="11"/>
      <c r="CG104" s="11"/>
      <c r="CH104" s="11"/>
      <c r="CI104" s="11"/>
      <c r="CJ104" s="11"/>
      <c r="CK104" s="11"/>
      <c r="CL104" s="11"/>
      <c r="CM104" s="11"/>
    </row>
    <row r="105" spans="1:91" ht="14.25" customHeight="1">
      <c r="A105" s="950" t="str">
        <f>A104</f>
        <v/>
      </c>
      <c r="B105" s="57"/>
      <c r="C105" s="2051"/>
      <c r="D105" s="2053"/>
      <c r="E105" s="2051"/>
      <c r="F105" s="2772"/>
      <c r="G105" s="1121">
        <f>Import!Q802</f>
        <v>0</v>
      </c>
      <c r="H105" s="2774"/>
      <c r="I105" s="450"/>
      <c r="J105" s="2775"/>
      <c r="K105" s="450"/>
      <c r="L105" s="2775"/>
      <c r="M105" s="450"/>
      <c r="N105" s="2775"/>
      <c r="O105" s="450"/>
      <c r="P105" s="2775"/>
      <c r="Q105" s="11"/>
      <c r="R105" s="11"/>
      <c r="S105" s="397"/>
      <c r="T105" s="419"/>
      <c r="U105" s="444">
        <f>Import!N803</f>
        <v>0</v>
      </c>
      <c r="V105" s="11"/>
      <c r="W105" s="306"/>
      <c r="X105" s="306"/>
      <c r="Y105" s="306"/>
      <c r="Z105" s="11"/>
      <c r="AE105" s="204"/>
      <c r="AF105" s="204"/>
      <c r="AG105" s="204"/>
      <c r="AH105" s="204"/>
      <c r="AI105" s="922"/>
      <c r="AJ105" s="205"/>
      <c r="AK105" s="973"/>
      <c r="AL105" s="973">
        <f>AL104</f>
        <v>0</v>
      </c>
      <c r="AP105" s="204"/>
      <c r="AQ105" s="204"/>
      <c r="AR105" s="204"/>
      <c r="AS105" s="204"/>
      <c r="AT105" s="204"/>
      <c r="AU105" s="205"/>
      <c r="AV105" s="973"/>
      <c r="AW105" s="973">
        <f>AW104</f>
        <v>0</v>
      </c>
      <c r="BA105" s="204"/>
      <c r="BB105" s="204"/>
      <c r="BC105" s="204"/>
      <c r="BD105" s="204"/>
      <c r="BE105" s="204"/>
      <c r="BF105" s="205"/>
      <c r="BG105" s="973"/>
      <c r="BH105" s="973">
        <f>BH104</f>
        <v>0</v>
      </c>
      <c r="BL105" s="204"/>
      <c r="BM105" s="204"/>
      <c r="BN105" s="204"/>
      <c r="BO105" s="204"/>
      <c r="BP105" s="204"/>
      <c r="BQ105" s="205"/>
      <c r="BR105" s="973"/>
      <c r="BS105" s="973">
        <f>BS104</f>
        <v>0</v>
      </c>
      <c r="BW105" s="204"/>
      <c r="BX105" s="204"/>
      <c r="BY105" s="204"/>
      <c r="BZ105" s="204"/>
      <c r="CA105" s="204"/>
      <c r="CB105" s="205"/>
      <c r="CC105" s="973"/>
      <c r="CD105" s="973">
        <f>CD104</f>
        <v>0</v>
      </c>
      <c r="CE105" s="11"/>
      <c r="CF105" s="11"/>
      <c r="CG105" s="11"/>
      <c r="CH105" s="11"/>
      <c r="CI105" s="11"/>
      <c r="CJ105" s="11"/>
      <c r="CK105" s="11"/>
      <c r="CL105" s="11"/>
      <c r="CM105" s="11"/>
    </row>
    <row r="106" spans="1:91" ht="24.75" customHeight="1">
      <c r="A106" s="949" t="str">
        <f>IF(E106&gt;0,"Wypełnione","")</f>
        <v/>
      </c>
      <c r="B106" s="57"/>
      <c r="C106" s="2050">
        <f>'Og s3a'!C815</f>
        <v>0</v>
      </c>
      <c r="D106" s="2052">
        <f>'Og s3a'!E815</f>
        <v>0</v>
      </c>
      <c r="E106" s="2050">
        <f>'Og s3a'!F815</f>
        <v>0</v>
      </c>
      <c r="F106" s="2771"/>
      <c r="G106" s="448">
        <f>T106</f>
        <v>0</v>
      </c>
      <c r="H106" s="2773">
        <f>U106</f>
        <v>0</v>
      </c>
      <c r="I106" s="451"/>
      <c r="J106" s="2775"/>
      <c r="K106" s="451"/>
      <c r="L106" s="2775"/>
      <c r="M106" s="451"/>
      <c r="N106" s="2775"/>
      <c r="O106" s="451"/>
      <c r="P106" s="2775"/>
      <c r="Q106" s="11"/>
      <c r="R106" s="11"/>
      <c r="S106" s="396">
        <f>'Og s3a'!G815</f>
        <v>0</v>
      </c>
      <c r="T106" s="398">
        <f>'Og s3a'!D815</f>
        <v>0</v>
      </c>
      <c r="U106" s="444">
        <f>Import!N804</f>
        <v>0</v>
      </c>
      <c r="V106" s="11"/>
      <c r="W106" s="306"/>
      <c r="X106" s="306"/>
      <c r="Y106" s="306"/>
      <c r="Z106" s="970">
        <f>IF(F106=AF$7,1,0)</f>
        <v>0</v>
      </c>
      <c r="AA106" s="970">
        <f>Z106*D106</f>
        <v>0</v>
      </c>
      <c r="AB106" s="978">
        <f>IF($Z106=0,0,IF(AF106+AH106+AJ106&gt;0,$AA106,0))</f>
        <v>0</v>
      </c>
      <c r="AC106" s="980">
        <f>IF($Z106=0,0,IF(AND(AB106=0,G107&gt;0),$AA106,0))</f>
        <v>0</v>
      </c>
      <c r="AD106" s="969">
        <f>AA106-AB106-AC106</f>
        <v>0</v>
      </c>
      <c r="AE106" s="204">
        <f t="shared" ref="AE106:AJ168" si="215">IF(AE$9=$H106,$D106,0)</f>
        <v>0</v>
      </c>
      <c r="AF106" s="204">
        <f t="shared" si="215"/>
        <v>0</v>
      </c>
      <c r="AG106" s="204">
        <f t="shared" si="215"/>
        <v>0</v>
      </c>
      <c r="AH106" s="204">
        <f t="shared" si="215"/>
        <v>0</v>
      </c>
      <c r="AI106" s="922">
        <f t="shared" si="215"/>
        <v>0</v>
      </c>
      <c r="AJ106" s="205">
        <f t="shared" si="215"/>
        <v>0</v>
      </c>
      <c r="AK106" s="973">
        <f>IF($Z106=1,0,IF(AND($Z106=0,AF106&gt;0),1,IF(AND($Z106=0,AH106&gt;0),1,IF(AND($Z106=0,AJ106&gt;0),1,0))))</f>
        <v>0</v>
      </c>
      <c r="AL106" s="973">
        <f t="shared" si="146"/>
        <v>0</v>
      </c>
      <c r="AM106" s="978">
        <f>IF($Z106=0,0,IF(AQ106+AS106+AU106&gt;0,$AA106,0))</f>
        <v>0</v>
      </c>
      <c r="AN106" s="980">
        <f>IF($Z106=0,0,IF(AND(AM106=0,I107&gt;0),$AA106,0))</f>
        <v>0</v>
      </c>
      <c r="AO106" s="969">
        <f>$AA106-AM106-AN106</f>
        <v>0</v>
      </c>
      <c r="AP106" s="204">
        <f t="shared" ref="AP106:AU168" si="216">IF(AP$9=$J106,$D106,0)</f>
        <v>0</v>
      </c>
      <c r="AQ106" s="204">
        <f t="shared" si="216"/>
        <v>0</v>
      </c>
      <c r="AR106" s="204">
        <f t="shared" si="216"/>
        <v>0</v>
      </c>
      <c r="AS106" s="204">
        <f t="shared" si="216"/>
        <v>0</v>
      </c>
      <c r="AT106" s="204">
        <f t="shared" si="216"/>
        <v>0</v>
      </c>
      <c r="AU106" s="205">
        <f t="shared" si="216"/>
        <v>0</v>
      </c>
      <c r="AV106" s="973">
        <f>IF($Z106=1,0,IF(AND($Z106=0,AQ106&gt;0),1,IF(AND($Z106=0,AS106&gt;0),1,IF(AND($Z106=0,AU106&gt;0),1,0))))</f>
        <v>0</v>
      </c>
      <c r="AW106" s="973">
        <f t="shared" si="148"/>
        <v>0</v>
      </c>
      <c r="AX106" s="978">
        <f>IF($Z106=0,0,IF(BB106+BD106+BF106&gt;0,$AA106,0))</f>
        <v>0</v>
      </c>
      <c r="AY106" s="980">
        <f>IF($Z106=0,0,IF(AND(AX106=0,K107&gt;0),$AA106,0))</f>
        <v>0</v>
      </c>
      <c r="AZ106" s="969">
        <f>$AA106-AX106-AY106</f>
        <v>0</v>
      </c>
      <c r="BA106" s="204">
        <f t="shared" ref="BA106:BF168" si="217">IF(BA$9=$L106,$D106,0)</f>
        <v>0</v>
      </c>
      <c r="BB106" s="204">
        <f t="shared" si="217"/>
        <v>0</v>
      </c>
      <c r="BC106" s="204">
        <f t="shared" si="217"/>
        <v>0</v>
      </c>
      <c r="BD106" s="204">
        <f t="shared" si="217"/>
        <v>0</v>
      </c>
      <c r="BE106" s="204">
        <f t="shared" si="217"/>
        <v>0</v>
      </c>
      <c r="BF106" s="205">
        <f t="shared" si="217"/>
        <v>0</v>
      </c>
      <c r="BG106" s="973">
        <f>IF($Z106=1,0,IF(AND($Z106=0,BB106&gt;0),1,IF(AND($Z106=0,BD106&gt;0),1,IF(AND($Z106=0,BF106&gt;0),1,0))))</f>
        <v>0</v>
      </c>
      <c r="BH106" s="973">
        <f t="shared" si="150"/>
        <v>0</v>
      </c>
      <c r="BI106" s="978">
        <f>IF($Z106=0,0,IF(BM106+BO106+BQ106&gt;0,$AA106,0))</f>
        <v>0</v>
      </c>
      <c r="BJ106" s="980">
        <f>IF($Z106=0,0,IF(AND(BI106=0,M107&gt;0),$AA106,0))</f>
        <v>0</v>
      </c>
      <c r="BK106" s="969">
        <f>$AA106-BI106-BJ106</f>
        <v>0</v>
      </c>
      <c r="BL106" s="204">
        <f t="shared" ref="BL106:BQ168" si="218">IF(BL$9=$N106,$D106,0)</f>
        <v>0</v>
      </c>
      <c r="BM106" s="204">
        <f t="shared" si="218"/>
        <v>0</v>
      </c>
      <c r="BN106" s="204">
        <f t="shared" si="218"/>
        <v>0</v>
      </c>
      <c r="BO106" s="204">
        <f t="shared" si="218"/>
        <v>0</v>
      </c>
      <c r="BP106" s="204">
        <f t="shared" si="218"/>
        <v>0</v>
      </c>
      <c r="BQ106" s="205">
        <f t="shared" si="218"/>
        <v>0</v>
      </c>
      <c r="BR106" s="973">
        <f>IF($Z106=1,0,IF(AND($Z106=0,BM106&gt;0),1,IF(AND($Z106=0,BO106&gt;0),1,IF(AND($Z106=0,BQ106&gt;0),1,0))))</f>
        <v>0</v>
      </c>
      <c r="BS106" s="973">
        <f t="shared" si="152"/>
        <v>0</v>
      </c>
      <c r="BT106" s="978">
        <f>IF($Z106=0,0,IF(BX106+BZ106+CB106&gt;0,$AA106,0))</f>
        <v>0</v>
      </c>
      <c r="BU106" s="980">
        <f>IF($Z106=0,0,IF(AND(BT106=0,O107&gt;0),$AA106,0))</f>
        <v>0</v>
      </c>
      <c r="BV106" s="969">
        <f>$AA106-BT106-BU106</f>
        <v>0</v>
      </c>
      <c r="BW106" s="204">
        <f t="shared" ref="BW106:CB168" si="219">IF(BW$9=$P106,$D106,0)</f>
        <v>0</v>
      </c>
      <c r="BX106" s="204">
        <f t="shared" si="219"/>
        <v>0</v>
      </c>
      <c r="BY106" s="204">
        <f t="shared" si="219"/>
        <v>0</v>
      </c>
      <c r="BZ106" s="204">
        <f t="shared" si="219"/>
        <v>0</v>
      </c>
      <c r="CA106" s="204">
        <f t="shared" si="219"/>
        <v>0</v>
      </c>
      <c r="CB106" s="205">
        <f t="shared" si="219"/>
        <v>0</v>
      </c>
      <c r="CC106" s="973">
        <f>IF($Z106=1,0,IF(AND($Z106=0,BX106&gt;0),1,IF(AND($Z106=0,BZ106&gt;0),1,IF(AND($Z106=0,CB106&gt;0),1,0))))</f>
        <v>0</v>
      </c>
      <c r="CD106" s="973">
        <f t="shared" si="154"/>
        <v>0</v>
      </c>
      <c r="CE106" s="11"/>
      <c r="CF106" s="11"/>
      <c r="CG106" s="11"/>
      <c r="CH106" s="11"/>
      <c r="CI106" s="11"/>
      <c r="CJ106" s="11"/>
      <c r="CK106" s="11"/>
      <c r="CL106" s="11"/>
      <c r="CM106" s="11"/>
    </row>
    <row r="107" spans="1:91" ht="14.25" customHeight="1">
      <c r="A107" s="950" t="str">
        <f>A106</f>
        <v/>
      </c>
      <c r="B107" s="57"/>
      <c r="C107" s="2051"/>
      <c r="D107" s="2053"/>
      <c r="E107" s="2051"/>
      <c r="F107" s="2772"/>
      <c r="G107" s="1121">
        <f>Import!Q804</f>
        <v>0</v>
      </c>
      <c r="H107" s="2774"/>
      <c r="I107" s="450"/>
      <c r="J107" s="2775"/>
      <c r="K107" s="450"/>
      <c r="L107" s="2775"/>
      <c r="M107" s="450"/>
      <c r="N107" s="2775"/>
      <c r="O107" s="450"/>
      <c r="P107" s="2775"/>
      <c r="Q107" s="11"/>
      <c r="R107" s="11"/>
      <c r="S107" s="397"/>
      <c r="T107" s="419"/>
      <c r="U107" s="444">
        <f>Import!N805</f>
        <v>0</v>
      </c>
      <c r="V107" s="11"/>
      <c r="W107" s="306"/>
      <c r="X107" s="306"/>
      <c r="Y107" s="306"/>
      <c r="Z107" s="11"/>
      <c r="AE107" s="204"/>
      <c r="AF107" s="204"/>
      <c r="AG107" s="204"/>
      <c r="AH107" s="204"/>
      <c r="AI107" s="922"/>
      <c r="AJ107" s="205"/>
      <c r="AK107" s="973"/>
      <c r="AL107" s="973">
        <f>AL106</f>
        <v>0</v>
      </c>
      <c r="AP107" s="204"/>
      <c r="AQ107" s="204"/>
      <c r="AR107" s="204"/>
      <c r="AS107" s="204"/>
      <c r="AT107" s="204"/>
      <c r="AU107" s="205"/>
      <c r="AV107" s="973"/>
      <c r="AW107" s="973">
        <f>AW106</f>
        <v>0</v>
      </c>
      <c r="BA107" s="204"/>
      <c r="BB107" s="204"/>
      <c r="BC107" s="204"/>
      <c r="BD107" s="204"/>
      <c r="BE107" s="204"/>
      <c r="BF107" s="205"/>
      <c r="BG107" s="973"/>
      <c r="BH107" s="973">
        <f>BH106</f>
        <v>0</v>
      </c>
      <c r="BL107" s="204"/>
      <c r="BM107" s="204"/>
      <c r="BN107" s="204"/>
      <c r="BO107" s="204"/>
      <c r="BP107" s="204"/>
      <c r="BQ107" s="205"/>
      <c r="BR107" s="973"/>
      <c r="BS107" s="973">
        <f>BS106</f>
        <v>0</v>
      </c>
      <c r="BW107" s="204"/>
      <c r="BX107" s="204"/>
      <c r="BY107" s="204"/>
      <c r="BZ107" s="204"/>
      <c r="CA107" s="204"/>
      <c r="CB107" s="205"/>
      <c r="CC107" s="973"/>
      <c r="CD107" s="973">
        <f>CD106</f>
        <v>0</v>
      </c>
      <c r="CE107" s="11"/>
      <c r="CF107" s="11"/>
      <c r="CG107" s="11"/>
      <c r="CH107" s="11"/>
      <c r="CI107" s="11"/>
      <c r="CJ107" s="11"/>
      <c r="CK107" s="11"/>
      <c r="CL107" s="11"/>
      <c r="CM107" s="11"/>
    </row>
    <row r="108" spans="1:91" ht="24.75" customHeight="1">
      <c r="A108" s="949" t="str">
        <f>IF(E108&gt;0,"Wypełnione","")</f>
        <v/>
      </c>
      <c r="B108" s="57"/>
      <c r="C108" s="2050">
        <f>'Og s3a'!C817</f>
        <v>0</v>
      </c>
      <c r="D108" s="2052">
        <f>'Og s3a'!E817</f>
        <v>0</v>
      </c>
      <c r="E108" s="2050">
        <f>'Og s3a'!F817</f>
        <v>0</v>
      </c>
      <c r="F108" s="2771"/>
      <c r="G108" s="448">
        <f>T108</f>
        <v>0</v>
      </c>
      <c r="H108" s="2773">
        <f>U108</f>
        <v>0</v>
      </c>
      <c r="I108" s="451"/>
      <c r="J108" s="2775"/>
      <c r="K108" s="451"/>
      <c r="L108" s="2775"/>
      <c r="M108" s="451"/>
      <c r="N108" s="2775"/>
      <c r="O108" s="451"/>
      <c r="P108" s="2775"/>
      <c r="Q108" s="11"/>
      <c r="R108" s="11"/>
      <c r="S108" s="396">
        <f>'Og s3a'!G817</f>
        <v>0</v>
      </c>
      <c r="T108" s="398">
        <f>'Og s3a'!D817</f>
        <v>0</v>
      </c>
      <c r="U108" s="444">
        <f>Import!N806</f>
        <v>0</v>
      </c>
      <c r="V108" s="11"/>
      <c r="W108" s="306"/>
      <c r="X108" s="306"/>
      <c r="Y108" s="306"/>
      <c r="Z108" s="970">
        <f>IF(F108=AF$7,1,0)</f>
        <v>0</v>
      </c>
      <c r="AA108" s="970">
        <f>Z108*D108</f>
        <v>0</v>
      </c>
      <c r="AB108" s="978">
        <f>IF($Z108=0,0,IF(AF108+AH108+AJ108&gt;0,$AA108,0))</f>
        <v>0</v>
      </c>
      <c r="AC108" s="980">
        <f>IF($Z108=0,0,IF(AND(AB108=0,G109&gt;0),$AA108,0))</f>
        <v>0</v>
      </c>
      <c r="AD108" s="969">
        <f>AA108-AB108-AC108</f>
        <v>0</v>
      </c>
      <c r="AE108" s="204">
        <f t="shared" si="215"/>
        <v>0</v>
      </c>
      <c r="AF108" s="204">
        <f t="shared" si="215"/>
        <v>0</v>
      </c>
      <c r="AG108" s="204">
        <f t="shared" si="215"/>
        <v>0</v>
      </c>
      <c r="AH108" s="204">
        <f t="shared" si="215"/>
        <v>0</v>
      </c>
      <c r="AI108" s="922">
        <f t="shared" si="215"/>
        <v>0</v>
      </c>
      <c r="AJ108" s="205">
        <f t="shared" si="215"/>
        <v>0</v>
      </c>
      <c r="AK108" s="973">
        <f>IF($Z108=1,0,IF(AND($Z108=0,AF108&gt;0),1,IF(AND($Z108=0,AH108&gt;0),1,IF(AND($Z108=0,AJ108&gt;0),1,0))))</f>
        <v>0</v>
      </c>
      <c r="AL108" s="973">
        <f t="shared" si="146"/>
        <v>0</v>
      </c>
      <c r="AM108" s="978">
        <f>IF($Z108=0,0,IF(AQ108+AS108+AU108&gt;0,$AA108,0))</f>
        <v>0</v>
      </c>
      <c r="AN108" s="980">
        <f>IF($Z108=0,0,IF(AND(AM108=0,I109&gt;0),$AA108,0))</f>
        <v>0</v>
      </c>
      <c r="AO108" s="969">
        <f>$AA108-AM108-AN108</f>
        <v>0</v>
      </c>
      <c r="AP108" s="204">
        <f t="shared" si="216"/>
        <v>0</v>
      </c>
      <c r="AQ108" s="204">
        <f t="shared" si="216"/>
        <v>0</v>
      </c>
      <c r="AR108" s="204">
        <f t="shared" si="216"/>
        <v>0</v>
      </c>
      <c r="AS108" s="204">
        <f t="shared" si="216"/>
        <v>0</v>
      </c>
      <c r="AT108" s="204">
        <f t="shared" si="216"/>
        <v>0</v>
      </c>
      <c r="AU108" s="205">
        <f t="shared" si="216"/>
        <v>0</v>
      </c>
      <c r="AV108" s="973">
        <f>IF($Z108=1,0,IF(AND($Z108=0,AQ108&gt;0),1,IF(AND($Z108=0,AS108&gt;0),1,IF(AND($Z108=0,AU108&gt;0),1,0))))</f>
        <v>0</v>
      </c>
      <c r="AW108" s="973">
        <f t="shared" si="148"/>
        <v>0</v>
      </c>
      <c r="AX108" s="978">
        <f>IF($Z108=0,0,IF(BB108+BD108+BF108&gt;0,$AA108,0))</f>
        <v>0</v>
      </c>
      <c r="AY108" s="980">
        <f>IF($Z108=0,0,IF(AND(AX108=0,K109&gt;0),$AA108,0))</f>
        <v>0</v>
      </c>
      <c r="AZ108" s="969">
        <f>$AA108-AX108-AY108</f>
        <v>0</v>
      </c>
      <c r="BA108" s="204">
        <f t="shared" si="217"/>
        <v>0</v>
      </c>
      <c r="BB108" s="204">
        <f t="shared" si="217"/>
        <v>0</v>
      </c>
      <c r="BC108" s="204">
        <f t="shared" si="217"/>
        <v>0</v>
      </c>
      <c r="BD108" s="204">
        <f t="shared" si="217"/>
        <v>0</v>
      </c>
      <c r="BE108" s="204">
        <f t="shared" si="217"/>
        <v>0</v>
      </c>
      <c r="BF108" s="205">
        <f t="shared" si="217"/>
        <v>0</v>
      </c>
      <c r="BG108" s="973">
        <f>IF($Z108=1,0,IF(AND($Z108=0,BB108&gt;0),1,IF(AND($Z108=0,BD108&gt;0),1,IF(AND($Z108=0,BF108&gt;0),1,0))))</f>
        <v>0</v>
      </c>
      <c r="BH108" s="973">
        <f t="shared" si="150"/>
        <v>0</v>
      </c>
      <c r="BI108" s="978">
        <f>IF($Z108=0,0,IF(BM108+BO108+BQ108&gt;0,$AA108,0))</f>
        <v>0</v>
      </c>
      <c r="BJ108" s="980">
        <f>IF($Z108=0,0,IF(AND(BI108=0,M109&gt;0),$AA108,0))</f>
        <v>0</v>
      </c>
      <c r="BK108" s="969">
        <f>$AA108-BI108-BJ108</f>
        <v>0</v>
      </c>
      <c r="BL108" s="204">
        <f t="shared" si="218"/>
        <v>0</v>
      </c>
      <c r="BM108" s="204">
        <f t="shared" si="218"/>
        <v>0</v>
      </c>
      <c r="BN108" s="204">
        <f t="shared" si="218"/>
        <v>0</v>
      </c>
      <c r="BO108" s="204">
        <f t="shared" si="218"/>
        <v>0</v>
      </c>
      <c r="BP108" s="204">
        <f t="shared" si="218"/>
        <v>0</v>
      </c>
      <c r="BQ108" s="205">
        <f t="shared" si="218"/>
        <v>0</v>
      </c>
      <c r="BR108" s="973">
        <f>IF($Z108=1,0,IF(AND($Z108=0,BM108&gt;0),1,IF(AND($Z108=0,BO108&gt;0),1,IF(AND($Z108=0,BQ108&gt;0),1,0))))</f>
        <v>0</v>
      </c>
      <c r="BS108" s="973">
        <f t="shared" si="152"/>
        <v>0</v>
      </c>
      <c r="BT108" s="978">
        <f>IF($Z108=0,0,IF(BX108+BZ108+CB108&gt;0,$AA108,0))</f>
        <v>0</v>
      </c>
      <c r="BU108" s="980">
        <f>IF($Z108=0,0,IF(AND(BT108=0,O109&gt;0),$AA108,0))</f>
        <v>0</v>
      </c>
      <c r="BV108" s="969">
        <f>$AA108-BT108-BU108</f>
        <v>0</v>
      </c>
      <c r="BW108" s="204">
        <f t="shared" si="219"/>
        <v>0</v>
      </c>
      <c r="BX108" s="204">
        <f t="shared" si="219"/>
        <v>0</v>
      </c>
      <c r="BY108" s="204">
        <f t="shared" si="219"/>
        <v>0</v>
      </c>
      <c r="BZ108" s="204">
        <f t="shared" si="219"/>
        <v>0</v>
      </c>
      <c r="CA108" s="204">
        <f t="shared" si="219"/>
        <v>0</v>
      </c>
      <c r="CB108" s="205">
        <f t="shared" si="219"/>
        <v>0</v>
      </c>
      <c r="CC108" s="973">
        <f>IF($Z108=1,0,IF(AND($Z108=0,BX108&gt;0),1,IF(AND($Z108=0,BZ108&gt;0),1,IF(AND($Z108=0,CB108&gt;0),1,0))))</f>
        <v>0</v>
      </c>
      <c r="CD108" s="973">
        <f t="shared" si="154"/>
        <v>0</v>
      </c>
      <c r="CE108" s="11"/>
      <c r="CF108" s="11"/>
      <c r="CG108" s="11"/>
      <c r="CH108" s="11"/>
      <c r="CI108" s="11"/>
      <c r="CJ108" s="11"/>
      <c r="CK108" s="11"/>
      <c r="CL108" s="11"/>
      <c r="CM108" s="11"/>
    </row>
    <row r="109" spans="1:91" ht="14.25" customHeight="1">
      <c r="A109" s="950" t="str">
        <f>A108</f>
        <v/>
      </c>
      <c r="B109" s="57"/>
      <c r="C109" s="2051"/>
      <c r="D109" s="2053"/>
      <c r="E109" s="2051"/>
      <c r="F109" s="2772"/>
      <c r="G109" s="1121">
        <f>Import!Q806</f>
        <v>0</v>
      </c>
      <c r="H109" s="2774"/>
      <c r="I109" s="450"/>
      <c r="J109" s="2775"/>
      <c r="K109" s="450"/>
      <c r="L109" s="2775"/>
      <c r="M109" s="450"/>
      <c r="N109" s="2775"/>
      <c r="O109" s="450"/>
      <c r="P109" s="2775"/>
      <c r="Q109" s="11"/>
      <c r="R109" s="11"/>
      <c r="S109" s="397"/>
      <c r="T109" s="419"/>
      <c r="U109" s="444">
        <f>Import!N807</f>
        <v>0</v>
      </c>
      <c r="V109" s="11"/>
      <c r="W109" s="306"/>
      <c r="X109" s="306"/>
      <c r="Y109" s="306"/>
      <c r="Z109" s="11"/>
      <c r="AE109" s="204"/>
      <c r="AF109" s="204"/>
      <c r="AG109" s="204"/>
      <c r="AH109" s="204"/>
      <c r="AI109" s="922"/>
      <c r="AJ109" s="205"/>
      <c r="AK109" s="973"/>
      <c r="AL109" s="973">
        <f>AL108</f>
        <v>0</v>
      </c>
      <c r="AP109" s="204"/>
      <c r="AQ109" s="204"/>
      <c r="AR109" s="204"/>
      <c r="AS109" s="204"/>
      <c r="AT109" s="204"/>
      <c r="AU109" s="205"/>
      <c r="AV109" s="973"/>
      <c r="AW109" s="973">
        <f>AW108</f>
        <v>0</v>
      </c>
      <c r="BA109" s="204"/>
      <c r="BB109" s="204"/>
      <c r="BC109" s="204"/>
      <c r="BD109" s="204"/>
      <c r="BE109" s="204"/>
      <c r="BF109" s="205"/>
      <c r="BG109" s="973"/>
      <c r="BH109" s="973">
        <f>BH108</f>
        <v>0</v>
      </c>
      <c r="BL109" s="204"/>
      <c r="BM109" s="204"/>
      <c r="BN109" s="204"/>
      <c r="BO109" s="204"/>
      <c r="BP109" s="204"/>
      <c r="BQ109" s="205"/>
      <c r="BR109" s="973"/>
      <c r="BS109" s="973">
        <f>BS108</f>
        <v>0</v>
      </c>
      <c r="BW109" s="204"/>
      <c r="BX109" s="204"/>
      <c r="BY109" s="204"/>
      <c r="BZ109" s="204"/>
      <c r="CA109" s="204"/>
      <c r="CB109" s="205"/>
      <c r="CC109" s="973"/>
      <c r="CD109" s="973">
        <f>CD108</f>
        <v>0</v>
      </c>
      <c r="CE109" s="11"/>
      <c r="CF109" s="11"/>
      <c r="CG109" s="11"/>
      <c r="CH109" s="11"/>
      <c r="CI109" s="11"/>
      <c r="CJ109" s="11"/>
      <c r="CK109" s="11"/>
      <c r="CL109" s="11"/>
      <c r="CM109" s="11"/>
    </row>
    <row r="110" spans="1:91" ht="24.75" customHeight="1">
      <c r="A110" s="949" t="str">
        <f>IF(E110&gt;0,"Wypełnione","")</f>
        <v/>
      </c>
      <c r="B110" s="57"/>
      <c r="C110" s="2050">
        <f>'Og s3a'!C819</f>
        <v>0</v>
      </c>
      <c r="D110" s="2052">
        <f>'Og s3a'!E819</f>
        <v>0</v>
      </c>
      <c r="E110" s="2050">
        <f>'Og s3a'!F819</f>
        <v>0</v>
      </c>
      <c r="F110" s="2771"/>
      <c r="G110" s="448">
        <f>T110</f>
        <v>0</v>
      </c>
      <c r="H110" s="2773">
        <f>U110</f>
        <v>0</v>
      </c>
      <c r="I110" s="451"/>
      <c r="J110" s="2775"/>
      <c r="K110" s="451"/>
      <c r="L110" s="2775"/>
      <c r="M110" s="451"/>
      <c r="N110" s="2775"/>
      <c r="O110" s="451"/>
      <c r="P110" s="2775"/>
      <c r="Q110" s="11"/>
      <c r="R110" s="11"/>
      <c r="S110" s="396">
        <f>'Og s3a'!G819</f>
        <v>0</v>
      </c>
      <c r="T110" s="398">
        <f>'Og s3a'!D819</f>
        <v>0</v>
      </c>
      <c r="U110" s="444">
        <f>Import!N808</f>
        <v>0</v>
      </c>
      <c r="V110" s="11"/>
      <c r="W110" s="306"/>
      <c r="X110" s="306"/>
      <c r="Y110" s="306"/>
      <c r="Z110" s="970">
        <f>IF(F110=AF$7,1,0)</f>
        <v>0</v>
      </c>
      <c r="AA110" s="970">
        <f>Z110*D110</f>
        <v>0</v>
      </c>
      <c r="AB110" s="978">
        <f>IF($Z110=0,0,IF(AF110+AH110+AJ110&gt;0,$AA110,0))</f>
        <v>0</v>
      </c>
      <c r="AC110" s="980">
        <f>IF($Z110=0,0,IF(AND(AB110=0,G111&gt;0),$AA110,0))</f>
        <v>0</v>
      </c>
      <c r="AD110" s="969">
        <f>AA110-AB110-AC110</f>
        <v>0</v>
      </c>
      <c r="AE110" s="204">
        <f t="shared" si="215"/>
        <v>0</v>
      </c>
      <c r="AF110" s="204">
        <f t="shared" si="215"/>
        <v>0</v>
      </c>
      <c r="AG110" s="204">
        <f t="shared" si="215"/>
        <v>0</v>
      </c>
      <c r="AH110" s="204">
        <f t="shared" si="215"/>
        <v>0</v>
      </c>
      <c r="AI110" s="922">
        <f t="shared" si="215"/>
        <v>0</v>
      </c>
      <c r="AJ110" s="205">
        <f t="shared" si="215"/>
        <v>0</v>
      </c>
      <c r="AK110" s="973">
        <f>IF($Z110=1,0,IF(AND($Z110=0,AF110&gt;0),1,IF(AND($Z110=0,AH110&gt;0),1,IF(AND($Z110=0,AJ110&gt;0),1,0))))</f>
        <v>0</v>
      </c>
      <c r="AL110" s="973">
        <f t="shared" si="146"/>
        <v>0</v>
      </c>
      <c r="AM110" s="978">
        <f>IF($Z110=0,0,IF(AQ110+AS110+AU110&gt;0,$AA110,0))</f>
        <v>0</v>
      </c>
      <c r="AN110" s="980">
        <f>IF($Z110=0,0,IF(AND(AM110=0,I111&gt;0),$AA110,0))</f>
        <v>0</v>
      </c>
      <c r="AO110" s="969">
        <f>$AA110-AM110-AN110</f>
        <v>0</v>
      </c>
      <c r="AP110" s="204">
        <f t="shared" si="216"/>
        <v>0</v>
      </c>
      <c r="AQ110" s="204">
        <f t="shared" si="216"/>
        <v>0</v>
      </c>
      <c r="AR110" s="204">
        <f t="shared" si="216"/>
        <v>0</v>
      </c>
      <c r="AS110" s="204">
        <f t="shared" si="216"/>
        <v>0</v>
      </c>
      <c r="AT110" s="204">
        <f t="shared" si="216"/>
        <v>0</v>
      </c>
      <c r="AU110" s="205">
        <f t="shared" si="216"/>
        <v>0</v>
      </c>
      <c r="AV110" s="973">
        <f>IF($Z110=1,0,IF(AND($Z110=0,AQ110&gt;0),1,IF(AND($Z110=0,AS110&gt;0),1,IF(AND($Z110=0,AU110&gt;0),1,0))))</f>
        <v>0</v>
      </c>
      <c r="AW110" s="973">
        <f t="shared" si="148"/>
        <v>0</v>
      </c>
      <c r="AX110" s="978">
        <f>IF($Z110=0,0,IF(BB110+BD110+BF110&gt;0,$AA110,0))</f>
        <v>0</v>
      </c>
      <c r="AY110" s="980">
        <f>IF($Z110=0,0,IF(AND(AX110=0,K111&gt;0),$AA110,0))</f>
        <v>0</v>
      </c>
      <c r="AZ110" s="969">
        <f>$AA110-AX110-AY110</f>
        <v>0</v>
      </c>
      <c r="BA110" s="204">
        <f t="shared" si="217"/>
        <v>0</v>
      </c>
      <c r="BB110" s="204">
        <f t="shared" si="217"/>
        <v>0</v>
      </c>
      <c r="BC110" s="204">
        <f t="shared" si="217"/>
        <v>0</v>
      </c>
      <c r="BD110" s="204">
        <f t="shared" si="217"/>
        <v>0</v>
      </c>
      <c r="BE110" s="204">
        <f t="shared" si="217"/>
        <v>0</v>
      </c>
      <c r="BF110" s="205">
        <f t="shared" si="217"/>
        <v>0</v>
      </c>
      <c r="BG110" s="973">
        <f>IF($Z110=1,0,IF(AND($Z110=0,BB110&gt;0),1,IF(AND($Z110=0,BD110&gt;0),1,IF(AND($Z110=0,BF110&gt;0),1,0))))</f>
        <v>0</v>
      </c>
      <c r="BH110" s="973">
        <f t="shared" si="150"/>
        <v>0</v>
      </c>
      <c r="BI110" s="978">
        <f>IF($Z110=0,0,IF(BM110+BO110+BQ110&gt;0,$AA110,0))</f>
        <v>0</v>
      </c>
      <c r="BJ110" s="980">
        <f>IF($Z110=0,0,IF(AND(BI110=0,M111&gt;0),$AA110,0))</f>
        <v>0</v>
      </c>
      <c r="BK110" s="969">
        <f>$AA110-BI110-BJ110</f>
        <v>0</v>
      </c>
      <c r="BL110" s="204">
        <f t="shared" si="218"/>
        <v>0</v>
      </c>
      <c r="BM110" s="204">
        <f t="shared" si="218"/>
        <v>0</v>
      </c>
      <c r="BN110" s="204">
        <f t="shared" si="218"/>
        <v>0</v>
      </c>
      <c r="BO110" s="204">
        <f t="shared" si="218"/>
        <v>0</v>
      </c>
      <c r="BP110" s="204">
        <f t="shared" si="218"/>
        <v>0</v>
      </c>
      <c r="BQ110" s="205">
        <f t="shared" si="218"/>
        <v>0</v>
      </c>
      <c r="BR110" s="973">
        <f>IF($Z110=1,0,IF(AND($Z110=0,BM110&gt;0),1,IF(AND($Z110=0,BO110&gt;0),1,IF(AND($Z110=0,BQ110&gt;0),1,0))))</f>
        <v>0</v>
      </c>
      <c r="BS110" s="973">
        <f t="shared" si="152"/>
        <v>0</v>
      </c>
      <c r="BT110" s="978">
        <f>IF($Z110=0,0,IF(BX110+BZ110+CB110&gt;0,$AA110,0))</f>
        <v>0</v>
      </c>
      <c r="BU110" s="980">
        <f>IF($Z110=0,0,IF(AND(BT110=0,O111&gt;0),$AA110,0))</f>
        <v>0</v>
      </c>
      <c r="BV110" s="969">
        <f>$AA110-BT110-BU110</f>
        <v>0</v>
      </c>
      <c r="BW110" s="204">
        <f t="shared" si="219"/>
        <v>0</v>
      </c>
      <c r="BX110" s="204">
        <f t="shared" si="219"/>
        <v>0</v>
      </c>
      <c r="BY110" s="204">
        <f t="shared" si="219"/>
        <v>0</v>
      </c>
      <c r="BZ110" s="204">
        <f t="shared" si="219"/>
        <v>0</v>
      </c>
      <c r="CA110" s="204">
        <f t="shared" si="219"/>
        <v>0</v>
      </c>
      <c r="CB110" s="205">
        <f t="shared" si="219"/>
        <v>0</v>
      </c>
      <c r="CC110" s="973">
        <f>IF($Z110=1,0,IF(AND($Z110=0,BX110&gt;0),1,IF(AND($Z110=0,BZ110&gt;0),1,IF(AND($Z110=0,CB110&gt;0),1,0))))</f>
        <v>0</v>
      </c>
      <c r="CD110" s="973">
        <f t="shared" si="154"/>
        <v>0</v>
      </c>
      <c r="CE110" s="11"/>
      <c r="CF110" s="11"/>
      <c r="CG110" s="11"/>
      <c r="CH110" s="11"/>
      <c r="CI110" s="11"/>
      <c r="CJ110" s="11"/>
      <c r="CK110" s="11"/>
      <c r="CL110" s="11"/>
      <c r="CM110" s="11"/>
    </row>
    <row r="111" spans="1:91" ht="14.25" customHeight="1">
      <c r="A111" s="950" t="str">
        <f>A110</f>
        <v/>
      </c>
      <c r="B111" s="57"/>
      <c r="C111" s="2051"/>
      <c r="D111" s="2053"/>
      <c r="E111" s="2051"/>
      <c r="F111" s="2772"/>
      <c r="G111" s="1121">
        <f>Import!Q808</f>
        <v>0</v>
      </c>
      <c r="H111" s="2774"/>
      <c r="I111" s="450"/>
      <c r="J111" s="2775"/>
      <c r="K111" s="450"/>
      <c r="L111" s="2775"/>
      <c r="M111" s="450"/>
      <c r="N111" s="2775"/>
      <c r="O111" s="450"/>
      <c r="P111" s="2775"/>
      <c r="Q111" s="11"/>
      <c r="R111" s="11"/>
      <c r="S111" s="397"/>
      <c r="T111" s="419"/>
      <c r="U111" s="444">
        <f>Import!N809</f>
        <v>0</v>
      </c>
      <c r="V111" s="11"/>
      <c r="W111" s="306"/>
      <c r="X111" s="306"/>
      <c r="Y111" s="306"/>
      <c r="Z111" s="11"/>
      <c r="AE111" s="204"/>
      <c r="AF111" s="204"/>
      <c r="AG111" s="204"/>
      <c r="AH111" s="204"/>
      <c r="AI111" s="922"/>
      <c r="AJ111" s="205"/>
      <c r="AK111" s="973"/>
      <c r="AL111" s="973">
        <f>AL110</f>
        <v>0</v>
      </c>
      <c r="AP111" s="204"/>
      <c r="AQ111" s="204"/>
      <c r="AR111" s="204"/>
      <c r="AS111" s="204"/>
      <c r="AT111" s="204"/>
      <c r="AU111" s="205"/>
      <c r="AV111" s="973"/>
      <c r="AW111" s="973">
        <f>AW110</f>
        <v>0</v>
      </c>
      <c r="BA111" s="204"/>
      <c r="BB111" s="204"/>
      <c r="BC111" s="204"/>
      <c r="BD111" s="204"/>
      <c r="BE111" s="204"/>
      <c r="BF111" s="205"/>
      <c r="BG111" s="973"/>
      <c r="BH111" s="973">
        <f>BH110</f>
        <v>0</v>
      </c>
      <c r="BL111" s="204"/>
      <c r="BM111" s="204"/>
      <c r="BN111" s="204"/>
      <c r="BO111" s="204"/>
      <c r="BP111" s="204"/>
      <c r="BQ111" s="205"/>
      <c r="BR111" s="973"/>
      <c r="BS111" s="973">
        <f>BS110</f>
        <v>0</v>
      </c>
      <c r="BW111" s="204"/>
      <c r="BX111" s="204"/>
      <c r="BY111" s="204"/>
      <c r="BZ111" s="204"/>
      <c r="CA111" s="204"/>
      <c r="CB111" s="205"/>
      <c r="CC111" s="973"/>
      <c r="CD111" s="973">
        <f>CD110</f>
        <v>0</v>
      </c>
      <c r="CE111" s="11"/>
      <c r="CF111" s="11"/>
      <c r="CG111" s="11"/>
      <c r="CH111" s="11"/>
      <c r="CI111" s="11"/>
      <c r="CJ111" s="11"/>
      <c r="CK111" s="11"/>
      <c r="CL111" s="11"/>
      <c r="CM111" s="11"/>
    </row>
    <row r="112" spans="1:91" ht="24.75" customHeight="1">
      <c r="A112" s="949" t="str">
        <f>IF(E112&gt;0,"Wypełnione","")</f>
        <v/>
      </c>
      <c r="B112" s="57"/>
      <c r="C112" s="2050">
        <f>'Og s3a'!C821</f>
        <v>0</v>
      </c>
      <c r="D112" s="2052">
        <f>'Og s3a'!E821</f>
        <v>0</v>
      </c>
      <c r="E112" s="2050">
        <f>'Og s3a'!F821</f>
        <v>0</v>
      </c>
      <c r="F112" s="2771"/>
      <c r="G112" s="448">
        <f>T112</f>
        <v>0</v>
      </c>
      <c r="H112" s="2773">
        <f>U112</f>
        <v>0</v>
      </c>
      <c r="I112" s="451"/>
      <c r="J112" s="2775"/>
      <c r="K112" s="451"/>
      <c r="L112" s="2775"/>
      <c r="M112" s="451"/>
      <c r="N112" s="2775"/>
      <c r="O112" s="451"/>
      <c r="P112" s="2775"/>
      <c r="Q112" s="11"/>
      <c r="R112" s="11"/>
      <c r="S112" s="396">
        <f>'Og s3a'!G821</f>
        <v>0</v>
      </c>
      <c r="T112" s="398">
        <f>'Og s3a'!D821</f>
        <v>0</v>
      </c>
      <c r="U112" s="444">
        <f>Import!N810</f>
        <v>0</v>
      </c>
      <c r="V112" s="11"/>
      <c r="W112" s="306"/>
      <c r="X112" s="306"/>
      <c r="Y112" s="306"/>
      <c r="Z112" s="970">
        <f>IF(F112=AF$7,1,0)</f>
        <v>0</v>
      </c>
      <c r="AA112" s="970">
        <f>Z112*D112</f>
        <v>0</v>
      </c>
      <c r="AB112" s="978">
        <f>IF($Z112=0,0,IF(AF112+AH112+AJ112&gt;0,$AA112,0))</f>
        <v>0</v>
      </c>
      <c r="AC112" s="980">
        <f>IF($Z112=0,0,IF(AND(AB112=0,G113&gt;0),$AA112,0))</f>
        <v>0</v>
      </c>
      <c r="AD112" s="969">
        <f>AA112-AB112-AC112</f>
        <v>0</v>
      </c>
      <c r="AE112" s="204">
        <f t="shared" si="215"/>
        <v>0</v>
      </c>
      <c r="AF112" s="204">
        <f t="shared" si="215"/>
        <v>0</v>
      </c>
      <c r="AG112" s="204">
        <f t="shared" si="215"/>
        <v>0</v>
      </c>
      <c r="AH112" s="204">
        <f t="shared" si="215"/>
        <v>0</v>
      </c>
      <c r="AI112" s="922">
        <f t="shared" si="215"/>
        <v>0</v>
      </c>
      <c r="AJ112" s="205">
        <f t="shared" si="215"/>
        <v>0</v>
      </c>
      <c r="AK112" s="973">
        <f>IF($Z112=1,0,IF(AND($Z112=0,AF112&gt;0),1,IF(AND($Z112=0,AH112&gt;0),1,IF(AND($Z112=0,AJ112&gt;0),1,0))))</f>
        <v>0</v>
      </c>
      <c r="AL112" s="973">
        <f t="shared" si="146"/>
        <v>0</v>
      </c>
      <c r="AM112" s="978">
        <f>IF($Z112=0,0,IF(AQ112+AS112+AU112&gt;0,$AA112,0))</f>
        <v>0</v>
      </c>
      <c r="AN112" s="980">
        <f>IF($Z112=0,0,IF(AND(AM112=0,I113&gt;0),$AA112,0))</f>
        <v>0</v>
      </c>
      <c r="AO112" s="969">
        <f>$AA112-AM112-AN112</f>
        <v>0</v>
      </c>
      <c r="AP112" s="204">
        <f t="shared" si="216"/>
        <v>0</v>
      </c>
      <c r="AQ112" s="204">
        <f t="shared" si="216"/>
        <v>0</v>
      </c>
      <c r="AR112" s="204">
        <f t="shared" si="216"/>
        <v>0</v>
      </c>
      <c r="AS112" s="204">
        <f t="shared" si="216"/>
        <v>0</v>
      </c>
      <c r="AT112" s="204">
        <f t="shared" si="216"/>
        <v>0</v>
      </c>
      <c r="AU112" s="205">
        <f t="shared" si="216"/>
        <v>0</v>
      </c>
      <c r="AV112" s="973">
        <f>IF($Z112=1,0,IF(AND($Z112=0,AQ112&gt;0),1,IF(AND($Z112=0,AS112&gt;0),1,IF(AND($Z112=0,AU112&gt;0),1,0))))</f>
        <v>0</v>
      </c>
      <c r="AW112" s="973">
        <f t="shared" si="148"/>
        <v>0</v>
      </c>
      <c r="AX112" s="978">
        <f>IF($Z112=0,0,IF(BB112+BD112+BF112&gt;0,$AA112,0))</f>
        <v>0</v>
      </c>
      <c r="AY112" s="980">
        <f>IF($Z112=0,0,IF(AND(AX112=0,K113&gt;0),$AA112,0))</f>
        <v>0</v>
      </c>
      <c r="AZ112" s="969">
        <f>$AA112-AX112-AY112</f>
        <v>0</v>
      </c>
      <c r="BA112" s="204">
        <f t="shared" si="217"/>
        <v>0</v>
      </c>
      <c r="BB112" s="204">
        <f t="shared" si="217"/>
        <v>0</v>
      </c>
      <c r="BC112" s="204">
        <f t="shared" si="217"/>
        <v>0</v>
      </c>
      <c r="BD112" s="204">
        <f t="shared" si="217"/>
        <v>0</v>
      </c>
      <c r="BE112" s="204">
        <f t="shared" si="217"/>
        <v>0</v>
      </c>
      <c r="BF112" s="205">
        <f t="shared" si="217"/>
        <v>0</v>
      </c>
      <c r="BG112" s="973">
        <f>IF($Z112=1,0,IF(AND($Z112=0,BB112&gt;0),1,IF(AND($Z112=0,BD112&gt;0),1,IF(AND($Z112=0,BF112&gt;0),1,0))))</f>
        <v>0</v>
      </c>
      <c r="BH112" s="973">
        <f t="shared" si="150"/>
        <v>0</v>
      </c>
      <c r="BI112" s="978">
        <f>IF($Z112=0,0,IF(BM112+BO112+BQ112&gt;0,$AA112,0))</f>
        <v>0</v>
      </c>
      <c r="BJ112" s="980">
        <f>IF($Z112=0,0,IF(AND(BI112=0,M113&gt;0),$AA112,0))</f>
        <v>0</v>
      </c>
      <c r="BK112" s="969">
        <f>$AA112-BI112-BJ112</f>
        <v>0</v>
      </c>
      <c r="BL112" s="204">
        <f t="shared" si="218"/>
        <v>0</v>
      </c>
      <c r="BM112" s="204">
        <f t="shared" si="218"/>
        <v>0</v>
      </c>
      <c r="BN112" s="204">
        <f t="shared" si="218"/>
        <v>0</v>
      </c>
      <c r="BO112" s="204">
        <f t="shared" si="218"/>
        <v>0</v>
      </c>
      <c r="BP112" s="204">
        <f t="shared" si="218"/>
        <v>0</v>
      </c>
      <c r="BQ112" s="205">
        <f t="shared" si="218"/>
        <v>0</v>
      </c>
      <c r="BR112" s="973">
        <f>IF($Z112=1,0,IF(AND($Z112=0,BM112&gt;0),1,IF(AND($Z112=0,BO112&gt;0),1,IF(AND($Z112=0,BQ112&gt;0),1,0))))</f>
        <v>0</v>
      </c>
      <c r="BS112" s="973">
        <f t="shared" si="152"/>
        <v>0</v>
      </c>
      <c r="BT112" s="978">
        <f>IF($Z112=0,0,IF(BX112+BZ112+CB112&gt;0,$AA112,0))</f>
        <v>0</v>
      </c>
      <c r="BU112" s="980">
        <f>IF($Z112=0,0,IF(AND(BT112=0,O113&gt;0),$AA112,0))</f>
        <v>0</v>
      </c>
      <c r="BV112" s="969">
        <f>$AA112-BT112-BU112</f>
        <v>0</v>
      </c>
      <c r="BW112" s="204">
        <f t="shared" si="219"/>
        <v>0</v>
      </c>
      <c r="BX112" s="204">
        <f t="shared" si="219"/>
        <v>0</v>
      </c>
      <c r="BY112" s="204">
        <f t="shared" si="219"/>
        <v>0</v>
      </c>
      <c r="BZ112" s="204">
        <f t="shared" si="219"/>
        <v>0</v>
      </c>
      <c r="CA112" s="204">
        <f t="shared" si="219"/>
        <v>0</v>
      </c>
      <c r="CB112" s="205">
        <f t="shared" si="219"/>
        <v>0</v>
      </c>
      <c r="CC112" s="973">
        <f>IF($Z112=1,0,IF(AND($Z112=0,BX112&gt;0),1,IF(AND($Z112=0,BZ112&gt;0),1,IF(AND($Z112=0,CB112&gt;0),1,0))))</f>
        <v>0</v>
      </c>
      <c r="CD112" s="973">
        <f t="shared" si="154"/>
        <v>0</v>
      </c>
      <c r="CE112" s="11"/>
      <c r="CF112" s="11"/>
      <c r="CG112" s="11"/>
      <c r="CH112" s="11"/>
      <c r="CI112" s="11"/>
      <c r="CJ112" s="11"/>
      <c r="CK112" s="11"/>
      <c r="CL112" s="11"/>
      <c r="CM112" s="11"/>
    </row>
    <row r="113" spans="1:91" ht="14.25" customHeight="1">
      <c r="A113" s="950" t="str">
        <f>A112</f>
        <v/>
      </c>
      <c r="B113" s="57"/>
      <c r="C113" s="2051"/>
      <c r="D113" s="2053"/>
      <c r="E113" s="2051"/>
      <c r="F113" s="2772"/>
      <c r="G113" s="1121">
        <f>Import!Q810</f>
        <v>0</v>
      </c>
      <c r="H113" s="2774"/>
      <c r="I113" s="450"/>
      <c r="J113" s="2775"/>
      <c r="K113" s="450"/>
      <c r="L113" s="2775"/>
      <c r="M113" s="450"/>
      <c r="N113" s="2775"/>
      <c r="O113" s="450"/>
      <c r="P113" s="2775"/>
      <c r="Q113" s="11"/>
      <c r="R113" s="11"/>
      <c r="S113" s="397"/>
      <c r="T113" s="419"/>
      <c r="U113" s="444">
        <f>Import!N811</f>
        <v>0</v>
      </c>
      <c r="V113" s="11"/>
      <c r="W113" s="306"/>
      <c r="X113" s="306"/>
      <c r="Y113" s="306"/>
      <c r="Z113" s="11"/>
      <c r="AE113" s="204"/>
      <c r="AF113" s="204"/>
      <c r="AG113" s="204"/>
      <c r="AH113" s="204"/>
      <c r="AI113" s="922"/>
      <c r="AJ113" s="205"/>
      <c r="AK113" s="973"/>
      <c r="AL113" s="973">
        <f>AL112</f>
        <v>0</v>
      </c>
      <c r="AP113" s="204"/>
      <c r="AQ113" s="204"/>
      <c r="AR113" s="204"/>
      <c r="AS113" s="204"/>
      <c r="AT113" s="204"/>
      <c r="AU113" s="205"/>
      <c r="AV113" s="973"/>
      <c r="AW113" s="973">
        <f>AW112</f>
        <v>0</v>
      </c>
      <c r="BA113" s="204"/>
      <c r="BB113" s="204"/>
      <c r="BC113" s="204"/>
      <c r="BD113" s="204"/>
      <c r="BE113" s="204"/>
      <c r="BF113" s="205"/>
      <c r="BG113" s="973"/>
      <c r="BH113" s="973">
        <f>BH112</f>
        <v>0</v>
      </c>
      <c r="BL113" s="204"/>
      <c r="BM113" s="204"/>
      <c r="BN113" s="204"/>
      <c r="BO113" s="204"/>
      <c r="BP113" s="204"/>
      <c r="BQ113" s="205"/>
      <c r="BR113" s="973"/>
      <c r="BS113" s="973">
        <f>BS112</f>
        <v>0</v>
      </c>
      <c r="BW113" s="204"/>
      <c r="BX113" s="204"/>
      <c r="BY113" s="204"/>
      <c r="BZ113" s="204"/>
      <c r="CA113" s="204"/>
      <c r="CB113" s="205"/>
      <c r="CC113" s="973"/>
      <c r="CD113" s="973">
        <f>CD112</f>
        <v>0</v>
      </c>
      <c r="CE113" s="11"/>
      <c r="CF113" s="11"/>
      <c r="CG113" s="11"/>
      <c r="CH113" s="11"/>
      <c r="CI113" s="11"/>
      <c r="CJ113" s="11"/>
      <c r="CK113" s="11"/>
      <c r="CL113" s="11"/>
      <c r="CM113" s="11"/>
    </row>
    <row r="114" spans="1:91" ht="24.75" customHeight="1">
      <c r="A114" s="949" t="str">
        <f>IF(E114&gt;0,"Wypełnione","")</f>
        <v/>
      </c>
      <c r="B114" s="57"/>
      <c r="C114" s="2050">
        <f>'Og s3a'!C823</f>
        <v>0</v>
      </c>
      <c r="D114" s="2052">
        <f>'Og s3a'!E823</f>
        <v>0</v>
      </c>
      <c r="E114" s="2050">
        <f>'Og s3a'!F823</f>
        <v>0</v>
      </c>
      <c r="F114" s="2771"/>
      <c r="G114" s="448">
        <f>T114</f>
        <v>0</v>
      </c>
      <c r="H114" s="2773">
        <f>U114</f>
        <v>0</v>
      </c>
      <c r="I114" s="451"/>
      <c r="J114" s="2775"/>
      <c r="K114" s="451"/>
      <c r="L114" s="2775"/>
      <c r="M114" s="451"/>
      <c r="N114" s="2775"/>
      <c r="O114" s="451"/>
      <c r="P114" s="2775"/>
      <c r="Q114" s="11"/>
      <c r="R114" s="11"/>
      <c r="S114" s="396">
        <f>'Og s3a'!G823</f>
        <v>0</v>
      </c>
      <c r="T114" s="398">
        <f>'Og s3a'!D823</f>
        <v>0</v>
      </c>
      <c r="U114" s="444">
        <f>Import!N812</f>
        <v>0</v>
      </c>
      <c r="V114" s="11"/>
      <c r="W114" s="306"/>
      <c r="X114" s="306"/>
      <c r="Y114" s="306"/>
      <c r="Z114" s="970">
        <f>IF(F114=AF$7,1,0)</f>
        <v>0</v>
      </c>
      <c r="AA114" s="970">
        <f>Z114*D114</f>
        <v>0</v>
      </c>
      <c r="AB114" s="978">
        <f>IF($Z114=0,0,IF(AF114+AH114+AJ114&gt;0,$AA114,0))</f>
        <v>0</v>
      </c>
      <c r="AC114" s="980">
        <f>IF($Z114=0,0,IF(AND(AB114=0,G115&gt;0),$AA114,0))</f>
        <v>0</v>
      </c>
      <c r="AD114" s="969">
        <f>AA114-AB114-AC114</f>
        <v>0</v>
      </c>
      <c r="AE114" s="204">
        <f t="shared" si="215"/>
        <v>0</v>
      </c>
      <c r="AF114" s="204">
        <f t="shared" si="215"/>
        <v>0</v>
      </c>
      <c r="AG114" s="204">
        <f t="shared" si="215"/>
        <v>0</v>
      </c>
      <c r="AH114" s="204">
        <f t="shared" si="215"/>
        <v>0</v>
      </c>
      <c r="AI114" s="922">
        <f t="shared" si="215"/>
        <v>0</v>
      </c>
      <c r="AJ114" s="205">
        <f t="shared" si="215"/>
        <v>0</v>
      </c>
      <c r="AK114" s="973">
        <f>IF($Z114=1,0,IF(AND($Z114=0,AF114&gt;0),1,IF(AND($Z114=0,AH114&gt;0),1,IF(AND($Z114=0,AJ114&gt;0),1,0))))</f>
        <v>0</v>
      </c>
      <c r="AL114" s="973">
        <f t="shared" si="146"/>
        <v>0</v>
      </c>
      <c r="AM114" s="978">
        <f>IF($Z114=0,0,IF(AQ114+AS114+AU114&gt;0,$AA114,0))</f>
        <v>0</v>
      </c>
      <c r="AN114" s="980">
        <f>IF($Z114=0,0,IF(AND(AM114=0,I115&gt;0),$AA114,0))</f>
        <v>0</v>
      </c>
      <c r="AO114" s="969">
        <f>$AA114-AM114-AN114</f>
        <v>0</v>
      </c>
      <c r="AP114" s="204">
        <f t="shared" si="216"/>
        <v>0</v>
      </c>
      <c r="AQ114" s="204">
        <f t="shared" si="216"/>
        <v>0</v>
      </c>
      <c r="AR114" s="204">
        <f t="shared" si="216"/>
        <v>0</v>
      </c>
      <c r="AS114" s="204">
        <f t="shared" si="216"/>
        <v>0</v>
      </c>
      <c r="AT114" s="204">
        <f t="shared" si="216"/>
        <v>0</v>
      </c>
      <c r="AU114" s="205">
        <f t="shared" si="216"/>
        <v>0</v>
      </c>
      <c r="AV114" s="973">
        <f>IF($Z114=1,0,IF(AND($Z114=0,AQ114&gt;0),1,IF(AND($Z114=0,AS114&gt;0),1,IF(AND($Z114=0,AU114&gt;0),1,0))))</f>
        <v>0</v>
      </c>
      <c r="AW114" s="973">
        <f t="shared" si="148"/>
        <v>0</v>
      </c>
      <c r="AX114" s="978">
        <f>IF($Z114=0,0,IF(BB114+BD114+BF114&gt;0,$AA114,0))</f>
        <v>0</v>
      </c>
      <c r="AY114" s="980">
        <f>IF($Z114=0,0,IF(AND(AX114=0,K115&gt;0),$AA114,0))</f>
        <v>0</v>
      </c>
      <c r="AZ114" s="969">
        <f>$AA114-AX114-AY114</f>
        <v>0</v>
      </c>
      <c r="BA114" s="204">
        <f t="shared" si="217"/>
        <v>0</v>
      </c>
      <c r="BB114" s="204">
        <f t="shared" si="217"/>
        <v>0</v>
      </c>
      <c r="BC114" s="204">
        <f t="shared" si="217"/>
        <v>0</v>
      </c>
      <c r="BD114" s="204">
        <f t="shared" si="217"/>
        <v>0</v>
      </c>
      <c r="BE114" s="204">
        <f t="shared" si="217"/>
        <v>0</v>
      </c>
      <c r="BF114" s="205">
        <f t="shared" si="217"/>
        <v>0</v>
      </c>
      <c r="BG114" s="973">
        <f>IF($Z114=1,0,IF(AND($Z114=0,BB114&gt;0),1,IF(AND($Z114=0,BD114&gt;0),1,IF(AND($Z114=0,BF114&gt;0),1,0))))</f>
        <v>0</v>
      </c>
      <c r="BH114" s="973">
        <f t="shared" si="150"/>
        <v>0</v>
      </c>
      <c r="BI114" s="978">
        <f>IF($Z114=0,0,IF(BM114+BO114+BQ114&gt;0,$AA114,0))</f>
        <v>0</v>
      </c>
      <c r="BJ114" s="980">
        <f>IF($Z114=0,0,IF(AND(BI114=0,M115&gt;0),$AA114,0))</f>
        <v>0</v>
      </c>
      <c r="BK114" s="969">
        <f>$AA114-BI114-BJ114</f>
        <v>0</v>
      </c>
      <c r="BL114" s="204">
        <f t="shared" si="218"/>
        <v>0</v>
      </c>
      <c r="BM114" s="204">
        <f t="shared" si="218"/>
        <v>0</v>
      </c>
      <c r="BN114" s="204">
        <f t="shared" si="218"/>
        <v>0</v>
      </c>
      <c r="BO114" s="204">
        <f t="shared" si="218"/>
        <v>0</v>
      </c>
      <c r="BP114" s="204">
        <f t="shared" si="218"/>
        <v>0</v>
      </c>
      <c r="BQ114" s="205">
        <f t="shared" si="218"/>
        <v>0</v>
      </c>
      <c r="BR114" s="973">
        <f>IF($Z114=1,0,IF(AND($Z114=0,BM114&gt;0),1,IF(AND($Z114=0,BO114&gt;0),1,IF(AND($Z114=0,BQ114&gt;0),1,0))))</f>
        <v>0</v>
      </c>
      <c r="BS114" s="973">
        <f t="shared" si="152"/>
        <v>0</v>
      </c>
      <c r="BT114" s="978">
        <f>IF($Z114=0,0,IF(BX114+BZ114+CB114&gt;0,$AA114,0))</f>
        <v>0</v>
      </c>
      <c r="BU114" s="980">
        <f>IF($Z114=0,0,IF(AND(BT114=0,O115&gt;0),$AA114,0))</f>
        <v>0</v>
      </c>
      <c r="BV114" s="969">
        <f>$AA114-BT114-BU114</f>
        <v>0</v>
      </c>
      <c r="BW114" s="204">
        <f t="shared" si="219"/>
        <v>0</v>
      </c>
      <c r="BX114" s="204">
        <f t="shared" si="219"/>
        <v>0</v>
      </c>
      <c r="BY114" s="204">
        <f t="shared" si="219"/>
        <v>0</v>
      </c>
      <c r="BZ114" s="204">
        <f t="shared" si="219"/>
        <v>0</v>
      </c>
      <c r="CA114" s="204">
        <f t="shared" si="219"/>
        <v>0</v>
      </c>
      <c r="CB114" s="205">
        <f t="shared" si="219"/>
        <v>0</v>
      </c>
      <c r="CC114" s="973">
        <f>IF($Z114=1,0,IF(AND($Z114=0,BX114&gt;0),1,IF(AND($Z114=0,BZ114&gt;0),1,IF(AND($Z114=0,CB114&gt;0),1,0))))</f>
        <v>0</v>
      </c>
      <c r="CD114" s="973">
        <f t="shared" si="154"/>
        <v>0</v>
      </c>
      <c r="CE114" s="11"/>
      <c r="CF114" s="11"/>
      <c r="CG114" s="11"/>
      <c r="CH114" s="11"/>
      <c r="CI114" s="11"/>
      <c r="CJ114" s="11"/>
      <c r="CK114" s="11"/>
      <c r="CL114" s="11"/>
      <c r="CM114" s="11"/>
    </row>
    <row r="115" spans="1:91" ht="14.25" customHeight="1">
      <c r="A115" s="950" t="str">
        <f>A114</f>
        <v/>
      </c>
      <c r="B115" s="57"/>
      <c r="C115" s="2051"/>
      <c r="D115" s="2053"/>
      <c r="E115" s="2051"/>
      <c r="F115" s="2772"/>
      <c r="G115" s="1121">
        <f>Import!Q812</f>
        <v>0</v>
      </c>
      <c r="H115" s="2774"/>
      <c r="I115" s="450"/>
      <c r="J115" s="2775"/>
      <c r="K115" s="450"/>
      <c r="L115" s="2775"/>
      <c r="M115" s="450"/>
      <c r="N115" s="2775"/>
      <c r="O115" s="450"/>
      <c r="P115" s="2775"/>
      <c r="Q115" s="11"/>
      <c r="R115" s="11"/>
      <c r="S115" s="397"/>
      <c r="T115" s="419"/>
      <c r="U115" s="444">
        <f>Import!N813</f>
        <v>0</v>
      </c>
      <c r="V115" s="11"/>
      <c r="W115" s="306"/>
      <c r="X115" s="306"/>
      <c r="Y115" s="306"/>
      <c r="Z115" s="11"/>
      <c r="AE115" s="204"/>
      <c r="AF115" s="204"/>
      <c r="AG115" s="204"/>
      <c r="AH115" s="204"/>
      <c r="AI115" s="922"/>
      <c r="AJ115" s="205"/>
      <c r="AK115" s="973"/>
      <c r="AL115" s="973">
        <f>AL114</f>
        <v>0</v>
      </c>
      <c r="AP115" s="204"/>
      <c r="AQ115" s="204"/>
      <c r="AR115" s="204"/>
      <c r="AS115" s="204"/>
      <c r="AT115" s="204"/>
      <c r="AU115" s="205"/>
      <c r="AV115" s="973"/>
      <c r="AW115" s="973">
        <f>AW114</f>
        <v>0</v>
      </c>
      <c r="BA115" s="204"/>
      <c r="BB115" s="204"/>
      <c r="BC115" s="204"/>
      <c r="BD115" s="204"/>
      <c r="BE115" s="204"/>
      <c r="BF115" s="205"/>
      <c r="BG115" s="973"/>
      <c r="BH115" s="973">
        <f>BH114</f>
        <v>0</v>
      </c>
      <c r="BL115" s="204"/>
      <c r="BM115" s="204"/>
      <c r="BN115" s="204"/>
      <c r="BO115" s="204"/>
      <c r="BP115" s="204"/>
      <c r="BQ115" s="205"/>
      <c r="BR115" s="973"/>
      <c r="BS115" s="973">
        <f>BS114</f>
        <v>0</v>
      </c>
      <c r="BW115" s="204"/>
      <c r="BX115" s="204"/>
      <c r="BY115" s="204"/>
      <c r="BZ115" s="204"/>
      <c r="CA115" s="204"/>
      <c r="CB115" s="205"/>
      <c r="CC115" s="973"/>
      <c r="CD115" s="973">
        <f>CD114</f>
        <v>0</v>
      </c>
      <c r="CE115" s="11"/>
      <c r="CF115" s="11"/>
      <c r="CG115" s="11"/>
      <c r="CH115" s="11"/>
      <c r="CI115" s="11"/>
      <c r="CJ115" s="11"/>
      <c r="CK115" s="11"/>
      <c r="CL115" s="11"/>
      <c r="CM115" s="11"/>
    </row>
    <row r="116" spans="1:91" ht="24.75" customHeight="1">
      <c r="A116" s="949" t="str">
        <f>IF(E116&gt;0,"Wypełnione","")</f>
        <v/>
      </c>
      <c r="B116" s="57"/>
      <c r="C116" s="2050">
        <f>'Og s3a'!C825</f>
        <v>0</v>
      </c>
      <c r="D116" s="2052">
        <f>'Og s3a'!E825</f>
        <v>0</v>
      </c>
      <c r="E116" s="2050">
        <f>'Og s3a'!F825</f>
        <v>0</v>
      </c>
      <c r="F116" s="2771"/>
      <c r="G116" s="448">
        <f>T116</f>
        <v>0</v>
      </c>
      <c r="H116" s="2773">
        <f>U116</f>
        <v>0</v>
      </c>
      <c r="I116" s="451"/>
      <c r="J116" s="2775"/>
      <c r="K116" s="451"/>
      <c r="L116" s="2775"/>
      <c r="M116" s="451"/>
      <c r="N116" s="2775"/>
      <c r="O116" s="451"/>
      <c r="P116" s="2775"/>
      <c r="Q116" s="11"/>
      <c r="R116" s="11"/>
      <c r="S116" s="396">
        <f>'Og s3a'!G825</f>
        <v>0</v>
      </c>
      <c r="T116" s="398">
        <f>'Og s3a'!D825</f>
        <v>0</v>
      </c>
      <c r="U116" s="444">
        <f>Import!N814</f>
        <v>0</v>
      </c>
      <c r="V116" s="11"/>
      <c r="W116" s="306"/>
      <c r="X116" s="306"/>
      <c r="Y116" s="306"/>
      <c r="Z116" s="970">
        <f>IF(F116=AF$7,1,0)</f>
        <v>0</v>
      </c>
      <c r="AA116" s="970">
        <f>Z116*D116</f>
        <v>0</v>
      </c>
      <c r="AB116" s="978">
        <f>IF($Z116=0,0,IF(AF116+AH116+AJ116&gt;0,$AA116,0))</f>
        <v>0</v>
      </c>
      <c r="AC116" s="980">
        <f>IF($Z116=0,0,IF(AND(AB116=0,G117&gt;0),$AA116,0))</f>
        <v>0</v>
      </c>
      <c r="AD116" s="969">
        <f>AA116-AB116-AC116</f>
        <v>0</v>
      </c>
      <c r="AE116" s="204">
        <f t="shared" si="215"/>
        <v>0</v>
      </c>
      <c r="AF116" s="204">
        <f t="shared" si="215"/>
        <v>0</v>
      </c>
      <c r="AG116" s="204">
        <f t="shared" si="215"/>
        <v>0</v>
      </c>
      <c r="AH116" s="204">
        <f t="shared" si="215"/>
        <v>0</v>
      </c>
      <c r="AI116" s="922">
        <f t="shared" si="215"/>
        <v>0</v>
      </c>
      <c r="AJ116" s="205">
        <f t="shared" si="215"/>
        <v>0</v>
      </c>
      <c r="AK116" s="973">
        <f>IF($Z116=1,0,IF(AND($Z116=0,AF116&gt;0),1,IF(AND($Z116=0,AH116&gt;0),1,IF(AND($Z116=0,AJ116&gt;0),1,0))))</f>
        <v>0</v>
      </c>
      <c r="AL116" s="973">
        <f t="shared" si="146"/>
        <v>0</v>
      </c>
      <c r="AM116" s="978">
        <f>IF($Z116=0,0,IF(AQ116+AS116+AU116&gt;0,$AA116,0))</f>
        <v>0</v>
      </c>
      <c r="AN116" s="980">
        <f>IF($Z116=0,0,IF(AND(AM116=0,I117&gt;0),$AA116,0))</f>
        <v>0</v>
      </c>
      <c r="AO116" s="969">
        <f>$AA116-AM116-AN116</f>
        <v>0</v>
      </c>
      <c r="AP116" s="204">
        <f t="shared" si="216"/>
        <v>0</v>
      </c>
      <c r="AQ116" s="204">
        <f t="shared" si="216"/>
        <v>0</v>
      </c>
      <c r="AR116" s="204">
        <f t="shared" si="216"/>
        <v>0</v>
      </c>
      <c r="AS116" s="204">
        <f t="shared" si="216"/>
        <v>0</v>
      </c>
      <c r="AT116" s="204">
        <f t="shared" si="216"/>
        <v>0</v>
      </c>
      <c r="AU116" s="205">
        <f t="shared" si="216"/>
        <v>0</v>
      </c>
      <c r="AV116" s="973">
        <f>IF($Z116=1,0,IF(AND($Z116=0,AQ116&gt;0),1,IF(AND($Z116=0,AS116&gt;0),1,IF(AND($Z116=0,AU116&gt;0),1,0))))</f>
        <v>0</v>
      </c>
      <c r="AW116" s="973">
        <f t="shared" si="148"/>
        <v>0</v>
      </c>
      <c r="AX116" s="978">
        <f>IF($Z116=0,0,IF(BB116+BD116+BF116&gt;0,$AA116,0))</f>
        <v>0</v>
      </c>
      <c r="AY116" s="980">
        <f>IF($Z116=0,0,IF(AND(AX116=0,K117&gt;0),$AA116,0))</f>
        <v>0</v>
      </c>
      <c r="AZ116" s="969">
        <f>$AA116-AX116-AY116</f>
        <v>0</v>
      </c>
      <c r="BA116" s="204">
        <f t="shared" si="217"/>
        <v>0</v>
      </c>
      <c r="BB116" s="204">
        <f t="shared" si="217"/>
        <v>0</v>
      </c>
      <c r="BC116" s="204">
        <f t="shared" si="217"/>
        <v>0</v>
      </c>
      <c r="BD116" s="204">
        <f t="shared" si="217"/>
        <v>0</v>
      </c>
      <c r="BE116" s="204">
        <f t="shared" si="217"/>
        <v>0</v>
      </c>
      <c r="BF116" s="205">
        <f t="shared" si="217"/>
        <v>0</v>
      </c>
      <c r="BG116" s="973">
        <f>IF($Z116=1,0,IF(AND($Z116=0,BB116&gt;0),1,IF(AND($Z116=0,BD116&gt;0),1,IF(AND($Z116=0,BF116&gt;0),1,0))))</f>
        <v>0</v>
      </c>
      <c r="BH116" s="973">
        <f t="shared" si="150"/>
        <v>0</v>
      </c>
      <c r="BI116" s="978">
        <f>IF($Z116=0,0,IF(BM116+BO116+BQ116&gt;0,$AA116,0))</f>
        <v>0</v>
      </c>
      <c r="BJ116" s="980">
        <f>IF($Z116=0,0,IF(AND(BI116=0,M117&gt;0),$AA116,0))</f>
        <v>0</v>
      </c>
      <c r="BK116" s="969">
        <f>$AA116-BI116-BJ116</f>
        <v>0</v>
      </c>
      <c r="BL116" s="204">
        <f t="shared" si="218"/>
        <v>0</v>
      </c>
      <c r="BM116" s="204">
        <f t="shared" si="218"/>
        <v>0</v>
      </c>
      <c r="BN116" s="204">
        <f t="shared" si="218"/>
        <v>0</v>
      </c>
      <c r="BO116" s="204">
        <f t="shared" si="218"/>
        <v>0</v>
      </c>
      <c r="BP116" s="204">
        <f t="shared" si="218"/>
        <v>0</v>
      </c>
      <c r="BQ116" s="205">
        <f t="shared" si="218"/>
        <v>0</v>
      </c>
      <c r="BR116" s="973">
        <f>IF($Z116=1,0,IF(AND($Z116=0,BM116&gt;0),1,IF(AND($Z116=0,BO116&gt;0),1,IF(AND($Z116=0,BQ116&gt;0),1,0))))</f>
        <v>0</v>
      </c>
      <c r="BS116" s="973">
        <f t="shared" si="152"/>
        <v>0</v>
      </c>
      <c r="BT116" s="978">
        <f>IF($Z116=0,0,IF(BX116+BZ116+CB116&gt;0,$AA116,0))</f>
        <v>0</v>
      </c>
      <c r="BU116" s="980">
        <f>IF($Z116=0,0,IF(AND(BT116=0,O117&gt;0),$AA116,0))</f>
        <v>0</v>
      </c>
      <c r="BV116" s="969">
        <f>$AA116-BT116-BU116</f>
        <v>0</v>
      </c>
      <c r="BW116" s="204">
        <f t="shared" si="219"/>
        <v>0</v>
      </c>
      <c r="BX116" s="204">
        <f t="shared" si="219"/>
        <v>0</v>
      </c>
      <c r="BY116" s="204">
        <f t="shared" si="219"/>
        <v>0</v>
      </c>
      <c r="BZ116" s="204">
        <f t="shared" si="219"/>
        <v>0</v>
      </c>
      <c r="CA116" s="204">
        <f t="shared" si="219"/>
        <v>0</v>
      </c>
      <c r="CB116" s="205">
        <f t="shared" si="219"/>
        <v>0</v>
      </c>
      <c r="CC116" s="973">
        <f>IF($Z116=1,0,IF(AND($Z116=0,BX116&gt;0),1,IF(AND($Z116=0,BZ116&gt;0),1,IF(AND($Z116=0,CB116&gt;0),1,0))))</f>
        <v>0</v>
      </c>
      <c r="CD116" s="973">
        <f t="shared" si="154"/>
        <v>0</v>
      </c>
      <c r="CE116" s="11"/>
      <c r="CF116" s="11"/>
      <c r="CG116" s="11"/>
      <c r="CH116" s="11"/>
      <c r="CI116" s="11"/>
      <c r="CJ116" s="11"/>
      <c r="CK116" s="11"/>
      <c r="CL116" s="11"/>
      <c r="CM116" s="11"/>
    </row>
    <row r="117" spans="1:91" ht="14.25" customHeight="1">
      <c r="A117" s="950" t="str">
        <f>A116</f>
        <v/>
      </c>
      <c r="B117" s="57"/>
      <c r="C117" s="2051"/>
      <c r="D117" s="2053"/>
      <c r="E117" s="2051"/>
      <c r="F117" s="2772"/>
      <c r="G117" s="1121">
        <f>Import!Q814</f>
        <v>0</v>
      </c>
      <c r="H117" s="2774"/>
      <c r="I117" s="450"/>
      <c r="J117" s="2775"/>
      <c r="K117" s="450"/>
      <c r="L117" s="2775"/>
      <c r="M117" s="450"/>
      <c r="N117" s="2775"/>
      <c r="O117" s="450"/>
      <c r="P117" s="2775"/>
      <c r="Q117" s="11"/>
      <c r="R117" s="11"/>
      <c r="S117" s="397"/>
      <c r="T117" s="419"/>
      <c r="U117" s="444">
        <f>Import!N815</f>
        <v>0</v>
      </c>
      <c r="V117" s="11"/>
      <c r="W117" s="306"/>
      <c r="X117" s="306"/>
      <c r="Y117" s="306"/>
      <c r="Z117" s="11"/>
      <c r="AE117" s="204"/>
      <c r="AF117" s="204"/>
      <c r="AG117" s="204"/>
      <c r="AH117" s="204"/>
      <c r="AI117" s="922"/>
      <c r="AJ117" s="205"/>
      <c r="AK117" s="973"/>
      <c r="AL117" s="973">
        <f>AL116</f>
        <v>0</v>
      </c>
      <c r="AP117" s="204"/>
      <c r="AQ117" s="204"/>
      <c r="AR117" s="204"/>
      <c r="AS117" s="204"/>
      <c r="AT117" s="204"/>
      <c r="AU117" s="205"/>
      <c r="AV117" s="973"/>
      <c r="AW117" s="973">
        <f>AW116</f>
        <v>0</v>
      </c>
      <c r="BA117" s="204"/>
      <c r="BB117" s="204"/>
      <c r="BC117" s="204"/>
      <c r="BD117" s="204"/>
      <c r="BE117" s="204"/>
      <c r="BF117" s="205"/>
      <c r="BG117" s="973"/>
      <c r="BH117" s="973">
        <f>BH116</f>
        <v>0</v>
      </c>
      <c r="BL117" s="204"/>
      <c r="BM117" s="204"/>
      <c r="BN117" s="204"/>
      <c r="BO117" s="204"/>
      <c r="BP117" s="204"/>
      <c r="BQ117" s="205"/>
      <c r="BR117" s="973"/>
      <c r="BS117" s="973">
        <f>BS116</f>
        <v>0</v>
      </c>
      <c r="BW117" s="204"/>
      <c r="BX117" s="204"/>
      <c r="BY117" s="204"/>
      <c r="BZ117" s="204"/>
      <c r="CA117" s="204"/>
      <c r="CB117" s="205"/>
      <c r="CC117" s="973"/>
      <c r="CD117" s="973">
        <f>CD116</f>
        <v>0</v>
      </c>
      <c r="CE117" s="11"/>
      <c r="CF117" s="11"/>
      <c r="CG117" s="11"/>
      <c r="CH117" s="11"/>
      <c r="CI117" s="11"/>
      <c r="CJ117" s="11"/>
      <c r="CK117" s="11"/>
      <c r="CL117" s="11"/>
      <c r="CM117" s="11"/>
    </row>
    <row r="118" spans="1:91" ht="24.75" customHeight="1">
      <c r="A118" s="949" t="str">
        <f>IF(E118&gt;0,"Wypełnione","")</f>
        <v/>
      </c>
      <c r="B118" s="57"/>
      <c r="C118" s="2050">
        <f>'Og s3a'!C827</f>
        <v>0</v>
      </c>
      <c r="D118" s="2052">
        <f>'Og s3a'!E827</f>
        <v>0</v>
      </c>
      <c r="E118" s="2050">
        <f>'Og s3a'!F827</f>
        <v>0</v>
      </c>
      <c r="F118" s="2771"/>
      <c r="G118" s="448">
        <f>T118</f>
        <v>0</v>
      </c>
      <c r="H118" s="2773">
        <f>U118</f>
        <v>0</v>
      </c>
      <c r="I118" s="451"/>
      <c r="J118" s="2775"/>
      <c r="K118" s="451"/>
      <c r="L118" s="2775"/>
      <c r="M118" s="451"/>
      <c r="N118" s="2775"/>
      <c r="O118" s="451"/>
      <c r="P118" s="2775"/>
      <c r="Q118" s="11"/>
      <c r="R118" s="11"/>
      <c r="S118" s="396">
        <f>'Og s3a'!G827</f>
        <v>0</v>
      </c>
      <c r="T118" s="398">
        <f>'Og s3a'!D827</f>
        <v>0</v>
      </c>
      <c r="U118" s="444">
        <f>Import!N816</f>
        <v>0</v>
      </c>
      <c r="V118" s="11"/>
      <c r="W118" s="306"/>
      <c r="X118" s="306"/>
      <c r="Y118" s="306"/>
      <c r="Z118" s="970">
        <f>IF(F118=AF$7,1,0)</f>
        <v>0</v>
      </c>
      <c r="AA118" s="970">
        <f>Z118*D118</f>
        <v>0</v>
      </c>
      <c r="AB118" s="978">
        <f>IF($Z118=0,0,IF(AF118+AH118+AJ118&gt;0,$AA118,0))</f>
        <v>0</v>
      </c>
      <c r="AC118" s="980">
        <f>IF($Z118=0,0,IF(AND(AB118=0,G119&gt;0),$AA118,0))</f>
        <v>0</v>
      </c>
      <c r="AD118" s="969">
        <f>AA118-AB118-AC118</f>
        <v>0</v>
      </c>
      <c r="AE118" s="204">
        <f t="shared" si="215"/>
        <v>0</v>
      </c>
      <c r="AF118" s="204">
        <f t="shared" si="215"/>
        <v>0</v>
      </c>
      <c r="AG118" s="204">
        <f t="shared" si="215"/>
        <v>0</v>
      </c>
      <c r="AH118" s="204">
        <f t="shared" si="215"/>
        <v>0</v>
      </c>
      <c r="AI118" s="922">
        <f t="shared" si="215"/>
        <v>0</v>
      </c>
      <c r="AJ118" s="205">
        <f t="shared" si="215"/>
        <v>0</v>
      </c>
      <c r="AK118" s="973">
        <f>IF($Z118=1,0,IF(AND($Z118=0,AF118&gt;0),1,IF(AND($Z118=0,AH118&gt;0),1,IF(AND($Z118=0,AJ118&gt;0),1,0))))</f>
        <v>0</v>
      </c>
      <c r="AL118" s="973">
        <f t="shared" si="146"/>
        <v>0</v>
      </c>
      <c r="AM118" s="978">
        <f>IF($Z118=0,0,IF(AQ118+AS118+AU118&gt;0,$AA118,0))</f>
        <v>0</v>
      </c>
      <c r="AN118" s="980">
        <f>IF($Z118=0,0,IF(AND(AM118=0,I119&gt;0),$AA118,0))</f>
        <v>0</v>
      </c>
      <c r="AO118" s="969">
        <f>$AA118-AM118-AN118</f>
        <v>0</v>
      </c>
      <c r="AP118" s="204">
        <f t="shared" si="216"/>
        <v>0</v>
      </c>
      <c r="AQ118" s="204">
        <f t="shared" si="216"/>
        <v>0</v>
      </c>
      <c r="AR118" s="204">
        <f t="shared" si="216"/>
        <v>0</v>
      </c>
      <c r="AS118" s="204">
        <f t="shared" si="216"/>
        <v>0</v>
      </c>
      <c r="AT118" s="204">
        <f t="shared" si="216"/>
        <v>0</v>
      </c>
      <c r="AU118" s="205">
        <f t="shared" si="216"/>
        <v>0</v>
      </c>
      <c r="AV118" s="973">
        <f>IF($Z118=1,0,IF(AND($Z118=0,AQ118&gt;0),1,IF(AND($Z118=0,AS118&gt;0),1,IF(AND($Z118=0,AU118&gt;0),1,0))))</f>
        <v>0</v>
      </c>
      <c r="AW118" s="973">
        <f t="shared" si="148"/>
        <v>0</v>
      </c>
      <c r="AX118" s="978">
        <f>IF($Z118=0,0,IF(BB118+BD118+BF118&gt;0,$AA118,0))</f>
        <v>0</v>
      </c>
      <c r="AY118" s="980">
        <f>IF($Z118=0,0,IF(AND(AX118=0,K119&gt;0),$AA118,0))</f>
        <v>0</v>
      </c>
      <c r="AZ118" s="969">
        <f>$AA118-AX118-AY118</f>
        <v>0</v>
      </c>
      <c r="BA118" s="204">
        <f t="shared" si="217"/>
        <v>0</v>
      </c>
      <c r="BB118" s="204">
        <f t="shared" si="217"/>
        <v>0</v>
      </c>
      <c r="BC118" s="204">
        <f t="shared" si="217"/>
        <v>0</v>
      </c>
      <c r="BD118" s="204">
        <f t="shared" si="217"/>
        <v>0</v>
      </c>
      <c r="BE118" s="204">
        <f t="shared" si="217"/>
        <v>0</v>
      </c>
      <c r="BF118" s="205">
        <f t="shared" si="217"/>
        <v>0</v>
      </c>
      <c r="BG118" s="973">
        <f>IF($Z118=1,0,IF(AND($Z118=0,BB118&gt;0),1,IF(AND($Z118=0,BD118&gt;0),1,IF(AND($Z118=0,BF118&gt;0),1,0))))</f>
        <v>0</v>
      </c>
      <c r="BH118" s="973">
        <f t="shared" si="150"/>
        <v>0</v>
      </c>
      <c r="BI118" s="978">
        <f>IF($Z118=0,0,IF(BM118+BO118+BQ118&gt;0,$AA118,0))</f>
        <v>0</v>
      </c>
      <c r="BJ118" s="980">
        <f>IF($Z118=0,0,IF(AND(BI118=0,M119&gt;0),$AA118,0))</f>
        <v>0</v>
      </c>
      <c r="BK118" s="969">
        <f>$AA118-BI118-BJ118</f>
        <v>0</v>
      </c>
      <c r="BL118" s="204">
        <f t="shared" si="218"/>
        <v>0</v>
      </c>
      <c r="BM118" s="204">
        <f t="shared" si="218"/>
        <v>0</v>
      </c>
      <c r="BN118" s="204">
        <f t="shared" si="218"/>
        <v>0</v>
      </c>
      <c r="BO118" s="204">
        <f t="shared" si="218"/>
        <v>0</v>
      </c>
      <c r="BP118" s="204">
        <f t="shared" si="218"/>
        <v>0</v>
      </c>
      <c r="BQ118" s="205">
        <f t="shared" si="218"/>
        <v>0</v>
      </c>
      <c r="BR118" s="973">
        <f>IF($Z118=1,0,IF(AND($Z118=0,BM118&gt;0),1,IF(AND($Z118=0,BO118&gt;0),1,IF(AND($Z118=0,BQ118&gt;0),1,0))))</f>
        <v>0</v>
      </c>
      <c r="BS118" s="973">
        <f t="shared" si="152"/>
        <v>0</v>
      </c>
      <c r="BT118" s="978">
        <f>IF($Z118=0,0,IF(BX118+BZ118+CB118&gt;0,$AA118,0))</f>
        <v>0</v>
      </c>
      <c r="BU118" s="980">
        <f>IF($Z118=0,0,IF(AND(BT118=0,O119&gt;0),$AA118,0))</f>
        <v>0</v>
      </c>
      <c r="BV118" s="969">
        <f>$AA118-BT118-BU118</f>
        <v>0</v>
      </c>
      <c r="BW118" s="204">
        <f t="shared" si="219"/>
        <v>0</v>
      </c>
      <c r="BX118" s="204">
        <f t="shared" si="219"/>
        <v>0</v>
      </c>
      <c r="BY118" s="204">
        <f t="shared" si="219"/>
        <v>0</v>
      </c>
      <c r="BZ118" s="204">
        <f t="shared" si="219"/>
        <v>0</v>
      </c>
      <c r="CA118" s="204">
        <f t="shared" si="219"/>
        <v>0</v>
      </c>
      <c r="CB118" s="205">
        <f t="shared" si="219"/>
        <v>0</v>
      </c>
      <c r="CC118" s="973">
        <f>IF($Z118=1,0,IF(AND($Z118=0,BX118&gt;0),1,IF(AND($Z118=0,BZ118&gt;0),1,IF(AND($Z118=0,CB118&gt;0),1,0))))</f>
        <v>0</v>
      </c>
      <c r="CD118" s="973">
        <f t="shared" si="154"/>
        <v>0</v>
      </c>
      <c r="CE118" s="11"/>
      <c r="CF118" s="11"/>
      <c r="CG118" s="11"/>
      <c r="CH118" s="11"/>
      <c r="CI118" s="11"/>
      <c r="CJ118" s="11"/>
      <c r="CK118" s="11"/>
      <c r="CL118" s="11"/>
      <c r="CM118" s="11"/>
    </row>
    <row r="119" spans="1:91" ht="14.25" customHeight="1">
      <c r="A119" s="950" t="str">
        <f>A118</f>
        <v/>
      </c>
      <c r="B119" s="57"/>
      <c r="C119" s="2051"/>
      <c r="D119" s="2053"/>
      <c r="E119" s="2051"/>
      <c r="F119" s="2772"/>
      <c r="G119" s="1121">
        <f>Import!Q816</f>
        <v>0</v>
      </c>
      <c r="H119" s="2774"/>
      <c r="I119" s="450"/>
      <c r="J119" s="2775"/>
      <c r="K119" s="450"/>
      <c r="L119" s="2775"/>
      <c r="M119" s="450"/>
      <c r="N119" s="2775"/>
      <c r="O119" s="450"/>
      <c r="P119" s="2775"/>
      <c r="Q119" s="11"/>
      <c r="R119" s="11"/>
      <c r="S119" s="397"/>
      <c r="T119" s="419"/>
      <c r="U119" s="444">
        <f>Import!N817</f>
        <v>0</v>
      </c>
      <c r="V119" s="11"/>
      <c r="W119" s="306"/>
      <c r="X119" s="306"/>
      <c r="Y119" s="306"/>
      <c r="Z119" s="11"/>
      <c r="AE119" s="204"/>
      <c r="AF119" s="204"/>
      <c r="AG119" s="204"/>
      <c r="AH119" s="204"/>
      <c r="AI119" s="922"/>
      <c r="AJ119" s="205"/>
      <c r="AK119" s="973"/>
      <c r="AL119" s="973">
        <f>AL118</f>
        <v>0</v>
      </c>
      <c r="AP119" s="204"/>
      <c r="AQ119" s="204"/>
      <c r="AR119" s="204"/>
      <c r="AS119" s="204"/>
      <c r="AT119" s="204"/>
      <c r="AU119" s="205"/>
      <c r="AV119" s="973"/>
      <c r="AW119" s="973">
        <f>AW118</f>
        <v>0</v>
      </c>
      <c r="BA119" s="204"/>
      <c r="BB119" s="204"/>
      <c r="BC119" s="204"/>
      <c r="BD119" s="204"/>
      <c r="BE119" s="204"/>
      <c r="BF119" s="205"/>
      <c r="BG119" s="973"/>
      <c r="BH119" s="973">
        <f>BH118</f>
        <v>0</v>
      </c>
      <c r="BL119" s="204"/>
      <c r="BM119" s="204"/>
      <c r="BN119" s="204"/>
      <c r="BO119" s="204"/>
      <c r="BP119" s="204"/>
      <c r="BQ119" s="205"/>
      <c r="BR119" s="973"/>
      <c r="BS119" s="973">
        <f>BS118</f>
        <v>0</v>
      </c>
      <c r="BW119" s="204"/>
      <c r="BX119" s="204"/>
      <c r="BY119" s="204"/>
      <c r="BZ119" s="204"/>
      <c r="CA119" s="204"/>
      <c r="CB119" s="205"/>
      <c r="CC119" s="973"/>
      <c r="CD119" s="973">
        <f>CD118</f>
        <v>0</v>
      </c>
      <c r="CE119" s="11"/>
      <c r="CF119" s="11"/>
      <c r="CG119" s="11"/>
      <c r="CH119" s="11"/>
      <c r="CI119" s="11"/>
      <c r="CJ119" s="11"/>
      <c r="CK119" s="11"/>
      <c r="CL119" s="11"/>
      <c r="CM119" s="11"/>
    </row>
    <row r="120" spans="1:91" ht="24.75" customHeight="1">
      <c r="A120" s="949" t="str">
        <f>IF(E120&gt;0,"Wypełnione","")</f>
        <v/>
      </c>
      <c r="B120" s="57"/>
      <c r="C120" s="2050">
        <f>'Og s3a'!C829</f>
        <v>0</v>
      </c>
      <c r="D120" s="2052">
        <f>'Og s3a'!E829</f>
        <v>0</v>
      </c>
      <c r="E120" s="2050">
        <f>'Og s3a'!F829</f>
        <v>0</v>
      </c>
      <c r="F120" s="2771"/>
      <c r="G120" s="448">
        <f>T120</f>
        <v>0</v>
      </c>
      <c r="H120" s="2773">
        <f>U120</f>
        <v>0</v>
      </c>
      <c r="I120" s="451"/>
      <c r="J120" s="2775"/>
      <c r="K120" s="451"/>
      <c r="L120" s="2775"/>
      <c r="M120" s="451"/>
      <c r="N120" s="2775"/>
      <c r="O120" s="451"/>
      <c r="P120" s="2775"/>
      <c r="Q120" s="11"/>
      <c r="R120" s="11"/>
      <c r="S120" s="396">
        <f>'Og s3a'!G829</f>
        <v>0</v>
      </c>
      <c r="T120" s="398">
        <f>'Og s3a'!D829</f>
        <v>0</v>
      </c>
      <c r="U120" s="444">
        <f>Import!N818</f>
        <v>0</v>
      </c>
      <c r="V120" s="11"/>
      <c r="W120" s="306"/>
      <c r="X120" s="306"/>
      <c r="Y120" s="306"/>
      <c r="Z120" s="970">
        <f>IF(F120=AF$7,1,0)</f>
        <v>0</v>
      </c>
      <c r="AA120" s="970">
        <f>Z120*D120</f>
        <v>0</v>
      </c>
      <c r="AB120" s="978">
        <f>IF($Z120=0,0,IF(AF120+AH120+AJ120&gt;0,$AA120,0))</f>
        <v>0</v>
      </c>
      <c r="AC120" s="980">
        <f>IF($Z120=0,0,IF(AND(AB120=0,G121&gt;0),$AA120,0))</f>
        <v>0</v>
      </c>
      <c r="AD120" s="969">
        <f>AA120-AB120-AC120</f>
        <v>0</v>
      </c>
      <c r="AE120" s="204">
        <f t="shared" si="215"/>
        <v>0</v>
      </c>
      <c r="AF120" s="204">
        <f t="shared" si="215"/>
        <v>0</v>
      </c>
      <c r="AG120" s="204">
        <f t="shared" si="215"/>
        <v>0</v>
      </c>
      <c r="AH120" s="204">
        <f t="shared" si="215"/>
        <v>0</v>
      </c>
      <c r="AI120" s="922">
        <f t="shared" si="215"/>
        <v>0</v>
      </c>
      <c r="AJ120" s="205">
        <f t="shared" si="215"/>
        <v>0</v>
      </c>
      <c r="AK120" s="973">
        <f>IF($Z120=1,0,IF(AND($Z120=0,AF120&gt;0),1,IF(AND($Z120=0,AH120&gt;0),1,IF(AND($Z120=0,AJ120&gt;0),1,0))))</f>
        <v>0</v>
      </c>
      <c r="AL120" s="973">
        <f t="shared" si="146"/>
        <v>0</v>
      </c>
      <c r="AM120" s="978">
        <f>IF($Z120=0,0,IF(AQ120+AS120+AU120&gt;0,$AA120,0))</f>
        <v>0</v>
      </c>
      <c r="AN120" s="980">
        <f>IF($Z120=0,0,IF(AND(AM120=0,I121&gt;0),$AA120,0))</f>
        <v>0</v>
      </c>
      <c r="AO120" s="969">
        <f>$AA120-AM120-AN120</f>
        <v>0</v>
      </c>
      <c r="AP120" s="204">
        <f t="shared" si="216"/>
        <v>0</v>
      </c>
      <c r="AQ120" s="204">
        <f t="shared" si="216"/>
        <v>0</v>
      </c>
      <c r="AR120" s="204">
        <f t="shared" si="216"/>
        <v>0</v>
      </c>
      <c r="AS120" s="204">
        <f t="shared" si="216"/>
        <v>0</v>
      </c>
      <c r="AT120" s="204">
        <f t="shared" si="216"/>
        <v>0</v>
      </c>
      <c r="AU120" s="205">
        <f t="shared" si="216"/>
        <v>0</v>
      </c>
      <c r="AV120" s="973">
        <f>IF($Z120=1,0,IF(AND($Z120=0,AQ120&gt;0),1,IF(AND($Z120=0,AS120&gt;0),1,IF(AND($Z120=0,AU120&gt;0),1,0))))</f>
        <v>0</v>
      </c>
      <c r="AW120" s="973">
        <f t="shared" si="148"/>
        <v>0</v>
      </c>
      <c r="AX120" s="978">
        <f>IF($Z120=0,0,IF(BB120+BD120+BF120&gt;0,$AA120,0))</f>
        <v>0</v>
      </c>
      <c r="AY120" s="980">
        <f>IF($Z120=0,0,IF(AND(AX120=0,K121&gt;0),$AA120,0))</f>
        <v>0</v>
      </c>
      <c r="AZ120" s="969">
        <f>$AA120-AX120-AY120</f>
        <v>0</v>
      </c>
      <c r="BA120" s="204">
        <f t="shared" si="217"/>
        <v>0</v>
      </c>
      <c r="BB120" s="204">
        <f t="shared" si="217"/>
        <v>0</v>
      </c>
      <c r="BC120" s="204">
        <f t="shared" si="217"/>
        <v>0</v>
      </c>
      <c r="BD120" s="204">
        <f t="shared" si="217"/>
        <v>0</v>
      </c>
      <c r="BE120" s="204">
        <f t="shared" si="217"/>
        <v>0</v>
      </c>
      <c r="BF120" s="205">
        <f t="shared" si="217"/>
        <v>0</v>
      </c>
      <c r="BG120" s="973">
        <f>IF($Z120=1,0,IF(AND($Z120=0,BB120&gt;0),1,IF(AND($Z120=0,BD120&gt;0),1,IF(AND($Z120=0,BF120&gt;0),1,0))))</f>
        <v>0</v>
      </c>
      <c r="BH120" s="973">
        <f t="shared" si="150"/>
        <v>0</v>
      </c>
      <c r="BI120" s="978">
        <f>IF($Z120=0,0,IF(BM120+BO120+BQ120&gt;0,$AA120,0))</f>
        <v>0</v>
      </c>
      <c r="BJ120" s="980">
        <f>IF($Z120=0,0,IF(AND(BI120=0,M121&gt;0),$AA120,0))</f>
        <v>0</v>
      </c>
      <c r="BK120" s="969">
        <f>$AA120-BI120-BJ120</f>
        <v>0</v>
      </c>
      <c r="BL120" s="204">
        <f t="shared" si="218"/>
        <v>0</v>
      </c>
      <c r="BM120" s="204">
        <f t="shared" si="218"/>
        <v>0</v>
      </c>
      <c r="BN120" s="204">
        <f t="shared" si="218"/>
        <v>0</v>
      </c>
      <c r="BO120" s="204">
        <f t="shared" si="218"/>
        <v>0</v>
      </c>
      <c r="BP120" s="204">
        <f t="shared" si="218"/>
        <v>0</v>
      </c>
      <c r="BQ120" s="205">
        <f t="shared" si="218"/>
        <v>0</v>
      </c>
      <c r="BR120" s="973">
        <f>IF($Z120=1,0,IF(AND($Z120=0,BM120&gt;0),1,IF(AND($Z120=0,BO120&gt;0),1,IF(AND($Z120=0,BQ120&gt;0),1,0))))</f>
        <v>0</v>
      </c>
      <c r="BS120" s="973">
        <f t="shared" si="152"/>
        <v>0</v>
      </c>
      <c r="BT120" s="978">
        <f>IF($Z120=0,0,IF(BX120+BZ120+CB120&gt;0,$AA120,0))</f>
        <v>0</v>
      </c>
      <c r="BU120" s="980">
        <f>IF($Z120=0,0,IF(AND(BT120=0,O121&gt;0),$AA120,0))</f>
        <v>0</v>
      </c>
      <c r="BV120" s="969">
        <f>$AA120-BT120-BU120</f>
        <v>0</v>
      </c>
      <c r="BW120" s="204">
        <f t="shared" si="219"/>
        <v>0</v>
      </c>
      <c r="BX120" s="204">
        <f t="shared" si="219"/>
        <v>0</v>
      </c>
      <c r="BY120" s="204">
        <f t="shared" si="219"/>
        <v>0</v>
      </c>
      <c r="BZ120" s="204">
        <f t="shared" si="219"/>
        <v>0</v>
      </c>
      <c r="CA120" s="204">
        <f t="shared" si="219"/>
        <v>0</v>
      </c>
      <c r="CB120" s="205">
        <f t="shared" si="219"/>
        <v>0</v>
      </c>
      <c r="CC120" s="973">
        <f>IF($Z120=1,0,IF(AND($Z120=0,BX120&gt;0),1,IF(AND($Z120=0,BZ120&gt;0),1,IF(AND($Z120=0,CB120&gt;0),1,0))))</f>
        <v>0</v>
      </c>
      <c r="CD120" s="973">
        <f t="shared" si="154"/>
        <v>0</v>
      </c>
      <c r="CE120" s="11"/>
      <c r="CF120" s="11"/>
      <c r="CG120" s="11"/>
      <c r="CH120" s="11"/>
      <c r="CI120" s="11"/>
      <c r="CJ120" s="11"/>
      <c r="CK120" s="11"/>
      <c r="CL120" s="11"/>
      <c r="CM120" s="11"/>
    </row>
    <row r="121" spans="1:91" ht="14.25" customHeight="1">
      <c r="A121" s="950" t="str">
        <f>A120</f>
        <v/>
      </c>
      <c r="B121" s="57"/>
      <c r="C121" s="2051"/>
      <c r="D121" s="2053"/>
      <c r="E121" s="2051"/>
      <c r="F121" s="2772"/>
      <c r="G121" s="1121">
        <f>Import!Q818</f>
        <v>0</v>
      </c>
      <c r="H121" s="2774"/>
      <c r="I121" s="450"/>
      <c r="J121" s="2775"/>
      <c r="K121" s="450"/>
      <c r="L121" s="2775"/>
      <c r="M121" s="450"/>
      <c r="N121" s="2775"/>
      <c r="O121" s="450"/>
      <c r="P121" s="2775"/>
      <c r="Q121" s="11"/>
      <c r="R121" s="11"/>
      <c r="S121" s="397"/>
      <c r="T121" s="419"/>
      <c r="U121" s="444">
        <f>Import!N819</f>
        <v>0</v>
      </c>
      <c r="V121" s="11"/>
      <c r="W121" s="306"/>
      <c r="X121" s="306"/>
      <c r="Y121" s="306"/>
      <c r="Z121" s="11"/>
      <c r="AE121" s="204"/>
      <c r="AF121" s="204"/>
      <c r="AG121" s="204"/>
      <c r="AH121" s="204"/>
      <c r="AI121" s="922"/>
      <c r="AJ121" s="205"/>
      <c r="AK121" s="973"/>
      <c r="AL121" s="973">
        <f>AL120</f>
        <v>0</v>
      </c>
      <c r="AP121" s="204"/>
      <c r="AQ121" s="204"/>
      <c r="AR121" s="204"/>
      <c r="AS121" s="204"/>
      <c r="AT121" s="204"/>
      <c r="AU121" s="205"/>
      <c r="AV121" s="973"/>
      <c r="AW121" s="973">
        <f>AW120</f>
        <v>0</v>
      </c>
      <c r="BA121" s="204"/>
      <c r="BB121" s="204"/>
      <c r="BC121" s="204"/>
      <c r="BD121" s="204"/>
      <c r="BE121" s="204"/>
      <c r="BF121" s="205"/>
      <c r="BG121" s="973"/>
      <c r="BH121" s="973">
        <f>BH120</f>
        <v>0</v>
      </c>
      <c r="BL121" s="204"/>
      <c r="BM121" s="204"/>
      <c r="BN121" s="204"/>
      <c r="BO121" s="204"/>
      <c r="BP121" s="204"/>
      <c r="BQ121" s="205"/>
      <c r="BR121" s="973"/>
      <c r="BS121" s="973">
        <f>BS120</f>
        <v>0</v>
      </c>
      <c r="BW121" s="204"/>
      <c r="BX121" s="204"/>
      <c r="BY121" s="204"/>
      <c r="BZ121" s="204"/>
      <c r="CA121" s="204"/>
      <c r="CB121" s="205"/>
      <c r="CC121" s="973"/>
      <c r="CD121" s="973">
        <f>CD120</f>
        <v>0</v>
      </c>
      <c r="CE121" s="11"/>
      <c r="CF121" s="11"/>
      <c r="CG121" s="11"/>
      <c r="CH121" s="11"/>
      <c r="CI121" s="11"/>
      <c r="CJ121" s="11"/>
      <c r="CK121" s="11"/>
      <c r="CL121" s="11"/>
      <c r="CM121" s="11"/>
    </row>
    <row r="122" spans="1:91" ht="24.75" customHeight="1">
      <c r="A122" s="949" t="str">
        <f>IF(E122&gt;0,"Wypełnione","")</f>
        <v/>
      </c>
      <c r="B122" s="57"/>
      <c r="C122" s="2050">
        <f>'Og s3a'!C831</f>
        <v>0</v>
      </c>
      <c r="D122" s="2052">
        <f>'Og s3a'!E831</f>
        <v>0</v>
      </c>
      <c r="E122" s="2050">
        <f>'Og s3a'!F831</f>
        <v>0</v>
      </c>
      <c r="F122" s="2771"/>
      <c r="G122" s="448">
        <f>T122</f>
        <v>0</v>
      </c>
      <c r="H122" s="2773">
        <f>U122</f>
        <v>0</v>
      </c>
      <c r="I122" s="451"/>
      <c r="J122" s="2775"/>
      <c r="K122" s="451"/>
      <c r="L122" s="2775"/>
      <c r="M122" s="451"/>
      <c r="N122" s="2775"/>
      <c r="O122" s="451"/>
      <c r="P122" s="2775"/>
      <c r="Q122" s="11"/>
      <c r="R122" s="11"/>
      <c r="S122" s="396">
        <f>'Og s3a'!G831</f>
        <v>0</v>
      </c>
      <c r="T122" s="398">
        <f>'Og s3a'!D831</f>
        <v>0</v>
      </c>
      <c r="U122" s="444">
        <f>Import!N820</f>
        <v>0</v>
      </c>
      <c r="V122" s="11"/>
      <c r="W122" s="306"/>
      <c r="X122" s="306"/>
      <c r="Y122" s="306"/>
      <c r="Z122" s="970">
        <f>IF(F122=AF$7,1,0)</f>
        <v>0</v>
      </c>
      <c r="AA122" s="970">
        <f>Z122*D122</f>
        <v>0</v>
      </c>
      <c r="AB122" s="978">
        <f>IF($Z122=0,0,IF(AF122+AH122+AJ122&gt;0,$AA122,0))</f>
        <v>0</v>
      </c>
      <c r="AC122" s="980">
        <f>IF($Z122=0,0,IF(AND(AB122=0,G123&gt;0),$AA122,0))</f>
        <v>0</v>
      </c>
      <c r="AD122" s="969">
        <f>AA122-AB122-AC122</f>
        <v>0</v>
      </c>
      <c r="AE122" s="204">
        <f t="shared" si="215"/>
        <v>0</v>
      </c>
      <c r="AF122" s="204">
        <f t="shared" si="215"/>
        <v>0</v>
      </c>
      <c r="AG122" s="204">
        <f t="shared" si="215"/>
        <v>0</v>
      </c>
      <c r="AH122" s="204">
        <f t="shared" si="215"/>
        <v>0</v>
      </c>
      <c r="AI122" s="922">
        <f t="shared" si="215"/>
        <v>0</v>
      </c>
      <c r="AJ122" s="205">
        <f t="shared" si="215"/>
        <v>0</v>
      </c>
      <c r="AK122" s="973">
        <f>IF($Z122=1,0,IF(AND($Z122=0,AF122&gt;0),1,IF(AND($Z122=0,AH122&gt;0),1,IF(AND($Z122=0,AJ122&gt;0),1,0))))</f>
        <v>0</v>
      </c>
      <c r="AL122" s="973">
        <f t="shared" si="146"/>
        <v>0</v>
      </c>
      <c r="AM122" s="978">
        <f>IF($Z122=0,0,IF(AQ122+AS122+AU122&gt;0,$AA122,0))</f>
        <v>0</v>
      </c>
      <c r="AN122" s="980">
        <f>IF($Z122=0,0,IF(AND(AM122=0,I123&gt;0),$AA122,0))</f>
        <v>0</v>
      </c>
      <c r="AO122" s="969">
        <f>$AA122-AM122-AN122</f>
        <v>0</v>
      </c>
      <c r="AP122" s="204">
        <f t="shared" si="216"/>
        <v>0</v>
      </c>
      <c r="AQ122" s="204">
        <f t="shared" si="216"/>
        <v>0</v>
      </c>
      <c r="AR122" s="204">
        <f t="shared" si="216"/>
        <v>0</v>
      </c>
      <c r="AS122" s="204">
        <f t="shared" si="216"/>
        <v>0</v>
      </c>
      <c r="AT122" s="204">
        <f t="shared" si="216"/>
        <v>0</v>
      </c>
      <c r="AU122" s="205">
        <f t="shared" si="216"/>
        <v>0</v>
      </c>
      <c r="AV122" s="973">
        <f>IF($Z122=1,0,IF(AND($Z122=0,AQ122&gt;0),1,IF(AND($Z122=0,AS122&gt;0),1,IF(AND($Z122=0,AU122&gt;0),1,0))))</f>
        <v>0</v>
      </c>
      <c r="AW122" s="973">
        <f t="shared" si="148"/>
        <v>0</v>
      </c>
      <c r="AX122" s="978">
        <f>IF($Z122=0,0,IF(BB122+BD122+BF122&gt;0,$AA122,0))</f>
        <v>0</v>
      </c>
      <c r="AY122" s="980">
        <f>IF($Z122=0,0,IF(AND(AX122=0,K123&gt;0),$AA122,0))</f>
        <v>0</v>
      </c>
      <c r="AZ122" s="969">
        <f>$AA122-AX122-AY122</f>
        <v>0</v>
      </c>
      <c r="BA122" s="204">
        <f t="shared" si="217"/>
        <v>0</v>
      </c>
      <c r="BB122" s="204">
        <f t="shared" si="217"/>
        <v>0</v>
      </c>
      <c r="BC122" s="204">
        <f t="shared" si="217"/>
        <v>0</v>
      </c>
      <c r="BD122" s="204">
        <f t="shared" si="217"/>
        <v>0</v>
      </c>
      <c r="BE122" s="204">
        <f t="shared" si="217"/>
        <v>0</v>
      </c>
      <c r="BF122" s="205">
        <f t="shared" si="217"/>
        <v>0</v>
      </c>
      <c r="BG122" s="973">
        <f>IF($Z122=1,0,IF(AND($Z122=0,BB122&gt;0),1,IF(AND($Z122=0,BD122&gt;0),1,IF(AND($Z122=0,BF122&gt;0),1,0))))</f>
        <v>0</v>
      </c>
      <c r="BH122" s="973">
        <f t="shared" si="150"/>
        <v>0</v>
      </c>
      <c r="BI122" s="978">
        <f>IF($Z122=0,0,IF(BM122+BO122+BQ122&gt;0,$AA122,0))</f>
        <v>0</v>
      </c>
      <c r="BJ122" s="980">
        <f>IF($Z122=0,0,IF(AND(BI122=0,M123&gt;0),$AA122,0))</f>
        <v>0</v>
      </c>
      <c r="BK122" s="969">
        <f>$AA122-BI122-BJ122</f>
        <v>0</v>
      </c>
      <c r="BL122" s="204">
        <f t="shared" si="218"/>
        <v>0</v>
      </c>
      <c r="BM122" s="204">
        <f t="shared" si="218"/>
        <v>0</v>
      </c>
      <c r="BN122" s="204">
        <f t="shared" si="218"/>
        <v>0</v>
      </c>
      <c r="BO122" s="204">
        <f t="shared" si="218"/>
        <v>0</v>
      </c>
      <c r="BP122" s="204">
        <f t="shared" si="218"/>
        <v>0</v>
      </c>
      <c r="BQ122" s="205">
        <f t="shared" si="218"/>
        <v>0</v>
      </c>
      <c r="BR122" s="973">
        <f>IF($Z122=1,0,IF(AND($Z122=0,BM122&gt;0),1,IF(AND($Z122=0,BO122&gt;0),1,IF(AND($Z122=0,BQ122&gt;0),1,0))))</f>
        <v>0</v>
      </c>
      <c r="BS122" s="973">
        <f t="shared" si="152"/>
        <v>0</v>
      </c>
      <c r="BT122" s="978">
        <f>IF($Z122=0,0,IF(BX122+BZ122+CB122&gt;0,$AA122,0))</f>
        <v>0</v>
      </c>
      <c r="BU122" s="980">
        <f>IF($Z122=0,0,IF(AND(BT122=0,O123&gt;0),$AA122,0))</f>
        <v>0</v>
      </c>
      <c r="BV122" s="969">
        <f>$AA122-BT122-BU122</f>
        <v>0</v>
      </c>
      <c r="BW122" s="204">
        <f t="shared" si="219"/>
        <v>0</v>
      </c>
      <c r="BX122" s="204">
        <f t="shared" si="219"/>
        <v>0</v>
      </c>
      <c r="BY122" s="204">
        <f t="shared" si="219"/>
        <v>0</v>
      </c>
      <c r="BZ122" s="204">
        <f t="shared" si="219"/>
        <v>0</v>
      </c>
      <c r="CA122" s="204">
        <f t="shared" si="219"/>
        <v>0</v>
      </c>
      <c r="CB122" s="205">
        <f t="shared" si="219"/>
        <v>0</v>
      </c>
      <c r="CC122" s="973">
        <f>IF($Z122=1,0,IF(AND($Z122=0,BX122&gt;0),1,IF(AND($Z122=0,BZ122&gt;0),1,IF(AND($Z122=0,CB122&gt;0),1,0))))</f>
        <v>0</v>
      </c>
      <c r="CD122" s="973">
        <f t="shared" si="154"/>
        <v>0</v>
      </c>
      <c r="CE122" s="11"/>
      <c r="CF122" s="11"/>
      <c r="CG122" s="11"/>
      <c r="CH122" s="11"/>
      <c r="CI122" s="11"/>
      <c r="CJ122" s="11"/>
      <c r="CK122" s="11"/>
      <c r="CL122" s="11"/>
      <c r="CM122" s="11"/>
    </row>
    <row r="123" spans="1:91" ht="14.25" customHeight="1">
      <c r="A123" s="950" t="str">
        <f>A122</f>
        <v/>
      </c>
      <c r="B123" s="57"/>
      <c r="C123" s="2051"/>
      <c r="D123" s="2053"/>
      <c r="E123" s="2051"/>
      <c r="F123" s="2772"/>
      <c r="G123" s="1121">
        <f>Import!Q820</f>
        <v>0</v>
      </c>
      <c r="H123" s="2774"/>
      <c r="I123" s="450"/>
      <c r="J123" s="2775"/>
      <c r="K123" s="450"/>
      <c r="L123" s="2775"/>
      <c r="M123" s="450"/>
      <c r="N123" s="2775"/>
      <c r="O123" s="450"/>
      <c r="P123" s="2775"/>
      <c r="Q123" s="11"/>
      <c r="R123" s="11"/>
      <c r="S123" s="397"/>
      <c r="T123" s="419"/>
      <c r="U123" s="444">
        <f>Import!N821</f>
        <v>0</v>
      </c>
      <c r="V123" s="11"/>
      <c r="W123" s="306"/>
      <c r="X123" s="306"/>
      <c r="Y123" s="306"/>
      <c r="Z123" s="11"/>
      <c r="AE123" s="204"/>
      <c r="AF123" s="204"/>
      <c r="AG123" s="204"/>
      <c r="AH123" s="204"/>
      <c r="AI123" s="922"/>
      <c r="AJ123" s="205"/>
      <c r="AK123" s="973"/>
      <c r="AL123" s="973">
        <f>AL122</f>
        <v>0</v>
      </c>
      <c r="AP123" s="204"/>
      <c r="AQ123" s="204"/>
      <c r="AR123" s="204"/>
      <c r="AS123" s="204"/>
      <c r="AT123" s="204"/>
      <c r="AU123" s="205"/>
      <c r="AV123" s="973"/>
      <c r="AW123" s="973">
        <f>AW122</f>
        <v>0</v>
      </c>
      <c r="BA123" s="204"/>
      <c r="BB123" s="204"/>
      <c r="BC123" s="204"/>
      <c r="BD123" s="204"/>
      <c r="BE123" s="204"/>
      <c r="BF123" s="205"/>
      <c r="BG123" s="973"/>
      <c r="BH123" s="973">
        <f>BH122</f>
        <v>0</v>
      </c>
      <c r="BL123" s="204"/>
      <c r="BM123" s="204"/>
      <c r="BN123" s="204"/>
      <c r="BO123" s="204"/>
      <c r="BP123" s="204"/>
      <c r="BQ123" s="205"/>
      <c r="BR123" s="973"/>
      <c r="BS123" s="973">
        <f>BS122</f>
        <v>0</v>
      </c>
      <c r="BW123" s="204"/>
      <c r="BX123" s="204"/>
      <c r="BY123" s="204"/>
      <c r="BZ123" s="204"/>
      <c r="CA123" s="204"/>
      <c r="CB123" s="205"/>
      <c r="CC123" s="973"/>
      <c r="CD123" s="973">
        <f>CD122</f>
        <v>0</v>
      </c>
      <c r="CE123" s="11"/>
      <c r="CF123" s="11"/>
      <c r="CG123" s="11"/>
      <c r="CH123" s="11"/>
      <c r="CI123" s="11"/>
      <c r="CJ123" s="11"/>
      <c r="CK123" s="11"/>
      <c r="CL123" s="11"/>
      <c r="CM123" s="11"/>
    </row>
    <row r="124" spans="1:91" ht="24.75" customHeight="1">
      <c r="A124" s="949" t="str">
        <f>IF(E124&gt;0,"Wypełnione","")</f>
        <v/>
      </c>
      <c r="B124" s="57"/>
      <c r="C124" s="2050">
        <f>'Og s3a'!C833</f>
        <v>0</v>
      </c>
      <c r="D124" s="2052">
        <f>'Og s3a'!E833</f>
        <v>0</v>
      </c>
      <c r="E124" s="2050">
        <f>'Og s3a'!F833</f>
        <v>0</v>
      </c>
      <c r="F124" s="2771"/>
      <c r="G124" s="448">
        <f>T124</f>
        <v>0</v>
      </c>
      <c r="H124" s="2773">
        <f>U124</f>
        <v>0</v>
      </c>
      <c r="I124" s="451"/>
      <c r="J124" s="2775"/>
      <c r="K124" s="451"/>
      <c r="L124" s="2775"/>
      <c r="M124" s="451"/>
      <c r="N124" s="2775"/>
      <c r="O124" s="451"/>
      <c r="P124" s="2775"/>
      <c r="Q124" s="11"/>
      <c r="R124" s="11"/>
      <c r="S124" s="396">
        <f>'Og s3a'!G833</f>
        <v>0</v>
      </c>
      <c r="T124" s="398">
        <f>'Og s3a'!D833</f>
        <v>0</v>
      </c>
      <c r="U124" s="444">
        <f>Import!N822</f>
        <v>0</v>
      </c>
      <c r="V124" s="11"/>
      <c r="W124" s="306"/>
      <c r="X124" s="306"/>
      <c r="Y124" s="306"/>
      <c r="Z124" s="970">
        <f>IF(F124=AF$7,1,0)</f>
        <v>0</v>
      </c>
      <c r="AA124" s="970">
        <f>Z124*D124</f>
        <v>0</v>
      </c>
      <c r="AB124" s="978">
        <f>IF($Z124=0,0,IF(AF124+AH124+AJ124&gt;0,$AA124,0))</f>
        <v>0</v>
      </c>
      <c r="AC124" s="980">
        <f>IF($Z124=0,0,IF(AND(AB124=0,G125&gt;0),$AA124,0))</f>
        <v>0</v>
      </c>
      <c r="AD124" s="969">
        <f>AA124-AB124-AC124</f>
        <v>0</v>
      </c>
      <c r="AE124" s="204">
        <f t="shared" si="215"/>
        <v>0</v>
      </c>
      <c r="AF124" s="204">
        <f t="shared" si="215"/>
        <v>0</v>
      </c>
      <c r="AG124" s="204">
        <f t="shared" si="215"/>
        <v>0</v>
      </c>
      <c r="AH124" s="204">
        <f t="shared" si="215"/>
        <v>0</v>
      </c>
      <c r="AI124" s="922">
        <f t="shared" si="215"/>
        <v>0</v>
      </c>
      <c r="AJ124" s="205">
        <f t="shared" si="215"/>
        <v>0</v>
      </c>
      <c r="AK124" s="973">
        <f>IF($Z124=1,0,IF(AND($Z124=0,AF124&gt;0),1,IF(AND($Z124=0,AH124&gt;0),1,IF(AND($Z124=0,AJ124&gt;0),1,0))))</f>
        <v>0</v>
      </c>
      <c r="AL124" s="973">
        <f t="shared" si="146"/>
        <v>0</v>
      </c>
      <c r="AM124" s="978">
        <f>IF($Z124=0,0,IF(AQ124+AS124+AU124&gt;0,$AA124,0))</f>
        <v>0</v>
      </c>
      <c r="AN124" s="980">
        <f>IF($Z124=0,0,IF(AND(AM124=0,I125&gt;0),$AA124,0))</f>
        <v>0</v>
      </c>
      <c r="AO124" s="969">
        <f>$AA124-AM124-AN124</f>
        <v>0</v>
      </c>
      <c r="AP124" s="204">
        <f t="shared" si="216"/>
        <v>0</v>
      </c>
      <c r="AQ124" s="204">
        <f t="shared" si="216"/>
        <v>0</v>
      </c>
      <c r="AR124" s="204">
        <f t="shared" si="216"/>
        <v>0</v>
      </c>
      <c r="AS124" s="204">
        <f t="shared" si="216"/>
        <v>0</v>
      </c>
      <c r="AT124" s="204">
        <f t="shared" si="216"/>
        <v>0</v>
      </c>
      <c r="AU124" s="205">
        <f t="shared" si="216"/>
        <v>0</v>
      </c>
      <c r="AV124" s="973">
        <f>IF($Z124=1,0,IF(AND($Z124=0,AQ124&gt;0),1,IF(AND($Z124=0,AS124&gt;0),1,IF(AND($Z124=0,AU124&gt;0),1,0))))</f>
        <v>0</v>
      </c>
      <c r="AW124" s="973">
        <f t="shared" si="148"/>
        <v>0</v>
      </c>
      <c r="AX124" s="978">
        <f>IF($Z124=0,0,IF(BB124+BD124+BF124&gt;0,$AA124,0))</f>
        <v>0</v>
      </c>
      <c r="AY124" s="980">
        <f>IF($Z124=0,0,IF(AND(AX124=0,K125&gt;0),$AA124,0))</f>
        <v>0</v>
      </c>
      <c r="AZ124" s="969">
        <f>$AA124-AX124-AY124</f>
        <v>0</v>
      </c>
      <c r="BA124" s="204">
        <f t="shared" si="217"/>
        <v>0</v>
      </c>
      <c r="BB124" s="204">
        <f t="shared" si="217"/>
        <v>0</v>
      </c>
      <c r="BC124" s="204">
        <f t="shared" si="217"/>
        <v>0</v>
      </c>
      <c r="BD124" s="204">
        <f t="shared" si="217"/>
        <v>0</v>
      </c>
      <c r="BE124" s="204">
        <f t="shared" si="217"/>
        <v>0</v>
      </c>
      <c r="BF124" s="205">
        <f t="shared" si="217"/>
        <v>0</v>
      </c>
      <c r="BG124" s="973">
        <f>IF($Z124=1,0,IF(AND($Z124=0,BB124&gt;0),1,IF(AND($Z124=0,BD124&gt;0),1,IF(AND($Z124=0,BF124&gt;0),1,0))))</f>
        <v>0</v>
      </c>
      <c r="BH124" s="973">
        <f t="shared" si="150"/>
        <v>0</v>
      </c>
      <c r="BI124" s="978">
        <f>IF($Z124=0,0,IF(BM124+BO124+BQ124&gt;0,$AA124,0))</f>
        <v>0</v>
      </c>
      <c r="BJ124" s="980">
        <f>IF($Z124=0,0,IF(AND(BI124=0,M125&gt;0),$AA124,0))</f>
        <v>0</v>
      </c>
      <c r="BK124" s="969">
        <f>$AA124-BI124-BJ124</f>
        <v>0</v>
      </c>
      <c r="BL124" s="204">
        <f t="shared" si="218"/>
        <v>0</v>
      </c>
      <c r="BM124" s="204">
        <f t="shared" si="218"/>
        <v>0</v>
      </c>
      <c r="BN124" s="204">
        <f t="shared" si="218"/>
        <v>0</v>
      </c>
      <c r="BO124" s="204">
        <f t="shared" si="218"/>
        <v>0</v>
      </c>
      <c r="BP124" s="204">
        <f t="shared" si="218"/>
        <v>0</v>
      </c>
      <c r="BQ124" s="205">
        <f t="shared" si="218"/>
        <v>0</v>
      </c>
      <c r="BR124" s="973">
        <f>IF($Z124=1,0,IF(AND($Z124=0,BM124&gt;0),1,IF(AND($Z124=0,BO124&gt;0),1,IF(AND($Z124=0,BQ124&gt;0),1,0))))</f>
        <v>0</v>
      </c>
      <c r="BS124" s="973">
        <f t="shared" si="152"/>
        <v>0</v>
      </c>
      <c r="BT124" s="978">
        <f>IF($Z124=0,0,IF(BX124+BZ124+CB124&gt;0,$AA124,0))</f>
        <v>0</v>
      </c>
      <c r="BU124" s="980">
        <f>IF($Z124=0,0,IF(AND(BT124=0,O125&gt;0),$AA124,0))</f>
        <v>0</v>
      </c>
      <c r="BV124" s="969">
        <f>$AA124-BT124-BU124</f>
        <v>0</v>
      </c>
      <c r="BW124" s="204">
        <f t="shared" si="219"/>
        <v>0</v>
      </c>
      <c r="BX124" s="204">
        <f t="shared" si="219"/>
        <v>0</v>
      </c>
      <c r="BY124" s="204">
        <f t="shared" si="219"/>
        <v>0</v>
      </c>
      <c r="BZ124" s="204">
        <f t="shared" si="219"/>
        <v>0</v>
      </c>
      <c r="CA124" s="204">
        <f t="shared" si="219"/>
        <v>0</v>
      </c>
      <c r="CB124" s="205">
        <f t="shared" si="219"/>
        <v>0</v>
      </c>
      <c r="CC124" s="973">
        <f>IF($Z124=1,0,IF(AND($Z124=0,BX124&gt;0),1,IF(AND($Z124=0,BZ124&gt;0),1,IF(AND($Z124=0,CB124&gt;0),1,0))))</f>
        <v>0</v>
      </c>
      <c r="CD124" s="973">
        <f t="shared" si="154"/>
        <v>0</v>
      </c>
      <c r="CE124" s="11"/>
      <c r="CF124" s="11"/>
      <c r="CG124" s="11"/>
      <c r="CH124" s="11"/>
      <c r="CI124" s="11"/>
      <c r="CJ124" s="11"/>
      <c r="CK124" s="11"/>
      <c r="CL124" s="11"/>
      <c r="CM124" s="11"/>
    </row>
    <row r="125" spans="1:91" ht="14.25" customHeight="1">
      <c r="A125" s="950" t="str">
        <f>A124</f>
        <v/>
      </c>
      <c r="B125" s="57"/>
      <c r="C125" s="2051"/>
      <c r="D125" s="2053"/>
      <c r="E125" s="2051"/>
      <c r="F125" s="2772"/>
      <c r="G125" s="1121">
        <f>Import!Q822</f>
        <v>0</v>
      </c>
      <c r="H125" s="2774"/>
      <c r="I125" s="450"/>
      <c r="J125" s="2775"/>
      <c r="K125" s="450"/>
      <c r="L125" s="2775"/>
      <c r="M125" s="450"/>
      <c r="N125" s="2775"/>
      <c r="O125" s="450"/>
      <c r="P125" s="2775"/>
      <c r="Q125" s="11"/>
      <c r="R125" s="11"/>
      <c r="S125" s="397"/>
      <c r="T125" s="419"/>
      <c r="U125" s="444">
        <f>Import!N823</f>
        <v>0</v>
      </c>
      <c r="V125" s="11"/>
      <c r="W125" s="306"/>
      <c r="X125" s="306"/>
      <c r="Y125" s="306"/>
      <c r="Z125" s="11"/>
      <c r="AE125" s="204"/>
      <c r="AF125" s="204"/>
      <c r="AG125" s="204"/>
      <c r="AH125" s="204"/>
      <c r="AI125" s="922"/>
      <c r="AJ125" s="205"/>
      <c r="AK125" s="973"/>
      <c r="AL125" s="973">
        <f>AL124</f>
        <v>0</v>
      </c>
      <c r="AP125" s="204"/>
      <c r="AQ125" s="204"/>
      <c r="AR125" s="204"/>
      <c r="AS125" s="204"/>
      <c r="AT125" s="204"/>
      <c r="AU125" s="205"/>
      <c r="AV125" s="973"/>
      <c r="AW125" s="973">
        <f>AW124</f>
        <v>0</v>
      </c>
      <c r="BA125" s="204"/>
      <c r="BB125" s="204"/>
      <c r="BC125" s="204"/>
      <c r="BD125" s="204"/>
      <c r="BE125" s="204"/>
      <c r="BF125" s="205"/>
      <c r="BG125" s="973"/>
      <c r="BH125" s="973">
        <f>BH124</f>
        <v>0</v>
      </c>
      <c r="BL125" s="204"/>
      <c r="BM125" s="204"/>
      <c r="BN125" s="204"/>
      <c r="BO125" s="204"/>
      <c r="BP125" s="204"/>
      <c r="BQ125" s="205"/>
      <c r="BR125" s="973"/>
      <c r="BS125" s="973">
        <f>BS124</f>
        <v>0</v>
      </c>
      <c r="BW125" s="204"/>
      <c r="BX125" s="204"/>
      <c r="BY125" s="204"/>
      <c r="BZ125" s="204"/>
      <c r="CA125" s="204"/>
      <c r="CB125" s="205"/>
      <c r="CC125" s="973"/>
      <c r="CD125" s="973">
        <f>CD124</f>
        <v>0</v>
      </c>
      <c r="CE125" s="11"/>
      <c r="CF125" s="11"/>
      <c r="CG125" s="11"/>
      <c r="CH125" s="11"/>
      <c r="CI125" s="11"/>
      <c r="CJ125" s="11"/>
      <c r="CK125" s="11"/>
      <c r="CL125" s="11"/>
      <c r="CM125" s="11"/>
    </row>
    <row r="126" spans="1:91" ht="24.75" customHeight="1">
      <c r="A126" s="949" t="str">
        <f>IF(E126&gt;0,"Wypełnione","")</f>
        <v/>
      </c>
      <c r="B126" s="57"/>
      <c r="C126" s="2050">
        <f>'Og s3a'!C835</f>
        <v>0</v>
      </c>
      <c r="D126" s="2052">
        <f>'Og s3a'!E835</f>
        <v>0</v>
      </c>
      <c r="E126" s="2050">
        <f>'Og s3a'!F835</f>
        <v>0</v>
      </c>
      <c r="F126" s="2771"/>
      <c r="G126" s="448">
        <f>T126</f>
        <v>0</v>
      </c>
      <c r="H126" s="2773">
        <f>U126</f>
        <v>0</v>
      </c>
      <c r="I126" s="451"/>
      <c r="J126" s="2775"/>
      <c r="K126" s="451"/>
      <c r="L126" s="2775"/>
      <c r="M126" s="451"/>
      <c r="N126" s="2775"/>
      <c r="O126" s="451"/>
      <c r="P126" s="2775"/>
      <c r="Q126" s="11"/>
      <c r="R126" s="11"/>
      <c r="S126" s="396">
        <f>'Og s3a'!G835</f>
        <v>0</v>
      </c>
      <c r="T126" s="398">
        <f>'Og s3a'!D835</f>
        <v>0</v>
      </c>
      <c r="U126" s="444">
        <f>Import!N824</f>
        <v>0</v>
      </c>
      <c r="V126" s="11"/>
      <c r="W126" s="306"/>
      <c r="X126" s="306"/>
      <c r="Y126" s="306"/>
      <c r="Z126" s="970">
        <f>IF(F126=AF$7,1,0)</f>
        <v>0</v>
      </c>
      <c r="AA126" s="970">
        <f>Z126*D126</f>
        <v>0</v>
      </c>
      <c r="AB126" s="978">
        <f>IF($Z126=0,0,IF(AF126+AH126+AJ126&gt;0,$AA126,0))</f>
        <v>0</v>
      </c>
      <c r="AC126" s="980">
        <f>IF($Z126=0,0,IF(AND(AB126=0,G127&gt;0),$AA126,0))</f>
        <v>0</v>
      </c>
      <c r="AD126" s="969">
        <f>AA126-AB126-AC126</f>
        <v>0</v>
      </c>
      <c r="AE126" s="204">
        <f t="shared" si="215"/>
        <v>0</v>
      </c>
      <c r="AF126" s="204">
        <f t="shared" si="215"/>
        <v>0</v>
      </c>
      <c r="AG126" s="204">
        <f t="shared" si="215"/>
        <v>0</v>
      </c>
      <c r="AH126" s="204">
        <f t="shared" si="215"/>
        <v>0</v>
      </c>
      <c r="AI126" s="922">
        <f t="shared" si="215"/>
        <v>0</v>
      </c>
      <c r="AJ126" s="205">
        <f t="shared" si="215"/>
        <v>0</v>
      </c>
      <c r="AK126" s="973">
        <f>IF($Z126=1,0,IF(AND($Z126=0,AF126&gt;0),1,IF(AND($Z126=0,AH126&gt;0),1,IF(AND($Z126=0,AJ126&gt;0),1,0))))</f>
        <v>0</v>
      </c>
      <c r="AL126" s="973">
        <f t="shared" si="146"/>
        <v>0</v>
      </c>
      <c r="AM126" s="978">
        <f>IF($Z126=0,0,IF(AQ126+AS126+AU126&gt;0,$AA126,0))</f>
        <v>0</v>
      </c>
      <c r="AN126" s="980">
        <f>IF($Z126=0,0,IF(AND(AM126=0,I127&gt;0),$AA126,0))</f>
        <v>0</v>
      </c>
      <c r="AO126" s="969">
        <f>$AA126-AM126-AN126</f>
        <v>0</v>
      </c>
      <c r="AP126" s="204">
        <f t="shared" si="216"/>
        <v>0</v>
      </c>
      <c r="AQ126" s="204">
        <f t="shared" si="216"/>
        <v>0</v>
      </c>
      <c r="AR126" s="204">
        <f t="shared" si="216"/>
        <v>0</v>
      </c>
      <c r="AS126" s="204">
        <f t="shared" si="216"/>
        <v>0</v>
      </c>
      <c r="AT126" s="204">
        <f t="shared" si="216"/>
        <v>0</v>
      </c>
      <c r="AU126" s="205">
        <f t="shared" si="216"/>
        <v>0</v>
      </c>
      <c r="AV126" s="973">
        <f>IF($Z126=1,0,IF(AND($Z126=0,AQ126&gt;0),1,IF(AND($Z126=0,AS126&gt;0),1,IF(AND($Z126=0,AU126&gt;0),1,0))))</f>
        <v>0</v>
      </c>
      <c r="AW126" s="973">
        <f t="shared" si="148"/>
        <v>0</v>
      </c>
      <c r="AX126" s="978">
        <f>IF($Z126=0,0,IF(BB126+BD126+BF126&gt;0,$AA126,0))</f>
        <v>0</v>
      </c>
      <c r="AY126" s="980">
        <f>IF($Z126=0,0,IF(AND(AX126=0,K127&gt;0),$AA126,0))</f>
        <v>0</v>
      </c>
      <c r="AZ126" s="969">
        <f>$AA126-AX126-AY126</f>
        <v>0</v>
      </c>
      <c r="BA126" s="204">
        <f t="shared" si="217"/>
        <v>0</v>
      </c>
      <c r="BB126" s="204">
        <f t="shared" si="217"/>
        <v>0</v>
      </c>
      <c r="BC126" s="204">
        <f t="shared" si="217"/>
        <v>0</v>
      </c>
      <c r="BD126" s="204">
        <f t="shared" si="217"/>
        <v>0</v>
      </c>
      <c r="BE126" s="204">
        <f t="shared" si="217"/>
        <v>0</v>
      </c>
      <c r="BF126" s="205">
        <f t="shared" si="217"/>
        <v>0</v>
      </c>
      <c r="BG126" s="973">
        <f>IF($Z126=1,0,IF(AND($Z126=0,BB126&gt;0),1,IF(AND($Z126=0,BD126&gt;0),1,IF(AND($Z126=0,BF126&gt;0),1,0))))</f>
        <v>0</v>
      </c>
      <c r="BH126" s="973">
        <f t="shared" si="150"/>
        <v>0</v>
      </c>
      <c r="BI126" s="978">
        <f>IF($Z126=0,0,IF(BM126+BO126+BQ126&gt;0,$AA126,0))</f>
        <v>0</v>
      </c>
      <c r="BJ126" s="980">
        <f>IF($Z126=0,0,IF(AND(BI126=0,M127&gt;0),$AA126,0))</f>
        <v>0</v>
      </c>
      <c r="BK126" s="969">
        <f>$AA126-BI126-BJ126</f>
        <v>0</v>
      </c>
      <c r="BL126" s="204">
        <f t="shared" si="218"/>
        <v>0</v>
      </c>
      <c r="BM126" s="204">
        <f t="shared" si="218"/>
        <v>0</v>
      </c>
      <c r="BN126" s="204">
        <f t="shared" si="218"/>
        <v>0</v>
      </c>
      <c r="BO126" s="204">
        <f t="shared" si="218"/>
        <v>0</v>
      </c>
      <c r="BP126" s="204">
        <f t="shared" si="218"/>
        <v>0</v>
      </c>
      <c r="BQ126" s="205">
        <f t="shared" si="218"/>
        <v>0</v>
      </c>
      <c r="BR126" s="973">
        <f>IF($Z126=1,0,IF(AND($Z126=0,BM126&gt;0),1,IF(AND($Z126=0,BO126&gt;0),1,IF(AND($Z126=0,BQ126&gt;0),1,0))))</f>
        <v>0</v>
      </c>
      <c r="BS126" s="973">
        <f t="shared" si="152"/>
        <v>0</v>
      </c>
      <c r="BT126" s="978">
        <f>IF($Z126=0,0,IF(BX126+BZ126+CB126&gt;0,$AA126,0))</f>
        <v>0</v>
      </c>
      <c r="BU126" s="980">
        <f>IF($Z126=0,0,IF(AND(BT126=0,O127&gt;0),$AA126,0))</f>
        <v>0</v>
      </c>
      <c r="BV126" s="969">
        <f>$AA126-BT126-BU126</f>
        <v>0</v>
      </c>
      <c r="BW126" s="204">
        <f t="shared" si="219"/>
        <v>0</v>
      </c>
      <c r="BX126" s="204">
        <f t="shared" si="219"/>
        <v>0</v>
      </c>
      <c r="BY126" s="204">
        <f t="shared" si="219"/>
        <v>0</v>
      </c>
      <c r="BZ126" s="204">
        <f t="shared" si="219"/>
        <v>0</v>
      </c>
      <c r="CA126" s="204">
        <f t="shared" si="219"/>
        <v>0</v>
      </c>
      <c r="CB126" s="205">
        <f t="shared" si="219"/>
        <v>0</v>
      </c>
      <c r="CC126" s="973">
        <f>IF($Z126=1,0,IF(AND($Z126=0,BX126&gt;0),1,IF(AND($Z126=0,BZ126&gt;0),1,IF(AND($Z126=0,CB126&gt;0),1,0))))</f>
        <v>0</v>
      </c>
      <c r="CD126" s="973">
        <f t="shared" si="154"/>
        <v>0</v>
      </c>
      <c r="CE126" s="11"/>
      <c r="CF126" s="11"/>
      <c r="CG126" s="11"/>
      <c r="CH126" s="11"/>
      <c r="CI126" s="11"/>
      <c r="CJ126" s="11"/>
      <c r="CK126" s="11"/>
      <c r="CL126" s="11"/>
      <c r="CM126" s="11"/>
    </row>
    <row r="127" spans="1:91" ht="14.25" customHeight="1">
      <c r="A127" s="950" t="str">
        <f>A126</f>
        <v/>
      </c>
      <c r="B127" s="57"/>
      <c r="C127" s="2051"/>
      <c r="D127" s="2053"/>
      <c r="E127" s="2051"/>
      <c r="F127" s="2772"/>
      <c r="G127" s="1121">
        <f>Import!Q824</f>
        <v>0</v>
      </c>
      <c r="H127" s="2774"/>
      <c r="I127" s="450"/>
      <c r="J127" s="2775"/>
      <c r="K127" s="450"/>
      <c r="L127" s="2775"/>
      <c r="M127" s="450"/>
      <c r="N127" s="2775"/>
      <c r="O127" s="450"/>
      <c r="P127" s="2775"/>
      <c r="Q127" s="11"/>
      <c r="R127" s="11"/>
      <c r="S127" s="397"/>
      <c r="T127" s="419"/>
      <c r="U127" s="444">
        <f>Import!N825</f>
        <v>0</v>
      </c>
      <c r="V127" s="11"/>
      <c r="W127" s="306"/>
      <c r="X127" s="306"/>
      <c r="Y127" s="306"/>
      <c r="Z127" s="11"/>
      <c r="AE127" s="204"/>
      <c r="AF127" s="204"/>
      <c r="AG127" s="204"/>
      <c r="AH127" s="204"/>
      <c r="AI127" s="922"/>
      <c r="AJ127" s="205"/>
      <c r="AK127" s="973"/>
      <c r="AL127" s="973">
        <f>AL126</f>
        <v>0</v>
      </c>
      <c r="AP127" s="204"/>
      <c r="AQ127" s="204"/>
      <c r="AR127" s="204"/>
      <c r="AS127" s="204"/>
      <c r="AT127" s="204"/>
      <c r="AU127" s="205"/>
      <c r="AV127" s="973"/>
      <c r="AW127" s="973">
        <f>AW126</f>
        <v>0</v>
      </c>
      <c r="BA127" s="204"/>
      <c r="BB127" s="204"/>
      <c r="BC127" s="204"/>
      <c r="BD127" s="204"/>
      <c r="BE127" s="204"/>
      <c r="BF127" s="205"/>
      <c r="BG127" s="973"/>
      <c r="BH127" s="973">
        <f>BH126</f>
        <v>0</v>
      </c>
      <c r="BL127" s="204"/>
      <c r="BM127" s="204"/>
      <c r="BN127" s="204"/>
      <c r="BO127" s="204"/>
      <c r="BP127" s="204"/>
      <c r="BQ127" s="205"/>
      <c r="BR127" s="973"/>
      <c r="BS127" s="973">
        <f>BS126</f>
        <v>0</v>
      </c>
      <c r="BW127" s="204"/>
      <c r="BX127" s="204"/>
      <c r="BY127" s="204"/>
      <c r="BZ127" s="204"/>
      <c r="CA127" s="204"/>
      <c r="CB127" s="205"/>
      <c r="CC127" s="973"/>
      <c r="CD127" s="973">
        <f>CD126</f>
        <v>0</v>
      </c>
      <c r="CE127" s="11"/>
      <c r="CF127" s="11"/>
      <c r="CG127" s="11"/>
      <c r="CH127" s="11"/>
      <c r="CI127" s="11"/>
      <c r="CJ127" s="11"/>
      <c r="CK127" s="11"/>
      <c r="CL127" s="11"/>
      <c r="CM127" s="11"/>
    </row>
    <row r="128" spans="1:91" ht="24.75" customHeight="1">
      <c r="A128" s="949" t="str">
        <f>IF(E128&gt;0,"Wypełnione","")</f>
        <v/>
      </c>
      <c r="B128" s="57"/>
      <c r="C128" s="2050">
        <f>'Og s3a'!C837</f>
        <v>0</v>
      </c>
      <c r="D128" s="2052">
        <f>'Og s3a'!E837</f>
        <v>0</v>
      </c>
      <c r="E128" s="2050">
        <f>'Og s3a'!F837</f>
        <v>0</v>
      </c>
      <c r="F128" s="2771"/>
      <c r="G128" s="448">
        <f>T128</f>
        <v>0</v>
      </c>
      <c r="H128" s="2773">
        <f>U128</f>
        <v>0</v>
      </c>
      <c r="I128" s="451"/>
      <c r="J128" s="2775"/>
      <c r="K128" s="451"/>
      <c r="L128" s="2775"/>
      <c r="M128" s="451"/>
      <c r="N128" s="2775"/>
      <c r="O128" s="451"/>
      <c r="P128" s="2775"/>
      <c r="Q128" s="11"/>
      <c r="R128" s="11"/>
      <c r="S128" s="396">
        <f>'Og s3a'!G837</f>
        <v>0</v>
      </c>
      <c r="T128" s="398">
        <f>'Og s3a'!D837</f>
        <v>0</v>
      </c>
      <c r="U128" s="444">
        <f>Import!N826</f>
        <v>0</v>
      </c>
      <c r="V128" s="11"/>
      <c r="W128" s="306"/>
      <c r="X128" s="306"/>
      <c r="Y128" s="306"/>
      <c r="Z128" s="970">
        <f>IF(F128=AF$7,1,0)</f>
        <v>0</v>
      </c>
      <c r="AA128" s="970">
        <f>Z128*D128</f>
        <v>0</v>
      </c>
      <c r="AB128" s="978">
        <f>IF($Z128=0,0,IF(AF128+AH128+AJ128&gt;0,$AA128,0))</f>
        <v>0</v>
      </c>
      <c r="AC128" s="980">
        <f>IF($Z128=0,0,IF(AND(AB128=0,G129&gt;0),$AA128,0))</f>
        <v>0</v>
      </c>
      <c r="AD128" s="969">
        <f>AA128-AB128-AC128</f>
        <v>0</v>
      </c>
      <c r="AE128" s="204">
        <f t="shared" si="215"/>
        <v>0</v>
      </c>
      <c r="AF128" s="204">
        <f t="shared" si="215"/>
        <v>0</v>
      </c>
      <c r="AG128" s="204">
        <f t="shared" si="215"/>
        <v>0</v>
      </c>
      <c r="AH128" s="204">
        <f t="shared" si="215"/>
        <v>0</v>
      </c>
      <c r="AI128" s="922">
        <f t="shared" si="215"/>
        <v>0</v>
      </c>
      <c r="AJ128" s="205">
        <f t="shared" si="215"/>
        <v>0</v>
      </c>
      <c r="AK128" s="973">
        <f>IF($Z128=1,0,IF(AND($Z128=0,AF128&gt;0),1,IF(AND($Z128=0,AH128&gt;0),1,IF(AND($Z128=0,AJ128&gt;0),1,0))))</f>
        <v>0</v>
      </c>
      <c r="AL128" s="973">
        <f t="shared" si="146"/>
        <v>0</v>
      </c>
      <c r="AM128" s="978">
        <f>IF($Z128=0,0,IF(AQ128+AS128+AU128&gt;0,$AA128,0))</f>
        <v>0</v>
      </c>
      <c r="AN128" s="980">
        <f>IF($Z128=0,0,IF(AND(AM128=0,I129&gt;0),$AA128,0))</f>
        <v>0</v>
      </c>
      <c r="AO128" s="969">
        <f>$AA128-AM128-AN128</f>
        <v>0</v>
      </c>
      <c r="AP128" s="204">
        <f t="shared" si="216"/>
        <v>0</v>
      </c>
      <c r="AQ128" s="204">
        <f t="shared" si="216"/>
        <v>0</v>
      </c>
      <c r="AR128" s="204">
        <f t="shared" si="216"/>
        <v>0</v>
      </c>
      <c r="AS128" s="204">
        <f t="shared" si="216"/>
        <v>0</v>
      </c>
      <c r="AT128" s="204">
        <f t="shared" si="216"/>
        <v>0</v>
      </c>
      <c r="AU128" s="205">
        <f t="shared" si="216"/>
        <v>0</v>
      </c>
      <c r="AV128" s="973">
        <f>IF($Z128=1,0,IF(AND($Z128=0,AQ128&gt;0),1,IF(AND($Z128=0,AS128&gt;0),1,IF(AND($Z128=0,AU128&gt;0),1,0))))</f>
        <v>0</v>
      </c>
      <c r="AW128" s="973">
        <f t="shared" si="148"/>
        <v>0</v>
      </c>
      <c r="AX128" s="978">
        <f>IF($Z128=0,0,IF(BB128+BD128+BF128&gt;0,$AA128,0))</f>
        <v>0</v>
      </c>
      <c r="AY128" s="980">
        <f>IF($Z128=0,0,IF(AND(AX128=0,K129&gt;0),$AA128,0))</f>
        <v>0</v>
      </c>
      <c r="AZ128" s="969">
        <f>$AA128-AX128-AY128</f>
        <v>0</v>
      </c>
      <c r="BA128" s="204">
        <f t="shared" si="217"/>
        <v>0</v>
      </c>
      <c r="BB128" s="204">
        <f t="shared" si="217"/>
        <v>0</v>
      </c>
      <c r="BC128" s="204">
        <f t="shared" si="217"/>
        <v>0</v>
      </c>
      <c r="BD128" s="204">
        <f t="shared" si="217"/>
        <v>0</v>
      </c>
      <c r="BE128" s="204">
        <f t="shared" si="217"/>
        <v>0</v>
      </c>
      <c r="BF128" s="205">
        <f t="shared" si="217"/>
        <v>0</v>
      </c>
      <c r="BG128" s="973">
        <f>IF($Z128=1,0,IF(AND($Z128=0,BB128&gt;0),1,IF(AND($Z128=0,BD128&gt;0),1,IF(AND($Z128=0,BF128&gt;0),1,0))))</f>
        <v>0</v>
      </c>
      <c r="BH128" s="973">
        <f t="shared" si="150"/>
        <v>0</v>
      </c>
      <c r="BI128" s="978">
        <f>IF($Z128=0,0,IF(BM128+BO128+BQ128&gt;0,$AA128,0))</f>
        <v>0</v>
      </c>
      <c r="BJ128" s="980">
        <f>IF($Z128=0,0,IF(AND(BI128=0,M129&gt;0),$AA128,0))</f>
        <v>0</v>
      </c>
      <c r="BK128" s="969">
        <f>$AA128-BI128-BJ128</f>
        <v>0</v>
      </c>
      <c r="BL128" s="204">
        <f t="shared" si="218"/>
        <v>0</v>
      </c>
      <c r="BM128" s="204">
        <f t="shared" si="218"/>
        <v>0</v>
      </c>
      <c r="BN128" s="204">
        <f t="shared" si="218"/>
        <v>0</v>
      </c>
      <c r="BO128" s="204">
        <f t="shared" si="218"/>
        <v>0</v>
      </c>
      <c r="BP128" s="204">
        <f t="shared" si="218"/>
        <v>0</v>
      </c>
      <c r="BQ128" s="205">
        <f t="shared" si="218"/>
        <v>0</v>
      </c>
      <c r="BR128" s="973">
        <f>IF($Z128=1,0,IF(AND($Z128=0,BM128&gt;0),1,IF(AND($Z128=0,BO128&gt;0),1,IF(AND($Z128=0,BQ128&gt;0),1,0))))</f>
        <v>0</v>
      </c>
      <c r="BS128" s="973">
        <f t="shared" si="152"/>
        <v>0</v>
      </c>
      <c r="BT128" s="978">
        <f>IF($Z128=0,0,IF(BX128+BZ128+CB128&gt;0,$AA128,0))</f>
        <v>0</v>
      </c>
      <c r="BU128" s="980">
        <f>IF($Z128=0,0,IF(AND(BT128=0,O129&gt;0),$AA128,0))</f>
        <v>0</v>
      </c>
      <c r="BV128" s="969">
        <f>$AA128-BT128-BU128</f>
        <v>0</v>
      </c>
      <c r="BW128" s="204">
        <f t="shared" si="219"/>
        <v>0</v>
      </c>
      <c r="BX128" s="204">
        <f t="shared" si="219"/>
        <v>0</v>
      </c>
      <c r="BY128" s="204">
        <f t="shared" si="219"/>
        <v>0</v>
      </c>
      <c r="BZ128" s="204">
        <f t="shared" si="219"/>
        <v>0</v>
      </c>
      <c r="CA128" s="204">
        <f t="shared" si="219"/>
        <v>0</v>
      </c>
      <c r="CB128" s="205">
        <f t="shared" si="219"/>
        <v>0</v>
      </c>
      <c r="CC128" s="973">
        <f>IF($Z128=1,0,IF(AND($Z128=0,BX128&gt;0),1,IF(AND($Z128=0,BZ128&gt;0),1,IF(AND($Z128=0,CB128&gt;0),1,0))))</f>
        <v>0</v>
      </c>
      <c r="CD128" s="973">
        <f t="shared" si="154"/>
        <v>0</v>
      </c>
      <c r="CE128" s="11"/>
      <c r="CF128" s="11"/>
      <c r="CG128" s="11"/>
      <c r="CH128" s="11"/>
      <c r="CI128" s="11"/>
      <c r="CJ128" s="11"/>
      <c r="CK128" s="11"/>
      <c r="CL128" s="11"/>
      <c r="CM128" s="11"/>
    </row>
    <row r="129" spans="1:91" ht="14.25" customHeight="1">
      <c r="A129" s="950" t="str">
        <f>A128</f>
        <v/>
      </c>
      <c r="B129" s="57"/>
      <c r="C129" s="2051"/>
      <c r="D129" s="2053"/>
      <c r="E129" s="2051"/>
      <c r="F129" s="2772"/>
      <c r="G129" s="1121">
        <f>Import!Q826</f>
        <v>0</v>
      </c>
      <c r="H129" s="2774"/>
      <c r="I129" s="450"/>
      <c r="J129" s="2775"/>
      <c r="K129" s="450"/>
      <c r="L129" s="2775"/>
      <c r="M129" s="450"/>
      <c r="N129" s="2775"/>
      <c r="O129" s="450"/>
      <c r="P129" s="2775"/>
      <c r="Q129" s="11"/>
      <c r="R129" s="11"/>
      <c r="S129" s="397"/>
      <c r="T129" s="419"/>
      <c r="U129" s="444">
        <f>Import!N827</f>
        <v>0</v>
      </c>
      <c r="V129" s="11"/>
      <c r="W129" s="306"/>
      <c r="X129" s="306"/>
      <c r="Y129" s="306"/>
      <c r="Z129" s="11"/>
      <c r="AE129" s="204"/>
      <c r="AF129" s="204"/>
      <c r="AG129" s="204"/>
      <c r="AH129" s="204"/>
      <c r="AI129" s="922"/>
      <c r="AJ129" s="205"/>
      <c r="AK129" s="973"/>
      <c r="AL129" s="973">
        <f>AL128</f>
        <v>0</v>
      </c>
      <c r="AP129" s="204"/>
      <c r="AQ129" s="204"/>
      <c r="AR129" s="204"/>
      <c r="AS129" s="204"/>
      <c r="AT129" s="204"/>
      <c r="AU129" s="205"/>
      <c r="AV129" s="973"/>
      <c r="AW129" s="973">
        <f>AW128</f>
        <v>0</v>
      </c>
      <c r="BA129" s="204"/>
      <c r="BB129" s="204"/>
      <c r="BC129" s="204"/>
      <c r="BD129" s="204"/>
      <c r="BE129" s="204"/>
      <c r="BF129" s="205"/>
      <c r="BG129" s="973"/>
      <c r="BH129" s="973">
        <f>BH128</f>
        <v>0</v>
      </c>
      <c r="BL129" s="204"/>
      <c r="BM129" s="204"/>
      <c r="BN129" s="204"/>
      <c r="BO129" s="204"/>
      <c r="BP129" s="204"/>
      <c r="BQ129" s="205"/>
      <c r="BR129" s="973"/>
      <c r="BS129" s="973">
        <f>BS128</f>
        <v>0</v>
      </c>
      <c r="BW129" s="204"/>
      <c r="BX129" s="204"/>
      <c r="BY129" s="204"/>
      <c r="BZ129" s="204"/>
      <c r="CA129" s="204"/>
      <c r="CB129" s="205"/>
      <c r="CC129" s="973"/>
      <c r="CD129" s="973">
        <f>CD128</f>
        <v>0</v>
      </c>
      <c r="CE129" s="11"/>
      <c r="CF129" s="11"/>
      <c r="CG129" s="11"/>
      <c r="CH129" s="11"/>
      <c r="CI129" s="11"/>
      <c r="CJ129" s="11"/>
      <c r="CK129" s="11"/>
      <c r="CL129" s="11"/>
      <c r="CM129" s="11"/>
    </row>
    <row r="130" spans="1:91" ht="24.75" customHeight="1">
      <c r="A130" s="949" t="str">
        <f>IF(E130&gt;0,"Wypełnione","")</f>
        <v/>
      </c>
      <c r="B130" s="57"/>
      <c r="C130" s="2050">
        <f>'Og s3a'!C839</f>
        <v>0</v>
      </c>
      <c r="D130" s="2052">
        <f>'Og s3a'!E839</f>
        <v>0</v>
      </c>
      <c r="E130" s="2050">
        <f>'Og s3a'!F839</f>
        <v>0</v>
      </c>
      <c r="F130" s="2771"/>
      <c r="G130" s="448">
        <f>T130</f>
        <v>0</v>
      </c>
      <c r="H130" s="2773">
        <f>U130</f>
        <v>0</v>
      </c>
      <c r="I130" s="451"/>
      <c r="J130" s="2775"/>
      <c r="K130" s="451"/>
      <c r="L130" s="2775"/>
      <c r="M130" s="451"/>
      <c r="N130" s="2775"/>
      <c r="O130" s="451"/>
      <c r="P130" s="2775"/>
      <c r="Q130" s="11"/>
      <c r="R130" s="11"/>
      <c r="S130" s="396">
        <f>'Og s3a'!G839</f>
        <v>0</v>
      </c>
      <c r="T130" s="398">
        <f>'Og s3a'!D839</f>
        <v>0</v>
      </c>
      <c r="U130" s="444">
        <f>Import!N828</f>
        <v>0</v>
      </c>
      <c r="V130" s="11"/>
      <c r="W130" s="306"/>
      <c r="X130" s="306"/>
      <c r="Y130" s="306"/>
      <c r="Z130" s="970">
        <f>IF(F130=AF$7,1,0)</f>
        <v>0</v>
      </c>
      <c r="AA130" s="970">
        <f>Z130*D130</f>
        <v>0</v>
      </c>
      <c r="AB130" s="978">
        <f>IF($Z130=0,0,IF(AF130+AH130+AJ130&gt;0,$AA130,0))</f>
        <v>0</v>
      </c>
      <c r="AC130" s="980">
        <f>IF($Z130=0,0,IF(AND(AB130=0,G131&gt;0),$AA130,0))</f>
        <v>0</v>
      </c>
      <c r="AD130" s="969">
        <f>AA130-AB130-AC130</f>
        <v>0</v>
      </c>
      <c r="AE130" s="204">
        <f t="shared" si="215"/>
        <v>0</v>
      </c>
      <c r="AF130" s="204">
        <f t="shared" si="215"/>
        <v>0</v>
      </c>
      <c r="AG130" s="204">
        <f t="shared" si="215"/>
        <v>0</v>
      </c>
      <c r="AH130" s="204">
        <f t="shared" si="215"/>
        <v>0</v>
      </c>
      <c r="AI130" s="922">
        <f t="shared" si="215"/>
        <v>0</v>
      </c>
      <c r="AJ130" s="205">
        <f t="shared" si="215"/>
        <v>0</v>
      </c>
      <c r="AK130" s="973">
        <f>IF($Z130=1,0,IF(AND($Z130=0,AF130&gt;0),1,IF(AND($Z130=0,AH130&gt;0),1,IF(AND($Z130=0,AJ130&gt;0),1,0))))</f>
        <v>0</v>
      </c>
      <c r="AL130" s="973">
        <f t="shared" si="146"/>
        <v>0</v>
      </c>
      <c r="AM130" s="978">
        <f>IF($Z130=0,0,IF(AQ130+AS130+AU130&gt;0,$AA130,0))</f>
        <v>0</v>
      </c>
      <c r="AN130" s="980">
        <f>IF($Z130=0,0,IF(AND(AM130=0,I131&gt;0),$AA130,0))</f>
        <v>0</v>
      </c>
      <c r="AO130" s="969">
        <f>$AA130-AM130-AN130</f>
        <v>0</v>
      </c>
      <c r="AP130" s="204">
        <f t="shared" si="216"/>
        <v>0</v>
      </c>
      <c r="AQ130" s="204">
        <f t="shared" si="216"/>
        <v>0</v>
      </c>
      <c r="AR130" s="204">
        <f t="shared" si="216"/>
        <v>0</v>
      </c>
      <c r="AS130" s="204">
        <f t="shared" si="216"/>
        <v>0</v>
      </c>
      <c r="AT130" s="204">
        <f t="shared" si="216"/>
        <v>0</v>
      </c>
      <c r="AU130" s="205">
        <f t="shared" si="216"/>
        <v>0</v>
      </c>
      <c r="AV130" s="973">
        <f>IF($Z130=1,0,IF(AND($Z130=0,AQ130&gt;0),1,IF(AND($Z130=0,AS130&gt;0),1,IF(AND($Z130=0,AU130&gt;0),1,0))))</f>
        <v>0</v>
      </c>
      <c r="AW130" s="973">
        <f t="shared" si="148"/>
        <v>0</v>
      </c>
      <c r="AX130" s="978">
        <f>IF($Z130=0,0,IF(BB130+BD130+BF130&gt;0,$AA130,0))</f>
        <v>0</v>
      </c>
      <c r="AY130" s="980">
        <f>IF($Z130=0,0,IF(AND(AX130=0,K131&gt;0),$AA130,0))</f>
        <v>0</v>
      </c>
      <c r="AZ130" s="969">
        <f>$AA130-AX130-AY130</f>
        <v>0</v>
      </c>
      <c r="BA130" s="204">
        <f t="shared" si="217"/>
        <v>0</v>
      </c>
      <c r="BB130" s="204">
        <f t="shared" si="217"/>
        <v>0</v>
      </c>
      <c r="BC130" s="204">
        <f t="shared" si="217"/>
        <v>0</v>
      </c>
      <c r="BD130" s="204">
        <f t="shared" si="217"/>
        <v>0</v>
      </c>
      <c r="BE130" s="204">
        <f t="shared" si="217"/>
        <v>0</v>
      </c>
      <c r="BF130" s="205">
        <f t="shared" si="217"/>
        <v>0</v>
      </c>
      <c r="BG130" s="973">
        <f>IF($Z130=1,0,IF(AND($Z130=0,BB130&gt;0),1,IF(AND($Z130=0,BD130&gt;0),1,IF(AND($Z130=0,BF130&gt;0),1,0))))</f>
        <v>0</v>
      </c>
      <c r="BH130" s="973">
        <f t="shared" si="150"/>
        <v>0</v>
      </c>
      <c r="BI130" s="978">
        <f>IF($Z130=0,0,IF(BM130+BO130+BQ130&gt;0,$AA130,0))</f>
        <v>0</v>
      </c>
      <c r="BJ130" s="980">
        <f>IF($Z130=0,0,IF(AND(BI130=0,M131&gt;0),$AA130,0))</f>
        <v>0</v>
      </c>
      <c r="BK130" s="969">
        <f>$AA130-BI130-BJ130</f>
        <v>0</v>
      </c>
      <c r="BL130" s="204">
        <f t="shared" si="218"/>
        <v>0</v>
      </c>
      <c r="BM130" s="204">
        <f t="shared" si="218"/>
        <v>0</v>
      </c>
      <c r="BN130" s="204">
        <f t="shared" si="218"/>
        <v>0</v>
      </c>
      <c r="BO130" s="204">
        <f t="shared" si="218"/>
        <v>0</v>
      </c>
      <c r="BP130" s="204">
        <f t="shared" si="218"/>
        <v>0</v>
      </c>
      <c r="BQ130" s="205">
        <f t="shared" si="218"/>
        <v>0</v>
      </c>
      <c r="BR130" s="973">
        <f>IF($Z130=1,0,IF(AND($Z130=0,BM130&gt;0),1,IF(AND($Z130=0,BO130&gt;0),1,IF(AND($Z130=0,BQ130&gt;0),1,0))))</f>
        <v>0</v>
      </c>
      <c r="BS130" s="973">
        <f t="shared" si="152"/>
        <v>0</v>
      </c>
      <c r="BT130" s="978">
        <f>IF($Z130=0,0,IF(BX130+BZ130+CB130&gt;0,$AA130,0))</f>
        <v>0</v>
      </c>
      <c r="BU130" s="980">
        <f>IF($Z130=0,0,IF(AND(BT130=0,O131&gt;0),$AA130,0))</f>
        <v>0</v>
      </c>
      <c r="BV130" s="969">
        <f>$AA130-BT130-BU130</f>
        <v>0</v>
      </c>
      <c r="BW130" s="204">
        <f t="shared" si="219"/>
        <v>0</v>
      </c>
      <c r="BX130" s="204">
        <f t="shared" si="219"/>
        <v>0</v>
      </c>
      <c r="BY130" s="204">
        <f t="shared" si="219"/>
        <v>0</v>
      </c>
      <c r="BZ130" s="204">
        <f t="shared" si="219"/>
        <v>0</v>
      </c>
      <c r="CA130" s="204">
        <f t="shared" si="219"/>
        <v>0</v>
      </c>
      <c r="CB130" s="205">
        <f t="shared" si="219"/>
        <v>0</v>
      </c>
      <c r="CC130" s="973">
        <f>IF($Z130=1,0,IF(AND($Z130=0,BX130&gt;0),1,IF(AND($Z130=0,BZ130&gt;0),1,IF(AND($Z130=0,CB130&gt;0),1,0))))</f>
        <v>0</v>
      </c>
      <c r="CD130" s="973">
        <f t="shared" si="154"/>
        <v>0</v>
      </c>
      <c r="CE130" s="11"/>
      <c r="CF130" s="11"/>
      <c r="CG130" s="11"/>
      <c r="CH130" s="11"/>
      <c r="CI130" s="11"/>
      <c r="CJ130" s="11"/>
      <c r="CK130" s="11"/>
      <c r="CL130" s="11"/>
      <c r="CM130" s="11"/>
    </row>
    <row r="131" spans="1:91" ht="14.25" customHeight="1">
      <c r="A131" s="950" t="str">
        <f>A130</f>
        <v/>
      </c>
      <c r="B131" s="57"/>
      <c r="C131" s="2051"/>
      <c r="D131" s="2053"/>
      <c r="E131" s="2051"/>
      <c r="F131" s="2772"/>
      <c r="G131" s="1121">
        <f>Import!Q828</f>
        <v>0</v>
      </c>
      <c r="H131" s="2774"/>
      <c r="I131" s="450"/>
      <c r="J131" s="2775"/>
      <c r="K131" s="450"/>
      <c r="L131" s="2775"/>
      <c r="M131" s="450"/>
      <c r="N131" s="2775"/>
      <c r="O131" s="450"/>
      <c r="P131" s="2775"/>
      <c r="Q131" s="11"/>
      <c r="R131" s="11"/>
      <c r="S131" s="397"/>
      <c r="T131" s="419"/>
      <c r="U131" s="444">
        <f>Import!N829</f>
        <v>0</v>
      </c>
      <c r="V131" s="11"/>
      <c r="W131" s="306"/>
      <c r="X131" s="306"/>
      <c r="Y131" s="306"/>
      <c r="Z131" s="11"/>
      <c r="AE131" s="204"/>
      <c r="AF131" s="204"/>
      <c r="AG131" s="204"/>
      <c r="AH131" s="204"/>
      <c r="AI131" s="922"/>
      <c r="AJ131" s="205"/>
      <c r="AK131" s="973"/>
      <c r="AL131" s="973">
        <f>AL130</f>
        <v>0</v>
      </c>
      <c r="AP131" s="204"/>
      <c r="AQ131" s="204"/>
      <c r="AR131" s="204"/>
      <c r="AS131" s="204"/>
      <c r="AT131" s="204"/>
      <c r="AU131" s="205"/>
      <c r="AV131" s="973"/>
      <c r="AW131" s="973">
        <f>AW130</f>
        <v>0</v>
      </c>
      <c r="BA131" s="204"/>
      <c r="BB131" s="204"/>
      <c r="BC131" s="204"/>
      <c r="BD131" s="204"/>
      <c r="BE131" s="204"/>
      <c r="BF131" s="205"/>
      <c r="BG131" s="973"/>
      <c r="BH131" s="973">
        <f>BH130</f>
        <v>0</v>
      </c>
      <c r="BL131" s="204"/>
      <c r="BM131" s="204"/>
      <c r="BN131" s="204"/>
      <c r="BO131" s="204"/>
      <c r="BP131" s="204"/>
      <c r="BQ131" s="205"/>
      <c r="BR131" s="973"/>
      <c r="BS131" s="973">
        <f>BS130</f>
        <v>0</v>
      </c>
      <c r="BW131" s="204"/>
      <c r="BX131" s="204"/>
      <c r="BY131" s="204"/>
      <c r="BZ131" s="204"/>
      <c r="CA131" s="204"/>
      <c r="CB131" s="205"/>
      <c r="CC131" s="973"/>
      <c r="CD131" s="973">
        <f>CD130</f>
        <v>0</v>
      </c>
      <c r="CE131" s="11"/>
      <c r="CF131" s="11"/>
      <c r="CG131" s="11"/>
      <c r="CH131" s="11"/>
      <c r="CI131" s="11"/>
      <c r="CJ131" s="11"/>
      <c r="CK131" s="11"/>
      <c r="CL131" s="11"/>
      <c r="CM131" s="11"/>
    </row>
    <row r="132" spans="1:91" ht="24.75" customHeight="1">
      <c r="A132" s="949" t="str">
        <f>IF(E132&gt;0,"Wypełnione","")</f>
        <v/>
      </c>
      <c r="B132" s="57"/>
      <c r="C132" s="2050">
        <f>'Og s3a'!C841</f>
        <v>0</v>
      </c>
      <c r="D132" s="2052">
        <f>'Og s3a'!E841</f>
        <v>0</v>
      </c>
      <c r="E132" s="2050">
        <f>'Og s3a'!F841</f>
        <v>0</v>
      </c>
      <c r="F132" s="2771"/>
      <c r="G132" s="448">
        <f>T132</f>
        <v>0</v>
      </c>
      <c r="H132" s="2773">
        <f>U132</f>
        <v>0</v>
      </c>
      <c r="I132" s="451"/>
      <c r="J132" s="2775"/>
      <c r="K132" s="451"/>
      <c r="L132" s="2775"/>
      <c r="M132" s="451"/>
      <c r="N132" s="2775"/>
      <c r="O132" s="451"/>
      <c r="P132" s="2775"/>
      <c r="Q132" s="11"/>
      <c r="R132" s="11"/>
      <c r="S132" s="396">
        <f>'Og s3a'!G841</f>
        <v>0</v>
      </c>
      <c r="T132" s="398">
        <f>'Og s3a'!D841</f>
        <v>0</v>
      </c>
      <c r="U132" s="444">
        <f>Import!N830</f>
        <v>0</v>
      </c>
      <c r="V132" s="11"/>
      <c r="W132" s="306"/>
      <c r="X132" s="306"/>
      <c r="Y132" s="306"/>
      <c r="Z132" s="970">
        <f>IF(F132=AF$7,1,0)</f>
        <v>0</v>
      </c>
      <c r="AA132" s="970">
        <f>Z132*D132</f>
        <v>0</v>
      </c>
      <c r="AB132" s="978">
        <f>IF($Z132=0,0,IF(AF132+AH132+AJ132&gt;0,$AA132,0))</f>
        <v>0</v>
      </c>
      <c r="AC132" s="980">
        <f>IF($Z132=0,0,IF(AND(AB132=0,G133&gt;0),$AA132,0))</f>
        <v>0</v>
      </c>
      <c r="AD132" s="969">
        <f>AA132-AB132-AC132</f>
        <v>0</v>
      </c>
      <c r="AE132" s="204">
        <f t="shared" si="215"/>
        <v>0</v>
      </c>
      <c r="AF132" s="204">
        <f t="shared" si="215"/>
        <v>0</v>
      </c>
      <c r="AG132" s="204">
        <f t="shared" si="215"/>
        <v>0</v>
      </c>
      <c r="AH132" s="204">
        <f t="shared" si="215"/>
        <v>0</v>
      </c>
      <c r="AI132" s="922">
        <f t="shared" si="215"/>
        <v>0</v>
      </c>
      <c r="AJ132" s="205">
        <f t="shared" si="215"/>
        <v>0</v>
      </c>
      <c r="AK132" s="973">
        <f>IF($Z132=1,0,IF(AND($Z132=0,AF132&gt;0),1,IF(AND($Z132=0,AH132&gt;0),1,IF(AND($Z132=0,AJ132&gt;0),1,0))))</f>
        <v>0</v>
      </c>
      <c r="AL132" s="973">
        <f t="shared" si="146"/>
        <v>0</v>
      </c>
      <c r="AM132" s="978">
        <f>IF($Z132=0,0,IF(AQ132+AS132+AU132&gt;0,$AA132,0))</f>
        <v>0</v>
      </c>
      <c r="AN132" s="980">
        <f>IF($Z132=0,0,IF(AND(AM132=0,I133&gt;0),$AA132,0))</f>
        <v>0</v>
      </c>
      <c r="AO132" s="969">
        <f>$AA132-AM132-AN132</f>
        <v>0</v>
      </c>
      <c r="AP132" s="204">
        <f t="shared" si="216"/>
        <v>0</v>
      </c>
      <c r="AQ132" s="204">
        <f t="shared" si="216"/>
        <v>0</v>
      </c>
      <c r="AR132" s="204">
        <f t="shared" si="216"/>
        <v>0</v>
      </c>
      <c r="AS132" s="204">
        <f t="shared" si="216"/>
        <v>0</v>
      </c>
      <c r="AT132" s="204">
        <f t="shared" si="216"/>
        <v>0</v>
      </c>
      <c r="AU132" s="205">
        <f t="shared" si="216"/>
        <v>0</v>
      </c>
      <c r="AV132" s="973">
        <f>IF($Z132=1,0,IF(AND($Z132=0,AQ132&gt;0),1,IF(AND($Z132=0,AS132&gt;0),1,IF(AND($Z132=0,AU132&gt;0),1,0))))</f>
        <v>0</v>
      </c>
      <c r="AW132" s="973">
        <f t="shared" si="148"/>
        <v>0</v>
      </c>
      <c r="AX132" s="978">
        <f>IF($Z132=0,0,IF(BB132+BD132+BF132&gt;0,$AA132,0))</f>
        <v>0</v>
      </c>
      <c r="AY132" s="980">
        <f>IF($Z132=0,0,IF(AND(AX132=0,K133&gt;0),$AA132,0))</f>
        <v>0</v>
      </c>
      <c r="AZ132" s="969">
        <f>$AA132-AX132-AY132</f>
        <v>0</v>
      </c>
      <c r="BA132" s="204">
        <f t="shared" si="217"/>
        <v>0</v>
      </c>
      <c r="BB132" s="204">
        <f t="shared" si="217"/>
        <v>0</v>
      </c>
      <c r="BC132" s="204">
        <f t="shared" si="217"/>
        <v>0</v>
      </c>
      <c r="BD132" s="204">
        <f t="shared" si="217"/>
        <v>0</v>
      </c>
      <c r="BE132" s="204">
        <f t="shared" si="217"/>
        <v>0</v>
      </c>
      <c r="BF132" s="205">
        <f t="shared" si="217"/>
        <v>0</v>
      </c>
      <c r="BG132" s="973">
        <f>IF($Z132=1,0,IF(AND($Z132=0,BB132&gt;0),1,IF(AND($Z132=0,BD132&gt;0),1,IF(AND($Z132=0,BF132&gt;0),1,0))))</f>
        <v>0</v>
      </c>
      <c r="BH132" s="973">
        <f t="shared" si="150"/>
        <v>0</v>
      </c>
      <c r="BI132" s="978">
        <f>IF($Z132=0,0,IF(BM132+BO132+BQ132&gt;0,$AA132,0))</f>
        <v>0</v>
      </c>
      <c r="BJ132" s="980">
        <f>IF($Z132=0,0,IF(AND(BI132=0,M133&gt;0),$AA132,0))</f>
        <v>0</v>
      </c>
      <c r="BK132" s="969">
        <f>$AA132-BI132-BJ132</f>
        <v>0</v>
      </c>
      <c r="BL132" s="204">
        <f t="shared" si="218"/>
        <v>0</v>
      </c>
      <c r="BM132" s="204">
        <f t="shared" si="218"/>
        <v>0</v>
      </c>
      <c r="BN132" s="204">
        <f t="shared" si="218"/>
        <v>0</v>
      </c>
      <c r="BO132" s="204">
        <f t="shared" si="218"/>
        <v>0</v>
      </c>
      <c r="BP132" s="204">
        <f t="shared" si="218"/>
        <v>0</v>
      </c>
      <c r="BQ132" s="205">
        <f t="shared" si="218"/>
        <v>0</v>
      </c>
      <c r="BR132" s="973">
        <f>IF($Z132=1,0,IF(AND($Z132=0,BM132&gt;0),1,IF(AND($Z132=0,BO132&gt;0),1,IF(AND($Z132=0,BQ132&gt;0),1,0))))</f>
        <v>0</v>
      </c>
      <c r="BS132" s="973">
        <f t="shared" si="152"/>
        <v>0</v>
      </c>
      <c r="BT132" s="978">
        <f>IF($Z132=0,0,IF(BX132+BZ132+CB132&gt;0,$AA132,0))</f>
        <v>0</v>
      </c>
      <c r="BU132" s="980">
        <f>IF($Z132=0,0,IF(AND(BT132=0,O133&gt;0),$AA132,0))</f>
        <v>0</v>
      </c>
      <c r="BV132" s="969">
        <f>$AA132-BT132-BU132</f>
        <v>0</v>
      </c>
      <c r="BW132" s="204">
        <f t="shared" si="219"/>
        <v>0</v>
      </c>
      <c r="BX132" s="204">
        <f t="shared" si="219"/>
        <v>0</v>
      </c>
      <c r="BY132" s="204">
        <f t="shared" si="219"/>
        <v>0</v>
      </c>
      <c r="BZ132" s="204">
        <f t="shared" si="219"/>
        <v>0</v>
      </c>
      <c r="CA132" s="204">
        <f t="shared" si="219"/>
        <v>0</v>
      </c>
      <c r="CB132" s="205">
        <f t="shared" si="219"/>
        <v>0</v>
      </c>
      <c r="CC132" s="973">
        <f>IF($Z132=1,0,IF(AND($Z132=0,BX132&gt;0),1,IF(AND($Z132=0,BZ132&gt;0),1,IF(AND($Z132=0,CB132&gt;0),1,0))))</f>
        <v>0</v>
      </c>
      <c r="CD132" s="973">
        <f t="shared" si="154"/>
        <v>0</v>
      </c>
      <c r="CE132" s="11"/>
      <c r="CF132" s="11"/>
      <c r="CG132" s="11"/>
      <c r="CH132" s="11"/>
      <c r="CI132" s="11"/>
      <c r="CJ132" s="11"/>
      <c r="CK132" s="11"/>
      <c r="CL132" s="11"/>
      <c r="CM132" s="11"/>
    </row>
    <row r="133" spans="1:91" ht="14.25" customHeight="1">
      <c r="A133" s="950" t="str">
        <f>A132</f>
        <v/>
      </c>
      <c r="B133" s="57"/>
      <c r="C133" s="2051"/>
      <c r="D133" s="2053"/>
      <c r="E133" s="2051"/>
      <c r="F133" s="2772"/>
      <c r="G133" s="1121">
        <f>Import!Q830</f>
        <v>0</v>
      </c>
      <c r="H133" s="2774"/>
      <c r="I133" s="450"/>
      <c r="J133" s="2775"/>
      <c r="K133" s="450"/>
      <c r="L133" s="2775"/>
      <c r="M133" s="450"/>
      <c r="N133" s="2775"/>
      <c r="O133" s="450"/>
      <c r="P133" s="2775"/>
      <c r="Q133" s="11"/>
      <c r="R133" s="11"/>
      <c r="S133" s="397"/>
      <c r="T133" s="419"/>
      <c r="U133" s="444">
        <f>Import!N831</f>
        <v>0</v>
      </c>
      <c r="V133" s="11"/>
      <c r="W133" s="306"/>
      <c r="X133" s="306"/>
      <c r="Y133" s="306"/>
      <c r="Z133" s="11"/>
      <c r="AE133" s="204"/>
      <c r="AF133" s="204"/>
      <c r="AG133" s="204"/>
      <c r="AH133" s="204"/>
      <c r="AI133" s="922"/>
      <c r="AJ133" s="205"/>
      <c r="AK133" s="973"/>
      <c r="AL133" s="973">
        <f>AL132</f>
        <v>0</v>
      </c>
      <c r="AP133" s="204"/>
      <c r="AQ133" s="204"/>
      <c r="AR133" s="204"/>
      <c r="AS133" s="204"/>
      <c r="AT133" s="204"/>
      <c r="AU133" s="205"/>
      <c r="AV133" s="973"/>
      <c r="AW133" s="973">
        <f>AW132</f>
        <v>0</v>
      </c>
      <c r="BA133" s="204"/>
      <c r="BB133" s="204"/>
      <c r="BC133" s="204"/>
      <c r="BD133" s="204"/>
      <c r="BE133" s="204"/>
      <c r="BF133" s="205"/>
      <c r="BG133" s="973"/>
      <c r="BH133" s="973">
        <f>BH132</f>
        <v>0</v>
      </c>
      <c r="BL133" s="204"/>
      <c r="BM133" s="204"/>
      <c r="BN133" s="204"/>
      <c r="BO133" s="204"/>
      <c r="BP133" s="204"/>
      <c r="BQ133" s="205"/>
      <c r="BR133" s="973"/>
      <c r="BS133" s="973">
        <f>BS132</f>
        <v>0</v>
      </c>
      <c r="BW133" s="204"/>
      <c r="BX133" s="204"/>
      <c r="BY133" s="204"/>
      <c r="BZ133" s="204"/>
      <c r="CA133" s="204"/>
      <c r="CB133" s="205"/>
      <c r="CC133" s="973"/>
      <c r="CD133" s="973">
        <f>CD132</f>
        <v>0</v>
      </c>
      <c r="CE133" s="11"/>
      <c r="CF133" s="11"/>
      <c r="CG133" s="11"/>
      <c r="CH133" s="11"/>
      <c r="CI133" s="11"/>
      <c r="CJ133" s="11"/>
      <c r="CK133" s="11"/>
      <c r="CL133" s="11"/>
      <c r="CM133" s="11"/>
    </row>
    <row r="134" spans="1:91" ht="24.75" customHeight="1">
      <c r="A134" s="949" t="str">
        <f>IF(E134&gt;0,"Wypełnione","")</f>
        <v/>
      </c>
      <c r="B134" s="57"/>
      <c r="C134" s="2050">
        <f>'Og s3a'!C843</f>
        <v>0</v>
      </c>
      <c r="D134" s="2052">
        <f>'Og s3a'!E843</f>
        <v>0</v>
      </c>
      <c r="E134" s="2050">
        <f>'Og s3a'!F843</f>
        <v>0</v>
      </c>
      <c r="F134" s="2771"/>
      <c r="G134" s="448">
        <f>T134</f>
        <v>0</v>
      </c>
      <c r="H134" s="2773">
        <f>U134</f>
        <v>0</v>
      </c>
      <c r="I134" s="451"/>
      <c r="J134" s="2775"/>
      <c r="K134" s="451"/>
      <c r="L134" s="2775"/>
      <c r="M134" s="451"/>
      <c r="N134" s="2775"/>
      <c r="O134" s="451"/>
      <c r="P134" s="2775"/>
      <c r="Q134" s="11"/>
      <c r="R134" s="11"/>
      <c r="S134" s="396">
        <f>'Og s3a'!G843</f>
        <v>0</v>
      </c>
      <c r="T134" s="398">
        <f>'Og s3a'!D843</f>
        <v>0</v>
      </c>
      <c r="U134" s="444">
        <f>Import!N832</f>
        <v>0</v>
      </c>
      <c r="V134" s="11"/>
      <c r="W134" s="306"/>
      <c r="X134" s="306"/>
      <c r="Y134" s="306"/>
      <c r="Z134" s="970">
        <f>IF(F134=AF$7,1,0)</f>
        <v>0</v>
      </c>
      <c r="AA134" s="970">
        <f>Z134*D134</f>
        <v>0</v>
      </c>
      <c r="AB134" s="978">
        <f>IF($Z134=0,0,IF(AF134+AH134+AJ134&gt;0,$AA134,0))</f>
        <v>0</v>
      </c>
      <c r="AC134" s="980">
        <f>IF($Z134=0,0,IF(AND(AB134=0,G135&gt;0),$AA134,0))</f>
        <v>0</v>
      </c>
      <c r="AD134" s="969">
        <f>AA134-AB134-AC134</f>
        <v>0</v>
      </c>
      <c r="AE134" s="204">
        <f t="shared" si="215"/>
        <v>0</v>
      </c>
      <c r="AF134" s="204">
        <f t="shared" si="215"/>
        <v>0</v>
      </c>
      <c r="AG134" s="204">
        <f t="shared" si="215"/>
        <v>0</v>
      </c>
      <c r="AH134" s="204">
        <f t="shared" si="215"/>
        <v>0</v>
      </c>
      <c r="AI134" s="922">
        <f t="shared" si="215"/>
        <v>0</v>
      </c>
      <c r="AJ134" s="205">
        <f t="shared" si="215"/>
        <v>0</v>
      </c>
      <c r="AK134" s="973">
        <f>IF($Z134=1,0,IF(AND($Z134=0,AF134&gt;0),1,IF(AND($Z134=0,AH134&gt;0),1,IF(AND($Z134=0,AJ134&gt;0),1,0))))</f>
        <v>0</v>
      </c>
      <c r="AL134" s="973">
        <f t="shared" si="146"/>
        <v>0</v>
      </c>
      <c r="AM134" s="978">
        <f>IF($Z134=0,0,IF(AQ134+AS134+AU134&gt;0,$AA134,0))</f>
        <v>0</v>
      </c>
      <c r="AN134" s="980">
        <f>IF($Z134=0,0,IF(AND(AM134=0,I135&gt;0),$AA134,0))</f>
        <v>0</v>
      </c>
      <c r="AO134" s="969">
        <f>$AA134-AM134-AN134</f>
        <v>0</v>
      </c>
      <c r="AP134" s="204">
        <f t="shared" si="216"/>
        <v>0</v>
      </c>
      <c r="AQ134" s="204">
        <f t="shared" si="216"/>
        <v>0</v>
      </c>
      <c r="AR134" s="204">
        <f t="shared" si="216"/>
        <v>0</v>
      </c>
      <c r="AS134" s="204">
        <f t="shared" si="216"/>
        <v>0</v>
      </c>
      <c r="AT134" s="204">
        <f t="shared" si="216"/>
        <v>0</v>
      </c>
      <c r="AU134" s="205">
        <f t="shared" si="216"/>
        <v>0</v>
      </c>
      <c r="AV134" s="973">
        <f>IF($Z134=1,0,IF(AND($Z134=0,AQ134&gt;0),1,IF(AND($Z134=0,AS134&gt;0),1,IF(AND($Z134=0,AU134&gt;0),1,0))))</f>
        <v>0</v>
      </c>
      <c r="AW134" s="973">
        <f t="shared" si="148"/>
        <v>0</v>
      </c>
      <c r="AX134" s="978">
        <f>IF($Z134=0,0,IF(BB134+BD134+BF134&gt;0,$AA134,0))</f>
        <v>0</v>
      </c>
      <c r="AY134" s="980">
        <f>IF($Z134=0,0,IF(AND(AX134=0,K135&gt;0),$AA134,0))</f>
        <v>0</v>
      </c>
      <c r="AZ134" s="969">
        <f>$AA134-AX134-AY134</f>
        <v>0</v>
      </c>
      <c r="BA134" s="204">
        <f t="shared" si="217"/>
        <v>0</v>
      </c>
      <c r="BB134" s="204">
        <f t="shared" si="217"/>
        <v>0</v>
      </c>
      <c r="BC134" s="204">
        <f t="shared" si="217"/>
        <v>0</v>
      </c>
      <c r="BD134" s="204">
        <f t="shared" si="217"/>
        <v>0</v>
      </c>
      <c r="BE134" s="204">
        <f t="shared" si="217"/>
        <v>0</v>
      </c>
      <c r="BF134" s="205">
        <f t="shared" si="217"/>
        <v>0</v>
      </c>
      <c r="BG134" s="973">
        <f>IF($Z134=1,0,IF(AND($Z134=0,BB134&gt;0),1,IF(AND($Z134=0,BD134&gt;0),1,IF(AND($Z134=0,BF134&gt;0),1,0))))</f>
        <v>0</v>
      </c>
      <c r="BH134" s="973">
        <f t="shared" si="150"/>
        <v>0</v>
      </c>
      <c r="BI134" s="978">
        <f>IF($Z134=0,0,IF(BM134+BO134+BQ134&gt;0,$AA134,0))</f>
        <v>0</v>
      </c>
      <c r="BJ134" s="980">
        <f>IF($Z134=0,0,IF(AND(BI134=0,M135&gt;0),$AA134,0))</f>
        <v>0</v>
      </c>
      <c r="BK134" s="969">
        <f>$AA134-BI134-BJ134</f>
        <v>0</v>
      </c>
      <c r="BL134" s="204">
        <f t="shared" si="218"/>
        <v>0</v>
      </c>
      <c r="BM134" s="204">
        <f t="shared" si="218"/>
        <v>0</v>
      </c>
      <c r="BN134" s="204">
        <f t="shared" si="218"/>
        <v>0</v>
      </c>
      <c r="BO134" s="204">
        <f t="shared" si="218"/>
        <v>0</v>
      </c>
      <c r="BP134" s="204">
        <f t="shared" si="218"/>
        <v>0</v>
      </c>
      <c r="BQ134" s="205">
        <f t="shared" si="218"/>
        <v>0</v>
      </c>
      <c r="BR134" s="973">
        <f>IF($Z134=1,0,IF(AND($Z134=0,BM134&gt;0),1,IF(AND($Z134=0,BO134&gt;0),1,IF(AND($Z134=0,BQ134&gt;0),1,0))))</f>
        <v>0</v>
      </c>
      <c r="BS134" s="973">
        <f t="shared" si="152"/>
        <v>0</v>
      </c>
      <c r="BT134" s="978">
        <f>IF($Z134=0,0,IF(BX134+BZ134+CB134&gt;0,$AA134,0))</f>
        <v>0</v>
      </c>
      <c r="BU134" s="980">
        <f>IF($Z134=0,0,IF(AND(BT134=0,O135&gt;0),$AA134,0))</f>
        <v>0</v>
      </c>
      <c r="BV134" s="969">
        <f>$AA134-BT134-BU134</f>
        <v>0</v>
      </c>
      <c r="BW134" s="204">
        <f t="shared" si="219"/>
        <v>0</v>
      </c>
      <c r="BX134" s="204">
        <f t="shared" si="219"/>
        <v>0</v>
      </c>
      <c r="BY134" s="204">
        <f t="shared" si="219"/>
        <v>0</v>
      </c>
      <c r="BZ134" s="204">
        <f t="shared" si="219"/>
        <v>0</v>
      </c>
      <c r="CA134" s="204">
        <f t="shared" si="219"/>
        <v>0</v>
      </c>
      <c r="CB134" s="205">
        <f t="shared" si="219"/>
        <v>0</v>
      </c>
      <c r="CC134" s="973">
        <f>IF($Z134=1,0,IF(AND($Z134=0,BX134&gt;0),1,IF(AND($Z134=0,BZ134&gt;0),1,IF(AND($Z134=0,CB134&gt;0),1,0))))</f>
        <v>0</v>
      </c>
      <c r="CD134" s="973">
        <f t="shared" si="154"/>
        <v>0</v>
      </c>
      <c r="CE134" s="11"/>
      <c r="CF134" s="11"/>
      <c r="CG134" s="11"/>
      <c r="CH134" s="11"/>
      <c r="CI134" s="11"/>
      <c r="CJ134" s="11"/>
      <c r="CK134" s="11"/>
      <c r="CL134" s="11"/>
      <c r="CM134" s="11"/>
    </row>
    <row r="135" spans="1:91" ht="14.25" customHeight="1">
      <c r="A135" s="950" t="str">
        <f>A134</f>
        <v/>
      </c>
      <c r="B135" s="57"/>
      <c r="C135" s="2051"/>
      <c r="D135" s="2053"/>
      <c r="E135" s="2051"/>
      <c r="F135" s="2772"/>
      <c r="G135" s="1121">
        <f>Import!Q832</f>
        <v>0</v>
      </c>
      <c r="H135" s="2774"/>
      <c r="I135" s="450"/>
      <c r="J135" s="2775"/>
      <c r="K135" s="450"/>
      <c r="L135" s="2775"/>
      <c r="M135" s="450"/>
      <c r="N135" s="2775"/>
      <c r="O135" s="450"/>
      <c r="P135" s="2775"/>
      <c r="Q135" s="11"/>
      <c r="R135" s="11"/>
      <c r="S135" s="397"/>
      <c r="T135" s="419"/>
      <c r="U135" s="444">
        <f>Import!N833</f>
        <v>0</v>
      </c>
      <c r="V135" s="11"/>
      <c r="W135" s="306"/>
      <c r="X135" s="306"/>
      <c r="Y135" s="306"/>
      <c r="Z135" s="11"/>
      <c r="AE135" s="204"/>
      <c r="AF135" s="204"/>
      <c r="AG135" s="204"/>
      <c r="AH135" s="204"/>
      <c r="AI135" s="922"/>
      <c r="AJ135" s="205"/>
      <c r="AK135" s="973"/>
      <c r="AL135" s="973">
        <f>AL134</f>
        <v>0</v>
      </c>
      <c r="AP135" s="204"/>
      <c r="AQ135" s="204"/>
      <c r="AR135" s="204"/>
      <c r="AS135" s="204"/>
      <c r="AT135" s="204"/>
      <c r="AU135" s="205"/>
      <c r="AV135" s="973"/>
      <c r="AW135" s="973">
        <f>AW134</f>
        <v>0</v>
      </c>
      <c r="BA135" s="204"/>
      <c r="BB135" s="204"/>
      <c r="BC135" s="204"/>
      <c r="BD135" s="204"/>
      <c r="BE135" s="204"/>
      <c r="BF135" s="205"/>
      <c r="BG135" s="973"/>
      <c r="BH135" s="973">
        <f>BH134</f>
        <v>0</v>
      </c>
      <c r="BL135" s="204"/>
      <c r="BM135" s="204"/>
      <c r="BN135" s="204"/>
      <c r="BO135" s="204"/>
      <c r="BP135" s="204"/>
      <c r="BQ135" s="205"/>
      <c r="BR135" s="973"/>
      <c r="BS135" s="973">
        <f>BS134</f>
        <v>0</v>
      </c>
      <c r="BW135" s="204"/>
      <c r="BX135" s="204"/>
      <c r="BY135" s="204"/>
      <c r="BZ135" s="204"/>
      <c r="CA135" s="204"/>
      <c r="CB135" s="205"/>
      <c r="CC135" s="973"/>
      <c r="CD135" s="973">
        <f>CD134</f>
        <v>0</v>
      </c>
      <c r="CE135" s="11"/>
      <c r="CF135" s="11"/>
      <c r="CG135" s="11"/>
      <c r="CH135" s="11"/>
      <c r="CI135" s="11"/>
      <c r="CJ135" s="11"/>
      <c r="CK135" s="11"/>
      <c r="CL135" s="11"/>
      <c r="CM135" s="11"/>
    </row>
    <row r="136" spans="1:91" ht="24.75" customHeight="1">
      <c r="A136" s="949" t="str">
        <f>IF(E136&gt;0,"Wypełnione","")</f>
        <v/>
      </c>
      <c r="B136" s="57"/>
      <c r="C136" s="2050">
        <f>'Og s3a'!C845</f>
        <v>0</v>
      </c>
      <c r="D136" s="2052">
        <f>'Og s3a'!E845</f>
        <v>0</v>
      </c>
      <c r="E136" s="2050">
        <f>'Og s3a'!F845</f>
        <v>0</v>
      </c>
      <c r="F136" s="2771"/>
      <c r="G136" s="448">
        <f>T136</f>
        <v>0</v>
      </c>
      <c r="H136" s="2773">
        <f>U136</f>
        <v>0</v>
      </c>
      <c r="I136" s="451"/>
      <c r="J136" s="2775"/>
      <c r="K136" s="451"/>
      <c r="L136" s="2775"/>
      <c r="M136" s="451"/>
      <c r="N136" s="2775"/>
      <c r="O136" s="451"/>
      <c r="P136" s="2775"/>
      <c r="Q136" s="11"/>
      <c r="R136" s="11"/>
      <c r="S136" s="396">
        <f>'Og s3a'!G845</f>
        <v>0</v>
      </c>
      <c r="T136" s="398">
        <f>'Og s3a'!D845</f>
        <v>0</v>
      </c>
      <c r="U136" s="444">
        <f>Import!N834</f>
        <v>0</v>
      </c>
      <c r="V136" s="11"/>
      <c r="W136" s="306"/>
      <c r="X136" s="306"/>
      <c r="Y136" s="306"/>
      <c r="Z136" s="970">
        <f>IF(F136=AF$7,1,0)</f>
        <v>0</v>
      </c>
      <c r="AA136" s="970">
        <f>Z136*D136</f>
        <v>0</v>
      </c>
      <c r="AB136" s="978">
        <f>IF($Z136=0,0,IF(AF136+AH136+AJ136&gt;0,$AA136,0))</f>
        <v>0</v>
      </c>
      <c r="AC136" s="980">
        <f>IF($Z136=0,0,IF(AND(AB136=0,G137&gt;0),$AA136,0))</f>
        <v>0</v>
      </c>
      <c r="AD136" s="969">
        <f>AA136-AB136-AC136</f>
        <v>0</v>
      </c>
      <c r="AE136" s="204">
        <f t="shared" si="215"/>
        <v>0</v>
      </c>
      <c r="AF136" s="204">
        <f t="shared" si="215"/>
        <v>0</v>
      </c>
      <c r="AG136" s="204">
        <f t="shared" si="215"/>
        <v>0</v>
      </c>
      <c r="AH136" s="204">
        <f t="shared" si="215"/>
        <v>0</v>
      </c>
      <c r="AI136" s="922">
        <f t="shared" si="215"/>
        <v>0</v>
      </c>
      <c r="AJ136" s="205">
        <f t="shared" si="215"/>
        <v>0</v>
      </c>
      <c r="AK136" s="973">
        <f>IF($Z136=1,0,IF(AND($Z136=0,AF136&gt;0),1,IF(AND($Z136=0,AH136&gt;0),1,IF(AND($Z136=0,AJ136&gt;0),1,0))))</f>
        <v>0</v>
      </c>
      <c r="AL136" s="973">
        <f t="shared" si="146"/>
        <v>0</v>
      </c>
      <c r="AM136" s="978">
        <f>IF($Z136=0,0,IF(AQ136+AS136+AU136&gt;0,$AA136,0))</f>
        <v>0</v>
      </c>
      <c r="AN136" s="980">
        <f>IF($Z136=0,0,IF(AND(AM136=0,I137&gt;0),$AA136,0))</f>
        <v>0</v>
      </c>
      <c r="AO136" s="969">
        <f>$AA136-AM136-AN136</f>
        <v>0</v>
      </c>
      <c r="AP136" s="204">
        <f t="shared" si="216"/>
        <v>0</v>
      </c>
      <c r="AQ136" s="204">
        <f t="shared" si="216"/>
        <v>0</v>
      </c>
      <c r="AR136" s="204">
        <f t="shared" si="216"/>
        <v>0</v>
      </c>
      <c r="AS136" s="204">
        <f t="shared" si="216"/>
        <v>0</v>
      </c>
      <c r="AT136" s="204">
        <f t="shared" si="216"/>
        <v>0</v>
      </c>
      <c r="AU136" s="205">
        <f t="shared" si="216"/>
        <v>0</v>
      </c>
      <c r="AV136" s="973">
        <f>IF($Z136=1,0,IF(AND($Z136=0,AQ136&gt;0),1,IF(AND($Z136=0,AS136&gt;0),1,IF(AND($Z136=0,AU136&gt;0),1,0))))</f>
        <v>0</v>
      </c>
      <c r="AW136" s="973">
        <f t="shared" si="148"/>
        <v>0</v>
      </c>
      <c r="AX136" s="978">
        <f>IF($Z136=0,0,IF(BB136+BD136+BF136&gt;0,$AA136,0))</f>
        <v>0</v>
      </c>
      <c r="AY136" s="980">
        <f>IF($Z136=0,0,IF(AND(AX136=0,K137&gt;0),$AA136,0))</f>
        <v>0</v>
      </c>
      <c r="AZ136" s="969">
        <f>$AA136-AX136-AY136</f>
        <v>0</v>
      </c>
      <c r="BA136" s="204">
        <f t="shared" si="217"/>
        <v>0</v>
      </c>
      <c r="BB136" s="204">
        <f t="shared" si="217"/>
        <v>0</v>
      </c>
      <c r="BC136" s="204">
        <f t="shared" si="217"/>
        <v>0</v>
      </c>
      <c r="BD136" s="204">
        <f t="shared" si="217"/>
        <v>0</v>
      </c>
      <c r="BE136" s="204">
        <f t="shared" si="217"/>
        <v>0</v>
      </c>
      <c r="BF136" s="205">
        <f t="shared" si="217"/>
        <v>0</v>
      </c>
      <c r="BG136" s="973">
        <f>IF($Z136=1,0,IF(AND($Z136=0,BB136&gt;0),1,IF(AND($Z136=0,BD136&gt;0),1,IF(AND($Z136=0,BF136&gt;0),1,0))))</f>
        <v>0</v>
      </c>
      <c r="BH136" s="973">
        <f t="shared" si="150"/>
        <v>0</v>
      </c>
      <c r="BI136" s="978">
        <f>IF($Z136=0,0,IF(BM136+BO136+BQ136&gt;0,$AA136,0))</f>
        <v>0</v>
      </c>
      <c r="BJ136" s="980">
        <f>IF($Z136=0,0,IF(AND(BI136=0,M137&gt;0),$AA136,0))</f>
        <v>0</v>
      </c>
      <c r="BK136" s="969">
        <f>$AA136-BI136-BJ136</f>
        <v>0</v>
      </c>
      <c r="BL136" s="204">
        <f t="shared" si="218"/>
        <v>0</v>
      </c>
      <c r="BM136" s="204">
        <f t="shared" si="218"/>
        <v>0</v>
      </c>
      <c r="BN136" s="204">
        <f t="shared" si="218"/>
        <v>0</v>
      </c>
      <c r="BO136" s="204">
        <f t="shared" si="218"/>
        <v>0</v>
      </c>
      <c r="BP136" s="204">
        <f t="shared" si="218"/>
        <v>0</v>
      </c>
      <c r="BQ136" s="205">
        <f t="shared" si="218"/>
        <v>0</v>
      </c>
      <c r="BR136" s="973">
        <f>IF($Z136=1,0,IF(AND($Z136=0,BM136&gt;0),1,IF(AND($Z136=0,BO136&gt;0),1,IF(AND($Z136=0,BQ136&gt;0),1,0))))</f>
        <v>0</v>
      </c>
      <c r="BS136" s="973">
        <f t="shared" si="152"/>
        <v>0</v>
      </c>
      <c r="BT136" s="978">
        <f>IF($Z136=0,0,IF(BX136+BZ136+CB136&gt;0,$AA136,0))</f>
        <v>0</v>
      </c>
      <c r="BU136" s="980">
        <f>IF($Z136=0,0,IF(AND(BT136=0,O137&gt;0),$AA136,0))</f>
        <v>0</v>
      </c>
      <c r="BV136" s="969">
        <f>$AA136-BT136-BU136</f>
        <v>0</v>
      </c>
      <c r="BW136" s="204">
        <f t="shared" si="219"/>
        <v>0</v>
      </c>
      <c r="BX136" s="204">
        <f t="shared" si="219"/>
        <v>0</v>
      </c>
      <c r="BY136" s="204">
        <f t="shared" si="219"/>
        <v>0</v>
      </c>
      <c r="BZ136" s="204">
        <f t="shared" si="219"/>
        <v>0</v>
      </c>
      <c r="CA136" s="204">
        <f t="shared" si="219"/>
        <v>0</v>
      </c>
      <c r="CB136" s="205">
        <f t="shared" si="219"/>
        <v>0</v>
      </c>
      <c r="CC136" s="973">
        <f>IF($Z136=1,0,IF(AND($Z136=0,BX136&gt;0),1,IF(AND($Z136=0,BZ136&gt;0),1,IF(AND($Z136=0,CB136&gt;0),1,0))))</f>
        <v>0</v>
      </c>
      <c r="CD136" s="973">
        <f t="shared" si="154"/>
        <v>0</v>
      </c>
      <c r="CE136" s="11"/>
      <c r="CF136" s="11"/>
      <c r="CG136" s="11"/>
      <c r="CH136" s="11"/>
      <c r="CI136" s="11"/>
      <c r="CJ136" s="11"/>
      <c r="CK136" s="11"/>
      <c r="CL136" s="11"/>
      <c r="CM136" s="11"/>
    </row>
    <row r="137" spans="1:91" ht="14.25" customHeight="1">
      <c r="A137" s="950" t="str">
        <f>A136</f>
        <v/>
      </c>
      <c r="B137" s="57"/>
      <c r="C137" s="2051"/>
      <c r="D137" s="2053"/>
      <c r="E137" s="2051"/>
      <c r="F137" s="2772"/>
      <c r="G137" s="1121">
        <f>Import!Q834</f>
        <v>0</v>
      </c>
      <c r="H137" s="2774"/>
      <c r="I137" s="450"/>
      <c r="J137" s="2775"/>
      <c r="K137" s="450"/>
      <c r="L137" s="2775"/>
      <c r="M137" s="450"/>
      <c r="N137" s="2775"/>
      <c r="O137" s="450"/>
      <c r="P137" s="2775"/>
      <c r="Q137" s="11"/>
      <c r="R137" s="11"/>
      <c r="S137" s="397"/>
      <c r="T137" s="419"/>
      <c r="U137" s="444">
        <f>Import!N835</f>
        <v>0</v>
      </c>
      <c r="V137" s="11"/>
      <c r="W137" s="306"/>
      <c r="X137" s="306"/>
      <c r="Y137" s="306"/>
      <c r="Z137" s="11"/>
      <c r="AE137" s="204"/>
      <c r="AF137" s="204"/>
      <c r="AG137" s="204"/>
      <c r="AH137" s="204"/>
      <c r="AI137" s="922"/>
      <c r="AJ137" s="205"/>
      <c r="AK137" s="973"/>
      <c r="AL137" s="973">
        <f>AL136</f>
        <v>0</v>
      </c>
      <c r="AP137" s="204"/>
      <c r="AQ137" s="204"/>
      <c r="AR137" s="204"/>
      <c r="AS137" s="204"/>
      <c r="AT137" s="204"/>
      <c r="AU137" s="205"/>
      <c r="AV137" s="973"/>
      <c r="AW137" s="973">
        <f>AW136</f>
        <v>0</v>
      </c>
      <c r="BA137" s="204"/>
      <c r="BB137" s="204"/>
      <c r="BC137" s="204"/>
      <c r="BD137" s="204"/>
      <c r="BE137" s="204"/>
      <c r="BF137" s="205"/>
      <c r="BG137" s="973"/>
      <c r="BH137" s="973">
        <f>BH136</f>
        <v>0</v>
      </c>
      <c r="BL137" s="204"/>
      <c r="BM137" s="204"/>
      <c r="BN137" s="204"/>
      <c r="BO137" s="204"/>
      <c r="BP137" s="204"/>
      <c r="BQ137" s="205"/>
      <c r="BR137" s="973"/>
      <c r="BS137" s="973">
        <f>BS136</f>
        <v>0</v>
      </c>
      <c r="BW137" s="204"/>
      <c r="BX137" s="204"/>
      <c r="BY137" s="204"/>
      <c r="BZ137" s="204"/>
      <c r="CA137" s="204"/>
      <c r="CB137" s="205"/>
      <c r="CC137" s="973"/>
      <c r="CD137" s="973">
        <f>CD136</f>
        <v>0</v>
      </c>
      <c r="CE137" s="11"/>
      <c r="CF137" s="11"/>
      <c r="CG137" s="11"/>
      <c r="CH137" s="11"/>
      <c r="CI137" s="11"/>
      <c r="CJ137" s="11"/>
      <c r="CK137" s="11"/>
      <c r="CL137" s="11"/>
      <c r="CM137" s="11"/>
    </row>
    <row r="138" spans="1:91" ht="24.75" customHeight="1">
      <c r="A138" s="949" t="str">
        <f>IF(E138&gt;0,"Wypełnione","")</f>
        <v/>
      </c>
      <c r="B138" s="57"/>
      <c r="C138" s="2050">
        <f>'Og s3a'!C847</f>
        <v>0</v>
      </c>
      <c r="D138" s="2052">
        <f>'Og s3a'!E847</f>
        <v>0</v>
      </c>
      <c r="E138" s="2050">
        <f>'Og s3a'!F847</f>
        <v>0</v>
      </c>
      <c r="F138" s="2771"/>
      <c r="G138" s="448">
        <f>T138</f>
        <v>0</v>
      </c>
      <c r="H138" s="2773">
        <f>U138</f>
        <v>0</v>
      </c>
      <c r="I138" s="451"/>
      <c r="J138" s="2775"/>
      <c r="K138" s="451"/>
      <c r="L138" s="2775"/>
      <c r="M138" s="451"/>
      <c r="N138" s="2775"/>
      <c r="O138" s="451"/>
      <c r="P138" s="2775"/>
      <c r="Q138" s="11"/>
      <c r="R138" s="11"/>
      <c r="S138" s="396">
        <f>'Og s3a'!G847</f>
        <v>0</v>
      </c>
      <c r="T138" s="398">
        <f>'Og s3a'!D847</f>
        <v>0</v>
      </c>
      <c r="U138" s="444">
        <f>Import!N836</f>
        <v>0</v>
      </c>
      <c r="V138" s="11"/>
      <c r="W138" s="306"/>
      <c r="X138" s="306"/>
      <c r="Y138" s="306"/>
      <c r="Z138" s="970">
        <f>IF(F138=AF$7,1,0)</f>
        <v>0</v>
      </c>
      <c r="AA138" s="970">
        <f>Z138*D138</f>
        <v>0</v>
      </c>
      <c r="AB138" s="978">
        <f>IF($Z138=0,0,IF(AF138+AH138+AJ138&gt;0,$AA138,0))</f>
        <v>0</v>
      </c>
      <c r="AC138" s="980">
        <f>IF($Z138=0,0,IF(AND(AB138=0,G139&gt;0),$AA138,0))</f>
        <v>0</v>
      </c>
      <c r="AD138" s="969">
        <f>AA138-AB138-AC138</f>
        <v>0</v>
      </c>
      <c r="AE138" s="204">
        <f t="shared" si="215"/>
        <v>0</v>
      </c>
      <c r="AF138" s="204">
        <f t="shared" si="215"/>
        <v>0</v>
      </c>
      <c r="AG138" s="204">
        <f t="shared" si="215"/>
        <v>0</v>
      </c>
      <c r="AH138" s="204">
        <f t="shared" si="215"/>
        <v>0</v>
      </c>
      <c r="AI138" s="922">
        <f t="shared" si="215"/>
        <v>0</v>
      </c>
      <c r="AJ138" s="205">
        <f t="shared" si="215"/>
        <v>0</v>
      </c>
      <c r="AK138" s="973">
        <f>IF($Z138=1,0,IF(AND($Z138=0,AF138&gt;0),1,IF(AND($Z138=0,AH138&gt;0),1,IF(AND($Z138=0,AJ138&gt;0),1,0))))</f>
        <v>0</v>
      </c>
      <c r="AL138" s="973">
        <f t="shared" si="146"/>
        <v>0</v>
      </c>
      <c r="AM138" s="978">
        <f>IF($Z138=0,0,IF(AQ138+AS138+AU138&gt;0,$AA138,0))</f>
        <v>0</v>
      </c>
      <c r="AN138" s="980">
        <f>IF($Z138=0,0,IF(AND(AM138=0,I139&gt;0),$AA138,0))</f>
        <v>0</v>
      </c>
      <c r="AO138" s="969">
        <f>$AA138-AM138-AN138</f>
        <v>0</v>
      </c>
      <c r="AP138" s="204">
        <f t="shared" si="216"/>
        <v>0</v>
      </c>
      <c r="AQ138" s="204">
        <f t="shared" si="216"/>
        <v>0</v>
      </c>
      <c r="AR138" s="204">
        <f t="shared" si="216"/>
        <v>0</v>
      </c>
      <c r="AS138" s="204">
        <f t="shared" si="216"/>
        <v>0</v>
      </c>
      <c r="AT138" s="204">
        <f t="shared" si="216"/>
        <v>0</v>
      </c>
      <c r="AU138" s="205">
        <f t="shared" si="216"/>
        <v>0</v>
      </c>
      <c r="AV138" s="973">
        <f>IF($Z138=1,0,IF(AND($Z138=0,AQ138&gt;0),1,IF(AND($Z138=0,AS138&gt;0),1,IF(AND($Z138=0,AU138&gt;0),1,0))))</f>
        <v>0</v>
      </c>
      <c r="AW138" s="973">
        <f t="shared" si="148"/>
        <v>0</v>
      </c>
      <c r="AX138" s="978">
        <f>IF($Z138=0,0,IF(BB138+BD138+BF138&gt;0,$AA138,0))</f>
        <v>0</v>
      </c>
      <c r="AY138" s="980">
        <f>IF($Z138=0,0,IF(AND(AX138=0,K139&gt;0),$AA138,0))</f>
        <v>0</v>
      </c>
      <c r="AZ138" s="969">
        <f>$AA138-AX138-AY138</f>
        <v>0</v>
      </c>
      <c r="BA138" s="204">
        <f t="shared" si="217"/>
        <v>0</v>
      </c>
      <c r="BB138" s="204">
        <f t="shared" si="217"/>
        <v>0</v>
      </c>
      <c r="BC138" s="204">
        <f t="shared" si="217"/>
        <v>0</v>
      </c>
      <c r="BD138" s="204">
        <f t="shared" si="217"/>
        <v>0</v>
      </c>
      <c r="BE138" s="204">
        <f t="shared" si="217"/>
        <v>0</v>
      </c>
      <c r="BF138" s="205">
        <f t="shared" si="217"/>
        <v>0</v>
      </c>
      <c r="BG138" s="973">
        <f>IF($Z138=1,0,IF(AND($Z138=0,BB138&gt;0),1,IF(AND($Z138=0,BD138&gt;0),1,IF(AND($Z138=0,BF138&gt;0),1,0))))</f>
        <v>0</v>
      </c>
      <c r="BH138" s="973">
        <f t="shared" si="150"/>
        <v>0</v>
      </c>
      <c r="BI138" s="978">
        <f>IF($Z138=0,0,IF(BM138+BO138+BQ138&gt;0,$AA138,0))</f>
        <v>0</v>
      </c>
      <c r="BJ138" s="980">
        <f>IF($Z138=0,0,IF(AND(BI138=0,M139&gt;0),$AA138,0))</f>
        <v>0</v>
      </c>
      <c r="BK138" s="969">
        <f>$AA138-BI138-BJ138</f>
        <v>0</v>
      </c>
      <c r="BL138" s="204">
        <f t="shared" si="218"/>
        <v>0</v>
      </c>
      <c r="BM138" s="204">
        <f t="shared" si="218"/>
        <v>0</v>
      </c>
      <c r="BN138" s="204">
        <f t="shared" si="218"/>
        <v>0</v>
      </c>
      <c r="BO138" s="204">
        <f t="shared" si="218"/>
        <v>0</v>
      </c>
      <c r="BP138" s="204">
        <f t="shared" si="218"/>
        <v>0</v>
      </c>
      <c r="BQ138" s="205">
        <f t="shared" si="218"/>
        <v>0</v>
      </c>
      <c r="BR138" s="973">
        <f>IF($Z138=1,0,IF(AND($Z138=0,BM138&gt;0),1,IF(AND($Z138=0,BO138&gt;0),1,IF(AND($Z138=0,BQ138&gt;0),1,0))))</f>
        <v>0</v>
      </c>
      <c r="BS138" s="973">
        <f t="shared" si="152"/>
        <v>0</v>
      </c>
      <c r="BT138" s="978">
        <f>IF($Z138=0,0,IF(BX138+BZ138+CB138&gt;0,$AA138,0))</f>
        <v>0</v>
      </c>
      <c r="BU138" s="980">
        <f>IF($Z138=0,0,IF(AND(BT138=0,O139&gt;0),$AA138,0))</f>
        <v>0</v>
      </c>
      <c r="BV138" s="969">
        <f>$AA138-BT138-BU138</f>
        <v>0</v>
      </c>
      <c r="BW138" s="204">
        <f t="shared" si="219"/>
        <v>0</v>
      </c>
      <c r="BX138" s="204">
        <f t="shared" si="219"/>
        <v>0</v>
      </c>
      <c r="BY138" s="204">
        <f t="shared" si="219"/>
        <v>0</v>
      </c>
      <c r="BZ138" s="204">
        <f t="shared" si="219"/>
        <v>0</v>
      </c>
      <c r="CA138" s="204">
        <f t="shared" si="219"/>
        <v>0</v>
      </c>
      <c r="CB138" s="205">
        <f t="shared" si="219"/>
        <v>0</v>
      </c>
      <c r="CC138" s="973">
        <f>IF($Z138=1,0,IF(AND($Z138=0,BX138&gt;0),1,IF(AND($Z138=0,BZ138&gt;0),1,IF(AND($Z138=0,CB138&gt;0),1,0))))</f>
        <v>0</v>
      </c>
      <c r="CD138" s="973">
        <f t="shared" si="154"/>
        <v>0</v>
      </c>
      <c r="CE138" s="11"/>
      <c r="CF138" s="11"/>
      <c r="CG138" s="11"/>
      <c r="CH138" s="11"/>
      <c r="CI138" s="11"/>
      <c r="CJ138" s="11"/>
      <c r="CK138" s="11"/>
      <c r="CL138" s="11"/>
      <c r="CM138" s="11"/>
    </row>
    <row r="139" spans="1:91" ht="14.25" customHeight="1">
      <c r="A139" s="950" t="str">
        <f>A138</f>
        <v/>
      </c>
      <c r="B139" s="57"/>
      <c r="C139" s="2051"/>
      <c r="D139" s="2053"/>
      <c r="E139" s="2051"/>
      <c r="F139" s="2772"/>
      <c r="G139" s="1121">
        <f>Import!Q836</f>
        <v>0</v>
      </c>
      <c r="H139" s="2774"/>
      <c r="I139" s="450"/>
      <c r="J139" s="2775"/>
      <c r="K139" s="450"/>
      <c r="L139" s="2775"/>
      <c r="M139" s="450"/>
      <c r="N139" s="2775"/>
      <c r="O139" s="450"/>
      <c r="P139" s="2775"/>
      <c r="Q139" s="11"/>
      <c r="R139" s="11"/>
      <c r="S139" s="397"/>
      <c r="T139" s="419"/>
      <c r="U139" s="444">
        <f>Import!N837</f>
        <v>0</v>
      </c>
      <c r="V139" s="11"/>
      <c r="W139" s="306"/>
      <c r="X139" s="306"/>
      <c r="Y139" s="306"/>
      <c r="Z139" s="11"/>
      <c r="AE139" s="204"/>
      <c r="AF139" s="204"/>
      <c r="AG139" s="204"/>
      <c r="AH139" s="204"/>
      <c r="AI139" s="922"/>
      <c r="AJ139" s="205"/>
      <c r="AK139" s="973"/>
      <c r="AL139" s="973">
        <f>AL138</f>
        <v>0</v>
      </c>
      <c r="AP139" s="204"/>
      <c r="AQ139" s="204"/>
      <c r="AR139" s="204"/>
      <c r="AS139" s="204"/>
      <c r="AT139" s="204"/>
      <c r="AU139" s="205"/>
      <c r="AV139" s="973"/>
      <c r="AW139" s="973">
        <f>AW138</f>
        <v>0</v>
      </c>
      <c r="BA139" s="204"/>
      <c r="BB139" s="204"/>
      <c r="BC139" s="204"/>
      <c r="BD139" s="204"/>
      <c r="BE139" s="204"/>
      <c r="BF139" s="205"/>
      <c r="BG139" s="973"/>
      <c r="BH139" s="973">
        <f>BH138</f>
        <v>0</v>
      </c>
      <c r="BL139" s="204"/>
      <c r="BM139" s="204"/>
      <c r="BN139" s="204"/>
      <c r="BO139" s="204"/>
      <c r="BP139" s="204"/>
      <c r="BQ139" s="205"/>
      <c r="BR139" s="973"/>
      <c r="BS139" s="973">
        <f>BS138</f>
        <v>0</v>
      </c>
      <c r="BW139" s="204"/>
      <c r="BX139" s="204"/>
      <c r="BY139" s="204"/>
      <c r="BZ139" s="204"/>
      <c r="CA139" s="204"/>
      <c r="CB139" s="205"/>
      <c r="CC139" s="973"/>
      <c r="CD139" s="973">
        <f>CD138</f>
        <v>0</v>
      </c>
      <c r="CE139" s="11"/>
      <c r="CF139" s="11"/>
      <c r="CG139" s="11"/>
      <c r="CH139" s="11"/>
      <c r="CI139" s="11"/>
      <c r="CJ139" s="11"/>
      <c r="CK139" s="11"/>
      <c r="CL139" s="11"/>
      <c r="CM139" s="11"/>
    </row>
    <row r="140" spans="1:91" ht="24.75" customHeight="1">
      <c r="A140" s="949" t="str">
        <f>IF(E140&gt;0,"Wypełnione","")</f>
        <v/>
      </c>
      <c r="B140" s="57"/>
      <c r="C140" s="2050">
        <f>'Og s3a'!C849</f>
        <v>0</v>
      </c>
      <c r="D140" s="2052">
        <f>'Og s3a'!E849</f>
        <v>0</v>
      </c>
      <c r="E140" s="2050">
        <f>'Og s3a'!F849</f>
        <v>0</v>
      </c>
      <c r="F140" s="2771"/>
      <c r="G140" s="448">
        <f>T140</f>
        <v>0</v>
      </c>
      <c r="H140" s="2773">
        <f>U140</f>
        <v>0</v>
      </c>
      <c r="I140" s="451"/>
      <c r="J140" s="2775"/>
      <c r="K140" s="451"/>
      <c r="L140" s="2775"/>
      <c r="M140" s="451"/>
      <c r="N140" s="2775"/>
      <c r="O140" s="451"/>
      <c r="P140" s="2775"/>
      <c r="Q140" s="11"/>
      <c r="R140" s="11"/>
      <c r="S140" s="396">
        <f>'Og s3a'!G849</f>
        <v>0</v>
      </c>
      <c r="T140" s="398">
        <f>'Og s3a'!D849</f>
        <v>0</v>
      </c>
      <c r="U140" s="444">
        <f>Import!N838</f>
        <v>0</v>
      </c>
      <c r="V140" s="11"/>
      <c r="W140" s="306"/>
      <c r="X140" s="306"/>
      <c r="Y140" s="306"/>
      <c r="Z140" s="970">
        <f>IF(F140=AF$7,1,0)</f>
        <v>0</v>
      </c>
      <c r="AA140" s="970">
        <f>Z140*D140</f>
        <v>0</v>
      </c>
      <c r="AB140" s="978">
        <f>IF($Z140=0,0,IF(AF140+AH140+AJ140&gt;0,$AA140,0))</f>
        <v>0</v>
      </c>
      <c r="AC140" s="980">
        <f>IF($Z140=0,0,IF(AND(AB140=0,G141&gt;0),$AA140,0))</f>
        <v>0</v>
      </c>
      <c r="AD140" s="969">
        <f>AA140-AB140-AC140</f>
        <v>0</v>
      </c>
      <c r="AE140" s="204">
        <f t="shared" si="215"/>
        <v>0</v>
      </c>
      <c r="AF140" s="204">
        <f t="shared" si="215"/>
        <v>0</v>
      </c>
      <c r="AG140" s="204">
        <f t="shared" si="215"/>
        <v>0</v>
      </c>
      <c r="AH140" s="204">
        <f t="shared" si="215"/>
        <v>0</v>
      </c>
      <c r="AI140" s="922">
        <f t="shared" si="215"/>
        <v>0</v>
      </c>
      <c r="AJ140" s="205">
        <f t="shared" si="215"/>
        <v>0</v>
      </c>
      <c r="AK140" s="973">
        <f>IF($Z140=1,0,IF(AND($Z140=0,AF140&gt;0),1,IF(AND($Z140=0,AH140&gt;0),1,IF(AND($Z140=0,AJ140&gt;0),1,0))))</f>
        <v>0</v>
      </c>
      <c r="AL140" s="973">
        <f t="shared" si="146"/>
        <v>0</v>
      </c>
      <c r="AM140" s="978">
        <f>IF($Z140=0,0,IF(AQ140+AS140+AU140&gt;0,$AA140,0))</f>
        <v>0</v>
      </c>
      <c r="AN140" s="980">
        <f>IF($Z140=0,0,IF(AND(AM140=0,I141&gt;0),$AA140,0))</f>
        <v>0</v>
      </c>
      <c r="AO140" s="969">
        <f>$AA140-AM140-AN140</f>
        <v>0</v>
      </c>
      <c r="AP140" s="204">
        <f t="shared" si="216"/>
        <v>0</v>
      </c>
      <c r="AQ140" s="204">
        <f t="shared" si="216"/>
        <v>0</v>
      </c>
      <c r="AR140" s="204">
        <f t="shared" si="216"/>
        <v>0</v>
      </c>
      <c r="AS140" s="204">
        <f t="shared" si="216"/>
        <v>0</v>
      </c>
      <c r="AT140" s="204">
        <f t="shared" si="216"/>
        <v>0</v>
      </c>
      <c r="AU140" s="205">
        <f t="shared" si="216"/>
        <v>0</v>
      </c>
      <c r="AV140" s="973">
        <f>IF($Z140=1,0,IF(AND($Z140=0,AQ140&gt;0),1,IF(AND($Z140=0,AS140&gt;0),1,IF(AND($Z140=0,AU140&gt;0),1,0))))</f>
        <v>0</v>
      </c>
      <c r="AW140" s="973">
        <f t="shared" si="148"/>
        <v>0</v>
      </c>
      <c r="AX140" s="978">
        <f>IF($Z140=0,0,IF(BB140+BD140+BF140&gt;0,$AA140,0))</f>
        <v>0</v>
      </c>
      <c r="AY140" s="980">
        <f>IF($Z140=0,0,IF(AND(AX140=0,K141&gt;0),$AA140,0))</f>
        <v>0</v>
      </c>
      <c r="AZ140" s="969">
        <f>$AA140-AX140-AY140</f>
        <v>0</v>
      </c>
      <c r="BA140" s="204">
        <f t="shared" si="217"/>
        <v>0</v>
      </c>
      <c r="BB140" s="204">
        <f t="shared" si="217"/>
        <v>0</v>
      </c>
      <c r="BC140" s="204">
        <f t="shared" si="217"/>
        <v>0</v>
      </c>
      <c r="BD140" s="204">
        <f t="shared" si="217"/>
        <v>0</v>
      </c>
      <c r="BE140" s="204">
        <f t="shared" si="217"/>
        <v>0</v>
      </c>
      <c r="BF140" s="205">
        <f t="shared" si="217"/>
        <v>0</v>
      </c>
      <c r="BG140" s="973">
        <f>IF($Z140=1,0,IF(AND($Z140=0,BB140&gt;0),1,IF(AND($Z140=0,BD140&gt;0),1,IF(AND($Z140=0,BF140&gt;0),1,0))))</f>
        <v>0</v>
      </c>
      <c r="BH140" s="973">
        <f t="shared" si="150"/>
        <v>0</v>
      </c>
      <c r="BI140" s="978">
        <f>IF($Z140=0,0,IF(BM140+BO140+BQ140&gt;0,$AA140,0))</f>
        <v>0</v>
      </c>
      <c r="BJ140" s="980">
        <f>IF($Z140=0,0,IF(AND(BI140=0,M141&gt;0),$AA140,0))</f>
        <v>0</v>
      </c>
      <c r="BK140" s="969">
        <f>$AA140-BI140-BJ140</f>
        <v>0</v>
      </c>
      <c r="BL140" s="204">
        <f t="shared" si="218"/>
        <v>0</v>
      </c>
      <c r="BM140" s="204">
        <f t="shared" si="218"/>
        <v>0</v>
      </c>
      <c r="BN140" s="204">
        <f t="shared" si="218"/>
        <v>0</v>
      </c>
      <c r="BO140" s="204">
        <f t="shared" si="218"/>
        <v>0</v>
      </c>
      <c r="BP140" s="204">
        <f t="shared" si="218"/>
        <v>0</v>
      </c>
      <c r="BQ140" s="205">
        <f t="shared" si="218"/>
        <v>0</v>
      </c>
      <c r="BR140" s="973">
        <f>IF($Z140=1,0,IF(AND($Z140=0,BM140&gt;0),1,IF(AND($Z140=0,BO140&gt;0),1,IF(AND($Z140=0,BQ140&gt;0),1,0))))</f>
        <v>0</v>
      </c>
      <c r="BS140" s="973">
        <f t="shared" si="152"/>
        <v>0</v>
      </c>
      <c r="BT140" s="978">
        <f>IF($Z140=0,0,IF(BX140+BZ140+CB140&gt;0,$AA140,0))</f>
        <v>0</v>
      </c>
      <c r="BU140" s="980">
        <f>IF($Z140=0,0,IF(AND(BT140=0,O141&gt;0),$AA140,0))</f>
        <v>0</v>
      </c>
      <c r="BV140" s="969">
        <f>$AA140-BT140-BU140</f>
        <v>0</v>
      </c>
      <c r="BW140" s="204">
        <f t="shared" si="219"/>
        <v>0</v>
      </c>
      <c r="BX140" s="204">
        <f t="shared" si="219"/>
        <v>0</v>
      </c>
      <c r="BY140" s="204">
        <f t="shared" si="219"/>
        <v>0</v>
      </c>
      <c r="BZ140" s="204">
        <f t="shared" si="219"/>
        <v>0</v>
      </c>
      <c r="CA140" s="204">
        <f t="shared" si="219"/>
        <v>0</v>
      </c>
      <c r="CB140" s="205">
        <f t="shared" si="219"/>
        <v>0</v>
      </c>
      <c r="CC140" s="973">
        <f>IF($Z140=1,0,IF(AND($Z140=0,BX140&gt;0),1,IF(AND($Z140=0,BZ140&gt;0),1,IF(AND($Z140=0,CB140&gt;0),1,0))))</f>
        <v>0</v>
      </c>
      <c r="CD140" s="973">
        <f t="shared" si="154"/>
        <v>0</v>
      </c>
      <c r="CE140" s="11"/>
      <c r="CF140" s="11"/>
      <c r="CG140" s="11"/>
      <c r="CH140" s="11"/>
      <c r="CI140" s="11"/>
      <c r="CJ140" s="11"/>
      <c r="CK140" s="11"/>
      <c r="CL140" s="11"/>
      <c r="CM140" s="11"/>
    </row>
    <row r="141" spans="1:91" ht="14.25" customHeight="1">
      <c r="A141" s="950" t="str">
        <f>A140</f>
        <v/>
      </c>
      <c r="B141" s="57"/>
      <c r="C141" s="2051"/>
      <c r="D141" s="2053"/>
      <c r="E141" s="2051"/>
      <c r="F141" s="2772"/>
      <c r="G141" s="1121">
        <f>Import!Q838</f>
        <v>0</v>
      </c>
      <c r="H141" s="2774"/>
      <c r="I141" s="450"/>
      <c r="J141" s="2775"/>
      <c r="K141" s="450"/>
      <c r="L141" s="2775"/>
      <c r="M141" s="450"/>
      <c r="N141" s="2775"/>
      <c r="O141" s="450"/>
      <c r="P141" s="2775"/>
      <c r="Q141" s="11"/>
      <c r="R141" s="11"/>
      <c r="S141" s="397"/>
      <c r="T141" s="419"/>
      <c r="U141" s="444">
        <f>Import!N839</f>
        <v>0</v>
      </c>
      <c r="V141" s="11"/>
      <c r="W141" s="306"/>
      <c r="X141" s="306"/>
      <c r="Y141" s="306"/>
      <c r="Z141" s="11"/>
      <c r="AE141" s="204"/>
      <c r="AF141" s="204"/>
      <c r="AG141" s="204"/>
      <c r="AH141" s="204"/>
      <c r="AI141" s="922"/>
      <c r="AJ141" s="205"/>
      <c r="AK141" s="973"/>
      <c r="AL141" s="973">
        <f>AL140</f>
        <v>0</v>
      </c>
      <c r="AP141" s="204"/>
      <c r="AQ141" s="204"/>
      <c r="AR141" s="204"/>
      <c r="AS141" s="204"/>
      <c r="AT141" s="204"/>
      <c r="AU141" s="205"/>
      <c r="AV141" s="973"/>
      <c r="AW141" s="973">
        <f>AW140</f>
        <v>0</v>
      </c>
      <c r="BA141" s="204"/>
      <c r="BB141" s="204"/>
      <c r="BC141" s="204"/>
      <c r="BD141" s="204"/>
      <c r="BE141" s="204"/>
      <c r="BF141" s="205"/>
      <c r="BG141" s="973"/>
      <c r="BH141" s="973">
        <f>BH140</f>
        <v>0</v>
      </c>
      <c r="BL141" s="204"/>
      <c r="BM141" s="204"/>
      <c r="BN141" s="204"/>
      <c r="BO141" s="204"/>
      <c r="BP141" s="204"/>
      <c r="BQ141" s="205"/>
      <c r="BR141" s="973"/>
      <c r="BS141" s="973">
        <f>BS140</f>
        <v>0</v>
      </c>
      <c r="BW141" s="204"/>
      <c r="BX141" s="204"/>
      <c r="BY141" s="204"/>
      <c r="BZ141" s="204"/>
      <c r="CA141" s="204"/>
      <c r="CB141" s="205"/>
      <c r="CC141" s="973"/>
      <c r="CD141" s="973">
        <f>CD140</f>
        <v>0</v>
      </c>
      <c r="CE141" s="11"/>
      <c r="CF141" s="11"/>
      <c r="CG141" s="11"/>
      <c r="CH141" s="11"/>
      <c r="CI141" s="11"/>
      <c r="CJ141" s="11"/>
      <c r="CK141" s="11"/>
      <c r="CL141" s="11"/>
      <c r="CM141" s="11"/>
    </row>
    <row r="142" spans="1:91" ht="24.75" customHeight="1">
      <c r="A142" s="949" t="str">
        <f>IF(E142&gt;0,"Wypełnione","")</f>
        <v/>
      </c>
      <c r="B142" s="57"/>
      <c r="C142" s="2050">
        <f>'Og s3a'!C851</f>
        <v>0</v>
      </c>
      <c r="D142" s="2052">
        <f>'Og s3a'!E851</f>
        <v>0</v>
      </c>
      <c r="E142" s="2050">
        <f>'Og s3a'!F851</f>
        <v>0</v>
      </c>
      <c r="F142" s="2771"/>
      <c r="G142" s="448">
        <f>T142</f>
        <v>0</v>
      </c>
      <c r="H142" s="2773">
        <f>U142</f>
        <v>0</v>
      </c>
      <c r="I142" s="451"/>
      <c r="J142" s="2775"/>
      <c r="K142" s="451"/>
      <c r="L142" s="2775"/>
      <c r="M142" s="451"/>
      <c r="N142" s="2775"/>
      <c r="O142" s="451"/>
      <c r="P142" s="2775"/>
      <c r="Q142" s="11"/>
      <c r="R142" s="11"/>
      <c r="S142" s="396">
        <f>'Og s3a'!G851</f>
        <v>0</v>
      </c>
      <c r="T142" s="398">
        <f>'Og s3a'!D851</f>
        <v>0</v>
      </c>
      <c r="U142" s="444">
        <f>Import!N840</f>
        <v>0</v>
      </c>
      <c r="V142" s="11"/>
      <c r="W142" s="306"/>
      <c r="X142" s="306"/>
      <c r="Y142" s="306"/>
      <c r="Z142" s="970">
        <f>IF(F142=AF$7,1,0)</f>
        <v>0</v>
      </c>
      <c r="AA142" s="970">
        <f>Z142*D142</f>
        <v>0</v>
      </c>
      <c r="AB142" s="978">
        <f>IF($Z142=0,0,IF(AF142+AH142+AJ142&gt;0,$AA142,0))</f>
        <v>0</v>
      </c>
      <c r="AC142" s="980">
        <f>IF($Z142=0,0,IF(AND(AB142=0,G143&gt;0),$AA142,0))</f>
        <v>0</v>
      </c>
      <c r="AD142" s="969">
        <f>AA142-AB142-AC142</f>
        <v>0</v>
      </c>
      <c r="AE142" s="204">
        <f t="shared" si="215"/>
        <v>0</v>
      </c>
      <c r="AF142" s="204">
        <f t="shared" si="215"/>
        <v>0</v>
      </c>
      <c r="AG142" s="204">
        <f t="shared" si="215"/>
        <v>0</v>
      </c>
      <c r="AH142" s="204">
        <f t="shared" si="215"/>
        <v>0</v>
      </c>
      <c r="AI142" s="922">
        <f t="shared" si="215"/>
        <v>0</v>
      </c>
      <c r="AJ142" s="205">
        <f t="shared" si="215"/>
        <v>0</v>
      </c>
      <c r="AK142" s="973">
        <f>IF($Z142=1,0,IF(AND($Z142=0,AF142&gt;0),1,IF(AND($Z142=0,AH142&gt;0),1,IF(AND($Z142=0,AJ142&gt;0),1,0))))</f>
        <v>0</v>
      </c>
      <c r="AL142" s="973">
        <f t="shared" si="146"/>
        <v>0</v>
      </c>
      <c r="AM142" s="978">
        <f>IF($Z142=0,0,IF(AQ142+AS142+AU142&gt;0,$AA142,0))</f>
        <v>0</v>
      </c>
      <c r="AN142" s="980">
        <f>IF($Z142=0,0,IF(AND(AM142=0,I143&gt;0),$AA142,0))</f>
        <v>0</v>
      </c>
      <c r="AO142" s="969">
        <f>$AA142-AM142-AN142</f>
        <v>0</v>
      </c>
      <c r="AP142" s="204">
        <f t="shared" si="216"/>
        <v>0</v>
      </c>
      <c r="AQ142" s="204">
        <f t="shared" si="216"/>
        <v>0</v>
      </c>
      <c r="AR142" s="204">
        <f t="shared" si="216"/>
        <v>0</v>
      </c>
      <c r="AS142" s="204">
        <f t="shared" si="216"/>
        <v>0</v>
      </c>
      <c r="AT142" s="204">
        <f t="shared" si="216"/>
        <v>0</v>
      </c>
      <c r="AU142" s="205">
        <f t="shared" si="216"/>
        <v>0</v>
      </c>
      <c r="AV142" s="973">
        <f>IF($Z142=1,0,IF(AND($Z142=0,AQ142&gt;0),1,IF(AND($Z142=0,AS142&gt;0),1,IF(AND($Z142=0,AU142&gt;0),1,0))))</f>
        <v>0</v>
      </c>
      <c r="AW142" s="973">
        <f t="shared" si="148"/>
        <v>0</v>
      </c>
      <c r="AX142" s="978">
        <f>IF($Z142=0,0,IF(BB142+BD142+BF142&gt;0,$AA142,0))</f>
        <v>0</v>
      </c>
      <c r="AY142" s="980">
        <f>IF($Z142=0,0,IF(AND(AX142=0,K143&gt;0),$AA142,0))</f>
        <v>0</v>
      </c>
      <c r="AZ142" s="969">
        <f>$AA142-AX142-AY142</f>
        <v>0</v>
      </c>
      <c r="BA142" s="204">
        <f t="shared" si="217"/>
        <v>0</v>
      </c>
      <c r="BB142" s="204">
        <f t="shared" si="217"/>
        <v>0</v>
      </c>
      <c r="BC142" s="204">
        <f t="shared" si="217"/>
        <v>0</v>
      </c>
      <c r="BD142" s="204">
        <f t="shared" si="217"/>
        <v>0</v>
      </c>
      <c r="BE142" s="204">
        <f t="shared" si="217"/>
        <v>0</v>
      </c>
      <c r="BF142" s="205">
        <f t="shared" si="217"/>
        <v>0</v>
      </c>
      <c r="BG142" s="973">
        <f>IF($Z142=1,0,IF(AND($Z142=0,BB142&gt;0),1,IF(AND($Z142=0,BD142&gt;0),1,IF(AND($Z142=0,BF142&gt;0),1,0))))</f>
        <v>0</v>
      </c>
      <c r="BH142" s="973">
        <f t="shared" si="150"/>
        <v>0</v>
      </c>
      <c r="BI142" s="978">
        <f>IF($Z142=0,0,IF(BM142+BO142+BQ142&gt;0,$AA142,0))</f>
        <v>0</v>
      </c>
      <c r="BJ142" s="980">
        <f>IF($Z142=0,0,IF(AND(BI142=0,M143&gt;0),$AA142,0))</f>
        <v>0</v>
      </c>
      <c r="BK142" s="969">
        <f>$AA142-BI142-BJ142</f>
        <v>0</v>
      </c>
      <c r="BL142" s="204">
        <f t="shared" si="218"/>
        <v>0</v>
      </c>
      <c r="BM142" s="204">
        <f t="shared" si="218"/>
        <v>0</v>
      </c>
      <c r="BN142" s="204">
        <f t="shared" si="218"/>
        <v>0</v>
      </c>
      <c r="BO142" s="204">
        <f t="shared" si="218"/>
        <v>0</v>
      </c>
      <c r="BP142" s="204">
        <f t="shared" si="218"/>
        <v>0</v>
      </c>
      <c r="BQ142" s="205">
        <f t="shared" si="218"/>
        <v>0</v>
      </c>
      <c r="BR142" s="973">
        <f>IF($Z142=1,0,IF(AND($Z142=0,BM142&gt;0),1,IF(AND($Z142=0,BO142&gt;0),1,IF(AND($Z142=0,BQ142&gt;0),1,0))))</f>
        <v>0</v>
      </c>
      <c r="BS142" s="973">
        <f t="shared" si="152"/>
        <v>0</v>
      </c>
      <c r="BT142" s="978">
        <f>IF($Z142=0,0,IF(BX142+BZ142+CB142&gt;0,$AA142,0))</f>
        <v>0</v>
      </c>
      <c r="BU142" s="980">
        <f>IF($Z142=0,0,IF(AND(BT142=0,O143&gt;0),$AA142,0))</f>
        <v>0</v>
      </c>
      <c r="BV142" s="969">
        <f>$AA142-BT142-BU142</f>
        <v>0</v>
      </c>
      <c r="BW142" s="204">
        <f t="shared" si="219"/>
        <v>0</v>
      </c>
      <c r="BX142" s="204">
        <f t="shared" si="219"/>
        <v>0</v>
      </c>
      <c r="BY142" s="204">
        <f t="shared" si="219"/>
        <v>0</v>
      </c>
      <c r="BZ142" s="204">
        <f t="shared" si="219"/>
        <v>0</v>
      </c>
      <c r="CA142" s="204">
        <f t="shared" si="219"/>
        <v>0</v>
      </c>
      <c r="CB142" s="205">
        <f t="shared" si="219"/>
        <v>0</v>
      </c>
      <c r="CC142" s="973">
        <f>IF($Z142=1,0,IF(AND($Z142=0,BX142&gt;0),1,IF(AND($Z142=0,BZ142&gt;0),1,IF(AND($Z142=0,CB142&gt;0),1,0))))</f>
        <v>0</v>
      </c>
      <c r="CD142" s="973">
        <f t="shared" si="154"/>
        <v>0</v>
      </c>
      <c r="CE142" s="11"/>
      <c r="CF142" s="11"/>
      <c r="CG142" s="11"/>
      <c r="CH142" s="11"/>
      <c r="CI142" s="11"/>
      <c r="CJ142" s="11"/>
      <c r="CK142" s="11"/>
      <c r="CL142" s="11"/>
      <c r="CM142" s="11"/>
    </row>
    <row r="143" spans="1:91" ht="14.25" customHeight="1">
      <c r="A143" s="950" t="str">
        <f>A142</f>
        <v/>
      </c>
      <c r="B143" s="57"/>
      <c r="C143" s="2051"/>
      <c r="D143" s="2053"/>
      <c r="E143" s="2051"/>
      <c r="F143" s="2772"/>
      <c r="G143" s="1121">
        <f>Import!Q840</f>
        <v>0</v>
      </c>
      <c r="H143" s="2774"/>
      <c r="I143" s="450"/>
      <c r="J143" s="2775"/>
      <c r="K143" s="450"/>
      <c r="L143" s="2775"/>
      <c r="M143" s="450"/>
      <c r="N143" s="2775"/>
      <c r="O143" s="450"/>
      <c r="P143" s="2775"/>
      <c r="Q143" s="11"/>
      <c r="R143" s="11"/>
      <c r="S143" s="397"/>
      <c r="T143" s="419"/>
      <c r="U143" s="444">
        <f>Import!N841</f>
        <v>0</v>
      </c>
      <c r="V143" s="11"/>
      <c r="W143" s="306"/>
      <c r="X143" s="306"/>
      <c r="Y143" s="306"/>
      <c r="Z143" s="11"/>
      <c r="AE143" s="204"/>
      <c r="AF143" s="204"/>
      <c r="AG143" s="204"/>
      <c r="AH143" s="204"/>
      <c r="AI143" s="922"/>
      <c r="AJ143" s="205"/>
      <c r="AK143" s="973"/>
      <c r="AL143" s="973">
        <f>AL142</f>
        <v>0</v>
      </c>
      <c r="AP143" s="204"/>
      <c r="AQ143" s="204"/>
      <c r="AR143" s="204"/>
      <c r="AS143" s="204"/>
      <c r="AT143" s="204"/>
      <c r="AU143" s="205"/>
      <c r="AV143" s="973"/>
      <c r="AW143" s="973">
        <f>AW142</f>
        <v>0</v>
      </c>
      <c r="BA143" s="204"/>
      <c r="BB143" s="204"/>
      <c r="BC143" s="204"/>
      <c r="BD143" s="204"/>
      <c r="BE143" s="204"/>
      <c r="BF143" s="205"/>
      <c r="BG143" s="973"/>
      <c r="BH143" s="973">
        <f>BH142</f>
        <v>0</v>
      </c>
      <c r="BL143" s="204"/>
      <c r="BM143" s="204"/>
      <c r="BN143" s="204"/>
      <c r="BO143" s="204"/>
      <c r="BP143" s="204"/>
      <c r="BQ143" s="205"/>
      <c r="BR143" s="973"/>
      <c r="BS143" s="973">
        <f>BS142</f>
        <v>0</v>
      </c>
      <c r="BW143" s="204"/>
      <c r="BX143" s="204"/>
      <c r="BY143" s="204"/>
      <c r="BZ143" s="204"/>
      <c r="CA143" s="204"/>
      <c r="CB143" s="205"/>
      <c r="CC143" s="973"/>
      <c r="CD143" s="973">
        <f>CD142</f>
        <v>0</v>
      </c>
      <c r="CE143" s="11"/>
      <c r="CF143" s="11"/>
      <c r="CG143" s="11"/>
      <c r="CH143" s="11"/>
      <c r="CI143" s="11"/>
      <c r="CJ143" s="11"/>
      <c r="CK143" s="11"/>
      <c r="CL143" s="11"/>
      <c r="CM143" s="11"/>
    </row>
    <row r="144" spans="1:91" ht="24.75" customHeight="1">
      <c r="A144" s="949" t="str">
        <f>IF(E144&gt;0,"Wypełnione","")</f>
        <v/>
      </c>
      <c r="B144" s="57"/>
      <c r="C144" s="2050">
        <f>'Og s3a'!C853</f>
        <v>0</v>
      </c>
      <c r="D144" s="2052">
        <f>'Og s3a'!E853</f>
        <v>0</v>
      </c>
      <c r="E144" s="2050">
        <f>'Og s3a'!F853</f>
        <v>0</v>
      </c>
      <c r="F144" s="2771"/>
      <c r="G144" s="448">
        <f>T144</f>
        <v>0</v>
      </c>
      <c r="H144" s="2773">
        <f>U144</f>
        <v>0</v>
      </c>
      <c r="I144" s="451"/>
      <c r="J144" s="2775"/>
      <c r="K144" s="451"/>
      <c r="L144" s="2775"/>
      <c r="M144" s="451"/>
      <c r="N144" s="2775"/>
      <c r="O144" s="451"/>
      <c r="P144" s="2775"/>
      <c r="Q144" s="11"/>
      <c r="R144" s="11"/>
      <c r="S144" s="396">
        <f>'Og s3a'!G853</f>
        <v>0</v>
      </c>
      <c r="T144" s="398">
        <f>'Og s3a'!D853</f>
        <v>0</v>
      </c>
      <c r="U144" s="444">
        <f>Import!N842</f>
        <v>0</v>
      </c>
      <c r="V144" s="11"/>
      <c r="W144" s="306"/>
      <c r="X144" s="306"/>
      <c r="Y144" s="306"/>
      <c r="Z144" s="970">
        <f>IF(F144=AF$7,1,0)</f>
        <v>0</v>
      </c>
      <c r="AA144" s="970">
        <f>Z144*D144</f>
        <v>0</v>
      </c>
      <c r="AB144" s="978">
        <f>IF($Z144=0,0,IF(AF144+AH144+AJ144&gt;0,$AA144,0))</f>
        <v>0</v>
      </c>
      <c r="AC144" s="980">
        <f>IF($Z144=0,0,IF(AND(AB144=0,G145&gt;0),$AA144,0))</f>
        <v>0</v>
      </c>
      <c r="AD144" s="969">
        <f>AA144-AB144-AC144</f>
        <v>0</v>
      </c>
      <c r="AE144" s="204">
        <f t="shared" si="215"/>
        <v>0</v>
      </c>
      <c r="AF144" s="204">
        <f t="shared" si="215"/>
        <v>0</v>
      </c>
      <c r="AG144" s="204">
        <f t="shared" si="215"/>
        <v>0</v>
      </c>
      <c r="AH144" s="204">
        <f t="shared" si="215"/>
        <v>0</v>
      </c>
      <c r="AI144" s="922">
        <f t="shared" si="215"/>
        <v>0</v>
      </c>
      <c r="AJ144" s="205">
        <f t="shared" si="215"/>
        <v>0</v>
      </c>
      <c r="AK144" s="973">
        <f>IF($Z144=1,0,IF(AND($Z144=0,AF144&gt;0),1,IF(AND($Z144=0,AH144&gt;0),1,IF(AND($Z144=0,AJ144&gt;0),1,0))))</f>
        <v>0</v>
      </c>
      <c r="AL144" s="973">
        <f t="shared" ref="AL144:AL206" si="220">IF($Z144=0,0,IF(AND($Z144=1,AE144&gt;0),1,IF(AND($Z144=1,AG144&gt;0),1,IF(AND($Z144=1,AI144&gt;0),1,0))))</f>
        <v>0</v>
      </c>
      <c r="AM144" s="978">
        <f>IF($Z144=0,0,IF(AQ144+AS144+AU144&gt;0,$AA144,0))</f>
        <v>0</v>
      </c>
      <c r="AN144" s="980">
        <f>IF($Z144=0,0,IF(AND(AM144=0,I145&gt;0),$AA144,0))</f>
        <v>0</v>
      </c>
      <c r="AO144" s="969">
        <f>$AA144-AM144-AN144</f>
        <v>0</v>
      </c>
      <c r="AP144" s="204">
        <f t="shared" si="216"/>
        <v>0</v>
      </c>
      <c r="AQ144" s="204">
        <f t="shared" si="216"/>
        <v>0</v>
      </c>
      <c r="AR144" s="204">
        <f t="shared" si="216"/>
        <v>0</v>
      </c>
      <c r="AS144" s="204">
        <f t="shared" si="216"/>
        <v>0</v>
      </c>
      <c r="AT144" s="204">
        <f t="shared" si="216"/>
        <v>0</v>
      </c>
      <c r="AU144" s="205">
        <f t="shared" si="216"/>
        <v>0</v>
      </c>
      <c r="AV144" s="973">
        <f>IF($Z144=1,0,IF(AND($Z144=0,AQ144&gt;0),1,IF(AND($Z144=0,AS144&gt;0),1,IF(AND($Z144=0,AU144&gt;0),1,0))))</f>
        <v>0</v>
      </c>
      <c r="AW144" s="973">
        <f t="shared" ref="AW144:AW206" si="221">IF($Z144=0,0,IF(AND($Z144=1,AP144&gt;0),1,IF(AND($Z144=1,AR144&gt;0),1,IF(AND($Z144=1,AT144&gt;0),1,0))))</f>
        <v>0</v>
      </c>
      <c r="AX144" s="978">
        <f>IF($Z144=0,0,IF(BB144+BD144+BF144&gt;0,$AA144,0))</f>
        <v>0</v>
      </c>
      <c r="AY144" s="980">
        <f>IF($Z144=0,0,IF(AND(AX144=0,K145&gt;0),$AA144,0))</f>
        <v>0</v>
      </c>
      <c r="AZ144" s="969">
        <f>$AA144-AX144-AY144</f>
        <v>0</v>
      </c>
      <c r="BA144" s="204">
        <f t="shared" si="217"/>
        <v>0</v>
      </c>
      <c r="BB144" s="204">
        <f t="shared" si="217"/>
        <v>0</v>
      </c>
      <c r="BC144" s="204">
        <f t="shared" si="217"/>
        <v>0</v>
      </c>
      <c r="BD144" s="204">
        <f t="shared" si="217"/>
        <v>0</v>
      </c>
      <c r="BE144" s="204">
        <f t="shared" si="217"/>
        <v>0</v>
      </c>
      <c r="BF144" s="205">
        <f t="shared" si="217"/>
        <v>0</v>
      </c>
      <c r="BG144" s="973">
        <f>IF($Z144=1,0,IF(AND($Z144=0,BB144&gt;0),1,IF(AND($Z144=0,BD144&gt;0),1,IF(AND($Z144=0,BF144&gt;0),1,0))))</f>
        <v>0</v>
      </c>
      <c r="BH144" s="973">
        <f t="shared" ref="BH144:BH206" si="222">IF($Z144=0,0,IF(AND($Z144=1,BA144&gt;0),1,IF(AND($Z144=1,BC144&gt;0),1,IF(AND($Z144=1,BE144&gt;0),1,0))))</f>
        <v>0</v>
      </c>
      <c r="BI144" s="978">
        <f>IF($Z144=0,0,IF(BM144+BO144+BQ144&gt;0,$AA144,0))</f>
        <v>0</v>
      </c>
      <c r="BJ144" s="980">
        <f>IF($Z144=0,0,IF(AND(BI144=0,M145&gt;0),$AA144,0))</f>
        <v>0</v>
      </c>
      <c r="BK144" s="969">
        <f>$AA144-BI144-BJ144</f>
        <v>0</v>
      </c>
      <c r="BL144" s="204">
        <f t="shared" si="218"/>
        <v>0</v>
      </c>
      <c r="BM144" s="204">
        <f t="shared" si="218"/>
        <v>0</v>
      </c>
      <c r="BN144" s="204">
        <f t="shared" si="218"/>
        <v>0</v>
      </c>
      <c r="BO144" s="204">
        <f t="shared" si="218"/>
        <v>0</v>
      </c>
      <c r="BP144" s="204">
        <f t="shared" si="218"/>
        <v>0</v>
      </c>
      <c r="BQ144" s="205">
        <f t="shared" si="218"/>
        <v>0</v>
      </c>
      <c r="BR144" s="973">
        <f>IF($Z144=1,0,IF(AND($Z144=0,BM144&gt;0),1,IF(AND($Z144=0,BO144&gt;0),1,IF(AND($Z144=0,BQ144&gt;0),1,0))))</f>
        <v>0</v>
      </c>
      <c r="BS144" s="973">
        <f t="shared" ref="BS144:BS206" si="223">IF($Z144=0,0,IF(AND($Z144=1,BL144&gt;0),1,IF(AND($Z144=1,BN144&gt;0),1,IF(AND($Z144=1,BP144&gt;0),1,0))))</f>
        <v>0</v>
      </c>
      <c r="BT144" s="978">
        <f>IF($Z144=0,0,IF(BX144+BZ144+CB144&gt;0,$AA144,0))</f>
        <v>0</v>
      </c>
      <c r="BU144" s="980">
        <f>IF($Z144=0,0,IF(AND(BT144=0,O145&gt;0),$AA144,0))</f>
        <v>0</v>
      </c>
      <c r="BV144" s="969">
        <f>$AA144-BT144-BU144</f>
        <v>0</v>
      </c>
      <c r="BW144" s="204">
        <f t="shared" si="219"/>
        <v>0</v>
      </c>
      <c r="BX144" s="204">
        <f t="shared" si="219"/>
        <v>0</v>
      </c>
      <c r="BY144" s="204">
        <f t="shared" si="219"/>
        <v>0</v>
      </c>
      <c r="BZ144" s="204">
        <f t="shared" si="219"/>
        <v>0</v>
      </c>
      <c r="CA144" s="204">
        <f t="shared" si="219"/>
        <v>0</v>
      </c>
      <c r="CB144" s="205">
        <f t="shared" si="219"/>
        <v>0</v>
      </c>
      <c r="CC144" s="973">
        <f>IF($Z144=1,0,IF(AND($Z144=0,BX144&gt;0),1,IF(AND($Z144=0,BZ144&gt;0),1,IF(AND($Z144=0,CB144&gt;0),1,0))))</f>
        <v>0</v>
      </c>
      <c r="CD144" s="973">
        <f t="shared" ref="CD144:CD206" si="224">IF($Z144=0,0,IF(AND($Z144=1,BW144&gt;0),1,IF(AND($Z144=1,BY144&gt;0),1,IF(AND($Z144=1,CA144&gt;0),1,0))))</f>
        <v>0</v>
      </c>
      <c r="CE144" s="11"/>
      <c r="CF144" s="11"/>
      <c r="CG144" s="11"/>
      <c r="CH144" s="11"/>
      <c r="CI144" s="11"/>
      <c r="CJ144" s="11"/>
      <c r="CK144" s="11"/>
      <c r="CL144" s="11"/>
      <c r="CM144" s="11"/>
    </row>
    <row r="145" spans="1:91" ht="14.25" customHeight="1">
      <c r="A145" s="950" t="str">
        <f>A144</f>
        <v/>
      </c>
      <c r="B145" s="57"/>
      <c r="C145" s="2051"/>
      <c r="D145" s="2053"/>
      <c r="E145" s="2051"/>
      <c r="F145" s="2772"/>
      <c r="G145" s="1121">
        <f>Import!Q842</f>
        <v>0</v>
      </c>
      <c r="H145" s="2774"/>
      <c r="I145" s="450"/>
      <c r="J145" s="2775"/>
      <c r="K145" s="450"/>
      <c r="L145" s="2775"/>
      <c r="M145" s="450"/>
      <c r="N145" s="2775"/>
      <c r="O145" s="450"/>
      <c r="P145" s="2775"/>
      <c r="Q145" s="11"/>
      <c r="R145" s="11"/>
      <c r="S145" s="397"/>
      <c r="T145" s="419"/>
      <c r="U145" s="444">
        <f>Import!N843</f>
        <v>0</v>
      </c>
      <c r="V145" s="11"/>
      <c r="W145" s="306"/>
      <c r="X145" s="306"/>
      <c r="Y145" s="306"/>
      <c r="Z145" s="11"/>
      <c r="AE145" s="204"/>
      <c r="AF145" s="204"/>
      <c r="AG145" s="204"/>
      <c r="AH145" s="204"/>
      <c r="AI145" s="922"/>
      <c r="AJ145" s="205"/>
      <c r="AK145" s="973"/>
      <c r="AL145" s="973">
        <f>AL144</f>
        <v>0</v>
      </c>
      <c r="AP145" s="204"/>
      <c r="AQ145" s="204"/>
      <c r="AR145" s="204"/>
      <c r="AS145" s="204"/>
      <c r="AT145" s="204"/>
      <c r="AU145" s="205"/>
      <c r="AV145" s="973"/>
      <c r="AW145" s="973">
        <f>AW144</f>
        <v>0</v>
      </c>
      <c r="BA145" s="204"/>
      <c r="BB145" s="204"/>
      <c r="BC145" s="204"/>
      <c r="BD145" s="204"/>
      <c r="BE145" s="204"/>
      <c r="BF145" s="205"/>
      <c r="BG145" s="973"/>
      <c r="BH145" s="973">
        <f>BH144</f>
        <v>0</v>
      </c>
      <c r="BL145" s="204"/>
      <c r="BM145" s="204"/>
      <c r="BN145" s="204"/>
      <c r="BO145" s="204"/>
      <c r="BP145" s="204"/>
      <c r="BQ145" s="205"/>
      <c r="BR145" s="973"/>
      <c r="BS145" s="973">
        <f>BS144</f>
        <v>0</v>
      </c>
      <c r="BW145" s="204"/>
      <c r="BX145" s="204"/>
      <c r="BY145" s="204"/>
      <c r="BZ145" s="204"/>
      <c r="CA145" s="204"/>
      <c r="CB145" s="205"/>
      <c r="CC145" s="973"/>
      <c r="CD145" s="973">
        <f>CD144</f>
        <v>0</v>
      </c>
      <c r="CE145" s="11"/>
      <c r="CF145" s="11"/>
      <c r="CG145" s="11"/>
      <c r="CH145" s="11"/>
      <c r="CI145" s="11"/>
      <c r="CJ145" s="11"/>
      <c r="CK145" s="11"/>
      <c r="CL145" s="11"/>
      <c r="CM145" s="11"/>
    </row>
    <row r="146" spans="1:91" ht="24.75" customHeight="1">
      <c r="A146" s="949" t="str">
        <f>IF(E146&gt;0,"Wypełnione","")</f>
        <v/>
      </c>
      <c r="B146" s="57"/>
      <c r="C146" s="2050">
        <f>'Og s3a'!C855</f>
        <v>0</v>
      </c>
      <c r="D146" s="2052">
        <f>'Og s3a'!E855</f>
        <v>0</v>
      </c>
      <c r="E146" s="2050">
        <f>'Og s3a'!F855</f>
        <v>0</v>
      </c>
      <c r="F146" s="2771"/>
      <c r="G146" s="448">
        <f>T146</f>
        <v>0</v>
      </c>
      <c r="H146" s="2773">
        <f>U146</f>
        <v>0</v>
      </c>
      <c r="I146" s="451"/>
      <c r="J146" s="2775"/>
      <c r="K146" s="451"/>
      <c r="L146" s="2775"/>
      <c r="M146" s="451"/>
      <c r="N146" s="2775"/>
      <c r="O146" s="451"/>
      <c r="P146" s="2775"/>
      <c r="Q146" s="11"/>
      <c r="R146" s="11"/>
      <c r="S146" s="396">
        <f>'Og s3a'!G855</f>
        <v>0</v>
      </c>
      <c r="T146" s="398">
        <f>'Og s3a'!D855</f>
        <v>0</v>
      </c>
      <c r="U146" s="444">
        <f>Import!N844</f>
        <v>0</v>
      </c>
      <c r="V146" s="11"/>
      <c r="W146" s="306"/>
      <c r="X146" s="306"/>
      <c r="Y146" s="306"/>
      <c r="Z146" s="970">
        <f>IF(F146=AF$7,1,0)</f>
        <v>0</v>
      </c>
      <c r="AA146" s="970">
        <f>Z146*D146</f>
        <v>0</v>
      </c>
      <c r="AB146" s="978">
        <f>IF($Z146=0,0,IF(AF146+AH146+AJ146&gt;0,$AA146,0))</f>
        <v>0</v>
      </c>
      <c r="AC146" s="980">
        <f>IF($Z146=0,0,IF(AND(AB146=0,G147&gt;0),$AA146,0))</f>
        <v>0</v>
      </c>
      <c r="AD146" s="969">
        <f>AA146-AB146-AC146</f>
        <v>0</v>
      </c>
      <c r="AE146" s="204">
        <f t="shared" si="215"/>
        <v>0</v>
      </c>
      <c r="AF146" s="204">
        <f t="shared" si="215"/>
        <v>0</v>
      </c>
      <c r="AG146" s="204">
        <f t="shared" si="215"/>
        <v>0</v>
      </c>
      <c r="AH146" s="204">
        <f t="shared" si="215"/>
        <v>0</v>
      </c>
      <c r="AI146" s="922">
        <f t="shared" si="215"/>
        <v>0</v>
      </c>
      <c r="AJ146" s="205">
        <f t="shared" si="215"/>
        <v>0</v>
      </c>
      <c r="AK146" s="973">
        <f>IF($Z146=1,0,IF(AND($Z146=0,AF146&gt;0),1,IF(AND($Z146=0,AH146&gt;0),1,IF(AND($Z146=0,AJ146&gt;0),1,0))))</f>
        <v>0</v>
      </c>
      <c r="AL146" s="973">
        <f t="shared" si="220"/>
        <v>0</v>
      </c>
      <c r="AM146" s="978">
        <f>IF($Z146=0,0,IF(AQ146+AS146+AU146&gt;0,$AA146,0))</f>
        <v>0</v>
      </c>
      <c r="AN146" s="980">
        <f>IF($Z146=0,0,IF(AND(AM146=0,I147&gt;0),$AA146,0))</f>
        <v>0</v>
      </c>
      <c r="AO146" s="969">
        <f>$AA146-AM146-AN146</f>
        <v>0</v>
      </c>
      <c r="AP146" s="204">
        <f t="shared" si="216"/>
        <v>0</v>
      </c>
      <c r="AQ146" s="204">
        <f t="shared" si="216"/>
        <v>0</v>
      </c>
      <c r="AR146" s="204">
        <f t="shared" si="216"/>
        <v>0</v>
      </c>
      <c r="AS146" s="204">
        <f t="shared" si="216"/>
        <v>0</v>
      </c>
      <c r="AT146" s="204">
        <f t="shared" si="216"/>
        <v>0</v>
      </c>
      <c r="AU146" s="205">
        <f t="shared" si="216"/>
        <v>0</v>
      </c>
      <c r="AV146" s="973">
        <f>IF($Z146=1,0,IF(AND($Z146=0,AQ146&gt;0),1,IF(AND($Z146=0,AS146&gt;0),1,IF(AND($Z146=0,AU146&gt;0),1,0))))</f>
        <v>0</v>
      </c>
      <c r="AW146" s="973">
        <f t="shared" si="221"/>
        <v>0</v>
      </c>
      <c r="AX146" s="978">
        <f>IF($Z146=0,0,IF(BB146+BD146+BF146&gt;0,$AA146,0))</f>
        <v>0</v>
      </c>
      <c r="AY146" s="980">
        <f>IF($Z146=0,0,IF(AND(AX146=0,K147&gt;0),$AA146,0))</f>
        <v>0</v>
      </c>
      <c r="AZ146" s="969">
        <f>$AA146-AX146-AY146</f>
        <v>0</v>
      </c>
      <c r="BA146" s="204">
        <f t="shared" si="217"/>
        <v>0</v>
      </c>
      <c r="BB146" s="204">
        <f t="shared" si="217"/>
        <v>0</v>
      </c>
      <c r="BC146" s="204">
        <f t="shared" si="217"/>
        <v>0</v>
      </c>
      <c r="BD146" s="204">
        <f t="shared" si="217"/>
        <v>0</v>
      </c>
      <c r="BE146" s="204">
        <f t="shared" si="217"/>
        <v>0</v>
      </c>
      <c r="BF146" s="205">
        <f t="shared" si="217"/>
        <v>0</v>
      </c>
      <c r="BG146" s="973">
        <f>IF($Z146=1,0,IF(AND($Z146=0,BB146&gt;0),1,IF(AND($Z146=0,BD146&gt;0),1,IF(AND($Z146=0,BF146&gt;0),1,0))))</f>
        <v>0</v>
      </c>
      <c r="BH146" s="973">
        <f t="shared" si="222"/>
        <v>0</v>
      </c>
      <c r="BI146" s="978">
        <f>IF($Z146=0,0,IF(BM146+BO146+BQ146&gt;0,$AA146,0))</f>
        <v>0</v>
      </c>
      <c r="BJ146" s="980">
        <f>IF($Z146=0,0,IF(AND(BI146=0,M147&gt;0),$AA146,0))</f>
        <v>0</v>
      </c>
      <c r="BK146" s="969">
        <f>$AA146-BI146-BJ146</f>
        <v>0</v>
      </c>
      <c r="BL146" s="204">
        <f t="shared" si="218"/>
        <v>0</v>
      </c>
      <c r="BM146" s="204">
        <f t="shared" si="218"/>
        <v>0</v>
      </c>
      <c r="BN146" s="204">
        <f t="shared" si="218"/>
        <v>0</v>
      </c>
      <c r="BO146" s="204">
        <f t="shared" si="218"/>
        <v>0</v>
      </c>
      <c r="BP146" s="204">
        <f t="shared" si="218"/>
        <v>0</v>
      </c>
      <c r="BQ146" s="205">
        <f t="shared" si="218"/>
        <v>0</v>
      </c>
      <c r="BR146" s="973">
        <f>IF($Z146=1,0,IF(AND($Z146=0,BM146&gt;0),1,IF(AND($Z146=0,BO146&gt;0),1,IF(AND($Z146=0,BQ146&gt;0),1,0))))</f>
        <v>0</v>
      </c>
      <c r="BS146" s="973">
        <f t="shared" si="223"/>
        <v>0</v>
      </c>
      <c r="BT146" s="978">
        <f>IF($Z146=0,0,IF(BX146+BZ146+CB146&gt;0,$AA146,0))</f>
        <v>0</v>
      </c>
      <c r="BU146" s="980">
        <f>IF($Z146=0,0,IF(AND(BT146=0,O147&gt;0),$AA146,0))</f>
        <v>0</v>
      </c>
      <c r="BV146" s="969">
        <f>$AA146-BT146-BU146</f>
        <v>0</v>
      </c>
      <c r="BW146" s="204">
        <f t="shared" si="219"/>
        <v>0</v>
      </c>
      <c r="BX146" s="204">
        <f t="shared" si="219"/>
        <v>0</v>
      </c>
      <c r="BY146" s="204">
        <f t="shared" si="219"/>
        <v>0</v>
      </c>
      <c r="BZ146" s="204">
        <f t="shared" si="219"/>
        <v>0</v>
      </c>
      <c r="CA146" s="204">
        <f t="shared" si="219"/>
        <v>0</v>
      </c>
      <c r="CB146" s="205">
        <f t="shared" si="219"/>
        <v>0</v>
      </c>
      <c r="CC146" s="973">
        <f>IF($Z146=1,0,IF(AND($Z146=0,BX146&gt;0),1,IF(AND($Z146=0,BZ146&gt;0),1,IF(AND($Z146=0,CB146&gt;0),1,0))))</f>
        <v>0</v>
      </c>
      <c r="CD146" s="973">
        <f t="shared" si="224"/>
        <v>0</v>
      </c>
      <c r="CE146" s="11"/>
      <c r="CF146" s="11"/>
      <c r="CG146" s="11"/>
      <c r="CH146" s="11"/>
      <c r="CI146" s="11"/>
      <c r="CJ146" s="11"/>
      <c r="CK146" s="11"/>
      <c r="CL146" s="11"/>
      <c r="CM146" s="11"/>
    </row>
    <row r="147" spans="1:91" ht="14.25" customHeight="1">
      <c r="A147" s="950" t="str">
        <f>A146</f>
        <v/>
      </c>
      <c r="B147" s="57"/>
      <c r="C147" s="2051"/>
      <c r="D147" s="2053"/>
      <c r="E147" s="2051"/>
      <c r="F147" s="2772"/>
      <c r="G147" s="1121">
        <f>Import!Q844</f>
        <v>0</v>
      </c>
      <c r="H147" s="2774"/>
      <c r="I147" s="450"/>
      <c r="J147" s="2775"/>
      <c r="K147" s="450"/>
      <c r="L147" s="2775"/>
      <c r="M147" s="450"/>
      <c r="N147" s="2775"/>
      <c r="O147" s="450"/>
      <c r="P147" s="2775"/>
      <c r="Q147" s="11"/>
      <c r="R147" s="11"/>
      <c r="S147" s="397"/>
      <c r="T147" s="419"/>
      <c r="U147" s="444">
        <f>Import!N845</f>
        <v>0</v>
      </c>
      <c r="V147" s="11"/>
      <c r="W147" s="306"/>
      <c r="X147" s="306"/>
      <c r="Y147" s="306"/>
      <c r="Z147" s="11"/>
      <c r="AE147" s="204"/>
      <c r="AF147" s="204"/>
      <c r="AG147" s="204"/>
      <c r="AH147" s="204"/>
      <c r="AI147" s="922"/>
      <c r="AJ147" s="205"/>
      <c r="AK147" s="973"/>
      <c r="AL147" s="973">
        <f>AL146</f>
        <v>0</v>
      </c>
      <c r="AP147" s="204"/>
      <c r="AQ147" s="204"/>
      <c r="AR147" s="204"/>
      <c r="AS147" s="204"/>
      <c r="AT147" s="204"/>
      <c r="AU147" s="205"/>
      <c r="AV147" s="973"/>
      <c r="AW147" s="973">
        <f>AW146</f>
        <v>0</v>
      </c>
      <c r="BA147" s="204"/>
      <c r="BB147" s="204"/>
      <c r="BC147" s="204"/>
      <c r="BD147" s="204"/>
      <c r="BE147" s="204"/>
      <c r="BF147" s="205"/>
      <c r="BG147" s="973"/>
      <c r="BH147" s="973">
        <f>BH146</f>
        <v>0</v>
      </c>
      <c r="BL147" s="204"/>
      <c r="BM147" s="204"/>
      <c r="BN147" s="204"/>
      <c r="BO147" s="204"/>
      <c r="BP147" s="204"/>
      <c r="BQ147" s="205"/>
      <c r="BR147" s="973"/>
      <c r="BS147" s="973">
        <f>BS146</f>
        <v>0</v>
      </c>
      <c r="BW147" s="204"/>
      <c r="BX147" s="204"/>
      <c r="BY147" s="204"/>
      <c r="BZ147" s="204"/>
      <c r="CA147" s="204"/>
      <c r="CB147" s="205"/>
      <c r="CC147" s="973"/>
      <c r="CD147" s="973">
        <f>CD146</f>
        <v>0</v>
      </c>
      <c r="CE147" s="11"/>
      <c r="CF147" s="11"/>
      <c r="CG147" s="11"/>
      <c r="CH147" s="11"/>
      <c r="CI147" s="11"/>
      <c r="CJ147" s="11"/>
      <c r="CK147" s="11"/>
      <c r="CL147" s="11"/>
      <c r="CM147" s="11"/>
    </row>
    <row r="148" spans="1:91" ht="24.75" customHeight="1">
      <c r="A148" s="949" t="str">
        <f>IF(E148&gt;0,"Wypełnione","")</f>
        <v/>
      </c>
      <c r="B148" s="57"/>
      <c r="C148" s="2050">
        <f>'Og s3a'!C857</f>
        <v>0</v>
      </c>
      <c r="D148" s="2052">
        <f>'Og s3a'!E857</f>
        <v>0</v>
      </c>
      <c r="E148" s="2050">
        <f>'Og s3a'!F857</f>
        <v>0</v>
      </c>
      <c r="F148" s="2771"/>
      <c r="G148" s="448">
        <f>T148</f>
        <v>0</v>
      </c>
      <c r="H148" s="2773">
        <f>U148</f>
        <v>0</v>
      </c>
      <c r="I148" s="451"/>
      <c r="J148" s="2775"/>
      <c r="K148" s="451"/>
      <c r="L148" s="2775"/>
      <c r="M148" s="451"/>
      <c r="N148" s="2775"/>
      <c r="O148" s="451"/>
      <c r="P148" s="2775"/>
      <c r="Q148" s="11"/>
      <c r="R148" s="11"/>
      <c r="S148" s="396">
        <f>'Og s3a'!G857</f>
        <v>0</v>
      </c>
      <c r="T148" s="398">
        <f>'Og s3a'!D857</f>
        <v>0</v>
      </c>
      <c r="U148" s="444">
        <f>Import!N846</f>
        <v>0</v>
      </c>
      <c r="V148" s="11"/>
      <c r="W148" s="306"/>
      <c r="X148" s="306"/>
      <c r="Y148" s="306"/>
      <c r="Z148" s="970">
        <f>IF(F148=AF$7,1,0)</f>
        <v>0</v>
      </c>
      <c r="AA148" s="970">
        <f>Z148*D148</f>
        <v>0</v>
      </c>
      <c r="AB148" s="978">
        <f>IF($Z148=0,0,IF(AF148+AH148+AJ148&gt;0,$AA148,0))</f>
        <v>0</v>
      </c>
      <c r="AC148" s="980">
        <f>IF($Z148=0,0,IF(AND(AB148=0,G149&gt;0),$AA148,0))</f>
        <v>0</v>
      </c>
      <c r="AD148" s="969">
        <f>AA148-AB148-AC148</f>
        <v>0</v>
      </c>
      <c r="AE148" s="204">
        <f t="shared" si="215"/>
        <v>0</v>
      </c>
      <c r="AF148" s="204">
        <f t="shared" si="215"/>
        <v>0</v>
      </c>
      <c r="AG148" s="204">
        <f t="shared" si="215"/>
        <v>0</v>
      </c>
      <c r="AH148" s="204">
        <f t="shared" si="215"/>
        <v>0</v>
      </c>
      <c r="AI148" s="922">
        <f t="shared" si="215"/>
        <v>0</v>
      </c>
      <c r="AJ148" s="205">
        <f t="shared" si="215"/>
        <v>0</v>
      </c>
      <c r="AK148" s="973">
        <f>IF($Z148=1,0,IF(AND($Z148=0,AF148&gt;0),1,IF(AND($Z148=0,AH148&gt;0),1,IF(AND($Z148=0,AJ148&gt;0),1,0))))</f>
        <v>0</v>
      </c>
      <c r="AL148" s="973">
        <f t="shared" si="220"/>
        <v>0</v>
      </c>
      <c r="AM148" s="978">
        <f>IF($Z148=0,0,IF(AQ148+AS148+AU148&gt;0,$AA148,0))</f>
        <v>0</v>
      </c>
      <c r="AN148" s="980">
        <f>IF($Z148=0,0,IF(AND(AM148=0,I149&gt;0),$AA148,0))</f>
        <v>0</v>
      </c>
      <c r="AO148" s="969">
        <f>$AA148-AM148-AN148</f>
        <v>0</v>
      </c>
      <c r="AP148" s="204">
        <f t="shared" si="216"/>
        <v>0</v>
      </c>
      <c r="AQ148" s="204">
        <f t="shared" si="216"/>
        <v>0</v>
      </c>
      <c r="AR148" s="204">
        <f t="shared" si="216"/>
        <v>0</v>
      </c>
      <c r="AS148" s="204">
        <f t="shared" si="216"/>
        <v>0</v>
      </c>
      <c r="AT148" s="204">
        <f t="shared" si="216"/>
        <v>0</v>
      </c>
      <c r="AU148" s="205">
        <f t="shared" si="216"/>
        <v>0</v>
      </c>
      <c r="AV148" s="973">
        <f>IF($Z148=1,0,IF(AND($Z148=0,AQ148&gt;0),1,IF(AND($Z148=0,AS148&gt;0),1,IF(AND($Z148=0,AU148&gt;0),1,0))))</f>
        <v>0</v>
      </c>
      <c r="AW148" s="973">
        <f t="shared" si="221"/>
        <v>0</v>
      </c>
      <c r="AX148" s="978">
        <f>IF($Z148=0,0,IF(BB148+BD148+BF148&gt;0,$AA148,0))</f>
        <v>0</v>
      </c>
      <c r="AY148" s="980">
        <f>IF($Z148=0,0,IF(AND(AX148=0,K149&gt;0),$AA148,0))</f>
        <v>0</v>
      </c>
      <c r="AZ148" s="969">
        <f>$AA148-AX148-AY148</f>
        <v>0</v>
      </c>
      <c r="BA148" s="204">
        <f t="shared" si="217"/>
        <v>0</v>
      </c>
      <c r="BB148" s="204">
        <f t="shared" si="217"/>
        <v>0</v>
      </c>
      <c r="BC148" s="204">
        <f t="shared" si="217"/>
        <v>0</v>
      </c>
      <c r="BD148" s="204">
        <f t="shared" si="217"/>
        <v>0</v>
      </c>
      <c r="BE148" s="204">
        <f t="shared" si="217"/>
        <v>0</v>
      </c>
      <c r="BF148" s="205">
        <f t="shared" si="217"/>
        <v>0</v>
      </c>
      <c r="BG148" s="973">
        <f>IF($Z148=1,0,IF(AND($Z148=0,BB148&gt;0),1,IF(AND($Z148=0,BD148&gt;0),1,IF(AND($Z148=0,BF148&gt;0),1,0))))</f>
        <v>0</v>
      </c>
      <c r="BH148" s="973">
        <f t="shared" si="222"/>
        <v>0</v>
      </c>
      <c r="BI148" s="978">
        <f>IF($Z148=0,0,IF(BM148+BO148+BQ148&gt;0,$AA148,0))</f>
        <v>0</v>
      </c>
      <c r="BJ148" s="980">
        <f>IF($Z148=0,0,IF(AND(BI148=0,M149&gt;0),$AA148,0))</f>
        <v>0</v>
      </c>
      <c r="BK148" s="969">
        <f>$AA148-BI148-BJ148</f>
        <v>0</v>
      </c>
      <c r="BL148" s="204">
        <f t="shared" si="218"/>
        <v>0</v>
      </c>
      <c r="BM148" s="204">
        <f t="shared" si="218"/>
        <v>0</v>
      </c>
      <c r="BN148" s="204">
        <f t="shared" si="218"/>
        <v>0</v>
      </c>
      <c r="BO148" s="204">
        <f t="shared" si="218"/>
        <v>0</v>
      </c>
      <c r="BP148" s="204">
        <f t="shared" si="218"/>
        <v>0</v>
      </c>
      <c r="BQ148" s="205">
        <f t="shared" si="218"/>
        <v>0</v>
      </c>
      <c r="BR148" s="973">
        <f>IF($Z148=1,0,IF(AND($Z148=0,BM148&gt;0),1,IF(AND($Z148=0,BO148&gt;0),1,IF(AND($Z148=0,BQ148&gt;0),1,0))))</f>
        <v>0</v>
      </c>
      <c r="BS148" s="973">
        <f t="shared" si="223"/>
        <v>0</v>
      </c>
      <c r="BT148" s="978">
        <f>IF($Z148=0,0,IF(BX148+BZ148+CB148&gt;0,$AA148,0))</f>
        <v>0</v>
      </c>
      <c r="BU148" s="980">
        <f>IF($Z148=0,0,IF(AND(BT148=0,O149&gt;0),$AA148,0))</f>
        <v>0</v>
      </c>
      <c r="BV148" s="969">
        <f>$AA148-BT148-BU148</f>
        <v>0</v>
      </c>
      <c r="BW148" s="204">
        <f t="shared" si="219"/>
        <v>0</v>
      </c>
      <c r="BX148" s="204">
        <f t="shared" si="219"/>
        <v>0</v>
      </c>
      <c r="BY148" s="204">
        <f t="shared" si="219"/>
        <v>0</v>
      </c>
      <c r="BZ148" s="204">
        <f t="shared" si="219"/>
        <v>0</v>
      </c>
      <c r="CA148" s="204">
        <f t="shared" si="219"/>
        <v>0</v>
      </c>
      <c r="CB148" s="205">
        <f t="shared" si="219"/>
        <v>0</v>
      </c>
      <c r="CC148" s="973">
        <f>IF($Z148=1,0,IF(AND($Z148=0,BX148&gt;0),1,IF(AND($Z148=0,BZ148&gt;0),1,IF(AND($Z148=0,CB148&gt;0),1,0))))</f>
        <v>0</v>
      </c>
      <c r="CD148" s="973">
        <f t="shared" si="224"/>
        <v>0</v>
      </c>
      <c r="CE148" s="11"/>
      <c r="CF148" s="11"/>
      <c r="CG148" s="11"/>
      <c r="CH148" s="11"/>
      <c r="CI148" s="11"/>
      <c r="CJ148" s="11"/>
      <c r="CK148" s="11"/>
      <c r="CL148" s="11"/>
      <c r="CM148" s="11"/>
    </row>
    <row r="149" spans="1:91" ht="14.25" customHeight="1">
      <c r="A149" s="950" t="str">
        <f>A148</f>
        <v/>
      </c>
      <c r="B149" s="57"/>
      <c r="C149" s="2051"/>
      <c r="D149" s="2053"/>
      <c r="E149" s="2051"/>
      <c r="F149" s="2772"/>
      <c r="G149" s="1121">
        <f>Import!Q846</f>
        <v>0</v>
      </c>
      <c r="H149" s="2774"/>
      <c r="I149" s="450"/>
      <c r="J149" s="2775"/>
      <c r="K149" s="450"/>
      <c r="L149" s="2775"/>
      <c r="M149" s="450"/>
      <c r="N149" s="2775"/>
      <c r="O149" s="450"/>
      <c r="P149" s="2775"/>
      <c r="Q149" s="11"/>
      <c r="R149" s="11"/>
      <c r="S149" s="397"/>
      <c r="T149" s="419"/>
      <c r="U149" s="444">
        <f>Import!N847</f>
        <v>0</v>
      </c>
      <c r="V149" s="11"/>
      <c r="W149" s="306"/>
      <c r="X149" s="306"/>
      <c r="Y149" s="306"/>
      <c r="Z149" s="11"/>
      <c r="AE149" s="204"/>
      <c r="AF149" s="204"/>
      <c r="AG149" s="204"/>
      <c r="AH149" s="204"/>
      <c r="AI149" s="922"/>
      <c r="AJ149" s="205"/>
      <c r="AK149" s="973"/>
      <c r="AL149" s="973">
        <f>AL148</f>
        <v>0</v>
      </c>
      <c r="AP149" s="204"/>
      <c r="AQ149" s="204"/>
      <c r="AR149" s="204"/>
      <c r="AS149" s="204"/>
      <c r="AT149" s="204"/>
      <c r="AU149" s="205"/>
      <c r="AV149" s="973"/>
      <c r="AW149" s="973">
        <f>AW148</f>
        <v>0</v>
      </c>
      <c r="BA149" s="204"/>
      <c r="BB149" s="204"/>
      <c r="BC149" s="204"/>
      <c r="BD149" s="204"/>
      <c r="BE149" s="204"/>
      <c r="BF149" s="205"/>
      <c r="BG149" s="973"/>
      <c r="BH149" s="973">
        <f>BH148</f>
        <v>0</v>
      </c>
      <c r="BL149" s="204"/>
      <c r="BM149" s="204"/>
      <c r="BN149" s="204"/>
      <c r="BO149" s="204"/>
      <c r="BP149" s="204"/>
      <c r="BQ149" s="205"/>
      <c r="BR149" s="973"/>
      <c r="BS149" s="973">
        <f>BS148</f>
        <v>0</v>
      </c>
      <c r="BW149" s="204"/>
      <c r="BX149" s="204"/>
      <c r="BY149" s="204"/>
      <c r="BZ149" s="204"/>
      <c r="CA149" s="204"/>
      <c r="CB149" s="205"/>
      <c r="CC149" s="973"/>
      <c r="CD149" s="973">
        <f>CD148</f>
        <v>0</v>
      </c>
      <c r="CE149" s="11"/>
      <c r="CF149" s="11"/>
      <c r="CG149" s="11"/>
      <c r="CH149" s="11"/>
      <c r="CI149" s="11"/>
      <c r="CJ149" s="11"/>
      <c r="CK149" s="11"/>
      <c r="CL149" s="11"/>
      <c r="CM149" s="11"/>
    </row>
    <row r="150" spans="1:91" ht="24.75" customHeight="1">
      <c r="A150" s="949" t="str">
        <f>IF(E150&gt;0,"Wypełnione","")</f>
        <v/>
      </c>
      <c r="B150" s="57"/>
      <c r="C150" s="2050">
        <f>'Og s3a'!C859</f>
        <v>0</v>
      </c>
      <c r="D150" s="2052">
        <f>'Og s3a'!E859</f>
        <v>0</v>
      </c>
      <c r="E150" s="2050">
        <f>'Og s3a'!F859</f>
        <v>0</v>
      </c>
      <c r="F150" s="2771"/>
      <c r="G150" s="448">
        <f>T150</f>
        <v>0</v>
      </c>
      <c r="H150" s="2773">
        <f>U150</f>
        <v>0</v>
      </c>
      <c r="I150" s="451"/>
      <c r="J150" s="2775"/>
      <c r="K150" s="451"/>
      <c r="L150" s="2775"/>
      <c r="M150" s="451"/>
      <c r="N150" s="2775"/>
      <c r="O150" s="451"/>
      <c r="P150" s="2775"/>
      <c r="Q150" s="11"/>
      <c r="R150" s="11"/>
      <c r="S150" s="396">
        <f>'Og s3a'!G859</f>
        <v>0</v>
      </c>
      <c r="T150" s="398">
        <f>'Og s3a'!D859</f>
        <v>0</v>
      </c>
      <c r="U150" s="444">
        <f>Import!N848</f>
        <v>0</v>
      </c>
      <c r="V150" s="11"/>
      <c r="W150" s="306"/>
      <c r="X150" s="306"/>
      <c r="Y150" s="306"/>
      <c r="Z150" s="970">
        <f>IF(F150=AF$7,1,0)</f>
        <v>0</v>
      </c>
      <c r="AA150" s="970">
        <f>Z150*D150</f>
        <v>0</v>
      </c>
      <c r="AB150" s="978">
        <f>IF($Z150=0,0,IF(AF150+AH150+AJ150&gt;0,$AA150,0))</f>
        <v>0</v>
      </c>
      <c r="AC150" s="980">
        <f>IF($Z150=0,0,IF(AND(AB150=0,G151&gt;0),$AA150,0))</f>
        <v>0</v>
      </c>
      <c r="AD150" s="969">
        <f>AA150-AB150-AC150</f>
        <v>0</v>
      </c>
      <c r="AE150" s="204">
        <f t="shared" si="215"/>
        <v>0</v>
      </c>
      <c r="AF150" s="204">
        <f t="shared" si="215"/>
        <v>0</v>
      </c>
      <c r="AG150" s="204">
        <f t="shared" si="215"/>
        <v>0</v>
      </c>
      <c r="AH150" s="204">
        <f t="shared" si="215"/>
        <v>0</v>
      </c>
      <c r="AI150" s="922">
        <f t="shared" si="215"/>
        <v>0</v>
      </c>
      <c r="AJ150" s="205">
        <f t="shared" si="215"/>
        <v>0</v>
      </c>
      <c r="AK150" s="973">
        <f>IF($Z150=1,0,IF(AND($Z150=0,AF150&gt;0),1,IF(AND($Z150=0,AH150&gt;0),1,IF(AND($Z150=0,AJ150&gt;0),1,0))))</f>
        <v>0</v>
      </c>
      <c r="AL150" s="973">
        <f t="shared" si="220"/>
        <v>0</v>
      </c>
      <c r="AM150" s="978">
        <f>IF($Z150=0,0,IF(AQ150+AS150+AU150&gt;0,$AA150,0))</f>
        <v>0</v>
      </c>
      <c r="AN150" s="980">
        <f>IF($Z150=0,0,IF(AND(AM150=0,I151&gt;0),$AA150,0))</f>
        <v>0</v>
      </c>
      <c r="AO150" s="969">
        <f>$AA150-AM150-AN150</f>
        <v>0</v>
      </c>
      <c r="AP150" s="204">
        <f t="shared" si="216"/>
        <v>0</v>
      </c>
      <c r="AQ150" s="204">
        <f t="shared" si="216"/>
        <v>0</v>
      </c>
      <c r="AR150" s="204">
        <f t="shared" si="216"/>
        <v>0</v>
      </c>
      <c r="AS150" s="204">
        <f t="shared" si="216"/>
        <v>0</v>
      </c>
      <c r="AT150" s="204">
        <f t="shared" si="216"/>
        <v>0</v>
      </c>
      <c r="AU150" s="205">
        <f t="shared" si="216"/>
        <v>0</v>
      </c>
      <c r="AV150" s="973">
        <f>IF($Z150=1,0,IF(AND($Z150=0,AQ150&gt;0),1,IF(AND($Z150=0,AS150&gt;0),1,IF(AND($Z150=0,AU150&gt;0),1,0))))</f>
        <v>0</v>
      </c>
      <c r="AW150" s="973">
        <f t="shared" si="221"/>
        <v>0</v>
      </c>
      <c r="AX150" s="978">
        <f>IF($Z150=0,0,IF(BB150+BD150+BF150&gt;0,$AA150,0))</f>
        <v>0</v>
      </c>
      <c r="AY150" s="980">
        <f>IF($Z150=0,0,IF(AND(AX150=0,K151&gt;0),$AA150,0))</f>
        <v>0</v>
      </c>
      <c r="AZ150" s="969">
        <f>$AA150-AX150-AY150</f>
        <v>0</v>
      </c>
      <c r="BA150" s="204">
        <f t="shared" si="217"/>
        <v>0</v>
      </c>
      <c r="BB150" s="204">
        <f t="shared" si="217"/>
        <v>0</v>
      </c>
      <c r="BC150" s="204">
        <f t="shared" si="217"/>
        <v>0</v>
      </c>
      <c r="BD150" s="204">
        <f t="shared" si="217"/>
        <v>0</v>
      </c>
      <c r="BE150" s="204">
        <f t="shared" si="217"/>
        <v>0</v>
      </c>
      <c r="BF150" s="205">
        <f t="shared" si="217"/>
        <v>0</v>
      </c>
      <c r="BG150" s="973">
        <f>IF($Z150=1,0,IF(AND($Z150=0,BB150&gt;0),1,IF(AND($Z150=0,BD150&gt;0),1,IF(AND($Z150=0,BF150&gt;0),1,0))))</f>
        <v>0</v>
      </c>
      <c r="BH150" s="973">
        <f t="shared" si="222"/>
        <v>0</v>
      </c>
      <c r="BI150" s="978">
        <f>IF($Z150=0,0,IF(BM150+BO150+BQ150&gt;0,$AA150,0))</f>
        <v>0</v>
      </c>
      <c r="BJ150" s="980">
        <f>IF($Z150=0,0,IF(AND(BI150=0,M151&gt;0),$AA150,0))</f>
        <v>0</v>
      </c>
      <c r="BK150" s="969">
        <f>$AA150-BI150-BJ150</f>
        <v>0</v>
      </c>
      <c r="BL150" s="204">
        <f t="shared" si="218"/>
        <v>0</v>
      </c>
      <c r="BM150" s="204">
        <f t="shared" si="218"/>
        <v>0</v>
      </c>
      <c r="BN150" s="204">
        <f t="shared" si="218"/>
        <v>0</v>
      </c>
      <c r="BO150" s="204">
        <f t="shared" si="218"/>
        <v>0</v>
      </c>
      <c r="BP150" s="204">
        <f t="shared" si="218"/>
        <v>0</v>
      </c>
      <c r="BQ150" s="205">
        <f t="shared" si="218"/>
        <v>0</v>
      </c>
      <c r="BR150" s="973">
        <f>IF($Z150=1,0,IF(AND($Z150=0,BM150&gt;0),1,IF(AND($Z150=0,BO150&gt;0),1,IF(AND($Z150=0,BQ150&gt;0),1,0))))</f>
        <v>0</v>
      </c>
      <c r="BS150" s="973">
        <f t="shared" si="223"/>
        <v>0</v>
      </c>
      <c r="BT150" s="978">
        <f>IF($Z150=0,0,IF(BX150+BZ150+CB150&gt;0,$AA150,0))</f>
        <v>0</v>
      </c>
      <c r="BU150" s="980">
        <f>IF($Z150=0,0,IF(AND(BT150=0,O151&gt;0),$AA150,0))</f>
        <v>0</v>
      </c>
      <c r="BV150" s="969">
        <f>$AA150-BT150-BU150</f>
        <v>0</v>
      </c>
      <c r="BW150" s="204">
        <f t="shared" si="219"/>
        <v>0</v>
      </c>
      <c r="BX150" s="204">
        <f t="shared" si="219"/>
        <v>0</v>
      </c>
      <c r="BY150" s="204">
        <f t="shared" si="219"/>
        <v>0</v>
      </c>
      <c r="BZ150" s="204">
        <f t="shared" si="219"/>
        <v>0</v>
      </c>
      <c r="CA150" s="204">
        <f t="shared" si="219"/>
        <v>0</v>
      </c>
      <c r="CB150" s="205">
        <f t="shared" si="219"/>
        <v>0</v>
      </c>
      <c r="CC150" s="973">
        <f>IF($Z150=1,0,IF(AND($Z150=0,BX150&gt;0),1,IF(AND($Z150=0,BZ150&gt;0),1,IF(AND($Z150=0,CB150&gt;0),1,0))))</f>
        <v>0</v>
      </c>
      <c r="CD150" s="973">
        <f t="shared" si="224"/>
        <v>0</v>
      </c>
      <c r="CE150" s="11"/>
      <c r="CF150" s="11"/>
      <c r="CG150" s="11"/>
      <c r="CH150" s="11"/>
      <c r="CI150" s="11"/>
      <c r="CJ150" s="11"/>
      <c r="CK150" s="11"/>
      <c r="CL150" s="11"/>
      <c r="CM150" s="11"/>
    </row>
    <row r="151" spans="1:91" ht="14.25" customHeight="1">
      <c r="A151" s="950" t="str">
        <f>A150</f>
        <v/>
      </c>
      <c r="B151" s="57"/>
      <c r="C151" s="2051"/>
      <c r="D151" s="2053"/>
      <c r="E151" s="2051"/>
      <c r="F151" s="2772"/>
      <c r="G151" s="1121">
        <f>Import!Q848</f>
        <v>0</v>
      </c>
      <c r="H151" s="2774"/>
      <c r="I151" s="450"/>
      <c r="J151" s="2775"/>
      <c r="K151" s="450"/>
      <c r="L151" s="2775"/>
      <c r="M151" s="450"/>
      <c r="N151" s="2775"/>
      <c r="O151" s="450"/>
      <c r="P151" s="2775"/>
      <c r="Q151" s="11"/>
      <c r="R151" s="11"/>
      <c r="S151" s="397"/>
      <c r="T151" s="419"/>
      <c r="U151" s="444">
        <f>Import!N849</f>
        <v>0</v>
      </c>
      <c r="V151" s="11"/>
      <c r="W151" s="306"/>
      <c r="X151" s="306"/>
      <c r="Y151" s="306"/>
      <c r="Z151" s="11"/>
      <c r="AE151" s="204"/>
      <c r="AF151" s="204"/>
      <c r="AG151" s="204"/>
      <c r="AH151" s="204"/>
      <c r="AI151" s="922"/>
      <c r="AJ151" s="205"/>
      <c r="AK151" s="973"/>
      <c r="AL151" s="973">
        <f>AL150</f>
        <v>0</v>
      </c>
      <c r="AP151" s="204"/>
      <c r="AQ151" s="204"/>
      <c r="AR151" s="204"/>
      <c r="AS151" s="204"/>
      <c r="AT151" s="204"/>
      <c r="AU151" s="205"/>
      <c r="AV151" s="973"/>
      <c r="AW151" s="973">
        <f>AW150</f>
        <v>0</v>
      </c>
      <c r="BA151" s="204"/>
      <c r="BB151" s="204"/>
      <c r="BC151" s="204"/>
      <c r="BD151" s="204"/>
      <c r="BE151" s="204"/>
      <c r="BF151" s="205"/>
      <c r="BG151" s="973"/>
      <c r="BH151" s="973">
        <f>BH150</f>
        <v>0</v>
      </c>
      <c r="BL151" s="204"/>
      <c r="BM151" s="204"/>
      <c r="BN151" s="204"/>
      <c r="BO151" s="204"/>
      <c r="BP151" s="204"/>
      <c r="BQ151" s="205"/>
      <c r="BR151" s="973"/>
      <c r="BS151" s="973">
        <f>BS150</f>
        <v>0</v>
      </c>
      <c r="BW151" s="204"/>
      <c r="BX151" s="204"/>
      <c r="BY151" s="204"/>
      <c r="BZ151" s="204"/>
      <c r="CA151" s="204"/>
      <c r="CB151" s="205"/>
      <c r="CC151" s="973"/>
      <c r="CD151" s="973">
        <f>CD150</f>
        <v>0</v>
      </c>
      <c r="CE151" s="11"/>
      <c r="CF151" s="11"/>
      <c r="CG151" s="11"/>
      <c r="CH151" s="11"/>
      <c r="CI151" s="11"/>
      <c r="CJ151" s="11"/>
      <c r="CK151" s="11"/>
      <c r="CL151" s="11"/>
      <c r="CM151" s="11"/>
    </row>
    <row r="152" spans="1:91" ht="24.75" customHeight="1">
      <c r="A152" s="949" t="str">
        <f>IF(E152&gt;0,"Wypełnione","")</f>
        <v/>
      </c>
      <c r="B152" s="57"/>
      <c r="C152" s="2050">
        <f>'Og s3a'!C861</f>
        <v>0</v>
      </c>
      <c r="D152" s="2052">
        <f>'Og s3a'!E861</f>
        <v>0</v>
      </c>
      <c r="E152" s="2050">
        <f>'Og s3a'!F861</f>
        <v>0</v>
      </c>
      <c r="F152" s="2771"/>
      <c r="G152" s="448">
        <f>T152</f>
        <v>0</v>
      </c>
      <c r="H152" s="2773">
        <f>U152</f>
        <v>0</v>
      </c>
      <c r="I152" s="451"/>
      <c r="J152" s="2775"/>
      <c r="K152" s="451"/>
      <c r="L152" s="2775"/>
      <c r="M152" s="451"/>
      <c r="N152" s="2775"/>
      <c r="O152" s="451"/>
      <c r="P152" s="2775"/>
      <c r="Q152" s="11"/>
      <c r="R152" s="11"/>
      <c r="S152" s="396">
        <f>'Og s3a'!G861</f>
        <v>0</v>
      </c>
      <c r="T152" s="398">
        <f>'Og s3a'!D861</f>
        <v>0</v>
      </c>
      <c r="U152" s="444">
        <f>Import!N850</f>
        <v>0</v>
      </c>
      <c r="V152" s="11"/>
      <c r="W152" s="306"/>
      <c r="X152" s="306"/>
      <c r="Y152" s="306"/>
      <c r="Z152" s="970">
        <f>IF(F152=AF$7,1,0)</f>
        <v>0</v>
      </c>
      <c r="AA152" s="970">
        <f>Z152*D152</f>
        <v>0</v>
      </c>
      <c r="AB152" s="978">
        <f>IF($Z152=0,0,IF(AF152+AH152+AJ152&gt;0,$AA152,0))</f>
        <v>0</v>
      </c>
      <c r="AC152" s="980">
        <f>IF($Z152=0,0,IF(AND(AB152=0,G153&gt;0),$AA152,0))</f>
        <v>0</v>
      </c>
      <c r="AD152" s="969">
        <f>AA152-AB152-AC152</f>
        <v>0</v>
      </c>
      <c r="AE152" s="204">
        <f t="shared" si="215"/>
        <v>0</v>
      </c>
      <c r="AF152" s="204">
        <f t="shared" si="215"/>
        <v>0</v>
      </c>
      <c r="AG152" s="204">
        <f t="shared" si="215"/>
        <v>0</v>
      </c>
      <c r="AH152" s="204">
        <f t="shared" si="215"/>
        <v>0</v>
      </c>
      <c r="AI152" s="922">
        <f t="shared" si="215"/>
        <v>0</v>
      </c>
      <c r="AJ152" s="205">
        <f t="shared" si="215"/>
        <v>0</v>
      </c>
      <c r="AK152" s="973">
        <f>IF($Z152=1,0,IF(AND($Z152=0,AF152&gt;0),1,IF(AND($Z152=0,AH152&gt;0),1,IF(AND($Z152=0,AJ152&gt;0),1,0))))</f>
        <v>0</v>
      </c>
      <c r="AL152" s="973">
        <f t="shared" si="220"/>
        <v>0</v>
      </c>
      <c r="AM152" s="978">
        <f>IF($Z152=0,0,IF(AQ152+AS152+AU152&gt;0,$AA152,0))</f>
        <v>0</v>
      </c>
      <c r="AN152" s="980">
        <f>IF($Z152=0,0,IF(AND(AM152=0,I153&gt;0),$AA152,0))</f>
        <v>0</v>
      </c>
      <c r="AO152" s="969">
        <f>$AA152-AM152-AN152</f>
        <v>0</v>
      </c>
      <c r="AP152" s="204">
        <f t="shared" si="216"/>
        <v>0</v>
      </c>
      <c r="AQ152" s="204">
        <f t="shared" si="216"/>
        <v>0</v>
      </c>
      <c r="AR152" s="204">
        <f t="shared" si="216"/>
        <v>0</v>
      </c>
      <c r="AS152" s="204">
        <f t="shared" si="216"/>
        <v>0</v>
      </c>
      <c r="AT152" s="204">
        <f t="shared" si="216"/>
        <v>0</v>
      </c>
      <c r="AU152" s="205">
        <f t="shared" si="216"/>
        <v>0</v>
      </c>
      <c r="AV152" s="973">
        <f>IF($Z152=1,0,IF(AND($Z152=0,AQ152&gt;0),1,IF(AND($Z152=0,AS152&gt;0),1,IF(AND($Z152=0,AU152&gt;0),1,0))))</f>
        <v>0</v>
      </c>
      <c r="AW152" s="973">
        <f t="shared" si="221"/>
        <v>0</v>
      </c>
      <c r="AX152" s="978">
        <f>IF($Z152=0,0,IF(BB152+BD152+BF152&gt;0,$AA152,0))</f>
        <v>0</v>
      </c>
      <c r="AY152" s="980">
        <f>IF($Z152=0,0,IF(AND(AX152=0,K153&gt;0),$AA152,0))</f>
        <v>0</v>
      </c>
      <c r="AZ152" s="969">
        <f>$AA152-AX152-AY152</f>
        <v>0</v>
      </c>
      <c r="BA152" s="204">
        <f t="shared" si="217"/>
        <v>0</v>
      </c>
      <c r="BB152" s="204">
        <f t="shared" si="217"/>
        <v>0</v>
      </c>
      <c r="BC152" s="204">
        <f t="shared" si="217"/>
        <v>0</v>
      </c>
      <c r="BD152" s="204">
        <f t="shared" si="217"/>
        <v>0</v>
      </c>
      <c r="BE152" s="204">
        <f t="shared" si="217"/>
        <v>0</v>
      </c>
      <c r="BF152" s="205">
        <f t="shared" si="217"/>
        <v>0</v>
      </c>
      <c r="BG152" s="973">
        <f>IF($Z152=1,0,IF(AND($Z152=0,BB152&gt;0),1,IF(AND($Z152=0,BD152&gt;0),1,IF(AND($Z152=0,BF152&gt;0),1,0))))</f>
        <v>0</v>
      </c>
      <c r="BH152" s="973">
        <f t="shared" si="222"/>
        <v>0</v>
      </c>
      <c r="BI152" s="978">
        <f>IF($Z152=0,0,IF(BM152+BO152+BQ152&gt;0,$AA152,0))</f>
        <v>0</v>
      </c>
      <c r="BJ152" s="980">
        <f>IF($Z152=0,0,IF(AND(BI152=0,M153&gt;0),$AA152,0))</f>
        <v>0</v>
      </c>
      <c r="BK152" s="969">
        <f>$AA152-BI152-BJ152</f>
        <v>0</v>
      </c>
      <c r="BL152" s="204">
        <f t="shared" si="218"/>
        <v>0</v>
      </c>
      <c r="BM152" s="204">
        <f t="shared" si="218"/>
        <v>0</v>
      </c>
      <c r="BN152" s="204">
        <f t="shared" si="218"/>
        <v>0</v>
      </c>
      <c r="BO152" s="204">
        <f t="shared" si="218"/>
        <v>0</v>
      </c>
      <c r="BP152" s="204">
        <f t="shared" si="218"/>
        <v>0</v>
      </c>
      <c r="BQ152" s="205">
        <f t="shared" si="218"/>
        <v>0</v>
      </c>
      <c r="BR152" s="973">
        <f>IF($Z152=1,0,IF(AND($Z152=0,BM152&gt;0),1,IF(AND($Z152=0,BO152&gt;0),1,IF(AND($Z152=0,BQ152&gt;0),1,0))))</f>
        <v>0</v>
      </c>
      <c r="BS152" s="973">
        <f t="shared" si="223"/>
        <v>0</v>
      </c>
      <c r="BT152" s="978">
        <f>IF($Z152=0,0,IF(BX152+BZ152+CB152&gt;0,$AA152,0))</f>
        <v>0</v>
      </c>
      <c r="BU152" s="980">
        <f>IF($Z152=0,0,IF(AND(BT152=0,O153&gt;0),$AA152,0))</f>
        <v>0</v>
      </c>
      <c r="BV152" s="969">
        <f>$AA152-BT152-BU152</f>
        <v>0</v>
      </c>
      <c r="BW152" s="204">
        <f t="shared" si="219"/>
        <v>0</v>
      </c>
      <c r="BX152" s="204">
        <f t="shared" si="219"/>
        <v>0</v>
      </c>
      <c r="BY152" s="204">
        <f t="shared" si="219"/>
        <v>0</v>
      </c>
      <c r="BZ152" s="204">
        <f t="shared" si="219"/>
        <v>0</v>
      </c>
      <c r="CA152" s="204">
        <f t="shared" si="219"/>
        <v>0</v>
      </c>
      <c r="CB152" s="205">
        <f t="shared" si="219"/>
        <v>0</v>
      </c>
      <c r="CC152" s="973">
        <f>IF($Z152=1,0,IF(AND($Z152=0,BX152&gt;0),1,IF(AND($Z152=0,BZ152&gt;0),1,IF(AND($Z152=0,CB152&gt;0),1,0))))</f>
        <v>0</v>
      </c>
      <c r="CD152" s="973">
        <f t="shared" si="224"/>
        <v>0</v>
      </c>
      <c r="CE152" s="11"/>
      <c r="CF152" s="11"/>
      <c r="CG152" s="11"/>
      <c r="CH152" s="11"/>
      <c r="CI152" s="11"/>
      <c r="CJ152" s="11"/>
      <c r="CK152" s="11"/>
      <c r="CL152" s="11"/>
      <c r="CM152" s="11"/>
    </row>
    <row r="153" spans="1:91" ht="14.25" customHeight="1">
      <c r="A153" s="950" t="str">
        <f>A152</f>
        <v/>
      </c>
      <c r="B153" s="57"/>
      <c r="C153" s="2051"/>
      <c r="D153" s="2053"/>
      <c r="E153" s="2051"/>
      <c r="F153" s="2772"/>
      <c r="G153" s="1121">
        <f>Import!Q850</f>
        <v>0</v>
      </c>
      <c r="H153" s="2774"/>
      <c r="I153" s="450"/>
      <c r="J153" s="2775"/>
      <c r="K153" s="450"/>
      <c r="L153" s="2775"/>
      <c r="M153" s="450"/>
      <c r="N153" s="2775"/>
      <c r="O153" s="450"/>
      <c r="P153" s="2775"/>
      <c r="Q153" s="11"/>
      <c r="R153" s="11"/>
      <c r="S153" s="397"/>
      <c r="T153" s="419"/>
      <c r="U153" s="444">
        <f>Import!N851</f>
        <v>0</v>
      </c>
      <c r="V153" s="11"/>
      <c r="W153" s="306"/>
      <c r="X153" s="306"/>
      <c r="Y153" s="306"/>
      <c r="Z153" s="11"/>
      <c r="AE153" s="204"/>
      <c r="AF153" s="204"/>
      <c r="AG153" s="204"/>
      <c r="AH153" s="204"/>
      <c r="AI153" s="922"/>
      <c r="AJ153" s="205"/>
      <c r="AK153" s="973"/>
      <c r="AL153" s="973">
        <f>AL152</f>
        <v>0</v>
      </c>
      <c r="AP153" s="204"/>
      <c r="AQ153" s="204"/>
      <c r="AR153" s="204"/>
      <c r="AS153" s="204"/>
      <c r="AT153" s="204"/>
      <c r="AU153" s="205"/>
      <c r="AV153" s="973"/>
      <c r="AW153" s="973">
        <f>AW152</f>
        <v>0</v>
      </c>
      <c r="BA153" s="204"/>
      <c r="BB153" s="204"/>
      <c r="BC153" s="204"/>
      <c r="BD153" s="204"/>
      <c r="BE153" s="204"/>
      <c r="BF153" s="205"/>
      <c r="BG153" s="973"/>
      <c r="BH153" s="973">
        <f>BH152</f>
        <v>0</v>
      </c>
      <c r="BL153" s="204"/>
      <c r="BM153" s="204"/>
      <c r="BN153" s="204"/>
      <c r="BO153" s="204"/>
      <c r="BP153" s="204"/>
      <c r="BQ153" s="205"/>
      <c r="BR153" s="973"/>
      <c r="BS153" s="973">
        <f>BS152</f>
        <v>0</v>
      </c>
      <c r="BW153" s="204"/>
      <c r="BX153" s="204"/>
      <c r="BY153" s="204"/>
      <c r="BZ153" s="204"/>
      <c r="CA153" s="204"/>
      <c r="CB153" s="205"/>
      <c r="CC153" s="973"/>
      <c r="CD153" s="973">
        <f>CD152</f>
        <v>0</v>
      </c>
      <c r="CE153" s="11"/>
      <c r="CF153" s="11"/>
      <c r="CG153" s="11"/>
      <c r="CH153" s="11"/>
      <c r="CI153" s="11"/>
      <c r="CJ153" s="11"/>
      <c r="CK153" s="11"/>
      <c r="CL153" s="11"/>
      <c r="CM153" s="11"/>
    </row>
    <row r="154" spans="1:91" ht="24.75" customHeight="1">
      <c r="A154" s="949" t="str">
        <f>IF(E154&gt;0,"Wypełnione","")</f>
        <v/>
      </c>
      <c r="B154" s="57"/>
      <c r="C154" s="2050">
        <f>'Og s3a'!C863</f>
        <v>0</v>
      </c>
      <c r="D154" s="2052">
        <f>'Og s3a'!E863</f>
        <v>0</v>
      </c>
      <c r="E154" s="2050">
        <f>'Og s3a'!F863</f>
        <v>0</v>
      </c>
      <c r="F154" s="2771"/>
      <c r="G154" s="448">
        <f>T154</f>
        <v>0</v>
      </c>
      <c r="H154" s="2773">
        <f>U154</f>
        <v>0</v>
      </c>
      <c r="I154" s="451"/>
      <c r="J154" s="2775"/>
      <c r="K154" s="451"/>
      <c r="L154" s="2775"/>
      <c r="M154" s="451"/>
      <c r="N154" s="2775"/>
      <c r="O154" s="451"/>
      <c r="P154" s="2775"/>
      <c r="Q154" s="11"/>
      <c r="R154" s="11"/>
      <c r="S154" s="396">
        <f>'Og s3a'!G863</f>
        <v>0</v>
      </c>
      <c r="T154" s="398">
        <f>'Og s3a'!D863</f>
        <v>0</v>
      </c>
      <c r="U154" s="444">
        <f>Import!N852</f>
        <v>0</v>
      </c>
      <c r="V154" s="11"/>
      <c r="W154" s="306"/>
      <c r="X154" s="306"/>
      <c r="Y154" s="306"/>
      <c r="Z154" s="970">
        <f>IF(F154=AF$7,1,0)</f>
        <v>0</v>
      </c>
      <c r="AA154" s="970">
        <f>Z154*D154</f>
        <v>0</v>
      </c>
      <c r="AB154" s="978">
        <f>IF($Z154=0,0,IF(AF154+AH154+AJ154&gt;0,$AA154,0))</f>
        <v>0</v>
      </c>
      <c r="AC154" s="980">
        <f>IF($Z154=0,0,IF(AND(AB154=0,G155&gt;0),$AA154,0))</f>
        <v>0</v>
      </c>
      <c r="AD154" s="969">
        <f>AA154-AB154-AC154</f>
        <v>0</v>
      </c>
      <c r="AE154" s="204">
        <f t="shared" si="215"/>
        <v>0</v>
      </c>
      <c r="AF154" s="204">
        <f t="shared" si="215"/>
        <v>0</v>
      </c>
      <c r="AG154" s="204">
        <f t="shared" si="215"/>
        <v>0</v>
      </c>
      <c r="AH154" s="204">
        <f t="shared" si="215"/>
        <v>0</v>
      </c>
      <c r="AI154" s="922">
        <f t="shared" si="215"/>
        <v>0</v>
      </c>
      <c r="AJ154" s="205">
        <f t="shared" si="215"/>
        <v>0</v>
      </c>
      <c r="AK154" s="973">
        <f>IF($Z154=1,0,IF(AND($Z154=0,AF154&gt;0),1,IF(AND($Z154=0,AH154&gt;0),1,IF(AND($Z154=0,AJ154&gt;0),1,0))))</f>
        <v>0</v>
      </c>
      <c r="AL154" s="973">
        <f t="shared" si="220"/>
        <v>0</v>
      </c>
      <c r="AM154" s="978">
        <f>IF($Z154=0,0,IF(AQ154+AS154+AU154&gt;0,$AA154,0))</f>
        <v>0</v>
      </c>
      <c r="AN154" s="980">
        <f>IF($Z154=0,0,IF(AND(AM154=0,I155&gt;0),$AA154,0))</f>
        <v>0</v>
      </c>
      <c r="AO154" s="969">
        <f>$AA154-AM154-AN154</f>
        <v>0</v>
      </c>
      <c r="AP154" s="204">
        <f t="shared" si="216"/>
        <v>0</v>
      </c>
      <c r="AQ154" s="204">
        <f t="shared" si="216"/>
        <v>0</v>
      </c>
      <c r="AR154" s="204">
        <f t="shared" si="216"/>
        <v>0</v>
      </c>
      <c r="AS154" s="204">
        <f t="shared" si="216"/>
        <v>0</v>
      </c>
      <c r="AT154" s="204">
        <f t="shared" si="216"/>
        <v>0</v>
      </c>
      <c r="AU154" s="205">
        <f t="shared" si="216"/>
        <v>0</v>
      </c>
      <c r="AV154" s="973">
        <f>IF($Z154=1,0,IF(AND($Z154=0,AQ154&gt;0),1,IF(AND($Z154=0,AS154&gt;0),1,IF(AND($Z154=0,AU154&gt;0),1,0))))</f>
        <v>0</v>
      </c>
      <c r="AW154" s="973">
        <f t="shared" si="221"/>
        <v>0</v>
      </c>
      <c r="AX154" s="978">
        <f>IF($Z154=0,0,IF(BB154+BD154+BF154&gt;0,$AA154,0))</f>
        <v>0</v>
      </c>
      <c r="AY154" s="980">
        <f>IF($Z154=0,0,IF(AND(AX154=0,K155&gt;0),$AA154,0))</f>
        <v>0</v>
      </c>
      <c r="AZ154" s="969">
        <f>$AA154-AX154-AY154</f>
        <v>0</v>
      </c>
      <c r="BA154" s="204">
        <f t="shared" si="217"/>
        <v>0</v>
      </c>
      <c r="BB154" s="204">
        <f t="shared" si="217"/>
        <v>0</v>
      </c>
      <c r="BC154" s="204">
        <f t="shared" si="217"/>
        <v>0</v>
      </c>
      <c r="BD154" s="204">
        <f t="shared" si="217"/>
        <v>0</v>
      </c>
      <c r="BE154" s="204">
        <f t="shared" si="217"/>
        <v>0</v>
      </c>
      <c r="BF154" s="205">
        <f t="shared" si="217"/>
        <v>0</v>
      </c>
      <c r="BG154" s="973">
        <f>IF($Z154=1,0,IF(AND($Z154=0,BB154&gt;0),1,IF(AND($Z154=0,BD154&gt;0),1,IF(AND($Z154=0,BF154&gt;0),1,0))))</f>
        <v>0</v>
      </c>
      <c r="BH154" s="973">
        <f t="shared" si="222"/>
        <v>0</v>
      </c>
      <c r="BI154" s="978">
        <f>IF($Z154=0,0,IF(BM154+BO154+BQ154&gt;0,$AA154,0))</f>
        <v>0</v>
      </c>
      <c r="BJ154" s="980">
        <f>IF($Z154=0,0,IF(AND(BI154=0,M155&gt;0),$AA154,0))</f>
        <v>0</v>
      </c>
      <c r="BK154" s="969">
        <f>$AA154-BI154-BJ154</f>
        <v>0</v>
      </c>
      <c r="BL154" s="204">
        <f t="shared" si="218"/>
        <v>0</v>
      </c>
      <c r="BM154" s="204">
        <f t="shared" si="218"/>
        <v>0</v>
      </c>
      <c r="BN154" s="204">
        <f t="shared" si="218"/>
        <v>0</v>
      </c>
      <c r="BO154" s="204">
        <f t="shared" si="218"/>
        <v>0</v>
      </c>
      <c r="BP154" s="204">
        <f t="shared" si="218"/>
        <v>0</v>
      </c>
      <c r="BQ154" s="205">
        <f t="shared" si="218"/>
        <v>0</v>
      </c>
      <c r="BR154" s="973">
        <f>IF($Z154=1,0,IF(AND($Z154=0,BM154&gt;0),1,IF(AND($Z154=0,BO154&gt;0),1,IF(AND($Z154=0,BQ154&gt;0),1,0))))</f>
        <v>0</v>
      </c>
      <c r="BS154" s="973">
        <f t="shared" si="223"/>
        <v>0</v>
      </c>
      <c r="BT154" s="978">
        <f>IF($Z154=0,0,IF(BX154+BZ154+CB154&gt;0,$AA154,0))</f>
        <v>0</v>
      </c>
      <c r="BU154" s="980">
        <f>IF($Z154=0,0,IF(AND(BT154=0,O155&gt;0),$AA154,0))</f>
        <v>0</v>
      </c>
      <c r="BV154" s="969">
        <f>$AA154-BT154-BU154</f>
        <v>0</v>
      </c>
      <c r="BW154" s="204">
        <f t="shared" si="219"/>
        <v>0</v>
      </c>
      <c r="BX154" s="204">
        <f t="shared" si="219"/>
        <v>0</v>
      </c>
      <c r="BY154" s="204">
        <f t="shared" si="219"/>
        <v>0</v>
      </c>
      <c r="BZ154" s="204">
        <f t="shared" si="219"/>
        <v>0</v>
      </c>
      <c r="CA154" s="204">
        <f t="shared" si="219"/>
        <v>0</v>
      </c>
      <c r="CB154" s="205">
        <f t="shared" si="219"/>
        <v>0</v>
      </c>
      <c r="CC154" s="973">
        <f>IF($Z154=1,0,IF(AND($Z154=0,BX154&gt;0),1,IF(AND($Z154=0,BZ154&gt;0),1,IF(AND($Z154=0,CB154&gt;0),1,0))))</f>
        <v>0</v>
      </c>
      <c r="CD154" s="973">
        <f t="shared" si="224"/>
        <v>0</v>
      </c>
      <c r="CE154" s="11"/>
      <c r="CF154" s="11"/>
      <c r="CG154" s="11"/>
      <c r="CH154" s="11"/>
      <c r="CI154" s="11"/>
      <c r="CJ154" s="11"/>
      <c r="CK154" s="11"/>
      <c r="CL154" s="11"/>
      <c r="CM154" s="11"/>
    </row>
    <row r="155" spans="1:91" ht="14.25" customHeight="1">
      <c r="A155" s="950" t="str">
        <f>A154</f>
        <v/>
      </c>
      <c r="B155" s="57"/>
      <c r="C155" s="2051"/>
      <c r="D155" s="2053"/>
      <c r="E155" s="2051"/>
      <c r="F155" s="2772"/>
      <c r="G155" s="1121">
        <f>Import!Q852</f>
        <v>0</v>
      </c>
      <c r="H155" s="2774"/>
      <c r="I155" s="450"/>
      <c r="J155" s="2775"/>
      <c r="K155" s="450"/>
      <c r="L155" s="2775"/>
      <c r="M155" s="450"/>
      <c r="N155" s="2775"/>
      <c r="O155" s="450"/>
      <c r="P155" s="2775"/>
      <c r="Q155" s="11"/>
      <c r="R155" s="11"/>
      <c r="S155" s="397"/>
      <c r="T155" s="419"/>
      <c r="U155" s="444">
        <f>Import!N853</f>
        <v>0</v>
      </c>
      <c r="V155" s="11"/>
      <c r="W155" s="306"/>
      <c r="X155" s="306"/>
      <c r="Y155" s="306"/>
      <c r="Z155" s="11"/>
      <c r="AE155" s="204"/>
      <c r="AF155" s="204"/>
      <c r="AG155" s="204"/>
      <c r="AH155" s="204"/>
      <c r="AI155" s="922"/>
      <c r="AJ155" s="205"/>
      <c r="AK155" s="973"/>
      <c r="AL155" s="973">
        <f>AL154</f>
        <v>0</v>
      </c>
      <c r="AP155" s="204"/>
      <c r="AQ155" s="204"/>
      <c r="AR155" s="204"/>
      <c r="AS155" s="204"/>
      <c r="AT155" s="204"/>
      <c r="AU155" s="205"/>
      <c r="AV155" s="973"/>
      <c r="AW155" s="973">
        <f>AW154</f>
        <v>0</v>
      </c>
      <c r="BA155" s="204"/>
      <c r="BB155" s="204"/>
      <c r="BC155" s="204"/>
      <c r="BD155" s="204"/>
      <c r="BE155" s="204"/>
      <c r="BF155" s="205"/>
      <c r="BG155" s="973"/>
      <c r="BH155" s="973">
        <f>BH154</f>
        <v>0</v>
      </c>
      <c r="BL155" s="204"/>
      <c r="BM155" s="204"/>
      <c r="BN155" s="204"/>
      <c r="BO155" s="204"/>
      <c r="BP155" s="204"/>
      <c r="BQ155" s="205"/>
      <c r="BR155" s="973"/>
      <c r="BS155" s="973">
        <f>BS154</f>
        <v>0</v>
      </c>
      <c r="BW155" s="204"/>
      <c r="BX155" s="204"/>
      <c r="BY155" s="204"/>
      <c r="BZ155" s="204"/>
      <c r="CA155" s="204"/>
      <c r="CB155" s="205"/>
      <c r="CC155" s="973"/>
      <c r="CD155" s="973">
        <f>CD154</f>
        <v>0</v>
      </c>
      <c r="CE155" s="11"/>
      <c r="CF155" s="11"/>
      <c r="CG155" s="11"/>
      <c r="CH155" s="11"/>
      <c r="CI155" s="11"/>
      <c r="CJ155" s="11"/>
      <c r="CK155" s="11"/>
      <c r="CL155" s="11"/>
      <c r="CM155" s="11"/>
    </row>
    <row r="156" spans="1:91" ht="24.75" customHeight="1">
      <c r="A156" s="949" t="str">
        <f>IF(E156&gt;0,"Wypełnione","")</f>
        <v/>
      </c>
      <c r="B156" s="57"/>
      <c r="C156" s="2050">
        <f>'Og s3a'!C865</f>
        <v>0</v>
      </c>
      <c r="D156" s="2052">
        <f>'Og s3a'!E865</f>
        <v>0</v>
      </c>
      <c r="E156" s="2050">
        <f>'Og s3a'!F865</f>
        <v>0</v>
      </c>
      <c r="F156" s="2771"/>
      <c r="G156" s="448">
        <f>T156</f>
        <v>0</v>
      </c>
      <c r="H156" s="2773">
        <f>U156</f>
        <v>0</v>
      </c>
      <c r="I156" s="451"/>
      <c r="J156" s="2775"/>
      <c r="K156" s="451"/>
      <c r="L156" s="2775"/>
      <c r="M156" s="451"/>
      <c r="N156" s="2775"/>
      <c r="O156" s="451"/>
      <c r="P156" s="2775"/>
      <c r="Q156" s="11"/>
      <c r="R156" s="11"/>
      <c r="S156" s="396">
        <f>'Og s3a'!G865</f>
        <v>0</v>
      </c>
      <c r="T156" s="398">
        <f>'Og s3a'!D865</f>
        <v>0</v>
      </c>
      <c r="U156" s="444">
        <f>Import!N854</f>
        <v>0</v>
      </c>
      <c r="V156" s="11"/>
      <c r="W156" s="306"/>
      <c r="X156" s="306"/>
      <c r="Y156" s="306"/>
      <c r="Z156" s="970">
        <f>IF(F156=AF$7,1,0)</f>
        <v>0</v>
      </c>
      <c r="AA156" s="970">
        <f>Z156*D156</f>
        <v>0</v>
      </c>
      <c r="AB156" s="978">
        <f>IF($Z156=0,0,IF(AF156+AH156+AJ156&gt;0,$AA156,0))</f>
        <v>0</v>
      </c>
      <c r="AC156" s="980">
        <f>IF($Z156=0,0,IF(AND(AB156=0,G157&gt;0),$AA156,0))</f>
        <v>0</v>
      </c>
      <c r="AD156" s="969">
        <f>AA156-AB156-AC156</f>
        <v>0</v>
      </c>
      <c r="AE156" s="204">
        <f t="shared" si="215"/>
        <v>0</v>
      </c>
      <c r="AF156" s="204">
        <f t="shared" si="215"/>
        <v>0</v>
      </c>
      <c r="AG156" s="204">
        <f t="shared" si="215"/>
        <v>0</v>
      </c>
      <c r="AH156" s="204">
        <f t="shared" si="215"/>
        <v>0</v>
      </c>
      <c r="AI156" s="922">
        <f t="shared" si="215"/>
        <v>0</v>
      </c>
      <c r="AJ156" s="205">
        <f t="shared" si="215"/>
        <v>0</v>
      </c>
      <c r="AK156" s="973">
        <f>IF($Z156=1,0,IF(AND($Z156=0,AF156&gt;0),1,IF(AND($Z156=0,AH156&gt;0),1,IF(AND($Z156=0,AJ156&gt;0),1,0))))</f>
        <v>0</v>
      </c>
      <c r="AL156" s="973">
        <f t="shared" si="220"/>
        <v>0</v>
      </c>
      <c r="AM156" s="978">
        <f>IF($Z156=0,0,IF(AQ156+AS156+AU156&gt;0,$AA156,0))</f>
        <v>0</v>
      </c>
      <c r="AN156" s="980">
        <f>IF($Z156=0,0,IF(AND(AM156=0,I157&gt;0),$AA156,0))</f>
        <v>0</v>
      </c>
      <c r="AO156" s="969">
        <f>$AA156-AM156-AN156</f>
        <v>0</v>
      </c>
      <c r="AP156" s="204">
        <f t="shared" si="216"/>
        <v>0</v>
      </c>
      <c r="AQ156" s="204">
        <f t="shared" si="216"/>
        <v>0</v>
      </c>
      <c r="AR156" s="204">
        <f t="shared" si="216"/>
        <v>0</v>
      </c>
      <c r="AS156" s="204">
        <f t="shared" si="216"/>
        <v>0</v>
      </c>
      <c r="AT156" s="204">
        <f t="shared" si="216"/>
        <v>0</v>
      </c>
      <c r="AU156" s="205">
        <f t="shared" si="216"/>
        <v>0</v>
      </c>
      <c r="AV156" s="973">
        <f>IF($Z156=1,0,IF(AND($Z156=0,AQ156&gt;0),1,IF(AND($Z156=0,AS156&gt;0),1,IF(AND($Z156=0,AU156&gt;0),1,0))))</f>
        <v>0</v>
      </c>
      <c r="AW156" s="973">
        <f t="shared" si="221"/>
        <v>0</v>
      </c>
      <c r="AX156" s="978">
        <f>IF($Z156=0,0,IF(BB156+BD156+BF156&gt;0,$AA156,0))</f>
        <v>0</v>
      </c>
      <c r="AY156" s="980">
        <f>IF($Z156=0,0,IF(AND(AX156=0,K157&gt;0),$AA156,0))</f>
        <v>0</v>
      </c>
      <c r="AZ156" s="969">
        <f>$AA156-AX156-AY156</f>
        <v>0</v>
      </c>
      <c r="BA156" s="204">
        <f t="shared" si="217"/>
        <v>0</v>
      </c>
      <c r="BB156" s="204">
        <f t="shared" si="217"/>
        <v>0</v>
      </c>
      <c r="BC156" s="204">
        <f t="shared" si="217"/>
        <v>0</v>
      </c>
      <c r="BD156" s="204">
        <f t="shared" si="217"/>
        <v>0</v>
      </c>
      <c r="BE156" s="204">
        <f t="shared" si="217"/>
        <v>0</v>
      </c>
      <c r="BF156" s="205">
        <f t="shared" si="217"/>
        <v>0</v>
      </c>
      <c r="BG156" s="973">
        <f>IF($Z156=1,0,IF(AND($Z156=0,BB156&gt;0),1,IF(AND($Z156=0,BD156&gt;0),1,IF(AND($Z156=0,BF156&gt;0),1,0))))</f>
        <v>0</v>
      </c>
      <c r="BH156" s="973">
        <f t="shared" si="222"/>
        <v>0</v>
      </c>
      <c r="BI156" s="978">
        <f>IF($Z156=0,0,IF(BM156+BO156+BQ156&gt;0,$AA156,0))</f>
        <v>0</v>
      </c>
      <c r="BJ156" s="980">
        <f>IF($Z156=0,0,IF(AND(BI156=0,M157&gt;0),$AA156,0))</f>
        <v>0</v>
      </c>
      <c r="BK156" s="969">
        <f>$AA156-BI156-BJ156</f>
        <v>0</v>
      </c>
      <c r="BL156" s="204">
        <f t="shared" si="218"/>
        <v>0</v>
      </c>
      <c r="BM156" s="204">
        <f t="shared" si="218"/>
        <v>0</v>
      </c>
      <c r="BN156" s="204">
        <f t="shared" si="218"/>
        <v>0</v>
      </c>
      <c r="BO156" s="204">
        <f t="shared" si="218"/>
        <v>0</v>
      </c>
      <c r="BP156" s="204">
        <f t="shared" si="218"/>
        <v>0</v>
      </c>
      <c r="BQ156" s="205">
        <f t="shared" si="218"/>
        <v>0</v>
      </c>
      <c r="BR156" s="973">
        <f>IF($Z156=1,0,IF(AND($Z156=0,BM156&gt;0),1,IF(AND($Z156=0,BO156&gt;0),1,IF(AND($Z156=0,BQ156&gt;0),1,0))))</f>
        <v>0</v>
      </c>
      <c r="BS156" s="973">
        <f t="shared" si="223"/>
        <v>0</v>
      </c>
      <c r="BT156" s="978">
        <f>IF($Z156=0,0,IF(BX156+BZ156+CB156&gt;0,$AA156,0))</f>
        <v>0</v>
      </c>
      <c r="BU156" s="980">
        <f>IF($Z156=0,0,IF(AND(BT156=0,O157&gt;0),$AA156,0))</f>
        <v>0</v>
      </c>
      <c r="BV156" s="969">
        <f>$AA156-BT156-BU156</f>
        <v>0</v>
      </c>
      <c r="BW156" s="204">
        <f t="shared" si="219"/>
        <v>0</v>
      </c>
      <c r="BX156" s="204">
        <f t="shared" si="219"/>
        <v>0</v>
      </c>
      <c r="BY156" s="204">
        <f t="shared" si="219"/>
        <v>0</v>
      </c>
      <c r="BZ156" s="204">
        <f t="shared" si="219"/>
        <v>0</v>
      </c>
      <c r="CA156" s="204">
        <f t="shared" si="219"/>
        <v>0</v>
      </c>
      <c r="CB156" s="205">
        <f t="shared" si="219"/>
        <v>0</v>
      </c>
      <c r="CC156" s="973">
        <f>IF($Z156=1,0,IF(AND($Z156=0,BX156&gt;0),1,IF(AND($Z156=0,BZ156&gt;0),1,IF(AND($Z156=0,CB156&gt;0),1,0))))</f>
        <v>0</v>
      </c>
      <c r="CD156" s="973">
        <f t="shared" si="224"/>
        <v>0</v>
      </c>
      <c r="CE156" s="11"/>
      <c r="CF156" s="11"/>
      <c r="CG156" s="11"/>
      <c r="CH156" s="11"/>
      <c r="CI156" s="11"/>
      <c r="CJ156" s="11"/>
      <c r="CK156" s="11"/>
      <c r="CL156" s="11"/>
      <c r="CM156" s="11"/>
    </row>
    <row r="157" spans="1:91" ht="14.25" customHeight="1">
      <c r="A157" s="950" t="str">
        <f>A156</f>
        <v/>
      </c>
      <c r="B157" s="57"/>
      <c r="C157" s="2051"/>
      <c r="D157" s="2053"/>
      <c r="E157" s="2051"/>
      <c r="F157" s="2772"/>
      <c r="G157" s="1121">
        <f>Import!Q854</f>
        <v>0</v>
      </c>
      <c r="H157" s="2774"/>
      <c r="I157" s="450"/>
      <c r="J157" s="2775"/>
      <c r="K157" s="450"/>
      <c r="L157" s="2775"/>
      <c r="M157" s="450"/>
      <c r="N157" s="2775"/>
      <c r="O157" s="450"/>
      <c r="P157" s="2775"/>
      <c r="Q157" s="11"/>
      <c r="R157" s="11"/>
      <c r="S157" s="397"/>
      <c r="T157" s="419"/>
      <c r="U157" s="444">
        <f>Import!N855</f>
        <v>0</v>
      </c>
      <c r="V157" s="11"/>
      <c r="W157" s="306"/>
      <c r="X157" s="306"/>
      <c r="Y157" s="306"/>
      <c r="Z157" s="11"/>
      <c r="AE157" s="204"/>
      <c r="AF157" s="204"/>
      <c r="AG157" s="204"/>
      <c r="AH157" s="204"/>
      <c r="AI157" s="922"/>
      <c r="AJ157" s="205"/>
      <c r="AK157" s="973"/>
      <c r="AL157" s="973">
        <f>AL156</f>
        <v>0</v>
      </c>
      <c r="AP157" s="204"/>
      <c r="AQ157" s="204"/>
      <c r="AR157" s="204"/>
      <c r="AS157" s="204"/>
      <c r="AT157" s="204"/>
      <c r="AU157" s="205"/>
      <c r="AV157" s="973"/>
      <c r="AW157" s="973">
        <f>AW156</f>
        <v>0</v>
      </c>
      <c r="BA157" s="204"/>
      <c r="BB157" s="204"/>
      <c r="BC157" s="204"/>
      <c r="BD157" s="204"/>
      <c r="BE157" s="204"/>
      <c r="BF157" s="205"/>
      <c r="BG157" s="973"/>
      <c r="BH157" s="973">
        <f>BH156</f>
        <v>0</v>
      </c>
      <c r="BL157" s="204"/>
      <c r="BM157" s="204"/>
      <c r="BN157" s="204"/>
      <c r="BO157" s="204"/>
      <c r="BP157" s="204"/>
      <c r="BQ157" s="205"/>
      <c r="BR157" s="973"/>
      <c r="BS157" s="973">
        <f>BS156</f>
        <v>0</v>
      </c>
      <c r="BW157" s="204"/>
      <c r="BX157" s="204"/>
      <c r="BY157" s="204"/>
      <c r="BZ157" s="204"/>
      <c r="CA157" s="204"/>
      <c r="CB157" s="205"/>
      <c r="CC157" s="973"/>
      <c r="CD157" s="973">
        <f>CD156</f>
        <v>0</v>
      </c>
      <c r="CE157" s="11"/>
      <c r="CF157" s="11"/>
      <c r="CG157" s="11"/>
      <c r="CH157" s="11"/>
      <c r="CI157" s="11"/>
      <c r="CJ157" s="11"/>
      <c r="CK157" s="11"/>
      <c r="CL157" s="11"/>
      <c r="CM157" s="11"/>
    </row>
    <row r="158" spans="1:91" ht="24.75" customHeight="1">
      <c r="A158" s="949" t="str">
        <f>IF(E158&gt;0,"Wypełnione","")</f>
        <v/>
      </c>
      <c r="B158" s="57"/>
      <c r="C158" s="2050">
        <f>'Og s3a'!C867</f>
        <v>0</v>
      </c>
      <c r="D158" s="2052">
        <f>'Og s3a'!E867</f>
        <v>0</v>
      </c>
      <c r="E158" s="2050">
        <f>'Og s3a'!F867</f>
        <v>0</v>
      </c>
      <c r="F158" s="2771"/>
      <c r="G158" s="448">
        <f>T158</f>
        <v>0</v>
      </c>
      <c r="H158" s="2773">
        <f>U158</f>
        <v>0</v>
      </c>
      <c r="I158" s="451"/>
      <c r="J158" s="2775"/>
      <c r="K158" s="451"/>
      <c r="L158" s="2775"/>
      <c r="M158" s="451"/>
      <c r="N158" s="2775"/>
      <c r="O158" s="451"/>
      <c r="P158" s="2775"/>
      <c r="Q158" s="11"/>
      <c r="R158" s="11"/>
      <c r="S158" s="396">
        <f>'Og s3a'!G867</f>
        <v>0</v>
      </c>
      <c r="T158" s="398">
        <f>'Og s3a'!D867</f>
        <v>0</v>
      </c>
      <c r="U158" s="444">
        <f>Import!N856</f>
        <v>0</v>
      </c>
      <c r="V158" s="11"/>
      <c r="W158" s="306"/>
      <c r="X158" s="306"/>
      <c r="Y158" s="306"/>
      <c r="Z158" s="970">
        <f>IF(F158=AF$7,1,0)</f>
        <v>0</v>
      </c>
      <c r="AA158" s="970">
        <f>Z158*D158</f>
        <v>0</v>
      </c>
      <c r="AB158" s="978">
        <f>IF($Z158=0,0,IF(AF158+AH158+AJ158&gt;0,$AA158,0))</f>
        <v>0</v>
      </c>
      <c r="AC158" s="980">
        <f>IF($Z158=0,0,IF(AND(AB158=0,G159&gt;0),$AA158,0))</f>
        <v>0</v>
      </c>
      <c r="AD158" s="969">
        <f>AA158-AB158-AC158</f>
        <v>0</v>
      </c>
      <c r="AE158" s="204">
        <f t="shared" si="215"/>
        <v>0</v>
      </c>
      <c r="AF158" s="204">
        <f t="shared" si="215"/>
        <v>0</v>
      </c>
      <c r="AG158" s="204">
        <f t="shared" si="215"/>
        <v>0</v>
      </c>
      <c r="AH158" s="204">
        <f t="shared" si="215"/>
        <v>0</v>
      </c>
      <c r="AI158" s="922">
        <f t="shared" si="215"/>
        <v>0</v>
      </c>
      <c r="AJ158" s="205">
        <f t="shared" si="215"/>
        <v>0</v>
      </c>
      <c r="AK158" s="973">
        <f>IF($Z158=1,0,IF(AND($Z158=0,AF158&gt;0),1,IF(AND($Z158=0,AH158&gt;0),1,IF(AND($Z158=0,AJ158&gt;0),1,0))))</f>
        <v>0</v>
      </c>
      <c r="AL158" s="973">
        <f t="shared" si="220"/>
        <v>0</v>
      </c>
      <c r="AM158" s="978">
        <f>IF($Z158=0,0,IF(AQ158+AS158+AU158&gt;0,$AA158,0))</f>
        <v>0</v>
      </c>
      <c r="AN158" s="980">
        <f>IF($Z158=0,0,IF(AND(AM158=0,I159&gt;0),$AA158,0))</f>
        <v>0</v>
      </c>
      <c r="AO158" s="969">
        <f>$AA158-AM158-AN158</f>
        <v>0</v>
      </c>
      <c r="AP158" s="204">
        <f t="shared" si="216"/>
        <v>0</v>
      </c>
      <c r="AQ158" s="204">
        <f t="shared" si="216"/>
        <v>0</v>
      </c>
      <c r="AR158" s="204">
        <f t="shared" si="216"/>
        <v>0</v>
      </c>
      <c r="AS158" s="204">
        <f t="shared" si="216"/>
        <v>0</v>
      </c>
      <c r="AT158" s="204">
        <f t="shared" si="216"/>
        <v>0</v>
      </c>
      <c r="AU158" s="205">
        <f t="shared" si="216"/>
        <v>0</v>
      </c>
      <c r="AV158" s="973">
        <f>IF($Z158=1,0,IF(AND($Z158=0,AQ158&gt;0),1,IF(AND($Z158=0,AS158&gt;0),1,IF(AND($Z158=0,AU158&gt;0),1,0))))</f>
        <v>0</v>
      </c>
      <c r="AW158" s="973">
        <f t="shared" si="221"/>
        <v>0</v>
      </c>
      <c r="AX158" s="978">
        <f>IF($Z158=0,0,IF(BB158+BD158+BF158&gt;0,$AA158,0))</f>
        <v>0</v>
      </c>
      <c r="AY158" s="980">
        <f>IF($Z158=0,0,IF(AND(AX158=0,K159&gt;0),$AA158,0))</f>
        <v>0</v>
      </c>
      <c r="AZ158" s="969">
        <f>$AA158-AX158-AY158</f>
        <v>0</v>
      </c>
      <c r="BA158" s="204">
        <f t="shared" si="217"/>
        <v>0</v>
      </c>
      <c r="BB158" s="204">
        <f t="shared" si="217"/>
        <v>0</v>
      </c>
      <c r="BC158" s="204">
        <f t="shared" si="217"/>
        <v>0</v>
      </c>
      <c r="BD158" s="204">
        <f t="shared" si="217"/>
        <v>0</v>
      </c>
      <c r="BE158" s="204">
        <f t="shared" si="217"/>
        <v>0</v>
      </c>
      <c r="BF158" s="205">
        <f t="shared" si="217"/>
        <v>0</v>
      </c>
      <c r="BG158" s="973">
        <f>IF($Z158=1,0,IF(AND($Z158=0,BB158&gt;0),1,IF(AND($Z158=0,BD158&gt;0),1,IF(AND($Z158=0,BF158&gt;0),1,0))))</f>
        <v>0</v>
      </c>
      <c r="BH158" s="973">
        <f t="shared" si="222"/>
        <v>0</v>
      </c>
      <c r="BI158" s="978">
        <f>IF($Z158=0,0,IF(BM158+BO158+BQ158&gt;0,$AA158,0))</f>
        <v>0</v>
      </c>
      <c r="BJ158" s="980">
        <f>IF($Z158=0,0,IF(AND(BI158=0,M159&gt;0),$AA158,0))</f>
        <v>0</v>
      </c>
      <c r="BK158" s="969">
        <f>$AA158-BI158-BJ158</f>
        <v>0</v>
      </c>
      <c r="BL158" s="204">
        <f t="shared" si="218"/>
        <v>0</v>
      </c>
      <c r="BM158" s="204">
        <f t="shared" si="218"/>
        <v>0</v>
      </c>
      <c r="BN158" s="204">
        <f t="shared" si="218"/>
        <v>0</v>
      </c>
      <c r="BO158" s="204">
        <f t="shared" si="218"/>
        <v>0</v>
      </c>
      <c r="BP158" s="204">
        <f t="shared" si="218"/>
        <v>0</v>
      </c>
      <c r="BQ158" s="205">
        <f t="shared" si="218"/>
        <v>0</v>
      </c>
      <c r="BR158" s="973">
        <f>IF($Z158=1,0,IF(AND($Z158=0,BM158&gt;0),1,IF(AND($Z158=0,BO158&gt;0),1,IF(AND($Z158=0,BQ158&gt;0),1,0))))</f>
        <v>0</v>
      </c>
      <c r="BS158" s="973">
        <f t="shared" si="223"/>
        <v>0</v>
      </c>
      <c r="BT158" s="978">
        <f>IF($Z158=0,0,IF(BX158+BZ158+CB158&gt;0,$AA158,0))</f>
        <v>0</v>
      </c>
      <c r="BU158" s="980">
        <f>IF($Z158=0,0,IF(AND(BT158=0,O159&gt;0),$AA158,0))</f>
        <v>0</v>
      </c>
      <c r="BV158" s="969">
        <f>$AA158-BT158-BU158</f>
        <v>0</v>
      </c>
      <c r="BW158" s="204">
        <f t="shared" si="219"/>
        <v>0</v>
      </c>
      <c r="BX158" s="204">
        <f t="shared" si="219"/>
        <v>0</v>
      </c>
      <c r="BY158" s="204">
        <f t="shared" si="219"/>
        <v>0</v>
      </c>
      <c r="BZ158" s="204">
        <f t="shared" si="219"/>
        <v>0</v>
      </c>
      <c r="CA158" s="204">
        <f t="shared" si="219"/>
        <v>0</v>
      </c>
      <c r="CB158" s="205">
        <f t="shared" si="219"/>
        <v>0</v>
      </c>
      <c r="CC158" s="973">
        <f>IF($Z158=1,0,IF(AND($Z158=0,BX158&gt;0),1,IF(AND($Z158=0,BZ158&gt;0),1,IF(AND($Z158=0,CB158&gt;0),1,0))))</f>
        <v>0</v>
      </c>
      <c r="CD158" s="973">
        <f t="shared" si="224"/>
        <v>0</v>
      </c>
      <c r="CE158" s="11"/>
      <c r="CF158" s="11"/>
      <c r="CG158" s="11"/>
      <c r="CH158" s="11"/>
      <c r="CI158" s="11"/>
      <c r="CJ158" s="11"/>
      <c r="CK158" s="11"/>
      <c r="CL158" s="11"/>
      <c r="CM158" s="11"/>
    </row>
    <row r="159" spans="1:91" ht="14.25" customHeight="1">
      <c r="A159" s="950" t="str">
        <f>A158</f>
        <v/>
      </c>
      <c r="B159" s="57"/>
      <c r="C159" s="2051"/>
      <c r="D159" s="2053"/>
      <c r="E159" s="2051"/>
      <c r="F159" s="2772"/>
      <c r="G159" s="1121">
        <f>Import!Q856</f>
        <v>0</v>
      </c>
      <c r="H159" s="2774"/>
      <c r="I159" s="450"/>
      <c r="J159" s="2775"/>
      <c r="K159" s="450"/>
      <c r="L159" s="2775"/>
      <c r="M159" s="450"/>
      <c r="N159" s="2775"/>
      <c r="O159" s="450"/>
      <c r="P159" s="2775"/>
      <c r="Q159" s="11"/>
      <c r="R159" s="11"/>
      <c r="S159" s="397"/>
      <c r="T159" s="419"/>
      <c r="U159" s="444">
        <f>Import!N857</f>
        <v>0</v>
      </c>
      <c r="V159" s="11"/>
      <c r="W159" s="306"/>
      <c r="X159" s="306"/>
      <c r="Y159" s="306"/>
      <c r="Z159" s="11"/>
      <c r="AE159" s="204"/>
      <c r="AF159" s="204"/>
      <c r="AG159" s="204"/>
      <c r="AH159" s="204"/>
      <c r="AI159" s="922"/>
      <c r="AJ159" s="205"/>
      <c r="AK159" s="973"/>
      <c r="AL159" s="973">
        <f>AL158</f>
        <v>0</v>
      </c>
      <c r="AP159" s="204"/>
      <c r="AQ159" s="204"/>
      <c r="AR159" s="204"/>
      <c r="AS159" s="204"/>
      <c r="AT159" s="204"/>
      <c r="AU159" s="205"/>
      <c r="AV159" s="973"/>
      <c r="AW159" s="973">
        <f>AW158</f>
        <v>0</v>
      </c>
      <c r="BA159" s="204"/>
      <c r="BB159" s="204"/>
      <c r="BC159" s="204"/>
      <c r="BD159" s="204"/>
      <c r="BE159" s="204"/>
      <c r="BF159" s="205"/>
      <c r="BG159" s="973"/>
      <c r="BH159" s="973">
        <f>BH158</f>
        <v>0</v>
      </c>
      <c r="BL159" s="204"/>
      <c r="BM159" s="204"/>
      <c r="BN159" s="204"/>
      <c r="BO159" s="204"/>
      <c r="BP159" s="204"/>
      <c r="BQ159" s="205"/>
      <c r="BR159" s="973"/>
      <c r="BS159" s="973">
        <f>BS158</f>
        <v>0</v>
      </c>
      <c r="BW159" s="204"/>
      <c r="BX159" s="204"/>
      <c r="BY159" s="204"/>
      <c r="BZ159" s="204"/>
      <c r="CA159" s="204"/>
      <c r="CB159" s="205"/>
      <c r="CC159" s="973"/>
      <c r="CD159" s="973">
        <f>CD158</f>
        <v>0</v>
      </c>
      <c r="CE159" s="11"/>
      <c r="CF159" s="11"/>
      <c r="CG159" s="11"/>
      <c r="CH159" s="11"/>
      <c r="CI159" s="11"/>
      <c r="CJ159" s="11"/>
      <c r="CK159" s="11"/>
      <c r="CL159" s="11"/>
      <c r="CM159" s="11"/>
    </row>
    <row r="160" spans="1:91" ht="24.75" customHeight="1">
      <c r="A160" s="949" t="str">
        <f>IF(E160&gt;0,"Wypełnione","")</f>
        <v/>
      </c>
      <c r="B160" s="57"/>
      <c r="C160" s="2050">
        <f>'Og s3a'!C869</f>
        <v>0</v>
      </c>
      <c r="D160" s="2052">
        <f>'Og s3a'!E869</f>
        <v>0</v>
      </c>
      <c r="E160" s="2050">
        <f>'Og s3a'!F869</f>
        <v>0</v>
      </c>
      <c r="F160" s="2771"/>
      <c r="G160" s="448">
        <f>T160</f>
        <v>0</v>
      </c>
      <c r="H160" s="2773">
        <f>U160</f>
        <v>0</v>
      </c>
      <c r="I160" s="451"/>
      <c r="J160" s="2775"/>
      <c r="K160" s="451"/>
      <c r="L160" s="2775"/>
      <c r="M160" s="451"/>
      <c r="N160" s="2775"/>
      <c r="O160" s="451"/>
      <c r="P160" s="2775"/>
      <c r="Q160" s="11"/>
      <c r="R160" s="11"/>
      <c r="S160" s="396">
        <f>'Og s3a'!G869</f>
        <v>0</v>
      </c>
      <c r="T160" s="398">
        <f>'Og s3a'!D869</f>
        <v>0</v>
      </c>
      <c r="U160" s="444">
        <f>Import!N858</f>
        <v>0</v>
      </c>
      <c r="V160" s="11"/>
      <c r="W160" s="306"/>
      <c r="X160" s="306"/>
      <c r="Y160" s="306"/>
      <c r="Z160" s="970">
        <f>IF(F160=AF$7,1,0)</f>
        <v>0</v>
      </c>
      <c r="AA160" s="970">
        <f>Z160*D160</f>
        <v>0</v>
      </c>
      <c r="AB160" s="978">
        <f>IF($Z160=0,0,IF(AF160+AH160+AJ160&gt;0,$AA160,0))</f>
        <v>0</v>
      </c>
      <c r="AC160" s="980">
        <f>IF($Z160=0,0,IF(AND(AB160=0,G161&gt;0),$AA160,0))</f>
        <v>0</v>
      </c>
      <c r="AD160" s="969">
        <f>AA160-AB160-AC160</f>
        <v>0</v>
      </c>
      <c r="AE160" s="204">
        <f t="shared" si="215"/>
        <v>0</v>
      </c>
      <c r="AF160" s="204">
        <f t="shared" si="215"/>
        <v>0</v>
      </c>
      <c r="AG160" s="204">
        <f t="shared" si="215"/>
        <v>0</v>
      </c>
      <c r="AH160" s="204">
        <f t="shared" si="215"/>
        <v>0</v>
      </c>
      <c r="AI160" s="922">
        <f t="shared" si="215"/>
        <v>0</v>
      </c>
      <c r="AJ160" s="205">
        <f t="shared" si="215"/>
        <v>0</v>
      </c>
      <c r="AK160" s="973">
        <f>IF($Z160=1,0,IF(AND($Z160=0,AF160&gt;0),1,IF(AND($Z160=0,AH160&gt;0),1,IF(AND($Z160=0,AJ160&gt;0),1,0))))</f>
        <v>0</v>
      </c>
      <c r="AL160" s="973">
        <f t="shared" si="220"/>
        <v>0</v>
      </c>
      <c r="AM160" s="978">
        <f>IF($Z160=0,0,IF(AQ160+AS160+AU160&gt;0,$AA160,0))</f>
        <v>0</v>
      </c>
      <c r="AN160" s="980">
        <f>IF($Z160=0,0,IF(AND(AM160=0,I161&gt;0),$AA160,0))</f>
        <v>0</v>
      </c>
      <c r="AO160" s="969">
        <f>$AA160-AM160-AN160</f>
        <v>0</v>
      </c>
      <c r="AP160" s="204">
        <f t="shared" si="216"/>
        <v>0</v>
      </c>
      <c r="AQ160" s="204">
        <f t="shared" si="216"/>
        <v>0</v>
      </c>
      <c r="AR160" s="204">
        <f t="shared" si="216"/>
        <v>0</v>
      </c>
      <c r="AS160" s="204">
        <f t="shared" si="216"/>
        <v>0</v>
      </c>
      <c r="AT160" s="204">
        <f t="shared" si="216"/>
        <v>0</v>
      </c>
      <c r="AU160" s="205">
        <f t="shared" si="216"/>
        <v>0</v>
      </c>
      <c r="AV160" s="973">
        <f>IF($Z160=1,0,IF(AND($Z160=0,AQ160&gt;0),1,IF(AND($Z160=0,AS160&gt;0),1,IF(AND($Z160=0,AU160&gt;0),1,0))))</f>
        <v>0</v>
      </c>
      <c r="AW160" s="973">
        <f t="shared" si="221"/>
        <v>0</v>
      </c>
      <c r="AX160" s="978">
        <f>IF($Z160=0,0,IF(BB160+BD160+BF160&gt;0,$AA160,0))</f>
        <v>0</v>
      </c>
      <c r="AY160" s="980">
        <f>IF($Z160=0,0,IF(AND(AX160=0,K161&gt;0),$AA160,0))</f>
        <v>0</v>
      </c>
      <c r="AZ160" s="969">
        <f>$AA160-AX160-AY160</f>
        <v>0</v>
      </c>
      <c r="BA160" s="204">
        <f t="shared" si="217"/>
        <v>0</v>
      </c>
      <c r="BB160" s="204">
        <f t="shared" si="217"/>
        <v>0</v>
      </c>
      <c r="BC160" s="204">
        <f t="shared" si="217"/>
        <v>0</v>
      </c>
      <c r="BD160" s="204">
        <f t="shared" si="217"/>
        <v>0</v>
      </c>
      <c r="BE160" s="204">
        <f t="shared" si="217"/>
        <v>0</v>
      </c>
      <c r="BF160" s="205">
        <f t="shared" si="217"/>
        <v>0</v>
      </c>
      <c r="BG160" s="973">
        <f>IF($Z160=1,0,IF(AND($Z160=0,BB160&gt;0),1,IF(AND($Z160=0,BD160&gt;0),1,IF(AND($Z160=0,BF160&gt;0),1,0))))</f>
        <v>0</v>
      </c>
      <c r="BH160" s="973">
        <f t="shared" si="222"/>
        <v>0</v>
      </c>
      <c r="BI160" s="978">
        <f>IF($Z160=0,0,IF(BM160+BO160+BQ160&gt;0,$AA160,0))</f>
        <v>0</v>
      </c>
      <c r="BJ160" s="980">
        <f>IF($Z160=0,0,IF(AND(BI160=0,M161&gt;0),$AA160,0))</f>
        <v>0</v>
      </c>
      <c r="BK160" s="969">
        <f>$AA160-BI160-BJ160</f>
        <v>0</v>
      </c>
      <c r="BL160" s="204">
        <f t="shared" si="218"/>
        <v>0</v>
      </c>
      <c r="BM160" s="204">
        <f t="shared" si="218"/>
        <v>0</v>
      </c>
      <c r="BN160" s="204">
        <f t="shared" si="218"/>
        <v>0</v>
      </c>
      <c r="BO160" s="204">
        <f t="shared" si="218"/>
        <v>0</v>
      </c>
      <c r="BP160" s="204">
        <f t="shared" si="218"/>
        <v>0</v>
      </c>
      <c r="BQ160" s="205">
        <f t="shared" si="218"/>
        <v>0</v>
      </c>
      <c r="BR160" s="973">
        <f>IF($Z160=1,0,IF(AND($Z160=0,BM160&gt;0),1,IF(AND($Z160=0,BO160&gt;0),1,IF(AND($Z160=0,BQ160&gt;0),1,0))))</f>
        <v>0</v>
      </c>
      <c r="BS160" s="973">
        <f t="shared" si="223"/>
        <v>0</v>
      </c>
      <c r="BT160" s="978">
        <f>IF($Z160=0,0,IF(BX160+BZ160+CB160&gt;0,$AA160,0))</f>
        <v>0</v>
      </c>
      <c r="BU160" s="980">
        <f>IF($Z160=0,0,IF(AND(BT160=0,O161&gt;0),$AA160,0))</f>
        <v>0</v>
      </c>
      <c r="BV160" s="969">
        <f>$AA160-BT160-BU160</f>
        <v>0</v>
      </c>
      <c r="BW160" s="204">
        <f t="shared" si="219"/>
        <v>0</v>
      </c>
      <c r="BX160" s="204">
        <f t="shared" si="219"/>
        <v>0</v>
      </c>
      <c r="BY160" s="204">
        <f t="shared" si="219"/>
        <v>0</v>
      </c>
      <c r="BZ160" s="204">
        <f t="shared" si="219"/>
        <v>0</v>
      </c>
      <c r="CA160" s="204">
        <f t="shared" si="219"/>
        <v>0</v>
      </c>
      <c r="CB160" s="205">
        <f t="shared" si="219"/>
        <v>0</v>
      </c>
      <c r="CC160" s="973">
        <f>IF($Z160=1,0,IF(AND($Z160=0,BX160&gt;0),1,IF(AND($Z160=0,BZ160&gt;0),1,IF(AND($Z160=0,CB160&gt;0),1,0))))</f>
        <v>0</v>
      </c>
      <c r="CD160" s="973">
        <f t="shared" si="224"/>
        <v>0</v>
      </c>
      <c r="CE160" s="11"/>
      <c r="CF160" s="11"/>
      <c r="CG160" s="11"/>
      <c r="CH160" s="11"/>
      <c r="CI160" s="11"/>
      <c r="CJ160" s="11"/>
      <c r="CK160" s="11"/>
      <c r="CL160" s="11"/>
      <c r="CM160" s="11"/>
    </row>
    <row r="161" spans="1:91" ht="14.25" customHeight="1">
      <c r="A161" s="950" t="str">
        <f>A160</f>
        <v/>
      </c>
      <c r="B161" s="57"/>
      <c r="C161" s="2051"/>
      <c r="D161" s="2053"/>
      <c r="E161" s="2051"/>
      <c r="F161" s="2772"/>
      <c r="G161" s="1121">
        <f>Import!Q858</f>
        <v>0</v>
      </c>
      <c r="H161" s="2774"/>
      <c r="I161" s="450"/>
      <c r="J161" s="2775"/>
      <c r="K161" s="450"/>
      <c r="L161" s="2775"/>
      <c r="M161" s="450"/>
      <c r="N161" s="2775"/>
      <c r="O161" s="450"/>
      <c r="P161" s="2775"/>
      <c r="Q161" s="11"/>
      <c r="R161" s="11"/>
      <c r="S161" s="397"/>
      <c r="T161" s="419"/>
      <c r="U161" s="444">
        <f>Import!N859</f>
        <v>0</v>
      </c>
      <c r="V161" s="11"/>
      <c r="W161" s="306"/>
      <c r="X161" s="306"/>
      <c r="Y161" s="306"/>
      <c r="Z161" s="11"/>
      <c r="AE161" s="204"/>
      <c r="AF161" s="204"/>
      <c r="AG161" s="204"/>
      <c r="AH161" s="204"/>
      <c r="AI161" s="922"/>
      <c r="AJ161" s="205"/>
      <c r="AK161" s="973"/>
      <c r="AL161" s="973">
        <f>AL160</f>
        <v>0</v>
      </c>
      <c r="AP161" s="204"/>
      <c r="AQ161" s="204"/>
      <c r="AR161" s="204"/>
      <c r="AS161" s="204"/>
      <c r="AT161" s="204"/>
      <c r="AU161" s="205"/>
      <c r="AV161" s="973"/>
      <c r="AW161" s="973">
        <f>AW160</f>
        <v>0</v>
      </c>
      <c r="BA161" s="204"/>
      <c r="BB161" s="204"/>
      <c r="BC161" s="204"/>
      <c r="BD161" s="204"/>
      <c r="BE161" s="204"/>
      <c r="BF161" s="205"/>
      <c r="BG161" s="973"/>
      <c r="BH161" s="973">
        <f>BH160</f>
        <v>0</v>
      </c>
      <c r="BL161" s="204"/>
      <c r="BM161" s="204"/>
      <c r="BN161" s="204"/>
      <c r="BO161" s="204"/>
      <c r="BP161" s="204"/>
      <c r="BQ161" s="205"/>
      <c r="BR161" s="973"/>
      <c r="BS161" s="973">
        <f>BS160</f>
        <v>0</v>
      </c>
      <c r="BW161" s="204"/>
      <c r="BX161" s="204"/>
      <c r="BY161" s="204"/>
      <c r="BZ161" s="204"/>
      <c r="CA161" s="204"/>
      <c r="CB161" s="205"/>
      <c r="CC161" s="973"/>
      <c r="CD161" s="973">
        <f>CD160</f>
        <v>0</v>
      </c>
      <c r="CE161" s="11"/>
      <c r="CF161" s="11"/>
      <c r="CG161" s="11"/>
      <c r="CH161" s="11"/>
      <c r="CI161" s="11"/>
      <c r="CJ161" s="11"/>
      <c r="CK161" s="11"/>
      <c r="CL161" s="11"/>
      <c r="CM161" s="11"/>
    </row>
    <row r="162" spans="1:91" ht="24.75" customHeight="1">
      <c r="A162" s="949" t="str">
        <f>IF(E162&gt;0,"Wypełnione","")</f>
        <v/>
      </c>
      <c r="B162" s="57"/>
      <c r="C162" s="2050">
        <f>'Og s3a'!C871</f>
        <v>0</v>
      </c>
      <c r="D162" s="2052">
        <f>'Og s3a'!E871</f>
        <v>0</v>
      </c>
      <c r="E162" s="2050">
        <f>'Og s3a'!F871</f>
        <v>0</v>
      </c>
      <c r="F162" s="2771"/>
      <c r="G162" s="448">
        <f>T162</f>
        <v>0</v>
      </c>
      <c r="H162" s="2773">
        <f>U162</f>
        <v>0</v>
      </c>
      <c r="I162" s="451"/>
      <c r="J162" s="2775"/>
      <c r="K162" s="451"/>
      <c r="L162" s="2775"/>
      <c r="M162" s="451"/>
      <c r="N162" s="2775"/>
      <c r="O162" s="451"/>
      <c r="P162" s="2775"/>
      <c r="Q162" s="11"/>
      <c r="R162" s="11"/>
      <c r="S162" s="396">
        <f>'Og s3a'!G871</f>
        <v>0</v>
      </c>
      <c r="T162" s="398">
        <f>'Og s3a'!D871</f>
        <v>0</v>
      </c>
      <c r="U162" s="444">
        <f>Import!N860</f>
        <v>0</v>
      </c>
      <c r="V162" s="11"/>
      <c r="W162" s="306"/>
      <c r="X162" s="306"/>
      <c r="Y162" s="306"/>
      <c r="Z162" s="970">
        <f>IF(F162=AF$7,1,0)</f>
        <v>0</v>
      </c>
      <c r="AA162" s="970">
        <f>Z162*D162</f>
        <v>0</v>
      </c>
      <c r="AB162" s="978">
        <f>IF($Z162=0,0,IF(AF162+AH162+AJ162&gt;0,$AA162,0))</f>
        <v>0</v>
      </c>
      <c r="AC162" s="980">
        <f>IF($Z162=0,0,IF(AND(AB162=0,G163&gt;0),$AA162,0))</f>
        <v>0</v>
      </c>
      <c r="AD162" s="969">
        <f>AA162-AB162-AC162</f>
        <v>0</v>
      </c>
      <c r="AE162" s="204">
        <f t="shared" si="215"/>
        <v>0</v>
      </c>
      <c r="AF162" s="204">
        <f t="shared" si="215"/>
        <v>0</v>
      </c>
      <c r="AG162" s="204">
        <f t="shared" si="215"/>
        <v>0</v>
      </c>
      <c r="AH162" s="204">
        <f t="shared" si="215"/>
        <v>0</v>
      </c>
      <c r="AI162" s="922">
        <f t="shared" si="215"/>
        <v>0</v>
      </c>
      <c r="AJ162" s="205">
        <f t="shared" si="215"/>
        <v>0</v>
      </c>
      <c r="AK162" s="973">
        <f>IF($Z162=1,0,IF(AND($Z162=0,AF162&gt;0),1,IF(AND($Z162=0,AH162&gt;0),1,IF(AND($Z162=0,AJ162&gt;0),1,0))))</f>
        <v>0</v>
      </c>
      <c r="AL162" s="973">
        <f t="shared" si="220"/>
        <v>0</v>
      </c>
      <c r="AM162" s="978">
        <f>IF($Z162=0,0,IF(AQ162+AS162+AU162&gt;0,$AA162,0))</f>
        <v>0</v>
      </c>
      <c r="AN162" s="980">
        <f>IF($Z162=0,0,IF(AND(AM162=0,I163&gt;0),$AA162,0))</f>
        <v>0</v>
      </c>
      <c r="AO162" s="969">
        <f>$AA162-AM162-AN162</f>
        <v>0</v>
      </c>
      <c r="AP162" s="204">
        <f t="shared" si="216"/>
        <v>0</v>
      </c>
      <c r="AQ162" s="204">
        <f t="shared" si="216"/>
        <v>0</v>
      </c>
      <c r="AR162" s="204">
        <f t="shared" si="216"/>
        <v>0</v>
      </c>
      <c r="AS162" s="204">
        <f t="shared" si="216"/>
        <v>0</v>
      </c>
      <c r="AT162" s="204">
        <f t="shared" si="216"/>
        <v>0</v>
      </c>
      <c r="AU162" s="205">
        <f t="shared" si="216"/>
        <v>0</v>
      </c>
      <c r="AV162" s="973">
        <f>IF($Z162=1,0,IF(AND($Z162=0,AQ162&gt;0),1,IF(AND($Z162=0,AS162&gt;0),1,IF(AND($Z162=0,AU162&gt;0),1,0))))</f>
        <v>0</v>
      </c>
      <c r="AW162" s="973">
        <f t="shared" si="221"/>
        <v>0</v>
      </c>
      <c r="AX162" s="978">
        <f>IF($Z162=0,0,IF(BB162+BD162+BF162&gt;0,$AA162,0))</f>
        <v>0</v>
      </c>
      <c r="AY162" s="980">
        <f>IF($Z162=0,0,IF(AND(AX162=0,K163&gt;0),$AA162,0))</f>
        <v>0</v>
      </c>
      <c r="AZ162" s="969">
        <f>$AA162-AX162-AY162</f>
        <v>0</v>
      </c>
      <c r="BA162" s="204">
        <f t="shared" si="217"/>
        <v>0</v>
      </c>
      <c r="BB162" s="204">
        <f t="shared" si="217"/>
        <v>0</v>
      </c>
      <c r="BC162" s="204">
        <f t="shared" si="217"/>
        <v>0</v>
      </c>
      <c r="BD162" s="204">
        <f t="shared" si="217"/>
        <v>0</v>
      </c>
      <c r="BE162" s="204">
        <f t="shared" si="217"/>
        <v>0</v>
      </c>
      <c r="BF162" s="205">
        <f t="shared" si="217"/>
        <v>0</v>
      </c>
      <c r="BG162" s="973">
        <f>IF($Z162=1,0,IF(AND($Z162=0,BB162&gt;0),1,IF(AND($Z162=0,BD162&gt;0),1,IF(AND($Z162=0,BF162&gt;0),1,0))))</f>
        <v>0</v>
      </c>
      <c r="BH162" s="973">
        <f t="shared" si="222"/>
        <v>0</v>
      </c>
      <c r="BI162" s="978">
        <f>IF($Z162=0,0,IF(BM162+BO162+BQ162&gt;0,$AA162,0))</f>
        <v>0</v>
      </c>
      <c r="BJ162" s="980">
        <f>IF($Z162=0,0,IF(AND(BI162=0,M163&gt;0),$AA162,0))</f>
        <v>0</v>
      </c>
      <c r="BK162" s="969">
        <f>$AA162-BI162-BJ162</f>
        <v>0</v>
      </c>
      <c r="BL162" s="204">
        <f t="shared" si="218"/>
        <v>0</v>
      </c>
      <c r="BM162" s="204">
        <f t="shared" si="218"/>
        <v>0</v>
      </c>
      <c r="BN162" s="204">
        <f t="shared" si="218"/>
        <v>0</v>
      </c>
      <c r="BO162" s="204">
        <f t="shared" si="218"/>
        <v>0</v>
      </c>
      <c r="BP162" s="204">
        <f t="shared" si="218"/>
        <v>0</v>
      </c>
      <c r="BQ162" s="205">
        <f t="shared" si="218"/>
        <v>0</v>
      </c>
      <c r="BR162" s="973">
        <f>IF($Z162=1,0,IF(AND($Z162=0,BM162&gt;0),1,IF(AND($Z162=0,BO162&gt;0),1,IF(AND($Z162=0,BQ162&gt;0),1,0))))</f>
        <v>0</v>
      </c>
      <c r="BS162" s="973">
        <f t="shared" si="223"/>
        <v>0</v>
      </c>
      <c r="BT162" s="978">
        <f>IF($Z162=0,0,IF(BX162+BZ162+CB162&gt;0,$AA162,0))</f>
        <v>0</v>
      </c>
      <c r="BU162" s="980">
        <f>IF($Z162=0,0,IF(AND(BT162=0,O163&gt;0),$AA162,0))</f>
        <v>0</v>
      </c>
      <c r="BV162" s="969">
        <f>$AA162-BT162-BU162</f>
        <v>0</v>
      </c>
      <c r="BW162" s="204">
        <f t="shared" si="219"/>
        <v>0</v>
      </c>
      <c r="BX162" s="204">
        <f t="shared" si="219"/>
        <v>0</v>
      </c>
      <c r="BY162" s="204">
        <f t="shared" si="219"/>
        <v>0</v>
      </c>
      <c r="BZ162" s="204">
        <f t="shared" si="219"/>
        <v>0</v>
      </c>
      <c r="CA162" s="204">
        <f t="shared" si="219"/>
        <v>0</v>
      </c>
      <c r="CB162" s="205">
        <f t="shared" si="219"/>
        <v>0</v>
      </c>
      <c r="CC162" s="973">
        <f>IF($Z162=1,0,IF(AND($Z162=0,BX162&gt;0),1,IF(AND($Z162=0,BZ162&gt;0),1,IF(AND($Z162=0,CB162&gt;0),1,0))))</f>
        <v>0</v>
      </c>
      <c r="CD162" s="973">
        <f t="shared" si="224"/>
        <v>0</v>
      </c>
      <c r="CE162" s="11"/>
      <c r="CF162" s="11"/>
      <c r="CG162" s="11"/>
      <c r="CH162" s="11"/>
      <c r="CI162" s="11"/>
      <c r="CJ162" s="11"/>
      <c r="CK162" s="11"/>
      <c r="CL162" s="11"/>
      <c r="CM162" s="11"/>
    </row>
    <row r="163" spans="1:91" ht="14.25" customHeight="1">
      <c r="A163" s="950" t="str">
        <f>A162</f>
        <v/>
      </c>
      <c r="B163" s="57"/>
      <c r="C163" s="2051"/>
      <c r="D163" s="2053"/>
      <c r="E163" s="2051"/>
      <c r="F163" s="2772"/>
      <c r="G163" s="1121">
        <f>Import!Q860</f>
        <v>0</v>
      </c>
      <c r="H163" s="2774"/>
      <c r="I163" s="450"/>
      <c r="J163" s="2775"/>
      <c r="K163" s="450"/>
      <c r="L163" s="2775"/>
      <c r="M163" s="450"/>
      <c r="N163" s="2775"/>
      <c r="O163" s="450"/>
      <c r="P163" s="2775"/>
      <c r="Q163" s="11"/>
      <c r="R163" s="11"/>
      <c r="S163" s="397"/>
      <c r="T163" s="419"/>
      <c r="U163" s="444">
        <f>Import!N861</f>
        <v>0</v>
      </c>
      <c r="V163" s="11"/>
      <c r="W163" s="306"/>
      <c r="X163" s="306"/>
      <c r="Y163" s="306"/>
      <c r="Z163" s="11"/>
      <c r="AE163" s="204"/>
      <c r="AF163" s="204"/>
      <c r="AG163" s="204"/>
      <c r="AH163" s="204"/>
      <c r="AI163" s="922"/>
      <c r="AJ163" s="205"/>
      <c r="AK163" s="973"/>
      <c r="AL163" s="973">
        <f>AL162</f>
        <v>0</v>
      </c>
      <c r="AP163" s="204"/>
      <c r="AQ163" s="204"/>
      <c r="AR163" s="204"/>
      <c r="AS163" s="204"/>
      <c r="AT163" s="204"/>
      <c r="AU163" s="205"/>
      <c r="AV163" s="973"/>
      <c r="AW163" s="973">
        <f>AW162</f>
        <v>0</v>
      </c>
      <c r="BA163" s="204"/>
      <c r="BB163" s="204"/>
      <c r="BC163" s="204"/>
      <c r="BD163" s="204"/>
      <c r="BE163" s="204"/>
      <c r="BF163" s="205"/>
      <c r="BG163" s="973"/>
      <c r="BH163" s="973">
        <f>BH162</f>
        <v>0</v>
      </c>
      <c r="BL163" s="204"/>
      <c r="BM163" s="204"/>
      <c r="BN163" s="204"/>
      <c r="BO163" s="204"/>
      <c r="BP163" s="204"/>
      <c r="BQ163" s="205"/>
      <c r="BR163" s="973"/>
      <c r="BS163" s="973">
        <f>BS162</f>
        <v>0</v>
      </c>
      <c r="BW163" s="204"/>
      <c r="BX163" s="204"/>
      <c r="BY163" s="204"/>
      <c r="BZ163" s="204"/>
      <c r="CA163" s="204"/>
      <c r="CB163" s="205"/>
      <c r="CC163" s="973"/>
      <c r="CD163" s="973">
        <f>CD162</f>
        <v>0</v>
      </c>
      <c r="CE163" s="11"/>
      <c r="CF163" s="11"/>
      <c r="CG163" s="11"/>
      <c r="CH163" s="11"/>
      <c r="CI163" s="11"/>
      <c r="CJ163" s="11"/>
      <c r="CK163" s="11"/>
      <c r="CL163" s="11"/>
      <c r="CM163" s="11"/>
    </row>
    <row r="164" spans="1:91" ht="24.75" customHeight="1">
      <c r="A164" s="949" t="str">
        <f>IF(E164&gt;0,"Wypełnione","")</f>
        <v/>
      </c>
      <c r="B164" s="57"/>
      <c r="C164" s="2050">
        <f>'Og s3a'!C873</f>
        <v>0</v>
      </c>
      <c r="D164" s="2052">
        <f>'Og s3a'!E873</f>
        <v>0</v>
      </c>
      <c r="E164" s="2050">
        <f>'Og s3a'!F873</f>
        <v>0</v>
      </c>
      <c r="F164" s="2771"/>
      <c r="G164" s="448">
        <f>T164</f>
        <v>0</v>
      </c>
      <c r="H164" s="2773">
        <f>U164</f>
        <v>0</v>
      </c>
      <c r="I164" s="451"/>
      <c r="J164" s="2775"/>
      <c r="K164" s="451"/>
      <c r="L164" s="2775"/>
      <c r="M164" s="451"/>
      <c r="N164" s="2775"/>
      <c r="O164" s="451"/>
      <c r="P164" s="2775"/>
      <c r="Q164" s="11"/>
      <c r="R164" s="11"/>
      <c r="S164" s="396">
        <f>'Og s3a'!G873</f>
        <v>0</v>
      </c>
      <c r="T164" s="398">
        <f>'Og s3a'!D873</f>
        <v>0</v>
      </c>
      <c r="U164" s="444">
        <f>Import!N862</f>
        <v>0</v>
      </c>
      <c r="V164" s="11"/>
      <c r="W164" s="306"/>
      <c r="X164" s="306"/>
      <c r="Y164" s="306"/>
      <c r="Z164" s="970">
        <f>IF(F164=AF$7,1,0)</f>
        <v>0</v>
      </c>
      <c r="AA164" s="970">
        <f>Z164*D164</f>
        <v>0</v>
      </c>
      <c r="AB164" s="978">
        <f>IF($Z164=0,0,IF(AF164+AH164+AJ164&gt;0,$AA164,0))</f>
        <v>0</v>
      </c>
      <c r="AC164" s="980">
        <f>IF($Z164=0,0,IF(AND(AB164=0,G165&gt;0),$AA164,0))</f>
        <v>0</v>
      </c>
      <c r="AD164" s="969">
        <f>AA164-AB164-AC164</f>
        <v>0</v>
      </c>
      <c r="AE164" s="204">
        <f t="shared" si="215"/>
        <v>0</v>
      </c>
      <c r="AF164" s="204">
        <f t="shared" si="215"/>
        <v>0</v>
      </c>
      <c r="AG164" s="204">
        <f t="shared" si="215"/>
        <v>0</v>
      </c>
      <c r="AH164" s="204">
        <f t="shared" si="215"/>
        <v>0</v>
      </c>
      <c r="AI164" s="922">
        <f t="shared" si="215"/>
        <v>0</v>
      </c>
      <c r="AJ164" s="205">
        <f t="shared" si="215"/>
        <v>0</v>
      </c>
      <c r="AK164" s="973">
        <f>IF($Z164=1,0,IF(AND($Z164=0,AF164&gt;0),1,IF(AND($Z164=0,AH164&gt;0),1,IF(AND($Z164=0,AJ164&gt;0),1,0))))</f>
        <v>0</v>
      </c>
      <c r="AL164" s="973">
        <f t="shared" si="220"/>
        <v>0</v>
      </c>
      <c r="AM164" s="978">
        <f>IF($Z164=0,0,IF(AQ164+AS164+AU164&gt;0,$AA164,0))</f>
        <v>0</v>
      </c>
      <c r="AN164" s="980">
        <f>IF($Z164=0,0,IF(AND(AM164=0,I165&gt;0),$AA164,0))</f>
        <v>0</v>
      </c>
      <c r="AO164" s="969">
        <f>$AA164-AM164-AN164</f>
        <v>0</v>
      </c>
      <c r="AP164" s="204">
        <f t="shared" si="216"/>
        <v>0</v>
      </c>
      <c r="AQ164" s="204">
        <f t="shared" si="216"/>
        <v>0</v>
      </c>
      <c r="AR164" s="204">
        <f t="shared" si="216"/>
        <v>0</v>
      </c>
      <c r="AS164" s="204">
        <f t="shared" si="216"/>
        <v>0</v>
      </c>
      <c r="AT164" s="204">
        <f t="shared" si="216"/>
        <v>0</v>
      </c>
      <c r="AU164" s="205">
        <f t="shared" si="216"/>
        <v>0</v>
      </c>
      <c r="AV164" s="973">
        <f>IF($Z164=1,0,IF(AND($Z164=0,AQ164&gt;0),1,IF(AND($Z164=0,AS164&gt;0),1,IF(AND($Z164=0,AU164&gt;0),1,0))))</f>
        <v>0</v>
      </c>
      <c r="AW164" s="973">
        <f t="shared" si="221"/>
        <v>0</v>
      </c>
      <c r="AX164" s="978">
        <f>IF($Z164=0,0,IF(BB164+BD164+BF164&gt;0,$AA164,0))</f>
        <v>0</v>
      </c>
      <c r="AY164" s="980">
        <f>IF($Z164=0,0,IF(AND(AX164=0,K165&gt;0),$AA164,0))</f>
        <v>0</v>
      </c>
      <c r="AZ164" s="969">
        <f>$AA164-AX164-AY164</f>
        <v>0</v>
      </c>
      <c r="BA164" s="204">
        <f t="shared" si="217"/>
        <v>0</v>
      </c>
      <c r="BB164" s="204">
        <f t="shared" si="217"/>
        <v>0</v>
      </c>
      <c r="BC164" s="204">
        <f t="shared" si="217"/>
        <v>0</v>
      </c>
      <c r="BD164" s="204">
        <f t="shared" si="217"/>
        <v>0</v>
      </c>
      <c r="BE164" s="204">
        <f t="shared" si="217"/>
        <v>0</v>
      </c>
      <c r="BF164" s="205">
        <f t="shared" si="217"/>
        <v>0</v>
      </c>
      <c r="BG164" s="973">
        <f>IF($Z164=1,0,IF(AND($Z164=0,BB164&gt;0),1,IF(AND($Z164=0,BD164&gt;0),1,IF(AND($Z164=0,BF164&gt;0),1,0))))</f>
        <v>0</v>
      </c>
      <c r="BH164" s="973">
        <f t="shared" si="222"/>
        <v>0</v>
      </c>
      <c r="BI164" s="978">
        <f>IF($Z164=0,0,IF(BM164+BO164+BQ164&gt;0,$AA164,0))</f>
        <v>0</v>
      </c>
      <c r="BJ164" s="980">
        <f>IF($Z164=0,0,IF(AND(BI164=0,M165&gt;0),$AA164,0))</f>
        <v>0</v>
      </c>
      <c r="BK164" s="969">
        <f>$AA164-BI164-BJ164</f>
        <v>0</v>
      </c>
      <c r="BL164" s="204">
        <f t="shared" si="218"/>
        <v>0</v>
      </c>
      <c r="BM164" s="204">
        <f t="shared" si="218"/>
        <v>0</v>
      </c>
      <c r="BN164" s="204">
        <f t="shared" si="218"/>
        <v>0</v>
      </c>
      <c r="BO164" s="204">
        <f t="shared" si="218"/>
        <v>0</v>
      </c>
      <c r="BP164" s="204">
        <f t="shared" si="218"/>
        <v>0</v>
      </c>
      <c r="BQ164" s="205">
        <f t="shared" si="218"/>
        <v>0</v>
      </c>
      <c r="BR164" s="973">
        <f>IF($Z164=1,0,IF(AND($Z164=0,BM164&gt;0),1,IF(AND($Z164=0,BO164&gt;0),1,IF(AND($Z164=0,BQ164&gt;0),1,0))))</f>
        <v>0</v>
      </c>
      <c r="BS164" s="973">
        <f t="shared" si="223"/>
        <v>0</v>
      </c>
      <c r="BT164" s="978">
        <f>IF($Z164=0,0,IF(BX164+BZ164+CB164&gt;0,$AA164,0))</f>
        <v>0</v>
      </c>
      <c r="BU164" s="980">
        <f>IF($Z164=0,0,IF(AND(BT164=0,O165&gt;0),$AA164,0))</f>
        <v>0</v>
      </c>
      <c r="BV164" s="969">
        <f>$AA164-BT164-BU164</f>
        <v>0</v>
      </c>
      <c r="BW164" s="204">
        <f t="shared" si="219"/>
        <v>0</v>
      </c>
      <c r="BX164" s="204">
        <f t="shared" si="219"/>
        <v>0</v>
      </c>
      <c r="BY164" s="204">
        <f t="shared" si="219"/>
        <v>0</v>
      </c>
      <c r="BZ164" s="204">
        <f t="shared" si="219"/>
        <v>0</v>
      </c>
      <c r="CA164" s="204">
        <f t="shared" si="219"/>
        <v>0</v>
      </c>
      <c r="CB164" s="205">
        <f t="shared" si="219"/>
        <v>0</v>
      </c>
      <c r="CC164" s="973">
        <f>IF($Z164=1,0,IF(AND($Z164=0,BX164&gt;0),1,IF(AND($Z164=0,BZ164&gt;0),1,IF(AND($Z164=0,CB164&gt;0),1,0))))</f>
        <v>0</v>
      </c>
      <c r="CD164" s="973">
        <f t="shared" si="224"/>
        <v>0</v>
      </c>
      <c r="CE164" s="11"/>
      <c r="CF164" s="11"/>
      <c r="CG164" s="11"/>
      <c r="CH164" s="11"/>
      <c r="CI164" s="11"/>
      <c r="CJ164" s="11"/>
      <c r="CK164" s="11"/>
      <c r="CL164" s="11"/>
      <c r="CM164" s="11"/>
    </row>
    <row r="165" spans="1:91" ht="14.25" customHeight="1">
      <c r="A165" s="950" t="str">
        <f>A164</f>
        <v/>
      </c>
      <c r="B165" s="57"/>
      <c r="C165" s="2051"/>
      <c r="D165" s="2053"/>
      <c r="E165" s="2051"/>
      <c r="F165" s="2772"/>
      <c r="G165" s="1121">
        <f>Import!Q862</f>
        <v>0</v>
      </c>
      <c r="H165" s="2774"/>
      <c r="I165" s="450"/>
      <c r="J165" s="2775"/>
      <c r="K165" s="450"/>
      <c r="L165" s="2775"/>
      <c r="M165" s="450"/>
      <c r="N165" s="2775"/>
      <c r="O165" s="450"/>
      <c r="P165" s="2775"/>
      <c r="Q165" s="11"/>
      <c r="R165" s="11"/>
      <c r="S165" s="397"/>
      <c r="T165" s="419"/>
      <c r="U165" s="444">
        <f>Import!N863</f>
        <v>0</v>
      </c>
      <c r="V165" s="11"/>
      <c r="W165" s="306"/>
      <c r="X165" s="306"/>
      <c r="Y165" s="306"/>
      <c r="Z165" s="11"/>
      <c r="AE165" s="204"/>
      <c r="AF165" s="204"/>
      <c r="AG165" s="204"/>
      <c r="AH165" s="204"/>
      <c r="AI165" s="922"/>
      <c r="AJ165" s="205"/>
      <c r="AK165" s="973"/>
      <c r="AL165" s="973">
        <f>AL164</f>
        <v>0</v>
      </c>
      <c r="AP165" s="204"/>
      <c r="AQ165" s="204"/>
      <c r="AR165" s="204"/>
      <c r="AS165" s="204"/>
      <c r="AT165" s="204"/>
      <c r="AU165" s="205"/>
      <c r="AV165" s="973"/>
      <c r="AW165" s="973">
        <f>AW164</f>
        <v>0</v>
      </c>
      <c r="BA165" s="204"/>
      <c r="BB165" s="204"/>
      <c r="BC165" s="204"/>
      <c r="BD165" s="204"/>
      <c r="BE165" s="204"/>
      <c r="BF165" s="205"/>
      <c r="BG165" s="973"/>
      <c r="BH165" s="973">
        <f>BH164</f>
        <v>0</v>
      </c>
      <c r="BL165" s="204"/>
      <c r="BM165" s="204"/>
      <c r="BN165" s="204"/>
      <c r="BO165" s="204"/>
      <c r="BP165" s="204"/>
      <c r="BQ165" s="205"/>
      <c r="BR165" s="973"/>
      <c r="BS165" s="973">
        <f>BS164</f>
        <v>0</v>
      </c>
      <c r="BW165" s="204"/>
      <c r="BX165" s="204"/>
      <c r="BY165" s="204"/>
      <c r="BZ165" s="204"/>
      <c r="CA165" s="204"/>
      <c r="CB165" s="205"/>
      <c r="CC165" s="973"/>
      <c r="CD165" s="973">
        <f>CD164</f>
        <v>0</v>
      </c>
      <c r="CE165" s="11"/>
      <c r="CF165" s="11"/>
      <c r="CG165" s="11"/>
      <c r="CH165" s="11"/>
      <c r="CI165" s="11"/>
      <c r="CJ165" s="11"/>
      <c r="CK165" s="11"/>
      <c r="CL165" s="11"/>
      <c r="CM165" s="11"/>
    </row>
    <row r="166" spans="1:91" ht="24.75" customHeight="1">
      <c r="A166" s="949" t="str">
        <f>IF(E166&gt;0,"Wypełnione","")</f>
        <v/>
      </c>
      <c r="B166" s="57"/>
      <c r="C166" s="2050">
        <f>'Og s3a'!C875</f>
        <v>0</v>
      </c>
      <c r="D166" s="2052">
        <f>'Og s3a'!E875</f>
        <v>0</v>
      </c>
      <c r="E166" s="2050">
        <f>'Og s3a'!F875</f>
        <v>0</v>
      </c>
      <c r="F166" s="2771"/>
      <c r="G166" s="448">
        <f>T166</f>
        <v>0</v>
      </c>
      <c r="H166" s="2773">
        <f>U166</f>
        <v>0</v>
      </c>
      <c r="I166" s="451"/>
      <c r="J166" s="2775"/>
      <c r="K166" s="451"/>
      <c r="L166" s="2775"/>
      <c r="M166" s="451"/>
      <c r="N166" s="2775"/>
      <c r="O166" s="451"/>
      <c r="P166" s="2775"/>
      <c r="Q166" s="11"/>
      <c r="R166" s="11"/>
      <c r="S166" s="396">
        <f>'Og s3a'!G875</f>
        <v>0</v>
      </c>
      <c r="T166" s="398">
        <f>'Og s3a'!D875</f>
        <v>0</v>
      </c>
      <c r="U166" s="444">
        <f>Import!N864</f>
        <v>0</v>
      </c>
      <c r="V166" s="11"/>
      <c r="W166" s="306"/>
      <c r="X166" s="306"/>
      <c r="Y166" s="306"/>
      <c r="Z166" s="970">
        <f>IF(F166=AF$7,1,0)</f>
        <v>0</v>
      </c>
      <c r="AA166" s="970">
        <f>Z166*D166</f>
        <v>0</v>
      </c>
      <c r="AB166" s="978">
        <f>IF($Z166=0,0,IF(AF166+AH166+AJ166&gt;0,$AA166,0))</f>
        <v>0</v>
      </c>
      <c r="AC166" s="980">
        <f>IF($Z166=0,0,IF(AND(AB166=0,G167&gt;0),$AA166,0))</f>
        <v>0</v>
      </c>
      <c r="AD166" s="969">
        <f>AA166-AB166-AC166</f>
        <v>0</v>
      </c>
      <c r="AE166" s="204">
        <f t="shared" si="215"/>
        <v>0</v>
      </c>
      <c r="AF166" s="204">
        <f t="shared" si="215"/>
        <v>0</v>
      </c>
      <c r="AG166" s="204">
        <f t="shared" si="215"/>
        <v>0</v>
      </c>
      <c r="AH166" s="204">
        <f t="shared" si="215"/>
        <v>0</v>
      </c>
      <c r="AI166" s="922">
        <f t="shared" si="215"/>
        <v>0</v>
      </c>
      <c r="AJ166" s="205">
        <f t="shared" si="215"/>
        <v>0</v>
      </c>
      <c r="AK166" s="973">
        <f>IF($Z166=1,0,IF(AND($Z166=0,AF166&gt;0),1,IF(AND($Z166=0,AH166&gt;0),1,IF(AND($Z166=0,AJ166&gt;0),1,0))))</f>
        <v>0</v>
      </c>
      <c r="AL166" s="973">
        <f t="shared" si="220"/>
        <v>0</v>
      </c>
      <c r="AM166" s="978">
        <f>IF($Z166=0,0,IF(AQ166+AS166+AU166&gt;0,$AA166,0))</f>
        <v>0</v>
      </c>
      <c r="AN166" s="980">
        <f>IF($Z166=0,0,IF(AND(AM166=0,I167&gt;0),$AA166,0))</f>
        <v>0</v>
      </c>
      <c r="AO166" s="969">
        <f>$AA166-AM166-AN166</f>
        <v>0</v>
      </c>
      <c r="AP166" s="204">
        <f t="shared" si="216"/>
        <v>0</v>
      </c>
      <c r="AQ166" s="204">
        <f t="shared" si="216"/>
        <v>0</v>
      </c>
      <c r="AR166" s="204">
        <f t="shared" si="216"/>
        <v>0</v>
      </c>
      <c r="AS166" s="204">
        <f t="shared" si="216"/>
        <v>0</v>
      </c>
      <c r="AT166" s="204">
        <f t="shared" si="216"/>
        <v>0</v>
      </c>
      <c r="AU166" s="205">
        <f t="shared" si="216"/>
        <v>0</v>
      </c>
      <c r="AV166" s="973">
        <f>IF($Z166=1,0,IF(AND($Z166=0,AQ166&gt;0),1,IF(AND($Z166=0,AS166&gt;0),1,IF(AND($Z166=0,AU166&gt;0),1,0))))</f>
        <v>0</v>
      </c>
      <c r="AW166" s="973">
        <f t="shared" si="221"/>
        <v>0</v>
      </c>
      <c r="AX166" s="978">
        <f>IF($Z166=0,0,IF(BB166+BD166+BF166&gt;0,$AA166,0))</f>
        <v>0</v>
      </c>
      <c r="AY166" s="980">
        <f>IF($Z166=0,0,IF(AND(AX166=0,K167&gt;0),$AA166,0))</f>
        <v>0</v>
      </c>
      <c r="AZ166" s="969">
        <f>$AA166-AX166-AY166</f>
        <v>0</v>
      </c>
      <c r="BA166" s="204">
        <f t="shared" si="217"/>
        <v>0</v>
      </c>
      <c r="BB166" s="204">
        <f t="shared" si="217"/>
        <v>0</v>
      </c>
      <c r="BC166" s="204">
        <f t="shared" si="217"/>
        <v>0</v>
      </c>
      <c r="BD166" s="204">
        <f t="shared" si="217"/>
        <v>0</v>
      </c>
      <c r="BE166" s="204">
        <f t="shared" si="217"/>
        <v>0</v>
      </c>
      <c r="BF166" s="205">
        <f t="shared" si="217"/>
        <v>0</v>
      </c>
      <c r="BG166" s="973">
        <f>IF($Z166=1,0,IF(AND($Z166=0,BB166&gt;0),1,IF(AND($Z166=0,BD166&gt;0),1,IF(AND($Z166=0,BF166&gt;0),1,0))))</f>
        <v>0</v>
      </c>
      <c r="BH166" s="973">
        <f t="shared" si="222"/>
        <v>0</v>
      </c>
      <c r="BI166" s="978">
        <f>IF($Z166=0,0,IF(BM166+BO166+BQ166&gt;0,$AA166,0))</f>
        <v>0</v>
      </c>
      <c r="BJ166" s="980">
        <f>IF($Z166=0,0,IF(AND(BI166=0,M167&gt;0),$AA166,0))</f>
        <v>0</v>
      </c>
      <c r="BK166" s="969">
        <f>$AA166-BI166-BJ166</f>
        <v>0</v>
      </c>
      <c r="BL166" s="204">
        <f t="shared" si="218"/>
        <v>0</v>
      </c>
      <c r="BM166" s="204">
        <f t="shared" si="218"/>
        <v>0</v>
      </c>
      <c r="BN166" s="204">
        <f t="shared" si="218"/>
        <v>0</v>
      </c>
      <c r="BO166" s="204">
        <f t="shared" si="218"/>
        <v>0</v>
      </c>
      <c r="BP166" s="204">
        <f t="shared" si="218"/>
        <v>0</v>
      </c>
      <c r="BQ166" s="205">
        <f t="shared" si="218"/>
        <v>0</v>
      </c>
      <c r="BR166" s="973">
        <f>IF($Z166=1,0,IF(AND($Z166=0,BM166&gt;0),1,IF(AND($Z166=0,BO166&gt;0),1,IF(AND($Z166=0,BQ166&gt;0),1,0))))</f>
        <v>0</v>
      </c>
      <c r="BS166" s="973">
        <f t="shared" si="223"/>
        <v>0</v>
      </c>
      <c r="BT166" s="978">
        <f>IF($Z166=0,0,IF(BX166+BZ166+CB166&gt;0,$AA166,0))</f>
        <v>0</v>
      </c>
      <c r="BU166" s="980">
        <f>IF($Z166=0,0,IF(AND(BT166=0,O167&gt;0),$AA166,0))</f>
        <v>0</v>
      </c>
      <c r="BV166" s="969">
        <f>$AA166-BT166-BU166</f>
        <v>0</v>
      </c>
      <c r="BW166" s="204">
        <f t="shared" si="219"/>
        <v>0</v>
      </c>
      <c r="BX166" s="204">
        <f t="shared" si="219"/>
        <v>0</v>
      </c>
      <c r="BY166" s="204">
        <f t="shared" si="219"/>
        <v>0</v>
      </c>
      <c r="BZ166" s="204">
        <f t="shared" si="219"/>
        <v>0</v>
      </c>
      <c r="CA166" s="204">
        <f t="shared" si="219"/>
        <v>0</v>
      </c>
      <c r="CB166" s="205">
        <f t="shared" si="219"/>
        <v>0</v>
      </c>
      <c r="CC166" s="973">
        <f>IF($Z166=1,0,IF(AND($Z166=0,BX166&gt;0),1,IF(AND($Z166=0,BZ166&gt;0),1,IF(AND($Z166=0,CB166&gt;0),1,0))))</f>
        <v>0</v>
      </c>
      <c r="CD166" s="973">
        <f t="shared" si="224"/>
        <v>0</v>
      </c>
      <c r="CE166" s="11"/>
      <c r="CF166" s="11"/>
      <c r="CG166" s="11"/>
      <c r="CH166" s="11"/>
      <c r="CI166" s="11"/>
      <c r="CJ166" s="11"/>
      <c r="CK166" s="11"/>
      <c r="CL166" s="11"/>
      <c r="CM166" s="11"/>
    </row>
    <row r="167" spans="1:91" ht="14.25" customHeight="1">
      <c r="A167" s="950" t="str">
        <f>A166</f>
        <v/>
      </c>
      <c r="B167" s="57"/>
      <c r="C167" s="2051"/>
      <c r="D167" s="2053"/>
      <c r="E167" s="2051"/>
      <c r="F167" s="2772"/>
      <c r="G167" s="1121">
        <f>Import!Q864</f>
        <v>0</v>
      </c>
      <c r="H167" s="2774"/>
      <c r="I167" s="450"/>
      <c r="J167" s="2775"/>
      <c r="K167" s="450"/>
      <c r="L167" s="2775"/>
      <c r="M167" s="450"/>
      <c r="N167" s="2775"/>
      <c r="O167" s="450"/>
      <c r="P167" s="2775"/>
      <c r="Q167" s="11"/>
      <c r="R167" s="11"/>
      <c r="S167" s="397"/>
      <c r="T167" s="419"/>
      <c r="U167" s="444">
        <f>Import!N865</f>
        <v>0</v>
      </c>
      <c r="V167" s="11"/>
      <c r="W167" s="306"/>
      <c r="X167" s="306"/>
      <c r="Y167" s="306"/>
      <c r="Z167" s="11"/>
      <c r="AE167" s="204"/>
      <c r="AF167" s="204"/>
      <c r="AG167" s="204"/>
      <c r="AH167" s="204"/>
      <c r="AI167" s="922"/>
      <c r="AJ167" s="205"/>
      <c r="AK167" s="973"/>
      <c r="AL167" s="973">
        <f>AL166</f>
        <v>0</v>
      </c>
      <c r="AP167" s="204"/>
      <c r="AQ167" s="204"/>
      <c r="AR167" s="204"/>
      <c r="AS167" s="204"/>
      <c r="AT167" s="204"/>
      <c r="AU167" s="205"/>
      <c r="AV167" s="973"/>
      <c r="AW167" s="973">
        <f>AW166</f>
        <v>0</v>
      </c>
      <c r="BA167" s="204"/>
      <c r="BB167" s="204"/>
      <c r="BC167" s="204"/>
      <c r="BD167" s="204"/>
      <c r="BE167" s="204"/>
      <c r="BF167" s="205"/>
      <c r="BG167" s="973"/>
      <c r="BH167" s="973">
        <f>BH166</f>
        <v>0</v>
      </c>
      <c r="BL167" s="204"/>
      <c r="BM167" s="204"/>
      <c r="BN167" s="204"/>
      <c r="BO167" s="204"/>
      <c r="BP167" s="204"/>
      <c r="BQ167" s="205"/>
      <c r="BR167" s="973"/>
      <c r="BS167" s="973">
        <f>BS166</f>
        <v>0</v>
      </c>
      <c r="BW167" s="204"/>
      <c r="BX167" s="204"/>
      <c r="BY167" s="204"/>
      <c r="BZ167" s="204"/>
      <c r="CA167" s="204"/>
      <c r="CB167" s="205"/>
      <c r="CC167" s="973"/>
      <c r="CD167" s="973">
        <f>CD166</f>
        <v>0</v>
      </c>
      <c r="CE167" s="11"/>
      <c r="CF167" s="11"/>
      <c r="CG167" s="11"/>
      <c r="CH167" s="11"/>
      <c r="CI167" s="11"/>
      <c r="CJ167" s="11"/>
      <c r="CK167" s="11"/>
      <c r="CL167" s="11"/>
      <c r="CM167" s="11"/>
    </row>
    <row r="168" spans="1:91" ht="24.75" customHeight="1">
      <c r="A168" s="949" t="str">
        <f>IF(E168&gt;0,"Wypełnione","")</f>
        <v/>
      </c>
      <c r="B168" s="57"/>
      <c r="C168" s="2050">
        <f>'Og s3a'!C877</f>
        <v>0</v>
      </c>
      <c r="D168" s="2052">
        <f>'Og s3a'!E877</f>
        <v>0</v>
      </c>
      <c r="E168" s="2050">
        <f>'Og s3a'!F877</f>
        <v>0</v>
      </c>
      <c r="F168" s="2771"/>
      <c r="G168" s="448">
        <f>T168</f>
        <v>0</v>
      </c>
      <c r="H168" s="2773">
        <f>U168</f>
        <v>0</v>
      </c>
      <c r="I168" s="451"/>
      <c r="J168" s="2775"/>
      <c r="K168" s="451"/>
      <c r="L168" s="2775"/>
      <c r="M168" s="451"/>
      <c r="N168" s="2775"/>
      <c r="O168" s="451"/>
      <c r="P168" s="2775"/>
      <c r="Q168" s="11"/>
      <c r="R168" s="11"/>
      <c r="S168" s="396">
        <f>'Og s3a'!G877</f>
        <v>0</v>
      </c>
      <c r="T168" s="398">
        <f>'Og s3a'!D877</f>
        <v>0</v>
      </c>
      <c r="U168" s="444">
        <f>Import!N866</f>
        <v>0</v>
      </c>
      <c r="V168" s="11"/>
      <c r="W168" s="306"/>
      <c r="X168" s="306"/>
      <c r="Y168" s="306"/>
      <c r="Z168" s="970">
        <f>IF(F168=AF$7,1,0)</f>
        <v>0</v>
      </c>
      <c r="AA168" s="970">
        <f>Z168*D168</f>
        <v>0</v>
      </c>
      <c r="AB168" s="978">
        <f>IF($Z168=0,0,IF(AF168+AH168+AJ168&gt;0,$AA168,0))</f>
        <v>0</v>
      </c>
      <c r="AC168" s="980">
        <f>IF($Z168=0,0,IF(AND(AB168=0,G169&gt;0),$AA168,0))</f>
        <v>0</v>
      </c>
      <c r="AD168" s="969">
        <f>AA168-AB168-AC168</f>
        <v>0</v>
      </c>
      <c r="AE168" s="204">
        <f t="shared" si="215"/>
        <v>0</v>
      </c>
      <c r="AF168" s="204">
        <f t="shared" si="215"/>
        <v>0</v>
      </c>
      <c r="AG168" s="204">
        <f t="shared" si="215"/>
        <v>0</v>
      </c>
      <c r="AH168" s="204">
        <f t="shared" si="215"/>
        <v>0</v>
      </c>
      <c r="AI168" s="922">
        <f t="shared" si="215"/>
        <v>0</v>
      </c>
      <c r="AJ168" s="205">
        <f t="shared" si="215"/>
        <v>0</v>
      </c>
      <c r="AK168" s="973">
        <f>IF($Z168=1,0,IF(AND($Z168=0,AF168&gt;0),1,IF(AND($Z168=0,AH168&gt;0),1,IF(AND($Z168=0,AJ168&gt;0),1,0))))</f>
        <v>0</v>
      </c>
      <c r="AL168" s="973">
        <f t="shared" si="220"/>
        <v>0</v>
      </c>
      <c r="AM168" s="978">
        <f>IF($Z168=0,0,IF(AQ168+AS168+AU168&gt;0,$AA168,0))</f>
        <v>0</v>
      </c>
      <c r="AN168" s="980">
        <f>IF($Z168=0,0,IF(AND(AM168=0,I169&gt;0),$AA168,0))</f>
        <v>0</v>
      </c>
      <c r="AO168" s="969">
        <f>$AA168-AM168-AN168</f>
        <v>0</v>
      </c>
      <c r="AP168" s="204">
        <f t="shared" si="216"/>
        <v>0</v>
      </c>
      <c r="AQ168" s="204">
        <f t="shared" si="216"/>
        <v>0</v>
      </c>
      <c r="AR168" s="204">
        <f t="shared" si="216"/>
        <v>0</v>
      </c>
      <c r="AS168" s="204">
        <f t="shared" si="216"/>
        <v>0</v>
      </c>
      <c r="AT168" s="204">
        <f t="shared" si="216"/>
        <v>0</v>
      </c>
      <c r="AU168" s="205">
        <f t="shared" si="216"/>
        <v>0</v>
      </c>
      <c r="AV168" s="973">
        <f>IF($Z168=1,0,IF(AND($Z168=0,AQ168&gt;0),1,IF(AND($Z168=0,AS168&gt;0),1,IF(AND($Z168=0,AU168&gt;0),1,0))))</f>
        <v>0</v>
      </c>
      <c r="AW168" s="973">
        <f t="shared" si="221"/>
        <v>0</v>
      </c>
      <c r="AX168" s="978">
        <f>IF($Z168=0,0,IF(BB168+BD168+BF168&gt;0,$AA168,0))</f>
        <v>0</v>
      </c>
      <c r="AY168" s="980">
        <f>IF($Z168=0,0,IF(AND(AX168=0,K169&gt;0),$AA168,0))</f>
        <v>0</v>
      </c>
      <c r="AZ168" s="969">
        <f>$AA168-AX168-AY168</f>
        <v>0</v>
      </c>
      <c r="BA168" s="204">
        <f t="shared" si="217"/>
        <v>0</v>
      </c>
      <c r="BB168" s="204">
        <f t="shared" si="217"/>
        <v>0</v>
      </c>
      <c r="BC168" s="204">
        <f t="shared" si="217"/>
        <v>0</v>
      </c>
      <c r="BD168" s="204">
        <f t="shared" si="217"/>
        <v>0</v>
      </c>
      <c r="BE168" s="204">
        <f t="shared" si="217"/>
        <v>0</v>
      </c>
      <c r="BF168" s="205">
        <f t="shared" si="217"/>
        <v>0</v>
      </c>
      <c r="BG168" s="973">
        <f>IF($Z168=1,0,IF(AND($Z168=0,BB168&gt;0),1,IF(AND($Z168=0,BD168&gt;0),1,IF(AND($Z168=0,BF168&gt;0),1,0))))</f>
        <v>0</v>
      </c>
      <c r="BH168" s="973">
        <f t="shared" si="222"/>
        <v>0</v>
      </c>
      <c r="BI168" s="978">
        <f>IF($Z168=0,0,IF(BM168+BO168+BQ168&gt;0,$AA168,0))</f>
        <v>0</v>
      </c>
      <c r="BJ168" s="980">
        <f>IF($Z168=0,0,IF(AND(BI168=0,M169&gt;0),$AA168,0))</f>
        <v>0</v>
      </c>
      <c r="BK168" s="969">
        <f>$AA168-BI168-BJ168</f>
        <v>0</v>
      </c>
      <c r="BL168" s="204">
        <f t="shared" si="218"/>
        <v>0</v>
      </c>
      <c r="BM168" s="204">
        <f t="shared" si="218"/>
        <v>0</v>
      </c>
      <c r="BN168" s="204">
        <f t="shared" si="218"/>
        <v>0</v>
      </c>
      <c r="BO168" s="204">
        <f t="shared" si="218"/>
        <v>0</v>
      </c>
      <c r="BP168" s="204">
        <f t="shared" si="218"/>
        <v>0</v>
      </c>
      <c r="BQ168" s="205">
        <f t="shared" si="218"/>
        <v>0</v>
      </c>
      <c r="BR168" s="973">
        <f>IF($Z168=1,0,IF(AND($Z168=0,BM168&gt;0),1,IF(AND($Z168=0,BO168&gt;0),1,IF(AND($Z168=0,BQ168&gt;0),1,0))))</f>
        <v>0</v>
      </c>
      <c r="BS168" s="973">
        <f t="shared" si="223"/>
        <v>0</v>
      </c>
      <c r="BT168" s="978">
        <f>IF($Z168=0,0,IF(BX168+BZ168+CB168&gt;0,$AA168,0))</f>
        <v>0</v>
      </c>
      <c r="BU168" s="980">
        <f>IF($Z168=0,0,IF(AND(BT168=0,O169&gt;0),$AA168,0))</f>
        <v>0</v>
      </c>
      <c r="BV168" s="969">
        <f>$AA168-BT168-BU168</f>
        <v>0</v>
      </c>
      <c r="BW168" s="204">
        <f t="shared" si="219"/>
        <v>0</v>
      </c>
      <c r="BX168" s="204">
        <f t="shared" si="219"/>
        <v>0</v>
      </c>
      <c r="BY168" s="204">
        <f t="shared" si="219"/>
        <v>0</v>
      </c>
      <c r="BZ168" s="204">
        <f t="shared" si="219"/>
        <v>0</v>
      </c>
      <c r="CA168" s="204">
        <f t="shared" si="219"/>
        <v>0</v>
      </c>
      <c r="CB168" s="205">
        <f t="shared" si="219"/>
        <v>0</v>
      </c>
      <c r="CC168" s="973">
        <f>IF($Z168=1,0,IF(AND($Z168=0,BX168&gt;0),1,IF(AND($Z168=0,BZ168&gt;0),1,IF(AND($Z168=0,CB168&gt;0),1,0))))</f>
        <v>0</v>
      </c>
      <c r="CD168" s="973">
        <f t="shared" si="224"/>
        <v>0</v>
      </c>
      <c r="CE168" s="11"/>
      <c r="CF168" s="11"/>
      <c r="CG168" s="11"/>
      <c r="CH168" s="11"/>
      <c r="CI168" s="11"/>
      <c r="CJ168" s="11"/>
      <c r="CK168" s="11"/>
      <c r="CL168" s="11"/>
      <c r="CM168" s="11"/>
    </row>
    <row r="169" spans="1:91" ht="14.25" customHeight="1">
      <c r="A169" s="950" t="str">
        <f>A168</f>
        <v/>
      </c>
      <c r="B169" s="57"/>
      <c r="C169" s="2051"/>
      <c r="D169" s="2053"/>
      <c r="E169" s="2051"/>
      <c r="F169" s="2772"/>
      <c r="G169" s="1121">
        <f>Import!Q866</f>
        <v>0</v>
      </c>
      <c r="H169" s="2774"/>
      <c r="I169" s="450"/>
      <c r="J169" s="2775"/>
      <c r="K169" s="450"/>
      <c r="L169" s="2775"/>
      <c r="M169" s="450"/>
      <c r="N169" s="2775"/>
      <c r="O169" s="450"/>
      <c r="P169" s="2775"/>
      <c r="Q169" s="11"/>
      <c r="R169" s="11"/>
      <c r="S169" s="397"/>
      <c r="T169" s="419"/>
      <c r="U169" s="444">
        <f>Import!N867</f>
        <v>0</v>
      </c>
      <c r="V169" s="11"/>
      <c r="W169" s="306"/>
      <c r="X169" s="306"/>
      <c r="Y169" s="306"/>
      <c r="Z169" s="11"/>
      <c r="AE169" s="204"/>
      <c r="AF169" s="204"/>
      <c r="AG169" s="204"/>
      <c r="AH169" s="204"/>
      <c r="AI169" s="922"/>
      <c r="AJ169" s="205"/>
      <c r="AK169" s="973"/>
      <c r="AL169" s="973">
        <f>AL168</f>
        <v>0</v>
      </c>
      <c r="AP169" s="204"/>
      <c r="AQ169" s="204"/>
      <c r="AR169" s="204"/>
      <c r="AS169" s="204"/>
      <c r="AT169" s="204"/>
      <c r="AU169" s="205"/>
      <c r="AV169" s="973"/>
      <c r="AW169" s="973">
        <f>AW168</f>
        <v>0</v>
      </c>
      <c r="BA169" s="204"/>
      <c r="BB169" s="204"/>
      <c r="BC169" s="204"/>
      <c r="BD169" s="204"/>
      <c r="BE169" s="204"/>
      <c r="BF169" s="205"/>
      <c r="BG169" s="973"/>
      <c r="BH169" s="973">
        <f>BH168</f>
        <v>0</v>
      </c>
      <c r="BL169" s="204"/>
      <c r="BM169" s="204"/>
      <c r="BN169" s="204"/>
      <c r="BO169" s="204"/>
      <c r="BP169" s="204"/>
      <c r="BQ169" s="205"/>
      <c r="BR169" s="973"/>
      <c r="BS169" s="973">
        <f>BS168</f>
        <v>0</v>
      </c>
      <c r="BW169" s="204"/>
      <c r="BX169" s="204"/>
      <c r="BY169" s="204"/>
      <c r="BZ169" s="204"/>
      <c r="CA169" s="204"/>
      <c r="CB169" s="205"/>
      <c r="CC169" s="973"/>
      <c r="CD169" s="973">
        <f>CD168</f>
        <v>0</v>
      </c>
      <c r="CE169" s="11"/>
      <c r="CF169" s="11"/>
      <c r="CG169" s="11"/>
      <c r="CH169" s="11"/>
      <c r="CI169" s="11"/>
      <c r="CJ169" s="11"/>
      <c r="CK169" s="11"/>
      <c r="CL169" s="11"/>
      <c r="CM169" s="11"/>
    </row>
    <row r="170" spans="1:91" ht="24.75" customHeight="1">
      <c r="A170" s="949" t="str">
        <f>IF(E170&gt;0,"Wypełnione","")</f>
        <v/>
      </c>
      <c r="B170" s="57"/>
      <c r="C170" s="2050">
        <f>'Og s3a'!C879</f>
        <v>0</v>
      </c>
      <c r="D170" s="2052">
        <f>'Og s3a'!E879</f>
        <v>0</v>
      </c>
      <c r="E170" s="2050">
        <f>'Og s3a'!F879</f>
        <v>0</v>
      </c>
      <c r="F170" s="2771"/>
      <c r="G170" s="448">
        <f>T170</f>
        <v>0</v>
      </c>
      <c r="H170" s="2773">
        <f>U170</f>
        <v>0</v>
      </c>
      <c r="I170" s="451"/>
      <c r="J170" s="2775"/>
      <c r="K170" s="451"/>
      <c r="L170" s="2775"/>
      <c r="M170" s="451"/>
      <c r="N170" s="2775"/>
      <c r="O170" s="451"/>
      <c r="P170" s="2775"/>
      <c r="Q170" s="11"/>
      <c r="R170" s="11"/>
      <c r="S170" s="396">
        <f>'Og s3a'!G879</f>
        <v>0</v>
      </c>
      <c r="T170" s="398">
        <f>'Og s3a'!D879</f>
        <v>0</v>
      </c>
      <c r="U170" s="444">
        <f>Import!N868</f>
        <v>0</v>
      </c>
      <c r="V170" s="11"/>
      <c r="W170" s="306"/>
      <c r="X170" s="306"/>
      <c r="Y170" s="306"/>
      <c r="Z170" s="970">
        <f>IF(F170=AF$7,1,0)</f>
        <v>0</v>
      </c>
      <c r="AA170" s="970">
        <f>Z170*D170</f>
        <v>0</v>
      </c>
      <c r="AB170" s="978">
        <f>IF($Z170=0,0,IF(AF170+AH170+AJ170&gt;0,$AA170,0))</f>
        <v>0</v>
      </c>
      <c r="AC170" s="980">
        <f>IF($Z170=0,0,IF(AND(AB170=0,G171&gt;0),$AA170,0))</f>
        <v>0</v>
      </c>
      <c r="AD170" s="969">
        <f>AA170-AB170-AC170</f>
        <v>0</v>
      </c>
      <c r="AE170" s="204">
        <f t="shared" ref="AE170:AJ232" si="225">IF(AE$9=$H170,$D170,0)</f>
        <v>0</v>
      </c>
      <c r="AF170" s="204">
        <f t="shared" si="225"/>
        <v>0</v>
      </c>
      <c r="AG170" s="204">
        <f t="shared" si="225"/>
        <v>0</v>
      </c>
      <c r="AH170" s="204">
        <f t="shared" si="225"/>
        <v>0</v>
      </c>
      <c r="AI170" s="922">
        <f t="shared" si="225"/>
        <v>0</v>
      </c>
      <c r="AJ170" s="205">
        <f t="shared" si="225"/>
        <v>0</v>
      </c>
      <c r="AK170" s="973">
        <f>IF($Z170=1,0,IF(AND($Z170=0,AF170&gt;0),1,IF(AND($Z170=0,AH170&gt;0),1,IF(AND($Z170=0,AJ170&gt;0),1,0))))</f>
        <v>0</v>
      </c>
      <c r="AL170" s="973">
        <f t="shared" si="220"/>
        <v>0</v>
      </c>
      <c r="AM170" s="978">
        <f>IF($Z170=0,0,IF(AQ170+AS170+AU170&gt;0,$AA170,0))</f>
        <v>0</v>
      </c>
      <c r="AN170" s="980">
        <f>IF($Z170=0,0,IF(AND(AM170=0,I171&gt;0),$AA170,0))</f>
        <v>0</v>
      </c>
      <c r="AO170" s="969">
        <f>$AA170-AM170-AN170</f>
        <v>0</v>
      </c>
      <c r="AP170" s="204">
        <f t="shared" ref="AP170:AU232" si="226">IF(AP$9=$J170,$D170,0)</f>
        <v>0</v>
      </c>
      <c r="AQ170" s="204">
        <f t="shared" si="226"/>
        <v>0</v>
      </c>
      <c r="AR170" s="204">
        <f t="shared" si="226"/>
        <v>0</v>
      </c>
      <c r="AS170" s="204">
        <f t="shared" si="226"/>
        <v>0</v>
      </c>
      <c r="AT170" s="204">
        <f t="shared" si="226"/>
        <v>0</v>
      </c>
      <c r="AU170" s="205">
        <f t="shared" si="226"/>
        <v>0</v>
      </c>
      <c r="AV170" s="973">
        <f>IF($Z170=1,0,IF(AND($Z170=0,AQ170&gt;0),1,IF(AND($Z170=0,AS170&gt;0),1,IF(AND($Z170=0,AU170&gt;0),1,0))))</f>
        <v>0</v>
      </c>
      <c r="AW170" s="973">
        <f t="shared" si="221"/>
        <v>0</v>
      </c>
      <c r="AX170" s="978">
        <f>IF($Z170=0,0,IF(BB170+BD170+BF170&gt;0,$AA170,0))</f>
        <v>0</v>
      </c>
      <c r="AY170" s="980">
        <f>IF($Z170=0,0,IF(AND(AX170=0,K171&gt;0),$AA170,0))</f>
        <v>0</v>
      </c>
      <c r="AZ170" s="969">
        <f>$AA170-AX170-AY170</f>
        <v>0</v>
      </c>
      <c r="BA170" s="204">
        <f t="shared" ref="BA170:BF232" si="227">IF(BA$9=$L170,$D170,0)</f>
        <v>0</v>
      </c>
      <c r="BB170" s="204">
        <f t="shared" si="227"/>
        <v>0</v>
      </c>
      <c r="BC170" s="204">
        <f t="shared" si="227"/>
        <v>0</v>
      </c>
      <c r="BD170" s="204">
        <f t="shared" si="227"/>
        <v>0</v>
      </c>
      <c r="BE170" s="204">
        <f t="shared" si="227"/>
        <v>0</v>
      </c>
      <c r="BF170" s="205">
        <f t="shared" si="227"/>
        <v>0</v>
      </c>
      <c r="BG170" s="973">
        <f>IF($Z170=1,0,IF(AND($Z170=0,BB170&gt;0),1,IF(AND($Z170=0,BD170&gt;0),1,IF(AND($Z170=0,BF170&gt;0),1,0))))</f>
        <v>0</v>
      </c>
      <c r="BH170" s="973">
        <f t="shared" si="222"/>
        <v>0</v>
      </c>
      <c r="BI170" s="978">
        <f>IF($Z170=0,0,IF(BM170+BO170+BQ170&gt;0,$AA170,0))</f>
        <v>0</v>
      </c>
      <c r="BJ170" s="980">
        <f>IF($Z170=0,0,IF(AND(BI170=0,M171&gt;0),$AA170,0))</f>
        <v>0</v>
      </c>
      <c r="BK170" s="969">
        <f>$AA170-BI170-BJ170</f>
        <v>0</v>
      </c>
      <c r="BL170" s="204">
        <f t="shared" ref="BL170:BQ232" si="228">IF(BL$9=$N170,$D170,0)</f>
        <v>0</v>
      </c>
      <c r="BM170" s="204">
        <f t="shared" si="228"/>
        <v>0</v>
      </c>
      <c r="BN170" s="204">
        <f t="shared" si="228"/>
        <v>0</v>
      </c>
      <c r="BO170" s="204">
        <f t="shared" si="228"/>
        <v>0</v>
      </c>
      <c r="BP170" s="204">
        <f t="shared" si="228"/>
        <v>0</v>
      </c>
      <c r="BQ170" s="205">
        <f t="shared" si="228"/>
        <v>0</v>
      </c>
      <c r="BR170" s="973">
        <f>IF($Z170=1,0,IF(AND($Z170=0,BM170&gt;0),1,IF(AND($Z170=0,BO170&gt;0),1,IF(AND($Z170=0,BQ170&gt;0),1,0))))</f>
        <v>0</v>
      </c>
      <c r="BS170" s="973">
        <f t="shared" si="223"/>
        <v>0</v>
      </c>
      <c r="BT170" s="978">
        <f>IF($Z170=0,0,IF(BX170+BZ170+CB170&gt;0,$AA170,0))</f>
        <v>0</v>
      </c>
      <c r="BU170" s="980">
        <f>IF($Z170=0,0,IF(AND(BT170=0,O171&gt;0),$AA170,0))</f>
        <v>0</v>
      </c>
      <c r="BV170" s="969">
        <f>$AA170-BT170-BU170</f>
        <v>0</v>
      </c>
      <c r="BW170" s="204">
        <f t="shared" ref="BW170:CB232" si="229">IF(BW$9=$P170,$D170,0)</f>
        <v>0</v>
      </c>
      <c r="BX170" s="204">
        <f t="shared" si="229"/>
        <v>0</v>
      </c>
      <c r="BY170" s="204">
        <f t="shared" si="229"/>
        <v>0</v>
      </c>
      <c r="BZ170" s="204">
        <f t="shared" si="229"/>
        <v>0</v>
      </c>
      <c r="CA170" s="204">
        <f t="shared" si="229"/>
        <v>0</v>
      </c>
      <c r="CB170" s="205">
        <f t="shared" si="229"/>
        <v>0</v>
      </c>
      <c r="CC170" s="973">
        <f>IF($Z170=1,0,IF(AND($Z170=0,BX170&gt;0),1,IF(AND($Z170=0,BZ170&gt;0),1,IF(AND($Z170=0,CB170&gt;0),1,0))))</f>
        <v>0</v>
      </c>
      <c r="CD170" s="973">
        <f t="shared" si="224"/>
        <v>0</v>
      </c>
      <c r="CE170" s="11"/>
      <c r="CF170" s="11"/>
      <c r="CG170" s="11"/>
      <c r="CH170" s="11"/>
      <c r="CI170" s="11"/>
      <c r="CJ170" s="11"/>
      <c r="CK170" s="11"/>
      <c r="CL170" s="11"/>
      <c r="CM170" s="11"/>
    </row>
    <row r="171" spans="1:91" ht="14.25" customHeight="1">
      <c r="A171" s="950" t="str">
        <f>A170</f>
        <v/>
      </c>
      <c r="B171" s="57"/>
      <c r="C171" s="2051"/>
      <c r="D171" s="2053"/>
      <c r="E171" s="2051"/>
      <c r="F171" s="2772"/>
      <c r="G171" s="1121">
        <f>Import!Q868</f>
        <v>0</v>
      </c>
      <c r="H171" s="2774"/>
      <c r="I171" s="450"/>
      <c r="J171" s="2775"/>
      <c r="K171" s="450"/>
      <c r="L171" s="2775"/>
      <c r="M171" s="450"/>
      <c r="N171" s="2775"/>
      <c r="O171" s="450"/>
      <c r="P171" s="2775"/>
      <c r="Q171" s="11"/>
      <c r="R171" s="11"/>
      <c r="S171" s="397"/>
      <c r="T171" s="419"/>
      <c r="U171" s="444">
        <f>Import!N869</f>
        <v>0</v>
      </c>
      <c r="V171" s="11"/>
      <c r="W171" s="306"/>
      <c r="X171" s="306"/>
      <c r="Y171" s="306"/>
      <c r="Z171" s="11"/>
      <c r="AE171" s="204"/>
      <c r="AF171" s="204"/>
      <c r="AG171" s="204"/>
      <c r="AH171" s="204"/>
      <c r="AI171" s="922"/>
      <c r="AJ171" s="205"/>
      <c r="AK171" s="973"/>
      <c r="AL171" s="973">
        <f>AL170</f>
        <v>0</v>
      </c>
      <c r="AP171" s="204"/>
      <c r="AQ171" s="204"/>
      <c r="AR171" s="204"/>
      <c r="AS171" s="204"/>
      <c r="AT171" s="204"/>
      <c r="AU171" s="205"/>
      <c r="AV171" s="973"/>
      <c r="AW171" s="973">
        <f>AW170</f>
        <v>0</v>
      </c>
      <c r="BA171" s="204"/>
      <c r="BB171" s="204"/>
      <c r="BC171" s="204"/>
      <c r="BD171" s="204"/>
      <c r="BE171" s="204"/>
      <c r="BF171" s="205"/>
      <c r="BG171" s="973"/>
      <c r="BH171" s="973">
        <f>BH170</f>
        <v>0</v>
      </c>
      <c r="BL171" s="204"/>
      <c r="BM171" s="204"/>
      <c r="BN171" s="204"/>
      <c r="BO171" s="204"/>
      <c r="BP171" s="204"/>
      <c r="BQ171" s="205"/>
      <c r="BR171" s="973"/>
      <c r="BS171" s="973">
        <f>BS170</f>
        <v>0</v>
      </c>
      <c r="BW171" s="204"/>
      <c r="BX171" s="204"/>
      <c r="BY171" s="204"/>
      <c r="BZ171" s="204"/>
      <c r="CA171" s="204"/>
      <c r="CB171" s="205"/>
      <c r="CC171" s="973"/>
      <c r="CD171" s="973">
        <f>CD170</f>
        <v>0</v>
      </c>
      <c r="CE171" s="11"/>
      <c r="CF171" s="11"/>
      <c r="CG171" s="11"/>
      <c r="CH171" s="11"/>
      <c r="CI171" s="11"/>
      <c r="CJ171" s="11"/>
      <c r="CK171" s="11"/>
      <c r="CL171" s="11"/>
      <c r="CM171" s="11"/>
    </row>
    <row r="172" spans="1:91" ht="24.75" customHeight="1">
      <c r="A172" s="949" t="str">
        <f>IF(E172&gt;0,"Wypełnione","")</f>
        <v/>
      </c>
      <c r="B172" s="57"/>
      <c r="C172" s="2050">
        <f>'Og s3a'!C881</f>
        <v>0</v>
      </c>
      <c r="D172" s="2052">
        <f>'Og s3a'!E881</f>
        <v>0</v>
      </c>
      <c r="E172" s="2050">
        <f>'Og s3a'!F881</f>
        <v>0</v>
      </c>
      <c r="F172" s="2771"/>
      <c r="G172" s="448">
        <f>T172</f>
        <v>0</v>
      </c>
      <c r="H172" s="2773">
        <f>U172</f>
        <v>0</v>
      </c>
      <c r="I172" s="451"/>
      <c r="J172" s="2775"/>
      <c r="K172" s="451"/>
      <c r="L172" s="2775"/>
      <c r="M172" s="451"/>
      <c r="N172" s="2775"/>
      <c r="O172" s="451"/>
      <c r="P172" s="2775"/>
      <c r="Q172" s="11"/>
      <c r="R172" s="11"/>
      <c r="S172" s="396">
        <f>'Og s3a'!G881</f>
        <v>0</v>
      </c>
      <c r="T172" s="398">
        <f>'Og s3a'!D881</f>
        <v>0</v>
      </c>
      <c r="U172" s="444">
        <f>Import!N870</f>
        <v>0</v>
      </c>
      <c r="V172" s="11"/>
      <c r="W172" s="306"/>
      <c r="X172" s="306"/>
      <c r="Y172" s="306"/>
      <c r="Z172" s="970">
        <f>IF(F172=AF$7,1,0)</f>
        <v>0</v>
      </c>
      <c r="AA172" s="970">
        <f>Z172*D172</f>
        <v>0</v>
      </c>
      <c r="AB172" s="978">
        <f>IF($Z172=0,0,IF(AF172+AH172+AJ172&gt;0,$AA172,0))</f>
        <v>0</v>
      </c>
      <c r="AC172" s="980">
        <f>IF($Z172=0,0,IF(AND(AB172=0,G173&gt;0),$AA172,0))</f>
        <v>0</v>
      </c>
      <c r="AD172" s="969">
        <f>AA172-AB172-AC172</f>
        <v>0</v>
      </c>
      <c r="AE172" s="204">
        <f t="shared" si="225"/>
        <v>0</v>
      </c>
      <c r="AF172" s="204">
        <f t="shared" si="225"/>
        <v>0</v>
      </c>
      <c r="AG172" s="204">
        <f t="shared" si="225"/>
        <v>0</v>
      </c>
      <c r="AH172" s="204">
        <f t="shared" si="225"/>
        <v>0</v>
      </c>
      <c r="AI172" s="922">
        <f t="shared" si="225"/>
        <v>0</v>
      </c>
      <c r="AJ172" s="205">
        <f t="shared" si="225"/>
        <v>0</v>
      </c>
      <c r="AK172" s="973">
        <f>IF($Z172=1,0,IF(AND($Z172=0,AF172&gt;0),1,IF(AND($Z172=0,AH172&gt;0),1,IF(AND($Z172=0,AJ172&gt;0),1,0))))</f>
        <v>0</v>
      </c>
      <c r="AL172" s="973">
        <f t="shared" si="220"/>
        <v>0</v>
      </c>
      <c r="AM172" s="978">
        <f>IF($Z172=0,0,IF(AQ172+AS172+AU172&gt;0,$AA172,0))</f>
        <v>0</v>
      </c>
      <c r="AN172" s="980">
        <f>IF($Z172=0,0,IF(AND(AM172=0,I173&gt;0),$AA172,0))</f>
        <v>0</v>
      </c>
      <c r="AO172" s="969">
        <f>$AA172-AM172-AN172</f>
        <v>0</v>
      </c>
      <c r="AP172" s="204">
        <f t="shared" si="226"/>
        <v>0</v>
      </c>
      <c r="AQ172" s="204">
        <f t="shared" si="226"/>
        <v>0</v>
      </c>
      <c r="AR172" s="204">
        <f t="shared" si="226"/>
        <v>0</v>
      </c>
      <c r="AS172" s="204">
        <f t="shared" si="226"/>
        <v>0</v>
      </c>
      <c r="AT172" s="204">
        <f t="shared" si="226"/>
        <v>0</v>
      </c>
      <c r="AU172" s="205">
        <f t="shared" si="226"/>
        <v>0</v>
      </c>
      <c r="AV172" s="973">
        <f>IF($Z172=1,0,IF(AND($Z172=0,AQ172&gt;0),1,IF(AND($Z172=0,AS172&gt;0),1,IF(AND($Z172=0,AU172&gt;0),1,0))))</f>
        <v>0</v>
      </c>
      <c r="AW172" s="973">
        <f t="shared" si="221"/>
        <v>0</v>
      </c>
      <c r="AX172" s="978">
        <f>IF($Z172=0,0,IF(BB172+BD172+BF172&gt;0,$AA172,0))</f>
        <v>0</v>
      </c>
      <c r="AY172" s="980">
        <f>IF($Z172=0,0,IF(AND(AX172=0,K173&gt;0),$AA172,0))</f>
        <v>0</v>
      </c>
      <c r="AZ172" s="969">
        <f>$AA172-AX172-AY172</f>
        <v>0</v>
      </c>
      <c r="BA172" s="204">
        <f t="shared" si="227"/>
        <v>0</v>
      </c>
      <c r="BB172" s="204">
        <f t="shared" si="227"/>
        <v>0</v>
      </c>
      <c r="BC172" s="204">
        <f t="shared" si="227"/>
        <v>0</v>
      </c>
      <c r="BD172" s="204">
        <f t="shared" si="227"/>
        <v>0</v>
      </c>
      <c r="BE172" s="204">
        <f t="shared" si="227"/>
        <v>0</v>
      </c>
      <c r="BF172" s="205">
        <f t="shared" si="227"/>
        <v>0</v>
      </c>
      <c r="BG172" s="973">
        <f>IF($Z172=1,0,IF(AND($Z172=0,BB172&gt;0),1,IF(AND($Z172=0,BD172&gt;0),1,IF(AND($Z172=0,BF172&gt;0),1,0))))</f>
        <v>0</v>
      </c>
      <c r="BH172" s="973">
        <f t="shared" si="222"/>
        <v>0</v>
      </c>
      <c r="BI172" s="978">
        <f>IF($Z172=0,0,IF(BM172+BO172+BQ172&gt;0,$AA172,0))</f>
        <v>0</v>
      </c>
      <c r="BJ172" s="980">
        <f>IF($Z172=0,0,IF(AND(BI172=0,M173&gt;0),$AA172,0))</f>
        <v>0</v>
      </c>
      <c r="BK172" s="969">
        <f>$AA172-BI172-BJ172</f>
        <v>0</v>
      </c>
      <c r="BL172" s="204">
        <f t="shared" si="228"/>
        <v>0</v>
      </c>
      <c r="BM172" s="204">
        <f t="shared" si="228"/>
        <v>0</v>
      </c>
      <c r="BN172" s="204">
        <f t="shared" si="228"/>
        <v>0</v>
      </c>
      <c r="BO172" s="204">
        <f t="shared" si="228"/>
        <v>0</v>
      </c>
      <c r="BP172" s="204">
        <f t="shared" si="228"/>
        <v>0</v>
      </c>
      <c r="BQ172" s="205">
        <f t="shared" si="228"/>
        <v>0</v>
      </c>
      <c r="BR172" s="973">
        <f>IF($Z172=1,0,IF(AND($Z172=0,BM172&gt;0),1,IF(AND($Z172=0,BO172&gt;0),1,IF(AND($Z172=0,BQ172&gt;0),1,0))))</f>
        <v>0</v>
      </c>
      <c r="BS172" s="973">
        <f t="shared" si="223"/>
        <v>0</v>
      </c>
      <c r="BT172" s="978">
        <f>IF($Z172=0,0,IF(BX172+BZ172+CB172&gt;0,$AA172,0))</f>
        <v>0</v>
      </c>
      <c r="BU172" s="980">
        <f>IF($Z172=0,0,IF(AND(BT172=0,O173&gt;0),$AA172,0))</f>
        <v>0</v>
      </c>
      <c r="BV172" s="969">
        <f>$AA172-BT172-BU172</f>
        <v>0</v>
      </c>
      <c r="BW172" s="204">
        <f t="shared" si="229"/>
        <v>0</v>
      </c>
      <c r="BX172" s="204">
        <f t="shared" si="229"/>
        <v>0</v>
      </c>
      <c r="BY172" s="204">
        <f t="shared" si="229"/>
        <v>0</v>
      </c>
      <c r="BZ172" s="204">
        <f t="shared" si="229"/>
        <v>0</v>
      </c>
      <c r="CA172" s="204">
        <f t="shared" si="229"/>
        <v>0</v>
      </c>
      <c r="CB172" s="205">
        <f t="shared" si="229"/>
        <v>0</v>
      </c>
      <c r="CC172" s="973">
        <f>IF($Z172=1,0,IF(AND($Z172=0,BX172&gt;0),1,IF(AND($Z172=0,BZ172&gt;0),1,IF(AND($Z172=0,CB172&gt;0),1,0))))</f>
        <v>0</v>
      </c>
      <c r="CD172" s="973">
        <f t="shared" si="224"/>
        <v>0</v>
      </c>
      <c r="CE172" s="11"/>
      <c r="CF172" s="11"/>
      <c r="CG172" s="11"/>
      <c r="CH172" s="11"/>
      <c r="CI172" s="11"/>
      <c r="CJ172" s="11"/>
      <c r="CK172" s="11"/>
      <c r="CL172" s="11"/>
      <c r="CM172" s="11"/>
    </row>
    <row r="173" spans="1:91" ht="14.25" customHeight="1">
      <c r="A173" s="950" t="str">
        <f>A172</f>
        <v/>
      </c>
      <c r="B173" s="57"/>
      <c r="C173" s="2051"/>
      <c r="D173" s="2053"/>
      <c r="E173" s="2051"/>
      <c r="F173" s="2772"/>
      <c r="G173" s="1121">
        <f>Import!Q870</f>
        <v>0</v>
      </c>
      <c r="H173" s="2774"/>
      <c r="I173" s="450"/>
      <c r="J173" s="2775"/>
      <c r="K173" s="450"/>
      <c r="L173" s="2775"/>
      <c r="M173" s="450"/>
      <c r="N173" s="2775"/>
      <c r="O173" s="450"/>
      <c r="P173" s="2775"/>
      <c r="Q173" s="11"/>
      <c r="R173" s="11"/>
      <c r="S173" s="397"/>
      <c r="T173" s="419"/>
      <c r="U173" s="444">
        <f>Import!N871</f>
        <v>0</v>
      </c>
      <c r="V173" s="11"/>
      <c r="W173" s="306"/>
      <c r="X173" s="306"/>
      <c r="Y173" s="306"/>
      <c r="Z173" s="11"/>
      <c r="AE173" s="204"/>
      <c r="AF173" s="204"/>
      <c r="AG173" s="204"/>
      <c r="AH173" s="204"/>
      <c r="AI173" s="922"/>
      <c r="AJ173" s="205"/>
      <c r="AK173" s="973"/>
      <c r="AL173" s="973">
        <f>AL172</f>
        <v>0</v>
      </c>
      <c r="AP173" s="204"/>
      <c r="AQ173" s="204"/>
      <c r="AR173" s="204"/>
      <c r="AS173" s="204"/>
      <c r="AT173" s="204"/>
      <c r="AU173" s="205"/>
      <c r="AV173" s="973"/>
      <c r="AW173" s="973">
        <f>AW172</f>
        <v>0</v>
      </c>
      <c r="BA173" s="204"/>
      <c r="BB173" s="204"/>
      <c r="BC173" s="204"/>
      <c r="BD173" s="204"/>
      <c r="BE173" s="204"/>
      <c r="BF173" s="205"/>
      <c r="BG173" s="973"/>
      <c r="BH173" s="973">
        <f>BH172</f>
        <v>0</v>
      </c>
      <c r="BL173" s="204"/>
      <c r="BM173" s="204"/>
      <c r="BN173" s="204"/>
      <c r="BO173" s="204"/>
      <c r="BP173" s="204"/>
      <c r="BQ173" s="205"/>
      <c r="BR173" s="973"/>
      <c r="BS173" s="973">
        <f>BS172</f>
        <v>0</v>
      </c>
      <c r="BW173" s="204"/>
      <c r="BX173" s="204"/>
      <c r="BY173" s="204"/>
      <c r="BZ173" s="204"/>
      <c r="CA173" s="204"/>
      <c r="CB173" s="205"/>
      <c r="CC173" s="973"/>
      <c r="CD173" s="973">
        <f>CD172</f>
        <v>0</v>
      </c>
      <c r="CE173" s="11"/>
      <c r="CF173" s="11"/>
      <c r="CG173" s="11"/>
      <c r="CH173" s="11"/>
      <c r="CI173" s="11"/>
      <c r="CJ173" s="11"/>
      <c r="CK173" s="11"/>
      <c r="CL173" s="11"/>
      <c r="CM173" s="11"/>
    </row>
    <row r="174" spans="1:91" ht="24.75" customHeight="1">
      <c r="A174" s="949" t="str">
        <f>IF(E174&gt;0,"Wypełnione","")</f>
        <v/>
      </c>
      <c r="B174" s="57"/>
      <c r="C174" s="2050">
        <f>'Og s3a'!C883</f>
        <v>0</v>
      </c>
      <c r="D174" s="2052">
        <f>'Og s3a'!E883</f>
        <v>0</v>
      </c>
      <c r="E174" s="2050">
        <f>'Og s3a'!F883</f>
        <v>0</v>
      </c>
      <c r="F174" s="2771"/>
      <c r="G174" s="448">
        <f>T174</f>
        <v>0</v>
      </c>
      <c r="H174" s="2773">
        <f>U174</f>
        <v>0</v>
      </c>
      <c r="I174" s="451"/>
      <c r="J174" s="2775"/>
      <c r="K174" s="451"/>
      <c r="L174" s="2775"/>
      <c r="M174" s="451"/>
      <c r="N174" s="2775"/>
      <c r="O174" s="451"/>
      <c r="P174" s="2775"/>
      <c r="Q174" s="11"/>
      <c r="R174" s="11"/>
      <c r="S174" s="396">
        <f>'Og s3a'!G883</f>
        <v>0</v>
      </c>
      <c r="T174" s="398">
        <f>'Og s3a'!D883</f>
        <v>0</v>
      </c>
      <c r="U174" s="444">
        <f>Import!N872</f>
        <v>0</v>
      </c>
      <c r="V174" s="11"/>
      <c r="W174" s="306"/>
      <c r="X174" s="306"/>
      <c r="Y174" s="306"/>
      <c r="Z174" s="970">
        <f>IF(F174=AF$7,1,0)</f>
        <v>0</v>
      </c>
      <c r="AA174" s="970">
        <f>Z174*D174</f>
        <v>0</v>
      </c>
      <c r="AB174" s="978">
        <f>IF($Z174=0,0,IF(AF174+AH174+AJ174&gt;0,$AA174,0))</f>
        <v>0</v>
      </c>
      <c r="AC174" s="980">
        <f>IF($Z174=0,0,IF(AND(AB174=0,G175&gt;0),$AA174,0))</f>
        <v>0</v>
      </c>
      <c r="AD174" s="969">
        <f>AA174-AB174-AC174</f>
        <v>0</v>
      </c>
      <c r="AE174" s="204">
        <f t="shared" si="225"/>
        <v>0</v>
      </c>
      <c r="AF174" s="204">
        <f t="shared" si="225"/>
        <v>0</v>
      </c>
      <c r="AG174" s="204">
        <f t="shared" si="225"/>
        <v>0</v>
      </c>
      <c r="AH174" s="204">
        <f t="shared" si="225"/>
        <v>0</v>
      </c>
      <c r="AI174" s="922">
        <f t="shared" si="225"/>
        <v>0</v>
      </c>
      <c r="AJ174" s="205">
        <f t="shared" si="225"/>
        <v>0</v>
      </c>
      <c r="AK174" s="973">
        <f>IF($Z174=1,0,IF(AND($Z174=0,AF174&gt;0),1,IF(AND($Z174=0,AH174&gt;0),1,IF(AND($Z174=0,AJ174&gt;0),1,0))))</f>
        <v>0</v>
      </c>
      <c r="AL174" s="973">
        <f t="shared" si="220"/>
        <v>0</v>
      </c>
      <c r="AM174" s="978">
        <f>IF($Z174=0,0,IF(AQ174+AS174+AU174&gt;0,$AA174,0))</f>
        <v>0</v>
      </c>
      <c r="AN174" s="980">
        <f>IF($Z174=0,0,IF(AND(AM174=0,I175&gt;0),$AA174,0))</f>
        <v>0</v>
      </c>
      <c r="AO174" s="969">
        <f>$AA174-AM174-AN174</f>
        <v>0</v>
      </c>
      <c r="AP174" s="204">
        <f t="shared" si="226"/>
        <v>0</v>
      </c>
      <c r="AQ174" s="204">
        <f t="shared" si="226"/>
        <v>0</v>
      </c>
      <c r="AR174" s="204">
        <f t="shared" si="226"/>
        <v>0</v>
      </c>
      <c r="AS174" s="204">
        <f t="shared" si="226"/>
        <v>0</v>
      </c>
      <c r="AT174" s="204">
        <f t="shared" si="226"/>
        <v>0</v>
      </c>
      <c r="AU174" s="205">
        <f t="shared" si="226"/>
        <v>0</v>
      </c>
      <c r="AV174" s="973">
        <f>IF($Z174=1,0,IF(AND($Z174=0,AQ174&gt;0),1,IF(AND($Z174=0,AS174&gt;0),1,IF(AND($Z174=0,AU174&gt;0),1,0))))</f>
        <v>0</v>
      </c>
      <c r="AW174" s="973">
        <f t="shared" si="221"/>
        <v>0</v>
      </c>
      <c r="AX174" s="978">
        <f>IF($Z174=0,0,IF(BB174+BD174+BF174&gt;0,$AA174,0))</f>
        <v>0</v>
      </c>
      <c r="AY174" s="980">
        <f>IF($Z174=0,0,IF(AND(AX174=0,K175&gt;0),$AA174,0))</f>
        <v>0</v>
      </c>
      <c r="AZ174" s="969">
        <f>$AA174-AX174-AY174</f>
        <v>0</v>
      </c>
      <c r="BA174" s="204">
        <f t="shared" si="227"/>
        <v>0</v>
      </c>
      <c r="BB174" s="204">
        <f t="shared" si="227"/>
        <v>0</v>
      </c>
      <c r="BC174" s="204">
        <f t="shared" si="227"/>
        <v>0</v>
      </c>
      <c r="BD174" s="204">
        <f t="shared" si="227"/>
        <v>0</v>
      </c>
      <c r="BE174" s="204">
        <f t="shared" si="227"/>
        <v>0</v>
      </c>
      <c r="BF174" s="205">
        <f t="shared" si="227"/>
        <v>0</v>
      </c>
      <c r="BG174" s="973">
        <f>IF($Z174=1,0,IF(AND($Z174=0,BB174&gt;0),1,IF(AND($Z174=0,BD174&gt;0),1,IF(AND($Z174=0,BF174&gt;0),1,0))))</f>
        <v>0</v>
      </c>
      <c r="BH174" s="973">
        <f t="shared" si="222"/>
        <v>0</v>
      </c>
      <c r="BI174" s="978">
        <f>IF($Z174=0,0,IF(BM174+BO174+BQ174&gt;0,$AA174,0))</f>
        <v>0</v>
      </c>
      <c r="BJ174" s="980">
        <f>IF($Z174=0,0,IF(AND(BI174=0,M175&gt;0),$AA174,0))</f>
        <v>0</v>
      </c>
      <c r="BK174" s="969">
        <f>$AA174-BI174-BJ174</f>
        <v>0</v>
      </c>
      <c r="BL174" s="204">
        <f t="shared" si="228"/>
        <v>0</v>
      </c>
      <c r="BM174" s="204">
        <f t="shared" si="228"/>
        <v>0</v>
      </c>
      <c r="BN174" s="204">
        <f t="shared" si="228"/>
        <v>0</v>
      </c>
      <c r="BO174" s="204">
        <f t="shared" si="228"/>
        <v>0</v>
      </c>
      <c r="BP174" s="204">
        <f t="shared" si="228"/>
        <v>0</v>
      </c>
      <c r="BQ174" s="205">
        <f t="shared" si="228"/>
        <v>0</v>
      </c>
      <c r="BR174" s="973">
        <f>IF($Z174=1,0,IF(AND($Z174=0,BM174&gt;0),1,IF(AND($Z174=0,BO174&gt;0),1,IF(AND($Z174=0,BQ174&gt;0),1,0))))</f>
        <v>0</v>
      </c>
      <c r="BS174" s="973">
        <f t="shared" si="223"/>
        <v>0</v>
      </c>
      <c r="BT174" s="978">
        <f>IF($Z174=0,0,IF(BX174+BZ174+CB174&gt;0,$AA174,0))</f>
        <v>0</v>
      </c>
      <c r="BU174" s="980">
        <f>IF($Z174=0,0,IF(AND(BT174=0,O175&gt;0),$AA174,0))</f>
        <v>0</v>
      </c>
      <c r="BV174" s="969">
        <f>$AA174-BT174-BU174</f>
        <v>0</v>
      </c>
      <c r="BW174" s="204">
        <f t="shared" si="229"/>
        <v>0</v>
      </c>
      <c r="BX174" s="204">
        <f t="shared" si="229"/>
        <v>0</v>
      </c>
      <c r="BY174" s="204">
        <f t="shared" si="229"/>
        <v>0</v>
      </c>
      <c r="BZ174" s="204">
        <f t="shared" si="229"/>
        <v>0</v>
      </c>
      <c r="CA174" s="204">
        <f t="shared" si="229"/>
        <v>0</v>
      </c>
      <c r="CB174" s="205">
        <f t="shared" si="229"/>
        <v>0</v>
      </c>
      <c r="CC174" s="973">
        <f>IF($Z174=1,0,IF(AND($Z174=0,BX174&gt;0),1,IF(AND($Z174=0,BZ174&gt;0),1,IF(AND($Z174=0,CB174&gt;0),1,0))))</f>
        <v>0</v>
      </c>
      <c r="CD174" s="973">
        <f t="shared" si="224"/>
        <v>0</v>
      </c>
      <c r="CE174" s="11"/>
      <c r="CF174" s="11"/>
      <c r="CG174" s="11"/>
      <c r="CH174" s="11"/>
      <c r="CI174" s="11"/>
      <c r="CJ174" s="11"/>
      <c r="CK174" s="11"/>
      <c r="CL174" s="11"/>
      <c r="CM174" s="11"/>
    </row>
    <row r="175" spans="1:91" ht="14.25" customHeight="1">
      <c r="A175" s="950" t="str">
        <f>A174</f>
        <v/>
      </c>
      <c r="B175" s="57"/>
      <c r="C175" s="2051"/>
      <c r="D175" s="2053"/>
      <c r="E175" s="2051"/>
      <c r="F175" s="2772"/>
      <c r="G175" s="1121">
        <f>Import!Q872</f>
        <v>0</v>
      </c>
      <c r="H175" s="2774"/>
      <c r="I175" s="450"/>
      <c r="J175" s="2775"/>
      <c r="K175" s="450"/>
      <c r="L175" s="2775"/>
      <c r="M175" s="450"/>
      <c r="N175" s="2775"/>
      <c r="O175" s="450"/>
      <c r="P175" s="2775"/>
      <c r="Q175" s="11"/>
      <c r="R175" s="11"/>
      <c r="S175" s="397"/>
      <c r="T175" s="419"/>
      <c r="U175" s="444">
        <f>Import!N873</f>
        <v>0</v>
      </c>
      <c r="V175" s="11"/>
      <c r="W175" s="306"/>
      <c r="X175" s="306"/>
      <c r="Y175" s="306"/>
      <c r="Z175" s="11"/>
      <c r="AE175" s="204"/>
      <c r="AF175" s="204"/>
      <c r="AG175" s="204"/>
      <c r="AH175" s="204"/>
      <c r="AI175" s="922"/>
      <c r="AJ175" s="205"/>
      <c r="AK175" s="973"/>
      <c r="AL175" s="973">
        <f>AL174</f>
        <v>0</v>
      </c>
      <c r="AP175" s="204"/>
      <c r="AQ175" s="204"/>
      <c r="AR175" s="204"/>
      <c r="AS175" s="204"/>
      <c r="AT175" s="204"/>
      <c r="AU175" s="205"/>
      <c r="AV175" s="973"/>
      <c r="AW175" s="973">
        <f>AW174</f>
        <v>0</v>
      </c>
      <c r="BA175" s="204"/>
      <c r="BB175" s="204"/>
      <c r="BC175" s="204"/>
      <c r="BD175" s="204"/>
      <c r="BE175" s="204"/>
      <c r="BF175" s="205"/>
      <c r="BG175" s="973"/>
      <c r="BH175" s="973">
        <f>BH174</f>
        <v>0</v>
      </c>
      <c r="BL175" s="204"/>
      <c r="BM175" s="204"/>
      <c r="BN175" s="204"/>
      <c r="BO175" s="204"/>
      <c r="BP175" s="204"/>
      <c r="BQ175" s="205"/>
      <c r="BR175" s="973"/>
      <c r="BS175" s="973">
        <f>BS174</f>
        <v>0</v>
      </c>
      <c r="BW175" s="204"/>
      <c r="BX175" s="204"/>
      <c r="BY175" s="204"/>
      <c r="BZ175" s="204"/>
      <c r="CA175" s="204"/>
      <c r="CB175" s="205"/>
      <c r="CC175" s="973"/>
      <c r="CD175" s="973">
        <f>CD174</f>
        <v>0</v>
      </c>
      <c r="CE175" s="11"/>
      <c r="CF175" s="11"/>
      <c r="CG175" s="11"/>
      <c r="CH175" s="11"/>
      <c r="CI175" s="11"/>
      <c r="CJ175" s="11"/>
      <c r="CK175" s="11"/>
      <c r="CL175" s="11"/>
      <c r="CM175" s="11"/>
    </row>
    <row r="176" spans="1:91" ht="24.75" customHeight="1">
      <c r="A176" s="949" t="str">
        <f>IF(E176&gt;0,"Wypełnione","")</f>
        <v/>
      </c>
      <c r="B176" s="57"/>
      <c r="C176" s="2050">
        <f>'Og s3a'!C885</f>
        <v>0</v>
      </c>
      <c r="D176" s="2052">
        <f>'Og s3a'!E885</f>
        <v>0</v>
      </c>
      <c r="E176" s="2050">
        <f>'Og s3a'!F885</f>
        <v>0</v>
      </c>
      <c r="F176" s="2771"/>
      <c r="G176" s="448">
        <f>T176</f>
        <v>0</v>
      </c>
      <c r="H176" s="2773">
        <f>U176</f>
        <v>0</v>
      </c>
      <c r="I176" s="451"/>
      <c r="J176" s="2775"/>
      <c r="K176" s="451"/>
      <c r="L176" s="2775"/>
      <c r="M176" s="451"/>
      <c r="N176" s="2775"/>
      <c r="O176" s="451"/>
      <c r="P176" s="2775"/>
      <c r="Q176" s="11"/>
      <c r="R176" s="11"/>
      <c r="S176" s="396">
        <f>'Og s3a'!G885</f>
        <v>0</v>
      </c>
      <c r="T176" s="398">
        <f>'Og s3a'!D885</f>
        <v>0</v>
      </c>
      <c r="U176" s="444">
        <f>Import!N874</f>
        <v>0</v>
      </c>
      <c r="V176" s="11"/>
      <c r="W176" s="306"/>
      <c r="X176" s="306"/>
      <c r="Y176" s="306"/>
      <c r="Z176" s="970">
        <f>IF(F176=AF$7,1,0)</f>
        <v>0</v>
      </c>
      <c r="AA176" s="970">
        <f>Z176*D176</f>
        <v>0</v>
      </c>
      <c r="AB176" s="978">
        <f>IF($Z176=0,0,IF(AF176+AH176+AJ176&gt;0,$AA176,0))</f>
        <v>0</v>
      </c>
      <c r="AC176" s="980">
        <f>IF($Z176=0,0,IF(AND(AB176=0,G177&gt;0),$AA176,0))</f>
        <v>0</v>
      </c>
      <c r="AD176" s="969">
        <f>AA176-AB176-AC176</f>
        <v>0</v>
      </c>
      <c r="AE176" s="204">
        <f t="shared" si="225"/>
        <v>0</v>
      </c>
      <c r="AF176" s="204">
        <f t="shared" si="225"/>
        <v>0</v>
      </c>
      <c r="AG176" s="204">
        <f t="shared" si="225"/>
        <v>0</v>
      </c>
      <c r="AH176" s="204">
        <f t="shared" si="225"/>
        <v>0</v>
      </c>
      <c r="AI176" s="922">
        <f t="shared" si="225"/>
        <v>0</v>
      </c>
      <c r="AJ176" s="205">
        <f t="shared" si="225"/>
        <v>0</v>
      </c>
      <c r="AK176" s="973">
        <f>IF($Z176=1,0,IF(AND($Z176=0,AF176&gt;0),1,IF(AND($Z176=0,AH176&gt;0),1,IF(AND($Z176=0,AJ176&gt;0),1,0))))</f>
        <v>0</v>
      </c>
      <c r="AL176" s="973">
        <f t="shared" si="220"/>
        <v>0</v>
      </c>
      <c r="AM176" s="978">
        <f>IF($Z176=0,0,IF(AQ176+AS176+AU176&gt;0,$AA176,0))</f>
        <v>0</v>
      </c>
      <c r="AN176" s="980">
        <f>IF($Z176=0,0,IF(AND(AM176=0,I177&gt;0),$AA176,0))</f>
        <v>0</v>
      </c>
      <c r="AO176" s="969">
        <f>$AA176-AM176-AN176</f>
        <v>0</v>
      </c>
      <c r="AP176" s="204">
        <f t="shared" si="226"/>
        <v>0</v>
      </c>
      <c r="AQ176" s="204">
        <f t="shared" si="226"/>
        <v>0</v>
      </c>
      <c r="AR176" s="204">
        <f t="shared" si="226"/>
        <v>0</v>
      </c>
      <c r="AS176" s="204">
        <f t="shared" si="226"/>
        <v>0</v>
      </c>
      <c r="AT176" s="204">
        <f t="shared" si="226"/>
        <v>0</v>
      </c>
      <c r="AU176" s="205">
        <f t="shared" si="226"/>
        <v>0</v>
      </c>
      <c r="AV176" s="973">
        <f>IF($Z176=1,0,IF(AND($Z176=0,AQ176&gt;0),1,IF(AND($Z176=0,AS176&gt;0),1,IF(AND($Z176=0,AU176&gt;0),1,0))))</f>
        <v>0</v>
      </c>
      <c r="AW176" s="973">
        <f t="shared" si="221"/>
        <v>0</v>
      </c>
      <c r="AX176" s="978">
        <f>IF($Z176=0,0,IF(BB176+BD176+BF176&gt;0,$AA176,0))</f>
        <v>0</v>
      </c>
      <c r="AY176" s="980">
        <f>IF($Z176=0,0,IF(AND(AX176=0,K177&gt;0),$AA176,0))</f>
        <v>0</v>
      </c>
      <c r="AZ176" s="969">
        <f>$AA176-AX176-AY176</f>
        <v>0</v>
      </c>
      <c r="BA176" s="204">
        <f t="shared" si="227"/>
        <v>0</v>
      </c>
      <c r="BB176" s="204">
        <f t="shared" si="227"/>
        <v>0</v>
      </c>
      <c r="BC176" s="204">
        <f t="shared" si="227"/>
        <v>0</v>
      </c>
      <c r="BD176" s="204">
        <f t="shared" si="227"/>
        <v>0</v>
      </c>
      <c r="BE176" s="204">
        <f t="shared" si="227"/>
        <v>0</v>
      </c>
      <c r="BF176" s="205">
        <f t="shared" si="227"/>
        <v>0</v>
      </c>
      <c r="BG176" s="973">
        <f>IF($Z176=1,0,IF(AND($Z176=0,BB176&gt;0),1,IF(AND($Z176=0,BD176&gt;0),1,IF(AND($Z176=0,BF176&gt;0),1,0))))</f>
        <v>0</v>
      </c>
      <c r="BH176" s="973">
        <f t="shared" si="222"/>
        <v>0</v>
      </c>
      <c r="BI176" s="978">
        <f>IF($Z176=0,0,IF(BM176+BO176+BQ176&gt;0,$AA176,0))</f>
        <v>0</v>
      </c>
      <c r="BJ176" s="980">
        <f>IF($Z176=0,0,IF(AND(BI176=0,M177&gt;0),$AA176,0))</f>
        <v>0</v>
      </c>
      <c r="BK176" s="969">
        <f>$AA176-BI176-BJ176</f>
        <v>0</v>
      </c>
      <c r="BL176" s="204">
        <f t="shared" si="228"/>
        <v>0</v>
      </c>
      <c r="BM176" s="204">
        <f t="shared" si="228"/>
        <v>0</v>
      </c>
      <c r="BN176" s="204">
        <f t="shared" si="228"/>
        <v>0</v>
      </c>
      <c r="BO176" s="204">
        <f t="shared" si="228"/>
        <v>0</v>
      </c>
      <c r="BP176" s="204">
        <f t="shared" si="228"/>
        <v>0</v>
      </c>
      <c r="BQ176" s="205">
        <f t="shared" si="228"/>
        <v>0</v>
      </c>
      <c r="BR176" s="973">
        <f>IF($Z176=1,0,IF(AND($Z176=0,BM176&gt;0),1,IF(AND($Z176=0,BO176&gt;0),1,IF(AND($Z176=0,BQ176&gt;0),1,0))))</f>
        <v>0</v>
      </c>
      <c r="BS176" s="973">
        <f t="shared" si="223"/>
        <v>0</v>
      </c>
      <c r="BT176" s="978">
        <f>IF($Z176=0,0,IF(BX176+BZ176+CB176&gt;0,$AA176,0))</f>
        <v>0</v>
      </c>
      <c r="BU176" s="980">
        <f>IF($Z176=0,0,IF(AND(BT176=0,O177&gt;0),$AA176,0))</f>
        <v>0</v>
      </c>
      <c r="BV176" s="969">
        <f>$AA176-BT176-BU176</f>
        <v>0</v>
      </c>
      <c r="BW176" s="204">
        <f t="shared" si="229"/>
        <v>0</v>
      </c>
      <c r="BX176" s="204">
        <f t="shared" si="229"/>
        <v>0</v>
      </c>
      <c r="BY176" s="204">
        <f t="shared" si="229"/>
        <v>0</v>
      </c>
      <c r="BZ176" s="204">
        <f t="shared" si="229"/>
        <v>0</v>
      </c>
      <c r="CA176" s="204">
        <f t="shared" si="229"/>
        <v>0</v>
      </c>
      <c r="CB176" s="205">
        <f t="shared" si="229"/>
        <v>0</v>
      </c>
      <c r="CC176" s="973">
        <f>IF($Z176=1,0,IF(AND($Z176=0,BX176&gt;0),1,IF(AND($Z176=0,BZ176&gt;0),1,IF(AND($Z176=0,CB176&gt;0),1,0))))</f>
        <v>0</v>
      </c>
      <c r="CD176" s="973">
        <f t="shared" si="224"/>
        <v>0</v>
      </c>
      <c r="CE176" s="11"/>
      <c r="CF176" s="11"/>
      <c r="CG176" s="11"/>
      <c r="CH176" s="11"/>
      <c r="CI176" s="11"/>
      <c r="CJ176" s="11"/>
      <c r="CK176" s="11"/>
      <c r="CL176" s="11"/>
      <c r="CM176" s="11"/>
    </row>
    <row r="177" spans="1:91" ht="14.25" customHeight="1">
      <c r="A177" s="950" t="str">
        <f>A176</f>
        <v/>
      </c>
      <c r="B177" s="57"/>
      <c r="C177" s="2051"/>
      <c r="D177" s="2053"/>
      <c r="E177" s="2051"/>
      <c r="F177" s="2772"/>
      <c r="G177" s="1121">
        <f>Import!Q874</f>
        <v>0</v>
      </c>
      <c r="H177" s="2774"/>
      <c r="I177" s="450"/>
      <c r="J177" s="2775"/>
      <c r="K177" s="450"/>
      <c r="L177" s="2775"/>
      <c r="M177" s="450"/>
      <c r="N177" s="2775"/>
      <c r="O177" s="450"/>
      <c r="P177" s="2775"/>
      <c r="Q177" s="11"/>
      <c r="R177" s="11"/>
      <c r="S177" s="397"/>
      <c r="T177" s="419"/>
      <c r="U177" s="444">
        <f>Import!N875</f>
        <v>0</v>
      </c>
      <c r="V177" s="11"/>
      <c r="W177" s="306"/>
      <c r="X177" s="306"/>
      <c r="Y177" s="306"/>
      <c r="Z177" s="11"/>
      <c r="AE177" s="204"/>
      <c r="AF177" s="204"/>
      <c r="AG177" s="204"/>
      <c r="AH177" s="204"/>
      <c r="AI177" s="922"/>
      <c r="AJ177" s="205"/>
      <c r="AK177" s="973"/>
      <c r="AL177" s="973">
        <f>AL176</f>
        <v>0</v>
      </c>
      <c r="AP177" s="204"/>
      <c r="AQ177" s="204"/>
      <c r="AR177" s="204"/>
      <c r="AS177" s="204"/>
      <c r="AT177" s="204"/>
      <c r="AU177" s="205"/>
      <c r="AV177" s="973"/>
      <c r="AW177" s="973">
        <f>AW176</f>
        <v>0</v>
      </c>
      <c r="BA177" s="204"/>
      <c r="BB177" s="204"/>
      <c r="BC177" s="204"/>
      <c r="BD177" s="204"/>
      <c r="BE177" s="204"/>
      <c r="BF177" s="205"/>
      <c r="BG177" s="973"/>
      <c r="BH177" s="973">
        <f>BH176</f>
        <v>0</v>
      </c>
      <c r="BL177" s="204"/>
      <c r="BM177" s="204"/>
      <c r="BN177" s="204"/>
      <c r="BO177" s="204"/>
      <c r="BP177" s="204"/>
      <c r="BQ177" s="205"/>
      <c r="BR177" s="973"/>
      <c r="BS177" s="973">
        <f>BS176</f>
        <v>0</v>
      </c>
      <c r="BW177" s="204"/>
      <c r="BX177" s="204"/>
      <c r="BY177" s="204"/>
      <c r="BZ177" s="204"/>
      <c r="CA177" s="204"/>
      <c r="CB177" s="205"/>
      <c r="CC177" s="973"/>
      <c r="CD177" s="973">
        <f>CD176</f>
        <v>0</v>
      </c>
      <c r="CE177" s="11"/>
      <c r="CF177" s="11"/>
      <c r="CG177" s="11"/>
      <c r="CH177" s="11"/>
      <c r="CI177" s="11"/>
      <c r="CJ177" s="11"/>
      <c r="CK177" s="11"/>
      <c r="CL177" s="11"/>
      <c r="CM177" s="11"/>
    </row>
    <row r="178" spans="1:91" ht="24.75" customHeight="1">
      <c r="A178" s="949" t="str">
        <f>IF(E178&gt;0,"Wypełnione","")</f>
        <v/>
      </c>
      <c r="B178" s="57"/>
      <c r="C178" s="2050">
        <f>'Og s3a'!C887</f>
        <v>0</v>
      </c>
      <c r="D178" s="2052">
        <f>'Og s3a'!E887</f>
        <v>0</v>
      </c>
      <c r="E178" s="2050">
        <f>'Og s3a'!F887</f>
        <v>0</v>
      </c>
      <c r="F178" s="2771"/>
      <c r="G178" s="448">
        <f>T178</f>
        <v>0</v>
      </c>
      <c r="H178" s="2773">
        <f>U178</f>
        <v>0</v>
      </c>
      <c r="I178" s="451"/>
      <c r="J178" s="2775"/>
      <c r="K178" s="451"/>
      <c r="L178" s="2775"/>
      <c r="M178" s="451"/>
      <c r="N178" s="2775"/>
      <c r="O178" s="451"/>
      <c r="P178" s="2775"/>
      <c r="Q178" s="11"/>
      <c r="R178" s="11"/>
      <c r="S178" s="396">
        <f>'Og s3a'!G887</f>
        <v>0</v>
      </c>
      <c r="T178" s="398">
        <f>'Og s3a'!D887</f>
        <v>0</v>
      </c>
      <c r="U178" s="444">
        <f>Import!N876</f>
        <v>0</v>
      </c>
      <c r="V178" s="11"/>
      <c r="W178" s="306"/>
      <c r="X178" s="306"/>
      <c r="Y178" s="306"/>
      <c r="Z178" s="970">
        <f>IF(F178=AF$7,1,0)</f>
        <v>0</v>
      </c>
      <c r="AA178" s="970">
        <f>Z178*D178</f>
        <v>0</v>
      </c>
      <c r="AB178" s="978">
        <f>IF($Z178=0,0,IF(AF178+AH178+AJ178&gt;0,$AA178,0))</f>
        <v>0</v>
      </c>
      <c r="AC178" s="980">
        <f>IF($Z178=0,0,IF(AND(AB178=0,G179&gt;0),$AA178,0))</f>
        <v>0</v>
      </c>
      <c r="AD178" s="969">
        <f>AA178-AB178-AC178</f>
        <v>0</v>
      </c>
      <c r="AE178" s="204">
        <f t="shared" si="225"/>
        <v>0</v>
      </c>
      <c r="AF178" s="204">
        <f t="shared" si="225"/>
        <v>0</v>
      </c>
      <c r="AG178" s="204">
        <f t="shared" si="225"/>
        <v>0</v>
      </c>
      <c r="AH178" s="204">
        <f t="shared" si="225"/>
        <v>0</v>
      </c>
      <c r="AI178" s="922">
        <f t="shared" si="225"/>
        <v>0</v>
      </c>
      <c r="AJ178" s="205">
        <f t="shared" si="225"/>
        <v>0</v>
      </c>
      <c r="AK178" s="973">
        <f>IF($Z178=1,0,IF(AND($Z178=0,AF178&gt;0),1,IF(AND($Z178=0,AH178&gt;0),1,IF(AND($Z178=0,AJ178&gt;0),1,0))))</f>
        <v>0</v>
      </c>
      <c r="AL178" s="973">
        <f t="shared" si="220"/>
        <v>0</v>
      </c>
      <c r="AM178" s="978">
        <f>IF($Z178=0,0,IF(AQ178+AS178+AU178&gt;0,$AA178,0))</f>
        <v>0</v>
      </c>
      <c r="AN178" s="980">
        <f>IF($Z178=0,0,IF(AND(AM178=0,I179&gt;0),$AA178,0))</f>
        <v>0</v>
      </c>
      <c r="AO178" s="969">
        <f>$AA178-AM178-AN178</f>
        <v>0</v>
      </c>
      <c r="AP178" s="204">
        <f t="shared" si="226"/>
        <v>0</v>
      </c>
      <c r="AQ178" s="204">
        <f t="shared" si="226"/>
        <v>0</v>
      </c>
      <c r="AR178" s="204">
        <f t="shared" si="226"/>
        <v>0</v>
      </c>
      <c r="AS178" s="204">
        <f t="shared" si="226"/>
        <v>0</v>
      </c>
      <c r="AT178" s="204">
        <f t="shared" si="226"/>
        <v>0</v>
      </c>
      <c r="AU178" s="205">
        <f t="shared" si="226"/>
        <v>0</v>
      </c>
      <c r="AV178" s="973">
        <f>IF($Z178=1,0,IF(AND($Z178=0,AQ178&gt;0),1,IF(AND($Z178=0,AS178&gt;0),1,IF(AND($Z178=0,AU178&gt;0),1,0))))</f>
        <v>0</v>
      </c>
      <c r="AW178" s="973">
        <f t="shared" si="221"/>
        <v>0</v>
      </c>
      <c r="AX178" s="978">
        <f>IF($Z178=0,0,IF(BB178+BD178+BF178&gt;0,$AA178,0))</f>
        <v>0</v>
      </c>
      <c r="AY178" s="980">
        <f>IF($Z178=0,0,IF(AND(AX178=0,K179&gt;0),$AA178,0))</f>
        <v>0</v>
      </c>
      <c r="AZ178" s="969">
        <f>$AA178-AX178-AY178</f>
        <v>0</v>
      </c>
      <c r="BA178" s="204">
        <f t="shared" si="227"/>
        <v>0</v>
      </c>
      <c r="BB178" s="204">
        <f t="shared" si="227"/>
        <v>0</v>
      </c>
      <c r="BC178" s="204">
        <f t="shared" si="227"/>
        <v>0</v>
      </c>
      <c r="BD178" s="204">
        <f t="shared" si="227"/>
        <v>0</v>
      </c>
      <c r="BE178" s="204">
        <f t="shared" si="227"/>
        <v>0</v>
      </c>
      <c r="BF178" s="205">
        <f t="shared" si="227"/>
        <v>0</v>
      </c>
      <c r="BG178" s="973">
        <f>IF($Z178=1,0,IF(AND($Z178=0,BB178&gt;0),1,IF(AND($Z178=0,BD178&gt;0),1,IF(AND($Z178=0,BF178&gt;0),1,0))))</f>
        <v>0</v>
      </c>
      <c r="BH178" s="973">
        <f t="shared" si="222"/>
        <v>0</v>
      </c>
      <c r="BI178" s="978">
        <f>IF($Z178=0,0,IF(BM178+BO178+BQ178&gt;0,$AA178,0))</f>
        <v>0</v>
      </c>
      <c r="BJ178" s="980">
        <f>IF($Z178=0,0,IF(AND(BI178=0,M179&gt;0),$AA178,0))</f>
        <v>0</v>
      </c>
      <c r="BK178" s="969">
        <f>$AA178-BI178-BJ178</f>
        <v>0</v>
      </c>
      <c r="BL178" s="204">
        <f t="shared" si="228"/>
        <v>0</v>
      </c>
      <c r="BM178" s="204">
        <f t="shared" si="228"/>
        <v>0</v>
      </c>
      <c r="BN178" s="204">
        <f t="shared" si="228"/>
        <v>0</v>
      </c>
      <c r="BO178" s="204">
        <f t="shared" si="228"/>
        <v>0</v>
      </c>
      <c r="BP178" s="204">
        <f t="shared" si="228"/>
        <v>0</v>
      </c>
      <c r="BQ178" s="205">
        <f t="shared" si="228"/>
        <v>0</v>
      </c>
      <c r="BR178" s="973">
        <f>IF($Z178=1,0,IF(AND($Z178=0,BM178&gt;0),1,IF(AND($Z178=0,BO178&gt;0),1,IF(AND($Z178=0,BQ178&gt;0),1,0))))</f>
        <v>0</v>
      </c>
      <c r="BS178" s="973">
        <f t="shared" si="223"/>
        <v>0</v>
      </c>
      <c r="BT178" s="978">
        <f>IF($Z178=0,0,IF(BX178+BZ178+CB178&gt;0,$AA178,0))</f>
        <v>0</v>
      </c>
      <c r="BU178" s="980">
        <f>IF($Z178=0,0,IF(AND(BT178=0,O179&gt;0),$AA178,0))</f>
        <v>0</v>
      </c>
      <c r="BV178" s="969">
        <f>$AA178-BT178-BU178</f>
        <v>0</v>
      </c>
      <c r="BW178" s="204">
        <f t="shared" si="229"/>
        <v>0</v>
      </c>
      <c r="BX178" s="204">
        <f t="shared" si="229"/>
        <v>0</v>
      </c>
      <c r="BY178" s="204">
        <f t="shared" si="229"/>
        <v>0</v>
      </c>
      <c r="BZ178" s="204">
        <f t="shared" si="229"/>
        <v>0</v>
      </c>
      <c r="CA178" s="204">
        <f t="shared" si="229"/>
        <v>0</v>
      </c>
      <c r="CB178" s="205">
        <f t="shared" si="229"/>
        <v>0</v>
      </c>
      <c r="CC178" s="973">
        <f>IF($Z178=1,0,IF(AND($Z178=0,BX178&gt;0),1,IF(AND($Z178=0,BZ178&gt;0),1,IF(AND($Z178=0,CB178&gt;0),1,0))))</f>
        <v>0</v>
      </c>
      <c r="CD178" s="973">
        <f t="shared" si="224"/>
        <v>0</v>
      </c>
      <c r="CE178" s="11"/>
      <c r="CF178" s="11"/>
      <c r="CG178" s="11"/>
      <c r="CH178" s="11"/>
      <c r="CI178" s="11"/>
      <c r="CJ178" s="11"/>
      <c r="CK178" s="11"/>
      <c r="CL178" s="11"/>
      <c r="CM178" s="11"/>
    </row>
    <row r="179" spans="1:91" ht="14.25" customHeight="1">
      <c r="A179" s="950" t="str">
        <f>A178</f>
        <v/>
      </c>
      <c r="B179" s="57"/>
      <c r="C179" s="2051"/>
      <c r="D179" s="2053"/>
      <c r="E179" s="2051"/>
      <c r="F179" s="2772"/>
      <c r="G179" s="1121">
        <f>Import!Q876</f>
        <v>0</v>
      </c>
      <c r="H179" s="2774"/>
      <c r="I179" s="450"/>
      <c r="J179" s="2775"/>
      <c r="K179" s="450"/>
      <c r="L179" s="2775"/>
      <c r="M179" s="450"/>
      <c r="N179" s="2775"/>
      <c r="O179" s="450"/>
      <c r="P179" s="2775"/>
      <c r="Q179" s="11"/>
      <c r="R179" s="11"/>
      <c r="S179" s="397"/>
      <c r="T179" s="419"/>
      <c r="U179" s="444">
        <f>Import!N877</f>
        <v>0</v>
      </c>
      <c r="V179" s="11"/>
      <c r="W179" s="306"/>
      <c r="X179" s="306"/>
      <c r="Y179" s="306"/>
      <c r="Z179" s="11"/>
      <c r="AE179" s="204"/>
      <c r="AF179" s="204"/>
      <c r="AG179" s="204"/>
      <c r="AH179" s="204"/>
      <c r="AI179" s="922"/>
      <c r="AJ179" s="205"/>
      <c r="AK179" s="973"/>
      <c r="AL179" s="973">
        <f>AL178</f>
        <v>0</v>
      </c>
      <c r="AP179" s="204"/>
      <c r="AQ179" s="204"/>
      <c r="AR179" s="204"/>
      <c r="AS179" s="204"/>
      <c r="AT179" s="204"/>
      <c r="AU179" s="205"/>
      <c r="AV179" s="973"/>
      <c r="AW179" s="973">
        <f>AW178</f>
        <v>0</v>
      </c>
      <c r="BA179" s="204"/>
      <c r="BB179" s="204"/>
      <c r="BC179" s="204"/>
      <c r="BD179" s="204"/>
      <c r="BE179" s="204"/>
      <c r="BF179" s="205"/>
      <c r="BG179" s="973"/>
      <c r="BH179" s="973">
        <f>BH178</f>
        <v>0</v>
      </c>
      <c r="BL179" s="204"/>
      <c r="BM179" s="204"/>
      <c r="BN179" s="204"/>
      <c r="BO179" s="204"/>
      <c r="BP179" s="204"/>
      <c r="BQ179" s="205"/>
      <c r="BR179" s="973"/>
      <c r="BS179" s="973">
        <f>BS178</f>
        <v>0</v>
      </c>
      <c r="BW179" s="204"/>
      <c r="BX179" s="204"/>
      <c r="BY179" s="204"/>
      <c r="BZ179" s="204"/>
      <c r="CA179" s="204"/>
      <c r="CB179" s="205"/>
      <c r="CC179" s="973"/>
      <c r="CD179" s="973">
        <f>CD178</f>
        <v>0</v>
      </c>
      <c r="CE179" s="11"/>
      <c r="CF179" s="11"/>
      <c r="CG179" s="11"/>
      <c r="CH179" s="11"/>
      <c r="CI179" s="11"/>
      <c r="CJ179" s="11"/>
      <c r="CK179" s="11"/>
      <c r="CL179" s="11"/>
      <c r="CM179" s="11"/>
    </row>
    <row r="180" spans="1:91" ht="24.75" customHeight="1">
      <c r="A180" s="949" t="str">
        <f>IF(E180&gt;0,"Wypełnione","")</f>
        <v/>
      </c>
      <c r="B180" s="57"/>
      <c r="C180" s="2050">
        <f>'Og s3a'!C889</f>
        <v>0</v>
      </c>
      <c r="D180" s="2052">
        <f>'Og s3a'!E889</f>
        <v>0</v>
      </c>
      <c r="E180" s="2050">
        <f>'Og s3a'!F889</f>
        <v>0</v>
      </c>
      <c r="F180" s="2771"/>
      <c r="G180" s="448">
        <f>T180</f>
        <v>0</v>
      </c>
      <c r="H180" s="2773">
        <f>U180</f>
        <v>0</v>
      </c>
      <c r="I180" s="451"/>
      <c r="J180" s="2775"/>
      <c r="K180" s="451"/>
      <c r="L180" s="2775"/>
      <c r="M180" s="451"/>
      <c r="N180" s="2775"/>
      <c r="O180" s="451"/>
      <c r="P180" s="2775"/>
      <c r="Q180" s="11"/>
      <c r="R180" s="11"/>
      <c r="S180" s="396">
        <f>'Og s3a'!G889</f>
        <v>0</v>
      </c>
      <c r="T180" s="398">
        <f>'Og s3a'!D889</f>
        <v>0</v>
      </c>
      <c r="U180" s="444">
        <f>Import!N878</f>
        <v>0</v>
      </c>
      <c r="V180" s="11"/>
      <c r="W180" s="306"/>
      <c r="X180" s="306"/>
      <c r="Y180" s="306"/>
      <c r="Z180" s="970">
        <f>IF(F180=AF$7,1,0)</f>
        <v>0</v>
      </c>
      <c r="AA180" s="970">
        <f>Z180*D180</f>
        <v>0</v>
      </c>
      <c r="AB180" s="978">
        <f>IF($Z180=0,0,IF(AF180+AH180+AJ180&gt;0,$AA180,0))</f>
        <v>0</v>
      </c>
      <c r="AC180" s="980">
        <f>IF($Z180=0,0,IF(AND(AB180=0,G181&gt;0),$AA180,0))</f>
        <v>0</v>
      </c>
      <c r="AD180" s="969">
        <f>AA180-AB180-AC180</f>
        <v>0</v>
      </c>
      <c r="AE180" s="204">
        <f t="shared" si="225"/>
        <v>0</v>
      </c>
      <c r="AF180" s="204">
        <f t="shared" si="225"/>
        <v>0</v>
      </c>
      <c r="AG180" s="204">
        <f t="shared" si="225"/>
        <v>0</v>
      </c>
      <c r="AH180" s="204">
        <f t="shared" si="225"/>
        <v>0</v>
      </c>
      <c r="AI180" s="922">
        <f t="shared" si="225"/>
        <v>0</v>
      </c>
      <c r="AJ180" s="205">
        <f t="shared" si="225"/>
        <v>0</v>
      </c>
      <c r="AK180" s="973">
        <f>IF($Z180=1,0,IF(AND($Z180=0,AF180&gt;0),1,IF(AND($Z180=0,AH180&gt;0),1,IF(AND($Z180=0,AJ180&gt;0),1,0))))</f>
        <v>0</v>
      </c>
      <c r="AL180" s="973">
        <f t="shared" si="220"/>
        <v>0</v>
      </c>
      <c r="AM180" s="978">
        <f>IF($Z180=0,0,IF(AQ180+AS180+AU180&gt;0,$AA180,0))</f>
        <v>0</v>
      </c>
      <c r="AN180" s="980">
        <f>IF($Z180=0,0,IF(AND(AM180=0,I181&gt;0),$AA180,0))</f>
        <v>0</v>
      </c>
      <c r="AO180" s="969">
        <f>$AA180-AM180-AN180</f>
        <v>0</v>
      </c>
      <c r="AP180" s="204">
        <f t="shared" si="226"/>
        <v>0</v>
      </c>
      <c r="AQ180" s="204">
        <f t="shared" si="226"/>
        <v>0</v>
      </c>
      <c r="AR180" s="204">
        <f t="shared" si="226"/>
        <v>0</v>
      </c>
      <c r="AS180" s="204">
        <f t="shared" si="226"/>
        <v>0</v>
      </c>
      <c r="AT180" s="204">
        <f t="shared" si="226"/>
        <v>0</v>
      </c>
      <c r="AU180" s="205">
        <f t="shared" si="226"/>
        <v>0</v>
      </c>
      <c r="AV180" s="973">
        <f>IF($Z180=1,0,IF(AND($Z180=0,AQ180&gt;0),1,IF(AND($Z180=0,AS180&gt;0),1,IF(AND($Z180=0,AU180&gt;0),1,0))))</f>
        <v>0</v>
      </c>
      <c r="AW180" s="973">
        <f t="shared" si="221"/>
        <v>0</v>
      </c>
      <c r="AX180" s="978">
        <f>IF($Z180=0,0,IF(BB180+BD180+BF180&gt;0,$AA180,0))</f>
        <v>0</v>
      </c>
      <c r="AY180" s="980">
        <f>IF($Z180=0,0,IF(AND(AX180=0,K181&gt;0),$AA180,0))</f>
        <v>0</v>
      </c>
      <c r="AZ180" s="969">
        <f>$AA180-AX180-AY180</f>
        <v>0</v>
      </c>
      <c r="BA180" s="204">
        <f t="shared" si="227"/>
        <v>0</v>
      </c>
      <c r="BB180" s="204">
        <f t="shared" si="227"/>
        <v>0</v>
      </c>
      <c r="BC180" s="204">
        <f t="shared" si="227"/>
        <v>0</v>
      </c>
      <c r="BD180" s="204">
        <f t="shared" si="227"/>
        <v>0</v>
      </c>
      <c r="BE180" s="204">
        <f t="shared" si="227"/>
        <v>0</v>
      </c>
      <c r="BF180" s="205">
        <f t="shared" si="227"/>
        <v>0</v>
      </c>
      <c r="BG180" s="973">
        <f>IF($Z180=1,0,IF(AND($Z180=0,BB180&gt;0),1,IF(AND($Z180=0,BD180&gt;0),1,IF(AND($Z180=0,BF180&gt;0),1,0))))</f>
        <v>0</v>
      </c>
      <c r="BH180" s="973">
        <f t="shared" si="222"/>
        <v>0</v>
      </c>
      <c r="BI180" s="978">
        <f>IF($Z180=0,0,IF(BM180+BO180+BQ180&gt;0,$AA180,0))</f>
        <v>0</v>
      </c>
      <c r="BJ180" s="980">
        <f>IF($Z180=0,0,IF(AND(BI180=0,M181&gt;0),$AA180,0))</f>
        <v>0</v>
      </c>
      <c r="BK180" s="969">
        <f>$AA180-BI180-BJ180</f>
        <v>0</v>
      </c>
      <c r="BL180" s="204">
        <f t="shared" si="228"/>
        <v>0</v>
      </c>
      <c r="BM180" s="204">
        <f t="shared" si="228"/>
        <v>0</v>
      </c>
      <c r="BN180" s="204">
        <f t="shared" si="228"/>
        <v>0</v>
      </c>
      <c r="BO180" s="204">
        <f t="shared" si="228"/>
        <v>0</v>
      </c>
      <c r="BP180" s="204">
        <f t="shared" si="228"/>
        <v>0</v>
      </c>
      <c r="BQ180" s="205">
        <f t="shared" si="228"/>
        <v>0</v>
      </c>
      <c r="BR180" s="973">
        <f>IF($Z180=1,0,IF(AND($Z180=0,BM180&gt;0),1,IF(AND($Z180=0,BO180&gt;0),1,IF(AND($Z180=0,BQ180&gt;0),1,0))))</f>
        <v>0</v>
      </c>
      <c r="BS180" s="973">
        <f t="shared" si="223"/>
        <v>0</v>
      </c>
      <c r="BT180" s="978">
        <f>IF($Z180=0,0,IF(BX180+BZ180+CB180&gt;0,$AA180,0))</f>
        <v>0</v>
      </c>
      <c r="BU180" s="980">
        <f>IF($Z180=0,0,IF(AND(BT180=0,O181&gt;0),$AA180,0))</f>
        <v>0</v>
      </c>
      <c r="BV180" s="969">
        <f>$AA180-BT180-BU180</f>
        <v>0</v>
      </c>
      <c r="BW180" s="204">
        <f t="shared" si="229"/>
        <v>0</v>
      </c>
      <c r="BX180" s="204">
        <f t="shared" si="229"/>
        <v>0</v>
      </c>
      <c r="BY180" s="204">
        <f t="shared" si="229"/>
        <v>0</v>
      </c>
      <c r="BZ180" s="204">
        <f t="shared" si="229"/>
        <v>0</v>
      </c>
      <c r="CA180" s="204">
        <f t="shared" si="229"/>
        <v>0</v>
      </c>
      <c r="CB180" s="205">
        <f t="shared" si="229"/>
        <v>0</v>
      </c>
      <c r="CC180" s="973">
        <f>IF($Z180=1,0,IF(AND($Z180=0,BX180&gt;0),1,IF(AND($Z180=0,BZ180&gt;0),1,IF(AND($Z180=0,CB180&gt;0),1,0))))</f>
        <v>0</v>
      </c>
      <c r="CD180" s="973">
        <f t="shared" si="224"/>
        <v>0</v>
      </c>
      <c r="CE180" s="11"/>
      <c r="CF180" s="11"/>
      <c r="CG180" s="11"/>
      <c r="CH180" s="11"/>
      <c r="CI180" s="11"/>
      <c r="CJ180" s="11"/>
      <c r="CK180" s="11"/>
      <c r="CL180" s="11"/>
      <c r="CM180" s="11"/>
    </row>
    <row r="181" spans="1:91" ht="14.25" customHeight="1">
      <c r="A181" s="950" t="str">
        <f>A180</f>
        <v/>
      </c>
      <c r="B181" s="57"/>
      <c r="C181" s="2051"/>
      <c r="D181" s="2053"/>
      <c r="E181" s="2051"/>
      <c r="F181" s="2772"/>
      <c r="G181" s="1121">
        <f>Import!Q878</f>
        <v>0</v>
      </c>
      <c r="H181" s="2774"/>
      <c r="I181" s="450"/>
      <c r="J181" s="2775"/>
      <c r="K181" s="450"/>
      <c r="L181" s="2775"/>
      <c r="M181" s="450"/>
      <c r="N181" s="2775"/>
      <c r="O181" s="450"/>
      <c r="P181" s="2775"/>
      <c r="Q181" s="11"/>
      <c r="R181" s="11"/>
      <c r="S181" s="397"/>
      <c r="T181" s="419"/>
      <c r="U181" s="444">
        <f>Import!N879</f>
        <v>0</v>
      </c>
      <c r="V181" s="11"/>
      <c r="W181" s="306"/>
      <c r="X181" s="306"/>
      <c r="Y181" s="306"/>
      <c r="Z181" s="11"/>
      <c r="AE181" s="204"/>
      <c r="AF181" s="204"/>
      <c r="AG181" s="204"/>
      <c r="AH181" s="204"/>
      <c r="AI181" s="922"/>
      <c r="AJ181" s="205"/>
      <c r="AK181" s="973"/>
      <c r="AL181" s="973">
        <f>AL180</f>
        <v>0</v>
      </c>
      <c r="AP181" s="204"/>
      <c r="AQ181" s="204"/>
      <c r="AR181" s="204"/>
      <c r="AS181" s="204"/>
      <c r="AT181" s="204"/>
      <c r="AU181" s="205"/>
      <c r="AV181" s="973"/>
      <c r="AW181" s="973">
        <f>AW180</f>
        <v>0</v>
      </c>
      <c r="BA181" s="204"/>
      <c r="BB181" s="204"/>
      <c r="BC181" s="204"/>
      <c r="BD181" s="204"/>
      <c r="BE181" s="204"/>
      <c r="BF181" s="205"/>
      <c r="BG181" s="973"/>
      <c r="BH181" s="973">
        <f>BH180</f>
        <v>0</v>
      </c>
      <c r="BL181" s="204"/>
      <c r="BM181" s="204"/>
      <c r="BN181" s="204"/>
      <c r="BO181" s="204"/>
      <c r="BP181" s="204"/>
      <c r="BQ181" s="205"/>
      <c r="BR181" s="973"/>
      <c r="BS181" s="973">
        <f>BS180</f>
        <v>0</v>
      </c>
      <c r="BW181" s="204"/>
      <c r="BX181" s="204"/>
      <c r="BY181" s="204"/>
      <c r="BZ181" s="204"/>
      <c r="CA181" s="204"/>
      <c r="CB181" s="205"/>
      <c r="CC181" s="973"/>
      <c r="CD181" s="973">
        <f>CD180</f>
        <v>0</v>
      </c>
      <c r="CE181" s="11"/>
      <c r="CF181" s="11"/>
      <c r="CG181" s="11"/>
      <c r="CH181" s="11"/>
      <c r="CI181" s="11"/>
      <c r="CJ181" s="11"/>
      <c r="CK181" s="11"/>
      <c r="CL181" s="11"/>
      <c r="CM181" s="11"/>
    </row>
    <row r="182" spans="1:91" ht="24.75" customHeight="1">
      <c r="A182" s="949" t="str">
        <f>IF(E182&gt;0,"Wypełnione","")</f>
        <v/>
      </c>
      <c r="B182" s="57"/>
      <c r="C182" s="2050">
        <f>'Og s3a'!C891</f>
        <v>0</v>
      </c>
      <c r="D182" s="2052">
        <f>'Og s3a'!E891</f>
        <v>0</v>
      </c>
      <c r="E182" s="2050">
        <f>'Og s3a'!F891</f>
        <v>0</v>
      </c>
      <c r="F182" s="2771"/>
      <c r="G182" s="448">
        <f>T182</f>
        <v>0</v>
      </c>
      <c r="H182" s="2773">
        <f>U182</f>
        <v>0</v>
      </c>
      <c r="I182" s="451"/>
      <c r="J182" s="2775"/>
      <c r="K182" s="451"/>
      <c r="L182" s="2775"/>
      <c r="M182" s="451"/>
      <c r="N182" s="2775"/>
      <c r="O182" s="451"/>
      <c r="P182" s="2775"/>
      <c r="Q182" s="11"/>
      <c r="R182" s="11"/>
      <c r="S182" s="396">
        <f>'Og s3a'!G891</f>
        <v>0</v>
      </c>
      <c r="T182" s="398">
        <f>'Og s3a'!D891</f>
        <v>0</v>
      </c>
      <c r="U182" s="444">
        <f>Import!N880</f>
        <v>0</v>
      </c>
      <c r="V182" s="11"/>
      <c r="W182" s="306"/>
      <c r="X182" s="306"/>
      <c r="Y182" s="306"/>
      <c r="Z182" s="970">
        <f>IF(F182=AF$7,1,0)</f>
        <v>0</v>
      </c>
      <c r="AA182" s="970">
        <f>Z182*D182</f>
        <v>0</v>
      </c>
      <c r="AB182" s="978">
        <f>IF($Z182=0,0,IF(AF182+AH182+AJ182&gt;0,$AA182,0))</f>
        <v>0</v>
      </c>
      <c r="AC182" s="980">
        <f>IF($Z182=0,0,IF(AND(AB182=0,G183&gt;0),$AA182,0))</f>
        <v>0</v>
      </c>
      <c r="AD182" s="969">
        <f>AA182-AB182-AC182</f>
        <v>0</v>
      </c>
      <c r="AE182" s="204">
        <f t="shared" si="225"/>
        <v>0</v>
      </c>
      <c r="AF182" s="204">
        <f t="shared" si="225"/>
        <v>0</v>
      </c>
      <c r="AG182" s="204">
        <f t="shared" si="225"/>
        <v>0</v>
      </c>
      <c r="AH182" s="204">
        <f t="shared" si="225"/>
        <v>0</v>
      </c>
      <c r="AI182" s="922">
        <f t="shared" si="225"/>
        <v>0</v>
      </c>
      <c r="AJ182" s="205">
        <f t="shared" si="225"/>
        <v>0</v>
      </c>
      <c r="AK182" s="973">
        <f>IF($Z182=1,0,IF(AND($Z182=0,AF182&gt;0),1,IF(AND($Z182=0,AH182&gt;0),1,IF(AND($Z182=0,AJ182&gt;0),1,0))))</f>
        <v>0</v>
      </c>
      <c r="AL182" s="973">
        <f t="shared" si="220"/>
        <v>0</v>
      </c>
      <c r="AM182" s="978">
        <f>IF($Z182=0,0,IF(AQ182+AS182+AU182&gt;0,$AA182,0))</f>
        <v>0</v>
      </c>
      <c r="AN182" s="980">
        <f>IF($Z182=0,0,IF(AND(AM182=0,I183&gt;0),$AA182,0))</f>
        <v>0</v>
      </c>
      <c r="AO182" s="969">
        <f>$AA182-AM182-AN182</f>
        <v>0</v>
      </c>
      <c r="AP182" s="204">
        <f t="shared" si="226"/>
        <v>0</v>
      </c>
      <c r="AQ182" s="204">
        <f t="shared" si="226"/>
        <v>0</v>
      </c>
      <c r="AR182" s="204">
        <f t="shared" si="226"/>
        <v>0</v>
      </c>
      <c r="AS182" s="204">
        <f t="shared" si="226"/>
        <v>0</v>
      </c>
      <c r="AT182" s="204">
        <f t="shared" si="226"/>
        <v>0</v>
      </c>
      <c r="AU182" s="205">
        <f t="shared" si="226"/>
        <v>0</v>
      </c>
      <c r="AV182" s="973">
        <f>IF($Z182=1,0,IF(AND($Z182=0,AQ182&gt;0),1,IF(AND($Z182=0,AS182&gt;0),1,IF(AND($Z182=0,AU182&gt;0),1,0))))</f>
        <v>0</v>
      </c>
      <c r="AW182" s="973">
        <f t="shared" si="221"/>
        <v>0</v>
      </c>
      <c r="AX182" s="978">
        <f>IF($Z182=0,0,IF(BB182+BD182+BF182&gt;0,$AA182,0))</f>
        <v>0</v>
      </c>
      <c r="AY182" s="980">
        <f>IF($Z182=0,0,IF(AND(AX182=0,K183&gt;0),$AA182,0))</f>
        <v>0</v>
      </c>
      <c r="AZ182" s="969">
        <f>$AA182-AX182-AY182</f>
        <v>0</v>
      </c>
      <c r="BA182" s="204">
        <f t="shared" si="227"/>
        <v>0</v>
      </c>
      <c r="BB182" s="204">
        <f t="shared" si="227"/>
        <v>0</v>
      </c>
      <c r="BC182" s="204">
        <f t="shared" si="227"/>
        <v>0</v>
      </c>
      <c r="BD182" s="204">
        <f t="shared" si="227"/>
        <v>0</v>
      </c>
      <c r="BE182" s="204">
        <f t="shared" si="227"/>
        <v>0</v>
      </c>
      <c r="BF182" s="205">
        <f t="shared" si="227"/>
        <v>0</v>
      </c>
      <c r="BG182" s="973">
        <f>IF($Z182=1,0,IF(AND($Z182=0,BB182&gt;0),1,IF(AND($Z182=0,BD182&gt;0),1,IF(AND($Z182=0,BF182&gt;0),1,0))))</f>
        <v>0</v>
      </c>
      <c r="BH182" s="973">
        <f t="shared" si="222"/>
        <v>0</v>
      </c>
      <c r="BI182" s="978">
        <f>IF($Z182=0,0,IF(BM182+BO182+BQ182&gt;0,$AA182,0))</f>
        <v>0</v>
      </c>
      <c r="BJ182" s="980">
        <f>IF($Z182=0,0,IF(AND(BI182=0,M183&gt;0),$AA182,0))</f>
        <v>0</v>
      </c>
      <c r="BK182" s="969">
        <f>$AA182-BI182-BJ182</f>
        <v>0</v>
      </c>
      <c r="BL182" s="204">
        <f t="shared" si="228"/>
        <v>0</v>
      </c>
      <c r="BM182" s="204">
        <f t="shared" si="228"/>
        <v>0</v>
      </c>
      <c r="BN182" s="204">
        <f t="shared" si="228"/>
        <v>0</v>
      </c>
      <c r="BO182" s="204">
        <f t="shared" si="228"/>
        <v>0</v>
      </c>
      <c r="BP182" s="204">
        <f t="shared" si="228"/>
        <v>0</v>
      </c>
      <c r="BQ182" s="205">
        <f t="shared" si="228"/>
        <v>0</v>
      </c>
      <c r="BR182" s="973">
        <f>IF($Z182=1,0,IF(AND($Z182=0,BM182&gt;0),1,IF(AND($Z182=0,BO182&gt;0),1,IF(AND($Z182=0,BQ182&gt;0),1,0))))</f>
        <v>0</v>
      </c>
      <c r="BS182" s="973">
        <f t="shared" si="223"/>
        <v>0</v>
      </c>
      <c r="BT182" s="978">
        <f>IF($Z182=0,0,IF(BX182+BZ182+CB182&gt;0,$AA182,0))</f>
        <v>0</v>
      </c>
      <c r="BU182" s="980">
        <f>IF($Z182=0,0,IF(AND(BT182=0,O183&gt;0),$AA182,0))</f>
        <v>0</v>
      </c>
      <c r="BV182" s="969">
        <f>$AA182-BT182-BU182</f>
        <v>0</v>
      </c>
      <c r="BW182" s="204">
        <f t="shared" si="229"/>
        <v>0</v>
      </c>
      <c r="BX182" s="204">
        <f t="shared" si="229"/>
        <v>0</v>
      </c>
      <c r="BY182" s="204">
        <f t="shared" si="229"/>
        <v>0</v>
      </c>
      <c r="BZ182" s="204">
        <f t="shared" si="229"/>
        <v>0</v>
      </c>
      <c r="CA182" s="204">
        <f t="shared" si="229"/>
        <v>0</v>
      </c>
      <c r="CB182" s="205">
        <f t="shared" si="229"/>
        <v>0</v>
      </c>
      <c r="CC182" s="973">
        <f>IF($Z182=1,0,IF(AND($Z182=0,BX182&gt;0),1,IF(AND($Z182=0,BZ182&gt;0),1,IF(AND($Z182=0,CB182&gt;0),1,0))))</f>
        <v>0</v>
      </c>
      <c r="CD182" s="973">
        <f t="shared" si="224"/>
        <v>0</v>
      </c>
      <c r="CE182" s="11"/>
      <c r="CF182" s="11"/>
      <c r="CG182" s="11"/>
      <c r="CH182" s="11"/>
      <c r="CI182" s="11"/>
      <c r="CJ182" s="11"/>
      <c r="CK182" s="11"/>
      <c r="CL182" s="11"/>
      <c r="CM182" s="11"/>
    </row>
    <row r="183" spans="1:91" ht="14.25" customHeight="1">
      <c r="A183" s="950" t="str">
        <f>A182</f>
        <v/>
      </c>
      <c r="B183" s="57"/>
      <c r="C183" s="2051"/>
      <c r="D183" s="2053"/>
      <c r="E183" s="2051"/>
      <c r="F183" s="2772"/>
      <c r="G183" s="1121">
        <f>Import!Q880</f>
        <v>0</v>
      </c>
      <c r="H183" s="2774"/>
      <c r="I183" s="450"/>
      <c r="J183" s="2775"/>
      <c r="K183" s="450"/>
      <c r="L183" s="2775"/>
      <c r="M183" s="450"/>
      <c r="N183" s="2775"/>
      <c r="O183" s="450"/>
      <c r="P183" s="2775"/>
      <c r="Q183" s="11"/>
      <c r="R183" s="11"/>
      <c r="S183" s="397"/>
      <c r="T183" s="419"/>
      <c r="U183" s="444">
        <f>Import!N881</f>
        <v>0</v>
      </c>
      <c r="V183" s="11"/>
      <c r="W183" s="306"/>
      <c r="X183" s="306"/>
      <c r="Y183" s="306"/>
      <c r="Z183" s="11"/>
      <c r="AE183" s="204"/>
      <c r="AF183" s="204"/>
      <c r="AG183" s="204"/>
      <c r="AH183" s="204"/>
      <c r="AI183" s="922"/>
      <c r="AJ183" s="205"/>
      <c r="AK183" s="973"/>
      <c r="AL183" s="973">
        <f>AL182</f>
        <v>0</v>
      </c>
      <c r="AP183" s="204"/>
      <c r="AQ183" s="204"/>
      <c r="AR183" s="204"/>
      <c r="AS183" s="204"/>
      <c r="AT183" s="204"/>
      <c r="AU183" s="205"/>
      <c r="AV183" s="973"/>
      <c r="AW183" s="973">
        <f>AW182</f>
        <v>0</v>
      </c>
      <c r="BA183" s="204"/>
      <c r="BB183" s="204"/>
      <c r="BC183" s="204"/>
      <c r="BD183" s="204"/>
      <c r="BE183" s="204"/>
      <c r="BF183" s="205"/>
      <c r="BG183" s="973"/>
      <c r="BH183" s="973">
        <f>BH182</f>
        <v>0</v>
      </c>
      <c r="BL183" s="204"/>
      <c r="BM183" s="204"/>
      <c r="BN183" s="204"/>
      <c r="BO183" s="204"/>
      <c r="BP183" s="204"/>
      <c r="BQ183" s="205"/>
      <c r="BR183" s="973"/>
      <c r="BS183" s="973">
        <f>BS182</f>
        <v>0</v>
      </c>
      <c r="BW183" s="204"/>
      <c r="BX183" s="204"/>
      <c r="BY183" s="204"/>
      <c r="BZ183" s="204"/>
      <c r="CA183" s="204"/>
      <c r="CB183" s="205"/>
      <c r="CC183" s="973"/>
      <c r="CD183" s="973">
        <f>CD182</f>
        <v>0</v>
      </c>
      <c r="CE183" s="11"/>
      <c r="CF183" s="11"/>
      <c r="CG183" s="11"/>
      <c r="CH183" s="11"/>
      <c r="CI183" s="11"/>
      <c r="CJ183" s="11"/>
      <c r="CK183" s="11"/>
      <c r="CL183" s="11"/>
      <c r="CM183" s="11"/>
    </row>
    <row r="184" spans="1:91" ht="24.75" customHeight="1">
      <c r="A184" s="949" t="str">
        <f>IF(E184&gt;0,"Wypełnione","")</f>
        <v/>
      </c>
      <c r="B184" s="57"/>
      <c r="C184" s="2050">
        <f>'Og s3a'!C893</f>
        <v>0</v>
      </c>
      <c r="D184" s="2052">
        <f>'Og s3a'!E893</f>
        <v>0</v>
      </c>
      <c r="E184" s="2050">
        <f>'Og s3a'!F893</f>
        <v>0</v>
      </c>
      <c r="F184" s="2771"/>
      <c r="G184" s="448">
        <f>T184</f>
        <v>0</v>
      </c>
      <c r="H184" s="2773">
        <f>U184</f>
        <v>0</v>
      </c>
      <c r="I184" s="451"/>
      <c r="J184" s="2775"/>
      <c r="K184" s="451"/>
      <c r="L184" s="2775"/>
      <c r="M184" s="451"/>
      <c r="N184" s="2775"/>
      <c r="O184" s="451"/>
      <c r="P184" s="2775"/>
      <c r="Q184" s="11"/>
      <c r="R184" s="11"/>
      <c r="S184" s="396">
        <f>'Og s3a'!G893</f>
        <v>0</v>
      </c>
      <c r="T184" s="398">
        <f>'Og s3a'!D893</f>
        <v>0</v>
      </c>
      <c r="U184" s="444">
        <f>Import!N882</f>
        <v>0</v>
      </c>
      <c r="V184" s="11"/>
      <c r="W184" s="306"/>
      <c r="X184" s="306"/>
      <c r="Y184" s="306"/>
      <c r="Z184" s="970">
        <f>IF(F184=AF$7,1,0)</f>
        <v>0</v>
      </c>
      <c r="AA184" s="970">
        <f>Z184*D184</f>
        <v>0</v>
      </c>
      <c r="AB184" s="978">
        <f>IF($Z184=0,0,IF(AF184+AH184+AJ184&gt;0,$AA184,0))</f>
        <v>0</v>
      </c>
      <c r="AC184" s="980">
        <f>IF($Z184=0,0,IF(AND(AB184=0,G185&gt;0),$AA184,0))</f>
        <v>0</v>
      </c>
      <c r="AD184" s="969">
        <f>AA184-AB184-AC184</f>
        <v>0</v>
      </c>
      <c r="AE184" s="204">
        <f t="shared" si="225"/>
        <v>0</v>
      </c>
      <c r="AF184" s="204">
        <f t="shared" si="225"/>
        <v>0</v>
      </c>
      <c r="AG184" s="204">
        <f t="shared" si="225"/>
        <v>0</v>
      </c>
      <c r="AH184" s="204">
        <f t="shared" si="225"/>
        <v>0</v>
      </c>
      <c r="AI184" s="922">
        <f t="shared" si="225"/>
        <v>0</v>
      </c>
      <c r="AJ184" s="205">
        <f t="shared" si="225"/>
        <v>0</v>
      </c>
      <c r="AK184" s="973">
        <f>IF($Z184=1,0,IF(AND($Z184=0,AF184&gt;0),1,IF(AND($Z184=0,AH184&gt;0),1,IF(AND($Z184=0,AJ184&gt;0),1,0))))</f>
        <v>0</v>
      </c>
      <c r="AL184" s="973">
        <f t="shared" si="220"/>
        <v>0</v>
      </c>
      <c r="AM184" s="978">
        <f>IF($Z184=0,0,IF(AQ184+AS184+AU184&gt;0,$AA184,0))</f>
        <v>0</v>
      </c>
      <c r="AN184" s="980">
        <f>IF($Z184=0,0,IF(AND(AM184=0,I185&gt;0),$AA184,0))</f>
        <v>0</v>
      </c>
      <c r="AO184" s="969">
        <f>$AA184-AM184-AN184</f>
        <v>0</v>
      </c>
      <c r="AP184" s="204">
        <f t="shared" si="226"/>
        <v>0</v>
      </c>
      <c r="AQ184" s="204">
        <f t="shared" si="226"/>
        <v>0</v>
      </c>
      <c r="AR184" s="204">
        <f t="shared" si="226"/>
        <v>0</v>
      </c>
      <c r="AS184" s="204">
        <f t="shared" si="226"/>
        <v>0</v>
      </c>
      <c r="AT184" s="204">
        <f t="shared" si="226"/>
        <v>0</v>
      </c>
      <c r="AU184" s="205">
        <f t="shared" si="226"/>
        <v>0</v>
      </c>
      <c r="AV184" s="973">
        <f>IF($Z184=1,0,IF(AND($Z184=0,AQ184&gt;0),1,IF(AND($Z184=0,AS184&gt;0),1,IF(AND($Z184=0,AU184&gt;0),1,0))))</f>
        <v>0</v>
      </c>
      <c r="AW184" s="973">
        <f t="shared" si="221"/>
        <v>0</v>
      </c>
      <c r="AX184" s="978">
        <f>IF($Z184=0,0,IF(BB184+BD184+BF184&gt;0,$AA184,0))</f>
        <v>0</v>
      </c>
      <c r="AY184" s="980">
        <f>IF($Z184=0,0,IF(AND(AX184=0,K185&gt;0),$AA184,0))</f>
        <v>0</v>
      </c>
      <c r="AZ184" s="969">
        <f>$AA184-AX184-AY184</f>
        <v>0</v>
      </c>
      <c r="BA184" s="204">
        <f t="shared" si="227"/>
        <v>0</v>
      </c>
      <c r="BB184" s="204">
        <f t="shared" si="227"/>
        <v>0</v>
      </c>
      <c r="BC184" s="204">
        <f t="shared" si="227"/>
        <v>0</v>
      </c>
      <c r="BD184" s="204">
        <f t="shared" si="227"/>
        <v>0</v>
      </c>
      <c r="BE184" s="204">
        <f t="shared" si="227"/>
        <v>0</v>
      </c>
      <c r="BF184" s="205">
        <f t="shared" si="227"/>
        <v>0</v>
      </c>
      <c r="BG184" s="973">
        <f>IF($Z184=1,0,IF(AND($Z184=0,BB184&gt;0),1,IF(AND($Z184=0,BD184&gt;0),1,IF(AND($Z184=0,BF184&gt;0),1,0))))</f>
        <v>0</v>
      </c>
      <c r="BH184" s="973">
        <f t="shared" si="222"/>
        <v>0</v>
      </c>
      <c r="BI184" s="978">
        <f>IF($Z184=0,0,IF(BM184+BO184+BQ184&gt;0,$AA184,0))</f>
        <v>0</v>
      </c>
      <c r="BJ184" s="980">
        <f>IF($Z184=0,0,IF(AND(BI184=0,M185&gt;0),$AA184,0))</f>
        <v>0</v>
      </c>
      <c r="BK184" s="969">
        <f>$AA184-BI184-BJ184</f>
        <v>0</v>
      </c>
      <c r="BL184" s="204">
        <f t="shared" si="228"/>
        <v>0</v>
      </c>
      <c r="BM184" s="204">
        <f t="shared" si="228"/>
        <v>0</v>
      </c>
      <c r="BN184" s="204">
        <f t="shared" si="228"/>
        <v>0</v>
      </c>
      <c r="BO184" s="204">
        <f t="shared" si="228"/>
        <v>0</v>
      </c>
      <c r="BP184" s="204">
        <f t="shared" si="228"/>
        <v>0</v>
      </c>
      <c r="BQ184" s="205">
        <f t="shared" si="228"/>
        <v>0</v>
      </c>
      <c r="BR184" s="973">
        <f>IF($Z184=1,0,IF(AND($Z184=0,BM184&gt;0),1,IF(AND($Z184=0,BO184&gt;0),1,IF(AND($Z184=0,BQ184&gt;0),1,0))))</f>
        <v>0</v>
      </c>
      <c r="BS184" s="973">
        <f t="shared" si="223"/>
        <v>0</v>
      </c>
      <c r="BT184" s="978">
        <f>IF($Z184=0,0,IF(BX184+BZ184+CB184&gt;0,$AA184,0))</f>
        <v>0</v>
      </c>
      <c r="BU184" s="980">
        <f>IF($Z184=0,0,IF(AND(BT184=0,O185&gt;0),$AA184,0))</f>
        <v>0</v>
      </c>
      <c r="BV184" s="969">
        <f>$AA184-BT184-BU184</f>
        <v>0</v>
      </c>
      <c r="BW184" s="204">
        <f t="shared" si="229"/>
        <v>0</v>
      </c>
      <c r="BX184" s="204">
        <f t="shared" si="229"/>
        <v>0</v>
      </c>
      <c r="BY184" s="204">
        <f t="shared" si="229"/>
        <v>0</v>
      </c>
      <c r="BZ184" s="204">
        <f t="shared" si="229"/>
        <v>0</v>
      </c>
      <c r="CA184" s="204">
        <f t="shared" si="229"/>
        <v>0</v>
      </c>
      <c r="CB184" s="205">
        <f t="shared" si="229"/>
        <v>0</v>
      </c>
      <c r="CC184" s="973">
        <f>IF($Z184=1,0,IF(AND($Z184=0,BX184&gt;0),1,IF(AND($Z184=0,BZ184&gt;0),1,IF(AND($Z184=0,CB184&gt;0),1,0))))</f>
        <v>0</v>
      </c>
      <c r="CD184" s="973">
        <f t="shared" si="224"/>
        <v>0</v>
      </c>
      <c r="CE184" s="11"/>
      <c r="CF184" s="11"/>
      <c r="CG184" s="11"/>
      <c r="CH184" s="11"/>
      <c r="CI184" s="11"/>
      <c r="CJ184" s="11"/>
      <c r="CK184" s="11"/>
      <c r="CL184" s="11"/>
      <c r="CM184" s="11"/>
    </row>
    <row r="185" spans="1:91" ht="14.25" customHeight="1">
      <c r="A185" s="950" t="str">
        <f>A184</f>
        <v/>
      </c>
      <c r="B185" s="57"/>
      <c r="C185" s="2051"/>
      <c r="D185" s="2053"/>
      <c r="E185" s="2051"/>
      <c r="F185" s="2772"/>
      <c r="G185" s="1121">
        <f>Import!Q882</f>
        <v>0</v>
      </c>
      <c r="H185" s="2774"/>
      <c r="I185" s="450"/>
      <c r="J185" s="2775"/>
      <c r="K185" s="450"/>
      <c r="L185" s="2775"/>
      <c r="M185" s="450"/>
      <c r="N185" s="2775"/>
      <c r="O185" s="450"/>
      <c r="P185" s="2775"/>
      <c r="Q185" s="11"/>
      <c r="R185" s="11"/>
      <c r="S185" s="397"/>
      <c r="T185" s="419"/>
      <c r="U185" s="444">
        <f>Import!N883</f>
        <v>0</v>
      </c>
      <c r="V185" s="11"/>
      <c r="W185" s="306"/>
      <c r="X185" s="306"/>
      <c r="Y185" s="306"/>
      <c r="Z185" s="11"/>
      <c r="AE185" s="204"/>
      <c r="AF185" s="204"/>
      <c r="AG185" s="204"/>
      <c r="AH185" s="204"/>
      <c r="AI185" s="922"/>
      <c r="AJ185" s="205"/>
      <c r="AK185" s="973"/>
      <c r="AL185" s="973">
        <f>AL184</f>
        <v>0</v>
      </c>
      <c r="AP185" s="204"/>
      <c r="AQ185" s="204"/>
      <c r="AR185" s="204"/>
      <c r="AS185" s="204"/>
      <c r="AT185" s="204"/>
      <c r="AU185" s="205"/>
      <c r="AV185" s="973"/>
      <c r="AW185" s="973">
        <f>AW184</f>
        <v>0</v>
      </c>
      <c r="BA185" s="204"/>
      <c r="BB185" s="204"/>
      <c r="BC185" s="204"/>
      <c r="BD185" s="204"/>
      <c r="BE185" s="204"/>
      <c r="BF185" s="205"/>
      <c r="BG185" s="973"/>
      <c r="BH185" s="973">
        <f>BH184</f>
        <v>0</v>
      </c>
      <c r="BL185" s="204"/>
      <c r="BM185" s="204"/>
      <c r="BN185" s="204"/>
      <c r="BO185" s="204"/>
      <c r="BP185" s="204"/>
      <c r="BQ185" s="205"/>
      <c r="BR185" s="973"/>
      <c r="BS185" s="973">
        <f>BS184</f>
        <v>0</v>
      </c>
      <c r="BW185" s="204"/>
      <c r="BX185" s="204"/>
      <c r="BY185" s="204"/>
      <c r="BZ185" s="204"/>
      <c r="CA185" s="204"/>
      <c r="CB185" s="205"/>
      <c r="CC185" s="973"/>
      <c r="CD185" s="973">
        <f>CD184</f>
        <v>0</v>
      </c>
      <c r="CE185" s="11"/>
      <c r="CF185" s="11"/>
      <c r="CG185" s="11"/>
      <c r="CH185" s="11"/>
      <c r="CI185" s="11"/>
      <c r="CJ185" s="11"/>
      <c r="CK185" s="11"/>
      <c r="CL185" s="11"/>
      <c r="CM185" s="11"/>
    </row>
    <row r="186" spans="1:91" ht="24.75" customHeight="1">
      <c r="A186" s="949" t="str">
        <f>IF(E186&gt;0,"Wypełnione","")</f>
        <v/>
      </c>
      <c r="B186" s="57"/>
      <c r="C186" s="2050">
        <f>'Og s3a'!C895</f>
        <v>0</v>
      </c>
      <c r="D186" s="2052">
        <f>'Og s3a'!E895</f>
        <v>0</v>
      </c>
      <c r="E186" s="2050">
        <f>'Og s3a'!F895</f>
        <v>0</v>
      </c>
      <c r="F186" s="2771"/>
      <c r="G186" s="448">
        <f>T186</f>
        <v>0</v>
      </c>
      <c r="H186" s="2773">
        <f>U186</f>
        <v>0</v>
      </c>
      <c r="I186" s="451"/>
      <c r="J186" s="2775"/>
      <c r="K186" s="451"/>
      <c r="L186" s="2775"/>
      <c r="M186" s="451"/>
      <c r="N186" s="2775"/>
      <c r="O186" s="451"/>
      <c r="P186" s="2775"/>
      <c r="Q186" s="11"/>
      <c r="R186" s="11"/>
      <c r="S186" s="396">
        <f>'Og s3a'!G895</f>
        <v>0</v>
      </c>
      <c r="T186" s="398">
        <f>'Og s3a'!D895</f>
        <v>0</v>
      </c>
      <c r="U186" s="444">
        <f>Import!N884</f>
        <v>0</v>
      </c>
      <c r="V186" s="11"/>
      <c r="W186" s="306"/>
      <c r="X186" s="306"/>
      <c r="Y186" s="306"/>
      <c r="Z186" s="970">
        <f>IF(F186=AF$7,1,0)</f>
        <v>0</v>
      </c>
      <c r="AA186" s="970">
        <f>Z186*D186</f>
        <v>0</v>
      </c>
      <c r="AB186" s="978">
        <f>IF($Z186=0,0,IF(AF186+AH186+AJ186&gt;0,$AA186,0))</f>
        <v>0</v>
      </c>
      <c r="AC186" s="980">
        <f>IF($Z186=0,0,IF(AND(AB186=0,G187&gt;0),$AA186,0))</f>
        <v>0</v>
      </c>
      <c r="AD186" s="969">
        <f>AA186-AB186-AC186</f>
        <v>0</v>
      </c>
      <c r="AE186" s="204">
        <f t="shared" si="225"/>
        <v>0</v>
      </c>
      <c r="AF186" s="204">
        <f t="shared" si="225"/>
        <v>0</v>
      </c>
      <c r="AG186" s="204">
        <f t="shared" si="225"/>
        <v>0</v>
      </c>
      <c r="AH186" s="204">
        <f t="shared" si="225"/>
        <v>0</v>
      </c>
      <c r="AI186" s="922">
        <f t="shared" si="225"/>
        <v>0</v>
      </c>
      <c r="AJ186" s="205">
        <f t="shared" si="225"/>
        <v>0</v>
      </c>
      <c r="AK186" s="973">
        <f>IF($Z186=1,0,IF(AND($Z186=0,AF186&gt;0),1,IF(AND($Z186=0,AH186&gt;0),1,IF(AND($Z186=0,AJ186&gt;0),1,0))))</f>
        <v>0</v>
      </c>
      <c r="AL186" s="973">
        <f t="shared" si="220"/>
        <v>0</v>
      </c>
      <c r="AM186" s="978">
        <f>IF($Z186=0,0,IF(AQ186+AS186+AU186&gt;0,$AA186,0))</f>
        <v>0</v>
      </c>
      <c r="AN186" s="980">
        <f>IF($Z186=0,0,IF(AND(AM186=0,I187&gt;0),$AA186,0))</f>
        <v>0</v>
      </c>
      <c r="AO186" s="969">
        <f>$AA186-AM186-AN186</f>
        <v>0</v>
      </c>
      <c r="AP186" s="204">
        <f t="shared" si="226"/>
        <v>0</v>
      </c>
      <c r="AQ186" s="204">
        <f t="shared" si="226"/>
        <v>0</v>
      </c>
      <c r="AR186" s="204">
        <f t="shared" si="226"/>
        <v>0</v>
      </c>
      <c r="AS186" s="204">
        <f t="shared" si="226"/>
        <v>0</v>
      </c>
      <c r="AT186" s="204">
        <f t="shared" si="226"/>
        <v>0</v>
      </c>
      <c r="AU186" s="205">
        <f t="shared" si="226"/>
        <v>0</v>
      </c>
      <c r="AV186" s="973">
        <f>IF($Z186=1,0,IF(AND($Z186=0,AQ186&gt;0),1,IF(AND($Z186=0,AS186&gt;0),1,IF(AND($Z186=0,AU186&gt;0),1,0))))</f>
        <v>0</v>
      </c>
      <c r="AW186" s="973">
        <f t="shared" si="221"/>
        <v>0</v>
      </c>
      <c r="AX186" s="978">
        <f>IF($Z186=0,0,IF(BB186+BD186+BF186&gt;0,$AA186,0))</f>
        <v>0</v>
      </c>
      <c r="AY186" s="980">
        <f>IF($Z186=0,0,IF(AND(AX186=0,K187&gt;0),$AA186,0))</f>
        <v>0</v>
      </c>
      <c r="AZ186" s="969">
        <f>$AA186-AX186-AY186</f>
        <v>0</v>
      </c>
      <c r="BA186" s="204">
        <f t="shared" si="227"/>
        <v>0</v>
      </c>
      <c r="BB186" s="204">
        <f t="shared" si="227"/>
        <v>0</v>
      </c>
      <c r="BC186" s="204">
        <f t="shared" si="227"/>
        <v>0</v>
      </c>
      <c r="BD186" s="204">
        <f t="shared" si="227"/>
        <v>0</v>
      </c>
      <c r="BE186" s="204">
        <f t="shared" si="227"/>
        <v>0</v>
      </c>
      <c r="BF186" s="205">
        <f t="shared" si="227"/>
        <v>0</v>
      </c>
      <c r="BG186" s="973">
        <f>IF($Z186=1,0,IF(AND($Z186=0,BB186&gt;0),1,IF(AND($Z186=0,BD186&gt;0),1,IF(AND($Z186=0,BF186&gt;0),1,0))))</f>
        <v>0</v>
      </c>
      <c r="BH186" s="973">
        <f t="shared" si="222"/>
        <v>0</v>
      </c>
      <c r="BI186" s="978">
        <f>IF($Z186=0,0,IF(BM186+BO186+BQ186&gt;0,$AA186,0))</f>
        <v>0</v>
      </c>
      <c r="BJ186" s="980">
        <f>IF($Z186=0,0,IF(AND(BI186=0,M187&gt;0),$AA186,0))</f>
        <v>0</v>
      </c>
      <c r="BK186" s="969">
        <f>$AA186-BI186-BJ186</f>
        <v>0</v>
      </c>
      <c r="BL186" s="204">
        <f t="shared" si="228"/>
        <v>0</v>
      </c>
      <c r="BM186" s="204">
        <f t="shared" si="228"/>
        <v>0</v>
      </c>
      <c r="BN186" s="204">
        <f t="shared" si="228"/>
        <v>0</v>
      </c>
      <c r="BO186" s="204">
        <f t="shared" si="228"/>
        <v>0</v>
      </c>
      <c r="BP186" s="204">
        <f t="shared" si="228"/>
        <v>0</v>
      </c>
      <c r="BQ186" s="205">
        <f t="shared" si="228"/>
        <v>0</v>
      </c>
      <c r="BR186" s="973">
        <f>IF($Z186=1,0,IF(AND($Z186=0,BM186&gt;0),1,IF(AND($Z186=0,BO186&gt;0),1,IF(AND($Z186=0,BQ186&gt;0),1,0))))</f>
        <v>0</v>
      </c>
      <c r="BS186" s="973">
        <f t="shared" si="223"/>
        <v>0</v>
      </c>
      <c r="BT186" s="978">
        <f>IF($Z186=0,0,IF(BX186+BZ186+CB186&gt;0,$AA186,0))</f>
        <v>0</v>
      </c>
      <c r="BU186" s="980">
        <f>IF($Z186=0,0,IF(AND(BT186=0,O187&gt;0),$AA186,0))</f>
        <v>0</v>
      </c>
      <c r="BV186" s="969">
        <f>$AA186-BT186-BU186</f>
        <v>0</v>
      </c>
      <c r="BW186" s="204">
        <f t="shared" si="229"/>
        <v>0</v>
      </c>
      <c r="BX186" s="204">
        <f t="shared" si="229"/>
        <v>0</v>
      </c>
      <c r="BY186" s="204">
        <f t="shared" si="229"/>
        <v>0</v>
      </c>
      <c r="BZ186" s="204">
        <f t="shared" si="229"/>
        <v>0</v>
      </c>
      <c r="CA186" s="204">
        <f t="shared" si="229"/>
        <v>0</v>
      </c>
      <c r="CB186" s="205">
        <f t="shared" si="229"/>
        <v>0</v>
      </c>
      <c r="CC186" s="973">
        <f>IF($Z186=1,0,IF(AND($Z186=0,BX186&gt;0),1,IF(AND($Z186=0,BZ186&gt;0),1,IF(AND($Z186=0,CB186&gt;0),1,0))))</f>
        <v>0</v>
      </c>
      <c r="CD186" s="973">
        <f t="shared" si="224"/>
        <v>0</v>
      </c>
      <c r="CE186" s="11"/>
      <c r="CF186" s="11"/>
      <c r="CG186" s="11"/>
      <c r="CH186" s="11"/>
      <c r="CI186" s="11"/>
      <c r="CJ186" s="11"/>
      <c r="CK186" s="11"/>
      <c r="CL186" s="11"/>
      <c r="CM186" s="11"/>
    </row>
    <row r="187" spans="1:91" ht="14.25" customHeight="1">
      <c r="A187" s="950" t="str">
        <f>A186</f>
        <v/>
      </c>
      <c r="B187" s="57"/>
      <c r="C187" s="2051"/>
      <c r="D187" s="2053"/>
      <c r="E187" s="2051"/>
      <c r="F187" s="2772"/>
      <c r="G187" s="1121">
        <f>Import!Q884</f>
        <v>0</v>
      </c>
      <c r="H187" s="2774"/>
      <c r="I187" s="450"/>
      <c r="J187" s="2775"/>
      <c r="K187" s="450"/>
      <c r="L187" s="2775"/>
      <c r="M187" s="450"/>
      <c r="N187" s="2775"/>
      <c r="O187" s="450"/>
      <c r="P187" s="2775"/>
      <c r="Q187" s="11"/>
      <c r="R187" s="11"/>
      <c r="S187" s="397"/>
      <c r="T187" s="419"/>
      <c r="U187" s="444">
        <f>Import!N885</f>
        <v>0</v>
      </c>
      <c r="V187" s="11"/>
      <c r="W187" s="306"/>
      <c r="X187" s="306"/>
      <c r="Y187" s="306"/>
      <c r="Z187" s="11"/>
      <c r="AE187" s="204"/>
      <c r="AF187" s="204"/>
      <c r="AG187" s="204"/>
      <c r="AH187" s="204"/>
      <c r="AI187" s="922"/>
      <c r="AJ187" s="205"/>
      <c r="AK187" s="973"/>
      <c r="AL187" s="973">
        <f>AL186</f>
        <v>0</v>
      </c>
      <c r="AP187" s="204"/>
      <c r="AQ187" s="204"/>
      <c r="AR187" s="204"/>
      <c r="AS187" s="204"/>
      <c r="AT187" s="204"/>
      <c r="AU187" s="205"/>
      <c r="AV187" s="973"/>
      <c r="AW187" s="973">
        <f>AW186</f>
        <v>0</v>
      </c>
      <c r="BA187" s="204"/>
      <c r="BB187" s="204"/>
      <c r="BC187" s="204"/>
      <c r="BD187" s="204"/>
      <c r="BE187" s="204"/>
      <c r="BF187" s="205"/>
      <c r="BG187" s="973"/>
      <c r="BH187" s="973">
        <f>BH186</f>
        <v>0</v>
      </c>
      <c r="BL187" s="204"/>
      <c r="BM187" s="204"/>
      <c r="BN187" s="204"/>
      <c r="BO187" s="204"/>
      <c r="BP187" s="204"/>
      <c r="BQ187" s="205"/>
      <c r="BR187" s="973"/>
      <c r="BS187" s="973">
        <f>BS186</f>
        <v>0</v>
      </c>
      <c r="BW187" s="204"/>
      <c r="BX187" s="204"/>
      <c r="BY187" s="204"/>
      <c r="BZ187" s="204"/>
      <c r="CA187" s="204"/>
      <c r="CB187" s="205"/>
      <c r="CC187" s="973"/>
      <c r="CD187" s="973">
        <f>CD186</f>
        <v>0</v>
      </c>
      <c r="CE187" s="11"/>
      <c r="CF187" s="11"/>
      <c r="CG187" s="11"/>
      <c r="CH187" s="11"/>
      <c r="CI187" s="11"/>
      <c r="CJ187" s="11"/>
      <c r="CK187" s="11"/>
      <c r="CL187" s="11"/>
      <c r="CM187" s="11"/>
    </row>
    <row r="188" spans="1:91" ht="24.75" customHeight="1">
      <c r="A188" s="949" t="str">
        <f>IF(E188&gt;0,"Wypełnione","")</f>
        <v/>
      </c>
      <c r="B188" s="57"/>
      <c r="C188" s="2050">
        <f>'Og s3a'!C897</f>
        <v>0</v>
      </c>
      <c r="D188" s="2052">
        <f>'Og s3a'!E897</f>
        <v>0</v>
      </c>
      <c r="E188" s="2050">
        <f>'Og s3a'!F897</f>
        <v>0</v>
      </c>
      <c r="F188" s="2771"/>
      <c r="G188" s="448">
        <f>T188</f>
        <v>0</v>
      </c>
      <c r="H188" s="2773">
        <f>U188</f>
        <v>0</v>
      </c>
      <c r="I188" s="451"/>
      <c r="J188" s="2775"/>
      <c r="K188" s="451"/>
      <c r="L188" s="2775"/>
      <c r="M188" s="451"/>
      <c r="N188" s="2775"/>
      <c r="O188" s="451"/>
      <c r="P188" s="2775"/>
      <c r="Q188" s="11"/>
      <c r="R188" s="11"/>
      <c r="S188" s="396">
        <f>'Og s3a'!G897</f>
        <v>0</v>
      </c>
      <c r="T188" s="398">
        <f>'Og s3a'!D897</f>
        <v>0</v>
      </c>
      <c r="U188" s="444">
        <f>Import!N886</f>
        <v>0</v>
      </c>
      <c r="V188" s="11"/>
      <c r="W188" s="306"/>
      <c r="X188" s="306"/>
      <c r="Y188" s="306"/>
      <c r="Z188" s="970">
        <f>IF(F188=AF$7,1,0)</f>
        <v>0</v>
      </c>
      <c r="AA188" s="970">
        <f>Z188*D188</f>
        <v>0</v>
      </c>
      <c r="AB188" s="978">
        <f>IF($Z188=0,0,IF(AF188+AH188+AJ188&gt;0,$AA188,0))</f>
        <v>0</v>
      </c>
      <c r="AC188" s="980">
        <f>IF($Z188=0,0,IF(AND(AB188=0,G189&gt;0),$AA188,0))</f>
        <v>0</v>
      </c>
      <c r="AD188" s="969">
        <f>AA188-AB188-AC188</f>
        <v>0</v>
      </c>
      <c r="AE188" s="204">
        <f t="shared" si="225"/>
        <v>0</v>
      </c>
      <c r="AF188" s="204">
        <f t="shared" si="225"/>
        <v>0</v>
      </c>
      <c r="AG188" s="204">
        <f t="shared" si="225"/>
        <v>0</v>
      </c>
      <c r="AH188" s="204">
        <f t="shared" si="225"/>
        <v>0</v>
      </c>
      <c r="AI188" s="922">
        <f t="shared" si="225"/>
        <v>0</v>
      </c>
      <c r="AJ188" s="205">
        <f t="shared" si="225"/>
        <v>0</v>
      </c>
      <c r="AK188" s="973">
        <f>IF($Z188=1,0,IF(AND($Z188=0,AF188&gt;0),1,IF(AND($Z188=0,AH188&gt;0),1,IF(AND($Z188=0,AJ188&gt;0),1,0))))</f>
        <v>0</v>
      </c>
      <c r="AL188" s="973">
        <f t="shared" si="220"/>
        <v>0</v>
      </c>
      <c r="AM188" s="978">
        <f>IF($Z188=0,0,IF(AQ188+AS188+AU188&gt;0,$AA188,0))</f>
        <v>0</v>
      </c>
      <c r="AN188" s="980">
        <f>IF($Z188=0,0,IF(AND(AM188=0,I189&gt;0),$AA188,0))</f>
        <v>0</v>
      </c>
      <c r="AO188" s="969">
        <f>$AA188-AM188-AN188</f>
        <v>0</v>
      </c>
      <c r="AP188" s="204">
        <f t="shared" si="226"/>
        <v>0</v>
      </c>
      <c r="AQ188" s="204">
        <f t="shared" si="226"/>
        <v>0</v>
      </c>
      <c r="AR188" s="204">
        <f t="shared" si="226"/>
        <v>0</v>
      </c>
      <c r="AS188" s="204">
        <f t="shared" si="226"/>
        <v>0</v>
      </c>
      <c r="AT188" s="204">
        <f t="shared" si="226"/>
        <v>0</v>
      </c>
      <c r="AU188" s="205">
        <f t="shared" si="226"/>
        <v>0</v>
      </c>
      <c r="AV188" s="973">
        <f>IF($Z188=1,0,IF(AND($Z188=0,AQ188&gt;0),1,IF(AND($Z188=0,AS188&gt;0),1,IF(AND($Z188=0,AU188&gt;0),1,0))))</f>
        <v>0</v>
      </c>
      <c r="AW188" s="973">
        <f t="shared" si="221"/>
        <v>0</v>
      </c>
      <c r="AX188" s="978">
        <f>IF($Z188=0,0,IF(BB188+BD188+BF188&gt;0,$AA188,0))</f>
        <v>0</v>
      </c>
      <c r="AY188" s="980">
        <f>IF($Z188=0,0,IF(AND(AX188=0,K189&gt;0),$AA188,0))</f>
        <v>0</v>
      </c>
      <c r="AZ188" s="969">
        <f>$AA188-AX188-AY188</f>
        <v>0</v>
      </c>
      <c r="BA188" s="204">
        <f t="shared" si="227"/>
        <v>0</v>
      </c>
      <c r="BB188" s="204">
        <f t="shared" si="227"/>
        <v>0</v>
      </c>
      <c r="BC188" s="204">
        <f t="shared" si="227"/>
        <v>0</v>
      </c>
      <c r="BD188" s="204">
        <f t="shared" si="227"/>
        <v>0</v>
      </c>
      <c r="BE188" s="204">
        <f t="shared" si="227"/>
        <v>0</v>
      </c>
      <c r="BF188" s="205">
        <f t="shared" si="227"/>
        <v>0</v>
      </c>
      <c r="BG188" s="973">
        <f>IF($Z188=1,0,IF(AND($Z188=0,BB188&gt;0),1,IF(AND($Z188=0,BD188&gt;0),1,IF(AND($Z188=0,BF188&gt;0),1,0))))</f>
        <v>0</v>
      </c>
      <c r="BH188" s="973">
        <f t="shared" si="222"/>
        <v>0</v>
      </c>
      <c r="BI188" s="978">
        <f>IF($Z188=0,0,IF(BM188+BO188+BQ188&gt;0,$AA188,0))</f>
        <v>0</v>
      </c>
      <c r="BJ188" s="980">
        <f>IF($Z188=0,0,IF(AND(BI188=0,M189&gt;0),$AA188,0))</f>
        <v>0</v>
      </c>
      <c r="BK188" s="969">
        <f>$AA188-BI188-BJ188</f>
        <v>0</v>
      </c>
      <c r="BL188" s="204">
        <f t="shared" si="228"/>
        <v>0</v>
      </c>
      <c r="BM188" s="204">
        <f t="shared" si="228"/>
        <v>0</v>
      </c>
      <c r="BN188" s="204">
        <f t="shared" si="228"/>
        <v>0</v>
      </c>
      <c r="BO188" s="204">
        <f t="shared" si="228"/>
        <v>0</v>
      </c>
      <c r="BP188" s="204">
        <f t="shared" si="228"/>
        <v>0</v>
      </c>
      <c r="BQ188" s="205">
        <f t="shared" si="228"/>
        <v>0</v>
      </c>
      <c r="BR188" s="973">
        <f>IF($Z188=1,0,IF(AND($Z188=0,BM188&gt;0),1,IF(AND($Z188=0,BO188&gt;0),1,IF(AND($Z188=0,BQ188&gt;0),1,0))))</f>
        <v>0</v>
      </c>
      <c r="BS188" s="973">
        <f t="shared" si="223"/>
        <v>0</v>
      </c>
      <c r="BT188" s="978">
        <f>IF($Z188=0,0,IF(BX188+BZ188+CB188&gt;0,$AA188,0))</f>
        <v>0</v>
      </c>
      <c r="BU188" s="980">
        <f>IF($Z188=0,0,IF(AND(BT188=0,O189&gt;0),$AA188,0))</f>
        <v>0</v>
      </c>
      <c r="BV188" s="969">
        <f>$AA188-BT188-BU188</f>
        <v>0</v>
      </c>
      <c r="BW188" s="204">
        <f t="shared" si="229"/>
        <v>0</v>
      </c>
      <c r="BX188" s="204">
        <f t="shared" si="229"/>
        <v>0</v>
      </c>
      <c r="BY188" s="204">
        <f t="shared" si="229"/>
        <v>0</v>
      </c>
      <c r="BZ188" s="204">
        <f t="shared" si="229"/>
        <v>0</v>
      </c>
      <c r="CA188" s="204">
        <f t="shared" si="229"/>
        <v>0</v>
      </c>
      <c r="CB188" s="205">
        <f t="shared" si="229"/>
        <v>0</v>
      </c>
      <c r="CC188" s="973">
        <f>IF($Z188=1,0,IF(AND($Z188=0,BX188&gt;0),1,IF(AND($Z188=0,BZ188&gt;0),1,IF(AND($Z188=0,CB188&gt;0),1,0))))</f>
        <v>0</v>
      </c>
      <c r="CD188" s="973">
        <f t="shared" si="224"/>
        <v>0</v>
      </c>
      <c r="CE188" s="11"/>
      <c r="CF188" s="11"/>
      <c r="CG188" s="11"/>
      <c r="CH188" s="11"/>
      <c r="CI188" s="11"/>
      <c r="CJ188" s="11"/>
      <c r="CK188" s="11"/>
      <c r="CL188" s="11"/>
      <c r="CM188" s="11"/>
    </row>
    <row r="189" spans="1:91" ht="14.25" customHeight="1">
      <c r="A189" s="950" t="str">
        <f>A188</f>
        <v/>
      </c>
      <c r="B189" s="57"/>
      <c r="C189" s="2051"/>
      <c r="D189" s="2053"/>
      <c r="E189" s="2051"/>
      <c r="F189" s="2772"/>
      <c r="G189" s="1121">
        <f>Import!Q886</f>
        <v>0</v>
      </c>
      <c r="H189" s="2774"/>
      <c r="I189" s="450"/>
      <c r="J189" s="2775"/>
      <c r="K189" s="450"/>
      <c r="L189" s="2775"/>
      <c r="M189" s="450"/>
      <c r="N189" s="2775"/>
      <c r="O189" s="450"/>
      <c r="P189" s="2775"/>
      <c r="Q189" s="11"/>
      <c r="R189" s="11"/>
      <c r="S189" s="397"/>
      <c r="T189" s="419"/>
      <c r="U189" s="444">
        <f>Import!N887</f>
        <v>0</v>
      </c>
      <c r="V189" s="11"/>
      <c r="W189" s="306"/>
      <c r="X189" s="306"/>
      <c r="Y189" s="306"/>
      <c r="Z189" s="11"/>
      <c r="AE189" s="204"/>
      <c r="AF189" s="204"/>
      <c r="AG189" s="204"/>
      <c r="AH189" s="204"/>
      <c r="AI189" s="922"/>
      <c r="AJ189" s="205"/>
      <c r="AK189" s="973"/>
      <c r="AL189" s="973">
        <f>AL188</f>
        <v>0</v>
      </c>
      <c r="AP189" s="204"/>
      <c r="AQ189" s="204"/>
      <c r="AR189" s="204"/>
      <c r="AS189" s="204"/>
      <c r="AT189" s="204"/>
      <c r="AU189" s="205"/>
      <c r="AV189" s="973"/>
      <c r="AW189" s="973">
        <f>AW188</f>
        <v>0</v>
      </c>
      <c r="BA189" s="204"/>
      <c r="BB189" s="204"/>
      <c r="BC189" s="204"/>
      <c r="BD189" s="204"/>
      <c r="BE189" s="204"/>
      <c r="BF189" s="205"/>
      <c r="BG189" s="973"/>
      <c r="BH189" s="973">
        <f>BH188</f>
        <v>0</v>
      </c>
      <c r="BL189" s="204"/>
      <c r="BM189" s="204"/>
      <c r="BN189" s="204"/>
      <c r="BO189" s="204"/>
      <c r="BP189" s="204"/>
      <c r="BQ189" s="205"/>
      <c r="BR189" s="973"/>
      <c r="BS189" s="973">
        <f>BS188</f>
        <v>0</v>
      </c>
      <c r="BW189" s="204"/>
      <c r="BX189" s="204"/>
      <c r="BY189" s="204"/>
      <c r="BZ189" s="204"/>
      <c r="CA189" s="204"/>
      <c r="CB189" s="205"/>
      <c r="CC189" s="973"/>
      <c r="CD189" s="973">
        <f>CD188</f>
        <v>0</v>
      </c>
      <c r="CE189" s="11"/>
      <c r="CF189" s="11"/>
      <c r="CG189" s="11"/>
      <c r="CH189" s="11"/>
      <c r="CI189" s="11"/>
      <c r="CJ189" s="11"/>
      <c r="CK189" s="11"/>
      <c r="CL189" s="11"/>
      <c r="CM189" s="11"/>
    </row>
    <row r="190" spans="1:91" ht="24.75" customHeight="1">
      <c r="A190" s="949" t="str">
        <f>IF(E190&gt;0,"Wypełnione","")</f>
        <v/>
      </c>
      <c r="B190" s="57"/>
      <c r="C190" s="2050">
        <f>'Og s3a'!C899</f>
        <v>0</v>
      </c>
      <c r="D190" s="2052">
        <f>'Og s3a'!E899</f>
        <v>0</v>
      </c>
      <c r="E190" s="2050">
        <f>'Og s3a'!F899</f>
        <v>0</v>
      </c>
      <c r="F190" s="2771"/>
      <c r="G190" s="448">
        <f>T190</f>
        <v>0</v>
      </c>
      <c r="H190" s="2773">
        <f>U190</f>
        <v>0</v>
      </c>
      <c r="I190" s="451"/>
      <c r="J190" s="2775"/>
      <c r="K190" s="451"/>
      <c r="L190" s="2775"/>
      <c r="M190" s="451"/>
      <c r="N190" s="2775"/>
      <c r="O190" s="451"/>
      <c r="P190" s="2775"/>
      <c r="Q190" s="11"/>
      <c r="R190" s="11"/>
      <c r="S190" s="396">
        <f>'Og s3a'!G899</f>
        <v>0</v>
      </c>
      <c r="T190" s="398">
        <f>'Og s3a'!D899</f>
        <v>0</v>
      </c>
      <c r="U190" s="444">
        <f>Import!N888</f>
        <v>0</v>
      </c>
      <c r="V190" s="11"/>
      <c r="W190" s="306"/>
      <c r="X190" s="306"/>
      <c r="Y190" s="306"/>
      <c r="Z190" s="970">
        <f>IF(F190=AF$7,1,0)</f>
        <v>0</v>
      </c>
      <c r="AA190" s="970">
        <f>Z190*D190</f>
        <v>0</v>
      </c>
      <c r="AB190" s="978">
        <f>IF($Z190=0,0,IF(AF190+AH190+AJ190&gt;0,$AA190,0))</f>
        <v>0</v>
      </c>
      <c r="AC190" s="980">
        <f>IF($Z190=0,0,IF(AND(AB190=0,G191&gt;0),$AA190,0))</f>
        <v>0</v>
      </c>
      <c r="AD190" s="969">
        <f>AA190-AB190-AC190</f>
        <v>0</v>
      </c>
      <c r="AE190" s="204">
        <f t="shared" si="225"/>
        <v>0</v>
      </c>
      <c r="AF190" s="204">
        <f t="shared" si="225"/>
        <v>0</v>
      </c>
      <c r="AG190" s="204">
        <f t="shared" si="225"/>
        <v>0</v>
      </c>
      <c r="AH190" s="204">
        <f t="shared" si="225"/>
        <v>0</v>
      </c>
      <c r="AI190" s="922">
        <f t="shared" si="225"/>
        <v>0</v>
      </c>
      <c r="AJ190" s="205">
        <f t="shared" si="225"/>
        <v>0</v>
      </c>
      <c r="AK190" s="973">
        <f>IF($Z190=1,0,IF(AND($Z190=0,AF190&gt;0),1,IF(AND($Z190=0,AH190&gt;0),1,IF(AND($Z190=0,AJ190&gt;0),1,0))))</f>
        <v>0</v>
      </c>
      <c r="AL190" s="973">
        <f t="shared" si="220"/>
        <v>0</v>
      </c>
      <c r="AM190" s="978">
        <f>IF($Z190=0,0,IF(AQ190+AS190+AU190&gt;0,$AA190,0))</f>
        <v>0</v>
      </c>
      <c r="AN190" s="980">
        <f>IF($Z190=0,0,IF(AND(AM190=0,I191&gt;0),$AA190,0))</f>
        <v>0</v>
      </c>
      <c r="AO190" s="969">
        <f>$AA190-AM190-AN190</f>
        <v>0</v>
      </c>
      <c r="AP190" s="204">
        <f t="shared" si="226"/>
        <v>0</v>
      </c>
      <c r="AQ190" s="204">
        <f t="shared" si="226"/>
        <v>0</v>
      </c>
      <c r="AR190" s="204">
        <f t="shared" si="226"/>
        <v>0</v>
      </c>
      <c r="AS190" s="204">
        <f t="shared" si="226"/>
        <v>0</v>
      </c>
      <c r="AT190" s="204">
        <f t="shared" si="226"/>
        <v>0</v>
      </c>
      <c r="AU190" s="205">
        <f t="shared" si="226"/>
        <v>0</v>
      </c>
      <c r="AV190" s="973">
        <f>IF($Z190=1,0,IF(AND($Z190=0,AQ190&gt;0),1,IF(AND($Z190=0,AS190&gt;0),1,IF(AND($Z190=0,AU190&gt;0),1,0))))</f>
        <v>0</v>
      </c>
      <c r="AW190" s="973">
        <f t="shared" si="221"/>
        <v>0</v>
      </c>
      <c r="AX190" s="978">
        <f>IF($Z190=0,0,IF(BB190+BD190+BF190&gt;0,$AA190,0))</f>
        <v>0</v>
      </c>
      <c r="AY190" s="980">
        <f>IF($Z190=0,0,IF(AND(AX190=0,K191&gt;0),$AA190,0))</f>
        <v>0</v>
      </c>
      <c r="AZ190" s="969">
        <f>$AA190-AX190-AY190</f>
        <v>0</v>
      </c>
      <c r="BA190" s="204">
        <f t="shared" si="227"/>
        <v>0</v>
      </c>
      <c r="BB190" s="204">
        <f t="shared" si="227"/>
        <v>0</v>
      </c>
      <c r="BC190" s="204">
        <f t="shared" si="227"/>
        <v>0</v>
      </c>
      <c r="BD190" s="204">
        <f t="shared" si="227"/>
        <v>0</v>
      </c>
      <c r="BE190" s="204">
        <f t="shared" si="227"/>
        <v>0</v>
      </c>
      <c r="BF190" s="205">
        <f t="shared" si="227"/>
        <v>0</v>
      </c>
      <c r="BG190" s="973">
        <f>IF($Z190=1,0,IF(AND($Z190=0,BB190&gt;0),1,IF(AND($Z190=0,BD190&gt;0),1,IF(AND($Z190=0,BF190&gt;0),1,0))))</f>
        <v>0</v>
      </c>
      <c r="BH190" s="973">
        <f t="shared" si="222"/>
        <v>0</v>
      </c>
      <c r="BI190" s="978">
        <f>IF($Z190=0,0,IF(BM190+BO190+BQ190&gt;0,$AA190,0))</f>
        <v>0</v>
      </c>
      <c r="BJ190" s="980">
        <f>IF($Z190=0,0,IF(AND(BI190=0,M191&gt;0),$AA190,0))</f>
        <v>0</v>
      </c>
      <c r="BK190" s="969">
        <f>$AA190-BI190-BJ190</f>
        <v>0</v>
      </c>
      <c r="BL190" s="204">
        <f t="shared" si="228"/>
        <v>0</v>
      </c>
      <c r="BM190" s="204">
        <f t="shared" si="228"/>
        <v>0</v>
      </c>
      <c r="BN190" s="204">
        <f t="shared" si="228"/>
        <v>0</v>
      </c>
      <c r="BO190" s="204">
        <f t="shared" si="228"/>
        <v>0</v>
      </c>
      <c r="BP190" s="204">
        <f t="shared" si="228"/>
        <v>0</v>
      </c>
      <c r="BQ190" s="205">
        <f t="shared" si="228"/>
        <v>0</v>
      </c>
      <c r="BR190" s="973">
        <f>IF($Z190=1,0,IF(AND($Z190=0,BM190&gt;0),1,IF(AND($Z190=0,BO190&gt;0),1,IF(AND($Z190=0,BQ190&gt;0),1,0))))</f>
        <v>0</v>
      </c>
      <c r="BS190" s="973">
        <f t="shared" si="223"/>
        <v>0</v>
      </c>
      <c r="BT190" s="978">
        <f>IF($Z190=0,0,IF(BX190+BZ190+CB190&gt;0,$AA190,0))</f>
        <v>0</v>
      </c>
      <c r="BU190" s="980">
        <f>IF($Z190=0,0,IF(AND(BT190=0,O191&gt;0),$AA190,0))</f>
        <v>0</v>
      </c>
      <c r="BV190" s="969">
        <f>$AA190-BT190-BU190</f>
        <v>0</v>
      </c>
      <c r="BW190" s="204">
        <f t="shared" si="229"/>
        <v>0</v>
      </c>
      <c r="BX190" s="204">
        <f t="shared" si="229"/>
        <v>0</v>
      </c>
      <c r="BY190" s="204">
        <f t="shared" si="229"/>
        <v>0</v>
      </c>
      <c r="BZ190" s="204">
        <f t="shared" si="229"/>
        <v>0</v>
      </c>
      <c r="CA190" s="204">
        <f t="shared" si="229"/>
        <v>0</v>
      </c>
      <c r="CB190" s="205">
        <f t="shared" si="229"/>
        <v>0</v>
      </c>
      <c r="CC190" s="973">
        <f>IF($Z190=1,0,IF(AND($Z190=0,BX190&gt;0),1,IF(AND($Z190=0,BZ190&gt;0),1,IF(AND($Z190=0,CB190&gt;0),1,0))))</f>
        <v>0</v>
      </c>
      <c r="CD190" s="973">
        <f t="shared" si="224"/>
        <v>0</v>
      </c>
      <c r="CE190" s="11"/>
      <c r="CF190" s="11"/>
      <c r="CG190" s="11"/>
      <c r="CH190" s="11"/>
      <c r="CI190" s="11"/>
      <c r="CJ190" s="11"/>
      <c r="CK190" s="11"/>
      <c r="CL190" s="11"/>
      <c r="CM190" s="11"/>
    </row>
    <row r="191" spans="1:91" ht="14.25" customHeight="1">
      <c r="A191" s="950" t="str">
        <f>A190</f>
        <v/>
      </c>
      <c r="B191" s="57"/>
      <c r="C191" s="2051"/>
      <c r="D191" s="2053"/>
      <c r="E191" s="2051"/>
      <c r="F191" s="2772"/>
      <c r="G191" s="1121">
        <f>Import!Q888</f>
        <v>0</v>
      </c>
      <c r="H191" s="2774"/>
      <c r="I191" s="450"/>
      <c r="J191" s="2775"/>
      <c r="K191" s="450"/>
      <c r="L191" s="2775"/>
      <c r="M191" s="450"/>
      <c r="N191" s="2775"/>
      <c r="O191" s="450"/>
      <c r="P191" s="2775"/>
      <c r="Q191" s="11"/>
      <c r="R191" s="11"/>
      <c r="S191" s="397"/>
      <c r="T191" s="419"/>
      <c r="U191" s="444">
        <f>Import!N889</f>
        <v>0</v>
      </c>
      <c r="V191" s="11"/>
      <c r="W191" s="306"/>
      <c r="X191" s="306"/>
      <c r="Y191" s="306"/>
      <c r="Z191" s="11"/>
      <c r="AE191" s="204"/>
      <c r="AF191" s="204"/>
      <c r="AG191" s="204"/>
      <c r="AH191" s="204"/>
      <c r="AI191" s="922"/>
      <c r="AJ191" s="205"/>
      <c r="AK191" s="973"/>
      <c r="AL191" s="973">
        <f>AL190</f>
        <v>0</v>
      </c>
      <c r="AP191" s="204"/>
      <c r="AQ191" s="204"/>
      <c r="AR191" s="204"/>
      <c r="AS191" s="204"/>
      <c r="AT191" s="204"/>
      <c r="AU191" s="205"/>
      <c r="AV191" s="973"/>
      <c r="AW191" s="973">
        <f>AW190</f>
        <v>0</v>
      </c>
      <c r="BA191" s="204"/>
      <c r="BB191" s="204"/>
      <c r="BC191" s="204"/>
      <c r="BD191" s="204"/>
      <c r="BE191" s="204"/>
      <c r="BF191" s="205"/>
      <c r="BG191" s="973"/>
      <c r="BH191" s="973">
        <f>BH190</f>
        <v>0</v>
      </c>
      <c r="BL191" s="204"/>
      <c r="BM191" s="204"/>
      <c r="BN191" s="204"/>
      <c r="BO191" s="204"/>
      <c r="BP191" s="204"/>
      <c r="BQ191" s="205"/>
      <c r="BR191" s="973"/>
      <c r="BS191" s="973">
        <f>BS190</f>
        <v>0</v>
      </c>
      <c r="BW191" s="204"/>
      <c r="BX191" s="204"/>
      <c r="BY191" s="204"/>
      <c r="BZ191" s="204"/>
      <c r="CA191" s="204"/>
      <c r="CB191" s="205"/>
      <c r="CC191" s="973"/>
      <c r="CD191" s="973">
        <f>CD190</f>
        <v>0</v>
      </c>
      <c r="CE191" s="11"/>
      <c r="CF191" s="11"/>
      <c r="CG191" s="11"/>
      <c r="CH191" s="11"/>
      <c r="CI191" s="11"/>
      <c r="CJ191" s="11"/>
      <c r="CK191" s="11"/>
      <c r="CL191" s="11"/>
      <c r="CM191" s="11"/>
    </row>
    <row r="192" spans="1:91" ht="24.75" customHeight="1">
      <c r="A192" s="949" t="str">
        <f>IF(E192&gt;0,"Wypełnione","")</f>
        <v/>
      </c>
      <c r="B192" s="57"/>
      <c r="C192" s="2050">
        <f>'Og s3a'!C901</f>
        <v>0</v>
      </c>
      <c r="D192" s="2052">
        <f>'Og s3a'!E901</f>
        <v>0</v>
      </c>
      <c r="E192" s="2050">
        <f>'Og s3a'!F901</f>
        <v>0</v>
      </c>
      <c r="F192" s="2771"/>
      <c r="G192" s="448">
        <f>T192</f>
        <v>0</v>
      </c>
      <c r="H192" s="2773">
        <f>U192</f>
        <v>0</v>
      </c>
      <c r="I192" s="451"/>
      <c r="J192" s="2775"/>
      <c r="K192" s="451"/>
      <c r="L192" s="2775"/>
      <c r="M192" s="451"/>
      <c r="N192" s="2775"/>
      <c r="O192" s="451"/>
      <c r="P192" s="2775"/>
      <c r="Q192" s="11"/>
      <c r="R192" s="11"/>
      <c r="S192" s="396">
        <f>'Og s3a'!G901</f>
        <v>0</v>
      </c>
      <c r="T192" s="398">
        <f>'Og s3a'!D901</f>
        <v>0</v>
      </c>
      <c r="U192" s="444">
        <f>Import!N890</f>
        <v>0</v>
      </c>
      <c r="V192" s="11"/>
      <c r="W192" s="306"/>
      <c r="X192" s="306"/>
      <c r="Y192" s="306"/>
      <c r="Z192" s="970">
        <f>IF(F192=AF$7,1,0)</f>
        <v>0</v>
      </c>
      <c r="AA192" s="970">
        <f>Z192*D192</f>
        <v>0</v>
      </c>
      <c r="AB192" s="978">
        <f>IF($Z192=0,0,IF(AF192+AH192+AJ192&gt;0,$AA192,0))</f>
        <v>0</v>
      </c>
      <c r="AC192" s="980">
        <f>IF($Z192=0,0,IF(AND(AB192=0,G193&gt;0),$AA192,0))</f>
        <v>0</v>
      </c>
      <c r="AD192" s="969">
        <f>AA192-AB192-AC192</f>
        <v>0</v>
      </c>
      <c r="AE192" s="204">
        <f t="shared" si="225"/>
        <v>0</v>
      </c>
      <c r="AF192" s="204">
        <f t="shared" si="225"/>
        <v>0</v>
      </c>
      <c r="AG192" s="204">
        <f t="shared" si="225"/>
        <v>0</v>
      </c>
      <c r="AH192" s="204">
        <f t="shared" si="225"/>
        <v>0</v>
      </c>
      <c r="AI192" s="922">
        <f t="shared" si="225"/>
        <v>0</v>
      </c>
      <c r="AJ192" s="205">
        <f t="shared" si="225"/>
        <v>0</v>
      </c>
      <c r="AK192" s="973">
        <f>IF($Z192=1,0,IF(AND($Z192=0,AF192&gt;0),1,IF(AND($Z192=0,AH192&gt;0),1,IF(AND($Z192=0,AJ192&gt;0),1,0))))</f>
        <v>0</v>
      </c>
      <c r="AL192" s="973">
        <f t="shared" si="220"/>
        <v>0</v>
      </c>
      <c r="AM192" s="978">
        <f>IF($Z192=0,0,IF(AQ192+AS192+AU192&gt;0,$AA192,0))</f>
        <v>0</v>
      </c>
      <c r="AN192" s="980">
        <f>IF($Z192=0,0,IF(AND(AM192=0,I193&gt;0),$AA192,0))</f>
        <v>0</v>
      </c>
      <c r="AO192" s="969">
        <f>$AA192-AM192-AN192</f>
        <v>0</v>
      </c>
      <c r="AP192" s="204">
        <f t="shared" si="226"/>
        <v>0</v>
      </c>
      <c r="AQ192" s="204">
        <f t="shared" si="226"/>
        <v>0</v>
      </c>
      <c r="AR192" s="204">
        <f t="shared" si="226"/>
        <v>0</v>
      </c>
      <c r="AS192" s="204">
        <f t="shared" si="226"/>
        <v>0</v>
      </c>
      <c r="AT192" s="204">
        <f t="shared" si="226"/>
        <v>0</v>
      </c>
      <c r="AU192" s="205">
        <f t="shared" si="226"/>
        <v>0</v>
      </c>
      <c r="AV192" s="973">
        <f>IF($Z192=1,0,IF(AND($Z192=0,AQ192&gt;0),1,IF(AND($Z192=0,AS192&gt;0),1,IF(AND($Z192=0,AU192&gt;0),1,0))))</f>
        <v>0</v>
      </c>
      <c r="AW192" s="973">
        <f t="shared" si="221"/>
        <v>0</v>
      </c>
      <c r="AX192" s="978">
        <f>IF($Z192=0,0,IF(BB192+BD192+BF192&gt;0,$AA192,0))</f>
        <v>0</v>
      </c>
      <c r="AY192" s="980">
        <f>IF($Z192=0,0,IF(AND(AX192=0,K193&gt;0),$AA192,0))</f>
        <v>0</v>
      </c>
      <c r="AZ192" s="969">
        <f>$AA192-AX192-AY192</f>
        <v>0</v>
      </c>
      <c r="BA192" s="204">
        <f t="shared" si="227"/>
        <v>0</v>
      </c>
      <c r="BB192" s="204">
        <f t="shared" si="227"/>
        <v>0</v>
      </c>
      <c r="BC192" s="204">
        <f t="shared" si="227"/>
        <v>0</v>
      </c>
      <c r="BD192" s="204">
        <f t="shared" si="227"/>
        <v>0</v>
      </c>
      <c r="BE192" s="204">
        <f t="shared" si="227"/>
        <v>0</v>
      </c>
      <c r="BF192" s="205">
        <f t="shared" si="227"/>
        <v>0</v>
      </c>
      <c r="BG192" s="973">
        <f>IF($Z192=1,0,IF(AND($Z192=0,BB192&gt;0),1,IF(AND($Z192=0,BD192&gt;0),1,IF(AND($Z192=0,BF192&gt;0),1,0))))</f>
        <v>0</v>
      </c>
      <c r="BH192" s="973">
        <f t="shared" si="222"/>
        <v>0</v>
      </c>
      <c r="BI192" s="978">
        <f>IF($Z192=0,0,IF(BM192+BO192+BQ192&gt;0,$AA192,0))</f>
        <v>0</v>
      </c>
      <c r="BJ192" s="980">
        <f>IF($Z192=0,0,IF(AND(BI192=0,M193&gt;0),$AA192,0))</f>
        <v>0</v>
      </c>
      <c r="BK192" s="969">
        <f>$AA192-BI192-BJ192</f>
        <v>0</v>
      </c>
      <c r="BL192" s="204">
        <f t="shared" si="228"/>
        <v>0</v>
      </c>
      <c r="BM192" s="204">
        <f t="shared" si="228"/>
        <v>0</v>
      </c>
      <c r="BN192" s="204">
        <f t="shared" si="228"/>
        <v>0</v>
      </c>
      <c r="BO192" s="204">
        <f t="shared" si="228"/>
        <v>0</v>
      </c>
      <c r="BP192" s="204">
        <f t="shared" si="228"/>
        <v>0</v>
      </c>
      <c r="BQ192" s="205">
        <f t="shared" si="228"/>
        <v>0</v>
      </c>
      <c r="BR192" s="973">
        <f>IF($Z192=1,0,IF(AND($Z192=0,BM192&gt;0),1,IF(AND($Z192=0,BO192&gt;0),1,IF(AND($Z192=0,BQ192&gt;0),1,0))))</f>
        <v>0</v>
      </c>
      <c r="BS192" s="973">
        <f t="shared" si="223"/>
        <v>0</v>
      </c>
      <c r="BT192" s="978">
        <f>IF($Z192=0,0,IF(BX192+BZ192+CB192&gt;0,$AA192,0))</f>
        <v>0</v>
      </c>
      <c r="BU192" s="980">
        <f>IF($Z192=0,0,IF(AND(BT192=0,O193&gt;0),$AA192,0))</f>
        <v>0</v>
      </c>
      <c r="BV192" s="969">
        <f>$AA192-BT192-BU192</f>
        <v>0</v>
      </c>
      <c r="BW192" s="204">
        <f t="shared" si="229"/>
        <v>0</v>
      </c>
      <c r="BX192" s="204">
        <f t="shared" si="229"/>
        <v>0</v>
      </c>
      <c r="BY192" s="204">
        <f t="shared" si="229"/>
        <v>0</v>
      </c>
      <c r="BZ192" s="204">
        <f t="shared" si="229"/>
        <v>0</v>
      </c>
      <c r="CA192" s="204">
        <f t="shared" si="229"/>
        <v>0</v>
      </c>
      <c r="CB192" s="205">
        <f t="shared" si="229"/>
        <v>0</v>
      </c>
      <c r="CC192" s="973">
        <f>IF($Z192=1,0,IF(AND($Z192=0,BX192&gt;0),1,IF(AND($Z192=0,BZ192&gt;0),1,IF(AND($Z192=0,CB192&gt;0),1,0))))</f>
        <v>0</v>
      </c>
      <c r="CD192" s="973">
        <f t="shared" si="224"/>
        <v>0</v>
      </c>
      <c r="CE192" s="11"/>
      <c r="CF192" s="11"/>
      <c r="CG192" s="11"/>
      <c r="CH192" s="11"/>
      <c r="CI192" s="11"/>
      <c r="CJ192" s="11"/>
      <c r="CK192" s="11"/>
      <c r="CL192" s="11"/>
      <c r="CM192" s="11"/>
    </row>
    <row r="193" spans="1:91" ht="14.25" customHeight="1">
      <c r="A193" s="950" t="str">
        <f>A192</f>
        <v/>
      </c>
      <c r="B193" s="57"/>
      <c r="C193" s="2051"/>
      <c r="D193" s="2053"/>
      <c r="E193" s="2051"/>
      <c r="F193" s="2772"/>
      <c r="G193" s="1121">
        <f>Import!Q890</f>
        <v>0</v>
      </c>
      <c r="H193" s="2774"/>
      <c r="I193" s="450"/>
      <c r="J193" s="2775"/>
      <c r="K193" s="450"/>
      <c r="L193" s="2775"/>
      <c r="M193" s="450"/>
      <c r="N193" s="2775"/>
      <c r="O193" s="450"/>
      <c r="P193" s="2775"/>
      <c r="Q193" s="11"/>
      <c r="R193" s="11"/>
      <c r="S193" s="397"/>
      <c r="T193" s="419"/>
      <c r="U193" s="444">
        <f>Import!N891</f>
        <v>0</v>
      </c>
      <c r="V193" s="11"/>
      <c r="W193" s="306"/>
      <c r="X193" s="306"/>
      <c r="Y193" s="306"/>
      <c r="Z193" s="11"/>
      <c r="AE193" s="204"/>
      <c r="AF193" s="204"/>
      <c r="AG193" s="204"/>
      <c r="AH193" s="204"/>
      <c r="AI193" s="922"/>
      <c r="AJ193" s="205"/>
      <c r="AK193" s="973"/>
      <c r="AL193" s="973">
        <f>AL192</f>
        <v>0</v>
      </c>
      <c r="AP193" s="204"/>
      <c r="AQ193" s="204"/>
      <c r="AR193" s="204"/>
      <c r="AS193" s="204"/>
      <c r="AT193" s="204"/>
      <c r="AU193" s="205"/>
      <c r="AV193" s="973"/>
      <c r="AW193" s="973">
        <f>AW192</f>
        <v>0</v>
      </c>
      <c r="BA193" s="204"/>
      <c r="BB193" s="204"/>
      <c r="BC193" s="204"/>
      <c r="BD193" s="204"/>
      <c r="BE193" s="204"/>
      <c r="BF193" s="205"/>
      <c r="BG193" s="973"/>
      <c r="BH193" s="973">
        <f>BH192</f>
        <v>0</v>
      </c>
      <c r="BL193" s="204"/>
      <c r="BM193" s="204"/>
      <c r="BN193" s="204"/>
      <c r="BO193" s="204"/>
      <c r="BP193" s="204"/>
      <c r="BQ193" s="205"/>
      <c r="BR193" s="973"/>
      <c r="BS193" s="973">
        <f>BS192</f>
        <v>0</v>
      </c>
      <c r="BW193" s="204"/>
      <c r="BX193" s="204"/>
      <c r="BY193" s="204"/>
      <c r="BZ193" s="204"/>
      <c r="CA193" s="204"/>
      <c r="CB193" s="205"/>
      <c r="CC193" s="973"/>
      <c r="CD193" s="973">
        <f>CD192</f>
        <v>0</v>
      </c>
      <c r="CE193" s="11"/>
      <c r="CF193" s="11"/>
      <c r="CG193" s="11"/>
      <c r="CH193" s="11"/>
      <c r="CI193" s="11"/>
      <c r="CJ193" s="11"/>
      <c r="CK193" s="11"/>
      <c r="CL193" s="11"/>
      <c r="CM193" s="11"/>
    </row>
    <row r="194" spans="1:91" ht="24.75" customHeight="1">
      <c r="A194" s="949" t="str">
        <f>IF(E194&gt;0,"Wypełnione","")</f>
        <v/>
      </c>
      <c r="B194" s="57"/>
      <c r="C194" s="2050">
        <f>'Og s3a'!C903</f>
        <v>0</v>
      </c>
      <c r="D194" s="2052">
        <f>'Og s3a'!E903</f>
        <v>0</v>
      </c>
      <c r="E194" s="2050">
        <f>'Og s3a'!F903</f>
        <v>0</v>
      </c>
      <c r="F194" s="2771"/>
      <c r="G194" s="448">
        <f>T194</f>
        <v>0</v>
      </c>
      <c r="H194" s="2773">
        <f>U194</f>
        <v>0</v>
      </c>
      <c r="I194" s="451"/>
      <c r="J194" s="2775"/>
      <c r="K194" s="451"/>
      <c r="L194" s="2775"/>
      <c r="M194" s="451"/>
      <c r="N194" s="2775"/>
      <c r="O194" s="451"/>
      <c r="P194" s="2775"/>
      <c r="Q194" s="11"/>
      <c r="R194" s="11"/>
      <c r="S194" s="396">
        <f>'Og s3a'!G903</f>
        <v>0</v>
      </c>
      <c r="T194" s="398">
        <f>'Og s3a'!D903</f>
        <v>0</v>
      </c>
      <c r="U194" s="444">
        <f>Import!N892</f>
        <v>0</v>
      </c>
      <c r="V194" s="11"/>
      <c r="W194" s="306"/>
      <c r="X194" s="306"/>
      <c r="Y194" s="306"/>
      <c r="Z194" s="970">
        <f>IF(F194=AF$7,1,0)</f>
        <v>0</v>
      </c>
      <c r="AA194" s="970">
        <f>Z194*D194</f>
        <v>0</v>
      </c>
      <c r="AB194" s="978">
        <f>IF($Z194=0,0,IF(AF194+AH194+AJ194&gt;0,$AA194,0))</f>
        <v>0</v>
      </c>
      <c r="AC194" s="980">
        <f>IF($Z194=0,0,IF(AND(AB194=0,G195&gt;0),$AA194,0))</f>
        <v>0</v>
      </c>
      <c r="AD194" s="969">
        <f>AA194-AB194-AC194</f>
        <v>0</v>
      </c>
      <c r="AE194" s="204">
        <f t="shared" si="225"/>
        <v>0</v>
      </c>
      <c r="AF194" s="204">
        <f t="shared" si="225"/>
        <v>0</v>
      </c>
      <c r="AG194" s="204">
        <f t="shared" si="225"/>
        <v>0</v>
      </c>
      <c r="AH194" s="204">
        <f t="shared" si="225"/>
        <v>0</v>
      </c>
      <c r="AI194" s="922">
        <f t="shared" si="225"/>
        <v>0</v>
      </c>
      <c r="AJ194" s="205">
        <f t="shared" si="225"/>
        <v>0</v>
      </c>
      <c r="AK194" s="973">
        <f>IF($Z194=1,0,IF(AND($Z194=0,AF194&gt;0),1,IF(AND($Z194=0,AH194&gt;0),1,IF(AND($Z194=0,AJ194&gt;0),1,0))))</f>
        <v>0</v>
      </c>
      <c r="AL194" s="973">
        <f t="shared" si="220"/>
        <v>0</v>
      </c>
      <c r="AM194" s="978">
        <f>IF($Z194=0,0,IF(AQ194+AS194+AU194&gt;0,$AA194,0))</f>
        <v>0</v>
      </c>
      <c r="AN194" s="980">
        <f>IF($Z194=0,0,IF(AND(AM194=0,I195&gt;0),$AA194,0))</f>
        <v>0</v>
      </c>
      <c r="AO194" s="969">
        <f>$AA194-AM194-AN194</f>
        <v>0</v>
      </c>
      <c r="AP194" s="204">
        <f t="shared" si="226"/>
        <v>0</v>
      </c>
      <c r="AQ194" s="204">
        <f t="shared" si="226"/>
        <v>0</v>
      </c>
      <c r="AR194" s="204">
        <f t="shared" si="226"/>
        <v>0</v>
      </c>
      <c r="AS194" s="204">
        <f t="shared" si="226"/>
        <v>0</v>
      </c>
      <c r="AT194" s="204">
        <f t="shared" si="226"/>
        <v>0</v>
      </c>
      <c r="AU194" s="205">
        <f t="shared" si="226"/>
        <v>0</v>
      </c>
      <c r="AV194" s="973">
        <f>IF($Z194=1,0,IF(AND($Z194=0,AQ194&gt;0),1,IF(AND($Z194=0,AS194&gt;0),1,IF(AND($Z194=0,AU194&gt;0),1,0))))</f>
        <v>0</v>
      </c>
      <c r="AW194" s="973">
        <f t="shared" si="221"/>
        <v>0</v>
      </c>
      <c r="AX194" s="978">
        <f>IF($Z194=0,0,IF(BB194+BD194+BF194&gt;0,$AA194,0))</f>
        <v>0</v>
      </c>
      <c r="AY194" s="980">
        <f>IF($Z194=0,0,IF(AND(AX194=0,K195&gt;0),$AA194,0))</f>
        <v>0</v>
      </c>
      <c r="AZ194" s="969">
        <f>$AA194-AX194-AY194</f>
        <v>0</v>
      </c>
      <c r="BA194" s="204">
        <f t="shared" si="227"/>
        <v>0</v>
      </c>
      <c r="BB194" s="204">
        <f t="shared" si="227"/>
        <v>0</v>
      </c>
      <c r="BC194" s="204">
        <f t="shared" si="227"/>
        <v>0</v>
      </c>
      <c r="BD194" s="204">
        <f t="shared" si="227"/>
        <v>0</v>
      </c>
      <c r="BE194" s="204">
        <f t="shared" si="227"/>
        <v>0</v>
      </c>
      <c r="BF194" s="205">
        <f t="shared" si="227"/>
        <v>0</v>
      </c>
      <c r="BG194" s="973">
        <f>IF($Z194=1,0,IF(AND($Z194=0,BB194&gt;0),1,IF(AND($Z194=0,BD194&gt;0),1,IF(AND($Z194=0,BF194&gt;0),1,0))))</f>
        <v>0</v>
      </c>
      <c r="BH194" s="973">
        <f t="shared" si="222"/>
        <v>0</v>
      </c>
      <c r="BI194" s="978">
        <f>IF($Z194=0,0,IF(BM194+BO194+BQ194&gt;0,$AA194,0))</f>
        <v>0</v>
      </c>
      <c r="BJ194" s="980">
        <f>IF($Z194=0,0,IF(AND(BI194=0,M195&gt;0),$AA194,0))</f>
        <v>0</v>
      </c>
      <c r="BK194" s="969">
        <f>$AA194-BI194-BJ194</f>
        <v>0</v>
      </c>
      <c r="BL194" s="204">
        <f t="shared" si="228"/>
        <v>0</v>
      </c>
      <c r="BM194" s="204">
        <f t="shared" si="228"/>
        <v>0</v>
      </c>
      <c r="BN194" s="204">
        <f t="shared" si="228"/>
        <v>0</v>
      </c>
      <c r="BO194" s="204">
        <f t="shared" si="228"/>
        <v>0</v>
      </c>
      <c r="BP194" s="204">
        <f t="shared" si="228"/>
        <v>0</v>
      </c>
      <c r="BQ194" s="205">
        <f t="shared" si="228"/>
        <v>0</v>
      </c>
      <c r="BR194" s="973">
        <f>IF($Z194=1,0,IF(AND($Z194=0,BM194&gt;0),1,IF(AND($Z194=0,BO194&gt;0),1,IF(AND($Z194=0,BQ194&gt;0),1,0))))</f>
        <v>0</v>
      </c>
      <c r="BS194" s="973">
        <f t="shared" si="223"/>
        <v>0</v>
      </c>
      <c r="BT194" s="978">
        <f>IF($Z194=0,0,IF(BX194+BZ194+CB194&gt;0,$AA194,0))</f>
        <v>0</v>
      </c>
      <c r="BU194" s="980">
        <f>IF($Z194=0,0,IF(AND(BT194=0,O195&gt;0),$AA194,0))</f>
        <v>0</v>
      </c>
      <c r="BV194" s="969">
        <f>$AA194-BT194-BU194</f>
        <v>0</v>
      </c>
      <c r="BW194" s="204">
        <f t="shared" si="229"/>
        <v>0</v>
      </c>
      <c r="BX194" s="204">
        <f t="shared" si="229"/>
        <v>0</v>
      </c>
      <c r="BY194" s="204">
        <f t="shared" si="229"/>
        <v>0</v>
      </c>
      <c r="BZ194" s="204">
        <f t="shared" si="229"/>
        <v>0</v>
      </c>
      <c r="CA194" s="204">
        <f t="shared" si="229"/>
        <v>0</v>
      </c>
      <c r="CB194" s="205">
        <f t="shared" si="229"/>
        <v>0</v>
      </c>
      <c r="CC194" s="973">
        <f>IF($Z194=1,0,IF(AND($Z194=0,BX194&gt;0),1,IF(AND($Z194=0,BZ194&gt;0),1,IF(AND($Z194=0,CB194&gt;0),1,0))))</f>
        <v>0</v>
      </c>
      <c r="CD194" s="973">
        <f t="shared" si="224"/>
        <v>0</v>
      </c>
      <c r="CE194" s="11"/>
      <c r="CF194" s="11"/>
      <c r="CG194" s="11"/>
      <c r="CH194" s="11"/>
      <c r="CI194" s="11"/>
      <c r="CJ194" s="11"/>
      <c r="CK194" s="11"/>
      <c r="CL194" s="11"/>
      <c r="CM194" s="11"/>
    </row>
    <row r="195" spans="1:91" ht="14.25" customHeight="1">
      <c r="A195" s="950" t="str">
        <f>A194</f>
        <v/>
      </c>
      <c r="B195" s="57"/>
      <c r="C195" s="2051"/>
      <c r="D195" s="2053"/>
      <c r="E195" s="2051"/>
      <c r="F195" s="2772"/>
      <c r="G195" s="1121">
        <f>Import!Q892</f>
        <v>0</v>
      </c>
      <c r="H195" s="2774"/>
      <c r="I195" s="450"/>
      <c r="J195" s="2775"/>
      <c r="K195" s="450"/>
      <c r="L195" s="2775"/>
      <c r="M195" s="450"/>
      <c r="N195" s="2775"/>
      <c r="O195" s="450"/>
      <c r="P195" s="2775"/>
      <c r="Q195" s="11"/>
      <c r="R195" s="11"/>
      <c r="S195" s="397"/>
      <c r="T195" s="419"/>
      <c r="U195" s="444">
        <f>Import!N893</f>
        <v>0</v>
      </c>
      <c r="V195" s="11"/>
      <c r="W195" s="306"/>
      <c r="X195" s="306"/>
      <c r="Y195" s="306"/>
      <c r="Z195" s="11"/>
      <c r="AE195" s="204"/>
      <c r="AF195" s="204"/>
      <c r="AG195" s="204"/>
      <c r="AH195" s="204"/>
      <c r="AI195" s="922"/>
      <c r="AJ195" s="205"/>
      <c r="AK195" s="973"/>
      <c r="AL195" s="973">
        <f>AL194</f>
        <v>0</v>
      </c>
      <c r="AP195" s="204"/>
      <c r="AQ195" s="204"/>
      <c r="AR195" s="204"/>
      <c r="AS195" s="204"/>
      <c r="AT195" s="204"/>
      <c r="AU195" s="205"/>
      <c r="AV195" s="973"/>
      <c r="AW195" s="973">
        <f>AW194</f>
        <v>0</v>
      </c>
      <c r="BA195" s="204"/>
      <c r="BB195" s="204"/>
      <c r="BC195" s="204"/>
      <c r="BD195" s="204"/>
      <c r="BE195" s="204"/>
      <c r="BF195" s="205"/>
      <c r="BG195" s="973"/>
      <c r="BH195" s="973">
        <f>BH194</f>
        <v>0</v>
      </c>
      <c r="BL195" s="204"/>
      <c r="BM195" s="204"/>
      <c r="BN195" s="204"/>
      <c r="BO195" s="204"/>
      <c r="BP195" s="204"/>
      <c r="BQ195" s="205"/>
      <c r="BR195" s="973"/>
      <c r="BS195" s="973">
        <f>BS194</f>
        <v>0</v>
      </c>
      <c r="BW195" s="204"/>
      <c r="BX195" s="204"/>
      <c r="BY195" s="204"/>
      <c r="BZ195" s="204"/>
      <c r="CA195" s="204"/>
      <c r="CB195" s="205"/>
      <c r="CC195" s="973"/>
      <c r="CD195" s="973">
        <f>CD194</f>
        <v>0</v>
      </c>
      <c r="CE195" s="11"/>
      <c r="CF195" s="11"/>
      <c r="CG195" s="11"/>
      <c r="CH195" s="11"/>
      <c r="CI195" s="11"/>
      <c r="CJ195" s="11"/>
      <c r="CK195" s="11"/>
      <c r="CL195" s="11"/>
      <c r="CM195" s="11"/>
    </row>
    <row r="196" spans="1:91" ht="24.75" customHeight="1">
      <c r="A196" s="949" t="str">
        <f>IF(E196&gt;0,"Wypełnione","")</f>
        <v/>
      </c>
      <c r="B196" s="57"/>
      <c r="C196" s="2050">
        <f>'Og s3a'!C905</f>
        <v>0</v>
      </c>
      <c r="D196" s="2052">
        <f>'Og s3a'!E905</f>
        <v>0</v>
      </c>
      <c r="E196" s="2050">
        <f>'Og s3a'!F905</f>
        <v>0</v>
      </c>
      <c r="F196" s="2771"/>
      <c r="G196" s="448">
        <f>T196</f>
        <v>0</v>
      </c>
      <c r="H196" s="2773">
        <f>U196</f>
        <v>0</v>
      </c>
      <c r="I196" s="451"/>
      <c r="J196" s="2775"/>
      <c r="K196" s="451"/>
      <c r="L196" s="2775"/>
      <c r="M196" s="451"/>
      <c r="N196" s="2775"/>
      <c r="O196" s="451"/>
      <c r="P196" s="2775"/>
      <c r="Q196" s="11"/>
      <c r="R196" s="11"/>
      <c r="S196" s="396">
        <f>'Og s3a'!G905</f>
        <v>0</v>
      </c>
      <c r="T196" s="398">
        <f>'Og s3a'!D905</f>
        <v>0</v>
      </c>
      <c r="U196" s="444">
        <f>Import!N894</f>
        <v>0</v>
      </c>
      <c r="V196" s="11"/>
      <c r="W196" s="306"/>
      <c r="X196" s="306"/>
      <c r="Y196" s="306"/>
      <c r="Z196" s="970">
        <f>IF(F196=AF$7,1,0)</f>
        <v>0</v>
      </c>
      <c r="AA196" s="970">
        <f>Z196*D196</f>
        <v>0</v>
      </c>
      <c r="AB196" s="978">
        <f>IF($Z196=0,0,IF(AF196+AH196+AJ196&gt;0,$AA196,0))</f>
        <v>0</v>
      </c>
      <c r="AC196" s="980">
        <f>IF($Z196=0,0,IF(AND(AB196=0,G197&gt;0),$AA196,0))</f>
        <v>0</v>
      </c>
      <c r="AD196" s="969">
        <f>AA196-AB196-AC196</f>
        <v>0</v>
      </c>
      <c r="AE196" s="204">
        <f t="shared" si="225"/>
        <v>0</v>
      </c>
      <c r="AF196" s="204">
        <f t="shared" si="225"/>
        <v>0</v>
      </c>
      <c r="AG196" s="204">
        <f t="shared" si="225"/>
        <v>0</v>
      </c>
      <c r="AH196" s="204">
        <f t="shared" si="225"/>
        <v>0</v>
      </c>
      <c r="AI196" s="922">
        <f t="shared" si="225"/>
        <v>0</v>
      </c>
      <c r="AJ196" s="205">
        <f t="shared" si="225"/>
        <v>0</v>
      </c>
      <c r="AK196" s="973">
        <f>IF($Z196=1,0,IF(AND($Z196=0,AF196&gt;0),1,IF(AND($Z196=0,AH196&gt;0),1,IF(AND($Z196=0,AJ196&gt;0),1,0))))</f>
        <v>0</v>
      </c>
      <c r="AL196" s="973">
        <f t="shared" si="220"/>
        <v>0</v>
      </c>
      <c r="AM196" s="978">
        <f>IF($Z196=0,0,IF(AQ196+AS196+AU196&gt;0,$AA196,0))</f>
        <v>0</v>
      </c>
      <c r="AN196" s="980">
        <f>IF($Z196=0,0,IF(AND(AM196=0,I197&gt;0),$AA196,0))</f>
        <v>0</v>
      </c>
      <c r="AO196" s="969">
        <f>$AA196-AM196-AN196</f>
        <v>0</v>
      </c>
      <c r="AP196" s="204">
        <f t="shared" si="226"/>
        <v>0</v>
      </c>
      <c r="AQ196" s="204">
        <f t="shared" si="226"/>
        <v>0</v>
      </c>
      <c r="AR196" s="204">
        <f t="shared" si="226"/>
        <v>0</v>
      </c>
      <c r="AS196" s="204">
        <f t="shared" si="226"/>
        <v>0</v>
      </c>
      <c r="AT196" s="204">
        <f t="shared" si="226"/>
        <v>0</v>
      </c>
      <c r="AU196" s="205">
        <f t="shared" si="226"/>
        <v>0</v>
      </c>
      <c r="AV196" s="973">
        <f>IF($Z196=1,0,IF(AND($Z196=0,AQ196&gt;0),1,IF(AND($Z196=0,AS196&gt;0),1,IF(AND($Z196=0,AU196&gt;0),1,0))))</f>
        <v>0</v>
      </c>
      <c r="AW196" s="973">
        <f t="shared" si="221"/>
        <v>0</v>
      </c>
      <c r="AX196" s="978">
        <f>IF($Z196=0,0,IF(BB196+BD196+BF196&gt;0,$AA196,0))</f>
        <v>0</v>
      </c>
      <c r="AY196" s="980">
        <f>IF($Z196=0,0,IF(AND(AX196=0,K197&gt;0),$AA196,0))</f>
        <v>0</v>
      </c>
      <c r="AZ196" s="969">
        <f>$AA196-AX196-AY196</f>
        <v>0</v>
      </c>
      <c r="BA196" s="204">
        <f t="shared" si="227"/>
        <v>0</v>
      </c>
      <c r="BB196" s="204">
        <f t="shared" si="227"/>
        <v>0</v>
      </c>
      <c r="BC196" s="204">
        <f t="shared" si="227"/>
        <v>0</v>
      </c>
      <c r="BD196" s="204">
        <f t="shared" si="227"/>
        <v>0</v>
      </c>
      <c r="BE196" s="204">
        <f t="shared" si="227"/>
        <v>0</v>
      </c>
      <c r="BF196" s="205">
        <f t="shared" si="227"/>
        <v>0</v>
      </c>
      <c r="BG196" s="973">
        <f>IF($Z196=1,0,IF(AND($Z196=0,BB196&gt;0),1,IF(AND($Z196=0,BD196&gt;0),1,IF(AND($Z196=0,BF196&gt;0),1,0))))</f>
        <v>0</v>
      </c>
      <c r="BH196" s="973">
        <f t="shared" si="222"/>
        <v>0</v>
      </c>
      <c r="BI196" s="978">
        <f>IF($Z196=0,0,IF(BM196+BO196+BQ196&gt;0,$AA196,0))</f>
        <v>0</v>
      </c>
      <c r="BJ196" s="980">
        <f>IF($Z196=0,0,IF(AND(BI196=0,M197&gt;0),$AA196,0))</f>
        <v>0</v>
      </c>
      <c r="BK196" s="969">
        <f>$AA196-BI196-BJ196</f>
        <v>0</v>
      </c>
      <c r="BL196" s="204">
        <f t="shared" si="228"/>
        <v>0</v>
      </c>
      <c r="BM196" s="204">
        <f t="shared" si="228"/>
        <v>0</v>
      </c>
      <c r="BN196" s="204">
        <f t="shared" si="228"/>
        <v>0</v>
      </c>
      <c r="BO196" s="204">
        <f t="shared" si="228"/>
        <v>0</v>
      </c>
      <c r="BP196" s="204">
        <f t="shared" si="228"/>
        <v>0</v>
      </c>
      <c r="BQ196" s="205">
        <f t="shared" si="228"/>
        <v>0</v>
      </c>
      <c r="BR196" s="973">
        <f>IF($Z196=1,0,IF(AND($Z196=0,BM196&gt;0),1,IF(AND($Z196=0,BO196&gt;0),1,IF(AND($Z196=0,BQ196&gt;0),1,0))))</f>
        <v>0</v>
      </c>
      <c r="BS196" s="973">
        <f t="shared" si="223"/>
        <v>0</v>
      </c>
      <c r="BT196" s="978">
        <f>IF($Z196=0,0,IF(BX196+BZ196+CB196&gt;0,$AA196,0))</f>
        <v>0</v>
      </c>
      <c r="BU196" s="980">
        <f>IF($Z196=0,0,IF(AND(BT196=0,O197&gt;0),$AA196,0))</f>
        <v>0</v>
      </c>
      <c r="BV196" s="969">
        <f>$AA196-BT196-BU196</f>
        <v>0</v>
      </c>
      <c r="BW196" s="204">
        <f t="shared" si="229"/>
        <v>0</v>
      </c>
      <c r="BX196" s="204">
        <f t="shared" si="229"/>
        <v>0</v>
      </c>
      <c r="BY196" s="204">
        <f t="shared" si="229"/>
        <v>0</v>
      </c>
      <c r="BZ196" s="204">
        <f t="shared" si="229"/>
        <v>0</v>
      </c>
      <c r="CA196" s="204">
        <f t="shared" si="229"/>
        <v>0</v>
      </c>
      <c r="CB196" s="205">
        <f t="shared" si="229"/>
        <v>0</v>
      </c>
      <c r="CC196" s="973">
        <f>IF($Z196=1,0,IF(AND($Z196=0,BX196&gt;0),1,IF(AND($Z196=0,BZ196&gt;0),1,IF(AND($Z196=0,CB196&gt;0),1,0))))</f>
        <v>0</v>
      </c>
      <c r="CD196" s="973">
        <f t="shared" si="224"/>
        <v>0</v>
      </c>
      <c r="CE196" s="11"/>
      <c r="CF196" s="11"/>
      <c r="CG196" s="11"/>
      <c r="CH196" s="11"/>
      <c r="CI196" s="11"/>
      <c r="CJ196" s="11"/>
      <c r="CK196" s="11"/>
      <c r="CL196" s="11"/>
      <c r="CM196" s="11"/>
    </row>
    <row r="197" spans="1:91" ht="14.25" customHeight="1">
      <c r="A197" s="950" t="str">
        <f>A196</f>
        <v/>
      </c>
      <c r="B197" s="57"/>
      <c r="C197" s="2051"/>
      <c r="D197" s="2053"/>
      <c r="E197" s="2051"/>
      <c r="F197" s="2772"/>
      <c r="G197" s="1121">
        <f>Import!Q894</f>
        <v>0</v>
      </c>
      <c r="H197" s="2774"/>
      <c r="I197" s="450"/>
      <c r="J197" s="2775"/>
      <c r="K197" s="450"/>
      <c r="L197" s="2775"/>
      <c r="M197" s="450"/>
      <c r="N197" s="2775"/>
      <c r="O197" s="450"/>
      <c r="P197" s="2775"/>
      <c r="Q197" s="11"/>
      <c r="R197" s="11"/>
      <c r="S197" s="397"/>
      <c r="T197" s="419"/>
      <c r="U197" s="444">
        <f>Import!N895</f>
        <v>0</v>
      </c>
      <c r="V197" s="11"/>
      <c r="W197" s="306"/>
      <c r="X197" s="306"/>
      <c r="Y197" s="306"/>
      <c r="Z197" s="11"/>
      <c r="AE197" s="204"/>
      <c r="AF197" s="204"/>
      <c r="AG197" s="204"/>
      <c r="AH197" s="204"/>
      <c r="AI197" s="922"/>
      <c r="AJ197" s="205"/>
      <c r="AK197" s="973"/>
      <c r="AL197" s="973">
        <f>AL196</f>
        <v>0</v>
      </c>
      <c r="AP197" s="204"/>
      <c r="AQ197" s="204"/>
      <c r="AR197" s="204"/>
      <c r="AS197" s="204"/>
      <c r="AT197" s="204"/>
      <c r="AU197" s="205"/>
      <c r="AV197" s="973"/>
      <c r="AW197" s="973">
        <f>AW196</f>
        <v>0</v>
      </c>
      <c r="BA197" s="204"/>
      <c r="BB197" s="204"/>
      <c r="BC197" s="204"/>
      <c r="BD197" s="204"/>
      <c r="BE197" s="204"/>
      <c r="BF197" s="205"/>
      <c r="BG197" s="973"/>
      <c r="BH197" s="973">
        <f>BH196</f>
        <v>0</v>
      </c>
      <c r="BL197" s="204"/>
      <c r="BM197" s="204"/>
      <c r="BN197" s="204"/>
      <c r="BO197" s="204"/>
      <c r="BP197" s="204"/>
      <c r="BQ197" s="205"/>
      <c r="BR197" s="973"/>
      <c r="BS197" s="973">
        <f>BS196</f>
        <v>0</v>
      </c>
      <c r="BW197" s="204"/>
      <c r="BX197" s="204"/>
      <c r="BY197" s="204"/>
      <c r="BZ197" s="204"/>
      <c r="CA197" s="204"/>
      <c r="CB197" s="205"/>
      <c r="CC197" s="973"/>
      <c r="CD197" s="973">
        <f>CD196</f>
        <v>0</v>
      </c>
      <c r="CE197" s="11"/>
      <c r="CF197" s="11"/>
      <c r="CG197" s="11"/>
      <c r="CH197" s="11"/>
      <c r="CI197" s="11"/>
      <c r="CJ197" s="11"/>
      <c r="CK197" s="11"/>
      <c r="CL197" s="11"/>
      <c r="CM197" s="11"/>
    </row>
    <row r="198" spans="1:91" ht="24.75" customHeight="1">
      <c r="A198" s="949" t="str">
        <f>IF(E198&gt;0,"Wypełnione","")</f>
        <v/>
      </c>
      <c r="B198" s="57"/>
      <c r="C198" s="2050">
        <f>'Og s3a'!C907</f>
        <v>0</v>
      </c>
      <c r="D198" s="2052">
        <f>'Og s3a'!E907</f>
        <v>0</v>
      </c>
      <c r="E198" s="2050">
        <f>'Og s3a'!F907</f>
        <v>0</v>
      </c>
      <c r="F198" s="2771"/>
      <c r="G198" s="448">
        <f>T198</f>
        <v>0</v>
      </c>
      <c r="H198" s="2773">
        <f>U198</f>
        <v>0</v>
      </c>
      <c r="I198" s="451"/>
      <c r="J198" s="2775"/>
      <c r="K198" s="451"/>
      <c r="L198" s="2775"/>
      <c r="M198" s="451"/>
      <c r="N198" s="2775"/>
      <c r="O198" s="451"/>
      <c r="P198" s="2775"/>
      <c r="Q198" s="11"/>
      <c r="R198" s="11"/>
      <c r="S198" s="396">
        <f>'Og s3a'!G907</f>
        <v>0</v>
      </c>
      <c r="T198" s="398">
        <f>'Og s3a'!D907</f>
        <v>0</v>
      </c>
      <c r="U198" s="444">
        <f>Import!N896</f>
        <v>0</v>
      </c>
      <c r="V198" s="11"/>
      <c r="W198" s="306"/>
      <c r="X198" s="306"/>
      <c r="Y198" s="306"/>
      <c r="Z198" s="970">
        <f>IF(F198=AF$7,1,0)</f>
        <v>0</v>
      </c>
      <c r="AA198" s="970">
        <f>Z198*D198</f>
        <v>0</v>
      </c>
      <c r="AB198" s="978">
        <f>IF($Z198=0,0,IF(AF198+AH198+AJ198&gt;0,$AA198,0))</f>
        <v>0</v>
      </c>
      <c r="AC198" s="980">
        <f>IF($Z198=0,0,IF(AND(AB198=0,G199&gt;0),$AA198,0))</f>
        <v>0</v>
      </c>
      <c r="AD198" s="969">
        <f>AA198-AB198-AC198</f>
        <v>0</v>
      </c>
      <c r="AE198" s="204">
        <f t="shared" si="225"/>
        <v>0</v>
      </c>
      <c r="AF198" s="204">
        <f t="shared" si="225"/>
        <v>0</v>
      </c>
      <c r="AG198" s="204">
        <f t="shared" si="225"/>
        <v>0</v>
      </c>
      <c r="AH198" s="204">
        <f t="shared" si="225"/>
        <v>0</v>
      </c>
      <c r="AI198" s="922">
        <f t="shared" si="225"/>
        <v>0</v>
      </c>
      <c r="AJ198" s="205">
        <f t="shared" si="225"/>
        <v>0</v>
      </c>
      <c r="AK198" s="973">
        <f>IF($Z198=1,0,IF(AND($Z198=0,AF198&gt;0),1,IF(AND($Z198=0,AH198&gt;0),1,IF(AND($Z198=0,AJ198&gt;0),1,0))))</f>
        <v>0</v>
      </c>
      <c r="AL198" s="973">
        <f t="shared" si="220"/>
        <v>0</v>
      </c>
      <c r="AM198" s="978">
        <f>IF($Z198=0,0,IF(AQ198+AS198+AU198&gt;0,$AA198,0))</f>
        <v>0</v>
      </c>
      <c r="AN198" s="980">
        <f>IF($Z198=0,0,IF(AND(AM198=0,I199&gt;0),$AA198,0))</f>
        <v>0</v>
      </c>
      <c r="AO198" s="969">
        <f>$AA198-AM198-AN198</f>
        <v>0</v>
      </c>
      <c r="AP198" s="204">
        <f t="shared" si="226"/>
        <v>0</v>
      </c>
      <c r="AQ198" s="204">
        <f t="shared" si="226"/>
        <v>0</v>
      </c>
      <c r="AR198" s="204">
        <f t="shared" si="226"/>
        <v>0</v>
      </c>
      <c r="AS198" s="204">
        <f t="shared" si="226"/>
        <v>0</v>
      </c>
      <c r="AT198" s="204">
        <f t="shared" si="226"/>
        <v>0</v>
      </c>
      <c r="AU198" s="205">
        <f t="shared" si="226"/>
        <v>0</v>
      </c>
      <c r="AV198" s="973">
        <f>IF($Z198=1,0,IF(AND($Z198=0,AQ198&gt;0),1,IF(AND($Z198=0,AS198&gt;0),1,IF(AND($Z198=0,AU198&gt;0),1,0))))</f>
        <v>0</v>
      </c>
      <c r="AW198" s="973">
        <f t="shared" si="221"/>
        <v>0</v>
      </c>
      <c r="AX198" s="978">
        <f>IF($Z198=0,0,IF(BB198+BD198+BF198&gt;0,$AA198,0))</f>
        <v>0</v>
      </c>
      <c r="AY198" s="980">
        <f>IF($Z198=0,0,IF(AND(AX198=0,K199&gt;0),$AA198,0))</f>
        <v>0</v>
      </c>
      <c r="AZ198" s="969">
        <f>$AA198-AX198-AY198</f>
        <v>0</v>
      </c>
      <c r="BA198" s="204">
        <f t="shared" si="227"/>
        <v>0</v>
      </c>
      <c r="BB198" s="204">
        <f t="shared" si="227"/>
        <v>0</v>
      </c>
      <c r="BC198" s="204">
        <f t="shared" si="227"/>
        <v>0</v>
      </c>
      <c r="BD198" s="204">
        <f t="shared" si="227"/>
        <v>0</v>
      </c>
      <c r="BE198" s="204">
        <f t="shared" si="227"/>
        <v>0</v>
      </c>
      <c r="BF198" s="205">
        <f t="shared" si="227"/>
        <v>0</v>
      </c>
      <c r="BG198" s="973">
        <f>IF($Z198=1,0,IF(AND($Z198=0,BB198&gt;0),1,IF(AND($Z198=0,BD198&gt;0),1,IF(AND($Z198=0,BF198&gt;0),1,0))))</f>
        <v>0</v>
      </c>
      <c r="BH198" s="973">
        <f t="shared" si="222"/>
        <v>0</v>
      </c>
      <c r="BI198" s="978">
        <f>IF($Z198=0,0,IF(BM198+BO198+BQ198&gt;0,$AA198,0))</f>
        <v>0</v>
      </c>
      <c r="BJ198" s="980">
        <f>IF($Z198=0,0,IF(AND(BI198=0,M199&gt;0),$AA198,0))</f>
        <v>0</v>
      </c>
      <c r="BK198" s="969">
        <f>$AA198-BI198-BJ198</f>
        <v>0</v>
      </c>
      <c r="BL198" s="204">
        <f t="shared" si="228"/>
        <v>0</v>
      </c>
      <c r="BM198" s="204">
        <f t="shared" si="228"/>
        <v>0</v>
      </c>
      <c r="BN198" s="204">
        <f t="shared" si="228"/>
        <v>0</v>
      </c>
      <c r="BO198" s="204">
        <f t="shared" si="228"/>
        <v>0</v>
      </c>
      <c r="BP198" s="204">
        <f t="shared" si="228"/>
        <v>0</v>
      </c>
      <c r="BQ198" s="205">
        <f t="shared" si="228"/>
        <v>0</v>
      </c>
      <c r="BR198" s="973">
        <f>IF($Z198=1,0,IF(AND($Z198=0,BM198&gt;0),1,IF(AND($Z198=0,BO198&gt;0),1,IF(AND($Z198=0,BQ198&gt;0),1,0))))</f>
        <v>0</v>
      </c>
      <c r="BS198" s="973">
        <f t="shared" si="223"/>
        <v>0</v>
      </c>
      <c r="BT198" s="978">
        <f>IF($Z198=0,0,IF(BX198+BZ198+CB198&gt;0,$AA198,0))</f>
        <v>0</v>
      </c>
      <c r="BU198" s="980">
        <f>IF($Z198=0,0,IF(AND(BT198=0,O199&gt;0),$AA198,0))</f>
        <v>0</v>
      </c>
      <c r="BV198" s="969">
        <f>$AA198-BT198-BU198</f>
        <v>0</v>
      </c>
      <c r="BW198" s="204">
        <f t="shared" si="229"/>
        <v>0</v>
      </c>
      <c r="BX198" s="204">
        <f t="shared" si="229"/>
        <v>0</v>
      </c>
      <c r="BY198" s="204">
        <f t="shared" si="229"/>
        <v>0</v>
      </c>
      <c r="BZ198" s="204">
        <f t="shared" si="229"/>
        <v>0</v>
      </c>
      <c r="CA198" s="204">
        <f t="shared" si="229"/>
        <v>0</v>
      </c>
      <c r="CB198" s="205">
        <f t="shared" si="229"/>
        <v>0</v>
      </c>
      <c r="CC198" s="973">
        <f>IF($Z198=1,0,IF(AND($Z198=0,BX198&gt;0),1,IF(AND($Z198=0,BZ198&gt;0),1,IF(AND($Z198=0,CB198&gt;0),1,0))))</f>
        <v>0</v>
      </c>
      <c r="CD198" s="973">
        <f t="shared" si="224"/>
        <v>0</v>
      </c>
      <c r="CE198" s="11"/>
      <c r="CF198" s="11"/>
      <c r="CG198" s="11"/>
      <c r="CH198" s="11"/>
      <c r="CI198" s="11"/>
      <c r="CJ198" s="11"/>
      <c r="CK198" s="11"/>
      <c r="CL198" s="11"/>
      <c r="CM198" s="11"/>
    </row>
    <row r="199" spans="1:91" ht="14.25" customHeight="1">
      <c r="A199" s="950" t="str">
        <f>A198</f>
        <v/>
      </c>
      <c r="B199" s="57"/>
      <c r="C199" s="2051"/>
      <c r="D199" s="2053"/>
      <c r="E199" s="2051"/>
      <c r="F199" s="2772"/>
      <c r="G199" s="1121">
        <f>Import!Q896</f>
        <v>0</v>
      </c>
      <c r="H199" s="2774"/>
      <c r="I199" s="450"/>
      <c r="J199" s="2775"/>
      <c r="K199" s="450"/>
      <c r="L199" s="2775"/>
      <c r="M199" s="450"/>
      <c r="N199" s="2775"/>
      <c r="O199" s="450"/>
      <c r="P199" s="2775"/>
      <c r="Q199" s="11"/>
      <c r="R199" s="11"/>
      <c r="S199" s="397"/>
      <c r="T199" s="419"/>
      <c r="U199" s="444">
        <f>Import!N897</f>
        <v>0</v>
      </c>
      <c r="V199" s="11"/>
      <c r="W199" s="306"/>
      <c r="X199" s="306"/>
      <c r="Y199" s="306"/>
      <c r="Z199" s="11"/>
      <c r="AE199" s="204"/>
      <c r="AF199" s="204"/>
      <c r="AG199" s="204"/>
      <c r="AH199" s="204"/>
      <c r="AI199" s="922"/>
      <c r="AJ199" s="205"/>
      <c r="AK199" s="973"/>
      <c r="AL199" s="973">
        <f>AL198</f>
        <v>0</v>
      </c>
      <c r="AP199" s="204"/>
      <c r="AQ199" s="204"/>
      <c r="AR199" s="204"/>
      <c r="AS199" s="204"/>
      <c r="AT199" s="204"/>
      <c r="AU199" s="205"/>
      <c r="AV199" s="973"/>
      <c r="AW199" s="973">
        <f>AW198</f>
        <v>0</v>
      </c>
      <c r="BA199" s="204"/>
      <c r="BB199" s="204"/>
      <c r="BC199" s="204"/>
      <c r="BD199" s="204"/>
      <c r="BE199" s="204"/>
      <c r="BF199" s="205"/>
      <c r="BG199" s="973"/>
      <c r="BH199" s="973">
        <f>BH198</f>
        <v>0</v>
      </c>
      <c r="BL199" s="204"/>
      <c r="BM199" s="204"/>
      <c r="BN199" s="204"/>
      <c r="BO199" s="204"/>
      <c r="BP199" s="204"/>
      <c r="BQ199" s="205"/>
      <c r="BR199" s="973"/>
      <c r="BS199" s="973">
        <f>BS198</f>
        <v>0</v>
      </c>
      <c r="BW199" s="204"/>
      <c r="BX199" s="204"/>
      <c r="BY199" s="204"/>
      <c r="BZ199" s="204"/>
      <c r="CA199" s="204"/>
      <c r="CB199" s="205"/>
      <c r="CC199" s="973"/>
      <c r="CD199" s="973">
        <f>CD198</f>
        <v>0</v>
      </c>
      <c r="CE199" s="11"/>
      <c r="CF199" s="11"/>
      <c r="CG199" s="11"/>
      <c r="CH199" s="11"/>
      <c r="CI199" s="11"/>
      <c r="CJ199" s="11"/>
      <c r="CK199" s="11"/>
      <c r="CL199" s="11"/>
      <c r="CM199" s="11"/>
    </row>
    <row r="200" spans="1:91" ht="24.75" customHeight="1">
      <c r="A200" s="949" t="str">
        <f>IF(E200&gt;0,"Wypełnione","")</f>
        <v/>
      </c>
      <c r="B200" s="57"/>
      <c r="C200" s="2050">
        <f>'Og s3a'!C909</f>
        <v>0</v>
      </c>
      <c r="D200" s="2052">
        <f>'Og s3a'!E909</f>
        <v>0</v>
      </c>
      <c r="E200" s="2050">
        <f>'Og s3a'!F909</f>
        <v>0</v>
      </c>
      <c r="F200" s="2771"/>
      <c r="G200" s="448">
        <f>T200</f>
        <v>0</v>
      </c>
      <c r="H200" s="2773">
        <f>U200</f>
        <v>0</v>
      </c>
      <c r="I200" s="451"/>
      <c r="J200" s="2775"/>
      <c r="K200" s="451"/>
      <c r="L200" s="2775"/>
      <c r="M200" s="451"/>
      <c r="N200" s="2775"/>
      <c r="O200" s="451"/>
      <c r="P200" s="2775"/>
      <c r="Q200" s="11"/>
      <c r="R200" s="11"/>
      <c r="S200" s="396">
        <f>'Og s3a'!G909</f>
        <v>0</v>
      </c>
      <c r="T200" s="398">
        <f>'Og s3a'!D909</f>
        <v>0</v>
      </c>
      <c r="U200" s="444">
        <f>Import!N898</f>
        <v>0</v>
      </c>
      <c r="V200" s="11"/>
      <c r="W200" s="306"/>
      <c r="X200" s="306"/>
      <c r="Y200" s="306"/>
      <c r="Z200" s="970">
        <f>IF(F200=AF$7,1,0)</f>
        <v>0</v>
      </c>
      <c r="AA200" s="970">
        <f>Z200*D200</f>
        <v>0</v>
      </c>
      <c r="AB200" s="978">
        <f>IF($Z200=0,0,IF(AF200+AH200+AJ200&gt;0,$AA200,0))</f>
        <v>0</v>
      </c>
      <c r="AC200" s="980">
        <f>IF($Z200=0,0,IF(AND(AB200=0,G201&gt;0),$AA200,0))</f>
        <v>0</v>
      </c>
      <c r="AD200" s="969">
        <f>AA200-AB200-AC200</f>
        <v>0</v>
      </c>
      <c r="AE200" s="204">
        <f t="shared" si="225"/>
        <v>0</v>
      </c>
      <c r="AF200" s="204">
        <f t="shared" si="225"/>
        <v>0</v>
      </c>
      <c r="AG200" s="204">
        <f t="shared" si="225"/>
        <v>0</v>
      </c>
      <c r="AH200" s="204">
        <f t="shared" si="225"/>
        <v>0</v>
      </c>
      <c r="AI200" s="922">
        <f t="shared" si="225"/>
        <v>0</v>
      </c>
      <c r="AJ200" s="205">
        <f t="shared" si="225"/>
        <v>0</v>
      </c>
      <c r="AK200" s="973">
        <f>IF($Z200=1,0,IF(AND($Z200=0,AF200&gt;0),1,IF(AND($Z200=0,AH200&gt;0),1,IF(AND($Z200=0,AJ200&gt;0),1,0))))</f>
        <v>0</v>
      </c>
      <c r="AL200" s="973">
        <f t="shared" si="220"/>
        <v>0</v>
      </c>
      <c r="AM200" s="978">
        <f>IF($Z200=0,0,IF(AQ200+AS200+AU200&gt;0,$AA200,0))</f>
        <v>0</v>
      </c>
      <c r="AN200" s="980">
        <f>IF($Z200=0,0,IF(AND(AM200=0,I201&gt;0),$AA200,0))</f>
        <v>0</v>
      </c>
      <c r="AO200" s="969">
        <f>$AA200-AM200-AN200</f>
        <v>0</v>
      </c>
      <c r="AP200" s="204">
        <f t="shared" si="226"/>
        <v>0</v>
      </c>
      <c r="AQ200" s="204">
        <f t="shared" si="226"/>
        <v>0</v>
      </c>
      <c r="AR200" s="204">
        <f t="shared" si="226"/>
        <v>0</v>
      </c>
      <c r="AS200" s="204">
        <f t="shared" si="226"/>
        <v>0</v>
      </c>
      <c r="AT200" s="204">
        <f t="shared" si="226"/>
        <v>0</v>
      </c>
      <c r="AU200" s="205">
        <f t="shared" si="226"/>
        <v>0</v>
      </c>
      <c r="AV200" s="973">
        <f>IF($Z200=1,0,IF(AND($Z200=0,AQ200&gt;0),1,IF(AND($Z200=0,AS200&gt;0),1,IF(AND($Z200=0,AU200&gt;0),1,0))))</f>
        <v>0</v>
      </c>
      <c r="AW200" s="973">
        <f t="shared" si="221"/>
        <v>0</v>
      </c>
      <c r="AX200" s="978">
        <f>IF($Z200=0,0,IF(BB200+BD200+BF200&gt;0,$AA200,0))</f>
        <v>0</v>
      </c>
      <c r="AY200" s="980">
        <f>IF($Z200=0,0,IF(AND(AX200=0,K201&gt;0),$AA200,0))</f>
        <v>0</v>
      </c>
      <c r="AZ200" s="969">
        <f>$AA200-AX200-AY200</f>
        <v>0</v>
      </c>
      <c r="BA200" s="204">
        <f t="shared" si="227"/>
        <v>0</v>
      </c>
      <c r="BB200" s="204">
        <f t="shared" si="227"/>
        <v>0</v>
      </c>
      <c r="BC200" s="204">
        <f t="shared" si="227"/>
        <v>0</v>
      </c>
      <c r="BD200" s="204">
        <f t="shared" si="227"/>
        <v>0</v>
      </c>
      <c r="BE200" s="204">
        <f t="shared" si="227"/>
        <v>0</v>
      </c>
      <c r="BF200" s="205">
        <f t="shared" si="227"/>
        <v>0</v>
      </c>
      <c r="BG200" s="973">
        <f>IF($Z200=1,0,IF(AND($Z200=0,BB200&gt;0),1,IF(AND($Z200=0,BD200&gt;0),1,IF(AND($Z200=0,BF200&gt;0),1,0))))</f>
        <v>0</v>
      </c>
      <c r="BH200" s="973">
        <f t="shared" si="222"/>
        <v>0</v>
      </c>
      <c r="BI200" s="978">
        <f>IF($Z200=0,0,IF(BM200+BO200+BQ200&gt;0,$AA200,0))</f>
        <v>0</v>
      </c>
      <c r="BJ200" s="980">
        <f>IF($Z200=0,0,IF(AND(BI200=0,M201&gt;0),$AA200,0))</f>
        <v>0</v>
      </c>
      <c r="BK200" s="969">
        <f>$AA200-BI200-BJ200</f>
        <v>0</v>
      </c>
      <c r="BL200" s="204">
        <f t="shared" si="228"/>
        <v>0</v>
      </c>
      <c r="BM200" s="204">
        <f t="shared" si="228"/>
        <v>0</v>
      </c>
      <c r="BN200" s="204">
        <f t="shared" si="228"/>
        <v>0</v>
      </c>
      <c r="BO200" s="204">
        <f t="shared" si="228"/>
        <v>0</v>
      </c>
      <c r="BP200" s="204">
        <f t="shared" si="228"/>
        <v>0</v>
      </c>
      <c r="BQ200" s="205">
        <f t="shared" si="228"/>
        <v>0</v>
      </c>
      <c r="BR200" s="973">
        <f>IF($Z200=1,0,IF(AND($Z200=0,BM200&gt;0),1,IF(AND($Z200=0,BO200&gt;0),1,IF(AND($Z200=0,BQ200&gt;0),1,0))))</f>
        <v>0</v>
      </c>
      <c r="BS200" s="973">
        <f t="shared" si="223"/>
        <v>0</v>
      </c>
      <c r="BT200" s="978">
        <f>IF($Z200=0,0,IF(BX200+BZ200+CB200&gt;0,$AA200,0))</f>
        <v>0</v>
      </c>
      <c r="BU200" s="980">
        <f>IF($Z200=0,0,IF(AND(BT200=0,O201&gt;0),$AA200,0))</f>
        <v>0</v>
      </c>
      <c r="BV200" s="969">
        <f>$AA200-BT200-BU200</f>
        <v>0</v>
      </c>
      <c r="BW200" s="204">
        <f t="shared" si="229"/>
        <v>0</v>
      </c>
      <c r="BX200" s="204">
        <f t="shared" si="229"/>
        <v>0</v>
      </c>
      <c r="BY200" s="204">
        <f t="shared" si="229"/>
        <v>0</v>
      </c>
      <c r="BZ200" s="204">
        <f t="shared" si="229"/>
        <v>0</v>
      </c>
      <c r="CA200" s="204">
        <f t="shared" si="229"/>
        <v>0</v>
      </c>
      <c r="CB200" s="205">
        <f t="shared" si="229"/>
        <v>0</v>
      </c>
      <c r="CC200" s="973">
        <f>IF($Z200=1,0,IF(AND($Z200=0,BX200&gt;0),1,IF(AND($Z200=0,BZ200&gt;0),1,IF(AND($Z200=0,CB200&gt;0),1,0))))</f>
        <v>0</v>
      </c>
      <c r="CD200" s="973">
        <f t="shared" si="224"/>
        <v>0</v>
      </c>
      <c r="CE200" s="11"/>
      <c r="CF200" s="11"/>
      <c r="CG200" s="11"/>
      <c r="CH200" s="11"/>
      <c r="CI200" s="11"/>
      <c r="CJ200" s="11"/>
      <c r="CK200" s="11"/>
      <c r="CL200" s="11"/>
      <c r="CM200" s="11"/>
    </row>
    <row r="201" spans="1:91" ht="14.25" customHeight="1">
      <c r="A201" s="950" t="str">
        <f>A200</f>
        <v/>
      </c>
      <c r="B201" s="57"/>
      <c r="C201" s="2051"/>
      <c r="D201" s="2053"/>
      <c r="E201" s="2051"/>
      <c r="F201" s="2772"/>
      <c r="G201" s="1121">
        <f>Import!Q898</f>
        <v>0</v>
      </c>
      <c r="H201" s="2774"/>
      <c r="I201" s="450"/>
      <c r="J201" s="2775"/>
      <c r="K201" s="450"/>
      <c r="L201" s="2775"/>
      <c r="M201" s="450"/>
      <c r="N201" s="2775"/>
      <c r="O201" s="450"/>
      <c r="P201" s="2775"/>
      <c r="Q201" s="11"/>
      <c r="R201" s="11"/>
      <c r="S201" s="397"/>
      <c r="T201" s="419"/>
      <c r="U201" s="444">
        <f>Import!N899</f>
        <v>0</v>
      </c>
      <c r="V201" s="11"/>
      <c r="W201" s="306"/>
      <c r="X201" s="306"/>
      <c r="Y201" s="306"/>
      <c r="Z201" s="11"/>
      <c r="AE201" s="204"/>
      <c r="AF201" s="204"/>
      <c r="AG201" s="204"/>
      <c r="AH201" s="204"/>
      <c r="AI201" s="922"/>
      <c r="AJ201" s="205"/>
      <c r="AK201" s="973"/>
      <c r="AL201" s="973">
        <f>AL200</f>
        <v>0</v>
      </c>
      <c r="AP201" s="204"/>
      <c r="AQ201" s="204"/>
      <c r="AR201" s="204"/>
      <c r="AS201" s="204"/>
      <c r="AT201" s="204"/>
      <c r="AU201" s="205"/>
      <c r="AV201" s="973"/>
      <c r="AW201" s="973">
        <f>AW200</f>
        <v>0</v>
      </c>
      <c r="BA201" s="204"/>
      <c r="BB201" s="204"/>
      <c r="BC201" s="204"/>
      <c r="BD201" s="204"/>
      <c r="BE201" s="204"/>
      <c r="BF201" s="205"/>
      <c r="BG201" s="973"/>
      <c r="BH201" s="973">
        <f>BH200</f>
        <v>0</v>
      </c>
      <c r="BL201" s="204"/>
      <c r="BM201" s="204"/>
      <c r="BN201" s="204"/>
      <c r="BO201" s="204"/>
      <c r="BP201" s="204"/>
      <c r="BQ201" s="205"/>
      <c r="BR201" s="973"/>
      <c r="BS201" s="973">
        <f>BS200</f>
        <v>0</v>
      </c>
      <c r="BW201" s="204"/>
      <c r="BX201" s="204"/>
      <c r="BY201" s="204"/>
      <c r="BZ201" s="204"/>
      <c r="CA201" s="204"/>
      <c r="CB201" s="205"/>
      <c r="CC201" s="973"/>
      <c r="CD201" s="973">
        <f>CD200</f>
        <v>0</v>
      </c>
      <c r="CE201" s="11"/>
      <c r="CF201" s="11"/>
      <c r="CG201" s="11"/>
      <c r="CH201" s="11"/>
      <c r="CI201" s="11"/>
      <c r="CJ201" s="11"/>
      <c r="CK201" s="11"/>
      <c r="CL201" s="11"/>
      <c r="CM201" s="11"/>
    </row>
    <row r="202" spans="1:91" ht="24.75" customHeight="1">
      <c r="A202" s="949" t="str">
        <f>IF(E202&gt;0,"Wypełnione","")</f>
        <v/>
      </c>
      <c r="B202" s="57"/>
      <c r="C202" s="2050">
        <f>'Og s3a'!C911</f>
        <v>0</v>
      </c>
      <c r="D202" s="2052">
        <f>'Og s3a'!E911</f>
        <v>0</v>
      </c>
      <c r="E202" s="2050">
        <f>'Og s3a'!F911</f>
        <v>0</v>
      </c>
      <c r="F202" s="2771"/>
      <c r="G202" s="448">
        <f>T202</f>
        <v>0</v>
      </c>
      <c r="H202" s="2773">
        <f>U202</f>
        <v>0</v>
      </c>
      <c r="I202" s="451"/>
      <c r="J202" s="2775"/>
      <c r="K202" s="451"/>
      <c r="L202" s="2775"/>
      <c r="M202" s="451"/>
      <c r="N202" s="2775"/>
      <c r="O202" s="451"/>
      <c r="P202" s="2775"/>
      <c r="Q202" s="11"/>
      <c r="R202" s="11"/>
      <c r="S202" s="396">
        <f>'Og s3a'!G911</f>
        <v>0</v>
      </c>
      <c r="T202" s="398">
        <f>'Og s3a'!D911</f>
        <v>0</v>
      </c>
      <c r="U202" s="444">
        <f>Import!N900</f>
        <v>0</v>
      </c>
      <c r="V202" s="11"/>
      <c r="W202" s="306"/>
      <c r="X202" s="306"/>
      <c r="Y202" s="306"/>
      <c r="Z202" s="970">
        <f>IF(F202=AF$7,1,0)</f>
        <v>0</v>
      </c>
      <c r="AA202" s="970">
        <f>Z202*D202</f>
        <v>0</v>
      </c>
      <c r="AB202" s="978">
        <f>IF($Z202=0,0,IF(AF202+AH202+AJ202&gt;0,$AA202,0))</f>
        <v>0</v>
      </c>
      <c r="AC202" s="980">
        <f>IF($Z202=0,0,IF(AND(AB202=0,G203&gt;0),$AA202,0))</f>
        <v>0</v>
      </c>
      <c r="AD202" s="969">
        <f>AA202-AB202-AC202</f>
        <v>0</v>
      </c>
      <c r="AE202" s="204">
        <f t="shared" si="225"/>
        <v>0</v>
      </c>
      <c r="AF202" s="204">
        <f t="shared" si="225"/>
        <v>0</v>
      </c>
      <c r="AG202" s="204">
        <f t="shared" si="225"/>
        <v>0</v>
      </c>
      <c r="AH202" s="204">
        <f t="shared" si="225"/>
        <v>0</v>
      </c>
      <c r="AI202" s="922">
        <f t="shared" si="225"/>
        <v>0</v>
      </c>
      <c r="AJ202" s="205">
        <f t="shared" si="225"/>
        <v>0</v>
      </c>
      <c r="AK202" s="973">
        <f>IF($Z202=1,0,IF(AND($Z202=0,AF202&gt;0),1,IF(AND($Z202=0,AH202&gt;0),1,IF(AND($Z202=0,AJ202&gt;0),1,0))))</f>
        <v>0</v>
      </c>
      <c r="AL202" s="973">
        <f t="shared" si="220"/>
        <v>0</v>
      </c>
      <c r="AM202" s="978">
        <f>IF($Z202=0,0,IF(AQ202+AS202+AU202&gt;0,$AA202,0))</f>
        <v>0</v>
      </c>
      <c r="AN202" s="980">
        <f>IF($Z202=0,0,IF(AND(AM202=0,I203&gt;0),$AA202,0))</f>
        <v>0</v>
      </c>
      <c r="AO202" s="969">
        <f>$AA202-AM202-AN202</f>
        <v>0</v>
      </c>
      <c r="AP202" s="204">
        <f t="shared" si="226"/>
        <v>0</v>
      </c>
      <c r="AQ202" s="204">
        <f t="shared" si="226"/>
        <v>0</v>
      </c>
      <c r="AR202" s="204">
        <f t="shared" si="226"/>
        <v>0</v>
      </c>
      <c r="AS202" s="204">
        <f t="shared" si="226"/>
        <v>0</v>
      </c>
      <c r="AT202" s="204">
        <f t="shared" si="226"/>
        <v>0</v>
      </c>
      <c r="AU202" s="205">
        <f t="shared" si="226"/>
        <v>0</v>
      </c>
      <c r="AV202" s="973">
        <f>IF($Z202=1,0,IF(AND($Z202=0,AQ202&gt;0),1,IF(AND($Z202=0,AS202&gt;0),1,IF(AND($Z202=0,AU202&gt;0),1,0))))</f>
        <v>0</v>
      </c>
      <c r="AW202" s="973">
        <f t="shared" si="221"/>
        <v>0</v>
      </c>
      <c r="AX202" s="978">
        <f>IF($Z202=0,0,IF(BB202+BD202+BF202&gt;0,$AA202,0))</f>
        <v>0</v>
      </c>
      <c r="AY202" s="980">
        <f>IF($Z202=0,0,IF(AND(AX202=0,K203&gt;0),$AA202,0))</f>
        <v>0</v>
      </c>
      <c r="AZ202" s="969">
        <f>$AA202-AX202-AY202</f>
        <v>0</v>
      </c>
      <c r="BA202" s="204">
        <f t="shared" si="227"/>
        <v>0</v>
      </c>
      <c r="BB202" s="204">
        <f t="shared" si="227"/>
        <v>0</v>
      </c>
      <c r="BC202" s="204">
        <f t="shared" si="227"/>
        <v>0</v>
      </c>
      <c r="BD202" s="204">
        <f t="shared" si="227"/>
        <v>0</v>
      </c>
      <c r="BE202" s="204">
        <f t="shared" si="227"/>
        <v>0</v>
      </c>
      <c r="BF202" s="205">
        <f t="shared" si="227"/>
        <v>0</v>
      </c>
      <c r="BG202" s="973">
        <f>IF($Z202=1,0,IF(AND($Z202=0,BB202&gt;0),1,IF(AND($Z202=0,BD202&gt;0),1,IF(AND($Z202=0,BF202&gt;0),1,0))))</f>
        <v>0</v>
      </c>
      <c r="BH202" s="973">
        <f t="shared" si="222"/>
        <v>0</v>
      </c>
      <c r="BI202" s="978">
        <f>IF($Z202=0,0,IF(BM202+BO202+BQ202&gt;0,$AA202,0))</f>
        <v>0</v>
      </c>
      <c r="BJ202" s="980">
        <f>IF($Z202=0,0,IF(AND(BI202=0,M203&gt;0),$AA202,0))</f>
        <v>0</v>
      </c>
      <c r="BK202" s="969">
        <f>$AA202-BI202-BJ202</f>
        <v>0</v>
      </c>
      <c r="BL202" s="204">
        <f t="shared" si="228"/>
        <v>0</v>
      </c>
      <c r="BM202" s="204">
        <f t="shared" si="228"/>
        <v>0</v>
      </c>
      <c r="BN202" s="204">
        <f t="shared" si="228"/>
        <v>0</v>
      </c>
      <c r="BO202" s="204">
        <f t="shared" si="228"/>
        <v>0</v>
      </c>
      <c r="BP202" s="204">
        <f t="shared" si="228"/>
        <v>0</v>
      </c>
      <c r="BQ202" s="205">
        <f t="shared" si="228"/>
        <v>0</v>
      </c>
      <c r="BR202" s="973">
        <f>IF($Z202=1,0,IF(AND($Z202=0,BM202&gt;0),1,IF(AND($Z202=0,BO202&gt;0),1,IF(AND($Z202=0,BQ202&gt;0),1,0))))</f>
        <v>0</v>
      </c>
      <c r="BS202" s="973">
        <f t="shared" si="223"/>
        <v>0</v>
      </c>
      <c r="BT202" s="978">
        <f>IF($Z202=0,0,IF(BX202+BZ202+CB202&gt;0,$AA202,0))</f>
        <v>0</v>
      </c>
      <c r="BU202" s="980">
        <f>IF($Z202=0,0,IF(AND(BT202=0,O203&gt;0),$AA202,0))</f>
        <v>0</v>
      </c>
      <c r="BV202" s="969">
        <f>$AA202-BT202-BU202</f>
        <v>0</v>
      </c>
      <c r="BW202" s="204">
        <f t="shared" si="229"/>
        <v>0</v>
      </c>
      <c r="BX202" s="204">
        <f t="shared" si="229"/>
        <v>0</v>
      </c>
      <c r="BY202" s="204">
        <f t="shared" si="229"/>
        <v>0</v>
      </c>
      <c r="BZ202" s="204">
        <f t="shared" si="229"/>
        <v>0</v>
      </c>
      <c r="CA202" s="204">
        <f t="shared" si="229"/>
        <v>0</v>
      </c>
      <c r="CB202" s="205">
        <f t="shared" si="229"/>
        <v>0</v>
      </c>
      <c r="CC202" s="973">
        <f>IF($Z202=1,0,IF(AND($Z202=0,BX202&gt;0),1,IF(AND($Z202=0,BZ202&gt;0),1,IF(AND($Z202=0,CB202&gt;0),1,0))))</f>
        <v>0</v>
      </c>
      <c r="CD202" s="973">
        <f t="shared" si="224"/>
        <v>0</v>
      </c>
      <c r="CE202" s="11"/>
      <c r="CF202" s="11"/>
      <c r="CG202" s="11"/>
      <c r="CH202" s="11"/>
      <c r="CI202" s="11"/>
      <c r="CJ202" s="11"/>
      <c r="CK202" s="11"/>
      <c r="CL202" s="11"/>
      <c r="CM202" s="11"/>
    </row>
    <row r="203" spans="1:91" ht="14.25" customHeight="1">
      <c r="A203" s="950" t="str">
        <f>A202</f>
        <v/>
      </c>
      <c r="B203" s="57"/>
      <c r="C203" s="2051"/>
      <c r="D203" s="2053"/>
      <c r="E203" s="2051"/>
      <c r="F203" s="2772"/>
      <c r="G203" s="1121">
        <f>Import!Q900</f>
        <v>0</v>
      </c>
      <c r="H203" s="2774"/>
      <c r="I203" s="450"/>
      <c r="J203" s="2775"/>
      <c r="K203" s="450"/>
      <c r="L203" s="2775"/>
      <c r="M203" s="450"/>
      <c r="N203" s="2775"/>
      <c r="O203" s="450"/>
      <c r="P203" s="2775"/>
      <c r="Q203" s="11"/>
      <c r="R203" s="11"/>
      <c r="S203" s="397"/>
      <c r="T203" s="419"/>
      <c r="U203" s="444">
        <f>Import!N901</f>
        <v>0</v>
      </c>
      <c r="V203" s="11"/>
      <c r="W203" s="306"/>
      <c r="X203" s="306"/>
      <c r="Y203" s="306"/>
      <c r="Z203" s="11"/>
      <c r="AE203" s="204"/>
      <c r="AF203" s="204"/>
      <c r="AG203" s="204"/>
      <c r="AH203" s="204"/>
      <c r="AI203" s="922"/>
      <c r="AJ203" s="205"/>
      <c r="AK203" s="973"/>
      <c r="AL203" s="973">
        <f>AL202</f>
        <v>0</v>
      </c>
      <c r="AP203" s="204"/>
      <c r="AQ203" s="204"/>
      <c r="AR203" s="204"/>
      <c r="AS203" s="204"/>
      <c r="AT203" s="204"/>
      <c r="AU203" s="205"/>
      <c r="AV203" s="973"/>
      <c r="AW203" s="973">
        <f>AW202</f>
        <v>0</v>
      </c>
      <c r="BA203" s="204"/>
      <c r="BB203" s="204"/>
      <c r="BC203" s="204"/>
      <c r="BD203" s="204"/>
      <c r="BE203" s="204"/>
      <c r="BF203" s="205"/>
      <c r="BG203" s="973"/>
      <c r="BH203" s="973">
        <f>BH202</f>
        <v>0</v>
      </c>
      <c r="BL203" s="204"/>
      <c r="BM203" s="204"/>
      <c r="BN203" s="204"/>
      <c r="BO203" s="204"/>
      <c r="BP203" s="204"/>
      <c r="BQ203" s="205"/>
      <c r="BR203" s="973"/>
      <c r="BS203" s="973">
        <f>BS202</f>
        <v>0</v>
      </c>
      <c r="BW203" s="204"/>
      <c r="BX203" s="204"/>
      <c r="BY203" s="204"/>
      <c r="BZ203" s="204"/>
      <c r="CA203" s="204"/>
      <c r="CB203" s="205"/>
      <c r="CC203" s="973"/>
      <c r="CD203" s="973">
        <f>CD202</f>
        <v>0</v>
      </c>
      <c r="CE203" s="11"/>
      <c r="CF203" s="11"/>
      <c r="CG203" s="11"/>
      <c r="CH203" s="11"/>
      <c r="CI203" s="11"/>
      <c r="CJ203" s="11"/>
      <c r="CK203" s="11"/>
      <c r="CL203" s="11"/>
      <c r="CM203" s="11"/>
    </row>
    <row r="204" spans="1:91" ht="24.75" customHeight="1">
      <c r="A204" s="949" t="str">
        <f>IF(E204&gt;0,"Wypełnione","")</f>
        <v/>
      </c>
      <c r="B204" s="57"/>
      <c r="C204" s="2050">
        <f>'Og s3a'!C913</f>
        <v>0</v>
      </c>
      <c r="D204" s="2052">
        <f>'Og s3a'!E913</f>
        <v>0</v>
      </c>
      <c r="E204" s="2050">
        <f>'Og s3a'!F913</f>
        <v>0</v>
      </c>
      <c r="F204" s="2771"/>
      <c r="G204" s="448">
        <f>T204</f>
        <v>0</v>
      </c>
      <c r="H204" s="2773">
        <f>U204</f>
        <v>0</v>
      </c>
      <c r="I204" s="451"/>
      <c r="J204" s="2775"/>
      <c r="K204" s="451"/>
      <c r="L204" s="2775"/>
      <c r="M204" s="451"/>
      <c r="N204" s="2775"/>
      <c r="O204" s="451"/>
      <c r="P204" s="2775"/>
      <c r="Q204" s="11"/>
      <c r="R204" s="11"/>
      <c r="S204" s="396">
        <f>'Og s3a'!G913</f>
        <v>0</v>
      </c>
      <c r="T204" s="398">
        <f>'Og s3a'!D913</f>
        <v>0</v>
      </c>
      <c r="U204" s="444">
        <f>Import!N902</f>
        <v>0</v>
      </c>
      <c r="V204" s="11"/>
      <c r="W204" s="306"/>
      <c r="X204" s="306"/>
      <c r="Y204" s="306"/>
      <c r="Z204" s="970">
        <f>IF(F204=AF$7,1,0)</f>
        <v>0</v>
      </c>
      <c r="AA204" s="970">
        <f>Z204*D204</f>
        <v>0</v>
      </c>
      <c r="AB204" s="978">
        <f>IF($Z204=0,0,IF(AF204+AH204+AJ204&gt;0,$AA204,0))</f>
        <v>0</v>
      </c>
      <c r="AC204" s="980">
        <f>IF($Z204=0,0,IF(AND(AB204=0,G205&gt;0),$AA204,0))</f>
        <v>0</v>
      </c>
      <c r="AD204" s="969">
        <f>AA204-AB204-AC204</f>
        <v>0</v>
      </c>
      <c r="AE204" s="204">
        <f t="shared" si="225"/>
        <v>0</v>
      </c>
      <c r="AF204" s="204">
        <f t="shared" si="225"/>
        <v>0</v>
      </c>
      <c r="AG204" s="204">
        <f t="shared" si="225"/>
        <v>0</v>
      </c>
      <c r="AH204" s="204">
        <f t="shared" si="225"/>
        <v>0</v>
      </c>
      <c r="AI204" s="922">
        <f t="shared" si="225"/>
        <v>0</v>
      </c>
      <c r="AJ204" s="205">
        <f t="shared" si="225"/>
        <v>0</v>
      </c>
      <c r="AK204" s="973">
        <f>IF($Z204=1,0,IF(AND($Z204=0,AF204&gt;0),1,IF(AND($Z204=0,AH204&gt;0),1,IF(AND($Z204=0,AJ204&gt;0),1,0))))</f>
        <v>0</v>
      </c>
      <c r="AL204" s="973">
        <f t="shared" si="220"/>
        <v>0</v>
      </c>
      <c r="AM204" s="978">
        <f>IF($Z204=0,0,IF(AQ204+AS204+AU204&gt;0,$AA204,0))</f>
        <v>0</v>
      </c>
      <c r="AN204" s="980">
        <f>IF($Z204=0,0,IF(AND(AM204=0,I205&gt;0),$AA204,0))</f>
        <v>0</v>
      </c>
      <c r="AO204" s="969">
        <f>$AA204-AM204-AN204</f>
        <v>0</v>
      </c>
      <c r="AP204" s="204">
        <f t="shared" si="226"/>
        <v>0</v>
      </c>
      <c r="AQ204" s="204">
        <f t="shared" si="226"/>
        <v>0</v>
      </c>
      <c r="AR204" s="204">
        <f t="shared" si="226"/>
        <v>0</v>
      </c>
      <c r="AS204" s="204">
        <f t="shared" si="226"/>
        <v>0</v>
      </c>
      <c r="AT204" s="204">
        <f t="shared" si="226"/>
        <v>0</v>
      </c>
      <c r="AU204" s="205">
        <f t="shared" si="226"/>
        <v>0</v>
      </c>
      <c r="AV204" s="973">
        <f>IF($Z204=1,0,IF(AND($Z204=0,AQ204&gt;0),1,IF(AND($Z204=0,AS204&gt;0),1,IF(AND($Z204=0,AU204&gt;0),1,0))))</f>
        <v>0</v>
      </c>
      <c r="AW204" s="973">
        <f t="shared" si="221"/>
        <v>0</v>
      </c>
      <c r="AX204" s="978">
        <f>IF($Z204=0,0,IF(BB204+BD204+BF204&gt;0,$AA204,0))</f>
        <v>0</v>
      </c>
      <c r="AY204" s="980">
        <f>IF($Z204=0,0,IF(AND(AX204=0,K205&gt;0),$AA204,0))</f>
        <v>0</v>
      </c>
      <c r="AZ204" s="969">
        <f>$AA204-AX204-AY204</f>
        <v>0</v>
      </c>
      <c r="BA204" s="204">
        <f t="shared" si="227"/>
        <v>0</v>
      </c>
      <c r="BB204" s="204">
        <f t="shared" si="227"/>
        <v>0</v>
      </c>
      <c r="BC204" s="204">
        <f t="shared" si="227"/>
        <v>0</v>
      </c>
      <c r="BD204" s="204">
        <f t="shared" si="227"/>
        <v>0</v>
      </c>
      <c r="BE204" s="204">
        <f t="shared" si="227"/>
        <v>0</v>
      </c>
      <c r="BF204" s="205">
        <f t="shared" si="227"/>
        <v>0</v>
      </c>
      <c r="BG204" s="973">
        <f>IF($Z204=1,0,IF(AND($Z204=0,BB204&gt;0),1,IF(AND($Z204=0,BD204&gt;0),1,IF(AND($Z204=0,BF204&gt;0),1,0))))</f>
        <v>0</v>
      </c>
      <c r="BH204" s="973">
        <f t="shared" si="222"/>
        <v>0</v>
      </c>
      <c r="BI204" s="978">
        <f>IF($Z204=0,0,IF(BM204+BO204+BQ204&gt;0,$AA204,0))</f>
        <v>0</v>
      </c>
      <c r="BJ204" s="980">
        <f>IF($Z204=0,0,IF(AND(BI204=0,M205&gt;0),$AA204,0))</f>
        <v>0</v>
      </c>
      <c r="BK204" s="969">
        <f>$AA204-BI204-BJ204</f>
        <v>0</v>
      </c>
      <c r="BL204" s="204">
        <f t="shared" si="228"/>
        <v>0</v>
      </c>
      <c r="BM204" s="204">
        <f t="shared" si="228"/>
        <v>0</v>
      </c>
      <c r="BN204" s="204">
        <f t="shared" si="228"/>
        <v>0</v>
      </c>
      <c r="BO204" s="204">
        <f t="shared" si="228"/>
        <v>0</v>
      </c>
      <c r="BP204" s="204">
        <f t="shared" si="228"/>
        <v>0</v>
      </c>
      <c r="BQ204" s="205">
        <f t="shared" si="228"/>
        <v>0</v>
      </c>
      <c r="BR204" s="973">
        <f>IF($Z204=1,0,IF(AND($Z204=0,BM204&gt;0),1,IF(AND($Z204=0,BO204&gt;0),1,IF(AND($Z204=0,BQ204&gt;0),1,0))))</f>
        <v>0</v>
      </c>
      <c r="BS204" s="973">
        <f t="shared" si="223"/>
        <v>0</v>
      </c>
      <c r="BT204" s="978">
        <f>IF($Z204=0,0,IF(BX204+BZ204+CB204&gt;0,$AA204,0))</f>
        <v>0</v>
      </c>
      <c r="BU204" s="980">
        <f>IF($Z204=0,0,IF(AND(BT204=0,O205&gt;0),$AA204,0))</f>
        <v>0</v>
      </c>
      <c r="BV204" s="969">
        <f>$AA204-BT204-BU204</f>
        <v>0</v>
      </c>
      <c r="BW204" s="204">
        <f t="shared" si="229"/>
        <v>0</v>
      </c>
      <c r="BX204" s="204">
        <f t="shared" si="229"/>
        <v>0</v>
      </c>
      <c r="BY204" s="204">
        <f t="shared" si="229"/>
        <v>0</v>
      </c>
      <c r="BZ204" s="204">
        <f t="shared" si="229"/>
        <v>0</v>
      </c>
      <c r="CA204" s="204">
        <f t="shared" si="229"/>
        <v>0</v>
      </c>
      <c r="CB204" s="205">
        <f t="shared" si="229"/>
        <v>0</v>
      </c>
      <c r="CC204" s="973">
        <f>IF($Z204=1,0,IF(AND($Z204=0,BX204&gt;0),1,IF(AND($Z204=0,BZ204&gt;0),1,IF(AND($Z204=0,CB204&gt;0),1,0))))</f>
        <v>0</v>
      </c>
      <c r="CD204" s="973">
        <f t="shared" si="224"/>
        <v>0</v>
      </c>
      <c r="CE204" s="11"/>
      <c r="CF204" s="11"/>
      <c r="CG204" s="11"/>
      <c r="CH204" s="11"/>
      <c r="CI204" s="11"/>
      <c r="CJ204" s="11"/>
      <c r="CK204" s="11"/>
      <c r="CL204" s="11"/>
      <c r="CM204" s="11"/>
    </row>
    <row r="205" spans="1:91" ht="14.25" customHeight="1">
      <c r="A205" s="950" t="str">
        <f>A204</f>
        <v/>
      </c>
      <c r="B205" s="57"/>
      <c r="C205" s="2051"/>
      <c r="D205" s="2053"/>
      <c r="E205" s="2051"/>
      <c r="F205" s="2772"/>
      <c r="G205" s="1121">
        <f>Import!Q902</f>
        <v>0</v>
      </c>
      <c r="H205" s="2774"/>
      <c r="I205" s="450"/>
      <c r="J205" s="2775"/>
      <c r="K205" s="450"/>
      <c r="L205" s="2775"/>
      <c r="M205" s="450"/>
      <c r="N205" s="2775"/>
      <c r="O205" s="450"/>
      <c r="P205" s="2775"/>
      <c r="Q205" s="11"/>
      <c r="R205" s="11"/>
      <c r="S205" s="397"/>
      <c r="T205" s="419"/>
      <c r="U205" s="444">
        <f>Import!N903</f>
        <v>0</v>
      </c>
      <c r="V205" s="11"/>
      <c r="W205" s="306"/>
      <c r="X205" s="306"/>
      <c r="Y205" s="306"/>
      <c r="Z205" s="11"/>
      <c r="AE205" s="204"/>
      <c r="AF205" s="204"/>
      <c r="AG205" s="204"/>
      <c r="AH205" s="204"/>
      <c r="AI205" s="922"/>
      <c r="AJ205" s="205"/>
      <c r="AK205" s="973"/>
      <c r="AL205" s="973">
        <f>AL204</f>
        <v>0</v>
      </c>
      <c r="AP205" s="204"/>
      <c r="AQ205" s="204"/>
      <c r="AR205" s="204"/>
      <c r="AS205" s="204"/>
      <c r="AT205" s="204"/>
      <c r="AU205" s="205"/>
      <c r="AV205" s="973"/>
      <c r="AW205" s="973">
        <f>AW204</f>
        <v>0</v>
      </c>
      <c r="BA205" s="204"/>
      <c r="BB205" s="204"/>
      <c r="BC205" s="204"/>
      <c r="BD205" s="204"/>
      <c r="BE205" s="204"/>
      <c r="BF205" s="205"/>
      <c r="BG205" s="973"/>
      <c r="BH205" s="973">
        <f>BH204</f>
        <v>0</v>
      </c>
      <c r="BL205" s="204"/>
      <c r="BM205" s="204"/>
      <c r="BN205" s="204"/>
      <c r="BO205" s="204"/>
      <c r="BP205" s="204"/>
      <c r="BQ205" s="205"/>
      <c r="BR205" s="973"/>
      <c r="BS205" s="973">
        <f>BS204</f>
        <v>0</v>
      </c>
      <c r="BW205" s="204"/>
      <c r="BX205" s="204"/>
      <c r="BY205" s="204"/>
      <c r="BZ205" s="204"/>
      <c r="CA205" s="204"/>
      <c r="CB205" s="205"/>
      <c r="CC205" s="973"/>
      <c r="CD205" s="973">
        <f>CD204</f>
        <v>0</v>
      </c>
      <c r="CE205" s="11"/>
      <c r="CF205" s="11"/>
      <c r="CG205" s="11"/>
      <c r="CH205" s="11"/>
      <c r="CI205" s="11"/>
      <c r="CJ205" s="11"/>
      <c r="CK205" s="11"/>
      <c r="CL205" s="11"/>
      <c r="CM205" s="11"/>
    </row>
    <row r="206" spans="1:91" ht="24.75" customHeight="1">
      <c r="A206" s="949" t="str">
        <f>IF(E206&gt;0,"Wypełnione","")</f>
        <v/>
      </c>
      <c r="B206" s="57"/>
      <c r="C206" s="2050">
        <f>'Og s3a'!C915</f>
        <v>0</v>
      </c>
      <c r="D206" s="2052">
        <f>'Og s3a'!E915</f>
        <v>0</v>
      </c>
      <c r="E206" s="2050">
        <f>'Og s3a'!F915</f>
        <v>0</v>
      </c>
      <c r="F206" s="2771"/>
      <c r="G206" s="448">
        <f>T206</f>
        <v>0</v>
      </c>
      <c r="H206" s="2773">
        <f>U206</f>
        <v>0</v>
      </c>
      <c r="I206" s="451"/>
      <c r="J206" s="2775"/>
      <c r="K206" s="451"/>
      <c r="L206" s="2775"/>
      <c r="M206" s="451"/>
      <c r="N206" s="2775"/>
      <c r="O206" s="451"/>
      <c r="P206" s="2775"/>
      <c r="Q206" s="11"/>
      <c r="R206" s="11"/>
      <c r="S206" s="396">
        <f>'Og s3a'!G915</f>
        <v>0</v>
      </c>
      <c r="T206" s="398">
        <f>'Og s3a'!D915</f>
        <v>0</v>
      </c>
      <c r="U206" s="444">
        <f>Import!N904</f>
        <v>0</v>
      </c>
      <c r="V206" s="11"/>
      <c r="W206" s="306"/>
      <c r="X206" s="306"/>
      <c r="Y206" s="306"/>
      <c r="Z206" s="970">
        <f>IF(F206=AF$7,1,0)</f>
        <v>0</v>
      </c>
      <c r="AA206" s="970">
        <f>Z206*D206</f>
        <v>0</v>
      </c>
      <c r="AB206" s="978">
        <f>IF($Z206=0,0,IF(AF206+AH206+AJ206&gt;0,$AA206,0))</f>
        <v>0</v>
      </c>
      <c r="AC206" s="980">
        <f>IF($Z206=0,0,IF(AND(AB206=0,G207&gt;0),$AA206,0))</f>
        <v>0</v>
      </c>
      <c r="AD206" s="969">
        <f>AA206-AB206-AC206</f>
        <v>0</v>
      </c>
      <c r="AE206" s="204">
        <f t="shared" si="225"/>
        <v>0</v>
      </c>
      <c r="AF206" s="204">
        <f t="shared" si="225"/>
        <v>0</v>
      </c>
      <c r="AG206" s="204">
        <f t="shared" si="225"/>
        <v>0</v>
      </c>
      <c r="AH206" s="204">
        <f t="shared" si="225"/>
        <v>0</v>
      </c>
      <c r="AI206" s="922">
        <f t="shared" si="225"/>
        <v>0</v>
      </c>
      <c r="AJ206" s="205">
        <f t="shared" si="225"/>
        <v>0</v>
      </c>
      <c r="AK206" s="973">
        <f>IF($Z206=1,0,IF(AND($Z206=0,AF206&gt;0),1,IF(AND($Z206=0,AH206&gt;0),1,IF(AND($Z206=0,AJ206&gt;0),1,0))))</f>
        <v>0</v>
      </c>
      <c r="AL206" s="973">
        <f t="shared" si="220"/>
        <v>0</v>
      </c>
      <c r="AM206" s="978">
        <f>IF($Z206=0,0,IF(AQ206+AS206+AU206&gt;0,$AA206,0))</f>
        <v>0</v>
      </c>
      <c r="AN206" s="980">
        <f>IF($Z206=0,0,IF(AND(AM206=0,I207&gt;0),$AA206,0))</f>
        <v>0</v>
      </c>
      <c r="AO206" s="969">
        <f>$AA206-AM206-AN206</f>
        <v>0</v>
      </c>
      <c r="AP206" s="204">
        <f t="shared" si="226"/>
        <v>0</v>
      </c>
      <c r="AQ206" s="204">
        <f t="shared" si="226"/>
        <v>0</v>
      </c>
      <c r="AR206" s="204">
        <f t="shared" si="226"/>
        <v>0</v>
      </c>
      <c r="AS206" s="204">
        <f t="shared" si="226"/>
        <v>0</v>
      </c>
      <c r="AT206" s="204">
        <f t="shared" si="226"/>
        <v>0</v>
      </c>
      <c r="AU206" s="205">
        <f t="shared" si="226"/>
        <v>0</v>
      </c>
      <c r="AV206" s="973">
        <f>IF($Z206=1,0,IF(AND($Z206=0,AQ206&gt;0),1,IF(AND($Z206=0,AS206&gt;0),1,IF(AND($Z206=0,AU206&gt;0),1,0))))</f>
        <v>0</v>
      </c>
      <c r="AW206" s="973">
        <f t="shared" si="221"/>
        <v>0</v>
      </c>
      <c r="AX206" s="978">
        <f>IF($Z206=0,0,IF(BB206+BD206+BF206&gt;0,$AA206,0))</f>
        <v>0</v>
      </c>
      <c r="AY206" s="980">
        <f>IF($Z206=0,0,IF(AND(AX206=0,K207&gt;0),$AA206,0))</f>
        <v>0</v>
      </c>
      <c r="AZ206" s="969">
        <f>$AA206-AX206-AY206</f>
        <v>0</v>
      </c>
      <c r="BA206" s="204">
        <f t="shared" si="227"/>
        <v>0</v>
      </c>
      <c r="BB206" s="204">
        <f t="shared" si="227"/>
        <v>0</v>
      </c>
      <c r="BC206" s="204">
        <f t="shared" si="227"/>
        <v>0</v>
      </c>
      <c r="BD206" s="204">
        <f t="shared" si="227"/>
        <v>0</v>
      </c>
      <c r="BE206" s="204">
        <f t="shared" si="227"/>
        <v>0</v>
      </c>
      <c r="BF206" s="205">
        <f t="shared" si="227"/>
        <v>0</v>
      </c>
      <c r="BG206" s="973">
        <f>IF($Z206=1,0,IF(AND($Z206=0,BB206&gt;0),1,IF(AND($Z206=0,BD206&gt;0),1,IF(AND($Z206=0,BF206&gt;0),1,0))))</f>
        <v>0</v>
      </c>
      <c r="BH206" s="973">
        <f t="shared" si="222"/>
        <v>0</v>
      </c>
      <c r="BI206" s="978">
        <f>IF($Z206=0,0,IF(BM206+BO206+BQ206&gt;0,$AA206,0))</f>
        <v>0</v>
      </c>
      <c r="BJ206" s="980">
        <f>IF($Z206=0,0,IF(AND(BI206=0,M207&gt;0),$AA206,0))</f>
        <v>0</v>
      </c>
      <c r="BK206" s="969">
        <f>$AA206-BI206-BJ206</f>
        <v>0</v>
      </c>
      <c r="BL206" s="204">
        <f t="shared" si="228"/>
        <v>0</v>
      </c>
      <c r="BM206" s="204">
        <f t="shared" si="228"/>
        <v>0</v>
      </c>
      <c r="BN206" s="204">
        <f t="shared" si="228"/>
        <v>0</v>
      </c>
      <c r="BO206" s="204">
        <f t="shared" si="228"/>
        <v>0</v>
      </c>
      <c r="BP206" s="204">
        <f t="shared" si="228"/>
        <v>0</v>
      </c>
      <c r="BQ206" s="205">
        <f t="shared" si="228"/>
        <v>0</v>
      </c>
      <c r="BR206" s="973">
        <f>IF($Z206=1,0,IF(AND($Z206=0,BM206&gt;0),1,IF(AND($Z206=0,BO206&gt;0),1,IF(AND($Z206=0,BQ206&gt;0),1,0))))</f>
        <v>0</v>
      </c>
      <c r="BS206" s="973">
        <f t="shared" si="223"/>
        <v>0</v>
      </c>
      <c r="BT206" s="978">
        <f>IF($Z206=0,0,IF(BX206+BZ206+CB206&gt;0,$AA206,0))</f>
        <v>0</v>
      </c>
      <c r="BU206" s="980">
        <f>IF($Z206=0,0,IF(AND(BT206=0,O207&gt;0),$AA206,0))</f>
        <v>0</v>
      </c>
      <c r="BV206" s="969">
        <f>$AA206-BT206-BU206</f>
        <v>0</v>
      </c>
      <c r="BW206" s="204">
        <f t="shared" si="229"/>
        <v>0</v>
      </c>
      <c r="BX206" s="204">
        <f t="shared" si="229"/>
        <v>0</v>
      </c>
      <c r="BY206" s="204">
        <f t="shared" si="229"/>
        <v>0</v>
      </c>
      <c r="BZ206" s="204">
        <f t="shared" si="229"/>
        <v>0</v>
      </c>
      <c r="CA206" s="204">
        <f t="shared" si="229"/>
        <v>0</v>
      </c>
      <c r="CB206" s="205">
        <f t="shared" si="229"/>
        <v>0</v>
      </c>
      <c r="CC206" s="973">
        <f>IF($Z206=1,0,IF(AND($Z206=0,BX206&gt;0),1,IF(AND($Z206=0,BZ206&gt;0),1,IF(AND($Z206=0,CB206&gt;0),1,0))))</f>
        <v>0</v>
      </c>
      <c r="CD206" s="973">
        <f t="shared" si="224"/>
        <v>0</v>
      </c>
      <c r="CE206" s="11"/>
      <c r="CF206" s="11"/>
      <c r="CG206" s="11"/>
      <c r="CH206" s="11"/>
      <c r="CI206" s="11"/>
      <c r="CJ206" s="11"/>
      <c r="CK206" s="11"/>
      <c r="CL206" s="11"/>
      <c r="CM206" s="11"/>
    </row>
    <row r="207" spans="1:91" ht="14.25" customHeight="1">
      <c r="A207" s="950" t="str">
        <f>A206</f>
        <v/>
      </c>
      <c r="B207" s="57"/>
      <c r="C207" s="2051"/>
      <c r="D207" s="2053"/>
      <c r="E207" s="2051"/>
      <c r="F207" s="2772"/>
      <c r="G207" s="1121">
        <f>Import!Q904</f>
        <v>0</v>
      </c>
      <c r="H207" s="2774"/>
      <c r="I207" s="450"/>
      <c r="J207" s="2775"/>
      <c r="K207" s="450"/>
      <c r="L207" s="2775"/>
      <c r="M207" s="450"/>
      <c r="N207" s="2775"/>
      <c r="O207" s="450"/>
      <c r="P207" s="2775"/>
      <c r="Q207" s="11"/>
      <c r="R207" s="11"/>
      <c r="S207" s="397"/>
      <c r="T207" s="419"/>
      <c r="U207" s="444">
        <f>Import!N905</f>
        <v>0</v>
      </c>
      <c r="V207" s="11"/>
      <c r="W207" s="306"/>
      <c r="X207" s="306"/>
      <c r="Y207" s="306"/>
      <c r="Z207" s="11"/>
      <c r="AE207" s="204"/>
      <c r="AF207" s="204"/>
      <c r="AG207" s="204"/>
      <c r="AH207" s="204"/>
      <c r="AI207" s="922"/>
      <c r="AJ207" s="205"/>
      <c r="AK207" s="973"/>
      <c r="AL207" s="973">
        <f>AL206</f>
        <v>0</v>
      </c>
      <c r="AP207" s="204"/>
      <c r="AQ207" s="204"/>
      <c r="AR207" s="204"/>
      <c r="AS207" s="204"/>
      <c r="AT207" s="204"/>
      <c r="AU207" s="205"/>
      <c r="AV207" s="973"/>
      <c r="AW207" s="973">
        <f>AW206</f>
        <v>0</v>
      </c>
      <c r="BA207" s="204"/>
      <c r="BB207" s="204"/>
      <c r="BC207" s="204"/>
      <c r="BD207" s="204"/>
      <c r="BE207" s="204"/>
      <c r="BF207" s="205"/>
      <c r="BG207" s="973"/>
      <c r="BH207" s="973">
        <f>BH206</f>
        <v>0</v>
      </c>
      <c r="BL207" s="204"/>
      <c r="BM207" s="204"/>
      <c r="BN207" s="204"/>
      <c r="BO207" s="204"/>
      <c r="BP207" s="204"/>
      <c r="BQ207" s="205"/>
      <c r="BR207" s="973"/>
      <c r="BS207" s="973">
        <f>BS206</f>
        <v>0</v>
      </c>
      <c r="BW207" s="204"/>
      <c r="BX207" s="204"/>
      <c r="BY207" s="204"/>
      <c r="BZ207" s="204"/>
      <c r="CA207" s="204"/>
      <c r="CB207" s="205"/>
      <c r="CC207" s="973"/>
      <c r="CD207" s="973">
        <f>CD206</f>
        <v>0</v>
      </c>
      <c r="CE207" s="11"/>
      <c r="CF207" s="11"/>
      <c r="CG207" s="11"/>
      <c r="CH207" s="11"/>
      <c r="CI207" s="11"/>
      <c r="CJ207" s="11"/>
      <c r="CK207" s="11"/>
      <c r="CL207" s="11"/>
      <c r="CM207" s="11"/>
    </row>
    <row r="208" spans="1:91" ht="24.75" customHeight="1">
      <c r="A208" s="949" t="str">
        <f>IF(E208&gt;0,"Wypełnione","")</f>
        <v/>
      </c>
      <c r="B208" s="57"/>
      <c r="C208" s="2050">
        <f>'Og s3a'!C917</f>
        <v>0</v>
      </c>
      <c r="D208" s="2052">
        <f>'Og s3a'!E917</f>
        <v>0</v>
      </c>
      <c r="E208" s="2050">
        <f>'Og s3a'!F917</f>
        <v>0</v>
      </c>
      <c r="F208" s="2771"/>
      <c r="G208" s="448">
        <f>T208</f>
        <v>0</v>
      </c>
      <c r="H208" s="2773">
        <f>U208</f>
        <v>0</v>
      </c>
      <c r="I208" s="451"/>
      <c r="J208" s="2775"/>
      <c r="K208" s="451"/>
      <c r="L208" s="2775"/>
      <c r="M208" s="451"/>
      <c r="N208" s="2775"/>
      <c r="O208" s="451"/>
      <c r="P208" s="2775"/>
      <c r="Q208" s="11"/>
      <c r="R208" s="11"/>
      <c r="S208" s="396">
        <f>'Og s3a'!G917</f>
        <v>0</v>
      </c>
      <c r="T208" s="398">
        <f>'Og s3a'!D917</f>
        <v>0</v>
      </c>
      <c r="U208" s="444">
        <f>Import!N906</f>
        <v>0</v>
      </c>
      <c r="V208" s="11"/>
      <c r="W208" s="306"/>
      <c r="X208" s="306"/>
      <c r="Y208" s="306"/>
      <c r="Z208" s="970">
        <f>IF(F208=AF$7,1,0)</f>
        <v>0</v>
      </c>
      <c r="AA208" s="970">
        <f>Z208*D208</f>
        <v>0</v>
      </c>
      <c r="AB208" s="978">
        <f>IF($Z208=0,0,IF(AF208+AH208+AJ208&gt;0,$AA208,0))</f>
        <v>0</v>
      </c>
      <c r="AC208" s="980">
        <f>IF($Z208=0,0,IF(AND(AB208=0,G209&gt;0),$AA208,0))</f>
        <v>0</v>
      </c>
      <c r="AD208" s="969">
        <f>AA208-AB208-AC208</f>
        <v>0</v>
      </c>
      <c r="AE208" s="204">
        <f t="shared" si="225"/>
        <v>0</v>
      </c>
      <c r="AF208" s="204">
        <f t="shared" si="225"/>
        <v>0</v>
      </c>
      <c r="AG208" s="204">
        <f t="shared" si="225"/>
        <v>0</v>
      </c>
      <c r="AH208" s="204">
        <f t="shared" si="225"/>
        <v>0</v>
      </c>
      <c r="AI208" s="922">
        <f t="shared" si="225"/>
        <v>0</v>
      </c>
      <c r="AJ208" s="205">
        <f t="shared" si="225"/>
        <v>0</v>
      </c>
      <c r="AK208" s="973">
        <f>IF($Z208=1,0,IF(AND($Z208=0,AF208&gt;0),1,IF(AND($Z208=0,AH208&gt;0),1,IF(AND($Z208=0,AJ208&gt;0),1,0))))</f>
        <v>0</v>
      </c>
      <c r="AL208" s="973">
        <f t="shared" ref="AL208:AL270" si="230">IF($Z208=0,0,IF(AND($Z208=1,AE208&gt;0),1,IF(AND($Z208=1,AG208&gt;0),1,IF(AND($Z208=1,AI208&gt;0),1,0))))</f>
        <v>0</v>
      </c>
      <c r="AM208" s="978">
        <f>IF($Z208=0,0,IF(AQ208+AS208+AU208&gt;0,$AA208,0))</f>
        <v>0</v>
      </c>
      <c r="AN208" s="980">
        <f>IF($Z208=0,0,IF(AND(AM208=0,I209&gt;0),$AA208,0))</f>
        <v>0</v>
      </c>
      <c r="AO208" s="969">
        <f>$AA208-AM208-AN208</f>
        <v>0</v>
      </c>
      <c r="AP208" s="204">
        <f t="shared" si="226"/>
        <v>0</v>
      </c>
      <c r="AQ208" s="204">
        <f t="shared" si="226"/>
        <v>0</v>
      </c>
      <c r="AR208" s="204">
        <f t="shared" si="226"/>
        <v>0</v>
      </c>
      <c r="AS208" s="204">
        <f t="shared" si="226"/>
        <v>0</v>
      </c>
      <c r="AT208" s="204">
        <f t="shared" si="226"/>
        <v>0</v>
      </c>
      <c r="AU208" s="205">
        <f t="shared" si="226"/>
        <v>0</v>
      </c>
      <c r="AV208" s="973">
        <f>IF($Z208=1,0,IF(AND($Z208=0,AQ208&gt;0),1,IF(AND($Z208=0,AS208&gt;0),1,IF(AND($Z208=0,AU208&gt;0),1,0))))</f>
        <v>0</v>
      </c>
      <c r="AW208" s="973">
        <f t="shared" ref="AW208:AW270" si="231">IF($Z208=0,0,IF(AND($Z208=1,AP208&gt;0),1,IF(AND($Z208=1,AR208&gt;0),1,IF(AND($Z208=1,AT208&gt;0),1,0))))</f>
        <v>0</v>
      </c>
      <c r="AX208" s="978">
        <f>IF($Z208=0,0,IF(BB208+BD208+BF208&gt;0,$AA208,0))</f>
        <v>0</v>
      </c>
      <c r="AY208" s="980">
        <f>IF($Z208=0,0,IF(AND(AX208=0,K209&gt;0),$AA208,0))</f>
        <v>0</v>
      </c>
      <c r="AZ208" s="969">
        <f>$AA208-AX208-AY208</f>
        <v>0</v>
      </c>
      <c r="BA208" s="204">
        <f t="shared" si="227"/>
        <v>0</v>
      </c>
      <c r="BB208" s="204">
        <f t="shared" si="227"/>
        <v>0</v>
      </c>
      <c r="BC208" s="204">
        <f t="shared" si="227"/>
        <v>0</v>
      </c>
      <c r="BD208" s="204">
        <f t="shared" si="227"/>
        <v>0</v>
      </c>
      <c r="BE208" s="204">
        <f t="shared" si="227"/>
        <v>0</v>
      </c>
      <c r="BF208" s="205">
        <f t="shared" si="227"/>
        <v>0</v>
      </c>
      <c r="BG208" s="973">
        <f>IF($Z208=1,0,IF(AND($Z208=0,BB208&gt;0),1,IF(AND($Z208=0,BD208&gt;0),1,IF(AND($Z208=0,BF208&gt;0),1,0))))</f>
        <v>0</v>
      </c>
      <c r="BH208" s="973">
        <f t="shared" ref="BH208:BH270" si="232">IF($Z208=0,0,IF(AND($Z208=1,BA208&gt;0),1,IF(AND($Z208=1,BC208&gt;0),1,IF(AND($Z208=1,BE208&gt;0),1,0))))</f>
        <v>0</v>
      </c>
      <c r="BI208" s="978">
        <f>IF($Z208=0,0,IF(BM208+BO208+BQ208&gt;0,$AA208,0))</f>
        <v>0</v>
      </c>
      <c r="BJ208" s="980">
        <f>IF($Z208=0,0,IF(AND(BI208=0,M209&gt;0),$AA208,0))</f>
        <v>0</v>
      </c>
      <c r="BK208" s="969">
        <f>$AA208-BI208-BJ208</f>
        <v>0</v>
      </c>
      <c r="BL208" s="204">
        <f t="shared" si="228"/>
        <v>0</v>
      </c>
      <c r="BM208" s="204">
        <f t="shared" si="228"/>
        <v>0</v>
      </c>
      <c r="BN208" s="204">
        <f t="shared" si="228"/>
        <v>0</v>
      </c>
      <c r="BO208" s="204">
        <f t="shared" si="228"/>
        <v>0</v>
      </c>
      <c r="BP208" s="204">
        <f t="shared" si="228"/>
        <v>0</v>
      </c>
      <c r="BQ208" s="205">
        <f t="shared" si="228"/>
        <v>0</v>
      </c>
      <c r="BR208" s="973">
        <f>IF($Z208=1,0,IF(AND($Z208=0,BM208&gt;0),1,IF(AND($Z208=0,BO208&gt;0),1,IF(AND($Z208=0,BQ208&gt;0),1,0))))</f>
        <v>0</v>
      </c>
      <c r="BS208" s="973">
        <f t="shared" ref="BS208:BS270" si="233">IF($Z208=0,0,IF(AND($Z208=1,BL208&gt;0),1,IF(AND($Z208=1,BN208&gt;0),1,IF(AND($Z208=1,BP208&gt;0),1,0))))</f>
        <v>0</v>
      </c>
      <c r="BT208" s="978">
        <f>IF($Z208=0,0,IF(BX208+BZ208+CB208&gt;0,$AA208,0))</f>
        <v>0</v>
      </c>
      <c r="BU208" s="980">
        <f>IF($Z208=0,0,IF(AND(BT208=0,O209&gt;0),$AA208,0))</f>
        <v>0</v>
      </c>
      <c r="BV208" s="969">
        <f>$AA208-BT208-BU208</f>
        <v>0</v>
      </c>
      <c r="BW208" s="204">
        <f t="shared" si="229"/>
        <v>0</v>
      </c>
      <c r="BX208" s="204">
        <f t="shared" si="229"/>
        <v>0</v>
      </c>
      <c r="BY208" s="204">
        <f t="shared" si="229"/>
        <v>0</v>
      </c>
      <c r="BZ208" s="204">
        <f t="shared" si="229"/>
        <v>0</v>
      </c>
      <c r="CA208" s="204">
        <f t="shared" si="229"/>
        <v>0</v>
      </c>
      <c r="CB208" s="205">
        <f t="shared" si="229"/>
        <v>0</v>
      </c>
      <c r="CC208" s="973">
        <f>IF($Z208=1,0,IF(AND($Z208=0,BX208&gt;0),1,IF(AND($Z208=0,BZ208&gt;0),1,IF(AND($Z208=0,CB208&gt;0),1,0))))</f>
        <v>0</v>
      </c>
      <c r="CD208" s="973">
        <f t="shared" ref="CD208:CD270" si="234">IF($Z208=0,0,IF(AND($Z208=1,BW208&gt;0),1,IF(AND($Z208=1,BY208&gt;0),1,IF(AND($Z208=1,CA208&gt;0),1,0))))</f>
        <v>0</v>
      </c>
      <c r="CE208" s="11"/>
      <c r="CF208" s="11"/>
      <c r="CG208" s="11"/>
      <c r="CH208" s="11"/>
      <c r="CI208" s="11"/>
      <c r="CJ208" s="11"/>
      <c r="CK208" s="11"/>
      <c r="CL208" s="11"/>
      <c r="CM208" s="11"/>
    </row>
    <row r="209" spans="1:91" ht="14.25" customHeight="1">
      <c r="A209" s="950" t="str">
        <f>A208</f>
        <v/>
      </c>
      <c r="B209" s="57"/>
      <c r="C209" s="2051"/>
      <c r="D209" s="2053"/>
      <c r="E209" s="2051"/>
      <c r="F209" s="2772"/>
      <c r="G209" s="1121">
        <f>Import!Q906</f>
        <v>0</v>
      </c>
      <c r="H209" s="2774"/>
      <c r="I209" s="450"/>
      <c r="J209" s="2775"/>
      <c r="K209" s="450"/>
      <c r="L209" s="2775"/>
      <c r="M209" s="450"/>
      <c r="N209" s="2775"/>
      <c r="O209" s="450"/>
      <c r="P209" s="2775"/>
      <c r="Q209" s="11"/>
      <c r="R209" s="11"/>
      <c r="S209" s="397"/>
      <c r="T209" s="419"/>
      <c r="U209" s="444">
        <f>Import!N907</f>
        <v>0</v>
      </c>
      <c r="V209" s="11"/>
      <c r="W209" s="306"/>
      <c r="X209" s="306"/>
      <c r="Y209" s="306"/>
      <c r="Z209" s="11"/>
      <c r="AE209" s="204"/>
      <c r="AF209" s="204"/>
      <c r="AG209" s="204"/>
      <c r="AH209" s="204"/>
      <c r="AI209" s="922"/>
      <c r="AJ209" s="205"/>
      <c r="AK209" s="973"/>
      <c r="AL209" s="973">
        <f>AL208</f>
        <v>0</v>
      </c>
      <c r="AP209" s="204"/>
      <c r="AQ209" s="204"/>
      <c r="AR209" s="204"/>
      <c r="AS209" s="204"/>
      <c r="AT209" s="204"/>
      <c r="AU209" s="205"/>
      <c r="AV209" s="973"/>
      <c r="AW209" s="973">
        <f>AW208</f>
        <v>0</v>
      </c>
      <c r="BA209" s="204"/>
      <c r="BB209" s="204"/>
      <c r="BC209" s="204"/>
      <c r="BD209" s="204"/>
      <c r="BE209" s="204"/>
      <c r="BF209" s="205"/>
      <c r="BG209" s="973"/>
      <c r="BH209" s="973">
        <f>BH208</f>
        <v>0</v>
      </c>
      <c r="BL209" s="204"/>
      <c r="BM209" s="204"/>
      <c r="BN209" s="204"/>
      <c r="BO209" s="204"/>
      <c r="BP209" s="204"/>
      <c r="BQ209" s="205"/>
      <c r="BR209" s="973"/>
      <c r="BS209" s="973">
        <f>BS208</f>
        <v>0</v>
      </c>
      <c r="BW209" s="204"/>
      <c r="BX209" s="204"/>
      <c r="BY209" s="204"/>
      <c r="BZ209" s="204"/>
      <c r="CA209" s="204"/>
      <c r="CB209" s="205"/>
      <c r="CC209" s="973"/>
      <c r="CD209" s="973">
        <f>CD208</f>
        <v>0</v>
      </c>
      <c r="CE209" s="11"/>
      <c r="CF209" s="11"/>
      <c r="CG209" s="11"/>
      <c r="CH209" s="11"/>
      <c r="CI209" s="11"/>
      <c r="CJ209" s="11"/>
      <c r="CK209" s="11"/>
      <c r="CL209" s="11"/>
      <c r="CM209" s="11"/>
    </row>
    <row r="210" spans="1:91" ht="24.75" customHeight="1">
      <c r="A210" s="949" t="str">
        <f>IF(E210&gt;0,"Wypełnione","")</f>
        <v/>
      </c>
      <c r="B210" s="57"/>
      <c r="C210" s="2050">
        <f>'Og s3a'!C919</f>
        <v>0</v>
      </c>
      <c r="D210" s="2052">
        <f>'Og s3a'!E919</f>
        <v>0</v>
      </c>
      <c r="E210" s="2050">
        <f>'Og s3a'!F919</f>
        <v>0</v>
      </c>
      <c r="F210" s="2771"/>
      <c r="G210" s="448">
        <f>T210</f>
        <v>0</v>
      </c>
      <c r="H210" s="2773">
        <f>U210</f>
        <v>0</v>
      </c>
      <c r="I210" s="451"/>
      <c r="J210" s="2775"/>
      <c r="K210" s="451"/>
      <c r="L210" s="2775"/>
      <c r="M210" s="451"/>
      <c r="N210" s="2775"/>
      <c r="O210" s="451"/>
      <c r="P210" s="2775"/>
      <c r="Q210" s="11"/>
      <c r="R210" s="11"/>
      <c r="S210" s="396">
        <f>'Og s3a'!G919</f>
        <v>0</v>
      </c>
      <c r="T210" s="398">
        <f>'Og s3a'!D919</f>
        <v>0</v>
      </c>
      <c r="U210" s="444">
        <f>Import!N908</f>
        <v>0</v>
      </c>
      <c r="V210" s="11"/>
      <c r="W210" s="306"/>
      <c r="X210" s="306"/>
      <c r="Y210" s="306"/>
      <c r="Z210" s="970">
        <f>IF(F210=AF$7,1,0)</f>
        <v>0</v>
      </c>
      <c r="AA210" s="970">
        <f>Z210*D210</f>
        <v>0</v>
      </c>
      <c r="AB210" s="978">
        <f>IF($Z210=0,0,IF(AF210+AH210+AJ210&gt;0,$AA210,0))</f>
        <v>0</v>
      </c>
      <c r="AC210" s="980">
        <f>IF($Z210=0,0,IF(AND(AB210=0,G211&gt;0),$AA210,0))</f>
        <v>0</v>
      </c>
      <c r="AD210" s="969">
        <f>AA210-AB210-AC210</f>
        <v>0</v>
      </c>
      <c r="AE210" s="204">
        <f t="shared" si="225"/>
        <v>0</v>
      </c>
      <c r="AF210" s="204">
        <f t="shared" si="225"/>
        <v>0</v>
      </c>
      <c r="AG210" s="204">
        <f t="shared" si="225"/>
        <v>0</v>
      </c>
      <c r="AH210" s="204">
        <f t="shared" si="225"/>
        <v>0</v>
      </c>
      <c r="AI210" s="922">
        <f t="shared" si="225"/>
        <v>0</v>
      </c>
      <c r="AJ210" s="205">
        <f t="shared" si="225"/>
        <v>0</v>
      </c>
      <c r="AK210" s="973">
        <f>IF($Z210=1,0,IF(AND($Z210=0,AF210&gt;0),1,IF(AND($Z210=0,AH210&gt;0),1,IF(AND($Z210=0,AJ210&gt;0),1,0))))</f>
        <v>0</v>
      </c>
      <c r="AL210" s="973">
        <f t="shared" si="230"/>
        <v>0</v>
      </c>
      <c r="AM210" s="978">
        <f>IF($Z210=0,0,IF(AQ210+AS210+AU210&gt;0,$AA210,0))</f>
        <v>0</v>
      </c>
      <c r="AN210" s="980">
        <f>IF($Z210=0,0,IF(AND(AM210=0,I211&gt;0),$AA210,0))</f>
        <v>0</v>
      </c>
      <c r="AO210" s="969">
        <f>$AA210-AM210-AN210</f>
        <v>0</v>
      </c>
      <c r="AP210" s="204">
        <f t="shared" si="226"/>
        <v>0</v>
      </c>
      <c r="AQ210" s="204">
        <f t="shared" si="226"/>
        <v>0</v>
      </c>
      <c r="AR210" s="204">
        <f t="shared" si="226"/>
        <v>0</v>
      </c>
      <c r="AS210" s="204">
        <f t="shared" si="226"/>
        <v>0</v>
      </c>
      <c r="AT210" s="204">
        <f t="shared" si="226"/>
        <v>0</v>
      </c>
      <c r="AU210" s="205">
        <f t="shared" si="226"/>
        <v>0</v>
      </c>
      <c r="AV210" s="973">
        <f>IF($Z210=1,0,IF(AND($Z210=0,AQ210&gt;0),1,IF(AND($Z210=0,AS210&gt;0),1,IF(AND($Z210=0,AU210&gt;0),1,0))))</f>
        <v>0</v>
      </c>
      <c r="AW210" s="973">
        <f t="shared" si="231"/>
        <v>0</v>
      </c>
      <c r="AX210" s="978">
        <f>IF($Z210=0,0,IF(BB210+BD210+BF210&gt;0,$AA210,0))</f>
        <v>0</v>
      </c>
      <c r="AY210" s="980">
        <f>IF($Z210=0,0,IF(AND(AX210=0,K211&gt;0),$AA210,0))</f>
        <v>0</v>
      </c>
      <c r="AZ210" s="969">
        <f>$AA210-AX210-AY210</f>
        <v>0</v>
      </c>
      <c r="BA210" s="204">
        <f t="shared" si="227"/>
        <v>0</v>
      </c>
      <c r="BB210" s="204">
        <f t="shared" si="227"/>
        <v>0</v>
      </c>
      <c r="BC210" s="204">
        <f t="shared" si="227"/>
        <v>0</v>
      </c>
      <c r="BD210" s="204">
        <f t="shared" si="227"/>
        <v>0</v>
      </c>
      <c r="BE210" s="204">
        <f t="shared" si="227"/>
        <v>0</v>
      </c>
      <c r="BF210" s="205">
        <f t="shared" si="227"/>
        <v>0</v>
      </c>
      <c r="BG210" s="973">
        <f>IF($Z210=1,0,IF(AND($Z210=0,BB210&gt;0),1,IF(AND($Z210=0,BD210&gt;0),1,IF(AND($Z210=0,BF210&gt;0),1,0))))</f>
        <v>0</v>
      </c>
      <c r="BH210" s="973">
        <f t="shared" si="232"/>
        <v>0</v>
      </c>
      <c r="BI210" s="978">
        <f>IF($Z210=0,0,IF(BM210+BO210+BQ210&gt;0,$AA210,0))</f>
        <v>0</v>
      </c>
      <c r="BJ210" s="980">
        <f>IF($Z210=0,0,IF(AND(BI210=0,M211&gt;0),$AA210,0))</f>
        <v>0</v>
      </c>
      <c r="BK210" s="969">
        <f>$AA210-BI210-BJ210</f>
        <v>0</v>
      </c>
      <c r="BL210" s="204">
        <f t="shared" si="228"/>
        <v>0</v>
      </c>
      <c r="BM210" s="204">
        <f t="shared" si="228"/>
        <v>0</v>
      </c>
      <c r="BN210" s="204">
        <f t="shared" si="228"/>
        <v>0</v>
      </c>
      <c r="BO210" s="204">
        <f t="shared" si="228"/>
        <v>0</v>
      </c>
      <c r="BP210" s="204">
        <f t="shared" si="228"/>
        <v>0</v>
      </c>
      <c r="BQ210" s="205">
        <f t="shared" si="228"/>
        <v>0</v>
      </c>
      <c r="BR210" s="973">
        <f>IF($Z210=1,0,IF(AND($Z210=0,BM210&gt;0),1,IF(AND($Z210=0,BO210&gt;0),1,IF(AND($Z210=0,BQ210&gt;0),1,0))))</f>
        <v>0</v>
      </c>
      <c r="BS210" s="973">
        <f t="shared" si="233"/>
        <v>0</v>
      </c>
      <c r="BT210" s="978">
        <f>IF($Z210=0,0,IF(BX210+BZ210+CB210&gt;0,$AA210,0))</f>
        <v>0</v>
      </c>
      <c r="BU210" s="980">
        <f>IF($Z210=0,0,IF(AND(BT210=0,O211&gt;0),$AA210,0))</f>
        <v>0</v>
      </c>
      <c r="BV210" s="969">
        <f>$AA210-BT210-BU210</f>
        <v>0</v>
      </c>
      <c r="BW210" s="204">
        <f t="shared" si="229"/>
        <v>0</v>
      </c>
      <c r="BX210" s="204">
        <f t="shared" si="229"/>
        <v>0</v>
      </c>
      <c r="BY210" s="204">
        <f t="shared" si="229"/>
        <v>0</v>
      </c>
      <c r="BZ210" s="204">
        <f t="shared" si="229"/>
        <v>0</v>
      </c>
      <c r="CA210" s="204">
        <f t="shared" si="229"/>
        <v>0</v>
      </c>
      <c r="CB210" s="205">
        <f t="shared" si="229"/>
        <v>0</v>
      </c>
      <c r="CC210" s="973">
        <f>IF($Z210=1,0,IF(AND($Z210=0,BX210&gt;0),1,IF(AND($Z210=0,BZ210&gt;0),1,IF(AND($Z210=0,CB210&gt;0),1,0))))</f>
        <v>0</v>
      </c>
      <c r="CD210" s="973">
        <f t="shared" si="234"/>
        <v>0</v>
      </c>
      <c r="CE210" s="11"/>
      <c r="CF210" s="11"/>
      <c r="CG210" s="11"/>
      <c r="CH210" s="11"/>
      <c r="CI210" s="11"/>
      <c r="CJ210" s="11"/>
      <c r="CK210" s="11"/>
      <c r="CL210" s="11"/>
      <c r="CM210" s="11"/>
    </row>
    <row r="211" spans="1:91" ht="14.25" customHeight="1">
      <c r="A211" s="950" t="str">
        <f>A210</f>
        <v/>
      </c>
      <c r="B211" s="57"/>
      <c r="C211" s="2051"/>
      <c r="D211" s="2053"/>
      <c r="E211" s="2051"/>
      <c r="F211" s="2772"/>
      <c r="G211" s="1121">
        <f>Import!Q908</f>
        <v>0</v>
      </c>
      <c r="H211" s="2774"/>
      <c r="I211" s="450"/>
      <c r="J211" s="2775"/>
      <c r="K211" s="450"/>
      <c r="L211" s="2775"/>
      <c r="M211" s="450"/>
      <c r="N211" s="2775"/>
      <c r="O211" s="450"/>
      <c r="P211" s="2775"/>
      <c r="Q211" s="11"/>
      <c r="R211" s="11"/>
      <c r="S211" s="397"/>
      <c r="T211" s="419"/>
      <c r="U211" s="444">
        <f>Import!N909</f>
        <v>0</v>
      </c>
      <c r="V211" s="11"/>
      <c r="W211" s="306"/>
      <c r="X211" s="306"/>
      <c r="Y211" s="306"/>
      <c r="Z211" s="11"/>
      <c r="AE211" s="204"/>
      <c r="AF211" s="204"/>
      <c r="AG211" s="204"/>
      <c r="AH211" s="204"/>
      <c r="AI211" s="922"/>
      <c r="AJ211" s="205"/>
      <c r="AK211" s="973"/>
      <c r="AL211" s="973">
        <f>AL210</f>
        <v>0</v>
      </c>
      <c r="AP211" s="204"/>
      <c r="AQ211" s="204"/>
      <c r="AR211" s="204"/>
      <c r="AS211" s="204"/>
      <c r="AT211" s="204"/>
      <c r="AU211" s="205"/>
      <c r="AV211" s="973"/>
      <c r="AW211" s="973">
        <f>AW210</f>
        <v>0</v>
      </c>
      <c r="BA211" s="204"/>
      <c r="BB211" s="204"/>
      <c r="BC211" s="204"/>
      <c r="BD211" s="204"/>
      <c r="BE211" s="204"/>
      <c r="BF211" s="205"/>
      <c r="BG211" s="973"/>
      <c r="BH211" s="973">
        <f>BH210</f>
        <v>0</v>
      </c>
      <c r="BL211" s="204"/>
      <c r="BM211" s="204"/>
      <c r="BN211" s="204"/>
      <c r="BO211" s="204"/>
      <c r="BP211" s="204"/>
      <c r="BQ211" s="205"/>
      <c r="BR211" s="973"/>
      <c r="BS211" s="973">
        <f>BS210</f>
        <v>0</v>
      </c>
      <c r="BW211" s="204"/>
      <c r="BX211" s="204"/>
      <c r="BY211" s="204"/>
      <c r="BZ211" s="204"/>
      <c r="CA211" s="204"/>
      <c r="CB211" s="205"/>
      <c r="CC211" s="973"/>
      <c r="CD211" s="973">
        <f>CD210</f>
        <v>0</v>
      </c>
      <c r="CE211" s="11"/>
      <c r="CF211" s="11"/>
      <c r="CG211" s="11"/>
      <c r="CH211" s="11"/>
      <c r="CI211" s="11"/>
      <c r="CJ211" s="11"/>
      <c r="CK211" s="11"/>
      <c r="CL211" s="11"/>
      <c r="CM211" s="11"/>
    </row>
    <row r="212" spans="1:91" ht="24.75" customHeight="1">
      <c r="A212" s="949" t="str">
        <f>IF(E212&gt;0,"Wypełnione","")</f>
        <v/>
      </c>
      <c r="B212" s="57"/>
      <c r="C212" s="2050">
        <f>'Og s3a'!C921</f>
        <v>0</v>
      </c>
      <c r="D212" s="2052">
        <f>'Og s3a'!E921</f>
        <v>0</v>
      </c>
      <c r="E212" s="2050">
        <f>'Og s3a'!F921</f>
        <v>0</v>
      </c>
      <c r="F212" s="2771"/>
      <c r="G212" s="448">
        <f>T212</f>
        <v>0</v>
      </c>
      <c r="H212" s="2773">
        <f>U212</f>
        <v>0</v>
      </c>
      <c r="I212" s="451"/>
      <c r="J212" s="2775"/>
      <c r="K212" s="451"/>
      <c r="L212" s="2775"/>
      <c r="M212" s="451"/>
      <c r="N212" s="2775"/>
      <c r="O212" s="451"/>
      <c r="P212" s="2775"/>
      <c r="Q212" s="11"/>
      <c r="R212" s="11"/>
      <c r="S212" s="396">
        <f>'Og s3a'!G921</f>
        <v>0</v>
      </c>
      <c r="T212" s="398">
        <f>'Og s3a'!D921</f>
        <v>0</v>
      </c>
      <c r="U212" s="444">
        <f>Import!N910</f>
        <v>0</v>
      </c>
      <c r="V212" s="11"/>
      <c r="W212" s="306"/>
      <c r="X212" s="306"/>
      <c r="Y212" s="306"/>
      <c r="Z212" s="970">
        <f>IF(F212=AF$7,1,0)</f>
        <v>0</v>
      </c>
      <c r="AA212" s="970">
        <f>Z212*D212</f>
        <v>0</v>
      </c>
      <c r="AB212" s="978">
        <f>IF($Z212=0,0,IF(AF212+AH212+AJ212&gt;0,$AA212,0))</f>
        <v>0</v>
      </c>
      <c r="AC212" s="980">
        <f>IF($Z212=0,0,IF(AND(AB212=0,G213&gt;0),$AA212,0))</f>
        <v>0</v>
      </c>
      <c r="AD212" s="969">
        <f>AA212-AB212-AC212</f>
        <v>0</v>
      </c>
      <c r="AE212" s="204">
        <f t="shared" si="225"/>
        <v>0</v>
      </c>
      <c r="AF212" s="204">
        <f t="shared" si="225"/>
        <v>0</v>
      </c>
      <c r="AG212" s="204">
        <f t="shared" si="225"/>
        <v>0</v>
      </c>
      <c r="AH212" s="204">
        <f t="shared" si="225"/>
        <v>0</v>
      </c>
      <c r="AI212" s="922">
        <f t="shared" si="225"/>
        <v>0</v>
      </c>
      <c r="AJ212" s="205">
        <f t="shared" si="225"/>
        <v>0</v>
      </c>
      <c r="AK212" s="973">
        <f>IF($Z212=1,0,IF(AND($Z212=0,AF212&gt;0),1,IF(AND($Z212=0,AH212&gt;0),1,IF(AND($Z212=0,AJ212&gt;0),1,0))))</f>
        <v>0</v>
      </c>
      <c r="AL212" s="973">
        <f t="shared" si="230"/>
        <v>0</v>
      </c>
      <c r="AM212" s="978">
        <f>IF($Z212=0,0,IF(AQ212+AS212+AU212&gt;0,$AA212,0))</f>
        <v>0</v>
      </c>
      <c r="AN212" s="980">
        <f>IF($Z212=0,0,IF(AND(AM212=0,I213&gt;0),$AA212,0))</f>
        <v>0</v>
      </c>
      <c r="AO212" s="969">
        <f>$AA212-AM212-AN212</f>
        <v>0</v>
      </c>
      <c r="AP212" s="204">
        <f t="shared" si="226"/>
        <v>0</v>
      </c>
      <c r="AQ212" s="204">
        <f t="shared" si="226"/>
        <v>0</v>
      </c>
      <c r="AR212" s="204">
        <f t="shared" si="226"/>
        <v>0</v>
      </c>
      <c r="AS212" s="204">
        <f t="shared" si="226"/>
        <v>0</v>
      </c>
      <c r="AT212" s="204">
        <f t="shared" si="226"/>
        <v>0</v>
      </c>
      <c r="AU212" s="205">
        <f t="shared" si="226"/>
        <v>0</v>
      </c>
      <c r="AV212" s="973">
        <f>IF($Z212=1,0,IF(AND($Z212=0,AQ212&gt;0),1,IF(AND($Z212=0,AS212&gt;0),1,IF(AND($Z212=0,AU212&gt;0),1,0))))</f>
        <v>0</v>
      </c>
      <c r="AW212" s="973">
        <f t="shared" si="231"/>
        <v>0</v>
      </c>
      <c r="AX212" s="978">
        <f>IF($Z212=0,0,IF(BB212+BD212+BF212&gt;0,$AA212,0))</f>
        <v>0</v>
      </c>
      <c r="AY212" s="980">
        <f>IF($Z212=0,0,IF(AND(AX212=0,K213&gt;0),$AA212,0))</f>
        <v>0</v>
      </c>
      <c r="AZ212" s="969">
        <f>$AA212-AX212-AY212</f>
        <v>0</v>
      </c>
      <c r="BA212" s="204">
        <f t="shared" si="227"/>
        <v>0</v>
      </c>
      <c r="BB212" s="204">
        <f t="shared" si="227"/>
        <v>0</v>
      </c>
      <c r="BC212" s="204">
        <f t="shared" si="227"/>
        <v>0</v>
      </c>
      <c r="BD212" s="204">
        <f t="shared" si="227"/>
        <v>0</v>
      </c>
      <c r="BE212" s="204">
        <f t="shared" si="227"/>
        <v>0</v>
      </c>
      <c r="BF212" s="205">
        <f t="shared" si="227"/>
        <v>0</v>
      </c>
      <c r="BG212" s="973">
        <f>IF($Z212=1,0,IF(AND($Z212=0,BB212&gt;0),1,IF(AND($Z212=0,BD212&gt;0),1,IF(AND($Z212=0,BF212&gt;0),1,0))))</f>
        <v>0</v>
      </c>
      <c r="BH212" s="973">
        <f t="shared" si="232"/>
        <v>0</v>
      </c>
      <c r="BI212" s="978">
        <f>IF($Z212=0,0,IF(BM212+BO212+BQ212&gt;0,$AA212,0))</f>
        <v>0</v>
      </c>
      <c r="BJ212" s="980">
        <f>IF($Z212=0,0,IF(AND(BI212=0,M213&gt;0),$AA212,0))</f>
        <v>0</v>
      </c>
      <c r="BK212" s="969">
        <f>$AA212-BI212-BJ212</f>
        <v>0</v>
      </c>
      <c r="BL212" s="204">
        <f t="shared" si="228"/>
        <v>0</v>
      </c>
      <c r="BM212" s="204">
        <f t="shared" si="228"/>
        <v>0</v>
      </c>
      <c r="BN212" s="204">
        <f t="shared" si="228"/>
        <v>0</v>
      </c>
      <c r="BO212" s="204">
        <f t="shared" si="228"/>
        <v>0</v>
      </c>
      <c r="BP212" s="204">
        <f t="shared" si="228"/>
        <v>0</v>
      </c>
      <c r="BQ212" s="205">
        <f t="shared" si="228"/>
        <v>0</v>
      </c>
      <c r="BR212" s="973">
        <f>IF($Z212=1,0,IF(AND($Z212=0,BM212&gt;0),1,IF(AND($Z212=0,BO212&gt;0),1,IF(AND($Z212=0,BQ212&gt;0),1,0))))</f>
        <v>0</v>
      </c>
      <c r="BS212" s="973">
        <f t="shared" si="233"/>
        <v>0</v>
      </c>
      <c r="BT212" s="978">
        <f>IF($Z212=0,0,IF(BX212+BZ212+CB212&gt;0,$AA212,0))</f>
        <v>0</v>
      </c>
      <c r="BU212" s="980">
        <f>IF($Z212=0,0,IF(AND(BT212=0,O213&gt;0),$AA212,0))</f>
        <v>0</v>
      </c>
      <c r="BV212" s="969">
        <f>$AA212-BT212-BU212</f>
        <v>0</v>
      </c>
      <c r="BW212" s="204">
        <f t="shared" si="229"/>
        <v>0</v>
      </c>
      <c r="BX212" s="204">
        <f t="shared" si="229"/>
        <v>0</v>
      </c>
      <c r="BY212" s="204">
        <f t="shared" si="229"/>
        <v>0</v>
      </c>
      <c r="BZ212" s="204">
        <f t="shared" si="229"/>
        <v>0</v>
      </c>
      <c r="CA212" s="204">
        <f t="shared" si="229"/>
        <v>0</v>
      </c>
      <c r="CB212" s="205">
        <f t="shared" si="229"/>
        <v>0</v>
      </c>
      <c r="CC212" s="973">
        <f>IF($Z212=1,0,IF(AND($Z212=0,BX212&gt;0),1,IF(AND($Z212=0,BZ212&gt;0),1,IF(AND($Z212=0,CB212&gt;0),1,0))))</f>
        <v>0</v>
      </c>
      <c r="CD212" s="973">
        <f t="shared" si="234"/>
        <v>0</v>
      </c>
      <c r="CE212" s="11"/>
      <c r="CF212" s="11"/>
      <c r="CG212" s="11"/>
      <c r="CH212" s="11"/>
      <c r="CI212" s="11"/>
      <c r="CJ212" s="11"/>
      <c r="CK212" s="11"/>
      <c r="CL212" s="11"/>
      <c r="CM212" s="11"/>
    </row>
    <row r="213" spans="1:91" ht="14.25" customHeight="1">
      <c r="A213" s="950" t="str">
        <f>A212</f>
        <v/>
      </c>
      <c r="B213" s="57"/>
      <c r="C213" s="2051"/>
      <c r="D213" s="2053"/>
      <c r="E213" s="2051"/>
      <c r="F213" s="2772"/>
      <c r="G213" s="1121">
        <f>Import!Q910</f>
        <v>0</v>
      </c>
      <c r="H213" s="2774"/>
      <c r="I213" s="450"/>
      <c r="J213" s="2775"/>
      <c r="K213" s="450"/>
      <c r="L213" s="2775"/>
      <c r="M213" s="450"/>
      <c r="N213" s="2775"/>
      <c r="O213" s="450"/>
      <c r="P213" s="2775"/>
      <c r="Q213" s="11"/>
      <c r="R213" s="11"/>
      <c r="S213" s="397"/>
      <c r="T213" s="419"/>
      <c r="U213" s="444">
        <f>Import!N911</f>
        <v>0</v>
      </c>
      <c r="V213" s="11"/>
      <c r="W213" s="306"/>
      <c r="X213" s="306"/>
      <c r="Y213" s="306"/>
      <c r="Z213" s="11"/>
      <c r="AE213" s="204"/>
      <c r="AF213" s="204"/>
      <c r="AG213" s="204"/>
      <c r="AH213" s="204"/>
      <c r="AI213" s="922"/>
      <c r="AJ213" s="205"/>
      <c r="AK213" s="973"/>
      <c r="AL213" s="973">
        <f>AL212</f>
        <v>0</v>
      </c>
      <c r="AP213" s="204"/>
      <c r="AQ213" s="204"/>
      <c r="AR213" s="204"/>
      <c r="AS213" s="204"/>
      <c r="AT213" s="204"/>
      <c r="AU213" s="205"/>
      <c r="AV213" s="973"/>
      <c r="AW213" s="973">
        <f>AW212</f>
        <v>0</v>
      </c>
      <c r="BA213" s="204"/>
      <c r="BB213" s="204"/>
      <c r="BC213" s="204"/>
      <c r="BD213" s="204"/>
      <c r="BE213" s="204"/>
      <c r="BF213" s="205"/>
      <c r="BG213" s="973"/>
      <c r="BH213" s="973">
        <f>BH212</f>
        <v>0</v>
      </c>
      <c r="BL213" s="204"/>
      <c r="BM213" s="204"/>
      <c r="BN213" s="204"/>
      <c r="BO213" s="204"/>
      <c r="BP213" s="204"/>
      <c r="BQ213" s="205"/>
      <c r="BR213" s="973"/>
      <c r="BS213" s="973">
        <f>BS212</f>
        <v>0</v>
      </c>
      <c r="BW213" s="204"/>
      <c r="BX213" s="204"/>
      <c r="BY213" s="204"/>
      <c r="BZ213" s="204"/>
      <c r="CA213" s="204"/>
      <c r="CB213" s="205"/>
      <c r="CC213" s="973"/>
      <c r="CD213" s="973">
        <f>CD212</f>
        <v>0</v>
      </c>
      <c r="CE213" s="11"/>
      <c r="CF213" s="11"/>
      <c r="CG213" s="11"/>
      <c r="CH213" s="11"/>
      <c r="CI213" s="11"/>
      <c r="CJ213" s="11"/>
      <c r="CK213" s="11"/>
      <c r="CL213" s="11"/>
      <c r="CM213" s="11"/>
    </row>
    <row r="214" spans="1:91" ht="24.75" customHeight="1">
      <c r="A214" s="949" t="str">
        <f>IF(E214&gt;0,"Wypełnione","")</f>
        <v/>
      </c>
      <c r="B214" s="57"/>
      <c r="C214" s="2050">
        <f>'Og s3a'!C923</f>
        <v>0</v>
      </c>
      <c r="D214" s="2052">
        <f>'Og s3a'!E923</f>
        <v>0</v>
      </c>
      <c r="E214" s="2050">
        <f>'Og s3a'!F923</f>
        <v>0</v>
      </c>
      <c r="F214" s="2771"/>
      <c r="G214" s="448">
        <f>T214</f>
        <v>0</v>
      </c>
      <c r="H214" s="2773">
        <f>U214</f>
        <v>0</v>
      </c>
      <c r="I214" s="451"/>
      <c r="J214" s="2775"/>
      <c r="K214" s="451"/>
      <c r="L214" s="2775"/>
      <c r="M214" s="451"/>
      <c r="N214" s="2775"/>
      <c r="O214" s="451"/>
      <c r="P214" s="2775"/>
      <c r="Q214" s="11"/>
      <c r="R214" s="11"/>
      <c r="S214" s="396">
        <f>'Og s3a'!G923</f>
        <v>0</v>
      </c>
      <c r="T214" s="398">
        <f>'Og s3a'!D923</f>
        <v>0</v>
      </c>
      <c r="U214" s="444">
        <f>Import!N912</f>
        <v>0</v>
      </c>
      <c r="V214" s="11"/>
      <c r="W214" s="306"/>
      <c r="X214" s="306"/>
      <c r="Y214" s="306"/>
      <c r="Z214" s="970">
        <f>IF(F214=AF$7,1,0)</f>
        <v>0</v>
      </c>
      <c r="AA214" s="970">
        <f>Z214*D214</f>
        <v>0</v>
      </c>
      <c r="AB214" s="978">
        <f>IF($Z214=0,0,IF(AF214+AH214+AJ214&gt;0,$AA214,0))</f>
        <v>0</v>
      </c>
      <c r="AC214" s="980">
        <f>IF($Z214=0,0,IF(AND(AB214=0,G215&gt;0),$AA214,0))</f>
        <v>0</v>
      </c>
      <c r="AD214" s="969">
        <f>AA214-AB214-AC214</f>
        <v>0</v>
      </c>
      <c r="AE214" s="204">
        <f t="shared" si="225"/>
        <v>0</v>
      </c>
      <c r="AF214" s="204">
        <f t="shared" si="225"/>
        <v>0</v>
      </c>
      <c r="AG214" s="204">
        <f t="shared" si="225"/>
        <v>0</v>
      </c>
      <c r="AH214" s="204">
        <f t="shared" si="225"/>
        <v>0</v>
      </c>
      <c r="AI214" s="922">
        <f t="shared" si="225"/>
        <v>0</v>
      </c>
      <c r="AJ214" s="205">
        <f t="shared" si="225"/>
        <v>0</v>
      </c>
      <c r="AK214" s="973">
        <f>IF($Z214=1,0,IF(AND($Z214=0,AF214&gt;0),1,IF(AND($Z214=0,AH214&gt;0),1,IF(AND($Z214=0,AJ214&gt;0),1,0))))</f>
        <v>0</v>
      </c>
      <c r="AL214" s="973">
        <f t="shared" si="230"/>
        <v>0</v>
      </c>
      <c r="AM214" s="978">
        <f>IF($Z214=0,0,IF(AQ214+AS214+AU214&gt;0,$AA214,0))</f>
        <v>0</v>
      </c>
      <c r="AN214" s="980">
        <f>IF($Z214=0,0,IF(AND(AM214=0,I215&gt;0),$AA214,0))</f>
        <v>0</v>
      </c>
      <c r="AO214" s="969">
        <f>$AA214-AM214-AN214</f>
        <v>0</v>
      </c>
      <c r="AP214" s="204">
        <f t="shared" si="226"/>
        <v>0</v>
      </c>
      <c r="AQ214" s="204">
        <f t="shared" si="226"/>
        <v>0</v>
      </c>
      <c r="AR214" s="204">
        <f t="shared" si="226"/>
        <v>0</v>
      </c>
      <c r="AS214" s="204">
        <f t="shared" si="226"/>
        <v>0</v>
      </c>
      <c r="AT214" s="204">
        <f t="shared" si="226"/>
        <v>0</v>
      </c>
      <c r="AU214" s="205">
        <f t="shared" si="226"/>
        <v>0</v>
      </c>
      <c r="AV214" s="973">
        <f>IF($Z214=1,0,IF(AND($Z214=0,AQ214&gt;0),1,IF(AND($Z214=0,AS214&gt;0),1,IF(AND($Z214=0,AU214&gt;0),1,0))))</f>
        <v>0</v>
      </c>
      <c r="AW214" s="973">
        <f t="shared" si="231"/>
        <v>0</v>
      </c>
      <c r="AX214" s="978">
        <f>IF($Z214=0,0,IF(BB214+BD214+BF214&gt;0,$AA214,0))</f>
        <v>0</v>
      </c>
      <c r="AY214" s="980">
        <f>IF($Z214=0,0,IF(AND(AX214=0,K215&gt;0),$AA214,0))</f>
        <v>0</v>
      </c>
      <c r="AZ214" s="969">
        <f>$AA214-AX214-AY214</f>
        <v>0</v>
      </c>
      <c r="BA214" s="204">
        <f t="shared" si="227"/>
        <v>0</v>
      </c>
      <c r="BB214" s="204">
        <f t="shared" si="227"/>
        <v>0</v>
      </c>
      <c r="BC214" s="204">
        <f t="shared" si="227"/>
        <v>0</v>
      </c>
      <c r="BD214" s="204">
        <f t="shared" si="227"/>
        <v>0</v>
      </c>
      <c r="BE214" s="204">
        <f t="shared" si="227"/>
        <v>0</v>
      </c>
      <c r="BF214" s="205">
        <f t="shared" si="227"/>
        <v>0</v>
      </c>
      <c r="BG214" s="973">
        <f>IF($Z214=1,0,IF(AND($Z214=0,BB214&gt;0),1,IF(AND($Z214=0,BD214&gt;0),1,IF(AND($Z214=0,BF214&gt;0),1,0))))</f>
        <v>0</v>
      </c>
      <c r="BH214" s="973">
        <f t="shared" si="232"/>
        <v>0</v>
      </c>
      <c r="BI214" s="978">
        <f>IF($Z214=0,0,IF(BM214+BO214+BQ214&gt;0,$AA214,0))</f>
        <v>0</v>
      </c>
      <c r="BJ214" s="980">
        <f>IF($Z214=0,0,IF(AND(BI214=0,M215&gt;0),$AA214,0))</f>
        <v>0</v>
      </c>
      <c r="BK214" s="969">
        <f>$AA214-BI214-BJ214</f>
        <v>0</v>
      </c>
      <c r="BL214" s="204">
        <f t="shared" si="228"/>
        <v>0</v>
      </c>
      <c r="BM214" s="204">
        <f t="shared" si="228"/>
        <v>0</v>
      </c>
      <c r="BN214" s="204">
        <f t="shared" si="228"/>
        <v>0</v>
      </c>
      <c r="BO214" s="204">
        <f t="shared" si="228"/>
        <v>0</v>
      </c>
      <c r="BP214" s="204">
        <f t="shared" si="228"/>
        <v>0</v>
      </c>
      <c r="BQ214" s="205">
        <f t="shared" si="228"/>
        <v>0</v>
      </c>
      <c r="BR214" s="973">
        <f>IF($Z214=1,0,IF(AND($Z214=0,BM214&gt;0),1,IF(AND($Z214=0,BO214&gt;0),1,IF(AND($Z214=0,BQ214&gt;0),1,0))))</f>
        <v>0</v>
      </c>
      <c r="BS214" s="973">
        <f t="shared" si="233"/>
        <v>0</v>
      </c>
      <c r="BT214" s="978">
        <f>IF($Z214=0,0,IF(BX214+BZ214+CB214&gt;0,$AA214,0))</f>
        <v>0</v>
      </c>
      <c r="BU214" s="980">
        <f>IF($Z214=0,0,IF(AND(BT214=0,O215&gt;0),$AA214,0))</f>
        <v>0</v>
      </c>
      <c r="BV214" s="969">
        <f>$AA214-BT214-BU214</f>
        <v>0</v>
      </c>
      <c r="BW214" s="204">
        <f t="shared" si="229"/>
        <v>0</v>
      </c>
      <c r="BX214" s="204">
        <f t="shared" si="229"/>
        <v>0</v>
      </c>
      <c r="BY214" s="204">
        <f t="shared" si="229"/>
        <v>0</v>
      </c>
      <c r="BZ214" s="204">
        <f t="shared" si="229"/>
        <v>0</v>
      </c>
      <c r="CA214" s="204">
        <f t="shared" si="229"/>
        <v>0</v>
      </c>
      <c r="CB214" s="205">
        <f t="shared" si="229"/>
        <v>0</v>
      </c>
      <c r="CC214" s="973">
        <f>IF($Z214=1,0,IF(AND($Z214=0,BX214&gt;0),1,IF(AND($Z214=0,BZ214&gt;0),1,IF(AND($Z214=0,CB214&gt;0),1,0))))</f>
        <v>0</v>
      </c>
      <c r="CD214" s="973">
        <f t="shared" si="234"/>
        <v>0</v>
      </c>
      <c r="CE214" s="11"/>
      <c r="CF214" s="11"/>
      <c r="CG214" s="11"/>
      <c r="CH214" s="11"/>
      <c r="CI214" s="11"/>
      <c r="CJ214" s="11"/>
      <c r="CK214" s="11"/>
      <c r="CL214" s="11"/>
      <c r="CM214" s="11"/>
    </row>
    <row r="215" spans="1:91" ht="14.25" customHeight="1">
      <c r="A215" s="950" t="str">
        <f>A214</f>
        <v/>
      </c>
      <c r="B215" s="57"/>
      <c r="C215" s="2051"/>
      <c r="D215" s="2053"/>
      <c r="E215" s="2051"/>
      <c r="F215" s="2772"/>
      <c r="G215" s="1121">
        <f>Import!Q912</f>
        <v>0</v>
      </c>
      <c r="H215" s="2774"/>
      <c r="I215" s="450"/>
      <c r="J215" s="2775"/>
      <c r="K215" s="450"/>
      <c r="L215" s="2775"/>
      <c r="M215" s="450"/>
      <c r="N215" s="2775"/>
      <c r="O215" s="450"/>
      <c r="P215" s="2775"/>
      <c r="Q215" s="11"/>
      <c r="R215" s="11"/>
      <c r="S215" s="397"/>
      <c r="T215" s="419"/>
      <c r="U215" s="444">
        <f>Import!N913</f>
        <v>0</v>
      </c>
      <c r="V215" s="11"/>
      <c r="W215" s="306"/>
      <c r="X215" s="306"/>
      <c r="Y215" s="306"/>
      <c r="Z215" s="11"/>
      <c r="AE215" s="204"/>
      <c r="AF215" s="204"/>
      <c r="AG215" s="204"/>
      <c r="AH215" s="204"/>
      <c r="AI215" s="922"/>
      <c r="AJ215" s="205"/>
      <c r="AK215" s="973"/>
      <c r="AL215" s="973">
        <f>AL214</f>
        <v>0</v>
      </c>
      <c r="AP215" s="204"/>
      <c r="AQ215" s="204"/>
      <c r="AR215" s="204"/>
      <c r="AS215" s="204"/>
      <c r="AT215" s="204"/>
      <c r="AU215" s="205"/>
      <c r="AV215" s="973"/>
      <c r="AW215" s="973">
        <f>AW214</f>
        <v>0</v>
      </c>
      <c r="BA215" s="204"/>
      <c r="BB215" s="204"/>
      <c r="BC215" s="204"/>
      <c r="BD215" s="204"/>
      <c r="BE215" s="204"/>
      <c r="BF215" s="205"/>
      <c r="BG215" s="973"/>
      <c r="BH215" s="973">
        <f>BH214</f>
        <v>0</v>
      </c>
      <c r="BL215" s="204"/>
      <c r="BM215" s="204"/>
      <c r="BN215" s="204"/>
      <c r="BO215" s="204"/>
      <c r="BP215" s="204"/>
      <c r="BQ215" s="205"/>
      <c r="BR215" s="973"/>
      <c r="BS215" s="973">
        <f>BS214</f>
        <v>0</v>
      </c>
      <c r="BW215" s="204"/>
      <c r="BX215" s="204"/>
      <c r="BY215" s="204"/>
      <c r="BZ215" s="204"/>
      <c r="CA215" s="204"/>
      <c r="CB215" s="205"/>
      <c r="CC215" s="973"/>
      <c r="CD215" s="973">
        <f>CD214</f>
        <v>0</v>
      </c>
      <c r="CE215" s="11"/>
      <c r="CF215" s="11"/>
      <c r="CG215" s="11"/>
      <c r="CH215" s="11"/>
      <c r="CI215" s="11"/>
      <c r="CJ215" s="11"/>
      <c r="CK215" s="11"/>
      <c r="CL215" s="11"/>
      <c r="CM215" s="11"/>
    </row>
    <row r="216" spans="1:91" ht="24.75" customHeight="1">
      <c r="A216" s="949" t="str">
        <f>IF(E216&gt;0,"Wypełnione","")</f>
        <v/>
      </c>
      <c r="B216" s="57"/>
      <c r="C216" s="2050">
        <f>'Og s3a'!C925</f>
        <v>0</v>
      </c>
      <c r="D216" s="2052">
        <f>'Og s3a'!E925</f>
        <v>0</v>
      </c>
      <c r="E216" s="2050">
        <f>'Og s3a'!F925</f>
        <v>0</v>
      </c>
      <c r="F216" s="2771"/>
      <c r="G216" s="448">
        <f>T216</f>
        <v>0</v>
      </c>
      <c r="H216" s="2773">
        <f>U216</f>
        <v>0</v>
      </c>
      <c r="I216" s="451"/>
      <c r="J216" s="2775"/>
      <c r="K216" s="451"/>
      <c r="L216" s="2775"/>
      <c r="M216" s="451"/>
      <c r="N216" s="2775"/>
      <c r="O216" s="451"/>
      <c r="P216" s="2775"/>
      <c r="Q216" s="11"/>
      <c r="R216" s="11"/>
      <c r="S216" s="396">
        <f>'Og s3a'!G925</f>
        <v>0</v>
      </c>
      <c r="T216" s="398">
        <f>'Og s3a'!D925</f>
        <v>0</v>
      </c>
      <c r="U216" s="444">
        <f>Import!N914</f>
        <v>0</v>
      </c>
      <c r="V216" s="11"/>
      <c r="W216" s="306"/>
      <c r="X216" s="306"/>
      <c r="Y216" s="306"/>
      <c r="Z216" s="970">
        <f>IF(F216=AF$7,1,0)</f>
        <v>0</v>
      </c>
      <c r="AA216" s="970">
        <f>Z216*D216</f>
        <v>0</v>
      </c>
      <c r="AB216" s="978">
        <f>IF($Z216=0,0,IF(AF216+AH216+AJ216&gt;0,$AA216,0))</f>
        <v>0</v>
      </c>
      <c r="AC216" s="980">
        <f>IF($Z216=0,0,IF(AND(AB216=0,G217&gt;0),$AA216,0))</f>
        <v>0</v>
      </c>
      <c r="AD216" s="969">
        <f>AA216-AB216-AC216</f>
        <v>0</v>
      </c>
      <c r="AE216" s="204">
        <f t="shared" si="225"/>
        <v>0</v>
      </c>
      <c r="AF216" s="204">
        <f t="shared" si="225"/>
        <v>0</v>
      </c>
      <c r="AG216" s="204">
        <f t="shared" si="225"/>
        <v>0</v>
      </c>
      <c r="AH216" s="204">
        <f t="shared" si="225"/>
        <v>0</v>
      </c>
      <c r="AI216" s="922">
        <f t="shared" si="225"/>
        <v>0</v>
      </c>
      <c r="AJ216" s="205">
        <f t="shared" si="225"/>
        <v>0</v>
      </c>
      <c r="AK216" s="973">
        <f>IF($Z216=1,0,IF(AND($Z216=0,AF216&gt;0),1,IF(AND($Z216=0,AH216&gt;0),1,IF(AND($Z216=0,AJ216&gt;0),1,0))))</f>
        <v>0</v>
      </c>
      <c r="AL216" s="973">
        <f t="shared" si="230"/>
        <v>0</v>
      </c>
      <c r="AM216" s="978">
        <f>IF($Z216=0,0,IF(AQ216+AS216+AU216&gt;0,$AA216,0))</f>
        <v>0</v>
      </c>
      <c r="AN216" s="980">
        <f>IF($Z216=0,0,IF(AND(AM216=0,I217&gt;0),$AA216,0))</f>
        <v>0</v>
      </c>
      <c r="AO216" s="969">
        <f>$AA216-AM216-AN216</f>
        <v>0</v>
      </c>
      <c r="AP216" s="204">
        <f t="shared" si="226"/>
        <v>0</v>
      </c>
      <c r="AQ216" s="204">
        <f t="shared" si="226"/>
        <v>0</v>
      </c>
      <c r="AR216" s="204">
        <f t="shared" si="226"/>
        <v>0</v>
      </c>
      <c r="AS216" s="204">
        <f t="shared" si="226"/>
        <v>0</v>
      </c>
      <c r="AT216" s="204">
        <f t="shared" si="226"/>
        <v>0</v>
      </c>
      <c r="AU216" s="205">
        <f t="shared" si="226"/>
        <v>0</v>
      </c>
      <c r="AV216" s="973">
        <f>IF($Z216=1,0,IF(AND($Z216=0,AQ216&gt;0),1,IF(AND($Z216=0,AS216&gt;0),1,IF(AND($Z216=0,AU216&gt;0),1,0))))</f>
        <v>0</v>
      </c>
      <c r="AW216" s="973">
        <f t="shared" si="231"/>
        <v>0</v>
      </c>
      <c r="AX216" s="978">
        <f>IF($Z216=0,0,IF(BB216+BD216+BF216&gt;0,$AA216,0))</f>
        <v>0</v>
      </c>
      <c r="AY216" s="980">
        <f>IF($Z216=0,0,IF(AND(AX216=0,K217&gt;0),$AA216,0))</f>
        <v>0</v>
      </c>
      <c r="AZ216" s="969">
        <f>$AA216-AX216-AY216</f>
        <v>0</v>
      </c>
      <c r="BA216" s="204">
        <f t="shared" si="227"/>
        <v>0</v>
      </c>
      <c r="BB216" s="204">
        <f t="shared" si="227"/>
        <v>0</v>
      </c>
      <c r="BC216" s="204">
        <f t="shared" si="227"/>
        <v>0</v>
      </c>
      <c r="BD216" s="204">
        <f t="shared" si="227"/>
        <v>0</v>
      </c>
      <c r="BE216" s="204">
        <f t="shared" si="227"/>
        <v>0</v>
      </c>
      <c r="BF216" s="205">
        <f t="shared" si="227"/>
        <v>0</v>
      </c>
      <c r="BG216" s="973">
        <f>IF($Z216=1,0,IF(AND($Z216=0,BB216&gt;0),1,IF(AND($Z216=0,BD216&gt;0),1,IF(AND($Z216=0,BF216&gt;0),1,0))))</f>
        <v>0</v>
      </c>
      <c r="BH216" s="973">
        <f t="shared" si="232"/>
        <v>0</v>
      </c>
      <c r="BI216" s="978">
        <f>IF($Z216=0,0,IF(BM216+BO216+BQ216&gt;0,$AA216,0))</f>
        <v>0</v>
      </c>
      <c r="BJ216" s="980">
        <f>IF($Z216=0,0,IF(AND(BI216=0,M217&gt;0),$AA216,0))</f>
        <v>0</v>
      </c>
      <c r="BK216" s="969">
        <f>$AA216-BI216-BJ216</f>
        <v>0</v>
      </c>
      <c r="BL216" s="204">
        <f t="shared" si="228"/>
        <v>0</v>
      </c>
      <c r="BM216" s="204">
        <f t="shared" si="228"/>
        <v>0</v>
      </c>
      <c r="BN216" s="204">
        <f t="shared" si="228"/>
        <v>0</v>
      </c>
      <c r="BO216" s="204">
        <f t="shared" si="228"/>
        <v>0</v>
      </c>
      <c r="BP216" s="204">
        <f t="shared" si="228"/>
        <v>0</v>
      </c>
      <c r="BQ216" s="205">
        <f t="shared" si="228"/>
        <v>0</v>
      </c>
      <c r="BR216" s="973">
        <f>IF($Z216=1,0,IF(AND($Z216=0,BM216&gt;0),1,IF(AND($Z216=0,BO216&gt;0),1,IF(AND($Z216=0,BQ216&gt;0),1,0))))</f>
        <v>0</v>
      </c>
      <c r="BS216" s="973">
        <f t="shared" si="233"/>
        <v>0</v>
      </c>
      <c r="BT216" s="978">
        <f>IF($Z216=0,0,IF(BX216+BZ216+CB216&gt;0,$AA216,0))</f>
        <v>0</v>
      </c>
      <c r="BU216" s="980">
        <f>IF($Z216=0,0,IF(AND(BT216=0,O217&gt;0),$AA216,0))</f>
        <v>0</v>
      </c>
      <c r="BV216" s="969">
        <f>$AA216-BT216-BU216</f>
        <v>0</v>
      </c>
      <c r="BW216" s="204">
        <f t="shared" si="229"/>
        <v>0</v>
      </c>
      <c r="BX216" s="204">
        <f t="shared" si="229"/>
        <v>0</v>
      </c>
      <c r="BY216" s="204">
        <f t="shared" si="229"/>
        <v>0</v>
      </c>
      <c r="BZ216" s="204">
        <f t="shared" si="229"/>
        <v>0</v>
      </c>
      <c r="CA216" s="204">
        <f t="shared" si="229"/>
        <v>0</v>
      </c>
      <c r="CB216" s="205">
        <f t="shared" si="229"/>
        <v>0</v>
      </c>
      <c r="CC216" s="973">
        <f>IF($Z216=1,0,IF(AND($Z216=0,BX216&gt;0),1,IF(AND($Z216=0,BZ216&gt;0),1,IF(AND($Z216=0,CB216&gt;0),1,0))))</f>
        <v>0</v>
      </c>
      <c r="CD216" s="973">
        <f t="shared" si="234"/>
        <v>0</v>
      </c>
      <c r="CE216" s="11"/>
      <c r="CF216" s="11"/>
      <c r="CG216" s="11"/>
      <c r="CH216" s="11"/>
      <c r="CI216" s="11"/>
      <c r="CJ216" s="11"/>
      <c r="CK216" s="11"/>
      <c r="CL216" s="11"/>
      <c r="CM216" s="11"/>
    </row>
    <row r="217" spans="1:91" ht="14.25" customHeight="1">
      <c r="A217" s="950" t="str">
        <f>A216</f>
        <v/>
      </c>
      <c r="B217" s="57"/>
      <c r="C217" s="2051"/>
      <c r="D217" s="2053"/>
      <c r="E217" s="2051"/>
      <c r="F217" s="2772"/>
      <c r="G217" s="1121">
        <f>Import!Q914</f>
        <v>0</v>
      </c>
      <c r="H217" s="2774"/>
      <c r="I217" s="450"/>
      <c r="J217" s="2775"/>
      <c r="K217" s="450"/>
      <c r="L217" s="2775"/>
      <c r="M217" s="450"/>
      <c r="N217" s="2775"/>
      <c r="O217" s="450"/>
      <c r="P217" s="2775"/>
      <c r="Q217" s="11"/>
      <c r="R217" s="11"/>
      <c r="S217" s="397"/>
      <c r="T217" s="419"/>
      <c r="U217" s="444">
        <f>Import!N915</f>
        <v>0</v>
      </c>
      <c r="V217" s="11"/>
      <c r="W217" s="306"/>
      <c r="X217" s="306"/>
      <c r="Y217" s="306"/>
      <c r="Z217" s="11"/>
      <c r="AE217" s="204"/>
      <c r="AF217" s="204"/>
      <c r="AG217" s="204"/>
      <c r="AH217" s="204"/>
      <c r="AI217" s="922"/>
      <c r="AJ217" s="205"/>
      <c r="AK217" s="973"/>
      <c r="AL217" s="973">
        <f>AL216</f>
        <v>0</v>
      </c>
      <c r="AP217" s="204"/>
      <c r="AQ217" s="204"/>
      <c r="AR217" s="204"/>
      <c r="AS217" s="204"/>
      <c r="AT217" s="204"/>
      <c r="AU217" s="205"/>
      <c r="AV217" s="973"/>
      <c r="AW217" s="973">
        <f>AW216</f>
        <v>0</v>
      </c>
      <c r="BA217" s="204"/>
      <c r="BB217" s="204"/>
      <c r="BC217" s="204"/>
      <c r="BD217" s="204"/>
      <c r="BE217" s="204"/>
      <c r="BF217" s="205"/>
      <c r="BG217" s="973"/>
      <c r="BH217" s="973">
        <f>BH216</f>
        <v>0</v>
      </c>
      <c r="BL217" s="204"/>
      <c r="BM217" s="204"/>
      <c r="BN217" s="204"/>
      <c r="BO217" s="204"/>
      <c r="BP217" s="204"/>
      <c r="BQ217" s="205"/>
      <c r="BR217" s="973"/>
      <c r="BS217" s="973">
        <f>BS216</f>
        <v>0</v>
      </c>
      <c r="BW217" s="204"/>
      <c r="BX217" s="204"/>
      <c r="BY217" s="204"/>
      <c r="BZ217" s="204"/>
      <c r="CA217" s="204"/>
      <c r="CB217" s="205"/>
      <c r="CC217" s="973"/>
      <c r="CD217" s="973">
        <f>CD216</f>
        <v>0</v>
      </c>
      <c r="CE217" s="11"/>
      <c r="CF217" s="11"/>
      <c r="CG217" s="11"/>
      <c r="CH217" s="11"/>
      <c r="CI217" s="11"/>
      <c r="CJ217" s="11"/>
      <c r="CK217" s="11"/>
      <c r="CL217" s="11"/>
      <c r="CM217" s="11"/>
    </row>
    <row r="218" spans="1:91" ht="24.75" customHeight="1">
      <c r="A218" s="949" t="str">
        <f>IF(E218&gt;0,"Wypełnione","")</f>
        <v/>
      </c>
      <c r="B218" s="57"/>
      <c r="C218" s="2050">
        <f>'Og s3a'!C927</f>
        <v>0</v>
      </c>
      <c r="D218" s="2052">
        <f>'Og s3a'!E927</f>
        <v>0</v>
      </c>
      <c r="E218" s="2050">
        <f>'Og s3a'!F927</f>
        <v>0</v>
      </c>
      <c r="F218" s="2771"/>
      <c r="G218" s="448">
        <f>T218</f>
        <v>0</v>
      </c>
      <c r="H218" s="2773">
        <f>U218</f>
        <v>0</v>
      </c>
      <c r="I218" s="451"/>
      <c r="J218" s="2775"/>
      <c r="K218" s="451"/>
      <c r="L218" s="2775"/>
      <c r="M218" s="451"/>
      <c r="N218" s="2775"/>
      <c r="O218" s="451"/>
      <c r="P218" s="2775"/>
      <c r="Q218" s="11"/>
      <c r="R218" s="11"/>
      <c r="S218" s="396">
        <f>'Og s3a'!G927</f>
        <v>0</v>
      </c>
      <c r="T218" s="398">
        <f>'Og s3a'!D927</f>
        <v>0</v>
      </c>
      <c r="U218" s="444">
        <f>Import!N916</f>
        <v>0</v>
      </c>
      <c r="V218" s="11"/>
      <c r="W218" s="306"/>
      <c r="X218" s="306"/>
      <c r="Y218" s="306"/>
      <c r="Z218" s="970">
        <f>IF(F218=AF$7,1,0)</f>
        <v>0</v>
      </c>
      <c r="AA218" s="970">
        <f>Z218*D218</f>
        <v>0</v>
      </c>
      <c r="AB218" s="978">
        <f>IF($Z218=0,0,IF(AF218+AH218+AJ218&gt;0,$AA218,0))</f>
        <v>0</v>
      </c>
      <c r="AC218" s="980">
        <f>IF($Z218=0,0,IF(AND(AB218=0,G219&gt;0),$AA218,0))</f>
        <v>0</v>
      </c>
      <c r="AD218" s="969">
        <f>AA218-AB218-AC218</f>
        <v>0</v>
      </c>
      <c r="AE218" s="204">
        <f t="shared" si="225"/>
        <v>0</v>
      </c>
      <c r="AF218" s="204">
        <f t="shared" si="225"/>
        <v>0</v>
      </c>
      <c r="AG218" s="204">
        <f t="shared" si="225"/>
        <v>0</v>
      </c>
      <c r="AH218" s="204">
        <f t="shared" si="225"/>
        <v>0</v>
      </c>
      <c r="AI218" s="922">
        <f t="shared" si="225"/>
        <v>0</v>
      </c>
      <c r="AJ218" s="205">
        <f t="shared" si="225"/>
        <v>0</v>
      </c>
      <c r="AK218" s="973">
        <f>IF($Z218=1,0,IF(AND($Z218=0,AF218&gt;0),1,IF(AND($Z218=0,AH218&gt;0),1,IF(AND($Z218=0,AJ218&gt;0),1,0))))</f>
        <v>0</v>
      </c>
      <c r="AL218" s="973">
        <f t="shared" si="230"/>
        <v>0</v>
      </c>
      <c r="AM218" s="978">
        <f>IF($Z218=0,0,IF(AQ218+AS218+AU218&gt;0,$AA218,0))</f>
        <v>0</v>
      </c>
      <c r="AN218" s="980">
        <f>IF($Z218=0,0,IF(AND(AM218=0,I219&gt;0),$AA218,0))</f>
        <v>0</v>
      </c>
      <c r="AO218" s="969">
        <f>$AA218-AM218-AN218</f>
        <v>0</v>
      </c>
      <c r="AP218" s="204">
        <f t="shared" si="226"/>
        <v>0</v>
      </c>
      <c r="AQ218" s="204">
        <f t="shared" si="226"/>
        <v>0</v>
      </c>
      <c r="AR218" s="204">
        <f t="shared" si="226"/>
        <v>0</v>
      </c>
      <c r="AS218" s="204">
        <f t="shared" si="226"/>
        <v>0</v>
      </c>
      <c r="AT218" s="204">
        <f t="shared" si="226"/>
        <v>0</v>
      </c>
      <c r="AU218" s="205">
        <f t="shared" si="226"/>
        <v>0</v>
      </c>
      <c r="AV218" s="973">
        <f>IF($Z218=1,0,IF(AND($Z218=0,AQ218&gt;0),1,IF(AND($Z218=0,AS218&gt;0),1,IF(AND($Z218=0,AU218&gt;0),1,0))))</f>
        <v>0</v>
      </c>
      <c r="AW218" s="973">
        <f t="shared" si="231"/>
        <v>0</v>
      </c>
      <c r="AX218" s="978">
        <f>IF($Z218=0,0,IF(BB218+BD218+BF218&gt;0,$AA218,0))</f>
        <v>0</v>
      </c>
      <c r="AY218" s="980">
        <f>IF($Z218=0,0,IF(AND(AX218=0,K219&gt;0),$AA218,0))</f>
        <v>0</v>
      </c>
      <c r="AZ218" s="969">
        <f>$AA218-AX218-AY218</f>
        <v>0</v>
      </c>
      <c r="BA218" s="204">
        <f t="shared" si="227"/>
        <v>0</v>
      </c>
      <c r="BB218" s="204">
        <f t="shared" si="227"/>
        <v>0</v>
      </c>
      <c r="BC218" s="204">
        <f t="shared" si="227"/>
        <v>0</v>
      </c>
      <c r="BD218" s="204">
        <f t="shared" si="227"/>
        <v>0</v>
      </c>
      <c r="BE218" s="204">
        <f t="shared" si="227"/>
        <v>0</v>
      </c>
      <c r="BF218" s="205">
        <f t="shared" si="227"/>
        <v>0</v>
      </c>
      <c r="BG218" s="973">
        <f>IF($Z218=1,0,IF(AND($Z218=0,BB218&gt;0),1,IF(AND($Z218=0,BD218&gt;0),1,IF(AND($Z218=0,BF218&gt;0),1,0))))</f>
        <v>0</v>
      </c>
      <c r="BH218" s="973">
        <f t="shared" si="232"/>
        <v>0</v>
      </c>
      <c r="BI218" s="978">
        <f>IF($Z218=0,0,IF(BM218+BO218+BQ218&gt;0,$AA218,0))</f>
        <v>0</v>
      </c>
      <c r="BJ218" s="980">
        <f>IF($Z218=0,0,IF(AND(BI218=0,M219&gt;0),$AA218,0))</f>
        <v>0</v>
      </c>
      <c r="BK218" s="969">
        <f>$AA218-BI218-BJ218</f>
        <v>0</v>
      </c>
      <c r="BL218" s="204">
        <f t="shared" si="228"/>
        <v>0</v>
      </c>
      <c r="BM218" s="204">
        <f t="shared" si="228"/>
        <v>0</v>
      </c>
      <c r="BN218" s="204">
        <f t="shared" si="228"/>
        <v>0</v>
      </c>
      <c r="BO218" s="204">
        <f t="shared" si="228"/>
        <v>0</v>
      </c>
      <c r="BP218" s="204">
        <f t="shared" si="228"/>
        <v>0</v>
      </c>
      <c r="BQ218" s="205">
        <f t="shared" si="228"/>
        <v>0</v>
      </c>
      <c r="BR218" s="973">
        <f>IF($Z218=1,0,IF(AND($Z218=0,BM218&gt;0),1,IF(AND($Z218=0,BO218&gt;0),1,IF(AND($Z218=0,BQ218&gt;0),1,0))))</f>
        <v>0</v>
      </c>
      <c r="BS218" s="973">
        <f t="shared" si="233"/>
        <v>0</v>
      </c>
      <c r="BT218" s="978">
        <f>IF($Z218=0,0,IF(BX218+BZ218+CB218&gt;0,$AA218,0))</f>
        <v>0</v>
      </c>
      <c r="BU218" s="980">
        <f>IF($Z218=0,0,IF(AND(BT218=0,O219&gt;0),$AA218,0))</f>
        <v>0</v>
      </c>
      <c r="BV218" s="969">
        <f>$AA218-BT218-BU218</f>
        <v>0</v>
      </c>
      <c r="BW218" s="204">
        <f t="shared" si="229"/>
        <v>0</v>
      </c>
      <c r="BX218" s="204">
        <f t="shared" si="229"/>
        <v>0</v>
      </c>
      <c r="BY218" s="204">
        <f t="shared" si="229"/>
        <v>0</v>
      </c>
      <c r="BZ218" s="204">
        <f t="shared" si="229"/>
        <v>0</v>
      </c>
      <c r="CA218" s="204">
        <f t="shared" si="229"/>
        <v>0</v>
      </c>
      <c r="CB218" s="205">
        <f t="shared" si="229"/>
        <v>0</v>
      </c>
      <c r="CC218" s="973">
        <f>IF($Z218=1,0,IF(AND($Z218=0,BX218&gt;0),1,IF(AND($Z218=0,BZ218&gt;0),1,IF(AND($Z218=0,CB218&gt;0),1,0))))</f>
        <v>0</v>
      </c>
      <c r="CD218" s="973">
        <f t="shared" si="234"/>
        <v>0</v>
      </c>
      <c r="CE218" s="11"/>
      <c r="CF218" s="11"/>
      <c r="CG218" s="11"/>
      <c r="CH218" s="11"/>
      <c r="CI218" s="11"/>
      <c r="CJ218" s="11"/>
      <c r="CK218" s="11"/>
      <c r="CL218" s="11"/>
      <c r="CM218" s="11"/>
    </row>
    <row r="219" spans="1:91" ht="14.25" customHeight="1">
      <c r="A219" s="950" t="str">
        <f>A218</f>
        <v/>
      </c>
      <c r="B219" s="57"/>
      <c r="C219" s="2051"/>
      <c r="D219" s="2053"/>
      <c r="E219" s="2051"/>
      <c r="F219" s="2772"/>
      <c r="G219" s="1121">
        <f>Import!Q916</f>
        <v>0</v>
      </c>
      <c r="H219" s="2774"/>
      <c r="I219" s="450"/>
      <c r="J219" s="2775"/>
      <c r="K219" s="450"/>
      <c r="L219" s="2775"/>
      <c r="M219" s="450"/>
      <c r="N219" s="2775"/>
      <c r="O219" s="450"/>
      <c r="P219" s="2775"/>
      <c r="Q219" s="11"/>
      <c r="R219" s="11"/>
      <c r="S219" s="397"/>
      <c r="T219" s="419"/>
      <c r="U219" s="444">
        <f>Import!N917</f>
        <v>0</v>
      </c>
      <c r="V219" s="11"/>
      <c r="W219" s="306"/>
      <c r="X219" s="306"/>
      <c r="Y219" s="306"/>
      <c r="Z219" s="11"/>
      <c r="AE219" s="204"/>
      <c r="AF219" s="204"/>
      <c r="AG219" s="204"/>
      <c r="AH219" s="204"/>
      <c r="AI219" s="922"/>
      <c r="AJ219" s="205"/>
      <c r="AK219" s="973"/>
      <c r="AL219" s="973">
        <f>AL218</f>
        <v>0</v>
      </c>
      <c r="AP219" s="204"/>
      <c r="AQ219" s="204"/>
      <c r="AR219" s="204"/>
      <c r="AS219" s="204"/>
      <c r="AT219" s="204"/>
      <c r="AU219" s="205"/>
      <c r="AV219" s="973"/>
      <c r="AW219" s="973">
        <f>AW218</f>
        <v>0</v>
      </c>
      <c r="BA219" s="204"/>
      <c r="BB219" s="204"/>
      <c r="BC219" s="204"/>
      <c r="BD219" s="204"/>
      <c r="BE219" s="204"/>
      <c r="BF219" s="205"/>
      <c r="BG219" s="973"/>
      <c r="BH219" s="973">
        <f>BH218</f>
        <v>0</v>
      </c>
      <c r="BL219" s="204"/>
      <c r="BM219" s="204"/>
      <c r="BN219" s="204"/>
      <c r="BO219" s="204"/>
      <c r="BP219" s="204"/>
      <c r="BQ219" s="205"/>
      <c r="BR219" s="973"/>
      <c r="BS219" s="973">
        <f>BS218</f>
        <v>0</v>
      </c>
      <c r="BW219" s="204"/>
      <c r="BX219" s="204"/>
      <c r="BY219" s="204"/>
      <c r="BZ219" s="204"/>
      <c r="CA219" s="204"/>
      <c r="CB219" s="205"/>
      <c r="CC219" s="973"/>
      <c r="CD219" s="973">
        <f>CD218</f>
        <v>0</v>
      </c>
      <c r="CE219" s="11"/>
      <c r="CF219" s="11"/>
      <c r="CG219" s="11"/>
      <c r="CH219" s="11"/>
      <c r="CI219" s="11"/>
      <c r="CJ219" s="11"/>
      <c r="CK219" s="11"/>
      <c r="CL219" s="11"/>
      <c r="CM219" s="11"/>
    </row>
    <row r="220" spans="1:91" ht="24.75" customHeight="1">
      <c r="A220" s="949" t="str">
        <f>IF(E220&gt;0,"Wypełnione","")</f>
        <v/>
      </c>
      <c r="B220" s="57"/>
      <c r="C220" s="2050">
        <f>'Og s3a'!C929</f>
        <v>0</v>
      </c>
      <c r="D220" s="2052">
        <f>'Og s3a'!E929</f>
        <v>0</v>
      </c>
      <c r="E220" s="2050">
        <f>'Og s3a'!F929</f>
        <v>0</v>
      </c>
      <c r="F220" s="2771"/>
      <c r="G220" s="448">
        <f>T220</f>
        <v>0</v>
      </c>
      <c r="H220" s="2773">
        <f>U220</f>
        <v>0</v>
      </c>
      <c r="I220" s="451"/>
      <c r="J220" s="2775"/>
      <c r="K220" s="451"/>
      <c r="L220" s="2775"/>
      <c r="M220" s="451"/>
      <c r="N220" s="2775"/>
      <c r="O220" s="451"/>
      <c r="P220" s="2775"/>
      <c r="Q220" s="11"/>
      <c r="R220" s="11"/>
      <c r="S220" s="396">
        <f>'Og s3a'!G929</f>
        <v>0</v>
      </c>
      <c r="T220" s="398">
        <f>'Og s3a'!D929</f>
        <v>0</v>
      </c>
      <c r="U220" s="444">
        <f>Import!N918</f>
        <v>0</v>
      </c>
      <c r="V220" s="11"/>
      <c r="W220" s="306"/>
      <c r="X220" s="306"/>
      <c r="Y220" s="306"/>
      <c r="Z220" s="970">
        <f>IF(F220=AF$7,1,0)</f>
        <v>0</v>
      </c>
      <c r="AA220" s="970">
        <f>Z220*D220</f>
        <v>0</v>
      </c>
      <c r="AB220" s="978">
        <f>IF($Z220=0,0,IF(AF220+AH220+AJ220&gt;0,$AA220,0))</f>
        <v>0</v>
      </c>
      <c r="AC220" s="980">
        <f>IF($Z220=0,0,IF(AND(AB220=0,G221&gt;0),$AA220,0))</f>
        <v>0</v>
      </c>
      <c r="AD220" s="969">
        <f>AA220-AB220-AC220</f>
        <v>0</v>
      </c>
      <c r="AE220" s="204">
        <f t="shared" si="225"/>
        <v>0</v>
      </c>
      <c r="AF220" s="204">
        <f t="shared" si="225"/>
        <v>0</v>
      </c>
      <c r="AG220" s="204">
        <f t="shared" si="225"/>
        <v>0</v>
      </c>
      <c r="AH220" s="204">
        <f t="shared" si="225"/>
        <v>0</v>
      </c>
      <c r="AI220" s="922">
        <f t="shared" si="225"/>
        <v>0</v>
      </c>
      <c r="AJ220" s="205">
        <f t="shared" si="225"/>
        <v>0</v>
      </c>
      <c r="AK220" s="973">
        <f>IF($Z220=1,0,IF(AND($Z220=0,AF220&gt;0),1,IF(AND($Z220=0,AH220&gt;0),1,IF(AND($Z220=0,AJ220&gt;0),1,0))))</f>
        <v>0</v>
      </c>
      <c r="AL220" s="973">
        <f t="shared" si="230"/>
        <v>0</v>
      </c>
      <c r="AM220" s="978">
        <f>IF($Z220=0,0,IF(AQ220+AS220+AU220&gt;0,$AA220,0))</f>
        <v>0</v>
      </c>
      <c r="AN220" s="980">
        <f>IF($Z220=0,0,IF(AND(AM220=0,I221&gt;0),$AA220,0))</f>
        <v>0</v>
      </c>
      <c r="AO220" s="969">
        <f>$AA220-AM220-AN220</f>
        <v>0</v>
      </c>
      <c r="AP220" s="204">
        <f t="shared" si="226"/>
        <v>0</v>
      </c>
      <c r="AQ220" s="204">
        <f t="shared" si="226"/>
        <v>0</v>
      </c>
      <c r="AR220" s="204">
        <f t="shared" si="226"/>
        <v>0</v>
      </c>
      <c r="AS220" s="204">
        <f t="shared" si="226"/>
        <v>0</v>
      </c>
      <c r="AT220" s="204">
        <f t="shared" si="226"/>
        <v>0</v>
      </c>
      <c r="AU220" s="205">
        <f t="shared" si="226"/>
        <v>0</v>
      </c>
      <c r="AV220" s="973">
        <f>IF($Z220=1,0,IF(AND($Z220=0,AQ220&gt;0),1,IF(AND($Z220=0,AS220&gt;0),1,IF(AND($Z220=0,AU220&gt;0),1,0))))</f>
        <v>0</v>
      </c>
      <c r="AW220" s="973">
        <f t="shared" si="231"/>
        <v>0</v>
      </c>
      <c r="AX220" s="978">
        <f>IF($Z220=0,0,IF(BB220+BD220+BF220&gt;0,$AA220,0))</f>
        <v>0</v>
      </c>
      <c r="AY220" s="980">
        <f>IF($Z220=0,0,IF(AND(AX220=0,K221&gt;0),$AA220,0))</f>
        <v>0</v>
      </c>
      <c r="AZ220" s="969">
        <f>$AA220-AX220-AY220</f>
        <v>0</v>
      </c>
      <c r="BA220" s="204">
        <f t="shared" si="227"/>
        <v>0</v>
      </c>
      <c r="BB220" s="204">
        <f t="shared" si="227"/>
        <v>0</v>
      </c>
      <c r="BC220" s="204">
        <f t="shared" si="227"/>
        <v>0</v>
      </c>
      <c r="BD220" s="204">
        <f t="shared" si="227"/>
        <v>0</v>
      </c>
      <c r="BE220" s="204">
        <f t="shared" si="227"/>
        <v>0</v>
      </c>
      <c r="BF220" s="205">
        <f t="shared" si="227"/>
        <v>0</v>
      </c>
      <c r="BG220" s="973">
        <f>IF($Z220=1,0,IF(AND($Z220=0,BB220&gt;0),1,IF(AND($Z220=0,BD220&gt;0),1,IF(AND($Z220=0,BF220&gt;0),1,0))))</f>
        <v>0</v>
      </c>
      <c r="BH220" s="973">
        <f t="shared" si="232"/>
        <v>0</v>
      </c>
      <c r="BI220" s="978">
        <f>IF($Z220=0,0,IF(BM220+BO220+BQ220&gt;0,$AA220,0))</f>
        <v>0</v>
      </c>
      <c r="BJ220" s="980">
        <f>IF($Z220=0,0,IF(AND(BI220=0,M221&gt;0),$AA220,0))</f>
        <v>0</v>
      </c>
      <c r="BK220" s="969">
        <f>$AA220-BI220-BJ220</f>
        <v>0</v>
      </c>
      <c r="BL220" s="204">
        <f t="shared" si="228"/>
        <v>0</v>
      </c>
      <c r="BM220" s="204">
        <f t="shared" si="228"/>
        <v>0</v>
      </c>
      <c r="BN220" s="204">
        <f t="shared" si="228"/>
        <v>0</v>
      </c>
      <c r="BO220" s="204">
        <f t="shared" si="228"/>
        <v>0</v>
      </c>
      <c r="BP220" s="204">
        <f t="shared" si="228"/>
        <v>0</v>
      </c>
      <c r="BQ220" s="205">
        <f t="shared" si="228"/>
        <v>0</v>
      </c>
      <c r="BR220" s="973">
        <f>IF($Z220=1,0,IF(AND($Z220=0,BM220&gt;0),1,IF(AND($Z220=0,BO220&gt;0),1,IF(AND($Z220=0,BQ220&gt;0),1,0))))</f>
        <v>0</v>
      </c>
      <c r="BS220" s="973">
        <f t="shared" si="233"/>
        <v>0</v>
      </c>
      <c r="BT220" s="978">
        <f>IF($Z220=0,0,IF(BX220+BZ220+CB220&gt;0,$AA220,0))</f>
        <v>0</v>
      </c>
      <c r="BU220" s="980">
        <f>IF($Z220=0,0,IF(AND(BT220=0,O221&gt;0),$AA220,0))</f>
        <v>0</v>
      </c>
      <c r="BV220" s="969">
        <f>$AA220-BT220-BU220</f>
        <v>0</v>
      </c>
      <c r="BW220" s="204">
        <f t="shared" si="229"/>
        <v>0</v>
      </c>
      <c r="BX220" s="204">
        <f t="shared" si="229"/>
        <v>0</v>
      </c>
      <c r="BY220" s="204">
        <f t="shared" si="229"/>
        <v>0</v>
      </c>
      <c r="BZ220" s="204">
        <f t="shared" si="229"/>
        <v>0</v>
      </c>
      <c r="CA220" s="204">
        <f t="shared" si="229"/>
        <v>0</v>
      </c>
      <c r="CB220" s="205">
        <f t="shared" si="229"/>
        <v>0</v>
      </c>
      <c r="CC220" s="973">
        <f>IF($Z220=1,0,IF(AND($Z220=0,BX220&gt;0),1,IF(AND($Z220=0,BZ220&gt;0),1,IF(AND($Z220=0,CB220&gt;0),1,0))))</f>
        <v>0</v>
      </c>
      <c r="CD220" s="973">
        <f t="shared" si="234"/>
        <v>0</v>
      </c>
      <c r="CE220" s="11"/>
      <c r="CF220" s="11"/>
      <c r="CG220" s="11"/>
      <c r="CH220" s="11"/>
      <c r="CI220" s="11"/>
      <c r="CJ220" s="11"/>
      <c r="CK220" s="11"/>
      <c r="CL220" s="11"/>
      <c r="CM220" s="11"/>
    </row>
    <row r="221" spans="1:91" ht="14.25" customHeight="1">
      <c r="A221" s="950" t="str">
        <f>A220</f>
        <v/>
      </c>
      <c r="B221" s="57"/>
      <c r="C221" s="2051"/>
      <c r="D221" s="2053"/>
      <c r="E221" s="2051"/>
      <c r="F221" s="2772"/>
      <c r="G221" s="1121">
        <f>Import!Q918</f>
        <v>0</v>
      </c>
      <c r="H221" s="2774"/>
      <c r="I221" s="450"/>
      <c r="J221" s="2775"/>
      <c r="K221" s="450"/>
      <c r="L221" s="2775"/>
      <c r="M221" s="450"/>
      <c r="N221" s="2775"/>
      <c r="O221" s="450"/>
      <c r="P221" s="2775"/>
      <c r="Q221" s="11"/>
      <c r="R221" s="11"/>
      <c r="S221" s="397"/>
      <c r="T221" s="419"/>
      <c r="U221" s="444">
        <f>Import!N919</f>
        <v>0</v>
      </c>
      <c r="V221" s="11"/>
      <c r="W221" s="306"/>
      <c r="X221" s="306"/>
      <c r="Y221" s="306"/>
      <c r="Z221" s="11"/>
      <c r="AE221" s="204"/>
      <c r="AF221" s="204"/>
      <c r="AG221" s="204"/>
      <c r="AH221" s="204"/>
      <c r="AI221" s="922"/>
      <c r="AJ221" s="205"/>
      <c r="AK221" s="973"/>
      <c r="AL221" s="973">
        <f>AL220</f>
        <v>0</v>
      </c>
      <c r="AP221" s="204"/>
      <c r="AQ221" s="204"/>
      <c r="AR221" s="204"/>
      <c r="AS221" s="204"/>
      <c r="AT221" s="204"/>
      <c r="AU221" s="205"/>
      <c r="AV221" s="973"/>
      <c r="AW221" s="973">
        <f>AW220</f>
        <v>0</v>
      </c>
      <c r="BA221" s="204"/>
      <c r="BB221" s="204"/>
      <c r="BC221" s="204"/>
      <c r="BD221" s="204"/>
      <c r="BE221" s="204"/>
      <c r="BF221" s="205"/>
      <c r="BG221" s="973"/>
      <c r="BH221" s="973">
        <f>BH220</f>
        <v>0</v>
      </c>
      <c r="BL221" s="204"/>
      <c r="BM221" s="204"/>
      <c r="BN221" s="204"/>
      <c r="BO221" s="204"/>
      <c r="BP221" s="204"/>
      <c r="BQ221" s="205"/>
      <c r="BR221" s="973"/>
      <c r="BS221" s="973">
        <f>BS220</f>
        <v>0</v>
      </c>
      <c r="BW221" s="204"/>
      <c r="BX221" s="204"/>
      <c r="BY221" s="204"/>
      <c r="BZ221" s="204"/>
      <c r="CA221" s="204"/>
      <c r="CB221" s="205"/>
      <c r="CC221" s="973"/>
      <c r="CD221" s="973">
        <f>CD220</f>
        <v>0</v>
      </c>
      <c r="CE221" s="11"/>
      <c r="CF221" s="11"/>
      <c r="CG221" s="11"/>
      <c r="CH221" s="11"/>
      <c r="CI221" s="11"/>
      <c r="CJ221" s="11"/>
      <c r="CK221" s="11"/>
      <c r="CL221" s="11"/>
      <c r="CM221" s="11"/>
    </row>
    <row r="222" spans="1:91" ht="24.75" customHeight="1">
      <c r="A222" s="949" t="str">
        <f>IF(E222&gt;0,"Wypełnione","")</f>
        <v/>
      </c>
      <c r="B222" s="57"/>
      <c r="C222" s="2050">
        <f>'Og s3a'!C931</f>
        <v>0</v>
      </c>
      <c r="D222" s="2052">
        <f>'Og s3a'!E931</f>
        <v>0</v>
      </c>
      <c r="E222" s="2050">
        <f>'Og s3a'!F931</f>
        <v>0</v>
      </c>
      <c r="F222" s="2771"/>
      <c r="G222" s="448">
        <f>T222</f>
        <v>0</v>
      </c>
      <c r="H222" s="2773">
        <f>U222</f>
        <v>0</v>
      </c>
      <c r="I222" s="451"/>
      <c r="J222" s="2775"/>
      <c r="K222" s="451"/>
      <c r="L222" s="2775"/>
      <c r="M222" s="451"/>
      <c r="N222" s="2775"/>
      <c r="O222" s="451"/>
      <c r="P222" s="2775"/>
      <c r="Q222" s="11"/>
      <c r="R222" s="11"/>
      <c r="S222" s="396">
        <f>'Og s3a'!G931</f>
        <v>0</v>
      </c>
      <c r="T222" s="398">
        <f>'Og s3a'!D931</f>
        <v>0</v>
      </c>
      <c r="U222" s="444">
        <f>Import!N920</f>
        <v>0</v>
      </c>
      <c r="V222" s="11"/>
      <c r="W222" s="306"/>
      <c r="X222" s="306"/>
      <c r="Y222" s="306"/>
      <c r="Z222" s="970">
        <f>IF(F222=AF$7,1,0)</f>
        <v>0</v>
      </c>
      <c r="AA222" s="970">
        <f>Z222*D222</f>
        <v>0</v>
      </c>
      <c r="AB222" s="978">
        <f>IF($Z222=0,0,IF(AF222+AH222+AJ222&gt;0,$AA222,0))</f>
        <v>0</v>
      </c>
      <c r="AC222" s="980">
        <f>IF($Z222=0,0,IF(AND(AB222=0,G223&gt;0),$AA222,0))</f>
        <v>0</v>
      </c>
      <c r="AD222" s="969">
        <f>AA222-AB222-AC222</f>
        <v>0</v>
      </c>
      <c r="AE222" s="204">
        <f t="shared" si="225"/>
        <v>0</v>
      </c>
      <c r="AF222" s="204">
        <f t="shared" si="225"/>
        <v>0</v>
      </c>
      <c r="AG222" s="204">
        <f t="shared" si="225"/>
        <v>0</v>
      </c>
      <c r="AH222" s="204">
        <f t="shared" si="225"/>
        <v>0</v>
      </c>
      <c r="AI222" s="922">
        <f t="shared" si="225"/>
        <v>0</v>
      </c>
      <c r="AJ222" s="205">
        <f t="shared" si="225"/>
        <v>0</v>
      </c>
      <c r="AK222" s="973">
        <f>IF($Z222=1,0,IF(AND($Z222=0,AF222&gt;0),1,IF(AND($Z222=0,AH222&gt;0),1,IF(AND($Z222=0,AJ222&gt;0),1,0))))</f>
        <v>0</v>
      </c>
      <c r="AL222" s="973">
        <f t="shared" si="230"/>
        <v>0</v>
      </c>
      <c r="AM222" s="978">
        <f>IF($Z222=0,0,IF(AQ222+AS222+AU222&gt;0,$AA222,0))</f>
        <v>0</v>
      </c>
      <c r="AN222" s="980">
        <f>IF($Z222=0,0,IF(AND(AM222=0,I223&gt;0),$AA222,0))</f>
        <v>0</v>
      </c>
      <c r="AO222" s="969">
        <f>$AA222-AM222-AN222</f>
        <v>0</v>
      </c>
      <c r="AP222" s="204">
        <f t="shared" si="226"/>
        <v>0</v>
      </c>
      <c r="AQ222" s="204">
        <f t="shared" si="226"/>
        <v>0</v>
      </c>
      <c r="AR222" s="204">
        <f t="shared" si="226"/>
        <v>0</v>
      </c>
      <c r="AS222" s="204">
        <f t="shared" si="226"/>
        <v>0</v>
      </c>
      <c r="AT222" s="204">
        <f t="shared" si="226"/>
        <v>0</v>
      </c>
      <c r="AU222" s="205">
        <f t="shared" si="226"/>
        <v>0</v>
      </c>
      <c r="AV222" s="973">
        <f>IF($Z222=1,0,IF(AND($Z222=0,AQ222&gt;0),1,IF(AND($Z222=0,AS222&gt;0),1,IF(AND($Z222=0,AU222&gt;0),1,0))))</f>
        <v>0</v>
      </c>
      <c r="AW222" s="973">
        <f t="shared" si="231"/>
        <v>0</v>
      </c>
      <c r="AX222" s="978">
        <f>IF($Z222=0,0,IF(BB222+BD222+BF222&gt;0,$AA222,0))</f>
        <v>0</v>
      </c>
      <c r="AY222" s="980">
        <f>IF($Z222=0,0,IF(AND(AX222=0,K223&gt;0),$AA222,0))</f>
        <v>0</v>
      </c>
      <c r="AZ222" s="969">
        <f>$AA222-AX222-AY222</f>
        <v>0</v>
      </c>
      <c r="BA222" s="204">
        <f t="shared" si="227"/>
        <v>0</v>
      </c>
      <c r="BB222" s="204">
        <f t="shared" si="227"/>
        <v>0</v>
      </c>
      <c r="BC222" s="204">
        <f t="shared" si="227"/>
        <v>0</v>
      </c>
      <c r="BD222" s="204">
        <f t="shared" si="227"/>
        <v>0</v>
      </c>
      <c r="BE222" s="204">
        <f t="shared" si="227"/>
        <v>0</v>
      </c>
      <c r="BF222" s="205">
        <f t="shared" si="227"/>
        <v>0</v>
      </c>
      <c r="BG222" s="973">
        <f>IF($Z222=1,0,IF(AND($Z222=0,BB222&gt;0),1,IF(AND($Z222=0,BD222&gt;0),1,IF(AND($Z222=0,BF222&gt;0),1,0))))</f>
        <v>0</v>
      </c>
      <c r="BH222" s="973">
        <f t="shared" si="232"/>
        <v>0</v>
      </c>
      <c r="BI222" s="978">
        <f>IF($Z222=0,0,IF(BM222+BO222+BQ222&gt;0,$AA222,0))</f>
        <v>0</v>
      </c>
      <c r="BJ222" s="980">
        <f>IF($Z222=0,0,IF(AND(BI222=0,M223&gt;0),$AA222,0))</f>
        <v>0</v>
      </c>
      <c r="BK222" s="969">
        <f>$AA222-BI222-BJ222</f>
        <v>0</v>
      </c>
      <c r="BL222" s="204">
        <f t="shared" si="228"/>
        <v>0</v>
      </c>
      <c r="BM222" s="204">
        <f t="shared" si="228"/>
        <v>0</v>
      </c>
      <c r="BN222" s="204">
        <f t="shared" si="228"/>
        <v>0</v>
      </c>
      <c r="BO222" s="204">
        <f t="shared" si="228"/>
        <v>0</v>
      </c>
      <c r="BP222" s="204">
        <f t="shared" si="228"/>
        <v>0</v>
      </c>
      <c r="BQ222" s="205">
        <f t="shared" si="228"/>
        <v>0</v>
      </c>
      <c r="BR222" s="973">
        <f>IF($Z222=1,0,IF(AND($Z222=0,BM222&gt;0),1,IF(AND($Z222=0,BO222&gt;0),1,IF(AND($Z222=0,BQ222&gt;0),1,0))))</f>
        <v>0</v>
      </c>
      <c r="BS222" s="973">
        <f t="shared" si="233"/>
        <v>0</v>
      </c>
      <c r="BT222" s="978">
        <f>IF($Z222=0,0,IF(BX222+BZ222+CB222&gt;0,$AA222,0))</f>
        <v>0</v>
      </c>
      <c r="BU222" s="980">
        <f>IF($Z222=0,0,IF(AND(BT222=0,O223&gt;0),$AA222,0))</f>
        <v>0</v>
      </c>
      <c r="BV222" s="969">
        <f>$AA222-BT222-BU222</f>
        <v>0</v>
      </c>
      <c r="BW222" s="204">
        <f t="shared" si="229"/>
        <v>0</v>
      </c>
      <c r="BX222" s="204">
        <f t="shared" si="229"/>
        <v>0</v>
      </c>
      <c r="BY222" s="204">
        <f t="shared" si="229"/>
        <v>0</v>
      </c>
      <c r="BZ222" s="204">
        <f t="shared" si="229"/>
        <v>0</v>
      </c>
      <c r="CA222" s="204">
        <f t="shared" si="229"/>
        <v>0</v>
      </c>
      <c r="CB222" s="205">
        <f t="shared" si="229"/>
        <v>0</v>
      </c>
      <c r="CC222" s="973">
        <f>IF($Z222=1,0,IF(AND($Z222=0,BX222&gt;0),1,IF(AND($Z222=0,BZ222&gt;0),1,IF(AND($Z222=0,CB222&gt;0),1,0))))</f>
        <v>0</v>
      </c>
      <c r="CD222" s="973">
        <f t="shared" si="234"/>
        <v>0</v>
      </c>
      <c r="CE222" s="11"/>
      <c r="CF222" s="11"/>
      <c r="CG222" s="11"/>
      <c r="CH222" s="11"/>
      <c r="CI222" s="11"/>
      <c r="CJ222" s="11"/>
      <c r="CK222" s="11"/>
      <c r="CL222" s="11"/>
      <c r="CM222" s="11"/>
    </row>
    <row r="223" spans="1:91" ht="14.25" customHeight="1">
      <c r="A223" s="950" t="str">
        <f>A222</f>
        <v/>
      </c>
      <c r="B223" s="57"/>
      <c r="C223" s="2051"/>
      <c r="D223" s="2053"/>
      <c r="E223" s="2051"/>
      <c r="F223" s="2772"/>
      <c r="G223" s="1121">
        <f>Import!Q920</f>
        <v>0</v>
      </c>
      <c r="H223" s="2774"/>
      <c r="I223" s="450"/>
      <c r="J223" s="2775"/>
      <c r="K223" s="450"/>
      <c r="L223" s="2775"/>
      <c r="M223" s="450"/>
      <c r="N223" s="2775"/>
      <c r="O223" s="450"/>
      <c r="P223" s="2775"/>
      <c r="Q223" s="11"/>
      <c r="R223" s="11"/>
      <c r="S223" s="397"/>
      <c r="T223" s="419"/>
      <c r="U223" s="444">
        <f>Import!N921</f>
        <v>0</v>
      </c>
      <c r="V223" s="11"/>
      <c r="W223" s="306"/>
      <c r="X223" s="306"/>
      <c r="Y223" s="306"/>
      <c r="Z223" s="11"/>
      <c r="AE223" s="204"/>
      <c r="AF223" s="204"/>
      <c r="AG223" s="204"/>
      <c r="AH223" s="204"/>
      <c r="AI223" s="922"/>
      <c r="AJ223" s="205"/>
      <c r="AK223" s="973"/>
      <c r="AL223" s="973">
        <f>AL222</f>
        <v>0</v>
      </c>
      <c r="AP223" s="204"/>
      <c r="AQ223" s="204"/>
      <c r="AR223" s="204"/>
      <c r="AS223" s="204"/>
      <c r="AT223" s="204"/>
      <c r="AU223" s="205"/>
      <c r="AV223" s="973"/>
      <c r="AW223" s="973">
        <f>AW222</f>
        <v>0</v>
      </c>
      <c r="BA223" s="204"/>
      <c r="BB223" s="204"/>
      <c r="BC223" s="204"/>
      <c r="BD223" s="204"/>
      <c r="BE223" s="204"/>
      <c r="BF223" s="205"/>
      <c r="BG223" s="973"/>
      <c r="BH223" s="973">
        <f>BH222</f>
        <v>0</v>
      </c>
      <c r="BL223" s="204"/>
      <c r="BM223" s="204"/>
      <c r="BN223" s="204"/>
      <c r="BO223" s="204"/>
      <c r="BP223" s="204"/>
      <c r="BQ223" s="205"/>
      <c r="BR223" s="973"/>
      <c r="BS223" s="973">
        <f>BS222</f>
        <v>0</v>
      </c>
      <c r="BW223" s="204"/>
      <c r="BX223" s="204"/>
      <c r="BY223" s="204"/>
      <c r="BZ223" s="204"/>
      <c r="CA223" s="204"/>
      <c r="CB223" s="205"/>
      <c r="CC223" s="973"/>
      <c r="CD223" s="973">
        <f>CD222</f>
        <v>0</v>
      </c>
      <c r="CE223" s="11"/>
      <c r="CF223" s="11"/>
      <c r="CG223" s="11"/>
      <c r="CH223" s="11"/>
      <c r="CI223" s="11"/>
      <c r="CJ223" s="11"/>
      <c r="CK223" s="11"/>
      <c r="CL223" s="11"/>
      <c r="CM223" s="11"/>
    </row>
    <row r="224" spans="1:91" ht="24.75" customHeight="1">
      <c r="A224" s="949" t="str">
        <f>IF(E224&gt;0,"Wypełnione","")</f>
        <v/>
      </c>
      <c r="B224" s="57"/>
      <c r="C224" s="2050">
        <f>'Og s3a'!C933</f>
        <v>0</v>
      </c>
      <c r="D224" s="2052">
        <f>'Og s3a'!E933</f>
        <v>0</v>
      </c>
      <c r="E224" s="2050">
        <f>'Og s3a'!F933</f>
        <v>0</v>
      </c>
      <c r="F224" s="2771"/>
      <c r="G224" s="448">
        <f>T224</f>
        <v>0</v>
      </c>
      <c r="H224" s="2773">
        <f>U224</f>
        <v>0</v>
      </c>
      <c r="I224" s="451"/>
      <c r="J224" s="2775"/>
      <c r="K224" s="451"/>
      <c r="L224" s="2775"/>
      <c r="M224" s="451"/>
      <c r="N224" s="2775"/>
      <c r="O224" s="451"/>
      <c r="P224" s="2775"/>
      <c r="Q224" s="11"/>
      <c r="R224" s="11"/>
      <c r="S224" s="396">
        <f>'Og s3a'!G933</f>
        <v>0</v>
      </c>
      <c r="T224" s="398">
        <f>'Og s3a'!D933</f>
        <v>0</v>
      </c>
      <c r="U224" s="444">
        <f>Import!N922</f>
        <v>0</v>
      </c>
      <c r="V224" s="11"/>
      <c r="W224" s="306"/>
      <c r="X224" s="306"/>
      <c r="Y224" s="306"/>
      <c r="Z224" s="970">
        <f>IF(F224=AF$7,1,0)</f>
        <v>0</v>
      </c>
      <c r="AA224" s="970">
        <f>Z224*D224</f>
        <v>0</v>
      </c>
      <c r="AB224" s="978">
        <f>IF($Z224=0,0,IF(AF224+AH224+AJ224&gt;0,$AA224,0))</f>
        <v>0</v>
      </c>
      <c r="AC224" s="980">
        <f>IF($Z224=0,0,IF(AND(AB224=0,G225&gt;0),$AA224,0))</f>
        <v>0</v>
      </c>
      <c r="AD224" s="969">
        <f>AA224-AB224-AC224</f>
        <v>0</v>
      </c>
      <c r="AE224" s="204">
        <f t="shared" si="225"/>
        <v>0</v>
      </c>
      <c r="AF224" s="204">
        <f t="shared" si="225"/>
        <v>0</v>
      </c>
      <c r="AG224" s="204">
        <f t="shared" si="225"/>
        <v>0</v>
      </c>
      <c r="AH224" s="204">
        <f t="shared" si="225"/>
        <v>0</v>
      </c>
      <c r="AI224" s="922">
        <f t="shared" si="225"/>
        <v>0</v>
      </c>
      <c r="AJ224" s="205">
        <f t="shared" si="225"/>
        <v>0</v>
      </c>
      <c r="AK224" s="973">
        <f>IF($Z224=1,0,IF(AND($Z224=0,AF224&gt;0),1,IF(AND($Z224=0,AH224&gt;0),1,IF(AND($Z224=0,AJ224&gt;0),1,0))))</f>
        <v>0</v>
      </c>
      <c r="AL224" s="973">
        <f t="shared" si="230"/>
        <v>0</v>
      </c>
      <c r="AM224" s="978">
        <f>IF($Z224=0,0,IF(AQ224+AS224+AU224&gt;0,$AA224,0))</f>
        <v>0</v>
      </c>
      <c r="AN224" s="980">
        <f>IF($Z224=0,0,IF(AND(AM224=0,I225&gt;0),$AA224,0))</f>
        <v>0</v>
      </c>
      <c r="AO224" s="969">
        <f>$AA224-AM224-AN224</f>
        <v>0</v>
      </c>
      <c r="AP224" s="204">
        <f t="shared" si="226"/>
        <v>0</v>
      </c>
      <c r="AQ224" s="204">
        <f t="shared" si="226"/>
        <v>0</v>
      </c>
      <c r="AR224" s="204">
        <f t="shared" si="226"/>
        <v>0</v>
      </c>
      <c r="AS224" s="204">
        <f t="shared" si="226"/>
        <v>0</v>
      </c>
      <c r="AT224" s="204">
        <f t="shared" si="226"/>
        <v>0</v>
      </c>
      <c r="AU224" s="205">
        <f t="shared" si="226"/>
        <v>0</v>
      </c>
      <c r="AV224" s="973">
        <f>IF($Z224=1,0,IF(AND($Z224=0,AQ224&gt;0),1,IF(AND($Z224=0,AS224&gt;0),1,IF(AND($Z224=0,AU224&gt;0),1,0))))</f>
        <v>0</v>
      </c>
      <c r="AW224" s="973">
        <f t="shared" si="231"/>
        <v>0</v>
      </c>
      <c r="AX224" s="978">
        <f>IF($Z224=0,0,IF(BB224+BD224+BF224&gt;0,$AA224,0))</f>
        <v>0</v>
      </c>
      <c r="AY224" s="980">
        <f>IF($Z224=0,0,IF(AND(AX224=0,K225&gt;0),$AA224,0))</f>
        <v>0</v>
      </c>
      <c r="AZ224" s="969">
        <f>$AA224-AX224-AY224</f>
        <v>0</v>
      </c>
      <c r="BA224" s="204">
        <f t="shared" si="227"/>
        <v>0</v>
      </c>
      <c r="BB224" s="204">
        <f t="shared" si="227"/>
        <v>0</v>
      </c>
      <c r="BC224" s="204">
        <f t="shared" si="227"/>
        <v>0</v>
      </c>
      <c r="BD224" s="204">
        <f t="shared" si="227"/>
        <v>0</v>
      </c>
      <c r="BE224" s="204">
        <f t="shared" si="227"/>
        <v>0</v>
      </c>
      <c r="BF224" s="205">
        <f t="shared" si="227"/>
        <v>0</v>
      </c>
      <c r="BG224" s="973">
        <f>IF($Z224=1,0,IF(AND($Z224=0,BB224&gt;0),1,IF(AND($Z224=0,BD224&gt;0),1,IF(AND($Z224=0,BF224&gt;0),1,0))))</f>
        <v>0</v>
      </c>
      <c r="BH224" s="973">
        <f t="shared" si="232"/>
        <v>0</v>
      </c>
      <c r="BI224" s="978">
        <f>IF($Z224=0,0,IF(BM224+BO224+BQ224&gt;0,$AA224,0))</f>
        <v>0</v>
      </c>
      <c r="BJ224" s="980">
        <f>IF($Z224=0,0,IF(AND(BI224=0,M225&gt;0),$AA224,0))</f>
        <v>0</v>
      </c>
      <c r="BK224" s="969">
        <f>$AA224-BI224-BJ224</f>
        <v>0</v>
      </c>
      <c r="BL224" s="204">
        <f t="shared" si="228"/>
        <v>0</v>
      </c>
      <c r="BM224" s="204">
        <f t="shared" si="228"/>
        <v>0</v>
      </c>
      <c r="BN224" s="204">
        <f t="shared" si="228"/>
        <v>0</v>
      </c>
      <c r="BO224" s="204">
        <f t="shared" si="228"/>
        <v>0</v>
      </c>
      <c r="BP224" s="204">
        <f t="shared" si="228"/>
        <v>0</v>
      </c>
      <c r="BQ224" s="205">
        <f t="shared" si="228"/>
        <v>0</v>
      </c>
      <c r="BR224" s="973">
        <f>IF($Z224=1,0,IF(AND($Z224=0,BM224&gt;0),1,IF(AND($Z224=0,BO224&gt;0),1,IF(AND($Z224=0,BQ224&gt;0),1,0))))</f>
        <v>0</v>
      </c>
      <c r="BS224" s="973">
        <f t="shared" si="233"/>
        <v>0</v>
      </c>
      <c r="BT224" s="978">
        <f>IF($Z224=0,0,IF(BX224+BZ224+CB224&gt;0,$AA224,0))</f>
        <v>0</v>
      </c>
      <c r="BU224" s="980">
        <f>IF($Z224=0,0,IF(AND(BT224=0,O225&gt;0),$AA224,0))</f>
        <v>0</v>
      </c>
      <c r="BV224" s="969">
        <f>$AA224-BT224-BU224</f>
        <v>0</v>
      </c>
      <c r="BW224" s="204">
        <f t="shared" si="229"/>
        <v>0</v>
      </c>
      <c r="BX224" s="204">
        <f t="shared" si="229"/>
        <v>0</v>
      </c>
      <c r="BY224" s="204">
        <f t="shared" si="229"/>
        <v>0</v>
      </c>
      <c r="BZ224" s="204">
        <f t="shared" si="229"/>
        <v>0</v>
      </c>
      <c r="CA224" s="204">
        <f t="shared" si="229"/>
        <v>0</v>
      </c>
      <c r="CB224" s="205">
        <f t="shared" si="229"/>
        <v>0</v>
      </c>
      <c r="CC224" s="973">
        <f>IF($Z224=1,0,IF(AND($Z224=0,BX224&gt;0),1,IF(AND($Z224=0,BZ224&gt;0),1,IF(AND($Z224=0,CB224&gt;0),1,0))))</f>
        <v>0</v>
      </c>
      <c r="CD224" s="973">
        <f t="shared" si="234"/>
        <v>0</v>
      </c>
      <c r="CE224" s="11"/>
      <c r="CF224" s="11"/>
      <c r="CG224" s="11"/>
      <c r="CH224" s="11"/>
      <c r="CI224" s="11"/>
      <c r="CJ224" s="11"/>
      <c r="CK224" s="11"/>
      <c r="CL224" s="11"/>
      <c r="CM224" s="11"/>
    </row>
    <row r="225" spans="1:91" ht="14.25" customHeight="1">
      <c r="A225" s="950" t="str">
        <f>A224</f>
        <v/>
      </c>
      <c r="B225" s="57"/>
      <c r="C225" s="2051"/>
      <c r="D225" s="2053"/>
      <c r="E225" s="2051"/>
      <c r="F225" s="2772"/>
      <c r="G225" s="1121">
        <f>Import!Q922</f>
        <v>0</v>
      </c>
      <c r="H225" s="2774"/>
      <c r="I225" s="450"/>
      <c r="J225" s="2775"/>
      <c r="K225" s="450"/>
      <c r="L225" s="2775"/>
      <c r="M225" s="450"/>
      <c r="N225" s="2775"/>
      <c r="O225" s="450"/>
      <c r="P225" s="2775"/>
      <c r="Q225" s="11"/>
      <c r="R225" s="11"/>
      <c r="S225" s="397"/>
      <c r="T225" s="419"/>
      <c r="U225" s="444">
        <f>Import!N923</f>
        <v>0</v>
      </c>
      <c r="V225" s="11"/>
      <c r="W225" s="306"/>
      <c r="X225" s="306"/>
      <c r="Y225" s="306"/>
      <c r="Z225" s="11"/>
      <c r="AE225" s="204"/>
      <c r="AF225" s="204"/>
      <c r="AG225" s="204"/>
      <c r="AH225" s="204"/>
      <c r="AI225" s="922"/>
      <c r="AJ225" s="205"/>
      <c r="AK225" s="973"/>
      <c r="AL225" s="973">
        <f>AL224</f>
        <v>0</v>
      </c>
      <c r="AP225" s="204"/>
      <c r="AQ225" s="204"/>
      <c r="AR225" s="204"/>
      <c r="AS225" s="204"/>
      <c r="AT225" s="204"/>
      <c r="AU225" s="205"/>
      <c r="AV225" s="973"/>
      <c r="AW225" s="973">
        <f>AW224</f>
        <v>0</v>
      </c>
      <c r="BA225" s="204"/>
      <c r="BB225" s="204"/>
      <c r="BC225" s="204"/>
      <c r="BD225" s="204"/>
      <c r="BE225" s="204"/>
      <c r="BF225" s="205"/>
      <c r="BG225" s="973"/>
      <c r="BH225" s="973">
        <f>BH224</f>
        <v>0</v>
      </c>
      <c r="BL225" s="204"/>
      <c r="BM225" s="204"/>
      <c r="BN225" s="204"/>
      <c r="BO225" s="204"/>
      <c r="BP225" s="204"/>
      <c r="BQ225" s="205"/>
      <c r="BR225" s="973"/>
      <c r="BS225" s="973">
        <f>BS224</f>
        <v>0</v>
      </c>
      <c r="BW225" s="204"/>
      <c r="BX225" s="204"/>
      <c r="BY225" s="204"/>
      <c r="BZ225" s="204"/>
      <c r="CA225" s="204"/>
      <c r="CB225" s="205"/>
      <c r="CC225" s="973"/>
      <c r="CD225" s="973">
        <f>CD224</f>
        <v>0</v>
      </c>
      <c r="CE225" s="11"/>
      <c r="CF225" s="11"/>
      <c r="CG225" s="11"/>
      <c r="CH225" s="11"/>
      <c r="CI225" s="11"/>
      <c r="CJ225" s="11"/>
      <c r="CK225" s="11"/>
      <c r="CL225" s="11"/>
      <c r="CM225" s="11"/>
    </row>
    <row r="226" spans="1:91" ht="24.75" customHeight="1">
      <c r="A226" s="949" t="str">
        <f>IF(E226&gt;0,"Wypełnione","")</f>
        <v/>
      </c>
      <c r="B226" s="57"/>
      <c r="C226" s="2050">
        <f>'Og s3a'!C935</f>
        <v>0</v>
      </c>
      <c r="D226" s="2052">
        <f>'Og s3a'!E935</f>
        <v>0</v>
      </c>
      <c r="E226" s="2050">
        <f>'Og s3a'!F935</f>
        <v>0</v>
      </c>
      <c r="F226" s="2771"/>
      <c r="G226" s="448">
        <f>T226</f>
        <v>0</v>
      </c>
      <c r="H226" s="2773">
        <f>U226</f>
        <v>0</v>
      </c>
      <c r="I226" s="451"/>
      <c r="J226" s="2775"/>
      <c r="K226" s="451"/>
      <c r="L226" s="2775"/>
      <c r="M226" s="451"/>
      <c r="N226" s="2775"/>
      <c r="O226" s="451"/>
      <c r="P226" s="2775"/>
      <c r="Q226" s="11"/>
      <c r="R226" s="11"/>
      <c r="S226" s="396">
        <f>'Og s3a'!G935</f>
        <v>0</v>
      </c>
      <c r="T226" s="398">
        <f>'Og s3a'!D935</f>
        <v>0</v>
      </c>
      <c r="U226" s="444">
        <f>Import!N924</f>
        <v>0</v>
      </c>
      <c r="V226" s="11"/>
      <c r="W226" s="306"/>
      <c r="X226" s="306"/>
      <c r="Y226" s="306"/>
      <c r="Z226" s="970">
        <f>IF(F226=AF$7,1,0)</f>
        <v>0</v>
      </c>
      <c r="AA226" s="970">
        <f>Z226*D226</f>
        <v>0</v>
      </c>
      <c r="AB226" s="978">
        <f>IF($Z226=0,0,IF(AF226+AH226+AJ226&gt;0,$AA226,0))</f>
        <v>0</v>
      </c>
      <c r="AC226" s="980">
        <f>IF($Z226=0,0,IF(AND(AB226=0,G227&gt;0),$AA226,0))</f>
        <v>0</v>
      </c>
      <c r="AD226" s="969">
        <f>AA226-AB226-AC226</f>
        <v>0</v>
      </c>
      <c r="AE226" s="204">
        <f t="shared" si="225"/>
        <v>0</v>
      </c>
      <c r="AF226" s="204">
        <f t="shared" si="225"/>
        <v>0</v>
      </c>
      <c r="AG226" s="204">
        <f t="shared" si="225"/>
        <v>0</v>
      </c>
      <c r="AH226" s="204">
        <f t="shared" si="225"/>
        <v>0</v>
      </c>
      <c r="AI226" s="922">
        <f t="shared" si="225"/>
        <v>0</v>
      </c>
      <c r="AJ226" s="205">
        <f t="shared" si="225"/>
        <v>0</v>
      </c>
      <c r="AK226" s="973">
        <f>IF($Z226=1,0,IF(AND($Z226=0,AF226&gt;0),1,IF(AND($Z226=0,AH226&gt;0),1,IF(AND($Z226=0,AJ226&gt;0),1,0))))</f>
        <v>0</v>
      </c>
      <c r="AL226" s="973">
        <f t="shared" si="230"/>
        <v>0</v>
      </c>
      <c r="AM226" s="978">
        <f>IF($Z226=0,0,IF(AQ226+AS226+AU226&gt;0,$AA226,0))</f>
        <v>0</v>
      </c>
      <c r="AN226" s="980">
        <f>IF($Z226=0,0,IF(AND(AM226=0,I227&gt;0),$AA226,0))</f>
        <v>0</v>
      </c>
      <c r="AO226" s="969">
        <f>$AA226-AM226-AN226</f>
        <v>0</v>
      </c>
      <c r="AP226" s="204">
        <f t="shared" si="226"/>
        <v>0</v>
      </c>
      <c r="AQ226" s="204">
        <f t="shared" si="226"/>
        <v>0</v>
      </c>
      <c r="AR226" s="204">
        <f t="shared" si="226"/>
        <v>0</v>
      </c>
      <c r="AS226" s="204">
        <f t="shared" si="226"/>
        <v>0</v>
      </c>
      <c r="AT226" s="204">
        <f t="shared" si="226"/>
        <v>0</v>
      </c>
      <c r="AU226" s="205">
        <f t="shared" si="226"/>
        <v>0</v>
      </c>
      <c r="AV226" s="973">
        <f>IF($Z226=1,0,IF(AND($Z226=0,AQ226&gt;0),1,IF(AND($Z226=0,AS226&gt;0),1,IF(AND($Z226=0,AU226&gt;0),1,0))))</f>
        <v>0</v>
      </c>
      <c r="AW226" s="973">
        <f t="shared" si="231"/>
        <v>0</v>
      </c>
      <c r="AX226" s="978">
        <f>IF($Z226=0,0,IF(BB226+BD226+BF226&gt;0,$AA226,0))</f>
        <v>0</v>
      </c>
      <c r="AY226" s="980">
        <f>IF($Z226=0,0,IF(AND(AX226=0,K227&gt;0),$AA226,0))</f>
        <v>0</v>
      </c>
      <c r="AZ226" s="969">
        <f>$AA226-AX226-AY226</f>
        <v>0</v>
      </c>
      <c r="BA226" s="204">
        <f t="shared" si="227"/>
        <v>0</v>
      </c>
      <c r="BB226" s="204">
        <f t="shared" si="227"/>
        <v>0</v>
      </c>
      <c r="BC226" s="204">
        <f t="shared" si="227"/>
        <v>0</v>
      </c>
      <c r="BD226" s="204">
        <f t="shared" si="227"/>
        <v>0</v>
      </c>
      <c r="BE226" s="204">
        <f t="shared" si="227"/>
        <v>0</v>
      </c>
      <c r="BF226" s="205">
        <f t="shared" si="227"/>
        <v>0</v>
      </c>
      <c r="BG226" s="973">
        <f>IF($Z226=1,0,IF(AND($Z226=0,BB226&gt;0),1,IF(AND($Z226=0,BD226&gt;0),1,IF(AND($Z226=0,BF226&gt;0),1,0))))</f>
        <v>0</v>
      </c>
      <c r="BH226" s="973">
        <f t="shared" si="232"/>
        <v>0</v>
      </c>
      <c r="BI226" s="978">
        <f>IF($Z226=0,0,IF(BM226+BO226+BQ226&gt;0,$AA226,0))</f>
        <v>0</v>
      </c>
      <c r="BJ226" s="980">
        <f>IF($Z226=0,0,IF(AND(BI226=0,M227&gt;0),$AA226,0))</f>
        <v>0</v>
      </c>
      <c r="BK226" s="969">
        <f>$AA226-BI226-BJ226</f>
        <v>0</v>
      </c>
      <c r="BL226" s="204">
        <f t="shared" si="228"/>
        <v>0</v>
      </c>
      <c r="BM226" s="204">
        <f t="shared" si="228"/>
        <v>0</v>
      </c>
      <c r="BN226" s="204">
        <f t="shared" si="228"/>
        <v>0</v>
      </c>
      <c r="BO226" s="204">
        <f t="shared" si="228"/>
        <v>0</v>
      </c>
      <c r="BP226" s="204">
        <f t="shared" si="228"/>
        <v>0</v>
      </c>
      <c r="BQ226" s="205">
        <f t="shared" si="228"/>
        <v>0</v>
      </c>
      <c r="BR226" s="973">
        <f>IF($Z226=1,0,IF(AND($Z226=0,BM226&gt;0),1,IF(AND($Z226=0,BO226&gt;0),1,IF(AND($Z226=0,BQ226&gt;0),1,0))))</f>
        <v>0</v>
      </c>
      <c r="BS226" s="973">
        <f t="shared" si="233"/>
        <v>0</v>
      </c>
      <c r="BT226" s="978">
        <f>IF($Z226=0,0,IF(BX226+BZ226+CB226&gt;0,$AA226,0))</f>
        <v>0</v>
      </c>
      <c r="BU226" s="980">
        <f>IF($Z226=0,0,IF(AND(BT226=0,O227&gt;0),$AA226,0))</f>
        <v>0</v>
      </c>
      <c r="BV226" s="969">
        <f>$AA226-BT226-BU226</f>
        <v>0</v>
      </c>
      <c r="BW226" s="204">
        <f t="shared" si="229"/>
        <v>0</v>
      </c>
      <c r="BX226" s="204">
        <f t="shared" si="229"/>
        <v>0</v>
      </c>
      <c r="BY226" s="204">
        <f t="shared" si="229"/>
        <v>0</v>
      </c>
      <c r="BZ226" s="204">
        <f t="shared" si="229"/>
        <v>0</v>
      </c>
      <c r="CA226" s="204">
        <f t="shared" si="229"/>
        <v>0</v>
      </c>
      <c r="CB226" s="205">
        <f t="shared" si="229"/>
        <v>0</v>
      </c>
      <c r="CC226" s="973">
        <f>IF($Z226=1,0,IF(AND($Z226=0,BX226&gt;0),1,IF(AND($Z226=0,BZ226&gt;0),1,IF(AND($Z226=0,CB226&gt;0),1,0))))</f>
        <v>0</v>
      </c>
      <c r="CD226" s="973">
        <f t="shared" si="234"/>
        <v>0</v>
      </c>
      <c r="CE226" s="11"/>
      <c r="CF226" s="11"/>
      <c r="CG226" s="11"/>
      <c r="CH226" s="11"/>
      <c r="CI226" s="11"/>
      <c r="CJ226" s="11"/>
      <c r="CK226" s="11"/>
      <c r="CL226" s="11"/>
      <c r="CM226" s="11"/>
    </row>
    <row r="227" spans="1:91" ht="14.25" customHeight="1">
      <c r="A227" s="950" t="str">
        <f>A226</f>
        <v/>
      </c>
      <c r="B227" s="57"/>
      <c r="C227" s="2051"/>
      <c r="D227" s="2053"/>
      <c r="E227" s="2051"/>
      <c r="F227" s="2772"/>
      <c r="G227" s="1121">
        <f>Import!Q924</f>
        <v>0</v>
      </c>
      <c r="H227" s="2774"/>
      <c r="I227" s="450"/>
      <c r="J227" s="2775"/>
      <c r="K227" s="450"/>
      <c r="L227" s="2775"/>
      <c r="M227" s="450"/>
      <c r="N227" s="2775"/>
      <c r="O227" s="450"/>
      <c r="P227" s="2775"/>
      <c r="Q227" s="11"/>
      <c r="R227" s="11"/>
      <c r="S227" s="397"/>
      <c r="T227" s="419"/>
      <c r="U227" s="444">
        <f>Import!N925</f>
        <v>0</v>
      </c>
      <c r="V227" s="11"/>
      <c r="W227" s="306"/>
      <c r="X227" s="306"/>
      <c r="Y227" s="306"/>
      <c r="Z227" s="11"/>
      <c r="AE227" s="204"/>
      <c r="AF227" s="204"/>
      <c r="AG227" s="204"/>
      <c r="AH227" s="204"/>
      <c r="AI227" s="922"/>
      <c r="AJ227" s="205"/>
      <c r="AK227" s="973"/>
      <c r="AL227" s="973">
        <f>AL226</f>
        <v>0</v>
      </c>
      <c r="AP227" s="204"/>
      <c r="AQ227" s="204"/>
      <c r="AR227" s="204"/>
      <c r="AS227" s="204"/>
      <c r="AT227" s="204"/>
      <c r="AU227" s="205"/>
      <c r="AV227" s="973"/>
      <c r="AW227" s="973">
        <f>AW226</f>
        <v>0</v>
      </c>
      <c r="BA227" s="204"/>
      <c r="BB227" s="204"/>
      <c r="BC227" s="204"/>
      <c r="BD227" s="204"/>
      <c r="BE227" s="204"/>
      <c r="BF227" s="205"/>
      <c r="BG227" s="973"/>
      <c r="BH227" s="973">
        <f>BH226</f>
        <v>0</v>
      </c>
      <c r="BL227" s="204"/>
      <c r="BM227" s="204"/>
      <c r="BN227" s="204"/>
      <c r="BO227" s="204"/>
      <c r="BP227" s="204"/>
      <c r="BQ227" s="205"/>
      <c r="BR227" s="973"/>
      <c r="BS227" s="973">
        <f>BS226</f>
        <v>0</v>
      </c>
      <c r="BW227" s="204"/>
      <c r="BX227" s="204"/>
      <c r="BY227" s="204"/>
      <c r="BZ227" s="204"/>
      <c r="CA227" s="204"/>
      <c r="CB227" s="205"/>
      <c r="CC227" s="973"/>
      <c r="CD227" s="973">
        <f>CD226</f>
        <v>0</v>
      </c>
      <c r="CE227" s="11"/>
      <c r="CF227" s="11"/>
      <c r="CG227" s="11"/>
      <c r="CH227" s="11"/>
      <c r="CI227" s="11"/>
      <c r="CJ227" s="11"/>
      <c r="CK227" s="11"/>
      <c r="CL227" s="11"/>
      <c r="CM227" s="11"/>
    </row>
    <row r="228" spans="1:91" ht="24.75" customHeight="1">
      <c r="A228" s="949" t="str">
        <f>IF(E228&gt;0,"Wypełnione","")</f>
        <v/>
      </c>
      <c r="B228" s="57"/>
      <c r="C228" s="2050">
        <f>'Og s3a'!C937</f>
        <v>0</v>
      </c>
      <c r="D228" s="2052">
        <f>'Og s3a'!E937</f>
        <v>0</v>
      </c>
      <c r="E228" s="2050">
        <f>'Og s3a'!F937</f>
        <v>0</v>
      </c>
      <c r="F228" s="2771"/>
      <c r="G228" s="448">
        <f>T228</f>
        <v>0</v>
      </c>
      <c r="H228" s="2773">
        <f>U228</f>
        <v>0</v>
      </c>
      <c r="I228" s="451"/>
      <c r="J228" s="2775"/>
      <c r="K228" s="451"/>
      <c r="L228" s="2775"/>
      <c r="M228" s="451"/>
      <c r="N228" s="2775"/>
      <c r="O228" s="451"/>
      <c r="P228" s="2775"/>
      <c r="Q228" s="11"/>
      <c r="R228" s="11"/>
      <c r="S228" s="396">
        <f>'Og s3a'!G937</f>
        <v>0</v>
      </c>
      <c r="T228" s="398">
        <f>'Og s3a'!D937</f>
        <v>0</v>
      </c>
      <c r="U228" s="444">
        <f>Import!N926</f>
        <v>0</v>
      </c>
      <c r="V228" s="11"/>
      <c r="W228" s="306"/>
      <c r="X228" s="306"/>
      <c r="Y228" s="306"/>
      <c r="Z228" s="970">
        <f>IF(F228=AF$7,1,0)</f>
        <v>0</v>
      </c>
      <c r="AA228" s="970">
        <f>Z228*D228</f>
        <v>0</v>
      </c>
      <c r="AB228" s="978">
        <f>IF($Z228=0,0,IF(AF228+AH228+AJ228&gt;0,$AA228,0))</f>
        <v>0</v>
      </c>
      <c r="AC228" s="980">
        <f>IF($Z228=0,0,IF(AND(AB228=0,G229&gt;0),$AA228,0))</f>
        <v>0</v>
      </c>
      <c r="AD228" s="969">
        <f>AA228-AB228-AC228</f>
        <v>0</v>
      </c>
      <c r="AE228" s="204">
        <f t="shared" si="225"/>
        <v>0</v>
      </c>
      <c r="AF228" s="204">
        <f t="shared" si="225"/>
        <v>0</v>
      </c>
      <c r="AG228" s="204">
        <f t="shared" si="225"/>
        <v>0</v>
      </c>
      <c r="AH228" s="204">
        <f t="shared" si="225"/>
        <v>0</v>
      </c>
      <c r="AI228" s="922">
        <f t="shared" si="225"/>
        <v>0</v>
      </c>
      <c r="AJ228" s="205">
        <f t="shared" si="225"/>
        <v>0</v>
      </c>
      <c r="AK228" s="973">
        <f>IF($Z228=1,0,IF(AND($Z228=0,AF228&gt;0),1,IF(AND($Z228=0,AH228&gt;0),1,IF(AND($Z228=0,AJ228&gt;0),1,0))))</f>
        <v>0</v>
      </c>
      <c r="AL228" s="973">
        <f t="shared" si="230"/>
        <v>0</v>
      </c>
      <c r="AM228" s="978">
        <f>IF($Z228=0,0,IF(AQ228+AS228+AU228&gt;0,$AA228,0))</f>
        <v>0</v>
      </c>
      <c r="AN228" s="980">
        <f>IF($Z228=0,0,IF(AND(AM228=0,I229&gt;0),$AA228,0))</f>
        <v>0</v>
      </c>
      <c r="AO228" s="969">
        <f>$AA228-AM228-AN228</f>
        <v>0</v>
      </c>
      <c r="AP228" s="204">
        <f t="shared" si="226"/>
        <v>0</v>
      </c>
      <c r="AQ228" s="204">
        <f t="shared" si="226"/>
        <v>0</v>
      </c>
      <c r="AR228" s="204">
        <f t="shared" si="226"/>
        <v>0</v>
      </c>
      <c r="AS228" s="204">
        <f t="shared" si="226"/>
        <v>0</v>
      </c>
      <c r="AT228" s="204">
        <f t="shared" si="226"/>
        <v>0</v>
      </c>
      <c r="AU228" s="205">
        <f t="shared" si="226"/>
        <v>0</v>
      </c>
      <c r="AV228" s="973">
        <f>IF($Z228=1,0,IF(AND($Z228=0,AQ228&gt;0),1,IF(AND($Z228=0,AS228&gt;0),1,IF(AND($Z228=0,AU228&gt;0),1,0))))</f>
        <v>0</v>
      </c>
      <c r="AW228" s="973">
        <f t="shared" si="231"/>
        <v>0</v>
      </c>
      <c r="AX228" s="978">
        <f>IF($Z228=0,0,IF(BB228+BD228+BF228&gt;0,$AA228,0))</f>
        <v>0</v>
      </c>
      <c r="AY228" s="980">
        <f>IF($Z228=0,0,IF(AND(AX228=0,K229&gt;0),$AA228,0))</f>
        <v>0</v>
      </c>
      <c r="AZ228" s="969">
        <f>$AA228-AX228-AY228</f>
        <v>0</v>
      </c>
      <c r="BA228" s="204">
        <f t="shared" si="227"/>
        <v>0</v>
      </c>
      <c r="BB228" s="204">
        <f t="shared" si="227"/>
        <v>0</v>
      </c>
      <c r="BC228" s="204">
        <f t="shared" si="227"/>
        <v>0</v>
      </c>
      <c r="BD228" s="204">
        <f t="shared" si="227"/>
        <v>0</v>
      </c>
      <c r="BE228" s="204">
        <f t="shared" si="227"/>
        <v>0</v>
      </c>
      <c r="BF228" s="205">
        <f t="shared" si="227"/>
        <v>0</v>
      </c>
      <c r="BG228" s="973">
        <f>IF($Z228=1,0,IF(AND($Z228=0,BB228&gt;0),1,IF(AND($Z228=0,BD228&gt;0),1,IF(AND($Z228=0,BF228&gt;0),1,0))))</f>
        <v>0</v>
      </c>
      <c r="BH228" s="973">
        <f t="shared" si="232"/>
        <v>0</v>
      </c>
      <c r="BI228" s="978">
        <f>IF($Z228=0,0,IF(BM228+BO228+BQ228&gt;0,$AA228,0))</f>
        <v>0</v>
      </c>
      <c r="BJ228" s="980">
        <f>IF($Z228=0,0,IF(AND(BI228=0,M229&gt;0),$AA228,0))</f>
        <v>0</v>
      </c>
      <c r="BK228" s="969">
        <f>$AA228-BI228-BJ228</f>
        <v>0</v>
      </c>
      <c r="BL228" s="204">
        <f t="shared" si="228"/>
        <v>0</v>
      </c>
      <c r="BM228" s="204">
        <f t="shared" si="228"/>
        <v>0</v>
      </c>
      <c r="BN228" s="204">
        <f t="shared" si="228"/>
        <v>0</v>
      </c>
      <c r="BO228" s="204">
        <f t="shared" si="228"/>
        <v>0</v>
      </c>
      <c r="BP228" s="204">
        <f t="shared" si="228"/>
        <v>0</v>
      </c>
      <c r="BQ228" s="205">
        <f t="shared" si="228"/>
        <v>0</v>
      </c>
      <c r="BR228" s="973">
        <f>IF($Z228=1,0,IF(AND($Z228=0,BM228&gt;0),1,IF(AND($Z228=0,BO228&gt;0),1,IF(AND($Z228=0,BQ228&gt;0),1,0))))</f>
        <v>0</v>
      </c>
      <c r="BS228" s="973">
        <f t="shared" si="233"/>
        <v>0</v>
      </c>
      <c r="BT228" s="978">
        <f>IF($Z228=0,0,IF(BX228+BZ228+CB228&gt;0,$AA228,0))</f>
        <v>0</v>
      </c>
      <c r="BU228" s="980">
        <f>IF($Z228=0,0,IF(AND(BT228=0,O229&gt;0),$AA228,0))</f>
        <v>0</v>
      </c>
      <c r="BV228" s="969">
        <f>$AA228-BT228-BU228</f>
        <v>0</v>
      </c>
      <c r="BW228" s="204">
        <f t="shared" si="229"/>
        <v>0</v>
      </c>
      <c r="BX228" s="204">
        <f t="shared" si="229"/>
        <v>0</v>
      </c>
      <c r="BY228" s="204">
        <f t="shared" si="229"/>
        <v>0</v>
      </c>
      <c r="BZ228" s="204">
        <f t="shared" si="229"/>
        <v>0</v>
      </c>
      <c r="CA228" s="204">
        <f t="shared" si="229"/>
        <v>0</v>
      </c>
      <c r="CB228" s="205">
        <f t="shared" si="229"/>
        <v>0</v>
      </c>
      <c r="CC228" s="973">
        <f>IF($Z228=1,0,IF(AND($Z228=0,BX228&gt;0),1,IF(AND($Z228=0,BZ228&gt;0),1,IF(AND($Z228=0,CB228&gt;0),1,0))))</f>
        <v>0</v>
      </c>
      <c r="CD228" s="973">
        <f t="shared" si="234"/>
        <v>0</v>
      </c>
      <c r="CE228" s="11"/>
      <c r="CF228" s="11"/>
      <c r="CG228" s="11"/>
      <c r="CH228" s="11"/>
      <c r="CI228" s="11"/>
      <c r="CJ228" s="11"/>
      <c r="CK228" s="11"/>
      <c r="CL228" s="11"/>
      <c r="CM228" s="11"/>
    </row>
    <row r="229" spans="1:91" ht="14.25" customHeight="1">
      <c r="A229" s="950" t="str">
        <f>A228</f>
        <v/>
      </c>
      <c r="B229" s="57"/>
      <c r="C229" s="2051"/>
      <c r="D229" s="2053"/>
      <c r="E229" s="2051"/>
      <c r="F229" s="2772"/>
      <c r="G229" s="1121">
        <f>Import!Q926</f>
        <v>0</v>
      </c>
      <c r="H229" s="2774"/>
      <c r="I229" s="450"/>
      <c r="J229" s="2775"/>
      <c r="K229" s="450"/>
      <c r="L229" s="2775"/>
      <c r="M229" s="450"/>
      <c r="N229" s="2775"/>
      <c r="O229" s="450"/>
      <c r="P229" s="2775"/>
      <c r="Q229" s="11"/>
      <c r="R229" s="11"/>
      <c r="S229" s="397"/>
      <c r="T229" s="419"/>
      <c r="U229" s="444">
        <f>Import!N927</f>
        <v>0</v>
      </c>
      <c r="V229" s="11"/>
      <c r="W229" s="306"/>
      <c r="X229" s="306"/>
      <c r="Y229" s="306"/>
      <c r="Z229" s="11"/>
      <c r="AE229" s="204"/>
      <c r="AF229" s="204"/>
      <c r="AG229" s="204"/>
      <c r="AH229" s="204"/>
      <c r="AI229" s="922"/>
      <c r="AJ229" s="205"/>
      <c r="AK229" s="973"/>
      <c r="AL229" s="973">
        <f>AL228</f>
        <v>0</v>
      </c>
      <c r="AP229" s="204"/>
      <c r="AQ229" s="204"/>
      <c r="AR229" s="204"/>
      <c r="AS229" s="204"/>
      <c r="AT229" s="204"/>
      <c r="AU229" s="205"/>
      <c r="AV229" s="973"/>
      <c r="AW229" s="973">
        <f>AW228</f>
        <v>0</v>
      </c>
      <c r="BA229" s="204"/>
      <c r="BB229" s="204"/>
      <c r="BC229" s="204"/>
      <c r="BD229" s="204"/>
      <c r="BE229" s="204"/>
      <c r="BF229" s="205"/>
      <c r="BG229" s="973"/>
      <c r="BH229" s="973">
        <f>BH228</f>
        <v>0</v>
      </c>
      <c r="BL229" s="204"/>
      <c r="BM229" s="204"/>
      <c r="BN229" s="204"/>
      <c r="BO229" s="204"/>
      <c r="BP229" s="204"/>
      <c r="BQ229" s="205"/>
      <c r="BR229" s="973"/>
      <c r="BS229" s="973">
        <f>BS228</f>
        <v>0</v>
      </c>
      <c r="BW229" s="204"/>
      <c r="BX229" s="204"/>
      <c r="BY229" s="204"/>
      <c r="BZ229" s="204"/>
      <c r="CA229" s="204"/>
      <c r="CB229" s="205"/>
      <c r="CC229" s="973"/>
      <c r="CD229" s="973">
        <f>CD228</f>
        <v>0</v>
      </c>
      <c r="CE229" s="11"/>
      <c r="CF229" s="11"/>
      <c r="CG229" s="11"/>
      <c r="CH229" s="11"/>
      <c r="CI229" s="11"/>
      <c r="CJ229" s="11"/>
      <c r="CK229" s="11"/>
      <c r="CL229" s="11"/>
      <c r="CM229" s="11"/>
    </row>
    <row r="230" spans="1:91" ht="24.75" customHeight="1">
      <c r="A230" s="949" t="str">
        <f>IF(E230&gt;0,"Wypełnione","")</f>
        <v/>
      </c>
      <c r="B230" s="57"/>
      <c r="C230" s="2050">
        <f>'Og s3a'!C939</f>
        <v>0</v>
      </c>
      <c r="D230" s="2052">
        <f>'Og s3a'!E939</f>
        <v>0</v>
      </c>
      <c r="E230" s="2050">
        <f>'Og s3a'!F939</f>
        <v>0</v>
      </c>
      <c r="F230" s="2771"/>
      <c r="G230" s="448">
        <f>T230</f>
        <v>0</v>
      </c>
      <c r="H230" s="2773">
        <f>U230</f>
        <v>0</v>
      </c>
      <c r="I230" s="451"/>
      <c r="J230" s="2775"/>
      <c r="K230" s="451"/>
      <c r="L230" s="2775"/>
      <c r="M230" s="451"/>
      <c r="N230" s="2775"/>
      <c r="O230" s="451"/>
      <c r="P230" s="2775"/>
      <c r="Q230" s="11"/>
      <c r="R230" s="11"/>
      <c r="S230" s="396">
        <f>'Og s3a'!G939</f>
        <v>0</v>
      </c>
      <c r="T230" s="398">
        <f>'Og s3a'!D939</f>
        <v>0</v>
      </c>
      <c r="U230" s="444">
        <f>Import!N928</f>
        <v>0</v>
      </c>
      <c r="V230" s="11"/>
      <c r="W230" s="306"/>
      <c r="X230" s="306"/>
      <c r="Y230" s="306"/>
      <c r="Z230" s="970">
        <f>IF(F230=AF$7,1,0)</f>
        <v>0</v>
      </c>
      <c r="AA230" s="970">
        <f>Z230*D230</f>
        <v>0</v>
      </c>
      <c r="AB230" s="978">
        <f>IF($Z230=0,0,IF(AF230+AH230+AJ230&gt;0,$AA230,0))</f>
        <v>0</v>
      </c>
      <c r="AC230" s="980">
        <f>IF($Z230=0,0,IF(AND(AB230=0,G231&gt;0),$AA230,0))</f>
        <v>0</v>
      </c>
      <c r="AD230" s="969">
        <f>AA230-AB230-AC230</f>
        <v>0</v>
      </c>
      <c r="AE230" s="204">
        <f t="shared" si="225"/>
        <v>0</v>
      </c>
      <c r="AF230" s="204">
        <f t="shared" si="225"/>
        <v>0</v>
      </c>
      <c r="AG230" s="204">
        <f t="shared" si="225"/>
        <v>0</v>
      </c>
      <c r="AH230" s="204">
        <f t="shared" si="225"/>
        <v>0</v>
      </c>
      <c r="AI230" s="922">
        <f t="shared" si="225"/>
        <v>0</v>
      </c>
      <c r="AJ230" s="205">
        <f t="shared" si="225"/>
        <v>0</v>
      </c>
      <c r="AK230" s="973">
        <f>IF($Z230=1,0,IF(AND($Z230=0,AF230&gt;0),1,IF(AND($Z230=0,AH230&gt;0),1,IF(AND($Z230=0,AJ230&gt;0),1,0))))</f>
        <v>0</v>
      </c>
      <c r="AL230" s="973">
        <f t="shared" si="230"/>
        <v>0</v>
      </c>
      <c r="AM230" s="978">
        <f>IF($Z230=0,0,IF(AQ230+AS230+AU230&gt;0,$AA230,0))</f>
        <v>0</v>
      </c>
      <c r="AN230" s="980">
        <f>IF($Z230=0,0,IF(AND(AM230=0,I231&gt;0),$AA230,0))</f>
        <v>0</v>
      </c>
      <c r="AO230" s="969">
        <f>$AA230-AM230-AN230</f>
        <v>0</v>
      </c>
      <c r="AP230" s="204">
        <f t="shared" si="226"/>
        <v>0</v>
      </c>
      <c r="AQ230" s="204">
        <f t="shared" si="226"/>
        <v>0</v>
      </c>
      <c r="AR230" s="204">
        <f t="shared" si="226"/>
        <v>0</v>
      </c>
      <c r="AS230" s="204">
        <f t="shared" si="226"/>
        <v>0</v>
      </c>
      <c r="AT230" s="204">
        <f t="shared" si="226"/>
        <v>0</v>
      </c>
      <c r="AU230" s="205">
        <f t="shared" si="226"/>
        <v>0</v>
      </c>
      <c r="AV230" s="973">
        <f>IF($Z230=1,0,IF(AND($Z230=0,AQ230&gt;0),1,IF(AND($Z230=0,AS230&gt;0),1,IF(AND($Z230=0,AU230&gt;0),1,0))))</f>
        <v>0</v>
      </c>
      <c r="AW230" s="973">
        <f t="shared" si="231"/>
        <v>0</v>
      </c>
      <c r="AX230" s="978">
        <f>IF($Z230=0,0,IF(BB230+BD230+BF230&gt;0,$AA230,0))</f>
        <v>0</v>
      </c>
      <c r="AY230" s="980">
        <f>IF($Z230=0,0,IF(AND(AX230=0,K231&gt;0),$AA230,0))</f>
        <v>0</v>
      </c>
      <c r="AZ230" s="969">
        <f>$AA230-AX230-AY230</f>
        <v>0</v>
      </c>
      <c r="BA230" s="204">
        <f t="shared" si="227"/>
        <v>0</v>
      </c>
      <c r="BB230" s="204">
        <f t="shared" si="227"/>
        <v>0</v>
      </c>
      <c r="BC230" s="204">
        <f t="shared" si="227"/>
        <v>0</v>
      </c>
      <c r="BD230" s="204">
        <f t="shared" si="227"/>
        <v>0</v>
      </c>
      <c r="BE230" s="204">
        <f t="shared" si="227"/>
        <v>0</v>
      </c>
      <c r="BF230" s="205">
        <f t="shared" si="227"/>
        <v>0</v>
      </c>
      <c r="BG230" s="973">
        <f>IF($Z230=1,0,IF(AND($Z230=0,BB230&gt;0),1,IF(AND($Z230=0,BD230&gt;0),1,IF(AND($Z230=0,BF230&gt;0),1,0))))</f>
        <v>0</v>
      </c>
      <c r="BH230" s="973">
        <f t="shared" si="232"/>
        <v>0</v>
      </c>
      <c r="BI230" s="978">
        <f>IF($Z230=0,0,IF(BM230+BO230+BQ230&gt;0,$AA230,0))</f>
        <v>0</v>
      </c>
      <c r="BJ230" s="980">
        <f>IF($Z230=0,0,IF(AND(BI230=0,M231&gt;0),$AA230,0))</f>
        <v>0</v>
      </c>
      <c r="BK230" s="969">
        <f>$AA230-BI230-BJ230</f>
        <v>0</v>
      </c>
      <c r="BL230" s="204">
        <f t="shared" si="228"/>
        <v>0</v>
      </c>
      <c r="BM230" s="204">
        <f t="shared" si="228"/>
        <v>0</v>
      </c>
      <c r="BN230" s="204">
        <f t="shared" si="228"/>
        <v>0</v>
      </c>
      <c r="BO230" s="204">
        <f t="shared" si="228"/>
        <v>0</v>
      </c>
      <c r="BP230" s="204">
        <f t="shared" si="228"/>
        <v>0</v>
      </c>
      <c r="BQ230" s="205">
        <f t="shared" si="228"/>
        <v>0</v>
      </c>
      <c r="BR230" s="973">
        <f>IF($Z230=1,0,IF(AND($Z230=0,BM230&gt;0),1,IF(AND($Z230=0,BO230&gt;0),1,IF(AND($Z230=0,BQ230&gt;0),1,0))))</f>
        <v>0</v>
      </c>
      <c r="BS230" s="973">
        <f t="shared" si="233"/>
        <v>0</v>
      </c>
      <c r="BT230" s="978">
        <f>IF($Z230=0,0,IF(BX230+BZ230+CB230&gt;0,$AA230,0))</f>
        <v>0</v>
      </c>
      <c r="BU230" s="980">
        <f>IF($Z230=0,0,IF(AND(BT230=0,O231&gt;0),$AA230,0))</f>
        <v>0</v>
      </c>
      <c r="BV230" s="969">
        <f>$AA230-BT230-BU230</f>
        <v>0</v>
      </c>
      <c r="BW230" s="204">
        <f t="shared" si="229"/>
        <v>0</v>
      </c>
      <c r="BX230" s="204">
        <f t="shared" si="229"/>
        <v>0</v>
      </c>
      <c r="BY230" s="204">
        <f t="shared" si="229"/>
        <v>0</v>
      </c>
      <c r="BZ230" s="204">
        <f t="shared" si="229"/>
        <v>0</v>
      </c>
      <c r="CA230" s="204">
        <f t="shared" si="229"/>
        <v>0</v>
      </c>
      <c r="CB230" s="205">
        <f t="shared" si="229"/>
        <v>0</v>
      </c>
      <c r="CC230" s="973">
        <f>IF($Z230=1,0,IF(AND($Z230=0,BX230&gt;0),1,IF(AND($Z230=0,BZ230&gt;0),1,IF(AND($Z230=0,CB230&gt;0),1,0))))</f>
        <v>0</v>
      </c>
      <c r="CD230" s="973">
        <f t="shared" si="234"/>
        <v>0</v>
      </c>
      <c r="CE230" s="11"/>
      <c r="CF230" s="11"/>
      <c r="CG230" s="11"/>
      <c r="CH230" s="11"/>
      <c r="CI230" s="11"/>
      <c r="CJ230" s="11"/>
      <c r="CK230" s="11"/>
      <c r="CL230" s="11"/>
      <c r="CM230" s="11"/>
    </row>
    <row r="231" spans="1:91" ht="14.25" customHeight="1">
      <c r="A231" s="950" t="str">
        <f>A230</f>
        <v/>
      </c>
      <c r="B231" s="57"/>
      <c r="C231" s="2051"/>
      <c r="D231" s="2053"/>
      <c r="E231" s="2051"/>
      <c r="F231" s="2772"/>
      <c r="G231" s="1121">
        <f>Import!Q928</f>
        <v>0</v>
      </c>
      <c r="H231" s="2774"/>
      <c r="I231" s="450"/>
      <c r="J231" s="2775"/>
      <c r="K231" s="450"/>
      <c r="L231" s="2775"/>
      <c r="M231" s="450"/>
      <c r="N231" s="2775"/>
      <c r="O231" s="450"/>
      <c r="P231" s="2775"/>
      <c r="Q231" s="11"/>
      <c r="R231" s="11"/>
      <c r="S231" s="397"/>
      <c r="T231" s="419"/>
      <c r="U231" s="444">
        <f>Import!N929</f>
        <v>0</v>
      </c>
      <c r="V231" s="11"/>
      <c r="W231" s="306"/>
      <c r="X231" s="306"/>
      <c r="Y231" s="306"/>
      <c r="Z231" s="11"/>
      <c r="AE231" s="204"/>
      <c r="AF231" s="204"/>
      <c r="AG231" s="204"/>
      <c r="AH231" s="204"/>
      <c r="AI231" s="922"/>
      <c r="AJ231" s="205"/>
      <c r="AK231" s="973"/>
      <c r="AL231" s="973">
        <f>AL230</f>
        <v>0</v>
      </c>
      <c r="AP231" s="204"/>
      <c r="AQ231" s="204"/>
      <c r="AR231" s="204"/>
      <c r="AS231" s="204"/>
      <c r="AT231" s="204"/>
      <c r="AU231" s="205"/>
      <c r="AV231" s="973"/>
      <c r="AW231" s="973">
        <f>AW230</f>
        <v>0</v>
      </c>
      <c r="BA231" s="204"/>
      <c r="BB231" s="204"/>
      <c r="BC231" s="204"/>
      <c r="BD231" s="204"/>
      <c r="BE231" s="204"/>
      <c r="BF231" s="205"/>
      <c r="BG231" s="973"/>
      <c r="BH231" s="973">
        <f>BH230</f>
        <v>0</v>
      </c>
      <c r="BL231" s="204"/>
      <c r="BM231" s="204"/>
      <c r="BN231" s="204"/>
      <c r="BO231" s="204"/>
      <c r="BP231" s="204"/>
      <c r="BQ231" s="205"/>
      <c r="BR231" s="973"/>
      <c r="BS231" s="973">
        <f>BS230</f>
        <v>0</v>
      </c>
      <c r="BW231" s="204"/>
      <c r="BX231" s="204"/>
      <c r="BY231" s="204"/>
      <c r="BZ231" s="204"/>
      <c r="CA231" s="204"/>
      <c r="CB231" s="205"/>
      <c r="CC231" s="973"/>
      <c r="CD231" s="973">
        <f>CD230</f>
        <v>0</v>
      </c>
      <c r="CE231" s="11"/>
      <c r="CF231" s="11"/>
      <c r="CG231" s="11"/>
      <c r="CH231" s="11"/>
      <c r="CI231" s="11"/>
      <c r="CJ231" s="11"/>
      <c r="CK231" s="11"/>
      <c r="CL231" s="11"/>
      <c r="CM231" s="11"/>
    </row>
    <row r="232" spans="1:91" ht="24.75" customHeight="1">
      <c r="A232" s="949" t="str">
        <f>IF(E232&gt;0,"Wypełnione","")</f>
        <v/>
      </c>
      <c r="B232" s="57"/>
      <c r="C232" s="2050">
        <f>'Og s3a'!C941</f>
        <v>0</v>
      </c>
      <c r="D232" s="2052">
        <f>'Og s3a'!E941</f>
        <v>0</v>
      </c>
      <c r="E232" s="2050">
        <f>'Og s3a'!F941</f>
        <v>0</v>
      </c>
      <c r="F232" s="2771"/>
      <c r="G232" s="448">
        <f>T232</f>
        <v>0</v>
      </c>
      <c r="H232" s="2773">
        <f>U232</f>
        <v>0</v>
      </c>
      <c r="I232" s="451"/>
      <c r="J232" s="2775"/>
      <c r="K232" s="451"/>
      <c r="L232" s="2775"/>
      <c r="M232" s="451"/>
      <c r="N232" s="2775"/>
      <c r="O232" s="451"/>
      <c r="P232" s="2775"/>
      <c r="Q232" s="11"/>
      <c r="R232" s="11"/>
      <c r="S232" s="396">
        <f>'Og s3a'!G941</f>
        <v>0</v>
      </c>
      <c r="T232" s="398">
        <f>'Og s3a'!D941</f>
        <v>0</v>
      </c>
      <c r="U232" s="444">
        <f>Import!N930</f>
        <v>0</v>
      </c>
      <c r="V232" s="11"/>
      <c r="W232" s="306"/>
      <c r="X232" s="306"/>
      <c r="Y232" s="306"/>
      <c r="Z232" s="970">
        <f>IF(F232=AF$7,1,0)</f>
        <v>0</v>
      </c>
      <c r="AA232" s="970">
        <f>Z232*D232</f>
        <v>0</v>
      </c>
      <c r="AB232" s="978">
        <f>IF($Z232=0,0,IF(AF232+AH232+AJ232&gt;0,$AA232,0))</f>
        <v>0</v>
      </c>
      <c r="AC232" s="980">
        <f>IF($Z232=0,0,IF(AND(AB232=0,G233&gt;0),$AA232,0))</f>
        <v>0</v>
      </c>
      <c r="AD232" s="969">
        <f>AA232-AB232-AC232</f>
        <v>0</v>
      </c>
      <c r="AE232" s="204">
        <f t="shared" si="225"/>
        <v>0</v>
      </c>
      <c r="AF232" s="204">
        <f t="shared" si="225"/>
        <v>0</v>
      </c>
      <c r="AG232" s="204">
        <f t="shared" si="225"/>
        <v>0</v>
      </c>
      <c r="AH232" s="204">
        <f t="shared" si="225"/>
        <v>0</v>
      </c>
      <c r="AI232" s="922">
        <f t="shared" si="225"/>
        <v>0</v>
      </c>
      <c r="AJ232" s="205">
        <f t="shared" si="225"/>
        <v>0</v>
      </c>
      <c r="AK232" s="973">
        <f>IF($Z232=1,0,IF(AND($Z232=0,AF232&gt;0),1,IF(AND($Z232=0,AH232&gt;0),1,IF(AND($Z232=0,AJ232&gt;0),1,0))))</f>
        <v>0</v>
      </c>
      <c r="AL232" s="973">
        <f t="shared" si="230"/>
        <v>0</v>
      </c>
      <c r="AM232" s="978">
        <f>IF($Z232=0,0,IF(AQ232+AS232+AU232&gt;0,$AA232,0))</f>
        <v>0</v>
      </c>
      <c r="AN232" s="980">
        <f>IF($Z232=0,0,IF(AND(AM232=0,I233&gt;0),$AA232,0))</f>
        <v>0</v>
      </c>
      <c r="AO232" s="969">
        <f>$AA232-AM232-AN232</f>
        <v>0</v>
      </c>
      <c r="AP232" s="204">
        <f t="shared" si="226"/>
        <v>0</v>
      </c>
      <c r="AQ232" s="204">
        <f t="shared" si="226"/>
        <v>0</v>
      </c>
      <c r="AR232" s="204">
        <f t="shared" si="226"/>
        <v>0</v>
      </c>
      <c r="AS232" s="204">
        <f t="shared" si="226"/>
        <v>0</v>
      </c>
      <c r="AT232" s="204">
        <f t="shared" si="226"/>
        <v>0</v>
      </c>
      <c r="AU232" s="205">
        <f t="shared" si="226"/>
        <v>0</v>
      </c>
      <c r="AV232" s="973">
        <f>IF($Z232=1,0,IF(AND($Z232=0,AQ232&gt;0),1,IF(AND($Z232=0,AS232&gt;0),1,IF(AND($Z232=0,AU232&gt;0),1,0))))</f>
        <v>0</v>
      </c>
      <c r="AW232" s="973">
        <f t="shared" si="231"/>
        <v>0</v>
      </c>
      <c r="AX232" s="978">
        <f>IF($Z232=0,0,IF(BB232+BD232+BF232&gt;0,$AA232,0))</f>
        <v>0</v>
      </c>
      <c r="AY232" s="980">
        <f>IF($Z232=0,0,IF(AND(AX232=0,K233&gt;0),$AA232,0))</f>
        <v>0</v>
      </c>
      <c r="AZ232" s="969">
        <f>$AA232-AX232-AY232</f>
        <v>0</v>
      </c>
      <c r="BA232" s="204">
        <f t="shared" si="227"/>
        <v>0</v>
      </c>
      <c r="BB232" s="204">
        <f t="shared" si="227"/>
        <v>0</v>
      </c>
      <c r="BC232" s="204">
        <f t="shared" si="227"/>
        <v>0</v>
      </c>
      <c r="BD232" s="204">
        <f t="shared" si="227"/>
        <v>0</v>
      </c>
      <c r="BE232" s="204">
        <f t="shared" si="227"/>
        <v>0</v>
      </c>
      <c r="BF232" s="205">
        <f t="shared" si="227"/>
        <v>0</v>
      </c>
      <c r="BG232" s="973">
        <f>IF($Z232=1,0,IF(AND($Z232=0,BB232&gt;0),1,IF(AND($Z232=0,BD232&gt;0),1,IF(AND($Z232=0,BF232&gt;0),1,0))))</f>
        <v>0</v>
      </c>
      <c r="BH232" s="973">
        <f t="shared" si="232"/>
        <v>0</v>
      </c>
      <c r="BI232" s="978">
        <f>IF($Z232=0,0,IF(BM232+BO232+BQ232&gt;0,$AA232,0))</f>
        <v>0</v>
      </c>
      <c r="BJ232" s="980">
        <f>IF($Z232=0,0,IF(AND(BI232=0,M233&gt;0),$AA232,0))</f>
        <v>0</v>
      </c>
      <c r="BK232" s="969">
        <f>$AA232-BI232-BJ232</f>
        <v>0</v>
      </c>
      <c r="BL232" s="204">
        <f t="shared" si="228"/>
        <v>0</v>
      </c>
      <c r="BM232" s="204">
        <f t="shared" si="228"/>
        <v>0</v>
      </c>
      <c r="BN232" s="204">
        <f t="shared" si="228"/>
        <v>0</v>
      </c>
      <c r="BO232" s="204">
        <f t="shared" si="228"/>
        <v>0</v>
      </c>
      <c r="BP232" s="204">
        <f t="shared" si="228"/>
        <v>0</v>
      </c>
      <c r="BQ232" s="205">
        <f t="shared" si="228"/>
        <v>0</v>
      </c>
      <c r="BR232" s="973">
        <f>IF($Z232=1,0,IF(AND($Z232=0,BM232&gt;0),1,IF(AND($Z232=0,BO232&gt;0),1,IF(AND($Z232=0,BQ232&gt;0),1,0))))</f>
        <v>0</v>
      </c>
      <c r="BS232" s="973">
        <f t="shared" si="233"/>
        <v>0</v>
      </c>
      <c r="BT232" s="978">
        <f>IF($Z232=0,0,IF(BX232+BZ232+CB232&gt;0,$AA232,0))</f>
        <v>0</v>
      </c>
      <c r="BU232" s="980">
        <f>IF($Z232=0,0,IF(AND(BT232=0,O233&gt;0),$AA232,0))</f>
        <v>0</v>
      </c>
      <c r="BV232" s="969">
        <f>$AA232-BT232-BU232</f>
        <v>0</v>
      </c>
      <c r="BW232" s="204">
        <f t="shared" si="229"/>
        <v>0</v>
      </c>
      <c r="BX232" s="204">
        <f t="shared" si="229"/>
        <v>0</v>
      </c>
      <c r="BY232" s="204">
        <f t="shared" si="229"/>
        <v>0</v>
      </c>
      <c r="BZ232" s="204">
        <f t="shared" si="229"/>
        <v>0</v>
      </c>
      <c r="CA232" s="204">
        <f t="shared" si="229"/>
        <v>0</v>
      </c>
      <c r="CB232" s="205">
        <f t="shared" si="229"/>
        <v>0</v>
      </c>
      <c r="CC232" s="973">
        <f>IF($Z232=1,0,IF(AND($Z232=0,BX232&gt;0),1,IF(AND($Z232=0,BZ232&gt;0),1,IF(AND($Z232=0,CB232&gt;0),1,0))))</f>
        <v>0</v>
      </c>
      <c r="CD232" s="973">
        <f t="shared" si="234"/>
        <v>0</v>
      </c>
      <c r="CE232" s="11"/>
      <c r="CF232" s="11"/>
      <c r="CG232" s="11"/>
      <c r="CH232" s="11"/>
      <c r="CI232" s="11"/>
      <c r="CJ232" s="11"/>
      <c r="CK232" s="11"/>
      <c r="CL232" s="11"/>
      <c r="CM232" s="11"/>
    </row>
    <row r="233" spans="1:91" ht="14.25" customHeight="1">
      <c r="A233" s="950" t="str">
        <f>A232</f>
        <v/>
      </c>
      <c r="B233" s="57"/>
      <c r="C233" s="2051"/>
      <c r="D233" s="2053"/>
      <c r="E233" s="2051"/>
      <c r="F233" s="2772"/>
      <c r="G233" s="1121">
        <f>Import!Q930</f>
        <v>0</v>
      </c>
      <c r="H233" s="2774"/>
      <c r="I233" s="450"/>
      <c r="J233" s="2775"/>
      <c r="K233" s="450"/>
      <c r="L233" s="2775"/>
      <c r="M233" s="450"/>
      <c r="N233" s="2775"/>
      <c r="O233" s="450"/>
      <c r="P233" s="2775"/>
      <c r="Q233" s="11"/>
      <c r="R233" s="11"/>
      <c r="S233" s="397"/>
      <c r="T233" s="419"/>
      <c r="U233" s="444">
        <f>Import!N931</f>
        <v>0</v>
      </c>
      <c r="V233" s="11"/>
      <c r="W233" s="306"/>
      <c r="X233" s="306"/>
      <c r="Y233" s="306"/>
      <c r="Z233" s="11"/>
      <c r="AE233" s="204"/>
      <c r="AF233" s="204"/>
      <c r="AG233" s="204"/>
      <c r="AH233" s="204"/>
      <c r="AI233" s="922"/>
      <c r="AJ233" s="205"/>
      <c r="AK233" s="973"/>
      <c r="AL233" s="973">
        <f>AL232</f>
        <v>0</v>
      </c>
      <c r="AP233" s="204"/>
      <c r="AQ233" s="204"/>
      <c r="AR233" s="204"/>
      <c r="AS233" s="204"/>
      <c r="AT233" s="204"/>
      <c r="AU233" s="205"/>
      <c r="AV233" s="973"/>
      <c r="AW233" s="973">
        <f>AW232</f>
        <v>0</v>
      </c>
      <c r="BA233" s="204"/>
      <c r="BB233" s="204"/>
      <c r="BC233" s="204"/>
      <c r="BD233" s="204"/>
      <c r="BE233" s="204"/>
      <c r="BF233" s="205"/>
      <c r="BG233" s="973"/>
      <c r="BH233" s="973">
        <f>BH232</f>
        <v>0</v>
      </c>
      <c r="BL233" s="204"/>
      <c r="BM233" s="204"/>
      <c r="BN233" s="204"/>
      <c r="BO233" s="204"/>
      <c r="BP233" s="204"/>
      <c r="BQ233" s="205"/>
      <c r="BR233" s="973"/>
      <c r="BS233" s="973">
        <f>BS232</f>
        <v>0</v>
      </c>
      <c r="BW233" s="204"/>
      <c r="BX233" s="204"/>
      <c r="BY233" s="204"/>
      <c r="BZ233" s="204"/>
      <c r="CA233" s="204"/>
      <c r="CB233" s="205"/>
      <c r="CC233" s="973"/>
      <c r="CD233" s="973">
        <f>CD232</f>
        <v>0</v>
      </c>
      <c r="CE233" s="11"/>
      <c r="CF233" s="11"/>
      <c r="CG233" s="11"/>
      <c r="CH233" s="11"/>
      <c r="CI233" s="11"/>
      <c r="CJ233" s="11"/>
      <c r="CK233" s="11"/>
      <c r="CL233" s="11"/>
      <c r="CM233" s="11"/>
    </row>
    <row r="234" spans="1:91" ht="24.75" customHeight="1">
      <c r="A234" s="949" t="str">
        <f>IF(E234&gt;0,"Wypełnione","")</f>
        <v/>
      </c>
      <c r="B234" s="57"/>
      <c r="C234" s="2050">
        <f>'Og s3a'!C943</f>
        <v>0</v>
      </c>
      <c r="D234" s="2052">
        <f>'Og s3a'!E943</f>
        <v>0</v>
      </c>
      <c r="E234" s="2050">
        <f>'Og s3a'!F943</f>
        <v>0</v>
      </c>
      <c r="F234" s="2771"/>
      <c r="G234" s="448">
        <f>T234</f>
        <v>0</v>
      </c>
      <c r="H234" s="2773">
        <f>U234</f>
        <v>0</v>
      </c>
      <c r="I234" s="451"/>
      <c r="J234" s="2775"/>
      <c r="K234" s="451"/>
      <c r="L234" s="2775"/>
      <c r="M234" s="451"/>
      <c r="N234" s="2775"/>
      <c r="O234" s="451"/>
      <c r="P234" s="2775"/>
      <c r="Q234" s="11"/>
      <c r="R234" s="11"/>
      <c r="S234" s="396">
        <f>'Og s3a'!G943</f>
        <v>0</v>
      </c>
      <c r="T234" s="398">
        <f>'Og s3a'!D943</f>
        <v>0</v>
      </c>
      <c r="U234" s="444">
        <f>Import!N932</f>
        <v>0</v>
      </c>
      <c r="V234" s="11"/>
      <c r="W234" s="306"/>
      <c r="X234" s="306"/>
      <c r="Y234" s="306"/>
      <c r="Z234" s="970">
        <f>IF(F234=AF$7,1,0)</f>
        <v>0</v>
      </c>
      <c r="AA234" s="970">
        <f>Z234*D234</f>
        <v>0</v>
      </c>
      <c r="AB234" s="978">
        <f>IF($Z234=0,0,IF(AF234+AH234+AJ234&gt;0,$AA234,0))</f>
        <v>0</v>
      </c>
      <c r="AC234" s="980">
        <f>IF($Z234=0,0,IF(AND(AB234=0,G235&gt;0),$AA234,0))</f>
        <v>0</v>
      </c>
      <c r="AD234" s="969">
        <f>AA234-AB234-AC234</f>
        <v>0</v>
      </c>
      <c r="AE234" s="204">
        <f t="shared" ref="AE234:AJ296" si="235">IF(AE$9=$H234,$D234,0)</f>
        <v>0</v>
      </c>
      <c r="AF234" s="204">
        <f t="shared" si="235"/>
        <v>0</v>
      </c>
      <c r="AG234" s="204">
        <f t="shared" si="235"/>
        <v>0</v>
      </c>
      <c r="AH234" s="204">
        <f t="shared" si="235"/>
        <v>0</v>
      </c>
      <c r="AI234" s="922">
        <f t="shared" si="235"/>
        <v>0</v>
      </c>
      <c r="AJ234" s="205">
        <f t="shared" si="235"/>
        <v>0</v>
      </c>
      <c r="AK234" s="973">
        <f>IF($Z234=1,0,IF(AND($Z234=0,AF234&gt;0),1,IF(AND($Z234=0,AH234&gt;0),1,IF(AND($Z234=0,AJ234&gt;0),1,0))))</f>
        <v>0</v>
      </c>
      <c r="AL234" s="973">
        <f t="shared" si="230"/>
        <v>0</v>
      </c>
      <c r="AM234" s="978">
        <f>IF($Z234=0,0,IF(AQ234+AS234+AU234&gt;0,$AA234,0))</f>
        <v>0</v>
      </c>
      <c r="AN234" s="980">
        <f>IF($Z234=0,0,IF(AND(AM234=0,I235&gt;0),$AA234,0))</f>
        <v>0</v>
      </c>
      <c r="AO234" s="969">
        <f>$AA234-AM234-AN234</f>
        <v>0</v>
      </c>
      <c r="AP234" s="204">
        <f t="shared" ref="AP234:AU296" si="236">IF(AP$9=$J234,$D234,0)</f>
        <v>0</v>
      </c>
      <c r="AQ234" s="204">
        <f t="shared" si="236"/>
        <v>0</v>
      </c>
      <c r="AR234" s="204">
        <f t="shared" si="236"/>
        <v>0</v>
      </c>
      <c r="AS234" s="204">
        <f t="shared" si="236"/>
        <v>0</v>
      </c>
      <c r="AT234" s="204">
        <f t="shared" si="236"/>
        <v>0</v>
      </c>
      <c r="AU234" s="205">
        <f t="shared" si="236"/>
        <v>0</v>
      </c>
      <c r="AV234" s="973">
        <f>IF($Z234=1,0,IF(AND($Z234=0,AQ234&gt;0),1,IF(AND($Z234=0,AS234&gt;0),1,IF(AND($Z234=0,AU234&gt;0),1,0))))</f>
        <v>0</v>
      </c>
      <c r="AW234" s="973">
        <f t="shared" si="231"/>
        <v>0</v>
      </c>
      <c r="AX234" s="978">
        <f>IF($Z234=0,0,IF(BB234+BD234+BF234&gt;0,$AA234,0))</f>
        <v>0</v>
      </c>
      <c r="AY234" s="980">
        <f>IF($Z234=0,0,IF(AND(AX234=0,K235&gt;0),$AA234,0))</f>
        <v>0</v>
      </c>
      <c r="AZ234" s="969">
        <f>$AA234-AX234-AY234</f>
        <v>0</v>
      </c>
      <c r="BA234" s="204">
        <f t="shared" ref="BA234:BF296" si="237">IF(BA$9=$L234,$D234,0)</f>
        <v>0</v>
      </c>
      <c r="BB234" s="204">
        <f t="shared" si="237"/>
        <v>0</v>
      </c>
      <c r="BC234" s="204">
        <f t="shared" si="237"/>
        <v>0</v>
      </c>
      <c r="BD234" s="204">
        <f t="shared" si="237"/>
        <v>0</v>
      </c>
      <c r="BE234" s="204">
        <f t="shared" si="237"/>
        <v>0</v>
      </c>
      <c r="BF234" s="205">
        <f t="shared" si="237"/>
        <v>0</v>
      </c>
      <c r="BG234" s="973">
        <f>IF($Z234=1,0,IF(AND($Z234=0,BB234&gt;0),1,IF(AND($Z234=0,BD234&gt;0),1,IF(AND($Z234=0,BF234&gt;0),1,0))))</f>
        <v>0</v>
      </c>
      <c r="BH234" s="973">
        <f t="shared" si="232"/>
        <v>0</v>
      </c>
      <c r="BI234" s="978">
        <f>IF($Z234=0,0,IF(BM234+BO234+BQ234&gt;0,$AA234,0))</f>
        <v>0</v>
      </c>
      <c r="BJ234" s="980">
        <f>IF($Z234=0,0,IF(AND(BI234=0,M235&gt;0),$AA234,0))</f>
        <v>0</v>
      </c>
      <c r="BK234" s="969">
        <f>$AA234-BI234-BJ234</f>
        <v>0</v>
      </c>
      <c r="BL234" s="204">
        <f t="shared" ref="BL234:BQ296" si="238">IF(BL$9=$N234,$D234,0)</f>
        <v>0</v>
      </c>
      <c r="BM234" s="204">
        <f t="shared" si="238"/>
        <v>0</v>
      </c>
      <c r="BN234" s="204">
        <f t="shared" si="238"/>
        <v>0</v>
      </c>
      <c r="BO234" s="204">
        <f t="shared" si="238"/>
        <v>0</v>
      </c>
      <c r="BP234" s="204">
        <f t="shared" si="238"/>
        <v>0</v>
      </c>
      <c r="BQ234" s="205">
        <f t="shared" si="238"/>
        <v>0</v>
      </c>
      <c r="BR234" s="973">
        <f>IF($Z234=1,0,IF(AND($Z234=0,BM234&gt;0),1,IF(AND($Z234=0,BO234&gt;0),1,IF(AND($Z234=0,BQ234&gt;0),1,0))))</f>
        <v>0</v>
      </c>
      <c r="BS234" s="973">
        <f t="shared" si="233"/>
        <v>0</v>
      </c>
      <c r="BT234" s="978">
        <f>IF($Z234=0,0,IF(BX234+BZ234+CB234&gt;0,$AA234,0))</f>
        <v>0</v>
      </c>
      <c r="BU234" s="980">
        <f>IF($Z234=0,0,IF(AND(BT234=0,O235&gt;0),$AA234,0))</f>
        <v>0</v>
      </c>
      <c r="BV234" s="969">
        <f>$AA234-BT234-BU234</f>
        <v>0</v>
      </c>
      <c r="BW234" s="204">
        <f t="shared" ref="BW234:CB296" si="239">IF(BW$9=$P234,$D234,0)</f>
        <v>0</v>
      </c>
      <c r="BX234" s="204">
        <f t="shared" si="239"/>
        <v>0</v>
      </c>
      <c r="BY234" s="204">
        <f t="shared" si="239"/>
        <v>0</v>
      </c>
      <c r="BZ234" s="204">
        <f t="shared" si="239"/>
        <v>0</v>
      </c>
      <c r="CA234" s="204">
        <f t="shared" si="239"/>
        <v>0</v>
      </c>
      <c r="CB234" s="205">
        <f t="shared" si="239"/>
        <v>0</v>
      </c>
      <c r="CC234" s="973">
        <f>IF($Z234=1,0,IF(AND($Z234=0,BX234&gt;0),1,IF(AND($Z234=0,BZ234&gt;0),1,IF(AND($Z234=0,CB234&gt;0),1,0))))</f>
        <v>0</v>
      </c>
      <c r="CD234" s="973">
        <f t="shared" si="234"/>
        <v>0</v>
      </c>
      <c r="CE234" s="11"/>
      <c r="CF234" s="11"/>
      <c r="CG234" s="11"/>
      <c r="CH234" s="11"/>
      <c r="CI234" s="11"/>
      <c r="CJ234" s="11"/>
      <c r="CK234" s="11"/>
      <c r="CL234" s="11"/>
      <c r="CM234" s="11"/>
    </row>
    <row r="235" spans="1:91" ht="14.25" customHeight="1">
      <c r="A235" s="950" t="str">
        <f>A234</f>
        <v/>
      </c>
      <c r="B235" s="57"/>
      <c r="C235" s="2051"/>
      <c r="D235" s="2053"/>
      <c r="E235" s="2051"/>
      <c r="F235" s="2772"/>
      <c r="G235" s="1121">
        <f>Import!Q932</f>
        <v>0</v>
      </c>
      <c r="H235" s="2774"/>
      <c r="I235" s="450"/>
      <c r="J235" s="2775"/>
      <c r="K235" s="450"/>
      <c r="L235" s="2775"/>
      <c r="M235" s="450"/>
      <c r="N235" s="2775"/>
      <c r="O235" s="450"/>
      <c r="P235" s="2775"/>
      <c r="Q235" s="11"/>
      <c r="R235" s="11"/>
      <c r="S235" s="397"/>
      <c r="T235" s="419"/>
      <c r="U235" s="444">
        <f>Import!N933</f>
        <v>0</v>
      </c>
      <c r="V235" s="11"/>
      <c r="W235" s="306"/>
      <c r="X235" s="306"/>
      <c r="Y235" s="306"/>
      <c r="Z235" s="11"/>
      <c r="AE235" s="204"/>
      <c r="AF235" s="204"/>
      <c r="AG235" s="204"/>
      <c r="AH235" s="204"/>
      <c r="AI235" s="922"/>
      <c r="AJ235" s="205"/>
      <c r="AK235" s="973"/>
      <c r="AL235" s="973">
        <f>AL234</f>
        <v>0</v>
      </c>
      <c r="AP235" s="204"/>
      <c r="AQ235" s="204"/>
      <c r="AR235" s="204"/>
      <c r="AS235" s="204"/>
      <c r="AT235" s="204"/>
      <c r="AU235" s="205"/>
      <c r="AV235" s="973"/>
      <c r="AW235" s="973">
        <f>AW234</f>
        <v>0</v>
      </c>
      <c r="BA235" s="204"/>
      <c r="BB235" s="204"/>
      <c r="BC235" s="204"/>
      <c r="BD235" s="204"/>
      <c r="BE235" s="204"/>
      <c r="BF235" s="205"/>
      <c r="BG235" s="973"/>
      <c r="BH235" s="973">
        <f>BH234</f>
        <v>0</v>
      </c>
      <c r="BL235" s="204"/>
      <c r="BM235" s="204"/>
      <c r="BN235" s="204"/>
      <c r="BO235" s="204"/>
      <c r="BP235" s="204"/>
      <c r="BQ235" s="205"/>
      <c r="BR235" s="973"/>
      <c r="BS235" s="973">
        <f>BS234</f>
        <v>0</v>
      </c>
      <c r="BW235" s="204"/>
      <c r="BX235" s="204"/>
      <c r="BY235" s="204"/>
      <c r="BZ235" s="204"/>
      <c r="CA235" s="204"/>
      <c r="CB235" s="205"/>
      <c r="CC235" s="973"/>
      <c r="CD235" s="973">
        <f>CD234</f>
        <v>0</v>
      </c>
      <c r="CE235" s="11"/>
      <c r="CF235" s="11"/>
      <c r="CG235" s="11"/>
      <c r="CH235" s="11"/>
      <c r="CI235" s="11"/>
      <c r="CJ235" s="11"/>
      <c r="CK235" s="11"/>
      <c r="CL235" s="11"/>
      <c r="CM235" s="11"/>
    </row>
    <row r="236" spans="1:91" ht="24.75" customHeight="1">
      <c r="A236" s="949" t="str">
        <f>IF(E236&gt;0,"Wypełnione","")</f>
        <v/>
      </c>
      <c r="B236" s="57"/>
      <c r="C236" s="2050">
        <f>'Og s3a'!C945</f>
        <v>0</v>
      </c>
      <c r="D236" s="2052">
        <f>'Og s3a'!E945</f>
        <v>0</v>
      </c>
      <c r="E236" s="2050">
        <f>'Og s3a'!F945</f>
        <v>0</v>
      </c>
      <c r="F236" s="2771"/>
      <c r="G236" s="448">
        <f>T236</f>
        <v>0</v>
      </c>
      <c r="H236" s="2773">
        <f>U236</f>
        <v>0</v>
      </c>
      <c r="I236" s="451"/>
      <c r="J236" s="2775"/>
      <c r="K236" s="451"/>
      <c r="L236" s="2775"/>
      <c r="M236" s="451"/>
      <c r="N236" s="2775"/>
      <c r="O236" s="451"/>
      <c r="P236" s="2775"/>
      <c r="Q236" s="11"/>
      <c r="R236" s="11"/>
      <c r="S236" s="396">
        <f>'Og s3a'!G945</f>
        <v>0</v>
      </c>
      <c r="T236" s="398">
        <f>'Og s3a'!D945</f>
        <v>0</v>
      </c>
      <c r="U236" s="444">
        <f>Import!N934</f>
        <v>0</v>
      </c>
      <c r="V236" s="11"/>
      <c r="W236" s="306"/>
      <c r="X236" s="306"/>
      <c r="Y236" s="306"/>
      <c r="Z236" s="970">
        <f>IF(F236=AF$7,1,0)</f>
        <v>0</v>
      </c>
      <c r="AA236" s="970">
        <f>Z236*D236</f>
        <v>0</v>
      </c>
      <c r="AB236" s="978">
        <f>IF($Z236=0,0,IF(AF236+AH236+AJ236&gt;0,$AA236,0))</f>
        <v>0</v>
      </c>
      <c r="AC236" s="980">
        <f>IF($Z236=0,0,IF(AND(AB236=0,G237&gt;0),$AA236,0))</f>
        <v>0</v>
      </c>
      <c r="AD236" s="969">
        <f>AA236-AB236-AC236</f>
        <v>0</v>
      </c>
      <c r="AE236" s="204">
        <f t="shared" si="235"/>
        <v>0</v>
      </c>
      <c r="AF236" s="204">
        <f t="shared" si="235"/>
        <v>0</v>
      </c>
      <c r="AG236" s="204">
        <f t="shared" si="235"/>
        <v>0</v>
      </c>
      <c r="AH236" s="204">
        <f t="shared" si="235"/>
        <v>0</v>
      </c>
      <c r="AI236" s="922">
        <f t="shared" si="235"/>
        <v>0</v>
      </c>
      <c r="AJ236" s="205">
        <f t="shared" si="235"/>
        <v>0</v>
      </c>
      <c r="AK236" s="973">
        <f>IF($Z236=1,0,IF(AND($Z236=0,AF236&gt;0),1,IF(AND($Z236=0,AH236&gt;0),1,IF(AND($Z236=0,AJ236&gt;0),1,0))))</f>
        <v>0</v>
      </c>
      <c r="AL236" s="973">
        <f t="shared" si="230"/>
        <v>0</v>
      </c>
      <c r="AM236" s="978">
        <f>IF($Z236=0,0,IF(AQ236+AS236+AU236&gt;0,$AA236,0))</f>
        <v>0</v>
      </c>
      <c r="AN236" s="980">
        <f>IF($Z236=0,0,IF(AND(AM236=0,I237&gt;0),$AA236,0))</f>
        <v>0</v>
      </c>
      <c r="AO236" s="969">
        <f>$AA236-AM236-AN236</f>
        <v>0</v>
      </c>
      <c r="AP236" s="204">
        <f t="shared" si="236"/>
        <v>0</v>
      </c>
      <c r="AQ236" s="204">
        <f t="shared" si="236"/>
        <v>0</v>
      </c>
      <c r="AR236" s="204">
        <f t="shared" si="236"/>
        <v>0</v>
      </c>
      <c r="AS236" s="204">
        <f t="shared" si="236"/>
        <v>0</v>
      </c>
      <c r="AT236" s="204">
        <f t="shared" si="236"/>
        <v>0</v>
      </c>
      <c r="AU236" s="205">
        <f t="shared" si="236"/>
        <v>0</v>
      </c>
      <c r="AV236" s="973">
        <f>IF($Z236=1,0,IF(AND($Z236=0,AQ236&gt;0),1,IF(AND($Z236=0,AS236&gt;0),1,IF(AND($Z236=0,AU236&gt;0),1,0))))</f>
        <v>0</v>
      </c>
      <c r="AW236" s="973">
        <f t="shared" si="231"/>
        <v>0</v>
      </c>
      <c r="AX236" s="978">
        <f>IF($Z236=0,0,IF(BB236+BD236+BF236&gt;0,$AA236,0))</f>
        <v>0</v>
      </c>
      <c r="AY236" s="980">
        <f>IF($Z236=0,0,IF(AND(AX236=0,K237&gt;0),$AA236,0))</f>
        <v>0</v>
      </c>
      <c r="AZ236" s="969">
        <f>$AA236-AX236-AY236</f>
        <v>0</v>
      </c>
      <c r="BA236" s="204">
        <f t="shared" si="237"/>
        <v>0</v>
      </c>
      <c r="BB236" s="204">
        <f t="shared" si="237"/>
        <v>0</v>
      </c>
      <c r="BC236" s="204">
        <f t="shared" si="237"/>
        <v>0</v>
      </c>
      <c r="BD236" s="204">
        <f t="shared" si="237"/>
        <v>0</v>
      </c>
      <c r="BE236" s="204">
        <f t="shared" si="237"/>
        <v>0</v>
      </c>
      <c r="BF236" s="205">
        <f t="shared" si="237"/>
        <v>0</v>
      </c>
      <c r="BG236" s="973">
        <f>IF($Z236=1,0,IF(AND($Z236=0,BB236&gt;0),1,IF(AND($Z236=0,BD236&gt;0),1,IF(AND($Z236=0,BF236&gt;0),1,0))))</f>
        <v>0</v>
      </c>
      <c r="BH236" s="973">
        <f t="shared" si="232"/>
        <v>0</v>
      </c>
      <c r="BI236" s="978">
        <f>IF($Z236=0,0,IF(BM236+BO236+BQ236&gt;0,$AA236,0))</f>
        <v>0</v>
      </c>
      <c r="BJ236" s="980">
        <f>IF($Z236=0,0,IF(AND(BI236=0,M237&gt;0),$AA236,0))</f>
        <v>0</v>
      </c>
      <c r="BK236" s="969">
        <f>$AA236-BI236-BJ236</f>
        <v>0</v>
      </c>
      <c r="BL236" s="204">
        <f t="shared" si="238"/>
        <v>0</v>
      </c>
      <c r="BM236" s="204">
        <f t="shared" si="238"/>
        <v>0</v>
      </c>
      <c r="BN236" s="204">
        <f t="shared" si="238"/>
        <v>0</v>
      </c>
      <c r="BO236" s="204">
        <f t="shared" si="238"/>
        <v>0</v>
      </c>
      <c r="BP236" s="204">
        <f t="shared" si="238"/>
        <v>0</v>
      </c>
      <c r="BQ236" s="205">
        <f t="shared" si="238"/>
        <v>0</v>
      </c>
      <c r="BR236" s="973">
        <f>IF($Z236=1,0,IF(AND($Z236=0,BM236&gt;0),1,IF(AND($Z236=0,BO236&gt;0),1,IF(AND($Z236=0,BQ236&gt;0),1,0))))</f>
        <v>0</v>
      </c>
      <c r="BS236" s="973">
        <f t="shared" si="233"/>
        <v>0</v>
      </c>
      <c r="BT236" s="978">
        <f>IF($Z236=0,0,IF(BX236+BZ236+CB236&gt;0,$AA236,0))</f>
        <v>0</v>
      </c>
      <c r="BU236" s="980">
        <f>IF($Z236=0,0,IF(AND(BT236=0,O237&gt;0),$AA236,0))</f>
        <v>0</v>
      </c>
      <c r="BV236" s="969">
        <f>$AA236-BT236-BU236</f>
        <v>0</v>
      </c>
      <c r="BW236" s="204">
        <f t="shared" si="239"/>
        <v>0</v>
      </c>
      <c r="BX236" s="204">
        <f t="shared" si="239"/>
        <v>0</v>
      </c>
      <c r="BY236" s="204">
        <f t="shared" si="239"/>
        <v>0</v>
      </c>
      <c r="BZ236" s="204">
        <f t="shared" si="239"/>
        <v>0</v>
      </c>
      <c r="CA236" s="204">
        <f t="shared" si="239"/>
        <v>0</v>
      </c>
      <c r="CB236" s="205">
        <f t="shared" si="239"/>
        <v>0</v>
      </c>
      <c r="CC236" s="973">
        <f>IF($Z236=1,0,IF(AND($Z236=0,BX236&gt;0),1,IF(AND($Z236=0,BZ236&gt;0),1,IF(AND($Z236=0,CB236&gt;0),1,0))))</f>
        <v>0</v>
      </c>
      <c r="CD236" s="973">
        <f t="shared" si="234"/>
        <v>0</v>
      </c>
      <c r="CE236" s="11"/>
      <c r="CF236" s="11"/>
      <c r="CG236" s="11"/>
      <c r="CH236" s="11"/>
      <c r="CI236" s="11"/>
      <c r="CJ236" s="11"/>
      <c r="CK236" s="11"/>
      <c r="CL236" s="11"/>
      <c r="CM236" s="11"/>
    </row>
    <row r="237" spans="1:91" ht="14.25" customHeight="1">
      <c r="A237" s="950" t="str">
        <f>A236</f>
        <v/>
      </c>
      <c r="B237" s="57"/>
      <c r="C237" s="2051"/>
      <c r="D237" s="2053"/>
      <c r="E237" s="2051"/>
      <c r="F237" s="2772"/>
      <c r="G237" s="1121">
        <f>Import!Q934</f>
        <v>0</v>
      </c>
      <c r="H237" s="2774"/>
      <c r="I237" s="450"/>
      <c r="J237" s="2775"/>
      <c r="K237" s="450"/>
      <c r="L237" s="2775"/>
      <c r="M237" s="450"/>
      <c r="N237" s="2775"/>
      <c r="O237" s="450"/>
      <c r="P237" s="2775"/>
      <c r="Q237" s="11"/>
      <c r="R237" s="11"/>
      <c r="S237" s="397"/>
      <c r="T237" s="419"/>
      <c r="U237" s="444">
        <f>Import!N935</f>
        <v>0</v>
      </c>
      <c r="V237" s="11"/>
      <c r="W237" s="306"/>
      <c r="X237" s="306"/>
      <c r="Y237" s="306"/>
      <c r="Z237" s="11"/>
      <c r="AE237" s="204"/>
      <c r="AF237" s="204"/>
      <c r="AG237" s="204"/>
      <c r="AH237" s="204"/>
      <c r="AI237" s="922"/>
      <c r="AJ237" s="205"/>
      <c r="AK237" s="973"/>
      <c r="AL237" s="973">
        <f>AL236</f>
        <v>0</v>
      </c>
      <c r="AP237" s="204"/>
      <c r="AQ237" s="204"/>
      <c r="AR237" s="204"/>
      <c r="AS237" s="204"/>
      <c r="AT237" s="204"/>
      <c r="AU237" s="205"/>
      <c r="AV237" s="973"/>
      <c r="AW237" s="973">
        <f>AW236</f>
        <v>0</v>
      </c>
      <c r="BA237" s="204"/>
      <c r="BB237" s="204"/>
      <c r="BC237" s="204"/>
      <c r="BD237" s="204"/>
      <c r="BE237" s="204"/>
      <c r="BF237" s="205"/>
      <c r="BG237" s="973"/>
      <c r="BH237" s="973">
        <f>BH236</f>
        <v>0</v>
      </c>
      <c r="BL237" s="204"/>
      <c r="BM237" s="204"/>
      <c r="BN237" s="204"/>
      <c r="BO237" s="204"/>
      <c r="BP237" s="204"/>
      <c r="BQ237" s="205"/>
      <c r="BR237" s="973"/>
      <c r="BS237" s="973">
        <f>BS236</f>
        <v>0</v>
      </c>
      <c r="BW237" s="204"/>
      <c r="BX237" s="204"/>
      <c r="BY237" s="204"/>
      <c r="BZ237" s="204"/>
      <c r="CA237" s="204"/>
      <c r="CB237" s="205"/>
      <c r="CC237" s="973"/>
      <c r="CD237" s="973">
        <f>CD236</f>
        <v>0</v>
      </c>
      <c r="CE237" s="11"/>
      <c r="CF237" s="11"/>
      <c r="CG237" s="11"/>
      <c r="CH237" s="11"/>
      <c r="CI237" s="11"/>
      <c r="CJ237" s="11"/>
      <c r="CK237" s="11"/>
      <c r="CL237" s="11"/>
      <c r="CM237" s="11"/>
    </row>
    <row r="238" spans="1:91" ht="24.75" customHeight="1">
      <c r="A238" s="949" t="str">
        <f>IF(E238&gt;0,"Wypełnione","")</f>
        <v/>
      </c>
      <c r="B238" s="57"/>
      <c r="C238" s="2050">
        <f>'Og s3a'!C947</f>
        <v>0</v>
      </c>
      <c r="D238" s="2052">
        <f>'Og s3a'!E947</f>
        <v>0</v>
      </c>
      <c r="E238" s="2050">
        <f>'Og s3a'!F947</f>
        <v>0</v>
      </c>
      <c r="F238" s="2771"/>
      <c r="G238" s="448">
        <f>T238</f>
        <v>0</v>
      </c>
      <c r="H238" s="2773">
        <f>U238</f>
        <v>0</v>
      </c>
      <c r="I238" s="451"/>
      <c r="J238" s="2775"/>
      <c r="K238" s="451"/>
      <c r="L238" s="2775"/>
      <c r="M238" s="451"/>
      <c r="N238" s="2775"/>
      <c r="O238" s="451"/>
      <c r="P238" s="2775"/>
      <c r="Q238" s="11"/>
      <c r="R238" s="11"/>
      <c r="S238" s="396">
        <f>'Og s3a'!G947</f>
        <v>0</v>
      </c>
      <c r="T238" s="398">
        <f>'Og s3a'!D947</f>
        <v>0</v>
      </c>
      <c r="U238" s="444">
        <f>Import!N936</f>
        <v>0</v>
      </c>
      <c r="V238" s="11"/>
      <c r="W238" s="306"/>
      <c r="X238" s="306"/>
      <c r="Y238" s="306"/>
      <c r="Z238" s="970">
        <f>IF(F238=AF$7,1,0)</f>
        <v>0</v>
      </c>
      <c r="AA238" s="970">
        <f>Z238*D238</f>
        <v>0</v>
      </c>
      <c r="AB238" s="978">
        <f>IF($Z238=0,0,IF(AF238+AH238+AJ238&gt;0,$AA238,0))</f>
        <v>0</v>
      </c>
      <c r="AC238" s="980">
        <f>IF($Z238=0,0,IF(AND(AB238=0,G239&gt;0),$AA238,0))</f>
        <v>0</v>
      </c>
      <c r="AD238" s="969">
        <f>AA238-AB238-AC238</f>
        <v>0</v>
      </c>
      <c r="AE238" s="204">
        <f t="shared" si="235"/>
        <v>0</v>
      </c>
      <c r="AF238" s="204">
        <f t="shared" si="235"/>
        <v>0</v>
      </c>
      <c r="AG238" s="204">
        <f t="shared" si="235"/>
        <v>0</v>
      </c>
      <c r="AH238" s="204">
        <f t="shared" si="235"/>
        <v>0</v>
      </c>
      <c r="AI238" s="922">
        <f t="shared" si="235"/>
        <v>0</v>
      </c>
      <c r="AJ238" s="205">
        <f t="shared" si="235"/>
        <v>0</v>
      </c>
      <c r="AK238" s="973">
        <f>IF($Z238=1,0,IF(AND($Z238=0,AF238&gt;0),1,IF(AND($Z238=0,AH238&gt;0),1,IF(AND($Z238=0,AJ238&gt;0),1,0))))</f>
        <v>0</v>
      </c>
      <c r="AL238" s="973">
        <f t="shared" si="230"/>
        <v>0</v>
      </c>
      <c r="AM238" s="978">
        <f>IF($Z238=0,0,IF(AQ238+AS238+AU238&gt;0,$AA238,0))</f>
        <v>0</v>
      </c>
      <c r="AN238" s="980">
        <f>IF($Z238=0,0,IF(AND(AM238=0,I239&gt;0),$AA238,0))</f>
        <v>0</v>
      </c>
      <c r="AO238" s="969">
        <f>$AA238-AM238-AN238</f>
        <v>0</v>
      </c>
      <c r="AP238" s="204">
        <f t="shared" si="236"/>
        <v>0</v>
      </c>
      <c r="AQ238" s="204">
        <f t="shared" si="236"/>
        <v>0</v>
      </c>
      <c r="AR238" s="204">
        <f t="shared" si="236"/>
        <v>0</v>
      </c>
      <c r="AS238" s="204">
        <f t="shared" si="236"/>
        <v>0</v>
      </c>
      <c r="AT238" s="204">
        <f t="shared" si="236"/>
        <v>0</v>
      </c>
      <c r="AU238" s="205">
        <f t="shared" si="236"/>
        <v>0</v>
      </c>
      <c r="AV238" s="973">
        <f>IF($Z238=1,0,IF(AND($Z238=0,AQ238&gt;0),1,IF(AND($Z238=0,AS238&gt;0),1,IF(AND($Z238=0,AU238&gt;0),1,0))))</f>
        <v>0</v>
      </c>
      <c r="AW238" s="973">
        <f t="shared" si="231"/>
        <v>0</v>
      </c>
      <c r="AX238" s="978">
        <f>IF($Z238=0,0,IF(BB238+BD238+BF238&gt;0,$AA238,0))</f>
        <v>0</v>
      </c>
      <c r="AY238" s="980">
        <f>IF($Z238=0,0,IF(AND(AX238=0,K239&gt;0),$AA238,0))</f>
        <v>0</v>
      </c>
      <c r="AZ238" s="969">
        <f>$AA238-AX238-AY238</f>
        <v>0</v>
      </c>
      <c r="BA238" s="204">
        <f t="shared" si="237"/>
        <v>0</v>
      </c>
      <c r="BB238" s="204">
        <f t="shared" si="237"/>
        <v>0</v>
      </c>
      <c r="BC238" s="204">
        <f t="shared" si="237"/>
        <v>0</v>
      </c>
      <c r="BD238" s="204">
        <f t="shared" si="237"/>
        <v>0</v>
      </c>
      <c r="BE238" s="204">
        <f t="shared" si="237"/>
        <v>0</v>
      </c>
      <c r="BF238" s="205">
        <f t="shared" si="237"/>
        <v>0</v>
      </c>
      <c r="BG238" s="973">
        <f>IF($Z238=1,0,IF(AND($Z238=0,BB238&gt;0),1,IF(AND($Z238=0,BD238&gt;0),1,IF(AND($Z238=0,BF238&gt;0),1,0))))</f>
        <v>0</v>
      </c>
      <c r="BH238" s="973">
        <f t="shared" si="232"/>
        <v>0</v>
      </c>
      <c r="BI238" s="978">
        <f>IF($Z238=0,0,IF(BM238+BO238+BQ238&gt;0,$AA238,0))</f>
        <v>0</v>
      </c>
      <c r="BJ238" s="980">
        <f>IF($Z238=0,0,IF(AND(BI238=0,M239&gt;0),$AA238,0))</f>
        <v>0</v>
      </c>
      <c r="BK238" s="969">
        <f>$AA238-BI238-BJ238</f>
        <v>0</v>
      </c>
      <c r="BL238" s="204">
        <f t="shared" si="238"/>
        <v>0</v>
      </c>
      <c r="BM238" s="204">
        <f t="shared" si="238"/>
        <v>0</v>
      </c>
      <c r="BN238" s="204">
        <f t="shared" si="238"/>
        <v>0</v>
      </c>
      <c r="BO238" s="204">
        <f t="shared" si="238"/>
        <v>0</v>
      </c>
      <c r="BP238" s="204">
        <f t="shared" si="238"/>
        <v>0</v>
      </c>
      <c r="BQ238" s="205">
        <f t="shared" si="238"/>
        <v>0</v>
      </c>
      <c r="BR238" s="973">
        <f>IF($Z238=1,0,IF(AND($Z238=0,BM238&gt;0),1,IF(AND($Z238=0,BO238&gt;0),1,IF(AND($Z238=0,BQ238&gt;0),1,0))))</f>
        <v>0</v>
      </c>
      <c r="BS238" s="973">
        <f t="shared" si="233"/>
        <v>0</v>
      </c>
      <c r="BT238" s="978">
        <f>IF($Z238=0,0,IF(BX238+BZ238+CB238&gt;0,$AA238,0))</f>
        <v>0</v>
      </c>
      <c r="BU238" s="980">
        <f>IF($Z238=0,0,IF(AND(BT238=0,O239&gt;0),$AA238,0))</f>
        <v>0</v>
      </c>
      <c r="BV238" s="969">
        <f>$AA238-BT238-BU238</f>
        <v>0</v>
      </c>
      <c r="BW238" s="204">
        <f t="shared" si="239"/>
        <v>0</v>
      </c>
      <c r="BX238" s="204">
        <f t="shared" si="239"/>
        <v>0</v>
      </c>
      <c r="BY238" s="204">
        <f t="shared" si="239"/>
        <v>0</v>
      </c>
      <c r="BZ238" s="204">
        <f t="shared" si="239"/>
        <v>0</v>
      </c>
      <c r="CA238" s="204">
        <f t="shared" si="239"/>
        <v>0</v>
      </c>
      <c r="CB238" s="205">
        <f t="shared" si="239"/>
        <v>0</v>
      </c>
      <c r="CC238" s="973">
        <f>IF($Z238=1,0,IF(AND($Z238=0,BX238&gt;0),1,IF(AND($Z238=0,BZ238&gt;0),1,IF(AND($Z238=0,CB238&gt;0),1,0))))</f>
        <v>0</v>
      </c>
      <c r="CD238" s="973">
        <f t="shared" si="234"/>
        <v>0</v>
      </c>
      <c r="CE238" s="11"/>
      <c r="CF238" s="11"/>
      <c r="CG238" s="11"/>
      <c r="CH238" s="11"/>
      <c r="CI238" s="11"/>
      <c r="CJ238" s="11"/>
      <c r="CK238" s="11"/>
      <c r="CL238" s="11"/>
      <c r="CM238" s="11"/>
    </row>
    <row r="239" spans="1:91" ht="14.25" customHeight="1">
      <c r="A239" s="950" t="str">
        <f>A238</f>
        <v/>
      </c>
      <c r="B239" s="57"/>
      <c r="C239" s="2051"/>
      <c r="D239" s="2053"/>
      <c r="E239" s="2051"/>
      <c r="F239" s="2772"/>
      <c r="G239" s="1121">
        <f>Import!Q936</f>
        <v>0</v>
      </c>
      <c r="H239" s="2774"/>
      <c r="I239" s="450"/>
      <c r="J239" s="2775"/>
      <c r="K239" s="450"/>
      <c r="L239" s="2775"/>
      <c r="M239" s="450"/>
      <c r="N239" s="2775"/>
      <c r="O239" s="450"/>
      <c r="P239" s="2775"/>
      <c r="Q239" s="11"/>
      <c r="R239" s="11"/>
      <c r="S239" s="397"/>
      <c r="T239" s="419"/>
      <c r="U239" s="444">
        <f>Import!N937</f>
        <v>0</v>
      </c>
      <c r="V239" s="11"/>
      <c r="W239" s="306"/>
      <c r="X239" s="306"/>
      <c r="Y239" s="306"/>
      <c r="Z239" s="11"/>
      <c r="AE239" s="204"/>
      <c r="AF239" s="204"/>
      <c r="AG239" s="204"/>
      <c r="AH239" s="204"/>
      <c r="AI239" s="922"/>
      <c r="AJ239" s="205"/>
      <c r="AK239" s="973"/>
      <c r="AL239" s="973">
        <f>AL238</f>
        <v>0</v>
      </c>
      <c r="AP239" s="204"/>
      <c r="AQ239" s="204"/>
      <c r="AR239" s="204"/>
      <c r="AS239" s="204"/>
      <c r="AT239" s="204"/>
      <c r="AU239" s="205"/>
      <c r="AV239" s="973"/>
      <c r="AW239" s="973">
        <f>AW238</f>
        <v>0</v>
      </c>
      <c r="BA239" s="204"/>
      <c r="BB239" s="204"/>
      <c r="BC239" s="204"/>
      <c r="BD239" s="204"/>
      <c r="BE239" s="204"/>
      <c r="BF239" s="205"/>
      <c r="BG239" s="973"/>
      <c r="BH239" s="973">
        <f>BH238</f>
        <v>0</v>
      </c>
      <c r="BL239" s="204"/>
      <c r="BM239" s="204"/>
      <c r="BN239" s="204"/>
      <c r="BO239" s="204"/>
      <c r="BP239" s="204"/>
      <c r="BQ239" s="205"/>
      <c r="BR239" s="973"/>
      <c r="BS239" s="973">
        <f>BS238</f>
        <v>0</v>
      </c>
      <c r="BW239" s="204"/>
      <c r="BX239" s="204"/>
      <c r="BY239" s="204"/>
      <c r="BZ239" s="204"/>
      <c r="CA239" s="204"/>
      <c r="CB239" s="205"/>
      <c r="CC239" s="973"/>
      <c r="CD239" s="973">
        <f>CD238</f>
        <v>0</v>
      </c>
      <c r="CE239" s="11"/>
      <c r="CF239" s="11"/>
      <c r="CG239" s="11"/>
      <c r="CH239" s="11"/>
      <c r="CI239" s="11"/>
      <c r="CJ239" s="11"/>
      <c r="CK239" s="11"/>
      <c r="CL239" s="11"/>
      <c r="CM239" s="11"/>
    </row>
    <row r="240" spans="1:91" ht="24.75" customHeight="1">
      <c r="A240" s="949" t="str">
        <f>IF(E240&gt;0,"Wypełnione","")</f>
        <v/>
      </c>
      <c r="B240" s="57"/>
      <c r="C240" s="2050">
        <f>'Og s3a'!C949</f>
        <v>0</v>
      </c>
      <c r="D240" s="2052">
        <f>'Og s3a'!E949</f>
        <v>0</v>
      </c>
      <c r="E240" s="2050">
        <f>'Og s3a'!F949</f>
        <v>0</v>
      </c>
      <c r="F240" s="2771"/>
      <c r="G240" s="448">
        <f>T240</f>
        <v>0</v>
      </c>
      <c r="H240" s="2773">
        <f>U240</f>
        <v>0</v>
      </c>
      <c r="I240" s="451"/>
      <c r="J240" s="2775"/>
      <c r="K240" s="451"/>
      <c r="L240" s="2775"/>
      <c r="M240" s="451"/>
      <c r="N240" s="2775"/>
      <c r="O240" s="451"/>
      <c r="P240" s="2775"/>
      <c r="Q240" s="11"/>
      <c r="R240" s="11"/>
      <c r="S240" s="396">
        <f>'Og s3a'!G949</f>
        <v>0</v>
      </c>
      <c r="T240" s="398">
        <f>'Og s3a'!D949</f>
        <v>0</v>
      </c>
      <c r="U240" s="444">
        <f>Import!N938</f>
        <v>0</v>
      </c>
      <c r="V240" s="11"/>
      <c r="W240" s="306"/>
      <c r="X240" s="306"/>
      <c r="Y240" s="306"/>
      <c r="Z240" s="970">
        <f>IF(F240=AF$7,1,0)</f>
        <v>0</v>
      </c>
      <c r="AA240" s="970">
        <f>Z240*D240</f>
        <v>0</v>
      </c>
      <c r="AB240" s="978">
        <f>IF($Z240=0,0,IF(AF240+AH240+AJ240&gt;0,$AA240,0))</f>
        <v>0</v>
      </c>
      <c r="AC240" s="980">
        <f>IF($Z240=0,0,IF(AND(AB240=0,G241&gt;0),$AA240,0))</f>
        <v>0</v>
      </c>
      <c r="AD240" s="969">
        <f>AA240-AB240-AC240</f>
        <v>0</v>
      </c>
      <c r="AE240" s="204">
        <f t="shared" si="235"/>
        <v>0</v>
      </c>
      <c r="AF240" s="204">
        <f t="shared" si="235"/>
        <v>0</v>
      </c>
      <c r="AG240" s="204">
        <f t="shared" si="235"/>
        <v>0</v>
      </c>
      <c r="AH240" s="204">
        <f t="shared" si="235"/>
        <v>0</v>
      </c>
      <c r="AI240" s="922">
        <f t="shared" si="235"/>
        <v>0</v>
      </c>
      <c r="AJ240" s="205">
        <f t="shared" si="235"/>
        <v>0</v>
      </c>
      <c r="AK240" s="973">
        <f>IF($Z240=1,0,IF(AND($Z240=0,AF240&gt;0),1,IF(AND($Z240=0,AH240&gt;0),1,IF(AND($Z240=0,AJ240&gt;0),1,0))))</f>
        <v>0</v>
      </c>
      <c r="AL240" s="973">
        <f t="shared" si="230"/>
        <v>0</v>
      </c>
      <c r="AM240" s="978">
        <f>IF($Z240=0,0,IF(AQ240+AS240+AU240&gt;0,$AA240,0))</f>
        <v>0</v>
      </c>
      <c r="AN240" s="980">
        <f>IF($Z240=0,0,IF(AND(AM240=0,I241&gt;0),$AA240,0))</f>
        <v>0</v>
      </c>
      <c r="AO240" s="969">
        <f>$AA240-AM240-AN240</f>
        <v>0</v>
      </c>
      <c r="AP240" s="204">
        <f t="shared" si="236"/>
        <v>0</v>
      </c>
      <c r="AQ240" s="204">
        <f t="shared" si="236"/>
        <v>0</v>
      </c>
      <c r="AR240" s="204">
        <f t="shared" si="236"/>
        <v>0</v>
      </c>
      <c r="AS240" s="204">
        <f t="shared" si="236"/>
        <v>0</v>
      </c>
      <c r="AT240" s="204">
        <f t="shared" si="236"/>
        <v>0</v>
      </c>
      <c r="AU240" s="205">
        <f t="shared" si="236"/>
        <v>0</v>
      </c>
      <c r="AV240" s="973">
        <f>IF($Z240=1,0,IF(AND($Z240=0,AQ240&gt;0),1,IF(AND($Z240=0,AS240&gt;0),1,IF(AND($Z240=0,AU240&gt;0),1,0))))</f>
        <v>0</v>
      </c>
      <c r="AW240" s="973">
        <f t="shared" si="231"/>
        <v>0</v>
      </c>
      <c r="AX240" s="978">
        <f>IF($Z240=0,0,IF(BB240+BD240+BF240&gt;0,$AA240,0))</f>
        <v>0</v>
      </c>
      <c r="AY240" s="980">
        <f>IF($Z240=0,0,IF(AND(AX240=0,K241&gt;0),$AA240,0))</f>
        <v>0</v>
      </c>
      <c r="AZ240" s="969">
        <f>$AA240-AX240-AY240</f>
        <v>0</v>
      </c>
      <c r="BA240" s="204">
        <f t="shared" si="237"/>
        <v>0</v>
      </c>
      <c r="BB240" s="204">
        <f t="shared" si="237"/>
        <v>0</v>
      </c>
      <c r="BC240" s="204">
        <f t="shared" si="237"/>
        <v>0</v>
      </c>
      <c r="BD240" s="204">
        <f t="shared" si="237"/>
        <v>0</v>
      </c>
      <c r="BE240" s="204">
        <f t="shared" si="237"/>
        <v>0</v>
      </c>
      <c r="BF240" s="205">
        <f t="shared" si="237"/>
        <v>0</v>
      </c>
      <c r="BG240" s="973">
        <f>IF($Z240=1,0,IF(AND($Z240=0,BB240&gt;0),1,IF(AND($Z240=0,BD240&gt;0),1,IF(AND($Z240=0,BF240&gt;0),1,0))))</f>
        <v>0</v>
      </c>
      <c r="BH240" s="973">
        <f t="shared" si="232"/>
        <v>0</v>
      </c>
      <c r="BI240" s="978">
        <f>IF($Z240=0,0,IF(BM240+BO240+BQ240&gt;0,$AA240,0))</f>
        <v>0</v>
      </c>
      <c r="BJ240" s="980">
        <f>IF($Z240=0,0,IF(AND(BI240=0,M241&gt;0),$AA240,0))</f>
        <v>0</v>
      </c>
      <c r="BK240" s="969">
        <f>$AA240-BI240-BJ240</f>
        <v>0</v>
      </c>
      <c r="BL240" s="204">
        <f t="shared" si="238"/>
        <v>0</v>
      </c>
      <c r="BM240" s="204">
        <f t="shared" si="238"/>
        <v>0</v>
      </c>
      <c r="BN240" s="204">
        <f t="shared" si="238"/>
        <v>0</v>
      </c>
      <c r="BO240" s="204">
        <f t="shared" si="238"/>
        <v>0</v>
      </c>
      <c r="BP240" s="204">
        <f t="shared" si="238"/>
        <v>0</v>
      </c>
      <c r="BQ240" s="205">
        <f t="shared" si="238"/>
        <v>0</v>
      </c>
      <c r="BR240" s="973">
        <f>IF($Z240=1,0,IF(AND($Z240=0,BM240&gt;0),1,IF(AND($Z240=0,BO240&gt;0),1,IF(AND($Z240=0,BQ240&gt;0),1,0))))</f>
        <v>0</v>
      </c>
      <c r="BS240" s="973">
        <f t="shared" si="233"/>
        <v>0</v>
      </c>
      <c r="BT240" s="978">
        <f>IF($Z240=0,0,IF(BX240+BZ240+CB240&gt;0,$AA240,0))</f>
        <v>0</v>
      </c>
      <c r="BU240" s="980">
        <f>IF($Z240=0,0,IF(AND(BT240=0,O241&gt;0),$AA240,0))</f>
        <v>0</v>
      </c>
      <c r="BV240" s="969">
        <f>$AA240-BT240-BU240</f>
        <v>0</v>
      </c>
      <c r="BW240" s="204">
        <f t="shared" si="239"/>
        <v>0</v>
      </c>
      <c r="BX240" s="204">
        <f t="shared" si="239"/>
        <v>0</v>
      </c>
      <c r="BY240" s="204">
        <f t="shared" si="239"/>
        <v>0</v>
      </c>
      <c r="BZ240" s="204">
        <f t="shared" si="239"/>
        <v>0</v>
      </c>
      <c r="CA240" s="204">
        <f t="shared" si="239"/>
        <v>0</v>
      </c>
      <c r="CB240" s="205">
        <f t="shared" si="239"/>
        <v>0</v>
      </c>
      <c r="CC240" s="973">
        <f>IF($Z240=1,0,IF(AND($Z240=0,BX240&gt;0),1,IF(AND($Z240=0,BZ240&gt;0),1,IF(AND($Z240=0,CB240&gt;0),1,0))))</f>
        <v>0</v>
      </c>
      <c r="CD240" s="973">
        <f t="shared" si="234"/>
        <v>0</v>
      </c>
      <c r="CE240" s="11"/>
      <c r="CF240" s="11"/>
      <c r="CG240" s="11"/>
      <c r="CH240" s="11"/>
      <c r="CI240" s="11"/>
      <c r="CJ240" s="11"/>
      <c r="CK240" s="11"/>
      <c r="CL240" s="11"/>
      <c r="CM240" s="11"/>
    </row>
    <row r="241" spans="1:91" ht="14.25" customHeight="1">
      <c r="A241" s="950" t="str">
        <f>A240</f>
        <v/>
      </c>
      <c r="B241" s="57"/>
      <c r="C241" s="2051"/>
      <c r="D241" s="2053"/>
      <c r="E241" s="2051"/>
      <c r="F241" s="2772"/>
      <c r="G241" s="1121">
        <f>Import!Q938</f>
        <v>0</v>
      </c>
      <c r="H241" s="2774"/>
      <c r="I241" s="450"/>
      <c r="J241" s="2775"/>
      <c r="K241" s="450"/>
      <c r="L241" s="2775"/>
      <c r="M241" s="450"/>
      <c r="N241" s="2775"/>
      <c r="O241" s="450"/>
      <c r="P241" s="2775"/>
      <c r="Q241" s="11"/>
      <c r="R241" s="11"/>
      <c r="S241" s="397"/>
      <c r="T241" s="419"/>
      <c r="U241" s="444">
        <f>Import!N939</f>
        <v>0</v>
      </c>
      <c r="V241" s="11"/>
      <c r="W241" s="306"/>
      <c r="X241" s="306"/>
      <c r="Y241" s="306"/>
      <c r="Z241" s="11"/>
      <c r="AE241" s="204"/>
      <c r="AF241" s="204"/>
      <c r="AG241" s="204"/>
      <c r="AH241" s="204"/>
      <c r="AI241" s="922"/>
      <c r="AJ241" s="205"/>
      <c r="AK241" s="973"/>
      <c r="AL241" s="973">
        <f>AL240</f>
        <v>0</v>
      </c>
      <c r="AP241" s="204"/>
      <c r="AQ241" s="204"/>
      <c r="AR241" s="204"/>
      <c r="AS241" s="204"/>
      <c r="AT241" s="204"/>
      <c r="AU241" s="205"/>
      <c r="AV241" s="973"/>
      <c r="AW241" s="973">
        <f>AW240</f>
        <v>0</v>
      </c>
      <c r="BA241" s="204"/>
      <c r="BB241" s="204"/>
      <c r="BC241" s="204"/>
      <c r="BD241" s="204"/>
      <c r="BE241" s="204"/>
      <c r="BF241" s="205"/>
      <c r="BG241" s="973"/>
      <c r="BH241" s="973">
        <f>BH240</f>
        <v>0</v>
      </c>
      <c r="BL241" s="204"/>
      <c r="BM241" s="204"/>
      <c r="BN241" s="204"/>
      <c r="BO241" s="204"/>
      <c r="BP241" s="204"/>
      <c r="BQ241" s="205"/>
      <c r="BR241" s="973"/>
      <c r="BS241" s="973">
        <f>BS240</f>
        <v>0</v>
      </c>
      <c r="BW241" s="204"/>
      <c r="BX241" s="204"/>
      <c r="BY241" s="204"/>
      <c r="BZ241" s="204"/>
      <c r="CA241" s="204"/>
      <c r="CB241" s="205"/>
      <c r="CC241" s="973"/>
      <c r="CD241" s="973">
        <f>CD240</f>
        <v>0</v>
      </c>
      <c r="CE241" s="11"/>
      <c r="CF241" s="11"/>
      <c r="CG241" s="11"/>
      <c r="CH241" s="11"/>
      <c r="CI241" s="11"/>
      <c r="CJ241" s="11"/>
      <c r="CK241" s="11"/>
      <c r="CL241" s="11"/>
      <c r="CM241" s="11"/>
    </row>
    <row r="242" spans="1:91" ht="24.75" customHeight="1">
      <c r="A242" s="949" t="str">
        <f>IF(E242&gt;0,"Wypełnione","")</f>
        <v/>
      </c>
      <c r="B242" s="57"/>
      <c r="C242" s="2050">
        <f>'Og s3a'!C951</f>
        <v>0</v>
      </c>
      <c r="D242" s="2052">
        <f>'Og s3a'!E951</f>
        <v>0</v>
      </c>
      <c r="E242" s="2050">
        <f>'Og s3a'!F951</f>
        <v>0</v>
      </c>
      <c r="F242" s="2771"/>
      <c r="G242" s="448">
        <f>T242</f>
        <v>0</v>
      </c>
      <c r="H242" s="2773">
        <f>U242</f>
        <v>0</v>
      </c>
      <c r="I242" s="451"/>
      <c r="J242" s="2775"/>
      <c r="K242" s="451"/>
      <c r="L242" s="2775"/>
      <c r="M242" s="451"/>
      <c r="N242" s="2775"/>
      <c r="O242" s="451"/>
      <c r="P242" s="2775"/>
      <c r="Q242" s="11"/>
      <c r="R242" s="11"/>
      <c r="S242" s="396">
        <f>'Og s3a'!G951</f>
        <v>0</v>
      </c>
      <c r="T242" s="398">
        <f>'Og s3a'!D951</f>
        <v>0</v>
      </c>
      <c r="U242" s="444">
        <f>Import!N940</f>
        <v>0</v>
      </c>
      <c r="V242" s="11"/>
      <c r="W242" s="306"/>
      <c r="X242" s="306"/>
      <c r="Y242" s="306"/>
      <c r="Z242" s="970">
        <f>IF(F242=AF$7,1,0)</f>
        <v>0</v>
      </c>
      <c r="AA242" s="970">
        <f>Z242*D242</f>
        <v>0</v>
      </c>
      <c r="AB242" s="978">
        <f>IF($Z242=0,0,IF(AF242+AH242+AJ242&gt;0,$AA242,0))</f>
        <v>0</v>
      </c>
      <c r="AC242" s="980">
        <f>IF($Z242=0,0,IF(AND(AB242=0,G243&gt;0),$AA242,0))</f>
        <v>0</v>
      </c>
      <c r="AD242" s="969">
        <f>AA242-AB242-AC242</f>
        <v>0</v>
      </c>
      <c r="AE242" s="204">
        <f t="shared" si="235"/>
        <v>0</v>
      </c>
      <c r="AF242" s="204">
        <f t="shared" si="235"/>
        <v>0</v>
      </c>
      <c r="AG242" s="204">
        <f t="shared" si="235"/>
        <v>0</v>
      </c>
      <c r="AH242" s="204">
        <f t="shared" si="235"/>
        <v>0</v>
      </c>
      <c r="AI242" s="922">
        <f t="shared" si="235"/>
        <v>0</v>
      </c>
      <c r="AJ242" s="205">
        <f t="shared" si="235"/>
        <v>0</v>
      </c>
      <c r="AK242" s="973">
        <f>IF($Z242=1,0,IF(AND($Z242=0,AF242&gt;0),1,IF(AND($Z242=0,AH242&gt;0),1,IF(AND($Z242=0,AJ242&gt;0),1,0))))</f>
        <v>0</v>
      </c>
      <c r="AL242" s="973">
        <f t="shared" si="230"/>
        <v>0</v>
      </c>
      <c r="AM242" s="978">
        <f>IF($Z242=0,0,IF(AQ242+AS242+AU242&gt;0,$AA242,0))</f>
        <v>0</v>
      </c>
      <c r="AN242" s="980">
        <f>IF($Z242=0,0,IF(AND(AM242=0,I243&gt;0),$AA242,0))</f>
        <v>0</v>
      </c>
      <c r="AO242" s="969">
        <f>$AA242-AM242-AN242</f>
        <v>0</v>
      </c>
      <c r="AP242" s="204">
        <f t="shared" si="236"/>
        <v>0</v>
      </c>
      <c r="AQ242" s="204">
        <f t="shared" si="236"/>
        <v>0</v>
      </c>
      <c r="AR242" s="204">
        <f t="shared" si="236"/>
        <v>0</v>
      </c>
      <c r="AS242" s="204">
        <f t="shared" si="236"/>
        <v>0</v>
      </c>
      <c r="AT242" s="204">
        <f t="shared" si="236"/>
        <v>0</v>
      </c>
      <c r="AU242" s="205">
        <f t="shared" si="236"/>
        <v>0</v>
      </c>
      <c r="AV242" s="973">
        <f>IF($Z242=1,0,IF(AND($Z242=0,AQ242&gt;0),1,IF(AND($Z242=0,AS242&gt;0),1,IF(AND($Z242=0,AU242&gt;0),1,0))))</f>
        <v>0</v>
      </c>
      <c r="AW242" s="973">
        <f t="shared" si="231"/>
        <v>0</v>
      </c>
      <c r="AX242" s="978">
        <f>IF($Z242=0,0,IF(BB242+BD242+BF242&gt;0,$AA242,0))</f>
        <v>0</v>
      </c>
      <c r="AY242" s="980">
        <f>IF($Z242=0,0,IF(AND(AX242=0,K243&gt;0),$AA242,0))</f>
        <v>0</v>
      </c>
      <c r="AZ242" s="969">
        <f>$AA242-AX242-AY242</f>
        <v>0</v>
      </c>
      <c r="BA242" s="204">
        <f t="shared" si="237"/>
        <v>0</v>
      </c>
      <c r="BB242" s="204">
        <f t="shared" si="237"/>
        <v>0</v>
      </c>
      <c r="BC242" s="204">
        <f t="shared" si="237"/>
        <v>0</v>
      </c>
      <c r="BD242" s="204">
        <f t="shared" si="237"/>
        <v>0</v>
      </c>
      <c r="BE242" s="204">
        <f t="shared" si="237"/>
        <v>0</v>
      </c>
      <c r="BF242" s="205">
        <f t="shared" si="237"/>
        <v>0</v>
      </c>
      <c r="BG242" s="973">
        <f>IF($Z242=1,0,IF(AND($Z242=0,BB242&gt;0),1,IF(AND($Z242=0,BD242&gt;0),1,IF(AND($Z242=0,BF242&gt;0),1,0))))</f>
        <v>0</v>
      </c>
      <c r="BH242" s="973">
        <f t="shared" si="232"/>
        <v>0</v>
      </c>
      <c r="BI242" s="978">
        <f>IF($Z242=0,0,IF(BM242+BO242+BQ242&gt;0,$AA242,0))</f>
        <v>0</v>
      </c>
      <c r="BJ242" s="980">
        <f>IF($Z242=0,0,IF(AND(BI242=0,M243&gt;0),$AA242,0))</f>
        <v>0</v>
      </c>
      <c r="BK242" s="969">
        <f>$AA242-BI242-BJ242</f>
        <v>0</v>
      </c>
      <c r="BL242" s="204">
        <f t="shared" si="238"/>
        <v>0</v>
      </c>
      <c r="BM242" s="204">
        <f t="shared" si="238"/>
        <v>0</v>
      </c>
      <c r="BN242" s="204">
        <f t="shared" si="238"/>
        <v>0</v>
      </c>
      <c r="BO242" s="204">
        <f t="shared" si="238"/>
        <v>0</v>
      </c>
      <c r="BP242" s="204">
        <f t="shared" si="238"/>
        <v>0</v>
      </c>
      <c r="BQ242" s="205">
        <f t="shared" si="238"/>
        <v>0</v>
      </c>
      <c r="BR242" s="973">
        <f>IF($Z242=1,0,IF(AND($Z242=0,BM242&gt;0),1,IF(AND($Z242=0,BO242&gt;0),1,IF(AND($Z242=0,BQ242&gt;0),1,0))))</f>
        <v>0</v>
      </c>
      <c r="BS242" s="973">
        <f t="shared" si="233"/>
        <v>0</v>
      </c>
      <c r="BT242" s="978">
        <f>IF($Z242=0,0,IF(BX242+BZ242+CB242&gt;0,$AA242,0))</f>
        <v>0</v>
      </c>
      <c r="BU242" s="980">
        <f>IF($Z242=0,0,IF(AND(BT242=0,O243&gt;0),$AA242,0))</f>
        <v>0</v>
      </c>
      <c r="BV242" s="969">
        <f>$AA242-BT242-BU242</f>
        <v>0</v>
      </c>
      <c r="BW242" s="204">
        <f t="shared" si="239"/>
        <v>0</v>
      </c>
      <c r="BX242" s="204">
        <f t="shared" si="239"/>
        <v>0</v>
      </c>
      <c r="BY242" s="204">
        <f t="shared" si="239"/>
        <v>0</v>
      </c>
      <c r="BZ242" s="204">
        <f t="shared" si="239"/>
        <v>0</v>
      </c>
      <c r="CA242" s="204">
        <f t="shared" si="239"/>
        <v>0</v>
      </c>
      <c r="CB242" s="205">
        <f t="shared" si="239"/>
        <v>0</v>
      </c>
      <c r="CC242" s="973">
        <f>IF($Z242=1,0,IF(AND($Z242=0,BX242&gt;0),1,IF(AND($Z242=0,BZ242&gt;0),1,IF(AND($Z242=0,CB242&gt;0),1,0))))</f>
        <v>0</v>
      </c>
      <c r="CD242" s="973">
        <f t="shared" si="234"/>
        <v>0</v>
      </c>
      <c r="CE242" s="11"/>
      <c r="CF242" s="11"/>
      <c r="CG242" s="11"/>
      <c r="CH242" s="11"/>
      <c r="CI242" s="11"/>
      <c r="CJ242" s="11"/>
      <c r="CK242" s="11"/>
      <c r="CL242" s="11"/>
      <c r="CM242" s="11"/>
    </row>
    <row r="243" spans="1:91" ht="14.25" customHeight="1">
      <c r="A243" s="950" t="str">
        <f>A242</f>
        <v/>
      </c>
      <c r="B243" s="57"/>
      <c r="C243" s="2051"/>
      <c r="D243" s="2053"/>
      <c r="E243" s="2051"/>
      <c r="F243" s="2772"/>
      <c r="G243" s="1121">
        <f>Import!Q940</f>
        <v>0</v>
      </c>
      <c r="H243" s="2774"/>
      <c r="I243" s="450"/>
      <c r="J243" s="2775"/>
      <c r="K243" s="450"/>
      <c r="L243" s="2775"/>
      <c r="M243" s="450"/>
      <c r="N243" s="2775"/>
      <c r="O243" s="450"/>
      <c r="P243" s="2775"/>
      <c r="Q243" s="11"/>
      <c r="R243" s="11"/>
      <c r="S243" s="397"/>
      <c r="T243" s="419"/>
      <c r="U243" s="444">
        <f>Import!N941</f>
        <v>0</v>
      </c>
      <c r="V243" s="11"/>
      <c r="W243" s="306"/>
      <c r="X243" s="306"/>
      <c r="Y243" s="306"/>
      <c r="Z243" s="11"/>
      <c r="AE243" s="204"/>
      <c r="AF243" s="204"/>
      <c r="AG243" s="204"/>
      <c r="AH243" s="204"/>
      <c r="AI243" s="922"/>
      <c r="AJ243" s="205"/>
      <c r="AK243" s="973"/>
      <c r="AL243" s="973">
        <f>AL242</f>
        <v>0</v>
      </c>
      <c r="AP243" s="204"/>
      <c r="AQ243" s="204"/>
      <c r="AR243" s="204"/>
      <c r="AS243" s="204"/>
      <c r="AT243" s="204"/>
      <c r="AU243" s="205"/>
      <c r="AV243" s="973"/>
      <c r="AW243" s="973">
        <f>AW242</f>
        <v>0</v>
      </c>
      <c r="BA243" s="204"/>
      <c r="BB243" s="204"/>
      <c r="BC243" s="204"/>
      <c r="BD243" s="204"/>
      <c r="BE243" s="204"/>
      <c r="BF243" s="205"/>
      <c r="BG243" s="973"/>
      <c r="BH243" s="973">
        <f>BH242</f>
        <v>0</v>
      </c>
      <c r="BL243" s="204"/>
      <c r="BM243" s="204"/>
      <c r="BN243" s="204"/>
      <c r="BO243" s="204"/>
      <c r="BP243" s="204"/>
      <c r="BQ243" s="205"/>
      <c r="BR243" s="973"/>
      <c r="BS243" s="973">
        <f>BS242</f>
        <v>0</v>
      </c>
      <c r="BW243" s="204"/>
      <c r="BX243" s="204"/>
      <c r="BY243" s="204"/>
      <c r="BZ243" s="204"/>
      <c r="CA243" s="204"/>
      <c r="CB243" s="205"/>
      <c r="CC243" s="973"/>
      <c r="CD243" s="973">
        <f>CD242</f>
        <v>0</v>
      </c>
      <c r="CE243" s="11"/>
      <c r="CF243" s="11"/>
      <c r="CG243" s="11"/>
      <c r="CH243" s="11"/>
      <c r="CI243" s="11"/>
      <c r="CJ243" s="11"/>
      <c r="CK243" s="11"/>
      <c r="CL243" s="11"/>
      <c r="CM243" s="11"/>
    </row>
    <row r="244" spans="1:91" ht="24.75" customHeight="1">
      <c r="A244" s="949" t="str">
        <f>IF(E244&gt;0,"Wypełnione","")</f>
        <v/>
      </c>
      <c r="B244" s="57"/>
      <c r="C244" s="2050">
        <f>'Og s3a'!C953</f>
        <v>0</v>
      </c>
      <c r="D244" s="2052">
        <f>'Og s3a'!E953</f>
        <v>0</v>
      </c>
      <c r="E244" s="2050">
        <f>'Og s3a'!F953</f>
        <v>0</v>
      </c>
      <c r="F244" s="2771"/>
      <c r="G244" s="448">
        <f>T244</f>
        <v>0</v>
      </c>
      <c r="H244" s="2773">
        <f>U244</f>
        <v>0</v>
      </c>
      <c r="I244" s="451"/>
      <c r="J244" s="2775"/>
      <c r="K244" s="451"/>
      <c r="L244" s="2775"/>
      <c r="M244" s="451"/>
      <c r="N244" s="2775"/>
      <c r="O244" s="451"/>
      <c r="P244" s="2775"/>
      <c r="Q244" s="11"/>
      <c r="R244" s="11"/>
      <c r="S244" s="396">
        <f>'Og s3a'!G953</f>
        <v>0</v>
      </c>
      <c r="T244" s="398">
        <f>'Og s3a'!D953</f>
        <v>0</v>
      </c>
      <c r="U244" s="444">
        <f>Import!N942</f>
        <v>0</v>
      </c>
      <c r="V244" s="11"/>
      <c r="W244" s="306"/>
      <c r="X244" s="306"/>
      <c r="Y244" s="306"/>
      <c r="Z244" s="970">
        <f>IF(F244=AF$7,1,0)</f>
        <v>0</v>
      </c>
      <c r="AA244" s="970">
        <f>Z244*D244</f>
        <v>0</v>
      </c>
      <c r="AB244" s="978">
        <f>IF($Z244=0,0,IF(AF244+AH244+AJ244&gt;0,$AA244,0))</f>
        <v>0</v>
      </c>
      <c r="AC244" s="980">
        <f>IF($Z244=0,0,IF(AND(AB244=0,G245&gt;0),$AA244,0))</f>
        <v>0</v>
      </c>
      <c r="AD244" s="969">
        <f>AA244-AB244-AC244</f>
        <v>0</v>
      </c>
      <c r="AE244" s="204">
        <f t="shared" si="235"/>
        <v>0</v>
      </c>
      <c r="AF244" s="204">
        <f t="shared" si="235"/>
        <v>0</v>
      </c>
      <c r="AG244" s="204">
        <f t="shared" si="235"/>
        <v>0</v>
      </c>
      <c r="AH244" s="204">
        <f t="shared" si="235"/>
        <v>0</v>
      </c>
      <c r="AI244" s="922">
        <f t="shared" si="235"/>
        <v>0</v>
      </c>
      <c r="AJ244" s="205">
        <f t="shared" si="235"/>
        <v>0</v>
      </c>
      <c r="AK244" s="973">
        <f>IF($Z244=1,0,IF(AND($Z244=0,AF244&gt;0),1,IF(AND($Z244=0,AH244&gt;0),1,IF(AND($Z244=0,AJ244&gt;0),1,0))))</f>
        <v>0</v>
      </c>
      <c r="AL244" s="973">
        <f t="shared" si="230"/>
        <v>0</v>
      </c>
      <c r="AM244" s="978">
        <f>IF($Z244=0,0,IF(AQ244+AS244+AU244&gt;0,$AA244,0))</f>
        <v>0</v>
      </c>
      <c r="AN244" s="980">
        <f>IF($Z244=0,0,IF(AND(AM244=0,I245&gt;0),$AA244,0))</f>
        <v>0</v>
      </c>
      <c r="AO244" s="969">
        <f>$AA244-AM244-AN244</f>
        <v>0</v>
      </c>
      <c r="AP244" s="204">
        <f t="shared" si="236"/>
        <v>0</v>
      </c>
      <c r="AQ244" s="204">
        <f t="shared" si="236"/>
        <v>0</v>
      </c>
      <c r="AR244" s="204">
        <f t="shared" si="236"/>
        <v>0</v>
      </c>
      <c r="AS244" s="204">
        <f t="shared" si="236"/>
        <v>0</v>
      </c>
      <c r="AT244" s="204">
        <f t="shared" si="236"/>
        <v>0</v>
      </c>
      <c r="AU244" s="205">
        <f t="shared" si="236"/>
        <v>0</v>
      </c>
      <c r="AV244" s="973">
        <f>IF($Z244=1,0,IF(AND($Z244=0,AQ244&gt;0),1,IF(AND($Z244=0,AS244&gt;0),1,IF(AND($Z244=0,AU244&gt;0),1,0))))</f>
        <v>0</v>
      </c>
      <c r="AW244" s="973">
        <f t="shared" si="231"/>
        <v>0</v>
      </c>
      <c r="AX244" s="978">
        <f>IF($Z244=0,0,IF(BB244+BD244+BF244&gt;0,$AA244,0))</f>
        <v>0</v>
      </c>
      <c r="AY244" s="980">
        <f>IF($Z244=0,0,IF(AND(AX244=0,K245&gt;0),$AA244,0))</f>
        <v>0</v>
      </c>
      <c r="AZ244" s="969">
        <f>$AA244-AX244-AY244</f>
        <v>0</v>
      </c>
      <c r="BA244" s="204">
        <f t="shared" si="237"/>
        <v>0</v>
      </c>
      <c r="BB244" s="204">
        <f t="shared" si="237"/>
        <v>0</v>
      </c>
      <c r="BC244" s="204">
        <f t="shared" si="237"/>
        <v>0</v>
      </c>
      <c r="BD244" s="204">
        <f t="shared" si="237"/>
        <v>0</v>
      </c>
      <c r="BE244" s="204">
        <f t="shared" si="237"/>
        <v>0</v>
      </c>
      <c r="BF244" s="205">
        <f t="shared" si="237"/>
        <v>0</v>
      </c>
      <c r="BG244" s="973">
        <f>IF($Z244=1,0,IF(AND($Z244=0,BB244&gt;0),1,IF(AND($Z244=0,BD244&gt;0),1,IF(AND($Z244=0,BF244&gt;0),1,0))))</f>
        <v>0</v>
      </c>
      <c r="BH244" s="973">
        <f t="shared" si="232"/>
        <v>0</v>
      </c>
      <c r="BI244" s="978">
        <f>IF($Z244=0,0,IF(BM244+BO244+BQ244&gt;0,$AA244,0))</f>
        <v>0</v>
      </c>
      <c r="BJ244" s="980">
        <f>IF($Z244=0,0,IF(AND(BI244=0,M245&gt;0),$AA244,0))</f>
        <v>0</v>
      </c>
      <c r="BK244" s="969">
        <f>$AA244-BI244-BJ244</f>
        <v>0</v>
      </c>
      <c r="BL244" s="204">
        <f t="shared" si="238"/>
        <v>0</v>
      </c>
      <c r="BM244" s="204">
        <f t="shared" si="238"/>
        <v>0</v>
      </c>
      <c r="BN244" s="204">
        <f t="shared" si="238"/>
        <v>0</v>
      </c>
      <c r="BO244" s="204">
        <f t="shared" si="238"/>
        <v>0</v>
      </c>
      <c r="BP244" s="204">
        <f t="shared" si="238"/>
        <v>0</v>
      </c>
      <c r="BQ244" s="205">
        <f t="shared" si="238"/>
        <v>0</v>
      </c>
      <c r="BR244" s="973">
        <f>IF($Z244=1,0,IF(AND($Z244=0,BM244&gt;0),1,IF(AND($Z244=0,BO244&gt;0),1,IF(AND($Z244=0,BQ244&gt;0),1,0))))</f>
        <v>0</v>
      </c>
      <c r="BS244" s="973">
        <f t="shared" si="233"/>
        <v>0</v>
      </c>
      <c r="BT244" s="978">
        <f>IF($Z244=0,0,IF(BX244+BZ244+CB244&gt;0,$AA244,0))</f>
        <v>0</v>
      </c>
      <c r="BU244" s="980">
        <f>IF($Z244=0,0,IF(AND(BT244=0,O245&gt;0),$AA244,0))</f>
        <v>0</v>
      </c>
      <c r="BV244" s="969">
        <f>$AA244-BT244-BU244</f>
        <v>0</v>
      </c>
      <c r="BW244" s="204">
        <f t="shared" si="239"/>
        <v>0</v>
      </c>
      <c r="BX244" s="204">
        <f t="shared" si="239"/>
        <v>0</v>
      </c>
      <c r="BY244" s="204">
        <f t="shared" si="239"/>
        <v>0</v>
      </c>
      <c r="BZ244" s="204">
        <f t="shared" si="239"/>
        <v>0</v>
      </c>
      <c r="CA244" s="204">
        <f t="shared" si="239"/>
        <v>0</v>
      </c>
      <c r="CB244" s="205">
        <f t="shared" si="239"/>
        <v>0</v>
      </c>
      <c r="CC244" s="973">
        <f>IF($Z244=1,0,IF(AND($Z244=0,BX244&gt;0),1,IF(AND($Z244=0,BZ244&gt;0),1,IF(AND($Z244=0,CB244&gt;0),1,0))))</f>
        <v>0</v>
      </c>
      <c r="CD244" s="973">
        <f t="shared" si="234"/>
        <v>0</v>
      </c>
      <c r="CE244" s="11"/>
      <c r="CF244" s="11"/>
      <c r="CG244" s="11"/>
      <c r="CH244" s="11"/>
      <c r="CI244" s="11"/>
      <c r="CJ244" s="11"/>
      <c r="CK244" s="11"/>
      <c r="CL244" s="11"/>
      <c r="CM244" s="11"/>
    </row>
    <row r="245" spans="1:91" ht="14.25" customHeight="1">
      <c r="A245" s="950" t="str">
        <f>A244</f>
        <v/>
      </c>
      <c r="B245" s="57"/>
      <c r="C245" s="2051"/>
      <c r="D245" s="2053"/>
      <c r="E245" s="2051"/>
      <c r="F245" s="2772"/>
      <c r="G245" s="1121">
        <f>Import!Q942</f>
        <v>0</v>
      </c>
      <c r="H245" s="2774"/>
      <c r="I245" s="450"/>
      <c r="J245" s="2775"/>
      <c r="K245" s="450"/>
      <c r="L245" s="2775"/>
      <c r="M245" s="450"/>
      <c r="N245" s="2775"/>
      <c r="O245" s="450"/>
      <c r="P245" s="2775"/>
      <c r="Q245" s="11"/>
      <c r="R245" s="11"/>
      <c r="S245" s="397"/>
      <c r="T245" s="419"/>
      <c r="U245" s="444">
        <f>Import!N943</f>
        <v>0</v>
      </c>
      <c r="V245" s="11"/>
      <c r="W245" s="306"/>
      <c r="X245" s="306"/>
      <c r="Y245" s="306"/>
      <c r="Z245" s="11"/>
      <c r="AE245" s="204"/>
      <c r="AF245" s="204"/>
      <c r="AG245" s="204"/>
      <c r="AH245" s="204"/>
      <c r="AI245" s="922"/>
      <c r="AJ245" s="205"/>
      <c r="AK245" s="973"/>
      <c r="AL245" s="973">
        <f>AL244</f>
        <v>0</v>
      </c>
      <c r="AP245" s="204"/>
      <c r="AQ245" s="204"/>
      <c r="AR245" s="204"/>
      <c r="AS245" s="204"/>
      <c r="AT245" s="204"/>
      <c r="AU245" s="205"/>
      <c r="AV245" s="973"/>
      <c r="AW245" s="973">
        <f>AW244</f>
        <v>0</v>
      </c>
      <c r="BA245" s="204"/>
      <c r="BB245" s="204"/>
      <c r="BC245" s="204"/>
      <c r="BD245" s="204"/>
      <c r="BE245" s="204"/>
      <c r="BF245" s="205"/>
      <c r="BG245" s="973"/>
      <c r="BH245" s="973">
        <f>BH244</f>
        <v>0</v>
      </c>
      <c r="BL245" s="204"/>
      <c r="BM245" s="204"/>
      <c r="BN245" s="204"/>
      <c r="BO245" s="204"/>
      <c r="BP245" s="204"/>
      <c r="BQ245" s="205"/>
      <c r="BR245" s="973"/>
      <c r="BS245" s="973">
        <f>BS244</f>
        <v>0</v>
      </c>
      <c r="BW245" s="204"/>
      <c r="BX245" s="204"/>
      <c r="BY245" s="204"/>
      <c r="BZ245" s="204"/>
      <c r="CA245" s="204"/>
      <c r="CB245" s="205"/>
      <c r="CC245" s="973"/>
      <c r="CD245" s="973">
        <f>CD244</f>
        <v>0</v>
      </c>
      <c r="CE245" s="11"/>
      <c r="CF245" s="11"/>
      <c r="CG245" s="11"/>
      <c r="CH245" s="11"/>
      <c r="CI245" s="11"/>
      <c r="CJ245" s="11"/>
      <c r="CK245" s="11"/>
      <c r="CL245" s="11"/>
      <c r="CM245" s="11"/>
    </row>
    <row r="246" spans="1:91" ht="24.75" customHeight="1">
      <c r="A246" s="949" t="str">
        <f>IF(E246&gt;0,"Wypełnione","")</f>
        <v/>
      </c>
      <c r="B246" s="57"/>
      <c r="C246" s="2050">
        <f>'Og s3a'!C955</f>
        <v>0</v>
      </c>
      <c r="D246" s="2052">
        <f>'Og s3a'!E955</f>
        <v>0</v>
      </c>
      <c r="E246" s="2050">
        <f>'Og s3a'!F955</f>
        <v>0</v>
      </c>
      <c r="F246" s="2771"/>
      <c r="G246" s="448">
        <f>T246</f>
        <v>0</v>
      </c>
      <c r="H246" s="2773">
        <f>U246</f>
        <v>0</v>
      </c>
      <c r="I246" s="451"/>
      <c r="J246" s="2775"/>
      <c r="K246" s="451"/>
      <c r="L246" s="2775"/>
      <c r="M246" s="451"/>
      <c r="N246" s="2775"/>
      <c r="O246" s="451"/>
      <c r="P246" s="2775"/>
      <c r="Q246" s="11"/>
      <c r="R246" s="11"/>
      <c r="S246" s="396">
        <f>'Og s3a'!G955</f>
        <v>0</v>
      </c>
      <c r="T246" s="398">
        <f>'Og s3a'!D955</f>
        <v>0</v>
      </c>
      <c r="U246" s="444">
        <f>Import!N944</f>
        <v>0</v>
      </c>
      <c r="V246" s="11"/>
      <c r="W246" s="306"/>
      <c r="X246" s="306"/>
      <c r="Y246" s="306"/>
      <c r="Z246" s="970">
        <f>IF(F246=AF$7,1,0)</f>
        <v>0</v>
      </c>
      <c r="AA246" s="970">
        <f>Z246*D246</f>
        <v>0</v>
      </c>
      <c r="AB246" s="978">
        <f>IF($Z246=0,0,IF(AF246+AH246+AJ246&gt;0,$AA246,0))</f>
        <v>0</v>
      </c>
      <c r="AC246" s="980">
        <f>IF($Z246=0,0,IF(AND(AB246=0,G247&gt;0),$AA246,0))</f>
        <v>0</v>
      </c>
      <c r="AD246" s="969">
        <f>AA246-AB246-AC246</f>
        <v>0</v>
      </c>
      <c r="AE246" s="204">
        <f t="shared" si="235"/>
        <v>0</v>
      </c>
      <c r="AF246" s="204">
        <f t="shared" si="235"/>
        <v>0</v>
      </c>
      <c r="AG246" s="204">
        <f t="shared" si="235"/>
        <v>0</v>
      </c>
      <c r="AH246" s="204">
        <f t="shared" si="235"/>
        <v>0</v>
      </c>
      <c r="AI246" s="922">
        <f t="shared" si="235"/>
        <v>0</v>
      </c>
      <c r="AJ246" s="205">
        <f t="shared" si="235"/>
        <v>0</v>
      </c>
      <c r="AK246" s="973">
        <f>IF($Z246=1,0,IF(AND($Z246=0,AF246&gt;0),1,IF(AND($Z246=0,AH246&gt;0),1,IF(AND($Z246=0,AJ246&gt;0),1,0))))</f>
        <v>0</v>
      </c>
      <c r="AL246" s="973">
        <f t="shared" si="230"/>
        <v>0</v>
      </c>
      <c r="AM246" s="978">
        <f>IF($Z246=0,0,IF(AQ246+AS246+AU246&gt;0,$AA246,0))</f>
        <v>0</v>
      </c>
      <c r="AN246" s="980">
        <f>IF($Z246=0,0,IF(AND(AM246=0,I247&gt;0),$AA246,0))</f>
        <v>0</v>
      </c>
      <c r="AO246" s="969">
        <f>$AA246-AM246-AN246</f>
        <v>0</v>
      </c>
      <c r="AP246" s="204">
        <f t="shared" si="236"/>
        <v>0</v>
      </c>
      <c r="AQ246" s="204">
        <f t="shared" si="236"/>
        <v>0</v>
      </c>
      <c r="AR246" s="204">
        <f t="shared" si="236"/>
        <v>0</v>
      </c>
      <c r="AS246" s="204">
        <f t="shared" si="236"/>
        <v>0</v>
      </c>
      <c r="AT246" s="204">
        <f t="shared" si="236"/>
        <v>0</v>
      </c>
      <c r="AU246" s="205">
        <f t="shared" si="236"/>
        <v>0</v>
      </c>
      <c r="AV246" s="973">
        <f>IF($Z246=1,0,IF(AND($Z246=0,AQ246&gt;0),1,IF(AND($Z246=0,AS246&gt;0),1,IF(AND($Z246=0,AU246&gt;0),1,0))))</f>
        <v>0</v>
      </c>
      <c r="AW246" s="973">
        <f t="shared" si="231"/>
        <v>0</v>
      </c>
      <c r="AX246" s="978">
        <f>IF($Z246=0,0,IF(BB246+BD246+BF246&gt;0,$AA246,0))</f>
        <v>0</v>
      </c>
      <c r="AY246" s="980">
        <f>IF($Z246=0,0,IF(AND(AX246=0,K247&gt;0),$AA246,0))</f>
        <v>0</v>
      </c>
      <c r="AZ246" s="969">
        <f>$AA246-AX246-AY246</f>
        <v>0</v>
      </c>
      <c r="BA246" s="204">
        <f t="shared" si="237"/>
        <v>0</v>
      </c>
      <c r="BB246" s="204">
        <f t="shared" si="237"/>
        <v>0</v>
      </c>
      <c r="BC246" s="204">
        <f t="shared" si="237"/>
        <v>0</v>
      </c>
      <c r="BD246" s="204">
        <f t="shared" si="237"/>
        <v>0</v>
      </c>
      <c r="BE246" s="204">
        <f t="shared" si="237"/>
        <v>0</v>
      </c>
      <c r="BF246" s="205">
        <f t="shared" si="237"/>
        <v>0</v>
      </c>
      <c r="BG246" s="973">
        <f>IF($Z246=1,0,IF(AND($Z246=0,BB246&gt;0),1,IF(AND($Z246=0,BD246&gt;0),1,IF(AND($Z246=0,BF246&gt;0),1,0))))</f>
        <v>0</v>
      </c>
      <c r="BH246" s="973">
        <f t="shared" si="232"/>
        <v>0</v>
      </c>
      <c r="BI246" s="978">
        <f>IF($Z246=0,0,IF(BM246+BO246+BQ246&gt;0,$AA246,0))</f>
        <v>0</v>
      </c>
      <c r="BJ246" s="980">
        <f>IF($Z246=0,0,IF(AND(BI246=0,M247&gt;0),$AA246,0))</f>
        <v>0</v>
      </c>
      <c r="BK246" s="969">
        <f>$AA246-BI246-BJ246</f>
        <v>0</v>
      </c>
      <c r="BL246" s="204">
        <f t="shared" si="238"/>
        <v>0</v>
      </c>
      <c r="BM246" s="204">
        <f t="shared" si="238"/>
        <v>0</v>
      </c>
      <c r="BN246" s="204">
        <f t="shared" si="238"/>
        <v>0</v>
      </c>
      <c r="BO246" s="204">
        <f t="shared" si="238"/>
        <v>0</v>
      </c>
      <c r="BP246" s="204">
        <f t="shared" si="238"/>
        <v>0</v>
      </c>
      <c r="BQ246" s="205">
        <f t="shared" si="238"/>
        <v>0</v>
      </c>
      <c r="BR246" s="973">
        <f>IF($Z246=1,0,IF(AND($Z246=0,BM246&gt;0),1,IF(AND($Z246=0,BO246&gt;0),1,IF(AND($Z246=0,BQ246&gt;0),1,0))))</f>
        <v>0</v>
      </c>
      <c r="BS246" s="973">
        <f t="shared" si="233"/>
        <v>0</v>
      </c>
      <c r="BT246" s="978">
        <f>IF($Z246=0,0,IF(BX246+BZ246+CB246&gt;0,$AA246,0))</f>
        <v>0</v>
      </c>
      <c r="BU246" s="980">
        <f>IF($Z246=0,0,IF(AND(BT246=0,O247&gt;0),$AA246,0))</f>
        <v>0</v>
      </c>
      <c r="BV246" s="969">
        <f>$AA246-BT246-BU246</f>
        <v>0</v>
      </c>
      <c r="BW246" s="204">
        <f t="shared" si="239"/>
        <v>0</v>
      </c>
      <c r="BX246" s="204">
        <f t="shared" si="239"/>
        <v>0</v>
      </c>
      <c r="BY246" s="204">
        <f t="shared" si="239"/>
        <v>0</v>
      </c>
      <c r="BZ246" s="204">
        <f t="shared" si="239"/>
        <v>0</v>
      </c>
      <c r="CA246" s="204">
        <f t="shared" si="239"/>
        <v>0</v>
      </c>
      <c r="CB246" s="205">
        <f t="shared" si="239"/>
        <v>0</v>
      </c>
      <c r="CC246" s="973">
        <f>IF($Z246=1,0,IF(AND($Z246=0,BX246&gt;0),1,IF(AND($Z246=0,BZ246&gt;0),1,IF(AND($Z246=0,CB246&gt;0),1,0))))</f>
        <v>0</v>
      </c>
      <c r="CD246" s="973">
        <f t="shared" si="234"/>
        <v>0</v>
      </c>
      <c r="CE246" s="11"/>
      <c r="CF246" s="11"/>
      <c r="CG246" s="11"/>
      <c r="CH246" s="11"/>
      <c r="CI246" s="11"/>
      <c r="CJ246" s="11"/>
      <c r="CK246" s="11"/>
      <c r="CL246" s="11"/>
      <c r="CM246" s="11"/>
    </row>
    <row r="247" spans="1:91" ht="14.25" customHeight="1">
      <c r="A247" s="950" t="str">
        <f>A246</f>
        <v/>
      </c>
      <c r="B247" s="57"/>
      <c r="C247" s="2051"/>
      <c r="D247" s="2053"/>
      <c r="E247" s="2051"/>
      <c r="F247" s="2772"/>
      <c r="G247" s="1121">
        <f>Import!Q944</f>
        <v>0</v>
      </c>
      <c r="H247" s="2774"/>
      <c r="I247" s="450"/>
      <c r="J247" s="2775"/>
      <c r="K247" s="450"/>
      <c r="L247" s="2775"/>
      <c r="M247" s="450"/>
      <c r="N247" s="2775"/>
      <c r="O247" s="450"/>
      <c r="P247" s="2775"/>
      <c r="Q247" s="11"/>
      <c r="R247" s="11"/>
      <c r="S247" s="397"/>
      <c r="T247" s="419"/>
      <c r="U247" s="444">
        <f>Import!N945</f>
        <v>0</v>
      </c>
      <c r="V247" s="11"/>
      <c r="W247" s="306"/>
      <c r="X247" s="306"/>
      <c r="Y247" s="306"/>
      <c r="Z247" s="11"/>
      <c r="AE247" s="204"/>
      <c r="AF247" s="204"/>
      <c r="AG247" s="204"/>
      <c r="AH247" s="204"/>
      <c r="AI247" s="922"/>
      <c r="AJ247" s="205"/>
      <c r="AK247" s="973"/>
      <c r="AL247" s="973">
        <f>AL246</f>
        <v>0</v>
      </c>
      <c r="AP247" s="204"/>
      <c r="AQ247" s="204"/>
      <c r="AR247" s="204"/>
      <c r="AS247" s="204"/>
      <c r="AT247" s="204"/>
      <c r="AU247" s="205"/>
      <c r="AV247" s="973"/>
      <c r="AW247" s="973">
        <f>AW246</f>
        <v>0</v>
      </c>
      <c r="BA247" s="204"/>
      <c r="BB247" s="204"/>
      <c r="BC247" s="204"/>
      <c r="BD247" s="204"/>
      <c r="BE247" s="204"/>
      <c r="BF247" s="205"/>
      <c r="BG247" s="973"/>
      <c r="BH247" s="973">
        <f>BH246</f>
        <v>0</v>
      </c>
      <c r="BL247" s="204"/>
      <c r="BM247" s="204"/>
      <c r="BN247" s="204"/>
      <c r="BO247" s="204"/>
      <c r="BP247" s="204"/>
      <c r="BQ247" s="205"/>
      <c r="BR247" s="973"/>
      <c r="BS247" s="973">
        <f>BS246</f>
        <v>0</v>
      </c>
      <c r="BW247" s="204"/>
      <c r="BX247" s="204"/>
      <c r="BY247" s="204"/>
      <c r="BZ247" s="204"/>
      <c r="CA247" s="204"/>
      <c r="CB247" s="205"/>
      <c r="CC247" s="973"/>
      <c r="CD247" s="973">
        <f>CD246</f>
        <v>0</v>
      </c>
      <c r="CE247" s="11"/>
      <c r="CF247" s="11"/>
      <c r="CG247" s="11"/>
      <c r="CH247" s="11"/>
      <c r="CI247" s="11"/>
      <c r="CJ247" s="11"/>
      <c r="CK247" s="11"/>
      <c r="CL247" s="11"/>
      <c r="CM247" s="11"/>
    </row>
    <row r="248" spans="1:91" ht="24.75" customHeight="1">
      <c r="A248" s="949" t="str">
        <f>IF(E248&gt;0,"Wypełnione","")</f>
        <v/>
      </c>
      <c r="B248" s="57"/>
      <c r="C248" s="2050">
        <f>'Og s3a'!C957</f>
        <v>0</v>
      </c>
      <c r="D248" s="2052">
        <f>'Og s3a'!E957</f>
        <v>0</v>
      </c>
      <c r="E248" s="2050">
        <f>'Og s3a'!F957</f>
        <v>0</v>
      </c>
      <c r="F248" s="2771"/>
      <c r="G248" s="448">
        <f>T248</f>
        <v>0</v>
      </c>
      <c r="H248" s="2773">
        <f>U248</f>
        <v>0</v>
      </c>
      <c r="I248" s="451"/>
      <c r="J248" s="2775"/>
      <c r="K248" s="451"/>
      <c r="L248" s="2775"/>
      <c r="M248" s="451"/>
      <c r="N248" s="2775"/>
      <c r="O248" s="451"/>
      <c r="P248" s="2775"/>
      <c r="Q248" s="11"/>
      <c r="R248" s="11"/>
      <c r="S248" s="396">
        <f>'Og s3a'!G957</f>
        <v>0</v>
      </c>
      <c r="T248" s="398">
        <f>'Og s3a'!D957</f>
        <v>0</v>
      </c>
      <c r="U248" s="444">
        <f>Import!N946</f>
        <v>0</v>
      </c>
      <c r="V248" s="11"/>
      <c r="W248" s="306"/>
      <c r="X248" s="306"/>
      <c r="Y248" s="306"/>
      <c r="Z248" s="970">
        <f>IF(F248=AF$7,1,0)</f>
        <v>0</v>
      </c>
      <c r="AA248" s="970">
        <f>Z248*D248</f>
        <v>0</v>
      </c>
      <c r="AB248" s="978">
        <f>IF($Z248=0,0,IF(AF248+AH248+AJ248&gt;0,$AA248,0))</f>
        <v>0</v>
      </c>
      <c r="AC248" s="980">
        <f>IF($Z248=0,0,IF(AND(AB248=0,G249&gt;0),$AA248,0))</f>
        <v>0</v>
      </c>
      <c r="AD248" s="969">
        <f>AA248-AB248-AC248</f>
        <v>0</v>
      </c>
      <c r="AE248" s="204">
        <f t="shared" si="235"/>
        <v>0</v>
      </c>
      <c r="AF248" s="204">
        <f t="shared" si="235"/>
        <v>0</v>
      </c>
      <c r="AG248" s="204">
        <f t="shared" si="235"/>
        <v>0</v>
      </c>
      <c r="AH248" s="204">
        <f t="shared" si="235"/>
        <v>0</v>
      </c>
      <c r="AI248" s="922">
        <f t="shared" si="235"/>
        <v>0</v>
      </c>
      <c r="AJ248" s="205">
        <f t="shared" si="235"/>
        <v>0</v>
      </c>
      <c r="AK248" s="973">
        <f>IF($Z248=1,0,IF(AND($Z248=0,AF248&gt;0),1,IF(AND($Z248=0,AH248&gt;0),1,IF(AND($Z248=0,AJ248&gt;0),1,0))))</f>
        <v>0</v>
      </c>
      <c r="AL248" s="973">
        <f t="shared" si="230"/>
        <v>0</v>
      </c>
      <c r="AM248" s="978">
        <f>IF($Z248=0,0,IF(AQ248+AS248+AU248&gt;0,$AA248,0))</f>
        <v>0</v>
      </c>
      <c r="AN248" s="980">
        <f>IF($Z248=0,0,IF(AND(AM248=0,I249&gt;0),$AA248,0))</f>
        <v>0</v>
      </c>
      <c r="AO248" s="969">
        <f>$AA248-AM248-AN248</f>
        <v>0</v>
      </c>
      <c r="AP248" s="204">
        <f t="shared" si="236"/>
        <v>0</v>
      </c>
      <c r="AQ248" s="204">
        <f t="shared" si="236"/>
        <v>0</v>
      </c>
      <c r="AR248" s="204">
        <f t="shared" si="236"/>
        <v>0</v>
      </c>
      <c r="AS248" s="204">
        <f t="shared" si="236"/>
        <v>0</v>
      </c>
      <c r="AT248" s="204">
        <f t="shared" si="236"/>
        <v>0</v>
      </c>
      <c r="AU248" s="205">
        <f t="shared" si="236"/>
        <v>0</v>
      </c>
      <c r="AV248" s="973">
        <f>IF($Z248=1,0,IF(AND($Z248=0,AQ248&gt;0),1,IF(AND($Z248=0,AS248&gt;0),1,IF(AND($Z248=0,AU248&gt;0),1,0))))</f>
        <v>0</v>
      </c>
      <c r="AW248" s="973">
        <f t="shared" si="231"/>
        <v>0</v>
      </c>
      <c r="AX248" s="978">
        <f>IF($Z248=0,0,IF(BB248+BD248+BF248&gt;0,$AA248,0))</f>
        <v>0</v>
      </c>
      <c r="AY248" s="980">
        <f>IF($Z248=0,0,IF(AND(AX248=0,K249&gt;0),$AA248,0))</f>
        <v>0</v>
      </c>
      <c r="AZ248" s="969">
        <f>$AA248-AX248-AY248</f>
        <v>0</v>
      </c>
      <c r="BA248" s="204">
        <f t="shared" si="237"/>
        <v>0</v>
      </c>
      <c r="BB248" s="204">
        <f t="shared" si="237"/>
        <v>0</v>
      </c>
      <c r="BC248" s="204">
        <f t="shared" si="237"/>
        <v>0</v>
      </c>
      <c r="BD248" s="204">
        <f t="shared" si="237"/>
        <v>0</v>
      </c>
      <c r="BE248" s="204">
        <f t="shared" si="237"/>
        <v>0</v>
      </c>
      <c r="BF248" s="205">
        <f t="shared" si="237"/>
        <v>0</v>
      </c>
      <c r="BG248" s="973">
        <f>IF($Z248=1,0,IF(AND($Z248=0,BB248&gt;0),1,IF(AND($Z248=0,BD248&gt;0),1,IF(AND($Z248=0,BF248&gt;0),1,0))))</f>
        <v>0</v>
      </c>
      <c r="BH248" s="973">
        <f t="shared" si="232"/>
        <v>0</v>
      </c>
      <c r="BI248" s="978">
        <f>IF($Z248=0,0,IF(BM248+BO248+BQ248&gt;0,$AA248,0))</f>
        <v>0</v>
      </c>
      <c r="BJ248" s="980">
        <f>IF($Z248=0,0,IF(AND(BI248=0,M249&gt;0),$AA248,0))</f>
        <v>0</v>
      </c>
      <c r="BK248" s="969">
        <f>$AA248-BI248-BJ248</f>
        <v>0</v>
      </c>
      <c r="BL248" s="204">
        <f t="shared" si="238"/>
        <v>0</v>
      </c>
      <c r="BM248" s="204">
        <f t="shared" si="238"/>
        <v>0</v>
      </c>
      <c r="BN248" s="204">
        <f t="shared" si="238"/>
        <v>0</v>
      </c>
      <c r="BO248" s="204">
        <f t="shared" si="238"/>
        <v>0</v>
      </c>
      <c r="BP248" s="204">
        <f t="shared" si="238"/>
        <v>0</v>
      </c>
      <c r="BQ248" s="205">
        <f t="shared" si="238"/>
        <v>0</v>
      </c>
      <c r="BR248" s="973">
        <f>IF($Z248=1,0,IF(AND($Z248=0,BM248&gt;0),1,IF(AND($Z248=0,BO248&gt;0),1,IF(AND($Z248=0,BQ248&gt;0),1,0))))</f>
        <v>0</v>
      </c>
      <c r="BS248" s="973">
        <f t="shared" si="233"/>
        <v>0</v>
      </c>
      <c r="BT248" s="978">
        <f>IF($Z248=0,0,IF(BX248+BZ248+CB248&gt;0,$AA248,0))</f>
        <v>0</v>
      </c>
      <c r="BU248" s="980">
        <f>IF($Z248=0,0,IF(AND(BT248=0,O249&gt;0),$AA248,0))</f>
        <v>0</v>
      </c>
      <c r="BV248" s="969">
        <f>$AA248-BT248-BU248</f>
        <v>0</v>
      </c>
      <c r="BW248" s="204">
        <f t="shared" si="239"/>
        <v>0</v>
      </c>
      <c r="BX248" s="204">
        <f t="shared" si="239"/>
        <v>0</v>
      </c>
      <c r="BY248" s="204">
        <f t="shared" si="239"/>
        <v>0</v>
      </c>
      <c r="BZ248" s="204">
        <f t="shared" si="239"/>
        <v>0</v>
      </c>
      <c r="CA248" s="204">
        <f t="shared" si="239"/>
        <v>0</v>
      </c>
      <c r="CB248" s="205">
        <f t="shared" si="239"/>
        <v>0</v>
      </c>
      <c r="CC248" s="973">
        <f>IF($Z248=1,0,IF(AND($Z248=0,BX248&gt;0),1,IF(AND($Z248=0,BZ248&gt;0),1,IF(AND($Z248=0,CB248&gt;0),1,0))))</f>
        <v>0</v>
      </c>
      <c r="CD248" s="973">
        <f t="shared" si="234"/>
        <v>0</v>
      </c>
      <c r="CE248" s="11"/>
      <c r="CF248" s="11"/>
      <c r="CG248" s="11"/>
      <c r="CH248" s="11"/>
      <c r="CI248" s="11"/>
      <c r="CJ248" s="11"/>
      <c r="CK248" s="11"/>
      <c r="CL248" s="11"/>
      <c r="CM248" s="11"/>
    </row>
    <row r="249" spans="1:91" ht="14.25" customHeight="1">
      <c r="A249" s="950" t="str">
        <f>A248</f>
        <v/>
      </c>
      <c r="B249" s="57"/>
      <c r="C249" s="2051"/>
      <c r="D249" s="2053"/>
      <c r="E249" s="2051"/>
      <c r="F249" s="2772"/>
      <c r="G249" s="1121">
        <f>Import!Q946</f>
        <v>0</v>
      </c>
      <c r="H249" s="2774"/>
      <c r="I249" s="450"/>
      <c r="J249" s="2775"/>
      <c r="K249" s="450"/>
      <c r="L249" s="2775"/>
      <c r="M249" s="450"/>
      <c r="N249" s="2775"/>
      <c r="O249" s="450"/>
      <c r="P249" s="2775"/>
      <c r="Q249" s="11"/>
      <c r="R249" s="11"/>
      <c r="S249" s="397"/>
      <c r="T249" s="419"/>
      <c r="U249" s="444">
        <f>Import!N947</f>
        <v>0</v>
      </c>
      <c r="V249" s="11"/>
      <c r="W249" s="306"/>
      <c r="X249" s="306"/>
      <c r="Y249" s="306"/>
      <c r="Z249" s="11"/>
      <c r="AE249" s="204"/>
      <c r="AF249" s="204"/>
      <c r="AG249" s="204"/>
      <c r="AH249" s="204"/>
      <c r="AI249" s="922"/>
      <c r="AJ249" s="205"/>
      <c r="AK249" s="973"/>
      <c r="AL249" s="973">
        <f>AL248</f>
        <v>0</v>
      </c>
      <c r="AP249" s="204"/>
      <c r="AQ249" s="204"/>
      <c r="AR249" s="204"/>
      <c r="AS249" s="204"/>
      <c r="AT249" s="204"/>
      <c r="AU249" s="205"/>
      <c r="AV249" s="973"/>
      <c r="AW249" s="973">
        <f>AW248</f>
        <v>0</v>
      </c>
      <c r="BA249" s="204"/>
      <c r="BB249" s="204"/>
      <c r="BC249" s="204"/>
      <c r="BD249" s="204"/>
      <c r="BE249" s="204"/>
      <c r="BF249" s="205"/>
      <c r="BG249" s="973"/>
      <c r="BH249" s="973">
        <f>BH248</f>
        <v>0</v>
      </c>
      <c r="BL249" s="204"/>
      <c r="BM249" s="204"/>
      <c r="BN249" s="204"/>
      <c r="BO249" s="204"/>
      <c r="BP249" s="204"/>
      <c r="BQ249" s="205"/>
      <c r="BR249" s="973"/>
      <c r="BS249" s="973">
        <f>BS248</f>
        <v>0</v>
      </c>
      <c r="BW249" s="204"/>
      <c r="BX249" s="204"/>
      <c r="BY249" s="204"/>
      <c r="BZ249" s="204"/>
      <c r="CA249" s="204"/>
      <c r="CB249" s="205"/>
      <c r="CC249" s="973"/>
      <c r="CD249" s="973">
        <f>CD248</f>
        <v>0</v>
      </c>
      <c r="CE249" s="11"/>
      <c r="CF249" s="11"/>
      <c r="CG249" s="11"/>
      <c r="CH249" s="11"/>
      <c r="CI249" s="11"/>
      <c r="CJ249" s="11"/>
      <c r="CK249" s="11"/>
      <c r="CL249" s="11"/>
      <c r="CM249" s="11"/>
    </row>
    <row r="250" spans="1:91" ht="24.75" customHeight="1">
      <c r="A250" s="949" t="str">
        <f>IF(E250&gt;0,"Wypełnione","")</f>
        <v/>
      </c>
      <c r="B250" s="57"/>
      <c r="C250" s="2050">
        <f>'Og s3a'!C959</f>
        <v>0</v>
      </c>
      <c r="D250" s="2052">
        <f>'Og s3a'!E959</f>
        <v>0</v>
      </c>
      <c r="E250" s="2050">
        <f>'Og s3a'!F959</f>
        <v>0</v>
      </c>
      <c r="F250" s="2771"/>
      <c r="G250" s="448">
        <f>T250</f>
        <v>0</v>
      </c>
      <c r="H250" s="2773">
        <f>U250</f>
        <v>0</v>
      </c>
      <c r="I250" s="451"/>
      <c r="J250" s="2775"/>
      <c r="K250" s="451"/>
      <c r="L250" s="2775"/>
      <c r="M250" s="451"/>
      <c r="N250" s="2775"/>
      <c r="O250" s="451"/>
      <c r="P250" s="2775"/>
      <c r="Q250" s="11"/>
      <c r="R250" s="11"/>
      <c r="S250" s="396">
        <f>'Og s3a'!G959</f>
        <v>0</v>
      </c>
      <c r="T250" s="398">
        <f>'Og s3a'!D959</f>
        <v>0</v>
      </c>
      <c r="U250" s="444">
        <f>Import!N948</f>
        <v>0</v>
      </c>
      <c r="V250" s="11"/>
      <c r="W250" s="306"/>
      <c r="X250" s="306"/>
      <c r="Y250" s="306"/>
      <c r="Z250" s="970">
        <f>IF(F250=AF$7,1,0)</f>
        <v>0</v>
      </c>
      <c r="AA250" s="970">
        <f>Z250*D250</f>
        <v>0</v>
      </c>
      <c r="AB250" s="978">
        <f>IF($Z250=0,0,IF(AF250+AH250+AJ250&gt;0,$AA250,0))</f>
        <v>0</v>
      </c>
      <c r="AC250" s="980">
        <f>IF($Z250=0,0,IF(AND(AB250=0,G251&gt;0),$AA250,0))</f>
        <v>0</v>
      </c>
      <c r="AD250" s="969">
        <f>AA250-AB250-AC250</f>
        <v>0</v>
      </c>
      <c r="AE250" s="204">
        <f t="shared" si="235"/>
        <v>0</v>
      </c>
      <c r="AF250" s="204">
        <f t="shared" si="235"/>
        <v>0</v>
      </c>
      <c r="AG250" s="204">
        <f t="shared" si="235"/>
        <v>0</v>
      </c>
      <c r="AH250" s="204">
        <f t="shared" si="235"/>
        <v>0</v>
      </c>
      <c r="AI250" s="922">
        <f t="shared" si="235"/>
        <v>0</v>
      </c>
      <c r="AJ250" s="205">
        <f t="shared" si="235"/>
        <v>0</v>
      </c>
      <c r="AK250" s="973">
        <f>IF($Z250=1,0,IF(AND($Z250=0,AF250&gt;0),1,IF(AND($Z250=0,AH250&gt;0),1,IF(AND($Z250=0,AJ250&gt;0),1,0))))</f>
        <v>0</v>
      </c>
      <c r="AL250" s="973">
        <f t="shared" si="230"/>
        <v>0</v>
      </c>
      <c r="AM250" s="978">
        <f>IF($Z250=0,0,IF(AQ250+AS250+AU250&gt;0,$AA250,0))</f>
        <v>0</v>
      </c>
      <c r="AN250" s="980">
        <f>IF($Z250=0,0,IF(AND(AM250=0,I251&gt;0),$AA250,0))</f>
        <v>0</v>
      </c>
      <c r="AO250" s="969">
        <f>$AA250-AM250-AN250</f>
        <v>0</v>
      </c>
      <c r="AP250" s="204">
        <f t="shared" si="236"/>
        <v>0</v>
      </c>
      <c r="AQ250" s="204">
        <f t="shared" si="236"/>
        <v>0</v>
      </c>
      <c r="AR250" s="204">
        <f t="shared" si="236"/>
        <v>0</v>
      </c>
      <c r="AS250" s="204">
        <f t="shared" si="236"/>
        <v>0</v>
      </c>
      <c r="AT250" s="204">
        <f t="shared" si="236"/>
        <v>0</v>
      </c>
      <c r="AU250" s="205">
        <f t="shared" si="236"/>
        <v>0</v>
      </c>
      <c r="AV250" s="973">
        <f>IF($Z250=1,0,IF(AND($Z250=0,AQ250&gt;0),1,IF(AND($Z250=0,AS250&gt;0),1,IF(AND($Z250=0,AU250&gt;0),1,0))))</f>
        <v>0</v>
      </c>
      <c r="AW250" s="973">
        <f t="shared" si="231"/>
        <v>0</v>
      </c>
      <c r="AX250" s="978">
        <f>IF($Z250=0,0,IF(BB250+BD250+BF250&gt;0,$AA250,0))</f>
        <v>0</v>
      </c>
      <c r="AY250" s="980">
        <f>IF($Z250=0,0,IF(AND(AX250=0,K251&gt;0),$AA250,0))</f>
        <v>0</v>
      </c>
      <c r="AZ250" s="969">
        <f>$AA250-AX250-AY250</f>
        <v>0</v>
      </c>
      <c r="BA250" s="204">
        <f t="shared" si="237"/>
        <v>0</v>
      </c>
      <c r="BB250" s="204">
        <f t="shared" si="237"/>
        <v>0</v>
      </c>
      <c r="BC250" s="204">
        <f t="shared" si="237"/>
        <v>0</v>
      </c>
      <c r="BD250" s="204">
        <f t="shared" si="237"/>
        <v>0</v>
      </c>
      <c r="BE250" s="204">
        <f t="shared" si="237"/>
        <v>0</v>
      </c>
      <c r="BF250" s="205">
        <f t="shared" si="237"/>
        <v>0</v>
      </c>
      <c r="BG250" s="973">
        <f>IF($Z250=1,0,IF(AND($Z250=0,BB250&gt;0),1,IF(AND($Z250=0,BD250&gt;0),1,IF(AND($Z250=0,BF250&gt;0),1,0))))</f>
        <v>0</v>
      </c>
      <c r="BH250" s="973">
        <f t="shared" si="232"/>
        <v>0</v>
      </c>
      <c r="BI250" s="978">
        <f>IF($Z250=0,0,IF(BM250+BO250+BQ250&gt;0,$AA250,0))</f>
        <v>0</v>
      </c>
      <c r="BJ250" s="980">
        <f>IF($Z250=0,0,IF(AND(BI250=0,M251&gt;0),$AA250,0))</f>
        <v>0</v>
      </c>
      <c r="BK250" s="969">
        <f>$AA250-BI250-BJ250</f>
        <v>0</v>
      </c>
      <c r="BL250" s="204">
        <f t="shared" si="238"/>
        <v>0</v>
      </c>
      <c r="BM250" s="204">
        <f t="shared" si="238"/>
        <v>0</v>
      </c>
      <c r="BN250" s="204">
        <f t="shared" si="238"/>
        <v>0</v>
      </c>
      <c r="BO250" s="204">
        <f t="shared" si="238"/>
        <v>0</v>
      </c>
      <c r="BP250" s="204">
        <f t="shared" si="238"/>
        <v>0</v>
      </c>
      <c r="BQ250" s="205">
        <f t="shared" si="238"/>
        <v>0</v>
      </c>
      <c r="BR250" s="973">
        <f>IF($Z250=1,0,IF(AND($Z250=0,BM250&gt;0),1,IF(AND($Z250=0,BO250&gt;0),1,IF(AND($Z250=0,BQ250&gt;0),1,0))))</f>
        <v>0</v>
      </c>
      <c r="BS250" s="973">
        <f t="shared" si="233"/>
        <v>0</v>
      </c>
      <c r="BT250" s="978">
        <f>IF($Z250=0,0,IF(BX250+BZ250+CB250&gt;0,$AA250,0))</f>
        <v>0</v>
      </c>
      <c r="BU250" s="980">
        <f>IF($Z250=0,0,IF(AND(BT250=0,O251&gt;0),$AA250,0))</f>
        <v>0</v>
      </c>
      <c r="BV250" s="969">
        <f>$AA250-BT250-BU250</f>
        <v>0</v>
      </c>
      <c r="BW250" s="204">
        <f t="shared" si="239"/>
        <v>0</v>
      </c>
      <c r="BX250" s="204">
        <f t="shared" si="239"/>
        <v>0</v>
      </c>
      <c r="BY250" s="204">
        <f t="shared" si="239"/>
        <v>0</v>
      </c>
      <c r="BZ250" s="204">
        <f t="shared" si="239"/>
        <v>0</v>
      </c>
      <c r="CA250" s="204">
        <f t="shared" si="239"/>
        <v>0</v>
      </c>
      <c r="CB250" s="205">
        <f t="shared" si="239"/>
        <v>0</v>
      </c>
      <c r="CC250" s="973">
        <f>IF($Z250=1,0,IF(AND($Z250=0,BX250&gt;0),1,IF(AND($Z250=0,BZ250&gt;0),1,IF(AND($Z250=0,CB250&gt;0),1,0))))</f>
        <v>0</v>
      </c>
      <c r="CD250" s="973">
        <f t="shared" si="234"/>
        <v>0</v>
      </c>
      <c r="CE250" s="11"/>
      <c r="CF250" s="11"/>
      <c r="CG250" s="11"/>
      <c r="CH250" s="11"/>
      <c r="CI250" s="11"/>
      <c r="CJ250" s="11"/>
      <c r="CK250" s="11"/>
      <c r="CL250" s="11"/>
      <c r="CM250" s="11"/>
    </row>
    <row r="251" spans="1:91" ht="14.25" customHeight="1">
      <c r="A251" s="950" t="str">
        <f>A250</f>
        <v/>
      </c>
      <c r="B251" s="57"/>
      <c r="C251" s="2051"/>
      <c r="D251" s="2053"/>
      <c r="E251" s="2051"/>
      <c r="F251" s="2772"/>
      <c r="G251" s="1121">
        <f>Import!Q948</f>
        <v>0</v>
      </c>
      <c r="H251" s="2774"/>
      <c r="I251" s="450"/>
      <c r="J251" s="2775"/>
      <c r="K251" s="450"/>
      <c r="L251" s="2775"/>
      <c r="M251" s="450"/>
      <c r="N251" s="2775"/>
      <c r="O251" s="450"/>
      <c r="P251" s="2775"/>
      <c r="Q251" s="11"/>
      <c r="R251" s="11"/>
      <c r="S251" s="397"/>
      <c r="T251" s="419"/>
      <c r="U251" s="444">
        <f>Import!N949</f>
        <v>0</v>
      </c>
      <c r="V251" s="11"/>
      <c r="W251" s="306"/>
      <c r="X251" s="306"/>
      <c r="Y251" s="306"/>
      <c r="Z251" s="11"/>
      <c r="AE251" s="204"/>
      <c r="AF251" s="204"/>
      <c r="AG251" s="204"/>
      <c r="AH251" s="204"/>
      <c r="AI251" s="922"/>
      <c r="AJ251" s="205"/>
      <c r="AK251" s="973"/>
      <c r="AL251" s="973">
        <f>AL250</f>
        <v>0</v>
      </c>
      <c r="AP251" s="204"/>
      <c r="AQ251" s="204"/>
      <c r="AR251" s="204"/>
      <c r="AS251" s="204"/>
      <c r="AT251" s="204"/>
      <c r="AU251" s="205"/>
      <c r="AV251" s="973"/>
      <c r="AW251" s="973">
        <f>AW250</f>
        <v>0</v>
      </c>
      <c r="BA251" s="204"/>
      <c r="BB251" s="204"/>
      <c r="BC251" s="204"/>
      <c r="BD251" s="204"/>
      <c r="BE251" s="204"/>
      <c r="BF251" s="205"/>
      <c r="BG251" s="973"/>
      <c r="BH251" s="973">
        <f>BH250</f>
        <v>0</v>
      </c>
      <c r="BL251" s="204"/>
      <c r="BM251" s="204"/>
      <c r="BN251" s="204"/>
      <c r="BO251" s="204"/>
      <c r="BP251" s="204"/>
      <c r="BQ251" s="205"/>
      <c r="BR251" s="973"/>
      <c r="BS251" s="973">
        <f>BS250</f>
        <v>0</v>
      </c>
      <c r="BW251" s="204"/>
      <c r="BX251" s="204"/>
      <c r="BY251" s="204"/>
      <c r="BZ251" s="204"/>
      <c r="CA251" s="204"/>
      <c r="CB251" s="205"/>
      <c r="CC251" s="973"/>
      <c r="CD251" s="973">
        <f>CD250</f>
        <v>0</v>
      </c>
      <c r="CE251" s="11"/>
      <c r="CF251" s="11"/>
      <c r="CG251" s="11"/>
      <c r="CH251" s="11"/>
      <c r="CI251" s="11"/>
      <c r="CJ251" s="11"/>
      <c r="CK251" s="11"/>
      <c r="CL251" s="11"/>
      <c r="CM251" s="11"/>
    </row>
    <row r="252" spans="1:91" ht="24.75" customHeight="1">
      <c r="A252" s="949" t="str">
        <f>IF(E252&gt;0,"Wypełnione","")</f>
        <v/>
      </c>
      <c r="B252" s="57"/>
      <c r="C252" s="2050">
        <f>'Og s3a'!C961</f>
        <v>0</v>
      </c>
      <c r="D252" s="2052">
        <f>'Og s3a'!E961</f>
        <v>0</v>
      </c>
      <c r="E252" s="2050">
        <f>'Og s3a'!F961</f>
        <v>0</v>
      </c>
      <c r="F252" s="2771"/>
      <c r="G252" s="448">
        <f>T252</f>
        <v>0</v>
      </c>
      <c r="H252" s="2773">
        <f>U252</f>
        <v>0</v>
      </c>
      <c r="I252" s="451"/>
      <c r="J252" s="2775"/>
      <c r="K252" s="451"/>
      <c r="L252" s="2775"/>
      <c r="M252" s="451"/>
      <c r="N252" s="2775"/>
      <c r="O252" s="451"/>
      <c r="P252" s="2775"/>
      <c r="Q252" s="11"/>
      <c r="R252" s="11"/>
      <c r="S252" s="396">
        <f>'Og s3a'!G961</f>
        <v>0</v>
      </c>
      <c r="T252" s="398">
        <f>'Og s3a'!D961</f>
        <v>0</v>
      </c>
      <c r="U252" s="444">
        <f>Import!N950</f>
        <v>0</v>
      </c>
      <c r="V252" s="11"/>
      <c r="W252" s="306"/>
      <c r="X252" s="306"/>
      <c r="Y252" s="306"/>
      <c r="Z252" s="970">
        <f>IF(F252=AF$7,1,0)</f>
        <v>0</v>
      </c>
      <c r="AA252" s="970">
        <f>Z252*D252</f>
        <v>0</v>
      </c>
      <c r="AB252" s="978">
        <f>IF($Z252=0,0,IF(AF252+AH252+AJ252&gt;0,$AA252,0))</f>
        <v>0</v>
      </c>
      <c r="AC252" s="980">
        <f>IF($Z252=0,0,IF(AND(AB252=0,G253&gt;0),$AA252,0))</f>
        <v>0</v>
      </c>
      <c r="AD252" s="969">
        <f>AA252-AB252-AC252</f>
        <v>0</v>
      </c>
      <c r="AE252" s="204">
        <f t="shared" si="235"/>
        <v>0</v>
      </c>
      <c r="AF252" s="204">
        <f t="shared" si="235"/>
        <v>0</v>
      </c>
      <c r="AG252" s="204">
        <f t="shared" si="235"/>
        <v>0</v>
      </c>
      <c r="AH252" s="204">
        <f t="shared" si="235"/>
        <v>0</v>
      </c>
      <c r="AI252" s="922">
        <f t="shared" si="235"/>
        <v>0</v>
      </c>
      <c r="AJ252" s="205">
        <f t="shared" si="235"/>
        <v>0</v>
      </c>
      <c r="AK252" s="973">
        <f>IF($Z252=1,0,IF(AND($Z252=0,AF252&gt;0),1,IF(AND($Z252=0,AH252&gt;0),1,IF(AND($Z252=0,AJ252&gt;0),1,0))))</f>
        <v>0</v>
      </c>
      <c r="AL252" s="973">
        <f t="shared" si="230"/>
        <v>0</v>
      </c>
      <c r="AM252" s="978">
        <f>IF($Z252=0,0,IF(AQ252+AS252+AU252&gt;0,$AA252,0))</f>
        <v>0</v>
      </c>
      <c r="AN252" s="980">
        <f>IF($Z252=0,0,IF(AND(AM252=0,I253&gt;0),$AA252,0))</f>
        <v>0</v>
      </c>
      <c r="AO252" s="969">
        <f>$AA252-AM252-AN252</f>
        <v>0</v>
      </c>
      <c r="AP252" s="204">
        <f t="shared" si="236"/>
        <v>0</v>
      </c>
      <c r="AQ252" s="204">
        <f t="shared" si="236"/>
        <v>0</v>
      </c>
      <c r="AR252" s="204">
        <f t="shared" si="236"/>
        <v>0</v>
      </c>
      <c r="AS252" s="204">
        <f t="shared" si="236"/>
        <v>0</v>
      </c>
      <c r="AT252" s="204">
        <f t="shared" si="236"/>
        <v>0</v>
      </c>
      <c r="AU252" s="205">
        <f t="shared" si="236"/>
        <v>0</v>
      </c>
      <c r="AV252" s="973">
        <f>IF($Z252=1,0,IF(AND($Z252=0,AQ252&gt;0),1,IF(AND($Z252=0,AS252&gt;0),1,IF(AND($Z252=0,AU252&gt;0),1,0))))</f>
        <v>0</v>
      </c>
      <c r="AW252" s="973">
        <f t="shared" si="231"/>
        <v>0</v>
      </c>
      <c r="AX252" s="978">
        <f>IF($Z252=0,0,IF(BB252+BD252+BF252&gt;0,$AA252,0))</f>
        <v>0</v>
      </c>
      <c r="AY252" s="980">
        <f>IF($Z252=0,0,IF(AND(AX252=0,K253&gt;0),$AA252,0))</f>
        <v>0</v>
      </c>
      <c r="AZ252" s="969">
        <f>$AA252-AX252-AY252</f>
        <v>0</v>
      </c>
      <c r="BA252" s="204">
        <f t="shared" si="237"/>
        <v>0</v>
      </c>
      <c r="BB252" s="204">
        <f t="shared" si="237"/>
        <v>0</v>
      </c>
      <c r="BC252" s="204">
        <f t="shared" si="237"/>
        <v>0</v>
      </c>
      <c r="BD252" s="204">
        <f t="shared" si="237"/>
        <v>0</v>
      </c>
      <c r="BE252" s="204">
        <f t="shared" si="237"/>
        <v>0</v>
      </c>
      <c r="BF252" s="205">
        <f t="shared" si="237"/>
        <v>0</v>
      </c>
      <c r="BG252" s="973">
        <f>IF($Z252=1,0,IF(AND($Z252=0,BB252&gt;0),1,IF(AND($Z252=0,BD252&gt;0),1,IF(AND($Z252=0,BF252&gt;0),1,0))))</f>
        <v>0</v>
      </c>
      <c r="BH252" s="973">
        <f t="shared" si="232"/>
        <v>0</v>
      </c>
      <c r="BI252" s="978">
        <f>IF($Z252=0,0,IF(BM252+BO252+BQ252&gt;0,$AA252,0))</f>
        <v>0</v>
      </c>
      <c r="BJ252" s="980">
        <f>IF($Z252=0,0,IF(AND(BI252=0,M253&gt;0),$AA252,0))</f>
        <v>0</v>
      </c>
      <c r="BK252" s="969">
        <f>$AA252-BI252-BJ252</f>
        <v>0</v>
      </c>
      <c r="BL252" s="204">
        <f t="shared" si="238"/>
        <v>0</v>
      </c>
      <c r="BM252" s="204">
        <f t="shared" si="238"/>
        <v>0</v>
      </c>
      <c r="BN252" s="204">
        <f t="shared" si="238"/>
        <v>0</v>
      </c>
      <c r="BO252" s="204">
        <f t="shared" si="238"/>
        <v>0</v>
      </c>
      <c r="BP252" s="204">
        <f t="shared" si="238"/>
        <v>0</v>
      </c>
      <c r="BQ252" s="205">
        <f t="shared" si="238"/>
        <v>0</v>
      </c>
      <c r="BR252" s="973">
        <f>IF($Z252=1,0,IF(AND($Z252=0,BM252&gt;0),1,IF(AND($Z252=0,BO252&gt;0),1,IF(AND($Z252=0,BQ252&gt;0),1,0))))</f>
        <v>0</v>
      </c>
      <c r="BS252" s="973">
        <f t="shared" si="233"/>
        <v>0</v>
      </c>
      <c r="BT252" s="978">
        <f>IF($Z252=0,0,IF(BX252+BZ252+CB252&gt;0,$AA252,0))</f>
        <v>0</v>
      </c>
      <c r="BU252" s="980">
        <f>IF($Z252=0,0,IF(AND(BT252=0,O253&gt;0),$AA252,0))</f>
        <v>0</v>
      </c>
      <c r="BV252" s="969">
        <f>$AA252-BT252-BU252</f>
        <v>0</v>
      </c>
      <c r="BW252" s="204">
        <f t="shared" si="239"/>
        <v>0</v>
      </c>
      <c r="BX252" s="204">
        <f t="shared" si="239"/>
        <v>0</v>
      </c>
      <c r="BY252" s="204">
        <f t="shared" si="239"/>
        <v>0</v>
      </c>
      <c r="BZ252" s="204">
        <f t="shared" si="239"/>
        <v>0</v>
      </c>
      <c r="CA252" s="204">
        <f t="shared" si="239"/>
        <v>0</v>
      </c>
      <c r="CB252" s="205">
        <f t="shared" si="239"/>
        <v>0</v>
      </c>
      <c r="CC252" s="973">
        <f>IF($Z252=1,0,IF(AND($Z252=0,BX252&gt;0),1,IF(AND($Z252=0,BZ252&gt;0),1,IF(AND($Z252=0,CB252&gt;0),1,0))))</f>
        <v>0</v>
      </c>
      <c r="CD252" s="973">
        <f t="shared" si="234"/>
        <v>0</v>
      </c>
      <c r="CE252" s="11"/>
      <c r="CF252" s="11"/>
      <c r="CG252" s="11"/>
      <c r="CH252" s="11"/>
      <c r="CI252" s="11"/>
      <c r="CJ252" s="11"/>
      <c r="CK252" s="11"/>
      <c r="CL252" s="11"/>
      <c r="CM252" s="11"/>
    </row>
    <row r="253" spans="1:91" ht="14.25" customHeight="1">
      <c r="A253" s="950" t="str">
        <f>A252</f>
        <v/>
      </c>
      <c r="B253" s="57"/>
      <c r="C253" s="2051"/>
      <c r="D253" s="2053"/>
      <c r="E253" s="2051"/>
      <c r="F253" s="2772"/>
      <c r="G253" s="1121">
        <f>Import!Q950</f>
        <v>0</v>
      </c>
      <c r="H253" s="2774"/>
      <c r="I253" s="450"/>
      <c r="J253" s="2775"/>
      <c r="K253" s="450"/>
      <c r="L253" s="2775"/>
      <c r="M253" s="450"/>
      <c r="N253" s="2775"/>
      <c r="O253" s="450"/>
      <c r="P253" s="2775"/>
      <c r="Q253" s="11"/>
      <c r="R253" s="11"/>
      <c r="S253" s="397"/>
      <c r="T253" s="419"/>
      <c r="U253" s="444">
        <f>Import!N951</f>
        <v>0</v>
      </c>
      <c r="V253" s="11"/>
      <c r="W253" s="306"/>
      <c r="X253" s="306"/>
      <c r="Y253" s="306"/>
      <c r="Z253" s="11"/>
      <c r="AE253" s="204"/>
      <c r="AF253" s="204"/>
      <c r="AG253" s="204"/>
      <c r="AH253" s="204"/>
      <c r="AI253" s="922"/>
      <c r="AJ253" s="205"/>
      <c r="AK253" s="973"/>
      <c r="AL253" s="973">
        <f>AL252</f>
        <v>0</v>
      </c>
      <c r="AP253" s="204"/>
      <c r="AQ253" s="204"/>
      <c r="AR253" s="204"/>
      <c r="AS253" s="204"/>
      <c r="AT253" s="204"/>
      <c r="AU253" s="205"/>
      <c r="AV253" s="973"/>
      <c r="AW253" s="973">
        <f>AW252</f>
        <v>0</v>
      </c>
      <c r="BA253" s="204"/>
      <c r="BB253" s="204"/>
      <c r="BC253" s="204"/>
      <c r="BD253" s="204"/>
      <c r="BE253" s="204"/>
      <c r="BF253" s="205"/>
      <c r="BG253" s="973"/>
      <c r="BH253" s="973">
        <f>BH252</f>
        <v>0</v>
      </c>
      <c r="BL253" s="204"/>
      <c r="BM253" s="204"/>
      <c r="BN253" s="204"/>
      <c r="BO253" s="204"/>
      <c r="BP253" s="204"/>
      <c r="BQ253" s="205"/>
      <c r="BR253" s="973"/>
      <c r="BS253" s="973">
        <f>BS252</f>
        <v>0</v>
      </c>
      <c r="BW253" s="204"/>
      <c r="BX253" s="204"/>
      <c r="BY253" s="204"/>
      <c r="BZ253" s="204"/>
      <c r="CA253" s="204"/>
      <c r="CB253" s="205"/>
      <c r="CC253" s="973"/>
      <c r="CD253" s="973">
        <f>CD252</f>
        <v>0</v>
      </c>
      <c r="CE253" s="11"/>
      <c r="CF253" s="11"/>
      <c r="CG253" s="11"/>
      <c r="CH253" s="11"/>
      <c r="CI253" s="11"/>
      <c r="CJ253" s="11"/>
      <c r="CK253" s="11"/>
      <c r="CL253" s="11"/>
      <c r="CM253" s="11"/>
    </row>
    <row r="254" spans="1:91" ht="24.75" customHeight="1">
      <c r="A254" s="949" t="str">
        <f>IF(E254&gt;0,"Wypełnione","")</f>
        <v/>
      </c>
      <c r="B254" s="57"/>
      <c r="C254" s="2050">
        <f>'Og s3a'!C963</f>
        <v>0</v>
      </c>
      <c r="D254" s="2052">
        <f>'Og s3a'!E963</f>
        <v>0</v>
      </c>
      <c r="E254" s="2050">
        <f>'Og s3a'!F963</f>
        <v>0</v>
      </c>
      <c r="F254" s="2771"/>
      <c r="G254" s="448">
        <f>T254</f>
        <v>0</v>
      </c>
      <c r="H254" s="2773">
        <f>U254</f>
        <v>0</v>
      </c>
      <c r="I254" s="451"/>
      <c r="J254" s="2775"/>
      <c r="K254" s="451"/>
      <c r="L254" s="2775"/>
      <c r="M254" s="451"/>
      <c r="N254" s="2775"/>
      <c r="O254" s="451"/>
      <c r="P254" s="2775"/>
      <c r="Q254" s="11"/>
      <c r="R254" s="11"/>
      <c r="S254" s="396">
        <f>'Og s3a'!G963</f>
        <v>0</v>
      </c>
      <c r="T254" s="398">
        <f>'Og s3a'!D963</f>
        <v>0</v>
      </c>
      <c r="U254" s="444">
        <f>Import!N952</f>
        <v>0</v>
      </c>
      <c r="V254" s="11"/>
      <c r="W254" s="306"/>
      <c r="X254" s="306"/>
      <c r="Y254" s="306"/>
      <c r="Z254" s="970">
        <f>IF(F254=AF$7,1,0)</f>
        <v>0</v>
      </c>
      <c r="AA254" s="970">
        <f>Z254*D254</f>
        <v>0</v>
      </c>
      <c r="AB254" s="978">
        <f>IF($Z254=0,0,IF(AF254+AH254+AJ254&gt;0,$AA254,0))</f>
        <v>0</v>
      </c>
      <c r="AC254" s="980">
        <f>IF($Z254=0,0,IF(AND(AB254=0,G255&gt;0),$AA254,0))</f>
        <v>0</v>
      </c>
      <c r="AD254" s="969">
        <f>AA254-AB254-AC254</f>
        <v>0</v>
      </c>
      <c r="AE254" s="204">
        <f t="shared" si="235"/>
        <v>0</v>
      </c>
      <c r="AF254" s="204">
        <f t="shared" si="235"/>
        <v>0</v>
      </c>
      <c r="AG254" s="204">
        <f t="shared" si="235"/>
        <v>0</v>
      </c>
      <c r="AH254" s="204">
        <f t="shared" si="235"/>
        <v>0</v>
      </c>
      <c r="AI254" s="922">
        <f t="shared" si="235"/>
        <v>0</v>
      </c>
      <c r="AJ254" s="205">
        <f t="shared" si="235"/>
        <v>0</v>
      </c>
      <c r="AK254" s="973">
        <f>IF($Z254=1,0,IF(AND($Z254=0,AF254&gt;0),1,IF(AND($Z254=0,AH254&gt;0),1,IF(AND($Z254=0,AJ254&gt;0),1,0))))</f>
        <v>0</v>
      </c>
      <c r="AL254" s="973">
        <f t="shared" si="230"/>
        <v>0</v>
      </c>
      <c r="AM254" s="978">
        <f>IF($Z254=0,0,IF(AQ254+AS254+AU254&gt;0,$AA254,0))</f>
        <v>0</v>
      </c>
      <c r="AN254" s="980">
        <f>IF($Z254=0,0,IF(AND(AM254=0,I255&gt;0),$AA254,0))</f>
        <v>0</v>
      </c>
      <c r="AO254" s="969">
        <f>$AA254-AM254-AN254</f>
        <v>0</v>
      </c>
      <c r="AP254" s="204">
        <f t="shared" si="236"/>
        <v>0</v>
      </c>
      <c r="AQ254" s="204">
        <f t="shared" si="236"/>
        <v>0</v>
      </c>
      <c r="AR254" s="204">
        <f t="shared" si="236"/>
        <v>0</v>
      </c>
      <c r="AS254" s="204">
        <f t="shared" si="236"/>
        <v>0</v>
      </c>
      <c r="AT254" s="204">
        <f t="shared" si="236"/>
        <v>0</v>
      </c>
      <c r="AU254" s="205">
        <f t="shared" si="236"/>
        <v>0</v>
      </c>
      <c r="AV254" s="973">
        <f>IF($Z254=1,0,IF(AND($Z254=0,AQ254&gt;0),1,IF(AND($Z254=0,AS254&gt;0),1,IF(AND($Z254=0,AU254&gt;0),1,0))))</f>
        <v>0</v>
      </c>
      <c r="AW254" s="973">
        <f t="shared" si="231"/>
        <v>0</v>
      </c>
      <c r="AX254" s="978">
        <f>IF($Z254=0,0,IF(BB254+BD254+BF254&gt;0,$AA254,0))</f>
        <v>0</v>
      </c>
      <c r="AY254" s="980">
        <f>IF($Z254=0,0,IF(AND(AX254=0,K255&gt;0),$AA254,0))</f>
        <v>0</v>
      </c>
      <c r="AZ254" s="969">
        <f>$AA254-AX254-AY254</f>
        <v>0</v>
      </c>
      <c r="BA254" s="204">
        <f t="shared" si="237"/>
        <v>0</v>
      </c>
      <c r="BB254" s="204">
        <f t="shared" si="237"/>
        <v>0</v>
      </c>
      <c r="BC254" s="204">
        <f t="shared" si="237"/>
        <v>0</v>
      </c>
      <c r="BD254" s="204">
        <f t="shared" si="237"/>
        <v>0</v>
      </c>
      <c r="BE254" s="204">
        <f t="shared" si="237"/>
        <v>0</v>
      </c>
      <c r="BF254" s="205">
        <f t="shared" si="237"/>
        <v>0</v>
      </c>
      <c r="BG254" s="973">
        <f>IF($Z254=1,0,IF(AND($Z254=0,BB254&gt;0),1,IF(AND($Z254=0,BD254&gt;0),1,IF(AND($Z254=0,BF254&gt;0),1,0))))</f>
        <v>0</v>
      </c>
      <c r="BH254" s="973">
        <f t="shared" si="232"/>
        <v>0</v>
      </c>
      <c r="BI254" s="978">
        <f>IF($Z254=0,0,IF(BM254+BO254+BQ254&gt;0,$AA254,0))</f>
        <v>0</v>
      </c>
      <c r="BJ254" s="980">
        <f>IF($Z254=0,0,IF(AND(BI254=0,M255&gt;0),$AA254,0))</f>
        <v>0</v>
      </c>
      <c r="BK254" s="969">
        <f>$AA254-BI254-BJ254</f>
        <v>0</v>
      </c>
      <c r="BL254" s="204">
        <f t="shared" si="238"/>
        <v>0</v>
      </c>
      <c r="BM254" s="204">
        <f t="shared" si="238"/>
        <v>0</v>
      </c>
      <c r="BN254" s="204">
        <f t="shared" si="238"/>
        <v>0</v>
      </c>
      <c r="BO254" s="204">
        <f t="shared" si="238"/>
        <v>0</v>
      </c>
      <c r="BP254" s="204">
        <f t="shared" si="238"/>
        <v>0</v>
      </c>
      <c r="BQ254" s="205">
        <f t="shared" si="238"/>
        <v>0</v>
      </c>
      <c r="BR254" s="973">
        <f>IF($Z254=1,0,IF(AND($Z254=0,BM254&gt;0),1,IF(AND($Z254=0,BO254&gt;0),1,IF(AND($Z254=0,BQ254&gt;0),1,0))))</f>
        <v>0</v>
      </c>
      <c r="BS254" s="973">
        <f t="shared" si="233"/>
        <v>0</v>
      </c>
      <c r="BT254" s="978">
        <f>IF($Z254=0,0,IF(BX254+BZ254+CB254&gt;0,$AA254,0))</f>
        <v>0</v>
      </c>
      <c r="BU254" s="980">
        <f>IF($Z254=0,0,IF(AND(BT254=0,O255&gt;0),$AA254,0))</f>
        <v>0</v>
      </c>
      <c r="BV254" s="969">
        <f>$AA254-BT254-BU254</f>
        <v>0</v>
      </c>
      <c r="BW254" s="204">
        <f t="shared" si="239"/>
        <v>0</v>
      </c>
      <c r="BX254" s="204">
        <f t="shared" si="239"/>
        <v>0</v>
      </c>
      <c r="BY254" s="204">
        <f t="shared" si="239"/>
        <v>0</v>
      </c>
      <c r="BZ254" s="204">
        <f t="shared" si="239"/>
        <v>0</v>
      </c>
      <c r="CA254" s="204">
        <f t="shared" si="239"/>
        <v>0</v>
      </c>
      <c r="CB254" s="205">
        <f t="shared" si="239"/>
        <v>0</v>
      </c>
      <c r="CC254" s="973">
        <f>IF($Z254=1,0,IF(AND($Z254=0,BX254&gt;0),1,IF(AND($Z254=0,BZ254&gt;0),1,IF(AND($Z254=0,CB254&gt;0),1,0))))</f>
        <v>0</v>
      </c>
      <c r="CD254" s="973">
        <f t="shared" si="234"/>
        <v>0</v>
      </c>
      <c r="CE254" s="11"/>
      <c r="CF254" s="11"/>
      <c r="CG254" s="11"/>
      <c r="CH254" s="11"/>
      <c r="CI254" s="11"/>
      <c r="CJ254" s="11"/>
      <c r="CK254" s="11"/>
      <c r="CL254" s="11"/>
      <c r="CM254" s="11"/>
    </row>
    <row r="255" spans="1:91" ht="14.25" customHeight="1">
      <c r="A255" s="950" t="str">
        <f>A254</f>
        <v/>
      </c>
      <c r="B255" s="57"/>
      <c r="C255" s="2051"/>
      <c r="D255" s="2053"/>
      <c r="E255" s="2051"/>
      <c r="F255" s="2772"/>
      <c r="G255" s="1121">
        <f>Import!Q952</f>
        <v>0</v>
      </c>
      <c r="H255" s="2774"/>
      <c r="I255" s="450"/>
      <c r="J255" s="2775"/>
      <c r="K255" s="450"/>
      <c r="L255" s="2775"/>
      <c r="M255" s="450"/>
      <c r="N255" s="2775"/>
      <c r="O255" s="450"/>
      <c r="P255" s="2775"/>
      <c r="Q255" s="11"/>
      <c r="R255" s="11"/>
      <c r="S255" s="397"/>
      <c r="T255" s="419"/>
      <c r="U255" s="444">
        <f>Import!N953</f>
        <v>0</v>
      </c>
      <c r="V255" s="11"/>
      <c r="W255" s="306"/>
      <c r="X255" s="306"/>
      <c r="Y255" s="306"/>
      <c r="Z255" s="11"/>
      <c r="AE255" s="204"/>
      <c r="AF255" s="204"/>
      <c r="AG255" s="204"/>
      <c r="AH255" s="204"/>
      <c r="AI255" s="922"/>
      <c r="AJ255" s="205"/>
      <c r="AK255" s="973"/>
      <c r="AL255" s="973">
        <f>AL254</f>
        <v>0</v>
      </c>
      <c r="AP255" s="204"/>
      <c r="AQ255" s="204"/>
      <c r="AR255" s="204"/>
      <c r="AS255" s="204"/>
      <c r="AT255" s="204"/>
      <c r="AU255" s="205"/>
      <c r="AV255" s="973"/>
      <c r="AW255" s="973">
        <f>AW254</f>
        <v>0</v>
      </c>
      <c r="BA255" s="204"/>
      <c r="BB255" s="204"/>
      <c r="BC255" s="204"/>
      <c r="BD255" s="204"/>
      <c r="BE255" s="204"/>
      <c r="BF255" s="205"/>
      <c r="BG255" s="973"/>
      <c r="BH255" s="973">
        <f>BH254</f>
        <v>0</v>
      </c>
      <c r="BL255" s="204"/>
      <c r="BM255" s="204"/>
      <c r="BN255" s="204"/>
      <c r="BO255" s="204"/>
      <c r="BP255" s="204"/>
      <c r="BQ255" s="205"/>
      <c r="BR255" s="973"/>
      <c r="BS255" s="973">
        <f>BS254</f>
        <v>0</v>
      </c>
      <c r="BW255" s="204"/>
      <c r="BX255" s="204"/>
      <c r="BY255" s="204"/>
      <c r="BZ255" s="204"/>
      <c r="CA255" s="204"/>
      <c r="CB255" s="205"/>
      <c r="CC255" s="973"/>
      <c r="CD255" s="973">
        <f>CD254</f>
        <v>0</v>
      </c>
      <c r="CE255" s="11"/>
      <c r="CF255" s="11"/>
      <c r="CG255" s="11"/>
      <c r="CH255" s="11"/>
      <c r="CI255" s="11"/>
      <c r="CJ255" s="11"/>
      <c r="CK255" s="11"/>
      <c r="CL255" s="11"/>
      <c r="CM255" s="11"/>
    </row>
    <row r="256" spans="1:91" ht="24.75" customHeight="1">
      <c r="A256" s="949" t="str">
        <f>IF(E256&gt;0,"Wypełnione","")</f>
        <v/>
      </c>
      <c r="B256" s="57"/>
      <c r="C256" s="2050">
        <f>'Og s3a'!C965</f>
        <v>0</v>
      </c>
      <c r="D256" s="2052">
        <f>'Og s3a'!E965</f>
        <v>0</v>
      </c>
      <c r="E256" s="2050">
        <f>'Og s3a'!F965</f>
        <v>0</v>
      </c>
      <c r="F256" s="2771"/>
      <c r="G256" s="448">
        <f>T256</f>
        <v>0</v>
      </c>
      <c r="H256" s="2773">
        <f>U256</f>
        <v>0</v>
      </c>
      <c r="I256" s="451"/>
      <c r="J256" s="2775"/>
      <c r="K256" s="451"/>
      <c r="L256" s="2775"/>
      <c r="M256" s="451"/>
      <c r="N256" s="2775"/>
      <c r="O256" s="451"/>
      <c r="P256" s="2775"/>
      <c r="Q256" s="11"/>
      <c r="R256" s="11"/>
      <c r="S256" s="396">
        <f>'Og s3a'!G965</f>
        <v>0</v>
      </c>
      <c r="T256" s="398">
        <f>'Og s3a'!D965</f>
        <v>0</v>
      </c>
      <c r="U256" s="444">
        <f>Import!N954</f>
        <v>0</v>
      </c>
      <c r="V256" s="11"/>
      <c r="W256" s="306"/>
      <c r="X256" s="306"/>
      <c r="Y256" s="306"/>
      <c r="Z256" s="970">
        <f>IF(F256=AF$7,1,0)</f>
        <v>0</v>
      </c>
      <c r="AA256" s="970">
        <f>Z256*D256</f>
        <v>0</v>
      </c>
      <c r="AB256" s="978">
        <f>IF($Z256=0,0,IF(AF256+AH256+AJ256&gt;0,$AA256,0))</f>
        <v>0</v>
      </c>
      <c r="AC256" s="980">
        <f>IF($Z256=0,0,IF(AND(AB256=0,G257&gt;0),$AA256,0))</f>
        <v>0</v>
      </c>
      <c r="AD256" s="969">
        <f>AA256-AB256-AC256</f>
        <v>0</v>
      </c>
      <c r="AE256" s="204">
        <f t="shared" si="235"/>
        <v>0</v>
      </c>
      <c r="AF256" s="204">
        <f t="shared" si="235"/>
        <v>0</v>
      </c>
      <c r="AG256" s="204">
        <f t="shared" si="235"/>
        <v>0</v>
      </c>
      <c r="AH256" s="204">
        <f t="shared" si="235"/>
        <v>0</v>
      </c>
      <c r="AI256" s="922">
        <f t="shared" si="235"/>
        <v>0</v>
      </c>
      <c r="AJ256" s="205">
        <f t="shared" si="235"/>
        <v>0</v>
      </c>
      <c r="AK256" s="973">
        <f>IF($Z256=1,0,IF(AND($Z256=0,AF256&gt;0),1,IF(AND($Z256=0,AH256&gt;0),1,IF(AND($Z256=0,AJ256&gt;0),1,0))))</f>
        <v>0</v>
      </c>
      <c r="AL256" s="973">
        <f t="shared" si="230"/>
        <v>0</v>
      </c>
      <c r="AM256" s="978">
        <f>IF($Z256=0,0,IF(AQ256+AS256+AU256&gt;0,$AA256,0))</f>
        <v>0</v>
      </c>
      <c r="AN256" s="980">
        <f>IF($Z256=0,0,IF(AND(AM256=0,I257&gt;0),$AA256,0))</f>
        <v>0</v>
      </c>
      <c r="AO256" s="969">
        <f>$AA256-AM256-AN256</f>
        <v>0</v>
      </c>
      <c r="AP256" s="204">
        <f t="shared" si="236"/>
        <v>0</v>
      </c>
      <c r="AQ256" s="204">
        <f t="shared" si="236"/>
        <v>0</v>
      </c>
      <c r="AR256" s="204">
        <f t="shared" si="236"/>
        <v>0</v>
      </c>
      <c r="AS256" s="204">
        <f t="shared" si="236"/>
        <v>0</v>
      </c>
      <c r="AT256" s="204">
        <f t="shared" si="236"/>
        <v>0</v>
      </c>
      <c r="AU256" s="205">
        <f t="shared" si="236"/>
        <v>0</v>
      </c>
      <c r="AV256" s="973">
        <f>IF($Z256=1,0,IF(AND($Z256=0,AQ256&gt;0),1,IF(AND($Z256=0,AS256&gt;0),1,IF(AND($Z256=0,AU256&gt;0),1,0))))</f>
        <v>0</v>
      </c>
      <c r="AW256" s="973">
        <f t="shared" si="231"/>
        <v>0</v>
      </c>
      <c r="AX256" s="978">
        <f>IF($Z256=0,0,IF(BB256+BD256+BF256&gt;0,$AA256,0))</f>
        <v>0</v>
      </c>
      <c r="AY256" s="980">
        <f>IF($Z256=0,0,IF(AND(AX256=0,K257&gt;0),$AA256,0))</f>
        <v>0</v>
      </c>
      <c r="AZ256" s="969">
        <f>$AA256-AX256-AY256</f>
        <v>0</v>
      </c>
      <c r="BA256" s="204">
        <f t="shared" si="237"/>
        <v>0</v>
      </c>
      <c r="BB256" s="204">
        <f t="shared" si="237"/>
        <v>0</v>
      </c>
      <c r="BC256" s="204">
        <f t="shared" si="237"/>
        <v>0</v>
      </c>
      <c r="BD256" s="204">
        <f t="shared" si="237"/>
        <v>0</v>
      </c>
      <c r="BE256" s="204">
        <f t="shared" si="237"/>
        <v>0</v>
      </c>
      <c r="BF256" s="205">
        <f t="shared" si="237"/>
        <v>0</v>
      </c>
      <c r="BG256" s="973">
        <f>IF($Z256=1,0,IF(AND($Z256=0,BB256&gt;0),1,IF(AND($Z256=0,BD256&gt;0),1,IF(AND($Z256=0,BF256&gt;0),1,0))))</f>
        <v>0</v>
      </c>
      <c r="BH256" s="973">
        <f t="shared" si="232"/>
        <v>0</v>
      </c>
      <c r="BI256" s="978">
        <f>IF($Z256=0,0,IF(BM256+BO256+BQ256&gt;0,$AA256,0))</f>
        <v>0</v>
      </c>
      <c r="BJ256" s="980">
        <f>IF($Z256=0,0,IF(AND(BI256=0,M257&gt;0),$AA256,0))</f>
        <v>0</v>
      </c>
      <c r="BK256" s="969">
        <f>$AA256-BI256-BJ256</f>
        <v>0</v>
      </c>
      <c r="BL256" s="204">
        <f t="shared" si="238"/>
        <v>0</v>
      </c>
      <c r="BM256" s="204">
        <f t="shared" si="238"/>
        <v>0</v>
      </c>
      <c r="BN256" s="204">
        <f t="shared" si="238"/>
        <v>0</v>
      </c>
      <c r="BO256" s="204">
        <f t="shared" si="238"/>
        <v>0</v>
      </c>
      <c r="BP256" s="204">
        <f t="shared" si="238"/>
        <v>0</v>
      </c>
      <c r="BQ256" s="205">
        <f t="shared" si="238"/>
        <v>0</v>
      </c>
      <c r="BR256" s="973">
        <f>IF($Z256=1,0,IF(AND($Z256=0,BM256&gt;0),1,IF(AND($Z256=0,BO256&gt;0),1,IF(AND($Z256=0,BQ256&gt;0),1,0))))</f>
        <v>0</v>
      </c>
      <c r="BS256" s="973">
        <f t="shared" si="233"/>
        <v>0</v>
      </c>
      <c r="BT256" s="978">
        <f>IF($Z256=0,0,IF(BX256+BZ256+CB256&gt;0,$AA256,0))</f>
        <v>0</v>
      </c>
      <c r="BU256" s="980">
        <f>IF($Z256=0,0,IF(AND(BT256=0,O257&gt;0),$AA256,0))</f>
        <v>0</v>
      </c>
      <c r="BV256" s="969">
        <f>$AA256-BT256-BU256</f>
        <v>0</v>
      </c>
      <c r="BW256" s="204">
        <f t="shared" si="239"/>
        <v>0</v>
      </c>
      <c r="BX256" s="204">
        <f t="shared" si="239"/>
        <v>0</v>
      </c>
      <c r="BY256" s="204">
        <f t="shared" si="239"/>
        <v>0</v>
      </c>
      <c r="BZ256" s="204">
        <f t="shared" si="239"/>
        <v>0</v>
      </c>
      <c r="CA256" s="204">
        <f t="shared" si="239"/>
        <v>0</v>
      </c>
      <c r="CB256" s="205">
        <f t="shared" si="239"/>
        <v>0</v>
      </c>
      <c r="CC256" s="973">
        <f>IF($Z256=1,0,IF(AND($Z256=0,BX256&gt;0),1,IF(AND($Z256=0,BZ256&gt;0),1,IF(AND($Z256=0,CB256&gt;0),1,0))))</f>
        <v>0</v>
      </c>
      <c r="CD256" s="973">
        <f t="shared" si="234"/>
        <v>0</v>
      </c>
      <c r="CE256" s="11"/>
      <c r="CF256" s="11"/>
      <c r="CG256" s="11"/>
      <c r="CH256" s="11"/>
      <c r="CI256" s="11"/>
      <c r="CJ256" s="11"/>
      <c r="CK256" s="11"/>
      <c r="CL256" s="11"/>
      <c r="CM256" s="11"/>
    </row>
    <row r="257" spans="1:91" ht="14.25" customHeight="1">
      <c r="A257" s="950" t="str">
        <f>A256</f>
        <v/>
      </c>
      <c r="B257" s="57"/>
      <c r="C257" s="2051"/>
      <c r="D257" s="2053"/>
      <c r="E257" s="2051"/>
      <c r="F257" s="2772"/>
      <c r="G257" s="1121">
        <f>Import!Q954</f>
        <v>0</v>
      </c>
      <c r="H257" s="2774"/>
      <c r="I257" s="450"/>
      <c r="J257" s="2775"/>
      <c r="K257" s="450"/>
      <c r="L257" s="2775"/>
      <c r="M257" s="450"/>
      <c r="N257" s="2775"/>
      <c r="O257" s="450"/>
      <c r="P257" s="2775"/>
      <c r="Q257" s="11"/>
      <c r="R257" s="11"/>
      <c r="S257" s="397"/>
      <c r="T257" s="419"/>
      <c r="U257" s="444">
        <f>Import!N955</f>
        <v>0</v>
      </c>
      <c r="V257" s="11"/>
      <c r="W257" s="306"/>
      <c r="X257" s="306"/>
      <c r="Y257" s="306"/>
      <c r="Z257" s="11"/>
      <c r="AE257" s="204"/>
      <c r="AF257" s="204"/>
      <c r="AG257" s="204"/>
      <c r="AH257" s="204"/>
      <c r="AI257" s="922"/>
      <c r="AJ257" s="205"/>
      <c r="AK257" s="973"/>
      <c r="AL257" s="973">
        <f>AL256</f>
        <v>0</v>
      </c>
      <c r="AP257" s="204"/>
      <c r="AQ257" s="204"/>
      <c r="AR257" s="204"/>
      <c r="AS257" s="204"/>
      <c r="AT257" s="204"/>
      <c r="AU257" s="205"/>
      <c r="AV257" s="973"/>
      <c r="AW257" s="973">
        <f>AW256</f>
        <v>0</v>
      </c>
      <c r="BA257" s="204"/>
      <c r="BB257" s="204"/>
      <c r="BC257" s="204"/>
      <c r="BD257" s="204"/>
      <c r="BE257" s="204"/>
      <c r="BF257" s="205"/>
      <c r="BG257" s="973"/>
      <c r="BH257" s="973">
        <f>BH256</f>
        <v>0</v>
      </c>
      <c r="BL257" s="204"/>
      <c r="BM257" s="204"/>
      <c r="BN257" s="204"/>
      <c r="BO257" s="204"/>
      <c r="BP257" s="204"/>
      <c r="BQ257" s="205"/>
      <c r="BR257" s="973"/>
      <c r="BS257" s="973">
        <f>BS256</f>
        <v>0</v>
      </c>
      <c r="BW257" s="204"/>
      <c r="BX257" s="204"/>
      <c r="BY257" s="204"/>
      <c r="BZ257" s="204"/>
      <c r="CA257" s="204"/>
      <c r="CB257" s="205"/>
      <c r="CC257" s="973"/>
      <c r="CD257" s="973">
        <f>CD256</f>
        <v>0</v>
      </c>
      <c r="CE257" s="11"/>
      <c r="CF257" s="11"/>
      <c r="CG257" s="11"/>
      <c r="CH257" s="11"/>
      <c r="CI257" s="11"/>
      <c r="CJ257" s="11"/>
      <c r="CK257" s="11"/>
      <c r="CL257" s="11"/>
      <c r="CM257" s="11"/>
    </row>
    <row r="258" spans="1:91" ht="24.75" customHeight="1">
      <c r="A258" s="949" t="str">
        <f>IF(E258&gt;0,"Wypełnione","")</f>
        <v/>
      </c>
      <c r="B258" s="57"/>
      <c r="C258" s="2050">
        <f>'Og s3a'!C967</f>
        <v>0</v>
      </c>
      <c r="D258" s="2052">
        <f>'Og s3a'!E967</f>
        <v>0</v>
      </c>
      <c r="E258" s="2050">
        <f>'Og s3a'!F967</f>
        <v>0</v>
      </c>
      <c r="F258" s="2771"/>
      <c r="G258" s="448">
        <f>T258</f>
        <v>0</v>
      </c>
      <c r="H258" s="2773">
        <f>U258</f>
        <v>0</v>
      </c>
      <c r="I258" s="451"/>
      <c r="J258" s="2775"/>
      <c r="K258" s="451"/>
      <c r="L258" s="2775"/>
      <c r="M258" s="451"/>
      <c r="N258" s="2775"/>
      <c r="O258" s="451"/>
      <c r="P258" s="2775"/>
      <c r="Q258" s="11"/>
      <c r="R258" s="11"/>
      <c r="S258" s="396">
        <f>'Og s3a'!G967</f>
        <v>0</v>
      </c>
      <c r="T258" s="398">
        <f>'Og s3a'!D967</f>
        <v>0</v>
      </c>
      <c r="U258" s="444">
        <f>Import!N956</f>
        <v>0</v>
      </c>
      <c r="V258" s="11"/>
      <c r="W258" s="306"/>
      <c r="X258" s="306"/>
      <c r="Y258" s="306"/>
      <c r="Z258" s="970">
        <f>IF(F258=AF$7,1,0)</f>
        <v>0</v>
      </c>
      <c r="AA258" s="970">
        <f>Z258*D258</f>
        <v>0</v>
      </c>
      <c r="AB258" s="978">
        <f>IF($Z258=0,0,IF(AF258+AH258+AJ258&gt;0,$AA258,0))</f>
        <v>0</v>
      </c>
      <c r="AC258" s="980">
        <f>IF($Z258=0,0,IF(AND(AB258=0,G259&gt;0),$AA258,0))</f>
        <v>0</v>
      </c>
      <c r="AD258" s="969">
        <f>AA258-AB258-AC258</f>
        <v>0</v>
      </c>
      <c r="AE258" s="204">
        <f t="shared" si="235"/>
        <v>0</v>
      </c>
      <c r="AF258" s="204">
        <f t="shared" si="235"/>
        <v>0</v>
      </c>
      <c r="AG258" s="204">
        <f t="shared" si="235"/>
        <v>0</v>
      </c>
      <c r="AH258" s="204">
        <f t="shared" si="235"/>
        <v>0</v>
      </c>
      <c r="AI258" s="922">
        <f t="shared" si="235"/>
        <v>0</v>
      </c>
      <c r="AJ258" s="205">
        <f t="shared" si="235"/>
        <v>0</v>
      </c>
      <c r="AK258" s="973">
        <f>IF($Z258=1,0,IF(AND($Z258=0,AF258&gt;0),1,IF(AND($Z258=0,AH258&gt;0),1,IF(AND($Z258=0,AJ258&gt;0),1,0))))</f>
        <v>0</v>
      </c>
      <c r="AL258" s="973">
        <f t="shared" si="230"/>
        <v>0</v>
      </c>
      <c r="AM258" s="978">
        <f>IF($Z258=0,0,IF(AQ258+AS258+AU258&gt;0,$AA258,0))</f>
        <v>0</v>
      </c>
      <c r="AN258" s="980">
        <f>IF($Z258=0,0,IF(AND(AM258=0,I259&gt;0),$AA258,0))</f>
        <v>0</v>
      </c>
      <c r="AO258" s="969">
        <f>$AA258-AM258-AN258</f>
        <v>0</v>
      </c>
      <c r="AP258" s="204">
        <f t="shared" si="236"/>
        <v>0</v>
      </c>
      <c r="AQ258" s="204">
        <f t="shared" si="236"/>
        <v>0</v>
      </c>
      <c r="AR258" s="204">
        <f t="shared" si="236"/>
        <v>0</v>
      </c>
      <c r="AS258" s="204">
        <f t="shared" si="236"/>
        <v>0</v>
      </c>
      <c r="AT258" s="204">
        <f t="shared" si="236"/>
        <v>0</v>
      </c>
      <c r="AU258" s="205">
        <f t="shared" si="236"/>
        <v>0</v>
      </c>
      <c r="AV258" s="973">
        <f>IF($Z258=1,0,IF(AND($Z258=0,AQ258&gt;0),1,IF(AND($Z258=0,AS258&gt;0),1,IF(AND($Z258=0,AU258&gt;0),1,0))))</f>
        <v>0</v>
      </c>
      <c r="AW258" s="973">
        <f t="shared" si="231"/>
        <v>0</v>
      </c>
      <c r="AX258" s="978">
        <f>IF($Z258=0,0,IF(BB258+BD258+BF258&gt;0,$AA258,0))</f>
        <v>0</v>
      </c>
      <c r="AY258" s="980">
        <f>IF($Z258=0,0,IF(AND(AX258=0,K259&gt;0),$AA258,0))</f>
        <v>0</v>
      </c>
      <c r="AZ258" s="969">
        <f>$AA258-AX258-AY258</f>
        <v>0</v>
      </c>
      <c r="BA258" s="204">
        <f t="shared" si="237"/>
        <v>0</v>
      </c>
      <c r="BB258" s="204">
        <f t="shared" si="237"/>
        <v>0</v>
      </c>
      <c r="BC258" s="204">
        <f t="shared" si="237"/>
        <v>0</v>
      </c>
      <c r="BD258" s="204">
        <f t="shared" si="237"/>
        <v>0</v>
      </c>
      <c r="BE258" s="204">
        <f t="shared" si="237"/>
        <v>0</v>
      </c>
      <c r="BF258" s="205">
        <f t="shared" si="237"/>
        <v>0</v>
      </c>
      <c r="BG258" s="973">
        <f>IF($Z258=1,0,IF(AND($Z258=0,BB258&gt;0),1,IF(AND($Z258=0,BD258&gt;0),1,IF(AND($Z258=0,BF258&gt;0),1,0))))</f>
        <v>0</v>
      </c>
      <c r="BH258" s="973">
        <f t="shared" si="232"/>
        <v>0</v>
      </c>
      <c r="BI258" s="978">
        <f>IF($Z258=0,0,IF(BM258+BO258+BQ258&gt;0,$AA258,0))</f>
        <v>0</v>
      </c>
      <c r="BJ258" s="980">
        <f>IF($Z258=0,0,IF(AND(BI258=0,M259&gt;0),$AA258,0))</f>
        <v>0</v>
      </c>
      <c r="BK258" s="969">
        <f>$AA258-BI258-BJ258</f>
        <v>0</v>
      </c>
      <c r="BL258" s="204">
        <f t="shared" si="238"/>
        <v>0</v>
      </c>
      <c r="BM258" s="204">
        <f t="shared" si="238"/>
        <v>0</v>
      </c>
      <c r="BN258" s="204">
        <f t="shared" si="238"/>
        <v>0</v>
      </c>
      <c r="BO258" s="204">
        <f t="shared" si="238"/>
        <v>0</v>
      </c>
      <c r="BP258" s="204">
        <f t="shared" si="238"/>
        <v>0</v>
      </c>
      <c r="BQ258" s="205">
        <f t="shared" si="238"/>
        <v>0</v>
      </c>
      <c r="BR258" s="973">
        <f>IF($Z258=1,0,IF(AND($Z258=0,BM258&gt;0),1,IF(AND($Z258=0,BO258&gt;0),1,IF(AND($Z258=0,BQ258&gt;0),1,0))))</f>
        <v>0</v>
      </c>
      <c r="BS258" s="973">
        <f t="shared" si="233"/>
        <v>0</v>
      </c>
      <c r="BT258" s="978">
        <f>IF($Z258=0,0,IF(BX258+BZ258+CB258&gt;0,$AA258,0))</f>
        <v>0</v>
      </c>
      <c r="BU258" s="980">
        <f>IF($Z258=0,0,IF(AND(BT258=0,O259&gt;0),$AA258,0))</f>
        <v>0</v>
      </c>
      <c r="BV258" s="969">
        <f>$AA258-BT258-BU258</f>
        <v>0</v>
      </c>
      <c r="BW258" s="204">
        <f t="shared" si="239"/>
        <v>0</v>
      </c>
      <c r="BX258" s="204">
        <f t="shared" si="239"/>
        <v>0</v>
      </c>
      <c r="BY258" s="204">
        <f t="shared" si="239"/>
        <v>0</v>
      </c>
      <c r="BZ258" s="204">
        <f t="shared" si="239"/>
        <v>0</v>
      </c>
      <c r="CA258" s="204">
        <f t="shared" si="239"/>
        <v>0</v>
      </c>
      <c r="CB258" s="205">
        <f t="shared" si="239"/>
        <v>0</v>
      </c>
      <c r="CC258" s="973">
        <f>IF($Z258=1,0,IF(AND($Z258=0,BX258&gt;0),1,IF(AND($Z258=0,BZ258&gt;0),1,IF(AND($Z258=0,CB258&gt;0),1,0))))</f>
        <v>0</v>
      </c>
      <c r="CD258" s="973">
        <f t="shared" si="234"/>
        <v>0</v>
      </c>
      <c r="CE258" s="11"/>
      <c r="CF258" s="11"/>
      <c r="CG258" s="11"/>
      <c r="CH258" s="11"/>
      <c r="CI258" s="11"/>
      <c r="CJ258" s="11"/>
      <c r="CK258" s="11"/>
      <c r="CL258" s="11"/>
      <c r="CM258" s="11"/>
    </row>
    <row r="259" spans="1:91" ht="14.25" customHeight="1">
      <c r="A259" s="950" t="str">
        <f>A258</f>
        <v/>
      </c>
      <c r="B259" s="57"/>
      <c r="C259" s="2051"/>
      <c r="D259" s="2053"/>
      <c r="E259" s="2051"/>
      <c r="F259" s="2772"/>
      <c r="G259" s="1121">
        <f>Import!Q956</f>
        <v>0</v>
      </c>
      <c r="H259" s="2774"/>
      <c r="I259" s="450"/>
      <c r="J259" s="2775"/>
      <c r="K259" s="450"/>
      <c r="L259" s="2775"/>
      <c r="M259" s="450"/>
      <c r="N259" s="2775"/>
      <c r="O259" s="450"/>
      <c r="P259" s="2775"/>
      <c r="Q259" s="11"/>
      <c r="R259" s="11"/>
      <c r="S259" s="397"/>
      <c r="T259" s="419"/>
      <c r="U259" s="444">
        <f>Import!N957</f>
        <v>0</v>
      </c>
      <c r="V259" s="11"/>
      <c r="W259" s="306"/>
      <c r="X259" s="306"/>
      <c r="Y259" s="306"/>
      <c r="Z259" s="11"/>
      <c r="AE259" s="204"/>
      <c r="AF259" s="204"/>
      <c r="AG259" s="204"/>
      <c r="AH259" s="204"/>
      <c r="AI259" s="922"/>
      <c r="AJ259" s="205"/>
      <c r="AK259" s="973"/>
      <c r="AL259" s="973">
        <f>AL258</f>
        <v>0</v>
      </c>
      <c r="AP259" s="204"/>
      <c r="AQ259" s="204"/>
      <c r="AR259" s="204"/>
      <c r="AS259" s="204"/>
      <c r="AT259" s="204"/>
      <c r="AU259" s="205"/>
      <c r="AV259" s="973"/>
      <c r="AW259" s="973">
        <f>AW258</f>
        <v>0</v>
      </c>
      <c r="BA259" s="204"/>
      <c r="BB259" s="204"/>
      <c r="BC259" s="204"/>
      <c r="BD259" s="204"/>
      <c r="BE259" s="204"/>
      <c r="BF259" s="205"/>
      <c r="BG259" s="973"/>
      <c r="BH259" s="973">
        <f>BH258</f>
        <v>0</v>
      </c>
      <c r="BL259" s="204"/>
      <c r="BM259" s="204"/>
      <c r="BN259" s="204"/>
      <c r="BO259" s="204"/>
      <c r="BP259" s="204"/>
      <c r="BQ259" s="205"/>
      <c r="BR259" s="973"/>
      <c r="BS259" s="973">
        <f>BS258</f>
        <v>0</v>
      </c>
      <c r="BW259" s="204"/>
      <c r="BX259" s="204"/>
      <c r="BY259" s="204"/>
      <c r="BZ259" s="204"/>
      <c r="CA259" s="204"/>
      <c r="CB259" s="205"/>
      <c r="CC259" s="973"/>
      <c r="CD259" s="973">
        <f>CD258</f>
        <v>0</v>
      </c>
      <c r="CE259" s="11"/>
      <c r="CF259" s="11"/>
      <c r="CG259" s="11"/>
      <c r="CH259" s="11"/>
      <c r="CI259" s="11"/>
      <c r="CJ259" s="11"/>
      <c r="CK259" s="11"/>
      <c r="CL259" s="11"/>
      <c r="CM259" s="11"/>
    </row>
    <row r="260" spans="1:91" ht="24.75" customHeight="1">
      <c r="A260" s="949" t="str">
        <f>IF(E260&gt;0,"Wypełnione","")</f>
        <v/>
      </c>
      <c r="B260" s="57"/>
      <c r="C260" s="2050">
        <f>'Og s3a'!C969</f>
        <v>0</v>
      </c>
      <c r="D260" s="2052">
        <f>'Og s3a'!E969</f>
        <v>0</v>
      </c>
      <c r="E260" s="2050">
        <f>'Og s3a'!F969</f>
        <v>0</v>
      </c>
      <c r="F260" s="2771"/>
      <c r="G260" s="448">
        <f>T260</f>
        <v>0</v>
      </c>
      <c r="H260" s="2773">
        <f>U260</f>
        <v>0</v>
      </c>
      <c r="I260" s="451"/>
      <c r="J260" s="2775"/>
      <c r="K260" s="451"/>
      <c r="L260" s="2775"/>
      <c r="M260" s="451"/>
      <c r="N260" s="2775"/>
      <c r="O260" s="451"/>
      <c r="P260" s="2775"/>
      <c r="Q260" s="11"/>
      <c r="R260" s="11"/>
      <c r="S260" s="396">
        <f>'Og s3a'!G969</f>
        <v>0</v>
      </c>
      <c r="T260" s="398">
        <f>'Og s3a'!D969</f>
        <v>0</v>
      </c>
      <c r="U260" s="444">
        <f>Import!N958</f>
        <v>0</v>
      </c>
      <c r="V260" s="11"/>
      <c r="W260" s="306"/>
      <c r="X260" s="306"/>
      <c r="Y260" s="306"/>
      <c r="Z260" s="970">
        <f>IF(F260=AF$7,1,0)</f>
        <v>0</v>
      </c>
      <c r="AA260" s="970">
        <f>Z260*D260</f>
        <v>0</v>
      </c>
      <c r="AB260" s="978">
        <f>IF($Z260=0,0,IF(AF260+AH260+AJ260&gt;0,$AA260,0))</f>
        <v>0</v>
      </c>
      <c r="AC260" s="980">
        <f>IF($Z260=0,0,IF(AND(AB260=0,G261&gt;0),$AA260,0))</f>
        <v>0</v>
      </c>
      <c r="AD260" s="969">
        <f>AA260-AB260-AC260</f>
        <v>0</v>
      </c>
      <c r="AE260" s="204">
        <f t="shared" si="235"/>
        <v>0</v>
      </c>
      <c r="AF260" s="204">
        <f t="shared" si="235"/>
        <v>0</v>
      </c>
      <c r="AG260" s="204">
        <f t="shared" si="235"/>
        <v>0</v>
      </c>
      <c r="AH260" s="204">
        <f t="shared" si="235"/>
        <v>0</v>
      </c>
      <c r="AI260" s="922">
        <f t="shared" si="235"/>
        <v>0</v>
      </c>
      <c r="AJ260" s="205">
        <f t="shared" si="235"/>
        <v>0</v>
      </c>
      <c r="AK260" s="973">
        <f>IF($Z260=1,0,IF(AND($Z260=0,AF260&gt;0),1,IF(AND($Z260=0,AH260&gt;0),1,IF(AND($Z260=0,AJ260&gt;0),1,0))))</f>
        <v>0</v>
      </c>
      <c r="AL260" s="973">
        <f t="shared" si="230"/>
        <v>0</v>
      </c>
      <c r="AM260" s="978">
        <f>IF($Z260=0,0,IF(AQ260+AS260+AU260&gt;0,$AA260,0))</f>
        <v>0</v>
      </c>
      <c r="AN260" s="980">
        <f>IF($Z260=0,0,IF(AND(AM260=0,I261&gt;0),$AA260,0))</f>
        <v>0</v>
      </c>
      <c r="AO260" s="969">
        <f>$AA260-AM260-AN260</f>
        <v>0</v>
      </c>
      <c r="AP260" s="204">
        <f t="shared" si="236"/>
        <v>0</v>
      </c>
      <c r="AQ260" s="204">
        <f t="shared" si="236"/>
        <v>0</v>
      </c>
      <c r="AR260" s="204">
        <f t="shared" si="236"/>
        <v>0</v>
      </c>
      <c r="AS260" s="204">
        <f t="shared" si="236"/>
        <v>0</v>
      </c>
      <c r="AT260" s="204">
        <f t="shared" si="236"/>
        <v>0</v>
      </c>
      <c r="AU260" s="205">
        <f t="shared" si="236"/>
        <v>0</v>
      </c>
      <c r="AV260" s="973">
        <f>IF($Z260=1,0,IF(AND($Z260=0,AQ260&gt;0),1,IF(AND($Z260=0,AS260&gt;0),1,IF(AND($Z260=0,AU260&gt;0),1,0))))</f>
        <v>0</v>
      </c>
      <c r="AW260" s="973">
        <f t="shared" si="231"/>
        <v>0</v>
      </c>
      <c r="AX260" s="978">
        <f>IF($Z260=0,0,IF(BB260+BD260+BF260&gt;0,$AA260,0))</f>
        <v>0</v>
      </c>
      <c r="AY260" s="980">
        <f>IF($Z260=0,0,IF(AND(AX260=0,K261&gt;0),$AA260,0))</f>
        <v>0</v>
      </c>
      <c r="AZ260" s="969">
        <f>$AA260-AX260-AY260</f>
        <v>0</v>
      </c>
      <c r="BA260" s="204">
        <f t="shared" si="237"/>
        <v>0</v>
      </c>
      <c r="BB260" s="204">
        <f t="shared" si="237"/>
        <v>0</v>
      </c>
      <c r="BC260" s="204">
        <f t="shared" si="237"/>
        <v>0</v>
      </c>
      <c r="BD260" s="204">
        <f t="shared" si="237"/>
        <v>0</v>
      </c>
      <c r="BE260" s="204">
        <f t="shared" si="237"/>
        <v>0</v>
      </c>
      <c r="BF260" s="205">
        <f t="shared" si="237"/>
        <v>0</v>
      </c>
      <c r="BG260" s="973">
        <f>IF($Z260=1,0,IF(AND($Z260=0,BB260&gt;0),1,IF(AND($Z260=0,BD260&gt;0),1,IF(AND($Z260=0,BF260&gt;0),1,0))))</f>
        <v>0</v>
      </c>
      <c r="BH260" s="973">
        <f t="shared" si="232"/>
        <v>0</v>
      </c>
      <c r="BI260" s="978">
        <f>IF($Z260=0,0,IF(BM260+BO260+BQ260&gt;0,$AA260,0))</f>
        <v>0</v>
      </c>
      <c r="BJ260" s="980">
        <f>IF($Z260=0,0,IF(AND(BI260=0,M261&gt;0),$AA260,0))</f>
        <v>0</v>
      </c>
      <c r="BK260" s="969">
        <f>$AA260-BI260-BJ260</f>
        <v>0</v>
      </c>
      <c r="BL260" s="204">
        <f t="shared" si="238"/>
        <v>0</v>
      </c>
      <c r="BM260" s="204">
        <f t="shared" si="238"/>
        <v>0</v>
      </c>
      <c r="BN260" s="204">
        <f t="shared" si="238"/>
        <v>0</v>
      </c>
      <c r="BO260" s="204">
        <f t="shared" si="238"/>
        <v>0</v>
      </c>
      <c r="BP260" s="204">
        <f t="shared" si="238"/>
        <v>0</v>
      </c>
      <c r="BQ260" s="205">
        <f t="shared" si="238"/>
        <v>0</v>
      </c>
      <c r="BR260" s="973">
        <f>IF($Z260=1,0,IF(AND($Z260=0,BM260&gt;0),1,IF(AND($Z260=0,BO260&gt;0),1,IF(AND($Z260=0,BQ260&gt;0),1,0))))</f>
        <v>0</v>
      </c>
      <c r="BS260" s="973">
        <f t="shared" si="233"/>
        <v>0</v>
      </c>
      <c r="BT260" s="978">
        <f>IF($Z260=0,0,IF(BX260+BZ260+CB260&gt;0,$AA260,0))</f>
        <v>0</v>
      </c>
      <c r="BU260" s="980">
        <f>IF($Z260=0,0,IF(AND(BT260=0,O261&gt;0),$AA260,0))</f>
        <v>0</v>
      </c>
      <c r="BV260" s="969">
        <f>$AA260-BT260-BU260</f>
        <v>0</v>
      </c>
      <c r="BW260" s="204">
        <f t="shared" si="239"/>
        <v>0</v>
      </c>
      <c r="BX260" s="204">
        <f t="shared" si="239"/>
        <v>0</v>
      </c>
      <c r="BY260" s="204">
        <f t="shared" si="239"/>
        <v>0</v>
      </c>
      <c r="BZ260" s="204">
        <f t="shared" si="239"/>
        <v>0</v>
      </c>
      <c r="CA260" s="204">
        <f t="shared" si="239"/>
        <v>0</v>
      </c>
      <c r="CB260" s="205">
        <f t="shared" si="239"/>
        <v>0</v>
      </c>
      <c r="CC260" s="973">
        <f>IF($Z260=1,0,IF(AND($Z260=0,BX260&gt;0),1,IF(AND($Z260=0,BZ260&gt;0),1,IF(AND($Z260=0,CB260&gt;0),1,0))))</f>
        <v>0</v>
      </c>
      <c r="CD260" s="973">
        <f t="shared" si="234"/>
        <v>0</v>
      </c>
      <c r="CE260" s="11"/>
      <c r="CF260" s="11"/>
      <c r="CG260" s="11"/>
      <c r="CH260" s="11"/>
      <c r="CI260" s="11"/>
      <c r="CJ260" s="11"/>
      <c r="CK260" s="11"/>
      <c r="CL260" s="11"/>
      <c r="CM260" s="11"/>
    </row>
    <row r="261" spans="1:91" ht="14.25" customHeight="1">
      <c r="A261" s="950" t="str">
        <f>A260</f>
        <v/>
      </c>
      <c r="B261" s="57"/>
      <c r="C261" s="2051"/>
      <c r="D261" s="2053"/>
      <c r="E261" s="2051"/>
      <c r="F261" s="2772"/>
      <c r="G261" s="1121">
        <f>Import!Q958</f>
        <v>0</v>
      </c>
      <c r="H261" s="2774"/>
      <c r="I261" s="450"/>
      <c r="J261" s="2775"/>
      <c r="K261" s="450"/>
      <c r="L261" s="2775"/>
      <c r="M261" s="450"/>
      <c r="N261" s="2775"/>
      <c r="O261" s="450"/>
      <c r="P261" s="2775"/>
      <c r="Q261" s="11"/>
      <c r="R261" s="11"/>
      <c r="S261" s="397"/>
      <c r="T261" s="419"/>
      <c r="U261" s="444">
        <f>Import!N959</f>
        <v>0</v>
      </c>
      <c r="V261" s="11"/>
      <c r="W261" s="306"/>
      <c r="X261" s="306"/>
      <c r="Y261" s="306"/>
      <c r="Z261" s="11"/>
      <c r="AE261" s="204"/>
      <c r="AF261" s="204"/>
      <c r="AG261" s="204"/>
      <c r="AH261" s="204"/>
      <c r="AI261" s="922"/>
      <c r="AJ261" s="205"/>
      <c r="AK261" s="973"/>
      <c r="AL261" s="973">
        <f>AL260</f>
        <v>0</v>
      </c>
      <c r="AP261" s="204"/>
      <c r="AQ261" s="204"/>
      <c r="AR261" s="204"/>
      <c r="AS261" s="204"/>
      <c r="AT261" s="204"/>
      <c r="AU261" s="205"/>
      <c r="AV261" s="973"/>
      <c r="AW261" s="973">
        <f>AW260</f>
        <v>0</v>
      </c>
      <c r="BA261" s="204"/>
      <c r="BB261" s="204"/>
      <c r="BC261" s="204"/>
      <c r="BD261" s="204"/>
      <c r="BE261" s="204"/>
      <c r="BF261" s="205"/>
      <c r="BG261" s="973"/>
      <c r="BH261" s="973">
        <f>BH260</f>
        <v>0</v>
      </c>
      <c r="BL261" s="204"/>
      <c r="BM261" s="204"/>
      <c r="BN261" s="204"/>
      <c r="BO261" s="204"/>
      <c r="BP261" s="204"/>
      <c r="BQ261" s="205"/>
      <c r="BR261" s="973"/>
      <c r="BS261" s="973">
        <f>BS260</f>
        <v>0</v>
      </c>
      <c r="BW261" s="204"/>
      <c r="BX261" s="204"/>
      <c r="BY261" s="204"/>
      <c r="BZ261" s="204"/>
      <c r="CA261" s="204"/>
      <c r="CB261" s="205"/>
      <c r="CC261" s="973"/>
      <c r="CD261" s="973">
        <f>CD260</f>
        <v>0</v>
      </c>
      <c r="CE261" s="11"/>
      <c r="CF261" s="11"/>
      <c r="CG261" s="11"/>
      <c r="CH261" s="11"/>
      <c r="CI261" s="11"/>
      <c r="CJ261" s="11"/>
      <c r="CK261" s="11"/>
      <c r="CL261" s="11"/>
      <c r="CM261" s="11"/>
    </row>
    <row r="262" spans="1:91" ht="24.75" customHeight="1">
      <c r="A262" s="949" t="str">
        <f>IF(E262&gt;0,"Wypełnione","")</f>
        <v/>
      </c>
      <c r="B262" s="57"/>
      <c r="C262" s="2050">
        <f>'Og s3a'!C971</f>
        <v>0</v>
      </c>
      <c r="D262" s="2052">
        <f>'Og s3a'!E971</f>
        <v>0</v>
      </c>
      <c r="E262" s="2050">
        <f>'Og s3a'!F971</f>
        <v>0</v>
      </c>
      <c r="F262" s="2771"/>
      <c r="G262" s="448">
        <f>T262</f>
        <v>0</v>
      </c>
      <c r="H262" s="2773">
        <f>U262</f>
        <v>0</v>
      </c>
      <c r="I262" s="451"/>
      <c r="J262" s="2775"/>
      <c r="K262" s="451"/>
      <c r="L262" s="2775"/>
      <c r="M262" s="451"/>
      <c r="N262" s="2775"/>
      <c r="O262" s="451"/>
      <c r="P262" s="2775"/>
      <c r="Q262" s="11"/>
      <c r="R262" s="11"/>
      <c r="S262" s="396">
        <f>'Og s3a'!G971</f>
        <v>0</v>
      </c>
      <c r="T262" s="398">
        <f>'Og s3a'!D971</f>
        <v>0</v>
      </c>
      <c r="U262" s="444">
        <f>Import!N960</f>
        <v>0</v>
      </c>
      <c r="V262" s="11"/>
      <c r="W262" s="306"/>
      <c r="X262" s="306"/>
      <c r="Y262" s="306"/>
      <c r="Z262" s="970">
        <f>IF(F262=AF$7,1,0)</f>
        <v>0</v>
      </c>
      <c r="AA262" s="970">
        <f>Z262*D262</f>
        <v>0</v>
      </c>
      <c r="AB262" s="978">
        <f>IF($Z262=0,0,IF(AF262+AH262+AJ262&gt;0,$AA262,0))</f>
        <v>0</v>
      </c>
      <c r="AC262" s="980">
        <f>IF($Z262=0,0,IF(AND(AB262=0,G263&gt;0),$AA262,0))</f>
        <v>0</v>
      </c>
      <c r="AD262" s="969">
        <f>AA262-AB262-AC262</f>
        <v>0</v>
      </c>
      <c r="AE262" s="204">
        <f t="shared" si="235"/>
        <v>0</v>
      </c>
      <c r="AF262" s="204">
        <f t="shared" si="235"/>
        <v>0</v>
      </c>
      <c r="AG262" s="204">
        <f t="shared" si="235"/>
        <v>0</v>
      </c>
      <c r="AH262" s="204">
        <f t="shared" si="235"/>
        <v>0</v>
      </c>
      <c r="AI262" s="922">
        <f t="shared" si="235"/>
        <v>0</v>
      </c>
      <c r="AJ262" s="205">
        <f t="shared" si="235"/>
        <v>0</v>
      </c>
      <c r="AK262" s="973">
        <f>IF($Z262=1,0,IF(AND($Z262=0,AF262&gt;0),1,IF(AND($Z262=0,AH262&gt;0),1,IF(AND($Z262=0,AJ262&gt;0),1,0))))</f>
        <v>0</v>
      </c>
      <c r="AL262" s="973">
        <f t="shared" si="230"/>
        <v>0</v>
      </c>
      <c r="AM262" s="978">
        <f>IF($Z262=0,0,IF(AQ262+AS262+AU262&gt;0,$AA262,0))</f>
        <v>0</v>
      </c>
      <c r="AN262" s="980">
        <f>IF($Z262=0,0,IF(AND(AM262=0,I263&gt;0),$AA262,0))</f>
        <v>0</v>
      </c>
      <c r="AO262" s="969">
        <f>$AA262-AM262-AN262</f>
        <v>0</v>
      </c>
      <c r="AP262" s="204">
        <f t="shared" si="236"/>
        <v>0</v>
      </c>
      <c r="AQ262" s="204">
        <f t="shared" si="236"/>
        <v>0</v>
      </c>
      <c r="AR262" s="204">
        <f t="shared" si="236"/>
        <v>0</v>
      </c>
      <c r="AS262" s="204">
        <f t="shared" si="236"/>
        <v>0</v>
      </c>
      <c r="AT262" s="204">
        <f t="shared" si="236"/>
        <v>0</v>
      </c>
      <c r="AU262" s="205">
        <f t="shared" si="236"/>
        <v>0</v>
      </c>
      <c r="AV262" s="973">
        <f>IF($Z262=1,0,IF(AND($Z262=0,AQ262&gt;0),1,IF(AND($Z262=0,AS262&gt;0),1,IF(AND($Z262=0,AU262&gt;0),1,0))))</f>
        <v>0</v>
      </c>
      <c r="AW262" s="973">
        <f t="shared" si="231"/>
        <v>0</v>
      </c>
      <c r="AX262" s="978">
        <f>IF($Z262=0,0,IF(BB262+BD262+BF262&gt;0,$AA262,0))</f>
        <v>0</v>
      </c>
      <c r="AY262" s="980">
        <f>IF($Z262=0,0,IF(AND(AX262=0,K263&gt;0),$AA262,0))</f>
        <v>0</v>
      </c>
      <c r="AZ262" s="969">
        <f>$AA262-AX262-AY262</f>
        <v>0</v>
      </c>
      <c r="BA262" s="204">
        <f t="shared" si="237"/>
        <v>0</v>
      </c>
      <c r="BB262" s="204">
        <f t="shared" si="237"/>
        <v>0</v>
      </c>
      <c r="BC262" s="204">
        <f t="shared" si="237"/>
        <v>0</v>
      </c>
      <c r="BD262" s="204">
        <f t="shared" si="237"/>
        <v>0</v>
      </c>
      <c r="BE262" s="204">
        <f t="shared" si="237"/>
        <v>0</v>
      </c>
      <c r="BF262" s="205">
        <f t="shared" si="237"/>
        <v>0</v>
      </c>
      <c r="BG262" s="973">
        <f>IF($Z262=1,0,IF(AND($Z262=0,BB262&gt;0),1,IF(AND($Z262=0,BD262&gt;0),1,IF(AND($Z262=0,BF262&gt;0),1,0))))</f>
        <v>0</v>
      </c>
      <c r="BH262" s="973">
        <f t="shared" si="232"/>
        <v>0</v>
      </c>
      <c r="BI262" s="978">
        <f>IF($Z262=0,0,IF(BM262+BO262+BQ262&gt;0,$AA262,0))</f>
        <v>0</v>
      </c>
      <c r="BJ262" s="980">
        <f>IF($Z262=0,0,IF(AND(BI262=0,M263&gt;0),$AA262,0))</f>
        <v>0</v>
      </c>
      <c r="BK262" s="969">
        <f>$AA262-BI262-BJ262</f>
        <v>0</v>
      </c>
      <c r="BL262" s="204">
        <f t="shared" si="238"/>
        <v>0</v>
      </c>
      <c r="BM262" s="204">
        <f t="shared" si="238"/>
        <v>0</v>
      </c>
      <c r="BN262" s="204">
        <f t="shared" si="238"/>
        <v>0</v>
      </c>
      <c r="BO262" s="204">
        <f t="shared" si="238"/>
        <v>0</v>
      </c>
      <c r="BP262" s="204">
        <f t="shared" si="238"/>
        <v>0</v>
      </c>
      <c r="BQ262" s="205">
        <f t="shared" si="238"/>
        <v>0</v>
      </c>
      <c r="BR262" s="973">
        <f>IF($Z262=1,0,IF(AND($Z262=0,BM262&gt;0),1,IF(AND($Z262=0,BO262&gt;0),1,IF(AND($Z262=0,BQ262&gt;0),1,0))))</f>
        <v>0</v>
      </c>
      <c r="BS262" s="973">
        <f t="shared" si="233"/>
        <v>0</v>
      </c>
      <c r="BT262" s="978">
        <f>IF($Z262=0,0,IF(BX262+BZ262+CB262&gt;0,$AA262,0))</f>
        <v>0</v>
      </c>
      <c r="BU262" s="980">
        <f>IF($Z262=0,0,IF(AND(BT262=0,O263&gt;0),$AA262,0))</f>
        <v>0</v>
      </c>
      <c r="BV262" s="969">
        <f>$AA262-BT262-BU262</f>
        <v>0</v>
      </c>
      <c r="BW262" s="204">
        <f t="shared" si="239"/>
        <v>0</v>
      </c>
      <c r="BX262" s="204">
        <f t="shared" si="239"/>
        <v>0</v>
      </c>
      <c r="BY262" s="204">
        <f t="shared" si="239"/>
        <v>0</v>
      </c>
      <c r="BZ262" s="204">
        <f t="shared" si="239"/>
        <v>0</v>
      </c>
      <c r="CA262" s="204">
        <f t="shared" si="239"/>
        <v>0</v>
      </c>
      <c r="CB262" s="205">
        <f t="shared" si="239"/>
        <v>0</v>
      </c>
      <c r="CC262" s="973">
        <f>IF($Z262=1,0,IF(AND($Z262=0,BX262&gt;0),1,IF(AND($Z262=0,BZ262&gt;0),1,IF(AND($Z262=0,CB262&gt;0),1,0))))</f>
        <v>0</v>
      </c>
      <c r="CD262" s="973">
        <f t="shared" si="234"/>
        <v>0</v>
      </c>
      <c r="CE262" s="11"/>
      <c r="CF262" s="11"/>
      <c r="CG262" s="11"/>
      <c r="CH262" s="11"/>
      <c r="CI262" s="11"/>
      <c r="CJ262" s="11"/>
      <c r="CK262" s="11"/>
      <c r="CL262" s="11"/>
      <c r="CM262" s="11"/>
    </row>
    <row r="263" spans="1:91" ht="14.25" customHeight="1">
      <c r="A263" s="950" t="str">
        <f>A262</f>
        <v/>
      </c>
      <c r="B263" s="57"/>
      <c r="C263" s="2051"/>
      <c r="D263" s="2053"/>
      <c r="E263" s="2051"/>
      <c r="F263" s="2772"/>
      <c r="G263" s="1121">
        <f>Import!Q960</f>
        <v>0</v>
      </c>
      <c r="H263" s="2774"/>
      <c r="I263" s="450"/>
      <c r="J263" s="2775"/>
      <c r="K263" s="450"/>
      <c r="L263" s="2775"/>
      <c r="M263" s="450"/>
      <c r="N263" s="2775"/>
      <c r="O263" s="450"/>
      <c r="P263" s="2775"/>
      <c r="Q263" s="11"/>
      <c r="R263" s="11"/>
      <c r="S263" s="397"/>
      <c r="T263" s="419"/>
      <c r="U263" s="444">
        <f>Import!N961</f>
        <v>0</v>
      </c>
      <c r="V263" s="11"/>
      <c r="W263" s="306"/>
      <c r="X263" s="306"/>
      <c r="Y263" s="306"/>
      <c r="Z263" s="11"/>
      <c r="AE263" s="204"/>
      <c r="AF263" s="204"/>
      <c r="AG263" s="204"/>
      <c r="AH263" s="204"/>
      <c r="AI263" s="922"/>
      <c r="AJ263" s="205"/>
      <c r="AK263" s="973"/>
      <c r="AL263" s="973">
        <f>AL262</f>
        <v>0</v>
      </c>
      <c r="AP263" s="204"/>
      <c r="AQ263" s="204"/>
      <c r="AR263" s="204"/>
      <c r="AS263" s="204"/>
      <c r="AT263" s="204"/>
      <c r="AU263" s="205"/>
      <c r="AV263" s="973"/>
      <c r="AW263" s="973">
        <f>AW262</f>
        <v>0</v>
      </c>
      <c r="BA263" s="204"/>
      <c r="BB263" s="204"/>
      <c r="BC263" s="204"/>
      <c r="BD263" s="204"/>
      <c r="BE263" s="204"/>
      <c r="BF263" s="205"/>
      <c r="BG263" s="973"/>
      <c r="BH263" s="973">
        <f>BH262</f>
        <v>0</v>
      </c>
      <c r="BL263" s="204"/>
      <c r="BM263" s="204"/>
      <c r="BN263" s="204"/>
      <c r="BO263" s="204"/>
      <c r="BP263" s="204"/>
      <c r="BQ263" s="205"/>
      <c r="BR263" s="973"/>
      <c r="BS263" s="973">
        <f>BS262</f>
        <v>0</v>
      </c>
      <c r="BW263" s="204"/>
      <c r="BX263" s="204"/>
      <c r="BY263" s="204"/>
      <c r="BZ263" s="204"/>
      <c r="CA263" s="204"/>
      <c r="CB263" s="205"/>
      <c r="CC263" s="973"/>
      <c r="CD263" s="973">
        <f>CD262</f>
        <v>0</v>
      </c>
      <c r="CE263" s="11"/>
      <c r="CF263" s="11"/>
      <c r="CG263" s="11"/>
      <c r="CH263" s="11"/>
      <c r="CI263" s="11"/>
      <c r="CJ263" s="11"/>
      <c r="CK263" s="11"/>
      <c r="CL263" s="11"/>
      <c r="CM263" s="11"/>
    </row>
    <row r="264" spans="1:91" ht="24.75" customHeight="1">
      <c r="A264" s="949" t="str">
        <f>IF(E264&gt;0,"Wypełnione","")</f>
        <v/>
      </c>
      <c r="B264" s="57"/>
      <c r="C264" s="2050">
        <f>'Og s3a'!C973</f>
        <v>0</v>
      </c>
      <c r="D264" s="2052">
        <f>'Og s3a'!E973</f>
        <v>0</v>
      </c>
      <c r="E264" s="2050">
        <f>'Og s3a'!F973</f>
        <v>0</v>
      </c>
      <c r="F264" s="2771"/>
      <c r="G264" s="448">
        <f>T264</f>
        <v>0</v>
      </c>
      <c r="H264" s="2773">
        <f>U264</f>
        <v>0</v>
      </c>
      <c r="I264" s="451"/>
      <c r="J264" s="2775"/>
      <c r="K264" s="451"/>
      <c r="L264" s="2775"/>
      <c r="M264" s="451"/>
      <c r="N264" s="2775"/>
      <c r="O264" s="451"/>
      <c r="P264" s="2775"/>
      <c r="Q264" s="11"/>
      <c r="R264" s="11"/>
      <c r="S264" s="396">
        <f>'Og s3a'!G973</f>
        <v>0</v>
      </c>
      <c r="T264" s="398">
        <f>'Og s3a'!D973</f>
        <v>0</v>
      </c>
      <c r="U264" s="444">
        <f>Import!N962</f>
        <v>0</v>
      </c>
      <c r="V264" s="11"/>
      <c r="W264" s="306"/>
      <c r="X264" s="306"/>
      <c r="Y264" s="306"/>
      <c r="Z264" s="970">
        <f>IF(F264=AF$7,1,0)</f>
        <v>0</v>
      </c>
      <c r="AA264" s="970">
        <f>Z264*D264</f>
        <v>0</v>
      </c>
      <c r="AB264" s="978">
        <f>IF($Z264=0,0,IF(AF264+AH264+AJ264&gt;0,$AA264,0))</f>
        <v>0</v>
      </c>
      <c r="AC264" s="980">
        <f>IF($Z264=0,0,IF(AND(AB264=0,G265&gt;0),$AA264,0))</f>
        <v>0</v>
      </c>
      <c r="AD264" s="969">
        <f>AA264-AB264-AC264</f>
        <v>0</v>
      </c>
      <c r="AE264" s="204">
        <f t="shared" si="235"/>
        <v>0</v>
      </c>
      <c r="AF264" s="204">
        <f t="shared" si="235"/>
        <v>0</v>
      </c>
      <c r="AG264" s="204">
        <f t="shared" si="235"/>
        <v>0</v>
      </c>
      <c r="AH264" s="204">
        <f t="shared" si="235"/>
        <v>0</v>
      </c>
      <c r="AI264" s="922">
        <f t="shared" si="235"/>
        <v>0</v>
      </c>
      <c r="AJ264" s="205">
        <f t="shared" si="235"/>
        <v>0</v>
      </c>
      <c r="AK264" s="973">
        <f>IF($Z264=1,0,IF(AND($Z264=0,AF264&gt;0),1,IF(AND($Z264=0,AH264&gt;0),1,IF(AND($Z264=0,AJ264&gt;0),1,0))))</f>
        <v>0</v>
      </c>
      <c r="AL264" s="973">
        <f t="shared" si="230"/>
        <v>0</v>
      </c>
      <c r="AM264" s="978">
        <f>IF($Z264=0,0,IF(AQ264+AS264+AU264&gt;0,$AA264,0))</f>
        <v>0</v>
      </c>
      <c r="AN264" s="980">
        <f>IF($Z264=0,0,IF(AND(AM264=0,I265&gt;0),$AA264,0))</f>
        <v>0</v>
      </c>
      <c r="AO264" s="969">
        <f>$AA264-AM264-AN264</f>
        <v>0</v>
      </c>
      <c r="AP264" s="204">
        <f t="shared" si="236"/>
        <v>0</v>
      </c>
      <c r="AQ264" s="204">
        <f t="shared" si="236"/>
        <v>0</v>
      </c>
      <c r="AR264" s="204">
        <f t="shared" si="236"/>
        <v>0</v>
      </c>
      <c r="AS264" s="204">
        <f t="shared" si="236"/>
        <v>0</v>
      </c>
      <c r="AT264" s="204">
        <f t="shared" si="236"/>
        <v>0</v>
      </c>
      <c r="AU264" s="205">
        <f t="shared" si="236"/>
        <v>0</v>
      </c>
      <c r="AV264" s="973">
        <f>IF($Z264=1,0,IF(AND($Z264=0,AQ264&gt;0),1,IF(AND($Z264=0,AS264&gt;0),1,IF(AND($Z264=0,AU264&gt;0),1,0))))</f>
        <v>0</v>
      </c>
      <c r="AW264" s="973">
        <f t="shared" si="231"/>
        <v>0</v>
      </c>
      <c r="AX264" s="978">
        <f>IF($Z264=0,0,IF(BB264+BD264+BF264&gt;0,$AA264,0))</f>
        <v>0</v>
      </c>
      <c r="AY264" s="980">
        <f>IF($Z264=0,0,IF(AND(AX264=0,K265&gt;0),$AA264,0))</f>
        <v>0</v>
      </c>
      <c r="AZ264" s="969">
        <f>$AA264-AX264-AY264</f>
        <v>0</v>
      </c>
      <c r="BA264" s="204">
        <f t="shared" si="237"/>
        <v>0</v>
      </c>
      <c r="BB264" s="204">
        <f t="shared" si="237"/>
        <v>0</v>
      </c>
      <c r="BC264" s="204">
        <f t="shared" si="237"/>
        <v>0</v>
      </c>
      <c r="BD264" s="204">
        <f t="shared" si="237"/>
        <v>0</v>
      </c>
      <c r="BE264" s="204">
        <f t="shared" si="237"/>
        <v>0</v>
      </c>
      <c r="BF264" s="205">
        <f t="shared" si="237"/>
        <v>0</v>
      </c>
      <c r="BG264" s="973">
        <f>IF($Z264=1,0,IF(AND($Z264=0,BB264&gt;0),1,IF(AND($Z264=0,BD264&gt;0),1,IF(AND($Z264=0,BF264&gt;0),1,0))))</f>
        <v>0</v>
      </c>
      <c r="BH264" s="973">
        <f t="shared" si="232"/>
        <v>0</v>
      </c>
      <c r="BI264" s="978">
        <f>IF($Z264=0,0,IF(BM264+BO264+BQ264&gt;0,$AA264,0))</f>
        <v>0</v>
      </c>
      <c r="BJ264" s="980">
        <f>IF($Z264=0,0,IF(AND(BI264=0,M265&gt;0),$AA264,0))</f>
        <v>0</v>
      </c>
      <c r="BK264" s="969">
        <f>$AA264-BI264-BJ264</f>
        <v>0</v>
      </c>
      <c r="BL264" s="204">
        <f t="shared" si="238"/>
        <v>0</v>
      </c>
      <c r="BM264" s="204">
        <f t="shared" si="238"/>
        <v>0</v>
      </c>
      <c r="BN264" s="204">
        <f t="shared" si="238"/>
        <v>0</v>
      </c>
      <c r="BO264" s="204">
        <f t="shared" si="238"/>
        <v>0</v>
      </c>
      <c r="BP264" s="204">
        <f t="shared" si="238"/>
        <v>0</v>
      </c>
      <c r="BQ264" s="205">
        <f t="shared" si="238"/>
        <v>0</v>
      </c>
      <c r="BR264" s="973">
        <f>IF($Z264=1,0,IF(AND($Z264=0,BM264&gt;0),1,IF(AND($Z264=0,BO264&gt;0),1,IF(AND($Z264=0,BQ264&gt;0),1,0))))</f>
        <v>0</v>
      </c>
      <c r="BS264" s="973">
        <f t="shared" si="233"/>
        <v>0</v>
      </c>
      <c r="BT264" s="978">
        <f>IF($Z264=0,0,IF(BX264+BZ264+CB264&gt;0,$AA264,0))</f>
        <v>0</v>
      </c>
      <c r="BU264" s="980">
        <f>IF($Z264=0,0,IF(AND(BT264=0,O265&gt;0),$AA264,0))</f>
        <v>0</v>
      </c>
      <c r="BV264" s="969">
        <f>$AA264-BT264-BU264</f>
        <v>0</v>
      </c>
      <c r="BW264" s="204">
        <f t="shared" si="239"/>
        <v>0</v>
      </c>
      <c r="BX264" s="204">
        <f t="shared" si="239"/>
        <v>0</v>
      </c>
      <c r="BY264" s="204">
        <f t="shared" si="239"/>
        <v>0</v>
      </c>
      <c r="BZ264" s="204">
        <f t="shared" si="239"/>
        <v>0</v>
      </c>
      <c r="CA264" s="204">
        <f t="shared" si="239"/>
        <v>0</v>
      </c>
      <c r="CB264" s="205">
        <f t="shared" si="239"/>
        <v>0</v>
      </c>
      <c r="CC264" s="973">
        <f>IF($Z264=1,0,IF(AND($Z264=0,BX264&gt;0),1,IF(AND($Z264=0,BZ264&gt;0),1,IF(AND($Z264=0,CB264&gt;0),1,0))))</f>
        <v>0</v>
      </c>
      <c r="CD264" s="973">
        <f t="shared" si="234"/>
        <v>0</v>
      </c>
      <c r="CE264" s="11"/>
      <c r="CF264" s="11"/>
      <c r="CG264" s="11"/>
      <c r="CH264" s="11"/>
      <c r="CI264" s="11"/>
      <c r="CJ264" s="11"/>
      <c r="CK264" s="11"/>
      <c r="CL264" s="11"/>
      <c r="CM264" s="11"/>
    </row>
    <row r="265" spans="1:91" ht="14.25" customHeight="1">
      <c r="A265" s="950" t="str">
        <f>A264</f>
        <v/>
      </c>
      <c r="B265" s="57"/>
      <c r="C265" s="2051"/>
      <c r="D265" s="2053"/>
      <c r="E265" s="2051"/>
      <c r="F265" s="2772"/>
      <c r="G265" s="1121">
        <f>Import!Q962</f>
        <v>0</v>
      </c>
      <c r="H265" s="2774"/>
      <c r="I265" s="450"/>
      <c r="J265" s="2775"/>
      <c r="K265" s="450"/>
      <c r="L265" s="2775"/>
      <c r="M265" s="450"/>
      <c r="N265" s="2775"/>
      <c r="O265" s="450"/>
      <c r="P265" s="2775"/>
      <c r="Q265" s="11"/>
      <c r="R265" s="11"/>
      <c r="S265" s="397"/>
      <c r="T265" s="419"/>
      <c r="U265" s="444">
        <f>Import!N963</f>
        <v>0</v>
      </c>
      <c r="V265" s="11"/>
      <c r="W265" s="306"/>
      <c r="X265" s="306"/>
      <c r="Y265" s="306"/>
      <c r="Z265" s="11"/>
      <c r="AE265" s="204"/>
      <c r="AF265" s="204"/>
      <c r="AG265" s="204"/>
      <c r="AH265" s="204"/>
      <c r="AI265" s="922"/>
      <c r="AJ265" s="205"/>
      <c r="AK265" s="973"/>
      <c r="AL265" s="973">
        <f>AL264</f>
        <v>0</v>
      </c>
      <c r="AP265" s="204"/>
      <c r="AQ265" s="204"/>
      <c r="AR265" s="204"/>
      <c r="AS265" s="204"/>
      <c r="AT265" s="204"/>
      <c r="AU265" s="205"/>
      <c r="AV265" s="973"/>
      <c r="AW265" s="973">
        <f>AW264</f>
        <v>0</v>
      </c>
      <c r="BA265" s="204"/>
      <c r="BB265" s="204"/>
      <c r="BC265" s="204"/>
      <c r="BD265" s="204"/>
      <c r="BE265" s="204"/>
      <c r="BF265" s="205"/>
      <c r="BG265" s="973"/>
      <c r="BH265" s="973">
        <f>BH264</f>
        <v>0</v>
      </c>
      <c r="BL265" s="204"/>
      <c r="BM265" s="204"/>
      <c r="BN265" s="204"/>
      <c r="BO265" s="204"/>
      <c r="BP265" s="204"/>
      <c r="BQ265" s="205"/>
      <c r="BR265" s="973"/>
      <c r="BS265" s="973">
        <f>BS264</f>
        <v>0</v>
      </c>
      <c r="BW265" s="204"/>
      <c r="BX265" s="204"/>
      <c r="BY265" s="204"/>
      <c r="BZ265" s="204"/>
      <c r="CA265" s="204"/>
      <c r="CB265" s="205"/>
      <c r="CC265" s="973"/>
      <c r="CD265" s="973">
        <f>CD264</f>
        <v>0</v>
      </c>
      <c r="CE265" s="11"/>
      <c r="CF265" s="11"/>
      <c r="CG265" s="11"/>
      <c r="CH265" s="11"/>
      <c r="CI265" s="11"/>
      <c r="CJ265" s="11"/>
      <c r="CK265" s="11"/>
      <c r="CL265" s="11"/>
      <c r="CM265" s="11"/>
    </row>
    <row r="266" spans="1:91" ht="24.75" customHeight="1">
      <c r="A266" s="949" t="str">
        <f>IF(E266&gt;0,"Wypełnione","")</f>
        <v/>
      </c>
      <c r="B266" s="57"/>
      <c r="C266" s="2050">
        <f>'Og s3a'!C975</f>
        <v>0</v>
      </c>
      <c r="D266" s="2052">
        <f>'Og s3a'!E975</f>
        <v>0</v>
      </c>
      <c r="E266" s="2050">
        <f>'Og s3a'!F975</f>
        <v>0</v>
      </c>
      <c r="F266" s="2771"/>
      <c r="G266" s="448">
        <f>T266</f>
        <v>0</v>
      </c>
      <c r="H266" s="2773">
        <f>U266</f>
        <v>0</v>
      </c>
      <c r="I266" s="451"/>
      <c r="J266" s="2775"/>
      <c r="K266" s="451"/>
      <c r="L266" s="2775"/>
      <c r="M266" s="451"/>
      <c r="N266" s="2775"/>
      <c r="O266" s="451"/>
      <c r="P266" s="2775"/>
      <c r="Q266" s="11"/>
      <c r="R266" s="11"/>
      <c r="S266" s="396">
        <f>'Og s3a'!G975</f>
        <v>0</v>
      </c>
      <c r="T266" s="398">
        <f>'Og s3a'!D975</f>
        <v>0</v>
      </c>
      <c r="U266" s="444">
        <f>Import!N964</f>
        <v>0</v>
      </c>
      <c r="V266" s="11"/>
      <c r="W266" s="306"/>
      <c r="X266" s="306"/>
      <c r="Y266" s="306"/>
      <c r="Z266" s="970">
        <f>IF(F266=AF$7,1,0)</f>
        <v>0</v>
      </c>
      <c r="AA266" s="970">
        <f>Z266*D266</f>
        <v>0</v>
      </c>
      <c r="AB266" s="978">
        <f>IF($Z266=0,0,IF(AF266+AH266+AJ266&gt;0,$AA266,0))</f>
        <v>0</v>
      </c>
      <c r="AC266" s="980">
        <f>IF($Z266=0,0,IF(AND(AB266=0,G267&gt;0),$AA266,0))</f>
        <v>0</v>
      </c>
      <c r="AD266" s="969">
        <f>AA266-AB266-AC266</f>
        <v>0</v>
      </c>
      <c r="AE266" s="204">
        <f t="shared" si="235"/>
        <v>0</v>
      </c>
      <c r="AF266" s="204">
        <f t="shared" si="235"/>
        <v>0</v>
      </c>
      <c r="AG266" s="204">
        <f t="shared" si="235"/>
        <v>0</v>
      </c>
      <c r="AH266" s="204">
        <f t="shared" si="235"/>
        <v>0</v>
      </c>
      <c r="AI266" s="922">
        <f t="shared" si="235"/>
        <v>0</v>
      </c>
      <c r="AJ266" s="205">
        <f t="shared" si="235"/>
        <v>0</v>
      </c>
      <c r="AK266" s="973">
        <f>IF($Z266=1,0,IF(AND($Z266=0,AF266&gt;0),1,IF(AND($Z266=0,AH266&gt;0),1,IF(AND($Z266=0,AJ266&gt;0),1,0))))</f>
        <v>0</v>
      </c>
      <c r="AL266" s="973">
        <f t="shared" si="230"/>
        <v>0</v>
      </c>
      <c r="AM266" s="978">
        <f>IF($Z266=0,0,IF(AQ266+AS266+AU266&gt;0,$AA266,0))</f>
        <v>0</v>
      </c>
      <c r="AN266" s="980">
        <f>IF($Z266=0,0,IF(AND(AM266=0,I267&gt;0),$AA266,0))</f>
        <v>0</v>
      </c>
      <c r="AO266" s="969">
        <f>$AA266-AM266-AN266</f>
        <v>0</v>
      </c>
      <c r="AP266" s="204">
        <f t="shared" si="236"/>
        <v>0</v>
      </c>
      <c r="AQ266" s="204">
        <f t="shared" si="236"/>
        <v>0</v>
      </c>
      <c r="AR266" s="204">
        <f t="shared" si="236"/>
        <v>0</v>
      </c>
      <c r="AS266" s="204">
        <f t="shared" si="236"/>
        <v>0</v>
      </c>
      <c r="AT266" s="204">
        <f t="shared" si="236"/>
        <v>0</v>
      </c>
      <c r="AU266" s="205">
        <f t="shared" si="236"/>
        <v>0</v>
      </c>
      <c r="AV266" s="973">
        <f>IF($Z266=1,0,IF(AND($Z266=0,AQ266&gt;0),1,IF(AND($Z266=0,AS266&gt;0),1,IF(AND($Z266=0,AU266&gt;0),1,0))))</f>
        <v>0</v>
      </c>
      <c r="AW266" s="973">
        <f t="shared" si="231"/>
        <v>0</v>
      </c>
      <c r="AX266" s="978">
        <f>IF($Z266=0,0,IF(BB266+BD266+BF266&gt;0,$AA266,0))</f>
        <v>0</v>
      </c>
      <c r="AY266" s="980">
        <f>IF($Z266=0,0,IF(AND(AX266=0,K267&gt;0),$AA266,0))</f>
        <v>0</v>
      </c>
      <c r="AZ266" s="969">
        <f>$AA266-AX266-AY266</f>
        <v>0</v>
      </c>
      <c r="BA266" s="204">
        <f t="shared" si="237"/>
        <v>0</v>
      </c>
      <c r="BB266" s="204">
        <f t="shared" si="237"/>
        <v>0</v>
      </c>
      <c r="BC266" s="204">
        <f t="shared" si="237"/>
        <v>0</v>
      </c>
      <c r="BD266" s="204">
        <f t="shared" si="237"/>
        <v>0</v>
      </c>
      <c r="BE266" s="204">
        <f t="shared" si="237"/>
        <v>0</v>
      </c>
      <c r="BF266" s="205">
        <f t="shared" si="237"/>
        <v>0</v>
      </c>
      <c r="BG266" s="973">
        <f>IF($Z266=1,0,IF(AND($Z266=0,BB266&gt;0),1,IF(AND($Z266=0,BD266&gt;0),1,IF(AND($Z266=0,BF266&gt;0),1,0))))</f>
        <v>0</v>
      </c>
      <c r="BH266" s="973">
        <f t="shared" si="232"/>
        <v>0</v>
      </c>
      <c r="BI266" s="978">
        <f>IF($Z266=0,0,IF(BM266+BO266+BQ266&gt;0,$AA266,0))</f>
        <v>0</v>
      </c>
      <c r="BJ266" s="980">
        <f>IF($Z266=0,0,IF(AND(BI266=0,M267&gt;0),$AA266,0))</f>
        <v>0</v>
      </c>
      <c r="BK266" s="969">
        <f>$AA266-BI266-BJ266</f>
        <v>0</v>
      </c>
      <c r="BL266" s="204">
        <f t="shared" si="238"/>
        <v>0</v>
      </c>
      <c r="BM266" s="204">
        <f t="shared" si="238"/>
        <v>0</v>
      </c>
      <c r="BN266" s="204">
        <f t="shared" si="238"/>
        <v>0</v>
      </c>
      <c r="BO266" s="204">
        <f t="shared" si="238"/>
        <v>0</v>
      </c>
      <c r="BP266" s="204">
        <f t="shared" si="238"/>
        <v>0</v>
      </c>
      <c r="BQ266" s="205">
        <f t="shared" si="238"/>
        <v>0</v>
      </c>
      <c r="BR266" s="973">
        <f>IF($Z266=1,0,IF(AND($Z266=0,BM266&gt;0),1,IF(AND($Z266=0,BO266&gt;0),1,IF(AND($Z266=0,BQ266&gt;0),1,0))))</f>
        <v>0</v>
      </c>
      <c r="BS266" s="973">
        <f t="shared" si="233"/>
        <v>0</v>
      </c>
      <c r="BT266" s="978">
        <f>IF($Z266=0,0,IF(BX266+BZ266+CB266&gt;0,$AA266,0))</f>
        <v>0</v>
      </c>
      <c r="BU266" s="980">
        <f>IF($Z266=0,0,IF(AND(BT266=0,O267&gt;0),$AA266,0))</f>
        <v>0</v>
      </c>
      <c r="BV266" s="969">
        <f>$AA266-BT266-BU266</f>
        <v>0</v>
      </c>
      <c r="BW266" s="204">
        <f t="shared" si="239"/>
        <v>0</v>
      </c>
      <c r="BX266" s="204">
        <f t="shared" si="239"/>
        <v>0</v>
      </c>
      <c r="BY266" s="204">
        <f t="shared" si="239"/>
        <v>0</v>
      </c>
      <c r="BZ266" s="204">
        <f t="shared" si="239"/>
        <v>0</v>
      </c>
      <c r="CA266" s="204">
        <f t="shared" si="239"/>
        <v>0</v>
      </c>
      <c r="CB266" s="205">
        <f t="shared" si="239"/>
        <v>0</v>
      </c>
      <c r="CC266" s="973">
        <f>IF($Z266=1,0,IF(AND($Z266=0,BX266&gt;0),1,IF(AND($Z266=0,BZ266&gt;0),1,IF(AND($Z266=0,CB266&gt;0),1,0))))</f>
        <v>0</v>
      </c>
      <c r="CD266" s="973">
        <f t="shared" si="234"/>
        <v>0</v>
      </c>
      <c r="CE266" s="11"/>
      <c r="CF266" s="11"/>
      <c r="CG266" s="11"/>
      <c r="CH266" s="11"/>
      <c r="CI266" s="11"/>
      <c r="CJ266" s="11"/>
      <c r="CK266" s="11"/>
      <c r="CL266" s="11"/>
      <c r="CM266" s="11"/>
    </row>
    <row r="267" spans="1:91" ht="14.25" customHeight="1">
      <c r="A267" s="950" t="str">
        <f>A266</f>
        <v/>
      </c>
      <c r="B267" s="57"/>
      <c r="C267" s="2051"/>
      <c r="D267" s="2053"/>
      <c r="E267" s="2051"/>
      <c r="F267" s="2772"/>
      <c r="G267" s="1121">
        <f>Import!Q964</f>
        <v>0</v>
      </c>
      <c r="H267" s="2774"/>
      <c r="I267" s="450"/>
      <c r="J267" s="2775"/>
      <c r="K267" s="450"/>
      <c r="L267" s="2775"/>
      <c r="M267" s="450"/>
      <c r="N267" s="2775"/>
      <c r="O267" s="450"/>
      <c r="P267" s="2775"/>
      <c r="Q267" s="11"/>
      <c r="R267" s="11"/>
      <c r="S267" s="397"/>
      <c r="T267" s="419"/>
      <c r="U267" s="444">
        <f>Import!N965</f>
        <v>0</v>
      </c>
      <c r="V267" s="11"/>
      <c r="W267" s="306"/>
      <c r="X267" s="306"/>
      <c r="Y267" s="306"/>
      <c r="Z267" s="11"/>
      <c r="AE267" s="204"/>
      <c r="AF267" s="204"/>
      <c r="AG267" s="204"/>
      <c r="AH267" s="204"/>
      <c r="AI267" s="922"/>
      <c r="AJ267" s="205"/>
      <c r="AK267" s="973"/>
      <c r="AL267" s="973">
        <f>AL266</f>
        <v>0</v>
      </c>
      <c r="AP267" s="204"/>
      <c r="AQ267" s="204"/>
      <c r="AR267" s="204"/>
      <c r="AS267" s="204"/>
      <c r="AT267" s="204"/>
      <c r="AU267" s="205"/>
      <c r="AV267" s="973"/>
      <c r="AW267" s="973">
        <f>AW266</f>
        <v>0</v>
      </c>
      <c r="BA267" s="204"/>
      <c r="BB267" s="204"/>
      <c r="BC267" s="204"/>
      <c r="BD267" s="204"/>
      <c r="BE267" s="204"/>
      <c r="BF267" s="205"/>
      <c r="BG267" s="973"/>
      <c r="BH267" s="973">
        <f>BH266</f>
        <v>0</v>
      </c>
      <c r="BL267" s="204"/>
      <c r="BM267" s="204"/>
      <c r="BN267" s="204"/>
      <c r="BO267" s="204"/>
      <c r="BP267" s="204"/>
      <c r="BQ267" s="205"/>
      <c r="BR267" s="973"/>
      <c r="BS267" s="973">
        <f>BS266</f>
        <v>0</v>
      </c>
      <c r="BW267" s="204"/>
      <c r="BX267" s="204"/>
      <c r="BY267" s="204"/>
      <c r="BZ267" s="204"/>
      <c r="CA267" s="204"/>
      <c r="CB267" s="205"/>
      <c r="CC267" s="973"/>
      <c r="CD267" s="973">
        <f>CD266</f>
        <v>0</v>
      </c>
      <c r="CE267" s="11"/>
      <c r="CF267" s="11"/>
      <c r="CG267" s="11"/>
      <c r="CH267" s="11"/>
      <c r="CI267" s="11"/>
      <c r="CJ267" s="11"/>
      <c r="CK267" s="11"/>
      <c r="CL267" s="11"/>
      <c r="CM267" s="11"/>
    </row>
    <row r="268" spans="1:91" ht="24.75" customHeight="1">
      <c r="A268" s="949" t="str">
        <f>IF(E268&gt;0,"Wypełnione","")</f>
        <v/>
      </c>
      <c r="B268" s="57"/>
      <c r="C268" s="2050">
        <f>'Og s3a'!C977</f>
        <v>0</v>
      </c>
      <c r="D268" s="2052">
        <f>'Og s3a'!E977</f>
        <v>0</v>
      </c>
      <c r="E268" s="2050">
        <f>'Og s3a'!F977</f>
        <v>0</v>
      </c>
      <c r="F268" s="2771"/>
      <c r="G268" s="448">
        <f>T268</f>
        <v>0</v>
      </c>
      <c r="H268" s="2773">
        <f>U268</f>
        <v>0</v>
      </c>
      <c r="I268" s="451"/>
      <c r="J268" s="2775"/>
      <c r="K268" s="451"/>
      <c r="L268" s="2775"/>
      <c r="M268" s="451"/>
      <c r="N268" s="2775"/>
      <c r="O268" s="451"/>
      <c r="P268" s="2775"/>
      <c r="Q268" s="11"/>
      <c r="R268" s="11"/>
      <c r="S268" s="396">
        <f>'Og s3a'!G977</f>
        <v>0</v>
      </c>
      <c r="T268" s="398">
        <f>'Og s3a'!D977</f>
        <v>0</v>
      </c>
      <c r="U268" s="444">
        <f>Import!N966</f>
        <v>0</v>
      </c>
      <c r="V268" s="11"/>
      <c r="W268" s="306"/>
      <c r="X268" s="306"/>
      <c r="Y268" s="306"/>
      <c r="Z268" s="970">
        <f>IF(F268=AF$7,1,0)</f>
        <v>0</v>
      </c>
      <c r="AA268" s="970">
        <f>Z268*D268</f>
        <v>0</v>
      </c>
      <c r="AB268" s="978">
        <f>IF($Z268=0,0,IF(AF268+AH268+AJ268&gt;0,$AA268,0))</f>
        <v>0</v>
      </c>
      <c r="AC268" s="980">
        <f>IF($Z268=0,0,IF(AND(AB268=0,G269&gt;0),$AA268,0))</f>
        <v>0</v>
      </c>
      <c r="AD268" s="969">
        <f>AA268-AB268-AC268</f>
        <v>0</v>
      </c>
      <c r="AE268" s="204">
        <f t="shared" si="235"/>
        <v>0</v>
      </c>
      <c r="AF268" s="204">
        <f t="shared" si="235"/>
        <v>0</v>
      </c>
      <c r="AG268" s="204">
        <f t="shared" si="235"/>
        <v>0</v>
      </c>
      <c r="AH268" s="204">
        <f t="shared" si="235"/>
        <v>0</v>
      </c>
      <c r="AI268" s="922">
        <f t="shared" si="235"/>
        <v>0</v>
      </c>
      <c r="AJ268" s="205">
        <f t="shared" si="235"/>
        <v>0</v>
      </c>
      <c r="AK268" s="973">
        <f>IF($Z268=1,0,IF(AND($Z268=0,AF268&gt;0),1,IF(AND($Z268=0,AH268&gt;0),1,IF(AND($Z268=0,AJ268&gt;0),1,0))))</f>
        <v>0</v>
      </c>
      <c r="AL268" s="973">
        <f t="shared" si="230"/>
        <v>0</v>
      </c>
      <c r="AM268" s="978">
        <f>IF($Z268=0,0,IF(AQ268+AS268+AU268&gt;0,$AA268,0))</f>
        <v>0</v>
      </c>
      <c r="AN268" s="980">
        <f>IF($Z268=0,0,IF(AND(AM268=0,I269&gt;0),$AA268,0))</f>
        <v>0</v>
      </c>
      <c r="AO268" s="969">
        <f>$AA268-AM268-AN268</f>
        <v>0</v>
      </c>
      <c r="AP268" s="204">
        <f t="shared" si="236"/>
        <v>0</v>
      </c>
      <c r="AQ268" s="204">
        <f t="shared" si="236"/>
        <v>0</v>
      </c>
      <c r="AR268" s="204">
        <f t="shared" si="236"/>
        <v>0</v>
      </c>
      <c r="AS268" s="204">
        <f t="shared" si="236"/>
        <v>0</v>
      </c>
      <c r="AT268" s="204">
        <f t="shared" si="236"/>
        <v>0</v>
      </c>
      <c r="AU268" s="205">
        <f t="shared" si="236"/>
        <v>0</v>
      </c>
      <c r="AV268" s="973">
        <f>IF($Z268=1,0,IF(AND($Z268=0,AQ268&gt;0),1,IF(AND($Z268=0,AS268&gt;0),1,IF(AND($Z268=0,AU268&gt;0),1,0))))</f>
        <v>0</v>
      </c>
      <c r="AW268" s="973">
        <f t="shared" si="231"/>
        <v>0</v>
      </c>
      <c r="AX268" s="978">
        <f>IF($Z268=0,0,IF(BB268+BD268+BF268&gt;0,$AA268,0))</f>
        <v>0</v>
      </c>
      <c r="AY268" s="980">
        <f>IF($Z268=0,0,IF(AND(AX268=0,K269&gt;0),$AA268,0))</f>
        <v>0</v>
      </c>
      <c r="AZ268" s="969">
        <f>$AA268-AX268-AY268</f>
        <v>0</v>
      </c>
      <c r="BA268" s="204">
        <f t="shared" si="237"/>
        <v>0</v>
      </c>
      <c r="BB268" s="204">
        <f t="shared" si="237"/>
        <v>0</v>
      </c>
      <c r="BC268" s="204">
        <f t="shared" si="237"/>
        <v>0</v>
      </c>
      <c r="BD268" s="204">
        <f t="shared" si="237"/>
        <v>0</v>
      </c>
      <c r="BE268" s="204">
        <f t="shared" si="237"/>
        <v>0</v>
      </c>
      <c r="BF268" s="205">
        <f t="shared" si="237"/>
        <v>0</v>
      </c>
      <c r="BG268" s="973">
        <f>IF($Z268=1,0,IF(AND($Z268=0,BB268&gt;0),1,IF(AND($Z268=0,BD268&gt;0),1,IF(AND($Z268=0,BF268&gt;0),1,0))))</f>
        <v>0</v>
      </c>
      <c r="BH268" s="973">
        <f t="shared" si="232"/>
        <v>0</v>
      </c>
      <c r="BI268" s="978">
        <f>IF($Z268=0,0,IF(BM268+BO268+BQ268&gt;0,$AA268,0))</f>
        <v>0</v>
      </c>
      <c r="BJ268" s="980">
        <f>IF($Z268=0,0,IF(AND(BI268=0,M269&gt;0),$AA268,0))</f>
        <v>0</v>
      </c>
      <c r="BK268" s="969">
        <f>$AA268-BI268-BJ268</f>
        <v>0</v>
      </c>
      <c r="BL268" s="204">
        <f t="shared" si="238"/>
        <v>0</v>
      </c>
      <c r="BM268" s="204">
        <f t="shared" si="238"/>
        <v>0</v>
      </c>
      <c r="BN268" s="204">
        <f t="shared" si="238"/>
        <v>0</v>
      </c>
      <c r="BO268" s="204">
        <f t="shared" si="238"/>
        <v>0</v>
      </c>
      <c r="BP268" s="204">
        <f t="shared" si="238"/>
        <v>0</v>
      </c>
      <c r="BQ268" s="205">
        <f t="shared" si="238"/>
        <v>0</v>
      </c>
      <c r="BR268" s="973">
        <f>IF($Z268=1,0,IF(AND($Z268=0,BM268&gt;0),1,IF(AND($Z268=0,BO268&gt;0),1,IF(AND($Z268=0,BQ268&gt;0),1,0))))</f>
        <v>0</v>
      </c>
      <c r="BS268" s="973">
        <f t="shared" si="233"/>
        <v>0</v>
      </c>
      <c r="BT268" s="978">
        <f>IF($Z268=0,0,IF(BX268+BZ268+CB268&gt;0,$AA268,0))</f>
        <v>0</v>
      </c>
      <c r="BU268" s="980">
        <f>IF($Z268=0,0,IF(AND(BT268=0,O269&gt;0),$AA268,0))</f>
        <v>0</v>
      </c>
      <c r="BV268" s="969">
        <f>$AA268-BT268-BU268</f>
        <v>0</v>
      </c>
      <c r="BW268" s="204">
        <f t="shared" si="239"/>
        <v>0</v>
      </c>
      <c r="BX268" s="204">
        <f t="shared" si="239"/>
        <v>0</v>
      </c>
      <c r="BY268" s="204">
        <f t="shared" si="239"/>
        <v>0</v>
      </c>
      <c r="BZ268" s="204">
        <f t="shared" si="239"/>
        <v>0</v>
      </c>
      <c r="CA268" s="204">
        <f t="shared" si="239"/>
        <v>0</v>
      </c>
      <c r="CB268" s="205">
        <f t="shared" si="239"/>
        <v>0</v>
      </c>
      <c r="CC268" s="973">
        <f>IF($Z268=1,0,IF(AND($Z268=0,BX268&gt;0),1,IF(AND($Z268=0,BZ268&gt;0),1,IF(AND($Z268=0,CB268&gt;0),1,0))))</f>
        <v>0</v>
      </c>
      <c r="CD268" s="973">
        <f t="shared" si="234"/>
        <v>0</v>
      </c>
      <c r="CE268" s="11"/>
      <c r="CF268" s="11"/>
      <c r="CG268" s="11"/>
      <c r="CH268" s="11"/>
      <c r="CI268" s="11"/>
      <c r="CJ268" s="11"/>
      <c r="CK268" s="11"/>
      <c r="CL268" s="11"/>
      <c r="CM268" s="11"/>
    </row>
    <row r="269" spans="1:91" ht="14.25" customHeight="1">
      <c r="A269" s="950" t="str">
        <f>A268</f>
        <v/>
      </c>
      <c r="B269" s="57"/>
      <c r="C269" s="2051"/>
      <c r="D269" s="2053"/>
      <c r="E269" s="2051"/>
      <c r="F269" s="2772"/>
      <c r="G269" s="1121">
        <f>Import!Q966</f>
        <v>0</v>
      </c>
      <c r="H269" s="2774"/>
      <c r="I269" s="450"/>
      <c r="J269" s="2775"/>
      <c r="K269" s="450"/>
      <c r="L269" s="2775"/>
      <c r="M269" s="450"/>
      <c r="N269" s="2775"/>
      <c r="O269" s="450"/>
      <c r="P269" s="2775"/>
      <c r="Q269" s="11"/>
      <c r="R269" s="11"/>
      <c r="S269" s="397"/>
      <c r="T269" s="419"/>
      <c r="U269" s="444">
        <f>Import!N967</f>
        <v>0</v>
      </c>
      <c r="V269" s="11"/>
      <c r="W269" s="306"/>
      <c r="X269" s="306"/>
      <c r="Y269" s="306"/>
      <c r="Z269" s="11"/>
      <c r="AE269" s="204"/>
      <c r="AF269" s="204"/>
      <c r="AG269" s="204"/>
      <c r="AH269" s="204"/>
      <c r="AI269" s="922"/>
      <c r="AJ269" s="205"/>
      <c r="AK269" s="973"/>
      <c r="AL269" s="973">
        <f>AL268</f>
        <v>0</v>
      </c>
      <c r="AP269" s="204"/>
      <c r="AQ269" s="204"/>
      <c r="AR269" s="204"/>
      <c r="AS269" s="204"/>
      <c r="AT269" s="204"/>
      <c r="AU269" s="205"/>
      <c r="AV269" s="973"/>
      <c r="AW269" s="973">
        <f>AW268</f>
        <v>0</v>
      </c>
      <c r="BA269" s="204"/>
      <c r="BB269" s="204"/>
      <c r="BC269" s="204"/>
      <c r="BD269" s="204"/>
      <c r="BE269" s="204"/>
      <c r="BF269" s="205"/>
      <c r="BG269" s="973"/>
      <c r="BH269" s="973">
        <f>BH268</f>
        <v>0</v>
      </c>
      <c r="BL269" s="204"/>
      <c r="BM269" s="204"/>
      <c r="BN269" s="204"/>
      <c r="BO269" s="204"/>
      <c r="BP269" s="204"/>
      <c r="BQ269" s="205"/>
      <c r="BR269" s="973"/>
      <c r="BS269" s="973">
        <f>BS268</f>
        <v>0</v>
      </c>
      <c r="BW269" s="204"/>
      <c r="BX269" s="204"/>
      <c r="BY269" s="204"/>
      <c r="BZ269" s="204"/>
      <c r="CA269" s="204"/>
      <c r="CB269" s="205"/>
      <c r="CC269" s="973"/>
      <c r="CD269" s="973">
        <f>CD268</f>
        <v>0</v>
      </c>
      <c r="CE269" s="11"/>
      <c r="CF269" s="11"/>
      <c r="CG269" s="11"/>
      <c r="CH269" s="11"/>
      <c r="CI269" s="11"/>
      <c r="CJ269" s="11"/>
      <c r="CK269" s="11"/>
      <c r="CL269" s="11"/>
      <c r="CM269" s="11"/>
    </row>
    <row r="270" spans="1:91" ht="24.75" customHeight="1">
      <c r="A270" s="949" t="str">
        <f>IF(E270&gt;0,"Wypełnione","")</f>
        <v/>
      </c>
      <c r="B270" s="57"/>
      <c r="C270" s="2050">
        <f>'Og s3a'!C979</f>
        <v>0</v>
      </c>
      <c r="D270" s="2052">
        <f>'Og s3a'!E979</f>
        <v>0</v>
      </c>
      <c r="E270" s="2050">
        <f>'Og s3a'!F979</f>
        <v>0</v>
      </c>
      <c r="F270" s="2771"/>
      <c r="G270" s="448">
        <f>T270</f>
        <v>0</v>
      </c>
      <c r="H270" s="2773">
        <f>U270</f>
        <v>0</v>
      </c>
      <c r="I270" s="451"/>
      <c r="J270" s="2775"/>
      <c r="K270" s="451"/>
      <c r="L270" s="2775"/>
      <c r="M270" s="451"/>
      <c r="N270" s="2775"/>
      <c r="O270" s="451"/>
      <c r="P270" s="2775"/>
      <c r="Q270" s="11"/>
      <c r="R270" s="11"/>
      <c r="S270" s="396">
        <f>'Og s3a'!G979</f>
        <v>0</v>
      </c>
      <c r="T270" s="398">
        <f>'Og s3a'!D979</f>
        <v>0</v>
      </c>
      <c r="U270" s="444">
        <f>Import!N968</f>
        <v>0</v>
      </c>
      <c r="V270" s="11"/>
      <c r="W270" s="306"/>
      <c r="X270" s="306"/>
      <c r="Y270" s="306"/>
      <c r="Z270" s="970">
        <f>IF(F270=AF$7,1,0)</f>
        <v>0</v>
      </c>
      <c r="AA270" s="970">
        <f>Z270*D270</f>
        <v>0</v>
      </c>
      <c r="AB270" s="978">
        <f>IF($Z270=0,0,IF(AF270+AH270+AJ270&gt;0,$AA270,0))</f>
        <v>0</v>
      </c>
      <c r="AC270" s="980">
        <f>IF($Z270=0,0,IF(AND(AB270=0,G271&gt;0),$AA270,0))</f>
        <v>0</v>
      </c>
      <c r="AD270" s="969">
        <f>AA270-AB270-AC270</f>
        <v>0</v>
      </c>
      <c r="AE270" s="204">
        <f t="shared" si="235"/>
        <v>0</v>
      </c>
      <c r="AF270" s="204">
        <f t="shared" si="235"/>
        <v>0</v>
      </c>
      <c r="AG270" s="204">
        <f t="shared" si="235"/>
        <v>0</v>
      </c>
      <c r="AH270" s="204">
        <f t="shared" si="235"/>
        <v>0</v>
      </c>
      <c r="AI270" s="922">
        <f t="shared" si="235"/>
        <v>0</v>
      </c>
      <c r="AJ270" s="205">
        <f t="shared" si="235"/>
        <v>0</v>
      </c>
      <c r="AK270" s="973">
        <f>IF($Z270=1,0,IF(AND($Z270=0,AF270&gt;0),1,IF(AND($Z270=0,AH270&gt;0),1,IF(AND($Z270=0,AJ270&gt;0),1,0))))</f>
        <v>0</v>
      </c>
      <c r="AL270" s="973">
        <f t="shared" si="230"/>
        <v>0</v>
      </c>
      <c r="AM270" s="978">
        <f>IF($Z270=0,0,IF(AQ270+AS270+AU270&gt;0,$AA270,0))</f>
        <v>0</v>
      </c>
      <c r="AN270" s="980">
        <f>IF($Z270=0,0,IF(AND(AM270=0,I271&gt;0),$AA270,0))</f>
        <v>0</v>
      </c>
      <c r="AO270" s="969">
        <f>$AA270-AM270-AN270</f>
        <v>0</v>
      </c>
      <c r="AP270" s="204">
        <f t="shared" si="236"/>
        <v>0</v>
      </c>
      <c r="AQ270" s="204">
        <f t="shared" si="236"/>
        <v>0</v>
      </c>
      <c r="AR270" s="204">
        <f t="shared" si="236"/>
        <v>0</v>
      </c>
      <c r="AS270" s="204">
        <f t="shared" si="236"/>
        <v>0</v>
      </c>
      <c r="AT270" s="204">
        <f t="shared" si="236"/>
        <v>0</v>
      </c>
      <c r="AU270" s="205">
        <f t="shared" si="236"/>
        <v>0</v>
      </c>
      <c r="AV270" s="973">
        <f>IF($Z270=1,0,IF(AND($Z270=0,AQ270&gt;0),1,IF(AND($Z270=0,AS270&gt;0),1,IF(AND($Z270=0,AU270&gt;0),1,0))))</f>
        <v>0</v>
      </c>
      <c r="AW270" s="973">
        <f t="shared" si="231"/>
        <v>0</v>
      </c>
      <c r="AX270" s="978">
        <f>IF($Z270=0,0,IF(BB270+BD270+BF270&gt;0,$AA270,0))</f>
        <v>0</v>
      </c>
      <c r="AY270" s="980">
        <f>IF($Z270=0,0,IF(AND(AX270=0,K271&gt;0),$AA270,0))</f>
        <v>0</v>
      </c>
      <c r="AZ270" s="969">
        <f>$AA270-AX270-AY270</f>
        <v>0</v>
      </c>
      <c r="BA270" s="204">
        <f t="shared" si="237"/>
        <v>0</v>
      </c>
      <c r="BB270" s="204">
        <f t="shared" si="237"/>
        <v>0</v>
      </c>
      <c r="BC270" s="204">
        <f t="shared" si="237"/>
        <v>0</v>
      </c>
      <c r="BD270" s="204">
        <f t="shared" si="237"/>
        <v>0</v>
      </c>
      <c r="BE270" s="204">
        <f t="shared" si="237"/>
        <v>0</v>
      </c>
      <c r="BF270" s="205">
        <f t="shared" si="237"/>
        <v>0</v>
      </c>
      <c r="BG270" s="973">
        <f>IF($Z270=1,0,IF(AND($Z270=0,BB270&gt;0),1,IF(AND($Z270=0,BD270&gt;0),1,IF(AND($Z270=0,BF270&gt;0),1,0))))</f>
        <v>0</v>
      </c>
      <c r="BH270" s="973">
        <f t="shared" si="232"/>
        <v>0</v>
      </c>
      <c r="BI270" s="978">
        <f>IF($Z270=0,0,IF(BM270+BO270+BQ270&gt;0,$AA270,0))</f>
        <v>0</v>
      </c>
      <c r="BJ270" s="980">
        <f>IF($Z270=0,0,IF(AND(BI270=0,M271&gt;0),$AA270,0))</f>
        <v>0</v>
      </c>
      <c r="BK270" s="969">
        <f>$AA270-BI270-BJ270</f>
        <v>0</v>
      </c>
      <c r="BL270" s="204">
        <f t="shared" si="238"/>
        <v>0</v>
      </c>
      <c r="BM270" s="204">
        <f t="shared" si="238"/>
        <v>0</v>
      </c>
      <c r="BN270" s="204">
        <f t="shared" si="238"/>
        <v>0</v>
      </c>
      <c r="BO270" s="204">
        <f t="shared" si="238"/>
        <v>0</v>
      </c>
      <c r="BP270" s="204">
        <f t="shared" si="238"/>
        <v>0</v>
      </c>
      <c r="BQ270" s="205">
        <f t="shared" si="238"/>
        <v>0</v>
      </c>
      <c r="BR270" s="973">
        <f>IF($Z270=1,0,IF(AND($Z270=0,BM270&gt;0),1,IF(AND($Z270=0,BO270&gt;0),1,IF(AND($Z270=0,BQ270&gt;0),1,0))))</f>
        <v>0</v>
      </c>
      <c r="BS270" s="973">
        <f t="shared" si="233"/>
        <v>0</v>
      </c>
      <c r="BT270" s="978">
        <f>IF($Z270=0,0,IF(BX270+BZ270+CB270&gt;0,$AA270,0))</f>
        <v>0</v>
      </c>
      <c r="BU270" s="980">
        <f>IF($Z270=0,0,IF(AND(BT270=0,O271&gt;0),$AA270,0))</f>
        <v>0</v>
      </c>
      <c r="BV270" s="969">
        <f>$AA270-BT270-BU270</f>
        <v>0</v>
      </c>
      <c r="BW270" s="204">
        <f t="shared" si="239"/>
        <v>0</v>
      </c>
      <c r="BX270" s="204">
        <f t="shared" si="239"/>
        <v>0</v>
      </c>
      <c r="BY270" s="204">
        <f t="shared" si="239"/>
        <v>0</v>
      </c>
      <c r="BZ270" s="204">
        <f t="shared" si="239"/>
        <v>0</v>
      </c>
      <c r="CA270" s="204">
        <f t="shared" si="239"/>
        <v>0</v>
      </c>
      <c r="CB270" s="205">
        <f t="shared" si="239"/>
        <v>0</v>
      </c>
      <c r="CC270" s="973">
        <f>IF($Z270=1,0,IF(AND($Z270=0,BX270&gt;0),1,IF(AND($Z270=0,BZ270&gt;0),1,IF(AND($Z270=0,CB270&gt;0),1,0))))</f>
        <v>0</v>
      </c>
      <c r="CD270" s="973">
        <f t="shared" si="234"/>
        <v>0</v>
      </c>
      <c r="CE270" s="11"/>
      <c r="CF270" s="11"/>
      <c r="CG270" s="11"/>
      <c r="CH270" s="11"/>
      <c r="CI270" s="11"/>
      <c r="CJ270" s="11"/>
      <c r="CK270" s="11"/>
      <c r="CL270" s="11"/>
      <c r="CM270" s="11"/>
    </row>
    <row r="271" spans="1:91" ht="14.25" customHeight="1">
      <c r="A271" s="950" t="str">
        <f>A270</f>
        <v/>
      </c>
      <c r="B271" s="57"/>
      <c r="C271" s="2051"/>
      <c r="D271" s="2053"/>
      <c r="E271" s="2051"/>
      <c r="F271" s="2772"/>
      <c r="G271" s="1121">
        <f>Import!Q968</f>
        <v>0</v>
      </c>
      <c r="H271" s="2774"/>
      <c r="I271" s="450"/>
      <c r="J271" s="2775"/>
      <c r="K271" s="450"/>
      <c r="L271" s="2775"/>
      <c r="M271" s="450"/>
      <c r="N271" s="2775"/>
      <c r="O271" s="450"/>
      <c r="P271" s="2775"/>
      <c r="Q271" s="11"/>
      <c r="R271" s="11"/>
      <c r="S271" s="397"/>
      <c r="T271" s="419"/>
      <c r="U271" s="444">
        <f>Import!N969</f>
        <v>0</v>
      </c>
      <c r="V271" s="11"/>
      <c r="W271" s="306"/>
      <c r="X271" s="306"/>
      <c r="Y271" s="306"/>
      <c r="Z271" s="11"/>
      <c r="AE271" s="204"/>
      <c r="AF271" s="204"/>
      <c r="AG271" s="204"/>
      <c r="AH271" s="204"/>
      <c r="AI271" s="922"/>
      <c r="AJ271" s="205"/>
      <c r="AK271" s="973"/>
      <c r="AL271" s="973">
        <f>AL270</f>
        <v>0</v>
      </c>
      <c r="AP271" s="204"/>
      <c r="AQ271" s="204"/>
      <c r="AR271" s="204"/>
      <c r="AS271" s="204"/>
      <c r="AT271" s="204"/>
      <c r="AU271" s="205"/>
      <c r="AV271" s="973"/>
      <c r="AW271" s="973">
        <f>AW270</f>
        <v>0</v>
      </c>
      <c r="BA271" s="204"/>
      <c r="BB271" s="204"/>
      <c r="BC271" s="204"/>
      <c r="BD271" s="204"/>
      <c r="BE271" s="204"/>
      <c r="BF271" s="205"/>
      <c r="BG271" s="973"/>
      <c r="BH271" s="973">
        <f>BH270</f>
        <v>0</v>
      </c>
      <c r="BL271" s="204"/>
      <c r="BM271" s="204"/>
      <c r="BN271" s="204"/>
      <c r="BO271" s="204"/>
      <c r="BP271" s="204"/>
      <c r="BQ271" s="205"/>
      <c r="BR271" s="973"/>
      <c r="BS271" s="973">
        <f>BS270</f>
        <v>0</v>
      </c>
      <c r="BW271" s="204"/>
      <c r="BX271" s="204"/>
      <c r="BY271" s="204"/>
      <c r="BZ271" s="204"/>
      <c r="CA271" s="204"/>
      <c r="CB271" s="205"/>
      <c r="CC271" s="973"/>
      <c r="CD271" s="973">
        <f>CD270</f>
        <v>0</v>
      </c>
      <c r="CE271" s="11"/>
      <c r="CF271" s="11"/>
      <c r="CG271" s="11"/>
      <c r="CH271" s="11"/>
      <c r="CI271" s="11"/>
      <c r="CJ271" s="11"/>
      <c r="CK271" s="11"/>
      <c r="CL271" s="11"/>
      <c r="CM271" s="11"/>
    </row>
    <row r="272" spans="1:91" ht="24.75" customHeight="1">
      <c r="A272" s="949" t="str">
        <f>IF(E272&gt;0,"Wypełnione","")</f>
        <v/>
      </c>
      <c r="B272" s="57"/>
      <c r="C272" s="2050">
        <f>'Og s3a'!C981</f>
        <v>0</v>
      </c>
      <c r="D272" s="2052">
        <f>'Og s3a'!E981</f>
        <v>0</v>
      </c>
      <c r="E272" s="2050">
        <f>'Og s3a'!F981</f>
        <v>0</v>
      </c>
      <c r="F272" s="2771"/>
      <c r="G272" s="448">
        <f>T272</f>
        <v>0</v>
      </c>
      <c r="H272" s="2773">
        <f>U272</f>
        <v>0</v>
      </c>
      <c r="I272" s="451"/>
      <c r="J272" s="2775"/>
      <c r="K272" s="451"/>
      <c r="L272" s="2775"/>
      <c r="M272" s="451"/>
      <c r="N272" s="2775"/>
      <c r="O272" s="451"/>
      <c r="P272" s="2775"/>
      <c r="Q272" s="11"/>
      <c r="R272" s="11"/>
      <c r="S272" s="396">
        <f>'Og s3a'!G981</f>
        <v>0</v>
      </c>
      <c r="T272" s="398">
        <f>'Og s3a'!D981</f>
        <v>0</v>
      </c>
      <c r="U272" s="444">
        <f>Import!N970</f>
        <v>0</v>
      </c>
      <c r="V272" s="11"/>
      <c r="W272" s="306"/>
      <c r="X272" s="306"/>
      <c r="Y272" s="306"/>
      <c r="Z272" s="970">
        <f>IF(F272=AF$7,1,0)</f>
        <v>0</v>
      </c>
      <c r="AA272" s="970">
        <f>Z272*D272</f>
        <v>0</v>
      </c>
      <c r="AB272" s="978">
        <f>IF($Z272=0,0,IF(AF272+AH272+AJ272&gt;0,$AA272,0))</f>
        <v>0</v>
      </c>
      <c r="AC272" s="980">
        <f>IF($Z272=0,0,IF(AND(AB272=0,G273&gt;0),$AA272,0))</f>
        <v>0</v>
      </c>
      <c r="AD272" s="969">
        <f>AA272-AB272-AC272</f>
        <v>0</v>
      </c>
      <c r="AE272" s="204">
        <f t="shared" si="235"/>
        <v>0</v>
      </c>
      <c r="AF272" s="204">
        <f t="shared" si="235"/>
        <v>0</v>
      </c>
      <c r="AG272" s="204">
        <f t="shared" si="235"/>
        <v>0</v>
      </c>
      <c r="AH272" s="204">
        <f t="shared" si="235"/>
        <v>0</v>
      </c>
      <c r="AI272" s="922">
        <f t="shared" si="235"/>
        <v>0</v>
      </c>
      <c r="AJ272" s="205">
        <f t="shared" si="235"/>
        <v>0</v>
      </c>
      <c r="AK272" s="973">
        <f>IF($Z272=1,0,IF(AND($Z272=0,AF272&gt;0),1,IF(AND($Z272=0,AH272&gt;0),1,IF(AND($Z272=0,AJ272&gt;0),1,0))))</f>
        <v>0</v>
      </c>
      <c r="AL272" s="973">
        <f t="shared" ref="AL272:AL334" si="240">IF($Z272=0,0,IF(AND($Z272=1,AE272&gt;0),1,IF(AND($Z272=1,AG272&gt;0),1,IF(AND($Z272=1,AI272&gt;0),1,0))))</f>
        <v>0</v>
      </c>
      <c r="AM272" s="978">
        <f>IF($Z272=0,0,IF(AQ272+AS272+AU272&gt;0,$AA272,0))</f>
        <v>0</v>
      </c>
      <c r="AN272" s="980">
        <f>IF($Z272=0,0,IF(AND(AM272=0,I273&gt;0),$AA272,0))</f>
        <v>0</v>
      </c>
      <c r="AO272" s="969">
        <f>$AA272-AM272-AN272</f>
        <v>0</v>
      </c>
      <c r="AP272" s="204">
        <f t="shared" si="236"/>
        <v>0</v>
      </c>
      <c r="AQ272" s="204">
        <f t="shared" si="236"/>
        <v>0</v>
      </c>
      <c r="AR272" s="204">
        <f t="shared" si="236"/>
        <v>0</v>
      </c>
      <c r="AS272" s="204">
        <f t="shared" si="236"/>
        <v>0</v>
      </c>
      <c r="AT272" s="204">
        <f t="shared" si="236"/>
        <v>0</v>
      </c>
      <c r="AU272" s="205">
        <f t="shared" si="236"/>
        <v>0</v>
      </c>
      <c r="AV272" s="973">
        <f>IF($Z272=1,0,IF(AND($Z272=0,AQ272&gt;0),1,IF(AND($Z272=0,AS272&gt;0),1,IF(AND($Z272=0,AU272&gt;0),1,0))))</f>
        <v>0</v>
      </c>
      <c r="AW272" s="973">
        <f t="shared" ref="AW272:AW334" si="241">IF($Z272=0,0,IF(AND($Z272=1,AP272&gt;0),1,IF(AND($Z272=1,AR272&gt;0),1,IF(AND($Z272=1,AT272&gt;0),1,0))))</f>
        <v>0</v>
      </c>
      <c r="AX272" s="978">
        <f>IF($Z272=0,0,IF(BB272+BD272+BF272&gt;0,$AA272,0))</f>
        <v>0</v>
      </c>
      <c r="AY272" s="980">
        <f>IF($Z272=0,0,IF(AND(AX272=0,K273&gt;0),$AA272,0))</f>
        <v>0</v>
      </c>
      <c r="AZ272" s="969">
        <f>$AA272-AX272-AY272</f>
        <v>0</v>
      </c>
      <c r="BA272" s="204">
        <f t="shared" si="237"/>
        <v>0</v>
      </c>
      <c r="BB272" s="204">
        <f t="shared" si="237"/>
        <v>0</v>
      </c>
      <c r="BC272" s="204">
        <f t="shared" si="237"/>
        <v>0</v>
      </c>
      <c r="BD272" s="204">
        <f t="shared" si="237"/>
        <v>0</v>
      </c>
      <c r="BE272" s="204">
        <f t="shared" si="237"/>
        <v>0</v>
      </c>
      <c r="BF272" s="205">
        <f t="shared" si="237"/>
        <v>0</v>
      </c>
      <c r="BG272" s="973">
        <f>IF($Z272=1,0,IF(AND($Z272=0,BB272&gt;0),1,IF(AND($Z272=0,BD272&gt;0),1,IF(AND($Z272=0,BF272&gt;0),1,0))))</f>
        <v>0</v>
      </c>
      <c r="BH272" s="973">
        <f t="shared" ref="BH272:BH334" si="242">IF($Z272=0,0,IF(AND($Z272=1,BA272&gt;0),1,IF(AND($Z272=1,BC272&gt;0),1,IF(AND($Z272=1,BE272&gt;0),1,0))))</f>
        <v>0</v>
      </c>
      <c r="BI272" s="978">
        <f>IF($Z272=0,0,IF(BM272+BO272+BQ272&gt;0,$AA272,0))</f>
        <v>0</v>
      </c>
      <c r="BJ272" s="980">
        <f>IF($Z272=0,0,IF(AND(BI272=0,M273&gt;0),$AA272,0))</f>
        <v>0</v>
      </c>
      <c r="BK272" s="969">
        <f>$AA272-BI272-BJ272</f>
        <v>0</v>
      </c>
      <c r="BL272" s="204">
        <f t="shared" si="238"/>
        <v>0</v>
      </c>
      <c r="BM272" s="204">
        <f t="shared" si="238"/>
        <v>0</v>
      </c>
      <c r="BN272" s="204">
        <f t="shared" si="238"/>
        <v>0</v>
      </c>
      <c r="BO272" s="204">
        <f t="shared" si="238"/>
        <v>0</v>
      </c>
      <c r="BP272" s="204">
        <f t="shared" si="238"/>
        <v>0</v>
      </c>
      <c r="BQ272" s="205">
        <f t="shared" si="238"/>
        <v>0</v>
      </c>
      <c r="BR272" s="973">
        <f>IF($Z272=1,0,IF(AND($Z272=0,BM272&gt;0),1,IF(AND($Z272=0,BO272&gt;0),1,IF(AND($Z272=0,BQ272&gt;0),1,0))))</f>
        <v>0</v>
      </c>
      <c r="BS272" s="973">
        <f t="shared" ref="BS272:BS334" si="243">IF($Z272=0,0,IF(AND($Z272=1,BL272&gt;0),1,IF(AND($Z272=1,BN272&gt;0),1,IF(AND($Z272=1,BP272&gt;0),1,0))))</f>
        <v>0</v>
      </c>
      <c r="BT272" s="978">
        <f>IF($Z272=0,0,IF(BX272+BZ272+CB272&gt;0,$AA272,0))</f>
        <v>0</v>
      </c>
      <c r="BU272" s="980">
        <f>IF($Z272=0,0,IF(AND(BT272=0,O273&gt;0),$AA272,0))</f>
        <v>0</v>
      </c>
      <c r="BV272" s="969">
        <f>$AA272-BT272-BU272</f>
        <v>0</v>
      </c>
      <c r="BW272" s="204">
        <f t="shared" si="239"/>
        <v>0</v>
      </c>
      <c r="BX272" s="204">
        <f t="shared" si="239"/>
        <v>0</v>
      </c>
      <c r="BY272" s="204">
        <f t="shared" si="239"/>
        <v>0</v>
      </c>
      <c r="BZ272" s="204">
        <f t="shared" si="239"/>
        <v>0</v>
      </c>
      <c r="CA272" s="204">
        <f t="shared" si="239"/>
        <v>0</v>
      </c>
      <c r="CB272" s="205">
        <f t="shared" si="239"/>
        <v>0</v>
      </c>
      <c r="CC272" s="973">
        <f>IF($Z272=1,0,IF(AND($Z272=0,BX272&gt;0),1,IF(AND($Z272=0,BZ272&gt;0),1,IF(AND($Z272=0,CB272&gt;0),1,0))))</f>
        <v>0</v>
      </c>
      <c r="CD272" s="973">
        <f t="shared" ref="CD272:CD334" si="244">IF($Z272=0,0,IF(AND($Z272=1,BW272&gt;0),1,IF(AND($Z272=1,BY272&gt;0),1,IF(AND($Z272=1,CA272&gt;0),1,0))))</f>
        <v>0</v>
      </c>
      <c r="CE272" s="11"/>
      <c r="CF272" s="11"/>
      <c r="CG272" s="11"/>
      <c r="CH272" s="11"/>
      <c r="CI272" s="11"/>
      <c r="CJ272" s="11"/>
      <c r="CK272" s="11"/>
      <c r="CL272" s="11"/>
      <c r="CM272" s="11"/>
    </row>
    <row r="273" spans="1:91" ht="14.25" customHeight="1">
      <c r="A273" s="950" t="str">
        <f>A272</f>
        <v/>
      </c>
      <c r="B273" s="57"/>
      <c r="C273" s="2051"/>
      <c r="D273" s="2053"/>
      <c r="E273" s="2051"/>
      <c r="F273" s="2772"/>
      <c r="G273" s="1121">
        <f>Import!Q970</f>
        <v>0</v>
      </c>
      <c r="H273" s="2774"/>
      <c r="I273" s="450"/>
      <c r="J273" s="2775"/>
      <c r="K273" s="450"/>
      <c r="L273" s="2775"/>
      <c r="M273" s="450"/>
      <c r="N273" s="2775"/>
      <c r="O273" s="450"/>
      <c r="P273" s="2775"/>
      <c r="Q273" s="11"/>
      <c r="R273" s="11"/>
      <c r="S273" s="397"/>
      <c r="T273" s="419"/>
      <c r="U273" s="444">
        <f>Import!N971</f>
        <v>0</v>
      </c>
      <c r="V273" s="11"/>
      <c r="W273" s="306"/>
      <c r="X273" s="306"/>
      <c r="Y273" s="306"/>
      <c r="Z273" s="11"/>
      <c r="AE273" s="204"/>
      <c r="AF273" s="204"/>
      <c r="AG273" s="204"/>
      <c r="AH273" s="204"/>
      <c r="AI273" s="922"/>
      <c r="AJ273" s="205"/>
      <c r="AK273" s="973"/>
      <c r="AL273" s="973">
        <f>AL272</f>
        <v>0</v>
      </c>
      <c r="AP273" s="204"/>
      <c r="AQ273" s="204"/>
      <c r="AR273" s="204"/>
      <c r="AS273" s="204"/>
      <c r="AT273" s="204"/>
      <c r="AU273" s="205"/>
      <c r="AV273" s="973"/>
      <c r="AW273" s="973">
        <f>AW272</f>
        <v>0</v>
      </c>
      <c r="BA273" s="204"/>
      <c r="BB273" s="204"/>
      <c r="BC273" s="204"/>
      <c r="BD273" s="204"/>
      <c r="BE273" s="204"/>
      <c r="BF273" s="205"/>
      <c r="BG273" s="973"/>
      <c r="BH273" s="973">
        <f>BH272</f>
        <v>0</v>
      </c>
      <c r="BL273" s="204"/>
      <c r="BM273" s="204"/>
      <c r="BN273" s="204"/>
      <c r="BO273" s="204"/>
      <c r="BP273" s="204"/>
      <c r="BQ273" s="205"/>
      <c r="BR273" s="973"/>
      <c r="BS273" s="973">
        <f>BS272</f>
        <v>0</v>
      </c>
      <c r="BW273" s="204"/>
      <c r="BX273" s="204"/>
      <c r="BY273" s="204"/>
      <c r="BZ273" s="204"/>
      <c r="CA273" s="204"/>
      <c r="CB273" s="205"/>
      <c r="CC273" s="973"/>
      <c r="CD273" s="973">
        <f>CD272</f>
        <v>0</v>
      </c>
      <c r="CE273" s="11"/>
      <c r="CF273" s="11"/>
      <c r="CG273" s="11"/>
      <c r="CH273" s="11"/>
      <c r="CI273" s="11"/>
      <c r="CJ273" s="11"/>
      <c r="CK273" s="11"/>
      <c r="CL273" s="11"/>
      <c r="CM273" s="11"/>
    </row>
    <row r="274" spans="1:91" ht="24.75" customHeight="1">
      <c r="A274" s="949" t="str">
        <f>IF(E274&gt;0,"Wypełnione","")</f>
        <v/>
      </c>
      <c r="B274" s="57"/>
      <c r="C274" s="2050">
        <f>'Og s3a'!C983</f>
        <v>0</v>
      </c>
      <c r="D274" s="2052">
        <f>'Og s3a'!E983</f>
        <v>0</v>
      </c>
      <c r="E274" s="2050">
        <f>'Og s3a'!F983</f>
        <v>0</v>
      </c>
      <c r="F274" s="2771"/>
      <c r="G274" s="448">
        <f>T274</f>
        <v>0</v>
      </c>
      <c r="H274" s="2773">
        <f>U274</f>
        <v>0</v>
      </c>
      <c r="I274" s="451"/>
      <c r="J274" s="2775"/>
      <c r="K274" s="451"/>
      <c r="L274" s="2775"/>
      <c r="M274" s="451"/>
      <c r="N274" s="2775"/>
      <c r="O274" s="451"/>
      <c r="P274" s="2775"/>
      <c r="Q274" s="11"/>
      <c r="R274" s="11"/>
      <c r="S274" s="396">
        <f>'Og s3a'!G983</f>
        <v>0</v>
      </c>
      <c r="T274" s="398">
        <f>'Og s3a'!D983</f>
        <v>0</v>
      </c>
      <c r="U274" s="444">
        <f>Import!N972</f>
        <v>0</v>
      </c>
      <c r="V274" s="11"/>
      <c r="W274" s="306"/>
      <c r="X274" s="306"/>
      <c r="Y274" s="306"/>
      <c r="Z274" s="970">
        <f>IF(F274=AF$7,1,0)</f>
        <v>0</v>
      </c>
      <c r="AA274" s="970">
        <f>Z274*D274</f>
        <v>0</v>
      </c>
      <c r="AB274" s="978">
        <f>IF($Z274=0,0,IF(AF274+AH274+AJ274&gt;0,$AA274,0))</f>
        <v>0</v>
      </c>
      <c r="AC274" s="980">
        <f>IF($Z274=0,0,IF(AND(AB274=0,G275&gt;0),$AA274,0))</f>
        <v>0</v>
      </c>
      <c r="AD274" s="969">
        <f>AA274-AB274-AC274</f>
        <v>0</v>
      </c>
      <c r="AE274" s="204">
        <f t="shared" si="235"/>
        <v>0</v>
      </c>
      <c r="AF274" s="204">
        <f t="shared" si="235"/>
        <v>0</v>
      </c>
      <c r="AG274" s="204">
        <f t="shared" si="235"/>
        <v>0</v>
      </c>
      <c r="AH274" s="204">
        <f t="shared" si="235"/>
        <v>0</v>
      </c>
      <c r="AI274" s="922">
        <f t="shared" si="235"/>
        <v>0</v>
      </c>
      <c r="AJ274" s="205">
        <f t="shared" si="235"/>
        <v>0</v>
      </c>
      <c r="AK274" s="973">
        <f>IF($Z274=1,0,IF(AND($Z274=0,AF274&gt;0),1,IF(AND($Z274=0,AH274&gt;0),1,IF(AND($Z274=0,AJ274&gt;0),1,0))))</f>
        <v>0</v>
      </c>
      <c r="AL274" s="973">
        <f t="shared" si="240"/>
        <v>0</v>
      </c>
      <c r="AM274" s="978">
        <f>IF($Z274=0,0,IF(AQ274+AS274+AU274&gt;0,$AA274,0))</f>
        <v>0</v>
      </c>
      <c r="AN274" s="980">
        <f>IF($Z274=0,0,IF(AND(AM274=0,I275&gt;0),$AA274,0))</f>
        <v>0</v>
      </c>
      <c r="AO274" s="969">
        <f>$AA274-AM274-AN274</f>
        <v>0</v>
      </c>
      <c r="AP274" s="204">
        <f t="shared" si="236"/>
        <v>0</v>
      </c>
      <c r="AQ274" s="204">
        <f t="shared" si="236"/>
        <v>0</v>
      </c>
      <c r="AR274" s="204">
        <f t="shared" si="236"/>
        <v>0</v>
      </c>
      <c r="AS274" s="204">
        <f t="shared" si="236"/>
        <v>0</v>
      </c>
      <c r="AT274" s="204">
        <f t="shared" si="236"/>
        <v>0</v>
      </c>
      <c r="AU274" s="205">
        <f t="shared" si="236"/>
        <v>0</v>
      </c>
      <c r="AV274" s="973">
        <f>IF($Z274=1,0,IF(AND($Z274=0,AQ274&gt;0),1,IF(AND($Z274=0,AS274&gt;0),1,IF(AND($Z274=0,AU274&gt;0),1,0))))</f>
        <v>0</v>
      </c>
      <c r="AW274" s="973">
        <f t="shared" si="241"/>
        <v>0</v>
      </c>
      <c r="AX274" s="978">
        <f>IF($Z274=0,0,IF(BB274+BD274+BF274&gt;0,$AA274,0))</f>
        <v>0</v>
      </c>
      <c r="AY274" s="980">
        <f>IF($Z274=0,0,IF(AND(AX274=0,K275&gt;0),$AA274,0))</f>
        <v>0</v>
      </c>
      <c r="AZ274" s="969">
        <f>$AA274-AX274-AY274</f>
        <v>0</v>
      </c>
      <c r="BA274" s="204">
        <f t="shared" si="237"/>
        <v>0</v>
      </c>
      <c r="BB274" s="204">
        <f t="shared" si="237"/>
        <v>0</v>
      </c>
      <c r="BC274" s="204">
        <f t="shared" si="237"/>
        <v>0</v>
      </c>
      <c r="BD274" s="204">
        <f t="shared" si="237"/>
        <v>0</v>
      </c>
      <c r="BE274" s="204">
        <f t="shared" si="237"/>
        <v>0</v>
      </c>
      <c r="BF274" s="205">
        <f t="shared" si="237"/>
        <v>0</v>
      </c>
      <c r="BG274" s="973">
        <f>IF($Z274=1,0,IF(AND($Z274=0,BB274&gt;0),1,IF(AND($Z274=0,BD274&gt;0),1,IF(AND($Z274=0,BF274&gt;0),1,0))))</f>
        <v>0</v>
      </c>
      <c r="BH274" s="973">
        <f t="shared" si="242"/>
        <v>0</v>
      </c>
      <c r="BI274" s="978">
        <f>IF($Z274=0,0,IF(BM274+BO274+BQ274&gt;0,$AA274,0))</f>
        <v>0</v>
      </c>
      <c r="BJ274" s="980">
        <f>IF($Z274=0,0,IF(AND(BI274=0,M275&gt;0),$AA274,0))</f>
        <v>0</v>
      </c>
      <c r="BK274" s="969">
        <f>$AA274-BI274-BJ274</f>
        <v>0</v>
      </c>
      <c r="BL274" s="204">
        <f t="shared" si="238"/>
        <v>0</v>
      </c>
      <c r="BM274" s="204">
        <f t="shared" si="238"/>
        <v>0</v>
      </c>
      <c r="BN274" s="204">
        <f t="shared" si="238"/>
        <v>0</v>
      </c>
      <c r="BO274" s="204">
        <f t="shared" si="238"/>
        <v>0</v>
      </c>
      <c r="BP274" s="204">
        <f t="shared" si="238"/>
        <v>0</v>
      </c>
      <c r="BQ274" s="205">
        <f t="shared" si="238"/>
        <v>0</v>
      </c>
      <c r="BR274" s="973">
        <f>IF($Z274=1,0,IF(AND($Z274=0,BM274&gt;0),1,IF(AND($Z274=0,BO274&gt;0),1,IF(AND($Z274=0,BQ274&gt;0),1,0))))</f>
        <v>0</v>
      </c>
      <c r="BS274" s="973">
        <f t="shared" si="243"/>
        <v>0</v>
      </c>
      <c r="BT274" s="978">
        <f>IF($Z274=0,0,IF(BX274+BZ274+CB274&gt;0,$AA274,0))</f>
        <v>0</v>
      </c>
      <c r="BU274" s="980">
        <f>IF($Z274=0,0,IF(AND(BT274=0,O275&gt;0),$AA274,0))</f>
        <v>0</v>
      </c>
      <c r="BV274" s="969">
        <f>$AA274-BT274-BU274</f>
        <v>0</v>
      </c>
      <c r="BW274" s="204">
        <f t="shared" si="239"/>
        <v>0</v>
      </c>
      <c r="BX274" s="204">
        <f t="shared" si="239"/>
        <v>0</v>
      </c>
      <c r="BY274" s="204">
        <f t="shared" si="239"/>
        <v>0</v>
      </c>
      <c r="BZ274" s="204">
        <f t="shared" si="239"/>
        <v>0</v>
      </c>
      <c r="CA274" s="204">
        <f t="shared" si="239"/>
        <v>0</v>
      </c>
      <c r="CB274" s="205">
        <f t="shared" si="239"/>
        <v>0</v>
      </c>
      <c r="CC274" s="973">
        <f>IF($Z274=1,0,IF(AND($Z274=0,BX274&gt;0),1,IF(AND($Z274=0,BZ274&gt;0),1,IF(AND($Z274=0,CB274&gt;0),1,0))))</f>
        <v>0</v>
      </c>
      <c r="CD274" s="973">
        <f t="shared" si="244"/>
        <v>0</v>
      </c>
      <c r="CE274" s="11"/>
      <c r="CF274" s="11"/>
      <c r="CG274" s="11"/>
      <c r="CH274" s="11"/>
      <c r="CI274" s="11"/>
      <c r="CJ274" s="11"/>
      <c r="CK274" s="11"/>
      <c r="CL274" s="11"/>
      <c r="CM274" s="11"/>
    </row>
    <row r="275" spans="1:91" ht="14.25" customHeight="1">
      <c r="A275" s="950" t="str">
        <f>A274</f>
        <v/>
      </c>
      <c r="B275" s="57"/>
      <c r="C275" s="2051"/>
      <c r="D275" s="2053"/>
      <c r="E275" s="2051"/>
      <c r="F275" s="2772"/>
      <c r="G275" s="1121">
        <f>Import!Q972</f>
        <v>0</v>
      </c>
      <c r="H275" s="2774"/>
      <c r="I275" s="450"/>
      <c r="J275" s="2775"/>
      <c r="K275" s="450"/>
      <c r="L275" s="2775"/>
      <c r="M275" s="450"/>
      <c r="N275" s="2775"/>
      <c r="O275" s="450"/>
      <c r="P275" s="2775"/>
      <c r="Q275" s="11"/>
      <c r="R275" s="11"/>
      <c r="S275" s="397"/>
      <c r="T275" s="419"/>
      <c r="U275" s="444">
        <f>Import!N973</f>
        <v>0</v>
      </c>
      <c r="V275" s="11"/>
      <c r="W275" s="306"/>
      <c r="X275" s="306"/>
      <c r="Y275" s="306"/>
      <c r="Z275" s="11"/>
      <c r="AE275" s="204"/>
      <c r="AF275" s="204"/>
      <c r="AG275" s="204"/>
      <c r="AH275" s="204"/>
      <c r="AI275" s="922"/>
      <c r="AJ275" s="205"/>
      <c r="AK275" s="973"/>
      <c r="AL275" s="973">
        <f>AL274</f>
        <v>0</v>
      </c>
      <c r="AP275" s="204"/>
      <c r="AQ275" s="204"/>
      <c r="AR275" s="204"/>
      <c r="AS275" s="204"/>
      <c r="AT275" s="204"/>
      <c r="AU275" s="205"/>
      <c r="AV275" s="973"/>
      <c r="AW275" s="973">
        <f>AW274</f>
        <v>0</v>
      </c>
      <c r="BA275" s="204"/>
      <c r="BB275" s="204"/>
      <c r="BC275" s="204"/>
      <c r="BD275" s="204"/>
      <c r="BE275" s="204"/>
      <c r="BF275" s="205"/>
      <c r="BG275" s="973"/>
      <c r="BH275" s="973">
        <f>BH274</f>
        <v>0</v>
      </c>
      <c r="BL275" s="204"/>
      <c r="BM275" s="204"/>
      <c r="BN275" s="204"/>
      <c r="BO275" s="204"/>
      <c r="BP275" s="204"/>
      <c r="BQ275" s="205"/>
      <c r="BR275" s="973"/>
      <c r="BS275" s="973">
        <f>BS274</f>
        <v>0</v>
      </c>
      <c r="BW275" s="204"/>
      <c r="BX275" s="204"/>
      <c r="BY275" s="204"/>
      <c r="BZ275" s="204"/>
      <c r="CA275" s="204"/>
      <c r="CB275" s="205"/>
      <c r="CC275" s="973"/>
      <c r="CD275" s="973">
        <f>CD274</f>
        <v>0</v>
      </c>
      <c r="CE275" s="11"/>
      <c r="CF275" s="11"/>
      <c r="CG275" s="11"/>
      <c r="CH275" s="11"/>
      <c r="CI275" s="11"/>
      <c r="CJ275" s="11"/>
      <c r="CK275" s="11"/>
      <c r="CL275" s="11"/>
      <c r="CM275" s="11"/>
    </row>
    <row r="276" spans="1:91" ht="24.75" customHeight="1">
      <c r="A276" s="949" t="str">
        <f>IF(E276&gt;0,"Wypełnione","")</f>
        <v/>
      </c>
      <c r="B276" s="57"/>
      <c r="C276" s="2050">
        <f>'Og s3a'!C985</f>
        <v>0</v>
      </c>
      <c r="D276" s="2052">
        <f>'Og s3a'!E985</f>
        <v>0</v>
      </c>
      <c r="E276" s="2050">
        <f>'Og s3a'!F985</f>
        <v>0</v>
      </c>
      <c r="F276" s="2771"/>
      <c r="G276" s="448">
        <f>T276</f>
        <v>0</v>
      </c>
      <c r="H276" s="2773">
        <f>U276</f>
        <v>0</v>
      </c>
      <c r="I276" s="451"/>
      <c r="J276" s="2775"/>
      <c r="K276" s="451"/>
      <c r="L276" s="2775"/>
      <c r="M276" s="451"/>
      <c r="N276" s="2775"/>
      <c r="O276" s="451"/>
      <c r="P276" s="2775"/>
      <c r="Q276" s="11"/>
      <c r="R276" s="11"/>
      <c r="S276" s="396">
        <f>'Og s3a'!G985</f>
        <v>0</v>
      </c>
      <c r="T276" s="398">
        <f>'Og s3a'!D985</f>
        <v>0</v>
      </c>
      <c r="U276" s="444">
        <f>Import!N974</f>
        <v>0</v>
      </c>
      <c r="V276" s="11"/>
      <c r="W276" s="306"/>
      <c r="X276" s="306"/>
      <c r="Y276" s="306"/>
      <c r="Z276" s="970">
        <f>IF(F276=AF$7,1,0)</f>
        <v>0</v>
      </c>
      <c r="AA276" s="970">
        <f>Z276*D276</f>
        <v>0</v>
      </c>
      <c r="AB276" s="978">
        <f>IF($Z276=0,0,IF(AF276+AH276+AJ276&gt;0,$AA276,0))</f>
        <v>0</v>
      </c>
      <c r="AC276" s="980">
        <f>IF($Z276=0,0,IF(AND(AB276=0,G277&gt;0),$AA276,0))</f>
        <v>0</v>
      </c>
      <c r="AD276" s="969">
        <f>AA276-AB276-AC276</f>
        <v>0</v>
      </c>
      <c r="AE276" s="204">
        <f t="shared" si="235"/>
        <v>0</v>
      </c>
      <c r="AF276" s="204">
        <f t="shared" si="235"/>
        <v>0</v>
      </c>
      <c r="AG276" s="204">
        <f t="shared" si="235"/>
        <v>0</v>
      </c>
      <c r="AH276" s="204">
        <f t="shared" si="235"/>
        <v>0</v>
      </c>
      <c r="AI276" s="922">
        <f t="shared" si="235"/>
        <v>0</v>
      </c>
      <c r="AJ276" s="205">
        <f t="shared" si="235"/>
        <v>0</v>
      </c>
      <c r="AK276" s="973">
        <f>IF($Z276=1,0,IF(AND($Z276=0,AF276&gt;0),1,IF(AND($Z276=0,AH276&gt;0),1,IF(AND($Z276=0,AJ276&gt;0),1,0))))</f>
        <v>0</v>
      </c>
      <c r="AL276" s="973">
        <f t="shared" si="240"/>
        <v>0</v>
      </c>
      <c r="AM276" s="978">
        <f>IF($Z276=0,0,IF(AQ276+AS276+AU276&gt;0,$AA276,0))</f>
        <v>0</v>
      </c>
      <c r="AN276" s="980">
        <f>IF($Z276=0,0,IF(AND(AM276=0,I277&gt;0),$AA276,0))</f>
        <v>0</v>
      </c>
      <c r="AO276" s="969">
        <f>$AA276-AM276-AN276</f>
        <v>0</v>
      </c>
      <c r="AP276" s="204">
        <f t="shared" si="236"/>
        <v>0</v>
      </c>
      <c r="AQ276" s="204">
        <f t="shared" si="236"/>
        <v>0</v>
      </c>
      <c r="AR276" s="204">
        <f t="shared" si="236"/>
        <v>0</v>
      </c>
      <c r="AS276" s="204">
        <f t="shared" si="236"/>
        <v>0</v>
      </c>
      <c r="AT276" s="204">
        <f t="shared" si="236"/>
        <v>0</v>
      </c>
      <c r="AU276" s="205">
        <f t="shared" si="236"/>
        <v>0</v>
      </c>
      <c r="AV276" s="973">
        <f>IF($Z276=1,0,IF(AND($Z276=0,AQ276&gt;0),1,IF(AND($Z276=0,AS276&gt;0),1,IF(AND($Z276=0,AU276&gt;0),1,0))))</f>
        <v>0</v>
      </c>
      <c r="AW276" s="973">
        <f t="shared" si="241"/>
        <v>0</v>
      </c>
      <c r="AX276" s="978">
        <f>IF($Z276=0,0,IF(BB276+BD276+BF276&gt;0,$AA276,0))</f>
        <v>0</v>
      </c>
      <c r="AY276" s="980">
        <f>IF($Z276=0,0,IF(AND(AX276=0,K277&gt;0),$AA276,0))</f>
        <v>0</v>
      </c>
      <c r="AZ276" s="969">
        <f>$AA276-AX276-AY276</f>
        <v>0</v>
      </c>
      <c r="BA276" s="204">
        <f t="shared" si="237"/>
        <v>0</v>
      </c>
      <c r="BB276" s="204">
        <f t="shared" si="237"/>
        <v>0</v>
      </c>
      <c r="BC276" s="204">
        <f t="shared" si="237"/>
        <v>0</v>
      </c>
      <c r="BD276" s="204">
        <f t="shared" si="237"/>
        <v>0</v>
      </c>
      <c r="BE276" s="204">
        <f t="shared" si="237"/>
        <v>0</v>
      </c>
      <c r="BF276" s="205">
        <f t="shared" si="237"/>
        <v>0</v>
      </c>
      <c r="BG276" s="973">
        <f>IF($Z276=1,0,IF(AND($Z276=0,BB276&gt;0),1,IF(AND($Z276=0,BD276&gt;0),1,IF(AND($Z276=0,BF276&gt;0),1,0))))</f>
        <v>0</v>
      </c>
      <c r="BH276" s="973">
        <f t="shared" si="242"/>
        <v>0</v>
      </c>
      <c r="BI276" s="978">
        <f>IF($Z276=0,0,IF(BM276+BO276+BQ276&gt;0,$AA276,0))</f>
        <v>0</v>
      </c>
      <c r="BJ276" s="980">
        <f>IF($Z276=0,0,IF(AND(BI276=0,M277&gt;0),$AA276,0))</f>
        <v>0</v>
      </c>
      <c r="BK276" s="969">
        <f>$AA276-BI276-BJ276</f>
        <v>0</v>
      </c>
      <c r="BL276" s="204">
        <f t="shared" si="238"/>
        <v>0</v>
      </c>
      <c r="BM276" s="204">
        <f t="shared" si="238"/>
        <v>0</v>
      </c>
      <c r="BN276" s="204">
        <f t="shared" si="238"/>
        <v>0</v>
      </c>
      <c r="BO276" s="204">
        <f t="shared" si="238"/>
        <v>0</v>
      </c>
      <c r="BP276" s="204">
        <f t="shared" si="238"/>
        <v>0</v>
      </c>
      <c r="BQ276" s="205">
        <f t="shared" si="238"/>
        <v>0</v>
      </c>
      <c r="BR276" s="973">
        <f>IF($Z276=1,0,IF(AND($Z276=0,BM276&gt;0),1,IF(AND($Z276=0,BO276&gt;0),1,IF(AND($Z276=0,BQ276&gt;0),1,0))))</f>
        <v>0</v>
      </c>
      <c r="BS276" s="973">
        <f t="shared" si="243"/>
        <v>0</v>
      </c>
      <c r="BT276" s="978">
        <f>IF($Z276=0,0,IF(BX276+BZ276+CB276&gt;0,$AA276,0))</f>
        <v>0</v>
      </c>
      <c r="BU276" s="980">
        <f>IF($Z276=0,0,IF(AND(BT276=0,O277&gt;0),$AA276,0))</f>
        <v>0</v>
      </c>
      <c r="BV276" s="969">
        <f>$AA276-BT276-BU276</f>
        <v>0</v>
      </c>
      <c r="BW276" s="204">
        <f t="shared" si="239"/>
        <v>0</v>
      </c>
      <c r="BX276" s="204">
        <f t="shared" si="239"/>
        <v>0</v>
      </c>
      <c r="BY276" s="204">
        <f t="shared" si="239"/>
        <v>0</v>
      </c>
      <c r="BZ276" s="204">
        <f t="shared" si="239"/>
        <v>0</v>
      </c>
      <c r="CA276" s="204">
        <f t="shared" si="239"/>
        <v>0</v>
      </c>
      <c r="CB276" s="205">
        <f t="shared" si="239"/>
        <v>0</v>
      </c>
      <c r="CC276" s="973">
        <f>IF($Z276=1,0,IF(AND($Z276=0,BX276&gt;0),1,IF(AND($Z276=0,BZ276&gt;0),1,IF(AND($Z276=0,CB276&gt;0),1,0))))</f>
        <v>0</v>
      </c>
      <c r="CD276" s="973">
        <f t="shared" si="244"/>
        <v>0</v>
      </c>
      <c r="CE276" s="11"/>
      <c r="CF276" s="11"/>
      <c r="CG276" s="11"/>
      <c r="CH276" s="11"/>
      <c r="CI276" s="11"/>
      <c r="CJ276" s="11"/>
      <c r="CK276" s="11"/>
      <c r="CL276" s="11"/>
      <c r="CM276" s="11"/>
    </row>
    <row r="277" spans="1:91" ht="14.25" customHeight="1">
      <c r="A277" s="950" t="str">
        <f>A276</f>
        <v/>
      </c>
      <c r="B277" s="57"/>
      <c r="C277" s="2051"/>
      <c r="D277" s="2053"/>
      <c r="E277" s="2051"/>
      <c r="F277" s="2772"/>
      <c r="G277" s="1121">
        <f>Import!Q974</f>
        <v>0</v>
      </c>
      <c r="H277" s="2774"/>
      <c r="I277" s="450"/>
      <c r="J277" s="2775"/>
      <c r="K277" s="450"/>
      <c r="L277" s="2775"/>
      <c r="M277" s="450"/>
      <c r="N277" s="2775"/>
      <c r="O277" s="450"/>
      <c r="P277" s="2775"/>
      <c r="Q277" s="11"/>
      <c r="R277" s="11"/>
      <c r="S277" s="397"/>
      <c r="T277" s="419"/>
      <c r="U277" s="444">
        <f>Import!N975</f>
        <v>0</v>
      </c>
      <c r="V277" s="11"/>
      <c r="W277" s="306"/>
      <c r="X277" s="306"/>
      <c r="Y277" s="306"/>
      <c r="Z277" s="11"/>
      <c r="AE277" s="204"/>
      <c r="AF277" s="204"/>
      <c r="AG277" s="204"/>
      <c r="AH277" s="204"/>
      <c r="AI277" s="922"/>
      <c r="AJ277" s="205"/>
      <c r="AK277" s="973"/>
      <c r="AL277" s="973">
        <f>AL276</f>
        <v>0</v>
      </c>
      <c r="AP277" s="204"/>
      <c r="AQ277" s="204"/>
      <c r="AR277" s="204"/>
      <c r="AS277" s="204"/>
      <c r="AT277" s="204"/>
      <c r="AU277" s="205"/>
      <c r="AV277" s="973"/>
      <c r="AW277" s="973">
        <f>AW276</f>
        <v>0</v>
      </c>
      <c r="BA277" s="204"/>
      <c r="BB277" s="204"/>
      <c r="BC277" s="204"/>
      <c r="BD277" s="204"/>
      <c r="BE277" s="204"/>
      <c r="BF277" s="205"/>
      <c r="BG277" s="973"/>
      <c r="BH277" s="973">
        <f>BH276</f>
        <v>0</v>
      </c>
      <c r="BL277" s="204"/>
      <c r="BM277" s="204"/>
      <c r="BN277" s="204"/>
      <c r="BO277" s="204"/>
      <c r="BP277" s="204"/>
      <c r="BQ277" s="205"/>
      <c r="BR277" s="973"/>
      <c r="BS277" s="973">
        <f>BS276</f>
        <v>0</v>
      </c>
      <c r="BW277" s="204"/>
      <c r="BX277" s="204"/>
      <c r="BY277" s="204"/>
      <c r="BZ277" s="204"/>
      <c r="CA277" s="204"/>
      <c r="CB277" s="205"/>
      <c r="CC277" s="973"/>
      <c r="CD277" s="973">
        <f>CD276</f>
        <v>0</v>
      </c>
      <c r="CE277" s="11"/>
      <c r="CF277" s="11"/>
      <c r="CG277" s="11"/>
      <c r="CH277" s="11"/>
      <c r="CI277" s="11"/>
      <c r="CJ277" s="11"/>
      <c r="CK277" s="11"/>
      <c r="CL277" s="11"/>
      <c r="CM277" s="11"/>
    </row>
    <row r="278" spans="1:91" ht="24.75" customHeight="1">
      <c r="A278" s="949" t="str">
        <f>IF(E278&gt;0,"Wypełnione","")</f>
        <v/>
      </c>
      <c r="B278" s="57"/>
      <c r="C278" s="2050">
        <f>'Og s3a'!C987</f>
        <v>0</v>
      </c>
      <c r="D278" s="2052">
        <f>'Og s3a'!E987</f>
        <v>0</v>
      </c>
      <c r="E278" s="2050">
        <f>'Og s3a'!F987</f>
        <v>0</v>
      </c>
      <c r="F278" s="2771"/>
      <c r="G278" s="448">
        <f>T278</f>
        <v>0</v>
      </c>
      <c r="H278" s="2773">
        <f>U278</f>
        <v>0</v>
      </c>
      <c r="I278" s="451"/>
      <c r="J278" s="2775"/>
      <c r="K278" s="451"/>
      <c r="L278" s="2775"/>
      <c r="M278" s="451"/>
      <c r="N278" s="2775"/>
      <c r="O278" s="451"/>
      <c r="P278" s="2775"/>
      <c r="Q278" s="11"/>
      <c r="R278" s="11"/>
      <c r="S278" s="396">
        <f>'Og s3a'!G987</f>
        <v>0</v>
      </c>
      <c r="T278" s="398">
        <f>'Og s3a'!D987</f>
        <v>0</v>
      </c>
      <c r="U278" s="444">
        <f>Import!N976</f>
        <v>0</v>
      </c>
      <c r="V278" s="11"/>
      <c r="W278" s="306"/>
      <c r="X278" s="306"/>
      <c r="Y278" s="306"/>
      <c r="Z278" s="970">
        <f>IF(F278=AF$7,1,0)</f>
        <v>0</v>
      </c>
      <c r="AA278" s="970">
        <f>Z278*D278</f>
        <v>0</v>
      </c>
      <c r="AB278" s="978">
        <f>IF($Z278=0,0,IF(AF278+AH278+AJ278&gt;0,$AA278,0))</f>
        <v>0</v>
      </c>
      <c r="AC278" s="980">
        <f>IF($Z278=0,0,IF(AND(AB278=0,G279&gt;0),$AA278,0))</f>
        <v>0</v>
      </c>
      <c r="AD278" s="969">
        <f>AA278-AB278-AC278</f>
        <v>0</v>
      </c>
      <c r="AE278" s="204">
        <f t="shared" si="235"/>
        <v>0</v>
      </c>
      <c r="AF278" s="204">
        <f t="shared" si="235"/>
        <v>0</v>
      </c>
      <c r="AG278" s="204">
        <f t="shared" si="235"/>
        <v>0</v>
      </c>
      <c r="AH278" s="204">
        <f t="shared" si="235"/>
        <v>0</v>
      </c>
      <c r="AI278" s="922">
        <f t="shared" si="235"/>
        <v>0</v>
      </c>
      <c r="AJ278" s="205">
        <f t="shared" si="235"/>
        <v>0</v>
      </c>
      <c r="AK278" s="973">
        <f>IF($Z278=1,0,IF(AND($Z278=0,AF278&gt;0),1,IF(AND($Z278=0,AH278&gt;0),1,IF(AND($Z278=0,AJ278&gt;0),1,0))))</f>
        <v>0</v>
      </c>
      <c r="AL278" s="973">
        <f t="shared" si="240"/>
        <v>0</v>
      </c>
      <c r="AM278" s="978">
        <f>IF($Z278=0,0,IF(AQ278+AS278+AU278&gt;0,$AA278,0))</f>
        <v>0</v>
      </c>
      <c r="AN278" s="980">
        <f>IF($Z278=0,0,IF(AND(AM278=0,I279&gt;0),$AA278,0))</f>
        <v>0</v>
      </c>
      <c r="AO278" s="969">
        <f>$AA278-AM278-AN278</f>
        <v>0</v>
      </c>
      <c r="AP278" s="204">
        <f t="shared" si="236"/>
        <v>0</v>
      </c>
      <c r="AQ278" s="204">
        <f t="shared" si="236"/>
        <v>0</v>
      </c>
      <c r="AR278" s="204">
        <f t="shared" si="236"/>
        <v>0</v>
      </c>
      <c r="AS278" s="204">
        <f t="shared" si="236"/>
        <v>0</v>
      </c>
      <c r="AT278" s="204">
        <f t="shared" si="236"/>
        <v>0</v>
      </c>
      <c r="AU278" s="205">
        <f t="shared" si="236"/>
        <v>0</v>
      </c>
      <c r="AV278" s="973">
        <f>IF($Z278=1,0,IF(AND($Z278=0,AQ278&gt;0),1,IF(AND($Z278=0,AS278&gt;0),1,IF(AND($Z278=0,AU278&gt;0),1,0))))</f>
        <v>0</v>
      </c>
      <c r="AW278" s="973">
        <f t="shared" si="241"/>
        <v>0</v>
      </c>
      <c r="AX278" s="978">
        <f>IF($Z278=0,0,IF(BB278+BD278+BF278&gt;0,$AA278,0))</f>
        <v>0</v>
      </c>
      <c r="AY278" s="980">
        <f>IF($Z278=0,0,IF(AND(AX278=0,K279&gt;0),$AA278,0))</f>
        <v>0</v>
      </c>
      <c r="AZ278" s="969">
        <f>$AA278-AX278-AY278</f>
        <v>0</v>
      </c>
      <c r="BA278" s="204">
        <f t="shared" si="237"/>
        <v>0</v>
      </c>
      <c r="BB278" s="204">
        <f t="shared" si="237"/>
        <v>0</v>
      </c>
      <c r="BC278" s="204">
        <f t="shared" si="237"/>
        <v>0</v>
      </c>
      <c r="BD278" s="204">
        <f t="shared" si="237"/>
        <v>0</v>
      </c>
      <c r="BE278" s="204">
        <f t="shared" si="237"/>
        <v>0</v>
      </c>
      <c r="BF278" s="205">
        <f t="shared" si="237"/>
        <v>0</v>
      </c>
      <c r="BG278" s="973">
        <f>IF($Z278=1,0,IF(AND($Z278=0,BB278&gt;0),1,IF(AND($Z278=0,BD278&gt;0),1,IF(AND($Z278=0,BF278&gt;0),1,0))))</f>
        <v>0</v>
      </c>
      <c r="BH278" s="973">
        <f t="shared" si="242"/>
        <v>0</v>
      </c>
      <c r="BI278" s="978">
        <f>IF($Z278=0,0,IF(BM278+BO278+BQ278&gt;0,$AA278,0))</f>
        <v>0</v>
      </c>
      <c r="BJ278" s="980">
        <f>IF($Z278=0,0,IF(AND(BI278=0,M279&gt;0),$AA278,0))</f>
        <v>0</v>
      </c>
      <c r="BK278" s="969">
        <f>$AA278-BI278-BJ278</f>
        <v>0</v>
      </c>
      <c r="BL278" s="204">
        <f t="shared" si="238"/>
        <v>0</v>
      </c>
      <c r="BM278" s="204">
        <f t="shared" si="238"/>
        <v>0</v>
      </c>
      <c r="BN278" s="204">
        <f t="shared" si="238"/>
        <v>0</v>
      </c>
      <c r="BO278" s="204">
        <f t="shared" si="238"/>
        <v>0</v>
      </c>
      <c r="BP278" s="204">
        <f t="shared" si="238"/>
        <v>0</v>
      </c>
      <c r="BQ278" s="205">
        <f t="shared" si="238"/>
        <v>0</v>
      </c>
      <c r="BR278" s="973">
        <f>IF($Z278=1,0,IF(AND($Z278=0,BM278&gt;0),1,IF(AND($Z278=0,BO278&gt;0),1,IF(AND($Z278=0,BQ278&gt;0),1,0))))</f>
        <v>0</v>
      </c>
      <c r="BS278" s="973">
        <f t="shared" si="243"/>
        <v>0</v>
      </c>
      <c r="BT278" s="978">
        <f>IF($Z278=0,0,IF(BX278+BZ278+CB278&gt;0,$AA278,0))</f>
        <v>0</v>
      </c>
      <c r="BU278" s="980">
        <f>IF($Z278=0,0,IF(AND(BT278=0,O279&gt;0),$AA278,0))</f>
        <v>0</v>
      </c>
      <c r="BV278" s="969">
        <f>$AA278-BT278-BU278</f>
        <v>0</v>
      </c>
      <c r="BW278" s="204">
        <f t="shared" si="239"/>
        <v>0</v>
      </c>
      <c r="BX278" s="204">
        <f t="shared" si="239"/>
        <v>0</v>
      </c>
      <c r="BY278" s="204">
        <f t="shared" si="239"/>
        <v>0</v>
      </c>
      <c r="BZ278" s="204">
        <f t="shared" si="239"/>
        <v>0</v>
      </c>
      <c r="CA278" s="204">
        <f t="shared" si="239"/>
        <v>0</v>
      </c>
      <c r="CB278" s="205">
        <f t="shared" si="239"/>
        <v>0</v>
      </c>
      <c r="CC278" s="973">
        <f>IF($Z278=1,0,IF(AND($Z278=0,BX278&gt;0),1,IF(AND($Z278=0,BZ278&gt;0),1,IF(AND($Z278=0,CB278&gt;0),1,0))))</f>
        <v>0</v>
      </c>
      <c r="CD278" s="973">
        <f t="shared" si="244"/>
        <v>0</v>
      </c>
      <c r="CE278" s="11"/>
      <c r="CF278" s="11"/>
      <c r="CG278" s="11"/>
      <c r="CH278" s="11"/>
      <c r="CI278" s="11"/>
      <c r="CJ278" s="11"/>
      <c r="CK278" s="11"/>
      <c r="CL278" s="11"/>
      <c r="CM278" s="11"/>
    </row>
    <row r="279" spans="1:91" ht="14.25" customHeight="1">
      <c r="A279" s="950" t="str">
        <f>A278</f>
        <v/>
      </c>
      <c r="B279" s="57"/>
      <c r="C279" s="2051"/>
      <c r="D279" s="2053"/>
      <c r="E279" s="2051"/>
      <c r="F279" s="2772"/>
      <c r="G279" s="1121">
        <f>Import!Q976</f>
        <v>0</v>
      </c>
      <c r="H279" s="2774"/>
      <c r="I279" s="450"/>
      <c r="J279" s="2775"/>
      <c r="K279" s="450"/>
      <c r="L279" s="2775"/>
      <c r="M279" s="450"/>
      <c r="N279" s="2775"/>
      <c r="O279" s="450"/>
      <c r="P279" s="2775"/>
      <c r="Q279" s="11"/>
      <c r="R279" s="11"/>
      <c r="S279" s="397"/>
      <c r="T279" s="419"/>
      <c r="U279" s="444">
        <f>Import!N977</f>
        <v>0</v>
      </c>
      <c r="V279" s="11"/>
      <c r="W279" s="306"/>
      <c r="X279" s="306"/>
      <c r="Y279" s="306"/>
      <c r="Z279" s="11"/>
      <c r="AE279" s="204"/>
      <c r="AF279" s="204"/>
      <c r="AG279" s="204"/>
      <c r="AH279" s="204"/>
      <c r="AI279" s="922"/>
      <c r="AJ279" s="205"/>
      <c r="AK279" s="973"/>
      <c r="AL279" s="973">
        <f>AL278</f>
        <v>0</v>
      </c>
      <c r="AP279" s="204"/>
      <c r="AQ279" s="204"/>
      <c r="AR279" s="204"/>
      <c r="AS279" s="204"/>
      <c r="AT279" s="204"/>
      <c r="AU279" s="205"/>
      <c r="AV279" s="973"/>
      <c r="AW279" s="973">
        <f>AW278</f>
        <v>0</v>
      </c>
      <c r="BA279" s="204"/>
      <c r="BB279" s="204"/>
      <c r="BC279" s="204"/>
      <c r="BD279" s="204"/>
      <c r="BE279" s="204"/>
      <c r="BF279" s="205"/>
      <c r="BG279" s="973"/>
      <c r="BH279" s="973">
        <f>BH278</f>
        <v>0</v>
      </c>
      <c r="BL279" s="204"/>
      <c r="BM279" s="204"/>
      <c r="BN279" s="204"/>
      <c r="BO279" s="204"/>
      <c r="BP279" s="204"/>
      <c r="BQ279" s="205"/>
      <c r="BR279" s="973"/>
      <c r="BS279" s="973">
        <f>BS278</f>
        <v>0</v>
      </c>
      <c r="BW279" s="204"/>
      <c r="BX279" s="204"/>
      <c r="BY279" s="204"/>
      <c r="BZ279" s="204"/>
      <c r="CA279" s="204"/>
      <c r="CB279" s="205"/>
      <c r="CC279" s="973"/>
      <c r="CD279" s="973">
        <f>CD278</f>
        <v>0</v>
      </c>
      <c r="CE279" s="11"/>
      <c r="CF279" s="11"/>
      <c r="CG279" s="11"/>
      <c r="CH279" s="11"/>
      <c r="CI279" s="11"/>
      <c r="CJ279" s="11"/>
      <c r="CK279" s="11"/>
      <c r="CL279" s="11"/>
      <c r="CM279" s="11"/>
    </row>
    <row r="280" spans="1:91" ht="24.75" customHeight="1">
      <c r="A280" s="949" t="str">
        <f>IF(E280&gt;0,"Wypełnione","")</f>
        <v/>
      </c>
      <c r="B280" s="57"/>
      <c r="C280" s="2050">
        <f>'Og s3a'!C989</f>
        <v>0</v>
      </c>
      <c r="D280" s="2052">
        <f>'Og s3a'!E989</f>
        <v>0</v>
      </c>
      <c r="E280" s="2050">
        <f>'Og s3a'!F989</f>
        <v>0</v>
      </c>
      <c r="F280" s="2771"/>
      <c r="G280" s="448">
        <f>T280</f>
        <v>0</v>
      </c>
      <c r="H280" s="2773">
        <f>U280</f>
        <v>0</v>
      </c>
      <c r="I280" s="451"/>
      <c r="J280" s="2775"/>
      <c r="K280" s="451"/>
      <c r="L280" s="2775"/>
      <c r="M280" s="451"/>
      <c r="N280" s="2775"/>
      <c r="O280" s="451"/>
      <c r="P280" s="2775"/>
      <c r="Q280" s="11"/>
      <c r="R280" s="11"/>
      <c r="S280" s="396">
        <f>'Og s3a'!G989</f>
        <v>0</v>
      </c>
      <c r="T280" s="398">
        <f>'Og s3a'!D989</f>
        <v>0</v>
      </c>
      <c r="U280" s="444">
        <f>Import!N978</f>
        <v>0</v>
      </c>
      <c r="V280" s="11"/>
      <c r="W280" s="306"/>
      <c r="X280" s="306"/>
      <c r="Y280" s="306"/>
      <c r="Z280" s="970">
        <f>IF(F280=AF$7,1,0)</f>
        <v>0</v>
      </c>
      <c r="AA280" s="970">
        <f>Z280*D280</f>
        <v>0</v>
      </c>
      <c r="AB280" s="978">
        <f>IF($Z280=0,0,IF(AF280+AH280+AJ280&gt;0,$AA280,0))</f>
        <v>0</v>
      </c>
      <c r="AC280" s="980">
        <f>IF($Z280=0,0,IF(AND(AB280=0,G281&gt;0),$AA280,0))</f>
        <v>0</v>
      </c>
      <c r="AD280" s="969">
        <f>AA280-AB280-AC280</f>
        <v>0</v>
      </c>
      <c r="AE280" s="204">
        <f t="shared" si="235"/>
        <v>0</v>
      </c>
      <c r="AF280" s="204">
        <f t="shared" si="235"/>
        <v>0</v>
      </c>
      <c r="AG280" s="204">
        <f t="shared" si="235"/>
        <v>0</v>
      </c>
      <c r="AH280" s="204">
        <f t="shared" si="235"/>
        <v>0</v>
      </c>
      <c r="AI280" s="922">
        <f t="shared" si="235"/>
        <v>0</v>
      </c>
      <c r="AJ280" s="205">
        <f t="shared" si="235"/>
        <v>0</v>
      </c>
      <c r="AK280" s="973">
        <f>IF($Z280=1,0,IF(AND($Z280=0,AF280&gt;0),1,IF(AND($Z280=0,AH280&gt;0),1,IF(AND($Z280=0,AJ280&gt;0),1,0))))</f>
        <v>0</v>
      </c>
      <c r="AL280" s="973">
        <f t="shared" si="240"/>
        <v>0</v>
      </c>
      <c r="AM280" s="978">
        <f>IF($Z280=0,0,IF(AQ280+AS280+AU280&gt;0,$AA280,0))</f>
        <v>0</v>
      </c>
      <c r="AN280" s="980">
        <f>IF($Z280=0,0,IF(AND(AM280=0,I281&gt;0),$AA280,0))</f>
        <v>0</v>
      </c>
      <c r="AO280" s="969">
        <f>$AA280-AM280-AN280</f>
        <v>0</v>
      </c>
      <c r="AP280" s="204">
        <f t="shared" si="236"/>
        <v>0</v>
      </c>
      <c r="AQ280" s="204">
        <f t="shared" si="236"/>
        <v>0</v>
      </c>
      <c r="AR280" s="204">
        <f t="shared" si="236"/>
        <v>0</v>
      </c>
      <c r="AS280" s="204">
        <f t="shared" si="236"/>
        <v>0</v>
      </c>
      <c r="AT280" s="204">
        <f t="shared" si="236"/>
        <v>0</v>
      </c>
      <c r="AU280" s="205">
        <f t="shared" si="236"/>
        <v>0</v>
      </c>
      <c r="AV280" s="973">
        <f>IF($Z280=1,0,IF(AND($Z280=0,AQ280&gt;0),1,IF(AND($Z280=0,AS280&gt;0),1,IF(AND($Z280=0,AU280&gt;0),1,0))))</f>
        <v>0</v>
      </c>
      <c r="AW280" s="973">
        <f t="shared" si="241"/>
        <v>0</v>
      </c>
      <c r="AX280" s="978">
        <f>IF($Z280=0,0,IF(BB280+BD280+BF280&gt;0,$AA280,0))</f>
        <v>0</v>
      </c>
      <c r="AY280" s="980">
        <f>IF($Z280=0,0,IF(AND(AX280=0,K281&gt;0),$AA280,0))</f>
        <v>0</v>
      </c>
      <c r="AZ280" s="969">
        <f>$AA280-AX280-AY280</f>
        <v>0</v>
      </c>
      <c r="BA280" s="204">
        <f t="shared" si="237"/>
        <v>0</v>
      </c>
      <c r="BB280" s="204">
        <f t="shared" si="237"/>
        <v>0</v>
      </c>
      <c r="BC280" s="204">
        <f t="shared" si="237"/>
        <v>0</v>
      </c>
      <c r="BD280" s="204">
        <f t="shared" si="237"/>
        <v>0</v>
      </c>
      <c r="BE280" s="204">
        <f t="shared" si="237"/>
        <v>0</v>
      </c>
      <c r="BF280" s="205">
        <f t="shared" si="237"/>
        <v>0</v>
      </c>
      <c r="BG280" s="973">
        <f>IF($Z280=1,0,IF(AND($Z280=0,BB280&gt;0),1,IF(AND($Z280=0,BD280&gt;0),1,IF(AND($Z280=0,BF280&gt;0),1,0))))</f>
        <v>0</v>
      </c>
      <c r="BH280" s="973">
        <f t="shared" si="242"/>
        <v>0</v>
      </c>
      <c r="BI280" s="978">
        <f>IF($Z280=0,0,IF(BM280+BO280+BQ280&gt;0,$AA280,0))</f>
        <v>0</v>
      </c>
      <c r="BJ280" s="980">
        <f>IF($Z280=0,0,IF(AND(BI280=0,M281&gt;0),$AA280,0))</f>
        <v>0</v>
      </c>
      <c r="BK280" s="969">
        <f>$AA280-BI280-BJ280</f>
        <v>0</v>
      </c>
      <c r="BL280" s="204">
        <f t="shared" si="238"/>
        <v>0</v>
      </c>
      <c r="BM280" s="204">
        <f t="shared" si="238"/>
        <v>0</v>
      </c>
      <c r="BN280" s="204">
        <f t="shared" si="238"/>
        <v>0</v>
      </c>
      <c r="BO280" s="204">
        <f t="shared" si="238"/>
        <v>0</v>
      </c>
      <c r="BP280" s="204">
        <f t="shared" si="238"/>
        <v>0</v>
      </c>
      <c r="BQ280" s="205">
        <f t="shared" si="238"/>
        <v>0</v>
      </c>
      <c r="BR280" s="973">
        <f>IF($Z280=1,0,IF(AND($Z280=0,BM280&gt;0),1,IF(AND($Z280=0,BO280&gt;0),1,IF(AND($Z280=0,BQ280&gt;0),1,0))))</f>
        <v>0</v>
      </c>
      <c r="BS280" s="973">
        <f t="shared" si="243"/>
        <v>0</v>
      </c>
      <c r="BT280" s="978">
        <f>IF($Z280=0,0,IF(BX280+BZ280+CB280&gt;0,$AA280,0))</f>
        <v>0</v>
      </c>
      <c r="BU280" s="980">
        <f>IF($Z280=0,0,IF(AND(BT280=0,O281&gt;0),$AA280,0))</f>
        <v>0</v>
      </c>
      <c r="BV280" s="969">
        <f>$AA280-BT280-BU280</f>
        <v>0</v>
      </c>
      <c r="BW280" s="204">
        <f t="shared" si="239"/>
        <v>0</v>
      </c>
      <c r="BX280" s="204">
        <f t="shared" si="239"/>
        <v>0</v>
      </c>
      <c r="BY280" s="204">
        <f t="shared" si="239"/>
        <v>0</v>
      </c>
      <c r="BZ280" s="204">
        <f t="shared" si="239"/>
        <v>0</v>
      </c>
      <c r="CA280" s="204">
        <f t="shared" si="239"/>
        <v>0</v>
      </c>
      <c r="CB280" s="205">
        <f t="shared" si="239"/>
        <v>0</v>
      </c>
      <c r="CC280" s="973">
        <f>IF($Z280=1,0,IF(AND($Z280=0,BX280&gt;0),1,IF(AND($Z280=0,BZ280&gt;0),1,IF(AND($Z280=0,CB280&gt;0),1,0))))</f>
        <v>0</v>
      </c>
      <c r="CD280" s="973">
        <f t="shared" si="244"/>
        <v>0</v>
      </c>
      <c r="CE280" s="11"/>
      <c r="CF280" s="11"/>
      <c r="CG280" s="11"/>
      <c r="CH280" s="11"/>
      <c r="CI280" s="11"/>
      <c r="CJ280" s="11"/>
      <c r="CK280" s="11"/>
      <c r="CL280" s="11"/>
      <c r="CM280" s="11"/>
    </row>
    <row r="281" spans="1:91" ht="14.25" customHeight="1">
      <c r="A281" s="950" t="str">
        <f>A280</f>
        <v/>
      </c>
      <c r="B281" s="57"/>
      <c r="C281" s="2051"/>
      <c r="D281" s="2053"/>
      <c r="E281" s="2051"/>
      <c r="F281" s="2772"/>
      <c r="G281" s="1121">
        <f>Import!Q978</f>
        <v>0</v>
      </c>
      <c r="H281" s="2774"/>
      <c r="I281" s="450"/>
      <c r="J281" s="2775"/>
      <c r="K281" s="450"/>
      <c r="L281" s="2775"/>
      <c r="M281" s="450"/>
      <c r="N281" s="2775"/>
      <c r="O281" s="450"/>
      <c r="P281" s="2775"/>
      <c r="Q281" s="11"/>
      <c r="R281" s="11"/>
      <c r="S281" s="397"/>
      <c r="T281" s="419"/>
      <c r="U281" s="444">
        <f>Import!N979</f>
        <v>0</v>
      </c>
      <c r="V281" s="11"/>
      <c r="W281" s="306"/>
      <c r="X281" s="306"/>
      <c r="Y281" s="306"/>
      <c r="Z281" s="11"/>
      <c r="AE281" s="204"/>
      <c r="AF281" s="204"/>
      <c r="AG281" s="204"/>
      <c r="AH281" s="204"/>
      <c r="AI281" s="922"/>
      <c r="AJ281" s="205"/>
      <c r="AK281" s="973"/>
      <c r="AL281" s="973">
        <f>AL280</f>
        <v>0</v>
      </c>
      <c r="AP281" s="204"/>
      <c r="AQ281" s="204"/>
      <c r="AR281" s="204"/>
      <c r="AS281" s="204"/>
      <c r="AT281" s="204"/>
      <c r="AU281" s="205"/>
      <c r="AV281" s="973"/>
      <c r="AW281" s="973">
        <f>AW280</f>
        <v>0</v>
      </c>
      <c r="BA281" s="204"/>
      <c r="BB281" s="204"/>
      <c r="BC281" s="204"/>
      <c r="BD281" s="204"/>
      <c r="BE281" s="204"/>
      <c r="BF281" s="205"/>
      <c r="BG281" s="973"/>
      <c r="BH281" s="973">
        <f>BH280</f>
        <v>0</v>
      </c>
      <c r="BL281" s="204"/>
      <c r="BM281" s="204"/>
      <c r="BN281" s="204"/>
      <c r="BO281" s="204"/>
      <c r="BP281" s="204"/>
      <c r="BQ281" s="205"/>
      <c r="BR281" s="973"/>
      <c r="BS281" s="973">
        <f>BS280</f>
        <v>0</v>
      </c>
      <c r="BW281" s="204"/>
      <c r="BX281" s="204"/>
      <c r="BY281" s="204"/>
      <c r="BZ281" s="204"/>
      <c r="CA281" s="204"/>
      <c r="CB281" s="205"/>
      <c r="CC281" s="973"/>
      <c r="CD281" s="973">
        <f>CD280</f>
        <v>0</v>
      </c>
      <c r="CE281" s="11"/>
      <c r="CF281" s="11"/>
      <c r="CG281" s="11"/>
      <c r="CH281" s="11"/>
      <c r="CI281" s="11"/>
      <c r="CJ281" s="11"/>
      <c r="CK281" s="11"/>
      <c r="CL281" s="11"/>
      <c r="CM281" s="11"/>
    </row>
    <row r="282" spans="1:91" ht="24.75" customHeight="1">
      <c r="A282" s="949" t="str">
        <f>IF(E282&gt;0,"Wypełnione","")</f>
        <v/>
      </c>
      <c r="B282" s="57"/>
      <c r="C282" s="2050">
        <f>'Og s3a'!C991</f>
        <v>0</v>
      </c>
      <c r="D282" s="2052">
        <f>'Og s3a'!E991</f>
        <v>0</v>
      </c>
      <c r="E282" s="2050">
        <f>'Og s3a'!F991</f>
        <v>0</v>
      </c>
      <c r="F282" s="2771"/>
      <c r="G282" s="448">
        <f>T282</f>
        <v>0</v>
      </c>
      <c r="H282" s="2773">
        <f>U282</f>
        <v>0</v>
      </c>
      <c r="I282" s="451"/>
      <c r="J282" s="2775"/>
      <c r="K282" s="451"/>
      <c r="L282" s="2775"/>
      <c r="M282" s="451"/>
      <c r="N282" s="2775"/>
      <c r="O282" s="451"/>
      <c r="P282" s="2775"/>
      <c r="Q282" s="11"/>
      <c r="R282" s="11"/>
      <c r="S282" s="396">
        <f>'Og s3a'!G991</f>
        <v>0</v>
      </c>
      <c r="T282" s="398">
        <f>'Og s3a'!D991</f>
        <v>0</v>
      </c>
      <c r="U282" s="444">
        <f>Import!N980</f>
        <v>0</v>
      </c>
      <c r="V282" s="11"/>
      <c r="W282" s="306"/>
      <c r="X282" s="306"/>
      <c r="Y282" s="306"/>
      <c r="Z282" s="970">
        <f>IF(F282=AF$7,1,0)</f>
        <v>0</v>
      </c>
      <c r="AA282" s="970">
        <f>Z282*D282</f>
        <v>0</v>
      </c>
      <c r="AB282" s="978">
        <f>IF($Z282=0,0,IF(AF282+AH282+AJ282&gt;0,$AA282,0))</f>
        <v>0</v>
      </c>
      <c r="AC282" s="980">
        <f>IF($Z282=0,0,IF(AND(AB282=0,G283&gt;0),$AA282,0))</f>
        <v>0</v>
      </c>
      <c r="AD282" s="969">
        <f>AA282-AB282-AC282</f>
        <v>0</v>
      </c>
      <c r="AE282" s="204">
        <f t="shared" si="235"/>
        <v>0</v>
      </c>
      <c r="AF282" s="204">
        <f t="shared" si="235"/>
        <v>0</v>
      </c>
      <c r="AG282" s="204">
        <f t="shared" si="235"/>
        <v>0</v>
      </c>
      <c r="AH282" s="204">
        <f t="shared" si="235"/>
        <v>0</v>
      </c>
      <c r="AI282" s="922">
        <f t="shared" si="235"/>
        <v>0</v>
      </c>
      <c r="AJ282" s="205">
        <f t="shared" si="235"/>
        <v>0</v>
      </c>
      <c r="AK282" s="973">
        <f>IF($Z282=1,0,IF(AND($Z282=0,AF282&gt;0),1,IF(AND($Z282=0,AH282&gt;0),1,IF(AND($Z282=0,AJ282&gt;0),1,0))))</f>
        <v>0</v>
      </c>
      <c r="AL282" s="973">
        <f t="shared" si="240"/>
        <v>0</v>
      </c>
      <c r="AM282" s="978">
        <f>IF($Z282=0,0,IF(AQ282+AS282+AU282&gt;0,$AA282,0))</f>
        <v>0</v>
      </c>
      <c r="AN282" s="980">
        <f>IF($Z282=0,0,IF(AND(AM282=0,I283&gt;0),$AA282,0))</f>
        <v>0</v>
      </c>
      <c r="AO282" s="969">
        <f>$AA282-AM282-AN282</f>
        <v>0</v>
      </c>
      <c r="AP282" s="204">
        <f t="shared" si="236"/>
        <v>0</v>
      </c>
      <c r="AQ282" s="204">
        <f t="shared" si="236"/>
        <v>0</v>
      </c>
      <c r="AR282" s="204">
        <f t="shared" si="236"/>
        <v>0</v>
      </c>
      <c r="AS282" s="204">
        <f t="shared" si="236"/>
        <v>0</v>
      </c>
      <c r="AT282" s="204">
        <f t="shared" si="236"/>
        <v>0</v>
      </c>
      <c r="AU282" s="205">
        <f t="shared" si="236"/>
        <v>0</v>
      </c>
      <c r="AV282" s="973">
        <f>IF($Z282=1,0,IF(AND($Z282=0,AQ282&gt;0),1,IF(AND($Z282=0,AS282&gt;0),1,IF(AND($Z282=0,AU282&gt;0),1,0))))</f>
        <v>0</v>
      </c>
      <c r="AW282" s="973">
        <f t="shared" si="241"/>
        <v>0</v>
      </c>
      <c r="AX282" s="978">
        <f>IF($Z282=0,0,IF(BB282+BD282+BF282&gt;0,$AA282,0))</f>
        <v>0</v>
      </c>
      <c r="AY282" s="980">
        <f>IF($Z282=0,0,IF(AND(AX282=0,K283&gt;0),$AA282,0))</f>
        <v>0</v>
      </c>
      <c r="AZ282" s="969">
        <f>$AA282-AX282-AY282</f>
        <v>0</v>
      </c>
      <c r="BA282" s="204">
        <f t="shared" si="237"/>
        <v>0</v>
      </c>
      <c r="BB282" s="204">
        <f t="shared" si="237"/>
        <v>0</v>
      </c>
      <c r="BC282" s="204">
        <f t="shared" si="237"/>
        <v>0</v>
      </c>
      <c r="BD282" s="204">
        <f t="shared" si="237"/>
        <v>0</v>
      </c>
      <c r="BE282" s="204">
        <f t="shared" si="237"/>
        <v>0</v>
      </c>
      <c r="BF282" s="205">
        <f t="shared" si="237"/>
        <v>0</v>
      </c>
      <c r="BG282" s="973">
        <f>IF($Z282=1,0,IF(AND($Z282=0,BB282&gt;0),1,IF(AND($Z282=0,BD282&gt;0),1,IF(AND($Z282=0,BF282&gt;0),1,0))))</f>
        <v>0</v>
      </c>
      <c r="BH282" s="973">
        <f t="shared" si="242"/>
        <v>0</v>
      </c>
      <c r="BI282" s="978">
        <f>IF($Z282=0,0,IF(BM282+BO282+BQ282&gt;0,$AA282,0))</f>
        <v>0</v>
      </c>
      <c r="BJ282" s="980">
        <f>IF($Z282=0,0,IF(AND(BI282=0,M283&gt;0),$AA282,0))</f>
        <v>0</v>
      </c>
      <c r="BK282" s="969">
        <f>$AA282-BI282-BJ282</f>
        <v>0</v>
      </c>
      <c r="BL282" s="204">
        <f t="shared" si="238"/>
        <v>0</v>
      </c>
      <c r="BM282" s="204">
        <f t="shared" si="238"/>
        <v>0</v>
      </c>
      <c r="BN282" s="204">
        <f t="shared" si="238"/>
        <v>0</v>
      </c>
      <c r="BO282" s="204">
        <f t="shared" si="238"/>
        <v>0</v>
      </c>
      <c r="BP282" s="204">
        <f t="shared" si="238"/>
        <v>0</v>
      </c>
      <c r="BQ282" s="205">
        <f t="shared" si="238"/>
        <v>0</v>
      </c>
      <c r="BR282" s="973">
        <f>IF($Z282=1,0,IF(AND($Z282=0,BM282&gt;0),1,IF(AND($Z282=0,BO282&gt;0),1,IF(AND($Z282=0,BQ282&gt;0),1,0))))</f>
        <v>0</v>
      </c>
      <c r="BS282" s="973">
        <f t="shared" si="243"/>
        <v>0</v>
      </c>
      <c r="BT282" s="978">
        <f>IF($Z282=0,0,IF(BX282+BZ282+CB282&gt;0,$AA282,0))</f>
        <v>0</v>
      </c>
      <c r="BU282" s="980">
        <f>IF($Z282=0,0,IF(AND(BT282=0,O283&gt;0),$AA282,0))</f>
        <v>0</v>
      </c>
      <c r="BV282" s="969">
        <f>$AA282-BT282-BU282</f>
        <v>0</v>
      </c>
      <c r="BW282" s="204">
        <f t="shared" si="239"/>
        <v>0</v>
      </c>
      <c r="BX282" s="204">
        <f t="shared" si="239"/>
        <v>0</v>
      </c>
      <c r="BY282" s="204">
        <f t="shared" si="239"/>
        <v>0</v>
      </c>
      <c r="BZ282" s="204">
        <f t="shared" si="239"/>
        <v>0</v>
      </c>
      <c r="CA282" s="204">
        <f t="shared" si="239"/>
        <v>0</v>
      </c>
      <c r="CB282" s="205">
        <f t="shared" si="239"/>
        <v>0</v>
      </c>
      <c r="CC282" s="973">
        <f>IF($Z282=1,0,IF(AND($Z282=0,BX282&gt;0),1,IF(AND($Z282=0,BZ282&gt;0),1,IF(AND($Z282=0,CB282&gt;0),1,0))))</f>
        <v>0</v>
      </c>
      <c r="CD282" s="973">
        <f t="shared" si="244"/>
        <v>0</v>
      </c>
      <c r="CE282" s="11"/>
      <c r="CF282" s="11"/>
      <c r="CG282" s="11"/>
      <c r="CH282" s="11"/>
      <c r="CI282" s="11"/>
      <c r="CJ282" s="11"/>
      <c r="CK282" s="11"/>
      <c r="CL282" s="11"/>
      <c r="CM282" s="11"/>
    </row>
    <row r="283" spans="1:91" ht="14.25" customHeight="1">
      <c r="A283" s="950" t="str">
        <f>A282</f>
        <v/>
      </c>
      <c r="B283" s="57"/>
      <c r="C283" s="2051"/>
      <c r="D283" s="2053"/>
      <c r="E283" s="2051"/>
      <c r="F283" s="2772"/>
      <c r="G283" s="1121">
        <f>Import!Q980</f>
        <v>0</v>
      </c>
      <c r="H283" s="2774"/>
      <c r="I283" s="450"/>
      <c r="J283" s="2775"/>
      <c r="K283" s="450"/>
      <c r="L283" s="2775"/>
      <c r="M283" s="450"/>
      <c r="N283" s="2775"/>
      <c r="O283" s="450"/>
      <c r="P283" s="2775"/>
      <c r="Q283" s="11"/>
      <c r="R283" s="11"/>
      <c r="S283" s="397"/>
      <c r="T283" s="419"/>
      <c r="U283" s="444">
        <f>Import!N981</f>
        <v>0</v>
      </c>
      <c r="V283" s="11"/>
      <c r="W283" s="306"/>
      <c r="X283" s="306"/>
      <c r="Y283" s="306"/>
      <c r="Z283" s="11"/>
      <c r="AE283" s="204"/>
      <c r="AF283" s="204"/>
      <c r="AG283" s="204"/>
      <c r="AH283" s="204"/>
      <c r="AI283" s="922"/>
      <c r="AJ283" s="205"/>
      <c r="AK283" s="973"/>
      <c r="AL283" s="973">
        <f>AL282</f>
        <v>0</v>
      </c>
      <c r="AP283" s="204"/>
      <c r="AQ283" s="204"/>
      <c r="AR283" s="204"/>
      <c r="AS283" s="204"/>
      <c r="AT283" s="204"/>
      <c r="AU283" s="205"/>
      <c r="AV283" s="973"/>
      <c r="AW283" s="973">
        <f>AW282</f>
        <v>0</v>
      </c>
      <c r="BA283" s="204"/>
      <c r="BB283" s="204"/>
      <c r="BC283" s="204"/>
      <c r="BD283" s="204"/>
      <c r="BE283" s="204"/>
      <c r="BF283" s="205"/>
      <c r="BG283" s="973"/>
      <c r="BH283" s="973">
        <f>BH282</f>
        <v>0</v>
      </c>
      <c r="BL283" s="204"/>
      <c r="BM283" s="204"/>
      <c r="BN283" s="204"/>
      <c r="BO283" s="204"/>
      <c r="BP283" s="204"/>
      <c r="BQ283" s="205"/>
      <c r="BR283" s="973"/>
      <c r="BS283" s="973">
        <f>BS282</f>
        <v>0</v>
      </c>
      <c r="BW283" s="204"/>
      <c r="BX283" s="204"/>
      <c r="BY283" s="204"/>
      <c r="BZ283" s="204"/>
      <c r="CA283" s="204"/>
      <c r="CB283" s="205"/>
      <c r="CC283" s="973"/>
      <c r="CD283" s="973">
        <f>CD282</f>
        <v>0</v>
      </c>
      <c r="CE283" s="11"/>
      <c r="CF283" s="11"/>
      <c r="CG283" s="11"/>
      <c r="CH283" s="11"/>
      <c r="CI283" s="11"/>
      <c r="CJ283" s="11"/>
      <c r="CK283" s="11"/>
      <c r="CL283" s="11"/>
      <c r="CM283" s="11"/>
    </row>
    <row r="284" spans="1:91" ht="24.75" customHeight="1">
      <c r="A284" s="949" t="str">
        <f>IF(E284&gt;0,"Wypełnione","")</f>
        <v/>
      </c>
      <c r="B284" s="57"/>
      <c r="C284" s="2050">
        <f>'Og s3a'!C993</f>
        <v>0</v>
      </c>
      <c r="D284" s="2052">
        <f>'Og s3a'!E993</f>
        <v>0</v>
      </c>
      <c r="E284" s="2050">
        <f>'Og s3a'!F993</f>
        <v>0</v>
      </c>
      <c r="F284" s="2771"/>
      <c r="G284" s="448">
        <f>T284</f>
        <v>0</v>
      </c>
      <c r="H284" s="2773">
        <f>U284</f>
        <v>0</v>
      </c>
      <c r="I284" s="451"/>
      <c r="J284" s="2775"/>
      <c r="K284" s="451"/>
      <c r="L284" s="2775"/>
      <c r="M284" s="451"/>
      <c r="N284" s="2775"/>
      <c r="O284" s="451"/>
      <c r="P284" s="2775"/>
      <c r="Q284" s="11"/>
      <c r="R284" s="11"/>
      <c r="S284" s="396">
        <f>'Og s3a'!G993</f>
        <v>0</v>
      </c>
      <c r="T284" s="398">
        <f>'Og s3a'!D993</f>
        <v>0</v>
      </c>
      <c r="U284" s="444">
        <f>Import!N982</f>
        <v>0</v>
      </c>
      <c r="V284" s="11"/>
      <c r="W284" s="306"/>
      <c r="X284" s="306"/>
      <c r="Y284" s="306"/>
      <c r="Z284" s="970">
        <f>IF(F284=AF$7,1,0)</f>
        <v>0</v>
      </c>
      <c r="AA284" s="970">
        <f>Z284*D284</f>
        <v>0</v>
      </c>
      <c r="AB284" s="978">
        <f>IF($Z284=0,0,IF(AF284+AH284+AJ284&gt;0,$AA284,0))</f>
        <v>0</v>
      </c>
      <c r="AC284" s="980">
        <f>IF($Z284=0,0,IF(AND(AB284=0,G285&gt;0),$AA284,0))</f>
        <v>0</v>
      </c>
      <c r="AD284" s="969">
        <f>AA284-AB284-AC284</f>
        <v>0</v>
      </c>
      <c r="AE284" s="204">
        <f t="shared" si="235"/>
        <v>0</v>
      </c>
      <c r="AF284" s="204">
        <f t="shared" si="235"/>
        <v>0</v>
      </c>
      <c r="AG284" s="204">
        <f t="shared" si="235"/>
        <v>0</v>
      </c>
      <c r="AH284" s="204">
        <f t="shared" si="235"/>
        <v>0</v>
      </c>
      <c r="AI284" s="922">
        <f t="shared" si="235"/>
        <v>0</v>
      </c>
      <c r="AJ284" s="205">
        <f t="shared" si="235"/>
        <v>0</v>
      </c>
      <c r="AK284" s="973">
        <f>IF($Z284=1,0,IF(AND($Z284=0,AF284&gt;0),1,IF(AND($Z284=0,AH284&gt;0),1,IF(AND($Z284=0,AJ284&gt;0),1,0))))</f>
        <v>0</v>
      </c>
      <c r="AL284" s="973">
        <f t="shared" si="240"/>
        <v>0</v>
      </c>
      <c r="AM284" s="978">
        <f>IF($Z284=0,0,IF(AQ284+AS284+AU284&gt;0,$AA284,0))</f>
        <v>0</v>
      </c>
      <c r="AN284" s="980">
        <f>IF($Z284=0,0,IF(AND(AM284=0,I285&gt;0),$AA284,0))</f>
        <v>0</v>
      </c>
      <c r="AO284" s="969">
        <f>$AA284-AM284-AN284</f>
        <v>0</v>
      </c>
      <c r="AP284" s="204">
        <f t="shared" si="236"/>
        <v>0</v>
      </c>
      <c r="AQ284" s="204">
        <f t="shared" si="236"/>
        <v>0</v>
      </c>
      <c r="AR284" s="204">
        <f t="shared" si="236"/>
        <v>0</v>
      </c>
      <c r="AS284" s="204">
        <f t="shared" si="236"/>
        <v>0</v>
      </c>
      <c r="AT284" s="204">
        <f t="shared" si="236"/>
        <v>0</v>
      </c>
      <c r="AU284" s="205">
        <f t="shared" si="236"/>
        <v>0</v>
      </c>
      <c r="AV284" s="973">
        <f>IF($Z284=1,0,IF(AND($Z284=0,AQ284&gt;0),1,IF(AND($Z284=0,AS284&gt;0),1,IF(AND($Z284=0,AU284&gt;0),1,0))))</f>
        <v>0</v>
      </c>
      <c r="AW284" s="973">
        <f t="shared" si="241"/>
        <v>0</v>
      </c>
      <c r="AX284" s="978">
        <f>IF($Z284=0,0,IF(BB284+BD284+BF284&gt;0,$AA284,0))</f>
        <v>0</v>
      </c>
      <c r="AY284" s="980">
        <f>IF($Z284=0,0,IF(AND(AX284=0,K285&gt;0),$AA284,0))</f>
        <v>0</v>
      </c>
      <c r="AZ284" s="969">
        <f>$AA284-AX284-AY284</f>
        <v>0</v>
      </c>
      <c r="BA284" s="204">
        <f t="shared" si="237"/>
        <v>0</v>
      </c>
      <c r="BB284" s="204">
        <f t="shared" si="237"/>
        <v>0</v>
      </c>
      <c r="BC284" s="204">
        <f t="shared" si="237"/>
        <v>0</v>
      </c>
      <c r="BD284" s="204">
        <f t="shared" si="237"/>
        <v>0</v>
      </c>
      <c r="BE284" s="204">
        <f t="shared" si="237"/>
        <v>0</v>
      </c>
      <c r="BF284" s="205">
        <f t="shared" si="237"/>
        <v>0</v>
      </c>
      <c r="BG284" s="973">
        <f>IF($Z284=1,0,IF(AND($Z284=0,BB284&gt;0),1,IF(AND($Z284=0,BD284&gt;0),1,IF(AND($Z284=0,BF284&gt;0),1,0))))</f>
        <v>0</v>
      </c>
      <c r="BH284" s="973">
        <f t="shared" si="242"/>
        <v>0</v>
      </c>
      <c r="BI284" s="978">
        <f>IF($Z284=0,0,IF(BM284+BO284+BQ284&gt;0,$AA284,0))</f>
        <v>0</v>
      </c>
      <c r="BJ284" s="980">
        <f>IF($Z284=0,0,IF(AND(BI284=0,M285&gt;0),$AA284,0))</f>
        <v>0</v>
      </c>
      <c r="BK284" s="969">
        <f>$AA284-BI284-BJ284</f>
        <v>0</v>
      </c>
      <c r="BL284" s="204">
        <f t="shared" si="238"/>
        <v>0</v>
      </c>
      <c r="BM284" s="204">
        <f t="shared" si="238"/>
        <v>0</v>
      </c>
      <c r="BN284" s="204">
        <f t="shared" si="238"/>
        <v>0</v>
      </c>
      <c r="BO284" s="204">
        <f t="shared" si="238"/>
        <v>0</v>
      </c>
      <c r="BP284" s="204">
        <f t="shared" si="238"/>
        <v>0</v>
      </c>
      <c r="BQ284" s="205">
        <f t="shared" si="238"/>
        <v>0</v>
      </c>
      <c r="BR284" s="973">
        <f>IF($Z284=1,0,IF(AND($Z284=0,BM284&gt;0),1,IF(AND($Z284=0,BO284&gt;0),1,IF(AND($Z284=0,BQ284&gt;0),1,0))))</f>
        <v>0</v>
      </c>
      <c r="BS284" s="973">
        <f t="shared" si="243"/>
        <v>0</v>
      </c>
      <c r="BT284" s="978">
        <f>IF($Z284=0,0,IF(BX284+BZ284+CB284&gt;0,$AA284,0))</f>
        <v>0</v>
      </c>
      <c r="BU284" s="980">
        <f>IF($Z284=0,0,IF(AND(BT284=0,O285&gt;0),$AA284,0))</f>
        <v>0</v>
      </c>
      <c r="BV284" s="969">
        <f>$AA284-BT284-BU284</f>
        <v>0</v>
      </c>
      <c r="BW284" s="204">
        <f t="shared" si="239"/>
        <v>0</v>
      </c>
      <c r="BX284" s="204">
        <f t="shared" si="239"/>
        <v>0</v>
      </c>
      <c r="BY284" s="204">
        <f t="shared" si="239"/>
        <v>0</v>
      </c>
      <c r="BZ284" s="204">
        <f t="shared" si="239"/>
        <v>0</v>
      </c>
      <c r="CA284" s="204">
        <f t="shared" si="239"/>
        <v>0</v>
      </c>
      <c r="CB284" s="205">
        <f t="shared" si="239"/>
        <v>0</v>
      </c>
      <c r="CC284" s="973">
        <f>IF($Z284=1,0,IF(AND($Z284=0,BX284&gt;0),1,IF(AND($Z284=0,BZ284&gt;0),1,IF(AND($Z284=0,CB284&gt;0),1,0))))</f>
        <v>0</v>
      </c>
      <c r="CD284" s="973">
        <f t="shared" si="244"/>
        <v>0</v>
      </c>
      <c r="CE284" s="11"/>
      <c r="CF284" s="11"/>
      <c r="CG284" s="11"/>
      <c r="CH284" s="11"/>
      <c r="CI284" s="11"/>
      <c r="CJ284" s="11"/>
      <c r="CK284" s="11"/>
      <c r="CL284" s="11"/>
      <c r="CM284" s="11"/>
    </row>
    <row r="285" spans="1:91" ht="14.25" customHeight="1">
      <c r="A285" s="950" t="str">
        <f>A284</f>
        <v/>
      </c>
      <c r="B285" s="57"/>
      <c r="C285" s="2051"/>
      <c r="D285" s="2053"/>
      <c r="E285" s="2051"/>
      <c r="F285" s="2772"/>
      <c r="G285" s="1121">
        <f>Import!Q982</f>
        <v>0</v>
      </c>
      <c r="H285" s="2774"/>
      <c r="I285" s="450"/>
      <c r="J285" s="2775"/>
      <c r="K285" s="450"/>
      <c r="L285" s="2775"/>
      <c r="M285" s="450"/>
      <c r="N285" s="2775"/>
      <c r="O285" s="450"/>
      <c r="P285" s="2775"/>
      <c r="Q285" s="11"/>
      <c r="R285" s="11"/>
      <c r="S285" s="397"/>
      <c r="T285" s="419"/>
      <c r="U285" s="444">
        <f>Import!N983</f>
        <v>0</v>
      </c>
      <c r="V285" s="11"/>
      <c r="W285" s="306"/>
      <c r="X285" s="306"/>
      <c r="Y285" s="306"/>
      <c r="Z285" s="11"/>
      <c r="AE285" s="204"/>
      <c r="AF285" s="204"/>
      <c r="AG285" s="204"/>
      <c r="AH285" s="204"/>
      <c r="AI285" s="922"/>
      <c r="AJ285" s="205"/>
      <c r="AK285" s="973"/>
      <c r="AL285" s="973">
        <f>AL284</f>
        <v>0</v>
      </c>
      <c r="AP285" s="204"/>
      <c r="AQ285" s="204"/>
      <c r="AR285" s="204"/>
      <c r="AS285" s="204"/>
      <c r="AT285" s="204"/>
      <c r="AU285" s="205"/>
      <c r="AV285" s="973"/>
      <c r="AW285" s="973">
        <f>AW284</f>
        <v>0</v>
      </c>
      <c r="BA285" s="204"/>
      <c r="BB285" s="204"/>
      <c r="BC285" s="204"/>
      <c r="BD285" s="204"/>
      <c r="BE285" s="204"/>
      <c r="BF285" s="205"/>
      <c r="BG285" s="973"/>
      <c r="BH285" s="973">
        <f>BH284</f>
        <v>0</v>
      </c>
      <c r="BL285" s="204"/>
      <c r="BM285" s="204"/>
      <c r="BN285" s="204"/>
      <c r="BO285" s="204"/>
      <c r="BP285" s="204"/>
      <c r="BQ285" s="205"/>
      <c r="BR285" s="973"/>
      <c r="BS285" s="973">
        <f>BS284</f>
        <v>0</v>
      </c>
      <c r="BW285" s="204"/>
      <c r="BX285" s="204"/>
      <c r="BY285" s="204"/>
      <c r="BZ285" s="204"/>
      <c r="CA285" s="204"/>
      <c r="CB285" s="205"/>
      <c r="CC285" s="973"/>
      <c r="CD285" s="973">
        <f>CD284</f>
        <v>0</v>
      </c>
      <c r="CE285" s="11"/>
      <c r="CF285" s="11"/>
      <c r="CG285" s="11"/>
      <c r="CH285" s="11"/>
      <c r="CI285" s="11"/>
      <c r="CJ285" s="11"/>
      <c r="CK285" s="11"/>
      <c r="CL285" s="11"/>
      <c r="CM285" s="11"/>
    </row>
    <row r="286" spans="1:91" ht="24.75" customHeight="1">
      <c r="A286" s="949" t="str">
        <f>IF(E286&gt;0,"Wypełnione","")</f>
        <v/>
      </c>
      <c r="B286" s="57"/>
      <c r="C286" s="2050">
        <f>'Og s3a'!C995</f>
        <v>0</v>
      </c>
      <c r="D286" s="2052">
        <f>'Og s3a'!E995</f>
        <v>0</v>
      </c>
      <c r="E286" s="2050">
        <f>'Og s3a'!F995</f>
        <v>0</v>
      </c>
      <c r="F286" s="2771"/>
      <c r="G286" s="448">
        <f>T286</f>
        <v>0</v>
      </c>
      <c r="H286" s="2773">
        <f>U286</f>
        <v>0</v>
      </c>
      <c r="I286" s="451"/>
      <c r="J286" s="2775"/>
      <c r="K286" s="451"/>
      <c r="L286" s="2775"/>
      <c r="M286" s="451"/>
      <c r="N286" s="2775"/>
      <c r="O286" s="451"/>
      <c r="P286" s="2775"/>
      <c r="Q286" s="11"/>
      <c r="R286" s="11"/>
      <c r="S286" s="396">
        <f>'Og s3a'!G995</f>
        <v>0</v>
      </c>
      <c r="T286" s="398">
        <f>'Og s3a'!D995</f>
        <v>0</v>
      </c>
      <c r="U286" s="444">
        <f>Import!N984</f>
        <v>0</v>
      </c>
      <c r="V286" s="11"/>
      <c r="W286" s="306"/>
      <c r="X286" s="306"/>
      <c r="Y286" s="306"/>
      <c r="Z286" s="970">
        <f>IF(F286=AF$7,1,0)</f>
        <v>0</v>
      </c>
      <c r="AA286" s="970">
        <f>Z286*D286</f>
        <v>0</v>
      </c>
      <c r="AB286" s="978">
        <f>IF($Z286=0,0,IF(AF286+AH286+AJ286&gt;0,$AA286,0))</f>
        <v>0</v>
      </c>
      <c r="AC286" s="980">
        <f>IF($Z286=0,0,IF(AND(AB286=0,G287&gt;0),$AA286,0))</f>
        <v>0</v>
      </c>
      <c r="AD286" s="969">
        <f>AA286-AB286-AC286</f>
        <v>0</v>
      </c>
      <c r="AE286" s="204">
        <f t="shared" si="235"/>
        <v>0</v>
      </c>
      <c r="AF286" s="204">
        <f t="shared" si="235"/>
        <v>0</v>
      </c>
      <c r="AG286" s="204">
        <f t="shared" si="235"/>
        <v>0</v>
      </c>
      <c r="AH286" s="204">
        <f t="shared" si="235"/>
        <v>0</v>
      </c>
      <c r="AI286" s="922">
        <f t="shared" si="235"/>
        <v>0</v>
      </c>
      <c r="AJ286" s="205">
        <f t="shared" si="235"/>
        <v>0</v>
      </c>
      <c r="AK286" s="973">
        <f>IF($Z286=1,0,IF(AND($Z286=0,AF286&gt;0),1,IF(AND($Z286=0,AH286&gt;0),1,IF(AND($Z286=0,AJ286&gt;0),1,0))))</f>
        <v>0</v>
      </c>
      <c r="AL286" s="973">
        <f t="shared" si="240"/>
        <v>0</v>
      </c>
      <c r="AM286" s="978">
        <f>IF($Z286=0,0,IF(AQ286+AS286+AU286&gt;0,$AA286,0))</f>
        <v>0</v>
      </c>
      <c r="AN286" s="980">
        <f>IF($Z286=0,0,IF(AND(AM286=0,I287&gt;0),$AA286,0))</f>
        <v>0</v>
      </c>
      <c r="AO286" s="969">
        <f>$AA286-AM286-AN286</f>
        <v>0</v>
      </c>
      <c r="AP286" s="204">
        <f t="shared" si="236"/>
        <v>0</v>
      </c>
      <c r="AQ286" s="204">
        <f t="shared" si="236"/>
        <v>0</v>
      </c>
      <c r="AR286" s="204">
        <f t="shared" si="236"/>
        <v>0</v>
      </c>
      <c r="AS286" s="204">
        <f t="shared" si="236"/>
        <v>0</v>
      </c>
      <c r="AT286" s="204">
        <f t="shared" si="236"/>
        <v>0</v>
      </c>
      <c r="AU286" s="205">
        <f t="shared" si="236"/>
        <v>0</v>
      </c>
      <c r="AV286" s="973">
        <f>IF($Z286=1,0,IF(AND($Z286=0,AQ286&gt;0),1,IF(AND($Z286=0,AS286&gt;0),1,IF(AND($Z286=0,AU286&gt;0),1,0))))</f>
        <v>0</v>
      </c>
      <c r="AW286" s="973">
        <f t="shared" si="241"/>
        <v>0</v>
      </c>
      <c r="AX286" s="978">
        <f>IF($Z286=0,0,IF(BB286+BD286+BF286&gt;0,$AA286,0))</f>
        <v>0</v>
      </c>
      <c r="AY286" s="980">
        <f>IF($Z286=0,0,IF(AND(AX286=0,K287&gt;0),$AA286,0))</f>
        <v>0</v>
      </c>
      <c r="AZ286" s="969">
        <f>$AA286-AX286-AY286</f>
        <v>0</v>
      </c>
      <c r="BA286" s="204">
        <f t="shared" si="237"/>
        <v>0</v>
      </c>
      <c r="BB286" s="204">
        <f t="shared" si="237"/>
        <v>0</v>
      </c>
      <c r="BC286" s="204">
        <f t="shared" si="237"/>
        <v>0</v>
      </c>
      <c r="BD286" s="204">
        <f t="shared" si="237"/>
        <v>0</v>
      </c>
      <c r="BE286" s="204">
        <f t="shared" si="237"/>
        <v>0</v>
      </c>
      <c r="BF286" s="205">
        <f t="shared" si="237"/>
        <v>0</v>
      </c>
      <c r="BG286" s="973">
        <f>IF($Z286=1,0,IF(AND($Z286=0,BB286&gt;0),1,IF(AND($Z286=0,BD286&gt;0),1,IF(AND($Z286=0,BF286&gt;0),1,0))))</f>
        <v>0</v>
      </c>
      <c r="BH286" s="973">
        <f t="shared" si="242"/>
        <v>0</v>
      </c>
      <c r="BI286" s="978">
        <f>IF($Z286=0,0,IF(BM286+BO286+BQ286&gt;0,$AA286,0))</f>
        <v>0</v>
      </c>
      <c r="BJ286" s="980">
        <f>IF($Z286=0,0,IF(AND(BI286=0,M287&gt;0),$AA286,0))</f>
        <v>0</v>
      </c>
      <c r="BK286" s="969">
        <f>$AA286-BI286-BJ286</f>
        <v>0</v>
      </c>
      <c r="BL286" s="204">
        <f t="shared" si="238"/>
        <v>0</v>
      </c>
      <c r="BM286" s="204">
        <f t="shared" si="238"/>
        <v>0</v>
      </c>
      <c r="BN286" s="204">
        <f t="shared" si="238"/>
        <v>0</v>
      </c>
      <c r="BO286" s="204">
        <f t="shared" si="238"/>
        <v>0</v>
      </c>
      <c r="BP286" s="204">
        <f t="shared" si="238"/>
        <v>0</v>
      </c>
      <c r="BQ286" s="205">
        <f t="shared" si="238"/>
        <v>0</v>
      </c>
      <c r="BR286" s="973">
        <f>IF($Z286=1,0,IF(AND($Z286=0,BM286&gt;0),1,IF(AND($Z286=0,BO286&gt;0),1,IF(AND($Z286=0,BQ286&gt;0),1,0))))</f>
        <v>0</v>
      </c>
      <c r="BS286" s="973">
        <f t="shared" si="243"/>
        <v>0</v>
      </c>
      <c r="BT286" s="978">
        <f>IF($Z286=0,0,IF(BX286+BZ286+CB286&gt;0,$AA286,0))</f>
        <v>0</v>
      </c>
      <c r="BU286" s="980">
        <f>IF($Z286=0,0,IF(AND(BT286=0,O287&gt;0),$AA286,0))</f>
        <v>0</v>
      </c>
      <c r="BV286" s="969">
        <f>$AA286-BT286-BU286</f>
        <v>0</v>
      </c>
      <c r="BW286" s="204">
        <f t="shared" si="239"/>
        <v>0</v>
      </c>
      <c r="BX286" s="204">
        <f t="shared" si="239"/>
        <v>0</v>
      </c>
      <c r="BY286" s="204">
        <f t="shared" si="239"/>
        <v>0</v>
      </c>
      <c r="BZ286" s="204">
        <f t="shared" si="239"/>
        <v>0</v>
      </c>
      <c r="CA286" s="204">
        <f t="shared" si="239"/>
        <v>0</v>
      </c>
      <c r="CB286" s="205">
        <f t="shared" si="239"/>
        <v>0</v>
      </c>
      <c r="CC286" s="973">
        <f>IF($Z286=1,0,IF(AND($Z286=0,BX286&gt;0),1,IF(AND($Z286=0,BZ286&gt;0),1,IF(AND($Z286=0,CB286&gt;0),1,0))))</f>
        <v>0</v>
      </c>
      <c r="CD286" s="973">
        <f t="shared" si="244"/>
        <v>0</v>
      </c>
      <c r="CE286" s="11"/>
      <c r="CF286" s="11"/>
      <c r="CG286" s="11"/>
      <c r="CH286" s="11"/>
      <c r="CI286" s="11"/>
      <c r="CJ286" s="11"/>
      <c r="CK286" s="11"/>
      <c r="CL286" s="11"/>
      <c r="CM286" s="11"/>
    </row>
    <row r="287" spans="1:91" ht="14.25" customHeight="1">
      <c r="A287" s="950" t="str">
        <f>A286</f>
        <v/>
      </c>
      <c r="B287" s="57"/>
      <c r="C287" s="2051"/>
      <c r="D287" s="2053"/>
      <c r="E287" s="2051"/>
      <c r="F287" s="2772"/>
      <c r="G287" s="1121">
        <f>Import!Q984</f>
        <v>0</v>
      </c>
      <c r="H287" s="2774"/>
      <c r="I287" s="450"/>
      <c r="J287" s="2775"/>
      <c r="K287" s="450"/>
      <c r="L287" s="2775"/>
      <c r="M287" s="450"/>
      <c r="N287" s="2775"/>
      <c r="O287" s="450"/>
      <c r="P287" s="2775"/>
      <c r="Q287" s="11"/>
      <c r="R287" s="11"/>
      <c r="S287" s="397"/>
      <c r="T287" s="419"/>
      <c r="U287" s="444">
        <f>Import!N985</f>
        <v>0</v>
      </c>
      <c r="V287" s="11"/>
      <c r="W287" s="306"/>
      <c r="X287" s="306"/>
      <c r="Y287" s="306"/>
      <c r="Z287" s="11"/>
      <c r="AE287" s="204"/>
      <c r="AF287" s="204"/>
      <c r="AG287" s="204"/>
      <c r="AH287" s="204"/>
      <c r="AI287" s="922"/>
      <c r="AJ287" s="205"/>
      <c r="AK287" s="973"/>
      <c r="AL287" s="973">
        <f>AL286</f>
        <v>0</v>
      </c>
      <c r="AP287" s="204"/>
      <c r="AQ287" s="204"/>
      <c r="AR287" s="204"/>
      <c r="AS287" s="204"/>
      <c r="AT287" s="204"/>
      <c r="AU287" s="205"/>
      <c r="AV287" s="973"/>
      <c r="AW287" s="973">
        <f>AW286</f>
        <v>0</v>
      </c>
      <c r="BA287" s="204"/>
      <c r="BB287" s="204"/>
      <c r="BC287" s="204"/>
      <c r="BD287" s="204"/>
      <c r="BE287" s="204"/>
      <c r="BF287" s="205"/>
      <c r="BG287" s="973"/>
      <c r="BH287" s="973">
        <f>BH286</f>
        <v>0</v>
      </c>
      <c r="BL287" s="204"/>
      <c r="BM287" s="204"/>
      <c r="BN287" s="204"/>
      <c r="BO287" s="204"/>
      <c r="BP287" s="204"/>
      <c r="BQ287" s="205"/>
      <c r="BR287" s="973"/>
      <c r="BS287" s="973">
        <f>BS286</f>
        <v>0</v>
      </c>
      <c r="BW287" s="204"/>
      <c r="BX287" s="204"/>
      <c r="BY287" s="204"/>
      <c r="BZ287" s="204"/>
      <c r="CA287" s="204"/>
      <c r="CB287" s="205"/>
      <c r="CC287" s="973"/>
      <c r="CD287" s="973">
        <f>CD286</f>
        <v>0</v>
      </c>
      <c r="CE287" s="11"/>
      <c r="CF287" s="11"/>
      <c r="CG287" s="11"/>
      <c r="CH287" s="11"/>
      <c r="CI287" s="11"/>
      <c r="CJ287" s="11"/>
      <c r="CK287" s="11"/>
      <c r="CL287" s="11"/>
      <c r="CM287" s="11"/>
    </row>
    <row r="288" spans="1:91" ht="24.75" customHeight="1">
      <c r="A288" s="949" t="str">
        <f>IF(E288&gt;0,"Wypełnione","")</f>
        <v/>
      </c>
      <c r="B288" s="57"/>
      <c r="C288" s="2050">
        <f>'Og s3a'!C997</f>
        <v>0</v>
      </c>
      <c r="D288" s="2052">
        <f>'Og s3a'!E997</f>
        <v>0</v>
      </c>
      <c r="E288" s="2050">
        <f>'Og s3a'!F997</f>
        <v>0</v>
      </c>
      <c r="F288" s="2771"/>
      <c r="G288" s="448">
        <f>T288</f>
        <v>0</v>
      </c>
      <c r="H288" s="2773">
        <f>U288</f>
        <v>0</v>
      </c>
      <c r="I288" s="451"/>
      <c r="J288" s="2775"/>
      <c r="K288" s="451"/>
      <c r="L288" s="2775"/>
      <c r="M288" s="451"/>
      <c r="N288" s="2775"/>
      <c r="O288" s="451"/>
      <c r="P288" s="2775"/>
      <c r="Q288" s="11"/>
      <c r="R288" s="11"/>
      <c r="S288" s="396">
        <f>'Og s3a'!G997</f>
        <v>0</v>
      </c>
      <c r="T288" s="398">
        <f>'Og s3a'!D997</f>
        <v>0</v>
      </c>
      <c r="U288" s="444">
        <f>Import!N986</f>
        <v>0</v>
      </c>
      <c r="V288" s="11"/>
      <c r="W288" s="306"/>
      <c r="X288" s="306"/>
      <c r="Y288" s="306"/>
      <c r="Z288" s="970">
        <f>IF(F288=AF$7,1,0)</f>
        <v>0</v>
      </c>
      <c r="AA288" s="970">
        <f>Z288*D288</f>
        <v>0</v>
      </c>
      <c r="AB288" s="978">
        <f>IF($Z288=0,0,IF(AF288+AH288+AJ288&gt;0,$AA288,0))</f>
        <v>0</v>
      </c>
      <c r="AC288" s="980">
        <f>IF($Z288=0,0,IF(AND(AB288=0,G289&gt;0),$AA288,0))</f>
        <v>0</v>
      </c>
      <c r="AD288" s="969">
        <f>AA288-AB288-AC288</f>
        <v>0</v>
      </c>
      <c r="AE288" s="204">
        <f t="shared" si="235"/>
        <v>0</v>
      </c>
      <c r="AF288" s="204">
        <f t="shared" si="235"/>
        <v>0</v>
      </c>
      <c r="AG288" s="204">
        <f t="shared" si="235"/>
        <v>0</v>
      </c>
      <c r="AH288" s="204">
        <f t="shared" si="235"/>
        <v>0</v>
      </c>
      <c r="AI288" s="922">
        <f t="shared" si="235"/>
        <v>0</v>
      </c>
      <c r="AJ288" s="205">
        <f t="shared" si="235"/>
        <v>0</v>
      </c>
      <c r="AK288" s="973">
        <f>IF($Z288=1,0,IF(AND($Z288=0,AF288&gt;0),1,IF(AND($Z288=0,AH288&gt;0),1,IF(AND($Z288=0,AJ288&gt;0),1,0))))</f>
        <v>0</v>
      </c>
      <c r="AL288" s="973">
        <f t="shared" si="240"/>
        <v>0</v>
      </c>
      <c r="AM288" s="978">
        <f>IF($Z288=0,0,IF(AQ288+AS288+AU288&gt;0,$AA288,0))</f>
        <v>0</v>
      </c>
      <c r="AN288" s="980">
        <f>IF($Z288=0,0,IF(AND(AM288=0,I289&gt;0),$AA288,0))</f>
        <v>0</v>
      </c>
      <c r="AO288" s="969">
        <f>$AA288-AM288-AN288</f>
        <v>0</v>
      </c>
      <c r="AP288" s="204">
        <f t="shared" si="236"/>
        <v>0</v>
      </c>
      <c r="AQ288" s="204">
        <f t="shared" si="236"/>
        <v>0</v>
      </c>
      <c r="AR288" s="204">
        <f t="shared" si="236"/>
        <v>0</v>
      </c>
      <c r="AS288" s="204">
        <f t="shared" si="236"/>
        <v>0</v>
      </c>
      <c r="AT288" s="204">
        <f t="shared" si="236"/>
        <v>0</v>
      </c>
      <c r="AU288" s="205">
        <f t="shared" si="236"/>
        <v>0</v>
      </c>
      <c r="AV288" s="973">
        <f>IF($Z288=1,0,IF(AND($Z288=0,AQ288&gt;0),1,IF(AND($Z288=0,AS288&gt;0),1,IF(AND($Z288=0,AU288&gt;0),1,0))))</f>
        <v>0</v>
      </c>
      <c r="AW288" s="973">
        <f t="shared" si="241"/>
        <v>0</v>
      </c>
      <c r="AX288" s="978">
        <f>IF($Z288=0,0,IF(BB288+BD288+BF288&gt;0,$AA288,0))</f>
        <v>0</v>
      </c>
      <c r="AY288" s="980">
        <f>IF($Z288=0,0,IF(AND(AX288=0,K289&gt;0),$AA288,0))</f>
        <v>0</v>
      </c>
      <c r="AZ288" s="969">
        <f>$AA288-AX288-AY288</f>
        <v>0</v>
      </c>
      <c r="BA288" s="204">
        <f t="shared" si="237"/>
        <v>0</v>
      </c>
      <c r="BB288" s="204">
        <f t="shared" si="237"/>
        <v>0</v>
      </c>
      <c r="BC288" s="204">
        <f t="shared" si="237"/>
        <v>0</v>
      </c>
      <c r="BD288" s="204">
        <f t="shared" si="237"/>
        <v>0</v>
      </c>
      <c r="BE288" s="204">
        <f t="shared" si="237"/>
        <v>0</v>
      </c>
      <c r="BF288" s="205">
        <f t="shared" si="237"/>
        <v>0</v>
      </c>
      <c r="BG288" s="973">
        <f>IF($Z288=1,0,IF(AND($Z288=0,BB288&gt;0),1,IF(AND($Z288=0,BD288&gt;0),1,IF(AND($Z288=0,BF288&gt;0),1,0))))</f>
        <v>0</v>
      </c>
      <c r="BH288" s="973">
        <f t="shared" si="242"/>
        <v>0</v>
      </c>
      <c r="BI288" s="978">
        <f>IF($Z288=0,0,IF(BM288+BO288+BQ288&gt;0,$AA288,0))</f>
        <v>0</v>
      </c>
      <c r="BJ288" s="980">
        <f>IF($Z288=0,0,IF(AND(BI288=0,M289&gt;0),$AA288,0))</f>
        <v>0</v>
      </c>
      <c r="BK288" s="969">
        <f>$AA288-BI288-BJ288</f>
        <v>0</v>
      </c>
      <c r="BL288" s="204">
        <f t="shared" si="238"/>
        <v>0</v>
      </c>
      <c r="BM288" s="204">
        <f t="shared" si="238"/>
        <v>0</v>
      </c>
      <c r="BN288" s="204">
        <f t="shared" si="238"/>
        <v>0</v>
      </c>
      <c r="BO288" s="204">
        <f t="shared" si="238"/>
        <v>0</v>
      </c>
      <c r="BP288" s="204">
        <f t="shared" si="238"/>
        <v>0</v>
      </c>
      <c r="BQ288" s="205">
        <f t="shared" si="238"/>
        <v>0</v>
      </c>
      <c r="BR288" s="973">
        <f>IF($Z288=1,0,IF(AND($Z288=0,BM288&gt;0),1,IF(AND($Z288=0,BO288&gt;0),1,IF(AND($Z288=0,BQ288&gt;0),1,0))))</f>
        <v>0</v>
      </c>
      <c r="BS288" s="973">
        <f t="shared" si="243"/>
        <v>0</v>
      </c>
      <c r="BT288" s="978">
        <f>IF($Z288=0,0,IF(BX288+BZ288+CB288&gt;0,$AA288,0))</f>
        <v>0</v>
      </c>
      <c r="BU288" s="980">
        <f>IF($Z288=0,0,IF(AND(BT288=0,O289&gt;0),$AA288,0))</f>
        <v>0</v>
      </c>
      <c r="BV288" s="969">
        <f>$AA288-BT288-BU288</f>
        <v>0</v>
      </c>
      <c r="BW288" s="204">
        <f t="shared" si="239"/>
        <v>0</v>
      </c>
      <c r="BX288" s="204">
        <f t="shared" si="239"/>
        <v>0</v>
      </c>
      <c r="BY288" s="204">
        <f t="shared" si="239"/>
        <v>0</v>
      </c>
      <c r="BZ288" s="204">
        <f t="shared" si="239"/>
        <v>0</v>
      </c>
      <c r="CA288" s="204">
        <f t="shared" si="239"/>
        <v>0</v>
      </c>
      <c r="CB288" s="205">
        <f t="shared" si="239"/>
        <v>0</v>
      </c>
      <c r="CC288" s="973">
        <f>IF($Z288=1,0,IF(AND($Z288=0,BX288&gt;0),1,IF(AND($Z288=0,BZ288&gt;0),1,IF(AND($Z288=0,CB288&gt;0),1,0))))</f>
        <v>0</v>
      </c>
      <c r="CD288" s="973">
        <f t="shared" si="244"/>
        <v>0</v>
      </c>
      <c r="CE288" s="11"/>
      <c r="CF288" s="11"/>
      <c r="CG288" s="11"/>
      <c r="CH288" s="11"/>
      <c r="CI288" s="11"/>
      <c r="CJ288" s="11"/>
      <c r="CK288" s="11"/>
      <c r="CL288" s="11"/>
      <c r="CM288" s="11"/>
    </row>
    <row r="289" spans="1:91" ht="14.25" customHeight="1">
      <c r="A289" s="950" t="str">
        <f>A288</f>
        <v/>
      </c>
      <c r="B289" s="57"/>
      <c r="C289" s="2051"/>
      <c r="D289" s="2053"/>
      <c r="E289" s="2051"/>
      <c r="F289" s="2772"/>
      <c r="G289" s="1121">
        <f>Import!Q986</f>
        <v>0</v>
      </c>
      <c r="H289" s="2774"/>
      <c r="I289" s="450"/>
      <c r="J289" s="2775"/>
      <c r="K289" s="450"/>
      <c r="L289" s="2775"/>
      <c r="M289" s="450"/>
      <c r="N289" s="2775"/>
      <c r="O289" s="450"/>
      <c r="P289" s="2775"/>
      <c r="Q289" s="11"/>
      <c r="R289" s="11"/>
      <c r="S289" s="397"/>
      <c r="T289" s="419"/>
      <c r="U289" s="444">
        <f>Import!N987</f>
        <v>0</v>
      </c>
      <c r="V289" s="11"/>
      <c r="W289" s="306"/>
      <c r="X289" s="306"/>
      <c r="Y289" s="306"/>
      <c r="Z289" s="11"/>
      <c r="AE289" s="204"/>
      <c r="AF289" s="204"/>
      <c r="AG289" s="204"/>
      <c r="AH289" s="204"/>
      <c r="AI289" s="922"/>
      <c r="AJ289" s="205"/>
      <c r="AK289" s="973"/>
      <c r="AL289" s="973">
        <f>AL288</f>
        <v>0</v>
      </c>
      <c r="AP289" s="204"/>
      <c r="AQ289" s="204"/>
      <c r="AR289" s="204"/>
      <c r="AS289" s="204"/>
      <c r="AT289" s="204"/>
      <c r="AU289" s="205"/>
      <c r="AV289" s="973"/>
      <c r="AW289" s="973">
        <f>AW288</f>
        <v>0</v>
      </c>
      <c r="BA289" s="204"/>
      <c r="BB289" s="204"/>
      <c r="BC289" s="204"/>
      <c r="BD289" s="204"/>
      <c r="BE289" s="204"/>
      <c r="BF289" s="205"/>
      <c r="BG289" s="973"/>
      <c r="BH289" s="973">
        <f>BH288</f>
        <v>0</v>
      </c>
      <c r="BL289" s="204"/>
      <c r="BM289" s="204"/>
      <c r="BN289" s="204"/>
      <c r="BO289" s="204"/>
      <c r="BP289" s="204"/>
      <c r="BQ289" s="205"/>
      <c r="BR289" s="973"/>
      <c r="BS289" s="973">
        <f>BS288</f>
        <v>0</v>
      </c>
      <c r="BW289" s="204"/>
      <c r="BX289" s="204"/>
      <c r="BY289" s="204"/>
      <c r="BZ289" s="204"/>
      <c r="CA289" s="204"/>
      <c r="CB289" s="205"/>
      <c r="CC289" s="973"/>
      <c r="CD289" s="973">
        <f>CD288</f>
        <v>0</v>
      </c>
      <c r="CE289" s="11"/>
      <c r="CF289" s="11"/>
      <c r="CG289" s="11"/>
      <c r="CH289" s="11"/>
      <c r="CI289" s="11"/>
      <c r="CJ289" s="11"/>
      <c r="CK289" s="11"/>
      <c r="CL289" s="11"/>
      <c r="CM289" s="11"/>
    </row>
    <row r="290" spans="1:91" ht="24.75" customHeight="1">
      <c r="A290" s="949" t="str">
        <f>IF(E290&gt;0,"Wypełnione","")</f>
        <v/>
      </c>
      <c r="B290" s="57"/>
      <c r="C290" s="2050">
        <f>'Og s3a'!C999</f>
        <v>0</v>
      </c>
      <c r="D290" s="2052">
        <f>'Og s3a'!E999</f>
        <v>0</v>
      </c>
      <c r="E290" s="2050">
        <f>'Og s3a'!F999</f>
        <v>0</v>
      </c>
      <c r="F290" s="2771"/>
      <c r="G290" s="448">
        <f>T290</f>
        <v>0</v>
      </c>
      <c r="H290" s="2773">
        <f>U290</f>
        <v>0</v>
      </c>
      <c r="I290" s="451"/>
      <c r="J290" s="2775"/>
      <c r="K290" s="451"/>
      <c r="L290" s="2775"/>
      <c r="M290" s="451"/>
      <c r="N290" s="2775"/>
      <c r="O290" s="451"/>
      <c r="P290" s="2775"/>
      <c r="Q290" s="11"/>
      <c r="R290" s="11"/>
      <c r="S290" s="396">
        <f>'Og s3a'!G999</f>
        <v>0</v>
      </c>
      <c r="T290" s="398">
        <f>'Og s3a'!D999</f>
        <v>0</v>
      </c>
      <c r="U290" s="444">
        <f>Import!N988</f>
        <v>0</v>
      </c>
      <c r="V290" s="11"/>
      <c r="W290" s="306"/>
      <c r="X290" s="306"/>
      <c r="Y290" s="306"/>
      <c r="Z290" s="970">
        <f>IF(F290=AF$7,1,0)</f>
        <v>0</v>
      </c>
      <c r="AA290" s="970">
        <f>Z290*D290</f>
        <v>0</v>
      </c>
      <c r="AB290" s="978">
        <f>IF($Z290=0,0,IF(AF290+AH290+AJ290&gt;0,$AA290,0))</f>
        <v>0</v>
      </c>
      <c r="AC290" s="980">
        <f>IF($Z290=0,0,IF(AND(AB290=0,G291&gt;0),$AA290,0))</f>
        <v>0</v>
      </c>
      <c r="AD290" s="969">
        <f>AA290-AB290-AC290</f>
        <v>0</v>
      </c>
      <c r="AE290" s="204">
        <f t="shared" si="235"/>
        <v>0</v>
      </c>
      <c r="AF290" s="204">
        <f t="shared" si="235"/>
        <v>0</v>
      </c>
      <c r="AG290" s="204">
        <f t="shared" si="235"/>
        <v>0</v>
      </c>
      <c r="AH290" s="204">
        <f t="shared" si="235"/>
        <v>0</v>
      </c>
      <c r="AI290" s="922">
        <f t="shared" si="235"/>
        <v>0</v>
      </c>
      <c r="AJ290" s="205">
        <f t="shared" si="235"/>
        <v>0</v>
      </c>
      <c r="AK290" s="973">
        <f>IF($Z290=1,0,IF(AND($Z290=0,AF290&gt;0),1,IF(AND($Z290=0,AH290&gt;0),1,IF(AND($Z290=0,AJ290&gt;0),1,0))))</f>
        <v>0</v>
      </c>
      <c r="AL290" s="973">
        <f t="shared" si="240"/>
        <v>0</v>
      </c>
      <c r="AM290" s="978">
        <f>IF($Z290=0,0,IF(AQ290+AS290+AU290&gt;0,$AA290,0))</f>
        <v>0</v>
      </c>
      <c r="AN290" s="980">
        <f>IF($Z290=0,0,IF(AND(AM290=0,I291&gt;0),$AA290,0))</f>
        <v>0</v>
      </c>
      <c r="AO290" s="969">
        <f>$AA290-AM290-AN290</f>
        <v>0</v>
      </c>
      <c r="AP290" s="204">
        <f t="shared" si="236"/>
        <v>0</v>
      </c>
      <c r="AQ290" s="204">
        <f t="shared" si="236"/>
        <v>0</v>
      </c>
      <c r="AR290" s="204">
        <f t="shared" si="236"/>
        <v>0</v>
      </c>
      <c r="AS290" s="204">
        <f t="shared" si="236"/>
        <v>0</v>
      </c>
      <c r="AT290" s="204">
        <f t="shared" si="236"/>
        <v>0</v>
      </c>
      <c r="AU290" s="205">
        <f t="shared" si="236"/>
        <v>0</v>
      </c>
      <c r="AV290" s="973">
        <f>IF($Z290=1,0,IF(AND($Z290=0,AQ290&gt;0),1,IF(AND($Z290=0,AS290&gt;0),1,IF(AND($Z290=0,AU290&gt;0),1,0))))</f>
        <v>0</v>
      </c>
      <c r="AW290" s="973">
        <f t="shared" si="241"/>
        <v>0</v>
      </c>
      <c r="AX290" s="978">
        <f>IF($Z290=0,0,IF(BB290+BD290+BF290&gt;0,$AA290,0))</f>
        <v>0</v>
      </c>
      <c r="AY290" s="980">
        <f>IF($Z290=0,0,IF(AND(AX290=0,K291&gt;0),$AA290,0))</f>
        <v>0</v>
      </c>
      <c r="AZ290" s="969">
        <f>$AA290-AX290-AY290</f>
        <v>0</v>
      </c>
      <c r="BA290" s="204">
        <f t="shared" si="237"/>
        <v>0</v>
      </c>
      <c r="BB290" s="204">
        <f t="shared" si="237"/>
        <v>0</v>
      </c>
      <c r="BC290" s="204">
        <f t="shared" si="237"/>
        <v>0</v>
      </c>
      <c r="BD290" s="204">
        <f t="shared" si="237"/>
        <v>0</v>
      </c>
      <c r="BE290" s="204">
        <f t="shared" si="237"/>
        <v>0</v>
      </c>
      <c r="BF290" s="205">
        <f t="shared" si="237"/>
        <v>0</v>
      </c>
      <c r="BG290" s="973">
        <f>IF($Z290=1,0,IF(AND($Z290=0,BB290&gt;0),1,IF(AND($Z290=0,BD290&gt;0),1,IF(AND($Z290=0,BF290&gt;0),1,0))))</f>
        <v>0</v>
      </c>
      <c r="BH290" s="973">
        <f t="shared" si="242"/>
        <v>0</v>
      </c>
      <c r="BI290" s="978">
        <f>IF($Z290=0,0,IF(BM290+BO290+BQ290&gt;0,$AA290,0))</f>
        <v>0</v>
      </c>
      <c r="BJ290" s="980">
        <f>IF($Z290=0,0,IF(AND(BI290=0,M291&gt;0),$AA290,0))</f>
        <v>0</v>
      </c>
      <c r="BK290" s="969">
        <f>$AA290-BI290-BJ290</f>
        <v>0</v>
      </c>
      <c r="BL290" s="204">
        <f t="shared" si="238"/>
        <v>0</v>
      </c>
      <c r="BM290" s="204">
        <f t="shared" si="238"/>
        <v>0</v>
      </c>
      <c r="BN290" s="204">
        <f t="shared" si="238"/>
        <v>0</v>
      </c>
      <c r="BO290" s="204">
        <f t="shared" si="238"/>
        <v>0</v>
      </c>
      <c r="BP290" s="204">
        <f t="shared" si="238"/>
        <v>0</v>
      </c>
      <c r="BQ290" s="205">
        <f t="shared" si="238"/>
        <v>0</v>
      </c>
      <c r="BR290" s="973">
        <f>IF($Z290=1,0,IF(AND($Z290=0,BM290&gt;0),1,IF(AND($Z290=0,BO290&gt;0),1,IF(AND($Z290=0,BQ290&gt;0),1,0))))</f>
        <v>0</v>
      </c>
      <c r="BS290" s="973">
        <f t="shared" si="243"/>
        <v>0</v>
      </c>
      <c r="BT290" s="978">
        <f>IF($Z290=0,0,IF(BX290+BZ290+CB290&gt;0,$AA290,0))</f>
        <v>0</v>
      </c>
      <c r="BU290" s="980">
        <f>IF($Z290=0,0,IF(AND(BT290=0,O291&gt;0),$AA290,0))</f>
        <v>0</v>
      </c>
      <c r="BV290" s="969">
        <f>$AA290-BT290-BU290</f>
        <v>0</v>
      </c>
      <c r="BW290" s="204">
        <f t="shared" si="239"/>
        <v>0</v>
      </c>
      <c r="BX290" s="204">
        <f t="shared" si="239"/>
        <v>0</v>
      </c>
      <c r="BY290" s="204">
        <f t="shared" si="239"/>
        <v>0</v>
      </c>
      <c r="BZ290" s="204">
        <f t="shared" si="239"/>
        <v>0</v>
      </c>
      <c r="CA290" s="204">
        <f t="shared" si="239"/>
        <v>0</v>
      </c>
      <c r="CB290" s="205">
        <f t="shared" si="239"/>
        <v>0</v>
      </c>
      <c r="CC290" s="973">
        <f>IF($Z290=1,0,IF(AND($Z290=0,BX290&gt;0),1,IF(AND($Z290=0,BZ290&gt;0),1,IF(AND($Z290=0,CB290&gt;0),1,0))))</f>
        <v>0</v>
      </c>
      <c r="CD290" s="973">
        <f t="shared" si="244"/>
        <v>0</v>
      </c>
      <c r="CE290" s="11"/>
      <c r="CF290" s="11"/>
      <c r="CG290" s="11"/>
      <c r="CH290" s="11"/>
      <c r="CI290" s="11"/>
      <c r="CJ290" s="11"/>
      <c r="CK290" s="11"/>
      <c r="CL290" s="11"/>
      <c r="CM290" s="11"/>
    </row>
    <row r="291" spans="1:91" ht="14.25" customHeight="1">
      <c r="A291" s="950" t="str">
        <f>A290</f>
        <v/>
      </c>
      <c r="B291" s="57"/>
      <c r="C291" s="2051"/>
      <c r="D291" s="2053"/>
      <c r="E291" s="2051"/>
      <c r="F291" s="2772"/>
      <c r="G291" s="1121">
        <f>Import!Q988</f>
        <v>0</v>
      </c>
      <c r="H291" s="2774"/>
      <c r="I291" s="450"/>
      <c r="J291" s="2775"/>
      <c r="K291" s="450"/>
      <c r="L291" s="2775"/>
      <c r="M291" s="450"/>
      <c r="N291" s="2775"/>
      <c r="O291" s="450"/>
      <c r="P291" s="2775"/>
      <c r="Q291" s="11"/>
      <c r="R291" s="11"/>
      <c r="S291" s="397"/>
      <c r="T291" s="419"/>
      <c r="U291" s="444">
        <f>Import!N989</f>
        <v>0</v>
      </c>
      <c r="V291" s="11"/>
      <c r="W291" s="306"/>
      <c r="X291" s="306"/>
      <c r="Y291" s="306"/>
      <c r="Z291" s="11"/>
      <c r="AE291" s="204"/>
      <c r="AF291" s="204"/>
      <c r="AG291" s="204"/>
      <c r="AH291" s="204"/>
      <c r="AI291" s="922"/>
      <c r="AJ291" s="205"/>
      <c r="AK291" s="973"/>
      <c r="AL291" s="973">
        <f>AL290</f>
        <v>0</v>
      </c>
      <c r="AP291" s="204"/>
      <c r="AQ291" s="204"/>
      <c r="AR291" s="204"/>
      <c r="AS291" s="204"/>
      <c r="AT291" s="204"/>
      <c r="AU291" s="205"/>
      <c r="AV291" s="973"/>
      <c r="AW291" s="973">
        <f>AW290</f>
        <v>0</v>
      </c>
      <c r="BA291" s="204"/>
      <c r="BB291" s="204"/>
      <c r="BC291" s="204"/>
      <c r="BD291" s="204"/>
      <c r="BE291" s="204"/>
      <c r="BF291" s="205"/>
      <c r="BG291" s="973"/>
      <c r="BH291" s="973">
        <f>BH290</f>
        <v>0</v>
      </c>
      <c r="BL291" s="204"/>
      <c r="BM291" s="204"/>
      <c r="BN291" s="204"/>
      <c r="BO291" s="204"/>
      <c r="BP291" s="204"/>
      <c r="BQ291" s="205"/>
      <c r="BR291" s="973"/>
      <c r="BS291" s="973">
        <f>BS290</f>
        <v>0</v>
      </c>
      <c r="BW291" s="204"/>
      <c r="BX291" s="204"/>
      <c r="BY291" s="204"/>
      <c r="BZ291" s="204"/>
      <c r="CA291" s="204"/>
      <c r="CB291" s="205"/>
      <c r="CC291" s="973"/>
      <c r="CD291" s="973">
        <f>CD290</f>
        <v>0</v>
      </c>
      <c r="CE291" s="11"/>
      <c r="CF291" s="11"/>
      <c r="CG291" s="11"/>
      <c r="CH291" s="11"/>
      <c r="CI291" s="11"/>
      <c r="CJ291" s="11"/>
      <c r="CK291" s="11"/>
      <c r="CL291" s="11"/>
      <c r="CM291" s="11"/>
    </row>
    <row r="292" spans="1:91" ht="24.75" customHeight="1">
      <c r="A292" s="949" t="str">
        <f>IF(E292&gt;0,"Wypełnione","")</f>
        <v/>
      </c>
      <c r="B292" s="57"/>
      <c r="C292" s="2050">
        <f>'Og s3a'!C1001</f>
        <v>0</v>
      </c>
      <c r="D292" s="2052">
        <f>'Og s3a'!E1001</f>
        <v>0</v>
      </c>
      <c r="E292" s="2050">
        <f>'Og s3a'!F1001</f>
        <v>0</v>
      </c>
      <c r="F292" s="2771"/>
      <c r="G292" s="448">
        <f>T292</f>
        <v>0</v>
      </c>
      <c r="H292" s="2773">
        <f>U292</f>
        <v>0</v>
      </c>
      <c r="I292" s="451"/>
      <c r="J292" s="2775"/>
      <c r="K292" s="451"/>
      <c r="L292" s="2775"/>
      <c r="M292" s="451"/>
      <c r="N292" s="2775"/>
      <c r="O292" s="451"/>
      <c r="P292" s="2775"/>
      <c r="Q292" s="11"/>
      <c r="R292" s="11"/>
      <c r="S292" s="396">
        <f>'Og s3a'!G1001</f>
        <v>0</v>
      </c>
      <c r="T292" s="398">
        <f>'Og s3a'!D1001</f>
        <v>0</v>
      </c>
      <c r="U292" s="444">
        <f>Import!N990</f>
        <v>0</v>
      </c>
      <c r="V292" s="11"/>
      <c r="W292" s="306"/>
      <c r="X292" s="306"/>
      <c r="Y292" s="306"/>
      <c r="Z292" s="970">
        <f>IF(F292=AF$7,1,0)</f>
        <v>0</v>
      </c>
      <c r="AA292" s="970">
        <f>Z292*D292</f>
        <v>0</v>
      </c>
      <c r="AB292" s="978">
        <f>IF($Z292=0,0,IF(AF292+AH292+AJ292&gt;0,$AA292,0))</f>
        <v>0</v>
      </c>
      <c r="AC292" s="980">
        <f>IF($Z292=0,0,IF(AND(AB292=0,G293&gt;0),$AA292,0))</f>
        <v>0</v>
      </c>
      <c r="AD292" s="969">
        <f>AA292-AB292-AC292</f>
        <v>0</v>
      </c>
      <c r="AE292" s="204">
        <f t="shared" si="235"/>
        <v>0</v>
      </c>
      <c r="AF292" s="204">
        <f t="shared" si="235"/>
        <v>0</v>
      </c>
      <c r="AG292" s="204">
        <f t="shared" si="235"/>
        <v>0</v>
      </c>
      <c r="AH292" s="204">
        <f t="shared" si="235"/>
        <v>0</v>
      </c>
      <c r="AI292" s="922">
        <f t="shared" si="235"/>
        <v>0</v>
      </c>
      <c r="AJ292" s="205">
        <f t="shared" si="235"/>
        <v>0</v>
      </c>
      <c r="AK292" s="973">
        <f>IF($Z292=1,0,IF(AND($Z292=0,AF292&gt;0),1,IF(AND($Z292=0,AH292&gt;0),1,IF(AND($Z292=0,AJ292&gt;0),1,0))))</f>
        <v>0</v>
      </c>
      <c r="AL292" s="973">
        <f t="shared" si="240"/>
        <v>0</v>
      </c>
      <c r="AM292" s="978">
        <f>IF($Z292=0,0,IF(AQ292+AS292+AU292&gt;0,$AA292,0))</f>
        <v>0</v>
      </c>
      <c r="AN292" s="980">
        <f>IF($Z292=0,0,IF(AND(AM292=0,I293&gt;0),$AA292,0))</f>
        <v>0</v>
      </c>
      <c r="AO292" s="969">
        <f>$AA292-AM292-AN292</f>
        <v>0</v>
      </c>
      <c r="AP292" s="204">
        <f t="shared" si="236"/>
        <v>0</v>
      </c>
      <c r="AQ292" s="204">
        <f t="shared" si="236"/>
        <v>0</v>
      </c>
      <c r="AR292" s="204">
        <f t="shared" si="236"/>
        <v>0</v>
      </c>
      <c r="AS292" s="204">
        <f t="shared" si="236"/>
        <v>0</v>
      </c>
      <c r="AT292" s="204">
        <f t="shared" si="236"/>
        <v>0</v>
      </c>
      <c r="AU292" s="205">
        <f t="shared" si="236"/>
        <v>0</v>
      </c>
      <c r="AV292" s="973">
        <f>IF($Z292=1,0,IF(AND($Z292=0,AQ292&gt;0),1,IF(AND($Z292=0,AS292&gt;0),1,IF(AND($Z292=0,AU292&gt;0),1,0))))</f>
        <v>0</v>
      </c>
      <c r="AW292" s="973">
        <f t="shared" si="241"/>
        <v>0</v>
      </c>
      <c r="AX292" s="978">
        <f>IF($Z292=0,0,IF(BB292+BD292+BF292&gt;0,$AA292,0))</f>
        <v>0</v>
      </c>
      <c r="AY292" s="980">
        <f>IF($Z292=0,0,IF(AND(AX292=0,K293&gt;0),$AA292,0))</f>
        <v>0</v>
      </c>
      <c r="AZ292" s="969">
        <f>$AA292-AX292-AY292</f>
        <v>0</v>
      </c>
      <c r="BA292" s="204">
        <f t="shared" si="237"/>
        <v>0</v>
      </c>
      <c r="BB292" s="204">
        <f t="shared" si="237"/>
        <v>0</v>
      </c>
      <c r="BC292" s="204">
        <f t="shared" si="237"/>
        <v>0</v>
      </c>
      <c r="BD292" s="204">
        <f t="shared" si="237"/>
        <v>0</v>
      </c>
      <c r="BE292" s="204">
        <f t="shared" si="237"/>
        <v>0</v>
      </c>
      <c r="BF292" s="205">
        <f t="shared" si="237"/>
        <v>0</v>
      </c>
      <c r="BG292" s="973">
        <f>IF($Z292=1,0,IF(AND($Z292=0,BB292&gt;0),1,IF(AND($Z292=0,BD292&gt;0),1,IF(AND($Z292=0,BF292&gt;0),1,0))))</f>
        <v>0</v>
      </c>
      <c r="BH292" s="973">
        <f t="shared" si="242"/>
        <v>0</v>
      </c>
      <c r="BI292" s="978">
        <f>IF($Z292=0,0,IF(BM292+BO292+BQ292&gt;0,$AA292,0))</f>
        <v>0</v>
      </c>
      <c r="BJ292" s="980">
        <f>IF($Z292=0,0,IF(AND(BI292=0,M293&gt;0),$AA292,0))</f>
        <v>0</v>
      </c>
      <c r="BK292" s="969">
        <f>$AA292-BI292-BJ292</f>
        <v>0</v>
      </c>
      <c r="BL292" s="204">
        <f t="shared" si="238"/>
        <v>0</v>
      </c>
      <c r="BM292" s="204">
        <f t="shared" si="238"/>
        <v>0</v>
      </c>
      <c r="BN292" s="204">
        <f t="shared" si="238"/>
        <v>0</v>
      </c>
      <c r="BO292" s="204">
        <f t="shared" si="238"/>
        <v>0</v>
      </c>
      <c r="BP292" s="204">
        <f t="shared" si="238"/>
        <v>0</v>
      </c>
      <c r="BQ292" s="205">
        <f t="shared" si="238"/>
        <v>0</v>
      </c>
      <c r="BR292" s="973">
        <f>IF($Z292=1,0,IF(AND($Z292=0,BM292&gt;0),1,IF(AND($Z292=0,BO292&gt;0),1,IF(AND($Z292=0,BQ292&gt;0),1,0))))</f>
        <v>0</v>
      </c>
      <c r="BS292" s="973">
        <f t="shared" si="243"/>
        <v>0</v>
      </c>
      <c r="BT292" s="978">
        <f>IF($Z292=0,0,IF(BX292+BZ292+CB292&gt;0,$AA292,0))</f>
        <v>0</v>
      </c>
      <c r="BU292" s="980">
        <f>IF($Z292=0,0,IF(AND(BT292=0,O293&gt;0),$AA292,0))</f>
        <v>0</v>
      </c>
      <c r="BV292" s="969">
        <f>$AA292-BT292-BU292</f>
        <v>0</v>
      </c>
      <c r="BW292" s="204">
        <f t="shared" si="239"/>
        <v>0</v>
      </c>
      <c r="BX292" s="204">
        <f t="shared" si="239"/>
        <v>0</v>
      </c>
      <c r="BY292" s="204">
        <f t="shared" si="239"/>
        <v>0</v>
      </c>
      <c r="BZ292" s="204">
        <f t="shared" si="239"/>
        <v>0</v>
      </c>
      <c r="CA292" s="204">
        <f t="shared" si="239"/>
        <v>0</v>
      </c>
      <c r="CB292" s="205">
        <f t="shared" si="239"/>
        <v>0</v>
      </c>
      <c r="CC292" s="973">
        <f>IF($Z292=1,0,IF(AND($Z292=0,BX292&gt;0),1,IF(AND($Z292=0,BZ292&gt;0),1,IF(AND($Z292=0,CB292&gt;0),1,0))))</f>
        <v>0</v>
      </c>
      <c r="CD292" s="973">
        <f t="shared" si="244"/>
        <v>0</v>
      </c>
      <c r="CE292" s="11"/>
      <c r="CF292" s="11"/>
      <c r="CG292" s="11"/>
      <c r="CH292" s="11"/>
      <c r="CI292" s="11"/>
      <c r="CJ292" s="11"/>
      <c r="CK292" s="11"/>
      <c r="CL292" s="11"/>
      <c r="CM292" s="11"/>
    </row>
    <row r="293" spans="1:91" ht="14.25" customHeight="1">
      <c r="A293" s="950" t="str">
        <f>A292</f>
        <v/>
      </c>
      <c r="B293" s="57"/>
      <c r="C293" s="2051"/>
      <c r="D293" s="2053"/>
      <c r="E293" s="2051"/>
      <c r="F293" s="2772"/>
      <c r="G293" s="1121">
        <f>Import!Q990</f>
        <v>0</v>
      </c>
      <c r="H293" s="2774"/>
      <c r="I293" s="450"/>
      <c r="J293" s="2775"/>
      <c r="K293" s="450"/>
      <c r="L293" s="2775"/>
      <c r="M293" s="450"/>
      <c r="N293" s="2775"/>
      <c r="O293" s="450"/>
      <c r="P293" s="2775"/>
      <c r="Q293" s="11"/>
      <c r="R293" s="11"/>
      <c r="S293" s="397"/>
      <c r="T293" s="419"/>
      <c r="U293" s="444">
        <f>Import!N991</f>
        <v>0</v>
      </c>
      <c r="V293" s="11"/>
      <c r="W293" s="306"/>
      <c r="X293" s="306"/>
      <c r="Y293" s="306"/>
      <c r="Z293" s="11"/>
      <c r="AE293" s="204"/>
      <c r="AF293" s="204"/>
      <c r="AG293" s="204"/>
      <c r="AH293" s="204"/>
      <c r="AI293" s="922"/>
      <c r="AJ293" s="205"/>
      <c r="AK293" s="973"/>
      <c r="AL293" s="973">
        <f>AL292</f>
        <v>0</v>
      </c>
      <c r="AP293" s="204"/>
      <c r="AQ293" s="204"/>
      <c r="AR293" s="204"/>
      <c r="AS293" s="204"/>
      <c r="AT293" s="204"/>
      <c r="AU293" s="205"/>
      <c r="AV293" s="973"/>
      <c r="AW293" s="973">
        <f>AW292</f>
        <v>0</v>
      </c>
      <c r="BA293" s="204"/>
      <c r="BB293" s="204"/>
      <c r="BC293" s="204"/>
      <c r="BD293" s="204"/>
      <c r="BE293" s="204"/>
      <c r="BF293" s="205"/>
      <c r="BG293" s="973"/>
      <c r="BH293" s="973">
        <f>BH292</f>
        <v>0</v>
      </c>
      <c r="BL293" s="204"/>
      <c r="BM293" s="204"/>
      <c r="BN293" s="204"/>
      <c r="BO293" s="204"/>
      <c r="BP293" s="204"/>
      <c r="BQ293" s="205"/>
      <c r="BR293" s="973"/>
      <c r="BS293" s="973">
        <f>BS292</f>
        <v>0</v>
      </c>
      <c r="BW293" s="204"/>
      <c r="BX293" s="204"/>
      <c r="BY293" s="204"/>
      <c r="BZ293" s="204"/>
      <c r="CA293" s="204"/>
      <c r="CB293" s="205"/>
      <c r="CC293" s="973"/>
      <c r="CD293" s="973">
        <f>CD292</f>
        <v>0</v>
      </c>
      <c r="CE293" s="11"/>
      <c r="CF293" s="11"/>
      <c r="CG293" s="11"/>
      <c r="CH293" s="11"/>
      <c r="CI293" s="11"/>
      <c r="CJ293" s="11"/>
      <c r="CK293" s="11"/>
      <c r="CL293" s="11"/>
      <c r="CM293" s="11"/>
    </row>
    <row r="294" spans="1:91" ht="24.75" customHeight="1">
      <c r="A294" s="949" t="str">
        <f>IF(E294&gt;0,"Wypełnione","")</f>
        <v/>
      </c>
      <c r="B294" s="57"/>
      <c r="C294" s="2050">
        <f>'Og s3a'!C1003</f>
        <v>0</v>
      </c>
      <c r="D294" s="2052">
        <f>'Og s3a'!E1003</f>
        <v>0</v>
      </c>
      <c r="E294" s="2050">
        <f>'Og s3a'!F1003</f>
        <v>0</v>
      </c>
      <c r="F294" s="2771"/>
      <c r="G294" s="448">
        <f>T294</f>
        <v>0</v>
      </c>
      <c r="H294" s="2773">
        <f>U294</f>
        <v>0</v>
      </c>
      <c r="I294" s="451"/>
      <c r="J294" s="2775"/>
      <c r="K294" s="451"/>
      <c r="L294" s="2775"/>
      <c r="M294" s="451"/>
      <c r="N294" s="2775"/>
      <c r="O294" s="451"/>
      <c r="P294" s="2775"/>
      <c r="Q294" s="11"/>
      <c r="R294" s="11"/>
      <c r="S294" s="396">
        <f>'Og s3a'!G1003</f>
        <v>0</v>
      </c>
      <c r="T294" s="398">
        <f>'Og s3a'!D1003</f>
        <v>0</v>
      </c>
      <c r="U294" s="444">
        <f>Import!N992</f>
        <v>0</v>
      </c>
      <c r="V294" s="11"/>
      <c r="W294" s="306"/>
      <c r="X294" s="306"/>
      <c r="Y294" s="306"/>
      <c r="Z294" s="970">
        <f>IF(F294=AF$7,1,0)</f>
        <v>0</v>
      </c>
      <c r="AA294" s="970">
        <f>Z294*D294</f>
        <v>0</v>
      </c>
      <c r="AB294" s="978">
        <f>IF($Z294=0,0,IF(AF294+AH294+AJ294&gt;0,$AA294,0))</f>
        <v>0</v>
      </c>
      <c r="AC294" s="980">
        <f>IF($Z294=0,0,IF(AND(AB294=0,G295&gt;0),$AA294,0))</f>
        <v>0</v>
      </c>
      <c r="AD294" s="969">
        <f>AA294-AB294-AC294</f>
        <v>0</v>
      </c>
      <c r="AE294" s="204">
        <f t="shared" si="235"/>
        <v>0</v>
      </c>
      <c r="AF294" s="204">
        <f t="shared" si="235"/>
        <v>0</v>
      </c>
      <c r="AG294" s="204">
        <f t="shared" si="235"/>
        <v>0</v>
      </c>
      <c r="AH294" s="204">
        <f t="shared" si="235"/>
        <v>0</v>
      </c>
      <c r="AI294" s="922">
        <f t="shared" si="235"/>
        <v>0</v>
      </c>
      <c r="AJ294" s="205">
        <f t="shared" si="235"/>
        <v>0</v>
      </c>
      <c r="AK294" s="973">
        <f>IF($Z294=1,0,IF(AND($Z294=0,AF294&gt;0),1,IF(AND($Z294=0,AH294&gt;0),1,IF(AND($Z294=0,AJ294&gt;0),1,0))))</f>
        <v>0</v>
      </c>
      <c r="AL294" s="973">
        <f t="shared" si="240"/>
        <v>0</v>
      </c>
      <c r="AM294" s="978">
        <f>IF($Z294=0,0,IF(AQ294+AS294+AU294&gt;0,$AA294,0))</f>
        <v>0</v>
      </c>
      <c r="AN294" s="980">
        <f>IF($Z294=0,0,IF(AND(AM294=0,I295&gt;0),$AA294,0))</f>
        <v>0</v>
      </c>
      <c r="AO294" s="969">
        <f>$AA294-AM294-AN294</f>
        <v>0</v>
      </c>
      <c r="AP294" s="204">
        <f t="shared" si="236"/>
        <v>0</v>
      </c>
      <c r="AQ294" s="204">
        <f t="shared" si="236"/>
        <v>0</v>
      </c>
      <c r="AR294" s="204">
        <f t="shared" si="236"/>
        <v>0</v>
      </c>
      <c r="AS294" s="204">
        <f t="shared" si="236"/>
        <v>0</v>
      </c>
      <c r="AT294" s="204">
        <f t="shared" si="236"/>
        <v>0</v>
      </c>
      <c r="AU294" s="205">
        <f t="shared" si="236"/>
        <v>0</v>
      </c>
      <c r="AV294" s="973">
        <f>IF($Z294=1,0,IF(AND($Z294=0,AQ294&gt;0),1,IF(AND($Z294=0,AS294&gt;0),1,IF(AND($Z294=0,AU294&gt;0),1,0))))</f>
        <v>0</v>
      </c>
      <c r="AW294" s="973">
        <f t="shared" si="241"/>
        <v>0</v>
      </c>
      <c r="AX294" s="978">
        <f>IF($Z294=0,0,IF(BB294+BD294+BF294&gt;0,$AA294,0))</f>
        <v>0</v>
      </c>
      <c r="AY294" s="980">
        <f>IF($Z294=0,0,IF(AND(AX294=0,K295&gt;0),$AA294,0))</f>
        <v>0</v>
      </c>
      <c r="AZ294" s="969">
        <f>$AA294-AX294-AY294</f>
        <v>0</v>
      </c>
      <c r="BA294" s="204">
        <f t="shared" si="237"/>
        <v>0</v>
      </c>
      <c r="BB294" s="204">
        <f t="shared" si="237"/>
        <v>0</v>
      </c>
      <c r="BC294" s="204">
        <f t="shared" si="237"/>
        <v>0</v>
      </c>
      <c r="BD294" s="204">
        <f t="shared" si="237"/>
        <v>0</v>
      </c>
      <c r="BE294" s="204">
        <f t="shared" si="237"/>
        <v>0</v>
      </c>
      <c r="BF294" s="205">
        <f t="shared" si="237"/>
        <v>0</v>
      </c>
      <c r="BG294" s="973">
        <f>IF($Z294=1,0,IF(AND($Z294=0,BB294&gt;0),1,IF(AND($Z294=0,BD294&gt;0),1,IF(AND($Z294=0,BF294&gt;0),1,0))))</f>
        <v>0</v>
      </c>
      <c r="BH294" s="973">
        <f t="shared" si="242"/>
        <v>0</v>
      </c>
      <c r="BI294" s="978">
        <f>IF($Z294=0,0,IF(BM294+BO294+BQ294&gt;0,$AA294,0))</f>
        <v>0</v>
      </c>
      <c r="BJ294" s="980">
        <f>IF($Z294=0,0,IF(AND(BI294=0,M295&gt;0),$AA294,0))</f>
        <v>0</v>
      </c>
      <c r="BK294" s="969">
        <f>$AA294-BI294-BJ294</f>
        <v>0</v>
      </c>
      <c r="BL294" s="204">
        <f t="shared" si="238"/>
        <v>0</v>
      </c>
      <c r="BM294" s="204">
        <f t="shared" si="238"/>
        <v>0</v>
      </c>
      <c r="BN294" s="204">
        <f t="shared" si="238"/>
        <v>0</v>
      </c>
      <c r="BO294" s="204">
        <f t="shared" si="238"/>
        <v>0</v>
      </c>
      <c r="BP294" s="204">
        <f t="shared" si="238"/>
        <v>0</v>
      </c>
      <c r="BQ294" s="205">
        <f t="shared" si="238"/>
        <v>0</v>
      </c>
      <c r="BR294" s="973">
        <f>IF($Z294=1,0,IF(AND($Z294=0,BM294&gt;0),1,IF(AND($Z294=0,BO294&gt;0),1,IF(AND($Z294=0,BQ294&gt;0),1,0))))</f>
        <v>0</v>
      </c>
      <c r="BS294" s="973">
        <f t="shared" si="243"/>
        <v>0</v>
      </c>
      <c r="BT294" s="978">
        <f>IF($Z294=0,0,IF(BX294+BZ294+CB294&gt;0,$AA294,0))</f>
        <v>0</v>
      </c>
      <c r="BU294" s="980">
        <f>IF($Z294=0,0,IF(AND(BT294=0,O295&gt;0),$AA294,0))</f>
        <v>0</v>
      </c>
      <c r="BV294" s="969">
        <f>$AA294-BT294-BU294</f>
        <v>0</v>
      </c>
      <c r="BW294" s="204">
        <f t="shared" si="239"/>
        <v>0</v>
      </c>
      <c r="BX294" s="204">
        <f t="shared" si="239"/>
        <v>0</v>
      </c>
      <c r="BY294" s="204">
        <f t="shared" si="239"/>
        <v>0</v>
      </c>
      <c r="BZ294" s="204">
        <f t="shared" si="239"/>
        <v>0</v>
      </c>
      <c r="CA294" s="204">
        <f t="shared" si="239"/>
        <v>0</v>
      </c>
      <c r="CB294" s="205">
        <f t="shared" si="239"/>
        <v>0</v>
      </c>
      <c r="CC294" s="973">
        <f>IF($Z294=1,0,IF(AND($Z294=0,BX294&gt;0),1,IF(AND($Z294=0,BZ294&gt;0),1,IF(AND($Z294=0,CB294&gt;0),1,0))))</f>
        <v>0</v>
      </c>
      <c r="CD294" s="973">
        <f t="shared" si="244"/>
        <v>0</v>
      </c>
      <c r="CE294" s="11"/>
      <c r="CF294" s="11"/>
      <c r="CG294" s="11"/>
      <c r="CH294" s="11"/>
      <c r="CI294" s="11"/>
      <c r="CJ294" s="11"/>
      <c r="CK294" s="11"/>
      <c r="CL294" s="11"/>
      <c r="CM294" s="11"/>
    </row>
    <row r="295" spans="1:91" ht="14.25" customHeight="1">
      <c r="A295" s="950" t="str">
        <f>A294</f>
        <v/>
      </c>
      <c r="B295" s="57"/>
      <c r="C295" s="2051"/>
      <c r="D295" s="2053"/>
      <c r="E295" s="2051"/>
      <c r="F295" s="2772"/>
      <c r="G295" s="1121">
        <f>Import!Q992</f>
        <v>0</v>
      </c>
      <c r="H295" s="2774"/>
      <c r="I295" s="450"/>
      <c r="J295" s="2775"/>
      <c r="K295" s="450"/>
      <c r="L295" s="2775"/>
      <c r="M295" s="450"/>
      <c r="N295" s="2775"/>
      <c r="O295" s="450"/>
      <c r="P295" s="2775"/>
      <c r="Q295" s="11"/>
      <c r="R295" s="11"/>
      <c r="S295" s="397"/>
      <c r="T295" s="419"/>
      <c r="U295" s="444">
        <f>Import!N993</f>
        <v>0</v>
      </c>
      <c r="V295" s="11"/>
      <c r="W295" s="306"/>
      <c r="X295" s="306"/>
      <c r="Y295" s="306"/>
      <c r="Z295" s="11"/>
      <c r="AE295" s="204"/>
      <c r="AF295" s="204"/>
      <c r="AG295" s="204"/>
      <c r="AH295" s="204"/>
      <c r="AI295" s="922"/>
      <c r="AJ295" s="205"/>
      <c r="AK295" s="973"/>
      <c r="AL295" s="973">
        <f>AL294</f>
        <v>0</v>
      </c>
      <c r="AP295" s="204"/>
      <c r="AQ295" s="204"/>
      <c r="AR295" s="204"/>
      <c r="AS295" s="204"/>
      <c r="AT295" s="204"/>
      <c r="AU295" s="205"/>
      <c r="AV295" s="973"/>
      <c r="AW295" s="973">
        <f>AW294</f>
        <v>0</v>
      </c>
      <c r="BA295" s="204"/>
      <c r="BB295" s="204"/>
      <c r="BC295" s="204"/>
      <c r="BD295" s="204"/>
      <c r="BE295" s="204"/>
      <c r="BF295" s="205"/>
      <c r="BG295" s="973"/>
      <c r="BH295" s="973">
        <f>BH294</f>
        <v>0</v>
      </c>
      <c r="BL295" s="204"/>
      <c r="BM295" s="204"/>
      <c r="BN295" s="204"/>
      <c r="BO295" s="204"/>
      <c r="BP295" s="204"/>
      <c r="BQ295" s="205"/>
      <c r="BR295" s="973"/>
      <c r="BS295" s="973">
        <f>BS294</f>
        <v>0</v>
      </c>
      <c r="BW295" s="204"/>
      <c r="BX295" s="204"/>
      <c r="BY295" s="204"/>
      <c r="BZ295" s="204"/>
      <c r="CA295" s="204"/>
      <c r="CB295" s="205"/>
      <c r="CC295" s="973"/>
      <c r="CD295" s="973">
        <f>CD294</f>
        <v>0</v>
      </c>
      <c r="CE295" s="11"/>
      <c r="CF295" s="11"/>
      <c r="CG295" s="11"/>
      <c r="CH295" s="11"/>
      <c r="CI295" s="11"/>
      <c r="CJ295" s="11"/>
      <c r="CK295" s="11"/>
      <c r="CL295" s="11"/>
      <c r="CM295" s="11"/>
    </row>
    <row r="296" spans="1:91" ht="24.75" customHeight="1">
      <c r="A296" s="949" t="str">
        <f>IF(E296&gt;0,"Wypełnione","")</f>
        <v/>
      </c>
      <c r="B296" s="57"/>
      <c r="C296" s="2050">
        <f>'Og s3a'!C1005</f>
        <v>0</v>
      </c>
      <c r="D296" s="2052">
        <f>'Og s3a'!E1005</f>
        <v>0</v>
      </c>
      <c r="E296" s="2050">
        <f>'Og s3a'!F1005</f>
        <v>0</v>
      </c>
      <c r="F296" s="2771"/>
      <c r="G296" s="448">
        <f>T296</f>
        <v>0</v>
      </c>
      <c r="H296" s="2773">
        <f>U296</f>
        <v>0</v>
      </c>
      <c r="I296" s="451"/>
      <c r="J296" s="2775"/>
      <c r="K296" s="451"/>
      <c r="L296" s="2775"/>
      <c r="M296" s="451"/>
      <c r="N296" s="2775"/>
      <c r="O296" s="451"/>
      <c r="P296" s="2775"/>
      <c r="Q296" s="11"/>
      <c r="R296" s="11"/>
      <c r="S296" s="396">
        <f>'Og s3a'!G1005</f>
        <v>0</v>
      </c>
      <c r="T296" s="398">
        <f>'Og s3a'!D1005</f>
        <v>0</v>
      </c>
      <c r="U296" s="444">
        <f>Import!N994</f>
        <v>0</v>
      </c>
      <c r="V296" s="11"/>
      <c r="W296" s="306"/>
      <c r="X296" s="306"/>
      <c r="Y296" s="306"/>
      <c r="Z296" s="970">
        <f>IF(F296=AF$7,1,0)</f>
        <v>0</v>
      </c>
      <c r="AA296" s="970">
        <f>Z296*D296</f>
        <v>0</v>
      </c>
      <c r="AB296" s="978">
        <f>IF($Z296=0,0,IF(AF296+AH296+AJ296&gt;0,$AA296,0))</f>
        <v>0</v>
      </c>
      <c r="AC296" s="980">
        <f>IF($Z296=0,0,IF(AND(AB296=0,G297&gt;0),$AA296,0))</f>
        <v>0</v>
      </c>
      <c r="AD296" s="969">
        <f>AA296-AB296-AC296</f>
        <v>0</v>
      </c>
      <c r="AE296" s="204">
        <f t="shared" si="235"/>
        <v>0</v>
      </c>
      <c r="AF296" s="204">
        <f t="shared" si="235"/>
        <v>0</v>
      </c>
      <c r="AG296" s="204">
        <f t="shared" si="235"/>
        <v>0</v>
      </c>
      <c r="AH296" s="204">
        <f t="shared" si="235"/>
        <v>0</v>
      </c>
      <c r="AI296" s="922">
        <f t="shared" si="235"/>
        <v>0</v>
      </c>
      <c r="AJ296" s="205">
        <f t="shared" si="235"/>
        <v>0</v>
      </c>
      <c r="AK296" s="973">
        <f>IF($Z296=1,0,IF(AND($Z296=0,AF296&gt;0),1,IF(AND($Z296=0,AH296&gt;0),1,IF(AND($Z296=0,AJ296&gt;0),1,0))))</f>
        <v>0</v>
      </c>
      <c r="AL296" s="973">
        <f t="shared" si="240"/>
        <v>0</v>
      </c>
      <c r="AM296" s="978">
        <f>IF($Z296=0,0,IF(AQ296+AS296+AU296&gt;0,$AA296,0))</f>
        <v>0</v>
      </c>
      <c r="AN296" s="980">
        <f>IF($Z296=0,0,IF(AND(AM296=0,I297&gt;0),$AA296,0))</f>
        <v>0</v>
      </c>
      <c r="AO296" s="969">
        <f>$AA296-AM296-AN296</f>
        <v>0</v>
      </c>
      <c r="AP296" s="204">
        <f t="shared" si="236"/>
        <v>0</v>
      </c>
      <c r="AQ296" s="204">
        <f t="shared" si="236"/>
        <v>0</v>
      </c>
      <c r="AR296" s="204">
        <f t="shared" si="236"/>
        <v>0</v>
      </c>
      <c r="AS296" s="204">
        <f t="shared" si="236"/>
        <v>0</v>
      </c>
      <c r="AT296" s="204">
        <f t="shared" si="236"/>
        <v>0</v>
      </c>
      <c r="AU296" s="205">
        <f t="shared" si="236"/>
        <v>0</v>
      </c>
      <c r="AV296" s="973">
        <f>IF($Z296=1,0,IF(AND($Z296=0,AQ296&gt;0),1,IF(AND($Z296=0,AS296&gt;0),1,IF(AND($Z296=0,AU296&gt;0),1,0))))</f>
        <v>0</v>
      </c>
      <c r="AW296" s="973">
        <f t="shared" si="241"/>
        <v>0</v>
      </c>
      <c r="AX296" s="978">
        <f>IF($Z296=0,0,IF(BB296+BD296+BF296&gt;0,$AA296,0))</f>
        <v>0</v>
      </c>
      <c r="AY296" s="980">
        <f>IF($Z296=0,0,IF(AND(AX296=0,K297&gt;0),$AA296,0))</f>
        <v>0</v>
      </c>
      <c r="AZ296" s="969">
        <f>$AA296-AX296-AY296</f>
        <v>0</v>
      </c>
      <c r="BA296" s="204">
        <f t="shared" si="237"/>
        <v>0</v>
      </c>
      <c r="BB296" s="204">
        <f t="shared" si="237"/>
        <v>0</v>
      </c>
      <c r="BC296" s="204">
        <f t="shared" si="237"/>
        <v>0</v>
      </c>
      <c r="BD296" s="204">
        <f t="shared" si="237"/>
        <v>0</v>
      </c>
      <c r="BE296" s="204">
        <f t="shared" si="237"/>
        <v>0</v>
      </c>
      <c r="BF296" s="205">
        <f t="shared" si="237"/>
        <v>0</v>
      </c>
      <c r="BG296" s="973">
        <f>IF($Z296=1,0,IF(AND($Z296=0,BB296&gt;0),1,IF(AND($Z296=0,BD296&gt;0),1,IF(AND($Z296=0,BF296&gt;0),1,0))))</f>
        <v>0</v>
      </c>
      <c r="BH296" s="973">
        <f t="shared" si="242"/>
        <v>0</v>
      </c>
      <c r="BI296" s="978">
        <f>IF($Z296=0,0,IF(BM296+BO296+BQ296&gt;0,$AA296,0))</f>
        <v>0</v>
      </c>
      <c r="BJ296" s="980">
        <f>IF($Z296=0,0,IF(AND(BI296=0,M297&gt;0),$AA296,0))</f>
        <v>0</v>
      </c>
      <c r="BK296" s="969">
        <f>$AA296-BI296-BJ296</f>
        <v>0</v>
      </c>
      <c r="BL296" s="204">
        <f t="shared" si="238"/>
        <v>0</v>
      </c>
      <c r="BM296" s="204">
        <f t="shared" si="238"/>
        <v>0</v>
      </c>
      <c r="BN296" s="204">
        <f t="shared" si="238"/>
        <v>0</v>
      </c>
      <c r="BO296" s="204">
        <f t="shared" si="238"/>
        <v>0</v>
      </c>
      <c r="BP296" s="204">
        <f t="shared" si="238"/>
        <v>0</v>
      </c>
      <c r="BQ296" s="205">
        <f t="shared" si="238"/>
        <v>0</v>
      </c>
      <c r="BR296" s="973">
        <f>IF($Z296=1,0,IF(AND($Z296=0,BM296&gt;0),1,IF(AND($Z296=0,BO296&gt;0),1,IF(AND($Z296=0,BQ296&gt;0),1,0))))</f>
        <v>0</v>
      </c>
      <c r="BS296" s="973">
        <f t="shared" si="243"/>
        <v>0</v>
      </c>
      <c r="BT296" s="978">
        <f>IF($Z296=0,0,IF(BX296+BZ296+CB296&gt;0,$AA296,0))</f>
        <v>0</v>
      </c>
      <c r="BU296" s="980">
        <f>IF($Z296=0,0,IF(AND(BT296=0,O297&gt;0),$AA296,0))</f>
        <v>0</v>
      </c>
      <c r="BV296" s="969">
        <f>$AA296-BT296-BU296</f>
        <v>0</v>
      </c>
      <c r="BW296" s="204">
        <f t="shared" si="239"/>
        <v>0</v>
      </c>
      <c r="BX296" s="204">
        <f t="shared" si="239"/>
        <v>0</v>
      </c>
      <c r="BY296" s="204">
        <f t="shared" si="239"/>
        <v>0</v>
      </c>
      <c r="BZ296" s="204">
        <f t="shared" si="239"/>
        <v>0</v>
      </c>
      <c r="CA296" s="204">
        <f t="shared" si="239"/>
        <v>0</v>
      </c>
      <c r="CB296" s="205">
        <f t="shared" si="239"/>
        <v>0</v>
      </c>
      <c r="CC296" s="973">
        <f>IF($Z296=1,0,IF(AND($Z296=0,BX296&gt;0),1,IF(AND($Z296=0,BZ296&gt;0),1,IF(AND($Z296=0,CB296&gt;0),1,0))))</f>
        <v>0</v>
      </c>
      <c r="CD296" s="973">
        <f t="shared" si="244"/>
        <v>0</v>
      </c>
      <c r="CE296" s="11"/>
      <c r="CF296" s="11"/>
      <c r="CG296" s="11"/>
      <c r="CH296" s="11"/>
      <c r="CI296" s="11"/>
      <c r="CJ296" s="11"/>
      <c r="CK296" s="11"/>
      <c r="CL296" s="11"/>
      <c r="CM296" s="11"/>
    </row>
    <row r="297" spans="1:91" ht="14.25" customHeight="1">
      <c r="A297" s="950" t="str">
        <f>A296</f>
        <v/>
      </c>
      <c r="B297" s="57"/>
      <c r="C297" s="2051"/>
      <c r="D297" s="2053"/>
      <c r="E297" s="2051"/>
      <c r="F297" s="2772"/>
      <c r="G297" s="1121">
        <f>Import!Q994</f>
        <v>0</v>
      </c>
      <c r="H297" s="2774"/>
      <c r="I297" s="450"/>
      <c r="J297" s="2775"/>
      <c r="K297" s="450"/>
      <c r="L297" s="2775"/>
      <c r="M297" s="450"/>
      <c r="N297" s="2775"/>
      <c r="O297" s="450"/>
      <c r="P297" s="2775"/>
      <c r="Q297" s="11"/>
      <c r="R297" s="11"/>
      <c r="S297" s="397"/>
      <c r="T297" s="419"/>
      <c r="U297" s="444">
        <f>Import!N995</f>
        <v>0</v>
      </c>
      <c r="V297" s="11"/>
      <c r="W297" s="306"/>
      <c r="X297" s="306"/>
      <c r="Y297" s="306"/>
      <c r="Z297" s="11"/>
      <c r="AE297" s="204"/>
      <c r="AF297" s="204"/>
      <c r="AG297" s="204"/>
      <c r="AH297" s="204"/>
      <c r="AI297" s="922"/>
      <c r="AJ297" s="205"/>
      <c r="AK297" s="973"/>
      <c r="AL297" s="973">
        <f>AL296</f>
        <v>0</v>
      </c>
      <c r="AP297" s="204"/>
      <c r="AQ297" s="204"/>
      <c r="AR297" s="204"/>
      <c r="AS297" s="204"/>
      <c r="AT297" s="204"/>
      <c r="AU297" s="205"/>
      <c r="AV297" s="973"/>
      <c r="AW297" s="973">
        <f>AW296</f>
        <v>0</v>
      </c>
      <c r="BA297" s="204"/>
      <c r="BB297" s="204"/>
      <c r="BC297" s="204"/>
      <c r="BD297" s="204"/>
      <c r="BE297" s="204"/>
      <c r="BF297" s="205"/>
      <c r="BG297" s="973"/>
      <c r="BH297" s="973">
        <f>BH296</f>
        <v>0</v>
      </c>
      <c r="BL297" s="204"/>
      <c r="BM297" s="204"/>
      <c r="BN297" s="204"/>
      <c r="BO297" s="204"/>
      <c r="BP297" s="204"/>
      <c r="BQ297" s="205"/>
      <c r="BR297" s="973"/>
      <c r="BS297" s="973">
        <f>BS296</f>
        <v>0</v>
      </c>
      <c r="BW297" s="204"/>
      <c r="BX297" s="204"/>
      <c r="BY297" s="204"/>
      <c r="BZ297" s="204"/>
      <c r="CA297" s="204"/>
      <c r="CB297" s="205"/>
      <c r="CC297" s="973"/>
      <c r="CD297" s="973">
        <f>CD296</f>
        <v>0</v>
      </c>
      <c r="CE297" s="11"/>
      <c r="CF297" s="11"/>
      <c r="CG297" s="11"/>
      <c r="CH297" s="11"/>
      <c r="CI297" s="11"/>
      <c r="CJ297" s="11"/>
      <c r="CK297" s="11"/>
      <c r="CL297" s="11"/>
      <c r="CM297" s="11"/>
    </row>
    <row r="298" spans="1:91" ht="24.75" customHeight="1">
      <c r="A298" s="949" t="str">
        <f>IF(E298&gt;0,"Wypełnione","")</f>
        <v/>
      </c>
      <c r="B298" s="57"/>
      <c r="C298" s="2050">
        <f>'Og s3a'!C1007</f>
        <v>0</v>
      </c>
      <c r="D298" s="2052">
        <f>'Og s3a'!E1007</f>
        <v>0</v>
      </c>
      <c r="E298" s="2050">
        <f>'Og s3a'!F1007</f>
        <v>0</v>
      </c>
      <c r="F298" s="2771"/>
      <c r="G298" s="448">
        <f>T298</f>
        <v>0</v>
      </c>
      <c r="H298" s="2773">
        <f>U298</f>
        <v>0</v>
      </c>
      <c r="I298" s="451"/>
      <c r="J298" s="2775"/>
      <c r="K298" s="451"/>
      <c r="L298" s="2775"/>
      <c r="M298" s="451"/>
      <c r="N298" s="2775"/>
      <c r="O298" s="451"/>
      <c r="P298" s="2775"/>
      <c r="Q298" s="11"/>
      <c r="R298" s="11"/>
      <c r="S298" s="396">
        <f>'Og s3a'!G1007</f>
        <v>0</v>
      </c>
      <c r="T298" s="398">
        <f>'Og s3a'!D1007</f>
        <v>0</v>
      </c>
      <c r="U298" s="444">
        <f>Import!N996</f>
        <v>0</v>
      </c>
      <c r="V298" s="11"/>
      <c r="W298" s="306"/>
      <c r="X298" s="306"/>
      <c r="Y298" s="306"/>
      <c r="Z298" s="970">
        <f>IF(F298=AF$7,1,0)</f>
        <v>0</v>
      </c>
      <c r="AA298" s="970">
        <f>Z298*D298</f>
        <v>0</v>
      </c>
      <c r="AB298" s="978">
        <f>IF($Z298=0,0,IF(AF298+AH298+AJ298&gt;0,$AA298,0))</f>
        <v>0</v>
      </c>
      <c r="AC298" s="980">
        <f>IF($Z298=0,0,IF(AND(AB298=0,G299&gt;0),$AA298,0))</f>
        <v>0</v>
      </c>
      <c r="AD298" s="969">
        <f>AA298-AB298-AC298</f>
        <v>0</v>
      </c>
      <c r="AE298" s="204">
        <f t="shared" ref="AE298:AJ360" si="245">IF(AE$9=$H298,$D298,0)</f>
        <v>0</v>
      </c>
      <c r="AF298" s="204">
        <f t="shared" si="245"/>
        <v>0</v>
      </c>
      <c r="AG298" s="204">
        <f t="shared" si="245"/>
        <v>0</v>
      </c>
      <c r="AH298" s="204">
        <f t="shared" si="245"/>
        <v>0</v>
      </c>
      <c r="AI298" s="922">
        <f t="shared" si="245"/>
        <v>0</v>
      </c>
      <c r="AJ298" s="205">
        <f t="shared" si="245"/>
        <v>0</v>
      </c>
      <c r="AK298" s="973">
        <f>IF($Z298=1,0,IF(AND($Z298=0,AF298&gt;0),1,IF(AND($Z298=0,AH298&gt;0),1,IF(AND($Z298=0,AJ298&gt;0),1,0))))</f>
        <v>0</v>
      </c>
      <c r="AL298" s="973">
        <f t="shared" si="240"/>
        <v>0</v>
      </c>
      <c r="AM298" s="978">
        <f>IF($Z298=0,0,IF(AQ298+AS298+AU298&gt;0,$AA298,0))</f>
        <v>0</v>
      </c>
      <c r="AN298" s="980">
        <f>IF($Z298=0,0,IF(AND(AM298=0,I299&gt;0),$AA298,0))</f>
        <v>0</v>
      </c>
      <c r="AO298" s="969">
        <f>$AA298-AM298-AN298</f>
        <v>0</v>
      </c>
      <c r="AP298" s="204">
        <f t="shared" ref="AP298:AU360" si="246">IF(AP$9=$J298,$D298,0)</f>
        <v>0</v>
      </c>
      <c r="AQ298" s="204">
        <f t="shared" si="246"/>
        <v>0</v>
      </c>
      <c r="AR298" s="204">
        <f t="shared" si="246"/>
        <v>0</v>
      </c>
      <c r="AS298" s="204">
        <f t="shared" si="246"/>
        <v>0</v>
      </c>
      <c r="AT298" s="204">
        <f t="shared" si="246"/>
        <v>0</v>
      </c>
      <c r="AU298" s="205">
        <f t="shared" si="246"/>
        <v>0</v>
      </c>
      <c r="AV298" s="973">
        <f>IF($Z298=1,0,IF(AND($Z298=0,AQ298&gt;0),1,IF(AND($Z298=0,AS298&gt;0),1,IF(AND($Z298=0,AU298&gt;0),1,0))))</f>
        <v>0</v>
      </c>
      <c r="AW298" s="973">
        <f t="shared" si="241"/>
        <v>0</v>
      </c>
      <c r="AX298" s="978">
        <f>IF($Z298=0,0,IF(BB298+BD298+BF298&gt;0,$AA298,0))</f>
        <v>0</v>
      </c>
      <c r="AY298" s="980">
        <f>IF($Z298=0,0,IF(AND(AX298=0,K299&gt;0),$AA298,0))</f>
        <v>0</v>
      </c>
      <c r="AZ298" s="969">
        <f>$AA298-AX298-AY298</f>
        <v>0</v>
      </c>
      <c r="BA298" s="204">
        <f t="shared" ref="BA298:BF360" si="247">IF(BA$9=$L298,$D298,0)</f>
        <v>0</v>
      </c>
      <c r="BB298" s="204">
        <f t="shared" si="247"/>
        <v>0</v>
      </c>
      <c r="BC298" s="204">
        <f t="shared" si="247"/>
        <v>0</v>
      </c>
      <c r="BD298" s="204">
        <f t="shared" si="247"/>
        <v>0</v>
      </c>
      <c r="BE298" s="204">
        <f t="shared" si="247"/>
        <v>0</v>
      </c>
      <c r="BF298" s="205">
        <f t="shared" si="247"/>
        <v>0</v>
      </c>
      <c r="BG298" s="973">
        <f>IF($Z298=1,0,IF(AND($Z298=0,BB298&gt;0),1,IF(AND($Z298=0,BD298&gt;0),1,IF(AND($Z298=0,BF298&gt;0),1,0))))</f>
        <v>0</v>
      </c>
      <c r="BH298" s="973">
        <f t="shared" si="242"/>
        <v>0</v>
      </c>
      <c r="BI298" s="978">
        <f>IF($Z298=0,0,IF(BM298+BO298+BQ298&gt;0,$AA298,0))</f>
        <v>0</v>
      </c>
      <c r="BJ298" s="980">
        <f>IF($Z298=0,0,IF(AND(BI298=0,M299&gt;0),$AA298,0))</f>
        <v>0</v>
      </c>
      <c r="BK298" s="969">
        <f>$AA298-BI298-BJ298</f>
        <v>0</v>
      </c>
      <c r="BL298" s="204">
        <f t="shared" ref="BL298:BQ360" si="248">IF(BL$9=$N298,$D298,0)</f>
        <v>0</v>
      </c>
      <c r="BM298" s="204">
        <f t="shared" si="248"/>
        <v>0</v>
      </c>
      <c r="BN298" s="204">
        <f t="shared" si="248"/>
        <v>0</v>
      </c>
      <c r="BO298" s="204">
        <f t="shared" si="248"/>
        <v>0</v>
      </c>
      <c r="BP298" s="204">
        <f t="shared" si="248"/>
        <v>0</v>
      </c>
      <c r="BQ298" s="205">
        <f t="shared" si="248"/>
        <v>0</v>
      </c>
      <c r="BR298" s="973">
        <f>IF($Z298=1,0,IF(AND($Z298=0,BM298&gt;0),1,IF(AND($Z298=0,BO298&gt;0),1,IF(AND($Z298=0,BQ298&gt;0),1,0))))</f>
        <v>0</v>
      </c>
      <c r="BS298" s="973">
        <f t="shared" si="243"/>
        <v>0</v>
      </c>
      <c r="BT298" s="978">
        <f>IF($Z298=0,0,IF(BX298+BZ298+CB298&gt;0,$AA298,0))</f>
        <v>0</v>
      </c>
      <c r="BU298" s="980">
        <f>IF($Z298=0,0,IF(AND(BT298=0,O299&gt;0),$AA298,0))</f>
        <v>0</v>
      </c>
      <c r="BV298" s="969">
        <f>$AA298-BT298-BU298</f>
        <v>0</v>
      </c>
      <c r="BW298" s="204">
        <f t="shared" ref="BW298:CB360" si="249">IF(BW$9=$P298,$D298,0)</f>
        <v>0</v>
      </c>
      <c r="BX298" s="204">
        <f t="shared" si="249"/>
        <v>0</v>
      </c>
      <c r="BY298" s="204">
        <f t="shared" si="249"/>
        <v>0</v>
      </c>
      <c r="BZ298" s="204">
        <f t="shared" si="249"/>
        <v>0</v>
      </c>
      <c r="CA298" s="204">
        <f t="shared" si="249"/>
        <v>0</v>
      </c>
      <c r="CB298" s="205">
        <f t="shared" si="249"/>
        <v>0</v>
      </c>
      <c r="CC298" s="973">
        <f>IF($Z298=1,0,IF(AND($Z298=0,BX298&gt;0),1,IF(AND($Z298=0,BZ298&gt;0),1,IF(AND($Z298=0,CB298&gt;0),1,0))))</f>
        <v>0</v>
      </c>
      <c r="CD298" s="973">
        <f t="shared" si="244"/>
        <v>0</v>
      </c>
      <c r="CE298" s="11"/>
      <c r="CF298" s="11"/>
      <c r="CG298" s="11"/>
      <c r="CH298" s="11"/>
      <c r="CI298" s="11"/>
      <c r="CJ298" s="11"/>
      <c r="CK298" s="11"/>
      <c r="CL298" s="11"/>
      <c r="CM298" s="11"/>
    </row>
    <row r="299" spans="1:91" ht="14.25" customHeight="1">
      <c r="A299" s="950" t="str">
        <f>A298</f>
        <v/>
      </c>
      <c r="B299" s="57"/>
      <c r="C299" s="2051"/>
      <c r="D299" s="2053"/>
      <c r="E299" s="2051"/>
      <c r="F299" s="2772"/>
      <c r="G299" s="1121">
        <f>Import!Q996</f>
        <v>0</v>
      </c>
      <c r="H299" s="2774"/>
      <c r="I299" s="450"/>
      <c r="J299" s="2775"/>
      <c r="K299" s="450"/>
      <c r="L299" s="2775"/>
      <c r="M299" s="450"/>
      <c r="N299" s="2775"/>
      <c r="O299" s="450"/>
      <c r="P299" s="2775"/>
      <c r="Q299" s="11"/>
      <c r="R299" s="11"/>
      <c r="S299" s="397"/>
      <c r="T299" s="419"/>
      <c r="U299" s="444">
        <f>Import!N997</f>
        <v>0</v>
      </c>
      <c r="V299" s="11"/>
      <c r="W299" s="306"/>
      <c r="X299" s="306"/>
      <c r="Y299" s="306"/>
      <c r="Z299" s="11"/>
      <c r="AE299" s="204"/>
      <c r="AF299" s="204"/>
      <c r="AG299" s="204"/>
      <c r="AH299" s="204"/>
      <c r="AI299" s="922"/>
      <c r="AJ299" s="205"/>
      <c r="AK299" s="973"/>
      <c r="AL299" s="973">
        <f>AL298</f>
        <v>0</v>
      </c>
      <c r="AP299" s="204"/>
      <c r="AQ299" s="204"/>
      <c r="AR299" s="204"/>
      <c r="AS299" s="204"/>
      <c r="AT299" s="204"/>
      <c r="AU299" s="205"/>
      <c r="AV299" s="973"/>
      <c r="AW299" s="973">
        <f>AW298</f>
        <v>0</v>
      </c>
      <c r="BA299" s="204"/>
      <c r="BB299" s="204"/>
      <c r="BC299" s="204"/>
      <c r="BD299" s="204"/>
      <c r="BE299" s="204"/>
      <c r="BF299" s="205"/>
      <c r="BG299" s="973"/>
      <c r="BH299" s="973">
        <f>BH298</f>
        <v>0</v>
      </c>
      <c r="BL299" s="204"/>
      <c r="BM299" s="204"/>
      <c r="BN299" s="204"/>
      <c r="BO299" s="204"/>
      <c r="BP299" s="204"/>
      <c r="BQ299" s="205"/>
      <c r="BR299" s="973"/>
      <c r="BS299" s="973">
        <f>BS298</f>
        <v>0</v>
      </c>
      <c r="BW299" s="204"/>
      <c r="BX299" s="204"/>
      <c r="BY299" s="204"/>
      <c r="BZ299" s="204"/>
      <c r="CA299" s="204"/>
      <c r="CB299" s="205"/>
      <c r="CC299" s="973"/>
      <c r="CD299" s="973">
        <f>CD298</f>
        <v>0</v>
      </c>
      <c r="CE299" s="11"/>
      <c r="CF299" s="11"/>
      <c r="CG299" s="11"/>
      <c r="CH299" s="11"/>
      <c r="CI299" s="11"/>
      <c r="CJ299" s="11"/>
      <c r="CK299" s="11"/>
      <c r="CL299" s="11"/>
      <c r="CM299" s="11"/>
    </row>
    <row r="300" spans="1:91" ht="24.75" customHeight="1">
      <c r="A300" s="949" t="str">
        <f>IF(E300&gt;0,"Wypełnione","")</f>
        <v/>
      </c>
      <c r="B300" s="57"/>
      <c r="C300" s="2050">
        <f>'Og s3a'!C1009</f>
        <v>0</v>
      </c>
      <c r="D300" s="2052">
        <f>'Og s3a'!E1009</f>
        <v>0</v>
      </c>
      <c r="E300" s="2050">
        <f>'Og s3a'!F1009</f>
        <v>0</v>
      </c>
      <c r="F300" s="2771"/>
      <c r="G300" s="448">
        <f>T300</f>
        <v>0</v>
      </c>
      <c r="H300" s="2773">
        <f>U300</f>
        <v>0</v>
      </c>
      <c r="I300" s="451"/>
      <c r="J300" s="2775"/>
      <c r="K300" s="451"/>
      <c r="L300" s="2775"/>
      <c r="M300" s="451"/>
      <c r="N300" s="2775"/>
      <c r="O300" s="451"/>
      <c r="P300" s="2775"/>
      <c r="Q300" s="11"/>
      <c r="R300" s="11"/>
      <c r="S300" s="396">
        <f>'Og s3a'!G1009</f>
        <v>0</v>
      </c>
      <c r="T300" s="398">
        <f>'Og s3a'!D1009</f>
        <v>0</v>
      </c>
      <c r="U300" s="444">
        <f>Import!N998</f>
        <v>0</v>
      </c>
      <c r="V300" s="11"/>
      <c r="W300" s="306"/>
      <c r="X300" s="306"/>
      <c r="Y300" s="306"/>
      <c r="Z300" s="970">
        <f>IF(F300=AF$7,1,0)</f>
        <v>0</v>
      </c>
      <c r="AA300" s="970">
        <f>Z300*D300</f>
        <v>0</v>
      </c>
      <c r="AB300" s="978">
        <f>IF($Z300=0,0,IF(AF300+AH300+AJ300&gt;0,$AA300,0))</f>
        <v>0</v>
      </c>
      <c r="AC300" s="980">
        <f>IF($Z300=0,0,IF(AND(AB300=0,G301&gt;0),$AA300,0))</f>
        <v>0</v>
      </c>
      <c r="AD300" s="969">
        <f>AA300-AB300-AC300</f>
        <v>0</v>
      </c>
      <c r="AE300" s="204">
        <f t="shared" si="245"/>
        <v>0</v>
      </c>
      <c r="AF300" s="204">
        <f t="shared" si="245"/>
        <v>0</v>
      </c>
      <c r="AG300" s="204">
        <f t="shared" si="245"/>
        <v>0</v>
      </c>
      <c r="AH300" s="204">
        <f t="shared" si="245"/>
        <v>0</v>
      </c>
      <c r="AI300" s="922">
        <f t="shared" si="245"/>
        <v>0</v>
      </c>
      <c r="AJ300" s="205">
        <f t="shared" si="245"/>
        <v>0</v>
      </c>
      <c r="AK300" s="973">
        <f>IF($Z300=1,0,IF(AND($Z300=0,AF300&gt;0),1,IF(AND($Z300=0,AH300&gt;0),1,IF(AND($Z300=0,AJ300&gt;0),1,0))))</f>
        <v>0</v>
      </c>
      <c r="AL300" s="973">
        <f t="shared" si="240"/>
        <v>0</v>
      </c>
      <c r="AM300" s="978">
        <f>IF($Z300=0,0,IF(AQ300+AS300+AU300&gt;0,$AA300,0))</f>
        <v>0</v>
      </c>
      <c r="AN300" s="980">
        <f>IF($Z300=0,0,IF(AND(AM300=0,I301&gt;0),$AA300,0))</f>
        <v>0</v>
      </c>
      <c r="AO300" s="969">
        <f>$AA300-AM300-AN300</f>
        <v>0</v>
      </c>
      <c r="AP300" s="204">
        <f t="shared" si="246"/>
        <v>0</v>
      </c>
      <c r="AQ300" s="204">
        <f t="shared" si="246"/>
        <v>0</v>
      </c>
      <c r="AR300" s="204">
        <f t="shared" si="246"/>
        <v>0</v>
      </c>
      <c r="AS300" s="204">
        <f t="shared" si="246"/>
        <v>0</v>
      </c>
      <c r="AT300" s="204">
        <f t="shared" si="246"/>
        <v>0</v>
      </c>
      <c r="AU300" s="205">
        <f t="shared" si="246"/>
        <v>0</v>
      </c>
      <c r="AV300" s="973">
        <f>IF($Z300=1,0,IF(AND($Z300=0,AQ300&gt;0),1,IF(AND($Z300=0,AS300&gt;0),1,IF(AND($Z300=0,AU300&gt;0),1,0))))</f>
        <v>0</v>
      </c>
      <c r="AW300" s="973">
        <f t="shared" si="241"/>
        <v>0</v>
      </c>
      <c r="AX300" s="978">
        <f>IF($Z300=0,0,IF(BB300+BD300+BF300&gt;0,$AA300,0))</f>
        <v>0</v>
      </c>
      <c r="AY300" s="980">
        <f>IF($Z300=0,0,IF(AND(AX300=0,K301&gt;0),$AA300,0))</f>
        <v>0</v>
      </c>
      <c r="AZ300" s="969">
        <f>$AA300-AX300-AY300</f>
        <v>0</v>
      </c>
      <c r="BA300" s="204">
        <f t="shared" si="247"/>
        <v>0</v>
      </c>
      <c r="BB300" s="204">
        <f t="shared" si="247"/>
        <v>0</v>
      </c>
      <c r="BC300" s="204">
        <f t="shared" si="247"/>
        <v>0</v>
      </c>
      <c r="BD300" s="204">
        <f t="shared" si="247"/>
        <v>0</v>
      </c>
      <c r="BE300" s="204">
        <f t="shared" si="247"/>
        <v>0</v>
      </c>
      <c r="BF300" s="205">
        <f t="shared" si="247"/>
        <v>0</v>
      </c>
      <c r="BG300" s="973">
        <f>IF($Z300=1,0,IF(AND($Z300=0,BB300&gt;0),1,IF(AND($Z300=0,BD300&gt;0),1,IF(AND($Z300=0,BF300&gt;0),1,0))))</f>
        <v>0</v>
      </c>
      <c r="BH300" s="973">
        <f t="shared" si="242"/>
        <v>0</v>
      </c>
      <c r="BI300" s="978">
        <f>IF($Z300=0,0,IF(BM300+BO300+BQ300&gt;0,$AA300,0))</f>
        <v>0</v>
      </c>
      <c r="BJ300" s="980">
        <f>IF($Z300=0,0,IF(AND(BI300=0,M301&gt;0),$AA300,0))</f>
        <v>0</v>
      </c>
      <c r="BK300" s="969">
        <f>$AA300-BI300-BJ300</f>
        <v>0</v>
      </c>
      <c r="BL300" s="204">
        <f t="shared" si="248"/>
        <v>0</v>
      </c>
      <c r="BM300" s="204">
        <f t="shared" si="248"/>
        <v>0</v>
      </c>
      <c r="BN300" s="204">
        <f t="shared" si="248"/>
        <v>0</v>
      </c>
      <c r="BO300" s="204">
        <f t="shared" si="248"/>
        <v>0</v>
      </c>
      <c r="BP300" s="204">
        <f t="shared" si="248"/>
        <v>0</v>
      </c>
      <c r="BQ300" s="205">
        <f t="shared" si="248"/>
        <v>0</v>
      </c>
      <c r="BR300" s="973">
        <f>IF($Z300=1,0,IF(AND($Z300=0,BM300&gt;0),1,IF(AND($Z300=0,BO300&gt;0),1,IF(AND($Z300=0,BQ300&gt;0),1,0))))</f>
        <v>0</v>
      </c>
      <c r="BS300" s="973">
        <f t="shared" si="243"/>
        <v>0</v>
      </c>
      <c r="BT300" s="978">
        <f>IF($Z300=0,0,IF(BX300+BZ300+CB300&gt;0,$AA300,0))</f>
        <v>0</v>
      </c>
      <c r="BU300" s="980">
        <f>IF($Z300=0,0,IF(AND(BT300=0,O301&gt;0),$AA300,0))</f>
        <v>0</v>
      </c>
      <c r="BV300" s="969">
        <f>$AA300-BT300-BU300</f>
        <v>0</v>
      </c>
      <c r="BW300" s="204">
        <f t="shared" si="249"/>
        <v>0</v>
      </c>
      <c r="BX300" s="204">
        <f t="shared" si="249"/>
        <v>0</v>
      </c>
      <c r="BY300" s="204">
        <f t="shared" si="249"/>
        <v>0</v>
      </c>
      <c r="BZ300" s="204">
        <f t="shared" si="249"/>
        <v>0</v>
      </c>
      <c r="CA300" s="204">
        <f t="shared" si="249"/>
        <v>0</v>
      </c>
      <c r="CB300" s="205">
        <f t="shared" si="249"/>
        <v>0</v>
      </c>
      <c r="CC300" s="973">
        <f>IF($Z300=1,0,IF(AND($Z300=0,BX300&gt;0),1,IF(AND($Z300=0,BZ300&gt;0),1,IF(AND($Z300=0,CB300&gt;0),1,0))))</f>
        <v>0</v>
      </c>
      <c r="CD300" s="973">
        <f t="shared" si="244"/>
        <v>0</v>
      </c>
      <c r="CE300" s="11"/>
      <c r="CF300" s="11"/>
      <c r="CG300" s="11"/>
      <c r="CH300" s="11"/>
      <c r="CI300" s="11"/>
      <c r="CJ300" s="11"/>
      <c r="CK300" s="11"/>
      <c r="CL300" s="11"/>
      <c r="CM300" s="11"/>
    </row>
    <row r="301" spans="1:91" ht="14.25" customHeight="1">
      <c r="A301" s="950" t="str">
        <f>A300</f>
        <v/>
      </c>
      <c r="B301" s="57"/>
      <c r="C301" s="2051"/>
      <c r="D301" s="2053"/>
      <c r="E301" s="2051"/>
      <c r="F301" s="2772"/>
      <c r="G301" s="1121">
        <f>Import!Q998</f>
        <v>0</v>
      </c>
      <c r="H301" s="2774"/>
      <c r="I301" s="450"/>
      <c r="J301" s="2775"/>
      <c r="K301" s="450"/>
      <c r="L301" s="2775"/>
      <c r="M301" s="450"/>
      <c r="N301" s="2775"/>
      <c r="O301" s="450"/>
      <c r="P301" s="2775"/>
      <c r="Q301" s="11"/>
      <c r="R301" s="11"/>
      <c r="S301" s="397"/>
      <c r="T301" s="419"/>
      <c r="U301" s="444">
        <f>Import!N999</f>
        <v>0</v>
      </c>
      <c r="V301" s="11"/>
      <c r="W301" s="306"/>
      <c r="X301" s="306"/>
      <c r="Y301" s="306"/>
      <c r="Z301" s="11"/>
      <c r="AE301" s="204"/>
      <c r="AF301" s="204"/>
      <c r="AG301" s="204"/>
      <c r="AH301" s="204"/>
      <c r="AI301" s="922"/>
      <c r="AJ301" s="205"/>
      <c r="AK301" s="973"/>
      <c r="AL301" s="973">
        <f>AL300</f>
        <v>0</v>
      </c>
      <c r="AP301" s="204"/>
      <c r="AQ301" s="204"/>
      <c r="AR301" s="204"/>
      <c r="AS301" s="204"/>
      <c r="AT301" s="204"/>
      <c r="AU301" s="205"/>
      <c r="AV301" s="973"/>
      <c r="AW301" s="973">
        <f>AW300</f>
        <v>0</v>
      </c>
      <c r="BA301" s="204"/>
      <c r="BB301" s="204"/>
      <c r="BC301" s="204"/>
      <c r="BD301" s="204"/>
      <c r="BE301" s="204"/>
      <c r="BF301" s="205"/>
      <c r="BG301" s="973"/>
      <c r="BH301" s="973">
        <f>BH300</f>
        <v>0</v>
      </c>
      <c r="BL301" s="204"/>
      <c r="BM301" s="204"/>
      <c r="BN301" s="204"/>
      <c r="BO301" s="204"/>
      <c r="BP301" s="204"/>
      <c r="BQ301" s="205"/>
      <c r="BR301" s="973"/>
      <c r="BS301" s="973">
        <f>BS300</f>
        <v>0</v>
      </c>
      <c r="BW301" s="204"/>
      <c r="BX301" s="204"/>
      <c r="BY301" s="204"/>
      <c r="BZ301" s="204"/>
      <c r="CA301" s="204"/>
      <c r="CB301" s="205"/>
      <c r="CC301" s="973"/>
      <c r="CD301" s="973">
        <f>CD300</f>
        <v>0</v>
      </c>
      <c r="CE301" s="11"/>
      <c r="CF301" s="11"/>
      <c r="CG301" s="11"/>
      <c r="CH301" s="11"/>
      <c r="CI301" s="11"/>
      <c r="CJ301" s="11"/>
      <c r="CK301" s="11"/>
      <c r="CL301" s="11"/>
      <c r="CM301" s="11"/>
    </row>
    <row r="302" spans="1:91" ht="24.75" customHeight="1">
      <c r="A302" s="949" t="str">
        <f>IF(E302&gt;0,"Wypełnione","")</f>
        <v/>
      </c>
      <c r="B302" s="57"/>
      <c r="C302" s="2050">
        <f>'Og s3a'!C1011</f>
        <v>0</v>
      </c>
      <c r="D302" s="2052">
        <f>'Og s3a'!E1011</f>
        <v>0</v>
      </c>
      <c r="E302" s="2050">
        <f>'Og s3a'!F1011</f>
        <v>0</v>
      </c>
      <c r="F302" s="2771"/>
      <c r="G302" s="448">
        <f>T302</f>
        <v>0</v>
      </c>
      <c r="H302" s="2773">
        <f>U302</f>
        <v>0</v>
      </c>
      <c r="I302" s="451"/>
      <c r="J302" s="2775"/>
      <c r="K302" s="451"/>
      <c r="L302" s="2775"/>
      <c r="M302" s="451"/>
      <c r="N302" s="2775"/>
      <c r="O302" s="451"/>
      <c r="P302" s="2775"/>
      <c r="Q302" s="11"/>
      <c r="R302" s="11"/>
      <c r="S302" s="396">
        <f>'Og s3a'!G1011</f>
        <v>0</v>
      </c>
      <c r="T302" s="398">
        <f>'Og s3a'!D1011</f>
        <v>0</v>
      </c>
      <c r="U302" s="444">
        <f>Import!N1000</f>
        <v>0</v>
      </c>
      <c r="V302" s="11"/>
      <c r="W302" s="306"/>
      <c r="X302" s="306"/>
      <c r="Y302" s="306"/>
      <c r="Z302" s="970">
        <f>IF(F302=AF$7,1,0)</f>
        <v>0</v>
      </c>
      <c r="AA302" s="970">
        <f>Z302*D302</f>
        <v>0</v>
      </c>
      <c r="AB302" s="978">
        <f>IF($Z302=0,0,IF(AF302+AH302+AJ302&gt;0,$AA302,0))</f>
        <v>0</v>
      </c>
      <c r="AC302" s="980">
        <f>IF($Z302=0,0,IF(AND(AB302=0,G303&gt;0),$AA302,0))</f>
        <v>0</v>
      </c>
      <c r="AD302" s="969">
        <f>AA302-AB302-AC302</f>
        <v>0</v>
      </c>
      <c r="AE302" s="204">
        <f t="shared" si="245"/>
        <v>0</v>
      </c>
      <c r="AF302" s="204">
        <f t="shared" si="245"/>
        <v>0</v>
      </c>
      <c r="AG302" s="204">
        <f t="shared" si="245"/>
        <v>0</v>
      </c>
      <c r="AH302" s="204">
        <f t="shared" si="245"/>
        <v>0</v>
      </c>
      <c r="AI302" s="922">
        <f t="shared" si="245"/>
        <v>0</v>
      </c>
      <c r="AJ302" s="205">
        <f t="shared" si="245"/>
        <v>0</v>
      </c>
      <c r="AK302" s="973">
        <f>IF($Z302=1,0,IF(AND($Z302=0,AF302&gt;0),1,IF(AND($Z302=0,AH302&gt;0),1,IF(AND($Z302=0,AJ302&gt;0),1,0))))</f>
        <v>0</v>
      </c>
      <c r="AL302" s="973">
        <f t="shared" si="240"/>
        <v>0</v>
      </c>
      <c r="AM302" s="978">
        <f>IF($Z302=0,0,IF(AQ302+AS302+AU302&gt;0,$AA302,0))</f>
        <v>0</v>
      </c>
      <c r="AN302" s="980">
        <f>IF($Z302=0,0,IF(AND(AM302=0,I303&gt;0),$AA302,0))</f>
        <v>0</v>
      </c>
      <c r="AO302" s="969">
        <f>$AA302-AM302-AN302</f>
        <v>0</v>
      </c>
      <c r="AP302" s="204">
        <f t="shared" si="246"/>
        <v>0</v>
      </c>
      <c r="AQ302" s="204">
        <f t="shared" si="246"/>
        <v>0</v>
      </c>
      <c r="AR302" s="204">
        <f t="shared" si="246"/>
        <v>0</v>
      </c>
      <c r="AS302" s="204">
        <f t="shared" si="246"/>
        <v>0</v>
      </c>
      <c r="AT302" s="204">
        <f t="shared" si="246"/>
        <v>0</v>
      </c>
      <c r="AU302" s="205">
        <f t="shared" si="246"/>
        <v>0</v>
      </c>
      <c r="AV302" s="973">
        <f>IF($Z302=1,0,IF(AND($Z302=0,AQ302&gt;0),1,IF(AND($Z302=0,AS302&gt;0),1,IF(AND($Z302=0,AU302&gt;0),1,0))))</f>
        <v>0</v>
      </c>
      <c r="AW302" s="973">
        <f t="shared" si="241"/>
        <v>0</v>
      </c>
      <c r="AX302" s="978">
        <f>IF($Z302=0,0,IF(BB302+BD302+BF302&gt;0,$AA302,0))</f>
        <v>0</v>
      </c>
      <c r="AY302" s="980">
        <f>IF($Z302=0,0,IF(AND(AX302=0,K303&gt;0),$AA302,0))</f>
        <v>0</v>
      </c>
      <c r="AZ302" s="969">
        <f>$AA302-AX302-AY302</f>
        <v>0</v>
      </c>
      <c r="BA302" s="204">
        <f t="shared" si="247"/>
        <v>0</v>
      </c>
      <c r="BB302" s="204">
        <f t="shared" si="247"/>
        <v>0</v>
      </c>
      <c r="BC302" s="204">
        <f t="shared" si="247"/>
        <v>0</v>
      </c>
      <c r="BD302" s="204">
        <f t="shared" si="247"/>
        <v>0</v>
      </c>
      <c r="BE302" s="204">
        <f t="shared" si="247"/>
        <v>0</v>
      </c>
      <c r="BF302" s="205">
        <f t="shared" si="247"/>
        <v>0</v>
      </c>
      <c r="BG302" s="973">
        <f>IF($Z302=1,0,IF(AND($Z302=0,BB302&gt;0),1,IF(AND($Z302=0,BD302&gt;0),1,IF(AND($Z302=0,BF302&gt;0),1,0))))</f>
        <v>0</v>
      </c>
      <c r="BH302" s="973">
        <f t="shared" si="242"/>
        <v>0</v>
      </c>
      <c r="BI302" s="978">
        <f>IF($Z302=0,0,IF(BM302+BO302+BQ302&gt;0,$AA302,0))</f>
        <v>0</v>
      </c>
      <c r="BJ302" s="980">
        <f>IF($Z302=0,0,IF(AND(BI302=0,M303&gt;0),$AA302,0))</f>
        <v>0</v>
      </c>
      <c r="BK302" s="969">
        <f>$AA302-BI302-BJ302</f>
        <v>0</v>
      </c>
      <c r="BL302" s="204">
        <f t="shared" si="248"/>
        <v>0</v>
      </c>
      <c r="BM302" s="204">
        <f t="shared" si="248"/>
        <v>0</v>
      </c>
      <c r="BN302" s="204">
        <f t="shared" si="248"/>
        <v>0</v>
      </c>
      <c r="BO302" s="204">
        <f t="shared" si="248"/>
        <v>0</v>
      </c>
      <c r="BP302" s="204">
        <f t="shared" si="248"/>
        <v>0</v>
      </c>
      <c r="BQ302" s="205">
        <f t="shared" si="248"/>
        <v>0</v>
      </c>
      <c r="BR302" s="973">
        <f>IF($Z302=1,0,IF(AND($Z302=0,BM302&gt;0),1,IF(AND($Z302=0,BO302&gt;0),1,IF(AND($Z302=0,BQ302&gt;0),1,0))))</f>
        <v>0</v>
      </c>
      <c r="BS302" s="973">
        <f t="shared" si="243"/>
        <v>0</v>
      </c>
      <c r="BT302" s="978">
        <f>IF($Z302=0,0,IF(BX302+BZ302+CB302&gt;0,$AA302,0))</f>
        <v>0</v>
      </c>
      <c r="BU302" s="980">
        <f>IF($Z302=0,0,IF(AND(BT302=0,O303&gt;0),$AA302,0))</f>
        <v>0</v>
      </c>
      <c r="BV302" s="969">
        <f>$AA302-BT302-BU302</f>
        <v>0</v>
      </c>
      <c r="BW302" s="204">
        <f t="shared" si="249"/>
        <v>0</v>
      </c>
      <c r="BX302" s="204">
        <f t="shared" si="249"/>
        <v>0</v>
      </c>
      <c r="BY302" s="204">
        <f t="shared" si="249"/>
        <v>0</v>
      </c>
      <c r="BZ302" s="204">
        <f t="shared" si="249"/>
        <v>0</v>
      </c>
      <c r="CA302" s="204">
        <f t="shared" si="249"/>
        <v>0</v>
      </c>
      <c r="CB302" s="205">
        <f t="shared" si="249"/>
        <v>0</v>
      </c>
      <c r="CC302" s="973">
        <f>IF($Z302=1,0,IF(AND($Z302=0,BX302&gt;0),1,IF(AND($Z302=0,BZ302&gt;0),1,IF(AND($Z302=0,CB302&gt;0),1,0))))</f>
        <v>0</v>
      </c>
      <c r="CD302" s="973">
        <f t="shared" si="244"/>
        <v>0</v>
      </c>
      <c r="CE302" s="11"/>
      <c r="CF302" s="11"/>
      <c r="CG302" s="11"/>
      <c r="CH302" s="11"/>
      <c r="CI302" s="11"/>
      <c r="CJ302" s="11"/>
      <c r="CK302" s="11"/>
      <c r="CL302" s="11"/>
      <c r="CM302" s="11"/>
    </row>
    <row r="303" spans="1:91" ht="14.25" customHeight="1">
      <c r="A303" s="950" t="str">
        <f>A302</f>
        <v/>
      </c>
      <c r="B303" s="57"/>
      <c r="C303" s="2051"/>
      <c r="D303" s="2053"/>
      <c r="E303" s="2051"/>
      <c r="F303" s="2772"/>
      <c r="G303" s="1121">
        <f>Import!Q1000</f>
        <v>0</v>
      </c>
      <c r="H303" s="2774"/>
      <c r="I303" s="450"/>
      <c r="J303" s="2775"/>
      <c r="K303" s="450"/>
      <c r="L303" s="2775"/>
      <c r="M303" s="450"/>
      <c r="N303" s="2775"/>
      <c r="O303" s="450"/>
      <c r="P303" s="2775"/>
      <c r="Q303" s="11"/>
      <c r="R303" s="11"/>
      <c r="S303" s="397"/>
      <c r="T303" s="419"/>
      <c r="U303" s="444">
        <f>Import!N1001</f>
        <v>0</v>
      </c>
      <c r="V303" s="11"/>
      <c r="W303" s="306"/>
      <c r="X303" s="306"/>
      <c r="Y303" s="306"/>
      <c r="Z303" s="11"/>
      <c r="AE303" s="204"/>
      <c r="AF303" s="204"/>
      <c r="AG303" s="204"/>
      <c r="AH303" s="204"/>
      <c r="AI303" s="922"/>
      <c r="AJ303" s="205"/>
      <c r="AK303" s="973"/>
      <c r="AL303" s="973">
        <f>AL302</f>
        <v>0</v>
      </c>
      <c r="AP303" s="204"/>
      <c r="AQ303" s="204"/>
      <c r="AR303" s="204"/>
      <c r="AS303" s="204"/>
      <c r="AT303" s="204"/>
      <c r="AU303" s="205"/>
      <c r="AV303" s="973"/>
      <c r="AW303" s="973">
        <f>AW302</f>
        <v>0</v>
      </c>
      <c r="BA303" s="204"/>
      <c r="BB303" s="204"/>
      <c r="BC303" s="204"/>
      <c r="BD303" s="204"/>
      <c r="BE303" s="204"/>
      <c r="BF303" s="205"/>
      <c r="BG303" s="973"/>
      <c r="BH303" s="973">
        <f>BH302</f>
        <v>0</v>
      </c>
      <c r="BL303" s="204"/>
      <c r="BM303" s="204"/>
      <c r="BN303" s="204"/>
      <c r="BO303" s="204"/>
      <c r="BP303" s="204"/>
      <c r="BQ303" s="205"/>
      <c r="BR303" s="973"/>
      <c r="BS303" s="973">
        <f>BS302</f>
        <v>0</v>
      </c>
      <c r="BW303" s="204"/>
      <c r="BX303" s="204"/>
      <c r="BY303" s="204"/>
      <c r="BZ303" s="204"/>
      <c r="CA303" s="204"/>
      <c r="CB303" s="205"/>
      <c r="CC303" s="973"/>
      <c r="CD303" s="973">
        <f>CD302</f>
        <v>0</v>
      </c>
      <c r="CE303" s="11"/>
      <c r="CF303" s="11"/>
      <c r="CG303" s="11"/>
      <c r="CH303" s="11"/>
      <c r="CI303" s="11"/>
      <c r="CJ303" s="11"/>
      <c r="CK303" s="11"/>
      <c r="CL303" s="11"/>
      <c r="CM303" s="11"/>
    </row>
    <row r="304" spans="1:91" ht="24.75" customHeight="1">
      <c r="A304" s="949" t="str">
        <f>IF(E304&gt;0,"Wypełnione","")</f>
        <v/>
      </c>
      <c r="B304" s="57"/>
      <c r="C304" s="2050">
        <f>'Og s3a'!C1013</f>
        <v>0</v>
      </c>
      <c r="D304" s="2052">
        <f>'Og s3a'!E1013</f>
        <v>0</v>
      </c>
      <c r="E304" s="2050">
        <f>'Og s3a'!F1013</f>
        <v>0</v>
      </c>
      <c r="F304" s="2771"/>
      <c r="G304" s="448">
        <f>T304</f>
        <v>0</v>
      </c>
      <c r="H304" s="2773">
        <f>U304</f>
        <v>0</v>
      </c>
      <c r="I304" s="451"/>
      <c r="J304" s="2775"/>
      <c r="K304" s="451"/>
      <c r="L304" s="2775"/>
      <c r="M304" s="451"/>
      <c r="N304" s="2775"/>
      <c r="O304" s="451"/>
      <c r="P304" s="2775"/>
      <c r="Q304" s="11"/>
      <c r="R304" s="11"/>
      <c r="S304" s="396">
        <f>'Og s3a'!G1013</f>
        <v>0</v>
      </c>
      <c r="T304" s="398">
        <f>'Og s3a'!D1013</f>
        <v>0</v>
      </c>
      <c r="U304" s="444">
        <f>Import!N1002</f>
        <v>0</v>
      </c>
      <c r="V304" s="11"/>
      <c r="W304" s="306"/>
      <c r="X304" s="306"/>
      <c r="Y304" s="306"/>
      <c r="Z304" s="970">
        <f>IF(F304=AF$7,1,0)</f>
        <v>0</v>
      </c>
      <c r="AA304" s="970">
        <f>Z304*D304</f>
        <v>0</v>
      </c>
      <c r="AB304" s="978">
        <f>IF($Z304=0,0,IF(AF304+AH304+AJ304&gt;0,$AA304,0))</f>
        <v>0</v>
      </c>
      <c r="AC304" s="980">
        <f>IF($Z304=0,0,IF(AND(AB304=0,G305&gt;0),$AA304,0))</f>
        <v>0</v>
      </c>
      <c r="AD304" s="969">
        <f>AA304-AB304-AC304</f>
        <v>0</v>
      </c>
      <c r="AE304" s="204">
        <f t="shared" si="245"/>
        <v>0</v>
      </c>
      <c r="AF304" s="204">
        <f t="shared" si="245"/>
        <v>0</v>
      </c>
      <c r="AG304" s="204">
        <f t="shared" si="245"/>
        <v>0</v>
      </c>
      <c r="AH304" s="204">
        <f t="shared" si="245"/>
        <v>0</v>
      </c>
      <c r="AI304" s="922">
        <f t="shared" si="245"/>
        <v>0</v>
      </c>
      <c r="AJ304" s="205">
        <f t="shared" si="245"/>
        <v>0</v>
      </c>
      <c r="AK304" s="973">
        <f>IF($Z304=1,0,IF(AND($Z304=0,AF304&gt;0),1,IF(AND($Z304=0,AH304&gt;0),1,IF(AND($Z304=0,AJ304&gt;0),1,0))))</f>
        <v>0</v>
      </c>
      <c r="AL304" s="973">
        <f t="shared" si="240"/>
        <v>0</v>
      </c>
      <c r="AM304" s="978">
        <f>IF($Z304=0,0,IF(AQ304+AS304+AU304&gt;0,$AA304,0))</f>
        <v>0</v>
      </c>
      <c r="AN304" s="980">
        <f>IF($Z304=0,0,IF(AND(AM304=0,I305&gt;0),$AA304,0))</f>
        <v>0</v>
      </c>
      <c r="AO304" s="969">
        <f>$AA304-AM304-AN304</f>
        <v>0</v>
      </c>
      <c r="AP304" s="204">
        <f t="shared" si="246"/>
        <v>0</v>
      </c>
      <c r="AQ304" s="204">
        <f t="shared" si="246"/>
        <v>0</v>
      </c>
      <c r="AR304" s="204">
        <f t="shared" si="246"/>
        <v>0</v>
      </c>
      <c r="AS304" s="204">
        <f t="shared" si="246"/>
        <v>0</v>
      </c>
      <c r="AT304" s="204">
        <f t="shared" si="246"/>
        <v>0</v>
      </c>
      <c r="AU304" s="205">
        <f t="shared" si="246"/>
        <v>0</v>
      </c>
      <c r="AV304" s="973">
        <f>IF($Z304=1,0,IF(AND($Z304=0,AQ304&gt;0),1,IF(AND($Z304=0,AS304&gt;0),1,IF(AND($Z304=0,AU304&gt;0),1,0))))</f>
        <v>0</v>
      </c>
      <c r="AW304" s="973">
        <f t="shared" si="241"/>
        <v>0</v>
      </c>
      <c r="AX304" s="978">
        <f>IF($Z304=0,0,IF(BB304+BD304+BF304&gt;0,$AA304,0))</f>
        <v>0</v>
      </c>
      <c r="AY304" s="980">
        <f>IF($Z304=0,0,IF(AND(AX304=0,K305&gt;0),$AA304,0))</f>
        <v>0</v>
      </c>
      <c r="AZ304" s="969">
        <f>$AA304-AX304-AY304</f>
        <v>0</v>
      </c>
      <c r="BA304" s="204">
        <f t="shared" si="247"/>
        <v>0</v>
      </c>
      <c r="BB304" s="204">
        <f t="shared" si="247"/>
        <v>0</v>
      </c>
      <c r="BC304" s="204">
        <f t="shared" si="247"/>
        <v>0</v>
      </c>
      <c r="BD304" s="204">
        <f t="shared" si="247"/>
        <v>0</v>
      </c>
      <c r="BE304" s="204">
        <f t="shared" si="247"/>
        <v>0</v>
      </c>
      <c r="BF304" s="205">
        <f t="shared" si="247"/>
        <v>0</v>
      </c>
      <c r="BG304" s="973">
        <f>IF($Z304=1,0,IF(AND($Z304=0,BB304&gt;0),1,IF(AND($Z304=0,BD304&gt;0),1,IF(AND($Z304=0,BF304&gt;0),1,0))))</f>
        <v>0</v>
      </c>
      <c r="BH304" s="973">
        <f t="shared" si="242"/>
        <v>0</v>
      </c>
      <c r="BI304" s="978">
        <f>IF($Z304=0,0,IF(BM304+BO304+BQ304&gt;0,$AA304,0))</f>
        <v>0</v>
      </c>
      <c r="BJ304" s="980">
        <f>IF($Z304=0,0,IF(AND(BI304=0,M305&gt;0),$AA304,0))</f>
        <v>0</v>
      </c>
      <c r="BK304" s="969">
        <f>$AA304-BI304-BJ304</f>
        <v>0</v>
      </c>
      <c r="BL304" s="204">
        <f t="shared" si="248"/>
        <v>0</v>
      </c>
      <c r="BM304" s="204">
        <f t="shared" si="248"/>
        <v>0</v>
      </c>
      <c r="BN304" s="204">
        <f t="shared" si="248"/>
        <v>0</v>
      </c>
      <c r="BO304" s="204">
        <f t="shared" si="248"/>
        <v>0</v>
      </c>
      <c r="BP304" s="204">
        <f t="shared" si="248"/>
        <v>0</v>
      </c>
      <c r="BQ304" s="205">
        <f t="shared" si="248"/>
        <v>0</v>
      </c>
      <c r="BR304" s="973">
        <f>IF($Z304=1,0,IF(AND($Z304=0,BM304&gt;0),1,IF(AND($Z304=0,BO304&gt;0),1,IF(AND($Z304=0,BQ304&gt;0),1,0))))</f>
        <v>0</v>
      </c>
      <c r="BS304" s="973">
        <f t="shared" si="243"/>
        <v>0</v>
      </c>
      <c r="BT304" s="978">
        <f>IF($Z304=0,0,IF(BX304+BZ304+CB304&gt;0,$AA304,0))</f>
        <v>0</v>
      </c>
      <c r="BU304" s="980">
        <f>IF($Z304=0,0,IF(AND(BT304=0,O305&gt;0),$AA304,0))</f>
        <v>0</v>
      </c>
      <c r="BV304" s="969">
        <f>$AA304-BT304-BU304</f>
        <v>0</v>
      </c>
      <c r="BW304" s="204">
        <f t="shared" si="249"/>
        <v>0</v>
      </c>
      <c r="BX304" s="204">
        <f t="shared" si="249"/>
        <v>0</v>
      </c>
      <c r="BY304" s="204">
        <f t="shared" si="249"/>
        <v>0</v>
      </c>
      <c r="BZ304" s="204">
        <f t="shared" si="249"/>
        <v>0</v>
      </c>
      <c r="CA304" s="204">
        <f t="shared" si="249"/>
        <v>0</v>
      </c>
      <c r="CB304" s="205">
        <f t="shared" si="249"/>
        <v>0</v>
      </c>
      <c r="CC304" s="973">
        <f>IF($Z304=1,0,IF(AND($Z304=0,BX304&gt;0),1,IF(AND($Z304=0,BZ304&gt;0),1,IF(AND($Z304=0,CB304&gt;0),1,0))))</f>
        <v>0</v>
      </c>
      <c r="CD304" s="973">
        <f t="shared" si="244"/>
        <v>0</v>
      </c>
      <c r="CE304" s="11"/>
      <c r="CF304" s="11"/>
      <c r="CG304" s="11"/>
      <c r="CH304" s="11"/>
      <c r="CI304" s="11"/>
      <c r="CJ304" s="11"/>
      <c r="CK304" s="11"/>
      <c r="CL304" s="11"/>
      <c r="CM304" s="11"/>
    </row>
    <row r="305" spans="1:91" ht="14.25" customHeight="1">
      <c r="A305" s="950" t="str">
        <f>A304</f>
        <v/>
      </c>
      <c r="B305" s="57"/>
      <c r="C305" s="2051"/>
      <c r="D305" s="2053"/>
      <c r="E305" s="2051"/>
      <c r="F305" s="2772"/>
      <c r="G305" s="1121">
        <f>Import!Q1002</f>
        <v>0</v>
      </c>
      <c r="H305" s="2774"/>
      <c r="I305" s="450"/>
      <c r="J305" s="2775"/>
      <c r="K305" s="450"/>
      <c r="L305" s="2775"/>
      <c r="M305" s="450"/>
      <c r="N305" s="2775"/>
      <c r="O305" s="450"/>
      <c r="P305" s="2775"/>
      <c r="Q305" s="11"/>
      <c r="R305" s="11"/>
      <c r="S305" s="397"/>
      <c r="T305" s="419"/>
      <c r="U305" s="444">
        <f>Import!N1003</f>
        <v>0</v>
      </c>
      <c r="V305" s="11"/>
      <c r="W305" s="306"/>
      <c r="X305" s="306"/>
      <c r="Y305" s="306"/>
      <c r="Z305" s="11"/>
      <c r="AE305" s="204"/>
      <c r="AF305" s="204"/>
      <c r="AG305" s="204"/>
      <c r="AH305" s="204"/>
      <c r="AI305" s="922"/>
      <c r="AJ305" s="205"/>
      <c r="AK305" s="973"/>
      <c r="AL305" s="973">
        <f>AL304</f>
        <v>0</v>
      </c>
      <c r="AP305" s="204"/>
      <c r="AQ305" s="204"/>
      <c r="AR305" s="204"/>
      <c r="AS305" s="204"/>
      <c r="AT305" s="204"/>
      <c r="AU305" s="205"/>
      <c r="AV305" s="973"/>
      <c r="AW305" s="973">
        <f>AW304</f>
        <v>0</v>
      </c>
      <c r="BA305" s="204"/>
      <c r="BB305" s="204"/>
      <c r="BC305" s="204"/>
      <c r="BD305" s="204"/>
      <c r="BE305" s="204"/>
      <c r="BF305" s="205"/>
      <c r="BG305" s="973"/>
      <c r="BH305" s="973">
        <f>BH304</f>
        <v>0</v>
      </c>
      <c r="BL305" s="204"/>
      <c r="BM305" s="204"/>
      <c r="BN305" s="204"/>
      <c r="BO305" s="204"/>
      <c r="BP305" s="204"/>
      <c r="BQ305" s="205"/>
      <c r="BR305" s="973"/>
      <c r="BS305" s="973">
        <f>BS304</f>
        <v>0</v>
      </c>
      <c r="BW305" s="204"/>
      <c r="BX305" s="204"/>
      <c r="BY305" s="204"/>
      <c r="BZ305" s="204"/>
      <c r="CA305" s="204"/>
      <c r="CB305" s="205"/>
      <c r="CC305" s="973"/>
      <c r="CD305" s="973">
        <f>CD304</f>
        <v>0</v>
      </c>
      <c r="CE305" s="11"/>
      <c r="CF305" s="11"/>
      <c r="CG305" s="11"/>
      <c r="CH305" s="11"/>
      <c r="CI305" s="11"/>
      <c r="CJ305" s="11"/>
      <c r="CK305" s="11"/>
      <c r="CL305" s="11"/>
      <c r="CM305" s="11"/>
    </row>
    <row r="306" spans="1:91" ht="24.75" customHeight="1">
      <c r="A306" s="949" t="str">
        <f>IF(E306&gt;0,"Wypełnione","")</f>
        <v/>
      </c>
      <c r="B306" s="57"/>
      <c r="C306" s="2050">
        <f>'Og s3a'!C1015</f>
        <v>0</v>
      </c>
      <c r="D306" s="2052">
        <f>'Og s3a'!E1015</f>
        <v>0</v>
      </c>
      <c r="E306" s="2050">
        <f>'Og s3a'!F1015</f>
        <v>0</v>
      </c>
      <c r="F306" s="2771"/>
      <c r="G306" s="448">
        <f>T306</f>
        <v>0</v>
      </c>
      <c r="H306" s="2773">
        <f>U306</f>
        <v>0</v>
      </c>
      <c r="I306" s="451"/>
      <c r="J306" s="2775"/>
      <c r="K306" s="451"/>
      <c r="L306" s="2775"/>
      <c r="M306" s="451"/>
      <c r="N306" s="2775"/>
      <c r="O306" s="451"/>
      <c r="P306" s="2775"/>
      <c r="Q306" s="11"/>
      <c r="R306" s="11"/>
      <c r="S306" s="396">
        <f>'Og s3a'!G1015</f>
        <v>0</v>
      </c>
      <c r="T306" s="398">
        <f>'Og s3a'!D1015</f>
        <v>0</v>
      </c>
      <c r="U306" s="444">
        <f>Import!N1004</f>
        <v>0</v>
      </c>
      <c r="V306" s="11"/>
      <c r="W306" s="306"/>
      <c r="X306" s="306"/>
      <c r="Y306" s="306"/>
      <c r="Z306" s="970">
        <f>IF(F306=AF$7,1,0)</f>
        <v>0</v>
      </c>
      <c r="AA306" s="970">
        <f>Z306*D306</f>
        <v>0</v>
      </c>
      <c r="AB306" s="978">
        <f>IF($Z306=0,0,IF(AF306+AH306+AJ306&gt;0,$AA306,0))</f>
        <v>0</v>
      </c>
      <c r="AC306" s="980">
        <f>IF($Z306=0,0,IF(AND(AB306=0,G307&gt;0),$AA306,0))</f>
        <v>0</v>
      </c>
      <c r="AD306" s="969">
        <f>AA306-AB306-AC306</f>
        <v>0</v>
      </c>
      <c r="AE306" s="204">
        <f t="shared" si="245"/>
        <v>0</v>
      </c>
      <c r="AF306" s="204">
        <f t="shared" si="245"/>
        <v>0</v>
      </c>
      <c r="AG306" s="204">
        <f t="shared" si="245"/>
        <v>0</v>
      </c>
      <c r="AH306" s="204">
        <f t="shared" si="245"/>
        <v>0</v>
      </c>
      <c r="AI306" s="922">
        <f t="shared" si="245"/>
        <v>0</v>
      </c>
      <c r="AJ306" s="205">
        <f t="shared" si="245"/>
        <v>0</v>
      </c>
      <c r="AK306" s="973">
        <f>IF($Z306=1,0,IF(AND($Z306=0,AF306&gt;0),1,IF(AND($Z306=0,AH306&gt;0),1,IF(AND($Z306=0,AJ306&gt;0),1,0))))</f>
        <v>0</v>
      </c>
      <c r="AL306" s="973">
        <f t="shared" si="240"/>
        <v>0</v>
      </c>
      <c r="AM306" s="978">
        <f>IF($Z306=0,0,IF(AQ306+AS306+AU306&gt;0,$AA306,0))</f>
        <v>0</v>
      </c>
      <c r="AN306" s="980">
        <f>IF($Z306=0,0,IF(AND(AM306=0,I307&gt;0),$AA306,0))</f>
        <v>0</v>
      </c>
      <c r="AO306" s="969">
        <f>$AA306-AM306-AN306</f>
        <v>0</v>
      </c>
      <c r="AP306" s="204">
        <f t="shared" si="246"/>
        <v>0</v>
      </c>
      <c r="AQ306" s="204">
        <f t="shared" si="246"/>
        <v>0</v>
      </c>
      <c r="AR306" s="204">
        <f t="shared" si="246"/>
        <v>0</v>
      </c>
      <c r="AS306" s="204">
        <f t="shared" si="246"/>
        <v>0</v>
      </c>
      <c r="AT306" s="204">
        <f t="shared" si="246"/>
        <v>0</v>
      </c>
      <c r="AU306" s="205">
        <f t="shared" si="246"/>
        <v>0</v>
      </c>
      <c r="AV306" s="973">
        <f>IF($Z306=1,0,IF(AND($Z306=0,AQ306&gt;0),1,IF(AND($Z306=0,AS306&gt;0),1,IF(AND($Z306=0,AU306&gt;0),1,0))))</f>
        <v>0</v>
      </c>
      <c r="AW306" s="973">
        <f t="shared" si="241"/>
        <v>0</v>
      </c>
      <c r="AX306" s="978">
        <f>IF($Z306=0,0,IF(BB306+BD306+BF306&gt;0,$AA306,0))</f>
        <v>0</v>
      </c>
      <c r="AY306" s="980">
        <f>IF($Z306=0,0,IF(AND(AX306=0,K307&gt;0),$AA306,0))</f>
        <v>0</v>
      </c>
      <c r="AZ306" s="969">
        <f>$AA306-AX306-AY306</f>
        <v>0</v>
      </c>
      <c r="BA306" s="204">
        <f t="shared" si="247"/>
        <v>0</v>
      </c>
      <c r="BB306" s="204">
        <f t="shared" si="247"/>
        <v>0</v>
      </c>
      <c r="BC306" s="204">
        <f t="shared" si="247"/>
        <v>0</v>
      </c>
      <c r="BD306" s="204">
        <f t="shared" si="247"/>
        <v>0</v>
      </c>
      <c r="BE306" s="204">
        <f t="shared" si="247"/>
        <v>0</v>
      </c>
      <c r="BF306" s="205">
        <f t="shared" si="247"/>
        <v>0</v>
      </c>
      <c r="BG306" s="973">
        <f>IF($Z306=1,0,IF(AND($Z306=0,BB306&gt;0),1,IF(AND($Z306=0,BD306&gt;0),1,IF(AND($Z306=0,BF306&gt;0),1,0))))</f>
        <v>0</v>
      </c>
      <c r="BH306" s="973">
        <f t="shared" si="242"/>
        <v>0</v>
      </c>
      <c r="BI306" s="978">
        <f>IF($Z306=0,0,IF(BM306+BO306+BQ306&gt;0,$AA306,0))</f>
        <v>0</v>
      </c>
      <c r="BJ306" s="980">
        <f>IF($Z306=0,0,IF(AND(BI306=0,M307&gt;0),$AA306,0))</f>
        <v>0</v>
      </c>
      <c r="BK306" s="969">
        <f>$AA306-BI306-BJ306</f>
        <v>0</v>
      </c>
      <c r="BL306" s="204">
        <f t="shared" si="248"/>
        <v>0</v>
      </c>
      <c r="BM306" s="204">
        <f t="shared" si="248"/>
        <v>0</v>
      </c>
      <c r="BN306" s="204">
        <f t="shared" si="248"/>
        <v>0</v>
      </c>
      <c r="BO306" s="204">
        <f t="shared" si="248"/>
        <v>0</v>
      </c>
      <c r="BP306" s="204">
        <f t="shared" si="248"/>
        <v>0</v>
      </c>
      <c r="BQ306" s="205">
        <f t="shared" si="248"/>
        <v>0</v>
      </c>
      <c r="BR306" s="973">
        <f>IF($Z306=1,0,IF(AND($Z306=0,BM306&gt;0),1,IF(AND($Z306=0,BO306&gt;0),1,IF(AND($Z306=0,BQ306&gt;0),1,0))))</f>
        <v>0</v>
      </c>
      <c r="BS306" s="973">
        <f t="shared" si="243"/>
        <v>0</v>
      </c>
      <c r="BT306" s="978">
        <f>IF($Z306=0,0,IF(BX306+BZ306+CB306&gt;0,$AA306,0))</f>
        <v>0</v>
      </c>
      <c r="BU306" s="980">
        <f>IF($Z306=0,0,IF(AND(BT306=0,O307&gt;0),$AA306,0))</f>
        <v>0</v>
      </c>
      <c r="BV306" s="969">
        <f>$AA306-BT306-BU306</f>
        <v>0</v>
      </c>
      <c r="BW306" s="204">
        <f t="shared" si="249"/>
        <v>0</v>
      </c>
      <c r="BX306" s="204">
        <f t="shared" si="249"/>
        <v>0</v>
      </c>
      <c r="BY306" s="204">
        <f t="shared" si="249"/>
        <v>0</v>
      </c>
      <c r="BZ306" s="204">
        <f t="shared" si="249"/>
        <v>0</v>
      </c>
      <c r="CA306" s="204">
        <f t="shared" si="249"/>
        <v>0</v>
      </c>
      <c r="CB306" s="205">
        <f t="shared" si="249"/>
        <v>0</v>
      </c>
      <c r="CC306" s="973">
        <f>IF($Z306=1,0,IF(AND($Z306=0,BX306&gt;0),1,IF(AND($Z306=0,BZ306&gt;0),1,IF(AND($Z306=0,CB306&gt;0),1,0))))</f>
        <v>0</v>
      </c>
      <c r="CD306" s="973">
        <f t="shared" si="244"/>
        <v>0</v>
      </c>
      <c r="CE306" s="11"/>
      <c r="CF306" s="11"/>
      <c r="CG306" s="11"/>
      <c r="CH306" s="11"/>
      <c r="CI306" s="11"/>
      <c r="CJ306" s="11"/>
      <c r="CK306" s="11"/>
      <c r="CL306" s="11"/>
      <c r="CM306" s="11"/>
    </row>
    <row r="307" spans="1:91" ht="14.25" customHeight="1">
      <c r="A307" s="950" t="str">
        <f>A306</f>
        <v/>
      </c>
      <c r="B307" s="57"/>
      <c r="C307" s="2051"/>
      <c r="D307" s="2053"/>
      <c r="E307" s="2051"/>
      <c r="F307" s="2772"/>
      <c r="G307" s="1121">
        <f>Import!Q1004</f>
        <v>0</v>
      </c>
      <c r="H307" s="2774"/>
      <c r="I307" s="450"/>
      <c r="J307" s="2775"/>
      <c r="K307" s="450"/>
      <c r="L307" s="2775"/>
      <c r="M307" s="450"/>
      <c r="N307" s="2775"/>
      <c r="O307" s="450"/>
      <c r="P307" s="2775"/>
      <c r="Q307" s="11"/>
      <c r="R307" s="11"/>
      <c r="S307" s="397"/>
      <c r="T307" s="419"/>
      <c r="U307" s="444">
        <f>Import!N1005</f>
        <v>0</v>
      </c>
      <c r="V307" s="11"/>
      <c r="W307" s="306"/>
      <c r="X307" s="306"/>
      <c r="Y307" s="306"/>
      <c r="Z307" s="11"/>
      <c r="AE307" s="204"/>
      <c r="AF307" s="204"/>
      <c r="AG307" s="204"/>
      <c r="AH307" s="204"/>
      <c r="AI307" s="922"/>
      <c r="AJ307" s="205"/>
      <c r="AK307" s="973"/>
      <c r="AL307" s="973">
        <f>AL306</f>
        <v>0</v>
      </c>
      <c r="AP307" s="204"/>
      <c r="AQ307" s="204"/>
      <c r="AR307" s="204"/>
      <c r="AS307" s="204"/>
      <c r="AT307" s="204"/>
      <c r="AU307" s="205"/>
      <c r="AV307" s="973"/>
      <c r="AW307" s="973">
        <f>AW306</f>
        <v>0</v>
      </c>
      <c r="BA307" s="204"/>
      <c r="BB307" s="204"/>
      <c r="BC307" s="204"/>
      <c r="BD307" s="204"/>
      <c r="BE307" s="204"/>
      <c r="BF307" s="205"/>
      <c r="BG307" s="973"/>
      <c r="BH307" s="973">
        <f>BH306</f>
        <v>0</v>
      </c>
      <c r="BL307" s="204"/>
      <c r="BM307" s="204"/>
      <c r="BN307" s="204"/>
      <c r="BO307" s="204"/>
      <c r="BP307" s="204"/>
      <c r="BQ307" s="205"/>
      <c r="BR307" s="973"/>
      <c r="BS307" s="973">
        <f>BS306</f>
        <v>0</v>
      </c>
      <c r="BW307" s="204"/>
      <c r="BX307" s="204"/>
      <c r="BY307" s="204"/>
      <c r="BZ307" s="204"/>
      <c r="CA307" s="204"/>
      <c r="CB307" s="205"/>
      <c r="CC307" s="973"/>
      <c r="CD307" s="973">
        <f>CD306</f>
        <v>0</v>
      </c>
      <c r="CE307" s="11"/>
      <c r="CF307" s="11"/>
      <c r="CG307" s="11"/>
      <c r="CH307" s="11"/>
      <c r="CI307" s="11"/>
      <c r="CJ307" s="11"/>
      <c r="CK307" s="11"/>
      <c r="CL307" s="11"/>
      <c r="CM307" s="11"/>
    </row>
    <row r="308" spans="1:91" ht="24.75" customHeight="1">
      <c r="A308" s="949" t="str">
        <f>IF(E308&gt;0,"Wypełnione","")</f>
        <v/>
      </c>
      <c r="B308" s="57"/>
      <c r="C308" s="2050">
        <f>'Og s3a'!C1017</f>
        <v>0</v>
      </c>
      <c r="D308" s="2052">
        <f>'Og s3a'!E1017</f>
        <v>0</v>
      </c>
      <c r="E308" s="2050">
        <f>'Og s3a'!F1017</f>
        <v>0</v>
      </c>
      <c r="F308" s="2771"/>
      <c r="G308" s="448">
        <f>T308</f>
        <v>0</v>
      </c>
      <c r="H308" s="2773">
        <f>U308</f>
        <v>0</v>
      </c>
      <c r="I308" s="451"/>
      <c r="J308" s="2775"/>
      <c r="K308" s="451"/>
      <c r="L308" s="2775"/>
      <c r="M308" s="451"/>
      <c r="N308" s="2775"/>
      <c r="O308" s="451"/>
      <c r="P308" s="2775"/>
      <c r="Q308" s="11"/>
      <c r="R308" s="11"/>
      <c r="S308" s="396">
        <f>'Og s3a'!G1017</f>
        <v>0</v>
      </c>
      <c r="T308" s="398">
        <f>'Og s3a'!D1017</f>
        <v>0</v>
      </c>
      <c r="U308" s="444">
        <f>Import!N1006</f>
        <v>0</v>
      </c>
      <c r="V308" s="11"/>
      <c r="W308" s="306"/>
      <c r="X308" s="306"/>
      <c r="Y308" s="306"/>
      <c r="Z308" s="970">
        <f>IF(F308=AF$7,1,0)</f>
        <v>0</v>
      </c>
      <c r="AA308" s="970">
        <f>Z308*D308</f>
        <v>0</v>
      </c>
      <c r="AB308" s="978">
        <f>IF($Z308=0,0,IF(AF308+AH308+AJ308&gt;0,$AA308,0))</f>
        <v>0</v>
      </c>
      <c r="AC308" s="980">
        <f>IF($Z308=0,0,IF(AND(AB308=0,G309&gt;0),$AA308,0))</f>
        <v>0</v>
      </c>
      <c r="AD308" s="969">
        <f>AA308-AB308-AC308</f>
        <v>0</v>
      </c>
      <c r="AE308" s="204">
        <f t="shared" si="245"/>
        <v>0</v>
      </c>
      <c r="AF308" s="204">
        <f t="shared" si="245"/>
        <v>0</v>
      </c>
      <c r="AG308" s="204">
        <f t="shared" si="245"/>
        <v>0</v>
      </c>
      <c r="AH308" s="204">
        <f t="shared" si="245"/>
        <v>0</v>
      </c>
      <c r="AI308" s="922">
        <f t="shared" si="245"/>
        <v>0</v>
      </c>
      <c r="AJ308" s="205">
        <f t="shared" si="245"/>
        <v>0</v>
      </c>
      <c r="AK308" s="973">
        <f>IF($Z308=1,0,IF(AND($Z308=0,AF308&gt;0),1,IF(AND($Z308=0,AH308&gt;0),1,IF(AND($Z308=0,AJ308&gt;0),1,0))))</f>
        <v>0</v>
      </c>
      <c r="AL308" s="973">
        <f t="shared" si="240"/>
        <v>0</v>
      </c>
      <c r="AM308" s="978">
        <f>IF($Z308=0,0,IF(AQ308+AS308+AU308&gt;0,$AA308,0))</f>
        <v>0</v>
      </c>
      <c r="AN308" s="980">
        <f>IF($Z308=0,0,IF(AND(AM308=0,I309&gt;0),$AA308,0))</f>
        <v>0</v>
      </c>
      <c r="AO308" s="969">
        <f>$AA308-AM308-AN308</f>
        <v>0</v>
      </c>
      <c r="AP308" s="204">
        <f t="shared" si="246"/>
        <v>0</v>
      </c>
      <c r="AQ308" s="204">
        <f t="shared" si="246"/>
        <v>0</v>
      </c>
      <c r="AR308" s="204">
        <f t="shared" si="246"/>
        <v>0</v>
      </c>
      <c r="AS308" s="204">
        <f t="shared" si="246"/>
        <v>0</v>
      </c>
      <c r="AT308" s="204">
        <f t="shared" si="246"/>
        <v>0</v>
      </c>
      <c r="AU308" s="205">
        <f t="shared" si="246"/>
        <v>0</v>
      </c>
      <c r="AV308" s="973">
        <f>IF($Z308=1,0,IF(AND($Z308=0,AQ308&gt;0),1,IF(AND($Z308=0,AS308&gt;0),1,IF(AND($Z308=0,AU308&gt;0),1,0))))</f>
        <v>0</v>
      </c>
      <c r="AW308" s="973">
        <f t="shared" si="241"/>
        <v>0</v>
      </c>
      <c r="AX308" s="978">
        <f>IF($Z308=0,0,IF(BB308+BD308+BF308&gt;0,$AA308,0))</f>
        <v>0</v>
      </c>
      <c r="AY308" s="980">
        <f>IF($Z308=0,0,IF(AND(AX308=0,K309&gt;0),$AA308,0))</f>
        <v>0</v>
      </c>
      <c r="AZ308" s="969">
        <f>$AA308-AX308-AY308</f>
        <v>0</v>
      </c>
      <c r="BA308" s="204">
        <f t="shared" si="247"/>
        <v>0</v>
      </c>
      <c r="BB308" s="204">
        <f t="shared" si="247"/>
        <v>0</v>
      </c>
      <c r="BC308" s="204">
        <f t="shared" si="247"/>
        <v>0</v>
      </c>
      <c r="BD308" s="204">
        <f t="shared" si="247"/>
        <v>0</v>
      </c>
      <c r="BE308" s="204">
        <f t="shared" si="247"/>
        <v>0</v>
      </c>
      <c r="BF308" s="205">
        <f t="shared" si="247"/>
        <v>0</v>
      </c>
      <c r="BG308" s="973">
        <f>IF($Z308=1,0,IF(AND($Z308=0,BB308&gt;0),1,IF(AND($Z308=0,BD308&gt;0),1,IF(AND($Z308=0,BF308&gt;0),1,0))))</f>
        <v>0</v>
      </c>
      <c r="BH308" s="973">
        <f t="shared" si="242"/>
        <v>0</v>
      </c>
      <c r="BI308" s="978">
        <f>IF($Z308=0,0,IF(BM308+BO308+BQ308&gt;0,$AA308,0))</f>
        <v>0</v>
      </c>
      <c r="BJ308" s="980">
        <f>IF($Z308=0,0,IF(AND(BI308=0,M309&gt;0),$AA308,0))</f>
        <v>0</v>
      </c>
      <c r="BK308" s="969">
        <f>$AA308-BI308-BJ308</f>
        <v>0</v>
      </c>
      <c r="BL308" s="204">
        <f t="shared" si="248"/>
        <v>0</v>
      </c>
      <c r="BM308" s="204">
        <f t="shared" si="248"/>
        <v>0</v>
      </c>
      <c r="BN308" s="204">
        <f t="shared" si="248"/>
        <v>0</v>
      </c>
      <c r="BO308" s="204">
        <f t="shared" si="248"/>
        <v>0</v>
      </c>
      <c r="BP308" s="204">
        <f t="shared" si="248"/>
        <v>0</v>
      </c>
      <c r="BQ308" s="205">
        <f t="shared" si="248"/>
        <v>0</v>
      </c>
      <c r="BR308" s="973">
        <f>IF($Z308=1,0,IF(AND($Z308=0,BM308&gt;0),1,IF(AND($Z308=0,BO308&gt;0),1,IF(AND($Z308=0,BQ308&gt;0),1,0))))</f>
        <v>0</v>
      </c>
      <c r="BS308" s="973">
        <f t="shared" si="243"/>
        <v>0</v>
      </c>
      <c r="BT308" s="978">
        <f>IF($Z308=0,0,IF(BX308+BZ308+CB308&gt;0,$AA308,0))</f>
        <v>0</v>
      </c>
      <c r="BU308" s="980">
        <f>IF($Z308=0,0,IF(AND(BT308=0,O309&gt;0),$AA308,0))</f>
        <v>0</v>
      </c>
      <c r="BV308" s="969">
        <f>$AA308-BT308-BU308</f>
        <v>0</v>
      </c>
      <c r="BW308" s="204">
        <f t="shared" si="249"/>
        <v>0</v>
      </c>
      <c r="BX308" s="204">
        <f t="shared" si="249"/>
        <v>0</v>
      </c>
      <c r="BY308" s="204">
        <f t="shared" si="249"/>
        <v>0</v>
      </c>
      <c r="BZ308" s="204">
        <f t="shared" si="249"/>
        <v>0</v>
      </c>
      <c r="CA308" s="204">
        <f t="shared" si="249"/>
        <v>0</v>
      </c>
      <c r="CB308" s="205">
        <f t="shared" si="249"/>
        <v>0</v>
      </c>
      <c r="CC308" s="973">
        <f>IF($Z308=1,0,IF(AND($Z308=0,BX308&gt;0),1,IF(AND($Z308=0,BZ308&gt;0),1,IF(AND($Z308=0,CB308&gt;0),1,0))))</f>
        <v>0</v>
      </c>
      <c r="CD308" s="973">
        <f t="shared" si="244"/>
        <v>0</v>
      </c>
      <c r="CE308" s="11"/>
      <c r="CF308" s="11"/>
      <c r="CG308" s="11"/>
      <c r="CH308" s="11"/>
      <c r="CI308" s="11"/>
      <c r="CJ308" s="11"/>
      <c r="CK308" s="11"/>
      <c r="CL308" s="11"/>
      <c r="CM308" s="11"/>
    </row>
    <row r="309" spans="1:91" ht="14.25" customHeight="1">
      <c r="A309" s="950" t="str">
        <f>A308</f>
        <v/>
      </c>
      <c r="B309" s="57"/>
      <c r="C309" s="2051"/>
      <c r="D309" s="2053"/>
      <c r="E309" s="2051"/>
      <c r="F309" s="2772"/>
      <c r="G309" s="1121">
        <f>Import!Q1006</f>
        <v>0</v>
      </c>
      <c r="H309" s="2774"/>
      <c r="I309" s="450"/>
      <c r="J309" s="2775"/>
      <c r="K309" s="450"/>
      <c r="L309" s="2775"/>
      <c r="M309" s="450"/>
      <c r="N309" s="2775"/>
      <c r="O309" s="450"/>
      <c r="P309" s="2775"/>
      <c r="Q309" s="11"/>
      <c r="R309" s="11"/>
      <c r="S309" s="397"/>
      <c r="T309" s="419"/>
      <c r="U309" s="444">
        <f>Import!N1007</f>
        <v>0</v>
      </c>
      <c r="V309" s="11"/>
      <c r="W309" s="306"/>
      <c r="X309" s="306"/>
      <c r="Y309" s="306"/>
      <c r="Z309" s="11"/>
      <c r="AE309" s="204"/>
      <c r="AF309" s="204"/>
      <c r="AG309" s="204"/>
      <c r="AH309" s="204"/>
      <c r="AI309" s="922"/>
      <c r="AJ309" s="205"/>
      <c r="AK309" s="973"/>
      <c r="AL309" s="973">
        <f>AL308</f>
        <v>0</v>
      </c>
      <c r="AP309" s="204"/>
      <c r="AQ309" s="204"/>
      <c r="AR309" s="204"/>
      <c r="AS309" s="204"/>
      <c r="AT309" s="204"/>
      <c r="AU309" s="205"/>
      <c r="AV309" s="973"/>
      <c r="AW309" s="973">
        <f>AW308</f>
        <v>0</v>
      </c>
      <c r="BA309" s="204"/>
      <c r="BB309" s="204"/>
      <c r="BC309" s="204"/>
      <c r="BD309" s="204"/>
      <c r="BE309" s="204"/>
      <c r="BF309" s="205"/>
      <c r="BG309" s="973"/>
      <c r="BH309" s="973">
        <f>BH308</f>
        <v>0</v>
      </c>
      <c r="BL309" s="204"/>
      <c r="BM309" s="204"/>
      <c r="BN309" s="204"/>
      <c r="BO309" s="204"/>
      <c r="BP309" s="204"/>
      <c r="BQ309" s="205"/>
      <c r="BR309" s="973"/>
      <c r="BS309" s="973">
        <f>BS308</f>
        <v>0</v>
      </c>
      <c r="BW309" s="204"/>
      <c r="BX309" s="204"/>
      <c r="BY309" s="204"/>
      <c r="BZ309" s="204"/>
      <c r="CA309" s="204"/>
      <c r="CB309" s="205"/>
      <c r="CC309" s="973"/>
      <c r="CD309" s="973">
        <f>CD308</f>
        <v>0</v>
      </c>
      <c r="CE309" s="11"/>
      <c r="CF309" s="11"/>
      <c r="CG309" s="11"/>
      <c r="CH309" s="11"/>
      <c r="CI309" s="11"/>
      <c r="CJ309" s="11"/>
      <c r="CK309" s="11"/>
      <c r="CL309" s="11"/>
      <c r="CM309" s="11"/>
    </row>
    <row r="310" spans="1:91" ht="24.75" customHeight="1">
      <c r="A310" s="949" t="str">
        <f>IF(E310&gt;0,"Wypełnione","")</f>
        <v/>
      </c>
      <c r="B310" s="57"/>
      <c r="C310" s="2050">
        <f>'Og s3a'!C1019</f>
        <v>0</v>
      </c>
      <c r="D310" s="2052">
        <f>'Og s3a'!E1019</f>
        <v>0</v>
      </c>
      <c r="E310" s="2050">
        <f>'Og s3a'!F1019</f>
        <v>0</v>
      </c>
      <c r="F310" s="2771"/>
      <c r="G310" s="448">
        <f>T310</f>
        <v>0</v>
      </c>
      <c r="H310" s="2773">
        <f>U310</f>
        <v>0</v>
      </c>
      <c r="I310" s="451"/>
      <c r="J310" s="2775"/>
      <c r="K310" s="451"/>
      <c r="L310" s="2775"/>
      <c r="M310" s="451"/>
      <c r="N310" s="2775"/>
      <c r="O310" s="451"/>
      <c r="P310" s="2775"/>
      <c r="Q310" s="11"/>
      <c r="R310" s="11"/>
      <c r="S310" s="396">
        <f>'Og s3a'!G1019</f>
        <v>0</v>
      </c>
      <c r="T310" s="398">
        <f>'Og s3a'!D1019</f>
        <v>0</v>
      </c>
      <c r="U310" s="444">
        <f>Import!N1008</f>
        <v>0</v>
      </c>
      <c r="V310" s="11"/>
      <c r="W310" s="306"/>
      <c r="X310" s="306"/>
      <c r="Y310" s="306"/>
      <c r="Z310" s="970">
        <f>IF(F310=AF$7,1,0)</f>
        <v>0</v>
      </c>
      <c r="AA310" s="970">
        <f>Z310*D310</f>
        <v>0</v>
      </c>
      <c r="AB310" s="978">
        <f>IF($Z310=0,0,IF(AF310+AH310+AJ310&gt;0,$AA310,0))</f>
        <v>0</v>
      </c>
      <c r="AC310" s="980">
        <f>IF($Z310=0,0,IF(AND(AB310=0,G311&gt;0),$AA310,0))</f>
        <v>0</v>
      </c>
      <c r="AD310" s="969">
        <f>AA310-AB310-AC310</f>
        <v>0</v>
      </c>
      <c r="AE310" s="204">
        <f t="shared" si="245"/>
        <v>0</v>
      </c>
      <c r="AF310" s="204">
        <f t="shared" si="245"/>
        <v>0</v>
      </c>
      <c r="AG310" s="204">
        <f t="shared" si="245"/>
        <v>0</v>
      </c>
      <c r="AH310" s="204">
        <f t="shared" si="245"/>
        <v>0</v>
      </c>
      <c r="AI310" s="922">
        <f t="shared" si="245"/>
        <v>0</v>
      </c>
      <c r="AJ310" s="205">
        <f t="shared" si="245"/>
        <v>0</v>
      </c>
      <c r="AK310" s="973">
        <f>IF($Z310=1,0,IF(AND($Z310=0,AF310&gt;0),1,IF(AND($Z310=0,AH310&gt;0),1,IF(AND($Z310=0,AJ310&gt;0),1,0))))</f>
        <v>0</v>
      </c>
      <c r="AL310" s="973">
        <f t="shared" si="240"/>
        <v>0</v>
      </c>
      <c r="AM310" s="978">
        <f>IF($Z310=0,0,IF(AQ310+AS310+AU310&gt;0,$AA310,0))</f>
        <v>0</v>
      </c>
      <c r="AN310" s="980">
        <f>IF($Z310=0,0,IF(AND(AM310=0,I311&gt;0),$AA310,0))</f>
        <v>0</v>
      </c>
      <c r="AO310" s="969">
        <f>$AA310-AM310-AN310</f>
        <v>0</v>
      </c>
      <c r="AP310" s="204">
        <f t="shared" si="246"/>
        <v>0</v>
      </c>
      <c r="AQ310" s="204">
        <f t="shared" si="246"/>
        <v>0</v>
      </c>
      <c r="AR310" s="204">
        <f t="shared" si="246"/>
        <v>0</v>
      </c>
      <c r="AS310" s="204">
        <f t="shared" si="246"/>
        <v>0</v>
      </c>
      <c r="AT310" s="204">
        <f t="shared" si="246"/>
        <v>0</v>
      </c>
      <c r="AU310" s="205">
        <f t="shared" si="246"/>
        <v>0</v>
      </c>
      <c r="AV310" s="973">
        <f>IF($Z310=1,0,IF(AND($Z310=0,AQ310&gt;0),1,IF(AND($Z310=0,AS310&gt;0),1,IF(AND($Z310=0,AU310&gt;0),1,0))))</f>
        <v>0</v>
      </c>
      <c r="AW310" s="973">
        <f t="shared" si="241"/>
        <v>0</v>
      </c>
      <c r="AX310" s="978">
        <f>IF($Z310=0,0,IF(BB310+BD310+BF310&gt;0,$AA310,0))</f>
        <v>0</v>
      </c>
      <c r="AY310" s="980">
        <f>IF($Z310=0,0,IF(AND(AX310=0,K311&gt;0),$AA310,0))</f>
        <v>0</v>
      </c>
      <c r="AZ310" s="969">
        <f>$AA310-AX310-AY310</f>
        <v>0</v>
      </c>
      <c r="BA310" s="204">
        <f t="shared" si="247"/>
        <v>0</v>
      </c>
      <c r="BB310" s="204">
        <f t="shared" si="247"/>
        <v>0</v>
      </c>
      <c r="BC310" s="204">
        <f t="shared" si="247"/>
        <v>0</v>
      </c>
      <c r="BD310" s="204">
        <f t="shared" si="247"/>
        <v>0</v>
      </c>
      <c r="BE310" s="204">
        <f t="shared" si="247"/>
        <v>0</v>
      </c>
      <c r="BF310" s="205">
        <f t="shared" si="247"/>
        <v>0</v>
      </c>
      <c r="BG310" s="973">
        <f>IF($Z310=1,0,IF(AND($Z310=0,BB310&gt;0),1,IF(AND($Z310=0,BD310&gt;0),1,IF(AND($Z310=0,BF310&gt;0),1,0))))</f>
        <v>0</v>
      </c>
      <c r="BH310" s="973">
        <f t="shared" si="242"/>
        <v>0</v>
      </c>
      <c r="BI310" s="978">
        <f>IF($Z310=0,0,IF(BM310+BO310+BQ310&gt;0,$AA310,0))</f>
        <v>0</v>
      </c>
      <c r="BJ310" s="980">
        <f>IF($Z310=0,0,IF(AND(BI310=0,M311&gt;0),$AA310,0))</f>
        <v>0</v>
      </c>
      <c r="BK310" s="969">
        <f>$AA310-BI310-BJ310</f>
        <v>0</v>
      </c>
      <c r="BL310" s="204">
        <f t="shared" si="248"/>
        <v>0</v>
      </c>
      <c r="BM310" s="204">
        <f t="shared" si="248"/>
        <v>0</v>
      </c>
      <c r="BN310" s="204">
        <f t="shared" si="248"/>
        <v>0</v>
      </c>
      <c r="BO310" s="204">
        <f t="shared" si="248"/>
        <v>0</v>
      </c>
      <c r="BP310" s="204">
        <f t="shared" si="248"/>
        <v>0</v>
      </c>
      <c r="BQ310" s="205">
        <f t="shared" si="248"/>
        <v>0</v>
      </c>
      <c r="BR310" s="973">
        <f>IF($Z310=1,0,IF(AND($Z310=0,BM310&gt;0),1,IF(AND($Z310=0,BO310&gt;0),1,IF(AND($Z310=0,BQ310&gt;0),1,0))))</f>
        <v>0</v>
      </c>
      <c r="BS310" s="973">
        <f t="shared" si="243"/>
        <v>0</v>
      </c>
      <c r="BT310" s="978">
        <f>IF($Z310=0,0,IF(BX310+BZ310+CB310&gt;0,$AA310,0))</f>
        <v>0</v>
      </c>
      <c r="BU310" s="980">
        <f>IF($Z310=0,0,IF(AND(BT310=0,O311&gt;0),$AA310,0))</f>
        <v>0</v>
      </c>
      <c r="BV310" s="969">
        <f>$AA310-BT310-BU310</f>
        <v>0</v>
      </c>
      <c r="BW310" s="204">
        <f t="shared" si="249"/>
        <v>0</v>
      </c>
      <c r="BX310" s="204">
        <f t="shared" si="249"/>
        <v>0</v>
      </c>
      <c r="BY310" s="204">
        <f t="shared" si="249"/>
        <v>0</v>
      </c>
      <c r="BZ310" s="204">
        <f t="shared" si="249"/>
        <v>0</v>
      </c>
      <c r="CA310" s="204">
        <f t="shared" si="249"/>
        <v>0</v>
      </c>
      <c r="CB310" s="205">
        <f t="shared" si="249"/>
        <v>0</v>
      </c>
      <c r="CC310" s="973">
        <f>IF($Z310=1,0,IF(AND($Z310=0,BX310&gt;0),1,IF(AND($Z310=0,BZ310&gt;0),1,IF(AND($Z310=0,CB310&gt;0),1,0))))</f>
        <v>0</v>
      </c>
      <c r="CD310" s="973">
        <f t="shared" si="244"/>
        <v>0</v>
      </c>
      <c r="CE310" s="11"/>
      <c r="CF310" s="11"/>
      <c r="CG310" s="11"/>
      <c r="CH310" s="11"/>
      <c r="CI310" s="11"/>
      <c r="CJ310" s="11"/>
      <c r="CK310" s="11"/>
      <c r="CL310" s="11"/>
      <c r="CM310" s="11"/>
    </row>
    <row r="311" spans="1:91" ht="14.25" customHeight="1">
      <c r="A311" s="950" t="str">
        <f>A310</f>
        <v/>
      </c>
      <c r="B311" s="57"/>
      <c r="C311" s="2051"/>
      <c r="D311" s="2053"/>
      <c r="E311" s="2051"/>
      <c r="F311" s="2772"/>
      <c r="G311" s="1121">
        <f>Import!Q1008</f>
        <v>0</v>
      </c>
      <c r="H311" s="2774"/>
      <c r="I311" s="450"/>
      <c r="J311" s="2775"/>
      <c r="K311" s="450"/>
      <c r="L311" s="2775"/>
      <c r="M311" s="450"/>
      <c r="N311" s="2775"/>
      <c r="O311" s="450"/>
      <c r="P311" s="2775"/>
      <c r="Q311" s="11"/>
      <c r="R311" s="11"/>
      <c r="S311" s="397"/>
      <c r="T311" s="419"/>
      <c r="U311" s="444">
        <f>Import!N1009</f>
        <v>0</v>
      </c>
      <c r="V311" s="11"/>
      <c r="W311" s="306"/>
      <c r="X311" s="306"/>
      <c r="Y311" s="306"/>
      <c r="Z311" s="11"/>
      <c r="AE311" s="204"/>
      <c r="AF311" s="204"/>
      <c r="AG311" s="204"/>
      <c r="AH311" s="204"/>
      <c r="AI311" s="922"/>
      <c r="AJ311" s="205"/>
      <c r="AK311" s="973"/>
      <c r="AL311" s="973">
        <f>AL310</f>
        <v>0</v>
      </c>
      <c r="AP311" s="204"/>
      <c r="AQ311" s="204"/>
      <c r="AR311" s="204"/>
      <c r="AS311" s="204"/>
      <c r="AT311" s="204"/>
      <c r="AU311" s="205"/>
      <c r="AV311" s="973"/>
      <c r="AW311" s="973">
        <f>AW310</f>
        <v>0</v>
      </c>
      <c r="BA311" s="204"/>
      <c r="BB311" s="204"/>
      <c r="BC311" s="204"/>
      <c r="BD311" s="204"/>
      <c r="BE311" s="204"/>
      <c r="BF311" s="205"/>
      <c r="BG311" s="973"/>
      <c r="BH311" s="973">
        <f>BH310</f>
        <v>0</v>
      </c>
      <c r="BL311" s="204"/>
      <c r="BM311" s="204"/>
      <c r="BN311" s="204"/>
      <c r="BO311" s="204"/>
      <c r="BP311" s="204"/>
      <c r="BQ311" s="205"/>
      <c r="BR311" s="973"/>
      <c r="BS311" s="973">
        <f>BS310</f>
        <v>0</v>
      </c>
      <c r="BW311" s="204"/>
      <c r="BX311" s="204"/>
      <c r="BY311" s="204"/>
      <c r="BZ311" s="204"/>
      <c r="CA311" s="204"/>
      <c r="CB311" s="205"/>
      <c r="CC311" s="973"/>
      <c r="CD311" s="973">
        <f>CD310</f>
        <v>0</v>
      </c>
      <c r="CE311" s="11"/>
      <c r="CF311" s="11"/>
      <c r="CG311" s="11"/>
      <c r="CH311" s="11"/>
      <c r="CI311" s="11"/>
      <c r="CJ311" s="11"/>
      <c r="CK311" s="11"/>
      <c r="CL311" s="11"/>
      <c r="CM311" s="11"/>
    </row>
    <row r="312" spans="1:91" ht="24.75" customHeight="1">
      <c r="A312" s="949" t="str">
        <f>IF(E312&gt;0,"Wypełnione","")</f>
        <v/>
      </c>
      <c r="B312" s="57"/>
      <c r="C312" s="2050">
        <f>'Og s3a'!C1021</f>
        <v>0</v>
      </c>
      <c r="D312" s="2052">
        <f>'Og s3a'!E1021</f>
        <v>0</v>
      </c>
      <c r="E312" s="2050">
        <f>'Og s3a'!F1021</f>
        <v>0</v>
      </c>
      <c r="F312" s="2771"/>
      <c r="G312" s="448">
        <f>T312</f>
        <v>0</v>
      </c>
      <c r="H312" s="2773">
        <f>U312</f>
        <v>0</v>
      </c>
      <c r="I312" s="451"/>
      <c r="J312" s="2775"/>
      <c r="K312" s="451"/>
      <c r="L312" s="2775"/>
      <c r="M312" s="451"/>
      <c r="N312" s="2775"/>
      <c r="O312" s="451"/>
      <c r="P312" s="2775"/>
      <c r="Q312" s="11"/>
      <c r="R312" s="11"/>
      <c r="S312" s="396">
        <f>'Og s3a'!G1021</f>
        <v>0</v>
      </c>
      <c r="T312" s="398">
        <f>'Og s3a'!D1021</f>
        <v>0</v>
      </c>
      <c r="U312" s="444">
        <f>Import!N1010</f>
        <v>0</v>
      </c>
      <c r="V312" s="11"/>
      <c r="W312" s="306"/>
      <c r="X312" s="306"/>
      <c r="Y312" s="306"/>
      <c r="Z312" s="970">
        <f>IF(F312=AF$7,1,0)</f>
        <v>0</v>
      </c>
      <c r="AA312" s="970">
        <f>Z312*D312</f>
        <v>0</v>
      </c>
      <c r="AB312" s="978">
        <f>IF($Z312=0,0,IF(AF312+AH312+AJ312&gt;0,$AA312,0))</f>
        <v>0</v>
      </c>
      <c r="AC312" s="980">
        <f>IF($Z312=0,0,IF(AND(AB312=0,G313&gt;0),$AA312,0))</f>
        <v>0</v>
      </c>
      <c r="AD312" s="969">
        <f>AA312-AB312-AC312</f>
        <v>0</v>
      </c>
      <c r="AE312" s="204">
        <f t="shared" si="245"/>
        <v>0</v>
      </c>
      <c r="AF312" s="204">
        <f t="shared" si="245"/>
        <v>0</v>
      </c>
      <c r="AG312" s="204">
        <f t="shared" si="245"/>
        <v>0</v>
      </c>
      <c r="AH312" s="204">
        <f t="shared" si="245"/>
        <v>0</v>
      </c>
      <c r="AI312" s="922">
        <f t="shared" si="245"/>
        <v>0</v>
      </c>
      <c r="AJ312" s="205">
        <f t="shared" si="245"/>
        <v>0</v>
      </c>
      <c r="AK312" s="973">
        <f>IF($Z312=1,0,IF(AND($Z312=0,AF312&gt;0),1,IF(AND($Z312=0,AH312&gt;0),1,IF(AND($Z312=0,AJ312&gt;0),1,0))))</f>
        <v>0</v>
      </c>
      <c r="AL312" s="973">
        <f t="shared" si="240"/>
        <v>0</v>
      </c>
      <c r="AM312" s="978">
        <f>IF($Z312=0,0,IF(AQ312+AS312+AU312&gt;0,$AA312,0))</f>
        <v>0</v>
      </c>
      <c r="AN312" s="980">
        <f>IF($Z312=0,0,IF(AND(AM312=0,I313&gt;0),$AA312,0))</f>
        <v>0</v>
      </c>
      <c r="AO312" s="969">
        <f>$AA312-AM312-AN312</f>
        <v>0</v>
      </c>
      <c r="AP312" s="204">
        <f t="shared" si="246"/>
        <v>0</v>
      </c>
      <c r="AQ312" s="204">
        <f t="shared" si="246"/>
        <v>0</v>
      </c>
      <c r="AR312" s="204">
        <f t="shared" si="246"/>
        <v>0</v>
      </c>
      <c r="AS312" s="204">
        <f t="shared" si="246"/>
        <v>0</v>
      </c>
      <c r="AT312" s="204">
        <f t="shared" si="246"/>
        <v>0</v>
      </c>
      <c r="AU312" s="205">
        <f t="shared" si="246"/>
        <v>0</v>
      </c>
      <c r="AV312" s="973">
        <f>IF($Z312=1,0,IF(AND($Z312=0,AQ312&gt;0),1,IF(AND($Z312=0,AS312&gt;0),1,IF(AND($Z312=0,AU312&gt;0),1,0))))</f>
        <v>0</v>
      </c>
      <c r="AW312" s="973">
        <f t="shared" si="241"/>
        <v>0</v>
      </c>
      <c r="AX312" s="978">
        <f>IF($Z312=0,0,IF(BB312+BD312+BF312&gt;0,$AA312,0))</f>
        <v>0</v>
      </c>
      <c r="AY312" s="980">
        <f>IF($Z312=0,0,IF(AND(AX312=0,K313&gt;0),$AA312,0))</f>
        <v>0</v>
      </c>
      <c r="AZ312" s="969">
        <f>$AA312-AX312-AY312</f>
        <v>0</v>
      </c>
      <c r="BA312" s="204">
        <f t="shared" si="247"/>
        <v>0</v>
      </c>
      <c r="BB312" s="204">
        <f t="shared" si="247"/>
        <v>0</v>
      </c>
      <c r="BC312" s="204">
        <f t="shared" si="247"/>
        <v>0</v>
      </c>
      <c r="BD312" s="204">
        <f t="shared" si="247"/>
        <v>0</v>
      </c>
      <c r="BE312" s="204">
        <f t="shared" si="247"/>
        <v>0</v>
      </c>
      <c r="BF312" s="205">
        <f t="shared" si="247"/>
        <v>0</v>
      </c>
      <c r="BG312" s="973">
        <f>IF($Z312=1,0,IF(AND($Z312=0,BB312&gt;0),1,IF(AND($Z312=0,BD312&gt;0),1,IF(AND($Z312=0,BF312&gt;0),1,0))))</f>
        <v>0</v>
      </c>
      <c r="BH312" s="973">
        <f t="shared" si="242"/>
        <v>0</v>
      </c>
      <c r="BI312" s="978">
        <f>IF($Z312=0,0,IF(BM312+BO312+BQ312&gt;0,$AA312,0))</f>
        <v>0</v>
      </c>
      <c r="BJ312" s="980">
        <f>IF($Z312=0,0,IF(AND(BI312=0,M313&gt;0),$AA312,0))</f>
        <v>0</v>
      </c>
      <c r="BK312" s="969">
        <f>$AA312-BI312-BJ312</f>
        <v>0</v>
      </c>
      <c r="BL312" s="204">
        <f t="shared" si="248"/>
        <v>0</v>
      </c>
      <c r="BM312" s="204">
        <f t="shared" si="248"/>
        <v>0</v>
      </c>
      <c r="BN312" s="204">
        <f t="shared" si="248"/>
        <v>0</v>
      </c>
      <c r="BO312" s="204">
        <f t="shared" si="248"/>
        <v>0</v>
      </c>
      <c r="BP312" s="204">
        <f t="shared" si="248"/>
        <v>0</v>
      </c>
      <c r="BQ312" s="205">
        <f t="shared" si="248"/>
        <v>0</v>
      </c>
      <c r="BR312" s="973">
        <f>IF($Z312=1,0,IF(AND($Z312=0,BM312&gt;0),1,IF(AND($Z312=0,BO312&gt;0),1,IF(AND($Z312=0,BQ312&gt;0),1,0))))</f>
        <v>0</v>
      </c>
      <c r="BS312" s="973">
        <f t="shared" si="243"/>
        <v>0</v>
      </c>
      <c r="BT312" s="978">
        <f>IF($Z312=0,0,IF(BX312+BZ312+CB312&gt;0,$AA312,0))</f>
        <v>0</v>
      </c>
      <c r="BU312" s="980">
        <f>IF($Z312=0,0,IF(AND(BT312=0,O313&gt;0),$AA312,0))</f>
        <v>0</v>
      </c>
      <c r="BV312" s="969">
        <f>$AA312-BT312-BU312</f>
        <v>0</v>
      </c>
      <c r="BW312" s="204">
        <f t="shared" si="249"/>
        <v>0</v>
      </c>
      <c r="BX312" s="204">
        <f t="shared" si="249"/>
        <v>0</v>
      </c>
      <c r="BY312" s="204">
        <f t="shared" si="249"/>
        <v>0</v>
      </c>
      <c r="BZ312" s="204">
        <f t="shared" si="249"/>
        <v>0</v>
      </c>
      <c r="CA312" s="204">
        <f t="shared" si="249"/>
        <v>0</v>
      </c>
      <c r="CB312" s="205">
        <f t="shared" si="249"/>
        <v>0</v>
      </c>
      <c r="CC312" s="973">
        <f>IF($Z312=1,0,IF(AND($Z312=0,BX312&gt;0),1,IF(AND($Z312=0,BZ312&gt;0),1,IF(AND($Z312=0,CB312&gt;0),1,0))))</f>
        <v>0</v>
      </c>
      <c r="CD312" s="973">
        <f t="shared" si="244"/>
        <v>0</v>
      </c>
      <c r="CE312" s="11"/>
      <c r="CF312" s="11"/>
      <c r="CG312" s="11"/>
      <c r="CH312" s="11"/>
      <c r="CI312" s="11"/>
      <c r="CJ312" s="11"/>
      <c r="CK312" s="11"/>
      <c r="CL312" s="11"/>
      <c r="CM312" s="11"/>
    </row>
    <row r="313" spans="1:91" ht="14.25" customHeight="1">
      <c r="A313" s="950" t="str">
        <f>A312</f>
        <v/>
      </c>
      <c r="B313" s="57"/>
      <c r="C313" s="2051"/>
      <c r="D313" s="2053"/>
      <c r="E313" s="2051"/>
      <c r="F313" s="2772"/>
      <c r="G313" s="1121">
        <f>Import!Q1010</f>
        <v>0</v>
      </c>
      <c r="H313" s="2774"/>
      <c r="I313" s="450"/>
      <c r="J313" s="2775"/>
      <c r="K313" s="450"/>
      <c r="L313" s="2775"/>
      <c r="M313" s="450"/>
      <c r="N313" s="2775"/>
      <c r="O313" s="450"/>
      <c r="P313" s="2775"/>
      <c r="Q313" s="11"/>
      <c r="R313" s="11"/>
      <c r="S313" s="397"/>
      <c r="T313" s="419"/>
      <c r="U313" s="444">
        <f>Import!N1011</f>
        <v>0</v>
      </c>
      <c r="V313" s="11"/>
      <c r="W313" s="306"/>
      <c r="X313" s="306"/>
      <c r="Y313" s="306"/>
      <c r="Z313" s="11"/>
      <c r="AE313" s="204"/>
      <c r="AF313" s="204"/>
      <c r="AG313" s="204"/>
      <c r="AH313" s="204"/>
      <c r="AI313" s="922"/>
      <c r="AJ313" s="205"/>
      <c r="AK313" s="973"/>
      <c r="AL313" s="973">
        <f>AL312</f>
        <v>0</v>
      </c>
      <c r="AP313" s="204"/>
      <c r="AQ313" s="204"/>
      <c r="AR313" s="204"/>
      <c r="AS313" s="204"/>
      <c r="AT313" s="204"/>
      <c r="AU313" s="205"/>
      <c r="AV313" s="973"/>
      <c r="AW313" s="973">
        <f>AW312</f>
        <v>0</v>
      </c>
      <c r="BA313" s="204"/>
      <c r="BB313" s="204"/>
      <c r="BC313" s="204"/>
      <c r="BD313" s="204"/>
      <c r="BE313" s="204"/>
      <c r="BF313" s="205"/>
      <c r="BG313" s="973"/>
      <c r="BH313" s="973">
        <f>BH312</f>
        <v>0</v>
      </c>
      <c r="BL313" s="204"/>
      <c r="BM313" s="204"/>
      <c r="BN313" s="204"/>
      <c r="BO313" s="204"/>
      <c r="BP313" s="204"/>
      <c r="BQ313" s="205"/>
      <c r="BR313" s="973"/>
      <c r="BS313" s="973">
        <f>BS312</f>
        <v>0</v>
      </c>
      <c r="BW313" s="204"/>
      <c r="BX313" s="204"/>
      <c r="BY313" s="204"/>
      <c r="BZ313" s="204"/>
      <c r="CA313" s="204"/>
      <c r="CB313" s="205"/>
      <c r="CC313" s="973"/>
      <c r="CD313" s="973">
        <f>CD312</f>
        <v>0</v>
      </c>
      <c r="CE313" s="11"/>
      <c r="CF313" s="11"/>
      <c r="CG313" s="11"/>
      <c r="CH313" s="11"/>
      <c r="CI313" s="11"/>
      <c r="CJ313" s="11"/>
      <c r="CK313" s="11"/>
      <c r="CL313" s="11"/>
      <c r="CM313" s="11"/>
    </row>
    <row r="314" spans="1:91" ht="24.75" customHeight="1">
      <c r="A314" s="949" t="str">
        <f>IF(E314&gt;0,"Wypełnione","")</f>
        <v/>
      </c>
      <c r="B314" s="57"/>
      <c r="C314" s="2050">
        <f>'Og s3a'!C1023</f>
        <v>0</v>
      </c>
      <c r="D314" s="2052">
        <f>'Og s3a'!E1023</f>
        <v>0</v>
      </c>
      <c r="E314" s="2050">
        <f>'Og s3a'!F1023</f>
        <v>0</v>
      </c>
      <c r="F314" s="2771"/>
      <c r="G314" s="448">
        <f>T314</f>
        <v>0</v>
      </c>
      <c r="H314" s="2773">
        <f>U314</f>
        <v>0</v>
      </c>
      <c r="I314" s="451"/>
      <c r="J314" s="2775"/>
      <c r="K314" s="451"/>
      <c r="L314" s="2775"/>
      <c r="M314" s="451"/>
      <c r="N314" s="2775"/>
      <c r="O314" s="451"/>
      <c r="P314" s="2775"/>
      <c r="Q314" s="11"/>
      <c r="R314" s="11"/>
      <c r="S314" s="396">
        <f>'Og s3a'!G1023</f>
        <v>0</v>
      </c>
      <c r="T314" s="398">
        <f>'Og s3a'!D1023</f>
        <v>0</v>
      </c>
      <c r="U314" s="444">
        <f>Import!N1012</f>
        <v>0</v>
      </c>
      <c r="V314" s="11"/>
      <c r="W314" s="306"/>
      <c r="X314" s="306"/>
      <c r="Y314" s="306"/>
      <c r="Z314" s="970">
        <f>IF(F314=AF$7,1,0)</f>
        <v>0</v>
      </c>
      <c r="AA314" s="970">
        <f>Z314*D314</f>
        <v>0</v>
      </c>
      <c r="AB314" s="978">
        <f>IF($Z314=0,0,IF(AF314+AH314+AJ314&gt;0,$AA314,0))</f>
        <v>0</v>
      </c>
      <c r="AC314" s="980">
        <f>IF($Z314=0,0,IF(AND(AB314=0,G315&gt;0),$AA314,0))</f>
        <v>0</v>
      </c>
      <c r="AD314" s="969">
        <f>AA314-AB314-AC314</f>
        <v>0</v>
      </c>
      <c r="AE314" s="204">
        <f t="shared" si="245"/>
        <v>0</v>
      </c>
      <c r="AF314" s="204">
        <f t="shared" si="245"/>
        <v>0</v>
      </c>
      <c r="AG314" s="204">
        <f t="shared" si="245"/>
        <v>0</v>
      </c>
      <c r="AH314" s="204">
        <f t="shared" si="245"/>
        <v>0</v>
      </c>
      <c r="AI314" s="922">
        <f t="shared" si="245"/>
        <v>0</v>
      </c>
      <c r="AJ314" s="205">
        <f t="shared" si="245"/>
        <v>0</v>
      </c>
      <c r="AK314" s="973">
        <f>IF($Z314=1,0,IF(AND($Z314=0,AF314&gt;0),1,IF(AND($Z314=0,AH314&gt;0),1,IF(AND($Z314=0,AJ314&gt;0),1,0))))</f>
        <v>0</v>
      </c>
      <c r="AL314" s="973">
        <f t="shared" si="240"/>
        <v>0</v>
      </c>
      <c r="AM314" s="978">
        <f>IF($Z314=0,0,IF(AQ314+AS314+AU314&gt;0,$AA314,0))</f>
        <v>0</v>
      </c>
      <c r="AN314" s="980">
        <f>IF($Z314=0,0,IF(AND(AM314=0,I315&gt;0),$AA314,0))</f>
        <v>0</v>
      </c>
      <c r="AO314" s="969">
        <f>$AA314-AM314-AN314</f>
        <v>0</v>
      </c>
      <c r="AP314" s="204">
        <f t="shared" si="246"/>
        <v>0</v>
      </c>
      <c r="AQ314" s="204">
        <f t="shared" si="246"/>
        <v>0</v>
      </c>
      <c r="AR314" s="204">
        <f t="shared" si="246"/>
        <v>0</v>
      </c>
      <c r="AS314" s="204">
        <f t="shared" si="246"/>
        <v>0</v>
      </c>
      <c r="AT314" s="204">
        <f t="shared" si="246"/>
        <v>0</v>
      </c>
      <c r="AU314" s="205">
        <f t="shared" si="246"/>
        <v>0</v>
      </c>
      <c r="AV314" s="973">
        <f>IF($Z314=1,0,IF(AND($Z314=0,AQ314&gt;0),1,IF(AND($Z314=0,AS314&gt;0),1,IF(AND($Z314=0,AU314&gt;0),1,0))))</f>
        <v>0</v>
      </c>
      <c r="AW314" s="973">
        <f t="shared" si="241"/>
        <v>0</v>
      </c>
      <c r="AX314" s="978">
        <f>IF($Z314=0,0,IF(BB314+BD314+BF314&gt;0,$AA314,0))</f>
        <v>0</v>
      </c>
      <c r="AY314" s="980">
        <f>IF($Z314=0,0,IF(AND(AX314=0,K315&gt;0),$AA314,0))</f>
        <v>0</v>
      </c>
      <c r="AZ314" s="969">
        <f>$AA314-AX314-AY314</f>
        <v>0</v>
      </c>
      <c r="BA314" s="204">
        <f t="shared" si="247"/>
        <v>0</v>
      </c>
      <c r="BB314" s="204">
        <f t="shared" si="247"/>
        <v>0</v>
      </c>
      <c r="BC314" s="204">
        <f t="shared" si="247"/>
        <v>0</v>
      </c>
      <c r="BD314" s="204">
        <f t="shared" si="247"/>
        <v>0</v>
      </c>
      <c r="BE314" s="204">
        <f t="shared" si="247"/>
        <v>0</v>
      </c>
      <c r="BF314" s="205">
        <f t="shared" si="247"/>
        <v>0</v>
      </c>
      <c r="BG314" s="973">
        <f>IF($Z314=1,0,IF(AND($Z314=0,BB314&gt;0),1,IF(AND($Z314=0,BD314&gt;0),1,IF(AND($Z314=0,BF314&gt;0),1,0))))</f>
        <v>0</v>
      </c>
      <c r="BH314" s="973">
        <f t="shared" si="242"/>
        <v>0</v>
      </c>
      <c r="BI314" s="978">
        <f>IF($Z314=0,0,IF(BM314+BO314+BQ314&gt;0,$AA314,0))</f>
        <v>0</v>
      </c>
      <c r="BJ314" s="980">
        <f>IF($Z314=0,0,IF(AND(BI314=0,M315&gt;0),$AA314,0))</f>
        <v>0</v>
      </c>
      <c r="BK314" s="969">
        <f>$AA314-BI314-BJ314</f>
        <v>0</v>
      </c>
      <c r="BL314" s="204">
        <f t="shared" si="248"/>
        <v>0</v>
      </c>
      <c r="BM314" s="204">
        <f t="shared" si="248"/>
        <v>0</v>
      </c>
      <c r="BN314" s="204">
        <f t="shared" si="248"/>
        <v>0</v>
      </c>
      <c r="BO314" s="204">
        <f t="shared" si="248"/>
        <v>0</v>
      </c>
      <c r="BP314" s="204">
        <f t="shared" si="248"/>
        <v>0</v>
      </c>
      <c r="BQ314" s="205">
        <f t="shared" si="248"/>
        <v>0</v>
      </c>
      <c r="BR314" s="973">
        <f>IF($Z314=1,0,IF(AND($Z314=0,BM314&gt;0),1,IF(AND($Z314=0,BO314&gt;0),1,IF(AND($Z314=0,BQ314&gt;0),1,0))))</f>
        <v>0</v>
      </c>
      <c r="BS314" s="973">
        <f t="shared" si="243"/>
        <v>0</v>
      </c>
      <c r="BT314" s="978">
        <f>IF($Z314=0,0,IF(BX314+BZ314+CB314&gt;0,$AA314,0))</f>
        <v>0</v>
      </c>
      <c r="BU314" s="980">
        <f>IF($Z314=0,0,IF(AND(BT314=0,O315&gt;0),$AA314,0))</f>
        <v>0</v>
      </c>
      <c r="BV314" s="969">
        <f>$AA314-BT314-BU314</f>
        <v>0</v>
      </c>
      <c r="BW314" s="204">
        <f t="shared" si="249"/>
        <v>0</v>
      </c>
      <c r="BX314" s="204">
        <f t="shared" si="249"/>
        <v>0</v>
      </c>
      <c r="BY314" s="204">
        <f t="shared" si="249"/>
        <v>0</v>
      </c>
      <c r="BZ314" s="204">
        <f t="shared" si="249"/>
        <v>0</v>
      </c>
      <c r="CA314" s="204">
        <f t="shared" si="249"/>
        <v>0</v>
      </c>
      <c r="CB314" s="205">
        <f t="shared" si="249"/>
        <v>0</v>
      </c>
      <c r="CC314" s="973">
        <f>IF($Z314=1,0,IF(AND($Z314=0,BX314&gt;0),1,IF(AND($Z314=0,BZ314&gt;0),1,IF(AND($Z314=0,CB314&gt;0),1,0))))</f>
        <v>0</v>
      </c>
      <c r="CD314" s="973">
        <f t="shared" si="244"/>
        <v>0</v>
      </c>
      <c r="CE314" s="11"/>
      <c r="CF314" s="11"/>
      <c r="CG314" s="11"/>
      <c r="CH314" s="11"/>
      <c r="CI314" s="11"/>
      <c r="CJ314" s="11"/>
      <c r="CK314" s="11"/>
      <c r="CL314" s="11"/>
      <c r="CM314" s="11"/>
    </row>
    <row r="315" spans="1:91" ht="14.25" customHeight="1">
      <c r="A315" s="950" t="str">
        <f>A314</f>
        <v/>
      </c>
      <c r="B315" s="57"/>
      <c r="C315" s="2051"/>
      <c r="D315" s="2053"/>
      <c r="E315" s="2051"/>
      <c r="F315" s="2772"/>
      <c r="G315" s="1121">
        <f>Import!Q1012</f>
        <v>0</v>
      </c>
      <c r="H315" s="2774"/>
      <c r="I315" s="450"/>
      <c r="J315" s="2775"/>
      <c r="K315" s="450"/>
      <c r="L315" s="2775"/>
      <c r="M315" s="450"/>
      <c r="N315" s="2775"/>
      <c r="O315" s="450"/>
      <c r="P315" s="2775"/>
      <c r="Q315" s="11"/>
      <c r="R315" s="11"/>
      <c r="S315" s="397"/>
      <c r="T315" s="419"/>
      <c r="U315" s="444">
        <f>Import!N1013</f>
        <v>0</v>
      </c>
      <c r="V315" s="11"/>
      <c r="W315" s="306"/>
      <c r="X315" s="306"/>
      <c r="Y315" s="306"/>
      <c r="Z315" s="11"/>
      <c r="AE315" s="204"/>
      <c r="AF315" s="204"/>
      <c r="AG315" s="204"/>
      <c r="AH315" s="204"/>
      <c r="AI315" s="922"/>
      <c r="AJ315" s="205"/>
      <c r="AK315" s="973"/>
      <c r="AL315" s="973">
        <f>AL314</f>
        <v>0</v>
      </c>
      <c r="AP315" s="204"/>
      <c r="AQ315" s="204"/>
      <c r="AR315" s="204"/>
      <c r="AS315" s="204"/>
      <c r="AT315" s="204"/>
      <c r="AU315" s="205"/>
      <c r="AV315" s="973"/>
      <c r="AW315" s="973">
        <f>AW314</f>
        <v>0</v>
      </c>
      <c r="BA315" s="204"/>
      <c r="BB315" s="204"/>
      <c r="BC315" s="204"/>
      <c r="BD315" s="204"/>
      <c r="BE315" s="204"/>
      <c r="BF315" s="205"/>
      <c r="BG315" s="973"/>
      <c r="BH315" s="973">
        <f>BH314</f>
        <v>0</v>
      </c>
      <c r="BL315" s="204"/>
      <c r="BM315" s="204"/>
      <c r="BN315" s="204"/>
      <c r="BO315" s="204"/>
      <c r="BP315" s="204"/>
      <c r="BQ315" s="205"/>
      <c r="BR315" s="973"/>
      <c r="BS315" s="973">
        <f>BS314</f>
        <v>0</v>
      </c>
      <c r="BW315" s="204"/>
      <c r="BX315" s="204"/>
      <c r="BY315" s="204"/>
      <c r="BZ315" s="204"/>
      <c r="CA315" s="204"/>
      <c r="CB315" s="205"/>
      <c r="CC315" s="973"/>
      <c r="CD315" s="973">
        <f>CD314</f>
        <v>0</v>
      </c>
      <c r="CE315" s="11"/>
      <c r="CF315" s="11"/>
      <c r="CG315" s="11"/>
      <c r="CH315" s="11"/>
      <c r="CI315" s="11"/>
      <c r="CJ315" s="11"/>
      <c r="CK315" s="11"/>
      <c r="CL315" s="11"/>
      <c r="CM315" s="11"/>
    </row>
    <row r="316" spans="1:91" ht="24.75" customHeight="1">
      <c r="A316" s="949" t="str">
        <f>IF(E316&gt;0,"Wypełnione","")</f>
        <v/>
      </c>
      <c r="B316" s="57"/>
      <c r="C316" s="2050">
        <f>'Og s3a'!C1025</f>
        <v>0</v>
      </c>
      <c r="D316" s="2052">
        <f>'Og s3a'!E1025</f>
        <v>0</v>
      </c>
      <c r="E316" s="2050">
        <f>'Og s3a'!F1025</f>
        <v>0</v>
      </c>
      <c r="F316" s="2771"/>
      <c r="G316" s="448">
        <f>T316</f>
        <v>0</v>
      </c>
      <c r="H316" s="2773">
        <f>U316</f>
        <v>0</v>
      </c>
      <c r="I316" s="451"/>
      <c r="J316" s="2775"/>
      <c r="K316" s="451"/>
      <c r="L316" s="2775"/>
      <c r="M316" s="451"/>
      <c r="N316" s="2775"/>
      <c r="O316" s="451"/>
      <c r="P316" s="2775"/>
      <c r="Q316" s="11"/>
      <c r="R316" s="11"/>
      <c r="S316" s="396">
        <f>'Og s3a'!G1025</f>
        <v>0</v>
      </c>
      <c r="T316" s="398">
        <f>'Og s3a'!D1025</f>
        <v>0</v>
      </c>
      <c r="U316" s="444">
        <f>Import!N1014</f>
        <v>0</v>
      </c>
      <c r="V316" s="11"/>
      <c r="W316" s="306"/>
      <c r="X316" s="306"/>
      <c r="Y316" s="306"/>
      <c r="Z316" s="970">
        <f>IF(F316=AF$7,1,0)</f>
        <v>0</v>
      </c>
      <c r="AA316" s="970">
        <f>Z316*D316</f>
        <v>0</v>
      </c>
      <c r="AB316" s="978">
        <f>IF($Z316=0,0,IF(AF316+AH316+AJ316&gt;0,$AA316,0))</f>
        <v>0</v>
      </c>
      <c r="AC316" s="980">
        <f>IF($Z316=0,0,IF(AND(AB316=0,G317&gt;0),$AA316,0))</f>
        <v>0</v>
      </c>
      <c r="AD316" s="969">
        <f>AA316-AB316-AC316</f>
        <v>0</v>
      </c>
      <c r="AE316" s="204">
        <f t="shared" si="245"/>
        <v>0</v>
      </c>
      <c r="AF316" s="204">
        <f t="shared" si="245"/>
        <v>0</v>
      </c>
      <c r="AG316" s="204">
        <f t="shared" si="245"/>
        <v>0</v>
      </c>
      <c r="AH316" s="204">
        <f t="shared" si="245"/>
        <v>0</v>
      </c>
      <c r="AI316" s="922">
        <f t="shared" si="245"/>
        <v>0</v>
      </c>
      <c r="AJ316" s="205">
        <f t="shared" si="245"/>
        <v>0</v>
      </c>
      <c r="AK316" s="973">
        <f>IF($Z316=1,0,IF(AND($Z316=0,AF316&gt;0),1,IF(AND($Z316=0,AH316&gt;0),1,IF(AND($Z316=0,AJ316&gt;0),1,0))))</f>
        <v>0</v>
      </c>
      <c r="AL316" s="973">
        <f t="shared" si="240"/>
        <v>0</v>
      </c>
      <c r="AM316" s="978">
        <f>IF($Z316=0,0,IF(AQ316+AS316+AU316&gt;0,$AA316,0))</f>
        <v>0</v>
      </c>
      <c r="AN316" s="980">
        <f>IF($Z316=0,0,IF(AND(AM316=0,I317&gt;0),$AA316,0))</f>
        <v>0</v>
      </c>
      <c r="AO316" s="969">
        <f>$AA316-AM316-AN316</f>
        <v>0</v>
      </c>
      <c r="AP316" s="204">
        <f t="shared" si="246"/>
        <v>0</v>
      </c>
      <c r="AQ316" s="204">
        <f t="shared" si="246"/>
        <v>0</v>
      </c>
      <c r="AR316" s="204">
        <f t="shared" si="246"/>
        <v>0</v>
      </c>
      <c r="AS316" s="204">
        <f t="shared" si="246"/>
        <v>0</v>
      </c>
      <c r="AT316" s="204">
        <f t="shared" si="246"/>
        <v>0</v>
      </c>
      <c r="AU316" s="205">
        <f t="shared" si="246"/>
        <v>0</v>
      </c>
      <c r="AV316" s="973">
        <f>IF($Z316=1,0,IF(AND($Z316=0,AQ316&gt;0),1,IF(AND($Z316=0,AS316&gt;0),1,IF(AND($Z316=0,AU316&gt;0),1,0))))</f>
        <v>0</v>
      </c>
      <c r="AW316" s="973">
        <f t="shared" si="241"/>
        <v>0</v>
      </c>
      <c r="AX316" s="978">
        <f>IF($Z316=0,0,IF(BB316+BD316+BF316&gt;0,$AA316,0))</f>
        <v>0</v>
      </c>
      <c r="AY316" s="980">
        <f>IF($Z316=0,0,IF(AND(AX316=0,K317&gt;0),$AA316,0))</f>
        <v>0</v>
      </c>
      <c r="AZ316" s="969">
        <f>$AA316-AX316-AY316</f>
        <v>0</v>
      </c>
      <c r="BA316" s="204">
        <f t="shared" si="247"/>
        <v>0</v>
      </c>
      <c r="BB316" s="204">
        <f t="shared" si="247"/>
        <v>0</v>
      </c>
      <c r="BC316" s="204">
        <f t="shared" si="247"/>
        <v>0</v>
      </c>
      <c r="BD316" s="204">
        <f t="shared" si="247"/>
        <v>0</v>
      </c>
      <c r="BE316" s="204">
        <f t="shared" si="247"/>
        <v>0</v>
      </c>
      <c r="BF316" s="205">
        <f t="shared" si="247"/>
        <v>0</v>
      </c>
      <c r="BG316" s="973">
        <f>IF($Z316=1,0,IF(AND($Z316=0,BB316&gt;0),1,IF(AND($Z316=0,BD316&gt;0),1,IF(AND($Z316=0,BF316&gt;0),1,0))))</f>
        <v>0</v>
      </c>
      <c r="BH316" s="973">
        <f t="shared" si="242"/>
        <v>0</v>
      </c>
      <c r="BI316" s="978">
        <f>IF($Z316=0,0,IF(BM316+BO316+BQ316&gt;0,$AA316,0))</f>
        <v>0</v>
      </c>
      <c r="BJ316" s="980">
        <f>IF($Z316=0,0,IF(AND(BI316=0,M317&gt;0),$AA316,0))</f>
        <v>0</v>
      </c>
      <c r="BK316" s="969">
        <f>$AA316-BI316-BJ316</f>
        <v>0</v>
      </c>
      <c r="BL316" s="204">
        <f t="shared" si="248"/>
        <v>0</v>
      </c>
      <c r="BM316" s="204">
        <f t="shared" si="248"/>
        <v>0</v>
      </c>
      <c r="BN316" s="204">
        <f t="shared" si="248"/>
        <v>0</v>
      </c>
      <c r="BO316" s="204">
        <f t="shared" si="248"/>
        <v>0</v>
      </c>
      <c r="BP316" s="204">
        <f t="shared" si="248"/>
        <v>0</v>
      </c>
      <c r="BQ316" s="205">
        <f t="shared" si="248"/>
        <v>0</v>
      </c>
      <c r="BR316" s="973">
        <f>IF($Z316=1,0,IF(AND($Z316=0,BM316&gt;0),1,IF(AND($Z316=0,BO316&gt;0),1,IF(AND($Z316=0,BQ316&gt;0),1,0))))</f>
        <v>0</v>
      </c>
      <c r="BS316" s="973">
        <f t="shared" si="243"/>
        <v>0</v>
      </c>
      <c r="BT316" s="978">
        <f>IF($Z316=0,0,IF(BX316+BZ316+CB316&gt;0,$AA316,0))</f>
        <v>0</v>
      </c>
      <c r="BU316" s="980">
        <f>IF($Z316=0,0,IF(AND(BT316=0,O317&gt;0),$AA316,0))</f>
        <v>0</v>
      </c>
      <c r="BV316" s="969">
        <f>$AA316-BT316-BU316</f>
        <v>0</v>
      </c>
      <c r="BW316" s="204">
        <f t="shared" si="249"/>
        <v>0</v>
      </c>
      <c r="BX316" s="204">
        <f t="shared" si="249"/>
        <v>0</v>
      </c>
      <c r="BY316" s="204">
        <f t="shared" si="249"/>
        <v>0</v>
      </c>
      <c r="BZ316" s="204">
        <f t="shared" si="249"/>
        <v>0</v>
      </c>
      <c r="CA316" s="204">
        <f t="shared" si="249"/>
        <v>0</v>
      </c>
      <c r="CB316" s="205">
        <f t="shared" si="249"/>
        <v>0</v>
      </c>
      <c r="CC316" s="973">
        <f>IF($Z316=1,0,IF(AND($Z316=0,BX316&gt;0),1,IF(AND($Z316=0,BZ316&gt;0),1,IF(AND($Z316=0,CB316&gt;0),1,0))))</f>
        <v>0</v>
      </c>
      <c r="CD316" s="973">
        <f t="shared" si="244"/>
        <v>0</v>
      </c>
      <c r="CE316" s="11"/>
      <c r="CF316" s="11"/>
      <c r="CG316" s="11"/>
      <c r="CH316" s="11"/>
      <c r="CI316" s="11"/>
      <c r="CJ316" s="11"/>
      <c r="CK316" s="11"/>
      <c r="CL316" s="11"/>
      <c r="CM316" s="11"/>
    </row>
    <row r="317" spans="1:91" ht="14.25" customHeight="1">
      <c r="A317" s="950" t="str">
        <f>A316</f>
        <v/>
      </c>
      <c r="B317" s="57"/>
      <c r="C317" s="2051"/>
      <c r="D317" s="2053"/>
      <c r="E317" s="2051"/>
      <c r="F317" s="2772"/>
      <c r="G317" s="1121">
        <f>Import!Q1014</f>
        <v>0</v>
      </c>
      <c r="H317" s="2774"/>
      <c r="I317" s="450"/>
      <c r="J317" s="2775"/>
      <c r="K317" s="450"/>
      <c r="L317" s="2775"/>
      <c r="M317" s="450"/>
      <c r="N317" s="2775"/>
      <c r="O317" s="450"/>
      <c r="P317" s="2775"/>
      <c r="Q317" s="11"/>
      <c r="R317" s="11"/>
      <c r="S317" s="397"/>
      <c r="T317" s="419"/>
      <c r="U317" s="444">
        <f>Import!N1015</f>
        <v>0</v>
      </c>
      <c r="V317" s="11"/>
      <c r="W317" s="306"/>
      <c r="X317" s="306"/>
      <c r="Y317" s="306"/>
      <c r="Z317" s="11"/>
      <c r="AE317" s="204"/>
      <c r="AF317" s="204"/>
      <c r="AG317" s="204"/>
      <c r="AH317" s="204"/>
      <c r="AI317" s="922"/>
      <c r="AJ317" s="205"/>
      <c r="AK317" s="973"/>
      <c r="AL317" s="973">
        <f>AL316</f>
        <v>0</v>
      </c>
      <c r="AP317" s="204"/>
      <c r="AQ317" s="204"/>
      <c r="AR317" s="204"/>
      <c r="AS317" s="204"/>
      <c r="AT317" s="204"/>
      <c r="AU317" s="205"/>
      <c r="AV317" s="973"/>
      <c r="AW317" s="973">
        <f>AW316</f>
        <v>0</v>
      </c>
      <c r="BA317" s="204"/>
      <c r="BB317" s="204"/>
      <c r="BC317" s="204"/>
      <c r="BD317" s="204"/>
      <c r="BE317" s="204"/>
      <c r="BF317" s="205"/>
      <c r="BG317" s="973"/>
      <c r="BH317" s="973">
        <f>BH316</f>
        <v>0</v>
      </c>
      <c r="BL317" s="204"/>
      <c r="BM317" s="204"/>
      <c r="BN317" s="204"/>
      <c r="BO317" s="204"/>
      <c r="BP317" s="204"/>
      <c r="BQ317" s="205"/>
      <c r="BR317" s="973"/>
      <c r="BS317" s="973">
        <f>BS316</f>
        <v>0</v>
      </c>
      <c r="BW317" s="204"/>
      <c r="BX317" s="204"/>
      <c r="BY317" s="204"/>
      <c r="BZ317" s="204"/>
      <c r="CA317" s="204"/>
      <c r="CB317" s="205"/>
      <c r="CC317" s="973"/>
      <c r="CD317" s="973">
        <f>CD316</f>
        <v>0</v>
      </c>
      <c r="CE317" s="11"/>
      <c r="CF317" s="11"/>
      <c r="CG317" s="11"/>
      <c r="CH317" s="11"/>
      <c r="CI317" s="11"/>
      <c r="CJ317" s="11"/>
      <c r="CK317" s="11"/>
      <c r="CL317" s="11"/>
      <c r="CM317" s="11"/>
    </row>
    <row r="318" spans="1:91" ht="24.75" customHeight="1">
      <c r="A318" s="949" t="str">
        <f>IF(E318&gt;0,"Wypełnione","")</f>
        <v/>
      </c>
      <c r="B318" s="57"/>
      <c r="C318" s="2050">
        <f>'Og s3a'!C1027</f>
        <v>0</v>
      </c>
      <c r="D318" s="2052">
        <f>'Og s3a'!E1027</f>
        <v>0</v>
      </c>
      <c r="E318" s="2050">
        <f>'Og s3a'!F1027</f>
        <v>0</v>
      </c>
      <c r="F318" s="2771"/>
      <c r="G318" s="448">
        <f>T318</f>
        <v>0</v>
      </c>
      <c r="H318" s="2773">
        <f>U318</f>
        <v>0</v>
      </c>
      <c r="I318" s="451"/>
      <c r="J318" s="2775"/>
      <c r="K318" s="451"/>
      <c r="L318" s="2775"/>
      <c r="M318" s="451"/>
      <c r="N318" s="2775"/>
      <c r="O318" s="451"/>
      <c r="P318" s="2775"/>
      <c r="Q318" s="11"/>
      <c r="R318" s="11"/>
      <c r="S318" s="396">
        <f>'Og s3a'!G1027</f>
        <v>0</v>
      </c>
      <c r="T318" s="398">
        <f>'Og s3a'!D1027</f>
        <v>0</v>
      </c>
      <c r="U318" s="444">
        <f>Import!N1016</f>
        <v>0</v>
      </c>
      <c r="V318" s="11"/>
      <c r="W318" s="306"/>
      <c r="X318" s="306"/>
      <c r="Y318" s="306"/>
      <c r="Z318" s="970">
        <f>IF(F318=AF$7,1,0)</f>
        <v>0</v>
      </c>
      <c r="AA318" s="970">
        <f>Z318*D318</f>
        <v>0</v>
      </c>
      <c r="AB318" s="978">
        <f>IF($Z318=0,0,IF(AF318+AH318+AJ318&gt;0,$AA318,0))</f>
        <v>0</v>
      </c>
      <c r="AC318" s="980">
        <f>IF($Z318=0,0,IF(AND(AB318=0,G319&gt;0),$AA318,0))</f>
        <v>0</v>
      </c>
      <c r="AD318" s="969">
        <f>AA318-AB318-AC318</f>
        <v>0</v>
      </c>
      <c r="AE318" s="204">
        <f t="shared" si="245"/>
        <v>0</v>
      </c>
      <c r="AF318" s="204">
        <f t="shared" si="245"/>
        <v>0</v>
      </c>
      <c r="AG318" s="204">
        <f t="shared" si="245"/>
        <v>0</v>
      </c>
      <c r="AH318" s="204">
        <f t="shared" si="245"/>
        <v>0</v>
      </c>
      <c r="AI318" s="922">
        <f t="shared" si="245"/>
        <v>0</v>
      </c>
      <c r="AJ318" s="205">
        <f t="shared" si="245"/>
        <v>0</v>
      </c>
      <c r="AK318" s="973">
        <f>IF($Z318=1,0,IF(AND($Z318=0,AF318&gt;0),1,IF(AND($Z318=0,AH318&gt;0),1,IF(AND($Z318=0,AJ318&gt;0),1,0))))</f>
        <v>0</v>
      </c>
      <c r="AL318" s="973">
        <f t="shared" si="240"/>
        <v>0</v>
      </c>
      <c r="AM318" s="978">
        <f>IF($Z318=0,0,IF(AQ318+AS318+AU318&gt;0,$AA318,0))</f>
        <v>0</v>
      </c>
      <c r="AN318" s="980">
        <f>IF($Z318=0,0,IF(AND(AM318=0,I319&gt;0),$AA318,0))</f>
        <v>0</v>
      </c>
      <c r="AO318" s="969">
        <f>$AA318-AM318-AN318</f>
        <v>0</v>
      </c>
      <c r="AP318" s="204">
        <f t="shared" si="246"/>
        <v>0</v>
      </c>
      <c r="AQ318" s="204">
        <f t="shared" si="246"/>
        <v>0</v>
      </c>
      <c r="AR318" s="204">
        <f t="shared" si="246"/>
        <v>0</v>
      </c>
      <c r="AS318" s="204">
        <f t="shared" si="246"/>
        <v>0</v>
      </c>
      <c r="AT318" s="204">
        <f t="shared" si="246"/>
        <v>0</v>
      </c>
      <c r="AU318" s="205">
        <f t="shared" si="246"/>
        <v>0</v>
      </c>
      <c r="AV318" s="973">
        <f>IF($Z318=1,0,IF(AND($Z318=0,AQ318&gt;0),1,IF(AND($Z318=0,AS318&gt;0),1,IF(AND($Z318=0,AU318&gt;0),1,0))))</f>
        <v>0</v>
      </c>
      <c r="AW318" s="973">
        <f t="shared" si="241"/>
        <v>0</v>
      </c>
      <c r="AX318" s="978">
        <f>IF($Z318=0,0,IF(BB318+BD318+BF318&gt;0,$AA318,0))</f>
        <v>0</v>
      </c>
      <c r="AY318" s="980">
        <f>IF($Z318=0,0,IF(AND(AX318=0,K319&gt;0),$AA318,0))</f>
        <v>0</v>
      </c>
      <c r="AZ318" s="969">
        <f>$AA318-AX318-AY318</f>
        <v>0</v>
      </c>
      <c r="BA318" s="204">
        <f t="shared" si="247"/>
        <v>0</v>
      </c>
      <c r="BB318" s="204">
        <f t="shared" si="247"/>
        <v>0</v>
      </c>
      <c r="BC318" s="204">
        <f t="shared" si="247"/>
        <v>0</v>
      </c>
      <c r="BD318" s="204">
        <f t="shared" si="247"/>
        <v>0</v>
      </c>
      <c r="BE318" s="204">
        <f t="shared" si="247"/>
        <v>0</v>
      </c>
      <c r="BF318" s="205">
        <f t="shared" si="247"/>
        <v>0</v>
      </c>
      <c r="BG318" s="973">
        <f>IF($Z318=1,0,IF(AND($Z318=0,BB318&gt;0),1,IF(AND($Z318=0,BD318&gt;0),1,IF(AND($Z318=0,BF318&gt;0),1,0))))</f>
        <v>0</v>
      </c>
      <c r="BH318" s="973">
        <f t="shared" si="242"/>
        <v>0</v>
      </c>
      <c r="BI318" s="978">
        <f>IF($Z318=0,0,IF(BM318+BO318+BQ318&gt;0,$AA318,0))</f>
        <v>0</v>
      </c>
      <c r="BJ318" s="980">
        <f>IF($Z318=0,0,IF(AND(BI318=0,M319&gt;0),$AA318,0))</f>
        <v>0</v>
      </c>
      <c r="BK318" s="969">
        <f>$AA318-BI318-BJ318</f>
        <v>0</v>
      </c>
      <c r="BL318" s="204">
        <f t="shared" si="248"/>
        <v>0</v>
      </c>
      <c r="BM318" s="204">
        <f t="shared" si="248"/>
        <v>0</v>
      </c>
      <c r="BN318" s="204">
        <f t="shared" si="248"/>
        <v>0</v>
      </c>
      <c r="BO318" s="204">
        <f t="shared" si="248"/>
        <v>0</v>
      </c>
      <c r="BP318" s="204">
        <f t="shared" si="248"/>
        <v>0</v>
      </c>
      <c r="BQ318" s="205">
        <f t="shared" si="248"/>
        <v>0</v>
      </c>
      <c r="BR318" s="973">
        <f>IF($Z318=1,0,IF(AND($Z318=0,BM318&gt;0),1,IF(AND($Z318=0,BO318&gt;0),1,IF(AND($Z318=0,BQ318&gt;0),1,0))))</f>
        <v>0</v>
      </c>
      <c r="BS318" s="973">
        <f t="shared" si="243"/>
        <v>0</v>
      </c>
      <c r="BT318" s="978">
        <f>IF($Z318=0,0,IF(BX318+BZ318+CB318&gt;0,$AA318,0))</f>
        <v>0</v>
      </c>
      <c r="BU318" s="980">
        <f>IF($Z318=0,0,IF(AND(BT318=0,O319&gt;0),$AA318,0))</f>
        <v>0</v>
      </c>
      <c r="BV318" s="969">
        <f>$AA318-BT318-BU318</f>
        <v>0</v>
      </c>
      <c r="BW318" s="204">
        <f t="shared" si="249"/>
        <v>0</v>
      </c>
      <c r="BX318" s="204">
        <f t="shared" si="249"/>
        <v>0</v>
      </c>
      <c r="BY318" s="204">
        <f t="shared" si="249"/>
        <v>0</v>
      </c>
      <c r="BZ318" s="204">
        <f t="shared" si="249"/>
        <v>0</v>
      </c>
      <c r="CA318" s="204">
        <f t="shared" si="249"/>
        <v>0</v>
      </c>
      <c r="CB318" s="205">
        <f t="shared" si="249"/>
        <v>0</v>
      </c>
      <c r="CC318" s="973">
        <f>IF($Z318=1,0,IF(AND($Z318=0,BX318&gt;0),1,IF(AND($Z318=0,BZ318&gt;0),1,IF(AND($Z318=0,CB318&gt;0),1,0))))</f>
        <v>0</v>
      </c>
      <c r="CD318" s="973">
        <f t="shared" si="244"/>
        <v>0</v>
      </c>
      <c r="CE318" s="11"/>
      <c r="CF318" s="11"/>
      <c r="CG318" s="11"/>
      <c r="CH318" s="11"/>
      <c r="CI318" s="11"/>
      <c r="CJ318" s="11"/>
      <c r="CK318" s="11"/>
      <c r="CL318" s="11"/>
      <c r="CM318" s="11"/>
    </row>
    <row r="319" spans="1:91" ht="14.25" customHeight="1">
      <c r="A319" s="950" t="str">
        <f>A318</f>
        <v/>
      </c>
      <c r="B319" s="57"/>
      <c r="C319" s="2051"/>
      <c r="D319" s="2053"/>
      <c r="E319" s="2051"/>
      <c r="F319" s="2772"/>
      <c r="G319" s="1121">
        <f>Import!Q1016</f>
        <v>0</v>
      </c>
      <c r="H319" s="2774"/>
      <c r="I319" s="450"/>
      <c r="J319" s="2775"/>
      <c r="K319" s="450"/>
      <c r="L319" s="2775"/>
      <c r="M319" s="450"/>
      <c r="N319" s="2775"/>
      <c r="O319" s="450"/>
      <c r="P319" s="2775"/>
      <c r="Q319" s="11"/>
      <c r="R319" s="11"/>
      <c r="S319" s="397"/>
      <c r="T319" s="419"/>
      <c r="U319" s="444">
        <f>Import!N1017</f>
        <v>0</v>
      </c>
      <c r="V319" s="11"/>
      <c r="W319" s="306"/>
      <c r="X319" s="306"/>
      <c r="Y319" s="306"/>
      <c r="Z319" s="11"/>
      <c r="AE319" s="204"/>
      <c r="AF319" s="204"/>
      <c r="AG319" s="204"/>
      <c r="AH319" s="204"/>
      <c r="AI319" s="922"/>
      <c r="AJ319" s="205"/>
      <c r="AK319" s="973"/>
      <c r="AL319" s="973">
        <f>AL318</f>
        <v>0</v>
      </c>
      <c r="AP319" s="204"/>
      <c r="AQ319" s="204"/>
      <c r="AR319" s="204"/>
      <c r="AS319" s="204"/>
      <c r="AT319" s="204"/>
      <c r="AU319" s="205"/>
      <c r="AV319" s="973"/>
      <c r="AW319" s="973">
        <f>AW318</f>
        <v>0</v>
      </c>
      <c r="BA319" s="204"/>
      <c r="BB319" s="204"/>
      <c r="BC319" s="204"/>
      <c r="BD319" s="204"/>
      <c r="BE319" s="204"/>
      <c r="BF319" s="205"/>
      <c r="BG319" s="973"/>
      <c r="BH319" s="973">
        <f>BH318</f>
        <v>0</v>
      </c>
      <c r="BL319" s="204"/>
      <c r="BM319" s="204"/>
      <c r="BN319" s="204"/>
      <c r="BO319" s="204"/>
      <c r="BP319" s="204"/>
      <c r="BQ319" s="205"/>
      <c r="BR319" s="973"/>
      <c r="BS319" s="973">
        <f>BS318</f>
        <v>0</v>
      </c>
      <c r="BW319" s="204"/>
      <c r="BX319" s="204"/>
      <c r="BY319" s="204"/>
      <c r="BZ319" s="204"/>
      <c r="CA319" s="204"/>
      <c r="CB319" s="205"/>
      <c r="CC319" s="973"/>
      <c r="CD319" s="973">
        <f>CD318</f>
        <v>0</v>
      </c>
      <c r="CE319" s="11"/>
      <c r="CF319" s="11"/>
      <c r="CG319" s="11"/>
      <c r="CH319" s="11"/>
      <c r="CI319" s="11"/>
      <c r="CJ319" s="11"/>
      <c r="CK319" s="11"/>
      <c r="CL319" s="11"/>
      <c r="CM319" s="11"/>
    </row>
    <row r="320" spans="1:91" ht="24.75" customHeight="1">
      <c r="A320" s="949" t="str">
        <f>IF(E320&gt;0,"Wypełnione","")</f>
        <v/>
      </c>
      <c r="B320" s="57"/>
      <c r="C320" s="2050">
        <f>'Og s3a'!C1029</f>
        <v>0</v>
      </c>
      <c r="D320" s="2052">
        <f>'Og s3a'!E1029</f>
        <v>0</v>
      </c>
      <c r="E320" s="2050">
        <f>'Og s3a'!F1029</f>
        <v>0</v>
      </c>
      <c r="F320" s="2771"/>
      <c r="G320" s="448">
        <f>T320</f>
        <v>0</v>
      </c>
      <c r="H320" s="2773">
        <f>U320</f>
        <v>0</v>
      </c>
      <c r="I320" s="451"/>
      <c r="J320" s="2775"/>
      <c r="K320" s="451"/>
      <c r="L320" s="2775"/>
      <c r="M320" s="451"/>
      <c r="N320" s="2775"/>
      <c r="O320" s="451"/>
      <c r="P320" s="2775"/>
      <c r="Q320" s="11"/>
      <c r="R320" s="11"/>
      <c r="S320" s="396">
        <f>'Og s3a'!G1029</f>
        <v>0</v>
      </c>
      <c r="T320" s="398">
        <f>'Og s3a'!D1029</f>
        <v>0</v>
      </c>
      <c r="U320" s="444">
        <f>Import!N1018</f>
        <v>0</v>
      </c>
      <c r="V320" s="11"/>
      <c r="W320" s="306"/>
      <c r="X320" s="306"/>
      <c r="Y320" s="306"/>
      <c r="Z320" s="970">
        <f>IF(F320=AF$7,1,0)</f>
        <v>0</v>
      </c>
      <c r="AA320" s="970">
        <f>Z320*D320</f>
        <v>0</v>
      </c>
      <c r="AB320" s="978">
        <f>IF($Z320=0,0,IF(AF320+AH320+AJ320&gt;0,$AA320,0))</f>
        <v>0</v>
      </c>
      <c r="AC320" s="980">
        <f>IF($Z320=0,0,IF(AND(AB320=0,G321&gt;0),$AA320,0))</f>
        <v>0</v>
      </c>
      <c r="AD320" s="969">
        <f>AA320-AB320-AC320</f>
        <v>0</v>
      </c>
      <c r="AE320" s="204">
        <f t="shared" si="245"/>
        <v>0</v>
      </c>
      <c r="AF320" s="204">
        <f t="shared" si="245"/>
        <v>0</v>
      </c>
      <c r="AG320" s="204">
        <f t="shared" si="245"/>
        <v>0</v>
      </c>
      <c r="AH320" s="204">
        <f t="shared" si="245"/>
        <v>0</v>
      </c>
      <c r="AI320" s="922">
        <f t="shared" si="245"/>
        <v>0</v>
      </c>
      <c r="AJ320" s="205">
        <f t="shared" si="245"/>
        <v>0</v>
      </c>
      <c r="AK320" s="973">
        <f>IF($Z320=1,0,IF(AND($Z320=0,AF320&gt;0),1,IF(AND($Z320=0,AH320&gt;0),1,IF(AND($Z320=0,AJ320&gt;0),1,0))))</f>
        <v>0</v>
      </c>
      <c r="AL320" s="973">
        <f t="shared" si="240"/>
        <v>0</v>
      </c>
      <c r="AM320" s="978">
        <f>IF($Z320=0,0,IF(AQ320+AS320+AU320&gt;0,$AA320,0))</f>
        <v>0</v>
      </c>
      <c r="AN320" s="980">
        <f>IF($Z320=0,0,IF(AND(AM320=0,I321&gt;0),$AA320,0))</f>
        <v>0</v>
      </c>
      <c r="AO320" s="969">
        <f>$AA320-AM320-AN320</f>
        <v>0</v>
      </c>
      <c r="AP320" s="204">
        <f t="shared" si="246"/>
        <v>0</v>
      </c>
      <c r="AQ320" s="204">
        <f t="shared" si="246"/>
        <v>0</v>
      </c>
      <c r="AR320" s="204">
        <f t="shared" si="246"/>
        <v>0</v>
      </c>
      <c r="AS320" s="204">
        <f t="shared" si="246"/>
        <v>0</v>
      </c>
      <c r="AT320" s="204">
        <f t="shared" si="246"/>
        <v>0</v>
      </c>
      <c r="AU320" s="205">
        <f t="shared" si="246"/>
        <v>0</v>
      </c>
      <c r="AV320" s="973">
        <f>IF($Z320=1,0,IF(AND($Z320=0,AQ320&gt;0),1,IF(AND($Z320=0,AS320&gt;0),1,IF(AND($Z320=0,AU320&gt;0),1,0))))</f>
        <v>0</v>
      </c>
      <c r="AW320" s="973">
        <f t="shared" si="241"/>
        <v>0</v>
      </c>
      <c r="AX320" s="978">
        <f>IF($Z320=0,0,IF(BB320+BD320+BF320&gt;0,$AA320,0))</f>
        <v>0</v>
      </c>
      <c r="AY320" s="980">
        <f>IF($Z320=0,0,IF(AND(AX320=0,K321&gt;0),$AA320,0))</f>
        <v>0</v>
      </c>
      <c r="AZ320" s="969">
        <f>$AA320-AX320-AY320</f>
        <v>0</v>
      </c>
      <c r="BA320" s="204">
        <f t="shared" si="247"/>
        <v>0</v>
      </c>
      <c r="BB320" s="204">
        <f t="shared" si="247"/>
        <v>0</v>
      </c>
      <c r="BC320" s="204">
        <f t="shared" si="247"/>
        <v>0</v>
      </c>
      <c r="BD320" s="204">
        <f t="shared" si="247"/>
        <v>0</v>
      </c>
      <c r="BE320" s="204">
        <f t="shared" si="247"/>
        <v>0</v>
      </c>
      <c r="BF320" s="205">
        <f t="shared" si="247"/>
        <v>0</v>
      </c>
      <c r="BG320" s="973">
        <f>IF($Z320=1,0,IF(AND($Z320=0,BB320&gt;0),1,IF(AND($Z320=0,BD320&gt;0),1,IF(AND($Z320=0,BF320&gt;0),1,0))))</f>
        <v>0</v>
      </c>
      <c r="BH320" s="973">
        <f t="shared" si="242"/>
        <v>0</v>
      </c>
      <c r="BI320" s="978">
        <f>IF($Z320=0,0,IF(BM320+BO320+BQ320&gt;0,$AA320,0))</f>
        <v>0</v>
      </c>
      <c r="BJ320" s="980">
        <f>IF($Z320=0,0,IF(AND(BI320=0,M321&gt;0),$AA320,0))</f>
        <v>0</v>
      </c>
      <c r="BK320" s="969">
        <f>$AA320-BI320-BJ320</f>
        <v>0</v>
      </c>
      <c r="BL320" s="204">
        <f t="shared" si="248"/>
        <v>0</v>
      </c>
      <c r="BM320" s="204">
        <f t="shared" si="248"/>
        <v>0</v>
      </c>
      <c r="BN320" s="204">
        <f t="shared" si="248"/>
        <v>0</v>
      </c>
      <c r="BO320" s="204">
        <f t="shared" si="248"/>
        <v>0</v>
      </c>
      <c r="BP320" s="204">
        <f t="shared" si="248"/>
        <v>0</v>
      </c>
      <c r="BQ320" s="205">
        <f t="shared" si="248"/>
        <v>0</v>
      </c>
      <c r="BR320" s="973">
        <f>IF($Z320=1,0,IF(AND($Z320=0,BM320&gt;0),1,IF(AND($Z320=0,BO320&gt;0),1,IF(AND($Z320=0,BQ320&gt;0),1,0))))</f>
        <v>0</v>
      </c>
      <c r="BS320" s="973">
        <f t="shared" si="243"/>
        <v>0</v>
      </c>
      <c r="BT320" s="978">
        <f>IF($Z320=0,0,IF(BX320+BZ320+CB320&gt;0,$AA320,0))</f>
        <v>0</v>
      </c>
      <c r="BU320" s="980">
        <f>IF($Z320=0,0,IF(AND(BT320=0,O321&gt;0),$AA320,0))</f>
        <v>0</v>
      </c>
      <c r="BV320" s="969">
        <f>$AA320-BT320-BU320</f>
        <v>0</v>
      </c>
      <c r="BW320" s="204">
        <f t="shared" si="249"/>
        <v>0</v>
      </c>
      <c r="BX320" s="204">
        <f t="shared" si="249"/>
        <v>0</v>
      </c>
      <c r="BY320" s="204">
        <f t="shared" si="249"/>
        <v>0</v>
      </c>
      <c r="BZ320" s="204">
        <f t="shared" si="249"/>
        <v>0</v>
      </c>
      <c r="CA320" s="204">
        <f t="shared" si="249"/>
        <v>0</v>
      </c>
      <c r="CB320" s="205">
        <f t="shared" si="249"/>
        <v>0</v>
      </c>
      <c r="CC320" s="973">
        <f>IF($Z320=1,0,IF(AND($Z320=0,BX320&gt;0),1,IF(AND($Z320=0,BZ320&gt;0),1,IF(AND($Z320=0,CB320&gt;0),1,0))))</f>
        <v>0</v>
      </c>
      <c r="CD320" s="973">
        <f t="shared" si="244"/>
        <v>0</v>
      </c>
      <c r="CE320" s="11"/>
      <c r="CF320" s="11"/>
      <c r="CG320" s="11"/>
      <c r="CH320" s="11"/>
      <c r="CI320" s="11"/>
      <c r="CJ320" s="11"/>
      <c r="CK320" s="11"/>
      <c r="CL320" s="11"/>
      <c r="CM320" s="11"/>
    </row>
    <row r="321" spans="1:91" ht="14.25" customHeight="1">
      <c r="A321" s="950" t="str">
        <f>A320</f>
        <v/>
      </c>
      <c r="B321" s="57"/>
      <c r="C321" s="2051"/>
      <c r="D321" s="2053"/>
      <c r="E321" s="2051"/>
      <c r="F321" s="2772"/>
      <c r="G321" s="1121">
        <f>Import!Q1018</f>
        <v>0</v>
      </c>
      <c r="H321" s="2774"/>
      <c r="I321" s="450"/>
      <c r="J321" s="2775"/>
      <c r="K321" s="450"/>
      <c r="L321" s="2775"/>
      <c r="M321" s="450"/>
      <c r="N321" s="2775"/>
      <c r="O321" s="450"/>
      <c r="P321" s="2775"/>
      <c r="Q321" s="11"/>
      <c r="R321" s="11"/>
      <c r="S321" s="397"/>
      <c r="T321" s="419"/>
      <c r="U321" s="444">
        <f>Import!N1019</f>
        <v>0</v>
      </c>
      <c r="V321" s="11"/>
      <c r="W321" s="306"/>
      <c r="X321" s="306"/>
      <c r="Y321" s="306"/>
      <c r="Z321" s="11"/>
      <c r="AE321" s="204"/>
      <c r="AF321" s="204"/>
      <c r="AG321" s="204"/>
      <c r="AH321" s="204"/>
      <c r="AI321" s="922"/>
      <c r="AJ321" s="205"/>
      <c r="AK321" s="973"/>
      <c r="AL321" s="973">
        <f>AL320</f>
        <v>0</v>
      </c>
      <c r="AP321" s="204"/>
      <c r="AQ321" s="204"/>
      <c r="AR321" s="204"/>
      <c r="AS321" s="204"/>
      <c r="AT321" s="204"/>
      <c r="AU321" s="205"/>
      <c r="AV321" s="973"/>
      <c r="AW321" s="973">
        <f>AW320</f>
        <v>0</v>
      </c>
      <c r="BA321" s="204"/>
      <c r="BB321" s="204"/>
      <c r="BC321" s="204"/>
      <c r="BD321" s="204"/>
      <c r="BE321" s="204"/>
      <c r="BF321" s="205"/>
      <c r="BG321" s="973"/>
      <c r="BH321" s="973">
        <f>BH320</f>
        <v>0</v>
      </c>
      <c r="BL321" s="204"/>
      <c r="BM321" s="204"/>
      <c r="BN321" s="204"/>
      <c r="BO321" s="204"/>
      <c r="BP321" s="204"/>
      <c r="BQ321" s="205"/>
      <c r="BR321" s="973"/>
      <c r="BS321" s="973">
        <f>BS320</f>
        <v>0</v>
      </c>
      <c r="BW321" s="204"/>
      <c r="BX321" s="204"/>
      <c r="BY321" s="204"/>
      <c r="BZ321" s="204"/>
      <c r="CA321" s="204"/>
      <c r="CB321" s="205"/>
      <c r="CC321" s="973"/>
      <c r="CD321" s="973">
        <f>CD320</f>
        <v>0</v>
      </c>
      <c r="CE321" s="11"/>
      <c r="CF321" s="11"/>
      <c r="CG321" s="11"/>
      <c r="CH321" s="11"/>
      <c r="CI321" s="11"/>
      <c r="CJ321" s="11"/>
      <c r="CK321" s="11"/>
      <c r="CL321" s="11"/>
      <c r="CM321" s="11"/>
    </row>
    <row r="322" spans="1:91" ht="24.75" customHeight="1">
      <c r="A322" s="949" t="str">
        <f>IF(E322&gt;0,"Wypełnione","")</f>
        <v/>
      </c>
      <c r="B322" s="57"/>
      <c r="C322" s="2050">
        <f>'Og s3a'!C1031</f>
        <v>0</v>
      </c>
      <c r="D322" s="2052">
        <f>'Og s3a'!E1031</f>
        <v>0</v>
      </c>
      <c r="E322" s="2050">
        <f>'Og s3a'!F1031</f>
        <v>0</v>
      </c>
      <c r="F322" s="2771"/>
      <c r="G322" s="448">
        <f>T322</f>
        <v>0</v>
      </c>
      <c r="H322" s="2773">
        <f>U322</f>
        <v>0</v>
      </c>
      <c r="I322" s="451"/>
      <c r="J322" s="2775"/>
      <c r="K322" s="451"/>
      <c r="L322" s="2775"/>
      <c r="M322" s="451"/>
      <c r="N322" s="2775"/>
      <c r="O322" s="451"/>
      <c r="P322" s="2775"/>
      <c r="Q322" s="11"/>
      <c r="R322" s="11"/>
      <c r="S322" s="396">
        <f>'Og s3a'!G1031</f>
        <v>0</v>
      </c>
      <c r="T322" s="398">
        <f>'Og s3a'!D1031</f>
        <v>0</v>
      </c>
      <c r="U322" s="444">
        <f>Import!N1020</f>
        <v>0</v>
      </c>
      <c r="V322" s="11"/>
      <c r="W322" s="306"/>
      <c r="X322" s="306"/>
      <c r="Y322" s="306"/>
      <c r="Z322" s="970">
        <f>IF(F322=AF$7,1,0)</f>
        <v>0</v>
      </c>
      <c r="AA322" s="970">
        <f>Z322*D322</f>
        <v>0</v>
      </c>
      <c r="AB322" s="978">
        <f>IF($Z322=0,0,IF(AF322+AH322+AJ322&gt;0,$AA322,0))</f>
        <v>0</v>
      </c>
      <c r="AC322" s="980">
        <f>IF($Z322=0,0,IF(AND(AB322=0,G323&gt;0),$AA322,0))</f>
        <v>0</v>
      </c>
      <c r="AD322" s="969">
        <f>AA322-AB322-AC322</f>
        <v>0</v>
      </c>
      <c r="AE322" s="204">
        <f t="shared" si="245"/>
        <v>0</v>
      </c>
      <c r="AF322" s="204">
        <f t="shared" si="245"/>
        <v>0</v>
      </c>
      <c r="AG322" s="204">
        <f t="shared" si="245"/>
        <v>0</v>
      </c>
      <c r="AH322" s="204">
        <f t="shared" si="245"/>
        <v>0</v>
      </c>
      <c r="AI322" s="922">
        <f t="shared" si="245"/>
        <v>0</v>
      </c>
      <c r="AJ322" s="205">
        <f t="shared" si="245"/>
        <v>0</v>
      </c>
      <c r="AK322" s="973">
        <f>IF($Z322=1,0,IF(AND($Z322=0,AF322&gt;0),1,IF(AND($Z322=0,AH322&gt;0),1,IF(AND($Z322=0,AJ322&gt;0),1,0))))</f>
        <v>0</v>
      </c>
      <c r="AL322" s="973">
        <f t="shared" si="240"/>
        <v>0</v>
      </c>
      <c r="AM322" s="978">
        <f>IF($Z322=0,0,IF(AQ322+AS322+AU322&gt;0,$AA322,0))</f>
        <v>0</v>
      </c>
      <c r="AN322" s="980">
        <f>IF($Z322=0,0,IF(AND(AM322=0,I323&gt;0),$AA322,0))</f>
        <v>0</v>
      </c>
      <c r="AO322" s="969">
        <f>$AA322-AM322-AN322</f>
        <v>0</v>
      </c>
      <c r="AP322" s="204">
        <f t="shared" si="246"/>
        <v>0</v>
      </c>
      <c r="AQ322" s="204">
        <f t="shared" si="246"/>
        <v>0</v>
      </c>
      <c r="AR322" s="204">
        <f t="shared" si="246"/>
        <v>0</v>
      </c>
      <c r="AS322" s="204">
        <f t="shared" si="246"/>
        <v>0</v>
      </c>
      <c r="AT322" s="204">
        <f t="shared" si="246"/>
        <v>0</v>
      </c>
      <c r="AU322" s="205">
        <f t="shared" si="246"/>
        <v>0</v>
      </c>
      <c r="AV322" s="973">
        <f>IF($Z322=1,0,IF(AND($Z322=0,AQ322&gt;0),1,IF(AND($Z322=0,AS322&gt;0),1,IF(AND($Z322=0,AU322&gt;0),1,0))))</f>
        <v>0</v>
      </c>
      <c r="AW322" s="973">
        <f t="shared" si="241"/>
        <v>0</v>
      </c>
      <c r="AX322" s="978">
        <f>IF($Z322=0,0,IF(BB322+BD322+BF322&gt;0,$AA322,0))</f>
        <v>0</v>
      </c>
      <c r="AY322" s="980">
        <f>IF($Z322=0,0,IF(AND(AX322=0,K323&gt;0),$AA322,0))</f>
        <v>0</v>
      </c>
      <c r="AZ322" s="969">
        <f>$AA322-AX322-AY322</f>
        <v>0</v>
      </c>
      <c r="BA322" s="204">
        <f t="shared" si="247"/>
        <v>0</v>
      </c>
      <c r="BB322" s="204">
        <f t="shared" si="247"/>
        <v>0</v>
      </c>
      <c r="BC322" s="204">
        <f t="shared" si="247"/>
        <v>0</v>
      </c>
      <c r="BD322" s="204">
        <f t="shared" si="247"/>
        <v>0</v>
      </c>
      <c r="BE322" s="204">
        <f t="shared" si="247"/>
        <v>0</v>
      </c>
      <c r="BF322" s="205">
        <f t="shared" si="247"/>
        <v>0</v>
      </c>
      <c r="BG322" s="973">
        <f>IF($Z322=1,0,IF(AND($Z322=0,BB322&gt;0),1,IF(AND($Z322=0,BD322&gt;0),1,IF(AND($Z322=0,BF322&gt;0),1,0))))</f>
        <v>0</v>
      </c>
      <c r="BH322" s="973">
        <f t="shared" si="242"/>
        <v>0</v>
      </c>
      <c r="BI322" s="978">
        <f>IF($Z322=0,0,IF(BM322+BO322+BQ322&gt;0,$AA322,0))</f>
        <v>0</v>
      </c>
      <c r="BJ322" s="980">
        <f>IF($Z322=0,0,IF(AND(BI322=0,M323&gt;0),$AA322,0))</f>
        <v>0</v>
      </c>
      <c r="BK322" s="969">
        <f>$AA322-BI322-BJ322</f>
        <v>0</v>
      </c>
      <c r="BL322" s="204">
        <f t="shared" si="248"/>
        <v>0</v>
      </c>
      <c r="BM322" s="204">
        <f t="shared" si="248"/>
        <v>0</v>
      </c>
      <c r="BN322" s="204">
        <f t="shared" si="248"/>
        <v>0</v>
      </c>
      <c r="BO322" s="204">
        <f t="shared" si="248"/>
        <v>0</v>
      </c>
      <c r="BP322" s="204">
        <f t="shared" si="248"/>
        <v>0</v>
      </c>
      <c r="BQ322" s="205">
        <f t="shared" si="248"/>
        <v>0</v>
      </c>
      <c r="BR322" s="973">
        <f>IF($Z322=1,0,IF(AND($Z322=0,BM322&gt;0),1,IF(AND($Z322=0,BO322&gt;0),1,IF(AND($Z322=0,BQ322&gt;0),1,0))))</f>
        <v>0</v>
      </c>
      <c r="BS322" s="973">
        <f t="shared" si="243"/>
        <v>0</v>
      </c>
      <c r="BT322" s="978">
        <f>IF($Z322=0,0,IF(BX322+BZ322+CB322&gt;0,$AA322,0))</f>
        <v>0</v>
      </c>
      <c r="BU322" s="980">
        <f>IF($Z322=0,0,IF(AND(BT322=0,O323&gt;0),$AA322,0))</f>
        <v>0</v>
      </c>
      <c r="BV322" s="969">
        <f>$AA322-BT322-BU322</f>
        <v>0</v>
      </c>
      <c r="BW322" s="204">
        <f t="shared" si="249"/>
        <v>0</v>
      </c>
      <c r="BX322" s="204">
        <f t="shared" si="249"/>
        <v>0</v>
      </c>
      <c r="BY322" s="204">
        <f t="shared" si="249"/>
        <v>0</v>
      </c>
      <c r="BZ322" s="204">
        <f t="shared" si="249"/>
        <v>0</v>
      </c>
      <c r="CA322" s="204">
        <f t="shared" si="249"/>
        <v>0</v>
      </c>
      <c r="CB322" s="205">
        <f t="shared" si="249"/>
        <v>0</v>
      </c>
      <c r="CC322" s="973">
        <f>IF($Z322=1,0,IF(AND($Z322=0,BX322&gt;0),1,IF(AND($Z322=0,BZ322&gt;0),1,IF(AND($Z322=0,CB322&gt;0),1,0))))</f>
        <v>0</v>
      </c>
      <c r="CD322" s="973">
        <f t="shared" si="244"/>
        <v>0</v>
      </c>
      <c r="CE322" s="11"/>
      <c r="CF322" s="11"/>
      <c r="CG322" s="11"/>
      <c r="CH322" s="11"/>
      <c r="CI322" s="11"/>
      <c r="CJ322" s="11"/>
      <c r="CK322" s="11"/>
      <c r="CL322" s="11"/>
      <c r="CM322" s="11"/>
    </row>
    <row r="323" spans="1:91" ht="14.25" customHeight="1">
      <c r="A323" s="950" t="str">
        <f>A322</f>
        <v/>
      </c>
      <c r="B323" s="57"/>
      <c r="C323" s="2051"/>
      <c r="D323" s="2053"/>
      <c r="E323" s="2051"/>
      <c r="F323" s="2772"/>
      <c r="G323" s="1121">
        <f>Import!Q1020</f>
        <v>0</v>
      </c>
      <c r="H323" s="2774"/>
      <c r="I323" s="450"/>
      <c r="J323" s="2775"/>
      <c r="K323" s="450"/>
      <c r="L323" s="2775"/>
      <c r="M323" s="450"/>
      <c r="N323" s="2775"/>
      <c r="O323" s="450"/>
      <c r="P323" s="2775"/>
      <c r="Q323" s="11"/>
      <c r="R323" s="11"/>
      <c r="S323" s="397"/>
      <c r="T323" s="419"/>
      <c r="U323" s="444">
        <f>Import!N1021</f>
        <v>0</v>
      </c>
      <c r="V323" s="11"/>
      <c r="W323" s="306"/>
      <c r="X323" s="306"/>
      <c r="Y323" s="306"/>
      <c r="Z323" s="11"/>
      <c r="AE323" s="204"/>
      <c r="AF323" s="204"/>
      <c r="AG323" s="204"/>
      <c r="AH323" s="204"/>
      <c r="AI323" s="922"/>
      <c r="AJ323" s="205"/>
      <c r="AK323" s="973"/>
      <c r="AL323" s="973">
        <f>AL322</f>
        <v>0</v>
      </c>
      <c r="AP323" s="204"/>
      <c r="AQ323" s="204"/>
      <c r="AR323" s="204"/>
      <c r="AS323" s="204"/>
      <c r="AT323" s="204"/>
      <c r="AU323" s="205"/>
      <c r="AV323" s="973"/>
      <c r="AW323" s="973">
        <f>AW322</f>
        <v>0</v>
      </c>
      <c r="BA323" s="204"/>
      <c r="BB323" s="204"/>
      <c r="BC323" s="204"/>
      <c r="BD323" s="204"/>
      <c r="BE323" s="204"/>
      <c r="BF323" s="205"/>
      <c r="BG323" s="973"/>
      <c r="BH323" s="973">
        <f>BH322</f>
        <v>0</v>
      </c>
      <c r="BL323" s="204"/>
      <c r="BM323" s="204"/>
      <c r="BN323" s="204"/>
      <c r="BO323" s="204"/>
      <c r="BP323" s="204"/>
      <c r="BQ323" s="205"/>
      <c r="BR323" s="973"/>
      <c r="BS323" s="973">
        <f>BS322</f>
        <v>0</v>
      </c>
      <c r="BW323" s="204"/>
      <c r="BX323" s="204"/>
      <c r="BY323" s="204"/>
      <c r="BZ323" s="204"/>
      <c r="CA323" s="204"/>
      <c r="CB323" s="205"/>
      <c r="CC323" s="973"/>
      <c r="CD323" s="973">
        <f>CD322</f>
        <v>0</v>
      </c>
      <c r="CE323" s="11"/>
      <c r="CF323" s="11"/>
      <c r="CG323" s="11"/>
      <c r="CH323" s="11"/>
      <c r="CI323" s="11"/>
      <c r="CJ323" s="11"/>
      <c r="CK323" s="11"/>
      <c r="CL323" s="11"/>
      <c r="CM323" s="11"/>
    </row>
    <row r="324" spans="1:91" ht="24.75" customHeight="1">
      <c r="A324" s="949" t="str">
        <f>IF(E324&gt;0,"Wypełnione","")</f>
        <v/>
      </c>
      <c r="B324" s="57"/>
      <c r="C324" s="2050">
        <f>'Og s3a'!C1033</f>
        <v>0</v>
      </c>
      <c r="D324" s="2052">
        <f>'Og s3a'!E1033</f>
        <v>0</v>
      </c>
      <c r="E324" s="2050">
        <f>'Og s3a'!F1033</f>
        <v>0</v>
      </c>
      <c r="F324" s="2771"/>
      <c r="G324" s="448">
        <f>T324</f>
        <v>0</v>
      </c>
      <c r="H324" s="2773">
        <f>U324</f>
        <v>0</v>
      </c>
      <c r="I324" s="451"/>
      <c r="J324" s="2775"/>
      <c r="K324" s="451"/>
      <c r="L324" s="2775"/>
      <c r="M324" s="451"/>
      <c r="N324" s="2775"/>
      <c r="O324" s="451"/>
      <c r="P324" s="2775"/>
      <c r="Q324" s="11"/>
      <c r="R324" s="11"/>
      <c r="S324" s="396">
        <f>'Og s3a'!G1033</f>
        <v>0</v>
      </c>
      <c r="T324" s="398">
        <f>'Og s3a'!D1033</f>
        <v>0</v>
      </c>
      <c r="U324" s="444">
        <f>Import!N1022</f>
        <v>0</v>
      </c>
      <c r="V324" s="11"/>
      <c r="W324" s="306"/>
      <c r="X324" s="306"/>
      <c r="Y324" s="306"/>
      <c r="Z324" s="970">
        <f>IF(F324=AF$7,1,0)</f>
        <v>0</v>
      </c>
      <c r="AA324" s="970">
        <f>Z324*D324</f>
        <v>0</v>
      </c>
      <c r="AB324" s="978">
        <f>IF($Z324=0,0,IF(AF324+AH324+AJ324&gt;0,$AA324,0))</f>
        <v>0</v>
      </c>
      <c r="AC324" s="980">
        <f>IF($Z324=0,0,IF(AND(AB324=0,G325&gt;0),$AA324,0))</f>
        <v>0</v>
      </c>
      <c r="AD324" s="969">
        <f>AA324-AB324-AC324</f>
        <v>0</v>
      </c>
      <c r="AE324" s="204">
        <f t="shared" si="245"/>
        <v>0</v>
      </c>
      <c r="AF324" s="204">
        <f t="shared" si="245"/>
        <v>0</v>
      </c>
      <c r="AG324" s="204">
        <f t="shared" si="245"/>
        <v>0</v>
      </c>
      <c r="AH324" s="204">
        <f t="shared" si="245"/>
        <v>0</v>
      </c>
      <c r="AI324" s="922">
        <f t="shared" si="245"/>
        <v>0</v>
      </c>
      <c r="AJ324" s="205">
        <f t="shared" si="245"/>
        <v>0</v>
      </c>
      <c r="AK324" s="973">
        <f>IF($Z324=1,0,IF(AND($Z324=0,AF324&gt;0),1,IF(AND($Z324=0,AH324&gt;0),1,IF(AND($Z324=0,AJ324&gt;0),1,0))))</f>
        <v>0</v>
      </c>
      <c r="AL324" s="973">
        <f t="shared" si="240"/>
        <v>0</v>
      </c>
      <c r="AM324" s="978">
        <f>IF($Z324=0,0,IF(AQ324+AS324+AU324&gt;0,$AA324,0))</f>
        <v>0</v>
      </c>
      <c r="AN324" s="980">
        <f>IF($Z324=0,0,IF(AND(AM324=0,I325&gt;0),$AA324,0))</f>
        <v>0</v>
      </c>
      <c r="AO324" s="969">
        <f>$AA324-AM324-AN324</f>
        <v>0</v>
      </c>
      <c r="AP324" s="204">
        <f t="shared" si="246"/>
        <v>0</v>
      </c>
      <c r="AQ324" s="204">
        <f t="shared" si="246"/>
        <v>0</v>
      </c>
      <c r="AR324" s="204">
        <f t="shared" si="246"/>
        <v>0</v>
      </c>
      <c r="AS324" s="204">
        <f t="shared" si="246"/>
        <v>0</v>
      </c>
      <c r="AT324" s="204">
        <f t="shared" si="246"/>
        <v>0</v>
      </c>
      <c r="AU324" s="205">
        <f t="shared" si="246"/>
        <v>0</v>
      </c>
      <c r="AV324" s="973">
        <f>IF($Z324=1,0,IF(AND($Z324=0,AQ324&gt;0),1,IF(AND($Z324=0,AS324&gt;0),1,IF(AND($Z324=0,AU324&gt;0),1,0))))</f>
        <v>0</v>
      </c>
      <c r="AW324" s="973">
        <f t="shared" si="241"/>
        <v>0</v>
      </c>
      <c r="AX324" s="978">
        <f>IF($Z324=0,0,IF(BB324+BD324+BF324&gt;0,$AA324,0))</f>
        <v>0</v>
      </c>
      <c r="AY324" s="980">
        <f>IF($Z324=0,0,IF(AND(AX324=0,K325&gt;0),$AA324,0))</f>
        <v>0</v>
      </c>
      <c r="AZ324" s="969">
        <f>$AA324-AX324-AY324</f>
        <v>0</v>
      </c>
      <c r="BA324" s="204">
        <f t="shared" si="247"/>
        <v>0</v>
      </c>
      <c r="BB324" s="204">
        <f t="shared" si="247"/>
        <v>0</v>
      </c>
      <c r="BC324" s="204">
        <f t="shared" si="247"/>
        <v>0</v>
      </c>
      <c r="BD324" s="204">
        <f t="shared" si="247"/>
        <v>0</v>
      </c>
      <c r="BE324" s="204">
        <f t="shared" si="247"/>
        <v>0</v>
      </c>
      <c r="BF324" s="205">
        <f t="shared" si="247"/>
        <v>0</v>
      </c>
      <c r="BG324" s="973">
        <f>IF($Z324=1,0,IF(AND($Z324=0,BB324&gt;0),1,IF(AND($Z324=0,BD324&gt;0),1,IF(AND($Z324=0,BF324&gt;0),1,0))))</f>
        <v>0</v>
      </c>
      <c r="BH324" s="973">
        <f t="shared" si="242"/>
        <v>0</v>
      </c>
      <c r="BI324" s="978">
        <f>IF($Z324=0,0,IF(BM324+BO324+BQ324&gt;0,$AA324,0))</f>
        <v>0</v>
      </c>
      <c r="BJ324" s="980">
        <f>IF($Z324=0,0,IF(AND(BI324=0,M325&gt;0),$AA324,0))</f>
        <v>0</v>
      </c>
      <c r="BK324" s="969">
        <f>$AA324-BI324-BJ324</f>
        <v>0</v>
      </c>
      <c r="BL324" s="204">
        <f t="shared" si="248"/>
        <v>0</v>
      </c>
      <c r="BM324" s="204">
        <f t="shared" si="248"/>
        <v>0</v>
      </c>
      <c r="BN324" s="204">
        <f t="shared" si="248"/>
        <v>0</v>
      </c>
      <c r="BO324" s="204">
        <f t="shared" si="248"/>
        <v>0</v>
      </c>
      <c r="BP324" s="204">
        <f t="shared" si="248"/>
        <v>0</v>
      </c>
      <c r="BQ324" s="205">
        <f t="shared" si="248"/>
        <v>0</v>
      </c>
      <c r="BR324" s="973">
        <f>IF($Z324=1,0,IF(AND($Z324=0,BM324&gt;0),1,IF(AND($Z324=0,BO324&gt;0),1,IF(AND($Z324=0,BQ324&gt;0),1,0))))</f>
        <v>0</v>
      </c>
      <c r="BS324" s="973">
        <f t="shared" si="243"/>
        <v>0</v>
      </c>
      <c r="BT324" s="978">
        <f>IF($Z324=0,0,IF(BX324+BZ324+CB324&gt;0,$AA324,0))</f>
        <v>0</v>
      </c>
      <c r="BU324" s="980">
        <f>IF($Z324=0,0,IF(AND(BT324=0,O325&gt;0),$AA324,0))</f>
        <v>0</v>
      </c>
      <c r="BV324" s="969">
        <f>$AA324-BT324-BU324</f>
        <v>0</v>
      </c>
      <c r="BW324" s="204">
        <f t="shared" si="249"/>
        <v>0</v>
      </c>
      <c r="BX324" s="204">
        <f t="shared" si="249"/>
        <v>0</v>
      </c>
      <c r="BY324" s="204">
        <f t="shared" si="249"/>
        <v>0</v>
      </c>
      <c r="BZ324" s="204">
        <f t="shared" si="249"/>
        <v>0</v>
      </c>
      <c r="CA324" s="204">
        <f t="shared" si="249"/>
        <v>0</v>
      </c>
      <c r="CB324" s="205">
        <f t="shared" si="249"/>
        <v>0</v>
      </c>
      <c r="CC324" s="973">
        <f>IF($Z324=1,0,IF(AND($Z324=0,BX324&gt;0),1,IF(AND($Z324=0,BZ324&gt;0),1,IF(AND($Z324=0,CB324&gt;0),1,0))))</f>
        <v>0</v>
      </c>
      <c r="CD324" s="973">
        <f t="shared" si="244"/>
        <v>0</v>
      </c>
      <c r="CE324" s="11"/>
      <c r="CF324" s="11"/>
      <c r="CG324" s="11"/>
      <c r="CH324" s="11"/>
      <c r="CI324" s="11"/>
      <c r="CJ324" s="11"/>
      <c r="CK324" s="11"/>
      <c r="CL324" s="11"/>
      <c r="CM324" s="11"/>
    </row>
    <row r="325" spans="1:91" ht="14.25" customHeight="1">
      <c r="A325" s="950" t="str">
        <f>A324</f>
        <v/>
      </c>
      <c r="B325" s="57"/>
      <c r="C325" s="2051"/>
      <c r="D325" s="2053"/>
      <c r="E325" s="2051"/>
      <c r="F325" s="2772"/>
      <c r="G325" s="1121">
        <f>Import!Q1022</f>
        <v>0</v>
      </c>
      <c r="H325" s="2774"/>
      <c r="I325" s="450"/>
      <c r="J325" s="2775"/>
      <c r="K325" s="450"/>
      <c r="L325" s="2775"/>
      <c r="M325" s="450"/>
      <c r="N325" s="2775"/>
      <c r="O325" s="450"/>
      <c r="P325" s="2775"/>
      <c r="Q325" s="11"/>
      <c r="R325" s="11"/>
      <c r="S325" s="397"/>
      <c r="T325" s="419"/>
      <c r="U325" s="444">
        <f>Import!N1023</f>
        <v>0</v>
      </c>
      <c r="V325" s="11"/>
      <c r="W325" s="306"/>
      <c r="X325" s="306"/>
      <c r="Y325" s="306"/>
      <c r="Z325" s="11"/>
      <c r="AE325" s="204"/>
      <c r="AF325" s="204"/>
      <c r="AG325" s="204"/>
      <c r="AH325" s="204"/>
      <c r="AI325" s="922"/>
      <c r="AJ325" s="205"/>
      <c r="AK325" s="973"/>
      <c r="AL325" s="973">
        <f>AL324</f>
        <v>0</v>
      </c>
      <c r="AP325" s="204"/>
      <c r="AQ325" s="204"/>
      <c r="AR325" s="204"/>
      <c r="AS325" s="204"/>
      <c r="AT325" s="204"/>
      <c r="AU325" s="205"/>
      <c r="AV325" s="973"/>
      <c r="AW325" s="973">
        <f>AW324</f>
        <v>0</v>
      </c>
      <c r="BA325" s="204"/>
      <c r="BB325" s="204"/>
      <c r="BC325" s="204"/>
      <c r="BD325" s="204"/>
      <c r="BE325" s="204"/>
      <c r="BF325" s="205"/>
      <c r="BG325" s="973"/>
      <c r="BH325" s="973">
        <f>BH324</f>
        <v>0</v>
      </c>
      <c r="BL325" s="204"/>
      <c r="BM325" s="204"/>
      <c r="BN325" s="204"/>
      <c r="BO325" s="204"/>
      <c r="BP325" s="204"/>
      <c r="BQ325" s="205"/>
      <c r="BR325" s="973"/>
      <c r="BS325" s="973">
        <f>BS324</f>
        <v>0</v>
      </c>
      <c r="BW325" s="204"/>
      <c r="BX325" s="204"/>
      <c r="BY325" s="204"/>
      <c r="BZ325" s="204"/>
      <c r="CA325" s="204"/>
      <c r="CB325" s="205"/>
      <c r="CC325" s="973"/>
      <c r="CD325" s="973">
        <f>CD324</f>
        <v>0</v>
      </c>
      <c r="CE325" s="11"/>
      <c r="CF325" s="11"/>
      <c r="CG325" s="11"/>
      <c r="CH325" s="11"/>
      <c r="CI325" s="11"/>
      <c r="CJ325" s="11"/>
      <c r="CK325" s="11"/>
      <c r="CL325" s="11"/>
      <c r="CM325" s="11"/>
    </row>
    <row r="326" spans="1:91" ht="24.75" customHeight="1">
      <c r="A326" s="949" t="str">
        <f>IF(E326&gt;0,"Wypełnione","")</f>
        <v/>
      </c>
      <c r="B326" s="57"/>
      <c r="C326" s="2050">
        <f>'Og s3a'!C1035</f>
        <v>0</v>
      </c>
      <c r="D326" s="2052">
        <f>'Og s3a'!E1035</f>
        <v>0</v>
      </c>
      <c r="E326" s="2050">
        <f>'Og s3a'!F1035</f>
        <v>0</v>
      </c>
      <c r="F326" s="2771"/>
      <c r="G326" s="448">
        <f>T326</f>
        <v>0</v>
      </c>
      <c r="H326" s="2773">
        <f>U326</f>
        <v>0</v>
      </c>
      <c r="I326" s="451"/>
      <c r="J326" s="2775"/>
      <c r="K326" s="451"/>
      <c r="L326" s="2775"/>
      <c r="M326" s="451"/>
      <c r="N326" s="2775"/>
      <c r="O326" s="451"/>
      <c r="P326" s="2775"/>
      <c r="Q326" s="11"/>
      <c r="R326" s="11"/>
      <c r="S326" s="396">
        <f>'Og s3a'!G1035</f>
        <v>0</v>
      </c>
      <c r="T326" s="398">
        <f>'Og s3a'!D1035</f>
        <v>0</v>
      </c>
      <c r="U326" s="444">
        <f>Import!N1024</f>
        <v>0</v>
      </c>
      <c r="V326" s="11"/>
      <c r="W326" s="306"/>
      <c r="X326" s="306"/>
      <c r="Y326" s="306"/>
      <c r="Z326" s="970">
        <f>IF(F326=AF$7,1,0)</f>
        <v>0</v>
      </c>
      <c r="AA326" s="970">
        <f>Z326*D326</f>
        <v>0</v>
      </c>
      <c r="AB326" s="978">
        <f>IF($Z326=0,0,IF(AF326+AH326+AJ326&gt;0,$AA326,0))</f>
        <v>0</v>
      </c>
      <c r="AC326" s="980">
        <f>IF($Z326=0,0,IF(AND(AB326=0,G327&gt;0),$AA326,0))</f>
        <v>0</v>
      </c>
      <c r="AD326" s="969">
        <f>AA326-AB326-AC326</f>
        <v>0</v>
      </c>
      <c r="AE326" s="204">
        <f t="shared" si="245"/>
        <v>0</v>
      </c>
      <c r="AF326" s="204">
        <f t="shared" si="245"/>
        <v>0</v>
      </c>
      <c r="AG326" s="204">
        <f t="shared" si="245"/>
        <v>0</v>
      </c>
      <c r="AH326" s="204">
        <f t="shared" si="245"/>
        <v>0</v>
      </c>
      <c r="AI326" s="922">
        <f t="shared" si="245"/>
        <v>0</v>
      </c>
      <c r="AJ326" s="205">
        <f t="shared" si="245"/>
        <v>0</v>
      </c>
      <c r="AK326" s="973">
        <f>IF($Z326=1,0,IF(AND($Z326=0,AF326&gt;0),1,IF(AND($Z326=0,AH326&gt;0),1,IF(AND($Z326=0,AJ326&gt;0),1,0))))</f>
        <v>0</v>
      </c>
      <c r="AL326" s="973">
        <f t="shared" si="240"/>
        <v>0</v>
      </c>
      <c r="AM326" s="978">
        <f>IF($Z326=0,0,IF(AQ326+AS326+AU326&gt;0,$AA326,0))</f>
        <v>0</v>
      </c>
      <c r="AN326" s="980">
        <f>IF($Z326=0,0,IF(AND(AM326=0,I327&gt;0),$AA326,0))</f>
        <v>0</v>
      </c>
      <c r="AO326" s="969">
        <f>$AA326-AM326-AN326</f>
        <v>0</v>
      </c>
      <c r="AP326" s="204">
        <f t="shared" si="246"/>
        <v>0</v>
      </c>
      <c r="AQ326" s="204">
        <f t="shared" si="246"/>
        <v>0</v>
      </c>
      <c r="AR326" s="204">
        <f t="shared" si="246"/>
        <v>0</v>
      </c>
      <c r="AS326" s="204">
        <f t="shared" si="246"/>
        <v>0</v>
      </c>
      <c r="AT326" s="204">
        <f t="shared" si="246"/>
        <v>0</v>
      </c>
      <c r="AU326" s="205">
        <f t="shared" si="246"/>
        <v>0</v>
      </c>
      <c r="AV326" s="973">
        <f>IF($Z326=1,0,IF(AND($Z326=0,AQ326&gt;0),1,IF(AND($Z326=0,AS326&gt;0),1,IF(AND($Z326=0,AU326&gt;0),1,0))))</f>
        <v>0</v>
      </c>
      <c r="AW326" s="973">
        <f t="shared" si="241"/>
        <v>0</v>
      </c>
      <c r="AX326" s="978">
        <f>IF($Z326=0,0,IF(BB326+BD326+BF326&gt;0,$AA326,0))</f>
        <v>0</v>
      </c>
      <c r="AY326" s="980">
        <f>IF($Z326=0,0,IF(AND(AX326=0,K327&gt;0),$AA326,0))</f>
        <v>0</v>
      </c>
      <c r="AZ326" s="969">
        <f>$AA326-AX326-AY326</f>
        <v>0</v>
      </c>
      <c r="BA326" s="204">
        <f t="shared" si="247"/>
        <v>0</v>
      </c>
      <c r="BB326" s="204">
        <f t="shared" si="247"/>
        <v>0</v>
      </c>
      <c r="BC326" s="204">
        <f t="shared" si="247"/>
        <v>0</v>
      </c>
      <c r="BD326" s="204">
        <f t="shared" si="247"/>
        <v>0</v>
      </c>
      <c r="BE326" s="204">
        <f t="shared" si="247"/>
        <v>0</v>
      </c>
      <c r="BF326" s="205">
        <f t="shared" si="247"/>
        <v>0</v>
      </c>
      <c r="BG326" s="973">
        <f>IF($Z326=1,0,IF(AND($Z326=0,BB326&gt;0),1,IF(AND($Z326=0,BD326&gt;0),1,IF(AND($Z326=0,BF326&gt;0),1,0))))</f>
        <v>0</v>
      </c>
      <c r="BH326" s="973">
        <f t="shared" si="242"/>
        <v>0</v>
      </c>
      <c r="BI326" s="978">
        <f>IF($Z326=0,0,IF(BM326+BO326+BQ326&gt;0,$AA326,0))</f>
        <v>0</v>
      </c>
      <c r="BJ326" s="980">
        <f>IF($Z326=0,0,IF(AND(BI326=0,M327&gt;0),$AA326,0))</f>
        <v>0</v>
      </c>
      <c r="BK326" s="969">
        <f>$AA326-BI326-BJ326</f>
        <v>0</v>
      </c>
      <c r="BL326" s="204">
        <f t="shared" si="248"/>
        <v>0</v>
      </c>
      <c r="BM326" s="204">
        <f t="shared" si="248"/>
        <v>0</v>
      </c>
      <c r="BN326" s="204">
        <f t="shared" si="248"/>
        <v>0</v>
      </c>
      <c r="BO326" s="204">
        <f t="shared" si="248"/>
        <v>0</v>
      </c>
      <c r="BP326" s="204">
        <f t="shared" si="248"/>
        <v>0</v>
      </c>
      <c r="BQ326" s="205">
        <f t="shared" si="248"/>
        <v>0</v>
      </c>
      <c r="BR326" s="973">
        <f>IF($Z326=1,0,IF(AND($Z326=0,BM326&gt;0),1,IF(AND($Z326=0,BO326&gt;0),1,IF(AND($Z326=0,BQ326&gt;0),1,0))))</f>
        <v>0</v>
      </c>
      <c r="BS326" s="973">
        <f t="shared" si="243"/>
        <v>0</v>
      </c>
      <c r="BT326" s="978">
        <f>IF($Z326=0,0,IF(BX326+BZ326+CB326&gt;0,$AA326,0))</f>
        <v>0</v>
      </c>
      <c r="BU326" s="980">
        <f>IF($Z326=0,0,IF(AND(BT326=0,O327&gt;0),$AA326,0))</f>
        <v>0</v>
      </c>
      <c r="BV326" s="969">
        <f>$AA326-BT326-BU326</f>
        <v>0</v>
      </c>
      <c r="BW326" s="204">
        <f t="shared" si="249"/>
        <v>0</v>
      </c>
      <c r="BX326" s="204">
        <f t="shared" si="249"/>
        <v>0</v>
      </c>
      <c r="BY326" s="204">
        <f t="shared" si="249"/>
        <v>0</v>
      </c>
      <c r="BZ326" s="204">
        <f t="shared" si="249"/>
        <v>0</v>
      </c>
      <c r="CA326" s="204">
        <f t="shared" si="249"/>
        <v>0</v>
      </c>
      <c r="CB326" s="205">
        <f t="shared" si="249"/>
        <v>0</v>
      </c>
      <c r="CC326" s="973">
        <f>IF($Z326=1,0,IF(AND($Z326=0,BX326&gt;0),1,IF(AND($Z326=0,BZ326&gt;0),1,IF(AND($Z326=0,CB326&gt;0),1,0))))</f>
        <v>0</v>
      </c>
      <c r="CD326" s="973">
        <f t="shared" si="244"/>
        <v>0</v>
      </c>
      <c r="CE326" s="11"/>
      <c r="CF326" s="11"/>
      <c r="CG326" s="11"/>
      <c r="CH326" s="11"/>
      <c r="CI326" s="11"/>
      <c r="CJ326" s="11"/>
      <c r="CK326" s="11"/>
      <c r="CL326" s="11"/>
      <c r="CM326" s="11"/>
    </row>
    <row r="327" spans="1:91" ht="14.25" customHeight="1">
      <c r="A327" s="950" t="str">
        <f>A326</f>
        <v/>
      </c>
      <c r="B327" s="57"/>
      <c r="C327" s="2051"/>
      <c r="D327" s="2053"/>
      <c r="E327" s="2051"/>
      <c r="F327" s="2772"/>
      <c r="G327" s="1121">
        <f>Import!Q1024</f>
        <v>0</v>
      </c>
      <c r="H327" s="2774"/>
      <c r="I327" s="450"/>
      <c r="J327" s="2775"/>
      <c r="K327" s="450"/>
      <c r="L327" s="2775"/>
      <c r="M327" s="450"/>
      <c r="N327" s="2775"/>
      <c r="O327" s="450"/>
      <c r="P327" s="2775"/>
      <c r="Q327" s="11"/>
      <c r="R327" s="11"/>
      <c r="S327" s="397"/>
      <c r="T327" s="419"/>
      <c r="U327" s="444">
        <f>Import!N1025</f>
        <v>0</v>
      </c>
      <c r="V327" s="11"/>
      <c r="W327" s="306"/>
      <c r="X327" s="306"/>
      <c r="Y327" s="306"/>
      <c r="Z327" s="11"/>
      <c r="AE327" s="204"/>
      <c r="AF327" s="204"/>
      <c r="AG327" s="204"/>
      <c r="AH327" s="204"/>
      <c r="AI327" s="922"/>
      <c r="AJ327" s="205"/>
      <c r="AK327" s="973"/>
      <c r="AL327" s="973">
        <f>AL326</f>
        <v>0</v>
      </c>
      <c r="AP327" s="204"/>
      <c r="AQ327" s="204"/>
      <c r="AR327" s="204"/>
      <c r="AS327" s="204"/>
      <c r="AT327" s="204"/>
      <c r="AU327" s="205"/>
      <c r="AV327" s="973"/>
      <c r="AW327" s="973">
        <f>AW326</f>
        <v>0</v>
      </c>
      <c r="BA327" s="204"/>
      <c r="BB327" s="204"/>
      <c r="BC327" s="204"/>
      <c r="BD327" s="204"/>
      <c r="BE327" s="204"/>
      <c r="BF327" s="205"/>
      <c r="BG327" s="973"/>
      <c r="BH327" s="973">
        <f>BH326</f>
        <v>0</v>
      </c>
      <c r="BL327" s="204"/>
      <c r="BM327" s="204"/>
      <c r="BN327" s="204"/>
      <c r="BO327" s="204"/>
      <c r="BP327" s="204"/>
      <c r="BQ327" s="205"/>
      <c r="BR327" s="973"/>
      <c r="BS327" s="973">
        <f>BS326</f>
        <v>0</v>
      </c>
      <c r="BW327" s="204"/>
      <c r="BX327" s="204"/>
      <c r="BY327" s="204"/>
      <c r="BZ327" s="204"/>
      <c r="CA327" s="204"/>
      <c r="CB327" s="205"/>
      <c r="CC327" s="973"/>
      <c r="CD327" s="973">
        <f>CD326</f>
        <v>0</v>
      </c>
      <c r="CE327" s="11"/>
      <c r="CF327" s="11"/>
      <c r="CG327" s="11"/>
      <c r="CH327" s="11"/>
      <c r="CI327" s="11"/>
      <c r="CJ327" s="11"/>
      <c r="CK327" s="11"/>
      <c r="CL327" s="11"/>
      <c r="CM327" s="11"/>
    </row>
    <row r="328" spans="1:91" ht="24.75" customHeight="1">
      <c r="A328" s="949" t="str">
        <f>IF(E328&gt;0,"Wypełnione","")</f>
        <v/>
      </c>
      <c r="B328" s="57"/>
      <c r="C328" s="2050">
        <f>'Og s3a'!C1037</f>
        <v>0</v>
      </c>
      <c r="D328" s="2052">
        <f>'Og s3a'!E1037</f>
        <v>0</v>
      </c>
      <c r="E328" s="2050">
        <f>'Og s3a'!F1037</f>
        <v>0</v>
      </c>
      <c r="F328" s="2771"/>
      <c r="G328" s="448">
        <f>T328</f>
        <v>0</v>
      </c>
      <c r="H328" s="2773">
        <f>U328</f>
        <v>0</v>
      </c>
      <c r="I328" s="451"/>
      <c r="J328" s="2775"/>
      <c r="K328" s="451"/>
      <c r="L328" s="2775"/>
      <c r="M328" s="451"/>
      <c r="N328" s="2775"/>
      <c r="O328" s="451"/>
      <c r="P328" s="2775"/>
      <c r="Q328" s="11"/>
      <c r="R328" s="11"/>
      <c r="S328" s="396">
        <f>'Og s3a'!G1037</f>
        <v>0</v>
      </c>
      <c r="T328" s="398">
        <f>'Og s3a'!D1037</f>
        <v>0</v>
      </c>
      <c r="U328" s="444">
        <f>Import!N1026</f>
        <v>0</v>
      </c>
      <c r="V328" s="11"/>
      <c r="W328" s="306"/>
      <c r="X328" s="306"/>
      <c r="Y328" s="306"/>
      <c r="Z328" s="970">
        <f>IF(F328=AF$7,1,0)</f>
        <v>0</v>
      </c>
      <c r="AA328" s="970">
        <f>Z328*D328</f>
        <v>0</v>
      </c>
      <c r="AB328" s="978">
        <f>IF($Z328=0,0,IF(AF328+AH328+AJ328&gt;0,$AA328,0))</f>
        <v>0</v>
      </c>
      <c r="AC328" s="980">
        <f>IF($Z328=0,0,IF(AND(AB328=0,G329&gt;0),$AA328,0))</f>
        <v>0</v>
      </c>
      <c r="AD328" s="969">
        <f>AA328-AB328-AC328</f>
        <v>0</v>
      </c>
      <c r="AE328" s="204">
        <f t="shared" si="245"/>
        <v>0</v>
      </c>
      <c r="AF328" s="204">
        <f t="shared" si="245"/>
        <v>0</v>
      </c>
      <c r="AG328" s="204">
        <f t="shared" si="245"/>
        <v>0</v>
      </c>
      <c r="AH328" s="204">
        <f t="shared" si="245"/>
        <v>0</v>
      </c>
      <c r="AI328" s="922">
        <f t="shared" si="245"/>
        <v>0</v>
      </c>
      <c r="AJ328" s="205">
        <f t="shared" si="245"/>
        <v>0</v>
      </c>
      <c r="AK328" s="973">
        <f>IF($Z328=1,0,IF(AND($Z328=0,AF328&gt;0),1,IF(AND($Z328=0,AH328&gt;0),1,IF(AND($Z328=0,AJ328&gt;0),1,0))))</f>
        <v>0</v>
      </c>
      <c r="AL328" s="973">
        <f t="shared" si="240"/>
        <v>0</v>
      </c>
      <c r="AM328" s="978">
        <f>IF($Z328=0,0,IF(AQ328+AS328+AU328&gt;0,$AA328,0))</f>
        <v>0</v>
      </c>
      <c r="AN328" s="980">
        <f>IF($Z328=0,0,IF(AND(AM328=0,I329&gt;0),$AA328,0))</f>
        <v>0</v>
      </c>
      <c r="AO328" s="969">
        <f>$AA328-AM328-AN328</f>
        <v>0</v>
      </c>
      <c r="AP328" s="204">
        <f t="shared" si="246"/>
        <v>0</v>
      </c>
      <c r="AQ328" s="204">
        <f t="shared" si="246"/>
        <v>0</v>
      </c>
      <c r="AR328" s="204">
        <f t="shared" si="246"/>
        <v>0</v>
      </c>
      <c r="AS328" s="204">
        <f t="shared" si="246"/>
        <v>0</v>
      </c>
      <c r="AT328" s="204">
        <f t="shared" si="246"/>
        <v>0</v>
      </c>
      <c r="AU328" s="205">
        <f t="shared" si="246"/>
        <v>0</v>
      </c>
      <c r="AV328" s="973">
        <f>IF($Z328=1,0,IF(AND($Z328=0,AQ328&gt;0),1,IF(AND($Z328=0,AS328&gt;0),1,IF(AND($Z328=0,AU328&gt;0),1,0))))</f>
        <v>0</v>
      </c>
      <c r="AW328" s="973">
        <f t="shared" si="241"/>
        <v>0</v>
      </c>
      <c r="AX328" s="978">
        <f>IF($Z328=0,0,IF(BB328+BD328+BF328&gt;0,$AA328,0))</f>
        <v>0</v>
      </c>
      <c r="AY328" s="980">
        <f>IF($Z328=0,0,IF(AND(AX328=0,K329&gt;0),$AA328,0))</f>
        <v>0</v>
      </c>
      <c r="AZ328" s="969">
        <f>$AA328-AX328-AY328</f>
        <v>0</v>
      </c>
      <c r="BA328" s="204">
        <f t="shared" si="247"/>
        <v>0</v>
      </c>
      <c r="BB328" s="204">
        <f t="shared" si="247"/>
        <v>0</v>
      </c>
      <c r="BC328" s="204">
        <f t="shared" si="247"/>
        <v>0</v>
      </c>
      <c r="BD328" s="204">
        <f t="shared" si="247"/>
        <v>0</v>
      </c>
      <c r="BE328" s="204">
        <f t="shared" si="247"/>
        <v>0</v>
      </c>
      <c r="BF328" s="205">
        <f t="shared" si="247"/>
        <v>0</v>
      </c>
      <c r="BG328" s="973">
        <f>IF($Z328=1,0,IF(AND($Z328=0,BB328&gt;0),1,IF(AND($Z328=0,BD328&gt;0),1,IF(AND($Z328=0,BF328&gt;0),1,0))))</f>
        <v>0</v>
      </c>
      <c r="BH328" s="973">
        <f t="shared" si="242"/>
        <v>0</v>
      </c>
      <c r="BI328" s="978">
        <f>IF($Z328=0,0,IF(BM328+BO328+BQ328&gt;0,$AA328,0))</f>
        <v>0</v>
      </c>
      <c r="BJ328" s="980">
        <f>IF($Z328=0,0,IF(AND(BI328=0,M329&gt;0),$AA328,0))</f>
        <v>0</v>
      </c>
      <c r="BK328" s="969">
        <f>$AA328-BI328-BJ328</f>
        <v>0</v>
      </c>
      <c r="BL328" s="204">
        <f t="shared" si="248"/>
        <v>0</v>
      </c>
      <c r="BM328" s="204">
        <f t="shared" si="248"/>
        <v>0</v>
      </c>
      <c r="BN328" s="204">
        <f t="shared" si="248"/>
        <v>0</v>
      </c>
      <c r="BO328" s="204">
        <f t="shared" si="248"/>
        <v>0</v>
      </c>
      <c r="BP328" s="204">
        <f t="shared" si="248"/>
        <v>0</v>
      </c>
      <c r="BQ328" s="205">
        <f t="shared" si="248"/>
        <v>0</v>
      </c>
      <c r="BR328" s="973">
        <f>IF($Z328=1,0,IF(AND($Z328=0,BM328&gt;0),1,IF(AND($Z328=0,BO328&gt;0),1,IF(AND($Z328=0,BQ328&gt;0),1,0))))</f>
        <v>0</v>
      </c>
      <c r="BS328" s="973">
        <f t="shared" si="243"/>
        <v>0</v>
      </c>
      <c r="BT328" s="978">
        <f>IF($Z328=0,0,IF(BX328+BZ328+CB328&gt;0,$AA328,0))</f>
        <v>0</v>
      </c>
      <c r="BU328" s="980">
        <f>IF($Z328=0,0,IF(AND(BT328=0,O329&gt;0),$AA328,0))</f>
        <v>0</v>
      </c>
      <c r="BV328" s="969">
        <f>$AA328-BT328-BU328</f>
        <v>0</v>
      </c>
      <c r="BW328" s="204">
        <f t="shared" si="249"/>
        <v>0</v>
      </c>
      <c r="BX328" s="204">
        <f t="shared" si="249"/>
        <v>0</v>
      </c>
      <c r="BY328" s="204">
        <f t="shared" si="249"/>
        <v>0</v>
      </c>
      <c r="BZ328" s="204">
        <f t="shared" si="249"/>
        <v>0</v>
      </c>
      <c r="CA328" s="204">
        <f t="shared" si="249"/>
        <v>0</v>
      </c>
      <c r="CB328" s="205">
        <f t="shared" si="249"/>
        <v>0</v>
      </c>
      <c r="CC328" s="973">
        <f>IF($Z328=1,0,IF(AND($Z328=0,BX328&gt;0),1,IF(AND($Z328=0,BZ328&gt;0),1,IF(AND($Z328=0,CB328&gt;0),1,0))))</f>
        <v>0</v>
      </c>
      <c r="CD328" s="973">
        <f t="shared" si="244"/>
        <v>0</v>
      </c>
      <c r="CE328" s="11"/>
      <c r="CF328" s="11"/>
      <c r="CG328" s="11"/>
      <c r="CH328" s="11"/>
      <c r="CI328" s="11"/>
      <c r="CJ328" s="11"/>
      <c r="CK328" s="11"/>
      <c r="CL328" s="11"/>
      <c r="CM328" s="11"/>
    </row>
    <row r="329" spans="1:91" ht="14.25" customHeight="1">
      <c r="A329" s="950" t="str">
        <f>A328</f>
        <v/>
      </c>
      <c r="B329" s="57"/>
      <c r="C329" s="2051"/>
      <c r="D329" s="2053"/>
      <c r="E329" s="2051"/>
      <c r="F329" s="2772"/>
      <c r="G329" s="1121">
        <f>Import!Q1026</f>
        <v>0</v>
      </c>
      <c r="H329" s="2774"/>
      <c r="I329" s="450"/>
      <c r="J329" s="2775"/>
      <c r="K329" s="450"/>
      <c r="L329" s="2775"/>
      <c r="M329" s="450"/>
      <c r="N329" s="2775"/>
      <c r="O329" s="450"/>
      <c r="P329" s="2775"/>
      <c r="Q329" s="11"/>
      <c r="R329" s="11"/>
      <c r="S329" s="397"/>
      <c r="T329" s="419"/>
      <c r="U329" s="444">
        <f>Import!N1027</f>
        <v>0</v>
      </c>
      <c r="V329" s="11"/>
      <c r="W329" s="306"/>
      <c r="X329" s="306"/>
      <c r="Y329" s="306"/>
      <c r="Z329" s="11"/>
      <c r="AE329" s="204"/>
      <c r="AF329" s="204"/>
      <c r="AG329" s="204"/>
      <c r="AH329" s="204"/>
      <c r="AI329" s="922"/>
      <c r="AJ329" s="205"/>
      <c r="AK329" s="973"/>
      <c r="AL329" s="973">
        <f>AL328</f>
        <v>0</v>
      </c>
      <c r="AP329" s="204"/>
      <c r="AQ329" s="204"/>
      <c r="AR329" s="204"/>
      <c r="AS329" s="204"/>
      <c r="AT329" s="204"/>
      <c r="AU329" s="205"/>
      <c r="AV329" s="973"/>
      <c r="AW329" s="973">
        <f>AW328</f>
        <v>0</v>
      </c>
      <c r="BA329" s="204"/>
      <c r="BB329" s="204"/>
      <c r="BC329" s="204"/>
      <c r="BD329" s="204"/>
      <c r="BE329" s="204"/>
      <c r="BF329" s="205"/>
      <c r="BG329" s="973"/>
      <c r="BH329" s="973">
        <f>BH328</f>
        <v>0</v>
      </c>
      <c r="BL329" s="204"/>
      <c r="BM329" s="204"/>
      <c r="BN329" s="204"/>
      <c r="BO329" s="204"/>
      <c r="BP329" s="204"/>
      <c r="BQ329" s="205"/>
      <c r="BR329" s="973"/>
      <c r="BS329" s="973">
        <f>BS328</f>
        <v>0</v>
      </c>
      <c r="BW329" s="204"/>
      <c r="BX329" s="204"/>
      <c r="BY329" s="204"/>
      <c r="BZ329" s="204"/>
      <c r="CA329" s="204"/>
      <c r="CB329" s="205"/>
      <c r="CC329" s="973"/>
      <c r="CD329" s="973">
        <f>CD328</f>
        <v>0</v>
      </c>
      <c r="CE329" s="11"/>
      <c r="CF329" s="11"/>
      <c r="CG329" s="11"/>
      <c r="CH329" s="11"/>
      <c r="CI329" s="11"/>
      <c r="CJ329" s="11"/>
      <c r="CK329" s="11"/>
      <c r="CL329" s="11"/>
      <c r="CM329" s="11"/>
    </row>
    <row r="330" spans="1:91" ht="24.75" customHeight="1">
      <c r="A330" s="949" t="str">
        <f>IF(E330&gt;0,"Wypełnione","")</f>
        <v/>
      </c>
      <c r="B330" s="57"/>
      <c r="C330" s="2050">
        <f>'Og s3a'!C1039</f>
        <v>0</v>
      </c>
      <c r="D330" s="2052">
        <f>'Og s3a'!E1039</f>
        <v>0</v>
      </c>
      <c r="E330" s="2050">
        <f>'Og s3a'!F1039</f>
        <v>0</v>
      </c>
      <c r="F330" s="2771"/>
      <c r="G330" s="448">
        <f>T330</f>
        <v>0</v>
      </c>
      <c r="H330" s="2773">
        <f>U330</f>
        <v>0</v>
      </c>
      <c r="I330" s="451"/>
      <c r="J330" s="2775"/>
      <c r="K330" s="451"/>
      <c r="L330" s="2775"/>
      <c r="M330" s="451"/>
      <c r="N330" s="2775"/>
      <c r="O330" s="451"/>
      <c r="P330" s="2775"/>
      <c r="Q330" s="11"/>
      <c r="R330" s="11"/>
      <c r="S330" s="396">
        <f>'Og s3a'!G1039</f>
        <v>0</v>
      </c>
      <c r="T330" s="398">
        <f>'Og s3a'!D1039</f>
        <v>0</v>
      </c>
      <c r="U330" s="444">
        <f>Import!N1028</f>
        <v>0</v>
      </c>
      <c r="V330" s="11"/>
      <c r="W330" s="306"/>
      <c r="X330" s="306"/>
      <c r="Y330" s="306"/>
      <c r="Z330" s="970">
        <f>IF(F330=AF$7,1,0)</f>
        <v>0</v>
      </c>
      <c r="AA330" s="970">
        <f>Z330*D330</f>
        <v>0</v>
      </c>
      <c r="AB330" s="978">
        <f>IF($Z330=0,0,IF(AF330+AH330+AJ330&gt;0,$AA330,0))</f>
        <v>0</v>
      </c>
      <c r="AC330" s="980">
        <f>IF($Z330=0,0,IF(AND(AB330=0,G331&gt;0),$AA330,0))</f>
        <v>0</v>
      </c>
      <c r="AD330" s="969">
        <f>AA330-AB330-AC330</f>
        <v>0</v>
      </c>
      <c r="AE330" s="204">
        <f t="shared" si="245"/>
        <v>0</v>
      </c>
      <c r="AF330" s="204">
        <f t="shared" si="245"/>
        <v>0</v>
      </c>
      <c r="AG330" s="204">
        <f t="shared" si="245"/>
        <v>0</v>
      </c>
      <c r="AH330" s="204">
        <f t="shared" si="245"/>
        <v>0</v>
      </c>
      <c r="AI330" s="922">
        <f t="shared" si="245"/>
        <v>0</v>
      </c>
      <c r="AJ330" s="205">
        <f t="shared" si="245"/>
        <v>0</v>
      </c>
      <c r="AK330" s="973">
        <f>IF($Z330=1,0,IF(AND($Z330=0,AF330&gt;0),1,IF(AND($Z330=0,AH330&gt;0),1,IF(AND($Z330=0,AJ330&gt;0),1,0))))</f>
        <v>0</v>
      </c>
      <c r="AL330" s="973">
        <f t="shared" si="240"/>
        <v>0</v>
      </c>
      <c r="AM330" s="978">
        <f>IF($Z330=0,0,IF(AQ330+AS330+AU330&gt;0,$AA330,0))</f>
        <v>0</v>
      </c>
      <c r="AN330" s="980">
        <f>IF($Z330=0,0,IF(AND(AM330=0,I331&gt;0),$AA330,0))</f>
        <v>0</v>
      </c>
      <c r="AO330" s="969">
        <f>$AA330-AM330-AN330</f>
        <v>0</v>
      </c>
      <c r="AP330" s="204">
        <f t="shared" si="246"/>
        <v>0</v>
      </c>
      <c r="AQ330" s="204">
        <f t="shared" si="246"/>
        <v>0</v>
      </c>
      <c r="AR330" s="204">
        <f t="shared" si="246"/>
        <v>0</v>
      </c>
      <c r="AS330" s="204">
        <f t="shared" si="246"/>
        <v>0</v>
      </c>
      <c r="AT330" s="204">
        <f t="shared" si="246"/>
        <v>0</v>
      </c>
      <c r="AU330" s="205">
        <f t="shared" si="246"/>
        <v>0</v>
      </c>
      <c r="AV330" s="973">
        <f>IF($Z330=1,0,IF(AND($Z330=0,AQ330&gt;0),1,IF(AND($Z330=0,AS330&gt;0),1,IF(AND($Z330=0,AU330&gt;0),1,0))))</f>
        <v>0</v>
      </c>
      <c r="AW330" s="973">
        <f t="shared" si="241"/>
        <v>0</v>
      </c>
      <c r="AX330" s="978">
        <f>IF($Z330=0,0,IF(BB330+BD330+BF330&gt;0,$AA330,0))</f>
        <v>0</v>
      </c>
      <c r="AY330" s="980">
        <f>IF($Z330=0,0,IF(AND(AX330=0,K331&gt;0),$AA330,0))</f>
        <v>0</v>
      </c>
      <c r="AZ330" s="969">
        <f>$AA330-AX330-AY330</f>
        <v>0</v>
      </c>
      <c r="BA330" s="204">
        <f t="shared" si="247"/>
        <v>0</v>
      </c>
      <c r="BB330" s="204">
        <f t="shared" si="247"/>
        <v>0</v>
      </c>
      <c r="BC330" s="204">
        <f t="shared" si="247"/>
        <v>0</v>
      </c>
      <c r="BD330" s="204">
        <f t="shared" si="247"/>
        <v>0</v>
      </c>
      <c r="BE330" s="204">
        <f t="shared" si="247"/>
        <v>0</v>
      </c>
      <c r="BF330" s="205">
        <f t="shared" si="247"/>
        <v>0</v>
      </c>
      <c r="BG330" s="973">
        <f>IF($Z330=1,0,IF(AND($Z330=0,BB330&gt;0),1,IF(AND($Z330=0,BD330&gt;0),1,IF(AND($Z330=0,BF330&gt;0),1,0))))</f>
        <v>0</v>
      </c>
      <c r="BH330" s="973">
        <f t="shared" si="242"/>
        <v>0</v>
      </c>
      <c r="BI330" s="978">
        <f>IF($Z330=0,0,IF(BM330+BO330+BQ330&gt;0,$AA330,0))</f>
        <v>0</v>
      </c>
      <c r="BJ330" s="980">
        <f>IF($Z330=0,0,IF(AND(BI330=0,M331&gt;0),$AA330,0))</f>
        <v>0</v>
      </c>
      <c r="BK330" s="969">
        <f>$AA330-BI330-BJ330</f>
        <v>0</v>
      </c>
      <c r="BL330" s="204">
        <f t="shared" si="248"/>
        <v>0</v>
      </c>
      <c r="BM330" s="204">
        <f t="shared" si="248"/>
        <v>0</v>
      </c>
      <c r="BN330" s="204">
        <f t="shared" si="248"/>
        <v>0</v>
      </c>
      <c r="BO330" s="204">
        <f t="shared" si="248"/>
        <v>0</v>
      </c>
      <c r="BP330" s="204">
        <f t="shared" si="248"/>
        <v>0</v>
      </c>
      <c r="BQ330" s="205">
        <f t="shared" si="248"/>
        <v>0</v>
      </c>
      <c r="BR330" s="973">
        <f>IF($Z330=1,0,IF(AND($Z330=0,BM330&gt;0),1,IF(AND($Z330=0,BO330&gt;0),1,IF(AND($Z330=0,BQ330&gt;0),1,0))))</f>
        <v>0</v>
      </c>
      <c r="BS330" s="973">
        <f t="shared" si="243"/>
        <v>0</v>
      </c>
      <c r="BT330" s="978">
        <f>IF($Z330=0,0,IF(BX330+BZ330+CB330&gt;0,$AA330,0))</f>
        <v>0</v>
      </c>
      <c r="BU330" s="980">
        <f>IF($Z330=0,0,IF(AND(BT330=0,O331&gt;0),$AA330,0))</f>
        <v>0</v>
      </c>
      <c r="BV330" s="969">
        <f>$AA330-BT330-BU330</f>
        <v>0</v>
      </c>
      <c r="BW330" s="204">
        <f t="shared" si="249"/>
        <v>0</v>
      </c>
      <c r="BX330" s="204">
        <f t="shared" si="249"/>
        <v>0</v>
      </c>
      <c r="BY330" s="204">
        <f t="shared" si="249"/>
        <v>0</v>
      </c>
      <c r="BZ330" s="204">
        <f t="shared" si="249"/>
        <v>0</v>
      </c>
      <c r="CA330" s="204">
        <f t="shared" si="249"/>
        <v>0</v>
      </c>
      <c r="CB330" s="205">
        <f t="shared" si="249"/>
        <v>0</v>
      </c>
      <c r="CC330" s="973">
        <f>IF($Z330=1,0,IF(AND($Z330=0,BX330&gt;0),1,IF(AND($Z330=0,BZ330&gt;0),1,IF(AND($Z330=0,CB330&gt;0),1,0))))</f>
        <v>0</v>
      </c>
      <c r="CD330" s="973">
        <f t="shared" si="244"/>
        <v>0</v>
      </c>
      <c r="CE330" s="11"/>
      <c r="CF330" s="11"/>
      <c r="CG330" s="11"/>
      <c r="CH330" s="11"/>
      <c r="CI330" s="11"/>
      <c r="CJ330" s="11"/>
      <c r="CK330" s="11"/>
      <c r="CL330" s="11"/>
      <c r="CM330" s="11"/>
    </row>
    <row r="331" spans="1:91" ht="14.25" customHeight="1">
      <c r="A331" s="950" t="str">
        <f>A330</f>
        <v/>
      </c>
      <c r="B331" s="57"/>
      <c r="C331" s="2051"/>
      <c r="D331" s="2053"/>
      <c r="E331" s="2051"/>
      <c r="F331" s="2772"/>
      <c r="G331" s="1121">
        <f>Import!Q1028</f>
        <v>0</v>
      </c>
      <c r="H331" s="2774"/>
      <c r="I331" s="450"/>
      <c r="J331" s="2775"/>
      <c r="K331" s="450"/>
      <c r="L331" s="2775"/>
      <c r="M331" s="450"/>
      <c r="N331" s="2775"/>
      <c r="O331" s="450"/>
      <c r="P331" s="2775"/>
      <c r="Q331" s="11"/>
      <c r="R331" s="11"/>
      <c r="S331" s="397"/>
      <c r="T331" s="419"/>
      <c r="U331" s="444">
        <f>Import!N1029</f>
        <v>0</v>
      </c>
      <c r="V331" s="11"/>
      <c r="W331" s="306"/>
      <c r="X331" s="306"/>
      <c r="Y331" s="306"/>
      <c r="Z331" s="11"/>
      <c r="AE331" s="204"/>
      <c r="AF331" s="204"/>
      <c r="AG331" s="204"/>
      <c r="AH331" s="204"/>
      <c r="AI331" s="922"/>
      <c r="AJ331" s="205"/>
      <c r="AK331" s="973"/>
      <c r="AL331" s="973">
        <f>AL330</f>
        <v>0</v>
      </c>
      <c r="AP331" s="204"/>
      <c r="AQ331" s="204"/>
      <c r="AR331" s="204"/>
      <c r="AS331" s="204"/>
      <c r="AT331" s="204"/>
      <c r="AU331" s="205"/>
      <c r="AV331" s="973"/>
      <c r="AW331" s="973">
        <f>AW330</f>
        <v>0</v>
      </c>
      <c r="BA331" s="204"/>
      <c r="BB331" s="204"/>
      <c r="BC331" s="204"/>
      <c r="BD331" s="204"/>
      <c r="BE331" s="204"/>
      <c r="BF331" s="205"/>
      <c r="BG331" s="973"/>
      <c r="BH331" s="973">
        <f>BH330</f>
        <v>0</v>
      </c>
      <c r="BL331" s="204"/>
      <c r="BM331" s="204"/>
      <c r="BN331" s="204"/>
      <c r="BO331" s="204"/>
      <c r="BP331" s="204"/>
      <c r="BQ331" s="205"/>
      <c r="BR331" s="973"/>
      <c r="BS331" s="973">
        <f>BS330</f>
        <v>0</v>
      </c>
      <c r="BW331" s="204"/>
      <c r="BX331" s="204"/>
      <c r="BY331" s="204"/>
      <c r="BZ331" s="204"/>
      <c r="CA331" s="204"/>
      <c r="CB331" s="205"/>
      <c r="CC331" s="973"/>
      <c r="CD331" s="973">
        <f>CD330</f>
        <v>0</v>
      </c>
      <c r="CE331" s="11"/>
      <c r="CF331" s="11"/>
      <c r="CG331" s="11"/>
      <c r="CH331" s="11"/>
      <c r="CI331" s="11"/>
      <c r="CJ331" s="11"/>
      <c r="CK331" s="11"/>
      <c r="CL331" s="11"/>
      <c r="CM331" s="11"/>
    </row>
    <row r="332" spans="1:91" ht="24.75" customHeight="1">
      <c r="A332" s="949" t="str">
        <f>IF(E332&gt;0,"Wypełnione","")</f>
        <v/>
      </c>
      <c r="B332" s="57"/>
      <c r="C332" s="2050">
        <f>'Og s3a'!C1041</f>
        <v>0</v>
      </c>
      <c r="D332" s="2052">
        <f>'Og s3a'!E1041</f>
        <v>0</v>
      </c>
      <c r="E332" s="2050">
        <f>'Og s3a'!F1041</f>
        <v>0</v>
      </c>
      <c r="F332" s="2771"/>
      <c r="G332" s="448">
        <f>T332</f>
        <v>0</v>
      </c>
      <c r="H332" s="2773">
        <f>U332</f>
        <v>0</v>
      </c>
      <c r="I332" s="451"/>
      <c r="J332" s="2775"/>
      <c r="K332" s="451"/>
      <c r="L332" s="2775"/>
      <c r="M332" s="451"/>
      <c r="N332" s="2775"/>
      <c r="O332" s="451"/>
      <c r="P332" s="2775"/>
      <c r="Q332" s="11"/>
      <c r="R332" s="11"/>
      <c r="S332" s="396">
        <f>'Og s3a'!G1041</f>
        <v>0</v>
      </c>
      <c r="T332" s="398">
        <f>'Og s3a'!D1041</f>
        <v>0</v>
      </c>
      <c r="U332" s="444">
        <f>Import!N1030</f>
        <v>0</v>
      </c>
      <c r="V332" s="11"/>
      <c r="W332" s="306"/>
      <c r="X332" s="306"/>
      <c r="Y332" s="306"/>
      <c r="Z332" s="970">
        <f>IF(F332=AF$7,1,0)</f>
        <v>0</v>
      </c>
      <c r="AA332" s="970">
        <f>Z332*D332</f>
        <v>0</v>
      </c>
      <c r="AB332" s="978">
        <f>IF($Z332=0,0,IF(AF332+AH332+AJ332&gt;0,$AA332,0))</f>
        <v>0</v>
      </c>
      <c r="AC332" s="980">
        <f>IF($Z332=0,0,IF(AND(AB332=0,G333&gt;0),$AA332,0))</f>
        <v>0</v>
      </c>
      <c r="AD332" s="969">
        <f>AA332-AB332-AC332</f>
        <v>0</v>
      </c>
      <c r="AE332" s="204">
        <f t="shared" si="245"/>
        <v>0</v>
      </c>
      <c r="AF332" s="204">
        <f t="shared" si="245"/>
        <v>0</v>
      </c>
      <c r="AG332" s="204">
        <f t="shared" si="245"/>
        <v>0</v>
      </c>
      <c r="AH332" s="204">
        <f t="shared" si="245"/>
        <v>0</v>
      </c>
      <c r="AI332" s="922">
        <f t="shared" si="245"/>
        <v>0</v>
      </c>
      <c r="AJ332" s="205">
        <f t="shared" si="245"/>
        <v>0</v>
      </c>
      <c r="AK332" s="973">
        <f>IF($Z332=1,0,IF(AND($Z332=0,AF332&gt;0),1,IF(AND($Z332=0,AH332&gt;0),1,IF(AND($Z332=0,AJ332&gt;0),1,0))))</f>
        <v>0</v>
      </c>
      <c r="AL332" s="973">
        <f t="shared" si="240"/>
        <v>0</v>
      </c>
      <c r="AM332" s="978">
        <f>IF($Z332=0,0,IF(AQ332+AS332+AU332&gt;0,$AA332,0))</f>
        <v>0</v>
      </c>
      <c r="AN332" s="980">
        <f>IF($Z332=0,0,IF(AND(AM332=0,I333&gt;0),$AA332,0))</f>
        <v>0</v>
      </c>
      <c r="AO332" s="969">
        <f>$AA332-AM332-AN332</f>
        <v>0</v>
      </c>
      <c r="AP332" s="204">
        <f t="shared" si="246"/>
        <v>0</v>
      </c>
      <c r="AQ332" s="204">
        <f t="shared" si="246"/>
        <v>0</v>
      </c>
      <c r="AR332" s="204">
        <f t="shared" si="246"/>
        <v>0</v>
      </c>
      <c r="AS332" s="204">
        <f t="shared" si="246"/>
        <v>0</v>
      </c>
      <c r="AT332" s="204">
        <f t="shared" si="246"/>
        <v>0</v>
      </c>
      <c r="AU332" s="205">
        <f t="shared" si="246"/>
        <v>0</v>
      </c>
      <c r="AV332" s="973">
        <f>IF($Z332=1,0,IF(AND($Z332=0,AQ332&gt;0),1,IF(AND($Z332=0,AS332&gt;0),1,IF(AND($Z332=0,AU332&gt;0),1,0))))</f>
        <v>0</v>
      </c>
      <c r="AW332" s="973">
        <f t="shared" si="241"/>
        <v>0</v>
      </c>
      <c r="AX332" s="978">
        <f>IF($Z332=0,0,IF(BB332+BD332+BF332&gt;0,$AA332,0))</f>
        <v>0</v>
      </c>
      <c r="AY332" s="980">
        <f>IF($Z332=0,0,IF(AND(AX332=0,K333&gt;0),$AA332,0))</f>
        <v>0</v>
      </c>
      <c r="AZ332" s="969">
        <f>$AA332-AX332-AY332</f>
        <v>0</v>
      </c>
      <c r="BA332" s="204">
        <f t="shared" si="247"/>
        <v>0</v>
      </c>
      <c r="BB332" s="204">
        <f t="shared" si="247"/>
        <v>0</v>
      </c>
      <c r="BC332" s="204">
        <f t="shared" si="247"/>
        <v>0</v>
      </c>
      <c r="BD332" s="204">
        <f t="shared" si="247"/>
        <v>0</v>
      </c>
      <c r="BE332" s="204">
        <f t="shared" si="247"/>
        <v>0</v>
      </c>
      <c r="BF332" s="205">
        <f t="shared" si="247"/>
        <v>0</v>
      </c>
      <c r="BG332" s="973">
        <f>IF($Z332=1,0,IF(AND($Z332=0,BB332&gt;0),1,IF(AND($Z332=0,BD332&gt;0),1,IF(AND($Z332=0,BF332&gt;0),1,0))))</f>
        <v>0</v>
      </c>
      <c r="BH332" s="973">
        <f t="shared" si="242"/>
        <v>0</v>
      </c>
      <c r="BI332" s="978">
        <f>IF($Z332=0,0,IF(BM332+BO332+BQ332&gt;0,$AA332,0))</f>
        <v>0</v>
      </c>
      <c r="BJ332" s="980">
        <f>IF($Z332=0,0,IF(AND(BI332=0,M333&gt;0),$AA332,0))</f>
        <v>0</v>
      </c>
      <c r="BK332" s="969">
        <f>$AA332-BI332-BJ332</f>
        <v>0</v>
      </c>
      <c r="BL332" s="204">
        <f t="shared" si="248"/>
        <v>0</v>
      </c>
      <c r="BM332" s="204">
        <f t="shared" si="248"/>
        <v>0</v>
      </c>
      <c r="BN332" s="204">
        <f t="shared" si="248"/>
        <v>0</v>
      </c>
      <c r="BO332" s="204">
        <f t="shared" si="248"/>
        <v>0</v>
      </c>
      <c r="BP332" s="204">
        <f t="shared" si="248"/>
        <v>0</v>
      </c>
      <c r="BQ332" s="205">
        <f t="shared" si="248"/>
        <v>0</v>
      </c>
      <c r="BR332" s="973">
        <f>IF($Z332=1,0,IF(AND($Z332=0,BM332&gt;0),1,IF(AND($Z332=0,BO332&gt;0),1,IF(AND($Z332=0,BQ332&gt;0),1,0))))</f>
        <v>0</v>
      </c>
      <c r="BS332" s="973">
        <f t="shared" si="243"/>
        <v>0</v>
      </c>
      <c r="BT332" s="978">
        <f>IF($Z332=0,0,IF(BX332+BZ332+CB332&gt;0,$AA332,0))</f>
        <v>0</v>
      </c>
      <c r="BU332" s="980">
        <f>IF($Z332=0,0,IF(AND(BT332=0,O333&gt;0),$AA332,0))</f>
        <v>0</v>
      </c>
      <c r="BV332" s="969">
        <f>$AA332-BT332-BU332</f>
        <v>0</v>
      </c>
      <c r="BW332" s="204">
        <f t="shared" si="249"/>
        <v>0</v>
      </c>
      <c r="BX332" s="204">
        <f t="shared" si="249"/>
        <v>0</v>
      </c>
      <c r="BY332" s="204">
        <f t="shared" si="249"/>
        <v>0</v>
      </c>
      <c r="BZ332" s="204">
        <f t="shared" si="249"/>
        <v>0</v>
      </c>
      <c r="CA332" s="204">
        <f t="shared" si="249"/>
        <v>0</v>
      </c>
      <c r="CB332" s="205">
        <f t="shared" si="249"/>
        <v>0</v>
      </c>
      <c r="CC332" s="973">
        <f>IF($Z332=1,0,IF(AND($Z332=0,BX332&gt;0),1,IF(AND($Z332=0,BZ332&gt;0),1,IF(AND($Z332=0,CB332&gt;0),1,0))))</f>
        <v>0</v>
      </c>
      <c r="CD332" s="973">
        <f t="shared" si="244"/>
        <v>0</v>
      </c>
      <c r="CE332" s="11"/>
      <c r="CF332" s="11"/>
      <c r="CG332" s="11"/>
      <c r="CH332" s="11"/>
      <c r="CI332" s="11"/>
      <c r="CJ332" s="11"/>
      <c r="CK332" s="11"/>
      <c r="CL332" s="11"/>
      <c r="CM332" s="11"/>
    </row>
    <row r="333" spans="1:91" ht="14.25" customHeight="1">
      <c r="A333" s="950" t="str">
        <f>A332</f>
        <v/>
      </c>
      <c r="B333" s="57"/>
      <c r="C333" s="2051"/>
      <c r="D333" s="2053"/>
      <c r="E333" s="2051"/>
      <c r="F333" s="2772"/>
      <c r="G333" s="1121">
        <f>Import!Q1030</f>
        <v>0</v>
      </c>
      <c r="H333" s="2774"/>
      <c r="I333" s="450"/>
      <c r="J333" s="2775"/>
      <c r="K333" s="450"/>
      <c r="L333" s="2775"/>
      <c r="M333" s="450"/>
      <c r="N333" s="2775"/>
      <c r="O333" s="450"/>
      <c r="P333" s="2775"/>
      <c r="Q333" s="11"/>
      <c r="R333" s="11"/>
      <c r="S333" s="397"/>
      <c r="T333" s="419"/>
      <c r="U333" s="444">
        <f>Import!N1031</f>
        <v>0</v>
      </c>
      <c r="V333" s="11"/>
      <c r="W333" s="306"/>
      <c r="X333" s="306"/>
      <c r="Y333" s="306"/>
      <c r="Z333" s="11"/>
      <c r="AE333" s="204"/>
      <c r="AF333" s="204"/>
      <c r="AG333" s="204"/>
      <c r="AH333" s="204"/>
      <c r="AI333" s="922"/>
      <c r="AJ333" s="205"/>
      <c r="AK333" s="973"/>
      <c r="AL333" s="973">
        <f>AL332</f>
        <v>0</v>
      </c>
      <c r="AP333" s="204"/>
      <c r="AQ333" s="204"/>
      <c r="AR333" s="204"/>
      <c r="AS333" s="204"/>
      <c r="AT333" s="204"/>
      <c r="AU333" s="205"/>
      <c r="AV333" s="973"/>
      <c r="AW333" s="973">
        <f>AW332</f>
        <v>0</v>
      </c>
      <c r="BA333" s="204"/>
      <c r="BB333" s="204"/>
      <c r="BC333" s="204"/>
      <c r="BD333" s="204"/>
      <c r="BE333" s="204"/>
      <c r="BF333" s="205"/>
      <c r="BG333" s="973"/>
      <c r="BH333" s="973">
        <f>BH332</f>
        <v>0</v>
      </c>
      <c r="BL333" s="204"/>
      <c r="BM333" s="204"/>
      <c r="BN333" s="204"/>
      <c r="BO333" s="204"/>
      <c r="BP333" s="204"/>
      <c r="BQ333" s="205"/>
      <c r="BR333" s="973"/>
      <c r="BS333" s="973">
        <f>BS332</f>
        <v>0</v>
      </c>
      <c r="BW333" s="204"/>
      <c r="BX333" s="204"/>
      <c r="BY333" s="204"/>
      <c r="BZ333" s="204"/>
      <c r="CA333" s="204"/>
      <c r="CB333" s="205"/>
      <c r="CC333" s="973"/>
      <c r="CD333" s="973">
        <f>CD332</f>
        <v>0</v>
      </c>
      <c r="CE333" s="11"/>
      <c r="CF333" s="11"/>
      <c r="CG333" s="11"/>
      <c r="CH333" s="11"/>
      <c r="CI333" s="11"/>
      <c r="CJ333" s="11"/>
      <c r="CK333" s="11"/>
      <c r="CL333" s="11"/>
      <c r="CM333" s="11"/>
    </row>
    <row r="334" spans="1:91" ht="24.75" customHeight="1">
      <c r="A334" s="949" t="str">
        <f>IF(E334&gt;0,"Wypełnione","")</f>
        <v/>
      </c>
      <c r="B334" s="57"/>
      <c r="C334" s="2050">
        <f>'Og s3a'!C1043</f>
        <v>0</v>
      </c>
      <c r="D334" s="2052">
        <f>'Og s3a'!E1043</f>
        <v>0</v>
      </c>
      <c r="E334" s="2050">
        <f>'Og s3a'!F1043</f>
        <v>0</v>
      </c>
      <c r="F334" s="2771"/>
      <c r="G334" s="448">
        <f>T334</f>
        <v>0</v>
      </c>
      <c r="H334" s="2773">
        <f>U334</f>
        <v>0</v>
      </c>
      <c r="I334" s="451"/>
      <c r="J334" s="2775"/>
      <c r="K334" s="451"/>
      <c r="L334" s="2775"/>
      <c r="M334" s="451"/>
      <c r="N334" s="2775"/>
      <c r="O334" s="451"/>
      <c r="P334" s="2775"/>
      <c r="Q334" s="11"/>
      <c r="R334" s="11"/>
      <c r="S334" s="396">
        <f>'Og s3a'!G1043</f>
        <v>0</v>
      </c>
      <c r="T334" s="398">
        <f>'Og s3a'!D1043</f>
        <v>0</v>
      </c>
      <c r="U334" s="444">
        <f>Import!N1032</f>
        <v>0</v>
      </c>
      <c r="V334" s="11"/>
      <c r="W334" s="306"/>
      <c r="X334" s="306"/>
      <c r="Y334" s="306"/>
      <c r="Z334" s="970">
        <f>IF(F334=AF$7,1,0)</f>
        <v>0</v>
      </c>
      <c r="AA334" s="970">
        <f>Z334*D334</f>
        <v>0</v>
      </c>
      <c r="AB334" s="978">
        <f>IF($Z334=0,0,IF(AF334+AH334+AJ334&gt;0,$AA334,0))</f>
        <v>0</v>
      </c>
      <c r="AC334" s="980">
        <f>IF($Z334=0,0,IF(AND(AB334=0,G335&gt;0),$AA334,0))</f>
        <v>0</v>
      </c>
      <c r="AD334" s="969">
        <f>AA334-AB334-AC334</f>
        <v>0</v>
      </c>
      <c r="AE334" s="204">
        <f t="shared" si="245"/>
        <v>0</v>
      </c>
      <c r="AF334" s="204">
        <f t="shared" si="245"/>
        <v>0</v>
      </c>
      <c r="AG334" s="204">
        <f t="shared" si="245"/>
        <v>0</v>
      </c>
      <c r="AH334" s="204">
        <f t="shared" si="245"/>
        <v>0</v>
      </c>
      <c r="AI334" s="922">
        <f t="shared" si="245"/>
        <v>0</v>
      </c>
      <c r="AJ334" s="205">
        <f t="shared" si="245"/>
        <v>0</v>
      </c>
      <c r="AK334" s="973">
        <f>IF($Z334=1,0,IF(AND($Z334=0,AF334&gt;0),1,IF(AND($Z334=0,AH334&gt;0),1,IF(AND($Z334=0,AJ334&gt;0),1,0))))</f>
        <v>0</v>
      </c>
      <c r="AL334" s="973">
        <f t="shared" si="240"/>
        <v>0</v>
      </c>
      <c r="AM334" s="978">
        <f>IF($Z334=0,0,IF(AQ334+AS334+AU334&gt;0,$AA334,0))</f>
        <v>0</v>
      </c>
      <c r="AN334" s="980">
        <f>IF($Z334=0,0,IF(AND(AM334=0,I335&gt;0),$AA334,0))</f>
        <v>0</v>
      </c>
      <c r="AO334" s="969">
        <f>$AA334-AM334-AN334</f>
        <v>0</v>
      </c>
      <c r="AP334" s="204">
        <f t="shared" si="246"/>
        <v>0</v>
      </c>
      <c r="AQ334" s="204">
        <f t="shared" si="246"/>
        <v>0</v>
      </c>
      <c r="AR334" s="204">
        <f t="shared" si="246"/>
        <v>0</v>
      </c>
      <c r="AS334" s="204">
        <f t="shared" si="246"/>
        <v>0</v>
      </c>
      <c r="AT334" s="204">
        <f t="shared" si="246"/>
        <v>0</v>
      </c>
      <c r="AU334" s="205">
        <f t="shared" si="246"/>
        <v>0</v>
      </c>
      <c r="AV334" s="973">
        <f>IF($Z334=1,0,IF(AND($Z334=0,AQ334&gt;0),1,IF(AND($Z334=0,AS334&gt;0),1,IF(AND($Z334=0,AU334&gt;0),1,0))))</f>
        <v>0</v>
      </c>
      <c r="AW334" s="973">
        <f t="shared" si="241"/>
        <v>0</v>
      </c>
      <c r="AX334" s="978">
        <f>IF($Z334=0,0,IF(BB334+BD334+BF334&gt;0,$AA334,0))</f>
        <v>0</v>
      </c>
      <c r="AY334" s="980">
        <f>IF($Z334=0,0,IF(AND(AX334=0,K335&gt;0),$AA334,0))</f>
        <v>0</v>
      </c>
      <c r="AZ334" s="969">
        <f>$AA334-AX334-AY334</f>
        <v>0</v>
      </c>
      <c r="BA334" s="204">
        <f t="shared" si="247"/>
        <v>0</v>
      </c>
      <c r="BB334" s="204">
        <f t="shared" si="247"/>
        <v>0</v>
      </c>
      <c r="BC334" s="204">
        <f t="shared" si="247"/>
        <v>0</v>
      </c>
      <c r="BD334" s="204">
        <f t="shared" si="247"/>
        <v>0</v>
      </c>
      <c r="BE334" s="204">
        <f t="shared" si="247"/>
        <v>0</v>
      </c>
      <c r="BF334" s="205">
        <f t="shared" si="247"/>
        <v>0</v>
      </c>
      <c r="BG334" s="973">
        <f>IF($Z334=1,0,IF(AND($Z334=0,BB334&gt;0),1,IF(AND($Z334=0,BD334&gt;0),1,IF(AND($Z334=0,BF334&gt;0),1,0))))</f>
        <v>0</v>
      </c>
      <c r="BH334" s="973">
        <f t="shared" si="242"/>
        <v>0</v>
      </c>
      <c r="BI334" s="978">
        <f>IF($Z334=0,0,IF(BM334+BO334+BQ334&gt;0,$AA334,0))</f>
        <v>0</v>
      </c>
      <c r="BJ334" s="980">
        <f>IF($Z334=0,0,IF(AND(BI334=0,M335&gt;0),$AA334,0))</f>
        <v>0</v>
      </c>
      <c r="BK334" s="969">
        <f>$AA334-BI334-BJ334</f>
        <v>0</v>
      </c>
      <c r="BL334" s="204">
        <f t="shared" si="248"/>
        <v>0</v>
      </c>
      <c r="BM334" s="204">
        <f t="shared" si="248"/>
        <v>0</v>
      </c>
      <c r="BN334" s="204">
        <f t="shared" si="248"/>
        <v>0</v>
      </c>
      <c r="BO334" s="204">
        <f t="shared" si="248"/>
        <v>0</v>
      </c>
      <c r="BP334" s="204">
        <f t="shared" si="248"/>
        <v>0</v>
      </c>
      <c r="BQ334" s="205">
        <f t="shared" si="248"/>
        <v>0</v>
      </c>
      <c r="BR334" s="973">
        <f>IF($Z334=1,0,IF(AND($Z334=0,BM334&gt;0),1,IF(AND($Z334=0,BO334&gt;0),1,IF(AND($Z334=0,BQ334&gt;0),1,0))))</f>
        <v>0</v>
      </c>
      <c r="BS334" s="973">
        <f t="shared" si="243"/>
        <v>0</v>
      </c>
      <c r="BT334" s="978">
        <f>IF($Z334=0,0,IF(BX334+BZ334+CB334&gt;0,$AA334,0))</f>
        <v>0</v>
      </c>
      <c r="BU334" s="980">
        <f>IF($Z334=0,0,IF(AND(BT334=0,O335&gt;0),$AA334,0))</f>
        <v>0</v>
      </c>
      <c r="BV334" s="969">
        <f>$AA334-BT334-BU334</f>
        <v>0</v>
      </c>
      <c r="BW334" s="204">
        <f t="shared" si="249"/>
        <v>0</v>
      </c>
      <c r="BX334" s="204">
        <f t="shared" si="249"/>
        <v>0</v>
      </c>
      <c r="BY334" s="204">
        <f t="shared" si="249"/>
        <v>0</v>
      </c>
      <c r="BZ334" s="204">
        <f t="shared" si="249"/>
        <v>0</v>
      </c>
      <c r="CA334" s="204">
        <f t="shared" si="249"/>
        <v>0</v>
      </c>
      <c r="CB334" s="205">
        <f t="shared" si="249"/>
        <v>0</v>
      </c>
      <c r="CC334" s="973">
        <f>IF($Z334=1,0,IF(AND($Z334=0,BX334&gt;0),1,IF(AND($Z334=0,BZ334&gt;0),1,IF(AND($Z334=0,CB334&gt;0),1,0))))</f>
        <v>0</v>
      </c>
      <c r="CD334" s="973">
        <f t="shared" si="244"/>
        <v>0</v>
      </c>
      <c r="CE334" s="11"/>
      <c r="CF334" s="11"/>
      <c r="CG334" s="11"/>
      <c r="CH334" s="11"/>
      <c r="CI334" s="11"/>
      <c r="CJ334" s="11"/>
      <c r="CK334" s="11"/>
      <c r="CL334" s="11"/>
      <c r="CM334" s="11"/>
    </row>
    <row r="335" spans="1:91" ht="14.25" customHeight="1">
      <c r="A335" s="950" t="str">
        <f>A334</f>
        <v/>
      </c>
      <c r="B335" s="57"/>
      <c r="C335" s="2051"/>
      <c r="D335" s="2053"/>
      <c r="E335" s="2051"/>
      <c r="F335" s="2772"/>
      <c r="G335" s="1121">
        <f>Import!Q1032</f>
        <v>0</v>
      </c>
      <c r="H335" s="2774"/>
      <c r="I335" s="450"/>
      <c r="J335" s="2775"/>
      <c r="K335" s="450"/>
      <c r="L335" s="2775"/>
      <c r="M335" s="450"/>
      <c r="N335" s="2775"/>
      <c r="O335" s="450"/>
      <c r="P335" s="2775"/>
      <c r="Q335" s="11"/>
      <c r="R335" s="11"/>
      <c r="S335" s="397"/>
      <c r="T335" s="419"/>
      <c r="U335" s="444">
        <f>Import!N1033</f>
        <v>0</v>
      </c>
      <c r="V335" s="11"/>
      <c r="W335" s="306"/>
      <c r="X335" s="306"/>
      <c r="Y335" s="306"/>
      <c r="Z335" s="11"/>
      <c r="AE335" s="204"/>
      <c r="AF335" s="204"/>
      <c r="AG335" s="204"/>
      <c r="AH335" s="204"/>
      <c r="AI335" s="922"/>
      <c r="AJ335" s="205"/>
      <c r="AK335" s="973"/>
      <c r="AL335" s="973">
        <f>AL334</f>
        <v>0</v>
      </c>
      <c r="AP335" s="204"/>
      <c r="AQ335" s="204"/>
      <c r="AR335" s="204"/>
      <c r="AS335" s="204"/>
      <c r="AT335" s="204"/>
      <c r="AU335" s="205"/>
      <c r="AV335" s="973"/>
      <c r="AW335" s="973">
        <f>AW334</f>
        <v>0</v>
      </c>
      <c r="BA335" s="204"/>
      <c r="BB335" s="204"/>
      <c r="BC335" s="204"/>
      <c r="BD335" s="204"/>
      <c r="BE335" s="204"/>
      <c r="BF335" s="205"/>
      <c r="BG335" s="973"/>
      <c r="BH335" s="973">
        <f>BH334</f>
        <v>0</v>
      </c>
      <c r="BL335" s="204"/>
      <c r="BM335" s="204"/>
      <c r="BN335" s="204"/>
      <c r="BO335" s="204"/>
      <c r="BP335" s="204"/>
      <c r="BQ335" s="205"/>
      <c r="BR335" s="973"/>
      <c r="BS335" s="973">
        <f>BS334</f>
        <v>0</v>
      </c>
      <c r="BW335" s="204"/>
      <c r="BX335" s="204"/>
      <c r="BY335" s="204"/>
      <c r="BZ335" s="204"/>
      <c r="CA335" s="204"/>
      <c r="CB335" s="205"/>
      <c r="CC335" s="973"/>
      <c r="CD335" s="973">
        <f>CD334</f>
        <v>0</v>
      </c>
      <c r="CE335" s="11"/>
      <c r="CF335" s="11"/>
      <c r="CG335" s="11"/>
      <c r="CH335" s="11"/>
      <c r="CI335" s="11"/>
      <c r="CJ335" s="11"/>
      <c r="CK335" s="11"/>
      <c r="CL335" s="11"/>
      <c r="CM335" s="11"/>
    </row>
    <row r="336" spans="1:91" ht="24.75" customHeight="1">
      <c r="A336" s="949" t="str">
        <f>IF(E336&gt;0,"Wypełnione","")</f>
        <v/>
      </c>
      <c r="B336" s="57"/>
      <c r="C336" s="2050">
        <f>'Og s3a'!C1045</f>
        <v>0</v>
      </c>
      <c r="D336" s="2052">
        <f>'Og s3a'!E1045</f>
        <v>0</v>
      </c>
      <c r="E336" s="2050">
        <f>'Og s3a'!F1045</f>
        <v>0</v>
      </c>
      <c r="F336" s="2771"/>
      <c r="G336" s="448">
        <f>T336</f>
        <v>0</v>
      </c>
      <c r="H336" s="2773">
        <f>U336</f>
        <v>0</v>
      </c>
      <c r="I336" s="451"/>
      <c r="J336" s="2775"/>
      <c r="K336" s="451"/>
      <c r="L336" s="2775"/>
      <c r="M336" s="451"/>
      <c r="N336" s="2775"/>
      <c r="O336" s="451"/>
      <c r="P336" s="2775"/>
      <c r="Q336" s="11"/>
      <c r="R336" s="11"/>
      <c r="S336" s="396">
        <f>'Og s3a'!G1045</f>
        <v>0</v>
      </c>
      <c r="T336" s="398">
        <f>'Og s3a'!D1045</f>
        <v>0</v>
      </c>
      <c r="U336" s="444">
        <f>Import!N1034</f>
        <v>0</v>
      </c>
      <c r="V336" s="11"/>
      <c r="W336" s="306"/>
      <c r="X336" s="306"/>
      <c r="Y336" s="306"/>
      <c r="Z336" s="970">
        <f>IF(F336=AF$7,1,0)</f>
        <v>0</v>
      </c>
      <c r="AA336" s="970">
        <f>Z336*D336</f>
        <v>0</v>
      </c>
      <c r="AB336" s="978">
        <f>IF($Z336=0,0,IF(AF336+AH336+AJ336&gt;0,$AA336,0))</f>
        <v>0</v>
      </c>
      <c r="AC336" s="980">
        <f>IF($Z336=0,0,IF(AND(AB336=0,G337&gt;0),$AA336,0))</f>
        <v>0</v>
      </c>
      <c r="AD336" s="969">
        <f>AA336-AB336-AC336</f>
        <v>0</v>
      </c>
      <c r="AE336" s="204">
        <f t="shared" si="245"/>
        <v>0</v>
      </c>
      <c r="AF336" s="204">
        <f t="shared" si="245"/>
        <v>0</v>
      </c>
      <c r="AG336" s="204">
        <f t="shared" si="245"/>
        <v>0</v>
      </c>
      <c r="AH336" s="204">
        <f t="shared" si="245"/>
        <v>0</v>
      </c>
      <c r="AI336" s="922">
        <f t="shared" si="245"/>
        <v>0</v>
      </c>
      <c r="AJ336" s="205">
        <f t="shared" si="245"/>
        <v>0</v>
      </c>
      <c r="AK336" s="973">
        <f>IF($Z336=1,0,IF(AND($Z336=0,AF336&gt;0),1,IF(AND($Z336=0,AH336&gt;0),1,IF(AND($Z336=0,AJ336&gt;0),1,0))))</f>
        <v>0</v>
      </c>
      <c r="AL336" s="973">
        <f t="shared" ref="AL336:AL398" si="250">IF($Z336=0,0,IF(AND($Z336=1,AE336&gt;0),1,IF(AND($Z336=1,AG336&gt;0),1,IF(AND($Z336=1,AI336&gt;0),1,0))))</f>
        <v>0</v>
      </c>
      <c r="AM336" s="978">
        <f>IF($Z336=0,0,IF(AQ336+AS336+AU336&gt;0,$AA336,0))</f>
        <v>0</v>
      </c>
      <c r="AN336" s="980">
        <f>IF($Z336=0,0,IF(AND(AM336=0,I337&gt;0),$AA336,0))</f>
        <v>0</v>
      </c>
      <c r="AO336" s="969">
        <f>$AA336-AM336-AN336</f>
        <v>0</v>
      </c>
      <c r="AP336" s="204">
        <f t="shared" si="246"/>
        <v>0</v>
      </c>
      <c r="AQ336" s="204">
        <f t="shared" si="246"/>
        <v>0</v>
      </c>
      <c r="AR336" s="204">
        <f t="shared" si="246"/>
        <v>0</v>
      </c>
      <c r="AS336" s="204">
        <f t="shared" si="246"/>
        <v>0</v>
      </c>
      <c r="AT336" s="204">
        <f t="shared" si="246"/>
        <v>0</v>
      </c>
      <c r="AU336" s="205">
        <f t="shared" si="246"/>
        <v>0</v>
      </c>
      <c r="AV336" s="973">
        <f>IF($Z336=1,0,IF(AND($Z336=0,AQ336&gt;0),1,IF(AND($Z336=0,AS336&gt;0),1,IF(AND($Z336=0,AU336&gt;0),1,0))))</f>
        <v>0</v>
      </c>
      <c r="AW336" s="973">
        <f t="shared" ref="AW336:AW398" si="251">IF($Z336=0,0,IF(AND($Z336=1,AP336&gt;0),1,IF(AND($Z336=1,AR336&gt;0),1,IF(AND($Z336=1,AT336&gt;0),1,0))))</f>
        <v>0</v>
      </c>
      <c r="AX336" s="978">
        <f>IF($Z336=0,0,IF(BB336+BD336+BF336&gt;0,$AA336,0))</f>
        <v>0</v>
      </c>
      <c r="AY336" s="980">
        <f>IF($Z336=0,0,IF(AND(AX336=0,K337&gt;0),$AA336,0))</f>
        <v>0</v>
      </c>
      <c r="AZ336" s="969">
        <f>$AA336-AX336-AY336</f>
        <v>0</v>
      </c>
      <c r="BA336" s="204">
        <f t="shared" si="247"/>
        <v>0</v>
      </c>
      <c r="BB336" s="204">
        <f t="shared" si="247"/>
        <v>0</v>
      </c>
      <c r="BC336" s="204">
        <f t="shared" si="247"/>
        <v>0</v>
      </c>
      <c r="BD336" s="204">
        <f t="shared" si="247"/>
        <v>0</v>
      </c>
      <c r="BE336" s="204">
        <f t="shared" si="247"/>
        <v>0</v>
      </c>
      <c r="BF336" s="205">
        <f t="shared" si="247"/>
        <v>0</v>
      </c>
      <c r="BG336" s="973">
        <f>IF($Z336=1,0,IF(AND($Z336=0,BB336&gt;0),1,IF(AND($Z336=0,BD336&gt;0),1,IF(AND($Z336=0,BF336&gt;0),1,0))))</f>
        <v>0</v>
      </c>
      <c r="BH336" s="973">
        <f t="shared" ref="BH336:BH398" si="252">IF($Z336=0,0,IF(AND($Z336=1,BA336&gt;0),1,IF(AND($Z336=1,BC336&gt;0),1,IF(AND($Z336=1,BE336&gt;0),1,0))))</f>
        <v>0</v>
      </c>
      <c r="BI336" s="978">
        <f>IF($Z336=0,0,IF(BM336+BO336+BQ336&gt;0,$AA336,0))</f>
        <v>0</v>
      </c>
      <c r="BJ336" s="980">
        <f>IF($Z336=0,0,IF(AND(BI336=0,M337&gt;0),$AA336,0))</f>
        <v>0</v>
      </c>
      <c r="BK336" s="969">
        <f>$AA336-BI336-BJ336</f>
        <v>0</v>
      </c>
      <c r="BL336" s="204">
        <f t="shared" si="248"/>
        <v>0</v>
      </c>
      <c r="BM336" s="204">
        <f t="shared" si="248"/>
        <v>0</v>
      </c>
      <c r="BN336" s="204">
        <f t="shared" si="248"/>
        <v>0</v>
      </c>
      <c r="BO336" s="204">
        <f t="shared" si="248"/>
        <v>0</v>
      </c>
      <c r="BP336" s="204">
        <f t="shared" si="248"/>
        <v>0</v>
      </c>
      <c r="BQ336" s="205">
        <f t="shared" si="248"/>
        <v>0</v>
      </c>
      <c r="BR336" s="973">
        <f>IF($Z336=1,0,IF(AND($Z336=0,BM336&gt;0),1,IF(AND($Z336=0,BO336&gt;0),1,IF(AND($Z336=0,BQ336&gt;0),1,0))))</f>
        <v>0</v>
      </c>
      <c r="BS336" s="973">
        <f t="shared" ref="BS336:BS398" si="253">IF($Z336=0,0,IF(AND($Z336=1,BL336&gt;0),1,IF(AND($Z336=1,BN336&gt;0),1,IF(AND($Z336=1,BP336&gt;0),1,0))))</f>
        <v>0</v>
      </c>
      <c r="BT336" s="978">
        <f>IF($Z336=0,0,IF(BX336+BZ336+CB336&gt;0,$AA336,0))</f>
        <v>0</v>
      </c>
      <c r="BU336" s="980">
        <f>IF($Z336=0,0,IF(AND(BT336=0,O337&gt;0),$AA336,0))</f>
        <v>0</v>
      </c>
      <c r="BV336" s="969">
        <f>$AA336-BT336-BU336</f>
        <v>0</v>
      </c>
      <c r="BW336" s="204">
        <f t="shared" si="249"/>
        <v>0</v>
      </c>
      <c r="BX336" s="204">
        <f t="shared" si="249"/>
        <v>0</v>
      </c>
      <c r="BY336" s="204">
        <f t="shared" si="249"/>
        <v>0</v>
      </c>
      <c r="BZ336" s="204">
        <f t="shared" si="249"/>
        <v>0</v>
      </c>
      <c r="CA336" s="204">
        <f t="shared" si="249"/>
        <v>0</v>
      </c>
      <c r="CB336" s="205">
        <f t="shared" si="249"/>
        <v>0</v>
      </c>
      <c r="CC336" s="973">
        <f>IF($Z336=1,0,IF(AND($Z336=0,BX336&gt;0),1,IF(AND($Z336=0,BZ336&gt;0),1,IF(AND($Z336=0,CB336&gt;0),1,0))))</f>
        <v>0</v>
      </c>
      <c r="CD336" s="973">
        <f t="shared" ref="CD336:CD398" si="254">IF($Z336=0,0,IF(AND($Z336=1,BW336&gt;0),1,IF(AND($Z336=1,BY336&gt;0),1,IF(AND($Z336=1,CA336&gt;0),1,0))))</f>
        <v>0</v>
      </c>
      <c r="CE336" s="11"/>
      <c r="CF336" s="11"/>
      <c r="CG336" s="11"/>
      <c r="CH336" s="11"/>
      <c r="CI336" s="11"/>
      <c r="CJ336" s="11"/>
      <c r="CK336" s="11"/>
      <c r="CL336" s="11"/>
      <c r="CM336" s="11"/>
    </row>
    <row r="337" spans="1:91" ht="14.25" customHeight="1">
      <c r="A337" s="950" t="str">
        <f>A336</f>
        <v/>
      </c>
      <c r="B337" s="57"/>
      <c r="C337" s="2051"/>
      <c r="D337" s="2053"/>
      <c r="E337" s="2051"/>
      <c r="F337" s="2772"/>
      <c r="G337" s="1121">
        <f>Import!Q1034</f>
        <v>0</v>
      </c>
      <c r="H337" s="2774"/>
      <c r="I337" s="450"/>
      <c r="J337" s="2775"/>
      <c r="K337" s="450"/>
      <c r="L337" s="2775"/>
      <c r="M337" s="450"/>
      <c r="N337" s="2775"/>
      <c r="O337" s="450"/>
      <c r="P337" s="2775"/>
      <c r="Q337" s="11"/>
      <c r="R337" s="11"/>
      <c r="S337" s="397"/>
      <c r="T337" s="419"/>
      <c r="U337" s="444">
        <f>Import!N1035</f>
        <v>0</v>
      </c>
      <c r="V337" s="11"/>
      <c r="W337" s="306"/>
      <c r="X337" s="306"/>
      <c r="Y337" s="306"/>
      <c r="Z337" s="11"/>
      <c r="AE337" s="204"/>
      <c r="AF337" s="204"/>
      <c r="AG337" s="204"/>
      <c r="AH337" s="204"/>
      <c r="AI337" s="922"/>
      <c r="AJ337" s="205"/>
      <c r="AK337" s="973"/>
      <c r="AL337" s="973">
        <f>AL336</f>
        <v>0</v>
      </c>
      <c r="AP337" s="204"/>
      <c r="AQ337" s="204"/>
      <c r="AR337" s="204"/>
      <c r="AS337" s="204"/>
      <c r="AT337" s="204"/>
      <c r="AU337" s="205"/>
      <c r="AV337" s="973"/>
      <c r="AW337" s="973">
        <f>AW336</f>
        <v>0</v>
      </c>
      <c r="BA337" s="204"/>
      <c r="BB337" s="204"/>
      <c r="BC337" s="204"/>
      <c r="BD337" s="204"/>
      <c r="BE337" s="204"/>
      <c r="BF337" s="205"/>
      <c r="BG337" s="973"/>
      <c r="BH337" s="973">
        <f>BH336</f>
        <v>0</v>
      </c>
      <c r="BL337" s="204"/>
      <c r="BM337" s="204"/>
      <c r="BN337" s="204"/>
      <c r="BO337" s="204"/>
      <c r="BP337" s="204"/>
      <c r="BQ337" s="205"/>
      <c r="BR337" s="973"/>
      <c r="BS337" s="973">
        <f>BS336</f>
        <v>0</v>
      </c>
      <c r="BW337" s="204"/>
      <c r="BX337" s="204"/>
      <c r="BY337" s="204"/>
      <c r="BZ337" s="204"/>
      <c r="CA337" s="204"/>
      <c r="CB337" s="205"/>
      <c r="CC337" s="973"/>
      <c r="CD337" s="973">
        <f>CD336</f>
        <v>0</v>
      </c>
      <c r="CE337" s="11"/>
      <c r="CF337" s="11"/>
      <c r="CG337" s="11"/>
      <c r="CH337" s="11"/>
      <c r="CI337" s="11"/>
      <c r="CJ337" s="11"/>
      <c r="CK337" s="11"/>
      <c r="CL337" s="11"/>
      <c r="CM337" s="11"/>
    </row>
    <row r="338" spans="1:91" ht="24.75" customHeight="1">
      <c r="A338" s="949" t="str">
        <f>IF(E338&gt;0,"Wypełnione","")</f>
        <v/>
      </c>
      <c r="B338" s="57"/>
      <c r="C338" s="2050">
        <f>'Og s3a'!C1047</f>
        <v>0</v>
      </c>
      <c r="D338" s="2052">
        <f>'Og s3a'!E1047</f>
        <v>0</v>
      </c>
      <c r="E338" s="2050">
        <f>'Og s3a'!F1047</f>
        <v>0</v>
      </c>
      <c r="F338" s="2771"/>
      <c r="G338" s="448">
        <f>T338</f>
        <v>0</v>
      </c>
      <c r="H338" s="2773">
        <f>U338</f>
        <v>0</v>
      </c>
      <c r="I338" s="451"/>
      <c r="J338" s="2775"/>
      <c r="K338" s="451"/>
      <c r="L338" s="2775"/>
      <c r="M338" s="451"/>
      <c r="N338" s="2775"/>
      <c r="O338" s="451"/>
      <c r="P338" s="2775"/>
      <c r="Q338" s="11"/>
      <c r="R338" s="11"/>
      <c r="S338" s="396">
        <f>'Og s3a'!G1047</f>
        <v>0</v>
      </c>
      <c r="T338" s="398">
        <f>'Og s3a'!D1047</f>
        <v>0</v>
      </c>
      <c r="U338" s="444">
        <f>Import!N1036</f>
        <v>0</v>
      </c>
      <c r="V338" s="11"/>
      <c r="W338" s="306"/>
      <c r="X338" s="306"/>
      <c r="Y338" s="306"/>
      <c r="Z338" s="970">
        <f>IF(F338=AF$7,1,0)</f>
        <v>0</v>
      </c>
      <c r="AA338" s="970">
        <f>Z338*D338</f>
        <v>0</v>
      </c>
      <c r="AB338" s="978">
        <f>IF($Z338=0,0,IF(AF338+AH338+AJ338&gt;0,$AA338,0))</f>
        <v>0</v>
      </c>
      <c r="AC338" s="980">
        <f>IF($Z338=0,0,IF(AND(AB338=0,G339&gt;0),$AA338,0))</f>
        <v>0</v>
      </c>
      <c r="AD338" s="969">
        <f>AA338-AB338-AC338</f>
        <v>0</v>
      </c>
      <c r="AE338" s="204">
        <f t="shared" si="245"/>
        <v>0</v>
      </c>
      <c r="AF338" s="204">
        <f t="shared" si="245"/>
        <v>0</v>
      </c>
      <c r="AG338" s="204">
        <f t="shared" si="245"/>
        <v>0</v>
      </c>
      <c r="AH338" s="204">
        <f t="shared" si="245"/>
        <v>0</v>
      </c>
      <c r="AI338" s="922">
        <f t="shared" si="245"/>
        <v>0</v>
      </c>
      <c r="AJ338" s="205">
        <f t="shared" si="245"/>
        <v>0</v>
      </c>
      <c r="AK338" s="973">
        <f>IF($Z338=1,0,IF(AND($Z338=0,AF338&gt;0),1,IF(AND($Z338=0,AH338&gt;0),1,IF(AND($Z338=0,AJ338&gt;0),1,0))))</f>
        <v>0</v>
      </c>
      <c r="AL338" s="973">
        <f t="shared" si="250"/>
        <v>0</v>
      </c>
      <c r="AM338" s="978">
        <f>IF($Z338=0,0,IF(AQ338+AS338+AU338&gt;0,$AA338,0))</f>
        <v>0</v>
      </c>
      <c r="AN338" s="980">
        <f>IF($Z338=0,0,IF(AND(AM338=0,I339&gt;0),$AA338,0))</f>
        <v>0</v>
      </c>
      <c r="AO338" s="969">
        <f>$AA338-AM338-AN338</f>
        <v>0</v>
      </c>
      <c r="AP338" s="204">
        <f t="shared" si="246"/>
        <v>0</v>
      </c>
      <c r="AQ338" s="204">
        <f t="shared" si="246"/>
        <v>0</v>
      </c>
      <c r="AR338" s="204">
        <f t="shared" si="246"/>
        <v>0</v>
      </c>
      <c r="AS338" s="204">
        <f t="shared" si="246"/>
        <v>0</v>
      </c>
      <c r="AT338" s="204">
        <f t="shared" si="246"/>
        <v>0</v>
      </c>
      <c r="AU338" s="205">
        <f t="shared" si="246"/>
        <v>0</v>
      </c>
      <c r="AV338" s="973">
        <f>IF($Z338=1,0,IF(AND($Z338=0,AQ338&gt;0),1,IF(AND($Z338=0,AS338&gt;0),1,IF(AND($Z338=0,AU338&gt;0),1,0))))</f>
        <v>0</v>
      </c>
      <c r="AW338" s="973">
        <f t="shared" si="251"/>
        <v>0</v>
      </c>
      <c r="AX338" s="978">
        <f>IF($Z338=0,0,IF(BB338+BD338+BF338&gt;0,$AA338,0))</f>
        <v>0</v>
      </c>
      <c r="AY338" s="980">
        <f>IF($Z338=0,0,IF(AND(AX338=0,K339&gt;0),$AA338,0))</f>
        <v>0</v>
      </c>
      <c r="AZ338" s="969">
        <f>$AA338-AX338-AY338</f>
        <v>0</v>
      </c>
      <c r="BA338" s="204">
        <f t="shared" si="247"/>
        <v>0</v>
      </c>
      <c r="BB338" s="204">
        <f t="shared" si="247"/>
        <v>0</v>
      </c>
      <c r="BC338" s="204">
        <f t="shared" si="247"/>
        <v>0</v>
      </c>
      <c r="BD338" s="204">
        <f t="shared" si="247"/>
        <v>0</v>
      </c>
      <c r="BE338" s="204">
        <f t="shared" si="247"/>
        <v>0</v>
      </c>
      <c r="BF338" s="205">
        <f t="shared" si="247"/>
        <v>0</v>
      </c>
      <c r="BG338" s="973">
        <f>IF($Z338=1,0,IF(AND($Z338=0,BB338&gt;0),1,IF(AND($Z338=0,BD338&gt;0),1,IF(AND($Z338=0,BF338&gt;0),1,0))))</f>
        <v>0</v>
      </c>
      <c r="BH338" s="973">
        <f t="shared" si="252"/>
        <v>0</v>
      </c>
      <c r="BI338" s="978">
        <f>IF($Z338=0,0,IF(BM338+BO338+BQ338&gt;0,$AA338,0))</f>
        <v>0</v>
      </c>
      <c r="BJ338" s="980">
        <f>IF($Z338=0,0,IF(AND(BI338=0,M339&gt;0),$AA338,0))</f>
        <v>0</v>
      </c>
      <c r="BK338" s="969">
        <f>$AA338-BI338-BJ338</f>
        <v>0</v>
      </c>
      <c r="BL338" s="204">
        <f t="shared" si="248"/>
        <v>0</v>
      </c>
      <c r="BM338" s="204">
        <f t="shared" si="248"/>
        <v>0</v>
      </c>
      <c r="BN338" s="204">
        <f t="shared" si="248"/>
        <v>0</v>
      </c>
      <c r="BO338" s="204">
        <f t="shared" si="248"/>
        <v>0</v>
      </c>
      <c r="BP338" s="204">
        <f t="shared" si="248"/>
        <v>0</v>
      </c>
      <c r="BQ338" s="205">
        <f t="shared" si="248"/>
        <v>0</v>
      </c>
      <c r="BR338" s="973">
        <f>IF($Z338=1,0,IF(AND($Z338=0,BM338&gt;0),1,IF(AND($Z338=0,BO338&gt;0),1,IF(AND($Z338=0,BQ338&gt;0),1,0))))</f>
        <v>0</v>
      </c>
      <c r="BS338" s="973">
        <f t="shared" si="253"/>
        <v>0</v>
      </c>
      <c r="BT338" s="978">
        <f>IF($Z338=0,0,IF(BX338+BZ338+CB338&gt;0,$AA338,0))</f>
        <v>0</v>
      </c>
      <c r="BU338" s="980">
        <f>IF($Z338=0,0,IF(AND(BT338=0,O339&gt;0),$AA338,0))</f>
        <v>0</v>
      </c>
      <c r="BV338" s="969">
        <f>$AA338-BT338-BU338</f>
        <v>0</v>
      </c>
      <c r="BW338" s="204">
        <f t="shared" si="249"/>
        <v>0</v>
      </c>
      <c r="BX338" s="204">
        <f t="shared" si="249"/>
        <v>0</v>
      </c>
      <c r="BY338" s="204">
        <f t="shared" si="249"/>
        <v>0</v>
      </c>
      <c r="BZ338" s="204">
        <f t="shared" si="249"/>
        <v>0</v>
      </c>
      <c r="CA338" s="204">
        <f t="shared" si="249"/>
        <v>0</v>
      </c>
      <c r="CB338" s="205">
        <f t="shared" si="249"/>
        <v>0</v>
      </c>
      <c r="CC338" s="973">
        <f>IF($Z338=1,0,IF(AND($Z338=0,BX338&gt;0),1,IF(AND($Z338=0,BZ338&gt;0),1,IF(AND($Z338=0,CB338&gt;0),1,0))))</f>
        <v>0</v>
      </c>
      <c r="CD338" s="973">
        <f t="shared" si="254"/>
        <v>0</v>
      </c>
      <c r="CE338" s="11"/>
      <c r="CF338" s="11"/>
      <c r="CG338" s="11"/>
      <c r="CH338" s="11"/>
      <c r="CI338" s="11"/>
      <c r="CJ338" s="11"/>
      <c r="CK338" s="11"/>
      <c r="CL338" s="11"/>
      <c r="CM338" s="11"/>
    </row>
    <row r="339" spans="1:91" ht="14.25" customHeight="1">
      <c r="A339" s="950" t="str">
        <f>A338</f>
        <v/>
      </c>
      <c r="B339" s="57"/>
      <c r="C339" s="2051"/>
      <c r="D339" s="2053"/>
      <c r="E339" s="2051"/>
      <c r="F339" s="2772"/>
      <c r="G339" s="1121">
        <f>Import!Q1036</f>
        <v>0</v>
      </c>
      <c r="H339" s="2774"/>
      <c r="I339" s="450"/>
      <c r="J339" s="2775"/>
      <c r="K339" s="450"/>
      <c r="L339" s="2775"/>
      <c r="M339" s="450"/>
      <c r="N339" s="2775"/>
      <c r="O339" s="450"/>
      <c r="P339" s="2775"/>
      <c r="Q339" s="11"/>
      <c r="R339" s="11"/>
      <c r="S339" s="397"/>
      <c r="T339" s="419"/>
      <c r="U339" s="444">
        <f>Import!N1037</f>
        <v>0</v>
      </c>
      <c r="V339" s="11"/>
      <c r="W339" s="306"/>
      <c r="X339" s="306"/>
      <c r="Y339" s="306"/>
      <c r="Z339" s="11"/>
      <c r="AE339" s="204"/>
      <c r="AF339" s="204"/>
      <c r="AG339" s="204"/>
      <c r="AH339" s="204"/>
      <c r="AI339" s="922"/>
      <c r="AJ339" s="205"/>
      <c r="AK339" s="973"/>
      <c r="AL339" s="973">
        <f>AL338</f>
        <v>0</v>
      </c>
      <c r="AP339" s="204"/>
      <c r="AQ339" s="204"/>
      <c r="AR339" s="204"/>
      <c r="AS339" s="204"/>
      <c r="AT339" s="204"/>
      <c r="AU339" s="205"/>
      <c r="AV339" s="973"/>
      <c r="AW339" s="973">
        <f>AW338</f>
        <v>0</v>
      </c>
      <c r="BA339" s="204"/>
      <c r="BB339" s="204"/>
      <c r="BC339" s="204"/>
      <c r="BD339" s="204"/>
      <c r="BE339" s="204"/>
      <c r="BF339" s="205"/>
      <c r="BG339" s="973"/>
      <c r="BH339" s="973">
        <f>BH338</f>
        <v>0</v>
      </c>
      <c r="BL339" s="204"/>
      <c r="BM339" s="204"/>
      <c r="BN339" s="204"/>
      <c r="BO339" s="204"/>
      <c r="BP339" s="204"/>
      <c r="BQ339" s="205"/>
      <c r="BR339" s="973"/>
      <c r="BS339" s="973">
        <f>BS338</f>
        <v>0</v>
      </c>
      <c r="BW339" s="204"/>
      <c r="BX339" s="204"/>
      <c r="BY339" s="204"/>
      <c r="BZ339" s="204"/>
      <c r="CA339" s="204"/>
      <c r="CB339" s="205"/>
      <c r="CC339" s="973"/>
      <c r="CD339" s="973">
        <f>CD338</f>
        <v>0</v>
      </c>
      <c r="CE339" s="11"/>
      <c r="CF339" s="11"/>
      <c r="CG339" s="11"/>
      <c r="CH339" s="11"/>
      <c r="CI339" s="11"/>
      <c r="CJ339" s="11"/>
      <c r="CK339" s="11"/>
      <c r="CL339" s="11"/>
      <c r="CM339" s="11"/>
    </row>
    <row r="340" spans="1:91" ht="24.75" customHeight="1">
      <c r="A340" s="949" t="str">
        <f>IF(E340&gt;0,"Wypełnione","")</f>
        <v/>
      </c>
      <c r="B340" s="57"/>
      <c r="C340" s="2050">
        <f>'Og s3a'!C1049</f>
        <v>0</v>
      </c>
      <c r="D340" s="2052">
        <f>'Og s3a'!E1049</f>
        <v>0</v>
      </c>
      <c r="E340" s="2050">
        <f>'Og s3a'!F1049</f>
        <v>0</v>
      </c>
      <c r="F340" s="2771"/>
      <c r="G340" s="448">
        <f>T340</f>
        <v>0</v>
      </c>
      <c r="H340" s="2773">
        <f>U340</f>
        <v>0</v>
      </c>
      <c r="I340" s="451"/>
      <c r="J340" s="2775"/>
      <c r="K340" s="451"/>
      <c r="L340" s="2775"/>
      <c r="M340" s="451"/>
      <c r="N340" s="2775"/>
      <c r="O340" s="451"/>
      <c r="P340" s="2775"/>
      <c r="Q340" s="11"/>
      <c r="R340" s="11"/>
      <c r="S340" s="396">
        <f>'Og s3a'!G1049</f>
        <v>0</v>
      </c>
      <c r="T340" s="398">
        <f>'Og s3a'!D1049</f>
        <v>0</v>
      </c>
      <c r="U340" s="444">
        <f>Import!N1038</f>
        <v>0</v>
      </c>
      <c r="V340" s="11"/>
      <c r="W340" s="306"/>
      <c r="X340" s="306"/>
      <c r="Y340" s="306"/>
      <c r="Z340" s="970">
        <f>IF(F340=AF$7,1,0)</f>
        <v>0</v>
      </c>
      <c r="AA340" s="970">
        <f>Z340*D340</f>
        <v>0</v>
      </c>
      <c r="AB340" s="978">
        <f>IF($Z340=0,0,IF(AF340+AH340+AJ340&gt;0,$AA340,0))</f>
        <v>0</v>
      </c>
      <c r="AC340" s="980">
        <f>IF($Z340=0,0,IF(AND(AB340=0,G341&gt;0),$AA340,0))</f>
        <v>0</v>
      </c>
      <c r="AD340" s="969">
        <f>AA340-AB340-AC340</f>
        <v>0</v>
      </c>
      <c r="AE340" s="204">
        <f t="shared" si="245"/>
        <v>0</v>
      </c>
      <c r="AF340" s="204">
        <f t="shared" si="245"/>
        <v>0</v>
      </c>
      <c r="AG340" s="204">
        <f t="shared" si="245"/>
        <v>0</v>
      </c>
      <c r="AH340" s="204">
        <f t="shared" si="245"/>
        <v>0</v>
      </c>
      <c r="AI340" s="922">
        <f t="shared" si="245"/>
        <v>0</v>
      </c>
      <c r="AJ340" s="205">
        <f t="shared" si="245"/>
        <v>0</v>
      </c>
      <c r="AK340" s="973">
        <f>IF($Z340=1,0,IF(AND($Z340=0,AF340&gt;0),1,IF(AND($Z340=0,AH340&gt;0),1,IF(AND($Z340=0,AJ340&gt;0),1,0))))</f>
        <v>0</v>
      </c>
      <c r="AL340" s="973">
        <f t="shared" si="250"/>
        <v>0</v>
      </c>
      <c r="AM340" s="978">
        <f>IF($Z340=0,0,IF(AQ340+AS340+AU340&gt;0,$AA340,0))</f>
        <v>0</v>
      </c>
      <c r="AN340" s="980">
        <f>IF($Z340=0,0,IF(AND(AM340=0,I341&gt;0),$AA340,0))</f>
        <v>0</v>
      </c>
      <c r="AO340" s="969">
        <f>$AA340-AM340-AN340</f>
        <v>0</v>
      </c>
      <c r="AP340" s="204">
        <f t="shared" si="246"/>
        <v>0</v>
      </c>
      <c r="AQ340" s="204">
        <f t="shared" si="246"/>
        <v>0</v>
      </c>
      <c r="AR340" s="204">
        <f t="shared" si="246"/>
        <v>0</v>
      </c>
      <c r="AS340" s="204">
        <f t="shared" si="246"/>
        <v>0</v>
      </c>
      <c r="AT340" s="204">
        <f t="shared" si="246"/>
        <v>0</v>
      </c>
      <c r="AU340" s="205">
        <f t="shared" si="246"/>
        <v>0</v>
      </c>
      <c r="AV340" s="973">
        <f>IF($Z340=1,0,IF(AND($Z340=0,AQ340&gt;0),1,IF(AND($Z340=0,AS340&gt;0),1,IF(AND($Z340=0,AU340&gt;0),1,0))))</f>
        <v>0</v>
      </c>
      <c r="AW340" s="973">
        <f t="shared" si="251"/>
        <v>0</v>
      </c>
      <c r="AX340" s="978">
        <f>IF($Z340=0,0,IF(BB340+BD340+BF340&gt;0,$AA340,0))</f>
        <v>0</v>
      </c>
      <c r="AY340" s="980">
        <f>IF($Z340=0,0,IF(AND(AX340=0,K341&gt;0),$AA340,0))</f>
        <v>0</v>
      </c>
      <c r="AZ340" s="969">
        <f>$AA340-AX340-AY340</f>
        <v>0</v>
      </c>
      <c r="BA340" s="204">
        <f t="shared" si="247"/>
        <v>0</v>
      </c>
      <c r="BB340" s="204">
        <f t="shared" si="247"/>
        <v>0</v>
      </c>
      <c r="BC340" s="204">
        <f t="shared" si="247"/>
        <v>0</v>
      </c>
      <c r="BD340" s="204">
        <f t="shared" si="247"/>
        <v>0</v>
      </c>
      <c r="BE340" s="204">
        <f t="shared" si="247"/>
        <v>0</v>
      </c>
      <c r="BF340" s="205">
        <f t="shared" si="247"/>
        <v>0</v>
      </c>
      <c r="BG340" s="973">
        <f>IF($Z340=1,0,IF(AND($Z340=0,BB340&gt;0),1,IF(AND($Z340=0,BD340&gt;0),1,IF(AND($Z340=0,BF340&gt;0),1,0))))</f>
        <v>0</v>
      </c>
      <c r="BH340" s="973">
        <f t="shared" si="252"/>
        <v>0</v>
      </c>
      <c r="BI340" s="978">
        <f>IF($Z340=0,0,IF(BM340+BO340+BQ340&gt;0,$AA340,0))</f>
        <v>0</v>
      </c>
      <c r="BJ340" s="980">
        <f>IF($Z340=0,0,IF(AND(BI340=0,M341&gt;0),$AA340,0))</f>
        <v>0</v>
      </c>
      <c r="BK340" s="969">
        <f>$AA340-BI340-BJ340</f>
        <v>0</v>
      </c>
      <c r="BL340" s="204">
        <f t="shared" si="248"/>
        <v>0</v>
      </c>
      <c r="BM340" s="204">
        <f t="shared" si="248"/>
        <v>0</v>
      </c>
      <c r="BN340" s="204">
        <f t="shared" si="248"/>
        <v>0</v>
      </c>
      <c r="BO340" s="204">
        <f t="shared" si="248"/>
        <v>0</v>
      </c>
      <c r="BP340" s="204">
        <f t="shared" si="248"/>
        <v>0</v>
      </c>
      <c r="BQ340" s="205">
        <f t="shared" si="248"/>
        <v>0</v>
      </c>
      <c r="BR340" s="973">
        <f>IF($Z340=1,0,IF(AND($Z340=0,BM340&gt;0),1,IF(AND($Z340=0,BO340&gt;0),1,IF(AND($Z340=0,BQ340&gt;0),1,0))))</f>
        <v>0</v>
      </c>
      <c r="BS340" s="973">
        <f t="shared" si="253"/>
        <v>0</v>
      </c>
      <c r="BT340" s="978">
        <f>IF($Z340=0,0,IF(BX340+BZ340+CB340&gt;0,$AA340,0))</f>
        <v>0</v>
      </c>
      <c r="BU340" s="980">
        <f>IF($Z340=0,0,IF(AND(BT340=0,O341&gt;0),$AA340,0))</f>
        <v>0</v>
      </c>
      <c r="BV340" s="969">
        <f>$AA340-BT340-BU340</f>
        <v>0</v>
      </c>
      <c r="BW340" s="204">
        <f t="shared" si="249"/>
        <v>0</v>
      </c>
      <c r="BX340" s="204">
        <f t="shared" si="249"/>
        <v>0</v>
      </c>
      <c r="BY340" s="204">
        <f t="shared" si="249"/>
        <v>0</v>
      </c>
      <c r="BZ340" s="204">
        <f t="shared" si="249"/>
        <v>0</v>
      </c>
      <c r="CA340" s="204">
        <f t="shared" si="249"/>
        <v>0</v>
      </c>
      <c r="CB340" s="205">
        <f t="shared" si="249"/>
        <v>0</v>
      </c>
      <c r="CC340" s="973">
        <f>IF($Z340=1,0,IF(AND($Z340=0,BX340&gt;0),1,IF(AND($Z340=0,BZ340&gt;0),1,IF(AND($Z340=0,CB340&gt;0),1,0))))</f>
        <v>0</v>
      </c>
      <c r="CD340" s="973">
        <f t="shared" si="254"/>
        <v>0</v>
      </c>
      <c r="CE340" s="11"/>
      <c r="CF340" s="11"/>
      <c r="CG340" s="11"/>
      <c r="CH340" s="11"/>
      <c r="CI340" s="11"/>
      <c r="CJ340" s="11"/>
      <c r="CK340" s="11"/>
      <c r="CL340" s="11"/>
      <c r="CM340" s="11"/>
    </row>
    <row r="341" spans="1:91" ht="14.25" customHeight="1">
      <c r="A341" s="950" t="str">
        <f>A340</f>
        <v/>
      </c>
      <c r="B341" s="57"/>
      <c r="C341" s="2051"/>
      <c r="D341" s="2053"/>
      <c r="E341" s="2051"/>
      <c r="F341" s="2772"/>
      <c r="G341" s="1121">
        <f>Import!Q1038</f>
        <v>0</v>
      </c>
      <c r="H341" s="2774"/>
      <c r="I341" s="450"/>
      <c r="J341" s="2775"/>
      <c r="K341" s="450"/>
      <c r="L341" s="2775"/>
      <c r="M341" s="450"/>
      <c r="N341" s="2775"/>
      <c r="O341" s="450"/>
      <c r="P341" s="2775"/>
      <c r="Q341" s="11"/>
      <c r="R341" s="11"/>
      <c r="S341" s="397"/>
      <c r="T341" s="419"/>
      <c r="U341" s="444">
        <f>Import!N1039</f>
        <v>0</v>
      </c>
      <c r="V341" s="11"/>
      <c r="W341" s="306"/>
      <c r="X341" s="306"/>
      <c r="Y341" s="306"/>
      <c r="Z341" s="11"/>
      <c r="AE341" s="204"/>
      <c r="AF341" s="204"/>
      <c r="AG341" s="204"/>
      <c r="AH341" s="204"/>
      <c r="AI341" s="922"/>
      <c r="AJ341" s="205"/>
      <c r="AK341" s="973"/>
      <c r="AL341" s="973">
        <f>AL340</f>
        <v>0</v>
      </c>
      <c r="AP341" s="204"/>
      <c r="AQ341" s="204"/>
      <c r="AR341" s="204"/>
      <c r="AS341" s="204"/>
      <c r="AT341" s="204"/>
      <c r="AU341" s="205"/>
      <c r="AV341" s="973"/>
      <c r="AW341" s="973">
        <f>AW340</f>
        <v>0</v>
      </c>
      <c r="BA341" s="204"/>
      <c r="BB341" s="204"/>
      <c r="BC341" s="204"/>
      <c r="BD341" s="204"/>
      <c r="BE341" s="204"/>
      <c r="BF341" s="205"/>
      <c r="BG341" s="973"/>
      <c r="BH341" s="973">
        <f>BH340</f>
        <v>0</v>
      </c>
      <c r="BL341" s="204"/>
      <c r="BM341" s="204"/>
      <c r="BN341" s="204"/>
      <c r="BO341" s="204"/>
      <c r="BP341" s="204"/>
      <c r="BQ341" s="205"/>
      <c r="BR341" s="973"/>
      <c r="BS341" s="973">
        <f>BS340</f>
        <v>0</v>
      </c>
      <c r="BW341" s="204"/>
      <c r="BX341" s="204"/>
      <c r="BY341" s="204"/>
      <c r="BZ341" s="204"/>
      <c r="CA341" s="204"/>
      <c r="CB341" s="205"/>
      <c r="CC341" s="973"/>
      <c r="CD341" s="973">
        <f>CD340</f>
        <v>0</v>
      </c>
      <c r="CE341" s="11"/>
      <c r="CF341" s="11"/>
      <c r="CG341" s="11"/>
      <c r="CH341" s="11"/>
      <c r="CI341" s="11"/>
      <c r="CJ341" s="11"/>
      <c r="CK341" s="11"/>
      <c r="CL341" s="11"/>
      <c r="CM341" s="11"/>
    </row>
    <row r="342" spans="1:91" ht="24.75" customHeight="1">
      <c r="A342" s="949" t="str">
        <f>IF(E342&gt;0,"Wypełnione","")</f>
        <v/>
      </c>
      <c r="B342" s="57"/>
      <c r="C342" s="2050">
        <f>'Og s3a'!C1051</f>
        <v>0</v>
      </c>
      <c r="D342" s="2052">
        <f>'Og s3a'!E1051</f>
        <v>0</v>
      </c>
      <c r="E342" s="2050">
        <f>'Og s3a'!F1051</f>
        <v>0</v>
      </c>
      <c r="F342" s="2771"/>
      <c r="G342" s="448">
        <f>T342</f>
        <v>0</v>
      </c>
      <c r="H342" s="2773">
        <f>U342</f>
        <v>0</v>
      </c>
      <c r="I342" s="451"/>
      <c r="J342" s="2775"/>
      <c r="K342" s="451"/>
      <c r="L342" s="2775"/>
      <c r="M342" s="451"/>
      <c r="N342" s="2775"/>
      <c r="O342" s="451"/>
      <c r="P342" s="2775"/>
      <c r="Q342" s="11"/>
      <c r="R342" s="11"/>
      <c r="S342" s="396">
        <f>'Og s3a'!G1051</f>
        <v>0</v>
      </c>
      <c r="T342" s="398">
        <f>'Og s3a'!D1051</f>
        <v>0</v>
      </c>
      <c r="U342" s="444">
        <f>Import!N1040</f>
        <v>0</v>
      </c>
      <c r="V342" s="11"/>
      <c r="W342" s="306"/>
      <c r="X342" s="306"/>
      <c r="Y342" s="306"/>
      <c r="Z342" s="970">
        <f>IF(F342=AF$7,1,0)</f>
        <v>0</v>
      </c>
      <c r="AA342" s="970">
        <f>Z342*D342</f>
        <v>0</v>
      </c>
      <c r="AB342" s="978">
        <f>IF($Z342=0,0,IF(AF342+AH342+AJ342&gt;0,$AA342,0))</f>
        <v>0</v>
      </c>
      <c r="AC342" s="980">
        <f>IF($Z342=0,0,IF(AND(AB342=0,G343&gt;0),$AA342,0))</f>
        <v>0</v>
      </c>
      <c r="AD342" s="969">
        <f>AA342-AB342-AC342</f>
        <v>0</v>
      </c>
      <c r="AE342" s="204">
        <f t="shared" si="245"/>
        <v>0</v>
      </c>
      <c r="AF342" s="204">
        <f t="shared" si="245"/>
        <v>0</v>
      </c>
      <c r="AG342" s="204">
        <f t="shared" si="245"/>
        <v>0</v>
      </c>
      <c r="AH342" s="204">
        <f t="shared" si="245"/>
        <v>0</v>
      </c>
      <c r="AI342" s="922">
        <f t="shared" si="245"/>
        <v>0</v>
      </c>
      <c r="AJ342" s="205">
        <f t="shared" si="245"/>
        <v>0</v>
      </c>
      <c r="AK342" s="973">
        <f>IF($Z342=1,0,IF(AND($Z342=0,AF342&gt;0),1,IF(AND($Z342=0,AH342&gt;0),1,IF(AND($Z342=0,AJ342&gt;0),1,0))))</f>
        <v>0</v>
      </c>
      <c r="AL342" s="973">
        <f t="shared" si="250"/>
        <v>0</v>
      </c>
      <c r="AM342" s="978">
        <f>IF($Z342=0,0,IF(AQ342+AS342+AU342&gt;0,$AA342,0))</f>
        <v>0</v>
      </c>
      <c r="AN342" s="980">
        <f>IF($Z342=0,0,IF(AND(AM342=0,I343&gt;0),$AA342,0))</f>
        <v>0</v>
      </c>
      <c r="AO342" s="969">
        <f>$AA342-AM342-AN342</f>
        <v>0</v>
      </c>
      <c r="AP342" s="204">
        <f t="shared" si="246"/>
        <v>0</v>
      </c>
      <c r="AQ342" s="204">
        <f t="shared" si="246"/>
        <v>0</v>
      </c>
      <c r="AR342" s="204">
        <f t="shared" si="246"/>
        <v>0</v>
      </c>
      <c r="AS342" s="204">
        <f t="shared" si="246"/>
        <v>0</v>
      </c>
      <c r="AT342" s="204">
        <f t="shared" si="246"/>
        <v>0</v>
      </c>
      <c r="AU342" s="205">
        <f t="shared" si="246"/>
        <v>0</v>
      </c>
      <c r="AV342" s="973">
        <f>IF($Z342=1,0,IF(AND($Z342=0,AQ342&gt;0),1,IF(AND($Z342=0,AS342&gt;0),1,IF(AND($Z342=0,AU342&gt;0),1,0))))</f>
        <v>0</v>
      </c>
      <c r="AW342" s="973">
        <f t="shared" si="251"/>
        <v>0</v>
      </c>
      <c r="AX342" s="978">
        <f>IF($Z342=0,0,IF(BB342+BD342+BF342&gt;0,$AA342,0))</f>
        <v>0</v>
      </c>
      <c r="AY342" s="980">
        <f>IF($Z342=0,0,IF(AND(AX342=0,K343&gt;0),$AA342,0))</f>
        <v>0</v>
      </c>
      <c r="AZ342" s="969">
        <f>$AA342-AX342-AY342</f>
        <v>0</v>
      </c>
      <c r="BA342" s="204">
        <f t="shared" si="247"/>
        <v>0</v>
      </c>
      <c r="BB342" s="204">
        <f t="shared" si="247"/>
        <v>0</v>
      </c>
      <c r="BC342" s="204">
        <f t="shared" si="247"/>
        <v>0</v>
      </c>
      <c r="BD342" s="204">
        <f t="shared" si="247"/>
        <v>0</v>
      </c>
      <c r="BE342" s="204">
        <f t="shared" si="247"/>
        <v>0</v>
      </c>
      <c r="BF342" s="205">
        <f t="shared" si="247"/>
        <v>0</v>
      </c>
      <c r="BG342" s="973">
        <f>IF($Z342=1,0,IF(AND($Z342=0,BB342&gt;0),1,IF(AND($Z342=0,BD342&gt;0),1,IF(AND($Z342=0,BF342&gt;0),1,0))))</f>
        <v>0</v>
      </c>
      <c r="BH342" s="973">
        <f t="shared" si="252"/>
        <v>0</v>
      </c>
      <c r="BI342" s="978">
        <f>IF($Z342=0,0,IF(BM342+BO342+BQ342&gt;0,$AA342,0))</f>
        <v>0</v>
      </c>
      <c r="BJ342" s="980">
        <f>IF($Z342=0,0,IF(AND(BI342=0,M343&gt;0),$AA342,0))</f>
        <v>0</v>
      </c>
      <c r="BK342" s="969">
        <f>$AA342-BI342-BJ342</f>
        <v>0</v>
      </c>
      <c r="BL342" s="204">
        <f t="shared" si="248"/>
        <v>0</v>
      </c>
      <c r="BM342" s="204">
        <f t="shared" si="248"/>
        <v>0</v>
      </c>
      <c r="BN342" s="204">
        <f t="shared" si="248"/>
        <v>0</v>
      </c>
      <c r="BO342" s="204">
        <f t="shared" si="248"/>
        <v>0</v>
      </c>
      <c r="BP342" s="204">
        <f t="shared" si="248"/>
        <v>0</v>
      </c>
      <c r="BQ342" s="205">
        <f t="shared" si="248"/>
        <v>0</v>
      </c>
      <c r="BR342" s="973">
        <f>IF($Z342=1,0,IF(AND($Z342=0,BM342&gt;0),1,IF(AND($Z342=0,BO342&gt;0),1,IF(AND($Z342=0,BQ342&gt;0),1,0))))</f>
        <v>0</v>
      </c>
      <c r="BS342" s="973">
        <f t="shared" si="253"/>
        <v>0</v>
      </c>
      <c r="BT342" s="978">
        <f>IF($Z342=0,0,IF(BX342+BZ342+CB342&gt;0,$AA342,0))</f>
        <v>0</v>
      </c>
      <c r="BU342" s="980">
        <f>IF($Z342=0,0,IF(AND(BT342=0,O343&gt;0),$AA342,0))</f>
        <v>0</v>
      </c>
      <c r="BV342" s="969">
        <f>$AA342-BT342-BU342</f>
        <v>0</v>
      </c>
      <c r="BW342" s="204">
        <f t="shared" si="249"/>
        <v>0</v>
      </c>
      <c r="BX342" s="204">
        <f t="shared" si="249"/>
        <v>0</v>
      </c>
      <c r="BY342" s="204">
        <f t="shared" si="249"/>
        <v>0</v>
      </c>
      <c r="BZ342" s="204">
        <f t="shared" si="249"/>
        <v>0</v>
      </c>
      <c r="CA342" s="204">
        <f t="shared" si="249"/>
        <v>0</v>
      </c>
      <c r="CB342" s="205">
        <f t="shared" si="249"/>
        <v>0</v>
      </c>
      <c r="CC342" s="973">
        <f>IF($Z342=1,0,IF(AND($Z342=0,BX342&gt;0),1,IF(AND($Z342=0,BZ342&gt;0),1,IF(AND($Z342=0,CB342&gt;0),1,0))))</f>
        <v>0</v>
      </c>
      <c r="CD342" s="973">
        <f t="shared" si="254"/>
        <v>0</v>
      </c>
      <c r="CE342" s="11"/>
      <c r="CF342" s="11"/>
      <c r="CG342" s="11"/>
      <c r="CH342" s="11"/>
      <c r="CI342" s="11"/>
      <c r="CJ342" s="11"/>
      <c r="CK342" s="11"/>
      <c r="CL342" s="11"/>
      <c r="CM342" s="11"/>
    </row>
    <row r="343" spans="1:91" ht="14.25" customHeight="1">
      <c r="A343" s="950" t="str">
        <f>A342</f>
        <v/>
      </c>
      <c r="B343" s="57"/>
      <c r="C343" s="2051"/>
      <c r="D343" s="2053"/>
      <c r="E343" s="2051"/>
      <c r="F343" s="2772"/>
      <c r="G343" s="1121">
        <f>Import!Q1040</f>
        <v>0</v>
      </c>
      <c r="H343" s="2774"/>
      <c r="I343" s="450"/>
      <c r="J343" s="2775"/>
      <c r="K343" s="450"/>
      <c r="L343" s="2775"/>
      <c r="M343" s="450"/>
      <c r="N343" s="2775"/>
      <c r="O343" s="450"/>
      <c r="P343" s="2775"/>
      <c r="Q343" s="11"/>
      <c r="R343" s="11"/>
      <c r="S343" s="397"/>
      <c r="T343" s="419"/>
      <c r="U343" s="444">
        <f>Import!N1041</f>
        <v>0</v>
      </c>
      <c r="V343" s="11"/>
      <c r="W343" s="306"/>
      <c r="X343" s="306"/>
      <c r="Y343" s="306"/>
      <c r="Z343" s="11"/>
      <c r="AE343" s="204"/>
      <c r="AF343" s="204"/>
      <c r="AG343" s="204"/>
      <c r="AH343" s="204"/>
      <c r="AI343" s="922"/>
      <c r="AJ343" s="205"/>
      <c r="AK343" s="973"/>
      <c r="AL343" s="973">
        <f>AL342</f>
        <v>0</v>
      </c>
      <c r="AP343" s="204"/>
      <c r="AQ343" s="204"/>
      <c r="AR343" s="204"/>
      <c r="AS343" s="204"/>
      <c r="AT343" s="204"/>
      <c r="AU343" s="205"/>
      <c r="AV343" s="973"/>
      <c r="AW343" s="973">
        <f>AW342</f>
        <v>0</v>
      </c>
      <c r="BA343" s="204"/>
      <c r="BB343" s="204"/>
      <c r="BC343" s="204"/>
      <c r="BD343" s="204"/>
      <c r="BE343" s="204"/>
      <c r="BF343" s="205"/>
      <c r="BG343" s="973"/>
      <c r="BH343" s="973">
        <f>BH342</f>
        <v>0</v>
      </c>
      <c r="BL343" s="204"/>
      <c r="BM343" s="204"/>
      <c r="BN343" s="204"/>
      <c r="BO343" s="204"/>
      <c r="BP343" s="204"/>
      <c r="BQ343" s="205"/>
      <c r="BR343" s="973"/>
      <c r="BS343" s="973">
        <f>BS342</f>
        <v>0</v>
      </c>
      <c r="BW343" s="204"/>
      <c r="BX343" s="204"/>
      <c r="BY343" s="204"/>
      <c r="BZ343" s="204"/>
      <c r="CA343" s="204"/>
      <c r="CB343" s="205"/>
      <c r="CC343" s="973"/>
      <c r="CD343" s="973">
        <f>CD342</f>
        <v>0</v>
      </c>
      <c r="CE343" s="11"/>
      <c r="CF343" s="11"/>
      <c r="CG343" s="11"/>
      <c r="CH343" s="11"/>
      <c r="CI343" s="11"/>
      <c r="CJ343" s="11"/>
      <c r="CK343" s="11"/>
      <c r="CL343" s="11"/>
      <c r="CM343" s="11"/>
    </row>
    <row r="344" spans="1:91" ht="24.75" customHeight="1">
      <c r="A344" s="949" t="str">
        <f>IF(E344&gt;0,"Wypełnione","")</f>
        <v/>
      </c>
      <c r="B344" s="57"/>
      <c r="C344" s="2050">
        <f>'Og s3a'!C1053</f>
        <v>0</v>
      </c>
      <c r="D344" s="2052">
        <f>'Og s3a'!E1053</f>
        <v>0</v>
      </c>
      <c r="E344" s="2050">
        <f>'Og s3a'!F1053</f>
        <v>0</v>
      </c>
      <c r="F344" s="2771"/>
      <c r="G344" s="448">
        <f>T344</f>
        <v>0</v>
      </c>
      <c r="H344" s="2773">
        <f>U344</f>
        <v>0</v>
      </c>
      <c r="I344" s="451"/>
      <c r="J344" s="2775"/>
      <c r="K344" s="451"/>
      <c r="L344" s="2775"/>
      <c r="M344" s="451"/>
      <c r="N344" s="2775"/>
      <c r="O344" s="451"/>
      <c r="P344" s="2775"/>
      <c r="Q344" s="11"/>
      <c r="R344" s="11"/>
      <c r="S344" s="396">
        <f>'Og s3a'!G1053</f>
        <v>0</v>
      </c>
      <c r="T344" s="398">
        <f>'Og s3a'!D1053</f>
        <v>0</v>
      </c>
      <c r="U344" s="444">
        <f>Import!N1042</f>
        <v>0</v>
      </c>
      <c r="V344" s="11"/>
      <c r="W344" s="306"/>
      <c r="X344" s="306"/>
      <c r="Y344" s="306"/>
      <c r="Z344" s="970">
        <f>IF(F344=AF$7,1,0)</f>
        <v>0</v>
      </c>
      <c r="AA344" s="970">
        <f>Z344*D344</f>
        <v>0</v>
      </c>
      <c r="AB344" s="978">
        <f>IF($Z344=0,0,IF(AF344+AH344+AJ344&gt;0,$AA344,0))</f>
        <v>0</v>
      </c>
      <c r="AC344" s="980">
        <f>IF($Z344=0,0,IF(AND(AB344=0,G345&gt;0),$AA344,0))</f>
        <v>0</v>
      </c>
      <c r="AD344" s="969">
        <f>AA344-AB344-AC344</f>
        <v>0</v>
      </c>
      <c r="AE344" s="204">
        <f t="shared" si="245"/>
        <v>0</v>
      </c>
      <c r="AF344" s="204">
        <f t="shared" si="245"/>
        <v>0</v>
      </c>
      <c r="AG344" s="204">
        <f t="shared" si="245"/>
        <v>0</v>
      </c>
      <c r="AH344" s="204">
        <f t="shared" si="245"/>
        <v>0</v>
      </c>
      <c r="AI344" s="922">
        <f t="shared" si="245"/>
        <v>0</v>
      </c>
      <c r="AJ344" s="205">
        <f t="shared" si="245"/>
        <v>0</v>
      </c>
      <c r="AK344" s="973">
        <f>IF($Z344=1,0,IF(AND($Z344=0,AF344&gt;0),1,IF(AND($Z344=0,AH344&gt;0),1,IF(AND($Z344=0,AJ344&gt;0),1,0))))</f>
        <v>0</v>
      </c>
      <c r="AL344" s="973">
        <f t="shared" si="250"/>
        <v>0</v>
      </c>
      <c r="AM344" s="978">
        <f>IF($Z344=0,0,IF(AQ344+AS344+AU344&gt;0,$AA344,0))</f>
        <v>0</v>
      </c>
      <c r="AN344" s="980">
        <f>IF($Z344=0,0,IF(AND(AM344=0,I345&gt;0),$AA344,0))</f>
        <v>0</v>
      </c>
      <c r="AO344" s="969">
        <f>$AA344-AM344-AN344</f>
        <v>0</v>
      </c>
      <c r="AP344" s="204">
        <f t="shared" si="246"/>
        <v>0</v>
      </c>
      <c r="AQ344" s="204">
        <f t="shared" si="246"/>
        <v>0</v>
      </c>
      <c r="AR344" s="204">
        <f t="shared" si="246"/>
        <v>0</v>
      </c>
      <c r="AS344" s="204">
        <f t="shared" si="246"/>
        <v>0</v>
      </c>
      <c r="AT344" s="204">
        <f t="shared" si="246"/>
        <v>0</v>
      </c>
      <c r="AU344" s="205">
        <f t="shared" si="246"/>
        <v>0</v>
      </c>
      <c r="AV344" s="973">
        <f>IF($Z344=1,0,IF(AND($Z344=0,AQ344&gt;0),1,IF(AND($Z344=0,AS344&gt;0),1,IF(AND($Z344=0,AU344&gt;0),1,0))))</f>
        <v>0</v>
      </c>
      <c r="AW344" s="973">
        <f t="shared" si="251"/>
        <v>0</v>
      </c>
      <c r="AX344" s="978">
        <f>IF($Z344=0,0,IF(BB344+BD344+BF344&gt;0,$AA344,0))</f>
        <v>0</v>
      </c>
      <c r="AY344" s="980">
        <f>IF($Z344=0,0,IF(AND(AX344=0,K345&gt;0),$AA344,0))</f>
        <v>0</v>
      </c>
      <c r="AZ344" s="969">
        <f>$AA344-AX344-AY344</f>
        <v>0</v>
      </c>
      <c r="BA344" s="204">
        <f t="shared" si="247"/>
        <v>0</v>
      </c>
      <c r="BB344" s="204">
        <f t="shared" si="247"/>
        <v>0</v>
      </c>
      <c r="BC344" s="204">
        <f t="shared" si="247"/>
        <v>0</v>
      </c>
      <c r="BD344" s="204">
        <f t="shared" si="247"/>
        <v>0</v>
      </c>
      <c r="BE344" s="204">
        <f t="shared" si="247"/>
        <v>0</v>
      </c>
      <c r="BF344" s="205">
        <f t="shared" si="247"/>
        <v>0</v>
      </c>
      <c r="BG344" s="973">
        <f>IF($Z344=1,0,IF(AND($Z344=0,BB344&gt;0),1,IF(AND($Z344=0,BD344&gt;0),1,IF(AND($Z344=0,BF344&gt;0),1,0))))</f>
        <v>0</v>
      </c>
      <c r="BH344" s="973">
        <f t="shared" si="252"/>
        <v>0</v>
      </c>
      <c r="BI344" s="978">
        <f>IF($Z344=0,0,IF(BM344+BO344+BQ344&gt;0,$AA344,0))</f>
        <v>0</v>
      </c>
      <c r="BJ344" s="980">
        <f>IF($Z344=0,0,IF(AND(BI344=0,M345&gt;0),$AA344,0))</f>
        <v>0</v>
      </c>
      <c r="BK344" s="969">
        <f>$AA344-BI344-BJ344</f>
        <v>0</v>
      </c>
      <c r="BL344" s="204">
        <f t="shared" si="248"/>
        <v>0</v>
      </c>
      <c r="BM344" s="204">
        <f t="shared" si="248"/>
        <v>0</v>
      </c>
      <c r="BN344" s="204">
        <f t="shared" si="248"/>
        <v>0</v>
      </c>
      <c r="BO344" s="204">
        <f t="shared" si="248"/>
        <v>0</v>
      </c>
      <c r="BP344" s="204">
        <f t="shared" si="248"/>
        <v>0</v>
      </c>
      <c r="BQ344" s="205">
        <f t="shared" si="248"/>
        <v>0</v>
      </c>
      <c r="BR344" s="973">
        <f>IF($Z344=1,0,IF(AND($Z344=0,BM344&gt;0),1,IF(AND($Z344=0,BO344&gt;0),1,IF(AND($Z344=0,BQ344&gt;0),1,0))))</f>
        <v>0</v>
      </c>
      <c r="BS344" s="973">
        <f t="shared" si="253"/>
        <v>0</v>
      </c>
      <c r="BT344" s="978">
        <f>IF($Z344=0,0,IF(BX344+BZ344+CB344&gt;0,$AA344,0))</f>
        <v>0</v>
      </c>
      <c r="BU344" s="980">
        <f>IF($Z344=0,0,IF(AND(BT344=0,O345&gt;0),$AA344,0))</f>
        <v>0</v>
      </c>
      <c r="BV344" s="969">
        <f>$AA344-BT344-BU344</f>
        <v>0</v>
      </c>
      <c r="BW344" s="204">
        <f t="shared" si="249"/>
        <v>0</v>
      </c>
      <c r="BX344" s="204">
        <f t="shared" si="249"/>
        <v>0</v>
      </c>
      <c r="BY344" s="204">
        <f t="shared" si="249"/>
        <v>0</v>
      </c>
      <c r="BZ344" s="204">
        <f t="shared" si="249"/>
        <v>0</v>
      </c>
      <c r="CA344" s="204">
        <f t="shared" si="249"/>
        <v>0</v>
      </c>
      <c r="CB344" s="205">
        <f t="shared" si="249"/>
        <v>0</v>
      </c>
      <c r="CC344" s="973">
        <f>IF($Z344=1,0,IF(AND($Z344=0,BX344&gt;0),1,IF(AND($Z344=0,BZ344&gt;0),1,IF(AND($Z344=0,CB344&gt;0),1,0))))</f>
        <v>0</v>
      </c>
      <c r="CD344" s="973">
        <f t="shared" si="254"/>
        <v>0</v>
      </c>
      <c r="CE344" s="11"/>
      <c r="CF344" s="11"/>
      <c r="CG344" s="11"/>
      <c r="CH344" s="11"/>
      <c r="CI344" s="11"/>
      <c r="CJ344" s="11"/>
      <c r="CK344" s="11"/>
      <c r="CL344" s="11"/>
      <c r="CM344" s="11"/>
    </row>
    <row r="345" spans="1:91" ht="14.25" customHeight="1">
      <c r="A345" s="950" t="str">
        <f>A344</f>
        <v/>
      </c>
      <c r="B345" s="57"/>
      <c r="C345" s="2051"/>
      <c r="D345" s="2053"/>
      <c r="E345" s="2051"/>
      <c r="F345" s="2772"/>
      <c r="G345" s="1121">
        <f>Import!Q1042</f>
        <v>0</v>
      </c>
      <c r="H345" s="2774"/>
      <c r="I345" s="450"/>
      <c r="J345" s="2775"/>
      <c r="K345" s="450"/>
      <c r="L345" s="2775"/>
      <c r="M345" s="450"/>
      <c r="N345" s="2775"/>
      <c r="O345" s="450"/>
      <c r="P345" s="2775"/>
      <c r="Q345" s="11"/>
      <c r="R345" s="11"/>
      <c r="S345" s="397"/>
      <c r="T345" s="419"/>
      <c r="U345" s="444">
        <f>Import!N1043</f>
        <v>0</v>
      </c>
      <c r="V345" s="11"/>
      <c r="W345" s="306"/>
      <c r="X345" s="306"/>
      <c r="Y345" s="306"/>
      <c r="Z345" s="11"/>
      <c r="AE345" s="204"/>
      <c r="AF345" s="204"/>
      <c r="AG345" s="204"/>
      <c r="AH345" s="204"/>
      <c r="AI345" s="922"/>
      <c r="AJ345" s="205"/>
      <c r="AK345" s="973"/>
      <c r="AL345" s="973">
        <f>AL344</f>
        <v>0</v>
      </c>
      <c r="AP345" s="204"/>
      <c r="AQ345" s="204"/>
      <c r="AR345" s="204"/>
      <c r="AS345" s="204"/>
      <c r="AT345" s="204"/>
      <c r="AU345" s="205"/>
      <c r="AV345" s="973"/>
      <c r="AW345" s="973">
        <f>AW344</f>
        <v>0</v>
      </c>
      <c r="BA345" s="204"/>
      <c r="BB345" s="204"/>
      <c r="BC345" s="204"/>
      <c r="BD345" s="204"/>
      <c r="BE345" s="204"/>
      <c r="BF345" s="205"/>
      <c r="BG345" s="973"/>
      <c r="BH345" s="973">
        <f>BH344</f>
        <v>0</v>
      </c>
      <c r="BL345" s="204"/>
      <c r="BM345" s="204"/>
      <c r="BN345" s="204"/>
      <c r="BO345" s="204"/>
      <c r="BP345" s="204"/>
      <c r="BQ345" s="205"/>
      <c r="BR345" s="973"/>
      <c r="BS345" s="973">
        <f>BS344</f>
        <v>0</v>
      </c>
      <c r="BW345" s="204"/>
      <c r="BX345" s="204"/>
      <c r="BY345" s="204"/>
      <c r="BZ345" s="204"/>
      <c r="CA345" s="204"/>
      <c r="CB345" s="205"/>
      <c r="CC345" s="973"/>
      <c r="CD345" s="973">
        <f>CD344</f>
        <v>0</v>
      </c>
      <c r="CE345" s="11"/>
      <c r="CF345" s="11"/>
      <c r="CG345" s="11"/>
      <c r="CH345" s="11"/>
      <c r="CI345" s="11"/>
      <c r="CJ345" s="11"/>
      <c r="CK345" s="11"/>
      <c r="CL345" s="11"/>
      <c r="CM345" s="11"/>
    </row>
    <row r="346" spans="1:91" ht="24.75" customHeight="1">
      <c r="A346" s="949" t="str">
        <f>IF(E346&gt;0,"Wypełnione","")</f>
        <v/>
      </c>
      <c r="B346" s="57"/>
      <c r="C346" s="2050">
        <f>'Og s3a'!C1055</f>
        <v>0</v>
      </c>
      <c r="D346" s="2052">
        <f>'Og s3a'!E1055</f>
        <v>0</v>
      </c>
      <c r="E346" s="2050">
        <f>'Og s3a'!F1055</f>
        <v>0</v>
      </c>
      <c r="F346" s="2771"/>
      <c r="G346" s="448">
        <f>T346</f>
        <v>0</v>
      </c>
      <c r="H346" s="2773">
        <f>U346</f>
        <v>0</v>
      </c>
      <c r="I346" s="451"/>
      <c r="J346" s="2775"/>
      <c r="K346" s="451"/>
      <c r="L346" s="2775"/>
      <c r="M346" s="451"/>
      <c r="N346" s="2775"/>
      <c r="O346" s="451"/>
      <c r="P346" s="2775"/>
      <c r="Q346" s="11"/>
      <c r="R346" s="11"/>
      <c r="S346" s="396">
        <f>'Og s3a'!G1055</f>
        <v>0</v>
      </c>
      <c r="T346" s="398">
        <f>'Og s3a'!D1055</f>
        <v>0</v>
      </c>
      <c r="U346" s="444">
        <f>Import!N1044</f>
        <v>0</v>
      </c>
      <c r="V346" s="11"/>
      <c r="W346" s="306"/>
      <c r="X346" s="306"/>
      <c r="Y346" s="306"/>
      <c r="Z346" s="970">
        <f>IF(F346=AF$7,1,0)</f>
        <v>0</v>
      </c>
      <c r="AA346" s="970">
        <f>Z346*D346</f>
        <v>0</v>
      </c>
      <c r="AB346" s="978">
        <f>IF($Z346=0,0,IF(AF346+AH346+AJ346&gt;0,$AA346,0))</f>
        <v>0</v>
      </c>
      <c r="AC346" s="980">
        <f>IF($Z346=0,0,IF(AND(AB346=0,G347&gt;0),$AA346,0))</f>
        <v>0</v>
      </c>
      <c r="AD346" s="969">
        <f>AA346-AB346-AC346</f>
        <v>0</v>
      </c>
      <c r="AE346" s="204">
        <f t="shared" si="245"/>
        <v>0</v>
      </c>
      <c r="AF346" s="204">
        <f t="shared" si="245"/>
        <v>0</v>
      </c>
      <c r="AG346" s="204">
        <f t="shared" si="245"/>
        <v>0</v>
      </c>
      <c r="AH346" s="204">
        <f t="shared" si="245"/>
        <v>0</v>
      </c>
      <c r="AI346" s="922">
        <f t="shared" si="245"/>
        <v>0</v>
      </c>
      <c r="AJ346" s="205">
        <f t="shared" si="245"/>
        <v>0</v>
      </c>
      <c r="AK346" s="973">
        <f>IF($Z346=1,0,IF(AND($Z346=0,AF346&gt;0),1,IF(AND($Z346=0,AH346&gt;0),1,IF(AND($Z346=0,AJ346&gt;0),1,0))))</f>
        <v>0</v>
      </c>
      <c r="AL346" s="973">
        <f t="shared" si="250"/>
        <v>0</v>
      </c>
      <c r="AM346" s="978">
        <f>IF($Z346=0,0,IF(AQ346+AS346+AU346&gt;0,$AA346,0))</f>
        <v>0</v>
      </c>
      <c r="AN346" s="980">
        <f>IF($Z346=0,0,IF(AND(AM346=0,I347&gt;0),$AA346,0))</f>
        <v>0</v>
      </c>
      <c r="AO346" s="969">
        <f>$AA346-AM346-AN346</f>
        <v>0</v>
      </c>
      <c r="AP346" s="204">
        <f t="shared" si="246"/>
        <v>0</v>
      </c>
      <c r="AQ346" s="204">
        <f t="shared" si="246"/>
        <v>0</v>
      </c>
      <c r="AR346" s="204">
        <f t="shared" si="246"/>
        <v>0</v>
      </c>
      <c r="AS346" s="204">
        <f t="shared" si="246"/>
        <v>0</v>
      </c>
      <c r="AT346" s="204">
        <f t="shared" si="246"/>
        <v>0</v>
      </c>
      <c r="AU346" s="205">
        <f t="shared" si="246"/>
        <v>0</v>
      </c>
      <c r="AV346" s="973">
        <f>IF($Z346=1,0,IF(AND($Z346=0,AQ346&gt;0),1,IF(AND($Z346=0,AS346&gt;0),1,IF(AND($Z346=0,AU346&gt;0),1,0))))</f>
        <v>0</v>
      </c>
      <c r="AW346" s="973">
        <f t="shared" si="251"/>
        <v>0</v>
      </c>
      <c r="AX346" s="978">
        <f>IF($Z346=0,0,IF(BB346+BD346+BF346&gt;0,$AA346,0))</f>
        <v>0</v>
      </c>
      <c r="AY346" s="980">
        <f>IF($Z346=0,0,IF(AND(AX346=0,K347&gt;0),$AA346,0))</f>
        <v>0</v>
      </c>
      <c r="AZ346" s="969">
        <f>$AA346-AX346-AY346</f>
        <v>0</v>
      </c>
      <c r="BA346" s="204">
        <f t="shared" si="247"/>
        <v>0</v>
      </c>
      <c r="BB346" s="204">
        <f t="shared" si="247"/>
        <v>0</v>
      </c>
      <c r="BC346" s="204">
        <f t="shared" si="247"/>
        <v>0</v>
      </c>
      <c r="BD346" s="204">
        <f t="shared" si="247"/>
        <v>0</v>
      </c>
      <c r="BE346" s="204">
        <f t="shared" si="247"/>
        <v>0</v>
      </c>
      <c r="BF346" s="205">
        <f t="shared" si="247"/>
        <v>0</v>
      </c>
      <c r="BG346" s="973">
        <f>IF($Z346=1,0,IF(AND($Z346=0,BB346&gt;0),1,IF(AND($Z346=0,BD346&gt;0),1,IF(AND($Z346=0,BF346&gt;0),1,0))))</f>
        <v>0</v>
      </c>
      <c r="BH346" s="973">
        <f t="shared" si="252"/>
        <v>0</v>
      </c>
      <c r="BI346" s="978">
        <f>IF($Z346=0,0,IF(BM346+BO346+BQ346&gt;0,$AA346,0))</f>
        <v>0</v>
      </c>
      <c r="BJ346" s="980">
        <f>IF($Z346=0,0,IF(AND(BI346=0,M347&gt;0),$AA346,0))</f>
        <v>0</v>
      </c>
      <c r="BK346" s="969">
        <f>$AA346-BI346-BJ346</f>
        <v>0</v>
      </c>
      <c r="BL346" s="204">
        <f t="shared" si="248"/>
        <v>0</v>
      </c>
      <c r="BM346" s="204">
        <f t="shared" si="248"/>
        <v>0</v>
      </c>
      <c r="BN346" s="204">
        <f t="shared" si="248"/>
        <v>0</v>
      </c>
      <c r="BO346" s="204">
        <f t="shared" si="248"/>
        <v>0</v>
      </c>
      <c r="BP346" s="204">
        <f t="shared" si="248"/>
        <v>0</v>
      </c>
      <c r="BQ346" s="205">
        <f t="shared" si="248"/>
        <v>0</v>
      </c>
      <c r="BR346" s="973">
        <f>IF($Z346=1,0,IF(AND($Z346=0,BM346&gt;0),1,IF(AND($Z346=0,BO346&gt;0),1,IF(AND($Z346=0,BQ346&gt;0),1,0))))</f>
        <v>0</v>
      </c>
      <c r="BS346" s="973">
        <f t="shared" si="253"/>
        <v>0</v>
      </c>
      <c r="BT346" s="978">
        <f>IF($Z346=0,0,IF(BX346+BZ346+CB346&gt;0,$AA346,0))</f>
        <v>0</v>
      </c>
      <c r="BU346" s="980">
        <f>IF($Z346=0,0,IF(AND(BT346=0,O347&gt;0),$AA346,0))</f>
        <v>0</v>
      </c>
      <c r="BV346" s="969">
        <f>$AA346-BT346-BU346</f>
        <v>0</v>
      </c>
      <c r="BW346" s="204">
        <f t="shared" si="249"/>
        <v>0</v>
      </c>
      <c r="BX346" s="204">
        <f t="shared" si="249"/>
        <v>0</v>
      </c>
      <c r="BY346" s="204">
        <f t="shared" si="249"/>
        <v>0</v>
      </c>
      <c r="BZ346" s="204">
        <f t="shared" si="249"/>
        <v>0</v>
      </c>
      <c r="CA346" s="204">
        <f t="shared" si="249"/>
        <v>0</v>
      </c>
      <c r="CB346" s="205">
        <f t="shared" si="249"/>
        <v>0</v>
      </c>
      <c r="CC346" s="973">
        <f>IF($Z346=1,0,IF(AND($Z346=0,BX346&gt;0),1,IF(AND($Z346=0,BZ346&gt;0),1,IF(AND($Z346=0,CB346&gt;0),1,0))))</f>
        <v>0</v>
      </c>
      <c r="CD346" s="973">
        <f t="shared" si="254"/>
        <v>0</v>
      </c>
      <c r="CE346" s="11"/>
      <c r="CF346" s="11"/>
      <c r="CG346" s="11"/>
      <c r="CH346" s="11"/>
      <c r="CI346" s="11"/>
      <c r="CJ346" s="11"/>
      <c r="CK346" s="11"/>
      <c r="CL346" s="11"/>
      <c r="CM346" s="11"/>
    </row>
    <row r="347" spans="1:91" ht="14.25" customHeight="1">
      <c r="A347" s="950" t="str">
        <f>A346</f>
        <v/>
      </c>
      <c r="B347" s="57"/>
      <c r="C347" s="2051"/>
      <c r="D347" s="2053"/>
      <c r="E347" s="2051"/>
      <c r="F347" s="2772"/>
      <c r="G347" s="1121">
        <f>Import!Q1044</f>
        <v>0</v>
      </c>
      <c r="H347" s="2774"/>
      <c r="I347" s="450"/>
      <c r="J347" s="2775"/>
      <c r="K347" s="450"/>
      <c r="L347" s="2775"/>
      <c r="M347" s="450"/>
      <c r="N347" s="2775"/>
      <c r="O347" s="450"/>
      <c r="P347" s="2775"/>
      <c r="Q347" s="11"/>
      <c r="R347" s="11"/>
      <c r="S347" s="397"/>
      <c r="T347" s="419"/>
      <c r="U347" s="444">
        <f>Import!N1045</f>
        <v>0</v>
      </c>
      <c r="V347" s="11"/>
      <c r="W347" s="306"/>
      <c r="X347" s="306"/>
      <c r="Y347" s="306"/>
      <c r="Z347" s="11"/>
      <c r="AE347" s="204"/>
      <c r="AF347" s="204"/>
      <c r="AG347" s="204"/>
      <c r="AH347" s="204"/>
      <c r="AI347" s="922"/>
      <c r="AJ347" s="205"/>
      <c r="AK347" s="973"/>
      <c r="AL347" s="973">
        <f>AL346</f>
        <v>0</v>
      </c>
      <c r="AP347" s="204"/>
      <c r="AQ347" s="204"/>
      <c r="AR347" s="204"/>
      <c r="AS347" s="204"/>
      <c r="AT347" s="204"/>
      <c r="AU347" s="205"/>
      <c r="AV347" s="973"/>
      <c r="AW347" s="973">
        <f>AW346</f>
        <v>0</v>
      </c>
      <c r="BA347" s="204"/>
      <c r="BB347" s="204"/>
      <c r="BC347" s="204"/>
      <c r="BD347" s="204"/>
      <c r="BE347" s="204"/>
      <c r="BF347" s="205"/>
      <c r="BG347" s="973"/>
      <c r="BH347" s="973">
        <f>BH346</f>
        <v>0</v>
      </c>
      <c r="BL347" s="204"/>
      <c r="BM347" s="204"/>
      <c r="BN347" s="204"/>
      <c r="BO347" s="204"/>
      <c r="BP347" s="204"/>
      <c r="BQ347" s="205"/>
      <c r="BR347" s="973"/>
      <c r="BS347" s="973">
        <f>BS346</f>
        <v>0</v>
      </c>
      <c r="BW347" s="204"/>
      <c r="BX347" s="204"/>
      <c r="BY347" s="204"/>
      <c r="BZ347" s="204"/>
      <c r="CA347" s="204"/>
      <c r="CB347" s="205"/>
      <c r="CC347" s="973"/>
      <c r="CD347" s="973">
        <f>CD346</f>
        <v>0</v>
      </c>
      <c r="CE347" s="11"/>
      <c r="CF347" s="11"/>
      <c r="CG347" s="11"/>
      <c r="CH347" s="11"/>
      <c r="CI347" s="11"/>
      <c r="CJ347" s="11"/>
      <c r="CK347" s="11"/>
      <c r="CL347" s="11"/>
      <c r="CM347" s="11"/>
    </row>
    <row r="348" spans="1:91" ht="24.75" customHeight="1">
      <c r="A348" s="949" t="str">
        <f>IF(E348&gt;0,"Wypełnione","")</f>
        <v/>
      </c>
      <c r="B348" s="57"/>
      <c r="C348" s="2050">
        <f>'Og s3a'!C1057</f>
        <v>0</v>
      </c>
      <c r="D348" s="2052">
        <f>'Og s3a'!E1057</f>
        <v>0</v>
      </c>
      <c r="E348" s="2050">
        <f>'Og s3a'!F1057</f>
        <v>0</v>
      </c>
      <c r="F348" s="2771"/>
      <c r="G348" s="448">
        <f>T348</f>
        <v>0</v>
      </c>
      <c r="H348" s="2773">
        <f>U348</f>
        <v>0</v>
      </c>
      <c r="I348" s="451"/>
      <c r="J348" s="2775"/>
      <c r="K348" s="451"/>
      <c r="L348" s="2775"/>
      <c r="M348" s="451"/>
      <c r="N348" s="2775"/>
      <c r="O348" s="451"/>
      <c r="P348" s="2775"/>
      <c r="Q348" s="11"/>
      <c r="R348" s="11"/>
      <c r="S348" s="396">
        <f>'Og s3a'!G1057</f>
        <v>0</v>
      </c>
      <c r="T348" s="398">
        <f>'Og s3a'!D1057</f>
        <v>0</v>
      </c>
      <c r="U348" s="444">
        <f>Import!N1046</f>
        <v>0</v>
      </c>
      <c r="V348" s="11"/>
      <c r="W348" s="306"/>
      <c r="X348" s="306"/>
      <c r="Y348" s="306"/>
      <c r="Z348" s="970">
        <f>IF(F348=AF$7,1,0)</f>
        <v>0</v>
      </c>
      <c r="AA348" s="970">
        <f>Z348*D348</f>
        <v>0</v>
      </c>
      <c r="AB348" s="978">
        <f>IF($Z348=0,0,IF(AF348+AH348+AJ348&gt;0,$AA348,0))</f>
        <v>0</v>
      </c>
      <c r="AC348" s="980">
        <f>IF($Z348=0,0,IF(AND(AB348=0,G349&gt;0),$AA348,0))</f>
        <v>0</v>
      </c>
      <c r="AD348" s="969">
        <f>AA348-AB348-AC348</f>
        <v>0</v>
      </c>
      <c r="AE348" s="204">
        <f t="shared" si="245"/>
        <v>0</v>
      </c>
      <c r="AF348" s="204">
        <f t="shared" si="245"/>
        <v>0</v>
      </c>
      <c r="AG348" s="204">
        <f t="shared" si="245"/>
        <v>0</v>
      </c>
      <c r="AH348" s="204">
        <f t="shared" si="245"/>
        <v>0</v>
      </c>
      <c r="AI348" s="922">
        <f t="shared" si="245"/>
        <v>0</v>
      </c>
      <c r="AJ348" s="205">
        <f t="shared" si="245"/>
        <v>0</v>
      </c>
      <c r="AK348" s="973">
        <f>IF($Z348=1,0,IF(AND($Z348=0,AF348&gt;0),1,IF(AND($Z348=0,AH348&gt;0),1,IF(AND($Z348=0,AJ348&gt;0),1,0))))</f>
        <v>0</v>
      </c>
      <c r="AL348" s="973">
        <f t="shared" si="250"/>
        <v>0</v>
      </c>
      <c r="AM348" s="978">
        <f>IF($Z348=0,0,IF(AQ348+AS348+AU348&gt;0,$AA348,0))</f>
        <v>0</v>
      </c>
      <c r="AN348" s="980">
        <f>IF($Z348=0,0,IF(AND(AM348=0,I349&gt;0),$AA348,0))</f>
        <v>0</v>
      </c>
      <c r="AO348" s="969">
        <f>$AA348-AM348-AN348</f>
        <v>0</v>
      </c>
      <c r="AP348" s="204">
        <f t="shared" si="246"/>
        <v>0</v>
      </c>
      <c r="AQ348" s="204">
        <f t="shared" si="246"/>
        <v>0</v>
      </c>
      <c r="AR348" s="204">
        <f t="shared" si="246"/>
        <v>0</v>
      </c>
      <c r="AS348" s="204">
        <f t="shared" si="246"/>
        <v>0</v>
      </c>
      <c r="AT348" s="204">
        <f t="shared" si="246"/>
        <v>0</v>
      </c>
      <c r="AU348" s="205">
        <f t="shared" si="246"/>
        <v>0</v>
      </c>
      <c r="AV348" s="973">
        <f>IF($Z348=1,0,IF(AND($Z348=0,AQ348&gt;0),1,IF(AND($Z348=0,AS348&gt;0),1,IF(AND($Z348=0,AU348&gt;0),1,0))))</f>
        <v>0</v>
      </c>
      <c r="AW348" s="973">
        <f t="shared" si="251"/>
        <v>0</v>
      </c>
      <c r="AX348" s="978">
        <f>IF($Z348=0,0,IF(BB348+BD348+BF348&gt;0,$AA348,0))</f>
        <v>0</v>
      </c>
      <c r="AY348" s="980">
        <f>IF($Z348=0,0,IF(AND(AX348=0,K349&gt;0),$AA348,0))</f>
        <v>0</v>
      </c>
      <c r="AZ348" s="969">
        <f>$AA348-AX348-AY348</f>
        <v>0</v>
      </c>
      <c r="BA348" s="204">
        <f t="shared" si="247"/>
        <v>0</v>
      </c>
      <c r="BB348" s="204">
        <f t="shared" si="247"/>
        <v>0</v>
      </c>
      <c r="BC348" s="204">
        <f t="shared" si="247"/>
        <v>0</v>
      </c>
      <c r="BD348" s="204">
        <f t="shared" si="247"/>
        <v>0</v>
      </c>
      <c r="BE348" s="204">
        <f t="shared" si="247"/>
        <v>0</v>
      </c>
      <c r="BF348" s="205">
        <f t="shared" si="247"/>
        <v>0</v>
      </c>
      <c r="BG348" s="973">
        <f>IF($Z348=1,0,IF(AND($Z348=0,BB348&gt;0),1,IF(AND($Z348=0,BD348&gt;0),1,IF(AND($Z348=0,BF348&gt;0),1,0))))</f>
        <v>0</v>
      </c>
      <c r="BH348" s="973">
        <f t="shared" si="252"/>
        <v>0</v>
      </c>
      <c r="BI348" s="978">
        <f>IF($Z348=0,0,IF(BM348+BO348+BQ348&gt;0,$AA348,0))</f>
        <v>0</v>
      </c>
      <c r="BJ348" s="980">
        <f>IF($Z348=0,0,IF(AND(BI348=0,M349&gt;0),$AA348,0))</f>
        <v>0</v>
      </c>
      <c r="BK348" s="969">
        <f>$AA348-BI348-BJ348</f>
        <v>0</v>
      </c>
      <c r="BL348" s="204">
        <f t="shared" si="248"/>
        <v>0</v>
      </c>
      <c r="BM348" s="204">
        <f t="shared" si="248"/>
        <v>0</v>
      </c>
      <c r="BN348" s="204">
        <f t="shared" si="248"/>
        <v>0</v>
      </c>
      <c r="BO348" s="204">
        <f t="shared" si="248"/>
        <v>0</v>
      </c>
      <c r="BP348" s="204">
        <f t="shared" si="248"/>
        <v>0</v>
      </c>
      <c r="BQ348" s="205">
        <f t="shared" si="248"/>
        <v>0</v>
      </c>
      <c r="BR348" s="973">
        <f>IF($Z348=1,0,IF(AND($Z348=0,BM348&gt;0),1,IF(AND($Z348=0,BO348&gt;0),1,IF(AND($Z348=0,BQ348&gt;0),1,0))))</f>
        <v>0</v>
      </c>
      <c r="BS348" s="973">
        <f t="shared" si="253"/>
        <v>0</v>
      </c>
      <c r="BT348" s="978">
        <f>IF($Z348=0,0,IF(BX348+BZ348+CB348&gt;0,$AA348,0))</f>
        <v>0</v>
      </c>
      <c r="BU348" s="980">
        <f>IF($Z348=0,0,IF(AND(BT348=0,O349&gt;0),$AA348,0))</f>
        <v>0</v>
      </c>
      <c r="BV348" s="969">
        <f>$AA348-BT348-BU348</f>
        <v>0</v>
      </c>
      <c r="BW348" s="204">
        <f t="shared" si="249"/>
        <v>0</v>
      </c>
      <c r="BX348" s="204">
        <f t="shared" si="249"/>
        <v>0</v>
      </c>
      <c r="BY348" s="204">
        <f t="shared" si="249"/>
        <v>0</v>
      </c>
      <c r="BZ348" s="204">
        <f t="shared" si="249"/>
        <v>0</v>
      </c>
      <c r="CA348" s="204">
        <f t="shared" si="249"/>
        <v>0</v>
      </c>
      <c r="CB348" s="205">
        <f t="shared" si="249"/>
        <v>0</v>
      </c>
      <c r="CC348" s="973">
        <f>IF($Z348=1,0,IF(AND($Z348=0,BX348&gt;0),1,IF(AND($Z348=0,BZ348&gt;0),1,IF(AND($Z348=0,CB348&gt;0),1,0))))</f>
        <v>0</v>
      </c>
      <c r="CD348" s="973">
        <f t="shared" si="254"/>
        <v>0</v>
      </c>
      <c r="CE348" s="11"/>
      <c r="CF348" s="11"/>
      <c r="CG348" s="11"/>
      <c r="CH348" s="11"/>
      <c r="CI348" s="11"/>
      <c r="CJ348" s="11"/>
      <c r="CK348" s="11"/>
      <c r="CL348" s="11"/>
      <c r="CM348" s="11"/>
    </row>
    <row r="349" spans="1:91" ht="14.25" customHeight="1">
      <c r="A349" s="950" t="str">
        <f>A348</f>
        <v/>
      </c>
      <c r="B349" s="57"/>
      <c r="C349" s="2051"/>
      <c r="D349" s="2053"/>
      <c r="E349" s="2051"/>
      <c r="F349" s="2772"/>
      <c r="G349" s="1121">
        <f>Import!Q1046</f>
        <v>0</v>
      </c>
      <c r="H349" s="2774"/>
      <c r="I349" s="450"/>
      <c r="J349" s="2775"/>
      <c r="K349" s="450"/>
      <c r="L349" s="2775"/>
      <c r="M349" s="450"/>
      <c r="N349" s="2775"/>
      <c r="O349" s="450"/>
      <c r="P349" s="2775"/>
      <c r="Q349" s="11"/>
      <c r="R349" s="11"/>
      <c r="S349" s="397"/>
      <c r="T349" s="419"/>
      <c r="U349" s="444">
        <f>Import!N1047</f>
        <v>0</v>
      </c>
      <c r="V349" s="11"/>
      <c r="W349" s="306"/>
      <c r="X349" s="306"/>
      <c r="Y349" s="306"/>
      <c r="Z349" s="11"/>
      <c r="AE349" s="204"/>
      <c r="AF349" s="204"/>
      <c r="AG349" s="204"/>
      <c r="AH349" s="204"/>
      <c r="AI349" s="922"/>
      <c r="AJ349" s="205"/>
      <c r="AK349" s="973"/>
      <c r="AL349" s="973">
        <f>AL348</f>
        <v>0</v>
      </c>
      <c r="AP349" s="204"/>
      <c r="AQ349" s="204"/>
      <c r="AR349" s="204"/>
      <c r="AS349" s="204"/>
      <c r="AT349" s="204"/>
      <c r="AU349" s="205"/>
      <c r="AV349" s="973"/>
      <c r="AW349" s="973">
        <f>AW348</f>
        <v>0</v>
      </c>
      <c r="BA349" s="204"/>
      <c r="BB349" s="204"/>
      <c r="BC349" s="204"/>
      <c r="BD349" s="204"/>
      <c r="BE349" s="204"/>
      <c r="BF349" s="205"/>
      <c r="BG349" s="973"/>
      <c r="BH349" s="973">
        <f>BH348</f>
        <v>0</v>
      </c>
      <c r="BL349" s="204"/>
      <c r="BM349" s="204"/>
      <c r="BN349" s="204"/>
      <c r="BO349" s="204"/>
      <c r="BP349" s="204"/>
      <c r="BQ349" s="205"/>
      <c r="BR349" s="973"/>
      <c r="BS349" s="973">
        <f>BS348</f>
        <v>0</v>
      </c>
      <c r="BW349" s="204"/>
      <c r="BX349" s="204"/>
      <c r="BY349" s="204"/>
      <c r="BZ349" s="204"/>
      <c r="CA349" s="204"/>
      <c r="CB349" s="205"/>
      <c r="CC349" s="973"/>
      <c r="CD349" s="973">
        <f>CD348</f>
        <v>0</v>
      </c>
      <c r="CE349" s="11"/>
      <c r="CF349" s="11"/>
      <c r="CG349" s="11"/>
      <c r="CH349" s="11"/>
      <c r="CI349" s="11"/>
      <c r="CJ349" s="11"/>
      <c r="CK349" s="11"/>
      <c r="CL349" s="11"/>
      <c r="CM349" s="11"/>
    </row>
    <row r="350" spans="1:91" ht="24.75" customHeight="1">
      <c r="A350" s="949" t="str">
        <f>IF(E350&gt;0,"Wypełnione","")</f>
        <v/>
      </c>
      <c r="B350" s="57"/>
      <c r="C350" s="2050">
        <f>'Og s3a'!C1059</f>
        <v>0</v>
      </c>
      <c r="D350" s="2052">
        <f>'Og s3a'!E1059</f>
        <v>0</v>
      </c>
      <c r="E350" s="2050">
        <f>'Og s3a'!F1059</f>
        <v>0</v>
      </c>
      <c r="F350" s="2771"/>
      <c r="G350" s="448">
        <f>T350</f>
        <v>0</v>
      </c>
      <c r="H350" s="2773">
        <f>U350</f>
        <v>0</v>
      </c>
      <c r="I350" s="451"/>
      <c r="J350" s="2775"/>
      <c r="K350" s="451"/>
      <c r="L350" s="2775"/>
      <c r="M350" s="451"/>
      <c r="N350" s="2775"/>
      <c r="O350" s="451"/>
      <c r="P350" s="2775"/>
      <c r="Q350" s="11"/>
      <c r="R350" s="11"/>
      <c r="S350" s="396">
        <f>'Og s3a'!G1059</f>
        <v>0</v>
      </c>
      <c r="T350" s="398">
        <f>'Og s3a'!D1059</f>
        <v>0</v>
      </c>
      <c r="U350" s="444">
        <f>Import!N1048</f>
        <v>0</v>
      </c>
      <c r="V350" s="11"/>
      <c r="W350" s="306"/>
      <c r="X350" s="306"/>
      <c r="Y350" s="306"/>
      <c r="Z350" s="970">
        <f>IF(F350=AF$7,1,0)</f>
        <v>0</v>
      </c>
      <c r="AA350" s="970">
        <f>Z350*D350</f>
        <v>0</v>
      </c>
      <c r="AB350" s="978">
        <f>IF($Z350=0,0,IF(AF350+AH350+AJ350&gt;0,$AA350,0))</f>
        <v>0</v>
      </c>
      <c r="AC350" s="980">
        <f>IF($Z350=0,0,IF(AND(AB350=0,G351&gt;0),$AA350,0))</f>
        <v>0</v>
      </c>
      <c r="AD350" s="969">
        <f>AA350-AB350-AC350</f>
        <v>0</v>
      </c>
      <c r="AE350" s="204">
        <f t="shared" si="245"/>
        <v>0</v>
      </c>
      <c r="AF350" s="204">
        <f t="shared" si="245"/>
        <v>0</v>
      </c>
      <c r="AG350" s="204">
        <f t="shared" si="245"/>
        <v>0</v>
      </c>
      <c r="AH350" s="204">
        <f t="shared" si="245"/>
        <v>0</v>
      </c>
      <c r="AI350" s="922">
        <f t="shared" si="245"/>
        <v>0</v>
      </c>
      <c r="AJ350" s="205">
        <f t="shared" si="245"/>
        <v>0</v>
      </c>
      <c r="AK350" s="973">
        <f>IF($Z350=1,0,IF(AND($Z350=0,AF350&gt;0),1,IF(AND($Z350=0,AH350&gt;0),1,IF(AND($Z350=0,AJ350&gt;0),1,0))))</f>
        <v>0</v>
      </c>
      <c r="AL350" s="973">
        <f t="shared" si="250"/>
        <v>0</v>
      </c>
      <c r="AM350" s="978">
        <f>IF($Z350=0,0,IF(AQ350+AS350+AU350&gt;0,$AA350,0))</f>
        <v>0</v>
      </c>
      <c r="AN350" s="980">
        <f>IF($Z350=0,0,IF(AND(AM350=0,I351&gt;0),$AA350,0))</f>
        <v>0</v>
      </c>
      <c r="AO350" s="969">
        <f>$AA350-AM350-AN350</f>
        <v>0</v>
      </c>
      <c r="AP350" s="204">
        <f t="shared" si="246"/>
        <v>0</v>
      </c>
      <c r="AQ350" s="204">
        <f t="shared" si="246"/>
        <v>0</v>
      </c>
      <c r="AR350" s="204">
        <f t="shared" si="246"/>
        <v>0</v>
      </c>
      <c r="AS350" s="204">
        <f t="shared" si="246"/>
        <v>0</v>
      </c>
      <c r="AT350" s="204">
        <f t="shared" si="246"/>
        <v>0</v>
      </c>
      <c r="AU350" s="205">
        <f t="shared" si="246"/>
        <v>0</v>
      </c>
      <c r="AV350" s="973">
        <f>IF($Z350=1,0,IF(AND($Z350=0,AQ350&gt;0),1,IF(AND($Z350=0,AS350&gt;0),1,IF(AND($Z350=0,AU350&gt;0),1,0))))</f>
        <v>0</v>
      </c>
      <c r="AW350" s="973">
        <f t="shared" si="251"/>
        <v>0</v>
      </c>
      <c r="AX350" s="978">
        <f>IF($Z350=0,0,IF(BB350+BD350+BF350&gt;0,$AA350,0))</f>
        <v>0</v>
      </c>
      <c r="AY350" s="980">
        <f>IF($Z350=0,0,IF(AND(AX350=0,K351&gt;0),$AA350,0))</f>
        <v>0</v>
      </c>
      <c r="AZ350" s="969">
        <f>$AA350-AX350-AY350</f>
        <v>0</v>
      </c>
      <c r="BA350" s="204">
        <f t="shared" si="247"/>
        <v>0</v>
      </c>
      <c r="BB350" s="204">
        <f t="shared" si="247"/>
        <v>0</v>
      </c>
      <c r="BC350" s="204">
        <f t="shared" si="247"/>
        <v>0</v>
      </c>
      <c r="BD350" s="204">
        <f t="shared" si="247"/>
        <v>0</v>
      </c>
      <c r="BE350" s="204">
        <f t="shared" si="247"/>
        <v>0</v>
      </c>
      <c r="BF350" s="205">
        <f t="shared" si="247"/>
        <v>0</v>
      </c>
      <c r="BG350" s="973">
        <f>IF($Z350=1,0,IF(AND($Z350=0,BB350&gt;0),1,IF(AND($Z350=0,BD350&gt;0),1,IF(AND($Z350=0,BF350&gt;0),1,0))))</f>
        <v>0</v>
      </c>
      <c r="BH350" s="973">
        <f t="shared" si="252"/>
        <v>0</v>
      </c>
      <c r="BI350" s="978">
        <f>IF($Z350=0,0,IF(BM350+BO350+BQ350&gt;0,$AA350,0))</f>
        <v>0</v>
      </c>
      <c r="BJ350" s="980">
        <f>IF($Z350=0,0,IF(AND(BI350=0,M351&gt;0),$AA350,0))</f>
        <v>0</v>
      </c>
      <c r="BK350" s="969">
        <f>$AA350-BI350-BJ350</f>
        <v>0</v>
      </c>
      <c r="BL350" s="204">
        <f t="shared" si="248"/>
        <v>0</v>
      </c>
      <c r="BM350" s="204">
        <f t="shared" si="248"/>
        <v>0</v>
      </c>
      <c r="BN350" s="204">
        <f t="shared" si="248"/>
        <v>0</v>
      </c>
      <c r="BO350" s="204">
        <f t="shared" si="248"/>
        <v>0</v>
      </c>
      <c r="BP350" s="204">
        <f t="shared" si="248"/>
        <v>0</v>
      </c>
      <c r="BQ350" s="205">
        <f t="shared" si="248"/>
        <v>0</v>
      </c>
      <c r="BR350" s="973">
        <f>IF($Z350=1,0,IF(AND($Z350=0,BM350&gt;0),1,IF(AND($Z350=0,BO350&gt;0),1,IF(AND($Z350=0,BQ350&gt;0),1,0))))</f>
        <v>0</v>
      </c>
      <c r="BS350" s="973">
        <f t="shared" si="253"/>
        <v>0</v>
      </c>
      <c r="BT350" s="978">
        <f>IF($Z350=0,0,IF(BX350+BZ350+CB350&gt;0,$AA350,0))</f>
        <v>0</v>
      </c>
      <c r="BU350" s="980">
        <f>IF($Z350=0,0,IF(AND(BT350=0,O351&gt;0),$AA350,0))</f>
        <v>0</v>
      </c>
      <c r="BV350" s="969">
        <f>$AA350-BT350-BU350</f>
        <v>0</v>
      </c>
      <c r="BW350" s="204">
        <f t="shared" si="249"/>
        <v>0</v>
      </c>
      <c r="BX350" s="204">
        <f t="shared" si="249"/>
        <v>0</v>
      </c>
      <c r="BY350" s="204">
        <f t="shared" si="249"/>
        <v>0</v>
      </c>
      <c r="BZ350" s="204">
        <f t="shared" si="249"/>
        <v>0</v>
      </c>
      <c r="CA350" s="204">
        <f t="shared" si="249"/>
        <v>0</v>
      </c>
      <c r="CB350" s="205">
        <f t="shared" si="249"/>
        <v>0</v>
      </c>
      <c r="CC350" s="973">
        <f>IF($Z350=1,0,IF(AND($Z350=0,BX350&gt;0),1,IF(AND($Z350=0,BZ350&gt;0),1,IF(AND($Z350=0,CB350&gt;0),1,0))))</f>
        <v>0</v>
      </c>
      <c r="CD350" s="973">
        <f t="shared" si="254"/>
        <v>0</v>
      </c>
      <c r="CE350" s="11"/>
      <c r="CF350" s="11"/>
      <c r="CG350" s="11"/>
      <c r="CH350" s="11"/>
      <c r="CI350" s="11"/>
      <c r="CJ350" s="11"/>
      <c r="CK350" s="11"/>
      <c r="CL350" s="11"/>
      <c r="CM350" s="11"/>
    </row>
    <row r="351" spans="1:91" ht="14.25" customHeight="1">
      <c r="A351" s="950" t="str">
        <f>A350</f>
        <v/>
      </c>
      <c r="B351" s="57"/>
      <c r="C351" s="2051"/>
      <c r="D351" s="2053"/>
      <c r="E351" s="2051"/>
      <c r="F351" s="2772"/>
      <c r="G351" s="1121">
        <f>Import!Q1048</f>
        <v>0</v>
      </c>
      <c r="H351" s="2774"/>
      <c r="I351" s="450"/>
      <c r="J351" s="2775"/>
      <c r="K351" s="450"/>
      <c r="L351" s="2775"/>
      <c r="M351" s="450"/>
      <c r="N351" s="2775"/>
      <c r="O351" s="450"/>
      <c r="P351" s="2775"/>
      <c r="Q351" s="11"/>
      <c r="R351" s="11"/>
      <c r="S351" s="397"/>
      <c r="T351" s="419"/>
      <c r="U351" s="444">
        <f>Import!N1049</f>
        <v>0</v>
      </c>
      <c r="V351" s="11"/>
      <c r="W351" s="306"/>
      <c r="X351" s="306"/>
      <c r="Y351" s="306"/>
      <c r="Z351" s="11"/>
      <c r="AE351" s="204"/>
      <c r="AF351" s="204"/>
      <c r="AG351" s="204"/>
      <c r="AH351" s="204"/>
      <c r="AI351" s="922"/>
      <c r="AJ351" s="205"/>
      <c r="AK351" s="973"/>
      <c r="AL351" s="973">
        <f>AL350</f>
        <v>0</v>
      </c>
      <c r="AP351" s="204"/>
      <c r="AQ351" s="204"/>
      <c r="AR351" s="204"/>
      <c r="AS351" s="204"/>
      <c r="AT351" s="204"/>
      <c r="AU351" s="205"/>
      <c r="AV351" s="973"/>
      <c r="AW351" s="973">
        <f>AW350</f>
        <v>0</v>
      </c>
      <c r="BA351" s="204"/>
      <c r="BB351" s="204"/>
      <c r="BC351" s="204"/>
      <c r="BD351" s="204"/>
      <c r="BE351" s="204"/>
      <c r="BF351" s="205"/>
      <c r="BG351" s="973"/>
      <c r="BH351" s="973">
        <f>BH350</f>
        <v>0</v>
      </c>
      <c r="BL351" s="204"/>
      <c r="BM351" s="204"/>
      <c r="BN351" s="204"/>
      <c r="BO351" s="204"/>
      <c r="BP351" s="204"/>
      <c r="BQ351" s="205"/>
      <c r="BR351" s="973"/>
      <c r="BS351" s="973">
        <f>BS350</f>
        <v>0</v>
      </c>
      <c r="BW351" s="204"/>
      <c r="BX351" s="204"/>
      <c r="BY351" s="204"/>
      <c r="BZ351" s="204"/>
      <c r="CA351" s="204"/>
      <c r="CB351" s="205"/>
      <c r="CC351" s="973"/>
      <c r="CD351" s="973">
        <f>CD350</f>
        <v>0</v>
      </c>
      <c r="CE351" s="11"/>
      <c r="CF351" s="11"/>
      <c r="CG351" s="11"/>
      <c r="CH351" s="11"/>
      <c r="CI351" s="11"/>
      <c r="CJ351" s="11"/>
      <c r="CK351" s="11"/>
      <c r="CL351" s="11"/>
      <c r="CM351" s="11"/>
    </row>
    <row r="352" spans="1:91" ht="24.75" customHeight="1">
      <c r="A352" s="949" t="str">
        <f>IF(E352&gt;0,"Wypełnione","")</f>
        <v/>
      </c>
      <c r="B352" s="57"/>
      <c r="C352" s="2050">
        <f>'Og s3a'!C1061</f>
        <v>0</v>
      </c>
      <c r="D352" s="2052">
        <f>'Og s3a'!E1061</f>
        <v>0</v>
      </c>
      <c r="E352" s="2050">
        <f>'Og s3a'!F1061</f>
        <v>0</v>
      </c>
      <c r="F352" s="2771"/>
      <c r="G352" s="448">
        <f>T352</f>
        <v>0</v>
      </c>
      <c r="H352" s="2773">
        <f>U352</f>
        <v>0</v>
      </c>
      <c r="I352" s="451"/>
      <c r="J352" s="2775"/>
      <c r="K352" s="451"/>
      <c r="L352" s="2775"/>
      <c r="M352" s="451"/>
      <c r="N352" s="2775"/>
      <c r="O352" s="451"/>
      <c r="P352" s="2775"/>
      <c r="Q352" s="11"/>
      <c r="R352" s="11"/>
      <c r="S352" s="396">
        <f>'Og s3a'!G1061</f>
        <v>0</v>
      </c>
      <c r="T352" s="398">
        <f>'Og s3a'!D1061</f>
        <v>0</v>
      </c>
      <c r="U352" s="444">
        <f>Import!N1050</f>
        <v>0</v>
      </c>
      <c r="V352" s="11"/>
      <c r="W352" s="306"/>
      <c r="X352" s="306"/>
      <c r="Y352" s="306"/>
      <c r="Z352" s="970">
        <f>IF(F352=AF$7,1,0)</f>
        <v>0</v>
      </c>
      <c r="AA352" s="970">
        <f>Z352*D352</f>
        <v>0</v>
      </c>
      <c r="AB352" s="978">
        <f>IF($Z352=0,0,IF(AF352+AH352+AJ352&gt;0,$AA352,0))</f>
        <v>0</v>
      </c>
      <c r="AC352" s="980">
        <f>IF($Z352=0,0,IF(AND(AB352=0,G353&gt;0),$AA352,0))</f>
        <v>0</v>
      </c>
      <c r="AD352" s="969">
        <f>AA352-AB352-AC352</f>
        <v>0</v>
      </c>
      <c r="AE352" s="204">
        <f t="shared" si="245"/>
        <v>0</v>
      </c>
      <c r="AF352" s="204">
        <f t="shared" si="245"/>
        <v>0</v>
      </c>
      <c r="AG352" s="204">
        <f t="shared" si="245"/>
        <v>0</v>
      </c>
      <c r="AH352" s="204">
        <f t="shared" si="245"/>
        <v>0</v>
      </c>
      <c r="AI352" s="922">
        <f t="shared" si="245"/>
        <v>0</v>
      </c>
      <c r="AJ352" s="205">
        <f t="shared" si="245"/>
        <v>0</v>
      </c>
      <c r="AK352" s="973">
        <f>IF($Z352=1,0,IF(AND($Z352=0,AF352&gt;0),1,IF(AND($Z352=0,AH352&gt;0),1,IF(AND($Z352=0,AJ352&gt;0),1,0))))</f>
        <v>0</v>
      </c>
      <c r="AL352" s="973">
        <f t="shared" si="250"/>
        <v>0</v>
      </c>
      <c r="AM352" s="978">
        <f>IF($Z352=0,0,IF(AQ352+AS352+AU352&gt;0,$AA352,0))</f>
        <v>0</v>
      </c>
      <c r="AN352" s="980">
        <f>IF($Z352=0,0,IF(AND(AM352=0,I353&gt;0),$AA352,0))</f>
        <v>0</v>
      </c>
      <c r="AO352" s="969">
        <f>$AA352-AM352-AN352</f>
        <v>0</v>
      </c>
      <c r="AP352" s="204">
        <f t="shared" si="246"/>
        <v>0</v>
      </c>
      <c r="AQ352" s="204">
        <f t="shared" si="246"/>
        <v>0</v>
      </c>
      <c r="AR352" s="204">
        <f t="shared" si="246"/>
        <v>0</v>
      </c>
      <c r="AS352" s="204">
        <f t="shared" si="246"/>
        <v>0</v>
      </c>
      <c r="AT352" s="204">
        <f t="shared" si="246"/>
        <v>0</v>
      </c>
      <c r="AU352" s="205">
        <f t="shared" si="246"/>
        <v>0</v>
      </c>
      <c r="AV352" s="973">
        <f>IF($Z352=1,0,IF(AND($Z352=0,AQ352&gt;0),1,IF(AND($Z352=0,AS352&gt;0),1,IF(AND($Z352=0,AU352&gt;0),1,0))))</f>
        <v>0</v>
      </c>
      <c r="AW352" s="973">
        <f t="shared" si="251"/>
        <v>0</v>
      </c>
      <c r="AX352" s="978">
        <f>IF($Z352=0,0,IF(BB352+BD352+BF352&gt;0,$AA352,0))</f>
        <v>0</v>
      </c>
      <c r="AY352" s="980">
        <f>IF($Z352=0,0,IF(AND(AX352=0,K353&gt;0),$AA352,0))</f>
        <v>0</v>
      </c>
      <c r="AZ352" s="969">
        <f>$AA352-AX352-AY352</f>
        <v>0</v>
      </c>
      <c r="BA352" s="204">
        <f t="shared" si="247"/>
        <v>0</v>
      </c>
      <c r="BB352" s="204">
        <f t="shared" si="247"/>
        <v>0</v>
      </c>
      <c r="BC352" s="204">
        <f t="shared" si="247"/>
        <v>0</v>
      </c>
      <c r="BD352" s="204">
        <f t="shared" si="247"/>
        <v>0</v>
      </c>
      <c r="BE352" s="204">
        <f t="shared" si="247"/>
        <v>0</v>
      </c>
      <c r="BF352" s="205">
        <f t="shared" si="247"/>
        <v>0</v>
      </c>
      <c r="BG352" s="973">
        <f>IF($Z352=1,0,IF(AND($Z352=0,BB352&gt;0),1,IF(AND($Z352=0,BD352&gt;0),1,IF(AND($Z352=0,BF352&gt;0),1,0))))</f>
        <v>0</v>
      </c>
      <c r="BH352" s="973">
        <f t="shared" si="252"/>
        <v>0</v>
      </c>
      <c r="BI352" s="978">
        <f>IF($Z352=0,0,IF(BM352+BO352+BQ352&gt;0,$AA352,0))</f>
        <v>0</v>
      </c>
      <c r="BJ352" s="980">
        <f>IF($Z352=0,0,IF(AND(BI352=0,M353&gt;0),$AA352,0))</f>
        <v>0</v>
      </c>
      <c r="BK352" s="969">
        <f>$AA352-BI352-BJ352</f>
        <v>0</v>
      </c>
      <c r="BL352" s="204">
        <f t="shared" si="248"/>
        <v>0</v>
      </c>
      <c r="BM352" s="204">
        <f t="shared" si="248"/>
        <v>0</v>
      </c>
      <c r="BN352" s="204">
        <f t="shared" si="248"/>
        <v>0</v>
      </c>
      <c r="BO352" s="204">
        <f t="shared" si="248"/>
        <v>0</v>
      </c>
      <c r="BP352" s="204">
        <f t="shared" si="248"/>
        <v>0</v>
      </c>
      <c r="BQ352" s="205">
        <f t="shared" si="248"/>
        <v>0</v>
      </c>
      <c r="BR352" s="973">
        <f>IF($Z352=1,0,IF(AND($Z352=0,BM352&gt;0),1,IF(AND($Z352=0,BO352&gt;0),1,IF(AND($Z352=0,BQ352&gt;0),1,0))))</f>
        <v>0</v>
      </c>
      <c r="BS352" s="973">
        <f t="shared" si="253"/>
        <v>0</v>
      </c>
      <c r="BT352" s="978">
        <f>IF($Z352=0,0,IF(BX352+BZ352+CB352&gt;0,$AA352,0))</f>
        <v>0</v>
      </c>
      <c r="BU352" s="980">
        <f>IF($Z352=0,0,IF(AND(BT352=0,O353&gt;0),$AA352,0))</f>
        <v>0</v>
      </c>
      <c r="BV352" s="969">
        <f>$AA352-BT352-BU352</f>
        <v>0</v>
      </c>
      <c r="BW352" s="204">
        <f t="shared" si="249"/>
        <v>0</v>
      </c>
      <c r="BX352" s="204">
        <f t="shared" si="249"/>
        <v>0</v>
      </c>
      <c r="BY352" s="204">
        <f t="shared" si="249"/>
        <v>0</v>
      </c>
      <c r="BZ352" s="204">
        <f t="shared" si="249"/>
        <v>0</v>
      </c>
      <c r="CA352" s="204">
        <f t="shared" si="249"/>
        <v>0</v>
      </c>
      <c r="CB352" s="205">
        <f t="shared" si="249"/>
        <v>0</v>
      </c>
      <c r="CC352" s="973">
        <f>IF($Z352=1,0,IF(AND($Z352=0,BX352&gt;0),1,IF(AND($Z352=0,BZ352&gt;0),1,IF(AND($Z352=0,CB352&gt;0),1,0))))</f>
        <v>0</v>
      </c>
      <c r="CD352" s="973">
        <f t="shared" si="254"/>
        <v>0</v>
      </c>
      <c r="CE352" s="11"/>
      <c r="CF352" s="11"/>
      <c r="CG352" s="11"/>
      <c r="CH352" s="11"/>
      <c r="CI352" s="11"/>
      <c r="CJ352" s="11"/>
      <c r="CK352" s="11"/>
      <c r="CL352" s="11"/>
      <c r="CM352" s="11"/>
    </row>
    <row r="353" spans="1:91" ht="14.25" customHeight="1">
      <c r="A353" s="950" t="str">
        <f>A352</f>
        <v/>
      </c>
      <c r="B353" s="57"/>
      <c r="C353" s="2051"/>
      <c r="D353" s="2053"/>
      <c r="E353" s="2051"/>
      <c r="F353" s="2772"/>
      <c r="G353" s="1121">
        <f>Import!Q1050</f>
        <v>0</v>
      </c>
      <c r="H353" s="2774"/>
      <c r="I353" s="450"/>
      <c r="J353" s="2775"/>
      <c r="K353" s="450"/>
      <c r="L353" s="2775"/>
      <c r="M353" s="450"/>
      <c r="N353" s="2775"/>
      <c r="O353" s="450"/>
      <c r="P353" s="2775"/>
      <c r="Q353" s="11"/>
      <c r="R353" s="11"/>
      <c r="S353" s="397"/>
      <c r="T353" s="419"/>
      <c r="U353" s="444">
        <f>Import!N1051</f>
        <v>0</v>
      </c>
      <c r="V353" s="11"/>
      <c r="W353" s="306"/>
      <c r="X353" s="306"/>
      <c r="Y353" s="306"/>
      <c r="Z353" s="11"/>
      <c r="AE353" s="204"/>
      <c r="AF353" s="204"/>
      <c r="AG353" s="204"/>
      <c r="AH353" s="204"/>
      <c r="AI353" s="922"/>
      <c r="AJ353" s="205"/>
      <c r="AK353" s="973"/>
      <c r="AL353" s="973">
        <f>AL352</f>
        <v>0</v>
      </c>
      <c r="AP353" s="204"/>
      <c r="AQ353" s="204"/>
      <c r="AR353" s="204"/>
      <c r="AS353" s="204"/>
      <c r="AT353" s="204"/>
      <c r="AU353" s="205"/>
      <c r="AV353" s="973"/>
      <c r="AW353" s="973">
        <f>AW352</f>
        <v>0</v>
      </c>
      <c r="BA353" s="204"/>
      <c r="BB353" s="204"/>
      <c r="BC353" s="204"/>
      <c r="BD353" s="204"/>
      <c r="BE353" s="204"/>
      <c r="BF353" s="205"/>
      <c r="BG353" s="973"/>
      <c r="BH353" s="973">
        <f>BH352</f>
        <v>0</v>
      </c>
      <c r="BL353" s="204"/>
      <c r="BM353" s="204"/>
      <c r="BN353" s="204"/>
      <c r="BO353" s="204"/>
      <c r="BP353" s="204"/>
      <c r="BQ353" s="205"/>
      <c r="BR353" s="973"/>
      <c r="BS353" s="973">
        <f>BS352</f>
        <v>0</v>
      </c>
      <c r="BW353" s="204"/>
      <c r="BX353" s="204"/>
      <c r="BY353" s="204"/>
      <c r="BZ353" s="204"/>
      <c r="CA353" s="204"/>
      <c r="CB353" s="205"/>
      <c r="CC353" s="973"/>
      <c r="CD353" s="973">
        <f>CD352</f>
        <v>0</v>
      </c>
      <c r="CE353" s="11"/>
      <c r="CF353" s="11"/>
      <c r="CG353" s="11"/>
      <c r="CH353" s="11"/>
      <c r="CI353" s="11"/>
      <c r="CJ353" s="11"/>
      <c r="CK353" s="11"/>
      <c r="CL353" s="11"/>
      <c r="CM353" s="11"/>
    </row>
    <row r="354" spans="1:91" ht="24.75" customHeight="1">
      <c r="A354" s="949" t="str">
        <f>IF(E354&gt;0,"Wypełnione","")</f>
        <v/>
      </c>
      <c r="B354" s="57"/>
      <c r="C354" s="2050">
        <f>'Og s3a'!C1063</f>
        <v>0</v>
      </c>
      <c r="D354" s="2052">
        <f>'Og s3a'!E1063</f>
        <v>0</v>
      </c>
      <c r="E354" s="2050">
        <f>'Og s3a'!F1063</f>
        <v>0</v>
      </c>
      <c r="F354" s="2771"/>
      <c r="G354" s="448">
        <f>T354</f>
        <v>0</v>
      </c>
      <c r="H354" s="2773">
        <f>U354</f>
        <v>0</v>
      </c>
      <c r="I354" s="451"/>
      <c r="J354" s="2775"/>
      <c r="K354" s="451"/>
      <c r="L354" s="2775"/>
      <c r="M354" s="451"/>
      <c r="N354" s="2775"/>
      <c r="O354" s="451"/>
      <c r="P354" s="2775"/>
      <c r="Q354" s="11"/>
      <c r="R354" s="11"/>
      <c r="S354" s="396">
        <f>'Og s3a'!G1063</f>
        <v>0</v>
      </c>
      <c r="T354" s="398">
        <f>'Og s3a'!D1063</f>
        <v>0</v>
      </c>
      <c r="U354" s="444">
        <f>Import!N1052</f>
        <v>0</v>
      </c>
      <c r="V354" s="11"/>
      <c r="W354" s="306"/>
      <c r="X354" s="306"/>
      <c r="Y354" s="306"/>
      <c r="Z354" s="970">
        <f>IF(F354=AF$7,1,0)</f>
        <v>0</v>
      </c>
      <c r="AA354" s="970">
        <f>Z354*D354</f>
        <v>0</v>
      </c>
      <c r="AB354" s="978">
        <f>IF($Z354=0,0,IF(AF354+AH354+AJ354&gt;0,$AA354,0))</f>
        <v>0</v>
      </c>
      <c r="AC354" s="980">
        <f>IF($Z354=0,0,IF(AND(AB354=0,G355&gt;0),$AA354,0))</f>
        <v>0</v>
      </c>
      <c r="AD354" s="969">
        <f>AA354-AB354-AC354</f>
        <v>0</v>
      </c>
      <c r="AE354" s="204">
        <f t="shared" si="245"/>
        <v>0</v>
      </c>
      <c r="AF354" s="204">
        <f t="shared" si="245"/>
        <v>0</v>
      </c>
      <c r="AG354" s="204">
        <f t="shared" si="245"/>
        <v>0</v>
      </c>
      <c r="AH354" s="204">
        <f t="shared" si="245"/>
        <v>0</v>
      </c>
      <c r="AI354" s="922">
        <f t="shared" si="245"/>
        <v>0</v>
      </c>
      <c r="AJ354" s="205">
        <f t="shared" si="245"/>
        <v>0</v>
      </c>
      <c r="AK354" s="973">
        <f>IF($Z354=1,0,IF(AND($Z354=0,AF354&gt;0),1,IF(AND($Z354=0,AH354&gt;0),1,IF(AND($Z354=0,AJ354&gt;0),1,0))))</f>
        <v>0</v>
      </c>
      <c r="AL354" s="973">
        <f t="shared" si="250"/>
        <v>0</v>
      </c>
      <c r="AM354" s="978">
        <f>IF($Z354=0,0,IF(AQ354+AS354+AU354&gt;0,$AA354,0))</f>
        <v>0</v>
      </c>
      <c r="AN354" s="980">
        <f>IF($Z354=0,0,IF(AND(AM354=0,I355&gt;0),$AA354,0))</f>
        <v>0</v>
      </c>
      <c r="AO354" s="969">
        <f>$AA354-AM354-AN354</f>
        <v>0</v>
      </c>
      <c r="AP354" s="204">
        <f t="shared" si="246"/>
        <v>0</v>
      </c>
      <c r="AQ354" s="204">
        <f t="shared" si="246"/>
        <v>0</v>
      </c>
      <c r="AR354" s="204">
        <f t="shared" si="246"/>
        <v>0</v>
      </c>
      <c r="AS354" s="204">
        <f t="shared" si="246"/>
        <v>0</v>
      </c>
      <c r="AT354" s="204">
        <f t="shared" si="246"/>
        <v>0</v>
      </c>
      <c r="AU354" s="205">
        <f t="shared" si="246"/>
        <v>0</v>
      </c>
      <c r="AV354" s="973">
        <f>IF($Z354=1,0,IF(AND($Z354=0,AQ354&gt;0),1,IF(AND($Z354=0,AS354&gt;0),1,IF(AND($Z354=0,AU354&gt;0),1,0))))</f>
        <v>0</v>
      </c>
      <c r="AW354" s="973">
        <f t="shared" si="251"/>
        <v>0</v>
      </c>
      <c r="AX354" s="978">
        <f>IF($Z354=0,0,IF(BB354+BD354+BF354&gt;0,$AA354,0))</f>
        <v>0</v>
      </c>
      <c r="AY354" s="980">
        <f>IF($Z354=0,0,IF(AND(AX354=0,K355&gt;0),$AA354,0))</f>
        <v>0</v>
      </c>
      <c r="AZ354" s="969">
        <f>$AA354-AX354-AY354</f>
        <v>0</v>
      </c>
      <c r="BA354" s="204">
        <f t="shared" si="247"/>
        <v>0</v>
      </c>
      <c r="BB354" s="204">
        <f t="shared" si="247"/>
        <v>0</v>
      </c>
      <c r="BC354" s="204">
        <f t="shared" si="247"/>
        <v>0</v>
      </c>
      <c r="BD354" s="204">
        <f t="shared" si="247"/>
        <v>0</v>
      </c>
      <c r="BE354" s="204">
        <f t="shared" si="247"/>
        <v>0</v>
      </c>
      <c r="BF354" s="205">
        <f t="shared" si="247"/>
        <v>0</v>
      </c>
      <c r="BG354" s="973">
        <f>IF($Z354=1,0,IF(AND($Z354=0,BB354&gt;0),1,IF(AND($Z354=0,BD354&gt;0),1,IF(AND($Z354=0,BF354&gt;0),1,0))))</f>
        <v>0</v>
      </c>
      <c r="BH354" s="973">
        <f t="shared" si="252"/>
        <v>0</v>
      </c>
      <c r="BI354" s="978">
        <f>IF($Z354=0,0,IF(BM354+BO354+BQ354&gt;0,$AA354,0))</f>
        <v>0</v>
      </c>
      <c r="BJ354" s="980">
        <f>IF($Z354=0,0,IF(AND(BI354=0,M355&gt;0),$AA354,0))</f>
        <v>0</v>
      </c>
      <c r="BK354" s="969">
        <f>$AA354-BI354-BJ354</f>
        <v>0</v>
      </c>
      <c r="BL354" s="204">
        <f t="shared" si="248"/>
        <v>0</v>
      </c>
      <c r="BM354" s="204">
        <f t="shared" si="248"/>
        <v>0</v>
      </c>
      <c r="BN354" s="204">
        <f t="shared" si="248"/>
        <v>0</v>
      </c>
      <c r="BO354" s="204">
        <f t="shared" si="248"/>
        <v>0</v>
      </c>
      <c r="BP354" s="204">
        <f t="shared" si="248"/>
        <v>0</v>
      </c>
      <c r="BQ354" s="205">
        <f t="shared" si="248"/>
        <v>0</v>
      </c>
      <c r="BR354" s="973">
        <f>IF($Z354=1,0,IF(AND($Z354=0,BM354&gt;0),1,IF(AND($Z354=0,BO354&gt;0),1,IF(AND($Z354=0,BQ354&gt;0),1,0))))</f>
        <v>0</v>
      </c>
      <c r="BS354" s="973">
        <f t="shared" si="253"/>
        <v>0</v>
      </c>
      <c r="BT354" s="978">
        <f>IF($Z354=0,0,IF(BX354+BZ354+CB354&gt;0,$AA354,0))</f>
        <v>0</v>
      </c>
      <c r="BU354" s="980">
        <f>IF($Z354=0,0,IF(AND(BT354=0,O355&gt;0),$AA354,0))</f>
        <v>0</v>
      </c>
      <c r="BV354" s="969">
        <f>$AA354-BT354-BU354</f>
        <v>0</v>
      </c>
      <c r="BW354" s="204">
        <f t="shared" si="249"/>
        <v>0</v>
      </c>
      <c r="BX354" s="204">
        <f t="shared" si="249"/>
        <v>0</v>
      </c>
      <c r="BY354" s="204">
        <f t="shared" si="249"/>
        <v>0</v>
      </c>
      <c r="BZ354" s="204">
        <f t="shared" si="249"/>
        <v>0</v>
      </c>
      <c r="CA354" s="204">
        <f t="shared" si="249"/>
        <v>0</v>
      </c>
      <c r="CB354" s="205">
        <f t="shared" si="249"/>
        <v>0</v>
      </c>
      <c r="CC354" s="973">
        <f>IF($Z354=1,0,IF(AND($Z354=0,BX354&gt;0),1,IF(AND($Z354=0,BZ354&gt;0),1,IF(AND($Z354=0,CB354&gt;0),1,0))))</f>
        <v>0</v>
      </c>
      <c r="CD354" s="973">
        <f t="shared" si="254"/>
        <v>0</v>
      </c>
      <c r="CE354" s="11"/>
      <c r="CF354" s="11"/>
      <c r="CG354" s="11"/>
      <c r="CH354" s="11"/>
      <c r="CI354" s="11"/>
      <c r="CJ354" s="11"/>
      <c r="CK354" s="11"/>
      <c r="CL354" s="11"/>
      <c r="CM354" s="11"/>
    </row>
    <row r="355" spans="1:91" ht="14.25" customHeight="1">
      <c r="A355" s="950" t="str">
        <f>A354</f>
        <v/>
      </c>
      <c r="B355" s="57"/>
      <c r="C355" s="2051"/>
      <c r="D355" s="2053"/>
      <c r="E355" s="2051"/>
      <c r="F355" s="2772"/>
      <c r="G355" s="1121">
        <f>Import!Q1052</f>
        <v>0</v>
      </c>
      <c r="H355" s="2774"/>
      <c r="I355" s="450"/>
      <c r="J355" s="2775"/>
      <c r="K355" s="450"/>
      <c r="L355" s="2775"/>
      <c r="M355" s="450"/>
      <c r="N355" s="2775"/>
      <c r="O355" s="450"/>
      <c r="P355" s="2775"/>
      <c r="Q355" s="11"/>
      <c r="R355" s="11"/>
      <c r="S355" s="397"/>
      <c r="T355" s="419"/>
      <c r="U355" s="444">
        <f>Import!N1053</f>
        <v>0</v>
      </c>
      <c r="V355" s="11"/>
      <c r="W355" s="306"/>
      <c r="X355" s="306"/>
      <c r="Y355" s="306"/>
      <c r="Z355" s="11"/>
      <c r="AE355" s="204"/>
      <c r="AF355" s="204"/>
      <c r="AG355" s="204"/>
      <c r="AH355" s="204"/>
      <c r="AI355" s="922"/>
      <c r="AJ355" s="205"/>
      <c r="AK355" s="973"/>
      <c r="AL355" s="973">
        <f>AL354</f>
        <v>0</v>
      </c>
      <c r="AP355" s="204"/>
      <c r="AQ355" s="204"/>
      <c r="AR355" s="204"/>
      <c r="AS355" s="204"/>
      <c r="AT355" s="204"/>
      <c r="AU355" s="205"/>
      <c r="AV355" s="973"/>
      <c r="AW355" s="973">
        <f>AW354</f>
        <v>0</v>
      </c>
      <c r="BA355" s="204"/>
      <c r="BB355" s="204"/>
      <c r="BC355" s="204"/>
      <c r="BD355" s="204"/>
      <c r="BE355" s="204"/>
      <c r="BF355" s="205"/>
      <c r="BG355" s="973"/>
      <c r="BH355" s="973">
        <f>BH354</f>
        <v>0</v>
      </c>
      <c r="BL355" s="204"/>
      <c r="BM355" s="204"/>
      <c r="BN355" s="204"/>
      <c r="BO355" s="204"/>
      <c r="BP355" s="204"/>
      <c r="BQ355" s="205"/>
      <c r="BR355" s="973"/>
      <c r="BS355" s="973">
        <f>BS354</f>
        <v>0</v>
      </c>
      <c r="BW355" s="204"/>
      <c r="BX355" s="204"/>
      <c r="BY355" s="204"/>
      <c r="BZ355" s="204"/>
      <c r="CA355" s="204"/>
      <c r="CB355" s="205"/>
      <c r="CC355" s="973"/>
      <c r="CD355" s="973">
        <f>CD354</f>
        <v>0</v>
      </c>
      <c r="CE355" s="11"/>
      <c r="CF355" s="11"/>
      <c r="CG355" s="11"/>
      <c r="CH355" s="11"/>
      <c r="CI355" s="11"/>
      <c r="CJ355" s="11"/>
      <c r="CK355" s="11"/>
      <c r="CL355" s="11"/>
      <c r="CM355" s="11"/>
    </row>
    <row r="356" spans="1:91" ht="24.75" customHeight="1">
      <c r="A356" s="949" t="str">
        <f>IF(E356&gt;0,"Wypełnione","")</f>
        <v/>
      </c>
      <c r="B356" s="57"/>
      <c r="C356" s="2050">
        <f>'Og s3a'!C1065</f>
        <v>0</v>
      </c>
      <c r="D356" s="2052">
        <f>'Og s3a'!E1065</f>
        <v>0</v>
      </c>
      <c r="E356" s="2050">
        <f>'Og s3a'!F1065</f>
        <v>0</v>
      </c>
      <c r="F356" s="2771"/>
      <c r="G356" s="448">
        <f>T356</f>
        <v>0</v>
      </c>
      <c r="H356" s="2773">
        <f>U356</f>
        <v>0</v>
      </c>
      <c r="I356" s="451"/>
      <c r="J356" s="2775"/>
      <c r="K356" s="451"/>
      <c r="L356" s="2775"/>
      <c r="M356" s="451"/>
      <c r="N356" s="2775"/>
      <c r="O356" s="451"/>
      <c r="P356" s="2775"/>
      <c r="Q356" s="11"/>
      <c r="R356" s="11"/>
      <c r="S356" s="396">
        <f>'Og s3a'!G1065</f>
        <v>0</v>
      </c>
      <c r="T356" s="398">
        <f>'Og s3a'!D1065</f>
        <v>0</v>
      </c>
      <c r="U356" s="444">
        <f>Import!N1054</f>
        <v>0</v>
      </c>
      <c r="V356" s="11"/>
      <c r="W356" s="306"/>
      <c r="X356" s="306"/>
      <c r="Y356" s="306"/>
      <c r="Z356" s="970">
        <f>IF(F356=AF$7,1,0)</f>
        <v>0</v>
      </c>
      <c r="AA356" s="970">
        <f>Z356*D356</f>
        <v>0</v>
      </c>
      <c r="AB356" s="978">
        <f>IF($Z356=0,0,IF(AF356+AH356+AJ356&gt;0,$AA356,0))</f>
        <v>0</v>
      </c>
      <c r="AC356" s="980">
        <f>IF($Z356=0,0,IF(AND(AB356=0,G357&gt;0),$AA356,0))</f>
        <v>0</v>
      </c>
      <c r="AD356" s="969">
        <f>AA356-AB356-AC356</f>
        <v>0</v>
      </c>
      <c r="AE356" s="204">
        <f t="shared" si="245"/>
        <v>0</v>
      </c>
      <c r="AF356" s="204">
        <f t="shared" si="245"/>
        <v>0</v>
      </c>
      <c r="AG356" s="204">
        <f t="shared" si="245"/>
        <v>0</v>
      </c>
      <c r="AH356" s="204">
        <f t="shared" si="245"/>
        <v>0</v>
      </c>
      <c r="AI356" s="922">
        <f t="shared" si="245"/>
        <v>0</v>
      </c>
      <c r="AJ356" s="205">
        <f t="shared" si="245"/>
        <v>0</v>
      </c>
      <c r="AK356" s="973">
        <f>IF($Z356=1,0,IF(AND($Z356=0,AF356&gt;0),1,IF(AND($Z356=0,AH356&gt;0),1,IF(AND($Z356=0,AJ356&gt;0),1,0))))</f>
        <v>0</v>
      </c>
      <c r="AL356" s="973">
        <f t="shared" si="250"/>
        <v>0</v>
      </c>
      <c r="AM356" s="978">
        <f>IF($Z356=0,0,IF(AQ356+AS356+AU356&gt;0,$AA356,0))</f>
        <v>0</v>
      </c>
      <c r="AN356" s="980">
        <f>IF($Z356=0,0,IF(AND(AM356=0,I357&gt;0),$AA356,0))</f>
        <v>0</v>
      </c>
      <c r="AO356" s="969">
        <f>$AA356-AM356-AN356</f>
        <v>0</v>
      </c>
      <c r="AP356" s="204">
        <f t="shared" si="246"/>
        <v>0</v>
      </c>
      <c r="AQ356" s="204">
        <f t="shared" si="246"/>
        <v>0</v>
      </c>
      <c r="AR356" s="204">
        <f t="shared" si="246"/>
        <v>0</v>
      </c>
      <c r="AS356" s="204">
        <f t="shared" si="246"/>
        <v>0</v>
      </c>
      <c r="AT356" s="204">
        <f t="shared" si="246"/>
        <v>0</v>
      </c>
      <c r="AU356" s="205">
        <f t="shared" si="246"/>
        <v>0</v>
      </c>
      <c r="AV356" s="973">
        <f>IF($Z356=1,0,IF(AND($Z356=0,AQ356&gt;0),1,IF(AND($Z356=0,AS356&gt;0),1,IF(AND($Z356=0,AU356&gt;0),1,0))))</f>
        <v>0</v>
      </c>
      <c r="AW356" s="973">
        <f t="shared" si="251"/>
        <v>0</v>
      </c>
      <c r="AX356" s="978">
        <f>IF($Z356=0,0,IF(BB356+BD356+BF356&gt;0,$AA356,0))</f>
        <v>0</v>
      </c>
      <c r="AY356" s="980">
        <f>IF($Z356=0,0,IF(AND(AX356=0,K357&gt;0),$AA356,0))</f>
        <v>0</v>
      </c>
      <c r="AZ356" s="969">
        <f>$AA356-AX356-AY356</f>
        <v>0</v>
      </c>
      <c r="BA356" s="204">
        <f t="shared" si="247"/>
        <v>0</v>
      </c>
      <c r="BB356" s="204">
        <f t="shared" si="247"/>
        <v>0</v>
      </c>
      <c r="BC356" s="204">
        <f t="shared" si="247"/>
        <v>0</v>
      </c>
      <c r="BD356" s="204">
        <f t="shared" si="247"/>
        <v>0</v>
      </c>
      <c r="BE356" s="204">
        <f t="shared" si="247"/>
        <v>0</v>
      </c>
      <c r="BF356" s="205">
        <f t="shared" si="247"/>
        <v>0</v>
      </c>
      <c r="BG356" s="973">
        <f>IF($Z356=1,0,IF(AND($Z356=0,BB356&gt;0),1,IF(AND($Z356=0,BD356&gt;0),1,IF(AND($Z356=0,BF356&gt;0),1,0))))</f>
        <v>0</v>
      </c>
      <c r="BH356" s="973">
        <f t="shared" si="252"/>
        <v>0</v>
      </c>
      <c r="BI356" s="978">
        <f>IF($Z356=0,0,IF(BM356+BO356+BQ356&gt;0,$AA356,0))</f>
        <v>0</v>
      </c>
      <c r="BJ356" s="980">
        <f>IF($Z356=0,0,IF(AND(BI356=0,M357&gt;0),$AA356,0))</f>
        <v>0</v>
      </c>
      <c r="BK356" s="969">
        <f>$AA356-BI356-BJ356</f>
        <v>0</v>
      </c>
      <c r="BL356" s="204">
        <f t="shared" si="248"/>
        <v>0</v>
      </c>
      <c r="BM356" s="204">
        <f t="shared" si="248"/>
        <v>0</v>
      </c>
      <c r="BN356" s="204">
        <f t="shared" si="248"/>
        <v>0</v>
      </c>
      <c r="BO356" s="204">
        <f t="shared" si="248"/>
        <v>0</v>
      </c>
      <c r="BP356" s="204">
        <f t="shared" si="248"/>
        <v>0</v>
      </c>
      <c r="BQ356" s="205">
        <f t="shared" si="248"/>
        <v>0</v>
      </c>
      <c r="BR356" s="973">
        <f>IF($Z356=1,0,IF(AND($Z356=0,BM356&gt;0),1,IF(AND($Z356=0,BO356&gt;0),1,IF(AND($Z356=0,BQ356&gt;0),1,0))))</f>
        <v>0</v>
      </c>
      <c r="BS356" s="973">
        <f t="shared" si="253"/>
        <v>0</v>
      </c>
      <c r="BT356" s="978">
        <f>IF($Z356=0,0,IF(BX356+BZ356+CB356&gt;0,$AA356,0))</f>
        <v>0</v>
      </c>
      <c r="BU356" s="980">
        <f>IF($Z356=0,0,IF(AND(BT356=0,O357&gt;0),$AA356,0))</f>
        <v>0</v>
      </c>
      <c r="BV356" s="969">
        <f>$AA356-BT356-BU356</f>
        <v>0</v>
      </c>
      <c r="BW356" s="204">
        <f t="shared" si="249"/>
        <v>0</v>
      </c>
      <c r="BX356" s="204">
        <f t="shared" si="249"/>
        <v>0</v>
      </c>
      <c r="BY356" s="204">
        <f t="shared" si="249"/>
        <v>0</v>
      </c>
      <c r="BZ356" s="204">
        <f t="shared" si="249"/>
        <v>0</v>
      </c>
      <c r="CA356" s="204">
        <f t="shared" si="249"/>
        <v>0</v>
      </c>
      <c r="CB356" s="205">
        <f t="shared" si="249"/>
        <v>0</v>
      </c>
      <c r="CC356" s="973">
        <f>IF($Z356=1,0,IF(AND($Z356=0,BX356&gt;0),1,IF(AND($Z356=0,BZ356&gt;0),1,IF(AND($Z356=0,CB356&gt;0),1,0))))</f>
        <v>0</v>
      </c>
      <c r="CD356" s="973">
        <f t="shared" si="254"/>
        <v>0</v>
      </c>
      <c r="CE356" s="11"/>
      <c r="CF356" s="11"/>
      <c r="CG356" s="11"/>
      <c r="CH356" s="11"/>
      <c r="CI356" s="11"/>
      <c r="CJ356" s="11"/>
      <c r="CK356" s="11"/>
      <c r="CL356" s="11"/>
      <c r="CM356" s="11"/>
    </row>
    <row r="357" spans="1:91" ht="14.25" customHeight="1">
      <c r="A357" s="950" t="str">
        <f>A356</f>
        <v/>
      </c>
      <c r="B357" s="57"/>
      <c r="C357" s="2051"/>
      <c r="D357" s="2053"/>
      <c r="E357" s="2051"/>
      <c r="F357" s="2772"/>
      <c r="G357" s="1121">
        <f>Import!Q1054</f>
        <v>0</v>
      </c>
      <c r="H357" s="2774"/>
      <c r="I357" s="450"/>
      <c r="J357" s="2775"/>
      <c r="K357" s="450"/>
      <c r="L357" s="2775"/>
      <c r="M357" s="450"/>
      <c r="N357" s="2775"/>
      <c r="O357" s="450"/>
      <c r="P357" s="2775"/>
      <c r="Q357" s="11"/>
      <c r="R357" s="11"/>
      <c r="S357" s="397"/>
      <c r="T357" s="419"/>
      <c r="U357" s="444">
        <f>Import!N1055</f>
        <v>0</v>
      </c>
      <c r="V357" s="11"/>
      <c r="W357" s="306"/>
      <c r="X357" s="306"/>
      <c r="Y357" s="306"/>
      <c r="Z357" s="11"/>
      <c r="AE357" s="204"/>
      <c r="AF357" s="204"/>
      <c r="AG357" s="204"/>
      <c r="AH357" s="204"/>
      <c r="AI357" s="922"/>
      <c r="AJ357" s="205"/>
      <c r="AK357" s="973"/>
      <c r="AL357" s="973">
        <f>AL356</f>
        <v>0</v>
      </c>
      <c r="AP357" s="204"/>
      <c r="AQ357" s="204"/>
      <c r="AR357" s="204"/>
      <c r="AS357" s="204"/>
      <c r="AT357" s="204"/>
      <c r="AU357" s="205"/>
      <c r="AV357" s="973"/>
      <c r="AW357" s="973">
        <f>AW356</f>
        <v>0</v>
      </c>
      <c r="BA357" s="204"/>
      <c r="BB357" s="204"/>
      <c r="BC357" s="204"/>
      <c r="BD357" s="204"/>
      <c r="BE357" s="204"/>
      <c r="BF357" s="205"/>
      <c r="BG357" s="973"/>
      <c r="BH357" s="973">
        <f>BH356</f>
        <v>0</v>
      </c>
      <c r="BL357" s="204"/>
      <c r="BM357" s="204"/>
      <c r="BN357" s="204"/>
      <c r="BO357" s="204"/>
      <c r="BP357" s="204"/>
      <c r="BQ357" s="205"/>
      <c r="BR357" s="973"/>
      <c r="BS357" s="973">
        <f>BS356</f>
        <v>0</v>
      </c>
      <c r="BW357" s="204"/>
      <c r="BX357" s="204"/>
      <c r="BY357" s="204"/>
      <c r="BZ357" s="204"/>
      <c r="CA357" s="204"/>
      <c r="CB357" s="205"/>
      <c r="CC357" s="973"/>
      <c r="CD357" s="973">
        <f>CD356</f>
        <v>0</v>
      </c>
      <c r="CE357" s="11"/>
      <c r="CF357" s="11"/>
      <c r="CG357" s="11"/>
      <c r="CH357" s="11"/>
      <c r="CI357" s="11"/>
      <c r="CJ357" s="11"/>
      <c r="CK357" s="11"/>
      <c r="CL357" s="11"/>
      <c r="CM357" s="11"/>
    </row>
    <row r="358" spans="1:91" ht="24.75" customHeight="1">
      <c r="A358" s="949" t="str">
        <f>IF(E358&gt;0,"Wypełnione","")</f>
        <v/>
      </c>
      <c r="B358" s="57"/>
      <c r="C358" s="2050">
        <f>'Og s3a'!C1067</f>
        <v>0</v>
      </c>
      <c r="D358" s="2052">
        <f>'Og s3a'!E1067</f>
        <v>0</v>
      </c>
      <c r="E358" s="2050">
        <f>'Og s3a'!F1067</f>
        <v>0</v>
      </c>
      <c r="F358" s="2771"/>
      <c r="G358" s="448">
        <f>T358</f>
        <v>0</v>
      </c>
      <c r="H358" s="2773">
        <f>U358</f>
        <v>0</v>
      </c>
      <c r="I358" s="451"/>
      <c r="J358" s="2775"/>
      <c r="K358" s="451"/>
      <c r="L358" s="2775"/>
      <c r="M358" s="451"/>
      <c r="N358" s="2775"/>
      <c r="O358" s="451"/>
      <c r="P358" s="2775"/>
      <c r="Q358" s="11"/>
      <c r="R358" s="11"/>
      <c r="S358" s="396">
        <f>'Og s3a'!G1067</f>
        <v>0</v>
      </c>
      <c r="T358" s="398">
        <f>'Og s3a'!D1067</f>
        <v>0</v>
      </c>
      <c r="U358" s="444">
        <f>Import!N1056</f>
        <v>0</v>
      </c>
      <c r="V358" s="11"/>
      <c r="W358" s="306"/>
      <c r="X358" s="306"/>
      <c r="Y358" s="306"/>
      <c r="Z358" s="970">
        <f>IF(F358=AF$7,1,0)</f>
        <v>0</v>
      </c>
      <c r="AA358" s="970">
        <f>Z358*D358</f>
        <v>0</v>
      </c>
      <c r="AB358" s="978">
        <f>IF($Z358=0,0,IF(AF358+AH358+AJ358&gt;0,$AA358,0))</f>
        <v>0</v>
      </c>
      <c r="AC358" s="980">
        <f>IF($Z358=0,0,IF(AND(AB358=0,G359&gt;0),$AA358,0))</f>
        <v>0</v>
      </c>
      <c r="AD358" s="969">
        <f>AA358-AB358-AC358</f>
        <v>0</v>
      </c>
      <c r="AE358" s="204">
        <f t="shared" si="245"/>
        <v>0</v>
      </c>
      <c r="AF358" s="204">
        <f t="shared" si="245"/>
        <v>0</v>
      </c>
      <c r="AG358" s="204">
        <f t="shared" si="245"/>
        <v>0</v>
      </c>
      <c r="AH358" s="204">
        <f t="shared" si="245"/>
        <v>0</v>
      </c>
      <c r="AI358" s="922">
        <f t="shared" si="245"/>
        <v>0</v>
      </c>
      <c r="AJ358" s="205">
        <f t="shared" si="245"/>
        <v>0</v>
      </c>
      <c r="AK358" s="973">
        <f>IF($Z358=1,0,IF(AND($Z358=0,AF358&gt;0),1,IF(AND($Z358=0,AH358&gt;0),1,IF(AND($Z358=0,AJ358&gt;0),1,0))))</f>
        <v>0</v>
      </c>
      <c r="AL358" s="973">
        <f t="shared" si="250"/>
        <v>0</v>
      </c>
      <c r="AM358" s="978">
        <f>IF($Z358=0,0,IF(AQ358+AS358+AU358&gt;0,$AA358,0))</f>
        <v>0</v>
      </c>
      <c r="AN358" s="980">
        <f>IF($Z358=0,0,IF(AND(AM358=0,I359&gt;0),$AA358,0))</f>
        <v>0</v>
      </c>
      <c r="AO358" s="969">
        <f>$AA358-AM358-AN358</f>
        <v>0</v>
      </c>
      <c r="AP358" s="204">
        <f t="shared" si="246"/>
        <v>0</v>
      </c>
      <c r="AQ358" s="204">
        <f t="shared" si="246"/>
        <v>0</v>
      </c>
      <c r="AR358" s="204">
        <f t="shared" si="246"/>
        <v>0</v>
      </c>
      <c r="AS358" s="204">
        <f t="shared" si="246"/>
        <v>0</v>
      </c>
      <c r="AT358" s="204">
        <f t="shared" si="246"/>
        <v>0</v>
      </c>
      <c r="AU358" s="205">
        <f t="shared" si="246"/>
        <v>0</v>
      </c>
      <c r="AV358" s="973">
        <f>IF($Z358=1,0,IF(AND($Z358=0,AQ358&gt;0),1,IF(AND($Z358=0,AS358&gt;0),1,IF(AND($Z358=0,AU358&gt;0),1,0))))</f>
        <v>0</v>
      </c>
      <c r="AW358" s="973">
        <f t="shared" si="251"/>
        <v>0</v>
      </c>
      <c r="AX358" s="978">
        <f>IF($Z358=0,0,IF(BB358+BD358+BF358&gt;0,$AA358,0))</f>
        <v>0</v>
      </c>
      <c r="AY358" s="980">
        <f>IF($Z358=0,0,IF(AND(AX358=0,K359&gt;0),$AA358,0))</f>
        <v>0</v>
      </c>
      <c r="AZ358" s="969">
        <f>$AA358-AX358-AY358</f>
        <v>0</v>
      </c>
      <c r="BA358" s="204">
        <f t="shared" si="247"/>
        <v>0</v>
      </c>
      <c r="BB358" s="204">
        <f t="shared" si="247"/>
        <v>0</v>
      </c>
      <c r="BC358" s="204">
        <f t="shared" si="247"/>
        <v>0</v>
      </c>
      <c r="BD358" s="204">
        <f t="shared" si="247"/>
        <v>0</v>
      </c>
      <c r="BE358" s="204">
        <f t="shared" si="247"/>
        <v>0</v>
      </c>
      <c r="BF358" s="205">
        <f t="shared" si="247"/>
        <v>0</v>
      </c>
      <c r="BG358" s="973">
        <f>IF($Z358=1,0,IF(AND($Z358=0,BB358&gt;0),1,IF(AND($Z358=0,BD358&gt;0),1,IF(AND($Z358=0,BF358&gt;0),1,0))))</f>
        <v>0</v>
      </c>
      <c r="BH358" s="973">
        <f t="shared" si="252"/>
        <v>0</v>
      </c>
      <c r="BI358" s="978">
        <f>IF($Z358=0,0,IF(BM358+BO358+BQ358&gt;0,$AA358,0))</f>
        <v>0</v>
      </c>
      <c r="BJ358" s="980">
        <f>IF($Z358=0,0,IF(AND(BI358=0,M359&gt;0),$AA358,0))</f>
        <v>0</v>
      </c>
      <c r="BK358" s="969">
        <f>$AA358-BI358-BJ358</f>
        <v>0</v>
      </c>
      <c r="BL358" s="204">
        <f t="shared" si="248"/>
        <v>0</v>
      </c>
      <c r="BM358" s="204">
        <f t="shared" si="248"/>
        <v>0</v>
      </c>
      <c r="BN358" s="204">
        <f t="shared" si="248"/>
        <v>0</v>
      </c>
      <c r="BO358" s="204">
        <f t="shared" si="248"/>
        <v>0</v>
      </c>
      <c r="BP358" s="204">
        <f t="shared" si="248"/>
        <v>0</v>
      </c>
      <c r="BQ358" s="205">
        <f t="shared" si="248"/>
        <v>0</v>
      </c>
      <c r="BR358" s="973">
        <f>IF($Z358=1,0,IF(AND($Z358=0,BM358&gt;0),1,IF(AND($Z358=0,BO358&gt;0),1,IF(AND($Z358=0,BQ358&gt;0),1,0))))</f>
        <v>0</v>
      </c>
      <c r="BS358" s="973">
        <f t="shared" si="253"/>
        <v>0</v>
      </c>
      <c r="BT358" s="978">
        <f>IF($Z358=0,0,IF(BX358+BZ358+CB358&gt;0,$AA358,0))</f>
        <v>0</v>
      </c>
      <c r="BU358" s="980">
        <f>IF($Z358=0,0,IF(AND(BT358=0,O359&gt;0),$AA358,0))</f>
        <v>0</v>
      </c>
      <c r="BV358" s="969">
        <f>$AA358-BT358-BU358</f>
        <v>0</v>
      </c>
      <c r="BW358" s="204">
        <f t="shared" si="249"/>
        <v>0</v>
      </c>
      <c r="BX358" s="204">
        <f t="shared" si="249"/>
        <v>0</v>
      </c>
      <c r="BY358" s="204">
        <f t="shared" si="249"/>
        <v>0</v>
      </c>
      <c r="BZ358" s="204">
        <f t="shared" si="249"/>
        <v>0</v>
      </c>
      <c r="CA358" s="204">
        <f t="shared" si="249"/>
        <v>0</v>
      </c>
      <c r="CB358" s="205">
        <f t="shared" si="249"/>
        <v>0</v>
      </c>
      <c r="CC358" s="973">
        <f>IF($Z358=1,0,IF(AND($Z358=0,BX358&gt;0),1,IF(AND($Z358=0,BZ358&gt;0),1,IF(AND($Z358=0,CB358&gt;0),1,0))))</f>
        <v>0</v>
      </c>
      <c r="CD358" s="973">
        <f t="shared" si="254"/>
        <v>0</v>
      </c>
      <c r="CE358" s="11"/>
      <c r="CF358" s="11"/>
      <c r="CG358" s="11"/>
      <c r="CH358" s="11"/>
      <c r="CI358" s="11"/>
      <c r="CJ358" s="11"/>
      <c r="CK358" s="11"/>
      <c r="CL358" s="11"/>
      <c r="CM358" s="11"/>
    </row>
    <row r="359" spans="1:91" ht="14.25" customHeight="1">
      <c r="A359" s="950" t="str">
        <f>A358</f>
        <v/>
      </c>
      <c r="B359" s="57"/>
      <c r="C359" s="2051"/>
      <c r="D359" s="2053"/>
      <c r="E359" s="2051"/>
      <c r="F359" s="2772"/>
      <c r="G359" s="1121">
        <f>Import!Q1056</f>
        <v>0</v>
      </c>
      <c r="H359" s="2774"/>
      <c r="I359" s="450"/>
      <c r="J359" s="2775"/>
      <c r="K359" s="450"/>
      <c r="L359" s="2775"/>
      <c r="M359" s="450"/>
      <c r="N359" s="2775"/>
      <c r="O359" s="450"/>
      <c r="P359" s="2775"/>
      <c r="Q359" s="11"/>
      <c r="R359" s="11"/>
      <c r="S359" s="397"/>
      <c r="T359" s="419"/>
      <c r="U359" s="444">
        <f>Import!N1057</f>
        <v>0</v>
      </c>
      <c r="V359" s="11"/>
      <c r="W359" s="306"/>
      <c r="X359" s="306"/>
      <c r="Y359" s="306"/>
      <c r="Z359" s="11"/>
      <c r="AE359" s="204"/>
      <c r="AF359" s="204"/>
      <c r="AG359" s="204"/>
      <c r="AH359" s="204"/>
      <c r="AI359" s="922"/>
      <c r="AJ359" s="205"/>
      <c r="AK359" s="973"/>
      <c r="AL359" s="973">
        <f>AL358</f>
        <v>0</v>
      </c>
      <c r="AP359" s="204"/>
      <c r="AQ359" s="204"/>
      <c r="AR359" s="204"/>
      <c r="AS359" s="204"/>
      <c r="AT359" s="204"/>
      <c r="AU359" s="205"/>
      <c r="AV359" s="973"/>
      <c r="AW359" s="973">
        <f>AW358</f>
        <v>0</v>
      </c>
      <c r="BA359" s="204"/>
      <c r="BB359" s="204"/>
      <c r="BC359" s="204"/>
      <c r="BD359" s="204"/>
      <c r="BE359" s="204"/>
      <c r="BF359" s="205"/>
      <c r="BG359" s="973"/>
      <c r="BH359" s="973">
        <f>BH358</f>
        <v>0</v>
      </c>
      <c r="BL359" s="204"/>
      <c r="BM359" s="204"/>
      <c r="BN359" s="204"/>
      <c r="BO359" s="204"/>
      <c r="BP359" s="204"/>
      <c r="BQ359" s="205"/>
      <c r="BR359" s="973"/>
      <c r="BS359" s="973">
        <f>BS358</f>
        <v>0</v>
      </c>
      <c r="BW359" s="204"/>
      <c r="BX359" s="204"/>
      <c r="BY359" s="204"/>
      <c r="BZ359" s="204"/>
      <c r="CA359" s="204"/>
      <c r="CB359" s="205"/>
      <c r="CC359" s="973"/>
      <c r="CD359" s="973">
        <f>CD358</f>
        <v>0</v>
      </c>
      <c r="CE359" s="11"/>
      <c r="CF359" s="11"/>
      <c r="CG359" s="11"/>
      <c r="CH359" s="11"/>
      <c r="CI359" s="11"/>
      <c r="CJ359" s="11"/>
      <c r="CK359" s="11"/>
      <c r="CL359" s="11"/>
      <c r="CM359" s="11"/>
    </row>
    <row r="360" spans="1:91" ht="24.75" customHeight="1">
      <c r="A360" s="949" t="str">
        <f>IF(E360&gt;0,"Wypełnione","")</f>
        <v/>
      </c>
      <c r="B360" s="57"/>
      <c r="C360" s="2050">
        <f>'Og s3a'!C1069</f>
        <v>0</v>
      </c>
      <c r="D360" s="2052">
        <f>'Og s3a'!E1069</f>
        <v>0</v>
      </c>
      <c r="E360" s="2050">
        <f>'Og s3a'!F1069</f>
        <v>0</v>
      </c>
      <c r="F360" s="2771"/>
      <c r="G360" s="448">
        <f>T360</f>
        <v>0</v>
      </c>
      <c r="H360" s="2773">
        <f>U360</f>
        <v>0</v>
      </c>
      <c r="I360" s="451"/>
      <c r="J360" s="2775"/>
      <c r="K360" s="451"/>
      <c r="L360" s="2775"/>
      <c r="M360" s="451"/>
      <c r="N360" s="2775"/>
      <c r="O360" s="451"/>
      <c r="P360" s="2775"/>
      <c r="Q360" s="11"/>
      <c r="R360" s="11"/>
      <c r="S360" s="396">
        <f>'Og s3a'!G1069</f>
        <v>0</v>
      </c>
      <c r="T360" s="398">
        <f>'Og s3a'!D1069</f>
        <v>0</v>
      </c>
      <c r="U360" s="444">
        <f>Import!N1058</f>
        <v>0</v>
      </c>
      <c r="V360" s="11"/>
      <c r="W360" s="306"/>
      <c r="X360" s="306"/>
      <c r="Y360" s="306"/>
      <c r="Z360" s="970">
        <f>IF(F360=AF$7,1,0)</f>
        <v>0</v>
      </c>
      <c r="AA360" s="970">
        <f>Z360*D360</f>
        <v>0</v>
      </c>
      <c r="AB360" s="978">
        <f>IF($Z360=0,0,IF(AF360+AH360+AJ360&gt;0,$AA360,0))</f>
        <v>0</v>
      </c>
      <c r="AC360" s="980">
        <f>IF($Z360=0,0,IF(AND(AB360=0,G361&gt;0),$AA360,0))</f>
        <v>0</v>
      </c>
      <c r="AD360" s="969">
        <f>AA360-AB360-AC360</f>
        <v>0</v>
      </c>
      <c r="AE360" s="204">
        <f t="shared" si="245"/>
        <v>0</v>
      </c>
      <c r="AF360" s="204">
        <f t="shared" si="245"/>
        <v>0</v>
      </c>
      <c r="AG360" s="204">
        <f t="shared" si="245"/>
        <v>0</v>
      </c>
      <c r="AH360" s="204">
        <f t="shared" si="245"/>
        <v>0</v>
      </c>
      <c r="AI360" s="922">
        <f t="shared" si="245"/>
        <v>0</v>
      </c>
      <c r="AJ360" s="205">
        <f t="shared" si="245"/>
        <v>0</v>
      </c>
      <c r="AK360" s="973">
        <f>IF($Z360=1,0,IF(AND($Z360=0,AF360&gt;0),1,IF(AND($Z360=0,AH360&gt;0),1,IF(AND($Z360=0,AJ360&gt;0),1,0))))</f>
        <v>0</v>
      </c>
      <c r="AL360" s="973">
        <f t="shared" si="250"/>
        <v>0</v>
      </c>
      <c r="AM360" s="978">
        <f>IF($Z360=0,0,IF(AQ360+AS360+AU360&gt;0,$AA360,0))</f>
        <v>0</v>
      </c>
      <c r="AN360" s="980">
        <f>IF($Z360=0,0,IF(AND(AM360=0,I361&gt;0),$AA360,0))</f>
        <v>0</v>
      </c>
      <c r="AO360" s="969">
        <f>$AA360-AM360-AN360</f>
        <v>0</v>
      </c>
      <c r="AP360" s="204">
        <f t="shared" si="246"/>
        <v>0</v>
      </c>
      <c r="AQ360" s="204">
        <f t="shared" si="246"/>
        <v>0</v>
      </c>
      <c r="AR360" s="204">
        <f t="shared" si="246"/>
        <v>0</v>
      </c>
      <c r="AS360" s="204">
        <f t="shared" si="246"/>
        <v>0</v>
      </c>
      <c r="AT360" s="204">
        <f t="shared" si="246"/>
        <v>0</v>
      </c>
      <c r="AU360" s="205">
        <f t="shared" si="246"/>
        <v>0</v>
      </c>
      <c r="AV360" s="973">
        <f>IF($Z360=1,0,IF(AND($Z360=0,AQ360&gt;0),1,IF(AND($Z360=0,AS360&gt;0),1,IF(AND($Z360=0,AU360&gt;0),1,0))))</f>
        <v>0</v>
      </c>
      <c r="AW360" s="973">
        <f t="shared" si="251"/>
        <v>0</v>
      </c>
      <c r="AX360" s="978">
        <f>IF($Z360=0,0,IF(BB360+BD360+BF360&gt;0,$AA360,0))</f>
        <v>0</v>
      </c>
      <c r="AY360" s="980">
        <f>IF($Z360=0,0,IF(AND(AX360=0,K361&gt;0),$AA360,0))</f>
        <v>0</v>
      </c>
      <c r="AZ360" s="969">
        <f>$AA360-AX360-AY360</f>
        <v>0</v>
      </c>
      <c r="BA360" s="204">
        <f t="shared" si="247"/>
        <v>0</v>
      </c>
      <c r="BB360" s="204">
        <f t="shared" si="247"/>
        <v>0</v>
      </c>
      <c r="BC360" s="204">
        <f t="shared" si="247"/>
        <v>0</v>
      </c>
      <c r="BD360" s="204">
        <f t="shared" si="247"/>
        <v>0</v>
      </c>
      <c r="BE360" s="204">
        <f t="shared" si="247"/>
        <v>0</v>
      </c>
      <c r="BF360" s="205">
        <f t="shared" si="247"/>
        <v>0</v>
      </c>
      <c r="BG360" s="973">
        <f>IF($Z360=1,0,IF(AND($Z360=0,BB360&gt;0),1,IF(AND($Z360=0,BD360&gt;0),1,IF(AND($Z360=0,BF360&gt;0),1,0))))</f>
        <v>0</v>
      </c>
      <c r="BH360" s="973">
        <f t="shared" si="252"/>
        <v>0</v>
      </c>
      <c r="BI360" s="978">
        <f>IF($Z360=0,0,IF(BM360+BO360+BQ360&gt;0,$AA360,0))</f>
        <v>0</v>
      </c>
      <c r="BJ360" s="980">
        <f>IF($Z360=0,0,IF(AND(BI360=0,M361&gt;0),$AA360,0))</f>
        <v>0</v>
      </c>
      <c r="BK360" s="969">
        <f>$AA360-BI360-BJ360</f>
        <v>0</v>
      </c>
      <c r="BL360" s="204">
        <f t="shared" si="248"/>
        <v>0</v>
      </c>
      <c r="BM360" s="204">
        <f t="shared" si="248"/>
        <v>0</v>
      </c>
      <c r="BN360" s="204">
        <f t="shared" si="248"/>
        <v>0</v>
      </c>
      <c r="BO360" s="204">
        <f t="shared" si="248"/>
        <v>0</v>
      </c>
      <c r="BP360" s="204">
        <f t="shared" si="248"/>
        <v>0</v>
      </c>
      <c r="BQ360" s="205">
        <f t="shared" si="248"/>
        <v>0</v>
      </c>
      <c r="BR360" s="973">
        <f>IF($Z360=1,0,IF(AND($Z360=0,BM360&gt;0),1,IF(AND($Z360=0,BO360&gt;0),1,IF(AND($Z360=0,BQ360&gt;0),1,0))))</f>
        <v>0</v>
      </c>
      <c r="BS360" s="973">
        <f t="shared" si="253"/>
        <v>0</v>
      </c>
      <c r="BT360" s="978">
        <f>IF($Z360=0,0,IF(BX360+BZ360+CB360&gt;0,$AA360,0))</f>
        <v>0</v>
      </c>
      <c r="BU360" s="980">
        <f>IF($Z360=0,0,IF(AND(BT360=0,O361&gt;0),$AA360,0))</f>
        <v>0</v>
      </c>
      <c r="BV360" s="969">
        <f>$AA360-BT360-BU360</f>
        <v>0</v>
      </c>
      <c r="BW360" s="204">
        <f t="shared" si="249"/>
        <v>0</v>
      </c>
      <c r="BX360" s="204">
        <f t="shared" si="249"/>
        <v>0</v>
      </c>
      <c r="BY360" s="204">
        <f t="shared" si="249"/>
        <v>0</v>
      </c>
      <c r="BZ360" s="204">
        <f t="shared" si="249"/>
        <v>0</v>
      </c>
      <c r="CA360" s="204">
        <f t="shared" si="249"/>
        <v>0</v>
      </c>
      <c r="CB360" s="205">
        <f t="shared" si="249"/>
        <v>0</v>
      </c>
      <c r="CC360" s="973">
        <f>IF($Z360=1,0,IF(AND($Z360=0,BX360&gt;0),1,IF(AND($Z360=0,BZ360&gt;0),1,IF(AND($Z360=0,CB360&gt;0),1,0))))</f>
        <v>0</v>
      </c>
      <c r="CD360" s="973">
        <f t="shared" si="254"/>
        <v>0</v>
      </c>
      <c r="CE360" s="11"/>
      <c r="CF360" s="11"/>
      <c r="CG360" s="11"/>
      <c r="CH360" s="11"/>
      <c r="CI360" s="11"/>
      <c r="CJ360" s="11"/>
      <c r="CK360" s="11"/>
      <c r="CL360" s="11"/>
      <c r="CM360" s="11"/>
    </row>
    <row r="361" spans="1:91" ht="14.25" customHeight="1">
      <c r="A361" s="950" t="str">
        <f>A360</f>
        <v/>
      </c>
      <c r="B361" s="57"/>
      <c r="C361" s="2051"/>
      <c r="D361" s="2053"/>
      <c r="E361" s="2051"/>
      <c r="F361" s="2772"/>
      <c r="G361" s="1121">
        <f>Import!Q1058</f>
        <v>0</v>
      </c>
      <c r="H361" s="2774"/>
      <c r="I361" s="450"/>
      <c r="J361" s="2775"/>
      <c r="K361" s="450"/>
      <c r="L361" s="2775"/>
      <c r="M361" s="450"/>
      <c r="N361" s="2775"/>
      <c r="O361" s="450"/>
      <c r="P361" s="2775"/>
      <c r="Q361" s="11"/>
      <c r="R361" s="11"/>
      <c r="S361" s="397"/>
      <c r="T361" s="419"/>
      <c r="U361" s="444">
        <f>Import!N1059</f>
        <v>0</v>
      </c>
      <c r="V361" s="11"/>
      <c r="W361" s="306"/>
      <c r="X361" s="306"/>
      <c r="Y361" s="306"/>
      <c r="Z361" s="11"/>
      <c r="AE361" s="204"/>
      <c r="AF361" s="204"/>
      <c r="AG361" s="204"/>
      <c r="AH361" s="204"/>
      <c r="AI361" s="922"/>
      <c r="AJ361" s="205"/>
      <c r="AK361" s="973"/>
      <c r="AL361" s="973">
        <f>AL360</f>
        <v>0</v>
      </c>
      <c r="AP361" s="204"/>
      <c r="AQ361" s="204"/>
      <c r="AR361" s="204"/>
      <c r="AS361" s="204"/>
      <c r="AT361" s="204"/>
      <c r="AU361" s="205"/>
      <c r="AV361" s="973"/>
      <c r="AW361" s="973">
        <f>AW360</f>
        <v>0</v>
      </c>
      <c r="BA361" s="204"/>
      <c r="BB361" s="204"/>
      <c r="BC361" s="204"/>
      <c r="BD361" s="204"/>
      <c r="BE361" s="204"/>
      <c r="BF361" s="205"/>
      <c r="BG361" s="973"/>
      <c r="BH361" s="973">
        <f>BH360</f>
        <v>0</v>
      </c>
      <c r="BL361" s="204"/>
      <c r="BM361" s="204"/>
      <c r="BN361" s="204"/>
      <c r="BO361" s="204"/>
      <c r="BP361" s="204"/>
      <c r="BQ361" s="205"/>
      <c r="BR361" s="973"/>
      <c r="BS361" s="973">
        <f>BS360</f>
        <v>0</v>
      </c>
      <c r="BW361" s="204"/>
      <c r="BX361" s="204"/>
      <c r="BY361" s="204"/>
      <c r="BZ361" s="204"/>
      <c r="CA361" s="204"/>
      <c r="CB361" s="205"/>
      <c r="CC361" s="973"/>
      <c r="CD361" s="973">
        <f>CD360</f>
        <v>0</v>
      </c>
      <c r="CE361" s="11"/>
      <c r="CF361" s="11"/>
      <c r="CG361" s="11"/>
      <c r="CH361" s="11"/>
      <c r="CI361" s="11"/>
      <c r="CJ361" s="11"/>
      <c r="CK361" s="11"/>
      <c r="CL361" s="11"/>
      <c r="CM361" s="11"/>
    </row>
    <row r="362" spans="1:91" ht="24.75" customHeight="1">
      <c r="A362" s="949" t="str">
        <f>IF(E362&gt;0,"Wypełnione","")</f>
        <v/>
      </c>
      <c r="B362" s="57"/>
      <c r="C362" s="2050">
        <f>'Og s3a'!C1071</f>
        <v>0</v>
      </c>
      <c r="D362" s="2052">
        <f>'Og s3a'!E1071</f>
        <v>0</v>
      </c>
      <c r="E362" s="2050">
        <f>'Og s3a'!F1071</f>
        <v>0</v>
      </c>
      <c r="F362" s="2771"/>
      <c r="G362" s="448">
        <f>T362</f>
        <v>0</v>
      </c>
      <c r="H362" s="2773">
        <f>U362</f>
        <v>0</v>
      </c>
      <c r="I362" s="451"/>
      <c r="J362" s="2775"/>
      <c r="K362" s="451"/>
      <c r="L362" s="2775"/>
      <c r="M362" s="451"/>
      <c r="N362" s="2775"/>
      <c r="O362" s="451"/>
      <c r="P362" s="2775"/>
      <c r="Q362" s="11"/>
      <c r="R362" s="11"/>
      <c r="S362" s="396">
        <f>'Og s3a'!G1071</f>
        <v>0</v>
      </c>
      <c r="T362" s="398">
        <f>'Og s3a'!D1071</f>
        <v>0</v>
      </c>
      <c r="U362" s="444">
        <f>Import!N1060</f>
        <v>0</v>
      </c>
      <c r="V362" s="11"/>
      <c r="W362" s="306"/>
      <c r="X362" s="306"/>
      <c r="Y362" s="306"/>
      <c r="Z362" s="970">
        <f>IF(F362=AF$7,1,0)</f>
        <v>0</v>
      </c>
      <c r="AA362" s="970">
        <f>Z362*D362</f>
        <v>0</v>
      </c>
      <c r="AB362" s="978">
        <f>IF($Z362=0,0,IF(AF362+AH362+AJ362&gt;0,$AA362,0))</f>
        <v>0</v>
      </c>
      <c r="AC362" s="980">
        <f>IF($Z362=0,0,IF(AND(AB362=0,G363&gt;0),$AA362,0))</f>
        <v>0</v>
      </c>
      <c r="AD362" s="969">
        <f>AA362-AB362-AC362</f>
        <v>0</v>
      </c>
      <c r="AE362" s="204">
        <f t="shared" ref="AE362:AJ424" si="255">IF(AE$9=$H362,$D362,0)</f>
        <v>0</v>
      </c>
      <c r="AF362" s="204">
        <f t="shared" si="255"/>
        <v>0</v>
      </c>
      <c r="AG362" s="204">
        <f t="shared" si="255"/>
        <v>0</v>
      </c>
      <c r="AH362" s="204">
        <f t="shared" si="255"/>
        <v>0</v>
      </c>
      <c r="AI362" s="922">
        <f t="shared" si="255"/>
        <v>0</v>
      </c>
      <c r="AJ362" s="205">
        <f t="shared" si="255"/>
        <v>0</v>
      </c>
      <c r="AK362" s="973">
        <f>IF($Z362=1,0,IF(AND($Z362=0,AF362&gt;0),1,IF(AND($Z362=0,AH362&gt;0),1,IF(AND($Z362=0,AJ362&gt;0),1,0))))</f>
        <v>0</v>
      </c>
      <c r="AL362" s="973">
        <f t="shared" si="250"/>
        <v>0</v>
      </c>
      <c r="AM362" s="978">
        <f>IF($Z362=0,0,IF(AQ362+AS362+AU362&gt;0,$AA362,0))</f>
        <v>0</v>
      </c>
      <c r="AN362" s="980">
        <f>IF($Z362=0,0,IF(AND(AM362=0,I363&gt;0),$AA362,0))</f>
        <v>0</v>
      </c>
      <c r="AO362" s="969">
        <f>$AA362-AM362-AN362</f>
        <v>0</v>
      </c>
      <c r="AP362" s="204">
        <f t="shared" ref="AP362:AU424" si="256">IF(AP$9=$J362,$D362,0)</f>
        <v>0</v>
      </c>
      <c r="AQ362" s="204">
        <f t="shared" si="256"/>
        <v>0</v>
      </c>
      <c r="AR362" s="204">
        <f t="shared" si="256"/>
        <v>0</v>
      </c>
      <c r="AS362" s="204">
        <f t="shared" si="256"/>
        <v>0</v>
      </c>
      <c r="AT362" s="204">
        <f t="shared" si="256"/>
        <v>0</v>
      </c>
      <c r="AU362" s="205">
        <f t="shared" si="256"/>
        <v>0</v>
      </c>
      <c r="AV362" s="973">
        <f>IF($Z362=1,0,IF(AND($Z362=0,AQ362&gt;0),1,IF(AND($Z362=0,AS362&gt;0),1,IF(AND($Z362=0,AU362&gt;0),1,0))))</f>
        <v>0</v>
      </c>
      <c r="AW362" s="973">
        <f t="shared" si="251"/>
        <v>0</v>
      </c>
      <c r="AX362" s="978">
        <f>IF($Z362=0,0,IF(BB362+BD362+BF362&gt;0,$AA362,0))</f>
        <v>0</v>
      </c>
      <c r="AY362" s="980">
        <f>IF($Z362=0,0,IF(AND(AX362=0,K363&gt;0),$AA362,0))</f>
        <v>0</v>
      </c>
      <c r="AZ362" s="969">
        <f>$AA362-AX362-AY362</f>
        <v>0</v>
      </c>
      <c r="BA362" s="204">
        <f t="shared" ref="BA362:BF424" si="257">IF(BA$9=$L362,$D362,0)</f>
        <v>0</v>
      </c>
      <c r="BB362" s="204">
        <f t="shared" si="257"/>
        <v>0</v>
      </c>
      <c r="BC362" s="204">
        <f t="shared" si="257"/>
        <v>0</v>
      </c>
      <c r="BD362" s="204">
        <f t="shared" si="257"/>
        <v>0</v>
      </c>
      <c r="BE362" s="204">
        <f t="shared" si="257"/>
        <v>0</v>
      </c>
      <c r="BF362" s="205">
        <f t="shared" si="257"/>
        <v>0</v>
      </c>
      <c r="BG362" s="973">
        <f>IF($Z362=1,0,IF(AND($Z362=0,BB362&gt;0),1,IF(AND($Z362=0,BD362&gt;0),1,IF(AND($Z362=0,BF362&gt;0),1,0))))</f>
        <v>0</v>
      </c>
      <c r="BH362" s="973">
        <f t="shared" si="252"/>
        <v>0</v>
      </c>
      <c r="BI362" s="978">
        <f>IF($Z362=0,0,IF(BM362+BO362+BQ362&gt;0,$AA362,0))</f>
        <v>0</v>
      </c>
      <c r="BJ362" s="980">
        <f>IF($Z362=0,0,IF(AND(BI362=0,M363&gt;0),$AA362,0))</f>
        <v>0</v>
      </c>
      <c r="BK362" s="969">
        <f>$AA362-BI362-BJ362</f>
        <v>0</v>
      </c>
      <c r="BL362" s="204">
        <f t="shared" ref="BL362:BQ424" si="258">IF(BL$9=$N362,$D362,0)</f>
        <v>0</v>
      </c>
      <c r="BM362" s="204">
        <f t="shared" si="258"/>
        <v>0</v>
      </c>
      <c r="BN362" s="204">
        <f t="shared" si="258"/>
        <v>0</v>
      </c>
      <c r="BO362" s="204">
        <f t="shared" si="258"/>
        <v>0</v>
      </c>
      <c r="BP362" s="204">
        <f t="shared" si="258"/>
        <v>0</v>
      </c>
      <c r="BQ362" s="205">
        <f t="shared" si="258"/>
        <v>0</v>
      </c>
      <c r="BR362" s="973">
        <f>IF($Z362=1,0,IF(AND($Z362=0,BM362&gt;0),1,IF(AND($Z362=0,BO362&gt;0),1,IF(AND($Z362=0,BQ362&gt;0),1,0))))</f>
        <v>0</v>
      </c>
      <c r="BS362" s="973">
        <f t="shared" si="253"/>
        <v>0</v>
      </c>
      <c r="BT362" s="978">
        <f>IF($Z362=0,0,IF(BX362+BZ362+CB362&gt;0,$AA362,0))</f>
        <v>0</v>
      </c>
      <c r="BU362" s="980">
        <f>IF($Z362=0,0,IF(AND(BT362=0,O363&gt;0),$AA362,0))</f>
        <v>0</v>
      </c>
      <c r="BV362" s="969">
        <f>$AA362-BT362-BU362</f>
        <v>0</v>
      </c>
      <c r="BW362" s="204">
        <f t="shared" ref="BW362:CB424" si="259">IF(BW$9=$P362,$D362,0)</f>
        <v>0</v>
      </c>
      <c r="BX362" s="204">
        <f t="shared" si="259"/>
        <v>0</v>
      </c>
      <c r="BY362" s="204">
        <f t="shared" si="259"/>
        <v>0</v>
      </c>
      <c r="BZ362" s="204">
        <f t="shared" si="259"/>
        <v>0</v>
      </c>
      <c r="CA362" s="204">
        <f t="shared" si="259"/>
        <v>0</v>
      </c>
      <c r="CB362" s="205">
        <f t="shared" si="259"/>
        <v>0</v>
      </c>
      <c r="CC362" s="973">
        <f>IF($Z362=1,0,IF(AND($Z362=0,BX362&gt;0),1,IF(AND($Z362=0,BZ362&gt;0),1,IF(AND($Z362=0,CB362&gt;0),1,0))))</f>
        <v>0</v>
      </c>
      <c r="CD362" s="973">
        <f t="shared" si="254"/>
        <v>0</v>
      </c>
      <c r="CE362" s="11"/>
      <c r="CF362" s="11"/>
      <c r="CG362" s="11"/>
      <c r="CH362" s="11"/>
      <c r="CI362" s="11"/>
      <c r="CJ362" s="11"/>
      <c r="CK362" s="11"/>
      <c r="CL362" s="11"/>
      <c r="CM362" s="11"/>
    </row>
    <row r="363" spans="1:91" ht="14.25" customHeight="1">
      <c r="A363" s="950" t="str">
        <f>A362</f>
        <v/>
      </c>
      <c r="B363" s="57"/>
      <c r="C363" s="2051"/>
      <c r="D363" s="2053"/>
      <c r="E363" s="2051"/>
      <c r="F363" s="2772"/>
      <c r="G363" s="1121">
        <f>Import!Q1060</f>
        <v>0</v>
      </c>
      <c r="H363" s="2774"/>
      <c r="I363" s="450"/>
      <c r="J363" s="2775"/>
      <c r="K363" s="450"/>
      <c r="L363" s="2775"/>
      <c r="M363" s="450"/>
      <c r="N363" s="2775"/>
      <c r="O363" s="450"/>
      <c r="P363" s="2775"/>
      <c r="Q363" s="11"/>
      <c r="R363" s="11"/>
      <c r="S363" s="397"/>
      <c r="T363" s="419"/>
      <c r="U363" s="444">
        <f>Import!N1061</f>
        <v>0</v>
      </c>
      <c r="V363" s="11"/>
      <c r="W363" s="306"/>
      <c r="X363" s="306"/>
      <c r="Y363" s="306"/>
      <c r="Z363" s="11"/>
      <c r="AE363" s="204"/>
      <c r="AF363" s="204"/>
      <c r="AG363" s="204"/>
      <c r="AH363" s="204"/>
      <c r="AI363" s="922"/>
      <c r="AJ363" s="205"/>
      <c r="AK363" s="973"/>
      <c r="AL363" s="973">
        <f>AL362</f>
        <v>0</v>
      </c>
      <c r="AP363" s="204"/>
      <c r="AQ363" s="204"/>
      <c r="AR363" s="204"/>
      <c r="AS363" s="204"/>
      <c r="AT363" s="204"/>
      <c r="AU363" s="205"/>
      <c r="AV363" s="973"/>
      <c r="AW363" s="973">
        <f>AW362</f>
        <v>0</v>
      </c>
      <c r="BA363" s="204"/>
      <c r="BB363" s="204"/>
      <c r="BC363" s="204"/>
      <c r="BD363" s="204"/>
      <c r="BE363" s="204"/>
      <c r="BF363" s="205"/>
      <c r="BG363" s="973"/>
      <c r="BH363" s="973">
        <f>BH362</f>
        <v>0</v>
      </c>
      <c r="BL363" s="204"/>
      <c r="BM363" s="204"/>
      <c r="BN363" s="204"/>
      <c r="BO363" s="204"/>
      <c r="BP363" s="204"/>
      <c r="BQ363" s="205"/>
      <c r="BR363" s="973"/>
      <c r="BS363" s="973">
        <f>BS362</f>
        <v>0</v>
      </c>
      <c r="BW363" s="204"/>
      <c r="BX363" s="204"/>
      <c r="BY363" s="204"/>
      <c r="BZ363" s="204"/>
      <c r="CA363" s="204"/>
      <c r="CB363" s="205"/>
      <c r="CC363" s="973"/>
      <c r="CD363" s="973">
        <f>CD362</f>
        <v>0</v>
      </c>
      <c r="CE363" s="11"/>
      <c r="CF363" s="11"/>
      <c r="CG363" s="11"/>
      <c r="CH363" s="11"/>
      <c r="CI363" s="11"/>
      <c r="CJ363" s="11"/>
      <c r="CK363" s="11"/>
      <c r="CL363" s="11"/>
      <c r="CM363" s="11"/>
    </row>
    <row r="364" spans="1:91" ht="24.75" customHeight="1">
      <c r="A364" s="949" t="str">
        <f>IF(E364&gt;0,"Wypełnione","")</f>
        <v/>
      </c>
      <c r="B364" s="57"/>
      <c r="C364" s="2050">
        <f>'Og s3a'!C1073</f>
        <v>0</v>
      </c>
      <c r="D364" s="2052">
        <f>'Og s3a'!E1073</f>
        <v>0</v>
      </c>
      <c r="E364" s="2050">
        <f>'Og s3a'!F1073</f>
        <v>0</v>
      </c>
      <c r="F364" s="2771"/>
      <c r="G364" s="448">
        <f>T364</f>
        <v>0</v>
      </c>
      <c r="H364" s="2773">
        <f>U364</f>
        <v>0</v>
      </c>
      <c r="I364" s="451"/>
      <c r="J364" s="2775"/>
      <c r="K364" s="451"/>
      <c r="L364" s="2775"/>
      <c r="M364" s="451"/>
      <c r="N364" s="2775"/>
      <c r="O364" s="451"/>
      <c r="P364" s="2775"/>
      <c r="Q364" s="11"/>
      <c r="R364" s="11"/>
      <c r="S364" s="396">
        <f>'Og s3a'!G1073</f>
        <v>0</v>
      </c>
      <c r="T364" s="398">
        <f>'Og s3a'!D1073</f>
        <v>0</v>
      </c>
      <c r="U364" s="444">
        <f>Import!N1062</f>
        <v>0</v>
      </c>
      <c r="V364" s="11"/>
      <c r="W364" s="306"/>
      <c r="X364" s="306"/>
      <c r="Y364" s="306"/>
      <c r="Z364" s="970">
        <f>IF(F364=AF$7,1,0)</f>
        <v>0</v>
      </c>
      <c r="AA364" s="970">
        <f>Z364*D364</f>
        <v>0</v>
      </c>
      <c r="AB364" s="978">
        <f>IF($Z364=0,0,IF(AF364+AH364+AJ364&gt;0,$AA364,0))</f>
        <v>0</v>
      </c>
      <c r="AC364" s="980">
        <f>IF($Z364=0,0,IF(AND(AB364=0,G365&gt;0),$AA364,0))</f>
        <v>0</v>
      </c>
      <c r="AD364" s="969">
        <f>AA364-AB364-AC364</f>
        <v>0</v>
      </c>
      <c r="AE364" s="204">
        <f t="shared" si="255"/>
        <v>0</v>
      </c>
      <c r="AF364" s="204">
        <f t="shared" si="255"/>
        <v>0</v>
      </c>
      <c r="AG364" s="204">
        <f t="shared" si="255"/>
        <v>0</v>
      </c>
      <c r="AH364" s="204">
        <f t="shared" si="255"/>
        <v>0</v>
      </c>
      <c r="AI364" s="922">
        <f t="shared" si="255"/>
        <v>0</v>
      </c>
      <c r="AJ364" s="205">
        <f t="shared" si="255"/>
        <v>0</v>
      </c>
      <c r="AK364" s="973">
        <f>IF($Z364=1,0,IF(AND($Z364=0,AF364&gt;0),1,IF(AND($Z364=0,AH364&gt;0),1,IF(AND($Z364=0,AJ364&gt;0),1,0))))</f>
        <v>0</v>
      </c>
      <c r="AL364" s="973">
        <f t="shared" si="250"/>
        <v>0</v>
      </c>
      <c r="AM364" s="978">
        <f>IF($Z364=0,0,IF(AQ364+AS364+AU364&gt;0,$AA364,0))</f>
        <v>0</v>
      </c>
      <c r="AN364" s="980">
        <f>IF($Z364=0,0,IF(AND(AM364=0,I365&gt;0),$AA364,0))</f>
        <v>0</v>
      </c>
      <c r="AO364" s="969">
        <f>$AA364-AM364-AN364</f>
        <v>0</v>
      </c>
      <c r="AP364" s="204">
        <f t="shared" si="256"/>
        <v>0</v>
      </c>
      <c r="AQ364" s="204">
        <f t="shared" si="256"/>
        <v>0</v>
      </c>
      <c r="AR364" s="204">
        <f t="shared" si="256"/>
        <v>0</v>
      </c>
      <c r="AS364" s="204">
        <f t="shared" si="256"/>
        <v>0</v>
      </c>
      <c r="AT364" s="204">
        <f t="shared" si="256"/>
        <v>0</v>
      </c>
      <c r="AU364" s="205">
        <f t="shared" si="256"/>
        <v>0</v>
      </c>
      <c r="AV364" s="973">
        <f>IF($Z364=1,0,IF(AND($Z364=0,AQ364&gt;0),1,IF(AND($Z364=0,AS364&gt;0),1,IF(AND($Z364=0,AU364&gt;0),1,0))))</f>
        <v>0</v>
      </c>
      <c r="AW364" s="973">
        <f t="shared" si="251"/>
        <v>0</v>
      </c>
      <c r="AX364" s="978">
        <f>IF($Z364=0,0,IF(BB364+BD364+BF364&gt;0,$AA364,0))</f>
        <v>0</v>
      </c>
      <c r="AY364" s="980">
        <f>IF($Z364=0,0,IF(AND(AX364=0,K365&gt;0),$AA364,0))</f>
        <v>0</v>
      </c>
      <c r="AZ364" s="969">
        <f>$AA364-AX364-AY364</f>
        <v>0</v>
      </c>
      <c r="BA364" s="204">
        <f t="shared" si="257"/>
        <v>0</v>
      </c>
      <c r="BB364" s="204">
        <f t="shared" si="257"/>
        <v>0</v>
      </c>
      <c r="BC364" s="204">
        <f t="shared" si="257"/>
        <v>0</v>
      </c>
      <c r="BD364" s="204">
        <f t="shared" si="257"/>
        <v>0</v>
      </c>
      <c r="BE364" s="204">
        <f t="shared" si="257"/>
        <v>0</v>
      </c>
      <c r="BF364" s="205">
        <f t="shared" si="257"/>
        <v>0</v>
      </c>
      <c r="BG364" s="973">
        <f>IF($Z364=1,0,IF(AND($Z364=0,BB364&gt;0),1,IF(AND($Z364=0,BD364&gt;0),1,IF(AND($Z364=0,BF364&gt;0),1,0))))</f>
        <v>0</v>
      </c>
      <c r="BH364" s="973">
        <f t="shared" si="252"/>
        <v>0</v>
      </c>
      <c r="BI364" s="978">
        <f>IF($Z364=0,0,IF(BM364+BO364+BQ364&gt;0,$AA364,0))</f>
        <v>0</v>
      </c>
      <c r="BJ364" s="980">
        <f>IF($Z364=0,0,IF(AND(BI364=0,M365&gt;0),$AA364,0))</f>
        <v>0</v>
      </c>
      <c r="BK364" s="969">
        <f>$AA364-BI364-BJ364</f>
        <v>0</v>
      </c>
      <c r="BL364" s="204">
        <f t="shared" si="258"/>
        <v>0</v>
      </c>
      <c r="BM364" s="204">
        <f t="shared" si="258"/>
        <v>0</v>
      </c>
      <c r="BN364" s="204">
        <f t="shared" si="258"/>
        <v>0</v>
      </c>
      <c r="BO364" s="204">
        <f t="shared" si="258"/>
        <v>0</v>
      </c>
      <c r="BP364" s="204">
        <f t="shared" si="258"/>
        <v>0</v>
      </c>
      <c r="BQ364" s="205">
        <f t="shared" si="258"/>
        <v>0</v>
      </c>
      <c r="BR364" s="973">
        <f>IF($Z364=1,0,IF(AND($Z364=0,BM364&gt;0),1,IF(AND($Z364=0,BO364&gt;0),1,IF(AND($Z364=0,BQ364&gt;0),1,0))))</f>
        <v>0</v>
      </c>
      <c r="BS364" s="973">
        <f t="shared" si="253"/>
        <v>0</v>
      </c>
      <c r="BT364" s="978">
        <f>IF($Z364=0,0,IF(BX364+BZ364+CB364&gt;0,$AA364,0))</f>
        <v>0</v>
      </c>
      <c r="BU364" s="980">
        <f>IF($Z364=0,0,IF(AND(BT364=0,O365&gt;0),$AA364,0))</f>
        <v>0</v>
      </c>
      <c r="BV364" s="969">
        <f>$AA364-BT364-BU364</f>
        <v>0</v>
      </c>
      <c r="BW364" s="204">
        <f t="shared" si="259"/>
        <v>0</v>
      </c>
      <c r="BX364" s="204">
        <f t="shared" si="259"/>
        <v>0</v>
      </c>
      <c r="BY364" s="204">
        <f t="shared" si="259"/>
        <v>0</v>
      </c>
      <c r="BZ364" s="204">
        <f t="shared" si="259"/>
        <v>0</v>
      </c>
      <c r="CA364" s="204">
        <f t="shared" si="259"/>
        <v>0</v>
      </c>
      <c r="CB364" s="205">
        <f t="shared" si="259"/>
        <v>0</v>
      </c>
      <c r="CC364" s="973">
        <f>IF($Z364=1,0,IF(AND($Z364=0,BX364&gt;0),1,IF(AND($Z364=0,BZ364&gt;0),1,IF(AND($Z364=0,CB364&gt;0),1,0))))</f>
        <v>0</v>
      </c>
      <c r="CD364" s="973">
        <f t="shared" si="254"/>
        <v>0</v>
      </c>
      <c r="CE364" s="11"/>
      <c r="CF364" s="11"/>
      <c r="CG364" s="11"/>
      <c r="CH364" s="11"/>
      <c r="CI364" s="11"/>
      <c r="CJ364" s="11"/>
      <c r="CK364" s="11"/>
      <c r="CL364" s="11"/>
      <c r="CM364" s="11"/>
    </row>
    <row r="365" spans="1:91" ht="14.25" customHeight="1">
      <c r="A365" s="950" t="str">
        <f>A364</f>
        <v/>
      </c>
      <c r="B365" s="57"/>
      <c r="C365" s="2051"/>
      <c r="D365" s="2053"/>
      <c r="E365" s="2051"/>
      <c r="F365" s="2772"/>
      <c r="G365" s="1121">
        <f>Import!Q1062</f>
        <v>0</v>
      </c>
      <c r="H365" s="2774"/>
      <c r="I365" s="450"/>
      <c r="J365" s="2775"/>
      <c r="K365" s="450"/>
      <c r="L365" s="2775"/>
      <c r="M365" s="450"/>
      <c r="N365" s="2775"/>
      <c r="O365" s="450"/>
      <c r="P365" s="2775"/>
      <c r="Q365" s="11"/>
      <c r="R365" s="11"/>
      <c r="S365" s="397"/>
      <c r="T365" s="419"/>
      <c r="U365" s="444">
        <f>Import!N1063</f>
        <v>0</v>
      </c>
      <c r="V365" s="11"/>
      <c r="W365" s="306"/>
      <c r="X365" s="306"/>
      <c r="Y365" s="306"/>
      <c r="Z365" s="11"/>
      <c r="AE365" s="204"/>
      <c r="AF365" s="204"/>
      <c r="AG365" s="204"/>
      <c r="AH365" s="204"/>
      <c r="AI365" s="922"/>
      <c r="AJ365" s="205"/>
      <c r="AK365" s="973"/>
      <c r="AL365" s="973">
        <f>AL364</f>
        <v>0</v>
      </c>
      <c r="AP365" s="204"/>
      <c r="AQ365" s="204"/>
      <c r="AR365" s="204"/>
      <c r="AS365" s="204"/>
      <c r="AT365" s="204"/>
      <c r="AU365" s="205"/>
      <c r="AV365" s="973"/>
      <c r="AW365" s="973">
        <f>AW364</f>
        <v>0</v>
      </c>
      <c r="BA365" s="204"/>
      <c r="BB365" s="204"/>
      <c r="BC365" s="204"/>
      <c r="BD365" s="204"/>
      <c r="BE365" s="204"/>
      <c r="BF365" s="205"/>
      <c r="BG365" s="973"/>
      <c r="BH365" s="973">
        <f>BH364</f>
        <v>0</v>
      </c>
      <c r="BL365" s="204"/>
      <c r="BM365" s="204"/>
      <c r="BN365" s="204"/>
      <c r="BO365" s="204"/>
      <c r="BP365" s="204"/>
      <c r="BQ365" s="205"/>
      <c r="BR365" s="973"/>
      <c r="BS365" s="973">
        <f>BS364</f>
        <v>0</v>
      </c>
      <c r="BW365" s="204"/>
      <c r="BX365" s="204"/>
      <c r="BY365" s="204"/>
      <c r="BZ365" s="204"/>
      <c r="CA365" s="204"/>
      <c r="CB365" s="205"/>
      <c r="CC365" s="973"/>
      <c r="CD365" s="973">
        <f>CD364</f>
        <v>0</v>
      </c>
      <c r="CE365" s="11"/>
      <c r="CF365" s="11"/>
      <c r="CG365" s="11"/>
      <c r="CH365" s="11"/>
      <c r="CI365" s="11"/>
      <c r="CJ365" s="11"/>
      <c r="CK365" s="11"/>
      <c r="CL365" s="11"/>
      <c r="CM365" s="11"/>
    </row>
    <row r="366" spans="1:91" ht="24.75" customHeight="1">
      <c r="A366" s="949" t="str">
        <f>IF(E366&gt;0,"Wypełnione","")</f>
        <v/>
      </c>
      <c r="B366" s="57"/>
      <c r="C366" s="2050">
        <f>'Og s3a'!C1075</f>
        <v>0</v>
      </c>
      <c r="D366" s="2052">
        <f>'Og s3a'!E1075</f>
        <v>0</v>
      </c>
      <c r="E366" s="2050">
        <f>'Og s3a'!F1075</f>
        <v>0</v>
      </c>
      <c r="F366" s="2771"/>
      <c r="G366" s="448">
        <f>T366</f>
        <v>0</v>
      </c>
      <c r="H366" s="2773">
        <f>U366</f>
        <v>0</v>
      </c>
      <c r="I366" s="451"/>
      <c r="J366" s="2775"/>
      <c r="K366" s="451"/>
      <c r="L366" s="2775"/>
      <c r="M366" s="451"/>
      <c r="N366" s="2775"/>
      <c r="O366" s="451"/>
      <c r="P366" s="2775"/>
      <c r="Q366" s="11"/>
      <c r="R366" s="11"/>
      <c r="S366" s="396">
        <f>'Og s3a'!G1075</f>
        <v>0</v>
      </c>
      <c r="T366" s="398">
        <f>'Og s3a'!D1075</f>
        <v>0</v>
      </c>
      <c r="U366" s="444">
        <f>Import!N1064</f>
        <v>0</v>
      </c>
      <c r="V366" s="11"/>
      <c r="W366" s="306"/>
      <c r="X366" s="306"/>
      <c r="Y366" s="306"/>
      <c r="Z366" s="970">
        <f>IF(F366=AF$7,1,0)</f>
        <v>0</v>
      </c>
      <c r="AA366" s="970">
        <f>Z366*D366</f>
        <v>0</v>
      </c>
      <c r="AB366" s="978">
        <f>IF($Z366=0,0,IF(AF366+AH366+AJ366&gt;0,$AA366,0))</f>
        <v>0</v>
      </c>
      <c r="AC366" s="980">
        <f>IF($Z366=0,0,IF(AND(AB366=0,G367&gt;0),$AA366,0))</f>
        <v>0</v>
      </c>
      <c r="AD366" s="969">
        <f>AA366-AB366-AC366</f>
        <v>0</v>
      </c>
      <c r="AE366" s="204">
        <f t="shared" si="255"/>
        <v>0</v>
      </c>
      <c r="AF366" s="204">
        <f t="shared" si="255"/>
        <v>0</v>
      </c>
      <c r="AG366" s="204">
        <f t="shared" si="255"/>
        <v>0</v>
      </c>
      <c r="AH366" s="204">
        <f t="shared" si="255"/>
        <v>0</v>
      </c>
      <c r="AI366" s="922">
        <f t="shared" si="255"/>
        <v>0</v>
      </c>
      <c r="AJ366" s="205">
        <f t="shared" si="255"/>
        <v>0</v>
      </c>
      <c r="AK366" s="973">
        <f>IF($Z366=1,0,IF(AND($Z366=0,AF366&gt;0),1,IF(AND($Z366=0,AH366&gt;0),1,IF(AND($Z366=0,AJ366&gt;0),1,0))))</f>
        <v>0</v>
      </c>
      <c r="AL366" s="973">
        <f t="shared" si="250"/>
        <v>0</v>
      </c>
      <c r="AM366" s="978">
        <f>IF($Z366=0,0,IF(AQ366+AS366+AU366&gt;0,$AA366,0))</f>
        <v>0</v>
      </c>
      <c r="AN366" s="980">
        <f>IF($Z366=0,0,IF(AND(AM366=0,I367&gt;0),$AA366,0))</f>
        <v>0</v>
      </c>
      <c r="AO366" s="969">
        <f>$AA366-AM366-AN366</f>
        <v>0</v>
      </c>
      <c r="AP366" s="204">
        <f t="shared" si="256"/>
        <v>0</v>
      </c>
      <c r="AQ366" s="204">
        <f t="shared" si="256"/>
        <v>0</v>
      </c>
      <c r="AR366" s="204">
        <f t="shared" si="256"/>
        <v>0</v>
      </c>
      <c r="AS366" s="204">
        <f t="shared" si="256"/>
        <v>0</v>
      </c>
      <c r="AT366" s="204">
        <f t="shared" si="256"/>
        <v>0</v>
      </c>
      <c r="AU366" s="205">
        <f t="shared" si="256"/>
        <v>0</v>
      </c>
      <c r="AV366" s="973">
        <f>IF($Z366=1,0,IF(AND($Z366=0,AQ366&gt;0),1,IF(AND($Z366=0,AS366&gt;0),1,IF(AND($Z366=0,AU366&gt;0),1,0))))</f>
        <v>0</v>
      </c>
      <c r="AW366" s="973">
        <f t="shared" si="251"/>
        <v>0</v>
      </c>
      <c r="AX366" s="978">
        <f>IF($Z366=0,0,IF(BB366+BD366+BF366&gt;0,$AA366,0))</f>
        <v>0</v>
      </c>
      <c r="AY366" s="980">
        <f>IF($Z366=0,0,IF(AND(AX366=0,K367&gt;0),$AA366,0))</f>
        <v>0</v>
      </c>
      <c r="AZ366" s="969">
        <f>$AA366-AX366-AY366</f>
        <v>0</v>
      </c>
      <c r="BA366" s="204">
        <f t="shared" si="257"/>
        <v>0</v>
      </c>
      <c r="BB366" s="204">
        <f t="shared" si="257"/>
        <v>0</v>
      </c>
      <c r="BC366" s="204">
        <f t="shared" si="257"/>
        <v>0</v>
      </c>
      <c r="BD366" s="204">
        <f t="shared" si="257"/>
        <v>0</v>
      </c>
      <c r="BE366" s="204">
        <f t="shared" si="257"/>
        <v>0</v>
      </c>
      <c r="BF366" s="205">
        <f t="shared" si="257"/>
        <v>0</v>
      </c>
      <c r="BG366" s="973">
        <f>IF($Z366=1,0,IF(AND($Z366=0,BB366&gt;0),1,IF(AND($Z366=0,BD366&gt;0),1,IF(AND($Z366=0,BF366&gt;0),1,0))))</f>
        <v>0</v>
      </c>
      <c r="BH366" s="973">
        <f t="shared" si="252"/>
        <v>0</v>
      </c>
      <c r="BI366" s="978">
        <f>IF($Z366=0,0,IF(BM366+BO366+BQ366&gt;0,$AA366,0))</f>
        <v>0</v>
      </c>
      <c r="BJ366" s="980">
        <f>IF($Z366=0,0,IF(AND(BI366=0,M367&gt;0),$AA366,0))</f>
        <v>0</v>
      </c>
      <c r="BK366" s="969">
        <f>$AA366-BI366-BJ366</f>
        <v>0</v>
      </c>
      <c r="BL366" s="204">
        <f t="shared" si="258"/>
        <v>0</v>
      </c>
      <c r="BM366" s="204">
        <f t="shared" si="258"/>
        <v>0</v>
      </c>
      <c r="BN366" s="204">
        <f t="shared" si="258"/>
        <v>0</v>
      </c>
      <c r="BO366" s="204">
        <f t="shared" si="258"/>
        <v>0</v>
      </c>
      <c r="BP366" s="204">
        <f t="shared" si="258"/>
        <v>0</v>
      </c>
      <c r="BQ366" s="205">
        <f t="shared" si="258"/>
        <v>0</v>
      </c>
      <c r="BR366" s="973">
        <f>IF($Z366=1,0,IF(AND($Z366=0,BM366&gt;0),1,IF(AND($Z366=0,BO366&gt;0),1,IF(AND($Z366=0,BQ366&gt;0),1,0))))</f>
        <v>0</v>
      </c>
      <c r="BS366" s="973">
        <f t="shared" si="253"/>
        <v>0</v>
      </c>
      <c r="BT366" s="978">
        <f>IF($Z366=0,0,IF(BX366+BZ366+CB366&gt;0,$AA366,0))</f>
        <v>0</v>
      </c>
      <c r="BU366" s="980">
        <f>IF($Z366=0,0,IF(AND(BT366=0,O367&gt;0),$AA366,0))</f>
        <v>0</v>
      </c>
      <c r="BV366" s="969">
        <f>$AA366-BT366-BU366</f>
        <v>0</v>
      </c>
      <c r="BW366" s="204">
        <f t="shared" si="259"/>
        <v>0</v>
      </c>
      <c r="BX366" s="204">
        <f t="shared" si="259"/>
        <v>0</v>
      </c>
      <c r="BY366" s="204">
        <f t="shared" si="259"/>
        <v>0</v>
      </c>
      <c r="BZ366" s="204">
        <f t="shared" si="259"/>
        <v>0</v>
      </c>
      <c r="CA366" s="204">
        <f t="shared" si="259"/>
        <v>0</v>
      </c>
      <c r="CB366" s="205">
        <f t="shared" si="259"/>
        <v>0</v>
      </c>
      <c r="CC366" s="973">
        <f>IF($Z366=1,0,IF(AND($Z366=0,BX366&gt;0),1,IF(AND($Z366=0,BZ366&gt;0),1,IF(AND($Z366=0,CB366&gt;0),1,0))))</f>
        <v>0</v>
      </c>
      <c r="CD366" s="973">
        <f t="shared" si="254"/>
        <v>0</v>
      </c>
      <c r="CE366" s="11"/>
      <c r="CF366" s="11"/>
      <c r="CG366" s="11"/>
      <c r="CH366" s="11"/>
      <c r="CI366" s="11"/>
      <c r="CJ366" s="11"/>
      <c r="CK366" s="11"/>
      <c r="CL366" s="11"/>
      <c r="CM366" s="11"/>
    </row>
    <row r="367" spans="1:91" ht="14.25" customHeight="1">
      <c r="A367" s="950" t="str">
        <f>A366</f>
        <v/>
      </c>
      <c r="B367" s="57"/>
      <c r="C367" s="2051"/>
      <c r="D367" s="2053"/>
      <c r="E367" s="2051"/>
      <c r="F367" s="2772"/>
      <c r="G367" s="1121">
        <f>Import!Q1064</f>
        <v>0</v>
      </c>
      <c r="H367" s="2774"/>
      <c r="I367" s="450"/>
      <c r="J367" s="2775"/>
      <c r="K367" s="450"/>
      <c r="L367" s="2775"/>
      <c r="M367" s="450"/>
      <c r="N367" s="2775"/>
      <c r="O367" s="450"/>
      <c r="P367" s="2775"/>
      <c r="Q367" s="11"/>
      <c r="R367" s="11"/>
      <c r="S367" s="397"/>
      <c r="T367" s="419"/>
      <c r="U367" s="444">
        <f>Import!N1065</f>
        <v>0</v>
      </c>
      <c r="V367" s="11"/>
      <c r="W367" s="306"/>
      <c r="X367" s="306"/>
      <c r="Y367" s="306"/>
      <c r="Z367" s="11"/>
      <c r="AE367" s="204"/>
      <c r="AF367" s="204"/>
      <c r="AG367" s="204"/>
      <c r="AH367" s="204"/>
      <c r="AI367" s="922"/>
      <c r="AJ367" s="205"/>
      <c r="AK367" s="973"/>
      <c r="AL367" s="973">
        <f>AL366</f>
        <v>0</v>
      </c>
      <c r="AP367" s="204"/>
      <c r="AQ367" s="204"/>
      <c r="AR367" s="204"/>
      <c r="AS367" s="204"/>
      <c r="AT367" s="204"/>
      <c r="AU367" s="205"/>
      <c r="AV367" s="973"/>
      <c r="AW367" s="973">
        <f>AW366</f>
        <v>0</v>
      </c>
      <c r="BA367" s="204"/>
      <c r="BB367" s="204"/>
      <c r="BC367" s="204"/>
      <c r="BD367" s="204"/>
      <c r="BE367" s="204"/>
      <c r="BF367" s="205"/>
      <c r="BG367" s="973"/>
      <c r="BH367" s="973">
        <f>BH366</f>
        <v>0</v>
      </c>
      <c r="BL367" s="204"/>
      <c r="BM367" s="204"/>
      <c r="BN367" s="204"/>
      <c r="BO367" s="204"/>
      <c r="BP367" s="204"/>
      <c r="BQ367" s="205"/>
      <c r="BR367" s="973"/>
      <c r="BS367" s="973">
        <f>BS366</f>
        <v>0</v>
      </c>
      <c r="BW367" s="204"/>
      <c r="BX367" s="204"/>
      <c r="BY367" s="204"/>
      <c r="BZ367" s="204"/>
      <c r="CA367" s="204"/>
      <c r="CB367" s="205"/>
      <c r="CC367" s="973"/>
      <c r="CD367" s="973">
        <f>CD366</f>
        <v>0</v>
      </c>
      <c r="CE367" s="11"/>
      <c r="CF367" s="11"/>
      <c r="CG367" s="11"/>
      <c r="CH367" s="11"/>
      <c r="CI367" s="11"/>
      <c r="CJ367" s="11"/>
      <c r="CK367" s="11"/>
      <c r="CL367" s="11"/>
      <c r="CM367" s="11"/>
    </row>
    <row r="368" spans="1:91" ht="24.75" customHeight="1">
      <c r="A368" s="949" t="str">
        <f>IF(E368&gt;0,"Wypełnione","")</f>
        <v/>
      </c>
      <c r="B368" s="57"/>
      <c r="C368" s="2050">
        <f>'Og s3a'!C1077</f>
        <v>0</v>
      </c>
      <c r="D368" s="2052">
        <f>'Og s3a'!E1077</f>
        <v>0</v>
      </c>
      <c r="E368" s="2050">
        <f>'Og s3a'!F1077</f>
        <v>0</v>
      </c>
      <c r="F368" s="2771"/>
      <c r="G368" s="448">
        <f>T368</f>
        <v>0</v>
      </c>
      <c r="H368" s="2773">
        <f>U368</f>
        <v>0</v>
      </c>
      <c r="I368" s="451"/>
      <c r="J368" s="2775"/>
      <c r="K368" s="451"/>
      <c r="L368" s="2775"/>
      <c r="M368" s="451"/>
      <c r="N368" s="2775"/>
      <c r="O368" s="451"/>
      <c r="P368" s="2775"/>
      <c r="Q368" s="11"/>
      <c r="R368" s="11"/>
      <c r="S368" s="396">
        <f>'Og s3a'!G1077</f>
        <v>0</v>
      </c>
      <c r="T368" s="398">
        <f>'Og s3a'!D1077</f>
        <v>0</v>
      </c>
      <c r="U368" s="444">
        <f>Import!N1066</f>
        <v>0</v>
      </c>
      <c r="V368" s="11"/>
      <c r="W368" s="306"/>
      <c r="X368" s="306"/>
      <c r="Y368" s="306"/>
      <c r="Z368" s="970">
        <f>IF(F368=AF$7,1,0)</f>
        <v>0</v>
      </c>
      <c r="AA368" s="970">
        <f>Z368*D368</f>
        <v>0</v>
      </c>
      <c r="AB368" s="978">
        <f>IF($Z368=0,0,IF(AF368+AH368+AJ368&gt;0,$AA368,0))</f>
        <v>0</v>
      </c>
      <c r="AC368" s="980">
        <f>IF($Z368=0,0,IF(AND(AB368=0,G369&gt;0),$AA368,0))</f>
        <v>0</v>
      </c>
      <c r="AD368" s="969">
        <f>AA368-AB368-AC368</f>
        <v>0</v>
      </c>
      <c r="AE368" s="204">
        <f t="shared" si="255"/>
        <v>0</v>
      </c>
      <c r="AF368" s="204">
        <f t="shared" si="255"/>
        <v>0</v>
      </c>
      <c r="AG368" s="204">
        <f t="shared" si="255"/>
        <v>0</v>
      </c>
      <c r="AH368" s="204">
        <f t="shared" si="255"/>
        <v>0</v>
      </c>
      <c r="AI368" s="922">
        <f t="shared" si="255"/>
        <v>0</v>
      </c>
      <c r="AJ368" s="205">
        <f t="shared" si="255"/>
        <v>0</v>
      </c>
      <c r="AK368" s="973">
        <f>IF($Z368=1,0,IF(AND($Z368=0,AF368&gt;0),1,IF(AND($Z368=0,AH368&gt;0),1,IF(AND($Z368=0,AJ368&gt;0),1,0))))</f>
        <v>0</v>
      </c>
      <c r="AL368" s="973">
        <f t="shared" si="250"/>
        <v>0</v>
      </c>
      <c r="AM368" s="978">
        <f>IF($Z368=0,0,IF(AQ368+AS368+AU368&gt;0,$AA368,0))</f>
        <v>0</v>
      </c>
      <c r="AN368" s="980">
        <f>IF($Z368=0,0,IF(AND(AM368=0,I369&gt;0),$AA368,0))</f>
        <v>0</v>
      </c>
      <c r="AO368" s="969">
        <f>$AA368-AM368-AN368</f>
        <v>0</v>
      </c>
      <c r="AP368" s="204">
        <f t="shared" si="256"/>
        <v>0</v>
      </c>
      <c r="AQ368" s="204">
        <f t="shared" si="256"/>
        <v>0</v>
      </c>
      <c r="AR368" s="204">
        <f t="shared" si="256"/>
        <v>0</v>
      </c>
      <c r="AS368" s="204">
        <f t="shared" si="256"/>
        <v>0</v>
      </c>
      <c r="AT368" s="204">
        <f t="shared" si="256"/>
        <v>0</v>
      </c>
      <c r="AU368" s="205">
        <f t="shared" si="256"/>
        <v>0</v>
      </c>
      <c r="AV368" s="973">
        <f>IF($Z368=1,0,IF(AND($Z368=0,AQ368&gt;0),1,IF(AND($Z368=0,AS368&gt;0),1,IF(AND($Z368=0,AU368&gt;0),1,0))))</f>
        <v>0</v>
      </c>
      <c r="AW368" s="973">
        <f t="shared" si="251"/>
        <v>0</v>
      </c>
      <c r="AX368" s="978">
        <f>IF($Z368=0,0,IF(BB368+BD368+BF368&gt;0,$AA368,0))</f>
        <v>0</v>
      </c>
      <c r="AY368" s="980">
        <f>IF($Z368=0,0,IF(AND(AX368=0,K369&gt;0),$AA368,0))</f>
        <v>0</v>
      </c>
      <c r="AZ368" s="969">
        <f>$AA368-AX368-AY368</f>
        <v>0</v>
      </c>
      <c r="BA368" s="204">
        <f t="shared" si="257"/>
        <v>0</v>
      </c>
      <c r="BB368" s="204">
        <f t="shared" si="257"/>
        <v>0</v>
      </c>
      <c r="BC368" s="204">
        <f t="shared" si="257"/>
        <v>0</v>
      </c>
      <c r="BD368" s="204">
        <f t="shared" si="257"/>
        <v>0</v>
      </c>
      <c r="BE368" s="204">
        <f t="shared" si="257"/>
        <v>0</v>
      </c>
      <c r="BF368" s="205">
        <f t="shared" si="257"/>
        <v>0</v>
      </c>
      <c r="BG368" s="973">
        <f>IF($Z368=1,0,IF(AND($Z368=0,BB368&gt;0),1,IF(AND($Z368=0,BD368&gt;0),1,IF(AND($Z368=0,BF368&gt;0),1,0))))</f>
        <v>0</v>
      </c>
      <c r="BH368" s="973">
        <f t="shared" si="252"/>
        <v>0</v>
      </c>
      <c r="BI368" s="978">
        <f>IF($Z368=0,0,IF(BM368+BO368+BQ368&gt;0,$AA368,0))</f>
        <v>0</v>
      </c>
      <c r="BJ368" s="980">
        <f>IF($Z368=0,0,IF(AND(BI368=0,M369&gt;0),$AA368,0))</f>
        <v>0</v>
      </c>
      <c r="BK368" s="969">
        <f>$AA368-BI368-BJ368</f>
        <v>0</v>
      </c>
      <c r="BL368" s="204">
        <f t="shared" si="258"/>
        <v>0</v>
      </c>
      <c r="BM368" s="204">
        <f t="shared" si="258"/>
        <v>0</v>
      </c>
      <c r="BN368" s="204">
        <f t="shared" si="258"/>
        <v>0</v>
      </c>
      <c r="BO368" s="204">
        <f t="shared" si="258"/>
        <v>0</v>
      </c>
      <c r="BP368" s="204">
        <f t="shared" si="258"/>
        <v>0</v>
      </c>
      <c r="BQ368" s="205">
        <f t="shared" si="258"/>
        <v>0</v>
      </c>
      <c r="BR368" s="973">
        <f>IF($Z368=1,0,IF(AND($Z368=0,BM368&gt;0),1,IF(AND($Z368=0,BO368&gt;0),1,IF(AND($Z368=0,BQ368&gt;0),1,0))))</f>
        <v>0</v>
      </c>
      <c r="BS368" s="973">
        <f t="shared" si="253"/>
        <v>0</v>
      </c>
      <c r="BT368" s="978">
        <f>IF($Z368=0,0,IF(BX368+BZ368+CB368&gt;0,$AA368,0))</f>
        <v>0</v>
      </c>
      <c r="BU368" s="980">
        <f>IF($Z368=0,0,IF(AND(BT368=0,O369&gt;0),$AA368,0))</f>
        <v>0</v>
      </c>
      <c r="BV368" s="969">
        <f>$AA368-BT368-BU368</f>
        <v>0</v>
      </c>
      <c r="BW368" s="204">
        <f t="shared" si="259"/>
        <v>0</v>
      </c>
      <c r="BX368" s="204">
        <f t="shared" si="259"/>
        <v>0</v>
      </c>
      <c r="BY368" s="204">
        <f t="shared" si="259"/>
        <v>0</v>
      </c>
      <c r="BZ368" s="204">
        <f t="shared" si="259"/>
        <v>0</v>
      </c>
      <c r="CA368" s="204">
        <f t="shared" si="259"/>
        <v>0</v>
      </c>
      <c r="CB368" s="205">
        <f t="shared" si="259"/>
        <v>0</v>
      </c>
      <c r="CC368" s="973">
        <f>IF($Z368=1,0,IF(AND($Z368=0,BX368&gt;0),1,IF(AND($Z368=0,BZ368&gt;0),1,IF(AND($Z368=0,CB368&gt;0),1,0))))</f>
        <v>0</v>
      </c>
      <c r="CD368" s="973">
        <f t="shared" si="254"/>
        <v>0</v>
      </c>
      <c r="CE368" s="11"/>
      <c r="CF368" s="11"/>
      <c r="CG368" s="11"/>
      <c r="CH368" s="11"/>
      <c r="CI368" s="11"/>
      <c r="CJ368" s="11"/>
      <c r="CK368" s="11"/>
      <c r="CL368" s="11"/>
      <c r="CM368" s="11"/>
    </row>
    <row r="369" spans="1:91" ht="14.25" customHeight="1">
      <c r="A369" s="950" t="str">
        <f>A368</f>
        <v/>
      </c>
      <c r="B369" s="57"/>
      <c r="C369" s="2051"/>
      <c r="D369" s="2053"/>
      <c r="E369" s="2051"/>
      <c r="F369" s="2772"/>
      <c r="G369" s="1121">
        <f>Import!Q1066</f>
        <v>0</v>
      </c>
      <c r="H369" s="2774"/>
      <c r="I369" s="450"/>
      <c r="J369" s="2775"/>
      <c r="K369" s="450"/>
      <c r="L369" s="2775"/>
      <c r="M369" s="450"/>
      <c r="N369" s="2775"/>
      <c r="O369" s="450"/>
      <c r="P369" s="2775"/>
      <c r="Q369" s="11"/>
      <c r="R369" s="11"/>
      <c r="S369" s="397"/>
      <c r="T369" s="419"/>
      <c r="U369" s="444">
        <f>Import!N1067</f>
        <v>0</v>
      </c>
      <c r="V369" s="11"/>
      <c r="W369" s="306"/>
      <c r="X369" s="306"/>
      <c r="Y369" s="306"/>
      <c r="Z369" s="11"/>
      <c r="AE369" s="204"/>
      <c r="AF369" s="204"/>
      <c r="AG369" s="204"/>
      <c r="AH369" s="204"/>
      <c r="AI369" s="922"/>
      <c r="AJ369" s="205"/>
      <c r="AK369" s="973"/>
      <c r="AL369" s="973">
        <f>AL368</f>
        <v>0</v>
      </c>
      <c r="AP369" s="204"/>
      <c r="AQ369" s="204"/>
      <c r="AR369" s="204"/>
      <c r="AS369" s="204"/>
      <c r="AT369" s="204"/>
      <c r="AU369" s="205"/>
      <c r="AV369" s="973"/>
      <c r="AW369" s="973">
        <f>AW368</f>
        <v>0</v>
      </c>
      <c r="BA369" s="204"/>
      <c r="BB369" s="204"/>
      <c r="BC369" s="204"/>
      <c r="BD369" s="204"/>
      <c r="BE369" s="204"/>
      <c r="BF369" s="205"/>
      <c r="BG369" s="973"/>
      <c r="BH369" s="973">
        <f>BH368</f>
        <v>0</v>
      </c>
      <c r="BL369" s="204"/>
      <c r="BM369" s="204"/>
      <c r="BN369" s="204"/>
      <c r="BO369" s="204"/>
      <c r="BP369" s="204"/>
      <c r="BQ369" s="205"/>
      <c r="BR369" s="973"/>
      <c r="BS369" s="973">
        <f>BS368</f>
        <v>0</v>
      </c>
      <c r="BW369" s="204"/>
      <c r="BX369" s="204"/>
      <c r="BY369" s="204"/>
      <c r="BZ369" s="204"/>
      <c r="CA369" s="204"/>
      <c r="CB369" s="205"/>
      <c r="CC369" s="973"/>
      <c r="CD369" s="973">
        <f>CD368</f>
        <v>0</v>
      </c>
      <c r="CE369" s="11"/>
      <c r="CF369" s="11"/>
      <c r="CG369" s="11"/>
      <c r="CH369" s="11"/>
      <c r="CI369" s="11"/>
      <c r="CJ369" s="11"/>
      <c r="CK369" s="11"/>
      <c r="CL369" s="11"/>
      <c r="CM369" s="11"/>
    </row>
    <row r="370" spans="1:91" ht="24.75" customHeight="1">
      <c r="A370" s="949" t="str">
        <f>IF(E370&gt;0,"Wypełnione","")</f>
        <v/>
      </c>
      <c r="B370" s="57"/>
      <c r="C370" s="2050">
        <f>'Og s3a'!C1079</f>
        <v>0</v>
      </c>
      <c r="D370" s="2052">
        <f>'Og s3a'!E1079</f>
        <v>0</v>
      </c>
      <c r="E370" s="2050">
        <f>'Og s3a'!F1079</f>
        <v>0</v>
      </c>
      <c r="F370" s="2771"/>
      <c r="G370" s="448">
        <f>T370</f>
        <v>0</v>
      </c>
      <c r="H370" s="2773">
        <f>U370</f>
        <v>0</v>
      </c>
      <c r="I370" s="451"/>
      <c r="J370" s="2775"/>
      <c r="K370" s="451"/>
      <c r="L370" s="2775"/>
      <c r="M370" s="451"/>
      <c r="N370" s="2775"/>
      <c r="O370" s="451"/>
      <c r="P370" s="2775"/>
      <c r="Q370" s="11"/>
      <c r="R370" s="11"/>
      <c r="S370" s="396">
        <f>'Og s3a'!G1079</f>
        <v>0</v>
      </c>
      <c r="T370" s="398">
        <f>'Og s3a'!D1079</f>
        <v>0</v>
      </c>
      <c r="U370" s="444">
        <f>Import!N1068</f>
        <v>0</v>
      </c>
      <c r="V370" s="11"/>
      <c r="W370" s="306"/>
      <c r="X370" s="306"/>
      <c r="Y370" s="306"/>
      <c r="Z370" s="970">
        <f>IF(F370=AF$7,1,0)</f>
        <v>0</v>
      </c>
      <c r="AA370" s="970">
        <f>Z370*D370</f>
        <v>0</v>
      </c>
      <c r="AB370" s="978">
        <f>IF($Z370=0,0,IF(AF370+AH370+AJ370&gt;0,$AA370,0))</f>
        <v>0</v>
      </c>
      <c r="AC370" s="980">
        <f>IF($Z370=0,0,IF(AND(AB370=0,G371&gt;0),$AA370,0))</f>
        <v>0</v>
      </c>
      <c r="AD370" s="969">
        <f>AA370-AB370-AC370</f>
        <v>0</v>
      </c>
      <c r="AE370" s="204">
        <f t="shared" si="255"/>
        <v>0</v>
      </c>
      <c r="AF370" s="204">
        <f t="shared" si="255"/>
        <v>0</v>
      </c>
      <c r="AG370" s="204">
        <f t="shared" si="255"/>
        <v>0</v>
      </c>
      <c r="AH370" s="204">
        <f t="shared" si="255"/>
        <v>0</v>
      </c>
      <c r="AI370" s="922">
        <f t="shared" si="255"/>
        <v>0</v>
      </c>
      <c r="AJ370" s="205">
        <f t="shared" si="255"/>
        <v>0</v>
      </c>
      <c r="AK370" s="973">
        <f>IF($Z370=1,0,IF(AND($Z370=0,AF370&gt;0),1,IF(AND($Z370=0,AH370&gt;0),1,IF(AND($Z370=0,AJ370&gt;0),1,0))))</f>
        <v>0</v>
      </c>
      <c r="AL370" s="973">
        <f t="shared" si="250"/>
        <v>0</v>
      </c>
      <c r="AM370" s="978">
        <f>IF($Z370=0,0,IF(AQ370+AS370+AU370&gt;0,$AA370,0))</f>
        <v>0</v>
      </c>
      <c r="AN370" s="980">
        <f>IF($Z370=0,0,IF(AND(AM370=0,I371&gt;0),$AA370,0))</f>
        <v>0</v>
      </c>
      <c r="AO370" s="969">
        <f>$AA370-AM370-AN370</f>
        <v>0</v>
      </c>
      <c r="AP370" s="204">
        <f t="shared" si="256"/>
        <v>0</v>
      </c>
      <c r="AQ370" s="204">
        <f t="shared" si="256"/>
        <v>0</v>
      </c>
      <c r="AR370" s="204">
        <f t="shared" si="256"/>
        <v>0</v>
      </c>
      <c r="AS370" s="204">
        <f t="shared" si="256"/>
        <v>0</v>
      </c>
      <c r="AT370" s="204">
        <f t="shared" si="256"/>
        <v>0</v>
      </c>
      <c r="AU370" s="205">
        <f t="shared" si="256"/>
        <v>0</v>
      </c>
      <c r="AV370" s="973">
        <f>IF($Z370=1,0,IF(AND($Z370=0,AQ370&gt;0),1,IF(AND($Z370=0,AS370&gt;0),1,IF(AND($Z370=0,AU370&gt;0),1,0))))</f>
        <v>0</v>
      </c>
      <c r="AW370" s="973">
        <f t="shared" si="251"/>
        <v>0</v>
      </c>
      <c r="AX370" s="978">
        <f>IF($Z370=0,0,IF(BB370+BD370+BF370&gt;0,$AA370,0))</f>
        <v>0</v>
      </c>
      <c r="AY370" s="980">
        <f>IF($Z370=0,0,IF(AND(AX370=0,K371&gt;0),$AA370,0))</f>
        <v>0</v>
      </c>
      <c r="AZ370" s="969">
        <f>$AA370-AX370-AY370</f>
        <v>0</v>
      </c>
      <c r="BA370" s="204">
        <f t="shared" si="257"/>
        <v>0</v>
      </c>
      <c r="BB370" s="204">
        <f t="shared" si="257"/>
        <v>0</v>
      </c>
      <c r="BC370" s="204">
        <f t="shared" si="257"/>
        <v>0</v>
      </c>
      <c r="BD370" s="204">
        <f t="shared" si="257"/>
        <v>0</v>
      </c>
      <c r="BE370" s="204">
        <f t="shared" si="257"/>
        <v>0</v>
      </c>
      <c r="BF370" s="205">
        <f t="shared" si="257"/>
        <v>0</v>
      </c>
      <c r="BG370" s="973">
        <f>IF($Z370=1,0,IF(AND($Z370=0,BB370&gt;0),1,IF(AND($Z370=0,BD370&gt;0),1,IF(AND($Z370=0,BF370&gt;0),1,0))))</f>
        <v>0</v>
      </c>
      <c r="BH370" s="973">
        <f t="shared" si="252"/>
        <v>0</v>
      </c>
      <c r="BI370" s="978">
        <f>IF($Z370=0,0,IF(BM370+BO370+BQ370&gt;0,$AA370,0))</f>
        <v>0</v>
      </c>
      <c r="BJ370" s="980">
        <f>IF($Z370=0,0,IF(AND(BI370=0,M371&gt;0),$AA370,0))</f>
        <v>0</v>
      </c>
      <c r="BK370" s="969">
        <f>$AA370-BI370-BJ370</f>
        <v>0</v>
      </c>
      <c r="BL370" s="204">
        <f t="shared" si="258"/>
        <v>0</v>
      </c>
      <c r="BM370" s="204">
        <f t="shared" si="258"/>
        <v>0</v>
      </c>
      <c r="BN370" s="204">
        <f t="shared" si="258"/>
        <v>0</v>
      </c>
      <c r="BO370" s="204">
        <f t="shared" si="258"/>
        <v>0</v>
      </c>
      <c r="BP370" s="204">
        <f t="shared" si="258"/>
        <v>0</v>
      </c>
      <c r="BQ370" s="205">
        <f t="shared" si="258"/>
        <v>0</v>
      </c>
      <c r="BR370" s="973">
        <f>IF($Z370=1,0,IF(AND($Z370=0,BM370&gt;0),1,IF(AND($Z370=0,BO370&gt;0),1,IF(AND($Z370=0,BQ370&gt;0),1,0))))</f>
        <v>0</v>
      </c>
      <c r="BS370" s="973">
        <f t="shared" si="253"/>
        <v>0</v>
      </c>
      <c r="BT370" s="978">
        <f>IF($Z370=0,0,IF(BX370+BZ370+CB370&gt;0,$AA370,0))</f>
        <v>0</v>
      </c>
      <c r="BU370" s="980">
        <f>IF($Z370=0,0,IF(AND(BT370=0,O371&gt;0),$AA370,0))</f>
        <v>0</v>
      </c>
      <c r="BV370" s="969">
        <f>$AA370-BT370-BU370</f>
        <v>0</v>
      </c>
      <c r="BW370" s="204">
        <f t="shared" si="259"/>
        <v>0</v>
      </c>
      <c r="BX370" s="204">
        <f t="shared" si="259"/>
        <v>0</v>
      </c>
      <c r="BY370" s="204">
        <f t="shared" si="259"/>
        <v>0</v>
      </c>
      <c r="BZ370" s="204">
        <f t="shared" si="259"/>
        <v>0</v>
      </c>
      <c r="CA370" s="204">
        <f t="shared" si="259"/>
        <v>0</v>
      </c>
      <c r="CB370" s="205">
        <f t="shared" si="259"/>
        <v>0</v>
      </c>
      <c r="CC370" s="973">
        <f>IF($Z370=1,0,IF(AND($Z370=0,BX370&gt;0),1,IF(AND($Z370=0,BZ370&gt;0),1,IF(AND($Z370=0,CB370&gt;0),1,0))))</f>
        <v>0</v>
      </c>
      <c r="CD370" s="973">
        <f t="shared" si="254"/>
        <v>0</v>
      </c>
      <c r="CE370" s="11"/>
      <c r="CF370" s="11"/>
      <c r="CG370" s="11"/>
      <c r="CH370" s="11"/>
      <c r="CI370" s="11"/>
      <c r="CJ370" s="11"/>
      <c r="CK370" s="11"/>
      <c r="CL370" s="11"/>
      <c r="CM370" s="11"/>
    </row>
    <row r="371" spans="1:91" ht="14.25" customHeight="1">
      <c r="A371" s="950" t="str">
        <f>A370</f>
        <v/>
      </c>
      <c r="B371" s="57"/>
      <c r="C371" s="2051"/>
      <c r="D371" s="2053"/>
      <c r="E371" s="2051"/>
      <c r="F371" s="2772"/>
      <c r="G371" s="1121">
        <f>Import!Q1068</f>
        <v>0</v>
      </c>
      <c r="H371" s="2774"/>
      <c r="I371" s="450"/>
      <c r="J371" s="2775"/>
      <c r="K371" s="450"/>
      <c r="L371" s="2775"/>
      <c r="M371" s="450"/>
      <c r="N371" s="2775"/>
      <c r="O371" s="450"/>
      <c r="P371" s="2775"/>
      <c r="Q371" s="11"/>
      <c r="R371" s="11"/>
      <c r="S371" s="397"/>
      <c r="T371" s="419"/>
      <c r="U371" s="444">
        <f>Import!N1069</f>
        <v>0</v>
      </c>
      <c r="V371" s="11"/>
      <c r="W371" s="306"/>
      <c r="X371" s="306"/>
      <c r="Y371" s="306"/>
      <c r="Z371" s="11"/>
      <c r="AE371" s="204"/>
      <c r="AF371" s="204"/>
      <c r="AG371" s="204"/>
      <c r="AH371" s="204"/>
      <c r="AI371" s="922"/>
      <c r="AJ371" s="205"/>
      <c r="AK371" s="973"/>
      <c r="AL371" s="973">
        <f>AL370</f>
        <v>0</v>
      </c>
      <c r="AP371" s="204"/>
      <c r="AQ371" s="204"/>
      <c r="AR371" s="204"/>
      <c r="AS371" s="204"/>
      <c r="AT371" s="204"/>
      <c r="AU371" s="205"/>
      <c r="AV371" s="973"/>
      <c r="AW371" s="973">
        <f>AW370</f>
        <v>0</v>
      </c>
      <c r="BA371" s="204"/>
      <c r="BB371" s="204"/>
      <c r="BC371" s="204"/>
      <c r="BD371" s="204"/>
      <c r="BE371" s="204"/>
      <c r="BF371" s="205"/>
      <c r="BG371" s="973"/>
      <c r="BH371" s="973">
        <f>BH370</f>
        <v>0</v>
      </c>
      <c r="BL371" s="204"/>
      <c r="BM371" s="204"/>
      <c r="BN371" s="204"/>
      <c r="BO371" s="204"/>
      <c r="BP371" s="204"/>
      <c r="BQ371" s="205"/>
      <c r="BR371" s="973"/>
      <c r="BS371" s="973">
        <f>BS370</f>
        <v>0</v>
      </c>
      <c r="BW371" s="204"/>
      <c r="BX371" s="204"/>
      <c r="BY371" s="204"/>
      <c r="BZ371" s="204"/>
      <c r="CA371" s="204"/>
      <c r="CB371" s="205"/>
      <c r="CC371" s="973"/>
      <c r="CD371" s="973">
        <f>CD370</f>
        <v>0</v>
      </c>
      <c r="CE371" s="11"/>
      <c r="CF371" s="11"/>
      <c r="CG371" s="11"/>
      <c r="CH371" s="11"/>
      <c r="CI371" s="11"/>
      <c r="CJ371" s="11"/>
      <c r="CK371" s="11"/>
      <c r="CL371" s="11"/>
      <c r="CM371" s="11"/>
    </row>
    <row r="372" spans="1:91" ht="24.75" customHeight="1">
      <c r="A372" s="949" t="str">
        <f>IF(E372&gt;0,"Wypełnione","")</f>
        <v/>
      </c>
      <c r="B372" s="57"/>
      <c r="C372" s="2050">
        <f>'Og s3a'!C1081</f>
        <v>0</v>
      </c>
      <c r="D372" s="2052">
        <f>'Og s3a'!E1081</f>
        <v>0</v>
      </c>
      <c r="E372" s="2050">
        <f>'Og s3a'!F1081</f>
        <v>0</v>
      </c>
      <c r="F372" s="2771"/>
      <c r="G372" s="448">
        <f>T372</f>
        <v>0</v>
      </c>
      <c r="H372" s="2773">
        <f>U372</f>
        <v>0</v>
      </c>
      <c r="I372" s="451"/>
      <c r="J372" s="2775"/>
      <c r="K372" s="451"/>
      <c r="L372" s="2775"/>
      <c r="M372" s="451"/>
      <c r="N372" s="2775"/>
      <c r="O372" s="451"/>
      <c r="P372" s="2775"/>
      <c r="Q372" s="11"/>
      <c r="R372" s="11"/>
      <c r="S372" s="396">
        <f>'Og s3a'!G1081</f>
        <v>0</v>
      </c>
      <c r="T372" s="398">
        <f>'Og s3a'!D1081</f>
        <v>0</v>
      </c>
      <c r="U372" s="444">
        <f>Import!N1070</f>
        <v>0</v>
      </c>
      <c r="V372" s="11"/>
      <c r="W372" s="306"/>
      <c r="X372" s="306"/>
      <c r="Y372" s="306"/>
      <c r="Z372" s="970">
        <f>IF(F372=AF$7,1,0)</f>
        <v>0</v>
      </c>
      <c r="AA372" s="970">
        <f>Z372*D372</f>
        <v>0</v>
      </c>
      <c r="AB372" s="978">
        <f>IF($Z372=0,0,IF(AF372+AH372+AJ372&gt;0,$AA372,0))</f>
        <v>0</v>
      </c>
      <c r="AC372" s="980">
        <f>IF($Z372=0,0,IF(AND(AB372=0,G373&gt;0),$AA372,0))</f>
        <v>0</v>
      </c>
      <c r="AD372" s="969">
        <f>AA372-AB372-AC372</f>
        <v>0</v>
      </c>
      <c r="AE372" s="204">
        <f t="shared" si="255"/>
        <v>0</v>
      </c>
      <c r="AF372" s="204">
        <f t="shared" si="255"/>
        <v>0</v>
      </c>
      <c r="AG372" s="204">
        <f t="shared" si="255"/>
        <v>0</v>
      </c>
      <c r="AH372" s="204">
        <f t="shared" si="255"/>
        <v>0</v>
      </c>
      <c r="AI372" s="922">
        <f t="shared" si="255"/>
        <v>0</v>
      </c>
      <c r="AJ372" s="205">
        <f t="shared" si="255"/>
        <v>0</v>
      </c>
      <c r="AK372" s="973">
        <f>IF($Z372=1,0,IF(AND($Z372=0,AF372&gt;0),1,IF(AND($Z372=0,AH372&gt;0),1,IF(AND($Z372=0,AJ372&gt;0),1,0))))</f>
        <v>0</v>
      </c>
      <c r="AL372" s="973">
        <f t="shared" si="250"/>
        <v>0</v>
      </c>
      <c r="AM372" s="978">
        <f>IF($Z372=0,0,IF(AQ372+AS372+AU372&gt;0,$AA372,0))</f>
        <v>0</v>
      </c>
      <c r="AN372" s="980">
        <f>IF($Z372=0,0,IF(AND(AM372=0,I373&gt;0),$AA372,0))</f>
        <v>0</v>
      </c>
      <c r="AO372" s="969">
        <f>$AA372-AM372-AN372</f>
        <v>0</v>
      </c>
      <c r="AP372" s="204">
        <f t="shared" si="256"/>
        <v>0</v>
      </c>
      <c r="AQ372" s="204">
        <f t="shared" si="256"/>
        <v>0</v>
      </c>
      <c r="AR372" s="204">
        <f t="shared" si="256"/>
        <v>0</v>
      </c>
      <c r="AS372" s="204">
        <f t="shared" si="256"/>
        <v>0</v>
      </c>
      <c r="AT372" s="204">
        <f t="shared" si="256"/>
        <v>0</v>
      </c>
      <c r="AU372" s="205">
        <f t="shared" si="256"/>
        <v>0</v>
      </c>
      <c r="AV372" s="973">
        <f>IF($Z372=1,0,IF(AND($Z372=0,AQ372&gt;0),1,IF(AND($Z372=0,AS372&gt;0),1,IF(AND($Z372=0,AU372&gt;0),1,0))))</f>
        <v>0</v>
      </c>
      <c r="AW372" s="973">
        <f t="shared" si="251"/>
        <v>0</v>
      </c>
      <c r="AX372" s="978">
        <f>IF($Z372=0,0,IF(BB372+BD372+BF372&gt;0,$AA372,0))</f>
        <v>0</v>
      </c>
      <c r="AY372" s="980">
        <f>IF($Z372=0,0,IF(AND(AX372=0,K373&gt;0),$AA372,0))</f>
        <v>0</v>
      </c>
      <c r="AZ372" s="969">
        <f>$AA372-AX372-AY372</f>
        <v>0</v>
      </c>
      <c r="BA372" s="204">
        <f t="shared" si="257"/>
        <v>0</v>
      </c>
      <c r="BB372" s="204">
        <f t="shared" si="257"/>
        <v>0</v>
      </c>
      <c r="BC372" s="204">
        <f t="shared" si="257"/>
        <v>0</v>
      </c>
      <c r="BD372" s="204">
        <f t="shared" si="257"/>
        <v>0</v>
      </c>
      <c r="BE372" s="204">
        <f t="shared" si="257"/>
        <v>0</v>
      </c>
      <c r="BF372" s="205">
        <f t="shared" si="257"/>
        <v>0</v>
      </c>
      <c r="BG372" s="973">
        <f>IF($Z372=1,0,IF(AND($Z372=0,BB372&gt;0),1,IF(AND($Z372=0,BD372&gt;0),1,IF(AND($Z372=0,BF372&gt;0),1,0))))</f>
        <v>0</v>
      </c>
      <c r="BH372" s="973">
        <f t="shared" si="252"/>
        <v>0</v>
      </c>
      <c r="BI372" s="978">
        <f>IF($Z372=0,0,IF(BM372+BO372+BQ372&gt;0,$AA372,0))</f>
        <v>0</v>
      </c>
      <c r="BJ372" s="980">
        <f>IF($Z372=0,0,IF(AND(BI372=0,M373&gt;0),$AA372,0))</f>
        <v>0</v>
      </c>
      <c r="BK372" s="969">
        <f>$AA372-BI372-BJ372</f>
        <v>0</v>
      </c>
      <c r="BL372" s="204">
        <f t="shared" si="258"/>
        <v>0</v>
      </c>
      <c r="BM372" s="204">
        <f t="shared" si="258"/>
        <v>0</v>
      </c>
      <c r="BN372" s="204">
        <f t="shared" si="258"/>
        <v>0</v>
      </c>
      <c r="BO372" s="204">
        <f t="shared" si="258"/>
        <v>0</v>
      </c>
      <c r="BP372" s="204">
        <f t="shared" si="258"/>
        <v>0</v>
      </c>
      <c r="BQ372" s="205">
        <f t="shared" si="258"/>
        <v>0</v>
      </c>
      <c r="BR372" s="973">
        <f>IF($Z372=1,0,IF(AND($Z372=0,BM372&gt;0),1,IF(AND($Z372=0,BO372&gt;0),1,IF(AND($Z372=0,BQ372&gt;0),1,0))))</f>
        <v>0</v>
      </c>
      <c r="BS372" s="973">
        <f t="shared" si="253"/>
        <v>0</v>
      </c>
      <c r="BT372" s="978">
        <f>IF($Z372=0,0,IF(BX372+BZ372+CB372&gt;0,$AA372,0))</f>
        <v>0</v>
      </c>
      <c r="BU372" s="980">
        <f>IF($Z372=0,0,IF(AND(BT372=0,O373&gt;0),$AA372,0))</f>
        <v>0</v>
      </c>
      <c r="BV372" s="969">
        <f>$AA372-BT372-BU372</f>
        <v>0</v>
      </c>
      <c r="BW372" s="204">
        <f t="shared" si="259"/>
        <v>0</v>
      </c>
      <c r="BX372" s="204">
        <f t="shared" si="259"/>
        <v>0</v>
      </c>
      <c r="BY372" s="204">
        <f t="shared" si="259"/>
        <v>0</v>
      </c>
      <c r="BZ372" s="204">
        <f t="shared" si="259"/>
        <v>0</v>
      </c>
      <c r="CA372" s="204">
        <f t="shared" si="259"/>
        <v>0</v>
      </c>
      <c r="CB372" s="205">
        <f t="shared" si="259"/>
        <v>0</v>
      </c>
      <c r="CC372" s="973">
        <f>IF($Z372=1,0,IF(AND($Z372=0,BX372&gt;0),1,IF(AND($Z372=0,BZ372&gt;0),1,IF(AND($Z372=0,CB372&gt;0),1,0))))</f>
        <v>0</v>
      </c>
      <c r="CD372" s="973">
        <f t="shared" si="254"/>
        <v>0</v>
      </c>
      <c r="CE372" s="11"/>
      <c r="CF372" s="11"/>
      <c r="CG372" s="11"/>
      <c r="CH372" s="11"/>
      <c r="CI372" s="11"/>
      <c r="CJ372" s="11"/>
      <c r="CK372" s="11"/>
      <c r="CL372" s="11"/>
      <c r="CM372" s="11"/>
    </row>
    <row r="373" spans="1:91" ht="14.25" customHeight="1">
      <c r="A373" s="950" t="str">
        <f>A372</f>
        <v/>
      </c>
      <c r="B373" s="57"/>
      <c r="C373" s="2051"/>
      <c r="D373" s="2053"/>
      <c r="E373" s="2051"/>
      <c r="F373" s="2772"/>
      <c r="G373" s="1121">
        <f>Import!Q1070</f>
        <v>0</v>
      </c>
      <c r="H373" s="2774"/>
      <c r="I373" s="450"/>
      <c r="J373" s="2775"/>
      <c r="K373" s="450"/>
      <c r="L373" s="2775"/>
      <c r="M373" s="450"/>
      <c r="N373" s="2775"/>
      <c r="O373" s="450"/>
      <c r="P373" s="2775"/>
      <c r="Q373" s="11"/>
      <c r="R373" s="11"/>
      <c r="S373" s="397"/>
      <c r="T373" s="419"/>
      <c r="U373" s="444">
        <f>Import!N1071</f>
        <v>0</v>
      </c>
      <c r="V373" s="11"/>
      <c r="W373" s="306"/>
      <c r="X373" s="306"/>
      <c r="Y373" s="306"/>
      <c r="Z373" s="11"/>
      <c r="AE373" s="204"/>
      <c r="AF373" s="204"/>
      <c r="AG373" s="204"/>
      <c r="AH373" s="204"/>
      <c r="AI373" s="922"/>
      <c r="AJ373" s="205"/>
      <c r="AK373" s="973"/>
      <c r="AL373" s="973">
        <f>AL372</f>
        <v>0</v>
      </c>
      <c r="AP373" s="204"/>
      <c r="AQ373" s="204"/>
      <c r="AR373" s="204"/>
      <c r="AS373" s="204"/>
      <c r="AT373" s="204"/>
      <c r="AU373" s="205"/>
      <c r="AV373" s="973"/>
      <c r="AW373" s="973">
        <f>AW372</f>
        <v>0</v>
      </c>
      <c r="BA373" s="204"/>
      <c r="BB373" s="204"/>
      <c r="BC373" s="204"/>
      <c r="BD373" s="204"/>
      <c r="BE373" s="204"/>
      <c r="BF373" s="205"/>
      <c r="BG373" s="973"/>
      <c r="BH373" s="973">
        <f>BH372</f>
        <v>0</v>
      </c>
      <c r="BL373" s="204"/>
      <c r="BM373" s="204"/>
      <c r="BN373" s="204"/>
      <c r="BO373" s="204"/>
      <c r="BP373" s="204"/>
      <c r="BQ373" s="205"/>
      <c r="BR373" s="973"/>
      <c r="BS373" s="973">
        <f>BS372</f>
        <v>0</v>
      </c>
      <c r="BW373" s="204"/>
      <c r="BX373" s="204"/>
      <c r="BY373" s="204"/>
      <c r="BZ373" s="204"/>
      <c r="CA373" s="204"/>
      <c r="CB373" s="205"/>
      <c r="CC373" s="973"/>
      <c r="CD373" s="973">
        <f>CD372</f>
        <v>0</v>
      </c>
      <c r="CE373" s="11"/>
      <c r="CF373" s="11"/>
      <c r="CG373" s="11"/>
      <c r="CH373" s="11"/>
      <c r="CI373" s="11"/>
      <c r="CJ373" s="11"/>
      <c r="CK373" s="11"/>
      <c r="CL373" s="11"/>
      <c r="CM373" s="11"/>
    </row>
    <row r="374" spans="1:91" ht="24.75" customHeight="1">
      <c r="A374" s="949" t="str">
        <f>IF(E374&gt;0,"Wypełnione","")</f>
        <v/>
      </c>
      <c r="B374" s="57"/>
      <c r="C374" s="2050">
        <f>'Og s3a'!C1083</f>
        <v>0</v>
      </c>
      <c r="D374" s="2052">
        <f>'Og s3a'!E1083</f>
        <v>0</v>
      </c>
      <c r="E374" s="2050">
        <f>'Og s3a'!F1083</f>
        <v>0</v>
      </c>
      <c r="F374" s="2771"/>
      <c r="G374" s="448">
        <f>T374</f>
        <v>0</v>
      </c>
      <c r="H374" s="2773">
        <f>U374</f>
        <v>0</v>
      </c>
      <c r="I374" s="451"/>
      <c r="J374" s="2775"/>
      <c r="K374" s="451"/>
      <c r="L374" s="2775"/>
      <c r="M374" s="451"/>
      <c r="N374" s="2775"/>
      <c r="O374" s="451"/>
      <c r="P374" s="2775"/>
      <c r="Q374" s="11"/>
      <c r="R374" s="11"/>
      <c r="S374" s="396">
        <f>'Og s3a'!G1083</f>
        <v>0</v>
      </c>
      <c r="T374" s="398">
        <f>'Og s3a'!D1083</f>
        <v>0</v>
      </c>
      <c r="U374" s="444">
        <f>Import!N1072</f>
        <v>0</v>
      </c>
      <c r="V374" s="11"/>
      <c r="W374" s="306"/>
      <c r="X374" s="306"/>
      <c r="Y374" s="306"/>
      <c r="Z374" s="970">
        <f>IF(F374=AF$7,1,0)</f>
        <v>0</v>
      </c>
      <c r="AA374" s="970">
        <f>Z374*D374</f>
        <v>0</v>
      </c>
      <c r="AB374" s="978">
        <f>IF($Z374=0,0,IF(AF374+AH374+AJ374&gt;0,$AA374,0))</f>
        <v>0</v>
      </c>
      <c r="AC374" s="980">
        <f>IF($Z374=0,0,IF(AND(AB374=0,G375&gt;0),$AA374,0))</f>
        <v>0</v>
      </c>
      <c r="AD374" s="969">
        <f>AA374-AB374-AC374</f>
        <v>0</v>
      </c>
      <c r="AE374" s="204">
        <f t="shared" si="255"/>
        <v>0</v>
      </c>
      <c r="AF374" s="204">
        <f t="shared" si="255"/>
        <v>0</v>
      </c>
      <c r="AG374" s="204">
        <f t="shared" si="255"/>
        <v>0</v>
      </c>
      <c r="AH374" s="204">
        <f t="shared" si="255"/>
        <v>0</v>
      </c>
      <c r="AI374" s="922">
        <f t="shared" si="255"/>
        <v>0</v>
      </c>
      <c r="AJ374" s="205">
        <f t="shared" si="255"/>
        <v>0</v>
      </c>
      <c r="AK374" s="973">
        <f>IF($Z374=1,0,IF(AND($Z374=0,AF374&gt;0),1,IF(AND($Z374=0,AH374&gt;0),1,IF(AND($Z374=0,AJ374&gt;0),1,0))))</f>
        <v>0</v>
      </c>
      <c r="AL374" s="973">
        <f t="shared" si="250"/>
        <v>0</v>
      </c>
      <c r="AM374" s="978">
        <f>IF($Z374=0,0,IF(AQ374+AS374+AU374&gt;0,$AA374,0))</f>
        <v>0</v>
      </c>
      <c r="AN374" s="980">
        <f>IF($Z374=0,0,IF(AND(AM374=0,I375&gt;0),$AA374,0))</f>
        <v>0</v>
      </c>
      <c r="AO374" s="969">
        <f>$AA374-AM374-AN374</f>
        <v>0</v>
      </c>
      <c r="AP374" s="204">
        <f t="shared" si="256"/>
        <v>0</v>
      </c>
      <c r="AQ374" s="204">
        <f t="shared" si="256"/>
        <v>0</v>
      </c>
      <c r="AR374" s="204">
        <f t="shared" si="256"/>
        <v>0</v>
      </c>
      <c r="AS374" s="204">
        <f t="shared" si="256"/>
        <v>0</v>
      </c>
      <c r="AT374" s="204">
        <f t="shared" si="256"/>
        <v>0</v>
      </c>
      <c r="AU374" s="205">
        <f t="shared" si="256"/>
        <v>0</v>
      </c>
      <c r="AV374" s="973">
        <f>IF($Z374=1,0,IF(AND($Z374=0,AQ374&gt;0),1,IF(AND($Z374=0,AS374&gt;0),1,IF(AND($Z374=0,AU374&gt;0),1,0))))</f>
        <v>0</v>
      </c>
      <c r="AW374" s="973">
        <f t="shared" si="251"/>
        <v>0</v>
      </c>
      <c r="AX374" s="978">
        <f>IF($Z374=0,0,IF(BB374+BD374+BF374&gt;0,$AA374,0))</f>
        <v>0</v>
      </c>
      <c r="AY374" s="980">
        <f>IF($Z374=0,0,IF(AND(AX374=0,K375&gt;0),$AA374,0))</f>
        <v>0</v>
      </c>
      <c r="AZ374" s="969">
        <f>$AA374-AX374-AY374</f>
        <v>0</v>
      </c>
      <c r="BA374" s="204">
        <f t="shared" si="257"/>
        <v>0</v>
      </c>
      <c r="BB374" s="204">
        <f t="shared" si="257"/>
        <v>0</v>
      </c>
      <c r="BC374" s="204">
        <f t="shared" si="257"/>
        <v>0</v>
      </c>
      <c r="BD374" s="204">
        <f t="shared" si="257"/>
        <v>0</v>
      </c>
      <c r="BE374" s="204">
        <f t="shared" si="257"/>
        <v>0</v>
      </c>
      <c r="BF374" s="205">
        <f t="shared" si="257"/>
        <v>0</v>
      </c>
      <c r="BG374" s="973">
        <f>IF($Z374=1,0,IF(AND($Z374=0,BB374&gt;0),1,IF(AND($Z374=0,BD374&gt;0),1,IF(AND($Z374=0,BF374&gt;0),1,0))))</f>
        <v>0</v>
      </c>
      <c r="BH374" s="973">
        <f t="shared" si="252"/>
        <v>0</v>
      </c>
      <c r="BI374" s="978">
        <f>IF($Z374=0,0,IF(BM374+BO374+BQ374&gt;0,$AA374,0))</f>
        <v>0</v>
      </c>
      <c r="BJ374" s="980">
        <f>IF($Z374=0,0,IF(AND(BI374=0,M375&gt;0),$AA374,0))</f>
        <v>0</v>
      </c>
      <c r="BK374" s="969">
        <f>$AA374-BI374-BJ374</f>
        <v>0</v>
      </c>
      <c r="BL374" s="204">
        <f t="shared" si="258"/>
        <v>0</v>
      </c>
      <c r="BM374" s="204">
        <f t="shared" si="258"/>
        <v>0</v>
      </c>
      <c r="BN374" s="204">
        <f t="shared" si="258"/>
        <v>0</v>
      </c>
      <c r="BO374" s="204">
        <f t="shared" si="258"/>
        <v>0</v>
      </c>
      <c r="BP374" s="204">
        <f t="shared" si="258"/>
        <v>0</v>
      </c>
      <c r="BQ374" s="205">
        <f t="shared" si="258"/>
        <v>0</v>
      </c>
      <c r="BR374" s="973">
        <f>IF($Z374=1,0,IF(AND($Z374=0,BM374&gt;0),1,IF(AND($Z374=0,BO374&gt;0),1,IF(AND($Z374=0,BQ374&gt;0),1,0))))</f>
        <v>0</v>
      </c>
      <c r="BS374" s="973">
        <f t="shared" si="253"/>
        <v>0</v>
      </c>
      <c r="BT374" s="978">
        <f>IF($Z374=0,0,IF(BX374+BZ374+CB374&gt;0,$AA374,0))</f>
        <v>0</v>
      </c>
      <c r="BU374" s="980">
        <f>IF($Z374=0,0,IF(AND(BT374=0,O375&gt;0),$AA374,0))</f>
        <v>0</v>
      </c>
      <c r="BV374" s="969">
        <f>$AA374-BT374-BU374</f>
        <v>0</v>
      </c>
      <c r="BW374" s="204">
        <f t="shared" si="259"/>
        <v>0</v>
      </c>
      <c r="BX374" s="204">
        <f t="shared" si="259"/>
        <v>0</v>
      </c>
      <c r="BY374" s="204">
        <f t="shared" si="259"/>
        <v>0</v>
      </c>
      <c r="BZ374" s="204">
        <f t="shared" si="259"/>
        <v>0</v>
      </c>
      <c r="CA374" s="204">
        <f t="shared" si="259"/>
        <v>0</v>
      </c>
      <c r="CB374" s="205">
        <f t="shared" si="259"/>
        <v>0</v>
      </c>
      <c r="CC374" s="973">
        <f>IF($Z374=1,0,IF(AND($Z374=0,BX374&gt;0),1,IF(AND($Z374=0,BZ374&gt;0),1,IF(AND($Z374=0,CB374&gt;0),1,0))))</f>
        <v>0</v>
      </c>
      <c r="CD374" s="973">
        <f t="shared" si="254"/>
        <v>0</v>
      </c>
      <c r="CE374" s="11"/>
      <c r="CF374" s="11"/>
      <c r="CG374" s="11"/>
      <c r="CH374" s="11"/>
      <c r="CI374" s="11"/>
      <c r="CJ374" s="11"/>
      <c r="CK374" s="11"/>
      <c r="CL374" s="11"/>
      <c r="CM374" s="11"/>
    </row>
    <row r="375" spans="1:91" ht="14.25" customHeight="1">
      <c r="A375" s="950" t="str">
        <f>A374</f>
        <v/>
      </c>
      <c r="B375" s="57"/>
      <c r="C375" s="2051"/>
      <c r="D375" s="2053"/>
      <c r="E375" s="2051"/>
      <c r="F375" s="2772"/>
      <c r="G375" s="1121">
        <f>Import!Q1072</f>
        <v>0</v>
      </c>
      <c r="H375" s="2774"/>
      <c r="I375" s="450"/>
      <c r="J375" s="2775"/>
      <c r="K375" s="450"/>
      <c r="L375" s="2775"/>
      <c r="M375" s="450"/>
      <c r="N375" s="2775"/>
      <c r="O375" s="450"/>
      <c r="P375" s="2775"/>
      <c r="Q375" s="11"/>
      <c r="R375" s="11"/>
      <c r="S375" s="397"/>
      <c r="T375" s="419"/>
      <c r="U375" s="444">
        <f>Import!N1073</f>
        <v>0</v>
      </c>
      <c r="V375" s="11"/>
      <c r="W375" s="306"/>
      <c r="X375" s="306"/>
      <c r="Y375" s="306"/>
      <c r="Z375" s="11"/>
      <c r="AE375" s="204"/>
      <c r="AF375" s="204"/>
      <c r="AG375" s="204"/>
      <c r="AH375" s="204"/>
      <c r="AI375" s="922"/>
      <c r="AJ375" s="205"/>
      <c r="AK375" s="973"/>
      <c r="AL375" s="973">
        <f>AL374</f>
        <v>0</v>
      </c>
      <c r="AP375" s="204"/>
      <c r="AQ375" s="204"/>
      <c r="AR375" s="204"/>
      <c r="AS375" s="204"/>
      <c r="AT375" s="204"/>
      <c r="AU375" s="205"/>
      <c r="AV375" s="973"/>
      <c r="AW375" s="973">
        <f>AW374</f>
        <v>0</v>
      </c>
      <c r="BA375" s="204"/>
      <c r="BB375" s="204"/>
      <c r="BC375" s="204"/>
      <c r="BD375" s="204"/>
      <c r="BE375" s="204"/>
      <c r="BF375" s="205"/>
      <c r="BG375" s="973"/>
      <c r="BH375" s="973">
        <f>BH374</f>
        <v>0</v>
      </c>
      <c r="BL375" s="204"/>
      <c r="BM375" s="204"/>
      <c r="BN375" s="204"/>
      <c r="BO375" s="204"/>
      <c r="BP375" s="204"/>
      <c r="BQ375" s="205"/>
      <c r="BR375" s="973"/>
      <c r="BS375" s="973">
        <f>BS374</f>
        <v>0</v>
      </c>
      <c r="BW375" s="204"/>
      <c r="BX375" s="204"/>
      <c r="BY375" s="204"/>
      <c r="BZ375" s="204"/>
      <c r="CA375" s="204"/>
      <c r="CB375" s="205"/>
      <c r="CC375" s="973"/>
      <c r="CD375" s="973">
        <f>CD374</f>
        <v>0</v>
      </c>
      <c r="CE375" s="11"/>
      <c r="CF375" s="11"/>
      <c r="CG375" s="11"/>
      <c r="CH375" s="11"/>
      <c r="CI375" s="11"/>
      <c r="CJ375" s="11"/>
      <c r="CK375" s="11"/>
      <c r="CL375" s="11"/>
      <c r="CM375" s="11"/>
    </row>
    <row r="376" spans="1:91" ht="24.75" customHeight="1">
      <c r="A376" s="949" t="str">
        <f>IF(E376&gt;0,"Wypełnione","")</f>
        <v/>
      </c>
      <c r="B376" s="57"/>
      <c r="C376" s="2050">
        <f>'Og s3a'!C1085</f>
        <v>0</v>
      </c>
      <c r="D376" s="2052">
        <f>'Og s3a'!E1085</f>
        <v>0</v>
      </c>
      <c r="E376" s="2050">
        <f>'Og s3a'!F1085</f>
        <v>0</v>
      </c>
      <c r="F376" s="2771"/>
      <c r="G376" s="448">
        <f>T376</f>
        <v>0</v>
      </c>
      <c r="H376" s="2773">
        <f>U376</f>
        <v>0</v>
      </c>
      <c r="I376" s="451"/>
      <c r="J376" s="2775"/>
      <c r="K376" s="451"/>
      <c r="L376" s="2775"/>
      <c r="M376" s="451"/>
      <c r="N376" s="2775"/>
      <c r="O376" s="451"/>
      <c r="P376" s="2775"/>
      <c r="Q376" s="11"/>
      <c r="R376" s="11"/>
      <c r="S376" s="396">
        <f>'Og s3a'!G1085</f>
        <v>0</v>
      </c>
      <c r="T376" s="398">
        <f>'Og s3a'!D1085</f>
        <v>0</v>
      </c>
      <c r="U376" s="444">
        <f>Import!N1074</f>
        <v>0</v>
      </c>
      <c r="V376" s="11"/>
      <c r="W376" s="306"/>
      <c r="X376" s="306"/>
      <c r="Y376" s="306"/>
      <c r="Z376" s="970">
        <f>IF(F376=AF$7,1,0)</f>
        <v>0</v>
      </c>
      <c r="AA376" s="970">
        <f>Z376*D376</f>
        <v>0</v>
      </c>
      <c r="AB376" s="978">
        <f>IF($Z376=0,0,IF(AF376+AH376+AJ376&gt;0,$AA376,0))</f>
        <v>0</v>
      </c>
      <c r="AC376" s="980">
        <f>IF($Z376=0,0,IF(AND(AB376=0,G377&gt;0),$AA376,0))</f>
        <v>0</v>
      </c>
      <c r="AD376" s="969">
        <f>AA376-AB376-AC376</f>
        <v>0</v>
      </c>
      <c r="AE376" s="204">
        <f t="shared" si="255"/>
        <v>0</v>
      </c>
      <c r="AF376" s="204">
        <f t="shared" si="255"/>
        <v>0</v>
      </c>
      <c r="AG376" s="204">
        <f t="shared" si="255"/>
        <v>0</v>
      </c>
      <c r="AH376" s="204">
        <f t="shared" si="255"/>
        <v>0</v>
      </c>
      <c r="AI376" s="922">
        <f t="shared" si="255"/>
        <v>0</v>
      </c>
      <c r="AJ376" s="205">
        <f t="shared" si="255"/>
        <v>0</v>
      </c>
      <c r="AK376" s="973">
        <f>IF($Z376=1,0,IF(AND($Z376=0,AF376&gt;0),1,IF(AND($Z376=0,AH376&gt;0),1,IF(AND($Z376=0,AJ376&gt;0),1,0))))</f>
        <v>0</v>
      </c>
      <c r="AL376" s="973">
        <f t="shared" si="250"/>
        <v>0</v>
      </c>
      <c r="AM376" s="978">
        <f>IF($Z376=0,0,IF(AQ376+AS376+AU376&gt;0,$AA376,0))</f>
        <v>0</v>
      </c>
      <c r="AN376" s="980">
        <f>IF($Z376=0,0,IF(AND(AM376=0,I377&gt;0),$AA376,0))</f>
        <v>0</v>
      </c>
      <c r="AO376" s="969">
        <f>$AA376-AM376-AN376</f>
        <v>0</v>
      </c>
      <c r="AP376" s="204">
        <f t="shared" si="256"/>
        <v>0</v>
      </c>
      <c r="AQ376" s="204">
        <f t="shared" si="256"/>
        <v>0</v>
      </c>
      <c r="AR376" s="204">
        <f t="shared" si="256"/>
        <v>0</v>
      </c>
      <c r="AS376" s="204">
        <f t="shared" si="256"/>
        <v>0</v>
      </c>
      <c r="AT376" s="204">
        <f t="shared" si="256"/>
        <v>0</v>
      </c>
      <c r="AU376" s="205">
        <f t="shared" si="256"/>
        <v>0</v>
      </c>
      <c r="AV376" s="973">
        <f>IF($Z376=1,0,IF(AND($Z376=0,AQ376&gt;0),1,IF(AND($Z376=0,AS376&gt;0),1,IF(AND($Z376=0,AU376&gt;0),1,0))))</f>
        <v>0</v>
      </c>
      <c r="AW376" s="973">
        <f t="shared" si="251"/>
        <v>0</v>
      </c>
      <c r="AX376" s="978">
        <f>IF($Z376=0,0,IF(BB376+BD376+BF376&gt;0,$AA376,0))</f>
        <v>0</v>
      </c>
      <c r="AY376" s="980">
        <f>IF($Z376=0,0,IF(AND(AX376=0,K377&gt;0),$AA376,0))</f>
        <v>0</v>
      </c>
      <c r="AZ376" s="969">
        <f>$AA376-AX376-AY376</f>
        <v>0</v>
      </c>
      <c r="BA376" s="204">
        <f t="shared" si="257"/>
        <v>0</v>
      </c>
      <c r="BB376" s="204">
        <f t="shared" si="257"/>
        <v>0</v>
      </c>
      <c r="BC376" s="204">
        <f t="shared" si="257"/>
        <v>0</v>
      </c>
      <c r="BD376" s="204">
        <f t="shared" si="257"/>
        <v>0</v>
      </c>
      <c r="BE376" s="204">
        <f t="shared" si="257"/>
        <v>0</v>
      </c>
      <c r="BF376" s="205">
        <f t="shared" si="257"/>
        <v>0</v>
      </c>
      <c r="BG376" s="973">
        <f>IF($Z376=1,0,IF(AND($Z376=0,BB376&gt;0),1,IF(AND($Z376=0,BD376&gt;0),1,IF(AND($Z376=0,BF376&gt;0),1,0))))</f>
        <v>0</v>
      </c>
      <c r="BH376" s="973">
        <f t="shared" si="252"/>
        <v>0</v>
      </c>
      <c r="BI376" s="978">
        <f>IF($Z376=0,0,IF(BM376+BO376+BQ376&gt;0,$AA376,0))</f>
        <v>0</v>
      </c>
      <c r="BJ376" s="980">
        <f>IF($Z376=0,0,IF(AND(BI376=0,M377&gt;0),$AA376,0))</f>
        <v>0</v>
      </c>
      <c r="BK376" s="969">
        <f>$AA376-BI376-BJ376</f>
        <v>0</v>
      </c>
      <c r="BL376" s="204">
        <f t="shared" si="258"/>
        <v>0</v>
      </c>
      <c r="BM376" s="204">
        <f t="shared" si="258"/>
        <v>0</v>
      </c>
      <c r="BN376" s="204">
        <f t="shared" si="258"/>
        <v>0</v>
      </c>
      <c r="BO376" s="204">
        <f t="shared" si="258"/>
        <v>0</v>
      </c>
      <c r="BP376" s="204">
        <f t="shared" si="258"/>
        <v>0</v>
      </c>
      <c r="BQ376" s="205">
        <f t="shared" si="258"/>
        <v>0</v>
      </c>
      <c r="BR376" s="973">
        <f>IF($Z376=1,0,IF(AND($Z376=0,BM376&gt;0),1,IF(AND($Z376=0,BO376&gt;0),1,IF(AND($Z376=0,BQ376&gt;0),1,0))))</f>
        <v>0</v>
      </c>
      <c r="BS376" s="973">
        <f t="shared" si="253"/>
        <v>0</v>
      </c>
      <c r="BT376" s="978">
        <f>IF($Z376=0,0,IF(BX376+BZ376+CB376&gt;0,$AA376,0))</f>
        <v>0</v>
      </c>
      <c r="BU376" s="980">
        <f>IF($Z376=0,0,IF(AND(BT376=0,O377&gt;0),$AA376,0))</f>
        <v>0</v>
      </c>
      <c r="BV376" s="969">
        <f>$AA376-BT376-BU376</f>
        <v>0</v>
      </c>
      <c r="BW376" s="204">
        <f t="shared" si="259"/>
        <v>0</v>
      </c>
      <c r="BX376" s="204">
        <f t="shared" si="259"/>
        <v>0</v>
      </c>
      <c r="BY376" s="204">
        <f t="shared" si="259"/>
        <v>0</v>
      </c>
      <c r="BZ376" s="204">
        <f t="shared" si="259"/>
        <v>0</v>
      </c>
      <c r="CA376" s="204">
        <f t="shared" si="259"/>
        <v>0</v>
      </c>
      <c r="CB376" s="205">
        <f t="shared" si="259"/>
        <v>0</v>
      </c>
      <c r="CC376" s="973">
        <f>IF($Z376=1,0,IF(AND($Z376=0,BX376&gt;0),1,IF(AND($Z376=0,BZ376&gt;0),1,IF(AND($Z376=0,CB376&gt;0),1,0))))</f>
        <v>0</v>
      </c>
      <c r="CD376" s="973">
        <f t="shared" si="254"/>
        <v>0</v>
      </c>
      <c r="CE376" s="11"/>
      <c r="CF376" s="11"/>
      <c r="CG376" s="11"/>
      <c r="CH376" s="11"/>
      <c r="CI376" s="11"/>
      <c r="CJ376" s="11"/>
      <c r="CK376" s="11"/>
      <c r="CL376" s="11"/>
      <c r="CM376" s="11"/>
    </row>
    <row r="377" spans="1:91" ht="14.25" customHeight="1">
      <c r="A377" s="950" t="str">
        <f>A376</f>
        <v/>
      </c>
      <c r="B377" s="57"/>
      <c r="C377" s="2051"/>
      <c r="D377" s="2053"/>
      <c r="E377" s="2051"/>
      <c r="F377" s="2772"/>
      <c r="G377" s="1121">
        <f>Import!Q1074</f>
        <v>0</v>
      </c>
      <c r="H377" s="2774"/>
      <c r="I377" s="450"/>
      <c r="J377" s="2775"/>
      <c r="K377" s="450"/>
      <c r="L377" s="2775"/>
      <c r="M377" s="450"/>
      <c r="N377" s="2775"/>
      <c r="O377" s="450"/>
      <c r="P377" s="2775"/>
      <c r="Q377" s="11"/>
      <c r="R377" s="11"/>
      <c r="S377" s="397"/>
      <c r="T377" s="419"/>
      <c r="U377" s="444">
        <f>Import!N1075</f>
        <v>0</v>
      </c>
      <c r="V377" s="11"/>
      <c r="W377" s="306"/>
      <c r="X377" s="306"/>
      <c r="Y377" s="306"/>
      <c r="Z377" s="11"/>
      <c r="AE377" s="204"/>
      <c r="AF377" s="204"/>
      <c r="AG377" s="204"/>
      <c r="AH377" s="204"/>
      <c r="AI377" s="922"/>
      <c r="AJ377" s="205"/>
      <c r="AK377" s="973"/>
      <c r="AL377" s="973">
        <f>AL376</f>
        <v>0</v>
      </c>
      <c r="AP377" s="204"/>
      <c r="AQ377" s="204"/>
      <c r="AR377" s="204"/>
      <c r="AS377" s="204"/>
      <c r="AT377" s="204"/>
      <c r="AU377" s="205"/>
      <c r="AV377" s="973"/>
      <c r="AW377" s="973">
        <f>AW376</f>
        <v>0</v>
      </c>
      <c r="BA377" s="204"/>
      <c r="BB377" s="204"/>
      <c r="BC377" s="204"/>
      <c r="BD377" s="204"/>
      <c r="BE377" s="204"/>
      <c r="BF377" s="205"/>
      <c r="BG377" s="973"/>
      <c r="BH377" s="973">
        <f>BH376</f>
        <v>0</v>
      </c>
      <c r="BL377" s="204"/>
      <c r="BM377" s="204"/>
      <c r="BN377" s="204"/>
      <c r="BO377" s="204"/>
      <c r="BP377" s="204"/>
      <c r="BQ377" s="205"/>
      <c r="BR377" s="973"/>
      <c r="BS377" s="973">
        <f>BS376</f>
        <v>0</v>
      </c>
      <c r="BW377" s="204"/>
      <c r="BX377" s="204"/>
      <c r="BY377" s="204"/>
      <c r="BZ377" s="204"/>
      <c r="CA377" s="204"/>
      <c r="CB377" s="205"/>
      <c r="CC377" s="973"/>
      <c r="CD377" s="973">
        <f>CD376</f>
        <v>0</v>
      </c>
      <c r="CE377" s="11"/>
      <c r="CF377" s="11"/>
      <c r="CG377" s="11"/>
      <c r="CH377" s="11"/>
      <c r="CI377" s="11"/>
      <c r="CJ377" s="11"/>
      <c r="CK377" s="11"/>
      <c r="CL377" s="11"/>
      <c r="CM377" s="11"/>
    </row>
    <row r="378" spans="1:91" ht="24.75" customHeight="1">
      <c r="A378" s="949" t="str">
        <f>IF(E378&gt;0,"Wypełnione","")</f>
        <v/>
      </c>
      <c r="B378" s="57"/>
      <c r="C378" s="2050">
        <f>'Og s3a'!C1087</f>
        <v>0</v>
      </c>
      <c r="D378" s="2052">
        <f>'Og s3a'!E1087</f>
        <v>0</v>
      </c>
      <c r="E378" s="2050">
        <f>'Og s3a'!F1087</f>
        <v>0</v>
      </c>
      <c r="F378" s="2771"/>
      <c r="G378" s="448">
        <f>T378</f>
        <v>0</v>
      </c>
      <c r="H378" s="2773">
        <f>U378</f>
        <v>0</v>
      </c>
      <c r="I378" s="451"/>
      <c r="J378" s="2775"/>
      <c r="K378" s="451"/>
      <c r="L378" s="2775"/>
      <c r="M378" s="451"/>
      <c r="N378" s="2775"/>
      <c r="O378" s="451"/>
      <c r="P378" s="2775"/>
      <c r="Q378" s="11"/>
      <c r="R378" s="11"/>
      <c r="S378" s="396">
        <f>'Og s3a'!G1087</f>
        <v>0</v>
      </c>
      <c r="T378" s="398">
        <f>'Og s3a'!D1087</f>
        <v>0</v>
      </c>
      <c r="U378" s="444">
        <f>Import!N1076</f>
        <v>0</v>
      </c>
      <c r="V378" s="11"/>
      <c r="W378" s="306"/>
      <c r="X378" s="306"/>
      <c r="Y378" s="306"/>
      <c r="Z378" s="970">
        <f>IF(F378=AF$7,1,0)</f>
        <v>0</v>
      </c>
      <c r="AA378" s="970">
        <f>Z378*D378</f>
        <v>0</v>
      </c>
      <c r="AB378" s="978">
        <f>IF($Z378=0,0,IF(AF378+AH378+AJ378&gt;0,$AA378,0))</f>
        <v>0</v>
      </c>
      <c r="AC378" s="980">
        <f>IF($Z378=0,0,IF(AND(AB378=0,G379&gt;0),$AA378,0))</f>
        <v>0</v>
      </c>
      <c r="AD378" s="969">
        <f>AA378-AB378-AC378</f>
        <v>0</v>
      </c>
      <c r="AE378" s="204">
        <f t="shared" si="255"/>
        <v>0</v>
      </c>
      <c r="AF378" s="204">
        <f t="shared" si="255"/>
        <v>0</v>
      </c>
      <c r="AG378" s="204">
        <f t="shared" si="255"/>
        <v>0</v>
      </c>
      <c r="AH378" s="204">
        <f t="shared" si="255"/>
        <v>0</v>
      </c>
      <c r="AI378" s="922">
        <f t="shared" si="255"/>
        <v>0</v>
      </c>
      <c r="AJ378" s="205">
        <f t="shared" si="255"/>
        <v>0</v>
      </c>
      <c r="AK378" s="973">
        <f>IF($Z378=1,0,IF(AND($Z378=0,AF378&gt;0),1,IF(AND($Z378=0,AH378&gt;0),1,IF(AND($Z378=0,AJ378&gt;0),1,0))))</f>
        <v>0</v>
      </c>
      <c r="AL378" s="973">
        <f t="shared" si="250"/>
        <v>0</v>
      </c>
      <c r="AM378" s="978">
        <f>IF($Z378=0,0,IF(AQ378+AS378+AU378&gt;0,$AA378,0))</f>
        <v>0</v>
      </c>
      <c r="AN378" s="980">
        <f>IF($Z378=0,0,IF(AND(AM378=0,I379&gt;0),$AA378,0))</f>
        <v>0</v>
      </c>
      <c r="AO378" s="969">
        <f>$AA378-AM378-AN378</f>
        <v>0</v>
      </c>
      <c r="AP378" s="204">
        <f t="shared" si="256"/>
        <v>0</v>
      </c>
      <c r="AQ378" s="204">
        <f t="shared" si="256"/>
        <v>0</v>
      </c>
      <c r="AR378" s="204">
        <f t="shared" si="256"/>
        <v>0</v>
      </c>
      <c r="AS378" s="204">
        <f t="shared" si="256"/>
        <v>0</v>
      </c>
      <c r="AT378" s="204">
        <f t="shared" si="256"/>
        <v>0</v>
      </c>
      <c r="AU378" s="205">
        <f t="shared" si="256"/>
        <v>0</v>
      </c>
      <c r="AV378" s="973">
        <f>IF($Z378=1,0,IF(AND($Z378=0,AQ378&gt;0),1,IF(AND($Z378=0,AS378&gt;0),1,IF(AND($Z378=0,AU378&gt;0),1,0))))</f>
        <v>0</v>
      </c>
      <c r="AW378" s="973">
        <f t="shared" si="251"/>
        <v>0</v>
      </c>
      <c r="AX378" s="978">
        <f>IF($Z378=0,0,IF(BB378+BD378+BF378&gt;0,$AA378,0))</f>
        <v>0</v>
      </c>
      <c r="AY378" s="980">
        <f>IF($Z378=0,0,IF(AND(AX378=0,K379&gt;0),$AA378,0))</f>
        <v>0</v>
      </c>
      <c r="AZ378" s="969">
        <f>$AA378-AX378-AY378</f>
        <v>0</v>
      </c>
      <c r="BA378" s="204">
        <f t="shared" si="257"/>
        <v>0</v>
      </c>
      <c r="BB378" s="204">
        <f t="shared" si="257"/>
        <v>0</v>
      </c>
      <c r="BC378" s="204">
        <f t="shared" si="257"/>
        <v>0</v>
      </c>
      <c r="BD378" s="204">
        <f t="shared" si="257"/>
        <v>0</v>
      </c>
      <c r="BE378" s="204">
        <f t="shared" si="257"/>
        <v>0</v>
      </c>
      <c r="BF378" s="205">
        <f t="shared" si="257"/>
        <v>0</v>
      </c>
      <c r="BG378" s="973">
        <f>IF($Z378=1,0,IF(AND($Z378=0,BB378&gt;0),1,IF(AND($Z378=0,BD378&gt;0),1,IF(AND($Z378=0,BF378&gt;0),1,0))))</f>
        <v>0</v>
      </c>
      <c r="BH378" s="973">
        <f t="shared" si="252"/>
        <v>0</v>
      </c>
      <c r="BI378" s="978">
        <f>IF($Z378=0,0,IF(BM378+BO378+BQ378&gt;0,$AA378,0))</f>
        <v>0</v>
      </c>
      <c r="BJ378" s="980">
        <f>IF($Z378=0,0,IF(AND(BI378=0,M379&gt;0),$AA378,0))</f>
        <v>0</v>
      </c>
      <c r="BK378" s="969">
        <f>$AA378-BI378-BJ378</f>
        <v>0</v>
      </c>
      <c r="BL378" s="204">
        <f t="shared" si="258"/>
        <v>0</v>
      </c>
      <c r="BM378" s="204">
        <f t="shared" si="258"/>
        <v>0</v>
      </c>
      <c r="BN378" s="204">
        <f t="shared" si="258"/>
        <v>0</v>
      </c>
      <c r="BO378" s="204">
        <f t="shared" si="258"/>
        <v>0</v>
      </c>
      <c r="BP378" s="204">
        <f t="shared" si="258"/>
        <v>0</v>
      </c>
      <c r="BQ378" s="205">
        <f t="shared" si="258"/>
        <v>0</v>
      </c>
      <c r="BR378" s="973">
        <f>IF($Z378=1,0,IF(AND($Z378=0,BM378&gt;0),1,IF(AND($Z378=0,BO378&gt;0),1,IF(AND($Z378=0,BQ378&gt;0),1,0))))</f>
        <v>0</v>
      </c>
      <c r="BS378" s="973">
        <f t="shared" si="253"/>
        <v>0</v>
      </c>
      <c r="BT378" s="978">
        <f>IF($Z378=0,0,IF(BX378+BZ378+CB378&gt;0,$AA378,0))</f>
        <v>0</v>
      </c>
      <c r="BU378" s="980">
        <f>IF($Z378=0,0,IF(AND(BT378=0,O379&gt;0),$AA378,0))</f>
        <v>0</v>
      </c>
      <c r="BV378" s="969">
        <f>$AA378-BT378-BU378</f>
        <v>0</v>
      </c>
      <c r="BW378" s="204">
        <f t="shared" si="259"/>
        <v>0</v>
      </c>
      <c r="BX378" s="204">
        <f t="shared" si="259"/>
        <v>0</v>
      </c>
      <c r="BY378" s="204">
        <f t="shared" si="259"/>
        <v>0</v>
      </c>
      <c r="BZ378" s="204">
        <f t="shared" si="259"/>
        <v>0</v>
      </c>
      <c r="CA378" s="204">
        <f t="shared" si="259"/>
        <v>0</v>
      </c>
      <c r="CB378" s="205">
        <f t="shared" si="259"/>
        <v>0</v>
      </c>
      <c r="CC378" s="973">
        <f>IF($Z378=1,0,IF(AND($Z378=0,BX378&gt;0),1,IF(AND($Z378=0,BZ378&gt;0),1,IF(AND($Z378=0,CB378&gt;0),1,0))))</f>
        <v>0</v>
      </c>
      <c r="CD378" s="973">
        <f t="shared" si="254"/>
        <v>0</v>
      </c>
      <c r="CE378" s="11"/>
      <c r="CF378" s="11"/>
      <c r="CG378" s="11"/>
      <c r="CH378" s="11"/>
      <c r="CI378" s="11"/>
      <c r="CJ378" s="11"/>
      <c r="CK378" s="11"/>
      <c r="CL378" s="11"/>
      <c r="CM378" s="11"/>
    </row>
    <row r="379" spans="1:91" ht="14.25" customHeight="1">
      <c r="A379" s="950" t="str">
        <f>A378</f>
        <v/>
      </c>
      <c r="B379" s="57"/>
      <c r="C379" s="2051"/>
      <c r="D379" s="2053"/>
      <c r="E379" s="2051"/>
      <c r="F379" s="2772"/>
      <c r="G379" s="1121">
        <f>Import!Q1076</f>
        <v>0</v>
      </c>
      <c r="H379" s="2774"/>
      <c r="I379" s="450"/>
      <c r="J379" s="2775"/>
      <c r="K379" s="450"/>
      <c r="L379" s="2775"/>
      <c r="M379" s="450"/>
      <c r="N379" s="2775"/>
      <c r="O379" s="450"/>
      <c r="P379" s="2775"/>
      <c r="Q379" s="11"/>
      <c r="R379" s="11"/>
      <c r="S379" s="397"/>
      <c r="T379" s="419"/>
      <c r="U379" s="444">
        <f>Import!N1077</f>
        <v>0</v>
      </c>
      <c r="V379" s="11"/>
      <c r="W379" s="306"/>
      <c r="X379" s="306"/>
      <c r="Y379" s="306"/>
      <c r="Z379" s="11"/>
      <c r="AE379" s="204"/>
      <c r="AF379" s="204"/>
      <c r="AG379" s="204"/>
      <c r="AH379" s="204"/>
      <c r="AI379" s="922"/>
      <c r="AJ379" s="205"/>
      <c r="AK379" s="973"/>
      <c r="AL379" s="973">
        <f>AL378</f>
        <v>0</v>
      </c>
      <c r="AP379" s="204"/>
      <c r="AQ379" s="204"/>
      <c r="AR379" s="204"/>
      <c r="AS379" s="204"/>
      <c r="AT379" s="204"/>
      <c r="AU379" s="205"/>
      <c r="AV379" s="973"/>
      <c r="AW379" s="973">
        <f>AW378</f>
        <v>0</v>
      </c>
      <c r="BA379" s="204"/>
      <c r="BB379" s="204"/>
      <c r="BC379" s="204"/>
      <c r="BD379" s="204"/>
      <c r="BE379" s="204"/>
      <c r="BF379" s="205"/>
      <c r="BG379" s="973"/>
      <c r="BH379" s="973">
        <f>BH378</f>
        <v>0</v>
      </c>
      <c r="BL379" s="204"/>
      <c r="BM379" s="204"/>
      <c r="BN379" s="204"/>
      <c r="BO379" s="204"/>
      <c r="BP379" s="204"/>
      <c r="BQ379" s="205"/>
      <c r="BR379" s="973"/>
      <c r="BS379" s="973">
        <f>BS378</f>
        <v>0</v>
      </c>
      <c r="BW379" s="204"/>
      <c r="BX379" s="204"/>
      <c r="BY379" s="204"/>
      <c r="BZ379" s="204"/>
      <c r="CA379" s="204"/>
      <c r="CB379" s="205"/>
      <c r="CC379" s="973"/>
      <c r="CD379" s="973">
        <f>CD378</f>
        <v>0</v>
      </c>
      <c r="CE379" s="11"/>
      <c r="CF379" s="11"/>
      <c r="CG379" s="11"/>
      <c r="CH379" s="11"/>
      <c r="CI379" s="11"/>
      <c r="CJ379" s="11"/>
      <c r="CK379" s="11"/>
      <c r="CL379" s="11"/>
      <c r="CM379" s="11"/>
    </row>
    <row r="380" spans="1:91" ht="24.75" customHeight="1">
      <c r="A380" s="949" t="str">
        <f>IF(E380&gt;0,"Wypełnione","")</f>
        <v/>
      </c>
      <c r="B380" s="57"/>
      <c r="C380" s="2050">
        <f>'Og s3a'!C1089</f>
        <v>0</v>
      </c>
      <c r="D380" s="2052">
        <f>'Og s3a'!E1089</f>
        <v>0</v>
      </c>
      <c r="E380" s="2050">
        <f>'Og s3a'!F1089</f>
        <v>0</v>
      </c>
      <c r="F380" s="2771"/>
      <c r="G380" s="448">
        <f>T380</f>
        <v>0</v>
      </c>
      <c r="H380" s="2773">
        <f>U380</f>
        <v>0</v>
      </c>
      <c r="I380" s="451"/>
      <c r="J380" s="2775"/>
      <c r="K380" s="451"/>
      <c r="L380" s="2775"/>
      <c r="M380" s="451"/>
      <c r="N380" s="2775"/>
      <c r="O380" s="451"/>
      <c r="P380" s="2775"/>
      <c r="Q380" s="11"/>
      <c r="R380" s="11"/>
      <c r="S380" s="396">
        <f>'Og s3a'!G1089</f>
        <v>0</v>
      </c>
      <c r="T380" s="398">
        <f>'Og s3a'!D1089</f>
        <v>0</v>
      </c>
      <c r="U380" s="444">
        <f>Import!N1078</f>
        <v>0</v>
      </c>
      <c r="V380" s="11"/>
      <c r="W380" s="306"/>
      <c r="X380" s="306"/>
      <c r="Y380" s="306"/>
      <c r="Z380" s="970">
        <f>IF(F380=AF$7,1,0)</f>
        <v>0</v>
      </c>
      <c r="AA380" s="970">
        <f>Z380*D380</f>
        <v>0</v>
      </c>
      <c r="AB380" s="978">
        <f>IF($Z380=0,0,IF(AF380+AH380+AJ380&gt;0,$AA380,0))</f>
        <v>0</v>
      </c>
      <c r="AC380" s="980">
        <f>IF($Z380=0,0,IF(AND(AB380=0,G381&gt;0),$AA380,0))</f>
        <v>0</v>
      </c>
      <c r="AD380" s="969">
        <f>AA380-AB380-AC380</f>
        <v>0</v>
      </c>
      <c r="AE380" s="204">
        <f t="shared" si="255"/>
        <v>0</v>
      </c>
      <c r="AF380" s="204">
        <f t="shared" si="255"/>
        <v>0</v>
      </c>
      <c r="AG380" s="204">
        <f t="shared" si="255"/>
        <v>0</v>
      </c>
      <c r="AH380" s="204">
        <f t="shared" si="255"/>
        <v>0</v>
      </c>
      <c r="AI380" s="922">
        <f t="shared" si="255"/>
        <v>0</v>
      </c>
      <c r="AJ380" s="205">
        <f t="shared" si="255"/>
        <v>0</v>
      </c>
      <c r="AK380" s="973">
        <f>IF($Z380=1,0,IF(AND($Z380=0,AF380&gt;0),1,IF(AND($Z380=0,AH380&gt;0),1,IF(AND($Z380=0,AJ380&gt;0),1,0))))</f>
        <v>0</v>
      </c>
      <c r="AL380" s="973">
        <f t="shared" si="250"/>
        <v>0</v>
      </c>
      <c r="AM380" s="978">
        <f>IF($Z380=0,0,IF(AQ380+AS380+AU380&gt;0,$AA380,0))</f>
        <v>0</v>
      </c>
      <c r="AN380" s="980">
        <f>IF($Z380=0,0,IF(AND(AM380=0,I381&gt;0),$AA380,0))</f>
        <v>0</v>
      </c>
      <c r="AO380" s="969">
        <f>$AA380-AM380-AN380</f>
        <v>0</v>
      </c>
      <c r="AP380" s="204">
        <f t="shared" si="256"/>
        <v>0</v>
      </c>
      <c r="AQ380" s="204">
        <f t="shared" si="256"/>
        <v>0</v>
      </c>
      <c r="AR380" s="204">
        <f t="shared" si="256"/>
        <v>0</v>
      </c>
      <c r="AS380" s="204">
        <f t="shared" si="256"/>
        <v>0</v>
      </c>
      <c r="AT380" s="204">
        <f t="shared" si="256"/>
        <v>0</v>
      </c>
      <c r="AU380" s="205">
        <f t="shared" si="256"/>
        <v>0</v>
      </c>
      <c r="AV380" s="973">
        <f>IF($Z380=1,0,IF(AND($Z380=0,AQ380&gt;0),1,IF(AND($Z380=0,AS380&gt;0),1,IF(AND($Z380=0,AU380&gt;0),1,0))))</f>
        <v>0</v>
      </c>
      <c r="AW380" s="973">
        <f t="shared" si="251"/>
        <v>0</v>
      </c>
      <c r="AX380" s="978">
        <f>IF($Z380=0,0,IF(BB380+BD380+BF380&gt;0,$AA380,0))</f>
        <v>0</v>
      </c>
      <c r="AY380" s="980">
        <f>IF($Z380=0,0,IF(AND(AX380=0,K381&gt;0),$AA380,0))</f>
        <v>0</v>
      </c>
      <c r="AZ380" s="969">
        <f>$AA380-AX380-AY380</f>
        <v>0</v>
      </c>
      <c r="BA380" s="204">
        <f t="shared" si="257"/>
        <v>0</v>
      </c>
      <c r="BB380" s="204">
        <f t="shared" si="257"/>
        <v>0</v>
      </c>
      <c r="BC380" s="204">
        <f t="shared" si="257"/>
        <v>0</v>
      </c>
      <c r="BD380" s="204">
        <f t="shared" si="257"/>
        <v>0</v>
      </c>
      <c r="BE380" s="204">
        <f t="shared" si="257"/>
        <v>0</v>
      </c>
      <c r="BF380" s="205">
        <f t="shared" si="257"/>
        <v>0</v>
      </c>
      <c r="BG380" s="973">
        <f>IF($Z380=1,0,IF(AND($Z380=0,BB380&gt;0),1,IF(AND($Z380=0,BD380&gt;0),1,IF(AND($Z380=0,BF380&gt;0),1,0))))</f>
        <v>0</v>
      </c>
      <c r="BH380" s="973">
        <f t="shared" si="252"/>
        <v>0</v>
      </c>
      <c r="BI380" s="978">
        <f>IF($Z380=0,0,IF(BM380+BO380+BQ380&gt;0,$AA380,0))</f>
        <v>0</v>
      </c>
      <c r="BJ380" s="980">
        <f>IF($Z380=0,0,IF(AND(BI380=0,M381&gt;0),$AA380,0))</f>
        <v>0</v>
      </c>
      <c r="BK380" s="969">
        <f>$AA380-BI380-BJ380</f>
        <v>0</v>
      </c>
      <c r="BL380" s="204">
        <f t="shared" si="258"/>
        <v>0</v>
      </c>
      <c r="BM380" s="204">
        <f t="shared" si="258"/>
        <v>0</v>
      </c>
      <c r="BN380" s="204">
        <f t="shared" si="258"/>
        <v>0</v>
      </c>
      <c r="BO380" s="204">
        <f t="shared" si="258"/>
        <v>0</v>
      </c>
      <c r="BP380" s="204">
        <f t="shared" si="258"/>
        <v>0</v>
      </c>
      <c r="BQ380" s="205">
        <f t="shared" si="258"/>
        <v>0</v>
      </c>
      <c r="BR380" s="973">
        <f>IF($Z380=1,0,IF(AND($Z380=0,BM380&gt;0),1,IF(AND($Z380=0,BO380&gt;0),1,IF(AND($Z380=0,BQ380&gt;0),1,0))))</f>
        <v>0</v>
      </c>
      <c r="BS380" s="973">
        <f t="shared" si="253"/>
        <v>0</v>
      </c>
      <c r="BT380" s="978">
        <f>IF($Z380=0,0,IF(BX380+BZ380+CB380&gt;0,$AA380,0))</f>
        <v>0</v>
      </c>
      <c r="BU380" s="980">
        <f>IF($Z380=0,0,IF(AND(BT380=0,O381&gt;0),$AA380,0))</f>
        <v>0</v>
      </c>
      <c r="BV380" s="969">
        <f>$AA380-BT380-BU380</f>
        <v>0</v>
      </c>
      <c r="BW380" s="204">
        <f t="shared" si="259"/>
        <v>0</v>
      </c>
      <c r="BX380" s="204">
        <f t="shared" si="259"/>
        <v>0</v>
      </c>
      <c r="BY380" s="204">
        <f t="shared" si="259"/>
        <v>0</v>
      </c>
      <c r="BZ380" s="204">
        <f t="shared" si="259"/>
        <v>0</v>
      </c>
      <c r="CA380" s="204">
        <f t="shared" si="259"/>
        <v>0</v>
      </c>
      <c r="CB380" s="205">
        <f t="shared" si="259"/>
        <v>0</v>
      </c>
      <c r="CC380" s="973">
        <f>IF($Z380=1,0,IF(AND($Z380=0,BX380&gt;0),1,IF(AND($Z380=0,BZ380&gt;0),1,IF(AND($Z380=0,CB380&gt;0),1,0))))</f>
        <v>0</v>
      </c>
      <c r="CD380" s="973">
        <f t="shared" si="254"/>
        <v>0</v>
      </c>
      <c r="CE380" s="11"/>
      <c r="CF380" s="11"/>
      <c r="CG380" s="11"/>
      <c r="CH380" s="11"/>
      <c r="CI380" s="11"/>
      <c r="CJ380" s="11"/>
      <c r="CK380" s="11"/>
      <c r="CL380" s="11"/>
      <c r="CM380" s="11"/>
    </row>
    <row r="381" spans="1:91" ht="14.25" customHeight="1">
      <c r="A381" s="950" t="str">
        <f>A380</f>
        <v/>
      </c>
      <c r="B381" s="57"/>
      <c r="C381" s="2051"/>
      <c r="D381" s="2053"/>
      <c r="E381" s="2051"/>
      <c r="F381" s="2772"/>
      <c r="G381" s="1121">
        <f>Import!Q1078</f>
        <v>0</v>
      </c>
      <c r="H381" s="2774"/>
      <c r="I381" s="450"/>
      <c r="J381" s="2775"/>
      <c r="K381" s="450"/>
      <c r="L381" s="2775"/>
      <c r="M381" s="450"/>
      <c r="N381" s="2775"/>
      <c r="O381" s="450"/>
      <c r="P381" s="2775"/>
      <c r="Q381" s="11"/>
      <c r="R381" s="11"/>
      <c r="S381" s="397"/>
      <c r="T381" s="419"/>
      <c r="U381" s="444">
        <f>Import!N1079</f>
        <v>0</v>
      </c>
      <c r="V381" s="11"/>
      <c r="W381" s="306"/>
      <c r="X381" s="306"/>
      <c r="Y381" s="306"/>
      <c r="Z381" s="11"/>
      <c r="AE381" s="204"/>
      <c r="AF381" s="204"/>
      <c r="AG381" s="204"/>
      <c r="AH381" s="204"/>
      <c r="AI381" s="922"/>
      <c r="AJ381" s="205"/>
      <c r="AK381" s="973"/>
      <c r="AL381" s="973">
        <f>AL380</f>
        <v>0</v>
      </c>
      <c r="AP381" s="204"/>
      <c r="AQ381" s="204"/>
      <c r="AR381" s="204"/>
      <c r="AS381" s="204"/>
      <c r="AT381" s="204"/>
      <c r="AU381" s="205"/>
      <c r="AV381" s="973"/>
      <c r="AW381" s="973">
        <f>AW380</f>
        <v>0</v>
      </c>
      <c r="BA381" s="204"/>
      <c r="BB381" s="204"/>
      <c r="BC381" s="204"/>
      <c r="BD381" s="204"/>
      <c r="BE381" s="204"/>
      <c r="BF381" s="205"/>
      <c r="BG381" s="973"/>
      <c r="BH381" s="973">
        <f>BH380</f>
        <v>0</v>
      </c>
      <c r="BL381" s="204"/>
      <c r="BM381" s="204"/>
      <c r="BN381" s="204"/>
      <c r="BO381" s="204"/>
      <c r="BP381" s="204"/>
      <c r="BQ381" s="205"/>
      <c r="BR381" s="973"/>
      <c r="BS381" s="973">
        <f>BS380</f>
        <v>0</v>
      </c>
      <c r="BW381" s="204"/>
      <c r="BX381" s="204"/>
      <c r="BY381" s="204"/>
      <c r="BZ381" s="204"/>
      <c r="CA381" s="204"/>
      <c r="CB381" s="205"/>
      <c r="CC381" s="973"/>
      <c r="CD381" s="973">
        <f>CD380</f>
        <v>0</v>
      </c>
      <c r="CE381" s="11"/>
      <c r="CF381" s="11"/>
      <c r="CG381" s="11"/>
      <c r="CH381" s="11"/>
      <c r="CI381" s="11"/>
      <c r="CJ381" s="11"/>
      <c r="CK381" s="11"/>
      <c r="CL381" s="11"/>
      <c r="CM381" s="11"/>
    </row>
    <row r="382" spans="1:91" ht="24.75" customHeight="1">
      <c r="A382" s="949" t="str">
        <f>IF(E382&gt;0,"Wypełnione","")</f>
        <v/>
      </c>
      <c r="B382" s="57"/>
      <c r="C382" s="2050">
        <f>'Og s3a'!C1091</f>
        <v>0</v>
      </c>
      <c r="D382" s="2052">
        <f>'Og s3a'!E1091</f>
        <v>0</v>
      </c>
      <c r="E382" s="2050">
        <f>'Og s3a'!F1091</f>
        <v>0</v>
      </c>
      <c r="F382" s="2771"/>
      <c r="G382" s="448">
        <f>T382</f>
        <v>0</v>
      </c>
      <c r="H382" s="2773">
        <f>U382</f>
        <v>0</v>
      </c>
      <c r="I382" s="451"/>
      <c r="J382" s="2775"/>
      <c r="K382" s="451"/>
      <c r="L382" s="2775"/>
      <c r="M382" s="451"/>
      <c r="N382" s="2775"/>
      <c r="O382" s="451"/>
      <c r="P382" s="2775"/>
      <c r="Q382" s="11"/>
      <c r="R382" s="11"/>
      <c r="S382" s="396">
        <f>'Og s3a'!G1091</f>
        <v>0</v>
      </c>
      <c r="T382" s="398">
        <f>'Og s3a'!D1091</f>
        <v>0</v>
      </c>
      <c r="U382" s="444">
        <f>Import!N1080</f>
        <v>0</v>
      </c>
      <c r="V382" s="11"/>
      <c r="W382" s="306"/>
      <c r="X382" s="306"/>
      <c r="Y382" s="306"/>
      <c r="Z382" s="970">
        <f>IF(F382=AF$7,1,0)</f>
        <v>0</v>
      </c>
      <c r="AA382" s="970">
        <f>Z382*D382</f>
        <v>0</v>
      </c>
      <c r="AB382" s="978">
        <f>IF($Z382=0,0,IF(AF382+AH382+AJ382&gt;0,$AA382,0))</f>
        <v>0</v>
      </c>
      <c r="AC382" s="980">
        <f>IF($Z382=0,0,IF(AND(AB382=0,G383&gt;0),$AA382,0))</f>
        <v>0</v>
      </c>
      <c r="AD382" s="969">
        <f>AA382-AB382-AC382</f>
        <v>0</v>
      </c>
      <c r="AE382" s="204">
        <f t="shared" si="255"/>
        <v>0</v>
      </c>
      <c r="AF382" s="204">
        <f t="shared" si="255"/>
        <v>0</v>
      </c>
      <c r="AG382" s="204">
        <f t="shared" si="255"/>
        <v>0</v>
      </c>
      <c r="AH382" s="204">
        <f t="shared" si="255"/>
        <v>0</v>
      </c>
      <c r="AI382" s="922">
        <f t="shared" si="255"/>
        <v>0</v>
      </c>
      <c r="AJ382" s="205">
        <f t="shared" si="255"/>
        <v>0</v>
      </c>
      <c r="AK382" s="973">
        <f>IF($Z382=1,0,IF(AND($Z382=0,AF382&gt;0),1,IF(AND($Z382=0,AH382&gt;0),1,IF(AND($Z382=0,AJ382&gt;0),1,0))))</f>
        <v>0</v>
      </c>
      <c r="AL382" s="973">
        <f t="shared" si="250"/>
        <v>0</v>
      </c>
      <c r="AM382" s="978">
        <f>IF($Z382=0,0,IF(AQ382+AS382+AU382&gt;0,$AA382,0))</f>
        <v>0</v>
      </c>
      <c r="AN382" s="980">
        <f>IF($Z382=0,0,IF(AND(AM382=0,I383&gt;0),$AA382,0))</f>
        <v>0</v>
      </c>
      <c r="AO382" s="969">
        <f>$AA382-AM382-AN382</f>
        <v>0</v>
      </c>
      <c r="AP382" s="204">
        <f t="shared" si="256"/>
        <v>0</v>
      </c>
      <c r="AQ382" s="204">
        <f t="shared" si="256"/>
        <v>0</v>
      </c>
      <c r="AR382" s="204">
        <f t="shared" si="256"/>
        <v>0</v>
      </c>
      <c r="AS382" s="204">
        <f t="shared" si="256"/>
        <v>0</v>
      </c>
      <c r="AT382" s="204">
        <f t="shared" si="256"/>
        <v>0</v>
      </c>
      <c r="AU382" s="205">
        <f t="shared" si="256"/>
        <v>0</v>
      </c>
      <c r="AV382" s="973">
        <f>IF($Z382=1,0,IF(AND($Z382=0,AQ382&gt;0),1,IF(AND($Z382=0,AS382&gt;0),1,IF(AND($Z382=0,AU382&gt;0),1,0))))</f>
        <v>0</v>
      </c>
      <c r="AW382" s="973">
        <f t="shared" si="251"/>
        <v>0</v>
      </c>
      <c r="AX382" s="978">
        <f>IF($Z382=0,0,IF(BB382+BD382+BF382&gt;0,$AA382,0))</f>
        <v>0</v>
      </c>
      <c r="AY382" s="980">
        <f>IF($Z382=0,0,IF(AND(AX382=0,K383&gt;0),$AA382,0))</f>
        <v>0</v>
      </c>
      <c r="AZ382" s="969">
        <f>$AA382-AX382-AY382</f>
        <v>0</v>
      </c>
      <c r="BA382" s="204">
        <f t="shared" si="257"/>
        <v>0</v>
      </c>
      <c r="BB382" s="204">
        <f t="shared" si="257"/>
        <v>0</v>
      </c>
      <c r="BC382" s="204">
        <f t="shared" si="257"/>
        <v>0</v>
      </c>
      <c r="BD382" s="204">
        <f t="shared" si="257"/>
        <v>0</v>
      </c>
      <c r="BE382" s="204">
        <f t="shared" si="257"/>
        <v>0</v>
      </c>
      <c r="BF382" s="205">
        <f t="shared" si="257"/>
        <v>0</v>
      </c>
      <c r="BG382" s="973">
        <f>IF($Z382=1,0,IF(AND($Z382=0,BB382&gt;0),1,IF(AND($Z382=0,BD382&gt;0),1,IF(AND($Z382=0,BF382&gt;0),1,0))))</f>
        <v>0</v>
      </c>
      <c r="BH382" s="973">
        <f t="shared" si="252"/>
        <v>0</v>
      </c>
      <c r="BI382" s="978">
        <f>IF($Z382=0,0,IF(BM382+BO382+BQ382&gt;0,$AA382,0))</f>
        <v>0</v>
      </c>
      <c r="BJ382" s="980">
        <f>IF($Z382=0,0,IF(AND(BI382=0,M383&gt;0),$AA382,0))</f>
        <v>0</v>
      </c>
      <c r="BK382" s="969">
        <f>$AA382-BI382-BJ382</f>
        <v>0</v>
      </c>
      <c r="BL382" s="204">
        <f t="shared" si="258"/>
        <v>0</v>
      </c>
      <c r="BM382" s="204">
        <f t="shared" si="258"/>
        <v>0</v>
      </c>
      <c r="BN382" s="204">
        <f t="shared" si="258"/>
        <v>0</v>
      </c>
      <c r="BO382" s="204">
        <f t="shared" si="258"/>
        <v>0</v>
      </c>
      <c r="BP382" s="204">
        <f t="shared" si="258"/>
        <v>0</v>
      </c>
      <c r="BQ382" s="205">
        <f t="shared" si="258"/>
        <v>0</v>
      </c>
      <c r="BR382" s="973">
        <f>IF($Z382=1,0,IF(AND($Z382=0,BM382&gt;0),1,IF(AND($Z382=0,BO382&gt;0),1,IF(AND($Z382=0,BQ382&gt;0),1,0))))</f>
        <v>0</v>
      </c>
      <c r="BS382" s="973">
        <f t="shared" si="253"/>
        <v>0</v>
      </c>
      <c r="BT382" s="978">
        <f>IF($Z382=0,0,IF(BX382+BZ382+CB382&gt;0,$AA382,0))</f>
        <v>0</v>
      </c>
      <c r="BU382" s="980">
        <f>IF($Z382=0,0,IF(AND(BT382=0,O383&gt;0),$AA382,0))</f>
        <v>0</v>
      </c>
      <c r="BV382" s="969">
        <f>$AA382-BT382-BU382</f>
        <v>0</v>
      </c>
      <c r="BW382" s="204">
        <f t="shared" si="259"/>
        <v>0</v>
      </c>
      <c r="BX382" s="204">
        <f t="shared" si="259"/>
        <v>0</v>
      </c>
      <c r="BY382" s="204">
        <f t="shared" si="259"/>
        <v>0</v>
      </c>
      <c r="BZ382" s="204">
        <f t="shared" si="259"/>
        <v>0</v>
      </c>
      <c r="CA382" s="204">
        <f t="shared" si="259"/>
        <v>0</v>
      </c>
      <c r="CB382" s="205">
        <f t="shared" si="259"/>
        <v>0</v>
      </c>
      <c r="CC382" s="973">
        <f>IF($Z382=1,0,IF(AND($Z382=0,BX382&gt;0),1,IF(AND($Z382=0,BZ382&gt;0),1,IF(AND($Z382=0,CB382&gt;0),1,0))))</f>
        <v>0</v>
      </c>
      <c r="CD382" s="973">
        <f t="shared" si="254"/>
        <v>0</v>
      </c>
      <c r="CE382" s="11"/>
      <c r="CF382" s="11"/>
      <c r="CG382" s="11"/>
      <c r="CH382" s="11"/>
      <c r="CI382" s="11"/>
      <c r="CJ382" s="11"/>
      <c r="CK382" s="11"/>
      <c r="CL382" s="11"/>
      <c r="CM382" s="11"/>
    </row>
    <row r="383" spans="1:91" ht="14.25" customHeight="1">
      <c r="A383" s="950" t="str">
        <f>A382</f>
        <v/>
      </c>
      <c r="B383" s="57"/>
      <c r="C383" s="2051"/>
      <c r="D383" s="2053"/>
      <c r="E383" s="2051"/>
      <c r="F383" s="2772"/>
      <c r="G383" s="1121">
        <f>Import!Q1080</f>
        <v>0</v>
      </c>
      <c r="H383" s="2774"/>
      <c r="I383" s="450"/>
      <c r="J383" s="2775"/>
      <c r="K383" s="450"/>
      <c r="L383" s="2775"/>
      <c r="M383" s="450"/>
      <c r="N383" s="2775"/>
      <c r="O383" s="450"/>
      <c r="P383" s="2775"/>
      <c r="Q383" s="11"/>
      <c r="R383" s="11"/>
      <c r="S383" s="397"/>
      <c r="T383" s="419"/>
      <c r="U383" s="444">
        <f>Import!N1081</f>
        <v>0</v>
      </c>
      <c r="V383" s="11"/>
      <c r="W383" s="306"/>
      <c r="X383" s="306"/>
      <c r="Y383" s="306"/>
      <c r="Z383" s="11"/>
      <c r="AE383" s="204"/>
      <c r="AF383" s="204"/>
      <c r="AG383" s="204"/>
      <c r="AH383" s="204"/>
      <c r="AI383" s="922"/>
      <c r="AJ383" s="205"/>
      <c r="AK383" s="973"/>
      <c r="AL383" s="973">
        <f>AL382</f>
        <v>0</v>
      </c>
      <c r="AP383" s="204"/>
      <c r="AQ383" s="204"/>
      <c r="AR383" s="204"/>
      <c r="AS383" s="204"/>
      <c r="AT383" s="204"/>
      <c r="AU383" s="205"/>
      <c r="AV383" s="973"/>
      <c r="AW383" s="973">
        <f>AW382</f>
        <v>0</v>
      </c>
      <c r="BA383" s="204"/>
      <c r="BB383" s="204"/>
      <c r="BC383" s="204"/>
      <c r="BD383" s="204"/>
      <c r="BE383" s="204"/>
      <c r="BF383" s="205"/>
      <c r="BG383" s="973"/>
      <c r="BH383" s="973">
        <f>BH382</f>
        <v>0</v>
      </c>
      <c r="BL383" s="204"/>
      <c r="BM383" s="204"/>
      <c r="BN383" s="204"/>
      <c r="BO383" s="204"/>
      <c r="BP383" s="204"/>
      <c r="BQ383" s="205"/>
      <c r="BR383" s="973"/>
      <c r="BS383" s="973">
        <f>BS382</f>
        <v>0</v>
      </c>
      <c r="BW383" s="204"/>
      <c r="BX383" s="204"/>
      <c r="BY383" s="204"/>
      <c r="BZ383" s="204"/>
      <c r="CA383" s="204"/>
      <c r="CB383" s="205"/>
      <c r="CC383" s="973"/>
      <c r="CD383" s="973">
        <f>CD382</f>
        <v>0</v>
      </c>
      <c r="CE383" s="11"/>
      <c r="CF383" s="11"/>
      <c r="CG383" s="11"/>
      <c r="CH383" s="11"/>
      <c r="CI383" s="11"/>
      <c r="CJ383" s="11"/>
      <c r="CK383" s="11"/>
      <c r="CL383" s="11"/>
      <c r="CM383" s="11"/>
    </row>
    <row r="384" spans="1:91" ht="24.75" customHeight="1">
      <c r="A384" s="949" t="str">
        <f>IF(E384&gt;0,"Wypełnione","")</f>
        <v/>
      </c>
      <c r="B384" s="57"/>
      <c r="C384" s="2050">
        <f>'Og s3a'!C1093</f>
        <v>0</v>
      </c>
      <c r="D384" s="2052">
        <f>'Og s3a'!E1093</f>
        <v>0</v>
      </c>
      <c r="E384" s="2050">
        <f>'Og s3a'!F1093</f>
        <v>0</v>
      </c>
      <c r="F384" s="2771"/>
      <c r="G384" s="448">
        <f>T384</f>
        <v>0</v>
      </c>
      <c r="H384" s="2773">
        <f>U384</f>
        <v>0</v>
      </c>
      <c r="I384" s="451"/>
      <c r="J384" s="2775"/>
      <c r="K384" s="451"/>
      <c r="L384" s="2775"/>
      <c r="M384" s="451"/>
      <c r="N384" s="2775"/>
      <c r="O384" s="451"/>
      <c r="P384" s="2775"/>
      <c r="Q384" s="11"/>
      <c r="R384" s="11"/>
      <c r="S384" s="396">
        <f>'Og s3a'!G1093</f>
        <v>0</v>
      </c>
      <c r="T384" s="398">
        <f>'Og s3a'!D1093</f>
        <v>0</v>
      </c>
      <c r="U384" s="444">
        <f>Import!N1082</f>
        <v>0</v>
      </c>
      <c r="V384" s="11"/>
      <c r="W384" s="306"/>
      <c r="X384" s="306"/>
      <c r="Y384" s="306"/>
      <c r="Z384" s="970">
        <f>IF(F384=AF$7,1,0)</f>
        <v>0</v>
      </c>
      <c r="AA384" s="970">
        <f>Z384*D384</f>
        <v>0</v>
      </c>
      <c r="AB384" s="978">
        <f>IF($Z384=0,0,IF(AF384+AH384+AJ384&gt;0,$AA384,0))</f>
        <v>0</v>
      </c>
      <c r="AC384" s="980">
        <f>IF($Z384=0,0,IF(AND(AB384=0,G385&gt;0),$AA384,0))</f>
        <v>0</v>
      </c>
      <c r="AD384" s="969">
        <f>AA384-AB384-AC384</f>
        <v>0</v>
      </c>
      <c r="AE384" s="204">
        <f t="shared" si="255"/>
        <v>0</v>
      </c>
      <c r="AF384" s="204">
        <f t="shared" si="255"/>
        <v>0</v>
      </c>
      <c r="AG384" s="204">
        <f t="shared" si="255"/>
        <v>0</v>
      </c>
      <c r="AH384" s="204">
        <f t="shared" si="255"/>
        <v>0</v>
      </c>
      <c r="AI384" s="922">
        <f t="shared" si="255"/>
        <v>0</v>
      </c>
      <c r="AJ384" s="205">
        <f t="shared" si="255"/>
        <v>0</v>
      </c>
      <c r="AK384" s="973">
        <f>IF($Z384=1,0,IF(AND($Z384=0,AF384&gt;0),1,IF(AND($Z384=0,AH384&gt;0),1,IF(AND($Z384=0,AJ384&gt;0),1,0))))</f>
        <v>0</v>
      </c>
      <c r="AL384" s="973">
        <f t="shared" si="250"/>
        <v>0</v>
      </c>
      <c r="AM384" s="978">
        <f>IF($Z384=0,0,IF(AQ384+AS384+AU384&gt;0,$AA384,0))</f>
        <v>0</v>
      </c>
      <c r="AN384" s="980">
        <f>IF($Z384=0,0,IF(AND(AM384=0,I385&gt;0),$AA384,0))</f>
        <v>0</v>
      </c>
      <c r="AO384" s="969">
        <f>$AA384-AM384-AN384</f>
        <v>0</v>
      </c>
      <c r="AP384" s="204">
        <f t="shared" si="256"/>
        <v>0</v>
      </c>
      <c r="AQ384" s="204">
        <f t="shared" si="256"/>
        <v>0</v>
      </c>
      <c r="AR384" s="204">
        <f t="shared" si="256"/>
        <v>0</v>
      </c>
      <c r="AS384" s="204">
        <f t="shared" si="256"/>
        <v>0</v>
      </c>
      <c r="AT384" s="204">
        <f t="shared" si="256"/>
        <v>0</v>
      </c>
      <c r="AU384" s="205">
        <f t="shared" si="256"/>
        <v>0</v>
      </c>
      <c r="AV384" s="973">
        <f>IF($Z384=1,0,IF(AND($Z384=0,AQ384&gt;0),1,IF(AND($Z384=0,AS384&gt;0),1,IF(AND($Z384=0,AU384&gt;0),1,0))))</f>
        <v>0</v>
      </c>
      <c r="AW384" s="973">
        <f t="shared" si="251"/>
        <v>0</v>
      </c>
      <c r="AX384" s="978">
        <f>IF($Z384=0,0,IF(BB384+BD384+BF384&gt;0,$AA384,0))</f>
        <v>0</v>
      </c>
      <c r="AY384" s="980">
        <f>IF($Z384=0,0,IF(AND(AX384=0,K385&gt;0),$AA384,0))</f>
        <v>0</v>
      </c>
      <c r="AZ384" s="969">
        <f>$AA384-AX384-AY384</f>
        <v>0</v>
      </c>
      <c r="BA384" s="204">
        <f t="shared" si="257"/>
        <v>0</v>
      </c>
      <c r="BB384" s="204">
        <f t="shared" si="257"/>
        <v>0</v>
      </c>
      <c r="BC384" s="204">
        <f t="shared" si="257"/>
        <v>0</v>
      </c>
      <c r="BD384" s="204">
        <f t="shared" si="257"/>
        <v>0</v>
      </c>
      <c r="BE384" s="204">
        <f t="shared" si="257"/>
        <v>0</v>
      </c>
      <c r="BF384" s="205">
        <f t="shared" si="257"/>
        <v>0</v>
      </c>
      <c r="BG384" s="973">
        <f>IF($Z384=1,0,IF(AND($Z384=0,BB384&gt;0),1,IF(AND($Z384=0,BD384&gt;0),1,IF(AND($Z384=0,BF384&gt;0),1,0))))</f>
        <v>0</v>
      </c>
      <c r="BH384" s="973">
        <f t="shared" si="252"/>
        <v>0</v>
      </c>
      <c r="BI384" s="978">
        <f>IF($Z384=0,0,IF(BM384+BO384+BQ384&gt;0,$AA384,0))</f>
        <v>0</v>
      </c>
      <c r="BJ384" s="980">
        <f>IF($Z384=0,0,IF(AND(BI384=0,M385&gt;0),$AA384,0))</f>
        <v>0</v>
      </c>
      <c r="BK384" s="969">
        <f>$AA384-BI384-BJ384</f>
        <v>0</v>
      </c>
      <c r="BL384" s="204">
        <f t="shared" si="258"/>
        <v>0</v>
      </c>
      <c r="BM384" s="204">
        <f t="shared" si="258"/>
        <v>0</v>
      </c>
      <c r="BN384" s="204">
        <f t="shared" si="258"/>
        <v>0</v>
      </c>
      <c r="BO384" s="204">
        <f t="shared" si="258"/>
        <v>0</v>
      </c>
      <c r="BP384" s="204">
        <f t="shared" si="258"/>
        <v>0</v>
      </c>
      <c r="BQ384" s="205">
        <f t="shared" si="258"/>
        <v>0</v>
      </c>
      <c r="BR384" s="973">
        <f>IF($Z384=1,0,IF(AND($Z384=0,BM384&gt;0),1,IF(AND($Z384=0,BO384&gt;0),1,IF(AND($Z384=0,BQ384&gt;0),1,0))))</f>
        <v>0</v>
      </c>
      <c r="BS384" s="973">
        <f t="shared" si="253"/>
        <v>0</v>
      </c>
      <c r="BT384" s="978">
        <f>IF($Z384=0,0,IF(BX384+BZ384+CB384&gt;0,$AA384,0))</f>
        <v>0</v>
      </c>
      <c r="BU384" s="980">
        <f>IF($Z384=0,0,IF(AND(BT384=0,O385&gt;0),$AA384,0))</f>
        <v>0</v>
      </c>
      <c r="BV384" s="969">
        <f>$AA384-BT384-BU384</f>
        <v>0</v>
      </c>
      <c r="BW384" s="204">
        <f t="shared" si="259"/>
        <v>0</v>
      </c>
      <c r="BX384" s="204">
        <f t="shared" si="259"/>
        <v>0</v>
      </c>
      <c r="BY384" s="204">
        <f t="shared" si="259"/>
        <v>0</v>
      </c>
      <c r="BZ384" s="204">
        <f t="shared" si="259"/>
        <v>0</v>
      </c>
      <c r="CA384" s="204">
        <f t="shared" si="259"/>
        <v>0</v>
      </c>
      <c r="CB384" s="205">
        <f t="shared" si="259"/>
        <v>0</v>
      </c>
      <c r="CC384" s="973">
        <f>IF($Z384=1,0,IF(AND($Z384=0,BX384&gt;0),1,IF(AND($Z384=0,BZ384&gt;0),1,IF(AND($Z384=0,CB384&gt;0),1,0))))</f>
        <v>0</v>
      </c>
      <c r="CD384" s="973">
        <f t="shared" si="254"/>
        <v>0</v>
      </c>
      <c r="CE384" s="11"/>
      <c r="CF384" s="11"/>
      <c r="CG384" s="11"/>
      <c r="CH384" s="11"/>
      <c r="CI384" s="11"/>
      <c r="CJ384" s="11"/>
      <c r="CK384" s="11"/>
      <c r="CL384" s="11"/>
      <c r="CM384" s="11"/>
    </row>
    <row r="385" spans="1:91" ht="14.25" customHeight="1">
      <c r="A385" s="950" t="str">
        <f>A384</f>
        <v/>
      </c>
      <c r="B385" s="57"/>
      <c r="C385" s="2051"/>
      <c r="D385" s="2053"/>
      <c r="E385" s="2051"/>
      <c r="F385" s="2772"/>
      <c r="G385" s="1121">
        <f>Import!Q1082</f>
        <v>0</v>
      </c>
      <c r="H385" s="2774"/>
      <c r="I385" s="450"/>
      <c r="J385" s="2775"/>
      <c r="K385" s="450"/>
      <c r="L385" s="2775"/>
      <c r="M385" s="450"/>
      <c r="N385" s="2775"/>
      <c r="O385" s="450"/>
      <c r="P385" s="2775"/>
      <c r="Q385" s="11"/>
      <c r="R385" s="11"/>
      <c r="S385" s="397"/>
      <c r="T385" s="419"/>
      <c r="U385" s="444">
        <f>Import!N1083</f>
        <v>0</v>
      </c>
      <c r="V385" s="11"/>
      <c r="W385" s="306"/>
      <c r="X385" s="306"/>
      <c r="Y385" s="306"/>
      <c r="Z385" s="11"/>
      <c r="AE385" s="204"/>
      <c r="AF385" s="204"/>
      <c r="AG385" s="204"/>
      <c r="AH385" s="204"/>
      <c r="AI385" s="922"/>
      <c r="AJ385" s="205"/>
      <c r="AK385" s="973"/>
      <c r="AL385" s="973">
        <f>AL384</f>
        <v>0</v>
      </c>
      <c r="AP385" s="204"/>
      <c r="AQ385" s="204"/>
      <c r="AR385" s="204"/>
      <c r="AS385" s="204"/>
      <c r="AT385" s="204"/>
      <c r="AU385" s="205"/>
      <c r="AV385" s="973"/>
      <c r="AW385" s="973">
        <f>AW384</f>
        <v>0</v>
      </c>
      <c r="BA385" s="204"/>
      <c r="BB385" s="204"/>
      <c r="BC385" s="204"/>
      <c r="BD385" s="204"/>
      <c r="BE385" s="204"/>
      <c r="BF385" s="205"/>
      <c r="BG385" s="973"/>
      <c r="BH385" s="973">
        <f>BH384</f>
        <v>0</v>
      </c>
      <c r="BL385" s="204"/>
      <c r="BM385" s="204"/>
      <c r="BN385" s="204"/>
      <c r="BO385" s="204"/>
      <c r="BP385" s="204"/>
      <c r="BQ385" s="205"/>
      <c r="BR385" s="973"/>
      <c r="BS385" s="973">
        <f>BS384</f>
        <v>0</v>
      </c>
      <c r="BW385" s="204"/>
      <c r="BX385" s="204"/>
      <c r="BY385" s="204"/>
      <c r="BZ385" s="204"/>
      <c r="CA385" s="204"/>
      <c r="CB385" s="205"/>
      <c r="CC385" s="973"/>
      <c r="CD385" s="973">
        <f>CD384</f>
        <v>0</v>
      </c>
      <c r="CE385" s="11"/>
      <c r="CF385" s="11"/>
      <c r="CG385" s="11"/>
      <c r="CH385" s="11"/>
      <c r="CI385" s="11"/>
      <c r="CJ385" s="11"/>
      <c r="CK385" s="11"/>
      <c r="CL385" s="11"/>
      <c r="CM385" s="11"/>
    </row>
    <row r="386" spans="1:91" ht="24.75" customHeight="1">
      <c r="A386" s="949" t="str">
        <f>IF(E386&gt;0,"Wypełnione","")</f>
        <v/>
      </c>
      <c r="B386" s="57"/>
      <c r="C386" s="2050">
        <f>'Og s3a'!C1095</f>
        <v>0</v>
      </c>
      <c r="D386" s="2052">
        <f>'Og s3a'!E1095</f>
        <v>0</v>
      </c>
      <c r="E386" s="2050">
        <f>'Og s3a'!F1095</f>
        <v>0</v>
      </c>
      <c r="F386" s="2771"/>
      <c r="G386" s="448">
        <f>T386</f>
        <v>0</v>
      </c>
      <c r="H386" s="2773">
        <f>U386</f>
        <v>0</v>
      </c>
      <c r="I386" s="451"/>
      <c r="J386" s="2775"/>
      <c r="K386" s="451"/>
      <c r="L386" s="2775"/>
      <c r="M386" s="451"/>
      <c r="N386" s="2775"/>
      <c r="O386" s="451"/>
      <c r="P386" s="2775"/>
      <c r="Q386" s="11"/>
      <c r="R386" s="11"/>
      <c r="S386" s="396">
        <f>'Og s3a'!G1095</f>
        <v>0</v>
      </c>
      <c r="T386" s="398">
        <f>'Og s3a'!D1095</f>
        <v>0</v>
      </c>
      <c r="U386" s="444">
        <f>Import!N1084</f>
        <v>0</v>
      </c>
      <c r="V386" s="11"/>
      <c r="W386" s="306"/>
      <c r="X386" s="306"/>
      <c r="Y386" s="306"/>
      <c r="Z386" s="970">
        <f>IF(F386=AF$7,1,0)</f>
        <v>0</v>
      </c>
      <c r="AA386" s="970">
        <f>Z386*D386</f>
        <v>0</v>
      </c>
      <c r="AB386" s="978">
        <f>IF($Z386=0,0,IF(AF386+AH386+AJ386&gt;0,$AA386,0))</f>
        <v>0</v>
      </c>
      <c r="AC386" s="980">
        <f>IF($Z386=0,0,IF(AND(AB386=0,G387&gt;0),$AA386,0))</f>
        <v>0</v>
      </c>
      <c r="AD386" s="969">
        <f>AA386-AB386-AC386</f>
        <v>0</v>
      </c>
      <c r="AE386" s="204">
        <f t="shared" si="255"/>
        <v>0</v>
      </c>
      <c r="AF386" s="204">
        <f t="shared" si="255"/>
        <v>0</v>
      </c>
      <c r="AG386" s="204">
        <f t="shared" si="255"/>
        <v>0</v>
      </c>
      <c r="AH386" s="204">
        <f t="shared" si="255"/>
        <v>0</v>
      </c>
      <c r="AI386" s="922">
        <f t="shared" si="255"/>
        <v>0</v>
      </c>
      <c r="AJ386" s="205">
        <f t="shared" si="255"/>
        <v>0</v>
      </c>
      <c r="AK386" s="973">
        <f>IF($Z386=1,0,IF(AND($Z386=0,AF386&gt;0),1,IF(AND($Z386=0,AH386&gt;0),1,IF(AND($Z386=0,AJ386&gt;0),1,0))))</f>
        <v>0</v>
      </c>
      <c r="AL386" s="973">
        <f t="shared" si="250"/>
        <v>0</v>
      </c>
      <c r="AM386" s="978">
        <f>IF($Z386=0,0,IF(AQ386+AS386+AU386&gt;0,$AA386,0))</f>
        <v>0</v>
      </c>
      <c r="AN386" s="980">
        <f>IF($Z386=0,0,IF(AND(AM386=0,I387&gt;0),$AA386,0))</f>
        <v>0</v>
      </c>
      <c r="AO386" s="969">
        <f>$AA386-AM386-AN386</f>
        <v>0</v>
      </c>
      <c r="AP386" s="204">
        <f t="shared" si="256"/>
        <v>0</v>
      </c>
      <c r="AQ386" s="204">
        <f t="shared" si="256"/>
        <v>0</v>
      </c>
      <c r="AR386" s="204">
        <f t="shared" si="256"/>
        <v>0</v>
      </c>
      <c r="AS386" s="204">
        <f t="shared" si="256"/>
        <v>0</v>
      </c>
      <c r="AT386" s="204">
        <f t="shared" si="256"/>
        <v>0</v>
      </c>
      <c r="AU386" s="205">
        <f t="shared" si="256"/>
        <v>0</v>
      </c>
      <c r="AV386" s="973">
        <f>IF($Z386=1,0,IF(AND($Z386=0,AQ386&gt;0),1,IF(AND($Z386=0,AS386&gt;0),1,IF(AND($Z386=0,AU386&gt;0),1,0))))</f>
        <v>0</v>
      </c>
      <c r="AW386" s="973">
        <f t="shared" si="251"/>
        <v>0</v>
      </c>
      <c r="AX386" s="978">
        <f>IF($Z386=0,0,IF(BB386+BD386+BF386&gt;0,$AA386,0))</f>
        <v>0</v>
      </c>
      <c r="AY386" s="980">
        <f>IF($Z386=0,0,IF(AND(AX386=0,K387&gt;0),$AA386,0))</f>
        <v>0</v>
      </c>
      <c r="AZ386" s="969">
        <f>$AA386-AX386-AY386</f>
        <v>0</v>
      </c>
      <c r="BA386" s="204">
        <f t="shared" si="257"/>
        <v>0</v>
      </c>
      <c r="BB386" s="204">
        <f t="shared" si="257"/>
        <v>0</v>
      </c>
      <c r="BC386" s="204">
        <f t="shared" si="257"/>
        <v>0</v>
      </c>
      <c r="BD386" s="204">
        <f t="shared" si="257"/>
        <v>0</v>
      </c>
      <c r="BE386" s="204">
        <f t="shared" si="257"/>
        <v>0</v>
      </c>
      <c r="BF386" s="205">
        <f t="shared" si="257"/>
        <v>0</v>
      </c>
      <c r="BG386" s="973">
        <f>IF($Z386=1,0,IF(AND($Z386=0,BB386&gt;0),1,IF(AND($Z386=0,BD386&gt;0),1,IF(AND($Z386=0,BF386&gt;0),1,0))))</f>
        <v>0</v>
      </c>
      <c r="BH386" s="973">
        <f t="shared" si="252"/>
        <v>0</v>
      </c>
      <c r="BI386" s="978">
        <f>IF($Z386=0,0,IF(BM386+BO386+BQ386&gt;0,$AA386,0))</f>
        <v>0</v>
      </c>
      <c r="BJ386" s="980">
        <f>IF($Z386=0,0,IF(AND(BI386=0,M387&gt;0),$AA386,0))</f>
        <v>0</v>
      </c>
      <c r="BK386" s="969">
        <f>$AA386-BI386-BJ386</f>
        <v>0</v>
      </c>
      <c r="BL386" s="204">
        <f t="shared" si="258"/>
        <v>0</v>
      </c>
      <c r="BM386" s="204">
        <f t="shared" si="258"/>
        <v>0</v>
      </c>
      <c r="BN386" s="204">
        <f t="shared" si="258"/>
        <v>0</v>
      </c>
      <c r="BO386" s="204">
        <f t="shared" si="258"/>
        <v>0</v>
      </c>
      <c r="BP386" s="204">
        <f t="shared" si="258"/>
        <v>0</v>
      </c>
      <c r="BQ386" s="205">
        <f t="shared" si="258"/>
        <v>0</v>
      </c>
      <c r="BR386" s="973">
        <f>IF($Z386=1,0,IF(AND($Z386=0,BM386&gt;0),1,IF(AND($Z386=0,BO386&gt;0),1,IF(AND($Z386=0,BQ386&gt;0),1,0))))</f>
        <v>0</v>
      </c>
      <c r="BS386" s="973">
        <f t="shared" si="253"/>
        <v>0</v>
      </c>
      <c r="BT386" s="978">
        <f>IF($Z386=0,0,IF(BX386+BZ386+CB386&gt;0,$AA386,0))</f>
        <v>0</v>
      </c>
      <c r="BU386" s="980">
        <f>IF($Z386=0,0,IF(AND(BT386=0,O387&gt;0),$AA386,0))</f>
        <v>0</v>
      </c>
      <c r="BV386" s="969">
        <f>$AA386-BT386-BU386</f>
        <v>0</v>
      </c>
      <c r="BW386" s="204">
        <f t="shared" si="259"/>
        <v>0</v>
      </c>
      <c r="BX386" s="204">
        <f t="shared" si="259"/>
        <v>0</v>
      </c>
      <c r="BY386" s="204">
        <f t="shared" si="259"/>
        <v>0</v>
      </c>
      <c r="BZ386" s="204">
        <f t="shared" si="259"/>
        <v>0</v>
      </c>
      <c r="CA386" s="204">
        <f t="shared" si="259"/>
        <v>0</v>
      </c>
      <c r="CB386" s="205">
        <f t="shared" si="259"/>
        <v>0</v>
      </c>
      <c r="CC386" s="973">
        <f>IF($Z386=1,0,IF(AND($Z386=0,BX386&gt;0),1,IF(AND($Z386=0,BZ386&gt;0),1,IF(AND($Z386=0,CB386&gt;0),1,0))))</f>
        <v>0</v>
      </c>
      <c r="CD386" s="973">
        <f t="shared" si="254"/>
        <v>0</v>
      </c>
      <c r="CE386" s="11"/>
      <c r="CF386" s="11"/>
      <c r="CG386" s="11"/>
      <c r="CH386" s="11"/>
      <c r="CI386" s="11"/>
      <c r="CJ386" s="11"/>
      <c r="CK386" s="11"/>
      <c r="CL386" s="11"/>
      <c r="CM386" s="11"/>
    </row>
    <row r="387" spans="1:91" ht="14.25" customHeight="1">
      <c r="A387" s="950" t="str">
        <f>A386</f>
        <v/>
      </c>
      <c r="B387" s="57"/>
      <c r="C387" s="2051"/>
      <c r="D387" s="2053"/>
      <c r="E387" s="2051"/>
      <c r="F387" s="2772"/>
      <c r="G387" s="1121">
        <f>Import!Q1084</f>
        <v>0</v>
      </c>
      <c r="H387" s="2774"/>
      <c r="I387" s="450"/>
      <c r="J387" s="2775"/>
      <c r="K387" s="450"/>
      <c r="L387" s="2775"/>
      <c r="M387" s="450"/>
      <c r="N387" s="2775"/>
      <c r="O387" s="450"/>
      <c r="P387" s="2775"/>
      <c r="Q387" s="11"/>
      <c r="R387" s="11"/>
      <c r="S387" s="397"/>
      <c r="T387" s="419"/>
      <c r="U387" s="444">
        <f>Import!N1085</f>
        <v>0</v>
      </c>
      <c r="V387" s="11"/>
      <c r="W387" s="306"/>
      <c r="X387" s="306"/>
      <c r="Y387" s="306"/>
      <c r="Z387" s="11"/>
      <c r="AE387" s="204"/>
      <c r="AF387" s="204"/>
      <c r="AG387" s="204"/>
      <c r="AH387" s="204"/>
      <c r="AI387" s="922"/>
      <c r="AJ387" s="205"/>
      <c r="AK387" s="973"/>
      <c r="AL387" s="973">
        <f>AL386</f>
        <v>0</v>
      </c>
      <c r="AP387" s="204"/>
      <c r="AQ387" s="204"/>
      <c r="AR387" s="204"/>
      <c r="AS387" s="204"/>
      <c r="AT387" s="204"/>
      <c r="AU387" s="205"/>
      <c r="AV387" s="973"/>
      <c r="AW387" s="973">
        <f>AW386</f>
        <v>0</v>
      </c>
      <c r="BA387" s="204"/>
      <c r="BB387" s="204"/>
      <c r="BC387" s="204"/>
      <c r="BD387" s="204"/>
      <c r="BE387" s="204"/>
      <c r="BF387" s="205"/>
      <c r="BG387" s="973"/>
      <c r="BH387" s="973">
        <f>BH386</f>
        <v>0</v>
      </c>
      <c r="BL387" s="204"/>
      <c r="BM387" s="204"/>
      <c r="BN387" s="204"/>
      <c r="BO387" s="204"/>
      <c r="BP387" s="204"/>
      <c r="BQ387" s="205"/>
      <c r="BR387" s="973"/>
      <c r="BS387" s="973">
        <f>BS386</f>
        <v>0</v>
      </c>
      <c r="BW387" s="204"/>
      <c r="BX387" s="204"/>
      <c r="BY387" s="204"/>
      <c r="BZ387" s="204"/>
      <c r="CA387" s="204"/>
      <c r="CB387" s="205"/>
      <c r="CC387" s="973"/>
      <c r="CD387" s="973">
        <f>CD386</f>
        <v>0</v>
      </c>
      <c r="CE387" s="11"/>
      <c r="CF387" s="11"/>
      <c r="CG387" s="11"/>
      <c r="CH387" s="11"/>
      <c r="CI387" s="11"/>
      <c r="CJ387" s="11"/>
      <c r="CK387" s="11"/>
      <c r="CL387" s="11"/>
      <c r="CM387" s="11"/>
    </row>
    <row r="388" spans="1:91" ht="24.75" customHeight="1">
      <c r="A388" s="949" t="str">
        <f>IF(E388&gt;0,"Wypełnione","")</f>
        <v/>
      </c>
      <c r="B388" s="57"/>
      <c r="C388" s="2050">
        <f>'Og s3a'!C1097</f>
        <v>0</v>
      </c>
      <c r="D388" s="2052">
        <f>'Og s3a'!E1097</f>
        <v>0</v>
      </c>
      <c r="E388" s="2050">
        <f>'Og s3a'!F1097</f>
        <v>0</v>
      </c>
      <c r="F388" s="2771"/>
      <c r="G388" s="448">
        <f>T388</f>
        <v>0</v>
      </c>
      <c r="H388" s="2773">
        <f>U388</f>
        <v>0</v>
      </c>
      <c r="I388" s="451"/>
      <c r="J388" s="2775"/>
      <c r="K388" s="451"/>
      <c r="L388" s="2775"/>
      <c r="M388" s="451"/>
      <c r="N388" s="2775"/>
      <c r="O388" s="451"/>
      <c r="P388" s="2775"/>
      <c r="Q388" s="11"/>
      <c r="R388" s="11"/>
      <c r="S388" s="396">
        <f>'Og s3a'!G1097</f>
        <v>0</v>
      </c>
      <c r="T388" s="398">
        <f>'Og s3a'!D1097</f>
        <v>0</v>
      </c>
      <c r="U388" s="444">
        <f>Import!N1086</f>
        <v>0</v>
      </c>
      <c r="V388" s="11"/>
      <c r="W388" s="306"/>
      <c r="X388" s="306"/>
      <c r="Y388" s="306"/>
      <c r="Z388" s="970">
        <f>IF(F388=AF$7,1,0)</f>
        <v>0</v>
      </c>
      <c r="AA388" s="970">
        <f>Z388*D388</f>
        <v>0</v>
      </c>
      <c r="AB388" s="978">
        <f>IF($Z388=0,0,IF(AF388+AH388+AJ388&gt;0,$AA388,0))</f>
        <v>0</v>
      </c>
      <c r="AC388" s="980">
        <f>IF($Z388=0,0,IF(AND(AB388=0,G389&gt;0),$AA388,0))</f>
        <v>0</v>
      </c>
      <c r="AD388" s="969">
        <f>AA388-AB388-AC388</f>
        <v>0</v>
      </c>
      <c r="AE388" s="204">
        <f t="shared" si="255"/>
        <v>0</v>
      </c>
      <c r="AF388" s="204">
        <f t="shared" si="255"/>
        <v>0</v>
      </c>
      <c r="AG388" s="204">
        <f t="shared" si="255"/>
        <v>0</v>
      </c>
      <c r="AH388" s="204">
        <f t="shared" si="255"/>
        <v>0</v>
      </c>
      <c r="AI388" s="922">
        <f t="shared" si="255"/>
        <v>0</v>
      </c>
      <c r="AJ388" s="205">
        <f t="shared" si="255"/>
        <v>0</v>
      </c>
      <c r="AK388" s="973">
        <f>IF($Z388=1,0,IF(AND($Z388=0,AF388&gt;0),1,IF(AND($Z388=0,AH388&gt;0),1,IF(AND($Z388=0,AJ388&gt;0),1,0))))</f>
        <v>0</v>
      </c>
      <c r="AL388" s="973">
        <f t="shared" si="250"/>
        <v>0</v>
      </c>
      <c r="AM388" s="978">
        <f>IF($Z388=0,0,IF(AQ388+AS388+AU388&gt;0,$AA388,0))</f>
        <v>0</v>
      </c>
      <c r="AN388" s="980">
        <f>IF($Z388=0,0,IF(AND(AM388=0,I389&gt;0),$AA388,0))</f>
        <v>0</v>
      </c>
      <c r="AO388" s="969">
        <f>$AA388-AM388-AN388</f>
        <v>0</v>
      </c>
      <c r="AP388" s="204">
        <f t="shared" si="256"/>
        <v>0</v>
      </c>
      <c r="AQ388" s="204">
        <f t="shared" si="256"/>
        <v>0</v>
      </c>
      <c r="AR388" s="204">
        <f t="shared" si="256"/>
        <v>0</v>
      </c>
      <c r="AS388" s="204">
        <f t="shared" si="256"/>
        <v>0</v>
      </c>
      <c r="AT388" s="204">
        <f t="shared" si="256"/>
        <v>0</v>
      </c>
      <c r="AU388" s="205">
        <f t="shared" si="256"/>
        <v>0</v>
      </c>
      <c r="AV388" s="973">
        <f>IF($Z388=1,0,IF(AND($Z388=0,AQ388&gt;0),1,IF(AND($Z388=0,AS388&gt;0),1,IF(AND($Z388=0,AU388&gt;0),1,0))))</f>
        <v>0</v>
      </c>
      <c r="AW388" s="973">
        <f t="shared" si="251"/>
        <v>0</v>
      </c>
      <c r="AX388" s="978">
        <f>IF($Z388=0,0,IF(BB388+BD388+BF388&gt;0,$AA388,0))</f>
        <v>0</v>
      </c>
      <c r="AY388" s="980">
        <f>IF($Z388=0,0,IF(AND(AX388=0,K389&gt;0),$AA388,0))</f>
        <v>0</v>
      </c>
      <c r="AZ388" s="969">
        <f>$AA388-AX388-AY388</f>
        <v>0</v>
      </c>
      <c r="BA388" s="204">
        <f t="shared" si="257"/>
        <v>0</v>
      </c>
      <c r="BB388" s="204">
        <f t="shared" si="257"/>
        <v>0</v>
      </c>
      <c r="BC388" s="204">
        <f t="shared" si="257"/>
        <v>0</v>
      </c>
      <c r="BD388" s="204">
        <f t="shared" si="257"/>
        <v>0</v>
      </c>
      <c r="BE388" s="204">
        <f t="shared" si="257"/>
        <v>0</v>
      </c>
      <c r="BF388" s="205">
        <f t="shared" si="257"/>
        <v>0</v>
      </c>
      <c r="BG388" s="973">
        <f>IF($Z388=1,0,IF(AND($Z388=0,BB388&gt;0),1,IF(AND($Z388=0,BD388&gt;0),1,IF(AND($Z388=0,BF388&gt;0),1,0))))</f>
        <v>0</v>
      </c>
      <c r="BH388" s="973">
        <f t="shared" si="252"/>
        <v>0</v>
      </c>
      <c r="BI388" s="978">
        <f>IF($Z388=0,0,IF(BM388+BO388+BQ388&gt;0,$AA388,0))</f>
        <v>0</v>
      </c>
      <c r="BJ388" s="980">
        <f>IF($Z388=0,0,IF(AND(BI388=0,M389&gt;0),$AA388,0))</f>
        <v>0</v>
      </c>
      <c r="BK388" s="969">
        <f>$AA388-BI388-BJ388</f>
        <v>0</v>
      </c>
      <c r="BL388" s="204">
        <f t="shared" si="258"/>
        <v>0</v>
      </c>
      <c r="BM388" s="204">
        <f t="shared" si="258"/>
        <v>0</v>
      </c>
      <c r="BN388" s="204">
        <f t="shared" si="258"/>
        <v>0</v>
      </c>
      <c r="BO388" s="204">
        <f t="shared" si="258"/>
        <v>0</v>
      </c>
      <c r="BP388" s="204">
        <f t="shared" si="258"/>
        <v>0</v>
      </c>
      <c r="BQ388" s="205">
        <f t="shared" si="258"/>
        <v>0</v>
      </c>
      <c r="BR388" s="973">
        <f>IF($Z388=1,0,IF(AND($Z388=0,BM388&gt;0),1,IF(AND($Z388=0,BO388&gt;0),1,IF(AND($Z388=0,BQ388&gt;0),1,0))))</f>
        <v>0</v>
      </c>
      <c r="BS388" s="973">
        <f t="shared" si="253"/>
        <v>0</v>
      </c>
      <c r="BT388" s="978">
        <f>IF($Z388=0,0,IF(BX388+BZ388+CB388&gt;0,$AA388,0))</f>
        <v>0</v>
      </c>
      <c r="BU388" s="980">
        <f>IF($Z388=0,0,IF(AND(BT388=0,O389&gt;0),$AA388,0))</f>
        <v>0</v>
      </c>
      <c r="BV388" s="969">
        <f>$AA388-BT388-BU388</f>
        <v>0</v>
      </c>
      <c r="BW388" s="204">
        <f t="shared" si="259"/>
        <v>0</v>
      </c>
      <c r="BX388" s="204">
        <f t="shared" si="259"/>
        <v>0</v>
      </c>
      <c r="BY388" s="204">
        <f t="shared" si="259"/>
        <v>0</v>
      </c>
      <c r="BZ388" s="204">
        <f t="shared" si="259"/>
        <v>0</v>
      </c>
      <c r="CA388" s="204">
        <f t="shared" si="259"/>
        <v>0</v>
      </c>
      <c r="CB388" s="205">
        <f t="shared" si="259"/>
        <v>0</v>
      </c>
      <c r="CC388" s="973">
        <f>IF($Z388=1,0,IF(AND($Z388=0,BX388&gt;0),1,IF(AND($Z388=0,BZ388&gt;0),1,IF(AND($Z388=0,CB388&gt;0),1,0))))</f>
        <v>0</v>
      </c>
      <c r="CD388" s="973">
        <f t="shared" si="254"/>
        <v>0</v>
      </c>
      <c r="CE388" s="11"/>
      <c r="CF388" s="11"/>
      <c r="CG388" s="11"/>
      <c r="CH388" s="11"/>
      <c r="CI388" s="11"/>
      <c r="CJ388" s="11"/>
      <c r="CK388" s="11"/>
      <c r="CL388" s="11"/>
      <c r="CM388" s="11"/>
    </row>
    <row r="389" spans="1:91" ht="14.25" customHeight="1">
      <c r="A389" s="950" t="str">
        <f>A388</f>
        <v/>
      </c>
      <c r="B389" s="57"/>
      <c r="C389" s="2051"/>
      <c r="D389" s="2053"/>
      <c r="E389" s="2051"/>
      <c r="F389" s="2772"/>
      <c r="G389" s="1121">
        <f>Import!Q1086</f>
        <v>0</v>
      </c>
      <c r="H389" s="2774"/>
      <c r="I389" s="450"/>
      <c r="J389" s="2775"/>
      <c r="K389" s="450"/>
      <c r="L389" s="2775"/>
      <c r="M389" s="450"/>
      <c r="N389" s="2775"/>
      <c r="O389" s="450"/>
      <c r="P389" s="2775"/>
      <c r="Q389" s="11"/>
      <c r="R389" s="11"/>
      <c r="S389" s="397"/>
      <c r="T389" s="419"/>
      <c r="U389" s="444">
        <f>Import!N1087</f>
        <v>0</v>
      </c>
      <c r="V389" s="11"/>
      <c r="W389" s="306"/>
      <c r="X389" s="306"/>
      <c r="Y389" s="306"/>
      <c r="Z389" s="11"/>
      <c r="AE389" s="204"/>
      <c r="AF389" s="204"/>
      <c r="AG389" s="204"/>
      <c r="AH389" s="204"/>
      <c r="AI389" s="922"/>
      <c r="AJ389" s="205"/>
      <c r="AK389" s="973"/>
      <c r="AL389" s="973">
        <f>AL388</f>
        <v>0</v>
      </c>
      <c r="AP389" s="204"/>
      <c r="AQ389" s="204"/>
      <c r="AR389" s="204"/>
      <c r="AS389" s="204"/>
      <c r="AT389" s="204"/>
      <c r="AU389" s="205"/>
      <c r="AV389" s="973"/>
      <c r="AW389" s="973">
        <f>AW388</f>
        <v>0</v>
      </c>
      <c r="BA389" s="204"/>
      <c r="BB389" s="204"/>
      <c r="BC389" s="204"/>
      <c r="BD389" s="204"/>
      <c r="BE389" s="204"/>
      <c r="BF389" s="205"/>
      <c r="BG389" s="973"/>
      <c r="BH389" s="973">
        <f>BH388</f>
        <v>0</v>
      </c>
      <c r="BL389" s="204"/>
      <c r="BM389" s="204"/>
      <c r="BN389" s="204"/>
      <c r="BO389" s="204"/>
      <c r="BP389" s="204"/>
      <c r="BQ389" s="205"/>
      <c r="BR389" s="973"/>
      <c r="BS389" s="973">
        <f>BS388</f>
        <v>0</v>
      </c>
      <c r="BW389" s="204"/>
      <c r="BX389" s="204"/>
      <c r="BY389" s="204"/>
      <c r="BZ389" s="204"/>
      <c r="CA389" s="204"/>
      <c r="CB389" s="205"/>
      <c r="CC389" s="973"/>
      <c r="CD389" s="973">
        <f>CD388</f>
        <v>0</v>
      </c>
      <c r="CE389" s="11"/>
      <c r="CF389" s="11"/>
      <c r="CG389" s="11"/>
      <c r="CH389" s="11"/>
      <c r="CI389" s="11"/>
      <c r="CJ389" s="11"/>
      <c r="CK389" s="11"/>
      <c r="CL389" s="11"/>
      <c r="CM389" s="11"/>
    </row>
    <row r="390" spans="1:91" ht="24.75" customHeight="1">
      <c r="A390" s="949" t="str">
        <f>IF(E390&gt;0,"Wypełnione","")</f>
        <v/>
      </c>
      <c r="B390" s="57"/>
      <c r="C390" s="2050">
        <f>'Og s3a'!C1099</f>
        <v>0</v>
      </c>
      <c r="D390" s="2052">
        <f>'Og s3a'!E1099</f>
        <v>0</v>
      </c>
      <c r="E390" s="2050">
        <f>'Og s3a'!F1099</f>
        <v>0</v>
      </c>
      <c r="F390" s="2771"/>
      <c r="G390" s="448">
        <f>T390</f>
        <v>0</v>
      </c>
      <c r="H390" s="2773">
        <f>U390</f>
        <v>0</v>
      </c>
      <c r="I390" s="451"/>
      <c r="J390" s="2775"/>
      <c r="K390" s="451"/>
      <c r="L390" s="2775"/>
      <c r="M390" s="451"/>
      <c r="N390" s="2775"/>
      <c r="O390" s="451"/>
      <c r="P390" s="2775"/>
      <c r="Q390" s="11"/>
      <c r="R390" s="11"/>
      <c r="S390" s="396">
        <f>'Og s3a'!G1099</f>
        <v>0</v>
      </c>
      <c r="T390" s="398">
        <f>'Og s3a'!D1099</f>
        <v>0</v>
      </c>
      <c r="U390" s="444">
        <f>Import!N1088</f>
        <v>0</v>
      </c>
      <c r="V390" s="11"/>
      <c r="W390" s="306"/>
      <c r="X390" s="306"/>
      <c r="Y390" s="306"/>
      <c r="Z390" s="970">
        <f>IF(F390=AF$7,1,0)</f>
        <v>0</v>
      </c>
      <c r="AA390" s="970">
        <f>Z390*D390</f>
        <v>0</v>
      </c>
      <c r="AB390" s="978">
        <f>IF($Z390=0,0,IF(AF390+AH390+AJ390&gt;0,$AA390,0))</f>
        <v>0</v>
      </c>
      <c r="AC390" s="980">
        <f>IF($Z390=0,0,IF(AND(AB390=0,G391&gt;0),$AA390,0))</f>
        <v>0</v>
      </c>
      <c r="AD390" s="969">
        <f>AA390-AB390-AC390</f>
        <v>0</v>
      </c>
      <c r="AE390" s="204">
        <f t="shared" si="255"/>
        <v>0</v>
      </c>
      <c r="AF390" s="204">
        <f t="shared" si="255"/>
        <v>0</v>
      </c>
      <c r="AG390" s="204">
        <f t="shared" si="255"/>
        <v>0</v>
      </c>
      <c r="AH390" s="204">
        <f t="shared" si="255"/>
        <v>0</v>
      </c>
      <c r="AI390" s="922">
        <f t="shared" si="255"/>
        <v>0</v>
      </c>
      <c r="AJ390" s="205">
        <f t="shared" si="255"/>
        <v>0</v>
      </c>
      <c r="AK390" s="973">
        <f>IF($Z390=1,0,IF(AND($Z390=0,AF390&gt;0),1,IF(AND($Z390=0,AH390&gt;0),1,IF(AND($Z390=0,AJ390&gt;0),1,0))))</f>
        <v>0</v>
      </c>
      <c r="AL390" s="973">
        <f t="shared" si="250"/>
        <v>0</v>
      </c>
      <c r="AM390" s="978">
        <f>IF($Z390=0,0,IF(AQ390+AS390+AU390&gt;0,$AA390,0))</f>
        <v>0</v>
      </c>
      <c r="AN390" s="980">
        <f>IF($Z390=0,0,IF(AND(AM390=0,I391&gt;0),$AA390,0))</f>
        <v>0</v>
      </c>
      <c r="AO390" s="969">
        <f>$AA390-AM390-AN390</f>
        <v>0</v>
      </c>
      <c r="AP390" s="204">
        <f t="shared" si="256"/>
        <v>0</v>
      </c>
      <c r="AQ390" s="204">
        <f t="shared" si="256"/>
        <v>0</v>
      </c>
      <c r="AR390" s="204">
        <f t="shared" si="256"/>
        <v>0</v>
      </c>
      <c r="AS390" s="204">
        <f t="shared" si="256"/>
        <v>0</v>
      </c>
      <c r="AT390" s="204">
        <f t="shared" si="256"/>
        <v>0</v>
      </c>
      <c r="AU390" s="205">
        <f t="shared" si="256"/>
        <v>0</v>
      </c>
      <c r="AV390" s="973">
        <f>IF($Z390=1,0,IF(AND($Z390=0,AQ390&gt;0),1,IF(AND($Z390=0,AS390&gt;0),1,IF(AND($Z390=0,AU390&gt;0),1,0))))</f>
        <v>0</v>
      </c>
      <c r="AW390" s="973">
        <f t="shared" si="251"/>
        <v>0</v>
      </c>
      <c r="AX390" s="978">
        <f>IF($Z390=0,0,IF(BB390+BD390+BF390&gt;0,$AA390,0))</f>
        <v>0</v>
      </c>
      <c r="AY390" s="980">
        <f>IF($Z390=0,0,IF(AND(AX390=0,K391&gt;0),$AA390,0))</f>
        <v>0</v>
      </c>
      <c r="AZ390" s="969">
        <f>$AA390-AX390-AY390</f>
        <v>0</v>
      </c>
      <c r="BA390" s="204">
        <f t="shared" si="257"/>
        <v>0</v>
      </c>
      <c r="BB390" s="204">
        <f t="shared" si="257"/>
        <v>0</v>
      </c>
      <c r="BC390" s="204">
        <f t="shared" si="257"/>
        <v>0</v>
      </c>
      <c r="BD390" s="204">
        <f t="shared" si="257"/>
        <v>0</v>
      </c>
      <c r="BE390" s="204">
        <f t="shared" si="257"/>
        <v>0</v>
      </c>
      <c r="BF390" s="205">
        <f t="shared" si="257"/>
        <v>0</v>
      </c>
      <c r="BG390" s="973">
        <f>IF($Z390=1,0,IF(AND($Z390=0,BB390&gt;0),1,IF(AND($Z390=0,BD390&gt;0),1,IF(AND($Z390=0,BF390&gt;0),1,0))))</f>
        <v>0</v>
      </c>
      <c r="BH390" s="973">
        <f t="shared" si="252"/>
        <v>0</v>
      </c>
      <c r="BI390" s="978">
        <f>IF($Z390=0,0,IF(BM390+BO390+BQ390&gt;0,$AA390,0))</f>
        <v>0</v>
      </c>
      <c r="BJ390" s="980">
        <f>IF($Z390=0,0,IF(AND(BI390=0,M391&gt;0),$AA390,0))</f>
        <v>0</v>
      </c>
      <c r="BK390" s="969">
        <f>$AA390-BI390-BJ390</f>
        <v>0</v>
      </c>
      <c r="BL390" s="204">
        <f t="shared" si="258"/>
        <v>0</v>
      </c>
      <c r="BM390" s="204">
        <f t="shared" si="258"/>
        <v>0</v>
      </c>
      <c r="BN390" s="204">
        <f t="shared" si="258"/>
        <v>0</v>
      </c>
      <c r="BO390" s="204">
        <f t="shared" si="258"/>
        <v>0</v>
      </c>
      <c r="BP390" s="204">
        <f t="shared" si="258"/>
        <v>0</v>
      </c>
      <c r="BQ390" s="205">
        <f t="shared" si="258"/>
        <v>0</v>
      </c>
      <c r="BR390" s="973">
        <f>IF($Z390=1,0,IF(AND($Z390=0,BM390&gt;0),1,IF(AND($Z390=0,BO390&gt;0),1,IF(AND($Z390=0,BQ390&gt;0),1,0))))</f>
        <v>0</v>
      </c>
      <c r="BS390" s="973">
        <f t="shared" si="253"/>
        <v>0</v>
      </c>
      <c r="BT390" s="978">
        <f>IF($Z390=0,0,IF(BX390+BZ390+CB390&gt;0,$AA390,0))</f>
        <v>0</v>
      </c>
      <c r="BU390" s="980">
        <f>IF($Z390=0,0,IF(AND(BT390=0,O391&gt;0),$AA390,0))</f>
        <v>0</v>
      </c>
      <c r="BV390" s="969">
        <f>$AA390-BT390-BU390</f>
        <v>0</v>
      </c>
      <c r="BW390" s="204">
        <f t="shared" si="259"/>
        <v>0</v>
      </c>
      <c r="BX390" s="204">
        <f t="shared" si="259"/>
        <v>0</v>
      </c>
      <c r="BY390" s="204">
        <f t="shared" si="259"/>
        <v>0</v>
      </c>
      <c r="BZ390" s="204">
        <f t="shared" si="259"/>
        <v>0</v>
      </c>
      <c r="CA390" s="204">
        <f t="shared" si="259"/>
        <v>0</v>
      </c>
      <c r="CB390" s="205">
        <f t="shared" si="259"/>
        <v>0</v>
      </c>
      <c r="CC390" s="973">
        <f>IF($Z390=1,0,IF(AND($Z390=0,BX390&gt;0),1,IF(AND($Z390=0,BZ390&gt;0),1,IF(AND($Z390=0,CB390&gt;0),1,0))))</f>
        <v>0</v>
      </c>
      <c r="CD390" s="973">
        <f t="shared" si="254"/>
        <v>0</v>
      </c>
      <c r="CE390" s="11"/>
      <c r="CF390" s="11"/>
      <c r="CG390" s="11"/>
      <c r="CH390" s="11"/>
      <c r="CI390" s="11"/>
      <c r="CJ390" s="11"/>
      <c r="CK390" s="11"/>
      <c r="CL390" s="11"/>
      <c r="CM390" s="11"/>
    </row>
    <row r="391" spans="1:91" ht="14.25" customHeight="1">
      <c r="A391" s="950" t="str">
        <f>A390</f>
        <v/>
      </c>
      <c r="B391" s="57"/>
      <c r="C391" s="2051"/>
      <c r="D391" s="2053"/>
      <c r="E391" s="2051"/>
      <c r="F391" s="2772"/>
      <c r="G391" s="1121">
        <f>Import!Q1088</f>
        <v>0</v>
      </c>
      <c r="H391" s="2774"/>
      <c r="I391" s="450"/>
      <c r="J391" s="2775"/>
      <c r="K391" s="450"/>
      <c r="L391" s="2775"/>
      <c r="M391" s="450"/>
      <c r="N391" s="2775"/>
      <c r="O391" s="450"/>
      <c r="P391" s="2775"/>
      <c r="Q391" s="11"/>
      <c r="R391" s="11"/>
      <c r="S391" s="397"/>
      <c r="T391" s="419"/>
      <c r="U391" s="444">
        <f>Import!N1089</f>
        <v>0</v>
      </c>
      <c r="V391" s="11"/>
      <c r="W391" s="306"/>
      <c r="X391" s="306"/>
      <c r="Y391" s="306"/>
      <c r="Z391" s="11"/>
      <c r="AE391" s="204"/>
      <c r="AF391" s="204"/>
      <c r="AG391" s="204"/>
      <c r="AH391" s="204"/>
      <c r="AI391" s="922"/>
      <c r="AJ391" s="205"/>
      <c r="AK391" s="973"/>
      <c r="AL391" s="973">
        <f>AL390</f>
        <v>0</v>
      </c>
      <c r="AP391" s="204"/>
      <c r="AQ391" s="204"/>
      <c r="AR391" s="204"/>
      <c r="AS391" s="204"/>
      <c r="AT391" s="204"/>
      <c r="AU391" s="205"/>
      <c r="AV391" s="973"/>
      <c r="AW391" s="973">
        <f>AW390</f>
        <v>0</v>
      </c>
      <c r="BA391" s="204"/>
      <c r="BB391" s="204"/>
      <c r="BC391" s="204"/>
      <c r="BD391" s="204"/>
      <c r="BE391" s="204"/>
      <c r="BF391" s="205"/>
      <c r="BG391" s="973"/>
      <c r="BH391" s="973">
        <f>BH390</f>
        <v>0</v>
      </c>
      <c r="BL391" s="204"/>
      <c r="BM391" s="204"/>
      <c r="BN391" s="204"/>
      <c r="BO391" s="204"/>
      <c r="BP391" s="204"/>
      <c r="BQ391" s="205"/>
      <c r="BR391" s="973"/>
      <c r="BS391" s="973">
        <f>BS390</f>
        <v>0</v>
      </c>
      <c r="BW391" s="204"/>
      <c r="BX391" s="204"/>
      <c r="BY391" s="204"/>
      <c r="BZ391" s="204"/>
      <c r="CA391" s="204"/>
      <c r="CB391" s="205"/>
      <c r="CC391" s="973"/>
      <c r="CD391" s="973">
        <f>CD390</f>
        <v>0</v>
      </c>
      <c r="CE391" s="11"/>
      <c r="CF391" s="11"/>
      <c r="CG391" s="11"/>
      <c r="CH391" s="11"/>
      <c r="CI391" s="11"/>
      <c r="CJ391" s="11"/>
      <c r="CK391" s="11"/>
      <c r="CL391" s="11"/>
      <c r="CM391" s="11"/>
    </row>
    <row r="392" spans="1:91" ht="24.75" customHeight="1">
      <c r="A392" s="949" t="str">
        <f>IF(E392&gt;0,"Wypełnione","")</f>
        <v/>
      </c>
      <c r="B392" s="57"/>
      <c r="C392" s="2050">
        <f>'Og s3a'!C1101</f>
        <v>0</v>
      </c>
      <c r="D392" s="2052">
        <f>'Og s3a'!E1101</f>
        <v>0</v>
      </c>
      <c r="E392" s="2050">
        <f>'Og s3a'!F1101</f>
        <v>0</v>
      </c>
      <c r="F392" s="2771"/>
      <c r="G392" s="448">
        <f>T392</f>
        <v>0</v>
      </c>
      <c r="H392" s="2773">
        <f>U392</f>
        <v>0</v>
      </c>
      <c r="I392" s="451"/>
      <c r="J392" s="2775"/>
      <c r="K392" s="451"/>
      <c r="L392" s="2775"/>
      <c r="M392" s="451"/>
      <c r="N392" s="2775"/>
      <c r="O392" s="451"/>
      <c r="P392" s="2775"/>
      <c r="Q392" s="11"/>
      <c r="R392" s="11"/>
      <c r="S392" s="396">
        <f>'Og s3a'!G1101</f>
        <v>0</v>
      </c>
      <c r="T392" s="398">
        <f>'Og s3a'!D1101</f>
        <v>0</v>
      </c>
      <c r="U392" s="444">
        <f>Import!N1090</f>
        <v>0</v>
      </c>
      <c r="V392" s="11"/>
      <c r="W392" s="306"/>
      <c r="X392" s="306"/>
      <c r="Y392" s="306"/>
      <c r="Z392" s="970">
        <f>IF(F392=AF$7,1,0)</f>
        <v>0</v>
      </c>
      <c r="AA392" s="970">
        <f>Z392*D392</f>
        <v>0</v>
      </c>
      <c r="AB392" s="978">
        <f>IF($Z392=0,0,IF(AF392+AH392+AJ392&gt;0,$AA392,0))</f>
        <v>0</v>
      </c>
      <c r="AC392" s="980">
        <f>IF($Z392=0,0,IF(AND(AB392=0,G393&gt;0),$AA392,0))</f>
        <v>0</v>
      </c>
      <c r="AD392" s="969">
        <f>AA392-AB392-AC392</f>
        <v>0</v>
      </c>
      <c r="AE392" s="204">
        <f t="shared" si="255"/>
        <v>0</v>
      </c>
      <c r="AF392" s="204">
        <f t="shared" si="255"/>
        <v>0</v>
      </c>
      <c r="AG392" s="204">
        <f t="shared" si="255"/>
        <v>0</v>
      </c>
      <c r="AH392" s="204">
        <f t="shared" si="255"/>
        <v>0</v>
      </c>
      <c r="AI392" s="922">
        <f t="shared" si="255"/>
        <v>0</v>
      </c>
      <c r="AJ392" s="205">
        <f t="shared" si="255"/>
        <v>0</v>
      </c>
      <c r="AK392" s="973">
        <f>IF($Z392=1,0,IF(AND($Z392=0,AF392&gt;0),1,IF(AND($Z392=0,AH392&gt;0),1,IF(AND($Z392=0,AJ392&gt;0),1,0))))</f>
        <v>0</v>
      </c>
      <c r="AL392" s="973">
        <f t="shared" si="250"/>
        <v>0</v>
      </c>
      <c r="AM392" s="978">
        <f>IF($Z392=0,0,IF(AQ392+AS392+AU392&gt;0,$AA392,0))</f>
        <v>0</v>
      </c>
      <c r="AN392" s="980">
        <f>IF($Z392=0,0,IF(AND(AM392=0,I393&gt;0),$AA392,0))</f>
        <v>0</v>
      </c>
      <c r="AO392" s="969">
        <f>$AA392-AM392-AN392</f>
        <v>0</v>
      </c>
      <c r="AP392" s="204">
        <f t="shared" si="256"/>
        <v>0</v>
      </c>
      <c r="AQ392" s="204">
        <f t="shared" si="256"/>
        <v>0</v>
      </c>
      <c r="AR392" s="204">
        <f t="shared" si="256"/>
        <v>0</v>
      </c>
      <c r="AS392" s="204">
        <f t="shared" si="256"/>
        <v>0</v>
      </c>
      <c r="AT392" s="204">
        <f t="shared" si="256"/>
        <v>0</v>
      </c>
      <c r="AU392" s="205">
        <f t="shared" si="256"/>
        <v>0</v>
      </c>
      <c r="AV392" s="973">
        <f>IF($Z392=1,0,IF(AND($Z392=0,AQ392&gt;0),1,IF(AND($Z392=0,AS392&gt;0),1,IF(AND($Z392=0,AU392&gt;0),1,0))))</f>
        <v>0</v>
      </c>
      <c r="AW392" s="973">
        <f t="shared" si="251"/>
        <v>0</v>
      </c>
      <c r="AX392" s="978">
        <f>IF($Z392=0,0,IF(BB392+BD392+BF392&gt;0,$AA392,0))</f>
        <v>0</v>
      </c>
      <c r="AY392" s="980">
        <f>IF($Z392=0,0,IF(AND(AX392=0,K393&gt;0),$AA392,0))</f>
        <v>0</v>
      </c>
      <c r="AZ392" s="969">
        <f>$AA392-AX392-AY392</f>
        <v>0</v>
      </c>
      <c r="BA392" s="204">
        <f t="shared" si="257"/>
        <v>0</v>
      </c>
      <c r="BB392" s="204">
        <f t="shared" si="257"/>
        <v>0</v>
      </c>
      <c r="BC392" s="204">
        <f t="shared" si="257"/>
        <v>0</v>
      </c>
      <c r="BD392" s="204">
        <f t="shared" si="257"/>
        <v>0</v>
      </c>
      <c r="BE392" s="204">
        <f t="shared" si="257"/>
        <v>0</v>
      </c>
      <c r="BF392" s="205">
        <f t="shared" si="257"/>
        <v>0</v>
      </c>
      <c r="BG392" s="973">
        <f>IF($Z392=1,0,IF(AND($Z392=0,BB392&gt;0),1,IF(AND($Z392=0,BD392&gt;0),1,IF(AND($Z392=0,BF392&gt;0),1,0))))</f>
        <v>0</v>
      </c>
      <c r="BH392" s="973">
        <f t="shared" si="252"/>
        <v>0</v>
      </c>
      <c r="BI392" s="978">
        <f>IF($Z392=0,0,IF(BM392+BO392+BQ392&gt;0,$AA392,0))</f>
        <v>0</v>
      </c>
      <c r="BJ392" s="980">
        <f>IF($Z392=0,0,IF(AND(BI392=0,M393&gt;0),$AA392,0))</f>
        <v>0</v>
      </c>
      <c r="BK392" s="969">
        <f>$AA392-BI392-BJ392</f>
        <v>0</v>
      </c>
      <c r="BL392" s="204">
        <f t="shared" si="258"/>
        <v>0</v>
      </c>
      <c r="BM392" s="204">
        <f t="shared" si="258"/>
        <v>0</v>
      </c>
      <c r="BN392" s="204">
        <f t="shared" si="258"/>
        <v>0</v>
      </c>
      <c r="BO392" s="204">
        <f t="shared" si="258"/>
        <v>0</v>
      </c>
      <c r="BP392" s="204">
        <f t="shared" si="258"/>
        <v>0</v>
      </c>
      <c r="BQ392" s="205">
        <f t="shared" si="258"/>
        <v>0</v>
      </c>
      <c r="BR392" s="973">
        <f>IF($Z392=1,0,IF(AND($Z392=0,BM392&gt;0),1,IF(AND($Z392=0,BO392&gt;0),1,IF(AND($Z392=0,BQ392&gt;0),1,0))))</f>
        <v>0</v>
      </c>
      <c r="BS392" s="973">
        <f t="shared" si="253"/>
        <v>0</v>
      </c>
      <c r="BT392" s="978">
        <f>IF($Z392=0,0,IF(BX392+BZ392+CB392&gt;0,$AA392,0))</f>
        <v>0</v>
      </c>
      <c r="BU392" s="980">
        <f>IF($Z392=0,0,IF(AND(BT392=0,O393&gt;0),$AA392,0))</f>
        <v>0</v>
      </c>
      <c r="BV392" s="969">
        <f>$AA392-BT392-BU392</f>
        <v>0</v>
      </c>
      <c r="BW392" s="204">
        <f t="shared" si="259"/>
        <v>0</v>
      </c>
      <c r="BX392" s="204">
        <f t="shared" si="259"/>
        <v>0</v>
      </c>
      <c r="BY392" s="204">
        <f t="shared" si="259"/>
        <v>0</v>
      </c>
      <c r="BZ392" s="204">
        <f t="shared" si="259"/>
        <v>0</v>
      </c>
      <c r="CA392" s="204">
        <f t="shared" si="259"/>
        <v>0</v>
      </c>
      <c r="CB392" s="205">
        <f t="shared" si="259"/>
        <v>0</v>
      </c>
      <c r="CC392" s="973">
        <f>IF($Z392=1,0,IF(AND($Z392=0,BX392&gt;0),1,IF(AND($Z392=0,BZ392&gt;0),1,IF(AND($Z392=0,CB392&gt;0),1,0))))</f>
        <v>0</v>
      </c>
      <c r="CD392" s="973">
        <f t="shared" si="254"/>
        <v>0</v>
      </c>
      <c r="CE392" s="11"/>
      <c r="CF392" s="11"/>
      <c r="CG392" s="11"/>
      <c r="CH392" s="11"/>
      <c r="CI392" s="11"/>
      <c r="CJ392" s="11"/>
      <c r="CK392" s="11"/>
      <c r="CL392" s="11"/>
      <c r="CM392" s="11"/>
    </row>
    <row r="393" spans="1:91" ht="14.25" customHeight="1">
      <c r="A393" s="950" t="str">
        <f>A392</f>
        <v/>
      </c>
      <c r="B393" s="57"/>
      <c r="C393" s="2051"/>
      <c r="D393" s="2053"/>
      <c r="E393" s="2051"/>
      <c r="F393" s="2772"/>
      <c r="G393" s="1121">
        <f>Import!Q1090</f>
        <v>0</v>
      </c>
      <c r="H393" s="2774"/>
      <c r="I393" s="450"/>
      <c r="J393" s="2775"/>
      <c r="K393" s="450"/>
      <c r="L393" s="2775"/>
      <c r="M393" s="450"/>
      <c r="N393" s="2775"/>
      <c r="O393" s="450"/>
      <c r="P393" s="2775"/>
      <c r="Q393" s="11"/>
      <c r="R393" s="11"/>
      <c r="S393" s="397"/>
      <c r="T393" s="419"/>
      <c r="U393" s="444">
        <f>Import!N1091</f>
        <v>0</v>
      </c>
      <c r="V393" s="11"/>
      <c r="W393" s="306"/>
      <c r="X393" s="306"/>
      <c r="Y393" s="306"/>
      <c r="Z393" s="11"/>
      <c r="AE393" s="204"/>
      <c r="AF393" s="204"/>
      <c r="AG393" s="204"/>
      <c r="AH393" s="204"/>
      <c r="AI393" s="922"/>
      <c r="AJ393" s="205"/>
      <c r="AK393" s="973"/>
      <c r="AL393" s="973">
        <f>AL392</f>
        <v>0</v>
      </c>
      <c r="AP393" s="204"/>
      <c r="AQ393" s="204"/>
      <c r="AR393" s="204"/>
      <c r="AS393" s="204"/>
      <c r="AT393" s="204"/>
      <c r="AU393" s="205"/>
      <c r="AV393" s="973"/>
      <c r="AW393" s="973">
        <f>AW392</f>
        <v>0</v>
      </c>
      <c r="BA393" s="204"/>
      <c r="BB393" s="204"/>
      <c r="BC393" s="204"/>
      <c r="BD393" s="204"/>
      <c r="BE393" s="204"/>
      <c r="BF393" s="205"/>
      <c r="BG393" s="973"/>
      <c r="BH393" s="973">
        <f>BH392</f>
        <v>0</v>
      </c>
      <c r="BL393" s="204"/>
      <c r="BM393" s="204"/>
      <c r="BN393" s="204"/>
      <c r="BO393" s="204"/>
      <c r="BP393" s="204"/>
      <c r="BQ393" s="205"/>
      <c r="BR393" s="973"/>
      <c r="BS393" s="973">
        <f>BS392</f>
        <v>0</v>
      </c>
      <c r="BW393" s="204"/>
      <c r="BX393" s="204"/>
      <c r="BY393" s="204"/>
      <c r="BZ393" s="204"/>
      <c r="CA393" s="204"/>
      <c r="CB393" s="205"/>
      <c r="CC393" s="973"/>
      <c r="CD393" s="973">
        <f>CD392</f>
        <v>0</v>
      </c>
      <c r="CE393" s="11"/>
      <c r="CF393" s="11"/>
      <c r="CG393" s="11"/>
      <c r="CH393" s="11"/>
      <c r="CI393" s="11"/>
      <c r="CJ393" s="11"/>
      <c r="CK393" s="11"/>
      <c r="CL393" s="11"/>
      <c r="CM393" s="11"/>
    </row>
    <row r="394" spans="1:91" ht="24.75" customHeight="1">
      <c r="A394" s="949" t="str">
        <f>IF(E394&gt;0,"Wypełnione","")</f>
        <v/>
      </c>
      <c r="B394" s="57"/>
      <c r="C394" s="2050">
        <f>'Og s3a'!C1103</f>
        <v>0</v>
      </c>
      <c r="D394" s="2052">
        <f>'Og s3a'!E1103</f>
        <v>0</v>
      </c>
      <c r="E394" s="2050">
        <f>'Og s3a'!F1103</f>
        <v>0</v>
      </c>
      <c r="F394" s="2771"/>
      <c r="G394" s="448">
        <f>T394</f>
        <v>0</v>
      </c>
      <c r="H394" s="2773">
        <f>U394</f>
        <v>0</v>
      </c>
      <c r="I394" s="451"/>
      <c r="J394" s="2775"/>
      <c r="K394" s="451"/>
      <c r="L394" s="2775"/>
      <c r="M394" s="451"/>
      <c r="N394" s="2775"/>
      <c r="O394" s="451"/>
      <c r="P394" s="2775"/>
      <c r="Q394" s="11"/>
      <c r="R394" s="11"/>
      <c r="S394" s="396">
        <f>'Og s3a'!G1103</f>
        <v>0</v>
      </c>
      <c r="T394" s="398">
        <f>'Og s3a'!D1103</f>
        <v>0</v>
      </c>
      <c r="U394" s="444">
        <f>Import!N1092</f>
        <v>0</v>
      </c>
      <c r="V394" s="11"/>
      <c r="W394" s="306"/>
      <c r="X394" s="306"/>
      <c r="Y394" s="306"/>
      <c r="Z394" s="970">
        <f>IF(F394=AF$7,1,0)</f>
        <v>0</v>
      </c>
      <c r="AA394" s="970">
        <f>Z394*D394</f>
        <v>0</v>
      </c>
      <c r="AB394" s="978">
        <f>IF($Z394=0,0,IF(AF394+AH394+AJ394&gt;0,$AA394,0))</f>
        <v>0</v>
      </c>
      <c r="AC394" s="980">
        <f>IF($Z394=0,0,IF(AND(AB394=0,G395&gt;0),$AA394,0))</f>
        <v>0</v>
      </c>
      <c r="AD394" s="969">
        <f>AA394-AB394-AC394</f>
        <v>0</v>
      </c>
      <c r="AE394" s="204">
        <f t="shared" si="255"/>
        <v>0</v>
      </c>
      <c r="AF394" s="204">
        <f t="shared" si="255"/>
        <v>0</v>
      </c>
      <c r="AG394" s="204">
        <f t="shared" si="255"/>
        <v>0</v>
      </c>
      <c r="AH394" s="204">
        <f t="shared" si="255"/>
        <v>0</v>
      </c>
      <c r="AI394" s="922">
        <f t="shared" si="255"/>
        <v>0</v>
      </c>
      <c r="AJ394" s="205">
        <f t="shared" si="255"/>
        <v>0</v>
      </c>
      <c r="AK394" s="973">
        <f>IF($Z394=1,0,IF(AND($Z394=0,AF394&gt;0),1,IF(AND($Z394=0,AH394&gt;0),1,IF(AND($Z394=0,AJ394&gt;0),1,0))))</f>
        <v>0</v>
      </c>
      <c r="AL394" s="973">
        <f t="shared" si="250"/>
        <v>0</v>
      </c>
      <c r="AM394" s="978">
        <f>IF($Z394=0,0,IF(AQ394+AS394+AU394&gt;0,$AA394,0))</f>
        <v>0</v>
      </c>
      <c r="AN394" s="980">
        <f>IF($Z394=0,0,IF(AND(AM394=0,I395&gt;0),$AA394,0))</f>
        <v>0</v>
      </c>
      <c r="AO394" s="969">
        <f>$AA394-AM394-AN394</f>
        <v>0</v>
      </c>
      <c r="AP394" s="204">
        <f t="shared" si="256"/>
        <v>0</v>
      </c>
      <c r="AQ394" s="204">
        <f t="shared" si="256"/>
        <v>0</v>
      </c>
      <c r="AR394" s="204">
        <f t="shared" si="256"/>
        <v>0</v>
      </c>
      <c r="AS394" s="204">
        <f t="shared" si="256"/>
        <v>0</v>
      </c>
      <c r="AT394" s="204">
        <f t="shared" si="256"/>
        <v>0</v>
      </c>
      <c r="AU394" s="205">
        <f t="shared" si="256"/>
        <v>0</v>
      </c>
      <c r="AV394" s="973">
        <f>IF($Z394=1,0,IF(AND($Z394=0,AQ394&gt;0),1,IF(AND($Z394=0,AS394&gt;0),1,IF(AND($Z394=0,AU394&gt;0),1,0))))</f>
        <v>0</v>
      </c>
      <c r="AW394" s="973">
        <f t="shared" si="251"/>
        <v>0</v>
      </c>
      <c r="AX394" s="978">
        <f>IF($Z394=0,0,IF(BB394+BD394+BF394&gt;0,$AA394,0))</f>
        <v>0</v>
      </c>
      <c r="AY394" s="980">
        <f>IF($Z394=0,0,IF(AND(AX394=0,K395&gt;0),$AA394,0))</f>
        <v>0</v>
      </c>
      <c r="AZ394" s="969">
        <f>$AA394-AX394-AY394</f>
        <v>0</v>
      </c>
      <c r="BA394" s="204">
        <f t="shared" si="257"/>
        <v>0</v>
      </c>
      <c r="BB394" s="204">
        <f t="shared" si="257"/>
        <v>0</v>
      </c>
      <c r="BC394" s="204">
        <f t="shared" si="257"/>
        <v>0</v>
      </c>
      <c r="BD394" s="204">
        <f t="shared" si="257"/>
        <v>0</v>
      </c>
      <c r="BE394" s="204">
        <f t="shared" si="257"/>
        <v>0</v>
      </c>
      <c r="BF394" s="205">
        <f t="shared" si="257"/>
        <v>0</v>
      </c>
      <c r="BG394" s="973">
        <f>IF($Z394=1,0,IF(AND($Z394=0,BB394&gt;0),1,IF(AND($Z394=0,BD394&gt;0),1,IF(AND($Z394=0,BF394&gt;0),1,0))))</f>
        <v>0</v>
      </c>
      <c r="BH394" s="973">
        <f t="shared" si="252"/>
        <v>0</v>
      </c>
      <c r="BI394" s="978">
        <f>IF($Z394=0,0,IF(BM394+BO394+BQ394&gt;0,$AA394,0))</f>
        <v>0</v>
      </c>
      <c r="BJ394" s="980">
        <f>IF($Z394=0,0,IF(AND(BI394=0,M395&gt;0),$AA394,0))</f>
        <v>0</v>
      </c>
      <c r="BK394" s="969">
        <f>$AA394-BI394-BJ394</f>
        <v>0</v>
      </c>
      <c r="BL394" s="204">
        <f t="shared" si="258"/>
        <v>0</v>
      </c>
      <c r="BM394" s="204">
        <f t="shared" si="258"/>
        <v>0</v>
      </c>
      <c r="BN394" s="204">
        <f t="shared" si="258"/>
        <v>0</v>
      </c>
      <c r="BO394" s="204">
        <f t="shared" si="258"/>
        <v>0</v>
      </c>
      <c r="BP394" s="204">
        <f t="shared" si="258"/>
        <v>0</v>
      </c>
      <c r="BQ394" s="205">
        <f t="shared" si="258"/>
        <v>0</v>
      </c>
      <c r="BR394" s="973">
        <f>IF($Z394=1,0,IF(AND($Z394=0,BM394&gt;0),1,IF(AND($Z394=0,BO394&gt;0),1,IF(AND($Z394=0,BQ394&gt;0),1,0))))</f>
        <v>0</v>
      </c>
      <c r="BS394" s="973">
        <f t="shared" si="253"/>
        <v>0</v>
      </c>
      <c r="BT394" s="978">
        <f>IF($Z394=0,0,IF(BX394+BZ394+CB394&gt;0,$AA394,0))</f>
        <v>0</v>
      </c>
      <c r="BU394" s="980">
        <f>IF($Z394=0,0,IF(AND(BT394=0,O395&gt;0),$AA394,0))</f>
        <v>0</v>
      </c>
      <c r="BV394" s="969">
        <f>$AA394-BT394-BU394</f>
        <v>0</v>
      </c>
      <c r="BW394" s="204">
        <f t="shared" si="259"/>
        <v>0</v>
      </c>
      <c r="BX394" s="204">
        <f t="shared" si="259"/>
        <v>0</v>
      </c>
      <c r="BY394" s="204">
        <f t="shared" si="259"/>
        <v>0</v>
      </c>
      <c r="BZ394" s="204">
        <f t="shared" si="259"/>
        <v>0</v>
      </c>
      <c r="CA394" s="204">
        <f t="shared" si="259"/>
        <v>0</v>
      </c>
      <c r="CB394" s="205">
        <f t="shared" si="259"/>
        <v>0</v>
      </c>
      <c r="CC394" s="973">
        <f>IF($Z394=1,0,IF(AND($Z394=0,BX394&gt;0),1,IF(AND($Z394=0,BZ394&gt;0),1,IF(AND($Z394=0,CB394&gt;0),1,0))))</f>
        <v>0</v>
      </c>
      <c r="CD394" s="973">
        <f t="shared" si="254"/>
        <v>0</v>
      </c>
      <c r="CE394" s="11"/>
      <c r="CF394" s="11"/>
      <c r="CG394" s="11"/>
      <c r="CH394" s="11"/>
      <c r="CI394" s="11"/>
      <c r="CJ394" s="11"/>
      <c r="CK394" s="11"/>
      <c r="CL394" s="11"/>
      <c r="CM394" s="11"/>
    </row>
    <row r="395" spans="1:91" ht="14.25" customHeight="1">
      <c r="A395" s="950" t="str">
        <f>A394</f>
        <v/>
      </c>
      <c r="B395" s="57"/>
      <c r="C395" s="2051"/>
      <c r="D395" s="2053"/>
      <c r="E395" s="2051"/>
      <c r="F395" s="2772"/>
      <c r="G395" s="1121">
        <f>Import!Q1092</f>
        <v>0</v>
      </c>
      <c r="H395" s="2774"/>
      <c r="I395" s="450"/>
      <c r="J395" s="2775"/>
      <c r="K395" s="450"/>
      <c r="L395" s="2775"/>
      <c r="M395" s="450"/>
      <c r="N395" s="2775"/>
      <c r="O395" s="450"/>
      <c r="P395" s="2775"/>
      <c r="Q395" s="11"/>
      <c r="R395" s="11"/>
      <c r="S395" s="397"/>
      <c r="T395" s="419"/>
      <c r="U395" s="444">
        <f>Import!N1093</f>
        <v>0</v>
      </c>
      <c r="V395" s="11"/>
      <c r="W395" s="306"/>
      <c r="X395" s="306"/>
      <c r="Y395" s="306"/>
      <c r="Z395" s="11"/>
      <c r="AE395" s="204"/>
      <c r="AF395" s="204"/>
      <c r="AG395" s="204"/>
      <c r="AH395" s="204"/>
      <c r="AI395" s="922"/>
      <c r="AJ395" s="205"/>
      <c r="AK395" s="973"/>
      <c r="AL395" s="973">
        <f>AL394</f>
        <v>0</v>
      </c>
      <c r="AP395" s="204"/>
      <c r="AQ395" s="204"/>
      <c r="AR395" s="204"/>
      <c r="AS395" s="204"/>
      <c r="AT395" s="204"/>
      <c r="AU395" s="205"/>
      <c r="AV395" s="973"/>
      <c r="AW395" s="973">
        <f>AW394</f>
        <v>0</v>
      </c>
      <c r="BA395" s="204"/>
      <c r="BB395" s="204"/>
      <c r="BC395" s="204"/>
      <c r="BD395" s="204"/>
      <c r="BE395" s="204"/>
      <c r="BF395" s="205"/>
      <c r="BG395" s="973"/>
      <c r="BH395" s="973">
        <f>BH394</f>
        <v>0</v>
      </c>
      <c r="BL395" s="204"/>
      <c r="BM395" s="204"/>
      <c r="BN395" s="204"/>
      <c r="BO395" s="204"/>
      <c r="BP395" s="204"/>
      <c r="BQ395" s="205"/>
      <c r="BR395" s="973"/>
      <c r="BS395" s="973">
        <f>BS394</f>
        <v>0</v>
      </c>
      <c r="BW395" s="204"/>
      <c r="BX395" s="204"/>
      <c r="BY395" s="204"/>
      <c r="BZ395" s="204"/>
      <c r="CA395" s="204"/>
      <c r="CB395" s="205"/>
      <c r="CC395" s="973"/>
      <c r="CD395" s="973">
        <f>CD394</f>
        <v>0</v>
      </c>
      <c r="CE395" s="11"/>
      <c r="CF395" s="11"/>
      <c r="CG395" s="11"/>
      <c r="CH395" s="11"/>
      <c r="CI395" s="11"/>
      <c r="CJ395" s="11"/>
      <c r="CK395" s="11"/>
      <c r="CL395" s="11"/>
      <c r="CM395" s="11"/>
    </row>
    <row r="396" spans="1:91" ht="24.75" customHeight="1">
      <c r="A396" s="949" t="str">
        <f>IF(E396&gt;0,"Wypełnione","")</f>
        <v/>
      </c>
      <c r="B396" s="57"/>
      <c r="C396" s="2050">
        <f>'Og s3a'!C1105</f>
        <v>0</v>
      </c>
      <c r="D396" s="2052">
        <f>'Og s3a'!E1105</f>
        <v>0</v>
      </c>
      <c r="E396" s="2050">
        <f>'Og s3a'!F1105</f>
        <v>0</v>
      </c>
      <c r="F396" s="2771"/>
      <c r="G396" s="448">
        <f>T396</f>
        <v>0</v>
      </c>
      <c r="H396" s="2773">
        <f>U396</f>
        <v>0</v>
      </c>
      <c r="I396" s="451"/>
      <c r="J396" s="2775"/>
      <c r="K396" s="451"/>
      <c r="L396" s="2775"/>
      <c r="M396" s="451"/>
      <c r="N396" s="2775"/>
      <c r="O396" s="451"/>
      <c r="P396" s="2775"/>
      <c r="Q396" s="11"/>
      <c r="R396" s="11"/>
      <c r="S396" s="396">
        <f>'Og s3a'!G1105</f>
        <v>0</v>
      </c>
      <c r="T396" s="398">
        <f>'Og s3a'!D1105</f>
        <v>0</v>
      </c>
      <c r="U396" s="444">
        <f>Import!N1094</f>
        <v>0</v>
      </c>
      <c r="V396" s="11"/>
      <c r="W396" s="306"/>
      <c r="X396" s="306"/>
      <c r="Y396" s="306"/>
      <c r="Z396" s="970">
        <f>IF(F396=AF$7,1,0)</f>
        <v>0</v>
      </c>
      <c r="AA396" s="970">
        <f>Z396*D396</f>
        <v>0</v>
      </c>
      <c r="AB396" s="978">
        <f>IF($Z396=0,0,IF(AF396+AH396+AJ396&gt;0,$AA396,0))</f>
        <v>0</v>
      </c>
      <c r="AC396" s="980">
        <f>IF($Z396=0,0,IF(AND(AB396=0,G397&gt;0),$AA396,0))</f>
        <v>0</v>
      </c>
      <c r="AD396" s="969">
        <f>AA396-AB396-AC396</f>
        <v>0</v>
      </c>
      <c r="AE396" s="204">
        <f t="shared" si="255"/>
        <v>0</v>
      </c>
      <c r="AF396" s="204">
        <f t="shared" si="255"/>
        <v>0</v>
      </c>
      <c r="AG396" s="204">
        <f t="shared" si="255"/>
        <v>0</v>
      </c>
      <c r="AH396" s="204">
        <f t="shared" si="255"/>
        <v>0</v>
      </c>
      <c r="AI396" s="922">
        <f t="shared" si="255"/>
        <v>0</v>
      </c>
      <c r="AJ396" s="205">
        <f t="shared" si="255"/>
        <v>0</v>
      </c>
      <c r="AK396" s="973">
        <f>IF($Z396=1,0,IF(AND($Z396=0,AF396&gt;0),1,IF(AND($Z396=0,AH396&gt;0),1,IF(AND($Z396=0,AJ396&gt;0),1,0))))</f>
        <v>0</v>
      </c>
      <c r="AL396" s="973">
        <f t="shared" si="250"/>
        <v>0</v>
      </c>
      <c r="AM396" s="978">
        <f>IF($Z396=0,0,IF(AQ396+AS396+AU396&gt;0,$AA396,0))</f>
        <v>0</v>
      </c>
      <c r="AN396" s="980">
        <f>IF($Z396=0,0,IF(AND(AM396=0,I397&gt;0),$AA396,0))</f>
        <v>0</v>
      </c>
      <c r="AO396" s="969">
        <f>$AA396-AM396-AN396</f>
        <v>0</v>
      </c>
      <c r="AP396" s="204">
        <f t="shared" si="256"/>
        <v>0</v>
      </c>
      <c r="AQ396" s="204">
        <f t="shared" si="256"/>
        <v>0</v>
      </c>
      <c r="AR396" s="204">
        <f t="shared" si="256"/>
        <v>0</v>
      </c>
      <c r="AS396" s="204">
        <f t="shared" si="256"/>
        <v>0</v>
      </c>
      <c r="AT396" s="204">
        <f t="shared" si="256"/>
        <v>0</v>
      </c>
      <c r="AU396" s="205">
        <f t="shared" si="256"/>
        <v>0</v>
      </c>
      <c r="AV396" s="973">
        <f>IF($Z396=1,0,IF(AND($Z396=0,AQ396&gt;0),1,IF(AND($Z396=0,AS396&gt;0),1,IF(AND($Z396=0,AU396&gt;0),1,0))))</f>
        <v>0</v>
      </c>
      <c r="AW396" s="973">
        <f t="shared" si="251"/>
        <v>0</v>
      </c>
      <c r="AX396" s="978">
        <f>IF($Z396=0,0,IF(BB396+BD396+BF396&gt;0,$AA396,0))</f>
        <v>0</v>
      </c>
      <c r="AY396" s="980">
        <f>IF($Z396=0,0,IF(AND(AX396=0,K397&gt;0),$AA396,0))</f>
        <v>0</v>
      </c>
      <c r="AZ396" s="969">
        <f>$AA396-AX396-AY396</f>
        <v>0</v>
      </c>
      <c r="BA396" s="204">
        <f t="shared" si="257"/>
        <v>0</v>
      </c>
      <c r="BB396" s="204">
        <f t="shared" si="257"/>
        <v>0</v>
      </c>
      <c r="BC396" s="204">
        <f t="shared" si="257"/>
        <v>0</v>
      </c>
      <c r="BD396" s="204">
        <f t="shared" si="257"/>
        <v>0</v>
      </c>
      <c r="BE396" s="204">
        <f t="shared" si="257"/>
        <v>0</v>
      </c>
      <c r="BF396" s="205">
        <f t="shared" si="257"/>
        <v>0</v>
      </c>
      <c r="BG396" s="973">
        <f>IF($Z396=1,0,IF(AND($Z396=0,BB396&gt;0),1,IF(AND($Z396=0,BD396&gt;0),1,IF(AND($Z396=0,BF396&gt;0),1,0))))</f>
        <v>0</v>
      </c>
      <c r="BH396" s="973">
        <f t="shared" si="252"/>
        <v>0</v>
      </c>
      <c r="BI396" s="978">
        <f>IF($Z396=0,0,IF(BM396+BO396+BQ396&gt;0,$AA396,0))</f>
        <v>0</v>
      </c>
      <c r="BJ396" s="980">
        <f>IF($Z396=0,0,IF(AND(BI396=0,M397&gt;0),$AA396,0))</f>
        <v>0</v>
      </c>
      <c r="BK396" s="969">
        <f>$AA396-BI396-BJ396</f>
        <v>0</v>
      </c>
      <c r="BL396" s="204">
        <f t="shared" si="258"/>
        <v>0</v>
      </c>
      <c r="BM396" s="204">
        <f t="shared" si="258"/>
        <v>0</v>
      </c>
      <c r="BN396" s="204">
        <f t="shared" si="258"/>
        <v>0</v>
      </c>
      <c r="BO396" s="204">
        <f t="shared" si="258"/>
        <v>0</v>
      </c>
      <c r="BP396" s="204">
        <f t="shared" si="258"/>
        <v>0</v>
      </c>
      <c r="BQ396" s="205">
        <f t="shared" si="258"/>
        <v>0</v>
      </c>
      <c r="BR396" s="973">
        <f>IF($Z396=1,0,IF(AND($Z396=0,BM396&gt;0),1,IF(AND($Z396=0,BO396&gt;0),1,IF(AND($Z396=0,BQ396&gt;0),1,0))))</f>
        <v>0</v>
      </c>
      <c r="BS396" s="973">
        <f t="shared" si="253"/>
        <v>0</v>
      </c>
      <c r="BT396" s="978">
        <f>IF($Z396=0,0,IF(BX396+BZ396+CB396&gt;0,$AA396,0))</f>
        <v>0</v>
      </c>
      <c r="BU396" s="980">
        <f>IF($Z396=0,0,IF(AND(BT396=0,O397&gt;0),$AA396,0))</f>
        <v>0</v>
      </c>
      <c r="BV396" s="969">
        <f>$AA396-BT396-BU396</f>
        <v>0</v>
      </c>
      <c r="BW396" s="204">
        <f t="shared" si="259"/>
        <v>0</v>
      </c>
      <c r="BX396" s="204">
        <f t="shared" si="259"/>
        <v>0</v>
      </c>
      <c r="BY396" s="204">
        <f t="shared" si="259"/>
        <v>0</v>
      </c>
      <c r="BZ396" s="204">
        <f t="shared" si="259"/>
        <v>0</v>
      </c>
      <c r="CA396" s="204">
        <f t="shared" si="259"/>
        <v>0</v>
      </c>
      <c r="CB396" s="205">
        <f t="shared" si="259"/>
        <v>0</v>
      </c>
      <c r="CC396" s="973">
        <f>IF($Z396=1,0,IF(AND($Z396=0,BX396&gt;0),1,IF(AND($Z396=0,BZ396&gt;0),1,IF(AND($Z396=0,CB396&gt;0),1,0))))</f>
        <v>0</v>
      </c>
      <c r="CD396" s="973">
        <f t="shared" si="254"/>
        <v>0</v>
      </c>
      <c r="CE396" s="11"/>
      <c r="CF396" s="11"/>
      <c r="CG396" s="11"/>
      <c r="CH396" s="11"/>
      <c r="CI396" s="11"/>
      <c r="CJ396" s="11"/>
      <c r="CK396" s="11"/>
      <c r="CL396" s="11"/>
      <c r="CM396" s="11"/>
    </row>
    <row r="397" spans="1:91" ht="14.25" customHeight="1">
      <c r="A397" s="950" t="str">
        <f>A396</f>
        <v/>
      </c>
      <c r="B397" s="57"/>
      <c r="C397" s="2051"/>
      <c r="D397" s="2053"/>
      <c r="E397" s="2051"/>
      <c r="F397" s="2772"/>
      <c r="G397" s="1121">
        <f>Import!Q1094</f>
        <v>0</v>
      </c>
      <c r="H397" s="2774"/>
      <c r="I397" s="450"/>
      <c r="J397" s="2775"/>
      <c r="K397" s="450"/>
      <c r="L397" s="2775"/>
      <c r="M397" s="450"/>
      <c r="N397" s="2775"/>
      <c r="O397" s="450"/>
      <c r="P397" s="2775"/>
      <c r="Q397" s="11"/>
      <c r="R397" s="11"/>
      <c r="S397" s="397"/>
      <c r="T397" s="419"/>
      <c r="U397" s="444">
        <f>Import!N1095</f>
        <v>0</v>
      </c>
      <c r="V397" s="11"/>
      <c r="W397" s="306"/>
      <c r="X397" s="306"/>
      <c r="Y397" s="306"/>
      <c r="Z397" s="11"/>
      <c r="AE397" s="204"/>
      <c r="AF397" s="204"/>
      <c r="AG397" s="204"/>
      <c r="AH397" s="204"/>
      <c r="AI397" s="922"/>
      <c r="AJ397" s="205"/>
      <c r="AK397" s="973"/>
      <c r="AL397" s="973">
        <f>AL396</f>
        <v>0</v>
      </c>
      <c r="AP397" s="204"/>
      <c r="AQ397" s="204"/>
      <c r="AR397" s="204"/>
      <c r="AS397" s="204"/>
      <c r="AT397" s="204"/>
      <c r="AU397" s="205"/>
      <c r="AV397" s="973"/>
      <c r="AW397" s="973">
        <f>AW396</f>
        <v>0</v>
      </c>
      <c r="BA397" s="204"/>
      <c r="BB397" s="204"/>
      <c r="BC397" s="204"/>
      <c r="BD397" s="204"/>
      <c r="BE397" s="204"/>
      <c r="BF397" s="205"/>
      <c r="BG397" s="973"/>
      <c r="BH397" s="973">
        <f>BH396</f>
        <v>0</v>
      </c>
      <c r="BL397" s="204"/>
      <c r="BM397" s="204"/>
      <c r="BN397" s="204"/>
      <c r="BO397" s="204"/>
      <c r="BP397" s="204"/>
      <c r="BQ397" s="205"/>
      <c r="BR397" s="973"/>
      <c r="BS397" s="973">
        <f>BS396</f>
        <v>0</v>
      </c>
      <c r="BW397" s="204"/>
      <c r="BX397" s="204"/>
      <c r="BY397" s="204"/>
      <c r="BZ397" s="204"/>
      <c r="CA397" s="204"/>
      <c r="CB397" s="205"/>
      <c r="CC397" s="973"/>
      <c r="CD397" s="973">
        <f>CD396</f>
        <v>0</v>
      </c>
      <c r="CE397" s="11"/>
      <c r="CF397" s="11"/>
      <c r="CG397" s="11"/>
      <c r="CH397" s="11"/>
      <c r="CI397" s="11"/>
      <c r="CJ397" s="11"/>
      <c r="CK397" s="11"/>
      <c r="CL397" s="11"/>
      <c r="CM397" s="11"/>
    </row>
    <row r="398" spans="1:91" ht="24.75" customHeight="1">
      <c r="A398" s="949" t="str">
        <f>IF(E398&gt;0,"Wypełnione","")</f>
        <v/>
      </c>
      <c r="B398" s="57"/>
      <c r="C398" s="2050">
        <f>'Og s3a'!C1107</f>
        <v>0</v>
      </c>
      <c r="D398" s="2052">
        <f>'Og s3a'!E1107</f>
        <v>0</v>
      </c>
      <c r="E398" s="2050">
        <f>'Og s3a'!F1107</f>
        <v>0</v>
      </c>
      <c r="F398" s="2771"/>
      <c r="G398" s="448">
        <f>T398</f>
        <v>0</v>
      </c>
      <c r="H398" s="2773">
        <f>U398</f>
        <v>0</v>
      </c>
      <c r="I398" s="451"/>
      <c r="J398" s="2775"/>
      <c r="K398" s="451"/>
      <c r="L398" s="2775"/>
      <c r="M398" s="451"/>
      <c r="N398" s="2775"/>
      <c r="O398" s="451"/>
      <c r="P398" s="2775"/>
      <c r="Q398" s="11"/>
      <c r="R398" s="11"/>
      <c r="S398" s="396">
        <f>'Og s3a'!G1107</f>
        <v>0</v>
      </c>
      <c r="T398" s="398">
        <f>'Og s3a'!D1107</f>
        <v>0</v>
      </c>
      <c r="U398" s="444">
        <f>Import!N1096</f>
        <v>0</v>
      </c>
      <c r="V398" s="11"/>
      <c r="W398" s="306"/>
      <c r="X398" s="306"/>
      <c r="Y398" s="306"/>
      <c r="Z398" s="970">
        <f>IF(F398=AF$7,1,0)</f>
        <v>0</v>
      </c>
      <c r="AA398" s="970">
        <f>Z398*D398</f>
        <v>0</v>
      </c>
      <c r="AB398" s="978">
        <f>IF($Z398=0,0,IF(AF398+AH398+AJ398&gt;0,$AA398,0))</f>
        <v>0</v>
      </c>
      <c r="AC398" s="980">
        <f>IF($Z398=0,0,IF(AND(AB398=0,G399&gt;0),$AA398,0))</f>
        <v>0</v>
      </c>
      <c r="AD398" s="969">
        <f>AA398-AB398-AC398</f>
        <v>0</v>
      </c>
      <c r="AE398" s="204">
        <f t="shared" si="255"/>
        <v>0</v>
      </c>
      <c r="AF398" s="204">
        <f t="shared" si="255"/>
        <v>0</v>
      </c>
      <c r="AG398" s="204">
        <f t="shared" si="255"/>
        <v>0</v>
      </c>
      <c r="AH398" s="204">
        <f t="shared" si="255"/>
        <v>0</v>
      </c>
      <c r="AI398" s="922">
        <f t="shared" si="255"/>
        <v>0</v>
      </c>
      <c r="AJ398" s="205">
        <f t="shared" si="255"/>
        <v>0</v>
      </c>
      <c r="AK398" s="973">
        <f>IF($Z398=1,0,IF(AND($Z398=0,AF398&gt;0),1,IF(AND($Z398=0,AH398&gt;0),1,IF(AND($Z398=0,AJ398&gt;0),1,0))))</f>
        <v>0</v>
      </c>
      <c r="AL398" s="973">
        <f t="shared" si="250"/>
        <v>0</v>
      </c>
      <c r="AM398" s="978">
        <f>IF($Z398=0,0,IF(AQ398+AS398+AU398&gt;0,$AA398,0))</f>
        <v>0</v>
      </c>
      <c r="AN398" s="980">
        <f>IF($Z398=0,0,IF(AND(AM398=0,I399&gt;0),$AA398,0))</f>
        <v>0</v>
      </c>
      <c r="AO398" s="969">
        <f>$AA398-AM398-AN398</f>
        <v>0</v>
      </c>
      <c r="AP398" s="204">
        <f t="shared" si="256"/>
        <v>0</v>
      </c>
      <c r="AQ398" s="204">
        <f t="shared" si="256"/>
        <v>0</v>
      </c>
      <c r="AR398" s="204">
        <f t="shared" si="256"/>
        <v>0</v>
      </c>
      <c r="AS398" s="204">
        <f t="shared" si="256"/>
        <v>0</v>
      </c>
      <c r="AT398" s="204">
        <f t="shared" si="256"/>
        <v>0</v>
      </c>
      <c r="AU398" s="205">
        <f t="shared" si="256"/>
        <v>0</v>
      </c>
      <c r="AV398" s="973">
        <f>IF($Z398=1,0,IF(AND($Z398=0,AQ398&gt;0),1,IF(AND($Z398=0,AS398&gt;0),1,IF(AND($Z398=0,AU398&gt;0),1,0))))</f>
        <v>0</v>
      </c>
      <c r="AW398" s="973">
        <f t="shared" si="251"/>
        <v>0</v>
      </c>
      <c r="AX398" s="978">
        <f>IF($Z398=0,0,IF(BB398+BD398+BF398&gt;0,$AA398,0))</f>
        <v>0</v>
      </c>
      <c r="AY398" s="980">
        <f>IF($Z398=0,0,IF(AND(AX398=0,K399&gt;0),$AA398,0))</f>
        <v>0</v>
      </c>
      <c r="AZ398" s="969">
        <f>$AA398-AX398-AY398</f>
        <v>0</v>
      </c>
      <c r="BA398" s="204">
        <f t="shared" si="257"/>
        <v>0</v>
      </c>
      <c r="BB398" s="204">
        <f t="shared" si="257"/>
        <v>0</v>
      </c>
      <c r="BC398" s="204">
        <f t="shared" si="257"/>
        <v>0</v>
      </c>
      <c r="BD398" s="204">
        <f t="shared" si="257"/>
        <v>0</v>
      </c>
      <c r="BE398" s="204">
        <f t="shared" si="257"/>
        <v>0</v>
      </c>
      <c r="BF398" s="205">
        <f t="shared" si="257"/>
        <v>0</v>
      </c>
      <c r="BG398" s="973">
        <f>IF($Z398=1,0,IF(AND($Z398=0,BB398&gt;0),1,IF(AND($Z398=0,BD398&gt;0),1,IF(AND($Z398=0,BF398&gt;0),1,0))))</f>
        <v>0</v>
      </c>
      <c r="BH398" s="973">
        <f t="shared" si="252"/>
        <v>0</v>
      </c>
      <c r="BI398" s="978">
        <f>IF($Z398=0,0,IF(BM398+BO398+BQ398&gt;0,$AA398,0))</f>
        <v>0</v>
      </c>
      <c r="BJ398" s="980">
        <f>IF($Z398=0,0,IF(AND(BI398=0,M399&gt;0),$AA398,0))</f>
        <v>0</v>
      </c>
      <c r="BK398" s="969">
        <f>$AA398-BI398-BJ398</f>
        <v>0</v>
      </c>
      <c r="BL398" s="204">
        <f t="shared" si="258"/>
        <v>0</v>
      </c>
      <c r="BM398" s="204">
        <f t="shared" si="258"/>
        <v>0</v>
      </c>
      <c r="BN398" s="204">
        <f t="shared" si="258"/>
        <v>0</v>
      </c>
      <c r="BO398" s="204">
        <f t="shared" si="258"/>
        <v>0</v>
      </c>
      <c r="BP398" s="204">
        <f t="shared" si="258"/>
        <v>0</v>
      </c>
      <c r="BQ398" s="205">
        <f t="shared" si="258"/>
        <v>0</v>
      </c>
      <c r="BR398" s="973">
        <f>IF($Z398=1,0,IF(AND($Z398=0,BM398&gt;0),1,IF(AND($Z398=0,BO398&gt;0),1,IF(AND($Z398=0,BQ398&gt;0),1,0))))</f>
        <v>0</v>
      </c>
      <c r="BS398" s="973">
        <f t="shared" si="253"/>
        <v>0</v>
      </c>
      <c r="BT398" s="978">
        <f>IF($Z398=0,0,IF(BX398+BZ398+CB398&gt;0,$AA398,0))</f>
        <v>0</v>
      </c>
      <c r="BU398" s="980">
        <f>IF($Z398=0,0,IF(AND(BT398=0,O399&gt;0),$AA398,0))</f>
        <v>0</v>
      </c>
      <c r="BV398" s="969">
        <f>$AA398-BT398-BU398</f>
        <v>0</v>
      </c>
      <c r="BW398" s="204">
        <f t="shared" si="259"/>
        <v>0</v>
      </c>
      <c r="BX398" s="204">
        <f t="shared" si="259"/>
        <v>0</v>
      </c>
      <c r="BY398" s="204">
        <f t="shared" si="259"/>
        <v>0</v>
      </c>
      <c r="BZ398" s="204">
        <f t="shared" si="259"/>
        <v>0</v>
      </c>
      <c r="CA398" s="204">
        <f t="shared" si="259"/>
        <v>0</v>
      </c>
      <c r="CB398" s="205">
        <f t="shared" si="259"/>
        <v>0</v>
      </c>
      <c r="CC398" s="973">
        <f>IF($Z398=1,0,IF(AND($Z398=0,BX398&gt;0),1,IF(AND($Z398=0,BZ398&gt;0),1,IF(AND($Z398=0,CB398&gt;0),1,0))))</f>
        <v>0</v>
      </c>
      <c r="CD398" s="973">
        <f t="shared" si="254"/>
        <v>0</v>
      </c>
      <c r="CE398" s="11"/>
      <c r="CF398" s="11"/>
      <c r="CG398" s="11"/>
      <c r="CH398" s="11"/>
      <c r="CI398" s="11"/>
      <c r="CJ398" s="11"/>
      <c r="CK398" s="11"/>
      <c r="CL398" s="11"/>
      <c r="CM398" s="11"/>
    </row>
    <row r="399" spans="1:91" ht="14.25" customHeight="1">
      <c r="A399" s="950" t="str">
        <f>A398</f>
        <v/>
      </c>
      <c r="B399" s="57"/>
      <c r="C399" s="2051"/>
      <c r="D399" s="2053"/>
      <c r="E399" s="2051"/>
      <c r="F399" s="2772"/>
      <c r="G399" s="1121">
        <f>Import!Q1096</f>
        <v>0</v>
      </c>
      <c r="H399" s="2774"/>
      <c r="I399" s="450"/>
      <c r="J399" s="2775"/>
      <c r="K399" s="450"/>
      <c r="L399" s="2775"/>
      <c r="M399" s="450"/>
      <c r="N399" s="2775"/>
      <c r="O399" s="450"/>
      <c r="P399" s="2775"/>
      <c r="Q399" s="11"/>
      <c r="R399" s="11"/>
      <c r="S399" s="397"/>
      <c r="T399" s="419"/>
      <c r="U399" s="444">
        <f>Import!N1097</f>
        <v>0</v>
      </c>
      <c r="V399" s="11"/>
      <c r="W399" s="306"/>
      <c r="X399" s="306"/>
      <c r="Y399" s="306"/>
      <c r="Z399" s="11"/>
      <c r="AE399" s="204"/>
      <c r="AF399" s="204"/>
      <c r="AG399" s="204"/>
      <c r="AH399" s="204"/>
      <c r="AI399" s="922"/>
      <c r="AJ399" s="205"/>
      <c r="AK399" s="973"/>
      <c r="AL399" s="973">
        <f>AL398</f>
        <v>0</v>
      </c>
      <c r="AP399" s="204"/>
      <c r="AQ399" s="204"/>
      <c r="AR399" s="204"/>
      <c r="AS399" s="204"/>
      <c r="AT399" s="204"/>
      <c r="AU399" s="205"/>
      <c r="AV399" s="973"/>
      <c r="AW399" s="973">
        <f>AW398</f>
        <v>0</v>
      </c>
      <c r="BA399" s="204"/>
      <c r="BB399" s="204"/>
      <c r="BC399" s="204"/>
      <c r="BD399" s="204"/>
      <c r="BE399" s="204"/>
      <c r="BF399" s="205"/>
      <c r="BG399" s="973"/>
      <c r="BH399" s="973">
        <f>BH398</f>
        <v>0</v>
      </c>
      <c r="BL399" s="204"/>
      <c r="BM399" s="204"/>
      <c r="BN399" s="204"/>
      <c r="BO399" s="204"/>
      <c r="BP399" s="204"/>
      <c r="BQ399" s="205"/>
      <c r="BR399" s="973"/>
      <c r="BS399" s="973">
        <f>BS398</f>
        <v>0</v>
      </c>
      <c r="BW399" s="204"/>
      <c r="BX399" s="204"/>
      <c r="BY399" s="204"/>
      <c r="BZ399" s="204"/>
      <c r="CA399" s="204"/>
      <c r="CB399" s="205"/>
      <c r="CC399" s="973"/>
      <c r="CD399" s="973">
        <f>CD398</f>
        <v>0</v>
      </c>
      <c r="CE399" s="11"/>
      <c r="CF399" s="11"/>
      <c r="CG399" s="11"/>
      <c r="CH399" s="11"/>
      <c r="CI399" s="11"/>
      <c r="CJ399" s="11"/>
      <c r="CK399" s="11"/>
      <c r="CL399" s="11"/>
      <c r="CM399" s="11"/>
    </row>
    <row r="400" spans="1:91" ht="24.75" customHeight="1">
      <c r="A400" s="949" t="str">
        <f>IF(E400&gt;0,"Wypełnione","")</f>
        <v/>
      </c>
      <c r="B400" s="57"/>
      <c r="C400" s="2050">
        <f>'Og s3a'!C1109</f>
        <v>0</v>
      </c>
      <c r="D400" s="2052">
        <f>'Og s3a'!E1109</f>
        <v>0</v>
      </c>
      <c r="E400" s="2050">
        <f>'Og s3a'!F1109</f>
        <v>0</v>
      </c>
      <c r="F400" s="2771"/>
      <c r="G400" s="448">
        <f>T400</f>
        <v>0</v>
      </c>
      <c r="H400" s="2773">
        <f>U400</f>
        <v>0</v>
      </c>
      <c r="I400" s="451"/>
      <c r="J400" s="2775"/>
      <c r="K400" s="451"/>
      <c r="L400" s="2775"/>
      <c r="M400" s="451"/>
      <c r="N400" s="2775"/>
      <c r="O400" s="451"/>
      <c r="P400" s="2775"/>
      <c r="Q400" s="11"/>
      <c r="R400" s="11"/>
      <c r="S400" s="396">
        <f>'Og s3a'!G1109</f>
        <v>0</v>
      </c>
      <c r="T400" s="398">
        <f>'Og s3a'!D1109</f>
        <v>0</v>
      </c>
      <c r="U400" s="444">
        <f>Import!N1098</f>
        <v>0</v>
      </c>
      <c r="V400" s="11"/>
      <c r="W400" s="306"/>
      <c r="X400" s="306"/>
      <c r="Y400" s="306"/>
      <c r="Z400" s="970">
        <f>IF(F400=AF$7,1,0)</f>
        <v>0</v>
      </c>
      <c r="AA400" s="970">
        <f>Z400*D400</f>
        <v>0</v>
      </c>
      <c r="AB400" s="978">
        <f>IF($Z400=0,0,IF(AF400+AH400+AJ400&gt;0,$AA400,0))</f>
        <v>0</v>
      </c>
      <c r="AC400" s="980">
        <f>IF($Z400=0,0,IF(AND(AB400=0,G401&gt;0),$AA400,0))</f>
        <v>0</v>
      </c>
      <c r="AD400" s="969">
        <f>AA400-AB400-AC400</f>
        <v>0</v>
      </c>
      <c r="AE400" s="204">
        <f t="shared" si="255"/>
        <v>0</v>
      </c>
      <c r="AF400" s="204">
        <f t="shared" si="255"/>
        <v>0</v>
      </c>
      <c r="AG400" s="204">
        <f t="shared" si="255"/>
        <v>0</v>
      </c>
      <c r="AH400" s="204">
        <f t="shared" si="255"/>
        <v>0</v>
      </c>
      <c r="AI400" s="922">
        <f t="shared" si="255"/>
        <v>0</v>
      </c>
      <c r="AJ400" s="205">
        <f t="shared" si="255"/>
        <v>0</v>
      </c>
      <c r="AK400" s="973">
        <f>IF($Z400=1,0,IF(AND($Z400=0,AF400&gt;0),1,IF(AND($Z400=0,AH400&gt;0),1,IF(AND($Z400=0,AJ400&gt;0),1,0))))</f>
        <v>0</v>
      </c>
      <c r="AL400" s="973">
        <f t="shared" ref="AL400:AL462" si="260">IF($Z400=0,0,IF(AND($Z400=1,AE400&gt;0),1,IF(AND($Z400=1,AG400&gt;0),1,IF(AND($Z400=1,AI400&gt;0),1,0))))</f>
        <v>0</v>
      </c>
      <c r="AM400" s="978">
        <f>IF($Z400=0,0,IF(AQ400+AS400+AU400&gt;0,$AA400,0))</f>
        <v>0</v>
      </c>
      <c r="AN400" s="980">
        <f>IF($Z400=0,0,IF(AND(AM400=0,I401&gt;0),$AA400,0))</f>
        <v>0</v>
      </c>
      <c r="AO400" s="969">
        <f>$AA400-AM400-AN400</f>
        <v>0</v>
      </c>
      <c r="AP400" s="204">
        <f t="shared" si="256"/>
        <v>0</v>
      </c>
      <c r="AQ400" s="204">
        <f t="shared" si="256"/>
        <v>0</v>
      </c>
      <c r="AR400" s="204">
        <f t="shared" si="256"/>
        <v>0</v>
      </c>
      <c r="AS400" s="204">
        <f t="shared" si="256"/>
        <v>0</v>
      </c>
      <c r="AT400" s="204">
        <f t="shared" si="256"/>
        <v>0</v>
      </c>
      <c r="AU400" s="205">
        <f t="shared" si="256"/>
        <v>0</v>
      </c>
      <c r="AV400" s="973">
        <f>IF($Z400=1,0,IF(AND($Z400=0,AQ400&gt;0),1,IF(AND($Z400=0,AS400&gt;0),1,IF(AND($Z400=0,AU400&gt;0),1,0))))</f>
        <v>0</v>
      </c>
      <c r="AW400" s="973">
        <f t="shared" ref="AW400:AW462" si="261">IF($Z400=0,0,IF(AND($Z400=1,AP400&gt;0),1,IF(AND($Z400=1,AR400&gt;0),1,IF(AND($Z400=1,AT400&gt;0),1,0))))</f>
        <v>0</v>
      </c>
      <c r="AX400" s="978">
        <f>IF($Z400=0,0,IF(BB400+BD400+BF400&gt;0,$AA400,0))</f>
        <v>0</v>
      </c>
      <c r="AY400" s="980">
        <f>IF($Z400=0,0,IF(AND(AX400=0,K401&gt;0),$AA400,0))</f>
        <v>0</v>
      </c>
      <c r="AZ400" s="969">
        <f>$AA400-AX400-AY400</f>
        <v>0</v>
      </c>
      <c r="BA400" s="204">
        <f t="shared" si="257"/>
        <v>0</v>
      </c>
      <c r="BB400" s="204">
        <f t="shared" si="257"/>
        <v>0</v>
      </c>
      <c r="BC400" s="204">
        <f t="shared" si="257"/>
        <v>0</v>
      </c>
      <c r="BD400" s="204">
        <f t="shared" si="257"/>
        <v>0</v>
      </c>
      <c r="BE400" s="204">
        <f t="shared" si="257"/>
        <v>0</v>
      </c>
      <c r="BF400" s="205">
        <f t="shared" si="257"/>
        <v>0</v>
      </c>
      <c r="BG400" s="973">
        <f>IF($Z400=1,0,IF(AND($Z400=0,BB400&gt;0),1,IF(AND($Z400=0,BD400&gt;0),1,IF(AND($Z400=0,BF400&gt;0),1,0))))</f>
        <v>0</v>
      </c>
      <c r="BH400" s="973">
        <f t="shared" ref="BH400:BH462" si="262">IF($Z400=0,0,IF(AND($Z400=1,BA400&gt;0),1,IF(AND($Z400=1,BC400&gt;0),1,IF(AND($Z400=1,BE400&gt;0),1,0))))</f>
        <v>0</v>
      </c>
      <c r="BI400" s="978">
        <f>IF($Z400=0,0,IF(BM400+BO400+BQ400&gt;0,$AA400,0))</f>
        <v>0</v>
      </c>
      <c r="BJ400" s="980">
        <f>IF($Z400=0,0,IF(AND(BI400=0,M401&gt;0),$AA400,0))</f>
        <v>0</v>
      </c>
      <c r="BK400" s="969">
        <f>$AA400-BI400-BJ400</f>
        <v>0</v>
      </c>
      <c r="BL400" s="204">
        <f t="shared" si="258"/>
        <v>0</v>
      </c>
      <c r="BM400" s="204">
        <f t="shared" si="258"/>
        <v>0</v>
      </c>
      <c r="BN400" s="204">
        <f t="shared" si="258"/>
        <v>0</v>
      </c>
      <c r="BO400" s="204">
        <f t="shared" si="258"/>
        <v>0</v>
      </c>
      <c r="BP400" s="204">
        <f t="shared" si="258"/>
        <v>0</v>
      </c>
      <c r="BQ400" s="205">
        <f t="shared" si="258"/>
        <v>0</v>
      </c>
      <c r="BR400" s="973">
        <f>IF($Z400=1,0,IF(AND($Z400=0,BM400&gt;0),1,IF(AND($Z400=0,BO400&gt;0),1,IF(AND($Z400=0,BQ400&gt;0),1,0))))</f>
        <v>0</v>
      </c>
      <c r="BS400" s="973">
        <f t="shared" ref="BS400:BS462" si="263">IF($Z400=0,0,IF(AND($Z400=1,BL400&gt;0),1,IF(AND($Z400=1,BN400&gt;0),1,IF(AND($Z400=1,BP400&gt;0),1,0))))</f>
        <v>0</v>
      </c>
      <c r="BT400" s="978">
        <f>IF($Z400=0,0,IF(BX400+BZ400+CB400&gt;0,$AA400,0))</f>
        <v>0</v>
      </c>
      <c r="BU400" s="980">
        <f>IF($Z400=0,0,IF(AND(BT400=0,O401&gt;0),$AA400,0))</f>
        <v>0</v>
      </c>
      <c r="BV400" s="969">
        <f>$AA400-BT400-BU400</f>
        <v>0</v>
      </c>
      <c r="BW400" s="204">
        <f t="shared" si="259"/>
        <v>0</v>
      </c>
      <c r="BX400" s="204">
        <f t="shared" si="259"/>
        <v>0</v>
      </c>
      <c r="BY400" s="204">
        <f t="shared" si="259"/>
        <v>0</v>
      </c>
      <c r="BZ400" s="204">
        <f t="shared" si="259"/>
        <v>0</v>
      </c>
      <c r="CA400" s="204">
        <f t="shared" si="259"/>
        <v>0</v>
      </c>
      <c r="CB400" s="205">
        <f t="shared" si="259"/>
        <v>0</v>
      </c>
      <c r="CC400" s="973">
        <f>IF($Z400=1,0,IF(AND($Z400=0,BX400&gt;0),1,IF(AND($Z400=0,BZ400&gt;0),1,IF(AND($Z400=0,CB400&gt;0),1,0))))</f>
        <v>0</v>
      </c>
      <c r="CD400" s="973">
        <f t="shared" ref="CD400:CD462" si="264">IF($Z400=0,0,IF(AND($Z400=1,BW400&gt;0),1,IF(AND($Z400=1,BY400&gt;0),1,IF(AND($Z400=1,CA400&gt;0),1,0))))</f>
        <v>0</v>
      </c>
      <c r="CE400" s="11"/>
      <c r="CF400" s="11"/>
      <c r="CG400" s="11"/>
      <c r="CH400" s="11"/>
      <c r="CI400" s="11"/>
      <c r="CJ400" s="11"/>
      <c r="CK400" s="11"/>
      <c r="CL400" s="11"/>
      <c r="CM400" s="11"/>
    </row>
    <row r="401" spans="1:91" ht="14.25" customHeight="1">
      <c r="A401" s="950" t="str">
        <f>A400</f>
        <v/>
      </c>
      <c r="B401" s="57"/>
      <c r="C401" s="2051"/>
      <c r="D401" s="2053"/>
      <c r="E401" s="2051"/>
      <c r="F401" s="2772"/>
      <c r="G401" s="1121">
        <f>Import!Q1098</f>
        <v>0</v>
      </c>
      <c r="H401" s="2774"/>
      <c r="I401" s="450"/>
      <c r="J401" s="2775"/>
      <c r="K401" s="450"/>
      <c r="L401" s="2775"/>
      <c r="M401" s="450"/>
      <c r="N401" s="2775"/>
      <c r="O401" s="450"/>
      <c r="P401" s="2775"/>
      <c r="Q401" s="11"/>
      <c r="R401" s="11"/>
      <c r="S401" s="397"/>
      <c r="T401" s="419"/>
      <c r="U401" s="444">
        <f>Import!N1099</f>
        <v>0</v>
      </c>
      <c r="V401" s="11"/>
      <c r="W401" s="306"/>
      <c r="X401" s="306"/>
      <c r="Y401" s="306"/>
      <c r="Z401" s="11"/>
      <c r="AE401" s="204"/>
      <c r="AF401" s="204"/>
      <c r="AG401" s="204"/>
      <c r="AH401" s="204"/>
      <c r="AI401" s="922"/>
      <c r="AJ401" s="205"/>
      <c r="AK401" s="973"/>
      <c r="AL401" s="973">
        <f>AL400</f>
        <v>0</v>
      </c>
      <c r="AP401" s="204"/>
      <c r="AQ401" s="204"/>
      <c r="AR401" s="204"/>
      <c r="AS401" s="204"/>
      <c r="AT401" s="204"/>
      <c r="AU401" s="205"/>
      <c r="AV401" s="973"/>
      <c r="AW401" s="973">
        <f>AW400</f>
        <v>0</v>
      </c>
      <c r="BA401" s="204"/>
      <c r="BB401" s="204"/>
      <c r="BC401" s="204"/>
      <c r="BD401" s="204"/>
      <c r="BE401" s="204"/>
      <c r="BF401" s="205"/>
      <c r="BG401" s="973"/>
      <c r="BH401" s="973">
        <f>BH400</f>
        <v>0</v>
      </c>
      <c r="BL401" s="204"/>
      <c r="BM401" s="204"/>
      <c r="BN401" s="204"/>
      <c r="BO401" s="204"/>
      <c r="BP401" s="204"/>
      <c r="BQ401" s="205"/>
      <c r="BR401" s="973"/>
      <c r="BS401" s="973">
        <f>BS400</f>
        <v>0</v>
      </c>
      <c r="BW401" s="204"/>
      <c r="BX401" s="204"/>
      <c r="BY401" s="204"/>
      <c r="BZ401" s="204"/>
      <c r="CA401" s="204"/>
      <c r="CB401" s="205"/>
      <c r="CC401" s="973"/>
      <c r="CD401" s="973">
        <f>CD400</f>
        <v>0</v>
      </c>
      <c r="CE401" s="11"/>
      <c r="CF401" s="11"/>
      <c r="CG401" s="11"/>
      <c r="CH401" s="11"/>
      <c r="CI401" s="11"/>
      <c r="CJ401" s="11"/>
      <c r="CK401" s="11"/>
      <c r="CL401" s="11"/>
      <c r="CM401" s="11"/>
    </row>
    <row r="402" spans="1:91" ht="24.75" customHeight="1">
      <c r="A402" s="949" t="str">
        <f>IF(E402&gt;0,"Wypełnione","")</f>
        <v/>
      </c>
      <c r="B402" s="57"/>
      <c r="C402" s="2050">
        <f>'Og s3a'!C1111</f>
        <v>0</v>
      </c>
      <c r="D402" s="2052">
        <f>'Og s3a'!E1111</f>
        <v>0</v>
      </c>
      <c r="E402" s="2050">
        <f>'Og s3a'!F1111</f>
        <v>0</v>
      </c>
      <c r="F402" s="2771"/>
      <c r="G402" s="448">
        <f>T402</f>
        <v>0</v>
      </c>
      <c r="H402" s="2773">
        <f>U402</f>
        <v>0</v>
      </c>
      <c r="I402" s="451"/>
      <c r="J402" s="2775"/>
      <c r="K402" s="451"/>
      <c r="L402" s="2775"/>
      <c r="M402" s="451"/>
      <c r="N402" s="2775"/>
      <c r="O402" s="451"/>
      <c r="P402" s="2775"/>
      <c r="Q402" s="11"/>
      <c r="R402" s="11"/>
      <c r="S402" s="396">
        <f>'Og s3a'!G1111</f>
        <v>0</v>
      </c>
      <c r="T402" s="398">
        <f>'Og s3a'!D1111</f>
        <v>0</v>
      </c>
      <c r="U402" s="444">
        <f>Import!N1100</f>
        <v>0</v>
      </c>
      <c r="V402" s="11"/>
      <c r="W402" s="306"/>
      <c r="X402" s="306"/>
      <c r="Y402" s="306"/>
      <c r="Z402" s="970">
        <f>IF(F402=AF$7,1,0)</f>
        <v>0</v>
      </c>
      <c r="AA402" s="970">
        <f>Z402*D402</f>
        <v>0</v>
      </c>
      <c r="AB402" s="978">
        <f>IF($Z402=0,0,IF(AF402+AH402+AJ402&gt;0,$AA402,0))</f>
        <v>0</v>
      </c>
      <c r="AC402" s="980">
        <f>IF($Z402=0,0,IF(AND(AB402=0,G403&gt;0),$AA402,0))</f>
        <v>0</v>
      </c>
      <c r="AD402" s="969">
        <f>AA402-AB402-AC402</f>
        <v>0</v>
      </c>
      <c r="AE402" s="204">
        <f t="shared" si="255"/>
        <v>0</v>
      </c>
      <c r="AF402" s="204">
        <f t="shared" si="255"/>
        <v>0</v>
      </c>
      <c r="AG402" s="204">
        <f t="shared" si="255"/>
        <v>0</v>
      </c>
      <c r="AH402" s="204">
        <f t="shared" si="255"/>
        <v>0</v>
      </c>
      <c r="AI402" s="922">
        <f t="shared" si="255"/>
        <v>0</v>
      </c>
      <c r="AJ402" s="205">
        <f t="shared" si="255"/>
        <v>0</v>
      </c>
      <c r="AK402" s="973">
        <f>IF($Z402=1,0,IF(AND($Z402=0,AF402&gt;0),1,IF(AND($Z402=0,AH402&gt;0),1,IF(AND($Z402=0,AJ402&gt;0),1,0))))</f>
        <v>0</v>
      </c>
      <c r="AL402" s="973">
        <f t="shared" si="260"/>
        <v>0</v>
      </c>
      <c r="AM402" s="978">
        <f>IF($Z402=0,0,IF(AQ402+AS402+AU402&gt;0,$AA402,0))</f>
        <v>0</v>
      </c>
      <c r="AN402" s="980">
        <f>IF($Z402=0,0,IF(AND(AM402=0,I403&gt;0),$AA402,0))</f>
        <v>0</v>
      </c>
      <c r="AO402" s="969">
        <f>$AA402-AM402-AN402</f>
        <v>0</v>
      </c>
      <c r="AP402" s="204">
        <f t="shared" si="256"/>
        <v>0</v>
      </c>
      <c r="AQ402" s="204">
        <f t="shared" si="256"/>
        <v>0</v>
      </c>
      <c r="AR402" s="204">
        <f t="shared" si="256"/>
        <v>0</v>
      </c>
      <c r="AS402" s="204">
        <f t="shared" si="256"/>
        <v>0</v>
      </c>
      <c r="AT402" s="204">
        <f t="shared" si="256"/>
        <v>0</v>
      </c>
      <c r="AU402" s="205">
        <f t="shared" si="256"/>
        <v>0</v>
      </c>
      <c r="AV402" s="973">
        <f>IF($Z402=1,0,IF(AND($Z402=0,AQ402&gt;0),1,IF(AND($Z402=0,AS402&gt;0),1,IF(AND($Z402=0,AU402&gt;0),1,0))))</f>
        <v>0</v>
      </c>
      <c r="AW402" s="973">
        <f t="shared" si="261"/>
        <v>0</v>
      </c>
      <c r="AX402" s="978">
        <f>IF($Z402=0,0,IF(BB402+BD402+BF402&gt;0,$AA402,0))</f>
        <v>0</v>
      </c>
      <c r="AY402" s="980">
        <f>IF($Z402=0,0,IF(AND(AX402=0,K403&gt;0),$AA402,0))</f>
        <v>0</v>
      </c>
      <c r="AZ402" s="969">
        <f>$AA402-AX402-AY402</f>
        <v>0</v>
      </c>
      <c r="BA402" s="204">
        <f t="shared" si="257"/>
        <v>0</v>
      </c>
      <c r="BB402" s="204">
        <f t="shared" si="257"/>
        <v>0</v>
      </c>
      <c r="BC402" s="204">
        <f t="shared" si="257"/>
        <v>0</v>
      </c>
      <c r="BD402" s="204">
        <f t="shared" si="257"/>
        <v>0</v>
      </c>
      <c r="BE402" s="204">
        <f t="shared" si="257"/>
        <v>0</v>
      </c>
      <c r="BF402" s="205">
        <f t="shared" si="257"/>
        <v>0</v>
      </c>
      <c r="BG402" s="973">
        <f>IF($Z402=1,0,IF(AND($Z402=0,BB402&gt;0),1,IF(AND($Z402=0,BD402&gt;0),1,IF(AND($Z402=0,BF402&gt;0),1,0))))</f>
        <v>0</v>
      </c>
      <c r="BH402" s="973">
        <f t="shared" si="262"/>
        <v>0</v>
      </c>
      <c r="BI402" s="978">
        <f>IF($Z402=0,0,IF(BM402+BO402+BQ402&gt;0,$AA402,0))</f>
        <v>0</v>
      </c>
      <c r="BJ402" s="980">
        <f>IF($Z402=0,0,IF(AND(BI402=0,M403&gt;0),$AA402,0))</f>
        <v>0</v>
      </c>
      <c r="BK402" s="969">
        <f>$AA402-BI402-BJ402</f>
        <v>0</v>
      </c>
      <c r="BL402" s="204">
        <f t="shared" si="258"/>
        <v>0</v>
      </c>
      <c r="BM402" s="204">
        <f t="shared" si="258"/>
        <v>0</v>
      </c>
      <c r="BN402" s="204">
        <f t="shared" si="258"/>
        <v>0</v>
      </c>
      <c r="BO402" s="204">
        <f t="shared" si="258"/>
        <v>0</v>
      </c>
      <c r="BP402" s="204">
        <f t="shared" si="258"/>
        <v>0</v>
      </c>
      <c r="BQ402" s="205">
        <f t="shared" si="258"/>
        <v>0</v>
      </c>
      <c r="BR402" s="973">
        <f>IF($Z402=1,0,IF(AND($Z402=0,BM402&gt;0),1,IF(AND($Z402=0,BO402&gt;0),1,IF(AND($Z402=0,BQ402&gt;0),1,0))))</f>
        <v>0</v>
      </c>
      <c r="BS402" s="973">
        <f t="shared" si="263"/>
        <v>0</v>
      </c>
      <c r="BT402" s="978">
        <f>IF($Z402=0,0,IF(BX402+BZ402+CB402&gt;0,$AA402,0))</f>
        <v>0</v>
      </c>
      <c r="BU402" s="980">
        <f>IF($Z402=0,0,IF(AND(BT402=0,O403&gt;0),$AA402,0))</f>
        <v>0</v>
      </c>
      <c r="BV402" s="969">
        <f>$AA402-BT402-BU402</f>
        <v>0</v>
      </c>
      <c r="BW402" s="204">
        <f t="shared" si="259"/>
        <v>0</v>
      </c>
      <c r="BX402" s="204">
        <f t="shared" si="259"/>
        <v>0</v>
      </c>
      <c r="BY402" s="204">
        <f t="shared" si="259"/>
        <v>0</v>
      </c>
      <c r="BZ402" s="204">
        <f t="shared" si="259"/>
        <v>0</v>
      </c>
      <c r="CA402" s="204">
        <f t="shared" si="259"/>
        <v>0</v>
      </c>
      <c r="CB402" s="205">
        <f t="shared" si="259"/>
        <v>0</v>
      </c>
      <c r="CC402" s="973">
        <f>IF($Z402=1,0,IF(AND($Z402=0,BX402&gt;0),1,IF(AND($Z402=0,BZ402&gt;0),1,IF(AND($Z402=0,CB402&gt;0),1,0))))</f>
        <v>0</v>
      </c>
      <c r="CD402" s="973">
        <f t="shared" si="264"/>
        <v>0</v>
      </c>
      <c r="CE402" s="11"/>
      <c r="CF402" s="11"/>
      <c r="CG402" s="11"/>
      <c r="CH402" s="11"/>
      <c r="CI402" s="11"/>
      <c r="CJ402" s="11"/>
      <c r="CK402" s="11"/>
      <c r="CL402" s="11"/>
      <c r="CM402" s="11"/>
    </row>
    <row r="403" spans="1:91" ht="14.25" customHeight="1">
      <c r="A403" s="950" t="str">
        <f>A402</f>
        <v/>
      </c>
      <c r="B403" s="57"/>
      <c r="C403" s="2051"/>
      <c r="D403" s="2053"/>
      <c r="E403" s="2051"/>
      <c r="F403" s="2772"/>
      <c r="G403" s="1121">
        <f>Import!Q1100</f>
        <v>0</v>
      </c>
      <c r="H403" s="2774"/>
      <c r="I403" s="450"/>
      <c r="J403" s="2775"/>
      <c r="K403" s="450"/>
      <c r="L403" s="2775"/>
      <c r="M403" s="450"/>
      <c r="N403" s="2775"/>
      <c r="O403" s="450"/>
      <c r="P403" s="2775"/>
      <c r="Q403" s="11"/>
      <c r="R403" s="11"/>
      <c r="S403" s="397"/>
      <c r="T403" s="419"/>
      <c r="U403" s="444">
        <f>Import!N1101</f>
        <v>0</v>
      </c>
      <c r="V403" s="11"/>
      <c r="W403" s="306"/>
      <c r="X403" s="306"/>
      <c r="Y403" s="306"/>
      <c r="Z403" s="11"/>
      <c r="AE403" s="204"/>
      <c r="AF403" s="204"/>
      <c r="AG403" s="204"/>
      <c r="AH403" s="204"/>
      <c r="AI403" s="922"/>
      <c r="AJ403" s="205"/>
      <c r="AK403" s="973"/>
      <c r="AL403" s="973">
        <f>AL402</f>
        <v>0</v>
      </c>
      <c r="AP403" s="204"/>
      <c r="AQ403" s="204"/>
      <c r="AR403" s="204"/>
      <c r="AS403" s="204"/>
      <c r="AT403" s="204"/>
      <c r="AU403" s="205"/>
      <c r="AV403" s="973"/>
      <c r="AW403" s="973">
        <f>AW402</f>
        <v>0</v>
      </c>
      <c r="BA403" s="204"/>
      <c r="BB403" s="204"/>
      <c r="BC403" s="204"/>
      <c r="BD403" s="204"/>
      <c r="BE403" s="204"/>
      <c r="BF403" s="205"/>
      <c r="BG403" s="973"/>
      <c r="BH403" s="973">
        <f>BH402</f>
        <v>0</v>
      </c>
      <c r="BL403" s="204"/>
      <c r="BM403" s="204"/>
      <c r="BN403" s="204"/>
      <c r="BO403" s="204"/>
      <c r="BP403" s="204"/>
      <c r="BQ403" s="205"/>
      <c r="BR403" s="973"/>
      <c r="BS403" s="973">
        <f>BS402</f>
        <v>0</v>
      </c>
      <c r="BW403" s="204"/>
      <c r="BX403" s="204"/>
      <c r="BY403" s="204"/>
      <c r="BZ403" s="204"/>
      <c r="CA403" s="204"/>
      <c r="CB403" s="205"/>
      <c r="CC403" s="973"/>
      <c r="CD403" s="973">
        <f>CD402</f>
        <v>0</v>
      </c>
      <c r="CE403" s="11"/>
      <c r="CF403" s="11"/>
      <c r="CG403" s="11"/>
      <c r="CH403" s="11"/>
      <c r="CI403" s="11"/>
      <c r="CJ403" s="11"/>
      <c r="CK403" s="11"/>
      <c r="CL403" s="11"/>
      <c r="CM403" s="11"/>
    </row>
    <row r="404" spans="1:91" ht="24.75" customHeight="1">
      <c r="A404" s="949" t="str">
        <f>IF(E404&gt;0,"Wypełnione","")</f>
        <v/>
      </c>
      <c r="B404" s="57"/>
      <c r="C404" s="2050">
        <f>'Og s3a'!C1113</f>
        <v>0</v>
      </c>
      <c r="D404" s="2052">
        <f>'Og s3a'!E1113</f>
        <v>0</v>
      </c>
      <c r="E404" s="2050">
        <f>'Og s3a'!F1113</f>
        <v>0</v>
      </c>
      <c r="F404" s="2771"/>
      <c r="G404" s="448">
        <f>T404</f>
        <v>0</v>
      </c>
      <c r="H404" s="2773">
        <f>U404</f>
        <v>0</v>
      </c>
      <c r="I404" s="451"/>
      <c r="J404" s="2775"/>
      <c r="K404" s="451"/>
      <c r="L404" s="2775"/>
      <c r="M404" s="451"/>
      <c r="N404" s="2775"/>
      <c r="O404" s="451"/>
      <c r="P404" s="2775"/>
      <c r="Q404" s="11"/>
      <c r="R404" s="11"/>
      <c r="S404" s="396">
        <f>'Og s3a'!G1113</f>
        <v>0</v>
      </c>
      <c r="T404" s="398">
        <f>'Og s3a'!D1113</f>
        <v>0</v>
      </c>
      <c r="U404" s="444">
        <f>Import!N1102</f>
        <v>0</v>
      </c>
      <c r="V404" s="11"/>
      <c r="W404" s="306"/>
      <c r="X404" s="306"/>
      <c r="Y404" s="306"/>
      <c r="Z404" s="970">
        <f>IF(F404=AF$7,1,0)</f>
        <v>0</v>
      </c>
      <c r="AA404" s="970">
        <f>Z404*D404</f>
        <v>0</v>
      </c>
      <c r="AB404" s="978">
        <f>IF($Z404=0,0,IF(AF404+AH404+AJ404&gt;0,$AA404,0))</f>
        <v>0</v>
      </c>
      <c r="AC404" s="980">
        <f>IF($Z404=0,0,IF(AND(AB404=0,G405&gt;0),$AA404,0))</f>
        <v>0</v>
      </c>
      <c r="AD404" s="969">
        <f>AA404-AB404-AC404</f>
        <v>0</v>
      </c>
      <c r="AE404" s="204">
        <f t="shared" si="255"/>
        <v>0</v>
      </c>
      <c r="AF404" s="204">
        <f t="shared" si="255"/>
        <v>0</v>
      </c>
      <c r="AG404" s="204">
        <f t="shared" si="255"/>
        <v>0</v>
      </c>
      <c r="AH404" s="204">
        <f t="shared" si="255"/>
        <v>0</v>
      </c>
      <c r="AI404" s="922">
        <f t="shared" si="255"/>
        <v>0</v>
      </c>
      <c r="AJ404" s="205">
        <f t="shared" si="255"/>
        <v>0</v>
      </c>
      <c r="AK404" s="973">
        <f>IF($Z404=1,0,IF(AND($Z404=0,AF404&gt;0),1,IF(AND($Z404=0,AH404&gt;0),1,IF(AND($Z404=0,AJ404&gt;0),1,0))))</f>
        <v>0</v>
      </c>
      <c r="AL404" s="973">
        <f t="shared" si="260"/>
        <v>0</v>
      </c>
      <c r="AM404" s="978">
        <f>IF($Z404=0,0,IF(AQ404+AS404+AU404&gt;0,$AA404,0))</f>
        <v>0</v>
      </c>
      <c r="AN404" s="980">
        <f>IF($Z404=0,0,IF(AND(AM404=0,I405&gt;0),$AA404,0))</f>
        <v>0</v>
      </c>
      <c r="AO404" s="969">
        <f>$AA404-AM404-AN404</f>
        <v>0</v>
      </c>
      <c r="AP404" s="204">
        <f t="shared" si="256"/>
        <v>0</v>
      </c>
      <c r="AQ404" s="204">
        <f t="shared" si="256"/>
        <v>0</v>
      </c>
      <c r="AR404" s="204">
        <f t="shared" si="256"/>
        <v>0</v>
      </c>
      <c r="AS404" s="204">
        <f t="shared" si="256"/>
        <v>0</v>
      </c>
      <c r="AT404" s="204">
        <f t="shared" si="256"/>
        <v>0</v>
      </c>
      <c r="AU404" s="205">
        <f t="shared" si="256"/>
        <v>0</v>
      </c>
      <c r="AV404" s="973">
        <f>IF($Z404=1,0,IF(AND($Z404=0,AQ404&gt;0),1,IF(AND($Z404=0,AS404&gt;0),1,IF(AND($Z404=0,AU404&gt;0),1,0))))</f>
        <v>0</v>
      </c>
      <c r="AW404" s="973">
        <f t="shared" si="261"/>
        <v>0</v>
      </c>
      <c r="AX404" s="978">
        <f>IF($Z404=0,0,IF(BB404+BD404+BF404&gt;0,$AA404,0))</f>
        <v>0</v>
      </c>
      <c r="AY404" s="980">
        <f>IF($Z404=0,0,IF(AND(AX404=0,K405&gt;0),$AA404,0))</f>
        <v>0</v>
      </c>
      <c r="AZ404" s="969">
        <f>$AA404-AX404-AY404</f>
        <v>0</v>
      </c>
      <c r="BA404" s="204">
        <f t="shared" si="257"/>
        <v>0</v>
      </c>
      <c r="BB404" s="204">
        <f t="shared" si="257"/>
        <v>0</v>
      </c>
      <c r="BC404" s="204">
        <f t="shared" si="257"/>
        <v>0</v>
      </c>
      <c r="BD404" s="204">
        <f t="shared" si="257"/>
        <v>0</v>
      </c>
      <c r="BE404" s="204">
        <f t="shared" si="257"/>
        <v>0</v>
      </c>
      <c r="BF404" s="205">
        <f t="shared" si="257"/>
        <v>0</v>
      </c>
      <c r="BG404" s="973">
        <f>IF($Z404=1,0,IF(AND($Z404=0,BB404&gt;0),1,IF(AND($Z404=0,BD404&gt;0),1,IF(AND($Z404=0,BF404&gt;0),1,0))))</f>
        <v>0</v>
      </c>
      <c r="BH404" s="973">
        <f t="shared" si="262"/>
        <v>0</v>
      </c>
      <c r="BI404" s="978">
        <f>IF($Z404=0,0,IF(BM404+BO404+BQ404&gt;0,$AA404,0))</f>
        <v>0</v>
      </c>
      <c r="BJ404" s="980">
        <f>IF($Z404=0,0,IF(AND(BI404=0,M405&gt;0),$AA404,0))</f>
        <v>0</v>
      </c>
      <c r="BK404" s="969">
        <f>$AA404-BI404-BJ404</f>
        <v>0</v>
      </c>
      <c r="BL404" s="204">
        <f t="shared" si="258"/>
        <v>0</v>
      </c>
      <c r="BM404" s="204">
        <f t="shared" si="258"/>
        <v>0</v>
      </c>
      <c r="BN404" s="204">
        <f t="shared" si="258"/>
        <v>0</v>
      </c>
      <c r="BO404" s="204">
        <f t="shared" si="258"/>
        <v>0</v>
      </c>
      <c r="BP404" s="204">
        <f t="shared" si="258"/>
        <v>0</v>
      </c>
      <c r="BQ404" s="205">
        <f t="shared" si="258"/>
        <v>0</v>
      </c>
      <c r="BR404" s="973">
        <f>IF($Z404=1,0,IF(AND($Z404=0,BM404&gt;0),1,IF(AND($Z404=0,BO404&gt;0),1,IF(AND($Z404=0,BQ404&gt;0),1,0))))</f>
        <v>0</v>
      </c>
      <c r="BS404" s="973">
        <f t="shared" si="263"/>
        <v>0</v>
      </c>
      <c r="BT404" s="978">
        <f>IF($Z404=0,0,IF(BX404+BZ404+CB404&gt;0,$AA404,0))</f>
        <v>0</v>
      </c>
      <c r="BU404" s="980">
        <f>IF($Z404=0,0,IF(AND(BT404=0,O405&gt;0),$AA404,0))</f>
        <v>0</v>
      </c>
      <c r="BV404" s="969">
        <f>$AA404-BT404-BU404</f>
        <v>0</v>
      </c>
      <c r="BW404" s="204">
        <f t="shared" si="259"/>
        <v>0</v>
      </c>
      <c r="BX404" s="204">
        <f t="shared" si="259"/>
        <v>0</v>
      </c>
      <c r="BY404" s="204">
        <f t="shared" si="259"/>
        <v>0</v>
      </c>
      <c r="BZ404" s="204">
        <f t="shared" si="259"/>
        <v>0</v>
      </c>
      <c r="CA404" s="204">
        <f t="shared" si="259"/>
        <v>0</v>
      </c>
      <c r="CB404" s="205">
        <f t="shared" si="259"/>
        <v>0</v>
      </c>
      <c r="CC404" s="973">
        <f>IF($Z404=1,0,IF(AND($Z404=0,BX404&gt;0),1,IF(AND($Z404=0,BZ404&gt;0),1,IF(AND($Z404=0,CB404&gt;0),1,0))))</f>
        <v>0</v>
      </c>
      <c r="CD404" s="973">
        <f t="shared" si="264"/>
        <v>0</v>
      </c>
      <c r="CE404" s="11"/>
      <c r="CF404" s="11"/>
      <c r="CG404" s="11"/>
      <c r="CH404" s="11"/>
      <c r="CI404" s="11"/>
      <c r="CJ404" s="11"/>
      <c r="CK404" s="11"/>
      <c r="CL404" s="11"/>
      <c r="CM404" s="11"/>
    </row>
    <row r="405" spans="1:91" ht="14.25" customHeight="1">
      <c r="A405" s="950" t="str">
        <f>A404</f>
        <v/>
      </c>
      <c r="B405" s="57"/>
      <c r="C405" s="2051"/>
      <c r="D405" s="2053"/>
      <c r="E405" s="2051"/>
      <c r="F405" s="2772"/>
      <c r="G405" s="1121">
        <f>Import!Q1102</f>
        <v>0</v>
      </c>
      <c r="H405" s="2774"/>
      <c r="I405" s="450"/>
      <c r="J405" s="2775"/>
      <c r="K405" s="450"/>
      <c r="L405" s="2775"/>
      <c r="M405" s="450"/>
      <c r="N405" s="2775"/>
      <c r="O405" s="450"/>
      <c r="P405" s="2775"/>
      <c r="Q405" s="11"/>
      <c r="R405" s="11"/>
      <c r="S405" s="397"/>
      <c r="T405" s="419"/>
      <c r="U405" s="444">
        <f>Import!N1103</f>
        <v>0</v>
      </c>
      <c r="V405" s="11"/>
      <c r="W405" s="306"/>
      <c r="X405" s="306"/>
      <c r="Y405" s="306"/>
      <c r="Z405" s="11"/>
      <c r="AE405" s="204"/>
      <c r="AF405" s="204"/>
      <c r="AG405" s="204"/>
      <c r="AH405" s="204"/>
      <c r="AI405" s="922"/>
      <c r="AJ405" s="205"/>
      <c r="AK405" s="973"/>
      <c r="AL405" s="973">
        <f>AL404</f>
        <v>0</v>
      </c>
      <c r="AP405" s="204"/>
      <c r="AQ405" s="204"/>
      <c r="AR405" s="204"/>
      <c r="AS405" s="204"/>
      <c r="AT405" s="204"/>
      <c r="AU405" s="205"/>
      <c r="AV405" s="973"/>
      <c r="AW405" s="973">
        <f>AW404</f>
        <v>0</v>
      </c>
      <c r="BA405" s="204"/>
      <c r="BB405" s="204"/>
      <c r="BC405" s="204"/>
      <c r="BD405" s="204"/>
      <c r="BE405" s="204"/>
      <c r="BF405" s="205"/>
      <c r="BG405" s="973"/>
      <c r="BH405" s="973">
        <f>BH404</f>
        <v>0</v>
      </c>
      <c r="BL405" s="204"/>
      <c r="BM405" s="204"/>
      <c r="BN405" s="204"/>
      <c r="BO405" s="204"/>
      <c r="BP405" s="204"/>
      <c r="BQ405" s="205"/>
      <c r="BR405" s="973"/>
      <c r="BS405" s="973">
        <f>BS404</f>
        <v>0</v>
      </c>
      <c r="BW405" s="204"/>
      <c r="BX405" s="204"/>
      <c r="BY405" s="204"/>
      <c r="BZ405" s="204"/>
      <c r="CA405" s="204"/>
      <c r="CB405" s="205"/>
      <c r="CC405" s="973"/>
      <c r="CD405" s="973">
        <f>CD404</f>
        <v>0</v>
      </c>
      <c r="CE405" s="11"/>
      <c r="CF405" s="11"/>
      <c r="CG405" s="11"/>
      <c r="CH405" s="11"/>
      <c r="CI405" s="11"/>
      <c r="CJ405" s="11"/>
      <c r="CK405" s="11"/>
      <c r="CL405" s="11"/>
      <c r="CM405" s="11"/>
    </row>
    <row r="406" spans="1:91" ht="24.75" customHeight="1">
      <c r="A406" s="949" t="str">
        <f>IF(E406&gt;0,"Wypełnione","")</f>
        <v/>
      </c>
      <c r="B406" s="57"/>
      <c r="C406" s="2050">
        <f>'Og s3a'!C1115</f>
        <v>0</v>
      </c>
      <c r="D406" s="2052">
        <f>'Og s3a'!E1115</f>
        <v>0</v>
      </c>
      <c r="E406" s="2050">
        <f>'Og s3a'!F1115</f>
        <v>0</v>
      </c>
      <c r="F406" s="2771"/>
      <c r="G406" s="448">
        <f>T406</f>
        <v>0</v>
      </c>
      <c r="H406" s="2773">
        <f>U406</f>
        <v>0</v>
      </c>
      <c r="I406" s="451"/>
      <c r="J406" s="2775"/>
      <c r="K406" s="451"/>
      <c r="L406" s="2775"/>
      <c r="M406" s="451"/>
      <c r="N406" s="2775"/>
      <c r="O406" s="451"/>
      <c r="P406" s="2775"/>
      <c r="Q406" s="11"/>
      <c r="R406" s="11"/>
      <c r="S406" s="396">
        <f>'Og s3a'!G1115</f>
        <v>0</v>
      </c>
      <c r="T406" s="398">
        <f>'Og s3a'!D1115</f>
        <v>0</v>
      </c>
      <c r="U406" s="444">
        <f>Import!N1104</f>
        <v>0</v>
      </c>
      <c r="V406" s="11"/>
      <c r="W406" s="306"/>
      <c r="X406" s="306"/>
      <c r="Y406" s="306"/>
      <c r="Z406" s="970">
        <f>IF(F406=AF$7,1,0)</f>
        <v>0</v>
      </c>
      <c r="AA406" s="970">
        <f>Z406*D406</f>
        <v>0</v>
      </c>
      <c r="AB406" s="978">
        <f>IF($Z406=0,0,IF(AF406+AH406+AJ406&gt;0,$AA406,0))</f>
        <v>0</v>
      </c>
      <c r="AC406" s="980">
        <f>IF($Z406=0,0,IF(AND(AB406=0,G407&gt;0),$AA406,0))</f>
        <v>0</v>
      </c>
      <c r="AD406" s="969">
        <f>AA406-AB406-AC406</f>
        <v>0</v>
      </c>
      <c r="AE406" s="204">
        <f t="shared" si="255"/>
        <v>0</v>
      </c>
      <c r="AF406" s="204">
        <f t="shared" si="255"/>
        <v>0</v>
      </c>
      <c r="AG406" s="204">
        <f t="shared" si="255"/>
        <v>0</v>
      </c>
      <c r="AH406" s="204">
        <f t="shared" si="255"/>
        <v>0</v>
      </c>
      <c r="AI406" s="922">
        <f t="shared" si="255"/>
        <v>0</v>
      </c>
      <c r="AJ406" s="205">
        <f t="shared" si="255"/>
        <v>0</v>
      </c>
      <c r="AK406" s="973">
        <f>IF($Z406=1,0,IF(AND($Z406=0,AF406&gt;0),1,IF(AND($Z406=0,AH406&gt;0),1,IF(AND($Z406=0,AJ406&gt;0),1,0))))</f>
        <v>0</v>
      </c>
      <c r="AL406" s="973">
        <f t="shared" si="260"/>
        <v>0</v>
      </c>
      <c r="AM406" s="978">
        <f>IF($Z406=0,0,IF(AQ406+AS406+AU406&gt;0,$AA406,0))</f>
        <v>0</v>
      </c>
      <c r="AN406" s="980">
        <f>IF($Z406=0,0,IF(AND(AM406=0,I407&gt;0),$AA406,0))</f>
        <v>0</v>
      </c>
      <c r="AO406" s="969">
        <f>$AA406-AM406-AN406</f>
        <v>0</v>
      </c>
      <c r="AP406" s="204">
        <f t="shared" si="256"/>
        <v>0</v>
      </c>
      <c r="AQ406" s="204">
        <f t="shared" si="256"/>
        <v>0</v>
      </c>
      <c r="AR406" s="204">
        <f t="shared" si="256"/>
        <v>0</v>
      </c>
      <c r="AS406" s="204">
        <f t="shared" si="256"/>
        <v>0</v>
      </c>
      <c r="AT406" s="204">
        <f t="shared" si="256"/>
        <v>0</v>
      </c>
      <c r="AU406" s="205">
        <f t="shared" si="256"/>
        <v>0</v>
      </c>
      <c r="AV406" s="973">
        <f>IF($Z406=1,0,IF(AND($Z406=0,AQ406&gt;0),1,IF(AND($Z406=0,AS406&gt;0),1,IF(AND($Z406=0,AU406&gt;0),1,0))))</f>
        <v>0</v>
      </c>
      <c r="AW406" s="973">
        <f t="shared" si="261"/>
        <v>0</v>
      </c>
      <c r="AX406" s="978">
        <f>IF($Z406=0,0,IF(BB406+BD406+BF406&gt;0,$AA406,0))</f>
        <v>0</v>
      </c>
      <c r="AY406" s="980">
        <f>IF($Z406=0,0,IF(AND(AX406=0,K407&gt;0),$AA406,0))</f>
        <v>0</v>
      </c>
      <c r="AZ406" s="969">
        <f>$AA406-AX406-AY406</f>
        <v>0</v>
      </c>
      <c r="BA406" s="204">
        <f t="shared" si="257"/>
        <v>0</v>
      </c>
      <c r="BB406" s="204">
        <f t="shared" si="257"/>
        <v>0</v>
      </c>
      <c r="BC406" s="204">
        <f t="shared" si="257"/>
        <v>0</v>
      </c>
      <c r="BD406" s="204">
        <f t="shared" si="257"/>
        <v>0</v>
      </c>
      <c r="BE406" s="204">
        <f t="shared" si="257"/>
        <v>0</v>
      </c>
      <c r="BF406" s="205">
        <f t="shared" si="257"/>
        <v>0</v>
      </c>
      <c r="BG406" s="973">
        <f>IF($Z406=1,0,IF(AND($Z406=0,BB406&gt;0),1,IF(AND($Z406=0,BD406&gt;0),1,IF(AND($Z406=0,BF406&gt;0),1,0))))</f>
        <v>0</v>
      </c>
      <c r="BH406" s="973">
        <f t="shared" si="262"/>
        <v>0</v>
      </c>
      <c r="BI406" s="978">
        <f>IF($Z406=0,0,IF(BM406+BO406+BQ406&gt;0,$AA406,0))</f>
        <v>0</v>
      </c>
      <c r="BJ406" s="980">
        <f>IF($Z406=0,0,IF(AND(BI406=0,M407&gt;0),$AA406,0))</f>
        <v>0</v>
      </c>
      <c r="BK406" s="969">
        <f>$AA406-BI406-BJ406</f>
        <v>0</v>
      </c>
      <c r="BL406" s="204">
        <f t="shared" si="258"/>
        <v>0</v>
      </c>
      <c r="BM406" s="204">
        <f t="shared" si="258"/>
        <v>0</v>
      </c>
      <c r="BN406" s="204">
        <f t="shared" si="258"/>
        <v>0</v>
      </c>
      <c r="BO406" s="204">
        <f t="shared" si="258"/>
        <v>0</v>
      </c>
      <c r="BP406" s="204">
        <f t="shared" si="258"/>
        <v>0</v>
      </c>
      <c r="BQ406" s="205">
        <f t="shared" si="258"/>
        <v>0</v>
      </c>
      <c r="BR406" s="973">
        <f>IF($Z406=1,0,IF(AND($Z406=0,BM406&gt;0),1,IF(AND($Z406=0,BO406&gt;0),1,IF(AND($Z406=0,BQ406&gt;0),1,0))))</f>
        <v>0</v>
      </c>
      <c r="BS406" s="973">
        <f t="shared" si="263"/>
        <v>0</v>
      </c>
      <c r="BT406" s="978">
        <f>IF($Z406=0,0,IF(BX406+BZ406+CB406&gt;0,$AA406,0))</f>
        <v>0</v>
      </c>
      <c r="BU406" s="980">
        <f>IF($Z406=0,0,IF(AND(BT406=0,O407&gt;0),$AA406,0))</f>
        <v>0</v>
      </c>
      <c r="BV406" s="969">
        <f>$AA406-BT406-BU406</f>
        <v>0</v>
      </c>
      <c r="BW406" s="204">
        <f t="shared" si="259"/>
        <v>0</v>
      </c>
      <c r="BX406" s="204">
        <f t="shared" si="259"/>
        <v>0</v>
      </c>
      <c r="BY406" s="204">
        <f t="shared" si="259"/>
        <v>0</v>
      </c>
      <c r="BZ406" s="204">
        <f t="shared" si="259"/>
        <v>0</v>
      </c>
      <c r="CA406" s="204">
        <f t="shared" si="259"/>
        <v>0</v>
      </c>
      <c r="CB406" s="205">
        <f t="shared" si="259"/>
        <v>0</v>
      </c>
      <c r="CC406" s="973">
        <f>IF($Z406=1,0,IF(AND($Z406=0,BX406&gt;0),1,IF(AND($Z406=0,BZ406&gt;0),1,IF(AND($Z406=0,CB406&gt;0),1,0))))</f>
        <v>0</v>
      </c>
      <c r="CD406" s="973">
        <f t="shared" si="264"/>
        <v>0</v>
      </c>
      <c r="CE406" s="11"/>
      <c r="CF406" s="11"/>
      <c r="CG406" s="11"/>
      <c r="CH406" s="11"/>
      <c r="CI406" s="11"/>
      <c r="CJ406" s="11"/>
      <c r="CK406" s="11"/>
      <c r="CL406" s="11"/>
      <c r="CM406" s="11"/>
    </row>
    <row r="407" spans="1:91" ht="14.25" customHeight="1">
      <c r="A407" s="950" t="str">
        <f>A406</f>
        <v/>
      </c>
      <c r="B407" s="57"/>
      <c r="C407" s="2051"/>
      <c r="D407" s="2053"/>
      <c r="E407" s="2051"/>
      <c r="F407" s="2772"/>
      <c r="G407" s="1121">
        <f>Import!Q1104</f>
        <v>0</v>
      </c>
      <c r="H407" s="2774"/>
      <c r="I407" s="450"/>
      <c r="J407" s="2775"/>
      <c r="K407" s="450"/>
      <c r="L407" s="2775"/>
      <c r="M407" s="450"/>
      <c r="N407" s="2775"/>
      <c r="O407" s="450"/>
      <c r="P407" s="2775"/>
      <c r="Q407" s="11"/>
      <c r="R407" s="11"/>
      <c r="S407" s="397"/>
      <c r="T407" s="419"/>
      <c r="U407" s="444">
        <f>Import!N1105</f>
        <v>0</v>
      </c>
      <c r="V407" s="11"/>
      <c r="W407" s="306"/>
      <c r="X407" s="306"/>
      <c r="Y407" s="306"/>
      <c r="Z407" s="11"/>
      <c r="AE407" s="204"/>
      <c r="AF407" s="204"/>
      <c r="AG407" s="204"/>
      <c r="AH407" s="204"/>
      <c r="AI407" s="922"/>
      <c r="AJ407" s="205"/>
      <c r="AK407" s="973"/>
      <c r="AL407" s="973">
        <f>AL406</f>
        <v>0</v>
      </c>
      <c r="AP407" s="204"/>
      <c r="AQ407" s="204"/>
      <c r="AR407" s="204"/>
      <c r="AS407" s="204"/>
      <c r="AT407" s="204"/>
      <c r="AU407" s="205"/>
      <c r="AV407" s="973"/>
      <c r="AW407" s="973">
        <f>AW406</f>
        <v>0</v>
      </c>
      <c r="BA407" s="204"/>
      <c r="BB407" s="204"/>
      <c r="BC407" s="204"/>
      <c r="BD407" s="204"/>
      <c r="BE407" s="204"/>
      <c r="BF407" s="205"/>
      <c r="BG407" s="973"/>
      <c r="BH407" s="973">
        <f>BH406</f>
        <v>0</v>
      </c>
      <c r="BL407" s="204"/>
      <c r="BM407" s="204"/>
      <c r="BN407" s="204"/>
      <c r="BO407" s="204"/>
      <c r="BP407" s="204"/>
      <c r="BQ407" s="205"/>
      <c r="BR407" s="973"/>
      <c r="BS407" s="973">
        <f>BS406</f>
        <v>0</v>
      </c>
      <c r="BW407" s="204"/>
      <c r="BX407" s="204"/>
      <c r="BY407" s="204"/>
      <c r="BZ407" s="204"/>
      <c r="CA407" s="204"/>
      <c r="CB407" s="205"/>
      <c r="CC407" s="973"/>
      <c r="CD407" s="973">
        <f>CD406</f>
        <v>0</v>
      </c>
      <c r="CE407" s="11"/>
      <c r="CF407" s="11"/>
      <c r="CG407" s="11"/>
      <c r="CH407" s="11"/>
      <c r="CI407" s="11"/>
      <c r="CJ407" s="11"/>
      <c r="CK407" s="11"/>
      <c r="CL407" s="11"/>
      <c r="CM407" s="11"/>
    </row>
    <row r="408" spans="1:91" ht="24.75" customHeight="1">
      <c r="A408" s="949" t="str">
        <f>IF(E408&gt;0,"Wypełnione","")</f>
        <v/>
      </c>
      <c r="B408" s="57"/>
      <c r="C408" s="2050">
        <f>'Og s3a'!C1117</f>
        <v>0</v>
      </c>
      <c r="D408" s="2052">
        <f>'Og s3a'!E1117</f>
        <v>0</v>
      </c>
      <c r="E408" s="2050">
        <f>'Og s3a'!F1117</f>
        <v>0</v>
      </c>
      <c r="F408" s="2771"/>
      <c r="G408" s="448">
        <f>T408</f>
        <v>0</v>
      </c>
      <c r="H408" s="2773">
        <f>U408</f>
        <v>0</v>
      </c>
      <c r="I408" s="451"/>
      <c r="J408" s="2775"/>
      <c r="K408" s="451"/>
      <c r="L408" s="2775"/>
      <c r="M408" s="451"/>
      <c r="N408" s="2775"/>
      <c r="O408" s="451"/>
      <c r="P408" s="2775"/>
      <c r="Q408" s="11"/>
      <c r="R408" s="11"/>
      <c r="S408" s="396">
        <f>'Og s3a'!G1117</f>
        <v>0</v>
      </c>
      <c r="T408" s="398">
        <f>'Og s3a'!D1117</f>
        <v>0</v>
      </c>
      <c r="U408" s="444">
        <f>Import!N1106</f>
        <v>0</v>
      </c>
      <c r="V408" s="11"/>
      <c r="W408" s="306"/>
      <c r="X408" s="306"/>
      <c r="Y408" s="306"/>
      <c r="Z408" s="970">
        <f>IF(F408=AF$7,1,0)</f>
        <v>0</v>
      </c>
      <c r="AA408" s="970">
        <f>Z408*D408</f>
        <v>0</v>
      </c>
      <c r="AB408" s="978">
        <f>IF($Z408=0,0,IF(AF408+AH408+AJ408&gt;0,$AA408,0))</f>
        <v>0</v>
      </c>
      <c r="AC408" s="980">
        <f>IF($Z408=0,0,IF(AND(AB408=0,G409&gt;0),$AA408,0))</f>
        <v>0</v>
      </c>
      <c r="AD408" s="969">
        <f>AA408-AB408-AC408</f>
        <v>0</v>
      </c>
      <c r="AE408" s="204">
        <f t="shared" si="255"/>
        <v>0</v>
      </c>
      <c r="AF408" s="204">
        <f t="shared" si="255"/>
        <v>0</v>
      </c>
      <c r="AG408" s="204">
        <f t="shared" si="255"/>
        <v>0</v>
      </c>
      <c r="AH408" s="204">
        <f t="shared" si="255"/>
        <v>0</v>
      </c>
      <c r="AI408" s="922">
        <f t="shared" si="255"/>
        <v>0</v>
      </c>
      <c r="AJ408" s="205">
        <f t="shared" si="255"/>
        <v>0</v>
      </c>
      <c r="AK408" s="973">
        <f>IF($Z408=1,0,IF(AND($Z408=0,AF408&gt;0),1,IF(AND($Z408=0,AH408&gt;0),1,IF(AND($Z408=0,AJ408&gt;0),1,0))))</f>
        <v>0</v>
      </c>
      <c r="AL408" s="973">
        <f t="shared" si="260"/>
        <v>0</v>
      </c>
      <c r="AM408" s="978">
        <f>IF($Z408=0,0,IF(AQ408+AS408+AU408&gt;0,$AA408,0))</f>
        <v>0</v>
      </c>
      <c r="AN408" s="980">
        <f>IF($Z408=0,0,IF(AND(AM408=0,I409&gt;0),$AA408,0))</f>
        <v>0</v>
      </c>
      <c r="AO408" s="969">
        <f>$AA408-AM408-AN408</f>
        <v>0</v>
      </c>
      <c r="AP408" s="204">
        <f t="shared" si="256"/>
        <v>0</v>
      </c>
      <c r="AQ408" s="204">
        <f t="shared" si="256"/>
        <v>0</v>
      </c>
      <c r="AR408" s="204">
        <f t="shared" si="256"/>
        <v>0</v>
      </c>
      <c r="AS408" s="204">
        <f t="shared" si="256"/>
        <v>0</v>
      </c>
      <c r="AT408" s="204">
        <f t="shared" si="256"/>
        <v>0</v>
      </c>
      <c r="AU408" s="205">
        <f t="shared" si="256"/>
        <v>0</v>
      </c>
      <c r="AV408" s="973">
        <f>IF($Z408=1,0,IF(AND($Z408=0,AQ408&gt;0),1,IF(AND($Z408=0,AS408&gt;0),1,IF(AND($Z408=0,AU408&gt;0),1,0))))</f>
        <v>0</v>
      </c>
      <c r="AW408" s="973">
        <f t="shared" si="261"/>
        <v>0</v>
      </c>
      <c r="AX408" s="978">
        <f>IF($Z408=0,0,IF(BB408+BD408+BF408&gt;0,$AA408,0))</f>
        <v>0</v>
      </c>
      <c r="AY408" s="980">
        <f>IF($Z408=0,0,IF(AND(AX408=0,K409&gt;0),$AA408,0))</f>
        <v>0</v>
      </c>
      <c r="AZ408" s="969">
        <f>$AA408-AX408-AY408</f>
        <v>0</v>
      </c>
      <c r="BA408" s="204">
        <f t="shared" si="257"/>
        <v>0</v>
      </c>
      <c r="BB408" s="204">
        <f t="shared" si="257"/>
        <v>0</v>
      </c>
      <c r="BC408" s="204">
        <f t="shared" si="257"/>
        <v>0</v>
      </c>
      <c r="BD408" s="204">
        <f t="shared" si="257"/>
        <v>0</v>
      </c>
      <c r="BE408" s="204">
        <f t="shared" si="257"/>
        <v>0</v>
      </c>
      <c r="BF408" s="205">
        <f t="shared" si="257"/>
        <v>0</v>
      </c>
      <c r="BG408" s="973">
        <f>IF($Z408=1,0,IF(AND($Z408=0,BB408&gt;0),1,IF(AND($Z408=0,BD408&gt;0),1,IF(AND($Z408=0,BF408&gt;0),1,0))))</f>
        <v>0</v>
      </c>
      <c r="BH408" s="973">
        <f t="shared" si="262"/>
        <v>0</v>
      </c>
      <c r="BI408" s="978">
        <f>IF($Z408=0,0,IF(BM408+BO408+BQ408&gt;0,$AA408,0))</f>
        <v>0</v>
      </c>
      <c r="BJ408" s="980">
        <f>IF($Z408=0,0,IF(AND(BI408=0,M409&gt;0),$AA408,0))</f>
        <v>0</v>
      </c>
      <c r="BK408" s="969">
        <f>$AA408-BI408-BJ408</f>
        <v>0</v>
      </c>
      <c r="BL408" s="204">
        <f t="shared" si="258"/>
        <v>0</v>
      </c>
      <c r="BM408" s="204">
        <f t="shared" si="258"/>
        <v>0</v>
      </c>
      <c r="BN408" s="204">
        <f t="shared" si="258"/>
        <v>0</v>
      </c>
      <c r="BO408" s="204">
        <f t="shared" si="258"/>
        <v>0</v>
      </c>
      <c r="BP408" s="204">
        <f t="shared" si="258"/>
        <v>0</v>
      </c>
      <c r="BQ408" s="205">
        <f t="shared" si="258"/>
        <v>0</v>
      </c>
      <c r="BR408" s="973">
        <f>IF($Z408=1,0,IF(AND($Z408=0,BM408&gt;0),1,IF(AND($Z408=0,BO408&gt;0),1,IF(AND($Z408=0,BQ408&gt;0),1,0))))</f>
        <v>0</v>
      </c>
      <c r="BS408" s="973">
        <f t="shared" si="263"/>
        <v>0</v>
      </c>
      <c r="BT408" s="978">
        <f>IF($Z408=0,0,IF(BX408+BZ408+CB408&gt;0,$AA408,0))</f>
        <v>0</v>
      </c>
      <c r="BU408" s="980">
        <f>IF($Z408=0,0,IF(AND(BT408=0,O409&gt;0),$AA408,0))</f>
        <v>0</v>
      </c>
      <c r="BV408" s="969">
        <f>$AA408-BT408-BU408</f>
        <v>0</v>
      </c>
      <c r="BW408" s="204">
        <f t="shared" si="259"/>
        <v>0</v>
      </c>
      <c r="BX408" s="204">
        <f t="shared" si="259"/>
        <v>0</v>
      </c>
      <c r="BY408" s="204">
        <f t="shared" si="259"/>
        <v>0</v>
      </c>
      <c r="BZ408" s="204">
        <f t="shared" si="259"/>
        <v>0</v>
      </c>
      <c r="CA408" s="204">
        <f t="shared" si="259"/>
        <v>0</v>
      </c>
      <c r="CB408" s="205">
        <f t="shared" si="259"/>
        <v>0</v>
      </c>
      <c r="CC408" s="973">
        <f>IF($Z408=1,0,IF(AND($Z408=0,BX408&gt;0),1,IF(AND($Z408=0,BZ408&gt;0),1,IF(AND($Z408=0,CB408&gt;0),1,0))))</f>
        <v>0</v>
      </c>
      <c r="CD408" s="973">
        <f t="shared" si="264"/>
        <v>0</v>
      </c>
      <c r="CE408" s="11"/>
      <c r="CF408" s="11"/>
      <c r="CG408" s="11"/>
      <c r="CH408" s="11"/>
      <c r="CI408" s="11"/>
      <c r="CJ408" s="11"/>
      <c r="CK408" s="11"/>
      <c r="CL408" s="11"/>
      <c r="CM408" s="11"/>
    </row>
    <row r="409" spans="1:91" ht="14.25" customHeight="1">
      <c r="A409" s="950" t="str">
        <f>A408</f>
        <v/>
      </c>
      <c r="B409" s="57"/>
      <c r="C409" s="2051"/>
      <c r="D409" s="2053"/>
      <c r="E409" s="2051"/>
      <c r="F409" s="2772"/>
      <c r="G409" s="1121">
        <f>Import!Q1106</f>
        <v>0</v>
      </c>
      <c r="H409" s="2774"/>
      <c r="I409" s="450"/>
      <c r="J409" s="2775"/>
      <c r="K409" s="450"/>
      <c r="L409" s="2775"/>
      <c r="M409" s="450"/>
      <c r="N409" s="2775"/>
      <c r="O409" s="450"/>
      <c r="P409" s="2775"/>
      <c r="Q409" s="11"/>
      <c r="R409" s="11"/>
      <c r="S409" s="397"/>
      <c r="T409" s="419"/>
      <c r="U409" s="444">
        <f>Import!N1107</f>
        <v>0</v>
      </c>
      <c r="V409" s="11"/>
      <c r="W409" s="306"/>
      <c r="X409" s="306"/>
      <c r="Y409" s="306"/>
      <c r="Z409" s="11"/>
      <c r="AE409" s="204"/>
      <c r="AF409" s="204"/>
      <c r="AG409" s="204"/>
      <c r="AH409" s="204"/>
      <c r="AI409" s="922"/>
      <c r="AJ409" s="205"/>
      <c r="AK409" s="973"/>
      <c r="AL409" s="973">
        <f>AL408</f>
        <v>0</v>
      </c>
      <c r="AP409" s="204"/>
      <c r="AQ409" s="204"/>
      <c r="AR409" s="204"/>
      <c r="AS409" s="204"/>
      <c r="AT409" s="204"/>
      <c r="AU409" s="205"/>
      <c r="AV409" s="973"/>
      <c r="AW409" s="973">
        <f>AW408</f>
        <v>0</v>
      </c>
      <c r="BA409" s="204"/>
      <c r="BB409" s="204"/>
      <c r="BC409" s="204"/>
      <c r="BD409" s="204"/>
      <c r="BE409" s="204"/>
      <c r="BF409" s="205"/>
      <c r="BG409" s="973"/>
      <c r="BH409" s="973">
        <f>BH408</f>
        <v>0</v>
      </c>
      <c r="BL409" s="204"/>
      <c r="BM409" s="204"/>
      <c r="BN409" s="204"/>
      <c r="BO409" s="204"/>
      <c r="BP409" s="204"/>
      <c r="BQ409" s="205"/>
      <c r="BR409" s="973"/>
      <c r="BS409" s="973">
        <f>BS408</f>
        <v>0</v>
      </c>
      <c r="BW409" s="204"/>
      <c r="BX409" s="204"/>
      <c r="BY409" s="204"/>
      <c r="BZ409" s="204"/>
      <c r="CA409" s="204"/>
      <c r="CB409" s="205"/>
      <c r="CC409" s="973"/>
      <c r="CD409" s="973">
        <f>CD408</f>
        <v>0</v>
      </c>
      <c r="CE409" s="11"/>
      <c r="CF409" s="11"/>
      <c r="CG409" s="11"/>
      <c r="CH409" s="11"/>
      <c r="CI409" s="11"/>
      <c r="CJ409" s="11"/>
      <c r="CK409" s="11"/>
      <c r="CL409" s="11"/>
      <c r="CM409" s="11"/>
    </row>
    <row r="410" spans="1:91" ht="24.75" customHeight="1">
      <c r="A410" s="949" t="str">
        <f>IF(E410&gt;0,"Wypełnione","")</f>
        <v/>
      </c>
      <c r="B410" s="57"/>
      <c r="C410" s="2050">
        <f>'Og s3a'!C1119</f>
        <v>0</v>
      </c>
      <c r="D410" s="2052">
        <f>'Og s3a'!E1119</f>
        <v>0</v>
      </c>
      <c r="E410" s="2050">
        <f>'Og s3a'!F1119</f>
        <v>0</v>
      </c>
      <c r="F410" s="2771"/>
      <c r="G410" s="448">
        <f>T410</f>
        <v>0</v>
      </c>
      <c r="H410" s="2773">
        <f>U410</f>
        <v>0</v>
      </c>
      <c r="I410" s="451"/>
      <c r="J410" s="2775"/>
      <c r="K410" s="451"/>
      <c r="L410" s="2775"/>
      <c r="M410" s="451"/>
      <c r="N410" s="2775"/>
      <c r="O410" s="451"/>
      <c r="P410" s="2775"/>
      <c r="Q410" s="11"/>
      <c r="R410" s="11"/>
      <c r="S410" s="396">
        <f>'Og s3a'!G1119</f>
        <v>0</v>
      </c>
      <c r="T410" s="398">
        <f>'Og s3a'!D1119</f>
        <v>0</v>
      </c>
      <c r="U410" s="444">
        <f>Import!N1108</f>
        <v>0</v>
      </c>
      <c r="V410" s="11"/>
      <c r="W410" s="306"/>
      <c r="X410" s="306"/>
      <c r="Y410" s="306"/>
      <c r="Z410" s="970">
        <f>IF(F410=AF$7,1,0)</f>
        <v>0</v>
      </c>
      <c r="AA410" s="970">
        <f>Z410*D410</f>
        <v>0</v>
      </c>
      <c r="AB410" s="978">
        <f>IF($Z410=0,0,IF(AF410+AH410+AJ410&gt;0,$AA410,0))</f>
        <v>0</v>
      </c>
      <c r="AC410" s="980">
        <f>IF($Z410=0,0,IF(AND(AB410=0,G411&gt;0),$AA410,0))</f>
        <v>0</v>
      </c>
      <c r="AD410" s="969">
        <f>AA410-AB410-AC410</f>
        <v>0</v>
      </c>
      <c r="AE410" s="204">
        <f t="shared" si="255"/>
        <v>0</v>
      </c>
      <c r="AF410" s="204">
        <f t="shared" si="255"/>
        <v>0</v>
      </c>
      <c r="AG410" s="204">
        <f t="shared" si="255"/>
        <v>0</v>
      </c>
      <c r="AH410" s="204">
        <f t="shared" si="255"/>
        <v>0</v>
      </c>
      <c r="AI410" s="922">
        <f t="shared" si="255"/>
        <v>0</v>
      </c>
      <c r="AJ410" s="205">
        <f t="shared" si="255"/>
        <v>0</v>
      </c>
      <c r="AK410" s="973">
        <f>IF($Z410=1,0,IF(AND($Z410=0,AF410&gt;0),1,IF(AND($Z410=0,AH410&gt;0),1,IF(AND($Z410=0,AJ410&gt;0),1,0))))</f>
        <v>0</v>
      </c>
      <c r="AL410" s="973">
        <f t="shared" si="260"/>
        <v>0</v>
      </c>
      <c r="AM410" s="978">
        <f>IF($Z410=0,0,IF(AQ410+AS410+AU410&gt;0,$AA410,0))</f>
        <v>0</v>
      </c>
      <c r="AN410" s="980">
        <f>IF($Z410=0,0,IF(AND(AM410=0,I411&gt;0),$AA410,0))</f>
        <v>0</v>
      </c>
      <c r="AO410" s="969">
        <f>$AA410-AM410-AN410</f>
        <v>0</v>
      </c>
      <c r="AP410" s="204">
        <f t="shared" si="256"/>
        <v>0</v>
      </c>
      <c r="AQ410" s="204">
        <f t="shared" si="256"/>
        <v>0</v>
      </c>
      <c r="AR410" s="204">
        <f t="shared" si="256"/>
        <v>0</v>
      </c>
      <c r="AS410" s="204">
        <f t="shared" si="256"/>
        <v>0</v>
      </c>
      <c r="AT410" s="204">
        <f t="shared" si="256"/>
        <v>0</v>
      </c>
      <c r="AU410" s="205">
        <f t="shared" si="256"/>
        <v>0</v>
      </c>
      <c r="AV410" s="973">
        <f>IF($Z410=1,0,IF(AND($Z410=0,AQ410&gt;0),1,IF(AND($Z410=0,AS410&gt;0),1,IF(AND($Z410=0,AU410&gt;0),1,0))))</f>
        <v>0</v>
      </c>
      <c r="AW410" s="973">
        <f t="shared" si="261"/>
        <v>0</v>
      </c>
      <c r="AX410" s="978">
        <f>IF($Z410=0,0,IF(BB410+BD410+BF410&gt;0,$AA410,0))</f>
        <v>0</v>
      </c>
      <c r="AY410" s="980">
        <f>IF($Z410=0,0,IF(AND(AX410=0,K411&gt;0),$AA410,0))</f>
        <v>0</v>
      </c>
      <c r="AZ410" s="969">
        <f>$AA410-AX410-AY410</f>
        <v>0</v>
      </c>
      <c r="BA410" s="204">
        <f t="shared" si="257"/>
        <v>0</v>
      </c>
      <c r="BB410" s="204">
        <f t="shared" si="257"/>
        <v>0</v>
      </c>
      <c r="BC410" s="204">
        <f t="shared" si="257"/>
        <v>0</v>
      </c>
      <c r="BD410" s="204">
        <f t="shared" si="257"/>
        <v>0</v>
      </c>
      <c r="BE410" s="204">
        <f t="shared" si="257"/>
        <v>0</v>
      </c>
      <c r="BF410" s="205">
        <f t="shared" si="257"/>
        <v>0</v>
      </c>
      <c r="BG410" s="973">
        <f>IF($Z410=1,0,IF(AND($Z410=0,BB410&gt;0),1,IF(AND($Z410=0,BD410&gt;0),1,IF(AND($Z410=0,BF410&gt;0),1,0))))</f>
        <v>0</v>
      </c>
      <c r="BH410" s="973">
        <f t="shared" si="262"/>
        <v>0</v>
      </c>
      <c r="BI410" s="978">
        <f>IF($Z410=0,0,IF(BM410+BO410+BQ410&gt;0,$AA410,0))</f>
        <v>0</v>
      </c>
      <c r="BJ410" s="980">
        <f>IF($Z410=0,0,IF(AND(BI410=0,M411&gt;0),$AA410,0))</f>
        <v>0</v>
      </c>
      <c r="BK410" s="969">
        <f>$AA410-BI410-BJ410</f>
        <v>0</v>
      </c>
      <c r="BL410" s="204">
        <f t="shared" si="258"/>
        <v>0</v>
      </c>
      <c r="BM410" s="204">
        <f t="shared" si="258"/>
        <v>0</v>
      </c>
      <c r="BN410" s="204">
        <f t="shared" si="258"/>
        <v>0</v>
      </c>
      <c r="BO410" s="204">
        <f t="shared" si="258"/>
        <v>0</v>
      </c>
      <c r="BP410" s="204">
        <f t="shared" si="258"/>
        <v>0</v>
      </c>
      <c r="BQ410" s="205">
        <f t="shared" si="258"/>
        <v>0</v>
      </c>
      <c r="BR410" s="973">
        <f>IF($Z410=1,0,IF(AND($Z410=0,BM410&gt;0),1,IF(AND($Z410=0,BO410&gt;0),1,IF(AND($Z410=0,BQ410&gt;0),1,0))))</f>
        <v>0</v>
      </c>
      <c r="BS410" s="973">
        <f t="shared" si="263"/>
        <v>0</v>
      </c>
      <c r="BT410" s="978">
        <f>IF($Z410=0,0,IF(BX410+BZ410+CB410&gt;0,$AA410,0))</f>
        <v>0</v>
      </c>
      <c r="BU410" s="980">
        <f>IF($Z410=0,0,IF(AND(BT410=0,O411&gt;0),$AA410,0))</f>
        <v>0</v>
      </c>
      <c r="BV410" s="969">
        <f>$AA410-BT410-BU410</f>
        <v>0</v>
      </c>
      <c r="BW410" s="204">
        <f t="shared" si="259"/>
        <v>0</v>
      </c>
      <c r="BX410" s="204">
        <f t="shared" si="259"/>
        <v>0</v>
      </c>
      <c r="BY410" s="204">
        <f t="shared" si="259"/>
        <v>0</v>
      </c>
      <c r="BZ410" s="204">
        <f t="shared" si="259"/>
        <v>0</v>
      </c>
      <c r="CA410" s="204">
        <f t="shared" si="259"/>
        <v>0</v>
      </c>
      <c r="CB410" s="205">
        <f t="shared" si="259"/>
        <v>0</v>
      </c>
      <c r="CC410" s="973">
        <f>IF($Z410=1,0,IF(AND($Z410=0,BX410&gt;0),1,IF(AND($Z410=0,BZ410&gt;0),1,IF(AND($Z410=0,CB410&gt;0),1,0))))</f>
        <v>0</v>
      </c>
      <c r="CD410" s="973">
        <f t="shared" si="264"/>
        <v>0</v>
      </c>
      <c r="CE410" s="11"/>
      <c r="CF410" s="11"/>
      <c r="CG410" s="11"/>
      <c r="CH410" s="11"/>
      <c r="CI410" s="11"/>
      <c r="CJ410" s="11"/>
      <c r="CK410" s="11"/>
      <c r="CL410" s="11"/>
      <c r="CM410" s="11"/>
    </row>
    <row r="411" spans="1:91" ht="14.25" customHeight="1">
      <c r="A411" s="950" t="str">
        <f>A410</f>
        <v/>
      </c>
      <c r="B411" s="57"/>
      <c r="C411" s="2051"/>
      <c r="D411" s="2053"/>
      <c r="E411" s="2051"/>
      <c r="F411" s="2772"/>
      <c r="G411" s="1121">
        <f>Import!Q1108</f>
        <v>0</v>
      </c>
      <c r="H411" s="2774"/>
      <c r="I411" s="450"/>
      <c r="J411" s="2775"/>
      <c r="K411" s="450"/>
      <c r="L411" s="2775"/>
      <c r="M411" s="450"/>
      <c r="N411" s="2775"/>
      <c r="O411" s="450"/>
      <c r="P411" s="2775"/>
      <c r="Q411" s="11"/>
      <c r="R411" s="11"/>
      <c r="S411" s="397"/>
      <c r="T411" s="419"/>
      <c r="U411" s="444">
        <f>Import!N1109</f>
        <v>0</v>
      </c>
      <c r="V411" s="11"/>
      <c r="W411" s="306"/>
      <c r="X411" s="306"/>
      <c r="Y411" s="306"/>
      <c r="Z411" s="11"/>
      <c r="AE411" s="204"/>
      <c r="AF411" s="204"/>
      <c r="AG411" s="204"/>
      <c r="AH411" s="204"/>
      <c r="AI411" s="922"/>
      <c r="AJ411" s="205"/>
      <c r="AK411" s="973"/>
      <c r="AL411" s="973">
        <f>AL410</f>
        <v>0</v>
      </c>
      <c r="AP411" s="204"/>
      <c r="AQ411" s="204"/>
      <c r="AR411" s="204"/>
      <c r="AS411" s="204"/>
      <c r="AT411" s="204"/>
      <c r="AU411" s="205"/>
      <c r="AV411" s="973"/>
      <c r="AW411" s="973">
        <f>AW410</f>
        <v>0</v>
      </c>
      <c r="BA411" s="204"/>
      <c r="BB411" s="204"/>
      <c r="BC411" s="204"/>
      <c r="BD411" s="204"/>
      <c r="BE411" s="204"/>
      <c r="BF411" s="205"/>
      <c r="BG411" s="973"/>
      <c r="BH411" s="973">
        <f>BH410</f>
        <v>0</v>
      </c>
      <c r="BL411" s="204"/>
      <c r="BM411" s="204"/>
      <c r="BN411" s="204"/>
      <c r="BO411" s="204"/>
      <c r="BP411" s="204"/>
      <c r="BQ411" s="205"/>
      <c r="BR411" s="973"/>
      <c r="BS411" s="973">
        <f>BS410</f>
        <v>0</v>
      </c>
      <c r="BW411" s="204"/>
      <c r="BX411" s="204"/>
      <c r="BY411" s="204"/>
      <c r="BZ411" s="204"/>
      <c r="CA411" s="204"/>
      <c r="CB411" s="205"/>
      <c r="CC411" s="973"/>
      <c r="CD411" s="973">
        <f>CD410</f>
        <v>0</v>
      </c>
      <c r="CE411" s="11"/>
      <c r="CF411" s="11"/>
      <c r="CG411" s="11"/>
      <c r="CH411" s="11"/>
      <c r="CI411" s="11"/>
      <c r="CJ411" s="11"/>
      <c r="CK411" s="11"/>
      <c r="CL411" s="11"/>
      <c r="CM411" s="11"/>
    </row>
    <row r="412" spans="1:91" ht="24.75" customHeight="1">
      <c r="A412" s="949" t="str">
        <f>IF(E412&gt;0,"Wypełnione","")</f>
        <v/>
      </c>
      <c r="B412" s="57"/>
      <c r="C412" s="2050">
        <f>'Og s3a'!C1121</f>
        <v>0</v>
      </c>
      <c r="D412" s="2052">
        <f>'Og s3a'!E1121</f>
        <v>0</v>
      </c>
      <c r="E412" s="2050">
        <f>'Og s3a'!F1121</f>
        <v>0</v>
      </c>
      <c r="F412" s="2771"/>
      <c r="G412" s="448">
        <f>T412</f>
        <v>0</v>
      </c>
      <c r="H412" s="2773">
        <f>U412</f>
        <v>0</v>
      </c>
      <c r="I412" s="451"/>
      <c r="J412" s="2775"/>
      <c r="K412" s="451"/>
      <c r="L412" s="2775"/>
      <c r="M412" s="451"/>
      <c r="N412" s="2775"/>
      <c r="O412" s="451"/>
      <c r="P412" s="2775"/>
      <c r="Q412" s="11"/>
      <c r="R412" s="11"/>
      <c r="S412" s="396">
        <f>'Og s3a'!G1121</f>
        <v>0</v>
      </c>
      <c r="T412" s="398">
        <f>'Og s3a'!D1121</f>
        <v>0</v>
      </c>
      <c r="U412" s="444">
        <f>Import!N1110</f>
        <v>0</v>
      </c>
      <c r="V412" s="11"/>
      <c r="W412" s="306"/>
      <c r="X412" s="306"/>
      <c r="Y412" s="306"/>
      <c r="Z412" s="970">
        <f>IF(F412=AF$7,1,0)</f>
        <v>0</v>
      </c>
      <c r="AA412" s="970">
        <f>Z412*D412</f>
        <v>0</v>
      </c>
      <c r="AB412" s="978">
        <f>IF($Z412=0,0,IF(AF412+AH412+AJ412&gt;0,$AA412,0))</f>
        <v>0</v>
      </c>
      <c r="AC412" s="980">
        <f>IF($Z412=0,0,IF(AND(AB412=0,G413&gt;0),$AA412,0))</f>
        <v>0</v>
      </c>
      <c r="AD412" s="969">
        <f>AA412-AB412-AC412</f>
        <v>0</v>
      </c>
      <c r="AE412" s="204">
        <f t="shared" si="255"/>
        <v>0</v>
      </c>
      <c r="AF412" s="204">
        <f t="shared" si="255"/>
        <v>0</v>
      </c>
      <c r="AG412" s="204">
        <f t="shared" si="255"/>
        <v>0</v>
      </c>
      <c r="AH412" s="204">
        <f t="shared" si="255"/>
        <v>0</v>
      </c>
      <c r="AI412" s="922">
        <f t="shared" si="255"/>
        <v>0</v>
      </c>
      <c r="AJ412" s="205">
        <f t="shared" si="255"/>
        <v>0</v>
      </c>
      <c r="AK412" s="973">
        <f>IF($Z412=1,0,IF(AND($Z412=0,AF412&gt;0),1,IF(AND($Z412=0,AH412&gt;0),1,IF(AND($Z412=0,AJ412&gt;0),1,0))))</f>
        <v>0</v>
      </c>
      <c r="AL412" s="973">
        <f t="shared" si="260"/>
        <v>0</v>
      </c>
      <c r="AM412" s="978">
        <f>IF($Z412=0,0,IF(AQ412+AS412+AU412&gt;0,$AA412,0))</f>
        <v>0</v>
      </c>
      <c r="AN412" s="980">
        <f>IF($Z412=0,0,IF(AND(AM412=0,I413&gt;0),$AA412,0))</f>
        <v>0</v>
      </c>
      <c r="AO412" s="969">
        <f>$AA412-AM412-AN412</f>
        <v>0</v>
      </c>
      <c r="AP412" s="204">
        <f t="shared" si="256"/>
        <v>0</v>
      </c>
      <c r="AQ412" s="204">
        <f t="shared" si="256"/>
        <v>0</v>
      </c>
      <c r="AR412" s="204">
        <f t="shared" si="256"/>
        <v>0</v>
      </c>
      <c r="AS412" s="204">
        <f t="shared" si="256"/>
        <v>0</v>
      </c>
      <c r="AT412" s="204">
        <f t="shared" si="256"/>
        <v>0</v>
      </c>
      <c r="AU412" s="205">
        <f t="shared" si="256"/>
        <v>0</v>
      </c>
      <c r="AV412" s="973">
        <f>IF($Z412=1,0,IF(AND($Z412=0,AQ412&gt;0),1,IF(AND($Z412=0,AS412&gt;0),1,IF(AND($Z412=0,AU412&gt;0),1,0))))</f>
        <v>0</v>
      </c>
      <c r="AW412" s="973">
        <f t="shared" si="261"/>
        <v>0</v>
      </c>
      <c r="AX412" s="978">
        <f>IF($Z412=0,0,IF(BB412+BD412+BF412&gt;0,$AA412,0))</f>
        <v>0</v>
      </c>
      <c r="AY412" s="980">
        <f>IF($Z412=0,0,IF(AND(AX412=0,K413&gt;0),$AA412,0))</f>
        <v>0</v>
      </c>
      <c r="AZ412" s="969">
        <f>$AA412-AX412-AY412</f>
        <v>0</v>
      </c>
      <c r="BA412" s="204">
        <f t="shared" si="257"/>
        <v>0</v>
      </c>
      <c r="BB412" s="204">
        <f t="shared" si="257"/>
        <v>0</v>
      </c>
      <c r="BC412" s="204">
        <f t="shared" si="257"/>
        <v>0</v>
      </c>
      <c r="BD412" s="204">
        <f t="shared" si="257"/>
        <v>0</v>
      </c>
      <c r="BE412" s="204">
        <f t="shared" si="257"/>
        <v>0</v>
      </c>
      <c r="BF412" s="205">
        <f t="shared" si="257"/>
        <v>0</v>
      </c>
      <c r="BG412" s="973">
        <f>IF($Z412=1,0,IF(AND($Z412=0,BB412&gt;0),1,IF(AND($Z412=0,BD412&gt;0),1,IF(AND($Z412=0,BF412&gt;0),1,0))))</f>
        <v>0</v>
      </c>
      <c r="BH412" s="973">
        <f t="shared" si="262"/>
        <v>0</v>
      </c>
      <c r="BI412" s="978">
        <f>IF($Z412=0,0,IF(BM412+BO412+BQ412&gt;0,$AA412,0))</f>
        <v>0</v>
      </c>
      <c r="BJ412" s="980">
        <f>IF($Z412=0,0,IF(AND(BI412=0,M413&gt;0),$AA412,0))</f>
        <v>0</v>
      </c>
      <c r="BK412" s="969">
        <f>$AA412-BI412-BJ412</f>
        <v>0</v>
      </c>
      <c r="BL412" s="204">
        <f t="shared" si="258"/>
        <v>0</v>
      </c>
      <c r="BM412" s="204">
        <f t="shared" si="258"/>
        <v>0</v>
      </c>
      <c r="BN412" s="204">
        <f t="shared" si="258"/>
        <v>0</v>
      </c>
      <c r="BO412" s="204">
        <f t="shared" si="258"/>
        <v>0</v>
      </c>
      <c r="BP412" s="204">
        <f t="shared" si="258"/>
        <v>0</v>
      </c>
      <c r="BQ412" s="205">
        <f t="shared" si="258"/>
        <v>0</v>
      </c>
      <c r="BR412" s="973">
        <f>IF($Z412=1,0,IF(AND($Z412=0,BM412&gt;0),1,IF(AND($Z412=0,BO412&gt;0),1,IF(AND($Z412=0,BQ412&gt;0),1,0))))</f>
        <v>0</v>
      </c>
      <c r="BS412" s="973">
        <f t="shared" si="263"/>
        <v>0</v>
      </c>
      <c r="BT412" s="978">
        <f>IF($Z412=0,0,IF(BX412+BZ412+CB412&gt;0,$AA412,0))</f>
        <v>0</v>
      </c>
      <c r="BU412" s="980">
        <f>IF($Z412=0,0,IF(AND(BT412=0,O413&gt;0),$AA412,0))</f>
        <v>0</v>
      </c>
      <c r="BV412" s="969">
        <f>$AA412-BT412-BU412</f>
        <v>0</v>
      </c>
      <c r="BW412" s="204">
        <f t="shared" si="259"/>
        <v>0</v>
      </c>
      <c r="BX412" s="204">
        <f t="shared" si="259"/>
        <v>0</v>
      </c>
      <c r="BY412" s="204">
        <f t="shared" si="259"/>
        <v>0</v>
      </c>
      <c r="BZ412" s="204">
        <f t="shared" si="259"/>
        <v>0</v>
      </c>
      <c r="CA412" s="204">
        <f t="shared" si="259"/>
        <v>0</v>
      </c>
      <c r="CB412" s="205">
        <f t="shared" si="259"/>
        <v>0</v>
      </c>
      <c r="CC412" s="973">
        <f>IF($Z412=1,0,IF(AND($Z412=0,BX412&gt;0),1,IF(AND($Z412=0,BZ412&gt;0),1,IF(AND($Z412=0,CB412&gt;0),1,0))))</f>
        <v>0</v>
      </c>
      <c r="CD412" s="973">
        <f t="shared" si="264"/>
        <v>0</v>
      </c>
      <c r="CE412" s="11"/>
      <c r="CF412" s="11"/>
      <c r="CG412" s="11"/>
      <c r="CH412" s="11"/>
      <c r="CI412" s="11"/>
      <c r="CJ412" s="11"/>
      <c r="CK412" s="11"/>
      <c r="CL412" s="11"/>
      <c r="CM412" s="11"/>
    </row>
    <row r="413" spans="1:91" ht="14.25" customHeight="1">
      <c r="A413" s="950" t="str">
        <f>A412</f>
        <v/>
      </c>
      <c r="B413" s="57"/>
      <c r="C413" s="2051"/>
      <c r="D413" s="2053"/>
      <c r="E413" s="2051"/>
      <c r="F413" s="2772"/>
      <c r="G413" s="1121">
        <f>Import!Q1110</f>
        <v>0</v>
      </c>
      <c r="H413" s="2774"/>
      <c r="I413" s="450"/>
      <c r="J413" s="2775"/>
      <c r="K413" s="450"/>
      <c r="L413" s="2775"/>
      <c r="M413" s="450"/>
      <c r="N413" s="2775"/>
      <c r="O413" s="450"/>
      <c r="P413" s="2775"/>
      <c r="Q413" s="11"/>
      <c r="R413" s="11"/>
      <c r="S413" s="397"/>
      <c r="T413" s="419"/>
      <c r="U413" s="444">
        <f>Import!N1111</f>
        <v>0</v>
      </c>
      <c r="V413" s="11"/>
      <c r="W413" s="306"/>
      <c r="X413" s="306"/>
      <c r="Y413" s="306"/>
      <c r="Z413" s="11"/>
      <c r="AE413" s="204"/>
      <c r="AF413" s="204"/>
      <c r="AG413" s="204"/>
      <c r="AH413" s="204"/>
      <c r="AI413" s="922"/>
      <c r="AJ413" s="205"/>
      <c r="AK413" s="973"/>
      <c r="AL413" s="973">
        <f>AL412</f>
        <v>0</v>
      </c>
      <c r="AP413" s="204"/>
      <c r="AQ413" s="204"/>
      <c r="AR413" s="204"/>
      <c r="AS413" s="204"/>
      <c r="AT413" s="204"/>
      <c r="AU413" s="205"/>
      <c r="AV413" s="973"/>
      <c r="AW413" s="973">
        <f>AW412</f>
        <v>0</v>
      </c>
      <c r="BA413" s="204"/>
      <c r="BB413" s="204"/>
      <c r="BC413" s="204"/>
      <c r="BD413" s="204"/>
      <c r="BE413" s="204"/>
      <c r="BF413" s="205"/>
      <c r="BG413" s="973"/>
      <c r="BH413" s="973">
        <f>BH412</f>
        <v>0</v>
      </c>
      <c r="BL413" s="204"/>
      <c r="BM413" s="204"/>
      <c r="BN413" s="204"/>
      <c r="BO413" s="204"/>
      <c r="BP413" s="204"/>
      <c r="BQ413" s="205"/>
      <c r="BR413" s="973"/>
      <c r="BS413" s="973">
        <f>BS412</f>
        <v>0</v>
      </c>
      <c r="BW413" s="204"/>
      <c r="BX413" s="204"/>
      <c r="BY413" s="204"/>
      <c r="BZ413" s="204"/>
      <c r="CA413" s="204"/>
      <c r="CB413" s="205"/>
      <c r="CC413" s="973"/>
      <c r="CD413" s="973">
        <f>CD412</f>
        <v>0</v>
      </c>
      <c r="CE413" s="11"/>
      <c r="CF413" s="11"/>
      <c r="CG413" s="11"/>
      <c r="CH413" s="11"/>
      <c r="CI413" s="11"/>
      <c r="CJ413" s="11"/>
      <c r="CK413" s="11"/>
      <c r="CL413" s="11"/>
      <c r="CM413" s="11"/>
    </row>
    <row r="414" spans="1:91" ht="24.75" customHeight="1">
      <c r="A414" s="949" t="str">
        <f>IF(E414&gt;0,"Wypełnione","")</f>
        <v/>
      </c>
      <c r="B414" s="57"/>
      <c r="C414" s="2050">
        <f>'Og s3a'!C1123</f>
        <v>0</v>
      </c>
      <c r="D414" s="2052">
        <f>'Og s3a'!E1123</f>
        <v>0</v>
      </c>
      <c r="E414" s="2050">
        <f>'Og s3a'!F1123</f>
        <v>0</v>
      </c>
      <c r="F414" s="2771"/>
      <c r="G414" s="448">
        <f>T414</f>
        <v>0</v>
      </c>
      <c r="H414" s="2773">
        <f>U414</f>
        <v>0</v>
      </c>
      <c r="I414" s="451"/>
      <c r="J414" s="2775"/>
      <c r="K414" s="451"/>
      <c r="L414" s="2775"/>
      <c r="M414" s="451"/>
      <c r="N414" s="2775"/>
      <c r="O414" s="451"/>
      <c r="P414" s="2775"/>
      <c r="Q414" s="11"/>
      <c r="R414" s="11"/>
      <c r="S414" s="396">
        <f>'Og s3a'!G1123</f>
        <v>0</v>
      </c>
      <c r="T414" s="398">
        <f>'Og s3a'!D1123</f>
        <v>0</v>
      </c>
      <c r="U414" s="444">
        <f>Import!N1112</f>
        <v>0</v>
      </c>
      <c r="V414" s="11"/>
      <c r="W414" s="306"/>
      <c r="X414" s="306"/>
      <c r="Y414" s="306"/>
      <c r="Z414" s="970">
        <f>IF(F414=AF$7,1,0)</f>
        <v>0</v>
      </c>
      <c r="AA414" s="970">
        <f>Z414*D414</f>
        <v>0</v>
      </c>
      <c r="AB414" s="978">
        <f>IF($Z414=0,0,IF(AF414+AH414+AJ414&gt;0,$AA414,0))</f>
        <v>0</v>
      </c>
      <c r="AC414" s="980">
        <f>IF($Z414=0,0,IF(AND(AB414=0,G415&gt;0),$AA414,0))</f>
        <v>0</v>
      </c>
      <c r="AD414" s="969">
        <f>AA414-AB414-AC414</f>
        <v>0</v>
      </c>
      <c r="AE414" s="204">
        <f t="shared" si="255"/>
        <v>0</v>
      </c>
      <c r="AF414" s="204">
        <f t="shared" si="255"/>
        <v>0</v>
      </c>
      <c r="AG414" s="204">
        <f t="shared" si="255"/>
        <v>0</v>
      </c>
      <c r="AH414" s="204">
        <f t="shared" si="255"/>
        <v>0</v>
      </c>
      <c r="AI414" s="922">
        <f t="shared" si="255"/>
        <v>0</v>
      </c>
      <c r="AJ414" s="205">
        <f t="shared" si="255"/>
        <v>0</v>
      </c>
      <c r="AK414" s="973">
        <f>IF($Z414=1,0,IF(AND($Z414=0,AF414&gt;0),1,IF(AND($Z414=0,AH414&gt;0),1,IF(AND($Z414=0,AJ414&gt;0),1,0))))</f>
        <v>0</v>
      </c>
      <c r="AL414" s="973">
        <f t="shared" si="260"/>
        <v>0</v>
      </c>
      <c r="AM414" s="978">
        <f>IF($Z414=0,0,IF(AQ414+AS414+AU414&gt;0,$AA414,0))</f>
        <v>0</v>
      </c>
      <c r="AN414" s="980">
        <f>IF($Z414=0,0,IF(AND(AM414=0,I415&gt;0),$AA414,0))</f>
        <v>0</v>
      </c>
      <c r="AO414" s="969">
        <f>$AA414-AM414-AN414</f>
        <v>0</v>
      </c>
      <c r="AP414" s="204">
        <f t="shared" si="256"/>
        <v>0</v>
      </c>
      <c r="AQ414" s="204">
        <f t="shared" si="256"/>
        <v>0</v>
      </c>
      <c r="AR414" s="204">
        <f t="shared" si="256"/>
        <v>0</v>
      </c>
      <c r="AS414" s="204">
        <f t="shared" si="256"/>
        <v>0</v>
      </c>
      <c r="AT414" s="204">
        <f t="shared" si="256"/>
        <v>0</v>
      </c>
      <c r="AU414" s="205">
        <f t="shared" si="256"/>
        <v>0</v>
      </c>
      <c r="AV414" s="973">
        <f>IF($Z414=1,0,IF(AND($Z414=0,AQ414&gt;0),1,IF(AND($Z414=0,AS414&gt;0),1,IF(AND($Z414=0,AU414&gt;0),1,0))))</f>
        <v>0</v>
      </c>
      <c r="AW414" s="973">
        <f t="shared" si="261"/>
        <v>0</v>
      </c>
      <c r="AX414" s="978">
        <f>IF($Z414=0,0,IF(BB414+BD414+BF414&gt;0,$AA414,0))</f>
        <v>0</v>
      </c>
      <c r="AY414" s="980">
        <f>IF($Z414=0,0,IF(AND(AX414=0,K415&gt;0),$AA414,0))</f>
        <v>0</v>
      </c>
      <c r="AZ414" s="969">
        <f>$AA414-AX414-AY414</f>
        <v>0</v>
      </c>
      <c r="BA414" s="204">
        <f t="shared" si="257"/>
        <v>0</v>
      </c>
      <c r="BB414" s="204">
        <f t="shared" si="257"/>
        <v>0</v>
      </c>
      <c r="BC414" s="204">
        <f t="shared" si="257"/>
        <v>0</v>
      </c>
      <c r="BD414" s="204">
        <f t="shared" si="257"/>
        <v>0</v>
      </c>
      <c r="BE414" s="204">
        <f t="shared" si="257"/>
        <v>0</v>
      </c>
      <c r="BF414" s="205">
        <f t="shared" si="257"/>
        <v>0</v>
      </c>
      <c r="BG414" s="973">
        <f>IF($Z414=1,0,IF(AND($Z414=0,BB414&gt;0),1,IF(AND($Z414=0,BD414&gt;0),1,IF(AND($Z414=0,BF414&gt;0),1,0))))</f>
        <v>0</v>
      </c>
      <c r="BH414" s="973">
        <f t="shared" si="262"/>
        <v>0</v>
      </c>
      <c r="BI414" s="978">
        <f>IF($Z414=0,0,IF(BM414+BO414+BQ414&gt;0,$AA414,0))</f>
        <v>0</v>
      </c>
      <c r="BJ414" s="980">
        <f>IF($Z414=0,0,IF(AND(BI414=0,M415&gt;0),$AA414,0))</f>
        <v>0</v>
      </c>
      <c r="BK414" s="969">
        <f>$AA414-BI414-BJ414</f>
        <v>0</v>
      </c>
      <c r="BL414" s="204">
        <f t="shared" si="258"/>
        <v>0</v>
      </c>
      <c r="BM414" s="204">
        <f t="shared" si="258"/>
        <v>0</v>
      </c>
      <c r="BN414" s="204">
        <f t="shared" si="258"/>
        <v>0</v>
      </c>
      <c r="BO414" s="204">
        <f t="shared" si="258"/>
        <v>0</v>
      </c>
      <c r="BP414" s="204">
        <f t="shared" si="258"/>
        <v>0</v>
      </c>
      <c r="BQ414" s="205">
        <f t="shared" si="258"/>
        <v>0</v>
      </c>
      <c r="BR414" s="973">
        <f>IF($Z414=1,0,IF(AND($Z414=0,BM414&gt;0),1,IF(AND($Z414=0,BO414&gt;0),1,IF(AND($Z414=0,BQ414&gt;0),1,0))))</f>
        <v>0</v>
      </c>
      <c r="BS414" s="973">
        <f t="shared" si="263"/>
        <v>0</v>
      </c>
      <c r="BT414" s="978">
        <f>IF($Z414=0,0,IF(BX414+BZ414+CB414&gt;0,$AA414,0))</f>
        <v>0</v>
      </c>
      <c r="BU414" s="980">
        <f>IF($Z414=0,0,IF(AND(BT414=0,O415&gt;0),$AA414,0))</f>
        <v>0</v>
      </c>
      <c r="BV414" s="969">
        <f>$AA414-BT414-BU414</f>
        <v>0</v>
      </c>
      <c r="BW414" s="204">
        <f t="shared" si="259"/>
        <v>0</v>
      </c>
      <c r="BX414" s="204">
        <f t="shared" si="259"/>
        <v>0</v>
      </c>
      <c r="BY414" s="204">
        <f t="shared" si="259"/>
        <v>0</v>
      </c>
      <c r="BZ414" s="204">
        <f t="shared" si="259"/>
        <v>0</v>
      </c>
      <c r="CA414" s="204">
        <f t="shared" si="259"/>
        <v>0</v>
      </c>
      <c r="CB414" s="205">
        <f t="shared" si="259"/>
        <v>0</v>
      </c>
      <c r="CC414" s="973">
        <f>IF($Z414=1,0,IF(AND($Z414=0,BX414&gt;0),1,IF(AND($Z414=0,BZ414&gt;0),1,IF(AND($Z414=0,CB414&gt;0),1,0))))</f>
        <v>0</v>
      </c>
      <c r="CD414" s="973">
        <f t="shared" si="264"/>
        <v>0</v>
      </c>
      <c r="CE414" s="11"/>
      <c r="CF414" s="11"/>
      <c r="CG414" s="11"/>
      <c r="CH414" s="11"/>
      <c r="CI414" s="11"/>
      <c r="CJ414" s="11"/>
      <c r="CK414" s="11"/>
      <c r="CL414" s="11"/>
      <c r="CM414" s="11"/>
    </row>
    <row r="415" spans="1:91" ht="14.25" customHeight="1">
      <c r="A415" s="950" t="str">
        <f>A414</f>
        <v/>
      </c>
      <c r="B415" s="57"/>
      <c r="C415" s="2051"/>
      <c r="D415" s="2053"/>
      <c r="E415" s="2051"/>
      <c r="F415" s="2772"/>
      <c r="G415" s="1121">
        <f>Import!Q1112</f>
        <v>0</v>
      </c>
      <c r="H415" s="2774"/>
      <c r="I415" s="450"/>
      <c r="J415" s="2775"/>
      <c r="K415" s="450"/>
      <c r="L415" s="2775"/>
      <c r="M415" s="450"/>
      <c r="N415" s="2775"/>
      <c r="O415" s="450"/>
      <c r="P415" s="2775"/>
      <c r="Q415" s="11"/>
      <c r="R415" s="11"/>
      <c r="S415" s="397"/>
      <c r="T415" s="419"/>
      <c r="U415" s="444">
        <f>Import!N1113</f>
        <v>0</v>
      </c>
      <c r="V415" s="11"/>
      <c r="W415" s="306"/>
      <c r="X415" s="306"/>
      <c r="Y415" s="306"/>
      <c r="Z415" s="11"/>
      <c r="AE415" s="204"/>
      <c r="AF415" s="204"/>
      <c r="AG415" s="204"/>
      <c r="AH415" s="204"/>
      <c r="AI415" s="922"/>
      <c r="AJ415" s="205"/>
      <c r="AK415" s="973"/>
      <c r="AL415" s="973">
        <f>AL414</f>
        <v>0</v>
      </c>
      <c r="AP415" s="204"/>
      <c r="AQ415" s="204"/>
      <c r="AR415" s="204"/>
      <c r="AS415" s="204"/>
      <c r="AT415" s="204"/>
      <c r="AU415" s="205"/>
      <c r="AV415" s="973"/>
      <c r="AW415" s="973">
        <f>AW414</f>
        <v>0</v>
      </c>
      <c r="BA415" s="204"/>
      <c r="BB415" s="204"/>
      <c r="BC415" s="204"/>
      <c r="BD415" s="204"/>
      <c r="BE415" s="204"/>
      <c r="BF415" s="205"/>
      <c r="BG415" s="973"/>
      <c r="BH415" s="973">
        <f>BH414</f>
        <v>0</v>
      </c>
      <c r="BL415" s="204"/>
      <c r="BM415" s="204"/>
      <c r="BN415" s="204"/>
      <c r="BO415" s="204"/>
      <c r="BP415" s="204"/>
      <c r="BQ415" s="205"/>
      <c r="BR415" s="973"/>
      <c r="BS415" s="973">
        <f>BS414</f>
        <v>0</v>
      </c>
      <c r="BW415" s="204"/>
      <c r="BX415" s="204"/>
      <c r="BY415" s="204"/>
      <c r="BZ415" s="204"/>
      <c r="CA415" s="204"/>
      <c r="CB415" s="205"/>
      <c r="CC415" s="973"/>
      <c r="CD415" s="973">
        <f>CD414</f>
        <v>0</v>
      </c>
      <c r="CE415" s="11"/>
      <c r="CF415" s="11"/>
      <c r="CG415" s="11"/>
      <c r="CH415" s="11"/>
      <c r="CI415" s="11"/>
      <c r="CJ415" s="11"/>
      <c r="CK415" s="11"/>
      <c r="CL415" s="11"/>
      <c r="CM415" s="11"/>
    </row>
    <row r="416" spans="1:91" ht="24.75" customHeight="1">
      <c r="A416" s="949" t="str">
        <f>IF(E416&gt;0,"Wypełnione","")</f>
        <v/>
      </c>
      <c r="B416" s="57"/>
      <c r="C416" s="2050">
        <f>'Og s3a'!C1125</f>
        <v>0</v>
      </c>
      <c r="D416" s="2052">
        <f>'Og s3a'!E1125</f>
        <v>0</v>
      </c>
      <c r="E416" s="2050">
        <f>'Og s3a'!F1125</f>
        <v>0</v>
      </c>
      <c r="F416" s="2771"/>
      <c r="G416" s="448">
        <f>T416</f>
        <v>0</v>
      </c>
      <c r="H416" s="2773">
        <f>U416</f>
        <v>0</v>
      </c>
      <c r="I416" s="451"/>
      <c r="J416" s="2775"/>
      <c r="K416" s="451"/>
      <c r="L416" s="2775"/>
      <c r="M416" s="451"/>
      <c r="N416" s="2775"/>
      <c r="O416" s="451"/>
      <c r="P416" s="2775"/>
      <c r="Q416" s="11"/>
      <c r="R416" s="11"/>
      <c r="S416" s="396">
        <f>'Og s3a'!G1125</f>
        <v>0</v>
      </c>
      <c r="T416" s="398">
        <f>'Og s3a'!D1125</f>
        <v>0</v>
      </c>
      <c r="U416" s="444">
        <f>Import!N1114</f>
        <v>0</v>
      </c>
      <c r="V416" s="11"/>
      <c r="W416" s="306"/>
      <c r="X416" s="306"/>
      <c r="Y416" s="306"/>
      <c r="Z416" s="970">
        <f>IF(F416=AF$7,1,0)</f>
        <v>0</v>
      </c>
      <c r="AA416" s="970">
        <f>Z416*D416</f>
        <v>0</v>
      </c>
      <c r="AB416" s="978">
        <f>IF($Z416=0,0,IF(AF416+AH416+AJ416&gt;0,$AA416,0))</f>
        <v>0</v>
      </c>
      <c r="AC416" s="980">
        <f>IF($Z416=0,0,IF(AND(AB416=0,G417&gt;0),$AA416,0))</f>
        <v>0</v>
      </c>
      <c r="AD416" s="969">
        <f>AA416-AB416-AC416</f>
        <v>0</v>
      </c>
      <c r="AE416" s="204">
        <f t="shared" si="255"/>
        <v>0</v>
      </c>
      <c r="AF416" s="204">
        <f t="shared" si="255"/>
        <v>0</v>
      </c>
      <c r="AG416" s="204">
        <f t="shared" si="255"/>
        <v>0</v>
      </c>
      <c r="AH416" s="204">
        <f t="shared" si="255"/>
        <v>0</v>
      </c>
      <c r="AI416" s="922">
        <f t="shared" si="255"/>
        <v>0</v>
      </c>
      <c r="AJ416" s="205">
        <f t="shared" si="255"/>
        <v>0</v>
      </c>
      <c r="AK416" s="973">
        <f>IF($Z416=1,0,IF(AND($Z416=0,AF416&gt;0),1,IF(AND($Z416=0,AH416&gt;0),1,IF(AND($Z416=0,AJ416&gt;0),1,0))))</f>
        <v>0</v>
      </c>
      <c r="AL416" s="973">
        <f t="shared" si="260"/>
        <v>0</v>
      </c>
      <c r="AM416" s="978">
        <f>IF($Z416=0,0,IF(AQ416+AS416+AU416&gt;0,$AA416,0))</f>
        <v>0</v>
      </c>
      <c r="AN416" s="980">
        <f>IF($Z416=0,0,IF(AND(AM416=0,I417&gt;0),$AA416,0))</f>
        <v>0</v>
      </c>
      <c r="AO416" s="969">
        <f>$AA416-AM416-AN416</f>
        <v>0</v>
      </c>
      <c r="AP416" s="204">
        <f t="shared" si="256"/>
        <v>0</v>
      </c>
      <c r="AQ416" s="204">
        <f t="shared" si="256"/>
        <v>0</v>
      </c>
      <c r="AR416" s="204">
        <f t="shared" si="256"/>
        <v>0</v>
      </c>
      <c r="AS416" s="204">
        <f t="shared" si="256"/>
        <v>0</v>
      </c>
      <c r="AT416" s="204">
        <f t="shared" si="256"/>
        <v>0</v>
      </c>
      <c r="AU416" s="205">
        <f t="shared" si="256"/>
        <v>0</v>
      </c>
      <c r="AV416" s="973">
        <f>IF($Z416=1,0,IF(AND($Z416=0,AQ416&gt;0),1,IF(AND($Z416=0,AS416&gt;0),1,IF(AND($Z416=0,AU416&gt;0),1,0))))</f>
        <v>0</v>
      </c>
      <c r="AW416" s="973">
        <f t="shared" si="261"/>
        <v>0</v>
      </c>
      <c r="AX416" s="978">
        <f>IF($Z416=0,0,IF(BB416+BD416+BF416&gt;0,$AA416,0))</f>
        <v>0</v>
      </c>
      <c r="AY416" s="980">
        <f>IF($Z416=0,0,IF(AND(AX416=0,K417&gt;0),$AA416,0))</f>
        <v>0</v>
      </c>
      <c r="AZ416" s="969">
        <f>$AA416-AX416-AY416</f>
        <v>0</v>
      </c>
      <c r="BA416" s="204">
        <f t="shared" si="257"/>
        <v>0</v>
      </c>
      <c r="BB416" s="204">
        <f t="shared" si="257"/>
        <v>0</v>
      </c>
      <c r="BC416" s="204">
        <f t="shared" si="257"/>
        <v>0</v>
      </c>
      <c r="BD416" s="204">
        <f t="shared" si="257"/>
        <v>0</v>
      </c>
      <c r="BE416" s="204">
        <f t="shared" si="257"/>
        <v>0</v>
      </c>
      <c r="BF416" s="205">
        <f t="shared" si="257"/>
        <v>0</v>
      </c>
      <c r="BG416" s="973">
        <f>IF($Z416=1,0,IF(AND($Z416=0,BB416&gt;0),1,IF(AND($Z416=0,BD416&gt;0),1,IF(AND($Z416=0,BF416&gt;0),1,0))))</f>
        <v>0</v>
      </c>
      <c r="BH416" s="973">
        <f t="shared" si="262"/>
        <v>0</v>
      </c>
      <c r="BI416" s="978">
        <f>IF($Z416=0,0,IF(BM416+BO416+BQ416&gt;0,$AA416,0))</f>
        <v>0</v>
      </c>
      <c r="BJ416" s="980">
        <f>IF($Z416=0,0,IF(AND(BI416=0,M417&gt;0),$AA416,0))</f>
        <v>0</v>
      </c>
      <c r="BK416" s="969">
        <f>$AA416-BI416-BJ416</f>
        <v>0</v>
      </c>
      <c r="BL416" s="204">
        <f t="shared" si="258"/>
        <v>0</v>
      </c>
      <c r="BM416" s="204">
        <f t="shared" si="258"/>
        <v>0</v>
      </c>
      <c r="BN416" s="204">
        <f t="shared" si="258"/>
        <v>0</v>
      </c>
      <c r="BO416" s="204">
        <f t="shared" si="258"/>
        <v>0</v>
      </c>
      <c r="BP416" s="204">
        <f t="shared" si="258"/>
        <v>0</v>
      </c>
      <c r="BQ416" s="205">
        <f t="shared" si="258"/>
        <v>0</v>
      </c>
      <c r="BR416" s="973">
        <f>IF($Z416=1,0,IF(AND($Z416=0,BM416&gt;0),1,IF(AND($Z416=0,BO416&gt;0),1,IF(AND($Z416=0,BQ416&gt;0),1,0))))</f>
        <v>0</v>
      </c>
      <c r="BS416" s="973">
        <f t="shared" si="263"/>
        <v>0</v>
      </c>
      <c r="BT416" s="978">
        <f>IF($Z416=0,0,IF(BX416+BZ416+CB416&gt;0,$AA416,0))</f>
        <v>0</v>
      </c>
      <c r="BU416" s="980">
        <f>IF($Z416=0,0,IF(AND(BT416=0,O417&gt;0),$AA416,0))</f>
        <v>0</v>
      </c>
      <c r="BV416" s="969">
        <f>$AA416-BT416-BU416</f>
        <v>0</v>
      </c>
      <c r="BW416" s="204">
        <f t="shared" si="259"/>
        <v>0</v>
      </c>
      <c r="BX416" s="204">
        <f t="shared" si="259"/>
        <v>0</v>
      </c>
      <c r="BY416" s="204">
        <f t="shared" si="259"/>
        <v>0</v>
      </c>
      <c r="BZ416" s="204">
        <f t="shared" si="259"/>
        <v>0</v>
      </c>
      <c r="CA416" s="204">
        <f t="shared" si="259"/>
        <v>0</v>
      </c>
      <c r="CB416" s="205">
        <f t="shared" si="259"/>
        <v>0</v>
      </c>
      <c r="CC416" s="973">
        <f>IF($Z416=1,0,IF(AND($Z416=0,BX416&gt;0),1,IF(AND($Z416=0,BZ416&gt;0),1,IF(AND($Z416=0,CB416&gt;0),1,0))))</f>
        <v>0</v>
      </c>
      <c r="CD416" s="973">
        <f t="shared" si="264"/>
        <v>0</v>
      </c>
      <c r="CE416" s="11"/>
      <c r="CF416" s="11"/>
      <c r="CG416" s="11"/>
      <c r="CH416" s="11"/>
      <c r="CI416" s="11"/>
      <c r="CJ416" s="11"/>
      <c r="CK416" s="11"/>
      <c r="CL416" s="11"/>
      <c r="CM416" s="11"/>
    </row>
    <row r="417" spans="1:91" ht="14.25" customHeight="1">
      <c r="A417" s="950" t="str">
        <f>A416</f>
        <v/>
      </c>
      <c r="B417" s="57"/>
      <c r="C417" s="2051"/>
      <c r="D417" s="2053"/>
      <c r="E417" s="2051"/>
      <c r="F417" s="2772"/>
      <c r="G417" s="1121">
        <f>Import!Q1114</f>
        <v>0</v>
      </c>
      <c r="H417" s="2774"/>
      <c r="I417" s="450"/>
      <c r="J417" s="2775"/>
      <c r="K417" s="450"/>
      <c r="L417" s="2775"/>
      <c r="M417" s="450"/>
      <c r="N417" s="2775"/>
      <c r="O417" s="450"/>
      <c r="P417" s="2775"/>
      <c r="Q417" s="11"/>
      <c r="R417" s="11"/>
      <c r="S417" s="397"/>
      <c r="T417" s="419"/>
      <c r="U417" s="444">
        <f>Import!N1115</f>
        <v>0</v>
      </c>
      <c r="V417" s="11"/>
      <c r="W417" s="306"/>
      <c r="X417" s="306"/>
      <c r="Y417" s="306"/>
      <c r="Z417" s="11"/>
      <c r="AE417" s="204"/>
      <c r="AF417" s="204"/>
      <c r="AG417" s="204"/>
      <c r="AH417" s="204"/>
      <c r="AI417" s="922"/>
      <c r="AJ417" s="205"/>
      <c r="AK417" s="973"/>
      <c r="AL417" s="973">
        <f>AL416</f>
        <v>0</v>
      </c>
      <c r="AP417" s="204"/>
      <c r="AQ417" s="204"/>
      <c r="AR417" s="204"/>
      <c r="AS417" s="204"/>
      <c r="AT417" s="204"/>
      <c r="AU417" s="205"/>
      <c r="AV417" s="973"/>
      <c r="AW417" s="973">
        <f>AW416</f>
        <v>0</v>
      </c>
      <c r="BA417" s="204"/>
      <c r="BB417" s="204"/>
      <c r="BC417" s="204"/>
      <c r="BD417" s="204"/>
      <c r="BE417" s="204"/>
      <c r="BF417" s="205"/>
      <c r="BG417" s="973"/>
      <c r="BH417" s="973">
        <f>BH416</f>
        <v>0</v>
      </c>
      <c r="BL417" s="204"/>
      <c r="BM417" s="204"/>
      <c r="BN417" s="204"/>
      <c r="BO417" s="204"/>
      <c r="BP417" s="204"/>
      <c r="BQ417" s="205"/>
      <c r="BR417" s="973"/>
      <c r="BS417" s="973">
        <f>BS416</f>
        <v>0</v>
      </c>
      <c r="BW417" s="204"/>
      <c r="BX417" s="204"/>
      <c r="BY417" s="204"/>
      <c r="BZ417" s="204"/>
      <c r="CA417" s="204"/>
      <c r="CB417" s="205"/>
      <c r="CC417" s="973"/>
      <c r="CD417" s="973">
        <f>CD416</f>
        <v>0</v>
      </c>
      <c r="CE417" s="11"/>
      <c r="CF417" s="11"/>
      <c r="CG417" s="11"/>
      <c r="CH417" s="11"/>
      <c r="CI417" s="11"/>
      <c r="CJ417" s="11"/>
      <c r="CK417" s="11"/>
      <c r="CL417" s="11"/>
      <c r="CM417" s="11"/>
    </row>
    <row r="418" spans="1:91" ht="24.75" customHeight="1">
      <c r="A418" s="949" t="str">
        <f>IF(E418&gt;0,"Wypełnione","")</f>
        <v/>
      </c>
      <c r="B418" s="57"/>
      <c r="C418" s="2050">
        <f>'Og s3a'!C1127</f>
        <v>0</v>
      </c>
      <c r="D418" s="2052">
        <f>'Og s3a'!E1127</f>
        <v>0</v>
      </c>
      <c r="E418" s="2050">
        <f>'Og s3a'!F1127</f>
        <v>0</v>
      </c>
      <c r="F418" s="2771"/>
      <c r="G418" s="448">
        <f>T418</f>
        <v>0</v>
      </c>
      <c r="H418" s="2773">
        <f>U418</f>
        <v>0</v>
      </c>
      <c r="I418" s="451"/>
      <c r="J418" s="2775"/>
      <c r="K418" s="451"/>
      <c r="L418" s="2775"/>
      <c r="M418" s="451"/>
      <c r="N418" s="2775"/>
      <c r="O418" s="451"/>
      <c r="P418" s="2775"/>
      <c r="Q418" s="11"/>
      <c r="R418" s="11"/>
      <c r="S418" s="396">
        <f>'Og s3a'!G1127</f>
        <v>0</v>
      </c>
      <c r="T418" s="398">
        <f>'Og s3a'!D1127</f>
        <v>0</v>
      </c>
      <c r="U418" s="444">
        <f>Import!N1116</f>
        <v>0</v>
      </c>
      <c r="V418" s="11"/>
      <c r="W418" s="306"/>
      <c r="X418" s="306"/>
      <c r="Y418" s="306"/>
      <c r="Z418" s="970">
        <f>IF(F418=AF$7,1,0)</f>
        <v>0</v>
      </c>
      <c r="AA418" s="970">
        <f>Z418*D418</f>
        <v>0</v>
      </c>
      <c r="AB418" s="978">
        <f>IF($Z418=0,0,IF(AF418+AH418+AJ418&gt;0,$AA418,0))</f>
        <v>0</v>
      </c>
      <c r="AC418" s="980">
        <f>IF($Z418=0,0,IF(AND(AB418=0,G419&gt;0),$AA418,0))</f>
        <v>0</v>
      </c>
      <c r="AD418" s="969">
        <f>AA418-AB418-AC418</f>
        <v>0</v>
      </c>
      <c r="AE418" s="204">
        <f t="shared" si="255"/>
        <v>0</v>
      </c>
      <c r="AF418" s="204">
        <f t="shared" si="255"/>
        <v>0</v>
      </c>
      <c r="AG418" s="204">
        <f t="shared" si="255"/>
        <v>0</v>
      </c>
      <c r="AH418" s="204">
        <f t="shared" si="255"/>
        <v>0</v>
      </c>
      <c r="AI418" s="922">
        <f t="shared" si="255"/>
        <v>0</v>
      </c>
      <c r="AJ418" s="205">
        <f t="shared" si="255"/>
        <v>0</v>
      </c>
      <c r="AK418" s="973">
        <f>IF($Z418=1,0,IF(AND($Z418=0,AF418&gt;0),1,IF(AND($Z418=0,AH418&gt;0),1,IF(AND($Z418=0,AJ418&gt;0),1,0))))</f>
        <v>0</v>
      </c>
      <c r="AL418" s="973">
        <f t="shared" si="260"/>
        <v>0</v>
      </c>
      <c r="AM418" s="978">
        <f>IF($Z418=0,0,IF(AQ418+AS418+AU418&gt;0,$AA418,0))</f>
        <v>0</v>
      </c>
      <c r="AN418" s="980">
        <f>IF($Z418=0,0,IF(AND(AM418=0,I419&gt;0),$AA418,0))</f>
        <v>0</v>
      </c>
      <c r="AO418" s="969">
        <f>$AA418-AM418-AN418</f>
        <v>0</v>
      </c>
      <c r="AP418" s="204">
        <f t="shared" si="256"/>
        <v>0</v>
      </c>
      <c r="AQ418" s="204">
        <f t="shared" si="256"/>
        <v>0</v>
      </c>
      <c r="AR418" s="204">
        <f t="shared" si="256"/>
        <v>0</v>
      </c>
      <c r="AS418" s="204">
        <f t="shared" si="256"/>
        <v>0</v>
      </c>
      <c r="AT418" s="204">
        <f t="shared" si="256"/>
        <v>0</v>
      </c>
      <c r="AU418" s="205">
        <f t="shared" si="256"/>
        <v>0</v>
      </c>
      <c r="AV418" s="973">
        <f>IF($Z418=1,0,IF(AND($Z418=0,AQ418&gt;0),1,IF(AND($Z418=0,AS418&gt;0),1,IF(AND($Z418=0,AU418&gt;0),1,0))))</f>
        <v>0</v>
      </c>
      <c r="AW418" s="973">
        <f t="shared" si="261"/>
        <v>0</v>
      </c>
      <c r="AX418" s="978">
        <f>IF($Z418=0,0,IF(BB418+BD418+BF418&gt;0,$AA418,0))</f>
        <v>0</v>
      </c>
      <c r="AY418" s="980">
        <f>IF($Z418=0,0,IF(AND(AX418=0,K419&gt;0),$AA418,0))</f>
        <v>0</v>
      </c>
      <c r="AZ418" s="969">
        <f>$AA418-AX418-AY418</f>
        <v>0</v>
      </c>
      <c r="BA418" s="204">
        <f t="shared" si="257"/>
        <v>0</v>
      </c>
      <c r="BB418" s="204">
        <f t="shared" si="257"/>
        <v>0</v>
      </c>
      <c r="BC418" s="204">
        <f t="shared" si="257"/>
        <v>0</v>
      </c>
      <c r="BD418" s="204">
        <f t="shared" si="257"/>
        <v>0</v>
      </c>
      <c r="BE418" s="204">
        <f t="shared" si="257"/>
        <v>0</v>
      </c>
      <c r="BF418" s="205">
        <f t="shared" si="257"/>
        <v>0</v>
      </c>
      <c r="BG418" s="973">
        <f>IF($Z418=1,0,IF(AND($Z418=0,BB418&gt;0),1,IF(AND($Z418=0,BD418&gt;0),1,IF(AND($Z418=0,BF418&gt;0),1,0))))</f>
        <v>0</v>
      </c>
      <c r="BH418" s="973">
        <f t="shared" si="262"/>
        <v>0</v>
      </c>
      <c r="BI418" s="978">
        <f>IF($Z418=0,0,IF(BM418+BO418+BQ418&gt;0,$AA418,0))</f>
        <v>0</v>
      </c>
      <c r="BJ418" s="980">
        <f>IF($Z418=0,0,IF(AND(BI418=0,M419&gt;0),$AA418,0))</f>
        <v>0</v>
      </c>
      <c r="BK418" s="969">
        <f>$AA418-BI418-BJ418</f>
        <v>0</v>
      </c>
      <c r="BL418" s="204">
        <f t="shared" si="258"/>
        <v>0</v>
      </c>
      <c r="BM418" s="204">
        <f t="shared" si="258"/>
        <v>0</v>
      </c>
      <c r="BN418" s="204">
        <f t="shared" si="258"/>
        <v>0</v>
      </c>
      <c r="BO418" s="204">
        <f t="shared" si="258"/>
        <v>0</v>
      </c>
      <c r="BP418" s="204">
        <f t="shared" si="258"/>
        <v>0</v>
      </c>
      <c r="BQ418" s="205">
        <f t="shared" si="258"/>
        <v>0</v>
      </c>
      <c r="BR418" s="973">
        <f>IF($Z418=1,0,IF(AND($Z418=0,BM418&gt;0),1,IF(AND($Z418=0,BO418&gt;0),1,IF(AND($Z418=0,BQ418&gt;0),1,0))))</f>
        <v>0</v>
      </c>
      <c r="BS418" s="973">
        <f t="shared" si="263"/>
        <v>0</v>
      </c>
      <c r="BT418" s="978">
        <f>IF($Z418=0,0,IF(BX418+BZ418+CB418&gt;0,$AA418,0))</f>
        <v>0</v>
      </c>
      <c r="BU418" s="980">
        <f>IF($Z418=0,0,IF(AND(BT418=0,O419&gt;0),$AA418,0))</f>
        <v>0</v>
      </c>
      <c r="BV418" s="969">
        <f>$AA418-BT418-BU418</f>
        <v>0</v>
      </c>
      <c r="BW418" s="204">
        <f t="shared" si="259"/>
        <v>0</v>
      </c>
      <c r="BX418" s="204">
        <f t="shared" si="259"/>
        <v>0</v>
      </c>
      <c r="BY418" s="204">
        <f t="shared" si="259"/>
        <v>0</v>
      </c>
      <c r="BZ418" s="204">
        <f t="shared" si="259"/>
        <v>0</v>
      </c>
      <c r="CA418" s="204">
        <f t="shared" si="259"/>
        <v>0</v>
      </c>
      <c r="CB418" s="205">
        <f t="shared" si="259"/>
        <v>0</v>
      </c>
      <c r="CC418" s="973">
        <f>IF($Z418=1,0,IF(AND($Z418=0,BX418&gt;0),1,IF(AND($Z418=0,BZ418&gt;0),1,IF(AND($Z418=0,CB418&gt;0),1,0))))</f>
        <v>0</v>
      </c>
      <c r="CD418" s="973">
        <f t="shared" si="264"/>
        <v>0</v>
      </c>
      <c r="CE418" s="11"/>
      <c r="CF418" s="11"/>
      <c r="CG418" s="11"/>
      <c r="CH418" s="11"/>
      <c r="CI418" s="11"/>
      <c r="CJ418" s="11"/>
      <c r="CK418" s="11"/>
      <c r="CL418" s="11"/>
      <c r="CM418" s="11"/>
    </row>
    <row r="419" spans="1:91" ht="14.25" customHeight="1">
      <c r="A419" s="950" t="str">
        <f>A418</f>
        <v/>
      </c>
      <c r="B419" s="57"/>
      <c r="C419" s="2051"/>
      <c r="D419" s="2053"/>
      <c r="E419" s="2051"/>
      <c r="F419" s="2772"/>
      <c r="G419" s="1121">
        <f>Import!Q1116</f>
        <v>0</v>
      </c>
      <c r="H419" s="2774"/>
      <c r="I419" s="450"/>
      <c r="J419" s="2775"/>
      <c r="K419" s="450"/>
      <c r="L419" s="2775"/>
      <c r="M419" s="450"/>
      <c r="N419" s="2775"/>
      <c r="O419" s="450"/>
      <c r="P419" s="2775"/>
      <c r="Q419" s="11"/>
      <c r="R419" s="11"/>
      <c r="S419" s="397"/>
      <c r="T419" s="419"/>
      <c r="U419" s="444">
        <f>Import!N1117</f>
        <v>0</v>
      </c>
      <c r="V419" s="11"/>
      <c r="W419" s="306"/>
      <c r="X419" s="306"/>
      <c r="Y419" s="306"/>
      <c r="Z419" s="11"/>
      <c r="AE419" s="204"/>
      <c r="AF419" s="204"/>
      <c r="AG419" s="204"/>
      <c r="AH419" s="204"/>
      <c r="AI419" s="922"/>
      <c r="AJ419" s="205"/>
      <c r="AK419" s="973"/>
      <c r="AL419" s="973">
        <f>AL418</f>
        <v>0</v>
      </c>
      <c r="AP419" s="204"/>
      <c r="AQ419" s="204"/>
      <c r="AR419" s="204"/>
      <c r="AS419" s="204"/>
      <c r="AT419" s="204"/>
      <c r="AU419" s="205"/>
      <c r="AV419" s="973"/>
      <c r="AW419" s="973">
        <f>AW418</f>
        <v>0</v>
      </c>
      <c r="BA419" s="204"/>
      <c r="BB419" s="204"/>
      <c r="BC419" s="204"/>
      <c r="BD419" s="204"/>
      <c r="BE419" s="204"/>
      <c r="BF419" s="205"/>
      <c r="BG419" s="973"/>
      <c r="BH419" s="973">
        <f>BH418</f>
        <v>0</v>
      </c>
      <c r="BL419" s="204"/>
      <c r="BM419" s="204"/>
      <c r="BN419" s="204"/>
      <c r="BO419" s="204"/>
      <c r="BP419" s="204"/>
      <c r="BQ419" s="205"/>
      <c r="BR419" s="973"/>
      <c r="BS419" s="973">
        <f>BS418</f>
        <v>0</v>
      </c>
      <c r="BW419" s="204"/>
      <c r="BX419" s="204"/>
      <c r="BY419" s="204"/>
      <c r="BZ419" s="204"/>
      <c r="CA419" s="204"/>
      <c r="CB419" s="205"/>
      <c r="CC419" s="973"/>
      <c r="CD419" s="973">
        <f>CD418</f>
        <v>0</v>
      </c>
      <c r="CE419" s="11"/>
      <c r="CF419" s="11"/>
      <c r="CG419" s="11"/>
      <c r="CH419" s="11"/>
      <c r="CI419" s="11"/>
      <c r="CJ419" s="11"/>
      <c r="CK419" s="11"/>
      <c r="CL419" s="11"/>
      <c r="CM419" s="11"/>
    </row>
    <row r="420" spans="1:91" ht="24.75" customHeight="1">
      <c r="A420" s="949" t="str">
        <f>IF(E420&gt;0,"Wypełnione","")</f>
        <v/>
      </c>
      <c r="B420" s="57"/>
      <c r="C420" s="2050">
        <f>'Og s3a'!C1129</f>
        <v>0</v>
      </c>
      <c r="D420" s="2052">
        <f>'Og s3a'!E1129</f>
        <v>0</v>
      </c>
      <c r="E420" s="2050">
        <f>'Og s3a'!F1129</f>
        <v>0</v>
      </c>
      <c r="F420" s="2771"/>
      <c r="G420" s="448">
        <f>T420</f>
        <v>0</v>
      </c>
      <c r="H420" s="2773">
        <f>U420</f>
        <v>0</v>
      </c>
      <c r="I420" s="451"/>
      <c r="J420" s="2775"/>
      <c r="K420" s="451"/>
      <c r="L420" s="2775"/>
      <c r="M420" s="451"/>
      <c r="N420" s="2775"/>
      <c r="O420" s="451"/>
      <c r="P420" s="2775"/>
      <c r="Q420" s="11"/>
      <c r="R420" s="11"/>
      <c r="S420" s="396">
        <f>'Og s3a'!G1129</f>
        <v>0</v>
      </c>
      <c r="T420" s="398">
        <f>'Og s3a'!D1129</f>
        <v>0</v>
      </c>
      <c r="U420" s="444">
        <f>Import!N1118</f>
        <v>0</v>
      </c>
      <c r="V420" s="11"/>
      <c r="W420" s="306"/>
      <c r="X420" s="306"/>
      <c r="Y420" s="306"/>
      <c r="Z420" s="970">
        <f>IF(F420=AF$7,1,0)</f>
        <v>0</v>
      </c>
      <c r="AA420" s="970">
        <f>Z420*D420</f>
        <v>0</v>
      </c>
      <c r="AB420" s="978">
        <f>IF($Z420=0,0,IF(AF420+AH420+AJ420&gt;0,$AA420,0))</f>
        <v>0</v>
      </c>
      <c r="AC420" s="980">
        <f>IF($Z420=0,0,IF(AND(AB420=0,G421&gt;0),$AA420,0))</f>
        <v>0</v>
      </c>
      <c r="AD420" s="969">
        <f>AA420-AB420-AC420</f>
        <v>0</v>
      </c>
      <c r="AE420" s="204">
        <f t="shared" si="255"/>
        <v>0</v>
      </c>
      <c r="AF420" s="204">
        <f t="shared" si="255"/>
        <v>0</v>
      </c>
      <c r="AG420" s="204">
        <f t="shared" si="255"/>
        <v>0</v>
      </c>
      <c r="AH420" s="204">
        <f t="shared" si="255"/>
        <v>0</v>
      </c>
      <c r="AI420" s="922">
        <f t="shared" si="255"/>
        <v>0</v>
      </c>
      <c r="AJ420" s="205">
        <f t="shared" si="255"/>
        <v>0</v>
      </c>
      <c r="AK420" s="973">
        <f>IF($Z420=1,0,IF(AND($Z420=0,AF420&gt;0),1,IF(AND($Z420=0,AH420&gt;0),1,IF(AND($Z420=0,AJ420&gt;0),1,0))))</f>
        <v>0</v>
      </c>
      <c r="AL420" s="973">
        <f t="shared" si="260"/>
        <v>0</v>
      </c>
      <c r="AM420" s="978">
        <f>IF($Z420=0,0,IF(AQ420+AS420+AU420&gt;0,$AA420,0))</f>
        <v>0</v>
      </c>
      <c r="AN420" s="980">
        <f>IF($Z420=0,0,IF(AND(AM420=0,I421&gt;0),$AA420,0))</f>
        <v>0</v>
      </c>
      <c r="AO420" s="969">
        <f>$AA420-AM420-AN420</f>
        <v>0</v>
      </c>
      <c r="AP420" s="204">
        <f t="shared" si="256"/>
        <v>0</v>
      </c>
      <c r="AQ420" s="204">
        <f t="shared" si="256"/>
        <v>0</v>
      </c>
      <c r="AR420" s="204">
        <f t="shared" si="256"/>
        <v>0</v>
      </c>
      <c r="AS420" s="204">
        <f t="shared" si="256"/>
        <v>0</v>
      </c>
      <c r="AT420" s="204">
        <f t="shared" si="256"/>
        <v>0</v>
      </c>
      <c r="AU420" s="205">
        <f t="shared" si="256"/>
        <v>0</v>
      </c>
      <c r="AV420" s="973">
        <f>IF($Z420=1,0,IF(AND($Z420=0,AQ420&gt;0),1,IF(AND($Z420=0,AS420&gt;0),1,IF(AND($Z420=0,AU420&gt;0),1,0))))</f>
        <v>0</v>
      </c>
      <c r="AW420" s="973">
        <f t="shared" si="261"/>
        <v>0</v>
      </c>
      <c r="AX420" s="978">
        <f>IF($Z420=0,0,IF(BB420+BD420+BF420&gt;0,$AA420,0))</f>
        <v>0</v>
      </c>
      <c r="AY420" s="980">
        <f>IF($Z420=0,0,IF(AND(AX420=0,K421&gt;0),$AA420,0))</f>
        <v>0</v>
      </c>
      <c r="AZ420" s="969">
        <f>$AA420-AX420-AY420</f>
        <v>0</v>
      </c>
      <c r="BA420" s="204">
        <f t="shared" si="257"/>
        <v>0</v>
      </c>
      <c r="BB420" s="204">
        <f t="shared" si="257"/>
        <v>0</v>
      </c>
      <c r="BC420" s="204">
        <f t="shared" si="257"/>
        <v>0</v>
      </c>
      <c r="BD420" s="204">
        <f t="shared" si="257"/>
        <v>0</v>
      </c>
      <c r="BE420" s="204">
        <f t="shared" si="257"/>
        <v>0</v>
      </c>
      <c r="BF420" s="205">
        <f t="shared" si="257"/>
        <v>0</v>
      </c>
      <c r="BG420" s="973">
        <f>IF($Z420=1,0,IF(AND($Z420=0,BB420&gt;0),1,IF(AND($Z420=0,BD420&gt;0),1,IF(AND($Z420=0,BF420&gt;0),1,0))))</f>
        <v>0</v>
      </c>
      <c r="BH420" s="973">
        <f t="shared" si="262"/>
        <v>0</v>
      </c>
      <c r="BI420" s="978">
        <f>IF($Z420=0,0,IF(BM420+BO420+BQ420&gt;0,$AA420,0))</f>
        <v>0</v>
      </c>
      <c r="BJ420" s="980">
        <f>IF($Z420=0,0,IF(AND(BI420=0,M421&gt;0),$AA420,0))</f>
        <v>0</v>
      </c>
      <c r="BK420" s="969">
        <f>$AA420-BI420-BJ420</f>
        <v>0</v>
      </c>
      <c r="BL420" s="204">
        <f t="shared" si="258"/>
        <v>0</v>
      </c>
      <c r="BM420" s="204">
        <f t="shared" si="258"/>
        <v>0</v>
      </c>
      <c r="BN420" s="204">
        <f t="shared" si="258"/>
        <v>0</v>
      </c>
      <c r="BO420" s="204">
        <f t="shared" si="258"/>
        <v>0</v>
      </c>
      <c r="BP420" s="204">
        <f t="shared" si="258"/>
        <v>0</v>
      </c>
      <c r="BQ420" s="205">
        <f t="shared" si="258"/>
        <v>0</v>
      </c>
      <c r="BR420" s="973">
        <f>IF($Z420=1,0,IF(AND($Z420=0,BM420&gt;0),1,IF(AND($Z420=0,BO420&gt;0),1,IF(AND($Z420=0,BQ420&gt;0),1,0))))</f>
        <v>0</v>
      </c>
      <c r="BS420" s="973">
        <f t="shared" si="263"/>
        <v>0</v>
      </c>
      <c r="BT420" s="978">
        <f>IF($Z420=0,0,IF(BX420+BZ420+CB420&gt;0,$AA420,0))</f>
        <v>0</v>
      </c>
      <c r="BU420" s="980">
        <f>IF($Z420=0,0,IF(AND(BT420=0,O421&gt;0),$AA420,0))</f>
        <v>0</v>
      </c>
      <c r="BV420" s="969">
        <f>$AA420-BT420-BU420</f>
        <v>0</v>
      </c>
      <c r="BW420" s="204">
        <f t="shared" si="259"/>
        <v>0</v>
      </c>
      <c r="BX420" s="204">
        <f t="shared" si="259"/>
        <v>0</v>
      </c>
      <c r="BY420" s="204">
        <f t="shared" si="259"/>
        <v>0</v>
      </c>
      <c r="BZ420" s="204">
        <f t="shared" si="259"/>
        <v>0</v>
      </c>
      <c r="CA420" s="204">
        <f t="shared" si="259"/>
        <v>0</v>
      </c>
      <c r="CB420" s="205">
        <f t="shared" si="259"/>
        <v>0</v>
      </c>
      <c r="CC420" s="973">
        <f>IF($Z420=1,0,IF(AND($Z420=0,BX420&gt;0),1,IF(AND($Z420=0,BZ420&gt;0),1,IF(AND($Z420=0,CB420&gt;0),1,0))))</f>
        <v>0</v>
      </c>
      <c r="CD420" s="973">
        <f t="shared" si="264"/>
        <v>0</v>
      </c>
      <c r="CE420" s="11"/>
      <c r="CF420" s="11"/>
      <c r="CG420" s="11"/>
      <c r="CH420" s="11"/>
      <c r="CI420" s="11"/>
      <c r="CJ420" s="11"/>
      <c r="CK420" s="11"/>
      <c r="CL420" s="11"/>
      <c r="CM420" s="11"/>
    </row>
    <row r="421" spans="1:91" ht="14.25" customHeight="1">
      <c r="A421" s="950" t="str">
        <f>A420</f>
        <v/>
      </c>
      <c r="B421" s="57"/>
      <c r="C421" s="2051"/>
      <c r="D421" s="2053"/>
      <c r="E421" s="2051"/>
      <c r="F421" s="2772"/>
      <c r="G421" s="1121">
        <f>Import!Q1118</f>
        <v>0</v>
      </c>
      <c r="H421" s="2774"/>
      <c r="I421" s="450"/>
      <c r="J421" s="2775"/>
      <c r="K421" s="450"/>
      <c r="L421" s="2775"/>
      <c r="M421" s="450"/>
      <c r="N421" s="2775"/>
      <c r="O421" s="450"/>
      <c r="P421" s="2775"/>
      <c r="Q421" s="11"/>
      <c r="R421" s="11"/>
      <c r="S421" s="397"/>
      <c r="T421" s="419"/>
      <c r="U421" s="444">
        <f>Import!N1119</f>
        <v>0</v>
      </c>
      <c r="V421" s="11"/>
      <c r="W421" s="306"/>
      <c r="X421" s="306"/>
      <c r="Y421" s="306"/>
      <c r="Z421" s="11"/>
      <c r="AE421" s="204"/>
      <c r="AF421" s="204"/>
      <c r="AG421" s="204"/>
      <c r="AH421" s="204"/>
      <c r="AI421" s="922"/>
      <c r="AJ421" s="205"/>
      <c r="AK421" s="973"/>
      <c r="AL421" s="973">
        <f>AL420</f>
        <v>0</v>
      </c>
      <c r="AP421" s="204"/>
      <c r="AQ421" s="204"/>
      <c r="AR421" s="204"/>
      <c r="AS421" s="204"/>
      <c r="AT421" s="204"/>
      <c r="AU421" s="205"/>
      <c r="AV421" s="973"/>
      <c r="AW421" s="973">
        <f>AW420</f>
        <v>0</v>
      </c>
      <c r="BA421" s="204"/>
      <c r="BB421" s="204"/>
      <c r="BC421" s="204"/>
      <c r="BD421" s="204"/>
      <c r="BE421" s="204"/>
      <c r="BF421" s="205"/>
      <c r="BG421" s="973"/>
      <c r="BH421" s="973">
        <f>BH420</f>
        <v>0</v>
      </c>
      <c r="BL421" s="204"/>
      <c r="BM421" s="204"/>
      <c r="BN421" s="204"/>
      <c r="BO421" s="204"/>
      <c r="BP421" s="204"/>
      <c r="BQ421" s="205"/>
      <c r="BR421" s="973"/>
      <c r="BS421" s="973">
        <f>BS420</f>
        <v>0</v>
      </c>
      <c r="BW421" s="204"/>
      <c r="BX421" s="204"/>
      <c r="BY421" s="204"/>
      <c r="BZ421" s="204"/>
      <c r="CA421" s="204"/>
      <c r="CB421" s="205"/>
      <c r="CC421" s="973"/>
      <c r="CD421" s="973">
        <f>CD420</f>
        <v>0</v>
      </c>
      <c r="CE421" s="11"/>
      <c r="CF421" s="11"/>
      <c r="CG421" s="11"/>
      <c r="CH421" s="11"/>
      <c r="CI421" s="11"/>
      <c r="CJ421" s="11"/>
      <c r="CK421" s="11"/>
      <c r="CL421" s="11"/>
      <c r="CM421" s="11"/>
    </row>
    <row r="422" spans="1:91" ht="24.75" customHeight="1">
      <c r="A422" s="949" t="str">
        <f>IF(E422&gt;0,"Wypełnione","")</f>
        <v/>
      </c>
      <c r="B422" s="57"/>
      <c r="C422" s="2050">
        <f>'Og s3a'!C1131</f>
        <v>0</v>
      </c>
      <c r="D422" s="2052">
        <f>'Og s3a'!E1131</f>
        <v>0</v>
      </c>
      <c r="E422" s="2050">
        <f>'Og s3a'!F1131</f>
        <v>0</v>
      </c>
      <c r="F422" s="2771"/>
      <c r="G422" s="448">
        <f>T422</f>
        <v>0</v>
      </c>
      <c r="H422" s="2773">
        <f>U422</f>
        <v>0</v>
      </c>
      <c r="I422" s="451"/>
      <c r="J422" s="2775"/>
      <c r="K422" s="451"/>
      <c r="L422" s="2775"/>
      <c r="M422" s="451"/>
      <c r="N422" s="2775"/>
      <c r="O422" s="451"/>
      <c r="P422" s="2775"/>
      <c r="Q422" s="11"/>
      <c r="R422" s="11"/>
      <c r="S422" s="396">
        <f>'Og s3a'!G1131</f>
        <v>0</v>
      </c>
      <c r="T422" s="398">
        <f>'Og s3a'!D1131</f>
        <v>0</v>
      </c>
      <c r="U422" s="444">
        <f>Import!N1120</f>
        <v>0</v>
      </c>
      <c r="V422" s="11"/>
      <c r="W422" s="306"/>
      <c r="X422" s="306"/>
      <c r="Y422" s="306"/>
      <c r="Z422" s="970">
        <f>IF(F422=AF$7,1,0)</f>
        <v>0</v>
      </c>
      <c r="AA422" s="970">
        <f>Z422*D422</f>
        <v>0</v>
      </c>
      <c r="AB422" s="978">
        <f>IF($Z422=0,0,IF(AF422+AH422+AJ422&gt;0,$AA422,0))</f>
        <v>0</v>
      </c>
      <c r="AC422" s="980">
        <f>IF($Z422=0,0,IF(AND(AB422=0,G423&gt;0),$AA422,0))</f>
        <v>0</v>
      </c>
      <c r="AD422" s="969">
        <f>AA422-AB422-AC422</f>
        <v>0</v>
      </c>
      <c r="AE422" s="204">
        <f t="shared" si="255"/>
        <v>0</v>
      </c>
      <c r="AF422" s="204">
        <f t="shared" si="255"/>
        <v>0</v>
      </c>
      <c r="AG422" s="204">
        <f t="shared" si="255"/>
        <v>0</v>
      </c>
      <c r="AH422" s="204">
        <f t="shared" si="255"/>
        <v>0</v>
      </c>
      <c r="AI422" s="922">
        <f t="shared" si="255"/>
        <v>0</v>
      </c>
      <c r="AJ422" s="205">
        <f t="shared" si="255"/>
        <v>0</v>
      </c>
      <c r="AK422" s="973">
        <f>IF($Z422=1,0,IF(AND($Z422=0,AF422&gt;0),1,IF(AND($Z422=0,AH422&gt;0),1,IF(AND($Z422=0,AJ422&gt;0),1,0))))</f>
        <v>0</v>
      </c>
      <c r="AL422" s="973">
        <f t="shared" si="260"/>
        <v>0</v>
      </c>
      <c r="AM422" s="978">
        <f>IF($Z422=0,0,IF(AQ422+AS422+AU422&gt;0,$AA422,0))</f>
        <v>0</v>
      </c>
      <c r="AN422" s="980">
        <f>IF($Z422=0,0,IF(AND(AM422=0,I423&gt;0),$AA422,0))</f>
        <v>0</v>
      </c>
      <c r="AO422" s="969">
        <f>$AA422-AM422-AN422</f>
        <v>0</v>
      </c>
      <c r="AP422" s="204">
        <f t="shared" si="256"/>
        <v>0</v>
      </c>
      <c r="AQ422" s="204">
        <f t="shared" si="256"/>
        <v>0</v>
      </c>
      <c r="AR422" s="204">
        <f t="shared" si="256"/>
        <v>0</v>
      </c>
      <c r="AS422" s="204">
        <f t="shared" si="256"/>
        <v>0</v>
      </c>
      <c r="AT422" s="204">
        <f t="shared" si="256"/>
        <v>0</v>
      </c>
      <c r="AU422" s="205">
        <f t="shared" si="256"/>
        <v>0</v>
      </c>
      <c r="AV422" s="973">
        <f>IF($Z422=1,0,IF(AND($Z422=0,AQ422&gt;0),1,IF(AND($Z422=0,AS422&gt;0),1,IF(AND($Z422=0,AU422&gt;0),1,0))))</f>
        <v>0</v>
      </c>
      <c r="AW422" s="973">
        <f t="shared" si="261"/>
        <v>0</v>
      </c>
      <c r="AX422" s="978">
        <f>IF($Z422=0,0,IF(BB422+BD422+BF422&gt;0,$AA422,0))</f>
        <v>0</v>
      </c>
      <c r="AY422" s="980">
        <f>IF($Z422=0,0,IF(AND(AX422=0,K423&gt;0),$AA422,0))</f>
        <v>0</v>
      </c>
      <c r="AZ422" s="969">
        <f>$AA422-AX422-AY422</f>
        <v>0</v>
      </c>
      <c r="BA422" s="204">
        <f t="shared" si="257"/>
        <v>0</v>
      </c>
      <c r="BB422" s="204">
        <f t="shared" si="257"/>
        <v>0</v>
      </c>
      <c r="BC422" s="204">
        <f t="shared" si="257"/>
        <v>0</v>
      </c>
      <c r="BD422" s="204">
        <f t="shared" si="257"/>
        <v>0</v>
      </c>
      <c r="BE422" s="204">
        <f t="shared" si="257"/>
        <v>0</v>
      </c>
      <c r="BF422" s="205">
        <f t="shared" si="257"/>
        <v>0</v>
      </c>
      <c r="BG422" s="973">
        <f>IF($Z422=1,0,IF(AND($Z422=0,BB422&gt;0),1,IF(AND($Z422=0,BD422&gt;0),1,IF(AND($Z422=0,BF422&gt;0),1,0))))</f>
        <v>0</v>
      </c>
      <c r="BH422" s="973">
        <f t="shared" si="262"/>
        <v>0</v>
      </c>
      <c r="BI422" s="978">
        <f>IF($Z422=0,0,IF(BM422+BO422+BQ422&gt;0,$AA422,0))</f>
        <v>0</v>
      </c>
      <c r="BJ422" s="980">
        <f>IF($Z422=0,0,IF(AND(BI422=0,M423&gt;0),$AA422,0))</f>
        <v>0</v>
      </c>
      <c r="BK422" s="969">
        <f>$AA422-BI422-BJ422</f>
        <v>0</v>
      </c>
      <c r="BL422" s="204">
        <f t="shared" si="258"/>
        <v>0</v>
      </c>
      <c r="BM422" s="204">
        <f t="shared" si="258"/>
        <v>0</v>
      </c>
      <c r="BN422" s="204">
        <f t="shared" si="258"/>
        <v>0</v>
      </c>
      <c r="BO422" s="204">
        <f t="shared" si="258"/>
        <v>0</v>
      </c>
      <c r="BP422" s="204">
        <f t="shared" si="258"/>
        <v>0</v>
      </c>
      <c r="BQ422" s="205">
        <f t="shared" si="258"/>
        <v>0</v>
      </c>
      <c r="BR422" s="973">
        <f>IF($Z422=1,0,IF(AND($Z422=0,BM422&gt;0),1,IF(AND($Z422=0,BO422&gt;0),1,IF(AND($Z422=0,BQ422&gt;0),1,0))))</f>
        <v>0</v>
      </c>
      <c r="BS422" s="973">
        <f t="shared" si="263"/>
        <v>0</v>
      </c>
      <c r="BT422" s="978">
        <f>IF($Z422=0,0,IF(BX422+BZ422+CB422&gt;0,$AA422,0))</f>
        <v>0</v>
      </c>
      <c r="BU422" s="980">
        <f>IF($Z422=0,0,IF(AND(BT422=0,O423&gt;0),$AA422,0))</f>
        <v>0</v>
      </c>
      <c r="BV422" s="969">
        <f>$AA422-BT422-BU422</f>
        <v>0</v>
      </c>
      <c r="BW422" s="204">
        <f t="shared" si="259"/>
        <v>0</v>
      </c>
      <c r="BX422" s="204">
        <f t="shared" si="259"/>
        <v>0</v>
      </c>
      <c r="BY422" s="204">
        <f t="shared" si="259"/>
        <v>0</v>
      </c>
      <c r="BZ422" s="204">
        <f t="shared" si="259"/>
        <v>0</v>
      </c>
      <c r="CA422" s="204">
        <f t="shared" si="259"/>
        <v>0</v>
      </c>
      <c r="CB422" s="205">
        <f t="shared" si="259"/>
        <v>0</v>
      </c>
      <c r="CC422" s="973">
        <f>IF($Z422=1,0,IF(AND($Z422=0,BX422&gt;0),1,IF(AND($Z422=0,BZ422&gt;0),1,IF(AND($Z422=0,CB422&gt;0),1,0))))</f>
        <v>0</v>
      </c>
      <c r="CD422" s="973">
        <f t="shared" si="264"/>
        <v>0</v>
      </c>
      <c r="CE422" s="11"/>
      <c r="CF422" s="11"/>
      <c r="CG422" s="11"/>
      <c r="CH422" s="11"/>
      <c r="CI422" s="11"/>
      <c r="CJ422" s="11"/>
      <c r="CK422" s="11"/>
      <c r="CL422" s="11"/>
      <c r="CM422" s="11"/>
    </row>
    <row r="423" spans="1:91" ht="14.25" customHeight="1">
      <c r="A423" s="950" t="str">
        <f>A422</f>
        <v/>
      </c>
      <c r="B423" s="57"/>
      <c r="C423" s="2051"/>
      <c r="D423" s="2053"/>
      <c r="E423" s="2051"/>
      <c r="F423" s="2772"/>
      <c r="G423" s="1121">
        <f>Import!Q1120</f>
        <v>0</v>
      </c>
      <c r="H423" s="2774"/>
      <c r="I423" s="450"/>
      <c r="J423" s="2775"/>
      <c r="K423" s="450"/>
      <c r="L423" s="2775"/>
      <c r="M423" s="450"/>
      <c r="N423" s="2775"/>
      <c r="O423" s="450"/>
      <c r="P423" s="2775"/>
      <c r="Q423" s="11"/>
      <c r="R423" s="11"/>
      <c r="S423" s="397"/>
      <c r="T423" s="419"/>
      <c r="U423" s="444">
        <f>Import!N1121</f>
        <v>0</v>
      </c>
      <c r="V423" s="11"/>
      <c r="W423" s="306"/>
      <c r="X423" s="306"/>
      <c r="Y423" s="306"/>
      <c r="Z423" s="11"/>
      <c r="AE423" s="204"/>
      <c r="AF423" s="204"/>
      <c r="AG423" s="204"/>
      <c r="AH423" s="204"/>
      <c r="AI423" s="922"/>
      <c r="AJ423" s="205"/>
      <c r="AK423" s="973"/>
      <c r="AL423" s="973">
        <f>AL422</f>
        <v>0</v>
      </c>
      <c r="AP423" s="204"/>
      <c r="AQ423" s="204"/>
      <c r="AR423" s="204"/>
      <c r="AS423" s="204"/>
      <c r="AT423" s="204"/>
      <c r="AU423" s="205"/>
      <c r="AV423" s="973"/>
      <c r="AW423" s="973">
        <f>AW422</f>
        <v>0</v>
      </c>
      <c r="BA423" s="204"/>
      <c r="BB423" s="204"/>
      <c r="BC423" s="204"/>
      <c r="BD423" s="204"/>
      <c r="BE423" s="204"/>
      <c r="BF423" s="205"/>
      <c r="BG423" s="973"/>
      <c r="BH423" s="973">
        <f>BH422</f>
        <v>0</v>
      </c>
      <c r="BL423" s="204"/>
      <c r="BM423" s="204"/>
      <c r="BN423" s="204"/>
      <c r="BO423" s="204"/>
      <c r="BP423" s="204"/>
      <c r="BQ423" s="205"/>
      <c r="BR423" s="973"/>
      <c r="BS423" s="973">
        <f>BS422</f>
        <v>0</v>
      </c>
      <c r="BW423" s="204"/>
      <c r="BX423" s="204"/>
      <c r="BY423" s="204"/>
      <c r="BZ423" s="204"/>
      <c r="CA423" s="204"/>
      <c r="CB423" s="205"/>
      <c r="CC423" s="973"/>
      <c r="CD423" s="973">
        <f>CD422</f>
        <v>0</v>
      </c>
      <c r="CE423" s="11"/>
      <c r="CF423" s="11"/>
      <c r="CG423" s="11"/>
      <c r="CH423" s="11"/>
      <c r="CI423" s="11"/>
      <c r="CJ423" s="11"/>
      <c r="CK423" s="11"/>
      <c r="CL423" s="11"/>
      <c r="CM423" s="11"/>
    </row>
    <row r="424" spans="1:91" ht="24.75" customHeight="1">
      <c r="A424" s="949" t="str">
        <f>IF(E424&gt;0,"Wypełnione","")</f>
        <v/>
      </c>
      <c r="B424" s="57"/>
      <c r="C424" s="2050">
        <f>'Og s3a'!C1133</f>
        <v>0</v>
      </c>
      <c r="D424" s="2052">
        <f>'Og s3a'!E1133</f>
        <v>0</v>
      </c>
      <c r="E424" s="2050">
        <f>'Og s3a'!F1133</f>
        <v>0</v>
      </c>
      <c r="F424" s="2771"/>
      <c r="G424" s="448">
        <f>T424</f>
        <v>0</v>
      </c>
      <c r="H424" s="2773">
        <f>U424</f>
        <v>0</v>
      </c>
      <c r="I424" s="451"/>
      <c r="J424" s="2775"/>
      <c r="K424" s="451"/>
      <c r="L424" s="2775"/>
      <c r="M424" s="451"/>
      <c r="N424" s="2775"/>
      <c r="O424" s="451"/>
      <c r="P424" s="2775"/>
      <c r="Q424" s="11"/>
      <c r="R424" s="11"/>
      <c r="S424" s="396">
        <f>'Og s3a'!G1133</f>
        <v>0</v>
      </c>
      <c r="T424" s="398">
        <f>'Og s3a'!D1133</f>
        <v>0</v>
      </c>
      <c r="U424" s="444">
        <f>Import!N1122</f>
        <v>0</v>
      </c>
      <c r="V424" s="11"/>
      <c r="W424" s="306"/>
      <c r="X424" s="306"/>
      <c r="Y424" s="306"/>
      <c r="Z424" s="970">
        <f>IF(F424=AF$7,1,0)</f>
        <v>0</v>
      </c>
      <c r="AA424" s="970">
        <f>Z424*D424</f>
        <v>0</v>
      </c>
      <c r="AB424" s="978">
        <f>IF($Z424=0,0,IF(AF424+AH424+AJ424&gt;0,$AA424,0))</f>
        <v>0</v>
      </c>
      <c r="AC424" s="980">
        <f>IF($Z424=0,0,IF(AND(AB424=0,G425&gt;0),$AA424,0))</f>
        <v>0</v>
      </c>
      <c r="AD424" s="969">
        <f>AA424-AB424-AC424</f>
        <v>0</v>
      </c>
      <c r="AE424" s="204">
        <f t="shared" si="255"/>
        <v>0</v>
      </c>
      <c r="AF424" s="204">
        <f t="shared" si="255"/>
        <v>0</v>
      </c>
      <c r="AG424" s="204">
        <f t="shared" si="255"/>
        <v>0</v>
      </c>
      <c r="AH424" s="204">
        <f t="shared" si="255"/>
        <v>0</v>
      </c>
      <c r="AI424" s="922">
        <f t="shared" si="255"/>
        <v>0</v>
      </c>
      <c r="AJ424" s="205">
        <f t="shared" si="255"/>
        <v>0</v>
      </c>
      <c r="AK424" s="973">
        <f>IF($Z424=1,0,IF(AND($Z424=0,AF424&gt;0),1,IF(AND($Z424=0,AH424&gt;0),1,IF(AND($Z424=0,AJ424&gt;0),1,0))))</f>
        <v>0</v>
      </c>
      <c r="AL424" s="973">
        <f t="shared" si="260"/>
        <v>0</v>
      </c>
      <c r="AM424" s="978">
        <f>IF($Z424=0,0,IF(AQ424+AS424+AU424&gt;0,$AA424,0))</f>
        <v>0</v>
      </c>
      <c r="AN424" s="980">
        <f>IF($Z424=0,0,IF(AND(AM424=0,I425&gt;0),$AA424,0))</f>
        <v>0</v>
      </c>
      <c r="AO424" s="969">
        <f>$AA424-AM424-AN424</f>
        <v>0</v>
      </c>
      <c r="AP424" s="204">
        <f t="shared" si="256"/>
        <v>0</v>
      </c>
      <c r="AQ424" s="204">
        <f t="shared" si="256"/>
        <v>0</v>
      </c>
      <c r="AR424" s="204">
        <f t="shared" si="256"/>
        <v>0</v>
      </c>
      <c r="AS424" s="204">
        <f t="shared" si="256"/>
        <v>0</v>
      </c>
      <c r="AT424" s="204">
        <f t="shared" si="256"/>
        <v>0</v>
      </c>
      <c r="AU424" s="205">
        <f t="shared" si="256"/>
        <v>0</v>
      </c>
      <c r="AV424" s="973">
        <f>IF($Z424=1,0,IF(AND($Z424=0,AQ424&gt;0),1,IF(AND($Z424=0,AS424&gt;0),1,IF(AND($Z424=0,AU424&gt;0),1,0))))</f>
        <v>0</v>
      </c>
      <c r="AW424" s="973">
        <f t="shared" si="261"/>
        <v>0</v>
      </c>
      <c r="AX424" s="978">
        <f>IF($Z424=0,0,IF(BB424+BD424+BF424&gt;0,$AA424,0))</f>
        <v>0</v>
      </c>
      <c r="AY424" s="980">
        <f>IF($Z424=0,0,IF(AND(AX424=0,K425&gt;0),$AA424,0))</f>
        <v>0</v>
      </c>
      <c r="AZ424" s="969">
        <f>$AA424-AX424-AY424</f>
        <v>0</v>
      </c>
      <c r="BA424" s="204">
        <f t="shared" si="257"/>
        <v>0</v>
      </c>
      <c r="BB424" s="204">
        <f t="shared" si="257"/>
        <v>0</v>
      </c>
      <c r="BC424" s="204">
        <f t="shared" si="257"/>
        <v>0</v>
      </c>
      <c r="BD424" s="204">
        <f t="shared" si="257"/>
        <v>0</v>
      </c>
      <c r="BE424" s="204">
        <f t="shared" si="257"/>
        <v>0</v>
      </c>
      <c r="BF424" s="205">
        <f t="shared" si="257"/>
        <v>0</v>
      </c>
      <c r="BG424" s="973">
        <f>IF($Z424=1,0,IF(AND($Z424=0,BB424&gt;0),1,IF(AND($Z424=0,BD424&gt;0),1,IF(AND($Z424=0,BF424&gt;0),1,0))))</f>
        <v>0</v>
      </c>
      <c r="BH424" s="973">
        <f t="shared" si="262"/>
        <v>0</v>
      </c>
      <c r="BI424" s="978">
        <f>IF($Z424=0,0,IF(BM424+BO424+BQ424&gt;0,$AA424,0))</f>
        <v>0</v>
      </c>
      <c r="BJ424" s="980">
        <f>IF($Z424=0,0,IF(AND(BI424=0,M425&gt;0),$AA424,0))</f>
        <v>0</v>
      </c>
      <c r="BK424" s="969">
        <f>$AA424-BI424-BJ424</f>
        <v>0</v>
      </c>
      <c r="BL424" s="204">
        <f t="shared" si="258"/>
        <v>0</v>
      </c>
      <c r="BM424" s="204">
        <f t="shared" si="258"/>
        <v>0</v>
      </c>
      <c r="BN424" s="204">
        <f t="shared" si="258"/>
        <v>0</v>
      </c>
      <c r="BO424" s="204">
        <f t="shared" si="258"/>
        <v>0</v>
      </c>
      <c r="BP424" s="204">
        <f t="shared" si="258"/>
        <v>0</v>
      </c>
      <c r="BQ424" s="205">
        <f t="shared" si="258"/>
        <v>0</v>
      </c>
      <c r="BR424" s="973">
        <f>IF($Z424=1,0,IF(AND($Z424=0,BM424&gt;0),1,IF(AND($Z424=0,BO424&gt;0),1,IF(AND($Z424=0,BQ424&gt;0),1,0))))</f>
        <v>0</v>
      </c>
      <c r="BS424" s="973">
        <f t="shared" si="263"/>
        <v>0</v>
      </c>
      <c r="BT424" s="978">
        <f>IF($Z424=0,0,IF(BX424+BZ424+CB424&gt;0,$AA424,0))</f>
        <v>0</v>
      </c>
      <c r="BU424" s="980">
        <f>IF($Z424=0,0,IF(AND(BT424=0,O425&gt;0),$AA424,0))</f>
        <v>0</v>
      </c>
      <c r="BV424" s="969">
        <f>$AA424-BT424-BU424</f>
        <v>0</v>
      </c>
      <c r="BW424" s="204">
        <f t="shared" si="259"/>
        <v>0</v>
      </c>
      <c r="BX424" s="204">
        <f t="shared" si="259"/>
        <v>0</v>
      </c>
      <c r="BY424" s="204">
        <f t="shared" si="259"/>
        <v>0</v>
      </c>
      <c r="BZ424" s="204">
        <f t="shared" si="259"/>
        <v>0</v>
      </c>
      <c r="CA424" s="204">
        <f t="shared" si="259"/>
        <v>0</v>
      </c>
      <c r="CB424" s="205">
        <f t="shared" si="259"/>
        <v>0</v>
      </c>
      <c r="CC424" s="973">
        <f>IF($Z424=1,0,IF(AND($Z424=0,BX424&gt;0),1,IF(AND($Z424=0,BZ424&gt;0),1,IF(AND($Z424=0,CB424&gt;0),1,0))))</f>
        <v>0</v>
      </c>
      <c r="CD424" s="973">
        <f t="shared" si="264"/>
        <v>0</v>
      </c>
      <c r="CE424" s="11"/>
      <c r="CF424" s="11"/>
      <c r="CG424" s="11"/>
      <c r="CH424" s="11"/>
      <c r="CI424" s="11"/>
      <c r="CJ424" s="11"/>
      <c r="CK424" s="11"/>
      <c r="CL424" s="11"/>
      <c r="CM424" s="11"/>
    </row>
    <row r="425" spans="1:91" ht="14.25" customHeight="1">
      <c r="A425" s="950" t="str">
        <f>A424</f>
        <v/>
      </c>
      <c r="B425" s="57"/>
      <c r="C425" s="2051"/>
      <c r="D425" s="2053"/>
      <c r="E425" s="2051"/>
      <c r="F425" s="2772"/>
      <c r="G425" s="1121">
        <f>Import!Q1122</f>
        <v>0</v>
      </c>
      <c r="H425" s="2774"/>
      <c r="I425" s="450"/>
      <c r="J425" s="2775"/>
      <c r="K425" s="450"/>
      <c r="L425" s="2775"/>
      <c r="M425" s="450"/>
      <c r="N425" s="2775"/>
      <c r="O425" s="450"/>
      <c r="P425" s="2775"/>
      <c r="Q425" s="11"/>
      <c r="R425" s="11"/>
      <c r="S425" s="397"/>
      <c r="T425" s="419"/>
      <c r="U425" s="444">
        <f>Import!N1123</f>
        <v>0</v>
      </c>
      <c r="V425" s="11"/>
      <c r="W425" s="306"/>
      <c r="X425" s="306"/>
      <c r="Y425" s="306"/>
      <c r="Z425" s="11"/>
      <c r="AE425" s="204"/>
      <c r="AF425" s="204"/>
      <c r="AG425" s="204"/>
      <c r="AH425" s="204"/>
      <c r="AI425" s="922"/>
      <c r="AJ425" s="205"/>
      <c r="AK425" s="973"/>
      <c r="AL425" s="973">
        <f>AL424</f>
        <v>0</v>
      </c>
      <c r="AP425" s="204"/>
      <c r="AQ425" s="204"/>
      <c r="AR425" s="204"/>
      <c r="AS425" s="204"/>
      <c r="AT425" s="204"/>
      <c r="AU425" s="205"/>
      <c r="AV425" s="973"/>
      <c r="AW425" s="973">
        <f>AW424</f>
        <v>0</v>
      </c>
      <c r="BA425" s="204"/>
      <c r="BB425" s="204"/>
      <c r="BC425" s="204"/>
      <c r="BD425" s="204"/>
      <c r="BE425" s="204"/>
      <c r="BF425" s="205"/>
      <c r="BG425" s="973"/>
      <c r="BH425" s="973">
        <f>BH424</f>
        <v>0</v>
      </c>
      <c r="BL425" s="204"/>
      <c r="BM425" s="204"/>
      <c r="BN425" s="204"/>
      <c r="BO425" s="204"/>
      <c r="BP425" s="204"/>
      <c r="BQ425" s="205"/>
      <c r="BR425" s="973"/>
      <c r="BS425" s="973">
        <f>BS424</f>
        <v>0</v>
      </c>
      <c r="BW425" s="204"/>
      <c r="BX425" s="204"/>
      <c r="BY425" s="204"/>
      <c r="BZ425" s="204"/>
      <c r="CA425" s="204"/>
      <c r="CB425" s="205"/>
      <c r="CC425" s="973"/>
      <c r="CD425" s="973">
        <f>CD424</f>
        <v>0</v>
      </c>
      <c r="CE425" s="11"/>
      <c r="CF425" s="11"/>
      <c r="CG425" s="11"/>
      <c r="CH425" s="11"/>
      <c r="CI425" s="11"/>
      <c r="CJ425" s="11"/>
      <c r="CK425" s="11"/>
      <c r="CL425" s="11"/>
      <c r="CM425" s="11"/>
    </row>
    <row r="426" spans="1:91" ht="24.75" customHeight="1">
      <c r="A426" s="949" t="str">
        <f>IF(E426&gt;0,"Wypełnione","")</f>
        <v/>
      </c>
      <c r="B426" s="57"/>
      <c r="C426" s="2050">
        <f>'Og s3a'!C1135</f>
        <v>0</v>
      </c>
      <c r="D426" s="2052">
        <f>'Og s3a'!E1135</f>
        <v>0</v>
      </c>
      <c r="E426" s="2050">
        <f>'Og s3a'!F1135</f>
        <v>0</v>
      </c>
      <c r="F426" s="2771"/>
      <c r="G426" s="448">
        <f>T426</f>
        <v>0</v>
      </c>
      <c r="H426" s="2773">
        <f>U426</f>
        <v>0</v>
      </c>
      <c r="I426" s="451"/>
      <c r="J426" s="2775"/>
      <c r="K426" s="451"/>
      <c r="L426" s="2775"/>
      <c r="M426" s="451"/>
      <c r="N426" s="2775"/>
      <c r="O426" s="451"/>
      <c r="P426" s="2775"/>
      <c r="Q426" s="11"/>
      <c r="R426" s="11"/>
      <c r="S426" s="396">
        <f>'Og s3a'!G1135</f>
        <v>0</v>
      </c>
      <c r="T426" s="398">
        <f>'Og s3a'!D1135</f>
        <v>0</v>
      </c>
      <c r="U426" s="444">
        <f>Import!N1124</f>
        <v>0</v>
      </c>
      <c r="V426" s="11"/>
      <c r="W426" s="306"/>
      <c r="X426" s="306"/>
      <c r="Y426" s="306"/>
      <c r="Z426" s="970">
        <f>IF(F426=AF$7,1,0)</f>
        <v>0</v>
      </c>
      <c r="AA426" s="970">
        <f>Z426*D426</f>
        <v>0</v>
      </c>
      <c r="AB426" s="978">
        <f>IF($Z426=0,0,IF(AF426+AH426+AJ426&gt;0,$AA426,0))</f>
        <v>0</v>
      </c>
      <c r="AC426" s="980">
        <f>IF($Z426=0,0,IF(AND(AB426=0,G427&gt;0),$AA426,0))</f>
        <v>0</v>
      </c>
      <c r="AD426" s="969">
        <f>AA426-AB426-AC426</f>
        <v>0</v>
      </c>
      <c r="AE426" s="204">
        <f t="shared" ref="AE426:AJ488" si="265">IF(AE$9=$H426,$D426,0)</f>
        <v>0</v>
      </c>
      <c r="AF426" s="204">
        <f t="shared" si="265"/>
        <v>0</v>
      </c>
      <c r="AG426" s="204">
        <f t="shared" si="265"/>
        <v>0</v>
      </c>
      <c r="AH426" s="204">
        <f t="shared" si="265"/>
        <v>0</v>
      </c>
      <c r="AI426" s="922">
        <f t="shared" si="265"/>
        <v>0</v>
      </c>
      <c r="AJ426" s="205">
        <f t="shared" si="265"/>
        <v>0</v>
      </c>
      <c r="AK426" s="973">
        <f>IF($Z426=1,0,IF(AND($Z426=0,AF426&gt;0),1,IF(AND($Z426=0,AH426&gt;0),1,IF(AND($Z426=0,AJ426&gt;0),1,0))))</f>
        <v>0</v>
      </c>
      <c r="AL426" s="973">
        <f t="shared" si="260"/>
        <v>0</v>
      </c>
      <c r="AM426" s="978">
        <f>IF($Z426=0,0,IF(AQ426+AS426+AU426&gt;0,$AA426,0))</f>
        <v>0</v>
      </c>
      <c r="AN426" s="980">
        <f>IF($Z426=0,0,IF(AND(AM426=0,I427&gt;0),$AA426,0))</f>
        <v>0</v>
      </c>
      <c r="AO426" s="969">
        <f>$AA426-AM426-AN426</f>
        <v>0</v>
      </c>
      <c r="AP426" s="204">
        <f t="shared" ref="AP426:AU488" si="266">IF(AP$9=$J426,$D426,0)</f>
        <v>0</v>
      </c>
      <c r="AQ426" s="204">
        <f t="shared" si="266"/>
        <v>0</v>
      </c>
      <c r="AR426" s="204">
        <f t="shared" si="266"/>
        <v>0</v>
      </c>
      <c r="AS426" s="204">
        <f t="shared" si="266"/>
        <v>0</v>
      </c>
      <c r="AT426" s="204">
        <f t="shared" si="266"/>
        <v>0</v>
      </c>
      <c r="AU426" s="205">
        <f t="shared" si="266"/>
        <v>0</v>
      </c>
      <c r="AV426" s="973">
        <f>IF($Z426=1,0,IF(AND($Z426=0,AQ426&gt;0),1,IF(AND($Z426=0,AS426&gt;0),1,IF(AND($Z426=0,AU426&gt;0),1,0))))</f>
        <v>0</v>
      </c>
      <c r="AW426" s="973">
        <f t="shared" si="261"/>
        <v>0</v>
      </c>
      <c r="AX426" s="978">
        <f>IF($Z426=0,0,IF(BB426+BD426+BF426&gt;0,$AA426,0))</f>
        <v>0</v>
      </c>
      <c r="AY426" s="980">
        <f>IF($Z426=0,0,IF(AND(AX426=0,K427&gt;0),$AA426,0))</f>
        <v>0</v>
      </c>
      <c r="AZ426" s="969">
        <f>$AA426-AX426-AY426</f>
        <v>0</v>
      </c>
      <c r="BA426" s="204">
        <f t="shared" ref="BA426:BF488" si="267">IF(BA$9=$L426,$D426,0)</f>
        <v>0</v>
      </c>
      <c r="BB426" s="204">
        <f t="shared" si="267"/>
        <v>0</v>
      </c>
      <c r="BC426" s="204">
        <f t="shared" si="267"/>
        <v>0</v>
      </c>
      <c r="BD426" s="204">
        <f t="shared" si="267"/>
        <v>0</v>
      </c>
      <c r="BE426" s="204">
        <f t="shared" si="267"/>
        <v>0</v>
      </c>
      <c r="BF426" s="205">
        <f t="shared" si="267"/>
        <v>0</v>
      </c>
      <c r="BG426" s="973">
        <f>IF($Z426=1,0,IF(AND($Z426=0,BB426&gt;0),1,IF(AND($Z426=0,BD426&gt;0),1,IF(AND($Z426=0,BF426&gt;0),1,0))))</f>
        <v>0</v>
      </c>
      <c r="BH426" s="973">
        <f t="shared" si="262"/>
        <v>0</v>
      </c>
      <c r="BI426" s="978">
        <f>IF($Z426=0,0,IF(BM426+BO426+BQ426&gt;0,$AA426,0))</f>
        <v>0</v>
      </c>
      <c r="BJ426" s="980">
        <f>IF($Z426=0,0,IF(AND(BI426=0,M427&gt;0),$AA426,0))</f>
        <v>0</v>
      </c>
      <c r="BK426" s="969">
        <f>$AA426-BI426-BJ426</f>
        <v>0</v>
      </c>
      <c r="BL426" s="204">
        <f t="shared" ref="BL426:BQ488" si="268">IF(BL$9=$N426,$D426,0)</f>
        <v>0</v>
      </c>
      <c r="BM426" s="204">
        <f t="shared" si="268"/>
        <v>0</v>
      </c>
      <c r="BN426" s="204">
        <f t="shared" si="268"/>
        <v>0</v>
      </c>
      <c r="BO426" s="204">
        <f t="shared" si="268"/>
        <v>0</v>
      </c>
      <c r="BP426" s="204">
        <f t="shared" si="268"/>
        <v>0</v>
      </c>
      <c r="BQ426" s="205">
        <f t="shared" si="268"/>
        <v>0</v>
      </c>
      <c r="BR426" s="973">
        <f>IF($Z426=1,0,IF(AND($Z426=0,BM426&gt;0),1,IF(AND($Z426=0,BO426&gt;0),1,IF(AND($Z426=0,BQ426&gt;0),1,0))))</f>
        <v>0</v>
      </c>
      <c r="BS426" s="973">
        <f t="shared" si="263"/>
        <v>0</v>
      </c>
      <c r="BT426" s="978">
        <f>IF($Z426=0,0,IF(BX426+BZ426+CB426&gt;0,$AA426,0))</f>
        <v>0</v>
      </c>
      <c r="BU426" s="980">
        <f>IF($Z426=0,0,IF(AND(BT426=0,O427&gt;0),$AA426,0))</f>
        <v>0</v>
      </c>
      <c r="BV426" s="969">
        <f>$AA426-BT426-BU426</f>
        <v>0</v>
      </c>
      <c r="BW426" s="204">
        <f t="shared" ref="BW426:CB488" si="269">IF(BW$9=$P426,$D426,0)</f>
        <v>0</v>
      </c>
      <c r="BX426" s="204">
        <f t="shared" si="269"/>
        <v>0</v>
      </c>
      <c r="BY426" s="204">
        <f t="shared" si="269"/>
        <v>0</v>
      </c>
      <c r="BZ426" s="204">
        <f t="shared" si="269"/>
        <v>0</v>
      </c>
      <c r="CA426" s="204">
        <f t="shared" si="269"/>
        <v>0</v>
      </c>
      <c r="CB426" s="205">
        <f t="shared" si="269"/>
        <v>0</v>
      </c>
      <c r="CC426" s="973">
        <f>IF($Z426=1,0,IF(AND($Z426=0,BX426&gt;0),1,IF(AND($Z426=0,BZ426&gt;0),1,IF(AND($Z426=0,CB426&gt;0),1,0))))</f>
        <v>0</v>
      </c>
      <c r="CD426" s="973">
        <f t="shared" si="264"/>
        <v>0</v>
      </c>
      <c r="CE426" s="11"/>
      <c r="CF426" s="11"/>
      <c r="CG426" s="11"/>
      <c r="CH426" s="11"/>
      <c r="CI426" s="11"/>
      <c r="CJ426" s="11"/>
      <c r="CK426" s="11"/>
      <c r="CL426" s="11"/>
      <c r="CM426" s="11"/>
    </row>
    <row r="427" spans="1:91" ht="14.25" customHeight="1">
      <c r="A427" s="950" t="str">
        <f>A426</f>
        <v/>
      </c>
      <c r="B427" s="57"/>
      <c r="C427" s="2051"/>
      <c r="D427" s="2053"/>
      <c r="E427" s="2051"/>
      <c r="F427" s="2772"/>
      <c r="G427" s="1121">
        <f>Import!Q1124</f>
        <v>0</v>
      </c>
      <c r="H427" s="2774"/>
      <c r="I427" s="450"/>
      <c r="J427" s="2775"/>
      <c r="K427" s="450"/>
      <c r="L427" s="2775"/>
      <c r="M427" s="450"/>
      <c r="N427" s="2775"/>
      <c r="O427" s="450"/>
      <c r="P427" s="2775"/>
      <c r="Q427" s="11"/>
      <c r="R427" s="11"/>
      <c r="S427" s="397"/>
      <c r="T427" s="419"/>
      <c r="U427" s="444">
        <f>Import!N1125</f>
        <v>0</v>
      </c>
      <c r="V427" s="11"/>
      <c r="W427" s="306"/>
      <c r="X427" s="306"/>
      <c r="Y427" s="306"/>
      <c r="Z427" s="11"/>
      <c r="AE427" s="204"/>
      <c r="AF427" s="204"/>
      <c r="AG427" s="204"/>
      <c r="AH427" s="204"/>
      <c r="AI427" s="922"/>
      <c r="AJ427" s="205"/>
      <c r="AK427" s="973"/>
      <c r="AL427" s="973">
        <f>AL426</f>
        <v>0</v>
      </c>
      <c r="AP427" s="204"/>
      <c r="AQ427" s="204"/>
      <c r="AR427" s="204"/>
      <c r="AS427" s="204"/>
      <c r="AT427" s="204"/>
      <c r="AU427" s="205"/>
      <c r="AV427" s="973"/>
      <c r="AW427" s="973">
        <f>AW426</f>
        <v>0</v>
      </c>
      <c r="BA427" s="204"/>
      <c r="BB427" s="204"/>
      <c r="BC427" s="204"/>
      <c r="BD427" s="204"/>
      <c r="BE427" s="204"/>
      <c r="BF427" s="205"/>
      <c r="BG427" s="973"/>
      <c r="BH427" s="973">
        <f>BH426</f>
        <v>0</v>
      </c>
      <c r="BL427" s="204"/>
      <c r="BM427" s="204"/>
      <c r="BN427" s="204"/>
      <c r="BO427" s="204"/>
      <c r="BP427" s="204"/>
      <c r="BQ427" s="205"/>
      <c r="BR427" s="973"/>
      <c r="BS427" s="973">
        <f>BS426</f>
        <v>0</v>
      </c>
      <c r="BW427" s="204"/>
      <c r="BX427" s="204"/>
      <c r="BY427" s="204"/>
      <c r="BZ427" s="204"/>
      <c r="CA427" s="204"/>
      <c r="CB427" s="205"/>
      <c r="CC427" s="973"/>
      <c r="CD427" s="973">
        <f>CD426</f>
        <v>0</v>
      </c>
      <c r="CE427" s="11"/>
      <c r="CF427" s="11"/>
      <c r="CG427" s="11"/>
      <c r="CH427" s="11"/>
      <c r="CI427" s="11"/>
      <c r="CJ427" s="11"/>
      <c r="CK427" s="11"/>
      <c r="CL427" s="11"/>
      <c r="CM427" s="11"/>
    </row>
    <row r="428" spans="1:91" ht="24.75" customHeight="1">
      <c r="A428" s="949" t="str">
        <f>IF(E428&gt;0,"Wypełnione","")</f>
        <v/>
      </c>
      <c r="B428" s="57"/>
      <c r="C428" s="2050">
        <f>'Og s3a'!C1137</f>
        <v>0</v>
      </c>
      <c r="D428" s="2052">
        <f>'Og s3a'!E1137</f>
        <v>0</v>
      </c>
      <c r="E428" s="2050">
        <f>'Og s3a'!F1137</f>
        <v>0</v>
      </c>
      <c r="F428" s="2771"/>
      <c r="G428" s="448">
        <f>T428</f>
        <v>0</v>
      </c>
      <c r="H428" s="2773">
        <f>U428</f>
        <v>0</v>
      </c>
      <c r="I428" s="451"/>
      <c r="J428" s="2775"/>
      <c r="K428" s="451"/>
      <c r="L428" s="2775"/>
      <c r="M428" s="451"/>
      <c r="N428" s="2775"/>
      <c r="O428" s="451"/>
      <c r="P428" s="2775"/>
      <c r="Q428" s="11"/>
      <c r="R428" s="11"/>
      <c r="S428" s="396">
        <f>'Og s3a'!G1137</f>
        <v>0</v>
      </c>
      <c r="T428" s="398">
        <f>'Og s3a'!D1137</f>
        <v>0</v>
      </c>
      <c r="U428" s="444">
        <f>Import!N1126</f>
        <v>0</v>
      </c>
      <c r="V428" s="11"/>
      <c r="W428" s="306"/>
      <c r="X428" s="306"/>
      <c r="Y428" s="306"/>
      <c r="Z428" s="970">
        <f>IF(F428=AF$7,1,0)</f>
        <v>0</v>
      </c>
      <c r="AA428" s="970">
        <f>Z428*D428</f>
        <v>0</v>
      </c>
      <c r="AB428" s="978">
        <f>IF($Z428=0,0,IF(AF428+AH428+AJ428&gt;0,$AA428,0))</f>
        <v>0</v>
      </c>
      <c r="AC428" s="980">
        <f>IF($Z428=0,0,IF(AND(AB428=0,G429&gt;0),$AA428,0))</f>
        <v>0</v>
      </c>
      <c r="AD428" s="969">
        <f>AA428-AB428-AC428</f>
        <v>0</v>
      </c>
      <c r="AE428" s="204">
        <f t="shared" si="265"/>
        <v>0</v>
      </c>
      <c r="AF428" s="204">
        <f t="shared" si="265"/>
        <v>0</v>
      </c>
      <c r="AG428" s="204">
        <f t="shared" si="265"/>
        <v>0</v>
      </c>
      <c r="AH428" s="204">
        <f t="shared" si="265"/>
        <v>0</v>
      </c>
      <c r="AI428" s="922">
        <f t="shared" si="265"/>
        <v>0</v>
      </c>
      <c r="AJ428" s="205">
        <f t="shared" si="265"/>
        <v>0</v>
      </c>
      <c r="AK428" s="973">
        <f>IF($Z428=1,0,IF(AND($Z428=0,AF428&gt;0),1,IF(AND($Z428=0,AH428&gt;0),1,IF(AND($Z428=0,AJ428&gt;0),1,0))))</f>
        <v>0</v>
      </c>
      <c r="AL428" s="973">
        <f t="shared" si="260"/>
        <v>0</v>
      </c>
      <c r="AM428" s="978">
        <f>IF($Z428=0,0,IF(AQ428+AS428+AU428&gt;0,$AA428,0))</f>
        <v>0</v>
      </c>
      <c r="AN428" s="980">
        <f>IF($Z428=0,0,IF(AND(AM428=0,I429&gt;0),$AA428,0))</f>
        <v>0</v>
      </c>
      <c r="AO428" s="969">
        <f>$AA428-AM428-AN428</f>
        <v>0</v>
      </c>
      <c r="AP428" s="204">
        <f t="shared" si="266"/>
        <v>0</v>
      </c>
      <c r="AQ428" s="204">
        <f t="shared" si="266"/>
        <v>0</v>
      </c>
      <c r="AR428" s="204">
        <f t="shared" si="266"/>
        <v>0</v>
      </c>
      <c r="AS428" s="204">
        <f t="shared" si="266"/>
        <v>0</v>
      </c>
      <c r="AT428" s="204">
        <f t="shared" si="266"/>
        <v>0</v>
      </c>
      <c r="AU428" s="205">
        <f t="shared" si="266"/>
        <v>0</v>
      </c>
      <c r="AV428" s="973">
        <f>IF($Z428=1,0,IF(AND($Z428=0,AQ428&gt;0),1,IF(AND($Z428=0,AS428&gt;0),1,IF(AND($Z428=0,AU428&gt;0),1,0))))</f>
        <v>0</v>
      </c>
      <c r="AW428" s="973">
        <f t="shared" si="261"/>
        <v>0</v>
      </c>
      <c r="AX428" s="978">
        <f>IF($Z428=0,0,IF(BB428+BD428+BF428&gt;0,$AA428,0))</f>
        <v>0</v>
      </c>
      <c r="AY428" s="980">
        <f>IF($Z428=0,0,IF(AND(AX428=0,K429&gt;0),$AA428,0))</f>
        <v>0</v>
      </c>
      <c r="AZ428" s="969">
        <f>$AA428-AX428-AY428</f>
        <v>0</v>
      </c>
      <c r="BA428" s="204">
        <f t="shared" si="267"/>
        <v>0</v>
      </c>
      <c r="BB428" s="204">
        <f t="shared" si="267"/>
        <v>0</v>
      </c>
      <c r="BC428" s="204">
        <f t="shared" si="267"/>
        <v>0</v>
      </c>
      <c r="BD428" s="204">
        <f t="shared" si="267"/>
        <v>0</v>
      </c>
      <c r="BE428" s="204">
        <f t="shared" si="267"/>
        <v>0</v>
      </c>
      <c r="BF428" s="205">
        <f t="shared" si="267"/>
        <v>0</v>
      </c>
      <c r="BG428" s="973">
        <f>IF($Z428=1,0,IF(AND($Z428=0,BB428&gt;0),1,IF(AND($Z428=0,BD428&gt;0),1,IF(AND($Z428=0,BF428&gt;0),1,0))))</f>
        <v>0</v>
      </c>
      <c r="BH428" s="973">
        <f t="shared" si="262"/>
        <v>0</v>
      </c>
      <c r="BI428" s="978">
        <f>IF($Z428=0,0,IF(BM428+BO428+BQ428&gt;0,$AA428,0))</f>
        <v>0</v>
      </c>
      <c r="BJ428" s="980">
        <f>IF($Z428=0,0,IF(AND(BI428=0,M429&gt;0),$AA428,0))</f>
        <v>0</v>
      </c>
      <c r="BK428" s="969">
        <f>$AA428-BI428-BJ428</f>
        <v>0</v>
      </c>
      <c r="BL428" s="204">
        <f t="shared" si="268"/>
        <v>0</v>
      </c>
      <c r="BM428" s="204">
        <f t="shared" si="268"/>
        <v>0</v>
      </c>
      <c r="BN428" s="204">
        <f t="shared" si="268"/>
        <v>0</v>
      </c>
      <c r="BO428" s="204">
        <f t="shared" si="268"/>
        <v>0</v>
      </c>
      <c r="BP428" s="204">
        <f t="shared" si="268"/>
        <v>0</v>
      </c>
      <c r="BQ428" s="205">
        <f t="shared" si="268"/>
        <v>0</v>
      </c>
      <c r="BR428" s="973">
        <f>IF($Z428=1,0,IF(AND($Z428=0,BM428&gt;0),1,IF(AND($Z428=0,BO428&gt;0),1,IF(AND($Z428=0,BQ428&gt;0),1,0))))</f>
        <v>0</v>
      </c>
      <c r="BS428" s="973">
        <f t="shared" si="263"/>
        <v>0</v>
      </c>
      <c r="BT428" s="978">
        <f>IF($Z428=0,0,IF(BX428+BZ428+CB428&gt;0,$AA428,0))</f>
        <v>0</v>
      </c>
      <c r="BU428" s="980">
        <f>IF($Z428=0,0,IF(AND(BT428=0,O429&gt;0),$AA428,0))</f>
        <v>0</v>
      </c>
      <c r="BV428" s="969">
        <f>$AA428-BT428-BU428</f>
        <v>0</v>
      </c>
      <c r="BW428" s="204">
        <f t="shared" si="269"/>
        <v>0</v>
      </c>
      <c r="BX428" s="204">
        <f t="shared" si="269"/>
        <v>0</v>
      </c>
      <c r="BY428" s="204">
        <f t="shared" si="269"/>
        <v>0</v>
      </c>
      <c r="BZ428" s="204">
        <f t="shared" si="269"/>
        <v>0</v>
      </c>
      <c r="CA428" s="204">
        <f t="shared" si="269"/>
        <v>0</v>
      </c>
      <c r="CB428" s="205">
        <f t="shared" si="269"/>
        <v>0</v>
      </c>
      <c r="CC428" s="973">
        <f>IF($Z428=1,0,IF(AND($Z428=0,BX428&gt;0),1,IF(AND($Z428=0,BZ428&gt;0),1,IF(AND($Z428=0,CB428&gt;0),1,0))))</f>
        <v>0</v>
      </c>
      <c r="CD428" s="973">
        <f t="shared" si="264"/>
        <v>0</v>
      </c>
      <c r="CE428" s="11"/>
      <c r="CF428" s="11"/>
      <c r="CG428" s="11"/>
      <c r="CH428" s="11"/>
      <c r="CI428" s="11"/>
      <c r="CJ428" s="11"/>
      <c r="CK428" s="11"/>
      <c r="CL428" s="11"/>
      <c r="CM428" s="11"/>
    </row>
    <row r="429" spans="1:91" ht="14.25" customHeight="1">
      <c r="A429" s="950" t="str">
        <f>A428</f>
        <v/>
      </c>
      <c r="B429" s="57"/>
      <c r="C429" s="2051"/>
      <c r="D429" s="2053"/>
      <c r="E429" s="2051"/>
      <c r="F429" s="2772"/>
      <c r="G429" s="1121">
        <f>Import!Q1126</f>
        <v>0</v>
      </c>
      <c r="H429" s="2774"/>
      <c r="I429" s="450"/>
      <c r="J429" s="2775"/>
      <c r="K429" s="450"/>
      <c r="L429" s="2775"/>
      <c r="M429" s="450"/>
      <c r="N429" s="2775"/>
      <c r="O429" s="450"/>
      <c r="P429" s="2775"/>
      <c r="Q429" s="11"/>
      <c r="R429" s="11"/>
      <c r="S429" s="397"/>
      <c r="T429" s="419"/>
      <c r="U429" s="444">
        <f>Import!N1127</f>
        <v>0</v>
      </c>
      <c r="V429" s="11"/>
      <c r="W429" s="306"/>
      <c r="X429" s="306"/>
      <c r="Y429" s="306"/>
      <c r="Z429" s="11"/>
      <c r="AE429" s="204"/>
      <c r="AF429" s="204"/>
      <c r="AG429" s="204"/>
      <c r="AH429" s="204"/>
      <c r="AI429" s="922"/>
      <c r="AJ429" s="205"/>
      <c r="AK429" s="973"/>
      <c r="AL429" s="973">
        <f>AL428</f>
        <v>0</v>
      </c>
      <c r="AP429" s="204"/>
      <c r="AQ429" s="204"/>
      <c r="AR429" s="204"/>
      <c r="AS429" s="204"/>
      <c r="AT429" s="204"/>
      <c r="AU429" s="205"/>
      <c r="AV429" s="973"/>
      <c r="AW429" s="973">
        <f>AW428</f>
        <v>0</v>
      </c>
      <c r="BA429" s="204"/>
      <c r="BB429" s="204"/>
      <c r="BC429" s="204"/>
      <c r="BD429" s="204"/>
      <c r="BE429" s="204"/>
      <c r="BF429" s="205"/>
      <c r="BG429" s="973"/>
      <c r="BH429" s="973">
        <f>BH428</f>
        <v>0</v>
      </c>
      <c r="BL429" s="204"/>
      <c r="BM429" s="204"/>
      <c r="BN429" s="204"/>
      <c r="BO429" s="204"/>
      <c r="BP429" s="204"/>
      <c r="BQ429" s="205"/>
      <c r="BR429" s="973"/>
      <c r="BS429" s="973">
        <f>BS428</f>
        <v>0</v>
      </c>
      <c r="BW429" s="204"/>
      <c r="BX429" s="204"/>
      <c r="BY429" s="204"/>
      <c r="BZ429" s="204"/>
      <c r="CA429" s="204"/>
      <c r="CB429" s="205"/>
      <c r="CC429" s="973"/>
      <c r="CD429" s="973">
        <f>CD428</f>
        <v>0</v>
      </c>
      <c r="CE429" s="11"/>
      <c r="CF429" s="11"/>
      <c r="CG429" s="11"/>
      <c r="CH429" s="11"/>
      <c r="CI429" s="11"/>
      <c r="CJ429" s="11"/>
      <c r="CK429" s="11"/>
      <c r="CL429" s="11"/>
      <c r="CM429" s="11"/>
    </row>
    <row r="430" spans="1:91" ht="24.75" customHeight="1">
      <c r="A430" s="949" t="str">
        <f>IF(E430&gt;0,"Wypełnione","")</f>
        <v/>
      </c>
      <c r="B430" s="57"/>
      <c r="C430" s="2050">
        <f>'Og s3a'!C1139</f>
        <v>0</v>
      </c>
      <c r="D430" s="2052">
        <f>'Og s3a'!E1139</f>
        <v>0</v>
      </c>
      <c r="E430" s="2050">
        <f>'Og s3a'!F1139</f>
        <v>0</v>
      </c>
      <c r="F430" s="2771"/>
      <c r="G430" s="448">
        <f>T430</f>
        <v>0</v>
      </c>
      <c r="H430" s="2773">
        <f>U430</f>
        <v>0</v>
      </c>
      <c r="I430" s="451"/>
      <c r="J430" s="2775"/>
      <c r="K430" s="451"/>
      <c r="L430" s="2775"/>
      <c r="M430" s="451"/>
      <c r="N430" s="2775"/>
      <c r="O430" s="451"/>
      <c r="P430" s="2775"/>
      <c r="Q430" s="11"/>
      <c r="R430" s="11"/>
      <c r="S430" s="396">
        <f>'Og s3a'!G1139</f>
        <v>0</v>
      </c>
      <c r="T430" s="398">
        <f>'Og s3a'!D1139</f>
        <v>0</v>
      </c>
      <c r="U430" s="444">
        <f>Import!N1128</f>
        <v>0</v>
      </c>
      <c r="V430" s="11"/>
      <c r="W430" s="306"/>
      <c r="X430" s="306"/>
      <c r="Y430" s="306"/>
      <c r="Z430" s="970">
        <f>IF(F430=AF$7,1,0)</f>
        <v>0</v>
      </c>
      <c r="AA430" s="970">
        <f>Z430*D430</f>
        <v>0</v>
      </c>
      <c r="AB430" s="978">
        <f>IF($Z430=0,0,IF(AF430+AH430+AJ430&gt;0,$AA430,0))</f>
        <v>0</v>
      </c>
      <c r="AC430" s="980">
        <f>IF($Z430=0,0,IF(AND(AB430=0,G431&gt;0),$AA430,0))</f>
        <v>0</v>
      </c>
      <c r="AD430" s="969">
        <f>AA430-AB430-AC430</f>
        <v>0</v>
      </c>
      <c r="AE430" s="204">
        <f t="shared" si="265"/>
        <v>0</v>
      </c>
      <c r="AF430" s="204">
        <f t="shared" si="265"/>
        <v>0</v>
      </c>
      <c r="AG430" s="204">
        <f t="shared" si="265"/>
        <v>0</v>
      </c>
      <c r="AH430" s="204">
        <f t="shared" si="265"/>
        <v>0</v>
      </c>
      <c r="AI430" s="922">
        <f t="shared" si="265"/>
        <v>0</v>
      </c>
      <c r="AJ430" s="205">
        <f t="shared" si="265"/>
        <v>0</v>
      </c>
      <c r="AK430" s="973">
        <f>IF($Z430=1,0,IF(AND($Z430=0,AF430&gt;0),1,IF(AND($Z430=0,AH430&gt;0),1,IF(AND($Z430=0,AJ430&gt;0),1,0))))</f>
        <v>0</v>
      </c>
      <c r="AL430" s="973">
        <f t="shared" si="260"/>
        <v>0</v>
      </c>
      <c r="AM430" s="978">
        <f>IF($Z430=0,0,IF(AQ430+AS430+AU430&gt;0,$AA430,0))</f>
        <v>0</v>
      </c>
      <c r="AN430" s="980">
        <f>IF($Z430=0,0,IF(AND(AM430=0,I431&gt;0),$AA430,0))</f>
        <v>0</v>
      </c>
      <c r="AO430" s="969">
        <f>$AA430-AM430-AN430</f>
        <v>0</v>
      </c>
      <c r="AP430" s="204">
        <f t="shared" si="266"/>
        <v>0</v>
      </c>
      <c r="AQ430" s="204">
        <f t="shared" si="266"/>
        <v>0</v>
      </c>
      <c r="AR430" s="204">
        <f t="shared" si="266"/>
        <v>0</v>
      </c>
      <c r="AS430" s="204">
        <f t="shared" si="266"/>
        <v>0</v>
      </c>
      <c r="AT430" s="204">
        <f t="shared" si="266"/>
        <v>0</v>
      </c>
      <c r="AU430" s="205">
        <f t="shared" si="266"/>
        <v>0</v>
      </c>
      <c r="AV430" s="973">
        <f>IF($Z430=1,0,IF(AND($Z430=0,AQ430&gt;0),1,IF(AND($Z430=0,AS430&gt;0),1,IF(AND($Z430=0,AU430&gt;0),1,0))))</f>
        <v>0</v>
      </c>
      <c r="AW430" s="973">
        <f t="shared" si="261"/>
        <v>0</v>
      </c>
      <c r="AX430" s="978">
        <f>IF($Z430=0,0,IF(BB430+BD430+BF430&gt;0,$AA430,0))</f>
        <v>0</v>
      </c>
      <c r="AY430" s="980">
        <f>IF($Z430=0,0,IF(AND(AX430=0,K431&gt;0),$AA430,0))</f>
        <v>0</v>
      </c>
      <c r="AZ430" s="969">
        <f>$AA430-AX430-AY430</f>
        <v>0</v>
      </c>
      <c r="BA430" s="204">
        <f t="shared" si="267"/>
        <v>0</v>
      </c>
      <c r="BB430" s="204">
        <f t="shared" si="267"/>
        <v>0</v>
      </c>
      <c r="BC430" s="204">
        <f t="shared" si="267"/>
        <v>0</v>
      </c>
      <c r="BD430" s="204">
        <f t="shared" si="267"/>
        <v>0</v>
      </c>
      <c r="BE430" s="204">
        <f t="shared" si="267"/>
        <v>0</v>
      </c>
      <c r="BF430" s="205">
        <f t="shared" si="267"/>
        <v>0</v>
      </c>
      <c r="BG430" s="973">
        <f>IF($Z430=1,0,IF(AND($Z430=0,BB430&gt;0),1,IF(AND($Z430=0,BD430&gt;0),1,IF(AND($Z430=0,BF430&gt;0),1,0))))</f>
        <v>0</v>
      </c>
      <c r="BH430" s="973">
        <f t="shared" si="262"/>
        <v>0</v>
      </c>
      <c r="BI430" s="978">
        <f>IF($Z430=0,0,IF(BM430+BO430+BQ430&gt;0,$AA430,0))</f>
        <v>0</v>
      </c>
      <c r="BJ430" s="980">
        <f>IF($Z430=0,0,IF(AND(BI430=0,M431&gt;0),$AA430,0))</f>
        <v>0</v>
      </c>
      <c r="BK430" s="969">
        <f>$AA430-BI430-BJ430</f>
        <v>0</v>
      </c>
      <c r="BL430" s="204">
        <f t="shared" si="268"/>
        <v>0</v>
      </c>
      <c r="BM430" s="204">
        <f t="shared" si="268"/>
        <v>0</v>
      </c>
      <c r="BN430" s="204">
        <f t="shared" si="268"/>
        <v>0</v>
      </c>
      <c r="BO430" s="204">
        <f t="shared" si="268"/>
        <v>0</v>
      </c>
      <c r="BP430" s="204">
        <f t="shared" si="268"/>
        <v>0</v>
      </c>
      <c r="BQ430" s="205">
        <f t="shared" si="268"/>
        <v>0</v>
      </c>
      <c r="BR430" s="973">
        <f>IF($Z430=1,0,IF(AND($Z430=0,BM430&gt;0),1,IF(AND($Z430=0,BO430&gt;0),1,IF(AND($Z430=0,BQ430&gt;0),1,0))))</f>
        <v>0</v>
      </c>
      <c r="BS430" s="973">
        <f t="shared" si="263"/>
        <v>0</v>
      </c>
      <c r="BT430" s="978">
        <f>IF($Z430=0,0,IF(BX430+BZ430+CB430&gt;0,$AA430,0))</f>
        <v>0</v>
      </c>
      <c r="BU430" s="980">
        <f>IF($Z430=0,0,IF(AND(BT430=0,O431&gt;0),$AA430,0))</f>
        <v>0</v>
      </c>
      <c r="BV430" s="969">
        <f>$AA430-BT430-BU430</f>
        <v>0</v>
      </c>
      <c r="BW430" s="204">
        <f t="shared" si="269"/>
        <v>0</v>
      </c>
      <c r="BX430" s="204">
        <f t="shared" si="269"/>
        <v>0</v>
      </c>
      <c r="BY430" s="204">
        <f t="shared" si="269"/>
        <v>0</v>
      </c>
      <c r="BZ430" s="204">
        <f t="shared" si="269"/>
        <v>0</v>
      </c>
      <c r="CA430" s="204">
        <f t="shared" si="269"/>
        <v>0</v>
      </c>
      <c r="CB430" s="205">
        <f t="shared" si="269"/>
        <v>0</v>
      </c>
      <c r="CC430" s="973">
        <f>IF($Z430=1,0,IF(AND($Z430=0,BX430&gt;0),1,IF(AND($Z430=0,BZ430&gt;0),1,IF(AND($Z430=0,CB430&gt;0),1,0))))</f>
        <v>0</v>
      </c>
      <c r="CD430" s="973">
        <f t="shared" si="264"/>
        <v>0</v>
      </c>
      <c r="CE430" s="11"/>
      <c r="CF430" s="11"/>
      <c r="CG430" s="11"/>
      <c r="CH430" s="11"/>
      <c r="CI430" s="11"/>
      <c r="CJ430" s="11"/>
      <c r="CK430" s="11"/>
      <c r="CL430" s="11"/>
      <c r="CM430" s="11"/>
    </row>
    <row r="431" spans="1:91" ht="14.25" customHeight="1">
      <c r="A431" s="950" t="str">
        <f>A430</f>
        <v/>
      </c>
      <c r="B431" s="57"/>
      <c r="C431" s="2051"/>
      <c r="D431" s="2053"/>
      <c r="E431" s="2051"/>
      <c r="F431" s="2772"/>
      <c r="G431" s="1121">
        <f>Import!Q1128</f>
        <v>0</v>
      </c>
      <c r="H431" s="2774"/>
      <c r="I431" s="450"/>
      <c r="J431" s="2775"/>
      <c r="K431" s="450"/>
      <c r="L431" s="2775"/>
      <c r="M431" s="450"/>
      <c r="N431" s="2775"/>
      <c r="O431" s="450"/>
      <c r="P431" s="2775"/>
      <c r="Q431" s="11"/>
      <c r="R431" s="11"/>
      <c r="S431" s="397"/>
      <c r="T431" s="419"/>
      <c r="U431" s="444">
        <f>Import!N1129</f>
        <v>0</v>
      </c>
      <c r="V431" s="11"/>
      <c r="W431" s="306"/>
      <c r="X431" s="306"/>
      <c r="Y431" s="306"/>
      <c r="Z431" s="11"/>
      <c r="AE431" s="204"/>
      <c r="AF431" s="204"/>
      <c r="AG431" s="204"/>
      <c r="AH431" s="204"/>
      <c r="AI431" s="922"/>
      <c r="AJ431" s="205"/>
      <c r="AK431" s="973"/>
      <c r="AL431" s="973">
        <f>AL430</f>
        <v>0</v>
      </c>
      <c r="AP431" s="204"/>
      <c r="AQ431" s="204"/>
      <c r="AR431" s="204"/>
      <c r="AS431" s="204"/>
      <c r="AT431" s="204"/>
      <c r="AU431" s="205"/>
      <c r="AV431" s="973"/>
      <c r="AW431" s="973">
        <f>AW430</f>
        <v>0</v>
      </c>
      <c r="BA431" s="204"/>
      <c r="BB431" s="204"/>
      <c r="BC431" s="204"/>
      <c r="BD431" s="204"/>
      <c r="BE431" s="204"/>
      <c r="BF431" s="205"/>
      <c r="BG431" s="973"/>
      <c r="BH431" s="973">
        <f>BH430</f>
        <v>0</v>
      </c>
      <c r="BL431" s="204"/>
      <c r="BM431" s="204"/>
      <c r="BN431" s="204"/>
      <c r="BO431" s="204"/>
      <c r="BP431" s="204"/>
      <c r="BQ431" s="205"/>
      <c r="BR431" s="973"/>
      <c r="BS431" s="973">
        <f>BS430</f>
        <v>0</v>
      </c>
      <c r="BW431" s="204"/>
      <c r="BX431" s="204"/>
      <c r="BY431" s="204"/>
      <c r="BZ431" s="204"/>
      <c r="CA431" s="204"/>
      <c r="CB431" s="205"/>
      <c r="CC431" s="973"/>
      <c r="CD431" s="973">
        <f>CD430</f>
        <v>0</v>
      </c>
      <c r="CE431" s="11"/>
      <c r="CF431" s="11"/>
      <c r="CG431" s="11"/>
      <c r="CH431" s="11"/>
      <c r="CI431" s="11"/>
      <c r="CJ431" s="11"/>
      <c r="CK431" s="11"/>
      <c r="CL431" s="11"/>
      <c r="CM431" s="11"/>
    </row>
    <row r="432" spans="1:91" ht="24.75" customHeight="1">
      <c r="A432" s="949" t="str">
        <f>IF(E432&gt;0,"Wypełnione","")</f>
        <v/>
      </c>
      <c r="B432" s="57"/>
      <c r="C432" s="2050">
        <f>'Og s3a'!C1141</f>
        <v>0</v>
      </c>
      <c r="D432" s="2052">
        <f>'Og s3a'!E1141</f>
        <v>0</v>
      </c>
      <c r="E432" s="2050">
        <f>'Og s3a'!F1141</f>
        <v>0</v>
      </c>
      <c r="F432" s="2771"/>
      <c r="G432" s="448">
        <f>T432</f>
        <v>0</v>
      </c>
      <c r="H432" s="2773">
        <f>U432</f>
        <v>0</v>
      </c>
      <c r="I432" s="451"/>
      <c r="J432" s="2775"/>
      <c r="K432" s="451"/>
      <c r="L432" s="2775"/>
      <c r="M432" s="451"/>
      <c r="N432" s="2775"/>
      <c r="O432" s="451"/>
      <c r="P432" s="2775"/>
      <c r="Q432" s="11"/>
      <c r="R432" s="11"/>
      <c r="S432" s="396">
        <f>'Og s3a'!G1141</f>
        <v>0</v>
      </c>
      <c r="T432" s="398">
        <f>'Og s3a'!D1141</f>
        <v>0</v>
      </c>
      <c r="U432" s="444">
        <f>Import!N1130</f>
        <v>0</v>
      </c>
      <c r="V432" s="11"/>
      <c r="W432" s="306"/>
      <c r="X432" s="306"/>
      <c r="Y432" s="306"/>
      <c r="Z432" s="970">
        <f>IF(F432=AF$7,1,0)</f>
        <v>0</v>
      </c>
      <c r="AA432" s="970">
        <f>Z432*D432</f>
        <v>0</v>
      </c>
      <c r="AB432" s="978">
        <f>IF($Z432=0,0,IF(AF432+AH432+AJ432&gt;0,$AA432,0))</f>
        <v>0</v>
      </c>
      <c r="AC432" s="980">
        <f>IF($Z432=0,0,IF(AND(AB432=0,G433&gt;0),$AA432,0))</f>
        <v>0</v>
      </c>
      <c r="AD432" s="969">
        <f>AA432-AB432-AC432</f>
        <v>0</v>
      </c>
      <c r="AE432" s="204">
        <f t="shared" si="265"/>
        <v>0</v>
      </c>
      <c r="AF432" s="204">
        <f t="shared" si="265"/>
        <v>0</v>
      </c>
      <c r="AG432" s="204">
        <f t="shared" si="265"/>
        <v>0</v>
      </c>
      <c r="AH432" s="204">
        <f t="shared" si="265"/>
        <v>0</v>
      </c>
      <c r="AI432" s="922">
        <f t="shared" si="265"/>
        <v>0</v>
      </c>
      <c r="AJ432" s="205">
        <f t="shared" si="265"/>
        <v>0</v>
      </c>
      <c r="AK432" s="973">
        <f>IF($Z432=1,0,IF(AND($Z432=0,AF432&gt;0),1,IF(AND($Z432=0,AH432&gt;0),1,IF(AND($Z432=0,AJ432&gt;0),1,0))))</f>
        <v>0</v>
      </c>
      <c r="AL432" s="973">
        <f t="shared" si="260"/>
        <v>0</v>
      </c>
      <c r="AM432" s="978">
        <f>IF($Z432=0,0,IF(AQ432+AS432+AU432&gt;0,$AA432,0))</f>
        <v>0</v>
      </c>
      <c r="AN432" s="980">
        <f>IF($Z432=0,0,IF(AND(AM432=0,I433&gt;0),$AA432,0))</f>
        <v>0</v>
      </c>
      <c r="AO432" s="969">
        <f>$AA432-AM432-AN432</f>
        <v>0</v>
      </c>
      <c r="AP432" s="204">
        <f t="shared" si="266"/>
        <v>0</v>
      </c>
      <c r="AQ432" s="204">
        <f t="shared" si="266"/>
        <v>0</v>
      </c>
      <c r="AR432" s="204">
        <f t="shared" si="266"/>
        <v>0</v>
      </c>
      <c r="AS432" s="204">
        <f t="shared" si="266"/>
        <v>0</v>
      </c>
      <c r="AT432" s="204">
        <f t="shared" si="266"/>
        <v>0</v>
      </c>
      <c r="AU432" s="205">
        <f t="shared" si="266"/>
        <v>0</v>
      </c>
      <c r="AV432" s="973">
        <f>IF($Z432=1,0,IF(AND($Z432=0,AQ432&gt;0),1,IF(AND($Z432=0,AS432&gt;0),1,IF(AND($Z432=0,AU432&gt;0),1,0))))</f>
        <v>0</v>
      </c>
      <c r="AW432" s="973">
        <f t="shared" si="261"/>
        <v>0</v>
      </c>
      <c r="AX432" s="978">
        <f>IF($Z432=0,0,IF(BB432+BD432+BF432&gt;0,$AA432,0))</f>
        <v>0</v>
      </c>
      <c r="AY432" s="980">
        <f>IF($Z432=0,0,IF(AND(AX432=0,K433&gt;0),$AA432,0))</f>
        <v>0</v>
      </c>
      <c r="AZ432" s="969">
        <f>$AA432-AX432-AY432</f>
        <v>0</v>
      </c>
      <c r="BA432" s="204">
        <f t="shared" si="267"/>
        <v>0</v>
      </c>
      <c r="BB432" s="204">
        <f t="shared" si="267"/>
        <v>0</v>
      </c>
      <c r="BC432" s="204">
        <f t="shared" si="267"/>
        <v>0</v>
      </c>
      <c r="BD432" s="204">
        <f t="shared" si="267"/>
        <v>0</v>
      </c>
      <c r="BE432" s="204">
        <f t="shared" si="267"/>
        <v>0</v>
      </c>
      <c r="BF432" s="205">
        <f t="shared" si="267"/>
        <v>0</v>
      </c>
      <c r="BG432" s="973">
        <f>IF($Z432=1,0,IF(AND($Z432=0,BB432&gt;0),1,IF(AND($Z432=0,BD432&gt;0),1,IF(AND($Z432=0,BF432&gt;0),1,0))))</f>
        <v>0</v>
      </c>
      <c r="BH432" s="973">
        <f t="shared" si="262"/>
        <v>0</v>
      </c>
      <c r="BI432" s="978">
        <f>IF($Z432=0,0,IF(BM432+BO432+BQ432&gt;0,$AA432,0))</f>
        <v>0</v>
      </c>
      <c r="BJ432" s="980">
        <f>IF($Z432=0,0,IF(AND(BI432=0,M433&gt;0),$AA432,0))</f>
        <v>0</v>
      </c>
      <c r="BK432" s="969">
        <f>$AA432-BI432-BJ432</f>
        <v>0</v>
      </c>
      <c r="BL432" s="204">
        <f t="shared" si="268"/>
        <v>0</v>
      </c>
      <c r="BM432" s="204">
        <f t="shared" si="268"/>
        <v>0</v>
      </c>
      <c r="BN432" s="204">
        <f t="shared" si="268"/>
        <v>0</v>
      </c>
      <c r="BO432" s="204">
        <f t="shared" si="268"/>
        <v>0</v>
      </c>
      <c r="BP432" s="204">
        <f t="shared" si="268"/>
        <v>0</v>
      </c>
      <c r="BQ432" s="205">
        <f t="shared" si="268"/>
        <v>0</v>
      </c>
      <c r="BR432" s="973">
        <f>IF($Z432=1,0,IF(AND($Z432=0,BM432&gt;0),1,IF(AND($Z432=0,BO432&gt;0),1,IF(AND($Z432=0,BQ432&gt;0),1,0))))</f>
        <v>0</v>
      </c>
      <c r="BS432" s="973">
        <f t="shared" si="263"/>
        <v>0</v>
      </c>
      <c r="BT432" s="978">
        <f>IF($Z432=0,0,IF(BX432+BZ432+CB432&gt;0,$AA432,0))</f>
        <v>0</v>
      </c>
      <c r="BU432" s="980">
        <f>IF($Z432=0,0,IF(AND(BT432=0,O433&gt;0),$AA432,0))</f>
        <v>0</v>
      </c>
      <c r="BV432" s="969">
        <f>$AA432-BT432-BU432</f>
        <v>0</v>
      </c>
      <c r="BW432" s="204">
        <f t="shared" si="269"/>
        <v>0</v>
      </c>
      <c r="BX432" s="204">
        <f t="shared" si="269"/>
        <v>0</v>
      </c>
      <c r="BY432" s="204">
        <f t="shared" si="269"/>
        <v>0</v>
      </c>
      <c r="BZ432" s="204">
        <f t="shared" si="269"/>
        <v>0</v>
      </c>
      <c r="CA432" s="204">
        <f t="shared" si="269"/>
        <v>0</v>
      </c>
      <c r="CB432" s="205">
        <f t="shared" si="269"/>
        <v>0</v>
      </c>
      <c r="CC432" s="973">
        <f>IF($Z432=1,0,IF(AND($Z432=0,BX432&gt;0),1,IF(AND($Z432=0,BZ432&gt;0),1,IF(AND($Z432=0,CB432&gt;0),1,0))))</f>
        <v>0</v>
      </c>
      <c r="CD432" s="973">
        <f t="shared" si="264"/>
        <v>0</v>
      </c>
      <c r="CE432" s="11"/>
      <c r="CF432" s="11"/>
      <c r="CG432" s="11"/>
      <c r="CH432" s="11"/>
      <c r="CI432" s="11"/>
      <c r="CJ432" s="11"/>
      <c r="CK432" s="11"/>
      <c r="CL432" s="11"/>
      <c r="CM432" s="11"/>
    </row>
    <row r="433" spans="1:91" ht="14.25" customHeight="1">
      <c r="A433" s="950" t="str">
        <f>A432</f>
        <v/>
      </c>
      <c r="B433" s="57"/>
      <c r="C433" s="2051"/>
      <c r="D433" s="2053"/>
      <c r="E433" s="2051"/>
      <c r="F433" s="2772"/>
      <c r="G433" s="1121">
        <f>Import!Q1130</f>
        <v>0</v>
      </c>
      <c r="H433" s="2774"/>
      <c r="I433" s="450"/>
      <c r="J433" s="2775"/>
      <c r="K433" s="450"/>
      <c r="L433" s="2775"/>
      <c r="M433" s="450"/>
      <c r="N433" s="2775"/>
      <c r="O433" s="450"/>
      <c r="P433" s="2775"/>
      <c r="Q433" s="11"/>
      <c r="R433" s="11"/>
      <c r="S433" s="397"/>
      <c r="T433" s="419"/>
      <c r="U433" s="444">
        <f>Import!N1131</f>
        <v>0</v>
      </c>
      <c r="V433" s="11"/>
      <c r="W433" s="306"/>
      <c r="X433" s="306"/>
      <c r="Y433" s="306"/>
      <c r="Z433" s="11"/>
      <c r="AE433" s="204"/>
      <c r="AF433" s="204"/>
      <c r="AG433" s="204"/>
      <c r="AH433" s="204"/>
      <c r="AI433" s="922"/>
      <c r="AJ433" s="205"/>
      <c r="AK433" s="973"/>
      <c r="AL433" s="973">
        <f>AL432</f>
        <v>0</v>
      </c>
      <c r="AP433" s="204"/>
      <c r="AQ433" s="204"/>
      <c r="AR433" s="204"/>
      <c r="AS433" s="204"/>
      <c r="AT433" s="204"/>
      <c r="AU433" s="205"/>
      <c r="AV433" s="973"/>
      <c r="AW433" s="973">
        <f>AW432</f>
        <v>0</v>
      </c>
      <c r="BA433" s="204"/>
      <c r="BB433" s="204"/>
      <c r="BC433" s="204"/>
      <c r="BD433" s="204"/>
      <c r="BE433" s="204"/>
      <c r="BF433" s="205"/>
      <c r="BG433" s="973"/>
      <c r="BH433" s="973">
        <f>BH432</f>
        <v>0</v>
      </c>
      <c r="BL433" s="204"/>
      <c r="BM433" s="204"/>
      <c r="BN433" s="204"/>
      <c r="BO433" s="204"/>
      <c r="BP433" s="204"/>
      <c r="BQ433" s="205"/>
      <c r="BR433" s="973"/>
      <c r="BS433" s="973">
        <f>BS432</f>
        <v>0</v>
      </c>
      <c r="BW433" s="204"/>
      <c r="BX433" s="204"/>
      <c r="BY433" s="204"/>
      <c r="BZ433" s="204"/>
      <c r="CA433" s="204"/>
      <c r="CB433" s="205"/>
      <c r="CC433" s="973"/>
      <c r="CD433" s="973">
        <f>CD432</f>
        <v>0</v>
      </c>
      <c r="CE433" s="11"/>
      <c r="CF433" s="11"/>
      <c r="CG433" s="11"/>
      <c r="CH433" s="11"/>
      <c r="CI433" s="11"/>
      <c r="CJ433" s="11"/>
      <c r="CK433" s="11"/>
      <c r="CL433" s="11"/>
      <c r="CM433" s="11"/>
    </row>
    <row r="434" spans="1:91" ht="24.75" customHeight="1">
      <c r="A434" s="949" t="str">
        <f>IF(E434&gt;0,"Wypełnione","")</f>
        <v/>
      </c>
      <c r="B434" s="57"/>
      <c r="C434" s="2050">
        <f>'Og s3a'!C1143</f>
        <v>0</v>
      </c>
      <c r="D434" s="2052">
        <f>'Og s3a'!E1143</f>
        <v>0</v>
      </c>
      <c r="E434" s="2050">
        <f>'Og s3a'!F1143</f>
        <v>0</v>
      </c>
      <c r="F434" s="2771"/>
      <c r="G434" s="448">
        <f>T434</f>
        <v>0</v>
      </c>
      <c r="H434" s="2773">
        <f>U434</f>
        <v>0</v>
      </c>
      <c r="I434" s="451"/>
      <c r="J434" s="2775"/>
      <c r="K434" s="451"/>
      <c r="L434" s="2775"/>
      <c r="M434" s="451"/>
      <c r="N434" s="2775"/>
      <c r="O434" s="451"/>
      <c r="P434" s="2775"/>
      <c r="Q434" s="11"/>
      <c r="R434" s="11"/>
      <c r="S434" s="396">
        <f>'Og s3a'!G1143</f>
        <v>0</v>
      </c>
      <c r="T434" s="398">
        <f>'Og s3a'!D1143</f>
        <v>0</v>
      </c>
      <c r="U434" s="444">
        <f>Import!N1132</f>
        <v>0</v>
      </c>
      <c r="V434" s="11"/>
      <c r="W434" s="306"/>
      <c r="X434" s="306"/>
      <c r="Y434" s="306"/>
      <c r="Z434" s="970">
        <f>IF(F434=AF$7,1,0)</f>
        <v>0</v>
      </c>
      <c r="AA434" s="970">
        <f>Z434*D434</f>
        <v>0</v>
      </c>
      <c r="AB434" s="978">
        <f>IF($Z434=0,0,IF(AF434+AH434+AJ434&gt;0,$AA434,0))</f>
        <v>0</v>
      </c>
      <c r="AC434" s="980">
        <f>IF($Z434=0,0,IF(AND(AB434=0,G435&gt;0),$AA434,0))</f>
        <v>0</v>
      </c>
      <c r="AD434" s="969">
        <f>AA434-AB434-AC434</f>
        <v>0</v>
      </c>
      <c r="AE434" s="204">
        <f t="shared" si="265"/>
        <v>0</v>
      </c>
      <c r="AF434" s="204">
        <f t="shared" si="265"/>
        <v>0</v>
      </c>
      <c r="AG434" s="204">
        <f t="shared" si="265"/>
        <v>0</v>
      </c>
      <c r="AH434" s="204">
        <f t="shared" si="265"/>
        <v>0</v>
      </c>
      <c r="AI434" s="922">
        <f t="shared" si="265"/>
        <v>0</v>
      </c>
      <c r="AJ434" s="205">
        <f t="shared" si="265"/>
        <v>0</v>
      </c>
      <c r="AK434" s="973">
        <f>IF($Z434=1,0,IF(AND($Z434=0,AF434&gt;0),1,IF(AND($Z434=0,AH434&gt;0),1,IF(AND($Z434=0,AJ434&gt;0),1,0))))</f>
        <v>0</v>
      </c>
      <c r="AL434" s="973">
        <f t="shared" si="260"/>
        <v>0</v>
      </c>
      <c r="AM434" s="978">
        <f>IF($Z434=0,0,IF(AQ434+AS434+AU434&gt;0,$AA434,0))</f>
        <v>0</v>
      </c>
      <c r="AN434" s="980">
        <f>IF($Z434=0,0,IF(AND(AM434=0,I435&gt;0),$AA434,0))</f>
        <v>0</v>
      </c>
      <c r="AO434" s="969">
        <f>$AA434-AM434-AN434</f>
        <v>0</v>
      </c>
      <c r="AP434" s="204">
        <f t="shared" si="266"/>
        <v>0</v>
      </c>
      <c r="AQ434" s="204">
        <f t="shared" si="266"/>
        <v>0</v>
      </c>
      <c r="AR434" s="204">
        <f t="shared" si="266"/>
        <v>0</v>
      </c>
      <c r="AS434" s="204">
        <f t="shared" si="266"/>
        <v>0</v>
      </c>
      <c r="AT434" s="204">
        <f t="shared" si="266"/>
        <v>0</v>
      </c>
      <c r="AU434" s="205">
        <f t="shared" si="266"/>
        <v>0</v>
      </c>
      <c r="AV434" s="973">
        <f>IF($Z434=1,0,IF(AND($Z434=0,AQ434&gt;0),1,IF(AND($Z434=0,AS434&gt;0),1,IF(AND($Z434=0,AU434&gt;0),1,0))))</f>
        <v>0</v>
      </c>
      <c r="AW434" s="973">
        <f t="shared" si="261"/>
        <v>0</v>
      </c>
      <c r="AX434" s="978">
        <f>IF($Z434=0,0,IF(BB434+BD434+BF434&gt;0,$AA434,0))</f>
        <v>0</v>
      </c>
      <c r="AY434" s="980">
        <f>IF($Z434=0,0,IF(AND(AX434=0,K435&gt;0),$AA434,0))</f>
        <v>0</v>
      </c>
      <c r="AZ434" s="969">
        <f>$AA434-AX434-AY434</f>
        <v>0</v>
      </c>
      <c r="BA434" s="204">
        <f t="shared" si="267"/>
        <v>0</v>
      </c>
      <c r="BB434" s="204">
        <f t="shared" si="267"/>
        <v>0</v>
      </c>
      <c r="BC434" s="204">
        <f t="shared" si="267"/>
        <v>0</v>
      </c>
      <c r="BD434" s="204">
        <f t="shared" si="267"/>
        <v>0</v>
      </c>
      <c r="BE434" s="204">
        <f t="shared" si="267"/>
        <v>0</v>
      </c>
      <c r="BF434" s="205">
        <f t="shared" si="267"/>
        <v>0</v>
      </c>
      <c r="BG434" s="973">
        <f>IF($Z434=1,0,IF(AND($Z434=0,BB434&gt;0),1,IF(AND($Z434=0,BD434&gt;0),1,IF(AND($Z434=0,BF434&gt;0),1,0))))</f>
        <v>0</v>
      </c>
      <c r="BH434" s="973">
        <f t="shared" si="262"/>
        <v>0</v>
      </c>
      <c r="BI434" s="978">
        <f>IF($Z434=0,0,IF(BM434+BO434+BQ434&gt;0,$AA434,0))</f>
        <v>0</v>
      </c>
      <c r="BJ434" s="980">
        <f>IF($Z434=0,0,IF(AND(BI434=0,M435&gt;0),$AA434,0))</f>
        <v>0</v>
      </c>
      <c r="BK434" s="969">
        <f>$AA434-BI434-BJ434</f>
        <v>0</v>
      </c>
      <c r="BL434" s="204">
        <f t="shared" si="268"/>
        <v>0</v>
      </c>
      <c r="BM434" s="204">
        <f t="shared" si="268"/>
        <v>0</v>
      </c>
      <c r="BN434" s="204">
        <f t="shared" si="268"/>
        <v>0</v>
      </c>
      <c r="BO434" s="204">
        <f t="shared" si="268"/>
        <v>0</v>
      </c>
      <c r="BP434" s="204">
        <f t="shared" si="268"/>
        <v>0</v>
      </c>
      <c r="BQ434" s="205">
        <f t="shared" si="268"/>
        <v>0</v>
      </c>
      <c r="BR434" s="973">
        <f>IF($Z434=1,0,IF(AND($Z434=0,BM434&gt;0),1,IF(AND($Z434=0,BO434&gt;0),1,IF(AND($Z434=0,BQ434&gt;0),1,0))))</f>
        <v>0</v>
      </c>
      <c r="BS434" s="973">
        <f t="shared" si="263"/>
        <v>0</v>
      </c>
      <c r="BT434" s="978">
        <f>IF($Z434=0,0,IF(BX434+BZ434+CB434&gt;0,$AA434,0))</f>
        <v>0</v>
      </c>
      <c r="BU434" s="980">
        <f>IF($Z434=0,0,IF(AND(BT434=0,O435&gt;0),$AA434,0))</f>
        <v>0</v>
      </c>
      <c r="BV434" s="969">
        <f>$AA434-BT434-BU434</f>
        <v>0</v>
      </c>
      <c r="BW434" s="204">
        <f t="shared" si="269"/>
        <v>0</v>
      </c>
      <c r="BX434" s="204">
        <f t="shared" si="269"/>
        <v>0</v>
      </c>
      <c r="BY434" s="204">
        <f t="shared" si="269"/>
        <v>0</v>
      </c>
      <c r="BZ434" s="204">
        <f t="shared" si="269"/>
        <v>0</v>
      </c>
      <c r="CA434" s="204">
        <f t="shared" si="269"/>
        <v>0</v>
      </c>
      <c r="CB434" s="205">
        <f t="shared" si="269"/>
        <v>0</v>
      </c>
      <c r="CC434" s="973">
        <f>IF($Z434=1,0,IF(AND($Z434=0,BX434&gt;0),1,IF(AND($Z434=0,BZ434&gt;0),1,IF(AND($Z434=0,CB434&gt;0),1,0))))</f>
        <v>0</v>
      </c>
      <c r="CD434" s="973">
        <f t="shared" si="264"/>
        <v>0</v>
      </c>
      <c r="CE434" s="11"/>
      <c r="CF434" s="11"/>
      <c r="CG434" s="11"/>
      <c r="CH434" s="11"/>
      <c r="CI434" s="11"/>
      <c r="CJ434" s="11"/>
      <c r="CK434" s="11"/>
      <c r="CL434" s="11"/>
      <c r="CM434" s="11"/>
    </row>
    <row r="435" spans="1:91" ht="14.25" customHeight="1">
      <c r="A435" s="950" t="str">
        <f>A434</f>
        <v/>
      </c>
      <c r="B435" s="57"/>
      <c r="C435" s="2051"/>
      <c r="D435" s="2053"/>
      <c r="E435" s="2051"/>
      <c r="F435" s="2772"/>
      <c r="G435" s="1121">
        <f>Import!Q1132</f>
        <v>0</v>
      </c>
      <c r="H435" s="2774"/>
      <c r="I435" s="450"/>
      <c r="J435" s="2775"/>
      <c r="K435" s="450"/>
      <c r="L435" s="2775"/>
      <c r="M435" s="450"/>
      <c r="N435" s="2775"/>
      <c r="O435" s="450"/>
      <c r="P435" s="2775"/>
      <c r="Q435" s="11"/>
      <c r="R435" s="11"/>
      <c r="S435" s="397"/>
      <c r="T435" s="419"/>
      <c r="U435" s="444">
        <f>Import!N1133</f>
        <v>0</v>
      </c>
      <c r="V435" s="11"/>
      <c r="W435" s="306"/>
      <c r="X435" s="306"/>
      <c r="Y435" s="306"/>
      <c r="Z435" s="11"/>
      <c r="AE435" s="204"/>
      <c r="AF435" s="204"/>
      <c r="AG435" s="204"/>
      <c r="AH435" s="204"/>
      <c r="AI435" s="922"/>
      <c r="AJ435" s="205"/>
      <c r="AK435" s="973"/>
      <c r="AL435" s="973">
        <f>AL434</f>
        <v>0</v>
      </c>
      <c r="AP435" s="204"/>
      <c r="AQ435" s="204"/>
      <c r="AR435" s="204"/>
      <c r="AS435" s="204"/>
      <c r="AT435" s="204"/>
      <c r="AU435" s="205"/>
      <c r="AV435" s="973"/>
      <c r="AW435" s="973">
        <f>AW434</f>
        <v>0</v>
      </c>
      <c r="BA435" s="204"/>
      <c r="BB435" s="204"/>
      <c r="BC435" s="204"/>
      <c r="BD435" s="204"/>
      <c r="BE435" s="204"/>
      <c r="BF435" s="205"/>
      <c r="BG435" s="973"/>
      <c r="BH435" s="973">
        <f>BH434</f>
        <v>0</v>
      </c>
      <c r="BL435" s="204"/>
      <c r="BM435" s="204"/>
      <c r="BN435" s="204"/>
      <c r="BO435" s="204"/>
      <c r="BP435" s="204"/>
      <c r="BQ435" s="205"/>
      <c r="BR435" s="973"/>
      <c r="BS435" s="973">
        <f>BS434</f>
        <v>0</v>
      </c>
      <c r="BW435" s="204"/>
      <c r="BX435" s="204"/>
      <c r="BY435" s="204"/>
      <c r="BZ435" s="204"/>
      <c r="CA435" s="204"/>
      <c r="CB435" s="205"/>
      <c r="CC435" s="973"/>
      <c r="CD435" s="973">
        <f>CD434</f>
        <v>0</v>
      </c>
      <c r="CE435" s="11"/>
      <c r="CF435" s="11"/>
      <c r="CG435" s="11"/>
      <c r="CH435" s="11"/>
      <c r="CI435" s="11"/>
      <c r="CJ435" s="11"/>
      <c r="CK435" s="11"/>
      <c r="CL435" s="11"/>
      <c r="CM435" s="11"/>
    </row>
    <row r="436" spans="1:91" ht="24.75" customHeight="1">
      <c r="A436" s="949" t="str">
        <f>IF(E436&gt;0,"Wypełnione","")</f>
        <v/>
      </c>
      <c r="B436" s="57"/>
      <c r="C436" s="2050">
        <f>'Og s3a'!C1145</f>
        <v>0</v>
      </c>
      <c r="D436" s="2052">
        <f>'Og s3a'!E1145</f>
        <v>0</v>
      </c>
      <c r="E436" s="2050">
        <f>'Og s3a'!F1145</f>
        <v>0</v>
      </c>
      <c r="F436" s="2771"/>
      <c r="G436" s="448">
        <f>T436</f>
        <v>0</v>
      </c>
      <c r="H436" s="2773">
        <f>U436</f>
        <v>0</v>
      </c>
      <c r="I436" s="451"/>
      <c r="J436" s="2775"/>
      <c r="K436" s="451"/>
      <c r="L436" s="2775"/>
      <c r="M436" s="451"/>
      <c r="N436" s="2775"/>
      <c r="O436" s="451"/>
      <c r="P436" s="2775"/>
      <c r="Q436" s="11"/>
      <c r="R436" s="11"/>
      <c r="S436" s="396">
        <f>'Og s3a'!G1145</f>
        <v>0</v>
      </c>
      <c r="T436" s="398">
        <f>'Og s3a'!D1145</f>
        <v>0</v>
      </c>
      <c r="U436" s="444">
        <f>Import!N1134</f>
        <v>0</v>
      </c>
      <c r="V436" s="11"/>
      <c r="W436" s="306"/>
      <c r="X436" s="306"/>
      <c r="Y436" s="306"/>
      <c r="Z436" s="970">
        <f>IF(F436=AF$7,1,0)</f>
        <v>0</v>
      </c>
      <c r="AA436" s="970">
        <f>Z436*D436</f>
        <v>0</v>
      </c>
      <c r="AB436" s="978">
        <f>IF($Z436=0,0,IF(AF436+AH436+AJ436&gt;0,$AA436,0))</f>
        <v>0</v>
      </c>
      <c r="AC436" s="980">
        <f>IF($Z436=0,0,IF(AND(AB436=0,G437&gt;0),$AA436,0))</f>
        <v>0</v>
      </c>
      <c r="AD436" s="969">
        <f>AA436-AB436-AC436</f>
        <v>0</v>
      </c>
      <c r="AE436" s="204">
        <f t="shared" si="265"/>
        <v>0</v>
      </c>
      <c r="AF436" s="204">
        <f t="shared" si="265"/>
        <v>0</v>
      </c>
      <c r="AG436" s="204">
        <f t="shared" si="265"/>
        <v>0</v>
      </c>
      <c r="AH436" s="204">
        <f t="shared" si="265"/>
        <v>0</v>
      </c>
      <c r="AI436" s="922">
        <f t="shared" si="265"/>
        <v>0</v>
      </c>
      <c r="AJ436" s="205">
        <f t="shared" si="265"/>
        <v>0</v>
      </c>
      <c r="AK436" s="973">
        <f>IF($Z436=1,0,IF(AND($Z436=0,AF436&gt;0),1,IF(AND($Z436=0,AH436&gt;0),1,IF(AND($Z436=0,AJ436&gt;0),1,0))))</f>
        <v>0</v>
      </c>
      <c r="AL436" s="973">
        <f t="shared" si="260"/>
        <v>0</v>
      </c>
      <c r="AM436" s="978">
        <f>IF($Z436=0,0,IF(AQ436+AS436+AU436&gt;0,$AA436,0))</f>
        <v>0</v>
      </c>
      <c r="AN436" s="980">
        <f>IF($Z436=0,0,IF(AND(AM436=0,I437&gt;0),$AA436,0))</f>
        <v>0</v>
      </c>
      <c r="AO436" s="969">
        <f>$AA436-AM436-AN436</f>
        <v>0</v>
      </c>
      <c r="AP436" s="204">
        <f t="shared" si="266"/>
        <v>0</v>
      </c>
      <c r="AQ436" s="204">
        <f t="shared" si="266"/>
        <v>0</v>
      </c>
      <c r="AR436" s="204">
        <f t="shared" si="266"/>
        <v>0</v>
      </c>
      <c r="AS436" s="204">
        <f t="shared" si="266"/>
        <v>0</v>
      </c>
      <c r="AT436" s="204">
        <f t="shared" si="266"/>
        <v>0</v>
      </c>
      <c r="AU436" s="205">
        <f t="shared" si="266"/>
        <v>0</v>
      </c>
      <c r="AV436" s="973">
        <f>IF($Z436=1,0,IF(AND($Z436=0,AQ436&gt;0),1,IF(AND($Z436=0,AS436&gt;0),1,IF(AND($Z436=0,AU436&gt;0),1,0))))</f>
        <v>0</v>
      </c>
      <c r="AW436" s="973">
        <f t="shared" si="261"/>
        <v>0</v>
      </c>
      <c r="AX436" s="978">
        <f>IF($Z436=0,0,IF(BB436+BD436+BF436&gt;0,$AA436,0))</f>
        <v>0</v>
      </c>
      <c r="AY436" s="980">
        <f>IF($Z436=0,0,IF(AND(AX436=0,K437&gt;0),$AA436,0))</f>
        <v>0</v>
      </c>
      <c r="AZ436" s="969">
        <f>$AA436-AX436-AY436</f>
        <v>0</v>
      </c>
      <c r="BA436" s="204">
        <f t="shared" si="267"/>
        <v>0</v>
      </c>
      <c r="BB436" s="204">
        <f t="shared" si="267"/>
        <v>0</v>
      </c>
      <c r="BC436" s="204">
        <f t="shared" si="267"/>
        <v>0</v>
      </c>
      <c r="BD436" s="204">
        <f t="shared" si="267"/>
        <v>0</v>
      </c>
      <c r="BE436" s="204">
        <f t="shared" si="267"/>
        <v>0</v>
      </c>
      <c r="BF436" s="205">
        <f t="shared" si="267"/>
        <v>0</v>
      </c>
      <c r="BG436" s="973">
        <f>IF($Z436=1,0,IF(AND($Z436=0,BB436&gt;0),1,IF(AND($Z436=0,BD436&gt;0),1,IF(AND($Z436=0,BF436&gt;0),1,0))))</f>
        <v>0</v>
      </c>
      <c r="BH436" s="973">
        <f t="shared" si="262"/>
        <v>0</v>
      </c>
      <c r="BI436" s="978">
        <f>IF($Z436=0,0,IF(BM436+BO436+BQ436&gt;0,$AA436,0))</f>
        <v>0</v>
      </c>
      <c r="BJ436" s="980">
        <f>IF($Z436=0,0,IF(AND(BI436=0,M437&gt;0),$AA436,0))</f>
        <v>0</v>
      </c>
      <c r="BK436" s="969">
        <f>$AA436-BI436-BJ436</f>
        <v>0</v>
      </c>
      <c r="BL436" s="204">
        <f t="shared" si="268"/>
        <v>0</v>
      </c>
      <c r="BM436" s="204">
        <f t="shared" si="268"/>
        <v>0</v>
      </c>
      <c r="BN436" s="204">
        <f t="shared" si="268"/>
        <v>0</v>
      </c>
      <c r="BO436" s="204">
        <f t="shared" si="268"/>
        <v>0</v>
      </c>
      <c r="BP436" s="204">
        <f t="shared" si="268"/>
        <v>0</v>
      </c>
      <c r="BQ436" s="205">
        <f t="shared" si="268"/>
        <v>0</v>
      </c>
      <c r="BR436" s="973">
        <f>IF($Z436=1,0,IF(AND($Z436=0,BM436&gt;0),1,IF(AND($Z436=0,BO436&gt;0),1,IF(AND($Z436=0,BQ436&gt;0),1,0))))</f>
        <v>0</v>
      </c>
      <c r="BS436" s="973">
        <f t="shared" si="263"/>
        <v>0</v>
      </c>
      <c r="BT436" s="978">
        <f>IF($Z436=0,0,IF(BX436+BZ436+CB436&gt;0,$AA436,0))</f>
        <v>0</v>
      </c>
      <c r="BU436" s="980">
        <f>IF($Z436=0,0,IF(AND(BT436=0,O437&gt;0),$AA436,0))</f>
        <v>0</v>
      </c>
      <c r="BV436" s="969">
        <f>$AA436-BT436-BU436</f>
        <v>0</v>
      </c>
      <c r="BW436" s="204">
        <f t="shared" si="269"/>
        <v>0</v>
      </c>
      <c r="BX436" s="204">
        <f t="shared" si="269"/>
        <v>0</v>
      </c>
      <c r="BY436" s="204">
        <f t="shared" si="269"/>
        <v>0</v>
      </c>
      <c r="BZ436" s="204">
        <f t="shared" si="269"/>
        <v>0</v>
      </c>
      <c r="CA436" s="204">
        <f t="shared" si="269"/>
        <v>0</v>
      </c>
      <c r="CB436" s="205">
        <f t="shared" si="269"/>
        <v>0</v>
      </c>
      <c r="CC436" s="973">
        <f>IF($Z436=1,0,IF(AND($Z436=0,BX436&gt;0),1,IF(AND($Z436=0,BZ436&gt;0),1,IF(AND($Z436=0,CB436&gt;0),1,0))))</f>
        <v>0</v>
      </c>
      <c r="CD436" s="973">
        <f t="shared" si="264"/>
        <v>0</v>
      </c>
      <c r="CE436" s="11"/>
      <c r="CF436" s="11"/>
      <c r="CG436" s="11"/>
      <c r="CH436" s="11"/>
      <c r="CI436" s="11"/>
      <c r="CJ436" s="11"/>
      <c r="CK436" s="11"/>
      <c r="CL436" s="11"/>
      <c r="CM436" s="11"/>
    </row>
    <row r="437" spans="1:91" ht="14.25" customHeight="1">
      <c r="A437" s="950" t="str">
        <f>A436</f>
        <v/>
      </c>
      <c r="B437" s="57"/>
      <c r="C437" s="2051"/>
      <c r="D437" s="2053"/>
      <c r="E437" s="2051"/>
      <c r="F437" s="2772"/>
      <c r="G437" s="1121">
        <f>Import!Q1134</f>
        <v>0</v>
      </c>
      <c r="H437" s="2774"/>
      <c r="I437" s="450"/>
      <c r="J437" s="2775"/>
      <c r="K437" s="450"/>
      <c r="L437" s="2775"/>
      <c r="M437" s="450"/>
      <c r="N437" s="2775"/>
      <c r="O437" s="450"/>
      <c r="P437" s="2775"/>
      <c r="Q437" s="11"/>
      <c r="R437" s="11"/>
      <c r="S437" s="397"/>
      <c r="T437" s="419"/>
      <c r="U437" s="444">
        <f>Import!N1135</f>
        <v>0</v>
      </c>
      <c r="V437" s="11"/>
      <c r="W437" s="306"/>
      <c r="X437" s="306"/>
      <c r="Y437" s="306"/>
      <c r="Z437" s="11"/>
      <c r="AE437" s="204"/>
      <c r="AF437" s="204"/>
      <c r="AG437" s="204"/>
      <c r="AH437" s="204"/>
      <c r="AI437" s="922"/>
      <c r="AJ437" s="205"/>
      <c r="AK437" s="973"/>
      <c r="AL437" s="973">
        <f>AL436</f>
        <v>0</v>
      </c>
      <c r="AP437" s="204"/>
      <c r="AQ437" s="204"/>
      <c r="AR437" s="204"/>
      <c r="AS437" s="204"/>
      <c r="AT437" s="204"/>
      <c r="AU437" s="205"/>
      <c r="AV437" s="973"/>
      <c r="AW437" s="973">
        <f>AW436</f>
        <v>0</v>
      </c>
      <c r="BA437" s="204"/>
      <c r="BB437" s="204"/>
      <c r="BC437" s="204"/>
      <c r="BD437" s="204"/>
      <c r="BE437" s="204"/>
      <c r="BF437" s="205"/>
      <c r="BG437" s="973"/>
      <c r="BH437" s="973">
        <f>BH436</f>
        <v>0</v>
      </c>
      <c r="BL437" s="204"/>
      <c r="BM437" s="204"/>
      <c r="BN437" s="204"/>
      <c r="BO437" s="204"/>
      <c r="BP437" s="204"/>
      <c r="BQ437" s="205"/>
      <c r="BR437" s="973"/>
      <c r="BS437" s="973">
        <f>BS436</f>
        <v>0</v>
      </c>
      <c r="BW437" s="204"/>
      <c r="BX437" s="204"/>
      <c r="BY437" s="204"/>
      <c r="BZ437" s="204"/>
      <c r="CA437" s="204"/>
      <c r="CB437" s="205"/>
      <c r="CC437" s="973"/>
      <c r="CD437" s="973">
        <f>CD436</f>
        <v>0</v>
      </c>
      <c r="CE437" s="11"/>
      <c r="CF437" s="11"/>
      <c r="CG437" s="11"/>
      <c r="CH437" s="11"/>
      <c r="CI437" s="11"/>
      <c r="CJ437" s="11"/>
      <c r="CK437" s="11"/>
      <c r="CL437" s="11"/>
      <c r="CM437" s="11"/>
    </row>
    <row r="438" spans="1:91" ht="24.75" customHeight="1">
      <c r="A438" s="949" t="str">
        <f>IF(E438&gt;0,"Wypełnione","")</f>
        <v/>
      </c>
      <c r="B438" s="57"/>
      <c r="C438" s="2050">
        <f>'Og s3a'!C1147</f>
        <v>0</v>
      </c>
      <c r="D438" s="2052">
        <f>'Og s3a'!E1147</f>
        <v>0</v>
      </c>
      <c r="E438" s="2050">
        <f>'Og s3a'!F1147</f>
        <v>0</v>
      </c>
      <c r="F438" s="2771"/>
      <c r="G438" s="448">
        <f>T438</f>
        <v>0</v>
      </c>
      <c r="H438" s="2773">
        <f>U438</f>
        <v>0</v>
      </c>
      <c r="I438" s="451"/>
      <c r="J438" s="2775"/>
      <c r="K438" s="451"/>
      <c r="L438" s="2775"/>
      <c r="M438" s="451"/>
      <c r="N438" s="2775"/>
      <c r="O438" s="451"/>
      <c r="P438" s="2775"/>
      <c r="Q438" s="11"/>
      <c r="R438" s="11"/>
      <c r="S438" s="396">
        <f>'Og s3a'!G1147</f>
        <v>0</v>
      </c>
      <c r="T438" s="398">
        <f>'Og s3a'!D1147</f>
        <v>0</v>
      </c>
      <c r="U438" s="444">
        <f>Import!N1136</f>
        <v>0</v>
      </c>
      <c r="V438" s="11"/>
      <c r="W438" s="306"/>
      <c r="X438" s="306"/>
      <c r="Y438" s="306"/>
      <c r="Z438" s="970">
        <f>IF(F438=AF$7,1,0)</f>
        <v>0</v>
      </c>
      <c r="AA438" s="970">
        <f>Z438*D438</f>
        <v>0</v>
      </c>
      <c r="AB438" s="978">
        <f>IF($Z438=0,0,IF(AF438+AH438+AJ438&gt;0,$AA438,0))</f>
        <v>0</v>
      </c>
      <c r="AC438" s="980">
        <f>IF($Z438=0,0,IF(AND(AB438=0,G439&gt;0),$AA438,0))</f>
        <v>0</v>
      </c>
      <c r="AD438" s="969">
        <f>AA438-AB438-AC438</f>
        <v>0</v>
      </c>
      <c r="AE438" s="204">
        <f t="shared" si="265"/>
        <v>0</v>
      </c>
      <c r="AF438" s="204">
        <f t="shared" si="265"/>
        <v>0</v>
      </c>
      <c r="AG438" s="204">
        <f t="shared" si="265"/>
        <v>0</v>
      </c>
      <c r="AH438" s="204">
        <f t="shared" si="265"/>
        <v>0</v>
      </c>
      <c r="AI438" s="922">
        <f t="shared" si="265"/>
        <v>0</v>
      </c>
      <c r="AJ438" s="205">
        <f t="shared" si="265"/>
        <v>0</v>
      </c>
      <c r="AK438" s="973">
        <f>IF($Z438=1,0,IF(AND($Z438=0,AF438&gt;0),1,IF(AND($Z438=0,AH438&gt;0),1,IF(AND($Z438=0,AJ438&gt;0),1,0))))</f>
        <v>0</v>
      </c>
      <c r="AL438" s="973">
        <f t="shared" si="260"/>
        <v>0</v>
      </c>
      <c r="AM438" s="978">
        <f>IF($Z438=0,0,IF(AQ438+AS438+AU438&gt;0,$AA438,0))</f>
        <v>0</v>
      </c>
      <c r="AN438" s="980">
        <f>IF($Z438=0,0,IF(AND(AM438=0,I439&gt;0),$AA438,0))</f>
        <v>0</v>
      </c>
      <c r="AO438" s="969">
        <f>$AA438-AM438-AN438</f>
        <v>0</v>
      </c>
      <c r="AP438" s="204">
        <f t="shared" si="266"/>
        <v>0</v>
      </c>
      <c r="AQ438" s="204">
        <f t="shared" si="266"/>
        <v>0</v>
      </c>
      <c r="AR438" s="204">
        <f t="shared" si="266"/>
        <v>0</v>
      </c>
      <c r="AS438" s="204">
        <f t="shared" si="266"/>
        <v>0</v>
      </c>
      <c r="AT438" s="204">
        <f t="shared" si="266"/>
        <v>0</v>
      </c>
      <c r="AU438" s="205">
        <f t="shared" si="266"/>
        <v>0</v>
      </c>
      <c r="AV438" s="973">
        <f>IF($Z438=1,0,IF(AND($Z438=0,AQ438&gt;0),1,IF(AND($Z438=0,AS438&gt;0),1,IF(AND($Z438=0,AU438&gt;0),1,0))))</f>
        <v>0</v>
      </c>
      <c r="AW438" s="973">
        <f t="shared" si="261"/>
        <v>0</v>
      </c>
      <c r="AX438" s="978">
        <f>IF($Z438=0,0,IF(BB438+BD438+BF438&gt;0,$AA438,0))</f>
        <v>0</v>
      </c>
      <c r="AY438" s="980">
        <f>IF($Z438=0,0,IF(AND(AX438=0,K439&gt;0),$AA438,0))</f>
        <v>0</v>
      </c>
      <c r="AZ438" s="969">
        <f>$AA438-AX438-AY438</f>
        <v>0</v>
      </c>
      <c r="BA438" s="204">
        <f t="shared" si="267"/>
        <v>0</v>
      </c>
      <c r="BB438" s="204">
        <f t="shared" si="267"/>
        <v>0</v>
      </c>
      <c r="BC438" s="204">
        <f t="shared" si="267"/>
        <v>0</v>
      </c>
      <c r="BD438" s="204">
        <f t="shared" si="267"/>
        <v>0</v>
      </c>
      <c r="BE438" s="204">
        <f t="shared" si="267"/>
        <v>0</v>
      </c>
      <c r="BF438" s="205">
        <f t="shared" si="267"/>
        <v>0</v>
      </c>
      <c r="BG438" s="973">
        <f>IF($Z438=1,0,IF(AND($Z438=0,BB438&gt;0),1,IF(AND($Z438=0,BD438&gt;0),1,IF(AND($Z438=0,BF438&gt;0),1,0))))</f>
        <v>0</v>
      </c>
      <c r="BH438" s="973">
        <f t="shared" si="262"/>
        <v>0</v>
      </c>
      <c r="BI438" s="978">
        <f>IF($Z438=0,0,IF(BM438+BO438+BQ438&gt;0,$AA438,0))</f>
        <v>0</v>
      </c>
      <c r="BJ438" s="980">
        <f>IF($Z438=0,0,IF(AND(BI438=0,M439&gt;0),$AA438,0))</f>
        <v>0</v>
      </c>
      <c r="BK438" s="969">
        <f>$AA438-BI438-BJ438</f>
        <v>0</v>
      </c>
      <c r="BL438" s="204">
        <f t="shared" si="268"/>
        <v>0</v>
      </c>
      <c r="BM438" s="204">
        <f t="shared" si="268"/>
        <v>0</v>
      </c>
      <c r="BN438" s="204">
        <f t="shared" si="268"/>
        <v>0</v>
      </c>
      <c r="BO438" s="204">
        <f t="shared" si="268"/>
        <v>0</v>
      </c>
      <c r="BP438" s="204">
        <f t="shared" si="268"/>
        <v>0</v>
      </c>
      <c r="BQ438" s="205">
        <f t="shared" si="268"/>
        <v>0</v>
      </c>
      <c r="BR438" s="973">
        <f>IF($Z438=1,0,IF(AND($Z438=0,BM438&gt;0),1,IF(AND($Z438=0,BO438&gt;0),1,IF(AND($Z438=0,BQ438&gt;0),1,0))))</f>
        <v>0</v>
      </c>
      <c r="BS438" s="973">
        <f t="shared" si="263"/>
        <v>0</v>
      </c>
      <c r="BT438" s="978">
        <f>IF($Z438=0,0,IF(BX438+BZ438+CB438&gt;0,$AA438,0))</f>
        <v>0</v>
      </c>
      <c r="BU438" s="980">
        <f>IF($Z438=0,0,IF(AND(BT438=0,O439&gt;0),$AA438,0))</f>
        <v>0</v>
      </c>
      <c r="BV438" s="969">
        <f>$AA438-BT438-BU438</f>
        <v>0</v>
      </c>
      <c r="BW438" s="204">
        <f t="shared" si="269"/>
        <v>0</v>
      </c>
      <c r="BX438" s="204">
        <f t="shared" si="269"/>
        <v>0</v>
      </c>
      <c r="BY438" s="204">
        <f t="shared" si="269"/>
        <v>0</v>
      </c>
      <c r="BZ438" s="204">
        <f t="shared" si="269"/>
        <v>0</v>
      </c>
      <c r="CA438" s="204">
        <f t="shared" si="269"/>
        <v>0</v>
      </c>
      <c r="CB438" s="205">
        <f t="shared" si="269"/>
        <v>0</v>
      </c>
      <c r="CC438" s="973">
        <f>IF($Z438=1,0,IF(AND($Z438=0,BX438&gt;0),1,IF(AND($Z438=0,BZ438&gt;0),1,IF(AND($Z438=0,CB438&gt;0),1,0))))</f>
        <v>0</v>
      </c>
      <c r="CD438" s="973">
        <f t="shared" si="264"/>
        <v>0</v>
      </c>
      <c r="CE438" s="11"/>
      <c r="CF438" s="11"/>
      <c r="CG438" s="11"/>
      <c r="CH438" s="11"/>
      <c r="CI438" s="11"/>
      <c r="CJ438" s="11"/>
      <c r="CK438" s="11"/>
      <c r="CL438" s="11"/>
      <c r="CM438" s="11"/>
    </row>
    <row r="439" spans="1:91" ht="14.25" customHeight="1">
      <c r="A439" s="950" t="str">
        <f>A438</f>
        <v/>
      </c>
      <c r="B439" s="57"/>
      <c r="C439" s="2051"/>
      <c r="D439" s="2053"/>
      <c r="E439" s="2051"/>
      <c r="F439" s="2772"/>
      <c r="G439" s="1121">
        <f>Import!Q1136</f>
        <v>0</v>
      </c>
      <c r="H439" s="2774"/>
      <c r="I439" s="450"/>
      <c r="J439" s="2775"/>
      <c r="K439" s="450"/>
      <c r="L439" s="2775"/>
      <c r="M439" s="450"/>
      <c r="N439" s="2775"/>
      <c r="O439" s="450"/>
      <c r="P439" s="2775"/>
      <c r="Q439" s="11"/>
      <c r="R439" s="11"/>
      <c r="S439" s="397"/>
      <c r="T439" s="419"/>
      <c r="U439" s="444">
        <f>Import!N1137</f>
        <v>0</v>
      </c>
      <c r="V439" s="11"/>
      <c r="W439" s="306"/>
      <c r="X439" s="306"/>
      <c r="Y439" s="306"/>
      <c r="Z439" s="11"/>
      <c r="AE439" s="204"/>
      <c r="AF439" s="204"/>
      <c r="AG439" s="204"/>
      <c r="AH439" s="204"/>
      <c r="AI439" s="922"/>
      <c r="AJ439" s="205"/>
      <c r="AK439" s="973"/>
      <c r="AL439" s="973">
        <f>AL438</f>
        <v>0</v>
      </c>
      <c r="AP439" s="204"/>
      <c r="AQ439" s="204"/>
      <c r="AR439" s="204"/>
      <c r="AS439" s="204"/>
      <c r="AT439" s="204"/>
      <c r="AU439" s="205"/>
      <c r="AV439" s="973"/>
      <c r="AW439" s="973">
        <f>AW438</f>
        <v>0</v>
      </c>
      <c r="BA439" s="204"/>
      <c r="BB439" s="204"/>
      <c r="BC439" s="204"/>
      <c r="BD439" s="204"/>
      <c r="BE439" s="204"/>
      <c r="BF439" s="205"/>
      <c r="BG439" s="973"/>
      <c r="BH439" s="973">
        <f>BH438</f>
        <v>0</v>
      </c>
      <c r="BL439" s="204"/>
      <c r="BM439" s="204"/>
      <c r="BN439" s="204"/>
      <c r="BO439" s="204"/>
      <c r="BP439" s="204"/>
      <c r="BQ439" s="205"/>
      <c r="BR439" s="973"/>
      <c r="BS439" s="973">
        <f>BS438</f>
        <v>0</v>
      </c>
      <c r="BW439" s="204"/>
      <c r="BX439" s="204"/>
      <c r="BY439" s="204"/>
      <c r="BZ439" s="204"/>
      <c r="CA439" s="204"/>
      <c r="CB439" s="205"/>
      <c r="CC439" s="973"/>
      <c r="CD439" s="973">
        <f>CD438</f>
        <v>0</v>
      </c>
      <c r="CE439" s="11"/>
      <c r="CF439" s="11"/>
      <c r="CG439" s="11"/>
      <c r="CH439" s="11"/>
      <c r="CI439" s="11"/>
      <c r="CJ439" s="11"/>
      <c r="CK439" s="11"/>
      <c r="CL439" s="11"/>
      <c r="CM439" s="11"/>
    </row>
    <row r="440" spans="1:91" ht="24.75" customHeight="1">
      <c r="A440" s="949" t="str">
        <f>IF(E440&gt;0,"Wypełnione","")</f>
        <v/>
      </c>
      <c r="B440" s="57"/>
      <c r="C440" s="2050">
        <f>'Og s3a'!C1149</f>
        <v>0</v>
      </c>
      <c r="D440" s="2052">
        <f>'Og s3a'!E1149</f>
        <v>0</v>
      </c>
      <c r="E440" s="2050">
        <f>'Og s3a'!F1149</f>
        <v>0</v>
      </c>
      <c r="F440" s="2771"/>
      <c r="G440" s="448">
        <f>T440</f>
        <v>0</v>
      </c>
      <c r="H440" s="2773">
        <f>U440</f>
        <v>0</v>
      </c>
      <c r="I440" s="451"/>
      <c r="J440" s="2775"/>
      <c r="K440" s="451"/>
      <c r="L440" s="2775"/>
      <c r="M440" s="451"/>
      <c r="N440" s="2775"/>
      <c r="O440" s="451"/>
      <c r="P440" s="2775"/>
      <c r="Q440" s="11"/>
      <c r="R440" s="11"/>
      <c r="S440" s="396">
        <f>'Og s3a'!G1149</f>
        <v>0</v>
      </c>
      <c r="T440" s="398">
        <f>'Og s3a'!D1149</f>
        <v>0</v>
      </c>
      <c r="U440" s="444">
        <f>Import!N1138</f>
        <v>0</v>
      </c>
      <c r="V440" s="11"/>
      <c r="W440" s="306"/>
      <c r="X440" s="306"/>
      <c r="Y440" s="306"/>
      <c r="Z440" s="970">
        <f>IF(F440=AF$7,1,0)</f>
        <v>0</v>
      </c>
      <c r="AA440" s="970">
        <f>Z440*D440</f>
        <v>0</v>
      </c>
      <c r="AB440" s="978">
        <f>IF($Z440=0,0,IF(AF440+AH440+AJ440&gt;0,$AA440,0))</f>
        <v>0</v>
      </c>
      <c r="AC440" s="980">
        <f>IF($Z440=0,0,IF(AND(AB440=0,G441&gt;0),$AA440,0))</f>
        <v>0</v>
      </c>
      <c r="AD440" s="969">
        <f>AA440-AB440-AC440</f>
        <v>0</v>
      </c>
      <c r="AE440" s="204">
        <f t="shared" si="265"/>
        <v>0</v>
      </c>
      <c r="AF440" s="204">
        <f t="shared" si="265"/>
        <v>0</v>
      </c>
      <c r="AG440" s="204">
        <f t="shared" si="265"/>
        <v>0</v>
      </c>
      <c r="AH440" s="204">
        <f t="shared" si="265"/>
        <v>0</v>
      </c>
      <c r="AI440" s="922">
        <f t="shared" si="265"/>
        <v>0</v>
      </c>
      <c r="AJ440" s="205">
        <f t="shared" si="265"/>
        <v>0</v>
      </c>
      <c r="AK440" s="973">
        <f>IF($Z440=1,0,IF(AND($Z440=0,AF440&gt;0),1,IF(AND($Z440=0,AH440&gt;0),1,IF(AND($Z440=0,AJ440&gt;0),1,0))))</f>
        <v>0</v>
      </c>
      <c r="AL440" s="973">
        <f t="shared" si="260"/>
        <v>0</v>
      </c>
      <c r="AM440" s="978">
        <f>IF($Z440=0,0,IF(AQ440+AS440+AU440&gt;0,$AA440,0))</f>
        <v>0</v>
      </c>
      <c r="AN440" s="980">
        <f>IF($Z440=0,0,IF(AND(AM440=0,I441&gt;0),$AA440,0))</f>
        <v>0</v>
      </c>
      <c r="AO440" s="969">
        <f>$AA440-AM440-AN440</f>
        <v>0</v>
      </c>
      <c r="AP440" s="204">
        <f t="shared" si="266"/>
        <v>0</v>
      </c>
      <c r="AQ440" s="204">
        <f t="shared" si="266"/>
        <v>0</v>
      </c>
      <c r="AR440" s="204">
        <f t="shared" si="266"/>
        <v>0</v>
      </c>
      <c r="AS440" s="204">
        <f t="shared" si="266"/>
        <v>0</v>
      </c>
      <c r="AT440" s="204">
        <f t="shared" si="266"/>
        <v>0</v>
      </c>
      <c r="AU440" s="205">
        <f t="shared" si="266"/>
        <v>0</v>
      </c>
      <c r="AV440" s="973">
        <f>IF($Z440=1,0,IF(AND($Z440=0,AQ440&gt;0),1,IF(AND($Z440=0,AS440&gt;0),1,IF(AND($Z440=0,AU440&gt;0),1,0))))</f>
        <v>0</v>
      </c>
      <c r="AW440" s="973">
        <f t="shared" si="261"/>
        <v>0</v>
      </c>
      <c r="AX440" s="978">
        <f>IF($Z440=0,0,IF(BB440+BD440+BF440&gt;0,$AA440,0))</f>
        <v>0</v>
      </c>
      <c r="AY440" s="980">
        <f>IF($Z440=0,0,IF(AND(AX440=0,K441&gt;0),$AA440,0))</f>
        <v>0</v>
      </c>
      <c r="AZ440" s="969">
        <f>$AA440-AX440-AY440</f>
        <v>0</v>
      </c>
      <c r="BA440" s="204">
        <f t="shared" si="267"/>
        <v>0</v>
      </c>
      <c r="BB440" s="204">
        <f t="shared" si="267"/>
        <v>0</v>
      </c>
      <c r="BC440" s="204">
        <f t="shared" si="267"/>
        <v>0</v>
      </c>
      <c r="BD440" s="204">
        <f t="shared" si="267"/>
        <v>0</v>
      </c>
      <c r="BE440" s="204">
        <f t="shared" si="267"/>
        <v>0</v>
      </c>
      <c r="BF440" s="205">
        <f t="shared" si="267"/>
        <v>0</v>
      </c>
      <c r="BG440" s="973">
        <f>IF($Z440=1,0,IF(AND($Z440=0,BB440&gt;0),1,IF(AND($Z440=0,BD440&gt;0),1,IF(AND($Z440=0,BF440&gt;0),1,0))))</f>
        <v>0</v>
      </c>
      <c r="BH440" s="973">
        <f t="shared" si="262"/>
        <v>0</v>
      </c>
      <c r="BI440" s="978">
        <f>IF($Z440=0,0,IF(BM440+BO440+BQ440&gt;0,$AA440,0))</f>
        <v>0</v>
      </c>
      <c r="BJ440" s="980">
        <f>IF($Z440=0,0,IF(AND(BI440=0,M441&gt;0),$AA440,0))</f>
        <v>0</v>
      </c>
      <c r="BK440" s="969">
        <f>$AA440-BI440-BJ440</f>
        <v>0</v>
      </c>
      <c r="BL440" s="204">
        <f t="shared" si="268"/>
        <v>0</v>
      </c>
      <c r="BM440" s="204">
        <f t="shared" si="268"/>
        <v>0</v>
      </c>
      <c r="BN440" s="204">
        <f t="shared" si="268"/>
        <v>0</v>
      </c>
      <c r="BO440" s="204">
        <f t="shared" si="268"/>
        <v>0</v>
      </c>
      <c r="BP440" s="204">
        <f t="shared" si="268"/>
        <v>0</v>
      </c>
      <c r="BQ440" s="205">
        <f t="shared" si="268"/>
        <v>0</v>
      </c>
      <c r="BR440" s="973">
        <f>IF($Z440=1,0,IF(AND($Z440=0,BM440&gt;0),1,IF(AND($Z440=0,BO440&gt;0),1,IF(AND($Z440=0,BQ440&gt;0),1,0))))</f>
        <v>0</v>
      </c>
      <c r="BS440" s="973">
        <f t="shared" si="263"/>
        <v>0</v>
      </c>
      <c r="BT440" s="978">
        <f>IF($Z440=0,0,IF(BX440+BZ440+CB440&gt;0,$AA440,0))</f>
        <v>0</v>
      </c>
      <c r="BU440" s="980">
        <f>IF($Z440=0,0,IF(AND(BT440=0,O441&gt;0),$AA440,0))</f>
        <v>0</v>
      </c>
      <c r="BV440" s="969">
        <f>$AA440-BT440-BU440</f>
        <v>0</v>
      </c>
      <c r="BW440" s="204">
        <f t="shared" si="269"/>
        <v>0</v>
      </c>
      <c r="BX440" s="204">
        <f t="shared" si="269"/>
        <v>0</v>
      </c>
      <c r="BY440" s="204">
        <f t="shared" si="269"/>
        <v>0</v>
      </c>
      <c r="BZ440" s="204">
        <f t="shared" si="269"/>
        <v>0</v>
      </c>
      <c r="CA440" s="204">
        <f t="shared" si="269"/>
        <v>0</v>
      </c>
      <c r="CB440" s="205">
        <f t="shared" si="269"/>
        <v>0</v>
      </c>
      <c r="CC440" s="973">
        <f>IF($Z440=1,0,IF(AND($Z440=0,BX440&gt;0),1,IF(AND($Z440=0,BZ440&gt;0),1,IF(AND($Z440=0,CB440&gt;0),1,0))))</f>
        <v>0</v>
      </c>
      <c r="CD440" s="973">
        <f t="shared" si="264"/>
        <v>0</v>
      </c>
      <c r="CE440" s="11"/>
      <c r="CF440" s="11"/>
      <c r="CG440" s="11"/>
      <c r="CH440" s="11"/>
      <c r="CI440" s="11"/>
      <c r="CJ440" s="11"/>
      <c r="CK440" s="11"/>
      <c r="CL440" s="11"/>
      <c r="CM440" s="11"/>
    </row>
    <row r="441" spans="1:91" ht="14.25" customHeight="1">
      <c r="A441" s="950" t="str">
        <f>A440</f>
        <v/>
      </c>
      <c r="B441" s="57"/>
      <c r="C441" s="2051"/>
      <c r="D441" s="2053"/>
      <c r="E441" s="2051"/>
      <c r="F441" s="2772"/>
      <c r="G441" s="1121">
        <f>Import!Q1138</f>
        <v>0</v>
      </c>
      <c r="H441" s="2774"/>
      <c r="I441" s="450"/>
      <c r="J441" s="2775"/>
      <c r="K441" s="450"/>
      <c r="L441" s="2775"/>
      <c r="M441" s="450"/>
      <c r="N441" s="2775"/>
      <c r="O441" s="450"/>
      <c r="P441" s="2775"/>
      <c r="Q441" s="11"/>
      <c r="R441" s="11"/>
      <c r="S441" s="397"/>
      <c r="T441" s="419"/>
      <c r="U441" s="444">
        <f>Import!N1139</f>
        <v>0</v>
      </c>
      <c r="V441" s="11"/>
      <c r="W441" s="306"/>
      <c r="X441" s="306"/>
      <c r="Y441" s="306"/>
      <c r="Z441" s="11"/>
      <c r="AE441" s="204"/>
      <c r="AF441" s="204"/>
      <c r="AG441" s="204"/>
      <c r="AH441" s="204"/>
      <c r="AI441" s="922"/>
      <c r="AJ441" s="205"/>
      <c r="AK441" s="973"/>
      <c r="AL441" s="973">
        <f>AL440</f>
        <v>0</v>
      </c>
      <c r="AP441" s="204"/>
      <c r="AQ441" s="204"/>
      <c r="AR441" s="204"/>
      <c r="AS441" s="204"/>
      <c r="AT441" s="204"/>
      <c r="AU441" s="205"/>
      <c r="AV441" s="973"/>
      <c r="AW441" s="973">
        <f>AW440</f>
        <v>0</v>
      </c>
      <c r="BA441" s="204"/>
      <c r="BB441" s="204"/>
      <c r="BC441" s="204"/>
      <c r="BD441" s="204"/>
      <c r="BE441" s="204"/>
      <c r="BF441" s="205"/>
      <c r="BG441" s="973"/>
      <c r="BH441" s="973">
        <f>BH440</f>
        <v>0</v>
      </c>
      <c r="BL441" s="204"/>
      <c r="BM441" s="204"/>
      <c r="BN441" s="204"/>
      <c r="BO441" s="204"/>
      <c r="BP441" s="204"/>
      <c r="BQ441" s="205"/>
      <c r="BR441" s="973"/>
      <c r="BS441" s="973">
        <f>BS440</f>
        <v>0</v>
      </c>
      <c r="BW441" s="204"/>
      <c r="BX441" s="204"/>
      <c r="BY441" s="204"/>
      <c r="BZ441" s="204"/>
      <c r="CA441" s="204"/>
      <c r="CB441" s="205"/>
      <c r="CC441" s="973"/>
      <c r="CD441" s="973">
        <f>CD440</f>
        <v>0</v>
      </c>
      <c r="CE441" s="11"/>
      <c r="CF441" s="11"/>
      <c r="CG441" s="11"/>
      <c r="CH441" s="11"/>
      <c r="CI441" s="11"/>
      <c r="CJ441" s="11"/>
      <c r="CK441" s="11"/>
      <c r="CL441" s="11"/>
      <c r="CM441" s="11"/>
    </row>
    <row r="442" spans="1:91" ht="24.75" customHeight="1">
      <c r="A442" s="949" t="str">
        <f>IF(E442&gt;0,"Wypełnione","")</f>
        <v/>
      </c>
      <c r="B442" s="57"/>
      <c r="C442" s="2050">
        <f>'Og s3a'!C1151</f>
        <v>0</v>
      </c>
      <c r="D442" s="2052">
        <f>'Og s3a'!E1151</f>
        <v>0</v>
      </c>
      <c r="E442" s="2050">
        <f>'Og s3a'!F1151</f>
        <v>0</v>
      </c>
      <c r="F442" s="2771"/>
      <c r="G442" s="448">
        <f>T442</f>
        <v>0</v>
      </c>
      <c r="H442" s="2773">
        <f>U442</f>
        <v>0</v>
      </c>
      <c r="I442" s="451"/>
      <c r="J442" s="2775"/>
      <c r="K442" s="451"/>
      <c r="L442" s="2775"/>
      <c r="M442" s="451"/>
      <c r="N442" s="2775"/>
      <c r="O442" s="451"/>
      <c r="P442" s="2775"/>
      <c r="Q442" s="11"/>
      <c r="R442" s="11"/>
      <c r="S442" s="396">
        <f>'Og s3a'!G1151</f>
        <v>0</v>
      </c>
      <c r="T442" s="398">
        <f>'Og s3a'!D1151</f>
        <v>0</v>
      </c>
      <c r="U442" s="444">
        <f>Import!N1140</f>
        <v>0</v>
      </c>
      <c r="V442" s="11"/>
      <c r="W442" s="306"/>
      <c r="X442" s="306"/>
      <c r="Y442" s="306"/>
      <c r="Z442" s="970">
        <f>IF(F442=AF$7,1,0)</f>
        <v>0</v>
      </c>
      <c r="AA442" s="970">
        <f>Z442*D442</f>
        <v>0</v>
      </c>
      <c r="AB442" s="978">
        <f>IF($Z442=0,0,IF(AF442+AH442+AJ442&gt;0,$AA442,0))</f>
        <v>0</v>
      </c>
      <c r="AC442" s="980">
        <f>IF($Z442=0,0,IF(AND(AB442=0,G443&gt;0),$AA442,0))</f>
        <v>0</v>
      </c>
      <c r="AD442" s="969">
        <f>AA442-AB442-AC442</f>
        <v>0</v>
      </c>
      <c r="AE442" s="204">
        <f t="shared" si="265"/>
        <v>0</v>
      </c>
      <c r="AF442" s="204">
        <f t="shared" si="265"/>
        <v>0</v>
      </c>
      <c r="AG442" s="204">
        <f t="shared" si="265"/>
        <v>0</v>
      </c>
      <c r="AH442" s="204">
        <f t="shared" si="265"/>
        <v>0</v>
      </c>
      <c r="AI442" s="922">
        <f t="shared" si="265"/>
        <v>0</v>
      </c>
      <c r="AJ442" s="205">
        <f t="shared" si="265"/>
        <v>0</v>
      </c>
      <c r="AK442" s="973">
        <f>IF($Z442=1,0,IF(AND($Z442=0,AF442&gt;0),1,IF(AND($Z442=0,AH442&gt;0),1,IF(AND($Z442=0,AJ442&gt;0),1,0))))</f>
        <v>0</v>
      </c>
      <c r="AL442" s="973">
        <f t="shared" si="260"/>
        <v>0</v>
      </c>
      <c r="AM442" s="978">
        <f>IF($Z442=0,0,IF(AQ442+AS442+AU442&gt;0,$AA442,0))</f>
        <v>0</v>
      </c>
      <c r="AN442" s="980">
        <f>IF($Z442=0,0,IF(AND(AM442=0,I443&gt;0),$AA442,0))</f>
        <v>0</v>
      </c>
      <c r="AO442" s="969">
        <f>$AA442-AM442-AN442</f>
        <v>0</v>
      </c>
      <c r="AP442" s="204">
        <f t="shared" si="266"/>
        <v>0</v>
      </c>
      <c r="AQ442" s="204">
        <f t="shared" si="266"/>
        <v>0</v>
      </c>
      <c r="AR442" s="204">
        <f t="shared" si="266"/>
        <v>0</v>
      </c>
      <c r="AS442" s="204">
        <f t="shared" si="266"/>
        <v>0</v>
      </c>
      <c r="AT442" s="204">
        <f t="shared" si="266"/>
        <v>0</v>
      </c>
      <c r="AU442" s="205">
        <f t="shared" si="266"/>
        <v>0</v>
      </c>
      <c r="AV442" s="973">
        <f>IF($Z442=1,0,IF(AND($Z442=0,AQ442&gt;0),1,IF(AND($Z442=0,AS442&gt;0),1,IF(AND($Z442=0,AU442&gt;0),1,0))))</f>
        <v>0</v>
      </c>
      <c r="AW442" s="973">
        <f t="shared" si="261"/>
        <v>0</v>
      </c>
      <c r="AX442" s="978">
        <f>IF($Z442=0,0,IF(BB442+BD442+BF442&gt;0,$AA442,0))</f>
        <v>0</v>
      </c>
      <c r="AY442" s="980">
        <f>IF($Z442=0,0,IF(AND(AX442=0,K443&gt;0),$AA442,0))</f>
        <v>0</v>
      </c>
      <c r="AZ442" s="969">
        <f>$AA442-AX442-AY442</f>
        <v>0</v>
      </c>
      <c r="BA442" s="204">
        <f t="shared" si="267"/>
        <v>0</v>
      </c>
      <c r="BB442" s="204">
        <f t="shared" si="267"/>
        <v>0</v>
      </c>
      <c r="BC442" s="204">
        <f t="shared" si="267"/>
        <v>0</v>
      </c>
      <c r="BD442" s="204">
        <f t="shared" si="267"/>
        <v>0</v>
      </c>
      <c r="BE442" s="204">
        <f t="shared" si="267"/>
        <v>0</v>
      </c>
      <c r="BF442" s="205">
        <f t="shared" si="267"/>
        <v>0</v>
      </c>
      <c r="BG442" s="973">
        <f>IF($Z442=1,0,IF(AND($Z442=0,BB442&gt;0),1,IF(AND($Z442=0,BD442&gt;0),1,IF(AND($Z442=0,BF442&gt;0),1,0))))</f>
        <v>0</v>
      </c>
      <c r="BH442" s="973">
        <f t="shared" si="262"/>
        <v>0</v>
      </c>
      <c r="BI442" s="978">
        <f>IF($Z442=0,0,IF(BM442+BO442+BQ442&gt;0,$AA442,0))</f>
        <v>0</v>
      </c>
      <c r="BJ442" s="980">
        <f>IF($Z442=0,0,IF(AND(BI442=0,M443&gt;0),$AA442,0))</f>
        <v>0</v>
      </c>
      <c r="BK442" s="969">
        <f>$AA442-BI442-BJ442</f>
        <v>0</v>
      </c>
      <c r="BL442" s="204">
        <f t="shared" si="268"/>
        <v>0</v>
      </c>
      <c r="BM442" s="204">
        <f t="shared" si="268"/>
        <v>0</v>
      </c>
      <c r="BN442" s="204">
        <f t="shared" si="268"/>
        <v>0</v>
      </c>
      <c r="BO442" s="204">
        <f t="shared" si="268"/>
        <v>0</v>
      </c>
      <c r="BP442" s="204">
        <f t="shared" si="268"/>
        <v>0</v>
      </c>
      <c r="BQ442" s="205">
        <f t="shared" si="268"/>
        <v>0</v>
      </c>
      <c r="BR442" s="973">
        <f>IF($Z442=1,0,IF(AND($Z442=0,BM442&gt;0),1,IF(AND($Z442=0,BO442&gt;0),1,IF(AND($Z442=0,BQ442&gt;0),1,0))))</f>
        <v>0</v>
      </c>
      <c r="BS442" s="973">
        <f t="shared" si="263"/>
        <v>0</v>
      </c>
      <c r="BT442" s="978">
        <f>IF($Z442=0,0,IF(BX442+BZ442+CB442&gt;0,$AA442,0))</f>
        <v>0</v>
      </c>
      <c r="BU442" s="980">
        <f>IF($Z442=0,0,IF(AND(BT442=0,O443&gt;0),$AA442,0))</f>
        <v>0</v>
      </c>
      <c r="BV442" s="969">
        <f>$AA442-BT442-BU442</f>
        <v>0</v>
      </c>
      <c r="BW442" s="204">
        <f t="shared" si="269"/>
        <v>0</v>
      </c>
      <c r="BX442" s="204">
        <f t="shared" si="269"/>
        <v>0</v>
      </c>
      <c r="BY442" s="204">
        <f t="shared" si="269"/>
        <v>0</v>
      </c>
      <c r="BZ442" s="204">
        <f t="shared" si="269"/>
        <v>0</v>
      </c>
      <c r="CA442" s="204">
        <f t="shared" si="269"/>
        <v>0</v>
      </c>
      <c r="CB442" s="205">
        <f t="shared" si="269"/>
        <v>0</v>
      </c>
      <c r="CC442" s="973">
        <f>IF($Z442=1,0,IF(AND($Z442=0,BX442&gt;0),1,IF(AND($Z442=0,BZ442&gt;0),1,IF(AND($Z442=0,CB442&gt;0),1,0))))</f>
        <v>0</v>
      </c>
      <c r="CD442" s="973">
        <f t="shared" si="264"/>
        <v>0</v>
      </c>
      <c r="CE442" s="11"/>
      <c r="CF442" s="11"/>
      <c r="CG442" s="11"/>
      <c r="CH442" s="11"/>
      <c r="CI442" s="11"/>
      <c r="CJ442" s="11"/>
      <c r="CK442" s="11"/>
      <c r="CL442" s="11"/>
      <c r="CM442" s="11"/>
    </row>
    <row r="443" spans="1:91" ht="14.25" customHeight="1">
      <c r="A443" s="950" t="str">
        <f>A442</f>
        <v/>
      </c>
      <c r="B443" s="57"/>
      <c r="C443" s="2051"/>
      <c r="D443" s="2053"/>
      <c r="E443" s="2051"/>
      <c r="F443" s="2772"/>
      <c r="G443" s="1121">
        <f>Import!Q1140</f>
        <v>0</v>
      </c>
      <c r="H443" s="2774"/>
      <c r="I443" s="450"/>
      <c r="J443" s="2775"/>
      <c r="K443" s="450"/>
      <c r="L443" s="2775"/>
      <c r="M443" s="450"/>
      <c r="N443" s="2775"/>
      <c r="O443" s="450"/>
      <c r="P443" s="2775"/>
      <c r="Q443" s="11"/>
      <c r="R443" s="11"/>
      <c r="S443" s="397"/>
      <c r="T443" s="419"/>
      <c r="U443" s="444">
        <f>Import!N1141</f>
        <v>0</v>
      </c>
      <c r="V443" s="11"/>
      <c r="W443" s="306"/>
      <c r="X443" s="306"/>
      <c r="Y443" s="306"/>
      <c r="Z443" s="11"/>
      <c r="AE443" s="204"/>
      <c r="AF443" s="204"/>
      <c r="AG443" s="204"/>
      <c r="AH443" s="204"/>
      <c r="AI443" s="922"/>
      <c r="AJ443" s="205"/>
      <c r="AK443" s="973"/>
      <c r="AL443" s="973">
        <f>AL442</f>
        <v>0</v>
      </c>
      <c r="AP443" s="204"/>
      <c r="AQ443" s="204"/>
      <c r="AR443" s="204"/>
      <c r="AS443" s="204"/>
      <c r="AT443" s="204"/>
      <c r="AU443" s="205"/>
      <c r="AV443" s="973"/>
      <c r="AW443" s="973">
        <f>AW442</f>
        <v>0</v>
      </c>
      <c r="BA443" s="204"/>
      <c r="BB443" s="204"/>
      <c r="BC443" s="204"/>
      <c r="BD443" s="204"/>
      <c r="BE443" s="204"/>
      <c r="BF443" s="205"/>
      <c r="BG443" s="973"/>
      <c r="BH443" s="973">
        <f>BH442</f>
        <v>0</v>
      </c>
      <c r="BL443" s="204"/>
      <c r="BM443" s="204"/>
      <c r="BN443" s="204"/>
      <c r="BO443" s="204"/>
      <c r="BP443" s="204"/>
      <c r="BQ443" s="205"/>
      <c r="BR443" s="973"/>
      <c r="BS443" s="973">
        <f>BS442</f>
        <v>0</v>
      </c>
      <c r="BW443" s="204"/>
      <c r="BX443" s="204"/>
      <c r="BY443" s="204"/>
      <c r="BZ443" s="204"/>
      <c r="CA443" s="204"/>
      <c r="CB443" s="205"/>
      <c r="CC443" s="973"/>
      <c r="CD443" s="973">
        <f>CD442</f>
        <v>0</v>
      </c>
      <c r="CE443" s="11"/>
      <c r="CF443" s="11"/>
      <c r="CG443" s="11"/>
      <c r="CH443" s="11"/>
      <c r="CI443" s="11"/>
      <c r="CJ443" s="11"/>
      <c r="CK443" s="11"/>
      <c r="CL443" s="11"/>
      <c r="CM443" s="11"/>
    </row>
    <row r="444" spans="1:91" ht="24.75" customHeight="1">
      <c r="A444" s="949" t="str">
        <f>IF(E444&gt;0,"Wypełnione","")</f>
        <v/>
      </c>
      <c r="B444" s="57"/>
      <c r="C444" s="2050">
        <f>'Og s3a'!C1153</f>
        <v>0</v>
      </c>
      <c r="D444" s="2052">
        <f>'Og s3a'!E1153</f>
        <v>0</v>
      </c>
      <c r="E444" s="2050">
        <f>'Og s3a'!F1153</f>
        <v>0</v>
      </c>
      <c r="F444" s="2771"/>
      <c r="G444" s="448">
        <f>T444</f>
        <v>0</v>
      </c>
      <c r="H444" s="2773">
        <f>U444</f>
        <v>0</v>
      </c>
      <c r="I444" s="451"/>
      <c r="J444" s="2775"/>
      <c r="K444" s="451"/>
      <c r="L444" s="2775"/>
      <c r="M444" s="451"/>
      <c r="N444" s="2775"/>
      <c r="O444" s="451"/>
      <c r="P444" s="2775"/>
      <c r="Q444" s="11"/>
      <c r="R444" s="11"/>
      <c r="S444" s="396">
        <f>'Og s3a'!G1153</f>
        <v>0</v>
      </c>
      <c r="T444" s="398">
        <f>'Og s3a'!D1153</f>
        <v>0</v>
      </c>
      <c r="U444" s="444">
        <f>Import!N1142</f>
        <v>0</v>
      </c>
      <c r="V444" s="11"/>
      <c r="W444" s="306"/>
      <c r="X444" s="306"/>
      <c r="Y444" s="306"/>
      <c r="Z444" s="970">
        <f>IF(F444=AF$7,1,0)</f>
        <v>0</v>
      </c>
      <c r="AA444" s="970">
        <f>Z444*D444</f>
        <v>0</v>
      </c>
      <c r="AB444" s="978">
        <f>IF($Z444=0,0,IF(AF444+AH444+AJ444&gt;0,$AA444,0))</f>
        <v>0</v>
      </c>
      <c r="AC444" s="980">
        <f>IF($Z444=0,0,IF(AND(AB444=0,G445&gt;0),$AA444,0))</f>
        <v>0</v>
      </c>
      <c r="AD444" s="969">
        <f>AA444-AB444-AC444</f>
        <v>0</v>
      </c>
      <c r="AE444" s="204">
        <f t="shared" si="265"/>
        <v>0</v>
      </c>
      <c r="AF444" s="204">
        <f t="shared" si="265"/>
        <v>0</v>
      </c>
      <c r="AG444" s="204">
        <f t="shared" si="265"/>
        <v>0</v>
      </c>
      <c r="AH444" s="204">
        <f t="shared" si="265"/>
        <v>0</v>
      </c>
      <c r="AI444" s="922">
        <f t="shared" si="265"/>
        <v>0</v>
      </c>
      <c r="AJ444" s="205">
        <f t="shared" si="265"/>
        <v>0</v>
      </c>
      <c r="AK444" s="973">
        <f>IF($Z444=1,0,IF(AND($Z444=0,AF444&gt;0),1,IF(AND($Z444=0,AH444&gt;0),1,IF(AND($Z444=0,AJ444&gt;0),1,0))))</f>
        <v>0</v>
      </c>
      <c r="AL444" s="973">
        <f t="shared" si="260"/>
        <v>0</v>
      </c>
      <c r="AM444" s="978">
        <f>IF($Z444=0,0,IF(AQ444+AS444+AU444&gt;0,$AA444,0))</f>
        <v>0</v>
      </c>
      <c r="AN444" s="980">
        <f>IF($Z444=0,0,IF(AND(AM444=0,I445&gt;0),$AA444,0))</f>
        <v>0</v>
      </c>
      <c r="AO444" s="969">
        <f>$AA444-AM444-AN444</f>
        <v>0</v>
      </c>
      <c r="AP444" s="204">
        <f t="shared" si="266"/>
        <v>0</v>
      </c>
      <c r="AQ444" s="204">
        <f t="shared" si="266"/>
        <v>0</v>
      </c>
      <c r="AR444" s="204">
        <f t="shared" si="266"/>
        <v>0</v>
      </c>
      <c r="AS444" s="204">
        <f t="shared" si="266"/>
        <v>0</v>
      </c>
      <c r="AT444" s="204">
        <f t="shared" si="266"/>
        <v>0</v>
      </c>
      <c r="AU444" s="205">
        <f t="shared" si="266"/>
        <v>0</v>
      </c>
      <c r="AV444" s="973">
        <f>IF($Z444=1,0,IF(AND($Z444=0,AQ444&gt;0),1,IF(AND($Z444=0,AS444&gt;0),1,IF(AND($Z444=0,AU444&gt;0),1,0))))</f>
        <v>0</v>
      </c>
      <c r="AW444" s="973">
        <f t="shared" si="261"/>
        <v>0</v>
      </c>
      <c r="AX444" s="978">
        <f>IF($Z444=0,0,IF(BB444+BD444+BF444&gt;0,$AA444,0))</f>
        <v>0</v>
      </c>
      <c r="AY444" s="980">
        <f>IF($Z444=0,0,IF(AND(AX444=0,K445&gt;0),$AA444,0))</f>
        <v>0</v>
      </c>
      <c r="AZ444" s="969">
        <f>$AA444-AX444-AY444</f>
        <v>0</v>
      </c>
      <c r="BA444" s="204">
        <f t="shared" si="267"/>
        <v>0</v>
      </c>
      <c r="BB444" s="204">
        <f t="shared" si="267"/>
        <v>0</v>
      </c>
      <c r="BC444" s="204">
        <f t="shared" si="267"/>
        <v>0</v>
      </c>
      <c r="BD444" s="204">
        <f t="shared" si="267"/>
        <v>0</v>
      </c>
      <c r="BE444" s="204">
        <f t="shared" si="267"/>
        <v>0</v>
      </c>
      <c r="BF444" s="205">
        <f t="shared" si="267"/>
        <v>0</v>
      </c>
      <c r="BG444" s="973">
        <f>IF($Z444=1,0,IF(AND($Z444=0,BB444&gt;0),1,IF(AND($Z444=0,BD444&gt;0),1,IF(AND($Z444=0,BF444&gt;0),1,0))))</f>
        <v>0</v>
      </c>
      <c r="BH444" s="973">
        <f t="shared" si="262"/>
        <v>0</v>
      </c>
      <c r="BI444" s="978">
        <f>IF($Z444=0,0,IF(BM444+BO444+BQ444&gt;0,$AA444,0))</f>
        <v>0</v>
      </c>
      <c r="BJ444" s="980">
        <f>IF($Z444=0,0,IF(AND(BI444=0,M445&gt;0),$AA444,0))</f>
        <v>0</v>
      </c>
      <c r="BK444" s="969">
        <f>$AA444-BI444-BJ444</f>
        <v>0</v>
      </c>
      <c r="BL444" s="204">
        <f t="shared" si="268"/>
        <v>0</v>
      </c>
      <c r="BM444" s="204">
        <f t="shared" si="268"/>
        <v>0</v>
      </c>
      <c r="BN444" s="204">
        <f t="shared" si="268"/>
        <v>0</v>
      </c>
      <c r="BO444" s="204">
        <f t="shared" si="268"/>
        <v>0</v>
      </c>
      <c r="BP444" s="204">
        <f t="shared" si="268"/>
        <v>0</v>
      </c>
      <c r="BQ444" s="205">
        <f t="shared" si="268"/>
        <v>0</v>
      </c>
      <c r="BR444" s="973">
        <f>IF($Z444=1,0,IF(AND($Z444=0,BM444&gt;0),1,IF(AND($Z444=0,BO444&gt;0),1,IF(AND($Z444=0,BQ444&gt;0),1,0))))</f>
        <v>0</v>
      </c>
      <c r="BS444" s="973">
        <f t="shared" si="263"/>
        <v>0</v>
      </c>
      <c r="BT444" s="978">
        <f>IF($Z444=0,0,IF(BX444+BZ444+CB444&gt;0,$AA444,0))</f>
        <v>0</v>
      </c>
      <c r="BU444" s="980">
        <f>IF($Z444=0,0,IF(AND(BT444=0,O445&gt;0),$AA444,0))</f>
        <v>0</v>
      </c>
      <c r="BV444" s="969">
        <f>$AA444-BT444-BU444</f>
        <v>0</v>
      </c>
      <c r="BW444" s="204">
        <f t="shared" si="269"/>
        <v>0</v>
      </c>
      <c r="BX444" s="204">
        <f t="shared" si="269"/>
        <v>0</v>
      </c>
      <c r="BY444" s="204">
        <f t="shared" si="269"/>
        <v>0</v>
      </c>
      <c r="BZ444" s="204">
        <f t="shared" si="269"/>
        <v>0</v>
      </c>
      <c r="CA444" s="204">
        <f t="shared" si="269"/>
        <v>0</v>
      </c>
      <c r="CB444" s="205">
        <f t="shared" si="269"/>
        <v>0</v>
      </c>
      <c r="CC444" s="973">
        <f>IF($Z444=1,0,IF(AND($Z444=0,BX444&gt;0),1,IF(AND($Z444=0,BZ444&gt;0),1,IF(AND($Z444=0,CB444&gt;0),1,0))))</f>
        <v>0</v>
      </c>
      <c r="CD444" s="973">
        <f t="shared" si="264"/>
        <v>0</v>
      </c>
      <c r="CE444" s="11"/>
      <c r="CF444" s="11"/>
      <c r="CG444" s="11"/>
      <c r="CH444" s="11"/>
      <c r="CI444" s="11"/>
      <c r="CJ444" s="11"/>
      <c r="CK444" s="11"/>
      <c r="CL444" s="11"/>
      <c r="CM444" s="11"/>
    </row>
    <row r="445" spans="1:91" ht="14.25" customHeight="1">
      <c r="A445" s="950" t="str">
        <f>A444</f>
        <v/>
      </c>
      <c r="B445" s="57"/>
      <c r="C445" s="2051"/>
      <c r="D445" s="2053"/>
      <c r="E445" s="2051"/>
      <c r="F445" s="2772"/>
      <c r="G445" s="1121">
        <f>Import!Q1142</f>
        <v>0</v>
      </c>
      <c r="H445" s="2774"/>
      <c r="I445" s="450"/>
      <c r="J445" s="2775"/>
      <c r="K445" s="450"/>
      <c r="L445" s="2775"/>
      <c r="M445" s="450"/>
      <c r="N445" s="2775"/>
      <c r="O445" s="450"/>
      <c r="P445" s="2775"/>
      <c r="Q445" s="11"/>
      <c r="R445" s="11"/>
      <c r="S445" s="397"/>
      <c r="T445" s="419"/>
      <c r="U445" s="444">
        <f>Import!N1143</f>
        <v>0</v>
      </c>
      <c r="V445" s="11"/>
      <c r="W445" s="306"/>
      <c r="X445" s="306"/>
      <c r="Y445" s="306"/>
      <c r="Z445" s="11"/>
      <c r="AE445" s="204"/>
      <c r="AF445" s="204"/>
      <c r="AG445" s="204"/>
      <c r="AH445" s="204"/>
      <c r="AI445" s="922"/>
      <c r="AJ445" s="205"/>
      <c r="AK445" s="973"/>
      <c r="AL445" s="973">
        <f>AL444</f>
        <v>0</v>
      </c>
      <c r="AP445" s="204"/>
      <c r="AQ445" s="204"/>
      <c r="AR445" s="204"/>
      <c r="AS445" s="204"/>
      <c r="AT445" s="204"/>
      <c r="AU445" s="205"/>
      <c r="AV445" s="973"/>
      <c r="AW445" s="973">
        <f>AW444</f>
        <v>0</v>
      </c>
      <c r="BA445" s="204"/>
      <c r="BB445" s="204"/>
      <c r="BC445" s="204"/>
      <c r="BD445" s="204"/>
      <c r="BE445" s="204"/>
      <c r="BF445" s="205"/>
      <c r="BG445" s="973"/>
      <c r="BH445" s="973">
        <f>BH444</f>
        <v>0</v>
      </c>
      <c r="BL445" s="204"/>
      <c r="BM445" s="204"/>
      <c r="BN445" s="204"/>
      <c r="BO445" s="204"/>
      <c r="BP445" s="204"/>
      <c r="BQ445" s="205"/>
      <c r="BR445" s="973"/>
      <c r="BS445" s="973">
        <f>BS444</f>
        <v>0</v>
      </c>
      <c r="BW445" s="204"/>
      <c r="BX445" s="204"/>
      <c r="BY445" s="204"/>
      <c r="BZ445" s="204"/>
      <c r="CA445" s="204"/>
      <c r="CB445" s="205"/>
      <c r="CC445" s="973"/>
      <c r="CD445" s="973">
        <f>CD444</f>
        <v>0</v>
      </c>
      <c r="CE445" s="11"/>
      <c r="CF445" s="11"/>
      <c r="CG445" s="11"/>
      <c r="CH445" s="11"/>
      <c r="CI445" s="11"/>
      <c r="CJ445" s="11"/>
      <c r="CK445" s="11"/>
      <c r="CL445" s="11"/>
      <c r="CM445" s="11"/>
    </row>
    <row r="446" spans="1:91" ht="24.75" customHeight="1">
      <c r="A446" s="949" t="str">
        <f>IF(E446&gt;0,"Wypełnione","")</f>
        <v/>
      </c>
      <c r="B446" s="57"/>
      <c r="C446" s="2050">
        <f>'Og s3a'!C1155</f>
        <v>0</v>
      </c>
      <c r="D446" s="2052">
        <f>'Og s3a'!E1155</f>
        <v>0</v>
      </c>
      <c r="E446" s="2050">
        <f>'Og s3a'!F1155</f>
        <v>0</v>
      </c>
      <c r="F446" s="2771"/>
      <c r="G446" s="448">
        <f>T446</f>
        <v>0</v>
      </c>
      <c r="H446" s="2773">
        <f>U446</f>
        <v>0</v>
      </c>
      <c r="I446" s="451"/>
      <c r="J446" s="2775"/>
      <c r="K446" s="451"/>
      <c r="L446" s="2775"/>
      <c r="M446" s="451"/>
      <c r="N446" s="2775"/>
      <c r="O446" s="451"/>
      <c r="P446" s="2775"/>
      <c r="Q446" s="11"/>
      <c r="R446" s="11"/>
      <c r="S446" s="396">
        <f>'Og s3a'!G1155</f>
        <v>0</v>
      </c>
      <c r="T446" s="398">
        <f>'Og s3a'!D1155</f>
        <v>0</v>
      </c>
      <c r="U446" s="444">
        <f>Import!N1144</f>
        <v>0</v>
      </c>
      <c r="V446" s="11"/>
      <c r="W446" s="306"/>
      <c r="X446" s="306"/>
      <c r="Y446" s="306"/>
      <c r="Z446" s="970">
        <f>IF(F446=AF$7,1,0)</f>
        <v>0</v>
      </c>
      <c r="AA446" s="970">
        <f>Z446*D446</f>
        <v>0</v>
      </c>
      <c r="AB446" s="978">
        <f>IF($Z446=0,0,IF(AF446+AH446+AJ446&gt;0,$AA446,0))</f>
        <v>0</v>
      </c>
      <c r="AC446" s="980">
        <f>IF($Z446=0,0,IF(AND(AB446=0,G447&gt;0),$AA446,0))</f>
        <v>0</v>
      </c>
      <c r="AD446" s="969">
        <f>AA446-AB446-AC446</f>
        <v>0</v>
      </c>
      <c r="AE446" s="204">
        <f t="shared" si="265"/>
        <v>0</v>
      </c>
      <c r="AF446" s="204">
        <f t="shared" si="265"/>
        <v>0</v>
      </c>
      <c r="AG446" s="204">
        <f t="shared" si="265"/>
        <v>0</v>
      </c>
      <c r="AH446" s="204">
        <f t="shared" si="265"/>
        <v>0</v>
      </c>
      <c r="AI446" s="922">
        <f t="shared" si="265"/>
        <v>0</v>
      </c>
      <c r="AJ446" s="205">
        <f t="shared" si="265"/>
        <v>0</v>
      </c>
      <c r="AK446" s="973">
        <f>IF($Z446=1,0,IF(AND($Z446=0,AF446&gt;0),1,IF(AND($Z446=0,AH446&gt;0),1,IF(AND($Z446=0,AJ446&gt;0),1,0))))</f>
        <v>0</v>
      </c>
      <c r="AL446" s="973">
        <f t="shared" si="260"/>
        <v>0</v>
      </c>
      <c r="AM446" s="978">
        <f>IF($Z446=0,0,IF(AQ446+AS446+AU446&gt;0,$AA446,0))</f>
        <v>0</v>
      </c>
      <c r="AN446" s="980">
        <f>IF($Z446=0,0,IF(AND(AM446=0,I447&gt;0),$AA446,0))</f>
        <v>0</v>
      </c>
      <c r="AO446" s="969">
        <f>$AA446-AM446-AN446</f>
        <v>0</v>
      </c>
      <c r="AP446" s="204">
        <f t="shared" si="266"/>
        <v>0</v>
      </c>
      <c r="AQ446" s="204">
        <f t="shared" si="266"/>
        <v>0</v>
      </c>
      <c r="AR446" s="204">
        <f t="shared" si="266"/>
        <v>0</v>
      </c>
      <c r="AS446" s="204">
        <f t="shared" si="266"/>
        <v>0</v>
      </c>
      <c r="AT446" s="204">
        <f t="shared" si="266"/>
        <v>0</v>
      </c>
      <c r="AU446" s="205">
        <f t="shared" si="266"/>
        <v>0</v>
      </c>
      <c r="AV446" s="973">
        <f>IF($Z446=1,0,IF(AND($Z446=0,AQ446&gt;0),1,IF(AND($Z446=0,AS446&gt;0),1,IF(AND($Z446=0,AU446&gt;0),1,0))))</f>
        <v>0</v>
      </c>
      <c r="AW446" s="973">
        <f t="shared" si="261"/>
        <v>0</v>
      </c>
      <c r="AX446" s="978">
        <f>IF($Z446=0,0,IF(BB446+BD446+BF446&gt;0,$AA446,0))</f>
        <v>0</v>
      </c>
      <c r="AY446" s="980">
        <f>IF($Z446=0,0,IF(AND(AX446=0,K447&gt;0),$AA446,0))</f>
        <v>0</v>
      </c>
      <c r="AZ446" s="969">
        <f>$AA446-AX446-AY446</f>
        <v>0</v>
      </c>
      <c r="BA446" s="204">
        <f t="shared" si="267"/>
        <v>0</v>
      </c>
      <c r="BB446" s="204">
        <f t="shared" si="267"/>
        <v>0</v>
      </c>
      <c r="BC446" s="204">
        <f t="shared" si="267"/>
        <v>0</v>
      </c>
      <c r="BD446" s="204">
        <f t="shared" si="267"/>
        <v>0</v>
      </c>
      <c r="BE446" s="204">
        <f t="shared" si="267"/>
        <v>0</v>
      </c>
      <c r="BF446" s="205">
        <f t="shared" si="267"/>
        <v>0</v>
      </c>
      <c r="BG446" s="973">
        <f>IF($Z446=1,0,IF(AND($Z446=0,BB446&gt;0),1,IF(AND($Z446=0,BD446&gt;0),1,IF(AND($Z446=0,BF446&gt;0),1,0))))</f>
        <v>0</v>
      </c>
      <c r="BH446" s="973">
        <f t="shared" si="262"/>
        <v>0</v>
      </c>
      <c r="BI446" s="978">
        <f>IF($Z446=0,0,IF(BM446+BO446+BQ446&gt;0,$AA446,0))</f>
        <v>0</v>
      </c>
      <c r="BJ446" s="980">
        <f>IF($Z446=0,0,IF(AND(BI446=0,M447&gt;0),$AA446,0))</f>
        <v>0</v>
      </c>
      <c r="BK446" s="969">
        <f>$AA446-BI446-BJ446</f>
        <v>0</v>
      </c>
      <c r="BL446" s="204">
        <f t="shared" si="268"/>
        <v>0</v>
      </c>
      <c r="BM446" s="204">
        <f t="shared" si="268"/>
        <v>0</v>
      </c>
      <c r="BN446" s="204">
        <f t="shared" si="268"/>
        <v>0</v>
      </c>
      <c r="BO446" s="204">
        <f t="shared" si="268"/>
        <v>0</v>
      </c>
      <c r="BP446" s="204">
        <f t="shared" si="268"/>
        <v>0</v>
      </c>
      <c r="BQ446" s="205">
        <f t="shared" si="268"/>
        <v>0</v>
      </c>
      <c r="BR446" s="973">
        <f>IF($Z446=1,0,IF(AND($Z446=0,BM446&gt;0),1,IF(AND($Z446=0,BO446&gt;0),1,IF(AND($Z446=0,BQ446&gt;0),1,0))))</f>
        <v>0</v>
      </c>
      <c r="BS446" s="973">
        <f t="shared" si="263"/>
        <v>0</v>
      </c>
      <c r="BT446" s="978">
        <f>IF($Z446=0,0,IF(BX446+BZ446+CB446&gt;0,$AA446,0))</f>
        <v>0</v>
      </c>
      <c r="BU446" s="980">
        <f>IF($Z446=0,0,IF(AND(BT446=0,O447&gt;0),$AA446,0))</f>
        <v>0</v>
      </c>
      <c r="BV446" s="969">
        <f>$AA446-BT446-BU446</f>
        <v>0</v>
      </c>
      <c r="BW446" s="204">
        <f t="shared" si="269"/>
        <v>0</v>
      </c>
      <c r="BX446" s="204">
        <f t="shared" si="269"/>
        <v>0</v>
      </c>
      <c r="BY446" s="204">
        <f t="shared" si="269"/>
        <v>0</v>
      </c>
      <c r="BZ446" s="204">
        <f t="shared" si="269"/>
        <v>0</v>
      </c>
      <c r="CA446" s="204">
        <f t="shared" si="269"/>
        <v>0</v>
      </c>
      <c r="CB446" s="205">
        <f t="shared" si="269"/>
        <v>0</v>
      </c>
      <c r="CC446" s="973">
        <f>IF($Z446=1,0,IF(AND($Z446=0,BX446&gt;0),1,IF(AND($Z446=0,BZ446&gt;0),1,IF(AND($Z446=0,CB446&gt;0),1,0))))</f>
        <v>0</v>
      </c>
      <c r="CD446" s="973">
        <f t="shared" si="264"/>
        <v>0</v>
      </c>
      <c r="CE446" s="11"/>
      <c r="CF446" s="11"/>
      <c r="CG446" s="11"/>
      <c r="CH446" s="11"/>
      <c r="CI446" s="11"/>
      <c r="CJ446" s="11"/>
      <c r="CK446" s="11"/>
      <c r="CL446" s="11"/>
      <c r="CM446" s="11"/>
    </row>
    <row r="447" spans="1:91" ht="14.25" customHeight="1">
      <c r="A447" s="950" t="str">
        <f>A446</f>
        <v/>
      </c>
      <c r="B447" s="57"/>
      <c r="C447" s="2051"/>
      <c r="D447" s="2053"/>
      <c r="E447" s="2051"/>
      <c r="F447" s="2772"/>
      <c r="G447" s="1121">
        <f>Import!Q1144</f>
        <v>0</v>
      </c>
      <c r="H447" s="2774"/>
      <c r="I447" s="450"/>
      <c r="J447" s="2775"/>
      <c r="K447" s="450"/>
      <c r="L447" s="2775"/>
      <c r="M447" s="450"/>
      <c r="N447" s="2775"/>
      <c r="O447" s="450"/>
      <c r="P447" s="2775"/>
      <c r="Q447" s="11"/>
      <c r="R447" s="11"/>
      <c r="S447" s="397"/>
      <c r="T447" s="419"/>
      <c r="U447" s="444">
        <f>Import!N1145</f>
        <v>0</v>
      </c>
      <c r="V447" s="11"/>
      <c r="W447" s="306"/>
      <c r="X447" s="306"/>
      <c r="Y447" s="306"/>
      <c r="Z447" s="11"/>
      <c r="AE447" s="204"/>
      <c r="AF447" s="204"/>
      <c r="AG447" s="204"/>
      <c r="AH447" s="204"/>
      <c r="AI447" s="922"/>
      <c r="AJ447" s="205"/>
      <c r="AK447" s="973"/>
      <c r="AL447" s="973">
        <f>AL446</f>
        <v>0</v>
      </c>
      <c r="AP447" s="204"/>
      <c r="AQ447" s="204"/>
      <c r="AR447" s="204"/>
      <c r="AS447" s="204"/>
      <c r="AT447" s="204"/>
      <c r="AU447" s="205"/>
      <c r="AV447" s="973"/>
      <c r="AW447" s="973">
        <f>AW446</f>
        <v>0</v>
      </c>
      <c r="BA447" s="204"/>
      <c r="BB447" s="204"/>
      <c r="BC447" s="204"/>
      <c r="BD447" s="204"/>
      <c r="BE447" s="204"/>
      <c r="BF447" s="205"/>
      <c r="BG447" s="973"/>
      <c r="BH447" s="973">
        <f>BH446</f>
        <v>0</v>
      </c>
      <c r="BL447" s="204"/>
      <c r="BM447" s="204"/>
      <c r="BN447" s="204"/>
      <c r="BO447" s="204"/>
      <c r="BP447" s="204"/>
      <c r="BQ447" s="205"/>
      <c r="BR447" s="973"/>
      <c r="BS447" s="973">
        <f>BS446</f>
        <v>0</v>
      </c>
      <c r="BW447" s="204"/>
      <c r="BX447" s="204"/>
      <c r="BY447" s="204"/>
      <c r="BZ447" s="204"/>
      <c r="CA447" s="204"/>
      <c r="CB447" s="205"/>
      <c r="CC447" s="973"/>
      <c r="CD447" s="973">
        <f>CD446</f>
        <v>0</v>
      </c>
      <c r="CE447" s="11"/>
      <c r="CF447" s="11"/>
      <c r="CG447" s="11"/>
      <c r="CH447" s="11"/>
      <c r="CI447" s="11"/>
      <c r="CJ447" s="11"/>
      <c r="CK447" s="11"/>
      <c r="CL447" s="11"/>
      <c r="CM447" s="11"/>
    </row>
    <row r="448" spans="1:91" ht="24.75" customHeight="1">
      <c r="A448" s="949" t="str">
        <f>IF(E448&gt;0,"Wypełnione","")</f>
        <v/>
      </c>
      <c r="B448" s="57"/>
      <c r="C448" s="2050">
        <f>'Og s3a'!C1157</f>
        <v>0</v>
      </c>
      <c r="D448" s="2052">
        <f>'Og s3a'!E1157</f>
        <v>0</v>
      </c>
      <c r="E448" s="2050">
        <f>'Og s3a'!F1157</f>
        <v>0</v>
      </c>
      <c r="F448" s="2771"/>
      <c r="G448" s="448">
        <f>T448</f>
        <v>0</v>
      </c>
      <c r="H448" s="2773">
        <f>U448</f>
        <v>0</v>
      </c>
      <c r="I448" s="451"/>
      <c r="J448" s="2775"/>
      <c r="K448" s="451"/>
      <c r="L448" s="2775"/>
      <c r="M448" s="451"/>
      <c r="N448" s="2775"/>
      <c r="O448" s="451"/>
      <c r="P448" s="2775"/>
      <c r="Q448" s="11"/>
      <c r="R448" s="11"/>
      <c r="S448" s="396">
        <f>'Og s3a'!G1157</f>
        <v>0</v>
      </c>
      <c r="T448" s="398">
        <f>'Og s3a'!D1157</f>
        <v>0</v>
      </c>
      <c r="U448" s="444">
        <f>Import!N1146</f>
        <v>0</v>
      </c>
      <c r="V448" s="11"/>
      <c r="W448" s="306"/>
      <c r="X448" s="306"/>
      <c r="Y448" s="306"/>
      <c r="Z448" s="970">
        <f>IF(F448=AF$7,1,0)</f>
        <v>0</v>
      </c>
      <c r="AA448" s="970">
        <f>Z448*D448</f>
        <v>0</v>
      </c>
      <c r="AB448" s="978">
        <f>IF($Z448=0,0,IF(AF448+AH448+AJ448&gt;0,$AA448,0))</f>
        <v>0</v>
      </c>
      <c r="AC448" s="980">
        <f>IF($Z448=0,0,IF(AND(AB448=0,G449&gt;0),$AA448,0))</f>
        <v>0</v>
      </c>
      <c r="AD448" s="969">
        <f>AA448-AB448-AC448</f>
        <v>0</v>
      </c>
      <c r="AE448" s="204">
        <f t="shared" si="265"/>
        <v>0</v>
      </c>
      <c r="AF448" s="204">
        <f t="shared" si="265"/>
        <v>0</v>
      </c>
      <c r="AG448" s="204">
        <f t="shared" si="265"/>
        <v>0</v>
      </c>
      <c r="AH448" s="204">
        <f t="shared" si="265"/>
        <v>0</v>
      </c>
      <c r="AI448" s="922">
        <f t="shared" si="265"/>
        <v>0</v>
      </c>
      <c r="AJ448" s="205">
        <f t="shared" si="265"/>
        <v>0</v>
      </c>
      <c r="AK448" s="973">
        <f>IF($Z448=1,0,IF(AND($Z448=0,AF448&gt;0),1,IF(AND($Z448=0,AH448&gt;0),1,IF(AND($Z448=0,AJ448&gt;0),1,0))))</f>
        <v>0</v>
      </c>
      <c r="AL448" s="973">
        <f t="shared" si="260"/>
        <v>0</v>
      </c>
      <c r="AM448" s="978">
        <f>IF($Z448=0,0,IF(AQ448+AS448+AU448&gt;0,$AA448,0))</f>
        <v>0</v>
      </c>
      <c r="AN448" s="980">
        <f>IF($Z448=0,0,IF(AND(AM448=0,I449&gt;0),$AA448,0))</f>
        <v>0</v>
      </c>
      <c r="AO448" s="969">
        <f>$AA448-AM448-AN448</f>
        <v>0</v>
      </c>
      <c r="AP448" s="204">
        <f t="shared" si="266"/>
        <v>0</v>
      </c>
      <c r="AQ448" s="204">
        <f t="shared" si="266"/>
        <v>0</v>
      </c>
      <c r="AR448" s="204">
        <f t="shared" si="266"/>
        <v>0</v>
      </c>
      <c r="AS448" s="204">
        <f t="shared" si="266"/>
        <v>0</v>
      </c>
      <c r="AT448" s="204">
        <f t="shared" si="266"/>
        <v>0</v>
      </c>
      <c r="AU448" s="205">
        <f t="shared" si="266"/>
        <v>0</v>
      </c>
      <c r="AV448" s="973">
        <f>IF($Z448=1,0,IF(AND($Z448=0,AQ448&gt;0),1,IF(AND($Z448=0,AS448&gt;0),1,IF(AND($Z448=0,AU448&gt;0),1,0))))</f>
        <v>0</v>
      </c>
      <c r="AW448" s="973">
        <f t="shared" si="261"/>
        <v>0</v>
      </c>
      <c r="AX448" s="978">
        <f>IF($Z448=0,0,IF(BB448+BD448+BF448&gt;0,$AA448,0))</f>
        <v>0</v>
      </c>
      <c r="AY448" s="980">
        <f>IF($Z448=0,0,IF(AND(AX448=0,K449&gt;0),$AA448,0))</f>
        <v>0</v>
      </c>
      <c r="AZ448" s="969">
        <f>$AA448-AX448-AY448</f>
        <v>0</v>
      </c>
      <c r="BA448" s="204">
        <f t="shared" si="267"/>
        <v>0</v>
      </c>
      <c r="BB448" s="204">
        <f t="shared" si="267"/>
        <v>0</v>
      </c>
      <c r="BC448" s="204">
        <f t="shared" si="267"/>
        <v>0</v>
      </c>
      <c r="BD448" s="204">
        <f t="shared" si="267"/>
        <v>0</v>
      </c>
      <c r="BE448" s="204">
        <f t="shared" si="267"/>
        <v>0</v>
      </c>
      <c r="BF448" s="205">
        <f t="shared" si="267"/>
        <v>0</v>
      </c>
      <c r="BG448" s="973">
        <f>IF($Z448=1,0,IF(AND($Z448=0,BB448&gt;0),1,IF(AND($Z448=0,BD448&gt;0),1,IF(AND($Z448=0,BF448&gt;0),1,0))))</f>
        <v>0</v>
      </c>
      <c r="BH448" s="973">
        <f t="shared" si="262"/>
        <v>0</v>
      </c>
      <c r="BI448" s="978">
        <f>IF($Z448=0,0,IF(BM448+BO448+BQ448&gt;0,$AA448,0))</f>
        <v>0</v>
      </c>
      <c r="BJ448" s="980">
        <f>IF($Z448=0,0,IF(AND(BI448=0,M449&gt;0),$AA448,0))</f>
        <v>0</v>
      </c>
      <c r="BK448" s="969">
        <f>$AA448-BI448-BJ448</f>
        <v>0</v>
      </c>
      <c r="BL448" s="204">
        <f t="shared" si="268"/>
        <v>0</v>
      </c>
      <c r="BM448" s="204">
        <f t="shared" si="268"/>
        <v>0</v>
      </c>
      <c r="BN448" s="204">
        <f t="shared" si="268"/>
        <v>0</v>
      </c>
      <c r="BO448" s="204">
        <f t="shared" si="268"/>
        <v>0</v>
      </c>
      <c r="BP448" s="204">
        <f t="shared" si="268"/>
        <v>0</v>
      </c>
      <c r="BQ448" s="205">
        <f t="shared" si="268"/>
        <v>0</v>
      </c>
      <c r="BR448" s="973">
        <f>IF($Z448=1,0,IF(AND($Z448=0,BM448&gt;0),1,IF(AND($Z448=0,BO448&gt;0),1,IF(AND($Z448=0,BQ448&gt;0),1,0))))</f>
        <v>0</v>
      </c>
      <c r="BS448" s="973">
        <f t="shared" si="263"/>
        <v>0</v>
      </c>
      <c r="BT448" s="978">
        <f>IF($Z448=0,0,IF(BX448+BZ448+CB448&gt;0,$AA448,0))</f>
        <v>0</v>
      </c>
      <c r="BU448" s="980">
        <f>IF($Z448=0,0,IF(AND(BT448=0,O449&gt;0),$AA448,0))</f>
        <v>0</v>
      </c>
      <c r="BV448" s="969">
        <f>$AA448-BT448-BU448</f>
        <v>0</v>
      </c>
      <c r="BW448" s="204">
        <f t="shared" si="269"/>
        <v>0</v>
      </c>
      <c r="BX448" s="204">
        <f t="shared" si="269"/>
        <v>0</v>
      </c>
      <c r="BY448" s="204">
        <f t="shared" si="269"/>
        <v>0</v>
      </c>
      <c r="BZ448" s="204">
        <f t="shared" si="269"/>
        <v>0</v>
      </c>
      <c r="CA448" s="204">
        <f t="shared" si="269"/>
        <v>0</v>
      </c>
      <c r="CB448" s="205">
        <f t="shared" si="269"/>
        <v>0</v>
      </c>
      <c r="CC448" s="973">
        <f>IF($Z448=1,0,IF(AND($Z448=0,BX448&gt;0),1,IF(AND($Z448=0,BZ448&gt;0),1,IF(AND($Z448=0,CB448&gt;0),1,0))))</f>
        <v>0</v>
      </c>
      <c r="CD448" s="973">
        <f t="shared" si="264"/>
        <v>0</v>
      </c>
      <c r="CE448" s="11"/>
      <c r="CF448" s="11"/>
      <c r="CG448" s="11"/>
      <c r="CH448" s="11"/>
      <c r="CI448" s="11"/>
      <c r="CJ448" s="11"/>
      <c r="CK448" s="11"/>
      <c r="CL448" s="11"/>
      <c r="CM448" s="11"/>
    </row>
    <row r="449" spans="1:91" ht="14.25" customHeight="1">
      <c r="A449" s="950" t="str">
        <f>A448</f>
        <v/>
      </c>
      <c r="B449" s="57"/>
      <c r="C449" s="2051"/>
      <c r="D449" s="2053"/>
      <c r="E449" s="2051"/>
      <c r="F449" s="2772"/>
      <c r="G449" s="1121">
        <f>Import!Q1146</f>
        <v>0</v>
      </c>
      <c r="H449" s="2774"/>
      <c r="I449" s="450"/>
      <c r="J449" s="2775"/>
      <c r="K449" s="450"/>
      <c r="L449" s="2775"/>
      <c r="M449" s="450"/>
      <c r="N449" s="2775"/>
      <c r="O449" s="450"/>
      <c r="P449" s="2775"/>
      <c r="Q449" s="11"/>
      <c r="R449" s="11"/>
      <c r="S449" s="397"/>
      <c r="T449" s="419"/>
      <c r="U449" s="444">
        <f>Import!N1147</f>
        <v>0</v>
      </c>
      <c r="V449" s="11"/>
      <c r="W449" s="306"/>
      <c r="X449" s="306"/>
      <c r="Y449" s="306"/>
      <c r="Z449" s="11"/>
      <c r="AE449" s="204"/>
      <c r="AF449" s="204"/>
      <c r="AG449" s="204"/>
      <c r="AH449" s="204"/>
      <c r="AI449" s="922"/>
      <c r="AJ449" s="205"/>
      <c r="AK449" s="973"/>
      <c r="AL449" s="973">
        <f>AL448</f>
        <v>0</v>
      </c>
      <c r="AP449" s="204"/>
      <c r="AQ449" s="204"/>
      <c r="AR449" s="204"/>
      <c r="AS449" s="204"/>
      <c r="AT449" s="204"/>
      <c r="AU449" s="205"/>
      <c r="AV449" s="973"/>
      <c r="AW449" s="973">
        <f>AW448</f>
        <v>0</v>
      </c>
      <c r="BA449" s="204"/>
      <c r="BB449" s="204"/>
      <c r="BC449" s="204"/>
      <c r="BD449" s="204"/>
      <c r="BE449" s="204"/>
      <c r="BF449" s="205"/>
      <c r="BG449" s="973"/>
      <c r="BH449" s="973">
        <f>BH448</f>
        <v>0</v>
      </c>
      <c r="BL449" s="204"/>
      <c r="BM449" s="204"/>
      <c r="BN449" s="204"/>
      <c r="BO449" s="204"/>
      <c r="BP449" s="204"/>
      <c r="BQ449" s="205"/>
      <c r="BR449" s="973"/>
      <c r="BS449" s="973">
        <f>BS448</f>
        <v>0</v>
      </c>
      <c r="BW449" s="204"/>
      <c r="BX449" s="204"/>
      <c r="BY449" s="204"/>
      <c r="BZ449" s="204"/>
      <c r="CA449" s="204"/>
      <c r="CB449" s="205"/>
      <c r="CC449" s="973"/>
      <c r="CD449" s="973">
        <f>CD448</f>
        <v>0</v>
      </c>
      <c r="CE449" s="11"/>
      <c r="CF449" s="11"/>
      <c r="CG449" s="11"/>
      <c r="CH449" s="11"/>
      <c r="CI449" s="11"/>
      <c r="CJ449" s="11"/>
      <c r="CK449" s="11"/>
      <c r="CL449" s="11"/>
      <c r="CM449" s="11"/>
    </row>
    <row r="450" spans="1:91" ht="24.75" customHeight="1">
      <c r="A450" s="949" t="str">
        <f>IF(E450&gt;0,"Wypełnione","")</f>
        <v/>
      </c>
      <c r="B450" s="57"/>
      <c r="C450" s="2050">
        <f>'Og s3a'!C1159</f>
        <v>0</v>
      </c>
      <c r="D450" s="2052">
        <f>'Og s3a'!E1159</f>
        <v>0</v>
      </c>
      <c r="E450" s="2050">
        <f>'Og s3a'!F1159</f>
        <v>0</v>
      </c>
      <c r="F450" s="2771"/>
      <c r="G450" s="448">
        <f>T450</f>
        <v>0</v>
      </c>
      <c r="H450" s="2773">
        <f>U450</f>
        <v>0</v>
      </c>
      <c r="I450" s="451"/>
      <c r="J450" s="2775"/>
      <c r="K450" s="451"/>
      <c r="L450" s="2775"/>
      <c r="M450" s="451"/>
      <c r="N450" s="2775"/>
      <c r="O450" s="451"/>
      <c r="P450" s="2775"/>
      <c r="Q450" s="11"/>
      <c r="R450" s="11"/>
      <c r="S450" s="396">
        <f>'Og s3a'!G1159</f>
        <v>0</v>
      </c>
      <c r="T450" s="398">
        <f>'Og s3a'!D1159</f>
        <v>0</v>
      </c>
      <c r="U450" s="444">
        <f>Import!N1148</f>
        <v>0</v>
      </c>
      <c r="V450" s="11"/>
      <c r="W450" s="306"/>
      <c r="X450" s="306"/>
      <c r="Y450" s="306"/>
      <c r="Z450" s="970">
        <f>IF(F450=AF$7,1,0)</f>
        <v>0</v>
      </c>
      <c r="AA450" s="970">
        <f>Z450*D450</f>
        <v>0</v>
      </c>
      <c r="AB450" s="978">
        <f>IF($Z450=0,0,IF(AF450+AH450+AJ450&gt;0,$AA450,0))</f>
        <v>0</v>
      </c>
      <c r="AC450" s="980">
        <f>IF($Z450=0,0,IF(AND(AB450=0,G451&gt;0),$AA450,0))</f>
        <v>0</v>
      </c>
      <c r="AD450" s="969">
        <f>AA450-AB450-AC450</f>
        <v>0</v>
      </c>
      <c r="AE450" s="204">
        <f t="shared" si="265"/>
        <v>0</v>
      </c>
      <c r="AF450" s="204">
        <f t="shared" si="265"/>
        <v>0</v>
      </c>
      <c r="AG450" s="204">
        <f t="shared" si="265"/>
        <v>0</v>
      </c>
      <c r="AH450" s="204">
        <f t="shared" si="265"/>
        <v>0</v>
      </c>
      <c r="AI450" s="922">
        <f t="shared" si="265"/>
        <v>0</v>
      </c>
      <c r="AJ450" s="205">
        <f t="shared" si="265"/>
        <v>0</v>
      </c>
      <c r="AK450" s="973">
        <f>IF($Z450=1,0,IF(AND($Z450=0,AF450&gt;0),1,IF(AND($Z450=0,AH450&gt;0),1,IF(AND($Z450=0,AJ450&gt;0),1,0))))</f>
        <v>0</v>
      </c>
      <c r="AL450" s="973">
        <f t="shared" si="260"/>
        <v>0</v>
      </c>
      <c r="AM450" s="978">
        <f>IF($Z450=0,0,IF(AQ450+AS450+AU450&gt;0,$AA450,0))</f>
        <v>0</v>
      </c>
      <c r="AN450" s="980">
        <f>IF($Z450=0,0,IF(AND(AM450=0,I451&gt;0),$AA450,0))</f>
        <v>0</v>
      </c>
      <c r="AO450" s="969">
        <f>$AA450-AM450-AN450</f>
        <v>0</v>
      </c>
      <c r="AP450" s="204">
        <f t="shared" si="266"/>
        <v>0</v>
      </c>
      <c r="AQ450" s="204">
        <f t="shared" si="266"/>
        <v>0</v>
      </c>
      <c r="AR450" s="204">
        <f t="shared" si="266"/>
        <v>0</v>
      </c>
      <c r="AS450" s="204">
        <f t="shared" si="266"/>
        <v>0</v>
      </c>
      <c r="AT450" s="204">
        <f t="shared" si="266"/>
        <v>0</v>
      </c>
      <c r="AU450" s="205">
        <f t="shared" si="266"/>
        <v>0</v>
      </c>
      <c r="AV450" s="973">
        <f>IF($Z450=1,0,IF(AND($Z450=0,AQ450&gt;0),1,IF(AND($Z450=0,AS450&gt;0),1,IF(AND($Z450=0,AU450&gt;0),1,0))))</f>
        <v>0</v>
      </c>
      <c r="AW450" s="973">
        <f t="shared" si="261"/>
        <v>0</v>
      </c>
      <c r="AX450" s="978">
        <f>IF($Z450=0,0,IF(BB450+BD450+BF450&gt;0,$AA450,0))</f>
        <v>0</v>
      </c>
      <c r="AY450" s="980">
        <f>IF($Z450=0,0,IF(AND(AX450=0,K451&gt;0),$AA450,0))</f>
        <v>0</v>
      </c>
      <c r="AZ450" s="969">
        <f>$AA450-AX450-AY450</f>
        <v>0</v>
      </c>
      <c r="BA450" s="204">
        <f t="shared" si="267"/>
        <v>0</v>
      </c>
      <c r="BB450" s="204">
        <f t="shared" si="267"/>
        <v>0</v>
      </c>
      <c r="BC450" s="204">
        <f t="shared" si="267"/>
        <v>0</v>
      </c>
      <c r="BD450" s="204">
        <f t="shared" si="267"/>
        <v>0</v>
      </c>
      <c r="BE450" s="204">
        <f t="shared" si="267"/>
        <v>0</v>
      </c>
      <c r="BF450" s="205">
        <f t="shared" si="267"/>
        <v>0</v>
      </c>
      <c r="BG450" s="973">
        <f>IF($Z450=1,0,IF(AND($Z450=0,BB450&gt;0),1,IF(AND($Z450=0,BD450&gt;0),1,IF(AND($Z450=0,BF450&gt;0),1,0))))</f>
        <v>0</v>
      </c>
      <c r="BH450" s="973">
        <f t="shared" si="262"/>
        <v>0</v>
      </c>
      <c r="BI450" s="978">
        <f>IF($Z450=0,0,IF(BM450+BO450+BQ450&gt;0,$AA450,0))</f>
        <v>0</v>
      </c>
      <c r="BJ450" s="980">
        <f>IF($Z450=0,0,IF(AND(BI450=0,M451&gt;0),$AA450,0))</f>
        <v>0</v>
      </c>
      <c r="BK450" s="969">
        <f>$AA450-BI450-BJ450</f>
        <v>0</v>
      </c>
      <c r="BL450" s="204">
        <f t="shared" si="268"/>
        <v>0</v>
      </c>
      <c r="BM450" s="204">
        <f t="shared" si="268"/>
        <v>0</v>
      </c>
      <c r="BN450" s="204">
        <f t="shared" si="268"/>
        <v>0</v>
      </c>
      <c r="BO450" s="204">
        <f t="shared" si="268"/>
        <v>0</v>
      </c>
      <c r="BP450" s="204">
        <f t="shared" si="268"/>
        <v>0</v>
      </c>
      <c r="BQ450" s="205">
        <f t="shared" si="268"/>
        <v>0</v>
      </c>
      <c r="BR450" s="973">
        <f>IF($Z450=1,0,IF(AND($Z450=0,BM450&gt;0),1,IF(AND($Z450=0,BO450&gt;0),1,IF(AND($Z450=0,BQ450&gt;0),1,0))))</f>
        <v>0</v>
      </c>
      <c r="BS450" s="973">
        <f t="shared" si="263"/>
        <v>0</v>
      </c>
      <c r="BT450" s="978">
        <f>IF($Z450=0,0,IF(BX450+BZ450+CB450&gt;0,$AA450,0))</f>
        <v>0</v>
      </c>
      <c r="BU450" s="980">
        <f>IF($Z450=0,0,IF(AND(BT450=0,O451&gt;0),$AA450,0))</f>
        <v>0</v>
      </c>
      <c r="BV450" s="969">
        <f>$AA450-BT450-BU450</f>
        <v>0</v>
      </c>
      <c r="BW450" s="204">
        <f t="shared" si="269"/>
        <v>0</v>
      </c>
      <c r="BX450" s="204">
        <f t="shared" si="269"/>
        <v>0</v>
      </c>
      <c r="BY450" s="204">
        <f t="shared" si="269"/>
        <v>0</v>
      </c>
      <c r="BZ450" s="204">
        <f t="shared" si="269"/>
        <v>0</v>
      </c>
      <c r="CA450" s="204">
        <f t="shared" si="269"/>
        <v>0</v>
      </c>
      <c r="CB450" s="205">
        <f t="shared" si="269"/>
        <v>0</v>
      </c>
      <c r="CC450" s="973">
        <f>IF($Z450=1,0,IF(AND($Z450=0,BX450&gt;0),1,IF(AND($Z450=0,BZ450&gt;0),1,IF(AND($Z450=0,CB450&gt;0),1,0))))</f>
        <v>0</v>
      </c>
      <c r="CD450" s="973">
        <f t="shared" si="264"/>
        <v>0</v>
      </c>
      <c r="CE450" s="11"/>
      <c r="CF450" s="11"/>
      <c r="CG450" s="11"/>
      <c r="CH450" s="11"/>
      <c r="CI450" s="11"/>
      <c r="CJ450" s="11"/>
      <c r="CK450" s="11"/>
      <c r="CL450" s="11"/>
      <c r="CM450" s="11"/>
    </row>
    <row r="451" spans="1:91" ht="14.25" customHeight="1">
      <c r="A451" s="950" t="str">
        <f>A450</f>
        <v/>
      </c>
      <c r="B451" s="57"/>
      <c r="C451" s="2051"/>
      <c r="D451" s="2053"/>
      <c r="E451" s="2051"/>
      <c r="F451" s="2772"/>
      <c r="G451" s="1121">
        <f>Import!Q1148</f>
        <v>0</v>
      </c>
      <c r="H451" s="2774"/>
      <c r="I451" s="450"/>
      <c r="J451" s="2775"/>
      <c r="K451" s="450"/>
      <c r="L451" s="2775"/>
      <c r="M451" s="450"/>
      <c r="N451" s="2775"/>
      <c r="O451" s="450"/>
      <c r="P451" s="2775"/>
      <c r="Q451" s="11"/>
      <c r="R451" s="11"/>
      <c r="S451" s="397"/>
      <c r="T451" s="419"/>
      <c r="U451" s="444">
        <f>Import!N1149</f>
        <v>0</v>
      </c>
      <c r="V451" s="11"/>
      <c r="W451" s="306"/>
      <c r="X451" s="306"/>
      <c r="Y451" s="306"/>
      <c r="Z451" s="11"/>
      <c r="AE451" s="204"/>
      <c r="AF451" s="204"/>
      <c r="AG451" s="204"/>
      <c r="AH451" s="204"/>
      <c r="AI451" s="922"/>
      <c r="AJ451" s="205"/>
      <c r="AK451" s="973"/>
      <c r="AL451" s="973">
        <f>AL450</f>
        <v>0</v>
      </c>
      <c r="AP451" s="204"/>
      <c r="AQ451" s="204"/>
      <c r="AR451" s="204"/>
      <c r="AS451" s="204"/>
      <c r="AT451" s="204"/>
      <c r="AU451" s="205"/>
      <c r="AV451" s="973"/>
      <c r="AW451" s="973">
        <f>AW450</f>
        <v>0</v>
      </c>
      <c r="BA451" s="204"/>
      <c r="BB451" s="204"/>
      <c r="BC451" s="204"/>
      <c r="BD451" s="204"/>
      <c r="BE451" s="204"/>
      <c r="BF451" s="205"/>
      <c r="BG451" s="973"/>
      <c r="BH451" s="973">
        <f>BH450</f>
        <v>0</v>
      </c>
      <c r="BL451" s="204"/>
      <c r="BM451" s="204"/>
      <c r="BN451" s="204"/>
      <c r="BO451" s="204"/>
      <c r="BP451" s="204"/>
      <c r="BQ451" s="205"/>
      <c r="BR451" s="973"/>
      <c r="BS451" s="973">
        <f>BS450</f>
        <v>0</v>
      </c>
      <c r="BW451" s="204"/>
      <c r="BX451" s="204"/>
      <c r="BY451" s="204"/>
      <c r="BZ451" s="204"/>
      <c r="CA451" s="204"/>
      <c r="CB451" s="205"/>
      <c r="CC451" s="973"/>
      <c r="CD451" s="973">
        <f>CD450</f>
        <v>0</v>
      </c>
      <c r="CE451" s="11"/>
      <c r="CF451" s="11"/>
      <c r="CG451" s="11"/>
      <c r="CH451" s="11"/>
      <c r="CI451" s="11"/>
      <c r="CJ451" s="11"/>
      <c r="CK451" s="11"/>
      <c r="CL451" s="11"/>
      <c r="CM451" s="11"/>
    </row>
    <row r="452" spans="1:91" ht="24.75" customHeight="1">
      <c r="A452" s="949" t="str">
        <f>IF(E452&gt;0,"Wypełnione","")</f>
        <v/>
      </c>
      <c r="B452" s="57"/>
      <c r="C452" s="2050">
        <f>'Og s3a'!C1161</f>
        <v>0</v>
      </c>
      <c r="D452" s="2052">
        <f>'Og s3a'!E1161</f>
        <v>0</v>
      </c>
      <c r="E452" s="2050">
        <f>'Og s3a'!F1161</f>
        <v>0</v>
      </c>
      <c r="F452" s="2771"/>
      <c r="G452" s="448">
        <f>T452</f>
        <v>0</v>
      </c>
      <c r="H452" s="2773">
        <f>U452</f>
        <v>0</v>
      </c>
      <c r="I452" s="451"/>
      <c r="J452" s="2775"/>
      <c r="K452" s="451"/>
      <c r="L452" s="2775"/>
      <c r="M452" s="451"/>
      <c r="N452" s="2775"/>
      <c r="O452" s="451"/>
      <c r="P452" s="2775"/>
      <c r="Q452" s="11"/>
      <c r="R452" s="11"/>
      <c r="S452" s="396">
        <f>'Og s3a'!G1161</f>
        <v>0</v>
      </c>
      <c r="T452" s="398">
        <f>'Og s3a'!D1161</f>
        <v>0</v>
      </c>
      <c r="U452" s="444">
        <f>Import!N1150</f>
        <v>0</v>
      </c>
      <c r="V452" s="11"/>
      <c r="W452" s="306"/>
      <c r="X452" s="306"/>
      <c r="Y452" s="306"/>
      <c r="Z452" s="970">
        <f>IF(F452=AF$7,1,0)</f>
        <v>0</v>
      </c>
      <c r="AA452" s="970">
        <f>Z452*D452</f>
        <v>0</v>
      </c>
      <c r="AB452" s="978">
        <f>IF($Z452=0,0,IF(AF452+AH452+AJ452&gt;0,$AA452,0))</f>
        <v>0</v>
      </c>
      <c r="AC452" s="980">
        <f>IF($Z452=0,0,IF(AND(AB452=0,G453&gt;0),$AA452,0))</f>
        <v>0</v>
      </c>
      <c r="AD452" s="969">
        <f>AA452-AB452-AC452</f>
        <v>0</v>
      </c>
      <c r="AE452" s="204">
        <f t="shared" si="265"/>
        <v>0</v>
      </c>
      <c r="AF452" s="204">
        <f t="shared" si="265"/>
        <v>0</v>
      </c>
      <c r="AG452" s="204">
        <f t="shared" si="265"/>
        <v>0</v>
      </c>
      <c r="AH452" s="204">
        <f t="shared" si="265"/>
        <v>0</v>
      </c>
      <c r="AI452" s="922">
        <f t="shared" si="265"/>
        <v>0</v>
      </c>
      <c r="AJ452" s="205">
        <f t="shared" si="265"/>
        <v>0</v>
      </c>
      <c r="AK452" s="973">
        <f>IF($Z452=1,0,IF(AND($Z452=0,AF452&gt;0),1,IF(AND($Z452=0,AH452&gt;0),1,IF(AND($Z452=0,AJ452&gt;0),1,0))))</f>
        <v>0</v>
      </c>
      <c r="AL452" s="973">
        <f t="shared" si="260"/>
        <v>0</v>
      </c>
      <c r="AM452" s="978">
        <f>IF($Z452=0,0,IF(AQ452+AS452+AU452&gt;0,$AA452,0))</f>
        <v>0</v>
      </c>
      <c r="AN452" s="980">
        <f>IF($Z452=0,0,IF(AND(AM452=0,I453&gt;0),$AA452,0))</f>
        <v>0</v>
      </c>
      <c r="AO452" s="969">
        <f>$AA452-AM452-AN452</f>
        <v>0</v>
      </c>
      <c r="AP452" s="204">
        <f t="shared" si="266"/>
        <v>0</v>
      </c>
      <c r="AQ452" s="204">
        <f t="shared" si="266"/>
        <v>0</v>
      </c>
      <c r="AR452" s="204">
        <f t="shared" si="266"/>
        <v>0</v>
      </c>
      <c r="AS452" s="204">
        <f t="shared" si="266"/>
        <v>0</v>
      </c>
      <c r="AT452" s="204">
        <f t="shared" si="266"/>
        <v>0</v>
      </c>
      <c r="AU452" s="205">
        <f t="shared" si="266"/>
        <v>0</v>
      </c>
      <c r="AV452" s="973">
        <f>IF($Z452=1,0,IF(AND($Z452=0,AQ452&gt;0),1,IF(AND($Z452=0,AS452&gt;0),1,IF(AND($Z452=0,AU452&gt;0),1,0))))</f>
        <v>0</v>
      </c>
      <c r="AW452" s="973">
        <f t="shared" si="261"/>
        <v>0</v>
      </c>
      <c r="AX452" s="978">
        <f>IF($Z452=0,0,IF(BB452+BD452+BF452&gt;0,$AA452,0))</f>
        <v>0</v>
      </c>
      <c r="AY452" s="980">
        <f>IF($Z452=0,0,IF(AND(AX452=0,K453&gt;0),$AA452,0))</f>
        <v>0</v>
      </c>
      <c r="AZ452" s="969">
        <f>$AA452-AX452-AY452</f>
        <v>0</v>
      </c>
      <c r="BA452" s="204">
        <f t="shared" si="267"/>
        <v>0</v>
      </c>
      <c r="BB452" s="204">
        <f t="shared" si="267"/>
        <v>0</v>
      </c>
      <c r="BC452" s="204">
        <f t="shared" si="267"/>
        <v>0</v>
      </c>
      <c r="BD452" s="204">
        <f t="shared" si="267"/>
        <v>0</v>
      </c>
      <c r="BE452" s="204">
        <f t="shared" si="267"/>
        <v>0</v>
      </c>
      <c r="BF452" s="205">
        <f t="shared" si="267"/>
        <v>0</v>
      </c>
      <c r="BG452" s="973">
        <f>IF($Z452=1,0,IF(AND($Z452=0,BB452&gt;0),1,IF(AND($Z452=0,BD452&gt;0),1,IF(AND($Z452=0,BF452&gt;0),1,0))))</f>
        <v>0</v>
      </c>
      <c r="BH452" s="973">
        <f t="shared" si="262"/>
        <v>0</v>
      </c>
      <c r="BI452" s="978">
        <f>IF($Z452=0,0,IF(BM452+BO452+BQ452&gt;0,$AA452,0))</f>
        <v>0</v>
      </c>
      <c r="BJ452" s="980">
        <f>IF($Z452=0,0,IF(AND(BI452=0,M453&gt;0),$AA452,0))</f>
        <v>0</v>
      </c>
      <c r="BK452" s="969">
        <f>$AA452-BI452-BJ452</f>
        <v>0</v>
      </c>
      <c r="BL452" s="204">
        <f t="shared" si="268"/>
        <v>0</v>
      </c>
      <c r="BM452" s="204">
        <f t="shared" si="268"/>
        <v>0</v>
      </c>
      <c r="BN452" s="204">
        <f t="shared" si="268"/>
        <v>0</v>
      </c>
      <c r="BO452" s="204">
        <f t="shared" si="268"/>
        <v>0</v>
      </c>
      <c r="BP452" s="204">
        <f t="shared" si="268"/>
        <v>0</v>
      </c>
      <c r="BQ452" s="205">
        <f t="shared" si="268"/>
        <v>0</v>
      </c>
      <c r="BR452" s="973">
        <f>IF($Z452=1,0,IF(AND($Z452=0,BM452&gt;0),1,IF(AND($Z452=0,BO452&gt;0),1,IF(AND($Z452=0,BQ452&gt;0),1,0))))</f>
        <v>0</v>
      </c>
      <c r="BS452" s="973">
        <f t="shared" si="263"/>
        <v>0</v>
      </c>
      <c r="BT452" s="978">
        <f>IF($Z452=0,0,IF(BX452+BZ452+CB452&gt;0,$AA452,0))</f>
        <v>0</v>
      </c>
      <c r="BU452" s="980">
        <f>IF($Z452=0,0,IF(AND(BT452=0,O453&gt;0),$AA452,0))</f>
        <v>0</v>
      </c>
      <c r="BV452" s="969">
        <f>$AA452-BT452-BU452</f>
        <v>0</v>
      </c>
      <c r="BW452" s="204">
        <f t="shared" si="269"/>
        <v>0</v>
      </c>
      <c r="BX452" s="204">
        <f t="shared" si="269"/>
        <v>0</v>
      </c>
      <c r="BY452" s="204">
        <f t="shared" si="269"/>
        <v>0</v>
      </c>
      <c r="BZ452" s="204">
        <f t="shared" si="269"/>
        <v>0</v>
      </c>
      <c r="CA452" s="204">
        <f t="shared" si="269"/>
        <v>0</v>
      </c>
      <c r="CB452" s="205">
        <f t="shared" si="269"/>
        <v>0</v>
      </c>
      <c r="CC452" s="973">
        <f>IF($Z452=1,0,IF(AND($Z452=0,BX452&gt;0),1,IF(AND($Z452=0,BZ452&gt;0),1,IF(AND($Z452=0,CB452&gt;0),1,0))))</f>
        <v>0</v>
      </c>
      <c r="CD452" s="973">
        <f t="shared" si="264"/>
        <v>0</v>
      </c>
      <c r="CE452" s="11"/>
      <c r="CF452" s="11"/>
      <c r="CG452" s="11"/>
      <c r="CH452" s="11"/>
      <c r="CI452" s="11"/>
      <c r="CJ452" s="11"/>
      <c r="CK452" s="11"/>
      <c r="CL452" s="11"/>
      <c r="CM452" s="11"/>
    </row>
    <row r="453" spans="1:91" ht="14.25" customHeight="1">
      <c r="A453" s="950" t="str">
        <f>A452</f>
        <v/>
      </c>
      <c r="B453" s="57"/>
      <c r="C453" s="2051"/>
      <c r="D453" s="2053"/>
      <c r="E453" s="2051"/>
      <c r="F453" s="2772"/>
      <c r="G453" s="1121">
        <f>Import!Q1150</f>
        <v>0</v>
      </c>
      <c r="H453" s="2774"/>
      <c r="I453" s="450"/>
      <c r="J453" s="2775"/>
      <c r="K453" s="450"/>
      <c r="L453" s="2775"/>
      <c r="M453" s="450"/>
      <c r="N453" s="2775"/>
      <c r="O453" s="450"/>
      <c r="P453" s="2775"/>
      <c r="Q453" s="11"/>
      <c r="R453" s="11"/>
      <c r="S453" s="397"/>
      <c r="T453" s="419"/>
      <c r="U453" s="444">
        <f>Import!N1151</f>
        <v>0</v>
      </c>
      <c r="V453" s="11"/>
      <c r="W453" s="306"/>
      <c r="X453" s="306"/>
      <c r="Y453" s="306"/>
      <c r="Z453" s="11"/>
      <c r="AE453" s="204"/>
      <c r="AF453" s="204"/>
      <c r="AG453" s="204"/>
      <c r="AH453" s="204"/>
      <c r="AI453" s="922"/>
      <c r="AJ453" s="205"/>
      <c r="AK453" s="973"/>
      <c r="AL453" s="973">
        <f>AL452</f>
        <v>0</v>
      </c>
      <c r="AP453" s="204"/>
      <c r="AQ453" s="204"/>
      <c r="AR453" s="204"/>
      <c r="AS453" s="204"/>
      <c r="AT453" s="204"/>
      <c r="AU453" s="205"/>
      <c r="AV453" s="973"/>
      <c r="AW453" s="973">
        <f>AW452</f>
        <v>0</v>
      </c>
      <c r="BA453" s="204"/>
      <c r="BB453" s="204"/>
      <c r="BC453" s="204"/>
      <c r="BD453" s="204"/>
      <c r="BE453" s="204"/>
      <c r="BF453" s="205"/>
      <c r="BG453" s="973"/>
      <c r="BH453" s="973">
        <f>BH452</f>
        <v>0</v>
      </c>
      <c r="BL453" s="204"/>
      <c r="BM453" s="204"/>
      <c r="BN453" s="204"/>
      <c r="BO453" s="204"/>
      <c r="BP453" s="204"/>
      <c r="BQ453" s="205"/>
      <c r="BR453" s="973"/>
      <c r="BS453" s="973">
        <f>BS452</f>
        <v>0</v>
      </c>
      <c r="BW453" s="204"/>
      <c r="BX453" s="204"/>
      <c r="BY453" s="204"/>
      <c r="BZ453" s="204"/>
      <c r="CA453" s="204"/>
      <c r="CB453" s="205"/>
      <c r="CC453" s="973"/>
      <c r="CD453" s="973">
        <f>CD452</f>
        <v>0</v>
      </c>
      <c r="CE453" s="11"/>
      <c r="CF453" s="11"/>
      <c r="CG453" s="11"/>
      <c r="CH453" s="11"/>
      <c r="CI453" s="11"/>
      <c r="CJ453" s="11"/>
      <c r="CK453" s="11"/>
      <c r="CL453" s="11"/>
      <c r="CM453" s="11"/>
    </row>
    <row r="454" spans="1:91" ht="24.75" customHeight="1">
      <c r="A454" s="949" t="str">
        <f>IF(E454&gt;0,"Wypełnione","")</f>
        <v/>
      </c>
      <c r="B454" s="57"/>
      <c r="C454" s="2050">
        <f>'Og s3a'!C1163</f>
        <v>0</v>
      </c>
      <c r="D454" s="2052">
        <f>'Og s3a'!E1163</f>
        <v>0</v>
      </c>
      <c r="E454" s="2050">
        <f>'Og s3a'!F1163</f>
        <v>0</v>
      </c>
      <c r="F454" s="2771"/>
      <c r="G454" s="448">
        <f>T454</f>
        <v>0</v>
      </c>
      <c r="H454" s="2773">
        <f>U454</f>
        <v>0</v>
      </c>
      <c r="I454" s="451"/>
      <c r="J454" s="2775"/>
      <c r="K454" s="451"/>
      <c r="L454" s="2775"/>
      <c r="M454" s="451"/>
      <c r="N454" s="2775"/>
      <c r="O454" s="451"/>
      <c r="P454" s="2775"/>
      <c r="Q454" s="11"/>
      <c r="R454" s="11"/>
      <c r="S454" s="396">
        <f>'Og s3a'!G1163</f>
        <v>0</v>
      </c>
      <c r="T454" s="398">
        <f>'Og s3a'!D1163</f>
        <v>0</v>
      </c>
      <c r="U454" s="444">
        <f>Import!N1152</f>
        <v>0</v>
      </c>
      <c r="V454" s="11"/>
      <c r="W454" s="306"/>
      <c r="X454" s="306"/>
      <c r="Y454" s="306"/>
      <c r="Z454" s="970">
        <f>IF(F454=AF$7,1,0)</f>
        <v>0</v>
      </c>
      <c r="AA454" s="970">
        <f>Z454*D454</f>
        <v>0</v>
      </c>
      <c r="AB454" s="978">
        <f>IF($Z454=0,0,IF(AF454+AH454+AJ454&gt;0,$AA454,0))</f>
        <v>0</v>
      </c>
      <c r="AC454" s="980">
        <f>IF($Z454=0,0,IF(AND(AB454=0,G455&gt;0),$AA454,0))</f>
        <v>0</v>
      </c>
      <c r="AD454" s="969">
        <f>AA454-AB454-AC454</f>
        <v>0</v>
      </c>
      <c r="AE454" s="204">
        <f t="shared" si="265"/>
        <v>0</v>
      </c>
      <c r="AF454" s="204">
        <f t="shared" si="265"/>
        <v>0</v>
      </c>
      <c r="AG454" s="204">
        <f t="shared" si="265"/>
        <v>0</v>
      </c>
      <c r="AH454" s="204">
        <f t="shared" si="265"/>
        <v>0</v>
      </c>
      <c r="AI454" s="922">
        <f t="shared" si="265"/>
        <v>0</v>
      </c>
      <c r="AJ454" s="205">
        <f t="shared" si="265"/>
        <v>0</v>
      </c>
      <c r="AK454" s="973">
        <f>IF($Z454=1,0,IF(AND($Z454=0,AF454&gt;0),1,IF(AND($Z454=0,AH454&gt;0),1,IF(AND($Z454=0,AJ454&gt;0),1,0))))</f>
        <v>0</v>
      </c>
      <c r="AL454" s="973">
        <f t="shared" si="260"/>
        <v>0</v>
      </c>
      <c r="AM454" s="978">
        <f>IF($Z454=0,0,IF(AQ454+AS454+AU454&gt;0,$AA454,0))</f>
        <v>0</v>
      </c>
      <c r="AN454" s="980">
        <f>IF($Z454=0,0,IF(AND(AM454=0,I455&gt;0),$AA454,0))</f>
        <v>0</v>
      </c>
      <c r="AO454" s="969">
        <f>$AA454-AM454-AN454</f>
        <v>0</v>
      </c>
      <c r="AP454" s="204">
        <f t="shared" si="266"/>
        <v>0</v>
      </c>
      <c r="AQ454" s="204">
        <f t="shared" si="266"/>
        <v>0</v>
      </c>
      <c r="AR454" s="204">
        <f t="shared" si="266"/>
        <v>0</v>
      </c>
      <c r="AS454" s="204">
        <f t="shared" si="266"/>
        <v>0</v>
      </c>
      <c r="AT454" s="204">
        <f t="shared" si="266"/>
        <v>0</v>
      </c>
      <c r="AU454" s="205">
        <f t="shared" si="266"/>
        <v>0</v>
      </c>
      <c r="AV454" s="973">
        <f>IF($Z454=1,0,IF(AND($Z454=0,AQ454&gt;0),1,IF(AND($Z454=0,AS454&gt;0),1,IF(AND($Z454=0,AU454&gt;0),1,0))))</f>
        <v>0</v>
      </c>
      <c r="AW454" s="973">
        <f t="shared" si="261"/>
        <v>0</v>
      </c>
      <c r="AX454" s="978">
        <f>IF($Z454=0,0,IF(BB454+BD454+BF454&gt;0,$AA454,0))</f>
        <v>0</v>
      </c>
      <c r="AY454" s="980">
        <f>IF($Z454=0,0,IF(AND(AX454=0,K455&gt;0),$AA454,0))</f>
        <v>0</v>
      </c>
      <c r="AZ454" s="969">
        <f>$AA454-AX454-AY454</f>
        <v>0</v>
      </c>
      <c r="BA454" s="204">
        <f t="shared" si="267"/>
        <v>0</v>
      </c>
      <c r="BB454" s="204">
        <f t="shared" si="267"/>
        <v>0</v>
      </c>
      <c r="BC454" s="204">
        <f t="shared" si="267"/>
        <v>0</v>
      </c>
      <c r="BD454" s="204">
        <f t="shared" si="267"/>
        <v>0</v>
      </c>
      <c r="BE454" s="204">
        <f t="shared" si="267"/>
        <v>0</v>
      </c>
      <c r="BF454" s="205">
        <f t="shared" si="267"/>
        <v>0</v>
      </c>
      <c r="BG454" s="973">
        <f>IF($Z454=1,0,IF(AND($Z454=0,BB454&gt;0),1,IF(AND($Z454=0,BD454&gt;0),1,IF(AND($Z454=0,BF454&gt;0),1,0))))</f>
        <v>0</v>
      </c>
      <c r="BH454" s="973">
        <f t="shared" si="262"/>
        <v>0</v>
      </c>
      <c r="BI454" s="978">
        <f>IF($Z454=0,0,IF(BM454+BO454+BQ454&gt;0,$AA454,0))</f>
        <v>0</v>
      </c>
      <c r="BJ454" s="980">
        <f>IF($Z454=0,0,IF(AND(BI454=0,M455&gt;0),$AA454,0))</f>
        <v>0</v>
      </c>
      <c r="BK454" s="969">
        <f>$AA454-BI454-BJ454</f>
        <v>0</v>
      </c>
      <c r="BL454" s="204">
        <f t="shared" si="268"/>
        <v>0</v>
      </c>
      <c r="BM454" s="204">
        <f t="shared" si="268"/>
        <v>0</v>
      </c>
      <c r="BN454" s="204">
        <f t="shared" si="268"/>
        <v>0</v>
      </c>
      <c r="BO454" s="204">
        <f t="shared" si="268"/>
        <v>0</v>
      </c>
      <c r="BP454" s="204">
        <f t="shared" si="268"/>
        <v>0</v>
      </c>
      <c r="BQ454" s="205">
        <f t="shared" si="268"/>
        <v>0</v>
      </c>
      <c r="BR454" s="973">
        <f>IF($Z454=1,0,IF(AND($Z454=0,BM454&gt;0),1,IF(AND($Z454=0,BO454&gt;0),1,IF(AND($Z454=0,BQ454&gt;0),1,0))))</f>
        <v>0</v>
      </c>
      <c r="BS454" s="973">
        <f t="shared" si="263"/>
        <v>0</v>
      </c>
      <c r="BT454" s="978">
        <f>IF($Z454=0,0,IF(BX454+BZ454+CB454&gt;0,$AA454,0))</f>
        <v>0</v>
      </c>
      <c r="BU454" s="980">
        <f>IF($Z454=0,0,IF(AND(BT454=0,O455&gt;0),$AA454,0))</f>
        <v>0</v>
      </c>
      <c r="BV454" s="969">
        <f>$AA454-BT454-BU454</f>
        <v>0</v>
      </c>
      <c r="BW454" s="204">
        <f t="shared" si="269"/>
        <v>0</v>
      </c>
      <c r="BX454" s="204">
        <f t="shared" si="269"/>
        <v>0</v>
      </c>
      <c r="BY454" s="204">
        <f t="shared" si="269"/>
        <v>0</v>
      </c>
      <c r="BZ454" s="204">
        <f t="shared" si="269"/>
        <v>0</v>
      </c>
      <c r="CA454" s="204">
        <f t="shared" si="269"/>
        <v>0</v>
      </c>
      <c r="CB454" s="205">
        <f t="shared" si="269"/>
        <v>0</v>
      </c>
      <c r="CC454" s="973">
        <f>IF($Z454=1,0,IF(AND($Z454=0,BX454&gt;0),1,IF(AND($Z454=0,BZ454&gt;0),1,IF(AND($Z454=0,CB454&gt;0),1,0))))</f>
        <v>0</v>
      </c>
      <c r="CD454" s="973">
        <f t="shared" si="264"/>
        <v>0</v>
      </c>
      <c r="CE454" s="11"/>
      <c r="CF454" s="11"/>
      <c r="CG454" s="11"/>
      <c r="CH454" s="11"/>
      <c r="CI454" s="11"/>
      <c r="CJ454" s="11"/>
      <c r="CK454" s="11"/>
      <c r="CL454" s="11"/>
      <c r="CM454" s="11"/>
    </row>
    <row r="455" spans="1:91" ht="14.25" customHeight="1">
      <c r="A455" s="950" t="str">
        <f>A454</f>
        <v/>
      </c>
      <c r="B455" s="57"/>
      <c r="C455" s="2051"/>
      <c r="D455" s="2053"/>
      <c r="E455" s="2051"/>
      <c r="F455" s="2772"/>
      <c r="G455" s="1121">
        <f>Import!Q1152</f>
        <v>0</v>
      </c>
      <c r="H455" s="2774"/>
      <c r="I455" s="450"/>
      <c r="J455" s="2775"/>
      <c r="K455" s="450"/>
      <c r="L455" s="2775"/>
      <c r="M455" s="450"/>
      <c r="N455" s="2775"/>
      <c r="O455" s="450"/>
      <c r="P455" s="2775"/>
      <c r="Q455" s="11"/>
      <c r="R455" s="11"/>
      <c r="S455" s="397"/>
      <c r="T455" s="419"/>
      <c r="U455" s="444">
        <f>Import!N1153</f>
        <v>0</v>
      </c>
      <c r="V455" s="11"/>
      <c r="W455" s="306"/>
      <c r="X455" s="306"/>
      <c r="Y455" s="306"/>
      <c r="Z455" s="11"/>
      <c r="AE455" s="204"/>
      <c r="AF455" s="204"/>
      <c r="AG455" s="204"/>
      <c r="AH455" s="204"/>
      <c r="AI455" s="922"/>
      <c r="AJ455" s="205"/>
      <c r="AK455" s="973"/>
      <c r="AL455" s="973">
        <f>AL454</f>
        <v>0</v>
      </c>
      <c r="AP455" s="204"/>
      <c r="AQ455" s="204"/>
      <c r="AR455" s="204"/>
      <c r="AS455" s="204"/>
      <c r="AT455" s="204"/>
      <c r="AU455" s="205"/>
      <c r="AV455" s="973"/>
      <c r="AW455" s="973">
        <f>AW454</f>
        <v>0</v>
      </c>
      <c r="BA455" s="204"/>
      <c r="BB455" s="204"/>
      <c r="BC455" s="204"/>
      <c r="BD455" s="204"/>
      <c r="BE455" s="204"/>
      <c r="BF455" s="205"/>
      <c r="BG455" s="973"/>
      <c r="BH455" s="973">
        <f>BH454</f>
        <v>0</v>
      </c>
      <c r="BL455" s="204"/>
      <c r="BM455" s="204"/>
      <c r="BN455" s="204"/>
      <c r="BO455" s="204"/>
      <c r="BP455" s="204"/>
      <c r="BQ455" s="205"/>
      <c r="BR455" s="973"/>
      <c r="BS455" s="973">
        <f>BS454</f>
        <v>0</v>
      </c>
      <c r="BW455" s="204"/>
      <c r="BX455" s="204"/>
      <c r="BY455" s="204"/>
      <c r="BZ455" s="204"/>
      <c r="CA455" s="204"/>
      <c r="CB455" s="205"/>
      <c r="CC455" s="973"/>
      <c r="CD455" s="973">
        <f>CD454</f>
        <v>0</v>
      </c>
      <c r="CE455" s="11"/>
      <c r="CF455" s="11"/>
      <c r="CG455" s="11"/>
      <c r="CH455" s="11"/>
      <c r="CI455" s="11"/>
      <c r="CJ455" s="11"/>
      <c r="CK455" s="11"/>
      <c r="CL455" s="11"/>
      <c r="CM455" s="11"/>
    </row>
    <row r="456" spans="1:91" ht="24.75" customHeight="1">
      <c r="A456" s="949" t="str">
        <f>IF(E456&gt;0,"Wypełnione","")</f>
        <v/>
      </c>
      <c r="B456" s="57"/>
      <c r="C456" s="2050">
        <f>'Og s3a'!C1165</f>
        <v>0</v>
      </c>
      <c r="D456" s="2052">
        <f>'Og s3a'!E1165</f>
        <v>0</v>
      </c>
      <c r="E456" s="2050">
        <f>'Og s3a'!F1165</f>
        <v>0</v>
      </c>
      <c r="F456" s="2771"/>
      <c r="G456" s="448">
        <f>T456</f>
        <v>0</v>
      </c>
      <c r="H456" s="2773">
        <f>U456</f>
        <v>0</v>
      </c>
      <c r="I456" s="451"/>
      <c r="J456" s="2775"/>
      <c r="K456" s="451"/>
      <c r="L456" s="2775"/>
      <c r="M456" s="451"/>
      <c r="N456" s="2775"/>
      <c r="O456" s="451"/>
      <c r="P456" s="2775"/>
      <c r="Q456" s="11"/>
      <c r="R456" s="11"/>
      <c r="S456" s="396">
        <f>'Og s3a'!G1165</f>
        <v>0</v>
      </c>
      <c r="T456" s="398">
        <f>'Og s3a'!D1165</f>
        <v>0</v>
      </c>
      <c r="U456" s="444">
        <f>Import!N1154</f>
        <v>0</v>
      </c>
      <c r="V456" s="11"/>
      <c r="W456" s="306"/>
      <c r="X456" s="306"/>
      <c r="Y456" s="306"/>
      <c r="Z456" s="970">
        <f>IF(F456=AF$7,1,0)</f>
        <v>0</v>
      </c>
      <c r="AA456" s="970">
        <f>Z456*D456</f>
        <v>0</v>
      </c>
      <c r="AB456" s="978">
        <f>IF($Z456=0,0,IF(AF456+AH456+AJ456&gt;0,$AA456,0))</f>
        <v>0</v>
      </c>
      <c r="AC456" s="980">
        <f>IF($Z456=0,0,IF(AND(AB456=0,G457&gt;0),$AA456,0))</f>
        <v>0</v>
      </c>
      <c r="AD456" s="969">
        <f>AA456-AB456-AC456</f>
        <v>0</v>
      </c>
      <c r="AE456" s="204">
        <f t="shared" si="265"/>
        <v>0</v>
      </c>
      <c r="AF456" s="204">
        <f t="shared" si="265"/>
        <v>0</v>
      </c>
      <c r="AG456" s="204">
        <f t="shared" si="265"/>
        <v>0</v>
      </c>
      <c r="AH456" s="204">
        <f t="shared" si="265"/>
        <v>0</v>
      </c>
      <c r="AI456" s="922">
        <f t="shared" si="265"/>
        <v>0</v>
      </c>
      <c r="AJ456" s="205">
        <f t="shared" si="265"/>
        <v>0</v>
      </c>
      <c r="AK456" s="973">
        <f>IF($Z456=1,0,IF(AND($Z456=0,AF456&gt;0),1,IF(AND($Z456=0,AH456&gt;0),1,IF(AND($Z456=0,AJ456&gt;0),1,0))))</f>
        <v>0</v>
      </c>
      <c r="AL456" s="973">
        <f t="shared" si="260"/>
        <v>0</v>
      </c>
      <c r="AM456" s="978">
        <f>IF($Z456=0,0,IF(AQ456+AS456+AU456&gt;0,$AA456,0))</f>
        <v>0</v>
      </c>
      <c r="AN456" s="980">
        <f>IF($Z456=0,0,IF(AND(AM456=0,I457&gt;0),$AA456,0))</f>
        <v>0</v>
      </c>
      <c r="AO456" s="969">
        <f>$AA456-AM456-AN456</f>
        <v>0</v>
      </c>
      <c r="AP456" s="204">
        <f t="shared" si="266"/>
        <v>0</v>
      </c>
      <c r="AQ456" s="204">
        <f t="shared" si="266"/>
        <v>0</v>
      </c>
      <c r="AR456" s="204">
        <f t="shared" si="266"/>
        <v>0</v>
      </c>
      <c r="AS456" s="204">
        <f t="shared" si="266"/>
        <v>0</v>
      </c>
      <c r="AT456" s="204">
        <f t="shared" si="266"/>
        <v>0</v>
      </c>
      <c r="AU456" s="205">
        <f t="shared" si="266"/>
        <v>0</v>
      </c>
      <c r="AV456" s="973">
        <f>IF($Z456=1,0,IF(AND($Z456=0,AQ456&gt;0),1,IF(AND($Z456=0,AS456&gt;0),1,IF(AND($Z456=0,AU456&gt;0),1,0))))</f>
        <v>0</v>
      </c>
      <c r="AW456" s="973">
        <f t="shared" si="261"/>
        <v>0</v>
      </c>
      <c r="AX456" s="978">
        <f>IF($Z456=0,0,IF(BB456+BD456+BF456&gt;0,$AA456,0))</f>
        <v>0</v>
      </c>
      <c r="AY456" s="980">
        <f>IF($Z456=0,0,IF(AND(AX456=0,K457&gt;0),$AA456,0))</f>
        <v>0</v>
      </c>
      <c r="AZ456" s="969">
        <f>$AA456-AX456-AY456</f>
        <v>0</v>
      </c>
      <c r="BA456" s="204">
        <f t="shared" si="267"/>
        <v>0</v>
      </c>
      <c r="BB456" s="204">
        <f t="shared" si="267"/>
        <v>0</v>
      </c>
      <c r="BC456" s="204">
        <f t="shared" si="267"/>
        <v>0</v>
      </c>
      <c r="BD456" s="204">
        <f t="shared" si="267"/>
        <v>0</v>
      </c>
      <c r="BE456" s="204">
        <f t="shared" si="267"/>
        <v>0</v>
      </c>
      <c r="BF456" s="205">
        <f t="shared" si="267"/>
        <v>0</v>
      </c>
      <c r="BG456" s="973">
        <f>IF($Z456=1,0,IF(AND($Z456=0,BB456&gt;0),1,IF(AND($Z456=0,BD456&gt;0),1,IF(AND($Z456=0,BF456&gt;0),1,0))))</f>
        <v>0</v>
      </c>
      <c r="BH456" s="973">
        <f t="shared" si="262"/>
        <v>0</v>
      </c>
      <c r="BI456" s="978">
        <f>IF($Z456=0,0,IF(BM456+BO456+BQ456&gt;0,$AA456,0))</f>
        <v>0</v>
      </c>
      <c r="BJ456" s="980">
        <f>IF($Z456=0,0,IF(AND(BI456=0,M457&gt;0),$AA456,0))</f>
        <v>0</v>
      </c>
      <c r="BK456" s="969">
        <f>$AA456-BI456-BJ456</f>
        <v>0</v>
      </c>
      <c r="BL456" s="204">
        <f t="shared" si="268"/>
        <v>0</v>
      </c>
      <c r="BM456" s="204">
        <f t="shared" si="268"/>
        <v>0</v>
      </c>
      <c r="BN456" s="204">
        <f t="shared" si="268"/>
        <v>0</v>
      </c>
      <c r="BO456" s="204">
        <f t="shared" si="268"/>
        <v>0</v>
      </c>
      <c r="BP456" s="204">
        <f t="shared" si="268"/>
        <v>0</v>
      </c>
      <c r="BQ456" s="205">
        <f t="shared" si="268"/>
        <v>0</v>
      </c>
      <c r="BR456" s="973">
        <f>IF($Z456=1,0,IF(AND($Z456=0,BM456&gt;0),1,IF(AND($Z456=0,BO456&gt;0),1,IF(AND($Z456=0,BQ456&gt;0),1,0))))</f>
        <v>0</v>
      </c>
      <c r="BS456" s="973">
        <f t="shared" si="263"/>
        <v>0</v>
      </c>
      <c r="BT456" s="978">
        <f>IF($Z456=0,0,IF(BX456+BZ456+CB456&gt;0,$AA456,0))</f>
        <v>0</v>
      </c>
      <c r="BU456" s="980">
        <f>IF($Z456=0,0,IF(AND(BT456=0,O457&gt;0),$AA456,0))</f>
        <v>0</v>
      </c>
      <c r="BV456" s="969">
        <f>$AA456-BT456-BU456</f>
        <v>0</v>
      </c>
      <c r="BW456" s="204">
        <f t="shared" si="269"/>
        <v>0</v>
      </c>
      <c r="BX456" s="204">
        <f t="shared" si="269"/>
        <v>0</v>
      </c>
      <c r="BY456" s="204">
        <f t="shared" si="269"/>
        <v>0</v>
      </c>
      <c r="BZ456" s="204">
        <f t="shared" si="269"/>
        <v>0</v>
      </c>
      <c r="CA456" s="204">
        <f t="shared" si="269"/>
        <v>0</v>
      </c>
      <c r="CB456" s="205">
        <f t="shared" si="269"/>
        <v>0</v>
      </c>
      <c r="CC456" s="973">
        <f>IF($Z456=1,0,IF(AND($Z456=0,BX456&gt;0),1,IF(AND($Z456=0,BZ456&gt;0),1,IF(AND($Z456=0,CB456&gt;0),1,0))))</f>
        <v>0</v>
      </c>
      <c r="CD456" s="973">
        <f t="shared" si="264"/>
        <v>0</v>
      </c>
      <c r="CE456" s="11"/>
      <c r="CF456" s="11"/>
      <c r="CG456" s="11"/>
      <c r="CH456" s="11"/>
      <c r="CI456" s="11"/>
      <c r="CJ456" s="11"/>
      <c r="CK456" s="11"/>
      <c r="CL456" s="11"/>
      <c r="CM456" s="11"/>
    </row>
    <row r="457" spans="1:91" ht="14.25" customHeight="1">
      <c r="A457" s="950" t="str">
        <f>A456</f>
        <v/>
      </c>
      <c r="B457" s="57"/>
      <c r="C457" s="2051"/>
      <c r="D457" s="2053"/>
      <c r="E457" s="2051"/>
      <c r="F457" s="2772"/>
      <c r="G457" s="1121">
        <f>Import!Q1154</f>
        <v>0</v>
      </c>
      <c r="H457" s="2774"/>
      <c r="I457" s="450"/>
      <c r="J457" s="2775"/>
      <c r="K457" s="450"/>
      <c r="L457" s="2775"/>
      <c r="M457" s="450"/>
      <c r="N457" s="2775"/>
      <c r="O457" s="450"/>
      <c r="P457" s="2775"/>
      <c r="Q457" s="11"/>
      <c r="R457" s="11"/>
      <c r="S457" s="397"/>
      <c r="T457" s="419"/>
      <c r="U457" s="444">
        <f>Import!N1155</f>
        <v>0</v>
      </c>
      <c r="V457" s="11"/>
      <c r="W457" s="306"/>
      <c r="X457" s="306"/>
      <c r="Y457" s="306"/>
      <c r="Z457" s="11"/>
      <c r="AE457" s="204"/>
      <c r="AF457" s="204"/>
      <c r="AG457" s="204"/>
      <c r="AH457" s="204"/>
      <c r="AI457" s="922"/>
      <c r="AJ457" s="205"/>
      <c r="AK457" s="973"/>
      <c r="AL457" s="973">
        <f>AL456</f>
        <v>0</v>
      </c>
      <c r="AP457" s="204"/>
      <c r="AQ457" s="204"/>
      <c r="AR457" s="204"/>
      <c r="AS457" s="204"/>
      <c r="AT457" s="204"/>
      <c r="AU457" s="205"/>
      <c r="AV457" s="973"/>
      <c r="AW457" s="973">
        <f>AW456</f>
        <v>0</v>
      </c>
      <c r="BA457" s="204"/>
      <c r="BB457" s="204"/>
      <c r="BC457" s="204"/>
      <c r="BD457" s="204"/>
      <c r="BE457" s="204"/>
      <c r="BF457" s="205"/>
      <c r="BG457" s="973"/>
      <c r="BH457" s="973">
        <f>BH456</f>
        <v>0</v>
      </c>
      <c r="BL457" s="204"/>
      <c r="BM457" s="204"/>
      <c r="BN457" s="204"/>
      <c r="BO457" s="204"/>
      <c r="BP457" s="204"/>
      <c r="BQ457" s="205"/>
      <c r="BR457" s="973"/>
      <c r="BS457" s="973">
        <f>BS456</f>
        <v>0</v>
      </c>
      <c r="BW457" s="204"/>
      <c r="BX457" s="204"/>
      <c r="BY457" s="204"/>
      <c r="BZ457" s="204"/>
      <c r="CA457" s="204"/>
      <c r="CB457" s="205"/>
      <c r="CC457" s="973"/>
      <c r="CD457" s="973">
        <f>CD456</f>
        <v>0</v>
      </c>
      <c r="CE457" s="11"/>
      <c r="CF457" s="11"/>
      <c r="CG457" s="11"/>
      <c r="CH457" s="11"/>
      <c r="CI457" s="11"/>
      <c r="CJ457" s="11"/>
      <c r="CK457" s="11"/>
      <c r="CL457" s="11"/>
      <c r="CM457" s="11"/>
    </row>
    <row r="458" spans="1:91" ht="24.75" customHeight="1">
      <c r="A458" s="949" t="str">
        <f>IF(E458&gt;0,"Wypełnione","")</f>
        <v/>
      </c>
      <c r="B458" s="57"/>
      <c r="C458" s="2050">
        <f>'Og s3a'!C1167</f>
        <v>0</v>
      </c>
      <c r="D458" s="2052">
        <f>'Og s3a'!E1167</f>
        <v>0</v>
      </c>
      <c r="E458" s="2050">
        <f>'Og s3a'!F1167</f>
        <v>0</v>
      </c>
      <c r="F458" s="2771"/>
      <c r="G458" s="448">
        <f>T458</f>
        <v>0</v>
      </c>
      <c r="H458" s="2773">
        <f>U458</f>
        <v>0</v>
      </c>
      <c r="I458" s="451"/>
      <c r="J458" s="2775"/>
      <c r="K458" s="451"/>
      <c r="L458" s="2775"/>
      <c r="M458" s="451"/>
      <c r="N458" s="2775"/>
      <c r="O458" s="451"/>
      <c r="P458" s="2775"/>
      <c r="Q458" s="11"/>
      <c r="R458" s="11"/>
      <c r="S458" s="396">
        <f>'Og s3a'!G1167</f>
        <v>0</v>
      </c>
      <c r="T458" s="398">
        <f>'Og s3a'!D1167</f>
        <v>0</v>
      </c>
      <c r="U458" s="444">
        <f>Import!N1156</f>
        <v>0</v>
      </c>
      <c r="V458" s="11"/>
      <c r="W458" s="306"/>
      <c r="X458" s="306"/>
      <c r="Y458" s="306"/>
      <c r="Z458" s="970">
        <f>IF(F458=AF$7,1,0)</f>
        <v>0</v>
      </c>
      <c r="AA458" s="970">
        <f>Z458*D458</f>
        <v>0</v>
      </c>
      <c r="AB458" s="978">
        <f>IF($Z458=0,0,IF(AF458+AH458+AJ458&gt;0,$AA458,0))</f>
        <v>0</v>
      </c>
      <c r="AC458" s="980">
        <f>IF($Z458=0,0,IF(AND(AB458=0,G459&gt;0),$AA458,0))</f>
        <v>0</v>
      </c>
      <c r="AD458" s="969">
        <f>AA458-AB458-AC458</f>
        <v>0</v>
      </c>
      <c r="AE458" s="204">
        <f t="shared" si="265"/>
        <v>0</v>
      </c>
      <c r="AF458" s="204">
        <f t="shared" si="265"/>
        <v>0</v>
      </c>
      <c r="AG458" s="204">
        <f t="shared" si="265"/>
        <v>0</v>
      </c>
      <c r="AH458" s="204">
        <f t="shared" si="265"/>
        <v>0</v>
      </c>
      <c r="AI458" s="922">
        <f t="shared" si="265"/>
        <v>0</v>
      </c>
      <c r="AJ458" s="205">
        <f t="shared" si="265"/>
        <v>0</v>
      </c>
      <c r="AK458" s="973">
        <f>IF($Z458=1,0,IF(AND($Z458=0,AF458&gt;0),1,IF(AND($Z458=0,AH458&gt;0),1,IF(AND($Z458=0,AJ458&gt;0),1,0))))</f>
        <v>0</v>
      </c>
      <c r="AL458" s="973">
        <f t="shared" si="260"/>
        <v>0</v>
      </c>
      <c r="AM458" s="978">
        <f>IF($Z458=0,0,IF(AQ458+AS458+AU458&gt;0,$AA458,0))</f>
        <v>0</v>
      </c>
      <c r="AN458" s="980">
        <f>IF($Z458=0,0,IF(AND(AM458=0,I459&gt;0),$AA458,0))</f>
        <v>0</v>
      </c>
      <c r="AO458" s="969">
        <f>$AA458-AM458-AN458</f>
        <v>0</v>
      </c>
      <c r="AP458" s="204">
        <f t="shared" si="266"/>
        <v>0</v>
      </c>
      <c r="AQ458" s="204">
        <f t="shared" si="266"/>
        <v>0</v>
      </c>
      <c r="AR458" s="204">
        <f t="shared" si="266"/>
        <v>0</v>
      </c>
      <c r="AS458" s="204">
        <f t="shared" si="266"/>
        <v>0</v>
      </c>
      <c r="AT458" s="204">
        <f t="shared" si="266"/>
        <v>0</v>
      </c>
      <c r="AU458" s="205">
        <f t="shared" si="266"/>
        <v>0</v>
      </c>
      <c r="AV458" s="973">
        <f>IF($Z458=1,0,IF(AND($Z458=0,AQ458&gt;0),1,IF(AND($Z458=0,AS458&gt;0),1,IF(AND($Z458=0,AU458&gt;0),1,0))))</f>
        <v>0</v>
      </c>
      <c r="AW458" s="973">
        <f t="shared" si="261"/>
        <v>0</v>
      </c>
      <c r="AX458" s="978">
        <f>IF($Z458=0,0,IF(BB458+BD458+BF458&gt;0,$AA458,0))</f>
        <v>0</v>
      </c>
      <c r="AY458" s="980">
        <f>IF($Z458=0,0,IF(AND(AX458=0,K459&gt;0),$AA458,0))</f>
        <v>0</v>
      </c>
      <c r="AZ458" s="969">
        <f>$AA458-AX458-AY458</f>
        <v>0</v>
      </c>
      <c r="BA458" s="204">
        <f t="shared" si="267"/>
        <v>0</v>
      </c>
      <c r="BB458" s="204">
        <f t="shared" si="267"/>
        <v>0</v>
      </c>
      <c r="BC458" s="204">
        <f t="shared" si="267"/>
        <v>0</v>
      </c>
      <c r="BD458" s="204">
        <f t="shared" si="267"/>
        <v>0</v>
      </c>
      <c r="BE458" s="204">
        <f t="shared" si="267"/>
        <v>0</v>
      </c>
      <c r="BF458" s="205">
        <f t="shared" si="267"/>
        <v>0</v>
      </c>
      <c r="BG458" s="973">
        <f>IF($Z458=1,0,IF(AND($Z458=0,BB458&gt;0),1,IF(AND($Z458=0,BD458&gt;0),1,IF(AND($Z458=0,BF458&gt;0),1,0))))</f>
        <v>0</v>
      </c>
      <c r="BH458" s="973">
        <f t="shared" si="262"/>
        <v>0</v>
      </c>
      <c r="BI458" s="978">
        <f>IF($Z458=0,0,IF(BM458+BO458+BQ458&gt;0,$AA458,0))</f>
        <v>0</v>
      </c>
      <c r="BJ458" s="980">
        <f>IF($Z458=0,0,IF(AND(BI458=0,M459&gt;0),$AA458,0))</f>
        <v>0</v>
      </c>
      <c r="BK458" s="969">
        <f>$AA458-BI458-BJ458</f>
        <v>0</v>
      </c>
      <c r="BL458" s="204">
        <f t="shared" si="268"/>
        <v>0</v>
      </c>
      <c r="BM458" s="204">
        <f t="shared" si="268"/>
        <v>0</v>
      </c>
      <c r="BN458" s="204">
        <f t="shared" si="268"/>
        <v>0</v>
      </c>
      <c r="BO458" s="204">
        <f t="shared" si="268"/>
        <v>0</v>
      </c>
      <c r="BP458" s="204">
        <f t="shared" si="268"/>
        <v>0</v>
      </c>
      <c r="BQ458" s="205">
        <f t="shared" si="268"/>
        <v>0</v>
      </c>
      <c r="BR458" s="973">
        <f>IF($Z458=1,0,IF(AND($Z458=0,BM458&gt;0),1,IF(AND($Z458=0,BO458&gt;0),1,IF(AND($Z458=0,BQ458&gt;0),1,0))))</f>
        <v>0</v>
      </c>
      <c r="BS458" s="973">
        <f t="shared" si="263"/>
        <v>0</v>
      </c>
      <c r="BT458" s="978">
        <f>IF($Z458=0,0,IF(BX458+BZ458+CB458&gt;0,$AA458,0))</f>
        <v>0</v>
      </c>
      <c r="BU458" s="980">
        <f>IF($Z458=0,0,IF(AND(BT458=0,O459&gt;0),$AA458,0))</f>
        <v>0</v>
      </c>
      <c r="BV458" s="969">
        <f>$AA458-BT458-BU458</f>
        <v>0</v>
      </c>
      <c r="BW458" s="204">
        <f t="shared" si="269"/>
        <v>0</v>
      </c>
      <c r="BX458" s="204">
        <f t="shared" si="269"/>
        <v>0</v>
      </c>
      <c r="BY458" s="204">
        <f t="shared" si="269"/>
        <v>0</v>
      </c>
      <c r="BZ458" s="204">
        <f t="shared" si="269"/>
        <v>0</v>
      </c>
      <c r="CA458" s="204">
        <f t="shared" si="269"/>
        <v>0</v>
      </c>
      <c r="CB458" s="205">
        <f t="shared" si="269"/>
        <v>0</v>
      </c>
      <c r="CC458" s="973">
        <f>IF($Z458=1,0,IF(AND($Z458=0,BX458&gt;0),1,IF(AND($Z458=0,BZ458&gt;0),1,IF(AND($Z458=0,CB458&gt;0),1,0))))</f>
        <v>0</v>
      </c>
      <c r="CD458" s="973">
        <f t="shared" si="264"/>
        <v>0</v>
      </c>
      <c r="CE458" s="11"/>
      <c r="CF458" s="11"/>
      <c r="CG458" s="11"/>
      <c r="CH458" s="11"/>
      <c r="CI458" s="11"/>
      <c r="CJ458" s="11"/>
      <c r="CK458" s="11"/>
      <c r="CL458" s="11"/>
      <c r="CM458" s="11"/>
    </row>
    <row r="459" spans="1:91" ht="14.25" customHeight="1">
      <c r="A459" s="950" t="str">
        <f>A458</f>
        <v/>
      </c>
      <c r="B459" s="57"/>
      <c r="C459" s="2051"/>
      <c r="D459" s="2053"/>
      <c r="E459" s="2051"/>
      <c r="F459" s="2772"/>
      <c r="G459" s="1121">
        <f>Import!Q1156</f>
        <v>0</v>
      </c>
      <c r="H459" s="2774"/>
      <c r="I459" s="450"/>
      <c r="J459" s="2775"/>
      <c r="K459" s="450"/>
      <c r="L459" s="2775"/>
      <c r="M459" s="450"/>
      <c r="N459" s="2775"/>
      <c r="O459" s="450"/>
      <c r="P459" s="2775"/>
      <c r="Q459" s="11"/>
      <c r="R459" s="11"/>
      <c r="S459" s="397"/>
      <c r="T459" s="419"/>
      <c r="U459" s="444">
        <f>Import!N1157</f>
        <v>0</v>
      </c>
      <c r="V459" s="11"/>
      <c r="W459" s="306"/>
      <c r="X459" s="306"/>
      <c r="Y459" s="306"/>
      <c r="Z459" s="11"/>
      <c r="AE459" s="204"/>
      <c r="AF459" s="204"/>
      <c r="AG459" s="204"/>
      <c r="AH459" s="204"/>
      <c r="AI459" s="922"/>
      <c r="AJ459" s="205"/>
      <c r="AK459" s="973"/>
      <c r="AL459" s="973">
        <f>AL458</f>
        <v>0</v>
      </c>
      <c r="AP459" s="204"/>
      <c r="AQ459" s="204"/>
      <c r="AR459" s="204"/>
      <c r="AS459" s="204"/>
      <c r="AT459" s="204"/>
      <c r="AU459" s="205"/>
      <c r="AV459" s="973"/>
      <c r="AW459" s="973">
        <f>AW458</f>
        <v>0</v>
      </c>
      <c r="BA459" s="204"/>
      <c r="BB459" s="204"/>
      <c r="BC459" s="204"/>
      <c r="BD459" s="204"/>
      <c r="BE459" s="204"/>
      <c r="BF459" s="205"/>
      <c r="BG459" s="973"/>
      <c r="BH459" s="973">
        <f>BH458</f>
        <v>0</v>
      </c>
      <c r="BL459" s="204"/>
      <c r="BM459" s="204"/>
      <c r="BN459" s="204"/>
      <c r="BO459" s="204"/>
      <c r="BP459" s="204"/>
      <c r="BQ459" s="205"/>
      <c r="BR459" s="973"/>
      <c r="BS459" s="973">
        <f>BS458</f>
        <v>0</v>
      </c>
      <c r="BW459" s="204"/>
      <c r="BX459" s="204"/>
      <c r="BY459" s="204"/>
      <c r="BZ459" s="204"/>
      <c r="CA459" s="204"/>
      <c r="CB459" s="205"/>
      <c r="CC459" s="973"/>
      <c r="CD459" s="973">
        <f>CD458</f>
        <v>0</v>
      </c>
      <c r="CE459" s="11"/>
      <c r="CF459" s="11"/>
      <c r="CG459" s="11"/>
      <c r="CH459" s="11"/>
      <c r="CI459" s="11"/>
      <c r="CJ459" s="11"/>
      <c r="CK459" s="11"/>
      <c r="CL459" s="11"/>
      <c r="CM459" s="11"/>
    </row>
    <row r="460" spans="1:91" ht="24.75" customHeight="1">
      <c r="A460" s="949" t="str">
        <f>IF(E460&gt;0,"Wypełnione","")</f>
        <v/>
      </c>
      <c r="B460" s="57"/>
      <c r="C460" s="2050">
        <f>'Og s3a'!C1169</f>
        <v>0</v>
      </c>
      <c r="D460" s="2052">
        <f>'Og s3a'!E1169</f>
        <v>0</v>
      </c>
      <c r="E460" s="2050">
        <f>'Og s3a'!F1169</f>
        <v>0</v>
      </c>
      <c r="F460" s="2771"/>
      <c r="G460" s="448">
        <f>T460</f>
        <v>0</v>
      </c>
      <c r="H460" s="2773">
        <f>U460</f>
        <v>0</v>
      </c>
      <c r="I460" s="451"/>
      <c r="J460" s="2775"/>
      <c r="K460" s="451"/>
      <c r="L460" s="2775"/>
      <c r="M460" s="451"/>
      <c r="N460" s="2775"/>
      <c r="O460" s="451"/>
      <c r="P460" s="2775"/>
      <c r="Q460" s="11"/>
      <c r="R460" s="11"/>
      <c r="S460" s="396">
        <f>'Og s3a'!G1169</f>
        <v>0</v>
      </c>
      <c r="T460" s="398">
        <f>'Og s3a'!D1169</f>
        <v>0</v>
      </c>
      <c r="U460" s="444">
        <f>Import!N1158</f>
        <v>0</v>
      </c>
      <c r="V460" s="11"/>
      <c r="W460" s="306"/>
      <c r="X460" s="306"/>
      <c r="Y460" s="306"/>
      <c r="Z460" s="970">
        <f>IF(F460=AF$7,1,0)</f>
        <v>0</v>
      </c>
      <c r="AA460" s="970">
        <f>Z460*D460</f>
        <v>0</v>
      </c>
      <c r="AB460" s="978">
        <f>IF($Z460=0,0,IF(AF460+AH460+AJ460&gt;0,$AA460,0))</f>
        <v>0</v>
      </c>
      <c r="AC460" s="980">
        <f>IF($Z460=0,0,IF(AND(AB460=0,G461&gt;0),$AA460,0))</f>
        <v>0</v>
      </c>
      <c r="AD460" s="969">
        <f>AA460-AB460-AC460</f>
        <v>0</v>
      </c>
      <c r="AE460" s="204">
        <f t="shared" si="265"/>
        <v>0</v>
      </c>
      <c r="AF460" s="204">
        <f t="shared" si="265"/>
        <v>0</v>
      </c>
      <c r="AG460" s="204">
        <f t="shared" si="265"/>
        <v>0</v>
      </c>
      <c r="AH460" s="204">
        <f t="shared" si="265"/>
        <v>0</v>
      </c>
      <c r="AI460" s="922">
        <f t="shared" si="265"/>
        <v>0</v>
      </c>
      <c r="AJ460" s="205">
        <f t="shared" si="265"/>
        <v>0</v>
      </c>
      <c r="AK460" s="973">
        <f>IF($Z460=1,0,IF(AND($Z460=0,AF460&gt;0),1,IF(AND($Z460=0,AH460&gt;0),1,IF(AND($Z460=0,AJ460&gt;0),1,0))))</f>
        <v>0</v>
      </c>
      <c r="AL460" s="973">
        <f t="shared" si="260"/>
        <v>0</v>
      </c>
      <c r="AM460" s="978">
        <f>IF($Z460=0,0,IF(AQ460+AS460+AU460&gt;0,$AA460,0))</f>
        <v>0</v>
      </c>
      <c r="AN460" s="980">
        <f>IF($Z460=0,0,IF(AND(AM460=0,I461&gt;0),$AA460,0))</f>
        <v>0</v>
      </c>
      <c r="AO460" s="969">
        <f>$AA460-AM460-AN460</f>
        <v>0</v>
      </c>
      <c r="AP460" s="204">
        <f t="shared" si="266"/>
        <v>0</v>
      </c>
      <c r="AQ460" s="204">
        <f t="shared" si="266"/>
        <v>0</v>
      </c>
      <c r="AR460" s="204">
        <f t="shared" si="266"/>
        <v>0</v>
      </c>
      <c r="AS460" s="204">
        <f t="shared" si="266"/>
        <v>0</v>
      </c>
      <c r="AT460" s="204">
        <f t="shared" si="266"/>
        <v>0</v>
      </c>
      <c r="AU460" s="205">
        <f t="shared" si="266"/>
        <v>0</v>
      </c>
      <c r="AV460" s="973">
        <f>IF($Z460=1,0,IF(AND($Z460=0,AQ460&gt;0),1,IF(AND($Z460=0,AS460&gt;0),1,IF(AND($Z460=0,AU460&gt;0),1,0))))</f>
        <v>0</v>
      </c>
      <c r="AW460" s="973">
        <f t="shared" si="261"/>
        <v>0</v>
      </c>
      <c r="AX460" s="978">
        <f>IF($Z460=0,0,IF(BB460+BD460+BF460&gt;0,$AA460,0))</f>
        <v>0</v>
      </c>
      <c r="AY460" s="980">
        <f>IF($Z460=0,0,IF(AND(AX460=0,K461&gt;0),$AA460,0))</f>
        <v>0</v>
      </c>
      <c r="AZ460" s="969">
        <f>$AA460-AX460-AY460</f>
        <v>0</v>
      </c>
      <c r="BA460" s="204">
        <f t="shared" si="267"/>
        <v>0</v>
      </c>
      <c r="BB460" s="204">
        <f t="shared" si="267"/>
        <v>0</v>
      </c>
      <c r="BC460" s="204">
        <f t="shared" si="267"/>
        <v>0</v>
      </c>
      <c r="BD460" s="204">
        <f t="shared" si="267"/>
        <v>0</v>
      </c>
      <c r="BE460" s="204">
        <f t="shared" si="267"/>
        <v>0</v>
      </c>
      <c r="BF460" s="205">
        <f t="shared" si="267"/>
        <v>0</v>
      </c>
      <c r="BG460" s="973">
        <f>IF($Z460=1,0,IF(AND($Z460=0,BB460&gt;0),1,IF(AND($Z460=0,BD460&gt;0),1,IF(AND($Z460=0,BF460&gt;0),1,0))))</f>
        <v>0</v>
      </c>
      <c r="BH460" s="973">
        <f t="shared" si="262"/>
        <v>0</v>
      </c>
      <c r="BI460" s="978">
        <f>IF($Z460=0,0,IF(BM460+BO460+BQ460&gt;0,$AA460,0))</f>
        <v>0</v>
      </c>
      <c r="BJ460" s="980">
        <f>IF($Z460=0,0,IF(AND(BI460=0,M461&gt;0),$AA460,0))</f>
        <v>0</v>
      </c>
      <c r="BK460" s="969">
        <f>$AA460-BI460-BJ460</f>
        <v>0</v>
      </c>
      <c r="BL460" s="204">
        <f t="shared" si="268"/>
        <v>0</v>
      </c>
      <c r="BM460" s="204">
        <f t="shared" si="268"/>
        <v>0</v>
      </c>
      <c r="BN460" s="204">
        <f t="shared" si="268"/>
        <v>0</v>
      </c>
      <c r="BO460" s="204">
        <f t="shared" si="268"/>
        <v>0</v>
      </c>
      <c r="BP460" s="204">
        <f t="shared" si="268"/>
        <v>0</v>
      </c>
      <c r="BQ460" s="205">
        <f t="shared" si="268"/>
        <v>0</v>
      </c>
      <c r="BR460" s="973">
        <f>IF($Z460=1,0,IF(AND($Z460=0,BM460&gt;0),1,IF(AND($Z460=0,BO460&gt;0),1,IF(AND($Z460=0,BQ460&gt;0),1,0))))</f>
        <v>0</v>
      </c>
      <c r="BS460" s="973">
        <f t="shared" si="263"/>
        <v>0</v>
      </c>
      <c r="BT460" s="978">
        <f>IF($Z460=0,0,IF(BX460+BZ460+CB460&gt;0,$AA460,0))</f>
        <v>0</v>
      </c>
      <c r="BU460" s="980">
        <f>IF($Z460=0,0,IF(AND(BT460=0,O461&gt;0),$AA460,0))</f>
        <v>0</v>
      </c>
      <c r="BV460" s="969">
        <f>$AA460-BT460-BU460</f>
        <v>0</v>
      </c>
      <c r="BW460" s="204">
        <f t="shared" si="269"/>
        <v>0</v>
      </c>
      <c r="BX460" s="204">
        <f t="shared" si="269"/>
        <v>0</v>
      </c>
      <c r="BY460" s="204">
        <f t="shared" si="269"/>
        <v>0</v>
      </c>
      <c r="BZ460" s="204">
        <f t="shared" si="269"/>
        <v>0</v>
      </c>
      <c r="CA460" s="204">
        <f t="shared" si="269"/>
        <v>0</v>
      </c>
      <c r="CB460" s="205">
        <f t="shared" si="269"/>
        <v>0</v>
      </c>
      <c r="CC460" s="973">
        <f>IF($Z460=1,0,IF(AND($Z460=0,BX460&gt;0),1,IF(AND($Z460=0,BZ460&gt;0),1,IF(AND($Z460=0,CB460&gt;0),1,0))))</f>
        <v>0</v>
      </c>
      <c r="CD460" s="973">
        <f t="shared" si="264"/>
        <v>0</v>
      </c>
      <c r="CE460" s="11"/>
      <c r="CF460" s="11"/>
      <c r="CG460" s="11"/>
      <c r="CH460" s="11"/>
      <c r="CI460" s="11"/>
      <c r="CJ460" s="11"/>
      <c r="CK460" s="11"/>
      <c r="CL460" s="11"/>
      <c r="CM460" s="11"/>
    </row>
    <row r="461" spans="1:91" ht="14.25" customHeight="1">
      <c r="A461" s="950" t="str">
        <f>A460</f>
        <v/>
      </c>
      <c r="B461" s="57"/>
      <c r="C461" s="2051"/>
      <c r="D461" s="2053"/>
      <c r="E461" s="2051"/>
      <c r="F461" s="2772"/>
      <c r="G461" s="1121">
        <f>Import!Q1158</f>
        <v>0</v>
      </c>
      <c r="H461" s="2774"/>
      <c r="I461" s="450"/>
      <c r="J461" s="2775"/>
      <c r="K461" s="450"/>
      <c r="L461" s="2775"/>
      <c r="M461" s="450"/>
      <c r="N461" s="2775"/>
      <c r="O461" s="450"/>
      <c r="P461" s="2775"/>
      <c r="Q461" s="11"/>
      <c r="R461" s="11"/>
      <c r="S461" s="397"/>
      <c r="T461" s="419"/>
      <c r="U461" s="444">
        <f>Import!N1159</f>
        <v>0</v>
      </c>
      <c r="V461" s="11"/>
      <c r="W461" s="306"/>
      <c r="X461" s="306"/>
      <c r="Y461" s="306"/>
      <c r="Z461" s="11"/>
      <c r="AE461" s="204"/>
      <c r="AF461" s="204"/>
      <c r="AG461" s="204"/>
      <c r="AH461" s="204"/>
      <c r="AI461" s="922"/>
      <c r="AJ461" s="205"/>
      <c r="AK461" s="973"/>
      <c r="AL461" s="973">
        <f>AL460</f>
        <v>0</v>
      </c>
      <c r="AP461" s="204"/>
      <c r="AQ461" s="204"/>
      <c r="AR461" s="204"/>
      <c r="AS461" s="204"/>
      <c r="AT461" s="204"/>
      <c r="AU461" s="205"/>
      <c r="AV461" s="973"/>
      <c r="AW461" s="973">
        <f>AW460</f>
        <v>0</v>
      </c>
      <c r="BA461" s="204"/>
      <c r="BB461" s="204"/>
      <c r="BC461" s="204"/>
      <c r="BD461" s="204"/>
      <c r="BE461" s="204"/>
      <c r="BF461" s="205"/>
      <c r="BG461" s="973"/>
      <c r="BH461" s="973">
        <f>BH460</f>
        <v>0</v>
      </c>
      <c r="BL461" s="204"/>
      <c r="BM461" s="204"/>
      <c r="BN461" s="204"/>
      <c r="BO461" s="204"/>
      <c r="BP461" s="204"/>
      <c r="BQ461" s="205"/>
      <c r="BR461" s="973"/>
      <c r="BS461" s="973">
        <f>BS460</f>
        <v>0</v>
      </c>
      <c r="BW461" s="204"/>
      <c r="BX461" s="204"/>
      <c r="BY461" s="204"/>
      <c r="BZ461" s="204"/>
      <c r="CA461" s="204"/>
      <c r="CB461" s="205"/>
      <c r="CC461" s="973"/>
      <c r="CD461" s="973">
        <f>CD460</f>
        <v>0</v>
      </c>
      <c r="CE461" s="11"/>
      <c r="CF461" s="11"/>
      <c r="CG461" s="11"/>
      <c r="CH461" s="11"/>
      <c r="CI461" s="11"/>
      <c r="CJ461" s="11"/>
      <c r="CK461" s="11"/>
      <c r="CL461" s="11"/>
      <c r="CM461" s="11"/>
    </row>
    <row r="462" spans="1:91" ht="24.75" customHeight="1">
      <c r="A462" s="949" t="str">
        <f>IF(E462&gt;0,"Wypełnione","")</f>
        <v/>
      </c>
      <c r="B462" s="57"/>
      <c r="C462" s="2050">
        <f>'Og s3a'!C1171</f>
        <v>0</v>
      </c>
      <c r="D462" s="2052">
        <f>'Og s3a'!E1171</f>
        <v>0</v>
      </c>
      <c r="E462" s="2050">
        <f>'Og s3a'!F1171</f>
        <v>0</v>
      </c>
      <c r="F462" s="2771"/>
      <c r="G462" s="448">
        <f>T462</f>
        <v>0</v>
      </c>
      <c r="H462" s="2773">
        <f>U462</f>
        <v>0</v>
      </c>
      <c r="I462" s="451"/>
      <c r="J462" s="2775"/>
      <c r="K462" s="451"/>
      <c r="L462" s="2775"/>
      <c r="M462" s="451"/>
      <c r="N462" s="2775"/>
      <c r="O462" s="451"/>
      <c r="P462" s="2775"/>
      <c r="Q462" s="11"/>
      <c r="R462" s="11"/>
      <c r="S462" s="396">
        <f>'Og s3a'!G1171</f>
        <v>0</v>
      </c>
      <c r="T462" s="398">
        <f>'Og s3a'!D1171</f>
        <v>0</v>
      </c>
      <c r="U462" s="444">
        <f>Import!N1160</f>
        <v>0</v>
      </c>
      <c r="V462" s="11"/>
      <c r="W462" s="306"/>
      <c r="X462" s="306"/>
      <c r="Y462" s="306"/>
      <c r="Z462" s="970">
        <f>IF(F462=AF$7,1,0)</f>
        <v>0</v>
      </c>
      <c r="AA462" s="970">
        <f>Z462*D462</f>
        <v>0</v>
      </c>
      <c r="AB462" s="978">
        <f>IF($Z462=0,0,IF(AF462+AH462+AJ462&gt;0,$AA462,0))</f>
        <v>0</v>
      </c>
      <c r="AC462" s="980">
        <f>IF($Z462=0,0,IF(AND(AB462=0,G463&gt;0),$AA462,0))</f>
        <v>0</v>
      </c>
      <c r="AD462" s="969">
        <f>AA462-AB462-AC462</f>
        <v>0</v>
      </c>
      <c r="AE462" s="204">
        <f t="shared" si="265"/>
        <v>0</v>
      </c>
      <c r="AF462" s="204">
        <f t="shared" si="265"/>
        <v>0</v>
      </c>
      <c r="AG462" s="204">
        <f t="shared" si="265"/>
        <v>0</v>
      </c>
      <c r="AH462" s="204">
        <f t="shared" si="265"/>
        <v>0</v>
      </c>
      <c r="AI462" s="922">
        <f t="shared" si="265"/>
        <v>0</v>
      </c>
      <c r="AJ462" s="205">
        <f t="shared" si="265"/>
        <v>0</v>
      </c>
      <c r="AK462" s="973">
        <f>IF($Z462=1,0,IF(AND($Z462=0,AF462&gt;0),1,IF(AND($Z462=0,AH462&gt;0),1,IF(AND($Z462=0,AJ462&gt;0),1,0))))</f>
        <v>0</v>
      </c>
      <c r="AL462" s="973">
        <f t="shared" si="260"/>
        <v>0</v>
      </c>
      <c r="AM462" s="978">
        <f>IF($Z462=0,0,IF(AQ462+AS462+AU462&gt;0,$AA462,0))</f>
        <v>0</v>
      </c>
      <c r="AN462" s="980">
        <f>IF($Z462=0,0,IF(AND(AM462=0,I463&gt;0),$AA462,0))</f>
        <v>0</v>
      </c>
      <c r="AO462" s="969">
        <f>$AA462-AM462-AN462</f>
        <v>0</v>
      </c>
      <c r="AP462" s="204">
        <f t="shared" si="266"/>
        <v>0</v>
      </c>
      <c r="AQ462" s="204">
        <f t="shared" si="266"/>
        <v>0</v>
      </c>
      <c r="AR462" s="204">
        <f t="shared" si="266"/>
        <v>0</v>
      </c>
      <c r="AS462" s="204">
        <f t="shared" si="266"/>
        <v>0</v>
      </c>
      <c r="AT462" s="204">
        <f t="shared" si="266"/>
        <v>0</v>
      </c>
      <c r="AU462" s="205">
        <f t="shared" si="266"/>
        <v>0</v>
      </c>
      <c r="AV462" s="973">
        <f>IF($Z462=1,0,IF(AND($Z462=0,AQ462&gt;0),1,IF(AND($Z462=0,AS462&gt;0),1,IF(AND($Z462=0,AU462&gt;0),1,0))))</f>
        <v>0</v>
      </c>
      <c r="AW462" s="973">
        <f t="shared" si="261"/>
        <v>0</v>
      </c>
      <c r="AX462" s="978">
        <f>IF($Z462=0,0,IF(BB462+BD462+BF462&gt;0,$AA462,0))</f>
        <v>0</v>
      </c>
      <c r="AY462" s="980">
        <f>IF($Z462=0,0,IF(AND(AX462=0,K463&gt;0),$AA462,0))</f>
        <v>0</v>
      </c>
      <c r="AZ462" s="969">
        <f>$AA462-AX462-AY462</f>
        <v>0</v>
      </c>
      <c r="BA462" s="204">
        <f t="shared" si="267"/>
        <v>0</v>
      </c>
      <c r="BB462" s="204">
        <f t="shared" si="267"/>
        <v>0</v>
      </c>
      <c r="BC462" s="204">
        <f t="shared" si="267"/>
        <v>0</v>
      </c>
      <c r="BD462" s="204">
        <f t="shared" si="267"/>
        <v>0</v>
      </c>
      <c r="BE462" s="204">
        <f t="shared" si="267"/>
        <v>0</v>
      </c>
      <c r="BF462" s="205">
        <f t="shared" si="267"/>
        <v>0</v>
      </c>
      <c r="BG462" s="973">
        <f>IF($Z462=1,0,IF(AND($Z462=0,BB462&gt;0),1,IF(AND($Z462=0,BD462&gt;0),1,IF(AND($Z462=0,BF462&gt;0),1,0))))</f>
        <v>0</v>
      </c>
      <c r="BH462" s="973">
        <f t="shared" si="262"/>
        <v>0</v>
      </c>
      <c r="BI462" s="978">
        <f>IF($Z462=0,0,IF(BM462+BO462+BQ462&gt;0,$AA462,0))</f>
        <v>0</v>
      </c>
      <c r="BJ462" s="980">
        <f>IF($Z462=0,0,IF(AND(BI462=0,M463&gt;0),$AA462,0))</f>
        <v>0</v>
      </c>
      <c r="BK462" s="969">
        <f>$AA462-BI462-BJ462</f>
        <v>0</v>
      </c>
      <c r="BL462" s="204">
        <f t="shared" si="268"/>
        <v>0</v>
      </c>
      <c r="BM462" s="204">
        <f t="shared" si="268"/>
        <v>0</v>
      </c>
      <c r="BN462" s="204">
        <f t="shared" si="268"/>
        <v>0</v>
      </c>
      <c r="BO462" s="204">
        <f t="shared" si="268"/>
        <v>0</v>
      </c>
      <c r="BP462" s="204">
        <f t="shared" si="268"/>
        <v>0</v>
      </c>
      <c r="BQ462" s="205">
        <f t="shared" si="268"/>
        <v>0</v>
      </c>
      <c r="BR462" s="973">
        <f>IF($Z462=1,0,IF(AND($Z462=0,BM462&gt;0),1,IF(AND($Z462=0,BO462&gt;0),1,IF(AND($Z462=0,BQ462&gt;0),1,0))))</f>
        <v>0</v>
      </c>
      <c r="BS462" s="973">
        <f t="shared" si="263"/>
        <v>0</v>
      </c>
      <c r="BT462" s="978">
        <f>IF($Z462=0,0,IF(BX462+BZ462+CB462&gt;0,$AA462,0))</f>
        <v>0</v>
      </c>
      <c r="BU462" s="980">
        <f>IF($Z462=0,0,IF(AND(BT462=0,O463&gt;0),$AA462,0))</f>
        <v>0</v>
      </c>
      <c r="BV462" s="969">
        <f>$AA462-BT462-BU462</f>
        <v>0</v>
      </c>
      <c r="BW462" s="204">
        <f t="shared" si="269"/>
        <v>0</v>
      </c>
      <c r="BX462" s="204">
        <f t="shared" si="269"/>
        <v>0</v>
      </c>
      <c r="BY462" s="204">
        <f t="shared" si="269"/>
        <v>0</v>
      </c>
      <c r="BZ462" s="204">
        <f t="shared" si="269"/>
        <v>0</v>
      </c>
      <c r="CA462" s="204">
        <f t="shared" si="269"/>
        <v>0</v>
      </c>
      <c r="CB462" s="205">
        <f t="shared" si="269"/>
        <v>0</v>
      </c>
      <c r="CC462" s="973">
        <f>IF($Z462=1,0,IF(AND($Z462=0,BX462&gt;0),1,IF(AND($Z462=0,BZ462&gt;0),1,IF(AND($Z462=0,CB462&gt;0),1,0))))</f>
        <v>0</v>
      </c>
      <c r="CD462" s="973">
        <f t="shared" si="264"/>
        <v>0</v>
      </c>
      <c r="CE462" s="11"/>
      <c r="CF462" s="11"/>
      <c r="CG462" s="11"/>
      <c r="CH462" s="11"/>
      <c r="CI462" s="11"/>
      <c r="CJ462" s="11"/>
      <c r="CK462" s="11"/>
      <c r="CL462" s="11"/>
      <c r="CM462" s="11"/>
    </row>
    <row r="463" spans="1:91" ht="14.25" customHeight="1">
      <c r="A463" s="950" t="str">
        <f>A462</f>
        <v/>
      </c>
      <c r="B463" s="57"/>
      <c r="C463" s="2051"/>
      <c r="D463" s="2053"/>
      <c r="E463" s="2051"/>
      <c r="F463" s="2772"/>
      <c r="G463" s="1121">
        <f>Import!Q1160</f>
        <v>0</v>
      </c>
      <c r="H463" s="2774"/>
      <c r="I463" s="450"/>
      <c r="J463" s="2775"/>
      <c r="K463" s="450"/>
      <c r="L463" s="2775"/>
      <c r="M463" s="450"/>
      <c r="N463" s="2775"/>
      <c r="O463" s="450"/>
      <c r="P463" s="2775"/>
      <c r="Q463" s="11"/>
      <c r="R463" s="11"/>
      <c r="S463" s="397"/>
      <c r="T463" s="419"/>
      <c r="U463" s="444">
        <f>Import!N1161</f>
        <v>0</v>
      </c>
      <c r="V463" s="11"/>
      <c r="W463" s="306"/>
      <c r="X463" s="306"/>
      <c r="Y463" s="306"/>
      <c r="Z463" s="11"/>
      <c r="AE463" s="204"/>
      <c r="AF463" s="204"/>
      <c r="AG463" s="204"/>
      <c r="AH463" s="204"/>
      <c r="AI463" s="922"/>
      <c r="AJ463" s="205"/>
      <c r="AK463" s="973"/>
      <c r="AL463" s="973">
        <f>AL462</f>
        <v>0</v>
      </c>
      <c r="AP463" s="204"/>
      <c r="AQ463" s="204"/>
      <c r="AR463" s="204"/>
      <c r="AS463" s="204"/>
      <c r="AT463" s="204"/>
      <c r="AU463" s="205"/>
      <c r="AV463" s="973"/>
      <c r="AW463" s="973">
        <f>AW462</f>
        <v>0</v>
      </c>
      <c r="BA463" s="204"/>
      <c r="BB463" s="204"/>
      <c r="BC463" s="204"/>
      <c r="BD463" s="204"/>
      <c r="BE463" s="204"/>
      <c r="BF463" s="205"/>
      <c r="BG463" s="973"/>
      <c r="BH463" s="973">
        <f>BH462</f>
        <v>0</v>
      </c>
      <c r="BL463" s="204"/>
      <c r="BM463" s="204"/>
      <c r="BN463" s="204"/>
      <c r="BO463" s="204"/>
      <c r="BP463" s="204"/>
      <c r="BQ463" s="205"/>
      <c r="BR463" s="973"/>
      <c r="BS463" s="973">
        <f>BS462</f>
        <v>0</v>
      </c>
      <c r="BW463" s="204"/>
      <c r="BX463" s="204"/>
      <c r="BY463" s="204"/>
      <c r="BZ463" s="204"/>
      <c r="CA463" s="204"/>
      <c r="CB463" s="205"/>
      <c r="CC463" s="973"/>
      <c r="CD463" s="973">
        <f>CD462</f>
        <v>0</v>
      </c>
      <c r="CE463" s="11"/>
      <c r="CF463" s="11"/>
      <c r="CG463" s="11"/>
      <c r="CH463" s="11"/>
      <c r="CI463" s="11"/>
      <c r="CJ463" s="11"/>
      <c r="CK463" s="11"/>
      <c r="CL463" s="11"/>
      <c r="CM463" s="11"/>
    </row>
    <row r="464" spans="1:91" ht="24.75" customHeight="1">
      <c r="A464" s="949" t="str">
        <f>IF(E464&gt;0,"Wypełnione","")</f>
        <v/>
      </c>
      <c r="B464" s="57"/>
      <c r="C464" s="2050">
        <f>'Og s3a'!C1173</f>
        <v>0</v>
      </c>
      <c r="D464" s="2052">
        <f>'Og s3a'!E1173</f>
        <v>0</v>
      </c>
      <c r="E464" s="2050">
        <f>'Og s3a'!F1173</f>
        <v>0</v>
      </c>
      <c r="F464" s="2771"/>
      <c r="G464" s="448">
        <f>T464</f>
        <v>0</v>
      </c>
      <c r="H464" s="2773">
        <f>U464</f>
        <v>0</v>
      </c>
      <c r="I464" s="451"/>
      <c r="J464" s="2775"/>
      <c r="K464" s="451"/>
      <c r="L464" s="2775"/>
      <c r="M464" s="451"/>
      <c r="N464" s="2775"/>
      <c r="O464" s="451"/>
      <c r="P464" s="2775"/>
      <c r="Q464" s="11"/>
      <c r="R464" s="11"/>
      <c r="S464" s="396">
        <f>'Og s3a'!G1173</f>
        <v>0</v>
      </c>
      <c r="T464" s="398">
        <f>'Og s3a'!D1173</f>
        <v>0</v>
      </c>
      <c r="U464" s="444">
        <f>Import!N1162</f>
        <v>0</v>
      </c>
      <c r="V464" s="11"/>
      <c r="W464" s="306"/>
      <c r="X464" s="306"/>
      <c r="Y464" s="306"/>
      <c r="Z464" s="970">
        <f>IF(F464=AF$7,1,0)</f>
        <v>0</v>
      </c>
      <c r="AA464" s="970">
        <f>Z464*D464</f>
        <v>0</v>
      </c>
      <c r="AB464" s="978">
        <f>IF($Z464=0,0,IF(AF464+AH464+AJ464&gt;0,$AA464,0))</f>
        <v>0</v>
      </c>
      <c r="AC464" s="980">
        <f>IF($Z464=0,0,IF(AND(AB464=0,G465&gt;0),$AA464,0))</f>
        <v>0</v>
      </c>
      <c r="AD464" s="969">
        <f>AA464-AB464-AC464</f>
        <v>0</v>
      </c>
      <c r="AE464" s="204">
        <f t="shared" si="265"/>
        <v>0</v>
      </c>
      <c r="AF464" s="204">
        <f t="shared" si="265"/>
        <v>0</v>
      </c>
      <c r="AG464" s="204">
        <f t="shared" si="265"/>
        <v>0</v>
      </c>
      <c r="AH464" s="204">
        <f t="shared" si="265"/>
        <v>0</v>
      </c>
      <c r="AI464" s="922">
        <f t="shared" si="265"/>
        <v>0</v>
      </c>
      <c r="AJ464" s="205">
        <f t="shared" si="265"/>
        <v>0</v>
      </c>
      <c r="AK464" s="973">
        <f>IF($Z464=1,0,IF(AND($Z464=0,AF464&gt;0),1,IF(AND($Z464=0,AH464&gt;0),1,IF(AND($Z464=0,AJ464&gt;0),1,0))))</f>
        <v>0</v>
      </c>
      <c r="AL464" s="973">
        <f t="shared" ref="AL464:AL526" si="270">IF($Z464=0,0,IF(AND($Z464=1,AE464&gt;0),1,IF(AND($Z464=1,AG464&gt;0),1,IF(AND($Z464=1,AI464&gt;0),1,0))))</f>
        <v>0</v>
      </c>
      <c r="AM464" s="978">
        <f>IF($Z464=0,0,IF(AQ464+AS464+AU464&gt;0,$AA464,0))</f>
        <v>0</v>
      </c>
      <c r="AN464" s="980">
        <f>IF($Z464=0,0,IF(AND(AM464=0,I465&gt;0),$AA464,0))</f>
        <v>0</v>
      </c>
      <c r="AO464" s="969">
        <f>$AA464-AM464-AN464</f>
        <v>0</v>
      </c>
      <c r="AP464" s="204">
        <f t="shared" si="266"/>
        <v>0</v>
      </c>
      <c r="AQ464" s="204">
        <f t="shared" si="266"/>
        <v>0</v>
      </c>
      <c r="AR464" s="204">
        <f t="shared" si="266"/>
        <v>0</v>
      </c>
      <c r="AS464" s="204">
        <f t="shared" si="266"/>
        <v>0</v>
      </c>
      <c r="AT464" s="204">
        <f t="shared" si="266"/>
        <v>0</v>
      </c>
      <c r="AU464" s="205">
        <f t="shared" si="266"/>
        <v>0</v>
      </c>
      <c r="AV464" s="973">
        <f>IF($Z464=1,0,IF(AND($Z464=0,AQ464&gt;0),1,IF(AND($Z464=0,AS464&gt;0),1,IF(AND($Z464=0,AU464&gt;0),1,0))))</f>
        <v>0</v>
      </c>
      <c r="AW464" s="973">
        <f t="shared" ref="AW464:AW526" si="271">IF($Z464=0,0,IF(AND($Z464=1,AP464&gt;0),1,IF(AND($Z464=1,AR464&gt;0),1,IF(AND($Z464=1,AT464&gt;0),1,0))))</f>
        <v>0</v>
      </c>
      <c r="AX464" s="978">
        <f>IF($Z464=0,0,IF(BB464+BD464+BF464&gt;0,$AA464,0))</f>
        <v>0</v>
      </c>
      <c r="AY464" s="980">
        <f>IF($Z464=0,0,IF(AND(AX464=0,K465&gt;0),$AA464,0))</f>
        <v>0</v>
      </c>
      <c r="AZ464" s="969">
        <f>$AA464-AX464-AY464</f>
        <v>0</v>
      </c>
      <c r="BA464" s="204">
        <f t="shared" si="267"/>
        <v>0</v>
      </c>
      <c r="BB464" s="204">
        <f t="shared" si="267"/>
        <v>0</v>
      </c>
      <c r="BC464" s="204">
        <f t="shared" si="267"/>
        <v>0</v>
      </c>
      <c r="BD464" s="204">
        <f t="shared" si="267"/>
        <v>0</v>
      </c>
      <c r="BE464" s="204">
        <f t="shared" si="267"/>
        <v>0</v>
      </c>
      <c r="BF464" s="205">
        <f t="shared" si="267"/>
        <v>0</v>
      </c>
      <c r="BG464" s="973">
        <f>IF($Z464=1,0,IF(AND($Z464=0,BB464&gt;0),1,IF(AND($Z464=0,BD464&gt;0),1,IF(AND($Z464=0,BF464&gt;0),1,0))))</f>
        <v>0</v>
      </c>
      <c r="BH464" s="973">
        <f t="shared" ref="BH464:BH526" si="272">IF($Z464=0,0,IF(AND($Z464=1,BA464&gt;0),1,IF(AND($Z464=1,BC464&gt;0),1,IF(AND($Z464=1,BE464&gt;0),1,0))))</f>
        <v>0</v>
      </c>
      <c r="BI464" s="978">
        <f>IF($Z464=0,0,IF(BM464+BO464+BQ464&gt;0,$AA464,0))</f>
        <v>0</v>
      </c>
      <c r="BJ464" s="980">
        <f>IF($Z464=0,0,IF(AND(BI464=0,M465&gt;0),$AA464,0))</f>
        <v>0</v>
      </c>
      <c r="BK464" s="969">
        <f>$AA464-BI464-BJ464</f>
        <v>0</v>
      </c>
      <c r="BL464" s="204">
        <f t="shared" si="268"/>
        <v>0</v>
      </c>
      <c r="BM464" s="204">
        <f t="shared" si="268"/>
        <v>0</v>
      </c>
      <c r="BN464" s="204">
        <f t="shared" si="268"/>
        <v>0</v>
      </c>
      <c r="BO464" s="204">
        <f t="shared" si="268"/>
        <v>0</v>
      </c>
      <c r="BP464" s="204">
        <f t="shared" si="268"/>
        <v>0</v>
      </c>
      <c r="BQ464" s="205">
        <f t="shared" si="268"/>
        <v>0</v>
      </c>
      <c r="BR464" s="973">
        <f>IF($Z464=1,0,IF(AND($Z464=0,BM464&gt;0),1,IF(AND($Z464=0,BO464&gt;0),1,IF(AND($Z464=0,BQ464&gt;0),1,0))))</f>
        <v>0</v>
      </c>
      <c r="BS464" s="973">
        <f t="shared" ref="BS464:BS526" si="273">IF($Z464=0,0,IF(AND($Z464=1,BL464&gt;0),1,IF(AND($Z464=1,BN464&gt;0),1,IF(AND($Z464=1,BP464&gt;0),1,0))))</f>
        <v>0</v>
      </c>
      <c r="BT464" s="978">
        <f>IF($Z464=0,0,IF(BX464+BZ464+CB464&gt;0,$AA464,0))</f>
        <v>0</v>
      </c>
      <c r="BU464" s="980">
        <f>IF($Z464=0,0,IF(AND(BT464=0,O465&gt;0),$AA464,0))</f>
        <v>0</v>
      </c>
      <c r="BV464" s="969">
        <f>$AA464-BT464-BU464</f>
        <v>0</v>
      </c>
      <c r="BW464" s="204">
        <f t="shared" si="269"/>
        <v>0</v>
      </c>
      <c r="BX464" s="204">
        <f t="shared" si="269"/>
        <v>0</v>
      </c>
      <c r="BY464" s="204">
        <f t="shared" si="269"/>
        <v>0</v>
      </c>
      <c r="BZ464" s="204">
        <f t="shared" si="269"/>
        <v>0</v>
      </c>
      <c r="CA464" s="204">
        <f t="shared" si="269"/>
        <v>0</v>
      </c>
      <c r="CB464" s="205">
        <f t="shared" si="269"/>
        <v>0</v>
      </c>
      <c r="CC464" s="973">
        <f>IF($Z464=1,0,IF(AND($Z464=0,BX464&gt;0),1,IF(AND($Z464=0,BZ464&gt;0),1,IF(AND($Z464=0,CB464&gt;0),1,0))))</f>
        <v>0</v>
      </c>
      <c r="CD464" s="973">
        <f t="shared" ref="CD464:CD526" si="274">IF($Z464=0,0,IF(AND($Z464=1,BW464&gt;0),1,IF(AND($Z464=1,BY464&gt;0),1,IF(AND($Z464=1,CA464&gt;0),1,0))))</f>
        <v>0</v>
      </c>
      <c r="CE464" s="11"/>
      <c r="CF464" s="11"/>
      <c r="CG464" s="11"/>
      <c r="CH464" s="11"/>
      <c r="CI464" s="11"/>
      <c r="CJ464" s="11"/>
      <c r="CK464" s="11"/>
      <c r="CL464" s="11"/>
      <c r="CM464" s="11"/>
    </row>
    <row r="465" spans="1:91" ht="14.25" customHeight="1">
      <c r="A465" s="950" t="str">
        <f>A464</f>
        <v/>
      </c>
      <c r="B465" s="57"/>
      <c r="C465" s="2051"/>
      <c r="D465" s="2053"/>
      <c r="E465" s="2051"/>
      <c r="F465" s="2772"/>
      <c r="G465" s="1121">
        <f>Import!Q1162</f>
        <v>0</v>
      </c>
      <c r="H465" s="2774"/>
      <c r="I465" s="450"/>
      <c r="J465" s="2775"/>
      <c r="K465" s="450"/>
      <c r="L465" s="2775"/>
      <c r="M465" s="450"/>
      <c r="N465" s="2775"/>
      <c r="O465" s="450"/>
      <c r="P465" s="2775"/>
      <c r="Q465" s="11"/>
      <c r="R465" s="11"/>
      <c r="S465" s="397"/>
      <c r="T465" s="419"/>
      <c r="U465" s="444">
        <f>Import!N1163</f>
        <v>0</v>
      </c>
      <c r="V465" s="11"/>
      <c r="W465" s="306"/>
      <c r="X465" s="306"/>
      <c r="Y465" s="306"/>
      <c r="Z465" s="11"/>
      <c r="AE465" s="204"/>
      <c r="AF465" s="204"/>
      <c r="AG465" s="204"/>
      <c r="AH465" s="204"/>
      <c r="AI465" s="922"/>
      <c r="AJ465" s="205"/>
      <c r="AK465" s="973"/>
      <c r="AL465" s="973">
        <f>AL464</f>
        <v>0</v>
      </c>
      <c r="AP465" s="204"/>
      <c r="AQ465" s="204"/>
      <c r="AR465" s="204"/>
      <c r="AS465" s="204"/>
      <c r="AT465" s="204"/>
      <c r="AU465" s="205"/>
      <c r="AV465" s="973"/>
      <c r="AW465" s="973">
        <f>AW464</f>
        <v>0</v>
      </c>
      <c r="BA465" s="204"/>
      <c r="BB465" s="204"/>
      <c r="BC465" s="204"/>
      <c r="BD465" s="204"/>
      <c r="BE465" s="204"/>
      <c r="BF465" s="205"/>
      <c r="BG465" s="973"/>
      <c r="BH465" s="973">
        <f>BH464</f>
        <v>0</v>
      </c>
      <c r="BL465" s="204"/>
      <c r="BM465" s="204"/>
      <c r="BN465" s="204"/>
      <c r="BO465" s="204"/>
      <c r="BP465" s="204"/>
      <c r="BQ465" s="205"/>
      <c r="BR465" s="973"/>
      <c r="BS465" s="973">
        <f>BS464</f>
        <v>0</v>
      </c>
      <c r="BW465" s="204"/>
      <c r="BX465" s="204"/>
      <c r="BY465" s="204"/>
      <c r="BZ465" s="204"/>
      <c r="CA465" s="204"/>
      <c r="CB465" s="205"/>
      <c r="CC465" s="973"/>
      <c r="CD465" s="973">
        <f>CD464</f>
        <v>0</v>
      </c>
      <c r="CE465" s="11"/>
      <c r="CF465" s="11"/>
      <c r="CG465" s="11"/>
      <c r="CH465" s="11"/>
      <c r="CI465" s="11"/>
      <c r="CJ465" s="11"/>
      <c r="CK465" s="11"/>
      <c r="CL465" s="11"/>
      <c r="CM465" s="11"/>
    </row>
    <row r="466" spans="1:91" ht="24.75" customHeight="1">
      <c r="A466" s="949" t="str">
        <f>IF(E466&gt;0,"Wypełnione","")</f>
        <v/>
      </c>
      <c r="B466" s="57"/>
      <c r="C466" s="2050">
        <f>'Og s3a'!C1175</f>
        <v>0</v>
      </c>
      <c r="D466" s="2052">
        <f>'Og s3a'!E1175</f>
        <v>0</v>
      </c>
      <c r="E466" s="2050">
        <f>'Og s3a'!F1175</f>
        <v>0</v>
      </c>
      <c r="F466" s="2771"/>
      <c r="G466" s="448">
        <f>T466</f>
        <v>0</v>
      </c>
      <c r="H466" s="2773">
        <f>U466</f>
        <v>0</v>
      </c>
      <c r="I466" s="451"/>
      <c r="J466" s="2775"/>
      <c r="K466" s="451"/>
      <c r="L466" s="2775"/>
      <c r="M466" s="451"/>
      <c r="N466" s="2775"/>
      <c r="O466" s="451"/>
      <c r="P466" s="2775"/>
      <c r="Q466" s="11"/>
      <c r="R466" s="11"/>
      <c r="S466" s="396">
        <f>'Og s3a'!G1175</f>
        <v>0</v>
      </c>
      <c r="T466" s="398">
        <f>'Og s3a'!D1175</f>
        <v>0</v>
      </c>
      <c r="U466" s="444">
        <f>Import!N1164</f>
        <v>0</v>
      </c>
      <c r="V466" s="11"/>
      <c r="W466" s="306"/>
      <c r="X466" s="306"/>
      <c r="Y466" s="306"/>
      <c r="Z466" s="970">
        <f>IF(F466=AF$7,1,0)</f>
        <v>0</v>
      </c>
      <c r="AA466" s="970">
        <f>Z466*D466</f>
        <v>0</v>
      </c>
      <c r="AB466" s="978">
        <f>IF($Z466=0,0,IF(AF466+AH466+AJ466&gt;0,$AA466,0))</f>
        <v>0</v>
      </c>
      <c r="AC466" s="980">
        <f>IF($Z466=0,0,IF(AND(AB466=0,G467&gt;0),$AA466,0))</f>
        <v>0</v>
      </c>
      <c r="AD466" s="969">
        <f>AA466-AB466-AC466</f>
        <v>0</v>
      </c>
      <c r="AE466" s="204">
        <f t="shared" si="265"/>
        <v>0</v>
      </c>
      <c r="AF466" s="204">
        <f t="shared" si="265"/>
        <v>0</v>
      </c>
      <c r="AG466" s="204">
        <f t="shared" si="265"/>
        <v>0</v>
      </c>
      <c r="AH466" s="204">
        <f t="shared" si="265"/>
        <v>0</v>
      </c>
      <c r="AI466" s="922">
        <f t="shared" si="265"/>
        <v>0</v>
      </c>
      <c r="AJ466" s="205">
        <f t="shared" si="265"/>
        <v>0</v>
      </c>
      <c r="AK466" s="973">
        <f>IF($Z466=1,0,IF(AND($Z466=0,AF466&gt;0),1,IF(AND($Z466=0,AH466&gt;0),1,IF(AND($Z466=0,AJ466&gt;0),1,0))))</f>
        <v>0</v>
      </c>
      <c r="AL466" s="973">
        <f t="shared" si="270"/>
        <v>0</v>
      </c>
      <c r="AM466" s="978">
        <f>IF($Z466=0,0,IF(AQ466+AS466+AU466&gt;0,$AA466,0))</f>
        <v>0</v>
      </c>
      <c r="AN466" s="980">
        <f>IF($Z466=0,0,IF(AND(AM466=0,I467&gt;0),$AA466,0))</f>
        <v>0</v>
      </c>
      <c r="AO466" s="969">
        <f>$AA466-AM466-AN466</f>
        <v>0</v>
      </c>
      <c r="AP466" s="204">
        <f t="shared" si="266"/>
        <v>0</v>
      </c>
      <c r="AQ466" s="204">
        <f t="shared" si="266"/>
        <v>0</v>
      </c>
      <c r="AR466" s="204">
        <f t="shared" si="266"/>
        <v>0</v>
      </c>
      <c r="AS466" s="204">
        <f t="shared" si="266"/>
        <v>0</v>
      </c>
      <c r="AT466" s="204">
        <f t="shared" si="266"/>
        <v>0</v>
      </c>
      <c r="AU466" s="205">
        <f t="shared" si="266"/>
        <v>0</v>
      </c>
      <c r="AV466" s="973">
        <f>IF($Z466=1,0,IF(AND($Z466=0,AQ466&gt;0),1,IF(AND($Z466=0,AS466&gt;0),1,IF(AND($Z466=0,AU466&gt;0),1,0))))</f>
        <v>0</v>
      </c>
      <c r="AW466" s="973">
        <f t="shared" si="271"/>
        <v>0</v>
      </c>
      <c r="AX466" s="978">
        <f>IF($Z466=0,0,IF(BB466+BD466+BF466&gt;0,$AA466,0))</f>
        <v>0</v>
      </c>
      <c r="AY466" s="980">
        <f>IF($Z466=0,0,IF(AND(AX466=0,K467&gt;0),$AA466,0))</f>
        <v>0</v>
      </c>
      <c r="AZ466" s="969">
        <f>$AA466-AX466-AY466</f>
        <v>0</v>
      </c>
      <c r="BA466" s="204">
        <f t="shared" si="267"/>
        <v>0</v>
      </c>
      <c r="BB466" s="204">
        <f t="shared" si="267"/>
        <v>0</v>
      </c>
      <c r="BC466" s="204">
        <f t="shared" si="267"/>
        <v>0</v>
      </c>
      <c r="BD466" s="204">
        <f t="shared" si="267"/>
        <v>0</v>
      </c>
      <c r="BE466" s="204">
        <f t="shared" si="267"/>
        <v>0</v>
      </c>
      <c r="BF466" s="205">
        <f t="shared" si="267"/>
        <v>0</v>
      </c>
      <c r="BG466" s="973">
        <f>IF($Z466=1,0,IF(AND($Z466=0,BB466&gt;0),1,IF(AND($Z466=0,BD466&gt;0),1,IF(AND($Z466=0,BF466&gt;0),1,0))))</f>
        <v>0</v>
      </c>
      <c r="BH466" s="973">
        <f t="shared" si="272"/>
        <v>0</v>
      </c>
      <c r="BI466" s="978">
        <f>IF($Z466=0,0,IF(BM466+BO466+BQ466&gt;0,$AA466,0))</f>
        <v>0</v>
      </c>
      <c r="BJ466" s="980">
        <f>IF($Z466=0,0,IF(AND(BI466=0,M467&gt;0),$AA466,0))</f>
        <v>0</v>
      </c>
      <c r="BK466" s="969">
        <f>$AA466-BI466-BJ466</f>
        <v>0</v>
      </c>
      <c r="BL466" s="204">
        <f t="shared" si="268"/>
        <v>0</v>
      </c>
      <c r="BM466" s="204">
        <f t="shared" si="268"/>
        <v>0</v>
      </c>
      <c r="BN466" s="204">
        <f t="shared" si="268"/>
        <v>0</v>
      </c>
      <c r="BO466" s="204">
        <f t="shared" si="268"/>
        <v>0</v>
      </c>
      <c r="BP466" s="204">
        <f t="shared" si="268"/>
        <v>0</v>
      </c>
      <c r="BQ466" s="205">
        <f t="shared" si="268"/>
        <v>0</v>
      </c>
      <c r="BR466" s="973">
        <f>IF($Z466=1,0,IF(AND($Z466=0,BM466&gt;0),1,IF(AND($Z466=0,BO466&gt;0),1,IF(AND($Z466=0,BQ466&gt;0),1,0))))</f>
        <v>0</v>
      </c>
      <c r="BS466" s="973">
        <f t="shared" si="273"/>
        <v>0</v>
      </c>
      <c r="BT466" s="978">
        <f>IF($Z466=0,0,IF(BX466+BZ466+CB466&gt;0,$AA466,0))</f>
        <v>0</v>
      </c>
      <c r="BU466" s="980">
        <f>IF($Z466=0,0,IF(AND(BT466=0,O467&gt;0),$AA466,0))</f>
        <v>0</v>
      </c>
      <c r="BV466" s="969">
        <f>$AA466-BT466-BU466</f>
        <v>0</v>
      </c>
      <c r="BW466" s="204">
        <f t="shared" si="269"/>
        <v>0</v>
      </c>
      <c r="BX466" s="204">
        <f t="shared" si="269"/>
        <v>0</v>
      </c>
      <c r="BY466" s="204">
        <f t="shared" si="269"/>
        <v>0</v>
      </c>
      <c r="BZ466" s="204">
        <f t="shared" si="269"/>
        <v>0</v>
      </c>
      <c r="CA466" s="204">
        <f t="shared" si="269"/>
        <v>0</v>
      </c>
      <c r="CB466" s="205">
        <f t="shared" si="269"/>
        <v>0</v>
      </c>
      <c r="CC466" s="973">
        <f>IF($Z466=1,0,IF(AND($Z466=0,BX466&gt;0),1,IF(AND($Z466=0,BZ466&gt;0),1,IF(AND($Z466=0,CB466&gt;0),1,0))))</f>
        <v>0</v>
      </c>
      <c r="CD466" s="973">
        <f t="shared" si="274"/>
        <v>0</v>
      </c>
      <c r="CE466" s="11"/>
      <c r="CF466" s="11"/>
      <c r="CG466" s="11"/>
      <c r="CH466" s="11"/>
      <c r="CI466" s="11"/>
      <c r="CJ466" s="11"/>
      <c r="CK466" s="11"/>
      <c r="CL466" s="11"/>
      <c r="CM466" s="11"/>
    </row>
    <row r="467" spans="1:91" ht="14.25" customHeight="1">
      <c r="A467" s="950" t="str">
        <f>A466</f>
        <v/>
      </c>
      <c r="B467" s="57"/>
      <c r="C467" s="2051"/>
      <c r="D467" s="2053"/>
      <c r="E467" s="2051"/>
      <c r="F467" s="2772"/>
      <c r="G467" s="1121">
        <f>Import!Q1164</f>
        <v>0</v>
      </c>
      <c r="H467" s="2774"/>
      <c r="I467" s="450"/>
      <c r="J467" s="2775"/>
      <c r="K467" s="450"/>
      <c r="L467" s="2775"/>
      <c r="M467" s="450"/>
      <c r="N467" s="2775"/>
      <c r="O467" s="450"/>
      <c r="P467" s="2775"/>
      <c r="Q467" s="11"/>
      <c r="R467" s="11"/>
      <c r="S467" s="397"/>
      <c r="T467" s="419"/>
      <c r="U467" s="444">
        <f>Import!N1165</f>
        <v>0</v>
      </c>
      <c r="V467" s="11"/>
      <c r="W467" s="306"/>
      <c r="X467" s="306"/>
      <c r="Y467" s="306"/>
      <c r="Z467" s="11"/>
      <c r="AE467" s="204"/>
      <c r="AF467" s="204"/>
      <c r="AG467" s="204"/>
      <c r="AH467" s="204"/>
      <c r="AI467" s="922"/>
      <c r="AJ467" s="205"/>
      <c r="AK467" s="973"/>
      <c r="AL467" s="973">
        <f>AL466</f>
        <v>0</v>
      </c>
      <c r="AP467" s="204"/>
      <c r="AQ467" s="204"/>
      <c r="AR467" s="204"/>
      <c r="AS467" s="204"/>
      <c r="AT467" s="204"/>
      <c r="AU467" s="205"/>
      <c r="AV467" s="973"/>
      <c r="AW467" s="973">
        <f>AW466</f>
        <v>0</v>
      </c>
      <c r="BA467" s="204"/>
      <c r="BB467" s="204"/>
      <c r="BC467" s="204"/>
      <c r="BD467" s="204"/>
      <c r="BE467" s="204"/>
      <c r="BF467" s="205"/>
      <c r="BG467" s="973"/>
      <c r="BH467" s="973">
        <f>BH466</f>
        <v>0</v>
      </c>
      <c r="BL467" s="204"/>
      <c r="BM467" s="204"/>
      <c r="BN467" s="204"/>
      <c r="BO467" s="204"/>
      <c r="BP467" s="204"/>
      <c r="BQ467" s="205"/>
      <c r="BR467" s="973"/>
      <c r="BS467" s="973">
        <f>BS466</f>
        <v>0</v>
      </c>
      <c r="BW467" s="204"/>
      <c r="BX467" s="204"/>
      <c r="BY467" s="204"/>
      <c r="BZ467" s="204"/>
      <c r="CA467" s="204"/>
      <c r="CB467" s="205"/>
      <c r="CC467" s="973"/>
      <c r="CD467" s="973">
        <f>CD466</f>
        <v>0</v>
      </c>
      <c r="CE467" s="11"/>
      <c r="CF467" s="11"/>
      <c r="CG467" s="11"/>
      <c r="CH467" s="11"/>
      <c r="CI467" s="11"/>
      <c r="CJ467" s="11"/>
      <c r="CK467" s="11"/>
      <c r="CL467" s="11"/>
      <c r="CM467" s="11"/>
    </row>
    <row r="468" spans="1:91" ht="24.75" customHeight="1">
      <c r="A468" s="949" t="str">
        <f>IF(E468&gt;0,"Wypełnione","")</f>
        <v/>
      </c>
      <c r="B468" s="57"/>
      <c r="C468" s="2050">
        <f>'Og s3a'!C1177</f>
        <v>0</v>
      </c>
      <c r="D468" s="2052">
        <f>'Og s3a'!E1177</f>
        <v>0</v>
      </c>
      <c r="E468" s="2050">
        <f>'Og s3a'!F1177</f>
        <v>0</v>
      </c>
      <c r="F468" s="2771"/>
      <c r="G468" s="448">
        <f>T468</f>
        <v>0</v>
      </c>
      <c r="H468" s="2773">
        <f>U468</f>
        <v>0</v>
      </c>
      <c r="I468" s="451"/>
      <c r="J468" s="2775"/>
      <c r="K468" s="451"/>
      <c r="L468" s="2775"/>
      <c r="M468" s="451"/>
      <c r="N468" s="2775"/>
      <c r="O468" s="451"/>
      <c r="P468" s="2775"/>
      <c r="Q468" s="11"/>
      <c r="R468" s="11"/>
      <c r="S468" s="396">
        <f>'Og s3a'!G1177</f>
        <v>0</v>
      </c>
      <c r="T468" s="398">
        <f>'Og s3a'!D1177</f>
        <v>0</v>
      </c>
      <c r="U468" s="444">
        <f>Import!N1166</f>
        <v>0</v>
      </c>
      <c r="V468" s="11"/>
      <c r="W468" s="306"/>
      <c r="X468" s="306"/>
      <c r="Y468" s="306"/>
      <c r="Z468" s="970">
        <f>IF(F468=AF$7,1,0)</f>
        <v>0</v>
      </c>
      <c r="AA468" s="970">
        <f>Z468*D468</f>
        <v>0</v>
      </c>
      <c r="AB468" s="978">
        <f>IF($Z468=0,0,IF(AF468+AH468+AJ468&gt;0,$AA468,0))</f>
        <v>0</v>
      </c>
      <c r="AC468" s="980">
        <f>IF($Z468=0,0,IF(AND(AB468=0,G469&gt;0),$AA468,0))</f>
        <v>0</v>
      </c>
      <c r="AD468" s="969">
        <f>AA468-AB468-AC468</f>
        <v>0</v>
      </c>
      <c r="AE468" s="204">
        <f t="shared" si="265"/>
        <v>0</v>
      </c>
      <c r="AF468" s="204">
        <f t="shared" si="265"/>
        <v>0</v>
      </c>
      <c r="AG468" s="204">
        <f t="shared" si="265"/>
        <v>0</v>
      </c>
      <c r="AH468" s="204">
        <f t="shared" si="265"/>
        <v>0</v>
      </c>
      <c r="AI468" s="922">
        <f t="shared" si="265"/>
        <v>0</v>
      </c>
      <c r="AJ468" s="205">
        <f t="shared" si="265"/>
        <v>0</v>
      </c>
      <c r="AK468" s="973">
        <f>IF($Z468=1,0,IF(AND($Z468=0,AF468&gt;0),1,IF(AND($Z468=0,AH468&gt;0),1,IF(AND($Z468=0,AJ468&gt;0),1,0))))</f>
        <v>0</v>
      </c>
      <c r="AL468" s="973">
        <f t="shared" si="270"/>
        <v>0</v>
      </c>
      <c r="AM468" s="978">
        <f>IF($Z468=0,0,IF(AQ468+AS468+AU468&gt;0,$AA468,0))</f>
        <v>0</v>
      </c>
      <c r="AN468" s="980">
        <f>IF($Z468=0,0,IF(AND(AM468=0,I469&gt;0),$AA468,0))</f>
        <v>0</v>
      </c>
      <c r="AO468" s="969">
        <f>$AA468-AM468-AN468</f>
        <v>0</v>
      </c>
      <c r="AP468" s="204">
        <f t="shared" si="266"/>
        <v>0</v>
      </c>
      <c r="AQ468" s="204">
        <f t="shared" si="266"/>
        <v>0</v>
      </c>
      <c r="AR468" s="204">
        <f t="shared" si="266"/>
        <v>0</v>
      </c>
      <c r="AS468" s="204">
        <f t="shared" si="266"/>
        <v>0</v>
      </c>
      <c r="AT468" s="204">
        <f t="shared" si="266"/>
        <v>0</v>
      </c>
      <c r="AU468" s="205">
        <f t="shared" si="266"/>
        <v>0</v>
      </c>
      <c r="AV468" s="973">
        <f>IF($Z468=1,0,IF(AND($Z468=0,AQ468&gt;0),1,IF(AND($Z468=0,AS468&gt;0),1,IF(AND($Z468=0,AU468&gt;0),1,0))))</f>
        <v>0</v>
      </c>
      <c r="AW468" s="973">
        <f t="shared" si="271"/>
        <v>0</v>
      </c>
      <c r="AX468" s="978">
        <f>IF($Z468=0,0,IF(BB468+BD468+BF468&gt;0,$AA468,0))</f>
        <v>0</v>
      </c>
      <c r="AY468" s="980">
        <f>IF($Z468=0,0,IF(AND(AX468=0,K469&gt;0),$AA468,0))</f>
        <v>0</v>
      </c>
      <c r="AZ468" s="969">
        <f>$AA468-AX468-AY468</f>
        <v>0</v>
      </c>
      <c r="BA468" s="204">
        <f t="shared" si="267"/>
        <v>0</v>
      </c>
      <c r="BB468" s="204">
        <f t="shared" si="267"/>
        <v>0</v>
      </c>
      <c r="BC468" s="204">
        <f t="shared" si="267"/>
        <v>0</v>
      </c>
      <c r="BD468" s="204">
        <f t="shared" si="267"/>
        <v>0</v>
      </c>
      <c r="BE468" s="204">
        <f t="shared" si="267"/>
        <v>0</v>
      </c>
      <c r="BF468" s="205">
        <f t="shared" si="267"/>
        <v>0</v>
      </c>
      <c r="BG468" s="973">
        <f>IF($Z468=1,0,IF(AND($Z468=0,BB468&gt;0),1,IF(AND($Z468=0,BD468&gt;0),1,IF(AND($Z468=0,BF468&gt;0),1,0))))</f>
        <v>0</v>
      </c>
      <c r="BH468" s="973">
        <f t="shared" si="272"/>
        <v>0</v>
      </c>
      <c r="BI468" s="978">
        <f>IF($Z468=0,0,IF(BM468+BO468+BQ468&gt;0,$AA468,0))</f>
        <v>0</v>
      </c>
      <c r="BJ468" s="980">
        <f>IF($Z468=0,0,IF(AND(BI468=0,M469&gt;0),$AA468,0))</f>
        <v>0</v>
      </c>
      <c r="BK468" s="969">
        <f>$AA468-BI468-BJ468</f>
        <v>0</v>
      </c>
      <c r="BL468" s="204">
        <f t="shared" si="268"/>
        <v>0</v>
      </c>
      <c r="BM468" s="204">
        <f t="shared" si="268"/>
        <v>0</v>
      </c>
      <c r="BN468" s="204">
        <f t="shared" si="268"/>
        <v>0</v>
      </c>
      <c r="BO468" s="204">
        <f t="shared" si="268"/>
        <v>0</v>
      </c>
      <c r="BP468" s="204">
        <f t="shared" si="268"/>
        <v>0</v>
      </c>
      <c r="BQ468" s="205">
        <f t="shared" si="268"/>
        <v>0</v>
      </c>
      <c r="BR468" s="973">
        <f>IF($Z468=1,0,IF(AND($Z468=0,BM468&gt;0),1,IF(AND($Z468=0,BO468&gt;0),1,IF(AND($Z468=0,BQ468&gt;0),1,0))))</f>
        <v>0</v>
      </c>
      <c r="BS468" s="973">
        <f t="shared" si="273"/>
        <v>0</v>
      </c>
      <c r="BT468" s="978">
        <f>IF($Z468=0,0,IF(BX468+BZ468+CB468&gt;0,$AA468,0))</f>
        <v>0</v>
      </c>
      <c r="BU468" s="980">
        <f>IF($Z468=0,0,IF(AND(BT468=0,O469&gt;0),$AA468,0))</f>
        <v>0</v>
      </c>
      <c r="BV468" s="969">
        <f>$AA468-BT468-BU468</f>
        <v>0</v>
      </c>
      <c r="BW468" s="204">
        <f t="shared" si="269"/>
        <v>0</v>
      </c>
      <c r="BX468" s="204">
        <f t="shared" si="269"/>
        <v>0</v>
      </c>
      <c r="BY468" s="204">
        <f t="shared" si="269"/>
        <v>0</v>
      </c>
      <c r="BZ468" s="204">
        <f t="shared" si="269"/>
        <v>0</v>
      </c>
      <c r="CA468" s="204">
        <f t="shared" si="269"/>
        <v>0</v>
      </c>
      <c r="CB468" s="205">
        <f t="shared" si="269"/>
        <v>0</v>
      </c>
      <c r="CC468" s="973">
        <f>IF($Z468=1,0,IF(AND($Z468=0,BX468&gt;0),1,IF(AND($Z468=0,BZ468&gt;0),1,IF(AND($Z468=0,CB468&gt;0),1,0))))</f>
        <v>0</v>
      </c>
      <c r="CD468" s="973">
        <f t="shared" si="274"/>
        <v>0</v>
      </c>
      <c r="CE468" s="11"/>
      <c r="CF468" s="11"/>
      <c r="CG468" s="11"/>
      <c r="CH468" s="11"/>
      <c r="CI468" s="11"/>
      <c r="CJ468" s="11"/>
      <c r="CK468" s="11"/>
      <c r="CL468" s="11"/>
      <c r="CM468" s="11"/>
    </row>
    <row r="469" spans="1:91" ht="14.25" customHeight="1">
      <c r="A469" s="950" t="str">
        <f>A468</f>
        <v/>
      </c>
      <c r="B469" s="57"/>
      <c r="C469" s="2051"/>
      <c r="D469" s="2053"/>
      <c r="E469" s="2051"/>
      <c r="F469" s="2772"/>
      <c r="G469" s="1121">
        <f>Import!Q1166</f>
        <v>0</v>
      </c>
      <c r="H469" s="2774"/>
      <c r="I469" s="450"/>
      <c r="J469" s="2775"/>
      <c r="K469" s="450"/>
      <c r="L469" s="2775"/>
      <c r="M469" s="450"/>
      <c r="N469" s="2775"/>
      <c r="O469" s="450"/>
      <c r="P469" s="2775"/>
      <c r="Q469" s="11"/>
      <c r="R469" s="11"/>
      <c r="S469" s="397"/>
      <c r="T469" s="419"/>
      <c r="U469" s="444">
        <f>Import!N1167</f>
        <v>0</v>
      </c>
      <c r="V469" s="11"/>
      <c r="W469" s="306"/>
      <c r="X469" s="306"/>
      <c r="Y469" s="306"/>
      <c r="Z469" s="11"/>
      <c r="AE469" s="204"/>
      <c r="AF469" s="204"/>
      <c r="AG469" s="204"/>
      <c r="AH469" s="204"/>
      <c r="AI469" s="922"/>
      <c r="AJ469" s="205"/>
      <c r="AK469" s="973"/>
      <c r="AL469" s="973">
        <f>AL468</f>
        <v>0</v>
      </c>
      <c r="AP469" s="204"/>
      <c r="AQ469" s="204"/>
      <c r="AR469" s="204"/>
      <c r="AS469" s="204"/>
      <c r="AT469" s="204"/>
      <c r="AU469" s="205"/>
      <c r="AV469" s="973"/>
      <c r="AW469" s="973">
        <f>AW468</f>
        <v>0</v>
      </c>
      <c r="BA469" s="204"/>
      <c r="BB469" s="204"/>
      <c r="BC469" s="204"/>
      <c r="BD469" s="204"/>
      <c r="BE469" s="204"/>
      <c r="BF469" s="205"/>
      <c r="BG469" s="973"/>
      <c r="BH469" s="973">
        <f>BH468</f>
        <v>0</v>
      </c>
      <c r="BL469" s="204"/>
      <c r="BM469" s="204"/>
      <c r="BN469" s="204"/>
      <c r="BO469" s="204"/>
      <c r="BP469" s="204"/>
      <c r="BQ469" s="205"/>
      <c r="BR469" s="973"/>
      <c r="BS469" s="973">
        <f>BS468</f>
        <v>0</v>
      </c>
      <c r="BW469" s="204"/>
      <c r="BX469" s="204"/>
      <c r="BY469" s="204"/>
      <c r="BZ469" s="204"/>
      <c r="CA469" s="204"/>
      <c r="CB469" s="205"/>
      <c r="CC469" s="973"/>
      <c r="CD469" s="973">
        <f>CD468</f>
        <v>0</v>
      </c>
      <c r="CE469" s="11"/>
      <c r="CF469" s="11"/>
      <c r="CG469" s="11"/>
      <c r="CH469" s="11"/>
      <c r="CI469" s="11"/>
      <c r="CJ469" s="11"/>
      <c r="CK469" s="11"/>
      <c r="CL469" s="11"/>
      <c r="CM469" s="11"/>
    </row>
    <row r="470" spans="1:91" ht="24.75" customHeight="1">
      <c r="A470" s="949" t="str">
        <f>IF(E470&gt;0,"Wypełnione","")</f>
        <v/>
      </c>
      <c r="B470" s="57"/>
      <c r="C470" s="2050">
        <f>'Og s3a'!C1179</f>
        <v>0</v>
      </c>
      <c r="D470" s="2052">
        <f>'Og s3a'!E1179</f>
        <v>0</v>
      </c>
      <c r="E470" s="2050">
        <f>'Og s3a'!F1179</f>
        <v>0</v>
      </c>
      <c r="F470" s="2771"/>
      <c r="G470" s="448">
        <f>T470</f>
        <v>0</v>
      </c>
      <c r="H470" s="2773">
        <f>U470</f>
        <v>0</v>
      </c>
      <c r="I470" s="451"/>
      <c r="J470" s="2775"/>
      <c r="K470" s="451"/>
      <c r="L470" s="2775"/>
      <c r="M470" s="451"/>
      <c r="N470" s="2775"/>
      <c r="O470" s="451"/>
      <c r="P470" s="2775"/>
      <c r="Q470" s="11"/>
      <c r="R470" s="11"/>
      <c r="S470" s="396">
        <f>'Og s3a'!G1179</f>
        <v>0</v>
      </c>
      <c r="T470" s="398">
        <f>'Og s3a'!D1179</f>
        <v>0</v>
      </c>
      <c r="U470" s="444">
        <f>Import!N1168</f>
        <v>0</v>
      </c>
      <c r="V470" s="11"/>
      <c r="W470" s="306"/>
      <c r="X470" s="306"/>
      <c r="Y470" s="306"/>
      <c r="Z470" s="970">
        <f>IF(F470=AF$7,1,0)</f>
        <v>0</v>
      </c>
      <c r="AA470" s="970">
        <f>Z470*D470</f>
        <v>0</v>
      </c>
      <c r="AB470" s="978">
        <f>IF($Z470=0,0,IF(AF470+AH470+AJ470&gt;0,$AA470,0))</f>
        <v>0</v>
      </c>
      <c r="AC470" s="980">
        <f>IF($Z470=0,0,IF(AND(AB470=0,G471&gt;0),$AA470,0))</f>
        <v>0</v>
      </c>
      <c r="AD470" s="969">
        <f>AA470-AB470-AC470</f>
        <v>0</v>
      </c>
      <c r="AE470" s="204">
        <f t="shared" si="265"/>
        <v>0</v>
      </c>
      <c r="AF470" s="204">
        <f t="shared" si="265"/>
        <v>0</v>
      </c>
      <c r="AG470" s="204">
        <f t="shared" si="265"/>
        <v>0</v>
      </c>
      <c r="AH470" s="204">
        <f t="shared" si="265"/>
        <v>0</v>
      </c>
      <c r="AI470" s="922">
        <f t="shared" si="265"/>
        <v>0</v>
      </c>
      <c r="AJ470" s="205">
        <f t="shared" si="265"/>
        <v>0</v>
      </c>
      <c r="AK470" s="973">
        <f>IF($Z470=1,0,IF(AND($Z470=0,AF470&gt;0),1,IF(AND($Z470=0,AH470&gt;0),1,IF(AND($Z470=0,AJ470&gt;0),1,0))))</f>
        <v>0</v>
      </c>
      <c r="AL470" s="973">
        <f t="shared" si="270"/>
        <v>0</v>
      </c>
      <c r="AM470" s="978">
        <f>IF($Z470=0,0,IF(AQ470+AS470+AU470&gt;0,$AA470,0))</f>
        <v>0</v>
      </c>
      <c r="AN470" s="980">
        <f>IF($Z470=0,0,IF(AND(AM470=0,I471&gt;0),$AA470,0))</f>
        <v>0</v>
      </c>
      <c r="AO470" s="969">
        <f>$AA470-AM470-AN470</f>
        <v>0</v>
      </c>
      <c r="AP470" s="204">
        <f t="shared" si="266"/>
        <v>0</v>
      </c>
      <c r="AQ470" s="204">
        <f t="shared" si="266"/>
        <v>0</v>
      </c>
      <c r="AR470" s="204">
        <f t="shared" si="266"/>
        <v>0</v>
      </c>
      <c r="AS470" s="204">
        <f t="shared" si="266"/>
        <v>0</v>
      </c>
      <c r="AT470" s="204">
        <f t="shared" si="266"/>
        <v>0</v>
      </c>
      <c r="AU470" s="205">
        <f t="shared" si="266"/>
        <v>0</v>
      </c>
      <c r="AV470" s="973">
        <f>IF($Z470=1,0,IF(AND($Z470=0,AQ470&gt;0),1,IF(AND($Z470=0,AS470&gt;0),1,IF(AND($Z470=0,AU470&gt;0),1,0))))</f>
        <v>0</v>
      </c>
      <c r="AW470" s="973">
        <f t="shared" si="271"/>
        <v>0</v>
      </c>
      <c r="AX470" s="978">
        <f>IF($Z470=0,0,IF(BB470+BD470+BF470&gt;0,$AA470,0))</f>
        <v>0</v>
      </c>
      <c r="AY470" s="980">
        <f>IF($Z470=0,0,IF(AND(AX470=0,K471&gt;0),$AA470,0))</f>
        <v>0</v>
      </c>
      <c r="AZ470" s="969">
        <f>$AA470-AX470-AY470</f>
        <v>0</v>
      </c>
      <c r="BA470" s="204">
        <f t="shared" si="267"/>
        <v>0</v>
      </c>
      <c r="BB470" s="204">
        <f t="shared" si="267"/>
        <v>0</v>
      </c>
      <c r="BC470" s="204">
        <f t="shared" si="267"/>
        <v>0</v>
      </c>
      <c r="BD470" s="204">
        <f t="shared" si="267"/>
        <v>0</v>
      </c>
      <c r="BE470" s="204">
        <f t="shared" si="267"/>
        <v>0</v>
      </c>
      <c r="BF470" s="205">
        <f t="shared" si="267"/>
        <v>0</v>
      </c>
      <c r="BG470" s="973">
        <f>IF($Z470=1,0,IF(AND($Z470=0,BB470&gt;0),1,IF(AND($Z470=0,BD470&gt;0),1,IF(AND($Z470=0,BF470&gt;0),1,0))))</f>
        <v>0</v>
      </c>
      <c r="BH470" s="973">
        <f t="shared" si="272"/>
        <v>0</v>
      </c>
      <c r="BI470" s="978">
        <f>IF($Z470=0,0,IF(BM470+BO470+BQ470&gt;0,$AA470,0))</f>
        <v>0</v>
      </c>
      <c r="BJ470" s="980">
        <f>IF($Z470=0,0,IF(AND(BI470=0,M471&gt;0),$AA470,0))</f>
        <v>0</v>
      </c>
      <c r="BK470" s="969">
        <f>$AA470-BI470-BJ470</f>
        <v>0</v>
      </c>
      <c r="BL470" s="204">
        <f t="shared" si="268"/>
        <v>0</v>
      </c>
      <c r="BM470" s="204">
        <f t="shared" si="268"/>
        <v>0</v>
      </c>
      <c r="BN470" s="204">
        <f t="shared" si="268"/>
        <v>0</v>
      </c>
      <c r="BO470" s="204">
        <f t="shared" si="268"/>
        <v>0</v>
      </c>
      <c r="BP470" s="204">
        <f t="shared" si="268"/>
        <v>0</v>
      </c>
      <c r="BQ470" s="205">
        <f t="shared" si="268"/>
        <v>0</v>
      </c>
      <c r="BR470" s="973">
        <f>IF($Z470=1,0,IF(AND($Z470=0,BM470&gt;0),1,IF(AND($Z470=0,BO470&gt;0),1,IF(AND($Z470=0,BQ470&gt;0),1,0))))</f>
        <v>0</v>
      </c>
      <c r="BS470" s="973">
        <f t="shared" si="273"/>
        <v>0</v>
      </c>
      <c r="BT470" s="978">
        <f>IF($Z470=0,0,IF(BX470+BZ470+CB470&gt;0,$AA470,0))</f>
        <v>0</v>
      </c>
      <c r="BU470" s="980">
        <f>IF($Z470=0,0,IF(AND(BT470=0,O471&gt;0),$AA470,0))</f>
        <v>0</v>
      </c>
      <c r="BV470" s="969">
        <f>$AA470-BT470-BU470</f>
        <v>0</v>
      </c>
      <c r="BW470" s="204">
        <f t="shared" si="269"/>
        <v>0</v>
      </c>
      <c r="BX470" s="204">
        <f t="shared" si="269"/>
        <v>0</v>
      </c>
      <c r="BY470" s="204">
        <f t="shared" si="269"/>
        <v>0</v>
      </c>
      <c r="BZ470" s="204">
        <f t="shared" si="269"/>
        <v>0</v>
      </c>
      <c r="CA470" s="204">
        <f t="shared" si="269"/>
        <v>0</v>
      </c>
      <c r="CB470" s="205">
        <f t="shared" si="269"/>
        <v>0</v>
      </c>
      <c r="CC470" s="973">
        <f>IF($Z470=1,0,IF(AND($Z470=0,BX470&gt;0),1,IF(AND($Z470=0,BZ470&gt;0),1,IF(AND($Z470=0,CB470&gt;0),1,0))))</f>
        <v>0</v>
      </c>
      <c r="CD470" s="973">
        <f t="shared" si="274"/>
        <v>0</v>
      </c>
      <c r="CE470" s="11"/>
      <c r="CF470" s="11"/>
      <c r="CG470" s="11"/>
      <c r="CH470" s="11"/>
      <c r="CI470" s="11"/>
      <c r="CJ470" s="11"/>
      <c r="CK470" s="11"/>
      <c r="CL470" s="11"/>
      <c r="CM470" s="11"/>
    </row>
    <row r="471" spans="1:91" ht="14.25" customHeight="1">
      <c r="A471" s="950" t="str">
        <f>A470</f>
        <v/>
      </c>
      <c r="B471" s="57"/>
      <c r="C471" s="2051"/>
      <c r="D471" s="2053"/>
      <c r="E471" s="2051"/>
      <c r="F471" s="2772"/>
      <c r="G471" s="1121">
        <f>Import!Q1168</f>
        <v>0</v>
      </c>
      <c r="H471" s="2774"/>
      <c r="I471" s="450"/>
      <c r="J471" s="2775"/>
      <c r="K471" s="450"/>
      <c r="L471" s="2775"/>
      <c r="M471" s="450"/>
      <c r="N471" s="2775"/>
      <c r="O471" s="450"/>
      <c r="P471" s="2775"/>
      <c r="Q471" s="11"/>
      <c r="R471" s="11"/>
      <c r="S471" s="397"/>
      <c r="T471" s="419"/>
      <c r="U471" s="444">
        <f>Import!N1169</f>
        <v>0</v>
      </c>
      <c r="V471" s="11"/>
      <c r="W471" s="306"/>
      <c r="X471" s="306"/>
      <c r="Y471" s="306"/>
      <c r="Z471" s="11"/>
      <c r="AE471" s="204"/>
      <c r="AF471" s="204"/>
      <c r="AG471" s="204"/>
      <c r="AH471" s="204"/>
      <c r="AI471" s="922"/>
      <c r="AJ471" s="205"/>
      <c r="AK471" s="973"/>
      <c r="AL471" s="973">
        <f>AL470</f>
        <v>0</v>
      </c>
      <c r="AP471" s="204"/>
      <c r="AQ471" s="204"/>
      <c r="AR471" s="204"/>
      <c r="AS471" s="204"/>
      <c r="AT471" s="204"/>
      <c r="AU471" s="205"/>
      <c r="AV471" s="973"/>
      <c r="AW471" s="973">
        <f>AW470</f>
        <v>0</v>
      </c>
      <c r="BA471" s="204"/>
      <c r="BB471" s="204"/>
      <c r="BC471" s="204"/>
      <c r="BD471" s="204"/>
      <c r="BE471" s="204"/>
      <c r="BF471" s="205"/>
      <c r="BG471" s="973"/>
      <c r="BH471" s="973">
        <f>BH470</f>
        <v>0</v>
      </c>
      <c r="BL471" s="204"/>
      <c r="BM471" s="204"/>
      <c r="BN471" s="204"/>
      <c r="BO471" s="204"/>
      <c r="BP471" s="204"/>
      <c r="BQ471" s="205"/>
      <c r="BR471" s="973"/>
      <c r="BS471" s="973">
        <f>BS470</f>
        <v>0</v>
      </c>
      <c r="BW471" s="204"/>
      <c r="BX471" s="204"/>
      <c r="BY471" s="204"/>
      <c r="BZ471" s="204"/>
      <c r="CA471" s="204"/>
      <c r="CB471" s="205"/>
      <c r="CC471" s="973"/>
      <c r="CD471" s="973">
        <f>CD470</f>
        <v>0</v>
      </c>
      <c r="CE471" s="11"/>
      <c r="CF471" s="11"/>
      <c r="CG471" s="11"/>
      <c r="CH471" s="11"/>
      <c r="CI471" s="11"/>
      <c r="CJ471" s="11"/>
      <c r="CK471" s="11"/>
      <c r="CL471" s="11"/>
      <c r="CM471" s="11"/>
    </row>
    <row r="472" spans="1:91" ht="24.75" customHeight="1">
      <c r="A472" s="949" t="str">
        <f>IF(E472&gt;0,"Wypełnione","")</f>
        <v/>
      </c>
      <c r="B472" s="57"/>
      <c r="C472" s="2050">
        <f>'Og s3a'!C1181</f>
        <v>0</v>
      </c>
      <c r="D472" s="2052">
        <f>'Og s3a'!E1181</f>
        <v>0</v>
      </c>
      <c r="E472" s="2050">
        <f>'Og s3a'!F1181</f>
        <v>0</v>
      </c>
      <c r="F472" s="2771"/>
      <c r="G472" s="448">
        <f>T472</f>
        <v>0</v>
      </c>
      <c r="H472" s="2773">
        <f>U472</f>
        <v>0</v>
      </c>
      <c r="I472" s="451"/>
      <c r="J472" s="2775"/>
      <c r="K472" s="451"/>
      <c r="L472" s="2775"/>
      <c r="M472" s="451"/>
      <c r="N472" s="2775"/>
      <c r="O472" s="451"/>
      <c r="P472" s="2775"/>
      <c r="Q472" s="11"/>
      <c r="R472" s="11"/>
      <c r="S472" s="396">
        <f>'Og s3a'!G1181</f>
        <v>0</v>
      </c>
      <c r="T472" s="398">
        <f>'Og s3a'!D1181</f>
        <v>0</v>
      </c>
      <c r="U472" s="444">
        <f>Import!N1170</f>
        <v>0</v>
      </c>
      <c r="V472" s="11"/>
      <c r="W472" s="306"/>
      <c r="X472" s="306"/>
      <c r="Y472" s="306"/>
      <c r="Z472" s="970">
        <f>IF(F472=AF$7,1,0)</f>
        <v>0</v>
      </c>
      <c r="AA472" s="970">
        <f>Z472*D472</f>
        <v>0</v>
      </c>
      <c r="AB472" s="978">
        <f>IF($Z472=0,0,IF(AF472+AH472+AJ472&gt;0,$AA472,0))</f>
        <v>0</v>
      </c>
      <c r="AC472" s="980">
        <f>IF($Z472=0,0,IF(AND(AB472=0,G473&gt;0),$AA472,0))</f>
        <v>0</v>
      </c>
      <c r="AD472" s="969">
        <f>AA472-AB472-AC472</f>
        <v>0</v>
      </c>
      <c r="AE472" s="204">
        <f t="shared" si="265"/>
        <v>0</v>
      </c>
      <c r="AF472" s="204">
        <f t="shared" si="265"/>
        <v>0</v>
      </c>
      <c r="AG472" s="204">
        <f t="shared" si="265"/>
        <v>0</v>
      </c>
      <c r="AH472" s="204">
        <f t="shared" si="265"/>
        <v>0</v>
      </c>
      <c r="AI472" s="922">
        <f t="shared" si="265"/>
        <v>0</v>
      </c>
      <c r="AJ472" s="205">
        <f t="shared" si="265"/>
        <v>0</v>
      </c>
      <c r="AK472" s="973">
        <f>IF($Z472=1,0,IF(AND($Z472=0,AF472&gt;0),1,IF(AND($Z472=0,AH472&gt;0),1,IF(AND($Z472=0,AJ472&gt;0),1,0))))</f>
        <v>0</v>
      </c>
      <c r="AL472" s="973">
        <f t="shared" si="270"/>
        <v>0</v>
      </c>
      <c r="AM472" s="978">
        <f>IF($Z472=0,0,IF(AQ472+AS472+AU472&gt;0,$AA472,0))</f>
        <v>0</v>
      </c>
      <c r="AN472" s="980">
        <f>IF($Z472=0,0,IF(AND(AM472=0,I473&gt;0),$AA472,0))</f>
        <v>0</v>
      </c>
      <c r="AO472" s="969">
        <f>$AA472-AM472-AN472</f>
        <v>0</v>
      </c>
      <c r="AP472" s="204">
        <f t="shared" si="266"/>
        <v>0</v>
      </c>
      <c r="AQ472" s="204">
        <f t="shared" si="266"/>
        <v>0</v>
      </c>
      <c r="AR472" s="204">
        <f t="shared" si="266"/>
        <v>0</v>
      </c>
      <c r="AS472" s="204">
        <f t="shared" si="266"/>
        <v>0</v>
      </c>
      <c r="AT472" s="204">
        <f t="shared" si="266"/>
        <v>0</v>
      </c>
      <c r="AU472" s="205">
        <f t="shared" si="266"/>
        <v>0</v>
      </c>
      <c r="AV472" s="973">
        <f>IF($Z472=1,0,IF(AND($Z472=0,AQ472&gt;0),1,IF(AND($Z472=0,AS472&gt;0),1,IF(AND($Z472=0,AU472&gt;0),1,0))))</f>
        <v>0</v>
      </c>
      <c r="AW472" s="973">
        <f t="shared" si="271"/>
        <v>0</v>
      </c>
      <c r="AX472" s="978">
        <f>IF($Z472=0,0,IF(BB472+BD472+BF472&gt;0,$AA472,0))</f>
        <v>0</v>
      </c>
      <c r="AY472" s="980">
        <f>IF($Z472=0,0,IF(AND(AX472=0,K473&gt;0),$AA472,0))</f>
        <v>0</v>
      </c>
      <c r="AZ472" s="969">
        <f>$AA472-AX472-AY472</f>
        <v>0</v>
      </c>
      <c r="BA472" s="204">
        <f t="shared" si="267"/>
        <v>0</v>
      </c>
      <c r="BB472" s="204">
        <f t="shared" si="267"/>
        <v>0</v>
      </c>
      <c r="BC472" s="204">
        <f t="shared" si="267"/>
        <v>0</v>
      </c>
      <c r="BD472" s="204">
        <f t="shared" si="267"/>
        <v>0</v>
      </c>
      <c r="BE472" s="204">
        <f t="shared" si="267"/>
        <v>0</v>
      </c>
      <c r="BF472" s="205">
        <f t="shared" si="267"/>
        <v>0</v>
      </c>
      <c r="BG472" s="973">
        <f>IF($Z472=1,0,IF(AND($Z472=0,BB472&gt;0),1,IF(AND($Z472=0,BD472&gt;0),1,IF(AND($Z472=0,BF472&gt;0),1,0))))</f>
        <v>0</v>
      </c>
      <c r="BH472" s="973">
        <f t="shared" si="272"/>
        <v>0</v>
      </c>
      <c r="BI472" s="978">
        <f>IF($Z472=0,0,IF(BM472+BO472+BQ472&gt;0,$AA472,0))</f>
        <v>0</v>
      </c>
      <c r="BJ472" s="980">
        <f>IF($Z472=0,0,IF(AND(BI472=0,M473&gt;0),$AA472,0))</f>
        <v>0</v>
      </c>
      <c r="BK472" s="969">
        <f>$AA472-BI472-BJ472</f>
        <v>0</v>
      </c>
      <c r="BL472" s="204">
        <f t="shared" si="268"/>
        <v>0</v>
      </c>
      <c r="BM472" s="204">
        <f t="shared" si="268"/>
        <v>0</v>
      </c>
      <c r="BN472" s="204">
        <f t="shared" si="268"/>
        <v>0</v>
      </c>
      <c r="BO472" s="204">
        <f t="shared" si="268"/>
        <v>0</v>
      </c>
      <c r="BP472" s="204">
        <f t="shared" si="268"/>
        <v>0</v>
      </c>
      <c r="BQ472" s="205">
        <f t="shared" si="268"/>
        <v>0</v>
      </c>
      <c r="BR472" s="973">
        <f>IF($Z472=1,0,IF(AND($Z472=0,BM472&gt;0),1,IF(AND($Z472=0,BO472&gt;0),1,IF(AND($Z472=0,BQ472&gt;0),1,0))))</f>
        <v>0</v>
      </c>
      <c r="BS472" s="973">
        <f t="shared" si="273"/>
        <v>0</v>
      </c>
      <c r="BT472" s="978">
        <f>IF($Z472=0,0,IF(BX472+BZ472+CB472&gt;0,$AA472,0))</f>
        <v>0</v>
      </c>
      <c r="BU472" s="980">
        <f>IF($Z472=0,0,IF(AND(BT472=0,O473&gt;0),$AA472,0))</f>
        <v>0</v>
      </c>
      <c r="BV472" s="969">
        <f>$AA472-BT472-BU472</f>
        <v>0</v>
      </c>
      <c r="BW472" s="204">
        <f t="shared" si="269"/>
        <v>0</v>
      </c>
      <c r="BX472" s="204">
        <f t="shared" si="269"/>
        <v>0</v>
      </c>
      <c r="BY472" s="204">
        <f t="shared" si="269"/>
        <v>0</v>
      </c>
      <c r="BZ472" s="204">
        <f t="shared" si="269"/>
        <v>0</v>
      </c>
      <c r="CA472" s="204">
        <f t="shared" si="269"/>
        <v>0</v>
      </c>
      <c r="CB472" s="205">
        <f t="shared" si="269"/>
        <v>0</v>
      </c>
      <c r="CC472" s="973">
        <f>IF($Z472=1,0,IF(AND($Z472=0,BX472&gt;0),1,IF(AND($Z472=0,BZ472&gt;0),1,IF(AND($Z472=0,CB472&gt;0),1,0))))</f>
        <v>0</v>
      </c>
      <c r="CD472" s="973">
        <f t="shared" si="274"/>
        <v>0</v>
      </c>
      <c r="CE472" s="11"/>
      <c r="CF472" s="11"/>
      <c r="CG472" s="11"/>
      <c r="CH472" s="11"/>
      <c r="CI472" s="11"/>
      <c r="CJ472" s="11"/>
      <c r="CK472" s="11"/>
      <c r="CL472" s="11"/>
      <c r="CM472" s="11"/>
    </row>
    <row r="473" spans="1:91" ht="14.25" customHeight="1">
      <c r="A473" s="950" t="str">
        <f>A472</f>
        <v/>
      </c>
      <c r="B473" s="57"/>
      <c r="C473" s="2051"/>
      <c r="D473" s="2053"/>
      <c r="E473" s="2051"/>
      <c r="F473" s="2772"/>
      <c r="G473" s="1121">
        <f>Import!Q1170</f>
        <v>0</v>
      </c>
      <c r="H473" s="2774"/>
      <c r="I473" s="450"/>
      <c r="J473" s="2775"/>
      <c r="K473" s="450"/>
      <c r="L473" s="2775"/>
      <c r="M473" s="450"/>
      <c r="N473" s="2775"/>
      <c r="O473" s="450"/>
      <c r="P473" s="2775"/>
      <c r="Q473" s="11"/>
      <c r="R473" s="11"/>
      <c r="S473" s="397"/>
      <c r="T473" s="419"/>
      <c r="U473" s="444">
        <f>Import!N1171</f>
        <v>0</v>
      </c>
      <c r="V473" s="11"/>
      <c r="W473" s="306"/>
      <c r="X473" s="306"/>
      <c r="Y473" s="306"/>
      <c r="Z473" s="11"/>
      <c r="AE473" s="204"/>
      <c r="AF473" s="204"/>
      <c r="AG473" s="204"/>
      <c r="AH473" s="204"/>
      <c r="AI473" s="922"/>
      <c r="AJ473" s="205"/>
      <c r="AK473" s="973"/>
      <c r="AL473" s="973">
        <f>AL472</f>
        <v>0</v>
      </c>
      <c r="AP473" s="204"/>
      <c r="AQ473" s="204"/>
      <c r="AR473" s="204"/>
      <c r="AS473" s="204"/>
      <c r="AT473" s="204"/>
      <c r="AU473" s="205"/>
      <c r="AV473" s="973"/>
      <c r="AW473" s="973">
        <f>AW472</f>
        <v>0</v>
      </c>
      <c r="BA473" s="204"/>
      <c r="BB473" s="204"/>
      <c r="BC473" s="204"/>
      <c r="BD473" s="204"/>
      <c r="BE473" s="204"/>
      <c r="BF473" s="205"/>
      <c r="BG473" s="973"/>
      <c r="BH473" s="973">
        <f>BH472</f>
        <v>0</v>
      </c>
      <c r="BL473" s="204"/>
      <c r="BM473" s="204"/>
      <c r="BN473" s="204"/>
      <c r="BO473" s="204"/>
      <c r="BP473" s="204"/>
      <c r="BQ473" s="205"/>
      <c r="BR473" s="973"/>
      <c r="BS473" s="973">
        <f>BS472</f>
        <v>0</v>
      </c>
      <c r="BW473" s="204"/>
      <c r="BX473" s="204"/>
      <c r="BY473" s="204"/>
      <c r="BZ473" s="204"/>
      <c r="CA473" s="204"/>
      <c r="CB473" s="205"/>
      <c r="CC473" s="973"/>
      <c r="CD473" s="973">
        <f>CD472</f>
        <v>0</v>
      </c>
      <c r="CE473" s="11"/>
      <c r="CF473" s="11"/>
      <c r="CG473" s="11"/>
      <c r="CH473" s="11"/>
      <c r="CI473" s="11"/>
      <c r="CJ473" s="11"/>
      <c r="CK473" s="11"/>
      <c r="CL473" s="11"/>
      <c r="CM473" s="11"/>
    </row>
    <row r="474" spans="1:91" ht="24.75" customHeight="1">
      <c r="A474" s="949" t="str">
        <f>IF(E474&gt;0,"Wypełnione","")</f>
        <v/>
      </c>
      <c r="B474" s="57"/>
      <c r="C474" s="2050">
        <f>'Og s3a'!C1183</f>
        <v>0</v>
      </c>
      <c r="D474" s="2052">
        <f>'Og s3a'!E1183</f>
        <v>0</v>
      </c>
      <c r="E474" s="2050">
        <f>'Og s3a'!F1183</f>
        <v>0</v>
      </c>
      <c r="F474" s="2771"/>
      <c r="G474" s="448">
        <f>T474</f>
        <v>0</v>
      </c>
      <c r="H474" s="2773">
        <f>U474</f>
        <v>0</v>
      </c>
      <c r="I474" s="451"/>
      <c r="J474" s="2775"/>
      <c r="K474" s="451"/>
      <c r="L474" s="2775"/>
      <c r="M474" s="451"/>
      <c r="N474" s="2775"/>
      <c r="O474" s="451"/>
      <c r="P474" s="2775"/>
      <c r="Q474" s="11"/>
      <c r="R474" s="11"/>
      <c r="S474" s="396">
        <f>'Og s3a'!G1183</f>
        <v>0</v>
      </c>
      <c r="T474" s="398">
        <f>'Og s3a'!D1183</f>
        <v>0</v>
      </c>
      <c r="U474" s="444">
        <f>Import!N1172</f>
        <v>0</v>
      </c>
      <c r="V474" s="11"/>
      <c r="W474" s="306"/>
      <c r="X474" s="306"/>
      <c r="Y474" s="306"/>
      <c r="Z474" s="970">
        <f>IF(F474=AF$7,1,0)</f>
        <v>0</v>
      </c>
      <c r="AA474" s="970">
        <f>Z474*D474</f>
        <v>0</v>
      </c>
      <c r="AB474" s="978">
        <f>IF($Z474=0,0,IF(AF474+AH474+AJ474&gt;0,$AA474,0))</f>
        <v>0</v>
      </c>
      <c r="AC474" s="980">
        <f>IF($Z474=0,0,IF(AND(AB474=0,G475&gt;0),$AA474,0))</f>
        <v>0</v>
      </c>
      <c r="AD474" s="969">
        <f>AA474-AB474-AC474</f>
        <v>0</v>
      </c>
      <c r="AE474" s="204">
        <f t="shared" si="265"/>
        <v>0</v>
      </c>
      <c r="AF474" s="204">
        <f t="shared" si="265"/>
        <v>0</v>
      </c>
      <c r="AG474" s="204">
        <f t="shared" si="265"/>
        <v>0</v>
      </c>
      <c r="AH474" s="204">
        <f t="shared" si="265"/>
        <v>0</v>
      </c>
      <c r="AI474" s="922">
        <f t="shared" si="265"/>
        <v>0</v>
      </c>
      <c r="AJ474" s="205">
        <f t="shared" si="265"/>
        <v>0</v>
      </c>
      <c r="AK474" s="973">
        <f>IF($Z474=1,0,IF(AND($Z474=0,AF474&gt;0),1,IF(AND($Z474=0,AH474&gt;0),1,IF(AND($Z474=0,AJ474&gt;0),1,0))))</f>
        <v>0</v>
      </c>
      <c r="AL474" s="973">
        <f t="shared" si="270"/>
        <v>0</v>
      </c>
      <c r="AM474" s="978">
        <f>IF($Z474=0,0,IF(AQ474+AS474+AU474&gt;0,$AA474,0))</f>
        <v>0</v>
      </c>
      <c r="AN474" s="980">
        <f>IF($Z474=0,0,IF(AND(AM474=0,I475&gt;0),$AA474,0))</f>
        <v>0</v>
      </c>
      <c r="AO474" s="969">
        <f>$AA474-AM474-AN474</f>
        <v>0</v>
      </c>
      <c r="AP474" s="204">
        <f t="shared" si="266"/>
        <v>0</v>
      </c>
      <c r="AQ474" s="204">
        <f t="shared" si="266"/>
        <v>0</v>
      </c>
      <c r="AR474" s="204">
        <f t="shared" si="266"/>
        <v>0</v>
      </c>
      <c r="AS474" s="204">
        <f t="shared" si="266"/>
        <v>0</v>
      </c>
      <c r="AT474" s="204">
        <f t="shared" si="266"/>
        <v>0</v>
      </c>
      <c r="AU474" s="205">
        <f t="shared" si="266"/>
        <v>0</v>
      </c>
      <c r="AV474" s="973">
        <f>IF($Z474=1,0,IF(AND($Z474=0,AQ474&gt;0),1,IF(AND($Z474=0,AS474&gt;0),1,IF(AND($Z474=0,AU474&gt;0),1,0))))</f>
        <v>0</v>
      </c>
      <c r="AW474" s="973">
        <f t="shared" si="271"/>
        <v>0</v>
      </c>
      <c r="AX474" s="978">
        <f>IF($Z474=0,0,IF(BB474+BD474+BF474&gt;0,$AA474,0))</f>
        <v>0</v>
      </c>
      <c r="AY474" s="980">
        <f>IF($Z474=0,0,IF(AND(AX474=0,K475&gt;0),$AA474,0))</f>
        <v>0</v>
      </c>
      <c r="AZ474" s="969">
        <f>$AA474-AX474-AY474</f>
        <v>0</v>
      </c>
      <c r="BA474" s="204">
        <f t="shared" si="267"/>
        <v>0</v>
      </c>
      <c r="BB474" s="204">
        <f t="shared" si="267"/>
        <v>0</v>
      </c>
      <c r="BC474" s="204">
        <f t="shared" si="267"/>
        <v>0</v>
      </c>
      <c r="BD474" s="204">
        <f t="shared" si="267"/>
        <v>0</v>
      </c>
      <c r="BE474" s="204">
        <f t="shared" si="267"/>
        <v>0</v>
      </c>
      <c r="BF474" s="205">
        <f t="shared" si="267"/>
        <v>0</v>
      </c>
      <c r="BG474" s="973">
        <f>IF($Z474=1,0,IF(AND($Z474=0,BB474&gt;0),1,IF(AND($Z474=0,BD474&gt;0),1,IF(AND($Z474=0,BF474&gt;0),1,0))))</f>
        <v>0</v>
      </c>
      <c r="BH474" s="973">
        <f t="shared" si="272"/>
        <v>0</v>
      </c>
      <c r="BI474" s="978">
        <f>IF($Z474=0,0,IF(BM474+BO474+BQ474&gt;0,$AA474,0))</f>
        <v>0</v>
      </c>
      <c r="BJ474" s="980">
        <f>IF($Z474=0,0,IF(AND(BI474=0,M475&gt;0),$AA474,0))</f>
        <v>0</v>
      </c>
      <c r="BK474" s="969">
        <f>$AA474-BI474-BJ474</f>
        <v>0</v>
      </c>
      <c r="BL474" s="204">
        <f t="shared" si="268"/>
        <v>0</v>
      </c>
      <c r="BM474" s="204">
        <f t="shared" si="268"/>
        <v>0</v>
      </c>
      <c r="BN474" s="204">
        <f t="shared" si="268"/>
        <v>0</v>
      </c>
      <c r="BO474" s="204">
        <f t="shared" si="268"/>
        <v>0</v>
      </c>
      <c r="BP474" s="204">
        <f t="shared" si="268"/>
        <v>0</v>
      </c>
      <c r="BQ474" s="205">
        <f t="shared" si="268"/>
        <v>0</v>
      </c>
      <c r="BR474" s="973">
        <f>IF($Z474=1,0,IF(AND($Z474=0,BM474&gt;0),1,IF(AND($Z474=0,BO474&gt;0),1,IF(AND($Z474=0,BQ474&gt;0),1,0))))</f>
        <v>0</v>
      </c>
      <c r="BS474" s="973">
        <f t="shared" si="273"/>
        <v>0</v>
      </c>
      <c r="BT474" s="978">
        <f>IF($Z474=0,0,IF(BX474+BZ474+CB474&gt;0,$AA474,0))</f>
        <v>0</v>
      </c>
      <c r="BU474" s="980">
        <f>IF($Z474=0,0,IF(AND(BT474=0,O475&gt;0),$AA474,0))</f>
        <v>0</v>
      </c>
      <c r="BV474" s="969">
        <f>$AA474-BT474-BU474</f>
        <v>0</v>
      </c>
      <c r="BW474" s="204">
        <f t="shared" si="269"/>
        <v>0</v>
      </c>
      <c r="BX474" s="204">
        <f t="shared" si="269"/>
        <v>0</v>
      </c>
      <c r="BY474" s="204">
        <f t="shared" si="269"/>
        <v>0</v>
      </c>
      <c r="BZ474" s="204">
        <f t="shared" si="269"/>
        <v>0</v>
      </c>
      <c r="CA474" s="204">
        <f t="shared" si="269"/>
        <v>0</v>
      </c>
      <c r="CB474" s="205">
        <f t="shared" si="269"/>
        <v>0</v>
      </c>
      <c r="CC474" s="973">
        <f>IF($Z474=1,0,IF(AND($Z474=0,BX474&gt;0),1,IF(AND($Z474=0,BZ474&gt;0),1,IF(AND($Z474=0,CB474&gt;0),1,0))))</f>
        <v>0</v>
      </c>
      <c r="CD474" s="973">
        <f t="shared" si="274"/>
        <v>0</v>
      </c>
      <c r="CE474" s="11"/>
      <c r="CF474" s="11"/>
      <c r="CG474" s="11"/>
      <c r="CH474" s="11"/>
      <c r="CI474" s="11"/>
      <c r="CJ474" s="11"/>
      <c r="CK474" s="11"/>
      <c r="CL474" s="11"/>
      <c r="CM474" s="11"/>
    </row>
    <row r="475" spans="1:91" ht="14.25" customHeight="1">
      <c r="A475" s="950" t="str">
        <f>A474</f>
        <v/>
      </c>
      <c r="B475" s="57"/>
      <c r="C475" s="2051"/>
      <c r="D475" s="2053"/>
      <c r="E475" s="2051"/>
      <c r="F475" s="2772"/>
      <c r="G475" s="1121">
        <f>Import!Q1172</f>
        <v>0</v>
      </c>
      <c r="H475" s="2774"/>
      <c r="I475" s="450"/>
      <c r="J475" s="2775"/>
      <c r="K475" s="450"/>
      <c r="L475" s="2775"/>
      <c r="M475" s="450"/>
      <c r="N475" s="2775"/>
      <c r="O475" s="450"/>
      <c r="P475" s="2775"/>
      <c r="Q475" s="11"/>
      <c r="R475" s="11"/>
      <c r="S475" s="397"/>
      <c r="T475" s="419"/>
      <c r="U475" s="444">
        <f>Import!N1173</f>
        <v>0</v>
      </c>
      <c r="V475" s="11"/>
      <c r="W475" s="306"/>
      <c r="X475" s="306"/>
      <c r="Y475" s="306"/>
      <c r="Z475" s="11"/>
      <c r="AE475" s="204"/>
      <c r="AF475" s="204"/>
      <c r="AG475" s="204"/>
      <c r="AH475" s="204"/>
      <c r="AI475" s="922"/>
      <c r="AJ475" s="205"/>
      <c r="AK475" s="973"/>
      <c r="AL475" s="973">
        <f>AL474</f>
        <v>0</v>
      </c>
      <c r="AP475" s="204"/>
      <c r="AQ475" s="204"/>
      <c r="AR475" s="204"/>
      <c r="AS475" s="204"/>
      <c r="AT475" s="204"/>
      <c r="AU475" s="205"/>
      <c r="AV475" s="973"/>
      <c r="AW475" s="973">
        <f>AW474</f>
        <v>0</v>
      </c>
      <c r="BA475" s="204"/>
      <c r="BB475" s="204"/>
      <c r="BC475" s="204"/>
      <c r="BD475" s="204"/>
      <c r="BE475" s="204"/>
      <c r="BF475" s="205"/>
      <c r="BG475" s="973"/>
      <c r="BH475" s="973">
        <f>BH474</f>
        <v>0</v>
      </c>
      <c r="BL475" s="204"/>
      <c r="BM475" s="204"/>
      <c r="BN475" s="204"/>
      <c r="BO475" s="204"/>
      <c r="BP475" s="204"/>
      <c r="BQ475" s="205"/>
      <c r="BR475" s="973"/>
      <c r="BS475" s="973">
        <f>BS474</f>
        <v>0</v>
      </c>
      <c r="BW475" s="204"/>
      <c r="BX475" s="204"/>
      <c r="BY475" s="204"/>
      <c r="BZ475" s="204"/>
      <c r="CA475" s="204"/>
      <c r="CB475" s="205"/>
      <c r="CC475" s="973"/>
      <c r="CD475" s="973">
        <f>CD474</f>
        <v>0</v>
      </c>
      <c r="CE475" s="11"/>
      <c r="CF475" s="11"/>
      <c r="CG475" s="11"/>
      <c r="CH475" s="11"/>
      <c r="CI475" s="11"/>
      <c r="CJ475" s="11"/>
      <c r="CK475" s="11"/>
      <c r="CL475" s="11"/>
      <c r="CM475" s="11"/>
    </row>
    <row r="476" spans="1:91" ht="24.75" customHeight="1">
      <c r="A476" s="949" t="str">
        <f>IF(E476&gt;0,"Wypełnione","")</f>
        <v/>
      </c>
      <c r="B476" s="57"/>
      <c r="C476" s="2050">
        <f>'Og s3a'!C1185</f>
        <v>0</v>
      </c>
      <c r="D476" s="2052">
        <f>'Og s3a'!E1185</f>
        <v>0</v>
      </c>
      <c r="E476" s="2050">
        <f>'Og s3a'!F1185</f>
        <v>0</v>
      </c>
      <c r="F476" s="2771"/>
      <c r="G476" s="448">
        <f>T476</f>
        <v>0</v>
      </c>
      <c r="H476" s="2773">
        <f>U476</f>
        <v>0</v>
      </c>
      <c r="I476" s="451"/>
      <c r="J476" s="2775"/>
      <c r="K476" s="451"/>
      <c r="L476" s="2775"/>
      <c r="M476" s="451"/>
      <c r="N476" s="2775"/>
      <c r="O476" s="451"/>
      <c r="P476" s="2775"/>
      <c r="Q476" s="11"/>
      <c r="R476" s="11"/>
      <c r="S476" s="396">
        <f>'Og s3a'!G1185</f>
        <v>0</v>
      </c>
      <c r="T476" s="398">
        <f>'Og s3a'!D1185</f>
        <v>0</v>
      </c>
      <c r="U476" s="444">
        <f>Import!N1174</f>
        <v>0</v>
      </c>
      <c r="V476" s="11"/>
      <c r="W476" s="306"/>
      <c r="X476" s="306"/>
      <c r="Y476" s="306"/>
      <c r="Z476" s="970">
        <f>IF(F476=AF$7,1,0)</f>
        <v>0</v>
      </c>
      <c r="AA476" s="970">
        <f>Z476*D476</f>
        <v>0</v>
      </c>
      <c r="AB476" s="978">
        <f>IF($Z476=0,0,IF(AF476+AH476+AJ476&gt;0,$AA476,0))</f>
        <v>0</v>
      </c>
      <c r="AC476" s="980">
        <f>IF($Z476=0,0,IF(AND(AB476=0,G477&gt;0),$AA476,0))</f>
        <v>0</v>
      </c>
      <c r="AD476" s="969">
        <f>AA476-AB476-AC476</f>
        <v>0</v>
      </c>
      <c r="AE476" s="204">
        <f t="shared" si="265"/>
        <v>0</v>
      </c>
      <c r="AF476" s="204">
        <f t="shared" si="265"/>
        <v>0</v>
      </c>
      <c r="AG476" s="204">
        <f t="shared" si="265"/>
        <v>0</v>
      </c>
      <c r="AH476" s="204">
        <f t="shared" si="265"/>
        <v>0</v>
      </c>
      <c r="AI476" s="922">
        <f t="shared" si="265"/>
        <v>0</v>
      </c>
      <c r="AJ476" s="205">
        <f t="shared" si="265"/>
        <v>0</v>
      </c>
      <c r="AK476" s="973">
        <f>IF($Z476=1,0,IF(AND($Z476=0,AF476&gt;0),1,IF(AND($Z476=0,AH476&gt;0),1,IF(AND($Z476=0,AJ476&gt;0),1,0))))</f>
        <v>0</v>
      </c>
      <c r="AL476" s="973">
        <f t="shared" si="270"/>
        <v>0</v>
      </c>
      <c r="AM476" s="978">
        <f>IF($Z476=0,0,IF(AQ476+AS476+AU476&gt;0,$AA476,0))</f>
        <v>0</v>
      </c>
      <c r="AN476" s="980">
        <f>IF($Z476=0,0,IF(AND(AM476=0,I477&gt;0),$AA476,0))</f>
        <v>0</v>
      </c>
      <c r="AO476" s="969">
        <f>$AA476-AM476-AN476</f>
        <v>0</v>
      </c>
      <c r="AP476" s="204">
        <f t="shared" si="266"/>
        <v>0</v>
      </c>
      <c r="AQ476" s="204">
        <f t="shared" si="266"/>
        <v>0</v>
      </c>
      <c r="AR476" s="204">
        <f t="shared" si="266"/>
        <v>0</v>
      </c>
      <c r="AS476" s="204">
        <f t="shared" si="266"/>
        <v>0</v>
      </c>
      <c r="AT476" s="204">
        <f t="shared" si="266"/>
        <v>0</v>
      </c>
      <c r="AU476" s="205">
        <f t="shared" si="266"/>
        <v>0</v>
      </c>
      <c r="AV476" s="973">
        <f>IF($Z476=1,0,IF(AND($Z476=0,AQ476&gt;0),1,IF(AND($Z476=0,AS476&gt;0),1,IF(AND($Z476=0,AU476&gt;0),1,0))))</f>
        <v>0</v>
      </c>
      <c r="AW476" s="973">
        <f t="shared" si="271"/>
        <v>0</v>
      </c>
      <c r="AX476" s="978">
        <f>IF($Z476=0,0,IF(BB476+BD476+BF476&gt;0,$AA476,0))</f>
        <v>0</v>
      </c>
      <c r="AY476" s="980">
        <f>IF($Z476=0,0,IF(AND(AX476=0,K477&gt;0),$AA476,0))</f>
        <v>0</v>
      </c>
      <c r="AZ476" s="969">
        <f>$AA476-AX476-AY476</f>
        <v>0</v>
      </c>
      <c r="BA476" s="204">
        <f t="shared" si="267"/>
        <v>0</v>
      </c>
      <c r="BB476" s="204">
        <f t="shared" si="267"/>
        <v>0</v>
      </c>
      <c r="BC476" s="204">
        <f t="shared" si="267"/>
        <v>0</v>
      </c>
      <c r="BD476" s="204">
        <f t="shared" si="267"/>
        <v>0</v>
      </c>
      <c r="BE476" s="204">
        <f t="shared" si="267"/>
        <v>0</v>
      </c>
      <c r="BF476" s="205">
        <f t="shared" si="267"/>
        <v>0</v>
      </c>
      <c r="BG476" s="973">
        <f>IF($Z476=1,0,IF(AND($Z476=0,BB476&gt;0),1,IF(AND($Z476=0,BD476&gt;0),1,IF(AND($Z476=0,BF476&gt;0),1,0))))</f>
        <v>0</v>
      </c>
      <c r="BH476" s="973">
        <f t="shared" si="272"/>
        <v>0</v>
      </c>
      <c r="BI476" s="978">
        <f>IF($Z476=0,0,IF(BM476+BO476+BQ476&gt;0,$AA476,0))</f>
        <v>0</v>
      </c>
      <c r="BJ476" s="980">
        <f>IF($Z476=0,0,IF(AND(BI476=0,M477&gt;0),$AA476,0))</f>
        <v>0</v>
      </c>
      <c r="BK476" s="969">
        <f>$AA476-BI476-BJ476</f>
        <v>0</v>
      </c>
      <c r="BL476" s="204">
        <f t="shared" si="268"/>
        <v>0</v>
      </c>
      <c r="BM476" s="204">
        <f t="shared" si="268"/>
        <v>0</v>
      </c>
      <c r="BN476" s="204">
        <f t="shared" si="268"/>
        <v>0</v>
      </c>
      <c r="BO476" s="204">
        <f t="shared" si="268"/>
        <v>0</v>
      </c>
      <c r="BP476" s="204">
        <f t="shared" si="268"/>
        <v>0</v>
      </c>
      <c r="BQ476" s="205">
        <f t="shared" si="268"/>
        <v>0</v>
      </c>
      <c r="BR476" s="973">
        <f>IF($Z476=1,0,IF(AND($Z476=0,BM476&gt;0),1,IF(AND($Z476=0,BO476&gt;0),1,IF(AND($Z476=0,BQ476&gt;0),1,0))))</f>
        <v>0</v>
      </c>
      <c r="BS476" s="973">
        <f t="shared" si="273"/>
        <v>0</v>
      </c>
      <c r="BT476" s="978">
        <f>IF($Z476=0,0,IF(BX476+BZ476+CB476&gt;0,$AA476,0))</f>
        <v>0</v>
      </c>
      <c r="BU476" s="980">
        <f>IF($Z476=0,0,IF(AND(BT476=0,O477&gt;0),$AA476,0))</f>
        <v>0</v>
      </c>
      <c r="BV476" s="969">
        <f>$AA476-BT476-BU476</f>
        <v>0</v>
      </c>
      <c r="BW476" s="204">
        <f t="shared" si="269"/>
        <v>0</v>
      </c>
      <c r="BX476" s="204">
        <f t="shared" si="269"/>
        <v>0</v>
      </c>
      <c r="BY476" s="204">
        <f t="shared" si="269"/>
        <v>0</v>
      </c>
      <c r="BZ476" s="204">
        <f t="shared" si="269"/>
        <v>0</v>
      </c>
      <c r="CA476" s="204">
        <f t="shared" si="269"/>
        <v>0</v>
      </c>
      <c r="CB476" s="205">
        <f t="shared" si="269"/>
        <v>0</v>
      </c>
      <c r="CC476" s="973">
        <f>IF($Z476=1,0,IF(AND($Z476=0,BX476&gt;0),1,IF(AND($Z476=0,BZ476&gt;0),1,IF(AND($Z476=0,CB476&gt;0),1,0))))</f>
        <v>0</v>
      </c>
      <c r="CD476" s="973">
        <f t="shared" si="274"/>
        <v>0</v>
      </c>
      <c r="CE476" s="11"/>
      <c r="CF476" s="11"/>
      <c r="CG476" s="11"/>
      <c r="CH476" s="11"/>
      <c r="CI476" s="11"/>
      <c r="CJ476" s="11"/>
      <c r="CK476" s="11"/>
      <c r="CL476" s="11"/>
      <c r="CM476" s="11"/>
    </row>
    <row r="477" spans="1:91" ht="14.25" customHeight="1">
      <c r="A477" s="950" t="str">
        <f>A476</f>
        <v/>
      </c>
      <c r="B477" s="57"/>
      <c r="C477" s="2051"/>
      <c r="D477" s="2053"/>
      <c r="E477" s="2051"/>
      <c r="F477" s="2772"/>
      <c r="G477" s="1121">
        <f>Import!Q1174</f>
        <v>0</v>
      </c>
      <c r="H477" s="2774"/>
      <c r="I477" s="450"/>
      <c r="J477" s="2775"/>
      <c r="K477" s="450"/>
      <c r="L477" s="2775"/>
      <c r="M477" s="450"/>
      <c r="N477" s="2775"/>
      <c r="O477" s="450"/>
      <c r="P477" s="2775"/>
      <c r="Q477" s="11"/>
      <c r="R477" s="11"/>
      <c r="S477" s="397"/>
      <c r="T477" s="419"/>
      <c r="U477" s="444">
        <f>Import!N1175</f>
        <v>0</v>
      </c>
      <c r="V477" s="11"/>
      <c r="W477" s="306"/>
      <c r="X477" s="306"/>
      <c r="Y477" s="306"/>
      <c r="Z477" s="11"/>
      <c r="AE477" s="204"/>
      <c r="AF477" s="204"/>
      <c r="AG477" s="204"/>
      <c r="AH477" s="204"/>
      <c r="AI477" s="922"/>
      <c r="AJ477" s="205"/>
      <c r="AK477" s="973"/>
      <c r="AL477" s="973">
        <f>AL476</f>
        <v>0</v>
      </c>
      <c r="AP477" s="204"/>
      <c r="AQ477" s="204"/>
      <c r="AR477" s="204"/>
      <c r="AS477" s="204"/>
      <c r="AT477" s="204"/>
      <c r="AU477" s="205"/>
      <c r="AV477" s="973"/>
      <c r="AW477" s="973">
        <f>AW476</f>
        <v>0</v>
      </c>
      <c r="BA477" s="204"/>
      <c r="BB477" s="204"/>
      <c r="BC477" s="204"/>
      <c r="BD477" s="204"/>
      <c r="BE477" s="204"/>
      <c r="BF477" s="205"/>
      <c r="BG477" s="973"/>
      <c r="BH477" s="973">
        <f>BH476</f>
        <v>0</v>
      </c>
      <c r="BL477" s="204"/>
      <c r="BM477" s="204"/>
      <c r="BN477" s="204"/>
      <c r="BO477" s="204"/>
      <c r="BP477" s="204"/>
      <c r="BQ477" s="205"/>
      <c r="BR477" s="973"/>
      <c r="BS477" s="973">
        <f>BS476</f>
        <v>0</v>
      </c>
      <c r="BW477" s="204"/>
      <c r="BX477" s="204"/>
      <c r="BY477" s="204"/>
      <c r="BZ477" s="204"/>
      <c r="CA477" s="204"/>
      <c r="CB477" s="205"/>
      <c r="CC477" s="973"/>
      <c r="CD477" s="973">
        <f>CD476</f>
        <v>0</v>
      </c>
      <c r="CE477" s="11"/>
      <c r="CF477" s="11"/>
      <c r="CG477" s="11"/>
      <c r="CH477" s="11"/>
      <c r="CI477" s="11"/>
      <c r="CJ477" s="11"/>
      <c r="CK477" s="11"/>
      <c r="CL477" s="11"/>
      <c r="CM477" s="11"/>
    </row>
    <row r="478" spans="1:91" ht="24.75" customHeight="1">
      <c r="A478" s="949" t="str">
        <f>IF(E478&gt;0,"Wypełnione","")</f>
        <v/>
      </c>
      <c r="B478" s="57"/>
      <c r="C478" s="2050">
        <f>'Og s3a'!C1187</f>
        <v>0</v>
      </c>
      <c r="D478" s="2052">
        <f>'Og s3a'!E1187</f>
        <v>0</v>
      </c>
      <c r="E478" s="2050">
        <f>'Og s3a'!F1187</f>
        <v>0</v>
      </c>
      <c r="F478" s="2771"/>
      <c r="G478" s="448">
        <f>T478</f>
        <v>0</v>
      </c>
      <c r="H478" s="2773">
        <f>U478</f>
        <v>0</v>
      </c>
      <c r="I478" s="451"/>
      <c r="J478" s="2775"/>
      <c r="K478" s="451"/>
      <c r="L478" s="2775"/>
      <c r="M478" s="451"/>
      <c r="N478" s="2775"/>
      <c r="O478" s="451"/>
      <c r="P478" s="2775"/>
      <c r="Q478" s="11"/>
      <c r="R478" s="11"/>
      <c r="S478" s="396">
        <f>'Og s3a'!G1187</f>
        <v>0</v>
      </c>
      <c r="T478" s="398">
        <f>'Og s3a'!D1187</f>
        <v>0</v>
      </c>
      <c r="U478" s="444">
        <f>Import!N1176</f>
        <v>0</v>
      </c>
      <c r="V478" s="11"/>
      <c r="W478" s="306"/>
      <c r="X478" s="306"/>
      <c r="Y478" s="306"/>
      <c r="Z478" s="970">
        <f>IF(F478=AF$7,1,0)</f>
        <v>0</v>
      </c>
      <c r="AA478" s="970">
        <f>Z478*D478</f>
        <v>0</v>
      </c>
      <c r="AB478" s="978">
        <f>IF($Z478=0,0,IF(AF478+AH478+AJ478&gt;0,$AA478,0))</f>
        <v>0</v>
      </c>
      <c r="AC478" s="980">
        <f>IF($Z478=0,0,IF(AND(AB478=0,G479&gt;0),$AA478,0))</f>
        <v>0</v>
      </c>
      <c r="AD478" s="969">
        <f>AA478-AB478-AC478</f>
        <v>0</v>
      </c>
      <c r="AE478" s="204">
        <f t="shared" si="265"/>
        <v>0</v>
      </c>
      <c r="AF478" s="204">
        <f t="shared" si="265"/>
        <v>0</v>
      </c>
      <c r="AG478" s="204">
        <f t="shared" si="265"/>
        <v>0</v>
      </c>
      <c r="AH478" s="204">
        <f t="shared" si="265"/>
        <v>0</v>
      </c>
      <c r="AI478" s="922">
        <f t="shared" si="265"/>
        <v>0</v>
      </c>
      <c r="AJ478" s="205">
        <f t="shared" si="265"/>
        <v>0</v>
      </c>
      <c r="AK478" s="973">
        <f>IF($Z478=1,0,IF(AND($Z478=0,AF478&gt;0),1,IF(AND($Z478=0,AH478&gt;0),1,IF(AND($Z478=0,AJ478&gt;0),1,0))))</f>
        <v>0</v>
      </c>
      <c r="AL478" s="973">
        <f t="shared" si="270"/>
        <v>0</v>
      </c>
      <c r="AM478" s="978">
        <f>IF($Z478=0,0,IF(AQ478+AS478+AU478&gt;0,$AA478,0))</f>
        <v>0</v>
      </c>
      <c r="AN478" s="980">
        <f>IF($Z478=0,0,IF(AND(AM478=0,I479&gt;0),$AA478,0))</f>
        <v>0</v>
      </c>
      <c r="AO478" s="969">
        <f>$AA478-AM478-AN478</f>
        <v>0</v>
      </c>
      <c r="AP478" s="204">
        <f t="shared" si="266"/>
        <v>0</v>
      </c>
      <c r="AQ478" s="204">
        <f t="shared" si="266"/>
        <v>0</v>
      </c>
      <c r="AR478" s="204">
        <f t="shared" si="266"/>
        <v>0</v>
      </c>
      <c r="AS478" s="204">
        <f t="shared" si="266"/>
        <v>0</v>
      </c>
      <c r="AT478" s="204">
        <f t="shared" si="266"/>
        <v>0</v>
      </c>
      <c r="AU478" s="205">
        <f t="shared" si="266"/>
        <v>0</v>
      </c>
      <c r="AV478" s="973">
        <f>IF($Z478=1,0,IF(AND($Z478=0,AQ478&gt;0),1,IF(AND($Z478=0,AS478&gt;0),1,IF(AND($Z478=0,AU478&gt;0),1,0))))</f>
        <v>0</v>
      </c>
      <c r="AW478" s="973">
        <f t="shared" si="271"/>
        <v>0</v>
      </c>
      <c r="AX478" s="978">
        <f>IF($Z478=0,0,IF(BB478+BD478+BF478&gt;0,$AA478,0))</f>
        <v>0</v>
      </c>
      <c r="AY478" s="980">
        <f>IF($Z478=0,0,IF(AND(AX478=0,K479&gt;0),$AA478,0))</f>
        <v>0</v>
      </c>
      <c r="AZ478" s="969">
        <f>$AA478-AX478-AY478</f>
        <v>0</v>
      </c>
      <c r="BA478" s="204">
        <f t="shared" si="267"/>
        <v>0</v>
      </c>
      <c r="BB478" s="204">
        <f t="shared" si="267"/>
        <v>0</v>
      </c>
      <c r="BC478" s="204">
        <f t="shared" si="267"/>
        <v>0</v>
      </c>
      <c r="BD478" s="204">
        <f t="shared" si="267"/>
        <v>0</v>
      </c>
      <c r="BE478" s="204">
        <f t="shared" si="267"/>
        <v>0</v>
      </c>
      <c r="BF478" s="205">
        <f t="shared" si="267"/>
        <v>0</v>
      </c>
      <c r="BG478" s="973">
        <f>IF($Z478=1,0,IF(AND($Z478=0,BB478&gt;0),1,IF(AND($Z478=0,BD478&gt;0),1,IF(AND($Z478=0,BF478&gt;0),1,0))))</f>
        <v>0</v>
      </c>
      <c r="BH478" s="973">
        <f t="shared" si="272"/>
        <v>0</v>
      </c>
      <c r="BI478" s="978">
        <f>IF($Z478=0,0,IF(BM478+BO478+BQ478&gt;0,$AA478,0))</f>
        <v>0</v>
      </c>
      <c r="BJ478" s="980">
        <f>IF($Z478=0,0,IF(AND(BI478=0,M479&gt;0),$AA478,0))</f>
        <v>0</v>
      </c>
      <c r="BK478" s="969">
        <f>$AA478-BI478-BJ478</f>
        <v>0</v>
      </c>
      <c r="BL478" s="204">
        <f t="shared" si="268"/>
        <v>0</v>
      </c>
      <c r="BM478" s="204">
        <f t="shared" si="268"/>
        <v>0</v>
      </c>
      <c r="BN478" s="204">
        <f t="shared" si="268"/>
        <v>0</v>
      </c>
      <c r="BO478" s="204">
        <f t="shared" si="268"/>
        <v>0</v>
      </c>
      <c r="BP478" s="204">
        <f t="shared" si="268"/>
        <v>0</v>
      </c>
      <c r="BQ478" s="205">
        <f t="shared" si="268"/>
        <v>0</v>
      </c>
      <c r="BR478" s="973">
        <f>IF($Z478=1,0,IF(AND($Z478=0,BM478&gt;0),1,IF(AND($Z478=0,BO478&gt;0),1,IF(AND($Z478=0,BQ478&gt;0),1,0))))</f>
        <v>0</v>
      </c>
      <c r="BS478" s="973">
        <f t="shared" si="273"/>
        <v>0</v>
      </c>
      <c r="BT478" s="978">
        <f>IF($Z478=0,0,IF(BX478+BZ478+CB478&gt;0,$AA478,0))</f>
        <v>0</v>
      </c>
      <c r="BU478" s="980">
        <f>IF($Z478=0,0,IF(AND(BT478=0,O479&gt;0),$AA478,0))</f>
        <v>0</v>
      </c>
      <c r="BV478" s="969">
        <f>$AA478-BT478-BU478</f>
        <v>0</v>
      </c>
      <c r="BW478" s="204">
        <f t="shared" si="269"/>
        <v>0</v>
      </c>
      <c r="BX478" s="204">
        <f t="shared" si="269"/>
        <v>0</v>
      </c>
      <c r="BY478" s="204">
        <f t="shared" si="269"/>
        <v>0</v>
      </c>
      <c r="BZ478" s="204">
        <f t="shared" si="269"/>
        <v>0</v>
      </c>
      <c r="CA478" s="204">
        <f t="shared" si="269"/>
        <v>0</v>
      </c>
      <c r="CB478" s="205">
        <f t="shared" si="269"/>
        <v>0</v>
      </c>
      <c r="CC478" s="973">
        <f>IF($Z478=1,0,IF(AND($Z478=0,BX478&gt;0),1,IF(AND($Z478=0,BZ478&gt;0),1,IF(AND($Z478=0,CB478&gt;0),1,0))))</f>
        <v>0</v>
      </c>
      <c r="CD478" s="973">
        <f t="shared" si="274"/>
        <v>0</v>
      </c>
      <c r="CE478" s="11"/>
      <c r="CF478" s="11"/>
      <c r="CG478" s="11"/>
      <c r="CH478" s="11"/>
      <c r="CI478" s="11"/>
      <c r="CJ478" s="11"/>
      <c r="CK478" s="11"/>
      <c r="CL478" s="11"/>
      <c r="CM478" s="11"/>
    </row>
    <row r="479" spans="1:91" ht="14.25" customHeight="1">
      <c r="A479" s="950" t="str">
        <f>A478</f>
        <v/>
      </c>
      <c r="B479" s="57"/>
      <c r="C479" s="2051"/>
      <c r="D479" s="2053"/>
      <c r="E479" s="2051"/>
      <c r="F479" s="2772"/>
      <c r="G479" s="1121">
        <f>Import!Q1176</f>
        <v>0</v>
      </c>
      <c r="H479" s="2774"/>
      <c r="I479" s="450"/>
      <c r="J479" s="2775"/>
      <c r="K479" s="450"/>
      <c r="L479" s="2775"/>
      <c r="M479" s="450"/>
      <c r="N479" s="2775"/>
      <c r="O479" s="450"/>
      <c r="P479" s="2775"/>
      <c r="Q479" s="11"/>
      <c r="R479" s="11"/>
      <c r="S479" s="397"/>
      <c r="T479" s="419"/>
      <c r="U479" s="444">
        <f>Import!N1177</f>
        <v>0</v>
      </c>
      <c r="V479" s="11"/>
      <c r="W479" s="306"/>
      <c r="X479" s="306"/>
      <c r="Y479" s="306"/>
      <c r="Z479" s="11"/>
      <c r="AE479" s="204"/>
      <c r="AF479" s="204"/>
      <c r="AG479" s="204"/>
      <c r="AH479" s="204"/>
      <c r="AI479" s="922"/>
      <c r="AJ479" s="205"/>
      <c r="AK479" s="973"/>
      <c r="AL479" s="973">
        <f>AL478</f>
        <v>0</v>
      </c>
      <c r="AP479" s="204"/>
      <c r="AQ479" s="204"/>
      <c r="AR479" s="204"/>
      <c r="AS479" s="204"/>
      <c r="AT479" s="204"/>
      <c r="AU479" s="205"/>
      <c r="AV479" s="973"/>
      <c r="AW479" s="973">
        <f>AW478</f>
        <v>0</v>
      </c>
      <c r="BA479" s="204"/>
      <c r="BB479" s="204"/>
      <c r="BC479" s="204"/>
      <c r="BD479" s="204"/>
      <c r="BE479" s="204"/>
      <c r="BF479" s="205"/>
      <c r="BG479" s="973"/>
      <c r="BH479" s="973">
        <f>BH478</f>
        <v>0</v>
      </c>
      <c r="BL479" s="204"/>
      <c r="BM479" s="204"/>
      <c r="BN479" s="204"/>
      <c r="BO479" s="204"/>
      <c r="BP479" s="204"/>
      <c r="BQ479" s="205"/>
      <c r="BR479" s="973"/>
      <c r="BS479" s="973">
        <f>BS478</f>
        <v>0</v>
      </c>
      <c r="BW479" s="204"/>
      <c r="BX479" s="204"/>
      <c r="BY479" s="204"/>
      <c r="BZ479" s="204"/>
      <c r="CA479" s="204"/>
      <c r="CB479" s="205"/>
      <c r="CC479" s="973"/>
      <c r="CD479" s="973">
        <f>CD478</f>
        <v>0</v>
      </c>
      <c r="CE479" s="11"/>
      <c r="CF479" s="11"/>
      <c r="CG479" s="11"/>
      <c r="CH479" s="11"/>
      <c r="CI479" s="11"/>
      <c r="CJ479" s="11"/>
      <c r="CK479" s="11"/>
      <c r="CL479" s="11"/>
      <c r="CM479" s="11"/>
    </row>
    <row r="480" spans="1:91" ht="24.75" customHeight="1">
      <c r="A480" s="949" t="str">
        <f>IF(E480&gt;0,"Wypełnione","")</f>
        <v/>
      </c>
      <c r="B480" s="57"/>
      <c r="C480" s="2050">
        <f>'Og s3a'!C1189</f>
        <v>0</v>
      </c>
      <c r="D480" s="2052">
        <f>'Og s3a'!E1189</f>
        <v>0</v>
      </c>
      <c r="E480" s="2050">
        <f>'Og s3a'!F1189</f>
        <v>0</v>
      </c>
      <c r="F480" s="2771"/>
      <c r="G480" s="448">
        <f>T480</f>
        <v>0</v>
      </c>
      <c r="H480" s="2773">
        <f>U480</f>
        <v>0</v>
      </c>
      <c r="I480" s="451"/>
      <c r="J480" s="2775"/>
      <c r="K480" s="451"/>
      <c r="L480" s="2775"/>
      <c r="M480" s="451"/>
      <c r="N480" s="2775"/>
      <c r="O480" s="451"/>
      <c r="P480" s="2775"/>
      <c r="Q480" s="11"/>
      <c r="R480" s="11"/>
      <c r="S480" s="396">
        <f>'Og s3a'!G1189</f>
        <v>0</v>
      </c>
      <c r="T480" s="398">
        <f>'Og s3a'!D1189</f>
        <v>0</v>
      </c>
      <c r="U480" s="444">
        <f>Import!N1178</f>
        <v>0</v>
      </c>
      <c r="V480" s="11"/>
      <c r="W480" s="306"/>
      <c r="X480" s="306"/>
      <c r="Y480" s="306"/>
      <c r="Z480" s="970">
        <f>IF(F480=AF$7,1,0)</f>
        <v>0</v>
      </c>
      <c r="AA480" s="970">
        <f>Z480*D480</f>
        <v>0</v>
      </c>
      <c r="AB480" s="978">
        <f>IF($Z480=0,0,IF(AF480+AH480+AJ480&gt;0,$AA480,0))</f>
        <v>0</v>
      </c>
      <c r="AC480" s="980">
        <f>IF($Z480=0,0,IF(AND(AB480=0,G481&gt;0),$AA480,0))</f>
        <v>0</v>
      </c>
      <c r="AD480" s="969">
        <f>AA480-AB480-AC480</f>
        <v>0</v>
      </c>
      <c r="AE480" s="204">
        <f t="shared" si="265"/>
        <v>0</v>
      </c>
      <c r="AF480" s="204">
        <f t="shared" si="265"/>
        <v>0</v>
      </c>
      <c r="AG480" s="204">
        <f t="shared" si="265"/>
        <v>0</v>
      </c>
      <c r="AH480" s="204">
        <f t="shared" si="265"/>
        <v>0</v>
      </c>
      <c r="AI480" s="922">
        <f t="shared" si="265"/>
        <v>0</v>
      </c>
      <c r="AJ480" s="205">
        <f t="shared" si="265"/>
        <v>0</v>
      </c>
      <c r="AK480" s="973">
        <f>IF($Z480=1,0,IF(AND($Z480=0,AF480&gt;0),1,IF(AND($Z480=0,AH480&gt;0),1,IF(AND($Z480=0,AJ480&gt;0),1,0))))</f>
        <v>0</v>
      </c>
      <c r="AL480" s="973">
        <f t="shared" si="270"/>
        <v>0</v>
      </c>
      <c r="AM480" s="978">
        <f>IF($Z480=0,0,IF(AQ480+AS480+AU480&gt;0,$AA480,0))</f>
        <v>0</v>
      </c>
      <c r="AN480" s="980">
        <f>IF($Z480=0,0,IF(AND(AM480=0,I481&gt;0),$AA480,0))</f>
        <v>0</v>
      </c>
      <c r="AO480" s="969">
        <f>$AA480-AM480-AN480</f>
        <v>0</v>
      </c>
      <c r="AP480" s="204">
        <f t="shared" si="266"/>
        <v>0</v>
      </c>
      <c r="AQ480" s="204">
        <f t="shared" si="266"/>
        <v>0</v>
      </c>
      <c r="AR480" s="204">
        <f t="shared" si="266"/>
        <v>0</v>
      </c>
      <c r="AS480" s="204">
        <f t="shared" si="266"/>
        <v>0</v>
      </c>
      <c r="AT480" s="204">
        <f t="shared" si="266"/>
        <v>0</v>
      </c>
      <c r="AU480" s="205">
        <f t="shared" si="266"/>
        <v>0</v>
      </c>
      <c r="AV480" s="973">
        <f>IF($Z480=1,0,IF(AND($Z480=0,AQ480&gt;0),1,IF(AND($Z480=0,AS480&gt;0),1,IF(AND($Z480=0,AU480&gt;0),1,0))))</f>
        <v>0</v>
      </c>
      <c r="AW480" s="973">
        <f t="shared" si="271"/>
        <v>0</v>
      </c>
      <c r="AX480" s="978">
        <f>IF($Z480=0,0,IF(BB480+BD480+BF480&gt;0,$AA480,0))</f>
        <v>0</v>
      </c>
      <c r="AY480" s="980">
        <f>IF($Z480=0,0,IF(AND(AX480=0,K481&gt;0),$AA480,0))</f>
        <v>0</v>
      </c>
      <c r="AZ480" s="969">
        <f>$AA480-AX480-AY480</f>
        <v>0</v>
      </c>
      <c r="BA480" s="204">
        <f t="shared" si="267"/>
        <v>0</v>
      </c>
      <c r="BB480" s="204">
        <f t="shared" si="267"/>
        <v>0</v>
      </c>
      <c r="BC480" s="204">
        <f t="shared" si="267"/>
        <v>0</v>
      </c>
      <c r="BD480" s="204">
        <f t="shared" si="267"/>
        <v>0</v>
      </c>
      <c r="BE480" s="204">
        <f t="shared" si="267"/>
        <v>0</v>
      </c>
      <c r="BF480" s="205">
        <f t="shared" si="267"/>
        <v>0</v>
      </c>
      <c r="BG480" s="973">
        <f>IF($Z480=1,0,IF(AND($Z480=0,BB480&gt;0),1,IF(AND($Z480=0,BD480&gt;0),1,IF(AND($Z480=0,BF480&gt;0),1,0))))</f>
        <v>0</v>
      </c>
      <c r="BH480" s="973">
        <f t="shared" si="272"/>
        <v>0</v>
      </c>
      <c r="BI480" s="978">
        <f>IF($Z480=0,0,IF(BM480+BO480+BQ480&gt;0,$AA480,0))</f>
        <v>0</v>
      </c>
      <c r="BJ480" s="980">
        <f>IF($Z480=0,0,IF(AND(BI480=0,M481&gt;0),$AA480,0))</f>
        <v>0</v>
      </c>
      <c r="BK480" s="969">
        <f>$AA480-BI480-BJ480</f>
        <v>0</v>
      </c>
      <c r="BL480" s="204">
        <f t="shared" si="268"/>
        <v>0</v>
      </c>
      <c r="BM480" s="204">
        <f t="shared" si="268"/>
        <v>0</v>
      </c>
      <c r="BN480" s="204">
        <f t="shared" si="268"/>
        <v>0</v>
      </c>
      <c r="BO480" s="204">
        <f t="shared" si="268"/>
        <v>0</v>
      </c>
      <c r="BP480" s="204">
        <f t="shared" si="268"/>
        <v>0</v>
      </c>
      <c r="BQ480" s="205">
        <f t="shared" si="268"/>
        <v>0</v>
      </c>
      <c r="BR480" s="973">
        <f>IF($Z480=1,0,IF(AND($Z480=0,BM480&gt;0),1,IF(AND($Z480=0,BO480&gt;0),1,IF(AND($Z480=0,BQ480&gt;0),1,0))))</f>
        <v>0</v>
      </c>
      <c r="BS480" s="973">
        <f t="shared" si="273"/>
        <v>0</v>
      </c>
      <c r="BT480" s="978">
        <f>IF($Z480=0,0,IF(BX480+BZ480+CB480&gt;0,$AA480,0))</f>
        <v>0</v>
      </c>
      <c r="BU480" s="980">
        <f>IF($Z480=0,0,IF(AND(BT480=0,O481&gt;0),$AA480,0))</f>
        <v>0</v>
      </c>
      <c r="BV480" s="969">
        <f>$AA480-BT480-BU480</f>
        <v>0</v>
      </c>
      <c r="BW480" s="204">
        <f t="shared" si="269"/>
        <v>0</v>
      </c>
      <c r="BX480" s="204">
        <f t="shared" si="269"/>
        <v>0</v>
      </c>
      <c r="BY480" s="204">
        <f t="shared" si="269"/>
        <v>0</v>
      </c>
      <c r="BZ480" s="204">
        <f t="shared" si="269"/>
        <v>0</v>
      </c>
      <c r="CA480" s="204">
        <f t="shared" si="269"/>
        <v>0</v>
      </c>
      <c r="CB480" s="205">
        <f t="shared" si="269"/>
        <v>0</v>
      </c>
      <c r="CC480" s="973">
        <f>IF($Z480=1,0,IF(AND($Z480=0,BX480&gt;0),1,IF(AND($Z480=0,BZ480&gt;0),1,IF(AND($Z480=0,CB480&gt;0),1,0))))</f>
        <v>0</v>
      </c>
      <c r="CD480" s="973">
        <f t="shared" si="274"/>
        <v>0</v>
      </c>
      <c r="CE480" s="11"/>
      <c r="CF480" s="11"/>
      <c r="CG480" s="11"/>
      <c r="CH480" s="11"/>
      <c r="CI480" s="11"/>
      <c r="CJ480" s="11"/>
      <c r="CK480" s="11"/>
      <c r="CL480" s="11"/>
      <c r="CM480" s="11"/>
    </row>
    <row r="481" spans="1:91" ht="14.25" customHeight="1">
      <c r="A481" s="950" t="str">
        <f>A480</f>
        <v/>
      </c>
      <c r="B481" s="57"/>
      <c r="C481" s="2051"/>
      <c r="D481" s="2053"/>
      <c r="E481" s="2051"/>
      <c r="F481" s="2772"/>
      <c r="G481" s="1121">
        <f>Import!Q1178</f>
        <v>0</v>
      </c>
      <c r="H481" s="2774"/>
      <c r="I481" s="450"/>
      <c r="J481" s="2775"/>
      <c r="K481" s="450"/>
      <c r="L481" s="2775"/>
      <c r="M481" s="450"/>
      <c r="N481" s="2775"/>
      <c r="O481" s="450"/>
      <c r="P481" s="2775"/>
      <c r="Q481" s="11"/>
      <c r="R481" s="11"/>
      <c r="S481" s="397"/>
      <c r="T481" s="419"/>
      <c r="U481" s="444">
        <f>Import!N1179</f>
        <v>0</v>
      </c>
      <c r="V481" s="11"/>
      <c r="W481" s="306"/>
      <c r="X481" s="306"/>
      <c r="Y481" s="306"/>
      <c r="Z481" s="11"/>
      <c r="AE481" s="204"/>
      <c r="AF481" s="204"/>
      <c r="AG481" s="204"/>
      <c r="AH481" s="204"/>
      <c r="AI481" s="922"/>
      <c r="AJ481" s="205"/>
      <c r="AK481" s="973"/>
      <c r="AL481" s="973">
        <f>AL480</f>
        <v>0</v>
      </c>
      <c r="AP481" s="204"/>
      <c r="AQ481" s="204"/>
      <c r="AR481" s="204"/>
      <c r="AS481" s="204"/>
      <c r="AT481" s="204"/>
      <c r="AU481" s="205"/>
      <c r="AV481" s="973"/>
      <c r="AW481" s="973">
        <f>AW480</f>
        <v>0</v>
      </c>
      <c r="BA481" s="204"/>
      <c r="BB481" s="204"/>
      <c r="BC481" s="204"/>
      <c r="BD481" s="204"/>
      <c r="BE481" s="204"/>
      <c r="BF481" s="205"/>
      <c r="BG481" s="973"/>
      <c r="BH481" s="973">
        <f>BH480</f>
        <v>0</v>
      </c>
      <c r="BL481" s="204"/>
      <c r="BM481" s="204"/>
      <c r="BN481" s="204"/>
      <c r="BO481" s="204"/>
      <c r="BP481" s="204"/>
      <c r="BQ481" s="205"/>
      <c r="BR481" s="973"/>
      <c r="BS481" s="973">
        <f>BS480</f>
        <v>0</v>
      </c>
      <c r="BW481" s="204"/>
      <c r="BX481" s="204"/>
      <c r="BY481" s="204"/>
      <c r="BZ481" s="204"/>
      <c r="CA481" s="204"/>
      <c r="CB481" s="205"/>
      <c r="CC481" s="973"/>
      <c r="CD481" s="973">
        <f>CD480</f>
        <v>0</v>
      </c>
      <c r="CE481" s="11"/>
      <c r="CF481" s="11"/>
      <c r="CG481" s="11"/>
      <c r="CH481" s="11"/>
      <c r="CI481" s="11"/>
      <c r="CJ481" s="11"/>
      <c r="CK481" s="11"/>
      <c r="CL481" s="11"/>
      <c r="CM481" s="11"/>
    </row>
    <row r="482" spans="1:91" ht="24.75" customHeight="1">
      <c r="A482" s="949" t="str">
        <f>IF(E482&gt;0,"Wypełnione","")</f>
        <v/>
      </c>
      <c r="B482" s="57"/>
      <c r="C482" s="2050">
        <f>'Og s3a'!C1191</f>
        <v>0</v>
      </c>
      <c r="D482" s="2052">
        <f>'Og s3a'!E1191</f>
        <v>0</v>
      </c>
      <c r="E482" s="2050">
        <f>'Og s3a'!F1191</f>
        <v>0</v>
      </c>
      <c r="F482" s="2771"/>
      <c r="G482" s="448">
        <f>T482</f>
        <v>0</v>
      </c>
      <c r="H482" s="2773">
        <f>U482</f>
        <v>0</v>
      </c>
      <c r="I482" s="451"/>
      <c r="J482" s="2775"/>
      <c r="K482" s="451"/>
      <c r="L482" s="2775"/>
      <c r="M482" s="451"/>
      <c r="N482" s="2775"/>
      <c r="O482" s="451"/>
      <c r="P482" s="2775"/>
      <c r="Q482" s="11"/>
      <c r="R482" s="11"/>
      <c r="S482" s="396">
        <f>'Og s3a'!G1191</f>
        <v>0</v>
      </c>
      <c r="T482" s="398">
        <f>'Og s3a'!D1191</f>
        <v>0</v>
      </c>
      <c r="U482" s="444">
        <f>Import!N1180</f>
        <v>0</v>
      </c>
      <c r="V482" s="11"/>
      <c r="W482" s="306"/>
      <c r="X482" s="306"/>
      <c r="Y482" s="306"/>
      <c r="Z482" s="970">
        <f>IF(F482=AF$7,1,0)</f>
        <v>0</v>
      </c>
      <c r="AA482" s="970">
        <f>Z482*D482</f>
        <v>0</v>
      </c>
      <c r="AB482" s="978">
        <f>IF($Z482=0,0,IF(AF482+AH482+AJ482&gt;0,$AA482,0))</f>
        <v>0</v>
      </c>
      <c r="AC482" s="980">
        <f>IF($Z482=0,0,IF(AND(AB482=0,G483&gt;0),$AA482,0))</f>
        <v>0</v>
      </c>
      <c r="AD482" s="969">
        <f>AA482-AB482-AC482</f>
        <v>0</v>
      </c>
      <c r="AE482" s="204">
        <f t="shared" si="265"/>
        <v>0</v>
      </c>
      <c r="AF482" s="204">
        <f t="shared" si="265"/>
        <v>0</v>
      </c>
      <c r="AG482" s="204">
        <f t="shared" si="265"/>
        <v>0</v>
      </c>
      <c r="AH482" s="204">
        <f t="shared" si="265"/>
        <v>0</v>
      </c>
      <c r="AI482" s="922">
        <f t="shared" si="265"/>
        <v>0</v>
      </c>
      <c r="AJ482" s="205">
        <f t="shared" si="265"/>
        <v>0</v>
      </c>
      <c r="AK482" s="973">
        <f>IF($Z482=1,0,IF(AND($Z482=0,AF482&gt;0),1,IF(AND($Z482=0,AH482&gt;0),1,IF(AND($Z482=0,AJ482&gt;0),1,0))))</f>
        <v>0</v>
      </c>
      <c r="AL482" s="973">
        <f t="shared" si="270"/>
        <v>0</v>
      </c>
      <c r="AM482" s="978">
        <f>IF($Z482=0,0,IF(AQ482+AS482+AU482&gt;0,$AA482,0))</f>
        <v>0</v>
      </c>
      <c r="AN482" s="980">
        <f>IF($Z482=0,0,IF(AND(AM482=0,I483&gt;0),$AA482,0))</f>
        <v>0</v>
      </c>
      <c r="AO482" s="969">
        <f>$AA482-AM482-AN482</f>
        <v>0</v>
      </c>
      <c r="AP482" s="204">
        <f t="shared" si="266"/>
        <v>0</v>
      </c>
      <c r="AQ482" s="204">
        <f t="shared" si="266"/>
        <v>0</v>
      </c>
      <c r="AR482" s="204">
        <f t="shared" si="266"/>
        <v>0</v>
      </c>
      <c r="AS482" s="204">
        <f t="shared" si="266"/>
        <v>0</v>
      </c>
      <c r="AT482" s="204">
        <f t="shared" si="266"/>
        <v>0</v>
      </c>
      <c r="AU482" s="205">
        <f t="shared" si="266"/>
        <v>0</v>
      </c>
      <c r="AV482" s="973">
        <f>IF($Z482=1,0,IF(AND($Z482=0,AQ482&gt;0),1,IF(AND($Z482=0,AS482&gt;0),1,IF(AND($Z482=0,AU482&gt;0),1,0))))</f>
        <v>0</v>
      </c>
      <c r="AW482" s="973">
        <f t="shared" si="271"/>
        <v>0</v>
      </c>
      <c r="AX482" s="978">
        <f>IF($Z482=0,0,IF(BB482+BD482+BF482&gt;0,$AA482,0))</f>
        <v>0</v>
      </c>
      <c r="AY482" s="980">
        <f>IF($Z482=0,0,IF(AND(AX482=0,K483&gt;0),$AA482,0))</f>
        <v>0</v>
      </c>
      <c r="AZ482" s="969">
        <f>$AA482-AX482-AY482</f>
        <v>0</v>
      </c>
      <c r="BA482" s="204">
        <f t="shared" si="267"/>
        <v>0</v>
      </c>
      <c r="BB482" s="204">
        <f t="shared" si="267"/>
        <v>0</v>
      </c>
      <c r="BC482" s="204">
        <f t="shared" si="267"/>
        <v>0</v>
      </c>
      <c r="BD482" s="204">
        <f t="shared" si="267"/>
        <v>0</v>
      </c>
      <c r="BE482" s="204">
        <f t="shared" si="267"/>
        <v>0</v>
      </c>
      <c r="BF482" s="205">
        <f t="shared" si="267"/>
        <v>0</v>
      </c>
      <c r="BG482" s="973">
        <f>IF($Z482=1,0,IF(AND($Z482=0,BB482&gt;0),1,IF(AND($Z482=0,BD482&gt;0),1,IF(AND($Z482=0,BF482&gt;0),1,0))))</f>
        <v>0</v>
      </c>
      <c r="BH482" s="973">
        <f t="shared" si="272"/>
        <v>0</v>
      </c>
      <c r="BI482" s="978">
        <f>IF($Z482=0,0,IF(BM482+BO482+BQ482&gt;0,$AA482,0))</f>
        <v>0</v>
      </c>
      <c r="BJ482" s="980">
        <f>IF($Z482=0,0,IF(AND(BI482=0,M483&gt;0),$AA482,0))</f>
        <v>0</v>
      </c>
      <c r="BK482" s="969">
        <f>$AA482-BI482-BJ482</f>
        <v>0</v>
      </c>
      <c r="BL482" s="204">
        <f t="shared" si="268"/>
        <v>0</v>
      </c>
      <c r="BM482" s="204">
        <f t="shared" si="268"/>
        <v>0</v>
      </c>
      <c r="BN482" s="204">
        <f t="shared" si="268"/>
        <v>0</v>
      </c>
      <c r="BO482" s="204">
        <f t="shared" si="268"/>
        <v>0</v>
      </c>
      <c r="BP482" s="204">
        <f t="shared" si="268"/>
        <v>0</v>
      </c>
      <c r="BQ482" s="205">
        <f t="shared" si="268"/>
        <v>0</v>
      </c>
      <c r="BR482" s="973">
        <f>IF($Z482=1,0,IF(AND($Z482=0,BM482&gt;0),1,IF(AND($Z482=0,BO482&gt;0),1,IF(AND($Z482=0,BQ482&gt;0),1,0))))</f>
        <v>0</v>
      </c>
      <c r="BS482" s="973">
        <f t="shared" si="273"/>
        <v>0</v>
      </c>
      <c r="BT482" s="978">
        <f>IF($Z482=0,0,IF(BX482+BZ482+CB482&gt;0,$AA482,0))</f>
        <v>0</v>
      </c>
      <c r="BU482" s="980">
        <f>IF($Z482=0,0,IF(AND(BT482=0,O483&gt;0),$AA482,0))</f>
        <v>0</v>
      </c>
      <c r="BV482" s="969">
        <f>$AA482-BT482-BU482</f>
        <v>0</v>
      </c>
      <c r="BW482" s="204">
        <f t="shared" si="269"/>
        <v>0</v>
      </c>
      <c r="BX482" s="204">
        <f t="shared" si="269"/>
        <v>0</v>
      </c>
      <c r="BY482" s="204">
        <f t="shared" si="269"/>
        <v>0</v>
      </c>
      <c r="BZ482" s="204">
        <f t="shared" si="269"/>
        <v>0</v>
      </c>
      <c r="CA482" s="204">
        <f t="shared" si="269"/>
        <v>0</v>
      </c>
      <c r="CB482" s="205">
        <f t="shared" si="269"/>
        <v>0</v>
      </c>
      <c r="CC482" s="973">
        <f>IF($Z482=1,0,IF(AND($Z482=0,BX482&gt;0),1,IF(AND($Z482=0,BZ482&gt;0),1,IF(AND($Z482=0,CB482&gt;0),1,0))))</f>
        <v>0</v>
      </c>
      <c r="CD482" s="973">
        <f t="shared" si="274"/>
        <v>0</v>
      </c>
      <c r="CE482" s="11"/>
      <c r="CF482" s="11"/>
      <c r="CG482" s="11"/>
      <c r="CH482" s="11"/>
      <c r="CI482" s="11"/>
      <c r="CJ482" s="11"/>
      <c r="CK482" s="11"/>
      <c r="CL482" s="11"/>
      <c r="CM482" s="11"/>
    </row>
    <row r="483" spans="1:91" ht="14.25" customHeight="1">
      <c r="A483" s="950" t="str">
        <f>A482</f>
        <v/>
      </c>
      <c r="B483" s="57"/>
      <c r="C483" s="2051"/>
      <c r="D483" s="2053"/>
      <c r="E483" s="2051"/>
      <c r="F483" s="2772"/>
      <c r="G483" s="1121">
        <f>Import!Q1180</f>
        <v>0</v>
      </c>
      <c r="H483" s="2774"/>
      <c r="I483" s="450"/>
      <c r="J483" s="2775"/>
      <c r="K483" s="450"/>
      <c r="L483" s="2775"/>
      <c r="M483" s="450"/>
      <c r="N483" s="2775"/>
      <c r="O483" s="450"/>
      <c r="P483" s="2775"/>
      <c r="Q483" s="11"/>
      <c r="R483" s="11"/>
      <c r="S483" s="397"/>
      <c r="T483" s="419"/>
      <c r="U483" s="444">
        <f>Import!N1181</f>
        <v>0</v>
      </c>
      <c r="V483" s="11"/>
      <c r="W483" s="306"/>
      <c r="X483" s="306"/>
      <c r="Y483" s="306"/>
      <c r="Z483" s="11"/>
      <c r="AE483" s="204"/>
      <c r="AF483" s="204"/>
      <c r="AG483" s="204"/>
      <c r="AH483" s="204"/>
      <c r="AI483" s="922"/>
      <c r="AJ483" s="205"/>
      <c r="AK483" s="973"/>
      <c r="AL483" s="973">
        <f>AL482</f>
        <v>0</v>
      </c>
      <c r="AP483" s="204"/>
      <c r="AQ483" s="204"/>
      <c r="AR483" s="204"/>
      <c r="AS483" s="204"/>
      <c r="AT483" s="204"/>
      <c r="AU483" s="205"/>
      <c r="AV483" s="973"/>
      <c r="AW483" s="973">
        <f>AW482</f>
        <v>0</v>
      </c>
      <c r="BA483" s="204"/>
      <c r="BB483" s="204"/>
      <c r="BC483" s="204"/>
      <c r="BD483" s="204"/>
      <c r="BE483" s="204"/>
      <c r="BF483" s="205"/>
      <c r="BG483" s="973"/>
      <c r="BH483" s="973">
        <f>BH482</f>
        <v>0</v>
      </c>
      <c r="BL483" s="204"/>
      <c r="BM483" s="204"/>
      <c r="BN483" s="204"/>
      <c r="BO483" s="204"/>
      <c r="BP483" s="204"/>
      <c r="BQ483" s="205"/>
      <c r="BR483" s="973"/>
      <c r="BS483" s="973">
        <f>BS482</f>
        <v>0</v>
      </c>
      <c r="BW483" s="204"/>
      <c r="BX483" s="204"/>
      <c r="BY483" s="204"/>
      <c r="BZ483" s="204"/>
      <c r="CA483" s="204"/>
      <c r="CB483" s="205"/>
      <c r="CC483" s="973"/>
      <c r="CD483" s="973">
        <f>CD482</f>
        <v>0</v>
      </c>
      <c r="CE483" s="11"/>
      <c r="CF483" s="11"/>
      <c r="CG483" s="11"/>
      <c r="CH483" s="11"/>
      <c r="CI483" s="11"/>
      <c r="CJ483" s="11"/>
      <c r="CK483" s="11"/>
      <c r="CL483" s="11"/>
      <c r="CM483" s="11"/>
    </row>
    <row r="484" spans="1:91" ht="24.75" customHeight="1">
      <c r="A484" s="949" t="str">
        <f>IF(E484&gt;0,"Wypełnione","")</f>
        <v/>
      </c>
      <c r="B484" s="57"/>
      <c r="C484" s="2050">
        <f>'Og s3a'!C1193</f>
        <v>0</v>
      </c>
      <c r="D484" s="2052">
        <f>'Og s3a'!E1193</f>
        <v>0</v>
      </c>
      <c r="E484" s="2050">
        <f>'Og s3a'!F1193</f>
        <v>0</v>
      </c>
      <c r="F484" s="2771"/>
      <c r="G484" s="448">
        <f>T484</f>
        <v>0</v>
      </c>
      <c r="H484" s="2773">
        <f>U484</f>
        <v>0</v>
      </c>
      <c r="I484" s="451"/>
      <c r="J484" s="2775"/>
      <c r="K484" s="451"/>
      <c r="L484" s="2775"/>
      <c r="M484" s="451"/>
      <c r="N484" s="2775"/>
      <c r="O484" s="451"/>
      <c r="P484" s="2775"/>
      <c r="Q484" s="11"/>
      <c r="R484" s="11"/>
      <c r="S484" s="396">
        <f>'Og s3a'!G1193</f>
        <v>0</v>
      </c>
      <c r="T484" s="398">
        <f>'Og s3a'!D1193</f>
        <v>0</v>
      </c>
      <c r="U484" s="444">
        <f>Import!N1182</f>
        <v>0</v>
      </c>
      <c r="V484" s="11"/>
      <c r="W484" s="306"/>
      <c r="X484" s="306"/>
      <c r="Y484" s="306"/>
      <c r="Z484" s="970">
        <f>IF(F484=AF$7,1,0)</f>
        <v>0</v>
      </c>
      <c r="AA484" s="970">
        <f>Z484*D484</f>
        <v>0</v>
      </c>
      <c r="AB484" s="978">
        <f>IF($Z484=0,0,IF(AF484+AH484+AJ484&gt;0,$AA484,0))</f>
        <v>0</v>
      </c>
      <c r="AC484" s="980">
        <f>IF($Z484=0,0,IF(AND(AB484=0,G485&gt;0),$AA484,0))</f>
        <v>0</v>
      </c>
      <c r="AD484" s="969">
        <f>AA484-AB484-AC484</f>
        <v>0</v>
      </c>
      <c r="AE484" s="204">
        <f t="shared" si="265"/>
        <v>0</v>
      </c>
      <c r="AF484" s="204">
        <f t="shared" si="265"/>
        <v>0</v>
      </c>
      <c r="AG484" s="204">
        <f t="shared" si="265"/>
        <v>0</v>
      </c>
      <c r="AH484" s="204">
        <f t="shared" si="265"/>
        <v>0</v>
      </c>
      <c r="AI484" s="922">
        <f t="shared" si="265"/>
        <v>0</v>
      </c>
      <c r="AJ484" s="205">
        <f t="shared" si="265"/>
        <v>0</v>
      </c>
      <c r="AK484" s="973">
        <f>IF($Z484=1,0,IF(AND($Z484=0,AF484&gt;0),1,IF(AND($Z484=0,AH484&gt;0),1,IF(AND($Z484=0,AJ484&gt;0),1,0))))</f>
        <v>0</v>
      </c>
      <c r="AL484" s="973">
        <f t="shared" si="270"/>
        <v>0</v>
      </c>
      <c r="AM484" s="978">
        <f>IF($Z484=0,0,IF(AQ484+AS484+AU484&gt;0,$AA484,0))</f>
        <v>0</v>
      </c>
      <c r="AN484" s="980">
        <f>IF($Z484=0,0,IF(AND(AM484=0,I485&gt;0),$AA484,0))</f>
        <v>0</v>
      </c>
      <c r="AO484" s="969">
        <f>$AA484-AM484-AN484</f>
        <v>0</v>
      </c>
      <c r="AP484" s="204">
        <f t="shared" si="266"/>
        <v>0</v>
      </c>
      <c r="AQ484" s="204">
        <f t="shared" si="266"/>
        <v>0</v>
      </c>
      <c r="AR484" s="204">
        <f t="shared" si="266"/>
        <v>0</v>
      </c>
      <c r="AS484" s="204">
        <f t="shared" si="266"/>
        <v>0</v>
      </c>
      <c r="AT484" s="204">
        <f t="shared" si="266"/>
        <v>0</v>
      </c>
      <c r="AU484" s="205">
        <f t="shared" si="266"/>
        <v>0</v>
      </c>
      <c r="AV484" s="973">
        <f>IF($Z484=1,0,IF(AND($Z484=0,AQ484&gt;0),1,IF(AND($Z484=0,AS484&gt;0),1,IF(AND($Z484=0,AU484&gt;0),1,0))))</f>
        <v>0</v>
      </c>
      <c r="AW484" s="973">
        <f t="shared" si="271"/>
        <v>0</v>
      </c>
      <c r="AX484" s="978">
        <f>IF($Z484=0,0,IF(BB484+BD484+BF484&gt;0,$AA484,0))</f>
        <v>0</v>
      </c>
      <c r="AY484" s="980">
        <f>IF($Z484=0,0,IF(AND(AX484=0,K485&gt;0),$AA484,0))</f>
        <v>0</v>
      </c>
      <c r="AZ484" s="969">
        <f>$AA484-AX484-AY484</f>
        <v>0</v>
      </c>
      <c r="BA484" s="204">
        <f t="shared" si="267"/>
        <v>0</v>
      </c>
      <c r="BB484" s="204">
        <f t="shared" si="267"/>
        <v>0</v>
      </c>
      <c r="BC484" s="204">
        <f t="shared" si="267"/>
        <v>0</v>
      </c>
      <c r="BD484" s="204">
        <f t="shared" si="267"/>
        <v>0</v>
      </c>
      <c r="BE484" s="204">
        <f t="shared" si="267"/>
        <v>0</v>
      </c>
      <c r="BF484" s="205">
        <f t="shared" si="267"/>
        <v>0</v>
      </c>
      <c r="BG484" s="973">
        <f>IF($Z484=1,0,IF(AND($Z484=0,BB484&gt;0),1,IF(AND($Z484=0,BD484&gt;0),1,IF(AND($Z484=0,BF484&gt;0),1,0))))</f>
        <v>0</v>
      </c>
      <c r="BH484" s="973">
        <f t="shared" si="272"/>
        <v>0</v>
      </c>
      <c r="BI484" s="978">
        <f>IF($Z484=0,0,IF(BM484+BO484+BQ484&gt;0,$AA484,0))</f>
        <v>0</v>
      </c>
      <c r="BJ484" s="980">
        <f>IF($Z484=0,0,IF(AND(BI484=0,M485&gt;0),$AA484,0))</f>
        <v>0</v>
      </c>
      <c r="BK484" s="969">
        <f>$AA484-BI484-BJ484</f>
        <v>0</v>
      </c>
      <c r="BL484" s="204">
        <f t="shared" si="268"/>
        <v>0</v>
      </c>
      <c r="BM484" s="204">
        <f t="shared" si="268"/>
        <v>0</v>
      </c>
      <c r="BN484" s="204">
        <f t="shared" si="268"/>
        <v>0</v>
      </c>
      <c r="BO484" s="204">
        <f t="shared" si="268"/>
        <v>0</v>
      </c>
      <c r="BP484" s="204">
        <f t="shared" si="268"/>
        <v>0</v>
      </c>
      <c r="BQ484" s="205">
        <f t="shared" si="268"/>
        <v>0</v>
      </c>
      <c r="BR484" s="973">
        <f>IF($Z484=1,0,IF(AND($Z484=0,BM484&gt;0),1,IF(AND($Z484=0,BO484&gt;0),1,IF(AND($Z484=0,BQ484&gt;0),1,0))))</f>
        <v>0</v>
      </c>
      <c r="BS484" s="973">
        <f t="shared" si="273"/>
        <v>0</v>
      </c>
      <c r="BT484" s="978">
        <f>IF($Z484=0,0,IF(BX484+BZ484+CB484&gt;0,$AA484,0))</f>
        <v>0</v>
      </c>
      <c r="BU484" s="980">
        <f>IF($Z484=0,0,IF(AND(BT484=0,O485&gt;0),$AA484,0))</f>
        <v>0</v>
      </c>
      <c r="BV484" s="969">
        <f>$AA484-BT484-BU484</f>
        <v>0</v>
      </c>
      <c r="BW484" s="204">
        <f t="shared" si="269"/>
        <v>0</v>
      </c>
      <c r="BX484" s="204">
        <f t="shared" si="269"/>
        <v>0</v>
      </c>
      <c r="BY484" s="204">
        <f t="shared" si="269"/>
        <v>0</v>
      </c>
      <c r="BZ484" s="204">
        <f t="shared" si="269"/>
        <v>0</v>
      </c>
      <c r="CA484" s="204">
        <f t="shared" si="269"/>
        <v>0</v>
      </c>
      <c r="CB484" s="205">
        <f t="shared" si="269"/>
        <v>0</v>
      </c>
      <c r="CC484" s="973">
        <f>IF($Z484=1,0,IF(AND($Z484=0,BX484&gt;0),1,IF(AND($Z484=0,BZ484&gt;0),1,IF(AND($Z484=0,CB484&gt;0),1,0))))</f>
        <v>0</v>
      </c>
      <c r="CD484" s="973">
        <f t="shared" si="274"/>
        <v>0</v>
      </c>
      <c r="CE484" s="11"/>
      <c r="CF484" s="11"/>
      <c r="CG484" s="11"/>
      <c r="CH484" s="11"/>
      <c r="CI484" s="11"/>
      <c r="CJ484" s="11"/>
      <c r="CK484" s="11"/>
      <c r="CL484" s="11"/>
      <c r="CM484" s="11"/>
    </row>
    <row r="485" spans="1:91" ht="14.25" customHeight="1">
      <c r="A485" s="950" t="str">
        <f>A484</f>
        <v/>
      </c>
      <c r="B485" s="57"/>
      <c r="C485" s="2051"/>
      <c r="D485" s="2053"/>
      <c r="E485" s="2051"/>
      <c r="F485" s="2772"/>
      <c r="G485" s="1121">
        <f>Import!Q1182</f>
        <v>0</v>
      </c>
      <c r="H485" s="2774"/>
      <c r="I485" s="450"/>
      <c r="J485" s="2775"/>
      <c r="K485" s="450"/>
      <c r="L485" s="2775"/>
      <c r="M485" s="450"/>
      <c r="N485" s="2775"/>
      <c r="O485" s="450"/>
      <c r="P485" s="2775"/>
      <c r="Q485" s="11"/>
      <c r="R485" s="11"/>
      <c r="S485" s="397"/>
      <c r="T485" s="419"/>
      <c r="U485" s="444">
        <f>Import!N1183</f>
        <v>0</v>
      </c>
      <c r="V485" s="11"/>
      <c r="W485" s="306"/>
      <c r="X485" s="306"/>
      <c r="Y485" s="306"/>
      <c r="Z485" s="11"/>
      <c r="AE485" s="204"/>
      <c r="AF485" s="204"/>
      <c r="AG485" s="204"/>
      <c r="AH485" s="204"/>
      <c r="AI485" s="922"/>
      <c r="AJ485" s="205"/>
      <c r="AK485" s="973"/>
      <c r="AL485" s="973">
        <f>AL484</f>
        <v>0</v>
      </c>
      <c r="AP485" s="204"/>
      <c r="AQ485" s="204"/>
      <c r="AR485" s="204"/>
      <c r="AS485" s="204"/>
      <c r="AT485" s="204"/>
      <c r="AU485" s="205"/>
      <c r="AV485" s="973"/>
      <c r="AW485" s="973">
        <f>AW484</f>
        <v>0</v>
      </c>
      <c r="BA485" s="204"/>
      <c r="BB485" s="204"/>
      <c r="BC485" s="204"/>
      <c r="BD485" s="204"/>
      <c r="BE485" s="204"/>
      <c r="BF485" s="205"/>
      <c r="BG485" s="973"/>
      <c r="BH485" s="973">
        <f>BH484</f>
        <v>0</v>
      </c>
      <c r="BL485" s="204"/>
      <c r="BM485" s="204"/>
      <c r="BN485" s="204"/>
      <c r="BO485" s="204"/>
      <c r="BP485" s="204"/>
      <c r="BQ485" s="205"/>
      <c r="BR485" s="973"/>
      <c r="BS485" s="973">
        <f>BS484</f>
        <v>0</v>
      </c>
      <c r="BW485" s="204"/>
      <c r="BX485" s="204"/>
      <c r="BY485" s="204"/>
      <c r="BZ485" s="204"/>
      <c r="CA485" s="204"/>
      <c r="CB485" s="205"/>
      <c r="CC485" s="973"/>
      <c r="CD485" s="973">
        <f>CD484</f>
        <v>0</v>
      </c>
      <c r="CE485" s="11"/>
      <c r="CF485" s="11"/>
      <c r="CG485" s="11"/>
      <c r="CH485" s="11"/>
      <c r="CI485" s="11"/>
      <c r="CJ485" s="11"/>
      <c r="CK485" s="11"/>
      <c r="CL485" s="11"/>
      <c r="CM485" s="11"/>
    </row>
    <row r="486" spans="1:91" ht="24.75" customHeight="1">
      <c r="A486" s="949" t="str">
        <f>IF(E486&gt;0,"Wypełnione","")</f>
        <v/>
      </c>
      <c r="B486" s="57"/>
      <c r="C486" s="2050">
        <f>'Og s3a'!C1195</f>
        <v>0</v>
      </c>
      <c r="D486" s="2052">
        <f>'Og s3a'!E1195</f>
        <v>0</v>
      </c>
      <c r="E486" s="2050">
        <f>'Og s3a'!F1195</f>
        <v>0</v>
      </c>
      <c r="F486" s="2771"/>
      <c r="G486" s="448">
        <f>T486</f>
        <v>0</v>
      </c>
      <c r="H486" s="2773">
        <f>U486</f>
        <v>0</v>
      </c>
      <c r="I486" s="451"/>
      <c r="J486" s="2775"/>
      <c r="K486" s="451"/>
      <c r="L486" s="2775"/>
      <c r="M486" s="451"/>
      <c r="N486" s="2775"/>
      <c r="O486" s="451"/>
      <c r="P486" s="2775"/>
      <c r="Q486" s="11"/>
      <c r="R486" s="11"/>
      <c r="S486" s="396">
        <f>'Og s3a'!G1195</f>
        <v>0</v>
      </c>
      <c r="T486" s="398">
        <f>'Og s3a'!D1195</f>
        <v>0</v>
      </c>
      <c r="U486" s="444">
        <f>Import!N1184</f>
        <v>0</v>
      </c>
      <c r="V486" s="11"/>
      <c r="W486" s="306"/>
      <c r="X486" s="306"/>
      <c r="Y486" s="306"/>
      <c r="Z486" s="970">
        <f>IF(F486=AF$7,1,0)</f>
        <v>0</v>
      </c>
      <c r="AA486" s="970">
        <f>Z486*D486</f>
        <v>0</v>
      </c>
      <c r="AB486" s="978">
        <f>IF($Z486=0,0,IF(AF486+AH486+AJ486&gt;0,$AA486,0))</f>
        <v>0</v>
      </c>
      <c r="AC486" s="980">
        <f>IF($Z486=0,0,IF(AND(AB486=0,G487&gt;0),$AA486,0))</f>
        <v>0</v>
      </c>
      <c r="AD486" s="969">
        <f>AA486-AB486-AC486</f>
        <v>0</v>
      </c>
      <c r="AE486" s="204">
        <f t="shared" si="265"/>
        <v>0</v>
      </c>
      <c r="AF486" s="204">
        <f t="shared" si="265"/>
        <v>0</v>
      </c>
      <c r="AG486" s="204">
        <f t="shared" si="265"/>
        <v>0</v>
      </c>
      <c r="AH486" s="204">
        <f t="shared" si="265"/>
        <v>0</v>
      </c>
      <c r="AI486" s="922">
        <f t="shared" si="265"/>
        <v>0</v>
      </c>
      <c r="AJ486" s="205">
        <f t="shared" si="265"/>
        <v>0</v>
      </c>
      <c r="AK486" s="973">
        <f>IF($Z486=1,0,IF(AND($Z486=0,AF486&gt;0),1,IF(AND($Z486=0,AH486&gt;0),1,IF(AND($Z486=0,AJ486&gt;0),1,0))))</f>
        <v>0</v>
      </c>
      <c r="AL486" s="973">
        <f t="shared" si="270"/>
        <v>0</v>
      </c>
      <c r="AM486" s="978">
        <f>IF($Z486=0,0,IF(AQ486+AS486+AU486&gt;0,$AA486,0))</f>
        <v>0</v>
      </c>
      <c r="AN486" s="980">
        <f>IF($Z486=0,0,IF(AND(AM486=0,I487&gt;0),$AA486,0))</f>
        <v>0</v>
      </c>
      <c r="AO486" s="969">
        <f>$AA486-AM486-AN486</f>
        <v>0</v>
      </c>
      <c r="AP486" s="204">
        <f t="shared" si="266"/>
        <v>0</v>
      </c>
      <c r="AQ486" s="204">
        <f t="shared" si="266"/>
        <v>0</v>
      </c>
      <c r="AR486" s="204">
        <f t="shared" si="266"/>
        <v>0</v>
      </c>
      <c r="AS486" s="204">
        <f t="shared" si="266"/>
        <v>0</v>
      </c>
      <c r="AT486" s="204">
        <f t="shared" si="266"/>
        <v>0</v>
      </c>
      <c r="AU486" s="205">
        <f t="shared" si="266"/>
        <v>0</v>
      </c>
      <c r="AV486" s="973">
        <f>IF($Z486=1,0,IF(AND($Z486=0,AQ486&gt;0),1,IF(AND($Z486=0,AS486&gt;0),1,IF(AND($Z486=0,AU486&gt;0),1,0))))</f>
        <v>0</v>
      </c>
      <c r="AW486" s="973">
        <f t="shared" si="271"/>
        <v>0</v>
      </c>
      <c r="AX486" s="978">
        <f>IF($Z486=0,0,IF(BB486+BD486+BF486&gt;0,$AA486,0))</f>
        <v>0</v>
      </c>
      <c r="AY486" s="980">
        <f>IF($Z486=0,0,IF(AND(AX486=0,K487&gt;0),$AA486,0))</f>
        <v>0</v>
      </c>
      <c r="AZ486" s="969">
        <f>$AA486-AX486-AY486</f>
        <v>0</v>
      </c>
      <c r="BA486" s="204">
        <f t="shared" si="267"/>
        <v>0</v>
      </c>
      <c r="BB486" s="204">
        <f t="shared" si="267"/>
        <v>0</v>
      </c>
      <c r="BC486" s="204">
        <f t="shared" si="267"/>
        <v>0</v>
      </c>
      <c r="BD486" s="204">
        <f t="shared" si="267"/>
        <v>0</v>
      </c>
      <c r="BE486" s="204">
        <f t="shared" si="267"/>
        <v>0</v>
      </c>
      <c r="BF486" s="205">
        <f t="shared" si="267"/>
        <v>0</v>
      </c>
      <c r="BG486" s="973">
        <f>IF($Z486=1,0,IF(AND($Z486=0,BB486&gt;0),1,IF(AND($Z486=0,BD486&gt;0),1,IF(AND($Z486=0,BF486&gt;0),1,0))))</f>
        <v>0</v>
      </c>
      <c r="BH486" s="973">
        <f t="shared" si="272"/>
        <v>0</v>
      </c>
      <c r="BI486" s="978">
        <f>IF($Z486=0,0,IF(BM486+BO486+BQ486&gt;0,$AA486,0))</f>
        <v>0</v>
      </c>
      <c r="BJ486" s="980">
        <f>IF($Z486=0,0,IF(AND(BI486=0,M487&gt;0),$AA486,0))</f>
        <v>0</v>
      </c>
      <c r="BK486" s="969">
        <f>$AA486-BI486-BJ486</f>
        <v>0</v>
      </c>
      <c r="BL486" s="204">
        <f t="shared" si="268"/>
        <v>0</v>
      </c>
      <c r="BM486" s="204">
        <f t="shared" si="268"/>
        <v>0</v>
      </c>
      <c r="BN486" s="204">
        <f t="shared" si="268"/>
        <v>0</v>
      </c>
      <c r="BO486" s="204">
        <f t="shared" si="268"/>
        <v>0</v>
      </c>
      <c r="BP486" s="204">
        <f t="shared" si="268"/>
        <v>0</v>
      </c>
      <c r="BQ486" s="205">
        <f t="shared" si="268"/>
        <v>0</v>
      </c>
      <c r="BR486" s="973">
        <f>IF($Z486=1,0,IF(AND($Z486=0,BM486&gt;0),1,IF(AND($Z486=0,BO486&gt;0),1,IF(AND($Z486=0,BQ486&gt;0),1,0))))</f>
        <v>0</v>
      </c>
      <c r="BS486" s="973">
        <f t="shared" si="273"/>
        <v>0</v>
      </c>
      <c r="BT486" s="978">
        <f>IF($Z486=0,0,IF(BX486+BZ486+CB486&gt;0,$AA486,0))</f>
        <v>0</v>
      </c>
      <c r="BU486" s="980">
        <f>IF($Z486=0,0,IF(AND(BT486=0,O487&gt;0),$AA486,0))</f>
        <v>0</v>
      </c>
      <c r="BV486" s="969">
        <f>$AA486-BT486-BU486</f>
        <v>0</v>
      </c>
      <c r="BW486" s="204">
        <f t="shared" si="269"/>
        <v>0</v>
      </c>
      <c r="BX486" s="204">
        <f t="shared" si="269"/>
        <v>0</v>
      </c>
      <c r="BY486" s="204">
        <f t="shared" si="269"/>
        <v>0</v>
      </c>
      <c r="BZ486" s="204">
        <f t="shared" si="269"/>
        <v>0</v>
      </c>
      <c r="CA486" s="204">
        <f t="shared" si="269"/>
        <v>0</v>
      </c>
      <c r="CB486" s="205">
        <f t="shared" si="269"/>
        <v>0</v>
      </c>
      <c r="CC486" s="973">
        <f>IF($Z486=1,0,IF(AND($Z486=0,BX486&gt;0),1,IF(AND($Z486=0,BZ486&gt;0),1,IF(AND($Z486=0,CB486&gt;0),1,0))))</f>
        <v>0</v>
      </c>
      <c r="CD486" s="973">
        <f t="shared" si="274"/>
        <v>0</v>
      </c>
      <c r="CE486" s="11"/>
      <c r="CF486" s="11"/>
      <c r="CG486" s="11"/>
      <c r="CH486" s="11"/>
      <c r="CI486" s="11"/>
      <c r="CJ486" s="11"/>
      <c r="CK486" s="11"/>
      <c r="CL486" s="11"/>
      <c r="CM486" s="11"/>
    </row>
    <row r="487" spans="1:91" ht="14.25" customHeight="1">
      <c r="A487" s="950" t="str">
        <f>A486</f>
        <v/>
      </c>
      <c r="B487" s="57"/>
      <c r="C487" s="2051"/>
      <c r="D487" s="2053"/>
      <c r="E487" s="2051"/>
      <c r="F487" s="2772"/>
      <c r="G487" s="1121">
        <f>Import!Q1184</f>
        <v>0</v>
      </c>
      <c r="H487" s="2774"/>
      <c r="I487" s="450"/>
      <c r="J487" s="2775"/>
      <c r="K487" s="450"/>
      <c r="L487" s="2775"/>
      <c r="M487" s="450"/>
      <c r="N487" s="2775"/>
      <c r="O487" s="450"/>
      <c r="P487" s="2775"/>
      <c r="Q487" s="11"/>
      <c r="R487" s="11"/>
      <c r="S487" s="397"/>
      <c r="T487" s="419"/>
      <c r="U487" s="444">
        <f>Import!N1185</f>
        <v>0</v>
      </c>
      <c r="V487" s="11"/>
      <c r="W487" s="306"/>
      <c r="X487" s="306"/>
      <c r="Y487" s="306"/>
      <c r="Z487" s="11"/>
      <c r="AE487" s="204"/>
      <c r="AF487" s="204"/>
      <c r="AG487" s="204"/>
      <c r="AH487" s="204"/>
      <c r="AI487" s="922"/>
      <c r="AJ487" s="205"/>
      <c r="AK487" s="973"/>
      <c r="AL487" s="973">
        <f>AL486</f>
        <v>0</v>
      </c>
      <c r="AP487" s="204"/>
      <c r="AQ487" s="204"/>
      <c r="AR487" s="204"/>
      <c r="AS487" s="204"/>
      <c r="AT487" s="204"/>
      <c r="AU487" s="205"/>
      <c r="AV487" s="973"/>
      <c r="AW487" s="973">
        <f>AW486</f>
        <v>0</v>
      </c>
      <c r="BA487" s="204"/>
      <c r="BB487" s="204"/>
      <c r="BC487" s="204"/>
      <c r="BD487" s="204"/>
      <c r="BE487" s="204"/>
      <c r="BF487" s="205"/>
      <c r="BG487" s="973"/>
      <c r="BH487" s="973">
        <f>BH486</f>
        <v>0</v>
      </c>
      <c r="BL487" s="204"/>
      <c r="BM487" s="204"/>
      <c r="BN487" s="204"/>
      <c r="BO487" s="204"/>
      <c r="BP487" s="204"/>
      <c r="BQ487" s="205"/>
      <c r="BR487" s="973"/>
      <c r="BS487" s="973">
        <f>BS486</f>
        <v>0</v>
      </c>
      <c r="BW487" s="204"/>
      <c r="BX487" s="204"/>
      <c r="BY487" s="204"/>
      <c r="BZ487" s="204"/>
      <c r="CA487" s="204"/>
      <c r="CB487" s="205"/>
      <c r="CC487" s="973"/>
      <c r="CD487" s="973">
        <f>CD486</f>
        <v>0</v>
      </c>
      <c r="CE487" s="11"/>
      <c r="CF487" s="11"/>
      <c r="CG487" s="11"/>
      <c r="CH487" s="11"/>
      <c r="CI487" s="11"/>
      <c r="CJ487" s="11"/>
      <c r="CK487" s="11"/>
      <c r="CL487" s="11"/>
      <c r="CM487" s="11"/>
    </row>
    <row r="488" spans="1:91" ht="24.75" customHeight="1">
      <c r="A488" s="949" t="str">
        <f>IF(E488&gt;0,"Wypełnione","")</f>
        <v/>
      </c>
      <c r="B488" s="57"/>
      <c r="C488" s="2050">
        <f>'Og s3a'!C1197</f>
        <v>0</v>
      </c>
      <c r="D488" s="2052">
        <f>'Og s3a'!E1197</f>
        <v>0</v>
      </c>
      <c r="E488" s="2050">
        <f>'Og s3a'!F1197</f>
        <v>0</v>
      </c>
      <c r="F488" s="2771"/>
      <c r="G488" s="448">
        <f>T488</f>
        <v>0</v>
      </c>
      <c r="H488" s="2773">
        <f>U488</f>
        <v>0</v>
      </c>
      <c r="I488" s="451"/>
      <c r="J488" s="2775"/>
      <c r="K488" s="451"/>
      <c r="L488" s="2775"/>
      <c r="M488" s="451"/>
      <c r="N488" s="2775"/>
      <c r="O488" s="451"/>
      <c r="P488" s="2775"/>
      <c r="Q488" s="11"/>
      <c r="R488" s="11"/>
      <c r="S488" s="396">
        <f>'Og s3a'!G1197</f>
        <v>0</v>
      </c>
      <c r="T488" s="398">
        <f>'Og s3a'!D1197</f>
        <v>0</v>
      </c>
      <c r="U488" s="444">
        <f>Import!N1186</f>
        <v>0</v>
      </c>
      <c r="V488" s="11"/>
      <c r="W488" s="306"/>
      <c r="X488" s="306"/>
      <c r="Y488" s="306"/>
      <c r="Z488" s="970">
        <f>IF(F488=AF$7,1,0)</f>
        <v>0</v>
      </c>
      <c r="AA488" s="970">
        <f>Z488*D488</f>
        <v>0</v>
      </c>
      <c r="AB488" s="978">
        <f>IF($Z488=0,0,IF(AF488+AH488+AJ488&gt;0,$AA488,0))</f>
        <v>0</v>
      </c>
      <c r="AC488" s="980">
        <f>IF($Z488=0,0,IF(AND(AB488=0,G489&gt;0),$AA488,0))</f>
        <v>0</v>
      </c>
      <c r="AD488" s="969">
        <f>AA488-AB488-AC488</f>
        <v>0</v>
      </c>
      <c r="AE488" s="204">
        <f t="shared" si="265"/>
        <v>0</v>
      </c>
      <c r="AF488" s="204">
        <f t="shared" si="265"/>
        <v>0</v>
      </c>
      <c r="AG488" s="204">
        <f t="shared" si="265"/>
        <v>0</v>
      </c>
      <c r="AH488" s="204">
        <f t="shared" si="265"/>
        <v>0</v>
      </c>
      <c r="AI488" s="922">
        <f t="shared" si="265"/>
        <v>0</v>
      </c>
      <c r="AJ488" s="205">
        <f t="shared" si="265"/>
        <v>0</v>
      </c>
      <c r="AK488" s="973">
        <f>IF($Z488=1,0,IF(AND($Z488=0,AF488&gt;0),1,IF(AND($Z488=0,AH488&gt;0),1,IF(AND($Z488=0,AJ488&gt;0),1,0))))</f>
        <v>0</v>
      </c>
      <c r="AL488" s="973">
        <f t="shared" si="270"/>
        <v>0</v>
      </c>
      <c r="AM488" s="978">
        <f>IF($Z488=0,0,IF(AQ488+AS488+AU488&gt;0,$AA488,0))</f>
        <v>0</v>
      </c>
      <c r="AN488" s="980">
        <f>IF($Z488=0,0,IF(AND(AM488=0,I489&gt;0),$AA488,0))</f>
        <v>0</v>
      </c>
      <c r="AO488" s="969">
        <f>$AA488-AM488-AN488</f>
        <v>0</v>
      </c>
      <c r="AP488" s="204">
        <f t="shared" si="266"/>
        <v>0</v>
      </c>
      <c r="AQ488" s="204">
        <f t="shared" si="266"/>
        <v>0</v>
      </c>
      <c r="AR488" s="204">
        <f t="shared" si="266"/>
        <v>0</v>
      </c>
      <c r="AS488" s="204">
        <f t="shared" si="266"/>
        <v>0</v>
      </c>
      <c r="AT488" s="204">
        <f t="shared" si="266"/>
        <v>0</v>
      </c>
      <c r="AU488" s="205">
        <f t="shared" si="266"/>
        <v>0</v>
      </c>
      <c r="AV488" s="973">
        <f>IF($Z488=1,0,IF(AND($Z488=0,AQ488&gt;0),1,IF(AND($Z488=0,AS488&gt;0),1,IF(AND($Z488=0,AU488&gt;0),1,0))))</f>
        <v>0</v>
      </c>
      <c r="AW488" s="973">
        <f t="shared" si="271"/>
        <v>0</v>
      </c>
      <c r="AX488" s="978">
        <f>IF($Z488=0,0,IF(BB488+BD488+BF488&gt;0,$AA488,0))</f>
        <v>0</v>
      </c>
      <c r="AY488" s="980">
        <f>IF($Z488=0,0,IF(AND(AX488=0,K489&gt;0),$AA488,0))</f>
        <v>0</v>
      </c>
      <c r="AZ488" s="969">
        <f>$AA488-AX488-AY488</f>
        <v>0</v>
      </c>
      <c r="BA488" s="204">
        <f t="shared" si="267"/>
        <v>0</v>
      </c>
      <c r="BB488" s="204">
        <f t="shared" si="267"/>
        <v>0</v>
      </c>
      <c r="BC488" s="204">
        <f t="shared" si="267"/>
        <v>0</v>
      </c>
      <c r="BD488" s="204">
        <f t="shared" si="267"/>
        <v>0</v>
      </c>
      <c r="BE488" s="204">
        <f t="shared" si="267"/>
        <v>0</v>
      </c>
      <c r="BF488" s="205">
        <f t="shared" si="267"/>
        <v>0</v>
      </c>
      <c r="BG488" s="973">
        <f>IF($Z488=1,0,IF(AND($Z488=0,BB488&gt;0),1,IF(AND($Z488=0,BD488&gt;0),1,IF(AND($Z488=0,BF488&gt;0),1,0))))</f>
        <v>0</v>
      </c>
      <c r="BH488" s="973">
        <f t="shared" si="272"/>
        <v>0</v>
      </c>
      <c r="BI488" s="978">
        <f>IF($Z488=0,0,IF(BM488+BO488+BQ488&gt;0,$AA488,0))</f>
        <v>0</v>
      </c>
      <c r="BJ488" s="980">
        <f>IF($Z488=0,0,IF(AND(BI488=0,M489&gt;0),$AA488,0))</f>
        <v>0</v>
      </c>
      <c r="BK488" s="969">
        <f>$AA488-BI488-BJ488</f>
        <v>0</v>
      </c>
      <c r="BL488" s="204">
        <f t="shared" si="268"/>
        <v>0</v>
      </c>
      <c r="BM488" s="204">
        <f t="shared" si="268"/>
        <v>0</v>
      </c>
      <c r="BN488" s="204">
        <f t="shared" si="268"/>
        <v>0</v>
      </c>
      <c r="BO488" s="204">
        <f t="shared" si="268"/>
        <v>0</v>
      </c>
      <c r="BP488" s="204">
        <f t="shared" si="268"/>
        <v>0</v>
      </c>
      <c r="BQ488" s="205">
        <f t="shared" si="268"/>
        <v>0</v>
      </c>
      <c r="BR488" s="973">
        <f>IF($Z488=1,0,IF(AND($Z488=0,BM488&gt;0),1,IF(AND($Z488=0,BO488&gt;0),1,IF(AND($Z488=0,BQ488&gt;0),1,0))))</f>
        <v>0</v>
      </c>
      <c r="BS488" s="973">
        <f t="shared" si="273"/>
        <v>0</v>
      </c>
      <c r="BT488" s="978">
        <f>IF($Z488=0,0,IF(BX488+BZ488+CB488&gt;0,$AA488,0))</f>
        <v>0</v>
      </c>
      <c r="BU488" s="980">
        <f>IF($Z488=0,0,IF(AND(BT488=0,O489&gt;0),$AA488,0))</f>
        <v>0</v>
      </c>
      <c r="BV488" s="969">
        <f>$AA488-BT488-BU488</f>
        <v>0</v>
      </c>
      <c r="BW488" s="204">
        <f t="shared" si="269"/>
        <v>0</v>
      </c>
      <c r="BX488" s="204">
        <f t="shared" si="269"/>
        <v>0</v>
      </c>
      <c r="BY488" s="204">
        <f t="shared" si="269"/>
        <v>0</v>
      </c>
      <c r="BZ488" s="204">
        <f t="shared" si="269"/>
        <v>0</v>
      </c>
      <c r="CA488" s="204">
        <f t="shared" si="269"/>
        <v>0</v>
      </c>
      <c r="CB488" s="205">
        <f t="shared" si="269"/>
        <v>0</v>
      </c>
      <c r="CC488" s="973">
        <f>IF($Z488=1,0,IF(AND($Z488=0,BX488&gt;0),1,IF(AND($Z488=0,BZ488&gt;0),1,IF(AND($Z488=0,CB488&gt;0),1,0))))</f>
        <v>0</v>
      </c>
      <c r="CD488" s="973">
        <f t="shared" si="274"/>
        <v>0</v>
      </c>
      <c r="CE488" s="11"/>
      <c r="CF488" s="11"/>
      <c r="CG488" s="11"/>
      <c r="CH488" s="11"/>
      <c r="CI488" s="11"/>
      <c r="CJ488" s="11"/>
      <c r="CK488" s="11"/>
      <c r="CL488" s="11"/>
      <c r="CM488" s="11"/>
    </row>
    <row r="489" spans="1:91" ht="14.25" customHeight="1">
      <c r="A489" s="950" t="str">
        <f>A488</f>
        <v/>
      </c>
      <c r="B489" s="57"/>
      <c r="C489" s="2051"/>
      <c r="D489" s="2053"/>
      <c r="E489" s="2051"/>
      <c r="F489" s="2772"/>
      <c r="G489" s="1121">
        <f>Import!Q1186</f>
        <v>0</v>
      </c>
      <c r="H489" s="2774"/>
      <c r="I489" s="450"/>
      <c r="J489" s="2775"/>
      <c r="K489" s="450"/>
      <c r="L489" s="2775"/>
      <c r="M489" s="450"/>
      <c r="N489" s="2775"/>
      <c r="O489" s="450"/>
      <c r="P489" s="2775"/>
      <c r="Q489" s="11"/>
      <c r="R489" s="11"/>
      <c r="S489" s="397"/>
      <c r="T489" s="419"/>
      <c r="U489" s="444">
        <f>Import!N1187</f>
        <v>0</v>
      </c>
      <c r="V489" s="11"/>
      <c r="W489" s="306"/>
      <c r="X489" s="306"/>
      <c r="Y489" s="306"/>
      <c r="Z489" s="11"/>
      <c r="AE489" s="204"/>
      <c r="AF489" s="204"/>
      <c r="AG489" s="204"/>
      <c r="AH489" s="204"/>
      <c r="AI489" s="922"/>
      <c r="AJ489" s="205"/>
      <c r="AK489" s="973"/>
      <c r="AL489" s="973">
        <f>AL488</f>
        <v>0</v>
      </c>
      <c r="AP489" s="204"/>
      <c r="AQ489" s="204"/>
      <c r="AR489" s="204"/>
      <c r="AS489" s="204"/>
      <c r="AT489" s="204"/>
      <c r="AU489" s="205"/>
      <c r="AV489" s="973"/>
      <c r="AW489" s="973">
        <f>AW488</f>
        <v>0</v>
      </c>
      <c r="BA489" s="204"/>
      <c r="BB489" s="204"/>
      <c r="BC489" s="204"/>
      <c r="BD489" s="204"/>
      <c r="BE489" s="204"/>
      <c r="BF489" s="205"/>
      <c r="BG489" s="973"/>
      <c r="BH489" s="973">
        <f>BH488</f>
        <v>0</v>
      </c>
      <c r="BL489" s="204"/>
      <c r="BM489" s="204"/>
      <c r="BN489" s="204"/>
      <c r="BO489" s="204"/>
      <c r="BP489" s="204"/>
      <c r="BQ489" s="205"/>
      <c r="BR489" s="973"/>
      <c r="BS489" s="973">
        <f>BS488</f>
        <v>0</v>
      </c>
      <c r="BW489" s="204"/>
      <c r="BX489" s="204"/>
      <c r="BY489" s="204"/>
      <c r="BZ489" s="204"/>
      <c r="CA489" s="204"/>
      <c r="CB489" s="205"/>
      <c r="CC489" s="973"/>
      <c r="CD489" s="973">
        <f>CD488</f>
        <v>0</v>
      </c>
      <c r="CE489" s="11"/>
      <c r="CF489" s="11"/>
      <c r="CG489" s="11"/>
      <c r="CH489" s="11"/>
      <c r="CI489" s="11"/>
      <c r="CJ489" s="11"/>
      <c r="CK489" s="11"/>
      <c r="CL489" s="11"/>
      <c r="CM489" s="11"/>
    </row>
    <row r="490" spans="1:91" ht="24.75" customHeight="1">
      <c r="A490" s="949" t="str">
        <f>IF(E490&gt;0,"Wypełnione","")</f>
        <v/>
      </c>
      <c r="B490" s="57"/>
      <c r="C490" s="2050">
        <f>'Og s3a'!C1199</f>
        <v>0</v>
      </c>
      <c r="D490" s="2052">
        <f>'Og s3a'!E1199</f>
        <v>0</v>
      </c>
      <c r="E490" s="2050">
        <f>'Og s3a'!F1199</f>
        <v>0</v>
      </c>
      <c r="F490" s="2771"/>
      <c r="G490" s="448">
        <f>T490</f>
        <v>0</v>
      </c>
      <c r="H490" s="2773">
        <f>U490</f>
        <v>0</v>
      </c>
      <c r="I490" s="451"/>
      <c r="J490" s="2775"/>
      <c r="K490" s="451"/>
      <c r="L490" s="2775"/>
      <c r="M490" s="451"/>
      <c r="N490" s="2775"/>
      <c r="O490" s="451"/>
      <c r="P490" s="2775"/>
      <c r="Q490" s="11"/>
      <c r="R490" s="11"/>
      <c r="S490" s="396">
        <f>'Og s3a'!G1199</f>
        <v>0</v>
      </c>
      <c r="T490" s="398">
        <f>'Og s3a'!D1199</f>
        <v>0</v>
      </c>
      <c r="U490" s="444">
        <f>Import!N1188</f>
        <v>0</v>
      </c>
      <c r="V490" s="11"/>
      <c r="W490" s="306"/>
      <c r="X490" s="306"/>
      <c r="Y490" s="306"/>
      <c r="Z490" s="970">
        <f>IF(F490=AF$7,1,0)</f>
        <v>0</v>
      </c>
      <c r="AA490" s="970">
        <f>Z490*D490</f>
        <v>0</v>
      </c>
      <c r="AB490" s="978">
        <f>IF($Z490=0,0,IF(AF490+AH490+AJ490&gt;0,$AA490,0))</f>
        <v>0</v>
      </c>
      <c r="AC490" s="980">
        <f>IF($Z490=0,0,IF(AND(AB490=0,G491&gt;0),$AA490,0))</f>
        <v>0</v>
      </c>
      <c r="AD490" s="969">
        <f>AA490-AB490-AC490</f>
        <v>0</v>
      </c>
      <c r="AE490" s="204">
        <f t="shared" ref="AE490:AJ552" si="275">IF(AE$9=$H490,$D490,0)</f>
        <v>0</v>
      </c>
      <c r="AF490" s="204">
        <f t="shared" si="275"/>
        <v>0</v>
      </c>
      <c r="AG490" s="204">
        <f t="shared" si="275"/>
        <v>0</v>
      </c>
      <c r="AH490" s="204">
        <f t="shared" si="275"/>
        <v>0</v>
      </c>
      <c r="AI490" s="922">
        <f t="shared" si="275"/>
        <v>0</v>
      </c>
      <c r="AJ490" s="205">
        <f t="shared" si="275"/>
        <v>0</v>
      </c>
      <c r="AK490" s="973">
        <f>IF($Z490=1,0,IF(AND($Z490=0,AF490&gt;0),1,IF(AND($Z490=0,AH490&gt;0),1,IF(AND($Z490=0,AJ490&gt;0),1,0))))</f>
        <v>0</v>
      </c>
      <c r="AL490" s="973">
        <f t="shared" si="270"/>
        <v>0</v>
      </c>
      <c r="AM490" s="978">
        <f>IF($Z490=0,0,IF(AQ490+AS490+AU490&gt;0,$AA490,0))</f>
        <v>0</v>
      </c>
      <c r="AN490" s="980">
        <f>IF($Z490=0,0,IF(AND(AM490=0,I491&gt;0),$AA490,0))</f>
        <v>0</v>
      </c>
      <c r="AO490" s="969">
        <f>$AA490-AM490-AN490</f>
        <v>0</v>
      </c>
      <c r="AP490" s="204">
        <f t="shared" ref="AP490:AU552" si="276">IF(AP$9=$J490,$D490,0)</f>
        <v>0</v>
      </c>
      <c r="AQ490" s="204">
        <f t="shared" si="276"/>
        <v>0</v>
      </c>
      <c r="AR490" s="204">
        <f t="shared" si="276"/>
        <v>0</v>
      </c>
      <c r="AS490" s="204">
        <f t="shared" si="276"/>
        <v>0</v>
      </c>
      <c r="AT490" s="204">
        <f t="shared" si="276"/>
        <v>0</v>
      </c>
      <c r="AU490" s="205">
        <f t="shared" si="276"/>
        <v>0</v>
      </c>
      <c r="AV490" s="973">
        <f>IF($Z490=1,0,IF(AND($Z490=0,AQ490&gt;0),1,IF(AND($Z490=0,AS490&gt;0),1,IF(AND($Z490=0,AU490&gt;0),1,0))))</f>
        <v>0</v>
      </c>
      <c r="AW490" s="973">
        <f t="shared" si="271"/>
        <v>0</v>
      </c>
      <c r="AX490" s="978">
        <f>IF($Z490=0,0,IF(BB490+BD490+BF490&gt;0,$AA490,0))</f>
        <v>0</v>
      </c>
      <c r="AY490" s="980">
        <f>IF($Z490=0,0,IF(AND(AX490=0,K491&gt;0),$AA490,0))</f>
        <v>0</v>
      </c>
      <c r="AZ490" s="969">
        <f>$AA490-AX490-AY490</f>
        <v>0</v>
      </c>
      <c r="BA490" s="204">
        <f t="shared" ref="BA490:BF552" si="277">IF(BA$9=$L490,$D490,0)</f>
        <v>0</v>
      </c>
      <c r="BB490" s="204">
        <f t="shared" si="277"/>
        <v>0</v>
      </c>
      <c r="BC490" s="204">
        <f t="shared" si="277"/>
        <v>0</v>
      </c>
      <c r="BD490" s="204">
        <f t="shared" si="277"/>
        <v>0</v>
      </c>
      <c r="BE490" s="204">
        <f t="shared" si="277"/>
        <v>0</v>
      </c>
      <c r="BF490" s="205">
        <f t="shared" si="277"/>
        <v>0</v>
      </c>
      <c r="BG490" s="973">
        <f>IF($Z490=1,0,IF(AND($Z490=0,BB490&gt;0),1,IF(AND($Z490=0,BD490&gt;0),1,IF(AND($Z490=0,BF490&gt;0),1,0))))</f>
        <v>0</v>
      </c>
      <c r="BH490" s="973">
        <f t="shared" si="272"/>
        <v>0</v>
      </c>
      <c r="BI490" s="978">
        <f>IF($Z490=0,0,IF(BM490+BO490+BQ490&gt;0,$AA490,0))</f>
        <v>0</v>
      </c>
      <c r="BJ490" s="980">
        <f>IF($Z490=0,0,IF(AND(BI490=0,M491&gt;0),$AA490,0))</f>
        <v>0</v>
      </c>
      <c r="BK490" s="969">
        <f>$AA490-BI490-BJ490</f>
        <v>0</v>
      </c>
      <c r="BL490" s="204">
        <f t="shared" ref="BL490:BQ552" si="278">IF(BL$9=$N490,$D490,0)</f>
        <v>0</v>
      </c>
      <c r="BM490" s="204">
        <f t="shared" si="278"/>
        <v>0</v>
      </c>
      <c r="BN490" s="204">
        <f t="shared" si="278"/>
        <v>0</v>
      </c>
      <c r="BO490" s="204">
        <f t="shared" si="278"/>
        <v>0</v>
      </c>
      <c r="BP490" s="204">
        <f t="shared" si="278"/>
        <v>0</v>
      </c>
      <c r="BQ490" s="205">
        <f t="shared" si="278"/>
        <v>0</v>
      </c>
      <c r="BR490" s="973">
        <f>IF($Z490=1,0,IF(AND($Z490=0,BM490&gt;0),1,IF(AND($Z490=0,BO490&gt;0),1,IF(AND($Z490=0,BQ490&gt;0),1,0))))</f>
        <v>0</v>
      </c>
      <c r="BS490" s="973">
        <f t="shared" si="273"/>
        <v>0</v>
      </c>
      <c r="BT490" s="978">
        <f>IF($Z490=0,0,IF(BX490+BZ490+CB490&gt;0,$AA490,0))</f>
        <v>0</v>
      </c>
      <c r="BU490" s="980">
        <f>IF($Z490=0,0,IF(AND(BT490=0,O491&gt;0),$AA490,0))</f>
        <v>0</v>
      </c>
      <c r="BV490" s="969">
        <f>$AA490-BT490-BU490</f>
        <v>0</v>
      </c>
      <c r="BW490" s="204">
        <f t="shared" ref="BW490:CB552" si="279">IF(BW$9=$P490,$D490,0)</f>
        <v>0</v>
      </c>
      <c r="BX490" s="204">
        <f t="shared" si="279"/>
        <v>0</v>
      </c>
      <c r="BY490" s="204">
        <f t="shared" si="279"/>
        <v>0</v>
      </c>
      <c r="BZ490" s="204">
        <f t="shared" si="279"/>
        <v>0</v>
      </c>
      <c r="CA490" s="204">
        <f t="shared" si="279"/>
        <v>0</v>
      </c>
      <c r="CB490" s="205">
        <f t="shared" si="279"/>
        <v>0</v>
      </c>
      <c r="CC490" s="973">
        <f>IF($Z490=1,0,IF(AND($Z490=0,BX490&gt;0),1,IF(AND($Z490=0,BZ490&gt;0),1,IF(AND($Z490=0,CB490&gt;0),1,0))))</f>
        <v>0</v>
      </c>
      <c r="CD490" s="973">
        <f t="shared" si="274"/>
        <v>0</v>
      </c>
      <c r="CE490" s="11"/>
      <c r="CF490" s="11"/>
      <c r="CG490" s="11"/>
      <c r="CH490" s="11"/>
      <c r="CI490" s="11"/>
      <c r="CJ490" s="11"/>
      <c r="CK490" s="11"/>
      <c r="CL490" s="11"/>
      <c r="CM490" s="11"/>
    </row>
    <row r="491" spans="1:91" ht="14.25" customHeight="1">
      <c r="A491" s="950" t="str">
        <f>A490</f>
        <v/>
      </c>
      <c r="B491" s="57"/>
      <c r="C491" s="2051"/>
      <c r="D491" s="2053"/>
      <c r="E491" s="2051"/>
      <c r="F491" s="2772"/>
      <c r="G491" s="1121">
        <f>Import!Q1188</f>
        <v>0</v>
      </c>
      <c r="H491" s="2774"/>
      <c r="I491" s="450"/>
      <c r="J491" s="2775"/>
      <c r="K491" s="450"/>
      <c r="L491" s="2775"/>
      <c r="M491" s="450"/>
      <c r="N491" s="2775"/>
      <c r="O491" s="450"/>
      <c r="P491" s="2775"/>
      <c r="Q491" s="11"/>
      <c r="R491" s="11"/>
      <c r="S491" s="397"/>
      <c r="T491" s="419"/>
      <c r="U491" s="444">
        <f>Import!N1189</f>
        <v>0</v>
      </c>
      <c r="V491" s="11"/>
      <c r="W491" s="306"/>
      <c r="X491" s="306"/>
      <c r="Y491" s="306"/>
      <c r="Z491" s="11"/>
      <c r="AE491" s="204"/>
      <c r="AF491" s="204"/>
      <c r="AG491" s="204"/>
      <c r="AH491" s="204"/>
      <c r="AI491" s="922"/>
      <c r="AJ491" s="205"/>
      <c r="AK491" s="973"/>
      <c r="AL491" s="973">
        <f>AL490</f>
        <v>0</v>
      </c>
      <c r="AP491" s="204"/>
      <c r="AQ491" s="204"/>
      <c r="AR491" s="204"/>
      <c r="AS491" s="204"/>
      <c r="AT491" s="204"/>
      <c r="AU491" s="205"/>
      <c r="AV491" s="973"/>
      <c r="AW491" s="973">
        <f>AW490</f>
        <v>0</v>
      </c>
      <c r="BA491" s="204"/>
      <c r="BB491" s="204"/>
      <c r="BC491" s="204"/>
      <c r="BD491" s="204"/>
      <c r="BE491" s="204"/>
      <c r="BF491" s="205"/>
      <c r="BG491" s="973"/>
      <c r="BH491" s="973">
        <f>BH490</f>
        <v>0</v>
      </c>
      <c r="BL491" s="204"/>
      <c r="BM491" s="204"/>
      <c r="BN491" s="204"/>
      <c r="BO491" s="204"/>
      <c r="BP491" s="204"/>
      <c r="BQ491" s="205"/>
      <c r="BR491" s="973"/>
      <c r="BS491" s="973">
        <f>BS490</f>
        <v>0</v>
      </c>
      <c r="BW491" s="204"/>
      <c r="BX491" s="204"/>
      <c r="BY491" s="204"/>
      <c r="BZ491" s="204"/>
      <c r="CA491" s="204"/>
      <c r="CB491" s="205"/>
      <c r="CC491" s="973"/>
      <c r="CD491" s="973">
        <f>CD490</f>
        <v>0</v>
      </c>
      <c r="CE491" s="11"/>
      <c r="CF491" s="11"/>
      <c r="CG491" s="11"/>
      <c r="CH491" s="11"/>
      <c r="CI491" s="11"/>
      <c r="CJ491" s="11"/>
      <c r="CK491" s="11"/>
      <c r="CL491" s="11"/>
      <c r="CM491" s="11"/>
    </row>
    <row r="492" spans="1:91" ht="24.75" customHeight="1">
      <c r="A492" s="949" t="str">
        <f>IF(E492&gt;0,"Wypełnione","")</f>
        <v/>
      </c>
      <c r="B492" s="57"/>
      <c r="C492" s="2050">
        <f>'Og s3a'!C1201</f>
        <v>0</v>
      </c>
      <c r="D492" s="2052">
        <f>'Og s3a'!E1201</f>
        <v>0</v>
      </c>
      <c r="E492" s="2050">
        <f>'Og s3a'!F1201</f>
        <v>0</v>
      </c>
      <c r="F492" s="2771"/>
      <c r="G492" s="448">
        <f>T492</f>
        <v>0</v>
      </c>
      <c r="H492" s="2773">
        <f>U492</f>
        <v>0</v>
      </c>
      <c r="I492" s="451"/>
      <c r="J492" s="2775"/>
      <c r="K492" s="451"/>
      <c r="L492" s="2775"/>
      <c r="M492" s="451"/>
      <c r="N492" s="2775"/>
      <c r="O492" s="451"/>
      <c r="P492" s="2775"/>
      <c r="Q492" s="11"/>
      <c r="R492" s="11"/>
      <c r="S492" s="396">
        <f>'Og s3a'!G1201</f>
        <v>0</v>
      </c>
      <c r="T492" s="398">
        <f>'Og s3a'!D1201</f>
        <v>0</v>
      </c>
      <c r="U492" s="444">
        <f>Import!N1190</f>
        <v>0</v>
      </c>
      <c r="V492" s="11"/>
      <c r="W492" s="306"/>
      <c r="X492" s="306"/>
      <c r="Y492" s="306"/>
      <c r="Z492" s="970">
        <f>IF(F492=AF$7,1,0)</f>
        <v>0</v>
      </c>
      <c r="AA492" s="970">
        <f>Z492*D492</f>
        <v>0</v>
      </c>
      <c r="AB492" s="978">
        <f>IF($Z492=0,0,IF(AF492+AH492+AJ492&gt;0,$AA492,0))</f>
        <v>0</v>
      </c>
      <c r="AC492" s="980">
        <f>IF($Z492=0,0,IF(AND(AB492=0,G493&gt;0),$AA492,0))</f>
        <v>0</v>
      </c>
      <c r="AD492" s="969">
        <f>AA492-AB492-AC492</f>
        <v>0</v>
      </c>
      <c r="AE492" s="204">
        <f t="shared" si="275"/>
        <v>0</v>
      </c>
      <c r="AF492" s="204">
        <f t="shared" si="275"/>
        <v>0</v>
      </c>
      <c r="AG492" s="204">
        <f t="shared" si="275"/>
        <v>0</v>
      </c>
      <c r="AH492" s="204">
        <f t="shared" si="275"/>
        <v>0</v>
      </c>
      <c r="AI492" s="922">
        <f t="shared" si="275"/>
        <v>0</v>
      </c>
      <c r="AJ492" s="205">
        <f t="shared" si="275"/>
        <v>0</v>
      </c>
      <c r="AK492" s="973">
        <f>IF($Z492=1,0,IF(AND($Z492=0,AF492&gt;0),1,IF(AND($Z492=0,AH492&gt;0),1,IF(AND($Z492=0,AJ492&gt;0),1,0))))</f>
        <v>0</v>
      </c>
      <c r="AL492" s="973">
        <f t="shared" si="270"/>
        <v>0</v>
      </c>
      <c r="AM492" s="978">
        <f>IF($Z492=0,0,IF(AQ492+AS492+AU492&gt;0,$AA492,0))</f>
        <v>0</v>
      </c>
      <c r="AN492" s="980">
        <f>IF($Z492=0,0,IF(AND(AM492=0,I493&gt;0),$AA492,0))</f>
        <v>0</v>
      </c>
      <c r="AO492" s="969">
        <f>$AA492-AM492-AN492</f>
        <v>0</v>
      </c>
      <c r="AP492" s="204">
        <f t="shared" si="276"/>
        <v>0</v>
      </c>
      <c r="AQ492" s="204">
        <f t="shared" si="276"/>
        <v>0</v>
      </c>
      <c r="AR492" s="204">
        <f t="shared" si="276"/>
        <v>0</v>
      </c>
      <c r="AS492" s="204">
        <f t="shared" si="276"/>
        <v>0</v>
      </c>
      <c r="AT492" s="204">
        <f t="shared" si="276"/>
        <v>0</v>
      </c>
      <c r="AU492" s="205">
        <f t="shared" si="276"/>
        <v>0</v>
      </c>
      <c r="AV492" s="973">
        <f>IF($Z492=1,0,IF(AND($Z492=0,AQ492&gt;0),1,IF(AND($Z492=0,AS492&gt;0),1,IF(AND($Z492=0,AU492&gt;0),1,0))))</f>
        <v>0</v>
      </c>
      <c r="AW492" s="973">
        <f t="shared" si="271"/>
        <v>0</v>
      </c>
      <c r="AX492" s="978">
        <f>IF($Z492=0,0,IF(BB492+BD492+BF492&gt;0,$AA492,0))</f>
        <v>0</v>
      </c>
      <c r="AY492" s="980">
        <f>IF($Z492=0,0,IF(AND(AX492=0,K493&gt;0),$AA492,0))</f>
        <v>0</v>
      </c>
      <c r="AZ492" s="969">
        <f>$AA492-AX492-AY492</f>
        <v>0</v>
      </c>
      <c r="BA492" s="204">
        <f t="shared" si="277"/>
        <v>0</v>
      </c>
      <c r="BB492" s="204">
        <f t="shared" si="277"/>
        <v>0</v>
      </c>
      <c r="BC492" s="204">
        <f t="shared" si="277"/>
        <v>0</v>
      </c>
      <c r="BD492" s="204">
        <f t="shared" si="277"/>
        <v>0</v>
      </c>
      <c r="BE492" s="204">
        <f t="shared" si="277"/>
        <v>0</v>
      </c>
      <c r="BF492" s="205">
        <f t="shared" si="277"/>
        <v>0</v>
      </c>
      <c r="BG492" s="973">
        <f>IF($Z492=1,0,IF(AND($Z492=0,BB492&gt;0),1,IF(AND($Z492=0,BD492&gt;0),1,IF(AND($Z492=0,BF492&gt;0),1,0))))</f>
        <v>0</v>
      </c>
      <c r="BH492" s="973">
        <f t="shared" si="272"/>
        <v>0</v>
      </c>
      <c r="BI492" s="978">
        <f>IF($Z492=0,0,IF(BM492+BO492+BQ492&gt;0,$AA492,0))</f>
        <v>0</v>
      </c>
      <c r="BJ492" s="980">
        <f>IF($Z492=0,0,IF(AND(BI492=0,M493&gt;0),$AA492,0))</f>
        <v>0</v>
      </c>
      <c r="BK492" s="969">
        <f>$AA492-BI492-BJ492</f>
        <v>0</v>
      </c>
      <c r="BL492" s="204">
        <f t="shared" si="278"/>
        <v>0</v>
      </c>
      <c r="BM492" s="204">
        <f t="shared" si="278"/>
        <v>0</v>
      </c>
      <c r="BN492" s="204">
        <f t="shared" si="278"/>
        <v>0</v>
      </c>
      <c r="BO492" s="204">
        <f t="shared" si="278"/>
        <v>0</v>
      </c>
      <c r="BP492" s="204">
        <f t="shared" si="278"/>
        <v>0</v>
      </c>
      <c r="BQ492" s="205">
        <f t="shared" si="278"/>
        <v>0</v>
      </c>
      <c r="BR492" s="973">
        <f>IF($Z492=1,0,IF(AND($Z492=0,BM492&gt;0),1,IF(AND($Z492=0,BO492&gt;0),1,IF(AND($Z492=0,BQ492&gt;0),1,0))))</f>
        <v>0</v>
      </c>
      <c r="BS492" s="973">
        <f t="shared" si="273"/>
        <v>0</v>
      </c>
      <c r="BT492" s="978">
        <f>IF($Z492=0,0,IF(BX492+BZ492+CB492&gt;0,$AA492,0))</f>
        <v>0</v>
      </c>
      <c r="BU492" s="980">
        <f>IF($Z492=0,0,IF(AND(BT492=0,O493&gt;0),$AA492,0))</f>
        <v>0</v>
      </c>
      <c r="BV492" s="969">
        <f>$AA492-BT492-BU492</f>
        <v>0</v>
      </c>
      <c r="BW492" s="204">
        <f t="shared" si="279"/>
        <v>0</v>
      </c>
      <c r="BX492" s="204">
        <f t="shared" si="279"/>
        <v>0</v>
      </c>
      <c r="BY492" s="204">
        <f t="shared" si="279"/>
        <v>0</v>
      </c>
      <c r="BZ492" s="204">
        <f t="shared" si="279"/>
        <v>0</v>
      </c>
      <c r="CA492" s="204">
        <f t="shared" si="279"/>
        <v>0</v>
      </c>
      <c r="CB492" s="205">
        <f t="shared" si="279"/>
        <v>0</v>
      </c>
      <c r="CC492" s="973">
        <f>IF($Z492=1,0,IF(AND($Z492=0,BX492&gt;0),1,IF(AND($Z492=0,BZ492&gt;0),1,IF(AND($Z492=0,CB492&gt;0),1,0))))</f>
        <v>0</v>
      </c>
      <c r="CD492" s="973">
        <f t="shared" si="274"/>
        <v>0</v>
      </c>
      <c r="CE492" s="11"/>
      <c r="CF492" s="11"/>
      <c r="CG492" s="11"/>
      <c r="CH492" s="11"/>
      <c r="CI492" s="11"/>
      <c r="CJ492" s="11"/>
      <c r="CK492" s="11"/>
      <c r="CL492" s="11"/>
      <c r="CM492" s="11"/>
    </row>
    <row r="493" spans="1:91" ht="14.25" customHeight="1">
      <c r="A493" s="950" t="str">
        <f>A492</f>
        <v/>
      </c>
      <c r="B493" s="57"/>
      <c r="C493" s="2051"/>
      <c r="D493" s="2053"/>
      <c r="E493" s="2051"/>
      <c r="F493" s="2772"/>
      <c r="G493" s="1121">
        <f>Import!Q1190</f>
        <v>0</v>
      </c>
      <c r="H493" s="2774"/>
      <c r="I493" s="450"/>
      <c r="J493" s="2775"/>
      <c r="K493" s="450"/>
      <c r="L493" s="2775"/>
      <c r="M493" s="450"/>
      <c r="N493" s="2775"/>
      <c r="O493" s="450"/>
      <c r="P493" s="2775"/>
      <c r="Q493" s="11"/>
      <c r="R493" s="11"/>
      <c r="S493" s="397"/>
      <c r="T493" s="419"/>
      <c r="U493" s="444">
        <f>Import!N1191</f>
        <v>0</v>
      </c>
      <c r="V493" s="11"/>
      <c r="W493" s="306"/>
      <c r="X493" s="306"/>
      <c r="Y493" s="306"/>
      <c r="Z493" s="11"/>
      <c r="AE493" s="204"/>
      <c r="AF493" s="204"/>
      <c r="AG493" s="204"/>
      <c r="AH493" s="204"/>
      <c r="AI493" s="922"/>
      <c r="AJ493" s="205"/>
      <c r="AK493" s="973"/>
      <c r="AL493" s="973">
        <f>AL492</f>
        <v>0</v>
      </c>
      <c r="AP493" s="204"/>
      <c r="AQ493" s="204"/>
      <c r="AR493" s="204"/>
      <c r="AS493" s="204"/>
      <c r="AT493" s="204"/>
      <c r="AU493" s="205"/>
      <c r="AV493" s="973"/>
      <c r="AW493" s="973">
        <f>AW492</f>
        <v>0</v>
      </c>
      <c r="BA493" s="204"/>
      <c r="BB493" s="204"/>
      <c r="BC493" s="204"/>
      <c r="BD493" s="204"/>
      <c r="BE493" s="204"/>
      <c r="BF493" s="205"/>
      <c r="BG493" s="973"/>
      <c r="BH493" s="973">
        <f>BH492</f>
        <v>0</v>
      </c>
      <c r="BL493" s="204"/>
      <c r="BM493" s="204"/>
      <c r="BN493" s="204"/>
      <c r="BO493" s="204"/>
      <c r="BP493" s="204"/>
      <c r="BQ493" s="205"/>
      <c r="BR493" s="973"/>
      <c r="BS493" s="973">
        <f>BS492</f>
        <v>0</v>
      </c>
      <c r="BW493" s="204"/>
      <c r="BX493" s="204"/>
      <c r="BY493" s="204"/>
      <c r="BZ493" s="204"/>
      <c r="CA493" s="204"/>
      <c r="CB493" s="205"/>
      <c r="CC493" s="973"/>
      <c r="CD493" s="973">
        <f>CD492</f>
        <v>0</v>
      </c>
      <c r="CE493" s="11"/>
      <c r="CF493" s="11"/>
      <c r="CG493" s="11"/>
      <c r="CH493" s="11"/>
      <c r="CI493" s="11"/>
      <c r="CJ493" s="11"/>
      <c r="CK493" s="11"/>
      <c r="CL493" s="11"/>
      <c r="CM493" s="11"/>
    </row>
    <row r="494" spans="1:91" ht="24.75" customHeight="1">
      <c r="A494" s="949" t="str">
        <f>IF(E494&gt;0,"Wypełnione","")</f>
        <v/>
      </c>
      <c r="B494" s="57"/>
      <c r="C494" s="2050">
        <f>'Og s3a'!C1203</f>
        <v>0</v>
      </c>
      <c r="D494" s="2052">
        <f>'Og s3a'!E1203</f>
        <v>0</v>
      </c>
      <c r="E494" s="2050">
        <f>'Og s3a'!F1203</f>
        <v>0</v>
      </c>
      <c r="F494" s="2771"/>
      <c r="G494" s="448">
        <f>T494</f>
        <v>0</v>
      </c>
      <c r="H494" s="2773">
        <f>U494</f>
        <v>0</v>
      </c>
      <c r="I494" s="451"/>
      <c r="J494" s="2775"/>
      <c r="K494" s="451"/>
      <c r="L494" s="2775"/>
      <c r="M494" s="451"/>
      <c r="N494" s="2775"/>
      <c r="O494" s="451"/>
      <c r="P494" s="2775"/>
      <c r="Q494" s="11"/>
      <c r="R494" s="11"/>
      <c r="S494" s="396">
        <f>'Og s3a'!G1203</f>
        <v>0</v>
      </c>
      <c r="T494" s="398">
        <f>'Og s3a'!D1203</f>
        <v>0</v>
      </c>
      <c r="U494" s="444">
        <f>Import!N1192</f>
        <v>0</v>
      </c>
      <c r="V494" s="11"/>
      <c r="W494" s="306"/>
      <c r="X494" s="306"/>
      <c r="Y494" s="306"/>
      <c r="Z494" s="970">
        <f>IF(F494=AF$7,1,0)</f>
        <v>0</v>
      </c>
      <c r="AA494" s="970">
        <f>Z494*D494</f>
        <v>0</v>
      </c>
      <c r="AB494" s="978">
        <f>IF($Z494=0,0,IF(AF494+AH494+AJ494&gt;0,$AA494,0))</f>
        <v>0</v>
      </c>
      <c r="AC494" s="980">
        <f>IF($Z494=0,0,IF(AND(AB494=0,G495&gt;0),$AA494,0))</f>
        <v>0</v>
      </c>
      <c r="AD494" s="969">
        <f>AA494-AB494-AC494</f>
        <v>0</v>
      </c>
      <c r="AE494" s="204">
        <f t="shared" si="275"/>
        <v>0</v>
      </c>
      <c r="AF494" s="204">
        <f t="shared" si="275"/>
        <v>0</v>
      </c>
      <c r="AG494" s="204">
        <f t="shared" si="275"/>
        <v>0</v>
      </c>
      <c r="AH494" s="204">
        <f t="shared" si="275"/>
        <v>0</v>
      </c>
      <c r="AI494" s="922">
        <f t="shared" si="275"/>
        <v>0</v>
      </c>
      <c r="AJ494" s="205">
        <f t="shared" si="275"/>
        <v>0</v>
      </c>
      <c r="AK494" s="973">
        <f>IF($Z494=1,0,IF(AND($Z494=0,AF494&gt;0),1,IF(AND($Z494=0,AH494&gt;0),1,IF(AND($Z494=0,AJ494&gt;0),1,0))))</f>
        <v>0</v>
      </c>
      <c r="AL494" s="973">
        <f t="shared" si="270"/>
        <v>0</v>
      </c>
      <c r="AM494" s="978">
        <f>IF($Z494=0,0,IF(AQ494+AS494+AU494&gt;0,$AA494,0))</f>
        <v>0</v>
      </c>
      <c r="AN494" s="980">
        <f>IF($Z494=0,0,IF(AND(AM494=0,I495&gt;0),$AA494,0))</f>
        <v>0</v>
      </c>
      <c r="AO494" s="969">
        <f>$AA494-AM494-AN494</f>
        <v>0</v>
      </c>
      <c r="AP494" s="204">
        <f t="shared" si="276"/>
        <v>0</v>
      </c>
      <c r="AQ494" s="204">
        <f t="shared" si="276"/>
        <v>0</v>
      </c>
      <c r="AR494" s="204">
        <f t="shared" si="276"/>
        <v>0</v>
      </c>
      <c r="AS494" s="204">
        <f t="shared" si="276"/>
        <v>0</v>
      </c>
      <c r="AT494" s="204">
        <f t="shared" si="276"/>
        <v>0</v>
      </c>
      <c r="AU494" s="205">
        <f t="shared" si="276"/>
        <v>0</v>
      </c>
      <c r="AV494" s="973">
        <f>IF($Z494=1,0,IF(AND($Z494=0,AQ494&gt;0),1,IF(AND($Z494=0,AS494&gt;0),1,IF(AND($Z494=0,AU494&gt;0),1,0))))</f>
        <v>0</v>
      </c>
      <c r="AW494" s="973">
        <f t="shared" si="271"/>
        <v>0</v>
      </c>
      <c r="AX494" s="978">
        <f>IF($Z494=0,0,IF(BB494+BD494+BF494&gt;0,$AA494,0))</f>
        <v>0</v>
      </c>
      <c r="AY494" s="980">
        <f>IF($Z494=0,0,IF(AND(AX494=0,K495&gt;0),$AA494,0))</f>
        <v>0</v>
      </c>
      <c r="AZ494" s="969">
        <f>$AA494-AX494-AY494</f>
        <v>0</v>
      </c>
      <c r="BA494" s="204">
        <f t="shared" si="277"/>
        <v>0</v>
      </c>
      <c r="BB494" s="204">
        <f t="shared" si="277"/>
        <v>0</v>
      </c>
      <c r="BC494" s="204">
        <f t="shared" si="277"/>
        <v>0</v>
      </c>
      <c r="BD494" s="204">
        <f t="shared" si="277"/>
        <v>0</v>
      </c>
      <c r="BE494" s="204">
        <f t="shared" si="277"/>
        <v>0</v>
      </c>
      <c r="BF494" s="205">
        <f t="shared" si="277"/>
        <v>0</v>
      </c>
      <c r="BG494" s="973">
        <f>IF($Z494=1,0,IF(AND($Z494=0,BB494&gt;0),1,IF(AND($Z494=0,BD494&gt;0),1,IF(AND($Z494=0,BF494&gt;0),1,0))))</f>
        <v>0</v>
      </c>
      <c r="BH494" s="973">
        <f t="shared" si="272"/>
        <v>0</v>
      </c>
      <c r="BI494" s="978">
        <f>IF($Z494=0,0,IF(BM494+BO494+BQ494&gt;0,$AA494,0))</f>
        <v>0</v>
      </c>
      <c r="BJ494" s="980">
        <f>IF($Z494=0,0,IF(AND(BI494=0,M495&gt;0),$AA494,0))</f>
        <v>0</v>
      </c>
      <c r="BK494" s="969">
        <f>$AA494-BI494-BJ494</f>
        <v>0</v>
      </c>
      <c r="BL494" s="204">
        <f t="shared" si="278"/>
        <v>0</v>
      </c>
      <c r="BM494" s="204">
        <f t="shared" si="278"/>
        <v>0</v>
      </c>
      <c r="BN494" s="204">
        <f t="shared" si="278"/>
        <v>0</v>
      </c>
      <c r="BO494" s="204">
        <f t="shared" si="278"/>
        <v>0</v>
      </c>
      <c r="BP494" s="204">
        <f t="shared" si="278"/>
        <v>0</v>
      </c>
      <c r="BQ494" s="205">
        <f t="shared" si="278"/>
        <v>0</v>
      </c>
      <c r="BR494" s="973">
        <f>IF($Z494=1,0,IF(AND($Z494=0,BM494&gt;0),1,IF(AND($Z494=0,BO494&gt;0),1,IF(AND($Z494=0,BQ494&gt;0),1,0))))</f>
        <v>0</v>
      </c>
      <c r="BS494" s="973">
        <f t="shared" si="273"/>
        <v>0</v>
      </c>
      <c r="BT494" s="978">
        <f>IF($Z494=0,0,IF(BX494+BZ494+CB494&gt;0,$AA494,0))</f>
        <v>0</v>
      </c>
      <c r="BU494" s="980">
        <f>IF($Z494=0,0,IF(AND(BT494=0,O495&gt;0),$AA494,0))</f>
        <v>0</v>
      </c>
      <c r="BV494" s="969">
        <f>$AA494-BT494-BU494</f>
        <v>0</v>
      </c>
      <c r="BW494" s="204">
        <f t="shared" si="279"/>
        <v>0</v>
      </c>
      <c r="BX494" s="204">
        <f t="shared" si="279"/>
        <v>0</v>
      </c>
      <c r="BY494" s="204">
        <f t="shared" si="279"/>
        <v>0</v>
      </c>
      <c r="BZ494" s="204">
        <f t="shared" si="279"/>
        <v>0</v>
      </c>
      <c r="CA494" s="204">
        <f t="shared" si="279"/>
        <v>0</v>
      </c>
      <c r="CB494" s="205">
        <f t="shared" si="279"/>
        <v>0</v>
      </c>
      <c r="CC494" s="973">
        <f>IF($Z494=1,0,IF(AND($Z494=0,BX494&gt;0),1,IF(AND($Z494=0,BZ494&gt;0),1,IF(AND($Z494=0,CB494&gt;0),1,0))))</f>
        <v>0</v>
      </c>
      <c r="CD494" s="973">
        <f t="shared" si="274"/>
        <v>0</v>
      </c>
      <c r="CE494" s="11"/>
      <c r="CF494" s="11"/>
      <c r="CG494" s="11"/>
      <c r="CH494" s="11"/>
      <c r="CI494" s="11"/>
      <c r="CJ494" s="11"/>
      <c r="CK494" s="11"/>
      <c r="CL494" s="11"/>
      <c r="CM494" s="11"/>
    </row>
    <row r="495" spans="1:91" ht="14.25" customHeight="1">
      <c r="A495" s="950" t="str">
        <f>A494</f>
        <v/>
      </c>
      <c r="B495" s="57"/>
      <c r="C495" s="2051"/>
      <c r="D495" s="2053"/>
      <c r="E495" s="2051"/>
      <c r="F495" s="2772"/>
      <c r="G495" s="1121">
        <f>Import!Q1192</f>
        <v>0</v>
      </c>
      <c r="H495" s="2774"/>
      <c r="I495" s="450"/>
      <c r="J495" s="2775"/>
      <c r="K495" s="450"/>
      <c r="L495" s="2775"/>
      <c r="M495" s="450"/>
      <c r="N495" s="2775"/>
      <c r="O495" s="450"/>
      <c r="P495" s="2775"/>
      <c r="Q495" s="11"/>
      <c r="R495" s="11"/>
      <c r="S495" s="397"/>
      <c r="T495" s="419"/>
      <c r="U495" s="444">
        <f>Import!N1193</f>
        <v>0</v>
      </c>
      <c r="V495" s="11"/>
      <c r="W495" s="306"/>
      <c r="X495" s="306"/>
      <c r="Y495" s="306"/>
      <c r="Z495" s="11"/>
      <c r="AE495" s="204"/>
      <c r="AF495" s="204"/>
      <c r="AG495" s="204"/>
      <c r="AH495" s="204"/>
      <c r="AI495" s="922"/>
      <c r="AJ495" s="205"/>
      <c r="AK495" s="973"/>
      <c r="AL495" s="973">
        <f>AL494</f>
        <v>0</v>
      </c>
      <c r="AP495" s="204"/>
      <c r="AQ495" s="204"/>
      <c r="AR495" s="204"/>
      <c r="AS495" s="204"/>
      <c r="AT495" s="204"/>
      <c r="AU495" s="205"/>
      <c r="AV495" s="973"/>
      <c r="AW495" s="973">
        <f>AW494</f>
        <v>0</v>
      </c>
      <c r="BA495" s="204"/>
      <c r="BB495" s="204"/>
      <c r="BC495" s="204"/>
      <c r="BD495" s="204"/>
      <c r="BE495" s="204"/>
      <c r="BF495" s="205"/>
      <c r="BG495" s="973"/>
      <c r="BH495" s="973">
        <f>BH494</f>
        <v>0</v>
      </c>
      <c r="BL495" s="204"/>
      <c r="BM495" s="204"/>
      <c r="BN495" s="204"/>
      <c r="BO495" s="204"/>
      <c r="BP495" s="204"/>
      <c r="BQ495" s="205"/>
      <c r="BR495" s="973"/>
      <c r="BS495" s="973">
        <f>BS494</f>
        <v>0</v>
      </c>
      <c r="BW495" s="204"/>
      <c r="BX495" s="204"/>
      <c r="BY495" s="204"/>
      <c r="BZ495" s="204"/>
      <c r="CA495" s="204"/>
      <c r="CB495" s="205"/>
      <c r="CC495" s="973"/>
      <c r="CD495" s="973">
        <f>CD494</f>
        <v>0</v>
      </c>
      <c r="CE495" s="11"/>
      <c r="CF495" s="11"/>
      <c r="CG495" s="11"/>
      <c r="CH495" s="11"/>
      <c r="CI495" s="11"/>
      <c r="CJ495" s="11"/>
      <c r="CK495" s="11"/>
      <c r="CL495" s="11"/>
      <c r="CM495" s="11"/>
    </row>
    <row r="496" spans="1:91" ht="24.75" customHeight="1">
      <c r="A496" s="949" t="str">
        <f>IF(E496&gt;0,"Wypełnione","")</f>
        <v/>
      </c>
      <c r="B496" s="57"/>
      <c r="C496" s="2050">
        <f>'Og s3a'!C1205</f>
        <v>0</v>
      </c>
      <c r="D496" s="2052">
        <f>'Og s3a'!E1205</f>
        <v>0</v>
      </c>
      <c r="E496" s="2050">
        <f>'Og s3a'!F1205</f>
        <v>0</v>
      </c>
      <c r="F496" s="2771"/>
      <c r="G496" s="448">
        <f>T496</f>
        <v>0</v>
      </c>
      <c r="H496" s="2773">
        <f>U496</f>
        <v>0</v>
      </c>
      <c r="I496" s="451"/>
      <c r="J496" s="2775"/>
      <c r="K496" s="451"/>
      <c r="L496" s="2775"/>
      <c r="M496" s="451"/>
      <c r="N496" s="2775"/>
      <c r="O496" s="451"/>
      <c r="P496" s="2775"/>
      <c r="Q496" s="11"/>
      <c r="R496" s="11"/>
      <c r="S496" s="396">
        <f>'Og s3a'!G1205</f>
        <v>0</v>
      </c>
      <c r="T496" s="398">
        <f>'Og s3a'!D1205</f>
        <v>0</v>
      </c>
      <c r="U496" s="444">
        <f>Import!N1194</f>
        <v>0</v>
      </c>
      <c r="V496" s="11"/>
      <c r="W496" s="306"/>
      <c r="X496" s="306"/>
      <c r="Y496" s="306"/>
      <c r="Z496" s="970">
        <f>IF(F496=AF$7,1,0)</f>
        <v>0</v>
      </c>
      <c r="AA496" s="970">
        <f>Z496*D496</f>
        <v>0</v>
      </c>
      <c r="AB496" s="978">
        <f>IF($Z496=0,0,IF(AF496+AH496+AJ496&gt;0,$AA496,0))</f>
        <v>0</v>
      </c>
      <c r="AC496" s="980">
        <f>IF($Z496=0,0,IF(AND(AB496=0,G497&gt;0),$AA496,0))</f>
        <v>0</v>
      </c>
      <c r="AD496" s="969">
        <f>AA496-AB496-AC496</f>
        <v>0</v>
      </c>
      <c r="AE496" s="204">
        <f t="shared" si="275"/>
        <v>0</v>
      </c>
      <c r="AF496" s="204">
        <f t="shared" si="275"/>
        <v>0</v>
      </c>
      <c r="AG496" s="204">
        <f t="shared" si="275"/>
        <v>0</v>
      </c>
      <c r="AH496" s="204">
        <f t="shared" si="275"/>
        <v>0</v>
      </c>
      <c r="AI496" s="922">
        <f t="shared" si="275"/>
        <v>0</v>
      </c>
      <c r="AJ496" s="205">
        <f t="shared" si="275"/>
        <v>0</v>
      </c>
      <c r="AK496" s="973">
        <f>IF($Z496=1,0,IF(AND($Z496=0,AF496&gt;0),1,IF(AND($Z496=0,AH496&gt;0),1,IF(AND($Z496=0,AJ496&gt;0),1,0))))</f>
        <v>0</v>
      </c>
      <c r="AL496" s="973">
        <f t="shared" si="270"/>
        <v>0</v>
      </c>
      <c r="AM496" s="978">
        <f>IF($Z496=0,0,IF(AQ496+AS496+AU496&gt;0,$AA496,0))</f>
        <v>0</v>
      </c>
      <c r="AN496" s="980">
        <f>IF($Z496=0,0,IF(AND(AM496=0,I497&gt;0),$AA496,0))</f>
        <v>0</v>
      </c>
      <c r="AO496" s="969">
        <f>$AA496-AM496-AN496</f>
        <v>0</v>
      </c>
      <c r="AP496" s="204">
        <f t="shared" si="276"/>
        <v>0</v>
      </c>
      <c r="AQ496" s="204">
        <f t="shared" si="276"/>
        <v>0</v>
      </c>
      <c r="AR496" s="204">
        <f t="shared" si="276"/>
        <v>0</v>
      </c>
      <c r="AS496" s="204">
        <f t="shared" si="276"/>
        <v>0</v>
      </c>
      <c r="AT496" s="204">
        <f t="shared" si="276"/>
        <v>0</v>
      </c>
      <c r="AU496" s="205">
        <f t="shared" si="276"/>
        <v>0</v>
      </c>
      <c r="AV496" s="973">
        <f>IF($Z496=1,0,IF(AND($Z496=0,AQ496&gt;0),1,IF(AND($Z496=0,AS496&gt;0),1,IF(AND($Z496=0,AU496&gt;0),1,0))))</f>
        <v>0</v>
      </c>
      <c r="AW496" s="973">
        <f t="shared" si="271"/>
        <v>0</v>
      </c>
      <c r="AX496" s="978">
        <f>IF($Z496=0,0,IF(BB496+BD496+BF496&gt;0,$AA496,0))</f>
        <v>0</v>
      </c>
      <c r="AY496" s="980">
        <f>IF($Z496=0,0,IF(AND(AX496=0,K497&gt;0),$AA496,0))</f>
        <v>0</v>
      </c>
      <c r="AZ496" s="969">
        <f>$AA496-AX496-AY496</f>
        <v>0</v>
      </c>
      <c r="BA496" s="204">
        <f t="shared" si="277"/>
        <v>0</v>
      </c>
      <c r="BB496" s="204">
        <f t="shared" si="277"/>
        <v>0</v>
      </c>
      <c r="BC496" s="204">
        <f t="shared" si="277"/>
        <v>0</v>
      </c>
      <c r="BD496" s="204">
        <f t="shared" si="277"/>
        <v>0</v>
      </c>
      <c r="BE496" s="204">
        <f t="shared" si="277"/>
        <v>0</v>
      </c>
      <c r="BF496" s="205">
        <f t="shared" si="277"/>
        <v>0</v>
      </c>
      <c r="BG496" s="973">
        <f>IF($Z496=1,0,IF(AND($Z496=0,BB496&gt;0),1,IF(AND($Z496=0,BD496&gt;0),1,IF(AND($Z496=0,BF496&gt;0),1,0))))</f>
        <v>0</v>
      </c>
      <c r="BH496" s="973">
        <f t="shared" si="272"/>
        <v>0</v>
      </c>
      <c r="BI496" s="978">
        <f>IF($Z496=0,0,IF(BM496+BO496+BQ496&gt;0,$AA496,0))</f>
        <v>0</v>
      </c>
      <c r="BJ496" s="980">
        <f>IF($Z496=0,0,IF(AND(BI496=0,M497&gt;0),$AA496,0))</f>
        <v>0</v>
      </c>
      <c r="BK496" s="969">
        <f>$AA496-BI496-BJ496</f>
        <v>0</v>
      </c>
      <c r="BL496" s="204">
        <f t="shared" si="278"/>
        <v>0</v>
      </c>
      <c r="BM496" s="204">
        <f t="shared" si="278"/>
        <v>0</v>
      </c>
      <c r="BN496" s="204">
        <f t="shared" si="278"/>
        <v>0</v>
      </c>
      <c r="BO496" s="204">
        <f t="shared" si="278"/>
        <v>0</v>
      </c>
      <c r="BP496" s="204">
        <f t="shared" si="278"/>
        <v>0</v>
      </c>
      <c r="BQ496" s="205">
        <f t="shared" si="278"/>
        <v>0</v>
      </c>
      <c r="BR496" s="973">
        <f>IF($Z496=1,0,IF(AND($Z496=0,BM496&gt;0),1,IF(AND($Z496=0,BO496&gt;0),1,IF(AND($Z496=0,BQ496&gt;0),1,0))))</f>
        <v>0</v>
      </c>
      <c r="BS496" s="973">
        <f t="shared" si="273"/>
        <v>0</v>
      </c>
      <c r="BT496" s="978">
        <f>IF($Z496=0,0,IF(BX496+BZ496+CB496&gt;0,$AA496,0))</f>
        <v>0</v>
      </c>
      <c r="BU496" s="980">
        <f>IF($Z496=0,0,IF(AND(BT496=0,O497&gt;0),$AA496,0))</f>
        <v>0</v>
      </c>
      <c r="BV496" s="969">
        <f>$AA496-BT496-BU496</f>
        <v>0</v>
      </c>
      <c r="BW496" s="204">
        <f t="shared" si="279"/>
        <v>0</v>
      </c>
      <c r="BX496" s="204">
        <f t="shared" si="279"/>
        <v>0</v>
      </c>
      <c r="BY496" s="204">
        <f t="shared" si="279"/>
        <v>0</v>
      </c>
      <c r="BZ496" s="204">
        <f t="shared" si="279"/>
        <v>0</v>
      </c>
      <c r="CA496" s="204">
        <f t="shared" si="279"/>
        <v>0</v>
      </c>
      <c r="CB496" s="205">
        <f t="shared" si="279"/>
        <v>0</v>
      </c>
      <c r="CC496" s="973">
        <f>IF($Z496=1,0,IF(AND($Z496=0,BX496&gt;0),1,IF(AND($Z496=0,BZ496&gt;0),1,IF(AND($Z496=0,CB496&gt;0),1,0))))</f>
        <v>0</v>
      </c>
      <c r="CD496" s="973">
        <f t="shared" si="274"/>
        <v>0</v>
      </c>
      <c r="CE496" s="11"/>
      <c r="CF496" s="11"/>
      <c r="CG496" s="11"/>
      <c r="CH496" s="11"/>
      <c r="CI496" s="11"/>
      <c r="CJ496" s="11"/>
      <c r="CK496" s="11"/>
      <c r="CL496" s="11"/>
      <c r="CM496" s="11"/>
    </row>
    <row r="497" spans="1:91" ht="14.25" customHeight="1">
      <c r="A497" s="950" t="str">
        <f>A496</f>
        <v/>
      </c>
      <c r="B497" s="57"/>
      <c r="C497" s="2051"/>
      <c r="D497" s="2053"/>
      <c r="E497" s="2051"/>
      <c r="F497" s="2772"/>
      <c r="G497" s="1121">
        <f>Import!Q1194</f>
        <v>0</v>
      </c>
      <c r="H497" s="2774"/>
      <c r="I497" s="450"/>
      <c r="J497" s="2775"/>
      <c r="K497" s="450"/>
      <c r="L497" s="2775"/>
      <c r="M497" s="450"/>
      <c r="N497" s="2775"/>
      <c r="O497" s="450"/>
      <c r="P497" s="2775"/>
      <c r="Q497" s="11"/>
      <c r="R497" s="11"/>
      <c r="S497" s="397"/>
      <c r="T497" s="419"/>
      <c r="U497" s="444">
        <f>Import!N1195</f>
        <v>0</v>
      </c>
      <c r="V497" s="11"/>
      <c r="W497" s="306"/>
      <c r="X497" s="306"/>
      <c r="Y497" s="306"/>
      <c r="Z497" s="11"/>
      <c r="AE497" s="204"/>
      <c r="AF497" s="204"/>
      <c r="AG497" s="204"/>
      <c r="AH497" s="204"/>
      <c r="AI497" s="922"/>
      <c r="AJ497" s="205"/>
      <c r="AK497" s="973"/>
      <c r="AL497" s="973">
        <f>AL496</f>
        <v>0</v>
      </c>
      <c r="AP497" s="204"/>
      <c r="AQ497" s="204"/>
      <c r="AR497" s="204"/>
      <c r="AS497" s="204"/>
      <c r="AT497" s="204"/>
      <c r="AU497" s="205"/>
      <c r="AV497" s="973"/>
      <c r="AW497" s="973">
        <f>AW496</f>
        <v>0</v>
      </c>
      <c r="BA497" s="204"/>
      <c r="BB497" s="204"/>
      <c r="BC497" s="204"/>
      <c r="BD497" s="204"/>
      <c r="BE497" s="204"/>
      <c r="BF497" s="205"/>
      <c r="BG497" s="973"/>
      <c r="BH497" s="973">
        <f>BH496</f>
        <v>0</v>
      </c>
      <c r="BL497" s="204"/>
      <c r="BM497" s="204"/>
      <c r="BN497" s="204"/>
      <c r="BO497" s="204"/>
      <c r="BP497" s="204"/>
      <c r="BQ497" s="205"/>
      <c r="BR497" s="973"/>
      <c r="BS497" s="973">
        <f>BS496</f>
        <v>0</v>
      </c>
      <c r="BW497" s="204"/>
      <c r="BX497" s="204"/>
      <c r="BY497" s="204"/>
      <c r="BZ497" s="204"/>
      <c r="CA497" s="204"/>
      <c r="CB497" s="205"/>
      <c r="CC497" s="973"/>
      <c r="CD497" s="973">
        <f>CD496</f>
        <v>0</v>
      </c>
      <c r="CE497" s="11"/>
      <c r="CF497" s="11"/>
      <c r="CG497" s="11"/>
      <c r="CH497" s="11"/>
      <c r="CI497" s="11"/>
      <c r="CJ497" s="11"/>
      <c r="CK497" s="11"/>
      <c r="CL497" s="11"/>
      <c r="CM497" s="11"/>
    </row>
    <row r="498" spans="1:91" ht="24.75" customHeight="1">
      <c r="A498" s="949" t="str">
        <f>IF(E498&gt;0,"Wypełnione","")</f>
        <v/>
      </c>
      <c r="B498" s="57"/>
      <c r="C498" s="2050">
        <f>'Og s3a'!C1207</f>
        <v>0</v>
      </c>
      <c r="D498" s="2052">
        <f>'Og s3a'!E1207</f>
        <v>0</v>
      </c>
      <c r="E498" s="2050">
        <f>'Og s3a'!F1207</f>
        <v>0</v>
      </c>
      <c r="F498" s="2771"/>
      <c r="G498" s="448">
        <f>T498</f>
        <v>0</v>
      </c>
      <c r="H498" s="2773">
        <f>U498</f>
        <v>0</v>
      </c>
      <c r="I498" s="451"/>
      <c r="J498" s="2775"/>
      <c r="K498" s="451"/>
      <c r="L498" s="2775"/>
      <c r="M498" s="451"/>
      <c r="N498" s="2775"/>
      <c r="O498" s="451"/>
      <c r="P498" s="2775"/>
      <c r="Q498" s="11"/>
      <c r="R498" s="11"/>
      <c r="S498" s="396">
        <f>'Og s3a'!G1207</f>
        <v>0</v>
      </c>
      <c r="T498" s="398">
        <f>'Og s3a'!D1207</f>
        <v>0</v>
      </c>
      <c r="U498" s="444">
        <f>Import!N1196</f>
        <v>0</v>
      </c>
      <c r="V498" s="11"/>
      <c r="W498" s="306"/>
      <c r="X498" s="306"/>
      <c r="Y498" s="306"/>
      <c r="Z498" s="970">
        <f>IF(F498=AF$7,1,0)</f>
        <v>0</v>
      </c>
      <c r="AA498" s="970">
        <f>Z498*D498</f>
        <v>0</v>
      </c>
      <c r="AB498" s="978">
        <f>IF($Z498=0,0,IF(AF498+AH498+AJ498&gt;0,$AA498,0))</f>
        <v>0</v>
      </c>
      <c r="AC498" s="980">
        <f>IF($Z498=0,0,IF(AND(AB498=0,G499&gt;0),$AA498,0))</f>
        <v>0</v>
      </c>
      <c r="AD498" s="969">
        <f>AA498-AB498-AC498</f>
        <v>0</v>
      </c>
      <c r="AE498" s="204">
        <f t="shared" si="275"/>
        <v>0</v>
      </c>
      <c r="AF498" s="204">
        <f t="shared" si="275"/>
        <v>0</v>
      </c>
      <c r="AG498" s="204">
        <f t="shared" si="275"/>
        <v>0</v>
      </c>
      <c r="AH498" s="204">
        <f t="shared" si="275"/>
        <v>0</v>
      </c>
      <c r="AI498" s="922">
        <f t="shared" si="275"/>
        <v>0</v>
      </c>
      <c r="AJ498" s="205">
        <f t="shared" si="275"/>
        <v>0</v>
      </c>
      <c r="AK498" s="973">
        <f>IF($Z498=1,0,IF(AND($Z498=0,AF498&gt;0),1,IF(AND($Z498=0,AH498&gt;0),1,IF(AND($Z498=0,AJ498&gt;0),1,0))))</f>
        <v>0</v>
      </c>
      <c r="AL498" s="973">
        <f t="shared" si="270"/>
        <v>0</v>
      </c>
      <c r="AM498" s="978">
        <f>IF($Z498=0,0,IF(AQ498+AS498+AU498&gt;0,$AA498,0))</f>
        <v>0</v>
      </c>
      <c r="AN498" s="980">
        <f>IF($Z498=0,0,IF(AND(AM498=0,I499&gt;0),$AA498,0))</f>
        <v>0</v>
      </c>
      <c r="AO498" s="969">
        <f>$AA498-AM498-AN498</f>
        <v>0</v>
      </c>
      <c r="AP498" s="204">
        <f t="shared" si="276"/>
        <v>0</v>
      </c>
      <c r="AQ498" s="204">
        <f t="shared" si="276"/>
        <v>0</v>
      </c>
      <c r="AR498" s="204">
        <f t="shared" si="276"/>
        <v>0</v>
      </c>
      <c r="AS498" s="204">
        <f t="shared" si="276"/>
        <v>0</v>
      </c>
      <c r="AT498" s="204">
        <f t="shared" si="276"/>
        <v>0</v>
      </c>
      <c r="AU498" s="205">
        <f t="shared" si="276"/>
        <v>0</v>
      </c>
      <c r="AV498" s="973">
        <f>IF($Z498=1,0,IF(AND($Z498=0,AQ498&gt;0),1,IF(AND($Z498=0,AS498&gt;0),1,IF(AND($Z498=0,AU498&gt;0),1,0))))</f>
        <v>0</v>
      </c>
      <c r="AW498" s="973">
        <f t="shared" si="271"/>
        <v>0</v>
      </c>
      <c r="AX498" s="978">
        <f>IF($Z498=0,0,IF(BB498+BD498+BF498&gt;0,$AA498,0))</f>
        <v>0</v>
      </c>
      <c r="AY498" s="980">
        <f>IF($Z498=0,0,IF(AND(AX498=0,K499&gt;0),$AA498,0))</f>
        <v>0</v>
      </c>
      <c r="AZ498" s="969">
        <f>$AA498-AX498-AY498</f>
        <v>0</v>
      </c>
      <c r="BA498" s="204">
        <f t="shared" si="277"/>
        <v>0</v>
      </c>
      <c r="BB498" s="204">
        <f t="shared" si="277"/>
        <v>0</v>
      </c>
      <c r="BC498" s="204">
        <f t="shared" si="277"/>
        <v>0</v>
      </c>
      <c r="BD498" s="204">
        <f t="shared" si="277"/>
        <v>0</v>
      </c>
      <c r="BE498" s="204">
        <f t="shared" si="277"/>
        <v>0</v>
      </c>
      <c r="BF498" s="205">
        <f t="shared" si="277"/>
        <v>0</v>
      </c>
      <c r="BG498" s="973">
        <f>IF($Z498=1,0,IF(AND($Z498=0,BB498&gt;0),1,IF(AND($Z498=0,BD498&gt;0),1,IF(AND($Z498=0,BF498&gt;0),1,0))))</f>
        <v>0</v>
      </c>
      <c r="BH498" s="973">
        <f t="shared" si="272"/>
        <v>0</v>
      </c>
      <c r="BI498" s="978">
        <f>IF($Z498=0,0,IF(BM498+BO498+BQ498&gt;0,$AA498,0))</f>
        <v>0</v>
      </c>
      <c r="BJ498" s="980">
        <f>IF($Z498=0,0,IF(AND(BI498=0,M499&gt;0),$AA498,0))</f>
        <v>0</v>
      </c>
      <c r="BK498" s="969">
        <f>$AA498-BI498-BJ498</f>
        <v>0</v>
      </c>
      <c r="BL498" s="204">
        <f t="shared" si="278"/>
        <v>0</v>
      </c>
      <c r="BM498" s="204">
        <f t="shared" si="278"/>
        <v>0</v>
      </c>
      <c r="BN498" s="204">
        <f t="shared" si="278"/>
        <v>0</v>
      </c>
      <c r="BO498" s="204">
        <f t="shared" si="278"/>
        <v>0</v>
      </c>
      <c r="BP498" s="204">
        <f t="shared" si="278"/>
        <v>0</v>
      </c>
      <c r="BQ498" s="205">
        <f t="shared" si="278"/>
        <v>0</v>
      </c>
      <c r="BR498" s="973">
        <f>IF($Z498=1,0,IF(AND($Z498=0,BM498&gt;0),1,IF(AND($Z498=0,BO498&gt;0),1,IF(AND($Z498=0,BQ498&gt;0),1,0))))</f>
        <v>0</v>
      </c>
      <c r="BS498" s="973">
        <f t="shared" si="273"/>
        <v>0</v>
      </c>
      <c r="BT498" s="978">
        <f>IF($Z498=0,0,IF(BX498+BZ498+CB498&gt;0,$AA498,0))</f>
        <v>0</v>
      </c>
      <c r="BU498" s="980">
        <f>IF($Z498=0,0,IF(AND(BT498=0,O499&gt;0),$AA498,0))</f>
        <v>0</v>
      </c>
      <c r="BV498" s="969">
        <f>$AA498-BT498-BU498</f>
        <v>0</v>
      </c>
      <c r="BW498" s="204">
        <f t="shared" si="279"/>
        <v>0</v>
      </c>
      <c r="BX498" s="204">
        <f t="shared" si="279"/>
        <v>0</v>
      </c>
      <c r="BY498" s="204">
        <f t="shared" si="279"/>
        <v>0</v>
      </c>
      <c r="BZ498" s="204">
        <f t="shared" si="279"/>
        <v>0</v>
      </c>
      <c r="CA498" s="204">
        <f t="shared" si="279"/>
        <v>0</v>
      </c>
      <c r="CB498" s="205">
        <f t="shared" si="279"/>
        <v>0</v>
      </c>
      <c r="CC498" s="973">
        <f>IF($Z498=1,0,IF(AND($Z498=0,BX498&gt;0),1,IF(AND($Z498=0,BZ498&gt;0),1,IF(AND($Z498=0,CB498&gt;0),1,0))))</f>
        <v>0</v>
      </c>
      <c r="CD498" s="973">
        <f t="shared" si="274"/>
        <v>0</v>
      </c>
      <c r="CE498" s="11"/>
      <c r="CF498" s="11"/>
      <c r="CG498" s="11"/>
      <c r="CH498" s="11"/>
      <c r="CI498" s="11"/>
      <c r="CJ498" s="11"/>
      <c r="CK498" s="11"/>
      <c r="CL498" s="11"/>
      <c r="CM498" s="11"/>
    </row>
    <row r="499" spans="1:91" ht="14.25" customHeight="1">
      <c r="A499" s="950" t="str">
        <f>A498</f>
        <v/>
      </c>
      <c r="B499" s="57"/>
      <c r="C499" s="2051"/>
      <c r="D499" s="2053"/>
      <c r="E499" s="2051"/>
      <c r="F499" s="2772"/>
      <c r="G499" s="1121">
        <f>Import!Q1196</f>
        <v>0</v>
      </c>
      <c r="H499" s="2774"/>
      <c r="I499" s="450"/>
      <c r="J499" s="2775"/>
      <c r="K499" s="450"/>
      <c r="L499" s="2775"/>
      <c r="M499" s="450"/>
      <c r="N499" s="2775"/>
      <c r="O499" s="450"/>
      <c r="P499" s="2775"/>
      <c r="Q499" s="11"/>
      <c r="R499" s="11"/>
      <c r="S499" s="397"/>
      <c r="T499" s="419"/>
      <c r="U499" s="444">
        <f>Import!N1197</f>
        <v>0</v>
      </c>
      <c r="V499" s="11"/>
      <c r="W499" s="306"/>
      <c r="X499" s="306"/>
      <c r="Y499" s="306"/>
      <c r="Z499" s="11"/>
      <c r="AE499" s="204"/>
      <c r="AF499" s="204"/>
      <c r="AG499" s="204"/>
      <c r="AH499" s="204"/>
      <c r="AI499" s="922"/>
      <c r="AJ499" s="205"/>
      <c r="AK499" s="973"/>
      <c r="AL499" s="973">
        <f>AL498</f>
        <v>0</v>
      </c>
      <c r="AP499" s="204"/>
      <c r="AQ499" s="204"/>
      <c r="AR499" s="204"/>
      <c r="AS499" s="204"/>
      <c r="AT499" s="204"/>
      <c r="AU499" s="205"/>
      <c r="AV499" s="973"/>
      <c r="AW499" s="973">
        <f>AW498</f>
        <v>0</v>
      </c>
      <c r="BA499" s="204"/>
      <c r="BB499" s="204"/>
      <c r="BC499" s="204"/>
      <c r="BD499" s="204"/>
      <c r="BE499" s="204"/>
      <c r="BF499" s="205"/>
      <c r="BG499" s="973"/>
      <c r="BH499" s="973">
        <f>BH498</f>
        <v>0</v>
      </c>
      <c r="BL499" s="204"/>
      <c r="BM499" s="204"/>
      <c r="BN499" s="204"/>
      <c r="BO499" s="204"/>
      <c r="BP499" s="204"/>
      <c r="BQ499" s="205"/>
      <c r="BR499" s="973"/>
      <c r="BS499" s="973">
        <f>BS498</f>
        <v>0</v>
      </c>
      <c r="BW499" s="204"/>
      <c r="BX499" s="204"/>
      <c r="BY499" s="204"/>
      <c r="BZ499" s="204"/>
      <c r="CA499" s="204"/>
      <c r="CB499" s="205"/>
      <c r="CC499" s="973"/>
      <c r="CD499" s="973">
        <f>CD498</f>
        <v>0</v>
      </c>
      <c r="CE499" s="11"/>
      <c r="CF499" s="11"/>
      <c r="CG499" s="11"/>
      <c r="CH499" s="11"/>
      <c r="CI499" s="11"/>
      <c r="CJ499" s="11"/>
      <c r="CK499" s="11"/>
      <c r="CL499" s="11"/>
      <c r="CM499" s="11"/>
    </row>
    <row r="500" spans="1:91" ht="24.75" customHeight="1">
      <c r="A500" s="949" t="str">
        <f>IF(E500&gt;0,"Wypełnione","")</f>
        <v/>
      </c>
      <c r="B500" s="57"/>
      <c r="C500" s="2050">
        <f>'Og s3a'!C1209</f>
        <v>0</v>
      </c>
      <c r="D500" s="2052">
        <f>'Og s3a'!E1209</f>
        <v>0</v>
      </c>
      <c r="E500" s="2050">
        <f>'Og s3a'!F1209</f>
        <v>0</v>
      </c>
      <c r="F500" s="2771"/>
      <c r="G500" s="448">
        <f>T500</f>
        <v>0</v>
      </c>
      <c r="H500" s="2773">
        <f>U500</f>
        <v>0</v>
      </c>
      <c r="I500" s="451"/>
      <c r="J500" s="2775"/>
      <c r="K500" s="451"/>
      <c r="L500" s="2775"/>
      <c r="M500" s="451"/>
      <c r="N500" s="2775"/>
      <c r="O500" s="451"/>
      <c r="P500" s="2775"/>
      <c r="Q500" s="11"/>
      <c r="R500" s="11"/>
      <c r="S500" s="396">
        <f>'Og s3a'!G1209</f>
        <v>0</v>
      </c>
      <c r="T500" s="398">
        <f>'Og s3a'!D1209</f>
        <v>0</v>
      </c>
      <c r="U500" s="444">
        <f>Import!N1198</f>
        <v>0</v>
      </c>
      <c r="V500" s="11"/>
      <c r="W500" s="306"/>
      <c r="X500" s="306"/>
      <c r="Y500" s="306"/>
      <c r="Z500" s="970">
        <f>IF(F500=AF$7,1,0)</f>
        <v>0</v>
      </c>
      <c r="AA500" s="970">
        <f>Z500*D500</f>
        <v>0</v>
      </c>
      <c r="AB500" s="978">
        <f>IF($Z500=0,0,IF(AF500+AH500+AJ500&gt;0,$AA500,0))</f>
        <v>0</v>
      </c>
      <c r="AC500" s="980">
        <f>IF($Z500=0,0,IF(AND(AB500=0,G501&gt;0),$AA500,0))</f>
        <v>0</v>
      </c>
      <c r="AD500" s="969">
        <f>AA500-AB500-AC500</f>
        <v>0</v>
      </c>
      <c r="AE500" s="204">
        <f t="shared" si="275"/>
        <v>0</v>
      </c>
      <c r="AF500" s="204">
        <f t="shared" si="275"/>
        <v>0</v>
      </c>
      <c r="AG500" s="204">
        <f t="shared" si="275"/>
        <v>0</v>
      </c>
      <c r="AH500" s="204">
        <f t="shared" si="275"/>
        <v>0</v>
      </c>
      <c r="AI500" s="922">
        <f t="shared" si="275"/>
        <v>0</v>
      </c>
      <c r="AJ500" s="205">
        <f t="shared" si="275"/>
        <v>0</v>
      </c>
      <c r="AK500" s="973">
        <f>IF($Z500=1,0,IF(AND($Z500=0,AF500&gt;0),1,IF(AND($Z500=0,AH500&gt;0),1,IF(AND($Z500=0,AJ500&gt;0),1,0))))</f>
        <v>0</v>
      </c>
      <c r="AL500" s="973">
        <f t="shared" si="270"/>
        <v>0</v>
      </c>
      <c r="AM500" s="978">
        <f>IF($Z500=0,0,IF(AQ500+AS500+AU500&gt;0,$AA500,0))</f>
        <v>0</v>
      </c>
      <c r="AN500" s="980">
        <f>IF($Z500=0,0,IF(AND(AM500=0,I501&gt;0),$AA500,0))</f>
        <v>0</v>
      </c>
      <c r="AO500" s="969">
        <f>$AA500-AM500-AN500</f>
        <v>0</v>
      </c>
      <c r="AP500" s="204">
        <f t="shared" si="276"/>
        <v>0</v>
      </c>
      <c r="AQ500" s="204">
        <f t="shared" si="276"/>
        <v>0</v>
      </c>
      <c r="AR500" s="204">
        <f t="shared" si="276"/>
        <v>0</v>
      </c>
      <c r="AS500" s="204">
        <f t="shared" si="276"/>
        <v>0</v>
      </c>
      <c r="AT500" s="204">
        <f t="shared" si="276"/>
        <v>0</v>
      </c>
      <c r="AU500" s="205">
        <f t="shared" si="276"/>
        <v>0</v>
      </c>
      <c r="AV500" s="973">
        <f>IF($Z500=1,0,IF(AND($Z500=0,AQ500&gt;0),1,IF(AND($Z500=0,AS500&gt;0),1,IF(AND($Z500=0,AU500&gt;0),1,0))))</f>
        <v>0</v>
      </c>
      <c r="AW500" s="973">
        <f t="shared" si="271"/>
        <v>0</v>
      </c>
      <c r="AX500" s="978">
        <f>IF($Z500=0,0,IF(BB500+BD500+BF500&gt;0,$AA500,0))</f>
        <v>0</v>
      </c>
      <c r="AY500" s="980">
        <f>IF($Z500=0,0,IF(AND(AX500=0,K501&gt;0),$AA500,0))</f>
        <v>0</v>
      </c>
      <c r="AZ500" s="969">
        <f>$AA500-AX500-AY500</f>
        <v>0</v>
      </c>
      <c r="BA500" s="204">
        <f t="shared" si="277"/>
        <v>0</v>
      </c>
      <c r="BB500" s="204">
        <f t="shared" si="277"/>
        <v>0</v>
      </c>
      <c r="BC500" s="204">
        <f t="shared" si="277"/>
        <v>0</v>
      </c>
      <c r="BD500" s="204">
        <f t="shared" si="277"/>
        <v>0</v>
      </c>
      <c r="BE500" s="204">
        <f t="shared" si="277"/>
        <v>0</v>
      </c>
      <c r="BF500" s="205">
        <f t="shared" si="277"/>
        <v>0</v>
      </c>
      <c r="BG500" s="973">
        <f>IF($Z500=1,0,IF(AND($Z500=0,BB500&gt;0),1,IF(AND($Z500=0,BD500&gt;0),1,IF(AND($Z500=0,BF500&gt;0),1,0))))</f>
        <v>0</v>
      </c>
      <c r="BH500" s="973">
        <f t="shared" si="272"/>
        <v>0</v>
      </c>
      <c r="BI500" s="978">
        <f>IF($Z500=0,0,IF(BM500+BO500+BQ500&gt;0,$AA500,0))</f>
        <v>0</v>
      </c>
      <c r="BJ500" s="980">
        <f>IF($Z500=0,0,IF(AND(BI500=0,M501&gt;0),$AA500,0))</f>
        <v>0</v>
      </c>
      <c r="BK500" s="969">
        <f>$AA500-BI500-BJ500</f>
        <v>0</v>
      </c>
      <c r="BL500" s="204">
        <f t="shared" si="278"/>
        <v>0</v>
      </c>
      <c r="BM500" s="204">
        <f t="shared" si="278"/>
        <v>0</v>
      </c>
      <c r="BN500" s="204">
        <f t="shared" si="278"/>
        <v>0</v>
      </c>
      <c r="BO500" s="204">
        <f t="shared" si="278"/>
        <v>0</v>
      </c>
      <c r="BP500" s="204">
        <f t="shared" si="278"/>
        <v>0</v>
      </c>
      <c r="BQ500" s="205">
        <f t="shared" si="278"/>
        <v>0</v>
      </c>
      <c r="BR500" s="973">
        <f>IF($Z500=1,0,IF(AND($Z500=0,BM500&gt;0),1,IF(AND($Z500=0,BO500&gt;0),1,IF(AND($Z500=0,BQ500&gt;0),1,0))))</f>
        <v>0</v>
      </c>
      <c r="BS500" s="973">
        <f t="shared" si="273"/>
        <v>0</v>
      </c>
      <c r="BT500" s="978">
        <f>IF($Z500=0,0,IF(BX500+BZ500+CB500&gt;0,$AA500,0))</f>
        <v>0</v>
      </c>
      <c r="BU500" s="980">
        <f>IF($Z500=0,0,IF(AND(BT500=0,O501&gt;0),$AA500,0))</f>
        <v>0</v>
      </c>
      <c r="BV500" s="969">
        <f>$AA500-BT500-BU500</f>
        <v>0</v>
      </c>
      <c r="BW500" s="204">
        <f t="shared" si="279"/>
        <v>0</v>
      </c>
      <c r="BX500" s="204">
        <f t="shared" si="279"/>
        <v>0</v>
      </c>
      <c r="BY500" s="204">
        <f t="shared" si="279"/>
        <v>0</v>
      </c>
      <c r="BZ500" s="204">
        <f t="shared" si="279"/>
        <v>0</v>
      </c>
      <c r="CA500" s="204">
        <f t="shared" si="279"/>
        <v>0</v>
      </c>
      <c r="CB500" s="205">
        <f t="shared" si="279"/>
        <v>0</v>
      </c>
      <c r="CC500" s="973">
        <f>IF($Z500=1,0,IF(AND($Z500=0,BX500&gt;0),1,IF(AND($Z500=0,BZ500&gt;0),1,IF(AND($Z500=0,CB500&gt;0),1,0))))</f>
        <v>0</v>
      </c>
      <c r="CD500" s="973">
        <f t="shared" si="274"/>
        <v>0</v>
      </c>
      <c r="CE500" s="11"/>
      <c r="CF500" s="11"/>
      <c r="CG500" s="11"/>
      <c r="CH500" s="11"/>
      <c r="CI500" s="11"/>
      <c r="CJ500" s="11"/>
      <c r="CK500" s="11"/>
      <c r="CL500" s="11"/>
      <c r="CM500" s="11"/>
    </row>
    <row r="501" spans="1:91" ht="14.25" customHeight="1">
      <c r="A501" s="950" t="str">
        <f>A500</f>
        <v/>
      </c>
      <c r="B501" s="57"/>
      <c r="C501" s="2051"/>
      <c r="D501" s="2053"/>
      <c r="E501" s="2051"/>
      <c r="F501" s="2772"/>
      <c r="G501" s="1121">
        <f>Import!Q1198</f>
        <v>0</v>
      </c>
      <c r="H501" s="2774"/>
      <c r="I501" s="450"/>
      <c r="J501" s="2775"/>
      <c r="K501" s="450"/>
      <c r="L501" s="2775"/>
      <c r="M501" s="450"/>
      <c r="N501" s="2775"/>
      <c r="O501" s="450"/>
      <c r="P501" s="2775"/>
      <c r="Q501" s="11"/>
      <c r="R501" s="11"/>
      <c r="S501" s="397"/>
      <c r="T501" s="419"/>
      <c r="U501" s="444">
        <f>Import!N1199</f>
        <v>0</v>
      </c>
      <c r="V501" s="11"/>
      <c r="W501" s="306"/>
      <c r="X501" s="306"/>
      <c r="Y501" s="306"/>
      <c r="Z501" s="11"/>
      <c r="AE501" s="204"/>
      <c r="AF501" s="204"/>
      <c r="AG501" s="204"/>
      <c r="AH501" s="204"/>
      <c r="AI501" s="922"/>
      <c r="AJ501" s="205"/>
      <c r="AK501" s="973"/>
      <c r="AL501" s="973">
        <f>AL500</f>
        <v>0</v>
      </c>
      <c r="AP501" s="204"/>
      <c r="AQ501" s="204"/>
      <c r="AR501" s="204"/>
      <c r="AS501" s="204"/>
      <c r="AT501" s="204"/>
      <c r="AU501" s="205"/>
      <c r="AV501" s="973"/>
      <c r="AW501" s="973">
        <f>AW500</f>
        <v>0</v>
      </c>
      <c r="BA501" s="204"/>
      <c r="BB501" s="204"/>
      <c r="BC501" s="204"/>
      <c r="BD501" s="204"/>
      <c r="BE501" s="204"/>
      <c r="BF501" s="205"/>
      <c r="BG501" s="973"/>
      <c r="BH501" s="973">
        <f>BH500</f>
        <v>0</v>
      </c>
      <c r="BL501" s="204"/>
      <c r="BM501" s="204"/>
      <c r="BN501" s="204"/>
      <c r="BO501" s="204"/>
      <c r="BP501" s="204"/>
      <c r="BQ501" s="205"/>
      <c r="BR501" s="973"/>
      <c r="BS501" s="973">
        <f>BS500</f>
        <v>0</v>
      </c>
      <c r="BW501" s="204"/>
      <c r="BX501" s="204"/>
      <c r="BY501" s="204"/>
      <c r="BZ501" s="204"/>
      <c r="CA501" s="204"/>
      <c r="CB501" s="205"/>
      <c r="CC501" s="973"/>
      <c r="CD501" s="973">
        <f>CD500</f>
        <v>0</v>
      </c>
      <c r="CE501" s="11"/>
      <c r="CF501" s="11"/>
      <c r="CG501" s="11"/>
      <c r="CH501" s="11"/>
      <c r="CI501" s="11"/>
      <c r="CJ501" s="11"/>
      <c r="CK501" s="11"/>
      <c r="CL501" s="11"/>
      <c r="CM501" s="11"/>
    </row>
    <row r="502" spans="1:91" ht="24.75" customHeight="1">
      <c r="A502" s="949" t="str">
        <f>IF(E502&gt;0,"Wypełnione","")</f>
        <v/>
      </c>
      <c r="B502" s="57"/>
      <c r="C502" s="2050">
        <f>'Og s3a'!C1211</f>
        <v>0</v>
      </c>
      <c r="D502" s="2052">
        <f>'Og s3a'!E1211</f>
        <v>0</v>
      </c>
      <c r="E502" s="2050">
        <f>'Og s3a'!F1211</f>
        <v>0</v>
      </c>
      <c r="F502" s="2771"/>
      <c r="G502" s="448">
        <f>T502</f>
        <v>0</v>
      </c>
      <c r="H502" s="2773">
        <f>U502</f>
        <v>0</v>
      </c>
      <c r="I502" s="451"/>
      <c r="J502" s="2775"/>
      <c r="K502" s="451"/>
      <c r="L502" s="2775"/>
      <c r="M502" s="451"/>
      <c r="N502" s="2775"/>
      <c r="O502" s="451"/>
      <c r="P502" s="2775"/>
      <c r="Q502" s="11"/>
      <c r="R502" s="11"/>
      <c r="S502" s="396">
        <f>'Og s3a'!G1211</f>
        <v>0</v>
      </c>
      <c r="T502" s="398">
        <f>'Og s3a'!D1211</f>
        <v>0</v>
      </c>
      <c r="U502" s="444">
        <f>Import!N1200</f>
        <v>0</v>
      </c>
      <c r="V502" s="11"/>
      <c r="W502" s="306"/>
      <c r="X502" s="306"/>
      <c r="Y502" s="306"/>
      <c r="Z502" s="970">
        <f>IF(F502=AF$7,1,0)</f>
        <v>0</v>
      </c>
      <c r="AA502" s="970">
        <f>Z502*D502</f>
        <v>0</v>
      </c>
      <c r="AB502" s="978">
        <f>IF($Z502=0,0,IF(AF502+AH502+AJ502&gt;0,$AA502,0))</f>
        <v>0</v>
      </c>
      <c r="AC502" s="980">
        <f>IF($Z502=0,0,IF(AND(AB502=0,G503&gt;0),$AA502,0))</f>
        <v>0</v>
      </c>
      <c r="AD502" s="969">
        <f>AA502-AB502-AC502</f>
        <v>0</v>
      </c>
      <c r="AE502" s="204">
        <f t="shared" si="275"/>
        <v>0</v>
      </c>
      <c r="AF502" s="204">
        <f t="shared" si="275"/>
        <v>0</v>
      </c>
      <c r="AG502" s="204">
        <f t="shared" si="275"/>
        <v>0</v>
      </c>
      <c r="AH502" s="204">
        <f t="shared" si="275"/>
        <v>0</v>
      </c>
      <c r="AI502" s="922">
        <f t="shared" si="275"/>
        <v>0</v>
      </c>
      <c r="AJ502" s="205">
        <f t="shared" si="275"/>
        <v>0</v>
      </c>
      <c r="AK502" s="973">
        <f>IF($Z502=1,0,IF(AND($Z502=0,AF502&gt;0),1,IF(AND($Z502=0,AH502&gt;0),1,IF(AND($Z502=0,AJ502&gt;0),1,0))))</f>
        <v>0</v>
      </c>
      <c r="AL502" s="973">
        <f t="shared" si="270"/>
        <v>0</v>
      </c>
      <c r="AM502" s="978">
        <f>IF($Z502=0,0,IF(AQ502+AS502+AU502&gt;0,$AA502,0))</f>
        <v>0</v>
      </c>
      <c r="AN502" s="980">
        <f>IF($Z502=0,0,IF(AND(AM502=0,I503&gt;0),$AA502,0))</f>
        <v>0</v>
      </c>
      <c r="AO502" s="969">
        <f>$AA502-AM502-AN502</f>
        <v>0</v>
      </c>
      <c r="AP502" s="204">
        <f t="shared" si="276"/>
        <v>0</v>
      </c>
      <c r="AQ502" s="204">
        <f t="shared" si="276"/>
        <v>0</v>
      </c>
      <c r="AR502" s="204">
        <f t="shared" si="276"/>
        <v>0</v>
      </c>
      <c r="AS502" s="204">
        <f t="shared" si="276"/>
        <v>0</v>
      </c>
      <c r="AT502" s="204">
        <f t="shared" si="276"/>
        <v>0</v>
      </c>
      <c r="AU502" s="205">
        <f t="shared" si="276"/>
        <v>0</v>
      </c>
      <c r="AV502" s="973">
        <f>IF($Z502=1,0,IF(AND($Z502=0,AQ502&gt;0),1,IF(AND($Z502=0,AS502&gt;0),1,IF(AND($Z502=0,AU502&gt;0),1,0))))</f>
        <v>0</v>
      </c>
      <c r="AW502" s="973">
        <f t="shared" si="271"/>
        <v>0</v>
      </c>
      <c r="AX502" s="978">
        <f>IF($Z502=0,0,IF(BB502+BD502+BF502&gt;0,$AA502,0))</f>
        <v>0</v>
      </c>
      <c r="AY502" s="980">
        <f>IF($Z502=0,0,IF(AND(AX502=0,K503&gt;0),$AA502,0))</f>
        <v>0</v>
      </c>
      <c r="AZ502" s="969">
        <f>$AA502-AX502-AY502</f>
        <v>0</v>
      </c>
      <c r="BA502" s="204">
        <f t="shared" si="277"/>
        <v>0</v>
      </c>
      <c r="BB502" s="204">
        <f t="shared" si="277"/>
        <v>0</v>
      </c>
      <c r="BC502" s="204">
        <f t="shared" si="277"/>
        <v>0</v>
      </c>
      <c r="BD502" s="204">
        <f t="shared" si="277"/>
        <v>0</v>
      </c>
      <c r="BE502" s="204">
        <f t="shared" si="277"/>
        <v>0</v>
      </c>
      <c r="BF502" s="205">
        <f t="shared" si="277"/>
        <v>0</v>
      </c>
      <c r="BG502" s="973">
        <f>IF($Z502=1,0,IF(AND($Z502=0,BB502&gt;0),1,IF(AND($Z502=0,BD502&gt;0),1,IF(AND($Z502=0,BF502&gt;0),1,0))))</f>
        <v>0</v>
      </c>
      <c r="BH502" s="973">
        <f t="shared" si="272"/>
        <v>0</v>
      </c>
      <c r="BI502" s="978">
        <f>IF($Z502=0,0,IF(BM502+BO502+BQ502&gt;0,$AA502,0))</f>
        <v>0</v>
      </c>
      <c r="BJ502" s="980">
        <f>IF($Z502=0,0,IF(AND(BI502=0,M503&gt;0),$AA502,0))</f>
        <v>0</v>
      </c>
      <c r="BK502" s="969">
        <f>$AA502-BI502-BJ502</f>
        <v>0</v>
      </c>
      <c r="BL502" s="204">
        <f t="shared" si="278"/>
        <v>0</v>
      </c>
      <c r="BM502" s="204">
        <f t="shared" si="278"/>
        <v>0</v>
      </c>
      <c r="BN502" s="204">
        <f t="shared" si="278"/>
        <v>0</v>
      </c>
      <c r="BO502" s="204">
        <f t="shared" si="278"/>
        <v>0</v>
      </c>
      <c r="BP502" s="204">
        <f t="shared" si="278"/>
        <v>0</v>
      </c>
      <c r="BQ502" s="205">
        <f t="shared" si="278"/>
        <v>0</v>
      </c>
      <c r="BR502" s="973">
        <f>IF($Z502=1,0,IF(AND($Z502=0,BM502&gt;0),1,IF(AND($Z502=0,BO502&gt;0),1,IF(AND($Z502=0,BQ502&gt;0),1,0))))</f>
        <v>0</v>
      </c>
      <c r="BS502" s="973">
        <f t="shared" si="273"/>
        <v>0</v>
      </c>
      <c r="BT502" s="978">
        <f>IF($Z502=0,0,IF(BX502+BZ502+CB502&gt;0,$AA502,0))</f>
        <v>0</v>
      </c>
      <c r="BU502" s="980">
        <f>IF($Z502=0,0,IF(AND(BT502=0,O503&gt;0),$AA502,0))</f>
        <v>0</v>
      </c>
      <c r="BV502" s="969">
        <f>$AA502-BT502-BU502</f>
        <v>0</v>
      </c>
      <c r="BW502" s="204">
        <f t="shared" si="279"/>
        <v>0</v>
      </c>
      <c r="BX502" s="204">
        <f t="shared" si="279"/>
        <v>0</v>
      </c>
      <c r="BY502" s="204">
        <f t="shared" si="279"/>
        <v>0</v>
      </c>
      <c r="BZ502" s="204">
        <f t="shared" si="279"/>
        <v>0</v>
      </c>
      <c r="CA502" s="204">
        <f t="shared" si="279"/>
        <v>0</v>
      </c>
      <c r="CB502" s="205">
        <f t="shared" si="279"/>
        <v>0</v>
      </c>
      <c r="CC502" s="973">
        <f>IF($Z502=1,0,IF(AND($Z502=0,BX502&gt;0),1,IF(AND($Z502=0,BZ502&gt;0),1,IF(AND($Z502=0,CB502&gt;0),1,0))))</f>
        <v>0</v>
      </c>
      <c r="CD502" s="973">
        <f t="shared" si="274"/>
        <v>0</v>
      </c>
      <c r="CE502" s="11"/>
      <c r="CF502" s="11"/>
      <c r="CG502" s="11"/>
      <c r="CH502" s="11"/>
      <c r="CI502" s="11"/>
      <c r="CJ502" s="11"/>
      <c r="CK502" s="11"/>
      <c r="CL502" s="11"/>
      <c r="CM502" s="11"/>
    </row>
    <row r="503" spans="1:91" ht="14.25" customHeight="1">
      <c r="A503" s="950" t="str">
        <f>A502</f>
        <v/>
      </c>
      <c r="B503" s="57"/>
      <c r="C503" s="2051"/>
      <c r="D503" s="2053"/>
      <c r="E503" s="2051"/>
      <c r="F503" s="2772"/>
      <c r="G503" s="1121">
        <f>Import!Q1200</f>
        <v>0</v>
      </c>
      <c r="H503" s="2774"/>
      <c r="I503" s="450"/>
      <c r="J503" s="2775"/>
      <c r="K503" s="450"/>
      <c r="L503" s="2775"/>
      <c r="M503" s="450"/>
      <c r="N503" s="2775"/>
      <c r="O503" s="450"/>
      <c r="P503" s="2775"/>
      <c r="Q503" s="11"/>
      <c r="R503" s="11"/>
      <c r="S503" s="397"/>
      <c r="T503" s="419"/>
      <c r="U503" s="444">
        <f>Import!N1201</f>
        <v>0</v>
      </c>
      <c r="V503" s="11"/>
      <c r="W503" s="306"/>
      <c r="X503" s="306"/>
      <c r="Y503" s="306"/>
      <c r="Z503" s="11"/>
      <c r="AE503" s="204"/>
      <c r="AF503" s="204"/>
      <c r="AG503" s="204"/>
      <c r="AH503" s="204"/>
      <c r="AI503" s="922"/>
      <c r="AJ503" s="205"/>
      <c r="AK503" s="973"/>
      <c r="AL503" s="973">
        <f>AL502</f>
        <v>0</v>
      </c>
      <c r="AP503" s="204"/>
      <c r="AQ503" s="204"/>
      <c r="AR503" s="204"/>
      <c r="AS503" s="204"/>
      <c r="AT503" s="204"/>
      <c r="AU503" s="205"/>
      <c r="AV503" s="973"/>
      <c r="AW503" s="973">
        <f>AW502</f>
        <v>0</v>
      </c>
      <c r="BA503" s="204"/>
      <c r="BB503" s="204"/>
      <c r="BC503" s="204"/>
      <c r="BD503" s="204"/>
      <c r="BE503" s="204"/>
      <c r="BF503" s="205"/>
      <c r="BG503" s="973"/>
      <c r="BH503" s="973">
        <f>BH502</f>
        <v>0</v>
      </c>
      <c r="BL503" s="204"/>
      <c r="BM503" s="204"/>
      <c r="BN503" s="204"/>
      <c r="BO503" s="204"/>
      <c r="BP503" s="204"/>
      <c r="BQ503" s="205"/>
      <c r="BR503" s="973"/>
      <c r="BS503" s="973">
        <f>BS502</f>
        <v>0</v>
      </c>
      <c r="BW503" s="204"/>
      <c r="BX503" s="204"/>
      <c r="BY503" s="204"/>
      <c r="BZ503" s="204"/>
      <c r="CA503" s="204"/>
      <c r="CB503" s="205"/>
      <c r="CC503" s="973"/>
      <c r="CD503" s="973">
        <f>CD502</f>
        <v>0</v>
      </c>
      <c r="CE503" s="11"/>
      <c r="CF503" s="11"/>
      <c r="CG503" s="11"/>
      <c r="CH503" s="11"/>
      <c r="CI503" s="11"/>
      <c r="CJ503" s="11"/>
      <c r="CK503" s="11"/>
      <c r="CL503" s="11"/>
      <c r="CM503" s="11"/>
    </row>
    <row r="504" spans="1:91" ht="24.75" customHeight="1">
      <c r="A504" s="949" t="str">
        <f>IF(E504&gt;0,"Wypełnione","")</f>
        <v/>
      </c>
      <c r="B504" s="57"/>
      <c r="C504" s="2050">
        <f>'Og s3a'!C1213</f>
        <v>0</v>
      </c>
      <c r="D504" s="2052">
        <f>'Og s3a'!E1213</f>
        <v>0</v>
      </c>
      <c r="E504" s="2050">
        <f>'Og s3a'!F1213</f>
        <v>0</v>
      </c>
      <c r="F504" s="2771"/>
      <c r="G504" s="448">
        <f>T504</f>
        <v>0</v>
      </c>
      <c r="H504" s="2773">
        <f>U504</f>
        <v>0</v>
      </c>
      <c r="I504" s="451"/>
      <c r="J504" s="2775"/>
      <c r="K504" s="451"/>
      <c r="L504" s="2775"/>
      <c r="M504" s="451"/>
      <c r="N504" s="2775"/>
      <c r="O504" s="451"/>
      <c r="P504" s="2775"/>
      <c r="Q504" s="11"/>
      <c r="R504" s="11"/>
      <c r="S504" s="396">
        <f>'Og s3a'!G1213</f>
        <v>0</v>
      </c>
      <c r="T504" s="398">
        <f>'Og s3a'!D1213</f>
        <v>0</v>
      </c>
      <c r="U504" s="444">
        <f>Import!N1202</f>
        <v>0</v>
      </c>
      <c r="V504" s="11"/>
      <c r="W504" s="306"/>
      <c r="X504" s="306"/>
      <c r="Y504" s="306"/>
      <c r="Z504" s="970">
        <f>IF(F504=AF$7,1,0)</f>
        <v>0</v>
      </c>
      <c r="AA504" s="970">
        <f>Z504*D504</f>
        <v>0</v>
      </c>
      <c r="AB504" s="978">
        <f>IF($Z504=0,0,IF(AF504+AH504+AJ504&gt;0,$AA504,0))</f>
        <v>0</v>
      </c>
      <c r="AC504" s="980">
        <f>IF($Z504=0,0,IF(AND(AB504=0,G505&gt;0),$AA504,0))</f>
        <v>0</v>
      </c>
      <c r="AD504" s="969">
        <f>AA504-AB504-AC504</f>
        <v>0</v>
      </c>
      <c r="AE504" s="204">
        <f t="shared" si="275"/>
        <v>0</v>
      </c>
      <c r="AF504" s="204">
        <f t="shared" si="275"/>
        <v>0</v>
      </c>
      <c r="AG504" s="204">
        <f t="shared" si="275"/>
        <v>0</v>
      </c>
      <c r="AH504" s="204">
        <f t="shared" si="275"/>
        <v>0</v>
      </c>
      <c r="AI504" s="922">
        <f t="shared" si="275"/>
        <v>0</v>
      </c>
      <c r="AJ504" s="205">
        <f t="shared" si="275"/>
        <v>0</v>
      </c>
      <c r="AK504" s="973">
        <f>IF($Z504=1,0,IF(AND($Z504=0,AF504&gt;0),1,IF(AND($Z504=0,AH504&gt;0),1,IF(AND($Z504=0,AJ504&gt;0),1,0))))</f>
        <v>0</v>
      </c>
      <c r="AL504" s="973">
        <f t="shared" si="270"/>
        <v>0</v>
      </c>
      <c r="AM504" s="978">
        <f>IF($Z504=0,0,IF(AQ504+AS504+AU504&gt;0,$AA504,0))</f>
        <v>0</v>
      </c>
      <c r="AN504" s="980">
        <f>IF($Z504=0,0,IF(AND(AM504=0,I505&gt;0),$AA504,0))</f>
        <v>0</v>
      </c>
      <c r="AO504" s="969">
        <f>$AA504-AM504-AN504</f>
        <v>0</v>
      </c>
      <c r="AP504" s="204">
        <f t="shared" si="276"/>
        <v>0</v>
      </c>
      <c r="AQ504" s="204">
        <f t="shared" si="276"/>
        <v>0</v>
      </c>
      <c r="AR504" s="204">
        <f t="shared" si="276"/>
        <v>0</v>
      </c>
      <c r="AS504" s="204">
        <f t="shared" si="276"/>
        <v>0</v>
      </c>
      <c r="AT504" s="204">
        <f t="shared" si="276"/>
        <v>0</v>
      </c>
      <c r="AU504" s="205">
        <f t="shared" si="276"/>
        <v>0</v>
      </c>
      <c r="AV504" s="973">
        <f>IF($Z504=1,0,IF(AND($Z504=0,AQ504&gt;0),1,IF(AND($Z504=0,AS504&gt;0),1,IF(AND($Z504=0,AU504&gt;0),1,0))))</f>
        <v>0</v>
      </c>
      <c r="AW504" s="973">
        <f t="shared" si="271"/>
        <v>0</v>
      </c>
      <c r="AX504" s="978">
        <f>IF($Z504=0,0,IF(BB504+BD504+BF504&gt;0,$AA504,0))</f>
        <v>0</v>
      </c>
      <c r="AY504" s="980">
        <f>IF($Z504=0,0,IF(AND(AX504=0,K505&gt;0),$AA504,0))</f>
        <v>0</v>
      </c>
      <c r="AZ504" s="969">
        <f>$AA504-AX504-AY504</f>
        <v>0</v>
      </c>
      <c r="BA504" s="204">
        <f t="shared" si="277"/>
        <v>0</v>
      </c>
      <c r="BB504" s="204">
        <f t="shared" si="277"/>
        <v>0</v>
      </c>
      <c r="BC504" s="204">
        <f t="shared" si="277"/>
        <v>0</v>
      </c>
      <c r="BD504" s="204">
        <f t="shared" si="277"/>
        <v>0</v>
      </c>
      <c r="BE504" s="204">
        <f t="shared" si="277"/>
        <v>0</v>
      </c>
      <c r="BF504" s="205">
        <f t="shared" si="277"/>
        <v>0</v>
      </c>
      <c r="BG504" s="973">
        <f>IF($Z504=1,0,IF(AND($Z504=0,BB504&gt;0),1,IF(AND($Z504=0,BD504&gt;0),1,IF(AND($Z504=0,BF504&gt;0),1,0))))</f>
        <v>0</v>
      </c>
      <c r="BH504" s="973">
        <f t="shared" si="272"/>
        <v>0</v>
      </c>
      <c r="BI504" s="978">
        <f>IF($Z504=0,0,IF(BM504+BO504+BQ504&gt;0,$AA504,0))</f>
        <v>0</v>
      </c>
      <c r="BJ504" s="980">
        <f>IF($Z504=0,0,IF(AND(BI504=0,M505&gt;0),$AA504,0))</f>
        <v>0</v>
      </c>
      <c r="BK504" s="969">
        <f>$AA504-BI504-BJ504</f>
        <v>0</v>
      </c>
      <c r="BL504" s="204">
        <f t="shared" si="278"/>
        <v>0</v>
      </c>
      <c r="BM504" s="204">
        <f t="shared" si="278"/>
        <v>0</v>
      </c>
      <c r="BN504" s="204">
        <f t="shared" si="278"/>
        <v>0</v>
      </c>
      <c r="BO504" s="204">
        <f t="shared" si="278"/>
        <v>0</v>
      </c>
      <c r="BP504" s="204">
        <f t="shared" si="278"/>
        <v>0</v>
      </c>
      <c r="BQ504" s="205">
        <f t="shared" si="278"/>
        <v>0</v>
      </c>
      <c r="BR504" s="973">
        <f>IF($Z504=1,0,IF(AND($Z504=0,BM504&gt;0),1,IF(AND($Z504=0,BO504&gt;0),1,IF(AND($Z504=0,BQ504&gt;0),1,0))))</f>
        <v>0</v>
      </c>
      <c r="BS504" s="973">
        <f t="shared" si="273"/>
        <v>0</v>
      </c>
      <c r="BT504" s="978">
        <f>IF($Z504=0,0,IF(BX504+BZ504+CB504&gt;0,$AA504,0))</f>
        <v>0</v>
      </c>
      <c r="BU504" s="980">
        <f>IF($Z504=0,0,IF(AND(BT504=0,O505&gt;0),$AA504,0))</f>
        <v>0</v>
      </c>
      <c r="BV504" s="969">
        <f>$AA504-BT504-BU504</f>
        <v>0</v>
      </c>
      <c r="BW504" s="204">
        <f t="shared" si="279"/>
        <v>0</v>
      </c>
      <c r="BX504" s="204">
        <f t="shared" si="279"/>
        <v>0</v>
      </c>
      <c r="BY504" s="204">
        <f t="shared" si="279"/>
        <v>0</v>
      </c>
      <c r="BZ504" s="204">
        <f t="shared" si="279"/>
        <v>0</v>
      </c>
      <c r="CA504" s="204">
        <f t="shared" si="279"/>
        <v>0</v>
      </c>
      <c r="CB504" s="205">
        <f t="shared" si="279"/>
        <v>0</v>
      </c>
      <c r="CC504" s="973">
        <f>IF($Z504=1,0,IF(AND($Z504=0,BX504&gt;0),1,IF(AND($Z504=0,BZ504&gt;0),1,IF(AND($Z504=0,CB504&gt;0),1,0))))</f>
        <v>0</v>
      </c>
      <c r="CD504" s="973">
        <f t="shared" si="274"/>
        <v>0</v>
      </c>
      <c r="CE504" s="11"/>
      <c r="CF504" s="11"/>
      <c r="CG504" s="11"/>
      <c r="CH504" s="11"/>
      <c r="CI504" s="11"/>
      <c r="CJ504" s="11"/>
      <c r="CK504" s="11"/>
      <c r="CL504" s="11"/>
      <c r="CM504" s="11"/>
    </row>
    <row r="505" spans="1:91" ht="14.25" customHeight="1">
      <c r="A505" s="950" t="str">
        <f>A504</f>
        <v/>
      </c>
      <c r="B505" s="57"/>
      <c r="C505" s="2051"/>
      <c r="D505" s="2053"/>
      <c r="E505" s="2051"/>
      <c r="F505" s="2772"/>
      <c r="G505" s="1121">
        <f>Import!Q1202</f>
        <v>0</v>
      </c>
      <c r="H505" s="2774"/>
      <c r="I505" s="450"/>
      <c r="J505" s="2775"/>
      <c r="K505" s="450"/>
      <c r="L505" s="2775"/>
      <c r="M505" s="450"/>
      <c r="N505" s="2775"/>
      <c r="O505" s="450"/>
      <c r="P505" s="2775"/>
      <c r="Q505" s="11"/>
      <c r="R505" s="11"/>
      <c r="S505" s="397"/>
      <c r="T505" s="419"/>
      <c r="U505" s="444">
        <f>Import!N1203</f>
        <v>0</v>
      </c>
      <c r="V505" s="11"/>
      <c r="W505" s="306"/>
      <c r="X505" s="306"/>
      <c r="Y505" s="306"/>
      <c r="Z505" s="11"/>
      <c r="AE505" s="204"/>
      <c r="AF505" s="204"/>
      <c r="AG505" s="204"/>
      <c r="AH505" s="204"/>
      <c r="AI505" s="922"/>
      <c r="AJ505" s="205"/>
      <c r="AK505" s="973"/>
      <c r="AL505" s="973">
        <f>AL504</f>
        <v>0</v>
      </c>
      <c r="AP505" s="204"/>
      <c r="AQ505" s="204"/>
      <c r="AR505" s="204"/>
      <c r="AS505" s="204"/>
      <c r="AT505" s="204"/>
      <c r="AU505" s="205"/>
      <c r="AV505" s="973"/>
      <c r="AW505" s="973">
        <f>AW504</f>
        <v>0</v>
      </c>
      <c r="BA505" s="204"/>
      <c r="BB505" s="204"/>
      <c r="BC505" s="204"/>
      <c r="BD505" s="204"/>
      <c r="BE505" s="204"/>
      <c r="BF505" s="205"/>
      <c r="BG505" s="973"/>
      <c r="BH505" s="973">
        <f>BH504</f>
        <v>0</v>
      </c>
      <c r="BL505" s="204"/>
      <c r="BM505" s="204"/>
      <c r="BN505" s="204"/>
      <c r="BO505" s="204"/>
      <c r="BP505" s="204"/>
      <c r="BQ505" s="205"/>
      <c r="BR505" s="973"/>
      <c r="BS505" s="973">
        <f>BS504</f>
        <v>0</v>
      </c>
      <c r="BW505" s="204"/>
      <c r="BX505" s="204"/>
      <c r="BY505" s="204"/>
      <c r="BZ505" s="204"/>
      <c r="CA505" s="204"/>
      <c r="CB505" s="205"/>
      <c r="CC505" s="973"/>
      <c r="CD505" s="973">
        <f>CD504</f>
        <v>0</v>
      </c>
      <c r="CE505" s="11"/>
      <c r="CF505" s="11"/>
      <c r="CG505" s="11"/>
      <c r="CH505" s="11"/>
      <c r="CI505" s="11"/>
      <c r="CJ505" s="11"/>
      <c r="CK505" s="11"/>
      <c r="CL505" s="11"/>
      <c r="CM505" s="11"/>
    </row>
    <row r="506" spans="1:91" ht="24.75" customHeight="1">
      <c r="A506" s="949" t="str">
        <f>IF(E506&gt;0,"Wypełnione","")</f>
        <v/>
      </c>
      <c r="B506" s="57"/>
      <c r="C506" s="2050">
        <f>'Og s3a'!C1215</f>
        <v>0</v>
      </c>
      <c r="D506" s="2052">
        <f>'Og s3a'!E1215</f>
        <v>0</v>
      </c>
      <c r="E506" s="2050">
        <f>'Og s3a'!F1215</f>
        <v>0</v>
      </c>
      <c r="F506" s="2771"/>
      <c r="G506" s="448">
        <f>T506</f>
        <v>0</v>
      </c>
      <c r="H506" s="2773">
        <f>U506</f>
        <v>0</v>
      </c>
      <c r="I506" s="451"/>
      <c r="J506" s="2775"/>
      <c r="K506" s="451"/>
      <c r="L506" s="2775"/>
      <c r="M506" s="451"/>
      <c r="N506" s="2775"/>
      <c r="O506" s="451"/>
      <c r="P506" s="2775"/>
      <c r="Q506" s="11"/>
      <c r="R506" s="11"/>
      <c r="S506" s="396">
        <f>'Og s3a'!G1215</f>
        <v>0</v>
      </c>
      <c r="T506" s="398">
        <f>'Og s3a'!D1215</f>
        <v>0</v>
      </c>
      <c r="U506" s="444">
        <f>Import!N1204</f>
        <v>0</v>
      </c>
      <c r="V506" s="11"/>
      <c r="W506" s="306"/>
      <c r="X506" s="306"/>
      <c r="Y506" s="306"/>
      <c r="Z506" s="970">
        <f>IF(F506=AF$7,1,0)</f>
        <v>0</v>
      </c>
      <c r="AA506" s="970">
        <f>Z506*D506</f>
        <v>0</v>
      </c>
      <c r="AB506" s="978">
        <f>IF($Z506=0,0,IF(AF506+AH506+AJ506&gt;0,$AA506,0))</f>
        <v>0</v>
      </c>
      <c r="AC506" s="980">
        <f>IF($Z506=0,0,IF(AND(AB506=0,G507&gt;0),$AA506,0))</f>
        <v>0</v>
      </c>
      <c r="AD506" s="969">
        <f>AA506-AB506-AC506</f>
        <v>0</v>
      </c>
      <c r="AE506" s="204">
        <f t="shared" si="275"/>
        <v>0</v>
      </c>
      <c r="AF506" s="204">
        <f t="shared" si="275"/>
        <v>0</v>
      </c>
      <c r="AG506" s="204">
        <f t="shared" si="275"/>
        <v>0</v>
      </c>
      <c r="AH506" s="204">
        <f t="shared" si="275"/>
        <v>0</v>
      </c>
      <c r="AI506" s="922">
        <f t="shared" si="275"/>
        <v>0</v>
      </c>
      <c r="AJ506" s="205">
        <f t="shared" si="275"/>
        <v>0</v>
      </c>
      <c r="AK506" s="973">
        <f>IF($Z506=1,0,IF(AND($Z506=0,AF506&gt;0),1,IF(AND($Z506=0,AH506&gt;0),1,IF(AND($Z506=0,AJ506&gt;0),1,0))))</f>
        <v>0</v>
      </c>
      <c r="AL506" s="973">
        <f t="shared" si="270"/>
        <v>0</v>
      </c>
      <c r="AM506" s="978">
        <f>IF($Z506=0,0,IF(AQ506+AS506+AU506&gt;0,$AA506,0))</f>
        <v>0</v>
      </c>
      <c r="AN506" s="980">
        <f>IF($Z506=0,0,IF(AND(AM506=0,I507&gt;0),$AA506,0))</f>
        <v>0</v>
      </c>
      <c r="AO506" s="969">
        <f>$AA506-AM506-AN506</f>
        <v>0</v>
      </c>
      <c r="AP506" s="204">
        <f t="shared" si="276"/>
        <v>0</v>
      </c>
      <c r="AQ506" s="204">
        <f t="shared" si="276"/>
        <v>0</v>
      </c>
      <c r="AR506" s="204">
        <f t="shared" si="276"/>
        <v>0</v>
      </c>
      <c r="AS506" s="204">
        <f t="shared" si="276"/>
        <v>0</v>
      </c>
      <c r="AT506" s="204">
        <f t="shared" si="276"/>
        <v>0</v>
      </c>
      <c r="AU506" s="205">
        <f t="shared" si="276"/>
        <v>0</v>
      </c>
      <c r="AV506" s="973">
        <f>IF($Z506=1,0,IF(AND($Z506=0,AQ506&gt;0),1,IF(AND($Z506=0,AS506&gt;0),1,IF(AND($Z506=0,AU506&gt;0),1,0))))</f>
        <v>0</v>
      </c>
      <c r="AW506" s="973">
        <f t="shared" si="271"/>
        <v>0</v>
      </c>
      <c r="AX506" s="978">
        <f>IF($Z506=0,0,IF(BB506+BD506+BF506&gt;0,$AA506,0))</f>
        <v>0</v>
      </c>
      <c r="AY506" s="980">
        <f>IF($Z506=0,0,IF(AND(AX506=0,K507&gt;0),$AA506,0))</f>
        <v>0</v>
      </c>
      <c r="AZ506" s="969">
        <f>$AA506-AX506-AY506</f>
        <v>0</v>
      </c>
      <c r="BA506" s="204">
        <f t="shared" si="277"/>
        <v>0</v>
      </c>
      <c r="BB506" s="204">
        <f t="shared" si="277"/>
        <v>0</v>
      </c>
      <c r="BC506" s="204">
        <f t="shared" si="277"/>
        <v>0</v>
      </c>
      <c r="BD506" s="204">
        <f t="shared" si="277"/>
        <v>0</v>
      </c>
      <c r="BE506" s="204">
        <f t="shared" si="277"/>
        <v>0</v>
      </c>
      <c r="BF506" s="205">
        <f t="shared" si="277"/>
        <v>0</v>
      </c>
      <c r="BG506" s="973">
        <f>IF($Z506=1,0,IF(AND($Z506=0,BB506&gt;0),1,IF(AND($Z506=0,BD506&gt;0),1,IF(AND($Z506=0,BF506&gt;0),1,0))))</f>
        <v>0</v>
      </c>
      <c r="BH506" s="973">
        <f t="shared" si="272"/>
        <v>0</v>
      </c>
      <c r="BI506" s="978">
        <f>IF($Z506=0,0,IF(BM506+BO506+BQ506&gt;0,$AA506,0))</f>
        <v>0</v>
      </c>
      <c r="BJ506" s="980">
        <f>IF($Z506=0,0,IF(AND(BI506=0,M507&gt;0),$AA506,0))</f>
        <v>0</v>
      </c>
      <c r="BK506" s="969">
        <f>$AA506-BI506-BJ506</f>
        <v>0</v>
      </c>
      <c r="BL506" s="204">
        <f t="shared" si="278"/>
        <v>0</v>
      </c>
      <c r="BM506" s="204">
        <f t="shared" si="278"/>
        <v>0</v>
      </c>
      <c r="BN506" s="204">
        <f t="shared" si="278"/>
        <v>0</v>
      </c>
      <c r="BO506" s="204">
        <f t="shared" si="278"/>
        <v>0</v>
      </c>
      <c r="BP506" s="204">
        <f t="shared" si="278"/>
        <v>0</v>
      </c>
      <c r="BQ506" s="205">
        <f t="shared" si="278"/>
        <v>0</v>
      </c>
      <c r="BR506" s="973">
        <f>IF($Z506=1,0,IF(AND($Z506=0,BM506&gt;0),1,IF(AND($Z506=0,BO506&gt;0),1,IF(AND($Z506=0,BQ506&gt;0),1,0))))</f>
        <v>0</v>
      </c>
      <c r="BS506" s="973">
        <f t="shared" si="273"/>
        <v>0</v>
      </c>
      <c r="BT506" s="978">
        <f>IF($Z506=0,0,IF(BX506+BZ506+CB506&gt;0,$AA506,0))</f>
        <v>0</v>
      </c>
      <c r="BU506" s="980">
        <f>IF($Z506=0,0,IF(AND(BT506=0,O507&gt;0),$AA506,0))</f>
        <v>0</v>
      </c>
      <c r="BV506" s="969">
        <f>$AA506-BT506-BU506</f>
        <v>0</v>
      </c>
      <c r="BW506" s="204">
        <f t="shared" si="279"/>
        <v>0</v>
      </c>
      <c r="BX506" s="204">
        <f t="shared" si="279"/>
        <v>0</v>
      </c>
      <c r="BY506" s="204">
        <f t="shared" si="279"/>
        <v>0</v>
      </c>
      <c r="BZ506" s="204">
        <f t="shared" si="279"/>
        <v>0</v>
      </c>
      <c r="CA506" s="204">
        <f t="shared" si="279"/>
        <v>0</v>
      </c>
      <c r="CB506" s="205">
        <f t="shared" si="279"/>
        <v>0</v>
      </c>
      <c r="CC506" s="973">
        <f>IF($Z506=1,0,IF(AND($Z506=0,BX506&gt;0),1,IF(AND($Z506=0,BZ506&gt;0),1,IF(AND($Z506=0,CB506&gt;0),1,0))))</f>
        <v>0</v>
      </c>
      <c r="CD506" s="973">
        <f t="shared" si="274"/>
        <v>0</v>
      </c>
      <c r="CE506" s="11"/>
      <c r="CF506" s="11"/>
      <c r="CG506" s="11"/>
      <c r="CH506" s="11"/>
      <c r="CI506" s="11"/>
      <c r="CJ506" s="11"/>
      <c r="CK506" s="11"/>
      <c r="CL506" s="11"/>
      <c r="CM506" s="11"/>
    </row>
    <row r="507" spans="1:91" ht="14.25" customHeight="1">
      <c r="A507" s="950" t="str">
        <f>A506</f>
        <v/>
      </c>
      <c r="B507" s="57"/>
      <c r="C507" s="2051"/>
      <c r="D507" s="2053"/>
      <c r="E507" s="2051"/>
      <c r="F507" s="2772"/>
      <c r="G507" s="1121">
        <f>Import!Q1204</f>
        <v>0</v>
      </c>
      <c r="H507" s="2774"/>
      <c r="I507" s="450"/>
      <c r="J507" s="2775"/>
      <c r="K507" s="450"/>
      <c r="L507" s="2775"/>
      <c r="M507" s="450"/>
      <c r="N507" s="2775"/>
      <c r="O507" s="450"/>
      <c r="P507" s="2775"/>
      <c r="Q507" s="11"/>
      <c r="R507" s="11"/>
      <c r="S507" s="397"/>
      <c r="T507" s="419"/>
      <c r="U507" s="444">
        <f>Import!N1205</f>
        <v>0</v>
      </c>
      <c r="V507" s="11"/>
      <c r="W507" s="306"/>
      <c r="X507" s="306"/>
      <c r="Y507" s="306"/>
      <c r="Z507" s="11"/>
      <c r="AE507" s="204"/>
      <c r="AF507" s="204"/>
      <c r="AG507" s="204"/>
      <c r="AH507" s="204"/>
      <c r="AI507" s="922"/>
      <c r="AJ507" s="205"/>
      <c r="AK507" s="973"/>
      <c r="AL507" s="973">
        <f>AL506</f>
        <v>0</v>
      </c>
      <c r="AP507" s="204"/>
      <c r="AQ507" s="204"/>
      <c r="AR507" s="204"/>
      <c r="AS507" s="204"/>
      <c r="AT507" s="204"/>
      <c r="AU507" s="205"/>
      <c r="AV507" s="973"/>
      <c r="AW507" s="973">
        <f>AW506</f>
        <v>0</v>
      </c>
      <c r="BA507" s="204"/>
      <c r="BB507" s="204"/>
      <c r="BC507" s="204"/>
      <c r="BD507" s="204"/>
      <c r="BE507" s="204"/>
      <c r="BF507" s="205"/>
      <c r="BG507" s="973"/>
      <c r="BH507" s="973">
        <f>BH506</f>
        <v>0</v>
      </c>
      <c r="BL507" s="204"/>
      <c r="BM507" s="204"/>
      <c r="BN507" s="204"/>
      <c r="BO507" s="204"/>
      <c r="BP507" s="204"/>
      <c r="BQ507" s="205"/>
      <c r="BR507" s="973"/>
      <c r="BS507" s="973">
        <f>BS506</f>
        <v>0</v>
      </c>
      <c r="BW507" s="204"/>
      <c r="BX507" s="204"/>
      <c r="BY507" s="204"/>
      <c r="BZ507" s="204"/>
      <c r="CA507" s="204"/>
      <c r="CB507" s="205"/>
      <c r="CC507" s="973"/>
      <c r="CD507" s="973">
        <f>CD506</f>
        <v>0</v>
      </c>
      <c r="CE507" s="11"/>
      <c r="CF507" s="11"/>
      <c r="CG507" s="11"/>
      <c r="CH507" s="11"/>
      <c r="CI507" s="11"/>
      <c r="CJ507" s="11"/>
      <c r="CK507" s="11"/>
      <c r="CL507" s="11"/>
      <c r="CM507" s="11"/>
    </row>
    <row r="508" spans="1:91" ht="24.75" customHeight="1">
      <c r="A508" s="949" t="str">
        <f>IF(E508&gt;0,"Wypełnione","")</f>
        <v/>
      </c>
      <c r="B508" s="57"/>
      <c r="C508" s="2050">
        <f>'Og s3a'!C1217</f>
        <v>0</v>
      </c>
      <c r="D508" s="2052">
        <f>'Og s3a'!E1217</f>
        <v>0</v>
      </c>
      <c r="E508" s="2050">
        <f>'Og s3a'!F1217</f>
        <v>0</v>
      </c>
      <c r="F508" s="2771"/>
      <c r="G508" s="448">
        <f>T508</f>
        <v>0</v>
      </c>
      <c r="H508" s="2773">
        <f>U508</f>
        <v>0</v>
      </c>
      <c r="I508" s="451"/>
      <c r="J508" s="2775"/>
      <c r="K508" s="451"/>
      <c r="L508" s="2775"/>
      <c r="M508" s="451"/>
      <c r="N508" s="2775"/>
      <c r="O508" s="451"/>
      <c r="P508" s="2775"/>
      <c r="Q508" s="11"/>
      <c r="R508" s="11"/>
      <c r="S508" s="396">
        <f>'Og s3a'!G1217</f>
        <v>0</v>
      </c>
      <c r="T508" s="398">
        <f>'Og s3a'!D1217</f>
        <v>0</v>
      </c>
      <c r="U508" s="444">
        <f>Import!N1206</f>
        <v>0</v>
      </c>
      <c r="V508" s="11"/>
      <c r="W508" s="306"/>
      <c r="X508" s="306"/>
      <c r="Y508" s="306"/>
      <c r="Z508" s="970">
        <f>IF(F508=AF$7,1,0)</f>
        <v>0</v>
      </c>
      <c r="AA508" s="970">
        <f>Z508*D508</f>
        <v>0</v>
      </c>
      <c r="AB508" s="978">
        <f>IF($Z508=0,0,IF(AF508+AH508+AJ508&gt;0,$AA508,0))</f>
        <v>0</v>
      </c>
      <c r="AC508" s="980">
        <f>IF($Z508=0,0,IF(AND(AB508=0,G509&gt;0),$AA508,0))</f>
        <v>0</v>
      </c>
      <c r="AD508" s="969">
        <f>AA508-AB508-AC508</f>
        <v>0</v>
      </c>
      <c r="AE508" s="204">
        <f t="shared" si="275"/>
        <v>0</v>
      </c>
      <c r="AF508" s="204">
        <f t="shared" si="275"/>
        <v>0</v>
      </c>
      <c r="AG508" s="204">
        <f t="shared" si="275"/>
        <v>0</v>
      </c>
      <c r="AH508" s="204">
        <f t="shared" si="275"/>
        <v>0</v>
      </c>
      <c r="AI508" s="922">
        <f t="shared" si="275"/>
        <v>0</v>
      </c>
      <c r="AJ508" s="205">
        <f t="shared" si="275"/>
        <v>0</v>
      </c>
      <c r="AK508" s="973">
        <f>IF($Z508=1,0,IF(AND($Z508=0,AF508&gt;0),1,IF(AND($Z508=0,AH508&gt;0),1,IF(AND($Z508=0,AJ508&gt;0),1,0))))</f>
        <v>0</v>
      </c>
      <c r="AL508" s="973">
        <f t="shared" si="270"/>
        <v>0</v>
      </c>
      <c r="AM508" s="978">
        <f>IF($Z508=0,0,IF(AQ508+AS508+AU508&gt;0,$AA508,0))</f>
        <v>0</v>
      </c>
      <c r="AN508" s="980">
        <f>IF($Z508=0,0,IF(AND(AM508=0,I509&gt;0),$AA508,0))</f>
        <v>0</v>
      </c>
      <c r="AO508" s="969">
        <f>$AA508-AM508-AN508</f>
        <v>0</v>
      </c>
      <c r="AP508" s="204">
        <f t="shared" si="276"/>
        <v>0</v>
      </c>
      <c r="AQ508" s="204">
        <f t="shared" si="276"/>
        <v>0</v>
      </c>
      <c r="AR508" s="204">
        <f t="shared" si="276"/>
        <v>0</v>
      </c>
      <c r="AS508" s="204">
        <f t="shared" si="276"/>
        <v>0</v>
      </c>
      <c r="AT508" s="204">
        <f t="shared" si="276"/>
        <v>0</v>
      </c>
      <c r="AU508" s="205">
        <f t="shared" si="276"/>
        <v>0</v>
      </c>
      <c r="AV508" s="973">
        <f>IF($Z508=1,0,IF(AND($Z508=0,AQ508&gt;0),1,IF(AND($Z508=0,AS508&gt;0),1,IF(AND($Z508=0,AU508&gt;0),1,0))))</f>
        <v>0</v>
      </c>
      <c r="AW508" s="973">
        <f t="shared" si="271"/>
        <v>0</v>
      </c>
      <c r="AX508" s="978">
        <f>IF($Z508=0,0,IF(BB508+BD508+BF508&gt;0,$AA508,0))</f>
        <v>0</v>
      </c>
      <c r="AY508" s="980">
        <f>IF($Z508=0,0,IF(AND(AX508=0,K509&gt;0),$AA508,0))</f>
        <v>0</v>
      </c>
      <c r="AZ508" s="969">
        <f>$AA508-AX508-AY508</f>
        <v>0</v>
      </c>
      <c r="BA508" s="204">
        <f t="shared" si="277"/>
        <v>0</v>
      </c>
      <c r="BB508" s="204">
        <f t="shared" si="277"/>
        <v>0</v>
      </c>
      <c r="BC508" s="204">
        <f t="shared" si="277"/>
        <v>0</v>
      </c>
      <c r="BD508" s="204">
        <f t="shared" si="277"/>
        <v>0</v>
      </c>
      <c r="BE508" s="204">
        <f t="shared" si="277"/>
        <v>0</v>
      </c>
      <c r="BF508" s="205">
        <f t="shared" si="277"/>
        <v>0</v>
      </c>
      <c r="BG508" s="973">
        <f>IF($Z508=1,0,IF(AND($Z508=0,BB508&gt;0),1,IF(AND($Z508=0,BD508&gt;0),1,IF(AND($Z508=0,BF508&gt;0),1,0))))</f>
        <v>0</v>
      </c>
      <c r="BH508" s="973">
        <f t="shared" si="272"/>
        <v>0</v>
      </c>
      <c r="BI508" s="978">
        <f>IF($Z508=0,0,IF(BM508+BO508+BQ508&gt;0,$AA508,0))</f>
        <v>0</v>
      </c>
      <c r="BJ508" s="980">
        <f>IF($Z508=0,0,IF(AND(BI508=0,M509&gt;0),$AA508,0))</f>
        <v>0</v>
      </c>
      <c r="BK508" s="969">
        <f>$AA508-BI508-BJ508</f>
        <v>0</v>
      </c>
      <c r="BL508" s="204">
        <f t="shared" si="278"/>
        <v>0</v>
      </c>
      <c r="BM508" s="204">
        <f t="shared" si="278"/>
        <v>0</v>
      </c>
      <c r="BN508" s="204">
        <f t="shared" si="278"/>
        <v>0</v>
      </c>
      <c r="BO508" s="204">
        <f t="shared" si="278"/>
        <v>0</v>
      </c>
      <c r="BP508" s="204">
        <f t="shared" si="278"/>
        <v>0</v>
      </c>
      <c r="BQ508" s="205">
        <f t="shared" si="278"/>
        <v>0</v>
      </c>
      <c r="BR508" s="973">
        <f>IF($Z508=1,0,IF(AND($Z508=0,BM508&gt;0),1,IF(AND($Z508=0,BO508&gt;0),1,IF(AND($Z508=0,BQ508&gt;0),1,0))))</f>
        <v>0</v>
      </c>
      <c r="BS508" s="973">
        <f t="shared" si="273"/>
        <v>0</v>
      </c>
      <c r="BT508" s="978">
        <f>IF($Z508=0,0,IF(BX508+BZ508+CB508&gt;0,$AA508,0))</f>
        <v>0</v>
      </c>
      <c r="BU508" s="980">
        <f>IF($Z508=0,0,IF(AND(BT508=0,O509&gt;0),$AA508,0))</f>
        <v>0</v>
      </c>
      <c r="BV508" s="969">
        <f>$AA508-BT508-BU508</f>
        <v>0</v>
      </c>
      <c r="BW508" s="204">
        <f t="shared" si="279"/>
        <v>0</v>
      </c>
      <c r="BX508" s="204">
        <f t="shared" si="279"/>
        <v>0</v>
      </c>
      <c r="BY508" s="204">
        <f t="shared" si="279"/>
        <v>0</v>
      </c>
      <c r="BZ508" s="204">
        <f t="shared" si="279"/>
        <v>0</v>
      </c>
      <c r="CA508" s="204">
        <f t="shared" si="279"/>
        <v>0</v>
      </c>
      <c r="CB508" s="205">
        <f t="shared" si="279"/>
        <v>0</v>
      </c>
      <c r="CC508" s="973">
        <f>IF($Z508=1,0,IF(AND($Z508=0,BX508&gt;0),1,IF(AND($Z508=0,BZ508&gt;0),1,IF(AND($Z508=0,CB508&gt;0),1,0))))</f>
        <v>0</v>
      </c>
      <c r="CD508" s="973">
        <f t="shared" si="274"/>
        <v>0</v>
      </c>
      <c r="CE508" s="11"/>
      <c r="CF508" s="11"/>
      <c r="CG508" s="11"/>
      <c r="CH508" s="11"/>
      <c r="CI508" s="11"/>
      <c r="CJ508" s="11"/>
      <c r="CK508" s="11"/>
      <c r="CL508" s="11"/>
      <c r="CM508" s="11"/>
    </row>
    <row r="509" spans="1:91" ht="14.25" customHeight="1">
      <c r="A509" s="950" t="str">
        <f>A508</f>
        <v/>
      </c>
      <c r="B509" s="57"/>
      <c r="C509" s="2051"/>
      <c r="D509" s="2053"/>
      <c r="E509" s="2051"/>
      <c r="F509" s="2772"/>
      <c r="G509" s="1121">
        <f>Import!Q1206</f>
        <v>0</v>
      </c>
      <c r="H509" s="2774"/>
      <c r="I509" s="450"/>
      <c r="J509" s="2775"/>
      <c r="K509" s="450"/>
      <c r="L509" s="2775"/>
      <c r="M509" s="450"/>
      <c r="N509" s="2775"/>
      <c r="O509" s="450"/>
      <c r="P509" s="2775"/>
      <c r="Q509" s="11"/>
      <c r="R509" s="11"/>
      <c r="S509" s="397"/>
      <c r="T509" s="419"/>
      <c r="U509" s="444">
        <f>Import!N1207</f>
        <v>0</v>
      </c>
      <c r="V509" s="11"/>
      <c r="W509" s="306"/>
      <c r="X509" s="306"/>
      <c r="Y509" s="306"/>
      <c r="Z509" s="11"/>
      <c r="AE509" s="204"/>
      <c r="AF509" s="204"/>
      <c r="AG509" s="204"/>
      <c r="AH509" s="204"/>
      <c r="AI509" s="922"/>
      <c r="AJ509" s="205"/>
      <c r="AK509" s="973"/>
      <c r="AL509" s="973">
        <f>AL508</f>
        <v>0</v>
      </c>
      <c r="AP509" s="204"/>
      <c r="AQ509" s="204"/>
      <c r="AR509" s="204"/>
      <c r="AS509" s="204"/>
      <c r="AT509" s="204"/>
      <c r="AU509" s="205"/>
      <c r="AV509" s="973"/>
      <c r="AW509" s="973">
        <f>AW508</f>
        <v>0</v>
      </c>
      <c r="BA509" s="204"/>
      <c r="BB509" s="204"/>
      <c r="BC509" s="204"/>
      <c r="BD509" s="204"/>
      <c r="BE509" s="204"/>
      <c r="BF509" s="205"/>
      <c r="BG509" s="973"/>
      <c r="BH509" s="973">
        <f>BH508</f>
        <v>0</v>
      </c>
      <c r="BL509" s="204"/>
      <c r="BM509" s="204"/>
      <c r="BN509" s="204"/>
      <c r="BO509" s="204"/>
      <c r="BP509" s="204"/>
      <c r="BQ509" s="205"/>
      <c r="BR509" s="973"/>
      <c r="BS509" s="973">
        <f>BS508</f>
        <v>0</v>
      </c>
      <c r="BW509" s="204"/>
      <c r="BX509" s="204"/>
      <c r="BY509" s="204"/>
      <c r="BZ509" s="204"/>
      <c r="CA509" s="204"/>
      <c r="CB509" s="205"/>
      <c r="CC509" s="973"/>
      <c r="CD509" s="973">
        <f>CD508</f>
        <v>0</v>
      </c>
      <c r="CE509" s="11"/>
      <c r="CF509" s="11"/>
      <c r="CG509" s="11"/>
      <c r="CH509" s="11"/>
      <c r="CI509" s="11"/>
      <c r="CJ509" s="11"/>
      <c r="CK509" s="11"/>
      <c r="CL509" s="11"/>
      <c r="CM509" s="11"/>
    </row>
    <row r="510" spans="1:91" ht="24.75" customHeight="1">
      <c r="A510" s="949" t="str">
        <f>IF(E510&gt;0,"Wypełnione","")</f>
        <v/>
      </c>
      <c r="B510" s="57"/>
      <c r="C510" s="2050">
        <f>'Og s3a'!C1219</f>
        <v>0</v>
      </c>
      <c r="D510" s="2052">
        <f>'Og s3a'!E1219</f>
        <v>0</v>
      </c>
      <c r="E510" s="2050">
        <f>'Og s3a'!F1219</f>
        <v>0</v>
      </c>
      <c r="F510" s="2771"/>
      <c r="G510" s="448">
        <f>T510</f>
        <v>0</v>
      </c>
      <c r="H510" s="2773">
        <f>U510</f>
        <v>0</v>
      </c>
      <c r="I510" s="451"/>
      <c r="J510" s="2775"/>
      <c r="K510" s="451"/>
      <c r="L510" s="2775"/>
      <c r="M510" s="451"/>
      <c r="N510" s="2775"/>
      <c r="O510" s="451"/>
      <c r="P510" s="2775"/>
      <c r="Q510" s="11"/>
      <c r="R510" s="11"/>
      <c r="S510" s="396">
        <f>'Og s3a'!G1219</f>
        <v>0</v>
      </c>
      <c r="T510" s="398">
        <f>'Og s3a'!D1219</f>
        <v>0</v>
      </c>
      <c r="U510" s="444">
        <f>Import!N1208</f>
        <v>0</v>
      </c>
      <c r="V510" s="11"/>
      <c r="W510" s="306"/>
      <c r="X510" s="306"/>
      <c r="Y510" s="306"/>
      <c r="Z510" s="970">
        <f>IF(F510=AF$7,1,0)</f>
        <v>0</v>
      </c>
      <c r="AA510" s="970">
        <f>Z510*D510</f>
        <v>0</v>
      </c>
      <c r="AB510" s="978">
        <f>IF($Z510=0,0,IF(AF510+AH510+AJ510&gt;0,$AA510,0))</f>
        <v>0</v>
      </c>
      <c r="AC510" s="980">
        <f>IF($Z510=0,0,IF(AND(AB510=0,G511&gt;0),$AA510,0))</f>
        <v>0</v>
      </c>
      <c r="AD510" s="969">
        <f>AA510-AB510-AC510</f>
        <v>0</v>
      </c>
      <c r="AE510" s="204">
        <f t="shared" si="275"/>
        <v>0</v>
      </c>
      <c r="AF510" s="204">
        <f t="shared" si="275"/>
        <v>0</v>
      </c>
      <c r="AG510" s="204">
        <f t="shared" si="275"/>
        <v>0</v>
      </c>
      <c r="AH510" s="204">
        <f t="shared" si="275"/>
        <v>0</v>
      </c>
      <c r="AI510" s="922">
        <f t="shared" si="275"/>
        <v>0</v>
      </c>
      <c r="AJ510" s="205">
        <f t="shared" si="275"/>
        <v>0</v>
      </c>
      <c r="AK510" s="973">
        <f>IF($Z510=1,0,IF(AND($Z510=0,AF510&gt;0),1,IF(AND($Z510=0,AH510&gt;0),1,IF(AND($Z510=0,AJ510&gt;0),1,0))))</f>
        <v>0</v>
      </c>
      <c r="AL510" s="973">
        <f t="shared" si="270"/>
        <v>0</v>
      </c>
      <c r="AM510" s="978">
        <f>IF($Z510=0,0,IF(AQ510+AS510+AU510&gt;0,$AA510,0))</f>
        <v>0</v>
      </c>
      <c r="AN510" s="980">
        <f>IF($Z510=0,0,IF(AND(AM510=0,I511&gt;0),$AA510,0))</f>
        <v>0</v>
      </c>
      <c r="AO510" s="969">
        <f>$AA510-AM510-AN510</f>
        <v>0</v>
      </c>
      <c r="AP510" s="204">
        <f t="shared" si="276"/>
        <v>0</v>
      </c>
      <c r="AQ510" s="204">
        <f t="shared" si="276"/>
        <v>0</v>
      </c>
      <c r="AR510" s="204">
        <f t="shared" si="276"/>
        <v>0</v>
      </c>
      <c r="AS510" s="204">
        <f t="shared" si="276"/>
        <v>0</v>
      </c>
      <c r="AT510" s="204">
        <f t="shared" si="276"/>
        <v>0</v>
      </c>
      <c r="AU510" s="205">
        <f t="shared" si="276"/>
        <v>0</v>
      </c>
      <c r="AV510" s="973">
        <f>IF($Z510=1,0,IF(AND($Z510=0,AQ510&gt;0),1,IF(AND($Z510=0,AS510&gt;0),1,IF(AND($Z510=0,AU510&gt;0),1,0))))</f>
        <v>0</v>
      </c>
      <c r="AW510" s="973">
        <f t="shared" si="271"/>
        <v>0</v>
      </c>
      <c r="AX510" s="978">
        <f>IF($Z510=0,0,IF(BB510+BD510+BF510&gt;0,$AA510,0))</f>
        <v>0</v>
      </c>
      <c r="AY510" s="980">
        <f>IF($Z510=0,0,IF(AND(AX510=0,K511&gt;0),$AA510,0))</f>
        <v>0</v>
      </c>
      <c r="AZ510" s="969">
        <f>$AA510-AX510-AY510</f>
        <v>0</v>
      </c>
      <c r="BA510" s="204">
        <f t="shared" si="277"/>
        <v>0</v>
      </c>
      <c r="BB510" s="204">
        <f t="shared" si="277"/>
        <v>0</v>
      </c>
      <c r="BC510" s="204">
        <f t="shared" si="277"/>
        <v>0</v>
      </c>
      <c r="BD510" s="204">
        <f t="shared" si="277"/>
        <v>0</v>
      </c>
      <c r="BE510" s="204">
        <f t="shared" si="277"/>
        <v>0</v>
      </c>
      <c r="BF510" s="205">
        <f t="shared" si="277"/>
        <v>0</v>
      </c>
      <c r="BG510" s="973">
        <f>IF($Z510=1,0,IF(AND($Z510=0,BB510&gt;0),1,IF(AND($Z510=0,BD510&gt;0),1,IF(AND($Z510=0,BF510&gt;0),1,0))))</f>
        <v>0</v>
      </c>
      <c r="BH510" s="973">
        <f t="shared" si="272"/>
        <v>0</v>
      </c>
      <c r="BI510" s="978">
        <f>IF($Z510=0,0,IF(BM510+BO510+BQ510&gt;0,$AA510,0))</f>
        <v>0</v>
      </c>
      <c r="BJ510" s="980">
        <f>IF($Z510=0,0,IF(AND(BI510=0,M511&gt;0),$AA510,0))</f>
        <v>0</v>
      </c>
      <c r="BK510" s="969">
        <f>$AA510-BI510-BJ510</f>
        <v>0</v>
      </c>
      <c r="BL510" s="204">
        <f t="shared" si="278"/>
        <v>0</v>
      </c>
      <c r="BM510" s="204">
        <f t="shared" si="278"/>
        <v>0</v>
      </c>
      <c r="BN510" s="204">
        <f t="shared" si="278"/>
        <v>0</v>
      </c>
      <c r="BO510" s="204">
        <f t="shared" si="278"/>
        <v>0</v>
      </c>
      <c r="BP510" s="204">
        <f t="shared" si="278"/>
        <v>0</v>
      </c>
      <c r="BQ510" s="205">
        <f t="shared" si="278"/>
        <v>0</v>
      </c>
      <c r="BR510" s="973">
        <f>IF($Z510=1,0,IF(AND($Z510=0,BM510&gt;0),1,IF(AND($Z510=0,BO510&gt;0),1,IF(AND($Z510=0,BQ510&gt;0),1,0))))</f>
        <v>0</v>
      </c>
      <c r="BS510" s="973">
        <f t="shared" si="273"/>
        <v>0</v>
      </c>
      <c r="BT510" s="978">
        <f>IF($Z510=0,0,IF(BX510+BZ510+CB510&gt;0,$AA510,0))</f>
        <v>0</v>
      </c>
      <c r="BU510" s="980">
        <f>IF($Z510=0,0,IF(AND(BT510=0,O511&gt;0),$AA510,0))</f>
        <v>0</v>
      </c>
      <c r="BV510" s="969">
        <f>$AA510-BT510-BU510</f>
        <v>0</v>
      </c>
      <c r="BW510" s="204">
        <f t="shared" si="279"/>
        <v>0</v>
      </c>
      <c r="BX510" s="204">
        <f t="shared" si="279"/>
        <v>0</v>
      </c>
      <c r="BY510" s="204">
        <f t="shared" si="279"/>
        <v>0</v>
      </c>
      <c r="BZ510" s="204">
        <f t="shared" si="279"/>
        <v>0</v>
      </c>
      <c r="CA510" s="204">
        <f t="shared" si="279"/>
        <v>0</v>
      </c>
      <c r="CB510" s="205">
        <f t="shared" si="279"/>
        <v>0</v>
      </c>
      <c r="CC510" s="973">
        <f>IF($Z510=1,0,IF(AND($Z510=0,BX510&gt;0),1,IF(AND($Z510=0,BZ510&gt;0),1,IF(AND($Z510=0,CB510&gt;0),1,0))))</f>
        <v>0</v>
      </c>
      <c r="CD510" s="973">
        <f t="shared" si="274"/>
        <v>0</v>
      </c>
      <c r="CE510" s="11"/>
      <c r="CF510" s="11"/>
      <c r="CG510" s="11"/>
      <c r="CH510" s="11"/>
      <c r="CI510" s="11"/>
      <c r="CJ510" s="11"/>
      <c r="CK510" s="11"/>
      <c r="CL510" s="11"/>
      <c r="CM510" s="11"/>
    </row>
    <row r="511" spans="1:91" ht="14.25" customHeight="1">
      <c r="A511" s="950" t="str">
        <f>A510</f>
        <v/>
      </c>
      <c r="B511" s="57"/>
      <c r="C511" s="2051"/>
      <c r="D511" s="2053"/>
      <c r="E511" s="2051"/>
      <c r="F511" s="2772"/>
      <c r="G511" s="1121">
        <f>Import!Q1208</f>
        <v>0</v>
      </c>
      <c r="H511" s="2774"/>
      <c r="I511" s="450"/>
      <c r="J511" s="2775"/>
      <c r="K511" s="450"/>
      <c r="L511" s="2775"/>
      <c r="M511" s="450"/>
      <c r="N511" s="2775"/>
      <c r="O511" s="450"/>
      <c r="P511" s="2775"/>
      <c r="Q511" s="11"/>
      <c r="R511" s="11"/>
      <c r="S511" s="397"/>
      <c r="T511" s="419"/>
      <c r="U511" s="444">
        <f>Import!N1209</f>
        <v>0</v>
      </c>
      <c r="V511" s="11"/>
      <c r="W511" s="306"/>
      <c r="X511" s="306"/>
      <c r="Y511" s="306"/>
      <c r="Z511" s="11"/>
      <c r="AE511" s="204"/>
      <c r="AF511" s="204"/>
      <c r="AG511" s="204"/>
      <c r="AH511" s="204"/>
      <c r="AI511" s="922"/>
      <c r="AJ511" s="205"/>
      <c r="AK511" s="973"/>
      <c r="AL511" s="973">
        <f>AL510</f>
        <v>0</v>
      </c>
      <c r="AP511" s="204"/>
      <c r="AQ511" s="204"/>
      <c r="AR511" s="204"/>
      <c r="AS511" s="204"/>
      <c r="AT511" s="204"/>
      <c r="AU511" s="205"/>
      <c r="AV511" s="973"/>
      <c r="AW511" s="973">
        <f>AW510</f>
        <v>0</v>
      </c>
      <c r="BA511" s="204"/>
      <c r="BB511" s="204"/>
      <c r="BC511" s="204"/>
      <c r="BD511" s="204"/>
      <c r="BE511" s="204"/>
      <c r="BF511" s="205"/>
      <c r="BG511" s="973"/>
      <c r="BH511" s="973">
        <f>BH510</f>
        <v>0</v>
      </c>
      <c r="BL511" s="204"/>
      <c r="BM511" s="204"/>
      <c r="BN511" s="204"/>
      <c r="BO511" s="204"/>
      <c r="BP511" s="204"/>
      <c r="BQ511" s="205"/>
      <c r="BR511" s="973"/>
      <c r="BS511" s="973">
        <f>BS510</f>
        <v>0</v>
      </c>
      <c r="BW511" s="204"/>
      <c r="BX511" s="204"/>
      <c r="BY511" s="204"/>
      <c r="BZ511" s="204"/>
      <c r="CA511" s="204"/>
      <c r="CB511" s="205"/>
      <c r="CC511" s="973"/>
      <c r="CD511" s="973">
        <f>CD510</f>
        <v>0</v>
      </c>
      <c r="CE511" s="11"/>
      <c r="CF511" s="11"/>
      <c r="CG511" s="11"/>
      <c r="CH511" s="11"/>
      <c r="CI511" s="11"/>
      <c r="CJ511" s="11"/>
      <c r="CK511" s="11"/>
      <c r="CL511" s="11"/>
      <c r="CM511" s="11"/>
    </row>
    <row r="512" spans="1:91" ht="24.75" customHeight="1">
      <c r="A512" s="949" t="str">
        <f>IF(E512&gt;0,"Wypełnione","")</f>
        <v/>
      </c>
      <c r="B512" s="57"/>
      <c r="C512" s="2050">
        <f>'Og s3a'!C1221</f>
        <v>0</v>
      </c>
      <c r="D512" s="2052">
        <f>'Og s3a'!E1221</f>
        <v>0</v>
      </c>
      <c r="E512" s="2050">
        <f>'Og s3a'!F1221</f>
        <v>0</v>
      </c>
      <c r="F512" s="2771"/>
      <c r="G512" s="448">
        <f>T512</f>
        <v>0</v>
      </c>
      <c r="H512" s="2773">
        <f>U512</f>
        <v>0</v>
      </c>
      <c r="I512" s="451"/>
      <c r="J512" s="2775"/>
      <c r="K512" s="451"/>
      <c r="L512" s="2775"/>
      <c r="M512" s="451"/>
      <c r="N512" s="2775"/>
      <c r="O512" s="451"/>
      <c r="P512" s="2775"/>
      <c r="Q512" s="11"/>
      <c r="R512" s="11"/>
      <c r="S512" s="396">
        <f>'Og s3a'!G1221</f>
        <v>0</v>
      </c>
      <c r="T512" s="398">
        <f>'Og s3a'!D1221</f>
        <v>0</v>
      </c>
      <c r="U512" s="444">
        <f>Import!N1210</f>
        <v>0</v>
      </c>
      <c r="V512" s="11"/>
      <c r="W512" s="306"/>
      <c r="X512" s="306"/>
      <c r="Y512" s="306"/>
      <c r="Z512" s="970">
        <f>IF(F512=AF$7,1,0)</f>
        <v>0</v>
      </c>
      <c r="AA512" s="970">
        <f>Z512*D512</f>
        <v>0</v>
      </c>
      <c r="AB512" s="978">
        <f>IF($Z512=0,0,IF(AF512+AH512+AJ512&gt;0,$AA512,0))</f>
        <v>0</v>
      </c>
      <c r="AC512" s="980">
        <f>IF($Z512=0,0,IF(AND(AB512=0,G513&gt;0),$AA512,0))</f>
        <v>0</v>
      </c>
      <c r="AD512" s="969">
        <f>AA512-AB512-AC512</f>
        <v>0</v>
      </c>
      <c r="AE512" s="204">
        <f t="shared" si="275"/>
        <v>0</v>
      </c>
      <c r="AF512" s="204">
        <f t="shared" si="275"/>
        <v>0</v>
      </c>
      <c r="AG512" s="204">
        <f t="shared" si="275"/>
        <v>0</v>
      </c>
      <c r="AH512" s="204">
        <f t="shared" si="275"/>
        <v>0</v>
      </c>
      <c r="AI512" s="922">
        <f t="shared" si="275"/>
        <v>0</v>
      </c>
      <c r="AJ512" s="205">
        <f t="shared" si="275"/>
        <v>0</v>
      </c>
      <c r="AK512" s="973">
        <f>IF($Z512=1,0,IF(AND($Z512=0,AF512&gt;0),1,IF(AND($Z512=0,AH512&gt;0),1,IF(AND($Z512=0,AJ512&gt;0),1,0))))</f>
        <v>0</v>
      </c>
      <c r="AL512" s="973">
        <f t="shared" si="270"/>
        <v>0</v>
      </c>
      <c r="AM512" s="978">
        <f>IF($Z512=0,0,IF(AQ512+AS512+AU512&gt;0,$AA512,0))</f>
        <v>0</v>
      </c>
      <c r="AN512" s="980">
        <f>IF($Z512=0,0,IF(AND(AM512=0,I513&gt;0),$AA512,0))</f>
        <v>0</v>
      </c>
      <c r="AO512" s="969">
        <f>$AA512-AM512-AN512</f>
        <v>0</v>
      </c>
      <c r="AP512" s="204">
        <f t="shared" si="276"/>
        <v>0</v>
      </c>
      <c r="AQ512" s="204">
        <f t="shared" si="276"/>
        <v>0</v>
      </c>
      <c r="AR512" s="204">
        <f t="shared" si="276"/>
        <v>0</v>
      </c>
      <c r="AS512" s="204">
        <f t="shared" si="276"/>
        <v>0</v>
      </c>
      <c r="AT512" s="204">
        <f t="shared" si="276"/>
        <v>0</v>
      </c>
      <c r="AU512" s="205">
        <f t="shared" si="276"/>
        <v>0</v>
      </c>
      <c r="AV512" s="973">
        <f>IF($Z512=1,0,IF(AND($Z512=0,AQ512&gt;0),1,IF(AND($Z512=0,AS512&gt;0),1,IF(AND($Z512=0,AU512&gt;0),1,0))))</f>
        <v>0</v>
      </c>
      <c r="AW512" s="973">
        <f t="shared" si="271"/>
        <v>0</v>
      </c>
      <c r="AX512" s="978">
        <f>IF($Z512=0,0,IF(BB512+BD512+BF512&gt;0,$AA512,0))</f>
        <v>0</v>
      </c>
      <c r="AY512" s="980">
        <f>IF($Z512=0,0,IF(AND(AX512=0,K513&gt;0),$AA512,0))</f>
        <v>0</v>
      </c>
      <c r="AZ512" s="969">
        <f>$AA512-AX512-AY512</f>
        <v>0</v>
      </c>
      <c r="BA512" s="204">
        <f t="shared" si="277"/>
        <v>0</v>
      </c>
      <c r="BB512" s="204">
        <f t="shared" si="277"/>
        <v>0</v>
      </c>
      <c r="BC512" s="204">
        <f t="shared" si="277"/>
        <v>0</v>
      </c>
      <c r="BD512" s="204">
        <f t="shared" si="277"/>
        <v>0</v>
      </c>
      <c r="BE512" s="204">
        <f t="shared" si="277"/>
        <v>0</v>
      </c>
      <c r="BF512" s="205">
        <f t="shared" si="277"/>
        <v>0</v>
      </c>
      <c r="BG512" s="973">
        <f>IF($Z512=1,0,IF(AND($Z512=0,BB512&gt;0),1,IF(AND($Z512=0,BD512&gt;0),1,IF(AND($Z512=0,BF512&gt;0),1,0))))</f>
        <v>0</v>
      </c>
      <c r="BH512" s="973">
        <f t="shared" si="272"/>
        <v>0</v>
      </c>
      <c r="BI512" s="978">
        <f>IF($Z512=0,0,IF(BM512+BO512+BQ512&gt;0,$AA512,0))</f>
        <v>0</v>
      </c>
      <c r="BJ512" s="980">
        <f>IF($Z512=0,0,IF(AND(BI512=0,M513&gt;0),$AA512,0))</f>
        <v>0</v>
      </c>
      <c r="BK512" s="969">
        <f>$AA512-BI512-BJ512</f>
        <v>0</v>
      </c>
      <c r="BL512" s="204">
        <f t="shared" si="278"/>
        <v>0</v>
      </c>
      <c r="BM512" s="204">
        <f t="shared" si="278"/>
        <v>0</v>
      </c>
      <c r="BN512" s="204">
        <f t="shared" si="278"/>
        <v>0</v>
      </c>
      <c r="BO512" s="204">
        <f t="shared" si="278"/>
        <v>0</v>
      </c>
      <c r="BP512" s="204">
        <f t="shared" si="278"/>
        <v>0</v>
      </c>
      <c r="BQ512" s="205">
        <f t="shared" si="278"/>
        <v>0</v>
      </c>
      <c r="BR512" s="973">
        <f>IF($Z512=1,0,IF(AND($Z512=0,BM512&gt;0),1,IF(AND($Z512=0,BO512&gt;0),1,IF(AND($Z512=0,BQ512&gt;0),1,0))))</f>
        <v>0</v>
      </c>
      <c r="BS512" s="973">
        <f t="shared" si="273"/>
        <v>0</v>
      </c>
      <c r="BT512" s="978">
        <f>IF($Z512=0,0,IF(BX512+BZ512+CB512&gt;0,$AA512,0))</f>
        <v>0</v>
      </c>
      <c r="BU512" s="980">
        <f>IF($Z512=0,0,IF(AND(BT512=0,O513&gt;0),$AA512,0))</f>
        <v>0</v>
      </c>
      <c r="BV512" s="969">
        <f>$AA512-BT512-BU512</f>
        <v>0</v>
      </c>
      <c r="BW512" s="204">
        <f t="shared" si="279"/>
        <v>0</v>
      </c>
      <c r="BX512" s="204">
        <f t="shared" si="279"/>
        <v>0</v>
      </c>
      <c r="BY512" s="204">
        <f t="shared" si="279"/>
        <v>0</v>
      </c>
      <c r="BZ512" s="204">
        <f t="shared" si="279"/>
        <v>0</v>
      </c>
      <c r="CA512" s="204">
        <f t="shared" si="279"/>
        <v>0</v>
      </c>
      <c r="CB512" s="205">
        <f t="shared" si="279"/>
        <v>0</v>
      </c>
      <c r="CC512" s="973">
        <f>IF($Z512=1,0,IF(AND($Z512=0,BX512&gt;0),1,IF(AND($Z512=0,BZ512&gt;0),1,IF(AND($Z512=0,CB512&gt;0),1,0))))</f>
        <v>0</v>
      </c>
      <c r="CD512" s="973">
        <f t="shared" si="274"/>
        <v>0</v>
      </c>
      <c r="CE512" s="11"/>
      <c r="CF512" s="11"/>
      <c r="CG512" s="11"/>
      <c r="CH512" s="11"/>
      <c r="CI512" s="11"/>
      <c r="CJ512" s="11"/>
      <c r="CK512" s="11"/>
      <c r="CL512" s="11"/>
      <c r="CM512" s="11"/>
    </row>
    <row r="513" spans="1:91" ht="14.25" customHeight="1">
      <c r="A513" s="950" t="str">
        <f>A512</f>
        <v/>
      </c>
      <c r="B513" s="57"/>
      <c r="C513" s="2051"/>
      <c r="D513" s="2053"/>
      <c r="E513" s="2051"/>
      <c r="F513" s="2772"/>
      <c r="G513" s="1121">
        <f>Import!Q1210</f>
        <v>0</v>
      </c>
      <c r="H513" s="2774"/>
      <c r="I513" s="450"/>
      <c r="J513" s="2775"/>
      <c r="K513" s="450"/>
      <c r="L513" s="2775"/>
      <c r="M513" s="450"/>
      <c r="N513" s="2775"/>
      <c r="O513" s="450"/>
      <c r="P513" s="2775"/>
      <c r="Q513" s="11"/>
      <c r="R513" s="11"/>
      <c r="S513" s="397"/>
      <c r="T513" s="419"/>
      <c r="U513" s="444">
        <f>Import!N1211</f>
        <v>0</v>
      </c>
      <c r="V513" s="11"/>
      <c r="W513" s="306"/>
      <c r="X513" s="306"/>
      <c r="Y513" s="306"/>
      <c r="Z513" s="11"/>
      <c r="AE513" s="204"/>
      <c r="AF513" s="204"/>
      <c r="AG513" s="204"/>
      <c r="AH513" s="204"/>
      <c r="AI513" s="922"/>
      <c r="AJ513" s="205"/>
      <c r="AK513" s="973"/>
      <c r="AL513" s="973">
        <f>AL512</f>
        <v>0</v>
      </c>
      <c r="AP513" s="204"/>
      <c r="AQ513" s="204"/>
      <c r="AR513" s="204"/>
      <c r="AS513" s="204"/>
      <c r="AT513" s="204"/>
      <c r="AU513" s="205"/>
      <c r="AV513" s="973"/>
      <c r="AW513" s="973">
        <f>AW512</f>
        <v>0</v>
      </c>
      <c r="BA513" s="204"/>
      <c r="BB513" s="204"/>
      <c r="BC513" s="204"/>
      <c r="BD513" s="204"/>
      <c r="BE513" s="204"/>
      <c r="BF513" s="205"/>
      <c r="BG513" s="973"/>
      <c r="BH513" s="973">
        <f>BH512</f>
        <v>0</v>
      </c>
      <c r="BL513" s="204"/>
      <c r="BM513" s="204"/>
      <c r="BN513" s="204"/>
      <c r="BO513" s="204"/>
      <c r="BP513" s="204"/>
      <c r="BQ513" s="205"/>
      <c r="BR513" s="973"/>
      <c r="BS513" s="973">
        <f>BS512</f>
        <v>0</v>
      </c>
      <c r="BW513" s="204"/>
      <c r="BX513" s="204"/>
      <c r="BY513" s="204"/>
      <c r="BZ513" s="204"/>
      <c r="CA513" s="204"/>
      <c r="CB513" s="205"/>
      <c r="CC513" s="973"/>
      <c r="CD513" s="973">
        <f>CD512</f>
        <v>0</v>
      </c>
      <c r="CE513" s="11"/>
      <c r="CF513" s="11"/>
      <c r="CG513" s="11"/>
      <c r="CH513" s="11"/>
      <c r="CI513" s="11"/>
      <c r="CJ513" s="11"/>
      <c r="CK513" s="11"/>
      <c r="CL513" s="11"/>
      <c r="CM513" s="11"/>
    </row>
    <row r="514" spans="1:91" ht="24.75" customHeight="1">
      <c r="A514" s="949" t="str">
        <f>IF(E514&gt;0,"Wypełnione","")</f>
        <v/>
      </c>
      <c r="B514" s="57"/>
      <c r="C514" s="2050">
        <f>'Og s3a'!C1223</f>
        <v>0</v>
      </c>
      <c r="D514" s="2052">
        <f>'Og s3a'!E1223</f>
        <v>0</v>
      </c>
      <c r="E514" s="2050">
        <f>'Og s3a'!F1223</f>
        <v>0</v>
      </c>
      <c r="F514" s="2771"/>
      <c r="G514" s="448">
        <f>T514</f>
        <v>0</v>
      </c>
      <c r="H514" s="2773">
        <f>U514</f>
        <v>0</v>
      </c>
      <c r="I514" s="451"/>
      <c r="J514" s="2775"/>
      <c r="K514" s="451"/>
      <c r="L514" s="2775"/>
      <c r="M514" s="451"/>
      <c r="N514" s="2775"/>
      <c r="O514" s="451"/>
      <c r="P514" s="2775"/>
      <c r="Q514" s="11"/>
      <c r="R514" s="11"/>
      <c r="S514" s="396">
        <f>'Og s3a'!G1223</f>
        <v>0</v>
      </c>
      <c r="T514" s="398">
        <f>'Og s3a'!D1223</f>
        <v>0</v>
      </c>
      <c r="U514" s="444">
        <f>Import!N1212</f>
        <v>0</v>
      </c>
      <c r="V514" s="11"/>
      <c r="W514" s="306"/>
      <c r="X514" s="306"/>
      <c r="Y514" s="306"/>
      <c r="Z514" s="970">
        <f>IF(F514=AF$7,1,0)</f>
        <v>0</v>
      </c>
      <c r="AA514" s="970">
        <f>Z514*D514</f>
        <v>0</v>
      </c>
      <c r="AB514" s="978">
        <f>IF($Z514=0,0,IF(AF514+AH514+AJ514&gt;0,$AA514,0))</f>
        <v>0</v>
      </c>
      <c r="AC514" s="980">
        <f>IF($Z514=0,0,IF(AND(AB514=0,G515&gt;0),$AA514,0))</f>
        <v>0</v>
      </c>
      <c r="AD514" s="969">
        <f>AA514-AB514-AC514</f>
        <v>0</v>
      </c>
      <c r="AE514" s="204">
        <f t="shared" si="275"/>
        <v>0</v>
      </c>
      <c r="AF514" s="204">
        <f t="shared" si="275"/>
        <v>0</v>
      </c>
      <c r="AG514" s="204">
        <f t="shared" si="275"/>
        <v>0</v>
      </c>
      <c r="AH514" s="204">
        <f t="shared" si="275"/>
        <v>0</v>
      </c>
      <c r="AI514" s="922">
        <f t="shared" si="275"/>
        <v>0</v>
      </c>
      <c r="AJ514" s="205">
        <f t="shared" si="275"/>
        <v>0</v>
      </c>
      <c r="AK514" s="973">
        <f>IF($Z514=1,0,IF(AND($Z514=0,AF514&gt;0),1,IF(AND($Z514=0,AH514&gt;0),1,IF(AND($Z514=0,AJ514&gt;0),1,0))))</f>
        <v>0</v>
      </c>
      <c r="AL514" s="973">
        <f t="shared" si="270"/>
        <v>0</v>
      </c>
      <c r="AM514" s="978">
        <f>IF($Z514=0,0,IF(AQ514+AS514+AU514&gt;0,$AA514,0))</f>
        <v>0</v>
      </c>
      <c r="AN514" s="980">
        <f>IF($Z514=0,0,IF(AND(AM514=0,I515&gt;0),$AA514,0))</f>
        <v>0</v>
      </c>
      <c r="AO514" s="969">
        <f>$AA514-AM514-AN514</f>
        <v>0</v>
      </c>
      <c r="AP514" s="204">
        <f t="shared" si="276"/>
        <v>0</v>
      </c>
      <c r="AQ514" s="204">
        <f t="shared" si="276"/>
        <v>0</v>
      </c>
      <c r="AR514" s="204">
        <f t="shared" si="276"/>
        <v>0</v>
      </c>
      <c r="AS514" s="204">
        <f t="shared" si="276"/>
        <v>0</v>
      </c>
      <c r="AT514" s="204">
        <f t="shared" si="276"/>
        <v>0</v>
      </c>
      <c r="AU514" s="205">
        <f t="shared" si="276"/>
        <v>0</v>
      </c>
      <c r="AV514" s="973">
        <f>IF($Z514=1,0,IF(AND($Z514=0,AQ514&gt;0),1,IF(AND($Z514=0,AS514&gt;0),1,IF(AND($Z514=0,AU514&gt;0),1,0))))</f>
        <v>0</v>
      </c>
      <c r="AW514" s="973">
        <f t="shared" si="271"/>
        <v>0</v>
      </c>
      <c r="AX514" s="978">
        <f>IF($Z514=0,0,IF(BB514+BD514+BF514&gt;0,$AA514,0))</f>
        <v>0</v>
      </c>
      <c r="AY514" s="980">
        <f>IF($Z514=0,0,IF(AND(AX514=0,K515&gt;0),$AA514,0))</f>
        <v>0</v>
      </c>
      <c r="AZ514" s="969">
        <f>$AA514-AX514-AY514</f>
        <v>0</v>
      </c>
      <c r="BA514" s="204">
        <f t="shared" si="277"/>
        <v>0</v>
      </c>
      <c r="BB514" s="204">
        <f t="shared" si="277"/>
        <v>0</v>
      </c>
      <c r="BC514" s="204">
        <f t="shared" si="277"/>
        <v>0</v>
      </c>
      <c r="BD514" s="204">
        <f t="shared" si="277"/>
        <v>0</v>
      </c>
      <c r="BE514" s="204">
        <f t="shared" si="277"/>
        <v>0</v>
      </c>
      <c r="BF514" s="205">
        <f t="shared" si="277"/>
        <v>0</v>
      </c>
      <c r="BG514" s="973">
        <f>IF($Z514=1,0,IF(AND($Z514=0,BB514&gt;0),1,IF(AND($Z514=0,BD514&gt;0),1,IF(AND($Z514=0,BF514&gt;0),1,0))))</f>
        <v>0</v>
      </c>
      <c r="BH514" s="973">
        <f t="shared" si="272"/>
        <v>0</v>
      </c>
      <c r="BI514" s="978">
        <f>IF($Z514=0,0,IF(BM514+BO514+BQ514&gt;0,$AA514,0))</f>
        <v>0</v>
      </c>
      <c r="BJ514" s="980">
        <f>IF($Z514=0,0,IF(AND(BI514=0,M515&gt;0),$AA514,0))</f>
        <v>0</v>
      </c>
      <c r="BK514" s="969">
        <f>$AA514-BI514-BJ514</f>
        <v>0</v>
      </c>
      <c r="BL514" s="204">
        <f t="shared" si="278"/>
        <v>0</v>
      </c>
      <c r="BM514" s="204">
        <f t="shared" si="278"/>
        <v>0</v>
      </c>
      <c r="BN514" s="204">
        <f t="shared" si="278"/>
        <v>0</v>
      </c>
      <c r="BO514" s="204">
        <f t="shared" si="278"/>
        <v>0</v>
      </c>
      <c r="BP514" s="204">
        <f t="shared" si="278"/>
        <v>0</v>
      </c>
      <c r="BQ514" s="205">
        <f t="shared" si="278"/>
        <v>0</v>
      </c>
      <c r="BR514" s="973">
        <f>IF($Z514=1,0,IF(AND($Z514=0,BM514&gt;0),1,IF(AND($Z514=0,BO514&gt;0),1,IF(AND($Z514=0,BQ514&gt;0),1,0))))</f>
        <v>0</v>
      </c>
      <c r="BS514" s="973">
        <f t="shared" si="273"/>
        <v>0</v>
      </c>
      <c r="BT514" s="978">
        <f>IF($Z514=0,0,IF(BX514+BZ514+CB514&gt;0,$AA514,0))</f>
        <v>0</v>
      </c>
      <c r="BU514" s="980">
        <f>IF($Z514=0,0,IF(AND(BT514=0,O515&gt;0),$AA514,0))</f>
        <v>0</v>
      </c>
      <c r="BV514" s="969">
        <f>$AA514-BT514-BU514</f>
        <v>0</v>
      </c>
      <c r="BW514" s="204">
        <f t="shared" si="279"/>
        <v>0</v>
      </c>
      <c r="BX514" s="204">
        <f t="shared" si="279"/>
        <v>0</v>
      </c>
      <c r="BY514" s="204">
        <f t="shared" si="279"/>
        <v>0</v>
      </c>
      <c r="BZ514" s="204">
        <f t="shared" si="279"/>
        <v>0</v>
      </c>
      <c r="CA514" s="204">
        <f t="shared" si="279"/>
        <v>0</v>
      </c>
      <c r="CB514" s="205">
        <f t="shared" si="279"/>
        <v>0</v>
      </c>
      <c r="CC514" s="973">
        <f>IF($Z514=1,0,IF(AND($Z514=0,BX514&gt;0),1,IF(AND($Z514=0,BZ514&gt;0),1,IF(AND($Z514=0,CB514&gt;0),1,0))))</f>
        <v>0</v>
      </c>
      <c r="CD514" s="973">
        <f t="shared" si="274"/>
        <v>0</v>
      </c>
      <c r="CE514" s="11"/>
      <c r="CF514" s="11"/>
      <c r="CG514" s="11"/>
      <c r="CH514" s="11"/>
      <c r="CI514" s="11"/>
      <c r="CJ514" s="11"/>
      <c r="CK514" s="11"/>
      <c r="CL514" s="11"/>
      <c r="CM514" s="11"/>
    </row>
    <row r="515" spans="1:91" ht="14.25" customHeight="1">
      <c r="A515" s="950" t="str">
        <f>A514</f>
        <v/>
      </c>
      <c r="B515" s="57"/>
      <c r="C515" s="2051"/>
      <c r="D515" s="2053"/>
      <c r="E515" s="2051"/>
      <c r="F515" s="2772"/>
      <c r="G515" s="1121">
        <f>Import!Q1212</f>
        <v>0</v>
      </c>
      <c r="H515" s="2774"/>
      <c r="I515" s="450"/>
      <c r="J515" s="2775"/>
      <c r="K515" s="450"/>
      <c r="L515" s="2775"/>
      <c r="M515" s="450"/>
      <c r="N515" s="2775"/>
      <c r="O515" s="450"/>
      <c r="P515" s="2775"/>
      <c r="Q515" s="11"/>
      <c r="R515" s="11"/>
      <c r="S515" s="397"/>
      <c r="T515" s="419"/>
      <c r="U515" s="444">
        <f>Import!N1213</f>
        <v>0</v>
      </c>
      <c r="V515" s="11"/>
      <c r="W515" s="306"/>
      <c r="X515" s="306"/>
      <c r="Y515" s="306"/>
      <c r="Z515" s="11"/>
      <c r="AE515" s="204"/>
      <c r="AF515" s="204"/>
      <c r="AG515" s="204"/>
      <c r="AH515" s="204"/>
      <c r="AI515" s="922"/>
      <c r="AJ515" s="205"/>
      <c r="AK515" s="973"/>
      <c r="AL515" s="973">
        <f>AL514</f>
        <v>0</v>
      </c>
      <c r="AP515" s="204"/>
      <c r="AQ515" s="204"/>
      <c r="AR515" s="204"/>
      <c r="AS515" s="204"/>
      <c r="AT515" s="204"/>
      <c r="AU515" s="205"/>
      <c r="AV515" s="973"/>
      <c r="AW515" s="973">
        <f>AW514</f>
        <v>0</v>
      </c>
      <c r="BA515" s="204"/>
      <c r="BB515" s="204"/>
      <c r="BC515" s="204"/>
      <c r="BD515" s="204"/>
      <c r="BE515" s="204"/>
      <c r="BF515" s="205"/>
      <c r="BG515" s="973"/>
      <c r="BH515" s="973">
        <f>BH514</f>
        <v>0</v>
      </c>
      <c r="BL515" s="204"/>
      <c r="BM515" s="204"/>
      <c r="BN515" s="204"/>
      <c r="BO515" s="204"/>
      <c r="BP515" s="204"/>
      <c r="BQ515" s="205"/>
      <c r="BR515" s="973"/>
      <c r="BS515" s="973">
        <f>BS514</f>
        <v>0</v>
      </c>
      <c r="BW515" s="204"/>
      <c r="BX515" s="204"/>
      <c r="BY515" s="204"/>
      <c r="BZ515" s="204"/>
      <c r="CA515" s="204"/>
      <c r="CB515" s="205"/>
      <c r="CC515" s="973"/>
      <c r="CD515" s="973">
        <f>CD514</f>
        <v>0</v>
      </c>
      <c r="CE515" s="11"/>
      <c r="CF515" s="11"/>
      <c r="CG515" s="11"/>
      <c r="CH515" s="11"/>
      <c r="CI515" s="11"/>
      <c r="CJ515" s="11"/>
      <c r="CK515" s="11"/>
      <c r="CL515" s="11"/>
      <c r="CM515" s="11"/>
    </row>
    <row r="516" spans="1:91" ht="24.75" customHeight="1">
      <c r="A516" s="949" t="str">
        <f>IF(E516&gt;0,"Wypełnione","")</f>
        <v/>
      </c>
      <c r="B516" s="57"/>
      <c r="C516" s="2050">
        <f>'Og s3a'!C1225</f>
        <v>0</v>
      </c>
      <c r="D516" s="2052">
        <f>'Og s3a'!E1225</f>
        <v>0</v>
      </c>
      <c r="E516" s="2050">
        <f>'Og s3a'!F1225</f>
        <v>0</v>
      </c>
      <c r="F516" s="2771"/>
      <c r="G516" s="448">
        <f>T516</f>
        <v>0</v>
      </c>
      <c r="H516" s="2773">
        <f>U516</f>
        <v>0</v>
      </c>
      <c r="I516" s="451"/>
      <c r="J516" s="2775"/>
      <c r="K516" s="451"/>
      <c r="L516" s="2775"/>
      <c r="M516" s="451"/>
      <c r="N516" s="2775"/>
      <c r="O516" s="451"/>
      <c r="P516" s="2775"/>
      <c r="Q516" s="11"/>
      <c r="R516" s="11"/>
      <c r="S516" s="396">
        <f>'Og s3a'!G1225</f>
        <v>0</v>
      </c>
      <c r="T516" s="398">
        <f>'Og s3a'!D1225</f>
        <v>0</v>
      </c>
      <c r="U516" s="444">
        <f>Import!N1214</f>
        <v>0</v>
      </c>
      <c r="V516" s="11"/>
      <c r="W516" s="306"/>
      <c r="X516" s="306"/>
      <c r="Y516" s="306"/>
      <c r="Z516" s="970">
        <f>IF(F516=AF$7,1,0)</f>
        <v>0</v>
      </c>
      <c r="AA516" s="970">
        <f>Z516*D516</f>
        <v>0</v>
      </c>
      <c r="AB516" s="978">
        <f>IF($Z516=0,0,IF(AF516+AH516+AJ516&gt;0,$AA516,0))</f>
        <v>0</v>
      </c>
      <c r="AC516" s="980">
        <f>IF($Z516=0,0,IF(AND(AB516=0,G517&gt;0),$AA516,0))</f>
        <v>0</v>
      </c>
      <c r="AD516" s="969">
        <f>AA516-AB516-AC516</f>
        <v>0</v>
      </c>
      <c r="AE516" s="204">
        <f t="shared" si="275"/>
        <v>0</v>
      </c>
      <c r="AF516" s="204">
        <f t="shared" si="275"/>
        <v>0</v>
      </c>
      <c r="AG516" s="204">
        <f t="shared" si="275"/>
        <v>0</v>
      </c>
      <c r="AH516" s="204">
        <f t="shared" si="275"/>
        <v>0</v>
      </c>
      <c r="AI516" s="922">
        <f t="shared" si="275"/>
        <v>0</v>
      </c>
      <c r="AJ516" s="205">
        <f t="shared" si="275"/>
        <v>0</v>
      </c>
      <c r="AK516" s="973">
        <f>IF($Z516=1,0,IF(AND($Z516=0,AF516&gt;0),1,IF(AND($Z516=0,AH516&gt;0),1,IF(AND($Z516=0,AJ516&gt;0),1,0))))</f>
        <v>0</v>
      </c>
      <c r="AL516" s="973">
        <f t="shared" si="270"/>
        <v>0</v>
      </c>
      <c r="AM516" s="978">
        <f>IF($Z516=0,0,IF(AQ516+AS516+AU516&gt;0,$AA516,0))</f>
        <v>0</v>
      </c>
      <c r="AN516" s="980">
        <f>IF($Z516=0,0,IF(AND(AM516=0,I517&gt;0),$AA516,0))</f>
        <v>0</v>
      </c>
      <c r="AO516" s="969">
        <f>$AA516-AM516-AN516</f>
        <v>0</v>
      </c>
      <c r="AP516" s="204">
        <f t="shared" si="276"/>
        <v>0</v>
      </c>
      <c r="AQ516" s="204">
        <f t="shared" si="276"/>
        <v>0</v>
      </c>
      <c r="AR516" s="204">
        <f t="shared" si="276"/>
        <v>0</v>
      </c>
      <c r="AS516" s="204">
        <f t="shared" si="276"/>
        <v>0</v>
      </c>
      <c r="AT516" s="204">
        <f t="shared" si="276"/>
        <v>0</v>
      </c>
      <c r="AU516" s="205">
        <f t="shared" si="276"/>
        <v>0</v>
      </c>
      <c r="AV516" s="973">
        <f>IF($Z516=1,0,IF(AND($Z516=0,AQ516&gt;0),1,IF(AND($Z516=0,AS516&gt;0),1,IF(AND($Z516=0,AU516&gt;0),1,0))))</f>
        <v>0</v>
      </c>
      <c r="AW516" s="973">
        <f t="shared" si="271"/>
        <v>0</v>
      </c>
      <c r="AX516" s="978">
        <f>IF($Z516=0,0,IF(BB516+BD516+BF516&gt;0,$AA516,0))</f>
        <v>0</v>
      </c>
      <c r="AY516" s="980">
        <f>IF($Z516=0,0,IF(AND(AX516=0,K517&gt;0),$AA516,0))</f>
        <v>0</v>
      </c>
      <c r="AZ516" s="969">
        <f>$AA516-AX516-AY516</f>
        <v>0</v>
      </c>
      <c r="BA516" s="204">
        <f t="shared" si="277"/>
        <v>0</v>
      </c>
      <c r="BB516" s="204">
        <f t="shared" si="277"/>
        <v>0</v>
      </c>
      <c r="BC516" s="204">
        <f t="shared" si="277"/>
        <v>0</v>
      </c>
      <c r="BD516" s="204">
        <f t="shared" si="277"/>
        <v>0</v>
      </c>
      <c r="BE516" s="204">
        <f t="shared" si="277"/>
        <v>0</v>
      </c>
      <c r="BF516" s="205">
        <f t="shared" si="277"/>
        <v>0</v>
      </c>
      <c r="BG516" s="973">
        <f>IF($Z516=1,0,IF(AND($Z516=0,BB516&gt;0),1,IF(AND($Z516=0,BD516&gt;0),1,IF(AND($Z516=0,BF516&gt;0),1,0))))</f>
        <v>0</v>
      </c>
      <c r="BH516" s="973">
        <f t="shared" si="272"/>
        <v>0</v>
      </c>
      <c r="BI516" s="978">
        <f>IF($Z516=0,0,IF(BM516+BO516+BQ516&gt;0,$AA516,0))</f>
        <v>0</v>
      </c>
      <c r="BJ516" s="980">
        <f>IF($Z516=0,0,IF(AND(BI516=0,M517&gt;0),$AA516,0))</f>
        <v>0</v>
      </c>
      <c r="BK516" s="969">
        <f>$AA516-BI516-BJ516</f>
        <v>0</v>
      </c>
      <c r="BL516" s="204">
        <f t="shared" si="278"/>
        <v>0</v>
      </c>
      <c r="BM516" s="204">
        <f t="shared" si="278"/>
        <v>0</v>
      </c>
      <c r="BN516" s="204">
        <f t="shared" si="278"/>
        <v>0</v>
      </c>
      <c r="BO516" s="204">
        <f t="shared" si="278"/>
        <v>0</v>
      </c>
      <c r="BP516" s="204">
        <f t="shared" si="278"/>
        <v>0</v>
      </c>
      <c r="BQ516" s="205">
        <f t="shared" si="278"/>
        <v>0</v>
      </c>
      <c r="BR516" s="973">
        <f>IF($Z516=1,0,IF(AND($Z516=0,BM516&gt;0),1,IF(AND($Z516=0,BO516&gt;0),1,IF(AND($Z516=0,BQ516&gt;0),1,0))))</f>
        <v>0</v>
      </c>
      <c r="BS516" s="973">
        <f t="shared" si="273"/>
        <v>0</v>
      </c>
      <c r="BT516" s="978">
        <f>IF($Z516=0,0,IF(BX516+BZ516+CB516&gt;0,$AA516,0))</f>
        <v>0</v>
      </c>
      <c r="BU516" s="980">
        <f>IF($Z516=0,0,IF(AND(BT516=0,O517&gt;0),$AA516,0))</f>
        <v>0</v>
      </c>
      <c r="BV516" s="969">
        <f>$AA516-BT516-BU516</f>
        <v>0</v>
      </c>
      <c r="BW516" s="204">
        <f t="shared" si="279"/>
        <v>0</v>
      </c>
      <c r="BX516" s="204">
        <f t="shared" si="279"/>
        <v>0</v>
      </c>
      <c r="BY516" s="204">
        <f t="shared" si="279"/>
        <v>0</v>
      </c>
      <c r="BZ516" s="204">
        <f t="shared" si="279"/>
        <v>0</v>
      </c>
      <c r="CA516" s="204">
        <f t="shared" si="279"/>
        <v>0</v>
      </c>
      <c r="CB516" s="205">
        <f t="shared" si="279"/>
        <v>0</v>
      </c>
      <c r="CC516" s="973">
        <f>IF($Z516=1,0,IF(AND($Z516=0,BX516&gt;0),1,IF(AND($Z516=0,BZ516&gt;0),1,IF(AND($Z516=0,CB516&gt;0),1,0))))</f>
        <v>0</v>
      </c>
      <c r="CD516" s="973">
        <f t="shared" si="274"/>
        <v>0</v>
      </c>
      <c r="CE516" s="11"/>
      <c r="CF516" s="11"/>
      <c r="CG516" s="11"/>
      <c r="CH516" s="11"/>
      <c r="CI516" s="11"/>
      <c r="CJ516" s="11"/>
      <c r="CK516" s="11"/>
      <c r="CL516" s="11"/>
      <c r="CM516" s="11"/>
    </row>
    <row r="517" spans="1:91" ht="14.25" customHeight="1">
      <c r="A517" s="950" t="str">
        <f>A516</f>
        <v/>
      </c>
      <c r="B517" s="57"/>
      <c r="C517" s="2051"/>
      <c r="D517" s="2053"/>
      <c r="E517" s="2051"/>
      <c r="F517" s="2772"/>
      <c r="G517" s="1121">
        <f>Import!Q1214</f>
        <v>0</v>
      </c>
      <c r="H517" s="2774"/>
      <c r="I517" s="450"/>
      <c r="J517" s="2775"/>
      <c r="K517" s="450"/>
      <c r="L517" s="2775"/>
      <c r="M517" s="450"/>
      <c r="N517" s="2775"/>
      <c r="O517" s="450"/>
      <c r="P517" s="2775"/>
      <c r="Q517" s="11"/>
      <c r="R517" s="11"/>
      <c r="S517" s="397"/>
      <c r="T517" s="419"/>
      <c r="U517" s="444">
        <f>Import!N1215</f>
        <v>0</v>
      </c>
      <c r="V517" s="11"/>
      <c r="W517" s="306"/>
      <c r="X517" s="306"/>
      <c r="Y517" s="306"/>
      <c r="Z517" s="11"/>
      <c r="AE517" s="204"/>
      <c r="AF517" s="204"/>
      <c r="AG517" s="204"/>
      <c r="AH517" s="204"/>
      <c r="AI517" s="922"/>
      <c r="AJ517" s="205"/>
      <c r="AK517" s="973"/>
      <c r="AL517" s="973">
        <f>AL516</f>
        <v>0</v>
      </c>
      <c r="AP517" s="204"/>
      <c r="AQ517" s="204"/>
      <c r="AR517" s="204"/>
      <c r="AS517" s="204"/>
      <c r="AT517" s="204"/>
      <c r="AU517" s="205"/>
      <c r="AV517" s="973"/>
      <c r="AW517" s="973">
        <f>AW516</f>
        <v>0</v>
      </c>
      <c r="BA517" s="204"/>
      <c r="BB517" s="204"/>
      <c r="BC517" s="204"/>
      <c r="BD517" s="204"/>
      <c r="BE517" s="204"/>
      <c r="BF517" s="205"/>
      <c r="BG517" s="973"/>
      <c r="BH517" s="973">
        <f>BH516</f>
        <v>0</v>
      </c>
      <c r="BL517" s="204"/>
      <c r="BM517" s="204"/>
      <c r="BN517" s="204"/>
      <c r="BO517" s="204"/>
      <c r="BP517" s="204"/>
      <c r="BQ517" s="205"/>
      <c r="BR517" s="973"/>
      <c r="BS517" s="973">
        <f>BS516</f>
        <v>0</v>
      </c>
      <c r="BW517" s="204"/>
      <c r="BX517" s="204"/>
      <c r="BY517" s="204"/>
      <c r="BZ517" s="204"/>
      <c r="CA517" s="204"/>
      <c r="CB517" s="205"/>
      <c r="CC517" s="973"/>
      <c r="CD517" s="973">
        <f>CD516</f>
        <v>0</v>
      </c>
      <c r="CE517" s="11"/>
      <c r="CF517" s="11"/>
      <c r="CG517" s="11"/>
      <c r="CH517" s="11"/>
      <c r="CI517" s="11"/>
      <c r="CJ517" s="11"/>
      <c r="CK517" s="11"/>
      <c r="CL517" s="11"/>
      <c r="CM517" s="11"/>
    </row>
    <row r="518" spans="1:91" ht="24.75" customHeight="1">
      <c r="A518" s="949" t="str">
        <f>IF(E518&gt;0,"Wypełnione","")</f>
        <v/>
      </c>
      <c r="B518" s="57"/>
      <c r="C518" s="2050">
        <f>'Og s3a'!C1227</f>
        <v>0</v>
      </c>
      <c r="D518" s="2052">
        <f>'Og s3a'!E1227</f>
        <v>0</v>
      </c>
      <c r="E518" s="2050">
        <f>'Og s3a'!F1227</f>
        <v>0</v>
      </c>
      <c r="F518" s="2771"/>
      <c r="G518" s="448">
        <f>T518</f>
        <v>0</v>
      </c>
      <c r="H518" s="2773">
        <f>U518</f>
        <v>0</v>
      </c>
      <c r="I518" s="451"/>
      <c r="J518" s="2775"/>
      <c r="K518" s="451"/>
      <c r="L518" s="2775"/>
      <c r="M518" s="451"/>
      <c r="N518" s="2775"/>
      <c r="O518" s="451"/>
      <c r="P518" s="2775"/>
      <c r="Q518" s="11"/>
      <c r="R518" s="11"/>
      <c r="S518" s="396">
        <f>'Og s3a'!G1227</f>
        <v>0</v>
      </c>
      <c r="T518" s="398">
        <f>'Og s3a'!D1227</f>
        <v>0</v>
      </c>
      <c r="U518" s="444">
        <f>Import!N1216</f>
        <v>0</v>
      </c>
      <c r="V518" s="11"/>
      <c r="W518" s="306"/>
      <c r="X518" s="306"/>
      <c r="Y518" s="306"/>
      <c r="Z518" s="970">
        <f>IF(F518=AF$7,1,0)</f>
        <v>0</v>
      </c>
      <c r="AA518" s="970">
        <f>Z518*D518</f>
        <v>0</v>
      </c>
      <c r="AB518" s="978">
        <f>IF($Z518=0,0,IF(AF518+AH518+AJ518&gt;0,$AA518,0))</f>
        <v>0</v>
      </c>
      <c r="AC518" s="980">
        <f>IF($Z518=0,0,IF(AND(AB518=0,G519&gt;0),$AA518,0))</f>
        <v>0</v>
      </c>
      <c r="AD518" s="969">
        <f>AA518-AB518-AC518</f>
        <v>0</v>
      </c>
      <c r="AE518" s="204">
        <f t="shared" si="275"/>
        <v>0</v>
      </c>
      <c r="AF518" s="204">
        <f t="shared" si="275"/>
        <v>0</v>
      </c>
      <c r="AG518" s="204">
        <f t="shared" si="275"/>
        <v>0</v>
      </c>
      <c r="AH518" s="204">
        <f t="shared" si="275"/>
        <v>0</v>
      </c>
      <c r="AI518" s="922">
        <f t="shared" si="275"/>
        <v>0</v>
      </c>
      <c r="AJ518" s="205">
        <f t="shared" si="275"/>
        <v>0</v>
      </c>
      <c r="AK518" s="973">
        <f>IF($Z518=1,0,IF(AND($Z518=0,AF518&gt;0),1,IF(AND($Z518=0,AH518&gt;0),1,IF(AND($Z518=0,AJ518&gt;0),1,0))))</f>
        <v>0</v>
      </c>
      <c r="AL518" s="973">
        <f t="shared" si="270"/>
        <v>0</v>
      </c>
      <c r="AM518" s="978">
        <f>IF($Z518=0,0,IF(AQ518+AS518+AU518&gt;0,$AA518,0))</f>
        <v>0</v>
      </c>
      <c r="AN518" s="980">
        <f>IF($Z518=0,0,IF(AND(AM518=0,I519&gt;0),$AA518,0))</f>
        <v>0</v>
      </c>
      <c r="AO518" s="969">
        <f>$AA518-AM518-AN518</f>
        <v>0</v>
      </c>
      <c r="AP518" s="204">
        <f t="shared" si="276"/>
        <v>0</v>
      </c>
      <c r="AQ518" s="204">
        <f t="shared" si="276"/>
        <v>0</v>
      </c>
      <c r="AR518" s="204">
        <f t="shared" si="276"/>
        <v>0</v>
      </c>
      <c r="AS518" s="204">
        <f t="shared" si="276"/>
        <v>0</v>
      </c>
      <c r="AT518" s="204">
        <f t="shared" si="276"/>
        <v>0</v>
      </c>
      <c r="AU518" s="205">
        <f t="shared" si="276"/>
        <v>0</v>
      </c>
      <c r="AV518" s="973">
        <f>IF($Z518=1,0,IF(AND($Z518=0,AQ518&gt;0),1,IF(AND($Z518=0,AS518&gt;0),1,IF(AND($Z518=0,AU518&gt;0),1,0))))</f>
        <v>0</v>
      </c>
      <c r="AW518" s="973">
        <f t="shared" si="271"/>
        <v>0</v>
      </c>
      <c r="AX518" s="978">
        <f>IF($Z518=0,0,IF(BB518+BD518+BF518&gt;0,$AA518,0))</f>
        <v>0</v>
      </c>
      <c r="AY518" s="980">
        <f>IF($Z518=0,0,IF(AND(AX518=0,K519&gt;0),$AA518,0))</f>
        <v>0</v>
      </c>
      <c r="AZ518" s="969">
        <f>$AA518-AX518-AY518</f>
        <v>0</v>
      </c>
      <c r="BA518" s="204">
        <f t="shared" si="277"/>
        <v>0</v>
      </c>
      <c r="BB518" s="204">
        <f t="shared" si="277"/>
        <v>0</v>
      </c>
      <c r="BC518" s="204">
        <f t="shared" si="277"/>
        <v>0</v>
      </c>
      <c r="BD518" s="204">
        <f t="shared" si="277"/>
        <v>0</v>
      </c>
      <c r="BE518" s="204">
        <f t="shared" si="277"/>
        <v>0</v>
      </c>
      <c r="BF518" s="205">
        <f t="shared" si="277"/>
        <v>0</v>
      </c>
      <c r="BG518" s="973">
        <f>IF($Z518=1,0,IF(AND($Z518=0,BB518&gt;0),1,IF(AND($Z518=0,BD518&gt;0),1,IF(AND($Z518=0,BF518&gt;0),1,0))))</f>
        <v>0</v>
      </c>
      <c r="BH518" s="973">
        <f t="shared" si="272"/>
        <v>0</v>
      </c>
      <c r="BI518" s="978">
        <f>IF($Z518=0,0,IF(BM518+BO518+BQ518&gt;0,$AA518,0))</f>
        <v>0</v>
      </c>
      <c r="BJ518" s="980">
        <f>IF($Z518=0,0,IF(AND(BI518=0,M519&gt;0),$AA518,0))</f>
        <v>0</v>
      </c>
      <c r="BK518" s="969">
        <f>$AA518-BI518-BJ518</f>
        <v>0</v>
      </c>
      <c r="BL518" s="204">
        <f t="shared" si="278"/>
        <v>0</v>
      </c>
      <c r="BM518" s="204">
        <f t="shared" si="278"/>
        <v>0</v>
      </c>
      <c r="BN518" s="204">
        <f t="shared" si="278"/>
        <v>0</v>
      </c>
      <c r="BO518" s="204">
        <f t="shared" si="278"/>
        <v>0</v>
      </c>
      <c r="BP518" s="204">
        <f t="shared" si="278"/>
        <v>0</v>
      </c>
      <c r="BQ518" s="205">
        <f t="shared" si="278"/>
        <v>0</v>
      </c>
      <c r="BR518" s="973">
        <f>IF($Z518=1,0,IF(AND($Z518=0,BM518&gt;0),1,IF(AND($Z518=0,BO518&gt;0),1,IF(AND($Z518=0,BQ518&gt;0),1,0))))</f>
        <v>0</v>
      </c>
      <c r="BS518" s="973">
        <f t="shared" si="273"/>
        <v>0</v>
      </c>
      <c r="BT518" s="978">
        <f>IF($Z518=0,0,IF(BX518+BZ518+CB518&gt;0,$AA518,0))</f>
        <v>0</v>
      </c>
      <c r="BU518" s="980">
        <f>IF($Z518=0,0,IF(AND(BT518=0,O519&gt;0),$AA518,0))</f>
        <v>0</v>
      </c>
      <c r="BV518" s="969">
        <f>$AA518-BT518-BU518</f>
        <v>0</v>
      </c>
      <c r="BW518" s="204">
        <f t="shared" si="279"/>
        <v>0</v>
      </c>
      <c r="BX518" s="204">
        <f t="shared" si="279"/>
        <v>0</v>
      </c>
      <c r="BY518" s="204">
        <f t="shared" si="279"/>
        <v>0</v>
      </c>
      <c r="BZ518" s="204">
        <f t="shared" si="279"/>
        <v>0</v>
      </c>
      <c r="CA518" s="204">
        <f t="shared" si="279"/>
        <v>0</v>
      </c>
      <c r="CB518" s="205">
        <f t="shared" si="279"/>
        <v>0</v>
      </c>
      <c r="CC518" s="973">
        <f>IF($Z518=1,0,IF(AND($Z518=0,BX518&gt;0),1,IF(AND($Z518=0,BZ518&gt;0),1,IF(AND($Z518=0,CB518&gt;0),1,0))))</f>
        <v>0</v>
      </c>
      <c r="CD518" s="973">
        <f t="shared" si="274"/>
        <v>0</v>
      </c>
      <c r="CE518" s="11"/>
      <c r="CF518" s="11"/>
      <c r="CG518" s="11"/>
      <c r="CH518" s="11"/>
      <c r="CI518" s="11"/>
      <c r="CJ518" s="11"/>
      <c r="CK518" s="11"/>
      <c r="CL518" s="11"/>
      <c r="CM518" s="11"/>
    </row>
    <row r="519" spans="1:91" ht="14.25" customHeight="1">
      <c r="A519" s="950" t="str">
        <f>A518</f>
        <v/>
      </c>
      <c r="B519" s="57"/>
      <c r="C519" s="2051"/>
      <c r="D519" s="2053"/>
      <c r="E519" s="2051"/>
      <c r="F519" s="2772"/>
      <c r="G519" s="1121">
        <f>Import!Q1216</f>
        <v>0</v>
      </c>
      <c r="H519" s="2774"/>
      <c r="I519" s="450"/>
      <c r="J519" s="2775"/>
      <c r="K519" s="450"/>
      <c r="L519" s="2775"/>
      <c r="M519" s="450"/>
      <c r="N519" s="2775"/>
      <c r="O519" s="450"/>
      <c r="P519" s="2775"/>
      <c r="Q519" s="11"/>
      <c r="R519" s="11"/>
      <c r="S519" s="397"/>
      <c r="T519" s="419"/>
      <c r="U519" s="444">
        <f>Import!N1217</f>
        <v>0</v>
      </c>
      <c r="V519" s="11"/>
      <c r="W519" s="306"/>
      <c r="X519" s="306"/>
      <c r="Y519" s="306"/>
      <c r="Z519" s="11"/>
      <c r="AE519" s="204"/>
      <c r="AF519" s="204"/>
      <c r="AG519" s="204"/>
      <c r="AH519" s="204"/>
      <c r="AI519" s="922"/>
      <c r="AJ519" s="205"/>
      <c r="AK519" s="973"/>
      <c r="AL519" s="973">
        <f>AL518</f>
        <v>0</v>
      </c>
      <c r="AP519" s="204"/>
      <c r="AQ519" s="204"/>
      <c r="AR519" s="204"/>
      <c r="AS519" s="204"/>
      <c r="AT519" s="204"/>
      <c r="AU519" s="205"/>
      <c r="AV519" s="973"/>
      <c r="AW519" s="973">
        <f>AW518</f>
        <v>0</v>
      </c>
      <c r="BA519" s="204"/>
      <c r="BB519" s="204"/>
      <c r="BC519" s="204"/>
      <c r="BD519" s="204"/>
      <c r="BE519" s="204"/>
      <c r="BF519" s="205"/>
      <c r="BG519" s="973"/>
      <c r="BH519" s="973">
        <f>BH518</f>
        <v>0</v>
      </c>
      <c r="BL519" s="204"/>
      <c r="BM519" s="204"/>
      <c r="BN519" s="204"/>
      <c r="BO519" s="204"/>
      <c r="BP519" s="204"/>
      <c r="BQ519" s="205"/>
      <c r="BR519" s="973"/>
      <c r="BS519" s="973">
        <f>BS518</f>
        <v>0</v>
      </c>
      <c r="BW519" s="204"/>
      <c r="BX519" s="204"/>
      <c r="BY519" s="204"/>
      <c r="BZ519" s="204"/>
      <c r="CA519" s="204"/>
      <c r="CB519" s="205"/>
      <c r="CC519" s="973"/>
      <c r="CD519" s="973">
        <f>CD518</f>
        <v>0</v>
      </c>
      <c r="CE519" s="11"/>
      <c r="CF519" s="11"/>
      <c r="CG519" s="11"/>
      <c r="CH519" s="11"/>
      <c r="CI519" s="11"/>
      <c r="CJ519" s="11"/>
      <c r="CK519" s="11"/>
      <c r="CL519" s="11"/>
      <c r="CM519" s="11"/>
    </row>
    <row r="520" spans="1:91" ht="24.75" customHeight="1">
      <c r="A520" s="949" t="str">
        <f>IF(E520&gt;0,"Wypełnione","")</f>
        <v/>
      </c>
      <c r="B520" s="57"/>
      <c r="C520" s="2050">
        <f>'Og s3a'!C1229</f>
        <v>0</v>
      </c>
      <c r="D520" s="2052">
        <f>'Og s3a'!E1229</f>
        <v>0</v>
      </c>
      <c r="E520" s="2050">
        <f>'Og s3a'!F1229</f>
        <v>0</v>
      </c>
      <c r="F520" s="2771"/>
      <c r="G520" s="448">
        <f>T520</f>
        <v>0</v>
      </c>
      <c r="H520" s="2773">
        <f>U520</f>
        <v>0</v>
      </c>
      <c r="I520" s="451"/>
      <c r="J520" s="2775"/>
      <c r="K520" s="451"/>
      <c r="L520" s="2775"/>
      <c r="M520" s="451"/>
      <c r="N520" s="2775"/>
      <c r="O520" s="451"/>
      <c r="P520" s="2775"/>
      <c r="Q520" s="11"/>
      <c r="R520" s="11"/>
      <c r="S520" s="396">
        <f>'Og s3a'!G1229</f>
        <v>0</v>
      </c>
      <c r="T520" s="398">
        <f>'Og s3a'!D1229</f>
        <v>0</v>
      </c>
      <c r="U520" s="444">
        <f>Import!N1218</f>
        <v>0</v>
      </c>
      <c r="V520" s="11"/>
      <c r="W520" s="306"/>
      <c r="X520" s="306"/>
      <c r="Y520" s="306"/>
      <c r="Z520" s="970">
        <f>IF(F520=AF$7,1,0)</f>
        <v>0</v>
      </c>
      <c r="AA520" s="970">
        <f>Z520*D520</f>
        <v>0</v>
      </c>
      <c r="AB520" s="978">
        <f>IF($Z520=0,0,IF(AF520+AH520+AJ520&gt;0,$AA520,0))</f>
        <v>0</v>
      </c>
      <c r="AC520" s="980">
        <f>IF($Z520=0,0,IF(AND(AB520=0,G521&gt;0),$AA520,0))</f>
        <v>0</v>
      </c>
      <c r="AD520" s="969">
        <f>AA520-AB520-AC520</f>
        <v>0</v>
      </c>
      <c r="AE520" s="204">
        <f t="shared" si="275"/>
        <v>0</v>
      </c>
      <c r="AF520" s="204">
        <f t="shared" si="275"/>
        <v>0</v>
      </c>
      <c r="AG520" s="204">
        <f t="shared" si="275"/>
        <v>0</v>
      </c>
      <c r="AH520" s="204">
        <f t="shared" si="275"/>
        <v>0</v>
      </c>
      <c r="AI520" s="922">
        <f t="shared" si="275"/>
        <v>0</v>
      </c>
      <c r="AJ520" s="205">
        <f t="shared" si="275"/>
        <v>0</v>
      </c>
      <c r="AK520" s="973">
        <f>IF($Z520=1,0,IF(AND($Z520=0,AF520&gt;0),1,IF(AND($Z520=0,AH520&gt;0),1,IF(AND($Z520=0,AJ520&gt;0),1,0))))</f>
        <v>0</v>
      </c>
      <c r="AL520" s="973">
        <f t="shared" si="270"/>
        <v>0</v>
      </c>
      <c r="AM520" s="978">
        <f>IF($Z520=0,0,IF(AQ520+AS520+AU520&gt;0,$AA520,0))</f>
        <v>0</v>
      </c>
      <c r="AN520" s="980">
        <f>IF($Z520=0,0,IF(AND(AM520=0,I521&gt;0),$AA520,0))</f>
        <v>0</v>
      </c>
      <c r="AO520" s="969">
        <f>$AA520-AM520-AN520</f>
        <v>0</v>
      </c>
      <c r="AP520" s="204">
        <f t="shared" si="276"/>
        <v>0</v>
      </c>
      <c r="AQ520" s="204">
        <f t="shared" si="276"/>
        <v>0</v>
      </c>
      <c r="AR520" s="204">
        <f t="shared" si="276"/>
        <v>0</v>
      </c>
      <c r="AS520" s="204">
        <f t="shared" si="276"/>
        <v>0</v>
      </c>
      <c r="AT520" s="204">
        <f t="shared" si="276"/>
        <v>0</v>
      </c>
      <c r="AU520" s="205">
        <f t="shared" si="276"/>
        <v>0</v>
      </c>
      <c r="AV520" s="973">
        <f>IF($Z520=1,0,IF(AND($Z520=0,AQ520&gt;0),1,IF(AND($Z520=0,AS520&gt;0),1,IF(AND($Z520=0,AU520&gt;0),1,0))))</f>
        <v>0</v>
      </c>
      <c r="AW520" s="973">
        <f t="shared" si="271"/>
        <v>0</v>
      </c>
      <c r="AX520" s="978">
        <f>IF($Z520=0,0,IF(BB520+BD520+BF520&gt;0,$AA520,0))</f>
        <v>0</v>
      </c>
      <c r="AY520" s="980">
        <f>IF($Z520=0,0,IF(AND(AX520=0,K521&gt;0),$AA520,0))</f>
        <v>0</v>
      </c>
      <c r="AZ520" s="969">
        <f>$AA520-AX520-AY520</f>
        <v>0</v>
      </c>
      <c r="BA520" s="204">
        <f t="shared" si="277"/>
        <v>0</v>
      </c>
      <c r="BB520" s="204">
        <f t="shared" si="277"/>
        <v>0</v>
      </c>
      <c r="BC520" s="204">
        <f t="shared" si="277"/>
        <v>0</v>
      </c>
      <c r="BD520" s="204">
        <f t="shared" si="277"/>
        <v>0</v>
      </c>
      <c r="BE520" s="204">
        <f t="shared" si="277"/>
        <v>0</v>
      </c>
      <c r="BF520" s="205">
        <f t="shared" si="277"/>
        <v>0</v>
      </c>
      <c r="BG520" s="973">
        <f>IF($Z520=1,0,IF(AND($Z520=0,BB520&gt;0),1,IF(AND($Z520=0,BD520&gt;0),1,IF(AND($Z520=0,BF520&gt;0),1,0))))</f>
        <v>0</v>
      </c>
      <c r="BH520" s="973">
        <f t="shared" si="272"/>
        <v>0</v>
      </c>
      <c r="BI520" s="978">
        <f>IF($Z520=0,0,IF(BM520+BO520+BQ520&gt;0,$AA520,0))</f>
        <v>0</v>
      </c>
      <c r="BJ520" s="980">
        <f>IF($Z520=0,0,IF(AND(BI520=0,M521&gt;0),$AA520,0))</f>
        <v>0</v>
      </c>
      <c r="BK520" s="969">
        <f>$AA520-BI520-BJ520</f>
        <v>0</v>
      </c>
      <c r="BL520" s="204">
        <f t="shared" si="278"/>
        <v>0</v>
      </c>
      <c r="BM520" s="204">
        <f t="shared" si="278"/>
        <v>0</v>
      </c>
      <c r="BN520" s="204">
        <f t="shared" si="278"/>
        <v>0</v>
      </c>
      <c r="BO520" s="204">
        <f t="shared" si="278"/>
        <v>0</v>
      </c>
      <c r="BP520" s="204">
        <f t="shared" si="278"/>
        <v>0</v>
      </c>
      <c r="BQ520" s="205">
        <f t="shared" si="278"/>
        <v>0</v>
      </c>
      <c r="BR520" s="973">
        <f>IF($Z520=1,0,IF(AND($Z520=0,BM520&gt;0),1,IF(AND($Z520=0,BO520&gt;0),1,IF(AND($Z520=0,BQ520&gt;0),1,0))))</f>
        <v>0</v>
      </c>
      <c r="BS520" s="973">
        <f t="shared" si="273"/>
        <v>0</v>
      </c>
      <c r="BT520" s="978">
        <f>IF($Z520=0,0,IF(BX520+BZ520+CB520&gt;0,$AA520,0))</f>
        <v>0</v>
      </c>
      <c r="BU520" s="980">
        <f>IF($Z520=0,0,IF(AND(BT520=0,O521&gt;0),$AA520,0))</f>
        <v>0</v>
      </c>
      <c r="BV520" s="969">
        <f>$AA520-BT520-BU520</f>
        <v>0</v>
      </c>
      <c r="BW520" s="204">
        <f t="shared" si="279"/>
        <v>0</v>
      </c>
      <c r="BX520" s="204">
        <f t="shared" si="279"/>
        <v>0</v>
      </c>
      <c r="BY520" s="204">
        <f t="shared" si="279"/>
        <v>0</v>
      </c>
      <c r="BZ520" s="204">
        <f t="shared" si="279"/>
        <v>0</v>
      </c>
      <c r="CA520" s="204">
        <f t="shared" si="279"/>
        <v>0</v>
      </c>
      <c r="CB520" s="205">
        <f t="shared" si="279"/>
        <v>0</v>
      </c>
      <c r="CC520" s="973">
        <f>IF($Z520=1,0,IF(AND($Z520=0,BX520&gt;0),1,IF(AND($Z520=0,BZ520&gt;0),1,IF(AND($Z520=0,CB520&gt;0),1,0))))</f>
        <v>0</v>
      </c>
      <c r="CD520" s="973">
        <f t="shared" si="274"/>
        <v>0</v>
      </c>
      <c r="CE520" s="11"/>
      <c r="CF520" s="11"/>
      <c r="CG520" s="11"/>
      <c r="CH520" s="11"/>
      <c r="CI520" s="11"/>
      <c r="CJ520" s="11"/>
      <c r="CK520" s="11"/>
      <c r="CL520" s="11"/>
      <c r="CM520" s="11"/>
    </row>
    <row r="521" spans="1:91" ht="14.25" customHeight="1">
      <c r="A521" s="950" t="str">
        <f>A520</f>
        <v/>
      </c>
      <c r="B521" s="57"/>
      <c r="C521" s="2051"/>
      <c r="D521" s="2053"/>
      <c r="E521" s="2051"/>
      <c r="F521" s="2772"/>
      <c r="G521" s="1121">
        <f>Import!Q1218</f>
        <v>0</v>
      </c>
      <c r="H521" s="2774"/>
      <c r="I521" s="450"/>
      <c r="J521" s="2775"/>
      <c r="K521" s="450"/>
      <c r="L521" s="2775"/>
      <c r="M521" s="450"/>
      <c r="N521" s="2775"/>
      <c r="O521" s="450"/>
      <c r="P521" s="2775"/>
      <c r="Q521" s="11"/>
      <c r="R521" s="11"/>
      <c r="S521" s="397"/>
      <c r="T521" s="419"/>
      <c r="U521" s="444">
        <f>Import!N1219</f>
        <v>0</v>
      </c>
      <c r="V521" s="11"/>
      <c r="W521" s="306"/>
      <c r="X521" s="306"/>
      <c r="Y521" s="306"/>
      <c r="Z521" s="11"/>
      <c r="AE521" s="204"/>
      <c r="AF521" s="204"/>
      <c r="AG521" s="204"/>
      <c r="AH521" s="204"/>
      <c r="AI521" s="922"/>
      <c r="AJ521" s="205"/>
      <c r="AK521" s="973"/>
      <c r="AL521" s="973">
        <f>AL520</f>
        <v>0</v>
      </c>
      <c r="AP521" s="204"/>
      <c r="AQ521" s="204"/>
      <c r="AR521" s="204"/>
      <c r="AS521" s="204"/>
      <c r="AT521" s="204"/>
      <c r="AU521" s="205"/>
      <c r="AV521" s="973"/>
      <c r="AW521" s="973">
        <f>AW520</f>
        <v>0</v>
      </c>
      <c r="BA521" s="204"/>
      <c r="BB521" s="204"/>
      <c r="BC521" s="204"/>
      <c r="BD521" s="204"/>
      <c r="BE521" s="204"/>
      <c r="BF521" s="205"/>
      <c r="BG521" s="973"/>
      <c r="BH521" s="973">
        <f>BH520</f>
        <v>0</v>
      </c>
      <c r="BL521" s="204"/>
      <c r="BM521" s="204"/>
      <c r="BN521" s="204"/>
      <c r="BO521" s="204"/>
      <c r="BP521" s="204"/>
      <c r="BQ521" s="205"/>
      <c r="BR521" s="973"/>
      <c r="BS521" s="973">
        <f>BS520</f>
        <v>0</v>
      </c>
      <c r="BW521" s="204"/>
      <c r="BX521" s="204"/>
      <c r="BY521" s="204"/>
      <c r="BZ521" s="204"/>
      <c r="CA521" s="204"/>
      <c r="CB521" s="205"/>
      <c r="CC521" s="973"/>
      <c r="CD521" s="973">
        <f>CD520</f>
        <v>0</v>
      </c>
      <c r="CE521" s="11"/>
      <c r="CF521" s="11"/>
      <c r="CG521" s="11"/>
      <c r="CH521" s="11"/>
      <c r="CI521" s="11"/>
      <c r="CJ521" s="11"/>
      <c r="CK521" s="11"/>
      <c r="CL521" s="11"/>
      <c r="CM521" s="11"/>
    </row>
    <row r="522" spans="1:91" ht="24.75" customHeight="1">
      <c r="A522" s="949" t="str">
        <f>IF(E522&gt;0,"Wypełnione","")</f>
        <v/>
      </c>
      <c r="B522" s="57"/>
      <c r="C522" s="2050">
        <f>'Og s3a'!C1231</f>
        <v>0</v>
      </c>
      <c r="D522" s="2052">
        <f>'Og s3a'!E1231</f>
        <v>0</v>
      </c>
      <c r="E522" s="2050">
        <f>'Og s3a'!F1231</f>
        <v>0</v>
      </c>
      <c r="F522" s="2771"/>
      <c r="G522" s="448">
        <f>T522</f>
        <v>0</v>
      </c>
      <c r="H522" s="2773">
        <f>U522</f>
        <v>0</v>
      </c>
      <c r="I522" s="451"/>
      <c r="J522" s="2775"/>
      <c r="K522" s="451"/>
      <c r="L522" s="2775"/>
      <c r="M522" s="451"/>
      <c r="N522" s="2775"/>
      <c r="O522" s="451"/>
      <c r="P522" s="2775"/>
      <c r="Q522" s="11"/>
      <c r="R522" s="11"/>
      <c r="S522" s="396">
        <f>'Og s3a'!G1231</f>
        <v>0</v>
      </c>
      <c r="T522" s="398">
        <f>'Og s3a'!D1231</f>
        <v>0</v>
      </c>
      <c r="U522" s="444">
        <f>Import!N1220</f>
        <v>0</v>
      </c>
      <c r="V522" s="11"/>
      <c r="W522" s="306"/>
      <c r="X522" s="306"/>
      <c r="Y522" s="306"/>
      <c r="Z522" s="970">
        <f>IF(F522=AF$7,1,0)</f>
        <v>0</v>
      </c>
      <c r="AA522" s="970">
        <f>Z522*D522</f>
        <v>0</v>
      </c>
      <c r="AB522" s="978">
        <f>IF($Z522=0,0,IF(AF522+AH522+AJ522&gt;0,$AA522,0))</f>
        <v>0</v>
      </c>
      <c r="AC522" s="980">
        <f>IF($Z522=0,0,IF(AND(AB522=0,G523&gt;0),$AA522,0))</f>
        <v>0</v>
      </c>
      <c r="AD522" s="969">
        <f>AA522-AB522-AC522</f>
        <v>0</v>
      </c>
      <c r="AE522" s="204">
        <f t="shared" si="275"/>
        <v>0</v>
      </c>
      <c r="AF522" s="204">
        <f t="shared" si="275"/>
        <v>0</v>
      </c>
      <c r="AG522" s="204">
        <f t="shared" si="275"/>
        <v>0</v>
      </c>
      <c r="AH522" s="204">
        <f t="shared" si="275"/>
        <v>0</v>
      </c>
      <c r="AI522" s="922">
        <f t="shared" si="275"/>
        <v>0</v>
      </c>
      <c r="AJ522" s="205">
        <f t="shared" si="275"/>
        <v>0</v>
      </c>
      <c r="AK522" s="973">
        <f>IF($Z522=1,0,IF(AND($Z522=0,AF522&gt;0),1,IF(AND($Z522=0,AH522&gt;0),1,IF(AND($Z522=0,AJ522&gt;0),1,0))))</f>
        <v>0</v>
      </c>
      <c r="AL522" s="973">
        <f t="shared" si="270"/>
        <v>0</v>
      </c>
      <c r="AM522" s="978">
        <f>IF($Z522=0,0,IF(AQ522+AS522+AU522&gt;0,$AA522,0))</f>
        <v>0</v>
      </c>
      <c r="AN522" s="980">
        <f>IF($Z522=0,0,IF(AND(AM522=0,I523&gt;0),$AA522,0))</f>
        <v>0</v>
      </c>
      <c r="AO522" s="969">
        <f>$AA522-AM522-AN522</f>
        <v>0</v>
      </c>
      <c r="AP522" s="204">
        <f t="shared" si="276"/>
        <v>0</v>
      </c>
      <c r="AQ522" s="204">
        <f t="shared" si="276"/>
        <v>0</v>
      </c>
      <c r="AR522" s="204">
        <f t="shared" si="276"/>
        <v>0</v>
      </c>
      <c r="AS522" s="204">
        <f t="shared" si="276"/>
        <v>0</v>
      </c>
      <c r="AT522" s="204">
        <f t="shared" si="276"/>
        <v>0</v>
      </c>
      <c r="AU522" s="205">
        <f t="shared" si="276"/>
        <v>0</v>
      </c>
      <c r="AV522" s="973">
        <f>IF($Z522=1,0,IF(AND($Z522=0,AQ522&gt;0),1,IF(AND($Z522=0,AS522&gt;0),1,IF(AND($Z522=0,AU522&gt;0),1,0))))</f>
        <v>0</v>
      </c>
      <c r="AW522" s="973">
        <f t="shared" si="271"/>
        <v>0</v>
      </c>
      <c r="AX522" s="978">
        <f>IF($Z522=0,0,IF(BB522+BD522+BF522&gt;0,$AA522,0))</f>
        <v>0</v>
      </c>
      <c r="AY522" s="980">
        <f>IF($Z522=0,0,IF(AND(AX522=0,K523&gt;0),$AA522,0))</f>
        <v>0</v>
      </c>
      <c r="AZ522" s="969">
        <f>$AA522-AX522-AY522</f>
        <v>0</v>
      </c>
      <c r="BA522" s="204">
        <f t="shared" si="277"/>
        <v>0</v>
      </c>
      <c r="BB522" s="204">
        <f t="shared" si="277"/>
        <v>0</v>
      </c>
      <c r="BC522" s="204">
        <f t="shared" si="277"/>
        <v>0</v>
      </c>
      <c r="BD522" s="204">
        <f t="shared" si="277"/>
        <v>0</v>
      </c>
      <c r="BE522" s="204">
        <f t="shared" si="277"/>
        <v>0</v>
      </c>
      <c r="BF522" s="205">
        <f t="shared" si="277"/>
        <v>0</v>
      </c>
      <c r="BG522" s="973">
        <f>IF($Z522=1,0,IF(AND($Z522=0,BB522&gt;0),1,IF(AND($Z522=0,BD522&gt;0),1,IF(AND($Z522=0,BF522&gt;0),1,0))))</f>
        <v>0</v>
      </c>
      <c r="BH522" s="973">
        <f t="shared" si="272"/>
        <v>0</v>
      </c>
      <c r="BI522" s="978">
        <f>IF($Z522=0,0,IF(BM522+BO522+BQ522&gt;0,$AA522,0))</f>
        <v>0</v>
      </c>
      <c r="BJ522" s="980">
        <f>IF($Z522=0,0,IF(AND(BI522=0,M523&gt;0),$AA522,0))</f>
        <v>0</v>
      </c>
      <c r="BK522" s="969">
        <f>$AA522-BI522-BJ522</f>
        <v>0</v>
      </c>
      <c r="BL522" s="204">
        <f t="shared" si="278"/>
        <v>0</v>
      </c>
      <c r="BM522" s="204">
        <f t="shared" si="278"/>
        <v>0</v>
      </c>
      <c r="BN522" s="204">
        <f t="shared" si="278"/>
        <v>0</v>
      </c>
      <c r="BO522" s="204">
        <f t="shared" si="278"/>
        <v>0</v>
      </c>
      <c r="BP522" s="204">
        <f t="shared" si="278"/>
        <v>0</v>
      </c>
      <c r="BQ522" s="205">
        <f t="shared" si="278"/>
        <v>0</v>
      </c>
      <c r="BR522" s="973">
        <f>IF($Z522=1,0,IF(AND($Z522=0,BM522&gt;0),1,IF(AND($Z522=0,BO522&gt;0),1,IF(AND($Z522=0,BQ522&gt;0),1,0))))</f>
        <v>0</v>
      </c>
      <c r="BS522" s="973">
        <f t="shared" si="273"/>
        <v>0</v>
      </c>
      <c r="BT522" s="978">
        <f>IF($Z522=0,0,IF(BX522+BZ522+CB522&gt;0,$AA522,0))</f>
        <v>0</v>
      </c>
      <c r="BU522" s="980">
        <f>IF($Z522=0,0,IF(AND(BT522=0,O523&gt;0),$AA522,0))</f>
        <v>0</v>
      </c>
      <c r="BV522" s="969">
        <f>$AA522-BT522-BU522</f>
        <v>0</v>
      </c>
      <c r="BW522" s="204">
        <f t="shared" si="279"/>
        <v>0</v>
      </c>
      <c r="BX522" s="204">
        <f t="shared" si="279"/>
        <v>0</v>
      </c>
      <c r="BY522" s="204">
        <f t="shared" si="279"/>
        <v>0</v>
      </c>
      <c r="BZ522" s="204">
        <f t="shared" si="279"/>
        <v>0</v>
      </c>
      <c r="CA522" s="204">
        <f t="shared" si="279"/>
        <v>0</v>
      </c>
      <c r="CB522" s="205">
        <f t="shared" si="279"/>
        <v>0</v>
      </c>
      <c r="CC522" s="973">
        <f>IF($Z522=1,0,IF(AND($Z522=0,BX522&gt;0),1,IF(AND($Z522=0,BZ522&gt;0),1,IF(AND($Z522=0,CB522&gt;0),1,0))))</f>
        <v>0</v>
      </c>
      <c r="CD522" s="973">
        <f t="shared" si="274"/>
        <v>0</v>
      </c>
      <c r="CE522" s="11"/>
      <c r="CF522" s="11"/>
      <c r="CG522" s="11"/>
      <c r="CH522" s="11"/>
      <c r="CI522" s="11"/>
      <c r="CJ522" s="11"/>
      <c r="CK522" s="11"/>
      <c r="CL522" s="11"/>
      <c r="CM522" s="11"/>
    </row>
    <row r="523" spans="1:91" ht="14.25" customHeight="1">
      <c r="A523" s="950" t="str">
        <f>A522</f>
        <v/>
      </c>
      <c r="B523" s="57"/>
      <c r="C523" s="2051"/>
      <c r="D523" s="2053"/>
      <c r="E523" s="2051"/>
      <c r="F523" s="2772"/>
      <c r="G523" s="1121">
        <f>Import!Q1220</f>
        <v>0</v>
      </c>
      <c r="H523" s="2774"/>
      <c r="I523" s="450"/>
      <c r="J523" s="2775"/>
      <c r="K523" s="450"/>
      <c r="L523" s="2775"/>
      <c r="M523" s="450"/>
      <c r="N523" s="2775"/>
      <c r="O523" s="450"/>
      <c r="P523" s="2775"/>
      <c r="Q523" s="11"/>
      <c r="R523" s="11"/>
      <c r="S523" s="397"/>
      <c r="T523" s="419"/>
      <c r="U523" s="444">
        <f>Import!N1221</f>
        <v>0</v>
      </c>
      <c r="V523" s="11"/>
      <c r="W523" s="306"/>
      <c r="X523" s="306"/>
      <c r="Y523" s="306"/>
      <c r="Z523" s="11"/>
      <c r="AE523" s="204"/>
      <c r="AF523" s="204"/>
      <c r="AG523" s="204"/>
      <c r="AH523" s="204"/>
      <c r="AI523" s="922"/>
      <c r="AJ523" s="205"/>
      <c r="AK523" s="973"/>
      <c r="AL523" s="973">
        <f>AL522</f>
        <v>0</v>
      </c>
      <c r="AP523" s="204"/>
      <c r="AQ523" s="204"/>
      <c r="AR523" s="204"/>
      <c r="AS523" s="204"/>
      <c r="AT523" s="204"/>
      <c r="AU523" s="205"/>
      <c r="AV523" s="973"/>
      <c r="AW523" s="973">
        <f>AW522</f>
        <v>0</v>
      </c>
      <c r="BA523" s="204"/>
      <c r="BB523" s="204"/>
      <c r="BC523" s="204"/>
      <c r="BD523" s="204"/>
      <c r="BE523" s="204"/>
      <c r="BF523" s="205"/>
      <c r="BG523" s="973"/>
      <c r="BH523" s="973">
        <f>BH522</f>
        <v>0</v>
      </c>
      <c r="BL523" s="204"/>
      <c r="BM523" s="204"/>
      <c r="BN523" s="204"/>
      <c r="BO523" s="204"/>
      <c r="BP523" s="204"/>
      <c r="BQ523" s="205"/>
      <c r="BR523" s="973"/>
      <c r="BS523" s="973">
        <f>BS522</f>
        <v>0</v>
      </c>
      <c r="BW523" s="204"/>
      <c r="BX523" s="204"/>
      <c r="BY523" s="204"/>
      <c r="BZ523" s="204"/>
      <c r="CA523" s="204"/>
      <c r="CB523" s="205"/>
      <c r="CC523" s="973"/>
      <c r="CD523" s="973">
        <f>CD522</f>
        <v>0</v>
      </c>
      <c r="CE523" s="11"/>
      <c r="CF523" s="11"/>
      <c r="CG523" s="11"/>
      <c r="CH523" s="11"/>
      <c r="CI523" s="11"/>
      <c r="CJ523" s="11"/>
      <c r="CK523" s="11"/>
      <c r="CL523" s="11"/>
      <c r="CM523" s="11"/>
    </row>
    <row r="524" spans="1:91" ht="24.75" customHeight="1">
      <c r="A524" s="949" t="str">
        <f>IF(E524&gt;0,"Wypełnione","")</f>
        <v/>
      </c>
      <c r="B524" s="57"/>
      <c r="C524" s="2050">
        <f>'Og s3a'!C1233</f>
        <v>0</v>
      </c>
      <c r="D524" s="2052">
        <f>'Og s3a'!E1233</f>
        <v>0</v>
      </c>
      <c r="E524" s="2050">
        <f>'Og s3a'!F1233</f>
        <v>0</v>
      </c>
      <c r="F524" s="2771"/>
      <c r="G524" s="448">
        <f>T524</f>
        <v>0</v>
      </c>
      <c r="H524" s="2773">
        <f>U524</f>
        <v>0</v>
      </c>
      <c r="I524" s="451"/>
      <c r="J524" s="2775"/>
      <c r="K524" s="451"/>
      <c r="L524" s="2775"/>
      <c r="M524" s="451"/>
      <c r="N524" s="2775"/>
      <c r="O524" s="451"/>
      <c r="P524" s="2775"/>
      <c r="Q524" s="11"/>
      <c r="R524" s="11"/>
      <c r="S524" s="396">
        <f>'Og s3a'!G1233</f>
        <v>0</v>
      </c>
      <c r="T524" s="398">
        <f>'Og s3a'!D1233</f>
        <v>0</v>
      </c>
      <c r="U524" s="444">
        <f>Import!N1222</f>
        <v>0</v>
      </c>
      <c r="V524" s="11"/>
      <c r="W524" s="306"/>
      <c r="X524" s="306"/>
      <c r="Y524" s="306"/>
      <c r="Z524" s="970">
        <f>IF(F524=AF$7,1,0)</f>
        <v>0</v>
      </c>
      <c r="AA524" s="970">
        <f>Z524*D524</f>
        <v>0</v>
      </c>
      <c r="AB524" s="978">
        <f>IF($Z524=0,0,IF(AF524+AH524+AJ524&gt;0,$AA524,0))</f>
        <v>0</v>
      </c>
      <c r="AC524" s="980">
        <f>IF($Z524=0,0,IF(AND(AB524=0,G525&gt;0),$AA524,0))</f>
        <v>0</v>
      </c>
      <c r="AD524" s="969">
        <f>AA524-AB524-AC524</f>
        <v>0</v>
      </c>
      <c r="AE524" s="204">
        <f t="shared" si="275"/>
        <v>0</v>
      </c>
      <c r="AF524" s="204">
        <f t="shared" si="275"/>
        <v>0</v>
      </c>
      <c r="AG524" s="204">
        <f t="shared" si="275"/>
        <v>0</v>
      </c>
      <c r="AH524" s="204">
        <f t="shared" si="275"/>
        <v>0</v>
      </c>
      <c r="AI524" s="922">
        <f t="shared" si="275"/>
        <v>0</v>
      </c>
      <c r="AJ524" s="205">
        <f t="shared" si="275"/>
        <v>0</v>
      </c>
      <c r="AK524" s="973">
        <f>IF($Z524=1,0,IF(AND($Z524=0,AF524&gt;0),1,IF(AND($Z524=0,AH524&gt;0),1,IF(AND($Z524=0,AJ524&gt;0),1,0))))</f>
        <v>0</v>
      </c>
      <c r="AL524" s="973">
        <f t="shared" si="270"/>
        <v>0</v>
      </c>
      <c r="AM524" s="978">
        <f>IF($Z524=0,0,IF(AQ524+AS524+AU524&gt;0,$AA524,0))</f>
        <v>0</v>
      </c>
      <c r="AN524" s="980">
        <f>IF($Z524=0,0,IF(AND(AM524=0,I525&gt;0),$AA524,0))</f>
        <v>0</v>
      </c>
      <c r="AO524" s="969">
        <f>$AA524-AM524-AN524</f>
        <v>0</v>
      </c>
      <c r="AP524" s="204">
        <f t="shared" si="276"/>
        <v>0</v>
      </c>
      <c r="AQ524" s="204">
        <f t="shared" si="276"/>
        <v>0</v>
      </c>
      <c r="AR524" s="204">
        <f t="shared" si="276"/>
        <v>0</v>
      </c>
      <c r="AS524" s="204">
        <f t="shared" si="276"/>
        <v>0</v>
      </c>
      <c r="AT524" s="204">
        <f t="shared" si="276"/>
        <v>0</v>
      </c>
      <c r="AU524" s="205">
        <f t="shared" si="276"/>
        <v>0</v>
      </c>
      <c r="AV524" s="973">
        <f>IF($Z524=1,0,IF(AND($Z524=0,AQ524&gt;0),1,IF(AND($Z524=0,AS524&gt;0),1,IF(AND($Z524=0,AU524&gt;0),1,0))))</f>
        <v>0</v>
      </c>
      <c r="AW524" s="973">
        <f t="shared" si="271"/>
        <v>0</v>
      </c>
      <c r="AX524" s="978">
        <f>IF($Z524=0,0,IF(BB524+BD524+BF524&gt;0,$AA524,0))</f>
        <v>0</v>
      </c>
      <c r="AY524" s="980">
        <f>IF($Z524=0,0,IF(AND(AX524=0,K525&gt;0),$AA524,0))</f>
        <v>0</v>
      </c>
      <c r="AZ524" s="969">
        <f>$AA524-AX524-AY524</f>
        <v>0</v>
      </c>
      <c r="BA524" s="204">
        <f t="shared" si="277"/>
        <v>0</v>
      </c>
      <c r="BB524" s="204">
        <f t="shared" si="277"/>
        <v>0</v>
      </c>
      <c r="BC524" s="204">
        <f t="shared" si="277"/>
        <v>0</v>
      </c>
      <c r="BD524" s="204">
        <f t="shared" si="277"/>
        <v>0</v>
      </c>
      <c r="BE524" s="204">
        <f t="shared" si="277"/>
        <v>0</v>
      </c>
      <c r="BF524" s="205">
        <f t="shared" si="277"/>
        <v>0</v>
      </c>
      <c r="BG524" s="973">
        <f>IF($Z524=1,0,IF(AND($Z524=0,BB524&gt;0),1,IF(AND($Z524=0,BD524&gt;0),1,IF(AND($Z524=0,BF524&gt;0),1,0))))</f>
        <v>0</v>
      </c>
      <c r="BH524" s="973">
        <f t="shared" si="272"/>
        <v>0</v>
      </c>
      <c r="BI524" s="978">
        <f>IF($Z524=0,0,IF(BM524+BO524+BQ524&gt;0,$AA524,0))</f>
        <v>0</v>
      </c>
      <c r="BJ524" s="980">
        <f>IF($Z524=0,0,IF(AND(BI524=0,M525&gt;0),$AA524,0))</f>
        <v>0</v>
      </c>
      <c r="BK524" s="969">
        <f>$AA524-BI524-BJ524</f>
        <v>0</v>
      </c>
      <c r="BL524" s="204">
        <f t="shared" si="278"/>
        <v>0</v>
      </c>
      <c r="BM524" s="204">
        <f t="shared" si="278"/>
        <v>0</v>
      </c>
      <c r="BN524" s="204">
        <f t="shared" si="278"/>
        <v>0</v>
      </c>
      <c r="BO524" s="204">
        <f t="shared" si="278"/>
        <v>0</v>
      </c>
      <c r="BP524" s="204">
        <f t="shared" si="278"/>
        <v>0</v>
      </c>
      <c r="BQ524" s="205">
        <f t="shared" si="278"/>
        <v>0</v>
      </c>
      <c r="BR524" s="973">
        <f>IF($Z524=1,0,IF(AND($Z524=0,BM524&gt;0),1,IF(AND($Z524=0,BO524&gt;0),1,IF(AND($Z524=0,BQ524&gt;0),1,0))))</f>
        <v>0</v>
      </c>
      <c r="BS524" s="973">
        <f t="shared" si="273"/>
        <v>0</v>
      </c>
      <c r="BT524" s="978">
        <f>IF($Z524=0,0,IF(BX524+BZ524+CB524&gt;0,$AA524,0))</f>
        <v>0</v>
      </c>
      <c r="BU524" s="980">
        <f>IF($Z524=0,0,IF(AND(BT524=0,O525&gt;0),$AA524,0))</f>
        <v>0</v>
      </c>
      <c r="BV524" s="969">
        <f>$AA524-BT524-BU524</f>
        <v>0</v>
      </c>
      <c r="BW524" s="204">
        <f t="shared" si="279"/>
        <v>0</v>
      </c>
      <c r="BX524" s="204">
        <f t="shared" si="279"/>
        <v>0</v>
      </c>
      <c r="BY524" s="204">
        <f t="shared" si="279"/>
        <v>0</v>
      </c>
      <c r="BZ524" s="204">
        <f t="shared" si="279"/>
        <v>0</v>
      </c>
      <c r="CA524" s="204">
        <f t="shared" si="279"/>
        <v>0</v>
      </c>
      <c r="CB524" s="205">
        <f t="shared" si="279"/>
        <v>0</v>
      </c>
      <c r="CC524" s="973">
        <f>IF($Z524=1,0,IF(AND($Z524=0,BX524&gt;0),1,IF(AND($Z524=0,BZ524&gt;0),1,IF(AND($Z524=0,CB524&gt;0),1,0))))</f>
        <v>0</v>
      </c>
      <c r="CD524" s="973">
        <f t="shared" si="274"/>
        <v>0</v>
      </c>
      <c r="CE524" s="11"/>
      <c r="CF524" s="11"/>
      <c r="CG524" s="11"/>
      <c r="CH524" s="11"/>
      <c r="CI524" s="11"/>
      <c r="CJ524" s="11"/>
      <c r="CK524" s="11"/>
      <c r="CL524" s="11"/>
      <c r="CM524" s="11"/>
    </row>
    <row r="525" spans="1:91" ht="14.25" customHeight="1">
      <c r="A525" s="950" t="str">
        <f>A524</f>
        <v/>
      </c>
      <c r="B525" s="57"/>
      <c r="C525" s="2051"/>
      <c r="D525" s="2053"/>
      <c r="E525" s="2051"/>
      <c r="F525" s="2772"/>
      <c r="G525" s="1121">
        <f>Import!Q1222</f>
        <v>0</v>
      </c>
      <c r="H525" s="2774"/>
      <c r="I525" s="450"/>
      <c r="J525" s="2775"/>
      <c r="K525" s="450"/>
      <c r="L525" s="2775"/>
      <c r="M525" s="450"/>
      <c r="N525" s="2775"/>
      <c r="O525" s="450"/>
      <c r="P525" s="2775"/>
      <c r="Q525" s="11"/>
      <c r="R525" s="11"/>
      <c r="S525" s="397"/>
      <c r="T525" s="419"/>
      <c r="U525" s="444">
        <f>Import!N1223</f>
        <v>0</v>
      </c>
      <c r="V525" s="11"/>
      <c r="W525" s="306"/>
      <c r="X525" s="306"/>
      <c r="Y525" s="306"/>
      <c r="Z525" s="11"/>
      <c r="AE525" s="204"/>
      <c r="AF525" s="204"/>
      <c r="AG525" s="204"/>
      <c r="AH525" s="204"/>
      <c r="AI525" s="922"/>
      <c r="AJ525" s="205"/>
      <c r="AK525" s="973"/>
      <c r="AL525" s="973">
        <f>AL524</f>
        <v>0</v>
      </c>
      <c r="AP525" s="204"/>
      <c r="AQ525" s="204"/>
      <c r="AR525" s="204"/>
      <c r="AS525" s="204"/>
      <c r="AT525" s="204"/>
      <c r="AU525" s="205"/>
      <c r="AV525" s="973"/>
      <c r="AW525" s="973">
        <f>AW524</f>
        <v>0</v>
      </c>
      <c r="BA525" s="204"/>
      <c r="BB525" s="204"/>
      <c r="BC525" s="204"/>
      <c r="BD525" s="204"/>
      <c r="BE525" s="204"/>
      <c r="BF525" s="205"/>
      <c r="BG525" s="973"/>
      <c r="BH525" s="973">
        <f>BH524</f>
        <v>0</v>
      </c>
      <c r="BL525" s="204"/>
      <c r="BM525" s="204"/>
      <c r="BN525" s="204"/>
      <c r="BO525" s="204"/>
      <c r="BP525" s="204"/>
      <c r="BQ525" s="205"/>
      <c r="BR525" s="973"/>
      <c r="BS525" s="973">
        <f>BS524</f>
        <v>0</v>
      </c>
      <c r="BW525" s="204"/>
      <c r="BX525" s="204"/>
      <c r="BY525" s="204"/>
      <c r="BZ525" s="204"/>
      <c r="CA525" s="204"/>
      <c r="CB525" s="205"/>
      <c r="CC525" s="973"/>
      <c r="CD525" s="973">
        <f>CD524</f>
        <v>0</v>
      </c>
      <c r="CE525" s="11"/>
      <c r="CF525" s="11"/>
      <c r="CG525" s="11"/>
      <c r="CH525" s="11"/>
      <c r="CI525" s="11"/>
      <c r="CJ525" s="11"/>
      <c r="CK525" s="11"/>
      <c r="CL525" s="11"/>
      <c r="CM525" s="11"/>
    </row>
    <row r="526" spans="1:91" ht="24.75" customHeight="1">
      <c r="A526" s="949" t="str">
        <f>IF(E526&gt;0,"Wypełnione","")</f>
        <v/>
      </c>
      <c r="B526" s="57"/>
      <c r="C526" s="2050">
        <f>'Og s3a'!C1235</f>
        <v>0</v>
      </c>
      <c r="D526" s="2052">
        <f>'Og s3a'!E1235</f>
        <v>0</v>
      </c>
      <c r="E526" s="2050">
        <f>'Og s3a'!F1235</f>
        <v>0</v>
      </c>
      <c r="F526" s="2771"/>
      <c r="G526" s="448">
        <f>T526</f>
        <v>0</v>
      </c>
      <c r="H526" s="2773">
        <f>U526</f>
        <v>0</v>
      </c>
      <c r="I526" s="451"/>
      <c r="J526" s="2775"/>
      <c r="K526" s="451"/>
      <c r="L526" s="2775"/>
      <c r="M526" s="451"/>
      <c r="N526" s="2775"/>
      <c r="O526" s="451"/>
      <c r="P526" s="2775"/>
      <c r="Q526" s="11"/>
      <c r="R526" s="11"/>
      <c r="S526" s="396">
        <f>'Og s3a'!G1235</f>
        <v>0</v>
      </c>
      <c r="T526" s="398">
        <f>'Og s3a'!D1235</f>
        <v>0</v>
      </c>
      <c r="U526" s="444">
        <f>Import!N1224</f>
        <v>0</v>
      </c>
      <c r="V526" s="11"/>
      <c r="W526" s="306"/>
      <c r="X526" s="306"/>
      <c r="Y526" s="306"/>
      <c r="Z526" s="970">
        <f>IF(F526=AF$7,1,0)</f>
        <v>0</v>
      </c>
      <c r="AA526" s="970">
        <f>Z526*D526</f>
        <v>0</v>
      </c>
      <c r="AB526" s="978">
        <f>IF($Z526=0,0,IF(AF526+AH526+AJ526&gt;0,$AA526,0))</f>
        <v>0</v>
      </c>
      <c r="AC526" s="980">
        <f>IF($Z526=0,0,IF(AND(AB526=0,G527&gt;0),$AA526,0))</f>
        <v>0</v>
      </c>
      <c r="AD526" s="969">
        <f>AA526-AB526-AC526</f>
        <v>0</v>
      </c>
      <c r="AE526" s="204">
        <f t="shared" si="275"/>
        <v>0</v>
      </c>
      <c r="AF526" s="204">
        <f t="shared" si="275"/>
        <v>0</v>
      </c>
      <c r="AG526" s="204">
        <f t="shared" si="275"/>
        <v>0</v>
      </c>
      <c r="AH526" s="204">
        <f t="shared" si="275"/>
        <v>0</v>
      </c>
      <c r="AI526" s="922">
        <f t="shared" si="275"/>
        <v>0</v>
      </c>
      <c r="AJ526" s="205">
        <f t="shared" si="275"/>
        <v>0</v>
      </c>
      <c r="AK526" s="973">
        <f>IF($Z526=1,0,IF(AND($Z526=0,AF526&gt;0),1,IF(AND($Z526=0,AH526&gt;0),1,IF(AND($Z526=0,AJ526&gt;0),1,0))))</f>
        <v>0</v>
      </c>
      <c r="AL526" s="973">
        <f t="shared" si="270"/>
        <v>0</v>
      </c>
      <c r="AM526" s="978">
        <f>IF($Z526=0,0,IF(AQ526+AS526+AU526&gt;0,$AA526,0))</f>
        <v>0</v>
      </c>
      <c r="AN526" s="980">
        <f>IF($Z526=0,0,IF(AND(AM526=0,I527&gt;0),$AA526,0))</f>
        <v>0</v>
      </c>
      <c r="AO526" s="969">
        <f>$AA526-AM526-AN526</f>
        <v>0</v>
      </c>
      <c r="AP526" s="204">
        <f t="shared" si="276"/>
        <v>0</v>
      </c>
      <c r="AQ526" s="204">
        <f t="shared" si="276"/>
        <v>0</v>
      </c>
      <c r="AR526" s="204">
        <f t="shared" si="276"/>
        <v>0</v>
      </c>
      <c r="AS526" s="204">
        <f t="shared" si="276"/>
        <v>0</v>
      </c>
      <c r="AT526" s="204">
        <f t="shared" si="276"/>
        <v>0</v>
      </c>
      <c r="AU526" s="205">
        <f t="shared" si="276"/>
        <v>0</v>
      </c>
      <c r="AV526" s="973">
        <f>IF($Z526=1,0,IF(AND($Z526=0,AQ526&gt;0),1,IF(AND($Z526=0,AS526&gt;0),1,IF(AND($Z526=0,AU526&gt;0),1,0))))</f>
        <v>0</v>
      </c>
      <c r="AW526" s="973">
        <f t="shared" si="271"/>
        <v>0</v>
      </c>
      <c r="AX526" s="978">
        <f>IF($Z526=0,0,IF(BB526+BD526+BF526&gt;0,$AA526,0))</f>
        <v>0</v>
      </c>
      <c r="AY526" s="980">
        <f>IF($Z526=0,0,IF(AND(AX526=0,K527&gt;0),$AA526,0))</f>
        <v>0</v>
      </c>
      <c r="AZ526" s="969">
        <f>$AA526-AX526-AY526</f>
        <v>0</v>
      </c>
      <c r="BA526" s="204">
        <f t="shared" si="277"/>
        <v>0</v>
      </c>
      <c r="BB526" s="204">
        <f t="shared" si="277"/>
        <v>0</v>
      </c>
      <c r="BC526" s="204">
        <f t="shared" si="277"/>
        <v>0</v>
      </c>
      <c r="BD526" s="204">
        <f t="shared" si="277"/>
        <v>0</v>
      </c>
      <c r="BE526" s="204">
        <f t="shared" si="277"/>
        <v>0</v>
      </c>
      <c r="BF526" s="205">
        <f t="shared" si="277"/>
        <v>0</v>
      </c>
      <c r="BG526" s="973">
        <f>IF($Z526=1,0,IF(AND($Z526=0,BB526&gt;0),1,IF(AND($Z526=0,BD526&gt;0),1,IF(AND($Z526=0,BF526&gt;0),1,0))))</f>
        <v>0</v>
      </c>
      <c r="BH526" s="973">
        <f t="shared" si="272"/>
        <v>0</v>
      </c>
      <c r="BI526" s="978">
        <f>IF($Z526=0,0,IF(BM526+BO526+BQ526&gt;0,$AA526,0))</f>
        <v>0</v>
      </c>
      <c r="BJ526" s="980">
        <f>IF($Z526=0,0,IF(AND(BI526=0,M527&gt;0),$AA526,0))</f>
        <v>0</v>
      </c>
      <c r="BK526" s="969">
        <f>$AA526-BI526-BJ526</f>
        <v>0</v>
      </c>
      <c r="BL526" s="204">
        <f t="shared" si="278"/>
        <v>0</v>
      </c>
      <c r="BM526" s="204">
        <f t="shared" si="278"/>
        <v>0</v>
      </c>
      <c r="BN526" s="204">
        <f t="shared" si="278"/>
        <v>0</v>
      </c>
      <c r="BO526" s="204">
        <f t="shared" si="278"/>
        <v>0</v>
      </c>
      <c r="BP526" s="204">
        <f t="shared" si="278"/>
        <v>0</v>
      </c>
      <c r="BQ526" s="205">
        <f t="shared" si="278"/>
        <v>0</v>
      </c>
      <c r="BR526" s="973">
        <f>IF($Z526=1,0,IF(AND($Z526=0,BM526&gt;0),1,IF(AND($Z526=0,BO526&gt;0),1,IF(AND($Z526=0,BQ526&gt;0),1,0))))</f>
        <v>0</v>
      </c>
      <c r="BS526" s="973">
        <f t="shared" si="273"/>
        <v>0</v>
      </c>
      <c r="BT526" s="978">
        <f>IF($Z526=0,0,IF(BX526+BZ526+CB526&gt;0,$AA526,0))</f>
        <v>0</v>
      </c>
      <c r="BU526" s="980">
        <f>IF($Z526=0,0,IF(AND(BT526=0,O527&gt;0),$AA526,0))</f>
        <v>0</v>
      </c>
      <c r="BV526" s="969">
        <f>$AA526-BT526-BU526</f>
        <v>0</v>
      </c>
      <c r="BW526" s="204">
        <f t="shared" si="279"/>
        <v>0</v>
      </c>
      <c r="BX526" s="204">
        <f t="shared" si="279"/>
        <v>0</v>
      </c>
      <c r="BY526" s="204">
        <f t="shared" si="279"/>
        <v>0</v>
      </c>
      <c r="BZ526" s="204">
        <f t="shared" si="279"/>
        <v>0</v>
      </c>
      <c r="CA526" s="204">
        <f t="shared" si="279"/>
        <v>0</v>
      </c>
      <c r="CB526" s="205">
        <f t="shared" si="279"/>
        <v>0</v>
      </c>
      <c r="CC526" s="973">
        <f>IF($Z526=1,0,IF(AND($Z526=0,BX526&gt;0),1,IF(AND($Z526=0,BZ526&gt;0),1,IF(AND($Z526=0,CB526&gt;0),1,0))))</f>
        <v>0</v>
      </c>
      <c r="CD526" s="973">
        <f t="shared" si="274"/>
        <v>0</v>
      </c>
      <c r="CE526" s="11"/>
      <c r="CF526" s="11"/>
      <c r="CG526" s="11"/>
      <c r="CH526" s="11"/>
      <c r="CI526" s="11"/>
      <c r="CJ526" s="11"/>
      <c r="CK526" s="11"/>
      <c r="CL526" s="11"/>
      <c r="CM526" s="11"/>
    </row>
    <row r="527" spans="1:91" ht="14.25" customHeight="1">
      <c r="A527" s="950" t="str">
        <f>A526</f>
        <v/>
      </c>
      <c r="B527" s="57"/>
      <c r="C527" s="2051"/>
      <c r="D527" s="2053"/>
      <c r="E527" s="2051"/>
      <c r="F527" s="2772"/>
      <c r="G527" s="1121">
        <f>Import!Q1224</f>
        <v>0</v>
      </c>
      <c r="H527" s="2774"/>
      <c r="I527" s="450"/>
      <c r="J527" s="2775"/>
      <c r="K527" s="450"/>
      <c r="L527" s="2775"/>
      <c r="M527" s="450"/>
      <c r="N527" s="2775"/>
      <c r="O527" s="450"/>
      <c r="P527" s="2775"/>
      <c r="Q527" s="11"/>
      <c r="R527" s="11"/>
      <c r="S527" s="397"/>
      <c r="T527" s="419"/>
      <c r="U527" s="444">
        <f>Import!N1225</f>
        <v>0</v>
      </c>
      <c r="V527" s="11"/>
      <c r="W527" s="306"/>
      <c r="X527" s="306"/>
      <c r="Y527" s="306"/>
      <c r="Z527" s="11"/>
      <c r="AE527" s="204"/>
      <c r="AF527" s="204"/>
      <c r="AG527" s="204"/>
      <c r="AH527" s="204"/>
      <c r="AI527" s="922"/>
      <c r="AJ527" s="205"/>
      <c r="AK527" s="973"/>
      <c r="AL527" s="973">
        <f>AL526</f>
        <v>0</v>
      </c>
      <c r="AP527" s="204"/>
      <c r="AQ527" s="204"/>
      <c r="AR527" s="204"/>
      <c r="AS527" s="204"/>
      <c r="AT527" s="204"/>
      <c r="AU527" s="205"/>
      <c r="AV527" s="973"/>
      <c r="AW527" s="973">
        <f>AW526</f>
        <v>0</v>
      </c>
      <c r="BA527" s="204"/>
      <c r="BB527" s="204"/>
      <c r="BC527" s="204"/>
      <c r="BD527" s="204"/>
      <c r="BE527" s="204"/>
      <c r="BF527" s="205"/>
      <c r="BG527" s="973"/>
      <c r="BH527" s="973">
        <f>BH526</f>
        <v>0</v>
      </c>
      <c r="BL527" s="204"/>
      <c r="BM527" s="204"/>
      <c r="BN527" s="204"/>
      <c r="BO527" s="204"/>
      <c r="BP527" s="204"/>
      <c r="BQ527" s="205"/>
      <c r="BR527" s="973"/>
      <c r="BS527" s="973">
        <f>BS526</f>
        <v>0</v>
      </c>
      <c r="BW527" s="204"/>
      <c r="BX527" s="204"/>
      <c r="BY527" s="204"/>
      <c r="BZ527" s="204"/>
      <c r="CA527" s="204"/>
      <c r="CB527" s="205"/>
      <c r="CC527" s="973"/>
      <c r="CD527" s="973">
        <f>CD526</f>
        <v>0</v>
      </c>
      <c r="CE527" s="11"/>
      <c r="CF527" s="11"/>
      <c r="CG527" s="11"/>
      <c r="CH527" s="11"/>
      <c r="CI527" s="11"/>
      <c r="CJ527" s="11"/>
      <c r="CK527" s="11"/>
      <c r="CL527" s="11"/>
      <c r="CM527" s="11"/>
    </row>
    <row r="528" spans="1:91" ht="24.75" customHeight="1">
      <c r="A528" s="949" t="str">
        <f>IF(E528&gt;0,"Wypełnione","")</f>
        <v/>
      </c>
      <c r="B528" s="57"/>
      <c r="C528" s="2050">
        <f>'Og s3a'!C1237</f>
        <v>0</v>
      </c>
      <c r="D528" s="2052">
        <f>'Og s3a'!E1237</f>
        <v>0</v>
      </c>
      <c r="E528" s="2050">
        <f>'Og s3a'!F1237</f>
        <v>0</v>
      </c>
      <c r="F528" s="2771"/>
      <c r="G528" s="448">
        <f>T528</f>
        <v>0</v>
      </c>
      <c r="H528" s="2773">
        <f>U528</f>
        <v>0</v>
      </c>
      <c r="I528" s="451"/>
      <c r="J528" s="2775"/>
      <c r="K528" s="451"/>
      <c r="L528" s="2775"/>
      <c r="M528" s="451"/>
      <c r="N528" s="2775"/>
      <c r="O528" s="451"/>
      <c r="P528" s="2775"/>
      <c r="Q528" s="11"/>
      <c r="R528" s="11"/>
      <c r="S528" s="396">
        <f>'Og s3a'!G1237</f>
        <v>0</v>
      </c>
      <c r="T528" s="398">
        <f>'Og s3a'!D1237</f>
        <v>0</v>
      </c>
      <c r="U528" s="444">
        <f>Import!N1226</f>
        <v>0</v>
      </c>
      <c r="V528" s="11"/>
      <c r="W528" s="306"/>
      <c r="X528" s="306"/>
      <c r="Y528" s="306"/>
      <c r="Z528" s="970">
        <f>IF(F528=AF$7,1,0)</f>
        <v>0</v>
      </c>
      <c r="AA528" s="970">
        <f>Z528*D528</f>
        <v>0</v>
      </c>
      <c r="AB528" s="978">
        <f>IF($Z528=0,0,IF(AF528+AH528+AJ528&gt;0,$AA528,0))</f>
        <v>0</v>
      </c>
      <c r="AC528" s="980">
        <f>IF($Z528=0,0,IF(AND(AB528=0,G529&gt;0),$AA528,0))</f>
        <v>0</v>
      </c>
      <c r="AD528" s="969">
        <f>AA528-AB528-AC528</f>
        <v>0</v>
      </c>
      <c r="AE528" s="204">
        <f t="shared" si="275"/>
        <v>0</v>
      </c>
      <c r="AF528" s="204">
        <f t="shared" si="275"/>
        <v>0</v>
      </c>
      <c r="AG528" s="204">
        <f t="shared" si="275"/>
        <v>0</v>
      </c>
      <c r="AH528" s="204">
        <f t="shared" si="275"/>
        <v>0</v>
      </c>
      <c r="AI528" s="922">
        <f t="shared" si="275"/>
        <v>0</v>
      </c>
      <c r="AJ528" s="205">
        <f t="shared" si="275"/>
        <v>0</v>
      </c>
      <c r="AK528" s="973">
        <f>IF($Z528=1,0,IF(AND($Z528=0,AF528&gt;0),1,IF(AND($Z528=0,AH528&gt;0),1,IF(AND($Z528=0,AJ528&gt;0),1,0))))</f>
        <v>0</v>
      </c>
      <c r="AL528" s="973">
        <f t="shared" ref="AL528:AL590" si="280">IF($Z528=0,0,IF(AND($Z528=1,AE528&gt;0),1,IF(AND($Z528=1,AG528&gt;0),1,IF(AND($Z528=1,AI528&gt;0),1,0))))</f>
        <v>0</v>
      </c>
      <c r="AM528" s="978">
        <f>IF($Z528=0,0,IF(AQ528+AS528+AU528&gt;0,$AA528,0))</f>
        <v>0</v>
      </c>
      <c r="AN528" s="980">
        <f>IF($Z528=0,0,IF(AND(AM528=0,I529&gt;0),$AA528,0))</f>
        <v>0</v>
      </c>
      <c r="AO528" s="969">
        <f>$AA528-AM528-AN528</f>
        <v>0</v>
      </c>
      <c r="AP528" s="204">
        <f t="shared" si="276"/>
        <v>0</v>
      </c>
      <c r="AQ528" s="204">
        <f t="shared" si="276"/>
        <v>0</v>
      </c>
      <c r="AR528" s="204">
        <f t="shared" si="276"/>
        <v>0</v>
      </c>
      <c r="AS528" s="204">
        <f t="shared" si="276"/>
        <v>0</v>
      </c>
      <c r="AT528" s="204">
        <f t="shared" si="276"/>
        <v>0</v>
      </c>
      <c r="AU528" s="205">
        <f t="shared" si="276"/>
        <v>0</v>
      </c>
      <c r="AV528" s="973">
        <f>IF($Z528=1,0,IF(AND($Z528=0,AQ528&gt;0),1,IF(AND($Z528=0,AS528&gt;0),1,IF(AND($Z528=0,AU528&gt;0),1,0))))</f>
        <v>0</v>
      </c>
      <c r="AW528" s="973">
        <f t="shared" ref="AW528:AW590" si="281">IF($Z528=0,0,IF(AND($Z528=1,AP528&gt;0),1,IF(AND($Z528=1,AR528&gt;0),1,IF(AND($Z528=1,AT528&gt;0),1,0))))</f>
        <v>0</v>
      </c>
      <c r="AX528" s="978">
        <f>IF($Z528=0,0,IF(BB528+BD528+BF528&gt;0,$AA528,0))</f>
        <v>0</v>
      </c>
      <c r="AY528" s="980">
        <f>IF($Z528=0,0,IF(AND(AX528=0,K529&gt;0),$AA528,0))</f>
        <v>0</v>
      </c>
      <c r="AZ528" s="969">
        <f>$AA528-AX528-AY528</f>
        <v>0</v>
      </c>
      <c r="BA528" s="204">
        <f t="shared" si="277"/>
        <v>0</v>
      </c>
      <c r="BB528" s="204">
        <f t="shared" si="277"/>
        <v>0</v>
      </c>
      <c r="BC528" s="204">
        <f t="shared" si="277"/>
        <v>0</v>
      </c>
      <c r="BD528" s="204">
        <f t="shared" si="277"/>
        <v>0</v>
      </c>
      <c r="BE528" s="204">
        <f t="shared" si="277"/>
        <v>0</v>
      </c>
      <c r="BF528" s="205">
        <f t="shared" si="277"/>
        <v>0</v>
      </c>
      <c r="BG528" s="973">
        <f>IF($Z528=1,0,IF(AND($Z528=0,BB528&gt;0),1,IF(AND($Z528=0,BD528&gt;0),1,IF(AND($Z528=0,BF528&gt;0),1,0))))</f>
        <v>0</v>
      </c>
      <c r="BH528" s="973">
        <f t="shared" ref="BH528:BH590" si="282">IF($Z528=0,0,IF(AND($Z528=1,BA528&gt;0),1,IF(AND($Z528=1,BC528&gt;0),1,IF(AND($Z528=1,BE528&gt;0),1,0))))</f>
        <v>0</v>
      </c>
      <c r="BI528" s="978">
        <f>IF($Z528=0,0,IF(BM528+BO528+BQ528&gt;0,$AA528,0))</f>
        <v>0</v>
      </c>
      <c r="BJ528" s="980">
        <f>IF($Z528=0,0,IF(AND(BI528=0,M529&gt;0),$AA528,0))</f>
        <v>0</v>
      </c>
      <c r="BK528" s="969">
        <f>$AA528-BI528-BJ528</f>
        <v>0</v>
      </c>
      <c r="BL528" s="204">
        <f t="shared" si="278"/>
        <v>0</v>
      </c>
      <c r="BM528" s="204">
        <f t="shared" si="278"/>
        <v>0</v>
      </c>
      <c r="BN528" s="204">
        <f t="shared" si="278"/>
        <v>0</v>
      </c>
      <c r="BO528" s="204">
        <f t="shared" si="278"/>
        <v>0</v>
      </c>
      <c r="BP528" s="204">
        <f t="shared" si="278"/>
        <v>0</v>
      </c>
      <c r="BQ528" s="205">
        <f t="shared" si="278"/>
        <v>0</v>
      </c>
      <c r="BR528" s="973">
        <f>IF($Z528=1,0,IF(AND($Z528=0,BM528&gt;0),1,IF(AND($Z528=0,BO528&gt;0),1,IF(AND($Z528=0,BQ528&gt;0),1,0))))</f>
        <v>0</v>
      </c>
      <c r="BS528" s="973">
        <f t="shared" ref="BS528:BS590" si="283">IF($Z528=0,0,IF(AND($Z528=1,BL528&gt;0),1,IF(AND($Z528=1,BN528&gt;0),1,IF(AND($Z528=1,BP528&gt;0),1,0))))</f>
        <v>0</v>
      </c>
      <c r="BT528" s="978">
        <f>IF($Z528=0,0,IF(BX528+BZ528+CB528&gt;0,$AA528,0))</f>
        <v>0</v>
      </c>
      <c r="BU528" s="980">
        <f>IF($Z528=0,0,IF(AND(BT528=0,O529&gt;0),$AA528,0))</f>
        <v>0</v>
      </c>
      <c r="BV528" s="969">
        <f>$AA528-BT528-BU528</f>
        <v>0</v>
      </c>
      <c r="BW528" s="204">
        <f t="shared" si="279"/>
        <v>0</v>
      </c>
      <c r="BX528" s="204">
        <f t="shared" si="279"/>
        <v>0</v>
      </c>
      <c r="BY528" s="204">
        <f t="shared" si="279"/>
        <v>0</v>
      </c>
      <c r="BZ528" s="204">
        <f t="shared" si="279"/>
        <v>0</v>
      </c>
      <c r="CA528" s="204">
        <f t="shared" si="279"/>
        <v>0</v>
      </c>
      <c r="CB528" s="205">
        <f t="shared" si="279"/>
        <v>0</v>
      </c>
      <c r="CC528" s="973">
        <f>IF($Z528=1,0,IF(AND($Z528=0,BX528&gt;0),1,IF(AND($Z528=0,BZ528&gt;0),1,IF(AND($Z528=0,CB528&gt;0),1,0))))</f>
        <v>0</v>
      </c>
      <c r="CD528" s="973">
        <f t="shared" ref="CD528:CD590" si="284">IF($Z528=0,0,IF(AND($Z528=1,BW528&gt;0),1,IF(AND($Z528=1,BY528&gt;0),1,IF(AND($Z528=1,CA528&gt;0),1,0))))</f>
        <v>0</v>
      </c>
      <c r="CE528" s="11"/>
      <c r="CF528" s="11"/>
      <c r="CG528" s="11"/>
      <c r="CH528" s="11"/>
      <c r="CI528" s="11"/>
      <c r="CJ528" s="11"/>
      <c r="CK528" s="11"/>
      <c r="CL528" s="11"/>
      <c r="CM528" s="11"/>
    </row>
    <row r="529" spans="1:91" ht="14.25" customHeight="1">
      <c r="A529" s="950" t="str">
        <f>A528</f>
        <v/>
      </c>
      <c r="B529" s="57"/>
      <c r="C529" s="2051"/>
      <c r="D529" s="2053"/>
      <c r="E529" s="2051"/>
      <c r="F529" s="2772"/>
      <c r="G529" s="1121">
        <f>Import!Q1226</f>
        <v>0</v>
      </c>
      <c r="H529" s="2774"/>
      <c r="I529" s="450"/>
      <c r="J529" s="2775"/>
      <c r="K529" s="450"/>
      <c r="L529" s="2775"/>
      <c r="M529" s="450"/>
      <c r="N529" s="2775"/>
      <c r="O529" s="450"/>
      <c r="P529" s="2775"/>
      <c r="Q529" s="11"/>
      <c r="R529" s="11"/>
      <c r="S529" s="397"/>
      <c r="T529" s="419"/>
      <c r="U529" s="444">
        <f>Import!N1227</f>
        <v>0</v>
      </c>
      <c r="V529" s="11"/>
      <c r="W529" s="306"/>
      <c r="X529" s="306"/>
      <c r="Y529" s="306"/>
      <c r="Z529" s="11"/>
      <c r="AE529" s="204"/>
      <c r="AF529" s="204"/>
      <c r="AG529" s="204"/>
      <c r="AH529" s="204"/>
      <c r="AI529" s="922"/>
      <c r="AJ529" s="205"/>
      <c r="AK529" s="973"/>
      <c r="AL529" s="973">
        <f>AL528</f>
        <v>0</v>
      </c>
      <c r="AP529" s="204"/>
      <c r="AQ529" s="204"/>
      <c r="AR529" s="204"/>
      <c r="AS529" s="204"/>
      <c r="AT529" s="204"/>
      <c r="AU529" s="205"/>
      <c r="AV529" s="973"/>
      <c r="AW529" s="973">
        <f>AW528</f>
        <v>0</v>
      </c>
      <c r="BA529" s="204"/>
      <c r="BB529" s="204"/>
      <c r="BC529" s="204"/>
      <c r="BD529" s="204"/>
      <c r="BE529" s="204"/>
      <c r="BF529" s="205"/>
      <c r="BG529" s="973"/>
      <c r="BH529" s="973">
        <f>BH528</f>
        <v>0</v>
      </c>
      <c r="BL529" s="204"/>
      <c r="BM529" s="204"/>
      <c r="BN529" s="204"/>
      <c r="BO529" s="204"/>
      <c r="BP529" s="204"/>
      <c r="BQ529" s="205"/>
      <c r="BR529" s="973"/>
      <c r="BS529" s="973">
        <f>BS528</f>
        <v>0</v>
      </c>
      <c r="BW529" s="204"/>
      <c r="BX529" s="204"/>
      <c r="BY529" s="204"/>
      <c r="BZ529" s="204"/>
      <c r="CA529" s="204"/>
      <c r="CB529" s="205"/>
      <c r="CC529" s="973"/>
      <c r="CD529" s="973">
        <f>CD528</f>
        <v>0</v>
      </c>
      <c r="CE529" s="11"/>
      <c r="CF529" s="11"/>
      <c r="CG529" s="11"/>
      <c r="CH529" s="11"/>
      <c r="CI529" s="11"/>
      <c r="CJ529" s="11"/>
      <c r="CK529" s="11"/>
      <c r="CL529" s="11"/>
      <c r="CM529" s="11"/>
    </row>
    <row r="530" spans="1:91" ht="24.75" customHeight="1">
      <c r="A530" s="949" t="str">
        <f>IF(E530&gt;0,"Wypełnione","")</f>
        <v/>
      </c>
      <c r="B530" s="57"/>
      <c r="C530" s="2050">
        <f>'Og s3a'!C1239</f>
        <v>0</v>
      </c>
      <c r="D530" s="2052">
        <f>'Og s3a'!E1239</f>
        <v>0</v>
      </c>
      <c r="E530" s="2050">
        <f>'Og s3a'!F1239</f>
        <v>0</v>
      </c>
      <c r="F530" s="2771"/>
      <c r="G530" s="448">
        <f>T530</f>
        <v>0</v>
      </c>
      <c r="H530" s="2773">
        <f>U530</f>
        <v>0</v>
      </c>
      <c r="I530" s="451"/>
      <c r="J530" s="2775"/>
      <c r="K530" s="451"/>
      <c r="L530" s="2775"/>
      <c r="M530" s="451"/>
      <c r="N530" s="2775"/>
      <c r="O530" s="451"/>
      <c r="P530" s="2775"/>
      <c r="Q530" s="11"/>
      <c r="R530" s="11"/>
      <c r="S530" s="396">
        <f>'Og s3a'!G1239</f>
        <v>0</v>
      </c>
      <c r="T530" s="398">
        <f>'Og s3a'!D1239</f>
        <v>0</v>
      </c>
      <c r="U530" s="444">
        <f>Import!N1228</f>
        <v>0</v>
      </c>
      <c r="V530" s="11"/>
      <c r="W530" s="306"/>
      <c r="X530" s="306"/>
      <c r="Y530" s="306"/>
      <c r="Z530" s="970">
        <f>IF(F530=AF$7,1,0)</f>
        <v>0</v>
      </c>
      <c r="AA530" s="970">
        <f>Z530*D530</f>
        <v>0</v>
      </c>
      <c r="AB530" s="978">
        <f>IF($Z530=0,0,IF(AF530+AH530+AJ530&gt;0,$AA530,0))</f>
        <v>0</v>
      </c>
      <c r="AC530" s="980">
        <f>IF($Z530=0,0,IF(AND(AB530=0,G531&gt;0),$AA530,0))</f>
        <v>0</v>
      </c>
      <c r="AD530" s="969">
        <f>AA530-AB530-AC530</f>
        <v>0</v>
      </c>
      <c r="AE530" s="204">
        <f t="shared" si="275"/>
        <v>0</v>
      </c>
      <c r="AF530" s="204">
        <f t="shared" si="275"/>
        <v>0</v>
      </c>
      <c r="AG530" s="204">
        <f t="shared" si="275"/>
        <v>0</v>
      </c>
      <c r="AH530" s="204">
        <f t="shared" si="275"/>
        <v>0</v>
      </c>
      <c r="AI530" s="922">
        <f t="shared" si="275"/>
        <v>0</v>
      </c>
      <c r="AJ530" s="205">
        <f t="shared" si="275"/>
        <v>0</v>
      </c>
      <c r="AK530" s="973">
        <f>IF($Z530=1,0,IF(AND($Z530=0,AF530&gt;0),1,IF(AND($Z530=0,AH530&gt;0),1,IF(AND($Z530=0,AJ530&gt;0),1,0))))</f>
        <v>0</v>
      </c>
      <c r="AL530" s="973">
        <f t="shared" si="280"/>
        <v>0</v>
      </c>
      <c r="AM530" s="978">
        <f>IF($Z530=0,0,IF(AQ530+AS530+AU530&gt;0,$AA530,0))</f>
        <v>0</v>
      </c>
      <c r="AN530" s="980">
        <f>IF($Z530=0,0,IF(AND(AM530=0,I531&gt;0),$AA530,0))</f>
        <v>0</v>
      </c>
      <c r="AO530" s="969">
        <f>$AA530-AM530-AN530</f>
        <v>0</v>
      </c>
      <c r="AP530" s="204">
        <f t="shared" si="276"/>
        <v>0</v>
      </c>
      <c r="AQ530" s="204">
        <f t="shared" si="276"/>
        <v>0</v>
      </c>
      <c r="AR530" s="204">
        <f t="shared" si="276"/>
        <v>0</v>
      </c>
      <c r="AS530" s="204">
        <f t="shared" si="276"/>
        <v>0</v>
      </c>
      <c r="AT530" s="204">
        <f t="shared" si="276"/>
        <v>0</v>
      </c>
      <c r="AU530" s="205">
        <f t="shared" si="276"/>
        <v>0</v>
      </c>
      <c r="AV530" s="973">
        <f>IF($Z530=1,0,IF(AND($Z530=0,AQ530&gt;0),1,IF(AND($Z530=0,AS530&gt;0),1,IF(AND($Z530=0,AU530&gt;0),1,0))))</f>
        <v>0</v>
      </c>
      <c r="AW530" s="973">
        <f t="shared" si="281"/>
        <v>0</v>
      </c>
      <c r="AX530" s="978">
        <f>IF($Z530=0,0,IF(BB530+BD530+BF530&gt;0,$AA530,0))</f>
        <v>0</v>
      </c>
      <c r="AY530" s="980">
        <f>IF($Z530=0,0,IF(AND(AX530=0,K531&gt;0),$AA530,0))</f>
        <v>0</v>
      </c>
      <c r="AZ530" s="969">
        <f>$AA530-AX530-AY530</f>
        <v>0</v>
      </c>
      <c r="BA530" s="204">
        <f t="shared" si="277"/>
        <v>0</v>
      </c>
      <c r="BB530" s="204">
        <f t="shared" si="277"/>
        <v>0</v>
      </c>
      <c r="BC530" s="204">
        <f t="shared" si="277"/>
        <v>0</v>
      </c>
      <c r="BD530" s="204">
        <f t="shared" si="277"/>
        <v>0</v>
      </c>
      <c r="BE530" s="204">
        <f t="shared" si="277"/>
        <v>0</v>
      </c>
      <c r="BF530" s="205">
        <f t="shared" si="277"/>
        <v>0</v>
      </c>
      <c r="BG530" s="973">
        <f>IF($Z530=1,0,IF(AND($Z530=0,BB530&gt;0),1,IF(AND($Z530=0,BD530&gt;0),1,IF(AND($Z530=0,BF530&gt;0),1,0))))</f>
        <v>0</v>
      </c>
      <c r="BH530" s="973">
        <f t="shared" si="282"/>
        <v>0</v>
      </c>
      <c r="BI530" s="978">
        <f>IF($Z530=0,0,IF(BM530+BO530+BQ530&gt;0,$AA530,0))</f>
        <v>0</v>
      </c>
      <c r="BJ530" s="980">
        <f>IF($Z530=0,0,IF(AND(BI530=0,M531&gt;0),$AA530,0))</f>
        <v>0</v>
      </c>
      <c r="BK530" s="969">
        <f>$AA530-BI530-BJ530</f>
        <v>0</v>
      </c>
      <c r="BL530" s="204">
        <f t="shared" si="278"/>
        <v>0</v>
      </c>
      <c r="BM530" s="204">
        <f t="shared" si="278"/>
        <v>0</v>
      </c>
      <c r="BN530" s="204">
        <f t="shared" si="278"/>
        <v>0</v>
      </c>
      <c r="BO530" s="204">
        <f t="shared" si="278"/>
        <v>0</v>
      </c>
      <c r="BP530" s="204">
        <f t="shared" si="278"/>
        <v>0</v>
      </c>
      <c r="BQ530" s="205">
        <f t="shared" si="278"/>
        <v>0</v>
      </c>
      <c r="BR530" s="973">
        <f>IF($Z530=1,0,IF(AND($Z530=0,BM530&gt;0),1,IF(AND($Z530=0,BO530&gt;0),1,IF(AND($Z530=0,BQ530&gt;0),1,0))))</f>
        <v>0</v>
      </c>
      <c r="BS530" s="973">
        <f t="shared" si="283"/>
        <v>0</v>
      </c>
      <c r="BT530" s="978">
        <f>IF($Z530=0,0,IF(BX530+BZ530+CB530&gt;0,$AA530,0))</f>
        <v>0</v>
      </c>
      <c r="BU530" s="980">
        <f>IF($Z530=0,0,IF(AND(BT530=0,O531&gt;0),$AA530,0))</f>
        <v>0</v>
      </c>
      <c r="BV530" s="969">
        <f>$AA530-BT530-BU530</f>
        <v>0</v>
      </c>
      <c r="BW530" s="204">
        <f t="shared" si="279"/>
        <v>0</v>
      </c>
      <c r="BX530" s="204">
        <f t="shared" si="279"/>
        <v>0</v>
      </c>
      <c r="BY530" s="204">
        <f t="shared" si="279"/>
        <v>0</v>
      </c>
      <c r="BZ530" s="204">
        <f t="shared" si="279"/>
        <v>0</v>
      </c>
      <c r="CA530" s="204">
        <f t="shared" si="279"/>
        <v>0</v>
      </c>
      <c r="CB530" s="205">
        <f t="shared" si="279"/>
        <v>0</v>
      </c>
      <c r="CC530" s="973">
        <f>IF($Z530=1,0,IF(AND($Z530=0,BX530&gt;0),1,IF(AND($Z530=0,BZ530&gt;0),1,IF(AND($Z530=0,CB530&gt;0),1,0))))</f>
        <v>0</v>
      </c>
      <c r="CD530" s="973">
        <f t="shared" si="284"/>
        <v>0</v>
      </c>
      <c r="CE530" s="11"/>
      <c r="CF530" s="11"/>
      <c r="CG530" s="11"/>
      <c r="CH530" s="11"/>
      <c r="CI530" s="11"/>
      <c r="CJ530" s="11"/>
      <c r="CK530" s="11"/>
      <c r="CL530" s="11"/>
      <c r="CM530" s="11"/>
    </row>
    <row r="531" spans="1:91" ht="14.25" customHeight="1">
      <c r="A531" s="950" t="str">
        <f>A530</f>
        <v/>
      </c>
      <c r="B531" s="57"/>
      <c r="C531" s="2051"/>
      <c r="D531" s="2053"/>
      <c r="E531" s="2051"/>
      <c r="F531" s="2772"/>
      <c r="G531" s="1121">
        <f>Import!Q1228</f>
        <v>0</v>
      </c>
      <c r="H531" s="2774"/>
      <c r="I531" s="450"/>
      <c r="J531" s="2775"/>
      <c r="K531" s="450"/>
      <c r="L531" s="2775"/>
      <c r="M531" s="450"/>
      <c r="N531" s="2775"/>
      <c r="O531" s="450"/>
      <c r="P531" s="2775"/>
      <c r="Q531" s="11"/>
      <c r="R531" s="11"/>
      <c r="S531" s="397"/>
      <c r="T531" s="419"/>
      <c r="U531" s="444">
        <f>Import!N1229</f>
        <v>0</v>
      </c>
      <c r="V531" s="11"/>
      <c r="W531" s="306"/>
      <c r="X531" s="306"/>
      <c r="Y531" s="306"/>
      <c r="Z531" s="11"/>
      <c r="AE531" s="204"/>
      <c r="AF531" s="204"/>
      <c r="AG531" s="204"/>
      <c r="AH531" s="204"/>
      <c r="AI531" s="922"/>
      <c r="AJ531" s="205"/>
      <c r="AK531" s="973"/>
      <c r="AL531" s="973">
        <f>AL530</f>
        <v>0</v>
      </c>
      <c r="AP531" s="204"/>
      <c r="AQ531" s="204"/>
      <c r="AR531" s="204"/>
      <c r="AS531" s="204"/>
      <c r="AT531" s="204"/>
      <c r="AU531" s="205"/>
      <c r="AV531" s="973"/>
      <c r="AW531" s="973">
        <f>AW530</f>
        <v>0</v>
      </c>
      <c r="BA531" s="204"/>
      <c r="BB531" s="204"/>
      <c r="BC531" s="204"/>
      <c r="BD531" s="204"/>
      <c r="BE531" s="204"/>
      <c r="BF531" s="205"/>
      <c r="BG531" s="973"/>
      <c r="BH531" s="973">
        <f>BH530</f>
        <v>0</v>
      </c>
      <c r="BL531" s="204"/>
      <c r="BM531" s="204"/>
      <c r="BN531" s="204"/>
      <c r="BO531" s="204"/>
      <c r="BP531" s="204"/>
      <c r="BQ531" s="205"/>
      <c r="BR531" s="973"/>
      <c r="BS531" s="973">
        <f>BS530</f>
        <v>0</v>
      </c>
      <c r="BW531" s="204"/>
      <c r="BX531" s="204"/>
      <c r="BY531" s="204"/>
      <c r="BZ531" s="204"/>
      <c r="CA531" s="204"/>
      <c r="CB531" s="205"/>
      <c r="CC531" s="973"/>
      <c r="CD531" s="973">
        <f>CD530</f>
        <v>0</v>
      </c>
      <c r="CE531" s="11"/>
      <c r="CF531" s="11"/>
      <c r="CG531" s="11"/>
      <c r="CH531" s="11"/>
      <c r="CI531" s="11"/>
      <c r="CJ531" s="11"/>
      <c r="CK531" s="11"/>
      <c r="CL531" s="11"/>
      <c r="CM531" s="11"/>
    </row>
    <row r="532" spans="1:91" ht="24.75" customHeight="1">
      <c r="A532" s="949" t="str">
        <f>IF(E532&gt;0,"Wypełnione","")</f>
        <v/>
      </c>
      <c r="B532" s="57"/>
      <c r="C532" s="2050">
        <f>'Og s3a'!C1241</f>
        <v>0</v>
      </c>
      <c r="D532" s="2052">
        <f>'Og s3a'!E1241</f>
        <v>0</v>
      </c>
      <c r="E532" s="2050">
        <f>'Og s3a'!F1241</f>
        <v>0</v>
      </c>
      <c r="F532" s="2771"/>
      <c r="G532" s="448">
        <f>T532</f>
        <v>0</v>
      </c>
      <c r="H532" s="2773">
        <f>U532</f>
        <v>0</v>
      </c>
      <c r="I532" s="451"/>
      <c r="J532" s="2775"/>
      <c r="K532" s="451"/>
      <c r="L532" s="2775"/>
      <c r="M532" s="451"/>
      <c r="N532" s="2775"/>
      <c r="O532" s="451"/>
      <c r="P532" s="2775"/>
      <c r="Q532" s="11"/>
      <c r="R532" s="11"/>
      <c r="S532" s="396">
        <f>'Og s3a'!G1241</f>
        <v>0</v>
      </c>
      <c r="T532" s="398">
        <f>'Og s3a'!D1241</f>
        <v>0</v>
      </c>
      <c r="U532" s="444">
        <f>Import!N1230</f>
        <v>0</v>
      </c>
      <c r="V532" s="11"/>
      <c r="W532" s="306"/>
      <c r="X532" s="306"/>
      <c r="Y532" s="306"/>
      <c r="Z532" s="970">
        <f>IF(F532=AF$7,1,0)</f>
        <v>0</v>
      </c>
      <c r="AA532" s="970">
        <f>Z532*D532</f>
        <v>0</v>
      </c>
      <c r="AB532" s="978">
        <f>IF($Z532=0,0,IF(AF532+AH532+AJ532&gt;0,$AA532,0))</f>
        <v>0</v>
      </c>
      <c r="AC532" s="980">
        <f>IF($Z532=0,0,IF(AND(AB532=0,G533&gt;0),$AA532,0))</f>
        <v>0</v>
      </c>
      <c r="AD532" s="969">
        <f>AA532-AB532-AC532</f>
        <v>0</v>
      </c>
      <c r="AE532" s="204">
        <f t="shared" si="275"/>
        <v>0</v>
      </c>
      <c r="AF532" s="204">
        <f t="shared" si="275"/>
        <v>0</v>
      </c>
      <c r="AG532" s="204">
        <f t="shared" si="275"/>
        <v>0</v>
      </c>
      <c r="AH532" s="204">
        <f t="shared" si="275"/>
        <v>0</v>
      </c>
      <c r="AI532" s="922">
        <f t="shared" si="275"/>
        <v>0</v>
      </c>
      <c r="AJ532" s="205">
        <f t="shared" si="275"/>
        <v>0</v>
      </c>
      <c r="AK532" s="973">
        <f>IF($Z532=1,0,IF(AND($Z532=0,AF532&gt;0),1,IF(AND($Z532=0,AH532&gt;0),1,IF(AND($Z532=0,AJ532&gt;0),1,0))))</f>
        <v>0</v>
      </c>
      <c r="AL532" s="973">
        <f t="shared" si="280"/>
        <v>0</v>
      </c>
      <c r="AM532" s="978">
        <f>IF($Z532=0,0,IF(AQ532+AS532+AU532&gt;0,$AA532,0))</f>
        <v>0</v>
      </c>
      <c r="AN532" s="980">
        <f>IF($Z532=0,0,IF(AND(AM532=0,I533&gt;0),$AA532,0))</f>
        <v>0</v>
      </c>
      <c r="AO532" s="969">
        <f>$AA532-AM532-AN532</f>
        <v>0</v>
      </c>
      <c r="AP532" s="204">
        <f t="shared" si="276"/>
        <v>0</v>
      </c>
      <c r="AQ532" s="204">
        <f t="shared" si="276"/>
        <v>0</v>
      </c>
      <c r="AR532" s="204">
        <f t="shared" si="276"/>
        <v>0</v>
      </c>
      <c r="AS532" s="204">
        <f t="shared" si="276"/>
        <v>0</v>
      </c>
      <c r="AT532" s="204">
        <f t="shared" si="276"/>
        <v>0</v>
      </c>
      <c r="AU532" s="205">
        <f t="shared" si="276"/>
        <v>0</v>
      </c>
      <c r="AV532" s="973">
        <f>IF($Z532=1,0,IF(AND($Z532=0,AQ532&gt;0),1,IF(AND($Z532=0,AS532&gt;0),1,IF(AND($Z532=0,AU532&gt;0),1,0))))</f>
        <v>0</v>
      </c>
      <c r="AW532" s="973">
        <f t="shared" si="281"/>
        <v>0</v>
      </c>
      <c r="AX532" s="978">
        <f>IF($Z532=0,0,IF(BB532+BD532+BF532&gt;0,$AA532,0))</f>
        <v>0</v>
      </c>
      <c r="AY532" s="980">
        <f>IF($Z532=0,0,IF(AND(AX532=0,K533&gt;0),$AA532,0))</f>
        <v>0</v>
      </c>
      <c r="AZ532" s="969">
        <f>$AA532-AX532-AY532</f>
        <v>0</v>
      </c>
      <c r="BA532" s="204">
        <f t="shared" si="277"/>
        <v>0</v>
      </c>
      <c r="BB532" s="204">
        <f t="shared" si="277"/>
        <v>0</v>
      </c>
      <c r="BC532" s="204">
        <f t="shared" si="277"/>
        <v>0</v>
      </c>
      <c r="BD532" s="204">
        <f t="shared" si="277"/>
        <v>0</v>
      </c>
      <c r="BE532" s="204">
        <f t="shared" si="277"/>
        <v>0</v>
      </c>
      <c r="BF532" s="205">
        <f t="shared" si="277"/>
        <v>0</v>
      </c>
      <c r="BG532" s="973">
        <f>IF($Z532=1,0,IF(AND($Z532=0,BB532&gt;0),1,IF(AND($Z532=0,BD532&gt;0),1,IF(AND($Z532=0,BF532&gt;0),1,0))))</f>
        <v>0</v>
      </c>
      <c r="BH532" s="973">
        <f t="shared" si="282"/>
        <v>0</v>
      </c>
      <c r="BI532" s="978">
        <f>IF($Z532=0,0,IF(BM532+BO532+BQ532&gt;0,$AA532,0))</f>
        <v>0</v>
      </c>
      <c r="BJ532" s="980">
        <f>IF($Z532=0,0,IF(AND(BI532=0,M533&gt;0),$AA532,0))</f>
        <v>0</v>
      </c>
      <c r="BK532" s="969">
        <f>$AA532-BI532-BJ532</f>
        <v>0</v>
      </c>
      <c r="BL532" s="204">
        <f t="shared" si="278"/>
        <v>0</v>
      </c>
      <c r="BM532" s="204">
        <f t="shared" si="278"/>
        <v>0</v>
      </c>
      <c r="BN532" s="204">
        <f t="shared" si="278"/>
        <v>0</v>
      </c>
      <c r="BO532" s="204">
        <f t="shared" si="278"/>
        <v>0</v>
      </c>
      <c r="BP532" s="204">
        <f t="shared" si="278"/>
        <v>0</v>
      </c>
      <c r="BQ532" s="205">
        <f t="shared" si="278"/>
        <v>0</v>
      </c>
      <c r="BR532" s="973">
        <f>IF($Z532=1,0,IF(AND($Z532=0,BM532&gt;0),1,IF(AND($Z532=0,BO532&gt;0),1,IF(AND($Z532=0,BQ532&gt;0),1,0))))</f>
        <v>0</v>
      </c>
      <c r="BS532" s="973">
        <f t="shared" si="283"/>
        <v>0</v>
      </c>
      <c r="BT532" s="978">
        <f>IF($Z532=0,0,IF(BX532+BZ532+CB532&gt;0,$AA532,0))</f>
        <v>0</v>
      </c>
      <c r="BU532" s="980">
        <f>IF($Z532=0,0,IF(AND(BT532=0,O533&gt;0),$AA532,0))</f>
        <v>0</v>
      </c>
      <c r="BV532" s="969">
        <f>$AA532-BT532-BU532</f>
        <v>0</v>
      </c>
      <c r="BW532" s="204">
        <f t="shared" si="279"/>
        <v>0</v>
      </c>
      <c r="BX532" s="204">
        <f t="shared" si="279"/>
        <v>0</v>
      </c>
      <c r="BY532" s="204">
        <f t="shared" si="279"/>
        <v>0</v>
      </c>
      <c r="BZ532" s="204">
        <f t="shared" si="279"/>
        <v>0</v>
      </c>
      <c r="CA532" s="204">
        <f t="shared" si="279"/>
        <v>0</v>
      </c>
      <c r="CB532" s="205">
        <f t="shared" si="279"/>
        <v>0</v>
      </c>
      <c r="CC532" s="973">
        <f>IF($Z532=1,0,IF(AND($Z532=0,BX532&gt;0),1,IF(AND($Z532=0,BZ532&gt;0),1,IF(AND($Z532=0,CB532&gt;0),1,0))))</f>
        <v>0</v>
      </c>
      <c r="CD532" s="973">
        <f t="shared" si="284"/>
        <v>0</v>
      </c>
      <c r="CE532" s="11"/>
      <c r="CF532" s="11"/>
      <c r="CG532" s="11"/>
      <c r="CH532" s="11"/>
      <c r="CI532" s="11"/>
      <c r="CJ532" s="11"/>
      <c r="CK532" s="11"/>
      <c r="CL532" s="11"/>
      <c r="CM532" s="11"/>
    </row>
    <row r="533" spans="1:91" ht="14.25" customHeight="1">
      <c r="A533" s="950" t="str">
        <f>A532</f>
        <v/>
      </c>
      <c r="B533" s="57"/>
      <c r="C533" s="2051"/>
      <c r="D533" s="2053"/>
      <c r="E533" s="2051"/>
      <c r="F533" s="2772"/>
      <c r="G533" s="1121">
        <f>Import!Q1230</f>
        <v>0</v>
      </c>
      <c r="H533" s="2774"/>
      <c r="I533" s="450"/>
      <c r="J533" s="2775"/>
      <c r="K533" s="450"/>
      <c r="L533" s="2775"/>
      <c r="M533" s="450"/>
      <c r="N533" s="2775"/>
      <c r="O533" s="450"/>
      <c r="P533" s="2775"/>
      <c r="Q533" s="11"/>
      <c r="R533" s="11"/>
      <c r="S533" s="397"/>
      <c r="T533" s="419"/>
      <c r="U533" s="444">
        <f>Import!N1231</f>
        <v>0</v>
      </c>
      <c r="V533" s="11"/>
      <c r="W533" s="306"/>
      <c r="X533" s="306"/>
      <c r="Y533" s="306"/>
      <c r="Z533" s="11"/>
      <c r="AE533" s="204"/>
      <c r="AF533" s="204"/>
      <c r="AG533" s="204"/>
      <c r="AH533" s="204"/>
      <c r="AI533" s="922"/>
      <c r="AJ533" s="205"/>
      <c r="AK533" s="973"/>
      <c r="AL533" s="973">
        <f>AL532</f>
        <v>0</v>
      </c>
      <c r="AP533" s="204"/>
      <c r="AQ533" s="204"/>
      <c r="AR533" s="204"/>
      <c r="AS533" s="204"/>
      <c r="AT533" s="204"/>
      <c r="AU533" s="205"/>
      <c r="AV533" s="973"/>
      <c r="AW533" s="973">
        <f>AW532</f>
        <v>0</v>
      </c>
      <c r="BA533" s="204"/>
      <c r="BB533" s="204"/>
      <c r="BC533" s="204"/>
      <c r="BD533" s="204"/>
      <c r="BE533" s="204"/>
      <c r="BF533" s="205"/>
      <c r="BG533" s="973"/>
      <c r="BH533" s="973">
        <f>BH532</f>
        <v>0</v>
      </c>
      <c r="BL533" s="204"/>
      <c r="BM533" s="204"/>
      <c r="BN533" s="204"/>
      <c r="BO533" s="204"/>
      <c r="BP533" s="204"/>
      <c r="BQ533" s="205"/>
      <c r="BR533" s="973"/>
      <c r="BS533" s="973">
        <f>BS532</f>
        <v>0</v>
      </c>
      <c r="BW533" s="204"/>
      <c r="BX533" s="204"/>
      <c r="BY533" s="204"/>
      <c r="BZ533" s="204"/>
      <c r="CA533" s="204"/>
      <c r="CB533" s="205"/>
      <c r="CC533" s="973"/>
      <c r="CD533" s="973">
        <f>CD532</f>
        <v>0</v>
      </c>
      <c r="CE533" s="11"/>
      <c r="CF533" s="11"/>
      <c r="CG533" s="11"/>
      <c r="CH533" s="11"/>
      <c r="CI533" s="11"/>
      <c r="CJ533" s="11"/>
      <c r="CK533" s="11"/>
      <c r="CL533" s="11"/>
      <c r="CM533" s="11"/>
    </row>
    <row r="534" spans="1:91" ht="24.75" customHeight="1">
      <c r="A534" s="949" t="str">
        <f>IF(E534&gt;0,"Wypełnione","")</f>
        <v/>
      </c>
      <c r="B534" s="57"/>
      <c r="C534" s="2050">
        <f>'Og s3a'!C1243</f>
        <v>0</v>
      </c>
      <c r="D534" s="2052">
        <f>'Og s3a'!E1243</f>
        <v>0</v>
      </c>
      <c r="E534" s="2050">
        <f>'Og s3a'!F1243</f>
        <v>0</v>
      </c>
      <c r="F534" s="2771"/>
      <c r="G534" s="448">
        <f>T534</f>
        <v>0</v>
      </c>
      <c r="H534" s="2773">
        <f>U534</f>
        <v>0</v>
      </c>
      <c r="I534" s="451"/>
      <c r="J534" s="2775"/>
      <c r="K534" s="451"/>
      <c r="L534" s="2775"/>
      <c r="M534" s="451"/>
      <c r="N534" s="2775"/>
      <c r="O534" s="451"/>
      <c r="P534" s="2775"/>
      <c r="Q534" s="11"/>
      <c r="R534" s="11"/>
      <c r="S534" s="396">
        <f>'Og s3a'!G1243</f>
        <v>0</v>
      </c>
      <c r="T534" s="398">
        <f>'Og s3a'!D1243</f>
        <v>0</v>
      </c>
      <c r="U534" s="444">
        <f>Import!N1232</f>
        <v>0</v>
      </c>
      <c r="V534" s="11"/>
      <c r="W534" s="306"/>
      <c r="X534" s="306"/>
      <c r="Y534" s="306"/>
      <c r="Z534" s="970">
        <f>IF(F534=AF$7,1,0)</f>
        <v>0</v>
      </c>
      <c r="AA534" s="970">
        <f>Z534*D534</f>
        <v>0</v>
      </c>
      <c r="AB534" s="978">
        <f>IF($Z534=0,0,IF(AF534+AH534+AJ534&gt;0,$AA534,0))</f>
        <v>0</v>
      </c>
      <c r="AC534" s="980">
        <f>IF($Z534=0,0,IF(AND(AB534=0,G535&gt;0),$AA534,0))</f>
        <v>0</v>
      </c>
      <c r="AD534" s="969">
        <f>AA534-AB534-AC534</f>
        <v>0</v>
      </c>
      <c r="AE534" s="204">
        <f t="shared" si="275"/>
        <v>0</v>
      </c>
      <c r="AF534" s="204">
        <f t="shared" si="275"/>
        <v>0</v>
      </c>
      <c r="AG534" s="204">
        <f t="shared" si="275"/>
        <v>0</v>
      </c>
      <c r="AH534" s="204">
        <f t="shared" si="275"/>
        <v>0</v>
      </c>
      <c r="AI534" s="922">
        <f t="shared" si="275"/>
        <v>0</v>
      </c>
      <c r="AJ534" s="205">
        <f t="shared" si="275"/>
        <v>0</v>
      </c>
      <c r="AK534" s="973">
        <f>IF($Z534=1,0,IF(AND($Z534=0,AF534&gt;0),1,IF(AND($Z534=0,AH534&gt;0),1,IF(AND($Z534=0,AJ534&gt;0),1,0))))</f>
        <v>0</v>
      </c>
      <c r="AL534" s="973">
        <f t="shared" si="280"/>
        <v>0</v>
      </c>
      <c r="AM534" s="978">
        <f>IF($Z534=0,0,IF(AQ534+AS534+AU534&gt;0,$AA534,0))</f>
        <v>0</v>
      </c>
      <c r="AN534" s="980">
        <f>IF($Z534=0,0,IF(AND(AM534=0,I535&gt;0),$AA534,0))</f>
        <v>0</v>
      </c>
      <c r="AO534" s="969">
        <f>$AA534-AM534-AN534</f>
        <v>0</v>
      </c>
      <c r="AP534" s="204">
        <f t="shared" si="276"/>
        <v>0</v>
      </c>
      <c r="AQ534" s="204">
        <f t="shared" si="276"/>
        <v>0</v>
      </c>
      <c r="AR534" s="204">
        <f t="shared" si="276"/>
        <v>0</v>
      </c>
      <c r="AS534" s="204">
        <f t="shared" si="276"/>
        <v>0</v>
      </c>
      <c r="AT534" s="204">
        <f t="shared" si="276"/>
        <v>0</v>
      </c>
      <c r="AU534" s="205">
        <f t="shared" si="276"/>
        <v>0</v>
      </c>
      <c r="AV534" s="973">
        <f>IF($Z534=1,0,IF(AND($Z534=0,AQ534&gt;0),1,IF(AND($Z534=0,AS534&gt;0),1,IF(AND($Z534=0,AU534&gt;0),1,0))))</f>
        <v>0</v>
      </c>
      <c r="AW534" s="973">
        <f t="shared" si="281"/>
        <v>0</v>
      </c>
      <c r="AX534" s="978">
        <f>IF($Z534=0,0,IF(BB534+BD534+BF534&gt;0,$AA534,0))</f>
        <v>0</v>
      </c>
      <c r="AY534" s="980">
        <f>IF($Z534=0,0,IF(AND(AX534=0,K535&gt;0),$AA534,0))</f>
        <v>0</v>
      </c>
      <c r="AZ534" s="969">
        <f>$AA534-AX534-AY534</f>
        <v>0</v>
      </c>
      <c r="BA534" s="204">
        <f t="shared" si="277"/>
        <v>0</v>
      </c>
      <c r="BB534" s="204">
        <f t="shared" si="277"/>
        <v>0</v>
      </c>
      <c r="BC534" s="204">
        <f t="shared" si="277"/>
        <v>0</v>
      </c>
      <c r="BD534" s="204">
        <f t="shared" si="277"/>
        <v>0</v>
      </c>
      <c r="BE534" s="204">
        <f t="shared" si="277"/>
        <v>0</v>
      </c>
      <c r="BF534" s="205">
        <f t="shared" si="277"/>
        <v>0</v>
      </c>
      <c r="BG534" s="973">
        <f>IF($Z534=1,0,IF(AND($Z534=0,BB534&gt;0),1,IF(AND($Z534=0,BD534&gt;0),1,IF(AND($Z534=0,BF534&gt;0),1,0))))</f>
        <v>0</v>
      </c>
      <c r="BH534" s="973">
        <f t="shared" si="282"/>
        <v>0</v>
      </c>
      <c r="BI534" s="978">
        <f>IF($Z534=0,0,IF(BM534+BO534+BQ534&gt;0,$AA534,0))</f>
        <v>0</v>
      </c>
      <c r="BJ534" s="980">
        <f>IF($Z534=0,0,IF(AND(BI534=0,M535&gt;0),$AA534,0))</f>
        <v>0</v>
      </c>
      <c r="BK534" s="969">
        <f>$AA534-BI534-BJ534</f>
        <v>0</v>
      </c>
      <c r="BL534" s="204">
        <f t="shared" si="278"/>
        <v>0</v>
      </c>
      <c r="BM534" s="204">
        <f t="shared" si="278"/>
        <v>0</v>
      </c>
      <c r="BN534" s="204">
        <f t="shared" si="278"/>
        <v>0</v>
      </c>
      <c r="BO534" s="204">
        <f t="shared" si="278"/>
        <v>0</v>
      </c>
      <c r="BP534" s="204">
        <f t="shared" si="278"/>
        <v>0</v>
      </c>
      <c r="BQ534" s="205">
        <f t="shared" si="278"/>
        <v>0</v>
      </c>
      <c r="BR534" s="973">
        <f>IF($Z534=1,0,IF(AND($Z534=0,BM534&gt;0),1,IF(AND($Z534=0,BO534&gt;0),1,IF(AND($Z534=0,BQ534&gt;0),1,0))))</f>
        <v>0</v>
      </c>
      <c r="BS534" s="973">
        <f t="shared" si="283"/>
        <v>0</v>
      </c>
      <c r="BT534" s="978">
        <f>IF($Z534=0,0,IF(BX534+BZ534+CB534&gt;0,$AA534,0))</f>
        <v>0</v>
      </c>
      <c r="BU534" s="980">
        <f>IF($Z534=0,0,IF(AND(BT534=0,O535&gt;0),$AA534,0))</f>
        <v>0</v>
      </c>
      <c r="BV534" s="969">
        <f>$AA534-BT534-BU534</f>
        <v>0</v>
      </c>
      <c r="BW534" s="204">
        <f t="shared" si="279"/>
        <v>0</v>
      </c>
      <c r="BX534" s="204">
        <f t="shared" si="279"/>
        <v>0</v>
      </c>
      <c r="BY534" s="204">
        <f t="shared" si="279"/>
        <v>0</v>
      </c>
      <c r="BZ534" s="204">
        <f t="shared" si="279"/>
        <v>0</v>
      </c>
      <c r="CA534" s="204">
        <f t="shared" si="279"/>
        <v>0</v>
      </c>
      <c r="CB534" s="205">
        <f t="shared" si="279"/>
        <v>0</v>
      </c>
      <c r="CC534" s="973">
        <f>IF($Z534=1,0,IF(AND($Z534=0,BX534&gt;0),1,IF(AND($Z534=0,BZ534&gt;0),1,IF(AND($Z534=0,CB534&gt;0),1,0))))</f>
        <v>0</v>
      </c>
      <c r="CD534" s="973">
        <f t="shared" si="284"/>
        <v>0</v>
      </c>
      <c r="CE534" s="11"/>
      <c r="CF534" s="11"/>
      <c r="CG534" s="11"/>
      <c r="CH534" s="11"/>
      <c r="CI534" s="11"/>
      <c r="CJ534" s="11"/>
      <c r="CK534" s="11"/>
      <c r="CL534" s="11"/>
      <c r="CM534" s="11"/>
    </row>
    <row r="535" spans="1:91" ht="14.25" customHeight="1">
      <c r="A535" s="950" t="str">
        <f>A534</f>
        <v/>
      </c>
      <c r="B535" s="57"/>
      <c r="C535" s="2051"/>
      <c r="D535" s="2053"/>
      <c r="E535" s="2051"/>
      <c r="F535" s="2772"/>
      <c r="G535" s="1121">
        <f>Import!Q1232</f>
        <v>0</v>
      </c>
      <c r="H535" s="2774"/>
      <c r="I535" s="450"/>
      <c r="J535" s="2775"/>
      <c r="K535" s="450"/>
      <c r="L535" s="2775"/>
      <c r="M535" s="450"/>
      <c r="N535" s="2775"/>
      <c r="O535" s="450"/>
      <c r="P535" s="2775"/>
      <c r="Q535" s="11"/>
      <c r="R535" s="11"/>
      <c r="S535" s="397"/>
      <c r="T535" s="419"/>
      <c r="U535" s="444">
        <f>Import!N1233</f>
        <v>0</v>
      </c>
      <c r="V535" s="11"/>
      <c r="W535" s="306"/>
      <c r="X535" s="306"/>
      <c r="Y535" s="306"/>
      <c r="Z535" s="11"/>
      <c r="AE535" s="204"/>
      <c r="AF535" s="204"/>
      <c r="AG535" s="204"/>
      <c r="AH535" s="204"/>
      <c r="AI535" s="922"/>
      <c r="AJ535" s="205"/>
      <c r="AK535" s="973"/>
      <c r="AL535" s="973">
        <f>AL534</f>
        <v>0</v>
      </c>
      <c r="AP535" s="204"/>
      <c r="AQ535" s="204"/>
      <c r="AR535" s="204"/>
      <c r="AS535" s="204"/>
      <c r="AT535" s="204"/>
      <c r="AU535" s="205"/>
      <c r="AV535" s="973"/>
      <c r="AW535" s="973">
        <f>AW534</f>
        <v>0</v>
      </c>
      <c r="BA535" s="204"/>
      <c r="BB535" s="204"/>
      <c r="BC535" s="204"/>
      <c r="BD535" s="204"/>
      <c r="BE535" s="204"/>
      <c r="BF535" s="205"/>
      <c r="BG535" s="973"/>
      <c r="BH535" s="973">
        <f>BH534</f>
        <v>0</v>
      </c>
      <c r="BL535" s="204"/>
      <c r="BM535" s="204"/>
      <c r="BN535" s="204"/>
      <c r="BO535" s="204"/>
      <c r="BP535" s="204"/>
      <c r="BQ535" s="205"/>
      <c r="BR535" s="973"/>
      <c r="BS535" s="973">
        <f>BS534</f>
        <v>0</v>
      </c>
      <c r="BW535" s="204"/>
      <c r="BX535" s="204"/>
      <c r="BY535" s="204"/>
      <c r="BZ535" s="204"/>
      <c r="CA535" s="204"/>
      <c r="CB535" s="205"/>
      <c r="CC535" s="973"/>
      <c r="CD535" s="973">
        <f>CD534</f>
        <v>0</v>
      </c>
      <c r="CE535" s="11"/>
      <c r="CF535" s="11"/>
      <c r="CG535" s="11"/>
      <c r="CH535" s="11"/>
      <c r="CI535" s="11"/>
      <c r="CJ535" s="11"/>
      <c r="CK535" s="11"/>
      <c r="CL535" s="11"/>
      <c r="CM535" s="11"/>
    </row>
    <row r="536" spans="1:91" ht="24.75" customHeight="1">
      <c r="A536" s="949" t="str">
        <f>IF(E536&gt;0,"Wypełnione","")</f>
        <v/>
      </c>
      <c r="B536" s="57"/>
      <c r="C536" s="2050">
        <f>'Og s3a'!C1245</f>
        <v>0</v>
      </c>
      <c r="D536" s="2052">
        <f>'Og s3a'!E1245</f>
        <v>0</v>
      </c>
      <c r="E536" s="2050">
        <f>'Og s3a'!F1245</f>
        <v>0</v>
      </c>
      <c r="F536" s="2771"/>
      <c r="G536" s="448">
        <f>T536</f>
        <v>0</v>
      </c>
      <c r="H536" s="2773">
        <f>U536</f>
        <v>0</v>
      </c>
      <c r="I536" s="451"/>
      <c r="J536" s="2775"/>
      <c r="K536" s="451"/>
      <c r="L536" s="2775"/>
      <c r="M536" s="451"/>
      <c r="N536" s="2775"/>
      <c r="O536" s="451"/>
      <c r="P536" s="2775"/>
      <c r="Q536" s="11"/>
      <c r="R536" s="11"/>
      <c r="S536" s="396">
        <f>'Og s3a'!G1245</f>
        <v>0</v>
      </c>
      <c r="T536" s="398">
        <f>'Og s3a'!D1245</f>
        <v>0</v>
      </c>
      <c r="U536" s="444">
        <f>Import!N1234</f>
        <v>0</v>
      </c>
      <c r="V536" s="11"/>
      <c r="W536" s="306"/>
      <c r="X536" s="306"/>
      <c r="Y536" s="306"/>
      <c r="Z536" s="970">
        <f>IF(F536=AF$7,1,0)</f>
        <v>0</v>
      </c>
      <c r="AA536" s="970">
        <f>Z536*D536</f>
        <v>0</v>
      </c>
      <c r="AB536" s="978">
        <f>IF($Z536=0,0,IF(AF536+AH536+AJ536&gt;0,$AA536,0))</f>
        <v>0</v>
      </c>
      <c r="AC536" s="980">
        <f>IF($Z536=0,0,IF(AND(AB536=0,G537&gt;0),$AA536,0))</f>
        <v>0</v>
      </c>
      <c r="AD536" s="969">
        <f>AA536-AB536-AC536</f>
        <v>0</v>
      </c>
      <c r="AE536" s="204">
        <f t="shared" si="275"/>
        <v>0</v>
      </c>
      <c r="AF536" s="204">
        <f t="shared" si="275"/>
        <v>0</v>
      </c>
      <c r="AG536" s="204">
        <f t="shared" si="275"/>
        <v>0</v>
      </c>
      <c r="AH536" s="204">
        <f t="shared" si="275"/>
        <v>0</v>
      </c>
      <c r="AI536" s="922">
        <f t="shared" si="275"/>
        <v>0</v>
      </c>
      <c r="AJ536" s="205">
        <f t="shared" si="275"/>
        <v>0</v>
      </c>
      <c r="AK536" s="973">
        <f>IF($Z536=1,0,IF(AND($Z536=0,AF536&gt;0),1,IF(AND($Z536=0,AH536&gt;0),1,IF(AND($Z536=0,AJ536&gt;0),1,0))))</f>
        <v>0</v>
      </c>
      <c r="AL536" s="973">
        <f t="shared" si="280"/>
        <v>0</v>
      </c>
      <c r="AM536" s="978">
        <f>IF($Z536=0,0,IF(AQ536+AS536+AU536&gt;0,$AA536,0))</f>
        <v>0</v>
      </c>
      <c r="AN536" s="980">
        <f>IF($Z536=0,0,IF(AND(AM536=0,I537&gt;0),$AA536,0))</f>
        <v>0</v>
      </c>
      <c r="AO536" s="969">
        <f>$AA536-AM536-AN536</f>
        <v>0</v>
      </c>
      <c r="AP536" s="204">
        <f t="shared" si="276"/>
        <v>0</v>
      </c>
      <c r="AQ536" s="204">
        <f t="shared" si="276"/>
        <v>0</v>
      </c>
      <c r="AR536" s="204">
        <f t="shared" si="276"/>
        <v>0</v>
      </c>
      <c r="AS536" s="204">
        <f t="shared" si="276"/>
        <v>0</v>
      </c>
      <c r="AT536" s="204">
        <f t="shared" si="276"/>
        <v>0</v>
      </c>
      <c r="AU536" s="205">
        <f t="shared" si="276"/>
        <v>0</v>
      </c>
      <c r="AV536" s="973">
        <f>IF($Z536=1,0,IF(AND($Z536=0,AQ536&gt;0),1,IF(AND($Z536=0,AS536&gt;0),1,IF(AND($Z536=0,AU536&gt;0),1,0))))</f>
        <v>0</v>
      </c>
      <c r="AW536" s="973">
        <f t="shared" si="281"/>
        <v>0</v>
      </c>
      <c r="AX536" s="978">
        <f>IF($Z536=0,0,IF(BB536+BD536+BF536&gt;0,$AA536,0))</f>
        <v>0</v>
      </c>
      <c r="AY536" s="980">
        <f>IF($Z536=0,0,IF(AND(AX536=0,K537&gt;0),$AA536,0))</f>
        <v>0</v>
      </c>
      <c r="AZ536" s="969">
        <f>$AA536-AX536-AY536</f>
        <v>0</v>
      </c>
      <c r="BA536" s="204">
        <f t="shared" si="277"/>
        <v>0</v>
      </c>
      <c r="BB536" s="204">
        <f t="shared" si="277"/>
        <v>0</v>
      </c>
      <c r="BC536" s="204">
        <f t="shared" si="277"/>
        <v>0</v>
      </c>
      <c r="BD536" s="204">
        <f t="shared" si="277"/>
        <v>0</v>
      </c>
      <c r="BE536" s="204">
        <f t="shared" si="277"/>
        <v>0</v>
      </c>
      <c r="BF536" s="205">
        <f t="shared" si="277"/>
        <v>0</v>
      </c>
      <c r="BG536" s="973">
        <f>IF($Z536=1,0,IF(AND($Z536=0,BB536&gt;0),1,IF(AND($Z536=0,BD536&gt;0),1,IF(AND($Z536=0,BF536&gt;0),1,0))))</f>
        <v>0</v>
      </c>
      <c r="BH536" s="973">
        <f t="shared" si="282"/>
        <v>0</v>
      </c>
      <c r="BI536" s="978">
        <f>IF($Z536=0,0,IF(BM536+BO536+BQ536&gt;0,$AA536,0))</f>
        <v>0</v>
      </c>
      <c r="BJ536" s="980">
        <f>IF($Z536=0,0,IF(AND(BI536=0,M537&gt;0),$AA536,0))</f>
        <v>0</v>
      </c>
      <c r="BK536" s="969">
        <f>$AA536-BI536-BJ536</f>
        <v>0</v>
      </c>
      <c r="BL536" s="204">
        <f t="shared" si="278"/>
        <v>0</v>
      </c>
      <c r="BM536" s="204">
        <f t="shared" si="278"/>
        <v>0</v>
      </c>
      <c r="BN536" s="204">
        <f t="shared" si="278"/>
        <v>0</v>
      </c>
      <c r="BO536" s="204">
        <f t="shared" si="278"/>
        <v>0</v>
      </c>
      <c r="BP536" s="204">
        <f t="shared" si="278"/>
        <v>0</v>
      </c>
      <c r="BQ536" s="205">
        <f t="shared" si="278"/>
        <v>0</v>
      </c>
      <c r="BR536" s="973">
        <f>IF($Z536=1,0,IF(AND($Z536=0,BM536&gt;0),1,IF(AND($Z536=0,BO536&gt;0),1,IF(AND($Z536=0,BQ536&gt;0),1,0))))</f>
        <v>0</v>
      </c>
      <c r="BS536" s="973">
        <f t="shared" si="283"/>
        <v>0</v>
      </c>
      <c r="BT536" s="978">
        <f>IF($Z536=0,0,IF(BX536+BZ536+CB536&gt;0,$AA536,0))</f>
        <v>0</v>
      </c>
      <c r="BU536" s="980">
        <f>IF($Z536=0,0,IF(AND(BT536=0,O537&gt;0),$AA536,0))</f>
        <v>0</v>
      </c>
      <c r="BV536" s="969">
        <f>$AA536-BT536-BU536</f>
        <v>0</v>
      </c>
      <c r="BW536" s="204">
        <f t="shared" si="279"/>
        <v>0</v>
      </c>
      <c r="BX536" s="204">
        <f t="shared" si="279"/>
        <v>0</v>
      </c>
      <c r="BY536" s="204">
        <f t="shared" si="279"/>
        <v>0</v>
      </c>
      <c r="BZ536" s="204">
        <f t="shared" si="279"/>
        <v>0</v>
      </c>
      <c r="CA536" s="204">
        <f t="shared" si="279"/>
        <v>0</v>
      </c>
      <c r="CB536" s="205">
        <f t="shared" si="279"/>
        <v>0</v>
      </c>
      <c r="CC536" s="973">
        <f>IF($Z536=1,0,IF(AND($Z536=0,BX536&gt;0),1,IF(AND($Z536=0,BZ536&gt;0),1,IF(AND($Z536=0,CB536&gt;0),1,0))))</f>
        <v>0</v>
      </c>
      <c r="CD536" s="973">
        <f t="shared" si="284"/>
        <v>0</v>
      </c>
      <c r="CE536" s="11"/>
      <c r="CF536" s="11"/>
      <c r="CG536" s="11"/>
      <c r="CH536" s="11"/>
      <c r="CI536" s="11"/>
      <c r="CJ536" s="11"/>
      <c r="CK536" s="11"/>
      <c r="CL536" s="11"/>
      <c r="CM536" s="11"/>
    </row>
    <row r="537" spans="1:91" ht="14.25" customHeight="1">
      <c r="A537" s="950" t="str">
        <f>A536</f>
        <v/>
      </c>
      <c r="B537" s="57"/>
      <c r="C537" s="2051"/>
      <c r="D537" s="2053"/>
      <c r="E537" s="2051"/>
      <c r="F537" s="2772"/>
      <c r="G537" s="1121">
        <f>Import!Q1234</f>
        <v>0</v>
      </c>
      <c r="H537" s="2774"/>
      <c r="I537" s="450"/>
      <c r="J537" s="2775"/>
      <c r="K537" s="450"/>
      <c r="L537" s="2775"/>
      <c r="M537" s="450"/>
      <c r="N537" s="2775"/>
      <c r="O537" s="450"/>
      <c r="P537" s="2775"/>
      <c r="Q537" s="11"/>
      <c r="R537" s="11"/>
      <c r="S537" s="397"/>
      <c r="T537" s="419"/>
      <c r="U537" s="444">
        <f>Import!N1235</f>
        <v>0</v>
      </c>
      <c r="V537" s="11"/>
      <c r="W537" s="306"/>
      <c r="X537" s="306"/>
      <c r="Y537" s="306"/>
      <c r="Z537" s="11"/>
      <c r="AE537" s="204"/>
      <c r="AF537" s="204"/>
      <c r="AG537" s="204"/>
      <c r="AH537" s="204"/>
      <c r="AI537" s="922"/>
      <c r="AJ537" s="205"/>
      <c r="AK537" s="973"/>
      <c r="AL537" s="973">
        <f>AL536</f>
        <v>0</v>
      </c>
      <c r="AP537" s="204"/>
      <c r="AQ537" s="204"/>
      <c r="AR537" s="204"/>
      <c r="AS537" s="204"/>
      <c r="AT537" s="204"/>
      <c r="AU537" s="205"/>
      <c r="AV537" s="973"/>
      <c r="AW537" s="973">
        <f>AW536</f>
        <v>0</v>
      </c>
      <c r="BA537" s="204"/>
      <c r="BB537" s="204"/>
      <c r="BC537" s="204"/>
      <c r="BD537" s="204"/>
      <c r="BE537" s="204"/>
      <c r="BF537" s="205"/>
      <c r="BG537" s="973"/>
      <c r="BH537" s="973">
        <f>BH536</f>
        <v>0</v>
      </c>
      <c r="BL537" s="204"/>
      <c r="BM537" s="204"/>
      <c r="BN537" s="204"/>
      <c r="BO537" s="204"/>
      <c r="BP537" s="204"/>
      <c r="BQ537" s="205"/>
      <c r="BR537" s="973"/>
      <c r="BS537" s="973">
        <f>BS536</f>
        <v>0</v>
      </c>
      <c r="BW537" s="204"/>
      <c r="BX537" s="204"/>
      <c r="BY537" s="204"/>
      <c r="BZ537" s="204"/>
      <c r="CA537" s="204"/>
      <c r="CB537" s="205"/>
      <c r="CC537" s="973"/>
      <c r="CD537" s="973">
        <f>CD536</f>
        <v>0</v>
      </c>
      <c r="CE537" s="11"/>
      <c r="CF537" s="11"/>
      <c r="CG537" s="11"/>
      <c r="CH537" s="11"/>
      <c r="CI537" s="11"/>
      <c r="CJ537" s="11"/>
      <c r="CK537" s="11"/>
      <c r="CL537" s="11"/>
      <c r="CM537" s="11"/>
    </row>
    <row r="538" spans="1:91" ht="24.75" customHeight="1">
      <c r="A538" s="949" t="str">
        <f>IF(E538&gt;0,"Wypełnione","")</f>
        <v/>
      </c>
      <c r="B538" s="57"/>
      <c r="C538" s="2050">
        <f>'Og s3a'!C1247</f>
        <v>0</v>
      </c>
      <c r="D538" s="2052">
        <f>'Og s3a'!E1247</f>
        <v>0</v>
      </c>
      <c r="E538" s="2050">
        <f>'Og s3a'!F1247</f>
        <v>0</v>
      </c>
      <c r="F538" s="2771"/>
      <c r="G538" s="448">
        <f>T538</f>
        <v>0</v>
      </c>
      <c r="H538" s="2773">
        <f>U538</f>
        <v>0</v>
      </c>
      <c r="I538" s="451"/>
      <c r="J538" s="2775"/>
      <c r="K538" s="451"/>
      <c r="L538" s="2775"/>
      <c r="M538" s="451"/>
      <c r="N538" s="2775"/>
      <c r="O538" s="451"/>
      <c r="P538" s="2775"/>
      <c r="Q538" s="11"/>
      <c r="R538" s="11"/>
      <c r="S538" s="396">
        <f>'Og s3a'!G1247</f>
        <v>0</v>
      </c>
      <c r="T538" s="398">
        <f>'Og s3a'!D1247</f>
        <v>0</v>
      </c>
      <c r="U538" s="444">
        <f>Import!N1236</f>
        <v>0</v>
      </c>
      <c r="V538" s="11"/>
      <c r="W538" s="306"/>
      <c r="X538" s="306"/>
      <c r="Y538" s="306"/>
      <c r="Z538" s="970">
        <f>IF(F538=AF$7,1,0)</f>
        <v>0</v>
      </c>
      <c r="AA538" s="970">
        <f>Z538*D538</f>
        <v>0</v>
      </c>
      <c r="AB538" s="978">
        <f>IF($Z538=0,0,IF(AF538+AH538+AJ538&gt;0,$AA538,0))</f>
        <v>0</v>
      </c>
      <c r="AC538" s="980">
        <f>IF($Z538=0,0,IF(AND(AB538=0,G539&gt;0),$AA538,0))</f>
        <v>0</v>
      </c>
      <c r="AD538" s="969">
        <f>AA538-AB538-AC538</f>
        <v>0</v>
      </c>
      <c r="AE538" s="204">
        <f t="shared" si="275"/>
        <v>0</v>
      </c>
      <c r="AF538" s="204">
        <f t="shared" si="275"/>
        <v>0</v>
      </c>
      <c r="AG538" s="204">
        <f t="shared" si="275"/>
        <v>0</v>
      </c>
      <c r="AH538" s="204">
        <f t="shared" si="275"/>
        <v>0</v>
      </c>
      <c r="AI538" s="922">
        <f t="shared" si="275"/>
        <v>0</v>
      </c>
      <c r="AJ538" s="205">
        <f t="shared" si="275"/>
        <v>0</v>
      </c>
      <c r="AK538" s="973">
        <f>IF($Z538=1,0,IF(AND($Z538=0,AF538&gt;0),1,IF(AND($Z538=0,AH538&gt;0),1,IF(AND($Z538=0,AJ538&gt;0),1,0))))</f>
        <v>0</v>
      </c>
      <c r="AL538" s="973">
        <f t="shared" si="280"/>
        <v>0</v>
      </c>
      <c r="AM538" s="978">
        <f>IF($Z538=0,0,IF(AQ538+AS538+AU538&gt;0,$AA538,0))</f>
        <v>0</v>
      </c>
      <c r="AN538" s="980">
        <f>IF($Z538=0,0,IF(AND(AM538=0,I539&gt;0),$AA538,0))</f>
        <v>0</v>
      </c>
      <c r="AO538" s="969">
        <f>$AA538-AM538-AN538</f>
        <v>0</v>
      </c>
      <c r="AP538" s="204">
        <f t="shared" si="276"/>
        <v>0</v>
      </c>
      <c r="AQ538" s="204">
        <f t="shared" si="276"/>
        <v>0</v>
      </c>
      <c r="AR538" s="204">
        <f t="shared" si="276"/>
        <v>0</v>
      </c>
      <c r="AS538" s="204">
        <f t="shared" si="276"/>
        <v>0</v>
      </c>
      <c r="AT538" s="204">
        <f t="shared" si="276"/>
        <v>0</v>
      </c>
      <c r="AU538" s="205">
        <f t="shared" si="276"/>
        <v>0</v>
      </c>
      <c r="AV538" s="973">
        <f>IF($Z538=1,0,IF(AND($Z538=0,AQ538&gt;0),1,IF(AND($Z538=0,AS538&gt;0),1,IF(AND($Z538=0,AU538&gt;0),1,0))))</f>
        <v>0</v>
      </c>
      <c r="AW538" s="973">
        <f t="shared" si="281"/>
        <v>0</v>
      </c>
      <c r="AX538" s="978">
        <f>IF($Z538=0,0,IF(BB538+BD538+BF538&gt;0,$AA538,0))</f>
        <v>0</v>
      </c>
      <c r="AY538" s="980">
        <f>IF($Z538=0,0,IF(AND(AX538=0,K539&gt;0),$AA538,0))</f>
        <v>0</v>
      </c>
      <c r="AZ538" s="969">
        <f>$AA538-AX538-AY538</f>
        <v>0</v>
      </c>
      <c r="BA538" s="204">
        <f t="shared" si="277"/>
        <v>0</v>
      </c>
      <c r="BB538" s="204">
        <f t="shared" si="277"/>
        <v>0</v>
      </c>
      <c r="BC538" s="204">
        <f t="shared" si="277"/>
        <v>0</v>
      </c>
      <c r="BD538" s="204">
        <f t="shared" si="277"/>
        <v>0</v>
      </c>
      <c r="BE538" s="204">
        <f t="shared" si="277"/>
        <v>0</v>
      </c>
      <c r="BF538" s="205">
        <f t="shared" si="277"/>
        <v>0</v>
      </c>
      <c r="BG538" s="973">
        <f>IF($Z538=1,0,IF(AND($Z538=0,BB538&gt;0),1,IF(AND($Z538=0,BD538&gt;0),1,IF(AND($Z538=0,BF538&gt;0),1,0))))</f>
        <v>0</v>
      </c>
      <c r="BH538" s="973">
        <f t="shared" si="282"/>
        <v>0</v>
      </c>
      <c r="BI538" s="978">
        <f>IF($Z538=0,0,IF(BM538+BO538+BQ538&gt;0,$AA538,0))</f>
        <v>0</v>
      </c>
      <c r="BJ538" s="980">
        <f>IF($Z538=0,0,IF(AND(BI538=0,M539&gt;0),$AA538,0))</f>
        <v>0</v>
      </c>
      <c r="BK538" s="969">
        <f>$AA538-BI538-BJ538</f>
        <v>0</v>
      </c>
      <c r="BL538" s="204">
        <f t="shared" si="278"/>
        <v>0</v>
      </c>
      <c r="BM538" s="204">
        <f t="shared" si="278"/>
        <v>0</v>
      </c>
      <c r="BN538" s="204">
        <f t="shared" si="278"/>
        <v>0</v>
      </c>
      <c r="BO538" s="204">
        <f t="shared" si="278"/>
        <v>0</v>
      </c>
      <c r="BP538" s="204">
        <f t="shared" si="278"/>
        <v>0</v>
      </c>
      <c r="BQ538" s="205">
        <f t="shared" si="278"/>
        <v>0</v>
      </c>
      <c r="BR538" s="973">
        <f>IF($Z538=1,0,IF(AND($Z538=0,BM538&gt;0),1,IF(AND($Z538=0,BO538&gt;0),1,IF(AND($Z538=0,BQ538&gt;0),1,0))))</f>
        <v>0</v>
      </c>
      <c r="BS538" s="973">
        <f t="shared" si="283"/>
        <v>0</v>
      </c>
      <c r="BT538" s="978">
        <f>IF($Z538=0,0,IF(BX538+BZ538+CB538&gt;0,$AA538,0))</f>
        <v>0</v>
      </c>
      <c r="BU538" s="980">
        <f>IF($Z538=0,0,IF(AND(BT538=0,O539&gt;0),$AA538,0))</f>
        <v>0</v>
      </c>
      <c r="BV538" s="969">
        <f>$AA538-BT538-BU538</f>
        <v>0</v>
      </c>
      <c r="BW538" s="204">
        <f t="shared" si="279"/>
        <v>0</v>
      </c>
      <c r="BX538" s="204">
        <f t="shared" si="279"/>
        <v>0</v>
      </c>
      <c r="BY538" s="204">
        <f t="shared" si="279"/>
        <v>0</v>
      </c>
      <c r="BZ538" s="204">
        <f t="shared" si="279"/>
        <v>0</v>
      </c>
      <c r="CA538" s="204">
        <f t="shared" si="279"/>
        <v>0</v>
      </c>
      <c r="CB538" s="205">
        <f t="shared" si="279"/>
        <v>0</v>
      </c>
      <c r="CC538" s="973">
        <f>IF($Z538=1,0,IF(AND($Z538=0,BX538&gt;0),1,IF(AND($Z538=0,BZ538&gt;0),1,IF(AND($Z538=0,CB538&gt;0),1,0))))</f>
        <v>0</v>
      </c>
      <c r="CD538" s="973">
        <f t="shared" si="284"/>
        <v>0</v>
      </c>
      <c r="CE538" s="11"/>
      <c r="CF538" s="11"/>
      <c r="CG538" s="11"/>
      <c r="CH538" s="11"/>
      <c r="CI538" s="11"/>
      <c r="CJ538" s="11"/>
      <c r="CK538" s="11"/>
      <c r="CL538" s="11"/>
      <c r="CM538" s="11"/>
    </row>
    <row r="539" spans="1:91" ht="14.25" customHeight="1">
      <c r="A539" s="950" t="str">
        <f>A538</f>
        <v/>
      </c>
      <c r="B539" s="57"/>
      <c r="C539" s="2051"/>
      <c r="D539" s="2053"/>
      <c r="E539" s="2051"/>
      <c r="F539" s="2772"/>
      <c r="G539" s="1121">
        <f>Import!Q1236</f>
        <v>0</v>
      </c>
      <c r="H539" s="2774"/>
      <c r="I539" s="450"/>
      <c r="J539" s="2775"/>
      <c r="K539" s="450"/>
      <c r="L539" s="2775"/>
      <c r="M539" s="450"/>
      <c r="N539" s="2775"/>
      <c r="O539" s="450"/>
      <c r="P539" s="2775"/>
      <c r="Q539" s="11"/>
      <c r="R539" s="11"/>
      <c r="S539" s="397"/>
      <c r="T539" s="419"/>
      <c r="U539" s="444">
        <f>Import!N1237</f>
        <v>0</v>
      </c>
      <c r="V539" s="11"/>
      <c r="W539" s="306"/>
      <c r="X539" s="306"/>
      <c r="Y539" s="306"/>
      <c r="Z539" s="11"/>
      <c r="AE539" s="204"/>
      <c r="AF539" s="204"/>
      <c r="AG539" s="204"/>
      <c r="AH539" s="204"/>
      <c r="AI539" s="922"/>
      <c r="AJ539" s="205"/>
      <c r="AK539" s="973"/>
      <c r="AL539" s="973">
        <f>AL538</f>
        <v>0</v>
      </c>
      <c r="AP539" s="204"/>
      <c r="AQ539" s="204"/>
      <c r="AR539" s="204"/>
      <c r="AS539" s="204"/>
      <c r="AT539" s="204"/>
      <c r="AU539" s="205"/>
      <c r="AV539" s="973"/>
      <c r="AW539" s="973">
        <f>AW538</f>
        <v>0</v>
      </c>
      <c r="BA539" s="204"/>
      <c r="BB539" s="204"/>
      <c r="BC539" s="204"/>
      <c r="BD539" s="204"/>
      <c r="BE539" s="204"/>
      <c r="BF539" s="205"/>
      <c r="BG539" s="973"/>
      <c r="BH539" s="973">
        <f>BH538</f>
        <v>0</v>
      </c>
      <c r="BL539" s="204"/>
      <c r="BM539" s="204"/>
      <c r="BN539" s="204"/>
      <c r="BO539" s="204"/>
      <c r="BP539" s="204"/>
      <c r="BQ539" s="205"/>
      <c r="BR539" s="973"/>
      <c r="BS539" s="973">
        <f>BS538</f>
        <v>0</v>
      </c>
      <c r="BW539" s="204"/>
      <c r="BX539" s="204"/>
      <c r="BY539" s="204"/>
      <c r="BZ539" s="204"/>
      <c r="CA539" s="204"/>
      <c r="CB539" s="205"/>
      <c r="CC539" s="973"/>
      <c r="CD539" s="973">
        <f>CD538</f>
        <v>0</v>
      </c>
      <c r="CE539" s="11"/>
      <c r="CF539" s="11"/>
      <c r="CG539" s="11"/>
      <c r="CH539" s="11"/>
      <c r="CI539" s="11"/>
      <c r="CJ539" s="11"/>
      <c r="CK539" s="11"/>
      <c r="CL539" s="11"/>
      <c r="CM539" s="11"/>
    </row>
    <row r="540" spans="1:91" ht="24.75" customHeight="1">
      <c r="A540" s="949" t="str">
        <f>IF(E540&gt;0,"Wypełnione","")</f>
        <v/>
      </c>
      <c r="B540" s="57"/>
      <c r="C540" s="2050">
        <f>'Og s3a'!C1249</f>
        <v>0</v>
      </c>
      <c r="D540" s="2052">
        <f>'Og s3a'!E1249</f>
        <v>0</v>
      </c>
      <c r="E540" s="2050">
        <f>'Og s3a'!F1249</f>
        <v>0</v>
      </c>
      <c r="F540" s="2771"/>
      <c r="G540" s="448">
        <f>T540</f>
        <v>0</v>
      </c>
      <c r="H540" s="2773">
        <f>U540</f>
        <v>0</v>
      </c>
      <c r="I540" s="451"/>
      <c r="J540" s="2775"/>
      <c r="K540" s="451"/>
      <c r="L540" s="2775"/>
      <c r="M540" s="451"/>
      <c r="N540" s="2775"/>
      <c r="O540" s="451"/>
      <c r="P540" s="2775"/>
      <c r="Q540" s="11"/>
      <c r="R540" s="11"/>
      <c r="S540" s="396">
        <f>'Og s3a'!G1249</f>
        <v>0</v>
      </c>
      <c r="T540" s="398">
        <f>'Og s3a'!D1249</f>
        <v>0</v>
      </c>
      <c r="U540" s="444">
        <f>Import!N1238</f>
        <v>0</v>
      </c>
      <c r="V540" s="11"/>
      <c r="W540" s="306"/>
      <c r="X540" s="306"/>
      <c r="Y540" s="306"/>
      <c r="Z540" s="970">
        <f>IF(F540=AF$7,1,0)</f>
        <v>0</v>
      </c>
      <c r="AA540" s="970">
        <f>Z540*D540</f>
        <v>0</v>
      </c>
      <c r="AB540" s="978">
        <f>IF($Z540=0,0,IF(AF540+AH540+AJ540&gt;0,$AA540,0))</f>
        <v>0</v>
      </c>
      <c r="AC540" s="980">
        <f>IF($Z540=0,0,IF(AND(AB540=0,G541&gt;0),$AA540,0))</f>
        <v>0</v>
      </c>
      <c r="AD540" s="969">
        <f>AA540-AB540-AC540</f>
        <v>0</v>
      </c>
      <c r="AE540" s="204">
        <f t="shared" si="275"/>
        <v>0</v>
      </c>
      <c r="AF540" s="204">
        <f t="shared" si="275"/>
        <v>0</v>
      </c>
      <c r="AG540" s="204">
        <f t="shared" si="275"/>
        <v>0</v>
      </c>
      <c r="AH540" s="204">
        <f t="shared" si="275"/>
        <v>0</v>
      </c>
      <c r="AI540" s="922">
        <f t="shared" si="275"/>
        <v>0</v>
      </c>
      <c r="AJ540" s="205">
        <f t="shared" si="275"/>
        <v>0</v>
      </c>
      <c r="AK540" s="973">
        <f>IF($Z540=1,0,IF(AND($Z540=0,AF540&gt;0),1,IF(AND($Z540=0,AH540&gt;0),1,IF(AND($Z540=0,AJ540&gt;0),1,0))))</f>
        <v>0</v>
      </c>
      <c r="AL540" s="973">
        <f t="shared" si="280"/>
        <v>0</v>
      </c>
      <c r="AM540" s="978">
        <f>IF($Z540=0,0,IF(AQ540+AS540+AU540&gt;0,$AA540,0))</f>
        <v>0</v>
      </c>
      <c r="AN540" s="980">
        <f>IF($Z540=0,0,IF(AND(AM540=0,I541&gt;0),$AA540,0))</f>
        <v>0</v>
      </c>
      <c r="AO540" s="969">
        <f>$AA540-AM540-AN540</f>
        <v>0</v>
      </c>
      <c r="AP540" s="204">
        <f t="shared" si="276"/>
        <v>0</v>
      </c>
      <c r="AQ540" s="204">
        <f t="shared" si="276"/>
        <v>0</v>
      </c>
      <c r="AR540" s="204">
        <f t="shared" si="276"/>
        <v>0</v>
      </c>
      <c r="AS540" s="204">
        <f t="shared" si="276"/>
        <v>0</v>
      </c>
      <c r="AT540" s="204">
        <f t="shared" si="276"/>
        <v>0</v>
      </c>
      <c r="AU540" s="205">
        <f t="shared" si="276"/>
        <v>0</v>
      </c>
      <c r="AV540" s="973">
        <f>IF($Z540=1,0,IF(AND($Z540=0,AQ540&gt;0),1,IF(AND($Z540=0,AS540&gt;0),1,IF(AND($Z540=0,AU540&gt;0),1,0))))</f>
        <v>0</v>
      </c>
      <c r="AW540" s="973">
        <f t="shared" si="281"/>
        <v>0</v>
      </c>
      <c r="AX540" s="978">
        <f>IF($Z540=0,0,IF(BB540+BD540+BF540&gt;0,$AA540,0))</f>
        <v>0</v>
      </c>
      <c r="AY540" s="980">
        <f>IF($Z540=0,0,IF(AND(AX540=0,K541&gt;0),$AA540,0))</f>
        <v>0</v>
      </c>
      <c r="AZ540" s="969">
        <f>$AA540-AX540-AY540</f>
        <v>0</v>
      </c>
      <c r="BA540" s="204">
        <f t="shared" si="277"/>
        <v>0</v>
      </c>
      <c r="BB540" s="204">
        <f t="shared" si="277"/>
        <v>0</v>
      </c>
      <c r="BC540" s="204">
        <f t="shared" si="277"/>
        <v>0</v>
      </c>
      <c r="BD540" s="204">
        <f t="shared" si="277"/>
        <v>0</v>
      </c>
      <c r="BE540" s="204">
        <f t="shared" si="277"/>
        <v>0</v>
      </c>
      <c r="BF540" s="205">
        <f t="shared" si="277"/>
        <v>0</v>
      </c>
      <c r="BG540" s="973">
        <f>IF($Z540=1,0,IF(AND($Z540=0,BB540&gt;0),1,IF(AND($Z540=0,BD540&gt;0),1,IF(AND($Z540=0,BF540&gt;0),1,0))))</f>
        <v>0</v>
      </c>
      <c r="BH540" s="973">
        <f t="shared" si="282"/>
        <v>0</v>
      </c>
      <c r="BI540" s="978">
        <f>IF($Z540=0,0,IF(BM540+BO540+BQ540&gt;0,$AA540,0))</f>
        <v>0</v>
      </c>
      <c r="BJ540" s="980">
        <f>IF($Z540=0,0,IF(AND(BI540=0,M541&gt;0),$AA540,0))</f>
        <v>0</v>
      </c>
      <c r="BK540" s="969">
        <f>$AA540-BI540-BJ540</f>
        <v>0</v>
      </c>
      <c r="BL540" s="204">
        <f t="shared" si="278"/>
        <v>0</v>
      </c>
      <c r="BM540" s="204">
        <f t="shared" si="278"/>
        <v>0</v>
      </c>
      <c r="BN540" s="204">
        <f t="shared" si="278"/>
        <v>0</v>
      </c>
      <c r="BO540" s="204">
        <f t="shared" si="278"/>
        <v>0</v>
      </c>
      <c r="BP540" s="204">
        <f t="shared" si="278"/>
        <v>0</v>
      </c>
      <c r="BQ540" s="205">
        <f t="shared" si="278"/>
        <v>0</v>
      </c>
      <c r="BR540" s="973">
        <f>IF($Z540=1,0,IF(AND($Z540=0,BM540&gt;0),1,IF(AND($Z540=0,BO540&gt;0),1,IF(AND($Z540=0,BQ540&gt;0),1,0))))</f>
        <v>0</v>
      </c>
      <c r="BS540" s="973">
        <f t="shared" si="283"/>
        <v>0</v>
      </c>
      <c r="BT540" s="978">
        <f>IF($Z540=0,0,IF(BX540+BZ540+CB540&gt;0,$AA540,0))</f>
        <v>0</v>
      </c>
      <c r="BU540" s="980">
        <f>IF($Z540=0,0,IF(AND(BT540=0,O541&gt;0),$AA540,0))</f>
        <v>0</v>
      </c>
      <c r="BV540" s="969">
        <f>$AA540-BT540-BU540</f>
        <v>0</v>
      </c>
      <c r="BW540" s="204">
        <f t="shared" si="279"/>
        <v>0</v>
      </c>
      <c r="BX540" s="204">
        <f t="shared" si="279"/>
        <v>0</v>
      </c>
      <c r="BY540" s="204">
        <f t="shared" si="279"/>
        <v>0</v>
      </c>
      <c r="BZ540" s="204">
        <f t="shared" si="279"/>
        <v>0</v>
      </c>
      <c r="CA540" s="204">
        <f t="shared" si="279"/>
        <v>0</v>
      </c>
      <c r="CB540" s="205">
        <f t="shared" si="279"/>
        <v>0</v>
      </c>
      <c r="CC540" s="973">
        <f>IF($Z540=1,0,IF(AND($Z540=0,BX540&gt;0),1,IF(AND($Z540=0,BZ540&gt;0),1,IF(AND($Z540=0,CB540&gt;0),1,0))))</f>
        <v>0</v>
      </c>
      <c r="CD540" s="973">
        <f t="shared" si="284"/>
        <v>0</v>
      </c>
      <c r="CE540" s="11"/>
      <c r="CF540" s="11"/>
      <c r="CG540" s="11"/>
      <c r="CH540" s="11"/>
      <c r="CI540" s="11"/>
      <c r="CJ540" s="11"/>
      <c r="CK540" s="11"/>
      <c r="CL540" s="11"/>
      <c r="CM540" s="11"/>
    </row>
    <row r="541" spans="1:91" ht="14.25" customHeight="1">
      <c r="A541" s="950" t="str">
        <f>A540</f>
        <v/>
      </c>
      <c r="B541" s="57"/>
      <c r="C541" s="2051"/>
      <c r="D541" s="2053"/>
      <c r="E541" s="2051"/>
      <c r="F541" s="2772"/>
      <c r="G541" s="1121">
        <f>Import!Q1238</f>
        <v>0</v>
      </c>
      <c r="H541" s="2774"/>
      <c r="I541" s="450"/>
      <c r="J541" s="2775"/>
      <c r="K541" s="450"/>
      <c r="L541" s="2775"/>
      <c r="M541" s="450"/>
      <c r="N541" s="2775"/>
      <c r="O541" s="450"/>
      <c r="P541" s="2775"/>
      <c r="Q541" s="11"/>
      <c r="R541" s="11"/>
      <c r="S541" s="397"/>
      <c r="T541" s="419"/>
      <c r="U541" s="444">
        <f>Import!N1239</f>
        <v>0</v>
      </c>
      <c r="V541" s="11"/>
      <c r="W541" s="306"/>
      <c r="X541" s="306"/>
      <c r="Y541" s="306"/>
      <c r="Z541" s="11"/>
      <c r="AE541" s="204"/>
      <c r="AF541" s="204"/>
      <c r="AG541" s="204"/>
      <c r="AH541" s="204"/>
      <c r="AI541" s="922"/>
      <c r="AJ541" s="205"/>
      <c r="AK541" s="973"/>
      <c r="AL541" s="973">
        <f>AL540</f>
        <v>0</v>
      </c>
      <c r="AP541" s="204"/>
      <c r="AQ541" s="204"/>
      <c r="AR541" s="204"/>
      <c r="AS541" s="204"/>
      <c r="AT541" s="204"/>
      <c r="AU541" s="205"/>
      <c r="AV541" s="973"/>
      <c r="AW541" s="973">
        <f>AW540</f>
        <v>0</v>
      </c>
      <c r="BA541" s="204"/>
      <c r="BB541" s="204"/>
      <c r="BC541" s="204"/>
      <c r="BD541" s="204"/>
      <c r="BE541" s="204"/>
      <c r="BF541" s="205"/>
      <c r="BG541" s="973"/>
      <c r="BH541" s="973">
        <f>BH540</f>
        <v>0</v>
      </c>
      <c r="BL541" s="204"/>
      <c r="BM541" s="204"/>
      <c r="BN541" s="204"/>
      <c r="BO541" s="204"/>
      <c r="BP541" s="204"/>
      <c r="BQ541" s="205"/>
      <c r="BR541" s="973"/>
      <c r="BS541" s="973">
        <f>BS540</f>
        <v>0</v>
      </c>
      <c r="BW541" s="204"/>
      <c r="BX541" s="204"/>
      <c r="BY541" s="204"/>
      <c r="BZ541" s="204"/>
      <c r="CA541" s="204"/>
      <c r="CB541" s="205"/>
      <c r="CC541" s="973"/>
      <c r="CD541" s="973">
        <f>CD540</f>
        <v>0</v>
      </c>
      <c r="CE541" s="11"/>
      <c r="CF541" s="11"/>
      <c r="CG541" s="11"/>
      <c r="CH541" s="11"/>
      <c r="CI541" s="11"/>
      <c r="CJ541" s="11"/>
      <c r="CK541" s="11"/>
      <c r="CL541" s="11"/>
      <c r="CM541" s="11"/>
    </row>
    <row r="542" spans="1:91" ht="24.75" customHeight="1">
      <c r="A542" s="949" t="str">
        <f>IF(E542&gt;0,"Wypełnione","")</f>
        <v/>
      </c>
      <c r="B542" s="57"/>
      <c r="C542" s="2050">
        <f>'Og s3a'!C1251</f>
        <v>0</v>
      </c>
      <c r="D542" s="2052">
        <f>'Og s3a'!E1251</f>
        <v>0</v>
      </c>
      <c r="E542" s="2050">
        <f>'Og s3a'!F1251</f>
        <v>0</v>
      </c>
      <c r="F542" s="2771"/>
      <c r="G542" s="448">
        <f>T542</f>
        <v>0</v>
      </c>
      <c r="H542" s="2773">
        <f>U542</f>
        <v>0</v>
      </c>
      <c r="I542" s="451"/>
      <c r="J542" s="2775"/>
      <c r="K542" s="451"/>
      <c r="L542" s="2775"/>
      <c r="M542" s="451"/>
      <c r="N542" s="2775"/>
      <c r="O542" s="451"/>
      <c r="P542" s="2775"/>
      <c r="Q542" s="11"/>
      <c r="R542" s="11"/>
      <c r="S542" s="396">
        <f>'Og s3a'!G1251</f>
        <v>0</v>
      </c>
      <c r="T542" s="398">
        <f>'Og s3a'!D1251</f>
        <v>0</v>
      </c>
      <c r="U542" s="444">
        <f>Import!N1240</f>
        <v>0</v>
      </c>
      <c r="V542" s="11"/>
      <c r="W542" s="306"/>
      <c r="X542" s="306"/>
      <c r="Y542" s="306"/>
      <c r="Z542" s="970">
        <f>IF(F542=AF$7,1,0)</f>
        <v>0</v>
      </c>
      <c r="AA542" s="970">
        <f>Z542*D542</f>
        <v>0</v>
      </c>
      <c r="AB542" s="978">
        <f>IF($Z542=0,0,IF(AF542+AH542+AJ542&gt;0,$AA542,0))</f>
        <v>0</v>
      </c>
      <c r="AC542" s="980">
        <f>IF($Z542=0,0,IF(AND(AB542=0,G543&gt;0),$AA542,0))</f>
        <v>0</v>
      </c>
      <c r="AD542" s="969">
        <f>AA542-AB542-AC542</f>
        <v>0</v>
      </c>
      <c r="AE542" s="204">
        <f t="shared" si="275"/>
        <v>0</v>
      </c>
      <c r="AF542" s="204">
        <f t="shared" si="275"/>
        <v>0</v>
      </c>
      <c r="AG542" s="204">
        <f t="shared" si="275"/>
        <v>0</v>
      </c>
      <c r="AH542" s="204">
        <f t="shared" si="275"/>
        <v>0</v>
      </c>
      <c r="AI542" s="922">
        <f t="shared" si="275"/>
        <v>0</v>
      </c>
      <c r="AJ542" s="205">
        <f t="shared" si="275"/>
        <v>0</v>
      </c>
      <c r="AK542" s="973">
        <f>IF($Z542=1,0,IF(AND($Z542=0,AF542&gt;0),1,IF(AND($Z542=0,AH542&gt;0),1,IF(AND($Z542=0,AJ542&gt;0),1,0))))</f>
        <v>0</v>
      </c>
      <c r="AL542" s="973">
        <f t="shared" si="280"/>
        <v>0</v>
      </c>
      <c r="AM542" s="978">
        <f>IF($Z542=0,0,IF(AQ542+AS542+AU542&gt;0,$AA542,0))</f>
        <v>0</v>
      </c>
      <c r="AN542" s="980">
        <f>IF($Z542=0,0,IF(AND(AM542=0,I543&gt;0),$AA542,0))</f>
        <v>0</v>
      </c>
      <c r="AO542" s="969">
        <f>$AA542-AM542-AN542</f>
        <v>0</v>
      </c>
      <c r="AP542" s="204">
        <f t="shared" si="276"/>
        <v>0</v>
      </c>
      <c r="AQ542" s="204">
        <f t="shared" si="276"/>
        <v>0</v>
      </c>
      <c r="AR542" s="204">
        <f t="shared" si="276"/>
        <v>0</v>
      </c>
      <c r="AS542" s="204">
        <f t="shared" si="276"/>
        <v>0</v>
      </c>
      <c r="AT542" s="204">
        <f t="shared" si="276"/>
        <v>0</v>
      </c>
      <c r="AU542" s="205">
        <f t="shared" si="276"/>
        <v>0</v>
      </c>
      <c r="AV542" s="973">
        <f>IF($Z542=1,0,IF(AND($Z542=0,AQ542&gt;0),1,IF(AND($Z542=0,AS542&gt;0),1,IF(AND($Z542=0,AU542&gt;0),1,0))))</f>
        <v>0</v>
      </c>
      <c r="AW542" s="973">
        <f t="shared" si="281"/>
        <v>0</v>
      </c>
      <c r="AX542" s="978">
        <f>IF($Z542=0,0,IF(BB542+BD542+BF542&gt;0,$AA542,0))</f>
        <v>0</v>
      </c>
      <c r="AY542" s="980">
        <f>IF($Z542=0,0,IF(AND(AX542=0,K543&gt;0),$AA542,0))</f>
        <v>0</v>
      </c>
      <c r="AZ542" s="969">
        <f>$AA542-AX542-AY542</f>
        <v>0</v>
      </c>
      <c r="BA542" s="204">
        <f t="shared" si="277"/>
        <v>0</v>
      </c>
      <c r="BB542" s="204">
        <f t="shared" si="277"/>
        <v>0</v>
      </c>
      <c r="BC542" s="204">
        <f t="shared" si="277"/>
        <v>0</v>
      </c>
      <c r="BD542" s="204">
        <f t="shared" si="277"/>
        <v>0</v>
      </c>
      <c r="BE542" s="204">
        <f t="shared" si="277"/>
        <v>0</v>
      </c>
      <c r="BF542" s="205">
        <f t="shared" si="277"/>
        <v>0</v>
      </c>
      <c r="BG542" s="973">
        <f>IF($Z542=1,0,IF(AND($Z542=0,BB542&gt;0),1,IF(AND($Z542=0,BD542&gt;0),1,IF(AND($Z542=0,BF542&gt;0),1,0))))</f>
        <v>0</v>
      </c>
      <c r="BH542" s="973">
        <f t="shared" si="282"/>
        <v>0</v>
      </c>
      <c r="BI542" s="978">
        <f>IF($Z542=0,0,IF(BM542+BO542+BQ542&gt;0,$AA542,0))</f>
        <v>0</v>
      </c>
      <c r="BJ542" s="980">
        <f>IF($Z542=0,0,IF(AND(BI542=0,M543&gt;0),$AA542,0))</f>
        <v>0</v>
      </c>
      <c r="BK542" s="969">
        <f>$AA542-BI542-BJ542</f>
        <v>0</v>
      </c>
      <c r="BL542" s="204">
        <f t="shared" si="278"/>
        <v>0</v>
      </c>
      <c r="BM542" s="204">
        <f t="shared" si="278"/>
        <v>0</v>
      </c>
      <c r="BN542" s="204">
        <f t="shared" si="278"/>
        <v>0</v>
      </c>
      <c r="BO542" s="204">
        <f t="shared" si="278"/>
        <v>0</v>
      </c>
      <c r="BP542" s="204">
        <f t="shared" si="278"/>
        <v>0</v>
      </c>
      <c r="BQ542" s="205">
        <f t="shared" si="278"/>
        <v>0</v>
      </c>
      <c r="BR542" s="973">
        <f>IF($Z542=1,0,IF(AND($Z542=0,BM542&gt;0),1,IF(AND($Z542=0,BO542&gt;0),1,IF(AND($Z542=0,BQ542&gt;0),1,0))))</f>
        <v>0</v>
      </c>
      <c r="BS542" s="973">
        <f t="shared" si="283"/>
        <v>0</v>
      </c>
      <c r="BT542" s="978">
        <f>IF($Z542=0,0,IF(BX542+BZ542+CB542&gt;0,$AA542,0))</f>
        <v>0</v>
      </c>
      <c r="BU542" s="980">
        <f>IF($Z542=0,0,IF(AND(BT542=0,O543&gt;0),$AA542,0))</f>
        <v>0</v>
      </c>
      <c r="BV542" s="969">
        <f>$AA542-BT542-BU542</f>
        <v>0</v>
      </c>
      <c r="BW542" s="204">
        <f t="shared" si="279"/>
        <v>0</v>
      </c>
      <c r="BX542" s="204">
        <f t="shared" si="279"/>
        <v>0</v>
      </c>
      <c r="BY542" s="204">
        <f t="shared" si="279"/>
        <v>0</v>
      </c>
      <c r="BZ542" s="204">
        <f t="shared" si="279"/>
        <v>0</v>
      </c>
      <c r="CA542" s="204">
        <f t="shared" si="279"/>
        <v>0</v>
      </c>
      <c r="CB542" s="205">
        <f t="shared" si="279"/>
        <v>0</v>
      </c>
      <c r="CC542" s="973">
        <f>IF($Z542=1,0,IF(AND($Z542=0,BX542&gt;0),1,IF(AND($Z542=0,BZ542&gt;0),1,IF(AND($Z542=0,CB542&gt;0),1,0))))</f>
        <v>0</v>
      </c>
      <c r="CD542" s="973">
        <f t="shared" si="284"/>
        <v>0</v>
      </c>
      <c r="CE542" s="11"/>
      <c r="CF542" s="11"/>
      <c r="CG542" s="11"/>
      <c r="CH542" s="11"/>
      <c r="CI542" s="11"/>
      <c r="CJ542" s="11"/>
      <c r="CK542" s="11"/>
      <c r="CL542" s="11"/>
      <c r="CM542" s="11"/>
    </row>
    <row r="543" spans="1:91" ht="14.25" customHeight="1">
      <c r="A543" s="950" t="str">
        <f>A542</f>
        <v/>
      </c>
      <c r="B543" s="57"/>
      <c r="C543" s="2051"/>
      <c r="D543" s="2053"/>
      <c r="E543" s="2051"/>
      <c r="F543" s="2772"/>
      <c r="G543" s="1121">
        <f>Import!Q1240</f>
        <v>0</v>
      </c>
      <c r="H543" s="2774"/>
      <c r="I543" s="450"/>
      <c r="J543" s="2775"/>
      <c r="K543" s="450"/>
      <c r="L543" s="2775"/>
      <c r="M543" s="450"/>
      <c r="N543" s="2775"/>
      <c r="O543" s="450"/>
      <c r="P543" s="2775"/>
      <c r="Q543" s="11"/>
      <c r="R543" s="11"/>
      <c r="S543" s="397"/>
      <c r="T543" s="419"/>
      <c r="U543" s="444">
        <f>Import!N1241</f>
        <v>0</v>
      </c>
      <c r="V543" s="11"/>
      <c r="W543" s="306"/>
      <c r="X543" s="306"/>
      <c r="Y543" s="306"/>
      <c r="Z543" s="11"/>
      <c r="AE543" s="204"/>
      <c r="AF543" s="204"/>
      <c r="AG543" s="204"/>
      <c r="AH543" s="204"/>
      <c r="AI543" s="922"/>
      <c r="AJ543" s="205"/>
      <c r="AK543" s="973"/>
      <c r="AL543" s="973">
        <f>AL542</f>
        <v>0</v>
      </c>
      <c r="AP543" s="204"/>
      <c r="AQ543" s="204"/>
      <c r="AR543" s="204"/>
      <c r="AS543" s="204"/>
      <c r="AT543" s="204"/>
      <c r="AU543" s="205"/>
      <c r="AV543" s="973"/>
      <c r="AW543" s="973">
        <f>AW542</f>
        <v>0</v>
      </c>
      <c r="BA543" s="204"/>
      <c r="BB543" s="204"/>
      <c r="BC543" s="204"/>
      <c r="BD543" s="204"/>
      <c r="BE543" s="204"/>
      <c r="BF543" s="205"/>
      <c r="BG543" s="973"/>
      <c r="BH543" s="973">
        <f>BH542</f>
        <v>0</v>
      </c>
      <c r="BL543" s="204"/>
      <c r="BM543" s="204"/>
      <c r="BN543" s="204"/>
      <c r="BO543" s="204"/>
      <c r="BP543" s="204"/>
      <c r="BQ543" s="205"/>
      <c r="BR543" s="973"/>
      <c r="BS543" s="973">
        <f>BS542</f>
        <v>0</v>
      </c>
      <c r="BW543" s="204"/>
      <c r="BX543" s="204"/>
      <c r="BY543" s="204"/>
      <c r="BZ543" s="204"/>
      <c r="CA543" s="204"/>
      <c r="CB543" s="205"/>
      <c r="CC543" s="973"/>
      <c r="CD543" s="973">
        <f>CD542</f>
        <v>0</v>
      </c>
      <c r="CE543" s="11"/>
      <c r="CF543" s="11"/>
      <c r="CG543" s="11"/>
      <c r="CH543" s="11"/>
      <c r="CI543" s="11"/>
      <c r="CJ543" s="11"/>
      <c r="CK543" s="11"/>
      <c r="CL543" s="11"/>
      <c r="CM543" s="11"/>
    </row>
    <row r="544" spans="1:91" ht="24.75" customHeight="1">
      <c r="A544" s="949" t="str">
        <f>IF(E544&gt;0,"Wypełnione","")</f>
        <v/>
      </c>
      <c r="B544" s="57"/>
      <c r="C544" s="2050">
        <f>'Og s3a'!C1253</f>
        <v>0</v>
      </c>
      <c r="D544" s="2052">
        <f>'Og s3a'!E1253</f>
        <v>0</v>
      </c>
      <c r="E544" s="2050">
        <f>'Og s3a'!F1253</f>
        <v>0</v>
      </c>
      <c r="F544" s="2771"/>
      <c r="G544" s="448">
        <f>T544</f>
        <v>0</v>
      </c>
      <c r="H544" s="2773">
        <f>U544</f>
        <v>0</v>
      </c>
      <c r="I544" s="451"/>
      <c r="J544" s="2775"/>
      <c r="K544" s="451"/>
      <c r="L544" s="2775"/>
      <c r="M544" s="451"/>
      <c r="N544" s="2775"/>
      <c r="O544" s="451"/>
      <c r="P544" s="2775"/>
      <c r="Q544" s="11"/>
      <c r="R544" s="11"/>
      <c r="S544" s="396">
        <f>'Og s3a'!G1253</f>
        <v>0</v>
      </c>
      <c r="T544" s="398">
        <f>'Og s3a'!D1253</f>
        <v>0</v>
      </c>
      <c r="U544" s="444">
        <f>Import!N1242</f>
        <v>0</v>
      </c>
      <c r="V544" s="11"/>
      <c r="W544" s="306"/>
      <c r="X544" s="306"/>
      <c r="Y544" s="306"/>
      <c r="Z544" s="970">
        <f>IF(F544=AF$7,1,0)</f>
        <v>0</v>
      </c>
      <c r="AA544" s="970">
        <f>Z544*D544</f>
        <v>0</v>
      </c>
      <c r="AB544" s="978">
        <f>IF($Z544=0,0,IF(AF544+AH544+AJ544&gt;0,$AA544,0))</f>
        <v>0</v>
      </c>
      <c r="AC544" s="980">
        <f>IF($Z544=0,0,IF(AND(AB544=0,G545&gt;0),$AA544,0))</f>
        <v>0</v>
      </c>
      <c r="AD544" s="969">
        <f>AA544-AB544-AC544</f>
        <v>0</v>
      </c>
      <c r="AE544" s="204">
        <f t="shared" si="275"/>
        <v>0</v>
      </c>
      <c r="AF544" s="204">
        <f t="shared" si="275"/>
        <v>0</v>
      </c>
      <c r="AG544" s="204">
        <f t="shared" si="275"/>
        <v>0</v>
      </c>
      <c r="AH544" s="204">
        <f t="shared" si="275"/>
        <v>0</v>
      </c>
      <c r="AI544" s="922">
        <f t="shared" si="275"/>
        <v>0</v>
      </c>
      <c r="AJ544" s="205">
        <f t="shared" si="275"/>
        <v>0</v>
      </c>
      <c r="AK544" s="973">
        <f>IF($Z544=1,0,IF(AND($Z544=0,AF544&gt;0),1,IF(AND($Z544=0,AH544&gt;0),1,IF(AND($Z544=0,AJ544&gt;0),1,0))))</f>
        <v>0</v>
      </c>
      <c r="AL544" s="973">
        <f t="shared" si="280"/>
        <v>0</v>
      </c>
      <c r="AM544" s="978">
        <f>IF($Z544=0,0,IF(AQ544+AS544+AU544&gt;0,$AA544,0))</f>
        <v>0</v>
      </c>
      <c r="AN544" s="980">
        <f>IF($Z544=0,0,IF(AND(AM544=0,I545&gt;0),$AA544,0))</f>
        <v>0</v>
      </c>
      <c r="AO544" s="969">
        <f>$AA544-AM544-AN544</f>
        <v>0</v>
      </c>
      <c r="AP544" s="204">
        <f t="shared" si="276"/>
        <v>0</v>
      </c>
      <c r="AQ544" s="204">
        <f t="shared" si="276"/>
        <v>0</v>
      </c>
      <c r="AR544" s="204">
        <f t="shared" si="276"/>
        <v>0</v>
      </c>
      <c r="AS544" s="204">
        <f t="shared" si="276"/>
        <v>0</v>
      </c>
      <c r="AT544" s="204">
        <f t="shared" si="276"/>
        <v>0</v>
      </c>
      <c r="AU544" s="205">
        <f t="shared" si="276"/>
        <v>0</v>
      </c>
      <c r="AV544" s="973">
        <f>IF($Z544=1,0,IF(AND($Z544=0,AQ544&gt;0),1,IF(AND($Z544=0,AS544&gt;0),1,IF(AND($Z544=0,AU544&gt;0),1,0))))</f>
        <v>0</v>
      </c>
      <c r="AW544" s="973">
        <f t="shared" si="281"/>
        <v>0</v>
      </c>
      <c r="AX544" s="978">
        <f>IF($Z544=0,0,IF(BB544+BD544+BF544&gt;0,$AA544,0))</f>
        <v>0</v>
      </c>
      <c r="AY544" s="980">
        <f>IF($Z544=0,0,IF(AND(AX544=0,K545&gt;0),$AA544,0))</f>
        <v>0</v>
      </c>
      <c r="AZ544" s="969">
        <f>$AA544-AX544-AY544</f>
        <v>0</v>
      </c>
      <c r="BA544" s="204">
        <f t="shared" si="277"/>
        <v>0</v>
      </c>
      <c r="BB544" s="204">
        <f t="shared" si="277"/>
        <v>0</v>
      </c>
      <c r="BC544" s="204">
        <f t="shared" si="277"/>
        <v>0</v>
      </c>
      <c r="BD544" s="204">
        <f t="shared" si="277"/>
        <v>0</v>
      </c>
      <c r="BE544" s="204">
        <f t="shared" si="277"/>
        <v>0</v>
      </c>
      <c r="BF544" s="205">
        <f t="shared" si="277"/>
        <v>0</v>
      </c>
      <c r="BG544" s="973">
        <f>IF($Z544=1,0,IF(AND($Z544=0,BB544&gt;0),1,IF(AND($Z544=0,BD544&gt;0),1,IF(AND($Z544=0,BF544&gt;0),1,0))))</f>
        <v>0</v>
      </c>
      <c r="BH544" s="973">
        <f t="shared" si="282"/>
        <v>0</v>
      </c>
      <c r="BI544" s="978">
        <f>IF($Z544=0,0,IF(BM544+BO544+BQ544&gt;0,$AA544,0))</f>
        <v>0</v>
      </c>
      <c r="BJ544" s="980">
        <f>IF($Z544=0,0,IF(AND(BI544=0,M545&gt;0),$AA544,0))</f>
        <v>0</v>
      </c>
      <c r="BK544" s="969">
        <f>$AA544-BI544-BJ544</f>
        <v>0</v>
      </c>
      <c r="BL544" s="204">
        <f t="shared" si="278"/>
        <v>0</v>
      </c>
      <c r="BM544" s="204">
        <f t="shared" si="278"/>
        <v>0</v>
      </c>
      <c r="BN544" s="204">
        <f t="shared" si="278"/>
        <v>0</v>
      </c>
      <c r="BO544" s="204">
        <f t="shared" si="278"/>
        <v>0</v>
      </c>
      <c r="BP544" s="204">
        <f t="shared" si="278"/>
        <v>0</v>
      </c>
      <c r="BQ544" s="205">
        <f t="shared" si="278"/>
        <v>0</v>
      </c>
      <c r="BR544" s="973">
        <f>IF($Z544=1,0,IF(AND($Z544=0,BM544&gt;0),1,IF(AND($Z544=0,BO544&gt;0),1,IF(AND($Z544=0,BQ544&gt;0),1,0))))</f>
        <v>0</v>
      </c>
      <c r="BS544" s="973">
        <f t="shared" si="283"/>
        <v>0</v>
      </c>
      <c r="BT544" s="978">
        <f>IF($Z544=0,0,IF(BX544+BZ544+CB544&gt;0,$AA544,0))</f>
        <v>0</v>
      </c>
      <c r="BU544" s="980">
        <f>IF($Z544=0,0,IF(AND(BT544=0,O545&gt;0),$AA544,0))</f>
        <v>0</v>
      </c>
      <c r="BV544" s="969">
        <f>$AA544-BT544-BU544</f>
        <v>0</v>
      </c>
      <c r="BW544" s="204">
        <f t="shared" si="279"/>
        <v>0</v>
      </c>
      <c r="BX544" s="204">
        <f t="shared" si="279"/>
        <v>0</v>
      </c>
      <c r="BY544" s="204">
        <f t="shared" si="279"/>
        <v>0</v>
      </c>
      <c r="BZ544" s="204">
        <f t="shared" si="279"/>
        <v>0</v>
      </c>
      <c r="CA544" s="204">
        <f t="shared" si="279"/>
        <v>0</v>
      </c>
      <c r="CB544" s="205">
        <f t="shared" si="279"/>
        <v>0</v>
      </c>
      <c r="CC544" s="973">
        <f>IF($Z544=1,0,IF(AND($Z544=0,BX544&gt;0),1,IF(AND($Z544=0,BZ544&gt;0),1,IF(AND($Z544=0,CB544&gt;0),1,0))))</f>
        <v>0</v>
      </c>
      <c r="CD544" s="973">
        <f t="shared" si="284"/>
        <v>0</v>
      </c>
      <c r="CE544" s="11"/>
      <c r="CF544" s="11"/>
      <c r="CG544" s="11"/>
      <c r="CH544" s="11"/>
      <c r="CI544" s="11"/>
      <c r="CJ544" s="11"/>
      <c r="CK544" s="11"/>
      <c r="CL544" s="11"/>
      <c r="CM544" s="11"/>
    </row>
    <row r="545" spans="1:91" ht="14.25" customHeight="1">
      <c r="A545" s="950" t="str">
        <f>A544</f>
        <v/>
      </c>
      <c r="B545" s="57"/>
      <c r="C545" s="2051"/>
      <c r="D545" s="2053"/>
      <c r="E545" s="2051"/>
      <c r="F545" s="2772"/>
      <c r="G545" s="1121">
        <f>Import!Q1242</f>
        <v>0</v>
      </c>
      <c r="H545" s="2774"/>
      <c r="I545" s="450"/>
      <c r="J545" s="2775"/>
      <c r="K545" s="450"/>
      <c r="L545" s="2775"/>
      <c r="M545" s="450"/>
      <c r="N545" s="2775"/>
      <c r="O545" s="450"/>
      <c r="P545" s="2775"/>
      <c r="Q545" s="11"/>
      <c r="R545" s="11"/>
      <c r="S545" s="397"/>
      <c r="T545" s="419"/>
      <c r="U545" s="444">
        <f>Import!N1243</f>
        <v>0</v>
      </c>
      <c r="V545" s="11"/>
      <c r="W545" s="306"/>
      <c r="X545" s="306"/>
      <c r="Y545" s="306"/>
      <c r="Z545" s="11"/>
      <c r="AE545" s="204"/>
      <c r="AF545" s="204"/>
      <c r="AG545" s="204"/>
      <c r="AH545" s="204"/>
      <c r="AI545" s="922"/>
      <c r="AJ545" s="205"/>
      <c r="AK545" s="973"/>
      <c r="AL545" s="973">
        <f>AL544</f>
        <v>0</v>
      </c>
      <c r="AP545" s="204"/>
      <c r="AQ545" s="204"/>
      <c r="AR545" s="204"/>
      <c r="AS545" s="204"/>
      <c r="AT545" s="204"/>
      <c r="AU545" s="205"/>
      <c r="AV545" s="973"/>
      <c r="AW545" s="973">
        <f>AW544</f>
        <v>0</v>
      </c>
      <c r="BA545" s="204"/>
      <c r="BB545" s="204"/>
      <c r="BC545" s="204"/>
      <c r="BD545" s="204"/>
      <c r="BE545" s="204"/>
      <c r="BF545" s="205"/>
      <c r="BG545" s="973"/>
      <c r="BH545" s="973">
        <f>BH544</f>
        <v>0</v>
      </c>
      <c r="BL545" s="204"/>
      <c r="BM545" s="204"/>
      <c r="BN545" s="204"/>
      <c r="BO545" s="204"/>
      <c r="BP545" s="204"/>
      <c r="BQ545" s="205"/>
      <c r="BR545" s="973"/>
      <c r="BS545" s="973">
        <f>BS544</f>
        <v>0</v>
      </c>
      <c r="BW545" s="204"/>
      <c r="BX545" s="204"/>
      <c r="BY545" s="204"/>
      <c r="BZ545" s="204"/>
      <c r="CA545" s="204"/>
      <c r="CB545" s="205"/>
      <c r="CC545" s="973"/>
      <c r="CD545" s="973">
        <f>CD544</f>
        <v>0</v>
      </c>
      <c r="CE545" s="11"/>
      <c r="CF545" s="11"/>
      <c r="CG545" s="11"/>
      <c r="CH545" s="11"/>
      <c r="CI545" s="11"/>
      <c r="CJ545" s="11"/>
      <c r="CK545" s="11"/>
      <c r="CL545" s="11"/>
      <c r="CM545" s="11"/>
    </row>
    <row r="546" spans="1:91" ht="24.75" customHeight="1">
      <c r="A546" s="949" t="str">
        <f>IF(E546&gt;0,"Wypełnione","")</f>
        <v/>
      </c>
      <c r="B546" s="57"/>
      <c r="C546" s="2050">
        <f>'Og s3a'!C1255</f>
        <v>0</v>
      </c>
      <c r="D546" s="2052">
        <f>'Og s3a'!E1255</f>
        <v>0</v>
      </c>
      <c r="E546" s="2050">
        <f>'Og s3a'!F1255</f>
        <v>0</v>
      </c>
      <c r="F546" s="2771"/>
      <c r="G546" s="448">
        <f>T546</f>
        <v>0</v>
      </c>
      <c r="H546" s="2773">
        <f>U546</f>
        <v>0</v>
      </c>
      <c r="I546" s="451"/>
      <c r="J546" s="2775"/>
      <c r="K546" s="451"/>
      <c r="L546" s="2775"/>
      <c r="M546" s="451"/>
      <c r="N546" s="2775"/>
      <c r="O546" s="451"/>
      <c r="P546" s="2775"/>
      <c r="Q546" s="11"/>
      <c r="R546" s="11"/>
      <c r="S546" s="396">
        <f>'Og s3a'!G1255</f>
        <v>0</v>
      </c>
      <c r="T546" s="398">
        <f>'Og s3a'!D1255</f>
        <v>0</v>
      </c>
      <c r="U546" s="444">
        <f>Import!N1244</f>
        <v>0</v>
      </c>
      <c r="V546" s="11"/>
      <c r="W546" s="306"/>
      <c r="X546" s="306"/>
      <c r="Y546" s="306"/>
      <c r="Z546" s="970">
        <f>IF(F546=AF$7,1,0)</f>
        <v>0</v>
      </c>
      <c r="AA546" s="970">
        <f>Z546*D546</f>
        <v>0</v>
      </c>
      <c r="AB546" s="978">
        <f>IF($Z546=0,0,IF(AF546+AH546+AJ546&gt;0,$AA546,0))</f>
        <v>0</v>
      </c>
      <c r="AC546" s="980">
        <f>IF($Z546=0,0,IF(AND(AB546=0,G547&gt;0),$AA546,0))</f>
        <v>0</v>
      </c>
      <c r="AD546" s="969">
        <f>AA546-AB546-AC546</f>
        <v>0</v>
      </c>
      <c r="AE546" s="204">
        <f t="shared" si="275"/>
        <v>0</v>
      </c>
      <c r="AF546" s="204">
        <f t="shared" si="275"/>
        <v>0</v>
      </c>
      <c r="AG546" s="204">
        <f t="shared" si="275"/>
        <v>0</v>
      </c>
      <c r="AH546" s="204">
        <f t="shared" si="275"/>
        <v>0</v>
      </c>
      <c r="AI546" s="922">
        <f t="shared" si="275"/>
        <v>0</v>
      </c>
      <c r="AJ546" s="205">
        <f t="shared" si="275"/>
        <v>0</v>
      </c>
      <c r="AK546" s="973">
        <f>IF($Z546=1,0,IF(AND($Z546=0,AF546&gt;0),1,IF(AND($Z546=0,AH546&gt;0),1,IF(AND($Z546=0,AJ546&gt;0),1,0))))</f>
        <v>0</v>
      </c>
      <c r="AL546" s="973">
        <f t="shared" si="280"/>
        <v>0</v>
      </c>
      <c r="AM546" s="978">
        <f>IF($Z546=0,0,IF(AQ546+AS546+AU546&gt;0,$AA546,0))</f>
        <v>0</v>
      </c>
      <c r="AN546" s="980">
        <f>IF($Z546=0,0,IF(AND(AM546=0,I547&gt;0),$AA546,0))</f>
        <v>0</v>
      </c>
      <c r="AO546" s="969">
        <f>$AA546-AM546-AN546</f>
        <v>0</v>
      </c>
      <c r="AP546" s="204">
        <f t="shared" si="276"/>
        <v>0</v>
      </c>
      <c r="AQ546" s="204">
        <f t="shared" si="276"/>
        <v>0</v>
      </c>
      <c r="AR546" s="204">
        <f t="shared" si="276"/>
        <v>0</v>
      </c>
      <c r="AS546" s="204">
        <f t="shared" si="276"/>
        <v>0</v>
      </c>
      <c r="AT546" s="204">
        <f t="shared" si="276"/>
        <v>0</v>
      </c>
      <c r="AU546" s="205">
        <f t="shared" si="276"/>
        <v>0</v>
      </c>
      <c r="AV546" s="973">
        <f>IF($Z546=1,0,IF(AND($Z546=0,AQ546&gt;0),1,IF(AND($Z546=0,AS546&gt;0),1,IF(AND($Z546=0,AU546&gt;0),1,0))))</f>
        <v>0</v>
      </c>
      <c r="AW546" s="973">
        <f t="shared" si="281"/>
        <v>0</v>
      </c>
      <c r="AX546" s="978">
        <f>IF($Z546=0,0,IF(BB546+BD546+BF546&gt;0,$AA546,0))</f>
        <v>0</v>
      </c>
      <c r="AY546" s="980">
        <f>IF($Z546=0,0,IF(AND(AX546=0,K547&gt;0),$AA546,0))</f>
        <v>0</v>
      </c>
      <c r="AZ546" s="969">
        <f>$AA546-AX546-AY546</f>
        <v>0</v>
      </c>
      <c r="BA546" s="204">
        <f t="shared" si="277"/>
        <v>0</v>
      </c>
      <c r="BB546" s="204">
        <f t="shared" si="277"/>
        <v>0</v>
      </c>
      <c r="BC546" s="204">
        <f t="shared" si="277"/>
        <v>0</v>
      </c>
      <c r="BD546" s="204">
        <f t="shared" si="277"/>
        <v>0</v>
      </c>
      <c r="BE546" s="204">
        <f t="shared" si="277"/>
        <v>0</v>
      </c>
      <c r="BF546" s="205">
        <f t="shared" si="277"/>
        <v>0</v>
      </c>
      <c r="BG546" s="973">
        <f>IF($Z546=1,0,IF(AND($Z546=0,BB546&gt;0),1,IF(AND($Z546=0,BD546&gt;0),1,IF(AND($Z546=0,BF546&gt;0),1,0))))</f>
        <v>0</v>
      </c>
      <c r="BH546" s="973">
        <f t="shared" si="282"/>
        <v>0</v>
      </c>
      <c r="BI546" s="978">
        <f>IF($Z546=0,0,IF(BM546+BO546+BQ546&gt;0,$AA546,0))</f>
        <v>0</v>
      </c>
      <c r="BJ546" s="980">
        <f>IF($Z546=0,0,IF(AND(BI546=0,M547&gt;0),$AA546,0))</f>
        <v>0</v>
      </c>
      <c r="BK546" s="969">
        <f>$AA546-BI546-BJ546</f>
        <v>0</v>
      </c>
      <c r="BL546" s="204">
        <f t="shared" si="278"/>
        <v>0</v>
      </c>
      <c r="BM546" s="204">
        <f t="shared" si="278"/>
        <v>0</v>
      </c>
      <c r="BN546" s="204">
        <f t="shared" si="278"/>
        <v>0</v>
      </c>
      <c r="BO546" s="204">
        <f t="shared" si="278"/>
        <v>0</v>
      </c>
      <c r="BP546" s="204">
        <f t="shared" si="278"/>
        <v>0</v>
      </c>
      <c r="BQ546" s="205">
        <f t="shared" si="278"/>
        <v>0</v>
      </c>
      <c r="BR546" s="973">
        <f>IF($Z546=1,0,IF(AND($Z546=0,BM546&gt;0),1,IF(AND($Z546=0,BO546&gt;0),1,IF(AND($Z546=0,BQ546&gt;0),1,0))))</f>
        <v>0</v>
      </c>
      <c r="BS546" s="973">
        <f t="shared" si="283"/>
        <v>0</v>
      </c>
      <c r="BT546" s="978">
        <f>IF($Z546=0,0,IF(BX546+BZ546+CB546&gt;0,$AA546,0))</f>
        <v>0</v>
      </c>
      <c r="BU546" s="980">
        <f>IF($Z546=0,0,IF(AND(BT546=0,O547&gt;0),$AA546,0))</f>
        <v>0</v>
      </c>
      <c r="BV546" s="969">
        <f>$AA546-BT546-BU546</f>
        <v>0</v>
      </c>
      <c r="BW546" s="204">
        <f t="shared" si="279"/>
        <v>0</v>
      </c>
      <c r="BX546" s="204">
        <f t="shared" si="279"/>
        <v>0</v>
      </c>
      <c r="BY546" s="204">
        <f t="shared" si="279"/>
        <v>0</v>
      </c>
      <c r="BZ546" s="204">
        <f t="shared" si="279"/>
        <v>0</v>
      </c>
      <c r="CA546" s="204">
        <f t="shared" si="279"/>
        <v>0</v>
      </c>
      <c r="CB546" s="205">
        <f t="shared" si="279"/>
        <v>0</v>
      </c>
      <c r="CC546" s="973">
        <f>IF($Z546=1,0,IF(AND($Z546=0,BX546&gt;0),1,IF(AND($Z546=0,BZ546&gt;0),1,IF(AND($Z546=0,CB546&gt;0),1,0))))</f>
        <v>0</v>
      </c>
      <c r="CD546" s="973">
        <f t="shared" si="284"/>
        <v>0</v>
      </c>
      <c r="CE546" s="11"/>
      <c r="CF546" s="11"/>
      <c r="CG546" s="11"/>
      <c r="CH546" s="11"/>
      <c r="CI546" s="11"/>
      <c r="CJ546" s="11"/>
      <c r="CK546" s="11"/>
      <c r="CL546" s="11"/>
      <c r="CM546" s="11"/>
    </row>
    <row r="547" spans="1:91" ht="14.25" customHeight="1">
      <c r="A547" s="950" t="str">
        <f>A546</f>
        <v/>
      </c>
      <c r="B547" s="57"/>
      <c r="C547" s="2051"/>
      <c r="D547" s="2053"/>
      <c r="E547" s="2051"/>
      <c r="F547" s="2772"/>
      <c r="G547" s="1121">
        <f>Import!Q1244</f>
        <v>0</v>
      </c>
      <c r="H547" s="2774"/>
      <c r="I547" s="450"/>
      <c r="J547" s="2775"/>
      <c r="K547" s="450"/>
      <c r="L547" s="2775"/>
      <c r="M547" s="450"/>
      <c r="N547" s="2775"/>
      <c r="O547" s="450"/>
      <c r="P547" s="2775"/>
      <c r="Q547" s="11"/>
      <c r="R547" s="11"/>
      <c r="S547" s="397"/>
      <c r="T547" s="419"/>
      <c r="U547" s="444">
        <f>Import!N1245</f>
        <v>0</v>
      </c>
      <c r="V547" s="11"/>
      <c r="W547" s="306"/>
      <c r="X547" s="306"/>
      <c r="Y547" s="306"/>
      <c r="Z547" s="11"/>
      <c r="AE547" s="204"/>
      <c r="AF547" s="204"/>
      <c r="AG547" s="204"/>
      <c r="AH547" s="204"/>
      <c r="AI547" s="922"/>
      <c r="AJ547" s="205"/>
      <c r="AK547" s="973"/>
      <c r="AL547" s="973">
        <f>AL546</f>
        <v>0</v>
      </c>
      <c r="AP547" s="204"/>
      <c r="AQ547" s="204"/>
      <c r="AR547" s="204"/>
      <c r="AS547" s="204"/>
      <c r="AT547" s="204"/>
      <c r="AU547" s="205"/>
      <c r="AV547" s="973"/>
      <c r="AW547" s="973">
        <f>AW546</f>
        <v>0</v>
      </c>
      <c r="BA547" s="204"/>
      <c r="BB547" s="204"/>
      <c r="BC547" s="204"/>
      <c r="BD547" s="204"/>
      <c r="BE547" s="204"/>
      <c r="BF547" s="205"/>
      <c r="BG547" s="973"/>
      <c r="BH547" s="973">
        <f>BH546</f>
        <v>0</v>
      </c>
      <c r="BL547" s="204"/>
      <c r="BM547" s="204"/>
      <c r="BN547" s="204"/>
      <c r="BO547" s="204"/>
      <c r="BP547" s="204"/>
      <c r="BQ547" s="205"/>
      <c r="BR547" s="973"/>
      <c r="BS547" s="973">
        <f>BS546</f>
        <v>0</v>
      </c>
      <c r="BW547" s="204"/>
      <c r="BX547" s="204"/>
      <c r="BY547" s="204"/>
      <c r="BZ547" s="204"/>
      <c r="CA547" s="204"/>
      <c r="CB547" s="205"/>
      <c r="CC547" s="973"/>
      <c r="CD547" s="973">
        <f>CD546</f>
        <v>0</v>
      </c>
      <c r="CE547" s="11"/>
      <c r="CF547" s="11"/>
      <c r="CG547" s="11"/>
      <c r="CH547" s="11"/>
      <c r="CI547" s="11"/>
      <c r="CJ547" s="11"/>
      <c r="CK547" s="11"/>
      <c r="CL547" s="11"/>
      <c r="CM547" s="11"/>
    </row>
    <row r="548" spans="1:91" ht="24.75" customHeight="1">
      <c r="A548" s="949" t="str">
        <f>IF(E548&gt;0,"Wypełnione","")</f>
        <v/>
      </c>
      <c r="B548" s="57"/>
      <c r="C548" s="2050">
        <f>'Og s3a'!C1257</f>
        <v>0</v>
      </c>
      <c r="D548" s="2052">
        <f>'Og s3a'!E1257</f>
        <v>0</v>
      </c>
      <c r="E548" s="2050">
        <f>'Og s3a'!F1257</f>
        <v>0</v>
      </c>
      <c r="F548" s="2771"/>
      <c r="G548" s="448">
        <f>T548</f>
        <v>0</v>
      </c>
      <c r="H548" s="2773">
        <f>U548</f>
        <v>0</v>
      </c>
      <c r="I548" s="451"/>
      <c r="J548" s="2775"/>
      <c r="K548" s="451"/>
      <c r="L548" s="2775"/>
      <c r="M548" s="451"/>
      <c r="N548" s="2775"/>
      <c r="O548" s="451"/>
      <c r="P548" s="2775"/>
      <c r="Q548" s="11"/>
      <c r="R548" s="11"/>
      <c r="S548" s="396">
        <f>'Og s3a'!G1257</f>
        <v>0</v>
      </c>
      <c r="T548" s="398">
        <f>'Og s3a'!D1257</f>
        <v>0</v>
      </c>
      <c r="U548" s="444">
        <f>Import!N1246</f>
        <v>0</v>
      </c>
      <c r="V548" s="11"/>
      <c r="W548" s="306"/>
      <c r="X548" s="306"/>
      <c r="Y548" s="306"/>
      <c r="Z548" s="970">
        <f>IF(F548=AF$7,1,0)</f>
        <v>0</v>
      </c>
      <c r="AA548" s="970">
        <f>Z548*D548</f>
        <v>0</v>
      </c>
      <c r="AB548" s="978">
        <f>IF($Z548=0,0,IF(AF548+AH548+AJ548&gt;0,$AA548,0))</f>
        <v>0</v>
      </c>
      <c r="AC548" s="980">
        <f>IF($Z548=0,0,IF(AND(AB548=0,G549&gt;0),$AA548,0))</f>
        <v>0</v>
      </c>
      <c r="AD548" s="969">
        <f>AA548-AB548-AC548</f>
        <v>0</v>
      </c>
      <c r="AE548" s="204">
        <f t="shared" si="275"/>
        <v>0</v>
      </c>
      <c r="AF548" s="204">
        <f t="shared" si="275"/>
        <v>0</v>
      </c>
      <c r="AG548" s="204">
        <f t="shared" si="275"/>
        <v>0</v>
      </c>
      <c r="AH548" s="204">
        <f t="shared" si="275"/>
        <v>0</v>
      </c>
      <c r="AI548" s="922">
        <f t="shared" si="275"/>
        <v>0</v>
      </c>
      <c r="AJ548" s="205">
        <f t="shared" si="275"/>
        <v>0</v>
      </c>
      <c r="AK548" s="973">
        <f>IF($Z548=1,0,IF(AND($Z548=0,AF548&gt;0),1,IF(AND($Z548=0,AH548&gt;0),1,IF(AND($Z548=0,AJ548&gt;0),1,0))))</f>
        <v>0</v>
      </c>
      <c r="AL548" s="973">
        <f t="shared" si="280"/>
        <v>0</v>
      </c>
      <c r="AM548" s="978">
        <f>IF($Z548=0,0,IF(AQ548+AS548+AU548&gt;0,$AA548,0))</f>
        <v>0</v>
      </c>
      <c r="AN548" s="980">
        <f>IF($Z548=0,0,IF(AND(AM548=0,I549&gt;0),$AA548,0))</f>
        <v>0</v>
      </c>
      <c r="AO548" s="969">
        <f>$AA548-AM548-AN548</f>
        <v>0</v>
      </c>
      <c r="AP548" s="204">
        <f t="shared" si="276"/>
        <v>0</v>
      </c>
      <c r="AQ548" s="204">
        <f t="shared" si="276"/>
        <v>0</v>
      </c>
      <c r="AR548" s="204">
        <f t="shared" si="276"/>
        <v>0</v>
      </c>
      <c r="AS548" s="204">
        <f t="shared" si="276"/>
        <v>0</v>
      </c>
      <c r="AT548" s="204">
        <f t="shared" si="276"/>
        <v>0</v>
      </c>
      <c r="AU548" s="205">
        <f t="shared" si="276"/>
        <v>0</v>
      </c>
      <c r="AV548" s="973">
        <f>IF($Z548=1,0,IF(AND($Z548=0,AQ548&gt;0),1,IF(AND($Z548=0,AS548&gt;0),1,IF(AND($Z548=0,AU548&gt;0),1,0))))</f>
        <v>0</v>
      </c>
      <c r="AW548" s="973">
        <f t="shared" si="281"/>
        <v>0</v>
      </c>
      <c r="AX548" s="978">
        <f>IF($Z548=0,0,IF(BB548+BD548+BF548&gt;0,$AA548,0))</f>
        <v>0</v>
      </c>
      <c r="AY548" s="980">
        <f>IF($Z548=0,0,IF(AND(AX548=0,K549&gt;0),$AA548,0))</f>
        <v>0</v>
      </c>
      <c r="AZ548" s="969">
        <f>$AA548-AX548-AY548</f>
        <v>0</v>
      </c>
      <c r="BA548" s="204">
        <f t="shared" si="277"/>
        <v>0</v>
      </c>
      <c r="BB548" s="204">
        <f t="shared" si="277"/>
        <v>0</v>
      </c>
      <c r="BC548" s="204">
        <f t="shared" si="277"/>
        <v>0</v>
      </c>
      <c r="BD548" s="204">
        <f t="shared" si="277"/>
        <v>0</v>
      </c>
      <c r="BE548" s="204">
        <f t="shared" si="277"/>
        <v>0</v>
      </c>
      <c r="BF548" s="205">
        <f t="shared" si="277"/>
        <v>0</v>
      </c>
      <c r="BG548" s="973">
        <f>IF($Z548=1,0,IF(AND($Z548=0,BB548&gt;0),1,IF(AND($Z548=0,BD548&gt;0),1,IF(AND($Z548=0,BF548&gt;0),1,0))))</f>
        <v>0</v>
      </c>
      <c r="BH548" s="973">
        <f t="shared" si="282"/>
        <v>0</v>
      </c>
      <c r="BI548" s="978">
        <f>IF($Z548=0,0,IF(BM548+BO548+BQ548&gt;0,$AA548,0))</f>
        <v>0</v>
      </c>
      <c r="BJ548" s="980">
        <f>IF($Z548=0,0,IF(AND(BI548=0,M549&gt;0),$AA548,0))</f>
        <v>0</v>
      </c>
      <c r="BK548" s="969">
        <f>$AA548-BI548-BJ548</f>
        <v>0</v>
      </c>
      <c r="BL548" s="204">
        <f t="shared" si="278"/>
        <v>0</v>
      </c>
      <c r="BM548" s="204">
        <f t="shared" si="278"/>
        <v>0</v>
      </c>
      <c r="BN548" s="204">
        <f t="shared" si="278"/>
        <v>0</v>
      </c>
      <c r="BO548" s="204">
        <f t="shared" si="278"/>
        <v>0</v>
      </c>
      <c r="BP548" s="204">
        <f t="shared" si="278"/>
        <v>0</v>
      </c>
      <c r="BQ548" s="205">
        <f t="shared" si="278"/>
        <v>0</v>
      </c>
      <c r="BR548" s="973">
        <f>IF($Z548=1,0,IF(AND($Z548=0,BM548&gt;0),1,IF(AND($Z548=0,BO548&gt;0),1,IF(AND($Z548=0,BQ548&gt;0),1,0))))</f>
        <v>0</v>
      </c>
      <c r="BS548" s="973">
        <f t="shared" si="283"/>
        <v>0</v>
      </c>
      <c r="BT548" s="978">
        <f>IF($Z548=0,0,IF(BX548+BZ548+CB548&gt;0,$AA548,0))</f>
        <v>0</v>
      </c>
      <c r="BU548" s="980">
        <f>IF($Z548=0,0,IF(AND(BT548=0,O549&gt;0),$AA548,0))</f>
        <v>0</v>
      </c>
      <c r="BV548" s="969">
        <f>$AA548-BT548-BU548</f>
        <v>0</v>
      </c>
      <c r="BW548" s="204">
        <f t="shared" si="279"/>
        <v>0</v>
      </c>
      <c r="BX548" s="204">
        <f t="shared" si="279"/>
        <v>0</v>
      </c>
      <c r="BY548" s="204">
        <f t="shared" si="279"/>
        <v>0</v>
      </c>
      <c r="BZ548" s="204">
        <f t="shared" si="279"/>
        <v>0</v>
      </c>
      <c r="CA548" s="204">
        <f t="shared" si="279"/>
        <v>0</v>
      </c>
      <c r="CB548" s="205">
        <f t="shared" si="279"/>
        <v>0</v>
      </c>
      <c r="CC548" s="973">
        <f>IF($Z548=1,0,IF(AND($Z548=0,BX548&gt;0),1,IF(AND($Z548=0,BZ548&gt;0),1,IF(AND($Z548=0,CB548&gt;0),1,0))))</f>
        <v>0</v>
      </c>
      <c r="CD548" s="973">
        <f t="shared" si="284"/>
        <v>0</v>
      </c>
      <c r="CE548" s="11"/>
      <c r="CF548" s="11"/>
      <c r="CG548" s="11"/>
      <c r="CH548" s="11"/>
      <c r="CI548" s="11"/>
      <c r="CJ548" s="11"/>
      <c r="CK548" s="11"/>
      <c r="CL548" s="11"/>
      <c r="CM548" s="11"/>
    </row>
    <row r="549" spans="1:91" ht="14.25" customHeight="1">
      <c r="A549" s="950" t="str">
        <f>A548</f>
        <v/>
      </c>
      <c r="B549" s="57"/>
      <c r="C549" s="2051"/>
      <c r="D549" s="2053"/>
      <c r="E549" s="2051"/>
      <c r="F549" s="2772"/>
      <c r="G549" s="1121">
        <f>Import!Q1246</f>
        <v>0</v>
      </c>
      <c r="H549" s="2774"/>
      <c r="I549" s="450"/>
      <c r="J549" s="2775"/>
      <c r="K549" s="450"/>
      <c r="L549" s="2775"/>
      <c r="M549" s="450"/>
      <c r="N549" s="2775"/>
      <c r="O549" s="450"/>
      <c r="P549" s="2775"/>
      <c r="Q549" s="11"/>
      <c r="R549" s="11"/>
      <c r="S549" s="397"/>
      <c r="T549" s="419"/>
      <c r="U549" s="444">
        <f>Import!N1247</f>
        <v>0</v>
      </c>
      <c r="V549" s="11"/>
      <c r="W549" s="306"/>
      <c r="X549" s="306"/>
      <c r="Y549" s="306"/>
      <c r="Z549" s="11"/>
      <c r="AE549" s="204"/>
      <c r="AF549" s="204"/>
      <c r="AG549" s="204"/>
      <c r="AH549" s="204"/>
      <c r="AI549" s="922"/>
      <c r="AJ549" s="205"/>
      <c r="AK549" s="973"/>
      <c r="AL549" s="973">
        <f>AL548</f>
        <v>0</v>
      </c>
      <c r="AP549" s="204"/>
      <c r="AQ549" s="204"/>
      <c r="AR549" s="204"/>
      <c r="AS549" s="204"/>
      <c r="AT549" s="204"/>
      <c r="AU549" s="205"/>
      <c r="AV549" s="973"/>
      <c r="AW549" s="973">
        <f>AW548</f>
        <v>0</v>
      </c>
      <c r="BA549" s="204"/>
      <c r="BB549" s="204"/>
      <c r="BC549" s="204"/>
      <c r="BD549" s="204"/>
      <c r="BE549" s="204"/>
      <c r="BF549" s="205"/>
      <c r="BG549" s="973"/>
      <c r="BH549" s="973">
        <f>BH548</f>
        <v>0</v>
      </c>
      <c r="BL549" s="204"/>
      <c r="BM549" s="204"/>
      <c r="BN549" s="204"/>
      <c r="BO549" s="204"/>
      <c r="BP549" s="204"/>
      <c r="BQ549" s="205"/>
      <c r="BR549" s="973"/>
      <c r="BS549" s="973">
        <f>BS548</f>
        <v>0</v>
      </c>
      <c r="BW549" s="204"/>
      <c r="BX549" s="204"/>
      <c r="BY549" s="204"/>
      <c r="BZ549" s="204"/>
      <c r="CA549" s="204"/>
      <c r="CB549" s="205"/>
      <c r="CC549" s="973"/>
      <c r="CD549" s="973">
        <f>CD548</f>
        <v>0</v>
      </c>
      <c r="CE549" s="11"/>
      <c r="CF549" s="11"/>
      <c r="CG549" s="11"/>
      <c r="CH549" s="11"/>
      <c r="CI549" s="11"/>
      <c r="CJ549" s="11"/>
      <c r="CK549" s="11"/>
      <c r="CL549" s="11"/>
      <c r="CM549" s="11"/>
    </row>
    <row r="550" spans="1:91" ht="24.75" customHeight="1">
      <c r="A550" s="949" t="str">
        <f>IF(E550&gt;0,"Wypełnione","")</f>
        <v/>
      </c>
      <c r="B550" s="57"/>
      <c r="C550" s="2050">
        <f>'Og s3a'!C1259</f>
        <v>0</v>
      </c>
      <c r="D550" s="2052">
        <f>'Og s3a'!E1259</f>
        <v>0</v>
      </c>
      <c r="E550" s="2050">
        <f>'Og s3a'!F1259</f>
        <v>0</v>
      </c>
      <c r="F550" s="2771"/>
      <c r="G550" s="448">
        <f>T550</f>
        <v>0</v>
      </c>
      <c r="H550" s="2773">
        <f>U550</f>
        <v>0</v>
      </c>
      <c r="I550" s="451"/>
      <c r="J550" s="2775"/>
      <c r="K550" s="451"/>
      <c r="L550" s="2775"/>
      <c r="M550" s="451"/>
      <c r="N550" s="2775"/>
      <c r="O550" s="451"/>
      <c r="P550" s="2775"/>
      <c r="Q550" s="11"/>
      <c r="R550" s="11"/>
      <c r="S550" s="396">
        <f>'Og s3a'!G1259</f>
        <v>0</v>
      </c>
      <c r="T550" s="398">
        <f>'Og s3a'!D1259</f>
        <v>0</v>
      </c>
      <c r="U550" s="444">
        <f>Import!N1248</f>
        <v>0</v>
      </c>
      <c r="V550" s="11"/>
      <c r="W550" s="306"/>
      <c r="X550" s="306"/>
      <c r="Y550" s="306"/>
      <c r="Z550" s="970">
        <f>IF(F550=AF$7,1,0)</f>
        <v>0</v>
      </c>
      <c r="AA550" s="970">
        <f>Z550*D550</f>
        <v>0</v>
      </c>
      <c r="AB550" s="978">
        <f>IF($Z550=0,0,IF(AF550+AH550+AJ550&gt;0,$AA550,0))</f>
        <v>0</v>
      </c>
      <c r="AC550" s="980">
        <f>IF($Z550=0,0,IF(AND(AB550=0,G551&gt;0),$AA550,0))</f>
        <v>0</v>
      </c>
      <c r="AD550" s="969">
        <f>AA550-AB550-AC550</f>
        <v>0</v>
      </c>
      <c r="AE550" s="204">
        <f t="shared" si="275"/>
        <v>0</v>
      </c>
      <c r="AF550" s="204">
        <f t="shared" si="275"/>
        <v>0</v>
      </c>
      <c r="AG550" s="204">
        <f t="shared" si="275"/>
        <v>0</v>
      </c>
      <c r="AH550" s="204">
        <f t="shared" si="275"/>
        <v>0</v>
      </c>
      <c r="AI550" s="922">
        <f t="shared" si="275"/>
        <v>0</v>
      </c>
      <c r="AJ550" s="205">
        <f t="shared" si="275"/>
        <v>0</v>
      </c>
      <c r="AK550" s="973">
        <f>IF($Z550=1,0,IF(AND($Z550=0,AF550&gt;0),1,IF(AND($Z550=0,AH550&gt;0),1,IF(AND($Z550=0,AJ550&gt;0),1,0))))</f>
        <v>0</v>
      </c>
      <c r="AL550" s="973">
        <f t="shared" si="280"/>
        <v>0</v>
      </c>
      <c r="AM550" s="978">
        <f>IF($Z550=0,0,IF(AQ550+AS550+AU550&gt;0,$AA550,0))</f>
        <v>0</v>
      </c>
      <c r="AN550" s="980">
        <f>IF($Z550=0,0,IF(AND(AM550=0,I551&gt;0),$AA550,0))</f>
        <v>0</v>
      </c>
      <c r="AO550" s="969">
        <f>$AA550-AM550-AN550</f>
        <v>0</v>
      </c>
      <c r="AP550" s="204">
        <f t="shared" si="276"/>
        <v>0</v>
      </c>
      <c r="AQ550" s="204">
        <f t="shared" si="276"/>
        <v>0</v>
      </c>
      <c r="AR550" s="204">
        <f t="shared" si="276"/>
        <v>0</v>
      </c>
      <c r="AS550" s="204">
        <f t="shared" si="276"/>
        <v>0</v>
      </c>
      <c r="AT550" s="204">
        <f t="shared" si="276"/>
        <v>0</v>
      </c>
      <c r="AU550" s="205">
        <f t="shared" si="276"/>
        <v>0</v>
      </c>
      <c r="AV550" s="973">
        <f>IF($Z550=1,0,IF(AND($Z550=0,AQ550&gt;0),1,IF(AND($Z550=0,AS550&gt;0),1,IF(AND($Z550=0,AU550&gt;0),1,0))))</f>
        <v>0</v>
      </c>
      <c r="AW550" s="973">
        <f t="shared" si="281"/>
        <v>0</v>
      </c>
      <c r="AX550" s="978">
        <f>IF($Z550=0,0,IF(BB550+BD550+BF550&gt;0,$AA550,0))</f>
        <v>0</v>
      </c>
      <c r="AY550" s="980">
        <f>IF($Z550=0,0,IF(AND(AX550=0,K551&gt;0),$AA550,0))</f>
        <v>0</v>
      </c>
      <c r="AZ550" s="969">
        <f>$AA550-AX550-AY550</f>
        <v>0</v>
      </c>
      <c r="BA550" s="204">
        <f t="shared" si="277"/>
        <v>0</v>
      </c>
      <c r="BB550" s="204">
        <f t="shared" si="277"/>
        <v>0</v>
      </c>
      <c r="BC550" s="204">
        <f t="shared" si="277"/>
        <v>0</v>
      </c>
      <c r="BD550" s="204">
        <f t="shared" si="277"/>
        <v>0</v>
      </c>
      <c r="BE550" s="204">
        <f t="shared" si="277"/>
        <v>0</v>
      </c>
      <c r="BF550" s="205">
        <f t="shared" si="277"/>
        <v>0</v>
      </c>
      <c r="BG550" s="973">
        <f>IF($Z550=1,0,IF(AND($Z550=0,BB550&gt;0),1,IF(AND($Z550=0,BD550&gt;0),1,IF(AND($Z550=0,BF550&gt;0),1,0))))</f>
        <v>0</v>
      </c>
      <c r="BH550" s="973">
        <f t="shared" si="282"/>
        <v>0</v>
      </c>
      <c r="BI550" s="978">
        <f>IF($Z550=0,0,IF(BM550+BO550+BQ550&gt;0,$AA550,0))</f>
        <v>0</v>
      </c>
      <c r="BJ550" s="980">
        <f>IF($Z550=0,0,IF(AND(BI550=0,M551&gt;0),$AA550,0))</f>
        <v>0</v>
      </c>
      <c r="BK550" s="969">
        <f>$AA550-BI550-BJ550</f>
        <v>0</v>
      </c>
      <c r="BL550" s="204">
        <f t="shared" si="278"/>
        <v>0</v>
      </c>
      <c r="BM550" s="204">
        <f t="shared" si="278"/>
        <v>0</v>
      </c>
      <c r="BN550" s="204">
        <f t="shared" si="278"/>
        <v>0</v>
      </c>
      <c r="BO550" s="204">
        <f t="shared" si="278"/>
        <v>0</v>
      </c>
      <c r="BP550" s="204">
        <f t="shared" si="278"/>
        <v>0</v>
      </c>
      <c r="BQ550" s="205">
        <f t="shared" si="278"/>
        <v>0</v>
      </c>
      <c r="BR550" s="973">
        <f>IF($Z550=1,0,IF(AND($Z550=0,BM550&gt;0),1,IF(AND($Z550=0,BO550&gt;0),1,IF(AND($Z550=0,BQ550&gt;0),1,0))))</f>
        <v>0</v>
      </c>
      <c r="BS550" s="973">
        <f t="shared" si="283"/>
        <v>0</v>
      </c>
      <c r="BT550" s="978">
        <f>IF($Z550=0,0,IF(BX550+BZ550+CB550&gt;0,$AA550,0))</f>
        <v>0</v>
      </c>
      <c r="BU550" s="980">
        <f>IF($Z550=0,0,IF(AND(BT550=0,O551&gt;0),$AA550,0))</f>
        <v>0</v>
      </c>
      <c r="BV550" s="969">
        <f>$AA550-BT550-BU550</f>
        <v>0</v>
      </c>
      <c r="BW550" s="204">
        <f t="shared" si="279"/>
        <v>0</v>
      </c>
      <c r="BX550" s="204">
        <f t="shared" si="279"/>
        <v>0</v>
      </c>
      <c r="BY550" s="204">
        <f t="shared" si="279"/>
        <v>0</v>
      </c>
      <c r="BZ550" s="204">
        <f t="shared" si="279"/>
        <v>0</v>
      </c>
      <c r="CA550" s="204">
        <f t="shared" si="279"/>
        <v>0</v>
      </c>
      <c r="CB550" s="205">
        <f t="shared" si="279"/>
        <v>0</v>
      </c>
      <c r="CC550" s="973">
        <f>IF($Z550=1,0,IF(AND($Z550=0,BX550&gt;0),1,IF(AND($Z550=0,BZ550&gt;0),1,IF(AND($Z550=0,CB550&gt;0),1,0))))</f>
        <v>0</v>
      </c>
      <c r="CD550" s="973">
        <f t="shared" si="284"/>
        <v>0</v>
      </c>
      <c r="CE550" s="11"/>
      <c r="CF550" s="11"/>
      <c r="CG550" s="11"/>
      <c r="CH550" s="11"/>
      <c r="CI550" s="11"/>
      <c r="CJ550" s="11"/>
      <c r="CK550" s="11"/>
      <c r="CL550" s="11"/>
      <c r="CM550" s="11"/>
    </row>
    <row r="551" spans="1:91" ht="14.25" customHeight="1">
      <c r="A551" s="950" t="str">
        <f>A550</f>
        <v/>
      </c>
      <c r="B551" s="57"/>
      <c r="C551" s="2051"/>
      <c r="D551" s="2053"/>
      <c r="E551" s="2051"/>
      <c r="F551" s="2772"/>
      <c r="G551" s="1121">
        <f>Import!Q1248</f>
        <v>0</v>
      </c>
      <c r="H551" s="2774"/>
      <c r="I551" s="450"/>
      <c r="J551" s="2775"/>
      <c r="K551" s="450"/>
      <c r="L551" s="2775"/>
      <c r="M551" s="450"/>
      <c r="N551" s="2775"/>
      <c r="O551" s="450"/>
      <c r="P551" s="2775"/>
      <c r="Q551" s="11"/>
      <c r="R551" s="11"/>
      <c r="S551" s="397"/>
      <c r="T551" s="419"/>
      <c r="U551" s="444">
        <f>Import!N1249</f>
        <v>0</v>
      </c>
      <c r="V551" s="11"/>
      <c r="W551" s="306"/>
      <c r="X551" s="306"/>
      <c r="Y551" s="306"/>
      <c r="Z551" s="11"/>
      <c r="AE551" s="204"/>
      <c r="AF551" s="204"/>
      <c r="AG551" s="204"/>
      <c r="AH551" s="204"/>
      <c r="AI551" s="922"/>
      <c r="AJ551" s="205"/>
      <c r="AK551" s="973"/>
      <c r="AL551" s="973">
        <f>AL550</f>
        <v>0</v>
      </c>
      <c r="AP551" s="204"/>
      <c r="AQ551" s="204"/>
      <c r="AR551" s="204"/>
      <c r="AS551" s="204"/>
      <c r="AT551" s="204"/>
      <c r="AU551" s="205"/>
      <c r="AV551" s="973"/>
      <c r="AW551" s="973">
        <f>AW550</f>
        <v>0</v>
      </c>
      <c r="BA551" s="204"/>
      <c r="BB551" s="204"/>
      <c r="BC551" s="204"/>
      <c r="BD551" s="204"/>
      <c r="BE551" s="204"/>
      <c r="BF551" s="205"/>
      <c r="BG551" s="973"/>
      <c r="BH551" s="973">
        <f>BH550</f>
        <v>0</v>
      </c>
      <c r="BL551" s="204"/>
      <c r="BM551" s="204"/>
      <c r="BN551" s="204"/>
      <c r="BO551" s="204"/>
      <c r="BP551" s="204"/>
      <c r="BQ551" s="205"/>
      <c r="BR551" s="973"/>
      <c r="BS551" s="973">
        <f>BS550</f>
        <v>0</v>
      </c>
      <c r="BW551" s="204"/>
      <c r="BX551" s="204"/>
      <c r="BY551" s="204"/>
      <c r="BZ551" s="204"/>
      <c r="CA551" s="204"/>
      <c r="CB551" s="205"/>
      <c r="CC551" s="973"/>
      <c r="CD551" s="973">
        <f>CD550</f>
        <v>0</v>
      </c>
      <c r="CE551" s="11"/>
      <c r="CF551" s="11"/>
      <c r="CG551" s="11"/>
      <c r="CH551" s="11"/>
      <c r="CI551" s="11"/>
      <c r="CJ551" s="11"/>
      <c r="CK551" s="11"/>
      <c r="CL551" s="11"/>
      <c r="CM551" s="11"/>
    </row>
    <row r="552" spans="1:91" ht="24.75" customHeight="1">
      <c r="A552" s="949" t="str">
        <f>IF(E552&gt;0,"Wypełnione","")</f>
        <v/>
      </c>
      <c r="B552" s="57"/>
      <c r="C552" s="2050">
        <f>'Og s3a'!C1261</f>
        <v>0</v>
      </c>
      <c r="D552" s="2052">
        <f>'Og s3a'!E1261</f>
        <v>0</v>
      </c>
      <c r="E552" s="2050">
        <f>'Og s3a'!F1261</f>
        <v>0</v>
      </c>
      <c r="F552" s="2771"/>
      <c r="G552" s="448">
        <f>T552</f>
        <v>0</v>
      </c>
      <c r="H552" s="2773">
        <f>U552</f>
        <v>0</v>
      </c>
      <c r="I552" s="451"/>
      <c r="J552" s="2775"/>
      <c r="K552" s="451"/>
      <c r="L552" s="2775"/>
      <c r="M552" s="451"/>
      <c r="N552" s="2775"/>
      <c r="O552" s="451"/>
      <c r="P552" s="2775"/>
      <c r="Q552" s="11"/>
      <c r="R552" s="11"/>
      <c r="S552" s="396">
        <f>'Og s3a'!G1261</f>
        <v>0</v>
      </c>
      <c r="T552" s="398">
        <f>'Og s3a'!D1261</f>
        <v>0</v>
      </c>
      <c r="U552" s="444">
        <f>Import!N1250</f>
        <v>0</v>
      </c>
      <c r="V552" s="11"/>
      <c r="W552" s="306"/>
      <c r="X552" s="306"/>
      <c r="Y552" s="306"/>
      <c r="Z552" s="970">
        <f>IF(F552=AF$7,1,0)</f>
        <v>0</v>
      </c>
      <c r="AA552" s="970">
        <f>Z552*D552</f>
        <v>0</v>
      </c>
      <c r="AB552" s="978">
        <f>IF($Z552=0,0,IF(AF552+AH552+AJ552&gt;0,$AA552,0))</f>
        <v>0</v>
      </c>
      <c r="AC552" s="980">
        <f>IF($Z552=0,0,IF(AND(AB552=0,G553&gt;0),$AA552,0))</f>
        <v>0</v>
      </c>
      <c r="AD552" s="969">
        <f>AA552-AB552-AC552</f>
        <v>0</v>
      </c>
      <c r="AE552" s="204">
        <f t="shared" si="275"/>
        <v>0</v>
      </c>
      <c r="AF552" s="204">
        <f t="shared" si="275"/>
        <v>0</v>
      </c>
      <c r="AG552" s="204">
        <f t="shared" si="275"/>
        <v>0</v>
      </c>
      <c r="AH552" s="204">
        <f t="shared" si="275"/>
        <v>0</v>
      </c>
      <c r="AI552" s="922">
        <f t="shared" si="275"/>
        <v>0</v>
      </c>
      <c r="AJ552" s="205">
        <f t="shared" si="275"/>
        <v>0</v>
      </c>
      <c r="AK552" s="973">
        <f>IF($Z552=1,0,IF(AND($Z552=0,AF552&gt;0),1,IF(AND($Z552=0,AH552&gt;0),1,IF(AND($Z552=0,AJ552&gt;0),1,0))))</f>
        <v>0</v>
      </c>
      <c r="AL552" s="973">
        <f t="shared" si="280"/>
        <v>0</v>
      </c>
      <c r="AM552" s="978">
        <f>IF($Z552=0,0,IF(AQ552+AS552+AU552&gt;0,$AA552,0))</f>
        <v>0</v>
      </c>
      <c r="AN552" s="980">
        <f>IF($Z552=0,0,IF(AND(AM552=0,I553&gt;0),$AA552,0))</f>
        <v>0</v>
      </c>
      <c r="AO552" s="969">
        <f>$AA552-AM552-AN552</f>
        <v>0</v>
      </c>
      <c r="AP552" s="204">
        <f t="shared" si="276"/>
        <v>0</v>
      </c>
      <c r="AQ552" s="204">
        <f t="shared" si="276"/>
        <v>0</v>
      </c>
      <c r="AR552" s="204">
        <f t="shared" si="276"/>
        <v>0</v>
      </c>
      <c r="AS552" s="204">
        <f t="shared" si="276"/>
        <v>0</v>
      </c>
      <c r="AT552" s="204">
        <f t="shared" si="276"/>
        <v>0</v>
      </c>
      <c r="AU552" s="205">
        <f t="shared" si="276"/>
        <v>0</v>
      </c>
      <c r="AV552" s="973">
        <f>IF($Z552=1,0,IF(AND($Z552=0,AQ552&gt;0),1,IF(AND($Z552=0,AS552&gt;0),1,IF(AND($Z552=0,AU552&gt;0),1,0))))</f>
        <v>0</v>
      </c>
      <c r="AW552" s="973">
        <f t="shared" si="281"/>
        <v>0</v>
      </c>
      <c r="AX552" s="978">
        <f>IF($Z552=0,0,IF(BB552+BD552+BF552&gt;0,$AA552,0))</f>
        <v>0</v>
      </c>
      <c r="AY552" s="980">
        <f>IF($Z552=0,0,IF(AND(AX552=0,K553&gt;0),$AA552,0))</f>
        <v>0</v>
      </c>
      <c r="AZ552" s="969">
        <f>$AA552-AX552-AY552</f>
        <v>0</v>
      </c>
      <c r="BA552" s="204">
        <f t="shared" si="277"/>
        <v>0</v>
      </c>
      <c r="BB552" s="204">
        <f t="shared" si="277"/>
        <v>0</v>
      </c>
      <c r="BC552" s="204">
        <f t="shared" si="277"/>
        <v>0</v>
      </c>
      <c r="BD552" s="204">
        <f t="shared" si="277"/>
        <v>0</v>
      </c>
      <c r="BE552" s="204">
        <f t="shared" si="277"/>
        <v>0</v>
      </c>
      <c r="BF552" s="205">
        <f t="shared" si="277"/>
        <v>0</v>
      </c>
      <c r="BG552" s="973">
        <f>IF($Z552=1,0,IF(AND($Z552=0,BB552&gt;0),1,IF(AND($Z552=0,BD552&gt;0),1,IF(AND($Z552=0,BF552&gt;0),1,0))))</f>
        <v>0</v>
      </c>
      <c r="BH552" s="973">
        <f t="shared" si="282"/>
        <v>0</v>
      </c>
      <c r="BI552" s="978">
        <f>IF($Z552=0,0,IF(BM552+BO552+BQ552&gt;0,$AA552,0))</f>
        <v>0</v>
      </c>
      <c r="BJ552" s="980">
        <f>IF($Z552=0,0,IF(AND(BI552=0,M553&gt;0),$AA552,0))</f>
        <v>0</v>
      </c>
      <c r="BK552" s="969">
        <f>$AA552-BI552-BJ552</f>
        <v>0</v>
      </c>
      <c r="BL552" s="204">
        <f t="shared" si="278"/>
        <v>0</v>
      </c>
      <c r="BM552" s="204">
        <f t="shared" si="278"/>
        <v>0</v>
      </c>
      <c r="BN552" s="204">
        <f t="shared" si="278"/>
        <v>0</v>
      </c>
      <c r="BO552" s="204">
        <f t="shared" si="278"/>
        <v>0</v>
      </c>
      <c r="BP552" s="204">
        <f t="shared" si="278"/>
        <v>0</v>
      </c>
      <c r="BQ552" s="205">
        <f t="shared" si="278"/>
        <v>0</v>
      </c>
      <c r="BR552" s="973">
        <f>IF($Z552=1,0,IF(AND($Z552=0,BM552&gt;0),1,IF(AND($Z552=0,BO552&gt;0),1,IF(AND($Z552=0,BQ552&gt;0),1,0))))</f>
        <v>0</v>
      </c>
      <c r="BS552" s="973">
        <f t="shared" si="283"/>
        <v>0</v>
      </c>
      <c r="BT552" s="978">
        <f>IF($Z552=0,0,IF(BX552+BZ552+CB552&gt;0,$AA552,0))</f>
        <v>0</v>
      </c>
      <c r="BU552" s="980">
        <f>IF($Z552=0,0,IF(AND(BT552=0,O553&gt;0),$AA552,0))</f>
        <v>0</v>
      </c>
      <c r="BV552" s="969">
        <f>$AA552-BT552-BU552</f>
        <v>0</v>
      </c>
      <c r="BW552" s="204">
        <f t="shared" si="279"/>
        <v>0</v>
      </c>
      <c r="BX552" s="204">
        <f t="shared" si="279"/>
        <v>0</v>
      </c>
      <c r="BY552" s="204">
        <f t="shared" si="279"/>
        <v>0</v>
      </c>
      <c r="BZ552" s="204">
        <f t="shared" si="279"/>
        <v>0</v>
      </c>
      <c r="CA552" s="204">
        <f t="shared" si="279"/>
        <v>0</v>
      </c>
      <c r="CB552" s="205">
        <f t="shared" si="279"/>
        <v>0</v>
      </c>
      <c r="CC552" s="973">
        <f>IF($Z552=1,0,IF(AND($Z552=0,BX552&gt;0),1,IF(AND($Z552=0,BZ552&gt;0),1,IF(AND($Z552=0,CB552&gt;0),1,0))))</f>
        <v>0</v>
      </c>
      <c r="CD552" s="973">
        <f t="shared" si="284"/>
        <v>0</v>
      </c>
      <c r="CE552" s="11"/>
      <c r="CF552" s="11"/>
      <c r="CG552" s="11"/>
      <c r="CH552" s="11"/>
      <c r="CI552" s="11"/>
      <c r="CJ552" s="11"/>
      <c r="CK552" s="11"/>
      <c r="CL552" s="11"/>
      <c r="CM552" s="11"/>
    </row>
    <row r="553" spans="1:91" ht="14.25" customHeight="1">
      <c r="A553" s="950" t="str">
        <f>A552</f>
        <v/>
      </c>
      <c r="B553" s="57"/>
      <c r="C553" s="2051"/>
      <c r="D553" s="2053"/>
      <c r="E553" s="2051"/>
      <c r="F553" s="2772"/>
      <c r="G553" s="1121">
        <f>Import!Q1250</f>
        <v>0</v>
      </c>
      <c r="H553" s="2774"/>
      <c r="I553" s="450"/>
      <c r="J553" s="2775"/>
      <c r="K553" s="450"/>
      <c r="L553" s="2775"/>
      <c r="M553" s="450"/>
      <c r="N553" s="2775"/>
      <c r="O553" s="450"/>
      <c r="P553" s="2775"/>
      <c r="Q553" s="11"/>
      <c r="R553" s="11"/>
      <c r="S553" s="397"/>
      <c r="T553" s="419"/>
      <c r="U553" s="444">
        <f>Import!N1251</f>
        <v>0</v>
      </c>
      <c r="V553" s="11"/>
      <c r="W553" s="306"/>
      <c r="X553" s="306"/>
      <c r="Y553" s="306"/>
      <c r="Z553" s="11"/>
      <c r="AE553" s="204"/>
      <c r="AF553" s="204"/>
      <c r="AG553" s="204"/>
      <c r="AH553" s="204"/>
      <c r="AI553" s="922"/>
      <c r="AJ553" s="205"/>
      <c r="AK553" s="973"/>
      <c r="AL553" s="973">
        <f>AL552</f>
        <v>0</v>
      </c>
      <c r="AP553" s="204"/>
      <c r="AQ553" s="204"/>
      <c r="AR553" s="204"/>
      <c r="AS553" s="204"/>
      <c r="AT553" s="204"/>
      <c r="AU553" s="205"/>
      <c r="AV553" s="973"/>
      <c r="AW553" s="973">
        <f>AW552</f>
        <v>0</v>
      </c>
      <c r="BA553" s="204"/>
      <c r="BB553" s="204"/>
      <c r="BC553" s="204"/>
      <c r="BD553" s="204"/>
      <c r="BE553" s="204"/>
      <c r="BF553" s="205"/>
      <c r="BG553" s="973"/>
      <c r="BH553" s="973">
        <f>BH552</f>
        <v>0</v>
      </c>
      <c r="BL553" s="204"/>
      <c r="BM553" s="204"/>
      <c r="BN553" s="204"/>
      <c r="BO553" s="204"/>
      <c r="BP553" s="204"/>
      <c r="BQ553" s="205"/>
      <c r="BR553" s="973"/>
      <c r="BS553" s="973">
        <f>BS552</f>
        <v>0</v>
      </c>
      <c r="BW553" s="204"/>
      <c r="BX553" s="204"/>
      <c r="BY553" s="204"/>
      <c r="BZ553" s="204"/>
      <c r="CA553" s="204"/>
      <c r="CB553" s="205"/>
      <c r="CC553" s="973"/>
      <c r="CD553" s="973">
        <f>CD552</f>
        <v>0</v>
      </c>
      <c r="CE553" s="11"/>
      <c r="CF553" s="11"/>
      <c r="CG553" s="11"/>
      <c r="CH553" s="11"/>
      <c r="CI553" s="11"/>
      <c r="CJ553" s="11"/>
      <c r="CK553" s="11"/>
      <c r="CL553" s="11"/>
      <c r="CM553" s="11"/>
    </row>
    <row r="554" spans="1:91" ht="24.75" customHeight="1">
      <c r="A554" s="949" t="str">
        <f>IF(E554&gt;0,"Wypełnione","")</f>
        <v/>
      </c>
      <c r="B554" s="57"/>
      <c r="C554" s="2050">
        <f>'Og s3a'!C1263</f>
        <v>0</v>
      </c>
      <c r="D554" s="2052">
        <f>'Og s3a'!E1263</f>
        <v>0</v>
      </c>
      <c r="E554" s="2050">
        <f>'Og s3a'!F1263</f>
        <v>0</v>
      </c>
      <c r="F554" s="2771"/>
      <c r="G554" s="448">
        <f>T554</f>
        <v>0</v>
      </c>
      <c r="H554" s="2773">
        <f>U554</f>
        <v>0</v>
      </c>
      <c r="I554" s="451"/>
      <c r="J554" s="2775"/>
      <c r="K554" s="451"/>
      <c r="L554" s="2775"/>
      <c r="M554" s="451"/>
      <c r="N554" s="2775"/>
      <c r="O554" s="451"/>
      <c r="P554" s="2775"/>
      <c r="Q554" s="11"/>
      <c r="R554" s="11"/>
      <c r="S554" s="396">
        <f>'Og s3a'!G1263</f>
        <v>0</v>
      </c>
      <c r="T554" s="398">
        <f>'Og s3a'!D1263</f>
        <v>0</v>
      </c>
      <c r="U554" s="444">
        <f>Import!N1252</f>
        <v>0</v>
      </c>
      <c r="V554" s="11"/>
      <c r="W554" s="306"/>
      <c r="X554" s="306"/>
      <c r="Y554" s="306"/>
      <c r="Z554" s="970">
        <f>IF(F554=AF$7,1,0)</f>
        <v>0</v>
      </c>
      <c r="AA554" s="970">
        <f>Z554*D554</f>
        <v>0</v>
      </c>
      <c r="AB554" s="978">
        <f>IF($Z554=0,0,IF(AF554+AH554+AJ554&gt;0,$AA554,0))</f>
        <v>0</v>
      </c>
      <c r="AC554" s="980">
        <f>IF($Z554=0,0,IF(AND(AB554=0,G555&gt;0),$AA554,0))</f>
        <v>0</v>
      </c>
      <c r="AD554" s="969">
        <f>AA554-AB554-AC554</f>
        <v>0</v>
      </c>
      <c r="AE554" s="204">
        <f t="shared" ref="AE554:AJ616" si="285">IF(AE$9=$H554,$D554,0)</f>
        <v>0</v>
      </c>
      <c r="AF554" s="204">
        <f t="shared" si="285"/>
        <v>0</v>
      </c>
      <c r="AG554" s="204">
        <f t="shared" si="285"/>
        <v>0</v>
      </c>
      <c r="AH554" s="204">
        <f t="shared" si="285"/>
        <v>0</v>
      </c>
      <c r="AI554" s="922">
        <f t="shared" si="285"/>
        <v>0</v>
      </c>
      <c r="AJ554" s="205">
        <f t="shared" si="285"/>
        <v>0</v>
      </c>
      <c r="AK554" s="973">
        <f>IF($Z554=1,0,IF(AND($Z554=0,AF554&gt;0),1,IF(AND($Z554=0,AH554&gt;0),1,IF(AND($Z554=0,AJ554&gt;0),1,0))))</f>
        <v>0</v>
      </c>
      <c r="AL554" s="973">
        <f t="shared" si="280"/>
        <v>0</v>
      </c>
      <c r="AM554" s="978">
        <f>IF($Z554=0,0,IF(AQ554+AS554+AU554&gt;0,$AA554,0))</f>
        <v>0</v>
      </c>
      <c r="AN554" s="980">
        <f>IF($Z554=0,0,IF(AND(AM554=0,I555&gt;0),$AA554,0))</f>
        <v>0</v>
      </c>
      <c r="AO554" s="969">
        <f>$AA554-AM554-AN554</f>
        <v>0</v>
      </c>
      <c r="AP554" s="204">
        <f t="shared" ref="AP554:AU616" si="286">IF(AP$9=$J554,$D554,0)</f>
        <v>0</v>
      </c>
      <c r="AQ554" s="204">
        <f t="shared" si="286"/>
        <v>0</v>
      </c>
      <c r="AR554" s="204">
        <f t="shared" si="286"/>
        <v>0</v>
      </c>
      <c r="AS554" s="204">
        <f t="shared" si="286"/>
        <v>0</v>
      </c>
      <c r="AT554" s="204">
        <f t="shared" si="286"/>
        <v>0</v>
      </c>
      <c r="AU554" s="205">
        <f t="shared" si="286"/>
        <v>0</v>
      </c>
      <c r="AV554" s="973">
        <f>IF($Z554=1,0,IF(AND($Z554=0,AQ554&gt;0),1,IF(AND($Z554=0,AS554&gt;0),1,IF(AND($Z554=0,AU554&gt;0),1,0))))</f>
        <v>0</v>
      </c>
      <c r="AW554" s="973">
        <f t="shared" si="281"/>
        <v>0</v>
      </c>
      <c r="AX554" s="978">
        <f>IF($Z554=0,0,IF(BB554+BD554+BF554&gt;0,$AA554,0))</f>
        <v>0</v>
      </c>
      <c r="AY554" s="980">
        <f>IF($Z554=0,0,IF(AND(AX554=0,K555&gt;0),$AA554,0))</f>
        <v>0</v>
      </c>
      <c r="AZ554" s="969">
        <f>$AA554-AX554-AY554</f>
        <v>0</v>
      </c>
      <c r="BA554" s="204">
        <f t="shared" ref="BA554:BF616" si="287">IF(BA$9=$L554,$D554,0)</f>
        <v>0</v>
      </c>
      <c r="BB554" s="204">
        <f t="shared" si="287"/>
        <v>0</v>
      </c>
      <c r="BC554" s="204">
        <f t="shared" si="287"/>
        <v>0</v>
      </c>
      <c r="BD554" s="204">
        <f t="shared" si="287"/>
        <v>0</v>
      </c>
      <c r="BE554" s="204">
        <f t="shared" si="287"/>
        <v>0</v>
      </c>
      <c r="BF554" s="205">
        <f t="shared" si="287"/>
        <v>0</v>
      </c>
      <c r="BG554" s="973">
        <f>IF($Z554=1,0,IF(AND($Z554=0,BB554&gt;0),1,IF(AND($Z554=0,BD554&gt;0),1,IF(AND($Z554=0,BF554&gt;0),1,0))))</f>
        <v>0</v>
      </c>
      <c r="BH554" s="973">
        <f t="shared" si="282"/>
        <v>0</v>
      </c>
      <c r="BI554" s="978">
        <f>IF($Z554=0,0,IF(BM554+BO554+BQ554&gt;0,$AA554,0))</f>
        <v>0</v>
      </c>
      <c r="BJ554" s="980">
        <f>IF($Z554=0,0,IF(AND(BI554=0,M555&gt;0),$AA554,0))</f>
        <v>0</v>
      </c>
      <c r="BK554" s="969">
        <f>$AA554-BI554-BJ554</f>
        <v>0</v>
      </c>
      <c r="BL554" s="204">
        <f t="shared" ref="BL554:BQ616" si="288">IF(BL$9=$N554,$D554,0)</f>
        <v>0</v>
      </c>
      <c r="BM554" s="204">
        <f t="shared" si="288"/>
        <v>0</v>
      </c>
      <c r="BN554" s="204">
        <f t="shared" si="288"/>
        <v>0</v>
      </c>
      <c r="BO554" s="204">
        <f t="shared" si="288"/>
        <v>0</v>
      </c>
      <c r="BP554" s="204">
        <f t="shared" si="288"/>
        <v>0</v>
      </c>
      <c r="BQ554" s="205">
        <f t="shared" si="288"/>
        <v>0</v>
      </c>
      <c r="BR554" s="973">
        <f>IF($Z554=1,0,IF(AND($Z554=0,BM554&gt;0),1,IF(AND($Z554=0,BO554&gt;0),1,IF(AND($Z554=0,BQ554&gt;0),1,0))))</f>
        <v>0</v>
      </c>
      <c r="BS554" s="973">
        <f t="shared" si="283"/>
        <v>0</v>
      </c>
      <c r="BT554" s="978">
        <f>IF($Z554=0,0,IF(BX554+BZ554+CB554&gt;0,$AA554,0))</f>
        <v>0</v>
      </c>
      <c r="BU554" s="980">
        <f>IF($Z554=0,0,IF(AND(BT554=0,O555&gt;0),$AA554,0))</f>
        <v>0</v>
      </c>
      <c r="BV554" s="969">
        <f>$AA554-BT554-BU554</f>
        <v>0</v>
      </c>
      <c r="BW554" s="204">
        <f t="shared" ref="BW554:CB616" si="289">IF(BW$9=$P554,$D554,0)</f>
        <v>0</v>
      </c>
      <c r="BX554" s="204">
        <f t="shared" si="289"/>
        <v>0</v>
      </c>
      <c r="BY554" s="204">
        <f t="shared" si="289"/>
        <v>0</v>
      </c>
      <c r="BZ554" s="204">
        <f t="shared" si="289"/>
        <v>0</v>
      </c>
      <c r="CA554" s="204">
        <f t="shared" si="289"/>
        <v>0</v>
      </c>
      <c r="CB554" s="205">
        <f t="shared" si="289"/>
        <v>0</v>
      </c>
      <c r="CC554" s="973">
        <f>IF($Z554=1,0,IF(AND($Z554=0,BX554&gt;0),1,IF(AND($Z554=0,BZ554&gt;0),1,IF(AND($Z554=0,CB554&gt;0),1,0))))</f>
        <v>0</v>
      </c>
      <c r="CD554" s="973">
        <f t="shared" si="284"/>
        <v>0</v>
      </c>
      <c r="CE554" s="11"/>
      <c r="CF554" s="11"/>
      <c r="CG554" s="11"/>
      <c r="CH554" s="11"/>
      <c r="CI554" s="11"/>
      <c r="CJ554" s="11"/>
      <c r="CK554" s="11"/>
      <c r="CL554" s="11"/>
      <c r="CM554" s="11"/>
    </row>
    <row r="555" spans="1:91" ht="14.25" customHeight="1">
      <c r="A555" s="950" t="str">
        <f>A554</f>
        <v/>
      </c>
      <c r="B555" s="57"/>
      <c r="C555" s="2051"/>
      <c r="D555" s="2053"/>
      <c r="E555" s="2051"/>
      <c r="F555" s="2772"/>
      <c r="G555" s="1121">
        <f>Import!Q1252</f>
        <v>0</v>
      </c>
      <c r="H555" s="2774"/>
      <c r="I555" s="450"/>
      <c r="J555" s="2775"/>
      <c r="K555" s="450"/>
      <c r="L555" s="2775"/>
      <c r="M555" s="450"/>
      <c r="N555" s="2775"/>
      <c r="O555" s="450"/>
      <c r="P555" s="2775"/>
      <c r="Q555" s="11"/>
      <c r="R555" s="11"/>
      <c r="S555" s="397"/>
      <c r="T555" s="419"/>
      <c r="U555" s="444">
        <f>Import!N1253</f>
        <v>0</v>
      </c>
      <c r="V555" s="11"/>
      <c r="W555" s="306"/>
      <c r="X555" s="306"/>
      <c r="Y555" s="306"/>
      <c r="Z555" s="11"/>
      <c r="AE555" s="204"/>
      <c r="AF555" s="204"/>
      <c r="AG555" s="204"/>
      <c r="AH555" s="204"/>
      <c r="AI555" s="922"/>
      <c r="AJ555" s="205"/>
      <c r="AK555" s="973"/>
      <c r="AL555" s="973">
        <f>AL554</f>
        <v>0</v>
      </c>
      <c r="AP555" s="204"/>
      <c r="AQ555" s="204"/>
      <c r="AR555" s="204"/>
      <c r="AS555" s="204"/>
      <c r="AT555" s="204"/>
      <c r="AU555" s="205"/>
      <c r="AV555" s="973"/>
      <c r="AW555" s="973">
        <f>AW554</f>
        <v>0</v>
      </c>
      <c r="BA555" s="204"/>
      <c r="BB555" s="204"/>
      <c r="BC555" s="204"/>
      <c r="BD555" s="204"/>
      <c r="BE555" s="204"/>
      <c r="BF555" s="205"/>
      <c r="BG555" s="973"/>
      <c r="BH555" s="973">
        <f>BH554</f>
        <v>0</v>
      </c>
      <c r="BL555" s="204"/>
      <c r="BM555" s="204"/>
      <c r="BN555" s="204"/>
      <c r="BO555" s="204"/>
      <c r="BP555" s="204"/>
      <c r="BQ555" s="205"/>
      <c r="BR555" s="973"/>
      <c r="BS555" s="973">
        <f>BS554</f>
        <v>0</v>
      </c>
      <c r="BW555" s="204"/>
      <c r="BX555" s="204"/>
      <c r="BY555" s="204"/>
      <c r="BZ555" s="204"/>
      <c r="CA555" s="204"/>
      <c r="CB555" s="205"/>
      <c r="CC555" s="973"/>
      <c r="CD555" s="973">
        <f>CD554</f>
        <v>0</v>
      </c>
      <c r="CE555" s="11"/>
      <c r="CF555" s="11"/>
      <c r="CG555" s="11"/>
      <c r="CH555" s="11"/>
      <c r="CI555" s="11"/>
      <c r="CJ555" s="11"/>
      <c r="CK555" s="11"/>
      <c r="CL555" s="11"/>
      <c r="CM555" s="11"/>
    </row>
    <row r="556" spans="1:91" ht="24.75" customHeight="1">
      <c r="A556" s="949" t="str">
        <f>IF(E556&gt;0,"Wypełnione","")</f>
        <v/>
      </c>
      <c r="B556" s="57"/>
      <c r="C556" s="2050">
        <f>'Og s3a'!C1265</f>
        <v>0</v>
      </c>
      <c r="D556" s="2052">
        <f>'Og s3a'!E1265</f>
        <v>0</v>
      </c>
      <c r="E556" s="2050">
        <f>'Og s3a'!F1265</f>
        <v>0</v>
      </c>
      <c r="F556" s="2771"/>
      <c r="G556" s="448">
        <f>T556</f>
        <v>0</v>
      </c>
      <c r="H556" s="2773">
        <f>U556</f>
        <v>0</v>
      </c>
      <c r="I556" s="451"/>
      <c r="J556" s="2775"/>
      <c r="K556" s="451"/>
      <c r="L556" s="2775"/>
      <c r="M556" s="451"/>
      <c r="N556" s="2775"/>
      <c r="O556" s="451"/>
      <c r="P556" s="2775"/>
      <c r="Q556" s="11"/>
      <c r="R556" s="11"/>
      <c r="S556" s="396">
        <f>'Og s3a'!G1265</f>
        <v>0</v>
      </c>
      <c r="T556" s="398">
        <f>'Og s3a'!D1265</f>
        <v>0</v>
      </c>
      <c r="U556" s="444">
        <f>Import!N1254</f>
        <v>0</v>
      </c>
      <c r="V556" s="11"/>
      <c r="W556" s="306"/>
      <c r="X556" s="306"/>
      <c r="Y556" s="306"/>
      <c r="Z556" s="970">
        <f>IF(F556=AF$7,1,0)</f>
        <v>0</v>
      </c>
      <c r="AA556" s="970">
        <f>Z556*D556</f>
        <v>0</v>
      </c>
      <c r="AB556" s="978">
        <f>IF($Z556=0,0,IF(AF556+AH556+AJ556&gt;0,$AA556,0))</f>
        <v>0</v>
      </c>
      <c r="AC556" s="980">
        <f>IF($Z556=0,0,IF(AND(AB556=0,G557&gt;0),$AA556,0))</f>
        <v>0</v>
      </c>
      <c r="AD556" s="969">
        <f>AA556-AB556-AC556</f>
        <v>0</v>
      </c>
      <c r="AE556" s="204">
        <f t="shared" si="285"/>
        <v>0</v>
      </c>
      <c r="AF556" s="204">
        <f t="shared" si="285"/>
        <v>0</v>
      </c>
      <c r="AG556" s="204">
        <f t="shared" si="285"/>
        <v>0</v>
      </c>
      <c r="AH556" s="204">
        <f t="shared" si="285"/>
        <v>0</v>
      </c>
      <c r="AI556" s="922">
        <f t="shared" si="285"/>
        <v>0</v>
      </c>
      <c r="AJ556" s="205">
        <f t="shared" si="285"/>
        <v>0</v>
      </c>
      <c r="AK556" s="973">
        <f>IF($Z556=1,0,IF(AND($Z556=0,AF556&gt;0),1,IF(AND($Z556=0,AH556&gt;0),1,IF(AND($Z556=0,AJ556&gt;0),1,0))))</f>
        <v>0</v>
      </c>
      <c r="AL556" s="973">
        <f t="shared" si="280"/>
        <v>0</v>
      </c>
      <c r="AM556" s="978">
        <f>IF($Z556=0,0,IF(AQ556+AS556+AU556&gt;0,$AA556,0))</f>
        <v>0</v>
      </c>
      <c r="AN556" s="980">
        <f>IF($Z556=0,0,IF(AND(AM556=0,I557&gt;0),$AA556,0))</f>
        <v>0</v>
      </c>
      <c r="AO556" s="969">
        <f>$AA556-AM556-AN556</f>
        <v>0</v>
      </c>
      <c r="AP556" s="204">
        <f t="shared" si="286"/>
        <v>0</v>
      </c>
      <c r="AQ556" s="204">
        <f t="shared" si="286"/>
        <v>0</v>
      </c>
      <c r="AR556" s="204">
        <f t="shared" si="286"/>
        <v>0</v>
      </c>
      <c r="AS556" s="204">
        <f t="shared" si="286"/>
        <v>0</v>
      </c>
      <c r="AT556" s="204">
        <f t="shared" si="286"/>
        <v>0</v>
      </c>
      <c r="AU556" s="205">
        <f t="shared" si="286"/>
        <v>0</v>
      </c>
      <c r="AV556" s="973">
        <f>IF($Z556=1,0,IF(AND($Z556=0,AQ556&gt;0),1,IF(AND($Z556=0,AS556&gt;0),1,IF(AND($Z556=0,AU556&gt;0),1,0))))</f>
        <v>0</v>
      </c>
      <c r="AW556" s="973">
        <f t="shared" si="281"/>
        <v>0</v>
      </c>
      <c r="AX556" s="978">
        <f>IF($Z556=0,0,IF(BB556+BD556+BF556&gt;0,$AA556,0))</f>
        <v>0</v>
      </c>
      <c r="AY556" s="980">
        <f>IF($Z556=0,0,IF(AND(AX556=0,K557&gt;0),$AA556,0))</f>
        <v>0</v>
      </c>
      <c r="AZ556" s="969">
        <f>$AA556-AX556-AY556</f>
        <v>0</v>
      </c>
      <c r="BA556" s="204">
        <f t="shared" si="287"/>
        <v>0</v>
      </c>
      <c r="BB556" s="204">
        <f t="shared" si="287"/>
        <v>0</v>
      </c>
      <c r="BC556" s="204">
        <f t="shared" si="287"/>
        <v>0</v>
      </c>
      <c r="BD556" s="204">
        <f t="shared" si="287"/>
        <v>0</v>
      </c>
      <c r="BE556" s="204">
        <f t="shared" si="287"/>
        <v>0</v>
      </c>
      <c r="BF556" s="205">
        <f t="shared" si="287"/>
        <v>0</v>
      </c>
      <c r="BG556" s="973">
        <f>IF($Z556=1,0,IF(AND($Z556=0,BB556&gt;0),1,IF(AND($Z556=0,BD556&gt;0),1,IF(AND($Z556=0,BF556&gt;0),1,0))))</f>
        <v>0</v>
      </c>
      <c r="BH556" s="973">
        <f t="shared" si="282"/>
        <v>0</v>
      </c>
      <c r="BI556" s="978">
        <f>IF($Z556=0,0,IF(BM556+BO556+BQ556&gt;0,$AA556,0))</f>
        <v>0</v>
      </c>
      <c r="BJ556" s="980">
        <f>IF($Z556=0,0,IF(AND(BI556=0,M557&gt;0),$AA556,0))</f>
        <v>0</v>
      </c>
      <c r="BK556" s="969">
        <f>$AA556-BI556-BJ556</f>
        <v>0</v>
      </c>
      <c r="BL556" s="204">
        <f t="shared" si="288"/>
        <v>0</v>
      </c>
      <c r="BM556" s="204">
        <f t="shared" si="288"/>
        <v>0</v>
      </c>
      <c r="BN556" s="204">
        <f t="shared" si="288"/>
        <v>0</v>
      </c>
      <c r="BO556" s="204">
        <f t="shared" si="288"/>
        <v>0</v>
      </c>
      <c r="BP556" s="204">
        <f t="shared" si="288"/>
        <v>0</v>
      </c>
      <c r="BQ556" s="205">
        <f t="shared" si="288"/>
        <v>0</v>
      </c>
      <c r="BR556" s="973">
        <f>IF($Z556=1,0,IF(AND($Z556=0,BM556&gt;0),1,IF(AND($Z556=0,BO556&gt;0),1,IF(AND($Z556=0,BQ556&gt;0),1,0))))</f>
        <v>0</v>
      </c>
      <c r="BS556" s="973">
        <f t="shared" si="283"/>
        <v>0</v>
      </c>
      <c r="BT556" s="978">
        <f>IF($Z556=0,0,IF(BX556+BZ556+CB556&gt;0,$AA556,0))</f>
        <v>0</v>
      </c>
      <c r="BU556" s="980">
        <f>IF($Z556=0,0,IF(AND(BT556=0,O557&gt;0),$AA556,0))</f>
        <v>0</v>
      </c>
      <c r="BV556" s="969">
        <f>$AA556-BT556-BU556</f>
        <v>0</v>
      </c>
      <c r="BW556" s="204">
        <f t="shared" si="289"/>
        <v>0</v>
      </c>
      <c r="BX556" s="204">
        <f t="shared" si="289"/>
        <v>0</v>
      </c>
      <c r="BY556" s="204">
        <f t="shared" si="289"/>
        <v>0</v>
      </c>
      <c r="BZ556" s="204">
        <f t="shared" si="289"/>
        <v>0</v>
      </c>
      <c r="CA556" s="204">
        <f t="shared" si="289"/>
        <v>0</v>
      </c>
      <c r="CB556" s="205">
        <f t="shared" si="289"/>
        <v>0</v>
      </c>
      <c r="CC556" s="973">
        <f>IF($Z556=1,0,IF(AND($Z556=0,BX556&gt;0),1,IF(AND($Z556=0,BZ556&gt;0),1,IF(AND($Z556=0,CB556&gt;0),1,0))))</f>
        <v>0</v>
      </c>
      <c r="CD556" s="973">
        <f t="shared" si="284"/>
        <v>0</v>
      </c>
      <c r="CE556" s="11"/>
      <c r="CF556" s="11"/>
      <c r="CG556" s="11"/>
      <c r="CH556" s="11"/>
      <c r="CI556" s="11"/>
      <c r="CJ556" s="11"/>
      <c r="CK556" s="11"/>
      <c r="CL556" s="11"/>
      <c r="CM556" s="11"/>
    </row>
    <row r="557" spans="1:91" ht="14.25" customHeight="1">
      <c r="A557" s="950" t="str">
        <f>A556</f>
        <v/>
      </c>
      <c r="B557" s="57"/>
      <c r="C557" s="2051"/>
      <c r="D557" s="2053"/>
      <c r="E557" s="2051"/>
      <c r="F557" s="2772"/>
      <c r="G557" s="1121">
        <f>Import!Q1254</f>
        <v>0</v>
      </c>
      <c r="H557" s="2774"/>
      <c r="I557" s="450"/>
      <c r="J557" s="2775"/>
      <c r="K557" s="450"/>
      <c r="L557" s="2775"/>
      <c r="M557" s="450"/>
      <c r="N557" s="2775"/>
      <c r="O557" s="450"/>
      <c r="P557" s="2775"/>
      <c r="Q557" s="11"/>
      <c r="R557" s="11"/>
      <c r="S557" s="397"/>
      <c r="T557" s="419"/>
      <c r="U557" s="444">
        <f>Import!N1255</f>
        <v>0</v>
      </c>
      <c r="V557" s="11"/>
      <c r="W557" s="306"/>
      <c r="X557" s="306"/>
      <c r="Y557" s="306"/>
      <c r="Z557" s="11"/>
      <c r="AE557" s="204"/>
      <c r="AF557" s="204"/>
      <c r="AG557" s="204"/>
      <c r="AH557" s="204"/>
      <c r="AI557" s="922"/>
      <c r="AJ557" s="205"/>
      <c r="AK557" s="973"/>
      <c r="AL557" s="973">
        <f>AL556</f>
        <v>0</v>
      </c>
      <c r="AP557" s="204"/>
      <c r="AQ557" s="204"/>
      <c r="AR557" s="204"/>
      <c r="AS557" s="204"/>
      <c r="AT557" s="204"/>
      <c r="AU557" s="205"/>
      <c r="AV557" s="973"/>
      <c r="AW557" s="973">
        <f>AW556</f>
        <v>0</v>
      </c>
      <c r="BA557" s="204"/>
      <c r="BB557" s="204"/>
      <c r="BC557" s="204"/>
      <c r="BD557" s="204"/>
      <c r="BE557" s="204"/>
      <c r="BF557" s="205"/>
      <c r="BG557" s="973"/>
      <c r="BH557" s="973">
        <f>BH556</f>
        <v>0</v>
      </c>
      <c r="BL557" s="204"/>
      <c r="BM557" s="204"/>
      <c r="BN557" s="204"/>
      <c r="BO557" s="204"/>
      <c r="BP557" s="204"/>
      <c r="BQ557" s="205"/>
      <c r="BR557" s="973"/>
      <c r="BS557" s="973">
        <f>BS556</f>
        <v>0</v>
      </c>
      <c r="BW557" s="204"/>
      <c r="BX557" s="204"/>
      <c r="BY557" s="204"/>
      <c r="BZ557" s="204"/>
      <c r="CA557" s="204"/>
      <c r="CB557" s="205"/>
      <c r="CC557" s="973"/>
      <c r="CD557" s="973">
        <f>CD556</f>
        <v>0</v>
      </c>
      <c r="CE557" s="11"/>
      <c r="CF557" s="11"/>
      <c r="CG557" s="11"/>
      <c r="CH557" s="11"/>
      <c r="CI557" s="11"/>
      <c r="CJ557" s="11"/>
      <c r="CK557" s="11"/>
      <c r="CL557" s="11"/>
      <c r="CM557" s="11"/>
    </row>
    <row r="558" spans="1:91" ht="24.75" customHeight="1">
      <c r="A558" s="949" t="str">
        <f>IF(E558&gt;0,"Wypełnione","")</f>
        <v/>
      </c>
      <c r="B558" s="57"/>
      <c r="C558" s="2050">
        <f>'Og s3a'!C1267</f>
        <v>0</v>
      </c>
      <c r="D558" s="2052">
        <f>'Og s3a'!E1267</f>
        <v>0</v>
      </c>
      <c r="E558" s="2050">
        <f>'Og s3a'!F1267</f>
        <v>0</v>
      </c>
      <c r="F558" s="2771"/>
      <c r="G558" s="448">
        <f>T558</f>
        <v>0</v>
      </c>
      <c r="H558" s="2773">
        <f>U558</f>
        <v>0</v>
      </c>
      <c r="I558" s="451"/>
      <c r="J558" s="2775"/>
      <c r="K558" s="451"/>
      <c r="L558" s="2775"/>
      <c r="M558" s="451"/>
      <c r="N558" s="2775"/>
      <c r="O558" s="451"/>
      <c r="P558" s="2775"/>
      <c r="Q558" s="11"/>
      <c r="R558" s="11"/>
      <c r="S558" s="396">
        <f>'Og s3a'!G1267</f>
        <v>0</v>
      </c>
      <c r="T558" s="398">
        <f>'Og s3a'!D1267</f>
        <v>0</v>
      </c>
      <c r="U558" s="444">
        <f>Import!N1256</f>
        <v>0</v>
      </c>
      <c r="V558" s="11"/>
      <c r="W558" s="306"/>
      <c r="X558" s="306"/>
      <c r="Y558" s="306"/>
      <c r="Z558" s="970">
        <f>IF(F558=AF$7,1,0)</f>
        <v>0</v>
      </c>
      <c r="AA558" s="970">
        <f>Z558*D558</f>
        <v>0</v>
      </c>
      <c r="AB558" s="978">
        <f>IF($Z558=0,0,IF(AF558+AH558+AJ558&gt;0,$AA558,0))</f>
        <v>0</v>
      </c>
      <c r="AC558" s="980">
        <f>IF($Z558=0,0,IF(AND(AB558=0,G559&gt;0),$AA558,0))</f>
        <v>0</v>
      </c>
      <c r="AD558" s="969">
        <f>AA558-AB558-AC558</f>
        <v>0</v>
      </c>
      <c r="AE558" s="204">
        <f t="shared" si="285"/>
        <v>0</v>
      </c>
      <c r="AF558" s="204">
        <f t="shared" si="285"/>
        <v>0</v>
      </c>
      <c r="AG558" s="204">
        <f t="shared" si="285"/>
        <v>0</v>
      </c>
      <c r="AH558" s="204">
        <f t="shared" si="285"/>
        <v>0</v>
      </c>
      <c r="AI558" s="922">
        <f t="shared" si="285"/>
        <v>0</v>
      </c>
      <c r="AJ558" s="205">
        <f t="shared" si="285"/>
        <v>0</v>
      </c>
      <c r="AK558" s="973">
        <f>IF($Z558=1,0,IF(AND($Z558=0,AF558&gt;0),1,IF(AND($Z558=0,AH558&gt;0),1,IF(AND($Z558=0,AJ558&gt;0),1,0))))</f>
        <v>0</v>
      </c>
      <c r="AL558" s="973">
        <f t="shared" si="280"/>
        <v>0</v>
      </c>
      <c r="AM558" s="978">
        <f>IF($Z558=0,0,IF(AQ558+AS558+AU558&gt;0,$AA558,0))</f>
        <v>0</v>
      </c>
      <c r="AN558" s="980">
        <f>IF($Z558=0,0,IF(AND(AM558=0,I559&gt;0),$AA558,0))</f>
        <v>0</v>
      </c>
      <c r="AO558" s="969">
        <f>$AA558-AM558-AN558</f>
        <v>0</v>
      </c>
      <c r="AP558" s="204">
        <f t="shared" si="286"/>
        <v>0</v>
      </c>
      <c r="AQ558" s="204">
        <f t="shared" si="286"/>
        <v>0</v>
      </c>
      <c r="AR558" s="204">
        <f t="shared" si="286"/>
        <v>0</v>
      </c>
      <c r="AS558" s="204">
        <f t="shared" si="286"/>
        <v>0</v>
      </c>
      <c r="AT558" s="204">
        <f t="shared" si="286"/>
        <v>0</v>
      </c>
      <c r="AU558" s="205">
        <f t="shared" si="286"/>
        <v>0</v>
      </c>
      <c r="AV558" s="973">
        <f>IF($Z558=1,0,IF(AND($Z558=0,AQ558&gt;0),1,IF(AND($Z558=0,AS558&gt;0),1,IF(AND($Z558=0,AU558&gt;0),1,0))))</f>
        <v>0</v>
      </c>
      <c r="AW558" s="973">
        <f t="shared" si="281"/>
        <v>0</v>
      </c>
      <c r="AX558" s="978">
        <f>IF($Z558=0,0,IF(BB558+BD558+BF558&gt;0,$AA558,0))</f>
        <v>0</v>
      </c>
      <c r="AY558" s="980">
        <f>IF($Z558=0,0,IF(AND(AX558=0,K559&gt;0),$AA558,0))</f>
        <v>0</v>
      </c>
      <c r="AZ558" s="969">
        <f>$AA558-AX558-AY558</f>
        <v>0</v>
      </c>
      <c r="BA558" s="204">
        <f t="shared" si="287"/>
        <v>0</v>
      </c>
      <c r="BB558" s="204">
        <f t="shared" si="287"/>
        <v>0</v>
      </c>
      <c r="BC558" s="204">
        <f t="shared" si="287"/>
        <v>0</v>
      </c>
      <c r="BD558" s="204">
        <f t="shared" si="287"/>
        <v>0</v>
      </c>
      <c r="BE558" s="204">
        <f t="shared" si="287"/>
        <v>0</v>
      </c>
      <c r="BF558" s="205">
        <f t="shared" si="287"/>
        <v>0</v>
      </c>
      <c r="BG558" s="973">
        <f>IF($Z558=1,0,IF(AND($Z558=0,BB558&gt;0),1,IF(AND($Z558=0,BD558&gt;0),1,IF(AND($Z558=0,BF558&gt;0),1,0))))</f>
        <v>0</v>
      </c>
      <c r="BH558" s="973">
        <f t="shared" si="282"/>
        <v>0</v>
      </c>
      <c r="BI558" s="978">
        <f>IF($Z558=0,0,IF(BM558+BO558+BQ558&gt;0,$AA558,0))</f>
        <v>0</v>
      </c>
      <c r="BJ558" s="980">
        <f>IF($Z558=0,0,IF(AND(BI558=0,M559&gt;0),$AA558,0))</f>
        <v>0</v>
      </c>
      <c r="BK558" s="969">
        <f>$AA558-BI558-BJ558</f>
        <v>0</v>
      </c>
      <c r="BL558" s="204">
        <f t="shared" si="288"/>
        <v>0</v>
      </c>
      <c r="BM558" s="204">
        <f t="shared" si="288"/>
        <v>0</v>
      </c>
      <c r="BN558" s="204">
        <f t="shared" si="288"/>
        <v>0</v>
      </c>
      <c r="BO558" s="204">
        <f t="shared" si="288"/>
        <v>0</v>
      </c>
      <c r="BP558" s="204">
        <f t="shared" si="288"/>
        <v>0</v>
      </c>
      <c r="BQ558" s="205">
        <f t="shared" si="288"/>
        <v>0</v>
      </c>
      <c r="BR558" s="973">
        <f>IF($Z558=1,0,IF(AND($Z558=0,BM558&gt;0),1,IF(AND($Z558=0,BO558&gt;0),1,IF(AND($Z558=0,BQ558&gt;0),1,0))))</f>
        <v>0</v>
      </c>
      <c r="BS558" s="973">
        <f t="shared" si="283"/>
        <v>0</v>
      </c>
      <c r="BT558" s="978">
        <f>IF($Z558=0,0,IF(BX558+BZ558+CB558&gt;0,$AA558,0))</f>
        <v>0</v>
      </c>
      <c r="BU558" s="980">
        <f>IF($Z558=0,0,IF(AND(BT558=0,O559&gt;0),$AA558,0))</f>
        <v>0</v>
      </c>
      <c r="BV558" s="969">
        <f>$AA558-BT558-BU558</f>
        <v>0</v>
      </c>
      <c r="BW558" s="204">
        <f t="shared" si="289"/>
        <v>0</v>
      </c>
      <c r="BX558" s="204">
        <f t="shared" si="289"/>
        <v>0</v>
      </c>
      <c r="BY558" s="204">
        <f t="shared" si="289"/>
        <v>0</v>
      </c>
      <c r="BZ558" s="204">
        <f t="shared" si="289"/>
        <v>0</v>
      </c>
      <c r="CA558" s="204">
        <f t="shared" si="289"/>
        <v>0</v>
      </c>
      <c r="CB558" s="205">
        <f t="shared" si="289"/>
        <v>0</v>
      </c>
      <c r="CC558" s="973">
        <f>IF($Z558=1,0,IF(AND($Z558=0,BX558&gt;0),1,IF(AND($Z558=0,BZ558&gt;0),1,IF(AND($Z558=0,CB558&gt;0),1,0))))</f>
        <v>0</v>
      </c>
      <c r="CD558" s="973">
        <f t="shared" si="284"/>
        <v>0</v>
      </c>
      <c r="CE558" s="11"/>
      <c r="CF558" s="11"/>
      <c r="CG558" s="11"/>
      <c r="CH558" s="11"/>
      <c r="CI558" s="11"/>
      <c r="CJ558" s="11"/>
      <c r="CK558" s="11"/>
      <c r="CL558" s="11"/>
      <c r="CM558" s="11"/>
    </row>
    <row r="559" spans="1:91" ht="14.25" customHeight="1">
      <c r="A559" s="950" t="str">
        <f>A558</f>
        <v/>
      </c>
      <c r="B559" s="57"/>
      <c r="C559" s="2051"/>
      <c r="D559" s="2053"/>
      <c r="E559" s="2051"/>
      <c r="F559" s="2772"/>
      <c r="G559" s="1121">
        <f>Import!Q1256</f>
        <v>0</v>
      </c>
      <c r="H559" s="2774"/>
      <c r="I559" s="450"/>
      <c r="J559" s="2775"/>
      <c r="K559" s="450"/>
      <c r="L559" s="2775"/>
      <c r="M559" s="450"/>
      <c r="N559" s="2775"/>
      <c r="O559" s="450"/>
      <c r="P559" s="2775"/>
      <c r="Q559" s="11"/>
      <c r="R559" s="11"/>
      <c r="S559" s="397"/>
      <c r="T559" s="419"/>
      <c r="U559" s="444">
        <f>Import!N1257</f>
        <v>0</v>
      </c>
      <c r="V559" s="11"/>
      <c r="W559" s="306"/>
      <c r="X559" s="306"/>
      <c r="Y559" s="306"/>
      <c r="Z559" s="11"/>
      <c r="AE559" s="204"/>
      <c r="AF559" s="204"/>
      <c r="AG559" s="204"/>
      <c r="AH559" s="204"/>
      <c r="AI559" s="922"/>
      <c r="AJ559" s="205"/>
      <c r="AK559" s="973"/>
      <c r="AL559" s="973">
        <f>AL558</f>
        <v>0</v>
      </c>
      <c r="AP559" s="204"/>
      <c r="AQ559" s="204"/>
      <c r="AR559" s="204"/>
      <c r="AS559" s="204"/>
      <c r="AT559" s="204"/>
      <c r="AU559" s="205"/>
      <c r="AV559" s="973"/>
      <c r="AW559" s="973">
        <f>AW558</f>
        <v>0</v>
      </c>
      <c r="BA559" s="204"/>
      <c r="BB559" s="204"/>
      <c r="BC559" s="204"/>
      <c r="BD559" s="204"/>
      <c r="BE559" s="204"/>
      <c r="BF559" s="205"/>
      <c r="BG559" s="973"/>
      <c r="BH559" s="973">
        <f>BH558</f>
        <v>0</v>
      </c>
      <c r="BL559" s="204"/>
      <c r="BM559" s="204"/>
      <c r="BN559" s="204"/>
      <c r="BO559" s="204"/>
      <c r="BP559" s="204"/>
      <c r="BQ559" s="205"/>
      <c r="BR559" s="973"/>
      <c r="BS559" s="973">
        <f>BS558</f>
        <v>0</v>
      </c>
      <c r="BW559" s="204"/>
      <c r="BX559" s="204"/>
      <c r="BY559" s="204"/>
      <c r="BZ559" s="204"/>
      <c r="CA559" s="204"/>
      <c r="CB559" s="205"/>
      <c r="CC559" s="973"/>
      <c r="CD559" s="973">
        <f>CD558</f>
        <v>0</v>
      </c>
      <c r="CE559" s="11"/>
      <c r="CF559" s="11"/>
      <c r="CG559" s="11"/>
      <c r="CH559" s="11"/>
      <c r="CI559" s="11"/>
      <c r="CJ559" s="11"/>
      <c r="CK559" s="11"/>
      <c r="CL559" s="11"/>
      <c r="CM559" s="11"/>
    </row>
    <row r="560" spans="1:91" ht="24.75" customHeight="1">
      <c r="A560" s="949" t="str">
        <f>IF(E560&gt;0,"Wypełnione","")</f>
        <v/>
      </c>
      <c r="B560" s="57"/>
      <c r="C560" s="2050">
        <f>'Og s3a'!C1269</f>
        <v>0</v>
      </c>
      <c r="D560" s="2052">
        <f>'Og s3a'!E1269</f>
        <v>0</v>
      </c>
      <c r="E560" s="2050">
        <f>'Og s3a'!F1269</f>
        <v>0</v>
      </c>
      <c r="F560" s="2771"/>
      <c r="G560" s="448">
        <f>T560</f>
        <v>0</v>
      </c>
      <c r="H560" s="2773">
        <f>U560</f>
        <v>0</v>
      </c>
      <c r="I560" s="451"/>
      <c r="J560" s="2775"/>
      <c r="K560" s="451"/>
      <c r="L560" s="2775"/>
      <c r="M560" s="451"/>
      <c r="N560" s="2775"/>
      <c r="O560" s="451"/>
      <c r="P560" s="2775"/>
      <c r="Q560" s="11"/>
      <c r="R560" s="11"/>
      <c r="S560" s="396">
        <f>'Og s3a'!G1269</f>
        <v>0</v>
      </c>
      <c r="T560" s="398">
        <f>'Og s3a'!D1269</f>
        <v>0</v>
      </c>
      <c r="U560" s="444">
        <f>Import!N1258</f>
        <v>0</v>
      </c>
      <c r="V560" s="11"/>
      <c r="W560" s="306"/>
      <c r="X560" s="306"/>
      <c r="Y560" s="306"/>
      <c r="Z560" s="970">
        <f>IF(F560=AF$7,1,0)</f>
        <v>0</v>
      </c>
      <c r="AA560" s="970">
        <f>Z560*D560</f>
        <v>0</v>
      </c>
      <c r="AB560" s="978">
        <f>IF($Z560=0,0,IF(AF560+AH560+AJ560&gt;0,$AA560,0))</f>
        <v>0</v>
      </c>
      <c r="AC560" s="980">
        <f>IF($Z560=0,0,IF(AND(AB560=0,G561&gt;0),$AA560,0))</f>
        <v>0</v>
      </c>
      <c r="AD560" s="969">
        <f>AA560-AB560-AC560</f>
        <v>0</v>
      </c>
      <c r="AE560" s="204">
        <f t="shared" si="285"/>
        <v>0</v>
      </c>
      <c r="AF560" s="204">
        <f t="shared" si="285"/>
        <v>0</v>
      </c>
      <c r="AG560" s="204">
        <f t="shared" si="285"/>
        <v>0</v>
      </c>
      <c r="AH560" s="204">
        <f t="shared" si="285"/>
        <v>0</v>
      </c>
      <c r="AI560" s="922">
        <f t="shared" si="285"/>
        <v>0</v>
      </c>
      <c r="AJ560" s="205">
        <f t="shared" si="285"/>
        <v>0</v>
      </c>
      <c r="AK560" s="973">
        <f>IF($Z560=1,0,IF(AND($Z560=0,AF560&gt;0),1,IF(AND($Z560=0,AH560&gt;0),1,IF(AND($Z560=0,AJ560&gt;0),1,0))))</f>
        <v>0</v>
      </c>
      <c r="AL560" s="973">
        <f t="shared" si="280"/>
        <v>0</v>
      </c>
      <c r="AM560" s="978">
        <f>IF($Z560=0,0,IF(AQ560+AS560+AU560&gt;0,$AA560,0))</f>
        <v>0</v>
      </c>
      <c r="AN560" s="980">
        <f>IF($Z560=0,0,IF(AND(AM560=0,I561&gt;0),$AA560,0))</f>
        <v>0</v>
      </c>
      <c r="AO560" s="969">
        <f>$AA560-AM560-AN560</f>
        <v>0</v>
      </c>
      <c r="AP560" s="204">
        <f t="shared" si="286"/>
        <v>0</v>
      </c>
      <c r="AQ560" s="204">
        <f t="shared" si="286"/>
        <v>0</v>
      </c>
      <c r="AR560" s="204">
        <f t="shared" si="286"/>
        <v>0</v>
      </c>
      <c r="AS560" s="204">
        <f t="shared" si="286"/>
        <v>0</v>
      </c>
      <c r="AT560" s="204">
        <f t="shared" si="286"/>
        <v>0</v>
      </c>
      <c r="AU560" s="205">
        <f t="shared" si="286"/>
        <v>0</v>
      </c>
      <c r="AV560" s="973">
        <f>IF($Z560=1,0,IF(AND($Z560=0,AQ560&gt;0),1,IF(AND($Z560=0,AS560&gt;0),1,IF(AND($Z560=0,AU560&gt;0),1,0))))</f>
        <v>0</v>
      </c>
      <c r="AW560" s="973">
        <f t="shared" si="281"/>
        <v>0</v>
      </c>
      <c r="AX560" s="978">
        <f>IF($Z560=0,0,IF(BB560+BD560+BF560&gt;0,$AA560,0))</f>
        <v>0</v>
      </c>
      <c r="AY560" s="980">
        <f>IF($Z560=0,0,IF(AND(AX560=0,K561&gt;0),$AA560,0))</f>
        <v>0</v>
      </c>
      <c r="AZ560" s="969">
        <f>$AA560-AX560-AY560</f>
        <v>0</v>
      </c>
      <c r="BA560" s="204">
        <f t="shared" si="287"/>
        <v>0</v>
      </c>
      <c r="BB560" s="204">
        <f t="shared" si="287"/>
        <v>0</v>
      </c>
      <c r="BC560" s="204">
        <f t="shared" si="287"/>
        <v>0</v>
      </c>
      <c r="BD560" s="204">
        <f t="shared" si="287"/>
        <v>0</v>
      </c>
      <c r="BE560" s="204">
        <f t="shared" si="287"/>
        <v>0</v>
      </c>
      <c r="BF560" s="205">
        <f t="shared" si="287"/>
        <v>0</v>
      </c>
      <c r="BG560" s="973">
        <f>IF($Z560=1,0,IF(AND($Z560=0,BB560&gt;0),1,IF(AND($Z560=0,BD560&gt;0),1,IF(AND($Z560=0,BF560&gt;0),1,0))))</f>
        <v>0</v>
      </c>
      <c r="BH560" s="973">
        <f t="shared" si="282"/>
        <v>0</v>
      </c>
      <c r="BI560" s="978">
        <f>IF($Z560=0,0,IF(BM560+BO560+BQ560&gt;0,$AA560,0))</f>
        <v>0</v>
      </c>
      <c r="BJ560" s="980">
        <f>IF($Z560=0,0,IF(AND(BI560=0,M561&gt;0),$AA560,0))</f>
        <v>0</v>
      </c>
      <c r="BK560" s="969">
        <f>$AA560-BI560-BJ560</f>
        <v>0</v>
      </c>
      <c r="BL560" s="204">
        <f t="shared" si="288"/>
        <v>0</v>
      </c>
      <c r="BM560" s="204">
        <f t="shared" si="288"/>
        <v>0</v>
      </c>
      <c r="BN560" s="204">
        <f t="shared" si="288"/>
        <v>0</v>
      </c>
      <c r="BO560" s="204">
        <f t="shared" si="288"/>
        <v>0</v>
      </c>
      <c r="BP560" s="204">
        <f t="shared" si="288"/>
        <v>0</v>
      </c>
      <c r="BQ560" s="205">
        <f t="shared" si="288"/>
        <v>0</v>
      </c>
      <c r="BR560" s="973">
        <f>IF($Z560=1,0,IF(AND($Z560=0,BM560&gt;0),1,IF(AND($Z560=0,BO560&gt;0),1,IF(AND($Z560=0,BQ560&gt;0),1,0))))</f>
        <v>0</v>
      </c>
      <c r="BS560" s="973">
        <f t="shared" si="283"/>
        <v>0</v>
      </c>
      <c r="BT560" s="978">
        <f>IF($Z560=0,0,IF(BX560+BZ560+CB560&gt;0,$AA560,0))</f>
        <v>0</v>
      </c>
      <c r="BU560" s="980">
        <f>IF($Z560=0,0,IF(AND(BT560=0,O561&gt;0),$AA560,0))</f>
        <v>0</v>
      </c>
      <c r="BV560" s="969">
        <f>$AA560-BT560-BU560</f>
        <v>0</v>
      </c>
      <c r="BW560" s="204">
        <f t="shared" si="289"/>
        <v>0</v>
      </c>
      <c r="BX560" s="204">
        <f t="shared" si="289"/>
        <v>0</v>
      </c>
      <c r="BY560" s="204">
        <f t="shared" si="289"/>
        <v>0</v>
      </c>
      <c r="BZ560" s="204">
        <f t="shared" si="289"/>
        <v>0</v>
      </c>
      <c r="CA560" s="204">
        <f t="shared" si="289"/>
        <v>0</v>
      </c>
      <c r="CB560" s="205">
        <f t="shared" si="289"/>
        <v>0</v>
      </c>
      <c r="CC560" s="973">
        <f>IF($Z560=1,0,IF(AND($Z560=0,BX560&gt;0),1,IF(AND($Z560=0,BZ560&gt;0),1,IF(AND($Z560=0,CB560&gt;0),1,0))))</f>
        <v>0</v>
      </c>
      <c r="CD560" s="973">
        <f t="shared" si="284"/>
        <v>0</v>
      </c>
      <c r="CE560" s="11"/>
      <c r="CF560" s="11"/>
      <c r="CG560" s="11"/>
      <c r="CH560" s="11"/>
      <c r="CI560" s="11"/>
      <c r="CJ560" s="11"/>
      <c r="CK560" s="11"/>
      <c r="CL560" s="11"/>
      <c r="CM560" s="11"/>
    </row>
    <row r="561" spans="1:91" ht="14.25" customHeight="1">
      <c r="A561" s="950" t="str">
        <f>A560</f>
        <v/>
      </c>
      <c r="B561" s="57"/>
      <c r="C561" s="2051"/>
      <c r="D561" s="2053"/>
      <c r="E561" s="2051"/>
      <c r="F561" s="2772"/>
      <c r="G561" s="1121">
        <f>Import!Q1258</f>
        <v>0</v>
      </c>
      <c r="H561" s="2774"/>
      <c r="I561" s="450"/>
      <c r="J561" s="2775"/>
      <c r="K561" s="450"/>
      <c r="L561" s="2775"/>
      <c r="M561" s="450"/>
      <c r="N561" s="2775"/>
      <c r="O561" s="450"/>
      <c r="P561" s="2775"/>
      <c r="Q561" s="11"/>
      <c r="R561" s="11"/>
      <c r="S561" s="397"/>
      <c r="T561" s="419"/>
      <c r="U561" s="444">
        <f>Import!N1259</f>
        <v>0</v>
      </c>
      <c r="V561" s="11"/>
      <c r="W561" s="306"/>
      <c r="X561" s="306"/>
      <c r="Y561" s="306"/>
      <c r="Z561" s="11"/>
      <c r="AE561" s="204"/>
      <c r="AF561" s="204"/>
      <c r="AG561" s="204"/>
      <c r="AH561" s="204"/>
      <c r="AI561" s="922"/>
      <c r="AJ561" s="205"/>
      <c r="AK561" s="973"/>
      <c r="AL561" s="973">
        <f>AL560</f>
        <v>0</v>
      </c>
      <c r="AP561" s="204"/>
      <c r="AQ561" s="204"/>
      <c r="AR561" s="204"/>
      <c r="AS561" s="204"/>
      <c r="AT561" s="204"/>
      <c r="AU561" s="205"/>
      <c r="AV561" s="973"/>
      <c r="AW561" s="973">
        <f>AW560</f>
        <v>0</v>
      </c>
      <c r="BA561" s="204"/>
      <c r="BB561" s="204"/>
      <c r="BC561" s="204"/>
      <c r="BD561" s="204"/>
      <c r="BE561" s="204"/>
      <c r="BF561" s="205"/>
      <c r="BG561" s="973"/>
      <c r="BH561" s="973">
        <f>BH560</f>
        <v>0</v>
      </c>
      <c r="BL561" s="204"/>
      <c r="BM561" s="204"/>
      <c r="BN561" s="204"/>
      <c r="BO561" s="204"/>
      <c r="BP561" s="204"/>
      <c r="BQ561" s="205"/>
      <c r="BR561" s="973"/>
      <c r="BS561" s="973">
        <f>BS560</f>
        <v>0</v>
      </c>
      <c r="BW561" s="204"/>
      <c r="BX561" s="204"/>
      <c r="BY561" s="204"/>
      <c r="BZ561" s="204"/>
      <c r="CA561" s="204"/>
      <c r="CB561" s="205"/>
      <c r="CC561" s="973"/>
      <c r="CD561" s="973">
        <f>CD560</f>
        <v>0</v>
      </c>
      <c r="CE561" s="11"/>
      <c r="CF561" s="11"/>
      <c r="CG561" s="11"/>
      <c r="CH561" s="11"/>
      <c r="CI561" s="11"/>
      <c r="CJ561" s="11"/>
      <c r="CK561" s="11"/>
      <c r="CL561" s="11"/>
      <c r="CM561" s="11"/>
    </row>
    <row r="562" spans="1:91" ht="24.75" customHeight="1">
      <c r="A562" s="949" t="str">
        <f>IF(E562&gt;0,"Wypełnione","")</f>
        <v/>
      </c>
      <c r="B562" s="57"/>
      <c r="C562" s="2050">
        <f>'Og s3a'!C1271</f>
        <v>0</v>
      </c>
      <c r="D562" s="2052">
        <f>'Og s3a'!E1271</f>
        <v>0</v>
      </c>
      <c r="E562" s="2050">
        <f>'Og s3a'!F1271</f>
        <v>0</v>
      </c>
      <c r="F562" s="2771"/>
      <c r="G562" s="448">
        <f>T562</f>
        <v>0</v>
      </c>
      <c r="H562" s="2773">
        <f>U562</f>
        <v>0</v>
      </c>
      <c r="I562" s="451"/>
      <c r="J562" s="2775"/>
      <c r="K562" s="451"/>
      <c r="L562" s="2775"/>
      <c r="M562" s="451"/>
      <c r="N562" s="2775"/>
      <c r="O562" s="451"/>
      <c r="P562" s="2775"/>
      <c r="Q562" s="11"/>
      <c r="R562" s="11"/>
      <c r="S562" s="396">
        <f>'Og s3a'!G1271</f>
        <v>0</v>
      </c>
      <c r="T562" s="398">
        <f>'Og s3a'!D1271</f>
        <v>0</v>
      </c>
      <c r="U562" s="444">
        <f>Import!N1260</f>
        <v>0</v>
      </c>
      <c r="V562" s="11"/>
      <c r="W562" s="306"/>
      <c r="X562" s="306"/>
      <c r="Y562" s="306"/>
      <c r="Z562" s="970">
        <f>IF(F562=AF$7,1,0)</f>
        <v>0</v>
      </c>
      <c r="AA562" s="970">
        <f>Z562*D562</f>
        <v>0</v>
      </c>
      <c r="AB562" s="978">
        <f>IF($Z562=0,0,IF(AF562+AH562+AJ562&gt;0,$AA562,0))</f>
        <v>0</v>
      </c>
      <c r="AC562" s="980">
        <f>IF($Z562=0,0,IF(AND(AB562=0,G563&gt;0),$AA562,0))</f>
        <v>0</v>
      </c>
      <c r="AD562" s="969">
        <f>AA562-AB562-AC562</f>
        <v>0</v>
      </c>
      <c r="AE562" s="204">
        <f t="shared" si="285"/>
        <v>0</v>
      </c>
      <c r="AF562" s="204">
        <f t="shared" si="285"/>
        <v>0</v>
      </c>
      <c r="AG562" s="204">
        <f t="shared" si="285"/>
        <v>0</v>
      </c>
      <c r="AH562" s="204">
        <f t="shared" si="285"/>
        <v>0</v>
      </c>
      <c r="AI562" s="922">
        <f t="shared" si="285"/>
        <v>0</v>
      </c>
      <c r="AJ562" s="205">
        <f t="shared" si="285"/>
        <v>0</v>
      </c>
      <c r="AK562" s="973">
        <f>IF($Z562=1,0,IF(AND($Z562=0,AF562&gt;0),1,IF(AND($Z562=0,AH562&gt;0),1,IF(AND($Z562=0,AJ562&gt;0),1,0))))</f>
        <v>0</v>
      </c>
      <c r="AL562" s="973">
        <f t="shared" si="280"/>
        <v>0</v>
      </c>
      <c r="AM562" s="978">
        <f>IF($Z562=0,0,IF(AQ562+AS562+AU562&gt;0,$AA562,0))</f>
        <v>0</v>
      </c>
      <c r="AN562" s="980">
        <f>IF($Z562=0,0,IF(AND(AM562=0,I563&gt;0),$AA562,0))</f>
        <v>0</v>
      </c>
      <c r="AO562" s="969">
        <f>$AA562-AM562-AN562</f>
        <v>0</v>
      </c>
      <c r="AP562" s="204">
        <f t="shared" si="286"/>
        <v>0</v>
      </c>
      <c r="AQ562" s="204">
        <f t="shared" si="286"/>
        <v>0</v>
      </c>
      <c r="AR562" s="204">
        <f t="shared" si="286"/>
        <v>0</v>
      </c>
      <c r="AS562" s="204">
        <f t="shared" si="286"/>
        <v>0</v>
      </c>
      <c r="AT562" s="204">
        <f t="shared" si="286"/>
        <v>0</v>
      </c>
      <c r="AU562" s="205">
        <f t="shared" si="286"/>
        <v>0</v>
      </c>
      <c r="AV562" s="973">
        <f>IF($Z562=1,0,IF(AND($Z562=0,AQ562&gt;0),1,IF(AND($Z562=0,AS562&gt;0),1,IF(AND($Z562=0,AU562&gt;0),1,0))))</f>
        <v>0</v>
      </c>
      <c r="AW562" s="973">
        <f t="shared" si="281"/>
        <v>0</v>
      </c>
      <c r="AX562" s="978">
        <f>IF($Z562=0,0,IF(BB562+BD562+BF562&gt;0,$AA562,0))</f>
        <v>0</v>
      </c>
      <c r="AY562" s="980">
        <f>IF($Z562=0,0,IF(AND(AX562=0,K563&gt;0),$AA562,0))</f>
        <v>0</v>
      </c>
      <c r="AZ562" s="969">
        <f>$AA562-AX562-AY562</f>
        <v>0</v>
      </c>
      <c r="BA562" s="204">
        <f t="shared" si="287"/>
        <v>0</v>
      </c>
      <c r="BB562" s="204">
        <f t="shared" si="287"/>
        <v>0</v>
      </c>
      <c r="BC562" s="204">
        <f t="shared" si="287"/>
        <v>0</v>
      </c>
      <c r="BD562" s="204">
        <f t="shared" si="287"/>
        <v>0</v>
      </c>
      <c r="BE562" s="204">
        <f t="shared" si="287"/>
        <v>0</v>
      </c>
      <c r="BF562" s="205">
        <f t="shared" si="287"/>
        <v>0</v>
      </c>
      <c r="BG562" s="973">
        <f>IF($Z562=1,0,IF(AND($Z562=0,BB562&gt;0),1,IF(AND($Z562=0,BD562&gt;0),1,IF(AND($Z562=0,BF562&gt;0),1,0))))</f>
        <v>0</v>
      </c>
      <c r="BH562" s="973">
        <f t="shared" si="282"/>
        <v>0</v>
      </c>
      <c r="BI562" s="978">
        <f>IF($Z562=0,0,IF(BM562+BO562+BQ562&gt;0,$AA562,0))</f>
        <v>0</v>
      </c>
      <c r="BJ562" s="980">
        <f>IF($Z562=0,0,IF(AND(BI562=0,M563&gt;0),$AA562,0))</f>
        <v>0</v>
      </c>
      <c r="BK562" s="969">
        <f>$AA562-BI562-BJ562</f>
        <v>0</v>
      </c>
      <c r="BL562" s="204">
        <f t="shared" si="288"/>
        <v>0</v>
      </c>
      <c r="BM562" s="204">
        <f t="shared" si="288"/>
        <v>0</v>
      </c>
      <c r="BN562" s="204">
        <f t="shared" si="288"/>
        <v>0</v>
      </c>
      <c r="BO562" s="204">
        <f t="shared" si="288"/>
        <v>0</v>
      </c>
      <c r="BP562" s="204">
        <f t="shared" si="288"/>
        <v>0</v>
      </c>
      <c r="BQ562" s="205">
        <f t="shared" si="288"/>
        <v>0</v>
      </c>
      <c r="BR562" s="973">
        <f>IF($Z562=1,0,IF(AND($Z562=0,BM562&gt;0),1,IF(AND($Z562=0,BO562&gt;0),1,IF(AND($Z562=0,BQ562&gt;0),1,0))))</f>
        <v>0</v>
      </c>
      <c r="BS562" s="973">
        <f t="shared" si="283"/>
        <v>0</v>
      </c>
      <c r="BT562" s="978">
        <f>IF($Z562=0,0,IF(BX562+BZ562+CB562&gt;0,$AA562,0))</f>
        <v>0</v>
      </c>
      <c r="BU562" s="980">
        <f>IF($Z562=0,0,IF(AND(BT562=0,O563&gt;0),$AA562,0))</f>
        <v>0</v>
      </c>
      <c r="BV562" s="969">
        <f>$AA562-BT562-BU562</f>
        <v>0</v>
      </c>
      <c r="BW562" s="204">
        <f t="shared" si="289"/>
        <v>0</v>
      </c>
      <c r="BX562" s="204">
        <f t="shared" si="289"/>
        <v>0</v>
      </c>
      <c r="BY562" s="204">
        <f t="shared" si="289"/>
        <v>0</v>
      </c>
      <c r="BZ562" s="204">
        <f t="shared" si="289"/>
        <v>0</v>
      </c>
      <c r="CA562" s="204">
        <f t="shared" si="289"/>
        <v>0</v>
      </c>
      <c r="CB562" s="205">
        <f t="shared" si="289"/>
        <v>0</v>
      </c>
      <c r="CC562" s="973">
        <f>IF($Z562=1,0,IF(AND($Z562=0,BX562&gt;0),1,IF(AND($Z562=0,BZ562&gt;0),1,IF(AND($Z562=0,CB562&gt;0),1,0))))</f>
        <v>0</v>
      </c>
      <c r="CD562" s="973">
        <f t="shared" si="284"/>
        <v>0</v>
      </c>
      <c r="CE562" s="11"/>
      <c r="CF562" s="11"/>
      <c r="CG562" s="11"/>
      <c r="CH562" s="11"/>
      <c r="CI562" s="11"/>
      <c r="CJ562" s="11"/>
      <c r="CK562" s="11"/>
      <c r="CL562" s="11"/>
      <c r="CM562" s="11"/>
    </row>
    <row r="563" spans="1:91" ht="14.25" customHeight="1">
      <c r="A563" s="950" t="str">
        <f>A562</f>
        <v/>
      </c>
      <c r="B563" s="57"/>
      <c r="C563" s="2051"/>
      <c r="D563" s="2053"/>
      <c r="E563" s="2051"/>
      <c r="F563" s="2772"/>
      <c r="G563" s="1121">
        <f>Import!Q1260</f>
        <v>0</v>
      </c>
      <c r="H563" s="2774"/>
      <c r="I563" s="450"/>
      <c r="J563" s="2775"/>
      <c r="K563" s="450"/>
      <c r="L563" s="2775"/>
      <c r="M563" s="450"/>
      <c r="N563" s="2775"/>
      <c r="O563" s="450"/>
      <c r="P563" s="2775"/>
      <c r="Q563" s="11"/>
      <c r="R563" s="11"/>
      <c r="S563" s="397"/>
      <c r="T563" s="419"/>
      <c r="U563" s="444">
        <f>Import!N1261</f>
        <v>0</v>
      </c>
      <c r="V563" s="11"/>
      <c r="W563" s="306"/>
      <c r="X563" s="306"/>
      <c r="Y563" s="306"/>
      <c r="Z563" s="11"/>
      <c r="AE563" s="204"/>
      <c r="AF563" s="204"/>
      <c r="AG563" s="204"/>
      <c r="AH563" s="204"/>
      <c r="AI563" s="922"/>
      <c r="AJ563" s="205"/>
      <c r="AK563" s="973"/>
      <c r="AL563" s="973">
        <f>AL562</f>
        <v>0</v>
      </c>
      <c r="AP563" s="204"/>
      <c r="AQ563" s="204"/>
      <c r="AR563" s="204"/>
      <c r="AS563" s="204"/>
      <c r="AT563" s="204"/>
      <c r="AU563" s="205"/>
      <c r="AV563" s="973"/>
      <c r="AW563" s="973">
        <f>AW562</f>
        <v>0</v>
      </c>
      <c r="BA563" s="204"/>
      <c r="BB563" s="204"/>
      <c r="BC563" s="204"/>
      <c r="BD563" s="204"/>
      <c r="BE563" s="204"/>
      <c r="BF563" s="205"/>
      <c r="BG563" s="973"/>
      <c r="BH563" s="973">
        <f>BH562</f>
        <v>0</v>
      </c>
      <c r="BL563" s="204"/>
      <c r="BM563" s="204"/>
      <c r="BN563" s="204"/>
      <c r="BO563" s="204"/>
      <c r="BP563" s="204"/>
      <c r="BQ563" s="205"/>
      <c r="BR563" s="973"/>
      <c r="BS563" s="973">
        <f>BS562</f>
        <v>0</v>
      </c>
      <c r="BW563" s="204"/>
      <c r="BX563" s="204"/>
      <c r="BY563" s="204"/>
      <c r="BZ563" s="204"/>
      <c r="CA563" s="204"/>
      <c r="CB563" s="205"/>
      <c r="CC563" s="973"/>
      <c r="CD563" s="973">
        <f>CD562</f>
        <v>0</v>
      </c>
      <c r="CE563" s="11"/>
      <c r="CF563" s="11"/>
      <c r="CG563" s="11"/>
      <c r="CH563" s="11"/>
      <c r="CI563" s="11"/>
      <c r="CJ563" s="11"/>
      <c r="CK563" s="11"/>
      <c r="CL563" s="11"/>
      <c r="CM563" s="11"/>
    </row>
    <row r="564" spans="1:91" ht="24.75" customHeight="1">
      <c r="A564" s="949" t="str">
        <f>IF(E564&gt;0,"Wypełnione","")</f>
        <v/>
      </c>
      <c r="B564" s="57"/>
      <c r="C564" s="2050">
        <f>'Og s3a'!C1273</f>
        <v>0</v>
      </c>
      <c r="D564" s="2052">
        <f>'Og s3a'!E1273</f>
        <v>0</v>
      </c>
      <c r="E564" s="2050">
        <f>'Og s3a'!F1273</f>
        <v>0</v>
      </c>
      <c r="F564" s="2771"/>
      <c r="G564" s="448">
        <f>T564</f>
        <v>0</v>
      </c>
      <c r="H564" s="2773">
        <f>U564</f>
        <v>0</v>
      </c>
      <c r="I564" s="451"/>
      <c r="J564" s="2775"/>
      <c r="K564" s="451"/>
      <c r="L564" s="2775"/>
      <c r="M564" s="451"/>
      <c r="N564" s="2775"/>
      <c r="O564" s="451"/>
      <c r="P564" s="2775"/>
      <c r="Q564" s="11"/>
      <c r="R564" s="11"/>
      <c r="S564" s="396">
        <f>'Og s3a'!G1273</f>
        <v>0</v>
      </c>
      <c r="T564" s="398">
        <f>'Og s3a'!D1273</f>
        <v>0</v>
      </c>
      <c r="U564" s="444">
        <f>Import!N1262</f>
        <v>0</v>
      </c>
      <c r="V564" s="11"/>
      <c r="W564" s="306"/>
      <c r="X564" s="306"/>
      <c r="Y564" s="306"/>
      <c r="Z564" s="970">
        <f>IF(F564=AF$7,1,0)</f>
        <v>0</v>
      </c>
      <c r="AA564" s="970">
        <f>Z564*D564</f>
        <v>0</v>
      </c>
      <c r="AB564" s="978">
        <f>IF($Z564=0,0,IF(AF564+AH564+AJ564&gt;0,$AA564,0))</f>
        <v>0</v>
      </c>
      <c r="AC564" s="980">
        <f>IF($Z564=0,0,IF(AND(AB564=0,G565&gt;0),$AA564,0))</f>
        <v>0</v>
      </c>
      <c r="AD564" s="969">
        <f>AA564-AB564-AC564</f>
        <v>0</v>
      </c>
      <c r="AE564" s="204">
        <f t="shared" si="285"/>
        <v>0</v>
      </c>
      <c r="AF564" s="204">
        <f t="shared" si="285"/>
        <v>0</v>
      </c>
      <c r="AG564" s="204">
        <f t="shared" si="285"/>
        <v>0</v>
      </c>
      <c r="AH564" s="204">
        <f t="shared" si="285"/>
        <v>0</v>
      </c>
      <c r="AI564" s="922">
        <f t="shared" si="285"/>
        <v>0</v>
      </c>
      <c r="AJ564" s="205">
        <f t="shared" si="285"/>
        <v>0</v>
      </c>
      <c r="AK564" s="973">
        <f>IF($Z564=1,0,IF(AND($Z564=0,AF564&gt;0),1,IF(AND($Z564=0,AH564&gt;0),1,IF(AND($Z564=0,AJ564&gt;0),1,0))))</f>
        <v>0</v>
      </c>
      <c r="AL564" s="973">
        <f t="shared" si="280"/>
        <v>0</v>
      </c>
      <c r="AM564" s="978">
        <f>IF($Z564=0,0,IF(AQ564+AS564+AU564&gt;0,$AA564,0))</f>
        <v>0</v>
      </c>
      <c r="AN564" s="980">
        <f>IF($Z564=0,0,IF(AND(AM564=0,I565&gt;0),$AA564,0))</f>
        <v>0</v>
      </c>
      <c r="AO564" s="969">
        <f>$AA564-AM564-AN564</f>
        <v>0</v>
      </c>
      <c r="AP564" s="204">
        <f t="shared" si="286"/>
        <v>0</v>
      </c>
      <c r="AQ564" s="204">
        <f t="shared" si="286"/>
        <v>0</v>
      </c>
      <c r="AR564" s="204">
        <f t="shared" si="286"/>
        <v>0</v>
      </c>
      <c r="AS564" s="204">
        <f t="shared" si="286"/>
        <v>0</v>
      </c>
      <c r="AT564" s="204">
        <f t="shared" si="286"/>
        <v>0</v>
      </c>
      <c r="AU564" s="205">
        <f t="shared" si="286"/>
        <v>0</v>
      </c>
      <c r="AV564" s="973">
        <f>IF($Z564=1,0,IF(AND($Z564=0,AQ564&gt;0),1,IF(AND($Z564=0,AS564&gt;0),1,IF(AND($Z564=0,AU564&gt;0),1,0))))</f>
        <v>0</v>
      </c>
      <c r="AW564" s="973">
        <f t="shared" si="281"/>
        <v>0</v>
      </c>
      <c r="AX564" s="978">
        <f>IF($Z564=0,0,IF(BB564+BD564+BF564&gt;0,$AA564,0))</f>
        <v>0</v>
      </c>
      <c r="AY564" s="980">
        <f>IF($Z564=0,0,IF(AND(AX564=0,K565&gt;0),$AA564,0))</f>
        <v>0</v>
      </c>
      <c r="AZ564" s="969">
        <f>$AA564-AX564-AY564</f>
        <v>0</v>
      </c>
      <c r="BA564" s="204">
        <f t="shared" si="287"/>
        <v>0</v>
      </c>
      <c r="BB564" s="204">
        <f t="shared" si="287"/>
        <v>0</v>
      </c>
      <c r="BC564" s="204">
        <f t="shared" si="287"/>
        <v>0</v>
      </c>
      <c r="BD564" s="204">
        <f t="shared" si="287"/>
        <v>0</v>
      </c>
      <c r="BE564" s="204">
        <f t="shared" si="287"/>
        <v>0</v>
      </c>
      <c r="BF564" s="205">
        <f t="shared" si="287"/>
        <v>0</v>
      </c>
      <c r="BG564" s="973">
        <f>IF($Z564=1,0,IF(AND($Z564=0,BB564&gt;0),1,IF(AND($Z564=0,BD564&gt;0),1,IF(AND($Z564=0,BF564&gt;0),1,0))))</f>
        <v>0</v>
      </c>
      <c r="BH564" s="973">
        <f t="shared" si="282"/>
        <v>0</v>
      </c>
      <c r="BI564" s="978">
        <f>IF($Z564=0,0,IF(BM564+BO564+BQ564&gt;0,$AA564,0))</f>
        <v>0</v>
      </c>
      <c r="BJ564" s="980">
        <f>IF($Z564=0,0,IF(AND(BI564=0,M565&gt;0),$AA564,0))</f>
        <v>0</v>
      </c>
      <c r="BK564" s="969">
        <f>$AA564-BI564-BJ564</f>
        <v>0</v>
      </c>
      <c r="BL564" s="204">
        <f t="shared" si="288"/>
        <v>0</v>
      </c>
      <c r="BM564" s="204">
        <f t="shared" si="288"/>
        <v>0</v>
      </c>
      <c r="BN564" s="204">
        <f t="shared" si="288"/>
        <v>0</v>
      </c>
      <c r="BO564" s="204">
        <f t="shared" si="288"/>
        <v>0</v>
      </c>
      <c r="BP564" s="204">
        <f t="shared" si="288"/>
        <v>0</v>
      </c>
      <c r="BQ564" s="205">
        <f t="shared" si="288"/>
        <v>0</v>
      </c>
      <c r="BR564" s="973">
        <f>IF($Z564=1,0,IF(AND($Z564=0,BM564&gt;0),1,IF(AND($Z564=0,BO564&gt;0),1,IF(AND($Z564=0,BQ564&gt;0),1,0))))</f>
        <v>0</v>
      </c>
      <c r="BS564" s="973">
        <f t="shared" si="283"/>
        <v>0</v>
      </c>
      <c r="BT564" s="978">
        <f>IF($Z564=0,0,IF(BX564+BZ564+CB564&gt;0,$AA564,0))</f>
        <v>0</v>
      </c>
      <c r="BU564" s="980">
        <f>IF($Z564=0,0,IF(AND(BT564=0,O565&gt;0),$AA564,0))</f>
        <v>0</v>
      </c>
      <c r="BV564" s="969">
        <f>$AA564-BT564-BU564</f>
        <v>0</v>
      </c>
      <c r="BW564" s="204">
        <f t="shared" si="289"/>
        <v>0</v>
      </c>
      <c r="BX564" s="204">
        <f t="shared" si="289"/>
        <v>0</v>
      </c>
      <c r="BY564" s="204">
        <f t="shared" si="289"/>
        <v>0</v>
      </c>
      <c r="BZ564" s="204">
        <f t="shared" si="289"/>
        <v>0</v>
      </c>
      <c r="CA564" s="204">
        <f t="shared" si="289"/>
        <v>0</v>
      </c>
      <c r="CB564" s="205">
        <f t="shared" si="289"/>
        <v>0</v>
      </c>
      <c r="CC564" s="973">
        <f>IF($Z564=1,0,IF(AND($Z564=0,BX564&gt;0),1,IF(AND($Z564=0,BZ564&gt;0),1,IF(AND($Z564=0,CB564&gt;0),1,0))))</f>
        <v>0</v>
      </c>
      <c r="CD564" s="973">
        <f t="shared" si="284"/>
        <v>0</v>
      </c>
      <c r="CE564" s="11"/>
      <c r="CF564" s="11"/>
      <c r="CG564" s="11"/>
      <c r="CH564" s="11"/>
      <c r="CI564" s="11"/>
      <c r="CJ564" s="11"/>
      <c r="CK564" s="11"/>
      <c r="CL564" s="11"/>
      <c r="CM564" s="11"/>
    </row>
    <row r="565" spans="1:91" ht="14.25" customHeight="1">
      <c r="A565" s="950" t="str">
        <f>A564</f>
        <v/>
      </c>
      <c r="B565" s="57"/>
      <c r="C565" s="2051"/>
      <c r="D565" s="2053"/>
      <c r="E565" s="2051"/>
      <c r="F565" s="2772"/>
      <c r="G565" s="1121">
        <f>Import!Q1262</f>
        <v>0</v>
      </c>
      <c r="H565" s="2774"/>
      <c r="I565" s="450"/>
      <c r="J565" s="2775"/>
      <c r="K565" s="450"/>
      <c r="L565" s="2775"/>
      <c r="M565" s="450"/>
      <c r="N565" s="2775"/>
      <c r="O565" s="450"/>
      <c r="P565" s="2775"/>
      <c r="Q565" s="11"/>
      <c r="R565" s="11"/>
      <c r="S565" s="397"/>
      <c r="T565" s="419"/>
      <c r="U565" s="444">
        <f>Import!N1263</f>
        <v>0</v>
      </c>
      <c r="V565" s="11"/>
      <c r="W565" s="306"/>
      <c r="X565" s="306"/>
      <c r="Y565" s="306"/>
      <c r="Z565" s="11"/>
      <c r="AE565" s="204"/>
      <c r="AF565" s="204"/>
      <c r="AG565" s="204"/>
      <c r="AH565" s="204"/>
      <c r="AI565" s="922"/>
      <c r="AJ565" s="205"/>
      <c r="AK565" s="973"/>
      <c r="AL565" s="973">
        <f>AL564</f>
        <v>0</v>
      </c>
      <c r="AP565" s="204"/>
      <c r="AQ565" s="204"/>
      <c r="AR565" s="204"/>
      <c r="AS565" s="204"/>
      <c r="AT565" s="204"/>
      <c r="AU565" s="205"/>
      <c r="AV565" s="973"/>
      <c r="AW565" s="973">
        <f>AW564</f>
        <v>0</v>
      </c>
      <c r="BA565" s="204"/>
      <c r="BB565" s="204"/>
      <c r="BC565" s="204"/>
      <c r="BD565" s="204"/>
      <c r="BE565" s="204"/>
      <c r="BF565" s="205"/>
      <c r="BG565" s="973"/>
      <c r="BH565" s="973">
        <f>BH564</f>
        <v>0</v>
      </c>
      <c r="BL565" s="204"/>
      <c r="BM565" s="204"/>
      <c r="BN565" s="204"/>
      <c r="BO565" s="204"/>
      <c r="BP565" s="204"/>
      <c r="BQ565" s="205"/>
      <c r="BR565" s="973"/>
      <c r="BS565" s="973">
        <f>BS564</f>
        <v>0</v>
      </c>
      <c r="BW565" s="204"/>
      <c r="BX565" s="204"/>
      <c r="BY565" s="204"/>
      <c r="BZ565" s="204"/>
      <c r="CA565" s="204"/>
      <c r="CB565" s="205"/>
      <c r="CC565" s="973"/>
      <c r="CD565" s="973">
        <f>CD564</f>
        <v>0</v>
      </c>
      <c r="CE565" s="11"/>
      <c r="CF565" s="11"/>
      <c r="CG565" s="11"/>
      <c r="CH565" s="11"/>
      <c r="CI565" s="11"/>
      <c r="CJ565" s="11"/>
      <c r="CK565" s="11"/>
      <c r="CL565" s="11"/>
      <c r="CM565" s="11"/>
    </row>
    <row r="566" spans="1:91" ht="24.75" customHeight="1">
      <c r="A566" s="949" t="str">
        <f>IF(E566&gt;0,"Wypełnione","")</f>
        <v/>
      </c>
      <c r="B566" s="57"/>
      <c r="C566" s="2050">
        <f>'Og s3a'!C1275</f>
        <v>0</v>
      </c>
      <c r="D566" s="2052">
        <f>'Og s3a'!E1275</f>
        <v>0</v>
      </c>
      <c r="E566" s="2050">
        <f>'Og s3a'!F1275</f>
        <v>0</v>
      </c>
      <c r="F566" s="2771"/>
      <c r="G566" s="448">
        <f>T566</f>
        <v>0</v>
      </c>
      <c r="H566" s="2773">
        <f>U566</f>
        <v>0</v>
      </c>
      <c r="I566" s="451"/>
      <c r="J566" s="2775"/>
      <c r="K566" s="451"/>
      <c r="L566" s="2775"/>
      <c r="M566" s="451"/>
      <c r="N566" s="2775"/>
      <c r="O566" s="451"/>
      <c r="P566" s="2775"/>
      <c r="Q566" s="11"/>
      <c r="R566" s="11"/>
      <c r="S566" s="396">
        <f>'Og s3a'!G1275</f>
        <v>0</v>
      </c>
      <c r="T566" s="398">
        <f>'Og s3a'!D1275</f>
        <v>0</v>
      </c>
      <c r="U566" s="444">
        <f>Import!N1264</f>
        <v>0</v>
      </c>
      <c r="V566" s="11"/>
      <c r="W566" s="306"/>
      <c r="X566" s="306"/>
      <c r="Y566" s="306"/>
      <c r="Z566" s="970">
        <f>IF(F566=AF$7,1,0)</f>
        <v>0</v>
      </c>
      <c r="AA566" s="970">
        <f>Z566*D566</f>
        <v>0</v>
      </c>
      <c r="AB566" s="978">
        <f>IF($Z566=0,0,IF(AF566+AH566+AJ566&gt;0,$AA566,0))</f>
        <v>0</v>
      </c>
      <c r="AC566" s="980">
        <f>IF($Z566=0,0,IF(AND(AB566=0,G567&gt;0),$AA566,0))</f>
        <v>0</v>
      </c>
      <c r="AD566" s="969">
        <f>AA566-AB566-AC566</f>
        <v>0</v>
      </c>
      <c r="AE566" s="204">
        <f t="shared" si="285"/>
        <v>0</v>
      </c>
      <c r="AF566" s="204">
        <f t="shared" si="285"/>
        <v>0</v>
      </c>
      <c r="AG566" s="204">
        <f t="shared" si="285"/>
        <v>0</v>
      </c>
      <c r="AH566" s="204">
        <f t="shared" si="285"/>
        <v>0</v>
      </c>
      <c r="AI566" s="922">
        <f t="shared" si="285"/>
        <v>0</v>
      </c>
      <c r="AJ566" s="205">
        <f t="shared" si="285"/>
        <v>0</v>
      </c>
      <c r="AK566" s="973">
        <f>IF($Z566=1,0,IF(AND($Z566=0,AF566&gt;0),1,IF(AND($Z566=0,AH566&gt;0),1,IF(AND($Z566=0,AJ566&gt;0),1,0))))</f>
        <v>0</v>
      </c>
      <c r="AL566" s="973">
        <f t="shared" si="280"/>
        <v>0</v>
      </c>
      <c r="AM566" s="978">
        <f>IF($Z566=0,0,IF(AQ566+AS566+AU566&gt;0,$AA566,0))</f>
        <v>0</v>
      </c>
      <c r="AN566" s="980">
        <f>IF($Z566=0,0,IF(AND(AM566=0,I567&gt;0),$AA566,0))</f>
        <v>0</v>
      </c>
      <c r="AO566" s="969">
        <f>$AA566-AM566-AN566</f>
        <v>0</v>
      </c>
      <c r="AP566" s="204">
        <f t="shared" si="286"/>
        <v>0</v>
      </c>
      <c r="AQ566" s="204">
        <f t="shared" si="286"/>
        <v>0</v>
      </c>
      <c r="AR566" s="204">
        <f t="shared" si="286"/>
        <v>0</v>
      </c>
      <c r="AS566" s="204">
        <f t="shared" si="286"/>
        <v>0</v>
      </c>
      <c r="AT566" s="204">
        <f t="shared" si="286"/>
        <v>0</v>
      </c>
      <c r="AU566" s="205">
        <f t="shared" si="286"/>
        <v>0</v>
      </c>
      <c r="AV566" s="973">
        <f>IF($Z566=1,0,IF(AND($Z566=0,AQ566&gt;0),1,IF(AND($Z566=0,AS566&gt;0),1,IF(AND($Z566=0,AU566&gt;0),1,0))))</f>
        <v>0</v>
      </c>
      <c r="AW566" s="973">
        <f t="shared" si="281"/>
        <v>0</v>
      </c>
      <c r="AX566" s="978">
        <f>IF($Z566=0,0,IF(BB566+BD566+BF566&gt;0,$AA566,0))</f>
        <v>0</v>
      </c>
      <c r="AY566" s="980">
        <f>IF($Z566=0,0,IF(AND(AX566=0,K567&gt;0),$AA566,0))</f>
        <v>0</v>
      </c>
      <c r="AZ566" s="969">
        <f>$AA566-AX566-AY566</f>
        <v>0</v>
      </c>
      <c r="BA566" s="204">
        <f t="shared" si="287"/>
        <v>0</v>
      </c>
      <c r="BB566" s="204">
        <f t="shared" si="287"/>
        <v>0</v>
      </c>
      <c r="BC566" s="204">
        <f t="shared" si="287"/>
        <v>0</v>
      </c>
      <c r="BD566" s="204">
        <f t="shared" si="287"/>
        <v>0</v>
      </c>
      <c r="BE566" s="204">
        <f t="shared" si="287"/>
        <v>0</v>
      </c>
      <c r="BF566" s="205">
        <f t="shared" si="287"/>
        <v>0</v>
      </c>
      <c r="BG566" s="973">
        <f>IF($Z566=1,0,IF(AND($Z566=0,BB566&gt;0),1,IF(AND($Z566=0,BD566&gt;0),1,IF(AND($Z566=0,BF566&gt;0),1,0))))</f>
        <v>0</v>
      </c>
      <c r="BH566" s="973">
        <f t="shared" si="282"/>
        <v>0</v>
      </c>
      <c r="BI566" s="978">
        <f>IF($Z566=0,0,IF(BM566+BO566+BQ566&gt;0,$AA566,0))</f>
        <v>0</v>
      </c>
      <c r="BJ566" s="980">
        <f>IF($Z566=0,0,IF(AND(BI566=0,M567&gt;0),$AA566,0))</f>
        <v>0</v>
      </c>
      <c r="BK566" s="969">
        <f>$AA566-BI566-BJ566</f>
        <v>0</v>
      </c>
      <c r="BL566" s="204">
        <f t="shared" si="288"/>
        <v>0</v>
      </c>
      <c r="BM566" s="204">
        <f t="shared" si="288"/>
        <v>0</v>
      </c>
      <c r="BN566" s="204">
        <f t="shared" si="288"/>
        <v>0</v>
      </c>
      <c r="BO566" s="204">
        <f t="shared" si="288"/>
        <v>0</v>
      </c>
      <c r="BP566" s="204">
        <f t="shared" si="288"/>
        <v>0</v>
      </c>
      <c r="BQ566" s="205">
        <f t="shared" si="288"/>
        <v>0</v>
      </c>
      <c r="BR566" s="973">
        <f>IF($Z566=1,0,IF(AND($Z566=0,BM566&gt;0),1,IF(AND($Z566=0,BO566&gt;0),1,IF(AND($Z566=0,BQ566&gt;0),1,0))))</f>
        <v>0</v>
      </c>
      <c r="BS566" s="973">
        <f t="shared" si="283"/>
        <v>0</v>
      </c>
      <c r="BT566" s="978">
        <f>IF($Z566=0,0,IF(BX566+BZ566+CB566&gt;0,$AA566,0))</f>
        <v>0</v>
      </c>
      <c r="BU566" s="980">
        <f>IF($Z566=0,0,IF(AND(BT566=0,O567&gt;0),$AA566,0))</f>
        <v>0</v>
      </c>
      <c r="BV566" s="969">
        <f>$AA566-BT566-BU566</f>
        <v>0</v>
      </c>
      <c r="BW566" s="204">
        <f t="shared" si="289"/>
        <v>0</v>
      </c>
      <c r="BX566" s="204">
        <f t="shared" si="289"/>
        <v>0</v>
      </c>
      <c r="BY566" s="204">
        <f t="shared" si="289"/>
        <v>0</v>
      </c>
      <c r="BZ566" s="204">
        <f t="shared" si="289"/>
        <v>0</v>
      </c>
      <c r="CA566" s="204">
        <f t="shared" si="289"/>
        <v>0</v>
      </c>
      <c r="CB566" s="205">
        <f t="shared" si="289"/>
        <v>0</v>
      </c>
      <c r="CC566" s="973">
        <f>IF($Z566=1,0,IF(AND($Z566=0,BX566&gt;0),1,IF(AND($Z566=0,BZ566&gt;0),1,IF(AND($Z566=0,CB566&gt;0),1,0))))</f>
        <v>0</v>
      </c>
      <c r="CD566" s="973">
        <f t="shared" si="284"/>
        <v>0</v>
      </c>
      <c r="CE566" s="11"/>
      <c r="CF566" s="11"/>
      <c r="CG566" s="11"/>
      <c r="CH566" s="11"/>
      <c r="CI566" s="11"/>
      <c r="CJ566" s="11"/>
      <c r="CK566" s="11"/>
      <c r="CL566" s="11"/>
      <c r="CM566" s="11"/>
    </row>
    <row r="567" spans="1:91" ht="14.25" customHeight="1">
      <c r="A567" s="950" t="str">
        <f>A566</f>
        <v/>
      </c>
      <c r="B567" s="57"/>
      <c r="C567" s="2051"/>
      <c r="D567" s="2053"/>
      <c r="E567" s="2051"/>
      <c r="F567" s="2772"/>
      <c r="G567" s="1121">
        <f>Import!Q1264</f>
        <v>0</v>
      </c>
      <c r="H567" s="2774"/>
      <c r="I567" s="450"/>
      <c r="J567" s="2775"/>
      <c r="K567" s="450"/>
      <c r="L567" s="2775"/>
      <c r="M567" s="450"/>
      <c r="N567" s="2775"/>
      <c r="O567" s="450"/>
      <c r="P567" s="2775"/>
      <c r="Q567" s="11"/>
      <c r="R567" s="11"/>
      <c r="S567" s="397"/>
      <c r="T567" s="419"/>
      <c r="U567" s="444">
        <f>Import!N1265</f>
        <v>0</v>
      </c>
      <c r="V567" s="11"/>
      <c r="W567" s="306"/>
      <c r="X567" s="306"/>
      <c r="Y567" s="306"/>
      <c r="Z567" s="11"/>
      <c r="AE567" s="204"/>
      <c r="AF567" s="204"/>
      <c r="AG567" s="204"/>
      <c r="AH567" s="204"/>
      <c r="AI567" s="922"/>
      <c r="AJ567" s="205"/>
      <c r="AK567" s="973"/>
      <c r="AL567" s="973">
        <f>AL566</f>
        <v>0</v>
      </c>
      <c r="AP567" s="204"/>
      <c r="AQ567" s="204"/>
      <c r="AR567" s="204"/>
      <c r="AS567" s="204"/>
      <c r="AT567" s="204"/>
      <c r="AU567" s="205"/>
      <c r="AV567" s="973"/>
      <c r="AW567" s="973">
        <f>AW566</f>
        <v>0</v>
      </c>
      <c r="BA567" s="204"/>
      <c r="BB567" s="204"/>
      <c r="BC567" s="204"/>
      <c r="BD567" s="204"/>
      <c r="BE567" s="204"/>
      <c r="BF567" s="205"/>
      <c r="BG567" s="973"/>
      <c r="BH567" s="973">
        <f>BH566</f>
        <v>0</v>
      </c>
      <c r="BL567" s="204"/>
      <c r="BM567" s="204"/>
      <c r="BN567" s="204"/>
      <c r="BO567" s="204"/>
      <c r="BP567" s="204"/>
      <c r="BQ567" s="205"/>
      <c r="BR567" s="973"/>
      <c r="BS567" s="973">
        <f>BS566</f>
        <v>0</v>
      </c>
      <c r="BW567" s="204"/>
      <c r="BX567" s="204"/>
      <c r="BY567" s="204"/>
      <c r="BZ567" s="204"/>
      <c r="CA567" s="204"/>
      <c r="CB567" s="205"/>
      <c r="CC567" s="973"/>
      <c r="CD567" s="973">
        <f>CD566</f>
        <v>0</v>
      </c>
      <c r="CE567" s="11"/>
      <c r="CF567" s="11"/>
      <c r="CG567" s="11"/>
      <c r="CH567" s="11"/>
      <c r="CI567" s="11"/>
      <c r="CJ567" s="11"/>
      <c r="CK567" s="11"/>
      <c r="CL567" s="11"/>
      <c r="CM567" s="11"/>
    </row>
    <row r="568" spans="1:91" ht="24.75" customHeight="1">
      <c r="A568" s="949" t="str">
        <f>IF(E568&gt;0,"Wypełnione","")</f>
        <v/>
      </c>
      <c r="B568" s="57"/>
      <c r="C568" s="2050">
        <f>'Og s3a'!C1277</f>
        <v>0</v>
      </c>
      <c r="D568" s="2052">
        <f>'Og s3a'!E1277</f>
        <v>0</v>
      </c>
      <c r="E568" s="2050">
        <f>'Og s3a'!F1277</f>
        <v>0</v>
      </c>
      <c r="F568" s="2771"/>
      <c r="G568" s="448">
        <f>T568</f>
        <v>0</v>
      </c>
      <c r="H568" s="2773">
        <f>U568</f>
        <v>0</v>
      </c>
      <c r="I568" s="451"/>
      <c r="J568" s="2775"/>
      <c r="K568" s="451"/>
      <c r="L568" s="2775"/>
      <c r="M568" s="451"/>
      <c r="N568" s="2775"/>
      <c r="O568" s="451"/>
      <c r="P568" s="2775"/>
      <c r="Q568" s="11"/>
      <c r="R568" s="11"/>
      <c r="S568" s="396">
        <f>'Og s3a'!G1277</f>
        <v>0</v>
      </c>
      <c r="T568" s="398">
        <f>'Og s3a'!D1277</f>
        <v>0</v>
      </c>
      <c r="U568" s="444">
        <f>Import!N1266</f>
        <v>0</v>
      </c>
      <c r="V568" s="11"/>
      <c r="W568" s="306"/>
      <c r="X568" s="306"/>
      <c r="Y568" s="306"/>
      <c r="Z568" s="970">
        <f>IF(F568=AF$7,1,0)</f>
        <v>0</v>
      </c>
      <c r="AA568" s="970">
        <f>Z568*D568</f>
        <v>0</v>
      </c>
      <c r="AB568" s="978">
        <f>IF($Z568=0,0,IF(AF568+AH568+AJ568&gt;0,$AA568,0))</f>
        <v>0</v>
      </c>
      <c r="AC568" s="980">
        <f>IF($Z568=0,0,IF(AND(AB568=0,G569&gt;0),$AA568,0))</f>
        <v>0</v>
      </c>
      <c r="AD568" s="969">
        <f>AA568-AB568-AC568</f>
        <v>0</v>
      </c>
      <c r="AE568" s="204">
        <f t="shared" si="285"/>
        <v>0</v>
      </c>
      <c r="AF568" s="204">
        <f t="shared" si="285"/>
        <v>0</v>
      </c>
      <c r="AG568" s="204">
        <f t="shared" si="285"/>
        <v>0</v>
      </c>
      <c r="AH568" s="204">
        <f t="shared" si="285"/>
        <v>0</v>
      </c>
      <c r="AI568" s="922">
        <f t="shared" si="285"/>
        <v>0</v>
      </c>
      <c r="AJ568" s="205">
        <f t="shared" si="285"/>
        <v>0</v>
      </c>
      <c r="AK568" s="973">
        <f>IF($Z568=1,0,IF(AND($Z568=0,AF568&gt;0),1,IF(AND($Z568=0,AH568&gt;0),1,IF(AND($Z568=0,AJ568&gt;0),1,0))))</f>
        <v>0</v>
      </c>
      <c r="AL568" s="973">
        <f t="shared" si="280"/>
        <v>0</v>
      </c>
      <c r="AM568" s="978">
        <f>IF($Z568=0,0,IF(AQ568+AS568+AU568&gt;0,$AA568,0))</f>
        <v>0</v>
      </c>
      <c r="AN568" s="980">
        <f>IF($Z568=0,0,IF(AND(AM568=0,I569&gt;0),$AA568,0))</f>
        <v>0</v>
      </c>
      <c r="AO568" s="969">
        <f>$AA568-AM568-AN568</f>
        <v>0</v>
      </c>
      <c r="AP568" s="204">
        <f t="shared" si="286"/>
        <v>0</v>
      </c>
      <c r="AQ568" s="204">
        <f t="shared" si="286"/>
        <v>0</v>
      </c>
      <c r="AR568" s="204">
        <f t="shared" si="286"/>
        <v>0</v>
      </c>
      <c r="AS568" s="204">
        <f t="shared" si="286"/>
        <v>0</v>
      </c>
      <c r="AT568" s="204">
        <f t="shared" si="286"/>
        <v>0</v>
      </c>
      <c r="AU568" s="205">
        <f t="shared" si="286"/>
        <v>0</v>
      </c>
      <c r="AV568" s="973">
        <f>IF($Z568=1,0,IF(AND($Z568=0,AQ568&gt;0),1,IF(AND($Z568=0,AS568&gt;0),1,IF(AND($Z568=0,AU568&gt;0),1,0))))</f>
        <v>0</v>
      </c>
      <c r="AW568" s="973">
        <f t="shared" si="281"/>
        <v>0</v>
      </c>
      <c r="AX568" s="978">
        <f>IF($Z568=0,0,IF(BB568+BD568+BF568&gt;0,$AA568,0))</f>
        <v>0</v>
      </c>
      <c r="AY568" s="980">
        <f>IF($Z568=0,0,IF(AND(AX568=0,K569&gt;0),$AA568,0))</f>
        <v>0</v>
      </c>
      <c r="AZ568" s="969">
        <f>$AA568-AX568-AY568</f>
        <v>0</v>
      </c>
      <c r="BA568" s="204">
        <f t="shared" si="287"/>
        <v>0</v>
      </c>
      <c r="BB568" s="204">
        <f t="shared" si="287"/>
        <v>0</v>
      </c>
      <c r="BC568" s="204">
        <f t="shared" si="287"/>
        <v>0</v>
      </c>
      <c r="BD568" s="204">
        <f t="shared" si="287"/>
        <v>0</v>
      </c>
      <c r="BE568" s="204">
        <f t="shared" si="287"/>
        <v>0</v>
      </c>
      <c r="BF568" s="205">
        <f t="shared" si="287"/>
        <v>0</v>
      </c>
      <c r="BG568" s="973">
        <f>IF($Z568=1,0,IF(AND($Z568=0,BB568&gt;0),1,IF(AND($Z568=0,BD568&gt;0),1,IF(AND($Z568=0,BF568&gt;0),1,0))))</f>
        <v>0</v>
      </c>
      <c r="BH568" s="973">
        <f t="shared" si="282"/>
        <v>0</v>
      </c>
      <c r="BI568" s="978">
        <f>IF($Z568=0,0,IF(BM568+BO568+BQ568&gt;0,$AA568,0))</f>
        <v>0</v>
      </c>
      <c r="BJ568" s="980">
        <f>IF($Z568=0,0,IF(AND(BI568=0,M569&gt;0),$AA568,0))</f>
        <v>0</v>
      </c>
      <c r="BK568" s="969">
        <f>$AA568-BI568-BJ568</f>
        <v>0</v>
      </c>
      <c r="BL568" s="204">
        <f t="shared" si="288"/>
        <v>0</v>
      </c>
      <c r="BM568" s="204">
        <f t="shared" si="288"/>
        <v>0</v>
      </c>
      <c r="BN568" s="204">
        <f t="shared" si="288"/>
        <v>0</v>
      </c>
      <c r="BO568" s="204">
        <f t="shared" si="288"/>
        <v>0</v>
      </c>
      <c r="BP568" s="204">
        <f t="shared" si="288"/>
        <v>0</v>
      </c>
      <c r="BQ568" s="205">
        <f t="shared" si="288"/>
        <v>0</v>
      </c>
      <c r="BR568" s="973">
        <f>IF($Z568=1,0,IF(AND($Z568=0,BM568&gt;0),1,IF(AND($Z568=0,BO568&gt;0),1,IF(AND($Z568=0,BQ568&gt;0),1,0))))</f>
        <v>0</v>
      </c>
      <c r="BS568" s="973">
        <f t="shared" si="283"/>
        <v>0</v>
      </c>
      <c r="BT568" s="978">
        <f>IF($Z568=0,0,IF(BX568+BZ568+CB568&gt;0,$AA568,0))</f>
        <v>0</v>
      </c>
      <c r="BU568" s="980">
        <f>IF($Z568=0,0,IF(AND(BT568=0,O569&gt;0),$AA568,0))</f>
        <v>0</v>
      </c>
      <c r="BV568" s="969">
        <f>$AA568-BT568-BU568</f>
        <v>0</v>
      </c>
      <c r="BW568" s="204">
        <f t="shared" si="289"/>
        <v>0</v>
      </c>
      <c r="BX568" s="204">
        <f t="shared" si="289"/>
        <v>0</v>
      </c>
      <c r="BY568" s="204">
        <f t="shared" si="289"/>
        <v>0</v>
      </c>
      <c r="BZ568" s="204">
        <f t="shared" si="289"/>
        <v>0</v>
      </c>
      <c r="CA568" s="204">
        <f t="shared" si="289"/>
        <v>0</v>
      </c>
      <c r="CB568" s="205">
        <f t="shared" si="289"/>
        <v>0</v>
      </c>
      <c r="CC568" s="973">
        <f>IF($Z568=1,0,IF(AND($Z568=0,BX568&gt;0),1,IF(AND($Z568=0,BZ568&gt;0),1,IF(AND($Z568=0,CB568&gt;0),1,0))))</f>
        <v>0</v>
      </c>
      <c r="CD568" s="973">
        <f t="shared" si="284"/>
        <v>0</v>
      </c>
      <c r="CE568" s="11"/>
      <c r="CF568" s="11"/>
      <c r="CG568" s="11"/>
      <c r="CH568" s="11"/>
      <c r="CI568" s="11"/>
      <c r="CJ568" s="11"/>
      <c r="CK568" s="11"/>
      <c r="CL568" s="11"/>
      <c r="CM568" s="11"/>
    </row>
    <row r="569" spans="1:91" ht="14.25" customHeight="1">
      <c r="A569" s="950" t="str">
        <f>A568</f>
        <v/>
      </c>
      <c r="B569" s="57"/>
      <c r="C569" s="2051"/>
      <c r="D569" s="2053"/>
      <c r="E569" s="2051"/>
      <c r="F569" s="2772"/>
      <c r="G569" s="1121">
        <f>Import!Q1266</f>
        <v>0</v>
      </c>
      <c r="H569" s="2774"/>
      <c r="I569" s="450"/>
      <c r="J569" s="2775"/>
      <c r="K569" s="450"/>
      <c r="L569" s="2775"/>
      <c r="M569" s="450"/>
      <c r="N569" s="2775"/>
      <c r="O569" s="450"/>
      <c r="P569" s="2775"/>
      <c r="Q569" s="11"/>
      <c r="R569" s="11"/>
      <c r="S569" s="397"/>
      <c r="T569" s="419"/>
      <c r="U569" s="444">
        <f>Import!N1267</f>
        <v>0</v>
      </c>
      <c r="V569" s="11"/>
      <c r="W569" s="306"/>
      <c r="X569" s="306"/>
      <c r="Y569" s="306"/>
      <c r="Z569" s="11"/>
      <c r="AE569" s="204"/>
      <c r="AF569" s="204"/>
      <c r="AG569" s="204"/>
      <c r="AH569" s="204"/>
      <c r="AI569" s="922"/>
      <c r="AJ569" s="205"/>
      <c r="AK569" s="973"/>
      <c r="AL569" s="973">
        <f>AL568</f>
        <v>0</v>
      </c>
      <c r="AP569" s="204"/>
      <c r="AQ569" s="204"/>
      <c r="AR569" s="204"/>
      <c r="AS569" s="204"/>
      <c r="AT569" s="204"/>
      <c r="AU569" s="205"/>
      <c r="AV569" s="973"/>
      <c r="AW569" s="973">
        <f>AW568</f>
        <v>0</v>
      </c>
      <c r="BA569" s="204"/>
      <c r="BB569" s="204"/>
      <c r="BC569" s="204"/>
      <c r="BD569" s="204"/>
      <c r="BE569" s="204"/>
      <c r="BF569" s="205"/>
      <c r="BG569" s="973"/>
      <c r="BH569" s="973">
        <f>BH568</f>
        <v>0</v>
      </c>
      <c r="BL569" s="204"/>
      <c r="BM569" s="204"/>
      <c r="BN569" s="204"/>
      <c r="BO569" s="204"/>
      <c r="BP569" s="204"/>
      <c r="BQ569" s="205"/>
      <c r="BR569" s="973"/>
      <c r="BS569" s="973">
        <f>BS568</f>
        <v>0</v>
      </c>
      <c r="BW569" s="204"/>
      <c r="BX569" s="204"/>
      <c r="BY569" s="204"/>
      <c r="BZ569" s="204"/>
      <c r="CA569" s="204"/>
      <c r="CB569" s="205"/>
      <c r="CC569" s="973"/>
      <c r="CD569" s="973">
        <f>CD568</f>
        <v>0</v>
      </c>
      <c r="CE569" s="11"/>
      <c r="CF569" s="11"/>
      <c r="CG569" s="11"/>
      <c r="CH569" s="11"/>
      <c r="CI569" s="11"/>
      <c r="CJ569" s="11"/>
      <c r="CK569" s="11"/>
      <c r="CL569" s="11"/>
      <c r="CM569" s="11"/>
    </row>
    <row r="570" spans="1:91" ht="24.75" customHeight="1">
      <c r="A570" s="949" t="str">
        <f>IF(E570&gt;0,"Wypełnione","")</f>
        <v/>
      </c>
      <c r="B570" s="57"/>
      <c r="C570" s="2050">
        <f>'Og s3a'!C1279</f>
        <v>0</v>
      </c>
      <c r="D570" s="2052">
        <f>'Og s3a'!E1279</f>
        <v>0</v>
      </c>
      <c r="E570" s="2050">
        <f>'Og s3a'!F1279</f>
        <v>0</v>
      </c>
      <c r="F570" s="2771"/>
      <c r="G570" s="448">
        <f>T570</f>
        <v>0</v>
      </c>
      <c r="H570" s="2773">
        <f>U570</f>
        <v>0</v>
      </c>
      <c r="I570" s="451"/>
      <c r="J570" s="2775"/>
      <c r="K570" s="451"/>
      <c r="L570" s="2775"/>
      <c r="M570" s="451"/>
      <c r="N570" s="2775"/>
      <c r="O570" s="451"/>
      <c r="P570" s="2775"/>
      <c r="Q570" s="11"/>
      <c r="R570" s="11"/>
      <c r="S570" s="396">
        <f>'Og s3a'!G1279</f>
        <v>0</v>
      </c>
      <c r="T570" s="398">
        <f>'Og s3a'!D1279</f>
        <v>0</v>
      </c>
      <c r="U570" s="444">
        <f>Import!N1268</f>
        <v>0</v>
      </c>
      <c r="V570" s="11"/>
      <c r="W570" s="306"/>
      <c r="X570" s="306"/>
      <c r="Y570" s="306"/>
      <c r="Z570" s="970">
        <f>IF(F570=AF$7,1,0)</f>
        <v>0</v>
      </c>
      <c r="AA570" s="970">
        <f>Z570*D570</f>
        <v>0</v>
      </c>
      <c r="AB570" s="978">
        <f>IF($Z570=0,0,IF(AF570+AH570+AJ570&gt;0,$AA570,0))</f>
        <v>0</v>
      </c>
      <c r="AC570" s="980">
        <f>IF($Z570=0,0,IF(AND(AB570=0,G571&gt;0),$AA570,0))</f>
        <v>0</v>
      </c>
      <c r="AD570" s="969">
        <f>AA570-AB570-AC570</f>
        <v>0</v>
      </c>
      <c r="AE570" s="204">
        <f t="shared" si="285"/>
        <v>0</v>
      </c>
      <c r="AF570" s="204">
        <f t="shared" si="285"/>
        <v>0</v>
      </c>
      <c r="AG570" s="204">
        <f t="shared" si="285"/>
        <v>0</v>
      </c>
      <c r="AH570" s="204">
        <f t="shared" si="285"/>
        <v>0</v>
      </c>
      <c r="AI570" s="922">
        <f t="shared" si="285"/>
        <v>0</v>
      </c>
      <c r="AJ570" s="205">
        <f t="shared" si="285"/>
        <v>0</v>
      </c>
      <c r="AK570" s="973">
        <f>IF($Z570=1,0,IF(AND($Z570=0,AF570&gt;0),1,IF(AND($Z570=0,AH570&gt;0),1,IF(AND($Z570=0,AJ570&gt;0),1,0))))</f>
        <v>0</v>
      </c>
      <c r="AL570" s="973">
        <f t="shared" si="280"/>
        <v>0</v>
      </c>
      <c r="AM570" s="978">
        <f>IF($Z570=0,0,IF(AQ570+AS570+AU570&gt;0,$AA570,0))</f>
        <v>0</v>
      </c>
      <c r="AN570" s="980">
        <f>IF($Z570=0,0,IF(AND(AM570=0,I571&gt;0),$AA570,0))</f>
        <v>0</v>
      </c>
      <c r="AO570" s="969">
        <f>$AA570-AM570-AN570</f>
        <v>0</v>
      </c>
      <c r="AP570" s="204">
        <f t="shared" si="286"/>
        <v>0</v>
      </c>
      <c r="AQ570" s="204">
        <f t="shared" si="286"/>
        <v>0</v>
      </c>
      <c r="AR570" s="204">
        <f t="shared" si="286"/>
        <v>0</v>
      </c>
      <c r="AS570" s="204">
        <f t="shared" si="286"/>
        <v>0</v>
      </c>
      <c r="AT570" s="204">
        <f t="shared" si="286"/>
        <v>0</v>
      </c>
      <c r="AU570" s="205">
        <f t="shared" si="286"/>
        <v>0</v>
      </c>
      <c r="AV570" s="973">
        <f>IF($Z570=1,0,IF(AND($Z570=0,AQ570&gt;0),1,IF(AND($Z570=0,AS570&gt;0),1,IF(AND($Z570=0,AU570&gt;0),1,0))))</f>
        <v>0</v>
      </c>
      <c r="AW570" s="973">
        <f t="shared" si="281"/>
        <v>0</v>
      </c>
      <c r="AX570" s="978">
        <f>IF($Z570=0,0,IF(BB570+BD570+BF570&gt;0,$AA570,0))</f>
        <v>0</v>
      </c>
      <c r="AY570" s="980">
        <f>IF($Z570=0,0,IF(AND(AX570=0,K571&gt;0),$AA570,0))</f>
        <v>0</v>
      </c>
      <c r="AZ570" s="969">
        <f>$AA570-AX570-AY570</f>
        <v>0</v>
      </c>
      <c r="BA570" s="204">
        <f t="shared" si="287"/>
        <v>0</v>
      </c>
      <c r="BB570" s="204">
        <f t="shared" si="287"/>
        <v>0</v>
      </c>
      <c r="BC570" s="204">
        <f t="shared" si="287"/>
        <v>0</v>
      </c>
      <c r="BD570" s="204">
        <f t="shared" si="287"/>
        <v>0</v>
      </c>
      <c r="BE570" s="204">
        <f t="shared" si="287"/>
        <v>0</v>
      </c>
      <c r="BF570" s="205">
        <f t="shared" si="287"/>
        <v>0</v>
      </c>
      <c r="BG570" s="973">
        <f>IF($Z570=1,0,IF(AND($Z570=0,BB570&gt;0),1,IF(AND($Z570=0,BD570&gt;0),1,IF(AND($Z570=0,BF570&gt;0),1,0))))</f>
        <v>0</v>
      </c>
      <c r="BH570" s="973">
        <f t="shared" si="282"/>
        <v>0</v>
      </c>
      <c r="BI570" s="978">
        <f>IF($Z570=0,0,IF(BM570+BO570+BQ570&gt;0,$AA570,0))</f>
        <v>0</v>
      </c>
      <c r="BJ570" s="980">
        <f>IF($Z570=0,0,IF(AND(BI570=0,M571&gt;0),$AA570,0))</f>
        <v>0</v>
      </c>
      <c r="BK570" s="969">
        <f>$AA570-BI570-BJ570</f>
        <v>0</v>
      </c>
      <c r="BL570" s="204">
        <f t="shared" si="288"/>
        <v>0</v>
      </c>
      <c r="BM570" s="204">
        <f t="shared" si="288"/>
        <v>0</v>
      </c>
      <c r="BN570" s="204">
        <f t="shared" si="288"/>
        <v>0</v>
      </c>
      <c r="BO570" s="204">
        <f t="shared" si="288"/>
        <v>0</v>
      </c>
      <c r="BP570" s="204">
        <f t="shared" si="288"/>
        <v>0</v>
      </c>
      <c r="BQ570" s="205">
        <f t="shared" si="288"/>
        <v>0</v>
      </c>
      <c r="BR570" s="973">
        <f>IF($Z570=1,0,IF(AND($Z570=0,BM570&gt;0),1,IF(AND($Z570=0,BO570&gt;0),1,IF(AND($Z570=0,BQ570&gt;0),1,0))))</f>
        <v>0</v>
      </c>
      <c r="BS570" s="973">
        <f t="shared" si="283"/>
        <v>0</v>
      </c>
      <c r="BT570" s="978">
        <f>IF($Z570=0,0,IF(BX570+BZ570+CB570&gt;0,$AA570,0))</f>
        <v>0</v>
      </c>
      <c r="BU570" s="980">
        <f>IF($Z570=0,0,IF(AND(BT570=0,O571&gt;0),$AA570,0))</f>
        <v>0</v>
      </c>
      <c r="BV570" s="969">
        <f>$AA570-BT570-BU570</f>
        <v>0</v>
      </c>
      <c r="BW570" s="204">
        <f t="shared" si="289"/>
        <v>0</v>
      </c>
      <c r="BX570" s="204">
        <f t="shared" si="289"/>
        <v>0</v>
      </c>
      <c r="BY570" s="204">
        <f t="shared" si="289"/>
        <v>0</v>
      </c>
      <c r="BZ570" s="204">
        <f t="shared" si="289"/>
        <v>0</v>
      </c>
      <c r="CA570" s="204">
        <f t="shared" si="289"/>
        <v>0</v>
      </c>
      <c r="CB570" s="205">
        <f t="shared" si="289"/>
        <v>0</v>
      </c>
      <c r="CC570" s="973">
        <f>IF($Z570=1,0,IF(AND($Z570=0,BX570&gt;0),1,IF(AND($Z570=0,BZ570&gt;0),1,IF(AND($Z570=0,CB570&gt;0),1,0))))</f>
        <v>0</v>
      </c>
      <c r="CD570" s="973">
        <f t="shared" si="284"/>
        <v>0</v>
      </c>
      <c r="CE570" s="11"/>
      <c r="CF570" s="11"/>
      <c r="CG570" s="11"/>
      <c r="CH570" s="11"/>
      <c r="CI570" s="11"/>
      <c r="CJ570" s="11"/>
      <c r="CK570" s="11"/>
      <c r="CL570" s="11"/>
      <c r="CM570" s="11"/>
    </row>
    <row r="571" spans="1:91" ht="14.25" customHeight="1">
      <c r="A571" s="950" t="str">
        <f>A570</f>
        <v/>
      </c>
      <c r="B571" s="57"/>
      <c r="C571" s="2051"/>
      <c r="D571" s="2053"/>
      <c r="E571" s="2051"/>
      <c r="F571" s="2772"/>
      <c r="G571" s="1121">
        <f>Import!Q1268</f>
        <v>0</v>
      </c>
      <c r="H571" s="2774"/>
      <c r="I571" s="450"/>
      <c r="J571" s="2775"/>
      <c r="K571" s="450"/>
      <c r="L571" s="2775"/>
      <c r="M571" s="450"/>
      <c r="N571" s="2775"/>
      <c r="O571" s="450"/>
      <c r="P571" s="2775"/>
      <c r="Q571" s="11"/>
      <c r="R571" s="11"/>
      <c r="S571" s="397"/>
      <c r="T571" s="419"/>
      <c r="U571" s="444">
        <f>Import!N1269</f>
        <v>0</v>
      </c>
      <c r="V571" s="11"/>
      <c r="W571" s="306"/>
      <c r="X571" s="306"/>
      <c r="Y571" s="306"/>
      <c r="Z571" s="11"/>
      <c r="AE571" s="204"/>
      <c r="AF571" s="204"/>
      <c r="AG571" s="204"/>
      <c r="AH571" s="204"/>
      <c r="AI571" s="922"/>
      <c r="AJ571" s="205"/>
      <c r="AK571" s="973"/>
      <c r="AL571" s="973">
        <f>AL570</f>
        <v>0</v>
      </c>
      <c r="AP571" s="204"/>
      <c r="AQ571" s="204"/>
      <c r="AR571" s="204"/>
      <c r="AS571" s="204"/>
      <c r="AT571" s="204"/>
      <c r="AU571" s="205"/>
      <c r="AV571" s="973"/>
      <c r="AW571" s="973">
        <f>AW570</f>
        <v>0</v>
      </c>
      <c r="BA571" s="204"/>
      <c r="BB571" s="204"/>
      <c r="BC571" s="204"/>
      <c r="BD571" s="204"/>
      <c r="BE571" s="204"/>
      <c r="BF571" s="205"/>
      <c r="BG571" s="973"/>
      <c r="BH571" s="973">
        <f>BH570</f>
        <v>0</v>
      </c>
      <c r="BL571" s="204"/>
      <c r="BM571" s="204"/>
      <c r="BN571" s="204"/>
      <c r="BO571" s="204"/>
      <c r="BP571" s="204"/>
      <c r="BQ571" s="205"/>
      <c r="BR571" s="973"/>
      <c r="BS571" s="973">
        <f>BS570</f>
        <v>0</v>
      </c>
      <c r="BW571" s="204"/>
      <c r="BX571" s="204"/>
      <c r="BY571" s="204"/>
      <c r="BZ571" s="204"/>
      <c r="CA571" s="204"/>
      <c r="CB571" s="205"/>
      <c r="CC571" s="973"/>
      <c r="CD571" s="973">
        <f>CD570</f>
        <v>0</v>
      </c>
      <c r="CE571" s="11"/>
      <c r="CF571" s="11"/>
      <c r="CG571" s="11"/>
      <c r="CH571" s="11"/>
      <c r="CI571" s="11"/>
      <c r="CJ571" s="11"/>
      <c r="CK571" s="11"/>
      <c r="CL571" s="11"/>
      <c r="CM571" s="11"/>
    </row>
    <row r="572" spans="1:91" ht="24.75" customHeight="1">
      <c r="A572" s="949" t="str">
        <f>IF(E572&gt;0,"Wypełnione","")</f>
        <v/>
      </c>
      <c r="B572" s="57"/>
      <c r="C572" s="2050">
        <f>'Og s3a'!C1281</f>
        <v>0</v>
      </c>
      <c r="D572" s="2052">
        <f>'Og s3a'!E1281</f>
        <v>0</v>
      </c>
      <c r="E572" s="2050">
        <f>'Og s3a'!F1281</f>
        <v>0</v>
      </c>
      <c r="F572" s="2771"/>
      <c r="G572" s="448">
        <f>T572</f>
        <v>0</v>
      </c>
      <c r="H572" s="2773">
        <f>U572</f>
        <v>0</v>
      </c>
      <c r="I572" s="451"/>
      <c r="J572" s="2775"/>
      <c r="K572" s="451"/>
      <c r="L572" s="2775"/>
      <c r="M572" s="451"/>
      <c r="N572" s="2775"/>
      <c r="O572" s="451"/>
      <c r="P572" s="2775"/>
      <c r="Q572" s="11"/>
      <c r="R572" s="11"/>
      <c r="S572" s="396">
        <f>'Og s3a'!G1281</f>
        <v>0</v>
      </c>
      <c r="T572" s="398">
        <f>'Og s3a'!D1281</f>
        <v>0</v>
      </c>
      <c r="U572" s="444">
        <f>Import!N1270</f>
        <v>0</v>
      </c>
      <c r="V572" s="11"/>
      <c r="W572" s="306"/>
      <c r="X572" s="306"/>
      <c r="Y572" s="306"/>
      <c r="Z572" s="970">
        <f>IF(F572=AF$7,1,0)</f>
        <v>0</v>
      </c>
      <c r="AA572" s="970">
        <f>Z572*D572</f>
        <v>0</v>
      </c>
      <c r="AB572" s="978">
        <f>IF($Z572=0,0,IF(AF572+AH572+AJ572&gt;0,$AA572,0))</f>
        <v>0</v>
      </c>
      <c r="AC572" s="980">
        <f>IF($Z572=0,0,IF(AND(AB572=0,G573&gt;0),$AA572,0))</f>
        <v>0</v>
      </c>
      <c r="AD572" s="969">
        <f>AA572-AB572-AC572</f>
        <v>0</v>
      </c>
      <c r="AE572" s="204">
        <f t="shared" si="285"/>
        <v>0</v>
      </c>
      <c r="AF572" s="204">
        <f t="shared" si="285"/>
        <v>0</v>
      </c>
      <c r="AG572" s="204">
        <f t="shared" si="285"/>
        <v>0</v>
      </c>
      <c r="AH572" s="204">
        <f t="shared" si="285"/>
        <v>0</v>
      </c>
      <c r="AI572" s="922">
        <f t="shared" si="285"/>
        <v>0</v>
      </c>
      <c r="AJ572" s="205">
        <f t="shared" si="285"/>
        <v>0</v>
      </c>
      <c r="AK572" s="973">
        <f>IF($Z572=1,0,IF(AND($Z572=0,AF572&gt;0),1,IF(AND($Z572=0,AH572&gt;0),1,IF(AND($Z572=0,AJ572&gt;0),1,0))))</f>
        <v>0</v>
      </c>
      <c r="AL572" s="973">
        <f t="shared" si="280"/>
        <v>0</v>
      </c>
      <c r="AM572" s="978">
        <f>IF($Z572=0,0,IF(AQ572+AS572+AU572&gt;0,$AA572,0))</f>
        <v>0</v>
      </c>
      <c r="AN572" s="980">
        <f>IF($Z572=0,0,IF(AND(AM572=0,I573&gt;0),$AA572,0))</f>
        <v>0</v>
      </c>
      <c r="AO572" s="969">
        <f>$AA572-AM572-AN572</f>
        <v>0</v>
      </c>
      <c r="AP572" s="204">
        <f t="shared" si="286"/>
        <v>0</v>
      </c>
      <c r="AQ572" s="204">
        <f t="shared" si="286"/>
        <v>0</v>
      </c>
      <c r="AR572" s="204">
        <f t="shared" si="286"/>
        <v>0</v>
      </c>
      <c r="AS572" s="204">
        <f t="shared" si="286"/>
        <v>0</v>
      </c>
      <c r="AT572" s="204">
        <f t="shared" si="286"/>
        <v>0</v>
      </c>
      <c r="AU572" s="205">
        <f t="shared" si="286"/>
        <v>0</v>
      </c>
      <c r="AV572" s="973">
        <f>IF($Z572=1,0,IF(AND($Z572=0,AQ572&gt;0),1,IF(AND($Z572=0,AS572&gt;0),1,IF(AND($Z572=0,AU572&gt;0),1,0))))</f>
        <v>0</v>
      </c>
      <c r="AW572" s="973">
        <f t="shared" si="281"/>
        <v>0</v>
      </c>
      <c r="AX572" s="978">
        <f>IF($Z572=0,0,IF(BB572+BD572+BF572&gt;0,$AA572,0))</f>
        <v>0</v>
      </c>
      <c r="AY572" s="980">
        <f>IF($Z572=0,0,IF(AND(AX572=0,K573&gt;0),$AA572,0))</f>
        <v>0</v>
      </c>
      <c r="AZ572" s="969">
        <f>$AA572-AX572-AY572</f>
        <v>0</v>
      </c>
      <c r="BA572" s="204">
        <f t="shared" si="287"/>
        <v>0</v>
      </c>
      <c r="BB572" s="204">
        <f t="shared" si="287"/>
        <v>0</v>
      </c>
      <c r="BC572" s="204">
        <f t="shared" si="287"/>
        <v>0</v>
      </c>
      <c r="BD572" s="204">
        <f t="shared" si="287"/>
        <v>0</v>
      </c>
      <c r="BE572" s="204">
        <f t="shared" si="287"/>
        <v>0</v>
      </c>
      <c r="BF572" s="205">
        <f t="shared" si="287"/>
        <v>0</v>
      </c>
      <c r="BG572" s="973">
        <f>IF($Z572=1,0,IF(AND($Z572=0,BB572&gt;0),1,IF(AND($Z572=0,BD572&gt;0),1,IF(AND($Z572=0,BF572&gt;0),1,0))))</f>
        <v>0</v>
      </c>
      <c r="BH572" s="973">
        <f t="shared" si="282"/>
        <v>0</v>
      </c>
      <c r="BI572" s="978">
        <f>IF($Z572=0,0,IF(BM572+BO572+BQ572&gt;0,$AA572,0))</f>
        <v>0</v>
      </c>
      <c r="BJ572" s="980">
        <f>IF($Z572=0,0,IF(AND(BI572=0,M573&gt;0),$AA572,0))</f>
        <v>0</v>
      </c>
      <c r="BK572" s="969">
        <f>$AA572-BI572-BJ572</f>
        <v>0</v>
      </c>
      <c r="BL572" s="204">
        <f t="shared" si="288"/>
        <v>0</v>
      </c>
      <c r="BM572" s="204">
        <f t="shared" si="288"/>
        <v>0</v>
      </c>
      <c r="BN572" s="204">
        <f t="shared" si="288"/>
        <v>0</v>
      </c>
      <c r="BO572" s="204">
        <f t="shared" si="288"/>
        <v>0</v>
      </c>
      <c r="BP572" s="204">
        <f t="shared" si="288"/>
        <v>0</v>
      </c>
      <c r="BQ572" s="205">
        <f t="shared" si="288"/>
        <v>0</v>
      </c>
      <c r="BR572" s="973">
        <f>IF($Z572=1,0,IF(AND($Z572=0,BM572&gt;0),1,IF(AND($Z572=0,BO572&gt;0),1,IF(AND($Z572=0,BQ572&gt;0),1,0))))</f>
        <v>0</v>
      </c>
      <c r="BS572" s="973">
        <f t="shared" si="283"/>
        <v>0</v>
      </c>
      <c r="BT572" s="978">
        <f>IF($Z572=0,0,IF(BX572+BZ572+CB572&gt;0,$AA572,0))</f>
        <v>0</v>
      </c>
      <c r="BU572" s="980">
        <f>IF($Z572=0,0,IF(AND(BT572=0,O573&gt;0),$AA572,0))</f>
        <v>0</v>
      </c>
      <c r="BV572" s="969">
        <f>$AA572-BT572-BU572</f>
        <v>0</v>
      </c>
      <c r="BW572" s="204">
        <f t="shared" si="289"/>
        <v>0</v>
      </c>
      <c r="BX572" s="204">
        <f t="shared" si="289"/>
        <v>0</v>
      </c>
      <c r="BY572" s="204">
        <f t="shared" si="289"/>
        <v>0</v>
      </c>
      <c r="BZ572" s="204">
        <f t="shared" si="289"/>
        <v>0</v>
      </c>
      <c r="CA572" s="204">
        <f t="shared" si="289"/>
        <v>0</v>
      </c>
      <c r="CB572" s="205">
        <f t="shared" si="289"/>
        <v>0</v>
      </c>
      <c r="CC572" s="973">
        <f>IF($Z572=1,0,IF(AND($Z572=0,BX572&gt;0),1,IF(AND($Z572=0,BZ572&gt;0),1,IF(AND($Z572=0,CB572&gt;0),1,0))))</f>
        <v>0</v>
      </c>
      <c r="CD572" s="973">
        <f t="shared" si="284"/>
        <v>0</v>
      </c>
      <c r="CE572" s="11"/>
      <c r="CF572" s="11"/>
      <c r="CG572" s="11"/>
      <c r="CH572" s="11"/>
      <c r="CI572" s="11"/>
      <c r="CJ572" s="11"/>
      <c r="CK572" s="11"/>
      <c r="CL572" s="11"/>
      <c r="CM572" s="11"/>
    </row>
    <row r="573" spans="1:91" ht="14.25" customHeight="1">
      <c r="A573" s="950" t="str">
        <f>A572</f>
        <v/>
      </c>
      <c r="B573" s="57"/>
      <c r="C573" s="2051"/>
      <c r="D573" s="2053"/>
      <c r="E573" s="2051"/>
      <c r="F573" s="2772"/>
      <c r="G573" s="1121">
        <f>Import!Q1270</f>
        <v>0</v>
      </c>
      <c r="H573" s="2774"/>
      <c r="I573" s="450"/>
      <c r="J573" s="2775"/>
      <c r="K573" s="450"/>
      <c r="L573" s="2775"/>
      <c r="M573" s="450"/>
      <c r="N573" s="2775"/>
      <c r="O573" s="450"/>
      <c r="P573" s="2775"/>
      <c r="Q573" s="11"/>
      <c r="R573" s="11"/>
      <c r="S573" s="397"/>
      <c r="T573" s="419"/>
      <c r="U573" s="444">
        <f>Import!N1271</f>
        <v>0</v>
      </c>
      <c r="V573" s="11"/>
      <c r="W573" s="306"/>
      <c r="X573" s="306"/>
      <c r="Y573" s="306"/>
      <c r="Z573" s="11"/>
      <c r="AE573" s="204"/>
      <c r="AF573" s="204"/>
      <c r="AG573" s="204"/>
      <c r="AH573" s="204"/>
      <c r="AI573" s="922"/>
      <c r="AJ573" s="205"/>
      <c r="AK573" s="973"/>
      <c r="AL573" s="973">
        <f>AL572</f>
        <v>0</v>
      </c>
      <c r="AP573" s="204"/>
      <c r="AQ573" s="204"/>
      <c r="AR573" s="204"/>
      <c r="AS573" s="204"/>
      <c r="AT573" s="204"/>
      <c r="AU573" s="205"/>
      <c r="AV573" s="973"/>
      <c r="AW573" s="973">
        <f>AW572</f>
        <v>0</v>
      </c>
      <c r="BA573" s="204"/>
      <c r="BB573" s="204"/>
      <c r="BC573" s="204"/>
      <c r="BD573" s="204"/>
      <c r="BE573" s="204"/>
      <c r="BF573" s="205"/>
      <c r="BG573" s="973"/>
      <c r="BH573" s="973">
        <f>BH572</f>
        <v>0</v>
      </c>
      <c r="BL573" s="204"/>
      <c r="BM573" s="204"/>
      <c r="BN573" s="204"/>
      <c r="BO573" s="204"/>
      <c r="BP573" s="204"/>
      <c r="BQ573" s="205"/>
      <c r="BR573" s="973"/>
      <c r="BS573" s="973">
        <f>BS572</f>
        <v>0</v>
      </c>
      <c r="BW573" s="204"/>
      <c r="BX573" s="204"/>
      <c r="BY573" s="204"/>
      <c r="BZ573" s="204"/>
      <c r="CA573" s="204"/>
      <c r="CB573" s="205"/>
      <c r="CC573" s="973"/>
      <c r="CD573" s="973">
        <f>CD572</f>
        <v>0</v>
      </c>
      <c r="CE573" s="11"/>
      <c r="CF573" s="11"/>
      <c r="CG573" s="11"/>
      <c r="CH573" s="11"/>
      <c r="CI573" s="11"/>
      <c r="CJ573" s="11"/>
      <c r="CK573" s="11"/>
      <c r="CL573" s="11"/>
      <c r="CM573" s="11"/>
    </row>
    <row r="574" spans="1:91" ht="24.75" customHeight="1">
      <c r="A574" s="949" t="str">
        <f>IF(E574&gt;0,"Wypełnione","")</f>
        <v/>
      </c>
      <c r="B574" s="57"/>
      <c r="C574" s="2050">
        <f>'Og s3a'!C1283</f>
        <v>0</v>
      </c>
      <c r="D574" s="2052">
        <f>'Og s3a'!E1283</f>
        <v>0</v>
      </c>
      <c r="E574" s="2050">
        <f>'Og s3a'!F1283</f>
        <v>0</v>
      </c>
      <c r="F574" s="2771"/>
      <c r="G574" s="448">
        <f>T574</f>
        <v>0</v>
      </c>
      <c r="H574" s="2773">
        <f>U574</f>
        <v>0</v>
      </c>
      <c r="I574" s="451"/>
      <c r="J574" s="2775"/>
      <c r="K574" s="451"/>
      <c r="L574" s="2775"/>
      <c r="M574" s="451"/>
      <c r="N574" s="2775"/>
      <c r="O574" s="451"/>
      <c r="P574" s="2775"/>
      <c r="Q574" s="11"/>
      <c r="R574" s="11"/>
      <c r="S574" s="396">
        <f>'Og s3a'!G1283</f>
        <v>0</v>
      </c>
      <c r="T574" s="398">
        <f>'Og s3a'!D1283</f>
        <v>0</v>
      </c>
      <c r="U574" s="444">
        <f>Import!N1272</f>
        <v>0</v>
      </c>
      <c r="V574" s="11"/>
      <c r="W574" s="306"/>
      <c r="X574" s="306"/>
      <c r="Y574" s="306"/>
      <c r="Z574" s="970">
        <f>IF(F574=AF$7,1,0)</f>
        <v>0</v>
      </c>
      <c r="AA574" s="970">
        <f>Z574*D574</f>
        <v>0</v>
      </c>
      <c r="AB574" s="978">
        <f>IF($Z574=0,0,IF(AF574+AH574+AJ574&gt;0,$AA574,0))</f>
        <v>0</v>
      </c>
      <c r="AC574" s="980">
        <f>IF($Z574=0,0,IF(AND(AB574=0,G575&gt;0),$AA574,0))</f>
        <v>0</v>
      </c>
      <c r="AD574" s="969">
        <f>AA574-AB574-AC574</f>
        <v>0</v>
      </c>
      <c r="AE574" s="204">
        <f t="shared" si="285"/>
        <v>0</v>
      </c>
      <c r="AF574" s="204">
        <f t="shared" si="285"/>
        <v>0</v>
      </c>
      <c r="AG574" s="204">
        <f t="shared" si="285"/>
        <v>0</v>
      </c>
      <c r="AH574" s="204">
        <f t="shared" si="285"/>
        <v>0</v>
      </c>
      <c r="AI574" s="922">
        <f t="shared" si="285"/>
        <v>0</v>
      </c>
      <c r="AJ574" s="205">
        <f t="shared" si="285"/>
        <v>0</v>
      </c>
      <c r="AK574" s="973">
        <f>IF($Z574=1,0,IF(AND($Z574=0,AF574&gt;0),1,IF(AND($Z574=0,AH574&gt;0),1,IF(AND($Z574=0,AJ574&gt;0),1,0))))</f>
        <v>0</v>
      </c>
      <c r="AL574" s="973">
        <f t="shared" si="280"/>
        <v>0</v>
      </c>
      <c r="AM574" s="978">
        <f>IF($Z574=0,0,IF(AQ574+AS574+AU574&gt;0,$AA574,0))</f>
        <v>0</v>
      </c>
      <c r="AN574" s="980">
        <f>IF($Z574=0,0,IF(AND(AM574=0,I575&gt;0),$AA574,0))</f>
        <v>0</v>
      </c>
      <c r="AO574" s="969">
        <f>$AA574-AM574-AN574</f>
        <v>0</v>
      </c>
      <c r="AP574" s="204">
        <f t="shared" si="286"/>
        <v>0</v>
      </c>
      <c r="AQ574" s="204">
        <f t="shared" si="286"/>
        <v>0</v>
      </c>
      <c r="AR574" s="204">
        <f t="shared" si="286"/>
        <v>0</v>
      </c>
      <c r="AS574" s="204">
        <f t="shared" si="286"/>
        <v>0</v>
      </c>
      <c r="AT574" s="204">
        <f t="shared" si="286"/>
        <v>0</v>
      </c>
      <c r="AU574" s="205">
        <f t="shared" si="286"/>
        <v>0</v>
      </c>
      <c r="AV574" s="973">
        <f>IF($Z574=1,0,IF(AND($Z574=0,AQ574&gt;0),1,IF(AND($Z574=0,AS574&gt;0),1,IF(AND($Z574=0,AU574&gt;0),1,0))))</f>
        <v>0</v>
      </c>
      <c r="AW574" s="973">
        <f t="shared" si="281"/>
        <v>0</v>
      </c>
      <c r="AX574" s="978">
        <f>IF($Z574=0,0,IF(BB574+BD574+BF574&gt;0,$AA574,0))</f>
        <v>0</v>
      </c>
      <c r="AY574" s="980">
        <f>IF($Z574=0,0,IF(AND(AX574=0,K575&gt;0),$AA574,0))</f>
        <v>0</v>
      </c>
      <c r="AZ574" s="969">
        <f>$AA574-AX574-AY574</f>
        <v>0</v>
      </c>
      <c r="BA574" s="204">
        <f t="shared" si="287"/>
        <v>0</v>
      </c>
      <c r="BB574" s="204">
        <f t="shared" si="287"/>
        <v>0</v>
      </c>
      <c r="BC574" s="204">
        <f t="shared" si="287"/>
        <v>0</v>
      </c>
      <c r="BD574" s="204">
        <f t="shared" si="287"/>
        <v>0</v>
      </c>
      <c r="BE574" s="204">
        <f t="shared" si="287"/>
        <v>0</v>
      </c>
      <c r="BF574" s="205">
        <f t="shared" si="287"/>
        <v>0</v>
      </c>
      <c r="BG574" s="973">
        <f>IF($Z574=1,0,IF(AND($Z574=0,BB574&gt;0),1,IF(AND($Z574=0,BD574&gt;0),1,IF(AND($Z574=0,BF574&gt;0),1,0))))</f>
        <v>0</v>
      </c>
      <c r="BH574" s="973">
        <f t="shared" si="282"/>
        <v>0</v>
      </c>
      <c r="BI574" s="978">
        <f>IF($Z574=0,0,IF(BM574+BO574+BQ574&gt;0,$AA574,0))</f>
        <v>0</v>
      </c>
      <c r="BJ574" s="980">
        <f>IF($Z574=0,0,IF(AND(BI574=0,M575&gt;0),$AA574,0))</f>
        <v>0</v>
      </c>
      <c r="BK574" s="969">
        <f>$AA574-BI574-BJ574</f>
        <v>0</v>
      </c>
      <c r="BL574" s="204">
        <f t="shared" si="288"/>
        <v>0</v>
      </c>
      <c r="BM574" s="204">
        <f t="shared" si="288"/>
        <v>0</v>
      </c>
      <c r="BN574" s="204">
        <f t="shared" si="288"/>
        <v>0</v>
      </c>
      <c r="BO574" s="204">
        <f t="shared" si="288"/>
        <v>0</v>
      </c>
      <c r="BP574" s="204">
        <f t="shared" si="288"/>
        <v>0</v>
      </c>
      <c r="BQ574" s="205">
        <f t="shared" si="288"/>
        <v>0</v>
      </c>
      <c r="BR574" s="973">
        <f>IF($Z574=1,0,IF(AND($Z574=0,BM574&gt;0),1,IF(AND($Z574=0,BO574&gt;0),1,IF(AND($Z574=0,BQ574&gt;0),1,0))))</f>
        <v>0</v>
      </c>
      <c r="BS574" s="973">
        <f t="shared" si="283"/>
        <v>0</v>
      </c>
      <c r="BT574" s="978">
        <f>IF($Z574=0,0,IF(BX574+BZ574+CB574&gt;0,$AA574,0))</f>
        <v>0</v>
      </c>
      <c r="BU574" s="980">
        <f>IF($Z574=0,0,IF(AND(BT574=0,O575&gt;0),$AA574,0))</f>
        <v>0</v>
      </c>
      <c r="BV574" s="969">
        <f>$AA574-BT574-BU574</f>
        <v>0</v>
      </c>
      <c r="BW574" s="204">
        <f t="shared" si="289"/>
        <v>0</v>
      </c>
      <c r="BX574" s="204">
        <f t="shared" si="289"/>
        <v>0</v>
      </c>
      <c r="BY574" s="204">
        <f t="shared" si="289"/>
        <v>0</v>
      </c>
      <c r="BZ574" s="204">
        <f t="shared" si="289"/>
        <v>0</v>
      </c>
      <c r="CA574" s="204">
        <f t="shared" si="289"/>
        <v>0</v>
      </c>
      <c r="CB574" s="205">
        <f t="shared" si="289"/>
        <v>0</v>
      </c>
      <c r="CC574" s="973">
        <f>IF($Z574=1,0,IF(AND($Z574=0,BX574&gt;0),1,IF(AND($Z574=0,BZ574&gt;0),1,IF(AND($Z574=0,CB574&gt;0),1,0))))</f>
        <v>0</v>
      </c>
      <c r="CD574" s="973">
        <f t="shared" si="284"/>
        <v>0</v>
      </c>
      <c r="CE574" s="11"/>
      <c r="CF574" s="11"/>
      <c r="CG574" s="11"/>
      <c r="CH574" s="11"/>
      <c r="CI574" s="11"/>
      <c r="CJ574" s="11"/>
      <c r="CK574" s="11"/>
      <c r="CL574" s="11"/>
      <c r="CM574" s="11"/>
    </row>
    <row r="575" spans="1:91" ht="14.25" customHeight="1">
      <c r="A575" s="950" t="str">
        <f>A574</f>
        <v/>
      </c>
      <c r="B575" s="57"/>
      <c r="C575" s="2051"/>
      <c r="D575" s="2053"/>
      <c r="E575" s="2051"/>
      <c r="F575" s="2772"/>
      <c r="G575" s="1121">
        <f>Import!Q1272</f>
        <v>0</v>
      </c>
      <c r="H575" s="2774"/>
      <c r="I575" s="450"/>
      <c r="J575" s="2775"/>
      <c r="K575" s="450"/>
      <c r="L575" s="2775"/>
      <c r="M575" s="450"/>
      <c r="N575" s="2775"/>
      <c r="O575" s="450"/>
      <c r="P575" s="2775"/>
      <c r="Q575" s="11"/>
      <c r="R575" s="11"/>
      <c r="S575" s="397"/>
      <c r="T575" s="419"/>
      <c r="U575" s="444">
        <f>Import!N1273</f>
        <v>0</v>
      </c>
      <c r="V575" s="11"/>
      <c r="W575" s="306"/>
      <c r="X575" s="306"/>
      <c r="Y575" s="306"/>
      <c r="Z575" s="11"/>
      <c r="AE575" s="204"/>
      <c r="AF575" s="204"/>
      <c r="AG575" s="204"/>
      <c r="AH575" s="204"/>
      <c r="AI575" s="922"/>
      <c r="AJ575" s="205"/>
      <c r="AK575" s="973"/>
      <c r="AL575" s="973">
        <f>AL574</f>
        <v>0</v>
      </c>
      <c r="AP575" s="204"/>
      <c r="AQ575" s="204"/>
      <c r="AR575" s="204"/>
      <c r="AS575" s="204"/>
      <c r="AT575" s="204"/>
      <c r="AU575" s="205"/>
      <c r="AV575" s="973"/>
      <c r="AW575" s="973">
        <f>AW574</f>
        <v>0</v>
      </c>
      <c r="BA575" s="204"/>
      <c r="BB575" s="204"/>
      <c r="BC575" s="204"/>
      <c r="BD575" s="204"/>
      <c r="BE575" s="204"/>
      <c r="BF575" s="205"/>
      <c r="BG575" s="973"/>
      <c r="BH575" s="973">
        <f>BH574</f>
        <v>0</v>
      </c>
      <c r="BL575" s="204"/>
      <c r="BM575" s="204"/>
      <c r="BN575" s="204"/>
      <c r="BO575" s="204"/>
      <c r="BP575" s="204"/>
      <c r="BQ575" s="205"/>
      <c r="BR575" s="973"/>
      <c r="BS575" s="973">
        <f>BS574</f>
        <v>0</v>
      </c>
      <c r="BW575" s="204"/>
      <c r="BX575" s="204"/>
      <c r="BY575" s="204"/>
      <c r="BZ575" s="204"/>
      <c r="CA575" s="204"/>
      <c r="CB575" s="205"/>
      <c r="CC575" s="973"/>
      <c r="CD575" s="973">
        <f>CD574</f>
        <v>0</v>
      </c>
      <c r="CE575" s="11"/>
      <c r="CF575" s="11"/>
      <c r="CG575" s="11"/>
      <c r="CH575" s="11"/>
      <c r="CI575" s="11"/>
      <c r="CJ575" s="11"/>
      <c r="CK575" s="11"/>
      <c r="CL575" s="11"/>
      <c r="CM575" s="11"/>
    </row>
    <row r="576" spans="1:91" ht="24.75" customHeight="1">
      <c r="A576" s="949" t="str">
        <f>IF(E576&gt;0,"Wypełnione","")</f>
        <v/>
      </c>
      <c r="B576" s="57"/>
      <c r="C576" s="2050">
        <f>'Og s3a'!C1285</f>
        <v>0</v>
      </c>
      <c r="D576" s="2052">
        <f>'Og s3a'!E1285</f>
        <v>0</v>
      </c>
      <c r="E576" s="2050">
        <f>'Og s3a'!F1285</f>
        <v>0</v>
      </c>
      <c r="F576" s="2771"/>
      <c r="G576" s="448">
        <f>T576</f>
        <v>0</v>
      </c>
      <c r="H576" s="2773">
        <f>U576</f>
        <v>0</v>
      </c>
      <c r="I576" s="451"/>
      <c r="J576" s="2775"/>
      <c r="K576" s="451"/>
      <c r="L576" s="2775"/>
      <c r="M576" s="451"/>
      <c r="N576" s="2775"/>
      <c r="O576" s="451"/>
      <c r="P576" s="2775"/>
      <c r="Q576" s="11"/>
      <c r="R576" s="11"/>
      <c r="S576" s="396">
        <f>'Og s3a'!G1285</f>
        <v>0</v>
      </c>
      <c r="T576" s="398">
        <f>'Og s3a'!D1285</f>
        <v>0</v>
      </c>
      <c r="U576" s="444">
        <f>Import!N1274</f>
        <v>0</v>
      </c>
      <c r="V576" s="11"/>
      <c r="W576" s="306"/>
      <c r="X576" s="306"/>
      <c r="Y576" s="306"/>
      <c r="Z576" s="970">
        <f>IF(F576=AF$7,1,0)</f>
        <v>0</v>
      </c>
      <c r="AA576" s="970">
        <f>Z576*D576</f>
        <v>0</v>
      </c>
      <c r="AB576" s="978">
        <f>IF($Z576=0,0,IF(AF576+AH576+AJ576&gt;0,$AA576,0))</f>
        <v>0</v>
      </c>
      <c r="AC576" s="980">
        <f>IF($Z576=0,0,IF(AND(AB576=0,G577&gt;0),$AA576,0))</f>
        <v>0</v>
      </c>
      <c r="AD576" s="969">
        <f>AA576-AB576-AC576</f>
        <v>0</v>
      </c>
      <c r="AE576" s="204">
        <f t="shared" si="285"/>
        <v>0</v>
      </c>
      <c r="AF576" s="204">
        <f t="shared" si="285"/>
        <v>0</v>
      </c>
      <c r="AG576" s="204">
        <f t="shared" si="285"/>
        <v>0</v>
      </c>
      <c r="AH576" s="204">
        <f t="shared" si="285"/>
        <v>0</v>
      </c>
      <c r="AI576" s="922">
        <f t="shared" si="285"/>
        <v>0</v>
      </c>
      <c r="AJ576" s="205">
        <f t="shared" si="285"/>
        <v>0</v>
      </c>
      <c r="AK576" s="973">
        <f>IF($Z576=1,0,IF(AND($Z576=0,AF576&gt;0),1,IF(AND($Z576=0,AH576&gt;0),1,IF(AND($Z576=0,AJ576&gt;0),1,0))))</f>
        <v>0</v>
      </c>
      <c r="AL576" s="973">
        <f t="shared" si="280"/>
        <v>0</v>
      </c>
      <c r="AM576" s="978">
        <f>IF($Z576=0,0,IF(AQ576+AS576+AU576&gt;0,$AA576,0))</f>
        <v>0</v>
      </c>
      <c r="AN576" s="980">
        <f>IF($Z576=0,0,IF(AND(AM576=0,I577&gt;0),$AA576,0))</f>
        <v>0</v>
      </c>
      <c r="AO576" s="969">
        <f>$AA576-AM576-AN576</f>
        <v>0</v>
      </c>
      <c r="AP576" s="204">
        <f t="shared" si="286"/>
        <v>0</v>
      </c>
      <c r="AQ576" s="204">
        <f t="shared" si="286"/>
        <v>0</v>
      </c>
      <c r="AR576" s="204">
        <f t="shared" si="286"/>
        <v>0</v>
      </c>
      <c r="AS576" s="204">
        <f t="shared" si="286"/>
        <v>0</v>
      </c>
      <c r="AT576" s="204">
        <f t="shared" si="286"/>
        <v>0</v>
      </c>
      <c r="AU576" s="205">
        <f t="shared" si="286"/>
        <v>0</v>
      </c>
      <c r="AV576" s="973">
        <f>IF($Z576=1,0,IF(AND($Z576=0,AQ576&gt;0),1,IF(AND($Z576=0,AS576&gt;0),1,IF(AND($Z576=0,AU576&gt;0),1,0))))</f>
        <v>0</v>
      </c>
      <c r="AW576" s="973">
        <f t="shared" si="281"/>
        <v>0</v>
      </c>
      <c r="AX576" s="978">
        <f>IF($Z576=0,0,IF(BB576+BD576+BF576&gt;0,$AA576,0))</f>
        <v>0</v>
      </c>
      <c r="AY576" s="980">
        <f>IF($Z576=0,0,IF(AND(AX576=0,K577&gt;0),$AA576,0))</f>
        <v>0</v>
      </c>
      <c r="AZ576" s="969">
        <f>$AA576-AX576-AY576</f>
        <v>0</v>
      </c>
      <c r="BA576" s="204">
        <f t="shared" si="287"/>
        <v>0</v>
      </c>
      <c r="BB576" s="204">
        <f t="shared" si="287"/>
        <v>0</v>
      </c>
      <c r="BC576" s="204">
        <f t="shared" si="287"/>
        <v>0</v>
      </c>
      <c r="BD576" s="204">
        <f t="shared" si="287"/>
        <v>0</v>
      </c>
      <c r="BE576" s="204">
        <f t="shared" si="287"/>
        <v>0</v>
      </c>
      <c r="BF576" s="205">
        <f t="shared" si="287"/>
        <v>0</v>
      </c>
      <c r="BG576" s="973">
        <f>IF($Z576=1,0,IF(AND($Z576=0,BB576&gt;0),1,IF(AND($Z576=0,BD576&gt;0),1,IF(AND($Z576=0,BF576&gt;0),1,0))))</f>
        <v>0</v>
      </c>
      <c r="BH576" s="973">
        <f t="shared" si="282"/>
        <v>0</v>
      </c>
      <c r="BI576" s="978">
        <f>IF($Z576=0,0,IF(BM576+BO576+BQ576&gt;0,$AA576,0))</f>
        <v>0</v>
      </c>
      <c r="BJ576" s="980">
        <f>IF($Z576=0,0,IF(AND(BI576=0,M577&gt;0),$AA576,0))</f>
        <v>0</v>
      </c>
      <c r="BK576" s="969">
        <f>$AA576-BI576-BJ576</f>
        <v>0</v>
      </c>
      <c r="BL576" s="204">
        <f t="shared" si="288"/>
        <v>0</v>
      </c>
      <c r="BM576" s="204">
        <f t="shared" si="288"/>
        <v>0</v>
      </c>
      <c r="BN576" s="204">
        <f t="shared" si="288"/>
        <v>0</v>
      </c>
      <c r="BO576" s="204">
        <f t="shared" si="288"/>
        <v>0</v>
      </c>
      <c r="BP576" s="204">
        <f t="shared" si="288"/>
        <v>0</v>
      </c>
      <c r="BQ576" s="205">
        <f t="shared" si="288"/>
        <v>0</v>
      </c>
      <c r="BR576" s="973">
        <f>IF($Z576=1,0,IF(AND($Z576=0,BM576&gt;0),1,IF(AND($Z576=0,BO576&gt;0),1,IF(AND($Z576=0,BQ576&gt;0),1,0))))</f>
        <v>0</v>
      </c>
      <c r="BS576" s="973">
        <f t="shared" si="283"/>
        <v>0</v>
      </c>
      <c r="BT576" s="978">
        <f>IF($Z576=0,0,IF(BX576+BZ576+CB576&gt;0,$AA576,0))</f>
        <v>0</v>
      </c>
      <c r="BU576" s="980">
        <f>IF($Z576=0,0,IF(AND(BT576=0,O577&gt;0),$AA576,0))</f>
        <v>0</v>
      </c>
      <c r="BV576" s="969">
        <f>$AA576-BT576-BU576</f>
        <v>0</v>
      </c>
      <c r="BW576" s="204">
        <f t="shared" si="289"/>
        <v>0</v>
      </c>
      <c r="BX576" s="204">
        <f t="shared" si="289"/>
        <v>0</v>
      </c>
      <c r="BY576" s="204">
        <f t="shared" si="289"/>
        <v>0</v>
      </c>
      <c r="BZ576" s="204">
        <f t="shared" si="289"/>
        <v>0</v>
      </c>
      <c r="CA576" s="204">
        <f t="shared" si="289"/>
        <v>0</v>
      </c>
      <c r="CB576" s="205">
        <f t="shared" si="289"/>
        <v>0</v>
      </c>
      <c r="CC576" s="973">
        <f>IF($Z576=1,0,IF(AND($Z576=0,BX576&gt;0),1,IF(AND($Z576=0,BZ576&gt;0),1,IF(AND($Z576=0,CB576&gt;0),1,0))))</f>
        <v>0</v>
      </c>
      <c r="CD576" s="973">
        <f t="shared" si="284"/>
        <v>0</v>
      </c>
      <c r="CE576" s="11"/>
      <c r="CF576" s="11"/>
      <c r="CG576" s="11"/>
      <c r="CH576" s="11"/>
      <c r="CI576" s="11"/>
      <c r="CJ576" s="11"/>
      <c r="CK576" s="11"/>
      <c r="CL576" s="11"/>
      <c r="CM576" s="11"/>
    </row>
    <row r="577" spans="1:91" ht="14.25" customHeight="1">
      <c r="A577" s="950" t="str">
        <f>A576</f>
        <v/>
      </c>
      <c r="B577" s="57"/>
      <c r="C577" s="2051"/>
      <c r="D577" s="2053"/>
      <c r="E577" s="2051"/>
      <c r="F577" s="2772"/>
      <c r="G577" s="1121">
        <f>Import!Q1274</f>
        <v>0</v>
      </c>
      <c r="H577" s="2774"/>
      <c r="I577" s="450"/>
      <c r="J577" s="2775"/>
      <c r="K577" s="450"/>
      <c r="L577" s="2775"/>
      <c r="M577" s="450"/>
      <c r="N577" s="2775"/>
      <c r="O577" s="450"/>
      <c r="P577" s="2775"/>
      <c r="Q577" s="11"/>
      <c r="R577" s="11"/>
      <c r="S577" s="397"/>
      <c r="T577" s="419"/>
      <c r="U577" s="444">
        <f>Import!N1275</f>
        <v>0</v>
      </c>
      <c r="V577" s="11"/>
      <c r="W577" s="306"/>
      <c r="X577" s="306"/>
      <c r="Y577" s="306"/>
      <c r="Z577" s="11"/>
      <c r="AE577" s="204"/>
      <c r="AF577" s="204"/>
      <c r="AG577" s="204"/>
      <c r="AH577" s="204"/>
      <c r="AI577" s="922"/>
      <c r="AJ577" s="205"/>
      <c r="AK577" s="973"/>
      <c r="AL577" s="973">
        <f>AL576</f>
        <v>0</v>
      </c>
      <c r="AP577" s="204"/>
      <c r="AQ577" s="204"/>
      <c r="AR577" s="204"/>
      <c r="AS577" s="204"/>
      <c r="AT577" s="204"/>
      <c r="AU577" s="205"/>
      <c r="AV577" s="973"/>
      <c r="AW577" s="973">
        <f>AW576</f>
        <v>0</v>
      </c>
      <c r="BA577" s="204"/>
      <c r="BB577" s="204"/>
      <c r="BC577" s="204"/>
      <c r="BD577" s="204"/>
      <c r="BE577" s="204"/>
      <c r="BF577" s="205"/>
      <c r="BG577" s="973"/>
      <c r="BH577" s="973">
        <f>BH576</f>
        <v>0</v>
      </c>
      <c r="BL577" s="204"/>
      <c r="BM577" s="204"/>
      <c r="BN577" s="204"/>
      <c r="BO577" s="204"/>
      <c r="BP577" s="204"/>
      <c r="BQ577" s="205"/>
      <c r="BR577" s="973"/>
      <c r="BS577" s="973">
        <f>BS576</f>
        <v>0</v>
      </c>
      <c r="BW577" s="204"/>
      <c r="BX577" s="204"/>
      <c r="BY577" s="204"/>
      <c r="BZ577" s="204"/>
      <c r="CA577" s="204"/>
      <c r="CB577" s="205"/>
      <c r="CC577" s="973"/>
      <c r="CD577" s="973">
        <f>CD576</f>
        <v>0</v>
      </c>
      <c r="CE577" s="11"/>
      <c r="CF577" s="11"/>
      <c r="CG577" s="11"/>
      <c r="CH577" s="11"/>
      <c r="CI577" s="11"/>
      <c r="CJ577" s="11"/>
      <c r="CK577" s="11"/>
      <c r="CL577" s="11"/>
      <c r="CM577" s="11"/>
    </row>
    <row r="578" spans="1:91" ht="24.75" customHeight="1">
      <c r="A578" s="949" t="str">
        <f>IF(E578&gt;0,"Wypełnione","")</f>
        <v/>
      </c>
      <c r="B578" s="57"/>
      <c r="C578" s="2050">
        <f>'Og s3a'!C1287</f>
        <v>0</v>
      </c>
      <c r="D578" s="2052">
        <f>'Og s3a'!E1287</f>
        <v>0</v>
      </c>
      <c r="E578" s="2050">
        <f>'Og s3a'!F1287</f>
        <v>0</v>
      </c>
      <c r="F578" s="2771"/>
      <c r="G578" s="448">
        <f>T578</f>
        <v>0</v>
      </c>
      <c r="H578" s="2773">
        <f>U578</f>
        <v>0</v>
      </c>
      <c r="I578" s="451"/>
      <c r="J578" s="2775"/>
      <c r="K578" s="451"/>
      <c r="L578" s="2775"/>
      <c r="M578" s="451"/>
      <c r="N578" s="2775"/>
      <c r="O578" s="451"/>
      <c r="P578" s="2775"/>
      <c r="Q578" s="11"/>
      <c r="R578" s="11"/>
      <c r="S578" s="396">
        <f>'Og s3a'!G1287</f>
        <v>0</v>
      </c>
      <c r="T578" s="398">
        <f>'Og s3a'!D1287</f>
        <v>0</v>
      </c>
      <c r="U578" s="444">
        <f>Import!N1276</f>
        <v>0</v>
      </c>
      <c r="V578" s="11"/>
      <c r="W578" s="306"/>
      <c r="X578" s="306"/>
      <c r="Y578" s="306"/>
      <c r="Z578" s="970">
        <f>IF(F578=AF$7,1,0)</f>
        <v>0</v>
      </c>
      <c r="AA578" s="970">
        <f>Z578*D578</f>
        <v>0</v>
      </c>
      <c r="AB578" s="978">
        <f>IF($Z578=0,0,IF(AF578+AH578+AJ578&gt;0,$AA578,0))</f>
        <v>0</v>
      </c>
      <c r="AC578" s="980">
        <f>IF($Z578=0,0,IF(AND(AB578=0,G579&gt;0),$AA578,0))</f>
        <v>0</v>
      </c>
      <c r="AD578" s="969">
        <f>AA578-AB578-AC578</f>
        <v>0</v>
      </c>
      <c r="AE578" s="204">
        <f t="shared" si="285"/>
        <v>0</v>
      </c>
      <c r="AF578" s="204">
        <f t="shared" si="285"/>
        <v>0</v>
      </c>
      <c r="AG578" s="204">
        <f t="shared" si="285"/>
        <v>0</v>
      </c>
      <c r="AH578" s="204">
        <f t="shared" si="285"/>
        <v>0</v>
      </c>
      <c r="AI578" s="922">
        <f t="shared" si="285"/>
        <v>0</v>
      </c>
      <c r="AJ578" s="205">
        <f t="shared" si="285"/>
        <v>0</v>
      </c>
      <c r="AK578" s="973">
        <f>IF($Z578=1,0,IF(AND($Z578=0,AF578&gt;0),1,IF(AND($Z578=0,AH578&gt;0),1,IF(AND($Z578=0,AJ578&gt;0),1,0))))</f>
        <v>0</v>
      </c>
      <c r="AL578" s="973">
        <f t="shared" si="280"/>
        <v>0</v>
      </c>
      <c r="AM578" s="978">
        <f>IF($Z578=0,0,IF(AQ578+AS578+AU578&gt;0,$AA578,0))</f>
        <v>0</v>
      </c>
      <c r="AN578" s="980">
        <f>IF($Z578=0,0,IF(AND(AM578=0,I579&gt;0),$AA578,0))</f>
        <v>0</v>
      </c>
      <c r="AO578" s="969">
        <f>$AA578-AM578-AN578</f>
        <v>0</v>
      </c>
      <c r="AP578" s="204">
        <f t="shared" si="286"/>
        <v>0</v>
      </c>
      <c r="AQ578" s="204">
        <f t="shared" si="286"/>
        <v>0</v>
      </c>
      <c r="AR578" s="204">
        <f t="shared" si="286"/>
        <v>0</v>
      </c>
      <c r="AS578" s="204">
        <f t="shared" si="286"/>
        <v>0</v>
      </c>
      <c r="AT578" s="204">
        <f t="shared" si="286"/>
        <v>0</v>
      </c>
      <c r="AU578" s="205">
        <f t="shared" si="286"/>
        <v>0</v>
      </c>
      <c r="AV578" s="973">
        <f>IF($Z578=1,0,IF(AND($Z578=0,AQ578&gt;0),1,IF(AND($Z578=0,AS578&gt;0),1,IF(AND($Z578=0,AU578&gt;0),1,0))))</f>
        <v>0</v>
      </c>
      <c r="AW578" s="973">
        <f t="shared" si="281"/>
        <v>0</v>
      </c>
      <c r="AX578" s="978">
        <f>IF($Z578=0,0,IF(BB578+BD578+BF578&gt;0,$AA578,0))</f>
        <v>0</v>
      </c>
      <c r="AY578" s="980">
        <f>IF($Z578=0,0,IF(AND(AX578=0,K579&gt;0),$AA578,0))</f>
        <v>0</v>
      </c>
      <c r="AZ578" s="969">
        <f>$AA578-AX578-AY578</f>
        <v>0</v>
      </c>
      <c r="BA578" s="204">
        <f t="shared" si="287"/>
        <v>0</v>
      </c>
      <c r="BB578" s="204">
        <f t="shared" si="287"/>
        <v>0</v>
      </c>
      <c r="BC578" s="204">
        <f t="shared" si="287"/>
        <v>0</v>
      </c>
      <c r="BD578" s="204">
        <f t="shared" si="287"/>
        <v>0</v>
      </c>
      <c r="BE578" s="204">
        <f t="shared" si="287"/>
        <v>0</v>
      </c>
      <c r="BF578" s="205">
        <f t="shared" si="287"/>
        <v>0</v>
      </c>
      <c r="BG578" s="973">
        <f>IF($Z578=1,0,IF(AND($Z578=0,BB578&gt;0),1,IF(AND($Z578=0,BD578&gt;0),1,IF(AND($Z578=0,BF578&gt;0),1,0))))</f>
        <v>0</v>
      </c>
      <c r="BH578" s="973">
        <f t="shared" si="282"/>
        <v>0</v>
      </c>
      <c r="BI578" s="978">
        <f>IF($Z578=0,0,IF(BM578+BO578+BQ578&gt;0,$AA578,0))</f>
        <v>0</v>
      </c>
      <c r="BJ578" s="980">
        <f>IF($Z578=0,0,IF(AND(BI578=0,M579&gt;0),$AA578,0))</f>
        <v>0</v>
      </c>
      <c r="BK578" s="969">
        <f>$AA578-BI578-BJ578</f>
        <v>0</v>
      </c>
      <c r="BL578" s="204">
        <f t="shared" si="288"/>
        <v>0</v>
      </c>
      <c r="BM578" s="204">
        <f t="shared" si="288"/>
        <v>0</v>
      </c>
      <c r="BN578" s="204">
        <f t="shared" si="288"/>
        <v>0</v>
      </c>
      <c r="BO578" s="204">
        <f t="shared" si="288"/>
        <v>0</v>
      </c>
      <c r="BP578" s="204">
        <f t="shared" si="288"/>
        <v>0</v>
      </c>
      <c r="BQ578" s="205">
        <f t="shared" si="288"/>
        <v>0</v>
      </c>
      <c r="BR578" s="973">
        <f>IF($Z578=1,0,IF(AND($Z578=0,BM578&gt;0),1,IF(AND($Z578=0,BO578&gt;0),1,IF(AND($Z578=0,BQ578&gt;0),1,0))))</f>
        <v>0</v>
      </c>
      <c r="BS578" s="973">
        <f t="shared" si="283"/>
        <v>0</v>
      </c>
      <c r="BT578" s="978">
        <f>IF($Z578=0,0,IF(BX578+BZ578+CB578&gt;0,$AA578,0))</f>
        <v>0</v>
      </c>
      <c r="BU578" s="980">
        <f>IF($Z578=0,0,IF(AND(BT578=0,O579&gt;0),$AA578,0))</f>
        <v>0</v>
      </c>
      <c r="BV578" s="969">
        <f>$AA578-BT578-BU578</f>
        <v>0</v>
      </c>
      <c r="BW578" s="204">
        <f t="shared" si="289"/>
        <v>0</v>
      </c>
      <c r="BX578" s="204">
        <f t="shared" si="289"/>
        <v>0</v>
      </c>
      <c r="BY578" s="204">
        <f t="shared" si="289"/>
        <v>0</v>
      </c>
      <c r="BZ578" s="204">
        <f t="shared" si="289"/>
        <v>0</v>
      </c>
      <c r="CA578" s="204">
        <f t="shared" si="289"/>
        <v>0</v>
      </c>
      <c r="CB578" s="205">
        <f t="shared" si="289"/>
        <v>0</v>
      </c>
      <c r="CC578" s="973">
        <f>IF($Z578=1,0,IF(AND($Z578=0,BX578&gt;0),1,IF(AND($Z578=0,BZ578&gt;0),1,IF(AND($Z578=0,CB578&gt;0),1,0))))</f>
        <v>0</v>
      </c>
      <c r="CD578" s="973">
        <f t="shared" si="284"/>
        <v>0</v>
      </c>
      <c r="CE578" s="11"/>
      <c r="CF578" s="11"/>
      <c r="CG578" s="11"/>
      <c r="CH578" s="11"/>
      <c r="CI578" s="11"/>
      <c r="CJ578" s="11"/>
      <c r="CK578" s="11"/>
      <c r="CL578" s="11"/>
      <c r="CM578" s="11"/>
    </row>
    <row r="579" spans="1:91" ht="14.25" customHeight="1">
      <c r="A579" s="950" t="str">
        <f>A578</f>
        <v/>
      </c>
      <c r="B579" s="57"/>
      <c r="C579" s="2051"/>
      <c r="D579" s="2053"/>
      <c r="E579" s="2051"/>
      <c r="F579" s="2772"/>
      <c r="G579" s="1121">
        <f>Import!Q1276</f>
        <v>0</v>
      </c>
      <c r="H579" s="2774"/>
      <c r="I579" s="450"/>
      <c r="J579" s="2775"/>
      <c r="K579" s="450"/>
      <c r="L579" s="2775"/>
      <c r="M579" s="450"/>
      <c r="N579" s="2775"/>
      <c r="O579" s="450"/>
      <c r="P579" s="2775"/>
      <c r="Q579" s="11"/>
      <c r="R579" s="11"/>
      <c r="S579" s="397"/>
      <c r="T579" s="419"/>
      <c r="U579" s="444">
        <f>Import!N1277</f>
        <v>0</v>
      </c>
      <c r="V579" s="11"/>
      <c r="W579" s="306"/>
      <c r="X579" s="306"/>
      <c r="Y579" s="306"/>
      <c r="Z579" s="11"/>
      <c r="AE579" s="204"/>
      <c r="AF579" s="204"/>
      <c r="AG579" s="204"/>
      <c r="AH579" s="204"/>
      <c r="AI579" s="922"/>
      <c r="AJ579" s="205"/>
      <c r="AK579" s="973"/>
      <c r="AL579" s="973">
        <f>AL578</f>
        <v>0</v>
      </c>
      <c r="AP579" s="204"/>
      <c r="AQ579" s="204"/>
      <c r="AR579" s="204"/>
      <c r="AS579" s="204"/>
      <c r="AT579" s="204"/>
      <c r="AU579" s="205"/>
      <c r="AV579" s="973"/>
      <c r="AW579" s="973">
        <f>AW578</f>
        <v>0</v>
      </c>
      <c r="BA579" s="204"/>
      <c r="BB579" s="204"/>
      <c r="BC579" s="204"/>
      <c r="BD579" s="204"/>
      <c r="BE579" s="204"/>
      <c r="BF579" s="205"/>
      <c r="BG579" s="973"/>
      <c r="BH579" s="973">
        <f>BH578</f>
        <v>0</v>
      </c>
      <c r="BL579" s="204"/>
      <c r="BM579" s="204"/>
      <c r="BN579" s="204"/>
      <c r="BO579" s="204"/>
      <c r="BP579" s="204"/>
      <c r="BQ579" s="205"/>
      <c r="BR579" s="973"/>
      <c r="BS579" s="973">
        <f>BS578</f>
        <v>0</v>
      </c>
      <c r="BW579" s="204"/>
      <c r="BX579" s="204"/>
      <c r="BY579" s="204"/>
      <c r="BZ579" s="204"/>
      <c r="CA579" s="204"/>
      <c r="CB579" s="205"/>
      <c r="CC579" s="973"/>
      <c r="CD579" s="973">
        <f>CD578</f>
        <v>0</v>
      </c>
      <c r="CE579" s="11"/>
      <c r="CF579" s="11"/>
      <c r="CG579" s="11"/>
      <c r="CH579" s="11"/>
      <c r="CI579" s="11"/>
      <c r="CJ579" s="11"/>
      <c r="CK579" s="11"/>
      <c r="CL579" s="11"/>
      <c r="CM579" s="11"/>
    </row>
    <row r="580" spans="1:91" ht="24.75" customHeight="1">
      <c r="A580" s="949" t="str">
        <f>IF(E580&gt;0,"Wypełnione","")</f>
        <v/>
      </c>
      <c r="B580" s="57"/>
      <c r="C580" s="2050">
        <f>'Og s3a'!C1289</f>
        <v>0</v>
      </c>
      <c r="D580" s="2052">
        <f>'Og s3a'!E1289</f>
        <v>0</v>
      </c>
      <c r="E580" s="2050">
        <f>'Og s3a'!F1289</f>
        <v>0</v>
      </c>
      <c r="F580" s="2771"/>
      <c r="G580" s="448">
        <f>T580</f>
        <v>0</v>
      </c>
      <c r="H580" s="2773">
        <f>U580</f>
        <v>0</v>
      </c>
      <c r="I580" s="451"/>
      <c r="J580" s="2775"/>
      <c r="K580" s="451"/>
      <c r="L580" s="2775"/>
      <c r="M580" s="451"/>
      <c r="N580" s="2775"/>
      <c r="O580" s="451"/>
      <c r="P580" s="2775"/>
      <c r="Q580" s="11"/>
      <c r="R580" s="11"/>
      <c r="S580" s="396">
        <f>'Og s3a'!G1289</f>
        <v>0</v>
      </c>
      <c r="T580" s="398">
        <f>'Og s3a'!D1289</f>
        <v>0</v>
      </c>
      <c r="U580" s="444">
        <f>Import!N1278</f>
        <v>0</v>
      </c>
      <c r="V580" s="11"/>
      <c r="W580" s="306"/>
      <c r="X580" s="306"/>
      <c r="Y580" s="306"/>
      <c r="Z580" s="970">
        <f>IF(F580=AF$7,1,0)</f>
        <v>0</v>
      </c>
      <c r="AA580" s="970">
        <f>Z580*D580</f>
        <v>0</v>
      </c>
      <c r="AB580" s="978">
        <f>IF($Z580=0,0,IF(AF580+AH580+AJ580&gt;0,$AA580,0))</f>
        <v>0</v>
      </c>
      <c r="AC580" s="980">
        <f>IF($Z580=0,0,IF(AND(AB580=0,G581&gt;0),$AA580,0))</f>
        <v>0</v>
      </c>
      <c r="AD580" s="969">
        <f>AA580-AB580-AC580</f>
        <v>0</v>
      </c>
      <c r="AE580" s="204">
        <f t="shared" si="285"/>
        <v>0</v>
      </c>
      <c r="AF580" s="204">
        <f t="shared" si="285"/>
        <v>0</v>
      </c>
      <c r="AG580" s="204">
        <f t="shared" si="285"/>
        <v>0</v>
      </c>
      <c r="AH580" s="204">
        <f t="shared" si="285"/>
        <v>0</v>
      </c>
      <c r="AI580" s="922">
        <f t="shared" si="285"/>
        <v>0</v>
      </c>
      <c r="AJ580" s="205">
        <f t="shared" si="285"/>
        <v>0</v>
      </c>
      <c r="AK580" s="973">
        <f>IF($Z580=1,0,IF(AND($Z580=0,AF580&gt;0),1,IF(AND($Z580=0,AH580&gt;0),1,IF(AND($Z580=0,AJ580&gt;0),1,0))))</f>
        <v>0</v>
      </c>
      <c r="AL580" s="973">
        <f t="shared" si="280"/>
        <v>0</v>
      </c>
      <c r="AM580" s="978">
        <f>IF($Z580=0,0,IF(AQ580+AS580+AU580&gt;0,$AA580,0))</f>
        <v>0</v>
      </c>
      <c r="AN580" s="980">
        <f>IF($Z580=0,0,IF(AND(AM580=0,I581&gt;0),$AA580,0))</f>
        <v>0</v>
      </c>
      <c r="AO580" s="969">
        <f>$AA580-AM580-AN580</f>
        <v>0</v>
      </c>
      <c r="AP580" s="204">
        <f t="shared" si="286"/>
        <v>0</v>
      </c>
      <c r="AQ580" s="204">
        <f t="shared" si="286"/>
        <v>0</v>
      </c>
      <c r="AR580" s="204">
        <f t="shared" si="286"/>
        <v>0</v>
      </c>
      <c r="AS580" s="204">
        <f t="shared" si="286"/>
        <v>0</v>
      </c>
      <c r="AT580" s="204">
        <f t="shared" si="286"/>
        <v>0</v>
      </c>
      <c r="AU580" s="205">
        <f t="shared" si="286"/>
        <v>0</v>
      </c>
      <c r="AV580" s="973">
        <f>IF($Z580=1,0,IF(AND($Z580=0,AQ580&gt;0),1,IF(AND($Z580=0,AS580&gt;0),1,IF(AND($Z580=0,AU580&gt;0),1,0))))</f>
        <v>0</v>
      </c>
      <c r="AW580" s="973">
        <f t="shared" si="281"/>
        <v>0</v>
      </c>
      <c r="AX580" s="978">
        <f>IF($Z580=0,0,IF(BB580+BD580+BF580&gt;0,$AA580,0))</f>
        <v>0</v>
      </c>
      <c r="AY580" s="980">
        <f>IF($Z580=0,0,IF(AND(AX580=0,K581&gt;0),$AA580,0))</f>
        <v>0</v>
      </c>
      <c r="AZ580" s="969">
        <f>$AA580-AX580-AY580</f>
        <v>0</v>
      </c>
      <c r="BA580" s="204">
        <f t="shared" si="287"/>
        <v>0</v>
      </c>
      <c r="BB580" s="204">
        <f t="shared" si="287"/>
        <v>0</v>
      </c>
      <c r="BC580" s="204">
        <f t="shared" si="287"/>
        <v>0</v>
      </c>
      <c r="BD580" s="204">
        <f t="shared" si="287"/>
        <v>0</v>
      </c>
      <c r="BE580" s="204">
        <f t="shared" si="287"/>
        <v>0</v>
      </c>
      <c r="BF580" s="205">
        <f t="shared" si="287"/>
        <v>0</v>
      </c>
      <c r="BG580" s="973">
        <f>IF($Z580=1,0,IF(AND($Z580=0,BB580&gt;0),1,IF(AND($Z580=0,BD580&gt;0),1,IF(AND($Z580=0,BF580&gt;0),1,0))))</f>
        <v>0</v>
      </c>
      <c r="BH580" s="973">
        <f t="shared" si="282"/>
        <v>0</v>
      </c>
      <c r="BI580" s="978">
        <f>IF($Z580=0,0,IF(BM580+BO580+BQ580&gt;0,$AA580,0))</f>
        <v>0</v>
      </c>
      <c r="BJ580" s="980">
        <f>IF($Z580=0,0,IF(AND(BI580=0,M581&gt;0),$AA580,0))</f>
        <v>0</v>
      </c>
      <c r="BK580" s="969">
        <f>$AA580-BI580-BJ580</f>
        <v>0</v>
      </c>
      <c r="BL580" s="204">
        <f t="shared" si="288"/>
        <v>0</v>
      </c>
      <c r="BM580" s="204">
        <f t="shared" si="288"/>
        <v>0</v>
      </c>
      <c r="BN580" s="204">
        <f t="shared" si="288"/>
        <v>0</v>
      </c>
      <c r="BO580" s="204">
        <f t="shared" si="288"/>
        <v>0</v>
      </c>
      <c r="BP580" s="204">
        <f t="shared" si="288"/>
        <v>0</v>
      </c>
      <c r="BQ580" s="205">
        <f t="shared" si="288"/>
        <v>0</v>
      </c>
      <c r="BR580" s="973">
        <f>IF($Z580=1,0,IF(AND($Z580=0,BM580&gt;0),1,IF(AND($Z580=0,BO580&gt;0),1,IF(AND($Z580=0,BQ580&gt;0),1,0))))</f>
        <v>0</v>
      </c>
      <c r="BS580" s="973">
        <f t="shared" si="283"/>
        <v>0</v>
      </c>
      <c r="BT580" s="978">
        <f>IF($Z580=0,0,IF(BX580+BZ580+CB580&gt;0,$AA580,0))</f>
        <v>0</v>
      </c>
      <c r="BU580" s="980">
        <f>IF($Z580=0,0,IF(AND(BT580=0,O581&gt;0),$AA580,0))</f>
        <v>0</v>
      </c>
      <c r="BV580" s="969">
        <f>$AA580-BT580-BU580</f>
        <v>0</v>
      </c>
      <c r="BW580" s="204">
        <f t="shared" si="289"/>
        <v>0</v>
      </c>
      <c r="BX580" s="204">
        <f t="shared" si="289"/>
        <v>0</v>
      </c>
      <c r="BY580" s="204">
        <f t="shared" si="289"/>
        <v>0</v>
      </c>
      <c r="BZ580" s="204">
        <f t="shared" si="289"/>
        <v>0</v>
      </c>
      <c r="CA580" s="204">
        <f t="shared" si="289"/>
        <v>0</v>
      </c>
      <c r="CB580" s="205">
        <f t="shared" si="289"/>
        <v>0</v>
      </c>
      <c r="CC580" s="973">
        <f>IF($Z580=1,0,IF(AND($Z580=0,BX580&gt;0),1,IF(AND($Z580=0,BZ580&gt;0),1,IF(AND($Z580=0,CB580&gt;0),1,0))))</f>
        <v>0</v>
      </c>
      <c r="CD580" s="973">
        <f t="shared" si="284"/>
        <v>0</v>
      </c>
      <c r="CE580" s="11"/>
      <c r="CF580" s="11"/>
      <c r="CG580" s="11"/>
      <c r="CH580" s="11"/>
      <c r="CI580" s="11"/>
      <c r="CJ580" s="11"/>
      <c r="CK580" s="11"/>
      <c r="CL580" s="11"/>
      <c r="CM580" s="11"/>
    </row>
    <row r="581" spans="1:91" ht="14.25" customHeight="1">
      <c r="A581" s="950" t="str">
        <f>A580</f>
        <v/>
      </c>
      <c r="B581" s="57"/>
      <c r="C581" s="2051"/>
      <c r="D581" s="2053"/>
      <c r="E581" s="2051"/>
      <c r="F581" s="2772"/>
      <c r="G581" s="1121">
        <f>Import!Q1278</f>
        <v>0</v>
      </c>
      <c r="H581" s="2774"/>
      <c r="I581" s="450"/>
      <c r="J581" s="2775"/>
      <c r="K581" s="450"/>
      <c r="L581" s="2775"/>
      <c r="M581" s="450"/>
      <c r="N581" s="2775"/>
      <c r="O581" s="450"/>
      <c r="P581" s="2775"/>
      <c r="Q581" s="11"/>
      <c r="R581" s="11"/>
      <c r="S581" s="397"/>
      <c r="T581" s="419"/>
      <c r="U581" s="444">
        <f>Import!N1279</f>
        <v>0</v>
      </c>
      <c r="V581" s="11"/>
      <c r="W581" s="306"/>
      <c r="X581" s="306"/>
      <c r="Y581" s="306"/>
      <c r="Z581" s="11"/>
      <c r="AE581" s="204"/>
      <c r="AF581" s="204"/>
      <c r="AG581" s="204"/>
      <c r="AH581" s="204"/>
      <c r="AI581" s="922"/>
      <c r="AJ581" s="205"/>
      <c r="AK581" s="973"/>
      <c r="AL581" s="973">
        <f>AL580</f>
        <v>0</v>
      </c>
      <c r="AP581" s="204"/>
      <c r="AQ581" s="204"/>
      <c r="AR581" s="204"/>
      <c r="AS581" s="204"/>
      <c r="AT581" s="204"/>
      <c r="AU581" s="205"/>
      <c r="AV581" s="973"/>
      <c r="AW581" s="973">
        <f>AW580</f>
        <v>0</v>
      </c>
      <c r="BA581" s="204"/>
      <c r="BB581" s="204"/>
      <c r="BC581" s="204"/>
      <c r="BD581" s="204"/>
      <c r="BE581" s="204"/>
      <c r="BF581" s="205"/>
      <c r="BG581" s="973"/>
      <c r="BH581" s="973">
        <f>BH580</f>
        <v>0</v>
      </c>
      <c r="BL581" s="204"/>
      <c r="BM581" s="204"/>
      <c r="BN581" s="204"/>
      <c r="BO581" s="204"/>
      <c r="BP581" s="204"/>
      <c r="BQ581" s="205"/>
      <c r="BR581" s="973"/>
      <c r="BS581" s="973">
        <f>BS580</f>
        <v>0</v>
      </c>
      <c r="BW581" s="204"/>
      <c r="BX581" s="204"/>
      <c r="BY581" s="204"/>
      <c r="BZ581" s="204"/>
      <c r="CA581" s="204"/>
      <c r="CB581" s="205"/>
      <c r="CC581" s="973"/>
      <c r="CD581" s="973">
        <f>CD580</f>
        <v>0</v>
      </c>
      <c r="CE581" s="11"/>
      <c r="CF581" s="11"/>
      <c r="CG581" s="11"/>
      <c r="CH581" s="11"/>
      <c r="CI581" s="11"/>
      <c r="CJ581" s="11"/>
      <c r="CK581" s="11"/>
      <c r="CL581" s="11"/>
      <c r="CM581" s="11"/>
    </row>
    <row r="582" spans="1:91" ht="24.75" customHeight="1">
      <c r="A582" s="949" t="str">
        <f>IF(E582&gt;0,"Wypełnione","")</f>
        <v/>
      </c>
      <c r="B582" s="57"/>
      <c r="C582" s="2050">
        <f>'Og s3a'!C1291</f>
        <v>0</v>
      </c>
      <c r="D582" s="2052">
        <f>'Og s3a'!E1291</f>
        <v>0</v>
      </c>
      <c r="E582" s="2050">
        <f>'Og s3a'!F1291</f>
        <v>0</v>
      </c>
      <c r="F582" s="2771"/>
      <c r="G582" s="448">
        <f>T582</f>
        <v>0</v>
      </c>
      <c r="H582" s="2773">
        <f>U582</f>
        <v>0</v>
      </c>
      <c r="I582" s="451"/>
      <c r="J582" s="2775"/>
      <c r="K582" s="451"/>
      <c r="L582" s="2775"/>
      <c r="M582" s="451"/>
      <c r="N582" s="2775"/>
      <c r="O582" s="451"/>
      <c r="P582" s="2775"/>
      <c r="Q582" s="11"/>
      <c r="R582" s="11"/>
      <c r="S582" s="396">
        <f>'Og s3a'!G1291</f>
        <v>0</v>
      </c>
      <c r="T582" s="398">
        <f>'Og s3a'!D1291</f>
        <v>0</v>
      </c>
      <c r="U582" s="444">
        <f>Import!N1280</f>
        <v>0</v>
      </c>
      <c r="V582" s="11"/>
      <c r="W582" s="306"/>
      <c r="X582" s="306"/>
      <c r="Y582" s="306"/>
      <c r="Z582" s="970">
        <f>IF(F582=AF$7,1,0)</f>
        <v>0</v>
      </c>
      <c r="AA582" s="970">
        <f>Z582*D582</f>
        <v>0</v>
      </c>
      <c r="AB582" s="978">
        <f>IF($Z582=0,0,IF(AF582+AH582+AJ582&gt;0,$AA582,0))</f>
        <v>0</v>
      </c>
      <c r="AC582" s="980">
        <f>IF($Z582=0,0,IF(AND(AB582=0,G583&gt;0),$AA582,0))</f>
        <v>0</v>
      </c>
      <c r="AD582" s="969">
        <f>AA582-AB582-AC582</f>
        <v>0</v>
      </c>
      <c r="AE582" s="204">
        <f t="shared" si="285"/>
        <v>0</v>
      </c>
      <c r="AF582" s="204">
        <f t="shared" si="285"/>
        <v>0</v>
      </c>
      <c r="AG582" s="204">
        <f t="shared" si="285"/>
        <v>0</v>
      </c>
      <c r="AH582" s="204">
        <f t="shared" si="285"/>
        <v>0</v>
      </c>
      <c r="AI582" s="922">
        <f t="shared" si="285"/>
        <v>0</v>
      </c>
      <c r="AJ582" s="205">
        <f t="shared" si="285"/>
        <v>0</v>
      </c>
      <c r="AK582" s="973">
        <f>IF($Z582=1,0,IF(AND($Z582=0,AF582&gt;0),1,IF(AND($Z582=0,AH582&gt;0),1,IF(AND($Z582=0,AJ582&gt;0),1,0))))</f>
        <v>0</v>
      </c>
      <c r="AL582" s="973">
        <f t="shared" si="280"/>
        <v>0</v>
      </c>
      <c r="AM582" s="978">
        <f>IF($Z582=0,0,IF(AQ582+AS582+AU582&gt;0,$AA582,0))</f>
        <v>0</v>
      </c>
      <c r="AN582" s="980">
        <f>IF($Z582=0,0,IF(AND(AM582=0,I583&gt;0),$AA582,0))</f>
        <v>0</v>
      </c>
      <c r="AO582" s="969">
        <f>$AA582-AM582-AN582</f>
        <v>0</v>
      </c>
      <c r="AP582" s="204">
        <f t="shared" si="286"/>
        <v>0</v>
      </c>
      <c r="AQ582" s="204">
        <f t="shared" si="286"/>
        <v>0</v>
      </c>
      <c r="AR582" s="204">
        <f t="shared" si="286"/>
        <v>0</v>
      </c>
      <c r="AS582" s="204">
        <f t="shared" si="286"/>
        <v>0</v>
      </c>
      <c r="AT582" s="204">
        <f t="shared" si="286"/>
        <v>0</v>
      </c>
      <c r="AU582" s="205">
        <f t="shared" si="286"/>
        <v>0</v>
      </c>
      <c r="AV582" s="973">
        <f>IF($Z582=1,0,IF(AND($Z582=0,AQ582&gt;0),1,IF(AND($Z582=0,AS582&gt;0),1,IF(AND($Z582=0,AU582&gt;0),1,0))))</f>
        <v>0</v>
      </c>
      <c r="AW582" s="973">
        <f t="shared" si="281"/>
        <v>0</v>
      </c>
      <c r="AX582" s="978">
        <f>IF($Z582=0,0,IF(BB582+BD582+BF582&gt;0,$AA582,0))</f>
        <v>0</v>
      </c>
      <c r="AY582" s="980">
        <f>IF($Z582=0,0,IF(AND(AX582=0,K583&gt;0),$AA582,0))</f>
        <v>0</v>
      </c>
      <c r="AZ582" s="969">
        <f>$AA582-AX582-AY582</f>
        <v>0</v>
      </c>
      <c r="BA582" s="204">
        <f t="shared" si="287"/>
        <v>0</v>
      </c>
      <c r="BB582" s="204">
        <f t="shared" si="287"/>
        <v>0</v>
      </c>
      <c r="BC582" s="204">
        <f t="shared" si="287"/>
        <v>0</v>
      </c>
      <c r="BD582" s="204">
        <f t="shared" si="287"/>
        <v>0</v>
      </c>
      <c r="BE582" s="204">
        <f t="shared" si="287"/>
        <v>0</v>
      </c>
      <c r="BF582" s="205">
        <f t="shared" si="287"/>
        <v>0</v>
      </c>
      <c r="BG582" s="973">
        <f>IF($Z582=1,0,IF(AND($Z582=0,BB582&gt;0),1,IF(AND($Z582=0,BD582&gt;0),1,IF(AND($Z582=0,BF582&gt;0),1,0))))</f>
        <v>0</v>
      </c>
      <c r="BH582" s="973">
        <f t="shared" si="282"/>
        <v>0</v>
      </c>
      <c r="BI582" s="978">
        <f>IF($Z582=0,0,IF(BM582+BO582+BQ582&gt;0,$AA582,0))</f>
        <v>0</v>
      </c>
      <c r="BJ582" s="980">
        <f>IF($Z582=0,0,IF(AND(BI582=0,M583&gt;0),$AA582,0))</f>
        <v>0</v>
      </c>
      <c r="BK582" s="969">
        <f>$AA582-BI582-BJ582</f>
        <v>0</v>
      </c>
      <c r="BL582" s="204">
        <f t="shared" si="288"/>
        <v>0</v>
      </c>
      <c r="BM582" s="204">
        <f t="shared" si="288"/>
        <v>0</v>
      </c>
      <c r="BN582" s="204">
        <f t="shared" si="288"/>
        <v>0</v>
      </c>
      <c r="BO582" s="204">
        <f t="shared" si="288"/>
        <v>0</v>
      </c>
      <c r="BP582" s="204">
        <f t="shared" si="288"/>
        <v>0</v>
      </c>
      <c r="BQ582" s="205">
        <f t="shared" si="288"/>
        <v>0</v>
      </c>
      <c r="BR582" s="973">
        <f>IF($Z582=1,0,IF(AND($Z582=0,BM582&gt;0),1,IF(AND($Z582=0,BO582&gt;0),1,IF(AND($Z582=0,BQ582&gt;0),1,0))))</f>
        <v>0</v>
      </c>
      <c r="BS582" s="973">
        <f t="shared" si="283"/>
        <v>0</v>
      </c>
      <c r="BT582" s="978">
        <f>IF($Z582=0,0,IF(BX582+BZ582+CB582&gt;0,$AA582,0))</f>
        <v>0</v>
      </c>
      <c r="BU582" s="980">
        <f>IF($Z582=0,0,IF(AND(BT582=0,O583&gt;0),$AA582,0))</f>
        <v>0</v>
      </c>
      <c r="BV582" s="969">
        <f>$AA582-BT582-BU582</f>
        <v>0</v>
      </c>
      <c r="BW582" s="204">
        <f t="shared" si="289"/>
        <v>0</v>
      </c>
      <c r="BX582" s="204">
        <f t="shared" si="289"/>
        <v>0</v>
      </c>
      <c r="BY582" s="204">
        <f t="shared" si="289"/>
        <v>0</v>
      </c>
      <c r="BZ582" s="204">
        <f t="shared" si="289"/>
        <v>0</v>
      </c>
      <c r="CA582" s="204">
        <f t="shared" si="289"/>
        <v>0</v>
      </c>
      <c r="CB582" s="205">
        <f t="shared" si="289"/>
        <v>0</v>
      </c>
      <c r="CC582" s="973">
        <f>IF($Z582=1,0,IF(AND($Z582=0,BX582&gt;0),1,IF(AND($Z582=0,BZ582&gt;0),1,IF(AND($Z582=0,CB582&gt;0),1,0))))</f>
        <v>0</v>
      </c>
      <c r="CD582" s="973">
        <f t="shared" si="284"/>
        <v>0</v>
      </c>
      <c r="CE582" s="11"/>
      <c r="CF582" s="11"/>
      <c r="CG582" s="11"/>
      <c r="CH582" s="11"/>
      <c r="CI582" s="11"/>
      <c r="CJ582" s="11"/>
      <c r="CK582" s="11"/>
      <c r="CL582" s="11"/>
      <c r="CM582" s="11"/>
    </row>
    <row r="583" spans="1:91" ht="14.25" customHeight="1">
      <c r="A583" s="950" t="str">
        <f>A582</f>
        <v/>
      </c>
      <c r="B583" s="57"/>
      <c r="C583" s="2051"/>
      <c r="D583" s="2053"/>
      <c r="E583" s="2051"/>
      <c r="F583" s="2772"/>
      <c r="G583" s="1121">
        <f>Import!Q1280</f>
        <v>0</v>
      </c>
      <c r="H583" s="2774"/>
      <c r="I583" s="450"/>
      <c r="J583" s="2775"/>
      <c r="K583" s="450"/>
      <c r="L583" s="2775"/>
      <c r="M583" s="450"/>
      <c r="N583" s="2775"/>
      <c r="O583" s="450"/>
      <c r="P583" s="2775"/>
      <c r="Q583" s="11"/>
      <c r="R583" s="11"/>
      <c r="S583" s="397"/>
      <c r="T583" s="419"/>
      <c r="U583" s="444">
        <f>Import!N1281</f>
        <v>0</v>
      </c>
      <c r="V583" s="11"/>
      <c r="W583" s="306"/>
      <c r="X583" s="306"/>
      <c r="Y583" s="306"/>
      <c r="Z583" s="11"/>
      <c r="AE583" s="204"/>
      <c r="AF583" s="204"/>
      <c r="AG583" s="204"/>
      <c r="AH583" s="204"/>
      <c r="AI583" s="922"/>
      <c r="AJ583" s="205"/>
      <c r="AK583" s="973"/>
      <c r="AL583" s="973">
        <f>AL582</f>
        <v>0</v>
      </c>
      <c r="AP583" s="204"/>
      <c r="AQ583" s="204"/>
      <c r="AR583" s="204"/>
      <c r="AS583" s="204"/>
      <c r="AT583" s="204"/>
      <c r="AU583" s="205"/>
      <c r="AV583" s="973"/>
      <c r="AW583" s="973">
        <f>AW582</f>
        <v>0</v>
      </c>
      <c r="BA583" s="204"/>
      <c r="BB583" s="204"/>
      <c r="BC583" s="204"/>
      <c r="BD583" s="204"/>
      <c r="BE583" s="204"/>
      <c r="BF583" s="205"/>
      <c r="BG583" s="973"/>
      <c r="BH583" s="973">
        <f>BH582</f>
        <v>0</v>
      </c>
      <c r="BL583" s="204"/>
      <c r="BM583" s="204"/>
      <c r="BN583" s="204"/>
      <c r="BO583" s="204"/>
      <c r="BP583" s="204"/>
      <c r="BQ583" s="205"/>
      <c r="BR583" s="973"/>
      <c r="BS583" s="973">
        <f>BS582</f>
        <v>0</v>
      </c>
      <c r="BW583" s="204"/>
      <c r="BX583" s="204"/>
      <c r="BY583" s="204"/>
      <c r="BZ583" s="204"/>
      <c r="CA583" s="204"/>
      <c r="CB583" s="205"/>
      <c r="CC583" s="973"/>
      <c r="CD583" s="973">
        <f>CD582</f>
        <v>0</v>
      </c>
      <c r="CE583" s="11"/>
      <c r="CF583" s="11"/>
      <c r="CG583" s="11"/>
      <c r="CH583" s="11"/>
      <c r="CI583" s="11"/>
      <c r="CJ583" s="11"/>
      <c r="CK583" s="11"/>
      <c r="CL583" s="11"/>
      <c r="CM583" s="11"/>
    </row>
    <row r="584" spans="1:91" ht="24.75" customHeight="1">
      <c r="A584" s="949" t="str">
        <f>IF(E584&gt;0,"Wypełnione","")</f>
        <v/>
      </c>
      <c r="B584" s="57"/>
      <c r="C584" s="2050">
        <f>'Og s3a'!C1293</f>
        <v>0</v>
      </c>
      <c r="D584" s="2052">
        <f>'Og s3a'!E1293</f>
        <v>0</v>
      </c>
      <c r="E584" s="2050">
        <f>'Og s3a'!F1293</f>
        <v>0</v>
      </c>
      <c r="F584" s="2771"/>
      <c r="G584" s="448">
        <f>T584</f>
        <v>0</v>
      </c>
      <c r="H584" s="2773">
        <f>U584</f>
        <v>0</v>
      </c>
      <c r="I584" s="451"/>
      <c r="J584" s="2775"/>
      <c r="K584" s="451"/>
      <c r="L584" s="2775"/>
      <c r="M584" s="451"/>
      <c r="N584" s="2775"/>
      <c r="O584" s="451"/>
      <c r="P584" s="2775"/>
      <c r="Q584" s="11"/>
      <c r="R584" s="11"/>
      <c r="S584" s="396">
        <f>'Og s3a'!G1293</f>
        <v>0</v>
      </c>
      <c r="T584" s="398">
        <f>'Og s3a'!D1293</f>
        <v>0</v>
      </c>
      <c r="U584" s="444">
        <f>Import!N1282</f>
        <v>0</v>
      </c>
      <c r="V584" s="11"/>
      <c r="W584" s="306"/>
      <c r="X584" s="306"/>
      <c r="Y584" s="306"/>
      <c r="Z584" s="970">
        <f>IF(F584=AF$7,1,0)</f>
        <v>0</v>
      </c>
      <c r="AA584" s="970">
        <f>Z584*D584</f>
        <v>0</v>
      </c>
      <c r="AB584" s="978">
        <f>IF($Z584=0,0,IF(AF584+AH584+AJ584&gt;0,$AA584,0))</f>
        <v>0</v>
      </c>
      <c r="AC584" s="980">
        <f>IF($Z584=0,0,IF(AND(AB584=0,G585&gt;0),$AA584,0))</f>
        <v>0</v>
      </c>
      <c r="AD584" s="969">
        <f>AA584-AB584-AC584</f>
        <v>0</v>
      </c>
      <c r="AE584" s="204">
        <f t="shared" si="285"/>
        <v>0</v>
      </c>
      <c r="AF584" s="204">
        <f t="shared" si="285"/>
        <v>0</v>
      </c>
      <c r="AG584" s="204">
        <f t="shared" si="285"/>
        <v>0</v>
      </c>
      <c r="AH584" s="204">
        <f t="shared" si="285"/>
        <v>0</v>
      </c>
      <c r="AI584" s="922">
        <f t="shared" si="285"/>
        <v>0</v>
      </c>
      <c r="AJ584" s="205">
        <f t="shared" si="285"/>
        <v>0</v>
      </c>
      <c r="AK584" s="973">
        <f>IF($Z584=1,0,IF(AND($Z584=0,AF584&gt;0),1,IF(AND($Z584=0,AH584&gt;0),1,IF(AND($Z584=0,AJ584&gt;0),1,0))))</f>
        <v>0</v>
      </c>
      <c r="AL584" s="973">
        <f t="shared" si="280"/>
        <v>0</v>
      </c>
      <c r="AM584" s="978">
        <f>IF($Z584=0,0,IF(AQ584+AS584+AU584&gt;0,$AA584,0))</f>
        <v>0</v>
      </c>
      <c r="AN584" s="980">
        <f>IF($Z584=0,0,IF(AND(AM584=0,I585&gt;0),$AA584,0))</f>
        <v>0</v>
      </c>
      <c r="AO584" s="969">
        <f>$AA584-AM584-AN584</f>
        <v>0</v>
      </c>
      <c r="AP584" s="204">
        <f t="shared" si="286"/>
        <v>0</v>
      </c>
      <c r="AQ584" s="204">
        <f t="shared" si="286"/>
        <v>0</v>
      </c>
      <c r="AR584" s="204">
        <f t="shared" si="286"/>
        <v>0</v>
      </c>
      <c r="AS584" s="204">
        <f t="shared" si="286"/>
        <v>0</v>
      </c>
      <c r="AT584" s="204">
        <f t="shared" si="286"/>
        <v>0</v>
      </c>
      <c r="AU584" s="205">
        <f t="shared" si="286"/>
        <v>0</v>
      </c>
      <c r="AV584" s="973">
        <f>IF($Z584=1,0,IF(AND($Z584=0,AQ584&gt;0),1,IF(AND($Z584=0,AS584&gt;0),1,IF(AND($Z584=0,AU584&gt;0),1,0))))</f>
        <v>0</v>
      </c>
      <c r="AW584" s="973">
        <f t="shared" si="281"/>
        <v>0</v>
      </c>
      <c r="AX584" s="978">
        <f>IF($Z584=0,0,IF(BB584+BD584+BF584&gt;0,$AA584,0))</f>
        <v>0</v>
      </c>
      <c r="AY584" s="980">
        <f>IF($Z584=0,0,IF(AND(AX584=0,K585&gt;0),$AA584,0))</f>
        <v>0</v>
      </c>
      <c r="AZ584" s="969">
        <f>$AA584-AX584-AY584</f>
        <v>0</v>
      </c>
      <c r="BA584" s="204">
        <f t="shared" si="287"/>
        <v>0</v>
      </c>
      <c r="BB584" s="204">
        <f t="shared" si="287"/>
        <v>0</v>
      </c>
      <c r="BC584" s="204">
        <f t="shared" si="287"/>
        <v>0</v>
      </c>
      <c r="BD584" s="204">
        <f t="shared" si="287"/>
        <v>0</v>
      </c>
      <c r="BE584" s="204">
        <f t="shared" si="287"/>
        <v>0</v>
      </c>
      <c r="BF584" s="205">
        <f t="shared" si="287"/>
        <v>0</v>
      </c>
      <c r="BG584" s="973">
        <f>IF($Z584=1,0,IF(AND($Z584=0,BB584&gt;0),1,IF(AND($Z584=0,BD584&gt;0),1,IF(AND($Z584=0,BF584&gt;0),1,0))))</f>
        <v>0</v>
      </c>
      <c r="BH584" s="973">
        <f t="shared" si="282"/>
        <v>0</v>
      </c>
      <c r="BI584" s="978">
        <f>IF($Z584=0,0,IF(BM584+BO584+BQ584&gt;0,$AA584,0))</f>
        <v>0</v>
      </c>
      <c r="BJ584" s="980">
        <f>IF($Z584=0,0,IF(AND(BI584=0,M585&gt;0),$AA584,0))</f>
        <v>0</v>
      </c>
      <c r="BK584" s="969">
        <f>$AA584-BI584-BJ584</f>
        <v>0</v>
      </c>
      <c r="BL584" s="204">
        <f t="shared" si="288"/>
        <v>0</v>
      </c>
      <c r="BM584" s="204">
        <f t="shared" si="288"/>
        <v>0</v>
      </c>
      <c r="BN584" s="204">
        <f t="shared" si="288"/>
        <v>0</v>
      </c>
      <c r="BO584" s="204">
        <f t="shared" si="288"/>
        <v>0</v>
      </c>
      <c r="BP584" s="204">
        <f t="shared" si="288"/>
        <v>0</v>
      </c>
      <c r="BQ584" s="205">
        <f t="shared" si="288"/>
        <v>0</v>
      </c>
      <c r="BR584" s="973">
        <f>IF($Z584=1,0,IF(AND($Z584=0,BM584&gt;0),1,IF(AND($Z584=0,BO584&gt;0),1,IF(AND($Z584=0,BQ584&gt;0),1,0))))</f>
        <v>0</v>
      </c>
      <c r="BS584" s="973">
        <f t="shared" si="283"/>
        <v>0</v>
      </c>
      <c r="BT584" s="978">
        <f>IF($Z584=0,0,IF(BX584+BZ584+CB584&gt;0,$AA584,0))</f>
        <v>0</v>
      </c>
      <c r="BU584" s="980">
        <f>IF($Z584=0,0,IF(AND(BT584=0,O585&gt;0),$AA584,0))</f>
        <v>0</v>
      </c>
      <c r="BV584" s="969">
        <f>$AA584-BT584-BU584</f>
        <v>0</v>
      </c>
      <c r="BW584" s="204">
        <f t="shared" si="289"/>
        <v>0</v>
      </c>
      <c r="BX584" s="204">
        <f t="shared" si="289"/>
        <v>0</v>
      </c>
      <c r="BY584" s="204">
        <f t="shared" si="289"/>
        <v>0</v>
      </c>
      <c r="BZ584" s="204">
        <f t="shared" si="289"/>
        <v>0</v>
      </c>
      <c r="CA584" s="204">
        <f t="shared" si="289"/>
        <v>0</v>
      </c>
      <c r="CB584" s="205">
        <f t="shared" si="289"/>
        <v>0</v>
      </c>
      <c r="CC584" s="973">
        <f>IF($Z584=1,0,IF(AND($Z584=0,BX584&gt;0),1,IF(AND($Z584=0,BZ584&gt;0),1,IF(AND($Z584=0,CB584&gt;0),1,0))))</f>
        <v>0</v>
      </c>
      <c r="CD584" s="973">
        <f t="shared" si="284"/>
        <v>0</v>
      </c>
      <c r="CE584" s="11"/>
      <c r="CF584" s="11"/>
      <c r="CG584" s="11"/>
      <c r="CH584" s="11"/>
      <c r="CI584" s="11"/>
      <c r="CJ584" s="11"/>
      <c r="CK584" s="11"/>
      <c r="CL584" s="11"/>
      <c r="CM584" s="11"/>
    </row>
    <row r="585" spans="1:91" ht="14.25" customHeight="1">
      <c r="A585" s="950" t="str">
        <f>A584</f>
        <v/>
      </c>
      <c r="B585" s="57"/>
      <c r="C585" s="2051"/>
      <c r="D585" s="2053"/>
      <c r="E585" s="2051"/>
      <c r="F585" s="2772"/>
      <c r="G585" s="1121">
        <f>Import!Q1282</f>
        <v>0</v>
      </c>
      <c r="H585" s="2774"/>
      <c r="I585" s="450"/>
      <c r="J585" s="2775"/>
      <c r="K585" s="450"/>
      <c r="L585" s="2775"/>
      <c r="M585" s="450"/>
      <c r="N585" s="2775"/>
      <c r="O585" s="450"/>
      <c r="P585" s="2775"/>
      <c r="Q585" s="11"/>
      <c r="R585" s="11"/>
      <c r="S585" s="397"/>
      <c r="T585" s="419"/>
      <c r="U585" s="444">
        <f>Import!N1283</f>
        <v>0</v>
      </c>
      <c r="V585" s="11"/>
      <c r="W585" s="306"/>
      <c r="X585" s="306"/>
      <c r="Y585" s="306"/>
      <c r="Z585" s="11"/>
      <c r="AE585" s="204"/>
      <c r="AF585" s="204"/>
      <c r="AG585" s="204"/>
      <c r="AH585" s="204"/>
      <c r="AI585" s="922"/>
      <c r="AJ585" s="205"/>
      <c r="AK585" s="973"/>
      <c r="AL585" s="973">
        <f>AL584</f>
        <v>0</v>
      </c>
      <c r="AP585" s="204"/>
      <c r="AQ585" s="204"/>
      <c r="AR585" s="204"/>
      <c r="AS585" s="204"/>
      <c r="AT585" s="204"/>
      <c r="AU585" s="205"/>
      <c r="AV585" s="973"/>
      <c r="AW585" s="973">
        <f>AW584</f>
        <v>0</v>
      </c>
      <c r="BA585" s="204"/>
      <c r="BB585" s="204"/>
      <c r="BC585" s="204"/>
      <c r="BD585" s="204"/>
      <c r="BE585" s="204"/>
      <c r="BF585" s="205"/>
      <c r="BG585" s="973"/>
      <c r="BH585" s="973">
        <f>BH584</f>
        <v>0</v>
      </c>
      <c r="BL585" s="204"/>
      <c r="BM585" s="204"/>
      <c r="BN585" s="204"/>
      <c r="BO585" s="204"/>
      <c r="BP585" s="204"/>
      <c r="BQ585" s="205"/>
      <c r="BR585" s="973"/>
      <c r="BS585" s="973">
        <f>BS584</f>
        <v>0</v>
      </c>
      <c r="BW585" s="204"/>
      <c r="BX585" s="204"/>
      <c r="BY585" s="204"/>
      <c r="BZ585" s="204"/>
      <c r="CA585" s="204"/>
      <c r="CB585" s="205"/>
      <c r="CC585" s="973"/>
      <c r="CD585" s="973">
        <f>CD584</f>
        <v>0</v>
      </c>
      <c r="CE585" s="11"/>
      <c r="CF585" s="11"/>
      <c r="CG585" s="11"/>
      <c r="CH585" s="11"/>
      <c r="CI585" s="11"/>
      <c r="CJ585" s="11"/>
      <c r="CK585" s="11"/>
      <c r="CL585" s="11"/>
      <c r="CM585" s="11"/>
    </row>
    <row r="586" spans="1:91" ht="24.75" customHeight="1">
      <c r="A586" s="949" t="str">
        <f>IF(E586&gt;0,"Wypełnione","")</f>
        <v/>
      </c>
      <c r="B586" s="57"/>
      <c r="C586" s="2050">
        <f>'Og s3a'!C1295</f>
        <v>0</v>
      </c>
      <c r="D586" s="2052">
        <f>'Og s3a'!E1295</f>
        <v>0</v>
      </c>
      <c r="E586" s="2050">
        <f>'Og s3a'!F1295</f>
        <v>0</v>
      </c>
      <c r="F586" s="2771"/>
      <c r="G586" s="448">
        <f>T586</f>
        <v>0</v>
      </c>
      <c r="H586" s="2773">
        <f>U586</f>
        <v>0</v>
      </c>
      <c r="I586" s="451"/>
      <c r="J586" s="2775"/>
      <c r="K586" s="451"/>
      <c r="L586" s="2775"/>
      <c r="M586" s="451"/>
      <c r="N586" s="2775"/>
      <c r="O586" s="451"/>
      <c r="P586" s="2775"/>
      <c r="Q586" s="11"/>
      <c r="R586" s="11"/>
      <c r="S586" s="396">
        <f>'Og s3a'!G1295</f>
        <v>0</v>
      </c>
      <c r="T586" s="398">
        <f>'Og s3a'!D1295</f>
        <v>0</v>
      </c>
      <c r="U586" s="444">
        <f>Import!N1284</f>
        <v>0</v>
      </c>
      <c r="V586" s="11"/>
      <c r="W586" s="306"/>
      <c r="X586" s="306"/>
      <c r="Y586" s="306"/>
      <c r="Z586" s="970">
        <f>IF(F586=AF$7,1,0)</f>
        <v>0</v>
      </c>
      <c r="AA586" s="970">
        <f>Z586*D586</f>
        <v>0</v>
      </c>
      <c r="AB586" s="978">
        <f>IF($Z586=0,0,IF(AF586+AH586+AJ586&gt;0,$AA586,0))</f>
        <v>0</v>
      </c>
      <c r="AC586" s="980">
        <f>IF($Z586=0,0,IF(AND(AB586=0,G587&gt;0),$AA586,0))</f>
        <v>0</v>
      </c>
      <c r="AD586" s="969">
        <f>AA586-AB586-AC586</f>
        <v>0</v>
      </c>
      <c r="AE586" s="204">
        <f t="shared" si="285"/>
        <v>0</v>
      </c>
      <c r="AF586" s="204">
        <f t="shared" si="285"/>
        <v>0</v>
      </c>
      <c r="AG586" s="204">
        <f t="shared" si="285"/>
        <v>0</v>
      </c>
      <c r="AH586" s="204">
        <f t="shared" si="285"/>
        <v>0</v>
      </c>
      <c r="AI586" s="922">
        <f t="shared" si="285"/>
        <v>0</v>
      </c>
      <c r="AJ586" s="205">
        <f t="shared" si="285"/>
        <v>0</v>
      </c>
      <c r="AK586" s="973">
        <f>IF($Z586=1,0,IF(AND($Z586=0,AF586&gt;0),1,IF(AND($Z586=0,AH586&gt;0),1,IF(AND($Z586=0,AJ586&gt;0),1,0))))</f>
        <v>0</v>
      </c>
      <c r="AL586" s="973">
        <f t="shared" si="280"/>
        <v>0</v>
      </c>
      <c r="AM586" s="978">
        <f>IF($Z586=0,0,IF(AQ586+AS586+AU586&gt;0,$AA586,0))</f>
        <v>0</v>
      </c>
      <c r="AN586" s="980">
        <f>IF($Z586=0,0,IF(AND(AM586=0,I587&gt;0),$AA586,0))</f>
        <v>0</v>
      </c>
      <c r="AO586" s="969">
        <f>$AA586-AM586-AN586</f>
        <v>0</v>
      </c>
      <c r="AP586" s="204">
        <f t="shared" si="286"/>
        <v>0</v>
      </c>
      <c r="AQ586" s="204">
        <f t="shared" si="286"/>
        <v>0</v>
      </c>
      <c r="AR586" s="204">
        <f t="shared" si="286"/>
        <v>0</v>
      </c>
      <c r="AS586" s="204">
        <f t="shared" si="286"/>
        <v>0</v>
      </c>
      <c r="AT586" s="204">
        <f t="shared" si="286"/>
        <v>0</v>
      </c>
      <c r="AU586" s="205">
        <f t="shared" si="286"/>
        <v>0</v>
      </c>
      <c r="AV586" s="973">
        <f>IF($Z586=1,0,IF(AND($Z586=0,AQ586&gt;0),1,IF(AND($Z586=0,AS586&gt;0),1,IF(AND($Z586=0,AU586&gt;0),1,0))))</f>
        <v>0</v>
      </c>
      <c r="AW586" s="973">
        <f t="shared" si="281"/>
        <v>0</v>
      </c>
      <c r="AX586" s="978">
        <f>IF($Z586=0,0,IF(BB586+BD586+BF586&gt;0,$AA586,0))</f>
        <v>0</v>
      </c>
      <c r="AY586" s="980">
        <f>IF($Z586=0,0,IF(AND(AX586=0,K587&gt;0),$AA586,0))</f>
        <v>0</v>
      </c>
      <c r="AZ586" s="969">
        <f>$AA586-AX586-AY586</f>
        <v>0</v>
      </c>
      <c r="BA586" s="204">
        <f t="shared" si="287"/>
        <v>0</v>
      </c>
      <c r="BB586" s="204">
        <f t="shared" si="287"/>
        <v>0</v>
      </c>
      <c r="BC586" s="204">
        <f t="shared" si="287"/>
        <v>0</v>
      </c>
      <c r="BD586" s="204">
        <f t="shared" si="287"/>
        <v>0</v>
      </c>
      <c r="BE586" s="204">
        <f t="shared" si="287"/>
        <v>0</v>
      </c>
      <c r="BF586" s="205">
        <f t="shared" si="287"/>
        <v>0</v>
      </c>
      <c r="BG586" s="973">
        <f>IF($Z586=1,0,IF(AND($Z586=0,BB586&gt;0),1,IF(AND($Z586=0,BD586&gt;0),1,IF(AND($Z586=0,BF586&gt;0),1,0))))</f>
        <v>0</v>
      </c>
      <c r="BH586" s="973">
        <f t="shared" si="282"/>
        <v>0</v>
      </c>
      <c r="BI586" s="978">
        <f>IF($Z586=0,0,IF(BM586+BO586+BQ586&gt;0,$AA586,0))</f>
        <v>0</v>
      </c>
      <c r="BJ586" s="980">
        <f>IF($Z586=0,0,IF(AND(BI586=0,M587&gt;0),$AA586,0))</f>
        <v>0</v>
      </c>
      <c r="BK586" s="969">
        <f>$AA586-BI586-BJ586</f>
        <v>0</v>
      </c>
      <c r="BL586" s="204">
        <f t="shared" si="288"/>
        <v>0</v>
      </c>
      <c r="BM586" s="204">
        <f t="shared" si="288"/>
        <v>0</v>
      </c>
      <c r="BN586" s="204">
        <f t="shared" si="288"/>
        <v>0</v>
      </c>
      <c r="BO586" s="204">
        <f t="shared" si="288"/>
        <v>0</v>
      </c>
      <c r="BP586" s="204">
        <f t="shared" si="288"/>
        <v>0</v>
      </c>
      <c r="BQ586" s="205">
        <f t="shared" si="288"/>
        <v>0</v>
      </c>
      <c r="BR586" s="973">
        <f>IF($Z586=1,0,IF(AND($Z586=0,BM586&gt;0),1,IF(AND($Z586=0,BO586&gt;0),1,IF(AND($Z586=0,BQ586&gt;0),1,0))))</f>
        <v>0</v>
      </c>
      <c r="BS586" s="973">
        <f t="shared" si="283"/>
        <v>0</v>
      </c>
      <c r="BT586" s="978">
        <f>IF($Z586=0,0,IF(BX586+BZ586+CB586&gt;0,$AA586,0))</f>
        <v>0</v>
      </c>
      <c r="BU586" s="980">
        <f>IF($Z586=0,0,IF(AND(BT586=0,O587&gt;0),$AA586,0))</f>
        <v>0</v>
      </c>
      <c r="BV586" s="969">
        <f>$AA586-BT586-BU586</f>
        <v>0</v>
      </c>
      <c r="BW586" s="204">
        <f t="shared" si="289"/>
        <v>0</v>
      </c>
      <c r="BX586" s="204">
        <f t="shared" si="289"/>
        <v>0</v>
      </c>
      <c r="BY586" s="204">
        <f t="shared" si="289"/>
        <v>0</v>
      </c>
      <c r="BZ586" s="204">
        <f t="shared" si="289"/>
        <v>0</v>
      </c>
      <c r="CA586" s="204">
        <f t="shared" si="289"/>
        <v>0</v>
      </c>
      <c r="CB586" s="205">
        <f t="shared" si="289"/>
        <v>0</v>
      </c>
      <c r="CC586" s="973">
        <f>IF($Z586=1,0,IF(AND($Z586=0,BX586&gt;0),1,IF(AND($Z586=0,BZ586&gt;0),1,IF(AND($Z586=0,CB586&gt;0),1,0))))</f>
        <v>0</v>
      </c>
      <c r="CD586" s="973">
        <f t="shared" si="284"/>
        <v>0</v>
      </c>
      <c r="CE586" s="11"/>
      <c r="CF586" s="11"/>
      <c r="CG586" s="11"/>
      <c r="CH586" s="11"/>
      <c r="CI586" s="11"/>
      <c r="CJ586" s="11"/>
      <c r="CK586" s="11"/>
      <c r="CL586" s="11"/>
      <c r="CM586" s="11"/>
    </row>
    <row r="587" spans="1:91" ht="14.25" customHeight="1">
      <c r="A587" s="950" t="str">
        <f>A586</f>
        <v/>
      </c>
      <c r="B587" s="57"/>
      <c r="C587" s="2051"/>
      <c r="D587" s="2053"/>
      <c r="E587" s="2051"/>
      <c r="F587" s="2772"/>
      <c r="G587" s="1121">
        <f>Import!Q1284</f>
        <v>0</v>
      </c>
      <c r="H587" s="2774"/>
      <c r="I587" s="450"/>
      <c r="J587" s="2775"/>
      <c r="K587" s="450"/>
      <c r="L587" s="2775"/>
      <c r="M587" s="450"/>
      <c r="N587" s="2775"/>
      <c r="O587" s="450"/>
      <c r="P587" s="2775"/>
      <c r="Q587" s="11"/>
      <c r="R587" s="11"/>
      <c r="S587" s="397"/>
      <c r="T587" s="419"/>
      <c r="U587" s="444">
        <f>Import!N1285</f>
        <v>0</v>
      </c>
      <c r="V587" s="11"/>
      <c r="W587" s="306"/>
      <c r="X587" s="306"/>
      <c r="Y587" s="306"/>
      <c r="Z587" s="11"/>
      <c r="AE587" s="204"/>
      <c r="AF587" s="204"/>
      <c r="AG587" s="204"/>
      <c r="AH587" s="204"/>
      <c r="AI587" s="922"/>
      <c r="AJ587" s="205"/>
      <c r="AK587" s="973"/>
      <c r="AL587" s="973">
        <f>AL586</f>
        <v>0</v>
      </c>
      <c r="AP587" s="204"/>
      <c r="AQ587" s="204"/>
      <c r="AR587" s="204"/>
      <c r="AS587" s="204"/>
      <c r="AT587" s="204"/>
      <c r="AU587" s="205"/>
      <c r="AV587" s="973"/>
      <c r="AW587" s="973">
        <f>AW586</f>
        <v>0</v>
      </c>
      <c r="BA587" s="204"/>
      <c r="BB587" s="204"/>
      <c r="BC587" s="204"/>
      <c r="BD587" s="204"/>
      <c r="BE587" s="204"/>
      <c r="BF587" s="205"/>
      <c r="BG587" s="973"/>
      <c r="BH587" s="973">
        <f>BH586</f>
        <v>0</v>
      </c>
      <c r="BL587" s="204"/>
      <c r="BM587" s="204"/>
      <c r="BN587" s="204"/>
      <c r="BO587" s="204"/>
      <c r="BP587" s="204"/>
      <c r="BQ587" s="205"/>
      <c r="BR587" s="973"/>
      <c r="BS587" s="973">
        <f>BS586</f>
        <v>0</v>
      </c>
      <c r="BW587" s="204"/>
      <c r="BX587" s="204"/>
      <c r="BY587" s="204"/>
      <c r="BZ587" s="204"/>
      <c r="CA587" s="204"/>
      <c r="CB587" s="205"/>
      <c r="CC587" s="973"/>
      <c r="CD587" s="973">
        <f>CD586</f>
        <v>0</v>
      </c>
      <c r="CE587" s="11"/>
      <c r="CF587" s="11"/>
      <c r="CG587" s="11"/>
      <c r="CH587" s="11"/>
      <c r="CI587" s="11"/>
      <c r="CJ587" s="11"/>
      <c r="CK587" s="11"/>
      <c r="CL587" s="11"/>
      <c r="CM587" s="11"/>
    </row>
    <row r="588" spans="1:91" ht="24.75" customHeight="1">
      <c r="A588" s="949" t="str">
        <f>IF(E588&gt;0,"Wypełnione","")</f>
        <v/>
      </c>
      <c r="B588" s="57"/>
      <c r="C588" s="2050">
        <f>'Og s3a'!C1297</f>
        <v>0</v>
      </c>
      <c r="D588" s="2052">
        <f>'Og s3a'!E1297</f>
        <v>0</v>
      </c>
      <c r="E588" s="2050">
        <f>'Og s3a'!F1297</f>
        <v>0</v>
      </c>
      <c r="F588" s="2771"/>
      <c r="G588" s="448">
        <f>T588</f>
        <v>0</v>
      </c>
      <c r="H588" s="2773">
        <f>U588</f>
        <v>0</v>
      </c>
      <c r="I588" s="451"/>
      <c r="J588" s="2775"/>
      <c r="K588" s="451"/>
      <c r="L588" s="2775"/>
      <c r="M588" s="451"/>
      <c r="N588" s="2775"/>
      <c r="O588" s="451"/>
      <c r="P588" s="2775"/>
      <c r="Q588" s="11"/>
      <c r="R588" s="11"/>
      <c r="S588" s="396">
        <f>'Og s3a'!G1297</f>
        <v>0</v>
      </c>
      <c r="T588" s="398">
        <f>'Og s3a'!D1297</f>
        <v>0</v>
      </c>
      <c r="U588" s="444">
        <f>Import!N1286</f>
        <v>0</v>
      </c>
      <c r="V588" s="11"/>
      <c r="W588" s="306"/>
      <c r="X588" s="306"/>
      <c r="Y588" s="306"/>
      <c r="Z588" s="970">
        <f>IF(F588=AF$7,1,0)</f>
        <v>0</v>
      </c>
      <c r="AA588" s="970">
        <f>Z588*D588</f>
        <v>0</v>
      </c>
      <c r="AB588" s="978">
        <f>IF($Z588=0,0,IF(AF588+AH588+AJ588&gt;0,$AA588,0))</f>
        <v>0</v>
      </c>
      <c r="AC588" s="980">
        <f>IF($Z588=0,0,IF(AND(AB588=0,G589&gt;0),$AA588,0))</f>
        <v>0</v>
      </c>
      <c r="AD588" s="969">
        <f>AA588-AB588-AC588</f>
        <v>0</v>
      </c>
      <c r="AE588" s="204">
        <f t="shared" si="285"/>
        <v>0</v>
      </c>
      <c r="AF588" s="204">
        <f t="shared" si="285"/>
        <v>0</v>
      </c>
      <c r="AG588" s="204">
        <f t="shared" si="285"/>
        <v>0</v>
      </c>
      <c r="AH588" s="204">
        <f t="shared" si="285"/>
        <v>0</v>
      </c>
      <c r="AI588" s="922">
        <f t="shared" si="285"/>
        <v>0</v>
      </c>
      <c r="AJ588" s="205">
        <f t="shared" si="285"/>
        <v>0</v>
      </c>
      <c r="AK588" s="973">
        <f>IF($Z588=1,0,IF(AND($Z588=0,AF588&gt;0),1,IF(AND($Z588=0,AH588&gt;0),1,IF(AND($Z588=0,AJ588&gt;0),1,0))))</f>
        <v>0</v>
      </c>
      <c r="AL588" s="973">
        <f t="shared" si="280"/>
        <v>0</v>
      </c>
      <c r="AM588" s="978">
        <f>IF($Z588=0,0,IF(AQ588+AS588+AU588&gt;0,$AA588,0))</f>
        <v>0</v>
      </c>
      <c r="AN588" s="980">
        <f>IF($Z588=0,0,IF(AND(AM588=0,I589&gt;0),$AA588,0))</f>
        <v>0</v>
      </c>
      <c r="AO588" s="969">
        <f>$AA588-AM588-AN588</f>
        <v>0</v>
      </c>
      <c r="AP588" s="204">
        <f t="shared" si="286"/>
        <v>0</v>
      </c>
      <c r="AQ588" s="204">
        <f t="shared" si="286"/>
        <v>0</v>
      </c>
      <c r="AR588" s="204">
        <f t="shared" si="286"/>
        <v>0</v>
      </c>
      <c r="AS588" s="204">
        <f t="shared" si="286"/>
        <v>0</v>
      </c>
      <c r="AT588" s="204">
        <f t="shared" si="286"/>
        <v>0</v>
      </c>
      <c r="AU588" s="205">
        <f t="shared" si="286"/>
        <v>0</v>
      </c>
      <c r="AV588" s="973">
        <f>IF($Z588=1,0,IF(AND($Z588=0,AQ588&gt;0),1,IF(AND($Z588=0,AS588&gt;0),1,IF(AND($Z588=0,AU588&gt;0),1,0))))</f>
        <v>0</v>
      </c>
      <c r="AW588" s="973">
        <f t="shared" si="281"/>
        <v>0</v>
      </c>
      <c r="AX588" s="978">
        <f>IF($Z588=0,0,IF(BB588+BD588+BF588&gt;0,$AA588,0))</f>
        <v>0</v>
      </c>
      <c r="AY588" s="980">
        <f>IF($Z588=0,0,IF(AND(AX588=0,K589&gt;0),$AA588,0))</f>
        <v>0</v>
      </c>
      <c r="AZ588" s="969">
        <f>$AA588-AX588-AY588</f>
        <v>0</v>
      </c>
      <c r="BA588" s="204">
        <f t="shared" si="287"/>
        <v>0</v>
      </c>
      <c r="BB588" s="204">
        <f t="shared" si="287"/>
        <v>0</v>
      </c>
      <c r="BC588" s="204">
        <f t="shared" si="287"/>
        <v>0</v>
      </c>
      <c r="BD588" s="204">
        <f t="shared" si="287"/>
        <v>0</v>
      </c>
      <c r="BE588" s="204">
        <f t="shared" si="287"/>
        <v>0</v>
      </c>
      <c r="BF588" s="205">
        <f t="shared" si="287"/>
        <v>0</v>
      </c>
      <c r="BG588" s="973">
        <f>IF($Z588=1,0,IF(AND($Z588=0,BB588&gt;0),1,IF(AND($Z588=0,BD588&gt;0),1,IF(AND($Z588=0,BF588&gt;0),1,0))))</f>
        <v>0</v>
      </c>
      <c r="BH588" s="973">
        <f t="shared" si="282"/>
        <v>0</v>
      </c>
      <c r="BI588" s="978">
        <f>IF($Z588=0,0,IF(BM588+BO588+BQ588&gt;0,$AA588,0))</f>
        <v>0</v>
      </c>
      <c r="BJ588" s="980">
        <f>IF($Z588=0,0,IF(AND(BI588=0,M589&gt;0),$AA588,0))</f>
        <v>0</v>
      </c>
      <c r="BK588" s="969">
        <f>$AA588-BI588-BJ588</f>
        <v>0</v>
      </c>
      <c r="BL588" s="204">
        <f t="shared" si="288"/>
        <v>0</v>
      </c>
      <c r="BM588" s="204">
        <f t="shared" si="288"/>
        <v>0</v>
      </c>
      <c r="BN588" s="204">
        <f t="shared" si="288"/>
        <v>0</v>
      </c>
      <c r="BO588" s="204">
        <f t="shared" si="288"/>
        <v>0</v>
      </c>
      <c r="BP588" s="204">
        <f t="shared" si="288"/>
        <v>0</v>
      </c>
      <c r="BQ588" s="205">
        <f t="shared" si="288"/>
        <v>0</v>
      </c>
      <c r="BR588" s="973">
        <f>IF($Z588=1,0,IF(AND($Z588=0,BM588&gt;0),1,IF(AND($Z588=0,BO588&gt;0),1,IF(AND($Z588=0,BQ588&gt;0),1,0))))</f>
        <v>0</v>
      </c>
      <c r="BS588" s="973">
        <f t="shared" si="283"/>
        <v>0</v>
      </c>
      <c r="BT588" s="978">
        <f>IF($Z588=0,0,IF(BX588+BZ588+CB588&gt;0,$AA588,0))</f>
        <v>0</v>
      </c>
      <c r="BU588" s="980">
        <f>IF($Z588=0,0,IF(AND(BT588=0,O589&gt;0),$AA588,0))</f>
        <v>0</v>
      </c>
      <c r="BV588" s="969">
        <f>$AA588-BT588-BU588</f>
        <v>0</v>
      </c>
      <c r="BW588" s="204">
        <f t="shared" si="289"/>
        <v>0</v>
      </c>
      <c r="BX588" s="204">
        <f t="shared" si="289"/>
        <v>0</v>
      </c>
      <c r="BY588" s="204">
        <f t="shared" si="289"/>
        <v>0</v>
      </c>
      <c r="BZ588" s="204">
        <f t="shared" si="289"/>
        <v>0</v>
      </c>
      <c r="CA588" s="204">
        <f t="shared" si="289"/>
        <v>0</v>
      </c>
      <c r="CB588" s="205">
        <f t="shared" si="289"/>
        <v>0</v>
      </c>
      <c r="CC588" s="973">
        <f>IF($Z588=1,0,IF(AND($Z588=0,BX588&gt;0),1,IF(AND($Z588=0,BZ588&gt;0),1,IF(AND($Z588=0,CB588&gt;0),1,0))))</f>
        <v>0</v>
      </c>
      <c r="CD588" s="973">
        <f t="shared" si="284"/>
        <v>0</v>
      </c>
      <c r="CE588" s="11"/>
      <c r="CF588" s="11"/>
      <c r="CG588" s="11"/>
      <c r="CH588" s="11"/>
      <c r="CI588" s="11"/>
      <c r="CJ588" s="11"/>
      <c r="CK588" s="11"/>
      <c r="CL588" s="11"/>
      <c r="CM588" s="11"/>
    </row>
    <row r="589" spans="1:91" ht="14.25" customHeight="1">
      <c r="A589" s="950" t="str">
        <f>A588</f>
        <v/>
      </c>
      <c r="B589" s="57"/>
      <c r="C589" s="2051"/>
      <c r="D589" s="2053"/>
      <c r="E589" s="2051"/>
      <c r="F589" s="2772"/>
      <c r="G589" s="1121">
        <f>Import!Q1286</f>
        <v>0</v>
      </c>
      <c r="H589" s="2774"/>
      <c r="I589" s="450"/>
      <c r="J589" s="2775"/>
      <c r="K589" s="450"/>
      <c r="L589" s="2775"/>
      <c r="M589" s="450"/>
      <c r="N589" s="2775"/>
      <c r="O589" s="450"/>
      <c r="P589" s="2775"/>
      <c r="Q589" s="11"/>
      <c r="R589" s="11"/>
      <c r="S589" s="397"/>
      <c r="T589" s="419"/>
      <c r="U589" s="444">
        <f>Import!N1287</f>
        <v>0</v>
      </c>
      <c r="V589" s="11"/>
      <c r="W589" s="306"/>
      <c r="X589" s="306"/>
      <c r="Y589" s="306"/>
      <c r="Z589" s="11"/>
      <c r="AE589" s="204"/>
      <c r="AF589" s="204"/>
      <c r="AG589" s="204"/>
      <c r="AH589" s="204"/>
      <c r="AI589" s="922"/>
      <c r="AJ589" s="205"/>
      <c r="AK589" s="973"/>
      <c r="AL589" s="973">
        <f>AL588</f>
        <v>0</v>
      </c>
      <c r="AP589" s="204"/>
      <c r="AQ589" s="204"/>
      <c r="AR589" s="204"/>
      <c r="AS589" s="204"/>
      <c r="AT589" s="204"/>
      <c r="AU589" s="205"/>
      <c r="AV589" s="973"/>
      <c r="AW589" s="973">
        <f>AW588</f>
        <v>0</v>
      </c>
      <c r="BA589" s="204"/>
      <c r="BB589" s="204"/>
      <c r="BC589" s="204"/>
      <c r="BD589" s="204"/>
      <c r="BE589" s="204"/>
      <c r="BF589" s="205"/>
      <c r="BG589" s="973"/>
      <c r="BH589" s="973">
        <f>BH588</f>
        <v>0</v>
      </c>
      <c r="BL589" s="204"/>
      <c r="BM589" s="204"/>
      <c r="BN589" s="204"/>
      <c r="BO589" s="204"/>
      <c r="BP589" s="204"/>
      <c r="BQ589" s="205"/>
      <c r="BR589" s="973"/>
      <c r="BS589" s="973">
        <f>BS588</f>
        <v>0</v>
      </c>
      <c r="BW589" s="204"/>
      <c r="BX589" s="204"/>
      <c r="BY589" s="204"/>
      <c r="BZ589" s="204"/>
      <c r="CA589" s="204"/>
      <c r="CB589" s="205"/>
      <c r="CC589" s="973"/>
      <c r="CD589" s="973">
        <f>CD588</f>
        <v>0</v>
      </c>
      <c r="CE589" s="11"/>
      <c r="CF589" s="11"/>
      <c r="CG589" s="11"/>
      <c r="CH589" s="11"/>
      <c r="CI589" s="11"/>
      <c r="CJ589" s="11"/>
      <c r="CK589" s="11"/>
      <c r="CL589" s="11"/>
      <c r="CM589" s="11"/>
    </row>
    <row r="590" spans="1:91" ht="24.75" customHeight="1">
      <c r="A590" s="949" t="str">
        <f>IF(E590&gt;0,"Wypełnione","")</f>
        <v/>
      </c>
      <c r="B590" s="57"/>
      <c r="C590" s="2050">
        <f>'Og s3a'!C1299</f>
        <v>0</v>
      </c>
      <c r="D590" s="2052">
        <f>'Og s3a'!E1299</f>
        <v>0</v>
      </c>
      <c r="E590" s="2050">
        <f>'Og s3a'!F1299</f>
        <v>0</v>
      </c>
      <c r="F590" s="2771"/>
      <c r="G590" s="448">
        <f>T590</f>
        <v>0</v>
      </c>
      <c r="H590" s="2773">
        <f>U590</f>
        <v>0</v>
      </c>
      <c r="I590" s="451"/>
      <c r="J590" s="2775"/>
      <c r="K590" s="451"/>
      <c r="L590" s="2775"/>
      <c r="M590" s="451"/>
      <c r="N590" s="2775"/>
      <c r="O590" s="451"/>
      <c r="P590" s="2775"/>
      <c r="Q590" s="11"/>
      <c r="R590" s="11"/>
      <c r="S590" s="396">
        <f>'Og s3a'!G1299</f>
        <v>0</v>
      </c>
      <c r="T590" s="398">
        <f>'Og s3a'!D1299</f>
        <v>0</v>
      </c>
      <c r="U590" s="444">
        <f>Import!N1288</f>
        <v>0</v>
      </c>
      <c r="V590" s="11"/>
      <c r="W590" s="306"/>
      <c r="X590" s="306"/>
      <c r="Y590" s="306"/>
      <c r="Z590" s="970">
        <f>IF(F590=AF$7,1,0)</f>
        <v>0</v>
      </c>
      <c r="AA590" s="970">
        <f>Z590*D590</f>
        <v>0</v>
      </c>
      <c r="AB590" s="978">
        <f>IF($Z590=0,0,IF(AF590+AH590+AJ590&gt;0,$AA590,0))</f>
        <v>0</v>
      </c>
      <c r="AC590" s="980">
        <f>IF($Z590=0,0,IF(AND(AB590=0,G591&gt;0),$AA590,0))</f>
        <v>0</v>
      </c>
      <c r="AD590" s="969">
        <f>AA590-AB590-AC590</f>
        <v>0</v>
      </c>
      <c r="AE590" s="204">
        <f t="shared" si="285"/>
        <v>0</v>
      </c>
      <c r="AF590" s="204">
        <f t="shared" si="285"/>
        <v>0</v>
      </c>
      <c r="AG590" s="204">
        <f t="shared" si="285"/>
        <v>0</v>
      </c>
      <c r="AH590" s="204">
        <f t="shared" si="285"/>
        <v>0</v>
      </c>
      <c r="AI590" s="922">
        <f t="shared" si="285"/>
        <v>0</v>
      </c>
      <c r="AJ590" s="205">
        <f t="shared" si="285"/>
        <v>0</v>
      </c>
      <c r="AK590" s="973">
        <f>IF($Z590=1,0,IF(AND($Z590=0,AF590&gt;0),1,IF(AND($Z590=0,AH590&gt;0),1,IF(AND($Z590=0,AJ590&gt;0),1,0))))</f>
        <v>0</v>
      </c>
      <c r="AL590" s="973">
        <f t="shared" si="280"/>
        <v>0</v>
      </c>
      <c r="AM590" s="978">
        <f>IF($Z590=0,0,IF(AQ590+AS590+AU590&gt;0,$AA590,0))</f>
        <v>0</v>
      </c>
      <c r="AN590" s="980">
        <f>IF($Z590=0,0,IF(AND(AM590=0,I591&gt;0),$AA590,0))</f>
        <v>0</v>
      </c>
      <c r="AO590" s="969">
        <f>$AA590-AM590-AN590</f>
        <v>0</v>
      </c>
      <c r="AP590" s="204">
        <f t="shared" si="286"/>
        <v>0</v>
      </c>
      <c r="AQ590" s="204">
        <f t="shared" si="286"/>
        <v>0</v>
      </c>
      <c r="AR590" s="204">
        <f t="shared" si="286"/>
        <v>0</v>
      </c>
      <c r="AS590" s="204">
        <f t="shared" si="286"/>
        <v>0</v>
      </c>
      <c r="AT590" s="204">
        <f t="shared" si="286"/>
        <v>0</v>
      </c>
      <c r="AU590" s="205">
        <f t="shared" si="286"/>
        <v>0</v>
      </c>
      <c r="AV590" s="973">
        <f>IF($Z590=1,0,IF(AND($Z590=0,AQ590&gt;0),1,IF(AND($Z590=0,AS590&gt;0),1,IF(AND($Z590=0,AU590&gt;0),1,0))))</f>
        <v>0</v>
      </c>
      <c r="AW590" s="973">
        <f t="shared" si="281"/>
        <v>0</v>
      </c>
      <c r="AX590" s="978">
        <f>IF($Z590=0,0,IF(BB590+BD590+BF590&gt;0,$AA590,0))</f>
        <v>0</v>
      </c>
      <c r="AY590" s="980">
        <f>IF($Z590=0,0,IF(AND(AX590=0,K591&gt;0),$AA590,0))</f>
        <v>0</v>
      </c>
      <c r="AZ590" s="969">
        <f>$AA590-AX590-AY590</f>
        <v>0</v>
      </c>
      <c r="BA590" s="204">
        <f t="shared" si="287"/>
        <v>0</v>
      </c>
      <c r="BB590" s="204">
        <f t="shared" si="287"/>
        <v>0</v>
      </c>
      <c r="BC590" s="204">
        <f t="shared" si="287"/>
        <v>0</v>
      </c>
      <c r="BD590" s="204">
        <f t="shared" si="287"/>
        <v>0</v>
      </c>
      <c r="BE590" s="204">
        <f t="shared" si="287"/>
        <v>0</v>
      </c>
      <c r="BF590" s="205">
        <f t="shared" si="287"/>
        <v>0</v>
      </c>
      <c r="BG590" s="973">
        <f>IF($Z590=1,0,IF(AND($Z590=0,BB590&gt;0),1,IF(AND($Z590=0,BD590&gt;0),1,IF(AND($Z590=0,BF590&gt;0),1,0))))</f>
        <v>0</v>
      </c>
      <c r="BH590" s="973">
        <f t="shared" si="282"/>
        <v>0</v>
      </c>
      <c r="BI590" s="978">
        <f>IF($Z590=0,0,IF(BM590+BO590+BQ590&gt;0,$AA590,0))</f>
        <v>0</v>
      </c>
      <c r="BJ590" s="980">
        <f>IF($Z590=0,0,IF(AND(BI590=0,M591&gt;0),$AA590,0))</f>
        <v>0</v>
      </c>
      <c r="BK590" s="969">
        <f>$AA590-BI590-BJ590</f>
        <v>0</v>
      </c>
      <c r="BL590" s="204">
        <f t="shared" si="288"/>
        <v>0</v>
      </c>
      <c r="BM590" s="204">
        <f t="shared" si="288"/>
        <v>0</v>
      </c>
      <c r="BN590" s="204">
        <f t="shared" si="288"/>
        <v>0</v>
      </c>
      <c r="BO590" s="204">
        <f t="shared" si="288"/>
        <v>0</v>
      </c>
      <c r="BP590" s="204">
        <f t="shared" si="288"/>
        <v>0</v>
      </c>
      <c r="BQ590" s="205">
        <f t="shared" si="288"/>
        <v>0</v>
      </c>
      <c r="BR590" s="973">
        <f>IF($Z590=1,0,IF(AND($Z590=0,BM590&gt;0),1,IF(AND($Z590=0,BO590&gt;0),1,IF(AND($Z590=0,BQ590&gt;0),1,0))))</f>
        <v>0</v>
      </c>
      <c r="BS590" s="973">
        <f t="shared" si="283"/>
        <v>0</v>
      </c>
      <c r="BT590" s="978">
        <f>IF($Z590=0,0,IF(BX590+BZ590+CB590&gt;0,$AA590,0))</f>
        <v>0</v>
      </c>
      <c r="BU590" s="980">
        <f>IF($Z590=0,0,IF(AND(BT590=0,O591&gt;0),$AA590,0))</f>
        <v>0</v>
      </c>
      <c r="BV590" s="969">
        <f>$AA590-BT590-BU590</f>
        <v>0</v>
      </c>
      <c r="BW590" s="204">
        <f t="shared" si="289"/>
        <v>0</v>
      </c>
      <c r="BX590" s="204">
        <f t="shared" si="289"/>
        <v>0</v>
      </c>
      <c r="BY590" s="204">
        <f t="shared" si="289"/>
        <v>0</v>
      </c>
      <c r="BZ590" s="204">
        <f t="shared" si="289"/>
        <v>0</v>
      </c>
      <c r="CA590" s="204">
        <f t="shared" si="289"/>
        <v>0</v>
      </c>
      <c r="CB590" s="205">
        <f t="shared" si="289"/>
        <v>0</v>
      </c>
      <c r="CC590" s="973">
        <f>IF($Z590=1,0,IF(AND($Z590=0,BX590&gt;0),1,IF(AND($Z590=0,BZ590&gt;0),1,IF(AND($Z590=0,CB590&gt;0),1,0))))</f>
        <v>0</v>
      </c>
      <c r="CD590" s="973">
        <f t="shared" si="284"/>
        <v>0</v>
      </c>
      <c r="CE590" s="11"/>
      <c r="CF590" s="11"/>
      <c r="CG590" s="11"/>
      <c r="CH590" s="11"/>
      <c r="CI590" s="11"/>
      <c r="CJ590" s="11"/>
      <c r="CK590" s="11"/>
      <c r="CL590" s="11"/>
      <c r="CM590" s="11"/>
    </row>
    <row r="591" spans="1:91" ht="14.25" customHeight="1">
      <c r="A591" s="950" t="str">
        <f>A590</f>
        <v/>
      </c>
      <c r="B591" s="57"/>
      <c r="C591" s="2051"/>
      <c r="D591" s="2053"/>
      <c r="E591" s="2051"/>
      <c r="F591" s="2772"/>
      <c r="G591" s="1121">
        <f>Import!Q1288</f>
        <v>0</v>
      </c>
      <c r="H591" s="2774"/>
      <c r="I591" s="450"/>
      <c r="J591" s="2775"/>
      <c r="K591" s="450"/>
      <c r="L591" s="2775"/>
      <c r="M591" s="450"/>
      <c r="N591" s="2775"/>
      <c r="O591" s="450"/>
      <c r="P591" s="2775"/>
      <c r="Q591" s="11"/>
      <c r="R591" s="11"/>
      <c r="S591" s="397"/>
      <c r="T591" s="419"/>
      <c r="U591" s="444">
        <f>Import!N1289</f>
        <v>0</v>
      </c>
      <c r="V591" s="11"/>
      <c r="W591" s="306"/>
      <c r="X591" s="306"/>
      <c r="Y591" s="306"/>
      <c r="Z591" s="11"/>
      <c r="AE591" s="204"/>
      <c r="AF591" s="204"/>
      <c r="AG591" s="204"/>
      <c r="AH591" s="204"/>
      <c r="AI591" s="922"/>
      <c r="AJ591" s="205"/>
      <c r="AK591" s="973"/>
      <c r="AL591" s="973">
        <f>AL590</f>
        <v>0</v>
      </c>
      <c r="AP591" s="204"/>
      <c r="AQ591" s="204"/>
      <c r="AR591" s="204"/>
      <c r="AS591" s="204"/>
      <c r="AT591" s="204"/>
      <c r="AU591" s="205"/>
      <c r="AV591" s="973"/>
      <c r="AW591" s="973">
        <f>AW590</f>
        <v>0</v>
      </c>
      <c r="BA591" s="204"/>
      <c r="BB591" s="204"/>
      <c r="BC591" s="204"/>
      <c r="BD591" s="204"/>
      <c r="BE591" s="204"/>
      <c r="BF591" s="205"/>
      <c r="BG591" s="973"/>
      <c r="BH591" s="973">
        <f>BH590</f>
        <v>0</v>
      </c>
      <c r="BL591" s="204"/>
      <c r="BM591" s="204"/>
      <c r="BN591" s="204"/>
      <c r="BO591" s="204"/>
      <c r="BP591" s="204"/>
      <c r="BQ591" s="205"/>
      <c r="BR591" s="973"/>
      <c r="BS591" s="973">
        <f>BS590</f>
        <v>0</v>
      </c>
      <c r="BW591" s="204"/>
      <c r="BX591" s="204"/>
      <c r="BY591" s="204"/>
      <c r="BZ591" s="204"/>
      <c r="CA591" s="204"/>
      <c r="CB591" s="205"/>
      <c r="CC591" s="973"/>
      <c r="CD591" s="973">
        <f>CD590</f>
        <v>0</v>
      </c>
      <c r="CE591" s="11"/>
      <c r="CF591" s="11"/>
      <c r="CG591" s="11"/>
      <c r="CH591" s="11"/>
      <c r="CI591" s="11"/>
      <c r="CJ591" s="11"/>
      <c r="CK591" s="11"/>
      <c r="CL591" s="11"/>
      <c r="CM591" s="11"/>
    </row>
    <row r="592" spans="1:91" ht="24.75" customHeight="1">
      <c r="A592" s="949" t="str">
        <f>IF(E592&gt;0,"Wypełnione","")</f>
        <v/>
      </c>
      <c r="B592" s="57"/>
      <c r="C592" s="2050">
        <f>'Og s3a'!C1301</f>
        <v>0</v>
      </c>
      <c r="D592" s="2052">
        <f>'Og s3a'!E1301</f>
        <v>0</v>
      </c>
      <c r="E592" s="2050">
        <f>'Og s3a'!F1301</f>
        <v>0</v>
      </c>
      <c r="F592" s="2771"/>
      <c r="G592" s="448">
        <f>T592</f>
        <v>0</v>
      </c>
      <c r="H592" s="2773">
        <f>U592</f>
        <v>0</v>
      </c>
      <c r="I592" s="451"/>
      <c r="J592" s="2775"/>
      <c r="K592" s="451"/>
      <c r="L592" s="2775"/>
      <c r="M592" s="451"/>
      <c r="N592" s="2775"/>
      <c r="O592" s="451"/>
      <c r="P592" s="2775"/>
      <c r="Q592" s="11"/>
      <c r="R592" s="11"/>
      <c r="S592" s="396">
        <f>'Og s3a'!G1301</f>
        <v>0</v>
      </c>
      <c r="T592" s="398">
        <f>'Og s3a'!D1301</f>
        <v>0</v>
      </c>
      <c r="U592" s="444">
        <f>Import!N1290</f>
        <v>0</v>
      </c>
      <c r="V592" s="11"/>
      <c r="W592" s="306"/>
      <c r="X592" s="306"/>
      <c r="Y592" s="306"/>
      <c r="Z592" s="970">
        <f>IF(F592=AF$7,1,0)</f>
        <v>0</v>
      </c>
      <c r="AA592" s="970">
        <f>Z592*D592</f>
        <v>0</v>
      </c>
      <c r="AB592" s="978">
        <f>IF($Z592=0,0,IF(AF592+AH592+AJ592&gt;0,$AA592,0))</f>
        <v>0</v>
      </c>
      <c r="AC592" s="980">
        <f>IF($Z592=0,0,IF(AND(AB592=0,G593&gt;0),$AA592,0))</f>
        <v>0</v>
      </c>
      <c r="AD592" s="969">
        <f>AA592-AB592-AC592</f>
        <v>0</v>
      </c>
      <c r="AE592" s="204">
        <f t="shared" si="285"/>
        <v>0</v>
      </c>
      <c r="AF592" s="204">
        <f t="shared" si="285"/>
        <v>0</v>
      </c>
      <c r="AG592" s="204">
        <f t="shared" si="285"/>
        <v>0</v>
      </c>
      <c r="AH592" s="204">
        <f t="shared" si="285"/>
        <v>0</v>
      </c>
      <c r="AI592" s="922">
        <f t="shared" si="285"/>
        <v>0</v>
      </c>
      <c r="AJ592" s="205">
        <f t="shared" si="285"/>
        <v>0</v>
      </c>
      <c r="AK592" s="973">
        <f>IF($Z592=1,0,IF(AND($Z592=0,AF592&gt;0),1,IF(AND($Z592=0,AH592&gt;0),1,IF(AND($Z592=0,AJ592&gt;0),1,0))))</f>
        <v>0</v>
      </c>
      <c r="AL592" s="973">
        <f t="shared" ref="AL592:AL654" si="290">IF($Z592=0,0,IF(AND($Z592=1,AE592&gt;0),1,IF(AND($Z592=1,AG592&gt;0),1,IF(AND($Z592=1,AI592&gt;0),1,0))))</f>
        <v>0</v>
      </c>
      <c r="AM592" s="978">
        <f>IF($Z592=0,0,IF(AQ592+AS592+AU592&gt;0,$AA592,0))</f>
        <v>0</v>
      </c>
      <c r="AN592" s="980">
        <f>IF($Z592=0,0,IF(AND(AM592=0,I593&gt;0),$AA592,0))</f>
        <v>0</v>
      </c>
      <c r="AO592" s="969">
        <f>$AA592-AM592-AN592</f>
        <v>0</v>
      </c>
      <c r="AP592" s="204">
        <f t="shared" si="286"/>
        <v>0</v>
      </c>
      <c r="AQ592" s="204">
        <f t="shared" si="286"/>
        <v>0</v>
      </c>
      <c r="AR592" s="204">
        <f t="shared" si="286"/>
        <v>0</v>
      </c>
      <c r="AS592" s="204">
        <f t="shared" si="286"/>
        <v>0</v>
      </c>
      <c r="AT592" s="204">
        <f t="shared" si="286"/>
        <v>0</v>
      </c>
      <c r="AU592" s="205">
        <f t="shared" si="286"/>
        <v>0</v>
      </c>
      <c r="AV592" s="973">
        <f>IF($Z592=1,0,IF(AND($Z592=0,AQ592&gt;0),1,IF(AND($Z592=0,AS592&gt;0),1,IF(AND($Z592=0,AU592&gt;0),1,0))))</f>
        <v>0</v>
      </c>
      <c r="AW592" s="973">
        <f t="shared" ref="AW592:AW654" si="291">IF($Z592=0,0,IF(AND($Z592=1,AP592&gt;0),1,IF(AND($Z592=1,AR592&gt;0),1,IF(AND($Z592=1,AT592&gt;0),1,0))))</f>
        <v>0</v>
      </c>
      <c r="AX592" s="978">
        <f>IF($Z592=0,0,IF(BB592+BD592+BF592&gt;0,$AA592,0))</f>
        <v>0</v>
      </c>
      <c r="AY592" s="980">
        <f>IF($Z592=0,0,IF(AND(AX592=0,K593&gt;0),$AA592,0))</f>
        <v>0</v>
      </c>
      <c r="AZ592" s="969">
        <f>$AA592-AX592-AY592</f>
        <v>0</v>
      </c>
      <c r="BA592" s="204">
        <f t="shared" si="287"/>
        <v>0</v>
      </c>
      <c r="BB592" s="204">
        <f t="shared" si="287"/>
        <v>0</v>
      </c>
      <c r="BC592" s="204">
        <f t="shared" si="287"/>
        <v>0</v>
      </c>
      <c r="BD592" s="204">
        <f t="shared" si="287"/>
        <v>0</v>
      </c>
      <c r="BE592" s="204">
        <f t="shared" si="287"/>
        <v>0</v>
      </c>
      <c r="BF592" s="205">
        <f t="shared" si="287"/>
        <v>0</v>
      </c>
      <c r="BG592" s="973">
        <f>IF($Z592=1,0,IF(AND($Z592=0,BB592&gt;0),1,IF(AND($Z592=0,BD592&gt;0),1,IF(AND($Z592=0,BF592&gt;0),1,0))))</f>
        <v>0</v>
      </c>
      <c r="BH592" s="973">
        <f t="shared" ref="BH592:BH654" si="292">IF($Z592=0,0,IF(AND($Z592=1,BA592&gt;0),1,IF(AND($Z592=1,BC592&gt;0),1,IF(AND($Z592=1,BE592&gt;0),1,0))))</f>
        <v>0</v>
      </c>
      <c r="BI592" s="978">
        <f>IF($Z592=0,0,IF(BM592+BO592+BQ592&gt;0,$AA592,0))</f>
        <v>0</v>
      </c>
      <c r="BJ592" s="980">
        <f>IF($Z592=0,0,IF(AND(BI592=0,M593&gt;0),$AA592,0))</f>
        <v>0</v>
      </c>
      <c r="BK592" s="969">
        <f>$AA592-BI592-BJ592</f>
        <v>0</v>
      </c>
      <c r="BL592" s="204">
        <f t="shared" si="288"/>
        <v>0</v>
      </c>
      <c r="BM592" s="204">
        <f t="shared" si="288"/>
        <v>0</v>
      </c>
      <c r="BN592" s="204">
        <f t="shared" si="288"/>
        <v>0</v>
      </c>
      <c r="BO592" s="204">
        <f t="shared" si="288"/>
        <v>0</v>
      </c>
      <c r="BP592" s="204">
        <f t="shared" si="288"/>
        <v>0</v>
      </c>
      <c r="BQ592" s="205">
        <f t="shared" si="288"/>
        <v>0</v>
      </c>
      <c r="BR592" s="973">
        <f>IF($Z592=1,0,IF(AND($Z592=0,BM592&gt;0),1,IF(AND($Z592=0,BO592&gt;0),1,IF(AND($Z592=0,BQ592&gt;0),1,0))))</f>
        <v>0</v>
      </c>
      <c r="BS592" s="973">
        <f t="shared" ref="BS592:BS654" si="293">IF($Z592=0,0,IF(AND($Z592=1,BL592&gt;0),1,IF(AND($Z592=1,BN592&gt;0),1,IF(AND($Z592=1,BP592&gt;0),1,0))))</f>
        <v>0</v>
      </c>
      <c r="BT592" s="978">
        <f>IF($Z592=0,0,IF(BX592+BZ592+CB592&gt;0,$AA592,0))</f>
        <v>0</v>
      </c>
      <c r="BU592" s="980">
        <f>IF($Z592=0,0,IF(AND(BT592=0,O593&gt;0),$AA592,0))</f>
        <v>0</v>
      </c>
      <c r="BV592" s="969">
        <f>$AA592-BT592-BU592</f>
        <v>0</v>
      </c>
      <c r="BW592" s="204">
        <f t="shared" si="289"/>
        <v>0</v>
      </c>
      <c r="BX592" s="204">
        <f t="shared" si="289"/>
        <v>0</v>
      </c>
      <c r="BY592" s="204">
        <f t="shared" si="289"/>
        <v>0</v>
      </c>
      <c r="BZ592" s="204">
        <f t="shared" si="289"/>
        <v>0</v>
      </c>
      <c r="CA592" s="204">
        <f t="shared" si="289"/>
        <v>0</v>
      </c>
      <c r="CB592" s="205">
        <f t="shared" si="289"/>
        <v>0</v>
      </c>
      <c r="CC592" s="973">
        <f>IF($Z592=1,0,IF(AND($Z592=0,BX592&gt;0),1,IF(AND($Z592=0,BZ592&gt;0),1,IF(AND($Z592=0,CB592&gt;0),1,0))))</f>
        <v>0</v>
      </c>
      <c r="CD592" s="973">
        <f t="shared" ref="CD592:CD654" si="294">IF($Z592=0,0,IF(AND($Z592=1,BW592&gt;0),1,IF(AND($Z592=1,BY592&gt;0),1,IF(AND($Z592=1,CA592&gt;0),1,0))))</f>
        <v>0</v>
      </c>
      <c r="CE592" s="11"/>
      <c r="CF592" s="11"/>
      <c r="CG592" s="11"/>
      <c r="CH592" s="11"/>
      <c r="CI592" s="11"/>
      <c r="CJ592" s="11"/>
      <c r="CK592" s="11"/>
      <c r="CL592" s="11"/>
      <c r="CM592" s="11"/>
    </row>
    <row r="593" spans="1:91" ht="14.25" customHeight="1">
      <c r="A593" s="950" t="str">
        <f>A592</f>
        <v/>
      </c>
      <c r="B593" s="57"/>
      <c r="C593" s="2051"/>
      <c r="D593" s="2053"/>
      <c r="E593" s="2051"/>
      <c r="F593" s="2772"/>
      <c r="G593" s="1121">
        <f>Import!Q1290</f>
        <v>0</v>
      </c>
      <c r="H593" s="2774"/>
      <c r="I593" s="450"/>
      <c r="J593" s="2775"/>
      <c r="K593" s="450"/>
      <c r="L593" s="2775"/>
      <c r="M593" s="450"/>
      <c r="N593" s="2775"/>
      <c r="O593" s="450"/>
      <c r="P593" s="2775"/>
      <c r="Q593" s="11"/>
      <c r="R593" s="11"/>
      <c r="S593" s="397"/>
      <c r="T593" s="419"/>
      <c r="U593" s="444">
        <f>Import!N1291</f>
        <v>0</v>
      </c>
      <c r="V593" s="11"/>
      <c r="W593" s="306"/>
      <c r="X593" s="306"/>
      <c r="Y593" s="306"/>
      <c r="Z593" s="11"/>
      <c r="AE593" s="204"/>
      <c r="AF593" s="204"/>
      <c r="AG593" s="204"/>
      <c r="AH593" s="204"/>
      <c r="AI593" s="922"/>
      <c r="AJ593" s="205"/>
      <c r="AK593" s="973"/>
      <c r="AL593" s="973">
        <f>AL592</f>
        <v>0</v>
      </c>
      <c r="AP593" s="204"/>
      <c r="AQ593" s="204"/>
      <c r="AR593" s="204"/>
      <c r="AS593" s="204"/>
      <c r="AT593" s="204"/>
      <c r="AU593" s="205"/>
      <c r="AV593" s="973"/>
      <c r="AW593" s="973">
        <f>AW592</f>
        <v>0</v>
      </c>
      <c r="BA593" s="204"/>
      <c r="BB593" s="204"/>
      <c r="BC593" s="204"/>
      <c r="BD593" s="204"/>
      <c r="BE593" s="204"/>
      <c r="BF593" s="205"/>
      <c r="BG593" s="973"/>
      <c r="BH593" s="973">
        <f>BH592</f>
        <v>0</v>
      </c>
      <c r="BL593" s="204"/>
      <c r="BM593" s="204"/>
      <c r="BN593" s="204"/>
      <c r="BO593" s="204"/>
      <c r="BP593" s="204"/>
      <c r="BQ593" s="205"/>
      <c r="BR593" s="973"/>
      <c r="BS593" s="973">
        <f>BS592</f>
        <v>0</v>
      </c>
      <c r="BW593" s="204"/>
      <c r="BX593" s="204"/>
      <c r="BY593" s="204"/>
      <c r="BZ593" s="204"/>
      <c r="CA593" s="204"/>
      <c r="CB593" s="205"/>
      <c r="CC593" s="973"/>
      <c r="CD593" s="973">
        <f>CD592</f>
        <v>0</v>
      </c>
      <c r="CE593" s="11"/>
      <c r="CF593" s="11"/>
      <c r="CG593" s="11"/>
      <c r="CH593" s="11"/>
      <c r="CI593" s="11"/>
      <c r="CJ593" s="11"/>
      <c r="CK593" s="11"/>
      <c r="CL593" s="11"/>
      <c r="CM593" s="11"/>
    </row>
    <row r="594" spans="1:91" ht="24.75" customHeight="1">
      <c r="A594" s="949" t="str">
        <f>IF(E594&gt;0,"Wypełnione","")</f>
        <v/>
      </c>
      <c r="B594" s="57"/>
      <c r="C594" s="2050">
        <f>'Og s3a'!C1303</f>
        <v>0</v>
      </c>
      <c r="D594" s="2052">
        <f>'Og s3a'!E1303</f>
        <v>0</v>
      </c>
      <c r="E594" s="2050">
        <f>'Og s3a'!F1303</f>
        <v>0</v>
      </c>
      <c r="F594" s="2771"/>
      <c r="G594" s="448">
        <f>T594</f>
        <v>0</v>
      </c>
      <c r="H594" s="2773">
        <f>U594</f>
        <v>0</v>
      </c>
      <c r="I594" s="451"/>
      <c r="J594" s="2775"/>
      <c r="K594" s="451"/>
      <c r="L594" s="2775"/>
      <c r="M594" s="451"/>
      <c r="N594" s="2775"/>
      <c r="O594" s="451"/>
      <c r="P594" s="2775"/>
      <c r="Q594" s="11"/>
      <c r="R594" s="11"/>
      <c r="S594" s="396">
        <f>'Og s3a'!G1303</f>
        <v>0</v>
      </c>
      <c r="T594" s="398">
        <f>'Og s3a'!D1303</f>
        <v>0</v>
      </c>
      <c r="U594" s="444">
        <f>Import!N1292</f>
        <v>0</v>
      </c>
      <c r="V594" s="11"/>
      <c r="W594" s="306"/>
      <c r="X594" s="306"/>
      <c r="Y594" s="306"/>
      <c r="Z594" s="970">
        <f>IF(F594=AF$7,1,0)</f>
        <v>0</v>
      </c>
      <c r="AA594" s="970">
        <f>Z594*D594</f>
        <v>0</v>
      </c>
      <c r="AB594" s="978">
        <f>IF($Z594=0,0,IF(AF594+AH594+AJ594&gt;0,$AA594,0))</f>
        <v>0</v>
      </c>
      <c r="AC594" s="980">
        <f>IF($Z594=0,0,IF(AND(AB594=0,G595&gt;0),$AA594,0))</f>
        <v>0</v>
      </c>
      <c r="AD594" s="969">
        <f>AA594-AB594-AC594</f>
        <v>0</v>
      </c>
      <c r="AE594" s="204">
        <f t="shared" si="285"/>
        <v>0</v>
      </c>
      <c r="AF594" s="204">
        <f t="shared" si="285"/>
        <v>0</v>
      </c>
      <c r="AG594" s="204">
        <f t="shared" si="285"/>
        <v>0</v>
      </c>
      <c r="AH594" s="204">
        <f t="shared" si="285"/>
        <v>0</v>
      </c>
      <c r="AI594" s="922">
        <f t="shared" si="285"/>
        <v>0</v>
      </c>
      <c r="AJ594" s="205">
        <f t="shared" si="285"/>
        <v>0</v>
      </c>
      <c r="AK594" s="973">
        <f>IF($Z594=1,0,IF(AND($Z594=0,AF594&gt;0),1,IF(AND($Z594=0,AH594&gt;0),1,IF(AND($Z594=0,AJ594&gt;0),1,0))))</f>
        <v>0</v>
      </c>
      <c r="AL594" s="973">
        <f t="shared" si="290"/>
        <v>0</v>
      </c>
      <c r="AM594" s="978">
        <f>IF($Z594=0,0,IF(AQ594+AS594+AU594&gt;0,$AA594,0))</f>
        <v>0</v>
      </c>
      <c r="AN594" s="980">
        <f>IF($Z594=0,0,IF(AND(AM594=0,I595&gt;0),$AA594,0))</f>
        <v>0</v>
      </c>
      <c r="AO594" s="969">
        <f>$AA594-AM594-AN594</f>
        <v>0</v>
      </c>
      <c r="AP594" s="204">
        <f t="shared" si="286"/>
        <v>0</v>
      </c>
      <c r="AQ594" s="204">
        <f t="shared" si="286"/>
        <v>0</v>
      </c>
      <c r="AR594" s="204">
        <f t="shared" si="286"/>
        <v>0</v>
      </c>
      <c r="AS594" s="204">
        <f t="shared" si="286"/>
        <v>0</v>
      </c>
      <c r="AT594" s="204">
        <f t="shared" si="286"/>
        <v>0</v>
      </c>
      <c r="AU594" s="205">
        <f t="shared" si="286"/>
        <v>0</v>
      </c>
      <c r="AV594" s="973">
        <f>IF($Z594=1,0,IF(AND($Z594=0,AQ594&gt;0),1,IF(AND($Z594=0,AS594&gt;0),1,IF(AND($Z594=0,AU594&gt;0),1,0))))</f>
        <v>0</v>
      </c>
      <c r="AW594" s="973">
        <f t="shared" si="291"/>
        <v>0</v>
      </c>
      <c r="AX594" s="978">
        <f>IF($Z594=0,0,IF(BB594+BD594+BF594&gt;0,$AA594,0))</f>
        <v>0</v>
      </c>
      <c r="AY594" s="980">
        <f>IF($Z594=0,0,IF(AND(AX594=0,K595&gt;0),$AA594,0))</f>
        <v>0</v>
      </c>
      <c r="AZ594" s="969">
        <f>$AA594-AX594-AY594</f>
        <v>0</v>
      </c>
      <c r="BA594" s="204">
        <f t="shared" si="287"/>
        <v>0</v>
      </c>
      <c r="BB594" s="204">
        <f t="shared" si="287"/>
        <v>0</v>
      </c>
      <c r="BC594" s="204">
        <f t="shared" si="287"/>
        <v>0</v>
      </c>
      <c r="BD594" s="204">
        <f t="shared" si="287"/>
        <v>0</v>
      </c>
      <c r="BE594" s="204">
        <f t="shared" si="287"/>
        <v>0</v>
      </c>
      <c r="BF594" s="205">
        <f t="shared" si="287"/>
        <v>0</v>
      </c>
      <c r="BG594" s="973">
        <f>IF($Z594=1,0,IF(AND($Z594=0,BB594&gt;0),1,IF(AND($Z594=0,BD594&gt;0),1,IF(AND($Z594=0,BF594&gt;0),1,0))))</f>
        <v>0</v>
      </c>
      <c r="BH594" s="973">
        <f t="shared" si="292"/>
        <v>0</v>
      </c>
      <c r="BI594" s="978">
        <f>IF($Z594=0,0,IF(BM594+BO594+BQ594&gt;0,$AA594,0))</f>
        <v>0</v>
      </c>
      <c r="BJ594" s="980">
        <f>IF($Z594=0,0,IF(AND(BI594=0,M595&gt;0),$AA594,0))</f>
        <v>0</v>
      </c>
      <c r="BK594" s="969">
        <f>$AA594-BI594-BJ594</f>
        <v>0</v>
      </c>
      <c r="BL594" s="204">
        <f t="shared" si="288"/>
        <v>0</v>
      </c>
      <c r="BM594" s="204">
        <f t="shared" si="288"/>
        <v>0</v>
      </c>
      <c r="BN594" s="204">
        <f t="shared" si="288"/>
        <v>0</v>
      </c>
      <c r="BO594" s="204">
        <f t="shared" si="288"/>
        <v>0</v>
      </c>
      <c r="BP594" s="204">
        <f t="shared" si="288"/>
        <v>0</v>
      </c>
      <c r="BQ594" s="205">
        <f t="shared" si="288"/>
        <v>0</v>
      </c>
      <c r="BR594" s="973">
        <f>IF($Z594=1,0,IF(AND($Z594=0,BM594&gt;0),1,IF(AND($Z594=0,BO594&gt;0),1,IF(AND($Z594=0,BQ594&gt;0),1,0))))</f>
        <v>0</v>
      </c>
      <c r="BS594" s="973">
        <f t="shared" si="293"/>
        <v>0</v>
      </c>
      <c r="BT594" s="978">
        <f>IF($Z594=0,0,IF(BX594+BZ594+CB594&gt;0,$AA594,0))</f>
        <v>0</v>
      </c>
      <c r="BU594" s="980">
        <f>IF($Z594=0,0,IF(AND(BT594=0,O595&gt;0),$AA594,0))</f>
        <v>0</v>
      </c>
      <c r="BV594" s="969">
        <f>$AA594-BT594-BU594</f>
        <v>0</v>
      </c>
      <c r="BW594" s="204">
        <f t="shared" si="289"/>
        <v>0</v>
      </c>
      <c r="BX594" s="204">
        <f t="shared" si="289"/>
        <v>0</v>
      </c>
      <c r="BY594" s="204">
        <f t="shared" si="289"/>
        <v>0</v>
      </c>
      <c r="BZ594" s="204">
        <f t="shared" si="289"/>
        <v>0</v>
      </c>
      <c r="CA594" s="204">
        <f t="shared" si="289"/>
        <v>0</v>
      </c>
      <c r="CB594" s="205">
        <f t="shared" si="289"/>
        <v>0</v>
      </c>
      <c r="CC594" s="973">
        <f>IF($Z594=1,0,IF(AND($Z594=0,BX594&gt;0),1,IF(AND($Z594=0,BZ594&gt;0),1,IF(AND($Z594=0,CB594&gt;0),1,0))))</f>
        <v>0</v>
      </c>
      <c r="CD594" s="973">
        <f t="shared" si="294"/>
        <v>0</v>
      </c>
      <c r="CE594" s="11"/>
      <c r="CF594" s="11"/>
      <c r="CG594" s="11"/>
      <c r="CH594" s="11"/>
      <c r="CI594" s="11"/>
      <c r="CJ594" s="11"/>
      <c r="CK594" s="11"/>
      <c r="CL594" s="11"/>
      <c r="CM594" s="11"/>
    </row>
    <row r="595" spans="1:91" ht="14.25" customHeight="1">
      <c r="A595" s="950" t="str">
        <f>A594</f>
        <v/>
      </c>
      <c r="B595" s="57"/>
      <c r="C595" s="2051"/>
      <c r="D595" s="2053"/>
      <c r="E595" s="2051"/>
      <c r="F595" s="2772"/>
      <c r="G595" s="1121">
        <f>Import!Q1292</f>
        <v>0</v>
      </c>
      <c r="H595" s="2774"/>
      <c r="I595" s="450"/>
      <c r="J595" s="2775"/>
      <c r="K595" s="450"/>
      <c r="L595" s="2775"/>
      <c r="M595" s="450"/>
      <c r="N595" s="2775"/>
      <c r="O595" s="450"/>
      <c r="P595" s="2775"/>
      <c r="Q595" s="11"/>
      <c r="R595" s="11"/>
      <c r="S595" s="397"/>
      <c r="T595" s="419"/>
      <c r="U595" s="444">
        <f>Import!N1293</f>
        <v>0</v>
      </c>
      <c r="V595" s="11"/>
      <c r="W595" s="306"/>
      <c r="X595" s="306"/>
      <c r="Y595" s="306"/>
      <c r="Z595" s="11"/>
      <c r="AE595" s="204"/>
      <c r="AF595" s="204"/>
      <c r="AG595" s="204"/>
      <c r="AH595" s="204"/>
      <c r="AI595" s="922"/>
      <c r="AJ595" s="205"/>
      <c r="AK595" s="973"/>
      <c r="AL595" s="973">
        <f>AL594</f>
        <v>0</v>
      </c>
      <c r="AP595" s="204"/>
      <c r="AQ595" s="204"/>
      <c r="AR595" s="204"/>
      <c r="AS595" s="204"/>
      <c r="AT595" s="204"/>
      <c r="AU595" s="205"/>
      <c r="AV595" s="973"/>
      <c r="AW595" s="973">
        <f>AW594</f>
        <v>0</v>
      </c>
      <c r="BA595" s="204"/>
      <c r="BB595" s="204"/>
      <c r="BC595" s="204"/>
      <c r="BD595" s="204"/>
      <c r="BE595" s="204"/>
      <c r="BF595" s="205"/>
      <c r="BG595" s="973"/>
      <c r="BH595" s="973">
        <f>BH594</f>
        <v>0</v>
      </c>
      <c r="BL595" s="204"/>
      <c r="BM595" s="204"/>
      <c r="BN595" s="204"/>
      <c r="BO595" s="204"/>
      <c r="BP595" s="204"/>
      <c r="BQ595" s="205"/>
      <c r="BR595" s="973"/>
      <c r="BS595" s="973">
        <f>BS594</f>
        <v>0</v>
      </c>
      <c r="BW595" s="204"/>
      <c r="BX595" s="204"/>
      <c r="BY595" s="204"/>
      <c r="BZ595" s="204"/>
      <c r="CA595" s="204"/>
      <c r="CB595" s="205"/>
      <c r="CC595" s="973"/>
      <c r="CD595" s="973">
        <f>CD594</f>
        <v>0</v>
      </c>
      <c r="CE595" s="11"/>
      <c r="CF595" s="11"/>
      <c r="CG595" s="11"/>
      <c r="CH595" s="11"/>
      <c r="CI595" s="11"/>
      <c r="CJ595" s="11"/>
      <c r="CK595" s="11"/>
      <c r="CL595" s="11"/>
      <c r="CM595" s="11"/>
    </row>
    <row r="596" spans="1:91" ht="24.75" customHeight="1">
      <c r="A596" s="949" t="str">
        <f>IF(E596&gt;0,"Wypełnione","")</f>
        <v/>
      </c>
      <c r="B596" s="57"/>
      <c r="C596" s="2050">
        <f>'Og s3a'!C1305</f>
        <v>0</v>
      </c>
      <c r="D596" s="2052">
        <f>'Og s3a'!E1305</f>
        <v>0</v>
      </c>
      <c r="E596" s="2050">
        <f>'Og s3a'!F1305</f>
        <v>0</v>
      </c>
      <c r="F596" s="2771"/>
      <c r="G596" s="448">
        <f>T596</f>
        <v>0</v>
      </c>
      <c r="H596" s="2773">
        <f>U596</f>
        <v>0</v>
      </c>
      <c r="I596" s="451"/>
      <c r="J596" s="2775"/>
      <c r="K596" s="451"/>
      <c r="L596" s="2775"/>
      <c r="M596" s="451"/>
      <c r="N596" s="2775"/>
      <c r="O596" s="451"/>
      <c r="P596" s="2775"/>
      <c r="Q596" s="11"/>
      <c r="R596" s="11"/>
      <c r="S596" s="396">
        <f>'Og s3a'!G1305</f>
        <v>0</v>
      </c>
      <c r="T596" s="398">
        <f>'Og s3a'!D1305</f>
        <v>0</v>
      </c>
      <c r="U596" s="444">
        <f>Import!N1294</f>
        <v>0</v>
      </c>
      <c r="V596" s="11"/>
      <c r="W596" s="306"/>
      <c r="X596" s="306"/>
      <c r="Y596" s="306"/>
      <c r="Z596" s="970">
        <f>IF(F596=AF$7,1,0)</f>
        <v>0</v>
      </c>
      <c r="AA596" s="970">
        <f>Z596*D596</f>
        <v>0</v>
      </c>
      <c r="AB596" s="978">
        <f>IF($Z596=0,0,IF(AF596+AH596+AJ596&gt;0,$AA596,0))</f>
        <v>0</v>
      </c>
      <c r="AC596" s="980">
        <f>IF($Z596=0,0,IF(AND(AB596=0,G597&gt;0),$AA596,0))</f>
        <v>0</v>
      </c>
      <c r="AD596" s="969">
        <f>AA596-AB596-AC596</f>
        <v>0</v>
      </c>
      <c r="AE596" s="204">
        <f t="shared" si="285"/>
        <v>0</v>
      </c>
      <c r="AF596" s="204">
        <f t="shared" si="285"/>
        <v>0</v>
      </c>
      <c r="AG596" s="204">
        <f t="shared" si="285"/>
        <v>0</v>
      </c>
      <c r="AH596" s="204">
        <f t="shared" si="285"/>
        <v>0</v>
      </c>
      <c r="AI596" s="922">
        <f t="shared" si="285"/>
        <v>0</v>
      </c>
      <c r="AJ596" s="205">
        <f t="shared" si="285"/>
        <v>0</v>
      </c>
      <c r="AK596" s="973">
        <f>IF($Z596=1,0,IF(AND($Z596=0,AF596&gt;0),1,IF(AND($Z596=0,AH596&gt;0),1,IF(AND($Z596=0,AJ596&gt;0),1,0))))</f>
        <v>0</v>
      </c>
      <c r="AL596" s="973">
        <f t="shared" si="290"/>
        <v>0</v>
      </c>
      <c r="AM596" s="978">
        <f>IF($Z596=0,0,IF(AQ596+AS596+AU596&gt;0,$AA596,0))</f>
        <v>0</v>
      </c>
      <c r="AN596" s="980">
        <f>IF($Z596=0,0,IF(AND(AM596=0,I597&gt;0),$AA596,0))</f>
        <v>0</v>
      </c>
      <c r="AO596" s="969">
        <f>$AA596-AM596-AN596</f>
        <v>0</v>
      </c>
      <c r="AP596" s="204">
        <f t="shared" si="286"/>
        <v>0</v>
      </c>
      <c r="AQ596" s="204">
        <f t="shared" si="286"/>
        <v>0</v>
      </c>
      <c r="AR596" s="204">
        <f t="shared" si="286"/>
        <v>0</v>
      </c>
      <c r="AS596" s="204">
        <f t="shared" si="286"/>
        <v>0</v>
      </c>
      <c r="AT596" s="204">
        <f t="shared" si="286"/>
        <v>0</v>
      </c>
      <c r="AU596" s="205">
        <f t="shared" si="286"/>
        <v>0</v>
      </c>
      <c r="AV596" s="973">
        <f>IF($Z596=1,0,IF(AND($Z596=0,AQ596&gt;0),1,IF(AND($Z596=0,AS596&gt;0),1,IF(AND($Z596=0,AU596&gt;0),1,0))))</f>
        <v>0</v>
      </c>
      <c r="AW596" s="973">
        <f t="shared" si="291"/>
        <v>0</v>
      </c>
      <c r="AX596" s="978">
        <f>IF($Z596=0,0,IF(BB596+BD596+BF596&gt;0,$AA596,0))</f>
        <v>0</v>
      </c>
      <c r="AY596" s="980">
        <f>IF($Z596=0,0,IF(AND(AX596=0,K597&gt;0),$AA596,0))</f>
        <v>0</v>
      </c>
      <c r="AZ596" s="969">
        <f>$AA596-AX596-AY596</f>
        <v>0</v>
      </c>
      <c r="BA596" s="204">
        <f t="shared" si="287"/>
        <v>0</v>
      </c>
      <c r="BB596" s="204">
        <f t="shared" si="287"/>
        <v>0</v>
      </c>
      <c r="BC596" s="204">
        <f t="shared" si="287"/>
        <v>0</v>
      </c>
      <c r="BD596" s="204">
        <f t="shared" si="287"/>
        <v>0</v>
      </c>
      <c r="BE596" s="204">
        <f t="shared" si="287"/>
        <v>0</v>
      </c>
      <c r="BF596" s="205">
        <f t="shared" si="287"/>
        <v>0</v>
      </c>
      <c r="BG596" s="973">
        <f>IF($Z596=1,0,IF(AND($Z596=0,BB596&gt;0),1,IF(AND($Z596=0,BD596&gt;0),1,IF(AND($Z596=0,BF596&gt;0),1,0))))</f>
        <v>0</v>
      </c>
      <c r="BH596" s="973">
        <f t="shared" si="292"/>
        <v>0</v>
      </c>
      <c r="BI596" s="978">
        <f>IF($Z596=0,0,IF(BM596+BO596+BQ596&gt;0,$AA596,0))</f>
        <v>0</v>
      </c>
      <c r="BJ596" s="980">
        <f>IF($Z596=0,0,IF(AND(BI596=0,M597&gt;0),$AA596,0))</f>
        <v>0</v>
      </c>
      <c r="BK596" s="969">
        <f>$AA596-BI596-BJ596</f>
        <v>0</v>
      </c>
      <c r="BL596" s="204">
        <f t="shared" si="288"/>
        <v>0</v>
      </c>
      <c r="BM596" s="204">
        <f t="shared" si="288"/>
        <v>0</v>
      </c>
      <c r="BN596" s="204">
        <f t="shared" si="288"/>
        <v>0</v>
      </c>
      <c r="BO596" s="204">
        <f t="shared" si="288"/>
        <v>0</v>
      </c>
      <c r="BP596" s="204">
        <f t="shared" si="288"/>
        <v>0</v>
      </c>
      <c r="BQ596" s="205">
        <f t="shared" si="288"/>
        <v>0</v>
      </c>
      <c r="BR596" s="973">
        <f>IF($Z596=1,0,IF(AND($Z596=0,BM596&gt;0),1,IF(AND($Z596=0,BO596&gt;0),1,IF(AND($Z596=0,BQ596&gt;0),1,0))))</f>
        <v>0</v>
      </c>
      <c r="BS596" s="973">
        <f t="shared" si="293"/>
        <v>0</v>
      </c>
      <c r="BT596" s="978">
        <f>IF($Z596=0,0,IF(BX596+BZ596+CB596&gt;0,$AA596,0))</f>
        <v>0</v>
      </c>
      <c r="BU596" s="980">
        <f>IF($Z596=0,0,IF(AND(BT596=0,O597&gt;0),$AA596,0))</f>
        <v>0</v>
      </c>
      <c r="BV596" s="969">
        <f>$AA596-BT596-BU596</f>
        <v>0</v>
      </c>
      <c r="BW596" s="204">
        <f t="shared" si="289"/>
        <v>0</v>
      </c>
      <c r="BX596" s="204">
        <f t="shared" si="289"/>
        <v>0</v>
      </c>
      <c r="BY596" s="204">
        <f t="shared" si="289"/>
        <v>0</v>
      </c>
      <c r="BZ596" s="204">
        <f t="shared" si="289"/>
        <v>0</v>
      </c>
      <c r="CA596" s="204">
        <f t="shared" si="289"/>
        <v>0</v>
      </c>
      <c r="CB596" s="205">
        <f t="shared" si="289"/>
        <v>0</v>
      </c>
      <c r="CC596" s="973">
        <f>IF($Z596=1,0,IF(AND($Z596=0,BX596&gt;0),1,IF(AND($Z596=0,BZ596&gt;0),1,IF(AND($Z596=0,CB596&gt;0),1,0))))</f>
        <v>0</v>
      </c>
      <c r="CD596" s="973">
        <f t="shared" si="294"/>
        <v>0</v>
      </c>
      <c r="CE596" s="11"/>
      <c r="CF596" s="11"/>
      <c r="CG596" s="11"/>
      <c r="CH596" s="11"/>
      <c r="CI596" s="11"/>
      <c r="CJ596" s="11"/>
      <c r="CK596" s="11"/>
      <c r="CL596" s="11"/>
      <c r="CM596" s="11"/>
    </row>
    <row r="597" spans="1:91" ht="14.25" customHeight="1">
      <c r="A597" s="950" t="str">
        <f>A596</f>
        <v/>
      </c>
      <c r="B597" s="57"/>
      <c r="C597" s="2051"/>
      <c r="D597" s="2053"/>
      <c r="E597" s="2051"/>
      <c r="F597" s="2772"/>
      <c r="G597" s="1121">
        <f>Import!Q1294</f>
        <v>0</v>
      </c>
      <c r="H597" s="2774"/>
      <c r="I597" s="450"/>
      <c r="J597" s="2775"/>
      <c r="K597" s="450"/>
      <c r="L597" s="2775"/>
      <c r="M597" s="450"/>
      <c r="N597" s="2775"/>
      <c r="O597" s="450"/>
      <c r="P597" s="2775"/>
      <c r="Q597" s="11"/>
      <c r="R597" s="11"/>
      <c r="S597" s="397"/>
      <c r="T597" s="419"/>
      <c r="U597" s="444">
        <f>Import!N1295</f>
        <v>0</v>
      </c>
      <c r="V597" s="11"/>
      <c r="W597" s="306"/>
      <c r="X597" s="306"/>
      <c r="Y597" s="306"/>
      <c r="Z597" s="11"/>
      <c r="AE597" s="204"/>
      <c r="AF597" s="204"/>
      <c r="AG597" s="204"/>
      <c r="AH597" s="204"/>
      <c r="AI597" s="922"/>
      <c r="AJ597" s="205"/>
      <c r="AK597" s="973"/>
      <c r="AL597" s="973">
        <f>AL596</f>
        <v>0</v>
      </c>
      <c r="AP597" s="204"/>
      <c r="AQ597" s="204"/>
      <c r="AR597" s="204"/>
      <c r="AS597" s="204"/>
      <c r="AT597" s="204"/>
      <c r="AU597" s="205"/>
      <c r="AV597" s="973"/>
      <c r="AW597" s="973">
        <f>AW596</f>
        <v>0</v>
      </c>
      <c r="BA597" s="204"/>
      <c r="BB597" s="204"/>
      <c r="BC597" s="204"/>
      <c r="BD597" s="204"/>
      <c r="BE597" s="204"/>
      <c r="BF597" s="205"/>
      <c r="BG597" s="973"/>
      <c r="BH597" s="973">
        <f>BH596</f>
        <v>0</v>
      </c>
      <c r="BL597" s="204"/>
      <c r="BM597" s="204"/>
      <c r="BN597" s="204"/>
      <c r="BO597" s="204"/>
      <c r="BP597" s="204"/>
      <c r="BQ597" s="205"/>
      <c r="BR597" s="973"/>
      <c r="BS597" s="973">
        <f>BS596</f>
        <v>0</v>
      </c>
      <c r="BW597" s="204"/>
      <c r="BX597" s="204"/>
      <c r="BY597" s="204"/>
      <c r="BZ597" s="204"/>
      <c r="CA597" s="204"/>
      <c r="CB597" s="205"/>
      <c r="CC597" s="973"/>
      <c r="CD597" s="973">
        <f>CD596</f>
        <v>0</v>
      </c>
      <c r="CE597" s="11"/>
      <c r="CF597" s="11"/>
      <c r="CG597" s="11"/>
      <c r="CH597" s="11"/>
      <c r="CI597" s="11"/>
      <c r="CJ597" s="11"/>
      <c r="CK597" s="11"/>
      <c r="CL597" s="11"/>
      <c r="CM597" s="11"/>
    </row>
    <row r="598" spans="1:91" ht="24.75" customHeight="1">
      <c r="A598" s="949" t="str">
        <f>IF(E598&gt;0,"Wypełnione","")</f>
        <v/>
      </c>
      <c r="B598" s="57"/>
      <c r="C598" s="2050">
        <f>'Og s3a'!C1307</f>
        <v>0</v>
      </c>
      <c r="D598" s="2052">
        <f>'Og s3a'!E1307</f>
        <v>0</v>
      </c>
      <c r="E598" s="2050">
        <f>'Og s3a'!F1307</f>
        <v>0</v>
      </c>
      <c r="F598" s="2771"/>
      <c r="G598" s="448">
        <f>T598</f>
        <v>0</v>
      </c>
      <c r="H598" s="2773">
        <f>U598</f>
        <v>0</v>
      </c>
      <c r="I598" s="451"/>
      <c r="J598" s="2775"/>
      <c r="K598" s="451"/>
      <c r="L598" s="2775"/>
      <c r="M598" s="451"/>
      <c r="N598" s="2775"/>
      <c r="O598" s="451"/>
      <c r="P598" s="2775"/>
      <c r="Q598" s="11"/>
      <c r="R598" s="11"/>
      <c r="S598" s="396">
        <f>'Og s3a'!G1307</f>
        <v>0</v>
      </c>
      <c r="T598" s="398">
        <f>'Og s3a'!D1307</f>
        <v>0</v>
      </c>
      <c r="U598" s="444">
        <f>Import!N1296</f>
        <v>0</v>
      </c>
      <c r="V598" s="11"/>
      <c r="W598" s="306"/>
      <c r="X598" s="306"/>
      <c r="Y598" s="306"/>
      <c r="Z598" s="970">
        <f>IF(F598=AF$7,1,0)</f>
        <v>0</v>
      </c>
      <c r="AA598" s="970">
        <f>Z598*D598</f>
        <v>0</v>
      </c>
      <c r="AB598" s="978">
        <f>IF($Z598=0,0,IF(AF598+AH598+AJ598&gt;0,$AA598,0))</f>
        <v>0</v>
      </c>
      <c r="AC598" s="980">
        <f>IF($Z598=0,0,IF(AND(AB598=0,G599&gt;0),$AA598,0))</f>
        <v>0</v>
      </c>
      <c r="AD598" s="969">
        <f>AA598-AB598-AC598</f>
        <v>0</v>
      </c>
      <c r="AE598" s="204">
        <f t="shared" si="285"/>
        <v>0</v>
      </c>
      <c r="AF598" s="204">
        <f t="shared" si="285"/>
        <v>0</v>
      </c>
      <c r="AG598" s="204">
        <f t="shared" si="285"/>
        <v>0</v>
      </c>
      <c r="AH598" s="204">
        <f t="shared" si="285"/>
        <v>0</v>
      </c>
      <c r="AI598" s="922">
        <f t="shared" si="285"/>
        <v>0</v>
      </c>
      <c r="AJ598" s="205">
        <f t="shared" si="285"/>
        <v>0</v>
      </c>
      <c r="AK598" s="973">
        <f>IF($Z598=1,0,IF(AND($Z598=0,AF598&gt;0),1,IF(AND($Z598=0,AH598&gt;0),1,IF(AND($Z598=0,AJ598&gt;0),1,0))))</f>
        <v>0</v>
      </c>
      <c r="AL598" s="973">
        <f t="shared" si="290"/>
        <v>0</v>
      </c>
      <c r="AM598" s="978">
        <f>IF($Z598=0,0,IF(AQ598+AS598+AU598&gt;0,$AA598,0))</f>
        <v>0</v>
      </c>
      <c r="AN598" s="980">
        <f>IF($Z598=0,0,IF(AND(AM598=0,I599&gt;0),$AA598,0))</f>
        <v>0</v>
      </c>
      <c r="AO598" s="969">
        <f>$AA598-AM598-AN598</f>
        <v>0</v>
      </c>
      <c r="AP598" s="204">
        <f t="shared" si="286"/>
        <v>0</v>
      </c>
      <c r="AQ598" s="204">
        <f t="shared" si="286"/>
        <v>0</v>
      </c>
      <c r="AR598" s="204">
        <f t="shared" si="286"/>
        <v>0</v>
      </c>
      <c r="AS598" s="204">
        <f t="shared" si="286"/>
        <v>0</v>
      </c>
      <c r="AT598" s="204">
        <f t="shared" si="286"/>
        <v>0</v>
      </c>
      <c r="AU598" s="205">
        <f t="shared" si="286"/>
        <v>0</v>
      </c>
      <c r="AV598" s="973">
        <f>IF($Z598=1,0,IF(AND($Z598=0,AQ598&gt;0),1,IF(AND($Z598=0,AS598&gt;0),1,IF(AND($Z598=0,AU598&gt;0),1,0))))</f>
        <v>0</v>
      </c>
      <c r="AW598" s="973">
        <f t="shared" si="291"/>
        <v>0</v>
      </c>
      <c r="AX598" s="978">
        <f>IF($Z598=0,0,IF(BB598+BD598+BF598&gt;0,$AA598,0))</f>
        <v>0</v>
      </c>
      <c r="AY598" s="980">
        <f>IF($Z598=0,0,IF(AND(AX598=0,K599&gt;0),$AA598,0))</f>
        <v>0</v>
      </c>
      <c r="AZ598" s="969">
        <f>$AA598-AX598-AY598</f>
        <v>0</v>
      </c>
      <c r="BA598" s="204">
        <f t="shared" si="287"/>
        <v>0</v>
      </c>
      <c r="BB598" s="204">
        <f t="shared" si="287"/>
        <v>0</v>
      </c>
      <c r="BC598" s="204">
        <f t="shared" si="287"/>
        <v>0</v>
      </c>
      <c r="BD598" s="204">
        <f t="shared" si="287"/>
        <v>0</v>
      </c>
      <c r="BE598" s="204">
        <f t="shared" si="287"/>
        <v>0</v>
      </c>
      <c r="BF598" s="205">
        <f t="shared" si="287"/>
        <v>0</v>
      </c>
      <c r="BG598" s="973">
        <f>IF($Z598=1,0,IF(AND($Z598=0,BB598&gt;0),1,IF(AND($Z598=0,BD598&gt;0),1,IF(AND($Z598=0,BF598&gt;0),1,0))))</f>
        <v>0</v>
      </c>
      <c r="BH598" s="973">
        <f t="shared" si="292"/>
        <v>0</v>
      </c>
      <c r="BI598" s="978">
        <f>IF($Z598=0,0,IF(BM598+BO598+BQ598&gt;0,$AA598,0))</f>
        <v>0</v>
      </c>
      <c r="BJ598" s="980">
        <f>IF($Z598=0,0,IF(AND(BI598=0,M599&gt;0),$AA598,0))</f>
        <v>0</v>
      </c>
      <c r="BK598" s="969">
        <f>$AA598-BI598-BJ598</f>
        <v>0</v>
      </c>
      <c r="BL598" s="204">
        <f t="shared" si="288"/>
        <v>0</v>
      </c>
      <c r="BM598" s="204">
        <f t="shared" si="288"/>
        <v>0</v>
      </c>
      <c r="BN598" s="204">
        <f t="shared" si="288"/>
        <v>0</v>
      </c>
      <c r="BO598" s="204">
        <f t="shared" si="288"/>
        <v>0</v>
      </c>
      <c r="BP598" s="204">
        <f t="shared" si="288"/>
        <v>0</v>
      </c>
      <c r="BQ598" s="205">
        <f t="shared" si="288"/>
        <v>0</v>
      </c>
      <c r="BR598" s="973">
        <f>IF($Z598=1,0,IF(AND($Z598=0,BM598&gt;0),1,IF(AND($Z598=0,BO598&gt;0),1,IF(AND($Z598=0,BQ598&gt;0),1,0))))</f>
        <v>0</v>
      </c>
      <c r="BS598" s="973">
        <f t="shared" si="293"/>
        <v>0</v>
      </c>
      <c r="BT598" s="978">
        <f>IF($Z598=0,0,IF(BX598+BZ598+CB598&gt;0,$AA598,0))</f>
        <v>0</v>
      </c>
      <c r="BU598" s="980">
        <f>IF($Z598=0,0,IF(AND(BT598=0,O599&gt;0),$AA598,0))</f>
        <v>0</v>
      </c>
      <c r="BV598" s="969">
        <f>$AA598-BT598-BU598</f>
        <v>0</v>
      </c>
      <c r="BW598" s="204">
        <f t="shared" si="289"/>
        <v>0</v>
      </c>
      <c r="BX598" s="204">
        <f t="shared" si="289"/>
        <v>0</v>
      </c>
      <c r="BY598" s="204">
        <f t="shared" si="289"/>
        <v>0</v>
      </c>
      <c r="BZ598" s="204">
        <f t="shared" si="289"/>
        <v>0</v>
      </c>
      <c r="CA598" s="204">
        <f t="shared" si="289"/>
        <v>0</v>
      </c>
      <c r="CB598" s="205">
        <f t="shared" si="289"/>
        <v>0</v>
      </c>
      <c r="CC598" s="973">
        <f>IF($Z598=1,0,IF(AND($Z598=0,BX598&gt;0),1,IF(AND($Z598=0,BZ598&gt;0),1,IF(AND($Z598=0,CB598&gt;0),1,0))))</f>
        <v>0</v>
      </c>
      <c r="CD598" s="973">
        <f t="shared" si="294"/>
        <v>0</v>
      </c>
      <c r="CE598" s="11"/>
      <c r="CF598" s="11"/>
      <c r="CG598" s="11"/>
      <c r="CH598" s="11"/>
      <c r="CI598" s="11"/>
      <c r="CJ598" s="11"/>
      <c r="CK598" s="11"/>
      <c r="CL598" s="11"/>
      <c r="CM598" s="11"/>
    </row>
    <row r="599" spans="1:91" ht="14.25" customHeight="1">
      <c r="A599" s="950" t="str">
        <f>A598</f>
        <v/>
      </c>
      <c r="B599" s="57"/>
      <c r="C599" s="2051"/>
      <c r="D599" s="2053"/>
      <c r="E599" s="2051"/>
      <c r="F599" s="2772"/>
      <c r="G599" s="1121">
        <f>Import!Q1296</f>
        <v>0</v>
      </c>
      <c r="H599" s="2774"/>
      <c r="I599" s="450"/>
      <c r="J599" s="2775"/>
      <c r="K599" s="450"/>
      <c r="L599" s="2775"/>
      <c r="M599" s="450"/>
      <c r="N599" s="2775"/>
      <c r="O599" s="450"/>
      <c r="P599" s="2775"/>
      <c r="Q599" s="11"/>
      <c r="R599" s="11"/>
      <c r="S599" s="397"/>
      <c r="T599" s="419"/>
      <c r="U599" s="444">
        <f>Import!N1297</f>
        <v>0</v>
      </c>
      <c r="V599" s="11"/>
      <c r="W599" s="306"/>
      <c r="X599" s="306"/>
      <c r="Y599" s="306"/>
      <c r="Z599" s="11"/>
      <c r="AE599" s="204"/>
      <c r="AF599" s="204"/>
      <c r="AG599" s="204"/>
      <c r="AH599" s="204"/>
      <c r="AI599" s="922"/>
      <c r="AJ599" s="205"/>
      <c r="AK599" s="973"/>
      <c r="AL599" s="973">
        <f>AL598</f>
        <v>0</v>
      </c>
      <c r="AP599" s="204"/>
      <c r="AQ599" s="204"/>
      <c r="AR599" s="204"/>
      <c r="AS599" s="204"/>
      <c r="AT599" s="204"/>
      <c r="AU599" s="205"/>
      <c r="AV599" s="973"/>
      <c r="AW599" s="973">
        <f>AW598</f>
        <v>0</v>
      </c>
      <c r="BA599" s="204"/>
      <c r="BB599" s="204"/>
      <c r="BC599" s="204"/>
      <c r="BD599" s="204"/>
      <c r="BE599" s="204"/>
      <c r="BF599" s="205"/>
      <c r="BG599" s="973"/>
      <c r="BH599" s="973">
        <f>BH598</f>
        <v>0</v>
      </c>
      <c r="BL599" s="204"/>
      <c r="BM599" s="204"/>
      <c r="BN599" s="204"/>
      <c r="BO599" s="204"/>
      <c r="BP599" s="204"/>
      <c r="BQ599" s="205"/>
      <c r="BR599" s="973"/>
      <c r="BS599" s="973">
        <f>BS598</f>
        <v>0</v>
      </c>
      <c r="BW599" s="204"/>
      <c r="BX599" s="204"/>
      <c r="BY599" s="204"/>
      <c r="BZ599" s="204"/>
      <c r="CA599" s="204"/>
      <c r="CB599" s="205"/>
      <c r="CC599" s="973"/>
      <c r="CD599" s="973">
        <f>CD598</f>
        <v>0</v>
      </c>
      <c r="CE599" s="11"/>
      <c r="CF599" s="11"/>
      <c r="CG599" s="11"/>
      <c r="CH599" s="11"/>
      <c r="CI599" s="11"/>
      <c r="CJ599" s="11"/>
      <c r="CK599" s="11"/>
      <c r="CL599" s="11"/>
      <c r="CM599" s="11"/>
    </row>
    <row r="600" spans="1:91" ht="24.75" customHeight="1">
      <c r="A600" s="949" t="str">
        <f>IF(E600&gt;0,"Wypełnione","")</f>
        <v/>
      </c>
      <c r="B600" s="57"/>
      <c r="C600" s="2050">
        <f>'Og s3a'!C1309</f>
        <v>0</v>
      </c>
      <c r="D600" s="2052">
        <f>'Og s3a'!E1309</f>
        <v>0</v>
      </c>
      <c r="E600" s="2050">
        <f>'Og s3a'!F1309</f>
        <v>0</v>
      </c>
      <c r="F600" s="2771"/>
      <c r="G600" s="448">
        <f>T600</f>
        <v>0</v>
      </c>
      <c r="H600" s="2773">
        <f>U600</f>
        <v>0</v>
      </c>
      <c r="I600" s="451"/>
      <c r="J600" s="2775"/>
      <c r="K600" s="451"/>
      <c r="L600" s="2775"/>
      <c r="M600" s="451"/>
      <c r="N600" s="2775"/>
      <c r="O600" s="451"/>
      <c r="P600" s="2775"/>
      <c r="Q600" s="11"/>
      <c r="R600" s="11"/>
      <c r="S600" s="396">
        <f>'Og s3a'!G1309</f>
        <v>0</v>
      </c>
      <c r="T600" s="398">
        <f>'Og s3a'!D1309</f>
        <v>0</v>
      </c>
      <c r="U600" s="444">
        <f>Import!N1298</f>
        <v>0</v>
      </c>
      <c r="V600" s="11"/>
      <c r="W600" s="306"/>
      <c r="X600" s="306"/>
      <c r="Y600" s="306"/>
      <c r="Z600" s="970">
        <f>IF(F600=AF$7,1,0)</f>
        <v>0</v>
      </c>
      <c r="AA600" s="970">
        <f>Z600*D600</f>
        <v>0</v>
      </c>
      <c r="AB600" s="978">
        <f>IF($Z600=0,0,IF(AF600+AH600+AJ600&gt;0,$AA600,0))</f>
        <v>0</v>
      </c>
      <c r="AC600" s="980">
        <f>IF($Z600=0,0,IF(AND(AB600=0,G601&gt;0),$AA600,0))</f>
        <v>0</v>
      </c>
      <c r="AD600" s="969">
        <f>AA600-AB600-AC600</f>
        <v>0</v>
      </c>
      <c r="AE600" s="204">
        <f t="shared" si="285"/>
        <v>0</v>
      </c>
      <c r="AF600" s="204">
        <f t="shared" si="285"/>
        <v>0</v>
      </c>
      <c r="AG600" s="204">
        <f t="shared" si="285"/>
        <v>0</v>
      </c>
      <c r="AH600" s="204">
        <f t="shared" si="285"/>
        <v>0</v>
      </c>
      <c r="AI600" s="922">
        <f t="shared" si="285"/>
        <v>0</v>
      </c>
      <c r="AJ600" s="205">
        <f t="shared" si="285"/>
        <v>0</v>
      </c>
      <c r="AK600" s="973">
        <f>IF($Z600=1,0,IF(AND($Z600=0,AF600&gt;0),1,IF(AND($Z600=0,AH600&gt;0),1,IF(AND($Z600=0,AJ600&gt;0),1,0))))</f>
        <v>0</v>
      </c>
      <c r="AL600" s="973">
        <f t="shared" si="290"/>
        <v>0</v>
      </c>
      <c r="AM600" s="978">
        <f>IF($Z600=0,0,IF(AQ600+AS600+AU600&gt;0,$AA600,0))</f>
        <v>0</v>
      </c>
      <c r="AN600" s="980">
        <f>IF($Z600=0,0,IF(AND(AM600=0,I601&gt;0),$AA600,0))</f>
        <v>0</v>
      </c>
      <c r="AO600" s="969">
        <f>$AA600-AM600-AN600</f>
        <v>0</v>
      </c>
      <c r="AP600" s="204">
        <f t="shared" si="286"/>
        <v>0</v>
      </c>
      <c r="AQ600" s="204">
        <f t="shared" si="286"/>
        <v>0</v>
      </c>
      <c r="AR600" s="204">
        <f t="shared" si="286"/>
        <v>0</v>
      </c>
      <c r="AS600" s="204">
        <f t="shared" si="286"/>
        <v>0</v>
      </c>
      <c r="AT600" s="204">
        <f t="shared" si="286"/>
        <v>0</v>
      </c>
      <c r="AU600" s="205">
        <f t="shared" si="286"/>
        <v>0</v>
      </c>
      <c r="AV600" s="973">
        <f>IF($Z600=1,0,IF(AND($Z600=0,AQ600&gt;0),1,IF(AND($Z600=0,AS600&gt;0),1,IF(AND($Z600=0,AU600&gt;0),1,0))))</f>
        <v>0</v>
      </c>
      <c r="AW600" s="973">
        <f t="shared" si="291"/>
        <v>0</v>
      </c>
      <c r="AX600" s="978">
        <f>IF($Z600=0,0,IF(BB600+BD600+BF600&gt;0,$AA600,0))</f>
        <v>0</v>
      </c>
      <c r="AY600" s="980">
        <f>IF($Z600=0,0,IF(AND(AX600=0,K601&gt;0),$AA600,0))</f>
        <v>0</v>
      </c>
      <c r="AZ600" s="969">
        <f>$AA600-AX600-AY600</f>
        <v>0</v>
      </c>
      <c r="BA600" s="204">
        <f t="shared" si="287"/>
        <v>0</v>
      </c>
      <c r="BB600" s="204">
        <f t="shared" si="287"/>
        <v>0</v>
      </c>
      <c r="BC600" s="204">
        <f t="shared" si="287"/>
        <v>0</v>
      </c>
      <c r="BD600" s="204">
        <f t="shared" si="287"/>
        <v>0</v>
      </c>
      <c r="BE600" s="204">
        <f t="shared" si="287"/>
        <v>0</v>
      </c>
      <c r="BF600" s="205">
        <f t="shared" si="287"/>
        <v>0</v>
      </c>
      <c r="BG600" s="973">
        <f>IF($Z600=1,0,IF(AND($Z600=0,BB600&gt;0),1,IF(AND($Z600=0,BD600&gt;0),1,IF(AND($Z600=0,BF600&gt;0),1,0))))</f>
        <v>0</v>
      </c>
      <c r="BH600" s="973">
        <f t="shared" si="292"/>
        <v>0</v>
      </c>
      <c r="BI600" s="978">
        <f>IF($Z600=0,0,IF(BM600+BO600+BQ600&gt;0,$AA600,0))</f>
        <v>0</v>
      </c>
      <c r="BJ600" s="980">
        <f>IF($Z600=0,0,IF(AND(BI600=0,M601&gt;0),$AA600,0))</f>
        <v>0</v>
      </c>
      <c r="BK600" s="969">
        <f>$AA600-BI600-BJ600</f>
        <v>0</v>
      </c>
      <c r="BL600" s="204">
        <f t="shared" si="288"/>
        <v>0</v>
      </c>
      <c r="BM600" s="204">
        <f t="shared" si="288"/>
        <v>0</v>
      </c>
      <c r="BN600" s="204">
        <f t="shared" si="288"/>
        <v>0</v>
      </c>
      <c r="BO600" s="204">
        <f t="shared" si="288"/>
        <v>0</v>
      </c>
      <c r="BP600" s="204">
        <f t="shared" si="288"/>
        <v>0</v>
      </c>
      <c r="BQ600" s="205">
        <f t="shared" si="288"/>
        <v>0</v>
      </c>
      <c r="BR600" s="973">
        <f>IF($Z600=1,0,IF(AND($Z600=0,BM600&gt;0),1,IF(AND($Z600=0,BO600&gt;0),1,IF(AND($Z600=0,BQ600&gt;0),1,0))))</f>
        <v>0</v>
      </c>
      <c r="BS600" s="973">
        <f t="shared" si="293"/>
        <v>0</v>
      </c>
      <c r="BT600" s="978">
        <f>IF($Z600=0,0,IF(BX600+BZ600+CB600&gt;0,$AA600,0))</f>
        <v>0</v>
      </c>
      <c r="BU600" s="980">
        <f>IF($Z600=0,0,IF(AND(BT600=0,O601&gt;0),$AA600,0))</f>
        <v>0</v>
      </c>
      <c r="BV600" s="969">
        <f>$AA600-BT600-BU600</f>
        <v>0</v>
      </c>
      <c r="BW600" s="204">
        <f t="shared" si="289"/>
        <v>0</v>
      </c>
      <c r="BX600" s="204">
        <f t="shared" si="289"/>
        <v>0</v>
      </c>
      <c r="BY600" s="204">
        <f t="shared" si="289"/>
        <v>0</v>
      </c>
      <c r="BZ600" s="204">
        <f t="shared" si="289"/>
        <v>0</v>
      </c>
      <c r="CA600" s="204">
        <f t="shared" si="289"/>
        <v>0</v>
      </c>
      <c r="CB600" s="205">
        <f t="shared" si="289"/>
        <v>0</v>
      </c>
      <c r="CC600" s="973">
        <f>IF($Z600=1,0,IF(AND($Z600=0,BX600&gt;0),1,IF(AND($Z600=0,BZ600&gt;0),1,IF(AND($Z600=0,CB600&gt;0),1,0))))</f>
        <v>0</v>
      </c>
      <c r="CD600" s="973">
        <f t="shared" si="294"/>
        <v>0</v>
      </c>
      <c r="CE600" s="11"/>
      <c r="CF600" s="11"/>
      <c r="CG600" s="11"/>
      <c r="CH600" s="11"/>
      <c r="CI600" s="11"/>
      <c r="CJ600" s="11"/>
      <c r="CK600" s="11"/>
      <c r="CL600" s="11"/>
      <c r="CM600" s="11"/>
    </row>
    <row r="601" spans="1:91" ht="14.25" customHeight="1">
      <c r="A601" s="950" t="str">
        <f>A600</f>
        <v/>
      </c>
      <c r="B601" s="57"/>
      <c r="C601" s="2051"/>
      <c r="D601" s="2053"/>
      <c r="E601" s="2051"/>
      <c r="F601" s="2772"/>
      <c r="G601" s="1121">
        <f>Import!Q1298</f>
        <v>0</v>
      </c>
      <c r="H601" s="2774"/>
      <c r="I601" s="450"/>
      <c r="J601" s="2775"/>
      <c r="K601" s="450"/>
      <c r="L601" s="2775"/>
      <c r="M601" s="450"/>
      <c r="N601" s="2775"/>
      <c r="O601" s="450"/>
      <c r="P601" s="2775"/>
      <c r="Q601" s="11"/>
      <c r="R601" s="11"/>
      <c r="S601" s="397"/>
      <c r="T601" s="419"/>
      <c r="U601" s="444">
        <f>Import!N1299</f>
        <v>0</v>
      </c>
      <c r="V601" s="11"/>
      <c r="W601" s="306"/>
      <c r="X601" s="306"/>
      <c r="Y601" s="306"/>
      <c r="Z601" s="11"/>
      <c r="AE601" s="204"/>
      <c r="AF601" s="204"/>
      <c r="AG601" s="204"/>
      <c r="AH601" s="204"/>
      <c r="AI601" s="922"/>
      <c r="AJ601" s="205"/>
      <c r="AK601" s="973"/>
      <c r="AL601" s="973">
        <f>AL600</f>
        <v>0</v>
      </c>
      <c r="AP601" s="204"/>
      <c r="AQ601" s="204"/>
      <c r="AR601" s="204"/>
      <c r="AS601" s="204"/>
      <c r="AT601" s="204"/>
      <c r="AU601" s="205"/>
      <c r="AV601" s="973"/>
      <c r="AW601" s="973">
        <f>AW600</f>
        <v>0</v>
      </c>
      <c r="BA601" s="204"/>
      <c r="BB601" s="204"/>
      <c r="BC601" s="204"/>
      <c r="BD601" s="204"/>
      <c r="BE601" s="204"/>
      <c r="BF601" s="205"/>
      <c r="BG601" s="973"/>
      <c r="BH601" s="973">
        <f>BH600</f>
        <v>0</v>
      </c>
      <c r="BL601" s="204"/>
      <c r="BM601" s="204"/>
      <c r="BN601" s="204"/>
      <c r="BO601" s="204"/>
      <c r="BP601" s="204"/>
      <c r="BQ601" s="205"/>
      <c r="BR601" s="973"/>
      <c r="BS601" s="973">
        <f>BS600</f>
        <v>0</v>
      </c>
      <c r="BW601" s="204"/>
      <c r="BX601" s="204"/>
      <c r="BY601" s="204"/>
      <c r="BZ601" s="204"/>
      <c r="CA601" s="204"/>
      <c r="CB601" s="205"/>
      <c r="CC601" s="973"/>
      <c r="CD601" s="973">
        <f>CD600</f>
        <v>0</v>
      </c>
      <c r="CE601" s="11"/>
      <c r="CF601" s="11"/>
      <c r="CG601" s="11"/>
      <c r="CH601" s="11"/>
      <c r="CI601" s="11"/>
      <c r="CJ601" s="11"/>
      <c r="CK601" s="11"/>
      <c r="CL601" s="11"/>
      <c r="CM601" s="11"/>
    </row>
    <row r="602" spans="1:91" ht="24.75" customHeight="1">
      <c r="A602" s="949" t="str">
        <f>IF(E602&gt;0,"Wypełnione","")</f>
        <v/>
      </c>
      <c r="B602" s="57"/>
      <c r="C602" s="2050">
        <f>'Og s3a'!C1311</f>
        <v>0</v>
      </c>
      <c r="D602" s="2052">
        <f>'Og s3a'!E1311</f>
        <v>0</v>
      </c>
      <c r="E602" s="2050">
        <f>'Og s3a'!F1311</f>
        <v>0</v>
      </c>
      <c r="F602" s="2771"/>
      <c r="G602" s="448">
        <f>T602</f>
        <v>0</v>
      </c>
      <c r="H602" s="2773">
        <f>U602</f>
        <v>0</v>
      </c>
      <c r="I602" s="451"/>
      <c r="J602" s="2775"/>
      <c r="K602" s="451"/>
      <c r="L602" s="2775"/>
      <c r="M602" s="451"/>
      <c r="N602" s="2775"/>
      <c r="O602" s="451"/>
      <c r="P602" s="2775"/>
      <c r="Q602" s="11"/>
      <c r="R602" s="11"/>
      <c r="S602" s="396">
        <f>'Og s3a'!G1311</f>
        <v>0</v>
      </c>
      <c r="T602" s="398">
        <f>'Og s3a'!D1311</f>
        <v>0</v>
      </c>
      <c r="U602" s="444">
        <f>Import!N1300</f>
        <v>0</v>
      </c>
      <c r="V602" s="11"/>
      <c r="W602" s="306"/>
      <c r="X602" s="306"/>
      <c r="Y602" s="306"/>
      <c r="Z602" s="970">
        <f>IF(F602=AF$7,1,0)</f>
        <v>0</v>
      </c>
      <c r="AA602" s="970">
        <f>Z602*D602</f>
        <v>0</v>
      </c>
      <c r="AB602" s="978">
        <f>IF($Z602=0,0,IF(AF602+AH602+AJ602&gt;0,$AA602,0))</f>
        <v>0</v>
      </c>
      <c r="AC602" s="980">
        <f>IF($Z602=0,0,IF(AND(AB602=0,G603&gt;0),$AA602,0))</f>
        <v>0</v>
      </c>
      <c r="AD602" s="969">
        <f>AA602-AB602-AC602</f>
        <v>0</v>
      </c>
      <c r="AE602" s="204">
        <f t="shared" si="285"/>
        <v>0</v>
      </c>
      <c r="AF602" s="204">
        <f t="shared" si="285"/>
        <v>0</v>
      </c>
      <c r="AG602" s="204">
        <f t="shared" si="285"/>
        <v>0</v>
      </c>
      <c r="AH602" s="204">
        <f t="shared" si="285"/>
        <v>0</v>
      </c>
      <c r="AI602" s="922">
        <f t="shared" si="285"/>
        <v>0</v>
      </c>
      <c r="AJ602" s="205">
        <f t="shared" si="285"/>
        <v>0</v>
      </c>
      <c r="AK602" s="973">
        <f>IF($Z602=1,0,IF(AND($Z602=0,AF602&gt;0),1,IF(AND($Z602=0,AH602&gt;0),1,IF(AND($Z602=0,AJ602&gt;0),1,0))))</f>
        <v>0</v>
      </c>
      <c r="AL602" s="973">
        <f t="shared" si="290"/>
        <v>0</v>
      </c>
      <c r="AM602" s="978">
        <f>IF($Z602=0,0,IF(AQ602+AS602+AU602&gt;0,$AA602,0))</f>
        <v>0</v>
      </c>
      <c r="AN602" s="980">
        <f>IF($Z602=0,0,IF(AND(AM602=0,I603&gt;0),$AA602,0))</f>
        <v>0</v>
      </c>
      <c r="AO602" s="969">
        <f>$AA602-AM602-AN602</f>
        <v>0</v>
      </c>
      <c r="AP602" s="204">
        <f t="shared" si="286"/>
        <v>0</v>
      </c>
      <c r="AQ602" s="204">
        <f t="shared" si="286"/>
        <v>0</v>
      </c>
      <c r="AR602" s="204">
        <f t="shared" si="286"/>
        <v>0</v>
      </c>
      <c r="AS602" s="204">
        <f t="shared" si="286"/>
        <v>0</v>
      </c>
      <c r="AT602" s="204">
        <f t="shared" si="286"/>
        <v>0</v>
      </c>
      <c r="AU602" s="205">
        <f t="shared" si="286"/>
        <v>0</v>
      </c>
      <c r="AV602" s="973">
        <f>IF($Z602=1,0,IF(AND($Z602=0,AQ602&gt;0),1,IF(AND($Z602=0,AS602&gt;0),1,IF(AND($Z602=0,AU602&gt;0),1,0))))</f>
        <v>0</v>
      </c>
      <c r="AW602" s="973">
        <f t="shared" si="291"/>
        <v>0</v>
      </c>
      <c r="AX602" s="978">
        <f>IF($Z602=0,0,IF(BB602+BD602+BF602&gt;0,$AA602,0))</f>
        <v>0</v>
      </c>
      <c r="AY602" s="980">
        <f>IF($Z602=0,0,IF(AND(AX602=0,K603&gt;0),$AA602,0))</f>
        <v>0</v>
      </c>
      <c r="AZ602" s="969">
        <f>$AA602-AX602-AY602</f>
        <v>0</v>
      </c>
      <c r="BA602" s="204">
        <f t="shared" si="287"/>
        <v>0</v>
      </c>
      <c r="BB602" s="204">
        <f t="shared" si="287"/>
        <v>0</v>
      </c>
      <c r="BC602" s="204">
        <f t="shared" si="287"/>
        <v>0</v>
      </c>
      <c r="BD602" s="204">
        <f t="shared" si="287"/>
        <v>0</v>
      </c>
      <c r="BE602" s="204">
        <f t="shared" si="287"/>
        <v>0</v>
      </c>
      <c r="BF602" s="205">
        <f t="shared" si="287"/>
        <v>0</v>
      </c>
      <c r="BG602" s="973">
        <f>IF($Z602=1,0,IF(AND($Z602=0,BB602&gt;0),1,IF(AND($Z602=0,BD602&gt;0),1,IF(AND($Z602=0,BF602&gt;0),1,0))))</f>
        <v>0</v>
      </c>
      <c r="BH602" s="973">
        <f t="shared" si="292"/>
        <v>0</v>
      </c>
      <c r="BI602" s="978">
        <f>IF($Z602=0,0,IF(BM602+BO602+BQ602&gt;0,$AA602,0))</f>
        <v>0</v>
      </c>
      <c r="BJ602" s="980">
        <f>IF($Z602=0,0,IF(AND(BI602=0,M603&gt;0),$AA602,0))</f>
        <v>0</v>
      </c>
      <c r="BK602" s="969">
        <f>$AA602-BI602-BJ602</f>
        <v>0</v>
      </c>
      <c r="BL602" s="204">
        <f t="shared" si="288"/>
        <v>0</v>
      </c>
      <c r="BM602" s="204">
        <f t="shared" si="288"/>
        <v>0</v>
      </c>
      <c r="BN602" s="204">
        <f t="shared" si="288"/>
        <v>0</v>
      </c>
      <c r="BO602" s="204">
        <f t="shared" si="288"/>
        <v>0</v>
      </c>
      <c r="BP602" s="204">
        <f t="shared" si="288"/>
        <v>0</v>
      </c>
      <c r="BQ602" s="205">
        <f t="shared" si="288"/>
        <v>0</v>
      </c>
      <c r="BR602" s="973">
        <f>IF($Z602=1,0,IF(AND($Z602=0,BM602&gt;0),1,IF(AND($Z602=0,BO602&gt;0),1,IF(AND($Z602=0,BQ602&gt;0),1,0))))</f>
        <v>0</v>
      </c>
      <c r="BS602" s="973">
        <f t="shared" si="293"/>
        <v>0</v>
      </c>
      <c r="BT602" s="978">
        <f>IF($Z602=0,0,IF(BX602+BZ602+CB602&gt;0,$AA602,0))</f>
        <v>0</v>
      </c>
      <c r="BU602" s="980">
        <f>IF($Z602=0,0,IF(AND(BT602=0,O603&gt;0),$AA602,0))</f>
        <v>0</v>
      </c>
      <c r="BV602" s="969">
        <f>$AA602-BT602-BU602</f>
        <v>0</v>
      </c>
      <c r="BW602" s="204">
        <f t="shared" si="289"/>
        <v>0</v>
      </c>
      <c r="BX602" s="204">
        <f t="shared" si="289"/>
        <v>0</v>
      </c>
      <c r="BY602" s="204">
        <f t="shared" si="289"/>
        <v>0</v>
      </c>
      <c r="BZ602" s="204">
        <f t="shared" si="289"/>
        <v>0</v>
      </c>
      <c r="CA602" s="204">
        <f t="shared" si="289"/>
        <v>0</v>
      </c>
      <c r="CB602" s="205">
        <f t="shared" si="289"/>
        <v>0</v>
      </c>
      <c r="CC602" s="973">
        <f>IF($Z602=1,0,IF(AND($Z602=0,BX602&gt;0),1,IF(AND($Z602=0,BZ602&gt;0),1,IF(AND($Z602=0,CB602&gt;0),1,0))))</f>
        <v>0</v>
      </c>
      <c r="CD602" s="973">
        <f t="shared" si="294"/>
        <v>0</v>
      </c>
      <c r="CE602" s="11"/>
      <c r="CF602" s="11"/>
      <c r="CG602" s="11"/>
      <c r="CH602" s="11"/>
      <c r="CI602" s="11"/>
      <c r="CJ602" s="11"/>
      <c r="CK602" s="11"/>
      <c r="CL602" s="11"/>
      <c r="CM602" s="11"/>
    </row>
    <row r="603" spans="1:91" ht="14.25" customHeight="1">
      <c r="A603" s="950" t="str">
        <f>A602</f>
        <v/>
      </c>
      <c r="B603" s="57"/>
      <c r="C603" s="2051"/>
      <c r="D603" s="2053"/>
      <c r="E603" s="2051"/>
      <c r="F603" s="2772"/>
      <c r="G603" s="1121">
        <f>Import!Q1300</f>
        <v>0</v>
      </c>
      <c r="H603" s="2774"/>
      <c r="I603" s="450"/>
      <c r="J603" s="2775"/>
      <c r="K603" s="450"/>
      <c r="L603" s="2775"/>
      <c r="M603" s="450"/>
      <c r="N603" s="2775"/>
      <c r="O603" s="450"/>
      <c r="P603" s="2775"/>
      <c r="Q603" s="11"/>
      <c r="R603" s="11"/>
      <c r="S603" s="397"/>
      <c r="T603" s="419"/>
      <c r="U603" s="444">
        <f>Import!N1301</f>
        <v>0</v>
      </c>
      <c r="V603" s="11"/>
      <c r="W603" s="306"/>
      <c r="X603" s="306"/>
      <c r="Y603" s="306"/>
      <c r="Z603" s="11"/>
      <c r="AE603" s="204"/>
      <c r="AF603" s="204"/>
      <c r="AG603" s="204"/>
      <c r="AH603" s="204"/>
      <c r="AI603" s="922"/>
      <c r="AJ603" s="205"/>
      <c r="AK603" s="973"/>
      <c r="AL603" s="973">
        <f>AL602</f>
        <v>0</v>
      </c>
      <c r="AP603" s="204"/>
      <c r="AQ603" s="204"/>
      <c r="AR603" s="204"/>
      <c r="AS603" s="204"/>
      <c r="AT603" s="204"/>
      <c r="AU603" s="205"/>
      <c r="AV603" s="973"/>
      <c r="AW603" s="973">
        <f>AW602</f>
        <v>0</v>
      </c>
      <c r="BA603" s="204"/>
      <c r="BB603" s="204"/>
      <c r="BC603" s="204"/>
      <c r="BD603" s="204"/>
      <c r="BE603" s="204"/>
      <c r="BF603" s="205"/>
      <c r="BG603" s="973"/>
      <c r="BH603" s="973">
        <f>BH602</f>
        <v>0</v>
      </c>
      <c r="BL603" s="204"/>
      <c r="BM603" s="204"/>
      <c r="BN603" s="204"/>
      <c r="BO603" s="204"/>
      <c r="BP603" s="204"/>
      <c r="BQ603" s="205"/>
      <c r="BR603" s="973"/>
      <c r="BS603" s="973">
        <f>BS602</f>
        <v>0</v>
      </c>
      <c r="BW603" s="204"/>
      <c r="BX603" s="204"/>
      <c r="BY603" s="204"/>
      <c r="BZ603" s="204"/>
      <c r="CA603" s="204"/>
      <c r="CB603" s="205"/>
      <c r="CC603" s="973"/>
      <c r="CD603" s="973">
        <f>CD602</f>
        <v>0</v>
      </c>
      <c r="CE603" s="11"/>
      <c r="CF603" s="11"/>
      <c r="CG603" s="11"/>
      <c r="CH603" s="11"/>
      <c r="CI603" s="11"/>
      <c r="CJ603" s="11"/>
      <c r="CK603" s="11"/>
      <c r="CL603" s="11"/>
      <c r="CM603" s="11"/>
    </row>
    <row r="604" spans="1:91" ht="24.75" customHeight="1">
      <c r="A604" s="949" t="str">
        <f>IF(E604&gt;0,"Wypełnione","")</f>
        <v/>
      </c>
      <c r="B604" s="57"/>
      <c r="C604" s="2050">
        <f>'Og s3a'!C1313</f>
        <v>0</v>
      </c>
      <c r="D604" s="2052">
        <f>'Og s3a'!E1313</f>
        <v>0</v>
      </c>
      <c r="E604" s="2050">
        <f>'Og s3a'!F1313</f>
        <v>0</v>
      </c>
      <c r="F604" s="2771"/>
      <c r="G604" s="448">
        <f>T604</f>
        <v>0</v>
      </c>
      <c r="H604" s="2773">
        <f>U604</f>
        <v>0</v>
      </c>
      <c r="I604" s="451"/>
      <c r="J604" s="2775"/>
      <c r="K604" s="451"/>
      <c r="L604" s="2775"/>
      <c r="M604" s="451"/>
      <c r="N604" s="2775"/>
      <c r="O604" s="451"/>
      <c r="P604" s="2775"/>
      <c r="Q604" s="11"/>
      <c r="R604" s="11"/>
      <c r="S604" s="396">
        <f>'Og s3a'!G1313</f>
        <v>0</v>
      </c>
      <c r="T604" s="398">
        <f>'Og s3a'!D1313</f>
        <v>0</v>
      </c>
      <c r="U604" s="444">
        <f>Import!N1302</f>
        <v>0</v>
      </c>
      <c r="V604" s="11"/>
      <c r="W604" s="306"/>
      <c r="X604" s="306"/>
      <c r="Y604" s="306"/>
      <c r="Z604" s="970">
        <f>IF(F604=AF$7,1,0)</f>
        <v>0</v>
      </c>
      <c r="AA604" s="970">
        <f>Z604*D604</f>
        <v>0</v>
      </c>
      <c r="AB604" s="978">
        <f>IF($Z604=0,0,IF(AF604+AH604+AJ604&gt;0,$AA604,0))</f>
        <v>0</v>
      </c>
      <c r="AC604" s="980">
        <f>IF($Z604=0,0,IF(AND(AB604=0,G605&gt;0),$AA604,0))</f>
        <v>0</v>
      </c>
      <c r="AD604" s="969">
        <f>AA604-AB604-AC604</f>
        <v>0</v>
      </c>
      <c r="AE604" s="204">
        <f t="shared" si="285"/>
        <v>0</v>
      </c>
      <c r="AF604" s="204">
        <f t="shared" si="285"/>
        <v>0</v>
      </c>
      <c r="AG604" s="204">
        <f t="shared" si="285"/>
        <v>0</v>
      </c>
      <c r="AH604" s="204">
        <f t="shared" si="285"/>
        <v>0</v>
      </c>
      <c r="AI604" s="922">
        <f t="shared" si="285"/>
        <v>0</v>
      </c>
      <c r="AJ604" s="205">
        <f t="shared" si="285"/>
        <v>0</v>
      </c>
      <c r="AK604" s="973">
        <f>IF($Z604=1,0,IF(AND($Z604=0,AF604&gt;0),1,IF(AND($Z604=0,AH604&gt;0),1,IF(AND($Z604=0,AJ604&gt;0),1,0))))</f>
        <v>0</v>
      </c>
      <c r="AL604" s="973">
        <f t="shared" si="290"/>
        <v>0</v>
      </c>
      <c r="AM604" s="978">
        <f>IF($Z604=0,0,IF(AQ604+AS604+AU604&gt;0,$AA604,0))</f>
        <v>0</v>
      </c>
      <c r="AN604" s="980">
        <f>IF($Z604=0,0,IF(AND(AM604=0,I605&gt;0),$AA604,0))</f>
        <v>0</v>
      </c>
      <c r="AO604" s="969">
        <f>$AA604-AM604-AN604</f>
        <v>0</v>
      </c>
      <c r="AP604" s="204">
        <f t="shared" si="286"/>
        <v>0</v>
      </c>
      <c r="AQ604" s="204">
        <f t="shared" si="286"/>
        <v>0</v>
      </c>
      <c r="AR604" s="204">
        <f t="shared" si="286"/>
        <v>0</v>
      </c>
      <c r="AS604" s="204">
        <f t="shared" si="286"/>
        <v>0</v>
      </c>
      <c r="AT604" s="204">
        <f t="shared" si="286"/>
        <v>0</v>
      </c>
      <c r="AU604" s="205">
        <f t="shared" si="286"/>
        <v>0</v>
      </c>
      <c r="AV604" s="973">
        <f>IF($Z604=1,0,IF(AND($Z604=0,AQ604&gt;0),1,IF(AND($Z604=0,AS604&gt;0),1,IF(AND($Z604=0,AU604&gt;0),1,0))))</f>
        <v>0</v>
      </c>
      <c r="AW604" s="973">
        <f t="shared" si="291"/>
        <v>0</v>
      </c>
      <c r="AX604" s="978">
        <f>IF($Z604=0,0,IF(BB604+BD604+BF604&gt;0,$AA604,0))</f>
        <v>0</v>
      </c>
      <c r="AY604" s="980">
        <f>IF($Z604=0,0,IF(AND(AX604=0,K605&gt;0),$AA604,0))</f>
        <v>0</v>
      </c>
      <c r="AZ604" s="969">
        <f>$AA604-AX604-AY604</f>
        <v>0</v>
      </c>
      <c r="BA604" s="204">
        <f t="shared" si="287"/>
        <v>0</v>
      </c>
      <c r="BB604" s="204">
        <f t="shared" si="287"/>
        <v>0</v>
      </c>
      <c r="BC604" s="204">
        <f t="shared" si="287"/>
        <v>0</v>
      </c>
      <c r="BD604" s="204">
        <f t="shared" si="287"/>
        <v>0</v>
      </c>
      <c r="BE604" s="204">
        <f t="shared" si="287"/>
        <v>0</v>
      </c>
      <c r="BF604" s="205">
        <f t="shared" si="287"/>
        <v>0</v>
      </c>
      <c r="BG604" s="973">
        <f>IF($Z604=1,0,IF(AND($Z604=0,BB604&gt;0),1,IF(AND($Z604=0,BD604&gt;0),1,IF(AND($Z604=0,BF604&gt;0),1,0))))</f>
        <v>0</v>
      </c>
      <c r="BH604" s="973">
        <f t="shared" si="292"/>
        <v>0</v>
      </c>
      <c r="BI604" s="978">
        <f>IF($Z604=0,0,IF(BM604+BO604+BQ604&gt;0,$AA604,0))</f>
        <v>0</v>
      </c>
      <c r="BJ604" s="980">
        <f>IF($Z604=0,0,IF(AND(BI604=0,M605&gt;0),$AA604,0))</f>
        <v>0</v>
      </c>
      <c r="BK604" s="969">
        <f>$AA604-BI604-BJ604</f>
        <v>0</v>
      </c>
      <c r="BL604" s="204">
        <f t="shared" si="288"/>
        <v>0</v>
      </c>
      <c r="BM604" s="204">
        <f t="shared" si="288"/>
        <v>0</v>
      </c>
      <c r="BN604" s="204">
        <f t="shared" si="288"/>
        <v>0</v>
      </c>
      <c r="BO604" s="204">
        <f t="shared" si="288"/>
        <v>0</v>
      </c>
      <c r="BP604" s="204">
        <f t="shared" si="288"/>
        <v>0</v>
      </c>
      <c r="BQ604" s="205">
        <f t="shared" si="288"/>
        <v>0</v>
      </c>
      <c r="BR604" s="973">
        <f>IF($Z604=1,0,IF(AND($Z604=0,BM604&gt;0),1,IF(AND($Z604=0,BO604&gt;0),1,IF(AND($Z604=0,BQ604&gt;0),1,0))))</f>
        <v>0</v>
      </c>
      <c r="BS604" s="973">
        <f t="shared" si="293"/>
        <v>0</v>
      </c>
      <c r="BT604" s="978">
        <f>IF($Z604=0,0,IF(BX604+BZ604+CB604&gt;0,$AA604,0))</f>
        <v>0</v>
      </c>
      <c r="BU604" s="980">
        <f>IF($Z604=0,0,IF(AND(BT604=0,O605&gt;0),$AA604,0))</f>
        <v>0</v>
      </c>
      <c r="BV604" s="969">
        <f>$AA604-BT604-BU604</f>
        <v>0</v>
      </c>
      <c r="BW604" s="204">
        <f t="shared" si="289"/>
        <v>0</v>
      </c>
      <c r="BX604" s="204">
        <f t="shared" si="289"/>
        <v>0</v>
      </c>
      <c r="BY604" s="204">
        <f t="shared" si="289"/>
        <v>0</v>
      </c>
      <c r="BZ604" s="204">
        <f t="shared" si="289"/>
        <v>0</v>
      </c>
      <c r="CA604" s="204">
        <f t="shared" si="289"/>
        <v>0</v>
      </c>
      <c r="CB604" s="205">
        <f t="shared" si="289"/>
        <v>0</v>
      </c>
      <c r="CC604" s="973">
        <f>IF($Z604=1,0,IF(AND($Z604=0,BX604&gt;0),1,IF(AND($Z604=0,BZ604&gt;0),1,IF(AND($Z604=0,CB604&gt;0),1,0))))</f>
        <v>0</v>
      </c>
      <c r="CD604" s="973">
        <f t="shared" si="294"/>
        <v>0</v>
      </c>
      <c r="CE604" s="11"/>
      <c r="CF604" s="11"/>
      <c r="CG604" s="11"/>
      <c r="CH604" s="11"/>
      <c r="CI604" s="11"/>
      <c r="CJ604" s="11"/>
      <c r="CK604" s="11"/>
      <c r="CL604" s="11"/>
      <c r="CM604" s="11"/>
    </row>
    <row r="605" spans="1:91" ht="14.25" customHeight="1">
      <c r="A605" s="950" t="str">
        <f>A604</f>
        <v/>
      </c>
      <c r="B605" s="57"/>
      <c r="C605" s="2051"/>
      <c r="D605" s="2053"/>
      <c r="E605" s="2051"/>
      <c r="F605" s="2772"/>
      <c r="G605" s="1121">
        <f>Import!Q1302</f>
        <v>0</v>
      </c>
      <c r="H605" s="2774"/>
      <c r="I605" s="450"/>
      <c r="J605" s="2775"/>
      <c r="K605" s="450"/>
      <c r="L605" s="2775"/>
      <c r="M605" s="450"/>
      <c r="N605" s="2775"/>
      <c r="O605" s="450"/>
      <c r="P605" s="2775"/>
      <c r="Q605" s="11"/>
      <c r="R605" s="11"/>
      <c r="S605" s="397"/>
      <c r="T605" s="419"/>
      <c r="U605" s="444">
        <f>Import!N1303</f>
        <v>0</v>
      </c>
      <c r="V605" s="11"/>
      <c r="W605" s="306"/>
      <c r="X605" s="306"/>
      <c r="Y605" s="306"/>
      <c r="Z605" s="11"/>
      <c r="AE605" s="204"/>
      <c r="AF605" s="204"/>
      <c r="AG605" s="204"/>
      <c r="AH605" s="204"/>
      <c r="AI605" s="922"/>
      <c r="AJ605" s="205"/>
      <c r="AK605" s="973"/>
      <c r="AL605" s="973">
        <f>AL604</f>
        <v>0</v>
      </c>
      <c r="AP605" s="204"/>
      <c r="AQ605" s="204"/>
      <c r="AR605" s="204"/>
      <c r="AS605" s="204"/>
      <c r="AT605" s="204"/>
      <c r="AU605" s="205"/>
      <c r="AV605" s="973"/>
      <c r="AW605" s="973">
        <f>AW604</f>
        <v>0</v>
      </c>
      <c r="BA605" s="204"/>
      <c r="BB605" s="204"/>
      <c r="BC605" s="204"/>
      <c r="BD605" s="204"/>
      <c r="BE605" s="204"/>
      <c r="BF605" s="205"/>
      <c r="BG605" s="973"/>
      <c r="BH605" s="973">
        <f>BH604</f>
        <v>0</v>
      </c>
      <c r="BL605" s="204"/>
      <c r="BM605" s="204"/>
      <c r="BN605" s="204"/>
      <c r="BO605" s="204"/>
      <c r="BP605" s="204"/>
      <c r="BQ605" s="205"/>
      <c r="BR605" s="973"/>
      <c r="BS605" s="973">
        <f>BS604</f>
        <v>0</v>
      </c>
      <c r="BW605" s="204"/>
      <c r="BX605" s="204"/>
      <c r="BY605" s="204"/>
      <c r="BZ605" s="204"/>
      <c r="CA605" s="204"/>
      <c r="CB605" s="205"/>
      <c r="CC605" s="973"/>
      <c r="CD605" s="973">
        <f>CD604</f>
        <v>0</v>
      </c>
      <c r="CE605" s="11"/>
      <c r="CF605" s="11"/>
      <c r="CG605" s="11"/>
      <c r="CH605" s="11"/>
      <c r="CI605" s="11"/>
      <c r="CJ605" s="11"/>
      <c r="CK605" s="11"/>
      <c r="CL605" s="11"/>
      <c r="CM605" s="11"/>
    </row>
    <row r="606" spans="1:91" ht="24.75" customHeight="1">
      <c r="A606" s="949" t="str">
        <f>IF(E606&gt;0,"Wypełnione","")</f>
        <v/>
      </c>
      <c r="B606" s="57"/>
      <c r="C606" s="2050">
        <f>'Og s3a'!C1315</f>
        <v>0</v>
      </c>
      <c r="D606" s="2052">
        <f>'Og s3a'!E1315</f>
        <v>0</v>
      </c>
      <c r="E606" s="2050">
        <f>'Og s3a'!F1315</f>
        <v>0</v>
      </c>
      <c r="F606" s="2771"/>
      <c r="G606" s="448">
        <f>T606</f>
        <v>0</v>
      </c>
      <c r="H606" s="2773">
        <f>U606</f>
        <v>0</v>
      </c>
      <c r="I606" s="451"/>
      <c r="J606" s="2775"/>
      <c r="K606" s="451"/>
      <c r="L606" s="2775"/>
      <c r="M606" s="451"/>
      <c r="N606" s="2775"/>
      <c r="O606" s="451"/>
      <c r="P606" s="2775"/>
      <c r="Q606" s="11"/>
      <c r="R606" s="11"/>
      <c r="S606" s="396">
        <f>'Og s3a'!G1315</f>
        <v>0</v>
      </c>
      <c r="T606" s="398">
        <f>'Og s3a'!D1315</f>
        <v>0</v>
      </c>
      <c r="U606" s="444">
        <f>Import!N1304</f>
        <v>0</v>
      </c>
      <c r="V606" s="11"/>
      <c r="W606" s="306"/>
      <c r="X606" s="306"/>
      <c r="Y606" s="306"/>
      <c r="Z606" s="970">
        <f>IF(F606=AF$7,1,0)</f>
        <v>0</v>
      </c>
      <c r="AA606" s="970">
        <f>Z606*D606</f>
        <v>0</v>
      </c>
      <c r="AB606" s="978">
        <f>IF($Z606=0,0,IF(AF606+AH606+AJ606&gt;0,$AA606,0))</f>
        <v>0</v>
      </c>
      <c r="AC606" s="980">
        <f>IF($Z606=0,0,IF(AND(AB606=0,G607&gt;0),$AA606,0))</f>
        <v>0</v>
      </c>
      <c r="AD606" s="969">
        <f>AA606-AB606-AC606</f>
        <v>0</v>
      </c>
      <c r="AE606" s="204">
        <f t="shared" si="285"/>
        <v>0</v>
      </c>
      <c r="AF606" s="204">
        <f t="shared" si="285"/>
        <v>0</v>
      </c>
      <c r="AG606" s="204">
        <f t="shared" si="285"/>
        <v>0</v>
      </c>
      <c r="AH606" s="204">
        <f t="shared" si="285"/>
        <v>0</v>
      </c>
      <c r="AI606" s="922">
        <f t="shared" si="285"/>
        <v>0</v>
      </c>
      <c r="AJ606" s="205">
        <f t="shared" si="285"/>
        <v>0</v>
      </c>
      <c r="AK606" s="973">
        <f>IF($Z606=1,0,IF(AND($Z606=0,AF606&gt;0),1,IF(AND($Z606=0,AH606&gt;0),1,IF(AND($Z606=0,AJ606&gt;0),1,0))))</f>
        <v>0</v>
      </c>
      <c r="AL606" s="973">
        <f t="shared" si="290"/>
        <v>0</v>
      </c>
      <c r="AM606" s="978">
        <f>IF($Z606=0,0,IF(AQ606+AS606+AU606&gt;0,$AA606,0))</f>
        <v>0</v>
      </c>
      <c r="AN606" s="980">
        <f>IF($Z606=0,0,IF(AND(AM606=0,I607&gt;0),$AA606,0))</f>
        <v>0</v>
      </c>
      <c r="AO606" s="969">
        <f>$AA606-AM606-AN606</f>
        <v>0</v>
      </c>
      <c r="AP606" s="204">
        <f t="shared" si="286"/>
        <v>0</v>
      </c>
      <c r="AQ606" s="204">
        <f t="shared" si="286"/>
        <v>0</v>
      </c>
      <c r="AR606" s="204">
        <f t="shared" si="286"/>
        <v>0</v>
      </c>
      <c r="AS606" s="204">
        <f t="shared" si="286"/>
        <v>0</v>
      </c>
      <c r="AT606" s="204">
        <f t="shared" si="286"/>
        <v>0</v>
      </c>
      <c r="AU606" s="205">
        <f t="shared" si="286"/>
        <v>0</v>
      </c>
      <c r="AV606" s="973">
        <f>IF($Z606=1,0,IF(AND($Z606=0,AQ606&gt;0),1,IF(AND($Z606=0,AS606&gt;0),1,IF(AND($Z606=0,AU606&gt;0),1,0))))</f>
        <v>0</v>
      </c>
      <c r="AW606" s="973">
        <f t="shared" si="291"/>
        <v>0</v>
      </c>
      <c r="AX606" s="978">
        <f>IF($Z606=0,0,IF(BB606+BD606+BF606&gt;0,$AA606,0))</f>
        <v>0</v>
      </c>
      <c r="AY606" s="980">
        <f>IF($Z606=0,0,IF(AND(AX606=0,K607&gt;0),$AA606,0))</f>
        <v>0</v>
      </c>
      <c r="AZ606" s="969">
        <f>$AA606-AX606-AY606</f>
        <v>0</v>
      </c>
      <c r="BA606" s="204">
        <f t="shared" si="287"/>
        <v>0</v>
      </c>
      <c r="BB606" s="204">
        <f t="shared" si="287"/>
        <v>0</v>
      </c>
      <c r="BC606" s="204">
        <f t="shared" si="287"/>
        <v>0</v>
      </c>
      <c r="BD606" s="204">
        <f t="shared" si="287"/>
        <v>0</v>
      </c>
      <c r="BE606" s="204">
        <f t="shared" si="287"/>
        <v>0</v>
      </c>
      <c r="BF606" s="205">
        <f t="shared" si="287"/>
        <v>0</v>
      </c>
      <c r="BG606" s="973">
        <f>IF($Z606=1,0,IF(AND($Z606=0,BB606&gt;0),1,IF(AND($Z606=0,BD606&gt;0),1,IF(AND($Z606=0,BF606&gt;0),1,0))))</f>
        <v>0</v>
      </c>
      <c r="BH606" s="973">
        <f t="shared" si="292"/>
        <v>0</v>
      </c>
      <c r="BI606" s="978">
        <f>IF($Z606=0,0,IF(BM606+BO606+BQ606&gt;0,$AA606,0))</f>
        <v>0</v>
      </c>
      <c r="BJ606" s="980">
        <f>IF($Z606=0,0,IF(AND(BI606=0,M607&gt;0),$AA606,0))</f>
        <v>0</v>
      </c>
      <c r="BK606" s="969">
        <f>$AA606-BI606-BJ606</f>
        <v>0</v>
      </c>
      <c r="BL606" s="204">
        <f t="shared" si="288"/>
        <v>0</v>
      </c>
      <c r="BM606" s="204">
        <f t="shared" si="288"/>
        <v>0</v>
      </c>
      <c r="BN606" s="204">
        <f t="shared" si="288"/>
        <v>0</v>
      </c>
      <c r="BO606" s="204">
        <f t="shared" si="288"/>
        <v>0</v>
      </c>
      <c r="BP606" s="204">
        <f t="shared" si="288"/>
        <v>0</v>
      </c>
      <c r="BQ606" s="205">
        <f t="shared" si="288"/>
        <v>0</v>
      </c>
      <c r="BR606" s="973">
        <f>IF($Z606=1,0,IF(AND($Z606=0,BM606&gt;0),1,IF(AND($Z606=0,BO606&gt;0),1,IF(AND($Z606=0,BQ606&gt;0),1,0))))</f>
        <v>0</v>
      </c>
      <c r="BS606" s="973">
        <f t="shared" si="293"/>
        <v>0</v>
      </c>
      <c r="BT606" s="978">
        <f>IF($Z606=0,0,IF(BX606+BZ606+CB606&gt;0,$AA606,0))</f>
        <v>0</v>
      </c>
      <c r="BU606" s="980">
        <f>IF($Z606=0,0,IF(AND(BT606=0,O607&gt;0),$AA606,0))</f>
        <v>0</v>
      </c>
      <c r="BV606" s="969">
        <f>$AA606-BT606-BU606</f>
        <v>0</v>
      </c>
      <c r="BW606" s="204">
        <f t="shared" si="289"/>
        <v>0</v>
      </c>
      <c r="BX606" s="204">
        <f t="shared" si="289"/>
        <v>0</v>
      </c>
      <c r="BY606" s="204">
        <f t="shared" si="289"/>
        <v>0</v>
      </c>
      <c r="BZ606" s="204">
        <f t="shared" si="289"/>
        <v>0</v>
      </c>
      <c r="CA606" s="204">
        <f t="shared" si="289"/>
        <v>0</v>
      </c>
      <c r="CB606" s="205">
        <f t="shared" si="289"/>
        <v>0</v>
      </c>
      <c r="CC606" s="973">
        <f>IF($Z606=1,0,IF(AND($Z606=0,BX606&gt;0),1,IF(AND($Z606=0,BZ606&gt;0),1,IF(AND($Z606=0,CB606&gt;0),1,0))))</f>
        <v>0</v>
      </c>
      <c r="CD606" s="973">
        <f t="shared" si="294"/>
        <v>0</v>
      </c>
      <c r="CE606" s="11"/>
      <c r="CF606" s="11"/>
      <c r="CG606" s="11"/>
      <c r="CH606" s="11"/>
      <c r="CI606" s="11"/>
      <c r="CJ606" s="11"/>
      <c r="CK606" s="11"/>
      <c r="CL606" s="11"/>
      <c r="CM606" s="11"/>
    </row>
    <row r="607" spans="1:91" ht="14.25" customHeight="1">
      <c r="A607" s="950" t="str">
        <f>A606</f>
        <v/>
      </c>
      <c r="B607" s="57"/>
      <c r="C607" s="2051"/>
      <c r="D607" s="2053"/>
      <c r="E607" s="2051"/>
      <c r="F607" s="2772"/>
      <c r="G607" s="1121">
        <f>Import!Q1304</f>
        <v>0</v>
      </c>
      <c r="H607" s="2774"/>
      <c r="I607" s="450"/>
      <c r="J607" s="2775"/>
      <c r="K607" s="450"/>
      <c r="L607" s="2775"/>
      <c r="M607" s="450"/>
      <c r="N607" s="2775"/>
      <c r="O607" s="450"/>
      <c r="P607" s="2775"/>
      <c r="Q607" s="11"/>
      <c r="R607" s="11"/>
      <c r="S607" s="397"/>
      <c r="T607" s="419"/>
      <c r="U607" s="444">
        <f>Import!N1305</f>
        <v>0</v>
      </c>
      <c r="V607" s="11"/>
      <c r="W607" s="306"/>
      <c r="X607" s="306"/>
      <c r="Y607" s="306"/>
      <c r="Z607" s="11"/>
      <c r="AE607" s="204"/>
      <c r="AF607" s="204"/>
      <c r="AG607" s="204"/>
      <c r="AH607" s="204"/>
      <c r="AI607" s="922"/>
      <c r="AJ607" s="205"/>
      <c r="AK607" s="973"/>
      <c r="AL607" s="973">
        <f>AL606</f>
        <v>0</v>
      </c>
      <c r="AP607" s="204"/>
      <c r="AQ607" s="204"/>
      <c r="AR607" s="204"/>
      <c r="AS607" s="204"/>
      <c r="AT607" s="204"/>
      <c r="AU607" s="205"/>
      <c r="AV607" s="973"/>
      <c r="AW607" s="973">
        <f>AW606</f>
        <v>0</v>
      </c>
      <c r="BA607" s="204"/>
      <c r="BB607" s="204"/>
      <c r="BC607" s="204"/>
      <c r="BD607" s="204"/>
      <c r="BE607" s="204"/>
      <c r="BF607" s="205"/>
      <c r="BG607" s="973"/>
      <c r="BH607" s="973">
        <f>BH606</f>
        <v>0</v>
      </c>
      <c r="BL607" s="204"/>
      <c r="BM607" s="204"/>
      <c r="BN607" s="204"/>
      <c r="BO607" s="204"/>
      <c r="BP607" s="204"/>
      <c r="BQ607" s="205"/>
      <c r="BR607" s="973"/>
      <c r="BS607" s="973">
        <f>BS606</f>
        <v>0</v>
      </c>
      <c r="BW607" s="204"/>
      <c r="BX607" s="204"/>
      <c r="BY607" s="204"/>
      <c r="BZ607" s="204"/>
      <c r="CA607" s="204"/>
      <c r="CB607" s="205"/>
      <c r="CC607" s="973"/>
      <c r="CD607" s="973">
        <f>CD606</f>
        <v>0</v>
      </c>
      <c r="CE607" s="11"/>
      <c r="CF607" s="11"/>
      <c r="CG607" s="11"/>
      <c r="CH607" s="11"/>
      <c r="CI607" s="11"/>
      <c r="CJ607" s="11"/>
      <c r="CK607" s="11"/>
      <c r="CL607" s="11"/>
      <c r="CM607" s="11"/>
    </row>
    <row r="608" spans="1:91" ht="24.75" customHeight="1">
      <c r="A608" s="949" t="str">
        <f>IF(E608&gt;0,"Wypełnione","")</f>
        <v/>
      </c>
      <c r="B608" s="57"/>
      <c r="C608" s="2050">
        <f>'Og s3a'!C1317</f>
        <v>0</v>
      </c>
      <c r="D608" s="2052">
        <f>'Og s3a'!E1317</f>
        <v>0</v>
      </c>
      <c r="E608" s="2050">
        <f>'Og s3a'!F1317</f>
        <v>0</v>
      </c>
      <c r="F608" s="2771"/>
      <c r="G608" s="448">
        <f>T608</f>
        <v>0</v>
      </c>
      <c r="H608" s="2773">
        <f>U608</f>
        <v>0</v>
      </c>
      <c r="I608" s="451"/>
      <c r="J608" s="2775"/>
      <c r="K608" s="451"/>
      <c r="L608" s="2775"/>
      <c r="M608" s="451"/>
      <c r="N608" s="2775"/>
      <c r="O608" s="451"/>
      <c r="P608" s="2775"/>
      <c r="Q608" s="11"/>
      <c r="R608" s="11"/>
      <c r="S608" s="396">
        <f>'Og s3a'!G1317</f>
        <v>0</v>
      </c>
      <c r="T608" s="398">
        <f>'Og s3a'!D1317</f>
        <v>0</v>
      </c>
      <c r="U608" s="444">
        <f>Import!N1306</f>
        <v>0</v>
      </c>
      <c r="V608" s="11"/>
      <c r="W608" s="306"/>
      <c r="X608" s="306"/>
      <c r="Y608" s="306"/>
      <c r="Z608" s="970">
        <f>IF(F608=AF$7,1,0)</f>
        <v>0</v>
      </c>
      <c r="AA608" s="970">
        <f>Z608*D608</f>
        <v>0</v>
      </c>
      <c r="AB608" s="978">
        <f>IF($Z608=0,0,IF(AF608+AH608+AJ608&gt;0,$AA608,0))</f>
        <v>0</v>
      </c>
      <c r="AC608" s="980">
        <f>IF($Z608=0,0,IF(AND(AB608=0,G609&gt;0),$AA608,0))</f>
        <v>0</v>
      </c>
      <c r="AD608" s="969">
        <f>AA608-AB608-AC608</f>
        <v>0</v>
      </c>
      <c r="AE608" s="204">
        <f t="shared" si="285"/>
        <v>0</v>
      </c>
      <c r="AF608" s="204">
        <f t="shared" si="285"/>
        <v>0</v>
      </c>
      <c r="AG608" s="204">
        <f t="shared" si="285"/>
        <v>0</v>
      </c>
      <c r="AH608" s="204">
        <f t="shared" si="285"/>
        <v>0</v>
      </c>
      <c r="AI608" s="922">
        <f t="shared" si="285"/>
        <v>0</v>
      </c>
      <c r="AJ608" s="205">
        <f t="shared" si="285"/>
        <v>0</v>
      </c>
      <c r="AK608" s="973">
        <f>IF($Z608=1,0,IF(AND($Z608=0,AF608&gt;0),1,IF(AND($Z608=0,AH608&gt;0),1,IF(AND($Z608=0,AJ608&gt;0),1,0))))</f>
        <v>0</v>
      </c>
      <c r="AL608" s="973">
        <f t="shared" si="290"/>
        <v>0</v>
      </c>
      <c r="AM608" s="978">
        <f>IF($Z608=0,0,IF(AQ608+AS608+AU608&gt;0,$AA608,0))</f>
        <v>0</v>
      </c>
      <c r="AN608" s="980">
        <f>IF($Z608=0,0,IF(AND(AM608=0,I609&gt;0),$AA608,0))</f>
        <v>0</v>
      </c>
      <c r="AO608" s="969">
        <f>$AA608-AM608-AN608</f>
        <v>0</v>
      </c>
      <c r="AP608" s="204">
        <f t="shared" si="286"/>
        <v>0</v>
      </c>
      <c r="AQ608" s="204">
        <f t="shared" si="286"/>
        <v>0</v>
      </c>
      <c r="AR608" s="204">
        <f t="shared" si="286"/>
        <v>0</v>
      </c>
      <c r="AS608" s="204">
        <f t="shared" si="286"/>
        <v>0</v>
      </c>
      <c r="AT608" s="204">
        <f t="shared" si="286"/>
        <v>0</v>
      </c>
      <c r="AU608" s="205">
        <f t="shared" si="286"/>
        <v>0</v>
      </c>
      <c r="AV608" s="973">
        <f>IF($Z608=1,0,IF(AND($Z608=0,AQ608&gt;0),1,IF(AND($Z608=0,AS608&gt;0),1,IF(AND($Z608=0,AU608&gt;0),1,0))))</f>
        <v>0</v>
      </c>
      <c r="AW608" s="973">
        <f t="shared" si="291"/>
        <v>0</v>
      </c>
      <c r="AX608" s="978">
        <f>IF($Z608=0,0,IF(BB608+BD608+BF608&gt;0,$AA608,0))</f>
        <v>0</v>
      </c>
      <c r="AY608" s="980">
        <f>IF($Z608=0,0,IF(AND(AX608=0,K609&gt;0),$AA608,0))</f>
        <v>0</v>
      </c>
      <c r="AZ608" s="969">
        <f>$AA608-AX608-AY608</f>
        <v>0</v>
      </c>
      <c r="BA608" s="204">
        <f t="shared" si="287"/>
        <v>0</v>
      </c>
      <c r="BB608" s="204">
        <f t="shared" si="287"/>
        <v>0</v>
      </c>
      <c r="BC608" s="204">
        <f t="shared" si="287"/>
        <v>0</v>
      </c>
      <c r="BD608" s="204">
        <f t="shared" si="287"/>
        <v>0</v>
      </c>
      <c r="BE608" s="204">
        <f t="shared" si="287"/>
        <v>0</v>
      </c>
      <c r="BF608" s="205">
        <f t="shared" si="287"/>
        <v>0</v>
      </c>
      <c r="BG608" s="973">
        <f>IF($Z608=1,0,IF(AND($Z608=0,BB608&gt;0),1,IF(AND($Z608=0,BD608&gt;0),1,IF(AND($Z608=0,BF608&gt;0),1,0))))</f>
        <v>0</v>
      </c>
      <c r="BH608" s="973">
        <f t="shared" si="292"/>
        <v>0</v>
      </c>
      <c r="BI608" s="978">
        <f>IF($Z608=0,0,IF(BM608+BO608+BQ608&gt;0,$AA608,0))</f>
        <v>0</v>
      </c>
      <c r="BJ608" s="980">
        <f>IF($Z608=0,0,IF(AND(BI608=0,M609&gt;0),$AA608,0))</f>
        <v>0</v>
      </c>
      <c r="BK608" s="969">
        <f>$AA608-BI608-BJ608</f>
        <v>0</v>
      </c>
      <c r="BL608" s="204">
        <f t="shared" si="288"/>
        <v>0</v>
      </c>
      <c r="BM608" s="204">
        <f t="shared" si="288"/>
        <v>0</v>
      </c>
      <c r="BN608" s="204">
        <f t="shared" si="288"/>
        <v>0</v>
      </c>
      <c r="BO608" s="204">
        <f t="shared" si="288"/>
        <v>0</v>
      </c>
      <c r="BP608" s="204">
        <f t="shared" si="288"/>
        <v>0</v>
      </c>
      <c r="BQ608" s="205">
        <f t="shared" si="288"/>
        <v>0</v>
      </c>
      <c r="BR608" s="973">
        <f>IF($Z608=1,0,IF(AND($Z608=0,BM608&gt;0),1,IF(AND($Z608=0,BO608&gt;0),1,IF(AND($Z608=0,BQ608&gt;0),1,0))))</f>
        <v>0</v>
      </c>
      <c r="BS608" s="973">
        <f t="shared" si="293"/>
        <v>0</v>
      </c>
      <c r="BT608" s="978">
        <f>IF($Z608=0,0,IF(BX608+BZ608+CB608&gt;0,$AA608,0))</f>
        <v>0</v>
      </c>
      <c r="BU608" s="980">
        <f>IF($Z608=0,0,IF(AND(BT608=0,O609&gt;0),$AA608,0))</f>
        <v>0</v>
      </c>
      <c r="BV608" s="969">
        <f>$AA608-BT608-BU608</f>
        <v>0</v>
      </c>
      <c r="BW608" s="204">
        <f t="shared" si="289"/>
        <v>0</v>
      </c>
      <c r="BX608" s="204">
        <f t="shared" si="289"/>
        <v>0</v>
      </c>
      <c r="BY608" s="204">
        <f t="shared" si="289"/>
        <v>0</v>
      </c>
      <c r="BZ608" s="204">
        <f t="shared" si="289"/>
        <v>0</v>
      </c>
      <c r="CA608" s="204">
        <f t="shared" si="289"/>
        <v>0</v>
      </c>
      <c r="CB608" s="205">
        <f t="shared" si="289"/>
        <v>0</v>
      </c>
      <c r="CC608" s="973">
        <f>IF($Z608=1,0,IF(AND($Z608=0,BX608&gt;0),1,IF(AND($Z608=0,BZ608&gt;0),1,IF(AND($Z608=0,CB608&gt;0),1,0))))</f>
        <v>0</v>
      </c>
      <c r="CD608" s="973">
        <f t="shared" si="294"/>
        <v>0</v>
      </c>
      <c r="CE608" s="11"/>
      <c r="CF608" s="11"/>
      <c r="CG608" s="11"/>
      <c r="CH608" s="11"/>
      <c r="CI608" s="11"/>
      <c r="CJ608" s="11"/>
      <c r="CK608" s="11"/>
      <c r="CL608" s="11"/>
      <c r="CM608" s="11"/>
    </row>
    <row r="609" spans="1:91" ht="14.25" customHeight="1">
      <c r="A609" s="950" t="str">
        <f>A608</f>
        <v/>
      </c>
      <c r="B609" s="57"/>
      <c r="C609" s="2051"/>
      <c r="D609" s="2053"/>
      <c r="E609" s="2051"/>
      <c r="F609" s="2772"/>
      <c r="G609" s="1121">
        <f>Import!Q1306</f>
        <v>0</v>
      </c>
      <c r="H609" s="2774"/>
      <c r="I609" s="450"/>
      <c r="J609" s="2775"/>
      <c r="K609" s="450"/>
      <c r="L609" s="2775"/>
      <c r="M609" s="450"/>
      <c r="N609" s="2775"/>
      <c r="O609" s="450"/>
      <c r="P609" s="2775"/>
      <c r="Q609" s="11"/>
      <c r="R609" s="11"/>
      <c r="S609" s="397"/>
      <c r="T609" s="419"/>
      <c r="U609" s="444">
        <f>Import!N1307</f>
        <v>0</v>
      </c>
      <c r="V609" s="11"/>
      <c r="W609" s="306"/>
      <c r="X609" s="306"/>
      <c r="Y609" s="306"/>
      <c r="Z609" s="11"/>
      <c r="AE609" s="204"/>
      <c r="AF609" s="204"/>
      <c r="AG609" s="204"/>
      <c r="AH609" s="204"/>
      <c r="AI609" s="922"/>
      <c r="AJ609" s="205"/>
      <c r="AK609" s="973"/>
      <c r="AL609" s="973">
        <f>AL608</f>
        <v>0</v>
      </c>
      <c r="AP609" s="204"/>
      <c r="AQ609" s="204"/>
      <c r="AR609" s="204"/>
      <c r="AS609" s="204"/>
      <c r="AT609" s="204"/>
      <c r="AU609" s="205"/>
      <c r="AV609" s="973"/>
      <c r="AW609" s="973">
        <f>AW608</f>
        <v>0</v>
      </c>
      <c r="BA609" s="204"/>
      <c r="BB609" s="204"/>
      <c r="BC609" s="204"/>
      <c r="BD609" s="204"/>
      <c r="BE609" s="204"/>
      <c r="BF609" s="205"/>
      <c r="BG609" s="973"/>
      <c r="BH609" s="973">
        <f>BH608</f>
        <v>0</v>
      </c>
      <c r="BL609" s="204"/>
      <c r="BM609" s="204"/>
      <c r="BN609" s="204"/>
      <c r="BO609" s="204"/>
      <c r="BP609" s="204"/>
      <c r="BQ609" s="205"/>
      <c r="BR609" s="973"/>
      <c r="BS609" s="973">
        <f>BS608</f>
        <v>0</v>
      </c>
      <c r="BW609" s="204"/>
      <c r="BX609" s="204"/>
      <c r="BY609" s="204"/>
      <c r="BZ609" s="204"/>
      <c r="CA609" s="204"/>
      <c r="CB609" s="205"/>
      <c r="CC609" s="973"/>
      <c r="CD609" s="973">
        <f>CD608</f>
        <v>0</v>
      </c>
      <c r="CE609" s="11"/>
      <c r="CF609" s="11"/>
      <c r="CG609" s="11"/>
      <c r="CH609" s="11"/>
      <c r="CI609" s="11"/>
      <c r="CJ609" s="11"/>
      <c r="CK609" s="11"/>
      <c r="CL609" s="11"/>
      <c r="CM609" s="11"/>
    </row>
    <row r="610" spans="1:91" ht="24.75" customHeight="1">
      <c r="A610" s="949" t="str">
        <f>IF(E610&gt;0,"Wypełnione","")</f>
        <v/>
      </c>
      <c r="B610" s="57"/>
      <c r="C610" s="2050">
        <f>'Og s3a'!C1319</f>
        <v>0</v>
      </c>
      <c r="D610" s="2052">
        <f>'Og s3a'!E1319</f>
        <v>0</v>
      </c>
      <c r="E610" s="2050">
        <f>'Og s3a'!F1319</f>
        <v>0</v>
      </c>
      <c r="F610" s="2771"/>
      <c r="G610" s="448">
        <f>T610</f>
        <v>0</v>
      </c>
      <c r="H610" s="2773">
        <f>U610</f>
        <v>0</v>
      </c>
      <c r="I610" s="451"/>
      <c r="J610" s="2775"/>
      <c r="K610" s="451"/>
      <c r="L610" s="2775"/>
      <c r="M610" s="451"/>
      <c r="N610" s="2775"/>
      <c r="O610" s="451"/>
      <c r="P610" s="2775"/>
      <c r="Q610" s="11"/>
      <c r="R610" s="11"/>
      <c r="S610" s="396">
        <f>'Og s3a'!G1319</f>
        <v>0</v>
      </c>
      <c r="T610" s="398">
        <f>'Og s3a'!D1319</f>
        <v>0</v>
      </c>
      <c r="U610" s="444">
        <f>Import!N1308</f>
        <v>0</v>
      </c>
      <c r="V610" s="11"/>
      <c r="W610" s="306"/>
      <c r="X610" s="306"/>
      <c r="Y610" s="306"/>
      <c r="Z610" s="970">
        <f>IF(F610=AF$7,1,0)</f>
        <v>0</v>
      </c>
      <c r="AA610" s="970">
        <f>Z610*D610</f>
        <v>0</v>
      </c>
      <c r="AB610" s="978">
        <f>IF($Z610=0,0,IF(AF610+AH610+AJ610&gt;0,$AA610,0))</f>
        <v>0</v>
      </c>
      <c r="AC610" s="980">
        <f>IF($Z610=0,0,IF(AND(AB610=0,G611&gt;0),$AA610,0))</f>
        <v>0</v>
      </c>
      <c r="AD610" s="969">
        <f>AA610-AB610-AC610</f>
        <v>0</v>
      </c>
      <c r="AE610" s="204">
        <f t="shared" si="285"/>
        <v>0</v>
      </c>
      <c r="AF610" s="204">
        <f t="shared" si="285"/>
        <v>0</v>
      </c>
      <c r="AG610" s="204">
        <f t="shared" si="285"/>
        <v>0</v>
      </c>
      <c r="AH610" s="204">
        <f t="shared" si="285"/>
        <v>0</v>
      </c>
      <c r="AI610" s="922">
        <f t="shared" si="285"/>
        <v>0</v>
      </c>
      <c r="AJ610" s="205">
        <f t="shared" si="285"/>
        <v>0</v>
      </c>
      <c r="AK610" s="973">
        <f>IF($Z610=1,0,IF(AND($Z610=0,AF610&gt;0),1,IF(AND($Z610=0,AH610&gt;0),1,IF(AND($Z610=0,AJ610&gt;0),1,0))))</f>
        <v>0</v>
      </c>
      <c r="AL610" s="973">
        <f t="shared" si="290"/>
        <v>0</v>
      </c>
      <c r="AM610" s="978">
        <f>IF($Z610=0,0,IF(AQ610+AS610+AU610&gt;0,$AA610,0))</f>
        <v>0</v>
      </c>
      <c r="AN610" s="980">
        <f>IF($Z610=0,0,IF(AND(AM610=0,I611&gt;0),$AA610,0))</f>
        <v>0</v>
      </c>
      <c r="AO610" s="969">
        <f>$AA610-AM610-AN610</f>
        <v>0</v>
      </c>
      <c r="AP610" s="204">
        <f t="shared" si="286"/>
        <v>0</v>
      </c>
      <c r="AQ610" s="204">
        <f t="shared" si="286"/>
        <v>0</v>
      </c>
      <c r="AR610" s="204">
        <f t="shared" si="286"/>
        <v>0</v>
      </c>
      <c r="AS610" s="204">
        <f t="shared" si="286"/>
        <v>0</v>
      </c>
      <c r="AT610" s="204">
        <f t="shared" si="286"/>
        <v>0</v>
      </c>
      <c r="AU610" s="205">
        <f t="shared" si="286"/>
        <v>0</v>
      </c>
      <c r="AV610" s="973">
        <f>IF($Z610=1,0,IF(AND($Z610=0,AQ610&gt;0),1,IF(AND($Z610=0,AS610&gt;0),1,IF(AND($Z610=0,AU610&gt;0),1,0))))</f>
        <v>0</v>
      </c>
      <c r="AW610" s="973">
        <f t="shared" si="291"/>
        <v>0</v>
      </c>
      <c r="AX610" s="978">
        <f>IF($Z610=0,0,IF(BB610+BD610+BF610&gt;0,$AA610,0))</f>
        <v>0</v>
      </c>
      <c r="AY610" s="980">
        <f>IF($Z610=0,0,IF(AND(AX610=0,K611&gt;0),$AA610,0))</f>
        <v>0</v>
      </c>
      <c r="AZ610" s="969">
        <f>$AA610-AX610-AY610</f>
        <v>0</v>
      </c>
      <c r="BA610" s="204">
        <f t="shared" si="287"/>
        <v>0</v>
      </c>
      <c r="BB610" s="204">
        <f t="shared" si="287"/>
        <v>0</v>
      </c>
      <c r="BC610" s="204">
        <f t="shared" si="287"/>
        <v>0</v>
      </c>
      <c r="BD610" s="204">
        <f t="shared" si="287"/>
        <v>0</v>
      </c>
      <c r="BE610" s="204">
        <f t="shared" si="287"/>
        <v>0</v>
      </c>
      <c r="BF610" s="205">
        <f t="shared" si="287"/>
        <v>0</v>
      </c>
      <c r="BG610" s="973">
        <f>IF($Z610=1,0,IF(AND($Z610=0,BB610&gt;0),1,IF(AND($Z610=0,BD610&gt;0),1,IF(AND($Z610=0,BF610&gt;0),1,0))))</f>
        <v>0</v>
      </c>
      <c r="BH610" s="973">
        <f t="shared" si="292"/>
        <v>0</v>
      </c>
      <c r="BI610" s="978">
        <f>IF($Z610=0,0,IF(BM610+BO610+BQ610&gt;0,$AA610,0))</f>
        <v>0</v>
      </c>
      <c r="BJ610" s="980">
        <f>IF($Z610=0,0,IF(AND(BI610=0,M611&gt;0),$AA610,0))</f>
        <v>0</v>
      </c>
      <c r="BK610" s="969">
        <f>$AA610-BI610-BJ610</f>
        <v>0</v>
      </c>
      <c r="BL610" s="204">
        <f t="shared" si="288"/>
        <v>0</v>
      </c>
      <c r="BM610" s="204">
        <f t="shared" si="288"/>
        <v>0</v>
      </c>
      <c r="BN610" s="204">
        <f t="shared" si="288"/>
        <v>0</v>
      </c>
      <c r="BO610" s="204">
        <f t="shared" si="288"/>
        <v>0</v>
      </c>
      <c r="BP610" s="204">
        <f t="shared" si="288"/>
        <v>0</v>
      </c>
      <c r="BQ610" s="205">
        <f t="shared" si="288"/>
        <v>0</v>
      </c>
      <c r="BR610" s="973">
        <f>IF($Z610=1,0,IF(AND($Z610=0,BM610&gt;0),1,IF(AND($Z610=0,BO610&gt;0),1,IF(AND($Z610=0,BQ610&gt;0),1,0))))</f>
        <v>0</v>
      </c>
      <c r="BS610" s="973">
        <f t="shared" si="293"/>
        <v>0</v>
      </c>
      <c r="BT610" s="978">
        <f>IF($Z610=0,0,IF(BX610+BZ610+CB610&gt;0,$AA610,0))</f>
        <v>0</v>
      </c>
      <c r="BU610" s="980">
        <f>IF($Z610=0,0,IF(AND(BT610=0,O611&gt;0),$AA610,0))</f>
        <v>0</v>
      </c>
      <c r="BV610" s="969">
        <f>$AA610-BT610-BU610</f>
        <v>0</v>
      </c>
      <c r="BW610" s="204">
        <f t="shared" si="289"/>
        <v>0</v>
      </c>
      <c r="BX610" s="204">
        <f t="shared" si="289"/>
        <v>0</v>
      </c>
      <c r="BY610" s="204">
        <f t="shared" si="289"/>
        <v>0</v>
      </c>
      <c r="BZ610" s="204">
        <f t="shared" si="289"/>
        <v>0</v>
      </c>
      <c r="CA610" s="204">
        <f t="shared" si="289"/>
        <v>0</v>
      </c>
      <c r="CB610" s="205">
        <f t="shared" si="289"/>
        <v>0</v>
      </c>
      <c r="CC610" s="973">
        <f>IF($Z610=1,0,IF(AND($Z610=0,BX610&gt;0),1,IF(AND($Z610=0,BZ610&gt;0),1,IF(AND($Z610=0,CB610&gt;0),1,0))))</f>
        <v>0</v>
      </c>
      <c r="CD610" s="973">
        <f t="shared" si="294"/>
        <v>0</v>
      </c>
      <c r="CE610" s="11"/>
      <c r="CF610" s="11"/>
      <c r="CG610" s="11"/>
      <c r="CH610" s="11"/>
      <c r="CI610" s="11"/>
      <c r="CJ610" s="11"/>
      <c r="CK610" s="11"/>
      <c r="CL610" s="11"/>
      <c r="CM610" s="11"/>
    </row>
    <row r="611" spans="1:91" ht="14.25" customHeight="1">
      <c r="A611" s="950" t="str">
        <f>A610</f>
        <v/>
      </c>
      <c r="B611" s="57"/>
      <c r="C611" s="2051"/>
      <c r="D611" s="2053"/>
      <c r="E611" s="2051"/>
      <c r="F611" s="2772"/>
      <c r="G611" s="1121">
        <f>Import!Q1308</f>
        <v>0</v>
      </c>
      <c r="H611" s="2774"/>
      <c r="I611" s="450"/>
      <c r="J611" s="2775"/>
      <c r="K611" s="450"/>
      <c r="L611" s="2775"/>
      <c r="M611" s="450"/>
      <c r="N611" s="2775"/>
      <c r="O611" s="450"/>
      <c r="P611" s="2775"/>
      <c r="Q611" s="11"/>
      <c r="R611" s="11"/>
      <c r="S611" s="397"/>
      <c r="T611" s="419"/>
      <c r="U611" s="444">
        <f>Import!N1309</f>
        <v>0</v>
      </c>
      <c r="V611" s="11"/>
      <c r="W611" s="306"/>
      <c r="X611" s="306"/>
      <c r="Y611" s="306"/>
      <c r="Z611" s="11"/>
      <c r="AE611" s="204"/>
      <c r="AF611" s="204"/>
      <c r="AG611" s="204"/>
      <c r="AH611" s="204"/>
      <c r="AI611" s="922"/>
      <c r="AJ611" s="205"/>
      <c r="AK611" s="973"/>
      <c r="AL611" s="973">
        <f>AL610</f>
        <v>0</v>
      </c>
      <c r="AP611" s="204"/>
      <c r="AQ611" s="204"/>
      <c r="AR611" s="204"/>
      <c r="AS611" s="204"/>
      <c r="AT611" s="204"/>
      <c r="AU611" s="205"/>
      <c r="AV611" s="973"/>
      <c r="AW611" s="973">
        <f>AW610</f>
        <v>0</v>
      </c>
      <c r="BA611" s="204"/>
      <c r="BB611" s="204"/>
      <c r="BC611" s="204"/>
      <c r="BD611" s="204"/>
      <c r="BE611" s="204"/>
      <c r="BF611" s="205"/>
      <c r="BG611" s="973"/>
      <c r="BH611" s="973">
        <f>BH610</f>
        <v>0</v>
      </c>
      <c r="BL611" s="204"/>
      <c r="BM611" s="204"/>
      <c r="BN611" s="204"/>
      <c r="BO611" s="204"/>
      <c r="BP611" s="204"/>
      <c r="BQ611" s="205"/>
      <c r="BR611" s="973"/>
      <c r="BS611" s="973">
        <f>BS610</f>
        <v>0</v>
      </c>
      <c r="BW611" s="204"/>
      <c r="BX611" s="204"/>
      <c r="BY611" s="204"/>
      <c r="BZ611" s="204"/>
      <c r="CA611" s="204"/>
      <c r="CB611" s="205"/>
      <c r="CC611" s="973"/>
      <c r="CD611" s="973">
        <f>CD610</f>
        <v>0</v>
      </c>
      <c r="CE611" s="11"/>
      <c r="CF611" s="11"/>
      <c r="CG611" s="11"/>
      <c r="CH611" s="11"/>
      <c r="CI611" s="11"/>
      <c r="CJ611" s="11"/>
      <c r="CK611" s="11"/>
      <c r="CL611" s="11"/>
      <c r="CM611" s="11"/>
    </row>
    <row r="612" spans="1:91" ht="24.75" customHeight="1">
      <c r="A612" s="949" t="str">
        <f>IF(E612&gt;0,"Wypełnione","")</f>
        <v/>
      </c>
      <c r="B612" s="57"/>
      <c r="C612" s="2050">
        <f>'Og s3a'!C1321</f>
        <v>0</v>
      </c>
      <c r="D612" s="2052">
        <f>'Og s3a'!E1321</f>
        <v>0</v>
      </c>
      <c r="E612" s="2050">
        <f>'Og s3a'!F1321</f>
        <v>0</v>
      </c>
      <c r="F612" s="2771"/>
      <c r="G612" s="448">
        <f>T612</f>
        <v>0</v>
      </c>
      <c r="H612" s="2773">
        <f>U612</f>
        <v>0</v>
      </c>
      <c r="I612" s="451"/>
      <c r="J612" s="2775"/>
      <c r="K612" s="451"/>
      <c r="L612" s="2775"/>
      <c r="M612" s="451"/>
      <c r="N612" s="2775"/>
      <c r="O612" s="451"/>
      <c r="P612" s="2775"/>
      <c r="Q612" s="11"/>
      <c r="R612" s="11"/>
      <c r="S612" s="396">
        <f>'Og s3a'!G1321</f>
        <v>0</v>
      </c>
      <c r="T612" s="398">
        <f>'Og s3a'!D1321</f>
        <v>0</v>
      </c>
      <c r="U612" s="444">
        <f>Import!N1310</f>
        <v>0</v>
      </c>
      <c r="V612" s="11"/>
      <c r="W612" s="306"/>
      <c r="X612" s="306"/>
      <c r="Y612" s="306"/>
      <c r="Z612" s="970">
        <f>IF(F612=AF$7,1,0)</f>
        <v>0</v>
      </c>
      <c r="AA612" s="970">
        <f>Z612*D612</f>
        <v>0</v>
      </c>
      <c r="AB612" s="978">
        <f>IF($Z612=0,0,IF(AF612+AH612+AJ612&gt;0,$AA612,0))</f>
        <v>0</v>
      </c>
      <c r="AC612" s="980">
        <f>IF($Z612=0,0,IF(AND(AB612=0,G613&gt;0),$AA612,0))</f>
        <v>0</v>
      </c>
      <c r="AD612" s="969">
        <f>AA612-AB612-AC612</f>
        <v>0</v>
      </c>
      <c r="AE612" s="204">
        <f t="shared" si="285"/>
        <v>0</v>
      </c>
      <c r="AF612" s="204">
        <f t="shared" si="285"/>
        <v>0</v>
      </c>
      <c r="AG612" s="204">
        <f t="shared" si="285"/>
        <v>0</v>
      </c>
      <c r="AH612" s="204">
        <f t="shared" si="285"/>
        <v>0</v>
      </c>
      <c r="AI612" s="922">
        <f t="shared" si="285"/>
        <v>0</v>
      </c>
      <c r="AJ612" s="205">
        <f t="shared" si="285"/>
        <v>0</v>
      </c>
      <c r="AK612" s="973">
        <f>IF($Z612=1,0,IF(AND($Z612=0,AF612&gt;0),1,IF(AND($Z612=0,AH612&gt;0),1,IF(AND($Z612=0,AJ612&gt;0),1,0))))</f>
        <v>0</v>
      </c>
      <c r="AL612" s="973">
        <f t="shared" si="290"/>
        <v>0</v>
      </c>
      <c r="AM612" s="978">
        <f>IF($Z612=0,0,IF(AQ612+AS612+AU612&gt;0,$AA612,0))</f>
        <v>0</v>
      </c>
      <c r="AN612" s="980">
        <f>IF($Z612=0,0,IF(AND(AM612=0,I613&gt;0),$AA612,0))</f>
        <v>0</v>
      </c>
      <c r="AO612" s="969">
        <f>$AA612-AM612-AN612</f>
        <v>0</v>
      </c>
      <c r="AP612" s="204">
        <f t="shared" si="286"/>
        <v>0</v>
      </c>
      <c r="AQ612" s="204">
        <f t="shared" si="286"/>
        <v>0</v>
      </c>
      <c r="AR612" s="204">
        <f t="shared" si="286"/>
        <v>0</v>
      </c>
      <c r="AS612" s="204">
        <f t="shared" si="286"/>
        <v>0</v>
      </c>
      <c r="AT612" s="204">
        <f t="shared" si="286"/>
        <v>0</v>
      </c>
      <c r="AU612" s="205">
        <f t="shared" si="286"/>
        <v>0</v>
      </c>
      <c r="AV612" s="973">
        <f>IF($Z612=1,0,IF(AND($Z612=0,AQ612&gt;0),1,IF(AND($Z612=0,AS612&gt;0),1,IF(AND($Z612=0,AU612&gt;0),1,0))))</f>
        <v>0</v>
      </c>
      <c r="AW612" s="973">
        <f t="shared" si="291"/>
        <v>0</v>
      </c>
      <c r="AX612" s="978">
        <f>IF($Z612=0,0,IF(BB612+BD612+BF612&gt;0,$AA612,0))</f>
        <v>0</v>
      </c>
      <c r="AY612" s="980">
        <f>IF($Z612=0,0,IF(AND(AX612=0,K613&gt;0),$AA612,0))</f>
        <v>0</v>
      </c>
      <c r="AZ612" s="969">
        <f>$AA612-AX612-AY612</f>
        <v>0</v>
      </c>
      <c r="BA612" s="204">
        <f t="shared" si="287"/>
        <v>0</v>
      </c>
      <c r="BB612" s="204">
        <f t="shared" si="287"/>
        <v>0</v>
      </c>
      <c r="BC612" s="204">
        <f t="shared" si="287"/>
        <v>0</v>
      </c>
      <c r="BD612" s="204">
        <f t="shared" si="287"/>
        <v>0</v>
      </c>
      <c r="BE612" s="204">
        <f t="shared" si="287"/>
        <v>0</v>
      </c>
      <c r="BF612" s="205">
        <f t="shared" si="287"/>
        <v>0</v>
      </c>
      <c r="BG612" s="973">
        <f>IF($Z612=1,0,IF(AND($Z612=0,BB612&gt;0),1,IF(AND($Z612=0,BD612&gt;0),1,IF(AND($Z612=0,BF612&gt;0),1,0))))</f>
        <v>0</v>
      </c>
      <c r="BH612" s="973">
        <f t="shared" si="292"/>
        <v>0</v>
      </c>
      <c r="BI612" s="978">
        <f>IF($Z612=0,0,IF(BM612+BO612+BQ612&gt;0,$AA612,0))</f>
        <v>0</v>
      </c>
      <c r="BJ612" s="980">
        <f>IF($Z612=0,0,IF(AND(BI612=0,M613&gt;0),$AA612,0))</f>
        <v>0</v>
      </c>
      <c r="BK612" s="969">
        <f>$AA612-BI612-BJ612</f>
        <v>0</v>
      </c>
      <c r="BL612" s="204">
        <f t="shared" si="288"/>
        <v>0</v>
      </c>
      <c r="BM612" s="204">
        <f t="shared" si="288"/>
        <v>0</v>
      </c>
      <c r="BN612" s="204">
        <f t="shared" si="288"/>
        <v>0</v>
      </c>
      <c r="BO612" s="204">
        <f t="shared" si="288"/>
        <v>0</v>
      </c>
      <c r="BP612" s="204">
        <f t="shared" si="288"/>
        <v>0</v>
      </c>
      <c r="BQ612" s="205">
        <f t="shared" si="288"/>
        <v>0</v>
      </c>
      <c r="BR612" s="973">
        <f>IF($Z612=1,0,IF(AND($Z612=0,BM612&gt;0),1,IF(AND($Z612=0,BO612&gt;0),1,IF(AND($Z612=0,BQ612&gt;0),1,0))))</f>
        <v>0</v>
      </c>
      <c r="BS612" s="973">
        <f t="shared" si="293"/>
        <v>0</v>
      </c>
      <c r="BT612" s="978">
        <f>IF($Z612=0,0,IF(BX612+BZ612+CB612&gt;0,$AA612,0))</f>
        <v>0</v>
      </c>
      <c r="BU612" s="980">
        <f>IF($Z612=0,0,IF(AND(BT612=0,O613&gt;0),$AA612,0))</f>
        <v>0</v>
      </c>
      <c r="BV612" s="969">
        <f>$AA612-BT612-BU612</f>
        <v>0</v>
      </c>
      <c r="BW612" s="204">
        <f t="shared" si="289"/>
        <v>0</v>
      </c>
      <c r="BX612" s="204">
        <f t="shared" si="289"/>
        <v>0</v>
      </c>
      <c r="BY612" s="204">
        <f t="shared" si="289"/>
        <v>0</v>
      </c>
      <c r="BZ612" s="204">
        <f t="shared" si="289"/>
        <v>0</v>
      </c>
      <c r="CA612" s="204">
        <f t="shared" si="289"/>
        <v>0</v>
      </c>
      <c r="CB612" s="205">
        <f t="shared" si="289"/>
        <v>0</v>
      </c>
      <c r="CC612" s="973">
        <f>IF($Z612=1,0,IF(AND($Z612=0,BX612&gt;0),1,IF(AND($Z612=0,BZ612&gt;0),1,IF(AND($Z612=0,CB612&gt;0),1,0))))</f>
        <v>0</v>
      </c>
      <c r="CD612" s="973">
        <f t="shared" si="294"/>
        <v>0</v>
      </c>
      <c r="CE612" s="11"/>
      <c r="CF612" s="11"/>
      <c r="CG612" s="11"/>
      <c r="CH612" s="11"/>
      <c r="CI612" s="11"/>
      <c r="CJ612" s="11"/>
      <c r="CK612" s="11"/>
      <c r="CL612" s="11"/>
      <c r="CM612" s="11"/>
    </row>
    <row r="613" spans="1:91" ht="14.25" customHeight="1">
      <c r="A613" s="950" t="str">
        <f>A612</f>
        <v/>
      </c>
      <c r="B613" s="57"/>
      <c r="C613" s="2051"/>
      <c r="D613" s="2053"/>
      <c r="E613" s="2051"/>
      <c r="F613" s="2772"/>
      <c r="G613" s="1121">
        <f>Import!Q1310</f>
        <v>0</v>
      </c>
      <c r="H613" s="2774"/>
      <c r="I613" s="450"/>
      <c r="J613" s="2775"/>
      <c r="K613" s="450"/>
      <c r="L613" s="2775"/>
      <c r="M613" s="450"/>
      <c r="N613" s="2775"/>
      <c r="O613" s="450"/>
      <c r="P613" s="2775"/>
      <c r="Q613" s="11"/>
      <c r="R613" s="11"/>
      <c r="S613" s="397"/>
      <c r="T613" s="419"/>
      <c r="U613" s="444">
        <f>Import!N1311</f>
        <v>0</v>
      </c>
      <c r="V613" s="11"/>
      <c r="W613" s="306"/>
      <c r="X613" s="306"/>
      <c r="Y613" s="306"/>
      <c r="Z613" s="11"/>
      <c r="AE613" s="204"/>
      <c r="AF613" s="204"/>
      <c r="AG613" s="204"/>
      <c r="AH613" s="204"/>
      <c r="AI613" s="922"/>
      <c r="AJ613" s="205"/>
      <c r="AK613" s="973"/>
      <c r="AL613" s="973">
        <f>AL612</f>
        <v>0</v>
      </c>
      <c r="AP613" s="204"/>
      <c r="AQ613" s="204"/>
      <c r="AR613" s="204"/>
      <c r="AS613" s="204"/>
      <c r="AT613" s="204"/>
      <c r="AU613" s="205"/>
      <c r="AV613" s="973"/>
      <c r="AW613" s="973">
        <f>AW612</f>
        <v>0</v>
      </c>
      <c r="BA613" s="204"/>
      <c r="BB613" s="204"/>
      <c r="BC613" s="204"/>
      <c r="BD613" s="204"/>
      <c r="BE613" s="204"/>
      <c r="BF613" s="205"/>
      <c r="BG613" s="973"/>
      <c r="BH613" s="973">
        <f>BH612</f>
        <v>0</v>
      </c>
      <c r="BL613" s="204"/>
      <c r="BM613" s="204"/>
      <c r="BN613" s="204"/>
      <c r="BO613" s="204"/>
      <c r="BP613" s="204"/>
      <c r="BQ613" s="205"/>
      <c r="BR613" s="973"/>
      <c r="BS613" s="973">
        <f>BS612</f>
        <v>0</v>
      </c>
      <c r="BW613" s="204"/>
      <c r="BX613" s="204"/>
      <c r="BY613" s="204"/>
      <c r="BZ613" s="204"/>
      <c r="CA613" s="204"/>
      <c r="CB613" s="205"/>
      <c r="CC613" s="973"/>
      <c r="CD613" s="973">
        <f>CD612</f>
        <v>0</v>
      </c>
      <c r="CE613" s="11"/>
      <c r="CF613" s="11"/>
      <c r="CG613" s="11"/>
      <c r="CH613" s="11"/>
      <c r="CI613" s="11"/>
      <c r="CJ613" s="11"/>
      <c r="CK613" s="11"/>
      <c r="CL613" s="11"/>
      <c r="CM613" s="11"/>
    </row>
    <row r="614" spans="1:91" ht="24.75" customHeight="1">
      <c r="A614" s="949" t="str">
        <f>IF(E614&gt;0,"Wypełnione","")</f>
        <v/>
      </c>
      <c r="B614" s="57"/>
      <c r="C614" s="2050">
        <f>'Og s3a'!C1323</f>
        <v>0</v>
      </c>
      <c r="D614" s="2052">
        <f>'Og s3a'!E1323</f>
        <v>0</v>
      </c>
      <c r="E614" s="2050">
        <f>'Og s3a'!F1323</f>
        <v>0</v>
      </c>
      <c r="F614" s="2771"/>
      <c r="G614" s="448">
        <f>T614</f>
        <v>0</v>
      </c>
      <c r="H614" s="2773">
        <f>U614</f>
        <v>0</v>
      </c>
      <c r="I614" s="451"/>
      <c r="J614" s="2775"/>
      <c r="K614" s="451"/>
      <c r="L614" s="2775"/>
      <c r="M614" s="451"/>
      <c r="N614" s="2775"/>
      <c r="O614" s="451"/>
      <c r="P614" s="2775"/>
      <c r="Q614" s="11"/>
      <c r="R614" s="11"/>
      <c r="S614" s="396">
        <f>'Og s3a'!G1323</f>
        <v>0</v>
      </c>
      <c r="T614" s="398">
        <f>'Og s3a'!D1323</f>
        <v>0</v>
      </c>
      <c r="U614" s="444">
        <f>Import!N1312</f>
        <v>0</v>
      </c>
      <c r="V614" s="11"/>
      <c r="W614" s="306"/>
      <c r="X614" s="306"/>
      <c r="Y614" s="306"/>
      <c r="Z614" s="970">
        <f>IF(F614=AF$7,1,0)</f>
        <v>0</v>
      </c>
      <c r="AA614" s="970">
        <f>Z614*D614</f>
        <v>0</v>
      </c>
      <c r="AB614" s="978">
        <f>IF($Z614=0,0,IF(AF614+AH614+AJ614&gt;0,$AA614,0))</f>
        <v>0</v>
      </c>
      <c r="AC614" s="980">
        <f>IF($Z614=0,0,IF(AND(AB614=0,G615&gt;0),$AA614,0))</f>
        <v>0</v>
      </c>
      <c r="AD614" s="969">
        <f>AA614-AB614-AC614</f>
        <v>0</v>
      </c>
      <c r="AE614" s="204">
        <f t="shared" si="285"/>
        <v>0</v>
      </c>
      <c r="AF614" s="204">
        <f t="shared" si="285"/>
        <v>0</v>
      </c>
      <c r="AG614" s="204">
        <f t="shared" si="285"/>
        <v>0</v>
      </c>
      <c r="AH614" s="204">
        <f t="shared" si="285"/>
        <v>0</v>
      </c>
      <c r="AI614" s="922">
        <f t="shared" si="285"/>
        <v>0</v>
      </c>
      <c r="AJ614" s="205">
        <f t="shared" si="285"/>
        <v>0</v>
      </c>
      <c r="AK614" s="973">
        <f>IF($Z614=1,0,IF(AND($Z614=0,AF614&gt;0),1,IF(AND($Z614=0,AH614&gt;0),1,IF(AND($Z614=0,AJ614&gt;0),1,0))))</f>
        <v>0</v>
      </c>
      <c r="AL614" s="973">
        <f t="shared" si="290"/>
        <v>0</v>
      </c>
      <c r="AM614" s="978">
        <f>IF($Z614=0,0,IF(AQ614+AS614+AU614&gt;0,$AA614,0))</f>
        <v>0</v>
      </c>
      <c r="AN614" s="980">
        <f>IF($Z614=0,0,IF(AND(AM614=0,I615&gt;0),$AA614,0))</f>
        <v>0</v>
      </c>
      <c r="AO614" s="969">
        <f>$AA614-AM614-AN614</f>
        <v>0</v>
      </c>
      <c r="AP614" s="204">
        <f t="shared" si="286"/>
        <v>0</v>
      </c>
      <c r="AQ614" s="204">
        <f t="shared" si="286"/>
        <v>0</v>
      </c>
      <c r="AR614" s="204">
        <f t="shared" si="286"/>
        <v>0</v>
      </c>
      <c r="AS614" s="204">
        <f t="shared" si="286"/>
        <v>0</v>
      </c>
      <c r="AT614" s="204">
        <f t="shared" si="286"/>
        <v>0</v>
      </c>
      <c r="AU614" s="205">
        <f t="shared" si="286"/>
        <v>0</v>
      </c>
      <c r="AV614" s="973">
        <f>IF($Z614=1,0,IF(AND($Z614=0,AQ614&gt;0),1,IF(AND($Z614=0,AS614&gt;0),1,IF(AND($Z614=0,AU614&gt;0),1,0))))</f>
        <v>0</v>
      </c>
      <c r="AW614" s="973">
        <f t="shared" si="291"/>
        <v>0</v>
      </c>
      <c r="AX614" s="978">
        <f>IF($Z614=0,0,IF(BB614+BD614+BF614&gt;0,$AA614,0))</f>
        <v>0</v>
      </c>
      <c r="AY614" s="980">
        <f>IF($Z614=0,0,IF(AND(AX614=0,K615&gt;0),$AA614,0))</f>
        <v>0</v>
      </c>
      <c r="AZ614" s="969">
        <f>$AA614-AX614-AY614</f>
        <v>0</v>
      </c>
      <c r="BA614" s="204">
        <f t="shared" si="287"/>
        <v>0</v>
      </c>
      <c r="BB614" s="204">
        <f t="shared" si="287"/>
        <v>0</v>
      </c>
      <c r="BC614" s="204">
        <f t="shared" si="287"/>
        <v>0</v>
      </c>
      <c r="BD614" s="204">
        <f t="shared" si="287"/>
        <v>0</v>
      </c>
      <c r="BE614" s="204">
        <f t="shared" si="287"/>
        <v>0</v>
      </c>
      <c r="BF614" s="205">
        <f t="shared" si="287"/>
        <v>0</v>
      </c>
      <c r="BG614" s="973">
        <f>IF($Z614=1,0,IF(AND($Z614=0,BB614&gt;0),1,IF(AND($Z614=0,BD614&gt;0),1,IF(AND($Z614=0,BF614&gt;0),1,0))))</f>
        <v>0</v>
      </c>
      <c r="BH614" s="973">
        <f t="shared" si="292"/>
        <v>0</v>
      </c>
      <c r="BI614" s="978">
        <f>IF($Z614=0,0,IF(BM614+BO614+BQ614&gt;0,$AA614,0))</f>
        <v>0</v>
      </c>
      <c r="BJ614" s="980">
        <f>IF($Z614=0,0,IF(AND(BI614=0,M615&gt;0),$AA614,0))</f>
        <v>0</v>
      </c>
      <c r="BK614" s="969">
        <f>$AA614-BI614-BJ614</f>
        <v>0</v>
      </c>
      <c r="BL614" s="204">
        <f t="shared" si="288"/>
        <v>0</v>
      </c>
      <c r="BM614" s="204">
        <f t="shared" si="288"/>
        <v>0</v>
      </c>
      <c r="BN614" s="204">
        <f t="shared" si="288"/>
        <v>0</v>
      </c>
      <c r="BO614" s="204">
        <f t="shared" si="288"/>
        <v>0</v>
      </c>
      <c r="BP614" s="204">
        <f t="shared" si="288"/>
        <v>0</v>
      </c>
      <c r="BQ614" s="205">
        <f t="shared" si="288"/>
        <v>0</v>
      </c>
      <c r="BR614" s="973">
        <f>IF($Z614=1,0,IF(AND($Z614=0,BM614&gt;0),1,IF(AND($Z614=0,BO614&gt;0),1,IF(AND($Z614=0,BQ614&gt;0),1,0))))</f>
        <v>0</v>
      </c>
      <c r="BS614" s="973">
        <f t="shared" si="293"/>
        <v>0</v>
      </c>
      <c r="BT614" s="978">
        <f>IF($Z614=0,0,IF(BX614+BZ614+CB614&gt;0,$AA614,0))</f>
        <v>0</v>
      </c>
      <c r="BU614" s="980">
        <f>IF($Z614=0,0,IF(AND(BT614=0,O615&gt;0),$AA614,0))</f>
        <v>0</v>
      </c>
      <c r="BV614" s="969">
        <f>$AA614-BT614-BU614</f>
        <v>0</v>
      </c>
      <c r="BW614" s="204">
        <f t="shared" si="289"/>
        <v>0</v>
      </c>
      <c r="BX614" s="204">
        <f t="shared" si="289"/>
        <v>0</v>
      </c>
      <c r="BY614" s="204">
        <f t="shared" si="289"/>
        <v>0</v>
      </c>
      <c r="BZ614" s="204">
        <f t="shared" si="289"/>
        <v>0</v>
      </c>
      <c r="CA614" s="204">
        <f t="shared" si="289"/>
        <v>0</v>
      </c>
      <c r="CB614" s="205">
        <f t="shared" si="289"/>
        <v>0</v>
      </c>
      <c r="CC614" s="973">
        <f>IF($Z614=1,0,IF(AND($Z614=0,BX614&gt;0),1,IF(AND($Z614=0,BZ614&gt;0),1,IF(AND($Z614=0,CB614&gt;0),1,0))))</f>
        <v>0</v>
      </c>
      <c r="CD614" s="973">
        <f t="shared" si="294"/>
        <v>0</v>
      </c>
      <c r="CE614" s="11"/>
      <c r="CF614" s="11"/>
      <c r="CG614" s="11"/>
      <c r="CH614" s="11"/>
      <c r="CI614" s="11"/>
      <c r="CJ614" s="11"/>
      <c r="CK614" s="11"/>
      <c r="CL614" s="11"/>
      <c r="CM614" s="11"/>
    </row>
    <row r="615" spans="1:91" ht="14.25" customHeight="1">
      <c r="A615" s="950" t="str">
        <f>A614</f>
        <v/>
      </c>
      <c r="B615" s="57"/>
      <c r="C615" s="2051"/>
      <c r="D615" s="2053"/>
      <c r="E615" s="2051"/>
      <c r="F615" s="2772"/>
      <c r="G615" s="1121">
        <f>Import!Q1312</f>
        <v>0</v>
      </c>
      <c r="H615" s="2774"/>
      <c r="I615" s="450"/>
      <c r="J615" s="2775"/>
      <c r="K615" s="450"/>
      <c r="L615" s="2775"/>
      <c r="M615" s="450"/>
      <c r="N615" s="2775"/>
      <c r="O615" s="450"/>
      <c r="P615" s="2775"/>
      <c r="Q615" s="11"/>
      <c r="R615" s="11"/>
      <c r="S615" s="397"/>
      <c r="T615" s="419"/>
      <c r="U615" s="444">
        <f>Import!N1313</f>
        <v>0</v>
      </c>
      <c r="V615" s="11"/>
      <c r="W615" s="306"/>
      <c r="X615" s="306"/>
      <c r="Y615" s="306"/>
      <c r="Z615" s="11"/>
      <c r="AE615" s="204"/>
      <c r="AF615" s="204"/>
      <c r="AG615" s="204"/>
      <c r="AH615" s="204"/>
      <c r="AI615" s="922"/>
      <c r="AJ615" s="205"/>
      <c r="AK615" s="973"/>
      <c r="AL615" s="973">
        <f>AL614</f>
        <v>0</v>
      </c>
      <c r="AP615" s="204"/>
      <c r="AQ615" s="204"/>
      <c r="AR615" s="204"/>
      <c r="AS615" s="204"/>
      <c r="AT615" s="204"/>
      <c r="AU615" s="205"/>
      <c r="AV615" s="973"/>
      <c r="AW615" s="973">
        <f>AW614</f>
        <v>0</v>
      </c>
      <c r="BA615" s="204"/>
      <c r="BB615" s="204"/>
      <c r="BC615" s="204"/>
      <c r="BD615" s="204"/>
      <c r="BE615" s="204"/>
      <c r="BF615" s="205"/>
      <c r="BG615" s="973"/>
      <c r="BH615" s="973">
        <f>BH614</f>
        <v>0</v>
      </c>
      <c r="BL615" s="204"/>
      <c r="BM615" s="204"/>
      <c r="BN615" s="204"/>
      <c r="BO615" s="204"/>
      <c r="BP615" s="204"/>
      <c r="BQ615" s="205"/>
      <c r="BR615" s="973"/>
      <c r="BS615" s="973">
        <f>BS614</f>
        <v>0</v>
      </c>
      <c r="BW615" s="204"/>
      <c r="BX615" s="204"/>
      <c r="BY615" s="204"/>
      <c r="BZ615" s="204"/>
      <c r="CA615" s="204"/>
      <c r="CB615" s="205"/>
      <c r="CC615" s="973"/>
      <c r="CD615" s="973">
        <f>CD614</f>
        <v>0</v>
      </c>
      <c r="CE615" s="11"/>
      <c r="CF615" s="11"/>
      <c r="CG615" s="11"/>
      <c r="CH615" s="11"/>
      <c r="CI615" s="11"/>
      <c r="CJ615" s="11"/>
      <c r="CK615" s="11"/>
      <c r="CL615" s="11"/>
      <c r="CM615" s="11"/>
    </row>
    <row r="616" spans="1:91" ht="24.75" customHeight="1">
      <c r="A616" s="949" t="str">
        <f>IF(E616&gt;0,"Wypełnione","")</f>
        <v/>
      </c>
      <c r="B616" s="57"/>
      <c r="C616" s="2050">
        <f>'Og s3a'!C1325</f>
        <v>0</v>
      </c>
      <c r="D616" s="2052">
        <f>'Og s3a'!E1325</f>
        <v>0</v>
      </c>
      <c r="E616" s="2050">
        <f>'Og s3a'!F1325</f>
        <v>0</v>
      </c>
      <c r="F616" s="2771"/>
      <c r="G616" s="448">
        <f>T616</f>
        <v>0</v>
      </c>
      <c r="H616" s="2773">
        <f>U616</f>
        <v>0</v>
      </c>
      <c r="I616" s="451"/>
      <c r="J616" s="2775"/>
      <c r="K616" s="451"/>
      <c r="L616" s="2775"/>
      <c r="M616" s="451"/>
      <c r="N616" s="2775"/>
      <c r="O616" s="451"/>
      <c r="P616" s="2775"/>
      <c r="Q616" s="11"/>
      <c r="R616" s="11"/>
      <c r="S616" s="396">
        <f>'Og s3a'!G1325</f>
        <v>0</v>
      </c>
      <c r="T616" s="398">
        <f>'Og s3a'!D1325</f>
        <v>0</v>
      </c>
      <c r="U616" s="444">
        <f>Import!N1314</f>
        <v>0</v>
      </c>
      <c r="V616" s="11"/>
      <c r="W616" s="306"/>
      <c r="X616" s="306"/>
      <c r="Y616" s="306"/>
      <c r="Z616" s="970">
        <f>IF(F616=AF$7,1,0)</f>
        <v>0</v>
      </c>
      <c r="AA616" s="970">
        <f>Z616*D616</f>
        <v>0</v>
      </c>
      <c r="AB616" s="978">
        <f>IF($Z616=0,0,IF(AF616+AH616+AJ616&gt;0,$AA616,0))</f>
        <v>0</v>
      </c>
      <c r="AC616" s="980">
        <f>IF($Z616=0,0,IF(AND(AB616=0,G617&gt;0),$AA616,0))</f>
        <v>0</v>
      </c>
      <c r="AD616" s="969">
        <f>AA616-AB616-AC616</f>
        <v>0</v>
      </c>
      <c r="AE616" s="204">
        <f t="shared" si="285"/>
        <v>0</v>
      </c>
      <c r="AF616" s="204">
        <f t="shared" si="285"/>
        <v>0</v>
      </c>
      <c r="AG616" s="204">
        <f t="shared" si="285"/>
        <v>0</v>
      </c>
      <c r="AH616" s="204">
        <f t="shared" si="285"/>
        <v>0</v>
      </c>
      <c r="AI616" s="922">
        <f t="shared" si="285"/>
        <v>0</v>
      </c>
      <c r="AJ616" s="205">
        <f t="shared" si="285"/>
        <v>0</v>
      </c>
      <c r="AK616" s="973">
        <f>IF($Z616=1,0,IF(AND($Z616=0,AF616&gt;0),1,IF(AND($Z616=0,AH616&gt;0),1,IF(AND($Z616=0,AJ616&gt;0),1,0))))</f>
        <v>0</v>
      </c>
      <c r="AL616" s="973">
        <f t="shared" si="290"/>
        <v>0</v>
      </c>
      <c r="AM616" s="978">
        <f>IF($Z616=0,0,IF(AQ616+AS616+AU616&gt;0,$AA616,0))</f>
        <v>0</v>
      </c>
      <c r="AN616" s="980">
        <f>IF($Z616=0,0,IF(AND(AM616=0,I617&gt;0),$AA616,0))</f>
        <v>0</v>
      </c>
      <c r="AO616" s="969">
        <f>$AA616-AM616-AN616</f>
        <v>0</v>
      </c>
      <c r="AP616" s="204">
        <f t="shared" si="286"/>
        <v>0</v>
      </c>
      <c r="AQ616" s="204">
        <f t="shared" si="286"/>
        <v>0</v>
      </c>
      <c r="AR616" s="204">
        <f t="shared" si="286"/>
        <v>0</v>
      </c>
      <c r="AS616" s="204">
        <f t="shared" si="286"/>
        <v>0</v>
      </c>
      <c r="AT616" s="204">
        <f t="shared" si="286"/>
        <v>0</v>
      </c>
      <c r="AU616" s="205">
        <f t="shared" si="286"/>
        <v>0</v>
      </c>
      <c r="AV616" s="973">
        <f>IF($Z616=1,0,IF(AND($Z616=0,AQ616&gt;0),1,IF(AND($Z616=0,AS616&gt;0),1,IF(AND($Z616=0,AU616&gt;0),1,0))))</f>
        <v>0</v>
      </c>
      <c r="AW616" s="973">
        <f t="shared" si="291"/>
        <v>0</v>
      </c>
      <c r="AX616" s="978">
        <f>IF($Z616=0,0,IF(BB616+BD616+BF616&gt;0,$AA616,0))</f>
        <v>0</v>
      </c>
      <c r="AY616" s="980">
        <f>IF($Z616=0,0,IF(AND(AX616=0,K617&gt;0),$AA616,0))</f>
        <v>0</v>
      </c>
      <c r="AZ616" s="969">
        <f>$AA616-AX616-AY616</f>
        <v>0</v>
      </c>
      <c r="BA616" s="204">
        <f t="shared" si="287"/>
        <v>0</v>
      </c>
      <c r="BB616" s="204">
        <f t="shared" si="287"/>
        <v>0</v>
      </c>
      <c r="BC616" s="204">
        <f t="shared" si="287"/>
        <v>0</v>
      </c>
      <c r="BD616" s="204">
        <f t="shared" si="287"/>
        <v>0</v>
      </c>
      <c r="BE616" s="204">
        <f t="shared" si="287"/>
        <v>0</v>
      </c>
      <c r="BF616" s="205">
        <f t="shared" si="287"/>
        <v>0</v>
      </c>
      <c r="BG616" s="973">
        <f>IF($Z616=1,0,IF(AND($Z616=0,BB616&gt;0),1,IF(AND($Z616=0,BD616&gt;0),1,IF(AND($Z616=0,BF616&gt;0),1,0))))</f>
        <v>0</v>
      </c>
      <c r="BH616" s="973">
        <f t="shared" si="292"/>
        <v>0</v>
      </c>
      <c r="BI616" s="978">
        <f>IF($Z616=0,0,IF(BM616+BO616+BQ616&gt;0,$AA616,0))</f>
        <v>0</v>
      </c>
      <c r="BJ616" s="980">
        <f>IF($Z616=0,0,IF(AND(BI616=0,M617&gt;0),$AA616,0))</f>
        <v>0</v>
      </c>
      <c r="BK616" s="969">
        <f>$AA616-BI616-BJ616</f>
        <v>0</v>
      </c>
      <c r="BL616" s="204">
        <f t="shared" si="288"/>
        <v>0</v>
      </c>
      <c r="BM616" s="204">
        <f t="shared" si="288"/>
        <v>0</v>
      </c>
      <c r="BN616" s="204">
        <f t="shared" si="288"/>
        <v>0</v>
      </c>
      <c r="BO616" s="204">
        <f t="shared" si="288"/>
        <v>0</v>
      </c>
      <c r="BP616" s="204">
        <f t="shared" si="288"/>
        <v>0</v>
      </c>
      <c r="BQ616" s="205">
        <f t="shared" si="288"/>
        <v>0</v>
      </c>
      <c r="BR616" s="973">
        <f>IF($Z616=1,0,IF(AND($Z616=0,BM616&gt;0),1,IF(AND($Z616=0,BO616&gt;0),1,IF(AND($Z616=0,BQ616&gt;0),1,0))))</f>
        <v>0</v>
      </c>
      <c r="BS616" s="973">
        <f t="shared" si="293"/>
        <v>0</v>
      </c>
      <c r="BT616" s="978">
        <f>IF($Z616=0,0,IF(BX616+BZ616+CB616&gt;0,$AA616,0))</f>
        <v>0</v>
      </c>
      <c r="BU616" s="980">
        <f>IF($Z616=0,0,IF(AND(BT616=0,O617&gt;0),$AA616,0))</f>
        <v>0</v>
      </c>
      <c r="BV616" s="969">
        <f>$AA616-BT616-BU616</f>
        <v>0</v>
      </c>
      <c r="BW616" s="204">
        <f t="shared" si="289"/>
        <v>0</v>
      </c>
      <c r="BX616" s="204">
        <f t="shared" si="289"/>
        <v>0</v>
      </c>
      <c r="BY616" s="204">
        <f t="shared" si="289"/>
        <v>0</v>
      </c>
      <c r="BZ616" s="204">
        <f t="shared" si="289"/>
        <v>0</v>
      </c>
      <c r="CA616" s="204">
        <f t="shared" si="289"/>
        <v>0</v>
      </c>
      <c r="CB616" s="205">
        <f t="shared" si="289"/>
        <v>0</v>
      </c>
      <c r="CC616" s="973">
        <f>IF($Z616=1,0,IF(AND($Z616=0,BX616&gt;0),1,IF(AND($Z616=0,BZ616&gt;0),1,IF(AND($Z616=0,CB616&gt;0),1,0))))</f>
        <v>0</v>
      </c>
      <c r="CD616" s="973">
        <f t="shared" si="294"/>
        <v>0</v>
      </c>
      <c r="CE616" s="11"/>
      <c r="CF616" s="11"/>
      <c r="CG616" s="11"/>
      <c r="CH616" s="11"/>
      <c r="CI616" s="11"/>
      <c r="CJ616" s="11"/>
      <c r="CK616" s="11"/>
      <c r="CL616" s="11"/>
      <c r="CM616" s="11"/>
    </row>
    <row r="617" spans="1:91" ht="14.25" customHeight="1">
      <c r="A617" s="950" t="str">
        <f>A616</f>
        <v/>
      </c>
      <c r="B617" s="57"/>
      <c r="C617" s="2051"/>
      <c r="D617" s="2053"/>
      <c r="E617" s="2051"/>
      <c r="F617" s="2772"/>
      <c r="G617" s="1121">
        <f>Import!Q1314</f>
        <v>0</v>
      </c>
      <c r="H617" s="2774"/>
      <c r="I617" s="450"/>
      <c r="J617" s="2775"/>
      <c r="K617" s="450"/>
      <c r="L617" s="2775"/>
      <c r="M617" s="450"/>
      <c r="N617" s="2775"/>
      <c r="O617" s="450"/>
      <c r="P617" s="2775"/>
      <c r="Q617" s="11"/>
      <c r="R617" s="11"/>
      <c r="S617" s="397"/>
      <c r="T617" s="419"/>
      <c r="U617" s="444">
        <f>Import!N1315</f>
        <v>0</v>
      </c>
      <c r="V617" s="11"/>
      <c r="W617" s="306"/>
      <c r="X617" s="306"/>
      <c r="Y617" s="306"/>
      <c r="Z617" s="11"/>
      <c r="AE617" s="204"/>
      <c r="AF617" s="204"/>
      <c r="AG617" s="204"/>
      <c r="AH617" s="204"/>
      <c r="AI617" s="922"/>
      <c r="AJ617" s="205"/>
      <c r="AK617" s="973"/>
      <c r="AL617" s="973">
        <f>AL616</f>
        <v>0</v>
      </c>
      <c r="AP617" s="204"/>
      <c r="AQ617" s="204"/>
      <c r="AR617" s="204"/>
      <c r="AS617" s="204"/>
      <c r="AT617" s="204"/>
      <c r="AU617" s="205"/>
      <c r="AV617" s="973"/>
      <c r="AW617" s="973">
        <f>AW616</f>
        <v>0</v>
      </c>
      <c r="BA617" s="204"/>
      <c r="BB617" s="204"/>
      <c r="BC617" s="204"/>
      <c r="BD617" s="204"/>
      <c r="BE617" s="204"/>
      <c r="BF617" s="205"/>
      <c r="BG617" s="973"/>
      <c r="BH617" s="973">
        <f>BH616</f>
        <v>0</v>
      </c>
      <c r="BL617" s="204"/>
      <c r="BM617" s="204"/>
      <c r="BN617" s="204"/>
      <c r="BO617" s="204"/>
      <c r="BP617" s="204"/>
      <c r="BQ617" s="205"/>
      <c r="BR617" s="973"/>
      <c r="BS617" s="973">
        <f>BS616</f>
        <v>0</v>
      </c>
      <c r="BW617" s="204"/>
      <c r="BX617" s="204"/>
      <c r="BY617" s="204"/>
      <c r="BZ617" s="204"/>
      <c r="CA617" s="204"/>
      <c r="CB617" s="205"/>
      <c r="CC617" s="973"/>
      <c r="CD617" s="973">
        <f>CD616</f>
        <v>0</v>
      </c>
      <c r="CE617" s="11"/>
      <c r="CF617" s="11"/>
      <c r="CG617" s="11"/>
      <c r="CH617" s="11"/>
      <c r="CI617" s="11"/>
      <c r="CJ617" s="11"/>
      <c r="CK617" s="11"/>
      <c r="CL617" s="11"/>
      <c r="CM617" s="11"/>
    </row>
    <row r="618" spans="1:91" ht="24.75" customHeight="1">
      <c r="A618" s="949" t="str">
        <f>IF(E618&gt;0,"Wypełnione","")</f>
        <v/>
      </c>
      <c r="B618" s="57"/>
      <c r="C618" s="2050">
        <f>'Og s3a'!C1327</f>
        <v>0</v>
      </c>
      <c r="D618" s="2052">
        <f>'Og s3a'!E1327</f>
        <v>0</v>
      </c>
      <c r="E618" s="2050">
        <f>'Og s3a'!F1327</f>
        <v>0</v>
      </c>
      <c r="F618" s="2771"/>
      <c r="G618" s="448">
        <f>T618</f>
        <v>0</v>
      </c>
      <c r="H618" s="2773">
        <f>U618</f>
        <v>0</v>
      </c>
      <c r="I618" s="451"/>
      <c r="J618" s="2775"/>
      <c r="K618" s="451"/>
      <c r="L618" s="2775"/>
      <c r="M618" s="451"/>
      <c r="N618" s="2775"/>
      <c r="O618" s="451"/>
      <c r="P618" s="2775"/>
      <c r="Q618" s="11"/>
      <c r="R618" s="11"/>
      <c r="S618" s="396">
        <f>'Og s3a'!G1327</f>
        <v>0</v>
      </c>
      <c r="T618" s="398">
        <f>'Og s3a'!D1327</f>
        <v>0</v>
      </c>
      <c r="U618" s="444">
        <f>Import!N1316</f>
        <v>0</v>
      </c>
      <c r="V618" s="11"/>
      <c r="W618" s="306"/>
      <c r="X618" s="306"/>
      <c r="Y618" s="306"/>
      <c r="Z618" s="970">
        <f>IF(F618=AF$7,1,0)</f>
        <v>0</v>
      </c>
      <c r="AA618" s="970">
        <f>Z618*D618</f>
        <v>0</v>
      </c>
      <c r="AB618" s="978">
        <f>IF($Z618=0,0,IF(AF618+AH618+AJ618&gt;0,$AA618,0))</f>
        <v>0</v>
      </c>
      <c r="AC618" s="980">
        <f>IF($Z618=0,0,IF(AND(AB618=0,G619&gt;0),$AA618,0))</f>
        <v>0</v>
      </c>
      <c r="AD618" s="969">
        <f>AA618-AB618-AC618</f>
        <v>0</v>
      </c>
      <c r="AE618" s="204">
        <f t="shared" ref="AE618:AJ680" si="295">IF(AE$9=$H618,$D618,0)</f>
        <v>0</v>
      </c>
      <c r="AF618" s="204">
        <f t="shared" si="295"/>
        <v>0</v>
      </c>
      <c r="AG618" s="204">
        <f t="shared" si="295"/>
        <v>0</v>
      </c>
      <c r="AH618" s="204">
        <f t="shared" si="295"/>
        <v>0</v>
      </c>
      <c r="AI618" s="922">
        <f t="shared" si="295"/>
        <v>0</v>
      </c>
      <c r="AJ618" s="205">
        <f t="shared" si="295"/>
        <v>0</v>
      </c>
      <c r="AK618" s="973">
        <f>IF($Z618=1,0,IF(AND($Z618=0,AF618&gt;0),1,IF(AND($Z618=0,AH618&gt;0),1,IF(AND($Z618=0,AJ618&gt;0),1,0))))</f>
        <v>0</v>
      </c>
      <c r="AL618" s="973">
        <f t="shared" si="290"/>
        <v>0</v>
      </c>
      <c r="AM618" s="978">
        <f>IF($Z618=0,0,IF(AQ618+AS618+AU618&gt;0,$AA618,0))</f>
        <v>0</v>
      </c>
      <c r="AN618" s="980">
        <f>IF($Z618=0,0,IF(AND(AM618=0,I619&gt;0),$AA618,0))</f>
        <v>0</v>
      </c>
      <c r="AO618" s="969">
        <f>$AA618-AM618-AN618</f>
        <v>0</v>
      </c>
      <c r="AP618" s="204">
        <f t="shared" ref="AP618:AU680" si="296">IF(AP$9=$J618,$D618,0)</f>
        <v>0</v>
      </c>
      <c r="AQ618" s="204">
        <f t="shared" si="296"/>
        <v>0</v>
      </c>
      <c r="AR618" s="204">
        <f t="shared" si="296"/>
        <v>0</v>
      </c>
      <c r="AS618" s="204">
        <f t="shared" si="296"/>
        <v>0</v>
      </c>
      <c r="AT618" s="204">
        <f t="shared" si="296"/>
        <v>0</v>
      </c>
      <c r="AU618" s="205">
        <f t="shared" si="296"/>
        <v>0</v>
      </c>
      <c r="AV618" s="973">
        <f>IF($Z618=1,0,IF(AND($Z618=0,AQ618&gt;0),1,IF(AND($Z618=0,AS618&gt;0),1,IF(AND($Z618=0,AU618&gt;0),1,0))))</f>
        <v>0</v>
      </c>
      <c r="AW618" s="973">
        <f t="shared" si="291"/>
        <v>0</v>
      </c>
      <c r="AX618" s="978">
        <f>IF($Z618=0,0,IF(BB618+BD618+BF618&gt;0,$AA618,0))</f>
        <v>0</v>
      </c>
      <c r="AY618" s="980">
        <f>IF($Z618=0,0,IF(AND(AX618=0,K619&gt;0),$AA618,0))</f>
        <v>0</v>
      </c>
      <c r="AZ618" s="969">
        <f>$AA618-AX618-AY618</f>
        <v>0</v>
      </c>
      <c r="BA618" s="204">
        <f t="shared" ref="BA618:BF680" si="297">IF(BA$9=$L618,$D618,0)</f>
        <v>0</v>
      </c>
      <c r="BB618" s="204">
        <f t="shared" si="297"/>
        <v>0</v>
      </c>
      <c r="BC618" s="204">
        <f t="shared" si="297"/>
        <v>0</v>
      </c>
      <c r="BD618" s="204">
        <f t="shared" si="297"/>
        <v>0</v>
      </c>
      <c r="BE618" s="204">
        <f t="shared" si="297"/>
        <v>0</v>
      </c>
      <c r="BF618" s="205">
        <f t="shared" si="297"/>
        <v>0</v>
      </c>
      <c r="BG618" s="973">
        <f>IF($Z618=1,0,IF(AND($Z618=0,BB618&gt;0),1,IF(AND($Z618=0,BD618&gt;0),1,IF(AND($Z618=0,BF618&gt;0),1,0))))</f>
        <v>0</v>
      </c>
      <c r="BH618" s="973">
        <f t="shared" si="292"/>
        <v>0</v>
      </c>
      <c r="BI618" s="978">
        <f>IF($Z618=0,0,IF(BM618+BO618+BQ618&gt;0,$AA618,0))</f>
        <v>0</v>
      </c>
      <c r="BJ618" s="980">
        <f>IF($Z618=0,0,IF(AND(BI618=0,M619&gt;0),$AA618,0))</f>
        <v>0</v>
      </c>
      <c r="BK618" s="969">
        <f>$AA618-BI618-BJ618</f>
        <v>0</v>
      </c>
      <c r="BL618" s="204">
        <f t="shared" ref="BL618:BQ680" si="298">IF(BL$9=$N618,$D618,0)</f>
        <v>0</v>
      </c>
      <c r="BM618" s="204">
        <f t="shared" si="298"/>
        <v>0</v>
      </c>
      <c r="BN618" s="204">
        <f t="shared" si="298"/>
        <v>0</v>
      </c>
      <c r="BO618" s="204">
        <f t="shared" si="298"/>
        <v>0</v>
      </c>
      <c r="BP618" s="204">
        <f t="shared" si="298"/>
        <v>0</v>
      </c>
      <c r="BQ618" s="205">
        <f t="shared" si="298"/>
        <v>0</v>
      </c>
      <c r="BR618" s="973">
        <f>IF($Z618=1,0,IF(AND($Z618=0,BM618&gt;0),1,IF(AND($Z618=0,BO618&gt;0),1,IF(AND($Z618=0,BQ618&gt;0),1,0))))</f>
        <v>0</v>
      </c>
      <c r="BS618" s="973">
        <f t="shared" si="293"/>
        <v>0</v>
      </c>
      <c r="BT618" s="978">
        <f>IF($Z618=0,0,IF(BX618+BZ618+CB618&gt;0,$AA618,0))</f>
        <v>0</v>
      </c>
      <c r="BU618" s="980">
        <f>IF($Z618=0,0,IF(AND(BT618=0,O619&gt;0),$AA618,0))</f>
        <v>0</v>
      </c>
      <c r="BV618" s="969">
        <f>$AA618-BT618-BU618</f>
        <v>0</v>
      </c>
      <c r="BW618" s="204">
        <f t="shared" ref="BW618:CB680" si="299">IF(BW$9=$P618,$D618,0)</f>
        <v>0</v>
      </c>
      <c r="BX618" s="204">
        <f t="shared" si="299"/>
        <v>0</v>
      </c>
      <c r="BY618" s="204">
        <f t="shared" si="299"/>
        <v>0</v>
      </c>
      <c r="BZ618" s="204">
        <f t="shared" si="299"/>
        <v>0</v>
      </c>
      <c r="CA618" s="204">
        <f t="shared" si="299"/>
        <v>0</v>
      </c>
      <c r="CB618" s="205">
        <f t="shared" si="299"/>
        <v>0</v>
      </c>
      <c r="CC618" s="973">
        <f>IF($Z618=1,0,IF(AND($Z618=0,BX618&gt;0),1,IF(AND($Z618=0,BZ618&gt;0),1,IF(AND($Z618=0,CB618&gt;0),1,0))))</f>
        <v>0</v>
      </c>
      <c r="CD618" s="973">
        <f t="shared" si="294"/>
        <v>0</v>
      </c>
      <c r="CE618" s="11"/>
      <c r="CF618" s="11"/>
      <c r="CG618" s="11"/>
      <c r="CH618" s="11"/>
      <c r="CI618" s="11"/>
      <c r="CJ618" s="11"/>
      <c r="CK618" s="11"/>
      <c r="CL618" s="11"/>
      <c r="CM618" s="11"/>
    </row>
    <row r="619" spans="1:91" ht="14.25" customHeight="1">
      <c r="A619" s="950" t="str">
        <f>A618</f>
        <v/>
      </c>
      <c r="B619" s="57"/>
      <c r="C619" s="2051"/>
      <c r="D619" s="2053"/>
      <c r="E619" s="2051"/>
      <c r="F619" s="2772"/>
      <c r="G619" s="1121">
        <f>Import!Q1316</f>
        <v>0</v>
      </c>
      <c r="H619" s="2774"/>
      <c r="I619" s="450"/>
      <c r="J619" s="2775"/>
      <c r="K619" s="450"/>
      <c r="L619" s="2775"/>
      <c r="M619" s="450"/>
      <c r="N619" s="2775"/>
      <c r="O619" s="450"/>
      <c r="P619" s="2775"/>
      <c r="Q619" s="11"/>
      <c r="R619" s="11"/>
      <c r="S619" s="397"/>
      <c r="T619" s="419"/>
      <c r="U619" s="444">
        <f>Import!N1317</f>
        <v>0</v>
      </c>
      <c r="V619" s="11"/>
      <c r="W619" s="306"/>
      <c r="X619" s="306"/>
      <c r="Y619" s="306"/>
      <c r="Z619" s="11"/>
      <c r="AE619" s="204"/>
      <c r="AF619" s="204"/>
      <c r="AG619" s="204"/>
      <c r="AH619" s="204"/>
      <c r="AI619" s="922"/>
      <c r="AJ619" s="205"/>
      <c r="AK619" s="973"/>
      <c r="AL619" s="973">
        <f>AL618</f>
        <v>0</v>
      </c>
      <c r="AP619" s="204"/>
      <c r="AQ619" s="204"/>
      <c r="AR619" s="204"/>
      <c r="AS619" s="204"/>
      <c r="AT619" s="204"/>
      <c r="AU619" s="205"/>
      <c r="AV619" s="973"/>
      <c r="AW619" s="973">
        <f>AW618</f>
        <v>0</v>
      </c>
      <c r="BA619" s="204"/>
      <c r="BB619" s="204"/>
      <c r="BC619" s="204"/>
      <c r="BD619" s="204"/>
      <c r="BE619" s="204"/>
      <c r="BF619" s="205"/>
      <c r="BG619" s="973"/>
      <c r="BH619" s="973">
        <f>BH618</f>
        <v>0</v>
      </c>
      <c r="BL619" s="204"/>
      <c r="BM619" s="204"/>
      <c r="BN619" s="204"/>
      <c r="BO619" s="204"/>
      <c r="BP619" s="204"/>
      <c r="BQ619" s="205"/>
      <c r="BR619" s="973"/>
      <c r="BS619" s="973">
        <f>BS618</f>
        <v>0</v>
      </c>
      <c r="BW619" s="204"/>
      <c r="BX619" s="204"/>
      <c r="BY619" s="204"/>
      <c r="BZ619" s="204"/>
      <c r="CA619" s="204"/>
      <c r="CB619" s="205"/>
      <c r="CC619" s="973"/>
      <c r="CD619" s="973">
        <f>CD618</f>
        <v>0</v>
      </c>
      <c r="CE619" s="11"/>
      <c r="CF619" s="11"/>
      <c r="CG619" s="11"/>
      <c r="CH619" s="11"/>
      <c r="CI619" s="11"/>
      <c r="CJ619" s="11"/>
      <c r="CK619" s="11"/>
      <c r="CL619" s="11"/>
      <c r="CM619" s="11"/>
    </row>
    <row r="620" spans="1:91" ht="24.75" customHeight="1">
      <c r="A620" s="949" t="str">
        <f>IF(E620&gt;0,"Wypełnione","")</f>
        <v/>
      </c>
      <c r="B620" s="57"/>
      <c r="C620" s="2050">
        <f>'Og s3a'!C1329</f>
        <v>0</v>
      </c>
      <c r="D620" s="2052">
        <f>'Og s3a'!E1329</f>
        <v>0</v>
      </c>
      <c r="E620" s="2050">
        <f>'Og s3a'!F1329</f>
        <v>0</v>
      </c>
      <c r="F620" s="2771"/>
      <c r="G620" s="448">
        <f>T620</f>
        <v>0</v>
      </c>
      <c r="H620" s="2773">
        <f>U620</f>
        <v>0</v>
      </c>
      <c r="I620" s="451"/>
      <c r="J620" s="2775"/>
      <c r="K620" s="451"/>
      <c r="L620" s="2775"/>
      <c r="M620" s="451"/>
      <c r="N620" s="2775"/>
      <c r="O620" s="451"/>
      <c r="P620" s="2775"/>
      <c r="Q620" s="11"/>
      <c r="R620" s="11"/>
      <c r="S620" s="396">
        <f>'Og s3a'!G1329</f>
        <v>0</v>
      </c>
      <c r="T620" s="398">
        <f>'Og s3a'!D1329</f>
        <v>0</v>
      </c>
      <c r="U620" s="444">
        <f>Import!N1318</f>
        <v>0</v>
      </c>
      <c r="V620" s="11"/>
      <c r="W620" s="306"/>
      <c r="X620" s="306"/>
      <c r="Y620" s="306"/>
      <c r="Z620" s="970">
        <f>IF(F620=AF$7,1,0)</f>
        <v>0</v>
      </c>
      <c r="AA620" s="970">
        <f>Z620*D620</f>
        <v>0</v>
      </c>
      <c r="AB620" s="978">
        <f>IF($Z620=0,0,IF(AF620+AH620+AJ620&gt;0,$AA620,0))</f>
        <v>0</v>
      </c>
      <c r="AC620" s="980">
        <f>IF($Z620=0,0,IF(AND(AB620=0,G621&gt;0),$AA620,0))</f>
        <v>0</v>
      </c>
      <c r="AD620" s="969">
        <f>AA620-AB620-AC620</f>
        <v>0</v>
      </c>
      <c r="AE620" s="204">
        <f t="shared" si="295"/>
        <v>0</v>
      </c>
      <c r="AF620" s="204">
        <f t="shared" si="295"/>
        <v>0</v>
      </c>
      <c r="AG620" s="204">
        <f t="shared" si="295"/>
        <v>0</v>
      </c>
      <c r="AH620" s="204">
        <f t="shared" si="295"/>
        <v>0</v>
      </c>
      <c r="AI620" s="922">
        <f t="shared" si="295"/>
        <v>0</v>
      </c>
      <c r="AJ620" s="205">
        <f t="shared" si="295"/>
        <v>0</v>
      </c>
      <c r="AK620" s="973">
        <f>IF($Z620=1,0,IF(AND($Z620=0,AF620&gt;0),1,IF(AND($Z620=0,AH620&gt;0),1,IF(AND($Z620=0,AJ620&gt;0),1,0))))</f>
        <v>0</v>
      </c>
      <c r="AL620" s="973">
        <f t="shared" si="290"/>
        <v>0</v>
      </c>
      <c r="AM620" s="978">
        <f>IF($Z620=0,0,IF(AQ620+AS620+AU620&gt;0,$AA620,0))</f>
        <v>0</v>
      </c>
      <c r="AN620" s="980">
        <f>IF($Z620=0,0,IF(AND(AM620=0,I621&gt;0),$AA620,0))</f>
        <v>0</v>
      </c>
      <c r="AO620" s="969">
        <f>$AA620-AM620-AN620</f>
        <v>0</v>
      </c>
      <c r="AP620" s="204">
        <f t="shared" si="296"/>
        <v>0</v>
      </c>
      <c r="AQ620" s="204">
        <f t="shared" si="296"/>
        <v>0</v>
      </c>
      <c r="AR620" s="204">
        <f t="shared" si="296"/>
        <v>0</v>
      </c>
      <c r="AS620" s="204">
        <f t="shared" si="296"/>
        <v>0</v>
      </c>
      <c r="AT620" s="204">
        <f t="shared" si="296"/>
        <v>0</v>
      </c>
      <c r="AU620" s="205">
        <f t="shared" si="296"/>
        <v>0</v>
      </c>
      <c r="AV620" s="973">
        <f>IF($Z620=1,0,IF(AND($Z620=0,AQ620&gt;0),1,IF(AND($Z620=0,AS620&gt;0),1,IF(AND($Z620=0,AU620&gt;0),1,0))))</f>
        <v>0</v>
      </c>
      <c r="AW620" s="973">
        <f t="shared" si="291"/>
        <v>0</v>
      </c>
      <c r="AX620" s="978">
        <f>IF($Z620=0,0,IF(BB620+BD620+BF620&gt;0,$AA620,0))</f>
        <v>0</v>
      </c>
      <c r="AY620" s="980">
        <f>IF($Z620=0,0,IF(AND(AX620=0,K621&gt;0),$AA620,0))</f>
        <v>0</v>
      </c>
      <c r="AZ620" s="969">
        <f>$AA620-AX620-AY620</f>
        <v>0</v>
      </c>
      <c r="BA620" s="204">
        <f t="shared" si="297"/>
        <v>0</v>
      </c>
      <c r="BB620" s="204">
        <f t="shared" si="297"/>
        <v>0</v>
      </c>
      <c r="BC620" s="204">
        <f t="shared" si="297"/>
        <v>0</v>
      </c>
      <c r="BD620" s="204">
        <f t="shared" si="297"/>
        <v>0</v>
      </c>
      <c r="BE620" s="204">
        <f t="shared" si="297"/>
        <v>0</v>
      </c>
      <c r="BF620" s="205">
        <f t="shared" si="297"/>
        <v>0</v>
      </c>
      <c r="BG620" s="973">
        <f>IF($Z620=1,0,IF(AND($Z620=0,BB620&gt;0),1,IF(AND($Z620=0,BD620&gt;0),1,IF(AND($Z620=0,BF620&gt;0),1,0))))</f>
        <v>0</v>
      </c>
      <c r="BH620" s="973">
        <f t="shared" si="292"/>
        <v>0</v>
      </c>
      <c r="BI620" s="978">
        <f>IF($Z620=0,0,IF(BM620+BO620+BQ620&gt;0,$AA620,0))</f>
        <v>0</v>
      </c>
      <c r="BJ620" s="980">
        <f>IF($Z620=0,0,IF(AND(BI620=0,M621&gt;0),$AA620,0))</f>
        <v>0</v>
      </c>
      <c r="BK620" s="969">
        <f>$AA620-BI620-BJ620</f>
        <v>0</v>
      </c>
      <c r="BL620" s="204">
        <f t="shared" si="298"/>
        <v>0</v>
      </c>
      <c r="BM620" s="204">
        <f t="shared" si="298"/>
        <v>0</v>
      </c>
      <c r="BN620" s="204">
        <f t="shared" si="298"/>
        <v>0</v>
      </c>
      <c r="BO620" s="204">
        <f t="shared" si="298"/>
        <v>0</v>
      </c>
      <c r="BP620" s="204">
        <f t="shared" si="298"/>
        <v>0</v>
      </c>
      <c r="BQ620" s="205">
        <f t="shared" si="298"/>
        <v>0</v>
      </c>
      <c r="BR620" s="973">
        <f>IF($Z620=1,0,IF(AND($Z620=0,BM620&gt;0),1,IF(AND($Z620=0,BO620&gt;0),1,IF(AND($Z620=0,BQ620&gt;0),1,0))))</f>
        <v>0</v>
      </c>
      <c r="BS620" s="973">
        <f t="shared" si="293"/>
        <v>0</v>
      </c>
      <c r="BT620" s="978">
        <f>IF($Z620=0,0,IF(BX620+BZ620+CB620&gt;0,$AA620,0))</f>
        <v>0</v>
      </c>
      <c r="BU620" s="980">
        <f>IF($Z620=0,0,IF(AND(BT620=0,O621&gt;0),$AA620,0))</f>
        <v>0</v>
      </c>
      <c r="BV620" s="969">
        <f>$AA620-BT620-BU620</f>
        <v>0</v>
      </c>
      <c r="BW620" s="204">
        <f t="shared" si="299"/>
        <v>0</v>
      </c>
      <c r="BX620" s="204">
        <f t="shared" si="299"/>
        <v>0</v>
      </c>
      <c r="BY620" s="204">
        <f t="shared" si="299"/>
        <v>0</v>
      </c>
      <c r="BZ620" s="204">
        <f t="shared" si="299"/>
        <v>0</v>
      </c>
      <c r="CA620" s="204">
        <f t="shared" si="299"/>
        <v>0</v>
      </c>
      <c r="CB620" s="205">
        <f t="shared" si="299"/>
        <v>0</v>
      </c>
      <c r="CC620" s="973">
        <f>IF($Z620=1,0,IF(AND($Z620=0,BX620&gt;0),1,IF(AND($Z620=0,BZ620&gt;0),1,IF(AND($Z620=0,CB620&gt;0),1,0))))</f>
        <v>0</v>
      </c>
      <c r="CD620" s="973">
        <f t="shared" si="294"/>
        <v>0</v>
      </c>
      <c r="CE620" s="11"/>
      <c r="CF620" s="11"/>
      <c r="CG620" s="11"/>
      <c r="CH620" s="11"/>
      <c r="CI620" s="11"/>
      <c r="CJ620" s="11"/>
      <c r="CK620" s="11"/>
      <c r="CL620" s="11"/>
      <c r="CM620" s="11"/>
    </row>
    <row r="621" spans="1:91" ht="14.25" customHeight="1">
      <c r="A621" s="950" t="str">
        <f>A620</f>
        <v/>
      </c>
      <c r="B621" s="57"/>
      <c r="C621" s="2051"/>
      <c r="D621" s="2053"/>
      <c r="E621" s="2051"/>
      <c r="F621" s="2772"/>
      <c r="G621" s="1121">
        <f>Import!Q1318</f>
        <v>0</v>
      </c>
      <c r="H621" s="2774"/>
      <c r="I621" s="450"/>
      <c r="J621" s="2775"/>
      <c r="K621" s="450"/>
      <c r="L621" s="2775"/>
      <c r="M621" s="450"/>
      <c r="N621" s="2775"/>
      <c r="O621" s="450"/>
      <c r="P621" s="2775"/>
      <c r="Q621" s="11"/>
      <c r="R621" s="11"/>
      <c r="S621" s="397"/>
      <c r="T621" s="419"/>
      <c r="U621" s="444">
        <f>Import!N1319</f>
        <v>0</v>
      </c>
      <c r="V621" s="11"/>
      <c r="W621" s="306"/>
      <c r="X621" s="306"/>
      <c r="Y621" s="306"/>
      <c r="Z621" s="11"/>
      <c r="AE621" s="204"/>
      <c r="AF621" s="204"/>
      <c r="AG621" s="204"/>
      <c r="AH621" s="204"/>
      <c r="AI621" s="922"/>
      <c r="AJ621" s="205"/>
      <c r="AK621" s="973"/>
      <c r="AL621" s="973">
        <f>AL620</f>
        <v>0</v>
      </c>
      <c r="AP621" s="204"/>
      <c r="AQ621" s="204"/>
      <c r="AR621" s="204"/>
      <c r="AS621" s="204"/>
      <c r="AT621" s="204"/>
      <c r="AU621" s="205"/>
      <c r="AV621" s="973"/>
      <c r="AW621" s="973">
        <f>AW620</f>
        <v>0</v>
      </c>
      <c r="BA621" s="204"/>
      <c r="BB621" s="204"/>
      <c r="BC621" s="204"/>
      <c r="BD621" s="204"/>
      <c r="BE621" s="204"/>
      <c r="BF621" s="205"/>
      <c r="BG621" s="973"/>
      <c r="BH621" s="973">
        <f>BH620</f>
        <v>0</v>
      </c>
      <c r="BL621" s="204"/>
      <c r="BM621" s="204"/>
      <c r="BN621" s="204"/>
      <c r="BO621" s="204"/>
      <c r="BP621" s="204"/>
      <c r="BQ621" s="205"/>
      <c r="BR621" s="973"/>
      <c r="BS621" s="973">
        <f>BS620</f>
        <v>0</v>
      </c>
      <c r="BW621" s="204"/>
      <c r="BX621" s="204"/>
      <c r="BY621" s="204"/>
      <c r="BZ621" s="204"/>
      <c r="CA621" s="204"/>
      <c r="CB621" s="205"/>
      <c r="CC621" s="973"/>
      <c r="CD621" s="973">
        <f>CD620</f>
        <v>0</v>
      </c>
      <c r="CE621" s="11"/>
      <c r="CF621" s="11"/>
      <c r="CG621" s="11"/>
      <c r="CH621" s="11"/>
      <c r="CI621" s="11"/>
      <c r="CJ621" s="11"/>
      <c r="CK621" s="11"/>
      <c r="CL621" s="11"/>
      <c r="CM621" s="11"/>
    </row>
    <row r="622" spans="1:91" ht="24.75" customHeight="1">
      <c r="A622" s="949" t="str">
        <f>IF(E622&gt;0,"Wypełnione","")</f>
        <v/>
      </c>
      <c r="B622" s="57"/>
      <c r="C622" s="2050">
        <f>'Og s3a'!C1331</f>
        <v>0</v>
      </c>
      <c r="D622" s="2052">
        <f>'Og s3a'!E1331</f>
        <v>0</v>
      </c>
      <c r="E622" s="2050">
        <f>'Og s3a'!F1331</f>
        <v>0</v>
      </c>
      <c r="F622" s="2771"/>
      <c r="G622" s="448">
        <f>T622</f>
        <v>0</v>
      </c>
      <c r="H622" s="2773">
        <f>U622</f>
        <v>0</v>
      </c>
      <c r="I622" s="451"/>
      <c r="J622" s="2775"/>
      <c r="K622" s="451"/>
      <c r="L622" s="2775"/>
      <c r="M622" s="451"/>
      <c r="N622" s="2775"/>
      <c r="O622" s="451"/>
      <c r="P622" s="2775"/>
      <c r="Q622" s="11"/>
      <c r="R622" s="11"/>
      <c r="S622" s="396">
        <f>'Og s3a'!G1331</f>
        <v>0</v>
      </c>
      <c r="T622" s="398">
        <f>'Og s3a'!D1331</f>
        <v>0</v>
      </c>
      <c r="U622" s="444">
        <f>Import!N1320</f>
        <v>0</v>
      </c>
      <c r="V622" s="11"/>
      <c r="W622" s="306"/>
      <c r="X622" s="306"/>
      <c r="Y622" s="306"/>
      <c r="Z622" s="970">
        <f>IF(F622=AF$7,1,0)</f>
        <v>0</v>
      </c>
      <c r="AA622" s="970">
        <f>Z622*D622</f>
        <v>0</v>
      </c>
      <c r="AB622" s="978">
        <f>IF($Z622=0,0,IF(AF622+AH622+AJ622&gt;0,$AA622,0))</f>
        <v>0</v>
      </c>
      <c r="AC622" s="980">
        <f>IF($Z622=0,0,IF(AND(AB622=0,G623&gt;0),$AA622,0))</f>
        <v>0</v>
      </c>
      <c r="AD622" s="969">
        <f>AA622-AB622-AC622</f>
        <v>0</v>
      </c>
      <c r="AE622" s="204">
        <f t="shared" si="295"/>
        <v>0</v>
      </c>
      <c r="AF622" s="204">
        <f t="shared" si="295"/>
        <v>0</v>
      </c>
      <c r="AG622" s="204">
        <f t="shared" si="295"/>
        <v>0</v>
      </c>
      <c r="AH622" s="204">
        <f t="shared" si="295"/>
        <v>0</v>
      </c>
      <c r="AI622" s="922">
        <f t="shared" si="295"/>
        <v>0</v>
      </c>
      <c r="AJ622" s="205">
        <f t="shared" si="295"/>
        <v>0</v>
      </c>
      <c r="AK622" s="973">
        <f>IF($Z622=1,0,IF(AND($Z622=0,AF622&gt;0),1,IF(AND($Z622=0,AH622&gt;0),1,IF(AND($Z622=0,AJ622&gt;0),1,0))))</f>
        <v>0</v>
      </c>
      <c r="AL622" s="973">
        <f t="shared" si="290"/>
        <v>0</v>
      </c>
      <c r="AM622" s="978">
        <f>IF($Z622=0,0,IF(AQ622+AS622+AU622&gt;0,$AA622,0))</f>
        <v>0</v>
      </c>
      <c r="AN622" s="980">
        <f>IF($Z622=0,0,IF(AND(AM622=0,I623&gt;0),$AA622,0))</f>
        <v>0</v>
      </c>
      <c r="AO622" s="969">
        <f>$AA622-AM622-AN622</f>
        <v>0</v>
      </c>
      <c r="AP622" s="204">
        <f t="shared" si="296"/>
        <v>0</v>
      </c>
      <c r="AQ622" s="204">
        <f t="shared" si="296"/>
        <v>0</v>
      </c>
      <c r="AR622" s="204">
        <f t="shared" si="296"/>
        <v>0</v>
      </c>
      <c r="AS622" s="204">
        <f t="shared" si="296"/>
        <v>0</v>
      </c>
      <c r="AT622" s="204">
        <f t="shared" si="296"/>
        <v>0</v>
      </c>
      <c r="AU622" s="205">
        <f t="shared" si="296"/>
        <v>0</v>
      </c>
      <c r="AV622" s="973">
        <f>IF($Z622=1,0,IF(AND($Z622=0,AQ622&gt;0),1,IF(AND($Z622=0,AS622&gt;0),1,IF(AND($Z622=0,AU622&gt;0),1,0))))</f>
        <v>0</v>
      </c>
      <c r="AW622" s="973">
        <f t="shared" si="291"/>
        <v>0</v>
      </c>
      <c r="AX622" s="978">
        <f>IF($Z622=0,0,IF(BB622+BD622+BF622&gt;0,$AA622,0))</f>
        <v>0</v>
      </c>
      <c r="AY622" s="980">
        <f>IF($Z622=0,0,IF(AND(AX622=0,K623&gt;0),$AA622,0))</f>
        <v>0</v>
      </c>
      <c r="AZ622" s="969">
        <f>$AA622-AX622-AY622</f>
        <v>0</v>
      </c>
      <c r="BA622" s="204">
        <f t="shared" si="297"/>
        <v>0</v>
      </c>
      <c r="BB622" s="204">
        <f t="shared" si="297"/>
        <v>0</v>
      </c>
      <c r="BC622" s="204">
        <f t="shared" si="297"/>
        <v>0</v>
      </c>
      <c r="BD622" s="204">
        <f t="shared" si="297"/>
        <v>0</v>
      </c>
      <c r="BE622" s="204">
        <f t="shared" si="297"/>
        <v>0</v>
      </c>
      <c r="BF622" s="205">
        <f t="shared" si="297"/>
        <v>0</v>
      </c>
      <c r="BG622" s="973">
        <f>IF($Z622=1,0,IF(AND($Z622=0,BB622&gt;0),1,IF(AND($Z622=0,BD622&gt;0),1,IF(AND($Z622=0,BF622&gt;0),1,0))))</f>
        <v>0</v>
      </c>
      <c r="BH622" s="973">
        <f t="shared" si="292"/>
        <v>0</v>
      </c>
      <c r="BI622" s="978">
        <f>IF($Z622=0,0,IF(BM622+BO622+BQ622&gt;0,$AA622,0))</f>
        <v>0</v>
      </c>
      <c r="BJ622" s="980">
        <f>IF($Z622=0,0,IF(AND(BI622=0,M623&gt;0),$AA622,0))</f>
        <v>0</v>
      </c>
      <c r="BK622" s="969">
        <f>$AA622-BI622-BJ622</f>
        <v>0</v>
      </c>
      <c r="BL622" s="204">
        <f t="shared" si="298"/>
        <v>0</v>
      </c>
      <c r="BM622" s="204">
        <f t="shared" si="298"/>
        <v>0</v>
      </c>
      <c r="BN622" s="204">
        <f t="shared" si="298"/>
        <v>0</v>
      </c>
      <c r="BO622" s="204">
        <f t="shared" si="298"/>
        <v>0</v>
      </c>
      <c r="BP622" s="204">
        <f t="shared" si="298"/>
        <v>0</v>
      </c>
      <c r="BQ622" s="205">
        <f t="shared" si="298"/>
        <v>0</v>
      </c>
      <c r="BR622" s="973">
        <f>IF($Z622=1,0,IF(AND($Z622=0,BM622&gt;0),1,IF(AND($Z622=0,BO622&gt;0),1,IF(AND($Z622=0,BQ622&gt;0),1,0))))</f>
        <v>0</v>
      </c>
      <c r="BS622" s="973">
        <f t="shared" si="293"/>
        <v>0</v>
      </c>
      <c r="BT622" s="978">
        <f>IF($Z622=0,0,IF(BX622+BZ622+CB622&gt;0,$AA622,0))</f>
        <v>0</v>
      </c>
      <c r="BU622" s="980">
        <f>IF($Z622=0,0,IF(AND(BT622=0,O623&gt;0),$AA622,0))</f>
        <v>0</v>
      </c>
      <c r="BV622" s="969">
        <f>$AA622-BT622-BU622</f>
        <v>0</v>
      </c>
      <c r="BW622" s="204">
        <f t="shared" si="299"/>
        <v>0</v>
      </c>
      <c r="BX622" s="204">
        <f t="shared" si="299"/>
        <v>0</v>
      </c>
      <c r="BY622" s="204">
        <f t="shared" si="299"/>
        <v>0</v>
      </c>
      <c r="BZ622" s="204">
        <f t="shared" si="299"/>
        <v>0</v>
      </c>
      <c r="CA622" s="204">
        <f t="shared" si="299"/>
        <v>0</v>
      </c>
      <c r="CB622" s="205">
        <f t="shared" si="299"/>
        <v>0</v>
      </c>
      <c r="CC622" s="973">
        <f>IF($Z622=1,0,IF(AND($Z622=0,BX622&gt;0),1,IF(AND($Z622=0,BZ622&gt;0),1,IF(AND($Z622=0,CB622&gt;0),1,0))))</f>
        <v>0</v>
      </c>
      <c r="CD622" s="973">
        <f t="shared" si="294"/>
        <v>0</v>
      </c>
      <c r="CE622" s="11"/>
      <c r="CF622" s="11"/>
      <c r="CG622" s="11"/>
      <c r="CH622" s="11"/>
      <c r="CI622" s="11"/>
      <c r="CJ622" s="11"/>
      <c r="CK622" s="11"/>
      <c r="CL622" s="11"/>
      <c r="CM622" s="11"/>
    </row>
    <row r="623" spans="1:91" ht="14.25" customHeight="1">
      <c r="A623" s="950" t="str">
        <f>A622</f>
        <v/>
      </c>
      <c r="B623" s="57"/>
      <c r="C623" s="2051"/>
      <c r="D623" s="2053"/>
      <c r="E623" s="2051"/>
      <c r="F623" s="2772"/>
      <c r="G623" s="1121">
        <f>Import!Q1320</f>
        <v>0</v>
      </c>
      <c r="H623" s="2774"/>
      <c r="I623" s="450"/>
      <c r="J623" s="2775"/>
      <c r="K623" s="450"/>
      <c r="L623" s="2775"/>
      <c r="M623" s="450"/>
      <c r="N623" s="2775"/>
      <c r="O623" s="450"/>
      <c r="P623" s="2775"/>
      <c r="Q623" s="11"/>
      <c r="R623" s="11"/>
      <c r="S623" s="397"/>
      <c r="T623" s="419"/>
      <c r="U623" s="444">
        <f>Import!N1321</f>
        <v>0</v>
      </c>
      <c r="V623" s="11"/>
      <c r="W623" s="306"/>
      <c r="X623" s="306"/>
      <c r="Y623" s="306"/>
      <c r="Z623" s="11"/>
      <c r="AE623" s="204"/>
      <c r="AF623" s="204"/>
      <c r="AG623" s="204"/>
      <c r="AH623" s="204"/>
      <c r="AI623" s="922"/>
      <c r="AJ623" s="205"/>
      <c r="AK623" s="973"/>
      <c r="AL623" s="973">
        <f>AL622</f>
        <v>0</v>
      </c>
      <c r="AP623" s="204"/>
      <c r="AQ623" s="204"/>
      <c r="AR623" s="204"/>
      <c r="AS623" s="204"/>
      <c r="AT623" s="204"/>
      <c r="AU623" s="205"/>
      <c r="AV623" s="973"/>
      <c r="AW623" s="973">
        <f>AW622</f>
        <v>0</v>
      </c>
      <c r="BA623" s="204"/>
      <c r="BB623" s="204"/>
      <c r="BC623" s="204"/>
      <c r="BD623" s="204"/>
      <c r="BE623" s="204"/>
      <c r="BF623" s="205"/>
      <c r="BG623" s="973"/>
      <c r="BH623" s="973">
        <f>BH622</f>
        <v>0</v>
      </c>
      <c r="BL623" s="204"/>
      <c r="BM623" s="204"/>
      <c r="BN623" s="204"/>
      <c r="BO623" s="204"/>
      <c r="BP623" s="204"/>
      <c r="BQ623" s="205"/>
      <c r="BR623" s="973"/>
      <c r="BS623" s="973">
        <f>BS622</f>
        <v>0</v>
      </c>
      <c r="BW623" s="204"/>
      <c r="BX623" s="204"/>
      <c r="BY623" s="204"/>
      <c r="BZ623" s="204"/>
      <c r="CA623" s="204"/>
      <c r="CB623" s="205"/>
      <c r="CC623" s="973"/>
      <c r="CD623" s="973">
        <f>CD622</f>
        <v>0</v>
      </c>
      <c r="CE623" s="11"/>
      <c r="CF623" s="11"/>
      <c r="CG623" s="11"/>
      <c r="CH623" s="11"/>
      <c r="CI623" s="11"/>
      <c r="CJ623" s="11"/>
      <c r="CK623" s="11"/>
      <c r="CL623" s="11"/>
      <c r="CM623" s="11"/>
    </row>
    <row r="624" spans="1:91" ht="24.75" customHeight="1">
      <c r="A624" s="949" t="str">
        <f>IF(E624&gt;0,"Wypełnione","")</f>
        <v/>
      </c>
      <c r="B624" s="57"/>
      <c r="C624" s="2050">
        <f>'Og s3a'!C1333</f>
        <v>0</v>
      </c>
      <c r="D624" s="2052">
        <f>'Og s3a'!E1333</f>
        <v>0</v>
      </c>
      <c r="E624" s="2050">
        <f>'Og s3a'!F1333</f>
        <v>0</v>
      </c>
      <c r="F624" s="2771"/>
      <c r="G624" s="448">
        <f>T624</f>
        <v>0</v>
      </c>
      <c r="H624" s="2773">
        <f>U624</f>
        <v>0</v>
      </c>
      <c r="I624" s="451"/>
      <c r="J624" s="2775"/>
      <c r="K624" s="451"/>
      <c r="L624" s="2775"/>
      <c r="M624" s="451"/>
      <c r="N624" s="2775"/>
      <c r="O624" s="451"/>
      <c r="P624" s="2775"/>
      <c r="Q624" s="11"/>
      <c r="R624" s="11"/>
      <c r="S624" s="396">
        <f>'Og s3a'!G1333</f>
        <v>0</v>
      </c>
      <c r="T624" s="398">
        <f>'Og s3a'!D1333</f>
        <v>0</v>
      </c>
      <c r="U624" s="444">
        <f>Import!N1322</f>
        <v>0</v>
      </c>
      <c r="V624" s="11"/>
      <c r="W624" s="306"/>
      <c r="X624" s="306"/>
      <c r="Y624" s="306"/>
      <c r="Z624" s="970">
        <f>IF(F624=AF$7,1,0)</f>
        <v>0</v>
      </c>
      <c r="AA624" s="970">
        <f>Z624*D624</f>
        <v>0</v>
      </c>
      <c r="AB624" s="978">
        <f>IF($Z624=0,0,IF(AF624+AH624+AJ624&gt;0,$AA624,0))</f>
        <v>0</v>
      </c>
      <c r="AC624" s="980">
        <f>IF($Z624=0,0,IF(AND(AB624=0,G625&gt;0),$AA624,0))</f>
        <v>0</v>
      </c>
      <c r="AD624" s="969">
        <f>AA624-AB624-AC624</f>
        <v>0</v>
      </c>
      <c r="AE624" s="204">
        <f t="shared" si="295"/>
        <v>0</v>
      </c>
      <c r="AF624" s="204">
        <f t="shared" si="295"/>
        <v>0</v>
      </c>
      <c r="AG624" s="204">
        <f t="shared" si="295"/>
        <v>0</v>
      </c>
      <c r="AH624" s="204">
        <f t="shared" si="295"/>
        <v>0</v>
      </c>
      <c r="AI624" s="922">
        <f t="shared" si="295"/>
        <v>0</v>
      </c>
      <c r="AJ624" s="205">
        <f t="shared" si="295"/>
        <v>0</v>
      </c>
      <c r="AK624" s="973">
        <f>IF($Z624=1,0,IF(AND($Z624=0,AF624&gt;0),1,IF(AND($Z624=0,AH624&gt;0),1,IF(AND($Z624=0,AJ624&gt;0),1,0))))</f>
        <v>0</v>
      </c>
      <c r="AL624" s="973">
        <f t="shared" si="290"/>
        <v>0</v>
      </c>
      <c r="AM624" s="978">
        <f>IF($Z624=0,0,IF(AQ624+AS624+AU624&gt;0,$AA624,0))</f>
        <v>0</v>
      </c>
      <c r="AN624" s="980">
        <f>IF($Z624=0,0,IF(AND(AM624=0,I625&gt;0),$AA624,0))</f>
        <v>0</v>
      </c>
      <c r="AO624" s="969">
        <f>$AA624-AM624-AN624</f>
        <v>0</v>
      </c>
      <c r="AP624" s="204">
        <f t="shared" si="296"/>
        <v>0</v>
      </c>
      <c r="AQ624" s="204">
        <f t="shared" si="296"/>
        <v>0</v>
      </c>
      <c r="AR624" s="204">
        <f t="shared" si="296"/>
        <v>0</v>
      </c>
      <c r="AS624" s="204">
        <f t="shared" si="296"/>
        <v>0</v>
      </c>
      <c r="AT624" s="204">
        <f t="shared" si="296"/>
        <v>0</v>
      </c>
      <c r="AU624" s="205">
        <f t="shared" si="296"/>
        <v>0</v>
      </c>
      <c r="AV624" s="973">
        <f>IF($Z624=1,0,IF(AND($Z624=0,AQ624&gt;0),1,IF(AND($Z624=0,AS624&gt;0),1,IF(AND($Z624=0,AU624&gt;0),1,0))))</f>
        <v>0</v>
      </c>
      <c r="AW624" s="973">
        <f t="shared" si="291"/>
        <v>0</v>
      </c>
      <c r="AX624" s="978">
        <f>IF($Z624=0,0,IF(BB624+BD624+BF624&gt;0,$AA624,0))</f>
        <v>0</v>
      </c>
      <c r="AY624" s="980">
        <f>IF($Z624=0,0,IF(AND(AX624=0,K625&gt;0),$AA624,0))</f>
        <v>0</v>
      </c>
      <c r="AZ624" s="969">
        <f>$AA624-AX624-AY624</f>
        <v>0</v>
      </c>
      <c r="BA624" s="204">
        <f t="shared" si="297"/>
        <v>0</v>
      </c>
      <c r="BB624" s="204">
        <f t="shared" si="297"/>
        <v>0</v>
      </c>
      <c r="BC624" s="204">
        <f t="shared" si="297"/>
        <v>0</v>
      </c>
      <c r="BD624" s="204">
        <f t="shared" si="297"/>
        <v>0</v>
      </c>
      <c r="BE624" s="204">
        <f t="shared" si="297"/>
        <v>0</v>
      </c>
      <c r="BF624" s="205">
        <f t="shared" si="297"/>
        <v>0</v>
      </c>
      <c r="BG624" s="973">
        <f>IF($Z624=1,0,IF(AND($Z624=0,BB624&gt;0),1,IF(AND($Z624=0,BD624&gt;0),1,IF(AND($Z624=0,BF624&gt;0),1,0))))</f>
        <v>0</v>
      </c>
      <c r="BH624" s="973">
        <f t="shared" si="292"/>
        <v>0</v>
      </c>
      <c r="BI624" s="978">
        <f>IF($Z624=0,0,IF(BM624+BO624+BQ624&gt;0,$AA624,0))</f>
        <v>0</v>
      </c>
      <c r="BJ624" s="980">
        <f>IF($Z624=0,0,IF(AND(BI624=0,M625&gt;0),$AA624,0))</f>
        <v>0</v>
      </c>
      <c r="BK624" s="969">
        <f>$AA624-BI624-BJ624</f>
        <v>0</v>
      </c>
      <c r="BL624" s="204">
        <f t="shared" si="298"/>
        <v>0</v>
      </c>
      <c r="BM624" s="204">
        <f t="shared" si="298"/>
        <v>0</v>
      </c>
      <c r="BN624" s="204">
        <f t="shared" si="298"/>
        <v>0</v>
      </c>
      <c r="BO624" s="204">
        <f t="shared" si="298"/>
        <v>0</v>
      </c>
      <c r="BP624" s="204">
        <f t="shared" si="298"/>
        <v>0</v>
      </c>
      <c r="BQ624" s="205">
        <f t="shared" si="298"/>
        <v>0</v>
      </c>
      <c r="BR624" s="973">
        <f>IF($Z624=1,0,IF(AND($Z624=0,BM624&gt;0),1,IF(AND($Z624=0,BO624&gt;0),1,IF(AND($Z624=0,BQ624&gt;0),1,0))))</f>
        <v>0</v>
      </c>
      <c r="BS624" s="973">
        <f t="shared" si="293"/>
        <v>0</v>
      </c>
      <c r="BT624" s="978">
        <f>IF($Z624=0,0,IF(BX624+BZ624+CB624&gt;0,$AA624,0))</f>
        <v>0</v>
      </c>
      <c r="BU624" s="980">
        <f>IF($Z624=0,0,IF(AND(BT624=0,O625&gt;0),$AA624,0))</f>
        <v>0</v>
      </c>
      <c r="BV624" s="969">
        <f>$AA624-BT624-BU624</f>
        <v>0</v>
      </c>
      <c r="BW624" s="204">
        <f t="shared" si="299"/>
        <v>0</v>
      </c>
      <c r="BX624" s="204">
        <f t="shared" si="299"/>
        <v>0</v>
      </c>
      <c r="BY624" s="204">
        <f t="shared" si="299"/>
        <v>0</v>
      </c>
      <c r="BZ624" s="204">
        <f t="shared" si="299"/>
        <v>0</v>
      </c>
      <c r="CA624" s="204">
        <f t="shared" si="299"/>
        <v>0</v>
      </c>
      <c r="CB624" s="205">
        <f t="shared" si="299"/>
        <v>0</v>
      </c>
      <c r="CC624" s="973">
        <f>IF($Z624=1,0,IF(AND($Z624=0,BX624&gt;0),1,IF(AND($Z624=0,BZ624&gt;0),1,IF(AND($Z624=0,CB624&gt;0),1,0))))</f>
        <v>0</v>
      </c>
      <c r="CD624" s="973">
        <f t="shared" si="294"/>
        <v>0</v>
      </c>
      <c r="CE624" s="11"/>
      <c r="CF624" s="11"/>
      <c r="CG624" s="11"/>
      <c r="CH624" s="11"/>
      <c r="CI624" s="11"/>
      <c r="CJ624" s="11"/>
      <c r="CK624" s="11"/>
      <c r="CL624" s="11"/>
      <c r="CM624" s="11"/>
    </row>
    <row r="625" spans="1:91" ht="14.25" customHeight="1">
      <c r="A625" s="950" t="str">
        <f>A624</f>
        <v/>
      </c>
      <c r="B625" s="57"/>
      <c r="C625" s="2051"/>
      <c r="D625" s="2053"/>
      <c r="E625" s="2051"/>
      <c r="F625" s="2772"/>
      <c r="G625" s="1121">
        <f>Import!Q1322</f>
        <v>0</v>
      </c>
      <c r="H625" s="2774"/>
      <c r="I625" s="450"/>
      <c r="J625" s="2775"/>
      <c r="K625" s="450"/>
      <c r="L625" s="2775"/>
      <c r="M625" s="450"/>
      <c r="N625" s="2775"/>
      <c r="O625" s="450"/>
      <c r="P625" s="2775"/>
      <c r="Q625" s="11"/>
      <c r="R625" s="11"/>
      <c r="S625" s="397"/>
      <c r="T625" s="419"/>
      <c r="U625" s="444">
        <f>Import!N1323</f>
        <v>0</v>
      </c>
      <c r="V625" s="11"/>
      <c r="W625" s="306"/>
      <c r="X625" s="306"/>
      <c r="Y625" s="306"/>
      <c r="Z625" s="11"/>
      <c r="AE625" s="204"/>
      <c r="AF625" s="204"/>
      <c r="AG625" s="204"/>
      <c r="AH625" s="204"/>
      <c r="AI625" s="922"/>
      <c r="AJ625" s="205"/>
      <c r="AK625" s="973"/>
      <c r="AL625" s="973">
        <f>AL624</f>
        <v>0</v>
      </c>
      <c r="AP625" s="204"/>
      <c r="AQ625" s="204"/>
      <c r="AR625" s="204"/>
      <c r="AS625" s="204"/>
      <c r="AT625" s="204"/>
      <c r="AU625" s="205"/>
      <c r="AV625" s="973"/>
      <c r="AW625" s="973">
        <f>AW624</f>
        <v>0</v>
      </c>
      <c r="BA625" s="204"/>
      <c r="BB625" s="204"/>
      <c r="BC625" s="204"/>
      <c r="BD625" s="204"/>
      <c r="BE625" s="204"/>
      <c r="BF625" s="205"/>
      <c r="BG625" s="973"/>
      <c r="BH625" s="973">
        <f>BH624</f>
        <v>0</v>
      </c>
      <c r="BL625" s="204"/>
      <c r="BM625" s="204"/>
      <c r="BN625" s="204"/>
      <c r="BO625" s="204"/>
      <c r="BP625" s="204"/>
      <c r="BQ625" s="205"/>
      <c r="BR625" s="973"/>
      <c r="BS625" s="973">
        <f>BS624</f>
        <v>0</v>
      </c>
      <c r="BW625" s="204"/>
      <c r="BX625" s="204"/>
      <c r="BY625" s="204"/>
      <c r="BZ625" s="204"/>
      <c r="CA625" s="204"/>
      <c r="CB625" s="205"/>
      <c r="CC625" s="973"/>
      <c r="CD625" s="973">
        <f>CD624</f>
        <v>0</v>
      </c>
      <c r="CE625" s="11"/>
      <c r="CF625" s="11"/>
      <c r="CG625" s="11"/>
      <c r="CH625" s="11"/>
      <c r="CI625" s="11"/>
      <c r="CJ625" s="11"/>
      <c r="CK625" s="11"/>
      <c r="CL625" s="11"/>
      <c r="CM625" s="11"/>
    </row>
    <row r="626" spans="1:91" ht="24.75" customHeight="1">
      <c r="A626" s="949" t="str">
        <f>IF(E626&gt;0,"Wypełnione","")</f>
        <v/>
      </c>
      <c r="B626" s="57"/>
      <c r="C626" s="2050">
        <f>'Og s3a'!C1335</f>
        <v>0</v>
      </c>
      <c r="D626" s="2052">
        <f>'Og s3a'!E1335</f>
        <v>0</v>
      </c>
      <c r="E626" s="2050">
        <f>'Og s3a'!F1335</f>
        <v>0</v>
      </c>
      <c r="F626" s="2771"/>
      <c r="G626" s="448">
        <f>T626</f>
        <v>0</v>
      </c>
      <c r="H626" s="2773">
        <f>U626</f>
        <v>0</v>
      </c>
      <c r="I626" s="451"/>
      <c r="J626" s="2775"/>
      <c r="K626" s="451"/>
      <c r="L626" s="2775"/>
      <c r="M626" s="451"/>
      <c r="N626" s="2775"/>
      <c r="O626" s="451"/>
      <c r="P626" s="2775"/>
      <c r="Q626" s="11"/>
      <c r="R626" s="11"/>
      <c r="S626" s="396">
        <f>'Og s3a'!G1335</f>
        <v>0</v>
      </c>
      <c r="T626" s="398">
        <f>'Og s3a'!D1335</f>
        <v>0</v>
      </c>
      <c r="U626" s="444">
        <f>Import!N1324</f>
        <v>0</v>
      </c>
      <c r="V626" s="11"/>
      <c r="W626" s="306"/>
      <c r="X626" s="306"/>
      <c r="Y626" s="306"/>
      <c r="Z626" s="970">
        <f>IF(F626=AF$7,1,0)</f>
        <v>0</v>
      </c>
      <c r="AA626" s="970">
        <f>Z626*D626</f>
        <v>0</v>
      </c>
      <c r="AB626" s="978">
        <f>IF($Z626=0,0,IF(AF626+AH626+AJ626&gt;0,$AA626,0))</f>
        <v>0</v>
      </c>
      <c r="AC626" s="980">
        <f>IF($Z626=0,0,IF(AND(AB626=0,G627&gt;0),$AA626,0))</f>
        <v>0</v>
      </c>
      <c r="AD626" s="969">
        <f>AA626-AB626-AC626</f>
        <v>0</v>
      </c>
      <c r="AE626" s="204">
        <f t="shared" si="295"/>
        <v>0</v>
      </c>
      <c r="AF626" s="204">
        <f t="shared" si="295"/>
        <v>0</v>
      </c>
      <c r="AG626" s="204">
        <f t="shared" si="295"/>
        <v>0</v>
      </c>
      <c r="AH626" s="204">
        <f t="shared" si="295"/>
        <v>0</v>
      </c>
      <c r="AI626" s="922">
        <f t="shared" si="295"/>
        <v>0</v>
      </c>
      <c r="AJ626" s="205">
        <f t="shared" si="295"/>
        <v>0</v>
      </c>
      <c r="AK626" s="973">
        <f>IF($Z626=1,0,IF(AND($Z626=0,AF626&gt;0),1,IF(AND($Z626=0,AH626&gt;0),1,IF(AND($Z626=0,AJ626&gt;0),1,0))))</f>
        <v>0</v>
      </c>
      <c r="AL626" s="973">
        <f t="shared" si="290"/>
        <v>0</v>
      </c>
      <c r="AM626" s="978">
        <f>IF($Z626=0,0,IF(AQ626+AS626+AU626&gt;0,$AA626,0))</f>
        <v>0</v>
      </c>
      <c r="AN626" s="980">
        <f>IF($Z626=0,0,IF(AND(AM626=0,I627&gt;0),$AA626,0))</f>
        <v>0</v>
      </c>
      <c r="AO626" s="969">
        <f>$AA626-AM626-AN626</f>
        <v>0</v>
      </c>
      <c r="AP626" s="204">
        <f t="shared" si="296"/>
        <v>0</v>
      </c>
      <c r="AQ626" s="204">
        <f t="shared" si="296"/>
        <v>0</v>
      </c>
      <c r="AR626" s="204">
        <f t="shared" si="296"/>
        <v>0</v>
      </c>
      <c r="AS626" s="204">
        <f t="shared" si="296"/>
        <v>0</v>
      </c>
      <c r="AT626" s="204">
        <f t="shared" si="296"/>
        <v>0</v>
      </c>
      <c r="AU626" s="205">
        <f t="shared" si="296"/>
        <v>0</v>
      </c>
      <c r="AV626" s="973">
        <f>IF($Z626=1,0,IF(AND($Z626=0,AQ626&gt;0),1,IF(AND($Z626=0,AS626&gt;0),1,IF(AND($Z626=0,AU626&gt;0),1,0))))</f>
        <v>0</v>
      </c>
      <c r="AW626" s="973">
        <f t="shared" si="291"/>
        <v>0</v>
      </c>
      <c r="AX626" s="978">
        <f>IF($Z626=0,0,IF(BB626+BD626+BF626&gt;0,$AA626,0))</f>
        <v>0</v>
      </c>
      <c r="AY626" s="980">
        <f>IF($Z626=0,0,IF(AND(AX626=0,K627&gt;0),$AA626,0))</f>
        <v>0</v>
      </c>
      <c r="AZ626" s="969">
        <f>$AA626-AX626-AY626</f>
        <v>0</v>
      </c>
      <c r="BA626" s="204">
        <f t="shared" si="297"/>
        <v>0</v>
      </c>
      <c r="BB626" s="204">
        <f t="shared" si="297"/>
        <v>0</v>
      </c>
      <c r="BC626" s="204">
        <f t="shared" si="297"/>
        <v>0</v>
      </c>
      <c r="BD626" s="204">
        <f t="shared" si="297"/>
        <v>0</v>
      </c>
      <c r="BE626" s="204">
        <f t="shared" si="297"/>
        <v>0</v>
      </c>
      <c r="BF626" s="205">
        <f t="shared" si="297"/>
        <v>0</v>
      </c>
      <c r="BG626" s="973">
        <f>IF($Z626=1,0,IF(AND($Z626=0,BB626&gt;0),1,IF(AND($Z626=0,BD626&gt;0),1,IF(AND($Z626=0,BF626&gt;0),1,0))))</f>
        <v>0</v>
      </c>
      <c r="BH626" s="973">
        <f t="shared" si="292"/>
        <v>0</v>
      </c>
      <c r="BI626" s="978">
        <f>IF($Z626=0,0,IF(BM626+BO626+BQ626&gt;0,$AA626,0))</f>
        <v>0</v>
      </c>
      <c r="BJ626" s="980">
        <f>IF($Z626=0,0,IF(AND(BI626=0,M627&gt;0),$AA626,0))</f>
        <v>0</v>
      </c>
      <c r="BK626" s="969">
        <f>$AA626-BI626-BJ626</f>
        <v>0</v>
      </c>
      <c r="BL626" s="204">
        <f t="shared" si="298"/>
        <v>0</v>
      </c>
      <c r="BM626" s="204">
        <f t="shared" si="298"/>
        <v>0</v>
      </c>
      <c r="BN626" s="204">
        <f t="shared" si="298"/>
        <v>0</v>
      </c>
      <c r="BO626" s="204">
        <f t="shared" si="298"/>
        <v>0</v>
      </c>
      <c r="BP626" s="204">
        <f t="shared" si="298"/>
        <v>0</v>
      </c>
      <c r="BQ626" s="205">
        <f t="shared" si="298"/>
        <v>0</v>
      </c>
      <c r="BR626" s="973">
        <f>IF($Z626=1,0,IF(AND($Z626=0,BM626&gt;0),1,IF(AND($Z626=0,BO626&gt;0),1,IF(AND($Z626=0,BQ626&gt;0),1,0))))</f>
        <v>0</v>
      </c>
      <c r="BS626" s="973">
        <f t="shared" si="293"/>
        <v>0</v>
      </c>
      <c r="BT626" s="978">
        <f>IF($Z626=0,0,IF(BX626+BZ626+CB626&gt;0,$AA626,0))</f>
        <v>0</v>
      </c>
      <c r="BU626" s="980">
        <f>IF($Z626=0,0,IF(AND(BT626=0,O627&gt;0),$AA626,0))</f>
        <v>0</v>
      </c>
      <c r="BV626" s="969">
        <f>$AA626-BT626-BU626</f>
        <v>0</v>
      </c>
      <c r="BW626" s="204">
        <f t="shared" si="299"/>
        <v>0</v>
      </c>
      <c r="BX626" s="204">
        <f t="shared" si="299"/>
        <v>0</v>
      </c>
      <c r="BY626" s="204">
        <f t="shared" si="299"/>
        <v>0</v>
      </c>
      <c r="BZ626" s="204">
        <f t="shared" si="299"/>
        <v>0</v>
      </c>
      <c r="CA626" s="204">
        <f t="shared" si="299"/>
        <v>0</v>
      </c>
      <c r="CB626" s="205">
        <f t="shared" si="299"/>
        <v>0</v>
      </c>
      <c r="CC626" s="973">
        <f>IF($Z626=1,0,IF(AND($Z626=0,BX626&gt;0),1,IF(AND($Z626=0,BZ626&gt;0),1,IF(AND($Z626=0,CB626&gt;0),1,0))))</f>
        <v>0</v>
      </c>
      <c r="CD626" s="973">
        <f t="shared" si="294"/>
        <v>0</v>
      </c>
      <c r="CE626" s="11"/>
      <c r="CF626" s="11"/>
      <c r="CG626" s="11"/>
      <c r="CH626" s="11"/>
      <c r="CI626" s="11"/>
      <c r="CJ626" s="11"/>
      <c r="CK626" s="11"/>
      <c r="CL626" s="11"/>
      <c r="CM626" s="11"/>
    </row>
    <row r="627" spans="1:91" ht="14.25" customHeight="1">
      <c r="A627" s="950" t="str">
        <f>A626</f>
        <v/>
      </c>
      <c r="B627" s="57"/>
      <c r="C627" s="2051"/>
      <c r="D627" s="2053"/>
      <c r="E627" s="2051"/>
      <c r="F627" s="2772"/>
      <c r="G627" s="1121">
        <f>Import!Q1324</f>
        <v>0</v>
      </c>
      <c r="H627" s="2774"/>
      <c r="I627" s="450"/>
      <c r="J627" s="2775"/>
      <c r="K627" s="450"/>
      <c r="L627" s="2775"/>
      <c r="M627" s="450"/>
      <c r="N627" s="2775"/>
      <c r="O627" s="450"/>
      <c r="P627" s="2775"/>
      <c r="Q627" s="11"/>
      <c r="R627" s="11"/>
      <c r="S627" s="397"/>
      <c r="T627" s="419"/>
      <c r="U627" s="444">
        <f>Import!N1325</f>
        <v>0</v>
      </c>
      <c r="V627" s="11"/>
      <c r="W627" s="306"/>
      <c r="X627" s="306"/>
      <c r="Y627" s="306"/>
      <c r="Z627" s="11"/>
      <c r="AE627" s="204"/>
      <c r="AF627" s="204"/>
      <c r="AG627" s="204"/>
      <c r="AH627" s="204"/>
      <c r="AI627" s="922"/>
      <c r="AJ627" s="205"/>
      <c r="AK627" s="973"/>
      <c r="AL627" s="973">
        <f>AL626</f>
        <v>0</v>
      </c>
      <c r="AP627" s="204"/>
      <c r="AQ627" s="204"/>
      <c r="AR627" s="204"/>
      <c r="AS627" s="204"/>
      <c r="AT627" s="204"/>
      <c r="AU627" s="205"/>
      <c r="AV627" s="973"/>
      <c r="AW627" s="973">
        <f>AW626</f>
        <v>0</v>
      </c>
      <c r="BA627" s="204"/>
      <c r="BB627" s="204"/>
      <c r="BC627" s="204"/>
      <c r="BD627" s="204"/>
      <c r="BE627" s="204"/>
      <c r="BF627" s="205"/>
      <c r="BG627" s="973"/>
      <c r="BH627" s="973">
        <f>BH626</f>
        <v>0</v>
      </c>
      <c r="BL627" s="204"/>
      <c r="BM627" s="204"/>
      <c r="BN627" s="204"/>
      <c r="BO627" s="204"/>
      <c r="BP627" s="204"/>
      <c r="BQ627" s="205"/>
      <c r="BR627" s="973"/>
      <c r="BS627" s="973">
        <f>BS626</f>
        <v>0</v>
      </c>
      <c r="BW627" s="204"/>
      <c r="BX627" s="204"/>
      <c r="BY627" s="204"/>
      <c r="BZ627" s="204"/>
      <c r="CA627" s="204"/>
      <c r="CB627" s="205"/>
      <c r="CC627" s="973"/>
      <c r="CD627" s="973">
        <f>CD626</f>
        <v>0</v>
      </c>
      <c r="CE627" s="11"/>
      <c r="CF627" s="11"/>
      <c r="CG627" s="11"/>
      <c r="CH627" s="11"/>
      <c r="CI627" s="11"/>
      <c r="CJ627" s="11"/>
      <c r="CK627" s="11"/>
      <c r="CL627" s="11"/>
      <c r="CM627" s="11"/>
    </row>
    <row r="628" spans="1:91" ht="24.75" customHeight="1">
      <c r="A628" s="949" t="str">
        <f>IF(E628&gt;0,"Wypełnione","")</f>
        <v/>
      </c>
      <c r="B628" s="57"/>
      <c r="C628" s="2050">
        <f>'Og s3a'!C1337</f>
        <v>0</v>
      </c>
      <c r="D628" s="2052">
        <f>'Og s3a'!E1337</f>
        <v>0</v>
      </c>
      <c r="E628" s="2050">
        <f>'Og s3a'!F1337</f>
        <v>0</v>
      </c>
      <c r="F628" s="2771"/>
      <c r="G628" s="448">
        <f>T628</f>
        <v>0</v>
      </c>
      <c r="H628" s="2773">
        <f>U628</f>
        <v>0</v>
      </c>
      <c r="I628" s="451"/>
      <c r="J628" s="2775"/>
      <c r="K628" s="451"/>
      <c r="L628" s="2775"/>
      <c r="M628" s="451"/>
      <c r="N628" s="2775"/>
      <c r="O628" s="451"/>
      <c r="P628" s="2775"/>
      <c r="Q628" s="11"/>
      <c r="R628" s="11"/>
      <c r="S628" s="396">
        <f>'Og s3a'!G1337</f>
        <v>0</v>
      </c>
      <c r="T628" s="398">
        <f>'Og s3a'!D1337</f>
        <v>0</v>
      </c>
      <c r="U628" s="444">
        <f>Import!N1326</f>
        <v>0</v>
      </c>
      <c r="V628" s="11"/>
      <c r="W628" s="306"/>
      <c r="X628" s="306"/>
      <c r="Y628" s="306"/>
      <c r="Z628" s="970">
        <f>IF(F628=AF$7,1,0)</f>
        <v>0</v>
      </c>
      <c r="AA628" s="970">
        <f>Z628*D628</f>
        <v>0</v>
      </c>
      <c r="AB628" s="978">
        <f>IF($Z628=0,0,IF(AF628+AH628+AJ628&gt;0,$AA628,0))</f>
        <v>0</v>
      </c>
      <c r="AC628" s="980">
        <f>IF($Z628=0,0,IF(AND(AB628=0,G629&gt;0),$AA628,0))</f>
        <v>0</v>
      </c>
      <c r="AD628" s="969">
        <f>AA628-AB628-AC628</f>
        <v>0</v>
      </c>
      <c r="AE628" s="204">
        <f t="shared" si="295"/>
        <v>0</v>
      </c>
      <c r="AF628" s="204">
        <f t="shared" si="295"/>
        <v>0</v>
      </c>
      <c r="AG628" s="204">
        <f t="shared" si="295"/>
        <v>0</v>
      </c>
      <c r="AH628" s="204">
        <f t="shared" si="295"/>
        <v>0</v>
      </c>
      <c r="AI628" s="922">
        <f t="shared" si="295"/>
        <v>0</v>
      </c>
      <c r="AJ628" s="205">
        <f t="shared" si="295"/>
        <v>0</v>
      </c>
      <c r="AK628" s="973">
        <f>IF($Z628=1,0,IF(AND($Z628=0,AF628&gt;0),1,IF(AND($Z628=0,AH628&gt;0),1,IF(AND($Z628=0,AJ628&gt;0),1,0))))</f>
        <v>0</v>
      </c>
      <c r="AL628" s="973">
        <f t="shared" si="290"/>
        <v>0</v>
      </c>
      <c r="AM628" s="978">
        <f>IF($Z628=0,0,IF(AQ628+AS628+AU628&gt;0,$AA628,0))</f>
        <v>0</v>
      </c>
      <c r="AN628" s="980">
        <f>IF($Z628=0,0,IF(AND(AM628=0,I629&gt;0),$AA628,0))</f>
        <v>0</v>
      </c>
      <c r="AO628" s="969">
        <f>$AA628-AM628-AN628</f>
        <v>0</v>
      </c>
      <c r="AP628" s="204">
        <f t="shared" si="296"/>
        <v>0</v>
      </c>
      <c r="AQ628" s="204">
        <f t="shared" si="296"/>
        <v>0</v>
      </c>
      <c r="AR628" s="204">
        <f t="shared" si="296"/>
        <v>0</v>
      </c>
      <c r="AS628" s="204">
        <f t="shared" si="296"/>
        <v>0</v>
      </c>
      <c r="AT628" s="204">
        <f t="shared" si="296"/>
        <v>0</v>
      </c>
      <c r="AU628" s="205">
        <f t="shared" si="296"/>
        <v>0</v>
      </c>
      <c r="AV628" s="973">
        <f>IF($Z628=1,0,IF(AND($Z628=0,AQ628&gt;0),1,IF(AND($Z628=0,AS628&gt;0),1,IF(AND($Z628=0,AU628&gt;0),1,0))))</f>
        <v>0</v>
      </c>
      <c r="AW628" s="973">
        <f t="shared" si="291"/>
        <v>0</v>
      </c>
      <c r="AX628" s="978">
        <f>IF($Z628=0,0,IF(BB628+BD628+BF628&gt;0,$AA628,0))</f>
        <v>0</v>
      </c>
      <c r="AY628" s="980">
        <f>IF($Z628=0,0,IF(AND(AX628=0,K629&gt;0),$AA628,0))</f>
        <v>0</v>
      </c>
      <c r="AZ628" s="969">
        <f>$AA628-AX628-AY628</f>
        <v>0</v>
      </c>
      <c r="BA628" s="204">
        <f t="shared" si="297"/>
        <v>0</v>
      </c>
      <c r="BB628" s="204">
        <f t="shared" si="297"/>
        <v>0</v>
      </c>
      <c r="BC628" s="204">
        <f t="shared" si="297"/>
        <v>0</v>
      </c>
      <c r="BD628" s="204">
        <f t="shared" si="297"/>
        <v>0</v>
      </c>
      <c r="BE628" s="204">
        <f t="shared" si="297"/>
        <v>0</v>
      </c>
      <c r="BF628" s="205">
        <f t="shared" si="297"/>
        <v>0</v>
      </c>
      <c r="BG628" s="973">
        <f>IF($Z628=1,0,IF(AND($Z628=0,BB628&gt;0),1,IF(AND($Z628=0,BD628&gt;0),1,IF(AND($Z628=0,BF628&gt;0),1,0))))</f>
        <v>0</v>
      </c>
      <c r="BH628" s="973">
        <f t="shared" si="292"/>
        <v>0</v>
      </c>
      <c r="BI628" s="978">
        <f>IF($Z628=0,0,IF(BM628+BO628+BQ628&gt;0,$AA628,0))</f>
        <v>0</v>
      </c>
      <c r="BJ628" s="980">
        <f>IF($Z628=0,0,IF(AND(BI628=0,M629&gt;0),$AA628,0))</f>
        <v>0</v>
      </c>
      <c r="BK628" s="969">
        <f>$AA628-BI628-BJ628</f>
        <v>0</v>
      </c>
      <c r="BL628" s="204">
        <f t="shared" si="298"/>
        <v>0</v>
      </c>
      <c r="BM628" s="204">
        <f t="shared" si="298"/>
        <v>0</v>
      </c>
      <c r="BN628" s="204">
        <f t="shared" si="298"/>
        <v>0</v>
      </c>
      <c r="BO628" s="204">
        <f t="shared" si="298"/>
        <v>0</v>
      </c>
      <c r="BP628" s="204">
        <f t="shared" si="298"/>
        <v>0</v>
      </c>
      <c r="BQ628" s="205">
        <f t="shared" si="298"/>
        <v>0</v>
      </c>
      <c r="BR628" s="973">
        <f>IF($Z628=1,0,IF(AND($Z628=0,BM628&gt;0),1,IF(AND($Z628=0,BO628&gt;0),1,IF(AND($Z628=0,BQ628&gt;0),1,0))))</f>
        <v>0</v>
      </c>
      <c r="BS628" s="973">
        <f t="shared" si="293"/>
        <v>0</v>
      </c>
      <c r="BT628" s="978">
        <f>IF($Z628=0,0,IF(BX628+BZ628+CB628&gt;0,$AA628,0))</f>
        <v>0</v>
      </c>
      <c r="BU628" s="980">
        <f>IF($Z628=0,0,IF(AND(BT628=0,O629&gt;0),$AA628,0))</f>
        <v>0</v>
      </c>
      <c r="BV628" s="969">
        <f>$AA628-BT628-BU628</f>
        <v>0</v>
      </c>
      <c r="BW628" s="204">
        <f t="shared" si="299"/>
        <v>0</v>
      </c>
      <c r="BX628" s="204">
        <f t="shared" si="299"/>
        <v>0</v>
      </c>
      <c r="BY628" s="204">
        <f t="shared" si="299"/>
        <v>0</v>
      </c>
      <c r="BZ628" s="204">
        <f t="shared" si="299"/>
        <v>0</v>
      </c>
      <c r="CA628" s="204">
        <f t="shared" si="299"/>
        <v>0</v>
      </c>
      <c r="CB628" s="205">
        <f t="shared" si="299"/>
        <v>0</v>
      </c>
      <c r="CC628" s="973">
        <f>IF($Z628=1,0,IF(AND($Z628=0,BX628&gt;0),1,IF(AND($Z628=0,BZ628&gt;0),1,IF(AND($Z628=0,CB628&gt;0),1,0))))</f>
        <v>0</v>
      </c>
      <c r="CD628" s="973">
        <f t="shared" si="294"/>
        <v>0</v>
      </c>
      <c r="CE628" s="11"/>
      <c r="CF628" s="11"/>
      <c r="CG628" s="11"/>
      <c r="CH628" s="11"/>
      <c r="CI628" s="11"/>
      <c r="CJ628" s="11"/>
      <c r="CK628" s="11"/>
      <c r="CL628" s="11"/>
      <c r="CM628" s="11"/>
    </row>
    <row r="629" spans="1:91" ht="14.25" customHeight="1">
      <c r="A629" s="950" t="str">
        <f>A628</f>
        <v/>
      </c>
      <c r="B629" s="57"/>
      <c r="C629" s="2051"/>
      <c r="D629" s="2053"/>
      <c r="E629" s="2051"/>
      <c r="F629" s="2772"/>
      <c r="G629" s="1121">
        <f>Import!Q1326</f>
        <v>0</v>
      </c>
      <c r="H629" s="2774"/>
      <c r="I629" s="450"/>
      <c r="J629" s="2775"/>
      <c r="K629" s="450"/>
      <c r="L629" s="2775"/>
      <c r="M629" s="450"/>
      <c r="N629" s="2775"/>
      <c r="O629" s="450"/>
      <c r="P629" s="2775"/>
      <c r="Q629" s="11"/>
      <c r="R629" s="11"/>
      <c r="S629" s="397"/>
      <c r="T629" s="419"/>
      <c r="U629" s="444">
        <f>Import!N1327</f>
        <v>0</v>
      </c>
      <c r="V629" s="11"/>
      <c r="W629" s="306"/>
      <c r="X629" s="306"/>
      <c r="Y629" s="306"/>
      <c r="Z629" s="11"/>
      <c r="AE629" s="204"/>
      <c r="AF629" s="204"/>
      <c r="AG629" s="204"/>
      <c r="AH629" s="204"/>
      <c r="AI629" s="922"/>
      <c r="AJ629" s="205"/>
      <c r="AK629" s="973"/>
      <c r="AL629" s="973">
        <f>AL628</f>
        <v>0</v>
      </c>
      <c r="AP629" s="204"/>
      <c r="AQ629" s="204"/>
      <c r="AR629" s="204"/>
      <c r="AS629" s="204"/>
      <c r="AT629" s="204"/>
      <c r="AU629" s="205"/>
      <c r="AV629" s="973"/>
      <c r="AW629" s="973">
        <f>AW628</f>
        <v>0</v>
      </c>
      <c r="BA629" s="204"/>
      <c r="BB629" s="204"/>
      <c r="BC629" s="204"/>
      <c r="BD629" s="204"/>
      <c r="BE629" s="204"/>
      <c r="BF629" s="205"/>
      <c r="BG629" s="973"/>
      <c r="BH629" s="973">
        <f>BH628</f>
        <v>0</v>
      </c>
      <c r="BL629" s="204"/>
      <c r="BM629" s="204"/>
      <c r="BN629" s="204"/>
      <c r="BO629" s="204"/>
      <c r="BP629" s="204"/>
      <c r="BQ629" s="205"/>
      <c r="BR629" s="973"/>
      <c r="BS629" s="973">
        <f>BS628</f>
        <v>0</v>
      </c>
      <c r="BW629" s="204"/>
      <c r="BX629" s="204"/>
      <c r="BY629" s="204"/>
      <c r="BZ629" s="204"/>
      <c r="CA629" s="204"/>
      <c r="CB629" s="205"/>
      <c r="CC629" s="973"/>
      <c r="CD629" s="973">
        <f>CD628</f>
        <v>0</v>
      </c>
      <c r="CE629" s="11"/>
      <c r="CF629" s="11"/>
      <c r="CG629" s="11"/>
      <c r="CH629" s="11"/>
      <c r="CI629" s="11"/>
      <c r="CJ629" s="11"/>
      <c r="CK629" s="11"/>
      <c r="CL629" s="11"/>
      <c r="CM629" s="11"/>
    </row>
    <row r="630" spans="1:91" ht="24.75" customHeight="1">
      <c r="A630" s="949" t="str">
        <f>IF(E630&gt;0,"Wypełnione","")</f>
        <v/>
      </c>
      <c r="B630" s="57"/>
      <c r="C630" s="2050">
        <f>'Og s3a'!C1339</f>
        <v>0</v>
      </c>
      <c r="D630" s="2052">
        <f>'Og s3a'!E1339</f>
        <v>0</v>
      </c>
      <c r="E630" s="2050">
        <f>'Og s3a'!F1339</f>
        <v>0</v>
      </c>
      <c r="F630" s="2771"/>
      <c r="G630" s="448">
        <f>T630</f>
        <v>0</v>
      </c>
      <c r="H630" s="2773">
        <f>U630</f>
        <v>0</v>
      </c>
      <c r="I630" s="451"/>
      <c r="J630" s="2775"/>
      <c r="K630" s="451"/>
      <c r="L630" s="2775"/>
      <c r="M630" s="451"/>
      <c r="N630" s="2775"/>
      <c r="O630" s="451"/>
      <c r="P630" s="2775"/>
      <c r="Q630" s="11"/>
      <c r="R630" s="11"/>
      <c r="S630" s="396">
        <f>'Og s3a'!G1339</f>
        <v>0</v>
      </c>
      <c r="T630" s="398">
        <f>'Og s3a'!D1339</f>
        <v>0</v>
      </c>
      <c r="U630" s="444">
        <f>Import!N1328</f>
        <v>0</v>
      </c>
      <c r="V630" s="11"/>
      <c r="W630" s="306"/>
      <c r="X630" s="306"/>
      <c r="Y630" s="306"/>
      <c r="Z630" s="970">
        <f>IF(F630=AF$7,1,0)</f>
        <v>0</v>
      </c>
      <c r="AA630" s="970">
        <f>Z630*D630</f>
        <v>0</v>
      </c>
      <c r="AB630" s="978">
        <f>IF($Z630=0,0,IF(AF630+AH630+AJ630&gt;0,$AA630,0))</f>
        <v>0</v>
      </c>
      <c r="AC630" s="980">
        <f>IF($Z630=0,0,IF(AND(AB630=0,G631&gt;0),$AA630,0))</f>
        <v>0</v>
      </c>
      <c r="AD630" s="969">
        <f>AA630-AB630-AC630</f>
        <v>0</v>
      </c>
      <c r="AE630" s="204">
        <f t="shared" si="295"/>
        <v>0</v>
      </c>
      <c r="AF630" s="204">
        <f t="shared" si="295"/>
        <v>0</v>
      </c>
      <c r="AG630" s="204">
        <f t="shared" si="295"/>
        <v>0</v>
      </c>
      <c r="AH630" s="204">
        <f t="shared" si="295"/>
        <v>0</v>
      </c>
      <c r="AI630" s="922">
        <f t="shared" si="295"/>
        <v>0</v>
      </c>
      <c r="AJ630" s="205">
        <f t="shared" si="295"/>
        <v>0</v>
      </c>
      <c r="AK630" s="973">
        <f>IF($Z630=1,0,IF(AND($Z630=0,AF630&gt;0),1,IF(AND($Z630=0,AH630&gt;0),1,IF(AND($Z630=0,AJ630&gt;0),1,0))))</f>
        <v>0</v>
      </c>
      <c r="AL630" s="973">
        <f t="shared" si="290"/>
        <v>0</v>
      </c>
      <c r="AM630" s="978">
        <f>IF($Z630=0,0,IF(AQ630+AS630+AU630&gt;0,$AA630,0))</f>
        <v>0</v>
      </c>
      <c r="AN630" s="980">
        <f>IF($Z630=0,0,IF(AND(AM630=0,I631&gt;0),$AA630,0))</f>
        <v>0</v>
      </c>
      <c r="AO630" s="969">
        <f>$AA630-AM630-AN630</f>
        <v>0</v>
      </c>
      <c r="AP630" s="204">
        <f t="shared" si="296"/>
        <v>0</v>
      </c>
      <c r="AQ630" s="204">
        <f t="shared" si="296"/>
        <v>0</v>
      </c>
      <c r="AR630" s="204">
        <f t="shared" si="296"/>
        <v>0</v>
      </c>
      <c r="AS630" s="204">
        <f t="shared" si="296"/>
        <v>0</v>
      </c>
      <c r="AT630" s="204">
        <f t="shared" si="296"/>
        <v>0</v>
      </c>
      <c r="AU630" s="205">
        <f t="shared" si="296"/>
        <v>0</v>
      </c>
      <c r="AV630" s="973">
        <f>IF($Z630=1,0,IF(AND($Z630=0,AQ630&gt;0),1,IF(AND($Z630=0,AS630&gt;0),1,IF(AND($Z630=0,AU630&gt;0),1,0))))</f>
        <v>0</v>
      </c>
      <c r="AW630" s="973">
        <f t="shared" si="291"/>
        <v>0</v>
      </c>
      <c r="AX630" s="978">
        <f>IF($Z630=0,0,IF(BB630+BD630+BF630&gt;0,$AA630,0))</f>
        <v>0</v>
      </c>
      <c r="AY630" s="980">
        <f>IF($Z630=0,0,IF(AND(AX630=0,K631&gt;0),$AA630,0))</f>
        <v>0</v>
      </c>
      <c r="AZ630" s="969">
        <f>$AA630-AX630-AY630</f>
        <v>0</v>
      </c>
      <c r="BA630" s="204">
        <f t="shared" si="297"/>
        <v>0</v>
      </c>
      <c r="BB630" s="204">
        <f t="shared" si="297"/>
        <v>0</v>
      </c>
      <c r="BC630" s="204">
        <f t="shared" si="297"/>
        <v>0</v>
      </c>
      <c r="BD630" s="204">
        <f t="shared" si="297"/>
        <v>0</v>
      </c>
      <c r="BE630" s="204">
        <f t="shared" si="297"/>
        <v>0</v>
      </c>
      <c r="BF630" s="205">
        <f t="shared" si="297"/>
        <v>0</v>
      </c>
      <c r="BG630" s="973">
        <f>IF($Z630=1,0,IF(AND($Z630=0,BB630&gt;0),1,IF(AND($Z630=0,BD630&gt;0),1,IF(AND($Z630=0,BF630&gt;0),1,0))))</f>
        <v>0</v>
      </c>
      <c r="BH630" s="973">
        <f t="shared" si="292"/>
        <v>0</v>
      </c>
      <c r="BI630" s="978">
        <f>IF($Z630=0,0,IF(BM630+BO630+BQ630&gt;0,$AA630,0))</f>
        <v>0</v>
      </c>
      <c r="BJ630" s="980">
        <f>IF($Z630=0,0,IF(AND(BI630=0,M631&gt;0),$AA630,0))</f>
        <v>0</v>
      </c>
      <c r="BK630" s="969">
        <f>$AA630-BI630-BJ630</f>
        <v>0</v>
      </c>
      <c r="BL630" s="204">
        <f t="shared" si="298"/>
        <v>0</v>
      </c>
      <c r="BM630" s="204">
        <f t="shared" si="298"/>
        <v>0</v>
      </c>
      <c r="BN630" s="204">
        <f t="shared" si="298"/>
        <v>0</v>
      </c>
      <c r="BO630" s="204">
        <f t="shared" si="298"/>
        <v>0</v>
      </c>
      <c r="BP630" s="204">
        <f t="shared" si="298"/>
        <v>0</v>
      </c>
      <c r="BQ630" s="205">
        <f t="shared" si="298"/>
        <v>0</v>
      </c>
      <c r="BR630" s="973">
        <f>IF($Z630=1,0,IF(AND($Z630=0,BM630&gt;0),1,IF(AND($Z630=0,BO630&gt;0),1,IF(AND($Z630=0,BQ630&gt;0),1,0))))</f>
        <v>0</v>
      </c>
      <c r="BS630" s="973">
        <f t="shared" si="293"/>
        <v>0</v>
      </c>
      <c r="BT630" s="978">
        <f>IF($Z630=0,0,IF(BX630+BZ630+CB630&gt;0,$AA630,0))</f>
        <v>0</v>
      </c>
      <c r="BU630" s="980">
        <f>IF($Z630=0,0,IF(AND(BT630=0,O631&gt;0),$AA630,0))</f>
        <v>0</v>
      </c>
      <c r="BV630" s="969">
        <f>$AA630-BT630-BU630</f>
        <v>0</v>
      </c>
      <c r="BW630" s="204">
        <f t="shared" si="299"/>
        <v>0</v>
      </c>
      <c r="BX630" s="204">
        <f t="shared" si="299"/>
        <v>0</v>
      </c>
      <c r="BY630" s="204">
        <f t="shared" si="299"/>
        <v>0</v>
      </c>
      <c r="BZ630" s="204">
        <f t="shared" si="299"/>
        <v>0</v>
      </c>
      <c r="CA630" s="204">
        <f t="shared" si="299"/>
        <v>0</v>
      </c>
      <c r="CB630" s="205">
        <f t="shared" si="299"/>
        <v>0</v>
      </c>
      <c r="CC630" s="973">
        <f>IF($Z630=1,0,IF(AND($Z630=0,BX630&gt;0),1,IF(AND($Z630=0,BZ630&gt;0),1,IF(AND($Z630=0,CB630&gt;0),1,0))))</f>
        <v>0</v>
      </c>
      <c r="CD630" s="973">
        <f t="shared" si="294"/>
        <v>0</v>
      </c>
      <c r="CE630" s="11"/>
      <c r="CF630" s="11"/>
      <c r="CG630" s="11"/>
      <c r="CH630" s="11"/>
      <c r="CI630" s="11"/>
      <c r="CJ630" s="11"/>
      <c r="CK630" s="11"/>
      <c r="CL630" s="11"/>
      <c r="CM630" s="11"/>
    </row>
    <row r="631" spans="1:91" ht="14.25" customHeight="1">
      <c r="A631" s="950" t="str">
        <f>A630</f>
        <v/>
      </c>
      <c r="B631" s="57"/>
      <c r="C631" s="2051"/>
      <c r="D631" s="2053"/>
      <c r="E631" s="2051"/>
      <c r="F631" s="2772"/>
      <c r="G631" s="1121">
        <f>Import!Q1328</f>
        <v>0</v>
      </c>
      <c r="H631" s="2774"/>
      <c r="I631" s="450"/>
      <c r="J631" s="2775"/>
      <c r="K631" s="450"/>
      <c r="L631" s="2775"/>
      <c r="M631" s="450"/>
      <c r="N631" s="2775"/>
      <c r="O631" s="450"/>
      <c r="P631" s="2775"/>
      <c r="Q631" s="11"/>
      <c r="R631" s="11"/>
      <c r="S631" s="397"/>
      <c r="T631" s="419"/>
      <c r="U631" s="444">
        <f>Import!N1329</f>
        <v>0</v>
      </c>
      <c r="V631" s="11"/>
      <c r="W631" s="306"/>
      <c r="X631" s="306"/>
      <c r="Y631" s="306"/>
      <c r="Z631" s="11"/>
      <c r="AE631" s="204"/>
      <c r="AF631" s="204"/>
      <c r="AG631" s="204"/>
      <c r="AH631" s="204"/>
      <c r="AI631" s="922"/>
      <c r="AJ631" s="205"/>
      <c r="AK631" s="973"/>
      <c r="AL631" s="973">
        <f>AL630</f>
        <v>0</v>
      </c>
      <c r="AP631" s="204"/>
      <c r="AQ631" s="204"/>
      <c r="AR631" s="204"/>
      <c r="AS631" s="204"/>
      <c r="AT631" s="204"/>
      <c r="AU631" s="205"/>
      <c r="AV631" s="973"/>
      <c r="AW631" s="973">
        <f>AW630</f>
        <v>0</v>
      </c>
      <c r="BA631" s="204"/>
      <c r="BB631" s="204"/>
      <c r="BC631" s="204"/>
      <c r="BD631" s="204"/>
      <c r="BE631" s="204"/>
      <c r="BF631" s="205"/>
      <c r="BG631" s="973"/>
      <c r="BH631" s="973">
        <f>BH630</f>
        <v>0</v>
      </c>
      <c r="BL631" s="204"/>
      <c r="BM631" s="204"/>
      <c r="BN631" s="204"/>
      <c r="BO631" s="204"/>
      <c r="BP631" s="204"/>
      <c r="BQ631" s="205"/>
      <c r="BR631" s="973"/>
      <c r="BS631" s="973">
        <f>BS630</f>
        <v>0</v>
      </c>
      <c r="BW631" s="204"/>
      <c r="BX631" s="204"/>
      <c r="BY631" s="204"/>
      <c r="BZ631" s="204"/>
      <c r="CA631" s="204"/>
      <c r="CB631" s="205"/>
      <c r="CC631" s="973"/>
      <c r="CD631" s="973">
        <f>CD630</f>
        <v>0</v>
      </c>
      <c r="CE631" s="11"/>
      <c r="CF631" s="11"/>
      <c r="CG631" s="11"/>
      <c r="CH631" s="11"/>
      <c r="CI631" s="11"/>
      <c r="CJ631" s="11"/>
      <c r="CK631" s="11"/>
      <c r="CL631" s="11"/>
      <c r="CM631" s="11"/>
    </row>
    <row r="632" spans="1:91" ht="24.75" customHeight="1">
      <c r="A632" s="949" t="str">
        <f>IF(E632&gt;0,"Wypełnione","")</f>
        <v/>
      </c>
      <c r="B632" s="57"/>
      <c r="C632" s="2050">
        <f>'Og s3a'!C1341</f>
        <v>0</v>
      </c>
      <c r="D632" s="2052">
        <f>'Og s3a'!E1341</f>
        <v>0</v>
      </c>
      <c r="E632" s="2050">
        <f>'Og s3a'!F1341</f>
        <v>0</v>
      </c>
      <c r="F632" s="2771"/>
      <c r="G632" s="448">
        <f>T632</f>
        <v>0</v>
      </c>
      <c r="H632" s="2773">
        <f>U632</f>
        <v>0</v>
      </c>
      <c r="I632" s="451"/>
      <c r="J632" s="2775"/>
      <c r="K632" s="451"/>
      <c r="L632" s="2775"/>
      <c r="M632" s="451"/>
      <c r="N632" s="2775"/>
      <c r="O632" s="451"/>
      <c r="P632" s="2775"/>
      <c r="Q632" s="11"/>
      <c r="R632" s="11"/>
      <c r="S632" s="396">
        <f>'Og s3a'!G1341</f>
        <v>0</v>
      </c>
      <c r="T632" s="398">
        <f>'Og s3a'!D1341</f>
        <v>0</v>
      </c>
      <c r="U632" s="444">
        <f>Import!N1330</f>
        <v>0</v>
      </c>
      <c r="V632" s="11"/>
      <c r="W632" s="306"/>
      <c r="X632" s="306"/>
      <c r="Y632" s="306"/>
      <c r="Z632" s="970">
        <f>IF(F632=AF$7,1,0)</f>
        <v>0</v>
      </c>
      <c r="AA632" s="970">
        <f>Z632*D632</f>
        <v>0</v>
      </c>
      <c r="AB632" s="978">
        <f>IF($Z632=0,0,IF(AF632+AH632+AJ632&gt;0,$AA632,0))</f>
        <v>0</v>
      </c>
      <c r="AC632" s="980">
        <f>IF($Z632=0,0,IF(AND(AB632=0,G633&gt;0),$AA632,0))</f>
        <v>0</v>
      </c>
      <c r="AD632" s="969">
        <f>AA632-AB632-AC632</f>
        <v>0</v>
      </c>
      <c r="AE632" s="204">
        <f t="shared" si="295"/>
        <v>0</v>
      </c>
      <c r="AF632" s="204">
        <f t="shared" si="295"/>
        <v>0</v>
      </c>
      <c r="AG632" s="204">
        <f t="shared" si="295"/>
        <v>0</v>
      </c>
      <c r="AH632" s="204">
        <f t="shared" si="295"/>
        <v>0</v>
      </c>
      <c r="AI632" s="922">
        <f t="shared" si="295"/>
        <v>0</v>
      </c>
      <c r="AJ632" s="205">
        <f t="shared" si="295"/>
        <v>0</v>
      </c>
      <c r="AK632" s="973">
        <f>IF($Z632=1,0,IF(AND($Z632=0,AF632&gt;0),1,IF(AND($Z632=0,AH632&gt;0),1,IF(AND($Z632=0,AJ632&gt;0),1,0))))</f>
        <v>0</v>
      </c>
      <c r="AL632" s="973">
        <f t="shared" si="290"/>
        <v>0</v>
      </c>
      <c r="AM632" s="978">
        <f>IF($Z632=0,0,IF(AQ632+AS632+AU632&gt;0,$AA632,0))</f>
        <v>0</v>
      </c>
      <c r="AN632" s="980">
        <f>IF($Z632=0,0,IF(AND(AM632=0,I633&gt;0),$AA632,0))</f>
        <v>0</v>
      </c>
      <c r="AO632" s="969">
        <f>$AA632-AM632-AN632</f>
        <v>0</v>
      </c>
      <c r="AP632" s="204">
        <f t="shared" si="296"/>
        <v>0</v>
      </c>
      <c r="AQ632" s="204">
        <f t="shared" si="296"/>
        <v>0</v>
      </c>
      <c r="AR632" s="204">
        <f t="shared" si="296"/>
        <v>0</v>
      </c>
      <c r="AS632" s="204">
        <f t="shared" si="296"/>
        <v>0</v>
      </c>
      <c r="AT632" s="204">
        <f t="shared" si="296"/>
        <v>0</v>
      </c>
      <c r="AU632" s="205">
        <f t="shared" si="296"/>
        <v>0</v>
      </c>
      <c r="AV632" s="973">
        <f>IF($Z632=1,0,IF(AND($Z632=0,AQ632&gt;0),1,IF(AND($Z632=0,AS632&gt;0),1,IF(AND($Z632=0,AU632&gt;0),1,0))))</f>
        <v>0</v>
      </c>
      <c r="AW632" s="973">
        <f t="shared" si="291"/>
        <v>0</v>
      </c>
      <c r="AX632" s="978">
        <f>IF($Z632=0,0,IF(BB632+BD632+BF632&gt;0,$AA632,0))</f>
        <v>0</v>
      </c>
      <c r="AY632" s="980">
        <f>IF($Z632=0,0,IF(AND(AX632=0,K633&gt;0),$AA632,0))</f>
        <v>0</v>
      </c>
      <c r="AZ632" s="969">
        <f>$AA632-AX632-AY632</f>
        <v>0</v>
      </c>
      <c r="BA632" s="204">
        <f t="shared" si="297"/>
        <v>0</v>
      </c>
      <c r="BB632" s="204">
        <f t="shared" si="297"/>
        <v>0</v>
      </c>
      <c r="BC632" s="204">
        <f t="shared" si="297"/>
        <v>0</v>
      </c>
      <c r="BD632" s="204">
        <f t="shared" si="297"/>
        <v>0</v>
      </c>
      <c r="BE632" s="204">
        <f t="shared" si="297"/>
        <v>0</v>
      </c>
      <c r="BF632" s="205">
        <f t="shared" si="297"/>
        <v>0</v>
      </c>
      <c r="BG632" s="973">
        <f>IF($Z632=1,0,IF(AND($Z632=0,BB632&gt;0),1,IF(AND($Z632=0,BD632&gt;0),1,IF(AND($Z632=0,BF632&gt;0),1,0))))</f>
        <v>0</v>
      </c>
      <c r="BH632" s="973">
        <f t="shared" si="292"/>
        <v>0</v>
      </c>
      <c r="BI632" s="978">
        <f>IF($Z632=0,0,IF(BM632+BO632+BQ632&gt;0,$AA632,0))</f>
        <v>0</v>
      </c>
      <c r="BJ632" s="980">
        <f>IF($Z632=0,0,IF(AND(BI632=0,M633&gt;0),$AA632,0))</f>
        <v>0</v>
      </c>
      <c r="BK632" s="969">
        <f>$AA632-BI632-BJ632</f>
        <v>0</v>
      </c>
      <c r="BL632" s="204">
        <f t="shared" si="298"/>
        <v>0</v>
      </c>
      <c r="BM632" s="204">
        <f t="shared" si="298"/>
        <v>0</v>
      </c>
      <c r="BN632" s="204">
        <f t="shared" si="298"/>
        <v>0</v>
      </c>
      <c r="BO632" s="204">
        <f t="shared" si="298"/>
        <v>0</v>
      </c>
      <c r="BP632" s="204">
        <f t="shared" si="298"/>
        <v>0</v>
      </c>
      <c r="BQ632" s="205">
        <f t="shared" si="298"/>
        <v>0</v>
      </c>
      <c r="BR632" s="973">
        <f>IF($Z632=1,0,IF(AND($Z632=0,BM632&gt;0),1,IF(AND($Z632=0,BO632&gt;0),1,IF(AND($Z632=0,BQ632&gt;0),1,0))))</f>
        <v>0</v>
      </c>
      <c r="BS632" s="973">
        <f t="shared" si="293"/>
        <v>0</v>
      </c>
      <c r="BT632" s="978">
        <f>IF($Z632=0,0,IF(BX632+BZ632+CB632&gt;0,$AA632,0))</f>
        <v>0</v>
      </c>
      <c r="BU632" s="980">
        <f>IF($Z632=0,0,IF(AND(BT632=0,O633&gt;0),$AA632,0))</f>
        <v>0</v>
      </c>
      <c r="BV632" s="969">
        <f>$AA632-BT632-BU632</f>
        <v>0</v>
      </c>
      <c r="BW632" s="204">
        <f t="shared" si="299"/>
        <v>0</v>
      </c>
      <c r="BX632" s="204">
        <f t="shared" si="299"/>
        <v>0</v>
      </c>
      <c r="BY632" s="204">
        <f t="shared" si="299"/>
        <v>0</v>
      </c>
      <c r="BZ632" s="204">
        <f t="shared" si="299"/>
        <v>0</v>
      </c>
      <c r="CA632" s="204">
        <f t="shared" si="299"/>
        <v>0</v>
      </c>
      <c r="CB632" s="205">
        <f t="shared" si="299"/>
        <v>0</v>
      </c>
      <c r="CC632" s="973">
        <f>IF($Z632=1,0,IF(AND($Z632=0,BX632&gt;0),1,IF(AND($Z632=0,BZ632&gt;0),1,IF(AND($Z632=0,CB632&gt;0),1,0))))</f>
        <v>0</v>
      </c>
      <c r="CD632" s="973">
        <f t="shared" si="294"/>
        <v>0</v>
      </c>
      <c r="CE632" s="11"/>
      <c r="CF632" s="11"/>
      <c r="CG632" s="11"/>
      <c r="CH632" s="11"/>
      <c r="CI632" s="11"/>
      <c r="CJ632" s="11"/>
      <c r="CK632" s="11"/>
      <c r="CL632" s="11"/>
      <c r="CM632" s="11"/>
    </row>
    <row r="633" spans="1:91" ht="14.25" customHeight="1">
      <c r="A633" s="950" t="str">
        <f>A632</f>
        <v/>
      </c>
      <c r="B633" s="57"/>
      <c r="C633" s="2051"/>
      <c r="D633" s="2053"/>
      <c r="E633" s="2051"/>
      <c r="F633" s="2772"/>
      <c r="G633" s="1121">
        <f>Import!Q1330</f>
        <v>0</v>
      </c>
      <c r="H633" s="2774"/>
      <c r="I633" s="450"/>
      <c r="J633" s="2775"/>
      <c r="K633" s="450"/>
      <c r="L633" s="2775"/>
      <c r="M633" s="450"/>
      <c r="N633" s="2775"/>
      <c r="O633" s="450"/>
      <c r="P633" s="2775"/>
      <c r="Q633" s="11"/>
      <c r="R633" s="11"/>
      <c r="S633" s="397"/>
      <c r="T633" s="419"/>
      <c r="U633" s="444">
        <f>Import!N1331</f>
        <v>0</v>
      </c>
      <c r="V633" s="11"/>
      <c r="W633" s="306"/>
      <c r="X633" s="306"/>
      <c r="Y633" s="306"/>
      <c r="Z633" s="11"/>
      <c r="AE633" s="204"/>
      <c r="AF633" s="204"/>
      <c r="AG633" s="204"/>
      <c r="AH633" s="204"/>
      <c r="AI633" s="922"/>
      <c r="AJ633" s="205"/>
      <c r="AK633" s="973"/>
      <c r="AL633" s="973">
        <f>AL632</f>
        <v>0</v>
      </c>
      <c r="AP633" s="204"/>
      <c r="AQ633" s="204"/>
      <c r="AR633" s="204"/>
      <c r="AS633" s="204"/>
      <c r="AT633" s="204"/>
      <c r="AU633" s="205"/>
      <c r="AV633" s="973"/>
      <c r="AW633" s="973">
        <f>AW632</f>
        <v>0</v>
      </c>
      <c r="BA633" s="204"/>
      <c r="BB633" s="204"/>
      <c r="BC633" s="204"/>
      <c r="BD633" s="204"/>
      <c r="BE633" s="204"/>
      <c r="BF633" s="205"/>
      <c r="BG633" s="973"/>
      <c r="BH633" s="973">
        <f>BH632</f>
        <v>0</v>
      </c>
      <c r="BL633" s="204"/>
      <c r="BM633" s="204"/>
      <c r="BN633" s="204"/>
      <c r="BO633" s="204"/>
      <c r="BP633" s="204"/>
      <c r="BQ633" s="205"/>
      <c r="BR633" s="973"/>
      <c r="BS633" s="973">
        <f>BS632</f>
        <v>0</v>
      </c>
      <c r="BW633" s="204"/>
      <c r="BX633" s="204"/>
      <c r="BY633" s="204"/>
      <c r="BZ633" s="204"/>
      <c r="CA633" s="204"/>
      <c r="CB633" s="205"/>
      <c r="CC633" s="973"/>
      <c r="CD633" s="973">
        <f>CD632</f>
        <v>0</v>
      </c>
      <c r="CE633" s="11"/>
      <c r="CF633" s="11"/>
      <c r="CG633" s="11"/>
      <c r="CH633" s="11"/>
      <c r="CI633" s="11"/>
      <c r="CJ633" s="11"/>
      <c r="CK633" s="11"/>
      <c r="CL633" s="11"/>
      <c r="CM633" s="11"/>
    </row>
    <row r="634" spans="1:91" ht="24.75" customHeight="1">
      <c r="A634" s="949" t="str">
        <f>IF(E634&gt;0,"Wypełnione","")</f>
        <v/>
      </c>
      <c r="B634" s="57"/>
      <c r="C634" s="2050">
        <f>'Og s3a'!C1343</f>
        <v>0</v>
      </c>
      <c r="D634" s="2052">
        <f>'Og s3a'!E1343</f>
        <v>0</v>
      </c>
      <c r="E634" s="2050">
        <f>'Og s3a'!F1343</f>
        <v>0</v>
      </c>
      <c r="F634" s="2771"/>
      <c r="G634" s="448">
        <f>T634</f>
        <v>0</v>
      </c>
      <c r="H634" s="2773">
        <f>U634</f>
        <v>0</v>
      </c>
      <c r="I634" s="451"/>
      <c r="J634" s="2775"/>
      <c r="K634" s="451"/>
      <c r="L634" s="2775"/>
      <c r="M634" s="451"/>
      <c r="N634" s="2775"/>
      <c r="O634" s="451"/>
      <c r="P634" s="2775"/>
      <c r="Q634" s="11"/>
      <c r="R634" s="11"/>
      <c r="S634" s="396">
        <f>'Og s3a'!G1343</f>
        <v>0</v>
      </c>
      <c r="T634" s="398">
        <f>'Og s3a'!D1343</f>
        <v>0</v>
      </c>
      <c r="U634" s="444">
        <f>Import!N1332</f>
        <v>0</v>
      </c>
      <c r="V634" s="11"/>
      <c r="W634" s="306"/>
      <c r="X634" s="306"/>
      <c r="Y634" s="306"/>
      <c r="Z634" s="970">
        <f>IF(F634=AF$7,1,0)</f>
        <v>0</v>
      </c>
      <c r="AA634" s="970">
        <f>Z634*D634</f>
        <v>0</v>
      </c>
      <c r="AB634" s="978">
        <f>IF($Z634=0,0,IF(AF634+AH634+AJ634&gt;0,$AA634,0))</f>
        <v>0</v>
      </c>
      <c r="AC634" s="980">
        <f>IF($Z634=0,0,IF(AND(AB634=0,G635&gt;0),$AA634,0))</f>
        <v>0</v>
      </c>
      <c r="AD634" s="969">
        <f>AA634-AB634-AC634</f>
        <v>0</v>
      </c>
      <c r="AE634" s="204">
        <f t="shared" si="295"/>
        <v>0</v>
      </c>
      <c r="AF634" s="204">
        <f t="shared" si="295"/>
        <v>0</v>
      </c>
      <c r="AG634" s="204">
        <f t="shared" si="295"/>
        <v>0</v>
      </c>
      <c r="AH634" s="204">
        <f t="shared" si="295"/>
        <v>0</v>
      </c>
      <c r="AI634" s="922">
        <f t="shared" si="295"/>
        <v>0</v>
      </c>
      <c r="AJ634" s="205">
        <f t="shared" si="295"/>
        <v>0</v>
      </c>
      <c r="AK634" s="973">
        <f>IF($Z634=1,0,IF(AND($Z634=0,AF634&gt;0),1,IF(AND($Z634=0,AH634&gt;0),1,IF(AND($Z634=0,AJ634&gt;0),1,0))))</f>
        <v>0</v>
      </c>
      <c r="AL634" s="973">
        <f t="shared" si="290"/>
        <v>0</v>
      </c>
      <c r="AM634" s="978">
        <f>IF($Z634=0,0,IF(AQ634+AS634+AU634&gt;0,$AA634,0))</f>
        <v>0</v>
      </c>
      <c r="AN634" s="980">
        <f>IF($Z634=0,0,IF(AND(AM634=0,I635&gt;0),$AA634,0))</f>
        <v>0</v>
      </c>
      <c r="AO634" s="969">
        <f>$AA634-AM634-AN634</f>
        <v>0</v>
      </c>
      <c r="AP634" s="204">
        <f t="shared" si="296"/>
        <v>0</v>
      </c>
      <c r="AQ634" s="204">
        <f t="shared" si="296"/>
        <v>0</v>
      </c>
      <c r="AR634" s="204">
        <f t="shared" si="296"/>
        <v>0</v>
      </c>
      <c r="AS634" s="204">
        <f t="shared" si="296"/>
        <v>0</v>
      </c>
      <c r="AT634" s="204">
        <f t="shared" si="296"/>
        <v>0</v>
      </c>
      <c r="AU634" s="205">
        <f t="shared" si="296"/>
        <v>0</v>
      </c>
      <c r="AV634" s="973">
        <f>IF($Z634=1,0,IF(AND($Z634=0,AQ634&gt;0),1,IF(AND($Z634=0,AS634&gt;0),1,IF(AND($Z634=0,AU634&gt;0),1,0))))</f>
        <v>0</v>
      </c>
      <c r="AW634" s="973">
        <f t="shared" si="291"/>
        <v>0</v>
      </c>
      <c r="AX634" s="978">
        <f>IF($Z634=0,0,IF(BB634+BD634+BF634&gt;0,$AA634,0))</f>
        <v>0</v>
      </c>
      <c r="AY634" s="980">
        <f>IF($Z634=0,0,IF(AND(AX634=0,K635&gt;0),$AA634,0))</f>
        <v>0</v>
      </c>
      <c r="AZ634" s="969">
        <f>$AA634-AX634-AY634</f>
        <v>0</v>
      </c>
      <c r="BA634" s="204">
        <f t="shared" si="297"/>
        <v>0</v>
      </c>
      <c r="BB634" s="204">
        <f t="shared" si="297"/>
        <v>0</v>
      </c>
      <c r="BC634" s="204">
        <f t="shared" si="297"/>
        <v>0</v>
      </c>
      <c r="BD634" s="204">
        <f t="shared" si="297"/>
        <v>0</v>
      </c>
      <c r="BE634" s="204">
        <f t="shared" si="297"/>
        <v>0</v>
      </c>
      <c r="BF634" s="205">
        <f t="shared" si="297"/>
        <v>0</v>
      </c>
      <c r="BG634" s="973">
        <f>IF($Z634=1,0,IF(AND($Z634=0,BB634&gt;0),1,IF(AND($Z634=0,BD634&gt;0),1,IF(AND($Z634=0,BF634&gt;0),1,0))))</f>
        <v>0</v>
      </c>
      <c r="BH634" s="973">
        <f t="shared" si="292"/>
        <v>0</v>
      </c>
      <c r="BI634" s="978">
        <f>IF($Z634=0,0,IF(BM634+BO634+BQ634&gt;0,$AA634,0))</f>
        <v>0</v>
      </c>
      <c r="BJ634" s="980">
        <f>IF($Z634=0,0,IF(AND(BI634=0,M635&gt;0),$AA634,0))</f>
        <v>0</v>
      </c>
      <c r="BK634" s="969">
        <f>$AA634-BI634-BJ634</f>
        <v>0</v>
      </c>
      <c r="BL634" s="204">
        <f t="shared" si="298"/>
        <v>0</v>
      </c>
      <c r="BM634" s="204">
        <f t="shared" si="298"/>
        <v>0</v>
      </c>
      <c r="BN634" s="204">
        <f t="shared" si="298"/>
        <v>0</v>
      </c>
      <c r="BO634" s="204">
        <f t="shared" si="298"/>
        <v>0</v>
      </c>
      <c r="BP634" s="204">
        <f t="shared" si="298"/>
        <v>0</v>
      </c>
      <c r="BQ634" s="205">
        <f t="shared" si="298"/>
        <v>0</v>
      </c>
      <c r="BR634" s="973">
        <f>IF($Z634=1,0,IF(AND($Z634=0,BM634&gt;0),1,IF(AND($Z634=0,BO634&gt;0),1,IF(AND($Z634=0,BQ634&gt;0),1,0))))</f>
        <v>0</v>
      </c>
      <c r="BS634" s="973">
        <f t="shared" si="293"/>
        <v>0</v>
      </c>
      <c r="BT634" s="978">
        <f>IF($Z634=0,0,IF(BX634+BZ634+CB634&gt;0,$AA634,0))</f>
        <v>0</v>
      </c>
      <c r="BU634" s="980">
        <f>IF($Z634=0,0,IF(AND(BT634=0,O635&gt;0),$AA634,0))</f>
        <v>0</v>
      </c>
      <c r="BV634" s="969">
        <f>$AA634-BT634-BU634</f>
        <v>0</v>
      </c>
      <c r="BW634" s="204">
        <f t="shared" si="299"/>
        <v>0</v>
      </c>
      <c r="BX634" s="204">
        <f t="shared" si="299"/>
        <v>0</v>
      </c>
      <c r="BY634" s="204">
        <f t="shared" si="299"/>
        <v>0</v>
      </c>
      <c r="BZ634" s="204">
        <f t="shared" si="299"/>
        <v>0</v>
      </c>
      <c r="CA634" s="204">
        <f t="shared" si="299"/>
        <v>0</v>
      </c>
      <c r="CB634" s="205">
        <f t="shared" si="299"/>
        <v>0</v>
      </c>
      <c r="CC634" s="973">
        <f>IF($Z634=1,0,IF(AND($Z634=0,BX634&gt;0),1,IF(AND($Z634=0,BZ634&gt;0),1,IF(AND($Z634=0,CB634&gt;0),1,0))))</f>
        <v>0</v>
      </c>
      <c r="CD634" s="973">
        <f t="shared" si="294"/>
        <v>0</v>
      </c>
      <c r="CE634" s="11"/>
      <c r="CF634" s="11"/>
      <c r="CG634" s="11"/>
      <c r="CH634" s="11"/>
      <c r="CI634" s="11"/>
      <c r="CJ634" s="11"/>
      <c r="CK634" s="11"/>
      <c r="CL634" s="11"/>
      <c r="CM634" s="11"/>
    </row>
    <row r="635" spans="1:91" ht="14.25" customHeight="1">
      <c r="A635" s="950" t="str">
        <f>A634</f>
        <v/>
      </c>
      <c r="B635" s="57"/>
      <c r="C635" s="2051"/>
      <c r="D635" s="2053"/>
      <c r="E635" s="2051"/>
      <c r="F635" s="2772"/>
      <c r="G635" s="1121">
        <f>Import!Q1332</f>
        <v>0</v>
      </c>
      <c r="H635" s="2774"/>
      <c r="I635" s="450"/>
      <c r="J635" s="2775"/>
      <c r="K635" s="450"/>
      <c r="L635" s="2775"/>
      <c r="M635" s="450"/>
      <c r="N635" s="2775"/>
      <c r="O635" s="450"/>
      <c r="P635" s="2775"/>
      <c r="Q635" s="11"/>
      <c r="R635" s="11"/>
      <c r="S635" s="397"/>
      <c r="T635" s="419"/>
      <c r="U635" s="444">
        <f>Import!N1333</f>
        <v>0</v>
      </c>
      <c r="V635" s="11"/>
      <c r="W635" s="306"/>
      <c r="X635" s="306"/>
      <c r="Y635" s="306"/>
      <c r="Z635" s="11"/>
      <c r="AE635" s="204"/>
      <c r="AF635" s="204"/>
      <c r="AG635" s="204"/>
      <c r="AH635" s="204"/>
      <c r="AI635" s="922"/>
      <c r="AJ635" s="205"/>
      <c r="AK635" s="973"/>
      <c r="AL635" s="973">
        <f>AL634</f>
        <v>0</v>
      </c>
      <c r="AP635" s="204"/>
      <c r="AQ635" s="204"/>
      <c r="AR635" s="204"/>
      <c r="AS635" s="204"/>
      <c r="AT635" s="204"/>
      <c r="AU635" s="205"/>
      <c r="AV635" s="973"/>
      <c r="AW635" s="973">
        <f>AW634</f>
        <v>0</v>
      </c>
      <c r="BA635" s="204"/>
      <c r="BB635" s="204"/>
      <c r="BC635" s="204"/>
      <c r="BD635" s="204"/>
      <c r="BE635" s="204"/>
      <c r="BF635" s="205"/>
      <c r="BG635" s="973"/>
      <c r="BH635" s="973">
        <f>BH634</f>
        <v>0</v>
      </c>
      <c r="BL635" s="204"/>
      <c r="BM635" s="204"/>
      <c r="BN635" s="204"/>
      <c r="BO635" s="204"/>
      <c r="BP635" s="204"/>
      <c r="BQ635" s="205"/>
      <c r="BR635" s="973"/>
      <c r="BS635" s="973">
        <f>BS634</f>
        <v>0</v>
      </c>
      <c r="BW635" s="204"/>
      <c r="BX635" s="204"/>
      <c r="BY635" s="204"/>
      <c r="BZ635" s="204"/>
      <c r="CA635" s="204"/>
      <c r="CB635" s="205"/>
      <c r="CC635" s="973"/>
      <c r="CD635" s="973">
        <f>CD634</f>
        <v>0</v>
      </c>
      <c r="CE635" s="11"/>
      <c r="CF635" s="11"/>
      <c r="CG635" s="11"/>
      <c r="CH635" s="11"/>
      <c r="CI635" s="11"/>
      <c r="CJ635" s="11"/>
      <c r="CK635" s="11"/>
      <c r="CL635" s="11"/>
      <c r="CM635" s="11"/>
    </row>
    <row r="636" spans="1:91" ht="24.75" customHeight="1">
      <c r="A636" s="949" t="str">
        <f>IF(E636&gt;0,"Wypełnione","")</f>
        <v/>
      </c>
      <c r="B636" s="57"/>
      <c r="C636" s="2050">
        <f>'Og s3a'!C1345</f>
        <v>0</v>
      </c>
      <c r="D636" s="2052">
        <f>'Og s3a'!E1345</f>
        <v>0</v>
      </c>
      <c r="E636" s="2050">
        <f>'Og s3a'!F1345</f>
        <v>0</v>
      </c>
      <c r="F636" s="2771"/>
      <c r="G636" s="448">
        <f>T636</f>
        <v>0</v>
      </c>
      <c r="H636" s="2773">
        <f>U636</f>
        <v>0</v>
      </c>
      <c r="I636" s="451"/>
      <c r="J636" s="2775"/>
      <c r="K636" s="451"/>
      <c r="L636" s="2775"/>
      <c r="M636" s="451"/>
      <c r="N636" s="2775"/>
      <c r="O636" s="451"/>
      <c r="P636" s="2775"/>
      <c r="Q636" s="11"/>
      <c r="R636" s="11"/>
      <c r="S636" s="396">
        <f>'Og s3a'!G1345</f>
        <v>0</v>
      </c>
      <c r="T636" s="398">
        <f>'Og s3a'!D1345</f>
        <v>0</v>
      </c>
      <c r="U636" s="444">
        <f>Import!N1334</f>
        <v>0</v>
      </c>
      <c r="V636" s="11"/>
      <c r="W636" s="306"/>
      <c r="X636" s="306"/>
      <c r="Y636" s="306"/>
      <c r="Z636" s="970">
        <f>IF(F636=AF$7,1,0)</f>
        <v>0</v>
      </c>
      <c r="AA636" s="970">
        <f>Z636*D636</f>
        <v>0</v>
      </c>
      <c r="AB636" s="978">
        <f>IF($Z636=0,0,IF(AF636+AH636+AJ636&gt;0,$AA636,0))</f>
        <v>0</v>
      </c>
      <c r="AC636" s="980">
        <f>IF($Z636=0,0,IF(AND(AB636=0,G637&gt;0),$AA636,0))</f>
        <v>0</v>
      </c>
      <c r="AD636" s="969">
        <f>AA636-AB636-AC636</f>
        <v>0</v>
      </c>
      <c r="AE636" s="204">
        <f t="shared" si="295"/>
        <v>0</v>
      </c>
      <c r="AF636" s="204">
        <f t="shared" si="295"/>
        <v>0</v>
      </c>
      <c r="AG636" s="204">
        <f t="shared" si="295"/>
        <v>0</v>
      </c>
      <c r="AH636" s="204">
        <f t="shared" si="295"/>
        <v>0</v>
      </c>
      <c r="AI636" s="922">
        <f t="shared" si="295"/>
        <v>0</v>
      </c>
      <c r="AJ636" s="205">
        <f t="shared" si="295"/>
        <v>0</v>
      </c>
      <c r="AK636" s="973">
        <f>IF($Z636=1,0,IF(AND($Z636=0,AF636&gt;0),1,IF(AND($Z636=0,AH636&gt;0),1,IF(AND($Z636=0,AJ636&gt;0),1,0))))</f>
        <v>0</v>
      </c>
      <c r="AL636" s="973">
        <f t="shared" si="290"/>
        <v>0</v>
      </c>
      <c r="AM636" s="978">
        <f>IF($Z636=0,0,IF(AQ636+AS636+AU636&gt;0,$AA636,0))</f>
        <v>0</v>
      </c>
      <c r="AN636" s="980">
        <f>IF($Z636=0,0,IF(AND(AM636=0,I637&gt;0),$AA636,0))</f>
        <v>0</v>
      </c>
      <c r="AO636" s="969">
        <f>$AA636-AM636-AN636</f>
        <v>0</v>
      </c>
      <c r="AP636" s="204">
        <f t="shared" si="296"/>
        <v>0</v>
      </c>
      <c r="AQ636" s="204">
        <f t="shared" si="296"/>
        <v>0</v>
      </c>
      <c r="AR636" s="204">
        <f t="shared" si="296"/>
        <v>0</v>
      </c>
      <c r="AS636" s="204">
        <f t="shared" si="296"/>
        <v>0</v>
      </c>
      <c r="AT636" s="204">
        <f t="shared" si="296"/>
        <v>0</v>
      </c>
      <c r="AU636" s="205">
        <f t="shared" si="296"/>
        <v>0</v>
      </c>
      <c r="AV636" s="973">
        <f>IF($Z636=1,0,IF(AND($Z636=0,AQ636&gt;0),1,IF(AND($Z636=0,AS636&gt;0),1,IF(AND($Z636=0,AU636&gt;0),1,0))))</f>
        <v>0</v>
      </c>
      <c r="AW636" s="973">
        <f t="shared" si="291"/>
        <v>0</v>
      </c>
      <c r="AX636" s="978">
        <f>IF($Z636=0,0,IF(BB636+BD636+BF636&gt;0,$AA636,0))</f>
        <v>0</v>
      </c>
      <c r="AY636" s="980">
        <f>IF($Z636=0,0,IF(AND(AX636=0,K637&gt;0),$AA636,0))</f>
        <v>0</v>
      </c>
      <c r="AZ636" s="969">
        <f>$AA636-AX636-AY636</f>
        <v>0</v>
      </c>
      <c r="BA636" s="204">
        <f t="shared" si="297"/>
        <v>0</v>
      </c>
      <c r="BB636" s="204">
        <f t="shared" si="297"/>
        <v>0</v>
      </c>
      <c r="BC636" s="204">
        <f t="shared" si="297"/>
        <v>0</v>
      </c>
      <c r="BD636" s="204">
        <f t="shared" si="297"/>
        <v>0</v>
      </c>
      <c r="BE636" s="204">
        <f t="shared" si="297"/>
        <v>0</v>
      </c>
      <c r="BF636" s="205">
        <f t="shared" si="297"/>
        <v>0</v>
      </c>
      <c r="BG636" s="973">
        <f>IF($Z636=1,0,IF(AND($Z636=0,BB636&gt;0),1,IF(AND($Z636=0,BD636&gt;0),1,IF(AND($Z636=0,BF636&gt;0),1,0))))</f>
        <v>0</v>
      </c>
      <c r="BH636" s="973">
        <f t="shared" si="292"/>
        <v>0</v>
      </c>
      <c r="BI636" s="978">
        <f>IF($Z636=0,0,IF(BM636+BO636+BQ636&gt;0,$AA636,0))</f>
        <v>0</v>
      </c>
      <c r="BJ636" s="980">
        <f>IF($Z636=0,0,IF(AND(BI636=0,M637&gt;0),$AA636,0))</f>
        <v>0</v>
      </c>
      <c r="BK636" s="969">
        <f>$AA636-BI636-BJ636</f>
        <v>0</v>
      </c>
      <c r="BL636" s="204">
        <f t="shared" si="298"/>
        <v>0</v>
      </c>
      <c r="BM636" s="204">
        <f t="shared" si="298"/>
        <v>0</v>
      </c>
      <c r="BN636" s="204">
        <f t="shared" si="298"/>
        <v>0</v>
      </c>
      <c r="BO636" s="204">
        <f t="shared" si="298"/>
        <v>0</v>
      </c>
      <c r="BP636" s="204">
        <f t="shared" si="298"/>
        <v>0</v>
      </c>
      <c r="BQ636" s="205">
        <f t="shared" si="298"/>
        <v>0</v>
      </c>
      <c r="BR636" s="973">
        <f>IF($Z636=1,0,IF(AND($Z636=0,BM636&gt;0),1,IF(AND($Z636=0,BO636&gt;0),1,IF(AND($Z636=0,BQ636&gt;0),1,0))))</f>
        <v>0</v>
      </c>
      <c r="BS636" s="973">
        <f t="shared" si="293"/>
        <v>0</v>
      </c>
      <c r="BT636" s="978">
        <f>IF($Z636=0,0,IF(BX636+BZ636+CB636&gt;0,$AA636,0))</f>
        <v>0</v>
      </c>
      <c r="BU636" s="980">
        <f>IF($Z636=0,0,IF(AND(BT636=0,O637&gt;0),$AA636,0))</f>
        <v>0</v>
      </c>
      <c r="BV636" s="969">
        <f>$AA636-BT636-BU636</f>
        <v>0</v>
      </c>
      <c r="BW636" s="204">
        <f t="shared" si="299"/>
        <v>0</v>
      </c>
      <c r="BX636" s="204">
        <f t="shared" si="299"/>
        <v>0</v>
      </c>
      <c r="BY636" s="204">
        <f t="shared" si="299"/>
        <v>0</v>
      </c>
      <c r="BZ636" s="204">
        <f t="shared" si="299"/>
        <v>0</v>
      </c>
      <c r="CA636" s="204">
        <f t="shared" si="299"/>
        <v>0</v>
      </c>
      <c r="CB636" s="205">
        <f t="shared" si="299"/>
        <v>0</v>
      </c>
      <c r="CC636" s="973">
        <f>IF($Z636=1,0,IF(AND($Z636=0,BX636&gt;0),1,IF(AND($Z636=0,BZ636&gt;0),1,IF(AND($Z636=0,CB636&gt;0),1,0))))</f>
        <v>0</v>
      </c>
      <c r="CD636" s="973">
        <f t="shared" si="294"/>
        <v>0</v>
      </c>
      <c r="CE636" s="11"/>
      <c r="CF636" s="11"/>
      <c r="CG636" s="11"/>
      <c r="CH636" s="11"/>
      <c r="CI636" s="11"/>
      <c r="CJ636" s="11"/>
      <c r="CK636" s="11"/>
      <c r="CL636" s="11"/>
      <c r="CM636" s="11"/>
    </row>
    <row r="637" spans="1:91" ht="14.25" customHeight="1">
      <c r="A637" s="950" t="str">
        <f>A636</f>
        <v/>
      </c>
      <c r="B637" s="57"/>
      <c r="C637" s="2051"/>
      <c r="D637" s="2053"/>
      <c r="E637" s="2051"/>
      <c r="F637" s="2772"/>
      <c r="G637" s="1121">
        <f>Import!Q1334</f>
        <v>0</v>
      </c>
      <c r="H637" s="2774"/>
      <c r="I637" s="450"/>
      <c r="J637" s="2775"/>
      <c r="K637" s="450"/>
      <c r="L637" s="2775"/>
      <c r="M637" s="450"/>
      <c r="N637" s="2775"/>
      <c r="O637" s="450"/>
      <c r="P637" s="2775"/>
      <c r="Q637" s="11"/>
      <c r="R637" s="11"/>
      <c r="S637" s="397"/>
      <c r="T637" s="419"/>
      <c r="U637" s="444">
        <f>Import!N1335</f>
        <v>0</v>
      </c>
      <c r="V637" s="11"/>
      <c r="W637" s="306"/>
      <c r="X637" s="306"/>
      <c r="Y637" s="306"/>
      <c r="Z637" s="11"/>
      <c r="AE637" s="204"/>
      <c r="AF637" s="204"/>
      <c r="AG637" s="204"/>
      <c r="AH637" s="204"/>
      <c r="AI637" s="922"/>
      <c r="AJ637" s="205"/>
      <c r="AK637" s="973"/>
      <c r="AL637" s="973">
        <f>AL636</f>
        <v>0</v>
      </c>
      <c r="AP637" s="204"/>
      <c r="AQ637" s="204"/>
      <c r="AR637" s="204"/>
      <c r="AS637" s="204"/>
      <c r="AT637" s="204"/>
      <c r="AU637" s="205"/>
      <c r="AV637" s="973"/>
      <c r="AW637" s="973">
        <f>AW636</f>
        <v>0</v>
      </c>
      <c r="BA637" s="204"/>
      <c r="BB637" s="204"/>
      <c r="BC637" s="204"/>
      <c r="BD637" s="204"/>
      <c r="BE637" s="204"/>
      <c r="BF637" s="205"/>
      <c r="BG637" s="973"/>
      <c r="BH637" s="973">
        <f>BH636</f>
        <v>0</v>
      </c>
      <c r="BL637" s="204"/>
      <c r="BM637" s="204"/>
      <c r="BN637" s="204"/>
      <c r="BO637" s="204"/>
      <c r="BP637" s="204"/>
      <c r="BQ637" s="205"/>
      <c r="BR637" s="973"/>
      <c r="BS637" s="973">
        <f>BS636</f>
        <v>0</v>
      </c>
      <c r="BW637" s="204"/>
      <c r="BX637" s="204"/>
      <c r="BY637" s="204"/>
      <c r="BZ637" s="204"/>
      <c r="CA637" s="204"/>
      <c r="CB637" s="205"/>
      <c r="CC637" s="973"/>
      <c r="CD637" s="973">
        <f>CD636</f>
        <v>0</v>
      </c>
      <c r="CE637" s="11"/>
      <c r="CF637" s="11"/>
      <c r="CG637" s="11"/>
      <c r="CH637" s="11"/>
      <c r="CI637" s="11"/>
      <c r="CJ637" s="11"/>
      <c r="CK637" s="11"/>
      <c r="CL637" s="11"/>
      <c r="CM637" s="11"/>
    </row>
    <row r="638" spans="1:91" ht="24.75" customHeight="1">
      <c r="A638" s="949" t="str">
        <f>IF(E638&gt;0,"Wypełnione","")</f>
        <v/>
      </c>
      <c r="B638" s="57"/>
      <c r="C638" s="2050">
        <f>'Og s3a'!C1347</f>
        <v>0</v>
      </c>
      <c r="D638" s="2052">
        <f>'Og s3a'!E1347</f>
        <v>0</v>
      </c>
      <c r="E638" s="2050">
        <f>'Og s3a'!F1347</f>
        <v>0</v>
      </c>
      <c r="F638" s="2771"/>
      <c r="G638" s="448">
        <f>T638</f>
        <v>0</v>
      </c>
      <c r="H638" s="2773">
        <f>U638</f>
        <v>0</v>
      </c>
      <c r="I638" s="451"/>
      <c r="J638" s="2775"/>
      <c r="K638" s="451"/>
      <c r="L638" s="2775"/>
      <c r="M638" s="451"/>
      <c r="N638" s="2775"/>
      <c r="O638" s="451"/>
      <c r="P638" s="2775"/>
      <c r="Q638" s="11"/>
      <c r="R638" s="11"/>
      <c r="S638" s="396">
        <f>'Og s3a'!G1347</f>
        <v>0</v>
      </c>
      <c r="T638" s="398">
        <f>'Og s3a'!D1347</f>
        <v>0</v>
      </c>
      <c r="U638" s="444">
        <f>Import!N1336</f>
        <v>0</v>
      </c>
      <c r="V638" s="11"/>
      <c r="W638" s="306"/>
      <c r="X638" s="306"/>
      <c r="Y638" s="306"/>
      <c r="Z638" s="970">
        <f>IF(F638=AF$7,1,0)</f>
        <v>0</v>
      </c>
      <c r="AA638" s="970">
        <f>Z638*D638</f>
        <v>0</v>
      </c>
      <c r="AB638" s="978">
        <f>IF($Z638=0,0,IF(AF638+AH638+AJ638&gt;0,$AA638,0))</f>
        <v>0</v>
      </c>
      <c r="AC638" s="980">
        <f>IF($Z638=0,0,IF(AND(AB638=0,G639&gt;0),$AA638,0))</f>
        <v>0</v>
      </c>
      <c r="AD638" s="969">
        <f>AA638-AB638-AC638</f>
        <v>0</v>
      </c>
      <c r="AE638" s="204">
        <f t="shared" si="295"/>
        <v>0</v>
      </c>
      <c r="AF638" s="204">
        <f t="shared" si="295"/>
        <v>0</v>
      </c>
      <c r="AG638" s="204">
        <f t="shared" si="295"/>
        <v>0</v>
      </c>
      <c r="AH638" s="204">
        <f t="shared" si="295"/>
        <v>0</v>
      </c>
      <c r="AI638" s="922">
        <f t="shared" si="295"/>
        <v>0</v>
      </c>
      <c r="AJ638" s="205">
        <f t="shared" si="295"/>
        <v>0</v>
      </c>
      <c r="AK638" s="973">
        <f>IF($Z638=1,0,IF(AND($Z638=0,AF638&gt;0),1,IF(AND($Z638=0,AH638&gt;0),1,IF(AND($Z638=0,AJ638&gt;0),1,0))))</f>
        <v>0</v>
      </c>
      <c r="AL638" s="973">
        <f t="shared" si="290"/>
        <v>0</v>
      </c>
      <c r="AM638" s="978">
        <f>IF($Z638=0,0,IF(AQ638+AS638+AU638&gt;0,$AA638,0))</f>
        <v>0</v>
      </c>
      <c r="AN638" s="980">
        <f>IF($Z638=0,0,IF(AND(AM638=0,I639&gt;0),$AA638,0))</f>
        <v>0</v>
      </c>
      <c r="AO638" s="969">
        <f>$AA638-AM638-AN638</f>
        <v>0</v>
      </c>
      <c r="AP638" s="204">
        <f t="shared" si="296"/>
        <v>0</v>
      </c>
      <c r="AQ638" s="204">
        <f t="shared" si="296"/>
        <v>0</v>
      </c>
      <c r="AR638" s="204">
        <f t="shared" si="296"/>
        <v>0</v>
      </c>
      <c r="AS638" s="204">
        <f t="shared" si="296"/>
        <v>0</v>
      </c>
      <c r="AT638" s="204">
        <f t="shared" si="296"/>
        <v>0</v>
      </c>
      <c r="AU638" s="205">
        <f t="shared" si="296"/>
        <v>0</v>
      </c>
      <c r="AV638" s="973">
        <f>IF($Z638=1,0,IF(AND($Z638=0,AQ638&gt;0),1,IF(AND($Z638=0,AS638&gt;0),1,IF(AND($Z638=0,AU638&gt;0),1,0))))</f>
        <v>0</v>
      </c>
      <c r="AW638" s="973">
        <f t="shared" si="291"/>
        <v>0</v>
      </c>
      <c r="AX638" s="978">
        <f>IF($Z638=0,0,IF(BB638+BD638+BF638&gt;0,$AA638,0))</f>
        <v>0</v>
      </c>
      <c r="AY638" s="980">
        <f>IF($Z638=0,0,IF(AND(AX638=0,K639&gt;0),$AA638,0))</f>
        <v>0</v>
      </c>
      <c r="AZ638" s="969">
        <f>$AA638-AX638-AY638</f>
        <v>0</v>
      </c>
      <c r="BA638" s="204">
        <f t="shared" si="297"/>
        <v>0</v>
      </c>
      <c r="BB638" s="204">
        <f t="shared" si="297"/>
        <v>0</v>
      </c>
      <c r="BC638" s="204">
        <f t="shared" si="297"/>
        <v>0</v>
      </c>
      <c r="BD638" s="204">
        <f t="shared" si="297"/>
        <v>0</v>
      </c>
      <c r="BE638" s="204">
        <f t="shared" si="297"/>
        <v>0</v>
      </c>
      <c r="BF638" s="205">
        <f t="shared" si="297"/>
        <v>0</v>
      </c>
      <c r="BG638" s="973">
        <f>IF($Z638=1,0,IF(AND($Z638=0,BB638&gt;0),1,IF(AND($Z638=0,BD638&gt;0),1,IF(AND($Z638=0,BF638&gt;0),1,0))))</f>
        <v>0</v>
      </c>
      <c r="BH638" s="973">
        <f t="shared" si="292"/>
        <v>0</v>
      </c>
      <c r="BI638" s="978">
        <f>IF($Z638=0,0,IF(BM638+BO638+BQ638&gt;0,$AA638,0))</f>
        <v>0</v>
      </c>
      <c r="BJ638" s="980">
        <f>IF($Z638=0,0,IF(AND(BI638=0,M639&gt;0),$AA638,0))</f>
        <v>0</v>
      </c>
      <c r="BK638" s="969">
        <f>$AA638-BI638-BJ638</f>
        <v>0</v>
      </c>
      <c r="BL638" s="204">
        <f t="shared" si="298"/>
        <v>0</v>
      </c>
      <c r="BM638" s="204">
        <f t="shared" si="298"/>
        <v>0</v>
      </c>
      <c r="BN638" s="204">
        <f t="shared" si="298"/>
        <v>0</v>
      </c>
      <c r="BO638" s="204">
        <f t="shared" si="298"/>
        <v>0</v>
      </c>
      <c r="BP638" s="204">
        <f t="shared" si="298"/>
        <v>0</v>
      </c>
      <c r="BQ638" s="205">
        <f t="shared" si="298"/>
        <v>0</v>
      </c>
      <c r="BR638" s="973">
        <f>IF($Z638=1,0,IF(AND($Z638=0,BM638&gt;0),1,IF(AND($Z638=0,BO638&gt;0),1,IF(AND($Z638=0,BQ638&gt;0),1,0))))</f>
        <v>0</v>
      </c>
      <c r="BS638" s="973">
        <f t="shared" si="293"/>
        <v>0</v>
      </c>
      <c r="BT638" s="978">
        <f>IF($Z638=0,0,IF(BX638+BZ638+CB638&gt;0,$AA638,0))</f>
        <v>0</v>
      </c>
      <c r="BU638" s="980">
        <f>IF($Z638=0,0,IF(AND(BT638=0,O639&gt;0),$AA638,0))</f>
        <v>0</v>
      </c>
      <c r="BV638" s="969">
        <f>$AA638-BT638-BU638</f>
        <v>0</v>
      </c>
      <c r="BW638" s="204">
        <f t="shared" si="299"/>
        <v>0</v>
      </c>
      <c r="BX638" s="204">
        <f t="shared" si="299"/>
        <v>0</v>
      </c>
      <c r="BY638" s="204">
        <f t="shared" si="299"/>
        <v>0</v>
      </c>
      <c r="BZ638" s="204">
        <f t="shared" si="299"/>
        <v>0</v>
      </c>
      <c r="CA638" s="204">
        <f t="shared" si="299"/>
        <v>0</v>
      </c>
      <c r="CB638" s="205">
        <f t="shared" si="299"/>
        <v>0</v>
      </c>
      <c r="CC638" s="973">
        <f>IF($Z638=1,0,IF(AND($Z638=0,BX638&gt;0),1,IF(AND($Z638=0,BZ638&gt;0),1,IF(AND($Z638=0,CB638&gt;0),1,0))))</f>
        <v>0</v>
      </c>
      <c r="CD638" s="973">
        <f t="shared" si="294"/>
        <v>0</v>
      </c>
      <c r="CE638" s="11"/>
      <c r="CF638" s="11"/>
      <c r="CG638" s="11"/>
      <c r="CH638" s="11"/>
      <c r="CI638" s="11"/>
      <c r="CJ638" s="11"/>
      <c r="CK638" s="11"/>
      <c r="CL638" s="11"/>
      <c r="CM638" s="11"/>
    </row>
    <row r="639" spans="1:91" ht="14.25" customHeight="1">
      <c r="A639" s="950" t="str">
        <f>A638</f>
        <v/>
      </c>
      <c r="B639" s="57"/>
      <c r="C639" s="2051"/>
      <c r="D639" s="2053"/>
      <c r="E639" s="2051"/>
      <c r="F639" s="2772"/>
      <c r="G639" s="1121">
        <f>Import!Q1336</f>
        <v>0</v>
      </c>
      <c r="H639" s="2774"/>
      <c r="I639" s="450"/>
      <c r="J639" s="2775"/>
      <c r="K639" s="450"/>
      <c r="L639" s="2775"/>
      <c r="M639" s="450"/>
      <c r="N639" s="2775"/>
      <c r="O639" s="450"/>
      <c r="P639" s="2775"/>
      <c r="Q639" s="11"/>
      <c r="R639" s="11"/>
      <c r="S639" s="397"/>
      <c r="T639" s="419"/>
      <c r="U639" s="444">
        <f>Import!N1337</f>
        <v>0</v>
      </c>
      <c r="V639" s="11"/>
      <c r="W639" s="306"/>
      <c r="X639" s="306"/>
      <c r="Y639" s="306"/>
      <c r="Z639" s="11"/>
      <c r="AE639" s="204"/>
      <c r="AF639" s="204"/>
      <c r="AG639" s="204"/>
      <c r="AH639" s="204"/>
      <c r="AI639" s="922"/>
      <c r="AJ639" s="205"/>
      <c r="AK639" s="973"/>
      <c r="AL639" s="973">
        <f>AL638</f>
        <v>0</v>
      </c>
      <c r="AP639" s="204"/>
      <c r="AQ639" s="204"/>
      <c r="AR639" s="204"/>
      <c r="AS639" s="204"/>
      <c r="AT639" s="204"/>
      <c r="AU639" s="205"/>
      <c r="AV639" s="973"/>
      <c r="AW639" s="973">
        <f>AW638</f>
        <v>0</v>
      </c>
      <c r="BA639" s="204"/>
      <c r="BB639" s="204"/>
      <c r="BC639" s="204"/>
      <c r="BD639" s="204"/>
      <c r="BE639" s="204"/>
      <c r="BF639" s="205"/>
      <c r="BG639" s="973"/>
      <c r="BH639" s="973">
        <f>BH638</f>
        <v>0</v>
      </c>
      <c r="BL639" s="204"/>
      <c r="BM639" s="204"/>
      <c r="BN639" s="204"/>
      <c r="BO639" s="204"/>
      <c r="BP639" s="204"/>
      <c r="BQ639" s="205"/>
      <c r="BR639" s="973"/>
      <c r="BS639" s="973">
        <f>BS638</f>
        <v>0</v>
      </c>
      <c r="BW639" s="204"/>
      <c r="BX639" s="204"/>
      <c r="BY639" s="204"/>
      <c r="BZ639" s="204"/>
      <c r="CA639" s="204"/>
      <c r="CB639" s="205"/>
      <c r="CC639" s="973"/>
      <c r="CD639" s="973">
        <f>CD638</f>
        <v>0</v>
      </c>
      <c r="CE639" s="11"/>
      <c r="CF639" s="11"/>
      <c r="CG639" s="11"/>
      <c r="CH639" s="11"/>
      <c r="CI639" s="11"/>
      <c r="CJ639" s="11"/>
      <c r="CK639" s="11"/>
      <c r="CL639" s="11"/>
      <c r="CM639" s="11"/>
    </row>
    <row r="640" spans="1:91" ht="24.75" customHeight="1">
      <c r="A640" s="949" t="str">
        <f>IF(E640&gt;0,"Wypełnione","")</f>
        <v/>
      </c>
      <c r="B640" s="57"/>
      <c r="C640" s="2050">
        <f>'Og s3a'!C1349</f>
        <v>0</v>
      </c>
      <c r="D640" s="2052">
        <f>'Og s3a'!E1349</f>
        <v>0</v>
      </c>
      <c r="E640" s="2050">
        <f>'Og s3a'!F1349</f>
        <v>0</v>
      </c>
      <c r="F640" s="2771"/>
      <c r="G640" s="448">
        <f>T640</f>
        <v>0</v>
      </c>
      <c r="H640" s="2773">
        <f>U640</f>
        <v>0</v>
      </c>
      <c r="I640" s="451"/>
      <c r="J640" s="2775"/>
      <c r="K640" s="451"/>
      <c r="L640" s="2775"/>
      <c r="M640" s="451"/>
      <c r="N640" s="2775"/>
      <c r="O640" s="451"/>
      <c r="P640" s="2775"/>
      <c r="Q640" s="11"/>
      <c r="R640" s="11"/>
      <c r="S640" s="396">
        <f>'Og s3a'!G1349</f>
        <v>0</v>
      </c>
      <c r="T640" s="398">
        <f>'Og s3a'!D1349</f>
        <v>0</v>
      </c>
      <c r="U640" s="444">
        <f>Import!N1338</f>
        <v>0</v>
      </c>
      <c r="V640" s="11"/>
      <c r="W640" s="306"/>
      <c r="X640" s="306"/>
      <c r="Y640" s="306"/>
      <c r="Z640" s="970">
        <f>IF(F640=AF$7,1,0)</f>
        <v>0</v>
      </c>
      <c r="AA640" s="970">
        <f>Z640*D640</f>
        <v>0</v>
      </c>
      <c r="AB640" s="978">
        <f>IF($Z640=0,0,IF(AF640+AH640+AJ640&gt;0,$AA640,0))</f>
        <v>0</v>
      </c>
      <c r="AC640" s="980">
        <f>IF($Z640=0,0,IF(AND(AB640=0,G641&gt;0),$AA640,0))</f>
        <v>0</v>
      </c>
      <c r="AD640" s="969">
        <f>AA640-AB640-AC640</f>
        <v>0</v>
      </c>
      <c r="AE640" s="204">
        <f t="shared" si="295"/>
        <v>0</v>
      </c>
      <c r="AF640" s="204">
        <f t="shared" si="295"/>
        <v>0</v>
      </c>
      <c r="AG640" s="204">
        <f t="shared" si="295"/>
        <v>0</v>
      </c>
      <c r="AH640" s="204">
        <f t="shared" si="295"/>
        <v>0</v>
      </c>
      <c r="AI640" s="922">
        <f t="shared" si="295"/>
        <v>0</v>
      </c>
      <c r="AJ640" s="205">
        <f t="shared" si="295"/>
        <v>0</v>
      </c>
      <c r="AK640" s="973">
        <f>IF($Z640=1,0,IF(AND($Z640=0,AF640&gt;0),1,IF(AND($Z640=0,AH640&gt;0),1,IF(AND($Z640=0,AJ640&gt;0),1,0))))</f>
        <v>0</v>
      </c>
      <c r="AL640" s="973">
        <f t="shared" si="290"/>
        <v>0</v>
      </c>
      <c r="AM640" s="978">
        <f>IF($Z640=0,0,IF(AQ640+AS640+AU640&gt;0,$AA640,0))</f>
        <v>0</v>
      </c>
      <c r="AN640" s="980">
        <f>IF($Z640=0,0,IF(AND(AM640=0,I641&gt;0),$AA640,0))</f>
        <v>0</v>
      </c>
      <c r="AO640" s="969">
        <f>$AA640-AM640-AN640</f>
        <v>0</v>
      </c>
      <c r="AP640" s="204">
        <f t="shared" si="296"/>
        <v>0</v>
      </c>
      <c r="AQ640" s="204">
        <f t="shared" si="296"/>
        <v>0</v>
      </c>
      <c r="AR640" s="204">
        <f t="shared" si="296"/>
        <v>0</v>
      </c>
      <c r="AS640" s="204">
        <f t="shared" si="296"/>
        <v>0</v>
      </c>
      <c r="AT640" s="204">
        <f t="shared" si="296"/>
        <v>0</v>
      </c>
      <c r="AU640" s="205">
        <f t="shared" si="296"/>
        <v>0</v>
      </c>
      <c r="AV640" s="973">
        <f>IF($Z640=1,0,IF(AND($Z640=0,AQ640&gt;0),1,IF(AND($Z640=0,AS640&gt;0),1,IF(AND($Z640=0,AU640&gt;0),1,0))))</f>
        <v>0</v>
      </c>
      <c r="AW640" s="973">
        <f t="shared" si="291"/>
        <v>0</v>
      </c>
      <c r="AX640" s="978">
        <f>IF($Z640=0,0,IF(BB640+BD640+BF640&gt;0,$AA640,0))</f>
        <v>0</v>
      </c>
      <c r="AY640" s="980">
        <f>IF($Z640=0,0,IF(AND(AX640=0,K641&gt;0),$AA640,0))</f>
        <v>0</v>
      </c>
      <c r="AZ640" s="969">
        <f>$AA640-AX640-AY640</f>
        <v>0</v>
      </c>
      <c r="BA640" s="204">
        <f t="shared" si="297"/>
        <v>0</v>
      </c>
      <c r="BB640" s="204">
        <f t="shared" si="297"/>
        <v>0</v>
      </c>
      <c r="BC640" s="204">
        <f t="shared" si="297"/>
        <v>0</v>
      </c>
      <c r="BD640" s="204">
        <f t="shared" si="297"/>
        <v>0</v>
      </c>
      <c r="BE640" s="204">
        <f t="shared" si="297"/>
        <v>0</v>
      </c>
      <c r="BF640" s="205">
        <f t="shared" si="297"/>
        <v>0</v>
      </c>
      <c r="BG640" s="973">
        <f>IF($Z640=1,0,IF(AND($Z640=0,BB640&gt;0),1,IF(AND($Z640=0,BD640&gt;0),1,IF(AND($Z640=0,BF640&gt;0),1,0))))</f>
        <v>0</v>
      </c>
      <c r="BH640" s="973">
        <f t="shared" si="292"/>
        <v>0</v>
      </c>
      <c r="BI640" s="978">
        <f>IF($Z640=0,0,IF(BM640+BO640+BQ640&gt;0,$AA640,0))</f>
        <v>0</v>
      </c>
      <c r="BJ640" s="980">
        <f>IF($Z640=0,0,IF(AND(BI640=0,M641&gt;0),$AA640,0))</f>
        <v>0</v>
      </c>
      <c r="BK640" s="969">
        <f>$AA640-BI640-BJ640</f>
        <v>0</v>
      </c>
      <c r="BL640" s="204">
        <f t="shared" si="298"/>
        <v>0</v>
      </c>
      <c r="BM640" s="204">
        <f t="shared" si="298"/>
        <v>0</v>
      </c>
      <c r="BN640" s="204">
        <f t="shared" si="298"/>
        <v>0</v>
      </c>
      <c r="BO640" s="204">
        <f t="shared" si="298"/>
        <v>0</v>
      </c>
      <c r="BP640" s="204">
        <f t="shared" si="298"/>
        <v>0</v>
      </c>
      <c r="BQ640" s="205">
        <f t="shared" si="298"/>
        <v>0</v>
      </c>
      <c r="BR640" s="973">
        <f>IF($Z640=1,0,IF(AND($Z640=0,BM640&gt;0),1,IF(AND($Z640=0,BO640&gt;0),1,IF(AND($Z640=0,BQ640&gt;0),1,0))))</f>
        <v>0</v>
      </c>
      <c r="BS640" s="973">
        <f t="shared" si="293"/>
        <v>0</v>
      </c>
      <c r="BT640" s="978">
        <f>IF($Z640=0,0,IF(BX640+BZ640+CB640&gt;0,$AA640,0))</f>
        <v>0</v>
      </c>
      <c r="BU640" s="980">
        <f>IF($Z640=0,0,IF(AND(BT640=0,O641&gt;0),$AA640,0))</f>
        <v>0</v>
      </c>
      <c r="BV640" s="969">
        <f>$AA640-BT640-BU640</f>
        <v>0</v>
      </c>
      <c r="BW640" s="204">
        <f t="shared" si="299"/>
        <v>0</v>
      </c>
      <c r="BX640" s="204">
        <f t="shared" si="299"/>
        <v>0</v>
      </c>
      <c r="BY640" s="204">
        <f t="shared" si="299"/>
        <v>0</v>
      </c>
      <c r="BZ640" s="204">
        <f t="shared" si="299"/>
        <v>0</v>
      </c>
      <c r="CA640" s="204">
        <f t="shared" si="299"/>
        <v>0</v>
      </c>
      <c r="CB640" s="205">
        <f t="shared" si="299"/>
        <v>0</v>
      </c>
      <c r="CC640" s="973">
        <f>IF($Z640=1,0,IF(AND($Z640=0,BX640&gt;0),1,IF(AND($Z640=0,BZ640&gt;0),1,IF(AND($Z640=0,CB640&gt;0),1,0))))</f>
        <v>0</v>
      </c>
      <c r="CD640" s="973">
        <f t="shared" si="294"/>
        <v>0</v>
      </c>
      <c r="CE640" s="11"/>
      <c r="CF640" s="11"/>
      <c r="CG640" s="11"/>
      <c r="CH640" s="11"/>
      <c r="CI640" s="11"/>
      <c r="CJ640" s="11"/>
      <c r="CK640" s="11"/>
      <c r="CL640" s="11"/>
      <c r="CM640" s="11"/>
    </row>
    <row r="641" spans="1:91" ht="14.25" customHeight="1">
      <c r="A641" s="950" t="str">
        <f>A640</f>
        <v/>
      </c>
      <c r="B641" s="57"/>
      <c r="C641" s="2051"/>
      <c r="D641" s="2053"/>
      <c r="E641" s="2051"/>
      <c r="F641" s="2772"/>
      <c r="G641" s="1121">
        <f>Import!Q1338</f>
        <v>0</v>
      </c>
      <c r="H641" s="2774"/>
      <c r="I641" s="450"/>
      <c r="J641" s="2775"/>
      <c r="K641" s="450"/>
      <c r="L641" s="2775"/>
      <c r="M641" s="450"/>
      <c r="N641" s="2775"/>
      <c r="O641" s="450"/>
      <c r="P641" s="2775"/>
      <c r="Q641" s="11"/>
      <c r="R641" s="11"/>
      <c r="S641" s="397"/>
      <c r="T641" s="419"/>
      <c r="U641" s="444">
        <f>Import!N1339</f>
        <v>0</v>
      </c>
      <c r="V641" s="11"/>
      <c r="W641" s="306"/>
      <c r="X641" s="306"/>
      <c r="Y641" s="306"/>
      <c r="Z641" s="11"/>
      <c r="AE641" s="204"/>
      <c r="AF641" s="204"/>
      <c r="AG641" s="204"/>
      <c r="AH641" s="204"/>
      <c r="AI641" s="922"/>
      <c r="AJ641" s="205"/>
      <c r="AK641" s="973"/>
      <c r="AL641" s="973">
        <f>AL640</f>
        <v>0</v>
      </c>
      <c r="AP641" s="204"/>
      <c r="AQ641" s="204"/>
      <c r="AR641" s="204"/>
      <c r="AS641" s="204"/>
      <c r="AT641" s="204"/>
      <c r="AU641" s="205"/>
      <c r="AV641" s="973"/>
      <c r="AW641" s="973">
        <f>AW640</f>
        <v>0</v>
      </c>
      <c r="BA641" s="204"/>
      <c r="BB641" s="204"/>
      <c r="BC641" s="204"/>
      <c r="BD641" s="204"/>
      <c r="BE641" s="204"/>
      <c r="BF641" s="205"/>
      <c r="BG641" s="973"/>
      <c r="BH641" s="973">
        <f>BH640</f>
        <v>0</v>
      </c>
      <c r="BL641" s="204"/>
      <c r="BM641" s="204"/>
      <c r="BN641" s="204"/>
      <c r="BO641" s="204"/>
      <c r="BP641" s="204"/>
      <c r="BQ641" s="205"/>
      <c r="BR641" s="973"/>
      <c r="BS641" s="973">
        <f>BS640</f>
        <v>0</v>
      </c>
      <c r="BW641" s="204"/>
      <c r="BX641" s="204"/>
      <c r="BY641" s="204"/>
      <c r="BZ641" s="204"/>
      <c r="CA641" s="204"/>
      <c r="CB641" s="205"/>
      <c r="CC641" s="973"/>
      <c r="CD641" s="973">
        <f>CD640</f>
        <v>0</v>
      </c>
      <c r="CE641" s="11"/>
      <c r="CF641" s="11"/>
      <c r="CG641" s="11"/>
      <c r="CH641" s="11"/>
      <c r="CI641" s="11"/>
      <c r="CJ641" s="11"/>
      <c r="CK641" s="11"/>
      <c r="CL641" s="11"/>
      <c r="CM641" s="11"/>
    </row>
    <row r="642" spans="1:91" ht="24.75" customHeight="1">
      <c r="A642" s="949" t="str">
        <f>IF(E642&gt;0,"Wypełnione","")</f>
        <v/>
      </c>
      <c r="B642" s="57"/>
      <c r="C642" s="2050">
        <f>'Og s3a'!C1351</f>
        <v>0</v>
      </c>
      <c r="D642" s="2052">
        <f>'Og s3a'!E1351</f>
        <v>0</v>
      </c>
      <c r="E642" s="2050">
        <f>'Og s3a'!F1351</f>
        <v>0</v>
      </c>
      <c r="F642" s="2771"/>
      <c r="G642" s="448">
        <f>T642</f>
        <v>0</v>
      </c>
      <c r="H642" s="2773">
        <f>U642</f>
        <v>0</v>
      </c>
      <c r="I642" s="451"/>
      <c r="J642" s="2775"/>
      <c r="K642" s="451"/>
      <c r="L642" s="2775"/>
      <c r="M642" s="451"/>
      <c r="N642" s="2775"/>
      <c r="O642" s="451"/>
      <c r="P642" s="2775"/>
      <c r="Q642" s="11"/>
      <c r="R642" s="11"/>
      <c r="S642" s="396">
        <f>'Og s3a'!G1351</f>
        <v>0</v>
      </c>
      <c r="T642" s="398">
        <f>'Og s3a'!D1351</f>
        <v>0</v>
      </c>
      <c r="U642" s="444">
        <f>Import!N1340</f>
        <v>0</v>
      </c>
      <c r="V642" s="11"/>
      <c r="W642" s="306"/>
      <c r="X642" s="306"/>
      <c r="Y642" s="306"/>
      <c r="Z642" s="970">
        <f>IF(F642=AF$7,1,0)</f>
        <v>0</v>
      </c>
      <c r="AA642" s="970">
        <f>Z642*D642</f>
        <v>0</v>
      </c>
      <c r="AB642" s="978">
        <f>IF($Z642=0,0,IF(AF642+AH642+AJ642&gt;0,$AA642,0))</f>
        <v>0</v>
      </c>
      <c r="AC642" s="980">
        <f>IF($Z642=0,0,IF(AND(AB642=0,G643&gt;0),$AA642,0))</f>
        <v>0</v>
      </c>
      <c r="AD642" s="969">
        <f>AA642-AB642-AC642</f>
        <v>0</v>
      </c>
      <c r="AE642" s="204">
        <f t="shared" si="295"/>
        <v>0</v>
      </c>
      <c r="AF642" s="204">
        <f t="shared" si="295"/>
        <v>0</v>
      </c>
      <c r="AG642" s="204">
        <f t="shared" si="295"/>
        <v>0</v>
      </c>
      <c r="AH642" s="204">
        <f t="shared" si="295"/>
        <v>0</v>
      </c>
      <c r="AI642" s="922">
        <f t="shared" si="295"/>
        <v>0</v>
      </c>
      <c r="AJ642" s="205">
        <f t="shared" si="295"/>
        <v>0</v>
      </c>
      <c r="AK642" s="973">
        <f>IF($Z642=1,0,IF(AND($Z642=0,AF642&gt;0),1,IF(AND($Z642=0,AH642&gt;0),1,IF(AND($Z642=0,AJ642&gt;0),1,0))))</f>
        <v>0</v>
      </c>
      <c r="AL642" s="973">
        <f t="shared" si="290"/>
        <v>0</v>
      </c>
      <c r="AM642" s="978">
        <f>IF($Z642=0,0,IF(AQ642+AS642+AU642&gt;0,$AA642,0))</f>
        <v>0</v>
      </c>
      <c r="AN642" s="980">
        <f>IF($Z642=0,0,IF(AND(AM642=0,I643&gt;0),$AA642,0))</f>
        <v>0</v>
      </c>
      <c r="AO642" s="969">
        <f>$AA642-AM642-AN642</f>
        <v>0</v>
      </c>
      <c r="AP642" s="204">
        <f t="shared" si="296"/>
        <v>0</v>
      </c>
      <c r="AQ642" s="204">
        <f t="shared" si="296"/>
        <v>0</v>
      </c>
      <c r="AR642" s="204">
        <f t="shared" si="296"/>
        <v>0</v>
      </c>
      <c r="AS642" s="204">
        <f t="shared" si="296"/>
        <v>0</v>
      </c>
      <c r="AT642" s="204">
        <f t="shared" si="296"/>
        <v>0</v>
      </c>
      <c r="AU642" s="205">
        <f t="shared" si="296"/>
        <v>0</v>
      </c>
      <c r="AV642" s="973">
        <f>IF($Z642=1,0,IF(AND($Z642=0,AQ642&gt;0),1,IF(AND($Z642=0,AS642&gt;0),1,IF(AND($Z642=0,AU642&gt;0),1,0))))</f>
        <v>0</v>
      </c>
      <c r="AW642" s="973">
        <f t="shared" si="291"/>
        <v>0</v>
      </c>
      <c r="AX642" s="978">
        <f>IF($Z642=0,0,IF(BB642+BD642+BF642&gt;0,$AA642,0))</f>
        <v>0</v>
      </c>
      <c r="AY642" s="980">
        <f>IF($Z642=0,0,IF(AND(AX642=0,K643&gt;0),$AA642,0))</f>
        <v>0</v>
      </c>
      <c r="AZ642" s="969">
        <f>$AA642-AX642-AY642</f>
        <v>0</v>
      </c>
      <c r="BA642" s="204">
        <f t="shared" si="297"/>
        <v>0</v>
      </c>
      <c r="BB642" s="204">
        <f t="shared" si="297"/>
        <v>0</v>
      </c>
      <c r="BC642" s="204">
        <f t="shared" si="297"/>
        <v>0</v>
      </c>
      <c r="BD642" s="204">
        <f t="shared" si="297"/>
        <v>0</v>
      </c>
      <c r="BE642" s="204">
        <f t="shared" si="297"/>
        <v>0</v>
      </c>
      <c r="BF642" s="205">
        <f t="shared" si="297"/>
        <v>0</v>
      </c>
      <c r="BG642" s="973">
        <f>IF($Z642=1,0,IF(AND($Z642=0,BB642&gt;0),1,IF(AND($Z642=0,BD642&gt;0),1,IF(AND($Z642=0,BF642&gt;0),1,0))))</f>
        <v>0</v>
      </c>
      <c r="BH642" s="973">
        <f t="shared" si="292"/>
        <v>0</v>
      </c>
      <c r="BI642" s="978">
        <f>IF($Z642=0,0,IF(BM642+BO642+BQ642&gt;0,$AA642,0))</f>
        <v>0</v>
      </c>
      <c r="BJ642" s="980">
        <f>IF($Z642=0,0,IF(AND(BI642=0,M643&gt;0),$AA642,0))</f>
        <v>0</v>
      </c>
      <c r="BK642" s="969">
        <f>$AA642-BI642-BJ642</f>
        <v>0</v>
      </c>
      <c r="BL642" s="204">
        <f t="shared" si="298"/>
        <v>0</v>
      </c>
      <c r="BM642" s="204">
        <f t="shared" si="298"/>
        <v>0</v>
      </c>
      <c r="BN642" s="204">
        <f t="shared" si="298"/>
        <v>0</v>
      </c>
      <c r="BO642" s="204">
        <f t="shared" si="298"/>
        <v>0</v>
      </c>
      <c r="BP642" s="204">
        <f t="shared" si="298"/>
        <v>0</v>
      </c>
      <c r="BQ642" s="205">
        <f t="shared" si="298"/>
        <v>0</v>
      </c>
      <c r="BR642" s="973">
        <f>IF($Z642=1,0,IF(AND($Z642=0,BM642&gt;0),1,IF(AND($Z642=0,BO642&gt;0),1,IF(AND($Z642=0,BQ642&gt;0),1,0))))</f>
        <v>0</v>
      </c>
      <c r="BS642" s="973">
        <f t="shared" si="293"/>
        <v>0</v>
      </c>
      <c r="BT642" s="978">
        <f>IF($Z642=0,0,IF(BX642+BZ642+CB642&gt;0,$AA642,0))</f>
        <v>0</v>
      </c>
      <c r="BU642" s="980">
        <f>IF($Z642=0,0,IF(AND(BT642=0,O643&gt;0),$AA642,0))</f>
        <v>0</v>
      </c>
      <c r="BV642" s="969">
        <f>$AA642-BT642-BU642</f>
        <v>0</v>
      </c>
      <c r="BW642" s="204">
        <f t="shared" si="299"/>
        <v>0</v>
      </c>
      <c r="BX642" s="204">
        <f t="shared" si="299"/>
        <v>0</v>
      </c>
      <c r="BY642" s="204">
        <f t="shared" si="299"/>
        <v>0</v>
      </c>
      <c r="BZ642" s="204">
        <f t="shared" si="299"/>
        <v>0</v>
      </c>
      <c r="CA642" s="204">
        <f t="shared" si="299"/>
        <v>0</v>
      </c>
      <c r="CB642" s="205">
        <f t="shared" si="299"/>
        <v>0</v>
      </c>
      <c r="CC642" s="973">
        <f>IF($Z642=1,0,IF(AND($Z642=0,BX642&gt;0),1,IF(AND($Z642=0,BZ642&gt;0),1,IF(AND($Z642=0,CB642&gt;0),1,0))))</f>
        <v>0</v>
      </c>
      <c r="CD642" s="973">
        <f t="shared" si="294"/>
        <v>0</v>
      </c>
      <c r="CE642" s="11"/>
      <c r="CF642" s="11"/>
      <c r="CG642" s="11"/>
      <c r="CH642" s="11"/>
      <c r="CI642" s="11"/>
      <c r="CJ642" s="11"/>
      <c r="CK642" s="11"/>
      <c r="CL642" s="11"/>
      <c r="CM642" s="11"/>
    </row>
    <row r="643" spans="1:91" ht="14.25" customHeight="1">
      <c r="A643" s="950" t="str">
        <f>A642</f>
        <v/>
      </c>
      <c r="B643" s="57"/>
      <c r="C643" s="2051"/>
      <c r="D643" s="2053"/>
      <c r="E643" s="2051"/>
      <c r="F643" s="2772"/>
      <c r="G643" s="1121">
        <f>Import!Q1340</f>
        <v>0</v>
      </c>
      <c r="H643" s="2774"/>
      <c r="I643" s="450"/>
      <c r="J643" s="2775"/>
      <c r="K643" s="450"/>
      <c r="L643" s="2775"/>
      <c r="M643" s="450"/>
      <c r="N643" s="2775"/>
      <c r="O643" s="450"/>
      <c r="P643" s="2775"/>
      <c r="Q643" s="11"/>
      <c r="R643" s="11"/>
      <c r="S643" s="397"/>
      <c r="T643" s="419"/>
      <c r="U643" s="444">
        <f>Import!N1341</f>
        <v>0</v>
      </c>
      <c r="V643" s="11"/>
      <c r="W643" s="306"/>
      <c r="X643" s="306"/>
      <c r="Y643" s="306"/>
      <c r="Z643" s="11"/>
      <c r="AE643" s="204"/>
      <c r="AF643" s="204"/>
      <c r="AG643" s="204"/>
      <c r="AH643" s="204"/>
      <c r="AI643" s="922"/>
      <c r="AJ643" s="205"/>
      <c r="AK643" s="973"/>
      <c r="AL643" s="973">
        <f>AL642</f>
        <v>0</v>
      </c>
      <c r="AP643" s="204"/>
      <c r="AQ643" s="204"/>
      <c r="AR643" s="204"/>
      <c r="AS643" s="204"/>
      <c r="AT643" s="204"/>
      <c r="AU643" s="205"/>
      <c r="AV643" s="973"/>
      <c r="AW643" s="973">
        <f>AW642</f>
        <v>0</v>
      </c>
      <c r="BA643" s="204"/>
      <c r="BB643" s="204"/>
      <c r="BC643" s="204"/>
      <c r="BD643" s="204"/>
      <c r="BE643" s="204"/>
      <c r="BF643" s="205"/>
      <c r="BG643" s="973"/>
      <c r="BH643" s="973">
        <f>BH642</f>
        <v>0</v>
      </c>
      <c r="BL643" s="204"/>
      <c r="BM643" s="204"/>
      <c r="BN643" s="204"/>
      <c r="BO643" s="204"/>
      <c r="BP643" s="204"/>
      <c r="BQ643" s="205"/>
      <c r="BR643" s="973"/>
      <c r="BS643" s="973">
        <f>BS642</f>
        <v>0</v>
      </c>
      <c r="BW643" s="204"/>
      <c r="BX643" s="204"/>
      <c r="BY643" s="204"/>
      <c r="BZ643" s="204"/>
      <c r="CA643" s="204"/>
      <c r="CB643" s="205"/>
      <c r="CC643" s="973"/>
      <c r="CD643" s="973">
        <f>CD642</f>
        <v>0</v>
      </c>
      <c r="CE643" s="11"/>
      <c r="CF643" s="11"/>
      <c r="CG643" s="11"/>
      <c r="CH643" s="11"/>
      <c r="CI643" s="11"/>
      <c r="CJ643" s="11"/>
      <c r="CK643" s="11"/>
      <c r="CL643" s="11"/>
      <c r="CM643" s="11"/>
    </row>
    <row r="644" spans="1:91" ht="24.75" customHeight="1">
      <c r="A644" s="949" t="str">
        <f>IF(E644&gt;0,"Wypełnione","")</f>
        <v/>
      </c>
      <c r="B644" s="57"/>
      <c r="C644" s="2050">
        <f>'Og s3a'!C1353</f>
        <v>0</v>
      </c>
      <c r="D644" s="2052">
        <f>'Og s3a'!E1353</f>
        <v>0</v>
      </c>
      <c r="E644" s="2050">
        <f>'Og s3a'!F1353</f>
        <v>0</v>
      </c>
      <c r="F644" s="2771"/>
      <c r="G644" s="448">
        <f>T644</f>
        <v>0</v>
      </c>
      <c r="H644" s="2773">
        <f>U644</f>
        <v>0</v>
      </c>
      <c r="I644" s="451"/>
      <c r="J644" s="2775"/>
      <c r="K644" s="451"/>
      <c r="L644" s="2775"/>
      <c r="M644" s="451"/>
      <c r="N644" s="2775"/>
      <c r="O644" s="451"/>
      <c r="P644" s="2775"/>
      <c r="Q644" s="11"/>
      <c r="R644" s="11"/>
      <c r="S644" s="396">
        <f>'Og s3a'!G1353</f>
        <v>0</v>
      </c>
      <c r="T644" s="398">
        <f>'Og s3a'!D1353</f>
        <v>0</v>
      </c>
      <c r="U644" s="444">
        <f>Import!N1342</f>
        <v>0</v>
      </c>
      <c r="V644" s="11"/>
      <c r="W644" s="306"/>
      <c r="X644" s="306"/>
      <c r="Y644" s="306"/>
      <c r="Z644" s="970">
        <f>IF(F644=AF$7,1,0)</f>
        <v>0</v>
      </c>
      <c r="AA644" s="970">
        <f>Z644*D644</f>
        <v>0</v>
      </c>
      <c r="AB644" s="978">
        <f>IF($Z644=0,0,IF(AF644+AH644+AJ644&gt;0,$AA644,0))</f>
        <v>0</v>
      </c>
      <c r="AC644" s="980">
        <f>IF($Z644=0,0,IF(AND(AB644=0,G645&gt;0),$AA644,0))</f>
        <v>0</v>
      </c>
      <c r="AD644" s="969">
        <f>AA644-AB644-AC644</f>
        <v>0</v>
      </c>
      <c r="AE644" s="204">
        <f t="shared" si="295"/>
        <v>0</v>
      </c>
      <c r="AF644" s="204">
        <f t="shared" si="295"/>
        <v>0</v>
      </c>
      <c r="AG644" s="204">
        <f t="shared" si="295"/>
        <v>0</v>
      </c>
      <c r="AH644" s="204">
        <f t="shared" si="295"/>
        <v>0</v>
      </c>
      <c r="AI644" s="922">
        <f t="shared" si="295"/>
        <v>0</v>
      </c>
      <c r="AJ644" s="205">
        <f t="shared" si="295"/>
        <v>0</v>
      </c>
      <c r="AK644" s="973">
        <f>IF($Z644=1,0,IF(AND($Z644=0,AF644&gt;0),1,IF(AND($Z644=0,AH644&gt;0),1,IF(AND($Z644=0,AJ644&gt;0),1,0))))</f>
        <v>0</v>
      </c>
      <c r="AL644" s="973">
        <f t="shared" si="290"/>
        <v>0</v>
      </c>
      <c r="AM644" s="978">
        <f>IF($Z644=0,0,IF(AQ644+AS644+AU644&gt;0,$AA644,0))</f>
        <v>0</v>
      </c>
      <c r="AN644" s="980">
        <f>IF($Z644=0,0,IF(AND(AM644=0,I645&gt;0),$AA644,0))</f>
        <v>0</v>
      </c>
      <c r="AO644" s="969">
        <f>$AA644-AM644-AN644</f>
        <v>0</v>
      </c>
      <c r="AP644" s="204">
        <f t="shared" si="296"/>
        <v>0</v>
      </c>
      <c r="AQ644" s="204">
        <f t="shared" si="296"/>
        <v>0</v>
      </c>
      <c r="AR644" s="204">
        <f t="shared" si="296"/>
        <v>0</v>
      </c>
      <c r="AS644" s="204">
        <f t="shared" si="296"/>
        <v>0</v>
      </c>
      <c r="AT644" s="204">
        <f t="shared" si="296"/>
        <v>0</v>
      </c>
      <c r="AU644" s="205">
        <f t="shared" si="296"/>
        <v>0</v>
      </c>
      <c r="AV644" s="973">
        <f>IF($Z644=1,0,IF(AND($Z644=0,AQ644&gt;0),1,IF(AND($Z644=0,AS644&gt;0),1,IF(AND($Z644=0,AU644&gt;0),1,0))))</f>
        <v>0</v>
      </c>
      <c r="AW644" s="973">
        <f t="shared" si="291"/>
        <v>0</v>
      </c>
      <c r="AX644" s="978">
        <f>IF($Z644=0,0,IF(BB644+BD644+BF644&gt;0,$AA644,0))</f>
        <v>0</v>
      </c>
      <c r="AY644" s="980">
        <f>IF($Z644=0,0,IF(AND(AX644=0,K645&gt;0),$AA644,0))</f>
        <v>0</v>
      </c>
      <c r="AZ644" s="969">
        <f>$AA644-AX644-AY644</f>
        <v>0</v>
      </c>
      <c r="BA644" s="204">
        <f t="shared" si="297"/>
        <v>0</v>
      </c>
      <c r="BB644" s="204">
        <f t="shared" si="297"/>
        <v>0</v>
      </c>
      <c r="BC644" s="204">
        <f t="shared" si="297"/>
        <v>0</v>
      </c>
      <c r="BD644" s="204">
        <f t="shared" si="297"/>
        <v>0</v>
      </c>
      <c r="BE644" s="204">
        <f t="shared" si="297"/>
        <v>0</v>
      </c>
      <c r="BF644" s="205">
        <f t="shared" si="297"/>
        <v>0</v>
      </c>
      <c r="BG644" s="973">
        <f>IF($Z644=1,0,IF(AND($Z644=0,BB644&gt;0),1,IF(AND($Z644=0,BD644&gt;0),1,IF(AND($Z644=0,BF644&gt;0),1,0))))</f>
        <v>0</v>
      </c>
      <c r="BH644" s="973">
        <f t="shared" si="292"/>
        <v>0</v>
      </c>
      <c r="BI644" s="978">
        <f>IF($Z644=0,0,IF(BM644+BO644+BQ644&gt;0,$AA644,0))</f>
        <v>0</v>
      </c>
      <c r="BJ644" s="980">
        <f>IF($Z644=0,0,IF(AND(BI644=0,M645&gt;0),$AA644,0))</f>
        <v>0</v>
      </c>
      <c r="BK644" s="969">
        <f>$AA644-BI644-BJ644</f>
        <v>0</v>
      </c>
      <c r="BL644" s="204">
        <f t="shared" si="298"/>
        <v>0</v>
      </c>
      <c r="BM644" s="204">
        <f t="shared" si="298"/>
        <v>0</v>
      </c>
      <c r="BN644" s="204">
        <f t="shared" si="298"/>
        <v>0</v>
      </c>
      <c r="BO644" s="204">
        <f t="shared" si="298"/>
        <v>0</v>
      </c>
      <c r="BP644" s="204">
        <f t="shared" si="298"/>
        <v>0</v>
      </c>
      <c r="BQ644" s="205">
        <f t="shared" si="298"/>
        <v>0</v>
      </c>
      <c r="BR644" s="973">
        <f>IF($Z644=1,0,IF(AND($Z644=0,BM644&gt;0),1,IF(AND($Z644=0,BO644&gt;0),1,IF(AND($Z644=0,BQ644&gt;0),1,0))))</f>
        <v>0</v>
      </c>
      <c r="BS644" s="973">
        <f t="shared" si="293"/>
        <v>0</v>
      </c>
      <c r="BT644" s="978">
        <f>IF($Z644=0,0,IF(BX644+BZ644+CB644&gt;0,$AA644,0))</f>
        <v>0</v>
      </c>
      <c r="BU644" s="980">
        <f>IF($Z644=0,0,IF(AND(BT644=0,O645&gt;0),$AA644,0))</f>
        <v>0</v>
      </c>
      <c r="BV644" s="969">
        <f>$AA644-BT644-BU644</f>
        <v>0</v>
      </c>
      <c r="BW644" s="204">
        <f t="shared" si="299"/>
        <v>0</v>
      </c>
      <c r="BX644" s="204">
        <f t="shared" si="299"/>
        <v>0</v>
      </c>
      <c r="BY644" s="204">
        <f t="shared" si="299"/>
        <v>0</v>
      </c>
      <c r="BZ644" s="204">
        <f t="shared" si="299"/>
        <v>0</v>
      </c>
      <c r="CA644" s="204">
        <f t="shared" si="299"/>
        <v>0</v>
      </c>
      <c r="CB644" s="205">
        <f t="shared" si="299"/>
        <v>0</v>
      </c>
      <c r="CC644" s="973">
        <f>IF($Z644=1,0,IF(AND($Z644=0,BX644&gt;0),1,IF(AND($Z644=0,BZ644&gt;0),1,IF(AND($Z644=0,CB644&gt;0),1,0))))</f>
        <v>0</v>
      </c>
      <c r="CD644" s="973">
        <f t="shared" si="294"/>
        <v>0</v>
      </c>
      <c r="CE644" s="11"/>
      <c r="CF644" s="11"/>
      <c r="CG644" s="11"/>
      <c r="CH644" s="11"/>
      <c r="CI644" s="11"/>
      <c r="CJ644" s="11"/>
      <c r="CK644" s="11"/>
      <c r="CL644" s="11"/>
      <c r="CM644" s="11"/>
    </row>
    <row r="645" spans="1:91" ht="14.25" customHeight="1">
      <c r="A645" s="950" t="str">
        <f>A644</f>
        <v/>
      </c>
      <c r="B645" s="57"/>
      <c r="C645" s="2051"/>
      <c r="D645" s="2053"/>
      <c r="E645" s="2051"/>
      <c r="F645" s="2772"/>
      <c r="G645" s="1121">
        <f>Import!Q1342</f>
        <v>0</v>
      </c>
      <c r="H645" s="2774"/>
      <c r="I645" s="450"/>
      <c r="J645" s="2775"/>
      <c r="K645" s="450"/>
      <c r="L645" s="2775"/>
      <c r="M645" s="450"/>
      <c r="N645" s="2775"/>
      <c r="O645" s="450"/>
      <c r="P645" s="2775"/>
      <c r="Q645" s="11"/>
      <c r="R645" s="11"/>
      <c r="S645" s="397"/>
      <c r="T645" s="419"/>
      <c r="U645" s="444">
        <f>Import!N1343</f>
        <v>0</v>
      </c>
      <c r="V645" s="11"/>
      <c r="W645" s="306"/>
      <c r="X645" s="306"/>
      <c r="Y645" s="306"/>
      <c r="Z645" s="11"/>
      <c r="AE645" s="204"/>
      <c r="AF645" s="204"/>
      <c r="AG645" s="204"/>
      <c r="AH645" s="204"/>
      <c r="AI645" s="922"/>
      <c r="AJ645" s="205"/>
      <c r="AK645" s="973"/>
      <c r="AL645" s="973">
        <f>AL644</f>
        <v>0</v>
      </c>
      <c r="AP645" s="204"/>
      <c r="AQ645" s="204"/>
      <c r="AR645" s="204"/>
      <c r="AS645" s="204"/>
      <c r="AT645" s="204"/>
      <c r="AU645" s="205"/>
      <c r="AV645" s="973"/>
      <c r="AW645" s="973">
        <f>AW644</f>
        <v>0</v>
      </c>
      <c r="BA645" s="204"/>
      <c r="BB645" s="204"/>
      <c r="BC645" s="204"/>
      <c r="BD645" s="204"/>
      <c r="BE645" s="204"/>
      <c r="BF645" s="205"/>
      <c r="BG645" s="973"/>
      <c r="BH645" s="973">
        <f>BH644</f>
        <v>0</v>
      </c>
      <c r="BL645" s="204"/>
      <c r="BM645" s="204"/>
      <c r="BN645" s="204"/>
      <c r="BO645" s="204"/>
      <c r="BP645" s="204"/>
      <c r="BQ645" s="205"/>
      <c r="BR645" s="973"/>
      <c r="BS645" s="973">
        <f>BS644</f>
        <v>0</v>
      </c>
      <c r="BW645" s="204"/>
      <c r="BX645" s="204"/>
      <c r="BY645" s="204"/>
      <c r="BZ645" s="204"/>
      <c r="CA645" s="204"/>
      <c r="CB645" s="205"/>
      <c r="CC645" s="973"/>
      <c r="CD645" s="973">
        <f>CD644</f>
        <v>0</v>
      </c>
      <c r="CE645" s="11"/>
      <c r="CF645" s="11"/>
      <c r="CG645" s="11"/>
      <c r="CH645" s="11"/>
      <c r="CI645" s="11"/>
      <c r="CJ645" s="11"/>
      <c r="CK645" s="11"/>
      <c r="CL645" s="11"/>
      <c r="CM645" s="11"/>
    </row>
    <row r="646" spans="1:91" ht="24.75" customHeight="1">
      <c r="A646" s="949" t="str">
        <f>IF(E646&gt;0,"Wypełnione","")</f>
        <v/>
      </c>
      <c r="B646" s="57"/>
      <c r="C646" s="2050">
        <f>'Og s3a'!C1355</f>
        <v>0</v>
      </c>
      <c r="D646" s="2052">
        <f>'Og s3a'!E1355</f>
        <v>0</v>
      </c>
      <c r="E646" s="2050">
        <f>'Og s3a'!F1355</f>
        <v>0</v>
      </c>
      <c r="F646" s="2771"/>
      <c r="G646" s="448">
        <f>T646</f>
        <v>0</v>
      </c>
      <c r="H646" s="2773">
        <f>U646</f>
        <v>0</v>
      </c>
      <c r="I646" s="451"/>
      <c r="J646" s="2775"/>
      <c r="K646" s="451"/>
      <c r="L646" s="2775"/>
      <c r="M646" s="451"/>
      <c r="N646" s="2775"/>
      <c r="O646" s="451"/>
      <c r="P646" s="2775"/>
      <c r="Q646" s="11"/>
      <c r="R646" s="11"/>
      <c r="S646" s="396">
        <f>'Og s3a'!G1355</f>
        <v>0</v>
      </c>
      <c r="T646" s="398">
        <f>'Og s3a'!D1355</f>
        <v>0</v>
      </c>
      <c r="U646" s="444">
        <f>Import!N1344</f>
        <v>0</v>
      </c>
      <c r="V646" s="11"/>
      <c r="W646" s="306"/>
      <c r="X646" s="306"/>
      <c r="Y646" s="306"/>
      <c r="Z646" s="970">
        <f>IF(F646=AF$7,1,0)</f>
        <v>0</v>
      </c>
      <c r="AA646" s="970">
        <f>Z646*D646</f>
        <v>0</v>
      </c>
      <c r="AB646" s="978">
        <f>IF($Z646=0,0,IF(AF646+AH646+AJ646&gt;0,$AA646,0))</f>
        <v>0</v>
      </c>
      <c r="AC646" s="980">
        <f>IF($Z646=0,0,IF(AND(AB646=0,G647&gt;0),$AA646,0))</f>
        <v>0</v>
      </c>
      <c r="AD646" s="969">
        <f>AA646-AB646-AC646</f>
        <v>0</v>
      </c>
      <c r="AE646" s="204">
        <f t="shared" si="295"/>
        <v>0</v>
      </c>
      <c r="AF646" s="204">
        <f t="shared" si="295"/>
        <v>0</v>
      </c>
      <c r="AG646" s="204">
        <f t="shared" si="295"/>
        <v>0</v>
      </c>
      <c r="AH646" s="204">
        <f t="shared" si="295"/>
        <v>0</v>
      </c>
      <c r="AI646" s="922">
        <f t="shared" si="295"/>
        <v>0</v>
      </c>
      <c r="AJ646" s="205">
        <f t="shared" si="295"/>
        <v>0</v>
      </c>
      <c r="AK646" s="973">
        <f>IF($Z646=1,0,IF(AND($Z646=0,AF646&gt;0),1,IF(AND($Z646=0,AH646&gt;0),1,IF(AND($Z646=0,AJ646&gt;0),1,0))))</f>
        <v>0</v>
      </c>
      <c r="AL646" s="973">
        <f t="shared" si="290"/>
        <v>0</v>
      </c>
      <c r="AM646" s="978">
        <f>IF($Z646=0,0,IF(AQ646+AS646+AU646&gt;0,$AA646,0))</f>
        <v>0</v>
      </c>
      <c r="AN646" s="980">
        <f>IF($Z646=0,0,IF(AND(AM646=0,I647&gt;0),$AA646,0))</f>
        <v>0</v>
      </c>
      <c r="AO646" s="969">
        <f>$AA646-AM646-AN646</f>
        <v>0</v>
      </c>
      <c r="AP646" s="204">
        <f t="shared" si="296"/>
        <v>0</v>
      </c>
      <c r="AQ646" s="204">
        <f t="shared" si="296"/>
        <v>0</v>
      </c>
      <c r="AR646" s="204">
        <f t="shared" si="296"/>
        <v>0</v>
      </c>
      <c r="AS646" s="204">
        <f t="shared" si="296"/>
        <v>0</v>
      </c>
      <c r="AT646" s="204">
        <f t="shared" si="296"/>
        <v>0</v>
      </c>
      <c r="AU646" s="205">
        <f t="shared" si="296"/>
        <v>0</v>
      </c>
      <c r="AV646" s="973">
        <f>IF($Z646=1,0,IF(AND($Z646=0,AQ646&gt;0),1,IF(AND($Z646=0,AS646&gt;0),1,IF(AND($Z646=0,AU646&gt;0),1,0))))</f>
        <v>0</v>
      </c>
      <c r="AW646" s="973">
        <f t="shared" si="291"/>
        <v>0</v>
      </c>
      <c r="AX646" s="978">
        <f>IF($Z646=0,0,IF(BB646+BD646+BF646&gt;0,$AA646,0))</f>
        <v>0</v>
      </c>
      <c r="AY646" s="980">
        <f>IF($Z646=0,0,IF(AND(AX646=0,K647&gt;0),$AA646,0))</f>
        <v>0</v>
      </c>
      <c r="AZ646" s="969">
        <f>$AA646-AX646-AY646</f>
        <v>0</v>
      </c>
      <c r="BA646" s="204">
        <f t="shared" si="297"/>
        <v>0</v>
      </c>
      <c r="BB646" s="204">
        <f t="shared" si="297"/>
        <v>0</v>
      </c>
      <c r="BC646" s="204">
        <f t="shared" si="297"/>
        <v>0</v>
      </c>
      <c r="BD646" s="204">
        <f t="shared" si="297"/>
        <v>0</v>
      </c>
      <c r="BE646" s="204">
        <f t="shared" si="297"/>
        <v>0</v>
      </c>
      <c r="BF646" s="205">
        <f t="shared" si="297"/>
        <v>0</v>
      </c>
      <c r="BG646" s="973">
        <f>IF($Z646=1,0,IF(AND($Z646=0,BB646&gt;0),1,IF(AND($Z646=0,BD646&gt;0),1,IF(AND($Z646=0,BF646&gt;0),1,0))))</f>
        <v>0</v>
      </c>
      <c r="BH646" s="973">
        <f t="shared" si="292"/>
        <v>0</v>
      </c>
      <c r="BI646" s="978">
        <f>IF($Z646=0,0,IF(BM646+BO646+BQ646&gt;0,$AA646,0))</f>
        <v>0</v>
      </c>
      <c r="BJ646" s="980">
        <f>IF($Z646=0,0,IF(AND(BI646=0,M647&gt;0),$AA646,0))</f>
        <v>0</v>
      </c>
      <c r="BK646" s="969">
        <f>$AA646-BI646-BJ646</f>
        <v>0</v>
      </c>
      <c r="BL646" s="204">
        <f t="shared" si="298"/>
        <v>0</v>
      </c>
      <c r="BM646" s="204">
        <f t="shared" si="298"/>
        <v>0</v>
      </c>
      <c r="BN646" s="204">
        <f t="shared" si="298"/>
        <v>0</v>
      </c>
      <c r="BO646" s="204">
        <f t="shared" si="298"/>
        <v>0</v>
      </c>
      <c r="BP646" s="204">
        <f t="shared" si="298"/>
        <v>0</v>
      </c>
      <c r="BQ646" s="205">
        <f t="shared" si="298"/>
        <v>0</v>
      </c>
      <c r="BR646" s="973">
        <f>IF($Z646=1,0,IF(AND($Z646=0,BM646&gt;0),1,IF(AND($Z646=0,BO646&gt;0),1,IF(AND($Z646=0,BQ646&gt;0),1,0))))</f>
        <v>0</v>
      </c>
      <c r="BS646" s="973">
        <f t="shared" si="293"/>
        <v>0</v>
      </c>
      <c r="BT646" s="978">
        <f>IF($Z646=0,0,IF(BX646+BZ646+CB646&gt;0,$AA646,0))</f>
        <v>0</v>
      </c>
      <c r="BU646" s="980">
        <f>IF($Z646=0,0,IF(AND(BT646=0,O647&gt;0),$AA646,0))</f>
        <v>0</v>
      </c>
      <c r="BV646" s="969">
        <f>$AA646-BT646-BU646</f>
        <v>0</v>
      </c>
      <c r="BW646" s="204">
        <f t="shared" si="299"/>
        <v>0</v>
      </c>
      <c r="BX646" s="204">
        <f t="shared" si="299"/>
        <v>0</v>
      </c>
      <c r="BY646" s="204">
        <f t="shared" si="299"/>
        <v>0</v>
      </c>
      <c r="BZ646" s="204">
        <f t="shared" si="299"/>
        <v>0</v>
      </c>
      <c r="CA646" s="204">
        <f t="shared" si="299"/>
        <v>0</v>
      </c>
      <c r="CB646" s="205">
        <f t="shared" si="299"/>
        <v>0</v>
      </c>
      <c r="CC646" s="973">
        <f>IF($Z646=1,0,IF(AND($Z646=0,BX646&gt;0),1,IF(AND($Z646=0,BZ646&gt;0),1,IF(AND($Z646=0,CB646&gt;0),1,0))))</f>
        <v>0</v>
      </c>
      <c r="CD646" s="973">
        <f t="shared" si="294"/>
        <v>0</v>
      </c>
      <c r="CE646" s="11"/>
      <c r="CF646" s="11"/>
      <c r="CG646" s="11"/>
      <c r="CH646" s="11"/>
      <c r="CI646" s="11"/>
      <c r="CJ646" s="11"/>
      <c r="CK646" s="11"/>
      <c r="CL646" s="11"/>
      <c r="CM646" s="11"/>
    </row>
    <row r="647" spans="1:91" ht="14.25" customHeight="1">
      <c r="A647" s="950" t="str">
        <f>A646</f>
        <v/>
      </c>
      <c r="B647" s="57"/>
      <c r="C647" s="2051"/>
      <c r="D647" s="2053"/>
      <c r="E647" s="2051"/>
      <c r="F647" s="2772"/>
      <c r="G647" s="1121">
        <f>Import!Q1344</f>
        <v>0</v>
      </c>
      <c r="H647" s="2774"/>
      <c r="I647" s="450"/>
      <c r="J647" s="2775"/>
      <c r="K647" s="450"/>
      <c r="L647" s="2775"/>
      <c r="M647" s="450"/>
      <c r="N647" s="2775"/>
      <c r="O647" s="450"/>
      <c r="P647" s="2775"/>
      <c r="Q647" s="11"/>
      <c r="R647" s="11"/>
      <c r="S647" s="397"/>
      <c r="T647" s="419"/>
      <c r="U647" s="444">
        <f>Import!N1345</f>
        <v>0</v>
      </c>
      <c r="V647" s="11"/>
      <c r="W647" s="306"/>
      <c r="X647" s="306"/>
      <c r="Y647" s="306"/>
      <c r="Z647" s="11"/>
      <c r="AE647" s="204"/>
      <c r="AF647" s="204"/>
      <c r="AG647" s="204"/>
      <c r="AH647" s="204"/>
      <c r="AI647" s="922"/>
      <c r="AJ647" s="205"/>
      <c r="AK647" s="973"/>
      <c r="AL647" s="973">
        <f>AL646</f>
        <v>0</v>
      </c>
      <c r="AP647" s="204"/>
      <c r="AQ647" s="204"/>
      <c r="AR647" s="204"/>
      <c r="AS647" s="204"/>
      <c r="AT647" s="204"/>
      <c r="AU647" s="205"/>
      <c r="AV647" s="973"/>
      <c r="AW647" s="973">
        <f>AW646</f>
        <v>0</v>
      </c>
      <c r="BA647" s="204"/>
      <c r="BB647" s="204"/>
      <c r="BC647" s="204"/>
      <c r="BD647" s="204"/>
      <c r="BE647" s="204"/>
      <c r="BF647" s="205"/>
      <c r="BG647" s="973"/>
      <c r="BH647" s="973">
        <f>BH646</f>
        <v>0</v>
      </c>
      <c r="BL647" s="204"/>
      <c r="BM647" s="204"/>
      <c r="BN647" s="204"/>
      <c r="BO647" s="204"/>
      <c r="BP647" s="204"/>
      <c r="BQ647" s="205"/>
      <c r="BR647" s="973"/>
      <c r="BS647" s="973">
        <f>BS646</f>
        <v>0</v>
      </c>
      <c r="BW647" s="204"/>
      <c r="BX647" s="204"/>
      <c r="BY647" s="204"/>
      <c r="BZ647" s="204"/>
      <c r="CA647" s="204"/>
      <c r="CB647" s="205"/>
      <c r="CC647" s="973"/>
      <c r="CD647" s="973">
        <f>CD646</f>
        <v>0</v>
      </c>
      <c r="CE647" s="11"/>
      <c r="CF647" s="11"/>
      <c r="CG647" s="11"/>
      <c r="CH647" s="11"/>
      <c r="CI647" s="11"/>
      <c r="CJ647" s="11"/>
      <c r="CK647" s="11"/>
      <c r="CL647" s="11"/>
      <c r="CM647" s="11"/>
    </row>
    <row r="648" spans="1:91" ht="24.75" customHeight="1">
      <c r="A648" s="949" t="str">
        <f>IF(E648&gt;0,"Wypełnione","")</f>
        <v/>
      </c>
      <c r="B648" s="57"/>
      <c r="C648" s="2050">
        <f>'Og s3a'!C1357</f>
        <v>0</v>
      </c>
      <c r="D648" s="2052">
        <f>'Og s3a'!E1357</f>
        <v>0</v>
      </c>
      <c r="E648" s="2050">
        <f>'Og s3a'!F1357</f>
        <v>0</v>
      </c>
      <c r="F648" s="2771"/>
      <c r="G648" s="448">
        <f>T648</f>
        <v>0</v>
      </c>
      <c r="H648" s="2773">
        <f>U648</f>
        <v>0</v>
      </c>
      <c r="I648" s="451"/>
      <c r="J648" s="2775"/>
      <c r="K648" s="451"/>
      <c r="L648" s="2775"/>
      <c r="M648" s="451"/>
      <c r="N648" s="2775"/>
      <c r="O648" s="451"/>
      <c r="P648" s="2775"/>
      <c r="Q648" s="11"/>
      <c r="R648" s="11"/>
      <c r="S648" s="396">
        <f>'Og s3a'!G1357</f>
        <v>0</v>
      </c>
      <c r="T648" s="398">
        <f>'Og s3a'!D1357</f>
        <v>0</v>
      </c>
      <c r="U648" s="444">
        <f>Import!N1346</f>
        <v>0</v>
      </c>
      <c r="V648" s="11"/>
      <c r="W648" s="306"/>
      <c r="X648" s="306"/>
      <c r="Y648" s="306"/>
      <c r="Z648" s="970">
        <f>IF(F648=AF$7,1,0)</f>
        <v>0</v>
      </c>
      <c r="AA648" s="970">
        <f>Z648*D648</f>
        <v>0</v>
      </c>
      <c r="AB648" s="978">
        <f>IF($Z648=0,0,IF(AF648+AH648+AJ648&gt;0,$AA648,0))</f>
        <v>0</v>
      </c>
      <c r="AC648" s="980">
        <f>IF($Z648=0,0,IF(AND(AB648=0,G649&gt;0),$AA648,0))</f>
        <v>0</v>
      </c>
      <c r="AD648" s="969">
        <f>AA648-AB648-AC648</f>
        <v>0</v>
      </c>
      <c r="AE648" s="204">
        <f t="shared" si="295"/>
        <v>0</v>
      </c>
      <c r="AF648" s="204">
        <f t="shared" si="295"/>
        <v>0</v>
      </c>
      <c r="AG648" s="204">
        <f t="shared" si="295"/>
        <v>0</v>
      </c>
      <c r="AH648" s="204">
        <f t="shared" si="295"/>
        <v>0</v>
      </c>
      <c r="AI648" s="922">
        <f t="shared" si="295"/>
        <v>0</v>
      </c>
      <c r="AJ648" s="205">
        <f t="shared" si="295"/>
        <v>0</v>
      </c>
      <c r="AK648" s="973">
        <f>IF($Z648=1,0,IF(AND($Z648=0,AF648&gt;0),1,IF(AND($Z648=0,AH648&gt;0),1,IF(AND($Z648=0,AJ648&gt;0),1,0))))</f>
        <v>0</v>
      </c>
      <c r="AL648" s="973">
        <f t="shared" si="290"/>
        <v>0</v>
      </c>
      <c r="AM648" s="978">
        <f>IF($Z648=0,0,IF(AQ648+AS648+AU648&gt;0,$AA648,0))</f>
        <v>0</v>
      </c>
      <c r="AN648" s="980">
        <f>IF($Z648=0,0,IF(AND(AM648=0,I649&gt;0),$AA648,0))</f>
        <v>0</v>
      </c>
      <c r="AO648" s="969">
        <f>$AA648-AM648-AN648</f>
        <v>0</v>
      </c>
      <c r="AP648" s="204">
        <f t="shared" si="296"/>
        <v>0</v>
      </c>
      <c r="AQ648" s="204">
        <f t="shared" si="296"/>
        <v>0</v>
      </c>
      <c r="AR648" s="204">
        <f t="shared" si="296"/>
        <v>0</v>
      </c>
      <c r="AS648" s="204">
        <f t="shared" si="296"/>
        <v>0</v>
      </c>
      <c r="AT648" s="204">
        <f t="shared" si="296"/>
        <v>0</v>
      </c>
      <c r="AU648" s="205">
        <f t="shared" si="296"/>
        <v>0</v>
      </c>
      <c r="AV648" s="973">
        <f>IF($Z648=1,0,IF(AND($Z648=0,AQ648&gt;0),1,IF(AND($Z648=0,AS648&gt;0),1,IF(AND($Z648=0,AU648&gt;0),1,0))))</f>
        <v>0</v>
      </c>
      <c r="AW648" s="973">
        <f t="shared" si="291"/>
        <v>0</v>
      </c>
      <c r="AX648" s="978">
        <f>IF($Z648=0,0,IF(BB648+BD648+BF648&gt;0,$AA648,0))</f>
        <v>0</v>
      </c>
      <c r="AY648" s="980">
        <f>IF($Z648=0,0,IF(AND(AX648=0,K649&gt;0),$AA648,0))</f>
        <v>0</v>
      </c>
      <c r="AZ648" s="969">
        <f>$AA648-AX648-AY648</f>
        <v>0</v>
      </c>
      <c r="BA648" s="204">
        <f t="shared" si="297"/>
        <v>0</v>
      </c>
      <c r="BB648" s="204">
        <f t="shared" si="297"/>
        <v>0</v>
      </c>
      <c r="BC648" s="204">
        <f t="shared" si="297"/>
        <v>0</v>
      </c>
      <c r="BD648" s="204">
        <f t="shared" si="297"/>
        <v>0</v>
      </c>
      <c r="BE648" s="204">
        <f t="shared" si="297"/>
        <v>0</v>
      </c>
      <c r="BF648" s="205">
        <f t="shared" si="297"/>
        <v>0</v>
      </c>
      <c r="BG648" s="973">
        <f>IF($Z648=1,0,IF(AND($Z648=0,BB648&gt;0),1,IF(AND($Z648=0,BD648&gt;0),1,IF(AND($Z648=0,BF648&gt;0),1,0))))</f>
        <v>0</v>
      </c>
      <c r="BH648" s="973">
        <f t="shared" si="292"/>
        <v>0</v>
      </c>
      <c r="BI648" s="978">
        <f>IF($Z648=0,0,IF(BM648+BO648+BQ648&gt;0,$AA648,0))</f>
        <v>0</v>
      </c>
      <c r="BJ648" s="980">
        <f>IF($Z648=0,0,IF(AND(BI648=0,M649&gt;0),$AA648,0))</f>
        <v>0</v>
      </c>
      <c r="BK648" s="969">
        <f>$AA648-BI648-BJ648</f>
        <v>0</v>
      </c>
      <c r="BL648" s="204">
        <f t="shared" si="298"/>
        <v>0</v>
      </c>
      <c r="BM648" s="204">
        <f t="shared" si="298"/>
        <v>0</v>
      </c>
      <c r="BN648" s="204">
        <f t="shared" si="298"/>
        <v>0</v>
      </c>
      <c r="BO648" s="204">
        <f t="shared" si="298"/>
        <v>0</v>
      </c>
      <c r="BP648" s="204">
        <f t="shared" si="298"/>
        <v>0</v>
      </c>
      <c r="BQ648" s="205">
        <f t="shared" si="298"/>
        <v>0</v>
      </c>
      <c r="BR648" s="973">
        <f>IF($Z648=1,0,IF(AND($Z648=0,BM648&gt;0),1,IF(AND($Z648=0,BO648&gt;0),1,IF(AND($Z648=0,BQ648&gt;0),1,0))))</f>
        <v>0</v>
      </c>
      <c r="BS648" s="973">
        <f t="shared" si="293"/>
        <v>0</v>
      </c>
      <c r="BT648" s="978">
        <f>IF($Z648=0,0,IF(BX648+BZ648+CB648&gt;0,$AA648,0))</f>
        <v>0</v>
      </c>
      <c r="BU648" s="980">
        <f>IF($Z648=0,0,IF(AND(BT648=0,O649&gt;0),$AA648,0))</f>
        <v>0</v>
      </c>
      <c r="BV648" s="969">
        <f>$AA648-BT648-BU648</f>
        <v>0</v>
      </c>
      <c r="BW648" s="204">
        <f t="shared" si="299"/>
        <v>0</v>
      </c>
      <c r="BX648" s="204">
        <f t="shared" si="299"/>
        <v>0</v>
      </c>
      <c r="BY648" s="204">
        <f t="shared" si="299"/>
        <v>0</v>
      </c>
      <c r="BZ648" s="204">
        <f t="shared" si="299"/>
        <v>0</v>
      </c>
      <c r="CA648" s="204">
        <f t="shared" si="299"/>
        <v>0</v>
      </c>
      <c r="CB648" s="205">
        <f t="shared" si="299"/>
        <v>0</v>
      </c>
      <c r="CC648" s="973">
        <f>IF($Z648=1,0,IF(AND($Z648=0,BX648&gt;0),1,IF(AND($Z648=0,BZ648&gt;0),1,IF(AND($Z648=0,CB648&gt;0),1,0))))</f>
        <v>0</v>
      </c>
      <c r="CD648" s="973">
        <f t="shared" si="294"/>
        <v>0</v>
      </c>
      <c r="CE648" s="11"/>
      <c r="CF648" s="11"/>
      <c r="CG648" s="11"/>
      <c r="CH648" s="11"/>
      <c r="CI648" s="11"/>
      <c r="CJ648" s="11"/>
      <c r="CK648" s="11"/>
      <c r="CL648" s="11"/>
      <c r="CM648" s="11"/>
    </row>
    <row r="649" spans="1:91" ht="14.25" customHeight="1">
      <c r="A649" s="950" t="str">
        <f>A648</f>
        <v/>
      </c>
      <c r="B649" s="57"/>
      <c r="C649" s="2051"/>
      <c r="D649" s="2053"/>
      <c r="E649" s="2051"/>
      <c r="F649" s="2772"/>
      <c r="G649" s="1121">
        <f>Import!Q1346</f>
        <v>0</v>
      </c>
      <c r="H649" s="2774"/>
      <c r="I649" s="450"/>
      <c r="J649" s="2775"/>
      <c r="K649" s="450"/>
      <c r="L649" s="2775"/>
      <c r="M649" s="450"/>
      <c r="N649" s="2775"/>
      <c r="O649" s="450"/>
      <c r="P649" s="2775"/>
      <c r="Q649" s="11"/>
      <c r="R649" s="11"/>
      <c r="S649" s="397"/>
      <c r="T649" s="419"/>
      <c r="U649" s="444">
        <f>Import!N1347</f>
        <v>0</v>
      </c>
      <c r="V649" s="11"/>
      <c r="W649" s="306"/>
      <c r="X649" s="306"/>
      <c r="Y649" s="306"/>
      <c r="Z649" s="11"/>
      <c r="AE649" s="204"/>
      <c r="AF649" s="204"/>
      <c r="AG649" s="204"/>
      <c r="AH649" s="204"/>
      <c r="AI649" s="922"/>
      <c r="AJ649" s="205"/>
      <c r="AK649" s="973"/>
      <c r="AL649" s="973">
        <f>AL648</f>
        <v>0</v>
      </c>
      <c r="AP649" s="204"/>
      <c r="AQ649" s="204"/>
      <c r="AR649" s="204"/>
      <c r="AS649" s="204"/>
      <c r="AT649" s="204"/>
      <c r="AU649" s="205"/>
      <c r="AV649" s="973"/>
      <c r="AW649" s="973">
        <f>AW648</f>
        <v>0</v>
      </c>
      <c r="BA649" s="204"/>
      <c r="BB649" s="204"/>
      <c r="BC649" s="204"/>
      <c r="BD649" s="204"/>
      <c r="BE649" s="204"/>
      <c r="BF649" s="205"/>
      <c r="BG649" s="973"/>
      <c r="BH649" s="973">
        <f>BH648</f>
        <v>0</v>
      </c>
      <c r="BL649" s="204"/>
      <c r="BM649" s="204"/>
      <c r="BN649" s="204"/>
      <c r="BO649" s="204"/>
      <c r="BP649" s="204"/>
      <c r="BQ649" s="205"/>
      <c r="BR649" s="973"/>
      <c r="BS649" s="973">
        <f>BS648</f>
        <v>0</v>
      </c>
      <c r="BW649" s="204"/>
      <c r="BX649" s="204"/>
      <c r="BY649" s="204"/>
      <c r="BZ649" s="204"/>
      <c r="CA649" s="204"/>
      <c r="CB649" s="205"/>
      <c r="CC649" s="973"/>
      <c r="CD649" s="973">
        <f>CD648</f>
        <v>0</v>
      </c>
      <c r="CE649" s="11"/>
      <c r="CF649" s="11"/>
      <c r="CG649" s="11"/>
      <c r="CH649" s="11"/>
      <c r="CI649" s="11"/>
      <c r="CJ649" s="11"/>
      <c r="CK649" s="11"/>
      <c r="CL649" s="11"/>
      <c r="CM649" s="11"/>
    </row>
    <row r="650" spans="1:91" ht="24.75" customHeight="1">
      <c r="A650" s="949" t="str">
        <f>IF(E650&gt;0,"Wypełnione","")</f>
        <v/>
      </c>
      <c r="B650" s="57"/>
      <c r="C650" s="2050">
        <f>'Og s3a'!C1359</f>
        <v>0</v>
      </c>
      <c r="D650" s="2052">
        <f>'Og s3a'!E1359</f>
        <v>0</v>
      </c>
      <c r="E650" s="2050">
        <f>'Og s3a'!F1359</f>
        <v>0</v>
      </c>
      <c r="F650" s="2771"/>
      <c r="G650" s="448">
        <f>T650</f>
        <v>0</v>
      </c>
      <c r="H650" s="2773">
        <f>U650</f>
        <v>0</v>
      </c>
      <c r="I650" s="451"/>
      <c r="J650" s="2775"/>
      <c r="K650" s="451"/>
      <c r="L650" s="2775"/>
      <c r="M650" s="451"/>
      <c r="N650" s="2775"/>
      <c r="O650" s="451"/>
      <c r="P650" s="2775"/>
      <c r="Q650" s="11"/>
      <c r="R650" s="11"/>
      <c r="S650" s="396">
        <f>'Og s3a'!G1359</f>
        <v>0</v>
      </c>
      <c r="T650" s="398">
        <f>'Og s3a'!D1359</f>
        <v>0</v>
      </c>
      <c r="U650" s="444">
        <f>Import!N1348</f>
        <v>0</v>
      </c>
      <c r="V650" s="11"/>
      <c r="W650" s="306"/>
      <c r="X650" s="306"/>
      <c r="Y650" s="306"/>
      <c r="Z650" s="970">
        <f>IF(F650=AF$7,1,0)</f>
        <v>0</v>
      </c>
      <c r="AA650" s="970">
        <f>Z650*D650</f>
        <v>0</v>
      </c>
      <c r="AB650" s="978">
        <f>IF($Z650=0,0,IF(AF650+AH650+AJ650&gt;0,$AA650,0))</f>
        <v>0</v>
      </c>
      <c r="AC650" s="980">
        <f>IF($Z650=0,0,IF(AND(AB650=0,G651&gt;0),$AA650,0))</f>
        <v>0</v>
      </c>
      <c r="AD650" s="969">
        <f>AA650-AB650-AC650</f>
        <v>0</v>
      </c>
      <c r="AE650" s="204">
        <f t="shared" si="295"/>
        <v>0</v>
      </c>
      <c r="AF650" s="204">
        <f t="shared" si="295"/>
        <v>0</v>
      </c>
      <c r="AG650" s="204">
        <f t="shared" si="295"/>
        <v>0</v>
      </c>
      <c r="AH650" s="204">
        <f t="shared" si="295"/>
        <v>0</v>
      </c>
      <c r="AI650" s="922">
        <f t="shared" si="295"/>
        <v>0</v>
      </c>
      <c r="AJ650" s="205">
        <f t="shared" si="295"/>
        <v>0</v>
      </c>
      <c r="AK650" s="973">
        <f>IF($Z650=1,0,IF(AND($Z650=0,AF650&gt;0),1,IF(AND($Z650=0,AH650&gt;0),1,IF(AND($Z650=0,AJ650&gt;0),1,0))))</f>
        <v>0</v>
      </c>
      <c r="AL650" s="973">
        <f t="shared" si="290"/>
        <v>0</v>
      </c>
      <c r="AM650" s="978">
        <f>IF($Z650=0,0,IF(AQ650+AS650+AU650&gt;0,$AA650,0))</f>
        <v>0</v>
      </c>
      <c r="AN650" s="980">
        <f>IF($Z650=0,0,IF(AND(AM650=0,I651&gt;0),$AA650,0))</f>
        <v>0</v>
      </c>
      <c r="AO650" s="969">
        <f>$AA650-AM650-AN650</f>
        <v>0</v>
      </c>
      <c r="AP650" s="204">
        <f t="shared" si="296"/>
        <v>0</v>
      </c>
      <c r="AQ650" s="204">
        <f t="shared" si="296"/>
        <v>0</v>
      </c>
      <c r="AR650" s="204">
        <f t="shared" si="296"/>
        <v>0</v>
      </c>
      <c r="AS650" s="204">
        <f t="shared" si="296"/>
        <v>0</v>
      </c>
      <c r="AT650" s="204">
        <f t="shared" si="296"/>
        <v>0</v>
      </c>
      <c r="AU650" s="205">
        <f t="shared" si="296"/>
        <v>0</v>
      </c>
      <c r="AV650" s="973">
        <f>IF($Z650=1,0,IF(AND($Z650=0,AQ650&gt;0),1,IF(AND($Z650=0,AS650&gt;0),1,IF(AND($Z650=0,AU650&gt;0),1,0))))</f>
        <v>0</v>
      </c>
      <c r="AW650" s="973">
        <f t="shared" si="291"/>
        <v>0</v>
      </c>
      <c r="AX650" s="978">
        <f>IF($Z650=0,0,IF(BB650+BD650+BF650&gt;0,$AA650,0))</f>
        <v>0</v>
      </c>
      <c r="AY650" s="980">
        <f>IF($Z650=0,0,IF(AND(AX650=0,K651&gt;0),$AA650,0))</f>
        <v>0</v>
      </c>
      <c r="AZ650" s="969">
        <f>$AA650-AX650-AY650</f>
        <v>0</v>
      </c>
      <c r="BA650" s="204">
        <f t="shared" si="297"/>
        <v>0</v>
      </c>
      <c r="BB650" s="204">
        <f t="shared" si="297"/>
        <v>0</v>
      </c>
      <c r="BC650" s="204">
        <f t="shared" si="297"/>
        <v>0</v>
      </c>
      <c r="BD650" s="204">
        <f t="shared" si="297"/>
        <v>0</v>
      </c>
      <c r="BE650" s="204">
        <f t="shared" si="297"/>
        <v>0</v>
      </c>
      <c r="BF650" s="205">
        <f t="shared" si="297"/>
        <v>0</v>
      </c>
      <c r="BG650" s="973">
        <f>IF($Z650=1,0,IF(AND($Z650=0,BB650&gt;0),1,IF(AND($Z650=0,BD650&gt;0),1,IF(AND($Z650=0,BF650&gt;0),1,0))))</f>
        <v>0</v>
      </c>
      <c r="BH650" s="973">
        <f t="shared" si="292"/>
        <v>0</v>
      </c>
      <c r="BI650" s="978">
        <f>IF($Z650=0,0,IF(BM650+BO650+BQ650&gt;0,$AA650,0))</f>
        <v>0</v>
      </c>
      <c r="BJ650" s="980">
        <f>IF($Z650=0,0,IF(AND(BI650=0,M651&gt;0),$AA650,0))</f>
        <v>0</v>
      </c>
      <c r="BK650" s="969">
        <f>$AA650-BI650-BJ650</f>
        <v>0</v>
      </c>
      <c r="BL650" s="204">
        <f t="shared" si="298"/>
        <v>0</v>
      </c>
      <c r="BM650" s="204">
        <f t="shared" si="298"/>
        <v>0</v>
      </c>
      <c r="BN650" s="204">
        <f t="shared" si="298"/>
        <v>0</v>
      </c>
      <c r="BO650" s="204">
        <f t="shared" si="298"/>
        <v>0</v>
      </c>
      <c r="BP650" s="204">
        <f t="shared" si="298"/>
        <v>0</v>
      </c>
      <c r="BQ650" s="205">
        <f t="shared" si="298"/>
        <v>0</v>
      </c>
      <c r="BR650" s="973">
        <f>IF($Z650=1,0,IF(AND($Z650=0,BM650&gt;0),1,IF(AND($Z650=0,BO650&gt;0),1,IF(AND($Z650=0,BQ650&gt;0),1,0))))</f>
        <v>0</v>
      </c>
      <c r="BS650" s="973">
        <f t="shared" si="293"/>
        <v>0</v>
      </c>
      <c r="BT650" s="978">
        <f>IF($Z650=0,0,IF(BX650+BZ650+CB650&gt;0,$AA650,0))</f>
        <v>0</v>
      </c>
      <c r="BU650" s="980">
        <f>IF($Z650=0,0,IF(AND(BT650=0,O651&gt;0),$AA650,0))</f>
        <v>0</v>
      </c>
      <c r="BV650" s="969">
        <f>$AA650-BT650-BU650</f>
        <v>0</v>
      </c>
      <c r="BW650" s="204">
        <f t="shared" si="299"/>
        <v>0</v>
      </c>
      <c r="BX650" s="204">
        <f t="shared" si="299"/>
        <v>0</v>
      </c>
      <c r="BY650" s="204">
        <f t="shared" si="299"/>
        <v>0</v>
      </c>
      <c r="BZ650" s="204">
        <f t="shared" si="299"/>
        <v>0</v>
      </c>
      <c r="CA650" s="204">
        <f t="shared" si="299"/>
        <v>0</v>
      </c>
      <c r="CB650" s="205">
        <f t="shared" si="299"/>
        <v>0</v>
      </c>
      <c r="CC650" s="973">
        <f>IF($Z650=1,0,IF(AND($Z650=0,BX650&gt;0),1,IF(AND($Z650=0,BZ650&gt;0),1,IF(AND($Z650=0,CB650&gt;0),1,0))))</f>
        <v>0</v>
      </c>
      <c r="CD650" s="973">
        <f t="shared" si="294"/>
        <v>0</v>
      </c>
      <c r="CE650" s="11"/>
      <c r="CF650" s="11"/>
      <c r="CG650" s="11"/>
      <c r="CH650" s="11"/>
      <c r="CI650" s="11"/>
      <c r="CJ650" s="11"/>
      <c r="CK650" s="11"/>
      <c r="CL650" s="11"/>
      <c r="CM650" s="11"/>
    </row>
    <row r="651" spans="1:91" ht="14.25" customHeight="1">
      <c r="A651" s="950" t="str">
        <f>A650</f>
        <v/>
      </c>
      <c r="B651" s="57"/>
      <c r="C651" s="2051"/>
      <c r="D651" s="2053"/>
      <c r="E651" s="2051"/>
      <c r="F651" s="2772"/>
      <c r="G651" s="1121">
        <f>Import!Q1348</f>
        <v>0</v>
      </c>
      <c r="H651" s="2774"/>
      <c r="I651" s="450"/>
      <c r="J651" s="2775"/>
      <c r="K651" s="450"/>
      <c r="L651" s="2775"/>
      <c r="M651" s="450"/>
      <c r="N651" s="2775"/>
      <c r="O651" s="450"/>
      <c r="P651" s="2775"/>
      <c r="Q651" s="11"/>
      <c r="R651" s="11"/>
      <c r="S651" s="397"/>
      <c r="T651" s="419"/>
      <c r="U651" s="444">
        <f>Import!N1349</f>
        <v>0</v>
      </c>
      <c r="V651" s="11"/>
      <c r="W651" s="306"/>
      <c r="X651" s="306"/>
      <c r="Y651" s="306"/>
      <c r="Z651" s="11"/>
      <c r="AE651" s="204"/>
      <c r="AF651" s="204"/>
      <c r="AG651" s="204"/>
      <c r="AH651" s="204"/>
      <c r="AI651" s="922"/>
      <c r="AJ651" s="205"/>
      <c r="AK651" s="973"/>
      <c r="AL651" s="973">
        <f>AL650</f>
        <v>0</v>
      </c>
      <c r="AP651" s="204"/>
      <c r="AQ651" s="204"/>
      <c r="AR651" s="204"/>
      <c r="AS651" s="204"/>
      <c r="AT651" s="204"/>
      <c r="AU651" s="205"/>
      <c r="AV651" s="973"/>
      <c r="AW651" s="973">
        <f>AW650</f>
        <v>0</v>
      </c>
      <c r="BA651" s="204"/>
      <c r="BB651" s="204"/>
      <c r="BC651" s="204"/>
      <c r="BD651" s="204"/>
      <c r="BE651" s="204"/>
      <c r="BF651" s="205"/>
      <c r="BG651" s="973"/>
      <c r="BH651" s="973">
        <f>BH650</f>
        <v>0</v>
      </c>
      <c r="BL651" s="204"/>
      <c r="BM651" s="204"/>
      <c r="BN651" s="204"/>
      <c r="BO651" s="204"/>
      <c r="BP651" s="204"/>
      <c r="BQ651" s="205"/>
      <c r="BR651" s="973"/>
      <c r="BS651" s="973">
        <f>BS650</f>
        <v>0</v>
      </c>
      <c r="BW651" s="204"/>
      <c r="BX651" s="204"/>
      <c r="BY651" s="204"/>
      <c r="BZ651" s="204"/>
      <c r="CA651" s="204"/>
      <c r="CB651" s="205"/>
      <c r="CC651" s="973"/>
      <c r="CD651" s="973">
        <f>CD650</f>
        <v>0</v>
      </c>
      <c r="CE651" s="11"/>
      <c r="CF651" s="11"/>
      <c r="CG651" s="11"/>
      <c r="CH651" s="11"/>
      <c r="CI651" s="11"/>
      <c r="CJ651" s="11"/>
      <c r="CK651" s="11"/>
      <c r="CL651" s="11"/>
      <c r="CM651" s="11"/>
    </row>
    <row r="652" spans="1:91" ht="24.75" customHeight="1">
      <c r="A652" s="949" t="str">
        <f>IF(E652&gt;0,"Wypełnione","")</f>
        <v/>
      </c>
      <c r="B652" s="57"/>
      <c r="C652" s="2050">
        <f>'Og s3a'!C1361</f>
        <v>0</v>
      </c>
      <c r="D652" s="2052">
        <f>'Og s3a'!E1361</f>
        <v>0</v>
      </c>
      <c r="E652" s="2050">
        <f>'Og s3a'!F1361</f>
        <v>0</v>
      </c>
      <c r="F652" s="2771"/>
      <c r="G652" s="448">
        <f>T652</f>
        <v>0</v>
      </c>
      <c r="H652" s="2773">
        <f>U652</f>
        <v>0</v>
      </c>
      <c r="I652" s="451"/>
      <c r="J652" s="2775"/>
      <c r="K652" s="451"/>
      <c r="L652" s="2775"/>
      <c r="M652" s="451"/>
      <c r="N652" s="2775"/>
      <c r="O652" s="451"/>
      <c r="P652" s="2775"/>
      <c r="Q652" s="11"/>
      <c r="R652" s="11"/>
      <c r="S652" s="396">
        <f>'Og s3a'!G1361</f>
        <v>0</v>
      </c>
      <c r="T652" s="398">
        <f>'Og s3a'!D1361</f>
        <v>0</v>
      </c>
      <c r="U652" s="444">
        <f>Import!N1350</f>
        <v>0</v>
      </c>
      <c r="V652" s="11"/>
      <c r="W652" s="306"/>
      <c r="X652" s="306"/>
      <c r="Y652" s="306"/>
      <c r="Z652" s="970">
        <f>IF(F652=AF$7,1,0)</f>
        <v>0</v>
      </c>
      <c r="AA652" s="970">
        <f>Z652*D652</f>
        <v>0</v>
      </c>
      <c r="AB652" s="978">
        <f>IF($Z652=0,0,IF(AF652+AH652+AJ652&gt;0,$AA652,0))</f>
        <v>0</v>
      </c>
      <c r="AC652" s="980">
        <f>IF($Z652=0,0,IF(AND(AB652=0,G653&gt;0),$AA652,0))</f>
        <v>0</v>
      </c>
      <c r="AD652" s="969">
        <f>AA652-AB652-AC652</f>
        <v>0</v>
      </c>
      <c r="AE652" s="204">
        <f t="shared" si="295"/>
        <v>0</v>
      </c>
      <c r="AF652" s="204">
        <f t="shared" si="295"/>
        <v>0</v>
      </c>
      <c r="AG652" s="204">
        <f t="shared" si="295"/>
        <v>0</v>
      </c>
      <c r="AH652" s="204">
        <f t="shared" si="295"/>
        <v>0</v>
      </c>
      <c r="AI652" s="922">
        <f t="shared" si="295"/>
        <v>0</v>
      </c>
      <c r="AJ652" s="205">
        <f t="shared" si="295"/>
        <v>0</v>
      </c>
      <c r="AK652" s="973">
        <f>IF($Z652=1,0,IF(AND($Z652=0,AF652&gt;0),1,IF(AND($Z652=0,AH652&gt;0),1,IF(AND($Z652=0,AJ652&gt;0),1,0))))</f>
        <v>0</v>
      </c>
      <c r="AL652" s="973">
        <f t="shared" si="290"/>
        <v>0</v>
      </c>
      <c r="AM652" s="978">
        <f>IF($Z652=0,0,IF(AQ652+AS652+AU652&gt;0,$AA652,0))</f>
        <v>0</v>
      </c>
      <c r="AN652" s="980">
        <f>IF($Z652=0,0,IF(AND(AM652=0,I653&gt;0),$AA652,0))</f>
        <v>0</v>
      </c>
      <c r="AO652" s="969">
        <f>$AA652-AM652-AN652</f>
        <v>0</v>
      </c>
      <c r="AP652" s="204">
        <f t="shared" si="296"/>
        <v>0</v>
      </c>
      <c r="AQ652" s="204">
        <f t="shared" si="296"/>
        <v>0</v>
      </c>
      <c r="AR652" s="204">
        <f t="shared" si="296"/>
        <v>0</v>
      </c>
      <c r="AS652" s="204">
        <f t="shared" si="296"/>
        <v>0</v>
      </c>
      <c r="AT652" s="204">
        <f t="shared" si="296"/>
        <v>0</v>
      </c>
      <c r="AU652" s="205">
        <f t="shared" si="296"/>
        <v>0</v>
      </c>
      <c r="AV652" s="973">
        <f>IF($Z652=1,0,IF(AND($Z652=0,AQ652&gt;0),1,IF(AND($Z652=0,AS652&gt;0),1,IF(AND($Z652=0,AU652&gt;0),1,0))))</f>
        <v>0</v>
      </c>
      <c r="AW652" s="973">
        <f t="shared" si="291"/>
        <v>0</v>
      </c>
      <c r="AX652" s="978">
        <f>IF($Z652=0,0,IF(BB652+BD652+BF652&gt;0,$AA652,0))</f>
        <v>0</v>
      </c>
      <c r="AY652" s="980">
        <f>IF($Z652=0,0,IF(AND(AX652=0,K653&gt;0),$AA652,0))</f>
        <v>0</v>
      </c>
      <c r="AZ652" s="969">
        <f>$AA652-AX652-AY652</f>
        <v>0</v>
      </c>
      <c r="BA652" s="204">
        <f t="shared" si="297"/>
        <v>0</v>
      </c>
      <c r="BB652" s="204">
        <f t="shared" si="297"/>
        <v>0</v>
      </c>
      <c r="BC652" s="204">
        <f t="shared" si="297"/>
        <v>0</v>
      </c>
      <c r="BD652" s="204">
        <f t="shared" si="297"/>
        <v>0</v>
      </c>
      <c r="BE652" s="204">
        <f t="shared" si="297"/>
        <v>0</v>
      </c>
      <c r="BF652" s="205">
        <f t="shared" si="297"/>
        <v>0</v>
      </c>
      <c r="BG652" s="973">
        <f>IF($Z652=1,0,IF(AND($Z652=0,BB652&gt;0),1,IF(AND($Z652=0,BD652&gt;0),1,IF(AND($Z652=0,BF652&gt;0),1,0))))</f>
        <v>0</v>
      </c>
      <c r="BH652" s="973">
        <f t="shared" si="292"/>
        <v>0</v>
      </c>
      <c r="BI652" s="978">
        <f>IF($Z652=0,0,IF(BM652+BO652+BQ652&gt;0,$AA652,0))</f>
        <v>0</v>
      </c>
      <c r="BJ652" s="980">
        <f>IF($Z652=0,0,IF(AND(BI652=0,M653&gt;0),$AA652,0))</f>
        <v>0</v>
      </c>
      <c r="BK652" s="969">
        <f>$AA652-BI652-BJ652</f>
        <v>0</v>
      </c>
      <c r="BL652" s="204">
        <f t="shared" si="298"/>
        <v>0</v>
      </c>
      <c r="BM652" s="204">
        <f t="shared" si="298"/>
        <v>0</v>
      </c>
      <c r="BN652" s="204">
        <f t="shared" si="298"/>
        <v>0</v>
      </c>
      <c r="BO652" s="204">
        <f t="shared" si="298"/>
        <v>0</v>
      </c>
      <c r="BP652" s="204">
        <f t="shared" si="298"/>
        <v>0</v>
      </c>
      <c r="BQ652" s="205">
        <f t="shared" si="298"/>
        <v>0</v>
      </c>
      <c r="BR652" s="973">
        <f>IF($Z652=1,0,IF(AND($Z652=0,BM652&gt;0),1,IF(AND($Z652=0,BO652&gt;0),1,IF(AND($Z652=0,BQ652&gt;0),1,0))))</f>
        <v>0</v>
      </c>
      <c r="BS652" s="973">
        <f t="shared" si="293"/>
        <v>0</v>
      </c>
      <c r="BT652" s="978">
        <f>IF($Z652=0,0,IF(BX652+BZ652+CB652&gt;0,$AA652,0))</f>
        <v>0</v>
      </c>
      <c r="BU652" s="980">
        <f>IF($Z652=0,0,IF(AND(BT652=0,O653&gt;0),$AA652,0))</f>
        <v>0</v>
      </c>
      <c r="BV652" s="969">
        <f>$AA652-BT652-BU652</f>
        <v>0</v>
      </c>
      <c r="BW652" s="204">
        <f t="shared" si="299"/>
        <v>0</v>
      </c>
      <c r="BX652" s="204">
        <f t="shared" si="299"/>
        <v>0</v>
      </c>
      <c r="BY652" s="204">
        <f t="shared" si="299"/>
        <v>0</v>
      </c>
      <c r="BZ652" s="204">
        <f t="shared" si="299"/>
        <v>0</v>
      </c>
      <c r="CA652" s="204">
        <f t="shared" si="299"/>
        <v>0</v>
      </c>
      <c r="CB652" s="205">
        <f t="shared" si="299"/>
        <v>0</v>
      </c>
      <c r="CC652" s="973">
        <f>IF($Z652=1,0,IF(AND($Z652=0,BX652&gt;0),1,IF(AND($Z652=0,BZ652&gt;0),1,IF(AND($Z652=0,CB652&gt;0),1,0))))</f>
        <v>0</v>
      </c>
      <c r="CD652" s="973">
        <f t="shared" si="294"/>
        <v>0</v>
      </c>
      <c r="CE652" s="11"/>
      <c r="CF652" s="11"/>
      <c r="CG652" s="11"/>
      <c r="CH652" s="11"/>
      <c r="CI652" s="11"/>
      <c r="CJ652" s="11"/>
      <c r="CK652" s="11"/>
      <c r="CL652" s="11"/>
      <c r="CM652" s="11"/>
    </row>
    <row r="653" spans="1:91" ht="14.25" customHeight="1">
      <c r="A653" s="950" t="str">
        <f>A652</f>
        <v/>
      </c>
      <c r="B653" s="57"/>
      <c r="C653" s="2051"/>
      <c r="D653" s="2053"/>
      <c r="E653" s="2051"/>
      <c r="F653" s="2772"/>
      <c r="G653" s="1121">
        <f>Import!Q1350</f>
        <v>0</v>
      </c>
      <c r="H653" s="2774"/>
      <c r="I653" s="450"/>
      <c r="J653" s="2775"/>
      <c r="K653" s="450"/>
      <c r="L653" s="2775"/>
      <c r="M653" s="450"/>
      <c r="N653" s="2775"/>
      <c r="O653" s="450"/>
      <c r="P653" s="2775"/>
      <c r="Q653" s="11"/>
      <c r="R653" s="11"/>
      <c r="S653" s="397"/>
      <c r="T653" s="419"/>
      <c r="U653" s="444">
        <f>Import!N1351</f>
        <v>0</v>
      </c>
      <c r="V653" s="11"/>
      <c r="W653" s="306"/>
      <c r="X653" s="306"/>
      <c r="Y653" s="306"/>
      <c r="Z653" s="11"/>
      <c r="AE653" s="204"/>
      <c r="AF653" s="204"/>
      <c r="AG653" s="204"/>
      <c r="AH653" s="204"/>
      <c r="AI653" s="922"/>
      <c r="AJ653" s="205"/>
      <c r="AK653" s="973"/>
      <c r="AL653" s="973">
        <f>AL652</f>
        <v>0</v>
      </c>
      <c r="AP653" s="204"/>
      <c r="AQ653" s="204"/>
      <c r="AR653" s="204"/>
      <c r="AS653" s="204"/>
      <c r="AT653" s="204"/>
      <c r="AU653" s="205"/>
      <c r="AV653" s="973"/>
      <c r="AW653" s="973">
        <f>AW652</f>
        <v>0</v>
      </c>
      <c r="BA653" s="204"/>
      <c r="BB653" s="204"/>
      <c r="BC653" s="204"/>
      <c r="BD653" s="204"/>
      <c r="BE653" s="204"/>
      <c r="BF653" s="205"/>
      <c r="BG653" s="973"/>
      <c r="BH653" s="973">
        <f>BH652</f>
        <v>0</v>
      </c>
      <c r="BL653" s="204"/>
      <c r="BM653" s="204"/>
      <c r="BN653" s="204"/>
      <c r="BO653" s="204"/>
      <c r="BP653" s="204"/>
      <c r="BQ653" s="205"/>
      <c r="BR653" s="973"/>
      <c r="BS653" s="973">
        <f>BS652</f>
        <v>0</v>
      </c>
      <c r="BW653" s="204"/>
      <c r="BX653" s="204"/>
      <c r="BY653" s="204"/>
      <c r="BZ653" s="204"/>
      <c r="CA653" s="204"/>
      <c r="CB653" s="205"/>
      <c r="CC653" s="973"/>
      <c r="CD653" s="973">
        <f>CD652</f>
        <v>0</v>
      </c>
      <c r="CE653" s="11"/>
      <c r="CF653" s="11"/>
      <c r="CG653" s="11"/>
      <c r="CH653" s="11"/>
      <c r="CI653" s="11"/>
      <c r="CJ653" s="11"/>
      <c r="CK653" s="11"/>
      <c r="CL653" s="11"/>
      <c r="CM653" s="11"/>
    </row>
    <row r="654" spans="1:91" ht="24.75" customHeight="1">
      <c r="A654" s="949" t="str">
        <f>IF(E654&gt;0,"Wypełnione","")</f>
        <v/>
      </c>
      <c r="B654" s="57"/>
      <c r="C654" s="2050">
        <f>'Og s3a'!C1363</f>
        <v>0</v>
      </c>
      <c r="D654" s="2052">
        <f>'Og s3a'!E1363</f>
        <v>0</v>
      </c>
      <c r="E654" s="2050">
        <f>'Og s3a'!F1363</f>
        <v>0</v>
      </c>
      <c r="F654" s="2771"/>
      <c r="G654" s="448">
        <f>T654</f>
        <v>0</v>
      </c>
      <c r="H654" s="2773">
        <f>U654</f>
        <v>0</v>
      </c>
      <c r="I654" s="451"/>
      <c r="J654" s="2775"/>
      <c r="K654" s="451"/>
      <c r="L654" s="2775"/>
      <c r="M654" s="451"/>
      <c r="N654" s="2775"/>
      <c r="O654" s="451"/>
      <c r="P654" s="2775"/>
      <c r="Q654" s="11"/>
      <c r="R654" s="11"/>
      <c r="S654" s="396">
        <f>'Og s3a'!G1363</f>
        <v>0</v>
      </c>
      <c r="T654" s="398">
        <f>'Og s3a'!D1363</f>
        <v>0</v>
      </c>
      <c r="U654" s="444">
        <f>Import!N1352</f>
        <v>0</v>
      </c>
      <c r="V654" s="11"/>
      <c r="W654" s="306"/>
      <c r="X654" s="306"/>
      <c r="Y654" s="306"/>
      <c r="Z654" s="970">
        <f>IF(F654=AF$7,1,0)</f>
        <v>0</v>
      </c>
      <c r="AA654" s="970">
        <f>Z654*D654</f>
        <v>0</v>
      </c>
      <c r="AB654" s="978">
        <f>IF($Z654=0,0,IF(AF654+AH654+AJ654&gt;0,$AA654,0))</f>
        <v>0</v>
      </c>
      <c r="AC654" s="980">
        <f>IF($Z654=0,0,IF(AND(AB654=0,G655&gt;0),$AA654,0))</f>
        <v>0</v>
      </c>
      <c r="AD654" s="969">
        <f>AA654-AB654-AC654</f>
        <v>0</v>
      </c>
      <c r="AE654" s="204">
        <f t="shared" si="295"/>
        <v>0</v>
      </c>
      <c r="AF654" s="204">
        <f t="shared" si="295"/>
        <v>0</v>
      </c>
      <c r="AG654" s="204">
        <f t="shared" si="295"/>
        <v>0</v>
      </c>
      <c r="AH654" s="204">
        <f t="shared" si="295"/>
        <v>0</v>
      </c>
      <c r="AI654" s="922">
        <f t="shared" si="295"/>
        <v>0</v>
      </c>
      <c r="AJ654" s="205">
        <f t="shared" si="295"/>
        <v>0</v>
      </c>
      <c r="AK654" s="973">
        <f>IF($Z654=1,0,IF(AND($Z654=0,AF654&gt;0),1,IF(AND($Z654=0,AH654&gt;0),1,IF(AND($Z654=0,AJ654&gt;0),1,0))))</f>
        <v>0</v>
      </c>
      <c r="AL654" s="973">
        <f t="shared" si="290"/>
        <v>0</v>
      </c>
      <c r="AM654" s="978">
        <f>IF($Z654=0,0,IF(AQ654+AS654+AU654&gt;0,$AA654,0))</f>
        <v>0</v>
      </c>
      <c r="AN654" s="980">
        <f>IF($Z654=0,0,IF(AND(AM654=0,I655&gt;0),$AA654,0))</f>
        <v>0</v>
      </c>
      <c r="AO654" s="969">
        <f>$AA654-AM654-AN654</f>
        <v>0</v>
      </c>
      <c r="AP654" s="204">
        <f t="shared" si="296"/>
        <v>0</v>
      </c>
      <c r="AQ654" s="204">
        <f t="shared" si="296"/>
        <v>0</v>
      </c>
      <c r="AR654" s="204">
        <f t="shared" si="296"/>
        <v>0</v>
      </c>
      <c r="AS654" s="204">
        <f t="shared" si="296"/>
        <v>0</v>
      </c>
      <c r="AT654" s="204">
        <f t="shared" si="296"/>
        <v>0</v>
      </c>
      <c r="AU654" s="205">
        <f t="shared" si="296"/>
        <v>0</v>
      </c>
      <c r="AV654" s="973">
        <f>IF($Z654=1,0,IF(AND($Z654=0,AQ654&gt;0),1,IF(AND($Z654=0,AS654&gt;0),1,IF(AND($Z654=0,AU654&gt;0),1,0))))</f>
        <v>0</v>
      </c>
      <c r="AW654" s="973">
        <f t="shared" si="291"/>
        <v>0</v>
      </c>
      <c r="AX654" s="978">
        <f>IF($Z654=0,0,IF(BB654+BD654+BF654&gt;0,$AA654,0))</f>
        <v>0</v>
      </c>
      <c r="AY654" s="980">
        <f>IF($Z654=0,0,IF(AND(AX654=0,K655&gt;0),$AA654,0))</f>
        <v>0</v>
      </c>
      <c r="AZ654" s="969">
        <f>$AA654-AX654-AY654</f>
        <v>0</v>
      </c>
      <c r="BA654" s="204">
        <f t="shared" si="297"/>
        <v>0</v>
      </c>
      <c r="BB654" s="204">
        <f t="shared" si="297"/>
        <v>0</v>
      </c>
      <c r="BC654" s="204">
        <f t="shared" si="297"/>
        <v>0</v>
      </c>
      <c r="BD654" s="204">
        <f t="shared" si="297"/>
        <v>0</v>
      </c>
      <c r="BE654" s="204">
        <f t="shared" si="297"/>
        <v>0</v>
      </c>
      <c r="BF654" s="205">
        <f t="shared" si="297"/>
        <v>0</v>
      </c>
      <c r="BG654" s="973">
        <f>IF($Z654=1,0,IF(AND($Z654=0,BB654&gt;0),1,IF(AND($Z654=0,BD654&gt;0),1,IF(AND($Z654=0,BF654&gt;0),1,0))))</f>
        <v>0</v>
      </c>
      <c r="BH654" s="973">
        <f t="shared" si="292"/>
        <v>0</v>
      </c>
      <c r="BI654" s="978">
        <f>IF($Z654=0,0,IF(BM654+BO654+BQ654&gt;0,$AA654,0))</f>
        <v>0</v>
      </c>
      <c r="BJ654" s="980">
        <f>IF($Z654=0,0,IF(AND(BI654=0,M655&gt;0),$AA654,0))</f>
        <v>0</v>
      </c>
      <c r="BK654" s="969">
        <f>$AA654-BI654-BJ654</f>
        <v>0</v>
      </c>
      <c r="BL654" s="204">
        <f t="shared" si="298"/>
        <v>0</v>
      </c>
      <c r="BM654" s="204">
        <f t="shared" si="298"/>
        <v>0</v>
      </c>
      <c r="BN654" s="204">
        <f t="shared" si="298"/>
        <v>0</v>
      </c>
      <c r="BO654" s="204">
        <f t="shared" si="298"/>
        <v>0</v>
      </c>
      <c r="BP654" s="204">
        <f t="shared" si="298"/>
        <v>0</v>
      </c>
      <c r="BQ654" s="205">
        <f t="shared" si="298"/>
        <v>0</v>
      </c>
      <c r="BR654" s="973">
        <f>IF($Z654=1,0,IF(AND($Z654=0,BM654&gt;0),1,IF(AND($Z654=0,BO654&gt;0),1,IF(AND($Z654=0,BQ654&gt;0),1,0))))</f>
        <v>0</v>
      </c>
      <c r="BS654" s="973">
        <f t="shared" si="293"/>
        <v>0</v>
      </c>
      <c r="BT654" s="978">
        <f>IF($Z654=0,0,IF(BX654+BZ654+CB654&gt;0,$AA654,0))</f>
        <v>0</v>
      </c>
      <c r="BU654" s="980">
        <f>IF($Z654=0,0,IF(AND(BT654=0,O655&gt;0),$AA654,0))</f>
        <v>0</v>
      </c>
      <c r="BV654" s="969">
        <f>$AA654-BT654-BU654</f>
        <v>0</v>
      </c>
      <c r="BW654" s="204">
        <f t="shared" si="299"/>
        <v>0</v>
      </c>
      <c r="BX654" s="204">
        <f t="shared" si="299"/>
        <v>0</v>
      </c>
      <c r="BY654" s="204">
        <f t="shared" si="299"/>
        <v>0</v>
      </c>
      <c r="BZ654" s="204">
        <f t="shared" si="299"/>
        <v>0</v>
      </c>
      <c r="CA654" s="204">
        <f t="shared" si="299"/>
        <v>0</v>
      </c>
      <c r="CB654" s="205">
        <f t="shared" si="299"/>
        <v>0</v>
      </c>
      <c r="CC654" s="973">
        <f>IF($Z654=1,0,IF(AND($Z654=0,BX654&gt;0),1,IF(AND($Z654=0,BZ654&gt;0),1,IF(AND($Z654=0,CB654&gt;0),1,0))))</f>
        <v>0</v>
      </c>
      <c r="CD654" s="973">
        <f t="shared" si="294"/>
        <v>0</v>
      </c>
      <c r="CE654" s="11"/>
      <c r="CF654" s="11"/>
      <c r="CG654" s="11"/>
      <c r="CH654" s="11"/>
      <c r="CI654" s="11"/>
      <c r="CJ654" s="11"/>
      <c r="CK654" s="11"/>
      <c r="CL654" s="11"/>
      <c r="CM654" s="11"/>
    </row>
    <row r="655" spans="1:91" ht="14.25" customHeight="1">
      <c r="A655" s="950" t="str">
        <f>A654</f>
        <v/>
      </c>
      <c r="B655" s="57"/>
      <c r="C655" s="2051"/>
      <c r="D655" s="2053"/>
      <c r="E655" s="2051"/>
      <c r="F655" s="2772"/>
      <c r="G655" s="1121">
        <f>Import!Q1352</f>
        <v>0</v>
      </c>
      <c r="H655" s="2774"/>
      <c r="I655" s="450"/>
      <c r="J655" s="2775"/>
      <c r="K655" s="450"/>
      <c r="L655" s="2775"/>
      <c r="M655" s="450"/>
      <c r="N655" s="2775"/>
      <c r="O655" s="450"/>
      <c r="P655" s="2775"/>
      <c r="Q655" s="11"/>
      <c r="R655" s="11"/>
      <c r="S655" s="397"/>
      <c r="T655" s="419"/>
      <c r="U655" s="444">
        <f>Import!N1353</f>
        <v>0</v>
      </c>
      <c r="V655" s="11"/>
      <c r="W655" s="306"/>
      <c r="X655" s="306"/>
      <c r="Y655" s="306"/>
      <c r="Z655" s="11"/>
      <c r="AE655" s="204"/>
      <c r="AF655" s="204"/>
      <c r="AG655" s="204"/>
      <c r="AH655" s="204"/>
      <c r="AI655" s="922"/>
      <c r="AJ655" s="205"/>
      <c r="AK655" s="973"/>
      <c r="AL655" s="973">
        <f>AL654</f>
        <v>0</v>
      </c>
      <c r="AP655" s="204"/>
      <c r="AQ655" s="204"/>
      <c r="AR655" s="204"/>
      <c r="AS655" s="204"/>
      <c r="AT655" s="204"/>
      <c r="AU655" s="205"/>
      <c r="AV655" s="973"/>
      <c r="AW655" s="973">
        <f>AW654</f>
        <v>0</v>
      </c>
      <c r="BA655" s="204"/>
      <c r="BB655" s="204"/>
      <c r="BC655" s="204"/>
      <c r="BD655" s="204"/>
      <c r="BE655" s="204"/>
      <c r="BF655" s="205"/>
      <c r="BG655" s="973"/>
      <c r="BH655" s="973">
        <f>BH654</f>
        <v>0</v>
      </c>
      <c r="BL655" s="204"/>
      <c r="BM655" s="204"/>
      <c r="BN655" s="204"/>
      <c r="BO655" s="204"/>
      <c r="BP655" s="204"/>
      <c r="BQ655" s="205"/>
      <c r="BR655" s="973"/>
      <c r="BS655" s="973">
        <f>BS654</f>
        <v>0</v>
      </c>
      <c r="BW655" s="204"/>
      <c r="BX655" s="204"/>
      <c r="BY655" s="204"/>
      <c r="BZ655" s="204"/>
      <c r="CA655" s="204"/>
      <c r="CB655" s="205"/>
      <c r="CC655" s="973"/>
      <c r="CD655" s="973">
        <f>CD654</f>
        <v>0</v>
      </c>
      <c r="CE655" s="11"/>
      <c r="CF655" s="11"/>
      <c r="CG655" s="11"/>
      <c r="CH655" s="11"/>
      <c r="CI655" s="11"/>
      <c r="CJ655" s="11"/>
      <c r="CK655" s="11"/>
      <c r="CL655" s="11"/>
      <c r="CM655" s="11"/>
    </row>
    <row r="656" spans="1:91" ht="24.75" customHeight="1">
      <c r="A656" s="949" t="str">
        <f>IF(E656&gt;0,"Wypełnione","")</f>
        <v/>
      </c>
      <c r="B656" s="57"/>
      <c r="C656" s="2050">
        <f>'Og s3a'!C1365</f>
        <v>0</v>
      </c>
      <c r="D656" s="2052">
        <f>'Og s3a'!E1365</f>
        <v>0</v>
      </c>
      <c r="E656" s="2050">
        <f>'Og s3a'!F1365</f>
        <v>0</v>
      </c>
      <c r="F656" s="2771"/>
      <c r="G656" s="448">
        <f>T656</f>
        <v>0</v>
      </c>
      <c r="H656" s="2773">
        <f>U656</f>
        <v>0</v>
      </c>
      <c r="I656" s="451"/>
      <c r="J656" s="2775"/>
      <c r="K656" s="451"/>
      <c r="L656" s="2775"/>
      <c r="M656" s="451"/>
      <c r="N656" s="2775"/>
      <c r="O656" s="451"/>
      <c r="P656" s="2775"/>
      <c r="Q656" s="11"/>
      <c r="R656" s="11"/>
      <c r="S656" s="396">
        <f>'Og s3a'!G1365</f>
        <v>0</v>
      </c>
      <c r="T656" s="398">
        <f>'Og s3a'!D1365</f>
        <v>0</v>
      </c>
      <c r="U656" s="444">
        <f>Import!N1354</f>
        <v>0</v>
      </c>
      <c r="V656" s="11"/>
      <c r="W656" s="306"/>
      <c r="X656" s="306"/>
      <c r="Y656" s="306"/>
      <c r="Z656" s="970">
        <f>IF(F656=AF$7,1,0)</f>
        <v>0</v>
      </c>
      <c r="AA656" s="970">
        <f>Z656*D656</f>
        <v>0</v>
      </c>
      <c r="AB656" s="978">
        <f>IF($Z656=0,0,IF(AF656+AH656+AJ656&gt;0,$AA656,0))</f>
        <v>0</v>
      </c>
      <c r="AC656" s="980">
        <f>IF($Z656=0,0,IF(AND(AB656=0,G657&gt;0),$AA656,0))</f>
        <v>0</v>
      </c>
      <c r="AD656" s="969">
        <f>AA656-AB656-AC656</f>
        <v>0</v>
      </c>
      <c r="AE656" s="204">
        <f t="shared" si="295"/>
        <v>0</v>
      </c>
      <c r="AF656" s="204">
        <f t="shared" si="295"/>
        <v>0</v>
      </c>
      <c r="AG656" s="204">
        <f t="shared" si="295"/>
        <v>0</v>
      </c>
      <c r="AH656" s="204">
        <f t="shared" si="295"/>
        <v>0</v>
      </c>
      <c r="AI656" s="922">
        <f t="shared" si="295"/>
        <v>0</v>
      </c>
      <c r="AJ656" s="205">
        <f t="shared" si="295"/>
        <v>0</v>
      </c>
      <c r="AK656" s="973">
        <f>IF($Z656=1,0,IF(AND($Z656=0,AF656&gt;0),1,IF(AND($Z656=0,AH656&gt;0),1,IF(AND($Z656=0,AJ656&gt;0),1,0))))</f>
        <v>0</v>
      </c>
      <c r="AL656" s="973">
        <f t="shared" ref="AL656:AL718" si="300">IF($Z656=0,0,IF(AND($Z656=1,AE656&gt;0),1,IF(AND($Z656=1,AG656&gt;0),1,IF(AND($Z656=1,AI656&gt;0),1,0))))</f>
        <v>0</v>
      </c>
      <c r="AM656" s="978">
        <f>IF($Z656=0,0,IF(AQ656+AS656+AU656&gt;0,$AA656,0))</f>
        <v>0</v>
      </c>
      <c r="AN656" s="980">
        <f>IF($Z656=0,0,IF(AND(AM656=0,I657&gt;0),$AA656,0))</f>
        <v>0</v>
      </c>
      <c r="AO656" s="969">
        <f>$AA656-AM656-AN656</f>
        <v>0</v>
      </c>
      <c r="AP656" s="204">
        <f t="shared" si="296"/>
        <v>0</v>
      </c>
      <c r="AQ656" s="204">
        <f t="shared" si="296"/>
        <v>0</v>
      </c>
      <c r="AR656" s="204">
        <f t="shared" si="296"/>
        <v>0</v>
      </c>
      <c r="AS656" s="204">
        <f t="shared" si="296"/>
        <v>0</v>
      </c>
      <c r="AT656" s="204">
        <f t="shared" si="296"/>
        <v>0</v>
      </c>
      <c r="AU656" s="205">
        <f t="shared" si="296"/>
        <v>0</v>
      </c>
      <c r="AV656" s="973">
        <f>IF($Z656=1,0,IF(AND($Z656=0,AQ656&gt;0),1,IF(AND($Z656=0,AS656&gt;0),1,IF(AND($Z656=0,AU656&gt;0),1,0))))</f>
        <v>0</v>
      </c>
      <c r="AW656" s="973">
        <f t="shared" ref="AW656:AW718" si="301">IF($Z656=0,0,IF(AND($Z656=1,AP656&gt;0),1,IF(AND($Z656=1,AR656&gt;0),1,IF(AND($Z656=1,AT656&gt;0),1,0))))</f>
        <v>0</v>
      </c>
      <c r="AX656" s="978">
        <f>IF($Z656=0,0,IF(BB656+BD656+BF656&gt;0,$AA656,0))</f>
        <v>0</v>
      </c>
      <c r="AY656" s="980">
        <f>IF($Z656=0,0,IF(AND(AX656=0,K657&gt;0),$AA656,0))</f>
        <v>0</v>
      </c>
      <c r="AZ656" s="969">
        <f>$AA656-AX656-AY656</f>
        <v>0</v>
      </c>
      <c r="BA656" s="204">
        <f t="shared" si="297"/>
        <v>0</v>
      </c>
      <c r="BB656" s="204">
        <f t="shared" si="297"/>
        <v>0</v>
      </c>
      <c r="BC656" s="204">
        <f t="shared" si="297"/>
        <v>0</v>
      </c>
      <c r="BD656" s="204">
        <f t="shared" si="297"/>
        <v>0</v>
      </c>
      <c r="BE656" s="204">
        <f t="shared" si="297"/>
        <v>0</v>
      </c>
      <c r="BF656" s="205">
        <f t="shared" si="297"/>
        <v>0</v>
      </c>
      <c r="BG656" s="973">
        <f>IF($Z656=1,0,IF(AND($Z656=0,BB656&gt;0),1,IF(AND($Z656=0,BD656&gt;0),1,IF(AND($Z656=0,BF656&gt;0),1,0))))</f>
        <v>0</v>
      </c>
      <c r="BH656" s="973">
        <f t="shared" ref="BH656:BH718" si="302">IF($Z656=0,0,IF(AND($Z656=1,BA656&gt;0),1,IF(AND($Z656=1,BC656&gt;0),1,IF(AND($Z656=1,BE656&gt;0),1,0))))</f>
        <v>0</v>
      </c>
      <c r="BI656" s="978">
        <f>IF($Z656=0,0,IF(BM656+BO656+BQ656&gt;0,$AA656,0))</f>
        <v>0</v>
      </c>
      <c r="BJ656" s="980">
        <f>IF($Z656=0,0,IF(AND(BI656=0,M657&gt;0),$AA656,0))</f>
        <v>0</v>
      </c>
      <c r="BK656" s="969">
        <f>$AA656-BI656-BJ656</f>
        <v>0</v>
      </c>
      <c r="BL656" s="204">
        <f t="shared" si="298"/>
        <v>0</v>
      </c>
      <c r="BM656" s="204">
        <f t="shared" si="298"/>
        <v>0</v>
      </c>
      <c r="BN656" s="204">
        <f t="shared" si="298"/>
        <v>0</v>
      </c>
      <c r="BO656" s="204">
        <f t="shared" si="298"/>
        <v>0</v>
      </c>
      <c r="BP656" s="204">
        <f t="shared" si="298"/>
        <v>0</v>
      </c>
      <c r="BQ656" s="205">
        <f t="shared" si="298"/>
        <v>0</v>
      </c>
      <c r="BR656" s="973">
        <f>IF($Z656=1,0,IF(AND($Z656=0,BM656&gt;0),1,IF(AND($Z656=0,BO656&gt;0),1,IF(AND($Z656=0,BQ656&gt;0),1,0))))</f>
        <v>0</v>
      </c>
      <c r="BS656" s="973">
        <f t="shared" ref="BS656:BS718" si="303">IF($Z656=0,0,IF(AND($Z656=1,BL656&gt;0),1,IF(AND($Z656=1,BN656&gt;0),1,IF(AND($Z656=1,BP656&gt;0),1,0))))</f>
        <v>0</v>
      </c>
      <c r="BT656" s="978">
        <f>IF($Z656=0,0,IF(BX656+BZ656+CB656&gt;0,$AA656,0))</f>
        <v>0</v>
      </c>
      <c r="BU656" s="980">
        <f>IF($Z656=0,0,IF(AND(BT656=0,O657&gt;0),$AA656,0))</f>
        <v>0</v>
      </c>
      <c r="BV656" s="969">
        <f>$AA656-BT656-BU656</f>
        <v>0</v>
      </c>
      <c r="BW656" s="204">
        <f t="shared" si="299"/>
        <v>0</v>
      </c>
      <c r="BX656" s="204">
        <f t="shared" si="299"/>
        <v>0</v>
      </c>
      <c r="BY656" s="204">
        <f t="shared" si="299"/>
        <v>0</v>
      </c>
      <c r="BZ656" s="204">
        <f t="shared" si="299"/>
        <v>0</v>
      </c>
      <c r="CA656" s="204">
        <f t="shared" si="299"/>
        <v>0</v>
      </c>
      <c r="CB656" s="205">
        <f t="shared" si="299"/>
        <v>0</v>
      </c>
      <c r="CC656" s="973">
        <f>IF($Z656=1,0,IF(AND($Z656=0,BX656&gt;0),1,IF(AND($Z656=0,BZ656&gt;0),1,IF(AND($Z656=0,CB656&gt;0),1,0))))</f>
        <v>0</v>
      </c>
      <c r="CD656" s="973">
        <f t="shared" ref="CD656:CD718" si="304">IF($Z656=0,0,IF(AND($Z656=1,BW656&gt;0),1,IF(AND($Z656=1,BY656&gt;0),1,IF(AND($Z656=1,CA656&gt;0),1,0))))</f>
        <v>0</v>
      </c>
      <c r="CE656" s="11"/>
      <c r="CF656" s="11"/>
      <c r="CG656" s="11"/>
      <c r="CH656" s="11"/>
      <c r="CI656" s="11"/>
      <c r="CJ656" s="11"/>
      <c r="CK656" s="11"/>
      <c r="CL656" s="11"/>
      <c r="CM656" s="11"/>
    </row>
    <row r="657" spans="1:91" ht="14.25" customHeight="1">
      <c r="A657" s="950" t="str">
        <f>A656</f>
        <v/>
      </c>
      <c r="B657" s="57"/>
      <c r="C657" s="2051"/>
      <c r="D657" s="2053"/>
      <c r="E657" s="2051"/>
      <c r="F657" s="2772"/>
      <c r="G657" s="1121">
        <f>Import!Q1354</f>
        <v>0</v>
      </c>
      <c r="H657" s="2774"/>
      <c r="I657" s="450"/>
      <c r="J657" s="2775"/>
      <c r="K657" s="450"/>
      <c r="L657" s="2775"/>
      <c r="M657" s="450"/>
      <c r="N657" s="2775"/>
      <c r="O657" s="450"/>
      <c r="P657" s="2775"/>
      <c r="Q657" s="11"/>
      <c r="R657" s="11"/>
      <c r="S657" s="397"/>
      <c r="T657" s="419"/>
      <c r="U657" s="444">
        <f>Import!N1355</f>
        <v>0</v>
      </c>
      <c r="V657" s="11"/>
      <c r="W657" s="306"/>
      <c r="X657" s="306"/>
      <c r="Y657" s="306"/>
      <c r="Z657" s="11"/>
      <c r="AE657" s="204"/>
      <c r="AF657" s="204"/>
      <c r="AG657" s="204"/>
      <c r="AH657" s="204"/>
      <c r="AI657" s="922"/>
      <c r="AJ657" s="205"/>
      <c r="AK657" s="973"/>
      <c r="AL657" s="973">
        <f>AL656</f>
        <v>0</v>
      </c>
      <c r="AP657" s="204"/>
      <c r="AQ657" s="204"/>
      <c r="AR657" s="204"/>
      <c r="AS657" s="204"/>
      <c r="AT657" s="204"/>
      <c r="AU657" s="205"/>
      <c r="AV657" s="973"/>
      <c r="AW657" s="973">
        <f>AW656</f>
        <v>0</v>
      </c>
      <c r="BA657" s="204"/>
      <c r="BB657" s="204"/>
      <c r="BC657" s="204"/>
      <c r="BD657" s="204"/>
      <c r="BE657" s="204"/>
      <c r="BF657" s="205"/>
      <c r="BG657" s="973"/>
      <c r="BH657" s="973">
        <f>BH656</f>
        <v>0</v>
      </c>
      <c r="BL657" s="204"/>
      <c r="BM657" s="204"/>
      <c r="BN657" s="204"/>
      <c r="BO657" s="204"/>
      <c r="BP657" s="204"/>
      <c r="BQ657" s="205"/>
      <c r="BR657" s="973"/>
      <c r="BS657" s="973">
        <f>BS656</f>
        <v>0</v>
      </c>
      <c r="BW657" s="204"/>
      <c r="BX657" s="204"/>
      <c r="BY657" s="204"/>
      <c r="BZ657" s="204"/>
      <c r="CA657" s="204"/>
      <c r="CB657" s="205"/>
      <c r="CC657" s="973"/>
      <c r="CD657" s="973">
        <f>CD656</f>
        <v>0</v>
      </c>
      <c r="CE657" s="11"/>
      <c r="CF657" s="11"/>
      <c r="CG657" s="11"/>
      <c r="CH657" s="11"/>
      <c r="CI657" s="11"/>
      <c r="CJ657" s="11"/>
      <c r="CK657" s="11"/>
      <c r="CL657" s="11"/>
      <c r="CM657" s="11"/>
    </row>
    <row r="658" spans="1:91" ht="24.75" customHeight="1">
      <c r="A658" s="949" t="str">
        <f>IF(E658&gt;0,"Wypełnione","")</f>
        <v/>
      </c>
      <c r="B658" s="57"/>
      <c r="C658" s="2050">
        <f>'Og s3a'!C1367</f>
        <v>0</v>
      </c>
      <c r="D658" s="2052">
        <f>'Og s3a'!E1367</f>
        <v>0</v>
      </c>
      <c r="E658" s="2050">
        <f>'Og s3a'!F1367</f>
        <v>0</v>
      </c>
      <c r="F658" s="2771"/>
      <c r="G658" s="448">
        <f>T658</f>
        <v>0</v>
      </c>
      <c r="H658" s="2773">
        <f>U658</f>
        <v>0</v>
      </c>
      <c r="I658" s="451"/>
      <c r="J658" s="2775"/>
      <c r="K658" s="451"/>
      <c r="L658" s="2775"/>
      <c r="M658" s="451"/>
      <c r="N658" s="2775"/>
      <c r="O658" s="451"/>
      <c r="P658" s="2775"/>
      <c r="Q658" s="11"/>
      <c r="R658" s="11"/>
      <c r="S658" s="396">
        <f>'Og s3a'!G1367</f>
        <v>0</v>
      </c>
      <c r="T658" s="398">
        <f>'Og s3a'!D1367</f>
        <v>0</v>
      </c>
      <c r="U658" s="444">
        <f>Import!N1356</f>
        <v>0</v>
      </c>
      <c r="V658" s="11"/>
      <c r="W658" s="306"/>
      <c r="X658" s="306"/>
      <c r="Y658" s="306"/>
      <c r="Z658" s="970">
        <f>IF(F658=AF$7,1,0)</f>
        <v>0</v>
      </c>
      <c r="AA658" s="970">
        <f>Z658*D658</f>
        <v>0</v>
      </c>
      <c r="AB658" s="978">
        <f>IF($Z658=0,0,IF(AF658+AH658+AJ658&gt;0,$AA658,0))</f>
        <v>0</v>
      </c>
      <c r="AC658" s="980">
        <f>IF($Z658=0,0,IF(AND(AB658=0,G659&gt;0),$AA658,0))</f>
        <v>0</v>
      </c>
      <c r="AD658" s="969">
        <f>AA658-AB658-AC658</f>
        <v>0</v>
      </c>
      <c r="AE658" s="204">
        <f t="shared" si="295"/>
        <v>0</v>
      </c>
      <c r="AF658" s="204">
        <f t="shared" si="295"/>
        <v>0</v>
      </c>
      <c r="AG658" s="204">
        <f t="shared" si="295"/>
        <v>0</v>
      </c>
      <c r="AH658" s="204">
        <f t="shared" si="295"/>
        <v>0</v>
      </c>
      <c r="AI658" s="922">
        <f t="shared" si="295"/>
        <v>0</v>
      </c>
      <c r="AJ658" s="205">
        <f t="shared" si="295"/>
        <v>0</v>
      </c>
      <c r="AK658" s="973">
        <f>IF($Z658=1,0,IF(AND($Z658=0,AF658&gt;0),1,IF(AND($Z658=0,AH658&gt;0),1,IF(AND($Z658=0,AJ658&gt;0),1,0))))</f>
        <v>0</v>
      </c>
      <c r="AL658" s="973">
        <f t="shared" si="300"/>
        <v>0</v>
      </c>
      <c r="AM658" s="978">
        <f>IF($Z658=0,0,IF(AQ658+AS658+AU658&gt;0,$AA658,0))</f>
        <v>0</v>
      </c>
      <c r="AN658" s="980">
        <f>IF($Z658=0,0,IF(AND(AM658=0,I659&gt;0),$AA658,0))</f>
        <v>0</v>
      </c>
      <c r="AO658" s="969">
        <f>$AA658-AM658-AN658</f>
        <v>0</v>
      </c>
      <c r="AP658" s="204">
        <f t="shared" si="296"/>
        <v>0</v>
      </c>
      <c r="AQ658" s="204">
        <f t="shared" si="296"/>
        <v>0</v>
      </c>
      <c r="AR658" s="204">
        <f t="shared" si="296"/>
        <v>0</v>
      </c>
      <c r="AS658" s="204">
        <f t="shared" si="296"/>
        <v>0</v>
      </c>
      <c r="AT658" s="204">
        <f t="shared" si="296"/>
        <v>0</v>
      </c>
      <c r="AU658" s="205">
        <f t="shared" si="296"/>
        <v>0</v>
      </c>
      <c r="AV658" s="973">
        <f>IF($Z658=1,0,IF(AND($Z658=0,AQ658&gt;0),1,IF(AND($Z658=0,AS658&gt;0),1,IF(AND($Z658=0,AU658&gt;0),1,0))))</f>
        <v>0</v>
      </c>
      <c r="AW658" s="973">
        <f t="shared" si="301"/>
        <v>0</v>
      </c>
      <c r="AX658" s="978">
        <f>IF($Z658=0,0,IF(BB658+BD658+BF658&gt;0,$AA658,0))</f>
        <v>0</v>
      </c>
      <c r="AY658" s="980">
        <f>IF($Z658=0,0,IF(AND(AX658=0,K659&gt;0),$AA658,0))</f>
        <v>0</v>
      </c>
      <c r="AZ658" s="969">
        <f>$AA658-AX658-AY658</f>
        <v>0</v>
      </c>
      <c r="BA658" s="204">
        <f t="shared" si="297"/>
        <v>0</v>
      </c>
      <c r="BB658" s="204">
        <f t="shared" si="297"/>
        <v>0</v>
      </c>
      <c r="BC658" s="204">
        <f t="shared" si="297"/>
        <v>0</v>
      </c>
      <c r="BD658" s="204">
        <f t="shared" si="297"/>
        <v>0</v>
      </c>
      <c r="BE658" s="204">
        <f t="shared" si="297"/>
        <v>0</v>
      </c>
      <c r="BF658" s="205">
        <f t="shared" si="297"/>
        <v>0</v>
      </c>
      <c r="BG658" s="973">
        <f>IF($Z658=1,0,IF(AND($Z658=0,BB658&gt;0),1,IF(AND($Z658=0,BD658&gt;0),1,IF(AND($Z658=0,BF658&gt;0),1,0))))</f>
        <v>0</v>
      </c>
      <c r="BH658" s="973">
        <f t="shared" si="302"/>
        <v>0</v>
      </c>
      <c r="BI658" s="978">
        <f>IF($Z658=0,0,IF(BM658+BO658+BQ658&gt;0,$AA658,0))</f>
        <v>0</v>
      </c>
      <c r="BJ658" s="980">
        <f>IF($Z658=0,0,IF(AND(BI658=0,M659&gt;0),$AA658,0))</f>
        <v>0</v>
      </c>
      <c r="BK658" s="969">
        <f>$AA658-BI658-BJ658</f>
        <v>0</v>
      </c>
      <c r="BL658" s="204">
        <f t="shared" si="298"/>
        <v>0</v>
      </c>
      <c r="BM658" s="204">
        <f t="shared" si="298"/>
        <v>0</v>
      </c>
      <c r="BN658" s="204">
        <f t="shared" si="298"/>
        <v>0</v>
      </c>
      <c r="BO658" s="204">
        <f t="shared" si="298"/>
        <v>0</v>
      </c>
      <c r="BP658" s="204">
        <f t="shared" si="298"/>
        <v>0</v>
      </c>
      <c r="BQ658" s="205">
        <f t="shared" si="298"/>
        <v>0</v>
      </c>
      <c r="BR658" s="973">
        <f>IF($Z658=1,0,IF(AND($Z658=0,BM658&gt;0),1,IF(AND($Z658=0,BO658&gt;0),1,IF(AND($Z658=0,BQ658&gt;0),1,0))))</f>
        <v>0</v>
      </c>
      <c r="BS658" s="973">
        <f t="shared" si="303"/>
        <v>0</v>
      </c>
      <c r="BT658" s="978">
        <f>IF($Z658=0,0,IF(BX658+BZ658+CB658&gt;0,$AA658,0))</f>
        <v>0</v>
      </c>
      <c r="BU658" s="980">
        <f>IF($Z658=0,0,IF(AND(BT658=0,O659&gt;0),$AA658,0))</f>
        <v>0</v>
      </c>
      <c r="BV658" s="969">
        <f>$AA658-BT658-BU658</f>
        <v>0</v>
      </c>
      <c r="BW658" s="204">
        <f t="shared" si="299"/>
        <v>0</v>
      </c>
      <c r="BX658" s="204">
        <f t="shared" si="299"/>
        <v>0</v>
      </c>
      <c r="BY658" s="204">
        <f t="shared" si="299"/>
        <v>0</v>
      </c>
      <c r="BZ658" s="204">
        <f t="shared" si="299"/>
        <v>0</v>
      </c>
      <c r="CA658" s="204">
        <f t="shared" si="299"/>
        <v>0</v>
      </c>
      <c r="CB658" s="205">
        <f t="shared" si="299"/>
        <v>0</v>
      </c>
      <c r="CC658" s="973">
        <f>IF($Z658=1,0,IF(AND($Z658=0,BX658&gt;0),1,IF(AND($Z658=0,BZ658&gt;0),1,IF(AND($Z658=0,CB658&gt;0),1,0))))</f>
        <v>0</v>
      </c>
      <c r="CD658" s="973">
        <f t="shared" si="304"/>
        <v>0</v>
      </c>
      <c r="CE658" s="11"/>
      <c r="CF658" s="11"/>
      <c r="CG658" s="11"/>
      <c r="CH658" s="11"/>
      <c r="CI658" s="11"/>
      <c r="CJ658" s="11"/>
      <c r="CK658" s="11"/>
      <c r="CL658" s="11"/>
      <c r="CM658" s="11"/>
    </row>
    <row r="659" spans="1:91" ht="14.25" customHeight="1">
      <c r="A659" s="950" t="str">
        <f>A658</f>
        <v/>
      </c>
      <c r="B659" s="57"/>
      <c r="C659" s="2051"/>
      <c r="D659" s="2053"/>
      <c r="E659" s="2051"/>
      <c r="F659" s="2772"/>
      <c r="G659" s="1121">
        <f>Import!Q1356</f>
        <v>0</v>
      </c>
      <c r="H659" s="2774"/>
      <c r="I659" s="450"/>
      <c r="J659" s="2775"/>
      <c r="K659" s="450"/>
      <c r="L659" s="2775"/>
      <c r="M659" s="450"/>
      <c r="N659" s="2775"/>
      <c r="O659" s="450"/>
      <c r="P659" s="2775"/>
      <c r="Q659" s="11"/>
      <c r="R659" s="11"/>
      <c r="S659" s="397"/>
      <c r="T659" s="419"/>
      <c r="U659" s="444">
        <f>Import!N1357</f>
        <v>0</v>
      </c>
      <c r="V659" s="11"/>
      <c r="W659" s="306"/>
      <c r="X659" s="306"/>
      <c r="Y659" s="306"/>
      <c r="Z659" s="11"/>
      <c r="AE659" s="204"/>
      <c r="AF659" s="204"/>
      <c r="AG659" s="204"/>
      <c r="AH659" s="204"/>
      <c r="AI659" s="922"/>
      <c r="AJ659" s="205"/>
      <c r="AK659" s="973"/>
      <c r="AL659" s="973">
        <f>AL658</f>
        <v>0</v>
      </c>
      <c r="AP659" s="204"/>
      <c r="AQ659" s="204"/>
      <c r="AR659" s="204"/>
      <c r="AS659" s="204"/>
      <c r="AT659" s="204"/>
      <c r="AU659" s="205"/>
      <c r="AV659" s="973"/>
      <c r="AW659" s="973">
        <f>AW658</f>
        <v>0</v>
      </c>
      <c r="BA659" s="204"/>
      <c r="BB659" s="204"/>
      <c r="BC659" s="204"/>
      <c r="BD659" s="204"/>
      <c r="BE659" s="204"/>
      <c r="BF659" s="205"/>
      <c r="BG659" s="973"/>
      <c r="BH659" s="973">
        <f>BH658</f>
        <v>0</v>
      </c>
      <c r="BL659" s="204"/>
      <c r="BM659" s="204"/>
      <c r="BN659" s="204"/>
      <c r="BO659" s="204"/>
      <c r="BP659" s="204"/>
      <c r="BQ659" s="205"/>
      <c r="BR659" s="973"/>
      <c r="BS659" s="973">
        <f>BS658</f>
        <v>0</v>
      </c>
      <c r="BW659" s="204"/>
      <c r="BX659" s="204"/>
      <c r="BY659" s="204"/>
      <c r="BZ659" s="204"/>
      <c r="CA659" s="204"/>
      <c r="CB659" s="205"/>
      <c r="CC659" s="973"/>
      <c r="CD659" s="973">
        <f>CD658</f>
        <v>0</v>
      </c>
      <c r="CE659" s="11"/>
      <c r="CF659" s="11"/>
      <c r="CG659" s="11"/>
      <c r="CH659" s="11"/>
      <c r="CI659" s="11"/>
      <c r="CJ659" s="11"/>
      <c r="CK659" s="11"/>
      <c r="CL659" s="11"/>
      <c r="CM659" s="11"/>
    </row>
    <row r="660" spans="1:91" ht="24.75" customHeight="1">
      <c r="A660" s="949" t="str">
        <f>IF(E660&gt;0,"Wypełnione","")</f>
        <v/>
      </c>
      <c r="B660" s="57"/>
      <c r="C660" s="2050">
        <f>'Og s3a'!C1369</f>
        <v>0</v>
      </c>
      <c r="D660" s="2052">
        <f>'Og s3a'!E1369</f>
        <v>0</v>
      </c>
      <c r="E660" s="2050">
        <f>'Og s3a'!F1369</f>
        <v>0</v>
      </c>
      <c r="F660" s="2771"/>
      <c r="G660" s="448">
        <f>T660</f>
        <v>0</v>
      </c>
      <c r="H660" s="2773">
        <f>U660</f>
        <v>0</v>
      </c>
      <c r="I660" s="451"/>
      <c r="J660" s="2775"/>
      <c r="K660" s="451"/>
      <c r="L660" s="2775"/>
      <c r="M660" s="451"/>
      <c r="N660" s="2775"/>
      <c r="O660" s="451"/>
      <c r="P660" s="2775"/>
      <c r="Q660" s="11"/>
      <c r="R660" s="11"/>
      <c r="S660" s="396">
        <f>'Og s3a'!G1369</f>
        <v>0</v>
      </c>
      <c r="T660" s="398">
        <f>'Og s3a'!D1369</f>
        <v>0</v>
      </c>
      <c r="U660" s="444">
        <f>Import!N1358</f>
        <v>0</v>
      </c>
      <c r="V660" s="11"/>
      <c r="W660" s="306"/>
      <c r="X660" s="306"/>
      <c r="Y660" s="306"/>
      <c r="Z660" s="970">
        <f>IF(F660=AF$7,1,0)</f>
        <v>0</v>
      </c>
      <c r="AA660" s="970">
        <f>Z660*D660</f>
        <v>0</v>
      </c>
      <c r="AB660" s="978">
        <f>IF($Z660=0,0,IF(AF660+AH660+AJ660&gt;0,$AA660,0))</f>
        <v>0</v>
      </c>
      <c r="AC660" s="980">
        <f>IF($Z660=0,0,IF(AND(AB660=0,G661&gt;0),$AA660,0))</f>
        <v>0</v>
      </c>
      <c r="AD660" s="969">
        <f>AA660-AB660-AC660</f>
        <v>0</v>
      </c>
      <c r="AE660" s="204">
        <f t="shared" si="295"/>
        <v>0</v>
      </c>
      <c r="AF660" s="204">
        <f t="shared" si="295"/>
        <v>0</v>
      </c>
      <c r="AG660" s="204">
        <f t="shared" si="295"/>
        <v>0</v>
      </c>
      <c r="AH660" s="204">
        <f t="shared" si="295"/>
        <v>0</v>
      </c>
      <c r="AI660" s="922">
        <f t="shared" si="295"/>
        <v>0</v>
      </c>
      <c r="AJ660" s="205">
        <f t="shared" si="295"/>
        <v>0</v>
      </c>
      <c r="AK660" s="973">
        <f>IF($Z660=1,0,IF(AND($Z660=0,AF660&gt;0),1,IF(AND($Z660=0,AH660&gt;0),1,IF(AND($Z660=0,AJ660&gt;0),1,0))))</f>
        <v>0</v>
      </c>
      <c r="AL660" s="973">
        <f t="shared" si="300"/>
        <v>0</v>
      </c>
      <c r="AM660" s="978">
        <f>IF($Z660=0,0,IF(AQ660+AS660+AU660&gt;0,$AA660,0))</f>
        <v>0</v>
      </c>
      <c r="AN660" s="980">
        <f>IF($Z660=0,0,IF(AND(AM660=0,I661&gt;0),$AA660,0))</f>
        <v>0</v>
      </c>
      <c r="AO660" s="969">
        <f>$AA660-AM660-AN660</f>
        <v>0</v>
      </c>
      <c r="AP660" s="204">
        <f t="shared" si="296"/>
        <v>0</v>
      </c>
      <c r="AQ660" s="204">
        <f t="shared" si="296"/>
        <v>0</v>
      </c>
      <c r="AR660" s="204">
        <f t="shared" si="296"/>
        <v>0</v>
      </c>
      <c r="AS660" s="204">
        <f t="shared" si="296"/>
        <v>0</v>
      </c>
      <c r="AT660" s="204">
        <f t="shared" si="296"/>
        <v>0</v>
      </c>
      <c r="AU660" s="205">
        <f t="shared" si="296"/>
        <v>0</v>
      </c>
      <c r="AV660" s="973">
        <f>IF($Z660=1,0,IF(AND($Z660=0,AQ660&gt;0),1,IF(AND($Z660=0,AS660&gt;0),1,IF(AND($Z660=0,AU660&gt;0),1,0))))</f>
        <v>0</v>
      </c>
      <c r="AW660" s="973">
        <f t="shared" si="301"/>
        <v>0</v>
      </c>
      <c r="AX660" s="978">
        <f>IF($Z660=0,0,IF(BB660+BD660+BF660&gt;0,$AA660,0))</f>
        <v>0</v>
      </c>
      <c r="AY660" s="980">
        <f>IF($Z660=0,0,IF(AND(AX660=0,K661&gt;0),$AA660,0))</f>
        <v>0</v>
      </c>
      <c r="AZ660" s="969">
        <f>$AA660-AX660-AY660</f>
        <v>0</v>
      </c>
      <c r="BA660" s="204">
        <f t="shared" si="297"/>
        <v>0</v>
      </c>
      <c r="BB660" s="204">
        <f t="shared" si="297"/>
        <v>0</v>
      </c>
      <c r="BC660" s="204">
        <f t="shared" si="297"/>
        <v>0</v>
      </c>
      <c r="BD660" s="204">
        <f t="shared" si="297"/>
        <v>0</v>
      </c>
      <c r="BE660" s="204">
        <f t="shared" si="297"/>
        <v>0</v>
      </c>
      <c r="BF660" s="205">
        <f t="shared" si="297"/>
        <v>0</v>
      </c>
      <c r="BG660" s="973">
        <f>IF($Z660=1,0,IF(AND($Z660=0,BB660&gt;0),1,IF(AND($Z660=0,BD660&gt;0),1,IF(AND($Z660=0,BF660&gt;0),1,0))))</f>
        <v>0</v>
      </c>
      <c r="BH660" s="973">
        <f t="shared" si="302"/>
        <v>0</v>
      </c>
      <c r="BI660" s="978">
        <f>IF($Z660=0,0,IF(BM660+BO660+BQ660&gt;0,$AA660,0))</f>
        <v>0</v>
      </c>
      <c r="BJ660" s="980">
        <f>IF($Z660=0,0,IF(AND(BI660=0,M661&gt;0),$AA660,0))</f>
        <v>0</v>
      </c>
      <c r="BK660" s="969">
        <f>$AA660-BI660-BJ660</f>
        <v>0</v>
      </c>
      <c r="BL660" s="204">
        <f t="shared" si="298"/>
        <v>0</v>
      </c>
      <c r="BM660" s="204">
        <f t="shared" si="298"/>
        <v>0</v>
      </c>
      <c r="BN660" s="204">
        <f t="shared" si="298"/>
        <v>0</v>
      </c>
      <c r="BO660" s="204">
        <f t="shared" si="298"/>
        <v>0</v>
      </c>
      <c r="BP660" s="204">
        <f t="shared" si="298"/>
        <v>0</v>
      </c>
      <c r="BQ660" s="205">
        <f t="shared" si="298"/>
        <v>0</v>
      </c>
      <c r="BR660" s="973">
        <f>IF($Z660=1,0,IF(AND($Z660=0,BM660&gt;0),1,IF(AND($Z660=0,BO660&gt;0),1,IF(AND($Z660=0,BQ660&gt;0),1,0))))</f>
        <v>0</v>
      </c>
      <c r="BS660" s="973">
        <f t="shared" si="303"/>
        <v>0</v>
      </c>
      <c r="BT660" s="978">
        <f>IF($Z660=0,0,IF(BX660+BZ660+CB660&gt;0,$AA660,0))</f>
        <v>0</v>
      </c>
      <c r="BU660" s="980">
        <f>IF($Z660=0,0,IF(AND(BT660=0,O661&gt;0),$AA660,0))</f>
        <v>0</v>
      </c>
      <c r="BV660" s="969">
        <f>$AA660-BT660-BU660</f>
        <v>0</v>
      </c>
      <c r="BW660" s="204">
        <f t="shared" si="299"/>
        <v>0</v>
      </c>
      <c r="BX660" s="204">
        <f t="shared" si="299"/>
        <v>0</v>
      </c>
      <c r="BY660" s="204">
        <f t="shared" si="299"/>
        <v>0</v>
      </c>
      <c r="BZ660" s="204">
        <f t="shared" si="299"/>
        <v>0</v>
      </c>
      <c r="CA660" s="204">
        <f t="shared" si="299"/>
        <v>0</v>
      </c>
      <c r="CB660" s="205">
        <f t="shared" si="299"/>
        <v>0</v>
      </c>
      <c r="CC660" s="973">
        <f>IF($Z660=1,0,IF(AND($Z660=0,BX660&gt;0),1,IF(AND($Z660=0,BZ660&gt;0),1,IF(AND($Z660=0,CB660&gt;0),1,0))))</f>
        <v>0</v>
      </c>
      <c r="CD660" s="973">
        <f t="shared" si="304"/>
        <v>0</v>
      </c>
      <c r="CE660" s="11"/>
      <c r="CF660" s="11"/>
      <c r="CG660" s="11"/>
      <c r="CH660" s="11"/>
      <c r="CI660" s="11"/>
      <c r="CJ660" s="11"/>
      <c r="CK660" s="11"/>
      <c r="CL660" s="11"/>
      <c r="CM660" s="11"/>
    </row>
    <row r="661" spans="1:91" ht="14.25" customHeight="1">
      <c r="A661" s="950" t="str">
        <f>A660</f>
        <v/>
      </c>
      <c r="B661" s="57"/>
      <c r="C661" s="2051"/>
      <c r="D661" s="2053"/>
      <c r="E661" s="2051"/>
      <c r="F661" s="2772"/>
      <c r="G661" s="1121">
        <f>Import!Q1358</f>
        <v>0</v>
      </c>
      <c r="H661" s="2774"/>
      <c r="I661" s="450"/>
      <c r="J661" s="2775"/>
      <c r="K661" s="450"/>
      <c r="L661" s="2775"/>
      <c r="M661" s="450"/>
      <c r="N661" s="2775"/>
      <c r="O661" s="450"/>
      <c r="P661" s="2775"/>
      <c r="Q661" s="11"/>
      <c r="R661" s="11"/>
      <c r="S661" s="397"/>
      <c r="T661" s="419"/>
      <c r="U661" s="444">
        <f>Import!N1359</f>
        <v>0</v>
      </c>
      <c r="V661" s="11"/>
      <c r="W661" s="306"/>
      <c r="X661" s="306"/>
      <c r="Y661" s="306"/>
      <c r="Z661" s="11"/>
      <c r="AE661" s="204"/>
      <c r="AF661" s="204"/>
      <c r="AG661" s="204"/>
      <c r="AH661" s="204"/>
      <c r="AI661" s="922"/>
      <c r="AJ661" s="205"/>
      <c r="AK661" s="973"/>
      <c r="AL661" s="973">
        <f>AL660</f>
        <v>0</v>
      </c>
      <c r="AP661" s="204"/>
      <c r="AQ661" s="204"/>
      <c r="AR661" s="204"/>
      <c r="AS661" s="204"/>
      <c r="AT661" s="204"/>
      <c r="AU661" s="205"/>
      <c r="AV661" s="973"/>
      <c r="AW661" s="973">
        <f>AW660</f>
        <v>0</v>
      </c>
      <c r="BA661" s="204"/>
      <c r="BB661" s="204"/>
      <c r="BC661" s="204"/>
      <c r="BD661" s="204"/>
      <c r="BE661" s="204"/>
      <c r="BF661" s="205"/>
      <c r="BG661" s="973"/>
      <c r="BH661" s="973">
        <f>BH660</f>
        <v>0</v>
      </c>
      <c r="BL661" s="204"/>
      <c r="BM661" s="204"/>
      <c r="BN661" s="204"/>
      <c r="BO661" s="204"/>
      <c r="BP661" s="204"/>
      <c r="BQ661" s="205"/>
      <c r="BR661" s="973"/>
      <c r="BS661" s="973">
        <f>BS660</f>
        <v>0</v>
      </c>
      <c r="BW661" s="204"/>
      <c r="BX661" s="204"/>
      <c r="BY661" s="204"/>
      <c r="BZ661" s="204"/>
      <c r="CA661" s="204"/>
      <c r="CB661" s="205"/>
      <c r="CC661" s="973"/>
      <c r="CD661" s="973">
        <f>CD660</f>
        <v>0</v>
      </c>
      <c r="CE661" s="11"/>
      <c r="CF661" s="11"/>
      <c r="CG661" s="11"/>
      <c r="CH661" s="11"/>
      <c r="CI661" s="11"/>
      <c r="CJ661" s="11"/>
      <c r="CK661" s="11"/>
      <c r="CL661" s="11"/>
      <c r="CM661" s="11"/>
    </row>
    <row r="662" spans="1:91" ht="24.75" customHeight="1">
      <c r="A662" s="949" t="str">
        <f>IF(E662&gt;0,"Wypełnione","")</f>
        <v/>
      </c>
      <c r="B662" s="57"/>
      <c r="C662" s="2050">
        <f>'Og s3a'!C1371</f>
        <v>0</v>
      </c>
      <c r="D662" s="2052">
        <f>'Og s3a'!E1371</f>
        <v>0</v>
      </c>
      <c r="E662" s="2050">
        <f>'Og s3a'!F1371</f>
        <v>0</v>
      </c>
      <c r="F662" s="2771"/>
      <c r="G662" s="448">
        <f>T662</f>
        <v>0</v>
      </c>
      <c r="H662" s="2773">
        <f>U662</f>
        <v>0</v>
      </c>
      <c r="I662" s="451"/>
      <c r="J662" s="2775"/>
      <c r="K662" s="451"/>
      <c r="L662" s="2775"/>
      <c r="M662" s="451"/>
      <c r="N662" s="2775"/>
      <c r="O662" s="451"/>
      <c r="P662" s="2775"/>
      <c r="Q662" s="11"/>
      <c r="R662" s="11"/>
      <c r="S662" s="396">
        <f>'Og s3a'!G1371</f>
        <v>0</v>
      </c>
      <c r="T662" s="398">
        <f>'Og s3a'!D1371</f>
        <v>0</v>
      </c>
      <c r="U662" s="444">
        <f>Import!N1360</f>
        <v>0</v>
      </c>
      <c r="V662" s="11"/>
      <c r="W662" s="306"/>
      <c r="X662" s="306"/>
      <c r="Y662" s="306"/>
      <c r="Z662" s="970">
        <f>IF(F662=AF$7,1,0)</f>
        <v>0</v>
      </c>
      <c r="AA662" s="970">
        <f>Z662*D662</f>
        <v>0</v>
      </c>
      <c r="AB662" s="978">
        <f>IF($Z662=0,0,IF(AF662+AH662+AJ662&gt;0,$AA662,0))</f>
        <v>0</v>
      </c>
      <c r="AC662" s="980">
        <f>IF($Z662=0,0,IF(AND(AB662=0,G663&gt;0),$AA662,0))</f>
        <v>0</v>
      </c>
      <c r="AD662" s="969">
        <f>AA662-AB662-AC662</f>
        <v>0</v>
      </c>
      <c r="AE662" s="204">
        <f t="shared" si="295"/>
        <v>0</v>
      </c>
      <c r="AF662" s="204">
        <f t="shared" si="295"/>
        <v>0</v>
      </c>
      <c r="AG662" s="204">
        <f t="shared" si="295"/>
        <v>0</v>
      </c>
      <c r="AH662" s="204">
        <f t="shared" si="295"/>
        <v>0</v>
      </c>
      <c r="AI662" s="922">
        <f t="shared" si="295"/>
        <v>0</v>
      </c>
      <c r="AJ662" s="205">
        <f t="shared" si="295"/>
        <v>0</v>
      </c>
      <c r="AK662" s="973">
        <f>IF($Z662=1,0,IF(AND($Z662=0,AF662&gt;0),1,IF(AND($Z662=0,AH662&gt;0),1,IF(AND($Z662=0,AJ662&gt;0),1,0))))</f>
        <v>0</v>
      </c>
      <c r="AL662" s="973">
        <f t="shared" si="300"/>
        <v>0</v>
      </c>
      <c r="AM662" s="978">
        <f>IF($Z662=0,0,IF(AQ662+AS662+AU662&gt;0,$AA662,0))</f>
        <v>0</v>
      </c>
      <c r="AN662" s="980">
        <f>IF($Z662=0,0,IF(AND(AM662=0,I663&gt;0),$AA662,0))</f>
        <v>0</v>
      </c>
      <c r="AO662" s="969">
        <f>$AA662-AM662-AN662</f>
        <v>0</v>
      </c>
      <c r="AP662" s="204">
        <f t="shared" si="296"/>
        <v>0</v>
      </c>
      <c r="AQ662" s="204">
        <f t="shared" si="296"/>
        <v>0</v>
      </c>
      <c r="AR662" s="204">
        <f t="shared" si="296"/>
        <v>0</v>
      </c>
      <c r="AS662" s="204">
        <f t="shared" si="296"/>
        <v>0</v>
      </c>
      <c r="AT662" s="204">
        <f t="shared" si="296"/>
        <v>0</v>
      </c>
      <c r="AU662" s="205">
        <f t="shared" si="296"/>
        <v>0</v>
      </c>
      <c r="AV662" s="973">
        <f>IF($Z662=1,0,IF(AND($Z662=0,AQ662&gt;0),1,IF(AND($Z662=0,AS662&gt;0),1,IF(AND($Z662=0,AU662&gt;0),1,0))))</f>
        <v>0</v>
      </c>
      <c r="AW662" s="973">
        <f t="shared" si="301"/>
        <v>0</v>
      </c>
      <c r="AX662" s="978">
        <f>IF($Z662=0,0,IF(BB662+BD662+BF662&gt;0,$AA662,0))</f>
        <v>0</v>
      </c>
      <c r="AY662" s="980">
        <f>IF($Z662=0,0,IF(AND(AX662=0,K663&gt;0),$AA662,0))</f>
        <v>0</v>
      </c>
      <c r="AZ662" s="969">
        <f>$AA662-AX662-AY662</f>
        <v>0</v>
      </c>
      <c r="BA662" s="204">
        <f t="shared" si="297"/>
        <v>0</v>
      </c>
      <c r="BB662" s="204">
        <f t="shared" si="297"/>
        <v>0</v>
      </c>
      <c r="BC662" s="204">
        <f t="shared" si="297"/>
        <v>0</v>
      </c>
      <c r="BD662" s="204">
        <f t="shared" si="297"/>
        <v>0</v>
      </c>
      <c r="BE662" s="204">
        <f t="shared" si="297"/>
        <v>0</v>
      </c>
      <c r="BF662" s="205">
        <f t="shared" si="297"/>
        <v>0</v>
      </c>
      <c r="BG662" s="973">
        <f>IF($Z662=1,0,IF(AND($Z662=0,BB662&gt;0),1,IF(AND($Z662=0,BD662&gt;0),1,IF(AND($Z662=0,BF662&gt;0),1,0))))</f>
        <v>0</v>
      </c>
      <c r="BH662" s="973">
        <f t="shared" si="302"/>
        <v>0</v>
      </c>
      <c r="BI662" s="978">
        <f>IF($Z662=0,0,IF(BM662+BO662+BQ662&gt;0,$AA662,0))</f>
        <v>0</v>
      </c>
      <c r="BJ662" s="980">
        <f>IF($Z662=0,0,IF(AND(BI662=0,M663&gt;0),$AA662,0))</f>
        <v>0</v>
      </c>
      <c r="BK662" s="969">
        <f>$AA662-BI662-BJ662</f>
        <v>0</v>
      </c>
      <c r="BL662" s="204">
        <f t="shared" si="298"/>
        <v>0</v>
      </c>
      <c r="BM662" s="204">
        <f t="shared" si="298"/>
        <v>0</v>
      </c>
      <c r="BN662" s="204">
        <f t="shared" si="298"/>
        <v>0</v>
      </c>
      <c r="BO662" s="204">
        <f t="shared" si="298"/>
        <v>0</v>
      </c>
      <c r="BP662" s="204">
        <f t="shared" si="298"/>
        <v>0</v>
      </c>
      <c r="BQ662" s="205">
        <f t="shared" si="298"/>
        <v>0</v>
      </c>
      <c r="BR662" s="973">
        <f>IF($Z662=1,0,IF(AND($Z662=0,BM662&gt;0),1,IF(AND($Z662=0,BO662&gt;0),1,IF(AND($Z662=0,BQ662&gt;0),1,0))))</f>
        <v>0</v>
      </c>
      <c r="BS662" s="973">
        <f t="shared" si="303"/>
        <v>0</v>
      </c>
      <c r="BT662" s="978">
        <f>IF($Z662=0,0,IF(BX662+BZ662+CB662&gt;0,$AA662,0))</f>
        <v>0</v>
      </c>
      <c r="BU662" s="980">
        <f>IF($Z662=0,0,IF(AND(BT662=0,O663&gt;0),$AA662,0))</f>
        <v>0</v>
      </c>
      <c r="BV662" s="969">
        <f>$AA662-BT662-BU662</f>
        <v>0</v>
      </c>
      <c r="BW662" s="204">
        <f t="shared" si="299"/>
        <v>0</v>
      </c>
      <c r="BX662" s="204">
        <f t="shared" si="299"/>
        <v>0</v>
      </c>
      <c r="BY662" s="204">
        <f t="shared" si="299"/>
        <v>0</v>
      </c>
      <c r="BZ662" s="204">
        <f t="shared" si="299"/>
        <v>0</v>
      </c>
      <c r="CA662" s="204">
        <f t="shared" si="299"/>
        <v>0</v>
      </c>
      <c r="CB662" s="205">
        <f t="shared" si="299"/>
        <v>0</v>
      </c>
      <c r="CC662" s="973">
        <f>IF($Z662=1,0,IF(AND($Z662=0,BX662&gt;0),1,IF(AND($Z662=0,BZ662&gt;0),1,IF(AND($Z662=0,CB662&gt;0),1,0))))</f>
        <v>0</v>
      </c>
      <c r="CD662" s="973">
        <f t="shared" si="304"/>
        <v>0</v>
      </c>
      <c r="CE662" s="11"/>
      <c r="CF662" s="11"/>
      <c r="CG662" s="11"/>
      <c r="CH662" s="11"/>
      <c r="CI662" s="11"/>
      <c r="CJ662" s="11"/>
      <c r="CK662" s="11"/>
      <c r="CL662" s="11"/>
      <c r="CM662" s="11"/>
    </row>
    <row r="663" spans="1:91" ht="14.25" customHeight="1">
      <c r="A663" s="950" t="str">
        <f>A662</f>
        <v/>
      </c>
      <c r="B663" s="57"/>
      <c r="C663" s="2051"/>
      <c r="D663" s="2053"/>
      <c r="E663" s="2051"/>
      <c r="F663" s="2772"/>
      <c r="G663" s="1121">
        <f>Import!Q1360</f>
        <v>0</v>
      </c>
      <c r="H663" s="2774"/>
      <c r="I663" s="450"/>
      <c r="J663" s="2775"/>
      <c r="K663" s="450"/>
      <c r="L663" s="2775"/>
      <c r="M663" s="450"/>
      <c r="N663" s="2775"/>
      <c r="O663" s="450"/>
      <c r="P663" s="2775"/>
      <c r="Q663" s="11"/>
      <c r="R663" s="11"/>
      <c r="S663" s="397"/>
      <c r="T663" s="419"/>
      <c r="U663" s="444">
        <f>Import!N1361</f>
        <v>0</v>
      </c>
      <c r="V663" s="11"/>
      <c r="W663" s="306"/>
      <c r="X663" s="306"/>
      <c r="Y663" s="306"/>
      <c r="Z663" s="11"/>
      <c r="AE663" s="204"/>
      <c r="AF663" s="204"/>
      <c r="AG663" s="204"/>
      <c r="AH663" s="204"/>
      <c r="AI663" s="922"/>
      <c r="AJ663" s="205"/>
      <c r="AK663" s="973"/>
      <c r="AL663" s="973">
        <f>AL662</f>
        <v>0</v>
      </c>
      <c r="AP663" s="204"/>
      <c r="AQ663" s="204"/>
      <c r="AR663" s="204"/>
      <c r="AS663" s="204"/>
      <c r="AT663" s="204"/>
      <c r="AU663" s="205"/>
      <c r="AV663" s="973"/>
      <c r="AW663" s="973">
        <f>AW662</f>
        <v>0</v>
      </c>
      <c r="BA663" s="204"/>
      <c r="BB663" s="204"/>
      <c r="BC663" s="204"/>
      <c r="BD663" s="204"/>
      <c r="BE663" s="204"/>
      <c r="BF663" s="205"/>
      <c r="BG663" s="973"/>
      <c r="BH663" s="973">
        <f>BH662</f>
        <v>0</v>
      </c>
      <c r="BL663" s="204"/>
      <c r="BM663" s="204"/>
      <c r="BN663" s="204"/>
      <c r="BO663" s="204"/>
      <c r="BP663" s="204"/>
      <c r="BQ663" s="205"/>
      <c r="BR663" s="973"/>
      <c r="BS663" s="973">
        <f>BS662</f>
        <v>0</v>
      </c>
      <c r="BW663" s="204"/>
      <c r="BX663" s="204"/>
      <c r="BY663" s="204"/>
      <c r="BZ663" s="204"/>
      <c r="CA663" s="204"/>
      <c r="CB663" s="205"/>
      <c r="CC663" s="973"/>
      <c r="CD663" s="973">
        <f>CD662</f>
        <v>0</v>
      </c>
      <c r="CE663" s="11"/>
      <c r="CF663" s="11"/>
      <c r="CG663" s="11"/>
      <c r="CH663" s="11"/>
      <c r="CI663" s="11"/>
      <c r="CJ663" s="11"/>
      <c r="CK663" s="11"/>
      <c r="CL663" s="11"/>
      <c r="CM663" s="11"/>
    </row>
    <row r="664" spans="1:91" ht="24.75" customHeight="1">
      <c r="A664" s="949" t="str">
        <f>IF(E664&gt;0,"Wypełnione","")</f>
        <v/>
      </c>
      <c r="B664" s="57"/>
      <c r="C664" s="2050">
        <f>'Og s3a'!C1373</f>
        <v>0</v>
      </c>
      <c r="D664" s="2052">
        <f>'Og s3a'!E1373</f>
        <v>0</v>
      </c>
      <c r="E664" s="2050">
        <f>'Og s3a'!F1373</f>
        <v>0</v>
      </c>
      <c r="F664" s="2771"/>
      <c r="G664" s="448">
        <f>T664</f>
        <v>0</v>
      </c>
      <c r="H664" s="2773">
        <f>U664</f>
        <v>0</v>
      </c>
      <c r="I664" s="451"/>
      <c r="J664" s="2775"/>
      <c r="K664" s="451"/>
      <c r="L664" s="2775"/>
      <c r="M664" s="451"/>
      <c r="N664" s="2775"/>
      <c r="O664" s="451"/>
      <c r="P664" s="2775"/>
      <c r="Q664" s="11"/>
      <c r="R664" s="11"/>
      <c r="S664" s="396">
        <f>'Og s3a'!G1373</f>
        <v>0</v>
      </c>
      <c r="T664" s="398">
        <f>'Og s3a'!D1373</f>
        <v>0</v>
      </c>
      <c r="U664" s="444">
        <f>Import!N1362</f>
        <v>0</v>
      </c>
      <c r="V664" s="11"/>
      <c r="W664" s="306"/>
      <c r="X664" s="306"/>
      <c r="Y664" s="306"/>
      <c r="Z664" s="970">
        <f>IF(F664=AF$7,1,0)</f>
        <v>0</v>
      </c>
      <c r="AA664" s="970">
        <f>Z664*D664</f>
        <v>0</v>
      </c>
      <c r="AB664" s="978">
        <f>IF($Z664=0,0,IF(AF664+AH664+AJ664&gt;0,$AA664,0))</f>
        <v>0</v>
      </c>
      <c r="AC664" s="980">
        <f>IF($Z664=0,0,IF(AND(AB664=0,G665&gt;0),$AA664,0))</f>
        <v>0</v>
      </c>
      <c r="AD664" s="969">
        <f>AA664-AB664-AC664</f>
        <v>0</v>
      </c>
      <c r="AE664" s="204">
        <f t="shared" si="295"/>
        <v>0</v>
      </c>
      <c r="AF664" s="204">
        <f t="shared" si="295"/>
        <v>0</v>
      </c>
      <c r="AG664" s="204">
        <f t="shared" si="295"/>
        <v>0</v>
      </c>
      <c r="AH664" s="204">
        <f t="shared" si="295"/>
        <v>0</v>
      </c>
      <c r="AI664" s="922">
        <f t="shared" si="295"/>
        <v>0</v>
      </c>
      <c r="AJ664" s="205">
        <f t="shared" si="295"/>
        <v>0</v>
      </c>
      <c r="AK664" s="973">
        <f>IF($Z664=1,0,IF(AND($Z664=0,AF664&gt;0),1,IF(AND($Z664=0,AH664&gt;0),1,IF(AND($Z664=0,AJ664&gt;0),1,0))))</f>
        <v>0</v>
      </c>
      <c r="AL664" s="973">
        <f t="shared" si="300"/>
        <v>0</v>
      </c>
      <c r="AM664" s="978">
        <f>IF($Z664=0,0,IF(AQ664+AS664+AU664&gt;0,$AA664,0))</f>
        <v>0</v>
      </c>
      <c r="AN664" s="980">
        <f>IF($Z664=0,0,IF(AND(AM664=0,I665&gt;0),$AA664,0))</f>
        <v>0</v>
      </c>
      <c r="AO664" s="969">
        <f>$AA664-AM664-AN664</f>
        <v>0</v>
      </c>
      <c r="AP664" s="204">
        <f t="shared" si="296"/>
        <v>0</v>
      </c>
      <c r="AQ664" s="204">
        <f t="shared" si="296"/>
        <v>0</v>
      </c>
      <c r="AR664" s="204">
        <f t="shared" si="296"/>
        <v>0</v>
      </c>
      <c r="AS664" s="204">
        <f t="shared" si="296"/>
        <v>0</v>
      </c>
      <c r="AT664" s="204">
        <f t="shared" si="296"/>
        <v>0</v>
      </c>
      <c r="AU664" s="205">
        <f t="shared" si="296"/>
        <v>0</v>
      </c>
      <c r="AV664" s="973">
        <f>IF($Z664=1,0,IF(AND($Z664=0,AQ664&gt;0),1,IF(AND($Z664=0,AS664&gt;0),1,IF(AND($Z664=0,AU664&gt;0),1,0))))</f>
        <v>0</v>
      </c>
      <c r="AW664" s="973">
        <f t="shared" si="301"/>
        <v>0</v>
      </c>
      <c r="AX664" s="978">
        <f>IF($Z664=0,0,IF(BB664+BD664+BF664&gt;0,$AA664,0))</f>
        <v>0</v>
      </c>
      <c r="AY664" s="980">
        <f>IF($Z664=0,0,IF(AND(AX664=0,K665&gt;0),$AA664,0))</f>
        <v>0</v>
      </c>
      <c r="AZ664" s="969">
        <f>$AA664-AX664-AY664</f>
        <v>0</v>
      </c>
      <c r="BA664" s="204">
        <f t="shared" si="297"/>
        <v>0</v>
      </c>
      <c r="BB664" s="204">
        <f t="shared" si="297"/>
        <v>0</v>
      </c>
      <c r="BC664" s="204">
        <f t="shared" si="297"/>
        <v>0</v>
      </c>
      <c r="BD664" s="204">
        <f t="shared" si="297"/>
        <v>0</v>
      </c>
      <c r="BE664" s="204">
        <f t="shared" si="297"/>
        <v>0</v>
      </c>
      <c r="BF664" s="205">
        <f t="shared" si="297"/>
        <v>0</v>
      </c>
      <c r="BG664" s="973">
        <f>IF($Z664=1,0,IF(AND($Z664=0,BB664&gt;0),1,IF(AND($Z664=0,BD664&gt;0),1,IF(AND($Z664=0,BF664&gt;0),1,0))))</f>
        <v>0</v>
      </c>
      <c r="BH664" s="973">
        <f t="shared" si="302"/>
        <v>0</v>
      </c>
      <c r="BI664" s="978">
        <f>IF($Z664=0,0,IF(BM664+BO664+BQ664&gt;0,$AA664,0))</f>
        <v>0</v>
      </c>
      <c r="BJ664" s="980">
        <f>IF($Z664=0,0,IF(AND(BI664=0,M665&gt;0),$AA664,0))</f>
        <v>0</v>
      </c>
      <c r="BK664" s="969">
        <f>$AA664-BI664-BJ664</f>
        <v>0</v>
      </c>
      <c r="BL664" s="204">
        <f t="shared" si="298"/>
        <v>0</v>
      </c>
      <c r="BM664" s="204">
        <f t="shared" si="298"/>
        <v>0</v>
      </c>
      <c r="BN664" s="204">
        <f t="shared" si="298"/>
        <v>0</v>
      </c>
      <c r="BO664" s="204">
        <f t="shared" si="298"/>
        <v>0</v>
      </c>
      <c r="BP664" s="204">
        <f t="shared" si="298"/>
        <v>0</v>
      </c>
      <c r="BQ664" s="205">
        <f t="shared" si="298"/>
        <v>0</v>
      </c>
      <c r="BR664" s="973">
        <f>IF($Z664=1,0,IF(AND($Z664=0,BM664&gt;0),1,IF(AND($Z664=0,BO664&gt;0),1,IF(AND($Z664=0,BQ664&gt;0),1,0))))</f>
        <v>0</v>
      </c>
      <c r="BS664" s="973">
        <f t="shared" si="303"/>
        <v>0</v>
      </c>
      <c r="BT664" s="978">
        <f>IF($Z664=0,0,IF(BX664+BZ664+CB664&gt;0,$AA664,0))</f>
        <v>0</v>
      </c>
      <c r="BU664" s="980">
        <f>IF($Z664=0,0,IF(AND(BT664=0,O665&gt;0),$AA664,0))</f>
        <v>0</v>
      </c>
      <c r="BV664" s="969">
        <f>$AA664-BT664-BU664</f>
        <v>0</v>
      </c>
      <c r="BW664" s="204">
        <f t="shared" si="299"/>
        <v>0</v>
      </c>
      <c r="BX664" s="204">
        <f t="shared" si="299"/>
        <v>0</v>
      </c>
      <c r="BY664" s="204">
        <f t="shared" si="299"/>
        <v>0</v>
      </c>
      <c r="BZ664" s="204">
        <f t="shared" si="299"/>
        <v>0</v>
      </c>
      <c r="CA664" s="204">
        <f t="shared" si="299"/>
        <v>0</v>
      </c>
      <c r="CB664" s="205">
        <f t="shared" si="299"/>
        <v>0</v>
      </c>
      <c r="CC664" s="973">
        <f>IF($Z664=1,0,IF(AND($Z664=0,BX664&gt;0),1,IF(AND($Z664=0,BZ664&gt;0),1,IF(AND($Z664=0,CB664&gt;0),1,0))))</f>
        <v>0</v>
      </c>
      <c r="CD664" s="973">
        <f t="shared" si="304"/>
        <v>0</v>
      </c>
      <c r="CE664" s="11"/>
      <c r="CF664" s="11"/>
      <c r="CG664" s="11"/>
      <c r="CH664" s="11"/>
      <c r="CI664" s="11"/>
      <c r="CJ664" s="11"/>
      <c r="CK664" s="11"/>
      <c r="CL664" s="11"/>
      <c r="CM664" s="11"/>
    </row>
    <row r="665" spans="1:91" ht="14.25" customHeight="1">
      <c r="A665" s="950" t="str">
        <f>A664</f>
        <v/>
      </c>
      <c r="B665" s="57"/>
      <c r="C665" s="2051"/>
      <c r="D665" s="2053"/>
      <c r="E665" s="2051"/>
      <c r="F665" s="2772"/>
      <c r="G665" s="1121">
        <f>Import!Q1362</f>
        <v>0</v>
      </c>
      <c r="H665" s="2774"/>
      <c r="I665" s="450"/>
      <c r="J665" s="2775"/>
      <c r="K665" s="450"/>
      <c r="L665" s="2775"/>
      <c r="M665" s="450"/>
      <c r="N665" s="2775"/>
      <c r="O665" s="450"/>
      <c r="P665" s="2775"/>
      <c r="Q665" s="11"/>
      <c r="R665" s="11"/>
      <c r="S665" s="397"/>
      <c r="T665" s="419"/>
      <c r="U665" s="444">
        <f>Import!N1363</f>
        <v>0</v>
      </c>
      <c r="V665" s="11"/>
      <c r="W665" s="306"/>
      <c r="X665" s="306"/>
      <c r="Y665" s="306"/>
      <c r="Z665" s="11"/>
      <c r="AE665" s="204"/>
      <c r="AF665" s="204"/>
      <c r="AG665" s="204"/>
      <c r="AH665" s="204"/>
      <c r="AI665" s="922"/>
      <c r="AJ665" s="205"/>
      <c r="AK665" s="973"/>
      <c r="AL665" s="973">
        <f>AL664</f>
        <v>0</v>
      </c>
      <c r="AP665" s="204"/>
      <c r="AQ665" s="204"/>
      <c r="AR665" s="204"/>
      <c r="AS665" s="204"/>
      <c r="AT665" s="204"/>
      <c r="AU665" s="205"/>
      <c r="AV665" s="973"/>
      <c r="AW665" s="973">
        <f>AW664</f>
        <v>0</v>
      </c>
      <c r="BA665" s="204"/>
      <c r="BB665" s="204"/>
      <c r="BC665" s="204"/>
      <c r="BD665" s="204"/>
      <c r="BE665" s="204"/>
      <c r="BF665" s="205"/>
      <c r="BG665" s="973"/>
      <c r="BH665" s="973">
        <f>BH664</f>
        <v>0</v>
      </c>
      <c r="BL665" s="204"/>
      <c r="BM665" s="204"/>
      <c r="BN665" s="204"/>
      <c r="BO665" s="204"/>
      <c r="BP665" s="204"/>
      <c r="BQ665" s="205"/>
      <c r="BR665" s="973"/>
      <c r="BS665" s="973">
        <f>BS664</f>
        <v>0</v>
      </c>
      <c r="BW665" s="204"/>
      <c r="BX665" s="204"/>
      <c r="BY665" s="204"/>
      <c r="BZ665" s="204"/>
      <c r="CA665" s="204"/>
      <c r="CB665" s="205"/>
      <c r="CC665" s="973"/>
      <c r="CD665" s="973">
        <f>CD664</f>
        <v>0</v>
      </c>
      <c r="CE665" s="11"/>
      <c r="CF665" s="11"/>
      <c r="CG665" s="11"/>
      <c r="CH665" s="11"/>
      <c r="CI665" s="11"/>
      <c r="CJ665" s="11"/>
      <c r="CK665" s="11"/>
      <c r="CL665" s="11"/>
      <c r="CM665" s="11"/>
    </row>
    <row r="666" spans="1:91" ht="24.75" customHeight="1">
      <c r="A666" s="949" t="str">
        <f>IF(E666&gt;0,"Wypełnione","")</f>
        <v/>
      </c>
      <c r="B666" s="57"/>
      <c r="C666" s="2050">
        <f>'Og s3a'!C1375</f>
        <v>0</v>
      </c>
      <c r="D666" s="2052">
        <f>'Og s3a'!E1375</f>
        <v>0</v>
      </c>
      <c r="E666" s="2050">
        <f>'Og s3a'!F1375</f>
        <v>0</v>
      </c>
      <c r="F666" s="2771"/>
      <c r="G666" s="448">
        <f>T666</f>
        <v>0</v>
      </c>
      <c r="H666" s="2773">
        <f>U666</f>
        <v>0</v>
      </c>
      <c r="I666" s="451"/>
      <c r="J666" s="2775"/>
      <c r="K666" s="451"/>
      <c r="L666" s="2775"/>
      <c r="M666" s="451"/>
      <c r="N666" s="2775"/>
      <c r="O666" s="451"/>
      <c r="P666" s="2775"/>
      <c r="Q666" s="11"/>
      <c r="R666" s="11"/>
      <c r="S666" s="396">
        <f>'Og s3a'!G1375</f>
        <v>0</v>
      </c>
      <c r="T666" s="398">
        <f>'Og s3a'!D1375</f>
        <v>0</v>
      </c>
      <c r="U666" s="444">
        <f>Import!N1364</f>
        <v>0</v>
      </c>
      <c r="V666" s="11"/>
      <c r="W666" s="306"/>
      <c r="X666" s="306"/>
      <c r="Y666" s="306"/>
      <c r="Z666" s="970">
        <f>IF(F666=AF$7,1,0)</f>
        <v>0</v>
      </c>
      <c r="AA666" s="970">
        <f>Z666*D666</f>
        <v>0</v>
      </c>
      <c r="AB666" s="978">
        <f>IF($Z666=0,0,IF(AF666+AH666+AJ666&gt;0,$AA666,0))</f>
        <v>0</v>
      </c>
      <c r="AC666" s="980">
        <f>IF($Z666=0,0,IF(AND(AB666=0,G667&gt;0),$AA666,0))</f>
        <v>0</v>
      </c>
      <c r="AD666" s="969">
        <f>AA666-AB666-AC666</f>
        <v>0</v>
      </c>
      <c r="AE666" s="204">
        <f t="shared" si="295"/>
        <v>0</v>
      </c>
      <c r="AF666" s="204">
        <f t="shared" si="295"/>
        <v>0</v>
      </c>
      <c r="AG666" s="204">
        <f t="shared" si="295"/>
        <v>0</v>
      </c>
      <c r="AH666" s="204">
        <f t="shared" si="295"/>
        <v>0</v>
      </c>
      <c r="AI666" s="922">
        <f t="shared" si="295"/>
        <v>0</v>
      </c>
      <c r="AJ666" s="205">
        <f t="shared" si="295"/>
        <v>0</v>
      </c>
      <c r="AK666" s="973">
        <f>IF($Z666=1,0,IF(AND($Z666=0,AF666&gt;0),1,IF(AND($Z666=0,AH666&gt;0),1,IF(AND($Z666=0,AJ666&gt;0),1,0))))</f>
        <v>0</v>
      </c>
      <c r="AL666" s="973">
        <f t="shared" si="300"/>
        <v>0</v>
      </c>
      <c r="AM666" s="978">
        <f>IF($Z666=0,0,IF(AQ666+AS666+AU666&gt;0,$AA666,0))</f>
        <v>0</v>
      </c>
      <c r="AN666" s="980">
        <f>IF($Z666=0,0,IF(AND(AM666=0,I667&gt;0),$AA666,0))</f>
        <v>0</v>
      </c>
      <c r="AO666" s="969">
        <f>$AA666-AM666-AN666</f>
        <v>0</v>
      </c>
      <c r="AP666" s="204">
        <f t="shared" si="296"/>
        <v>0</v>
      </c>
      <c r="AQ666" s="204">
        <f t="shared" si="296"/>
        <v>0</v>
      </c>
      <c r="AR666" s="204">
        <f t="shared" si="296"/>
        <v>0</v>
      </c>
      <c r="AS666" s="204">
        <f t="shared" si="296"/>
        <v>0</v>
      </c>
      <c r="AT666" s="204">
        <f t="shared" si="296"/>
        <v>0</v>
      </c>
      <c r="AU666" s="205">
        <f t="shared" si="296"/>
        <v>0</v>
      </c>
      <c r="AV666" s="973">
        <f>IF($Z666=1,0,IF(AND($Z666=0,AQ666&gt;0),1,IF(AND($Z666=0,AS666&gt;0),1,IF(AND($Z666=0,AU666&gt;0),1,0))))</f>
        <v>0</v>
      </c>
      <c r="AW666" s="973">
        <f t="shared" si="301"/>
        <v>0</v>
      </c>
      <c r="AX666" s="978">
        <f>IF($Z666=0,0,IF(BB666+BD666+BF666&gt;0,$AA666,0))</f>
        <v>0</v>
      </c>
      <c r="AY666" s="980">
        <f>IF($Z666=0,0,IF(AND(AX666=0,K667&gt;0),$AA666,0))</f>
        <v>0</v>
      </c>
      <c r="AZ666" s="969">
        <f>$AA666-AX666-AY666</f>
        <v>0</v>
      </c>
      <c r="BA666" s="204">
        <f t="shared" si="297"/>
        <v>0</v>
      </c>
      <c r="BB666" s="204">
        <f t="shared" si="297"/>
        <v>0</v>
      </c>
      <c r="BC666" s="204">
        <f t="shared" si="297"/>
        <v>0</v>
      </c>
      <c r="BD666" s="204">
        <f t="shared" si="297"/>
        <v>0</v>
      </c>
      <c r="BE666" s="204">
        <f t="shared" si="297"/>
        <v>0</v>
      </c>
      <c r="BF666" s="205">
        <f t="shared" si="297"/>
        <v>0</v>
      </c>
      <c r="BG666" s="973">
        <f>IF($Z666=1,0,IF(AND($Z666=0,BB666&gt;0),1,IF(AND($Z666=0,BD666&gt;0),1,IF(AND($Z666=0,BF666&gt;0),1,0))))</f>
        <v>0</v>
      </c>
      <c r="BH666" s="973">
        <f t="shared" si="302"/>
        <v>0</v>
      </c>
      <c r="BI666" s="978">
        <f>IF($Z666=0,0,IF(BM666+BO666+BQ666&gt;0,$AA666,0))</f>
        <v>0</v>
      </c>
      <c r="BJ666" s="980">
        <f>IF($Z666=0,0,IF(AND(BI666=0,M667&gt;0),$AA666,0))</f>
        <v>0</v>
      </c>
      <c r="BK666" s="969">
        <f>$AA666-BI666-BJ666</f>
        <v>0</v>
      </c>
      <c r="BL666" s="204">
        <f t="shared" si="298"/>
        <v>0</v>
      </c>
      <c r="BM666" s="204">
        <f t="shared" si="298"/>
        <v>0</v>
      </c>
      <c r="BN666" s="204">
        <f t="shared" si="298"/>
        <v>0</v>
      </c>
      <c r="BO666" s="204">
        <f t="shared" si="298"/>
        <v>0</v>
      </c>
      <c r="BP666" s="204">
        <f t="shared" si="298"/>
        <v>0</v>
      </c>
      <c r="BQ666" s="205">
        <f t="shared" si="298"/>
        <v>0</v>
      </c>
      <c r="BR666" s="973">
        <f>IF($Z666=1,0,IF(AND($Z666=0,BM666&gt;0),1,IF(AND($Z666=0,BO666&gt;0),1,IF(AND($Z666=0,BQ666&gt;0),1,0))))</f>
        <v>0</v>
      </c>
      <c r="BS666" s="973">
        <f t="shared" si="303"/>
        <v>0</v>
      </c>
      <c r="BT666" s="978">
        <f>IF($Z666=0,0,IF(BX666+BZ666+CB666&gt;0,$AA666,0))</f>
        <v>0</v>
      </c>
      <c r="BU666" s="980">
        <f>IF($Z666=0,0,IF(AND(BT666=0,O667&gt;0),$AA666,0))</f>
        <v>0</v>
      </c>
      <c r="BV666" s="969">
        <f>$AA666-BT666-BU666</f>
        <v>0</v>
      </c>
      <c r="BW666" s="204">
        <f t="shared" si="299"/>
        <v>0</v>
      </c>
      <c r="BX666" s="204">
        <f t="shared" si="299"/>
        <v>0</v>
      </c>
      <c r="BY666" s="204">
        <f t="shared" si="299"/>
        <v>0</v>
      </c>
      <c r="BZ666" s="204">
        <f t="shared" si="299"/>
        <v>0</v>
      </c>
      <c r="CA666" s="204">
        <f t="shared" si="299"/>
        <v>0</v>
      </c>
      <c r="CB666" s="205">
        <f t="shared" si="299"/>
        <v>0</v>
      </c>
      <c r="CC666" s="973">
        <f>IF($Z666=1,0,IF(AND($Z666=0,BX666&gt;0),1,IF(AND($Z666=0,BZ666&gt;0),1,IF(AND($Z666=0,CB666&gt;0),1,0))))</f>
        <v>0</v>
      </c>
      <c r="CD666" s="973">
        <f t="shared" si="304"/>
        <v>0</v>
      </c>
      <c r="CE666" s="11"/>
      <c r="CF666" s="11"/>
      <c r="CG666" s="11"/>
      <c r="CH666" s="11"/>
      <c r="CI666" s="11"/>
      <c r="CJ666" s="11"/>
      <c r="CK666" s="11"/>
      <c r="CL666" s="11"/>
      <c r="CM666" s="11"/>
    </row>
    <row r="667" spans="1:91" ht="14.25" customHeight="1">
      <c r="A667" s="950" t="str">
        <f>A666</f>
        <v/>
      </c>
      <c r="B667" s="57"/>
      <c r="C667" s="2051"/>
      <c r="D667" s="2053"/>
      <c r="E667" s="2051"/>
      <c r="F667" s="2772"/>
      <c r="G667" s="1121">
        <f>Import!Q1364</f>
        <v>0</v>
      </c>
      <c r="H667" s="2774"/>
      <c r="I667" s="450"/>
      <c r="J667" s="2775"/>
      <c r="K667" s="450"/>
      <c r="L667" s="2775"/>
      <c r="M667" s="450"/>
      <c r="N667" s="2775"/>
      <c r="O667" s="450"/>
      <c r="P667" s="2775"/>
      <c r="Q667" s="11"/>
      <c r="R667" s="11"/>
      <c r="S667" s="397"/>
      <c r="T667" s="419"/>
      <c r="U667" s="444">
        <f>Import!N1365</f>
        <v>0</v>
      </c>
      <c r="V667" s="11"/>
      <c r="W667" s="306"/>
      <c r="X667" s="306"/>
      <c r="Y667" s="306"/>
      <c r="Z667" s="11"/>
      <c r="AE667" s="204"/>
      <c r="AF667" s="204"/>
      <c r="AG667" s="204"/>
      <c r="AH667" s="204"/>
      <c r="AI667" s="922"/>
      <c r="AJ667" s="205"/>
      <c r="AK667" s="973"/>
      <c r="AL667" s="973">
        <f>AL666</f>
        <v>0</v>
      </c>
      <c r="AP667" s="204"/>
      <c r="AQ667" s="204"/>
      <c r="AR667" s="204"/>
      <c r="AS667" s="204"/>
      <c r="AT667" s="204"/>
      <c r="AU667" s="205"/>
      <c r="AV667" s="973"/>
      <c r="AW667" s="973">
        <f>AW666</f>
        <v>0</v>
      </c>
      <c r="BA667" s="204"/>
      <c r="BB667" s="204"/>
      <c r="BC667" s="204"/>
      <c r="BD667" s="204"/>
      <c r="BE667" s="204"/>
      <c r="BF667" s="205"/>
      <c r="BG667" s="973"/>
      <c r="BH667" s="973">
        <f>BH666</f>
        <v>0</v>
      </c>
      <c r="BL667" s="204"/>
      <c r="BM667" s="204"/>
      <c r="BN667" s="204"/>
      <c r="BO667" s="204"/>
      <c r="BP667" s="204"/>
      <c r="BQ667" s="205"/>
      <c r="BR667" s="973"/>
      <c r="BS667" s="973">
        <f>BS666</f>
        <v>0</v>
      </c>
      <c r="BW667" s="204"/>
      <c r="BX667" s="204"/>
      <c r="BY667" s="204"/>
      <c r="BZ667" s="204"/>
      <c r="CA667" s="204"/>
      <c r="CB667" s="205"/>
      <c r="CC667" s="973"/>
      <c r="CD667" s="973">
        <f>CD666</f>
        <v>0</v>
      </c>
      <c r="CE667" s="11"/>
      <c r="CF667" s="11"/>
      <c r="CG667" s="11"/>
      <c r="CH667" s="11"/>
      <c r="CI667" s="11"/>
      <c r="CJ667" s="11"/>
      <c r="CK667" s="11"/>
      <c r="CL667" s="11"/>
      <c r="CM667" s="11"/>
    </row>
    <row r="668" spans="1:91" ht="24.75" customHeight="1">
      <c r="A668" s="949" t="str">
        <f>IF(E668&gt;0,"Wypełnione","")</f>
        <v/>
      </c>
      <c r="B668" s="57"/>
      <c r="C668" s="2050">
        <f>'Og s3a'!C1377</f>
        <v>0</v>
      </c>
      <c r="D668" s="2052">
        <f>'Og s3a'!E1377</f>
        <v>0</v>
      </c>
      <c r="E668" s="2050">
        <f>'Og s3a'!F1377</f>
        <v>0</v>
      </c>
      <c r="F668" s="2771"/>
      <c r="G668" s="448">
        <f>T668</f>
        <v>0</v>
      </c>
      <c r="H668" s="2773">
        <f>U668</f>
        <v>0</v>
      </c>
      <c r="I668" s="451"/>
      <c r="J668" s="2775"/>
      <c r="K668" s="451"/>
      <c r="L668" s="2775"/>
      <c r="M668" s="451"/>
      <c r="N668" s="2775"/>
      <c r="O668" s="451"/>
      <c r="P668" s="2775"/>
      <c r="Q668" s="11"/>
      <c r="R668" s="11"/>
      <c r="S668" s="396">
        <f>'Og s3a'!G1377</f>
        <v>0</v>
      </c>
      <c r="T668" s="398">
        <f>'Og s3a'!D1377</f>
        <v>0</v>
      </c>
      <c r="U668" s="444">
        <f>Import!N1366</f>
        <v>0</v>
      </c>
      <c r="V668" s="11"/>
      <c r="W668" s="306"/>
      <c r="X668" s="306"/>
      <c r="Y668" s="306"/>
      <c r="Z668" s="970">
        <f>IF(F668=AF$7,1,0)</f>
        <v>0</v>
      </c>
      <c r="AA668" s="970">
        <f>Z668*D668</f>
        <v>0</v>
      </c>
      <c r="AB668" s="978">
        <f>IF($Z668=0,0,IF(AF668+AH668+AJ668&gt;0,$AA668,0))</f>
        <v>0</v>
      </c>
      <c r="AC668" s="980">
        <f>IF($Z668=0,0,IF(AND(AB668=0,G669&gt;0),$AA668,0))</f>
        <v>0</v>
      </c>
      <c r="AD668" s="969">
        <f>AA668-AB668-AC668</f>
        <v>0</v>
      </c>
      <c r="AE668" s="204">
        <f t="shared" si="295"/>
        <v>0</v>
      </c>
      <c r="AF668" s="204">
        <f t="shared" si="295"/>
        <v>0</v>
      </c>
      <c r="AG668" s="204">
        <f t="shared" si="295"/>
        <v>0</v>
      </c>
      <c r="AH668" s="204">
        <f t="shared" si="295"/>
        <v>0</v>
      </c>
      <c r="AI668" s="922">
        <f t="shared" si="295"/>
        <v>0</v>
      </c>
      <c r="AJ668" s="205">
        <f t="shared" si="295"/>
        <v>0</v>
      </c>
      <c r="AK668" s="973">
        <f>IF($Z668=1,0,IF(AND($Z668=0,AF668&gt;0),1,IF(AND($Z668=0,AH668&gt;0),1,IF(AND($Z668=0,AJ668&gt;0),1,0))))</f>
        <v>0</v>
      </c>
      <c r="AL668" s="973">
        <f t="shared" si="300"/>
        <v>0</v>
      </c>
      <c r="AM668" s="978">
        <f>IF($Z668=0,0,IF(AQ668+AS668+AU668&gt;0,$AA668,0))</f>
        <v>0</v>
      </c>
      <c r="AN668" s="980">
        <f>IF($Z668=0,0,IF(AND(AM668=0,I669&gt;0),$AA668,0))</f>
        <v>0</v>
      </c>
      <c r="AO668" s="969">
        <f>$AA668-AM668-AN668</f>
        <v>0</v>
      </c>
      <c r="AP668" s="204">
        <f t="shared" si="296"/>
        <v>0</v>
      </c>
      <c r="AQ668" s="204">
        <f t="shared" si="296"/>
        <v>0</v>
      </c>
      <c r="AR668" s="204">
        <f t="shared" si="296"/>
        <v>0</v>
      </c>
      <c r="AS668" s="204">
        <f t="shared" si="296"/>
        <v>0</v>
      </c>
      <c r="AT668" s="204">
        <f t="shared" si="296"/>
        <v>0</v>
      </c>
      <c r="AU668" s="205">
        <f t="shared" si="296"/>
        <v>0</v>
      </c>
      <c r="AV668" s="973">
        <f>IF($Z668=1,0,IF(AND($Z668=0,AQ668&gt;0),1,IF(AND($Z668=0,AS668&gt;0),1,IF(AND($Z668=0,AU668&gt;0),1,0))))</f>
        <v>0</v>
      </c>
      <c r="AW668" s="973">
        <f t="shared" si="301"/>
        <v>0</v>
      </c>
      <c r="AX668" s="978">
        <f>IF($Z668=0,0,IF(BB668+BD668+BF668&gt;0,$AA668,0))</f>
        <v>0</v>
      </c>
      <c r="AY668" s="980">
        <f>IF($Z668=0,0,IF(AND(AX668=0,K669&gt;0),$AA668,0))</f>
        <v>0</v>
      </c>
      <c r="AZ668" s="969">
        <f>$AA668-AX668-AY668</f>
        <v>0</v>
      </c>
      <c r="BA668" s="204">
        <f t="shared" si="297"/>
        <v>0</v>
      </c>
      <c r="BB668" s="204">
        <f t="shared" si="297"/>
        <v>0</v>
      </c>
      <c r="BC668" s="204">
        <f t="shared" si="297"/>
        <v>0</v>
      </c>
      <c r="BD668" s="204">
        <f t="shared" si="297"/>
        <v>0</v>
      </c>
      <c r="BE668" s="204">
        <f t="shared" si="297"/>
        <v>0</v>
      </c>
      <c r="BF668" s="205">
        <f t="shared" si="297"/>
        <v>0</v>
      </c>
      <c r="BG668" s="973">
        <f>IF($Z668=1,0,IF(AND($Z668=0,BB668&gt;0),1,IF(AND($Z668=0,BD668&gt;0),1,IF(AND($Z668=0,BF668&gt;0),1,0))))</f>
        <v>0</v>
      </c>
      <c r="BH668" s="973">
        <f t="shared" si="302"/>
        <v>0</v>
      </c>
      <c r="BI668" s="978">
        <f>IF($Z668=0,0,IF(BM668+BO668+BQ668&gt;0,$AA668,0))</f>
        <v>0</v>
      </c>
      <c r="BJ668" s="980">
        <f>IF($Z668=0,0,IF(AND(BI668=0,M669&gt;0),$AA668,0))</f>
        <v>0</v>
      </c>
      <c r="BK668" s="969">
        <f>$AA668-BI668-BJ668</f>
        <v>0</v>
      </c>
      <c r="BL668" s="204">
        <f t="shared" si="298"/>
        <v>0</v>
      </c>
      <c r="BM668" s="204">
        <f t="shared" si="298"/>
        <v>0</v>
      </c>
      <c r="BN668" s="204">
        <f t="shared" si="298"/>
        <v>0</v>
      </c>
      <c r="BO668" s="204">
        <f t="shared" si="298"/>
        <v>0</v>
      </c>
      <c r="BP668" s="204">
        <f t="shared" si="298"/>
        <v>0</v>
      </c>
      <c r="BQ668" s="205">
        <f t="shared" si="298"/>
        <v>0</v>
      </c>
      <c r="BR668" s="973">
        <f>IF($Z668=1,0,IF(AND($Z668=0,BM668&gt;0),1,IF(AND($Z668=0,BO668&gt;0),1,IF(AND($Z668=0,BQ668&gt;0),1,0))))</f>
        <v>0</v>
      </c>
      <c r="BS668" s="973">
        <f t="shared" si="303"/>
        <v>0</v>
      </c>
      <c r="BT668" s="978">
        <f>IF($Z668=0,0,IF(BX668+BZ668+CB668&gt;0,$AA668,0))</f>
        <v>0</v>
      </c>
      <c r="BU668" s="980">
        <f>IF($Z668=0,0,IF(AND(BT668=0,O669&gt;0),$AA668,0))</f>
        <v>0</v>
      </c>
      <c r="BV668" s="969">
        <f>$AA668-BT668-BU668</f>
        <v>0</v>
      </c>
      <c r="BW668" s="204">
        <f t="shared" si="299"/>
        <v>0</v>
      </c>
      <c r="BX668" s="204">
        <f t="shared" si="299"/>
        <v>0</v>
      </c>
      <c r="BY668" s="204">
        <f t="shared" si="299"/>
        <v>0</v>
      </c>
      <c r="BZ668" s="204">
        <f t="shared" si="299"/>
        <v>0</v>
      </c>
      <c r="CA668" s="204">
        <f t="shared" si="299"/>
        <v>0</v>
      </c>
      <c r="CB668" s="205">
        <f t="shared" si="299"/>
        <v>0</v>
      </c>
      <c r="CC668" s="973">
        <f>IF($Z668=1,0,IF(AND($Z668=0,BX668&gt;0),1,IF(AND($Z668=0,BZ668&gt;0),1,IF(AND($Z668=0,CB668&gt;0),1,0))))</f>
        <v>0</v>
      </c>
      <c r="CD668" s="973">
        <f t="shared" si="304"/>
        <v>0</v>
      </c>
      <c r="CE668" s="11"/>
      <c r="CF668" s="11"/>
      <c r="CG668" s="11"/>
      <c r="CH668" s="11"/>
      <c r="CI668" s="11"/>
      <c r="CJ668" s="11"/>
      <c r="CK668" s="11"/>
      <c r="CL668" s="11"/>
      <c r="CM668" s="11"/>
    </row>
    <row r="669" spans="1:91" ht="14.25" customHeight="1">
      <c r="A669" s="950" t="str">
        <f>A668</f>
        <v/>
      </c>
      <c r="B669" s="57"/>
      <c r="C669" s="2051"/>
      <c r="D669" s="2053"/>
      <c r="E669" s="2051"/>
      <c r="F669" s="2772"/>
      <c r="G669" s="1121">
        <f>Import!Q1366</f>
        <v>0</v>
      </c>
      <c r="H669" s="2774"/>
      <c r="I669" s="450"/>
      <c r="J669" s="2775"/>
      <c r="K669" s="450"/>
      <c r="L669" s="2775"/>
      <c r="M669" s="450"/>
      <c r="N669" s="2775"/>
      <c r="O669" s="450"/>
      <c r="P669" s="2775"/>
      <c r="Q669" s="11"/>
      <c r="R669" s="11"/>
      <c r="S669" s="397"/>
      <c r="T669" s="419"/>
      <c r="U669" s="444">
        <f>Import!N1367</f>
        <v>0</v>
      </c>
      <c r="V669" s="11"/>
      <c r="W669" s="306"/>
      <c r="X669" s="306"/>
      <c r="Y669" s="306"/>
      <c r="Z669" s="11"/>
      <c r="AE669" s="204"/>
      <c r="AF669" s="204"/>
      <c r="AG669" s="204"/>
      <c r="AH669" s="204"/>
      <c r="AI669" s="922"/>
      <c r="AJ669" s="205"/>
      <c r="AK669" s="973"/>
      <c r="AL669" s="973">
        <f>AL668</f>
        <v>0</v>
      </c>
      <c r="AP669" s="204"/>
      <c r="AQ669" s="204"/>
      <c r="AR669" s="204"/>
      <c r="AS669" s="204"/>
      <c r="AT669" s="204"/>
      <c r="AU669" s="205"/>
      <c r="AV669" s="973"/>
      <c r="AW669" s="973">
        <f>AW668</f>
        <v>0</v>
      </c>
      <c r="BA669" s="204"/>
      <c r="BB669" s="204"/>
      <c r="BC669" s="204"/>
      <c r="BD669" s="204"/>
      <c r="BE669" s="204"/>
      <c r="BF669" s="205"/>
      <c r="BG669" s="973"/>
      <c r="BH669" s="973">
        <f>BH668</f>
        <v>0</v>
      </c>
      <c r="BL669" s="204"/>
      <c r="BM669" s="204"/>
      <c r="BN669" s="204"/>
      <c r="BO669" s="204"/>
      <c r="BP669" s="204"/>
      <c r="BQ669" s="205"/>
      <c r="BR669" s="973"/>
      <c r="BS669" s="973">
        <f>BS668</f>
        <v>0</v>
      </c>
      <c r="BW669" s="204"/>
      <c r="BX669" s="204"/>
      <c r="BY669" s="204"/>
      <c r="BZ669" s="204"/>
      <c r="CA669" s="204"/>
      <c r="CB669" s="205"/>
      <c r="CC669" s="973"/>
      <c r="CD669" s="973">
        <f>CD668</f>
        <v>0</v>
      </c>
      <c r="CE669" s="11"/>
      <c r="CF669" s="11"/>
      <c r="CG669" s="11"/>
      <c r="CH669" s="11"/>
      <c r="CI669" s="11"/>
      <c r="CJ669" s="11"/>
      <c r="CK669" s="11"/>
      <c r="CL669" s="11"/>
      <c r="CM669" s="11"/>
    </row>
    <row r="670" spans="1:91" ht="24.75" customHeight="1">
      <c r="A670" s="949" t="str">
        <f>IF(E670&gt;0,"Wypełnione","")</f>
        <v/>
      </c>
      <c r="B670" s="57"/>
      <c r="C670" s="2050">
        <f>'Og s3a'!C1379</f>
        <v>0</v>
      </c>
      <c r="D670" s="2052">
        <f>'Og s3a'!E1379</f>
        <v>0</v>
      </c>
      <c r="E670" s="2050">
        <f>'Og s3a'!F1379</f>
        <v>0</v>
      </c>
      <c r="F670" s="2771"/>
      <c r="G670" s="448">
        <f>T670</f>
        <v>0</v>
      </c>
      <c r="H670" s="2773">
        <f>U670</f>
        <v>0</v>
      </c>
      <c r="I670" s="451"/>
      <c r="J670" s="2775"/>
      <c r="K670" s="451"/>
      <c r="L670" s="2775"/>
      <c r="M670" s="451"/>
      <c r="N670" s="2775"/>
      <c r="O670" s="451"/>
      <c r="P670" s="2775"/>
      <c r="Q670" s="11"/>
      <c r="R670" s="11"/>
      <c r="S670" s="396">
        <f>'Og s3a'!G1379</f>
        <v>0</v>
      </c>
      <c r="T670" s="398">
        <f>'Og s3a'!D1379</f>
        <v>0</v>
      </c>
      <c r="U670" s="444">
        <f>Import!N1368</f>
        <v>0</v>
      </c>
      <c r="V670" s="11"/>
      <c r="W670" s="306"/>
      <c r="X670" s="306"/>
      <c r="Y670" s="306"/>
      <c r="Z670" s="970">
        <f>IF(F670=AF$7,1,0)</f>
        <v>0</v>
      </c>
      <c r="AA670" s="970">
        <f>Z670*D670</f>
        <v>0</v>
      </c>
      <c r="AB670" s="978">
        <f>IF($Z670=0,0,IF(AF670+AH670+AJ670&gt;0,$AA670,0))</f>
        <v>0</v>
      </c>
      <c r="AC670" s="980">
        <f>IF($Z670=0,0,IF(AND(AB670=0,G671&gt;0),$AA670,0))</f>
        <v>0</v>
      </c>
      <c r="AD670" s="969">
        <f>AA670-AB670-AC670</f>
        <v>0</v>
      </c>
      <c r="AE670" s="204">
        <f t="shared" si="295"/>
        <v>0</v>
      </c>
      <c r="AF670" s="204">
        <f t="shared" si="295"/>
        <v>0</v>
      </c>
      <c r="AG670" s="204">
        <f t="shared" si="295"/>
        <v>0</v>
      </c>
      <c r="AH670" s="204">
        <f t="shared" si="295"/>
        <v>0</v>
      </c>
      <c r="AI670" s="922">
        <f t="shared" si="295"/>
        <v>0</v>
      </c>
      <c r="AJ670" s="205">
        <f t="shared" si="295"/>
        <v>0</v>
      </c>
      <c r="AK670" s="973">
        <f>IF($Z670=1,0,IF(AND($Z670=0,AF670&gt;0),1,IF(AND($Z670=0,AH670&gt;0),1,IF(AND($Z670=0,AJ670&gt;0),1,0))))</f>
        <v>0</v>
      </c>
      <c r="AL670" s="973">
        <f t="shared" si="300"/>
        <v>0</v>
      </c>
      <c r="AM670" s="978">
        <f>IF($Z670=0,0,IF(AQ670+AS670+AU670&gt;0,$AA670,0))</f>
        <v>0</v>
      </c>
      <c r="AN670" s="980">
        <f>IF($Z670=0,0,IF(AND(AM670=0,I671&gt;0),$AA670,0))</f>
        <v>0</v>
      </c>
      <c r="AO670" s="969">
        <f>$AA670-AM670-AN670</f>
        <v>0</v>
      </c>
      <c r="AP670" s="204">
        <f t="shared" si="296"/>
        <v>0</v>
      </c>
      <c r="AQ670" s="204">
        <f t="shared" si="296"/>
        <v>0</v>
      </c>
      <c r="AR670" s="204">
        <f t="shared" si="296"/>
        <v>0</v>
      </c>
      <c r="AS670" s="204">
        <f t="shared" si="296"/>
        <v>0</v>
      </c>
      <c r="AT670" s="204">
        <f t="shared" si="296"/>
        <v>0</v>
      </c>
      <c r="AU670" s="205">
        <f t="shared" si="296"/>
        <v>0</v>
      </c>
      <c r="AV670" s="973">
        <f>IF($Z670=1,0,IF(AND($Z670=0,AQ670&gt;0),1,IF(AND($Z670=0,AS670&gt;0),1,IF(AND($Z670=0,AU670&gt;0),1,0))))</f>
        <v>0</v>
      </c>
      <c r="AW670" s="973">
        <f t="shared" si="301"/>
        <v>0</v>
      </c>
      <c r="AX670" s="978">
        <f>IF($Z670=0,0,IF(BB670+BD670+BF670&gt;0,$AA670,0))</f>
        <v>0</v>
      </c>
      <c r="AY670" s="980">
        <f>IF($Z670=0,0,IF(AND(AX670=0,K671&gt;0),$AA670,0))</f>
        <v>0</v>
      </c>
      <c r="AZ670" s="969">
        <f>$AA670-AX670-AY670</f>
        <v>0</v>
      </c>
      <c r="BA670" s="204">
        <f t="shared" si="297"/>
        <v>0</v>
      </c>
      <c r="BB670" s="204">
        <f t="shared" si="297"/>
        <v>0</v>
      </c>
      <c r="BC670" s="204">
        <f t="shared" si="297"/>
        <v>0</v>
      </c>
      <c r="BD670" s="204">
        <f t="shared" si="297"/>
        <v>0</v>
      </c>
      <c r="BE670" s="204">
        <f t="shared" si="297"/>
        <v>0</v>
      </c>
      <c r="BF670" s="205">
        <f t="shared" si="297"/>
        <v>0</v>
      </c>
      <c r="BG670" s="973">
        <f>IF($Z670=1,0,IF(AND($Z670=0,BB670&gt;0),1,IF(AND($Z670=0,BD670&gt;0),1,IF(AND($Z670=0,BF670&gt;0),1,0))))</f>
        <v>0</v>
      </c>
      <c r="BH670" s="973">
        <f t="shared" si="302"/>
        <v>0</v>
      </c>
      <c r="BI670" s="978">
        <f>IF($Z670=0,0,IF(BM670+BO670+BQ670&gt;0,$AA670,0))</f>
        <v>0</v>
      </c>
      <c r="BJ670" s="980">
        <f>IF($Z670=0,0,IF(AND(BI670=0,M671&gt;0),$AA670,0))</f>
        <v>0</v>
      </c>
      <c r="BK670" s="969">
        <f>$AA670-BI670-BJ670</f>
        <v>0</v>
      </c>
      <c r="BL670" s="204">
        <f t="shared" si="298"/>
        <v>0</v>
      </c>
      <c r="BM670" s="204">
        <f t="shared" si="298"/>
        <v>0</v>
      </c>
      <c r="BN670" s="204">
        <f t="shared" si="298"/>
        <v>0</v>
      </c>
      <c r="BO670" s="204">
        <f t="shared" si="298"/>
        <v>0</v>
      </c>
      <c r="BP670" s="204">
        <f t="shared" si="298"/>
        <v>0</v>
      </c>
      <c r="BQ670" s="205">
        <f t="shared" si="298"/>
        <v>0</v>
      </c>
      <c r="BR670" s="973">
        <f>IF($Z670=1,0,IF(AND($Z670=0,BM670&gt;0),1,IF(AND($Z670=0,BO670&gt;0),1,IF(AND($Z670=0,BQ670&gt;0),1,0))))</f>
        <v>0</v>
      </c>
      <c r="BS670" s="973">
        <f t="shared" si="303"/>
        <v>0</v>
      </c>
      <c r="BT670" s="978">
        <f>IF($Z670=0,0,IF(BX670+BZ670+CB670&gt;0,$AA670,0))</f>
        <v>0</v>
      </c>
      <c r="BU670" s="980">
        <f>IF($Z670=0,0,IF(AND(BT670=0,O671&gt;0),$AA670,0))</f>
        <v>0</v>
      </c>
      <c r="BV670" s="969">
        <f>$AA670-BT670-BU670</f>
        <v>0</v>
      </c>
      <c r="BW670" s="204">
        <f t="shared" si="299"/>
        <v>0</v>
      </c>
      <c r="BX670" s="204">
        <f t="shared" si="299"/>
        <v>0</v>
      </c>
      <c r="BY670" s="204">
        <f t="shared" si="299"/>
        <v>0</v>
      </c>
      <c r="BZ670" s="204">
        <f t="shared" si="299"/>
        <v>0</v>
      </c>
      <c r="CA670" s="204">
        <f t="shared" si="299"/>
        <v>0</v>
      </c>
      <c r="CB670" s="205">
        <f t="shared" si="299"/>
        <v>0</v>
      </c>
      <c r="CC670" s="973">
        <f>IF($Z670=1,0,IF(AND($Z670=0,BX670&gt;0),1,IF(AND($Z670=0,BZ670&gt;0),1,IF(AND($Z670=0,CB670&gt;0),1,0))))</f>
        <v>0</v>
      </c>
      <c r="CD670" s="973">
        <f t="shared" si="304"/>
        <v>0</v>
      </c>
      <c r="CE670" s="11"/>
      <c r="CF670" s="11"/>
      <c r="CG670" s="11"/>
      <c r="CH670" s="11"/>
      <c r="CI670" s="11"/>
      <c r="CJ670" s="11"/>
      <c r="CK670" s="11"/>
      <c r="CL670" s="11"/>
      <c r="CM670" s="11"/>
    </row>
    <row r="671" spans="1:91" ht="14.25" customHeight="1">
      <c r="A671" s="950" t="str">
        <f>A670</f>
        <v/>
      </c>
      <c r="B671" s="57"/>
      <c r="C671" s="2051"/>
      <c r="D671" s="2053"/>
      <c r="E671" s="2051"/>
      <c r="F671" s="2772"/>
      <c r="G671" s="1121">
        <f>Import!Q1368</f>
        <v>0</v>
      </c>
      <c r="H671" s="2774"/>
      <c r="I671" s="450"/>
      <c r="J671" s="2775"/>
      <c r="K671" s="450"/>
      <c r="L671" s="2775"/>
      <c r="M671" s="450"/>
      <c r="N671" s="2775"/>
      <c r="O671" s="450"/>
      <c r="P671" s="2775"/>
      <c r="Q671" s="11"/>
      <c r="R671" s="11"/>
      <c r="S671" s="397"/>
      <c r="T671" s="419"/>
      <c r="U671" s="444">
        <f>Import!N1369</f>
        <v>0</v>
      </c>
      <c r="V671" s="11"/>
      <c r="W671" s="306"/>
      <c r="X671" s="306"/>
      <c r="Y671" s="306"/>
      <c r="Z671" s="11"/>
      <c r="AE671" s="204"/>
      <c r="AF671" s="204"/>
      <c r="AG671" s="204"/>
      <c r="AH671" s="204"/>
      <c r="AI671" s="922"/>
      <c r="AJ671" s="205"/>
      <c r="AK671" s="973"/>
      <c r="AL671" s="973">
        <f>AL670</f>
        <v>0</v>
      </c>
      <c r="AP671" s="204"/>
      <c r="AQ671" s="204"/>
      <c r="AR671" s="204"/>
      <c r="AS671" s="204"/>
      <c r="AT671" s="204"/>
      <c r="AU671" s="205"/>
      <c r="AV671" s="973"/>
      <c r="AW671" s="973">
        <f>AW670</f>
        <v>0</v>
      </c>
      <c r="BA671" s="204"/>
      <c r="BB671" s="204"/>
      <c r="BC671" s="204"/>
      <c r="BD671" s="204"/>
      <c r="BE671" s="204"/>
      <c r="BF671" s="205"/>
      <c r="BG671" s="973"/>
      <c r="BH671" s="973">
        <f>BH670</f>
        <v>0</v>
      </c>
      <c r="BL671" s="204"/>
      <c r="BM671" s="204"/>
      <c r="BN671" s="204"/>
      <c r="BO671" s="204"/>
      <c r="BP671" s="204"/>
      <c r="BQ671" s="205"/>
      <c r="BR671" s="973"/>
      <c r="BS671" s="973">
        <f>BS670</f>
        <v>0</v>
      </c>
      <c r="BW671" s="204"/>
      <c r="BX671" s="204"/>
      <c r="BY671" s="204"/>
      <c r="BZ671" s="204"/>
      <c r="CA671" s="204"/>
      <c r="CB671" s="205"/>
      <c r="CC671" s="973"/>
      <c r="CD671" s="973">
        <f>CD670</f>
        <v>0</v>
      </c>
      <c r="CE671" s="11"/>
      <c r="CF671" s="11"/>
      <c r="CG671" s="11"/>
      <c r="CH671" s="11"/>
      <c r="CI671" s="11"/>
      <c r="CJ671" s="11"/>
      <c r="CK671" s="11"/>
      <c r="CL671" s="11"/>
      <c r="CM671" s="11"/>
    </row>
    <row r="672" spans="1:91" ht="24.75" customHeight="1">
      <c r="A672" s="949" t="str">
        <f>IF(E672&gt;0,"Wypełnione","")</f>
        <v/>
      </c>
      <c r="B672" s="57"/>
      <c r="C672" s="2050">
        <f>'Og s3a'!C1381</f>
        <v>0</v>
      </c>
      <c r="D672" s="2052">
        <f>'Og s3a'!E1381</f>
        <v>0</v>
      </c>
      <c r="E672" s="2050">
        <f>'Og s3a'!F1381</f>
        <v>0</v>
      </c>
      <c r="F672" s="2771"/>
      <c r="G672" s="448">
        <f>T672</f>
        <v>0</v>
      </c>
      <c r="H672" s="2773">
        <f>U672</f>
        <v>0</v>
      </c>
      <c r="I672" s="451"/>
      <c r="J672" s="2775"/>
      <c r="K672" s="451"/>
      <c r="L672" s="2775"/>
      <c r="M672" s="451"/>
      <c r="N672" s="2775"/>
      <c r="O672" s="451"/>
      <c r="P672" s="2775"/>
      <c r="Q672" s="11"/>
      <c r="R672" s="11"/>
      <c r="S672" s="396">
        <f>'Og s3a'!G1381</f>
        <v>0</v>
      </c>
      <c r="T672" s="398">
        <f>'Og s3a'!D1381</f>
        <v>0</v>
      </c>
      <c r="U672" s="444">
        <f>Import!N1370</f>
        <v>0</v>
      </c>
      <c r="V672" s="11"/>
      <c r="W672" s="306"/>
      <c r="X672" s="306"/>
      <c r="Y672" s="306"/>
      <c r="Z672" s="970">
        <f>IF(F672=AF$7,1,0)</f>
        <v>0</v>
      </c>
      <c r="AA672" s="970">
        <f>Z672*D672</f>
        <v>0</v>
      </c>
      <c r="AB672" s="978">
        <f>IF($Z672=0,0,IF(AF672+AH672+AJ672&gt;0,$AA672,0))</f>
        <v>0</v>
      </c>
      <c r="AC672" s="980">
        <f>IF($Z672=0,0,IF(AND(AB672=0,G673&gt;0),$AA672,0))</f>
        <v>0</v>
      </c>
      <c r="AD672" s="969">
        <f>AA672-AB672-AC672</f>
        <v>0</v>
      </c>
      <c r="AE672" s="204">
        <f t="shared" si="295"/>
        <v>0</v>
      </c>
      <c r="AF672" s="204">
        <f t="shared" si="295"/>
        <v>0</v>
      </c>
      <c r="AG672" s="204">
        <f t="shared" si="295"/>
        <v>0</v>
      </c>
      <c r="AH672" s="204">
        <f t="shared" si="295"/>
        <v>0</v>
      </c>
      <c r="AI672" s="922">
        <f t="shared" si="295"/>
        <v>0</v>
      </c>
      <c r="AJ672" s="205">
        <f t="shared" si="295"/>
        <v>0</v>
      </c>
      <c r="AK672" s="973">
        <f>IF($Z672=1,0,IF(AND($Z672=0,AF672&gt;0),1,IF(AND($Z672=0,AH672&gt;0),1,IF(AND($Z672=0,AJ672&gt;0),1,0))))</f>
        <v>0</v>
      </c>
      <c r="AL672" s="973">
        <f t="shared" si="300"/>
        <v>0</v>
      </c>
      <c r="AM672" s="978">
        <f>IF($Z672=0,0,IF(AQ672+AS672+AU672&gt;0,$AA672,0))</f>
        <v>0</v>
      </c>
      <c r="AN672" s="980">
        <f>IF($Z672=0,0,IF(AND(AM672=0,I673&gt;0),$AA672,0))</f>
        <v>0</v>
      </c>
      <c r="AO672" s="969">
        <f>$AA672-AM672-AN672</f>
        <v>0</v>
      </c>
      <c r="AP672" s="204">
        <f t="shared" si="296"/>
        <v>0</v>
      </c>
      <c r="AQ672" s="204">
        <f t="shared" si="296"/>
        <v>0</v>
      </c>
      <c r="AR672" s="204">
        <f t="shared" si="296"/>
        <v>0</v>
      </c>
      <c r="AS672" s="204">
        <f t="shared" si="296"/>
        <v>0</v>
      </c>
      <c r="AT672" s="204">
        <f t="shared" si="296"/>
        <v>0</v>
      </c>
      <c r="AU672" s="205">
        <f t="shared" si="296"/>
        <v>0</v>
      </c>
      <c r="AV672" s="973">
        <f>IF($Z672=1,0,IF(AND($Z672=0,AQ672&gt;0),1,IF(AND($Z672=0,AS672&gt;0),1,IF(AND($Z672=0,AU672&gt;0),1,0))))</f>
        <v>0</v>
      </c>
      <c r="AW672" s="973">
        <f t="shared" si="301"/>
        <v>0</v>
      </c>
      <c r="AX672" s="978">
        <f>IF($Z672=0,0,IF(BB672+BD672+BF672&gt;0,$AA672,0))</f>
        <v>0</v>
      </c>
      <c r="AY672" s="980">
        <f>IF($Z672=0,0,IF(AND(AX672=0,K673&gt;0),$AA672,0))</f>
        <v>0</v>
      </c>
      <c r="AZ672" s="969">
        <f>$AA672-AX672-AY672</f>
        <v>0</v>
      </c>
      <c r="BA672" s="204">
        <f t="shared" si="297"/>
        <v>0</v>
      </c>
      <c r="BB672" s="204">
        <f t="shared" si="297"/>
        <v>0</v>
      </c>
      <c r="BC672" s="204">
        <f t="shared" si="297"/>
        <v>0</v>
      </c>
      <c r="BD672" s="204">
        <f t="shared" si="297"/>
        <v>0</v>
      </c>
      <c r="BE672" s="204">
        <f t="shared" si="297"/>
        <v>0</v>
      </c>
      <c r="BF672" s="205">
        <f t="shared" si="297"/>
        <v>0</v>
      </c>
      <c r="BG672" s="973">
        <f>IF($Z672=1,0,IF(AND($Z672=0,BB672&gt;0),1,IF(AND($Z672=0,BD672&gt;0),1,IF(AND($Z672=0,BF672&gt;0),1,0))))</f>
        <v>0</v>
      </c>
      <c r="BH672" s="973">
        <f t="shared" si="302"/>
        <v>0</v>
      </c>
      <c r="BI672" s="978">
        <f>IF($Z672=0,0,IF(BM672+BO672+BQ672&gt;0,$AA672,0))</f>
        <v>0</v>
      </c>
      <c r="BJ672" s="980">
        <f>IF($Z672=0,0,IF(AND(BI672=0,M673&gt;0),$AA672,0))</f>
        <v>0</v>
      </c>
      <c r="BK672" s="969">
        <f>$AA672-BI672-BJ672</f>
        <v>0</v>
      </c>
      <c r="BL672" s="204">
        <f t="shared" si="298"/>
        <v>0</v>
      </c>
      <c r="BM672" s="204">
        <f t="shared" si="298"/>
        <v>0</v>
      </c>
      <c r="BN672" s="204">
        <f t="shared" si="298"/>
        <v>0</v>
      </c>
      <c r="BO672" s="204">
        <f t="shared" si="298"/>
        <v>0</v>
      </c>
      <c r="BP672" s="204">
        <f t="shared" si="298"/>
        <v>0</v>
      </c>
      <c r="BQ672" s="205">
        <f t="shared" si="298"/>
        <v>0</v>
      </c>
      <c r="BR672" s="973">
        <f>IF($Z672=1,0,IF(AND($Z672=0,BM672&gt;0),1,IF(AND($Z672=0,BO672&gt;0),1,IF(AND($Z672=0,BQ672&gt;0),1,0))))</f>
        <v>0</v>
      </c>
      <c r="BS672" s="973">
        <f t="shared" si="303"/>
        <v>0</v>
      </c>
      <c r="BT672" s="978">
        <f>IF($Z672=0,0,IF(BX672+BZ672+CB672&gt;0,$AA672,0))</f>
        <v>0</v>
      </c>
      <c r="BU672" s="980">
        <f>IF($Z672=0,0,IF(AND(BT672=0,O673&gt;0),$AA672,0))</f>
        <v>0</v>
      </c>
      <c r="BV672" s="969">
        <f>$AA672-BT672-BU672</f>
        <v>0</v>
      </c>
      <c r="BW672" s="204">
        <f t="shared" si="299"/>
        <v>0</v>
      </c>
      <c r="BX672" s="204">
        <f t="shared" si="299"/>
        <v>0</v>
      </c>
      <c r="BY672" s="204">
        <f t="shared" si="299"/>
        <v>0</v>
      </c>
      <c r="BZ672" s="204">
        <f t="shared" si="299"/>
        <v>0</v>
      </c>
      <c r="CA672" s="204">
        <f t="shared" si="299"/>
        <v>0</v>
      </c>
      <c r="CB672" s="205">
        <f t="shared" si="299"/>
        <v>0</v>
      </c>
      <c r="CC672" s="973">
        <f>IF($Z672=1,0,IF(AND($Z672=0,BX672&gt;0),1,IF(AND($Z672=0,BZ672&gt;0),1,IF(AND($Z672=0,CB672&gt;0),1,0))))</f>
        <v>0</v>
      </c>
      <c r="CD672" s="973">
        <f t="shared" si="304"/>
        <v>0</v>
      </c>
      <c r="CE672" s="11"/>
      <c r="CF672" s="11"/>
      <c r="CG672" s="11"/>
      <c r="CH672" s="11"/>
      <c r="CI672" s="11"/>
      <c r="CJ672" s="11"/>
      <c r="CK672" s="11"/>
      <c r="CL672" s="11"/>
      <c r="CM672" s="11"/>
    </row>
    <row r="673" spans="1:91" ht="14.25" customHeight="1">
      <c r="A673" s="950" t="str">
        <f>A672</f>
        <v/>
      </c>
      <c r="B673" s="57"/>
      <c r="C673" s="2051"/>
      <c r="D673" s="2053"/>
      <c r="E673" s="2051"/>
      <c r="F673" s="2772"/>
      <c r="G673" s="1121">
        <f>Import!Q1370</f>
        <v>0</v>
      </c>
      <c r="H673" s="2774"/>
      <c r="I673" s="450"/>
      <c r="J673" s="2775"/>
      <c r="K673" s="450"/>
      <c r="L673" s="2775"/>
      <c r="M673" s="450"/>
      <c r="N673" s="2775"/>
      <c r="O673" s="450"/>
      <c r="P673" s="2775"/>
      <c r="Q673" s="11"/>
      <c r="R673" s="11"/>
      <c r="S673" s="397"/>
      <c r="T673" s="419"/>
      <c r="U673" s="444">
        <f>Import!N1371</f>
        <v>0</v>
      </c>
      <c r="V673" s="11"/>
      <c r="W673" s="306"/>
      <c r="X673" s="306"/>
      <c r="Y673" s="306"/>
      <c r="Z673" s="11"/>
      <c r="AE673" s="204"/>
      <c r="AF673" s="204"/>
      <c r="AG673" s="204"/>
      <c r="AH673" s="204"/>
      <c r="AI673" s="922"/>
      <c r="AJ673" s="205"/>
      <c r="AK673" s="973"/>
      <c r="AL673" s="973">
        <f>AL672</f>
        <v>0</v>
      </c>
      <c r="AP673" s="204"/>
      <c r="AQ673" s="204"/>
      <c r="AR673" s="204"/>
      <c r="AS673" s="204"/>
      <c r="AT673" s="204"/>
      <c r="AU673" s="205"/>
      <c r="AV673" s="973"/>
      <c r="AW673" s="973">
        <f>AW672</f>
        <v>0</v>
      </c>
      <c r="BA673" s="204"/>
      <c r="BB673" s="204"/>
      <c r="BC673" s="204"/>
      <c r="BD673" s="204"/>
      <c r="BE673" s="204"/>
      <c r="BF673" s="205"/>
      <c r="BG673" s="973"/>
      <c r="BH673" s="973">
        <f>BH672</f>
        <v>0</v>
      </c>
      <c r="BL673" s="204"/>
      <c r="BM673" s="204"/>
      <c r="BN673" s="204"/>
      <c r="BO673" s="204"/>
      <c r="BP673" s="204"/>
      <c r="BQ673" s="205"/>
      <c r="BR673" s="973"/>
      <c r="BS673" s="973">
        <f>BS672</f>
        <v>0</v>
      </c>
      <c r="BW673" s="204"/>
      <c r="BX673" s="204"/>
      <c r="BY673" s="204"/>
      <c r="BZ673" s="204"/>
      <c r="CA673" s="204"/>
      <c r="CB673" s="205"/>
      <c r="CC673" s="973"/>
      <c r="CD673" s="973">
        <f>CD672</f>
        <v>0</v>
      </c>
      <c r="CE673" s="11"/>
      <c r="CF673" s="11"/>
      <c r="CG673" s="11"/>
      <c r="CH673" s="11"/>
      <c r="CI673" s="11"/>
      <c r="CJ673" s="11"/>
      <c r="CK673" s="11"/>
      <c r="CL673" s="11"/>
      <c r="CM673" s="11"/>
    </row>
    <row r="674" spans="1:91" ht="24.75" customHeight="1">
      <c r="A674" s="949" t="str">
        <f>IF(E674&gt;0,"Wypełnione","")</f>
        <v/>
      </c>
      <c r="B674" s="57"/>
      <c r="C674" s="2050">
        <f>'Og s3a'!C1383</f>
        <v>0</v>
      </c>
      <c r="D674" s="2052">
        <f>'Og s3a'!E1383</f>
        <v>0</v>
      </c>
      <c r="E674" s="2050">
        <f>'Og s3a'!F1383</f>
        <v>0</v>
      </c>
      <c r="F674" s="2771"/>
      <c r="G674" s="448">
        <f>T674</f>
        <v>0</v>
      </c>
      <c r="H674" s="2773">
        <f>U674</f>
        <v>0</v>
      </c>
      <c r="I674" s="451"/>
      <c r="J674" s="2775"/>
      <c r="K674" s="451"/>
      <c r="L674" s="2775"/>
      <c r="M674" s="451"/>
      <c r="N674" s="2775"/>
      <c r="O674" s="451"/>
      <c r="P674" s="2775"/>
      <c r="Q674" s="11"/>
      <c r="R674" s="11"/>
      <c r="S674" s="396">
        <f>'Og s3a'!G1383</f>
        <v>0</v>
      </c>
      <c r="T674" s="398">
        <f>'Og s3a'!D1383</f>
        <v>0</v>
      </c>
      <c r="U674" s="444">
        <f>Import!N1372</f>
        <v>0</v>
      </c>
      <c r="V674" s="11"/>
      <c r="W674" s="306"/>
      <c r="X674" s="306"/>
      <c r="Y674" s="306"/>
      <c r="Z674" s="970">
        <f>IF(F674=AF$7,1,0)</f>
        <v>0</v>
      </c>
      <c r="AA674" s="970">
        <f>Z674*D674</f>
        <v>0</v>
      </c>
      <c r="AB674" s="978">
        <f>IF($Z674=0,0,IF(AF674+AH674+AJ674&gt;0,$AA674,0))</f>
        <v>0</v>
      </c>
      <c r="AC674" s="980">
        <f>IF($Z674=0,0,IF(AND(AB674=0,G675&gt;0),$AA674,0))</f>
        <v>0</v>
      </c>
      <c r="AD674" s="969">
        <f>AA674-AB674-AC674</f>
        <v>0</v>
      </c>
      <c r="AE674" s="204">
        <f t="shared" si="295"/>
        <v>0</v>
      </c>
      <c r="AF674" s="204">
        <f t="shared" si="295"/>
        <v>0</v>
      </c>
      <c r="AG674" s="204">
        <f t="shared" si="295"/>
        <v>0</v>
      </c>
      <c r="AH674" s="204">
        <f t="shared" si="295"/>
        <v>0</v>
      </c>
      <c r="AI674" s="922">
        <f t="shared" si="295"/>
        <v>0</v>
      </c>
      <c r="AJ674" s="205">
        <f t="shared" si="295"/>
        <v>0</v>
      </c>
      <c r="AK674" s="973">
        <f>IF($Z674=1,0,IF(AND($Z674=0,AF674&gt;0),1,IF(AND($Z674=0,AH674&gt;0),1,IF(AND($Z674=0,AJ674&gt;0),1,0))))</f>
        <v>0</v>
      </c>
      <c r="AL674" s="973">
        <f t="shared" si="300"/>
        <v>0</v>
      </c>
      <c r="AM674" s="978">
        <f>IF($Z674=0,0,IF(AQ674+AS674+AU674&gt;0,$AA674,0))</f>
        <v>0</v>
      </c>
      <c r="AN674" s="980">
        <f>IF($Z674=0,0,IF(AND(AM674=0,I675&gt;0),$AA674,0))</f>
        <v>0</v>
      </c>
      <c r="AO674" s="969">
        <f>$AA674-AM674-AN674</f>
        <v>0</v>
      </c>
      <c r="AP674" s="204">
        <f t="shared" si="296"/>
        <v>0</v>
      </c>
      <c r="AQ674" s="204">
        <f t="shared" si="296"/>
        <v>0</v>
      </c>
      <c r="AR674" s="204">
        <f t="shared" si="296"/>
        <v>0</v>
      </c>
      <c r="AS674" s="204">
        <f t="shared" si="296"/>
        <v>0</v>
      </c>
      <c r="AT674" s="204">
        <f t="shared" si="296"/>
        <v>0</v>
      </c>
      <c r="AU674" s="205">
        <f t="shared" si="296"/>
        <v>0</v>
      </c>
      <c r="AV674" s="973">
        <f>IF($Z674=1,0,IF(AND($Z674=0,AQ674&gt;0),1,IF(AND($Z674=0,AS674&gt;0),1,IF(AND($Z674=0,AU674&gt;0),1,0))))</f>
        <v>0</v>
      </c>
      <c r="AW674" s="973">
        <f t="shared" si="301"/>
        <v>0</v>
      </c>
      <c r="AX674" s="978">
        <f>IF($Z674=0,0,IF(BB674+BD674+BF674&gt;0,$AA674,0))</f>
        <v>0</v>
      </c>
      <c r="AY674" s="980">
        <f>IF($Z674=0,0,IF(AND(AX674=0,K675&gt;0),$AA674,0))</f>
        <v>0</v>
      </c>
      <c r="AZ674" s="969">
        <f>$AA674-AX674-AY674</f>
        <v>0</v>
      </c>
      <c r="BA674" s="204">
        <f t="shared" si="297"/>
        <v>0</v>
      </c>
      <c r="BB674" s="204">
        <f t="shared" si="297"/>
        <v>0</v>
      </c>
      <c r="BC674" s="204">
        <f t="shared" si="297"/>
        <v>0</v>
      </c>
      <c r="BD674" s="204">
        <f t="shared" si="297"/>
        <v>0</v>
      </c>
      <c r="BE674" s="204">
        <f t="shared" si="297"/>
        <v>0</v>
      </c>
      <c r="BF674" s="205">
        <f t="shared" si="297"/>
        <v>0</v>
      </c>
      <c r="BG674" s="973">
        <f>IF($Z674=1,0,IF(AND($Z674=0,BB674&gt;0),1,IF(AND($Z674=0,BD674&gt;0),1,IF(AND($Z674=0,BF674&gt;0),1,0))))</f>
        <v>0</v>
      </c>
      <c r="BH674" s="973">
        <f t="shared" si="302"/>
        <v>0</v>
      </c>
      <c r="BI674" s="978">
        <f>IF($Z674=0,0,IF(BM674+BO674+BQ674&gt;0,$AA674,0))</f>
        <v>0</v>
      </c>
      <c r="BJ674" s="980">
        <f>IF($Z674=0,0,IF(AND(BI674=0,M675&gt;0),$AA674,0))</f>
        <v>0</v>
      </c>
      <c r="BK674" s="969">
        <f>$AA674-BI674-BJ674</f>
        <v>0</v>
      </c>
      <c r="BL674" s="204">
        <f t="shared" si="298"/>
        <v>0</v>
      </c>
      <c r="BM674" s="204">
        <f t="shared" si="298"/>
        <v>0</v>
      </c>
      <c r="BN674" s="204">
        <f t="shared" si="298"/>
        <v>0</v>
      </c>
      <c r="BO674" s="204">
        <f t="shared" si="298"/>
        <v>0</v>
      </c>
      <c r="BP674" s="204">
        <f t="shared" si="298"/>
        <v>0</v>
      </c>
      <c r="BQ674" s="205">
        <f t="shared" si="298"/>
        <v>0</v>
      </c>
      <c r="BR674" s="973">
        <f>IF($Z674=1,0,IF(AND($Z674=0,BM674&gt;0),1,IF(AND($Z674=0,BO674&gt;0),1,IF(AND($Z674=0,BQ674&gt;0),1,0))))</f>
        <v>0</v>
      </c>
      <c r="BS674" s="973">
        <f t="shared" si="303"/>
        <v>0</v>
      </c>
      <c r="BT674" s="978">
        <f>IF($Z674=0,0,IF(BX674+BZ674+CB674&gt;0,$AA674,0))</f>
        <v>0</v>
      </c>
      <c r="BU674" s="980">
        <f>IF($Z674=0,0,IF(AND(BT674=0,O675&gt;0),$AA674,0))</f>
        <v>0</v>
      </c>
      <c r="BV674" s="969">
        <f>$AA674-BT674-BU674</f>
        <v>0</v>
      </c>
      <c r="BW674" s="204">
        <f t="shared" si="299"/>
        <v>0</v>
      </c>
      <c r="BX674" s="204">
        <f t="shared" si="299"/>
        <v>0</v>
      </c>
      <c r="BY674" s="204">
        <f t="shared" si="299"/>
        <v>0</v>
      </c>
      <c r="BZ674" s="204">
        <f t="shared" si="299"/>
        <v>0</v>
      </c>
      <c r="CA674" s="204">
        <f t="shared" si="299"/>
        <v>0</v>
      </c>
      <c r="CB674" s="205">
        <f t="shared" si="299"/>
        <v>0</v>
      </c>
      <c r="CC674" s="973">
        <f>IF($Z674=1,0,IF(AND($Z674=0,BX674&gt;0),1,IF(AND($Z674=0,BZ674&gt;0),1,IF(AND($Z674=0,CB674&gt;0),1,0))))</f>
        <v>0</v>
      </c>
      <c r="CD674" s="973">
        <f t="shared" si="304"/>
        <v>0</v>
      </c>
      <c r="CE674" s="11"/>
      <c r="CF674" s="11"/>
      <c r="CG674" s="11"/>
      <c r="CH674" s="11"/>
      <c r="CI674" s="11"/>
      <c r="CJ674" s="11"/>
      <c r="CK674" s="11"/>
      <c r="CL674" s="11"/>
      <c r="CM674" s="11"/>
    </row>
    <row r="675" spans="1:91" ht="14.25" customHeight="1">
      <c r="A675" s="950" t="str">
        <f>A674</f>
        <v/>
      </c>
      <c r="B675" s="57"/>
      <c r="C675" s="2051"/>
      <c r="D675" s="2053"/>
      <c r="E675" s="2051"/>
      <c r="F675" s="2772"/>
      <c r="G675" s="1121">
        <f>Import!Q1372</f>
        <v>0</v>
      </c>
      <c r="H675" s="2774"/>
      <c r="I675" s="450"/>
      <c r="J675" s="2775"/>
      <c r="K675" s="450"/>
      <c r="L675" s="2775"/>
      <c r="M675" s="450"/>
      <c r="N675" s="2775"/>
      <c r="O675" s="450"/>
      <c r="P675" s="2775"/>
      <c r="Q675" s="11"/>
      <c r="R675" s="11"/>
      <c r="S675" s="397"/>
      <c r="T675" s="419"/>
      <c r="U675" s="444">
        <f>Import!N1373</f>
        <v>0</v>
      </c>
      <c r="V675" s="11"/>
      <c r="W675" s="306"/>
      <c r="X675" s="306"/>
      <c r="Y675" s="306"/>
      <c r="Z675" s="11"/>
      <c r="AE675" s="204"/>
      <c r="AF675" s="204"/>
      <c r="AG675" s="204"/>
      <c r="AH675" s="204"/>
      <c r="AI675" s="922"/>
      <c r="AJ675" s="205"/>
      <c r="AK675" s="973"/>
      <c r="AL675" s="973">
        <f>AL674</f>
        <v>0</v>
      </c>
      <c r="AP675" s="204"/>
      <c r="AQ675" s="204"/>
      <c r="AR675" s="204"/>
      <c r="AS675" s="204"/>
      <c r="AT675" s="204"/>
      <c r="AU675" s="205"/>
      <c r="AV675" s="973"/>
      <c r="AW675" s="973">
        <f>AW674</f>
        <v>0</v>
      </c>
      <c r="BA675" s="204"/>
      <c r="BB675" s="204"/>
      <c r="BC675" s="204"/>
      <c r="BD675" s="204"/>
      <c r="BE675" s="204"/>
      <c r="BF675" s="205"/>
      <c r="BG675" s="973"/>
      <c r="BH675" s="973">
        <f>BH674</f>
        <v>0</v>
      </c>
      <c r="BL675" s="204"/>
      <c r="BM675" s="204"/>
      <c r="BN675" s="204"/>
      <c r="BO675" s="204"/>
      <c r="BP675" s="204"/>
      <c r="BQ675" s="205"/>
      <c r="BR675" s="973"/>
      <c r="BS675" s="973">
        <f>BS674</f>
        <v>0</v>
      </c>
      <c r="BW675" s="204"/>
      <c r="BX675" s="204"/>
      <c r="BY675" s="204"/>
      <c r="BZ675" s="204"/>
      <c r="CA675" s="204"/>
      <c r="CB675" s="205"/>
      <c r="CC675" s="973"/>
      <c r="CD675" s="973">
        <f>CD674</f>
        <v>0</v>
      </c>
      <c r="CE675" s="11"/>
      <c r="CF675" s="11"/>
      <c r="CG675" s="11"/>
      <c r="CH675" s="11"/>
      <c r="CI675" s="11"/>
      <c r="CJ675" s="11"/>
      <c r="CK675" s="11"/>
      <c r="CL675" s="11"/>
      <c r="CM675" s="11"/>
    </row>
    <row r="676" spans="1:91" ht="24.75" customHeight="1">
      <c r="A676" s="949" t="str">
        <f>IF(E676&gt;0,"Wypełnione","")</f>
        <v/>
      </c>
      <c r="B676" s="57"/>
      <c r="C676" s="2050">
        <f>'Og s3a'!C1385</f>
        <v>0</v>
      </c>
      <c r="D676" s="2052">
        <f>'Og s3a'!E1385</f>
        <v>0</v>
      </c>
      <c r="E676" s="2050">
        <f>'Og s3a'!F1385</f>
        <v>0</v>
      </c>
      <c r="F676" s="2771"/>
      <c r="G676" s="448">
        <f>T676</f>
        <v>0</v>
      </c>
      <c r="H676" s="2773">
        <f>U676</f>
        <v>0</v>
      </c>
      <c r="I676" s="451"/>
      <c r="J676" s="2775"/>
      <c r="K676" s="451"/>
      <c r="L676" s="2775"/>
      <c r="M676" s="451"/>
      <c r="N676" s="2775"/>
      <c r="O676" s="451"/>
      <c r="P676" s="2775"/>
      <c r="Q676" s="11"/>
      <c r="R676" s="11"/>
      <c r="S676" s="396">
        <f>'Og s3a'!G1385</f>
        <v>0</v>
      </c>
      <c r="T676" s="398">
        <f>'Og s3a'!D1385</f>
        <v>0</v>
      </c>
      <c r="U676" s="444">
        <f>Import!N1374</f>
        <v>0</v>
      </c>
      <c r="V676" s="11"/>
      <c r="W676" s="306"/>
      <c r="X676" s="306"/>
      <c r="Y676" s="306"/>
      <c r="Z676" s="970">
        <f>IF(F676=AF$7,1,0)</f>
        <v>0</v>
      </c>
      <c r="AA676" s="970">
        <f>Z676*D676</f>
        <v>0</v>
      </c>
      <c r="AB676" s="978">
        <f>IF($Z676=0,0,IF(AF676+AH676+AJ676&gt;0,$AA676,0))</f>
        <v>0</v>
      </c>
      <c r="AC676" s="980">
        <f>IF($Z676=0,0,IF(AND(AB676=0,G677&gt;0),$AA676,0))</f>
        <v>0</v>
      </c>
      <c r="AD676" s="969">
        <f>AA676-AB676-AC676</f>
        <v>0</v>
      </c>
      <c r="AE676" s="204">
        <f t="shared" si="295"/>
        <v>0</v>
      </c>
      <c r="AF676" s="204">
        <f t="shared" si="295"/>
        <v>0</v>
      </c>
      <c r="AG676" s="204">
        <f t="shared" si="295"/>
        <v>0</v>
      </c>
      <c r="AH676" s="204">
        <f t="shared" si="295"/>
        <v>0</v>
      </c>
      <c r="AI676" s="922">
        <f t="shared" si="295"/>
        <v>0</v>
      </c>
      <c r="AJ676" s="205">
        <f t="shared" si="295"/>
        <v>0</v>
      </c>
      <c r="AK676" s="973">
        <f>IF($Z676=1,0,IF(AND($Z676=0,AF676&gt;0),1,IF(AND($Z676=0,AH676&gt;0),1,IF(AND($Z676=0,AJ676&gt;0),1,0))))</f>
        <v>0</v>
      </c>
      <c r="AL676" s="973">
        <f t="shared" si="300"/>
        <v>0</v>
      </c>
      <c r="AM676" s="978">
        <f>IF($Z676=0,0,IF(AQ676+AS676+AU676&gt;0,$AA676,0))</f>
        <v>0</v>
      </c>
      <c r="AN676" s="980">
        <f>IF($Z676=0,0,IF(AND(AM676=0,I677&gt;0),$AA676,0))</f>
        <v>0</v>
      </c>
      <c r="AO676" s="969">
        <f>$AA676-AM676-AN676</f>
        <v>0</v>
      </c>
      <c r="AP676" s="204">
        <f t="shared" si="296"/>
        <v>0</v>
      </c>
      <c r="AQ676" s="204">
        <f t="shared" si="296"/>
        <v>0</v>
      </c>
      <c r="AR676" s="204">
        <f t="shared" si="296"/>
        <v>0</v>
      </c>
      <c r="AS676" s="204">
        <f t="shared" si="296"/>
        <v>0</v>
      </c>
      <c r="AT676" s="204">
        <f t="shared" si="296"/>
        <v>0</v>
      </c>
      <c r="AU676" s="205">
        <f t="shared" si="296"/>
        <v>0</v>
      </c>
      <c r="AV676" s="973">
        <f>IF($Z676=1,0,IF(AND($Z676=0,AQ676&gt;0),1,IF(AND($Z676=0,AS676&gt;0),1,IF(AND($Z676=0,AU676&gt;0),1,0))))</f>
        <v>0</v>
      </c>
      <c r="AW676" s="973">
        <f t="shared" si="301"/>
        <v>0</v>
      </c>
      <c r="AX676" s="978">
        <f>IF($Z676=0,0,IF(BB676+BD676+BF676&gt;0,$AA676,0))</f>
        <v>0</v>
      </c>
      <c r="AY676" s="980">
        <f>IF($Z676=0,0,IF(AND(AX676=0,K677&gt;0),$AA676,0))</f>
        <v>0</v>
      </c>
      <c r="AZ676" s="969">
        <f>$AA676-AX676-AY676</f>
        <v>0</v>
      </c>
      <c r="BA676" s="204">
        <f t="shared" si="297"/>
        <v>0</v>
      </c>
      <c r="BB676" s="204">
        <f t="shared" si="297"/>
        <v>0</v>
      </c>
      <c r="BC676" s="204">
        <f t="shared" si="297"/>
        <v>0</v>
      </c>
      <c r="BD676" s="204">
        <f t="shared" si="297"/>
        <v>0</v>
      </c>
      <c r="BE676" s="204">
        <f t="shared" si="297"/>
        <v>0</v>
      </c>
      <c r="BF676" s="205">
        <f t="shared" si="297"/>
        <v>0</v>
      </c>
      <c r="BG676" s="973">
        <f>IF($Z676=1,0,IF(AND($Z676=0,BB676&gt;0),1,IF(AND($Z676=0,BD676&gt;0),1,IF(AND($Z676=0,BF676&gt;0),1,0))))</f>
        <v>0</v>
      </c>
      <c r="BH676" s="973">
        <f t="shared" si="302"/>
        <v>0</v>
      </c>
      <c r="BI676" s="978">
        <f>IF($Z676=0,0,IF(BM676+BO676+BQ676&gt;0,$AA676,0))</f>
        <v>0</v>
      </c>
      <c r="BJ676" s="980">
        <f>IF($Z676=0,0,IF(AND(BI676=0,M677&gt;0),$AA676,0))</f>
        <v>0</v>
      </c>
      <c r="BK676" s="969">
        <f>$AA676-BI676-BJ676</f>
        <v>0</v>
      </c>
      <c r="BL676" s="204">
        <f t="shared" si="298"/>
        <v>0</v>
      </c>
      <c r="BM676" s="204">
        <f t="shared" si="298"/>
        <v>0</v>
      </c>
      <c r="BN676" s="204">
        <f t="shared" si="298"/>
        <v>0</v>
      </c>
      <c r="BO676" s="204">
        <f t="shared" si="298"/>
        <v>0</v>
      </c>
      <c r="BP676" s="204">
        <f t="shared" si="298"/>
        <v>0</v>
      </c>
      <c r="BQ676" s="205">
        <f t="shared" si="298"/>
        <v>0</v>
      </c>
      <c r="BR676" s="973">
        <f>IF($Z676=1,0,IF(AND($Z676=0,BM676&gt;0),1,IF(AND($Z676=0,BO676&gt;0),1,IF(AND($Z676=0,BQ676&gt;0),1,0))))</f>
        <v>0</v>
      </c>
      <c r="BS676" s="973">
        <f t="shared" si="303"/>
        <v>0</v>
      </c>
      <c r="BT676" s="978">
        <f>IF($Z676=0,0,IF(BX676+BZ676+CB676&gt;0,$AA676,0))</f>
        <v>0</v>
      </c>
      <c r="BU676" s="980">
        <f>IF($Z676=0,0,IF(AND(BT676=0,O677&gt;0),$AA676,0))</f>
        <v>0</v>
      </c>
      <c r="BV676" s="969">
        <f>$AA676-BT676-BU676</f>
        <v>0</v>
      </c>
      <c r="BW676" s="204">
        <f t="shared" si="299"/>
        <v>0</v>
      </c>
      <c r="BX676" s="204">
        <f t="shared" si="299"/>
        <v>0</v>
      </c>
      <c r="BY676" s="204">
        <f t="shared" si="299"/>
        <v>0</v>
      </c>
      <c r="BZ676" s="204">
        <f t="shared" si="299"/>
        <v>0</v>
      </c>
      <c r="CA676" s="204">
        <f t="shared" si="299"/>
        <v>0</v>
      </c>
      <c r="CB676" s="205">
        <f t="shared" si="299"/>
        <v>0</v>
      </c>
      <c r="CC676" s="973">
        <f>IF($Z676=1,0,IF(AND($Z676=0,BX676&gt;0),1,IF(AND($Z676=0,BZ676&gt;0),1,IF(AND($Z676=0,CB676&gt;0),1,0))))</f>
        <v>0</v>
      </c>
      <c r="CD676" s="973">
        <f t="shared" si="304"/>
        <v>0</v>
      </c>
      <c r="CE676" s="11"/>
      <c r="CF676" s="11"/>
      <c r="CG676" s="11"/>
      <c r="CH676" s="11"/>
      <c r="CI676" s="11"/>
      <c r="CJ676" s="11"/>
      <c r="CK676" s="11"/>
      <c r="CL676" s="11"/>
      <c r="CM676" s="11"/>
    </row>
    <row r="677" spans="1:91" ht="14.25" customHeight="1">
      <c r="A677" s="950" t="str">
        <f>A676</f>
        <v/>
      </c>
      <c r="B677" s="57"/>
      <c r="C677" s="2051"/>
      <c r="D677" s="2053"/>
      <c r="E677" s="2051"/>
      <c r="F677" s="2772"/>
      <c r="G677" s="1121">
        <f>Import!Q1374</f>
        <v>0</v>
      </c>
      <c r="H677" s="2774"/>
      <c r="I677" s="450"/>
      <c r="J677" s="2775"/>
      <c r="K677" s="450"/>
      <c r="L677" s="2775"/>
      <c r="M677" s="450"/>
      <c r="N677" s="2775"/>
      <c r="O677" s="450"/>
      <c r="P677" s="2775"/>
      <c r="Q677" s="11"/>
      <c r="R677" s="11"/>
      <c r="S677" s="397"/>
      <c r="T677" s="419"/>
      <c r="U677" s="444">
        <f>Import!N1375</f>
        <v>0</v>
      </c>
      <c r="V677" s="11"/>
      <c r="W677" s="306"/>
      <c r="X677" s="306"/>
      <c r="Y677" s="306"/>
      <c r="Z677" s="11"/>
      <c r="AE677" s="204"/>
      <c r="AF677" s="204"/>
      <c r="AG677" s="204"/>
      <c r="AH677" s="204"/>
      <c r="AI677" s="922"/>
      <c r="AJ677" s="205"/>
      <c r="AK677" s="973"/>
      <c r="AL677" s="973">
        <f>AL676</f>
        <v>0</v>
      </c>
      <c r="AP677" s="204"/>
      <c r="AQ677" s="204"/>
      <c r="AR677" s="204"/>
      <c r="AS677" s="204"/>
      <c r="AT677" s="204"/>
      <c r="AU677" s="205"/>
      <c r="AV677" s="973"/>
      <c r="AW677" s="973">
        <f>AW676</f>
        <v>0</v>
      </c>
      <c r="BA677" s="204"/>
      <c r="BB677" s="204"/>
      <c r="BC677" s="204"/>
      <c r="BD677" s="204"/>
      <c r="BE677" s="204"/>
      <c r="BF677" s="205"/>
      <c r="BG677" s="973"/>
      <c r="BH677" s="973">
        <f>BH676</f>
        <v>0</v>
      </c>
      <c r="BL677" s="204"/>
      <c r="BM677" s="204"/>
      <c r="BN677" s="204"/>
      <c r="BO677" s="204"/>
      <c r="BP677" s="204"/>
      <c r="BQ677" s="205"/>
      <c r="BR677" s="973"/>
      <c r="BS677" s="973">
        <f>BS676</f>
        <v>0</v>
      </c>
      <c r="BW677" s="204"/>
      <c r="BX677" s="204"/>
      <c r="BY677" s="204"/>
      <c r="BZ677" s="204"/>
      <c r="CA677" s="204"/>
      <c r="CB677" s="205"/>
      <c r="CC677" s="973"/>
      <c r="CD677" s="973">
        <f>CD676</f>
        <v>0</v>
      </c>
      <c r="CE677" s="11"/>
      <c r="CF677" s="11"/>
      <c r="CG677" s="11"/>
      <c r="CH677" s="11"/>
      <c r="CI677" s="11"/>
      <c r="CJ677" s="11"/>
      <c r="CK677" s="11"/>
      <c r="CL677" s="11"/>
      <c r="CM677" s="11"/>
    </row>
    <row r="678" spans="1:91" ht="24.75" customHeight="1">
      <c r="A678" s="949" t="str">
        <f>IF(E678&gt;0,"Wypełnione","")</f>
        <v/>
      </c>
      <c r="B678" s="57"/>
      <c r="C678" s="2050">
        <f>'Og s3a'!C1387</f>
        <v>0</v>
      </c>
      <c r="D678" s="2052">
        <f>'Og s3a'!E1387</f>
        <v>0</v>
      </c>
      <c r="E678" s="2050">
        <f>'Og s3a'!F1387</f>
        <v>0</v>
      </c>
      <c r="F678" s="2771"/>
      <c r="G678" s="448">
        <f>T678</f>
        <v>0</v>
      </c>
      <c r="H678" s="2773">
        <f>U678</f>
        <v>0</v>
      </c>
      <c r="I678" s="451"/>
      <c r="J678" s="2775"/>
      <c r="K678" s="451"/>
      <c r="L678" s="2775"/>
      <c r="M678" s="451"/>
      <c r="N678" s="2775"/>
      <c r="O678" s="451"/>
      <c r="P678" s="2775"/>
      <c r="Q678" s="11"/>
      <c r="R678" s="11"/>
      <c r="S678" s="396">
        <f>'Og s3a'!G1387</f>
        <v>0</v>
      </c>
      <c r="T678" s="398">
        <f>'Og s3a'!D1387</f>
        <v>0</v>
      </c>
      <c r="U678" s="444">
        <f>Import!N1376</f>
        <v>0</v>
      </c>
      <c r="V678" s="11"/>
      <c r="W678" s="306"/>
      <c r="X678" s="306"/>
      <c r="Y678" s="306"/>
      <c r="Z678" s="970">
        <f>IF(F678=AF$7,1,0)</f>
        <v>0</v>
      </c>
      <c r="AA678" s="970">
        <f>Z678*D678</f>
        <v>0</v>
      </c>
      <c r="AB678" s="978">
        <f>IF($Z678=0,0,IF(AF678+AH678+AJ678&gt;0,$AA678,0))</f>
        <v>0</v>
      </c>
      <c r="AC678" s="980">
        <f>IF($Z678=0,0,IF(AND(AB678=0,G679&gt;0),$AA678,0))</f>
        <v>0</v>
      </c>
      <c r="AD678" s="969">
        <f>AA678-AB678-AC678</f>
        <v>0</v>
      </c>
      <c r="AE678" s="204">
        <f t="shared" si="295"/>
        <v>0</v>
      </c>
      <c r="AF678" s="204">
        <f t="shared" si="295"/>
        <v>0</v>
      </c>
      <c r="AG678" s="204">
        <f t="shared" si="295"/>
        <v>0</v>
      </c>
      <c r="AH678" s="204">
        <f t="shared" si="295"/>
        <v>0</v>
      </c>
      <c r="AI678" s="922">
        <f t="shared" si="295"/>
        <v>0</v>
      </c>
      <c r="AJ678" s="205">
        <f t="shared" si="295"/>
        <v>0</v>
      </c>
      <c r="AK678" s="973">
        <f>IF($Z678=1,0,IF(AND($Z678=0,AF678&gt;0),1,IF(AND($Z678=0,AH678&gt;0),1,IF(AND($Z678=0,AJ678&gt;0),1,0))))</f>
        <v>0</v>
      </c>
      <c r="AL678" s="973">
        <f t="shared" si="300"/>
        <v>0</v>
      </c>
      <c r="AM678" s="978">
        <f>IF($Z678=0,0,IF(AQ678+AS678+AU678&gt;0,$AA678,0))</f>
        <v>0</v>
      </c>
      <c r="AN678" s="980">
        <f>IF($Z678=0,0,IF(AND(AM678=0,I679&gt;0),$AA678,0))</f>
        <v>0</v>
      </c>
      <c r="AO678" s="969">
        <f>$AA678-AM678-AN678</f>
        <v>0</v>
      </c>
      <c r="AP678" s="204">
        <f t="shared" si="296"/>
        <v>0</v>
      </c>
      <c r="AQ678" s="204">
        <f t="shared" si="296"/>
        <v>0</v>
      </c>
      <c r="AR678" s="204">
        <f t="shared" si="296"/>
        <v>0</v>
      </c>
      <c r="AS678" s="204">
        <f t="shared" si="296"/>
        <v>0</v>
      </c>
      <c r="AT678" s="204">
        <f t="shared" si="296"/>
        <v>0</v>
      </c>
      <c r="AU678" s="205">
        <f t="shared" si="296"/>
        <v>0</v>
      </c>
      <c r="AV678" s="973">
        <f>IF($Z678=1,0,IF(AND($Z678=0,AQ678&gt;0),1,IF(AND($Z678=0,AS678&gt;0),1,IF(AND($Z678=0,AU678&gt;0),1,0))))</f>
        <v>0</v>
      </c>
      <c r="AW678" s="973">
        <f t="shared" si="301"/>
        <v>0</v>
      </c>
      <c r="AX678" s="978">
        <f>IF($Z678=0,0,IF(BB678+BD678+BF678&gt;0,$AA678,0))</f>
        <v>0</v>
      </c>
      <c r="AY678" s="980">
        <f>IF($Z678=0,0,IF(AND(AX678=0,K679&gt;0),$AA678,0))</f>
        <v>0</v>
      </c>
      <c r="AZ678" s="969">
        <f>$AA678-AX678-AY678</f>
        <v>0</v>
      </c>
      <c r="BA678" s="204">
        <f t="shared" si="297"/>
        <v>0</v>
      </c>
      <c r="BB678" s="204">
        <f t="shared" si="297"/>
        <v>0</v>
      </c>
      <c r="BC678" s="204">
        <f t="shared" si="297"/>
        <v>0</v>
      </c>
      <c r="BD678" s="204">
        <f t="shared" si="297"/>
        <v>0</v>
      </c>
      <c r="BE678" s="204">
        <f t="shared" si="297"/>
        <v>0</v>
      </c>
      <c r="BF678" s="205">
        <f t="shared" si="297"/>
        <v>0</v>
      </c>
      <c r="BG678" s="973">
        <f>IF($Z678=1,0,IF(AND($Z678=0,BB678&gt;0),1,IF(AND($Z678=0,BD678&gt;0),1,IF(AND($Z678=0,BF678&gt;0),1,0))))</f>
        <v>0</v>
      </c>
      <c r="BH678" s="973">
        <f t="shared" si="302"/>
        <v>0</v>
      </c>
      <c r="BI678" s="978">
        <f>IF($Z678=0,0,IF(BM678+BO678+BQ678&gt;0,$AA678,0))</f>
        <v>0</v>
      </c>
      <c r="BJ678" s="980">
        <f>IF($Z678=0,0,IF(AND(BI678=0,M679&gt;0),$AA678,0))</f>
        <v>0</v>
      </c>
      <c r="BK678" s="969">
        <f>$AA678-BI678-BJ678</f>
        <v>0</v>
      </c>
      <c r="BL678" s="204">
        <f t="shared" si="298"/>
        <v>0</v>
      </c>
      <c r="BM678" s="204">
        <f t="shared" si="298"/>
        <v>0</v>
      </c>
      <c r="BN678" s="204">
        <f t="shared" si="298"/>
        <v>0</v>
      </c>
      <c r="BO678" s="204">
        <f t="shared" si="298"/>
        <v>0</v>
      </c>
      <c r="BP678" s="204">
        <f t="shared" si="298"/>
        <v>0</v>
      </c>
      <c r="BQ678" s="205">
        <f t="shared" si="298"/>
        <v>0</v>
      </c>
      <c r="BR678" s="973">
        <f>IF($Z678=1,0,IF(AND($Z678=0,BM678&gt;0),1,IF(AND($Z678=0,BO678&gt;0),1,IF(AND($Z678=0,BQ678&gt;0),1,0))))</f>
        <v>0</v>
      </c>
      <c r="BS678" s="973">
        <f t="shared" si="303"/>
        <v>0</v>
      </c>
      <c r="BT678" s="978">
        <f>IF($Z678=0,0,IF(BX678+BZ678+CB678&gt;0,$AA678,0))</f>
        <v>0</v>
      </c>
      <c r="BU678" s="980">
        <f>IF($Z678=0,0,IF(AND(BT678=0,O679&gt;0),$AA678,0))</f>
        <v>0</v>
      </c>
      <c r="BV678" s="969">
        <f>$AA678-BT678-BU678</f>
        <v>0</v>
      </c>
      <c r="BW678" s="204">
        <f t="shared" si="299"/>
        <v>0</v>
      </c>
      <c r="BX678" s="204">
        <f t="shared" si="299"/>
        <v>0</v>
      </c>
      <c r="BY678" s="204">
        <f t="shared" si="299"/>
        <v>0</v>
      </c>
      <c r="BZ678" s="204">
        <f t="shared" si="299"/>
        <v>0</v>
      </c>
      <c r="CA678" s="204">
        <f t="shared" si="299"/>
        <v>0</v>
      </c>
      <c r="CB678" s="205">
        <f t="shared" si="299"/>
        <v>0</v>
      </c>
      <c r="CC678" s="973">
        <f>IF($Z678=1,0,IF(AND($Z678=0,BX678&gt;0),1,IF(AND($Z678=0,BZ678&gt;0),1,IF(AND($Z678=0,CB678&gt;0),1,0))))</f>
        <v>0</v>
      </c>
      <c r="CD678" s="973">
        <f t="shared" si="304"/>
        <v>0</v>
      </c>
      <c r="CE678" s="11"/>
      <c r="CF678" s="11"/>
      <c r="CG678" s="11"/>
      <c r="CH678" s="11"/>
      <c r="CI678" s="11"/>
      <c r="CJ678" s="11"/>
      <c r="CK678" s="11"/>
      <c r="CL678" s="11"/>
      <c r="CM678" s="11"/>
    </row>
    <row r="679" spans="1:91" ht="14.25" customHeight="1">
      <c r="A679" s="950" t="str">
        <f>A678</f>
        <v/>
      </c>
      <c r="B679" s="57"/>
      <c r="C679" s="2051"/>
      <c r="D679" s="2053"/>
      <c r="E679" s="2051"/>
      <c r="F679" s="2772"/>
      <c r="G679" s="1121">
        <f>Import!Q1376</f>
        <v>0</v>
      </c>
      <c r="H679" s="2774"/>
      <c r="I679" s="450"/>
      <c r="J679" s="2775"/>
      <c r="K679" s="450"/>
      <c r="L679" s="2775"/>
      <c r="M679" s="450"/>
      <c r="N679" s="2775"/>
      <c r="O679" s="450"/>
      <c r="P679" s="2775"/>
      <c r="Q679" s="11"/>
      <c r="R679" s="11"/>
      <c r="S679" s="397"/>
      <c r="T679" s="419"/>
      <c r="U679" s="444">
        <f>Import!N1377</f>
        <v>0</v>
      </c>
      <c r="V679" s="11"/>
      <c r="W679" s="306"/>
      <c r="X679" s="306"/>
      <c r="Y679" s="306"/>
      <c r="Z679" s="11"/>
      <c r="AE679" s="204"/>
      <c r="AF679" s="204"/>
      <c r="AG679" s="204"/>
      <c r="AH679" s="204"/>
      <c r="AI679" s="922"/>
      <c r="AJ679" s="205"/>
      <c r="AK679" s="973"/>
      <c r="AL679" s="973">
        <f>AL678</f>
        <v>0</v>
      </c>
      <c r="AP679" s="204"/>
      <c r="AQ679" s="204"/>
      <c r="AR679" s="204"/>
      <c r="AS679" s="204"/>
      <c r="AT679" s="204"/>
      <c r="AU679" s="205"/>
      <c r="AV679" s="973"/>
      <c r="AW679" s="973">
        <f>AW678</f>
        <v>0</v>
      </c>
      <c r="BA679" s="204"/>
      <c r="BB679" s="204"/>
      <c r="BC679" s="204"/>
      <c r="BD679" s="204"/>
      <c r="BE679" s="204"/>
      <c r="BF679" s="205"/>
      <c r="BG679" s="973"/>
      <c r="BH679" s="973">
        <f>BH678</f>
        <v>0</v>
      </c>
      <c r="BL679" s="204"/>
      <c r="BM679" s="204"/>
      <c r="BN679" s="204"/>
      <c r="BO679" s="204"/>
      <c r="BP679" s="204"/>
      <c r="BQ679" s="205"/>
      <c r="BR679" s="973"/>
      <c r="BS679" s="973">
        <f>BS678</f>
        <v>0</v>
      </c>
      <c r="BW679" s="204"/>
      <c r="BX679" s="204"/>
      <c r="BY679" s="204"/>
      <c r="BZ679" s="204"/>
      <c r="CA679" s="204"/>
      <c r="CB679" s="205"/>
      <c r="CC679" s="973"/>
      <c r="CD679" s="973">
        <f>CD678</f>
        <v>0</v>
      </c>
      <c r="CE679" s="11"/>
      <c r="CF679" s="11"/>
      <c r="CG679" s="11"/>
      <c r="CH679" s="11"/>
      <c r="CI679" s="11"/>
      <c r="CJ679" s="11"/>
      <c r="CK679" s="11"/>
      <c r="CL679" s="11"/>
      <c r="CM679" s="11"/>
    </row>
    <row r="680" spans="1:91" ht="24.75" customHeight="1">
      <c r="A680" s="949" t="str">
        <f>IF(E680&gt;0,"Wypełnione","")</f>
        <v/>
      </c>
      <c r="B680" s="57"/>
      <c r="C680" s="2050">
        <f>'Og s3a'!C1389</f>
        <v>0</v>
      </c>
      <c r="D680" s="2052">
        <f>'Og s3a'!E1389</f>
        <v>0</v>
      </c>
      <c r="E680" s="2050">
        <f>'Og s3a'!F1389</f>
        <v>0</v>
      </c>
      <c r="F680" s="2771"/>
      <c r="G680" s="448">
        <f>T680</f>
        <v>0</v>
      </c>
      <c r="H680" s="2773">
        <f>U680</f>
        <v>0</v>
      </c>
      <c r="I680" s="451"/>
      <c r="J680" s="2775"/>
      <c r="K680" s="451"/>
      <c r="L680" s="2775"/>
      <c r="M680" s="451"/>
      <c r="N680" s="2775"/>
      <c r="O680" s="451"/>
      <c r="P680" s="2775"/>
      <c r="Q680" s="11"/>
      <c r="R680" s="11"/>
      <c r="S680" s="396">
        <f>'Og s3a'!G1389</f>
        <v>0</v>
      </c>
      <c r="T680" s="398">
        <f>'Og s3a'!D1389</f>
        <v>0</v>
      </c>
      <c r="U680" s="444">
        <f>Import!N1378</f>
        <v>0</v>
      </c>
      <c r="V680" s="11"/>
      <c r="W680" s="306"/>
      <c r="X680" s="306"/>
      <c r="Y680" s="306"/>
      <c r="Z680" s="970">
        <f>IF(F680=AF$7,1,0)</f>
        <v>0</v>
      </c>
      <c r="AA680" s="970">
        <f>Z680*D680</f>
        <v>0</v>
      </c>
      <c r="AB680" s="978">
        <f>IF($Z680=0,0,IF(AF680+AH680+AJ680&gt;0,$AA680,0))</f>
        <v>0</v>
      </c>
      <c r="AC680" s="980">
        <f>IF($Z680=0,0,IF(AND(AB680=0,G681&gt;0),$AA680,0))</f>
        <v>0</v>
      </c>
      <c r="AD680" s="969">
        <f>AA680-AB680-AC680</f>
        <v>0</v>
      </c>
      <c r="AE680" s="204">
        <f t="shared" si="295"/>
        <v>0</v>
      </c>
      <c r="AF680" s="204">
        <f t="shared" si="295"/>
        <v>0</v>
      </c>
      <c r="AG680" s="204">
        <f t="shared" si="295"/>
        <v>0</v>
      </c>
      <c r="AH680" s="204">
        <f t="shared" si="295"/>
        <v>0</v>
      </c>
      <c r="AI680" s="922">
        <f t="shared" si="295"/>
        <v>0</v>
      </c>
      <c r="AJ680" s="205">
        <f t="shared" si="295"/>
        <v>0</v>
      </c>
      <c r="AK680" s="973">
        <f>IF($Z680=1,0,IF(AND($Z680=0,AF680&gt;0),1,IF(AND($Z680=0,AH680&gt;0),1,IF(AND($Z680=0,AJ680&gt;0),1,0))))</f>
        <v>0</v>
      </c>
      <c r="AL680" s="973">
        <f t="shared" si="300"/>
        <v>0</v>
      </c>
      <c r="AM680" s="978">
        <f>IF($Z680=0,0,IF(AQ680+AS680+AU680&gt;0,$AA680,0))</f>
        <v>0</v>
      </c>
      <c r="AN680" s="980">
        <f>IF($Z680=0,0,IF(AND(AM680=0,I681&gt;0),$AA680,0))</f>
        <v>0</v>
      </c>
      <c r="AO680" s="969">
        <f>$AA680-AM680-AN680</f>
        <v>0</v>
      </c>
      <c r="AP680" s="204">
        <f t="shared" si="296"/>
        <v>0</v>
      </c>
      <c r="AQ680" s="204">
        <f t="shared" si="296"/>
        <v>0</v>
      </c>
      <c r="AR680" s="204">
        <f t="shared" si="296"/>
        <v>0</v>
      </c>
      <c r="AS680" s="204">
        <f t="shared" si="296"/>
        <v>0</v>
      </c>
      <c r="AT680" s="204">
        <f t="shared" si="296"/>
        <v>0</v>
      </c>
      <c r="AU680" s="205">
        <f t="shared" si="296"/>
        <v>0</v>
      </c>
      <c r="AV680" s="973">
        <f>IF($Z680=1,0,IF(AND($Z680=0,AQ680&gt;0),1,IF(AND($Z680=0,AS680&gt;0),1,IF(AND($Z680=0,AU680&gt;0),1,0))))</f>
        <v>0</v>
      </c>
      <c r="AW680" s="973">
        <f t="shared" si="301"/>
        <v>0</v>
      </c>
      <c r="AX680" s="978">
        <f>IF($Z680=0,0,IF(BB680+BD680+BF680&gt;0,$AA680,0))</f>
        <v>0</v>
      </c>
      <c r="AY680" s="980">
        <f>IF($Z680=0,0,IF(AND(AX680=0,K681&gt;0),$AA680,0))</f>
        <v>0</v>
      </c>
      <c r="AZ680" s="969">
        <f>$AA680-AX680-AY680</f>
        <v>0</v>
      </c>
      <c r="BA680" s="204">
        <f t="shared" si="297"/>
        <v>0</v>
      </c>
      <c r="BB680" s="204">
        <f t="shared" si="297"/>
        <v>0</v>
      </c>
      <c r="BC680" s="204">
        <f t="shared" si="297"/>
        <v>0</v>
      </c>
      <c r="BD680" s="204">
        <f t="shared" si="297"/>
        <v>0</v>
      </c>
      <c r="BE680" s="204">
        <f t="shared" si="297"/>
        <v>0</v>
      </c>
      <c r="BF680" s="205">
        <f t="shared" si="297"/>
        <v>0</v>
      </c>
      <c r="BG680" s="973">
        <f>IF($Z680=1,0,IF(AND($Z680=0,BB680&gt;0),1,IF(AND($Z680=0,BD680&gt;0),1,IF(AND($Z680=0,BF680&gt;0),1,0))))</f>
        <v>0</v>
      </c>
      <c r="BH680" s="973">
        <f t="shared" si="302"/>
        <v>0</v>
      </c>
      <c r="BI680" s="978">
        <f>IF($Z680=0,0,IF(BM680+BO680+BQ680&gt;0,$AA680,0))</f>
        <v>0</v>
      </c>
      <c r="BJ680" s="980">
        <f>IF($Z680=0,0,IF(AND(BI680=0,M681&gt;0),$AA680,0))</f>
        <v>0</v>
      </c>
      <c r="BK680" s="969">
        <f>$AA680-BI680-BJ680</f>
        <v>0</v>
      </c>
      <c r="BL680" s="204">
        <f t="shared" si="298"/>
        <v>0</v>
      </c>
      <c r="BM680" s="204">
        <f t="shared" si="298"/>
        <v>0</v>
      </c>
      <c r="BN680" s="204">
        <f t="shared" si="298"/>
        <v>0</v>
      </c>
      <c r="BO680" s="204">
        <f t="shared" si="298"/>
        <v>0</v>
      </c>
      <c r="BP680" s="204">
        <f t="shared" si="298"/>
        <v>0</v>
      </c>
      <c r="BQ680" s="205">
        <f t="shared" si="298"/>
        <v>0</v>
      </c>
      <c r="BR680" s="973">
        <f>IF($Z680=1,0,IF(AND($Z680=0,BM680&gt;0),1,IF(AND($Z680=0,BO680&gt;0),1,IF(AND($Z680=0,BQ680&gt;0),1,0))))</f>
        <v>0</v>
      </c>
      <c r="BS680" s="973">
        <f t="shared" si="303"/>
        <v>0</v>
      </c>
      <c r="BT680" s="978">
        <f>IF($Z680=0,0,IF(BX680+BZ680+CB680&gt;0,$AA680,0))</f>
        <v>0</v>
      </c>
      <c r="BU680" s="980">
        <f>IF($Z680=0,0,IF(AND(BT680=0,O681&gt;0),$AA680,0))</f>
        <v>0</v>
      </c>
      <c r="BV680" s="969">
        <f>$AA680-BT680-BU680</f>
        <v>0</v>
      </c>
      <c r="BW680" s="204">
        <f t="shared" si="299"/>
        <v>0</v>
      </c>
      <c r="BX680" s="204">
        <f t="shared" si="299"/>
        <v>0</v>
      </c>
      <c r="BY680" s="204">
        <f t="shared" si="299"/>
        <v>0</v>
      </c>
      <c r="BZ680" s="204">
        <f t="shared" si="299"/>
        <v>0</v>
      </c>
      <c r="CA680" s="204">
        <f t="shared" si="299"/>
        <v>0</v>
      </c>
      <c r="CB680" s="205">
        <f t="shared" si="299"/>
        <v>0</v>
      </c>
      <c r="CC680" s="973">
        <f>IF($Z680=1,0,IF(AND($Z680=0,BX680&gt;0),1,IF(AND($Z680=0,BZ680&gt;0),1,IF(AND($Z680=0,CB680&gt;0),1,0))))</f>
        <v>0</v>
      </c>
      <c r="CD680" s="973">
        <f t="shared" si="304"/>
        <v>0</v>
      </c>
      <c r="CE680" s="11"/>
      <c r="CF680" s="11"/>
      <c r="CG680" s="11"/>
      <c r="CH680" s="11"/>
      <c r="CI680" s="11"/>
      <c r="CJ680" s="11"/>
      <c r="CK680" s="11"/>
      <c r="CL680" s="11"/>
      <c r="CM680" s="11"/>
    </row>
    <row r="681" spans="1:91" ht="14.25" customHeight="1">
      <c r="A681" s="950" t="str">
        <f>A680</f>
        <v/>
      </c>
      <c r="B681" s="57"/>
      <c r="C681" s="2051"/>
      <c r="D681" s="2053"/>
      <c r="E681" s="2051"/>
      <c r="F681" s="2772"/>
      <c r="G681" s="1121">
        <f>Import!Q1378</f>
        <v>0</v>
      </c>
      <c r="H681" s="2774"/>
      <c r="I681" s="450"/>
      <c r="J681" s="2775"/>
      <c r="K681" s="450"/>
      <c r="L681" s="2775"/>
      <c r="M681" s="450"/>
      <c r="N681" s="2775"/>
      <c r="O681" s="450"/>
      <c r="P681" s="2775"/>
      <c r="Q681" s="11"/>
      <c r="R681" s="11"/>
      <c r="S681" s="397"/>
      <c r="T681" s="419"/>
      <c r="U681" s="444">
        <f>Import!N1379</f>
        <v>0</v>
      </c>
      <c r="V681" s="11"/>
      <c r="W681" s="306"/>
      <c r="X681" s="306"/>
      <c r="Y681" s="306"/>
      <c r="Z681" s="11"/>
      <c r="AE681" s="204"/>
      <c r="AF681" s="204"/>
      <c r="AG681" s="204"/>
      <c r="AH681" s="204"/>
      <c r="AI681" s="922"/>
      <c r="AJ681" s="205"/>
      <c r="AK681" s="973"/>
      <c r="AL681" s="973">
        <f>AL680</f>
        <v>0</v>
      </c>
      <c r="AP681" s="204"/>
      <c r="AQ681" s="204"/>
      <c r="AR681" s="204"/>
      <c r="AS681" s="204"/>
      <c r="AT681" s="204"/>
      <c r="AU681" s="205"/>
      <c r="AV681" s="973"/>
      <c r="AW681" s="973">
        <f>AW680</f>
        <v>0</v>
      </c>
      <c r="BA681" s="204"/>
      <c r="BB681" s="204"/>
      <c r="BC681" s="204"/>
      <c r="BD681" s="204"/>
      <c r="BE681" s="204"/>
      <c r="BF681" s="205"/>
      <c r="BG681" s="973"/>
      <c r="BH681" s="973">
        <f>BH680</f>
        <v>0</v>
      </c>
      <c r="BL681" s="204"/>
      <c r="BM681" s="204"/>
      <c r="BN681" s="204"/>
      <c r="BO681" s="204"/>
      <c r="BP681" s="204"/>
      <c r="BQ681" s="205"/>
      <c r="BR681" s="973"/>
      <c r="BS681" s="973">
        <f>BS680</f>
        <v>0</v>
      </c>
      <c r="BW681" s="204"/>
      <c r="BX681" s="204"/>
      <c r="BY681" s="204"/>
      <c r="BZ681" s="204"/>
      <c r="CA681" s="204"/>
      <c r="CB681" s="205"/>
      <c r="CC681" s="973"/>
      <c r="CD681" s="973">
        <f>CD680</f>
        <v>0</v>
      </c>
      <c r="CE681" s="11"/>
      <c r="CF681" s="11"/>
      <c r="CG681" s="11"/>
      <c r="CH681" s="11"/>
      <c r="CI681" s="11"/>
      <c r="CJ681" s="11"/>
      <c r="CK681" s="11"/>
      <c r="CL681" s="11"/>
      <c r="CM681" s="11"/>
    </row>
    <row r="682" spans="1:91" ht="24.75" customHeight="1">
      <c r="A682" s="949" t="str">
        <f>IF(E682&gt;0,"Wypełnione","")</f>
        <v/>
      </c>
      <c r="B682" s="57"/>
      <c r="C682" s="2050">
        <f>'Og s3a'!C1391</f>
        <v>0</v>
      </c>
      <c r="D682" s="2052">
        <f>'Og s3a'!E1391</f>
        <v>0</v>
      </c>
      <c r="E682" s="2050">
        <f>'Og s3a'!F1391</f>
        <v>0</v>
      </c>
      <c r="F682" s="2771"/>
      <c r="G682" s="448">
        <f>T682</f>
        <v>0</v>
      </c>
      <c r="H682" s="2773">
        <f>U682</f>
        <v>0</v>
      </c>
      <c r="I682" s="451"/>
      <c r="J682" s="2775"/>
      <c r="K682" s="451"/>
      <c r="L682" s="2775"/>
      <c r="M682" s="451"/>
      <c r="N682" s="2775"/>
      <c r="O682" s="451"/>
      <c r="P682" s="2775"/>
      <c r="Q682" s="11"/>
      <c r="R682" s="11"/>
      <c r="S682" s="396">
        <f>'Og s3a'!G1391</f>
        <v>0</v>
      </c>
      <c r="T682" s="398">
        <f>'Og s3a'!D1391</f>
        <v>0</v>
      </c>
      <c r="U682" s="444">
        <f>Import!N1380</f>
        <v>0</v>
      </c>
      <c r="V682" s="11"/>
      <c r="W682" s="306"/>
      <c r="X682" s="306"/>
      <c r="Y682" s="306"/>
      <c r="Z682" s="970">
        <f>IF(F682=AF$7,1,0)</f>
        <v>0</v>
      </c>
      <c r="AA682" s="970">
        <f>Z682*D682</f>
        <v>0</v>
      </c>
      <c r="AB682" s="978">
        <f>IF($Z682=0,0,IF(AF682+AH682+AJ682&gt;0,$AA682,0))</f>
        <v>0</v>
      </c>
      <c r="AC682" s="980">
        <f>IF($Z682=0,0,IF(AND(AB682=0,G683&gt;0),$AA682,0))</f>
        <v>0</v>
      </c>
      <c r="AD682" s="969">
        <f>AA682-AB682-AC682</f>
        <v>0</v>
      </c>
      <c r="AE682" s="204">
        <f t="shared" ref="AE682:AJ744" si="305">IF(AE$9=$H682,$D682,0)</f>
        <v>0</v>
      </c>
      <c r="AF682" s="204">
        <f t="shared" si="305"/>
        <v>0</v>
      </c>
      <c r="AG682" s="204">
        <f t="shared" si="305"/>
        <v>0</v>
      </c>
      <c r="AH682" s="204">
        <f t="shared" si="305"/>
        <v>0</v>
      </c>
      <c r="AI682" s="922">
        <f t="shared" si="305"/>
        <v>0</v>
      </c>
      <c r="AJ682" s="205">
        <f t="shared" si="305"/>
        <v>0</v>
      </c>
      <c r="AK682" s="973">
        <f>IF($Z682=1,0,IF(AND($Z682=0,AF682&gt;0),1,IF(AND($Z682=0,AH682&gt;0),1,IF(AND($Z682=0,AJ682&gt;0),1,0))))</f>
        <v>0</v>
      </c>
      <c r="AL682" s="973">
        <f t="shared" si="300"/>
        <v>0</v>
      </c>
      <c r="AM682" s="978">
        <f>IF($Z682=0,0,IF(AQ682+AS682+AU682&gt;0,$AA682,0))</f>
        <v>0</v>
      </c>
      <c r="AN682" s="980">
        <f>IF($Z682=0,0,IF(AND(AM682=0,I683&gt;0),$AA682,0))</f>
        <v>0</v>
      </c>
      <c r="AO682" s="969">
        <f>$AA682-AM682-AN682</f>
        <v>0</v>
      </c>
      <c r="AP682" s="204">
        <f t="shared" ref="AP682:AU744" si="306">IF(AP$9=$J682,$D682,0)</f>
        <v>0</v>
      </c>
      <c r="AQ682" s="204">
        <f t="shared" si="306"/>
        <v>0</v>
      </c>
      <c r="AR682" s="204">
        <f t="shared" si="306"/>
        <v>0</v>
      </c>
      <c r="AS682" s="204">
        <f t="shared" si="306"/>
        <v>0</v>
      </c>
      <c r="AT682" s="204">
        <f t="shared" si="306"/>
        <v>0</v>
      </c>
      <c r="AU682" s="205">
        <f t="shared" si="306"/>
        <v>0</v>
      </c>
      <c r="AV682" s="973">
        <f>IF($Z682=1,0,IF(AND($Z682=0,AQ682&gt;0),1,IF(AND($Z682=0,AS682&gt;0),1,IF(AND($Z682=0,AU682&gt;0),1,0))))</f>
        <v>0</v>
      </c>
      <c r="AW682" s="973">
        <f t="shared" si="301"/>
        <v>0</v>
      </c>
      <c r="AX682" s="978">
        <f>IF($Z682=0,0,IF(BB682+BD682+BF682&gt;0,$AA682,0))</f>
        <v>0</v>
      </c>
      <c r="AY682" s="980">
        <f>IF($Z682=0,0,IF(AND(AX682=0,K683&gt;0),$AA682,0))</f>
        <v>0</v>
      </c>
      <c r="AZ682" s="969">
        <f>$AA682-AX682-AY682</f>
        <v>0</v>
      </c>
      <c r="BA682" s="204">
        <f t="shared" ref="BA682:BF744" si="307">IF(BA$9=$L682,$D682,0)</f>
        <v>0</v>
      </c>
      <c r="BB682" s="204">
        <f t="shared" si="307"/>
        <v>0</v>
      </c>
      <c r="BC682" s="204">
        <f t="shared" si="307"/>
        <v>0</v>
      </c>
      <c r="BD682" s="204">
        <f t="shared" si="307"/>
        <v>0</v>
      </c>
      <c r="BE682" s="204">
        <f t="shared" si="307"/>
        <v>0</v>
      </c>
      <c r="BF682" s="205">
        <f t="shared" si="307"/>
        <v>0</v>
      </c>
      <c r="BG682" s="973">
        <f>IF($Z682=1,0,IF(AND($Z682=0,BB682&gt;0),1,IF(AND($Z682=0,BD682&gt;0),1,IF(AND($Z682=0,BF682&gt;0),1,0))))</f>
        <v>0</v>
      </c>
      <c r="BH682" s="973">
        <f t="shared" si="302"/>
        <v>0</v>
      </c>
      <c r="BI682" s="978">
        <f>IF($Z682=0,0,IF(BM682+BO682+BQ682&gt;0,$AA682,0))</f>
        <v>0</v>
      </c>
      <c r="BJ682" s="980">
        <f>IF($Z682=0,0,IF(AND(BI682=0,M683&gt;0),$AA682,0))</f>
        <v>0</v>
      </c>
      <c r="BK682" s="969">
        <f>$AA682-BI682-BJ682</f>
        <v>0</v>
      </c>
      <c r="BL682" s="204">
        <f t="shared" ref="BL682:BQ744" si="308">IF(BL$9=$N682,$D682,0)</f>
        <v>0</v>
      </c>
      <c r="BM682" s="204">
        <f t="shared" si="308"/>
        <v>0</v>
      </c>
      <c r="BN682" s="204">
        <f t="shared" si="308"/>
        <v>0</v>
      </c>
      <c r="BO682" s="204">
        <f t="shared" si="308"/>
        <v>0</v>
      </c>
      <c r="BP682" s="204">
        <f t="shared" si="308"/>
        <v>0</v>
      </c>
      <c r="BQ682" s="205">
        <f t="shared" si="308"/>
        <v>0</v>
      </c>
      <c r="BR682" s="973">
        <f>IF($Z682=1,0,IF(AND($Z682=0,BM682&gt;0),1,IF(AND($Z682=0,BO682&gt;0),1,IF(AND($Z682=0,BQ682&gt;0),1,0))))</f>
        <v>0</v>
      </c>
      <c r="BS682" s="973">
        <f t="shared" si="303"/>
        <v>0</v>
      </c>
      <c r="BT682" s="978">
        <f>IF($Z682=0,0,IF(BX682+BZ682+CB682&gt;0,$AA682,0))</f>
        <v>0</v>
      </c>
      <c r="BU682" s="980">
        <f>IF($Z682=0,0,IF(AND(BT682=0,O683&gt;0),$AA682,0))</f>
        <v>0</v>
      </c>
      <c r="BV682" s="969">
        <f>$AA682-BT682-BU682</f>
        <v>0</v>
      </c>
      <c r="BW682" s="204">
        <f t="shared" ref="BW682:CB744" si="309">IF(BW$9=$P682,$D682,0)</f>
        <v>0</v>
      </c>
      <c r="BX682" s="204">
        <f t="shared" si="309"/>
        <v>0</v>
      </c>
      <c r="BY682" s="204">
        <f t="shared" si="309"/>
        <v>0</v>
      </c>
      <c r="BZ682" s="204">
        <f t="shared" si="309"/>
        <v>0</v>
      </c>
      <c r="CA682" s="204">
        <f t="shared" si="309"/>
        <v>0</v>
      </c>
      <c r="CB682" s="205">
        <f t="shared" si="309"/>
        <v>0</v>
      </c>
      <c r="CC682" s="973">
        <f>IF($Z682=1,0,IF(AND($Z682=0,BX682&gt;0),1,IF(AND($Z682=0,BZ682&gt;0),1,IF(AND($Z682=0,CB682&gt;0),1,0))))</f>
        <v>0</v>
      </c>
      <c r="CD682" s="973">
        <f t="shared" si="304"/>
        <v>0</v>
      </c>
      <c r="CE682" s="11"/>
      <c r="CF682" s="11"/>
      <c r="CG682" s="11"/>
      <c r="CH682" s="11"/>
      <c r="CI682" s="11"/>
      <c r="CJ682" s="11"/>
      <c r="CK682" s="11"/>
      <c r="CL682" s="11"/>
      <c r="CM682" s="11"/>
    </row>
    <row r="683" spans="1:91" ht="14.25" customHeight="1">
      <c r="A683" s="950" t="str">
        <f>A682</f>
        <v/>
      </c>
      <c r="B683" s="57"/>
      <c r="C683" s="2051"/>
      <c r="D683" s="2053"/>
      <c r="E683" s="2051"/>
      <c r="F683" s="2772"/>
      <c r="G683" s="1121">
        <f>Import!Q1380</f>
        <v>0</v>
      </c>
      <c r="H683" s="2774"/>
      <c r="I683" s="450"/>
      <c r="J683" s="2775"/>
      <c r="K683" s="450"/>
      <c r="L683" s="2775"/>
      <c r="M683" s="450"/>
      <c r="N683" s="2775"/>
      <c r="O683" s="450"/>
      <c r="P683" s="2775"/>
      <c r="Q683" s="11"/>
      <c r="R683" s="11"/>
      <c r="S683" s="397"/>
      <c r="T683" s="419"/>
      <c r="U683" s="444">
        <f>Import!N1381</f>
        <v>0</v>
      </c>
      <c r="V683" s="11"/>
      <c r="W683" s="306"/>
      <c r="X683" s="306"/>
      <c r="Y683" s="306"/>
      <c r="Z683" s="11"/>
      <c r="AE683" s="204"/>
      <c r="AF683" s="204"/>
      <c r="AG683" s="204"/>
      <c r="AH683" s="204"/>
      <c r="AI683" s="922"/>
      <c r="AJ683" s="205"/>
      <c r="AK683" s="973"/>
      <c r="AL683" s="973">
        <f>AL682</f>
        <v>0</v>
      </c>
      <c r="AP683" s="204"/>
      <c r="AQ683" s="204"/>
      <c r="AR683" s="204"/>
      <c r="AS683" s="204"/>
      <c r="AT683" s="204"/>
      <c r="AU683" s="205"/>
      <c r="AV683" s="973"/>
      <c r="AW683" s="973">
        <f>AW682</f>
        <v>0</v>
      </c>
      <c r="BA683" s="204"/>
      <c r="BB683" s="204"/>
      <c r="BC683" s="204"/>
      <c r="BD683" s="204"/>
      <c r="BE683" s="204"/>
      <c r="BF683" s="205"/>
      <c r="BG683" s="973"/>
      <c r="BH683" s="973">
        <f>BH682</f>
        <v>0</v>
      </c>
      <c r="BL683" s="204"/>
      <c r="BM683" s="204"/>
      <c r="BN683" s="204"/>
      <c r="BO683" s="204"/>
      <c r="BP683" s="204"/>
      <c r="BQ683" s="205"/>
      <c r="BR683" s="973"/>
      <c r="BS683" s="973">
        <f>BS682</f>
        <v>0</v>
      </c>
      <c r="BW683" s="204"/>
      <c r="BX683" s="204"/>
      <c r="BY683" s="204"/>
      <c r="BZ683" s="204"/>
      <c r="CA683" s="204"/>
      <c r="CB683" s="205"/>
      <c r="CC683" s="973"/>
      <c r="CD683" s="973">
        <f>CD682</f>
        <v>0</v>
      </c>
      <c r="CE683" s="11"/>
      <c r="CF683" s="11"/>
      <c r="CG683" s="11"/>
      <c r="CH683" s="11"/>
      <c r="CI683" s="11"/>
      <c r="CJ683" s="11"/>
      <c r="CK683" s="11"/>
      <c r="CL683" s="11"/>
      <c r="CM683" s="11"/>
    </row>
    <row r="684" spans="1:91" ht="24.75" customHeight="1">
      <c r="A684" s="949" t="str">
        <f>IF(E684&gt;0,"Wypełnione","")</f>
        <v/>
      </c>
      <c r="B684" s="57"/>
      <c r="C684" s="2050">
        <f>'Og s3a'!C1393</f>
        <v>0</v>
      </c>
      <c r="D684" s="2052">
        <f>'Og s3a'!E1393</f>
        <v>0</v>
      </c>
      <c r="E684" s="2050">
        <f>'Og s3a'!F1393</f>
        <v>0</v>
      </c>
      <c r="F684" s="2771"/>
      <c r="G684" s="448">
        <f>T684</f>
        <v>0</v>
      </c>
      <c r="H684" s="2773">
        <f>U684</f>
        <v>0</v>
      </c>
      <c r="I684" s="451"/>
      <c r="J684" s="2775"/>
      <c r="K684" s="451"/>
      <c r="L684" s="2775"/>
      <c r="M684" s="451"/>
      <c r="N684" s="2775"/>
      <c r="O684" s="451"/>
      <c r="P684" s="2775"/>
      <c r="Q684" s="11"/>
      <c r="R684" s="11"/>
      <c r="S684" s="396">
        <f>'Og s3a'!G1393</f>
        <v>0</v>
      </c>
      <c r="T684" s="398">
        <f>'Og s3a'!D1393</f>
        <v>0</v>
      </c>
      <c r="U684" s="444">
        <f>Import!N1382</f>
        <v>0</v>
      </c>
      <c r="V684" s="11"/>
      <c r="W684" s="306"/>
      <c r="X684" s="306"/>
      <c r="Y684" s="306"/>
      <c r="Z684" s="970">
        <f>IF(F684=AF$7,1,0)</f>
        <v>0</v>
      </c>
      <c r="AA684" s="970">
        <f>Z684*D684</f>
        <v>0</v>
      </c>
      <c r="AB684" s="978">
        <f>IF($Z684=0,0,IF(AF684+AH684+AJ684&gt;0,$AA684,0))</f>
        <v>0</v>
      </c>
      <c r="AC684" s="980">
        <f>IF($Z684=0,0,IF(AND(AB684=0,G685&gt;0),$AA684,0))</f>
        <v>0</v>
      </c>
      <c r="AD684" s="969">
        <f>AA684-AB684-AC684</f>
        <v>0</v>
      </c>
      <c r="AE684" s="204">
        <f t="shared" si="305"/>
        <v>0</v>
      </c>
      <c r="AF684" s="204">
        <f t="shared" si="305"/>
        <v>0</v>
      </c>
      <c r="AG684" s="204">
        <f t="shared" si="305"/>
        <v>0</v>
      </c>
      <c r="AH684" s="204">
        <f t="shared" si="305"/>
        <v>0</v>
      </c>
      <c r="AI684" s="922">
        <f t="shared" si="305"/>
        <v>0</v>
      </c>
      <c r="AJ684" s="205">
        <f t="shared" si="305"/>
        <v>0</v>
      </c>
      <c r="AK684" s="973">
        <f>IF($Z684=1,0,IF(AND($Z684=0,AF684&gt;0),1,IF(AND($Z684=0,AH684&gt;0),1,IF(AND($Z684=0,AJ684&gt;0),1,0))))</f>
        <v>0</v>
      </c>
      <c r="AL684" s="973">
        <f t="shared" si="300"/>
        <v>0</v>
      </c>
      <c r="AM684" s="978">
        <f>IF($Z684=0,0,IF(AQ684+AS684+AU684&gt;0,$AA684,0))</f>
        <v>0</v>
      </c>
      <c r="AN684" s="980">
        <f>IF($Z684=0,0,IF(AND(AM684=0,I685&gt;0),$AA684,0))</f>
        <v>0</v>
      </c>
      <c r="AO684" s="969">
        <f>$AA684-AM684-AN684</f>
        <v>0</v>
      </c>
      <c r="AP684" s="204">
        <f t="shared" si="306"/>
        <v>0</v>
      </c>
      <c r="AQ684" s="204">
        <f t="shared" si="306"/>
        <v>0</v>
      </c>
      <c r="AR684" s="204">
        <f t="shared" si="306"/>
        <v>0</v>
      </c>
      <c r="AS684" s="204">
        <f t="shared" si="306"/>
        <v>0</v>
      </c>
      <c r="AT684" s="204">
        <f t="shared" si="306"/>
        <v>0</v>
      </c>
      <c r="AU684" s="205">
        <f t="shared" si="306"/>
        <v>0</v>
      </c>
      <c r="AV684" s="973">
        <f>IF($Z684=1,0,IF(AND($Z684=0,AQ684&gt;0),1,IF(AND($Z684=0,AS684&gt;0),1,IF(AND($Z684=0,AU684&gt;0),1,0))))</f>
        <v>0</v>
      </c>
      <c r="AW684" s="973">
        <f t="shared" si="301"/>
        <v>0</v>
      </c>
      <c r="AX684" s="978">
        <f>IF($Z684=0,0,IF(BB684+BD684+BF684&gt;0,$AA684,0))</f>
        <v>0</v>
      </c>
      <c r="AY684" s="980">
        <f>IF($Z684=0,0,IF(AND(AX684=0,K685&gt;0),$AA684,0))</f>
        <v>0</v>
      </c>
      <c r="AZ684" s="969">
        <f>$AA684-AX684-AY684</f>
        <v>0</v>
      </c>
      <c r="BA684" s="204">
        <f t="shared" si="307"/>
        <v>0</v>
      </c>
      <c r="BB684" s="204">
        <f t="shared" si="307"/>
        <v>0</v>
      </c>
      <c r="BC684" s="204">
        <f t="shared" si="307"/>
        <v>0</v>
      </c>
      <c r="BD684" s="204">
        <f t="shared" si="307"/>
        <v>0</v>
      </c>
      <c r="BE684" s="204">
        <f t="shared" si="307"/>
        <v>0</v>
      </c>
      <c r="BF684" s="205">
        <f t="shared" si="307"/>
        <v>0</v>
      </c>
      <c r="BG684" s="973">
        <f>IF($Z684=1,0,IF(AND($Z684=0,BB684&gt;0),1,IF(AND($Z684=0,BD684&gt;0),1,IF(AND($Z684=0,BF684&gt;0),1,0))))</f>
        <v>0</v>
      </c>
      <c r="BH684" s="973">
        <f t="shared" si="302"/>
        <v>0</v>
      </c>
      <c r="BI684" s="978">
        <f>IF($Z684=0,0,IF(BM684+BO684+BQ684&gt;0,$AA684,0))</f>
        <v>0</v>
      </c>
      <c r="BJ684" s="980">
        <f>IF($Z684=0,0,IF(AND(BI684=0,M685&gt;0),$AA684,0))</f>
        <v>0</v>
      </c>
      <c r="BK684" s="969">
        <f>$AA684-BI684-BJ684</f>
        <v>0</v>
      </c>
      <c r="BL684" s="204">
        <f t="shared" si="308"/>
        <v>0</v>
      </c>
      <c r="BM684" s="204">
        <f t="shared" si="308"/>
        <v>0</v>
      </c>
      <c r="BN684" s="204">
        <f t="shared" si="308"/>
        <v>0</v>
      </c>
      <c r="BO684" s="204">
        <f t="shared" si="308"/>
        <v>0</v>
      </c>
      <c r="BP684" s="204">
        <f t="shared" si="308"/>
        <v>0</v>
      </c>
      <c r="BQ684" s="205">
        <f t="shared" si="308"/>
        <v>0</v>
      </c>
      <c r="BR684" s="973">
        <f>IF($Z684=1,0,IF(AND($Z684=0,BM684&gt;0),1,IF(AND($Z684=0,BO684&gt;0),1,IF(AND($Z684=0,BQ684&gt;0),1,0))))</f>
        <v>0</v>
      </c>
      <c r="BS684" s="973">
        <f t="shared" si="303"/>
        <v>0</v>
      </c>
      <c r="BT684" s="978">
        <f>IF($Z684=0,0,IF(BX684+BZ684+CB684&gt;0,$AA684,0))</f>
        <v>0</v>
      </c>
      <c r="BU684" s="980">
        <f>IF($Z684=0,0,IF(AND(BT684=0,O685&gt;0),$AA684,0))</f>
        <v>0</v>
      </c>
      <c r="BV684" s="969">
        <f>$AA684-BT684-BU684</f>
        <v>0</v>
      </c>
      <c r="BW684" s="204">
        <f t="shared" si="309"/>
        <v>0</v>
      </c>
      <c r="BX684" s="204">
        <f t="shared" si="309"/>
        <v>0</v>
      </c>
      <c r="BY684" s="204">
        <f t="shared" si="309"/>
        <v>0</v>
      </c>
      <c r="BZ684" s="204">
        <f t="shared" si="309"/>
        <v>0</v>
      </c>
      <c r="CA684" s="204">
        <f t="shared" si="309"/>
        <v>0</v>
      </c>
      <c r="CB684" s="205">
        <f t="shared" si="309"/>
        <v>0</v>
      </c>
      <c r="CC684" s="973">
        <f>IF($Z684=1,0,IF(AND($Z684=0,BX684&gt;0),1,IF(AND($Z684=0,BZ684&gt;0),1,IF(AND($Z684=0,CB684&gt;0),1,0))))</f>
        <v>0</v>
      </c>
      <c r="CD684" s="973">
        <f t="shared" si="304"/>
        <v>0</v>
      </c>
      <c r="CE684" s="11"/>
      <c r="CF684" s="11"/>
      <c r="CG684" s="11"/>
      <c r="CH684" s="11"/>
      <c r="CI684" s="11"/>
      <c r="CJ684" s="11"/>
      <c r="CK684" s="11"/>
      <c r="CL684" s="11"/>
      <c r="CM684" s="11"/>
    </row>
    <row r="685" spans="1:91" ht="14.25" customHeight="1">
      <c r="A685" s="950" t="str">
        <f>A684</f>
        <v/>
      </c>
      <c r="B685" s="57"/>
      <c r="C685" s="2051"/>
      <c r="D685" s="2053"/>
      <c r="E685" s="2051"/>
      <c r="F685" s="2772"/>
      <c r="G685" s="1121">
        <f>Import!Q1382</f>
        <v>0</v>
      </c>
      <c r="H685" s="2774"/>
      <c r="I685" s="450"/>
      <c r="J685" s="2775"/>
      <c r="K685" s="450"/>
      <c r="L685" s="2775"/>
      <c r="M685" s="450"/>
      <c r="N685" s="2775"/>
      <c r="O685" s="450"/>
      <c r="P685" s="2775"/>
      <c r="Q685" s="11"/>
      <c r="R685" s="11"/>
      <c r="S685" s="397"/>
      <c r="T685" s="419"/>
      <c r="U685" s="444">
        <f>Import!N1383</f>
        <v>0</v>
      </c>
      <c r="V685" s="11"/>
      <c r="W685" s="306"/>
      <c r="X685" s="306"/>
      <c r="Y685" s="306"/>
      <c r="Z685" s="11"/>
      <c r="AE685" s="204"/>
      <c r="AF685" s="204"/>
      <c r="AG685" s="204"/>
      <c r="AH685" s="204"/>
      <c r="AI685" s="922"/>
      <c r="AJ685" s="205"/>
      <c r="AK685" s="973"/>
      <c r="AL685" s="973">
        <f>AL684</f>
        <v>0</v>
      </c>
      <c r="AP685" s="204"/>
      <c r="AQ685" s="204"/>
      <c r="AR685" s="204"/>
      <c r="AS685" s="204"/>
      <c r="AT685" s="204"/>
      <c r="AU685" s="205"/>
      <c r="AV685" s="973"/>
      <c r="AW685" s="973">
        <f>AW684</f>
        <v>0</v>
      </c>
      <c r="BA685" s="204"/>
      <c r="BB685" s="204"/>
      <c r="BC685" s="204"/>
      <c r="BD685" s="204"/>
      <c r="BE685" s="204"/>
      <c r="BF685" s="205"/>
      <c r="BG685" s="973"/>
      <c r="BH685" s="973">
        <f>BH684</f>
        <v>0</v>
      </c>
      <c r="BL685" s="204"/>
      <c r="BM685" s="204"/>
      <c r="BN685" s="204"/>
      <c r="BO685" s="204"/>
      <c r="BP685" s="204"/>
      <c r="BQ685" s="205"/>
      <c r="BR685" s="973"/>
      <c r="BS685" s="973">
        <f>BS684</f>
        <v>0</v>
      </c>
      <c r="BW685" s="204"/>
      <c r="BX685" s="204"/>
      <c r="BY685" s="204"/>
      <c r="BZ685" s="204"/>
      <c r="CA685" s="204"/>
      <c r="CB685" s="205"/>
      <c r="CC685" s="973"/>
      <c r="CD685" s="973">
        <f>CD684</f>
        <v>0</v>
      </c>
      <c r="CE685" s="11"/>
      <c r="CF685" s="11"/>
      <c r="CG685" s="11"/>
      <c r="CH685" s="11"/>
      <c r="CI685" s="11"/>
      <c r="CJ685" s="11"/>
      <c r="CK685" s="11"/>
      <c r="CL685" s="11"/>
      <c r="CM685" s="11"/>
    </row>
    <row r="686" spans="1:91" ht="24.75" customHeight="1">
      <c r="A686" s="949" t="str">
        <f>IF(E686&gt;0,"Wypełnione","")</f>
        <v/>
      </c>
      <c r="B686" s="57"/>
      <c r="C686" s="2050">
        <f>'Og s3a'!C1395</f>
        <v>0</v>
      </c>
      <c r="D686" s="2052">
        <f>'Og s3a'!E1395</f>
        <v>0</v>
      </c>
      <c r="E686" s="2050">
        <f>'Og s3a'!F1395</f>
        <v>0</v>
      </c>
      <c r="F686" s="2771"/>
      <c r="G686" s="448">
        <f>T686</f>
        <v>0</v>
      </c>
      <c r="H686" s="2773">
        <f>U686</f>
        <v>0</v>
      </c>
      <c r="I686" s="451"/>
      <c r="J686" s="2775"/>
      <c r="K686" s="451"/>
      <c r="L686" s="2775"/>
      <c r="M686" s="451"/>
      <c r="N686" s="2775"/>
      <c r="O686" s="451"/>
      <c r="P686" s="2775"/>
      <c r="Q686" s="11"/>
      <c r="R686" s="11"/>
      <c r="S686" s="396">
        <f>'Og s3a'!G1395</f>
        <v>0</v>
      </c>
      <c r="T686" s="398">
        <f>'Og s3a'!D1395</f>
        <v>0</v>
      </c>
      <c r="U686" s="444">
        <f>Import!N1384</f>
        <v>0</v>
      </c>
      <c r="V686" s="11"/>
      <c r="W686" s="306"/>
      <c r="X686" s="306"/>
      <c r="Y686" s="306"/>
      <c r="Z686" s="970">
        <f>IF(F686=AF$7,1,0)</f>
        <v>0</v>
      </c>
      <c r="AA686" s="970">
        <f>Z686*D686</f>
        <v>0</v>
      </c>
      <c r="AB686" s="978">
        <f>IF($Z686=0,0,IF(AF686+AH686+AJ686&gt;0,$AA686,0))</f>
        <v>0</v>
      </c>
      <c r="AC686" s="980">
        <f>IF($Z686=0,0,IF(AND(AB686=0,G687&gt;0),$AA686,0))</f>
        <v>0</v>
      </c>
      <c r="AD686" s="969">
        <f>AA686-AB686-AC686</f>
        <v>0</v>
      </c>
      <c r="AE686" s="204">
        <f t="shared" si="305"/>
        <v>0</v>
      </c>
      <c r="AF686" s="204">
        <f t="shared" si="305"/>
        <v>0</v>
      </c>
      <c r="AG686" s="204">
        <f t="shared" si="305"/>
        <v>0</v>
      </c>
      <c r="AH686" s="204">
        <f t="shared" si="305"/>
        <v>0</v>
      </c>
      <c r="AI686" s="922">
        <f t="shared" si="305"/>
        <v>0</v>
      </c>
      <c r="AJ686" s="205">
        <f t="shared" si="305"/>
        <v>0</v>
      </c>
      <c r="AK686" s="973">
        <f>IF($Z686=1,0,IF(AND($Z686=0,AF686&gt;0),1,IF(AND($Z686=0,AH686&gt;0),1,IF(AND($Z686=0,AJ686&gt;0),1,0))))</f>
        <v>0</v>
      </c>
      <c r="AL686" s="973">
        <f t="shared" si="300"/>
        <v>0</v>
      </c>
      <c r="AM686" s="978">
        <f>IF($Z686=0,0,IF(AQ686+AS686+AU686&gt;0,$AA686,0))</f>
        <v>0</v>
      </c>
      <c r="AN686" s="980">
        <f>IF($Z686=0,0,IF(AND(AM686=0,I687&gt;0),$AA686,0))</f>
        <v>0</v>
      </c>
      <c r="AO686" s="969">
        <f>$AA686-AM686-AN686</f>
        <v>0</v>
      </c>
      <c r="AP686" s="204">
        <f t="shared" si="306"/>
        <v>0</v>
      </c>
      <c r="AQ686" s="204">
        <f t="shared" si="306"/>
        <v>0</v>
      </c>
      <c r="AR686" s="204">
        <f t="shared" si="306"/>
        <v>0</v>
      </c>
      <c r="AS686" s="204">
        <f t="shared" si="306"/>
        <v>0</v>
      </c>
      <c r="AT686" s="204">
        <f t="shared" si="306"/>
        <v>0</v>
      </c>
      <c r="AU686" s="205">
        <f t="shared" si="306"/>
        <v>0</v>
      </c>
      <c r="AV686" s="973">
        <f>IF($Z686=1,0,IF(AND($Z686=0,AQ686&gt;0),1,IF(AND($Z686=0,AS686&gt;0),1,IF(AND($Z686=0,AU686&gt;0),1,0))))</f>
        <v>0</v>
      </c>
      <c r="AW686" s="973">
        <f t="shared" si="301"/>
        <v>0</v>
      </c>
      <c r="AX686" s="978">
        <f>IF($Z686=0,0,IF(BB686+BD686+BF686&gt;0,$AA686,0))</f>
        <v>0</v>
      </c>
      <c r="AY686" s="980">
        <f>IF($Z686=0,0,IF(AND(AX686=0,K687&gt;0),$AA686,0))</f>
        <v>0</v>
      </c>
      <c r="AZ686" s="969">
        <f>$AA686-AX686-AY686</f>
        <v>0</v>
      </c>
      <c r="BA686" s="204">
        <f t="shared" si="307"/>
        <v>0</v>
      </c>
      <c r="BB686" s="204">
        <f t="shared" si="307"/>
        <v>0</v>
      </c>
      <c r="BC686" s="204">
        <f t="shared" si="307"/>
        <v>0</v>
      </c>
      <c r="BD686" s="204">
        <f t="shared" si="307"/>
        <v>0</v>
      </c>
      <c r="BE686" s="204">
        <f t="shared" si="307"/>
        <v>0</v>
      </c>
      <c r="BF686" s="205">
        <f t="shared" si="307"/>
        <v>0</v>
      </c>
      <c r="BG686" s="973">
        <f>IF($Z686=1,0,IF(AND($Z686=0,BB686&gt;0),1,IF(AND($Z686=0,BD686&gt;0),1,IF(AND($Z686=0,BF686&gt;0),1,0))))</f>
        <v>0</v>
      </c>
      <c r="BH686" s="973">
        <f t="shared" si="302"/>
        <v>0</v>
      </c>
      <c r="BI686" s="978">
        <f>IF($Z686=0,0,IF(BM686+BO686+BQ686&gt;0,$AA686,0))</f>
        <v>0</v>
      </c>
      <c r="BJ686" s="980">
        <f>IF($Z686=0,0,IF(AND(BI686=0,M687&gt;0),$AA686,0))</f>
        <v>0</v>
      </c>
      <c r="BK686" s="969">
        <f>$AA686-BI686-BJ686</f>
        <v>0</v>
      </c>
      <c r="BL686" s="204">
        <f t="shared" si="308"/>
        <v>0</v>
      </c>
      <c r="BM686" s="204">
        <f t="shared" si="308"/>
        <v>0</v>
      </c>
      <c r="BN686" s="204">
        <f t="shared" si="308"/>
        <v>0</v>
      </c>
      <c r="BO686" s="204">
        <f t="shared" si="308"/>
        <v>0</v>
      </c>
      <c r="BP686" s="204">
        <f t="shared" si="308"/>
        <v>0</v>
      </c>
      <c r="BQ686" s="205">
        <f t="shared" si="308"/>
        <v>0</v>
      </c>
      <c r="BR686" s="973">
        <f>IF($Z686=1,0,IF(AND($Z686=0,BM686&gt;0),1,IF(AND($Z686=0,BO686&gt;0),1,IF(AND($Z686=0,BQ686&gt;0),1,0))))</f>
        <v>0</v>
      </c>
      <c r="BS686" s="973">
        <f t="shared" si="303"/>
        <v>0</v>
      </c>
      <c r="BT686" s="978">
        <f>IF($Z686=0,0,IF(BX686+BZ686+CB686&gt;0,$AA686,0))</f>
        <v>0</v>
      </c>
      <c r="BU686" s="980">
        <f>IF($Z686=0,0,IF(AND(BT686=0,O687&gt;0),$AA686,0))</f>
        <v>0</v>
      </c>
      <c r="BV686" s="969">
        <f>$AA686-BT686-BU686</f>
        <v>0</v>
      </c>
      <c r="BW686" s="204">
        <f t="shared" si="309"/>
        <v>0</v>
      </c>
      <c r="BX686" s="204">
        <f t="shared" si="309"/>
        <v>0</v>
      </c>
      <c r="BY686" s="204">
        <f t="shared" si="309"/>
        <v>0</v>
      </c>
      <c r="BZ686" s="204">
        <f t="shared" si="309"/>
        <v>0</v>
      </c>
      <c r="CA686" s="204">
        <f t="shared" si="309"/>
        <v>0</v>
      </c>
      <c r="CB686" s="205">
        <f t="shared" si="309"/>
        <v>0</v>
      </c>
      <c r="CC686" s="973">
        <f>IF($Z686=1,0,IF(AND($Z686=0,BX686&gt;0),1,IF(AND($Z686=0,BZ686&gt;0),1,IF(AND($Z686=0,CB686&gt;0),1,0))))</f>
        <v>0</v>
      </c>
      <c r="CD686" s="973">
        <f t="shared" si="304"/>
        <v>0</v>
      </c>
      <c r="CE686" s="11"/>
      <c r="CF686" s="11"/>
      <c r="CG686" s="11"/>
      <c r="CH686" s="11"/>
      <c r="CI686" s="11"/>
      <c r="CJ686" s="11"/>
      <c r="CK686" s="11"/>
      <c r="CL686" s="11"/>
      <c r="CM686" s="11"/>
    </row>
    <row r="687" spans="1:91" ht="14.25" customHeight="1">
      <c r="A687" s="950" t="str">
        <f>A686</f>
        <v/>
      </c>
      <c r="B687" s="57"/>
      <c r="C687" s="2051"/>
      <c r="D687" s="2053"/>
      <c r="E687" s="2051"/>
      <c r="F687" s="2772"/>
      <c r="G687" s="1121">
        <f>Import!Q1384</f>
        <v>0</v>
      </c>
      <c r="H687" s="2774"/>
      <c r="I687" s="450"/>
      <c r="J687" s="2775"/>
      <c r="K687" s="450"/>
      <c r="L687" s="2775"/>
      <c r="M687" s="450"/>
      <c r="N687" s="2775"/>
      <c r="O687" s="450"/>
      <c r="P687" s="2775"/>
      <c r="Q687" s="11"/>
      <c r="R687" s="11"/>
      <c r="S687" s="397"/>
      <c r="T687" s="419"/>
      <c r="U687" s="444">
        <f>Import!N1385</f>
        <v>0</v>
      </c>
      <c r="V687" s="11"/>
      <c r="W687" s="306"/>
      <c r="X687" s="306"/>
      <c r="Y687" s="306"/>
      <c r="Z687" s="11"/>
      <c r="AE687" s="204"/>
      <c r="AF687" s="204"/>
      <c r="AG687" s="204"/>
      <c r="AH687" s="204"/>
      <c r="AI687" s="922"/>
      <c r="AJ687" s="205"/>
      <c r="AK687" s="973"/>
      <c r="AL687" s="973">
        <f>AL686</f>
        <v>0</v>
      </c>
      <c r="AP687" s="204"/>
      <c r="AQ687" s="204"/>
      <c r="AR687" s="204"/>
      <c r="AS687" s="204"/>
      <c r="AT687" s="204"/>
      <c r="AU687" s="205"/>
      <c r="AV687" s="973"/>
      <c r="AW687" s="973">
        <f>AW686</f>
        <v>0</v>
      </c>
      <c r="BA687" s="204"/>
      <c r="BB687" s="204"/>
      <c r="BC687" s="204"/>
      <c r="BD687" s="204"/>
      <c r="BE687" s="204"/>
      <c r="BF687" s="205"/>
      <c r="BG687" s="973"/>
      <c r="BH687" s="973">
        <f>BH686</f>
        <v>0</v>
      </c>
      <c r="BL687" s="204"/>
      <c r="BM687" s="204"/>
      <c r="BN687" s="204"/>
      <c r="BO687" s="204"/>
      <c r="BP687" s="204"/>
      <c r="BQ687" s="205"/>
      <c r="BR687" s="973"/>
      <c r="BS687" s="973">
        <f>BS686</f>
        <v>0</v>
      </c>
      <c r="BW687" s="204"/>
      <c r="BX687" s="204"/>
      <c r="BY687" s="204"/>
      <c r="BZ687" s="204"/>
      <c r="CA687" s="204"/>
      <c r="CB687" s="205"/>
      <c r="CC687" s="973"/>
      <c r="CD687" s="973">
        <f>CD686</f>
        <v>0</v>
      </c>
      <c r="CE687" s="11"/>
      <c r="CF687" s="11"/>
      <c r="CG687" s="11"/>
      <c r="CH687" s="11"/>
      <c r="CI687" s="11"/>
      <c r="CJ687" s="11"/>
      <c r="CK687" s="11"/>
      <c r="CL687" s="11"/>
      <c r="CM687" s="11"/>
    </row>
    <row r="688" spans="1:91" ht="24.75" customHeight="1">
      <c r="A688" s="949" t="str">
        <f>IF(E688&gt;0,"Wypełnione","")</f>
        <v/>
      </c>
      <c r="B688" s="57"/>
      <c r="C688" s="2050">
        <f>'Og s3a'!C1397</f>
        <v>0</v>
      </c>
      <c r="D688" s="2052">
        <f>'Og s3a'!E1397</f>
        <v>0</v>
      </c>
      <c r="E688" s="2050">
        <f>'Og s3a'!F1397</f>
        <v>0</v>
      </c>
      <c r="F688" s="2771"/>
      <c r="G688" s="448">
        <f>T688</f>
        <v>0</v>
      </c>
      <c r="H688" s="2773">
        <f>U688</f>
        <v>0</v>
      </c>
      <c r="I688" s="451"/>
      <c r="J688" s="2775"/>
      <c r="K688" s="451"/>
      <c r="L688" s="2775"/>
      <c r="M688" s="451"/>
      <c r="N688" s="2775"/>
      <c r="O688" s="451"/>
      <c r="P688" s="2775"/>
      <c r="Q688" s="11"/>
      <c r="R688" s="11"/>
      <c r="S688" s="396">
        <f>'Og s3a'!G1397</f>
        <v>0</v>
      </c>
      <c r="T688" s="398">
        <f>'Og s3a'!D1397</f>
        <v>0</v>
      </c>
      <c r="U688" s="444">
        <f>Import!N1386</f>
        <v>0</v>
      </c>
      <c r="V688" s="11"/>
      <c r="W688" s="306"/>
      <c r="X688" s="306"/>
      <c r="Y688" s="306"/>
      <c r="Z688" s="970">
        <f>IF(F688=AF$7,1,0)</f>
        <v>0</v>
      </c>
      <c r="AA688" s="970">
        <f>Z688*D688</f>
        <v>0</v>
      </c>
      <c r="AB688" s="978">
        <f>IF($Z688=0,0,IF(AF688+AH688+AJ688&gt;0,$AA688,0))</f>
        <v>0</v>
      </c>
      <c r="AC688" s="980">
        <f>IF($Z688=0,0,IF(AND(AB688=0,G689&gt;0),$AA688,0))</f>
        <v>0</v>
      </c>
      <c r="AD688" s="969">
        <f>AA688-AB688-AC688</f>
        <v>0</v>
      </c>
      <c r="AE688" s="204">
        <f t="shared" si="305"/>
        <v>0</v>
      </c>
      <c r="AF688" s="204">
        <f t="shared" si="305"/>
        <v>0</v>
      </c>
      <c r="AG688" s="204">
        <f t="shared" si="305"/>
        <v>0</v>
      </c>
      <c r="AH688" s="204">
        <f t="shared" si="305"/>
        <v>0</v>
      </c>
      <c r="AI688" s="922">
        <f t="shared" si="305"/>
        <v>0</v>
      </c>
      <c r="AJ688" s="205">
        <f t="shared" si="305"/>
        <v>0</v>
      </c>
      <c r="AK688" s="973">
        <f>IF($Z688=1,0,IF(AND($Z688=0,AF688&gt;0),1,IF(AND($Z688=0,AH688&gt;0),1,IF(AND($Z688=0,AJ688&gt;0),1,0))))</f>
        <v>0</v>
      </c>
      <c r="AL688" s="973">
        <f t="shared" si="300"/>
        <v>0</v>
      </c>
      <c r="AM688" s="978">
        <f>IF($Z688=0,0,IF(AQ688+AS688+AU688&gt;0,$AA688,0))</f>
        <v>0</v>
      </c>
      <c r="AN688" s="980">
        <f>IF($Z688=0,0,IF(AND(AM688=0,I689&gt;0),$AA688,0))</f>
        <v>0</v>
      </c>
      <c r="AO688" s="969">
        <f>$AA688-AM688-AN688</f>
        <v>0</v>
      </c>
      <c r="AP688" s="204">
        <f t="shared" si="306"/>
        <v>0</v>
      </c>
      <c r="AQ688" s="204">
        <f t="shared" si="306"/>
        <v>0</v>
      </c>
      <c r="AR688" s="204">
        <f t="shared" si="306"/>
        <v>0</v>
      </c>
      <c r="AS688" s="204">
        <f t="shared" si="306"/>
        <v>0</v>
      </c>
      <c r="AT688" s="204">
        <f t="shared" si="306"/>
        <v>0</v>
      </c>
      <c r="AU688" s="205">
        <f t="shared" si="306"/>
        <v>0</v>
      </c>
      <c r="AV688" s="973">
        <f>IF($Z688=1,0,IF(AND($Z688=0,AQ688&gt;0),1,IF(AND($Z688=0,AS688&gt;0),1,IF(AND($Z688=0,AU688&gt;0),1,0))))</f>
        <v>0</v>
      </c>
      <c r="AW688" s="973">
        <f t="shared" si="301"/>
        <v>0</v>
      </c>
      <c r="AX688" s="978">
        <f>IF($Z688=0,0,IF(BB688+BD688+BF688&gt;0,$AA688,0))</f>
        <v>0</v>
      </c>
      <c r="AY688" s="980">
        <f>IF($Z688=0,0,IF(AND(AX688=0,K689&gt;0),$AA688,0))</f>
        <v>0</v>
      </c>
      <c r="AZ688" s="969">
        <f>$AA688-AX688-AY688</f>
        <v>0</v>
      </c>
      <c r="BA688" s="204">
        <f t="shared" si="307"/>
        <v>0</v>
      </c>
      <c r="BB688" s="204">
        <f t="shared" si="307"/>
        <v>0</v>
      </c>
      <c r="BC688" s="204">
        <f t="shared" si="307"/>
        <v>0</v>
      </c>
      <c r="BD688" s="204">
        <f t="shared" si="307"/>
        <v>0</v>
      </c>
      <c r="BE688" s="204">
        <f t="shared" si="307"/>
        <v>0</v>
      </c>
      <c r="BF688" s="205">
        <f t="shared" si="307"/>
        <v>0</v>
      </c>
      <c r="BG688" s="973">
        <f>IF($Z688=1,0,IF(AND($Z688=0,BB688&gt;0),1,IF(AND($Z688=0,BD688&gt;0),1,IF(AND($Z688=0,BF688&gt;0),1,0))))</f>
        <v>0</v>
      </c>
      <c r="BH688" s="973">
        <f t="shared" si="302"/>
        <v>0</v>
      </c>
      <c r="BI688" s="978">
        <f>IF($Z688=0,0,IF(BM688+BO688+BQ688&gt;0,$AA688,0))</f>
        <v>0</v>
      </c>
      <c r="BJ688" s="980">
        <f>IF($Z688=0,0,IF(AND(BI688=0,M689&gt;0),$AA688,0))</f>
        <v>0</v>
      </c>
      <c r="BK688" s="969">
        <f>$AA688-BI688-BJ688</f>
        <v>0</v>
      </c>
      <c r="BL688" s="204">
        <f t="shared" si="308"/>
        <v>0</v>
      </c>
      <c r="BM688" s="204">
        <f t="shared" si="308"/>
        <v>0</v>
      </c>
      <c r="BN688" s="204">
        <f t="shared" si="308"/>
        <v>0</v>
      </c>
      <c r="BO688" s="204">
        <f t="shared" si="308"/>
        <v>0</v>
      </c>
      <c r="BP688" s="204">
        <f t="shared" si="308"/>
        <v>0</v>
      </c>
      <c r="BQ688" s="205">
        <f t="shared" si="308"/>
        <v>0</v>
      </c>
      <c r="BR688" s="973">
        <f>IF($Z688=1,0,IF(AND($Z688=0,BM688&gt;0),1,IF(AND($Z688=0,BO688&gt;0),1,IF(AND($Z688=0,BQ688&gt;0),1,0))))</f>
        <v>0</v>
      </c>
      <c r="BS688" s="973">
        <f t="shared" si="303"/>
        <v>0</v>
      </c>
      <c r="BT688" s="978">
        <f>IF($Z688=0,0,IF(BX688+BZ688+CB688&gt;0,$AA688,0))</f>
        <v>0</v>
      </c>
      <c r="BU688" s="980">
        <f>IF($Z688=0,0,IF(AND(BT688=0,O689&gt;0),$AA688,0))</f>
        <v>0</v>
      </c>
      <c r="BV688" s="969">
        <f>$AA688-BT688-BU688</f>
        <v>0</v>
      </c>
      <c r="BW688" s="204">
        <f t="shared" si="309"/>
        <v>0</v>
      </c>
      <c r="BX688" s="204">
        <f t="shared" si="309"/>
        <v>0</v>
      </c>
      <c r="BY688" s="204">
        <f t="shared" si="309"/>
        <v>0</v>
      </c>
      <c r="BZ688" s="204">
        <f t="shared" si="309"/>
        <v>0</v>
      </c>
      <c r="CA688" s="204">
        <f t="shared" si="309"/>
        <v>0</v>
      </c>
      <c r="CB688" s="205">
        <f t="shared" si="309"/>
        <v>0</v>
      </c>
      <c r="CC688" s="973">
        <f>IF($Z688=1,0,IF(AND($Z688=0,BX688&gt;0),1,IF(AND($Z688=0,BZ688&gt;0),1,IF(AND($Z688=0,CB688&gt;0),1,0))))</f>
        <v>0</v>
      </c>
      <c r="CD688" s="973">
        <f t="shared" si="304"/>
        <v>0</v>
      </c>
      <c r="CE688" s="11"/>
      <c r="CF688" s="11"/>
      <c r="CG688" s="11"/>
      <c r="CH688" s="11"/>
      <c r="CI688" s="11"/>
      <c r="CJ688" s="11"/>
      <c r="CK688" s="11"/>
      <c r="CL688" s="11"/>
      <c r="CM688" s="11"/>
    </row>
    <row r="689" spans="1:91" ht="14.25" customHeight="1">
      <c r="A689" s="950" t="str">
        <f>A688</f>
        <v/>
      </c>
      <c r="B689" s="57"/>
      <c r="C689" s="2051"/>
      <c r="D689" s="2053"/>
      <c r="E689" s="2051"/>
      <c r="F689" s="2772"/>
      <c r="G689" s="1121">
        <f>Import!Q1386</f>
        <v>0</v>
      </c>
      <c r="H689" s="2774"/>
      <c r="I689" s="450"/>
      <c r="J689" s="2775"/>
      <c r="K689" s="450"/>
      <c r="L689" s="2775"/>
      <c r="M689" s="450"/>
      <c r="N689" s="2775"/>
      <c r="O689" s="450"/>
      <c r="P689" s="2775"/>
      <c r="Q689" s="11"/>
      <c r="R689" s="11"/>
      <c r="S689" s="397"/>
      <c r="T689" s="419"/>
      <c r="U689" s="444">
        <f>Import!N1387</f>
        <v>0</v>
      </c>
      <c r="V689" s="11"/>
      <c r="W689" s="306"/>
      <c r="X689" s="306"/>
      <c r="Y689" s="306"/>
      <c r="Z689" s="11"/>
      <c r="AE689" s="204"/>
      <c r="AF689" s="204"/>
      <c r="AG689" s="204"/>
      <c r="AH689" s="204"/>
      <c r="AI689" s="922"/>
      <c r="AJ689" s="205"/>
      <c r="AK689" s="973"/>
      <c r="AL689" s="973">
        <f>AL688</f>
        <v>0</v>
      </c>
      <c r="AP689" s="204"/>
      <c r="AQ689" s="204"/>
      <c r="AR689" s="204"/>
      <c r="AS689" s="204"/>
      <c r="AT689" s="204"/>
      <c r="AU689" s="205"/>
      <c r="AV689" s="973"/>
      <c r="AW689" s="973">
        <f>AW688</f>
        <v>0</v>
      </c>
      <c r="BA689" s="204"/>
      <c r="BB689" s="204"/>
      <c r="BC689" s="204"/>
      <c r="BD689" s="204"/>
      <c r="BE689" s="204"/>
      <c r="BF689" s="205"/>
      <c r="BG689" s="973"/>
      <c r="BH689" s="973">
        <f>BH688</f>
        <v>0</v>
      </c>
      <c r="BL689" s="204"/>
      <c r="BM689" s="204"/>
      <c r="BN689" s="204"/>
      <c r="BO689" s="204"/>
      <c r="BP689" s="204"/>
      <c r="BQ689" s="205"/>
      <c r="BR689" s="973"/>
      <c r="BS689" s="973">
        <f>BS688</f>
        <v>0</v>
      </c>
      <c r="BW689" s="204"/>
      <c r="BX689" s="204"/>
      <c r="BY689" s="204"/>
      <c r="BZ689" s="204"/>
      <c r="CA689" s="204"/>
      <c r="CB689" s="205"/>
      <c r="CC689" s="973"/>
      <c r="CD689" s="973">
        <f>CD688</f>
        <v>0</v>
      </c>
      <c r="CE689" s="11"/>
      <c r="CF689" s="11"/>
      <c r="CG689" s="11"/>
      <c r="CH689" s="11"/>
      <c r="CI689" s="11"/>
      <c r="CJ689" s="11"/>
      <c r="CK689" s="11"/>
      <c r="CL689" s="11"/>
      <c r="CM689" s="11"/>
    </row>
    <row r="690" spans="1:91" ht="24.75" customHeight="1">
      <c r="A690" s="949" t="str">
        <f>IF(E690&gt;0,"Wypełnione","")</f>
        <v/>
      </c>
      <c r="B690" s="57"/>
      <c r="C690" s="2050">
        <f>'Og s3a'!C1399</f>
        <v>0</v>
      </c>
      <c r="D690" s="2052">
        <f>'Og s3a'!E1399</f>
        <v>0</v>
      </c>
      <c r="E690" s="2050">
        <f>'Og s3a'!F1399</f>
        <v>0</v>
      </c>
      <c r="F690" s="2771"/>
      <c r="G690" s="448">
        <f>T690</f>
        <v>0</v>
      </c>
      <c r="H690" s="2773">
        <f>U690</f>
        <v>0</v>
      </c>
      <c r="I690" s="451"/>
      <c r="J690" s="2775"/>
      <c r="K690" s="451"/>
      <c r="L690" s="2775"/>
      <c r="M690" s="451"/>
      <c r="N690" s="2775"/>
      <c r="O690" s="451"/>
      <c r="P690" s="2775"/>
      <c r="Q690" s="11"/>
      <c r="R690" s="11"/>
      <c r="S690" s="396">
        <f>'Og s3a'!G1399</f>
        <v>0</v>
      </c>
      <c r="T690" s="398">
        <f>'Og s3a'!D1399</f>
        <v>0</v>
      </c>
      <c r="U690" s="444">
        <f>Import!N1388</f>
        <v>0</v>
      </c>
      <c r="V690" s="11"/>
      <c r="W690" s="306"/>
      <c r="X690" s="306"/>
      <c r="Y690" s="306"/>
      <c r="Z690" s="970">
        <f>IF(F690=AF$7,1,0)</f>
        <v>0</v>
      </c>
      <c r="AA690" s="970">
        <f>Z690*D690</f>
        <v>0</v>
      </c>
      <c r="AB690" s="978">
        <f>IF($Z690=0,0,IF(AF690+AH690+AJ690&gt;0,$AA690,0))</f>
        <v>0</v>
      </c>
      <c r="AC690" s="980">
        <f>IF($Z690=0,0,IF(AND(AB690=0,G691&gt;0),$AA690,0))</f>
        <v>0</v>
      </c>
      <c r="AD690" s="969">
        <f>AA690-AB690-AC690</f>
        <v>0</v>
      </c>
      <c r="AE690" s="204">
        <f t="shared" si="305"/>
        <v>0</v>
      </c>
      <c r="AF690" s="204">
        <f t="shared" si="305"/>
        <v>0</v>
      </c>
      <c r="AG690" s="204">
        <f t="shared" si="305"/>
        <v>0</v>
      </c>
      <c r="AH690" s="204">
        <f t="shared" si="305"/>
        <v>0</v>
      </c>
      <c r="AI690" s="922">
        <f t="shared" si="305"/>
        <v>0</v>
      </c>
      <c r="AJ690" s="205">
        <f t="shared" si="305"/>
        <v>0</v>
      </c>
      <c r="AK690" s="973">
        <f>IF($Z690=1,0,IF(AND($Z690=0,AF690&gt;0),1,IF(AND($Z690=0,AH690&gt;0),1,IF(AND($Z690=0,AJ690&gt;0),1,0))))</f>
        <v>0</v>
      </c>
      <c r="AL690" s="973">
        <f t="shared" si="300"/>
        <v>0</v>
      </c>
      <c r="AM690" s="978">
        <f>IF($Z690=0,0,IF(AQ690+AS690+AU690&gt;0,$AA690,0))</f>
        <v>0</v>
      </c>
      <c r="AN690" s="980">
        <f>IF($Z690=0,0,IF(AND(AM690=0,I691&gt;0),$AA690,0))</f>
        <v>0</v>
      </c>
      <c r="AO690" s="969">
        <f>$AA690-AM690-AN690</f>
        <v>0</v>
      </c>
      <c r="AP690" s="204">
        <f t="shared" si="306"/>
        <v>0</v>
      </c>
      <c r="AQ690" s="204">
        <f t="shared" si="306"/>
        <v>0</v>
      </c>
      <c r="AR690" s="204">
        <f t="shared" si="306"/>
        <v>0</v>
      </c>
      <c r="AS690" s="204">
        <f t="shared" si="306"/>
        <v>0</v>
      </c>
      <c r="AT690" s="204">
        <f t="shared" si="306"/>
        <v>0</v>
      </c>
      <c r="AU690" s="205">
        <f t="shared" si="306"/>
        <v>0</v>
      </c>
      <c r="AV690" s="973">
        <f>IF($Z690=1,0,IF(AND($Z690=0,AQ690&gt;0),1,IF(AND($Z690=0,AS690&gt;0),1,IF(AND($Z690=0,AU690&gt;0),1,0))))</f>
        <v>0</v>
      </c>
      <c r="AW690" s="973">
        <f t="shared" si="301"/>
        <v>0</v>
      </c>
      <c r="AX690" s="978">
        <f>IF($Z690=0,0,IF(BB690+BD690+BF690&gt;0,$AA690,0))</f>
        <v>0</v>
      </c>
      <c r="AY690" s="980">
        <f>IF($Z690=0,0,IF(AND(AX690=0,K691&gt;0),$AA690,0))</f>
        <v>0</v>
      </c>
      <c r="AZ690" s="969">
        <f>$AA690-AX690-AY690</f>
        <v>0</v>
      </c>
      <c r="BA690" s="204">
        <f t="shared" si="307"/>
        <v>0</v>
      </c>
      <c r="BB690" s="204">
        <f t="shared" si="307"/>
        <v>0</v>
      </c>
      <c r="BC690" s="204">
        <f t="shared" si="307"/>
        <v>0</v>
      </c>
      <c r="BD690" s="204">
        <f t="shared" si="307"/>
        <v>0</v>
      </c>
      <c r="BE690" s="204">
        <f t="shared" si="307"/>
        <v>0</v>
      </c>
      <c r="BF690" s="205">
        <f t="shared" si="307"/>
        <v>0</v>
      </c>
      <c r="BG690" s="973">
        <f>IF($Z690=1,0,IF(AND($Z690=0,BB690&gt;0),1,IF(AND($Z690=0,BD690&gt;0),1,IF(AND($Z690=0,BF690&gt;0),1,0))))</f>
        <v>0</v>
      </c>
      <c r="BH690" s="973">
        <f t="shared" si="302"/>
        <v>0</v>
      </c>
      <c r="BI690" s="978">
        <f>IF($Z690=0,0,IF(BM690+BO690+BQ690&gt;0,$AA690,0))</f>
        <v>0</v>
      </c>
      <c r="BJ690" s="980">
        <f>IF($Z690=0,0,IF(AND(BI690=0,M691&gt;0),$AA690,0))</f>
        <v>0</v>
      </c>
      <c r="BK690" s="969">
        <f>$AA690-BI690-BJ690</f>
        <v>0</v>
      </c>
      <c r="BL690" s="204">
        <f t="shared" si="308"/>
        <v>0</v>
      </c>
      <c r="BM690" s="204">
        <f t="shared" si="308"/>
        <v>0</v>
      </c>
      <c r="BN690" s="204">
        <f t="shared" si="308"/>
        <v>0</v>
      </c>
      <c r="BO690" s="204">
        <f t="shared" si="308"/>
        <v>0</v>
      </c>
      <c r="BP690" s="204">
        <f t="shared" si="308"/>
        <v>0</v>
      </c>
      <c r="BQ690" s="205">
        <f t="shared" si="308"/>
        <v>0</v>
      </c>
      <c r="BR690" s="973">
        <f>IF($Z690=1,0,IF(AND($Z690=0,BM690&gt;0),1,IF(AND($Z690=0,BO690&gt;0),1,IF(AND($Z690=0,BQ690&gt;0),1,0))))</f>
        <v>0</v>
      </c>
      <c r="BS690" s="973">
        <f t="shared" si="303"/>
        <v>0</v>
      </c>
      <c r="BT690" s="978">
        <f>IF($Z690=0,0,IF(BX690+BZ690+CB690&gt;0,$AA690,0))</f>
        <v>0</v>
      </c>
      <c r="BU690" s="980">
        <f>IF($Z690=0,0,IF(AND(BT690=0,O691&gt;0),$AA690,0))</f>
        <v>0</v>
      </c>
      <c r="BV690" s="969">
        <f>$AA690-BT690-BU690</f>
        <v>0</v>
      </c>
      <c r="BW690" s="204">
        <f t="shared" si="309"/>
        <v>0</v>
      </c>
      <c r="BX690" s="204">
        <f t="shared" si="309"/>
        <v>0</v>
      </c>
      <c r="BY690" s="204">
        <f t="shared" si="309"/>
        <v>0</v>
      </c>
      <c r="BZ690" s="204">
        <f t="shared" si="309"/>
        <v>0</v>
      </c>
      <c r="CA690" s="204">
        <f t="shared" si="309"/>
        <v>0</v>
      </c>
      <c r="CB690" s="205">
        <f t="shared" si="309"/>
        <v>0</v>
      </c>
      <c r="CC690" s="973">
        <f>IF($Z690=1,0,IF(AND($Z690=0,BX690&gt;0),1,IF(AND($Z690=0,BZ690&gt;0),1,IF(AND($Z690=0,CB690&gt;0),1,0))))</f>
        <v>0</v>
      </c>
      <c r="CD690" s="973">
        <f t="shared" si="304"/>
        <v>0</v>
      </c>
      <c r="CE690" s="11"/>
      <c r="CF690" s="11"/>
      <c r="CG690" s="11"/>
      <c r="CH690" s="11"/>
      <c r="CI690" s="11"/>
      <c r="CJ690" s="11"/>
      <c r="CK690" s="11"/>
      <c r="CL690" s="11"/>
      <c r="CM690" s="11"/>
    </row>
    <row r="691" spans="1:91" ht="14.25" customHeight="1">
      <c r="A691" s="950" t="str">
        <f>A690</f>
        <v/>
      </c>
      <c r="B691" s="57"/>
      <c r="C691" s="2051"/>
      <c r="D691" s="2053"/>
      <c r="E691" s="2051"/>
      <c r="F691" s="2772"/>
      <c r="G691" s="1121">
        <f>Import!Q1388</f>
        <v>0</v>
      </c>
      <c r="H691" s="2774"/>
      <c r="I691" s="450"/>
      <c r="J691" s="2775"/>
      <c r="K691" s="450"/>
      <c r="L691" s="2775"/>
      <c r="M691" s="450"/>
      <c r="N691" s="2775"/>
      <c r="O691" s="450"/>
      <c r="P691" s="2775"/>
      <c r="Q691" s="11"/>
      <c r="R691" s="11"/>
      <c r="S691" s="397"/>
      <c r="T691" s="419"/>
      <c r="U691" s="444">
        <f>Import!N1389</f>
        <v>0</v>
      </c>
      <c r="V691" s="11"/>
      <c r="W691" s="306"/>
      <c r="X691" s="306"/>
      <c r="Y691" s="306"/>
      <c r="Z691" s="11"/>
      <c r="AE691" s="204"/>
      <c r="AF691" s="204"/>
      <c r="AG691" s="204"/>
      <c r="AH691" s="204"/>
      <c r="AI691" s="922"/>
      <c r="AJ691" s="205"/>
      <c r="AK691" s="973"/>
      <c r="AL691" s="973">
        <f>AL690</f>
        <v>0</v>
      </c>
      <c r="AP691" s="204"/>
      <c r="AQ691" s="204"/>
      <c r="AR691" s="204"/>
      <c r="AS691" s="204"/>
      <c r="AT691" s="204"/>
      <c r="AU691" s="205"/>
      <c r="AV691" s="973"/>
      <c r="AW691" s="973">
        <f>AW690</f>
        <v>0</v>
      </c>
      <c r="BA691" s="204"/>
      <c r="BB691" s="204"/>
      <c r="BC691" s="204"/>
      <c r="BD691" s="204"/>
      <c r="BE691" s="204"/>
      <c r="BF691" s="205"/>
      <c r="BG691" s="973"/>
      <c r="BH691" s="973">
        <f>BH690</f>
        <v>0</v>
      </c>
      <c r="BL691" s="204"/>
      <c r="BM691" s="204"/>
      <c r="BN691" s="204"/>
      <c r="BO691" s="204"/>
      <c r="BP691" s="204"/>
      <c r="BQ691" s="205"/>
      <c r="BR691" s="973"/>
      <c r="BS691" s="973">
        <f>BS690</f>
        <v>0</v>
      </c>
      <c r="BW691" s="204"/>
      <c r="BX691" s="204"/>
      <c r="BY691" s="204"/>
      <c r="BZ691" s="204"/>
      <c r="CA691" s="204"/>
      <c r="CB691" s="205"/>
      <c r="CC691" s="973"/>
      <c r="CD691" s="973">
        <f>CD690</f>
        <v>0</v>
      </c>
      <c r="CE691" s="11"/>
      <c r="CF691" s="11"/>
      <c r="CG691" s="11"/>
      <c r="CH691" s="11"/>
      <c r="CI691" s="11"/>
      <c r="CJ691" s="11"/>
      <c r="CK691" s="11"/>
      <c r="CL691" s="11"/>
      <c r="CM691" s="11"/>
    </row>
    <row r="692" spans="1:91" ht="24.75" customHeight="1">
      <c r="A692" s="949" t="str">
        <f>IF(E692&gt;0,"Wypełnione","")</f>
        <v/>
      </c>
      <c r="B692" s="57"/>
      <c r="C692" s="2050">
        <f>'Og s3a'!C1401</f>
        <v>0</v>
      </c>
      <c r="D692" s="2052">
        <f>'Og s3a'!E1401</f>
        <v>0</v>
      </c>
      <c r="E692" s="2050">
        <f>'Og s3a'!F1401</f>
        <v>0</v>
      </c>
      <c r="F692" s="2771"/>
      <c r="G692" s="448">
        <f>T692</f>
        <v>0</v>
      </c>
      <c r="H692" s="2773">
        <f>U692</f>
        <v>0</v>
      </c>
      <c r="I692" s="451"/>
      <c r="J692" s="2775"/>
      <c r="K692" s="451"/>
      <c r="L692" s="2775"/>
      <c r="M692" s="451"/>
      <c r="N692" s="2775"/>
      <c r="O692" s="451"/>
      <c r="P692" s="2775"/>
      <c r="Q692" s="11"/>
      <c r="R692" s="11"/>
      <c r="S692" s="396">
        <f>'Og s3a'!G1401</f>
        <v>0</v>
      </c>
      <c r="T692" s="398">
        <f>'Og s3a'!D1401</f>
        <v>0</v>
      </c>
      <c r="U692" s="444">
        <f>Import!N1390</f>
        <v>0</v>
      </c>
      <c r="V692" s="11"/>
      <c r="W692" s="306"/>
      <c r="X692" s="306"/>
      <c r="Y692" s="306"/>
      <c r="Z692" s="970">
        <f>IF(F692=AF$7,1,0)</f>
        <v>0</v>
      </c>
      <c r="AA692" s="970">
        <f>Z692*D692</f>
        <v>0</v>
      </c>
      <c r="AB692" s="978">
        <f>IF($Z692=0,0,IF(AF692+AH692+AJ692&gt;0,$AA692,0))</f>
        <v>0</v>
      </c>
      <c r="AC692" s="980">
        <f>IF($Z692=0,0,IF(AND(AB692=0,G693&gt;0),$AA692,0))</f>
        <v>0</v>
      </c>
      <c r="AD692" s="969">
        <f>AA692-AB692-AC692</f>
        <v>0</v>
      </c>
      <c r="AE692" s="204">
        <f t="shared" si="305"/>
        <v>0</v>
      </c>
      <c r="AF692" s="204">
        <f t="shared" si="305"/>
        <v>0</v>
      </c>
      <c r="AG692" s="204">
        <f t="shared" si="305"/>
        <v>0</v>
      </c>
      <c r="AH692" s="204">
        <f t="shared" si="305"/>
        <v>0</v>
      </c>
      <c r="AI692" s="922">
        <f t="shared" si="305"/>
        <v>0</v>
      </c>
      <c r="AJ692" s="205">
        <f t="shared" si="305"/>
        <v>0</v>
      </c>
      <c r="AK692" s="973">
        <f>IF($Z692=1,0,IF(AND($Z692=0,AF692&gt;0),1,IF(AND($Z692=0,AH692&gt;0),1,IF(AND($Z692=0,AJ692&gt;0),1,0))))</f>
        <v>0</v>
      </c>
      <c r="AL692" s="973">
        <f t="shared" si="300"/>
        <v>0</v>
      </c>
      <c r="AM692" s="978">
        <f>IF($Z692=0,0,IF(AQ692+AS692+AU692&gt;0,$AA692,0))</f>
        <v>0</v>
      </c>
      <c r="AN692" s="980">
        <f>IF($Z692=0,0,IF(AND(AM692=0,I693&gt;0),$AA692,0))</f>
        <v>0</v>
      </c>
      <c r="AO692" s="969">
        <f>$AA692-AM692-AN692</f>
        <v>0</v>
      </c>
      <c r="AP692" s="204">
        <f t="shared" si="306"/>
        <v>0</v>
      </c>
      <c r="AQ692" s="204">
        <f t="shared" si="306"/>
        <v>0</v>
      </c>
      <c r="AR692" s="204">
        <f t="shared" si="306"/>
        <v>0</v>
      </c>
      <c r="AS692" s="204">
        <f t="shared" si="306"/>
        <v>0</v>
      </c>
      <c r="AT692" s="204">
        <f t="shared" si="306"/>
        <v>0</v>
      </c>
      <c r="AU692" s="205">
        <f t="shared" si="306"/>
        <v>0</v>
      </c>
      <c r="AV692" s="973">
        <f>IF($Z692=1,0,IF(AND($Z692=0,AQ692&gt;0),1,IF(AND($Z692=0,AS692&gt;0),1,IF(AND($Z692=0,AU692&gt;0),1,0))))</f>
        <v>0</v>
      </c>
      <c r="AW692" s="973">
        <f t="shared" si="301"/>
        <v>0</v>
      </c>
      <c r="AX692" s="978">
        <f>IF($Z692=0,0,IF(BB692+BD692+BF692&gt;0,$AA692,0))</f>
        <v>0</v>
      </c>
      <c r="AY692" s="980">
        <f>IF($Z692=0,0,IF(AND(AX692=0,K693&gt;0),$AA692,0))</f>
        <v>0</v>
      </c>
      <c r="AZ692" s="969">
        <f>$AA692-AX692-AY692</f>
        <v>0</v>
      </c>
      <c r="BA692" s="204">
        <f t="shared" si="307"/>
        <v>0</v>
      </c>
      <c r="BB692" s="204">
        <f t="shared" si="307"/>
        <v>0</v>
      </c>
      <c r="BC692" s="204">
        <f t="shared" si="307"/>
        <v>0</v>
      </c>
      <c r="BD692" s="204">
        <f t="shared" si="307"/>
        <v>0</v>
      </c>
      <c r="BE692" s="204">
        <f t="shared" si="307"/>
        <v>0</v>
      </c>
      <c r="BF692" s="205">
        <f t="shared" si="307"/>
        <v>0</v>
      </c>
      <c r="BG692" s="973">
        <f>IF($Z692=1,0,IF(AND($Z692=0,BB692&gt;0),1,IF(AND($Z692=0,BD692&gt;0),1,IF(AND($Z692=0,BF692&gt;0),1,0))))</f>
        <v>0</v>
      </c>
      <c r="BH692" s="973">
        <f t="shared" si="302"/>
        <v>0</v>
      </c>
      <c r="BI692" s="978">
        <f>IF($Z692=0,0,IF(BM692+BO692+BQ692&gt;0,$AA692,0))</f>
        <v>0</v>
      </c>
      <c r="BJ692" s="980">
        <f>IF($Z692=0,0,IF(AND(BI692=0,M693&gt;0),$AA692,0))</f>
        <v>0</v>
      </c>
      <c r="BK692" s="969">
        <f>$AA692-BI692-BJ692</f>
        <v>0</v>
      </c>
      <c r="BL692" s="204">
        <f t="shared" si="308"/>
        <v>0</v>
      </c>
      <c r="BM692" s="204">
        <f t="shared" si="308"/>
        <v>0</v>
      </c>
      <c r="BN692" s="204">
        <f t="shared" si="308"/>
        <v>0</v>
      </c>
      <c r="BO692" s="204">
        <f t="shared" si="308"/>
        <v>0</v>
      </c>
      <c r="BP692" s="204">
        <f t="shared" si="308"/>
        <v>0</v>
      </c>
      <c r="BQ692" s="205">
        <f t="shared" si="308"/>
        <v>0</v>
      </c>
      <c r="BR692" s="973">
        <f>IF($Z692=1,0,IF(AND($Z692=0,BM692&gt;0),1,IF(AND($Z692=0,BO692&gt;0),1,IF(AND($Z692=0,BQ692&gt;0),1,0))))</f>
        <v>0</v>
      </c>
      <c r="BS692" s="973">
        <f t="shared" si="303"/>
        <v>0</v>
      </c>
      <c r="BT692" s="978">
        <f>IF($Z692=0,0,IF(BX692+BZ692+CB692&gt;0,$AA692,0))</f>
        <v>0</v>
      </c>
      <c r="BU692" s="980">
        <f>IF($Z692=0,0,IF(AND(BT692=0,O693&gt;0),$AA692,0))</f>
        <v>0</v>
      </c>
      <c r="BV692" s="969">
        <f>$AA692-BT692-BU692</f>
        <v>0</v>
      </c>
      <c r="BW692" s="204">
        <f t="shared" si="309"/>
        <v>0</v>
      </c>
      <c r="BX692" s="204">
        <f t="shared" si="309"/>
        <v>0</v>
      </c>
      <c r="BY692" s="204">
        <f t="shared" si="309"/>
        <v>0</v>
      </c>
      <c r="BZ692" s="204">
        <f t="shared" si="309"/>
        <v>0</v>
      </c>
      <c r="CA692" s="204">
        <f t="shared" si="309"/>
        <v>0</v>
      </c>
      <c r="CB692" s="205">
        <f t="shared" si="309"/>
        <v>0</v>
      </c>
      <c r="CC692" s="973">
        <f>IF($Z692=1,0,IF(AND($Z692=0,BX692&gt;0),1,IF(AND($Z692=0,BZ692&gt;0),1,IF(AND($Z692=0,CB692&gt;0),1,0))))</f>
        <v>0</v>
      </c>
      <c r="CD692" s="973">
        <f t="shared" si="304"/>
        <v>0</v>
      </c>
      <c r="CE692" s="11"/>
      <c r="CF692" s="11"/>
      <c r="CG692" s="11"/>
      <c r="CH692" s="11"/>
      <c r="CI692" s="11"/>
      <c r="CJ692" s="11"/>
      <c r="CK692" s="11"/>
      <c r="CL692" s="11"/>
      <c r="CM692" s="11"/>
    </row>
    <row r="693" spans="1:91" ht="14.25" customHeight="1">
      <c r="A693" s="950" t="str">
        <f>A692</f>
        <v/>
      </c>
      <c r="B693" s="57"/>
      <c r="C693" s="2051"/>
      <c r="D693" s="2053"/>
      <c r="E693" s="2051"/>
      <c r="F693" s="2772"/>
      <c r="G693" s="1121">
        <f>Import!Q1390</f>
        <v>0</v>
      </c>
      <c r="H693" s="2774"/>
      <c r="I693" s="450"/>
      <c r="J693" s="2775"/>
      <c r="K693" s="450"/>
      <c r="L693" s="2775"/>
      <c r="M693" s="450"/>
      <c r="N693" s="2775"/>
      <c r="O693" s="450"/>
      <c r="P693" s="2775"/>
      <c r="Q693" s="11"/>
      <c r="R693" s="11"/>
      <c r="S693" s="397"/>
      <c r="T693" s="419"/>
      <c r="U693" s="444">
        <f>Import!N1391</f>
        <v>0</v>
      </c>
      <c r="V693" s="11"/>
      <c r="W693" s="306"/>
      <c r="X693" s="306"/>
      <c r="Y693" s="306"/>
      <c r="Z693" s="11"/>
      <c r="AE693" s="204"/>
      <c r="AF693" s="204"/>
      <c r="AG693" s="204"/>
      <c r="AH693" s="204"/>
      <c r="AI693" s="922"/>
      <c r="AJ693" s="205"/>
      <c r="AK693" s="973"/>
      <c r="AL693" s="973">
        <f>AL692</f>
        <v>0</v>
      </c>
      <c r="AP693" s="204"/>
      <c r="AQ693" s="204"/>
      <c r="AR693" s="204"/>
      <c r="AS693" s="204"/>
      <c r="AT693" s="204"/>
      <c r="AU693" s="205"/>
      <c r="AV693" s="973"/>
      <c r="AW693" s="973">
        <f>AW692</f>
        <v>0</v>
      </c>
      <c r="BA693" s="204"/>
      <c r="BB693" s="204"/>
      <c r="BC693" s="204"/>
      <c r="BD693" s="204"/>
      <c r="BE693" s="204"/>
      <c r="BF693" s="205"/>
      <c r="BG693" s="973"/>
      <c r="BH693" s="973">
        <f>BH692</f>
        <v>0</v>
      </c>
      <c r="BL693" s="204"/>
      <c r="BM693" s="204"/>
      <c r="BN693" s="204"/>
      <c r="BO693" s="204"/>
      <c r="BP693" s="204"/>
      <c r="BQ693" s="205"/>
      <c r="BR693" s="973"/>
      <c r="BS693" s="973">
        <f>BS692</f>
        <v>0</v>
      </c>
      <c r="BW693" s="204"/>
      <c r="BX693" s="204"/>
      <c r="BY693" s="204"/>
      <c r="BZ693" s="204"/>
      <c r="CA693" s="204"/>
      <c r="CB693" s="205"/>
      <c r="CC693" s="973"/>
      <c r="CD693" s="973">
        <f>CD692</f>
        <v>0</v>
      </c>
      <c r="CE693" s="11"/>
      <c r="CF693" s="11"/>
      <c r="CG693" s="11"/>
      <c r="CH693" s="11"/>
      <c r="CI693" s="11"/>
      <c r="CJ693" s="11"/>
      <c r="CK693" s="11"/>
      <c r="CL693" s="11"/>
      <c r="CM693" s="11"/>
    </row>
    <row r="694" spans="1:91" ht="24.75" customHeight="1">
      <c r="A694" s="949" t="str">
        <f>IF(E694&gt;0,"Wypełnione","")</f>
        <v/>
      </c>
      <c r="B694" s="57"/>
      <c r="C694" s="2050">
        <f>'Og s3a'!C1403</f>
        <v>0</v>
      </c>
      <c r="D694" s="2052">
        <f>'Og s3a'!E1403</f>
        <v>0</v>
      </c>
      <c r="E694" s="2050">
        <f>'Og s3a'!F1403</f>
        <v>0</v>
      </c>
      <c r="F694" s="2771"/>
      <c r="G694" s="448">
        <f>T694</f>
        <v>0</v>
      </c>
      <c r="H694" s="2773">
        <f>U694</f>
        <v>0</v>
      </c>
      <c r="I694" s="451"/>
      <c r="J694" s="2775"/>
      <c r="K694" s="451"/>
      <c r="L694" s="2775"/>
      <c r="M694" s="451"/>
      <c r="N694" s="2775"/>
      <c r="O694" s="451"/>
      <c r="P694" s="2775"/>
      <c r="Q694" s="11"/>
      <c r="R694" s="11"/>
      <c r="S694" s="396">
        <f>'Og s3a'!G1403</f>
        <v>0</v>
      </c>
      <c r="T694" s="398">
        <f>'Og s3a'!D1403</f>
        <v>0</v>
      </c>
      <c r="U694" s="444">
        <f>Import!N1392</f>
        <v>0</v>
      </c>
      <c r="V694" s="11"/>
      <c r="W694" s="306"/>
      <c r="X694" s="306"/>
      <c r="Y694" s="306"/>
      <c r="Z694" s="970">
        <f>IF(F694=AF$7,1,0)</f>
        <v>0</v>
      </c>
      <c r="AA694" s="970">
        <f>Z694*D694</f>
        <v>0</v>
      </c>
      <c r="AB694" s="978">
        <f>IF($Z694=0,0,IF(AF694+AH694+AJ694&gt;0,$AA694,0))</f>
        <v>0</v>
      </c>
      <c r="AC694" s="980">
        <f>IF($Z694=0,0,IF(AND(AB694=0,G695&gt;0),$AA694,0))</f>
        <v>0</v>
      </c>
      <c r="AD694" s="969">
        <f>AA694-AB694-AC694</f>
        <v>0</v>
      </c>
      <c r="AE694" s="204">
        <f t="shared" si="305"/>
        <v>0</v>
      </c>
      <c r="AF694" s="204">
        <f t="shared" si="305"/>
        <v>0</v>
      </c>
      <c r="AG694" s="204">
        <f t="shared" si="305"/>
        <v>0</v>
      </c>
      <c r="AH694" s="204">
        <f t="shared" si="305"/>
        <v>0</v>
      </c>
      <c r="AI694" s="922">
        <f t="shared" si="305"/>
        <v>0</v>
      </c>
      <c r="AJ694" s="205">
        <f t="shared" si="305"/>
        <v>0</v>
      </c>
      <c r="AK694" s="973">
        <f>IF($Z694=1,0,IF(AND($Z694=0,AF694&gt;0),1,IF(AND($Z694=0,AH694&gt;0),1,IF(AND($Z694=0,AJ694&gt;0),1,0))))</f>
        <v>0</v>
      </c>
      <c r="AL694" s="973">
        <f t="shared" si="300"/>
        <v>0</v>
      </c>
      <c r="AM694" s="978">
        <f>IF($Z694=0,0,IF(AQ694+AS694+AU694&gt;0,$AA694,0))</f>
        <v>0</v>
      </c>
      <c r="AN694" s="980">
        <f>IF($Z694=0,0,IF(AND(AM694=0,I695&gt;0),$AA694,0))</f>
        <v>0</v>
      </c>
      <c r="AO694" s="969">
        <f>$AA694-AM694-AN694</f>
        <v>0</v>
      </c>
      <c r="AP694" s="204">
        <f t="shared" si="306"/>
        <v>0</v>
      </c>
      <c r="AQ694" s="204">
        <f t="shared" si="306"/>
        <v>0</v>
      </c>
      <c r="AR694" s="204">
        <f t="shared" si="306"/>
        <v>0</v>
      </c>
      <c r="AS694" s="204">
        <f t="shared" si="306"/>
        <v>0</v>
      </c>
      <c r="AT694" s="204">
        <f t="shared" si="306"/>
        <v>0</v>
      </c>
      <c r="AU694" s="205">
        <f t="shared" si="306"/>
        <v>0</v>
      </c>
      <c r="AV694" s="973">
        <f>IF($Z694=1,0,IF(AND($Z694=0,AQ694&gt;0),1,IF(AND($Z694=0,AS694&gt;0),1,IF(AND($Z694=0,AU694&gt;0),1,0))))</f>
        <v>0</v>
      </c>
      <c r="AW694" s="973">
        <f t="shared" si="301"/>
        <v>0</v>
      </c>
      <c r="AX694" s="978">
        <f>IF($Z694=0,0,IF(BB694+BD694+BF694&gt;0,$AA694,0))</f>
        <v>0</v>
      </c>
      <c r="AY694" s="980">
        <f>IF($Z694=0,0,IF(AND(AX694=0,K695&gt;0),$AA694,0))</f>
        <v>0</v>
      </c>
      <c r="AZ694" s="969">
        <f>$AA694-AX694-AY694</f>
        <v>0</v>
      </c>
      <c r="BA694" s="204">
        <f t="shared" si="307"/>
        <v>0</v>
      </c>
      <c r="BB694" s="204">
        <f t="shared" si="307"/>
        <v>0</v>
      </c>
      <c r="BC694" s="204">
        <f t="shared" si="307"/>
        <v>0</v>
      </c>
      <c r="BD694" s="204">
        <f t="shared" si="307"/>
        <v>0</v>
      </c>
      <c r="BE694" s="204">
        <f t="shared" si="307"/>
        <v>0</v>
      </c>
      <c r="BF694" s="205">
        <f t="shared" si="307"/>
        <v>0</v>
      </c>
      <c r="BG694" s="973">
        <f>IF($Z694=1,0,IF(AND($Z694=0,BB694&gt;0),1,IF(AND($Z694=0,BD694&gt;0),1,IF(AND($Z694=0,BF694&gt;0),1,0))))</f>
        <v>0</v>
      </c>
      <c r="BH694" s="973">
        <f t="shared" si="302"/>
        <v>0</v>
      </c>
      <c r="BI694" s="978">
        <f>IF($Z694=0,0,IF(BM694+BO694+BQ694&gt;0,$AA694,0))</f>
        <v>0</v>
      </c>
      <c r="BJ694" s="980">
        <f>IF($Z694=0,0,IF(AND(BI694=0,M695&gt;0),$AA694,0))</f>
        <v>0</v>
      </c>
      <c r="BK694" s="969">
        <f>$AA694-BI694-BJ694</f>
        <v>0</v>
      </c>
      <c r="BL694" s="204">
        <f t="shared" si="308"/>
        <v>0</v>
      </c>
      <c r="BM694" s="204">
        <f t="shared" si="308"/>
        <v>0</v>
      </c>
      <c r="BN694" s="204">
        <f t="shared" si="308"/>
        <v>0</v>
      </c>
      <c r="BO694" s="204">
        <f t="shared" si="308"/>
        <v>0</v>
      </c>
      <c r="BP694" s="204">
        <f t="shared" si="308"/>
        <v>0</v>
      </c>
      <c r="BQ694" s="205">
        <f t="shared" si="308"/>
        <v>0</v>
      </c>
      <c r="BR694" s="973">
        <f>IF($Z694=1,0,IF(AND($Z694=0,BM694&gt;0),1,IF(AND($Z694=0,BO694&gt;0),1,IF(AND($Z694=0,BQ694&gt;0),1,0))))</f>
        <v>0</v>
      </c>
      <c r="BS694" s="973">
        <f t="shared" si="303"/>
        <v>0</v>
      </c>
      <c r="BT694" s="978">
        <f>IF($Z694=0,0,IF(BX694+BZ694+CB694&gt;0,$AA694,0))</f>
        <v>0</v>
      </c>
      <c r="BU694" s="980">
        <f>IF($Z694=0,0,IF(AND(BT694=0,O695&gt;0),$AA694,0))</f>
        <v>0</v>
      </c>
      <c r="BV694" s="969">
        <f>$AA694-BT694-BU694</f>
        <v>0</v>
      </c>
      <c r="BW694" s="204">
        <f t="shared" si="309"/>
        <v>0</v>
      </c>
      <c r="BX694" s="204">
        <f t="shared" si="309"/>
        <v>0</v>
      </c>
      <c r="BY694" s="204">
        <f t="shared" si="309"/>
        <v>0</v>
      </c>
      <c r="BZ694" s="204">
        <f t="shared" si="309"/>
        <v>0</v>
      </c>
      <c r="CA694" s="204">
        <f t="shared" si="309"/>
        <v>0</v>
      </c>
      <c r="CB694" s="205">
        <f t="shared" si="309"/>
        <v>0</v>
      </c>
      <c r="CC694" s="973">
        <f>IF($Z694=1,0,IF(AND($Z694=0,BX694&gt;0),1,IF(AND($Z694=0,BZ694&gt;0),1,IF(AND($Z694=0,CB694&gt;0),1,0))))</f>
        <v>0</v>
      </c>
      <c r="CD694" s="973">
        <f t="shared" si="304"/>
        <v>0</v>
      </c>
      <c r="CE694" s="11"/>
      <c r="CF694" s="11"/>
      <c r="CG694" s="11"/>
      <c r="CH694" s="11"/>
      <c r="CI694" s="11"/>
      <c r="CJ694" s="11"/>
      <c r="CK694" s="11"/>
      <c r="CL694" s="11"/>
      <c r="CM694" s="11"/>
    </row>
    <row r="695" spans="1:91" ht="14.25" customHeight="1">
      <c r="A695" s="950" t="str">
        <f>A694</f>
        <v/>
      </c>
      <c r="B695" s="57"/>
      <c r="C695" s="2051"/>
      <c r="D695" s="2053"/>
      <c r="E695" s="2051"/>
      <c r="F695" s="2772"/>
      <c r="G695" s="1121">
        <f>Import!Q1392</f>
        <v>0</v>
      </c>
      <c r="H695" s="2774"/>
      <c r="I695" s="450"/>
      <c r="J695" s="2775"/>
      <c r="K695" s="450"/>
      <c r="L695" s="2775"/>
      <c r="M695" s="450"/>
      <c r="N695" s="2775"/>
      <c r="O695" s="450"/>
      <c r="P695" s="2775"/>
      <c r="Q695" s="11"/>
      <c r="R695" s="11"/>
      <c r="S695" s="397"/>
      <c r="T695" s="419"/>
      <c r="U695" s="444">
        <f>Import!N1393</f>
        <v>0</v>
      </c>
      <c r="V695" s="11"/>
      <c r="W695" s="306"/>
      <c r="X695" s="306"/>
      <c r="Y695" s="306"/>
      <c r="Z695" s="11"/>
      <c r="AE695" s="204"/>
      <c r="AF695" s="204"/>
      <c r="AG695" s="204"/>
      <c r="AH695" s="204"/>
      <c r="AI695" s="922"/>
      <c r="AJ695" s="205"/>
      <c r="AK695" s="973"/>
      <c r="AL695" s="973">
        <f>AL694</f>
        <v>0</v>
      </c>
      <c r="AP695" s="204"/>
      <c r="AQ695" s="204"/>
      <c r="AR695" s="204"/>
      <c r="AS695" s="204"/>
      <c r="AT695" s="204"/>
      <c r="AU695" s="205"/>
      <c r="AV695" s="973"/>
      <c r="AW695" s="973">
        <f>AW694</f>
        <v>0</v>
      </c>
      <c r="BA695" s="204"/>
      <c r="BB695" s="204"/>
      <c r="BC695" s="204"/>
      <c r="BD695" s="204"/>
      <c r="BE695" s="204"/>
      <c r="BF695" s="205"/>
      <c r="BG695" s="973"/>
      <c r="BH695" s="973">
        <f>BH694</f>
        <v>0</v>
      </c>
      <c r="BL695" s="204"/>
      <c r="BM695" s="204"/>
      <c r="BN695" s="204"/>
      <c r="BO695" s="204"/>
      <c r="BP695" s="204"/>
      <c r="BQ695" s="205"/>
      <c r="BR695" s="973"/>
      <c r="BS695" s="973">
        <f>BS694</f>
        <v>0</v>
      </c>
      <c r="BW695" s="204"/>
      <c r="BX695" s="204"/>
      <c r="BY695" s="204"/>
      <c r="BZ695" s="204"/>
      <c r="CA695" s="204"/>
      <c r="CB695" s="205"/>
      <c r="CC695" s="973"/>
      <c r="CD695" s="973">
        <f>CD694</f>
        <v>0</v>
      </c>
      <c r="CE695" s="11"/>
      <c r="CF695" s="11"/>
      <c r="CG695" s="11"/>
      <c r="CH695" s="11"/>
      <c r="CI695" s="11"/>
      <c r="CJ695" s="11"/>
      <c r="CK695" s="11"/>
      <c r="CL695" s="11"/>
      <c r="CM695" s="11"/>
    </row>
    <row r="696" spans="1:91" ht="24.75" customHeight="1">
      <c r="A696" s="949" t="str">
        <f>IF(E696&gt;0,"Wypełnione","")</f>
        <v/>
      </c>
      <c r="B696" s="57"/>
      <c r="C696" s="2050">
        <f>'Og s3a'!C1405</f>
        <v>0</v>
      </c>
      <c r="D696" s="2052">
        <f>'Og s3a'!E1405</f>
        <v>0</v>
      </c>
      <c r="E696" s="2050">
        <f>'Og s3a'!F1405</f>
        <v>0</v>
      </c>
      <c r="F696" s="2771"/>
      <c r="G696" s="448">
        <f>T696</f>
        <v>0</v>
      </c>
      <c r="H696" s="2773">
        <f>U696</f>
        <v>0</v>
      </c>
      <c r="I696" s="451"/>
      <c r="J696" s="2775"/>
      <c r="K696" s="451"/>
      <c r="L696" s="2775"/>
      <c r="M696" s="451"/>
      <c r="N696" s="2775"/>
      <c r="O696" s="451"/>
      <c r="P696" s="2775"/>
      <c r="Q696" s="11"/>
      <c r="R696" s="11"/>
      <c r="S696" s="396">
        <f>'Og s3a'!G1405</f>
        <v>0</v>
      </c>
      <c r="T696" s="398">
        <f>'Og s3a'!D1405</f>
        <v>0</v>
      </c>
      <c r="U696" s="444">
        <f>Import!N1394</f>
        <v>0</v>
      </c>
      <c r="V696" s="11"/>
      <c r="W696" s="306"/>
      <c r="X696" s="306"/>
      <c r="Y696" s="306"/>
      <c r="Z696" s="970">
        <f>IF(F696=AF$7,1,0)</f>
        <v>0</v>
      </c>
      <c r="AA696" s="970">
        <f>Z696*D696</f>
        <v>0</v>
      </c>
      <c r="AB696" s="978">
        <f>IF($Z696=0,0,IF(AF696+AH696+AJ696&gt;0,$AA696,0))</f>
        <v>0</v>
      </c>
      <c r="AC696" s="980">
        <f>IF($Z696=0,0,IF(AND(AB696=0,G697&gt;0),$AA696,0))</f>
        <v>0</v>
      </c>
      <c r="AD696" s="969">
        <f>AA696-AB696-AC696</f>
        <v>0</v>
      </c>
      <c r="AE696" s="204">
        <f t="shared" si="305"/>
        <v>0</v>
      </c>
      <c r="AF696" s="204">
        <f t="shared" si="305"/>
        <v>0</v>
      </c>
      <c r="AG696" s="204">
        <f t="shared" si="305"/>
        <v>0</v>
      </c>
      <c r="AH696" s="204">
        <f t="shared" si="305"/>
        <v>0</v>
      </c>
      <c r="AI696" s="922">
        <f t="shared" si="305"/>
        <v>0</v>
      </c>
      <c r="AJ696" s="205">
        <f t="shared" si="305"/>
        <v>0</v>
      </c>
      <c r="AK696" s="973">
        <f>IF($Z696=1,0,IF(AND($Z696=0,AF696&gt;0),1,IF(AND($Z696=0,AH696&gt;0),1,IF(AND($Z696=0,AJ696&gt;0),1,0))))</f>
        <v>0</v>
      </c>
      <c r="AL696" s="973">
        <f t="shared" si="300"/>
        <v>0</v>
      </c>
      <c r="AM696" s="978">
        <f>IF($Z696=0,0,IF(AQ696+AS696+AU696&gt;0,$AA696,0))</f>
        <v>0</v>
      </c>
      <c r="AN696" s="980">
        <f>IF($Z696=0,0,IF(AND(AM696=0,I697&gt;0),$AA696,0))</f>
        <v>0</v>
      </c>
      <c r="AO696" s="969">
        <f>$AA696-AM696-AN696</f>
        <v>0</v>
      </c>
      <c r="AP696" s="204">
        <f t="shared" si="306"/>
        <v>0</v>
      </c>
      <c r="AQ696" s="204">
        <f t="shared" si="306"/>
        <v>0</v>
      </c>
      <c r="AR696" s="204">
        <f t="shared" si="306"/>
        <v>0</v>
      </c>
      <c r="AS696" s="204">
        <f t="shared" si="306"/>
        <v>0</v>
      </c>
      <c r="AT696" s="204">
        <f t="shared" si="306"/>
        <v>0</v>
      </c>
      <c r="AU696" s="205">
        <f t="shared" si="306"/>
        <v>0</v>
      </c>
      <c r="AV696" s="973">
        <f>IF($Z696=1,0,IF(AND($Z696=0,AQ696&gt;0),1,IF(AND($Z696=0,AS696&gt;0),1,IF(AND($Z696=0,AU696&gt;0),1,0))))</f>
        <v>0</v>
      </c>
      <c r="AW696" s="973">
        <f t="shared" si="301"/>
        <v>0</v>
      </c>
      <c r="AX696" s="978">
        <f>IF($Z696=0,0,IF(BB696+BD696+BF696&gt;0,$AA696,0))</f>
        <v>0</v>
      </c>
      <c r="AY696" s="980">
        <f>IF($Z696=0,0,IF(AND(AX696=0,K697&gt;0),$AA696,0))</f>
        <v>0</v>
      </c>
      <c r="AZ696" s="969">
        <f>$AA696-AX696-AY696</f>
        <v>0</v>
      </c>
      <c r="BA696" s="204">
        <f t="shared" si="307"/>
        <v>0</v>
      </c>
      <c r="BB696" s="204">
        <f t="shared" si="307"/>
        <v>0</v>
      </c>
      <c r="BC696" s="204">
        <f t="shared" si="307"/>
        <v>0</v>
      </c>
      <c r="BD696" s="204">
        <f t="shared" si="307"/>
        <v>0</v>
      </c>
      <c r="BE696" s="204">
        <f t="shared" si="307"/>
        <v>0</v>
      </c>
      <c r="BF696" s="205">
        <f t="shared" si="307"/>
        <v>0</v>
      </c>
      <c r="BG696" s="973">
        <f>IF($Z696=1,0,IF(AND($Z696=0,BB696&gt;0),1,IF(AND($Z696=0,BD696&gt;0),1,IF(AND($Z696=0,BF696&gt;0),1,0))))</f>
        <v>0</v>
      </c>
      <c r="BH696" s="973">
        <f t="shared" si="302"/>
        <v>0</v>
      </c>
      <c r="BI696" s="978">
        <f>IF($Z696=0,0,IF(BM696+BO696+BQ696&gt;0,$AA696,0))</f>
        <v>0</v>
      </c>
      <c r="BJ696" s="980">
        <f>IF($Z696=0,0,IF(AND(BI696=0,M697&gt;0),$AA696,0))</f>
        <v>0</v>
      </c>
      <c r="BK696" s="969">
        <f>$AA696-BI696-BJ696</f>
        <v>0</v>
      </c>
      <c r="BL696" s="204">
        <f t="shared" si="308"/>
        <v>0</v>
      </c>
      <c r="BM696" s="204">
        <f t="shared" si="308"/>
        <v>0</v>
      </c>
      <c r="BN696" s="204">
        <f t="shared" si="308"/>
        <v>0</v>
      </c>
      <c r="BO696" s="204">
        <f t="shared" si="308"/>
        <v>0</v>
      </c>
      <c r="BP696" s="204">
        <f t="shared" si="308"/>
        <v>0</v>
      </c>
      <c r="BQ696" s="205">
        <f t="shared" si="308"/>
        <v>0</v>
      </c>
      <c r="BR696" s="973">
        <f>IF($Z696=1,0,IF(AND($Z696=0,BM696&gt;0),1,IF(AND($Z696=0,BO696&gt;0),1,IF(AND($Z696=0,BQ696&gt;0),1,0))))</f>
        <v>0</v>
      </c>
      <c r="BS696" s="973">
        <f t="shared" si="303"/>
        <v>0</v>
      </c>
      <c r="BT696" s="978">
        <f>IF($Z696=0,0,IF(BX696+BZ696+CB696&gt;0,$AA696,0))</f>
        <v>0</v>
      </c>
      <c r="BU696" s="980">
        <f>IF($Z696=0,0,IF(AND(BT696=0,O697&gt;0),$AA696,0))</f>
        <v>0</v>
      </c>
      <c r="BV696" s="969">
        <f>$AA696-BT696-BU696</f>
        <v>0</v>
      </c>
      <c r="BW696" s="204">
        <f t="shared" si="309"/>
        <v>0</v>
      </c>
      <c r="BX696" s="204">
        <f t="shared" si="309"/>
        <v>0</v>
      </c>
      <c r="BY696" s="204">
        <f t="shared" si="309"/>
        <v>0</v>
      </c>
      <c r="BZ696" s="204">
        <f t="shared" si="309"/>
        <v>0</v>
      </c>
      <c r="CA696" s="204">
        <f t="shared" si="309"/>
        <v>0</v>
      </c>
      <c r="CB696" s="205">
        <f t="shared" si="309"/>
        <v>0</v>
      </c>
      <c r="CC696" s="973">
        <f>IF($Z696=1,0,IF(AND($Z696=0,BX696&gt;0),1,IF(AND($Z696=0,BZ696&gt;0),1,IF(AND($Z696=0,CB696&gt;0),1,0))))</f>
        <v>0</v>
      </c>
      <c r="CD696" s="973">
        <f t="shared" si="304"/>
        <v>0</v>
      </c>
      <c r="CE696" s="11"/>
      <c r="CF696" s="11"/>
      <c r="CG696" s="11"/>
      <c r="CH696" s="11"/>
      <c r="CI696" s="11"/>
      <c r="CJ696" s="11"/>
      <c r="CK696" s="11"/>
      <c r="CL696" s="11"/>
      <c r="CM696" s="11"/>
    </row>
    <row r="697" spans="1:91" ht="14.25" customHeight="1">
      <c r="A697" s="950" t="str">
        <f>A696</f>
        <v/>
      </c>
      <c r="B697" s="57"/>
      <c r="C697" s="2051"/>
      <c r="D697" s="2053"/>
      <c r="E697" s="2051"/>
      <c r="F697" s="2772"/>
      <c r="G697" s="1121">
        <f>Import!Q1394</f>
        <v>0</v>
      </c>
      <c r="H697" s="2774"/>
      <c r="I697" s="450"/>
      <c r="J697" s="2775"/>
      <c r="K697" s="450"/>
      <c r="L697" s="2775"/>
      <c r="M697" s="450"/>
      <c r="N697" s="2775"/>
      <c r="O697" s="450"/>
      <c r="P697" s="2775"/>
      <c r="Q697" s="11"/>
      <c r="R697" s="11"/>
      <c r="S697" s="397"/>
      <c r="T697" s="419"/>
      <c r="U697" s="444">
        <f>Import!N1395</f>
        <v>0</v>
      </c>
      <c r="V697" s="11"/>
      <c r="W697" s="306"/>
      <c r="X697" s="306"/>
      <c r="Y697" s="306"/>
      <c r="Z697" s="11"/>
      <c r="AE697" s="204"/>
      <c r="AF697" s="204"/>
      <c r="AG697" s="204"/>
      <c r="AH697" s="204"/>
      <c r="AI697" s="922"/>
      <c r="AJ697" s="205"/>
      <c r="AK697" s="973"/>
      <c r="AL697" s="973">
        <f>AL696</f>
        <v>0</v>
      </c>
      <c r="AP697" s="204"/>
      <c r="AQ697" s="204"/>
      <c r="AR697" s="204"/>
      <c r="AS697" s="204"/>
      <c r="AT697" s="204"/>
      <c r="AU697" s="205"/>
      <c r="AV697" s="973"/>
      <c r="AW697" s="973">
        <f>AW696</f>
        <v>0</v>
      </c>
      <c r="BA697" s="204"/>
      <c r="BB697" s="204"/>
      <c r="BC697" s="204"/>
      <c r="BD697" s="204"/>
      <c r="BE697" s="204"/>
      <c r="BF697" s="205"/>
      <c r="BG697" s="973"/>
      <c r="BH697" s="973">
        <f>BH696</f>
        <v>0</v>
      </c>
      <c r="BL697" s="204"/>
      <c r="BM697" s="204"/>
      <c r="BN697" s="204"/>
      <c r="BO697" s="204"/>
      <c r="BP697" s="204"/>
      <c r="BQ697" s="205"/>
      <c r="BR697" s="973"/>
      <c r="BS697" s="973">
        <f>BS696</f>
        <v>0</v>
      </c>
      <c r="BW697" s="204"/>
      <c r="BX697" s="204"/>
      <c r="BY697" s="204"/>
      <c r="BZ697" s="204"/>
      <c r="CA697" s="204"/>
      <c r="CB697" s="205"/>
      <c r="CC697" s="973"/>
      <c r="CD697" s="973">
        <f>CD696</f>
        <v>0</v>
      </c>
      <c r="CE697" s="11"/>
      <c r="CF697" s="11"/>
      <c r="CG697" s="11"/>
      <c r="CH697" s="11"/>
      <c r="CI697" s="11"/>
      <c r="CJ697" s="11"/>
      <c r="CK697" s="11"/>
      <c r="CL697" s="11"/>
      <c r="CM697" s="11"/>
    </row>
    <row r="698" spans="1:91" ht="24.75" customHeight="1">
      <c r="A698" s="949" t="str">
        <f>IF(E698&gt;0,"Wypełnione","")</f>
        <v/>
      </c>
      <c r="B698" s="57"/>
      <c r="C698" s="2050">
        <f>'Og s3a'!C1407</f>
        <v>0</v>
      </c>
      <c r="D698" s="2052">
        <f>'Og s3a'!E1407</f>
        <v>0</v>
      </c>
      <c r="E698" s="2050">
        <f>'Og s3a'!F1407</f>
        <v>0</v>
      </c>
      <c r="F698" s="2771"/>
      <c r="G698" s="448">
        <f>T698</f>
        <v>0</v>
      </c>
      <c r="H698" s="2773">
        <f>U698</f>
        <v>0</v>
      </c>
      <c r="I698" s="451"/>
      <c r="J698" s="2775"/>
      <c r="K698" s="451"/>
      <c r="L698" s="2775"/>
      <c r="M698" s="451"/>
      <c r="N698" s="2775"/>
      <c r="O698" s="451"/>
      <c r="P698" s="2775"/>
      <c r="Q698" s="11"/>
      <c r="R698" s="11"/>
      <c r="S698" s="396">
        <f>'Og s3a'!G1407</f>
        <v>0</v>
      </c>
      <c r="T698" s="398">
        <f>'Og s3a'!D1407</f>
        <v>0</v>
      </c>
      <c r="U698" s="444">
        <f>Import!N1396</f>
        <v>0</v>
      </c>
      <c r="V698" s="11"/>
      <c r="W698" s="306"/>
      <c r="X698" s="306"/>
      <c r="Y698" s="306"/>
      <c r="Z698" s="970">
        <f>IF(F698=AF$7,1,0)</f>
        <v>0</v>
      </c>
      <c r="AA698" s="970">
        <f>Z698*D698</f>
        <v>0</v>
      </c>
      <c r="AB698" s="978">
        <f>IF($Z698=0,0,IF(AF698+AH698+AJ698&gt;0,$AA698,0))</f>
        <v>0</v>
      </c>
      <c r="AC698" s="980">
        <f>IF($Z698=0,0,IF(AND(AB698=0,G699&gt;0),$AA698,0))</f>
        <v>0</v>
      </c>
      <c r="AD698" s="969">
        <f>AA698-AB698-AC698</f>
        <v>0</v>
      </c>
      <c r="AE698" s="204">
        <f t="shared" si="305"/>
        <v>0</v>
      </c>
      <c r="AF698" s="204">
        <f t="shared" si="305"/>
        <v>0</v>
      </c>
      <c r="AG698" s="204">
        <f t="shared" si="305"/>
        <v>0</v>
      </c>
      <c r="AH698" s="204">
        <f t="shared" si="305"/>
        <v>0</v>
      </c>
      <c r="AI698" s="922">
        <f t="shared" si="305"/>
        <v>0</v>
      </c>
      <c r="AJ698" s="205">
        <f t="shared" si="305"/>
        <v>0</v>
      </c>
      <c r="AK698" s="973">
        <f>IF($Z698=1,0,IF(AND($Z698=0,AF698&gt;0),1,IF(AND($Z698=0,AH698&gt;0),1,IF(AND($Z698=0,AJ698&gt;0),1,0))))</f>
        <v>0</v>
      </c>
      <c r="AL698" s="973">
        <f t="shared" si="300"/>
        <v>0</v>
      </c>
      <c r="AM698" s="978">
        <f>IF($Z698=0,0,IF(AQ698+AS698+AU698&gt;0,$AA698,0))</f>
        <v>0</v>
      </c>
      <c r="AN698" s="980">
        <f>IF($Z698=0,0,IF(AND(AM698=0,I699&gt;0),$AA698,0))</f>
        <v>0</v>
      </c>
      <c r="AO698" s="969">
        <f>$AA698-AM698-AN698</f>
        <v>0</v>
      </c>
      <c r="AP698" s="204">
        <f t="shared" si="306"/>
        <v>0</v>
      </c>
      <c r="AQ698" s="204">
        <f t="shared" si="306"/>
        <v>0</v>
      </c>
      <c r="AR698" s="204">
        <f t="shared" si="306"/>
        <v>0</v>
      </c>
      <c r="AS698" s="204">
        <f t="shared" si="306"/>
        <v>0</v>
      </c>
      <c r="AT698" s="204">
        <f t="shared" si="306"/>
        <v>0</v>
      </c>
      <c r="AU698" s="205">
        <f t="shared" si="306"/>
        <v>0</v>
      </c>
      <c r="AV698" s="973">
        <f>IF($Z698=1,0,IF(AND($Z698=0,AQ698&gt;0),1,IF(AND($Z698=0,AS698&gt;0),1,IF(AND($Z698=0,AU698&gt;0),1,0))))</f>
        <v>0</v>
      </c>
      <c r="AW698" s="973">
        <f t="shared" si="301"/>
        <v>0</v>
      </c>
      <c r="AX698" s="978">
        <f>IF($Z698=0,0,IF(BB698+BD698+BF698&gt;0,$AA698,0))</f>
        <v>0</v>
      </c>
      <c r="AY698" s="980">
        <f>IF($Z698=0,0,IF(AND(AX698=0,K699&gt;0),$AA698,0))</f>
        <v>0</v>
      </c>
      <c r="AZ698" s="969">
        <f>$AA698-AX698-AY698</f>
        <v>0</v>
      </c>
      <c r="BA698" s="204">
        <f t="shared" si="307"/>
        <v>0</v>
      </c>
      <c r="BB698" s="204">
        <f t="shared" si="307"/>
        <v>0</v>
      </c>
      <c r="BC698" s="204">
        <f t="shared" si="307"/>
        <v>0</v>
      </c>
      <c r="BD698" s="204">
        <f t="shared" si="307"/>
        <v>0</v>
      </c>
      <c r="BE698" s="204">
        <f t="shared" si="307"/>
        <v>0</v>
      </c>
      <c r="BF698" s="205">
        <f t="shared" si="307"/>
        <v>0</v>
      </c>
      <c r="BG698" s="973">
        <f>IF($Z698=1,0,IF(AND($Z698=0,BB698&gt;0),1,IF(AND($Z698=0,BD698&gt;0),1,IF(AND($Z698=0,BF698&gt;0),1,0))))</f>
        <v>0</v>
      </c>
      <c r="BH698" s="973">
        <f t="shared" si="302"/>
        <v>0</v>
      </c>
      <c r="BI698" s="978">
        <f>IF($Z698=0,0,IF(BM698+BO698+BQ698&gt;0,$AA698,0))</f>
        <v>0</v>
      </c>
      <c r="BJ698" s="980">
        <f>IF($Z698=0,0,IF(AND(BI698=0,M699&gt;0),$AA698,0))</f>
        <v>0</v>
      </c>
      <c r="BK698" s="969">
        <f>$AA698-BI698-BJ698</f>
        <v>0</v>
      </c>
      <c r="BL698" s="204">
        <f t="shared" si="308"/>
        <v>0</v>
      </c>
      <c r="BM698" s="204">
        <f t="shared" si="308"/>
        <v>0</v>
      </c>
      <c r="BN698" s="204">
        <f t="shared" si="308"/>
        <v>0</v>
      </c>
      <c r="BO698" s="204">
        <f t="shared" si="308"/>
        <v>0</v>
      </c>
      <c r="BP698" s="204">
        <f t="shared" si="308"/>
        <v>0</v>
      </c>
      <c r="BQ698" s="205">
        <f t="shared" si="308"/>
        <v>0</v>
      </c>
      <c r="BR698" s="973">
        <f>IF($Z698=1,0,IF(AND($Z698=0,BM698&gt;0),1,IF(AND($Z698=0,BO698&gt;0),1,IF(AND($Z698=0,BQ698&gt;0),1,0))))</f>
        <v>0</v>
      </c>
      <c r="BS698" s="973">
        <f t="shared" si="303"/>
        <v>0</v>
      </c>
      <c r="BT698" s="978">
        <f>IF($Z698=0,0,IF(BX698+BZ698+CB698&gt;0,$AA698,0))</f>
        <v>0</v>
      </c>
      <c r="BU698" s="980">
        <f>IF($Z698=0,0,IF(AND(BT698=0,O699&gt;0),$AA698,0))</f>
        <v>0</v>
      </c>
      <c r="BV698" s="969">
        <f>$AA698-BT698-BU698</f>
        <v>0</v>
      </c>
      <c r="BW698" s="204">
        <f t="shared" si="309"/>
        <v>0</v>
      </c>
      <c r="BX698" s="204">
        <f t="shared" si="309"/>
        <v>0</v>
      </c>
      <c r="BY698" s="204">
        <f t="shared" si="309"/>
        <v>0</v>
      </c>
      <c r="BZ698" s="204">
        <f t="shared" si="309"/>
        <v>0</v>
      </c>
      <c r="CA698" s="204">
        <f t="shared" si="309"/>
        <v>0</v>
      </c>
      <c r="CB698" s="205">
        <f t="shared" si="309"/>
        <v>0</v>
      </c>
      <c r="CC698" s="973">
        <f>IF($Z698=1,0,IF(AND($Z698=0,BX698&gt;0),1,IF(AND($Z698=0,BZ698&gt;0),1,IF(AND($Z698=0,CB698&gt;0),1,0))))</f>
        <v>0</v>
      </c>
      <c r="CD698" s="973">
        <f t="shared" si="304"/>
        <v>0</v>
      </c>
      <c r="CE698" s="11"/>
      <c r="CF698" s="11"/>
      <c r="CG698" s="11"/>
      <c r="CH698" s="11"/>
      <c r="CI698" s="11"/>
      <c r="CJ698" s="11"/>
      <c r="CK698" s="11"/>
      <c r="CL698" s="11"/>
      <c r="CM698" s="11"/>
    </row>
    <row r="699" spans="1:91" ht="14.25" customHeight="1">
      <c r="A699" s="950" t="str">
        <f>A698</f>
        <v/>
      </c>
      <c r="B699" s="57"/>
      <c r="C699" s="2051"/>
      <c r="D699" s="2053"/>
      <c r="E699" s="2051"/>
      <c r="F699" s="2772"/>
      <c r="G699" s="1121">
        <f>Import!Q1396</f>
        <v>0</v>
      </c>
      <c r="H699" s="2774"/>
      <c r="I699" s="450"/>
      <c r="J699" s="2775"/>
      <c r="K699" s="450"/>
      <c r="L699" s="2775"/>
      <c r="M699" s="450"/>
      <c r="N699" s="2775"/>
      <c r="O699" s="450"/>
      <c r="P699" s="2775"/>
      <c r="Q699" s="11"/>
      <c r="R699" s="11"/>
      <c r="S699" s="397"/>
      <c r="T699" s="419"/>
      <c r="U699" s="444">
        <f>Import!N1397</f>
        <v>0</v>
      </c>
      <c r="V699" s="11"/>
      <c r="W699" s="306"/>
      <c r="X699" s="306"/>
      <c r="Y699" s="306"/>
      <c r="Z699" s="11"/>
      <c r="AE699" s="204"/>
      <c r="AF699" s="204"/>
      <c r="AG699" s="204"/>
      <c r="AH699" s="204"/>
      <c r="AI699" s="922"/>
      <c r="AJ699" s="205"/>
      <c r="AK699" s="973"/>
      <c r="AL699" s="973">
        <f>AL698</f>
        <v>0</v>
      </c>
      <c r="AP699" s="204"/>
      <c r="AQ699" s="204"/>
      <c r="AR699" s="204"/>
      <c r="AS699" s="204"/>
      <c r="AT699" s="204"/>
      <c r="AU699" s="205"/>
      <c r="AV699" s="973"/>
      <c r="AW699" s="973">
        <f>AW698</f>
        <v>0</v>
      </c>
      <c r="BA699" s="204"/>
      <c r="BB699" s="204"/>
      <c r="BC699" s="204"/>
      <c r="BD699" s="204"/>
      <c r="BE699" s="204"/>
      <c r="BF699" s="205"/>
      <c r="BG699" s="973"/>
      <c r="BH699" s="973">
        <f>BH698</f>
        <v>0</v>
      </c>
      <c r="BL699" s="204"/>
      <c r="BM699" s="204"/>
      <c r="BN699" s="204"/>
      <c r="BO699" s="204"/>
      <c r="BP699" s="204"/>
      <c r="BQ699" s="205"/>
      <c r="BR699" s="973"/>
      <c r="BS699" s="973">
        <f>BS698</f>
        <v>0</v>
      </c>
      <c r="BW699" s="204"/>
      <c r="BX699" s="204"/>
      <c r="BY699" s="204"/>
      <c r="BZ699" s="204"/>
      <c r="CA699" s="204"/>
      <c r="CB699" s="205"/>
      <c r="CC699" s="973"/>
      <c r="CD699" s="973">
        <f>CD698</f>
        <v>0</v>
      </c>
      <c r="CE699" s="11"/>
      <c r="CF699" s="11"/>
      <c r="CG699" s="11"/>
      <c r="CH699" s="11"/>
      <c r="CI699" s="11"/>
      <c r="CJ699" s="11"/>
      <c r="CK699" s="11"/>
      <c r="CL699" s="11"/>
      <c r="CM699" s="11"/>
    </row>
    <row r="700" spans="1:91" ht="24.75" customHeight="1">
      <c r="A700" s="949" t="str">
        <f>IF(E700&gt;0,"Wypełnione","")</f>
        <v/>
      </c>
      <c r="B700" s="57"/>
      <c r="C700" s="2050">
        <f>'Og s3a'!C1409</f>
        <v>0</v>
      </c>
      <c r="D700" s="2052">
        <f>'Og s3a'!E1409</f>
        <v>0</v>
      </c>
      <c r="E700" s="2050">
        <f>'Og s3a'!F1409</f>
        <v>0</v>
      </c>
      <c r="F700" s="2771"/>
      <c r="G700" s="448">
        <f>T700</f>
        <v>0</v>
      </c>
      <c r="H700" s="2773">
        <f>U700</f>
        <v>0</v>
      </c>
      <c r="I700" s="451"/>
      <c r="J700" s="2775"/>
      <c r="K700" s="451"/>
      <c r="L700" s="2775"/>
      <c r="M700" s="451"/>
      <c r="N700" s="2775"/>
      <c r="O700" s="451"/>
      <c r="P700" s="2775"/>
      <c r="Q700" s="11"/>
      <c r="R700" s="11"/>
      <c r="S700" s="396">
        <f>'Og s3a'!G1409</f>
        <v>0</v>
      </c>
      <c r="T700" s="398">
        <f>'Og s3a'!D1409</f>
        <v>0</v>
      </c>
      <c r="U700" s="444">
        <f>Import!N1398</f>
        <v>0</v>
      </c>
      <c r="V700" s="11"/>
      <c r="W700" s="306"/>
      <c r="X700" s="306"/>
      <c r="Y700" s="306"/>
      <c r="Z700" s="970">
        <f>IF(F700=AF$7,1,0)</f>
        <v>0</v>
      </c>
      <c r="AA700" s="970">
        <f>Z700*D700</f>
        <v>0</v>
      </c>
      <c r="AB700" s="978">
        <f>IF($Z700=0,0,IF(AF700+AH700+AJ700&gt;0,$AA700,0))</f>
        <v>0</v>
      </c>
      <c r="AC700" s="980">
        <f>IF($Z700=0,0,IF(AND(AB700=0,G701&gt;0),$AA700,0))</f>
        <v>0</v>
      </c>
      <c r="AD700" s="969">
        <f>AA700-AB700-AC700</f>
        <v>0</v>
      </c>
      <c r="AE700" s="204">
        <f t="shared" si="305"/>
        <v>0</v>
      </c>
      <c r="AF700" s="204">
        <f t="shared" si="305"/>
        <v>0</v>
      </c>
      <c r="AG700" s="204">
        <f t="shared" si="305"/>
        <v>0</v>
      </c>
      <c r="AH700" s="204">
        <f t="shared" si="305"/>
        <v>0</v>
      </c>
      <c r="AI700" s="922">
        <f t="shared" si="305"/>
        <v>0</v>
      </c>
      <c r="AJ700" s="205">
        <f t="shared" si="305"/>
        <v>0</v>
      </c>
      <c r="AK700" s="973">
        <f>IF($Z700=1,0,IF(AND($Z700=0,AF700&gt;0),1,IF(AND($Z700=0,AH700&gt;0),1,IF(AND($Z700=0,AJ700&gt;0),1,0))))</f>
        <v>0</v>
      </c>
      <c r="AL700" s="973">
        <f t="shared" si="300"/>
        <v>0</v>
      </c>
      <c r="AM700" s="978">
        <f>IF($Z700=0,0,IF(AQ700+AS700+AU700&gt;0,$AA700,0))</f>
        <v>0</v>
      </c>
      <c r="AN700" s="980">
        <f>IF($Z700=0,0,IF(AND(AM700=0,I701&gt;0),$AA700,0))</f>
        <v>0</v>
      </c>
      <c r="AO700" s="969">
        <f>$AA700-AM700-AN700</f>
        <v>0</v>
      </c>
      <c r="AP700" s="204">
        <f t="shared" si="306"/>
        <v>0</v>
      </c>
      <c r="AQ700" s="204">
        <f t="shared" si="306"/>
        <v>0</v>
      </c>
      <c r="AR700" s="204">
        <f t="shared" si="306"/>
        <v>0</v>
      </c>
      <c r="AS700" s="204">
        <f t="shared" si="306"/>
        <v>0</v>
      </c>
      <c r="AT700" s="204">
        <f t="shared" si="306"/>
        <v>0</v>
      </c>
      <c r="AU700" s="205">
        <f t="shared" si="306"/>
        <v>0</v>
      </c>
      <c r="AV700" s="973">
        <f>IF($Z700=1,0,IF(AND($Z700=0,AQ700&gt;0),1,IF(AND($Z700=0,AS700&gt;0),1,IF(AND($Z700=0,AU700&gt;0),1,0))))</f>
        <v>0</v>
      </c>
      <c r="AW700" s="973">
        <f t="shared" si="301"/>
        <v>0</v>
      </c>
      <c r="AX700" s="978">
        <f>IF($Z700=0,0,IF(BB700+BD700+BF700&gt;0,$AA700,0))</f>
        <v>0</v>
      </c>
      <c r="AY700" s="980">
        <f>IF($Z700=0,0,IF(AND(AX700=0,K701&gt;0),$AA700,0))</f>
        <v>0</v>
      </c>
      <c r="AZ700" s="969">
        <f>$AA700-AX700-AY700</f>
        <v>0</v>
      </c>
      <c r="BA700" s="204">
        <f t="shared" si="307"/>
        <v>0</v>
      </c>
      <c r="BB700" s="204">
        <f t="shared" si="307"/>
        <v>0</v>
      </c>
      <c r="BC700" s="204">
        <f t="shared" si="307"/>
        <v>0</v>
      </c>
      <c r="BD700" s="204">
        <f t="shared" si="307"/>
        <v>0</v>
      </c>
      <c r="BE700" s="204">
        <f t="shared" si="307"/>
        <v>0</v>
      </c>
      <c r="BF700" s="205">
        <f t="shared" si="307"/>
        <v>0</v>
      </c>
      <c r="BG700" s="973">
        <f>IF($Z700=1,0,IF(AND($Z700=0,BB700&gt;0),1,IF(AND($Z700=0,BD700&gt;0),1,IF(AND($Z700=0,BF700&gt;0),1,0))))</f>
        <v>0</v>
      </c>
      <c r="BH700" s="973">
        <f t="shared" si="302"/>
        <v>0</v>
      </c>
      <c r="BI700" s="978">
        <f>IF($Z700=0,0,IF(BM700+BO700+BQ700&gt;0,$AA700,0))</f>
        <v>0</v>
      </c>
      <c r="BJ700" s="980">
        <f>IF($Z700=0,0,IF(AND(BI700=0,M701&gt;0),$AA700,0))</f>
        <v>0</v>
      </c>
      <c r="BK700" s="969">
        <f>$AA700-BI700-BJ700</f>
        <v>0</v>
      </c>
      <c r="BL700" s="204">
        <f t="shared" si="308"/>
        <v>0</v>
      </c>
      <c r="BM700" s="204">
        <f t="shared" si="308"/>
        <v>0</v>
      </c>
      <c r="BN700" s="204">
        <f t="shared" si="308"/>
        <v>0</v>
      </c>
      <c r="BO700" s="204">
        <f t="shared" si="308"/>
        <v>0</v>
      </c>
      <c r="BP700" s="204">
        <f t="shared" si="308"/>
        <v>0</v>
      </c>
      <c r="BQ700" s="205">
        <f t="shared" si="308"/>
        <v>0</v>
      </c>
      <c r="BR700" s="973">
        <f>IF($Z700=1,0,IF(AND($Z700=0,BM700&gt;0),1,IF(AND($Z700=0,BO700&gt;0),1,IF(AND($Z700=0,BQ700&gt;0),1,0))))</f>
        <v>0</v>
      </c>
      <c r="BS700" s="973">
        <f t="shared" si="303"/>
        <v>0</v>
      </c>
      <c r="BT700" s="978">
        <f>IF($Z700=0,0,IF(BX700+BZ700+CB700&gt;0,$AA700,0))</f>
        <v>0</v>
      </c>
      <c r="BU700" s="980">
        <f>IF($Z700=0,0,IF(AND(BT700=0,O701&gt;0),$AA700,0))</f>
        <v>0</v>
      </c>
      <c r="BV700" s="969">
        <f>$AA700-BT700-BU700</f>
        <v>0</v>
      </c>
      <c r="BW700" s="204">
        <f t="shared" si="309"/>
        <v>0</v>
      </c>
      <c r="BX700" s="204">
        <f t="shared" si="309"/>
        <v>0</v>
      </c>
      <c r="BY700" s="204">
        <f t="shared" si="309"/>
        <v>0</v>
      </c>
      <c r="BZ700" s="204">
        <f t="shared" si="309"/>
        <v>0</v>
      </c>
      <c r="CA700" s="204">
        <f t="shared" si="309"/>
        <v>0</v>
      </c>
      <c r="CB700" s="205">
        <f t="shared" si="309"/>
        <v>0</v>
      </c>
      <c r="CC700" s="973">
        <f>IF($Z700=1,0,IF(AND($Z700=0,BX700&gt;0),1,IF(AND($Z700=0,BZ700&gt;0),1,IF(AND($Z700=0,CB700&gt;0),1,0))))</f>
        <v>0</v>
      </c>
      <c r="CD700" s="973">
        <f t="shared" si="304"/>
        <v>0</v>
      </c>
      <c r="CE700" s="11"/>
      <c r="CF700" s="11"/>
      <c r="CG700" s="11"/>
      <c r="CH700" s="11"/>
      <c r="CI700" s="11"/>
      <c r="CJ700" s="11"/>
      <c r="CK700" s="11"/>
      <c r="CL700" s="11"/>
      <c r="CM700" s="11"/>
    </row>
    <row r="701" spans="1:91" ht="14.25" customHeight="1">
      <c r="A701" s="950" t="str">
        <f>A700</f>
        <v/>
      </c>
      <c r="B701" s="57"/>
      <c r="C701" s="2051"/>
      <c r="D701" s="2053"/>
      <c r="E701" s="2051"/>
      <c r="F701" s="2772"/>
      <c r="G701" s="1121">
        <f>Import!Q1398</f>
        <v>0</v>
      </c>
      <c r="H701" s="2774"/>
      <c r="I701" s="450"/>
      <c r="J701" s="2775"/>
      <c r="K701" s="450"/>
      <c r="L701" s="2775"/>
      <c r="M701" s="450"/>
      <c r="N701" s="2775"/>
      <c r="O701" s="450"/>
      <c r="P701" s="2775"/>
      <c r="Q701" s="11"/>
      <c r="R701" s="11"/>
      <c r="S701" s="397"/>
      <c r="T701" s="419"/>
      <c r="U701" s="444">
        <f>Import!N1399</f>
        <v>0</v>
      </c>
      <c r="V701" s="11"/>
      <c r="W701" s="306"/>
      <c r="X701" s="306"/>
      <c r="Y701" s="306"/>
      <c r="Z701" s="11"/>
      <c r="AE701" s="204"/>
      <c r="AF701" s="204"/>
      <c r="AG701" s="204"/>
      <c r="AH701" s="204"/>
      <c r="AI701" s="922"/>
      <c r="AJ701" s="205"/>
      <c r="AK701" s="973"/>
      <c r="AL701" s="973">
        <f>AL700</f>
        <v>0</v>
      </c>
      <c r="AP701" s="204"/>
      <c r="AQ701" s="204"/>
      <c r="AR701" s="204"/>
      <c r="AS701" s="204"/>
      <c r="AT701" s="204"/>
      <c r="AU701" s="205"/>
      <c r="AV701" s="973"/>
      <c r="AW701" s="973">
        <f>AW700</f>
        <v>0</v>
      </c>
      <c r="BA701" s="204"/>
      <c r="BB701" s="204"/>
      <c r="BC701" s="204"/>
      <c r="BD701" s="204"/>
      <c r="BE701" s="204"/>
      <c r="BF701" s="205"/>
      <c r="BG701" s="973"/>
      <c r="BH701" s="973">
        <f>BH700</f>
        <v>0</v>
      </c>
      <c r="BL701" s="204"/>
      <c r="BM701" s="204"/>
      <c r="BN701" s="204"/>
      <c r="BO701" s="204"/>
      <c r="BP701" s="204"/>
      <c r="BQ701" s="205"/>
      <c r="BR701" s="973"/>
      <c r="BS701" s="973">
        <f>BS700</f>
        <v>0</v>
      </c>
      <c r="BW701" s="204"/>
      <c r="BX701" s="204"/>
      <c r="BY701" s="204"/>
      <c r="BZ701" s="204"/>
      <c r="CA701" s="204"/>
      <c r="CB701" s="205"/>
      <c r="CC701" s="973"/>
      <c r="CD701" s="973">
        <f>CD700</f>
        <v>0</v>
      </c>
      <c r="CE701" s="11"/>
      <c r="CF701" s="11"/>
      <c r="CG701" s="11"/>
      <c r="CH701" s="11"/>
      <c r="CI701" s="11"/>
      <c r="CJ701" s="11"/>
      <c r="CK701" s="11"/>
      <c r="CL701" s="11"/>
      <c r="CM701" s="11"/>
    </row>
    <row r="702" spans="1:91" ht="24.75" customHeight="1">
      <c r="A702" s="949" t="str">
        <f>IF(E702&gt;0,"Wypełnione","")</f>
        <v/>
      </c>
      <c r="B702" s="57"/>
      <c r="C702" s="2050">
        <f>'Og s3a'!C1411</f>
        <v>0</v>
      </c>
      <c r="D702" s="2052">
        <f>'Og s3a'!E1411</f>
        <v>0</v>
      </c>
      <c r="E702" s="2050">
        <f>'Og s3a'!F1411</f>
        <v>0</v>
      </c>
      <c r="F702" s="2771"/>
      <c r="G702" s="448">
        <f>T702</f>
        <v>0</v>
      </c>
      <c r="H702" s="2773">
        <f>U702</f>
        <v>0</v>
      </c>
      <c r="I702" s="451"/>
      <c r="J702" s="2775"/>
      <c r="K702" s="451"/>
      <c r="L702" s="2775"/>
      <c r="M702" s="451"/>
      <c r="N702" s="2775"/>
      <c r="O702" s="451"/>
      <c r="P702" s="2775"/>
      <c r="Q702" s="11"/>
      <c r="R702" s="11"/>
      <c r="S702" s="396">
        <f>'Og s3a'!G1411</f>
        <v>0</v>
      </c>
      <c r="T702" s="398">
        <f>'Og s3a'!D1411</f>
        <v>0</v>
      </c>
      <c r="U702" s="444">
        <f>Import!N1400</f>
        <v>0</v>
      </c>
      <c r="V702" s="11"/>
      <c r="W702" s="306"/>
      <c r="X702" s="306"/>
      <c r="Y702" s="306"/>
      <c r="Z702" s="970">
        <f>IF(F702=AF$7,1,0)</f>
        <v>0</v>
      </c>
      <c r="AA702" s="970">
        <f>Z702*D702</f>
        <v>0</v>
      </c>
      <c r="AB702" s="978">
        <f>IF($Z702=0,0,IF(AF702+AH702+AJ702&gt;0,$AA702,0))</f>
        <v>0</v>
      </c>
      <c r="AC702" s="980">
        <f>IF($Z702=0,0,IF(AND(AB702=0,G703&gt;0),$AA702,0))</f>
        <v>0</v>
      </c>
      <c r="AD702" s="969">
        <f>AA702-AB702-AC702</f>
        <v>0</v>
      </c>
      <c r="AE702" s="204">
        <f t="shared" si="305"/>
        <v>0</v>
      </c>
      <c r="AF702" s="204">
        <f t="shared" si="305"/>
        <v>0</v>
      </c>
      <c r="AG702" s="204">
        <f t="shared" si="305"/>
        <v>0</v>
      </c>
      <c r="AH702" s="204">
        <f t="shared" si="305"/>
        <v>0</v>
      </c>
      <c r="AI702" s="922">
        <f t="shared" si="305"/>
        <v>0</v>
      </c>
      <c r="AJ702" s="205">
        <f t="shared" si="305"/>
        <v>0</v>
      </c>
      <c r="AK702" s="973">
        <f>IF($Z702=1,0,IF(AND($Z702=0,AF702&gt;0),1,IF(AND($Z702=0,AH702&gt;0),1,IF(AND($Z702=0,AJ702&gt;0),1,0))))</f>
        <v>0</v>
      </c>
      <c r="AL702" s="973">
        <f t="shared" si="300"/>
        <v>0</v>
      </c>
      <c r="AM702" s="978">
        <f>IF($Z702=0,0,IF(AQ702+AS702+AU702&gt;0,$AA702,0))</f>
        <v>0</v>
      </c>
      <c r="AN702" s="980">
        <f>IF($Z702=0,0,IF(AND(AM702=0,I703&gt;0),$AA702,0))</f>
        <v>0</v>
      </c>
      <c r="AO702" s="969">
        <f>$AA702-AM702-AN702</f>
        <v>0</v>
      </c>
      <c r="AP702" s="204">
        <f t="shared" si="306"/>
        <v>0</v>
      </c>
      <c r="AQ702" s="204">
        <f t="shared" si="306"/>
        <v>0</v>
      </c>
      <c r="AR702" s="204">
        <f t="shared" si="306"/>
        <v>0</v>
      </c>
      <c r="AS702" s="204">
        <f t="shared" si="306"/>
        <v>0</v>
      </c>
      <c r="AT702" s="204">
        <f t="shared" si="306"/>
        <v>0</v>
      </c>
      <c r="AU702" s="205">
        <f t="shared" si="306"/>
        <v>0</v>
      </c>
      <c r="AV702" s="973">
        <f>IF($Z702=1,0,IF(AND($Z702=0,AQ702&gt;0),1,IF(AND($Z702=0,AS702&gt;0),1,IF(AND($Z702=0,AU702&gt;0),1,0))))</f>
        <v>0</v>
      </c>
      <c r="AW702" s="973">
        <f t="shared" si="301"/>
        <v>0</v>
      </c>
      <c r="AX702" s="978">
        <f>IF($Z702=0,0,IF(BB702+BD702+BF702&gt;0,$AA702,0))</f>
        <v>0</v>
      </c>
      <c r="AY702" s="980">
        <f>IF($Z702=0,0,IF(AND(AX702=0,K703&gt;0),$AA702,0))</f>
        <v>0</v>
      </c>
      <c r="AZ702" s="969">
        <f>$AA702-AX702-AY702</f>
        <v>0</v>
      </c>
      <c r="BA702" s="204">
        <f t="shared" si="307"/>
        <v>0</v>
      </c>
      <c r="BB702" s="204">
        <f t="shared" si="307"/>
        <v>0</v>
      </c>
      <c r="BC702" s="204">
        <f t="shared" si="307"/>
        <v>0</v>
      </c>
      <c r="BD702" s="204">
        <f t="shared" si="307"/>
        <v>0</v>
      </c>
      <c r="BE702" s="204">
        <f t="shared" si="307"/>
        <v>0</v>
      </c>
      <c r="BF702" s="205">
        <f t="shared" si="307"/>
        <v>0</v>
      </c>
      <c r="BG702" s="973">
        <f>IF($Z702=1,0,IF(AND($Z702=0,BB702&gt;0),1,IF(AND($Z702=0,BD702&gt;0),1,IF(AND($Z702=0,BF702&gt;0),1,0))))</f>
        <v>0</v>
      </c>
      <c r="BH702" s="973">
        <f t="shared" si="302"/>
        <v>0</v>
      </c>
      <c r="BI702" s="978">
        <f>IF($Z702=0,0,IF(BM702+BO702+BQ702&gt;0,$AA702,0))</f>
        <v>0</v>
      </c>
      <c r="BJ702" s="980">
        <f>IF($Z702=0,0,IF(AND(BI702=0,M703&gt;0),$AA702,0))</f>
        <v>0</v>
      </c>
      <c r="BK702" s="969">
        <f>$AA702-BI702-BJ702</f>
        <v>0</v>
      </c>
      <c r="BL702" s="204">
        <f t="shared" si="308"/>
        <v>0</v>
      </c>
      <c r="BM702" s="204">
        <f t="shared" si="308"/>
        <v>0</v>
      </c>
      <c r="BN702" s="204">
        <f t="shared" si="308"/>
        <v>0</v>
      </c>
      <c r="BO702" s="204">
        <f t="shared" si="308"/>
        <v>0</v>
      </c>
      <c r="BP702" s="204">
        <f t="shared" si="308"/>
        <v>0</v>
      </c>
      <c r="BQ702" s="205">
        <f t="shared" si="308"/>
        <v>0</v>
      </c>
      <c r="BR702" s="973">
        <f>IF($Z702=1,0,IF(AND($Z702=0,BM702&gt;0),1,IF(AND($Z702=0,BO702&gt;0),1,IF(AND($Z702=0,BQ702&gt;0),1,0))))</f>
        <v>0</v>
      </c>
      <c r="BS702" s="973">
        <f t="shared" si="303"/>
        <v>0</v>
      </c>
      <c r="BT702" s="978">
        <f>IF($Z702=0,0,IF(BX702+BZ702+CB702&gt;0,$AA702,0))</f>
        <v>0</v>
      </c>
      <c r="BU702" s="980">
        <f>IF($Z702=0,0,IF(AND(BT702=0,O703&gt;0),$AA702,0))</f>
        <v>0</v>
      </c>
      <c r="BV702" s="969">
        <f>$AA702-BT702-BU702</f>
        <v>0</v>
      </c>
      <c r="BW702" s="204">
        <f t="shared" si="309"/>
        <v>0</v>
      </c>
      <c r="BX702" s="204">
        <f t="shared" si="309"/>
        <v>0</v>
      </c>
      <c r="BY702" s="204">
        <f t="shared" si="309"/>
        <v>0</v>
      </c>
      <c r="BZ702" s="204">
        <f t="shared" si="309"/>
        <v>0</v>
      </c>
      <c r="CA702" s="204">
        <f t="shared" si="309"/>
        <v>0</v>
      </c>
      <c r="CB702" s="205">
        <f t="shared" si="309"/>
        <v>0</v>
      </c>
      <c r="CC702" s="973">
        <f>IF($Z702=1,0,IF(AND($Z702=0,BX702&gt;0),1,IF(AND($Z702=0,BZ702&gt;0),1,IF(AND($Z702=0,CB702&gt;0),1,0))))</f>
        <v>0</v>
      </c>
      <c r="CD702" s="973">
        <f t="shared" si="304"/>
        <v>0</v>
      </c>
      <c r="CE702" s="11"/>
      <c r="CF702" s="11"/>
      <c r="CG702" s="11"/>
      <c r="CH702" s="11"/>
      <c r="CI702" s="11"/>
      <c r="CJ702" s="11"/>
      <c r="CK702" s="11"/>
      <c r="CL702" s="11"/>
      <c r="CM702" s="11"/>
    </row>
    <row r="703" spans="1:91" ht="14.25" customHeight="1">
      <c r="A703" s="950" t="str">
        <f>A702</f>
        <v/>
      </c>
      <c r="B703" s="57"/>
      <c r="C703" s="2051"/>
      <c r="D703" s="2053"/>
      <c r="E703" s="2051"/>
      <c r="F703" s="2772"/>
      <c r="G703" s="1121">
        <f>Import!Q1400</f>
        <v>0</v>
      </c>
      <c r="H703" s="2774"/>
      <c r="I703" s="450"/>
      <c r="J703" s="2775"/>
      <c r="K703" s="450"/>
      <c r="L703" s="2775"/>
      <c r="M703" s="450"/>
      <c r="N703" s="2775"/>
      <c r="O703" s="450"/>
      <c r="P703" s="2775"/>
      <c r="Q703" s="11"/>
      <c r="R703" s="11"/>
      <c r="S703" s="397"/>
      <c r="T703" s="419"/>
      <c r="U703" s="444">
        <f>Import!N1401</f>
        <v>0</v>
      </c>
      <c r="V703" s="11"/>
      <c r="W703" s="306"/>
      <c r="X703" s="306"/>
      <c r="Y703" s="306"/>
      <c r="Z703" s="11"/>
      <c r="AE703" s="204"/>
      <c r="AF703" s="204"/>
      <c r="AG703" s="204"/>
      <c r="AH703" s="204"/>
      <c r="AI703" s="922"/>
      <c r="AJ703" s="205"/>
      <c r="AK703" s="973"/>
      <c r="AL703" s="973">
        <f>AL702</f>
        <v>0</v>
      </c>
      <c r="AP703" s="204"/>
      <c r="AQ703" s="204"/>
      <c r="AR703" s="204"/>
      <c r="AS703" s="204"/>
      <c r="AT703" s="204"/>
      <c r="AU703" s="205"/>
      <c r="AV703" s="973"/>
      <c r="AW703" s="973">
        <f>AW702</f>
        <v>0</v>
      </c>
      <c r="BA703" s="204"/>
      <c r="BB703" s="204"/>
      <c r="BC703" s="204"/>
      <c r="BD703" s="204"/>
      <c r="BE703" s="204"/>
      <c r="BF703" s="205"/>
      <c r="BG703" s="973"/>
      <c r="BH703" s="973">
        <f>BH702</f>
        <v>0</v>
      </c>
      <c r="BL703" s="204"/>
      <c r="BM703" s="204"/>
      <c r="BN703" s="204"/>
      <c r="BO703" s="204"/>
      <c r="BP703" s="204"/>
      <c r="BQ703" s="205"/>
      <c r="BR703" s="973"/>
      <c r="BS703" s="973">
        <f>BS702</f>
        <v>0</v>
      </c>
      <c r="BW703" s="204"/>
      <c r="BX703" s="204"/>
      <c r="BY703" s="204"/>
      <c r="BZ703" s="204"/>
      <c r="CA703" s="204"/>
      <c r="CB703" s="205"/>
      <c r="CC703" s="973"/>
      <c r="CD703" s="973">
        <f>CD702</f>
        <v>0</v>
      </c>
      <c r="CE703" s="11"/>
      <c r="CF703" s="11"/>
      <c r="CG703" s="11"/>
      <c r="CH703" s="11"/>
      <c r="CI703" s="11"/>
      <c r="CJ703" s="11"/>
      <c r="CK703" s="11"/>
      <c r="CL703" s="11"/>
      <c r="CM703" s="11"/>
    </row>
    <row r="704" spans="1:91" ht="24.75" customHeight="1">
      <c r="A704" s="949" t="str">
        <f>IF(E704&gt;0,"Wypełnione","")</f>
        <v/>
      </c>
      <c r="B704" s="57"/>
      <c r="C704" s="2050">
        <f>'Og s3a'!C1413</f>
        <v>0</v>
      </c>
      <c r="D704" s="2052">
        <f>'Og s3a'!E1413</f>
        <v>0</v>
      </c>
      <c r="E704" s="2050">
        <f>'Og s3a'!F1413</f>
        <v>0</v>
      </c>
      <c r="F704" s="2771"/>
      <c r="G704" s="448">
        <f>T704</f>
        <v>0</v>
      </c>
      <c r="H704" s="2773">
        <f>U704</f>
        <v>0</v>
      </c>
      <c r="I704" s="451"/>
      <c r="J704" s="2775"/>
      <c r="K704" s="451"/>
      <c r="L704" s="2775"/>
      <c r="M704" s="451"/>
      <c r="N704" s="2775"/>
      <c r="O704" s="451"/>
      <c r="P704" s="2775"/>
      <c r="Q704" s="11"/>
      <c r="R704" s="11"/>
      <c r="S704" s="396">
        <f>'Og s3a'!G1413</f>
        <v>0</v>
      </c>
      <c r="T704" s="398">
        <f>'Og s3a'!D1413</f>
        <v>0</v>
      </c>
      <c r="U704" s="444">
        <f>Import!N1402</f>
        <v>0</v>
      </c>
      <c r="V704" s="11"/>
      <c r="W704" s="306"/>
      <c r="X704" s="306"/>
      <c r="Y704" s="306"/>
      <c r="Z704" s="970">
        <f>IF(F704=AF$7,1,0)</f>
        <v>0</v>
      </c>
      <c r="AA704" s="970">
        <f>Z704*D704</f>
        <v>0</v>
      </c>
      <c r="AB704" s="978">
        <f>IF($Z704=0,0,IF(AF704+AH704+AJ704&gt;0,$AA704,0))</f>
        <v>0</v>
      </c>
      <c r="AC704" s="980">
        <f>IF($Z704=0,0,IF(AND(AB704=0,G705&gt;0),$AA704,0))</f>
        <v>0</v>
      </c>
      <c r="AD704" s="969">
        <f>AA704-AB704-AC704</f>
        <v>0</v>
      </c>
      <c r="AE704" s="204">
        <f t="shared" si="305"/>
        <v>0</v>
      </c>
      <c r="AF704" s="204">
        <f t="shared" si="305"/>
        <v>0</v>
      </c>
      <c r="AG704" s="204">
        <f t="shared" si="305"/>
        <v>0</v>
      </c>
      <c r="AH704" s="204">
        <f t="shared" si="305"/>
        <v>0</v>
      </c>
      <c r="AI704" s="922">
        <f t="shared" si="305"/>
        <v>0</v>
      </c>
      <c r="AJ704" s="205">
        <f t="shared" si="305"/>
        <v>0</v>
      </c>
      <c r="AK704" s="973">
        <f>IF($Z704=1,0,IF(AND($Z704=0,AF704&gt;0),1,IF(AND($Z704=0,AH704&gt;0),1,IF(AND($Z704=0,AJ704&gt;0),1,0))))</f>
        <v>0</v>
      </c>
      <c r="AL704" s="973">
        <f t="shared" si="300"/>
        <v>0</v>
      </c>
      <c r="AM704" s="978">
        <f>IF($Z704=0,0,IF(AQ704+AS704+AU704&gt;0,$AA704,0))</f>
        <v>0</v>
      </c>
      <c r="AN704" s="980">
        <f>IF($Z704=0,0,IF(AND(AM704=0,I705&gt;0),$AA704,0))</f>
        <v>0</v>
      </c>
      <c r="AO704" s="969">
        <f>$AA704-AM704-AN704</f>
        <v>0</v>
      </c>
      <c r="AP704" s="204">
        <f t="shared" si="306"/>
        <v>0</v>
      </c>
      <c r="AQ704" s="204">
        <f t="shared" si="306"/>
        <v>0</v>
      </c>
      <c r="AR704" s="204">
        <f t="shared" si="306"/>
        <v>0</v>
      </c>
      <c r="AS704" s="204">
        <f t="shared" si="306"/>
        <v>0</v>
      </c>
      <c r="AT704" s="204">
        <f t="shared" si="306"/>
        <v>0</v>
      </c>
      <c r="AU704" s="205">
        <f t="shared" si="306"/>
        <v>0</v>
      </c>
      <c r="AV704" s="973">
        <f>IF($Z704=1,0,IF(AND($Z704=0,AQ704&gt;0),1,IF(AND($Z704=0,AS704&gt;0),1,IF(AND($Z704=0,AU704&gt;0),1,0))))</f>
        <v>0</v>
      </c>
      <c r="AW704" s="973">
        <f t="shared" si="301"/>
        <v>0</v>
      </c>
      <c r="AX704" s="978">
        <f>IF($Z704=0,0,IF(BB704+BD704+BF704&gt;0,$AA704,0))</f>
        <v>0</v>
      </c>
      <c r="AY704" s="980">
        <f>IF($Z704=0,0,IF(AND(AX704=0,K705&gt;0),$AA704,0))</f>
        <v>0</v>
      </c>
      <c r="AZ704" s="969">
        <f>$AA704-AX704-AY704</f>
        <v>0</v>
      </c>
      <c r="BA704" s="204">
        <f t="shared" si="307"/>
        <v>0</v>
      </c>
      <c r="BB704" s="204">
        <f t="shared" si="307"/>
        <v>0</v>
      </c>
      <c r="BC704" s="204">
        <f t="shared" si="307"/>
        <v>0</v>
      </c>
      <c r="BD704" s="204">
        <f t="shared" si="307"/>
        <v>0</v>
      </c>
      <c r="BE704" s="204">
        <f t="shared" si="307"/>
        <v>0</v>
      </c>
      <c r="BF704" s="205">
        <f t="shared" si="307"/>
        <v>0</v>
      </c>
      <c r="BG704" s="973">
        <f>IF($Z704=1,0,IF(AND($Z704=0,BB704&gt;0),1,IF(AND($Z704=0,BD704&gt;0),1,IF(AND($Z704=0,BF704&gt;0),1,0))))</f>
        <v>0</v>
      </c>
      <c r="BH704" s="973">
        <f t="shared" si="302"/>
        <v>0</v>
      </c>
      <c r="BI704" s="978">
        <f>IF($Z704=0,0,IF(BM704+BO704+BQ704&gt;0,$AA704,0))</f>
        <v>0</v>
      </c>
      <c r="BJ704" s="980">
        <f>IF($Z704=0,0,IF(AND(BI704=0,M705&gt;0),$AA704,0))</f>
        <v>0</v>
      </c>
      <c r="BK704" s="969">
        <f>$AA704-BI704-BJ704</f>
        <v>0</v>
      </c>
      <c r="BL704" s="204">
        <f t="shared" si="308"/>
        <v>0</v>
      </c>
      <c r="BM704" s="204">
        <f t="shared" si="308"/>
        <v>0</v>
      </c>
      <c r="BN704" s="204">
        <f t="shared" si="308"/>
        <v>0</v>
      </c>
      <c r="BO704" s="204">
        <f t="shared" si="308"/>
        <v>0</v>
      </c>
      <c r="BP704" s="204">
        <f t="shared" si="308"/>
        <v>0</v>
      </c>
      <c r="BQ704" s="205">
        <f t="shared" si="308"/>
        <v>0</v>
      </c>
      <c r="BR704" s="973">
        <f>IF($Z704=1,0,IF(AND($Z704=0,BM704&gt;0),1,IF(AND($Z704=0,BO704&gt;0),1,IF(AND($Z704=0,BQ704&gt;0),1,0))))</f>
        <v>0</v>
      </c>
      <c r="BS704" s="973">
        <f t="shared" si="303"/>
        <v>0</v>
      </c>
      <c r="BT704" s="978">
        <f>IF($Z704=0,0,IF(BX704+BZ704+CB704&gt;0,$AA704,0))</f>
        <v>0</v>
      </c>
      <c r="BU704" s="980">
        <f>IF($Z704=0,0,IF(AND(BT704=0,O705&gt;0),$AA704,0))</f>
        <v>0</v>
      </c>
      <c r="BV704" s="969">
        <f>$AA704-BT704-BU704</f>
        <v>0</v>
      </c>
      <c r="BW704" s="204">
        <f t="shared" si="309"/>
        <v>0</v>
      </c>
      <c r="BX704" s="204">
        <f t="shared" si="309"/>
        <v>0</v>
      </c>
      <c r="BY704" s="204">
        <f t="shared" si="309"/>
        <v>0</v>
      </c>
      <c r="BZ704" s="204">
        <f t="shared" si="309"/>
        <v>0</v>
      </c>
      <c r="CA704" s="204">
        <f t="shared" si="309"/>
        <v>0</v>
      </c>
      <c r="CB704" s="205">
        <f t="shared" si="309"/>
        <v>0</v>
      </c>
      <c r="CC704" s="973">
        <f>IF($Z704=1,0,IF(AND($Z704=0,BX704&gt;0),1,IF(AND($Z704=0,BZ704&gt;0),1,IF(AND($Z704=0,CB704&gt;0),1,0))))</f>
        <v>0</v>
      </c>
      <c r="CD704" s="973">
        <f t="shared" si="304"/>
        <v>0</v>
      </c>
      <c r="CE704" s="11"/>
      <c r="CF704" s="11"/>
      <c r="CG704" s="11"/>
      <c r="CH704" s="11"/>
      <c r="CI704" s="11"/>
      <c r="CJ704" s="11"/>
      <c r="CK704" s="11"/>
      <c r="CL704" s="11"/>
      <c r="CM704" s="11"/>
    </row>
    <row r="705" spans="1:91" ht="14.25" customHeight="1">
      <c r="A705" s="950" t="str">
        <f>A704</f>
        <v/>
      </c>
      <c r="B705" s="57"/>
      <c r="C705" s="2051"/>
      <c r="D705" s="2053"/>
      <c r="E705" s="2051"/>
      <c r="F705" s="2772"/>
      <c r="G705" s="1121">
        <f>Import!Q1402</f>
        <v>0</v>
      </c>
      <c r="H705" s="2774"/>
      <c r="I705" s="450"/>
      <c r="J705" s="2775"/>
      <c r="K705" s="450"/>
      <c r="L705" s="2775"/>
      <c r="M705" s="450"/>
      <c r="N705" s="2775"/>
      <c r="O705" s="450"/>
      <c r="P705" s="2775"/>
      <c r="Q705" s="11"/>
      <c r="R705" s="11"/>
      <c r="S705" s="397"/>
      <c r="T705" s="419"/>
      <c r="U705" s="444">
        <f>Import!N1403</f>
        <v>0</v>
      </c>
      <c r="V705" s="11"/>
      <c r="W705" s="306"/>
      <c r="X705" s="306"/>
      <c r="Y705" s="306"/>
      <c r="Z705" s="11"/>
      <c r="AE705" s="204"/>
      <c r="AF705" s="204"/>
      <c r="AG705" s="204"/>
      <c r="AH705" s="204"/>
      <c r="AI705" s="922"/>
      <c r="AJ705" s="205"/>
      <c r="AK705" s="973"/>
      <c r="AL705" s="973">
        <f>AL704</f>
        <v>0</v>
      </c>
      <c r="AP705" s="204"/>
      <c r="AQ705" s="204"/>
      <c r="AR705" s="204"/>
      <c r="AS705" s="204"/>
      <c r="AT705" s="204"/>
      <c r="AU705" s="205"/>
      <c r="AV705" s="973"/>
      <c r="AW705" s="973">
        <f>AW704</f>
        <v>0</v>
      </c>
      <c r="BA705" s="204"/>
      <c r="BB705" s="204"/>
      <c r="BC705" s="204"/>
      <c r="BD705" s="204"/>
      <c r="BE705" s="204"/>
      <c r="BF705" s="205"/>
      <c r="BG705" s="973"/>
      <c r="BH705" s="973">
        <f>BH704</f>
        <v>0</v>
      </c>
      <c r="BL705" s="204"/>
      <c r="BM705" s="204"/>
      <c r="BN705" s="204"/>
      <c r="BO705" s="204"/>
      <c r="BP705" s="204"/>
      <c r="BQ705" s="205"/>
      <c r="BR705" s="973"/>
      <c r="BS705" s="973">
        <f>BS704</f>
        <v>0</v>
      </c>
      <c r="BW705" s="204"/>
      <c r="BX705" s="204"/>
      <c r="BY705" s="204"/>
      <c r="BZ705" s="204"/>
      <c r="CA705" s="204"/>
      <c r="CB705" s="205"/>
      <c r="CC705" s="973"/>
      <c r="CD705" s="973">
        <f>CD704</f>
        <v>0</v>
      </c>
      <c r="CE705" s="11"/>
      <c r="CF705" s="11"/>
      <c r="CG705" s="11"/>
      <c r="CH705" s="11"/>
      <c r="CI705" s="11"/>
      <c r="CJ705" s="11"/>
      <c r="CK705" s="11"/>
      <c r="CL705" s="11"/>
      <c r="CM705" s="11"/>
    </row>
    <row r="706" spans="1:91" ht="24.75" customHeight="1">
      <c r="A706" s="949" t="str">
        <f>IF(E706&gt;0,"Wypełnione","")</f>
        <v/>
      </c>
      <c r="B706" s="57"/>
      <c r="C706" s="2050">
        <f>'Og s3a'!C1415</f>
        <v>0</v>
      </c>
      <c r="D706" s="2052">
        <f>'Og s3a'!E1415</f>
        <v>0</v>
      </c>
      <c r="E706" s="2050">
        <f>'Og s3a'!F1415</f>
        <v>0</v>
      </c>
      <c r="F706" s="2771"/>
      <c r="G706" s="448">
        <f>T706</f>
        <v>0</v>
      </c>
      <c r="H706" s="2773">
        <f>U706</f>
        <v>0</v>
      </c>
      <c r="I706" s="451"/>
      <c r="J706" s="2775"/>
      <c r="K706" s="451"/>
      <c r="L706" s="2775"/>
      <c r="M706" s="451"/>
      <c r="N706" s="2775"/>
      <c r="O706" s="451"/>
      <c r="P706" s="2775"/>
      <c r="Q706" s="11"/>
      <c r="R706" s="11"/>
      <c r="S706" s="396">
        <f>'Og s3a'!G1415</f>
        <v>0</v>
      </c>
      <c r="T706" s="398">
        <f>'Og s3a'!D1415</f>
        <v>0</v>
      </c>
      <c r="U706" s="444">
        <f>Import!N1404</f>
        <v>0</v>
      </c>
      <c r="V706" s="11"/>
      <c r="W706" s="306"/>
      <c r="X706" s="306"/>
      <c r="Y706" s="306"/>
      <c r="Z706" s="970">
        <f>IF(F706=AF$7,1,0)</f>
        <v>0</v>
      </c>
      <c r="AA706" s="970">
        <f>Z706*D706</f>
        <v>0</v>
      </c>
      <c r="AB706" s="978">
        <f>IF($Z706=0,0,IF(AF706+AH706+AJ706&gt;0,$AA706,0))</f>
        <v>0</v>
      </c>
      <c r="AC706" s="980">
        <f>IF($Z706=0,0,IF(AND(AB706=0,G707&gt;0),$AA706,0))</f>
        <v>0</v>
      </c>
      <c r="AD706" s="969">
        <f>AA706-AB706-AC706</f>
        <v>0</v>
      </c>
      <c r="AE706" s="204">
        <f t="shared" si="305"/>
        <v>0</v>
      </c>
      <c r="AF706" s="204">
        <f t="shared" si="305"/>
        <v>0</v>
      </c>
      <c r="AG706" s="204">
        <f t="shared" si="305"/>
        <v>0</v>
      </c>
      <c r="AH706" s="204">
        <f t="shared" si="305"/>
        <v>0</v>
      </c>
      <c r="AI706" s="922">
        <f t="shared" si="305"/>
        <v>0</v>
      </c>
      <c r="AJ706" s="205">
        <f t="shared" si="305"/>
        <v>0</v>
      </c>
      <c r="AK706" s="973">
        <f>IF($Z706=1,0,IF(AND($Z706=0,AF706&gt;0),1,IF(AND($Z706=0,AH706&gt;0),1,IF(AND($Z706=0,AJ706&gt;0),1,0))))</f>
        <v>0</v>
      </c>
      <c r="AL706" s="973">
        <f t="shared" si="300"/>
        <v>0</v>
      </c>
      <c r="AM706" s="978">
        <f>IF($Z706=0,0,IF(AQ706+AS706+AU706&gt;0,$AA706,0))</f>
        <v>0</v>
      </c>
      <c r="AN706" s="980">
        <f>IF($Z706=0,0,IF(AND(AM706=0,I707&gt;0),$AA706,0))</f>
        <v>0</v>
      </c>
      <c r="AO706" s="969">
        <f>$AA706-AM706-AN706</f>
        <v>0</v>
      </c>
      <c r="AP706" s="204">
        <f t="shared" si="306"/>
        <v>0</v>
      </c>
      <c r="AQ706" s="204">
        <f t="shared" si="306"/>
        <v>0</v>
      </c>
      <c r="AR706" s="204">
        <f t="shared" si="306"/>
        <v>0</v>
      </c>
      <c r="AS706" s="204">
        <f t="shared" si="306"/>
        <v>0</v>
      </c>
      <c r="AT706" s="204">
        <f t="shared" si="306"/>
        <v>0</v>
      </c>
      <c r="AU706" s="205">
        <f t="shared" si="306"/>
        <v>0</v>
      </c>
      <c r="AV706" s="973">
        <f>IF($Z706=1,0,IF(AND($Z706=0,AQ706&gt;0),1,IF(AND($Z706=0,AS706&gt;0),1,IF(AND($Z706=0,AU706&gt;0),1,0))))</f>
        <v>0</v>
      </c>
      <c r="AW706" s="973">
        <f t="shared" si="301"/>
        <v>0</v>
      </c>
      <c r="AX706" s="978">
        <f>IF($Z706=0,0,IF(BB706+BD706+BF706&gt;0,$AA706,0))</f>
        <v>0</v>
      </c>
      <c r="AY706" s="980">
        <f>IF($Z706=0,0,IF(AND(AX706=0,K707&gt;0),$AA706,0))</f>
        <v>0</v>
      </c>
      <c r="AZ706" s="969">
        <f>$AA706-AX706-AY706</f>
        <v>0</v>
      </c>
      <c r="BA706" s="204">
        <f t="shared" si="307"/>
        <v>0</v>
      </c>
      <c r="BB706" s="204">
        <f t="shared" si="307"/>
        <v>0</v>
      </c>
      <c r="BC706" s="204">
        <f t="shared" si="307"/>
        <v>0</v>
      </c>
      <c r="BD706" s="204">
        <f t="shared" si="307"/>
        <v>0</v>
      </c>
      <c r="BE706" s="204">
        <f t="shared" si="307"/>
        <v>0</v>
      </c>
      <c r="BF706" s="205">
        <f t="shared" si="307"/>
        <v>0</v>
      </c>
      <c r="BG706" s="973">
        <f>IF($Z706=1,0,IF(AND($Z706=0,BB706&gt;0),1,IF(AND($Z706=0,BD706&gt;0),1,IF(AND($Z706=0,BF706&gt;0),1,0))))</f>
        <v>0</v>
      </c>
      <c r="BH706" s="973">
        <f t="shared" si="302"/>
        <v>0</v>
      </c>
      <c r="BI706" s="978">
        <f>IF($Z706=0,0,IF(BM706+BO706+BQ706&gt;0,$AA706,0))</f>
        <v>0</v>
      </c>
      <c r="BJ706" s="980">
        <f>IF($Z706=0,0,IF(AND(BI706=0,M707&gt;0),$AA706,0))</f>
        <v>0</v>
      </c>
      <c r="BK706" s="969">
        <f>$AA706-BI706-BJ706</f>
        <v>0</v>
      </c>
      <c r="BL706" s="204">
        <f t="shared" si="308"/>
        <v>0</v>
      </c>
      <c r="BM706" s="204">
        <f t="shared" si="308"/>
        <v>0</v>
      </c>
      <c r="BN706" s="204">
        <f t="shared" si="308"/>
        <v>0</v>
      </c>
      <c r="BO706" s="204">
        <f t="shared" si="308"/>
        <v>0</v>
      </c>
      <c r="BP706" s="204">
        <f t="shared" si="308"/>
        <v>0</v>
      </c>
      <c r="BQ706" s="205">
        <f t="shared" si="308"/>
        <v>0</v>
      </c>
      <c r="BR706" s="973">
        <f>IF($Z706=1,0,IF(AND($Z706=0,BM706&gt;0),1,IF(AND($Z706=0,BO706&gt;0),1,IF(AND($Z706=0,BQ706&gt;0),1,0))))</f>
        <v>0</v>
      </c>
      <c r="BS706" s="973">
        <f t="shared" si="303"/>
        <v>0</v>
      </c>
      <c r="BT706" s="978">
        <f>IF($Z706=0,0,IF(BX706+BZ706+CB706&gt;0,$AA706,0))</f>
        <v>0</v>
      </c>
      <c r="BU706" s="980">
        <f>IF($Z706=0,0,IF(AND(BT706=0,O707&gt;0),$AA706,0))</f>
        <v>0</v>
      </c>
      <c r="BV706" s="969">
        <f>$AA706-BT706-BU706</f>
        <v>0</v>
      </c>
      <c r="BW706" s="204">
        <f t="shared" si="309"/>
        <v>0</v>
      </c>
      <c r="BX706" s="204">
        <f t="shared" si="309"/>
        <v>0</v>
      </c>
      <c r="BY706" s="204">
        <f t="shared" si="309"/>
        <v>0</v>
      </c>
      <c r="BZ706" s="204">
        <f t="shared" si="309"/>
        <v>0</v>
      </c>
      <c r="CA706" s="204">
        <f t="shared" si="309"/>
        <v>0</v>
      </c>
      <c r="CB706" s="205">
        <f t="shared" si="309"/>
        <v>0</v>
      </c>
      <c r="CC706" s="973">
        <f>IF($Z706=1,0,IF(AND($Z706=0,BX706&gt;0),1,IF(AND($Z706=0,BZ706&gt;0),1,IF(AND($Z706=0,CB706&gt;0),1,0))))</f>
        <v>0</v>
      </c>
      <c r="CD706" s="973">
        <f t="shared" si="304"/>
        <v>0</v>
      </c>
      <c r="CE706" s="11"/>
      <c r="CF706" s="11"/>
      <c r="CG706" s="11"/>
      <c r="CH706" s="11"/>
      <c r="CI706" s="11"/>
      <c r="CJ706" s="11"/>
      <c r="CK706" s="11"/>
      <c r="CL706" s="11"/>
      <c r="CM706" s="11"/>
    </row>
    <row r="707" spans="1:91" ht="14.25" customHeight="1">
      <c r="A707" s="950" t="str">
        <f>A706</f>
        <v/>
      </c>
      <c r="B707" s="57"/>
      <c r="C707" s="2051"/>
      <c r="D707" s="2053"/>
      <c r="E707" s="2051"/>
      <c r="F707" s="2772"/>
      <c r="G707" s="1121">
        <f>Import!Q1404</f>
        <v>0</v>
      </c>
      <c r="H707" s="2774"/>
      <c r="I707" s="450"/>
      <c r="J707" s="2775"/>
      <c r="K707" s="450"/>
      <c r="L707" s="2775"/>
      <c r="M707" s="450"/>
      <c r="N707" s="2775"/>
      <c r="O707" s="450"/>
      <c r="P707" s="2775"/>
      <c r="Q707" s="11"/>
      <c r="R707" s="11"/>
      <c r="S707" s="397"/>
      <c r="T707" s="419"/>
      <c r="U707" s="444">
        <f>Import!N1405</f>
        <v>0</v>
      </c>
      <c r="V707" s="11"/>
      <c r="W707" s="306"/>
      <c r="X707" s="306"/>
      <c r="Y707" s="306"/>
      <c r="Z707" s="11"/>
      <c r="AE707" s="204"/>
      <c r="AF707" s="204"/>
      <c r="AG707" s="204"/>
      <c r="AH707" s="204"/>
      <c r="AI707" s="922"/>
      <c r="AJ707" s="205"/>
      <c r="AK707" s="973"/>
      <c r="AL707" s="973">
        <f>AL706</f>
        <v>0</v>
      </c>
      <c r="AP707" s="204"/>
      <c r="AQ707" s="204"/>
      <c r="AR707" s="204"/>
      <c r="AS707" s="204"/>
      <c r="AT707" s="204"/>
      <c r="AU707" s="205"/>
      <c r="AV707" s="973"/>
      <c r="AW707" s="973">
        <f>AW706</f>
        <v>0</v>
      </c>
      <c r="BA707" s="204"/>
      <c r="BB707" s="204"/>
      <c r="BC707" s="204"/>
      <c r="BD707" s="204"/>
      <c r="BE707" s="204"/>
      <c r="BF707" s="205"/>
      <c r="BG707" s="973"/>
      <c r="BH707" s="973">
        <f>BH706</f>
        <v>0</v>
      </c>
      <c r="BL707" s="204"/>
      <c r="BM707" s="204"/>
      <c r="BN707" s="204"/>
      <c r="BO707" s="204"/>
      <c r="BP707" s="204"/>
      <c r="BQ707" s="205"/>
      <c r="BR707" s="973"/>
      <c r="BS707" s="973">
        <f>BS706</f>
        <v>0</v>
      </c>
      <c r="BW707" s="204"/>
      <c r="BX707" s="204"/>
      <c r="BY707" s="204"/>
      <c r="BZ707" s="204"/>
      <c r="CA707" s="204"/>
      <c r="CB707" s="205"/>
      <c r="CC707" s="973"/>
      <c r="CD707" s="973">
        <f>CD706</f>
        <v>0</v>
      </c>
      <c r="CE707" s="11"/>
      <c r="CF707" s="11"/>
      <c r="CG707" s="11"/>
      <c r="CH707" s="11"/>
      <c r="CI707" s="11"/>
      <c r="CJ707" s="11"/>
      <c r="CK707" s="11"/>
      <c r="CL707" s="11"/>
      <c r="CM707" s="11"/>
    </row>
    <row r="708" spans="1:91" ht="24.75" customHeight="1">
      <c r="A708" s="949" t="str">
        <f>IF(E708&gt;0,"Wypełnione","")</f>
        <v/>
      </c>
      <c r="B708" s="57"/>
      <c r="C708" s="2050">
        <f>'Og s3a'!C1417</f>
        <v>0</v>
      </c>
      <c r="D708" s="2052">
        <f>'Og s3a'!E1417</f>
        <v>0</v>
      </c>
      <c r="E708" s="2050">
        <f>'Og s3a'!F1417</f>
        <v>0</v>
      </c>
      <c r="F708" s="2771"/>
      <c r="G708" s="448">
        <f>T708</f>
        <v>0</v>
      </c>
      <c r="H708" s="2773">
        <f>U708</f>
        <v>0</v>
      </c>
      <c r="I708" s="451"/>
      <c r="J708" s="2775"/>
      <c r="K708" s="451"/>
      <c r="L708" s="2775"/>
      <c r="M708" s="451"/>
      <c r="N708" s="2775"/>
      <c r="O708" s="451"/>
      <c r="P708" s="2775"/>
      <c r="Q708" s="11"/>
      <c r="R708" s="11"/>
      <c r="S708" s="396">
        <f>'Og s3a'!G1417</f>
        <v>0</v>
      </c>
      <c r="T708" s="398">
        <f>'Og s3a'!D1417</f>
        <v>0</v>
      </c>
      <c r="U708" s="444">
        <f>Import!N1406</f>
        <v>0</v>
      </c>
      <c r="V708" s="11"/>
      <c r="W708" s="306"/>
      <c r="X708" s="306"/>
      <c r="Y708" s="306"/>
      <c r="Z708" s="970">
        <f>IF(F708=AF$7,1,0)</f>
        <v>0</v>
      </c>
      <c r="AA708" s="970">
        <f>Z708*D708</f>
        <v>0</v>
      </c>
      <c r="AB708" s="978">
        <f>IF($Z708=0,0,IF(AF708+AH708+AJ708&gt;0,$AA708,0))</f>
        <v>0</v>
      </c>
      <c r="AC708" s="980">
        <f>IF($Z708=0,0,IF(AND(AB708=0,G709&gt;0),$AA708,0))</f>
        <v>0</v>
      </c>
      <c r="AD708" s="969">
        <f>AA708-AB708-AC708</f>
        <v>0</v>
      </c>
      <c r="AE708" s="204">
        <f t="shared" si="305"/>
        <v>0</v>
      </c>
      <c r="AF708" s="204">
        <f t="shared" si="305"/>
        <v>0</v>
      </c>
      <c r="AG708" s="204">
        <f t="shared" si="305"/>
        <v>0</v>
      </c>
      <c r="AH708" s="204">
        <f t="shared" si="305"/>
        <v>0</v>
      </c>
      <c r="AI708" s="922">
        <f t="shared" si="305"/>
        <v>0</v>
      </c>
      <c r="AJ708" s="205">
        <f t="shared" si="305"/>
        <v>0</v>
      </c>
      <c r="AK708" s="973">
        <f>IF($Z708=1,0,IF(AND($Z708=0,AF708&gt;0),1,IF(AND($Z708=0,AH708&gt;0),1,IF(AND($Z708=0,AJ708&gt;0),1,0))))</f>
        <v>0</v>
      </c>
      <c r="AL708" s="973">
        <f t="shared" si="300"/>
        <v>0</v>
      </c>
      <c r="AM708" s="978">
        <f>IF($Z708=0,0,IF(AQ708+AS708+AU708&gt;0,$AA708,0))</f>
        <v>0</v>
      </c>
      <c r="AN708" s="980">
        <f>IF($Z708=0,0,IF(AND(AM708=0,I709&gt;0),$AA708,0))</f>
        <v>0</v>
      </c>
      <c r="AO708" s="969">
        <f>$AA708-AM708-AN708</f>
        <v>0</v>
      </c>
      <c r="AP708" s="204">
        <f t="shared" si="306"/>
        <v>0</v>
      </c>
      <c r="AQ708" s="204">
        <f t="shared" si="306"/>
        <v>0</v>
      </c>
      <c r="AR708" s="204">
        <f t="shared" si="306"/>
        <v>0</v>
      </c>
      <c r="AS708" s="204">
        <f t="shared" si="306"/>
        <v>0</v>
      </c>
      <c r="AT708" s="204">
        <f t="shared" si="306"/>
        <v>0</v>
      </c>
      <c r="AU708" s="205">
        <f t="shared" si="306"/>
        <v>0</v>
      </c>
      <c r="AV708" s="973">
        <f>IF($Z708=1,0,IF(AND($Z708=0,AQ708&gt;0),1,IF(AND($Z708=0,AS708&gt;0),1,IF(AND($Z708=0,AU708&gt;0),1,0))))</f>
        <v>0</v>
      </c>
      <c r="AW708" s="973">
        <f t="shared" si="301"/>
        <v>0</v>
      </c>
      <c r="AX708" s="978">
        <f>IF($Z708=0,0,IF(BB708+BD708+BF708&gt;0,$AA708,0))</f>
        <v>0</v>
      </c>
      <c r="AY708" s="980">
        <f>IF($Z708=0,0,IF(AND(AX708=0,K709&gt;0),$AA708,0))</f>
        <v>0</v>
      </c>
      <c r="AZ708" s="969">
        <f>$AA708-AX708-AY708</f>
        <v>0</v>
      </c>
      <c r="BA708" s="204">
        <f t="shared" si="307"/>
        <v>0</v>
      </c>
      <c r="BB708" s="204">
        <f t="shared" si="307"/>
        <v>0</v>
      </c>
      <c r="BC708" s="204">
        <f t="shared" si="307"/>
        <v>0</v>
      </c>
      <c r="BD708" s="204">
        <f t="shared" si="307"/>
        <v>0</v>
      </c>
      <c r="BE708" s="204">
        <f t="shared" si="307"/>
        <v>0</v>
      </c>
      <c r="BF708" s="205">
        <f t="shared" si="307"/>
        <v>0</v>
      </c>
      <c r="BG708" s="973">
        <f>IF($Z708=1,0,IF(AND($Z708=0,BB708&gt;0),1,IF(AND($Z708=0,BD708&gt;0),1,IF(AND($Z708=0,BF708&gt;0),1,0))))</f>
        <v>0</v>
      </c>
      <c r="BH708" s="973">
        <f t="shared" si="302"/>
        <v>0</v>
      </c>
      <c r="BI708" s="978">
        <f>IF($Z708=0,0,IF(BM708+BO708+BQ708&gt;0,$AA708,0))</f>
        <v>0</v>
      </c>
      <c r="BJ708" s="980">
        <f>IF($Z708=0,0,IF(AND(BI708=0,M709&gt;0),$AA708,0))</f>
        <v>0</v>
      </c>
      <c r="BK708" s="969">
        <f>$AA708-BI708-BJ708</f>
        <v>0</v>
      </c>
      <c r="BL708" s="204">
        <f t="shared" si="308"/>
        <v>0</v>
      </c>
      <c r="BM708" s="204">
        <f t="shared" si="308"/>
        <v>0</v>
      </c>
      <c r="BN708" s="204">
        <f t="shared" si="308"/>
        <v>0</v>
      </c>
      <c r="BO708" s="204">
        <f t="shared" si="308"/>
        <v>0</v>
      </c>
      <c r="BP708" s="204">
        <f t="shared" si="308"/>
        <v>0</v>
      </c>
      <c r="BQ708" s="205">
        <f t="shared" si="308"/>
        <v>0</v>
      </c>
      <c r="BR708" s="973">
        <f>IF($Z708=1,0,IF(AND($Z708=0,BM708&gt;0),1,IF(AND($Z708=0,BO708&gt;0),1,IF(AND($Z708=0,BQ708&gt;0),1,0))))</f>
        <v>0</v>
      </c>
      <c r="BS708" s="973">
        <f t="shared" si="303"/>
        <v>0</v>
      </c>
      <c r="BT708" s="978">
        <f>IF($Z708=0,0,IF(BX708+BZ708+CB708&gt;0,$AA708,0))</f>
        <v>0</v>
      </c>
      <c r="BU708" s="980">
        <f>IF($Z708=0,0,IF(AND(BT708=0,O709&gt;0),$AA708,0))</f>
        <v>0</v>
      </c>
      <c r="BV708" s="969">
        <f>$AA708-BT708-BU708</f>
        <v>0</v>
      </c>
      <c r="BW708" s="204">
        <f t="shared" si="309"/>
        <v>0</v>
      </c>
      <c r="BX708" s="204">
        <f t="shared" si="309"/>
        <v>0</v>
      </c>
      <c r="BY708" s="204">
        <f t="shared" si="309"/>
        <v>0</v>
      </c>
      <c r="BZ708" s="204">
        <f t="shared" si="309"/>
        <v>0</v>
      </c>
      <c r="CA708" s="204">
        <f t="shared" si="309"/>
        <v>0</v>
      </c>
      <c r="CB708" s="205">
        <f t="shared" si="309"/>
        <v>0</v>
      </c>
      <c r="CC708" s="973">
        <f>IF($Z708=1,0,IF(AND($Z708=0,BX708&gt;0),1,IF(AND($Z708=0,BZ708&gt;0),1,IF(AND($Z708=0,CB708&gt;0),1,0))))</f>
        <v>0</v>
      </c>
      <c r="CD708" s="973">
        <f t="shared" si="304"/>
        <v>0</v>
      </c>
      <c r="CE708" s="11"/>
      <c r="CF708" s="11"/>
      <c r="CG708" s="11"/>
      <c r="CH708" s="11"/>
      <c r="CI708" s="11"/>
      <c r="CJ708" s="11"/>
      <c r="CK708" s="11"/>
      <c r="CL708" s="11"/>
      <c r="CM708" s="11"/>
    </row>
    <row r="709" spans="1:91" ht="14.25" customHeight="1">
      <c r="A709" s="950" t="str">
        <f>A708</f>
        <v/>
      </c>
      <c r="B709" s="57"/>
      <c r="C709" s="2051"/>
      <c r="D709" s="2053"/>
      <c r="E709" s="2051"/>
      <c r="F709" s="2772"/>
      <c r="G709" s="1121">
        <f>Import!Q1406</f>
        <v>0</v>
      </c>
      <c r="H709" s="2774"/>
      <c r="I709" s="450"/>
      <c r="J709" s="2775"/>
      <c r="K709" s="450"/>
      <c r="L709" s="2775"/>
      <c r="M709" s="450"/>
      <c r="N709" s="2775"/>
      <c r="O709" s="450"/>
      <c r="P709" s="2775"/>
      <c r="Q709" s="11"/>
      <c r="R709" s="11"/>
      <c r="S709" s="397"/>
      <c r="T709" s="419"/>
      <c r="U709" s="444">
        <f>Import!N1407</f>
        <v>0</v>
      </c>
      <c r="V709" s="11"/>
      <c r="W709" s="306"/>
      <c r="X709" s="306"/>
      <c r="Y709" s="306"/>
      <c r="Z709" s="11"/>
      <c r="AE709" s="204"/>
      <c r="AF709" s="204"/>
      <c r="AG709" s="204"/>
      <c r="AH709" s="204"/>
      <c r="AI709" s="922"/>
      <c r="AJ709" s="205"/>
      <c r="AK709" s="973"/>
      <c r="AL709" s="973">
        <f>AL708</f>
        <v>0</v>
      </c>
      <c r="AP709" s="204"/>
      <c r="AQ709" s="204"/>
      <c r="AR709" s="204"/>
      <c r="AS709" s="204"/>
      <c r="AT709" s="204"/>
      <c r="AU709" s="205"/>
      <c r="AV709" s="973"/>
      <c r="AW709" s="973">
        <f>AW708</f>
        <v>0</v>
      </c>
      <c r="BA709" s="204"/>
      <c r="BB709" s="204"/>
      <c r="BC709" s="204"/>
      <c r="BD709" s="204"/>
      <c r="BE709" s="204"/>
      <c r="BF709" s="205"/>
      <c r="BG709" s="973"/>
      <c r="BH709" s="973">
        <f>BH708</f>
        <v>0</v>
      </c>
      <c r="BL709" s="204"/>
      <c r="BM709" s="204"/>
      <c r="BN709" s="204"/>
      <c r="BO709" s="204"/>
      <c r="BP709" s="204"/>
      <c r="BQ709" s="205"/>
      <c r="BR709" s="973"/>
      <c r="BS709" s="973">
        <f>BS708</f>
        <v>0</v>
      </c>
      <c r="BW709" s="204"/>
      <c r="BX709" s="204"/>
      <c r="BY709" s="204"/>
      <c r="BZ709" s="204"/>
      <c r="CA709" s="204"/>
      <c r="CB709" s="205"/>
      <c r="CC709" s="973"/>
      <c r="CD709" s="973">
        <f>CD708</f>
        <v>0</v>
      </c>
      <c r="CE709" s="11"/>
      <c r="CF709" s="11"/>
      <c r="CG709" s="11"/>
      <c r="CH709" s="11"/>
      <c r="CI709" s="11"/>
      <c r="CJ709" s="11"/>
      <c r="CK709" s="11"/>
      <c r="CL709" s="11"/>
      <c r="CM709" s="11"/>
    </row>
    <row r="710" spans="1:91" ht="24.75" customHeight="1">
      <c r="A710" s="949" t="str">
        <f>IF(E710&gt;0,"Wypełnione","")</f>
        <v/>
      </c>
      <c r="B710" s="57"/>
      <c r="C710" s="2050">
        <f>'Og s3a'!C1419</f>
        <v>0</v>
      </c>
      <c r="D710" s="2052">
        <f>'Og s3a'!E1419</f>
        <v>0</v>
      </c>
      <c r="E710" s="2050">
        <f>'Og s3a'!F1419</f>
        <v>0</v>
      </c>
      <c r="F710" s="2771"/>
      <c r="G710" s="448">
        <f>T710</f>
        <v>0</v>
      </c>
      <c r="H710" s="2773">
        <f>U710</f>
        <v>0</v>
      </c>
      <c r="I710" s="451"/>
      <c r="J710" s="2775"/>
      <c r="K710" s="451"/>
      <c r="L710" s="2775"/>
      <c r="M710" s="451"/>
      <c r="N710" s="2775"/>
      <c r="O710" s="451"/>
      <c r="P710" s="2775"/>
      <c r="Q710" s="11"/>
      <c r="R710" s="11"/>
      <c r="S710" s="396">
        <f>'Og s3a'!G1419</f>
        <v>0</v>
      </c>
      <c r="T710" s="398">
        <f>'Og s3a'!D1419</f>
        <v>0</v>
      </c>
      <c r="U710" s="444">
        <f>Import!N1408</f>
        <v>0</v>
      </c>
      <c r="V710" s="11"/>
      <c r="W710" s="306"/>
      <c r="X710" s="306"/>
      <c r="Y710" s="306"/>
      <c r="Z710" s="970">
        <f>IF(F710=AF$7,1,0)</f>
        <v>0</v>
      </c>
      <c r="AA710" s="970">
        <f>Z710*D710</f>
        <v>0</v>
      </c>
      <c r="AB710" s="978">
        <f>IF($Z710=0,0,IF(AF710+AH710+AJ710&gt;0,$AA710,0))</f>
        <v>0</v>
      </c>
      <c r="AC710" s="980">
        <f>IF($Z710=0,0,IF(AND(AB710=0,G711&gt;0),$AA710,0))</f>
        <v>0</v>
      </c>
      <c r="AD710" s="969">
        <f>AA710-AB710-AC710</f>
        <v>0</v>
      </c>
      <c r="AE710" s="204">
        <f t="shared" si="305"/>
        <v>0</v>
      </c>
      <c r="AF710" s="204">
        <f t="shared" si="305"/>
        <v>0</v>
      </c>
      <c r="AG710" s="204">
        <f t="shared" si="305"/>
        <v>0</v>
      </c>
      <c r="AH710" s="204">
        <f t="shared" si="305"/>
        <v>0</v>
      </c>
      <c r="AI710" s="922">
        <f t="shared" si="305"/>
        <v>0</v>
      </c>
      <c r="AJ710" s="205">
        <f t="shared" si="305"/>
        <v>0</v>
      </c>
      <c r="AK710" s="973">
        <f>IF($Z710=1,0,IF(AND($Z710=0,AF710&gt;0),1,IF(AND($Z710=0,AH710&gt;0),1,IF(AND($Z710=0,AJ710&gt;0),1,0))))</f>
        <v>0</v>
      </c>
      <c r="AL710" s="973">
        <f t="shared" si="300"/>
        <v>0</v>
      </c>
      <c r="AM710" s="978">
        <f>IF($Z710=0,0,IF(AQ710+AS710+AU710&gt;0,$AA710,0))</f>
        <v>0</v>
      </c>
      <c r="AN710" s="980">
        <f>IF($Z710=0,0,IF(AND(AM710=0,I711&gt;0),$AA710,0))</f>
        <v>0</v>
      </c>
      <c r="AO710" s="969">
        <f>$AA710-AM710-AN710</f>
        <v>0</v>
      </c>
      <c r="AP710" s="204">
        <f t="shared" si="306"/>
        <v>0</v>
      </c>
      <c r="AQ710" s="204">
        <f t="shared" si="306"/>
        <v>0</v>
      </c>
      <c r="AR710" s="204">
        <f t="shared" si="306"/>
        <v>0</v>
      </c>
      <c r="AS710" s="204">
        <f t="shared" si="306"/>
        <v>0</v>
      </c>
      <c r="AT710" s="204">
        <f t="shared" si="306"/>
        <v>0</v>
      </c>
      <c r="AU710" s="205">
        <f t="shared" si="306"/>
        <v>0</v>
      </c>
      <c r="AV710" s="973">
        <f>IF($Z710=1,0,IF(AND($Z710=0,AQ710&gt;0),1,IF(AND($Z710=0,AS710&gt;0),1,IF(AND($Z710=0,AU710&gt;0),1,0))))</f>
        <v>0</v>
      </c>
      <c r="AW710" s="973">
        <f t="shared" si="301"/>
        <v>0</v>
      </c>
      <c r="AX710" s="978">
        <f>IF($Z710=0,0,IF(BB710+BD710+BF710&gt;0,$AA710,0))</f>
        <v>0</v>
      </c>
      <c r="AY710" s="980">
        <f>IF($Z710=0,0,IF(AND(AX710=0,K711&gt;0),$AA710,0))</f>
        <v>0</v>
      </c>
      <c r="AZ710" s="969">
        <f>$AA710-AX710-AY710</f>
        <v>0</v>
      </c>
      <c r="BA710" s="204">
        <f t="shared" si="307"/>
        <v>0</v>
      </c>
      <c r="BB710" s="204">
        <f t="shared" si="307"/>
        <v>0</v>
      </c>
      <c r="BC710" s="204">
        <f t="shared" si="307"/>
        <v>0</v>
      </c>
      <c r="BD710" s="204">
        <f t="shared" si="307"/>
        <v>0</v>
      </c>
      <c r="BE710" s="204">
        <f t="shared" si="307"/>
        <v>0</v>
      </c>
      <c r="BF710" s="205">
        <f t="shared" si="307"/>
        <v>0</v>
      </c>
      <c r="BG710" s="973">
        <f>IF($Z710=1,0,IF(AND($Z710=0,BB710&gt;0),1,IF(AND($Z710=0,BD710&gt;0),1,IF(AND($Z710=0,BF710&gt;0),1,0))))</f>
        <v>0</v>
      </c>
      <c r="BH710" s="973">
        <f t="shared" si="302"/>
        <v>0</v>
      </c>
      <c r="BI710" s="978">
        <f>IF($Z710=0,0,IF(BM710+BO710+BQ710&gt;0,$AA710,0))</f>
        <v>0</v>
      </c>
      <c r="BJ710" s="980">
        <f>IF($Z710=0,0,IF(AND(BI710=0,M711&gt;0),$AA710,0))</f>
        <v>0</v>
      </c>
      <c r="BK710" s="969">
        <f>$AA710-BI710-BJ710</f>
        <v>0</v>
      </c>
      <c r="BL710" s="204">
        <f t="shared" si="308"/>
        <v>0</v>
      </c>
      <c r="BM710" s="204">
        <f t="shared" si="308"/>
        <v>0</v>
      </c>
      <c r="BN710" s="204">
        <f t="shared" si="308"/>
        <v>0</v>
      </c>
      <c r="BO710" s="204">
        <f t="shared" si="308"/>
        <v>0</v>
      </c>
      <c r="BP710" s="204">
        <f t="shared" si="308"/>
        <v>0</v>
      </c>
      <c r="BQ710" s="205">
        <f t="shared" si="308"/>
        <v>0</v>
      </c>
      <c r="BR710" s="973">
        <f>IF($Z710=1,0,IF(AND($Z710=0,BM710&gt;0),1,IF(AND($Z710=0,BO710&gt;0),1,IF(AND($Z710=0,BQ710&gt;0),1,0))))</f>
        <v>0</v>
      </c>
      <c r="BS710" s="973">
        <f t="shared" si="303"/>
        <v>0</v>
      </c>
      <c r="BT710" s="978">
        <f>IF($Z710=0,0,IF(BX710+BZ710+CB710&gt;0,$AA710,0))</f>
        <v>0</v>
      </c>
      <c r="BU710" s="980">
        <f>IF($Z710=0,0,IF(AND(BT710=0,O711&gt;0),$AA710,0))</f>
        <v>0</v>
      </c>
      <c r="BV710" s="969">
        <f>$AA710-BT710-BU710</f>
        <v>0</v>
      </c>
      <c r="BW710" s="204">
        <f t="shared" si="309"/>
        <v>0</v>
      </c>
      <c r="BX710" s="204">
        <f t="shared" si="309"/>
        <v>0</v>
      </c>
      <c r="BY710" s="204">
        <f t="shared" si="309"/>
        <v>0</v>
      </c>
      <c r="BZ710" s="204">
        <f t="shared" si="309"/>
        <v>0</v>
      </c>
      <c r="CA710" s="204">
        <f t="shared" si="309"/>
        <v>0</v>
      </c>
      <c r="CB710" s="205">
        <f t="shared" si="309"/>
        <v>0</v>
      </c>
      <c r="CC710" s="973">
        <f>IF($Z710=1,0,IF(AND($Z710=0,BX710&gt;0),1,IF(AND($Z710=0,BZ710&gt;0),1,IF(AND($Z710=0,CB710&gt;0),1,0))))</f>
        <v>0</v>
      </c>
      <c r="CD710" s="973">
        <f t="shared" si="304"/>
        <v>0</v>
      </c>
      <c r="CE710" s="11"/>
      <c r="CF710" s="11"/>
      <c r="CG710" s="11"/>
      <c r="CH710" s="11"/>
      <c r="CI710" s="11"/>
      <c r="CJ710" s="11"/>
      <c r="CK710" s="11"/>
      <c r="CL710" s="11"/>
      <c r="CM710" s="11"/>
    </row>
    <row r="711" spans="1:91" ht="14.25" customHeight="1">
      <c r="A711" s="950" t="str">
        <f>A710</f>
        <v/>
      </c>
      <c r="B711" s="57"/>
      <c r="C711" s="2051"/>
      <c r="D711" s="2053"/>
      <c r="E711" s="2051"/>
      <c r="F711" s="2772"/>
      <c r="G711" s="1121">
        <f>Import!Q1408</f>
        <v>0</v>
      </c>
      <c r="H711" s="2774"/>
      <c r="I711" s="450"/>
      <c r="J711" s="2775"/>
      <c r="K711" s="450"/>
      <c r="L711" s="2775"/>
      <c r="M711" s="450"/>
      <c r="N711" s="2775"/>
      <c r="O711" s="450"/>
      <c r="P711" s="2775"/>
      <c r="Q711" s="11"/>
      <c r="R711" s="11"/>
      <c r="S711" s="397"/>
      <c r="T711" s="419"/>
      <c r="U711" s="444">
        <f>Import!N1409</f>
        <v>0</v>
      </c>
      <c r="V711" s="11"/>
      <c r="W711" s="306"/>
      <c r="X711" s="306"/>
      <c r="Y711" s="306"/>
      <c r="Z711" s="11"/>
      <c r="AE711" s="204"/>
      <c r="AF711" s="204"/>
      <c r="AG711" s="204"/>
      <c r="AH711" s="204"/>
      <c r="AI711" s="922"/>
      <c r="AJ711" s="205"/>
      <c r="AK711" s="973"/>
      <c r="AL711" s="973">
        <f>AL710</f>
        <v>0</v>
      </c>
      <c r="AP711" s="204"/>
      <c r="AQ711" s="204"/>
      <c r="AR711" s="204"/>
      <c r="AS711" s="204"/>
      <c r="AT711" s="204"/>
      <c r="AU711" s="205"/>
      <c r="AV711" s="973"/>
      <c r="AW711" s="973">
        <f>AW710</f>
        <v>0</v>
      </c>
      <c r="BA711" s="204"/>
      <c r="BB711" s="204"/>
      <c r="BC711" s="204"/>
      <c r="BD711" s="204"/>
      <c r="BE711" s="204"/>
      <c r="BF711" s="205"/>
      <c r="BG711" s="973"/>
      <c r="BH711" s="973">
        <f>BH710</f>
        <v>0</v>
      </c>
      <c r="BL711" s="204"/>
      <c r="BM711" s="204"/>
      <c r="BN711" s="204"/>
      <c r="BO711" s="204"/>
      <c r="BP711" s="204"/>
      <c r="BQ711" s="205"/>
      <c r="BR711" s="973"/>
      <c r="BS711" s="973">
        <f>BS710</f>
        <v>0</v>
      </c>
      <c r="BW711" s="204"/>
      <c r="BX711" s="204"/>
      <c r="BY711" s="204"/>
      <c r="BZ711" s="204"/>
      <c r="CA711" s="204"/>
      <c r="CB711" s="205"/>
      <c r="CC711" s="973"/>
      <c r="CD711" s="973">
        <f>CD710</f>
        <v>0</v>
      </c>
      <c r="CE711" s="11"/>
      <c r="CF711" s="11"/>
      <c r="CG711" s="11"/>
      <c r="CH711" s="11"/>
      <c r="CI711" s="11"/>
      <c r="CJ711" s="11"/>
      <c r="CK711" s="11"/>
      <c r="CL711" s="11"/>
      <c r="CM711" s="11"/>
    </row>
    <row r="712" spans="1:91" ht="24.75" customHeight="1">
      <c r="A712" s="949" t="str">
        <f>IF(E712&gt;0,"Wypełnione","")</f>
        <v/>
      </c>
      <c r="B712" s="57"/>
      <c r="C712" s="2050">
        <f>'Og s3a'!C1421</f>
        <v>0</v>
      </c>
      <c r="D712" s="2052">
        <f>'Og s3a'!E1421</f>
        <v>0</v>
      </c>
      <c r="E712" s="2050">
        <f>'Og s3a'!F1421</f>
        <v>0</v>
      </c>
      <c r="F712" s="2771"/>
      <c r="G712" s="448">
        <f>T712</f>
        <v>0</v>
      </c>
      <c r="H712" s="2773">
        <f>U712</f>
        <v>0</v>
      </c>
      <c r="I712" s="451"/>
      <c r="J712" s="2775"/>
      <c r="K712" s="451"/>
      <c r="L712" s="2775"/>
      <c r="M712" s="451"/>
      <c r="N712" s="2775"/>
      <c r="O712" s="451"/>
      <c r="P712" s="2775"/>
      <c r="Q712" s="11"/>
      <c r="R712" s="11"/>
      <c r="S712" s="396">
        <f>'Og s3a'!G1421</f>
        <v>0</v>
      </c>
      <c r="T712" s="398">
        <f>'Og s3a'!D1421</f>
        <v>0</v>
      </c>
      <c r="U712" s="444">
        <f>Import!N1410</f>
        <v>0</v>
      </c>
      <c r="V712" s="11"/>
      <c r="W712" s="306"/>
      <c r="X712" s="306"/>
      <c r="Y712" s="306"/>
      <c r="Z712" s="970">
        <f>IF(F712=AF$7,1,0)</f>
        <v>0</v>
      </c>
      <c r="AA712" s="970">
        <f>Z712*D712</f>
        <v>0</v>
      </c>
      <c r="AB712" s="978">
        <f>IF($Z712=0,0,IF(AF712+AH712+AJ712&gt;0,$AA712,0))</f>
        <v>0</v>
      </c>
      <c r="AC712" s="980">
        <f>IF($Z712=0,0,IF(AND(AB712=0,G713&gt;0),$AA712,0))</f>
        <v>0</v>
      </c>
      <c r="AD712" s="969">
        <f>AA712-AB712-AC712</f>
        <v>0</v>
      </c>
      <c r="AE712" s="204">
        <f t="shared" si="305"/>
        <v>0</v>
      </c>
      <c r="AF712" s="204">
        <f t="shared" si="305"/>
        <v>0</v>
      </c>
      <c r="AG712" s="204">
        <f t="shared" si="305"/>
        <v>0</v>
      </c>
      <c r="AH712" s="204">
        <f t="shared" si="305"/>
        <v>0</v>
      </c>
      <c r="AI712" s="922">
        <f t="shared" si="305"/>
        <v>0</v>
      </c>
      <c r="AJ712" s="205">
        <f t="shared" si="305"/>
        <v>0</v>
      </c>
      <c r="AK712" s="973">
        <f>IF($Z712=1,0,IF(AND($Z712=0,AF712&gt;0),1,IF(AND($Z712=0,AH712&gt;0),1,IF(AND($Z712=0,AJ712&gt;0),1,0))))</f>
        <v>0</v>
      </c>
      <c r="AL712" s="973">
        <f t="shared" si="300"/>
        <v>0</v>
      </c>
      <c r="AM712" s="978">
        <f>IF($Z712=0,0,IF(AQ712+AS712+AU712&gt;0,$AA712,0))</f>
        <v>0</v>
      </c>
      <c r="AN712" s="980">
        <f>IF($Z712=0,0,IF(AND(AM712=0,I713&gt;0),$AA712,0))</f>
        <v>0</v>
      </c>
      <c r="AO712" s="969">
        <f>$AA712-AM712-AN712</f>
        <v>0</v>
      </c>
      <c r="AP712" s="204">
        <f t="shared" si="306"/>
        <v>0</v>
      </c>
      <c r="AQ712" s="204">
        <f t="shared" si="306"/>
        <v>0</v>
      </c>
      <c r="AR712" s="204">
        <f t="shared" si="306"/>
        <v>0</v>
      </c>
      <c r="AS712" s="204">
        <f t="shared" si="306"/>
        <v>0</v>
      </c>
      <c r="AT712" s="204">
        <f t="shared" si="306"/>
        <v>0</v>
      </c>
      <c r="AU712" s="205">
        <f t="shared" si="306"/>
        <v>0</v>
      </c>
      <c r="AV712" s="973">
        <f>IF($Z712=1,0,IF(AND($Z712=0,AQ712&gt;0),1,IF(AND($Z712=0,AS712&gt;0),1,IF(AND($Z712=0,AU712&gt;0),1,0))))</f>
        <v>0</v>
      </c>
      <c r="AW712" s="973">
        <f t="shared" si="301"/>
        <v>0</v>
      </c>
      <c r="AX712" s="978">
        <f>IF($Z712=0,0,IF(BB712+BD712+BF712&gt;0,$AA712,0))</f>
        <v>0</v>
      </c>
      <c r="AY712" s="980">
        <f>IF($Z712=0,0,IF(AND(AX712=0,K713&gt;0),$AA712,0))</f>
        <v>0</v>
      </c>
      <c r="AZ712" s="969">
        <f>$AA712-AX712-AY712</f>
        <v>0</v>
      </c>
      <c r="BA712" s="204">
        <f t="shared" si="307"/>
        <v>0</v>
      </c>
      <c r="BB712" s="204">
        <f t="shared" si="307"/>
        <v>0</v>
      </c>
      <c r="BC712" s="204">
        <f t="shared" si="307"/>
        <v>0</v>
      </c>
      <c r="BD712" s="204">
        <f t="shared" si="307"/>
        <v>0</v>
      </c>
      <c r="BE712" s="204">
        <f t="shared" si="307"/>
        <v>0</v>
      </c>
      <c r="BF712" s="205">
        <f t="shared" si="307"/>
        <v>0</v>
      </c>
      <c r="BG712" s="973">
        <f>IF($Z712=1,0,IF(AND($Z712=0,BB712&gt;0),1,IF(AND($Z712=0,BD712&gt;0),1,IF(AND($Z712=0,BF712&gt;0),1,0))))</f>
        <v>0</v>
      </c>
      <c r="BH712" s="973">
        <f t="shared" si="302"/>
        <v>0</v>
      </c>
      <c r="BI712" s="978">
        <f>IF($Z712=0,0,IF(BM712+BO712+BQ712&gt;0,$AA712,0))</f>
        <v>0</v>
      </c>
      <c r="BJ712" s="980">
        <f>IF($Z712=0,0,IF(AND(BI712=0,M713&gt;0),$AA712,0))</f>
        <v>0</v>
      </c>
      <c r="BK712" s="969">
        <f>$AA712-BI712-BJ712</f>
        <v>0</v>
      </c>
      <c r="BL712" s="204">
        <f t="shared" si="308"/>
        <v>0</v>
      </c>
      <c r="BM712" s="204">
        <f t="shared" si="308"/>
        <v>0</v>
      </c>
      <c r="BN712" s="204">
        <f t="shared" si="308"/>
        <v>0</v>
      </c>
      <c r="BO712" s="204">
        <f t="shared" si="308"/>
        <v>0</v>
      </c>
      <c r="BP712" s="204">
        <f t="shared" si="308"/>
        <v>0</v>
      </c>
      <c r="BQ712" s="205">
        <f t="shared" si="308"/>
        <v>0</v>
      </c>
      <c r="BR712" s="973">
        <f>IF($Z712=1,0,IF(AND($Z712=0,BM712&gt;0),1,IF(AND($Z712=0,BO712&gt;0),1,IF(AND($Z712=0,BQ712&gt;0),1,0))))</f>
        <v>0</v>
      </c>
      <c r="BS712" s="973">
        <f t="shared" si="303"/>
        <v>0</v>
      </c>
      <c r="BT712" s="978">
        <f>IF($Z712=0,0,IF(BX712+BZ712+CB712&gt;0,$AA712,0))</f>
        <v>0</v>
      </c>
      <c r="BU712" s="980">
        <f>IF($Z712=0,0,IF(AND(BT712=0,O713&gt;0),$AA712,0))</f>
        <v>0</v>
      </c>
      <c r="BV712" s="969">
        <f>$AA712-BT712-BU712</f>
        <v>0</v>
      </c>
      <c r="BW712" s="204">
        <f t="shared" si="309"/>
        <v>0</v>
      </c>
      <c r="BX712" s="204">
        <f t="shared" si="309"/>
        <v>0</v>
      </c>
      <c r="BY712" s="204">
        <f t="shared" si="309"/>
        <v>0</v>
      </c>
      <c r="BZ712" s="204">
        <f t="shared" si="309"/>
        <v>0</v>
      </c>
      <c r="CA712" s="204">
        <f t="shared" si="309"/>
        <v>0</v>
      </c>
      <c r="CB712" s="205">
        <f t="shared" si="309"/>
        <v>0</v>
      </c>
      <c r="CC712" s="973">
        <f>IF($Z712=1,0,IF(AND($Z712=0,BX712&gt;0),1,IF(AND($Z712=0,BZ712&gt;0),1,IF(AND($Z712=0,CB712&gt;0),1,0))))</f>
        <v>0</v>
      </c>
      <c r="CD712" s="973">
        <f t="shared" si="304"/>
        <v>0</v>
      </c>
      <c r="CE712" s="11"/>
      <c r="CF712" s="11"/>
      <c r="CG712" s="11"/>
      <c r="CH712" s="11"/>
      <c r="CI712" s="11"/>
      <c r="CJ712" s="11"/>
      <c r="CK712" s="11"/>
      <c r="CL712" s="11"/>
      <c r="CM712" s="11"/>
    </row>
    <row r="713" spans="1:91" ht="14.25" customHeight="1">
      <c r="A713" s="950" t="str">
        <f>A712</f>
        <v/>
      </c>
      <c r="B713" s="57"/>
      <c r="C713" s="2051"/>
      <c r="D713" s="2053"/>
      <c r="E713" s="2051"/>
      <c r="F713" s="2772"/>
      <c r="G713" s="1121">
        <f>Import!Q1410</f>
        <v>0</v>
      </c>
      <c r="H713" s="2774"/>
      <c r="I713" s="450"/>
      <c r="J713" s="2775"/>
      <c r="K713" s="450"/>
      <c r="L713" s="2775"/>
      <c r="M713" s="450"/>
      <c r="N713" s="2775"/>
      <c r="O713" s="450"/>
      <c r="P713" s="2775"/>
      <c r="Q713" s="11"/>
      <c r="R713" s="11"/>
      <c r="S713" s="397"/>
      <c r="T713" s="419"/>
      <c r="U713" s="444">
        <f>Import!N1411</f>
        <v>0</v>
      </c>
      <c r="V713" s="11"/>
      <c r="W713" s="306"/>
      <c r="X713" s="306"/>
      <c r="Y713" s="306"/>
      <c r="Z713" s="11"/>
      <c r="AE713" s="204"/>
      <c r="AF713" s="204"/>
      <c r="AG713" s="204"/>
      <c r="AH713" s="204"/>
      <c r="AI713" s="922"/>
      <c r="AJ713" s="205"/>
      <c r="AK713" s="973"/>
      <c r="AL713" s="973">
        <f>AL712</f>
        <v>0</v>
      </c>
      <c r="AP713" s="204"/>
      <c r="AQ713" s="204"/>
      <c r="AR713" s="204"/>
      <c r="AS713" s="204"/>
      <c r="AT713" s="204"/>
      <c r="AU713" s="205"/>
      <c r="AV713" s="973"/>
      <c r="AW713" s="973">
        <f>AW712</f>
        <v>0</v>
      </c>
      <c r="BA713" s="204"/>
      <c r="BB713" s="204"/>
      <c r="BC713" s="204"/>
      <c r="BD713" s="204"/>
      <c r="BE713" s="204"/>
      <c r="BF713" s="205"/>
      <c r="BG713" s="973"/>
      <c r="BH713" s="973">
        <f>BH712</f>
        <v>0</v>
      </c>
      <c r="BL713" s="204"/>
      <c r="BM713" s="204"/>
      <c r="BN713" s="204"/>
      <c r="BO713" s="204"/>
      <c r="BP713" s="204"/>
      <c r="BQ713" s="205"/>
      <c r="BR713" s="973"/>
      <c r="BS713" s="973">
        <f>BS712</f>
        <v>0</v>
      </c>
      <c r="BW713" s="204"/>
      <c r="BX713" s="204"/>
      <c r="BY713" s="204"/>
      <c r="BZ713" s="204"/>
      <c r="CA713" s="204"/>
      <c r="CB713" s="205"/>
      <c r="CC713" s="973"/>
      <c r="CD713" s="973">
        <f>CD712</f>
        <v>0</v>
      </c>
      <c r="CE713" s="11"/>
      <c r="CF713" s="11"/>
      <c r="CG713" s="11"/>
      <c r="CH713" s="11"/>
      <c r="CI713" s="11"/>
      <c r="CJ713" s="11"/>
      <c r="CK713" s="11"/>
      <c r="CL713" s="11"/>
      <c r="CM713" s="11"/>
    </row>
    <row r="714" spans="1:91" ht="24.75" customHeight="1">
      <c r="A714" s="949" t="str">
        <f>IF(E714&gt;0,"Wypełnione","")</f>
        <v/>
      </c>
      <c r="B714" s="57"/>
      <c r="C714" s="2050">
        <f>'Og s3a'!C1423</f>
        <v>0</v>
      </c>
      <c r="D714" s="2052">
        <f>'Og s3a'!E1423</f>
        <v>0</v>
      </c>
      <c r="E714" s="2050">
        <f>'Og s3a'!F1423</f>
        <v>0</v>
      </c>
      <c r="F714" s="2771"/>
      <c r="G714" s="448">
        <f>T714</f>
        <v>0</v>
      </c>
      <c r="H714" s="2773">
        <f>U714</f>
        <v>0</v>
      </c>
      <c r="I714" s="451"/>
      <c r="J714" s="2775"/>
      <c r="K714" s="451"/>
      <c r="L714" s="2775"/>
      <c r="M714" s="451"/>
      <c r="N714" s="2775"/>
      <c r="O714" s="451"/>
      <c r="P714" s="2775"/>
      <c r="Q714" s="11"/>
      <c r="R714" s="11"/>
      <c r="S714" s="396">
        <f>'Og s3a'!G1423</f>
        <v>0</v>
      </c>
      <c r="T714" s="398">
        <f>'Og s3a'!D1423</f>
        <v>0</v>
      </c>
      <c r="U714" s="444">
        <f>Import!N1412</f>
        <v>0</v>
      </c>
      <c r="V714" s="11"/>
      <c r="W714" s="306"/>
      <c r="X714" s="306"/>
      <c r="Y714" s="306"/>
      <c r="Z714" s="970">
        <f>IF(F714=AF$7,1,0)</f>
        <v>0</v>
      </c>
      <c r="AA714" s="970">
        <f>Z714*D714</f>
        <v>0</v>
      </c>
      <c r="AB714" s="978">
        <f>IF($Z714=0,0,IF(AF714+AH714+AJ714&gt;0,$AA714,0))</f>
        <v>0</v>
      </c>
      <c r="AC714" s="980">
        <f>IF($Z714=0,0,IF(AND(AB714=0,G715&gt;0),$AA714,0))</f>
        <v>0</v>
      </c>
      <c r="AD714" s="969">
        <f>AA714-AB714-AC714</f>
        <v>0</v>
      </c>
      <c r="AE714" s="204">
        <f t="shared" si="305"/>
        <v>0</v>
      </c>
      <c r="AF714" s="204">
        <f t="shared" si="305"/>
        <v>0</v>
      </c>
      <c r="AG714" s="204">
        <f t="shared" si="305"/>
        <v>0</v>
      </c>
      <c r="AH714" s="204">
        <f t="shared" si="305"/>
        <v>0</v>
      </c>
      <c r="AI714" s="922">
        <f t="shared" si="305"/>
        <v>0</v>
      </c>
      <c r="AJ714" s="205">
        <f t="shared" si="305"/>
        <v>0</v>
      </c>
      <c r="AK714" s="973">
        <f>IF($Z714=1,0,IF(AND($Z714=0,AF714&gt;0),1,IF(AND($Z714=0,AH714&gt;0),1,IF(AND($Z714=0,AJ714&gt;0),1,0))))</f>
        <v>0</v>
      </c>
      <c r="AL714" s="973">
        <f t="shared" si="300"/>
        <v>0</v>
      </c>
      <c r="AM714" s="978">
        <f>IF($Z714=0,0,IF(AQ714+AS714+AU714&gt;0,$AA714,0))</f>
        <v>0</v>
      </c>
      <c r="AN714" s="980">
        <f>IF($Z714=0,0,IF(AND(AM714=0,I715&gt;0),$AA714,0))</f>
        <v>0</v>
      </c>
      <c r="AO714" s="969">
        <f>$AA714-AM714-AN714</f>
        <v>0</v>
      </c>
      <c r="AP714" s="204">
        <f t="shared" si="306"/>
        <v>0</v>
      </c>
      <c r="AQ714" s="204">
        <f t="shared" si="306"/>
        <v>0</v>
      </c>
      <c r="AR714" s="204">
        <f t="shared" si="306"/>
        <v>0</v>
      </c>
      <c r="AS714" s="204">
        <f t="shared" si="306"/>
        <v>0</v>
      </c>
      <c r="AT714" s="204">
        <f t="shared" si="306"/>
        <v>0</v>
      </c>
      <c r="AU714" s="205">
        <f t="shared" si="306"/>
        <v>0</v>
      </c>
      <c r="AV714" s="973">
        <f>IF($Z714=1,0,IF(AND($Z714=0,AQ714&gt;0),1,IF(AND($Z714=0,AS714&gt;0),1,IF(AND($Z714=0,AU714&gt;0),1,0))))</f>
        <v>0</v>
      </c>
      <c r="AW714" s="973">
        <f t="shared" si="301"/>
        <v>0</v>
      </c>
      <c r="AX714" s="978">
        <f>IF($Z714=0,0,IF(BB714+BD714+BF714&gt;0,$AA714,0))</f>
        <v>0</v>
      </c>
      <c r="AY714" s="980">
        <f>IF($Z714=0,0,IF(AND(AX714=0,K715&gt;0),$AA714,0))</f>
        <v>0</v>
      </c>
      <c r="AZ714" s="969">
        <f>$AA714-AX714-AY714</f>
        <v>0</v>
      </c>
      <c r="BA714" s="204">
        <f t="shared" si="307"/>
        <v>0</v>
      </c>
      <c r="BB714" s="204">
        <f t="shared" si="307"/>
        <v>0</v>
      </c>
      <c r="BC714" s="204">
        <f t="shared" si="307"/>
        <v>0</v>
      </c>
      <c r="BD714" s="204">
        <f t="shared" si="307"/>
        <v>0</v>
      </c>
      <c r="BE714" s="204">
        <f t="shared" si="307"/>
        <v>0</v>
      </c>
      <c r="BF714" s="205">
        <f t="shared" si="307"/>
        <v>0</v>
      </c>
      <c r="BG714" s="973">
        <f>IF($Z714=1,0,IF(AND($Z714=0,BB714&gt;0),1,IF(AND($Z714=0,BD714&gt;0),1,IF(AND($Z714=0,BF714&gt;0),1,0))))</f>
        <v>0</v>
      </c>
      <c r="BH714" s="973">
        <f t="shared" si="302"/>
        <v>0</v>
      </c>
      <c r="BI714" s="978">
        <f>IF($Z714=0,0,IF(BM714+BO714+BQ714&gt;0,$AA714,0))</f>
        <v>0</v>
      </c>
      <c r="BJ714" s="980">
        <f>IF($Z714=0,0,IF(AND(BI714=0,M715&gt;0),$AA714,0))</f>
        <v>0</v>
      </c>
      <c r="BK714" s="969">
        <f>$AA714-BI714-BJ714</f>
        <v>0</v>
      </c>
      <c r="BL714" s="204">
        <f t="shared" si="308"/>
        <v>0</v>
      </c>
      <c r="BM714" s="204">
        <f t="shared" si="308"/>
        <v>0</v>
      </c>
      <c r="BN714" s="204">
        <f t="shared" si="308"/>
        <v>0</v>
      </c>
      <c r="BO714" s="204">
        <f t="shared" si="308"/>
        <v>0</v>
      </c>
      <c r="BP714" s="204">
        <f t="shared" si="308"/>
        <v>0</v>
      </c>
      <c r="BQ714" s="205">
        <f t="shared" si="308"/>
        <v>0</v>
      </c>
      <c r="BR714" s="973">
        <f>IF($Z714=1,0,IF(AND($Z714=0,BM714&gt;0),1,IF(AND($Z714=0,BO714&gt;0),1,IF(AND($Z714=0,BQ714&gt;0),1,0))))</f>
        <v>0</v>
      </c>
      <c r="BS714" s="973">
        <f t="shared" si="303"/>
        <v>0</v>
      </c>
      <c r="BT714" s="978">
        <f>IF($Z714=0,0,IF(BX714+BZ714+CB714&gt;0,$AA714,0))</f>
        <v>0</v>
      </c>
      <c r="BU714" s="980">
        <f>IF($Z714=0,0,IF(AND(BT714=0,O715&gt;0),$AA714,0))</f>
        <v>0</v>
      </c>
      <c r="BV714" s="969">
        <f>$AA714-BT714-BU714</f>
        <v>0</v>
      </c>
      <c r="BW714" s="204">
        <f t="shared" si="309"/>
        <v>0</v>
      </c>
      <c r="BX714" s="204">
        <f t="shared" si="309"/>
        <v>0</v>
      </c>
      <c r="BY714" s="204">
        <f t="shared" si="309"/>
        <v>0</v>
      </c>
      <c r="BZ714" s="204">
        <f t="shared" si="309"/>
        <v>0</v>
      </c>
      <c r="CA714" s="204">
        <f t="shared" si="309"/>
        <v>0</v>
      </c>
      <c r="CB714" s="205">
        <f t="shared" si="309"/>
        <v>0</v>
      </c>
      <c r="CC714" s="973">
        <f>IF($Z714=1,0,IF(AND($Z714=0,BX714&gt;0),1,IF(AND($Z714=0,BZ714&gt;0),1,IF(AND($Z714=0,CB714&gt;0),1,0))))</f>
        <v>0</v>
      </c>
      <c r="CD714" s="973">
        <f t="shared" si="304"/>
        <v>0</v>
      </c>
      <c r="CE714" s="11"/>
      <c r="CF714" s="11"/>
      <c r="CG714" s="11"/>
      <c r="CH714" s="11"/>
      <c r="CI714" s="11"/>
      <c r="CJ714" s="11"/>
      <c r="CK714" s="11"/>
      <c r="CL714" s="11"/>
      <c r="CM714" s="11"/>
    </row>
    <row r="715" spans="1:91" ht="14.25" customHeight="1">
      <c r="A715" s="950" t="str">
        <f>A714</f>
        <v/>
      </c>
      <c r="B715" s="57"/>
      <c r="C715" s="2051"/>
      <c r="D715" s="2053"/>
      <c r="E715" s="2051"/>
      <c r="F715" s="2772"/>
      <c r="G715" s="1121">
        <f>Import!Q1412</f>
        <v>0</v>
      </c>
      <c r="H715" s="2774"/>
      <c r="I715" s="450"/>
      <c r="J715" s="2775"/>
      <c r="K715" s="450"/>
      <c r="L715" s="2775"/>
      <c r="M715" s="450"/>
      <c r="N715" s="2775"/>
      <c r="O715" s="450"/>
      <c r="P715" s="2775"/>
      <c r="Q715" s="11"/>
      <c r="R715" s="11"/>
      <c r="S715" s="397"/>
      <c r="T715" s="419"/>
      <c r="U715" s="444">
        <f>Import!N1413</f>
        <v>0</v>
      </c>
      <c r="V715" s="11"/>
      <c r="W715" s="306"/>
      <c r="X715" s="306"/>
      <c r="Y715" s="306"/>
      <c r="Z715" s="11"/>
      <c r="AE715" s="204"/>
      <c r="AF715" s="204"/>
      <c r="AG715" s="204"/>
      <c r="AH715" s="204"/>
      <c r="AI715" s="922"/>
      <c r="AJ715" s="205"/>
      <c r="AK715" s="973"/>
      <c r="AL715" s="973">
        <f>AL714</f>
        <v>0</v>
      </c>
      <c r="AP715" s="204"/>
      <c r="AQ715" s="204"/>
      <c r="AR715" s="204"/>
      <c r="AS715" s="204"/>
      <c r="AT715" s="204"/>
      <c r="AU715" s="205"/>
      <c r="AV715" s="973"/>
      <c r="AW715" s="973">
        <f>AW714</f>
        <v>0</v>
      </c>
      <c r="BA715" s="204"/>
      <c r="BB715" s="204"/>
      <c r="BC715" s="204"/>
      <c r="BD715" s="204"/>
      <c r="BE715" s="204"/>
      <c r="BF715" s="205"/>
      <c r="BG715" s="973"/>
      <c r="BH715" s="973">
        <f>BH714</f>
        <v>0</v>
      </c>
      <c r="BL715" s="204"/>
      <c r="BM715" s="204"/>
      <c r="BN715" s="204"/>
      <c r="BO715" s="204"/>
      <c r="BP715" s="204"/>
      <c r="BQ715" s="205"/>
      <c r="BR715" s="973"/>
      <c r="BS715" s="973">
        <f>BS714</f>
        <v>0</v>
      </c>
      <c r="BW715" s="204"/>
      <c r="BX715" s="204"/>
      <c r="BY715" s="204"/>
      <c r="BZ715" s="204"/>
      <c r="CA715" s="204"/>
      <c r="CB715" s="205"/>
      <c r="CC715" s="973"/>
      <c r="CD715" s="973">
        <f>CD714</f>
        <v>0</v>
      </c>
      <c r="CE715" s="11"/>
      <c r="CF715" s="11"/>
      <c r="CG715" s="11"/>
      <c r="CH715" s="11"/>
      <c r="CI715" s="11"/>
      <c r="CJ715" s="11"/>
      <c r="CK715" s="11"/>
      <c r="CL715" s="11"/>
      <c r="CM715" s="11"/>
    </row>
    <row r="716" spans="1:91" ht="24.75" customHeight="1">
      <c r="A716" s="949" t="str">
        <f>IF(E716&gt;0,"Wypełnione","")</f>
        <v/>
      </c>
      <c r="B716" s="57"/>
      <c r="C716" s="2050">
        <f>'Og s3a'!C1425</f>
        <v>0</v>
      </c>
      <c r="D716" s="2052">
        <f>'Og s3a'!E1425</f>
        <v>0</v>
      </c>
      <c r="E716" s="2050">
        <f>'Og s3a'!F1425</f>
        <v>0</v>
      </c>
      <c r="F716" s="2771"/>
      <c r="G716" s="448">
        <f>T716</f>
        <v>0</v>
      </c>
      <c r="H716" s="2773">
        <f>U716</f>
        <v>0</v>
      </c>
      <c r="I716" s="451"/>
      <c r="J716" s="2775"/>
      <c r="K716" s="451"/>
      <c r="L716" s="2775"/>
      <c r="M716" s="451"/>
      <c r="N716" s="2775"/>
      <c r="O716" s="451"/>
      <c r="P716" s="2775"/>
      <c r="Q716" s="11"/>
      <c r="R716" s="11"/>
      <c r="S716" s="396">
        <f>'Og s3a'!G1425</f>
        <v>0</v>
      </c>
      <c r="T716" s="398">
        <f>'Og s3a'!D1425</f>
        <v>0</v>
      </c>
      <c r="U716" s="444">
        <f>Import!N1414</f>
        <v>0</v>
      </c>
      <c r="V716" s="11"/>
      <c r="W716" s="306"/>
      <c r="X716" s="306"/>
      <c r="Y716" s="306"/>
      <c r="Z716" s="970">
        <f>IF(F716=AF$7,1,0)</f>
        <v>0</v>
      </c>
      <c r="AA716" s="970">
        <f>Z716*D716</f>
        <v>0</v>
      </c>
      <c r="AB716" s="978">
        <f>IF($Z716=0,0,IF(AF716+AH716+AJ716&gt;0,$AA716,0))</f>
        <v>0</v>
      </c>
      <c r="AC716" s="980">
        <f>IF($Z716=0,0,IF(AND(AB716=0,G717&gt;0),$AA716,0))</f>
        <v>0</v>
      </c>
      <c r="AD716" s="969">
        <f>AA716-AB716-AC716</f>
        <v>0</v>
      </c>
      <c r="AE716" s="204">
        <f t="shared" si="305"/>
        <v>0</v>
      </c>
      <c r="AF716" s="204">
        <f t="shared" si="305"/>
        <v>0</v>
      </c>
      <c r="AG716" s="204">
        <f t="shared" si="305"/>
        <v>0</v>
      </c>
      <c r="AH716" s="204">
        <f t="shared" si="305"/>
        <v>0</v>
      </c>
      <c r="AI716" s="922">
        <f t="shared" si="305"/>
        <v>0</v>
      </c>
      <c r="AJ716" s="205">
        <f t="shared" si="305"/>
        <v>0</v>
      </c>
      <c r="AK716" s="973">
        <f>IF($Z716=1,0,IF(AND($Z716=0,AF716&gt;0),1,IF(AND($Z716=0,AH716&gt;0),1,IF(AND($Z716=0,AJ716&gt;0),1,0))))</f>
        <v>0</v>
      </c>
      <c r="AL716" s="973">
        <f t="shared" si="300"/>
        <v>0</v>
      </c>
      <c r="AM716" s="978">
        <f>IF($Z716=0,0,IF(AQ716+AS716+AU716&gt;0,$AA716,0))</f>
        <v>0</v>
      </c>
      <c r="AN716" s="980">
        <f>IF($Z716=0,0,IF(AND(AM716=0,I717&gt;0),$AA716,0))</f>
        <v>0</v>
      </c>
      <c r="AO716" s="969">
        <f>$AA716-AM716-AN716</f>
        <v>0</v>
      </c>
      <c r="AP716" s="204">
        <f t="shared" si="306"/>
        <v>0</v>
      </c>
      <c r="AQ716" s="204">
        <f t="shared" si="306"/>
        <v>0</v>
      </c>
      <c r="AR716" s="204">
        <f t="shared" si="306"/>
        <v>0</v>
      </c>
      <c r="AS716" s="204">
        <f t="shared" si="306"/>
        <v>0</v>
      </c>
      <c r="AT716" s="204">
        <f t="shared" si="306"/>
        <v>0</v>
      </c>
      <c r="AU716" s="205">
        <f t="shared" si="306"/>
        <v>0</v>
      </c>
      <c r="AV716" s="973">
        <f>IF($Z716=1,0,IF(AND($Z716=0,AQ716&gt;0),1,IF(AND($Z716=0,AS716&gt;0),1,IF(AND($Z716=0,AU716&gt;0),1,0))))</f>
        <v>0</v>
      </c>
      <c r="AW716" s="973">
        <f t="shared" si="301"/>
        <v>0</v>
      </c>
      <c r="AX716" s="978">
        <f>IF($Z716=0,0,IF(BB716+BD716+BF716&gt;0,$AA716,0))</f>
        <v>0</v>
      </c>
      <c r="AY716" s="980">
        <f>IF($Z716=0,0,IF(AND(AX716=0,K717&gt;0),$AA716,0))</f>
        <v>0</v>
      </c>
      <c r="AZ716" s="969">
        <f>$AA716-AX716-AY716</f>
        <v>0</v>
      </c>
      <c r="BA716" s="204">
        <f t="shared" si="307"/>
        <v>0</v>
      </c>
      <c r="BB716" s="204">
        <f t="shared" si="307"/>
        <v>0</v>
      </c>
      <c r="BC716" s="204">
        <f t="shared" si="307"/>
        <v>0</v>
      </c>
      <c r="BD716" s="204">
        <f t="shared" si="307"/>
        <v>0</v>
      </c>
      <c r="BE716" s="204">
        <f t="shared" si="307"/>
        <v>0</v>
      </c>
      <c r="BF716" s="205">
        <f t="shared" si="307"/>
        <v>0</v>
      </c>
      <c r="BG716" s="973">
        <f>IF($Z716=1,0,IF(AND($Z716=0,BB716&gt;0),1,IF(AND($Z716=0,BD716&gt;0),1,IF(AND($Z716=0,BF716&gt;0),1,0))))</f>
        <v>0</v>
      </c>
      <c r="BH716" s="973">
        <f t="shared" si="302"/>
        <v>0</v>
      </c>
      <c r="BI716" s="978">
        <f>IF($Z716=0,0,IF(BM716+BO716+BQ716&gt;0,$AA716,0))</f>
        <v>0</v>
      </c>
      <c r="BJ716" s="980">
        <f>IF($Z716=0,0,IF(AND(BI716=0,M717&gt;0),$AA716,0))</f>
        <v>0</v>
      </c>
      <c r="BK716" s="969">
        <f>$AA716-BI716-BJ716</f>
        <v>0</v>
      </c>
      <c r="BL716" s="204">
        <f t="shared" si="308"/>
        <v>0</v>
      </c>
      <c r="BM716" s="204">
        <f t="shared" si="308"/>
        <v>0</v>
      </c>
      <c r="BN716" s="204">
        <f t="shared" si="308"/>
        <v>0</v>
      </c>
      <c r="BO716" s="204">
        <f t="shared" si="308"/>
        <v>0</v>
      </c>
      <c r="BP716" s="204">
        <f t="shared" si="308"/>
        <v>0</v>
      </c>
      <c r="BQ716" s="205">
        <f t="shared" si="308"/>
        <v>0</v>
      </c>
      <c r="BR716" s="973">
        <f>IF($Z716=1,0,IF(AND($Z716=0,BM716&gt;0),1,IF(AND($Z716=0,BO716&gt;0),1,IF(AND($Z716=0,BQ716&gt;0),1,0))))</f>
        <v>0</v>
      </c>
      <c r="BS716" s="973">
        <f t="shared" si="303"/>
        <v>0</v>
      </c>
      <c r="BT716" s="978">
        <f>IF($Z716=0,0,IF(BX716+BZ716+CB716&gt;0,$AA716,0))</f>
        <v>0</v>
      </c>
      <c r="BU716" s="980">
        <f>IF($Z716=0,0,IF(AND(BT716=0,O717&gt;0),$AA716,0))</f>
        <v>0</v>
      </c>
      <c r="BV716" s="969">
        <f>$AA716-BT716-BU716</f>
        <v>0</v>
      </c>
      <c r="BW716" s="204">
        <f t="shared" si="309"/>
        <v>0</v>
      </c>
      <c r="BX716" s="204">
        <f t="shared" si="309"/>
        <v>0</v>
      </c>
      <c r="BY716" s="204">
        <f t="shared" si="309"/>
        <v>0</v>
      </c>
      <c r="BZ716" s="204">
        <f t="shared" si="309"/>
        <v>0</v>
      </c>
      <c r="CA716" s="204">
        <f t="shared" si="309"/>
        <v>0</v>
      </c>
      <c r="CB716" s="205">
        <f t="shared" si="309"/>
        <v>0</v>
      </c>
      <c r="CC716" s="973">
        <f>IF($Z716=1,0,IF(AND($Z716=0,BX716&gt;0),1,IF(AND($Z716=0,BZ716&gt;0),1,IF(AND($Z716=0,CB716&gt;0),1,0))))</f>
        <v>0</v>
      </c>
      <c r="CD716" s="973">
        <f t="shared" si="304"/>
        <v>0</v>
      </c>
      <c r="CE716" s="11"/>
      <c r="CF716" s="11"/>
      <c r="CG716" s="11"/>
      <c r="CH716" s="11"/>
      <c r="CI716" s="11"/>
      <c r="CJ716" s="11"/>
      <c r="CK716" s="11"/>
      <c r="CL716" s="11"/>
      <c r="CM716" s="11"/>
    </row>
    <row r="717" spans="1:91" ht="14.25" customHeight="1">
      <c r="A717" s="950" t="str">
        <f>A716</f>
        <v/>
      </c>
      <c r="B717" s="57"/>
      <c r="C717" s="2051"/>
      <c r="D717" s="2053"/>
      <c r="E717" s="2051"/>
      <c r="F717" s="2772"/>
      <c r="G717" s="1121">
        <f>Import!Q1414</f>
        <v>0</v>
      </c>
      <c r="H717" s="2774"/>
      <c r="I717" s="450"/>
      <c r="J717" s="2775"/>
      <c r="K717" s="450"/>
      <c r="L717" s="2775"/>
      <c r="M717" s="450"/>
      <c r="N717" s="2775"/>
      <c r="O717" s="450"/>
      <c r="P717" s="2775"/>
      <c r="Q717" s="11"/>
      <c r="R717" s="11"/>
      <c r="S717" s="397"/>
      <c r="T717" s="419"/>
      <c r="U717" s="444">
        <f>Import!N1415</f>
        <v>0</v>
      </c>
      <c r="V717" s="11"/>
      <c r="W717" s="306"/>
      <c r="X717" s="306"/>
      <c r="Y717" s="306"/>
      <c r="Z717" s="11"/>
      <c r="AE717" s="204"/>
      <c r="AF717" s="204"/>
      <c r="AG717" s="204"/>
      <c r="AH717" s="204"/>
      <c r="AI717" s="922"/>
      <c r="AJ717" s="205"/>
      <c r="AK717" s="973"/>
      <c r="AL717" s="973">
        <f>AL716</f>
        <v>0</v>
      </c>
      <c r="AP717" s="204"/>
      <c r="AQ717" s="204"/>
      <c r="AR717" s="204"/>
      <c r="AS717" s="204"/>
      <c r="AT717" s="204"/>
      <c r="AU717" s="205"/>
      <c r="AV717" s="973"/>
      <c r="AW717" s="973">
        <f>AW716</f>
        <v>0</v>
      </c>
      <c r="BA717" s="204"/>
      <c r="BB717" s="204"/>
      <c r="BC717" s="204"/>
      <c r="BD717" s="204"/>
      <c r="BE717" s="204"/>
      <c r="BF717" s="205"/>
      <c r="BG717" s="973"/>
      <c r="BH717" s="973">
        <f>BH716</f>
        <v>0</v>
      </c>
      <c r="BL717" s="204"/>
      <c r="BM717" s="204"/>
      <c r="BN717" s="204"/>
      <c r="BO717" s="204"/>
      <c r="BP717" s="204"/>
      <c r="BQ717" s="205"/>
      <c r="BR717" s="973"/>
      <c r="BS717" s="973">
        <f>BS716</f>
        <v>0</v>
      </c>
      <c r="BW717" s="204"/>
      <c r="BX717" s="204"/>
      <c r="BY717" s="204"/>
      <c r="BZ717" s="204"/>
      <c r="CA717" s="204"/>
      <c r="CB717" s="205"/>
      <c r="CC717" s="973"/>
      <c r="CD717" s="973">
        <f>CD716</f>
        <v>0</v>
      </c>
      <c r="CE717" s="11"/>
      <c r="CF717" s="11"/>
      <c r="CG717" s="11"/>
      <c r="CH717" s="11"/>
      <c r="CI717" s="11"/>
      <c r="CJ717" s="11"/>
      <c r="CK717" s="11"/>
      <c r="CL717" s="11"/>
      <c r="CM717" s="11"/>
    </row>
    <row r="718" spans="1:91" ht="24.75" customHeight="1">
      <c r="A718" s="949" t="str">
        <f>IF(E718&gt;0,"Wypełnione","")</f>
        <v/>
      </c>
      <c r="B718" s="57"/>
      <c r="C718" s="2050">
        <f>'Og s3a'!C1427</f>
        <v>0</v>
      </c>
      <c r="D718" s="2052">
        <f>'Og s3a'!E1427</f>
        <v>0</v>
      </c>
      <c r="E718" s="2050">
        <f>'Og s3a'!F1427</f>
        <v>0</v>
      </c>
      <c r="F718" s="2771"/>
      <c r="G718" s="448">
        <f>T718</f>
        <v>0</v>
      </c>
      <c r="H718" s="2773">
        <f>U718</f>
        <v>0</v>
      </c>
      <c r="I718" s="451"/>
      <c r="J718" s="2775"/>
      <c r="K718" s="451"/>
      <c r="L718" s="2775"/>
      <c r="M718" s="451"/>
      <c r="N718" s="2775"/>
      <c r="O718" s="451"/>
      <c r="P718" s="2775"/>
      <c r="Q718" s="11"/>
      <c r="R718" s="11"/>
      <c r="S718" s="396">
        <f>'Og s3a'!G1427</f>
        <v>0</v>
      </c>
      <c r="T718" s="398">
        <f>'Og s3a'!D1427</f>
        <v>0</v>
      </c>
      <c r="U718" s="444">
        <f>Import!N1416</f>
        <v>0</v>
      </c>
      <c r="V718" s="11"/>
      <c r="W718" s="306"/>
      <c r="X718" s="306"/>
      <c r="Y718" s="306"/>
      <c r="Z718" s="970">
        <f>IF(F718=AF$7,1,0)</f>
        <v>0</v>
      </c>
      <c r="AA718" s="970">
        <f>Z718*D718</f>
        <v>0</v>
      </c>
      <c r="AB718" s="978">
        <f>IF($Z718=0,0,IF(AF718+AH718+AJ718&gt;0,$AA718,0))</f>
        <v>0</v>
      </c>
      <c r="AC718" s="980">
        <f>IF($Z718=0,0,IF(AND(AB718=0,G719&gt;0),$AA718,0))</f>
        <v>0</v>
      </c>
      <c r="AD718" s="969">
        <f>AA718-AB718-AC718</f>
        <v>0</v>
      </c>
      <c r="AE718" s="204">
        <f t="shared" si="305"/>
        <v>0</v>
      </c>
      <c r="AF718" s="204">
        <f t="shared" si="305"/>
        <v>0</v>
      </c>
      <c r="AG718" s="204">
        <f t="shared" si="305"/>
        <v>0</v>
      </c>
      <c r="AH718" s="204">
        <f t="shared" si="305"/>
        <v>0</v>
      </c>
      <c r="AI718" s="922">
        <f t="shared" si="305"/>
        <v>0</v>
      </c>
      <c r="AJ718" s="205">
        <f t="shared" si="305"/>
        <v>0</v>
      </c>
      <c r="AK718" s="973">
        <f>IF($Z718=1,0,IF(AND($Z718=0,AF718&gt;0),1,IF(AND($Z718=0,AH718&gt;0),1,IF(AND($Z718=0,AJ718&gt;0),1,0))))</f>
        <v>0</v>
      </c>
      <c r="AL718" s="973">
        <f t="shared" si="300"/>
        <v>0</v>
      </c>
      <c r="AM718" s="978">
        <f>IF($Z718=0,0,IF(AQ718+AS718+AU718&gt;0,$AA718,0))</f>
        <v>0</v>
      </c>
      <c r="AN718" s="980">
        <f>IF($Z718=0,0,IF(AND(AM718=0,I719&gt;0),$AA718,0))</f>
        <v>0</v>
      </c>
      <c r="AO718" s="969">
        <f>$AA718-AM718-AN718</f>
        <v>0</v>
      </c>
      <c r="AP718" s="204">
        <f t="shared" si="306"/>
        <v>0</v>
      </c>
      <c r="AQ718" s="204">
        <f t="shared" si="306"/>
        <v>0</v>
      </c>
      <c r="AR718" s="204">
        <f t="shared" si="306"/>
        <v>0</v>
      </c>
      <c r="AS718" s="204">
        <f t="shared" si="306"/>
        <v>0</v>
      </c>
      <c r="AT718" s="204">
        <f t="shared" si="306"/>
        <v>0</v>
      </c>
      <c r="AU718" s="205">
        <f t="shared" si="306"/>
        <v>0</v>
      </c>
      <c r="AV718" s="973">
        <f>IF($Z718=1,0,IF(AND($Z718=0,AQ718&gt;0),1,IF(AND($Z718=0,AS718&gt;0),1,IF(AND($Z718=0,AU718&gt;0),1,0))))</f>
        <v>0</v>
      </c>
      <c r="AW718" s="973">
        <f t="shared" si="301"/>
        <v>0</v>
      </c>
      <c r="AX718" s="978">
        <f>IF($Z718=0,0,IF(BB718+BD718+BF718&gt;0,$AA718,0))</f>
        <v>0</v>
      </c>
      <c r="AY718" s="980">
        <f>IF($Z718=0,0,IF(AND(AX718=0,K719&gt;0),$AA718,0))</f>
        <v>0</v>
      </c>
      <c r="AZ718" s="969">
        <f>$AA718-AX718-AY718</f>
        <v>0</v>
      </c>
      <c r="BA718" s="204">
        <f t="shared" si="307"/>
        <v>0</v>
      </c>
      <c r="BB718" s="204">
        <f t="shared" si="307"/>
        <v>0</v>
      </c>
      <c r="BC718" s="204">
        <f t="shared" si="307"/>
        <v>0</v>
      </c>
      <c r="BD718" s="204">
        <f t="shared" si="307"/>
        <v>0</v>
      </c>
      <c r="BE718" s="204">
        <f t="shared" si="307"/>
        <v>0</v>
      </c>
      <c r="BF718" s="205">
        <f t="shared" si="307"/>
        <v>0</v>
      </c>
      <c r="BG718" s="973">
        <f>IF($Z718=1,0,IF(AND($Z718=0,BB718&gt;0),1,IF(AND($Z718=0,BD718&gt;0),1,IF(AND($Z718=0,BF718&gt;0),1,0))))</f>
        <v>0</v>
      </c>
      <c r="BH718" s="973">
        <f t="shared" si="302"/>
        <v>0</v>
      </c>
      <c r="BI718" s="978">
        <f>IF($Z718=0,0,IF(BM718+BO718+BQ718&gt;0,$AA718,0))</f>
        <v>0</v>
      </c>
      <c r="BJ718" s="980">
        <f>IF($Z718=0,0,IF(AND(BI718=0,M719&gt;0),$AA718,0))</f>
        <v>0</v>
      </c>
      <c r="BK718" s="969">
        <f>$AA718-BI718-BJ718</f>
        <v>0</v>
      </c>
      <c r="BL718" s="204">
        <f t="shared" si="308"/>
        <v>0</v>
      </c>
      <c r="BM718" s="204">
        <f t="shared" si="308"/>
        <v>0</v>
      </c>
      <c r="BN718" s="204">
        <f t="shared" si="308"/>
        <v>0</v>
      </c>
      <c r="BO718" s="204">
        <f t="shared" si="308"/>
        <v>0</v>
      </c>
      <c r="BP718" s="204">
        <f t="shared" si="308"/>
        <v>0</v>
      </c>
      <c r="BQ718" s="205">
        <f t="shared" si="308"/>
        <v>0</v>
      </c>
      <c r="BR718" s="973">
        <f>IF($Z718=1,0,IF(AND($Z718=0,BM718&gt;0),1,IF(AND($Z718=0,BO718&gt;0),1,IF(AND($Z718=0,BQ718&gt;0),1,0))))</f>
        <v>0</v>
      </c>
      <c r="BS718" s="973">
        <f t="shared" si="303"/>
        <v>0</v>
      </c>
      <c r="BT718" s="978">
        <f>IF($Z718=0,0,IF(BX718+BZ718+CB718&gt;0,$AA718,0))</f>
        <v>0</v>
      </c>
      <c r="BU718" s="980">
        <f>IF($Z718=0,0,IF(AND(BT718=0,O719&gt;0),$AA718,0))</f>
        <v>0</v>
      </c>
      <c r="BV718" s="969">
        <f>$AA718-BT718-BU718</f>
        <v>0</v>
      </c>
      <c r="BW718" s="204">
        <f t="shared" si="309"/>
        <v>0</v>
      </c>
      <c r="BX718" s="204">
        <f t="shared" si="309"/>
        <v>0</v>
      </c>
      <c r="BY718" s="204">
        <f t="shared" si="309"/>
        <v>0</v>
      </c>
      <c r="BZ718" s="204">
        <f t="shared" si="309"/>
        <v>0</v>
      </c>
      <c r="CA718" s="204">
        <f t="shared" si="309"/>
        <v>0</v>
      </c>
      <c r="CB718" s="205">
        <f t="shared" si="309"/>
        <v>0</v>
      </c>
      <c r="CC718" s="973">
        <f>IF($Z718=1,0,IF(AND($Z718=0,BX718&gt;0),1,IF(AND($Z718=0,BZ718&gt;0),1,IF(AND($Z718=0,CB718&gt;0),1,0))))</f>
        <v>0</v>
      </c>
      <c r="CD718" s="973">
        <f t="shared" si="304"/>
        <v>0</v>
      </c>
      <c r="CE718" s="11"/>
      <c r="CF718" s="11"/>
      <c r="CG718" s="11"/>
      <c r="CH718" s="11"/>
      <c r="CI718" s="11"/>
      <c r="CJ718" s="11"/>
      <c r="CK718" s="11"/>
      <c r="CL718" s="11"/>
      <c r="CM718" s="11"/>
    </row>
    <row r="719" spans="1:91" ht="14.25" customHeight="1">
      <c r="A719" s="950" t="str">
        <f>A718</f>
        <v/>
      </c>
      <c r="B719" s="57"/>
      <c r="C719" s="2051"/>
      <c r="D719" s="2053"/>
      <c r="E719" s="2051"/>
      <c r="F719" s="2772"/>
      <c r="G719" s="1121">
        <f>Import!Q1416</f>
        <v>0</v>
      </c>
      <c r="H719" s="2774"/>
      <c r="I719" s="450"/>
      <c r="J719" s="2775"/>
      <c r="K719" s="450"/>
      <c r="L719" s="2775"/>
      <c r="M719" s="450"/>
      <c r="N719" s="2775"/>
      <c r="O719" s="450"/>
      <c r="P719" s="2775"/>
      <c r="Q719" s="11"/>
      <c r="R719" s="11"/>
      <c r="S719" s="397"/>
      <c r="T719" s="419"/>
      <c r="U719" s="444">
        <f>Import!N1417</f>
        <v>0</v>
      </c>
      <c r="V719" s="11"/>
      <c r="W719" s="306"/>
      <c r="X719" s="306"/>
      <c r="Y719" s="306"/>
      <c r="Z719" s="11"/>
      <c r="AE719" s="204"/>
      <c r="AF719" s="204"/>
      <c r="AG719" s="204"/>
      <c r="AH719" s="204"/>
      <c r="AI719" s="922"/>
      <c r="AJ719" s="205"/>
      <c r="AK719" s="973"/>
      <c r="AL719" s="973">
        <f>AL718</f>
        <v>0</v>
      </c>
      <c r="AP719" s="204"/>
      <c r="AQ719" s="204"/>
      <c r="AR719" s="204"/>
      <c r="AS719" s="204"/>
      <c r="AT719" s="204"/>
      <c r="AU719" s="205"/>
      <c r="AV719" s="973"/>
      <c r="AW719" s="973">
        <f>AW718</f>
        <v>0</v>
      </c>
      <c r="BA719" s="204"/>
      <c r="BB719" s="204"/>
      <c r="BC719" s="204"/>
      <c r="BD719" s="204"/>
      <c r="BE719" s="204"/>
      <c r="BF719" s="205"/>
      <c r="BG719" s="973"/>
      <c r="BH719" s="973">
        <f>BH718</f>
        <v>0</v>
      </c>
      <c r="BL719" s="204"/>
      <c r="BM719" s="204"/>
      <c r="BN719" s="204"/>
      <c r="BO719" s="204"/>
      <c r="BP719" s="204"/>
      <c r="BQ719" s="205"/>
      <c r="BR719" s="973"/>
      <c r="BS719" s="973">
        <f>BS718</f>
        <v>0</v>
      </c>
      <c r="BW719" s="204"/>
      <c r="BX719" s="204"/>
      <c r="BY719" s="204"/>
      <c r="BZ719" s="204"/>
      <c r="CA719" s="204"/>
      <c r="CB719" s="205"/>
      <c r="CC719" s="973"/>
      <c r="CD719" s="973">
        <f>CD718</f>
        <v>0</v>
      </c>
      <c r="CE719" s="11"/>
      <c r="CF719" s="11"/>
      <c r="CG719" s="11"/>
      <c r="CH719" s="11"/>
      <c r="CI719" s="11"/>
      <c r="CJ719" s="11"/>
      <c r="CK719" s="11"/>
      <c r="CL719" s="11"/>
      <c r="CM719" s="11"/>
    </row>
    <row r="720" spans="1:91" ht="24.75" customHeight="1">
      <c r="A720" s="949" t="str">
        <f>IF(E720&gt;0,"Wypełnione","")</f>
        <v/>
      </c>
      <c r="B720" s="57"/>
      <c r="C720" s="2050">
        <f>'Og s3a'!C1429</f>
        <v>0</v>
      </c>
      <c r="D720" s="2052">
        <f>'Og s3a'!E1429</f>
        <v>0</v>
      </c>
      <c r="E720" s="2050">
        <f>'Og s3a'!F1429</f>
        <v>0</v>
      </c>
      <c r="F720" s="2771"/>
      <c r="G720" s="448">
        <f>T720</f>
        <v>0</v>
      </c>
      <c r="H720" s="2773">
        <f>U720</f>
        <v>0</v>
      </c>
      <c r="I720" s="451"/>
      <c r="J720" s="2775"/>
      <c r="K720" s="451"/>
      <c r="L720" s="2775"/>
      <c r="M720" s="451"/>
      <c r="N720" s="2775"/>
      <c r="O720" s="451"/>
      <c r="P720" s="2775"/>
      <c r="Q720" s="11"/>
      <c r="R720" s="11"/>
      <c r="S720" s="396">
        <f>'Og s3a'!G1429</f>
        <v>0</v>
      </c>
      <c r="T720" s="398">
        <f>'Og s3a'!D1429</f>
        <v>0</v>
      </c>
      <c r="U720" s="444">
        <f>Import!N1418</f>
        <v>0</v>
      </c>
      <c r="V720" s="11"/>
      <c r="W720" s="306"/>
      <c r="X720" s="306"/>
      <c r="Y720" s="306"/>
      <c r="Z720" s="970">
        <f>IF(F720=AF$7,1,0)</f>
        <v>0</v>
      </c>
      <c r="AA720" s="970">
        <f>Z720*D720</f>
        <v>0</v>
      </c>
      <c r="AB720" s="978">
        <f>IF($Z720=0,0,IF(AF720+AH720+AJ720&gt;0,$AA720,0))</f>
        <v>0</v>
      </c>
      <c r="AC720" s="980">
        <f>IF($Z720=0,0,IF(AND(AB720=0,G721&gt;0),$AA720,0))</f>
        <v>0</v>
      </c>
      <c r="AD720" s="969">
        <f>AA720-AB720-AC720</f>
        <v>0</v>
      </c>
      <c r="AE720" s="204">
        <f t="shared" si="305"/>
        <v>0</v>
      </c>
      <c r="AF720" s="204">
        <f t="shared" si="305"/>
        <v>0</v>
      </c>
      <c r="AG720" s="204">
        <f t="shared" si="305"/>
        <v>0</v>
      </c>
      <c r="AH720" s="204">
        <f t="shared" si="305"/>
        <v>0</v>
      </c>
      <c r="AI720" s="922">
        <f t="shared" si="305"/>
        <v>0</v>
      </c>
      <c r="AJ720" s="205">
        <f t="shared" si="305"/>
        <v>0</v>
      </c>
      <c r="AK720" s="973">
        <f>IF($Z720=1,0,IF(AND($Z720=0,AF720&gt;0),1,IF(AND($Z720=0,AH720&gt;0),1,IF(AND($Z720=0,AJ720&gt;0),1,0))))</f>
        <v>0</v>
      </c>
      <c r="AL720" s="973">
        <f t="shared" ref="AL720:AL782" si="310">IF($Z720=0,0,IF(AND($Z720=1,AE720&gt;0),1,IF(AND($Z720=1,AG720&gt;0),1,IF(AND($Z720=1,AI720&gt;0),1,0))))</f>
        <v>0</v>
      </c>
      <c r="AM720" s="978">
        <f>IF($Z720=0,0,IF(AQ720+AS720+AU720&gt;0,$AA720,0))</f>
        <v>0</v>
      </c>
      <c r="AN720" s="980">
        <f>IF($Z720=0,0,IF(AND(AM720=0,I721&gt;0),$AA720,0))</f>
        <v>0</v>
      </c>
      <c r="AO720" s="969">
        <f>$AA720-AM720-AN720</f>
        <v>0</v>
      </c>
      <c r="AP720" s="204">
        <f t="shared" si="306"/>
        <v>0</v>
      </c>
      <c r="AQ720" s="204">
        <f t="shared" si="306"/>
        <v>0</v>
      </c>
      <c r="AR720" s="204">
        <f t="shared" si="306"/>
        <v>0</v>
      </c>
      <c r="AS720" s="204">
        <f t="shared" si="306"/>
        <v>0</v>
      </c>
      <c r="AT720" s="204">
        <f t="shared" si="306"/>
        <v>0</v>
      </c>
      <c r="AU720" s="205">
        <f t="shared" si="306"/>
        <v>0</v>
      </c>
      <c r="AV720" s="973">
        <f>IF($Z720=1,0,IF(AND($Z720=0,AQ720&gt;0),1,IF(AND($Z720=0,AS720&gt;0),1,IF(AND($Z720=0,AU720&gt;0),1,0))))</f>
        <v>0</v>
      </c>
      <c r="AW720" s="973">
        <f t="shared" ref="AW720:AW782" si="311">IF($Z720=0,0,IF(AND($Z720=1,AP720&gt;0),1,IF(AND($Z720=1,AR720&gt;0),1,IF(AND($Z720=1,AT720&gt;0),1,0))))</f>
        <v>0</v>
      </c>
      <c r="AX720" s="978">
        <f>IF($Z720=0,0,IF(BB720+BD720+BF720&gt;0,$AA720,0))</f>
        <v>0</v>
      </c>
      <c r="AY720" s="980">
        <f>IF($Z720=0,0,IF(AND(AX720=0,K721&gt;0),$AA720,0))</f>
        <v>0</v>
      </c>
      <c r="AZ720" s="969">
        <f>$AA720-AX720-AY720</f>
        <v>0</v>
      </c>
      <c r="BA720" s="204">
        <f t="shared" si="307"/>
        <v>0</v>
      </c>
      <c r="BB720" s="204">
        <f t="shared" si="307"/>
        <v>0</v>
      </c>
      <c r="BC720" s="204">
        <f t="shared" si="307"/>
        <v>0</v>
      </c>
      <c r="BD720" s="204">
        <f t="shared" si="307"/>
        <v>0</v>
      </c>
      <c r="BE720" s="204">
        <f t="shared" si="307"/>
        <v>0</v>
      </c>
      <c r="BF720" s="205">
        <f t="shared" si="307"/>
        <v>0</v>
      </c>
      <c r="BG720" s="973">
        <f>IF($Z720=1,0,IF(AND($Z720=0,BB720&gt;0),1,IF(AND($Z720=0,BD720&gt;0),1,IF(AND($Z720=0,BF720&gt;0),1,0))))</f>
        <v>0</v>
      </c>
      <c r="BH720" s="973">
        <f t="shared" ref="BH720:BH782" si="312">IF($Z720=0,0,IF(AND($Z720=1,BA720&gt;0),1,IF(AND($Z720=1,BC720&gt;0),1,IF(AND($Z720=1,BE720&gt;0),1,0))))</f>
        <v>0</v>
      </c>
      <c r="BI720" s="978">
        <f>IF($Z720=0,0,IF(BM720+BO720+BQ720&gt;0,$AA720,0))</f>
        <v>0</v>
      </c>
      <c r="BJ720" s="980">
        <f>IF($Z720=0,0,IF(AND(BI720=0,M721&gt;0),$AA720,0))</f>
        <v>0</v>
      </c>
      <c r="BK720" s="969">
        <f>$AA720-BI720-BJ720</f>
        <v>0</v>
      </c>
      <c r="BL720" s="204">
        <f t="shared" si="308"/>
        <v>0</v>
      </c>
      <c r="BM720" s="204">
        <f t="shared" si="308"/>
        <v>0</v>
      </c>
      <c r="BN720" s="204">
        <f t="shared" si="308"/>
        <v>0</v>
      </c>
      <c r="BO720" s="204">
        <f t="shared" si="308"/>
        <v>0</v>
      </c>
      <c r="BP720" s="204">
        <f t="shared" si="308"/>
        <v>0</v>
      </c>
      <c r="BQ720" s="205">
        <f t="shared" si="308"/>
        <v>0</v>
      </c>
      <c r="BR720" s="973">
        <f>IF($Z720=1,0,IF(AND($Z720=0,BM720&gt;0),1,IF(AND($Z720=0,BO720&gt;0),1,IF(AND($Z720=0,BQ720&gt;0),1,0))))</f>
        <v>0</v>
      </c>
      <c r="BS720" s="973">
        <f t="shared" ref="BS720:BS782" si="313">IF($Z720=0,0,IF(AND($Z720=1,BL720&gt;0),1,IF(AND($Z720=1,BN720&gt;0),1,IF(AND($Z720=1,BP720&gt;0),1,0))))</f>
        <v>0</v>
      </c>
      <c r="BT720" s="978">
        <f>IF($Z720=0,0,IF(BX720+BZ720+CB720&gt;0,$AA720,0))</f>
        <v>0</v>
      </c>
      <c r="BU720" s="980">
        <f>IF($Z720=0,0,IF(AND(BT720=0,O721&gt;0),$AA720,0))</f>
        <v>0</v>
      </c>
      <c r="BV720" s="969">
        <f>$AA720-BT720-BU720</f>
        <v>0</v>
      </c>
      <c r="BW720" s="204">
        <f t="shared" si="309"/>
        <v>0</v>
      </c>
      <c r="BX720" s="204">
        <f t="shared" si="309"/>
        <v>0</v>
      </c>
      <c r="BY720" s="204">
        <f t="shared" si="309"/>
        <v>0</v>
      </c>
      <c r="BZ720" s="204">
        <f t="shared" si="309"/>
        <v>0</v>
      </c>
      <c r="CA720" s="204">
        <f t="shared" si="309"/>
        <v>0</v>
      </c>
      <c r="CB720" s="205">
        <f t="shared" si="309"/>
        <v>0</v>
      </c>
      <c r="CC720" s="973">
        <f>IF($Z720=1,0,IF(AND($Z720=0,BX720&gt;0),1,IF(AND($Z720=0,BZ720&gt;0),1,IF(AND($Z720=0,CB720&gt;0),1,0))))</f>
        <v>0</v>
      </c>
      <c r="CD720" s="973">
        <f t="shared" ref="CD720:CD782" si="314">IF($Z720=0,0,IF(AND($Z720=1,BW720&gt;0),1,IF(AND($Z720=1,BY720&gt;0),1,IF(AND($Z720=1,CA720&gt;0),1,0))))</f>
        <v>0</v>
      </c>
      <c r="CE720" s="11"/>
      <c r="CF720" s="11"/>
      <c r="CG720" s="11"/>
      <c r="CH720" s="11"/>
      <c r="CI720" s="11"/>
      <c r="CJ720" s="11"/>
      <c r="CK720" s="11"/>
      <c r="CL720" s="11"/>
      <c r="CM720" s="11"/>
    </row>
    <row r="721" spans="1:91" ht="14.25" customHeight="1">
      <c r="A721" s="950" t="str">
        <f>A720</f>
        <v/>
      </c>
      <c r="B721" s="57"/>
      <c r="C721" s="2051"/>
      <c r="D721" s="2053"/>
      <c r="E721" s="2051"/>
      <c r="F721" s="2772"/>
      <c r="G721" s="1121">
        <f>Import!Q1418</f>
        <v>0</v>
      </c>
      <c r="H721" s="2774"/>
      <c r="I721" s="450"/>
      <c r="J721" s="2775"/>
      <c r="K721" s="450"/>
      <c r="L721" s="2775"/>
      <c r="M721" s="450"/>
      <c r="N721" s="2775"/>
      <c r="O721" s="450"/>
      <c r="P721" s="2775"/>
      <c r="Q721" s="11"/>
      <c r="R721" s="11"/>
      <c r="S721" s="397"/>
      <c r="T721" s="419"/>
      <c r="U721" s="444">
        <f>Import!N1419</f>
        <v>0</v>
      </c>
      <c r="V721" s="11"/>
      <c r="W721" s="306"/>
      <c r="X721" s="306"/>
      <c r="Y721" s="306"/>
      <c r="Z721" s="11"/>
      <c r="AE721" s="204"/>
      <c r="AF721" s="204"/>
      <c r="AG721" s="204"/>
      <c r="AH721" s="204"/>
      <c r="AI721" s="922"/>
      <c r="AJ721" s="205"/>
      <c r="AK721" s="973"/>
      <c r="AL721" s="973">
        <f>AL720</f>
        <v>0</v>
      </c>
      <c r="AP721" s="204"/>
      <c r="AQ721" s="204"/>
      <c r="AR721" s="204"/>
      <c r="AS721" s="204"/>
      <c r="AT721" s="204"/>
      <c r="AU721" s="205"/>
      <c r="AV721" s="973"/>
      <c r="AW721" s="973">
        <f>AW720</f>
        <v>0</v>
      </c>
      <c r="BA721" s="204"/>
      <c r="BB721" s="204"/>
      <c r="BC721" s="204"/>
      <c r="BD721" s="204"/>
      <c r="BE721" s="204"/>
      <c r="BF721" s="205"/>
      <c r="BG721" s="973"/>
      <c r="BH721" s="973">
        <f>BH720</f>
        <v>0</v>
      </c>
      <c r="BL721" s="204"/>
      <c r="BM721" s="204"/>
      <c r="BN721" s="204"/>
      <c r="BO721" s="204"/>
      <c r="BP721" s="204"/>
      <c r="BQ721" s="205"/>
      <c r="BR721" s="973"/>
      <c r="BS721" s="973">
        <f>BS720</f>
        <v>0</v>
      </c>
      <c r="BW721" s="204"/>
      <c r="BX721" s="204"/>
      <c r="BY721" s="204"/>
      <c r="BZ721" s="204"/>
      <c r="CA721" s="204"/>
      <c r="CB721" s="205"/>
      <c r="CC721" s="973"/>
      <c r="CD721" s="973">
        <f>CD720</f>
        <v>0</v>
      </c>
      <c r="CE721" s="11"/>
      <c r="CF721" s="11"/>
      <c r="CG721" s="11"/>
      <c r="CH721" s="11"/>
      <c r="CI721" s="11"/>
      <c r="CJ721" s="11"/>
      <c r="CK721" s="11"/>
      <c r="CL721" s="11"/>
      <c r="CM721" s="11"/>
    </row>
    <row r="722" spans="1:91" ht="24.75" customHeight="1">
      <c r="A722" s="949" t="str">
        <f>IF(E722&gt;0,"Wypełnione","")</f>
        <v/>
      </c>
      <c r="B722" s="57"/>
      <c r="C722" s="2050">
        <f>'Og s3a'!C1431</f>
        <v>0</v>
      </c>
      <c r="D722" s="2052">
        <f>'Og s3a'!E1431</f>
        <v>0</v>
      </c>
      <c r="E722" s="2050">
        <f>'Og s3a'!F1431</f>
        <v>0</v>
      </c>
      <c r="F722" s="2771"/>
      <c r="G722" s="448">
        <f>T722</f>
        <v>0</v>
      </c>
      <c r="H722" s="2773">
        <f>U722</f>
        <v>0</v>
      </c>
      <c r="I722" s="451"/>
      <c r="J722" s="2775"/>
      <c r="K722" s="451"/>
      <c r="L722" s="2775"/>
      <c r="M722" s="451"/>
      <c r="N722" s="2775"/>
      <c r="O722" s="451"/>
      <c r="P722" s="2775"/>
      <c r="Q722" s="11"/>
      <c r="R722" s="11"/>
      <c r="S722" s="396">
        <f>'Og s3a'!G1431</f>
        <v>0</v>
      </c>
      <c r="T722" s="398">
        <f>'Og s3a'!D1431</f>
        <v>0</v>
      </c>
      <c r="U722" s="444">
        <f>Import!N1420</f>
        <v>0</v>
      </c>
      <c r="V722" s="11"/>
      <c r="W722" s="306"/>
      <c r="X722" s="306"/>
      <c r="Y722" s="306"/>
      <c r="Z722" s="970">
        <f>IF(F722=AF$7,1,0)</f>
        <v>0</v>
      </c>
      <c r="AA722" s="970">
        <f>Z722*D722</f>
        <v>0</v>
      </c>
      <c r="AB722" s="978">
        <f>IF($Z722=0,0,IF(AF722+AH722+AJ722&gt;0,$AA722,0))</f>
        <v>0</v>
      </c>
      <c r="AC722" s="980">
        <f>IF($Z722=0,0,IF(AND(AB722=0,G723&gt;0),$AA722,0))</f>
        <v>0</v>
      </c>
      <c r="AD722" s="969">
        <f>AA722-AB722-AC722</f>
        <v>0</v>
      </c>
      <c r="AE722" s="204">
        <f t="shared" si="305"/>
        <v>0</v>
      </c>
      <c r="AF722" s="204">
        <f t="shared" si="305"/>
        <v>0</v>
      </c>
      <c r="AG722" s="204">
        <f t="shared" si="305"/>
        <v>0</v>
      </c>
      <c r="AH722" s="204">
        <f t="shared" si="305"/>
        <v>0</v>
      </c>
      <c r="AI722" s="922">
        <f t="shared" si="305"/>
        <v>0</v>
      </c>
      <c r="AJ722" s="205">
        <f t="shared" si="305"/>
        <v>0</v>
      </c>
      <c r="AK722" s="973">
        <f>IF($Z722=1,0,IF(AND($Z722=0,AF722&gt;0),1,IF(AND($Z722=0,AH722&gt;0),1,IF(AND($Z722=0,AJ722&gt;0),1,0))))</f>
        <v>0</v>
      </c>
      <c r="AL722" s="973">
        <f t="shared" si="310"/>
        <v>0</v>
      </c>
      <c r="AM722" s="978">
        <f>IF($Z722=0,0,IF(AQ722+AS722+AU722&gt;0,$AA722,0))</f>
        <v>0</v>
      </c>
      <c r="AN722" s="980">
        <f>IF($Z722=0,0,IF(AND(AM722=0,I723&gt;0),$AA722,0))</f>
        <v>0</v>
      </c>
      <c r="AO722" s="969">
        <f>$AA722-AM722-AN722</f>
        <v>0</v>
      </c>
      <c r="AP722" s="204">
        <f t="shared" si="306"/>
        <v>0</v>
      </c>
      <c r="AQ722" s="204">
        <f t="shared" si="306"/>
        <v>0</v>
      </c>
      <c r="AR722" s="204">
        <f t="shared" si="306"/>
        <v>0</v>
      </c>
      <c r="AS722" s="204">
        <f t="shared" si="306"/>
        <v>0</v>
      </c>
      <c r="AT722" s="204">
        <f t="shared" si="306"/>
        <v>0</v>
      </c>
      <c r="AU722" s="205">
        <f t="shared" si="306"/>
        <v>0</v>
      </c>
      <c r="AV722" s="973">
        <f>IF($Z722=1,0,IF(AND($Z722=0,AQ722&gt;0),1,IF(AND($Z722=0,AS722&gt;0),1,IF(AND($Z722=0,AU722&gt;0),1,0))))</f>
        <v>0</v>
      </c>
      <c r="AW722" s="973">
        <f t="shared" si="311"/>
        <v>0</v>
      </c>
      <c r="AX722" s="978">
        <f>IF($Z722=0,0,IF(BB722+BD722+BF722&gt;0,$AA722,0))</f>
        <v>0</v>
      </c>
      <c r="AY722" s="980">
        <f>IF($Z722=0,0,IF(AND(AX722=0,K723&gt;0),$AA722,0))</f>
        <v>0</v>
      </c>
      <c r="AZ722" s="969">
        <f>$AA722-AX722-AY722</f>
        <v>0</v>
      </c>
      <c r="BA722" s="204">
        <f t="shared" si="307"/>
        <v>0</v>
      </c>
      <c r="BB722" s="204">
        <f t="shared" si="307"/>
        <v>0</v>
      </c>
      <c r="BC722" s="204">
        <f t="shared" si="307"/>
        <v>0</v>
      </c>
      <c r="BD722" s="204">
        <f t="shared" si="307"/>
        <v>0</v>
      </c>
      <c r="BE722" s="204">
        <f t="shared" si="307"/>
        <v>0</v>
      </c>
      <c r="BF722" s="205">
        <f t="shared" si="307"/>
        <v>0</v>
      </c>
      <c r="BG722" s="973">
        <f>IF($Z722=1,0,IF(AND($Z722=0,BB722&gt;0),1,IF(AND($Z722=0,BD722&gt;0),1,IF(AND($Z722=0,BF722&gt;0),1,0))))</f>
        <v>0</v>
      </c>
      <c r="BH722" s="973">
        <f t="shared" si="312"/>
        <v>0</v>
      </c>
      <c r="BI722" s="978">
        <f>IF($Z722=0,0,IF(BM722+BO722+BQ722&gt;0,$AA722,0))</f>
        <v>0</v>
      </c>
      <c r="BJ722" s="980">
        <f>IF($Z722=0,0,IF(AND(BI722=0,M723&gt;0),$AA722,0))</f>
        <v>0</v>
      </c>
      <c r="BK722" s="969">
        <f>$AA722-BI722-BJ722</f>
        <v>0</v>
      </c>
      <c r="BL722" s="204">
        <f t="shared" si="308"/>
        <v>0</v>
      </c>
      <c r="BM722" s="204">
        <f t="shared" si="308"/>
        <v>0</v>
      </c>
      <c r="BN722" s="204">
        <f t="shared" si="308"/>
        <v>0</v>
      </c>
      <c r="BO722" s="204">
        <f t="shared" si="308"/>
        <v>0</v>
      </c>
      <c r="BP722" s="204">
        <f t="shared" si="308"/>
        <v>0</v>
      </c>
      <c r="BQ722" s="205">
        <f t="shared" si="308"/>
        <v>0</v>
      </c>
      <c r="BR722" s="973">
        <f>IF($Z722=1,0,IF(AND($Z722=0,BM722&gt;0),1,IF(AND($Z722=0,BO722&gt;0),1,IF(AND($Z722=0,BQ722&gt;0),1,0))))</f>
        <v>0</v>
      </c>
      <c r="BS722" s="973">
        <f t="shared" si="313"/>
        <v>0</v>
      </c>
      <c r="BT722" s="978">
        <f>IF($Z722=0,0,IF(BX722+BZ722+CB722&gt;0,$AA722,0))</f>
        <v>0</v>
      </c>
      <c r="BU722" s="980">
        <f>IF($Z722=0,0,IF(AND(BT722=0,O723&gt;0),$AA722,0))</f>
        <v>0</v>
      </c>
      <c r="BV722" s="969">
        <f>$AA722-BT722-BU722</f>
        <v>0</v>
      </c>
      <c r="BW722" s="204">
        <f t="shared" si="309"/>
        <v>0</v>
      </c>
      <c r="BX722" s="204">
        <f t="shared" si="309"/>
        <v>0</v>
      </c>
      <c r="BY722" s="204">
        <f t="shared" si="309"/>
        <v>0</v>
      </c>
      <c r="BZ722" s="204">
        <f t="shared" si="309"/>
        <v>0</v>
      </c>
      <c r="CA722" s="204">
        <f t="shared" si="309"/>
        <v>0</v>
      </c>
      <c r="CB722" s="205">
        <f t="shared" si="309"/>
        <v>0</v>
      </c>
      <c r="CC722" s="973">
        <f>IF($Z722=1,0,IF(AND($Z722=0,BX722&gt;0),1,IF(AND($Z722=0,BZ722&gt;0),1,IF(AND($Z722=0,CB722&gt;0),1,0))))</f>
        <v>0</v>
      </c>
      <c r="CD722" s="973">
        <f t="shared" si="314"/>
        <v>0</v>
      </c>
      <c r="CE722" s="11"/>
      <c r="CF722" s="11"/>
      <c r="CG722" s="11"/>
      <c r="CH722" s="11"/>
      <c r="CI722" s="11"/>
      <c r="CJ722" s="11"/>
      <c r="CK722" s="11"/>
      <c r="CL722" s="11"/>
      <c r="CM722" s="11"/>
    </row>
    <row r="723" spans="1:91" ht="14.25" customHeight="1">
      <c r="A723" s="950" t="str">
        <f>A722</f>
        <v/>
      </c>
      <c r="B723" s="57"/>
      <c r="C723" s="2051"/>
      <c r="D723" s="2053"/>
      <c r="E723" s="2051"/>
      <c r="F723" s="2772"/>
      <c r="G723" s="1121">
        <f>Import!Q1420</f>
        <v>0</v>
      </c>
      <c r="H723" s="2774"/>
      <c r="I723" s="450"/>
      <c r="J723" s="2775"/>
      <c r="K723" s="450"/>
      <c r="L723" s="2775"/>
      <c r="M723" s="450"/>
      <c r="N723" s="2775"/>
      <c r="O723" s="450"/>
      <c r="P723" s="2775"/>
      <c r="Q723" s="11"/>
      <c r="R723" s="11"/>
      <c r="S723" s="397"/>
      <c r="T723" s="419"/>
      <c r="U723" s="444">
        <f>Import!N1421</f>
        <v>0</v>
      </c>
      <c r="V723" s="11"/>
      <c r="W723" s="306"/>
      <c r="X723" s="306"/>
      <c r="Y723" s="306"/>
      <c r="Z723" s="11"/>
      <c r="AE723" s="204"/>
      <c r="AF723" s="204"/>
      <c r="AG723" s="204"/>
      <c r="AH723" s="204"/>
      <c r="AI723" s="922"/>
      <c r="AJ723" s="205"/>
      <c r="AK723" s="973"/>
      <c r="AL723" s="973">
        <f>AL722</f>
        <v>0</v>
      </c>
      <c r="AP723" s="204"/>
      <c r="AQ723" s="204"/>
      <c r="AR723" s="204"/>
      <c r="AS723" s="204"/>
      <c r="AT723" s="204"/>
      <c r="AU723" s="205"/>
      <c r="AV723" s="973"/>
      <c r="AW723" s="973">
        <f>AW722</f>
        <v>0</v>
      </c>
      <c r="BA723" s="204"/>
      <c r="BB723" s="204"/>
      <c r="BC723" s="204"/>
      <c r="BD723" s="204"/>
      <c r="BE723" s="204"/>
      <c r="BF723" s="205"/>
      <c r="BG723" s="973"/>
      <c r="BH723" s="973">
        <f>BH722</f>
        <v>0</v>
      </c>
      <c r="BL723" s="204"/>
      <c r="BM723" s="204"/>
      <c r="BN723" s="204"/>
      <c r="BO723" s="204"/>
      <c r="BP723" s="204"/>
      <c r="BQ723" s="205"/>
      <c r="BR723" s="973"/>
      <c r="BS723" s="973">
        <f>BS722</f>
        <v>0</v>
      </c>
      <c r="BW723" s="204"/>
      <c r="BX723" s="204"/>
      <c r="BY723" s="204"/>
      <c r="BZ723" s="204"/>
      <c r="CA723" s="204"/>
      <c r="CB723" s="205"/>
      <c r="CC723" s="973"/>
      <c r="CD723" s="973">
        <f>CD722</f>
        <v>0</v>
      </c>
      <c r="CE723" s="11"/>
      <c r="CF723" s="11"/>
      <c r="CG723" s="11"/>
      <c r="CH723" s="11"/>
      <c r="CI723" s="11"/>
      <c r="CJ723" s="11"/>
      <c r="CK723" s="11"/>
      <c r="CL723" s="11"/>
      <c r="CM723" s="11"/>
    </row>
    <row r="724" spans="1:91" ht="24.75" customHeight="1">
      <c r="A724" s="949" t="str">
        <f>IF(E724&gt;0,"Wypełnione","")</f>
        <v/>
      </c>
      <c r="B724" s="57"/>
      <c r="C724" s="2050">
        <f>'Og s3a'!C1433</f>
        <v>0</v>
      </c>
      <c r="D724" s="2052">
        <f>'Og s3a'!E1433</f>
        <v>0</v>
      </c>
      <c r="E724" s="2050">
        <f>'Og s3a'!F1433</f>
        <v>0</v>
      </c>
      <c r="F724" s="2771"/>
      <c r="G724" s="448">
        <f>T724</f>
        <v>0</v>
      </c>
      <c r="H724" s="2773">
        <f>U724</f>
        <v>0</v>
      </c>
      <c r="I724" s="451"/>
      <c r="J724" s="2775"/>
      <c r="K724" s="451"/>
      <c r="L724" s="2775"/>
      <c r="M724" s="451"/>
      <c r="N724" s="2775"/>
      <c r="O724" s="451"/>
      <c r="P724" s="2775"/>
      <c r="Q724" s="11"/>
      <c r="R724" s="11"/>
      <c r="S724" s="396">
        <f>'Og s3a'!G1433</f>
        <v>0</v>
      </c>
      <c r="T724" s="398">
        <f>'Og s3a'!D1433</f>
        <v>0</v>
      </c>
      <c r="U724" s="444">
        <f>Import!N1422</f>
        <v>0</v>
      </c>
      <c r="V724" s="11"/>
      <c r="W724" s="306"/>
      <c r="X724" s="306"/>
      <c r="Y724" s="306"/>
      <c r="Z724" s="970">
        <f>IF(F724=AF$7,1,0)</f>
        <v>0</v>
      </c>
      <c r="AA724" s="970">
        <f>Z724*D724</f>
        <v>0</v>
      </c>
      <c r="AB724" s="978">
        <f>IF($Z724=0,0,IF(AF724+AH724+AJ724&gt;0,$AA724,0))</f>
        <v>0</v>
      </c>
      <c r="AC724" s="980">
        <f>IF($Z724=0,0,IF(AND(AB724=0,G725&gt;0),$AA724,0))</f>
        <v>0</v>
      </c>
      <c r="AD724" s="969">
        <f>AA724-AB724-AC724</f>
        <v>0</v>
      </c>
      <c r="AE724" s="204">
        <f t="shared" si="305"/>
        <v>0</v>
      </c>
      <c r="AF724" s="204">
        <f t="shared" si="305"/>
        <v>0</v>
      </c>
      <c r="AG724" s="204">
        <f t="shared" si="305"/>
        <v>0</v>
      </c>
      <c r="AH724" s="204">
        <f t="shared" si="305"/>
        <v>0</v>
      </c>
      <c r="AI724" s="922">
        <f t="shared" si="305"/>
        <v>0</v>
      </c>
      <c r="AJ724" s="205">
        <f t="shared" si="305"/>
        <v>0</v>
      </c>
      <c r="AK724" s="973">
        <f>IF($Z724=1,0,IF(AND($Z724=0,AF724&gt;0),1,IF(AND($Z724=0,AH724&gt;0),1,IF(AND($Z724=0,AJ724&gt;0),1,0))))</f>
        <v>0</v>
      </c>
      <c r="AL724" s="973">
        <f t="shared" si="310"/>
        <v>0</v>
      </c>
      <c r="AM724" s="978">
        <f>IF($Z724=0,0,IF(AQ724+AS724+AU724&gt;0,$AA724,0))</f>
        <v>0</v>
      </c>
      <c r="AN724" s="980">
        <f>IF($Z724=0,0,IF(AND(AM724=0,I725&gt;0),$AA724,0))</f>
        <v>0</v>
      </c>
      <c r="AO724" s="969">
        <f>$AA724-AM724-AN724</f>
        <v>0</v>
      </c>
      <c r="AP724" s="204">
        <f t="shared" si="306"/>
        <v>0</v>
      </c>
      <c r="AQ724" s="204">
        <f t="shared" si="306"/>
        <v>0</v>
      </c>
      <c r="AR724" s="204">
        <f t="shared" si="306"/>
        <v>0</v>
      </c>
      <c r="AS724" s="204">
        <f t="shared" si="306"/>
        <v>0</v>
      </c>
      <c r="AT724" s="204">
        <f t="shared" si="306"/>
        <v>0</v>
      </c>
      <c r="AU724" s="205">
        <f t="shared" si="306"/>
        <v>0</v>
      </c>
      <c r="AV724" s="973">
        <f>IF($Z724=1,0,IF(AND($Z724=0,AQ724&gt;0),1,IF(AND($Z724=0,AS724&gt;0),1,IF(AND($Z724=0,AU724&gt;0),1,0))))</f>
        <v>0</v>
      </c>
      <c r="AW724" s="973">
        <f t="shared" si="311"/>
        <v>0</v>
      </c>
      <c r="AX724" s="978">
        <f>IF($Z724=0,0,IF(BB724+BD724+BF724&gt;0,$AA724,0))</f>
        <v>0</v>
      </c>
      <c r="AY724" s="980">
        <f>IF($Z724=0,0,IF(AND(AX724=0,K725&gt;0),$AA724,0))</f>
        <v>0</v>
      </c>
      <c r="AZ724" s="969">
        <f>$AA724-AX724-AY724</f>
        <v>0</v>
      </c>
      <c r="BA724" s="204">
        <f t="shared" si="307"/>
        <v>0</v>
      </c>
      <c r="BB724" s="204">
        <f t="shared" si="307"/>
        <v>0</v>
      </c>
      <c r="BC724" s="204">
        <f t="shared" si="307"/>
        <v>0</v>
      </c>
      <c r="BD724" s="204">
        <f t="shared" si="307"/>
        <v>0</v>
      </c>
      <c r="BE724" s="204">
        <f t="shared" si="307"/>
        <v>0</v>
      </c>
      <c r="BF724" s="205">
        <f t="shared" si="307"/>
        <v>0</v>
      </c>
      <c r="BG724" s="973">
        <f>IF($Z724=1,0,IF(AND($Z724=0,BB724&gt;0),1,IF(AND($Z724=0,BD724&gt;0),1,IF(AND($Z724=0,BF724&gt;0),1,0))))</f>
        <v>0</v>
      </c>
      <c r="BH724" s="973">
        <f t="shared" si="312"/>
        <v>0</v>
      </c>
      <c r="BI724" s="978">
        <f>IF($Z724=0,0,IF(BM724+BO724+BQ724&gt;0,$AA724,0))</f>
        <v>0</v>
      </c>
      <c r="BJ724" s="980">
        <f>IF($Z724=0,0,IF(AND(BI724=0,M725&gt;0),$AA724,0))</f>
        <v>0</v>
      </c>
      <c r="BK724" s="969">
        <f>$AA724-BI724-BJ724</f>
        <v>0</v>
      </c>
      <c r="BL724" s="204">
        <f t="shared" si="308"/>
        <v>0</v>
      </c>
      <c r="BM724" s="204">
        <f t="shared" si="308"/>
        <v>0</v>
      </c>
      <c r="BN724" s="204">
        <f t="shared" si="308"/>
        <v>0</v>
      </c>
      <c r="BO724" s="204">
        <f t="shared" si="308"/>
        <v>0</v>
      </c>
      <c r="BP724" s="204">
        <f t="shared" si="308"/>
        <v>0</v>
      </c>
      <c r="BQ724" s="205">
        <f t="shared" si="308"/>
        <v>0</v>
      </c>
      <c r="BR724" s="973">
        <f>IF($Z724=1,0,IF(AND($Z724=0,BM724&gt;0),1,IF(AND($Z724=0,BO724&gt;0),1,IF(AND($Z724=0,BQ724&gt;0),1,0))))</f>
        <v>0</v>
      </c>
      <c r="BS724" s="973">
        <f t="shared" si="313"/>
        <v>0</v>
      </c>
      <c r="BT724" s="978">
        <f>IF($Z724=0,0,IF(BX724+BZ724+CB724&gt;0,$AA724,0))</f>
        <v>0</v>
      </c>
      <c r="BU724" s="980">
        <f>IF($Z724=0,0,IF(AND(BT724=0,O725&gt;0),$AA724,0))</f>
        <v>0</v>
      </c>
      <c r="BV724" s="969">
        <f>$AA724-BT724-BU724</f>
        <v>0</v>
      </c>
      <c r="BW724" s="204">
        <f t="shared" si="309"/>
        <v>0</v>
      </c>
      <c r="BX724" s="204">
        <f t="shared" si="309"/>
        <v>0</v>
      </c>
      <c r="BY724" s="204">
        <f t="shared" si="309"/>
        <v>0</v>
      </c>
      <c r="BZ724" s="204">
        <f t="shared" si="309"/>
        <v>0</v>
      </c>
      <c r="CA724" s="204">
        <f t="shared" si="309"/>
        <v>0</v>
      </c>
      <c r="CB724" s="205">
        <f t="shared" si="309"/>
        <v>0</v>
      </c>
      <c r="CC724" s="973">
        <f>IF($Z724=1,0,IF(AND($Z724=0,BX724&gt;0),1,IF(AND($Z724=0,BZ724&gt;0),1,IF(AND($Z724=0,CB724&gt;0),1,0))))</f>
        <v>0</v>
      </c>
      <c r="CD724" s="973">
        <f t="shared" si="314"/>
        <v>0</v>
      </c>
      <c r="CE724" s="11"/>
      <c r="CF724" s="11"/>
      <c r="CG724" s="11"/>
      <c r="CH724" s="11"/>
      <c r="CI724" s="11"/>
      <c r="CJ724" s="11"/>
      <c r="CK724" s="11"/>
      <c r="CL724" s="11"/>
      <c r="CM724" s="11"/>
    </row>
    <row r="725" spans="1:91" ht="14.25" customHeight="1">
      <c r="A725" s="950" t="str">
        <f>A724</f>
        <v/>
      </c>
      <c r="B725" s="57"/>
      <c r="C725" s="2051"/>
      <c r="D725" s="2053"/>
      <c r="E725" s="2051"/>
      <c r="F725" s="2772"/>
      <c r="G725" s="1121">
        <f>Import!Q1422</f>
        <v>0</v>
      </c>
      <c r="H725" s="2774"/>
      <c r="I725" s="450"/>
      <c r="J725" s="2775"/>
      <c r="K725" s="450"/>
      <c r="L725" s="2775"/>
      <c r="M725" s="450"/>
      <c r="N725" s="2775"/>
      <c r="O725" s="450"/>
      <c r="P725" s="2775"/>
      <c r="Q725" s="11"/>
      <c r="R725" s="11"/>
      <c r="S725" s="397"/>
      <c r="T725" s="419"/>
      <c r="U725" s="444">
        <f>Import!N1423</f>
        <v>0</v>
      </c>
      <c r="V725" s="11"/>
      <c r="W725" s="306"/>
      <c r="X725" s="306"/>
      <c r="Y725" s="306"/>
      <c r="Z725" s="11"/>
      <c r="AE725" s="204"/>
      <c r="AF725" s="204"/>
      <c r="AG725" s="204"/>
      <c r="AH725" s="204"/>
      <c r="AI725" s="922"/>
      <c r="AJ725" s="205"/>
      <c r="AK725" s="973"/>
      <c r="AL725" s="973">
        <f>AL724</f>
        <v>0</v>
      </c>
      <c r="AP725" s="204"/>
      <c r="AQ725" s="204"/>
      <c r="AR725" s="204"/>
      <c r="AS725" s="204"/>
      <c r="AT725" s="204"/>
      <c r="AU725" s="205"/>
      <c r="AV725" s="973"/>
      <c r="AW725" s="973">
        <f>AW724</f>
        <v>0</v>
      </c>
      <c r="BA725" s="204"/>
      <c r="BB725" s="204"/>
      <c r="BC725" s="204"/>
      <c r="BD725" s="204"/>
      <c r="BE725" s="204"/>
      <c r="BF725" s="205"/>
      <c r="BG725" s="973"/>
      <c r="BH725" s="973">
        <f>BH724</f>
        <v>0</v>
      </c>
      <c r="BL725" s="204"/>
      <c r="BM725" s="204"/>
      <c r="BN725" s="204"/>
      <c r="BO725" s="204"/>
      <c r="BP725" s="204"/>
      <c r="BQ725" s="205"/>
      <c r="BR725" s="973"/>
      <c r="BS725" s="973">
        <f>BS724</f>
        <v>0</v>
      </c>
      <c r="BW725" s="204"/>
      <c r="BX725" s="204"/>
      <c r="BY725" s="204"/>
      <c r="BZ725" s="204"/>
      <c r="CA725" s="204"/>
      <c r="CB725" s="205"/>
      <c r="CC725" s="973"/>
      <c r="CD725" s="973">
        <f>CD724</f>
        <v>0</v>
      </c>
      <c r="CE725" s="11"/>
      <c r="CF725" s="11"/>
      <c r="CG725" s="11"/>
      <c r="CH725" s="11"/>
      <c r="CI725" s="11"/>
      <c r="CJ725" s="11"/>
      <c r="CK725" s="11"/>
      <c r="CL725" s="11"/>
      <c r="CM725" s="11"/>
    </row>
    <row r="726" spans="1:91" ht="24.75" customHeight="1">
      <c r="A726" s="949" t="str">
        <f>IF(E726&gt;0,"Wypełnione","")</f>
        <v/>
      </c>
      <c r="B726" s="57"/>
      <c r="C726" s="2050">
        <f>'Og s3a'!C1435</f>
        <v>0</v>
      </c>
      <c r="D726" s="2052">
        <f>'Og s3a'!E1435</f>
        <v>0</v>
      </c>
      <c r="E726" s="2050">
        <f>'Og s3a'!F1435</f>
        <v>0</v>
      </c>
      <c r="F726" s="2771"/>
      <c r="G726" s="448">
        <f>T726</f>
        <v>0</v>
      </c>
      <c r="H726" s="2773">
        <f>U726</f>
        <v>0</v>
      </c>
      <c r="I726" s="451"/>
      <c r="J726" s="2775"/>
      <c r="K726" s="451"/>
      <c r="L726" s="2775"/>
      <c r="M726" s="451"/>
      <c r="N726" s="2775"/>
      <c r="O726" s="451"/>
      <c r="P726" s="2775"/>
      <c r="Q726" s="11"/>
      <c r="R726" s="11"/>
      <c r="S726" s="396">
        <f>'Og s3a'!G1435</f>
        <v>0</v>
      </c>
      <c r="T726" s="398">
        <f>'Og s3a'!D1435</f>
        <v>0</v>
      </c>
      <c r="U726" s="444">
        <f>Import!N1424</f>
        <v>0</v>
      </c>
      <c r="V726" s="11"/>
      <c r="W726" s="306"/>
      <c r="X726" s="306"/>
      <c r="Y726" s="306"/>
      <c r="Z726" s="970">
        <f>IF(F726=AF$7,1,0)</f>
        <v>0</v>
      </c>
      <c r="AA726" s="970">
        <f>Z726*D726</f>
        <v>0</v>
      </c>
      <c r="AB726" s="978">
        <f>IF($Z726=0,0,IF(AF726+AH726+AJ726&gt;0,$AA726,0))</f>
        <v>0</v>
      </c>
      <c r="AC726" s="980">
        <f>IF($Z726=0,0,IF(AND(AB726=0,G727&gt;0),$AA726,0))</f>
        <v>0</v>
      </c>
      <c r="AD726" s="969">
        <f>AA726-AB726-AC726</f>
        <v>0</v>
      </c>
      <c r="AE726" s="204">
        <f t="shared" si="305"/>
        <v>0</v>
      </c>
      <c r="AF726" s="204">
        <f t="shared" si="305"/>
        <v>0</v>
      </c>
      <c r="AG726" s="204">
        <f t="shared" si="305"/>
        <v>0</v>
      </c>
      <c r="AH726" s="204">
        <f t="shared" si="305"/>
        <v>0</v>
      </c>
      <c r="AI726" s="922">
        <f t="shared" si="305"/>
        <v>0</v>
      </c>
      <c r="AJ726" s="205">
        <f t="shared" si="305"/>
        <v>0</v>
      </c>
      <c r="AK726" s="973">
        <f>IF($Z726=1,0,IF(AND($Z726=0,AF726&gt;0),1,IF(AND($Z726=0,AH726&gt;0),1,IF(AND($Z726=0,AJ726&gt;0),1,0))))</f>
        <v>0</v>
      </c>
      <c r="AL726" s="973">
        <f t="shared" si="310"/>
        <v>0</v>
      </c>
      <c r="AM726" s="978">
        <f>IF($Z726=0,0,IF(AQ726+AS726+AU726&gt;0,$AA726,0))</f>
        <v>0</v>
      </c>
      <c r="AN726" s="980">
        <f>IF($Z726=0,0,IF(AND(AM726=0,I727&gt;0),$AA726,0))</f>
        <v>0</v>
      </c>
      <c r="AO726" s="969">
        <f>$AA726-AM726-AN726</f>
        <v>0</v>
      </c>
      <c r="AP726" s="204">
        <f t="shared" si="306"/>
        <v>0</v>
      </c>
      <c r="AQ726" s="204">
        <f t="shared" si="306"/>
        <v>0</v>
      </c>
      <c r="AR726" s="204">
        <f t="shared" si="306"/>
        <v>0</v>
      </c>
      <c r="AS726" s="204">
        <f t="shared" si="306"/>
        <v>0</v>
      </c>
      <c r="AT726" s="204">
        <f t="shared" si="306"/>
        <v>0</v>
      </c>
      <c r="AU726" s="205">
        <f t="shared" si="306"/>
        <v>0</v>
      </c>
      <c r="AV726" s="973">
        <f>IF($Z726=1,0,IF(AND($Z726=0,AQ726&gt;0),1,IF(AND($Z726=0,AS726&gt;0),1,IF(AND($Z726=0,AU726&gt;0),1,0))))</f>
        <v>0</v>
      </c>
      <c r="AW726" s="973">
        <f t="shared" si="311"/>
        <v>0</v>
      </c>
      <c r="AX726" s="978">
        <f>IF($Z726=0,0,IF(BB726+BD726+BF726&gt;0,$AA726,0))</f>
        <v>0</v>
      </c>
      <c r="AY726" s="980">
        <f>IF($Z726=0,0,IF(AND(AX726=0,K727&gt;0),$AA726,0))</f>
        <v>0</v>
      </c>
      <c r="AZ726" s="969">
        <f>$AA726-AX726-AY726</f>
        <v>0</v>
      </c>
      <c r="BA726" s="204">
        <f t="shared" si="307"/>
        <v>0</v>
      </c>
      <c r="BB726" s="204">
        <f t="shared" si="307"/>
        <v>0</v>
      </c>
      <c r="BC726" s="204">
        <f t="shared" si="307"/>
        <v>0</v>
      </c>
      <c r="BD726" s="204">
        <f t="shared" si="307"/>
        <v>0</v>
      </c>
      <c r="BE726" s="204">
        <f t="shared" si="307"/>
        <v>0</v>
      </c>
      <c r="BF726" s="205">
        <f t="shared" si="307"/>
        <v>0</v>
      </c>
      <c r="BG726" s="973">
        <f>IF($Z726=1,0,IF(AND($Z726=0,BB726&gt;0),1,IF(AND($Z726=0,BD726&gt;0),1,IF(AND($Z726=0,BF726&gt;0),1,0))))</f>
        <v>0</v>
      </c>
      <c r="BH726" s="973">
        <f t="shared" si="312"/>
        <v>0</v>
      </c>
      <c r="BI726" s="978">
        <f>IF($Z726=0,0,IF(BM726+BO726+BQ726&gt;0,$AA726,0))</f>
        <v>0</v>
      </c>
      <c r="BJ726" s="980">
        <f>IF($Z726=0,0,IF(AND(BI726=0,M727&gt;0),$AA726,0))</f>
        <v>0</v>
      </c>
      <c r="BK726" s="969">
        <f>$AA726-BI726-BJ726</f>
        <v>0</v>
      </c>
      <c r="BL726" s="204">
        <f t="shared" si="308"/>
        <v>0</v>
      </c>
      <c r="BM726" s="204">
        <f t="shared" si="308"/>
        <v>0</v>
      </c>
      <c r="BN726" s="204">
        <f t="shared" si="308"/>
        <v>0</v>
      </c>
      <c r="BO726" s="204">
        <f t="shared" si="308"/>
        <v>0</v>
      </c>
      <c r="BP726" s="204">
        <f t="shared" si="308"/>
        <v>0</v>
      </c>
      <c r="BQ726" s="205">
        <f t="shared" si="308"/>
        <v>0</v>
      </c>
      <c r="BR726" s="973">
        <f>IF($Z726=1,0,IF(AND($Z726=0,BM726&gt;0),1,IF(AND($Z726=0,BO726&gt;0),1,IF(AND($Z726=0,BQ726&gt;0),1,0))))</f>
        <v>0</v>
      </c>
      <c r="BS726" s="973">
        <f t="shared" si="313"/>
        <v>0</v>
      </c>
      <c r="BT726" s="978">
        <f>IF($Z726=0,0,IF(BX726+BZ726+CB726&gt;0,$AA726,0))</f>
        <v>0</v>
      </c>
      <c r="BU726" s="980">
        <f>IF($Z726=0,0,IF(AND(BT726=0,O727&gt;0),$AA726,0))</f>
        <v>0</v>
      </c>
      <c r="BV726" s="969">
        <f>$AA726-BT726-BU726</f>
        <v>0</v>
      </c>
      <c r="BW726" s="204">
        <f t="shared" si="309"/>
        <v>0</v>
      </c>
      <c r="BX726" s="204">
        <f t="shared" si="309"/>
        <v>0</v>
      </c>
      <c r="BY726" s="204">
        <f t="shared" si="309"/>
        <v>0</v>
      </c>
      <c r="BZ726" s="204">
        <f t="shared" si="309"/>
        <v>0</v>
      </c>
      <c r="CA726" s="204">
        <f t="shared" si="309"/>
        <v>0</v>
      </c>
      <c r="CB726" s="205">
        <f t="shared" si="309"/>
        <v>0</v>
      </c>
      <c r="CC726" s="973">
        <f>IF($Z726=1,0,IF(AND($Z726=0,BX726&gt;0),1,IF(AND($Z726=0,BZ726&gt;0),1,IF(AND($Z726=0,CB726&gt;0),1,0))))</f>
        <v>0</v>
      </c>
      <c r="CD726" s="973">
        <f t="shared" si="314"/>
        <v>0</v>
      </c>
      <c r="CE726" s="11"/>
      <c r="CF726" s="11"/>
      <c r="CG726" s="11"/>
      <c r="CH726" s="11"/>
      <c r="CI726" s="11"/>
      <c r="CJ726" s="11"/>
      <c r="CK726" s="11"/>
      <c r="CL726" s="11"/>
      <c r="CM726" s="11"/>
    </row>
    <row r="727" spans="1:91" ht="14.25" customHeight="1">
      <c r="A727" s="950" t="str">
        <f>A726</f>
        <v/>
      </c>
      <c r="B727" s="57"/>
      <c r="C727" s="2051"/>
      <c r="D727" s="2053"/>
      <c r="E727" s="2051"/>
      <c r="F727" s="2772"/>
      <c r="G727" s="1121">
        <f>Import!Q1424</f>
        <v>0</v>
      </c>
      <c r="H727" s="2774"/>
      <c r="I727" s="450"/>
      <c r="J727" s="2775"/>
      <c r="K727" s="450"/>
      <c r="L727" s="2775"/>
      <c r="M727" s="450"/>
      <c r="N727" s="2775"/>
      <c r="O727" s="450"/>
      <c r="P727" s="2775"/>
      <c r="Q727" s="11"/>
      <c r="R727" s="11"/>
      <c r="S727" s="397"/>
      <c r="T727" s="419"/>
      <c r="U727" s="444">
        <f>Import!N1425</f>
        <v>0</v>
      </c>
      <c r="V727" s="11"/>
      <c r="W727" s="306"/>
      <c r="X727" s="306"/>
      <c r="Y727" s="306"/>
      <c r="Z727" s="11"/>
      <c r="AE727" s="204"/>
      <c r="AF727" s="204"/>
      <c r="AG727" s="204"/>
      <c r="AH727" s="204"/>
      <c r="AI727" s="922"/>
      <c r="AJ727" s="205"/>
      <c r="AK727" s="973"/>
      <c r="AL727" s="973">
        <f>AL726</f>
        <v>0</v>
      </c>
      <c r="AP727" s="204"/>
      <c r="AQ727" s="204"/>
      <c r="AR727" s="204"/>
      <c r="AS727" s="204"/>
      <c r="AT727" s="204"/>
      <c r="AU727" s="205"/>
      <c r="AV727" s="973"/>
      <c r="AW727" s="973">
        <f>AW726</f>
        <v>0</v>
      </c>
      <c r="BA727" s="204"/>
      <c r="BB727" s="204"/>
      <c r="BC727" s="204"/>
      <c r="BD727" s="204"/>
      <c r="BE727" s="204"/>
      <c r="BF727" s="205"/>
      <c r="BG727" s="973"/>
      <c r="BH727" s="973">
        <f>BH726</f>
        <v>0</v>
      </c>
      <c r="BL727" s="204"/>
      <c r="BM727" s="204"/>
      <c r="BN727" s="204"/>
      <c r="BO727" s="204"/>
      <c r="BP727" s="204"/>
      <c r="BQ727" s="205"/>
      <c r="BR727" s="973"/>
      <c r="BS727" s="973">
        <f>BS726</f>
        <v>0</v>
      </c>
      <c r="BW727" s="204"/>
      <c r="BX727" s="204"/>
      <c r="BY727" s="204"/>
      <c r="BZ727" s="204"/>
      <c r="CA727" s="204"/>
      <c r="CB727" s="205"/>
      <c r="CC727" s="973"/>
      <c r="CD727" s="973">
        <f>CD726</f>
        <v>0</v>
      </c>
      <c r="CE727" s="11"/>
      <c r="CF727" s="11"/>
      <c r="CG727" s="11"/>
      <c r="CH727" s="11"/>
      <c r="CI727" s="11"/>
      <c r="CJ727" s="11"/>
      <c r="CK727" s="11"/>
      <c r="CL727" s="11"/>
      <c r="CM727" s="11"/>
    </row>
    <row r="728" spans="1:91" ht="24.75" customHeight="1">
      <c r="A728" s="949" t="str">
        <f>IF(E728&gt;0,"Wypełnione","")</f>
        <v/>
      </c>
      <c r="B728" s="57"/>
      <c r="C728" s="2050">
        <f>'Og s3a'!C1437</f>
        <v>0</v>
      </c>
      <c r="D728" s="2052">
        <f>'Og s3a'!E1437</f>
        <v>0</v>
      </c>
      <c r="E728" s="2050">
        <f>'Og s3a'!F1437</f>
        <v>0</v>
      </c>
      <c r="F728" s="2771"/>
      <c r="G728" s="448">
        <f>T728</f>
        <v>0</v>
      </c>
      <c r="H728" s="2773">
        <f>U728</f>
        <v>0</v>
      </c>
      <c r="I728" s="451"/>
      <c r="J728" s="2775"/>
      <c r="K728" s="451"/>
      <c r="L728" s="2775"/>
      <c r="M728" s="451"/>
      <c r="N728" s="2775"/>
      <c r="O728" s="451"/>
      <c r="P728" s="2775"/>
      <c r="Q728" s="11"/>
      <c r="R728" s="11"/>
      <c r="S728" s="396">
        <f>'Og s3a'!G1437</f>
        <v>0</v>
      </c>
      <c r="T728" s="398">
        <f>'Og s3a'!D1437</f>
        <v>0</v>
      </c>
      <c r="U728" s="444">
        <f>Import!N1426</f>
        <v>0</v>
      </c>
      <c r="V728" s="11"/>
      <c r="W728" s="306"/>
      <c r="X728" s="306"/>
      <c r="Y728" s="306"/>
      <c r="Z728" s="970">
        <f>IF(F728=AF$7,1,0)</f>
        <v>0</v>
      </c>
      <c r="AA728" s="970">
        <f>Z728*D728</f>
        <v>0</v>
      </c>
      <c r="AB728" s="978">
        <f>IF($Z728=0,0,IF(AF728+AH728+AJ728&gt;0,$AA728,0))</f>
        <v>0</v>
      </c>
      <c r="AC728" s="980">
        <f>IF($Z728=0,0,IF(AND(AB728=0,G729&gt;0),$AA728,0))</f>
        <v>0</v>
      </c>
      <c r="AD728" s="969">
        <f>AA728-AB728-AC728</f>
        <v>0</v>
      </c>
      <c r="AE728" s="204">
        <f t="shared" si="305"/>
        <v>0</v>
      </c>
      <c r="AF728" s="204">
        <f t="shared" si="305"/>
        <v>0</v>
      </c>
      <c r="AG728" s="204">
        <f t="shared" si="305"/>
        <v>0</v>
      </c>
      <c r="AH728" s="204">
        <f t="shared" si="305"/>
        <v>0</v>
      </c>
      <c r="AI728" s="922">
        <f t="shared" si="305"/>
        <v>0</v>
      </c>
      <c r="AJ728" s="205">
        <f t="shared" si="305"/>
        <v>0</v>
      </c>
      <c r="AK728" s="973">
        <f>IF($Z728=1,0,IF(AND($Z728=0,AF728&gt;0),1,IF(AND($Z728=0,AH728&gt;0),1,IF(AND($Z728=0,AJ728&gt;0),1,0))))</f>
        <v>0</v>
      </c>
      <c r="AL728" s="973">
        <f t="shared" si="310"/>
        <v>0</v>
      </c>
      <c r="AM728" s="978">
        <f>IF($Z728=0,0,IF(AQ728+AS728+AU728&gt;0,$AA728,0))</f>
        <v>0</v>
      </c>
      <c r="AN728" s="980">
        <f>IF($Z728=0,0,IF(AND(AM728=0,I729&gt;0),$AA728,0))</f>
        <v>0</v>
      </c>
      <c r="AO728" s="969">
        <f>$AA728-AM728-AN728</f>
        <v>0</v>
      </c>
      <c r="AP728" s="204">
        <f t="shared" si="306"/>
        <v>0</v>
      </c>
      <c r="AQ728" s="204">
        <f t="shared" si="306"/>
        <v>0</v>
      </c>
      <c r="AR728" s="204">
        <f t="shared" si="306"/>
        <v>0</v>
      </c>
      <c r="AS728" s="204">
        <f t="shared" si="306"/>
        <v>0</v>
      </c>
      <c r="AT728" s="204">
        <f t="shared" si="306"/>
        <v>0</v>
      </c>
      <c r="AU728" s="205">
        <f t="shared" si="306"/>
        <v>0</v>
      </c>
      <c r="AV728" s="973">
        <f>IF($Z728=1,0,IF(AND($Z728=0,AQ728&gt;0),1,IF(AND($Z728=0,AS728&gt;0),1,IF(AND($Z728=0,AU728&gt;0),1,0))))</f>
        <v>0</v>
      </c>
      <c r="AW728" s="973">
        <f t="shared" si="311"/>
        <v>0</v>
      </c>
      <c r="AX728" s="978">
        <f>IF($Z728=0,0,IF(BB728+BD728+BF728&gt;0,$AA728,0))</f>
        <v>0</v>
      </c>
      <c r="AY728" s="980">
        <f>IF($Z728=0,0,IF(AND(AX728=0,K729&gt;0),$AA728,0))</f>
        <v>0</v>
      </c>
      <c r="AZ728" s="969">
        <f>$AA728-AX728-AY728</f>
        <v>0</v>
      </c>
      <c r="BA728" s="204">
        <f t="shared" si="307"/>
        <v>0</v>
      </c>
      <c r="BB728" s="204">
        <f t="shared" si="307"/>
        <v>0</v>
      </c>
      <c r="BC728" s="204">
        <f t="shared" si="307"/>
        <v>0</v>
      </c>
      <c r="BD728" s="204">
        <f t="shared" si="307"/>
        <v>0</v>
      </c>
      <c r="BE728" s="204">
        <f t="shared" si="307"/>
        <v>0</v>
      </c>
      <c r="BF728" s="205">
        <f t="shared" si="307"/>
        <v>0</v>
      </c>
      <c r="BG728" s="973">
        <f>IF($Z728=1,0,IF(AND($Z728=0,BB728&gt;0),1,IF(AND($Z728=0,BD728&gt;0),1,IF(AND($Z728=0,BF728&gt;0),1,0))))</f>
        <v>0</v>
      </c>
      <c r="BH728" s="973">
        <f t="shared" si="312"/>
        <v>0</v>
      </c>
      <c r="BI728" s="978">
        <f>IF($Z728=0,0,IF(BM728+BO728+BQ728&gt;0,$AA728,0))</f>
        <v>0</v>
      </c>
      <c r="BJ728" s="980">
        <f>IF($Z728=0,0,IF(AND(BI728=0,M729&gt;0),$AA728,0))</f>
        <v>0</v>
      </c>
      <c r="BK728" s="969">
        <f>$AA728-BI728-BJ728</f>
        <v>0</v>
      </c>
      <c r="BL728" s="204">
        <f t="shared" si="308"/>
        <v>0</v>
      </c>
      <c r="BM728" s="204">
        <f t="shared" si="308"/>
        <v>0</v>
      </c>
      <c r="BN728" s="204">
        <f t="shared" si="308"/>
        <v>0</v>
      </c>
      <c r="BO728" s="204">
        <f t="shared" si="308"/>
        <v>0</v>
      </c>
      <c r="BP728" s="204">
        <f t="shared" si="308"/>
        <v>0</v>
      </c>
      <c r="BQ728" s="205">
        <f t="shared" si="308"/>
        <v>0</v>
      </c>
      <c r="BR728" s="973">
        <f>IF($Z728=1,0,IF(AND($Z728=0,BM728&gt;0),1,IF(AND($Z728=0,BO728&gt;0),1,IF(AND($Z728=0,BQ728&gt;0),1,0))))</f>
        <v>0</v>
      </c>
      <c r="BS728" s="973">
        <f t="shared" si="313"/>
        <v>0</v>
      </c>
      <c r="BT728" s="978">
        <f>IF($Z728=0,0,IF(BX728+BZ728+CB728&gt;0,$AA728,0))</f>
        <v>0</v>
      </c>
      <c r="BU728" s="980">
        <f>IF($Z728=0,0,IF(AND(BT728=0,O729&gt;0),$AA728,0))</f>
        <v>0</v>
      </c>
      <c r="BV728" s="969">
        <f>$AA728-BT728-BU728</f>
        <v>0</v>
      </c>
      <c r="BW728" s="204">
        <f t="shared" si="309"/>
        <v>0</v>
      </c>
      <c r="BX728" s="204">
        <f t="shared" si="309"/>
        <v>0</v>
      </c>
      <c r="BY728" s="204">
        <f t="shared" si="309"/>
        <v>0</v>
      </c>
      <c r="BZ728" s="204">
        <f t="shared" si="309"/>
        <v>0</v>
      </c>
      <c r="CA728" s="204">
        <f t="shared" si="309"/>
        <v>0</v>
      </c>
      <c r="CB728" s="205">
        <f t="shared" si="309"/>
        <v>0</v>
      </c>
      <c r="CC728" s="973">
        <f>IF($Z728=1,0,IF(AND($Z728=0,BX728&gt;0),1,IF(AND($Z728=0,BZ728&gt;0),1,IF(AND($Z728=0,CB728&gt;0),1,0))))</f>
        <v>0</v>
      </c>
      <c r="CD728" s="973">
        <f t="shared" si="314"/>
        <v>0</v>
      </c>
      <c r="CE728" s="11"/>
      <c r="CF728" s="11"/>
      <c r="CG728" s="11"/>
      <c r="CH728" s="11"/>
      <c r="CI728" s="11"/>
      <c r="CJ728" s="11"/>
      <c r="CK728" s="11"/>
      <c r="CL728" s="11"/>
      <c r="CM728" s="11"/>
    </row>
    <row r="729" spans="1:91" ht="14.25" customHeight="1">
      <c r="A729" s="950" t="str">
        <f>A728</f>
        <v/>
      </c>
      <c r="B729" s="57"/>
      <c r="C729" s="2051"/>
      <c r="D729" s="2053"/>
      <c r="E729" s="2051"/>
      <c r="F729" s="2772"/>
      <c r="G729" s="1121">
        <f>Import!Q1426</f>
        <v>0</v>
      </c>
      <c r="H729" s="2774"/>
      <c r="I729" s="450"/>
      <c r="J729" s="2775"/>
      <c r="K729" s="450"/>
      <c r="L729" s="2775"/>
      <c r="M729" s="450"/>
      <c r="N729" s="2775"/>
      <c r="O729" s="450"/>
      <c r="P729" s="2775"/>
      <c r="Q729" s="11"/>
      <c r="R729" s="11"/>
      <c r="S729" s="397"/>
      <c r="T729" s="419"/>
      <c r="U729" s="444">
        <f>Import!N1427</f>
        <v>0</v>
      </c>
      <c r="V729" s="11"/>
      <c r="W729" s="306"/>
      <c r="X729" s="306"/>
      <c r="Y729" s="306"/>
      <c r="Z729" s="11"/>
      <c r="AE729" s="204"/>
      <c r="AF729" s="204"/>
      <c r="AG729" s="204"/>
      <c r="AH729" s="204"/>
      <c r="AI729" s="922"/>
      <c r="AJ729" s="205"/>
      <c r="AK729" s="973"/>
      <c r="AL729" s="973">
        <f>AL728</f>
        <v>0</v>
      </c>
      <c r="AP729" s="204"/>
      <c r="AQ729" s="204"/>
      <c r="AR729" s="204"/>
      <c r="AS729" s="204"/>
      <c r="AT729" s="204"/>
      <c r="AU729" s="205"/>
      <c r="AV729" s="973"/>
      <c r="AW729" s="973">
        <f>AW728</f>
        <v>0</v>
      </c>
      <c r="BA729" s="204"/>
      <c r="BB729" s="204"/>
      <c r="BC729" s="204"/>
      <c r="BD729" s="204"/>
      <c r="BE729" s="204"/>
      <c r="BF729" s="205"/>
      <c r="BG729" s="973"/>
      <c r="BH729" s="973">
        <f>BH728</f>
        <v>0</v>
      </c>
      <c r="BL729" s="204"/>
      <c r="BM729" s="204"/>
      <c r="BN729" s="204"/>
      <c r="BO729" s="204"/>
      <c r="BP729" s="204"/>
      <c r="BQ729" s="205"/>
      <c r="BR729" s="973"/>
      <c r="BS729" s="973">
        <f>BS728</f>
        <v>0</v>
      </c>
      <c r="BW729" s="204"/>
      <c r="BX729" s="204"/>
      <c r="BY729" s="204"/>
      <c r="BZ729" s="204"/>
      <c r="CA729" s="204"/>
      <c r="CB729" s="205"/>
      <c r="CC729" s="973"/>
      <c r="CD729" s="973">
        <f>CD728</f>
        <v>0</v>
      </c>
      <c r="CE729" s="11"/>
      <c r="CF729" s="11"/>
      <c r="CG729" s="11"/>
      <c r="CH729" s="11"/>
      <c r="CI729" s="11"/>
      <c r="CJ729" s="11"/>
      <c r="CK729" s="11"/>
      <c r="CL729" s="11"/>
      <c r="CM729" s="11"/>
    </row>
    <row r="730" spans="1:91" ht="24.75" customHeight="1">
      <c r="A730" s="949" t="str">
        <f>IF(E730&gt;0,"Wypełnione","")</f>
        <v/>
      </c>
      <c r="B730" s="57"/>
      <c r="C730" s="2050">
        <f>'Og s3a'!C1439</f>
        <v>0</v>
      </c>
      <c r="D730" s="2052">
        <f>'Og s3a'!E1439</f>
        <v>0</v>
      </c>
      <c r="E730" s="2050">
        <f>'Og s3a'!F1439</f>
        <v>0</v>
      </c>
      <c r="F730" s="2771"/>
      <c r="G730" s="448">
        <f>T730</f>
        <v>0</v>
      </c>
      <c r="H730" s="2773">
        <f>U730</f>
        <v>0</v>
      </c>
      <c r="I730" s="451"/>
      <c r="J730" s="2775"/>
      <c r="K730" s="451"/>
      <c r="L730" s="2775"/>
      <c r="M730" s="451"/>
      <c r="N730" s="2775"/>
      <c r="O730" s="451"/>
      <c r="P730" s="2775"/>
      <c r="Q730" s="11"/>
      <c r="R730" s="11"/>
      <c r="S730" s="396">
        <f>'Og s3a'!G1439</f>
        <v>0</v>
      </c>
      <c r="T730" s="398">
        <f>'Og s3a'!D1439</f>
        <v>0</v>
      </c>
      <c r="U730" s="444">
        <f>Import!N1428</f>
        <v>0</v>
      </c>
      <c r="V730" s="11"/>
      <c r="W730" s="306"/>
      <c r="X730" s="306"/>
      <c r="Y730" s="306"/>
      <c r="Z730" s="970">
        <f>IF(F730=AF$7,1,0)</f>
        <v>0</v>
      </c>
      <c r="AA730" s="970">
        <f>Z730*D730</f>
        <v>0</v>
      </c>
      <c r="AB730" s="978">
        <f>IF($Z730=0,0,IF(AF730+AH730+AJ730&gt;0,$AA730,0))</f>
        <v>0</v>
      </c>
      <c r="AC730" s="980">
        <f>IF($Z730=0,0,IF(AND(AB730=0,G731&gt;0),$AA730,0))</f>
        <v>0</v>
      </c>
      <c r="AD730" s="969">
        <f>AA730-AB730-AC730</f>
        <v>0</v>
      </c>
      <c r="AE730" s="204">
        <f t="shared" si="305"/>
        <v>0</v>
      </c>
      <c r="AF730" s="204">
        <f t="shared" si="305"/>
        <v>0</v>
      </c>
      <c r="AG730" s="204">
        <f t="shared" si="305"/>
        <v>0</v>
      </c>
      <c r="AH730" s="204">
        <f t="shared" si="305"/>
        <v>0</v>
      </c>
      <c r="AI730" s="922">
        <f t="shared" si="305"/>
        <v>0</v>
      </c>
      <c r="AJ730" s="205">
        <f t="shared" si="305"/>
        <v>0</v>
      </c>
      <c r="AK730" s="973">
        <f>IF($Z730=1,0,IF(AND($Z730=0,AF730&gt;0),1,IF(AND($Z730=0,AH730&gt;0),1,IF(AND($Z730=0,AJ730&gt;0),1,0))))</f>
        <v>0</v>
      </c>
      <c r="AL730" s="973">
        <f t="shared" si="310"/>
        <v>0</v>
      </c>
      <c r="AM730" s="978">
        <f>IF($Z730=0,0,IF(AQ730+AS730+AU730&gt;0,$AA730,0))</f>
        <v>0</v>
      </c>
      <c r="AN730" s="980">
        <f>IF($Z730=0,0,IF(AND(AM730=0,I731&gt;0),$AA730,0))</f>
        <v>0</v>
      </c>
      <c r="AO730" s="969">
        <f>$AA730-AM730-AN730</f>
        <v>0</v>
      </c>
      <c r="AP730" s="204">
        <f t="shared" si="306"/>
        <v>0</v>
      </c>
      <c r="AQ730" s="204">
        <f t="shared" si="306"/>
        <v>0</v>
      </c>
      <c r="AR730" s="204">
        <f t="shared" si="306"/>
        <v>0</v>
      </c>
      <c r="AS730" s="204">
        <f t="shared" si="306"/>
        <v>0</v>
      </c>
      <c r="AT730" s="204">
        <f t="shared" si="306"/>
        <v>0</v>
      </c>
      <c r="AU730" s="205">
        <f t="shared" si="306"/>
        <v>0</v>
      </c>
      <c r="AV730" s="973">
        <f>IF($Z730=1,0,IF(AND($Z730=0,AQ730&gt;0),1,IF(AND($Z730=0,AS730&gt;0),1,IF(AND($Z730=0,AU730&gt;0),1,0))))</f>
        <v>0</v>
      </c>
      <c r="AW730" s="973">
        <f t="shared" si="311"/>
        <v>0</v>
      </c>
      <c r="AX730" s="978">
        <f>IF($Z730=0,0,IF(BB730+BD730+BF730&gt;0,$AA730,0))</f>
        <v>0</v>
      </c>
      <c r="AY730" s="980">
        <f>IF($Z730=0,0,IF(AND(AX730=0,K731&gt;0),$AA730,0))</f>
        <v>0</v>
      </c>
      <c r="AZ730" s="969">
        <f>$AA730-AX730-AY730</f>
        <v>0</v>
      </c>
      <c r="BA730" s="204">
        <f t="shared" si="307"/>
        <v>0</v>
      </c>
      <c r="BB730" s="204">
        <f t="shared" si="307"/>
        <v>0</v>
      </c>
      <c r="BC730" s="204">
        <f t="shared" si="307"/>
        <v>0</v>
      </c>
      <c r="BD730" s="204">
        <f t="shared" si="307"/>
        <v>0</v>
      </c>
      <c r="BE730" s="204">
        <f t="shared" si="307"/>
        <v>0</v>
      </c>
      <c r="BF730" s="205">
        <f t="shared" si="307"/>
        <v>0</v>
      </c>
      <c r="BG730" s="973">
        <f>IF($Z730=1,0,IF(AND($Z730=0,BB730&gt;0),1,IF(AND($Z730=0,BD730&gt;0),1,IF(AND($Z730=0,BF730&gt;0),1,0))))</f>
        <v>0</v>
      </c>
      <c r="BH730" s="973">
        <f t="shared" si="312"/>
        <v>0</v>
      </c>
      <c r="BI730" s="978">
        <f>IF($Z730=0,0,IF(BM730+BO730+BQ730&gt;0,$AA730,0))</f>
        <v>0</v>
      </c>
      <c r="BJ730" s="980">
        <f>IF($Z730=0,0,IF(AND(BI730=0,M731&gt;0),$AA730,0))</f>
        <v>0</v>
      </c>
      <c r="BK730" s="969">
        <f>$AA730-BI730-BJ730</f>
        <v>0</v>
      </c>
      <c r="BL730" s="204">
        <f t="shared" si="308"/>
        <v>0</v>
      </c>
      <c r="BM730" s="204">
        <f t="shared" si="308"/>
        <v>0</v>
      </c>
      <c r="BN730" s="204">
        <f t="shared" si="308"/>
        <v>0</v>
      </c>
      <c r="BO730" s="204">
        <f t="shared" si="308"/>
        <v>0</v>
      </c>
      <c r="BP730" s="204">
        <f t="shared" si="308"/>
        <v>0</v>
      </c>
      <c r="BQ730" s="205">
        <f t="shared" si="308"/>
        <v>0</v>
      </c>
      <c r="BR730" s="973">
        <f>IF($Z730=1,0,IF(AND($Z730=0,BM730&gt;0),1,IF(AND($Z730=0,BO730&gt;0),1,IF(AND($Z730=0,BQ730&gt;0),1,0))))</f>
        <v>0</v>
      </c>
      <c r="BS730" s="973">
        <f t="shared" si="313"/>
        <v>0</v>
      </c>
      <c r="BT730" s="978">
        <f>IF($Z730=0,0,IF(BX730+BZ730+CB730&gt;0,$AA730,0))</f>
        <v>0</v>
      </c>
      <c r="BU730" s="980">
        <f>IF($Z730=0,0,IF(AND(BT730=0,O731&gt;0),$AA730,0))</f>
        <v>0</v>
      </c>
      <c r="BV730" s="969">
        <f>$AA730-BT730-BU730</f>
        <v>0</v>
      </c>
      <c r="BW730" s="204">
        <f t="shared" si="309"/>
        <v>0</v>
      </c>
      <c r="BX730" s="204">
        <f t="shared" si="309"/>
        <v>0</v>
      </c>
      <c r="BY730" s="204">
        <f t="shared" si="309"/>
        <v>0</v>
      </c>
      <c r="BZ730" s="204">
        <f t="shared" si="309"/>
        <v>0</v>
      </c>
      <c r="CA730" s="204">
        <f t="shared" si="309"/>
        <v>0</v>
      </c>
      <c r="CB730" s="205">
        <f t="shared" si="309"/>
        <v>0</v>
      </c>
      <c r="CC730" s="973">
        <f>IF($Z730=1,0,IF(AND($Z730=0,BX730&gt;0),1,IF(AND($Z730=0,BZ730&gt;0),1,IF(AND($Z730=0,CB730&gt;0),1,0))))</f>
        <v>0</v>
      </c>
      <c r="CD730" s="973">
        <f t="shared" si="314"/>
        <v>0</v>
      </c>
      <c r="CE730" s="11"/>
      <c r="CF730" s="11"/>
      <c r="CG730" s="11"/>
      <c r="CH730" s="11"/>
      <c r="CI730" s="11"/>
      <c r="CJ730" s="11"/>
      <c r="CK730" s="11"/>
      <c r="CL730" s="11"/>
      <c r="CM730" s="11"/>
    </row>
    <row r="731" spans="1:91" ht="14.25" customHeight="1">
      <c r="A731" s="950" t="str">
        <f>A730</f>
        <v/>
      </c>
      <c r="B731" s="57"/>
      <c r="C731" s="2051"/>
      <c r="D731" s="2053"/>
      <c r="E731" s="2051"/>
      <c r="F731" s="2772"/>
      <c r="G731" s="1121">
        <f>Import!Q1428</f>
        <v>0</v>
      </c>
      <c r="H731" s="2774"/>
      <c r="I731" s="450"/>
      <c r="J731" s="2775"/>
      <c r="K731" s="450"/>
      <c r="L731" s="2775"/>
      <c r="M731" s="450"/>
      <c r="N731" s="2775"/>
      <c r="O731" s="450"/>
      <c r="P731" s="2775"/>
      <c r="Q731" s="11"/>
      <c r="R731" s="11"/>
      <c r="S731" s="397"/>
      <c r="T731" s="419"/>
      <c r="U731" s="444">
        <f>Import!N1429</f>
        <v>0</v>
      </c>
      <c r="V731" s="11"/>
      <c r="W731" s="306"/>
      <c r="X731" s="306"/>
      <c r="Y731" s="306"/>
      <c r="Z731" s="11"/>
      <c r="AE731" s="204"/>
      <c r="AF731" s="204"/>
      <c r="AG731" s="204"/>
      <c r="AH731" s="204"/>
      <c r="AI731" s="922"/>
      <c r="AJ731" s="205"/>
      <c r="AK731" s="973"/>
      <c r="AL731" s="973">
        <f>AL730</f>
        <v>0</v>
      </c>
      <c r="AP731" s="204"/>
      <c r="AQ731" s="204"/>
      <c r="AR731" s="204"/>
      <c r="AS731" s="204"/>
      <c r="AT731" s="204"/>
      <c r="AU731" s="205"/>
      <c r="AV731" s="973"/>
      <c r="AW731" s="973">
        <f>AW730</f>
        <v>0</v>
      </c>
      <c r="BA731" s="204"/>
      <c r="BB731" s="204"/>
      <c r="BC731" s="204"/>
      <c r="BD731" s="204"/>
      <c r="BE731" s="204"/>
      <c r="BF731" s="205"/>
      <c r="BG731" s="973"/>
      <c r="BH731" s="973">
        <f>BH730</f>
        <v>0</v>
      </c>
      <c r="BL731" s="204"/>
      <c r="BM731" s="204"/>
      <c r="BN731" s="204"/>
      <c r="BO731" s="204"/>
      <c r="BP731" s="204"/>
      <c r="BQ731" s="205"/>
      <c r="BR731" s="973"/>
      <c r="BS731" s="973">
        <f>BS730</f>
        <v>0</v>
      </c>
      <c r="BW731" s="204"/>
      <c r="BX731" s="204"/>
      <c r="BY731" s="204"/>
      <c r="BZ731" s="204"/>
      <c r="CA731" s="204"/>
      <c r="CB731" s="205"/>
      <c r="CC731" s="973"/>
      <c r="CD731" s="973">
        <f>CD730</f>
        <v>0</v>
      </c>
      <c r="CE731" s="11"/>
      <c r="CF731" s="11"/>
      <c r="CG731" s="11"/>
      <c r="CH731" s="11"/>
      <c r="CI731" s="11"/>
      <c r="CJ731" s="11"/>
      <c r="CK731" s="11"/>
      <c r="CL731" s="11"/>
      <c r="CM731" s="11"/>
    </row>
    <row r="732" spans="1:91" ht="24.75" customHeight="1">
      <c r="A732" s="949" t="str">
        <f>IF(E732&gt;0,"Wypełnione","")</f>
        <v/>
      </c>
      <c r="B732" s="57"/>
      <c r="C732" s="2050">
        <f>'Og s3a'!C1441</f>
        <v>0</v>
      </c>
      <c r="D732" s="2052">
        <f>'Og s3a'!E1441</f>
        <v>0</v>
      </c>
      <c r="E732" s="2050">
        <f>'Og s3a'!F1441</f>
        <v>0</v>
      </c>
      <c r="F732" s="2771"/>
      <c r="G732" s="448">
        <f>T732</f>
        <v>0</v>
      </c>
      <c r="H732" s="2773">
        <f>U732</f>
        <v>0</v>
      </c>
      <c r="I732" s="451"/>
      <c r="J732" s="2775"/>
      <c r="K732" s="451"/>
      <c r="L732" s="2775"/>
      <c r="M732" s="451"/>
      <c r="N732" s="2775"/>
      <c r="O732" s="451"/>
      <c r="P732" s="2775"/>
      <c r="Q732" s="11"/>
      <c r="R732" s="11"/>
      <c r="S732" s="396">
        <f>'Og s3a'!G1441</f>
        <v>0</v>
      </c>
      <c r="T732" s="398">
        <f>'Og s3a'!D1441</f>
        <v>0</v>
      </c>
      <c r="U732" s="444">
        <f>Import!N1430</f>
        <v>0</v>
      </c>
      <c r="V732" s="11"/>
      <c r="W732" s="306"/>
      <c r="X732" s="306"/>
      <c r="Y732" s="306"/>
      <c r="Z732" s="970">
        <f>IF(F732=AF$7,1,0)</f>
        <v>0</v>
      </c>
      <c r="AA732" s="970">
        <f>Z732*D732</f>
        <v>0</v>
      </c>
      <c r="AB732" s="978">
        <f>IF($Z732=0,0,IF(AF732+AH732+AJ732&gt;0,$AA732,0))</f>
        <v>0</v>
      </c>
      <c r="AC732" s="980">
        <f>IF($Z732=0,0,IF(AND(AB732=0,G733&gt;0),$AA732,0))</f>
        <v>0</v>
      </c>
      <c r="AD732" s="969">
        <f>AA732-AB732-AC732</f>
        <v>0</v>
      </c>
      <c r="AE732" s="204">
        <f t="shared" si="305"/>
        <v>0</v>
      </c>
      <c r="AF732" s="204">
        <f t="shared" si="305"/>
        <v>0</v>
      </c>
      <c r="AG732" s="204">
        <f t="shared" si="305"/>
        <v>0</v>
      </c>
      <c r="AH732" s="204">
        <f t="shared" si="305"/>
        <v>0</v>
      </c>
      <c r="AI732" s="922">
        <f t="shared" si="305"/>
        <v>0</v>
      </c>
      <c r="AJ732" s="205">
        <f t="shared" si="305"/>
        <v>0</v>
      </c>
      <c r="AK732" s="973">
        <f>IF($Z732=1,0,IF(AND($Z732=0,AF732&gt;0),1,IF(AND($Z732=0,AH732&gt;0),1,IF(AND($Z732=0,AJ732&gt;0),1,0))))</f>
        <v>0</v>
      </c>
      <c r="AL732" s="973">
        <f t="shared" si="310"/>
        <v>0</v>
      </c>
      <c r="AM732" s="978">
        <f>IF($Z732=0,0,IF(AQ732+AS732+AU732&gt;0,$AA732,0))</f>
        <v>0</v>
      </c>
      <c r="AN732" s="980">
        <f>IF($Z732=0,0,IF(AND(AM732=0,I733&gt;0),$AA732,0))</f>
        <v>0</v>
      </c>
      <c r="AO732" s="969">
        <f>$AA732-AM732-AN732</f>
        <v>0</v>
      </c>
      <c r="AP732" s="204">
        <f t="shared" si="306"/>
        <v>0</v>
      </c>
      <c r="AQ732" s="204">
        <f t="shared" si="306"/>
        <v>0</v>
      </c>
      <c r="AR732" s="204">
        <f t="shared" si="306"/>
        <v>0</v>
      </c>
      <c r="AS732" s="204">
        <f t="shared" si="306"/>
        <v>0</v>
      </c>
      <c r="AT732" s="204">
        <f t="shared" si="306"/>
        <v>0</v>
      </c>
      <c r="AU732" s="205">
        <f t="shared" si="306"/>
        <v>0</v>
      </c>
      <c r="AV732" s="973">
        <f>IF($Z732=1,0,IF(AND($Z732=0,AQ732&gt;0),1,IF(AND($Z732=0,AS732&gt;0),1,IF(AND($Z732=0,AU732&gt;0),1,0))))</f>
        <v>0</v>
      </c>
      <c r="AW732" s="973">
        <f t="shared" si="311"/>
        <v>0</v>
      </c>
      <c r="AX732" s="978">
        <f>IF($Z732=0,0,IF(BB732+BD732+BF732&gt;0,$AA732,0))</f>
        <v>0</v>
      </c>
      <c r="AY732" s="980">
        <f>IF($Z732=0,0,IF(AND(AX732=0,K733&gt;0),$AA732,0))</f>
        <v>0</v>
      </c>
      <c r="AZ732" s="969">
        <f>$AA732-AX732-AY732</f>
        <v>0</v>
      </c>
      <c r="BA732" s="204">
        <f t="shared" si="307"/>
        <v>0</v>
      </c>
      <c r="BB732" s="204">
        <f t="shared" si="307"/>
        <v>0</v>
      </c>
      <c r="BC732" s="204">
        <f t="shared" si="307"/>
        <v>0</v>
      </c>
      <c r="BD732" s="204">
        <f t="shared" si="307"/>
        <v>0</v>
      </c>
      <c r="BE732" s="204">
        <f t="shared" si="307"/>
        <v>0</v>
      </c>
      <c r="BF732" s="205">
        <f t="shared" si="307"/>
        <v>0</v>
      </c>
      <c r="BG732" s="973">
        <f>IF($Z732=1,0,IF(AND($Z732=0,BB732&gt;0),1,IF(AND($Z732=0,BD732&gt;0),1,IF(AND($Z732=0,BF732&gt;0),1,0))))</f>
        <v>0</v>
      </c>
      <c r="BH732" s="973">
        <f t="shared" si="312"/>
        <v>0</v>
      </c>
      <c r="BI732" s="978">
        <f>IF($Z732=0,0,IF(BM732+BO732+BQ732&gt;0,$AA732,0))</f>
        <v>0</v>
      </c>
      <c r="BJ732" s="980">
        <f>IF($Z732=0,0,IF(AND(BI732=0,M733&gt;0),$AA732,0))</f>
        <v>0</v>
      </c>
      <c r="BK732" s="969">
        <f>$AA732-BI732-BJ732</f>
        <v>0</v>
      </c>
      <c r="BL732" s="204">
        <f t="shared" si="308"/>
        <v>0</v>
      </c>
      <c r="BM732" s="204">
        <f t="shared" si="308"/>
        <v>0</v>
      </c>
      <c r="BN732" s="204">
        <f t="shared" si="308"/>
        <v>0</v>
      </c>
      <c r="BO732" s="204">
        <f t="shared" si="308"/>
        <v>0</v>
      </c>
      <c r="BP732" s="204">
        <f t="shared" si="308"/>
        <v>0</v>
      </c>
      <c r="BQ732" s="205">
        <f t="shared" si="308"/>
        <v>0</v>
      </c>
      <c r="BR732" s="973">
        <f>IF($Z732=1,0,IF(AND($Z732=0,BM732&gt;0),1,IF(AND($Z732=0,BO732&gt;0),1,IF(AND($Z732=0,BQ732&gt;0),1,0))))</f>
        <v>0</v>
      </c>
      <c r="BS732" s="973">
        <f t="shared" si="313"/>
        <v>0</v>
      </c>
      <c r="BT732" s="978">
        <f>IF($Z732=0,0,IF(BX732+BZ732+CB732&gt;0,$AA732,0))</f>
        <v>0</v>
      </c>
      <c r="BU732" s="980">
        <f>IF($Z732=0,0,IF(AND(BT732=0,O733&gt;0),$AA732,0))</f>
        <v>0</v>
      </c>
      <c r="BV732" s="969">
        <f>$AA732-BT732-BU732</f>
        <v>0</v>
      </c>
      <c r="BW732" s="204">
        <f t="shared" si="309"/>
        <v>0</v>
      </c>
      <c r="BX732" s="204">
        <f t="shared" si="309"/>
        <v>0</v>
      </c>
      <c r="BY732" s="204">
        <f t="shared" si="309"/>
        <v>0</v>
      </c>
      <c r="BZ732" s="204">
        <f t="shared" si="309"/>
        <v>0</v>
      </c>
      <c r="CA732" s="204">
        <f t="shared" si="309"/>
        <v>0</v>
      </c>
      <c r="CB732" s="205">
        <f t="shared" si="309"/>
        <v>0</v>
      </c>
      <c r="CC732" s="973">
        <f>IF($Z732=1,0,IF(AND($Z732=0,BX732&gt;0),1,IF(AND($Z732=0,BZ732&gt;0),1,IF(AND($Z732=0,CB732&gt;0),1,0))))</f>
        <v>0</v>
      </c>
      <c r="CD732" s="973">
        <f t="shared" si="314"/>
        <v>0</v>
      </c>
      <c r="CE732" s="11"/>
      <c r="CF732" s="11"/>
      <c r="CG732" s="11"/>
      <c r="CH732" s="11"/>
      <c r="CI732" s="11"/>
      <c r="CJ732" s="11"/>
      <c r="CK732" s="11"/>
      <c r="CL732" s="11"/>
      <c r="CM732" s="11"/>
    </row>
    <row r="733" spans="1:91" ht="14.25" customHeight="1">
      <c r="A733" s="950" t="str">
        <f>A732</f>
        <v/>
      </c>
      <c r="B733" s="57"/>
      <c r="C733" s="2051"/>
      <c r="D733" s="2053"/>
      <c r="E733" s="2051"/>
      <c r="F733" s="2772"/>
      <c r="G733" s="1121">
        <f>Import!Q1430</f>
        <v>0</v>
      </c>
      <c r="H733" s="2774"/>
      <c r="I733" s="450"/>
      <c r="J733" s="2775"/>
      <c r="K733" s="450"/>
      <c r="L733" s="2775"/>
      <c r="M733" s="450"/>
      <c r="N733" s="2775"/>
      <c r="O733" s="450"/>
      <c r="P733" s="2775"/>
      <c r="Q733" s="11"/>
      <c r="R733" s="11"/>
      <c r="S733" s="397"/>
      <c r="T733" s="419"/>
      <c r="U733" s="444">
        <f>Import!N1431</f>
        <v>0</v>
      </c>
      <c r="V733" s="11"/>
      <c r="W733" s="306"/>
      <c r="X733" s="306"/>
      <c r="Y733" s="306"/>
      <c r="Z733" s="11"/>
      <c r="AE733" s="204"/>
      <c r="AF733" s="204"/>
      <c r="AG733" s="204"/>
      <c r="AH733" s="204"/>
      <c r="AI733" s="922"/>
      <c r="AJ733" s="205"/>
      <c r="AK733" s="973"/>
      <c r="AL733" s="973">
        <f>AL732</f>
        <v>0</v>
      </c>
      <c r="AP733" s="204"/>
      <c r="AQ733" s="204"/>
      <c r="AR733" s="204"/>
      <c r="AS733" s="204"/>
      <c r="AT733" s="204"/>
      <c r="AU733" s="205"/>
      <c r="AV733" s="973"/>
      <c r="AW733" s="973">
        <f>AW732</f>
        <v>0</v>
      </c>
      <c r="BA733" s="204"/>
      <c r="BB733" s="204"/>
      <c r="BC733" s="204"/>
      <c r="BD733" s="204"/>
      <c r="BE733" s="204"/>
      <c r="BF733" s="205"/>
      <c r="BG733" s="973"/>
      <c r="BH733" s="973">
        <f>BH732</f>
        <v>0</v>
      </c>
      <c r="BL733" s="204"/>
      <c r="BM733" s="204"/>
      <c r="BN733" s="204"/>
      <c r="BO733" s="204"/>
      <c r="BP733" s="204"/>
      <c r="BQ733" s="205"/>
      <c r="BR733" s="973"/>
      <c r="BS733" s="973">
        <f>BS732</f>
        <v>0</v>
      </c>
      <c r="BW733" s="204"/>
      <c r="BX733" s="204"/>
      <c r="BY733" s="204"/>
      <c r="BZ733" s="204"/>
      <c r="CA733" s="204"/>
      <c r="CB733" s="205"/>
      <c r="CC733" s="973"/>
      <c r="CD733" s="973">
        <f>CD732</f>
        <v>0</v>
      </c>
      <c r="CE733" s="11"/>
      <c r="CF733" s="11"/>
      <c r="CG733" s="11"/>
      <c r="CH733" s="11"/>
      <c r="CI733" s="11"/>
      <c r="CJ733" s="11"/>
      <c r="CK733" s="11"/>
      <c r="CL733" s="11"/>
      <c r="CM733" s="11"/>
    </row>
    <row r="734" spans="1:91" ht="24.75" customHeight="1">
      <c r="A734" s="949" t="str">
        <f>IF(E734&gt;0,"Wypełnione","")</f>
        <v/>
      </c>
      <c r="B734" s="57"/>
      <c r="C734" s="2050">
        <f>'Og s3a'!C1443</f>
        <v>0</v>
      </c>
      <c r="D734" s="2052">
        <f>'Og s3a'!E1443</f>
        <v>0</v>
      </c>
      <c r="E734" s="2050">
        <f>'Og s3a'!F1443</f>
        <v>0</v>
      </c>
      <c r="F734" s="2771"/>
      <c r="G734" s="448">
        <f>T734</f>
        <v>0</v>
      </c>
      <c r="H734" s="2773">
        <f>U734</f>
        <v>0</v>
      </c>
      <c r="I734" s="451"/>
      <c r="J734" s="2775"/>
      <c r="K734" s="451"/>
      <c r="L734" s="2775"/>
      <c r="M734" s="451"/>
      <c r="N734" s="2775"/>
      <c r="O734" s="451"/>
      <c r="P734" s="2775"/>
      <c r="Q734" s="11"/>
      <c r="R734" s="11"/>
      <c r="S734" s="396">
        <f>'Og s3a'!G1443</f>
        <v>0</v>
      </c>
      <c r="T734" s="398">
        <f>'Og s3a'!D1443</f>
        <v>0</v>
      </c>
      <c r="U734" s="444">
        <f>Import!N1432</f>
        <v>0</v>
      </c>
      <c r="V734" s="11"/>
      <c r="W734" s="306"/>
      <c r="X734" s="306"/>
      <c r="Y734" s="306"/>
      <c r="Z734" s="970">
        <f>IF(F734=AF$7,1,0)</f>
        <v>0</v>
      </c>
      <c r="AA734" s="970">
        <f>Z734*D734</f>
        <v>0</v>
      </c>
      <c r="AB734" s="978">
        <f>IF($Z734=0,0,IF(AF734+AH734+AJ734&gt;0,$AA734,0))</f>
        <v>0</v>
      </c>
      <c r="AC734" s="980">
        <f>IF($Z734=0,0,IF(AND(AB734=0,G735&gt;0),$AA734,0))</f>
        <v>0</v>
      </c>
      <c r="AD734" s="969">
        <f>AA734-AB734-AC734</f>
        <v>0</v>
      </c>
      <c r="AE734" s="204">
        <f t="shared" si="305"/>
        <v>0</v>
      </c>
      <c r="AF734" s="204">
        <f t="shared" si="305"/>
        <v>0</v>
      </c>
      <c r="AG734" s="204">
        <f t="shared" si="305"/>
        <v>0</v>
      </c>
      <c r="AH734" s="204">
        <f t="shared" si="305"/>
        <v>0</v>
      </c>
      <c r="AI734" s="922">
        <f t="shared" si="305"/>
        <v>0</v>
      </c>
      <c r="AJ734" s="205">
        <f t="shared" si="305"/>
        <v>0</v>
      </c>
      <c r="AK734" s="973">
        <f>IF($Z734=1,0,IF(AND($Z734=0,AF734&gt;0),1,IF(AND($Z734=0,AH734&gt;0),1,IF(AND($Z734=0,AJ734&gt;0),1,0))))</f>
        <v>0</v>
      </c>
      <c r="AL734" s="973">
        <f t="shared" si="310"/>
        <v>0</v>
      </c>
      <c r="AM734" s="978">
        <f>IF($Z734=0,0,IF(AQ734+AS734+AU734&gt;0,$AA734,0))</f>
        <v>0</v>
      </c>
      <c r="AN734" s="980">
        <f>IF($Z734=0,0,IF(AND(AM734=0,I735&gt;0),$AA734,0))</f>
        <v>0</v>
      </c>
      <c r="AO734" s="969">
        <f>$AA734-AM734-AN734</f>
        <v>0</v>
      </c>
      <c r="AP734" s="204">
        <f t="shared" si="306"/>
        <v>0</v>
      </c>
      <c r="AQ734" s="204">
        <f t="shared" si="306"/>
        <v>0</v>
      </c>
      <c r="AR734" s="204">
        <f t="shared" si="306"/>
        <v>0</v>
      </c>
      <c r="AS734" s="204">
        <f t="shared" si="306"/>
        <v>0</v>
      </c>
      <c r="AT734" s="204">
        <f t="shared" si="306"/>
        <v>0</v>
      </c>
      <c r="AU734" s="205">
        <f t="shared" si="306"/>
        <v>0</v>
      </c>
      <c r="AV734" s="973">
        <f>IF($Z734=1,0,IF(AND($Z734=0,AQ734&gt;0),1,IF(AND($Z734=0,AS734&gt;0),1,IF(AND($Z734=0,AU734&gt;0),1,0))))</f>
        <v>0</v>
      </c>
      <c r="AW734" s="973">
        <f t="shared" si="311"/>
        <v>0</v>
      </c>
      <c r="AX734" s="978">
        <f>IF($Z734=0,0,IF(BB734+BD734+BF734&gt;0,$AA734,0))</f>
        <v>0</v>
      </c>
      <c r="AY734" s="980">
        <f>IF($Z734=0,0,IF(AND(AX734=0,K735&gt;0),$AA734,0))</f>
        <v>0</v>
      </c>
      <c r="AZ734" s="969">
        <f>$AA734-AX734-AY734</f>
        <v>0</v>
      </c>
      <c r="BA734" s="204">
        <f t="shared" si="307"/>
        <v>0</v>
      </c>
      <c r="BB734" s="204">
        <f t="shared" si="307"/>
        <v>0</v>
      </c>
      <c r="BC734" s="204">
        <f t="shared" si="307"/>
        <v>0</v>
      </c>
      <c r="BD734" s="204">
        <f t="shared" si="307"/>
        <v>0</v>
      </c>
      <c r="BE734" s="204">
        <f t="shared" si="307"/>
        <v>0</v>
      </c>
      <c r="BF734" s="205">
        <f t="shared" si="307"/>
        <v>0</v>
      </c>
      <c r="BG734" s="973">
        <f>IF($Z734=1,0,IF(AND($Z734=0,BB734&gt;0),1,IF(AND($Z734=0,BD734&gt;0),1,IF(AND($Z734=0,BF734&gt;0),1,0))))</f>
        <v>0</v>
      </c>
      <c r="BH734" s="973">
        <f t="shared" si="312"/>
        <v>0</v>
      </c>
      <c r="BI734" s="978">
        <f>IF($Z734=0,0,IF(BM734+BO734+BQ734&gt;0,$AA734,0))</f>
        <v>0</v>
      </c>
      <c r="BJ734" s="980">
        <f>IF($Z734=0,0,IF(AND(BI734=0,M735&gt;0),$AA734,0))</f>
        <v>0</v>
      </c>
      <c r="BK734" s="969">
        <f>$AA734-BI734-BJ734</f>
        <v>0</v>
      </c>
      <c r="BL734" s="204">
        <f t="shared" si="308"/>
        <v>0</v>
      </c>
      <c r="BM734" s="204">
        <f t="shared" si="308"/>
        <v>0</v>
      </c>
      <c r="BN734" s="204">
        <f t="shared" si="308"/>
        <v>0</v>
      </c>
      <c r="BO734" s="204">
        <f t="shared" si="308"/>
        <v>0</v>
      </c>
      <c r="BP734" s="204">
        <f t="shared" si="308"/>
        <v>0</v>
      </c>
      <c r="BQ734" s="205">
        <f t="shared" si="308"/>
        <v>0</v>
      </c>
      <c r="BR734" s="973">
        <f>IF($Z734=1,0,IF(AND($Z734=0,BM734&gt;0),1,IF(AND($Z734=0,BO734&gt;0),1,IF(AND($Z734=0,BQ734&gt;0),1,0))))</f>
        <v>0</v>
      </c>
      <c r="BS734" s="973">
        <f t="shared" si="313"/>
        <v>0</v>
      </c>
      <c r="BT734" s="978">
        <f>IF($Z734=0,0,IF(BX734+BZ734+CB734&gt;0,$AA734,0))</f>
        <v>0</v>
      </c>
      <c r="BU734" s="980">
        <f>IF($Z734=0,0,IF(AND(BT734=0,O735&gt;0),$AA734,0))</f>
        <v>0</v>
      </c>
      <c r="BV734" s="969">
        <f>$AA734-BT734-BU734</f>
        <v>0</v>
      </c>
      <c r="BW734" s="204">
        <f t="shared" si="309"/>
        <v>0</v>
      </c>
      <c r="BX734" s="204">
        <f t="shared" si="309"/>
        <v>0</v>
      </c>
      <c r="BY734" s="204">
        <f t="shared" si="309"/>
        <v>0</v>
      </c>
      <c r="BZ734" s="204">
        <f t="shared" si="309"/>
        <v>0</v>
      </c>
      <c r="CA734" s="204">
        <f t="shared" si="309"/>
        <v>0</v>
      </c>
      <c r="CB734" s="205">
        <f t="shared" si="309"/>
        <v>0</v>
      </c>
      <c r="CC734" s="973">
        <f>IF($Z734=1,0,IF(AND($Z734=0,BX734&gt;0),1,IF(AND($Z734=0,BZ734&gt;0),1,IF(AND($Z734=0,CB734&gt;0),1,0))))</f>
        <v>0</v>
      </c>
      <c r="CD734" s="973">
        <f t="shared" si="314"/>
        <v>0</v>
      </c>
      <c r="CE734" s="11"/>
      <c r="CF734" s="11"/>
      <c r="CG734" s="11"/>
      <c r="CH734" s="11"/>
      <c r="CI734" s="11"/>
      <c r="CJ734" s="11"/>
      <c r="CK734" s="11"/>
      <c r="CL734" s="11"/>
      <c r="CM734" s="11"/>
    </row>
    <row r="735" spans="1:91" ht="14.25" customHeight="1">
      <c r="A735" s="950" t="str">
        <f>A734</f>
        <v/>
      </c>
      <c r="B735" s="57"/>
      <c r="C735" s="2051"/>
      <c r="D735" s="2053"/>
      <c r="E735" s="2051"/>
      <c r="F735" s="2772"/>
      <c r="G735" s="1121">
        <f>Import!Q1432</f>
        <v>0</v>
      </c>
      <c r="H735" s="2774"/>
      <c r="I735" s="450"/>
      <c r="J735" s="2775"/>
      <c r="K735" s="450"/>
      <c r="L735" s="2775"/>
      <c r="M735" s="450"/>
      <c r="N735" s="2775"/>
      <c r="O735" s="450"/>
      <c r="P735" s="2775"/>
      <c r="Q735" s="11"/>
      <c r="R735" s="11"/>
      <c r="S735" s="397"/>
      <c r="T735" s="419"/>
      <c r="U735" s="444">
        <f>Import!N1433</f>
        <v>0</v>
      </c>
      <c r="V735" s="11"/>
      <c r="W735" s="306"/>
      <c r="X735" s="306"/>
      <c r="Y735" s="306"/>
      <c r="Z735" s="11"/>
      <c r="AE735" s="204"/>
      <c r="AF735" s="204"/>
      <c r="AG735" s="204"/>
      <c r="AH735" s="204"/>
      <c r="AI735" s="922"/>
      <c r="AJ735" s="205"/>
      <c r="AK735" s="973"/>
      <c r="AL735" s="973">
        <f>AL734</f>
        <v>0</v>
      </c>
      <c r="AP735" s="204"/>
      <c r="AQ735" s="204"/>
      <c r="AR735" s="204"/>
      <c r="AS735" s="204"/>
      <c r="AT735" s="204"/>
      <c r="AU735" s="205"/>
      <c r="AV735" s="973"/>
      <c r="AW735" s="973">
        <f>AW734</f>
        <v>0</v>
      </c>
      <c r="BA735" s="204"/>
      <c r="BB735" s="204"/>
      <c r="BC735" s="204"/>
      <c r="BD735" s="204"/>
      <c r="BE735" s="204"/>
      <c r="BF735" s="205"/>
      <c r="BG735" s="973"/>
      <c r="BH735" s="973">
        <f>BH734</f>
        <v>0</v>
      </c>
      <c r="BL735" s="204"/>
      <c r="BM735" s="204"/>
      <c r="BN735" s="204"/>
      <c r="BO735" s="204"/>
      <c r="BP735" s="204"/>
      <c r="BQ735" s="205"/>
      <c r="BR735" s="973"/>
      <c r="BS735" s="973">
        <f>BS734</f>
        <v>0</v>
      </c>
      <c r="BW735" s="204"/>
      <c r="BX735" s="204"/>
      <c r="BY735" s="204"/>
      <c r="BZ735" s="204"/>
      <c r="CA735" s="204"/>
      <c r="CB735" s="205"/>
      <c r="CC735" s="973"/>
      <c r="CD735" s="973">
        <f>CD734</f>
        <v>0</v>
      </c>
      <c r="CE735" s="11"/>
      <c r="CF735" s="11"/>
      <c r="CG735" s="11"/>
      <c r="CH735" s="11"/>
      <c r="CI735" s="11"/>
      <c r="CJ735" s="11"/>
      <c r="CK735" s="11"/>
      <c r="CL735" s="11"/>
      <c r="CM735" s="11"/>
    </row>
    <row r="736" spans="1:91" ht="24.75" customHeight="1">
      <c r="A736" s="949" t="str">
        <f>IF(E736&gt;0,"Wypełnione","")</f>
        <v/>
      </c>
      <c r="B736" s="57"/>
      <c r="C736" s="2050">
        <f>'Og s3a'!C1445</f>
        <v>0</v>
      </c>
      <c r="D736" s="2052">
        <f>'Og s3a'!E1445</f>
        <v>0</v>
      </c>
      <c r="E736" s="2050">
        <f>'Og s3a'!F1445</f>
        <v>0</v>
      </c>
      <c r="F736" s="2771"/>
      <c r="G736" s="448">
        <f>T736</f>
        <v>0</v>
      </c>
      <c r="H736" s="2773">
        <f>U736</f>
        <v>0</v>
      </c>
      <c r="I736" s="451"/>
      <c r="J736" s="2775"/>
      <c r="K736" s="451"/>
      <c r="L736" s="2775"/>
      <c r="M736" s="451"/>
      <c r="N736" s="2775"/>
      <c r="O736" s="451"/>
      <c r="P736" s="2775"/>
      <c r="Q736" s="11"/>
      <c r="R736" s="11"/>
      <c r="S736" s="396">
        <f>'Og s3a'!G1445</f>
        <v>0</v>
      </c>
      <c r="T736" s="398">
        <f>'Og s3a'!D1445</f>
        <v>0</v>
      </c>
      <c r="U736" s="444">
        <f>Import!N1434</f>
        <v>0</v>
      </c>
      <c r="V736" s="11"/>
      <c r="W736" s="306"/>
      <c r="X736" s="306"/>
      <c r="Y736" s="306"/>
      <c r="Z736" s="970">
        <f>IF(F736=AF$7,1,0)</f>
        <v>0</v>
      </c>
      <c r="AA736" s="970">
        <f>Z736*D736</f>
        <v>0</v>
      </c>
      <c r="AB736" s="978">
        <f>IF($Z736=0,0,IF(AF736+AH736+AJ736&gt;0,$AA736,0))</f>
        <v>0</v>
      </c>
      <c r="AC736" s="980">
        <f>IF($Z736=0,0,IF(AND(AB736=0,G737&gt;0),$AA736,0))</f>
        <v>0</v>
      </c>
      <c r="AD736" s="969">
        <f>AA736-AB736-AC736</f>
        <v>0</v>
      </c>
      <c r="AE736" s="204">
        <f t="shared" si="305"/>
        <v>0</v>
      </c>
      <c r="AF736" s="204">
        <f t="shared" si="305"/>
        <v>0</v>
      </c>
      <c r="AG736" s="204">
        <f t="shared" si="305"/>
        <v>0</v>
      </c>
      <c r="AH736" s="204">
        <f t="shared" si="305"/>
        <v>0</v>
      </c>
      <c r="AI736" s="922">
        <f t="shared" si="305"/>
        <v>0</v>
      </c>
      <c r="AJ736" s="205">
        <f t="shared" si="305"/>
        <v>0</v>
      </c>
      <c r="AK736" s="973">
        <f>IF($Z736=1,0,IF(AND($Z736=0,AF736&gt;0),1,IF(AND($Z736=0,AH736&gt;0),1,IF(AND($Z736=0,AJ736&gt;0),1,0))))</f>
        <v>0</v>
      </c>
      <c r="AL736" s="973">
        <f t="shared" si="310"/>
        <v>0</v>
      </c>
      <c r="AM736" s="978">
        <f>IF($Z736=0,0,IF(AQ736+AS736+AU736&gt;0,$AA736,0))</f>
        <v>0</v>
      </c>
      <c r="AN736" s="980">
        <f>IF($Z736=0,0,IF(AND(AM736=0,I737&gt;0),$AA736,0))</f>
        <v>0</v>
      </c>
      <c r="AO736" s="969">
        <f>$AA736-AM736-AN736</f>
        <v>0</v>
      </c>
      <c r="AP736" s="204">
        <f t="shared" si="306"/>
        <v>0</v>
      </c>
      <c r="AQ736" s="204">
        <f t="shared" si="306"/>
        <v>0</v>
      </c>
      <c r="AR736" s="204">
        <f t="shared" si="306"/>
        <v>0</v>
      </c>
      <c r="AS736" s="204">
        <f t="shared" si="306"/>
        <v>0</v>
      </c>
      <c r="AT736" s="204">
        <f t="shared" si="306"/>
        <v>0</v>
      </c>
      <c r="AU736" s="205">
        <f t="shared" si="306"/>
        <v>0</v>
      </c>
      <c r="AV736" s="973">
        <f>IF($Z736=1,0,IF(AND($Z736=0,AQ736&gt;0),1,IF(AND($Z736=0,AS736&gt;0),1,IF(AND($Z736=0,AU736&gt;0),1,0))))</f>
        <v>0</v>
      </c>
      <c r="AW736" s="973">
        <f t="shared" si="311"/>
        <v>0</v>
      </c>
      <c r="AX736" s="978">
        <f>IF($Z736=0,0,IF(BB736+BD736+BF736&gt;0,$AA736,0))</f>
        <v>0</v>
      </c>
      <c r="AY736" s="980">
        <f>IF($Z736=0,0,IF(AND(AX736=0,K737&gt;0),$AA736,0))</f>
        <v>0</v>
      </c>
      <c r="AZ736" s="969">
        <f>$AA736-AX736-AY736</f>
        <v>0</v>
      </c>
      <c r="BA736" s="204">
        <f t="shared" si="307"/>
        <v>0</v>
      </c>
      <c r="BB736" s="204">
        <f t="shared" si="307"/>
        <v>0</v>
      </c>
      <c r="BC736" s="204">
        <f t="shared" si="307"/>
        <v>0</v>
      </c>
      <c r="BD736" s="204">
        <f t="shared" si="307"/>
        <v>0</v>
      </c>
      <c r="BE736" s="204">
        <f t="shared" si="307"/>
        <v>0</v>
      </c>
      <c r="BF736" s="205">
        <f t="shared" si="307"/>
        <v>0</v>
      </c>
      <c r="BG736" s="973">
        <f>IF($Z736=1,0,IF(AND($Z736=0,BB736&gt;0),1,IF(AND($Z736=0,BD736&gt;0),1,IF(AND($Z736=0,BF736&gt;0),1,0))))</f>
        <v>0</v>
      </c>
      <c r="BH736" s="973">
        <f t="shared" si="312"/>
        <v>0</v>
      </c>
      <c r="BI736" s="978">
        <f>IF($Z736=0,0,IF(BM736+BO736+BQ736&gt;0,$AA736,0))</f>
        <v>0</v>
      </c>
      <c r="BJ736" s="980">
        <f>IF($Z736=0,0,IF(AND(BI736=0,M737&gt;0),$AA736,0))</f>
        <v>0</v>
      </c>
      <c r="BK736" s="969">
        <f>$AA736-BI736-BJ736</f>
        <v>0</v>
      </c>
      <c r="BL736" s="204">
        <f t="shared" si="308"/>
        <v>0</v>
      </c>
      <c r="BM736" s="204">
        <f t="shared" si="308"/>
        <v>0</v>
      </c>
      <c r="BN736" s="204">
        <f t="shared" si="308"/>
        <v>0</v>
      </c>
      <c r="BO736" s="204">
        <f t="shared" si="308"/>
        <v>0</v>
      </c>
      <c r="BP736" s="204">
        <f t="shared" si="308"/>
        <v>0</v>
      </c>
      <c r="BQ736" s="205">
        <f t="shared" si="308"/>
        <v>0</v>
      </c>
      <c r="BR736" s="973">
        <f>IF($Z736=1,0,IF(AND($Z736=0,BM736&gt;0),1,IF(AND($Z736=0,BO736&gt;0),1,IF(AND($Z736=0,BQ736&gt;0),1,0))))</f>
        <v>0</v>
      </c>
      <c r="BS736" s="973">
        <f t="shared" si="313"/>
        <v>0</v>
      </c>
      <c r="BT736" s="978">
        <f>IF($Z736=0,0,IF(BX736+BZ736+CB736&gt;0,$AA736,0))</f>
        <v>0</v>
      </c>
      <c r="BU736" s="980">
        <f>IF($Z736=0,0,IF(AND(BT736=0,O737&gt;0),$AA736,0))</f>
        <v>0</v>
      </c>
      <c r="BV736" s="969">
        <f>$AA736-BT736-BU736</f>
        <v>0</v>
      </c>
      <c r="BW736" s="204">
        <f t="shared" si="309"/>
        <v>0</v>
      </c>
      <c r="BX736" s="204">
        <f t="shared" si="309"/>
        <v>0</v>
      </c>
      <c r="BY736" s="204">
        <f t="shared" si="309"/>
        <v>0</v>
      </c>
      <c r="BZ736" s="204">
        <f t="shared" si="309"/>
        <v>0</v>
      </c>
      <c r="CA736" s="204">
        <f t="shared" si="309"/>
        <v>0</v>
      </c>
      <c r="CB736" s="205">
        <f t="shared" si="309"/>
        <v>0</v>
      </c>
      <c r="CC736" s="973">
        <f>IF($Z736=1,0,IF(AND($Z736=0,BX736&gt;0),1,IF(AND($Z736=0,BZ736&gt;0),1,IF(AND($Z736=0,CB736&gt;0),1,0))))</f>
        <v>0</v>
      </c>
      <c r="CD736" s="973">
        <f t="shared" si="314"/>
        <v>0</v>
      </c>
      <c r="CE736" s="11"/>
      <c r="CF736" s="11"/>
      <c r="CG736" s="11"/>
      <c r="CH736" s="11"/>
      <c r="CI736" s="11"/>
      <c r="CJ736" s="11"/>
      <c r="CK736" s="11"/>
      <c r="CL736" s="11"/>
      <c r="CM736" s="11"/>
    </row>
    <row r="737" spans="1:91" ht="14.25" customHeight="1">
      <c r="A737" s="950" t="str">
        <f>A736</f>
        <v/>
      </c>
      <c r="B737" s="57"/>
      <c r="C737" s="2051"/>
      <c r="D737" s="2053"/>
      <c r="E737" s="2051"/>
      <c r="F737" s="2772"/>
      <c r="G737" s="1121">
        <f>Import!Q1434</f>
        <v>0</v>
      </c>
      <c r="H737" s="2774"/>
      <c r="I737" s="450"/>
      <c r="J737" s="2775"/>
      <c r="K737" s="450"/>
      <c r="L737" s="2775"/>
      <c r="M737" s="450"/>
      <c r="N737" s="2775"/>
      <c r="O737" s="450"/>
      <c r="P737" s="2775"/>
      <c r="Q737" s="11"/>
      <c r="R737" s="11"/>
      <c r="S737" s="397"/>
      <c r="T737" s="419"/>
      <c r="U737" s="444">
        <f>Import!N1435</f>
        <v>0</v>
      </c>
      <c r="V737" s="11"/>
      <c r="W737" s="306"/>
      <c r="X737" s="306"/>
      <c r="Y737" s="306"/>
      <c r="Z737" s="11"/>
      <c r="AE737" s="204"/>
      <c r="AF737" s="204"/>
      <c r="AG737" s="204"/>
      <c r="AH737" s="204"/>
      <c r="AI737" s="922"/>
      <c r="AJ737" s="205"/>
      <c r="AK737" s="973"/>
      <c r="AL737" s="973">
        <f>AL736</f>
        <v>0</v>
      </c>
      <c r="AP737" s="204"/>
      <c r="AQ737" s="204"/>
      <c r="AR737" s="204"/>
      <c r="AS737" s="204"/>
      <c r="AT737" s="204"/>
      <c r="AU737" s="205"/>
      <c r="AV737" s="973"/>
      <c r="AW737" s="973">
        <f>AW736</f>
        <v>0</v>
      </c>
      <c r="BA737" s="204"/>
      <c r="BB737" s="204"/>
      <c r="BC737" s="204"/>
      <c r="BD737" s="204"/>
      <c r="BE737" s="204"/>
      <c r="BF737" s="205"/>
      <c r="BG737" s="973"/>
      <c r="BH737" s="973">
        <f>BH736</f>
        <v>0</v>
      </c>
      <c r="BL737" s="204"/>
      <c r="BM737" s="204"/>
      <c r="BN737" s="204"/>
      <c r="BO737" s="204"/>
      <c r="BP737" s="204"/>
      <c r="BQ737" s="205"/>
      <c r="BR737" s="973"/>
      <c r="BS737" s="973">
        <f>BS736</f>
        <v>0</v>
      </c>
      <c r="BW737" s="204"/>
      <c r="BX737" s="204"/>
      <c r="BY737" s="204"/>
      <c r="BZ737" s="204"/>
      <c r="CA737" s="204"/>
      <c r="CB737" s="205"/>
      <c r="CC737" s="973"/>
      <c r="CD737" s="973">
        <f>CD736</f>
        <v>0</v>
      </c>
      <c r="CE737" s="11"/>
      <c r="CF737" s="11"/>
      <c r="CG737" s="11"/>
      <c r="CH737" s="11"/>
      <c r="CI737" s="11"/>
      <c r="CJ737" s="11"/>
      <c r="CK737" s="11"/>
      <c r="CL737" s="11"/>
      <c r="CM737" s="11"/>
    </row>
    <row r="738" spans="1:91" ht="24.75" customHeight="1">
      <c r="A738" s="949" t="str">
        <f>IF(E738&gt;0,"Wypełnione","")</f>
        <v/>
      </c>
      <c r="B738" s="57"/>
      <c r="C738" s="2050">
        <f>'Og s3a'!C1447</f>
        <v>0</v>
      </c>
      <c r="D738" s="2052">
        <f>'Og s3a'!E1447</f>
        <v>0</v>
      </c>
      <c r="E738" s="2050">
        <f>'Og s3a'!F1447</f>
        <v>0</v>
      </c>
      <c r="F738" s="2771"/>
      <c r="G738" s="448">
        <f>T738</f>
        <v>0</v>
      </c>
      <c r="H738" s="2773">
        <f>U738</f>
        <v>0</v>
      </c>
      <c r="I738" s="451"/>
      <c r="J738" s="2775"/>
      <c r="K738" s="451"/>
      <c r="L738" s="2775"/>
      <c r="M738" s="451"/>
      <c r="N738" s="2775"/>
      <c r="O738" s="451"/>
      <c r="P738" s="2775"/>
      <c r="Q738" s="11"/>
      <c r="R738" s="11"/>
      <c r="S738" s="396">
        <f>'Og s3a'!G1447</f>
        <v>0</v>
      </c>
      <c r="T738" s="398">
        <f>'Og s3a'!D1447</f>
        <v>0</v>
      </c>
      <c r="U738" s="444">
        <f>Import!N1436</f>
        <v>0</v>
      </c>
      <c r="V738" s="11"/>
      <c r="W738" s="306"/>
      <c r="X738" s="306"/>
      <c r="Y738" s="306"/>
      <c r="Z738" s="970">
        <f>IF(F738=AF$7,1,0)</f>
        <v>0</v>
      </c>
      <c r="AA738" s="970">
        <f>Z738*D738</f>
        <v>0</v>
      </c>
      <c r="AB738" s="978">
        <f>IF($Z738=0,0,IF(AF738+AH738+AJ738&gt;0,$AA738,0))</f>
        <v>0</v>
      </c>
      <c r="AC738" s="980">
        <f>IF($Z738=0,0,IF(AND(AB738=0,G739&gt;0),$AA738,0))</f>
        <v>0</v>
      </c>
      <c r="AD738" s="969">
        <f>AA738-AB738-AC738</f>
        <v>0</v>
      </c>
      <c r="AE738" s="204">
        <f t="shared" si="305"/>
        <v>0</v>
      </c>
      <c r="AF738" s="204">
        <f t="shared" si="305"/>
        <v>0</v>
      </c>
      <c r="AG738" s="204">
        <f t="shared" si="305"/>
        <v>0</v>
      </c>
      <c r="AH738" s="204">
        <f t="shared" si="305"/>
        <v>0</v>
      </c>
      <c r="AI738" s="922">
        <f t="shared" si="305"/>
        <v>0</v>
      </c>
      <c r="AJ738" s="205">
        <f t="shared" si="305"/>
        <v>0</v>
      </c>
      <c r="AK738" s="973">
        <f>IF($Z738=1,0,IF(AND($Z738=0,AF738&gt;0),1,IF(AND($Z738=0,AH738&gt;0),1,IF(AND($Z738=0,AJ738&gt;0),1,0))))</f>
        <v>0</v>
      </c>
      <c r="AL738" s="973">
        <f t="shared" si="310"/>
        <v>0</v>
      </c>
      <c r="AM738" s="978">
        <f>IF($Z738=0,0,IF(AQ738+AS738+AU738&gt;0,$AA738,0))</f>
        <v>0</v>
      </c>
      <c r="AN738" s="980">
        <f>IF($Z738=0,0,IF(AND(AM738=0,I739&gt;0),$AA738,0))</f>
        <v>0</v>
      </c>
      <c r="AO738" s="969">
        <f>$AA738-AM738-AN738</f>
        <v>0</v>
      </c>
      <c r="AP738" s="204">
        <f t="shared" si="306"/>
        <v>0</v>
      </c>
      <c r="AQ738" s="204">
        <f t="shared" si="306"/>
        <v>0</v>
      </c>
      <c r="AR738" s="204">
        <f t="shared" si="306"/>
        <v>0</v>
      </c>
      <c r="AS738" s="204">
        <f t="shared" si="306"/>
        <v>0</v>
      </c>
      <c r="AT738" s="204">
        <f t="shared" si="306"/>
        <v>0</v>
      </c>
      <c r="AU738" s="205">
        <f t="shared" si="306"/>
        <v>0</v>
      </c>
      <c r="AV738" s="973">
        <f>IF($Z738=1,0,IF(AND($Z738=0,AQ738&gt;0),1,IF(AND($Z738=0,AS738&gt;0),1,IF(AND($Z738=0,AU738&gt;0),1,0))))</f>
        <v>0</v>
      </c>
      <c r="AW738" s="973">
        <f t="shared" si="311"/>
        <v>0</v>
      </c>
      <c r="AX738" s="978">
        <f>IF($Z738=0,0,IF(BB738+BD738+BF738&gt;0,$AA738,0))</f>
        <v>0</v>
      </c>
      <c r="AY738" s="980">
        <f>IF($Z738=0,0,IF(AND(AX738=0,K739&gt;0),$AA738,0))</f>
        <v>0</v>
      </c>
      <c r="AZ738" s="969">
        <f>$AA738-AX738-AY738</f>
        <v>0</v>
      </c>
      <c r="BA738" s="204">
        <f t="shared" si="307"/>
        <v>0</v>
      </c>
      <c r="BB738" s="204">
        <f t="shared" si="307"/>
        <v>0</v>
      </c>
      <c r="BC738" s="204">
        <f t="shared" si="307"/>
        <v>0</v>
      </c>
      <c r="BD738" s="204">
        <f t="shared" si="307"/>
        <v>0</v>
      </c>
      <c r="BE738" s="204">
        <f t="shared" si="307"/>
        <v>0</v>
      </c>
      <c r="BF738" s="205">
        <f t="shared" si="307"/>
        <v>0</v>
      </c>
      <c r="BG738" s="973">
        <f>IF($Z738=1,0,IF(AND($Z738=0,BB738&gt;0),1,IF(AND($Z738=0,BD738&gt;0),1,IF(AND($Z738=0,BF738&gt;0),1,0))))</f>
        <v>0</v>
      </c>
      <c r="BH738" s="973">
        <f t="shared" si="312"/>
        <v>0</v>
      </c>
      <c r="BI738" s="978">
        <f>IF($Z738=0,0,IF(BM738+BO738+BQ738&gt;0,$AA738,0))</f>
        <v>0</v>
      </c>
      <c r="BJ738" s="980">
        <f>IF($Z738=0,0,IF(AND(BI738=0,M739&gt;0),$AA738,0))</f>
        <v>0</v>
      </c>
      <c r="BK738" s="969">
        <f>$AA738-BI738-BJ738</f>
        <v>0</v>
      </c>
      <c r="BL738" s="204">
        <f t="shared" si="308"/>
        <v>0</v>
      </c>
      <c r="BM738" s="204">
        <f t="shared" si="308"/>
        <v>0</v>
      </c>
      <c r="BN738" s="204">
        <f t="shared" si="308"/>
        <v>0</v>
      </c>
      <c r="BO738" s="204">
        <f t="shared" si="308"/>
        <v>0</v>
      </c>
      <c r="BP738" s="204">
        <f t="shared" si="308"/>
        <v>0</v>
      </c>
      <c r="BQ738" s="205">
        <f t="shared" si="308"/>
        <v>0</v>
      </c>
      <c r="BR738" s="973">
        <f>IF($Z738=1,0,IF(AND($Z738=0,BM738&gt;0),1,IF(AND($Z738=0,BO738&gt;0),1,IF(AND($Z738=0,BQ738&gt;0),1,0))))</f>
        <v>0</v>
      </c>
      <c r="BS738" s="973">
        <f t="shared" si="313"/>
        <v>0</v>
      </c>
      <c r="BT738" s="978">
        <f>IF($Z738=0,0,IF(BX738+BZ738+CB738&gt;0,$AA738,0))</f>
        <v>0</v>
      </c>
      <c r="BU738" s="980">
        <f>IF($Z738=0,0,IF(AND(BT738=0,O739&gt;0),$AA738,0))</f>
        <v>0</v>
      </c>
      <c r="BV738" s="969">
        <f>$AA738-BT738-BU738</f>
        <v>0</v>
      </c>
      <c r="BW738" s="204">
        <f t="shared" si="309"/>
        <v>0</v>
      </c>
      <c r="BX738" s="204">
        <f t="shared" si="309"/>
        <v>0</v>
      </c>
      <c r="BY738" s="204">
        <f t="shared" si="309"/>
        <v>0</v>
      </c>
      <c r="BZ738" s="204">
        <f t="shared" si="309"/>
        <v>0</v>
      </c>
      <c r="CA738" s="204">
        <f t="shared" si="309"/>
        <v>0</v>
      </c>
      <c r="CB738" s="205">
        <f t="shared" si="309"/>
        <v>0</v>
      </c>
      <c r="CC738" s="973">
        <f>IF($Z738=1,0,IF(AND($Z738=0,BX738&gt;0),1,IF(AND($Z738=0,BZ738&gt;0),1,IF(AND($Z738=0,CB738&gt;0),1,0))))</f>
        <v>0</v>
      </c>
      <c r="CD738" s="973">
        <f t="shared" si="314"/>
        <v>0</v>
      </c>
      <c r="CE738" s="11"/>
      <c r="CF738" s="11"/>
      <c r="CG738" s="11"/>
      <c r="CH738" s="11"/>
      <c r="CI738" s="11"/>
      <c r="CJ738" s="11"/>
      <c r="CK738" s="11"/>
      <c r="CL738" s="11"/>
      <c r="CM738" s="11"/>
    </row>
    <row r="739" spans="1:91" ht="14.25" customHeight="1">
      <c r="A739" s="950" t="str">
        <f>A738</f>
        <v/>
      </c>
      <c r="B739" s="57"/>
      <c r="C739" s="2051"/>
      <c r="D739" s="2053"/>
      <c r="E739" s="2051"/>
      <c r="F739" s="2772"/>
      <c r="G739" s="1121">
        <f>Import!Q1436</f>
        <v>0</v>
      </c>
      <c r="H739" s="2774"/>
      <c r="I739" s="450"/>
      <c r="J739" s="2775"/>
      <c r="K739" s="450"/>
      <c r="L739" s="2775"/>
      <c r="M739" s="450"/>
      <c r="N739" s="2775"/>
      <c r="O739" s="450"/>
      <c r="P739" s="2775"/>
      <c r="Q739" s="11"/>
      <c r="R739" s="11"/>
      <c r="S739" s="397"/>
      <c r="T739" s="419"/>
      <c r="U739" s="444">
        <f>Import!N1437</f>
        <v>0</v>
      </c>
      <c r="V739" s="11"/>
      <c r="W739" s="306"/>
      <c r="X739" s="306"/>
      <c r="Y739" s="306"/>
      <c r="Z739" s="11"/>
      <c r="AE739" s="204"/>
      <c r="AF739" s="204"/>
      <c r="AG739" s="204"/>
      <c r="AH739" s="204"/>
      <c r="AI739" s="922"/>
      <c r="AJ739" s="205"/>
      <c r="AK739" s="973"/>
      <c r="AL739" s="973">
        <f>AL738</f>
        <v>0</v>
      </c>
      <c r="AP739" s="204"/>
      <c r="AQ739" s="204"/>
      <c r="AR739" s="204"/>
      <c r="AS739" s="204"/>
      <c r="AT739" s="204"/>
      <c r="AU739" s="205"/>
      <c r="AV739" s="973"/>
      <c r="AW739" s="973">
        <f>AW738</f>
        <v>0</v>
      </c>
      <c r="BA739" s="204"/>
      <c r="BB739" s="204"/>
      <c r="BC739" s="204"/>
      <c r="BD739" s="204"/>
      <c r="BE739" s="204"/>
      <c r="BF739" s="205"/>
      <c r="BG739" s="973"/>
      <c r="BH739" s="973">
        <f>BH738</f>
        <v>0</v>
      </c>
      <c r="BL739" s="204"/>
      <c r="BM739" s="204"/>
      <c r="BN739" s="204"/>
      <c r="BO739" s="204"/>
      <c r="BP739" s="204"/>
      <c r="BQ739" s="205"/>
      <c r="BR739" s="973"/>
      <c r="BS739" s="973">
        <f>BS738</f>
        <v>0</v>
      </c>
      <c r="BW739" s="204"/>
      <c r="BX739" s="204"/>
      <c r="BY739" s="204"/>
      <c r="BZ739" s="204"/>
      <c r="CA739" s="204"/>
      <c r="CB739" s="205"/>
      <c r="CC739" s="973"/>
      <c r="CD739" s="973">
        <f>CD738</f>
        <v>0</v>
      </c>
      <c r="CE739" s="11"/>
      <c r="CF739" s="11"/>
      <c r="CG739" s="11"/>
      <c r="CH739" s="11"/>
      <c r="CI739" s="11"/>
      <c r="CJ739" s="11"/>
      <c r="CK739" s="11"/>
      <c r="CL739" s="11"/>
      <c r="CM739" s="11"/>
    </row>
    <row r="740" spans="1:91" ht="24.75" customHeight="1">
      <c r="A740" s="949" t="str">
        <f>IF(E740&gt;0,"Wypełnione","")</f>
        <v/>
      </c>
      <c r="B740" s="57"/>
      <c r="C740" s="2050">
        <f>'Og s3a'!C1449</f>
        <v>0</v>
      </c>
      <c r="D740" s="2052">
        <f>'Og s3a'!E1449</f>
        <v>0</v>
      </c>
      <c r="E740" s="2050">
        <f>'Og s3a'!F1449</f>
        <v>0</v>
      </c>
      <c r="F740" s="2771"/>
      <c r="G740" s="448">
        <f>T740</f>
        <v>0</v>
      </c>
      <c r="H740" s="2773">
        <f>U740</f>
        <v>0</v>
      </c>
      <c r="I740" s="451"/>
      <c r="J740" s="2775"/>
      <c r="K740" s="451"/>
      <c r="L740" s="2775"/>
      <c r="M740" s="451"/>
      <c r="N740" s="2775"/>
      <c r="O740" s="451"/>
      <c r="P740" s="2775"/>
      <c r="Q740" s="11"/>
      <c r="R740" s="11"/>
      <c r="S740" s="396">
        <f>'Og s3a'!G1449</f>
        <v>0</v>
      </c>
      <c r="T740" s="398">
        <f>'Og s3a'!D1449</f>
        <v>0</v>
      </c>
      <c r="U740" s="444">
        <f>Import!N1438</f>
        <v>0</v>
      </c>
      <c r="V740" s="11"/>
      <c r="W740" s="306"/>
      <c r="X740" s="306"/>
      <c r="Y740" s="306"/>
      <c r="Z740" s="970">
        <f>IF(F740=AF$7,1,0)</f>
        <v>0</v>
      </c>
      <c r="AA740" s="970">
        <f>Z740*D740</f>
        <v>0</v>
      </c>
      <c r="AB740" s="978">
        <f>IF($Z740=0,0,IF(AF740+AH740+AJ740&gt;0,$AA740,0))</f>
        <v>0</v>
      </c>
      <c r="AC740" s="980">
        <f>IF($Z740=0,0,IF(AND(AB740=0,G741&gt;0),$AA740,0))</f>
        <v>0</v>
      </c>
      <c r="AD740" s="969">
        <f>AA740-AB740-AC740</f>
        <v>0</v>
      </c>
      <c r="AE740" s="204">
        <f t="shared" si="305"/>
        <v>0</v>
      </c>
      <c r="AF740" s="204">
        <f t="shared" si="305"/>
        <v>0</v>
      </c>
      <c r="AG740" s="204">
        <f t="shared" si="305"/>
        <v>0</v>
      </c>
      <c r="AH740" s="204">
        <f t="shared" si="305"/>
        <v>0</v>
      </c>
      <c r="AI740" s="922">
        <f t="shared" si="305"/>
        <v>0</v>
      </c>
      <c r="AJ740" s="205">
        <f t="shared" si="305"/>
        <v>0</v>
      </c>
      <c r="AK740" s="973">
        <f>IF($Z740=1,0,IF(AND($Z740=0,AF740&gt;0),1,IF(AND($Z740=0,AH740&gt;0),1,IF(AND($Z740=0,AJ740&gt;0),1,0))))</f>
        <v>0</v>
      </c>
      <c r="AL740" s="973">
        <f t="shared" si="310"/>
        <v>0</v>
      </c>
      <c r="AM740" s="978">
        <f>IF($Z740=0,0,IF(AQ740+AS740+AU740&gt;0,$AA740,0))</f>
        <v>0</v>
      </c>
      <c r="AN740" s="980">
        <f>IF($Z740=0,0,IF(AND(AM740=0,I741&gt;0),$AA740,0))</f>
        <v>0</v>
      </c>
      <c r="AO740" s="969">
        <f>$AA740-AM740-AN740</f>
        <v>0</v>
      </c>
      <c r="AP740" s="204">
        <f t="shared" si="306"/>
        <v>0</v>
      </c>
      <c r="AQ740" s="204">
        <f t="shared" si="306"/>
        <v>0</v>
      </c>
      <c r="AR740" s="204">
        <f t="shared" si="306"/>
        <v>0</v>
      </c>
      <c r="AS740" s="204">
        <f t="shared" si="306"/>
        <v>0</v>
      </c>
      <c r="AT740" s="204">
        <f t="shared" si="306"/>
        <v>0</v>
      </c>
      <c r="AU740" s="205">
        <f t="shared" si="306"/>
        <v>0</v>
      </c>
      <c r="AV740" s="973">
        <f>IF($Z740=1,0,IF(AND($Z740=0,AQ740&gt;0),1,IF(AND($Z740=0,AS740&gt;0),1,IF(AND($Z740=0,AU740&gt;0),1,0))))</f>
        <v>0</v>
      </c>
      <c r="AW740" s="973">
        <f t="shared" si="311"/>
        <v>0</v>
      </c>
      <c r="AX740" s="978">
        <f>IF($Z740=0,0,IF(BB740+BD740+BF740&gt;0,$AA740,0))</f>
        <v>0</v>
      </c>
      <c r="AY740" s="980">
        <f>IF($Z740=0,0,IF(AND(AX740=0,K741&gt;0),$AA740,0))</f>
        <v>0</v>
      </c>
      <c r="AZ740" s="969">
        <f>$AA740-AX740-AY740</f>
        <v>0</v>
      </c>
      <c r="BA740" s="204">
        <f t="shared" si="307"/>
        <v>0</v>
      </c>
      <c r="BB740" s="204">
        <f t="shared" si="307"/>
        <v>0</v>
      </c>
      <c r="BC740" s="204">
        <f t="shared" si="307"/>
        <v>0</v>
      </c>
      <c r="BD740" s="204">
        <f t="shared" si="307"/>
        <v>0</v>
      </c>
      <c r="BE740" s="204">
        <f t="shared" si="307"/>
        <v>0</v>
      </c>
      <c r="BF740" s="205">
        <f t="shared" si="307"/>
        <v>0</v>
      </c>
      <c r="BG740" s="973">
        <f>IF($Z740=1,0,IF(AND($Z740=0,BB740&gt;0),1,IF(AND($Z740=0,BD740&gt;0),1,IF(AND($Z740=0,BF740&gt;0),1,0))))</f>
        <v>0</v>
      </c>
      <c r="BH740" s="973">
        <f t="shared" si="312"/>
        <v>0</v>
      </c>
      <c r="BI740" s="978">
        <f>IF($Z740=0,0,IF(BM740+BO740+BQ740&gt;0,$AA740,0))</f>
        <v>0</v>
      </c>
      <c r="BJ740" s="980">
        <f>IF($Z740=0,0,IF(AND(BI740=0,M741&gt;0),$AA740,0))</f>
        <v>0</v>
      </c>
      <c r="BK740" s="969">
        <f>$AA740-BI740-BJ740</f>
        <v>0</v>
      </c>
      <c r="BL740" s="204">
        <f t="shared" si="308"/>
        <v>0</v>
      </c>
      <c r="BM740" s="204">
        <f t="shared" si="308"/>
        <v>0</v>
      </c>
      <c r="BN740" s="204">
        <f t="shared" si="308"/>
        <v>0</v>
      </c>
      <c r="BO740" s="204">
        <f t="shared" si="308"/>
        <v>0</v>
      </c>
      <c r="BP740" s="204">
        <f t="shared" si="308"/>
        <v>0</v>
      </c>
      <c r="BQ740" s="205">
        <f t="shared" si="308"/>
        <v>0</v>
      </c>
      <c r="BR740" s="973">
        <f>IF($Z740=1,0,IF(AND($Z740=0,BM740&gt;0),1,IF(AND($Z740=0,BO740&gt;0),1,IF(AND($Z740=0,BQ740&gt;0),1,0))))</f>
        <v>0</v>
      </c>
      <c r="BS740" s="973">
        <f t="shared" si="313"/>
        <v>0</v>
      </c>
      <c r="BT740" s="978">
        <f>IF($Z740=0,0,IF(BX740+BZ740+CB740&gt;0,$AA740,0))</f>
        <v>0</v>
      </c>
      <c r="BU740" s="980">
        <f>IF($Z740=0,0,IF(AND(BT740=0,O741&gt;0),$AA740,0))</f>
        <v>0</v>
      </c>
      <c r="BV740" s="969">
        <f>$AA740-BT740-BU740</f>
        <v>0</v>
      </c>
      <c r="BW740" s="204">
        <f t="shared" si="309"/>
        <v>0</v>
      </c>
      <c r="BX740" s="204">
        <f t="shared" si="309"/>
        <v>0</v>
      </c>
      <c r="BY740" s="204">
        <f t="shared" si="309"/>
        <v>0</v>
      </c>
      <c r="BZ740" s="204">
        <f t="shared" si="309"/>
        <v>0</v>
      </c>
      <c r="CA740" s="204">
        <f t="shared" si="309"/>
        <v>0</v>
      </c>
      <c r="CB740" s="205">
        <f t="shared" si="309"/>
        <v>0</v>
      </c>
      <c r="CC740" s="973">
        <f>IF($Z740=1,0,IF(AND($Z740=0,BX740&gt;0),1,IF(AND($Z740=0,BZ740&gt;0),1,IF(AND($Z740=0,CB740&gt;0),1,0))))</f>
        <v>0</v>
      </c>
      <c r="CD740" s="973">
        <f t="shared" si="314"/>
        <v>0</v>
      </c>
      <c r="CE740" s="11"/>
      <c r="CF740" s="11"/>
      <c r="CG740" s="11"/>
      <c r="CH740" s="11"/>
      <c r="CI740" s="11"/>
      <c r="CJ740" s="11"/>
      <c r="CK740" s="11"/>
      <c r="CL740" s="11"/>
      <c r="CM740" s="11"/>
    </row>
    <row r="741" spans="1:91" ht="14.25" customHeight="1">
      <c r="A741" s="950" t="str">
        <f>A740</f>
        <v/>
      </c>
      <c r="B741" s="57"/>
      <c r="C741" s="2051"/>
      <c r="D741" s="2053"/>
      <c r="E741" s="2051"/>
      <c r="F741" s="2772"/>
      <c r="G741" s="1121">
        <f>Import!Q1438</f>
        <v>0</v>
      </c>
      <c r="H741" s="2774"/>
      <c r="I741" s="450"/>
      <c r="J741" s="2775"/>
      <c r="K741" s="450"/>
      <c r="L741" s="2775"/>
      <c r="M741" s="450"/>
      <c r="N741" s="2775"/>
      <c r="O741" s="450"/>
      <c r="P741" s="2775"/>
      <c r="Q741" s="11"/>
      <c r="R741" s="11"/>
      <c r="S741" s="397"/>
      <c r="T741" s="419"/>
      <c r="U741" s="444">
        <f>Import!N1439</f>
        <v>0</v>
      </c>
      <c r="V741" s="11"/>
      <c r="W741" s="306"/>
      <c r="X741" s="306"/>
      <c r="Y741" s="306"/>
      <c r="Z741" s="11"/>
      <c r="AE741" s="204"/>
      <c r="AF741" s="204"/>
      <c r="AG741" s="204"/>
      <c r="AH741" s="204"/>
      <c r="AI741" s="922"/>
      <c r="AJ741" s="205"/>
      <c r="AK741" s="973"/>
      <c r="AL741" s="973">
        <f>AL740</f>
        <v>0</v>
      </c>
      <c r="AP741" s="204"/>
      <c r="AQ741" s="204"/>
      <c r="AR741" s="204"/>
      <c r="AS741" s="204"/>
      <c r="AT741" s="204"/>
      <c r="AU741" s="205"/>
      <c r="AV741" s="973"/>
      <c r="AW741" s="973">
        <f>AW740</f>
        <v>0</v>
      </c>
      <c r="BA741" s="204"/>
      <c r="BB741" s="204"/>
      <c r="BC741" s="204"/>
      <c r="BD741" s="204"/>
      <c r="BE741" s="204"/>
      <c r="BF741" s="205"/>
      <c r="BG741" s="973"/>
      <c r="BH741" s="973">
        <f>BH740</f>
        <v>0</v>
      </c>
      <c r="BL741" s="204"/>
      <c r="BM741" s="204"/>
      <c r="BN741" s="204"/>
      <c r="BO741" s="204"/>
      <c r="BP741" s="204"/>
      <c r="BQ741" s="205"/>
      <c r="BR741" s="973"/>
      <c r="BS741" s="973">
        <f>BS740</f>
        <v>0</v>
      </c>
      <c r="BW741" s="204"/>
      <c r="BX741" s="204"/>
      <c r="BY741" s="204"/>
      <c r="BZ741" s="204"/>
      <c r="CA741" s="204"/>
      <c r="CB741" s="205"/>
      <c r="CC741" s="973"/>
      <c r="CD741" s="973">
        <f>CD740</f>
        <v>0</v>
      </c>
      <c r="CE741" s="11"/>
      <c r="CF741" s="11"/>
      <c r="CG741" s="11"/>
      <c r="CH741" s="11"/>
      <c r="CI741" s="11"/>
      <c r="CJ741" s="11"/>
      <c r="CK741" s="11"/>
      <c r="CL741" s="11"/>
      <c r="CM741" s="11"/>
    </row>
    <row r="742" spans="1:91" ht="24.75" customHeight="1">
      <c r="A742" s="949" t="str">
        <f>IF(E742&gt;0,"Wypełnione","")</f>
        <v/>
      </c>
      <c r="B742" s="57"/>
      <c r="C742" s="2050">
        <f>'Og s3a'!C1451</f>
        <v>0</v>
      </c>
      <c r="D742" s="2052">
        <f>'Og s3a'!E1451</f>
        <v>0</v>
      </c>
      <c r="E742" s="2050">
        <f>'Og s3a'!F1451</f>
        <v>0</v>
      </c>
      <c r="F742" s="2771"/>
      <c r="G742" s="448">
        <f>T742</f>
        <v>0</v>
      </c>
      <c r="H742" s="2773">
        <f>U742</f>
        <v>0</v>
      </c>
      <c r="I742" s="451"/>
      <c r="J742" s="2775"/>
      <c r="K742" s="451"/>
      <c r="L742" s="2775"/>
      <c r="M742" s="451"/>
      <c r="N742" s="2775"/>
      <c r="O742" s="451"/>
      <c r="P742" s="2775"/>
      <c r="Q742" s="11"/>
      <c r="R742" s="11"/>
      <c r="S742" s="396">
        <f>'Og s3a'!G1451</f>
        <v>0</v>
      </c>
      <c r="T742" s="398">
        <f>'Og s3a'!D1451</f>
        <v>0</v>
      </c>
      <c r="U742" s="444">
        <f>Import!N1440</f>
        <v>0</v>
      </c>
      <c r="V742" s="11"/>
      <c r="W742" s="306"/>
      <c r="X742" s="306"/>
      <c r="Y742" s="306"/>
      <c r="Z742" s="970">
        <f>IF(F742=AF$7,1,0)</f>
        <v>0</v>
      </c>
      <c r="AA742" s="970">
        <f>Z742*D742</f>
        <v>0</v>
      </c>
      <c r="AB742" s="978">
        <f>IF($Z742=0,0,IF(AF742+AH742+AJ742&gt;0,$AA742,0))</f>
        <v>0</v>
      </c>
      <c r="AC742" s="980">
        <f>IF($Z742=0,0,IF(AND(AB742=0,G743&gt;0),$AA742,0))</f>
        <v>0</v>
      </c>
      <c r="AD742" s="969">
        <f>AA742-AB742-AC742</f>
        <v>0</v>
      </c>
      <c r="AE742" s="204">
        <f t="shared" si="305"/>
        <v>0</v>
      </c>
      <c r="AF742" s="204">
        <f t="shared" si="305"/>
        <v>0</v>
      </c>
      <c r="AG742" s="204">
        <f t="shared" si="305"/>
        <v>0</v>
      </c>
      <c r="AH742" s="204">
        <f t="shared" si="305"/>
        <v>0</v>
      </c>
      <c r="AI742" s="922">
        <f t="shared" si="305"/>
        <v>0</v>
      </c>
      <c r="AJ742" s="205">
        <f t="shared" si="305"/>
        <v>0</v>
      </c>
      <c r="AK742" s="973">
        <f>IF($Z742=1,0,IF(AND($Z742=0,AF742&gt;0),1,IF(AND($Z742=0,AH742&gt;0),1,IF(AND($Z742=0,AJ742&gt;0),1,0))))</f>
        <v>0</v>
      </c>
      <c r="AL742" s="973">
        <f t="shared" si="310"/>
        <v>0</v>
      </c>
      <c r="AM742" s="978">
        <f>IF($Z742=0,0,IF(AQ742+AS742+AU742&gt;0,$AA742,0))</f>
        <v>0</v>
      </c>
      <c r="AN742" s="980">
        <f>IF($Z742=0,0,IF(AND(AM742=0,I743&gt;0),$AA742,0))</f>
        <v>0</v>
      </c>
      <c r="AO742" s="969">
        <f>$AA742-AM742-AN742</f>
        <v>0</v>
      </c>
      <c r="AP742" s="204">
        <f t="shared" si="306"/>
        <v>0</v>
      </c>
      <c r="AQ742" s="204">
        <f t="shared" si="306"/>
        <v>0</v>
      </c>
      <c r="AR742" s="204">
        <f t="shared" si="306"/>
        <v>0</v>
      </c>
      <c r="AS742" s="204">
        <f t="shared" si="306"/>
        <v>0</v>
      </c>
      <c r="AT742" s="204">
        <f t="shared" si="306"/>
        <v>0</v>
      </c>
      <c r="AU742" s="205">
        <f t="shared" si="306"/>
        <v>0</v>
      </c>
      <c r="AV742" s="973">
        <f>IF($Z742=1,0,IF(AND($Z742=0,AQ742&gt;0),1,IF(AND($Z742=0,AS742&gt;0),1,IF(AND($Z742=0,AU742&gt;0),1,0))))</f>
        <v>0</v>
      </c>
      <c r="AW742" s="973">
        <f t="shared" si="311"/>
        <v>0</v>
      </c>
      <c r="AX742" s="978">
        <f>IF($Z742=0,0,IF(BB742+BD742+BF742&gt;0,$AA742,0))</f>
        <v>0</v>
      </c>
      <c r="AY742" s="980">
        <f>IF($Z742=0,0,IF(AND(AX742=0,K743&gt;0),$AA742,0))</f>
        <v>0</v>
      </c>
      <c r="AZ742" s="969">
        <f>$AA742-AX742-AY742</f>
        <v>0</v>
      </c>
      <c r="BA742" s="204">
        <f t="shared" si="307"/>
        <v>0</v>
      </c>
      <c r="BB742" s="204">
        <f t="shared" si="307"/>
        <v>0</v>
      </c>
      <c r="BC742" s="204">
        <f t="shared" si="307"/>
        <v>0</v>
      </c>
      <c r="BD742" s="204">
        <f t="shared" si="307"/>
        <v>0</v>
      </c>
      <c r="BE742" s="204">
        <f t="shared" si="307"/>
        <v>0</v>
      </c>
      <c r="BF742" s="205">
        <f t="shared" si="307"/>
        <v>0</v>
      </c>
      <c r="BG742" s="973">
        <f>IF($Z742=1,0,IF(AND($Z742=0,BB742&gt;0),1,IF(AND($Z742=0,BD742&gt;0),1,IF(AND($Z742=0,BF742&gt;0),1,0))))</f>
        <v>0</v>
      </c>
      <c r="BH742" s="973">
        <f t="shared" si="312"/>
        <v>0</v>
      </c>
      <c r="BI742" s="978">
        <f>IF($Z742=0,0,IF(BM742+BO742+BQ742&gt;0,$AA742,0))</f>
        <v>0</v>
      </c>
      <c r="BJ742" s="980">
        <f>IF($Z742=0,0,IF(AND(BI742=0,M743&gt;0),$AA742,0))</f>
        <v>0</v>
      </c>
      <c r="BK742" s="969">
        <f>$AA742-BI742-BJ742</f>
        <v>0</v>
      </c>
      <c r="BL742" s="204">
        <f t="shared" si="308"/>
        <v>0</v>
      </c>
      <c r="BM742" s="204">
        <f t="shared" si="308"/>
        <v>0</v>
      </c>
      <c r="BN742" s="204">
        <f t="shared" si="308"/>
        <v>0</v>
      </c>
      <c r="BO742" s="204">
        <f t="shared" si="308"/>
        <v>0</v>
      </c>
      <c r="BP742" s="204">
        <f t="shared" si="308"/>
        <v>0</v>
      </c>
      <c r="BQ742" s="205">
        <f t="shared" si="308"/>
        <v>0</v>
      </c>
      <c r="BR742" s="973">
        <f>IF($Z742=1,0,IF(AND($Z742=0,BM742&gt;0),1,IF(AND($Z742=0,BO742&gt;0),1,IF(AND($Z742=0,BQ742&gt;0),1,0))))</f>
        <v>0</v>
      </c>
      <c r="BS742" s="973">
        <f t="shared" si="313"/>
        <v>0</v>
      </c>
      <c r="BT742" s="978">
        <f>IF($Z742=0,0,IF(BX742+BZ742+CB742&gt;0,$AA742,0))</f>
        <v>0</v>
      </c>
      <c r="BU742" s="980">
        <f>IF($Z742=0,0,IF(AND(BT742=0,O743&gt;0),$AA742,0))</f>
        <v>0</v>
      </c>
      <c r="BV742" s="969">
        <f>$AA742-BT742-BU742</f>
        <v>0</v>
      </c>
      <c r="BW742" s="204">
        <f t="shared" si="309"/>
        <v>0</v>
      </c>
      <c r="BX742" s="204">
        <f t="shared" si="309"/>
        <v>0</v>
      </c>
      <c r="BY742" s="204">
        <f t="shared" si="309"/>
        <v>0</v>
      </c>
      <c r="BZ742" s="204">
        <f t="shared" si="309"/>
        <v>0</v>
      </c>
      <c r="CA742" s="204">
        <f t="shared" si="309"/>
        <v>0</v>
      </c>
      <c r="CB742" s="205">
        <f t="shared" si="309"/>
        <v>0</v>
      </c>
      <c r="CC742" s="973">
        <f>IF($Z742=1,0,IF(AND($Z742=0,BX742&gt;0),1,IF(AND($Z742=0,BZ742&gt;0),1,IF(AND($Z742=0,CB742&gt;0),1,0))))</f>
        <v>0</v>
      </c>
      <c r="CD742" s="973">
        <f t="shared" si="314"/>
        <v>0</v>
      </c>
      <c r="CE742" s="11"/>
      <c r="CF742" s="11"/>
      <c r="CG742" s="11"/>
      <c r="CH742" s="11"/>
      <c r="CI742" s="11"/>
      <c r="CJ742" s="11"/>
      <c r="CK742" s="11"/>
      <c r="CL742" s="11"/>
      <c r="CM742" s="11"/>
    </row>
    <row r="743" spans="1:91" ht="14.25" customHeight="1">
      <c r="A743" s="950" t="str">
        <f>A742</f>
        <v/>
      </c>
      <c r="B743" s="57"/>
      <c r="C743" s="2051"/>
      <c r="D743" s="2053"/>
      <c r="E743" s="2051"/>
      <c r="F743" s="2772"/>
      <c r="G743" s="1121">
        <f>Import!Q1440</f>
        <v>0</v>
      </c>
      <c r="H743" s="2774"/>
      <c r="I743" s="450"/>
      <c r="J743" s="2775"/>
      <c r="K743" s="450"/>
      <c r="L743" s="2775"/>
      <c r="M743" s="450"/>
      <c r="N743" s="2775"/>
      <c r="O743" s="450"/>
      <c r="P743" s="2775"/>
      <c r="Q743" s="11"/>
      <c r="R743" s="11"/>
      <c r="S743" s="397"/>
      <c r="T743" s="419"/>
      <c r="U743" s="444">
        <f>Import!N1441</f>
        <v>0</v>
      </c>
      <c r="V743" s="11"/>
      <c r="W743" s="306"/>
      <c r="X743" s="306"/>
      <c r="Y743" s="306"/>
      <c r="Z743" s="11"/>
      <c r="AE743" s="204"/>
      <c r="AF743" s="204"/>
      <c r="AG743" s="204"/>
      <c r="AH743" s="204"/>
      <c r="AI743" s="922"/>
      <c r="AJ743" s="205"/>
      <c r="AK743" s="973"/>
      <c r="AL743" s="973">
        <f>AL742</f>
        <v>0</v>
      </c>
      <c r="AP743" s="204"/>
      <c r="AQ743" s="204"/>
      <c r="AR743" s="204"/>
      <c r="AS743" s="204"/>
      <c r="AT743" s="204"/>
      <c r="AU743" s="205"/>
      <c r="AV743" s="973"/>
      <c r="AW743" s="973">
        <f>AW742</f>
        <v>0</v>
      </c>
      <c r="BA743" s="204"/>
      <c r="BB743" s="204"/>
      <c r="BC743" s="204"/>
      <c r="BD743" s="204"/>
      <c r="BE743" s="204"/>
      <c r="BF743" s="205"/>
      <c r="BG743" s="973"/>
      <c r="BH743" s="973">
        <f>BH742</f>
        <v>0</v>
      </c>
      <c r="BL743" s="204"/>
      <c r="BM743" s="204"/>
      <c r="BN743" s="204"/>
      <c r="BO743" s="204"/>
      <c r="BP743" s="204"/>
      <c r="BQ743" s="205"/>
      <c r="BR743" s="973"/>
      <c r="BS743" s="973">
        <f>BS742</f>
        <v>0</v>
      </c>
      <c r="BW743" s="204"/>
      <c r="BX743" s="204"/>
      <c r="BY743" s="204"/>
      <c r="BZ743" s="204"/>
      <c r="CA743" s="204"/>
      <c r="CB743" s="205"/>
      <c r="CC743" s="973"/>
      <c r="CD743" s="973">
        <f>CD742</f>
        <v>0</v>
      </c>
      <c r="CE743" s="11"/>
      <c r="CF743" s="11"/>
      <c r="CG743" s="11"/>
      <c r="CH743" s="11"/>
      <c r="CI743" s="11"/>
      <c r="CJ743" s="11"/>
      <c r="CK743" s="11"/>
      <c r="CL743" s="11"/>
      <c r="CM743" s="11"/>
    </row>
    <row r="744" spans="1:91" ht="24.75" customHeight="1">
      <c r="A744" s="949" t="str">
        <f>IF(E744&gt;0,"Wypełnione","")</f>
        <v/>
      </c>
      <c r="B744" s="57"/>
      <c r="C744" s="2050">
        <f>'Og s3a'!C1453</f>
        <v>0</v>
      </c>
      <c r="D744" s="2052">
        <f>'Og s3a'!E1453</f>
        <v>0</v>
      </c>
      <c r="E744" s="2050">
        <f>'Og s3a'!F1453</f>
        <v>0</v>
      </c>
      <c r="F744" s="2771"/>
      <c r="G744" s="448">
        <f>T744</f>
        <v>0</v>
      </c>
      <c r="H744" s="2773">
        <f>U744</f>
        <v>0</v>
      </c>
      <c r="I744" s="451"/>
      <c r="J744" s="2775"/>
      <c r="K744" s="451"/>
      <c r="L744" s="2775"/>
      <c r="M744" s="451"/>
      <c r="N744" s="2775"/>
      <c r="O744" s="451"/>
      <c r="P744" s="2775"/>
      <c r="Q744" s="11"/>
      <c r="R744" s="11"/>
      <c r="S744" s="396">
        <f>'Og s3a'!G1453</f>
        <v>0</v>
      </c>
      <c r="T744" s="398">
        <f>'Og s3a'!D1453</f>
        <v>0</v>
      </c>
      <c r="U744" s="444">
        <f>Import!N1442</f>
        <v>0</v>
      </c>
      <c r="V744" s="11"/>
      <c r="W744" s="306"/>
      <c r="X744" s="306"/>
      <c r="Y744" s="306"/>
      <c r="Z744" s="970">
        <f>IF(F744=AF$7,1,0)</f>
        <v>0</v>
      </c>
      <c r="AA744" s="970">
        <f>Z744*D744</f>
        <v>0</v>
      </c>
      <c r="AB744" s="978">
        <f>IF($Z744=0,0,IF(AF744+AH744+AJ744&gt;0,$AA744,0))</f>
        <v>0</v>
      </c>
      <c r="AC744" s="980">
        <f>IF($Z744=0,0,IF(AND(AB744=0,G745&gt;0),$AA744,0))</f>
        <v>0</v>
      </c>
      <c r="AD744" s="969">
        <f>AA744-AB744-AC744</f>
        <v>0</v>
      </c>
      <c r="AE744" s="204">
        <f t="shared" si="305"/>
        <v>0</v>
      </c>
      <c r="AF744" s="204">
        <f t="shared" si="305"/>
        <v>0</v>
      </c>
      <c r="AG744" s="204">
        <f t="shared" si="305"/>
        <v>0</v>
      </c>
      <c r="AH744" s="204">
        <f t="shared" si="305"/>
        <v>0</v>
      </c>
      <c r="AI744" s="922">
        <f t="shared" si="305"/>
        <v>0</v>
      </c>
      <c r="AJ744" s="205">
        <f t="shared" si="305"/>
        <v>0</v>
      </c>
      <c r="AK744" s="973">
        <f>IF($Z744=1,0,IF(AND($Z744=0,AF744&gt;0),1,IF(AND($Z744=0,AH744&gt;0),1,IF(AND($Z744=0,AJ744&gt;0),1,0))))</f>
        <v>0</v>
      </c>
      <c r="AL744" s="973">
        <f t="shared" si="310"/>
        <v>0</v>
      </c>
      <c r="AM744" s="978">
        <f>IF($Z744=0,0,IF(AQ744+AS744+AU744&gt;0,$AA744,0))</f>
        <v>0</v>
      </c>
      <c r="AN744" s="980">
        <f>IF($Z744=0,0,IF(AND(AM744=0,I745&gt;0),$AA744,0))</f>
        <v>0</v>
      </c>
      <c r="AO744" s="969">
        <f>$AA744-AM744-AN744</f>
        <v>0</v>
      </c>
      <c r="AP744" s="204">
        <f t="shared" si="306"/>
        <v>0</v>
      </c>
      <c r="AQ744" s="204">
        <f t="shared" si="306"/>
        <v>0</v>
      </c>
      <c r="AR744" s="204">
        <f t="shared" si="306"/>
        <v>0</v>
      </c>
      <c r="AS744" s="204">
        <f t="shared" si="306"/>
        <v>0</v>
      </c>
      <c r="AT744" s="204">
        <f t="shared" si="306"/>
        <v>0</v>
      </c>
      <c r="AU744" s="205">
        <f t="shared" si="306"/>
        <v>0</v>
      </c>
      <c r="AV744" s="973">
        <f>IF($Z744=1,0,IF(AND($Z744=0,AQ744&gt;0),1,IF(AND($Z744=0,AS744&gt;0),1,IF(AND($Z744=0,AU744&gt;0),1,0))))</f>
        <v>0</v>
      </c>
      <c r="AW744" s="973">
        <f t="shared" si="311"/>
        <v>0</v>
      </c>
      <c r="AX744" s="978">
        <f>IF($Z744=0,0,IF(BB744+BD744+BF744&gt;0,$AA744,0))</f>
        <v>0</v>
      </c>
      <c r="AY744" s="980">
        <f>IF($Z744=0,0,IF(AND(AX744=0,K745&gt;0),$AA744,0))</f>
        <v>0</v>
      </c>
      <c r="AZ744" s="969">
        <f>$AA744-AX744-AY744</f>
        <v>0</v>
      </c>
      <c r="BA744" s="204">
        <f t="shared" si="307"/>
        <v>0</v>
      </c>
      <c r="BB744" s="204">
        <f t="shared" si="307"/>
        <v>0</v>
      </c>
      <c r="BC744" s="204">
        <f t="shared" si="307"/>
        <v>0</v>
      </c>
      <c r="BD744" s="204">
        <f t="shared" si="307"/>
        <v>0</v>
      </c>
      <c r="BE744" s="204">
        <f t="shared" si="307"/>
        <v>0</v>
      </c>
      <c r="BF744" s="205">
        <f t="shared" si="307"/>
        <v>0</v>
      </c>
      <c r="BG744" s="973">
        <f>IF($Z744=1,0,IF(AND($Z744=0,BB744&gt;0),1,IF(AND($Z744=0,BD744&gt;0),1,IF(AND($Z744=0,BF744&gt;0),1,0))))</f>
        <v>0</v>
      </c>
      <c r="BH744" s="973">
        <f t="shared" si="312"/>
        <v>0</v>
      </c>
      <c r="BI744" s="978">
        <f>IF($Z744=0,0,IF(BM744+BO744+BQ744&gt;0,$AA744,0))</f>
        <v>0</v>
      </c>
      <c r="BJ744" s="980">
        <f>IF($Z744=0,0,IF(AND(BI744=0,M745&gt;0),$AA744,0))</f>
        <v>0</v>
      </c>
      <c r="BK744" s="969">
        <f>$AA744-BI744-BJ744</f>
        <v>0</v>
      </c>
      <c r="BL744" s="204">
        <f t="shared" si="308"/>
        <v>0</v>
      </c>
      <c r="BM744" s="204">
        <f t="shared" si="308"/>
        <v>0</v>
      </c>
      <c r="BN744" s="204">
        <f t="shared" si="308"/>
        <v>0</v>
      </c>
      <c r="BO744" s="204">
        <f t="shared" si="308"/>
        <v>0</v>
      </c>
      <c r="BP744" s="204">
        <f t="shared" si="308"/>
        <v>0</v>
      </c>
      <c r="BQ744" s="205">
        <f t="shared" si="308"/>
        <v>0</v>
      </c>
      <c r="BR744" s="973">
        <f>IF($Z744=1,0,IF(AND($Z744=0,BM744&gt;0),1,IF(AND($Z744=0,BO744&gt;0),1,IF(AND($Z744=0,BQ744&gt;0),1,0))))</f>
        <v>0</v>
      </c>
      <c r="BS744" s="973">
        <f t="shared" si="313"/>
        <v>0</v>
      </c>
      <c r="BT744" s="978">
        <f>IF($Z744=0,0,IF(BX744+BZ744+CB744&gt;0,$AA744,0))</f>
        <v>0</v>
      </c>
      <c r="BU744" s="980">
        <f>IF($Z744=0,0,IF(AND(BT744=0,O745&gt;0),$AA744,0))</f>
        <v>0</v>
      </c>
      <c r="BV744" s="969">
        <f>$AA744-BT744-BU744</f>
        <v>0</v>
      </c>
      <c r="BW744" s="204">
        <f t="shared" si="309"/>
        <v>0</v>
      </c>
      <c r="BX744" s="204">
        <f t="shared" si="309"/>
        <v>0</v>
      </c>
      <c r="BY744" s="204">
        <f t="shared" si="309"/>
        <v>0</v>
      </c>
      <c r="BZ744" s="204">
        <f t="shared" si="309"/>
        <v>0</v>
      </c>
      <c r="CA744" s="204">
        <f t="shared" si="309"/>
        <v>0</v>
      </c>
      <c r="CB744" s="205">
        <f t="shared" si="309"/>
        <v>0</v>
      </c>
      <c r="CC744" s="973">
        <f>IF($Z744=1,0,IF(AND($Z744=0,BX744&gt;0),1,IF(AND($Z744=0,BZ744&gt;0),1,IF(AND($Z744=0,CB744&gt;0),1,0))))</f>
        <v>0</v>
      </c>
      <c r="CD744" s="973">
        <f t="shared" si="314"/>
        <v>0</v>
      </c>
      <c r="CE744" s="11"/>
      <c r="CF744" s="11"/>
      <c r="CG744" s="11"/>
      <c r="CH744" s="11"/>
      <c r="CI744" s="11"/>
      <c r="CJ744" s="11"/>
      <c r="CK744" s="11"/>
      <c r="CL744" s="11"/>
      <c r="CM744" s="11"/>
    </row>
    <row r="745" spans="1:91" ht="14.25" customHeight="1">
      <c r="A745" s="950" t="str">
        <f>A744</f>
        <v/>
      </c>
      <c r="B745" s="57"/>
      <c r="C745" s="2051"/>
      <c r="D745" s="2053"/>
      <c r="E745" s="2051"/>
      <c r="F745" s="2772"/>
      <c r="G745" s="1121">
        <f>Import!Q1442</f>
        <v>0</v>
      </c>
      <c r="H745" s="2774"/>
      <c r="I745" s="450"/>
      <c r="J745" s="2775"/>
      <c r="K745" s="450"/>
      <c r="L745" s="2775"/>
      <c r="M745" s="450"/>
      <c r="N745" s="2775"/>
      <c r="O745" s="450"/>
      <c r="P745" s="2775"/>
      <c r="Q745" s="11"/>
      <c r="R745" s="11"/>
      <c r="S745" s="397"/>
      <c r="T745" s="419"/>
      <c r="U745" s="444">
        <f>Import!N1443</f>
        <v>0</v>
      </c>
      <c r="V745" s="11"/>
      <c r="W745" s="306"/>
      <c r="X745" s="306"/>
      <c r="Y745" s="306"/>
      <c r="Z745" s="11"/>
      <c r="AE745" s="204"/>
      <c r="AF745" s="204"/>
      <c r="AG745" s="204"/>
      <c r="AH745" s="204"/>
      <c r="AI745" s="922"/>
      <c r="AJ745" s="205"/>
      <c r="AK745" s="973"/>
      <c r="AL745" s="973">
        <f>AL744</f>
        <v>0</v>
      </c>
      <c r="AP745" s="204"/>
      <c r="AQ745" s="204"/>
      <c r="AR745" s="204"/>
      <c r="AS745" s="204"/>
      <c r="AT745" s="204"/>
      <c r="AU745" s="205"/>
      <c r="AV745" s="973"/>
      <c r="AW745" s="973">
        <f>AW744</f>
        <v>0</v>
      </c>
      <c r="BA745" s="204"/>
      <c r="BB745" s="204"/>
      <c r="BC745" s="204"/>
      <c r="BD745" s="204"/>
      <c r="BE745" s="204"/>
      <c r="BF745" s="205"/>
      <c r="BG745" s="973"/>
      <c r="BH745" s="973">
        <f>BH744</f>
        <v>0</v>
      </c>
      <c r="BL745" s="204"/>
      <c r="BM745" s="204"/>
      <c r="BN745" s="204"/>
      <c r="BO745" s="204"/>
      <c r="BP745" s="204"/>
      <c r="BQ745" s="205"/>
      <c r="BR745" s="973"/>
      <c r="BS745" s="973">
        <f>BS744</f>
        <v>0</v>
      </c>
      <c r="BW745" s="204"/>
      <c r="BX745" s="204"/>
      <c r="BY745" s="204"/>
      <c r="BZ745" s="204"/>
      <c r="CA745" s="204"/>
      <c r="CB745" s="205"/>
      <c r="CC745" s="973"/>
      <c r="CD745" s="973">
        <f>CD744</f>
        <v>0</v>
      </c>
      <c r="CE745" s="11"/>
      <c r="CF745" s="11"/>
      <c r="CG745" s="11"/>
      <c r="CH745" s="11"/>
      <c r="CI745" s="11"/>
      <c r="CJ745" s="11"/>
      <c r="CK745" s="11"/>
      <c r="CL745" s="11"/>
      <c r="CM745" s="11"/>
    </row>
    <row r="746" spans="1:91" ht="24.75" customHeight="1">
      <c r="A746" s="949" t="str">
        <f>IF(E746&gt;0,"Wypełnione","")</f>
        <v/>
      </c>
      <c r="B746" s="57"/>
      <c r="C746" s="2050">
        <f>'Og s3a'!C1455</f>
        <v>0</v>
      </c>
      <c r="D746" s="2052">
        <f>'Og s3a'!E1455</f>
        <v>0</v>
      </c>
      <c r="E746" s="2050">
        <f>'Og s3a'!F1455</f>
        <v>0</v>
      </c>
      <c r="F746" s="2771"/>
      <c r="G746" s="448">
        <f>T746</f>
        <v>0</v>
      </c>
      <c r="H746" s="2773">
        <f>U746</f>
        <v>0</v>
      </c>
      <c r="I746" s="451"/>
      <c r="J746" s="2775"/>
      <c r="K746" s="451"/>
      <c r="L746" s="2775"/>
      <c r="M746" s="451"/>
      <c r="N746" s="2775"/>
      <c r="O746" s="451"/>
      <c r="P746" s="2775"/>
      <c r="Q746" s="11"/>
      <c r="R746" s="11"/>
      <c r="S746" s="396">
        <f>'Og s3a'!G1455</f>
        <v>0</v>
      </c>
      <c r="T746" s="398">
        <f>'Og s3a'!D1455</f>
        <v>0</v>
      </c>
      <c r="U746" s="444">
        <f>Import!N1444</f>
        <v>0</v>
      </c>
      <c r="V746" s="11"/>
      <c r="W746" s="306"/>
      <c r="X746" s="306"/>
      <c r="Y746" s="306"/>
      <c r="Z746" s="970">
        <f>IF(F746=AF$7,1,0)</f>
        <v>0</v>
      </c>
      <c r="AA746" s="970">
        <f>Z746*D746</f>
        <v>0</v>
      </c>
      <c r="AB746" s="978">
        <f>IF($Z746=0,0,IF(AF746+AH746+AJ746&gt;0,$AA746,0))</f>
        <v>0</v>
      </c>
      <c r="AC746" s="980">
        <f>IF($Z746=0,0,IF(AND(AB746=0,G747&gt;0),$AA746,0))</f>
        <v>0</v>
      </c>
      <c r="AD746" s="969">
        <f>AA746-AB746-AC746</f>
        <v>0</v>
      </c>
      <c r="AE746" s="204">
        <f t="shared" ref="AE746:AJ822" si="315">IF(AE$9=$H746,$D746,0)</f>
        <v>0</v>
      </c>
      <c r="AF746" s="204">
        <f t="shared" si="315"/>
        <v>0</v>
      </c>
      <c r="AG746" s="204">
        <f t="shared" si="315"/>
        <v>0</v>
      </c>
      <c r="AH746" s="204">
        <f t="shared" si="315"/>
        <v>0</v>
      </c>
      <c r="AI746" s="922">
        <f t="shared" si="315"/>
        <v>0</v>
      </c>
      <c r="AJ746" s="205">
        <f t="shared" si="315"/>
        <v>0</v>
      </c>
      <c r="AK746" s="973">
        <f>IF($Z746=1,0,IF(AND($Z746=0,AF746&gt;0),1,IF(AND($Z746=0,AH746&gt;0),1,IF(AND($Z746=0,AJ746&gt;0),1,0))))</f>
        <v>0</v>
      </c>
      <c r="AL746" s="973">
        <f t="shared" si="310"/>
        <v>0</v>
      </c>
      <c r="AM746" s="978">
        <f>IF($Z746=0,0,IF(AQ746+AS746+AU746&gt;0,$AA746,0))</f>
        <v>0</v>
      </c>
      <c r="AN746" s="980">
        <f>IF($Z746=0,0,IF(AND(AM746=0,I747&gt;0),$AA746,0))</f>
        <v>0</v>
      </c>
      <c r="AO746" s="969">
        <f>$AA746-AM746-AN746</f>
        <v>0</v>
      </c>
      <c r="AP746" s="204">
        <f t="shared" ref="AP746:AU822" si="316">IF(AP$9=$J746,$D746,0)</f>
        <v>0</v>
      </c>
      <c r="AQ746" s="204">
        <f t="shared" si="316"/>
        <v>0</v>
      </c>
      <c r="AR746" s="204">
        <f t="shared" si="316"/>
        <v>0</v>
      </c>
      <c r="AS746" s="204">
        <f t="shared" si="316"/>
        <v>0</v>
      </c>
      <c r="AT746" s="204">
        <f t="shared" si="316"/>
        <v>0</v>
      </c>
      <c r="AU746" s="205">
        <f t="shared" si="316"/>
        <v>0</v>
      </c>
      <c r="AV746" s="973">
        <f>IF($Z746=1,0,IF(AND($Z746=0,AQ746&gt;0),1,IF(AND($Z746=0,AS746&gt;0),1,IF(AND($Z746=0,AU746&gt;0),1,0))))</f>
        <v>0</v>
      </c>
      <c r="AW746" s="973">
        <f t="shared" si="311"/>
        <v>0</v>
      </c>
      <c r="AX746" s="978">
        <f>IF($Z746=0,0,IF(BB746+BD746+BF746&gt;0,$AA746,0))</f>
        <v>0</v>
      </c>
      <c r="AY746" s="980">
        <f>IF($Z746=0,0,IF(AND(AX746=0,K747&gt;0),$AA746,0))</f>
        <v>0</v>
      </c>
      <c r="AZ746" s="969">
        <f>$AA746-AX746-AY746</f>
        <v>0</v>
      </c>
      <c r="BA746" s="204">
        <f t="shared" ref="BA746:BF822" si="317">IF(BA$9=$L746,$D746,0)</f>
        <v>0</v>
      </c>
      <c r="BB746" s="204">
        <f t="shared" si="317"/>
        <v>0</v>
      </c>
      <c r="BC746" s="204">
        <f t="shared" si="317"/>
        <v>0</v>
      </c>
      <c r="BD746" s="204">
        <f t="shared" si="317"/>
        <v>0</v>
      </c>
      <c r="BE746" s="204">
        <f t="shared" si="317"/>
        <v>0</v>
      </c>
      <c r="BF746" s="205">
        <f t="shared" si="317"/>
        <v>0</v>
      </c>
      <c r="BG746" s="973">
        <f>IF($Z746=1,0,IF(AND($Z746=0,BB746&gt;0),1,IF(AND($Z746=0,BD746&gt;0),1,IF(AND($Z746=0,BF746&gt;0),1,0))))</f>
        <v>0</v>
      </c>
      <c r="BH746" s="973">
        <f t="shared" si="312"/>
        <v>0</v>
      </c>
      <c r="BI746" s="978">
        <f>IF($Z746=0,0,IF(BM746+BO746+BQ746&gt;0,$AA746,0))</f>
        <v>0</v>
      </c>
      <c r="BJ746" s="980">
        <f>IF($Z746=0,0,IF(AND(BI746=0,M747&gt;0),$AA746,0))</f>
        <v>0</v>
      </c>
      <c r="BK746" s="969">
        <f>$AA746-BI746-BJ746</f>
        <v>0</v>
      </c>
      <c r="BL746" s="204">
        <f t="shared" ref="BL746:BQ822" si="318">IF(BL$9=$N746,$D746,0)</f>
        <v>0</v>
      </c>
      <c r="BM746" s="204">
        <f t="shared" si="318"/>
        <v>0</v>
      </c>
      <c r="BN746" s="204">
        <f t="shared" si="318"/>
        <v>0</v>
      </c>
      <c r="BO746" s="204">
        <f t="shared" si="318"/>
        <v>0</v>
      </c>
      <c r="BP746" s="204">
        <f t="shared" si="318"/>
        <v>0</v>
      </c>
      <c r="BQ746" s="205">
        <f t="shared" si="318"/>
        <v>0</v>
      </c>
      <c r="BR746" s="973">
        <f>IF($Z746=1,0,IF(AND($Z746=0,BM746&gt;0),1,IF(AND($Z746=0,BO746&gt;0),1,IF(AND($Z746=0,BQ746&gt;0),1,0))))</f>
        <v>0</v>
      </c>
      <c r="BS746" s="973">
        <f t="shared" si="313"/>
        <v>0</v>
      </c>
      <c r="BT746" s="978">
        <f>IF($Z746=0,0,IF(BX746+BZ746+CB746&gt;0,$AA746,0))</f>
        <v>0</v>
      </c>
      <c r="BU746" s="980">
        <f>IF($Z746=0,0,IF(AND(BT746=0,O747&gt;0),$AA746,0))</f>
        <v>0</v>
      </c>
      <c r="BV746" s="969">
        <f>$AA746-BT746-BU746</f>
        <v>0</v>
      </c>
      <c r="BW746" s="204">
        <f t="shared" ref="BW746:CB822" si="319">IF(BW$9=$P746,$D746,0)</f>
        <v>0</v>
      </c>
      <c r="BX746" s="204">
        <f t="shared" si="319"/>
        <v>0</v>
      </c>
      <c r="BY746" s="204">
        <f t="shared" si="319"/>
        <v>0</v>
      </c>
      <c r="BZ746" s="204">
        <f t="shared" si="319"/>
        <v>0</v>
      </c>
      <c r="CA746" s="204">
        <f t="shared" si="319"/>
        <v>0</v>
      </c>
      <c r="CB746" s="205">
        <f t="shared" si="319"/>
        <v>0</v>
      </c>
      <c r="CC746" s="973">
        <f>IF($Z746=1,0,IF(AND($Z746=0,BX746&gt;0),1,IF(AND($Z746=0,BZ746&gt;0),1,IF(AND($Z746=0,CB746&gt;0),1,0))))</f>
        <v>0</v>
      </c>
      <c r="CD746" s="973">
        <f t="shared" si="314"/>
        <v>0</v>
      </c>
      <c r="CE746" s="11"/>
      <c r="CF746" s="11"/>
      <c r="CG746" s="11"/>
      <c r="CH746" s="11"/>
      <c r="CI746" s="11"/>
      <c r="CJ746" s="11"/>
      <c r="CK746" s="11"/>
      <c r="CL746" s="11"/>
      <c r="CM746" s="11"/>
    </row>
    <row r="747" spans="1:91" ht="14.25" customHeight="1">
      <c r="A747" s="950" t="str">
        <f>A746</f>
        <v/>
      </c>
      <c r="B747" s="57"/>
      <c r="C747" s="2051"/>
      <c r="D747" s="2053"/>
      <c r="E747" s="2051"/>
      <c r="F747" s="2772"/>
      <c r="G747" s="1121">
        <f>Import!Q1444</f>
        <v>0</v>
      </c>
      <c r="H747" s="2774"/>
      <c r="I747" s="450"/>
      <c r="J747" s="2775"/>
      <c r="K747" s="450"/>
      <c r="L747" s="2775"/>
      <c r="M747" s="450"/>
      <c r="N747" s="2775"/>
      <c r="O747" s="450"/>
      <c r="P747" s="2775"/>
      <c r="Q747" s="11"/>
      <c r="R747" s="11"/>
      <c r="S747" s="397"/>
      <c r="T747" s="419"/>
      <c r="U747" s="444">
        <f>Import!N1445</f>
        <v>0</v>
      </c>
      <c r="V747" s="11"/>
      <c r="W747" s="306"/>
      <c r="X747" s="306"/>
      <c r="Y747" s="306"/>
      <c r="Z747" s="11"/>
      <c r="AE747" s="204"/>
      <c r="AF747" s="204"/>
      <c r="AG747" s="204"/>
      <c r="AH747" s="204"/>
      <c r="AI747" s="922"/>
      <c r="AJ747" s="205"/>
      <c r="AK747" s="973"/>
      <c r="AL747" s="973">
        <f>AL746</f>
        <v>0</v>
      </c>
      <c r="AP747" s="204"/>
      <c r="AQ747" s="204"/>
      <c r="AR747" s="204"/>
      <c r="AS747" s="204"/>
      <c r="AT747" s="204"/>
      <c r="AU747" s="205"/>
      <c r="AV747" s="973"/>
      <c r="AW747" s="973">
        <f>AW746</f>
        <v>0</v>
      </c>
      <c r="BA747" s="204"/>
      <c r="BB747" s="204"/>
      <c r="BC747" s="204"/>
      <c r="BD747" s="204"/>
      <c r="BE747" s="204"/>
      <c r="BF747" s="205"/>
      <c r="BG747" s="973"/>
      <c r="BH747" s="973">
        <f>BH746</f>
        <v>0</v>
      </c>
      <c r="BL747" s="204"/>
      <c r="BM747" s="204"/>
      <c r="BN747" s="204"/>
      <c r="BO747" s="204"/>
      <c r="BP747" s="204"/>
      <c r="BQ747" s="205"/>
      <c r="BR747" s="973"/>
      <c r="BS747" s="973">
        <f>BS746</f>
        <v>0</v>
      </c>
      <c r="BW747" s="204"/>
      <c r="BX747" s="204"/>
      <c r="BY747" s="204"/>
      <c r="BZ747" s="204"/>
      <c r="CA747" s="204"/>
      <c r="CB747" s="205"/>
      <c r="CC747" s="973"/>
      <c r="CD747" s="973">
        <f>CD746</f>
        <v>0</v>
      </c>
      <c r="CE747" s="11"/>
      <c r="CF747" s="11"/>
      <c r="CG747" s="11"/>
      <c r="CH747" s="11"/>
      <c r="CI747" s="11"/>
      <c r="CJ747" s="11"/>
      <c r="CK747" s="11"/>
      <c r="CL747" s="11"/>
      <c r="CM747" s="11"/>
    </row>
    <row r="748" spans="1:91" ht="24.75" customHeight="1">
      <c r="A748" s="949" t="str">
        <f>IF(E748&gt;0,"Wypełnione","")</f>
        <v/>
      </c>
      <c r="B748" s="57"/>
      <c r="C748" s="2050">
        <f>'Og s3a'!C1457</f>
        <v>0</v>
      </c>
      <c r="D748" s="2052">
        <f>'Og s3a'!E1457</f>
        <v>0</v>
      </c>
      <c r="E748" s="2050">
        <f>'Og s3a'!F1457</f>
        <v>0</v>
      </c>
      <c r="F748" s="2771"/>
      <c r="G748" s="448">
        <f>T748</f>
        <v>0</v>
      </c>
      <c r="H748" s="2773">
        <f>U748</f>
        <v>0</v>
      </c>
      <c r="I748" s="451"/>
      <c r="J748" s="2775"/>
      <c r="K748" s="451"/>
      <c r="L748" s="2775"/>
      <c r="M748" s="451"/>
      <c r="N748" s="2775"/>
      <c r="O748" s="451"/>
      <c r="P748" s="2775"/>
      <c r="Q748" s="11"/>
      <c r="R748" s="11"/>
      <c r="S748" s="396">
        <f>'Og s3a'!G1457</f>
        <v>0</v>
      </c>
      <c r="T748" s="398">
        <f>'Og s3a'!D1457</f>
        <v>0</v>
      </c>
      <c r="U748" s="444">
        <f>Import!N1446</f>
        <v>0</v>
      </c>
      <c r="V748" s="11"/>
      <c r="W748" s="306"/>
      <c r="X748" s="306"/>
      <c r="Y748" s="306"/>
      <c r="Z748" s="970">
        <f>IF(F748=AF$7,1,0)</f>
        <v>0</v>
      </c>
      <c r="AA748" s="970">
        <f>Z748*D748</f>
        <v>0</v>
      </c>
      <c r="AB748" s="978">
        <f>IF($Z748=0,0,IF(AF748+AH748+AJ748&gt;0,$AA748,0))</f>
        <v>0</v>
      </c>
      <c r="AC748" s="980">
        <f>IF($Z748=0,0,IF(AND(AB748=0,G749&gt;0),$AA748,0))</f>
        <v>0</v>
      </c>
      <c r="AD748" s="969">
        <f>AA748-AB748-AC748</f>
        <v>0</v>
      </c>
      <c r="AE748" s="204">
        <f t="shared" si="315"/>
        <v>0</v>
      </c>
      <c r="AF748" s="204">
        <f t="shared" si="315"/>
        <v>0</v>
      </c>
      <c r="AG748" s="204">
        <f t="shared" si="315"/>
        <v>0</v>
      </c>
      <c r="AH748" s="204">
        <f t="shared" si="315"/>
        <v>0</v>
      </c>
      <c r="AI748" s="922">
        <f t="shared" si="315"/>
        <v>0</v>
      </c>
      <c r="AJ748" s="205">
        <f t="shared" si="315"/>
        <v>0</v>
      </c>
      <c r="AK748" s="973">
        <f>IF($Z748=1,0,IF(AND($Z748=0,AF748&gt;0),1,IF(AND($Z748=0,AH748&gt;0),1,IF(AND($Z748=0,AJ748&gt;0),1,0))))</f>
        <v>0</v>
      </c>
      <c r="AL748" s="973">
        <f t="shared" si="310"/>
        <v>0</v>
      </c>
      <c r="AM748" s="978">
        <f>IF($Z748=0,0,IF(AQ748+AS748+AU748&gt;0,$AA748,0))</f>
        <v>0</v>
      </c>
      <c r="AN748" s="980">
        <f>IF($Z748=0,0,IF(AND(AM748=0,I749&gt;0),$AA748,0))</f>
        <v>0</v>
      </c>
      <c r="AO748" s="969">
        <f>$AA748-AM748-AN748</f>
        <v>0</v>
      </c>
      <c r="AP748" s="204">
        <f t="shared" si="316"/>
        <v>0</v>
      </c>
      <c r="AQ748" s="204">
        <f t="shared" si="316"/>
        <v>0</v>
      </c>
      <c r="AR748" s="204">
        <f t="shared" si="316"/>
        <v>0</v>
      </c>
      <c r="AS748" s="204">
        <f t="shared" si="316"/>
        <v>0</v>
      </c>
      <c r="AT748" s="204">
        <f t="shared" si="316"/>
        <v>0</v>
      </c>
      <c r="AU748" s="205">
        <f t="shared" si="316"/>
        <v>0</v>
      </c>
      <c r="AV748" s="973">
        <f>IF($Z748=1,0,IF(AND($Z748=0,AQ748&gt;0),1,IF(AND($Z748=0,AS748&gt;0),1,IF(AND($Z748=0,AU748&gt;0),1,0))))</f>
        <v>0</v>
      </c>
      <c r="AW748" s="973">
        <f t="shared" si="311"/>
        <v>0</v>
      </c>
      <c r="AX748" s="978">
        <f>IF($Z748=0,0,IF(BB748+BD748+BF748&gt;0,$AA748,0))</f>
        <v>0</v>
      </c>
      <c r="AY748" s="980">
        <f>IF($Z748=0,0,IF(AND(AX748=0,K749&gt;0),$AA748,0))</f>
        <v>0</v>
      </c>
      <c r="AZ748" s="969">
        <f>$AA748-AX748-AY748</f>
        <v>0</v>
      </c>
      <c r="BA748" s="204">
        <f t="shared" si="317"/>
        <v>0</v>
      </c>
      <c r="BB748" s="204">
        <f t="shared" si="317"/>
        <v>0</v>
      </c>
      <c r="BC748" s="204">
        <f t="shared" si="317"/>
        <v>0</v>
      </c>
      <c r="BD748" s="204">
        <f t="shared" si="317"/>
        <v>0</v>
      </c>
      <c r="BE748" s="204">
        <f t="shared" si="317"/>
        <v>0</v>
      </c>
      <c r="BF748" s="205">
        <f t="shared" si="317"/>
        <v>0</v>
      </c>
      <c r="BG748" s="973">
        <f>IF($Z748=1,0,IF(AND($Z748=0,BB748&gt;0),1,IF(AND($Z748=0,BD748&gt;0),1,IF(AND($Z748=0,BF748&gt;0),1,0))))</f>
        <v>0</v>
      </c>
      <c r="BH748" s="973">
        <f t="shared" si="312"/>
        <v>0</v>
      </c>
      <c r="BI748" s="978">
        <f>IF($Z748=0,0,IF(BM748+BO748+BQ748&gt;0,$AA748,0))</f>
        <v>0</v>
      </c>
      <c r="BJ748" s="980">
        <f>IF($Z748=0,0,IF(AND(BI748=0,M749&gt;0),$AA748,0))</f>
        <v>0</v>
      </c>
      <c r="BK748" s="969">
        <f>$AA748-BI748-BJ748</f>
        <v>0</v>
      </c>
      <c r="BL748" s="204">
        <f t="shared" si="318"/>
        <v>0</v>
      </c>
      <c r="BM748" s="204">
        <f t="shared" si="318"/>
        <v>0</v>
      </c>
      <c r="BN748" s="204">
        <f t="shared" si="318"/>
        <v>0</v>
      </c>
      <c r="BO748" s="204">
        <f t="shared" si="318"/>
        <v>0</v>
      </c>
      <c r="BP748" s="204">
        <f t="shared" si="318"/>
        <v>0</v>
      </c>
      <c r="BQ748" s="205">
        <f t="shared" si="318"/>
        <v>0</v>
      </c>
      <c r="BR748" s="973">
        <f>IF($Z748=1,0,IF(AND($Z748=0,BM748&gt;0),1,IF(AND($Z748=0,BO748&gt;0),1,IF(AND($Z748=0,BQ748&gt;0),1,0))))</f>
        <v>0</v>
      </c>
      <c r="BS748" s="973">
        <f t="shared" si="313"/>
        <v>0</v>
      </c>
      <c r="BT748" s="978">
        <f>IF($Z748=0,0,IF(BX748+BZ748+CB748&gt;0,$AA748,0))</f>
        <v>0</v>
      </c>
      <c r="BU748" s="980">
        <f>IF($Z748=0,0,IF(AND(BT748=0,O749&gt;0),$AA748,0))</f>
        <v>0</v>
      </c>
      <c r="BV748" s="969">
        <f>$AA748-BT748-BU748</f>
        <v>0</v>
      </c>
      <c r="BW748" s="204">
        <f t="shared" si="319"/>
        <v>0</v>
      </c>
      <c r="BX748" s="204">
        <f t="shared" si="319"/>
        <v>0</v>
      </c>
      <c r="BY748" s="204">
        <f t="shared" si="319"/>
        <v>0</v>
      </c>
      <c r="BZ748" s="204">
        <f t="shared" si="319"/>
        <v>0</v>
      </c>
      <c r="CA748" s="204">
        <f t="shared" si="319"/>
        <v>0</v>
      </c>
      <c r="CB748" s="205">
        <f t="shared" si="319"/>
        <v>0</v>
      </c>
      <c r="CC748" s="973">
        <f>IF($Z748=1,0,IF(AND($Z748=0,BX748&gt;0),1,IF(AND($Z748=0,BZ748&gt;0),1,IF(AND($Z748=0,CB748&gt;0),1,0))))</f>
        <v>0</v>
      </c>
      <c r="CD748" s="973">
        <f t="shared" si="314"/>
        <v>0</v>
      </c>
      <c r="CE748" s="11"/>
      <c r="CF748" s="11"/>
      <c r="CG748" s="11"/>
      <c r="CH748" s="11"/>
      <c r="CI748" s="11"/>
      <c r="CJ748" s="11"/>
      <c r="CK748" s="11"/>
      <c r="CL748" s="11"/>
      <c r="CM748" s="11"/>
    </row>
    <row r="749" spans="1:91" ht="14.25" customHeight="1">
      <c r="A749" s="950" t="str">
        <f>A748</f>
        <v/>
      </c>
      <c r="B749" s="57"/>
      <c r="C749" s="2051"/>
      <c r="D749" s="2053"/>
      <c r="E749" s="2051"/>
      <c r="F749" s="2772"/>
      <c r="G749" s="1121">
        <f>Import!Q1446</f>
        <v>0</v>
      </c>
      <c r="H749" s="2774"/>
      <c r="I749" s="450"/>
      <c r="J749" s="2775"/>
      <c r="K749" s="450"/>
      <c r="L749" s="2775"/>
      <c r="M749" s="450"/>
      <c r="N749" s="2775"/>
      <c r="O749" s="450"/>
      <c r="P749" s="2775"/>
      <c r="Q749" s="11"/>
      <c r="R749" s="11"/>
      <c r="S749" s="397"/>
      <c r="T749" s="419"/>
      <c r="U749" s="444">
        <f>Import!N1447</f>
        <v>0</v>
      </c>
      <c r="V749" s="11"/>
      <c r="W749" s="306"/>
      <c r="X749" s="306"/>
      <c r="Y749" s="306"/>
      <c r="Z749" s="11"/>
      <c r="AE749" s="204"/>
      <c r="AF749" s="204"/>
      <c r="AG749" s="204"/>
      <c r="AH749" s="204"/>
      <c r="AI749" s="922"/>
      <c r="AJ749" s="205"/>
      <c r="AK749" s="973"/>
      <c r="AL749" s="973">
        <f>AL748</f>
        <v>0</v>
      </c>
      <c r="AP749" s="204"/>
      <c r="AQ749" s="204"/>
      <c r="AR749" s="204"/>
      <c r="AS749" s="204"/>
      <c r="AT749" s="204"/>
      <c r="AU749" s="205"/>
      <c r="AV749" s="973"/>
      <c r="AW749" s="973">
        <f>AW748</f>
        <v>0</v>
      </c>
      <c r="BA749" s="204"/>
      <c r="BB749" s="204"/>
      <c r="BC749" s="204"/>
      <c r="BD749" s="204"/>
      <c r="BE749" s="204"/>
      <c r="BF749" s="205"/>
      <c r="BG749" s="973"/>
      <c r="BH749" s="973">
        <f>BH748</f>
        <v>0</v>
      </c>
      <c r="BL749" s="204"/>
      <c r="BM749" s="204"/>
      <c r="BN749" s="204"/>
      <c r="BO749" s="204"/>
      <c r="BP749" s="204"/>
      <c r="BQ749" s="205"/>
      <c r="BR749" s="973"/>
      <c r="BS749" s="973">
        <f>BS748</f>
        <v>0</v>
      </c>
      <c r="BW749" s="204"/>
      <c r="BX749" s="204"/>
      <c r="BY749" s="204"/>
      <c r="BZ749" s="204"/>
      <c r="CA749" s="204"/>
      <c r="CB749" s="205"/>
      <c r="CC749" s="973"/>
      <c r="CD749" s="973">
        <f>CD748</f>
        <v>0</v>
      </c>
      <c r="CE749" s="11"/>
      <c r="CF749" s="11"/>
      <c r="CG749" s="11"/>
      <c r="CH749" s="11"/>
      <c r="CI749" s="11"/>
      <c r="CJ749" s="11"/>
      <c r="CK749" s="11"/>
      <c r="CL749" s="11"/>
      <c r="CM749" s="11"/>
    </row>
    <row r="750" spans="1:91" ht="24.75" customHeight="1">
      <c r="A750" s="949" t="str">
        <f>IF(E750&gt;0,"Wypełnione","")</f>
        <v/>
      </c>
      <c r="B750" s="57"/>
      <c r="C750" s="2050">
        <f>'Og s3a'!C1459</f>
        <v>0</v>
      </c>
      <c r="D750" s="2052">
        <f>'Og s3a'!E1459</f>
        <v>0</v>
      </c>
      <c r="E750" s="2050">
        <f>'Og s3a'!F1459</f>
        <v>0</v>
      </c>
      <c r="F750" s="2771"/>
      <c r="G750" s="448">
        <f>T750</f>
        <v>0</v>
      </c>
      <c r="H750" s="2773">
        <f>U750</f>
        <v>0</v>
      </c>
      <c r="I750" s="451"/>
      <c r="J750" s="2775"/>
      <c r="K750" s="451"/>
      <c r="L750" s="2775"/>
      <c r="M750" s="451"/>
      <c r="N750" s="2775"/>
      <c r="O750" s="451"/>
      <c r="P750" s="2775"/>
      <c r="Q750" s="11"/>
      <c r="R750" s="11"/>
      <c r="S750" s="396">
        <f>'Og s3a'!G1459</f>
        <v>0</v>
      </c>
      <c r="T750" s="398">
        <f>'Og s3a'!D1459</f>
        <v>0</v>
      </c>
      <c r="U750" s="444">
        <f>Import!N1448</f>
        <v>0</v>
      </c>
      <c r="V750" s="11"/>
      <c r="W750" s="306"/>
      <c r="X750" s="306"/>
      <c r="Y750" s="306"/>
      <c r="Z750" s="970">
        <f>IF(F750=AF$7,1,0)</f>
        <v>0</v>
      </c>
      <c r="AA750" s="970">
        <f>Z750*D750</f>
        <v>0</v>
      </c>
      <c r="AB750" s="978">
        <f>IF($Z750=0,0,IF(AF750+AH750+AJ750&gt;0,$AA750,0))</f>
        <v>0</v>
      </c>
      <c r="AC750" s="980">
        <f>IF($Z750=0,0,IF(AND(AB750=0,G751&gt;0),$AA750,0))</f>
        <v>0</v>
      </c>
      <c r="AD750" s="969">
        <f>AA750-AB750-AC750</f>
        <v>0</v>
      </c>
      <c r="AE750" s="204">
        <f t="shared" si="315"/>
        <v>0</v>
      </c>
      <c r="AF750" s="204">
        <f t="shared" si="315"/>
        <v>0</v>
      </c>
      <c r="AG750" s="204">
        <f t="shared" si="315"/>
        <v>0</v>
      </c>
      <c r="AH750" s="204">
        <f t="shared" si="315"/>
        <v>0</v>
      </c>
      <c r="AI750" s="922">
        <f t="shared" si="315"/>
        <v>0</v>
      </c>
      <c r="AJ750" s="205">
        <f t="shared" si="315"/>
        <v>0</v>
      </c>
      <c r="AK750" s="973">
        <f>IF($Z750=1,0,IF(AND($Z750=0,AF750&gt;0),1,IF(AND($Z750=0,AH750&gt;0),1,IF(AND($Z750=0,AJ750&gt;0),1,0))))</f>
        <v>0</v>
      </c>
      <c r="AL750" s="973">
        <f t="shared" si="310"/>
        <v>0</v>
      </c>
      <c r="AM750" s="978">
        <f>IF($Z750=0,0,IF(AQ750+AS750+AU750&gt;0,$AA750,0))</f>
        <v>0</v>
      </c>
      <c r="AN750" s="980">
        <f>IF($Z750=0,0,IF(AND(AM750=0,I751&gt;0),$AA750,0))</f>
        <v>0</v>
      </c>
      <c r="AO750" s="969">
        <f>$AA750-AM750-AN750</f>
        <v>0</v>
      </c>
      <c r="AP750" s="204">
        <f t="shared" si="316"/>
        <v>0</v>
      </c>
      <c r="AQ750" s="204">
        <f t="shared" si="316"/>
        <v>0</v>
      </c>
      <c r="AR750" s="204">
        <f t="shared" si="316"/>
        <v>0</v>
      </c>
      <c r="AS750" s="204">
        <f t="shared" si="316"/>
        <v>0</v>
      </c>
      <c r="AT750" s="204">
        <f t="shared" si="316"/>
        <v>0</v>
      </c>
      <c r="AU750" s="205">
        <f t="shared" si="316"/>
        <v>0</v>
      </c>
      <c r="AV750" s="973">
        <f>IF($Z750=1,0,IF(AND($Z750=0,AQ750&gt;0),1,IF(AND($Z750=0,AS750&gt;0),1,IF(AND($Z750=0,AU750&gt;0),1,0))))</f>
        <v>0</v>
      </c>
      <c r="AW750" s="973">
        <f t="shared" si="311"/>
        <v>0</v>
      </c>
      <c r="AX750" s="978">
        <f>IF($Z750=0,0,IF(BB750+BD750+BF750&gt;0,$AA750,0))</f>
        <v>0</v>
      </c>
      <c r="AY750" s="980">
        <f>IF($Z750=0,0,IF(AND(AX750=0,K751&gt;0),$AA750,0))</f>
        <v>0</v>
      </c>
      <c r="AZ750" s="969">
        <f>$AA750-AX750-AY750</f>
        <v>0</v>
      </c>
      <c r="BA750" s="204">
        <f t="shared" si="317"/>
        <v>0</v>
      </c>
      <c r="BB750" s="204">
        <f t="shared" si="317"/>
        <v>0</v>
      </c>
      <c r="BC750" s="204">
        <f t="shared" si="317"/>
        <v>0</v>
      </c>
      <c r="BD750" s="204">
        <f t="shared" si="317"/>
        <v>0</v>
      </c>
      <c r="BE750" s="204">
        <f t="shared" si="317"/>
        <v>0</v>
      </c>
      <c r="BF750" s="205">
        <f t="shared" si="317"/>
        <v>0</v>
      </c>
      <c r="BG750" s="973">
        <f>IF($Z750=1,0,IF(AND($Z750=0,BB750&gt;0),1,IF(AND($Z750=0,BD750&gt;0),1,IF(AND($Z750=0,BF750&gt;0),1,0))))</f>
        <v>0</v>
      </c>
      <c r="BH750" s="973">
        <f t="shared" si="312"/>
        <v>0</v>
      </c>
      <c r="BI750" s="978">
        <f>IF($Z750=0,0,IF(BM750+BO750+BQ750&gt;0,$AA750,0))</f>
        <v>0</v>
      </c>
      <c r="BJ750" s="980">
        <f>IF($Z750=0,0,IF(AND(BI750=0,M751&gt;0),$AA750,0))</f>
        <v>0</v>
      </c>
      <c r="BK750" s="969">
        <f>$AA750-BI750-BJ750</f>
        <v>0</v>
      </c>
      <c r="BL750" s="204">
        <f t="shared" si="318"/>
        <v>0</v>
      </c>
      <c r="BM750" s="204">
        <f t="shared" si="318"/>
        <v>0</v>
      </c>
      <c r="BN750" s="204">
        <f t="shared" si="318"/>
        <v>0</v>
      </c>
      <c r="BO750" s="204">
        <f t="shared" si="318"/>
        <v>0</v>
      </c>
      <c r="BP750" s="204">
        <f t="shared" si="318"/>
        <v>0</v>
      </c>
      <c r="BQ750" s="205">
        <f t="shared" si="318"/>
        <v>0</v>
      </c>
      <c r="BR750" s="973">
        <f>IF($Z750=1,0,IF(AND($Z750=0,BM750&gt;0),1,IF(AND($Z750=0,BO750&gt;0),1,IF(AND($Z750=0,BQ750&gt;0),1,0))))</f>
        <v>0</v>
      </c>
      <c r="BS750" s="973">
        <f t="shared" si="313"/>
        <v>0</v>
      </c>
      <c r="BT750" s="978">
        <f>IF($Z750=0,0,IF(BX750+BZ750+CB750&gt;0,$AA750,0))</f>
        <v>0</v>
      </c>
      <c r="BU750" s="980">
        <f>IF($Z750=0,0,IF(AND(BT750=0,O751&gt;0),$AA750,0))</f>
        <v>0</v>
      </c>
      <c r="BV750" s="969">
        <f>$AA750-BT750-BU750</f>
        <v>0</v>
      </c>
      <c r="BW750" s="204">
        <f t="shared" si="319"/>
        <v>0</v>
      </c>
      <c r="BX750" s="204">
        <f t="shared" si="319"/>
        <v>0</v>
      </c>
      <c r="BY750" s="204">
        <f t="shared" si="319"/>
        <v>0</v>
      </c>
      <c r="BZ750" s="204">
        <f t="shared" si="319"/>
        <v>0</v>
      </c>
      <c r="CA750" s="204">
        <f t="shared" si="319"/>
        <v>0</v>
      </c>
      <c r="CB750" s="205">
        <f t="shared" si="319"/>
        <v>0</v>
      </c>
      <c r="CC750" s="973">
        <f>IF($Z750=1,0,IF(AND($Z750=0,BX750&gt;0),1,IF(AND($Z750=0,BZ750&gt;0),1,IF(AND($Z750=0,CB750&gt;0),1,0))))</f>
        <v>0</v>
      </c>
      <c r="CD750" s="973">
        <f t="shared" si="314"/>
        <v>0</v>
      </c>
      <c r="CE750" s="11"/>
      <c r="CF750" s="11"/>
      <c r="CG750" s="11"/>
      <c r="CH750" s="11"/>
      <c r="CI750" s="11"/>
      <c r="CJ750" s="11"/>
      <c r="CK750" s="11"/>
      <c r="CL750" s="11"/>
      <c r="CM750" s="11"/>
    </row>
    <row r="751" spans="1:91" ht="14.25" customHeight="1">
      <c r="A751" s="950" t="str">
        <f>A750</f>
        <v/>
      </c>
      <c r="B751" s="57"/>
      <c r="C751" s="2051"/>
      <c r="D751" s="2053"/>
      <c r="E751" s="2051"/>
      <c r="F751" s="2772"/>
      <c r="G751" s="1121">
        <f>Import!Q1448</f>
        <v>0</v>
      </c>
      <c r="H751" s="2774"/>
      <c r="I751" s="450"/>
      <c r="J751" s="2775"/>
      <c r="K751" s="450"/>
      <c r="L751" s="2775"/>
      <c r="M751" s="450"/>
      <c r="N751" s="2775"/>
      <c r="O751" s="450"/>
      <c r="P751" s="2775"/>
      <c r="Q751" s="11"/>
      <c r="R751" s="11"/>
      <c r="S751" s="397"/>
      <c r="T751" s="419"/>
      <c r="U751" s="444">
        <f>Import!N1449</f>
        <v>0</v>
      </c>
      <c r="V751" s="11"/>
      <c r="W751" s="306"/>
      <c r="X751" s="306"/>
      <c r="Y751" s="306"/>
      <c r="Z751" s="11"/>
      <c r="AE751" s="204"/>
      <c r="AF751" s="204"/>
      <c r="AG751" s="204"/>
      <c r="AH751" s="204"/>
      <c r="AI751" s="922"/>
      <c r="AJ751" s="205"/>
      <c r="AK751" s="973"/>
      <c r="AL751" s="973">
        <f>AL750</f>
        <v>0</v>
      </c>
      <c r="AP751" s="204"/>
      <c r="AQ751" s="204"/>
      <c r="AR751" s="204"/>
      <c r="AS751" s="204"/>
      <c r="AT751" s="204"/>
      <c r="AU751" s="205"/>
      <c r="AV751" s="973"/>
      <c r="AW751" s="973">
        <f>AW750</f>
        <v>0</v>
      </c>
      <c r="BA751" s="204"/>
      <c r="BB751" s="204"/>
      <c r="BC751" s="204"/>
      <c r="BD751" s="204"/>
      <c r="BE751" s="204"/>
      <c r="BF751" s="205"/>
      <c r="BG751" s="973"/>
      <c r="BH751" s="973">
        <f>BH750</f>
        <v>0</v>
      </c>
      <c r="BL751" s="204"/>
      <c r="BM751" s="204"/>
      <c r="BN751" s="204"/>
      <c r="BO751" s="204"/>
      <c r="BP751" s="204"/>
      <c r="BQ751" s="205"/>
      <c r="BR751" s="973"/>
      <c r="BS751" s="973">
        <f>BS750</f>
        <v>0</v>
      </c>
      <c r="BW751" s="204"/>
      <c r="BX751" s="204"/>
      <c r="BY751" s="204"/>
      <c r="BZ751" s="204"/>
      <c r="CA751" s="204"/>
      <c r="CB751" s="205"/>
      <c r="CC751" s="973"/>
      <c r="CD751" s="973">
        <f>CD750</f>
        <v>0</v>
      </c>
      <c r="CE751" s="11"/>
      <c r="CF751" s="11"/>
      <c r="CG751" s="11"/>
      <c r="CH751" s="11"/>
      <c r="CI751" s="11"/>
      <c r="CJ751" s="11"/>
      <c r="CK751" s="11"/>
      <c r="CL751" s="11"/>
      <c r="CM751" s="11"/>
    </row>
    <row r="752" spans="1:91" ht="24.75" customHeight="1">
      <c r="A752" s="949" t="str">
        <f>IF(E752&gt;0,"Wypełnione","")</f>
        <v/>
      </c>
      <c r="B752" s="57"/>
      <c r="C752" s="2050">
        <f>'Og s3a'!C1461</f>
        <v>0</v>
      </c>
      <c r="D752" s="2052">
        <f>'Og s3a'!E1461</f>
        <v>0</v>
      </c>
      <c r="E752" s="2050">
        <f>'Og s3a'!F1461</f>
        <v>0</v>
      </c>
      <c r="F752" s="2771"/>
      <c r="G752" s="448">
        <f>T752</f>
        <v>0</v>
      </c>
      <c r="H752" s="2773">
        <f>U752</f>
        <v>0</v>
      </c>
      <c r="I752" s="451"/>
      <c r="J752" s="2775"/>
      <c r="K752" s="451"/>
      <c r="L752" s="2775"/>
      <c r="M752" s="451"/>
      <c r="N752" s="2775"/>
      <c r="O752" s="451"/>
      <c r="P752" s="2775"/>
      <c r="Q752" s="11"/>
      <c r="R752" s="11"/>
      <c r="S752" s="396">
        <f>'Og s3a'!G1461</f>
        <v>0</v>
      </c>
      <c r="T752" s="398">
        <f>'Og s3a'!D1461</f>
        <v>0</v>
      </c>
      <c r="U752" s="444">
        <f>Import!N1450</f>
        <v>0</v>
      </c>
      <c r="V752" s="11"/>
      <c r="W752" s="306"/>
      <c r="X752" s="306"/>
      <c r="Y752" s="306"/>
      <c r="Z752" s="970">
        <f>IF(F752=AF$7,1,0)</f>
        <v>0</v>
      </c>
      <c r="AA752" s="970">
        <f>Z752*D752</f>
        <v>0</v>
      </c>
      <c r="AB752" s="978">
        <f>IF($Z752=0,0,IF(AF752+AH752+AJ752&gt;0,$AA752,0))</f>
        <v>0</v>
      </c>
      <c r="AC752" s="980">
        <f>IF($Z752=0,0,IF(AND(AB752=0,G753&gt;0),$AA752,0))</f>
        <v>0</v>
      </c>
      <c r="AD752" s="969">
        <f>AA752-AB752-AC752</f>
        <v>0</v>
      </c>
      <c r="AE752" s="204">
        <f t="shared" si="315"/>
        <v>0</v>
      </c>
      <c r="AF752" s="204">
        <f t="shared" si="315"/>
        <v>0</v>
      </c>
      <c r="AG752" s="204">
        <f t="shared" si="315"/>
        <v>0</v>
      </c>
      <c r="AH752" s="204">
        <f t="shared" si="315"/>
        <v>0</v>
      </c>
      <c r="AI752" s="922">
        <f t="shared" si="315"/>
        <v>0</v>
      </c>
      <c r="AJ752" s="205">
        <f t="shared" si="315"/>
        <v>0</v>
      </c>
      <c r="AK752" s="973">
        <f>IF($Z752=1,0,IF(AND($Z752=0,AF752&gt;0),1,IF(AND($Z752=0,AH752&gt;0),1,IF(AND($Z752=0,AJ752&gt;0),1,0))))</f>
        <v>0</v>
      </c>
      <c r="AL752" s="973">
        <f t="shared" si="310"/>
        <v>0</v>
      </c>
      <c r="AM752" s="978">
        <f>IF($Z752=0,0,IF(AQ752+AS752+AU752&gt;0,$AA752,0))</f>
        <v>0</v>
      </c>
      <c r="AN752" s="980">
        <f>IF($Z752=0,0,IF(AND(AM752=0,I753&gt;0),$AA752,0))</f>
        <v>0</v>
      </c>
      <c r="AO752" s="969">
        <f>$AA752-AM752-AN752</f>
        <v>0</v>
      </c>
      <c r="AP752" s="204">
        <f t="shared" si="316"/>
        <v>0</v>
      </c>
      <c r="AQ752" s="204">
        <f t="shared" si="316"/>
        <v>0</v>
      </c>
      <c r="AR752" s="204">
        <f t="shared" si="316"/>
        <v>0</v>
      </c>
      <c r="AS752" s="204">
        <f t="shared" si="316"/>
        <v>0</v>
      </c>
      <c r="AT752" s="204">
        <f t="shared" si="316"/>
        <v>0</v>
      </c>
      <c r="AU752" s="205">
        <f t="shared" si="316"/>
        <v>0</v>
      </c>
      <c r="AV752" s="973">
        <f>IF($Z752=1,0,IF(AND($Z752=0,AQ752&gt;0),1,IF(AND($Z752=0,AS752&gt;0),1,IF(AND($Z752=0,AU752&gt;0),1,0))))</f>
        <v>0</v>
      </c>
      <c r="AW752" s="973">
        <f t="shared" si="311"/>
        <v>0</v>
      </c>
      <c r="AX752" s="978">
        <f>IF($Z752=0,0,IF(BB752+BD752+BF752&gt;0,$AA752,0))</f>
        <v>0</v>
      </c>
      <c r="AY752" s="980">
        <f>IF($Z752=0,0,IF(AND(AX752=0,K753&gt;0),$AA752,0))</f>
        <v>0</v>
      </c>
      <c r="AZ752" s="969">
        <f>$AA752-AX752-AY752</f>
        <v>0</v>
      </c>
      <c r="BA752" s="204">
        <f t="shared" si="317"/>
        <v>0</v>
      </c>
      <c r="BB752" s="204">
        <f t="shared" si="317"/>
        <v>0</v>
      </c>
      <c r="BC752" s="204">
        <f t="shared" si="317"/>
        <v>0</v>
      </c>
      <c r="BD752" s="204">
        <f t="shared" si="317"/>
        <v>0</v>
      </c>
      <c r="BE752" s="204">
        <f t="shared" si="317"/>
        <v>0</v>
      </c>
      <c r="BF752" s="205">
        <f t="shared" si="317"/>
        <v>0</v>
      </c>
      <c r="BG752" s="973">
        <f>IF($Z752=1,0,IF(AND($Z752=0,BB752&gt;0),1,IF(AND($Z752=0,BD752&gt;0),1,IF(AND($Z752=0,BF752&gt;0),1,0))))</f>
        <v>0</v>
      </c>
      <c r="BH752" s="973">
        <f t="shared" si="312"/>
        <v>0</v>
      </c>
      <c r="BI752" s="978">
        <f>IF($Z752=0,0,IF(BM752+BO752+BQ752&gt;0,$AA752,0))</f>
        <v>0</v>
      </c>
      <c r="BJ752" s="980">
        <f>IF($Z752=0,0,IF(AND(BI752=0,M753&gt;0),$AA752,0))</f>
        <v>0</v>
      </c>
      <c r="BK752" s="969">
        <f>$AA752-BI752-BJ752</f>
        <v>0</v>
      </c>
      <c r="BL752" s="204">
        <f t="shared" si="318"/>
        <v>0</v>
      </c>
      <c r="BM752" s="204">
        <f t="shared" si="318"/>
        <v>0</v>
      </c>
      <c r="BN752" s="204">
        <f t="shared" si="318"/>
        <v>0</v>
      </c>
      <c r="BO752" s="204">
        <f t="shared" si="318"/>
        <v>0</v>
      </c>
      <c r="BP752" s="204">
        <f t="shared" si="318"/>
        <v>0</v>
      </c>
      <c r="BQ752" s="205">
        <f t="shared" si="318"/>
        <v>0</v>
      </c>
      <c r="BR752" s="973">
        <f>IF($Z752=1,0,IF(AND($Z752=0,BM752&gt;0),1,IF(AND($Z752=0,BO752&gt;0),1,IF(AND($Z752=0,BQ752&gt;0),1,0))))</f>
        <v>0</v>
      </c>
      <c r="BS752" s="973">
        <f t="shared" si="313"/>
        <v>0</v>
      </c>
      <c r="BT752" s="978">
        <f>IF($Z752=0,0,IF(BX752+BZ752+CB752&gt;0,$AA752,0))</f>
        <v>0</v>
      </c>
      <c r="BU752" s="980">
        <f>IF($Z752=0,0,IF(AND(BT752=0,O753&gt;0),$AA752,0))</f>
        <v>0</v>
      </c>
      <c r="BV752" s="969">
        <f>$AA752-BT752-BU752</f>
        <v>0</v>
      </c>
      <c r="BW752" s="204">
        <f t="shared" si="319"/>
        <v>0</v>
      </c>
      <c r="BX752" s="204">
        <f t="shared" si="319"/>
        <v>0</v>
      </c>
      <c r="BY752" s="204">
        <f t="shared" si="319"/>
        <v>0</v>
      </c>
      <c r="BZ752" s="204">
        <f t="shared" si="319"/>
        <v>0</v>
      </c>
      <c r="CA752" s="204">
        <f t="shared" si="319"/>
        <v>0</v>
      </c>
      <c r="CB752" s="205">
        <f t="shared" si="319"/>
        <v>0</v>
      </c>
      <c r="CC752" s="973">
        <f>IF($Z752=1,0,IF(AND($Z752=0,BX752&gt;0),1,IF(AND($Z752=0,BZ752&gt;0),1,IF(AND($Z752=0,CB752&gt;0),1,0))))</f>
        <v>0</v>
      </c>
      <c r="CD752" s="973">
        <f t="shared" si="314"/>
        <v>0</v>
      </c>
      <c r="CE752" s="11"/>
      <c r="CF752" s="11"/>
      <c r="CG752" s="11"/>
      <c r="CH752" s="11"/>
      <c r="CI752" s="11"/>
      <c r="CJ752" s="11"/>
      <c r="CK752" s="11"/>
      <c r="CL752" s="11"/>
      <c r="CM752" s="11"/>
    </row>
    <row r="753" spans="1:91" ht="14.25" customHeight="1">
      <c r="A753" s="950" t="str">
        <f>A752</f>
        <v/>
      </c>
      <c r="B753" s="57"/>
      <c r="C753" s="2051"/>
      <c r="D753" s="2053"/>
      <c r="E753" s="2051"/>
      <c r="F753" s="2772"/>
      <c r="G753" s="1121">
        <f>Import!Q1450</f>
        <v>0</v>
      </c>
      <c r="H753" s="2774"/>
      <c r="I753" s="450"/>
      <c r="J753" s="2775"/>
      <c r="K753" s="450"/>
      <c r="L753" s="2775"/>
      <c r="M753" s="450"/>
      <c r="N753" s="2775"/>
      <c r="O753" s="450"/>
      <c r="P753" s="2775"/>
      <c r="Q753" s="11"/>
      <c r="R753" s="11"/>
      <c r="S753" s="397"/>
      <c r="T753" s="419"/>
      <c r="U753" s="444">
        <f>Import!N1451</f>
        <v>0</v>
      </c>
      <c r="V753" s="11"/>
      <c r="W753" s="306"/>
      <c r="X753" s="306"/>
      <c r="Y753" s="306"/>
      <c r="Z753" s="11"/>
      <c r="AE753" s="204"/>
      <c r="AF753" s="204"/>
      <c r="AG753" s="204"/>
      <c r="AH753" s="204"/>
      <c r="AI753" s="922"/>
      <c r="AJ753" s="205"/>
      <c r="AK753" s="973"/>
      <c r="AL753" s="973">
        <f>AL752</f>
        <v>0</v>
      </c>
      <c r="AP753" s="204"/>
      <c r="AQ753" s="204"/>
      <c r="AR753" s="204"/>
      <c r="AS753" s="204"/>
      <c r="AT753" s="204"/>
      <c r="AU753" s="205"/>
      <c r="AV753" s="973"/>
      <c r="AW753" s="973">
        <f>AW752</f>
        <v>0</v>
      </c>
      <c r="BA753" s="204"/>
      <c r="BB753" s="204"/>
      <c r="BC753" s="204"/>
      <c r="BD753" s="204"/>
      <c r="BE753" s="204"/>
      <c r="BF753" s="205"/>
      <c r="BG753" s="973"/>
      <c r="BH753" s="973">
        <f>BH752</f>
        <v>0</v>
      </c>
      <c r="BL753" s="204"/>
      <c r="BM753" s="204"/>
      <c r="BN753" s="204"/>
      <c r="BO753" s="204"/>
      <c r="BP753" s="204"/>
      <c r="BQ753" s="205"/>
      <c r="BR753" s="973"/>
      <c r="BS753" s="973">
        <f>BS752</f>
        <v>0</v>
      </c>
      <c r="BW753" s="204"/>
      <c r="BX753" s="204"/>
      <c r="BY753" s="204"/>
      <c r="BZ753" s="204"/>
      <c r="CA753" s="204"/>
      <c r="CB753" s="205"/>
      <c r="CC753" s="973"/>
      <c r="CD753" s="973">
        <f>CD752</f>
        <v>0</v>
      </c>
      <c r="CE753" s="11"/>
      <c r="CF753" s="11"/>
      <c r="CG753" s="11"/>
      <c r="CH753" s="11"/>
      <c r="CI753" s="11"/>
      <c r="CJ753" s="11"/>
      <c r="CK753" s="11"/>
      <c r="CL753" s="11"/>
      <c r="CM753" s="11"/>
    </row>
    <row r="754" spans="1:91" ht="24.75" customHeight="1">
      <c r="A754" s="949" t="str">
        <f>IF(E754&gt;0,"Wypełnione","")</f>
        <v/>
      </c>
      <c r="B754" s="57"/>
      <c r="C754" s="2050">
        <f>'Og s3a'!C1463</f>
        <v>0</v>
      </c>
      <c r="D754" s="2052">
        <f>'Og s3a'!E1463</f>
        <v>0</v>
      </c>
      <c r="E754" s="2050">
        <f>'Og s3a'!F1463</f>
        <v>0</v>
      </c>
      <c r="F754" s="2771"/>
      <c r="G754" s="448">
        <f>T754</f>
        <v>0</v>
      </c>
      <c r="H754" s="2773">
        <f>U754</f>
        <v>0</v>
      </c>
      <c r="I754" s="451"/>
      <c r="J754" s="2775"/>
      <c r="K754" s="451"/>
      <c r="L754" s="2775"/>
      <c r="M754" s="451"/>
      <c r="N754" s="2775"/>
      <c r="O754" s="451"/>
      <c r="P754" s="2775"/>
      <c r="Q754" s="11"/>
      <c r="R754" s="11"/>
      <c r="S754" s="396">
        <f>'Og s3a'!G1463</f>
        <v>0</v>
      </c>
      <c r="T754" s="398">
        <f>'Og s3a'!D1463</f>
        <v>0</v>
      </c>
      <c r="U754" s="444">
        <f>Import!N1452</f>
        <v>0</v>
      </c>
      <c r="V754" s="11"/>
      <c r="W754" s="306"/>
      <c r="X754" s="306"/>
      <c r="Y754" s="306"/>
      <c r="Z754" s="970">
        <f>IF(F754=AF$7,1,0)</f>
        <v>0</v>
      </c>
      <c r="AA754" s="970">
        <f>Z754*D754</f>
        <v>0</v>
      </c>
      <c r="AB754" s="978">
        <f>IF($Z754=0,0,IF(AF754+AH754+AJ754&gt;0,$AA754,0))</f>
        <v>0</v>
      </c>
      <c r="AC754" s="980">
        <f>IF($Z754=0,0,IF(AND(AB754=0,G755&gt;0),$AA754,0))</f>
        <v>0</v>
      </c>
      <c r="AD754" s="969">
        <f>AA754-AB754-AC754</f>
        <v>0</v>
      </c>
      <c r="AE754" s="204">
        <f t="shared" si="315"/>
        <v>0</v>
      </c>
      <c r="AF754" s="204">
        <f t="shared" si="315"/>
        <v>0</v>
      </c>
      <c r="AG754" s="204">
        <f t="shared" si="315"/>
        <v>0</v>
      </c>
      <c r="AH754" s="204">
        <f t="shared" si="315"/>
        <v>0</v>
      </c>
      <c r="AI754" s="922">
        <f t="shared" si="315"/>
        <v>0</v>
      </c>
      <c r="AJ754" s="205">
        <f t="shared" si="315"/>
        <v>0</v>
      </c>
      <c r="AK754" s="973">
        <f>IF($Z754=1,0,IF(AND($Z754=0,AF754&gt;0),1,IF(AND($Z754=0,AH754&gt;0),1,IF(AND($Z754=0,AJ754&gt;0),1,0))))</f>
        <v>0</v>
      </c>
      <c r="AL754" s="973">
        <f t="shared" si="310"/>
        <v>0</v>
      </c>
      <c r="AM754" s="978">
        <f>IF($Z754=0,0,IF(AQ754+AS754+AU754&gt;0,$AA754,0))</f>
        <v>0</v>
      </c>
      <c r="AN754" s="980">
        <f>IF($Z754=0,0,IF(AND(AM754=0,I755&gt;0),$AA754,0))</f>
        <v>0</v>
      </c>
      <c r="AO754" s="969">
        <f>$AA754-AM754-AN754</f>
        <v>0</v>
      </c>
      <c r="AP754" s="204">
        <f t="shared" si="316"/>
        <v>0</v>
      </c>
      <c r="AQ754" s="204">
        <f t="shared" si="316"/>
        <v>0</v>
      </c>
      <c r="AR754" s="204">
        <f t="shared" si="316"/>
        <v>0</v>
      </c>
      <c r="AS754" s="204">
        <f t="shared" si="316"/>
        <v>0</v>
      </c>
      <c r="AT754" s="204">
        <f t="shared" si="316"/>
        <v>0</v>
      </c>
      <c r="AU754" s="205">
        <f t="shared" si="316"/>
        <v>0</v>
      </c>
      <c r="AV754" s="973">
        <f>IF($Z754=1,0,IF(AND($Z754=0,AQ754&gt;0),1,IF(AND($Z754=0,AS754&gt;0),1,IF(AND($Z754=0,AU754&gt;0),1,0))))</f>
        <v>0</v>
      </c>
      <c r="AW754" s="973">
        <f t="shared" si="311"/>
        <v>0</v>
      </c>
      <c r="AX754" s="978">
        <f>IF($Z754=0,0,IF(BB754+BD754+BF754&gt;0,$AA754,0))</f>
        <v>0</v>
      </c>
      <c r="AY754" s="980">
        <f>IF($Z754=0,0,IF(AND(AX754=0,K755&gt;0),$AA754,0))</f>
        <v>0</v>
      </c>
      <c r="AZ754" s="969">
        <f>$AA754-AX754-AY754</f>
        <v>0</v>
      </c>
      <c r="BA754" s="204">
        <f t="shared" si="317"/>
        <v>0</v>
      </c>
      <c r="BB754" s="204">
        <f t="shared" si="317"/>
        <v>0</v>
      </c>
      <c r="BC754" s="204">
        <f t="shared" si="317"/>
        <v>0</v>
      </c>
      <c r="BD754" s="204">
        <f t="shared" si="317"/>
        <v>0</v>
      </c>
      <c r="BE754" s="204">
        <f t="shared" si="317"/>
        <v>0</v>
      </c>
      <c r="BF754" s="205">
        <f t="shared" si="317"/>
        <v>0</v>
      </c>
      <c r="BG754" s="973">
        <f>IF($Z754=1,0,IF(AND($Z754=0,BB754&gt;0),1,IF(AND($Z754=0,BD754&gt;0),1,IF(AND($Z754=0,BF754&gt;0),1,0))))</f>
        <v>0</v>
      </c>
      <c r="BH754" s="973">
        <f t="shared" si="312"/>
        <v>0</v>
      </c>
      <c r="BI754" s="978">
        <f>IF($Z754=0,0,IF(BM754+BO754+BQ754&gt;0,$AA754,0))</f>
        <v>0</v>
      </c>
      <c r="BJ754" s="980">
        <f>IF($Z754=0,0,IF(AND(BI754=0,M755&gt;0),$AA754,0))</f>
        <v>0</v>
      </c>
      <c r="BK754" s="969">
        <f>$AA754-BI754-BJ754</f>
        <v>0</v>
      </c>
      <c r="BL754" s="204">
        <f t="shared" si="318"/>
        <v>0</v>
      </c>
      <c r="BM754" s="204">
        <f t="shared" si="318"/>
        <v>0</v>
      </c>
      <c r="BN754" s="204">
        <f t="shared" si="318"/>
        <v>0</v>
      </c>
      <c r="BO754" s="204">
        <f t="shared" si="318"/>
        <v>0</v>
      </c>
      <c r="BP754" s="204">
        <f t="shared" si="318"/>
        <v>0</v>
      </c>
      <c r="BQ754" s="205">
        <f t="shared" si="318"/>
        <v>0</v>
      </c>
      <c r="BR754" s="973">
        <f>IF($Z754=1,0,IF(AND($Z754=0,BM754&gt;0),1,IF(AND($Z754=0,BO754&gt;0),1,IF(AND($Z754=0,BQ754&gt;0),1,0))))</f>
        <v>0</v>
      </c>
      <c r="BS754" s="973">
        <f t="shared" si="313"/>
        <v>0</v>
      </c>
      <c r="BT754" s="978">
        <f>IF($Z754=0,0,IF(BX754+BZ754+CB754&gt;0,$AA754,0))</f>
        <v>0</v>
      </c>
      <c r="BU754" s="980">
        <f>IF($Z754=0,0,IF(AND(BT754=0,O755&gt;0),$AA754,0))</f>
        <v>0</v>
      </c>
      <c r="BV754" s="969">
        <f>$AA754-BT754-BU754</f>
        <v>0</v>
      </c>
      <c r="BW754" s="204">
        <f t="shared" si="319"/>
        <v>0</v>
      </c>
      <c r="BX754" s="204">
        <f t="shared" si="319"/>
        <v>0</v>
      </c>
      <c r="BY754" s="204">
        <f t="shared" si="319"/>
        <v>0</v>
      </c>
      <c r="BZ754" s="204">
        <f t="shared" si="319"/>
        <v>0</v>
      </c>
      <c r="CA754" s="204">
        <f t="shared" si="319"/>
        <v>0</v>
      </c>
      <c r="CB754" s="205">
        <f t="shared" si="319"/>
        <v>0</v>
      </c>
      <c r="CC754" s="973">
        <f>IF($Z754=1,0,IF(AND($Z754=0,BX754&gt;0),1,IF(AND($Z754=0,BZ754&gt;0),1,IF(AND($Z754=0,CB754&gt;0),1,0))))</f>
        <v>0</v>
      </c>
      <c r="CD754" s="973">
        <f t="shared" si="314"/>
        <v>0</v>
      </c>
      <c r="CE754" s="11"/>
      <c r="CF754" s="11"/>
      <c r="CG754" s="11"/>
      <c r="CH754" s="11"/>
      <c r="CI754" s="11"/>
      <c r="CJ754" s="11"/>
      <c r="CK754" s="11"/>
      <c r="CL754" s="11"/>
      <c r="CM754" s="11"/>
    </row>
    <row r="755" spans="1:91" ht="14.25" customHeight="1">
      <c r="A755" s="950" t="str">
        <f>A754</f>
        <v/>
      </c>
      <c r="B755" s="57"/>
      <c r="C755" s="2051"/>
      <c r="D755" s="2053"/>
      <c r="E755" s="2051"/>
      <c r="F755" s="2772"/>
      <c r="G755" s="1121">
        <f>Import!Q1452</f>
        <v>0</v>
      </c>
      <c r="H755" s="2774"/>
      <c r="I755" s="450"/>
      <c r="J755" s="2775"/>
      <c r="K755" s="450"/>
      <c r="L755" s="2775"/>
      <c r="M755" s="450"/>
      <c r="N755" s="2775"/>
      <c r="O755" s="450"/>
      <c r="P755" s="2775"/>
      <c r="Q755" s="11"/>
      <c r="R755" s="11"/>
      <c r="S755" s="397"/>
      <c r="T755" s="419"/>
      <c r="U755" s="444">
        <f>Import!N1453</f>
        <v>0</v>
      </c>
      <c r="V755" s="11"/>
      <c r="W755" s="306"/>
      <c r="X755" s="306"/>
      <c r="Y755" s="306"/>
      <c r="Z755" s="11"/>
      <c r="AE755" s="204"/>
      <c r="AF755" s="204"/>
      <c r="AG755" s="204"/>
      <c r="AH755" s="204"/>
      <c r="AI755" s="922"/>
      <c r="AJ755" s="205"/>
      <c r="AK755" s="973"/>
      <c r="AL755" s="973">
        <f>AL754</f>
        <v>0</v>
      </c>
      <c r="AP755" s="204"/>
      <c r="AQ755" s="204"/>
      <c r="AR755" s="204"/>
      <c r="AS755" s="204"/>
      <c r="AT755" s="204"/>
      <c r="AU755" s="205"/>
      <c r="AV755" s="973"/>
      <c r="AW755" s="973">
        <f>AW754</f>
        <v>0</v>
      </c>
      <c r="BA755" s="204"/>
      <c r="BB755" s="204"/>
      <c r="BC755" s="204"/>
      <c r="BD755" s="204"/>
      <c r="BE755" s="204"/>
      <c r="BF755" s="205"/>
      <c r="BG755" s="973"/>
      <c r="BH755" s="973">
        <f>BH754</f>
        <v>0</v>
      </c>
      <c r="BL755" s="204"/>
      <c r="BM755" s="204"/>
      <c r="BN755" s="204"/>
      <c r="BO755" s="204"/>
      <c r="BP755" s="204"/>
      <c r="BQ755" s="205"/>
      <c r="BR755" s="973"/>
      <c r="BS755" s="973">
        <f>BS754</f>
        <v>0</v>
      </c>
      <c r="BW755" s="204"/>
      <c r="BX755" s="204"/>
      <c r="BY755" s="204"/>
      <c r="BZ755" s="204"/>
      <c r="CA755" s="204"/>
      <c r="CB755" s="205"/>
      <c r="CC755" s="973"/>
      <c r="CD755" s="973">
        <f>CD754</f>
        <v>0</v>
      </c>
      <c r="CE755" s="11"/>
      <c r="CF755" s="11"/>
      <c r="CG755" s="11"/>
      <c r="CH755" s="11"/>
      <c r="CI755" s="11"/>
      <c r="CJ755" s="11"/>
      <c r="CK755" s="11"/>
      <c r="CL755" s="11"/>
      <c r="CM755" s="11"/>
    </row>
    <row r="756" spans="1:91" ht="24.75" customHeight="1">
      <c r="A756" s="949" t="str">
        <f>IF(E756&gt;0,"Wypełnione","")</f>
        <v/>
      </c>
      <c r="B756" s="57"/>
      <c r="C756" s="2050">
        <f>'Og s3a'!C1465</f>
        <v>0</v>
      </c>
      <c r="D756" s="2052">
        <f>'Og s3a'!E1465</f>
        <v>0</v>
      </c>
      <c r="E756" s="2050">
        <f>'Og s3a'!F1465</f>
        <v>0</v>
      </c>
      <c r="F756" s="2771"/>
      <c r="G756" s="448">
        <f>T756</f>
        <v>0</v>
      </c>
      <c r="H756" s="2773">
        <f>U756</f>
        <v>0</v>
      </c>
      <c r="I756" s="451"/>
      <c r="J756" s="2775"/>
      <c r="K756" s="451"/>
      <c r="L756" s="2775"/>
      <c r="M756" s="451"/>
      <c r="N756" s="2775"/>
      <c r="O756" s="451"/>
      <c r="P756" s="2775"/>
      <c r="Q756" s="11"/>
      <c r="R756" s="11"/>
      <c r="S756" s="396">
        <f>'Og s3a'!G1465</f>
        <v>0</v>
      </c>
      <c r="T756" s="398">
        <f>'Og s3a'!D1465</f>
        <v>0</v>
      </c>
      <c r="U756" s="444">
        <f>Import!N1454</f>
        <v>0</v>
      </c>
      <c r="V756" s="11"/>
      <c r="W756" s="306"/>
      <c r="X756" s="306"/>
      <c r="Y756" s="306"/>
      <c r="Z756" s="970">
        <f>IF(F756=AF$7,1,0)</f>
        <v>0</v>
      </c>
      <c r="AA756" s="970">
        <f>Z756*D756</f>
        <v>0</v>
      </c>
      <c r="AB756" s="978">
        <f>IF($Z756=0,0,IF(AF756+AH756+AJ756&gt;0,$AA756,0))</f>
        <v>0</v>
      </c>
      <c r="AC756" s="980">
        <f>IF($Z756=0,0,IF(AND(AB756=0,G757&gt;0),$AA756,0))</f>
        <v>0</v>
      </c>
      <c r="AD756" s="969">
        <f>AA756-AB756-AC756</f>
        <v>0</v>
      </c>
      <c r="AE756" s="204">
        <f t="shared" si="315"/>
        <v>0</v>
      </c>
      <c r="AF756" s="204">
        <f t="shared" si="315"/>
        <v>0</v>
      </c>
      <c r="AG756" s="204">
        <f t="shared" si="315"/>
        <v>0</v>
      </c>
      <c r="AH756" s="204">
        <f t="shared" si="315"/>
        <v>0</v>
      </c>
      <c r="AI756" s="922">
        <f t="shared" si="315"/>
        <v>0</v>
      </c>
      <c r="AJ756" s="205">
        <f t="shared" si="315"/>
        <v>0</v>
      </c>
      <c r="AK756" s="973">
        <f>IF($Z756=1,0,IF(AND($Z756=0,AF756&gt;0),1,IF(AND($Z756=0,AH756&gt;0),1,IF(AND($Z756=0,AJ756&gt;0),1,0))))</f>
        <v>0</v>
      </c>
      <c r="AL756" s="973">
        <f t="shared" si="310"/>
        <v>0</v>
      </c>
      <c r="AM756" s="978">
        <f>IF($Z756=0,0,IF(AQ756+AS756+AU756&gt;0,$AA756,0))</f>
        <v>0</v>
      </c>
      <c r="AN756" s="980">
        <f>IF($Z756=0,0,IF(AND(AM756=0,I757&gt;0),$AA756,0))</f>
        <v>0</v>
      </c>
      <c r="AO756" s="969">
        <f>$AA756-AM756-AN756</f>
        <v>0</v>
      </c>
      <c r="AP756" s="204">
        <f t="shared" si="316"/>
        <v>0</v>
      </c>
      <c r="AQ756" s="204">
        <f t="shared" si="316"/>
        <v>0</v>
      </c>
      <c r="AR756" s="204">
        <f t="shared" si="316"/>
        <v>0</v>
      </c>
      <c r="AS756" s="204">
        <f t="shared" si="316"/>
        <v>0</v>
      </c>
      <c r="AT756" s="204">
        <f t="shared" si="316"/>
        <v>0</v>
      </c>
      <c r="AU756" s="205">
        <f t="shared" si="316"/>
        <v>0</v>
      </c>
      <c r="AV756" s="973">
        <f>IF($Z756=1,0,IF(AND($Z756=0,AQ756&gt;0),1,IF(AND($Z756=0,AS756&gt;0),1,IF(AND($Z756=0,AU756&gt;0),1,0))))</f>
        <v>0</v>
      </c>
      <c r="AW756" s="973">
        <f t="shared" si="311"/>
        <v>0</v>
      </c>
      <c r="AX756" s="978">
        <f>IF($Z756=0,0,IF(BB756+BD756+BF756&gt;0,$AA756,0))</f>
        <v>0</v>
      </c>
      <c r="AY756" s="980">
        <f>IF($Z756=0,0,IF(AND(AX756=0,K757&gt;0),$AA756,0))</f>
        <v>0</v>
      </c>
      <c r="AZ756" s="969">
        <f>$AA756-AX756-AY756</f>
        <v>0</v>
      </c>
      <c r="BA756" s="204">
        <f t="shared" si="317"/>
        <v>0</v>
      </c>
      <c r="BB756" s="204">
        <f t="shared" si="317"/>
        <v>0</v>
      </c>
      <c r="BC756" s="204">
        <f t="shared" si="317"/>
        <v>0</v>
      </c>
      <c r="BD756" s="204">
        <f t="shared" si="317"/>
        <v>0</v>
      </c>
      <c r="BE756" s="204">
        <f t="shared" si="317"/>
        <v>0</v>
      </c>
      <c r="BF756" s="205">
        <f t="shared" si="317"/>
        <v>0</v>
      </c>
      <c r="BG756" s="973">
        <f>IF($Z756=1,0,IF(AND($Z756=0,BB756&gt;0),1,IF(AND($Z756=0,BD756&gt;0),1,IF(AND($Z756=0,BF756&gt;0),1,0))))</f>
        <v>0</v>
      </c>
      <c r="BH756" s="973">
        <f t="shared" si="312"/>
        <v>0</v>
      </c>
      <c r="BI756" s="978">
        <f>IF($Z756=0,0,IF(BM756+BO756+BQ756&gt;0,$AA756,0))</f>
        <v>0</v>
      </c>
      <c r="BJ756" s="980">
        <f>IF($Z756=0,0,IF(AND(BI756=0,M757&gt;0),$AA756,0))</f>
        <v>0</v>
      </c>
      <c r="BK756" s="969">
        <f>$AA756-BI756-BJ756</f>
        <v>0</v>
      </c>
      <c r="BL756" s="204">
        <f t="shared" si="318"/>
        <v>0</v>
      </c>
      <c r="BM756" s="204">
        <f t="shared" si="318"/>
        <v>0</v>
      </c>
      <c r="BN756" s="204">
        <f t="shared" si="318"/>
        <v>0</v>
      </c>
      <c r="BO756" s="204">
        <f t="shared" si="318"/>
        <v>0</v>
      </c>
      <c r="BP756" s="204">
        <f t="shared" si="318"/>
        <v>0</v>
      </c>
      <c r="BQ756" s="205">
        <f t="shared" si="318"/>
        <v>0</v>
      </c>
      <c r="BR756" s="973">
        <f>IF($Z756=1,0,IF(AND($Z756=0,BM756&gt;0),1,IF(AND($Z756=0,BO756&gt;0),1,IF(AND($Z756=0,BQ756&gt;0),1,0))))</f>
        <v>0</v>
      </c>
      <c r="BS756" s="973">
        <f t="shared" si="313"/>
        <v>0</v>
      </c>
      <c r="BT756" s="978">
        <f>IF($Z756=0,0,IF(BX756+BZ756+CB756&gt;0,$AA756,0))</f>
        <v>0</v>
      </c>
      <c r="BU756" s="980">
        <f>IF($Z756=0,0,IF(AND(BT756=0,O757&gt;0),$AA756,0))</f>
        <v>0</v>
      </c>
      <c r="BV756" s="969">
        <f>$AA756-BT756-BU756</f>
        <v>0</v>
      </c>
      <c r="BW756" s="204">
        <f t="shared" si="319"/>
        <v>0</v>
      </c>
      <c r="BX756" s="204">
        <f t="shared" si="319"/>
        <v>0</v>
      </c>
      <c r="BY756" s="204">
        <f t="shared" si="319"/>
        <v>0</v>
      </c>
      <c r="BZ756" s="204">
        <f t="shared" si="319"/>
        <v>0</v>
      </c>
      <c r="CA756" s="204">
        <f t="shared" si="319"/>
        <v>0</v>
      </c>
      <c r="CB756" s="205">
        <f t="shared" si="319"/>
        <v>0</v>
      </c>
      <c r="CC756" s="973">
        <f>IF($Z756=1,0,IF(AND($Z756=0,BX756&gt;0),1,IF(AND($Z756=0,BZ756&gt;0),1,IF(AND($Z756=0,CB756&gt;0),1,0))))</f>
        <v>0</v>
      </c>
      <c r="CD756" s="973">
        <f t="shared" si="314"/>
        <v>0</v>
      </c>
      <c r="CE756" s="11"/>
      <c r="CF756" s="11"/>
      <c r="CG756" s="11"/>
      <c r="CH756" s="11"/>
      <c r="CI756" s="11"/>
      <c r="CJ756" s="11"/>
      <c r="CK756" s="11"/>
      <c r="CL756" s="11"/>
      <c r="CM756" s="11"/>
    </row>
    <row r="757" spans="1:91" ht="14.25" customHeight="1">
      <c r="A757" s="950" t="str">
        <f>A756</f>
        <v/>
      </c>
      <c r="B757" s="57"/>
      <c r="C757" s="2051"/>
      <c r="D757" s="2053"/>
      <c r="E757" s="2051"/>
      <c r="F757" s="2772"/>
      <c r="G757" s="1121">
        <f>Import!Q1454</f>
        <v>0</v>
      </c>
      <c r="H757" s="2774"/>
      <c r="I757" s="450"/>
      <c r="J757" s="2775"/>
      <c r="K757" s="450"/>
      <c r="L757" s="2775"/>
      <c r="M757" s="450"/>
      <c r="N757" s="2775"/>
      <c r="O757" s="450"/>
      <c r="P757" s="2775"/>
      <c r="Q757" s="11"/>
      <c r="R757" s="11"/>
      <c r="S757" s="397"/>
      <c r="T757" s="419"/>
      <c r="U757" s="444">
        <f>Import!N1455</f>
        <v>0</v>
      </c>
      <c r="V757" s="11"/>
      <c r="W757" s="306"/>
      <c r="X757" s="306"/>
      <c r="Y757" s="306"/>
      <c r="Z757" s="11"/>
      <c r="AE757" s="204"/>
      <c r="AF757" s="204"/>
      <c r="AG757" s="204"/>
      <c r="AH757" s="204"/>
      <c r="AI757" s="922"/>
      <c r="AJ757" s="205"/>
      <c r="AK757" s="973"/>
      <c r="AL757" s="973">
        <f>AL756</f>
        <v>0</v>
      </c>
      <c r="AP757" s="204"/>
      <c r="AQ757" s="204"/>
      <c r="AR757" s="204"/>
      <c r="AS757" s="204"/>
      <c r="AT757" s="204"/>
      <c r="AU757" s="205"/>
      <c r="AV757" s="973"/>
      <c r="AW757" s="973">
        <f>AW756</f>
        <v>0</v>
      </c>
      <c r="BA757" s="204"/>
      <c r="BB757" s="204"/>
      <c r="BC757" s="204"/>
      <c r="BD757" s="204"/>
      <c r="BE757" s="204"/>
      <c r="BF757" s="205"/>
      <c r="BG757" s="973"/>
      <c r="BH757" s="973">
        <f>BH756</f>
        <v>0</v>
      </c>
      <c r="BL757" s="204"/>
      <c r="BM757" s="204"/>
      <c r="BN757" s="204"/>
      <c r="BO757" s="204"/>
      <c r="BP757" s="204"/>
      <c r="BQ757" s="205"/>
      <c r="BR757" s="973"/>
      <c r="BS757" s="973">
        <f>BS756</f>
        <v>0</v>
      </c>
      <c r="BW757" s="204"/>
      <c r="BX757" s="204"/>
      <c r="BY757" s="204"/>
      <c r="BZ757" s="204"/>
      <c r="CA757" s="204"/>
      <c r="CB757" s="205"/>
      <c r="CC757" s="973"/>
      <c r="CD757" s="973">
        <f>CD756</f>
        <v>0</v>
      </c>
      <c r="CE757" s="11"/>
      <c r="CF757" s="11"/>
      <c r="CG757" s="11"/>
      <c r="CH757" s="11"/>
      <c r="CI757" s="11"/>
      <c r="CJ757" s="11"/>
      <c r="CK757" s="11"/>
      <c r="CL757" s="11"/>
      <c r="CM757" s="11"/>
    </row>
    <row r="758" spans="1:91" ht="24.75" customHeight="1">
      <c r="A758" s="949" t="str">
        <f>IF(E758&gt;0,"Wypełnione","")</f>
        <v/>
      </c>
      <c r="B758" s="57"/>
      <c r="C758" s="2050">
        <f>'Og s3a'!C1467</f>
        <v>0</v>
      </c>
      <c r="D758" s="2052">
        <f>'Og s3a'!E1467</f>
        <v>0</v>
      </c>
      <c r="E758" s="2050">
        <f>'Og s3a'!F1467</f>
        <v>0</v>
      </c>
      <c r="F758" s="2771"/>
      <c r="G758" s="448">
        <f>T758</f>
        <v>0</v>
      </c>
      <c r="H758" s="2773">
        <f>U758</f>
        <v>0</v>
      </c>
      <c r="I758" s="451"/>
      <c r="J758" s="2775"/>
      <c r="K758" s="451"/>
      <c r="L758" s="2775"/>
      <c r="M758" s="451"/>
      <c r="N758" s="2775"/>
      <c r="O758" s="451"/>
      <c r="P758" s="2775"/>
      <c r="Q758" s="11"/>
      <c r="R758" s="11"/>
      <c r="S758" s="396">
        <f>'Og s3a'!G1467</f>
        <v>0</v>
      </c>
      <c r="T758" s="398">
        <f>'Og s3a'!D1467</f>
        <v>0</v>
      </c>
      <c r="U758" s="444">
        <f>Import!N1456</f>
        <v>0</v>
      </c>
      <c r="V758" s="11"/>
      <c r="W758" s="306"/>
      <c r="X758" s="306"/>
      <c r="Y758" s="306"/>
      <c r="Z758" s="970">
        <f>IF(F758=AF$7,1,0)</f>
        <v>0</v>
      </c>
      <c r="AA758" s="970">
        <f>Z758*D758</f>
        <v>0</v>
      </c>
      <c r="AB758" s="978">
        <f>IF($Z758=0,0,IF(AF758+AH758+AJ758&gt;0,$AA758,0))</f>
        <v>0</v>
      </c>
      <c r="AC758" s="980">
        <f>IF($Z758=0,0,IF(AND(AB758=0,G759&gt;0),$AA758,0))</f>
        <v>0</v>
      </c>
      <c r="AD758" s="969">
        <f>AA758-AB758-AC758</f>
        <v>0</v>
      </c>
      <c r="AE758" s="204">
        <f t="shared" si="315"/>
        <v>0</v>
      </c>
      <c r="AF758" s="204">
        <f t="shared" si="315"/>
        <v>0</v>
      </c>
      <c r="AG758" s="204">
        <f t="shared" si="315"/>
        <v>0</v>
      </c>
      <c r="AH758" s="204">
        <f t="shared" si="315"/>
        <v>0</v>
      </c>
      <c r="AI758" s="922">
        <f t="shared" si="315"/>
        <v>0</v>
      </c>
      <c r="AJ758" s="205">
        <f t="shared" si="315"/>
        <v>0</v>
      </c>
      <c r="AK758" s="973">
        <f>IF($Z758=1,0,IF(AND($Z758=0,AF758&gt;0),1,IF(AND($Z758=0,AH758&gt;0),1,IF(AND($Z758=0,AJ758&gt;0),1,0))))</f>
        <v>0</v>
      </c>
      <c r="AL758" s="973">
        <f t="shared" si="310"/>
        <v>0</v>
      </c>
      <c r="AM758" s="978">
        <f>IF($Z758=0,0,IF(AQ758+AS758+AU758&gt;0,$AA758,0))</f>
        <v>0</v>
      </c>
      <c r="AN758" s="980">
        <f>IF($Z758=0,0,IF(AND(AM758=0,I759&gt;0),$AA758,0))</f>
        <v>0</v>
      </c>
      <c r="AO758" s="969">
        <f>$AA758-AM758-AN758</f>
        <v>0</v>
      </c>
      <c r="AP758" s="204">
        <f t="shared" si="316"/>
        <v>0</v>
      </c>
      <c r="AQ758" s="204">
        <f t="shared" si="316"/>
        <v>0</v>
      </c>
      <c r="AR758" s="204">
        <f t="shared" si="316"/>
        <v>0</v>
      </c>
      <c r="AS758" s="204">
        <f t="shared" si="316"/>
        <v>0</v>
      </c>
      <c r="AT758" s="204">
        <f t="shared" si="316"/>
        <v>0</v>
      </c>
      <c r="AU758" s="205">
        <f t="shared" si="316"/>
        <v>0</v>
      </c>
      <c r="AV758" s="973">
        <f>IF($Z758=1,0,IF(AND($Z758=0,AQ758&gt;0),1,IF(AND($Z758=0,AS758&gt;0),1,IF(AND($Z758=0,AU758&gt;0),1,0))))</f>
        <v>0</v>
      </c>
      <c r="AW758" s="973">
        <f t="shared" si="311"/>
        <v>0</v>
      </c>
      <c r="AX758" s="978">
        <f>IF($Z758=0,0,IF(BB758+BD758+BF758&gt;0,$AA758,0))</f>
        <v>0</v>
      </c>
      <c r="AY758" s="980">
        <f>IF($Z758=0,0,IF(AND(AX758=0,K759&gt;0),$AA758,0))</f>
        <v>0</v>
      </c>
      <c r="AZ758" s="969">
        <f>$AA758-AX758-AY758</f>
        <v>0</v>
      </c>
      <c r="BA758" s="204">
        <f t="shared" si="317"/>
        <v>0</v>
      </c>
      <c r="BB758" s="204">
        <f t="shared" si="317"/>
        <v>0</v>
      </c>
      <c r="BC758" s="204">
        <f t="shared" si="317"/>
        <v>0</v>
      </c>
      <c r="BD758" s="204">
        <f t="shared" si="317"/>
        <v>0</v>
      </c>
      <c r="BE758" s="204">
        <f t="shared" si="317"/>
        <v>0</v>
      </c>
      <c r="BF758" s="205">
        <f t="shared" si="317"/>
        <v>0</v>
      </c>
      <c r="BG758" s="973">
        <f>IF($Z758=1,0,IF(AND($Z758=0,BB758&gt;0),1,IF(AND($Z758=0,BD758&gt;0),1,IF(AND($Z758=0,BF758&gt;0),1,0))))</f>
        <v>0</v>
      </c>
      <c r="BH758" s="973">
        <f t="shared" si="312"/>
        <v>0</v>
      </c>
      <c r="BI758" s="978">
        <f>IF($Z758=0,0,IF(BM758+BO758+BQ758&gt;0,$AA758,0))</f>
        <v>0</v>
      </c>
      <c r="BJ758" s="980">
        <f>IF($Z758=0,0,IF(AND(BI758=0,M759&gt;0),$AA758,0))</f>
        <v>0</v>
      </c>
      <c r="BK758" s="969">
        <f>$AA758-BI758-BJ758</f>
        <v>0</v>
      </c>
      <c r="BL758" s="204">
        <f t="shared" si="318"/>
        <v>0</v>
      </c>
      <c r="BM758" s="204">
        <f t="shared" si="318"/>
        <v>0</v>
      </c>
      <c r="BN758" s="204">
        <f t="shared" si="318"/>
        <v>0</v>
      </c>
      <c r="BO758" s="204">
        <f t="shared" si="318"/>
        <v>0</v>
      </c>
      <c r="BP758" s="204">
        <f t="shared" si="318"/>
        <v>0</v>
      </c>
      <c r="BQ758" s="205">
        <f t="shared" si="318"/>
        <v>0</v>
      </c>
      <c r="BR758" s="973">
        <f>IF($Z758=1,0,IF(AND($Z758=0,BM758&gt;0),1,IF(AND($Z758=0,BO758&gt;0),1,IF(AND($Z758=0,BQ758&gt;0),1,0))))</f>
        <v>0</v>
      </c>
      <c r="BS758" s="973">
        <f t="shared" si="313"/>
        <v>0</v>
      </c>
      <c r="BT758" s="978">
        <f>IF($Z758=0,0,IF(BX758+BZ758+CB758&gt;0,$AA758,0))</f>
        <v>0</v>
      </c>
      <c r="BU758" s="980">
        <f>IF($Z758=0,0,IF(AND(BT758=0,O759&gt;0),$AA758,0))</f>
        <v>0</v>
      </c>
      <c r="BV758" s="969">
        <f>$AA758-BT758-BU758</f>
        <v>0</v>
      </c>
      <c r="BW758" s="204">
        <f t="shared" si="319"/>
        <v>0</v>
      </c>
      <c r="BX758" s="204">
        <f t="shared" si="319"/>
        <v>0</v>
      </c>
      <c r="BY758" s="204">
        <f t="shared" si="319"/>
        <v>0</v>
      </c>
      <c r="BZ758" s="204">
        <f t="shared" si="319"/>
        <v>0</v>
      </c>
      <c r="CA758" s="204">
        <f t="shared" si="319"/>
        <v>0</v>
      </c>
      <c r="CB758" s="205">
        <f t="shared" si="319"/>
        <v>0</v>
      </c>
      <c r="CC758" s="973">
        <f>IF($Z758=1,0,IF(AND($Z758=0,BX758&gt;0),1,IF(AND($Z758=0,BZ758&gt;0),1,IF(AND($Z758=0,CB758&gt;0),1,0))))</f>
        <v>0</v>
      </c>
      <c r="CD758" s="973">
        <f t="shared" si="314"/>
        <v>0</v>
      </c>
      <c r="CE758" s="11"/>
      <c r="CF758" s="11"/>
      <c r="CG758" s="11"/>
      <c r="CH758" s="11"/>
      <c r="CI758" s="11"/>
      <c r="CJ758" s="11"/>
      <c r="CK758" s="11"/>
      <c r="CL758" s="11"/>
      <c r="CM758" s="11"/>
    </row>
    <row r="759" spans="1:91" ht="14.25" customHeight="1">
      <c r="A759" s="950" t="str">
        <f>A758</f>
        <v/>
      </c>
      <c r="B759" s="57"/>
      <c r="C759" s="2051"/>
      <c r="D759" s="2053"/>
      <c r="E759" s="2051"/>
      <c r="F759" s="2772"/>
      <c r="G759" s="1121">
        <f>Import!Q1456</f>
        <v>0</v>
      </c>
      <c r="H759" s="2774"/>
      <c r="I759" s="450"/>
      <c r="J759" s="2775"/>
      <c r="K759" s="450"/>
      <c r="L759" s="2775"/>
      <c r="M759" s="450"/>
      <c r="N759" s="2775"/>
      <c r="O759" s="450"/>
      <c r="P759" s="2775"/>
      <c r="Q759" s="11"/>
      <c r="R759" s="11"/>
      <c r="S759" s="397"/>
      <c r="T759" s="419"/>
      <c r="U759" s="444">
        <f>Import!N1457</f>
        <v>0</v>
      </c>
      <c r="V759" s="11"/>
      <c r="W759" s="306"/>
      <c r="X759" s="306"/>
      <c r="Y759" s="306"/>
      <c r="Z759" s="11"/>
      <c r="AE759" s="204"/>
      <c r="AF759" s="204"/>
      <c r="AG759" s="204"/>
      <c r="AH759" s="204"/>
      <c r="AI759" s="922"/>
      <c r="AJ759" s="205"/>
      <c r="AK759" s="973"/>
      <c r="AL759" s="973">
        <f>AL758</f>
        <v>0</v>
      </c>
      <c r="AP759" s="204"/>
      <c r="AQ759" s="204"/>
      <c r="AR759" s="204"/>
      <c r="AS759" s="204"/>
      <c r="AT759" s="204"/>
      <c r="AU759" s="205"/>
      <c r="AV759" s="973"/>
      <c r="AW759" s="973">
        <f>AW758</f>
        <v>0</v>
      </c>
      <c r="BA759" s="204"/>
      <c r="BB759" s="204"/>
      <c r="BC759" s="204"/>
      <c r="BD759" s="204"/>
      <c r="BE759" s="204"/>
      <c r="BF759" s="205"/>
      <c r="BG759" s="973"/>
      <c r="BH759" s="973">
        <f>BH758</f>
        <v>0</v>
      </c>
      <c r="BL759" s="204"/>
      <c r="BM759" s="204"/>
      <c r="BN759" s="204"/>
      <c r="BO759" s="204"/>
      <c r="BP759" s="204"/>
      <c r="BQ759" s="205"/>
      <c r="BR759" s="973"/>
      <c r="BS759" s="973">
        <f>BS758</f>
        <v>0</v>
      </c>
      <c r="BW759" s="204"/>
      <c r="BX759" s="204"/>
      <c r="BY759" s="204"/>
      <c r="BZ759" s="204"/>
      <c r="CA759" s="204"/>
      <c r="CB759" s="205"/>
      <c r="CC759" s="973"/>
      <c r="CD759" s="973">
        <f>CD758</f>
        <v>0</v>
      </c>
      <c r="CE759" s="11"/>
      <c r="CF759" s="11"/>
      <c r="CG759" s="11"/>
      <c r="CH759" s="11"/>
      <c r="CI759" s="11"/>
      <c r="CJ759" s="11"/>
      <c r="CK759" s="11"/>
      <c r="CL759" s="11"/>
      <c r="CM759" s="11"/>
    </row>
    <row r="760" spans="1:91" ht="24.75" customHeight="1">
      <c r="A760" s="949" t="str">
        <f>IF(E760&gt;0,"Wypełnione","")</f>
        <v/>
      </c>
      <c r="B760" s="57"/>
      <c r="C760" s="2050">
        <f>'Og s3a'!C1469</f>
        <v>0</v>
      </c>
      <c r="D760" s="2052">
        <f>'Og s3a'!E1469</f>
        <v>0</v>
      </c>
      <c r="E760" s="2050">
        <f>'Og s3a'!F1469</f>
        <v>0</v>
      </c>
      <c r="F760" s="2771"/>
      <c r="G760" s="448">
        <f>T760</f>
        <v>0</v>
      </c>
      <c r="H760" s="2773">
        <f>U760</f>
        <v>0</v>
      </c>
      <c r="I760" s="451"/>
      <c r="J760" s="2775"/>
      <c r="K760" s="451"/>
      <c r="L760" s="2775"/>
      <c r="M760" s="451"/>
      <c r="N760" s="2775"/>
      <c r="O760" s="451"/>
      <c r="P760" s="2775"/>
      <c r="Q760" s="11"/>
      <c r="R760" s="11"/>
      <c r="S760" s="396">
        <f>'Og s3a'!G1469</f>
        <v>0</v>
      </c>
      <c r="T760" s="398">
        <f>'Og s3a'!D1469</f>
        <v>0</v>
      </c>
      <c r="U760" s="444">
        <f>Import!N1458</f>
        <v>0</v>
      </c>
      <c r="V760" s="11"/>
      <c r="W760" s="306"/>
      <c r="X760" s="306"/>
      <c r="Y760" s="306"/>
      <c r="Z760" s="970">
        <f>IF(F760=AF$7,1,0)</f>
        <v>0</v>
      </c>
      <c r="AA760" s="970">
        <f>Z760*D760</f>
        <v>0</v>
      </c>
      <c r="AB760" s="978">
        <f>IF($Z760=0,0,IF(AF760+AH760+AJ760&gt;0,$AA760,0))</f>
        <v>0</v>
      </c>
      <c r="AC760" s="980">
        <f>IF($Z760=0,0,IF(AND(AB760=0,G761&gt;0),$AA760,0))</f>
        <v>0</v>
      </c>
      <c r="AD760" s="969">
        <f>AA760-AB760-AC760</f>
        <v>0</v>
      </c>
      <c r="AE760" s="204">
        <f t="shared" si="315"/>
        <v>0</v>
      </c>
      <c r="AF760" s="204">
        <f t="shared" si="315"/>
        <v>0</v>
      </c>
      <c r="AG760" s="204">
        <f t="shared" si="315"/>
        <v>0</v>
      </c>
      <c r="AH760" s="204">
        <f t="shared" si="315"/>
        <v>0</v>
      </c>
      <c r="AI760" s="922">
        <f t="shared" si="315"/>
        <v>0</v>
      </c>
      <c r="AJ760" s="205">
        <f t="shared" si="315"/>
        <v>0</v>
      </c>
      <c r="AK760" s="973">
        <f>IF($Z760=1,0,IF(AND($Z760=0,AF760&gt;0),1,IF(AND($Z760=0,AH760&gt;0),1,IF(AND($Z760=0,AJ760&gt;0),1,0))))</f>
        <v>0</v>
      </c>
      <c r="AL760" s="973">
        <f t="shared" si="310"/>
        <v>0</v>
      </c>
      <c r="AM760" s="978">
        <f>IF($Z760=0,0,IF(AQ760+AS760+AU760&gt;0,$AA760,0))</f>
        <v>0</v>
      </c>
      <c r="AN760" s="980">
        <f>IF($Z760=0,0,IF(AND(AM760=0,I761&gt;0),$AA760,0))</f>
        <v>0</v>
      </c>
      <c r="AO760" s="969">
        <f>$AA760-AM760-AN760</f>
        <v>0</v>
      </c>
      <c r="AP760" s="204">
        <f t="shared" si="316"/>
        <v>0</v>
      </c>
      <c r="AQ760" s="204">
        <f t="shared" si="316"/>
        <v>0</v>
      </c>
      <c r="AR760" s="204">
        <f t="shared" si="316"/>
        <v>0</v>
      </c>
      <c r="AS760" s="204">
        <f t="shared" si="316"/>
        <v>0</v>
      </c>
      <c r="AT760" s="204">
        <f t="shared" si="316"/>
        <v>0</v>
      </c>
      <c r="AU760" s="205">
        <f t="shared" si="316"/>
        <v>0</v>
      </c>
      <c r="AV760" s="973">
        <f>IF($Z760=1,0,IF(AND($Z760=0,AQ760&gt;0),1,IF(AND($Z760=0,AS760&gt;0),1,IF(AND($Z760=0,AU760&gt;0),1,0))))</f>
        <v>0</v>
      </c>
      <c r="AW760" s="973">
        <f t="shared" si="311"/>
        <v>0</v>
      </c>
      <c r="AX760" s="978">
        <f>IF($Z760=0,0,IF(BB760+BD760+BF760&gt;0,$AA760,0))</f>
        <v>0</v>
      </c>
      <c r="AY760" s="980">
        <f>IF($Z760=0,0,IF(AND(AX760=0,K761&gt;0),$AA760,0))</f>
        <v>0</v>
      </c>
      <c r="AZ760" s="969">
        <f>$AA760-AX760-AY760</f>
        <v>0</v>
      </c>
      <c r="BA760" s="204">
        <f t="shared" si="317"/>
        <v>0</v>
      </c>
      <c r="BB760" s="204">
        <f t="shared" si="317"/>
        <v>0</v>
      </c>
      <c r="BC760" s="204">
        <f t="shared" si="317"/>
        <v>0</v>
      </c>
      <c r="BD760" s="204">
        <f t="shared" si="317"/>
        <v>0</v>
      </c>
      <c r="BE760" s="204">
        <f t="shared" si="317"/>
        <v>0</v>
      </c>
      <c r="BF760" s="205">
        <f t="shared" si="317"/>
        <v>0</v>
      </c>
      <c r="BG760" s="973">
        <f>IF($Z760=1,0,IF(AND($Z760=0,BB760&gt;0),1,IF(AND($Z760=0,BD760&gt;0),1,IF(AND($Z760=0,BF760&gt;0),1,0))))</f>
        <v>0</v>
      </c>
      <c r="BH760" s="973">
        <f t="shared" si="312"/>
        <v>0</v>
      </c>
      <c r="BI760" s="978">
        <f>IF($Z760=0,0,IF(BM760+BO760+BQ760&gt;0,$AA760,0))</f>
        <v>0</v>
      </c>
      <c r="BJ760" s="980">
        <f>IF($Z760=0,0,IF(AND(BI760=0,M761&gt;0),$AA760,0))</f>
        <v>0</v>
      </c>
      <c r="BK760" s="969">
        <f>$AA760-BI760-BJ760</f>
        <v>0</v>
      </c>
      <c r="BL760" s="204">
        <f t="shared" si="318"/>
        <v>0</v>
      </c>
      <c r="BM760" s="204">
        <f t="shared" si="318"/>
        <v>0</v>
      </c>
      <c r="BN760" s="204">
        <f t="shared" si="318"/>
        <v>0</v>
      </c>
      <c r="BO760" s="204">
        <f t="shared" si="318"/>
        <v>0</v>
      </c>
      <c r="BP760" s="204">
        <f t="shared" si="318"/>
        <v>0</v>
      </c>
      <c r="BQ760" s="205">
        <f t="shared" si="318"/>
        <v>0</v>
      </c>
      <c r="BR760" s="973">
        <f>IF($Z760=1,0,IF(AND($Z760=0,BM760&gt;0),1,IF(AND($Z760=0,BO760&gt;0),1,IF(AND($Z760=0,BQ760&gt;0),1,0))))</f>
        <v>0</v>
      </c>
      <c r="BS760" s="973">
        <f t="shared" si="313"/>
        <v>0</v>
      </c>
      <c r="BT760" s="978">
        <f>IF($Z760=0,0,IF(BX760+BZ760+CB760&gt;0,$AA760,0))</f>
        <v>0</v>
      </c>
      <c r="BU760" s="980">
        <f>IF($Z760=0,0,IF(AND(BT760=0,O761&gt;0),$AA760,0))</f>
        <v>0</v>
      </c>
      <c r="BV760" s="969">
        <f>$AA760-BT760-BU760</f>
        <v>0</v>
      </c>
      <c r="BW760" s="204">
        <f t="shared" si="319"/>
        <v>0</v>
      </c>
      <c r="BX760" s="204">
        <f t="shared" si="319"/>
        <v>0</v>
      </c>
      <c r="BY760" s="204">
        <f t="shared" si="319"/>
        <v>0</v>
      </c>
      <c r="BZ760" s="204">
        <f t="shared" si="319"/>
        <v>0</v>
      </c>
      <c r="CA760" s="204">
        <f t="shared" si="319"/>
        <v>0</v>
      </c>
      <c r="CB760" s="205">
        <f t="shared" si="319"/>
        <v>0</v>
      </c>
      <c r="CC760" s="973">
        <f>IF($Z760=1,0,IF(AND($Z760=0,BX760&gt;0),1,IF(AND($Z760=0,BZ760&gt;0),1,IF(AND($Z760=0,CB760&gt;0),1,0))))</f>
        <v>0</v>
      </c>
      <c r="CD760" s="973">
        <f t="shared" si="314"/>
        <v>0</v>
      </c>
      <c r="CE760" s="11"/>
      <c r="CF760" s="11"/>
      <c r="CG760" s="11"/>
      <c r="CH760" s="11"/>
      <c r="CI760" s="11"/>
      <c r="CJ760" s="11"/>
      <c r="CK760" s="11"/>
      <c r="CL760" s="11"/>
      <c r="CM760" s="11"/>
    </row>
    <row r="761" spans="1:91" ht="14.25" customHeight="1">
      <c r="A761" s="950" t="str">
        <f>A760</f>
        <v/>
      </c>
      <c r="B761" s="57"/>
      <c r="C761" s="2051"/>
      <c r="D761" s="2053"/>
      <c r="E761" s="2051"/>
      <c r="F761" s="2772"/>
      <c r="G761" s="1121">
        <f>Import!Q1458</f>
        <v>0</v>
      </c>
      <c r="H761" s="2774"/>
      <c r="I761" s="450"/>
      <c r="J761" s="2775"/>
      <c r="K761" s="450"/>
      <c r="L761" s="2775"/>
      <c r="M761" s="450"/>
      <c r="N761" s="2775"/>
      <c r="O761" s="450"/>
      <c r="P761" s="2775"/>
      <c r="Q761" s="11"/>
      <c r="R761" s="11"/>
      <c r="S761" s="397"/>
      <c r="T761" s="419"/>
      <c r="U761" s="444">
        <f>Import!N1459</f>
        <v>0</v>
      </c>
      <c r="V761" s="11"/>
      <c r="W761" s="306"/>
      <c r="X761" s="306"/>
      <c r="Y761" s="306"/>
      <c r="Z761" s="11"/>
      <c r="AE761" s="204"/>
      <c r="AF761" s="204"/>
      <c r="AG761" s="204"/>
      <c r="AH761" s="204"/>
      <c r="AI761" s="922"/>
      <c r="AJ761" s="205"/>
      <c r="AK761" s="973"/>
      <c r="AL761" s="973">
        <f>AL760</f>
        <v>0</v>
      </c>
      <c r="AP761" s="204"/>
      <c r="AQ761" s="204"/>
      <c r="AR761" s="204"/>
      <c r="AS761" s="204"/>
      <c r="AT761" s="204"/>
      <c r="AU761" s="205"/>
      <c r="AV761" s="973"/>
      <c r="AW761" s="973">
        <f>AW760</f>
        <v>0</v>
      </c>
      <c r="BA761" s="204"/>
      <c r="BB761" s="204"/>
      <c r="BC761" s="204"/>
      <c r="BD761" s="204"/>
      <c r="BE761" s="204"/>
      <c r="BF761" s="205"/>
      <c r="BG761" s="973"/>
      <c r="BH761" s="973">
        <f>BH760</f>
        <v>0</v>
      </c>
      <c r="BL761" s="204"/>
      <c r="BM761" s="204"/>
      <c r="BN761" s="204"/>
      <c r="BO761" s="204"/>
      <c r="BP761" s="204"/>
      <c r="BQ761" s="205"/>
      <c r="BR761" s="973"/>
      <c r="BS761" s="973">
        <f>BS760</f>
        <v>0</v>
      </c>
      <c r="BW761" s="204"/>
      <c r="BX761" s="204"/>
      <c r="BY761" s="204"/>
      <c r="BZ761" s="204"/>
      <c r="CA761" s="204"/>
      <c r="CB761" s="205"/>
      <c r="CC761" s="973"/>
      <c r="CD761" s="973">
        <f>CD760</f>
        <v>0</v>
      </c>
      <c r="CE761" s="11"/>
      <c r="CF761" s="11"/>
      <c r="CG761" s="11"/>
      <c r="CH761" s="11"/>
      <c r="CI761" s="11"/>
      <c r="CJ761" s="11"/>
      <c r="CK761" s="11"/>
      <c r="CL761" s="11"/>
      <c r="CM761" s="11"/>
    </row>
    <row r="762" spans="1:91" ht="24.75" customHeight="1">
      <c r="A762" s="949" t="str">
        <f>IF(E762&gt;0,"Wypełnione","")</f>
        <v/>
      </c>
      <c r="B762" s="57"/>
      <c r="C762" s="2050">
        <f>'Og s3a'!C1471</f>
        <v>0</v>
      </c>
      <c r="D762" s="2052">
        <f>'Og s3a'!E1471</f>
        <v>0</v>
      </c>
      <c r="E762" s="2050">
        <f>'Og s3a'!F1471</f>
        <v>0</v>
      </c>
      <c r="F762" s="2771"/>
      <c r="G762" s="448">
        <f>T762</f>
        <v>0</v>
      </c>
      <c r="H762" s="2773">
        <f>U762</f>
        <v>0</v>
      </c>
      <c r="I762" s="451"/>
      <c r="J762" s="2775"/>
      <c r="K762" s="451"/>
      <c r="L762" s="2775"/>
      <c r="M762" s="451"/>
      <c r="N762" s="2775"/>
      <c r="O762" s="451"/>
      <c r="P762" s="2775"/>
      <c r="Q762" s="11"/>
      <c r="R762" s="11"/>
      <c r="S762" s="396">
        <f>'Og s3a'!G1471</f>
        <v>0</v>
      </c>
      <c r="T762" s="398">
        <f>'Og s3a'!D1471</f>
        <v>0</v>
      </c>
      <c r="U762" s="444">
        <f>Import!N1460</f>
        <v>0</v>
      </c>
      <c r="V762" s="11"/>
      <c r="W762" s="306"/>
      <c r="X762" s="306"/>
      <c r="Y762" s="306"/>
      <c r="Z762" s="970">
        <f>IF(F762=AF$7,1,0)</f>
        <v>0</v>
      </c>
      <c r="AA762" s="970">
        <f>Z762*D762</f>
        <v>0</v>
      </c>
      <c r="AB762" s="978">
        <f>IF($Z762=0,0,IF(AF762+AH762+AJ762&gt;0,$AA762,0))</f>
        <v>0</v>
      </c>
      <c r="AC762" s="980">
        <f>IF($Z762=0,0,IF(AND(AB762=0,G763&gt;0),$AA762,0))</f>
        <v>0</v>
      </c>
      <c r="AD762" s="969">
        <f>AA762-AB762-AC762</f>
        <v>0</v>
      </c>
      <c r="AE762" s="204">
        <f t="shared" si="315"/>
        <v>0</v>
      </c>
      <c r="AF762" s="204">
        <f t="shared" si="315"/>
        <v>0</v>
      </c>
      <c r="AG762" s="204">
        <f t="shared" si="315"/>
        <v>0</v>
      </c>
      <c r="AH762" s="204">
        <f t="shared" si="315"/>
        <v>0</v>
      </c>
      <c r="AI762" s="922">
        <f t="shared" si="315"/>
        <v>0</v>
      </c>
      <c r="AJ762" s="205">
        <f t="shared" si="315"/>
        <v>0</v>
      </c>
      <c r="AK762" s="973">
        <f>IF($Z762=1,0,IF(AND($Z762=0,AF762&gt;0),1,IF(AND($Z762=0,AH762&gt;0),1,IF(AND($Z762=0,AJ762&gt;0),1,0))))</f>
        <v>0</v>
      </c>
      <c r="AL762" s="973">
        <f t="shared" si="310"/>
        <v>0</v>
      </c>
      <c r="AM762" s="978">
        <f>IF($Z762=0,0,IF(AQ762+AS762+AU762&gt;0,$AA762,0))</f>
        <v>0</v>
      </c>
      <c r="AN762" s="980">
        <f>IF($Z762=0,0,IF(AND(AM762=0,I763&gt;0),$AA762,0))</f>
        <v>0</v>
      </c>
      <c r="AO762" s="969">
        <f>$AA762-AM762-AN762</f>
        <v>0</v>
      </c>
      <c r="AP762" s="204">
        <f t="shared" si="316"/>
        <v>0</v>
      </c>
      <c r="AQ762" s="204">
        <f t="shared" si="316"/>
        <v>0</v>
      </c>
      <c r="AR762" s="204">
        <f t="shared" si="316"/>
        <v>0</v>
      </c>
      <c r="AS762" s="204">
        <f t="shared" si="316"/>
        <v>0</v>
      </c>
      <c r="AT762" s="204">
        <f t="shared" si="316"/>
        <v>0</v>
      </c>
      <c r="AU762" s="205">
        <f t="shared" si="316"/>
        <v>0</v>
      </c>
      <c r="AV762" s="973">
        <f>IF($Z762=1,0,IF(AND($Z762=0,AQ762&gt;0),1,IF(AND($Z762=0,AS762&gt;0),1,IF(AND($Z762=0,AU762&gt;0),1,0))))</f>
        <v>0</v>
      </c>
      <c r="AW762" s="973">
        <f t="shared" si="311"/>
        <v>0</v>
      </c>
      <c r="AX762" s="978">
        <f>IF($Z762=0,0,IF(BB762+BD762+BF762&gt;0,$AA762,0))</f>
        <v>0</v>
      </c>
      <c r="AY762" s="980">
        <f>IF($Z762=0,0,IF(AND(AX762=0,K763&gt;0),$AA762,0))</f>
        <v>0</v>
      </c>
      <c r="AZ762" s="969">
        <f>$AA762-AX762-AY762</f>
        <v>0</v>
      </c>
      <c r="BA762" s="204">
        <f t="shared" si="317"/>
        <v>0</v>
      </c>
      <c r="BB762" s="204">
        <f t="shared" si="317"/>
        <v>0</v>
      </c>
      <c r="BC762" s="204">
        <f t="shared" si="317"/>
        <v>0</v>
      </c>
      <c r="BD762" s="204">
        <f t="shared" si="317"/>
        <v>0</v>
      </c>
      <c r="BE762" s="204">
        <f t="shared" si="317"/>
        <v>0</v>
      </c>
      <c r="BF762" s="205">
        <f t="shared" si="317"/>
        <v>0</v>
      </c>
      <c r="BG762" s="973">
        <f>IF($Z762=1,0,IF(AND($Z762=0,BB762&gt;0),1,IF(AND($Z762=0,BD762&gt;0),1,IF(AND($Z762=0,BF762&gt;0),1,0))))</f>
        <v>0</v>
      </c>
      <c r="BH762" s="973">
        <f t="shared" si="312"/>
        <v>0</v>
      </c>
      <c r="BI762" s="978">
        <f>IF($Z762=0,0,IF(BM762+BO762+BQ762&gt;0,$AA762,0))</f>
        <v>0</v>
      </c>
      <c r="BJ762" s="980">
        <f>IF($Z762=0,0,IF(AND(BI762=0,M763&gt;0),$AA762,0))</f>
        <v>0</v>
      </c>
      <c r="BK762" s="969">
        <f>$AA762-BI762-BJ762</f>
        <v>0</v>
      </c>
      <c r="BL762" s="204">
        <f t="shared" si="318"/>
        <v>0</v>
      </c>
      <c r="BM762" s="204">
        <f t="shared" si="318"/>
        <v>0</v>
      </c>
      <c r="BN762" s="204">
        <f t="shared" si="318"/>
        <v>0</v>
      </c>
      <c r="BO762" s="204">
        <f t="shared" si="318"/>
        <v>0</v>
      </c>
      <c r="BP762" s="204">
        <f t="shared" si="318"/>
        <v>0</v>
      </c>
      <c r="BQ762" s="205">
        <f t="shared" si="318"/>
        <v>0</v>
      </c>
      <c r="BR762" s="973">
        <f>IF($Z762=1,0,IF(AND($Z762=0,BM762&gt;0),1,IF(AND($Z762=0,BO762&gt;0),1,IF(AND($Z762=0,BQ762&gt;0),1,0))))</f>
        <v>0</v>
      </c>
      <c r="BS762" s="973">
        <f t="shared" si="313"/>
        <v>0</v>
      </c>
      <c r="BT762" s="978">
        <f>IF($Z762=0,0,IF(BX762+BZ762+CB762&gt;0,$AA762,0))</f>
        <v>0</v>
      </c>
      <c r="BU762" s="980">
        <f>IF($Z762=0,0,IF(AND(BT762=0,O763&gt;0),$AA762,0))</f>
        <v>0</v>
      </c>
      <c r="BV762" s="969">
        <f>$AA762-BT762-BU762</f>
        <v>0</v>
      </c>
      <c r="BW762" s="204">
        <f t="shared" si="319"/>
        <v>0</v>
      </c>
      <c r="BX762" s="204">
        <f t="shared" si="319"/>
        <v>0</v>
      </c>
      <c r="BY762" s="204">
        <f t="shared" si="319"/>
        <v>0</v>
      </c>
      <c r="BZ762" s="204">
        <f t="shared" si="319"/>
        <v>0</v>
      </c>
      <c r="CA762" s="204">
        <f t="shared" si="319"/>
        <v>0</v>
      </c>
      <c r="CB762" s="205">
        <f t="shared" si="319"/>
        <v>0</v>
      </c>
      <c r="CC762" s="973">
        <f>IF($Z762=1,0,IF(AND($Z762=0,BX762&gt;0),1,IF(AND($Z762=0,BZ762&gt;0),1,IF(AND($Z762=0,CB762&gt;0),1,0))))</f>
        <v>0</v>
      </c>
      <c r="CD762" s="973">
        <f t="shared" si="314"/>
        <v>0</v>
      </c>
      <c r="CE762" s="11"/>
      <c r="CF762" s="11"/>
      <c r="CG762" s="11"/>
      <c r="CH762" s="11"/>
      <c r="CI762" s="11"/>
      <c r="CJ762" s="11"/>
      <c r="CK762" s="11"/>
      <c r="CL762" s="11"/>
      <c r="CM762" s="11"/>
    </row>
    <row r="763" spans="1:91" ht="14.25" customHeight="1">
      <c r="A763" s="950" t="str">
        <f>A762</f>
        <v/>
      </c>
      <c r="B763" s="57"/>
      <c r="C763" s="2051"/>
      <c r="D763" s="2053"/>
      <c r="E763" s="2051"/>
      <c r="F763" s="2772"/>
      <c r="G763" s="1121">
        <f>Import!Q1460</f>
        <v>0</v>
      </c>
      <c r="H763" s="2774"/>
      <c r="I763" s="450"/>
      <c r="J763" s="2775"/>
      <c r="K763" s="450"/>
      <c r="L763" s="2775"/>
      <c r="M763" s="450"/>
      <c r="N763" s="2775"/>
      <c r="O763" s="450"/>
      <c r="P763" s="2775"/>
      <c r="Q763" s="11"/>
      <c r="R763" s="11"/>
      <c r="S763" s="397"/>
      <c r="T763" s="419"/>
      <c r="U763" s="444">
        <f>Import!N1461</f>
        <v>0</v>
      </c>
      <c r="V763" s="11"/>
      <c r="W763" s="306"/>
      <c r="X763" s="306"/>
      <c r="Y763" s="306"/>
      <c r="Z763" s="11"/>
      <c r="AE763" s="204"/>
      <c r="AF763" s="204"/>
      <c r="AG763" s="204"/>
      <c r="AH763" s="204"/>
      <c r="AI763" s="922"/>
      <c r="AJ763" s="205"/>
      <c r="AK763" s="973"/>
      <c r="AL763" s="973">
        <f>AL762</f>
        <v>0</v>
      </c>
      <c r="AP763" s="204"/>
      <c r="AQ763" s="204"/>
      <c r="AR763" s="204"/>
      <c r="AS763" s="204"/>
      <c r="AT763" s="204"/>
      <c r="AU763" s="205"/>
      <c r="AV763" s="973"/>
      <c r="AW763" s="973">
        <f>AW762</f>
        <v>0</v>
      </c>
      <c r="BA763" s="204"/>
      <c r="BB763" s="204"/>
      <c r="BC763" s="204"/>
      <c r="BD763" s="204"/>
      <c r="BE763" s="204"/>
      <c r="BF763" s="205"/>
      <c r="BG763" s="973"/>
      <c r="BH763" s="973">
        <f>BH762</f>
        <v>0</v>
      </c>
      <c r="BL763" s="204"/>
      <c r="BM763" s="204"/>
      <c r="BN763" s="204"/>
      <c r="BO763" s="204"/>
      <c r="BP763" s="204"/>
      <c r="BQ763" s="205"/>
      <c r="BR763" s="973"/>
      <c r="BS763" s="973">
        <f>BS762</f>
        <v>0</v>
      </c>
      <c r="BW763" s="204"/>
      <c r="BX763" s="204"/>
      <c r="BY763" s="204"/>
      <c r="BZ763" s="204"/>
      <c r="CA763" s="204"/>
      <c r="CB763" s="205"/>
      <c r="CC763" s="973"/>
      <c r="CD763" s="973">
        <f>CD762</f>
        <v>0</v>
      </c>
      <c r="CE763" s="11"/>
      <c r="CF763" s="11"/>
      <c r="CG763" s="11"/>
      <c r="CH763" s="11"/>
      <c r="CI763" s="11"/>
      <c r="CJ763" s="11"/>
      <c r="CK763" s="11"/>
      <c r="CL763" s="11"/>
      <c r="CM763" s="11"/>
    </row>
    <row r="764" spans="1:91" ht="24.75" customHeight="1">
      <c r="A764" s="949" t="str">
        <f>IF(E764&gt;0,"Wypełnione","")</f>
        <v/>
      </c>
      <c r="B764" s="57"/>
      <c r="C764" s="2050">
        <f>'Og s3a'!C1473</f>
        <v>0</v>
      </c>
      <c r="D764" s="2052">
        <f>'Og s3a'!E1473</f>
        <v>0</v>
      </c>
      <c r="E764" s="2050">
        <f>'Og s3a'!F1473</f>
        <v>0</v>
      </c>
      <c r="F764" s="2771"/>
      <c r="G764" s="448">
        <f>T764</f>
        <v>0</v>
      </c>
      <c r="H764" s="2773">
        <f>U764</f>
        <v>0</v>
      </c>
      <c r="I764" s="451"/>
      <c r="J764" s="2775"/>
      <c r="K764" s="451"/>
      <c r="L764" s="2775"/>
      <c r="M764" s="451"/>
      <c r="N764" s="2775"/>
      <c r="O764" s="451"/>
      <c r="P764" s="2775"/>
      <c r="Q764" s="11"/>
      <c r="R764" s="11"/>
      <c r="S764" s="396">
        <f>'Og s3a'!G1473</f>
        <v>0</v>
      </c>
      <c r="T764" s="398">
        <f>'Og s3a'!D1473</f>
        <v>0</v>
      </c>
      <c r="U764" s="444">
        <f>Import!N1462</f>
        <v>0</v>
      </c>
      <c r="V764" s="11"/>
      <c r="W764" s="306"/>
      <c r="X764" s="306"/>
      <c r="Y764" s="306"/>
      <c r="Z764" s="970">
        <f>IF(F764=AF$7,1,0)</f>
        <v>0</v>
      </c>
      <c r="AA764" s="970">
        <f>Z764*D764</f>
        <v>0</v>
      </c>
      <c r="AB764" s="978">
        <f>IF($Z764=0,0,IF(AF764+AH764+AJ764&gt;0,$AA764,0))</f>
        <v>0</v>
      </c>
      <c r="AC764" s="980">
        <f>IF($Z764=0,0,IF(AND(AB764=0,G765&gt;0),$AA764,0))</f>
        <v>0</v>
      </c>
      <c r="AD764" s="969">
        <f>AA764-AB764-AC764</f>
        <v>0</v>
      </c>
      <c r="AE764" s="204">
        <f t="shared" si="315"/>
        <v>0</v>
      </c>
      <c r="AF764" s="204">
        <f t="shared" si="315"/>
        <v>0</v>
      </c>
      <c r="AG764" s="204">
        <f t="shared" si="315"/>
        <v>0</v>
      </c>
      <c r="AH764" s="204">
        <f t="shared" si="315"/>
        <v>0</v>
      </c>
      <c r="AI764" s="922">
        <f t="shared" si="315"/>
        <v>0</v>
      </c>
      <c r="AJ764" s="205">
        <f t="shared" si="315"/>
        <v>0</v>
      </c>
      <c r="AK764" s="973">
        <f>IF($Z764=1,0,IF(AND($Z764=0,AF764&gt;0),1,IF(AND($Z764=0,AH764&gt;0),1,IF(AND($Z764=0,AJ764&gt;0),1,0))))</f>
        <v>0</v>
      </c>
      <c r="AL764" s="973">
        <f t="shared" si="310"/>
        <v>0</v>
      </c>
      <c r="AM764" s="978">
        <f>IF($Z764=0,0,IF(AQ764+AS764+AU764&gt;0,$AA764,0))</f>
        <v>0</v>
      </c>
      <c r="AN764" s="980">
        <f>IF($Z764=0,0,IF(AND(AM764=0,I765&gt;0),$AA764,0))</f>
        <v>0</v>
      </c>
      <c r="AO764" s="969">
        <f>$AA764-AM764-AN764</f>
        <v>0</v>
      </c>
      <c r="AP764" s="204">
        <f t="shared" si="316"/>
        <v>0</v>
      </c>
      <c r="AQ764" s="204">
        <f t="shared" si="316"/>
        <v>0</v>
      </c>
      <c r="AR764" s="204">
        <f t="shared" si="316"/>
        <v>0</v>
      </c>
      <c r="AS764" s="204">
        <f t="shared" si="316"/>
        <v>0</v>
      </c>
      <c r="AT764" s="204">
        <f t="shared" si="316"/>
        <v>0</v>
      </c>
      <c r="AU764" s="205">
        <f t="shared" si="316"/>
        <v>0</v>
      </c>
      <c r="AV764" s="973">
        <f>IF($Z764=1,0,IF(AND($Z764=0,AQ764&gt;0),1,IF(AND($Z764=0,AS764&gt;0),1,IF(AND($Z764=0,AU764&gt;0),1,0))))</f>
        <v>0</v>
      </c>
      <c r="AW764" s="973">
        <f t="shared" si="311"/>
        <v>0</v>
      </c>
      <c r="AX764" s="978">
        <f>IF($Z764=0,0,IF(BB764+BD764+BF764&gt;0,$AA764,0))</f>
        <v>0</v>
      </c>
      <c r="AY764" s="980">
        <f>IF($Z764=0,0,IF(AND(AX764=0,K765&gt;0),$AA764,0))</f>
        <v>0</v>
      </c>
      <c r="AZ764" s="969">
        <f>$AA764-AX764-AY764</f>
        <v>0</v>
      </c>
      <c r="BA764" s="204">
        <f t="shared" si="317"/>
        <v>0</v>
      </c>
      <c r="BB764" s="204">
        <f t="shared" si="317"/>
        <v>0</v>
      </c>
      <c r="BC764" s="204">
        <f t="shared" si="317"/>
        <v>0</v>
      </c>
      <c r="BD764" s="204">
        <f t="shared" si="317"/>
        <v>0</v>
      </c>
      <c r="BE764" s="204">
        <f t="shared" si="317"/>
        <v>0</v>
      </c>
      <c r="BF764" s="205">
        <f t="shared" si="317"/>
        <v>0</v>
      </c>
      <c r="BG764" s="973">
        <f>IF($Z764=1,0,IF(AND($Z764=0,BB764&gt;0),1,IF(AND($Z764=0,BD764&gt;0),1,IF(AND($Z764=0,BF764&gt;0),1,0))))</f>
        <v>0</v>
      </c>
      <c r="BH764" s="973">
        <f t="shared" si="312"/>
        <v>0</v>
      </c>
      <c r="BI764" s="978">
        <f>IF($Z764=0,0,IF(BM764+BO764+BQ764&gt;0,$AA764,0))</f>
        <v>0</v>
      </c>
      <c r="BJ764" s="980">
        <f>IF($Z764=0,0,IF(AND(BI764=0,M765&gt;0),$AA764,0))</f>
        <v>0</v>
      </c>
      <c r="BK764" s="969">
        <f>$AA764-BI764-BJ764</f>
        <v>0</v>
      </c>
      <c r="BL764" s="204">
        <f t="shared" si="318"/>
        <v>0</v>
      </c>
      <c r="BM764" s="204">
        <f t="shared" si="318"/>
        <v>0</v>
      </c>
      <c r="BN764" s="204">
        <f t="shared" si="318"/>
        <v>0</v>
      </c>
      <c r="BO764" s="204">
        <f t="shared" si="318"/>
        <v>0</v>
      </c>
      <c r="BP764" s="204">
        <f t="shared" si="318"/>
        <v>0</v>
      </c>
      <c r="BQ764" s="205">
        <f t="shared" si="318"/>
        <v>0</v>
      </c>
      <c r="BR764" s="973">
        <f>IF($Z764=1,0,IF(AND($Z764=0,BM764&gt;0),1,IF(AND($Z764=0,BO764&gt;0),1,IF(AND($Z764=0,BQ764&gt;0),1,0))))</f>
        <v>0</v>
      </c>
      <c r="BS764" s="973">
        <f t="shared" si="313"/>
        <v>0</v>
      </c>
      <c r="BT764" s="978">
        <f>IF($Z764=0,0,IF(BX764+BZ764+CB764&gt;0,$AA764,0))</f>
        <v>0</v>
      </c>
      <c r="BU764" s="980">
        <f>IF($Z764=0,0,IF(AND(BT764=0,O765&gt;0),$AA764,0))</f>
        <v>0</v>
      </c>
      <c r="BV764" s="969">
        <f>$AA764-BT764-BU764</f>
        <v>0</v>
      </c>
      <c r="BW764" s="204">
        <f t="shared" si="319"/>
        <v>0</v>
      </c>
      <c r="BX764" s="204">
        <f t="shared" si="319"/>
        <v>0</v>
      </c>
      <c r="BY764" s="204">
        <f t="shared" si="319"/>
        <v>0</v>
      </c>
      <c r="BZ764" s="204">
        <f t="shared" si="319"/>
        <v>0</v>
      </c>
      <c r="CA764" s="204">
        <f t="shared" si="319"/>
        <v>0</v>
      </c>
      <c r="CB764" s="205">
        <f t="shared" si="319"/>
        <v>0</v>
      </c>
      <c r="CC764" s="973">
        <f>IF($Z764=1,0,IF(AND($Z764=0,BX764&gt;0),1,IF(AND($Z764=0,BZ764&gt;0),1,IF(AND($Z764=0,CB764&gt;0),1,0))))</f>
        <v>0</v>
      </c>
      <c r="CD764" s="973">
        <f t="shared" si="314"/>
        <v>0</v>
      </c>
      <c r="CE764" s="11"/>
      <c r="CF764" s="11"/>
      <c r="CG764" s="11"/>
      <c r="CH764" s="11"/>
      <c r="CI764" s="11"/>
      <c r="CJ764" s="11"/>
      <c r="CK764" s="11"/>
      <c r="CL764" s="11"/>
      <c r="CM764" s="11"/>
    </row>
    <row r="765" spans="1:91" ht="14.25" customHeight="1">
      <c r="A765" s="950" t="str">
        <f>A764</f>
        <v/>
      </c>
      <c r="B765" s="57"/>
      <c r="C765" s="2051"/>
      <c r="D765" s="2053"/>
      <c r="E765" s="2051"/>
      <c r="F765" s="2772"/>
      <c r="G765" s="1121">
        <f>Import!Q1462</f>
        <v>0</v>
      </c>
      <c r="H765" s="2774"/>
      <c r="I765" s="450"/>
      <c r="J765" s="2775"/>
      <c r="K765" s="450"/>
      <c r="L765" s="2775"/>
      <c r="M765" s="450"/>
      <c r="N765" s="2775"/>
      <c r="O765" s="450"/>
      <c r="P765" s="2775"/>
      <c r="Q765" s="11"/>
      <c r="R765" s="11"/>
      <c r="S765" s="397"/>
      <c r="T765" s="419"/>
      <c r="U765" s="444">
        <f>Import!N1463</f>
        <v>0</v>
      </c>
      <c r="V765" s="11"/>
      <c r="W765" s="306"/>
      <c r="X765" s="306"/>
      <c r="Y765" s="306"/>
      <c r="Z765" s="11"/>
      <c r="AE765" s="204"/>
      <c r="AF765" s="204"/>
      <c r="AG765" s="204"/>
      <c r="AH765" s="204"/>
      <c r="AI765" s="922"/>
      <c r="AJ765" s="205"/>
      <c r="AK765" s="973"/>
      <c r="AL765" s="973">
        <f>AL764</f>
        <v>0</v>
      </c>
      <c r="AP765" s="204"/>
      <c r="AQ765" s="204"/>
      <c r="AR765" s="204"/>
      <c r="AS765" s="204"/>
      <c r="AT765" s="204"/>
      <c r="AU765" s="205"/>
      <c r="AV765" s="973"/>
      <c r="AW765" s="973">
        <f>AW764</f>
        <v>0</v>
      </c>
      <c r="BA765" s="204"/>
      <c r="BB765" s="204"/>
      <c r="BC765" s="204"/>
      <c r="BD765" s="204"/>
      <c r="BE765" s="204"/>
      <c r="BF765" s="205"/>
      <c r="BG765" s="973"/>
      <c r="BH765" s="973">
        <f>BH764</f>
        <v>0</v>
      </c>
      <c r="BL765" s="204"/>
      <c r="BM765" s="204"/>
      <c r="BN765" s="204"/>
      <c r="BO765" s="204"/>
      <c r="BP765" s="204"/>
      <c r="BQ765" s="205"/>
      <c r="BR765" s="973"/>
      <c r="BS765" s="973">
        <f>BS764</f>
        <v>0</v>
      </c>
      <c r="BW765" s="204"/>
      <c r="BX765" s="204"/>
      <c r="BY765" s="204"/>
      <c r="BZ765" s="204"/>
      <c r="CA765" s="204"/>
      <c r="CB765" s="205"/>
      <c r="CC765" s="973"/>
      <c r="CD765" s="973">
        <f>CD764</f>
        <v>0</v>
      </c>
      <c r="CE765" s="11"/>
      <c r="CF765" s="11"/>
      <c r="CG765" s="11"/>
      <c r="CH765" s="11"/>
      <c r="CI765" s="11"/>
      <c r="CJ765" s="11"/>
      <c r="CK765" s="11"/>
      <c r="CL765" s="11"/>
      <c r="CM765" s="11"/>
    </row>
    <row r="766" spans="1:91" ht="24.75" customHeight="1">
      <c r="A766" s="949" t="str">
        <f>IF(E766&gt;0,"Wypełnione","")</f>
        <v/>
      </c>
      <c r="B766" s="57"/>
      <c r="C766" s="2050">
        <f>'Og s3a'!C1475</f>
        <v>0</v>
      </c>
      <c r="D766" s="2052">
        <f>'Og s3a'!E1475</f>
        <v>0</v>
      </c>
      <c r="E766" s="2050">
        <f>'Og s3a'!F1475</f>
        <v>0</v>
      </c>
      <c r="F766" s="2771"/>
      <c r="G766" s="448">
        <f>T766</f>
        <v>0</v>
      </c>
      <c r="H766" s="2773">
        <f>U766</f>
        <v>0</v>
      </c>
      <c r="I766" s="451"/>
      <c r="J766" s="2775"/>
      <c r="K766" s="451"/>
      <c r="L766" s="2775"/>
      <c r="M766" s="451"/>
      <c r="N766" s="2775"/>
      <c r="O766" s="451"/>
      <c r="P766" s="2775"/>
      <c r="Q766" s="11"/>
      <c r="R766" s="11"/>
      <c r="S766" s="396">
        <f>'Og s3a'!G1475</f>
        <v>0</v>
      </c>
      <c r="T766" s="398">
        <f>'Og s3a'!D1475</f>
        <v>0</v>
      </c>
      <c r="U766" s="444">
        <f>Import!N1464</f>
        <v>0</v>
      </c>
      <c r="V766" s="11"/>
      <c r="W766" s="306"/>
      <c r="X766" s="306"/>
      <c r="Y766" s="306"/>
      <c r="Z766" s="970">
        <f>IF(F766=AF$7,1,0)</f>
        <v>0</v>
      </c>
      <c r="AA766" s="970">
        <f>Z766*D766</f>
        <v>0</v>
      </c>
      <c r="AB766" s="978">
        <f>IF($Z766=0,0,IF(AF766+AH766+AJ766&gt;0,$AA766,0))</f>
        <v>0</v>
      </c>
      <c r="AC766" s="980">
        <f>IF($Z766=0,0,IF(AND(AB766=0,G767&gt;0),$AA766,0))</f>
        <v>0</v>
      </c>
      <c r="AD766" s="969">
        <f>AA766-AB766-AC766</f>
        <v>0</v>
      </c>
      <c r="AE766" s="204">
        <f t="shared" si="315"/>
        <v>0</v>
      </c>
      <c r="AF766" s="204">
        <f t="shared" si="315"/>
        <v>0</v>
      </c>
      <c r="AG766" s="204">
        <f t="shared" si="315"/>
        <v>0</v>
      </c>
      <c r="AH766" s="204">
        <f t="shared" si="315"/>
        <v>0</v>
      </c>
      <c r="AI766" s="922">
        <f t="shared" si="315"/>
        <v>0</v>
      </c>
      <c r="AJ766" s="205">
        <f t="shared" si="315"/>
        <v>0</v>
      </c>
      <c r="AK766" s="973">
        <f>IF($Z766=1,0,IF(AND($Z766=0,AF766&gt;0),1,IF(AND($Z766=0,AH766&gt;0),1,IF(AND($Z766=0,AJ766&gt;0),1,0))))</f>
        <v>0</v>
      </c>
      <c r="AL766" s="973">
        <f t="shared" si="310"/>
        <v>0</v>
      </c>
      <c r="AM766" s="978">
        <f>IF($Z766=0,0,IF(AQ766+AS766+AU766&gt;0,$AA766,0))</f>
        <v>0</v>
      </c>
      <c r="AN766" s="980">
        <f>IF($Z766=0,0,IF(AND(AM766=0,I767&gt;0),$AA766,0))</f>
        <v>0</v>
      </c>
      <c r="AO766" s="969">
        <f>$AA766-AM766-AN766</f>
        <v>0</v>
      </c>
      <c r="AP766" s="204">
        <f t="shared" si="316"/>
        <v>0</v>
      </c>
      <c r="AQ766" s="204">
        <f t="shared" si="316"/>
        <v>0</v>
      </c>
      <c r="AR766" s="204">
        <f t="shared" si="316"/>
        <v>0</v>
      </c>
      <c r="AS766" s="204">
        <f t="shared" si="316"/>
        <v>0</v>
      </c>
      <c r="AT766" s="204">
        <f t="shared" si="316"/>
        <v>0</v>
      </c>
      <c r="AU766" s="205">
        <f t="shared" si="316"/>
        <v>0</v>
      </c>
      <c r="AV766" s="973">
        <f>IF($Z766=1,0,IF(AND($Z766=0,AQ766&gt;0),1,IF(AND($Z766=0,AS766&gt;0),1,IF(AND($Z766=0,AU766&gt;0),1,0))))</f>
        <v>0</v>
      </c>
      <c r="AW766" s="973">
        <f t="shared" si="311"/>
        <v>0</v>
      </c>
      <c r="AX766" s="978">
        <f>IF($Z766=0,0,IF(BB766+BD766+BF766&gt;0,$AA766,0))</f>
        <v>0</v>
      </c>
      <c r="AY766" s="980">
        <f>IF($Z766=0,0,IF(AND(AX766=0,K767&gt;0),$AA766,0))</f>
        <v>0</v>
      </c>
      <c r="AZ766" s="969">
        <f>$AA766-AX766-AY766</f>
        <v>0</v>
      </c>
      <c r="BA766" s="204">
        <f t="shared" si="317"/>
        <v>0</v>
      </c>
      <c r="BB766" s="204">
        <f t="shared" si="317"/>
        <v>0</v>
      </c>
      <c r="BC766" s="204">
        <f t="shared" si="317"/>
        <v>0</v>
      </c>
      <c r="BD766" s="204">
        <f t="shared" si="317"/>
        <v>0</v>
      </c>
      <c r="BE766" s="204">
        <f t="shared" si="317"/>
        <v>0</v>
      </c>
      <c r="BF766" s="205">
        <f t="shared" si="317"/>
        <v>0</v>
      </c>
      <c r="BG766" s="973">
        <f>IF($Z766=1,0,IF(AND($Z766=0,BB766&gt;0),1,IF(AND($Z766=0,BD766&gt;0),1,IF(AND($Z766=0,BF766&gt;0),1,0))))</f>
        <v>0</v>
      </c>
      <c r="BH766" s="973">
        <f t="shared" si="312"/>
        <v>0</v>
      </c>
      <c r="BI766" s="978">
        <f>IF($Z766=0,0,IF(BM766+BO766+BQ766&gt;0,$AA766,0))</f>
        <v>0</v>
      </c>
      <c r="BJ766" s="980">
        <f>IF($Z766=0,0,IF(AND(BI766=0,M767&gt;0),$AA766,0))</f>
        <v>0</v>
      </c>
      <c r="BK766" s="969">
        <f>$AA766-BI766-BJ766</f>
        <v>0</v>
      </c>
      <c r="BL766" s="204">
        <f t="shared" si="318"/>
        <v>0</v>
      </c>
      <c r="BM766" s="204">
        <f t="shared" si="318"/>
        <v>0</v>
      </c>
      <c r="BN766" s="204">
        <f t="shared" si="318"/>
        <v>0</v>
      </c>
      <c r="BO766" s="204">
        <f t="shared" si="318"/>
        <v>0</v>
      </c>
      <c r="BP766" s="204">
        <f t="shared" si="318"/>
        <v>0</v>
      </c>
      <c r="BQ766" s="205">
        <f t="shared" si="318"/>
        <v>0</v>
      </c>
      <c r="BR766" s="973">
        <f>IF($Z766=1,0,IF(AND($Z766=0,BM766&gt;0),1,IF(AND($Z766=0,BO766&gt;0),1,IF(AND($Z766=0,BQ766&gt;0),1,0))))</f>
        <v>0</v>
      </c>
      <c r="BS766" s="973">
        <f t="shared" si="313"/>
        <v>0</v>
      </c>
      <c r="BT766" s="978">
        <f>IF($Z766=0,0,IF(BX766+BZ766+CB766&gt;0,$AA766,0))</f>
        <v>0</v>
      </c>
      <c r="BU766" s="980">
        <f>IF($Z766=0,0,IF(AND(BT766=0,O767&gt;0),$AA766,0))</f>
        <v>0</v>
      </c>
      <c r="BV766" s="969">
        <f>$AA766-BT766-BU766</f>
        <v>0</v>
      </c>
      <c r="BW766" s="204">
        <f t="shared" si="319"/>
        <v>0</v>
      </c>
      <c r="BX766" s="204">
        <f t="shared" si="319"/>
        <v>0</v>
      </c>
      <c r="BY766" s="204">
        <f t="shared" si="319"/>
        <v>0</v>
      </c>
      <c r="BZ766" s="204">
        <f t="shared" si="319"/>
        <v>0</v>
      </c>
      <c r="CA766" s="204">
        <f t="shared" si="319"/>
        <v>0</v>
      </c>
      <c r="CB766" s="205">
        <f t="shared" si="319"/>
        <v>0</v>
      </c>
      <c r="CC766" s="973">
        <f>IF($Z766=1,0,IF(AND($Z766=0,BX766&gt;0),1,IF(AND($Z766=0,BZ766&gt;0),1,IF(AND($Z766=0,CB766&gt;0),1,0))))</f>
        <v>0</v>
      </c>
      <c r="CD766" s="973">
        <f t="shared" si="314"/>
        <v>0</v>
      </c>
      <c r="CE766" s="11"/>
      <c r="CF766" s="11"/>
      <c r="CG766" s="11"/>
      <c r="CH766" s="11"/>
      <c r="CI766" s="11"/>
      <c r="CJ766" s="11"/>
      <c r="CK766" s="11"/>
      <c r="CL766" s="11"/>
      <c r="CM766" s="11"/>
    </row>
    <row r="767" spans="1:91" ht="14.25" customHeight="1">
      <c r="A767" s="950" t="str">
        <f>A766</f>
        <v/>
      </c>
      <c r="B767" s="57"/>
      <c r="C767" s="2051"/>
      <c r="D767" s="2053"/>
      <c r="E767" s="2051"/>
      <c r="F767" s="2772"/>
      <c r="G767" s="1121">
        <f>Import!Q1464</f>
        <v>0</v>
      </c>
      <c r="H767" s="2774"/>
      <c r="I767" s="450"/>
      <c r="J767" s="2775"/>
      <c r="K767" s="450"/>
      <c r="L767" s="2775"/>
      <c r="M767" s="450"/>
      <c r="N767" s="2775"/>
      <c r="O767" s="450"/>
      <c r="P767" s="2775"/>
      <c r="Q767" s="11"/>
      <c r="R767" s="11"/>
      <c r="S767" s="397"/>
      <c r="T767" s="419"/>
      <c r="U767" s="444">
        <f>Import!N1465</f>
        <v>0</v>
      </c>
      <c r="V767" s="11"/>
      <c r="W767" s="306"/>
      <c r="X767" s="306"/>
      <c r="Y767" s="306"/>
      <c r="Z767" s="11"/>
      <c r="AE767" s="204"/>
      <c r="AF767" s="204"/>
      <c r="AG767" s="204"/>
      <c r="AH767" s="204"/>
      <c r="AI767" s="922"/>
      <c r="AJ767" s="205"/>
      <c r="AK767" s="973"/>
      <c r="AL767" s="973">
        <f>AL766</f>
        <v>0</v>
      </c>
      <c r="AP767" s="204"/>
      <c r="AQ767" s="204"/>
      <c r="AR767" s="204"/>
      <c r="AS767" s="204"/>
      <c r="AT767" s="204"/>
      <c r="AU767" s="205"/>
      <c r="AV767" s="973"/>
      <c r="AW767" s="973">
        <f>AW766</f>
        <v>0</v>
      </c>
      <c r="BA767" s="204"/>
      <c r="BB767" s="204"/>
      <c r="BC767" s="204"/>
      <c r="BD767" s="204"/>
      <c r="BE767" s="204"/>
      <c r="BF767" s="205"/>
      <c r="BG767" s="973"/>
      <c r="BH767" s="973">
        <f>BH766</f>
        <v>0</v>
      </c>
      <c r="BL767" s="204"/>
      <c r="BM767" s="204"/>
      <c r="BN767" s="204"/>
      <c r="BO767" s="204"/>
      <c r="BP767" s="204"/>
      <c r="BQ767" s="205"/>
      <c r="BR767" s="973"/>
      <c r="BS767" s="973">
        <f>BS766</f>
        <v>0</v>
      </c>
      <c r="BW767" s="204"/>
      <c r="BX767" s="204"/>
      <c r="BY767" s="204"/>
      <c r="BZ767" s="204"/>
      <c r="CA767" s="204"/>
      <c r="CB767" s="205"/>
      <c r="CC767" s="973"/>
      <c r="CD767" s="973">
        <f>CD766</f>
        <v>0</v>
      </c>
      <c r="CE767" s="11"/>
      <c r="CF767" s="11"/>
      <c r="CG767" s="11"/>
      <c r="CH767" s="11"/>
      <c r="CI767" s="11"/>
      <c r="CJ767" s="11"/>
      <c r="CK767" s="11"/>
      <c r="CL767" s="11"/>
      <c r="CM767" s="11"/>
    </row>
    <row r="768" spans="1:91" ht="24.75" customHeight="1">
      <c r="A768" s="949" t="str">
        <f>IF(E768&gt;0,"Wypełnione","")</f>
        <v/>
      </c>
      <c r="B768" s="57"/>
      <c r="C768" s="2050">
        <f>'Og s3a'!C1477</f>
        <v>0</v>
      </c>
      <c r="D768" s="2052">
        <f>'Og s3a'!E1477</f>
        <v>0</v>
      </c>
      <c r="E768" s="2050">
        <f>'Og s3a'!F1477</f>
        <v>0</v>
      </c>
      <c r="F768" s="2771"/>
      <c r="G768" s="448">
        <f>T768</f>
        <v>0</v>
      </c>
      <c r="H768" s="2773">
        <f>U768</f>
        <v>0</v>
      </c>
      <c r="I768" s="451"/>
      <c r="J768" s="2775"/>
      <c r="K768" s="451"/>
      <c r="L768" s="2775"/>
      <c r="M768" s="451"/>
      <c r="N768" s="2775"/>
      <c r="O768" s="451"/>
      <c r="P768" s="2775"/>
      <c r="Q768" s="11"/>
      <c r="R768" s="11"/>
      <c r="S768" s="396">
        <f>'Og s3a'!G1477</f>
        <v>0</v>
      </c>
      <c r="T768" s="398">
        <f>'Og s3a'!D1477</f>
        <v>0</v>
      </c>
      <c r="U768" s="444">
        <f>Import!N1466</f>
        <v>0</v>
      </c>
      <c r="V768" s="11"/>
      <c r="W768" s="306"/>
      <c r="X768" s="306"/>
      <c r="Y768" s="306"/>
      <c r="Z768" s="970">
        <f>IF(F768=AF$7,1,0)</f>
        <v>0</v>
      </c>
      <c r="AA768" s="970">
        <f>Z768*D768</f>
        <v>0</v>
      </c>
      <c r="AB768" s="978">
        <f>IF($Z768=0,0,IF(AF768+AH768+AJ768&gt;0,$AA768,0))</f>
        <v>0</v>
      </c>
      <c r="AC768" s="980">
        <f>IF($Z768=0,0,IF(AND(AB768=0,G769&gt;0),$AA768,0))</f>
        <v>0</v>
      </c>
      <c r="AD768" s="969">
        <f>AA768-AB768-AC768</f>
        <v>0</v>
      </c>
      <c r="AE768" s="204">
        <f t="shared" si="315"/>
        <v>0</v>
      </c>
      <c r="AF768" s="204">
        <f t="shared" si="315"/>
        <v>0</v>
      </c>
      <c r="AG768" s="204">
        <f t="shared" si="315"/>
        <v>0</v>
      </c>
      <c r="AH768" s="204">
        <f t="shared" si="315"/>
        <v>0</v>
      </c>
      <c r="AI768" s="922">
        <f t="shared" si="315"/>
        <v>0</v>
      </c>
      <c r="AJ768" s="205">
        <f t="shared" si="315"/>
        <v>0</v>
      </c>
      <c r="AK768" s="973">
        <f>IF($Z768=1,0,IF(AND($Z768=0,AF768&gt;0),1,IF(AND($Z768=0,AH768&gt;0),1,IF(AND($Z768=0,AJ768&gt;0),1,0))))</f>
        <v>0</v>
      </c>
      <c r="AL768" s="973">
        <f t="shared" si="310"/>
        <v>0</v>
      </c>
      <c r="AM768" s="978">
        <f>IF($Z768=0,0,IF(AQ768+AS768+AU768&gt;0,$AA768,0))</f>
        <v>0</v>
      </c>
      <c r="AN768" s="980">
        <f>IF($Z768=0,0,IF(AND(AM768=0,I769&gt;0),$AA768,0))</f>
        <v>0</v>
      </c>
      <c r="AO768" s="969">
        <f>$AA768-AM768-AN768</f>
        <v>0</v>
      </c>
      <c r="AP768" s="204">
        <f t="shared" si="316"/>
        <v>0</v>
      </c>
      <c r="AQ768" s="204">
        <f t="shared" si="316"/>
        <v>0</v>
      </c>
      <c r="AR768" s="204">
        <f t="shared" si="316"/>
        <v>0</v>
      </c>
      <c r="AS768" s="204">
        <f t="shared" si="316"/>
        <v>0</v>
      </c>
      <c r="AT768" s="204">
        <f t="shared" si="316"/>
        <v>0</v>
      </c>
      <c r="AU768" s="205">
        <f t="shared" si="316"/>
        <v>0</v>
      </c>
      <c r="AV768" s="973">
        <f>IF($Z768=1,0,IF(AND($Z768=0,AQ768&gt;0),1,IF(AND($Z768=0,AS768&gt;0),1,IF(AND($Z768=0,AU768&gt;0),1,0))))</f>
        <v>0</v>
      </c>
      <c r="AW768" s="973">
        <f t="shared" si="311"/>
        <v>0</v>
      </c>
      <c r="AX768" s="978">
        <f>IF($Z768=0,0,IF(BB768+BD768+BF768&gt;0,$AA768,0))</f>
        <v>0</v>
      </c>
      <c r="AY768" s="980">
        <f>IF($Z768=0,0,IF(AND(AX768=0,K769&gt;0),$AA768,0))</f>
        <v>0</v>
      </c>
      <c r="AZ768" s="969">
        <f>$AA768-AX768-AY768</f>
        <v>0</v>
      </c>
      <c r="BA768" s="204">
        <f t="shared" si="317"/>
        <v>0</v>
      </c>
      <c r="BB768" s="204">
        <f t="shared" si="317"/>
        <v>0</v>
      </c>
      <c r="BC768" s="204">
        <f t="shared" si="317"/>
        <v>0</v>
      </c>
      <c r="BD768" s="204">
        <f t="shared" si="317"/>
        <v>0</v>
      </c>
      <c r="BE768" s="204">
        <f t="shared" si="317"/>
        <v>0</v>
      </c>
      <c r="BF768" s="205">
        <f t="shared" si="317"/>
        <v>0</v>
      </c>
      <c r="BG768" s="973">
        <f>IF($Z768=1,0,IF(AND($Z768=0,BB768&gt;0),1,IF(AND($Z768=0,BD768&gt;0),1,IF(AND($Z768=0,BF768&gt;0),1,0))))</f>
        <v>0</v>
      </c>
      <c r="BH768" s="973">
        <f t="shared" si="312"/>
        <v>0</v>
      </c>
      <c r="BI768" s="978">
        <f>IF($Z768=0,0,IF(BM768+BO768+BQ768&gt;0,$AA768,0))</f>
        <v>0</v>
      </c>
      <c r="BJ768" s="980">
        <f>IF($Z768=0,0,IF(AND(BI768=0,M769&gt;0),$AA768,0))</f>
        <v>0</v>
      </c>
      <c r="BK768" s="969">
        <f>$AA768-BI768-BJ768</f>
        <v>0</v>
      </c>
      <c r="BL768" s="204">
        <f t="shared" si="318"/>
        <v>0</v>
      </c>
      <c r="BM768" s="204">
        <f t="shared" si="318"/>
        <v>0</v>
      </c>
      <c r="BN768" s="204">
        <f t="shared" si="318"/>
        <v>0</v>
      </c>
      <c r="BO768" s="204">
        <f t="shared" si="318"/>
        <v>0</v>
      </c>
      <c r="BP768" s="204">
        <f t="shared" si="318"/>
        <v>0</v>
      </c>
      <c r="BQ768" s="205">
        <f t="shared" si="318"/>
        <v>0</v>
      </c>
      <c r="BR768" s="973">
        <f>IF($Z768=1,0,IF(AND($Z768=0,BM768&gt;0),1,IF(AND($Z768=0,BO768&gt;0),1,IF(AND($Z768=0,BQ768&gt;0),1,0))))</f>
        <v>0</v>
      </c>
      <c r="BS768" s="973">
        <f t="shared" si="313"/>
        <v>0</v>
      </c>
      <c r="BT768" s="978">
        <f>IF($Z768=0,0,IF(BX768+BZ768+CB768&gt;0,$AA768,0))</f>
        <v>0</v>
      </c>
      <c r="BU768" s="980">
        <f>IF($Z768=0,0,IF(AND(BT768=0,O769&gt;0),$AA768,0))</f>
        <v>0</v>
      </c>
      <c r="BV768" s="969">
        <f>$AA768-BT768-BU768</f>
        <v>0</v>
      </c>
      <c r="BW768" s="204">
        <f t="shared" si="319"/>
        <v>0</v>
      </c>
      <c r="BX768" s="204">
        <f t="shared" si="319"/>
        <v>0</v>
      </c>
      <c r="BY768" s="204">
        <f t="shared" si="319"/>
        <v>0</v>
      </c>
      <c r="BZ768" s="204">
        <f t="shared" si="319"/>
        <v>0</v>
      </c>
      <c r="CA768" s="204">
        <f t="shared" si="319"/>
        <v>0</v>
      </c>
      <c r="CB768" s="205">
        <f t="shared" si="319"/>
        <v>0</v>
      </c>
      <c r="CC768" s="973">
        <f>IF($Z768=1,0,IF(AND($Z768=0,BX768&gt;0),1,IF(AND($Z768=0,BZ768&gt;0),1,IF(AND($Z768=0,CB768&gt;0),1,0))))</f>
        <v>0</v>
      </c>
      <c r="CD768" s="973">
        <f t="shared" si="314"/>
        <v>0</v>
      </c>
      <c r="CE768" s="11"/>
      <c r="CF768" s="11"/>
      <c r="CG768" s="11"/>
      <c r="CH768" s="11"/>
      <c r="CI768" s="11"/>
      <c r="CJ768" s="11"/>
      <c r="CK768" s="11"/>
      <c r="CL768" s="11"/>
      <c r="CM768" s="11"/>
    </row>
    <row r="769" spans="1:91" ht="14.25" customHeight="1">
      <c r="A769" s="950" t="str">
        <f>A768</f>
        <v/>
      </c>
      <c r="B769" s="57"/>
      <c r="C769" s="2051"/>
      <c r="D769" s="2053"/>
      <c r="E769" s="2051"/>
      <c r="F769" s="2772"/>
      <c r="G769" s="1121">
        <f>Import!Q1466</f>
        <v>0</v>
      </c>
      <c r="H769" s="2774"/>
      <c r="I769" s="450"/>
      <c r="J769" s="2775"/>
      <c r="K769" s="450"/>
      <c r="L769" s="2775"/>
      <c r="M769" s="450"/>
      <c r="N769" s="2775"/>
      <c r="O769" s="450"/>
      <c r="P769" s="2775"/>
      <c r="Q769" s="11"/>
      <c r="R769" s="11"/>
      <c r="S769" s="397"/>
      <c r="T769" s="419"/>
      <c r="U769" s="444">
        <f>Import!N1467</f>
        <v>0</v>
      </c>
      <c r="V769" s="11"/>
      <c r="W769" s="306"/>
      <c r="X769" s="306"/>
      <c r="Y769" s="306"/>
      <c r="Z769" s="11"/>
      <c r="AE769" s="204"/>
      <c r="AF769" s="204"/>
      <c r="AG769" s="204"/>
      <c r="AH769" s="204"/>
      <c r="AI769" s="922"/>
      <c r="AJ769" s="205"/>
      <c r="AK769" s="973"/>
      <c r="AL769" s="973">
        <f>AL768</f>
        <v>0</v>
      </c>
      <c r="AP769" s="204"/>
      <c r="AQ769" s="204"/>
      <c r="AR769" s="204"/>
      <c r="AS769" s="204"/>
      <c r="AT769" s="204"/>
      <c r="AU769" s="205"/>
      <c r="AV769" s="973"/>
      <c r="AW769" s="973">
        <f>AW768</f>
        <v>0</v>
      </c>
      <c r="BA769" s="204"/>
      <c r="BB769" s="204"/>
      <c r="BC769" s="204"/>
      <c r="BD769" s="204"/>
      <c r="BE769" s="204"/>
      <c r="BF769" s="205"/>
      <c r="BG769" s="973"/>
      <c r="BH769" s="973">
        <f>BH768</f>
        <v>0</v>
      </c>
      <c r="BL769" s="204"/>
      <c r="BM769" s="204"/>
      <c r="BN769" s="204"/>
      <c r="BO769" s="204"/>
      <c r="BP769" s="204"/>
      <c r="BQ769" s="205"/>
      <c r="BR769" s="973"/>
      <c r="BS769" s="973">
        <f>BS768</f>
        <v>0</v>
      </c>
      <c r="BW769" s="204"/>
      <c r="BX769" s="204"/>
      <c r="BY769" s="204"/>
      <c r="BZ769" s="204"/>
      <c r="CA769" s="204"/>
      <c r="CB769" s="205"/>
      <c r="CC769" s="973"/>
      <c r="CD769" s="973">
        <f>CD768</f>
        <v>0</v>
      </c>
      <c r="CE769" s="11"/>
      <c r="CF769" s="11"/>
      <c r="CG769" s="11"/>
      <c r="CH769" s="11"/>
      <c r="CI769" s="11"/>
      <c r="CJ769" s="11"/>
      <c r="CK769" s="11"/>
      <c r="CL769" s="11"/>
      <c r="CM769" s="11"/>
    </row>
    <row r="770" spans="1:91" ht="24.75" customHeight="1">
      <c r="A770" s="949" t="str">
        <f>IF(E770&gt;0,"Wypełnione","")</f>
        <v/>
      </c>
      <c r="B770" s="57"/>
      <c r="C770" s="2050">
        <f>'Og s3a'!C1479</f>
        <v>0</v>
      </c>
      <c r="D770" s="2052">
        <f>'Og s3a'!E1479</f>
        <v>0</v>
      </c>
      <c r="E770" s="2050">
        <f>'Og s3a'!F1479</f>
        <v>0</v>
      </c>
      <c r="F770" s="2771"/>
      <c r="G770" s="448">
        <f>T770</f>
        <v>0</v>
      </c>
      <c r="H770" s="2773">
        <f>U770</f>
        <v>0</v>
      </c>
      <c r="I770" s="451"/>
      <c r="J770" s="2775"/>
      <c r="K770" s="451"/>
      <c r="L770" s="2775"/>
      <c r="M770" s="451"/>
      <c r="N770" s="2775"/>
      <c r="O770" s="451"/>
      <c r="P770" s="2775"/>
      <c r="Q770" s="11"/>
      <c r="R770" s="11"/>
      <c r="S770" s="396">
        <f>'Og s3a'!G1479</f>
        <v>0</v>
      </c>
      <c r="T770" s="398">
        <f>'Og s3a'!D1479</f>
        <v>0</v>
      </c>
      <c r="U770" s="444">
        <f>Import!N1468</f>
        <v>0</v>
      </c>
      <c r="V770" s="11"/>
      <c r="W770" s="306"/>
      <c r="X770" s="306"/>
      <c r="Y770" s="306"/>
      <c r="Z770" s="970">
        <f>IF(F770=AF$7,1,0)</f>
        <v>0</v>
      </c>
      <c r="AA770" s="970">
        <f>Z770*D770</f>
        <v>0</v>
      </c>
      <c r="AB770" s="978">
        <f>IF($Z770=0,0,IF(AF770+AH770+AJ770&gt;0,$AA770,0))</f>
        <v>0</v>
      </c>
      <c r="AC770" s="980">
        <f>IF($Z770=0,0,IF(AND(AB770=0,G771&gt;0),$AA770,0))</f>
        <v>0</v>
      </c>
      <c r="AD770" s="969">
        <f>AA770-AB770-AC770</f>
        <v>0</v>
      </c>
      <c r="AE770" s="204">
        <f t="shared" si="315"/>
        <v>0</v>
      </c>
      <c r="AF770" s="204">
        <f t="shared" si="315"/>
        <v>0</v>
      </c>
      <c r="AG770" s="204">
        <f t="shared" si="315"/>
        <v>0</v>
      </c>
      <c r="AH770" s="204">
        <f t="shared" si="315"/>
        <v>0</v>
      </c>
      <c r="AI770" s="922">
        <f t="shared" si="315"/>
        <v>0</v>
      </c>
      <c r="AJ770" s="205">
        <f t="shared" si="315"/>
        <v>0</v>
      </c>
      <c r="AK770" s="973">
        <f>IF($Z770=1,0,IF(AND($Z770=0,AF770&gt;0),1,IF(AND($Z770=0,AH770&gt;0),1,IF(AND($Z770=0,AJ770&gt;0),1,0))))</f>
        <v>0</v>
      </c>
      <c r="AL770" s="973">
        <f t="shared" si="310"/>
        <v>0</v>
      </c>
      <c r="AM770" s="978">
        <f>IF($Z770=0,0,IF(AQ770+AS770+AU770&gt;0,$AA770,0))</f>
        <v>0</v>
      </c>
      <c r="AN770" s="980">
        <f>IF($Z770=0,0,IF(AND(AM770=0,I771&gt;0),$AA770,0))</f>
        <v>0</v>
      </c>
      <c r="AO770" s="969">
        <f>$AA770-AM770-AN770</f>
        <v>0</v>
      </c>
      <c r="AP770" s="204">
        <f t="shared" si="316"/>
        <v>0</v>
      </c>
      <c r="AQ770" s="204">
        <f t="shared" si="316"/>
        <v>0</v>
      </c>
      <c r="AR770" s="204">
        <f t="shared" si="316"/>
        <v>0</v>
      </c>
      <c r="AS770" s="204">
        <f t="shared" si="316"/>
        <v>0</v>
      </c>
      <c r="AT770" s="204">
        <f t="shared" si="316"/>
        <v>0</v>
      </c>
      <c r="AU770" s="205">
        <f t="shared" si="316"/>
        <v>0</v>
      </c>
      <c r="AV770" s="973">
        <f>IF($Z770=1,0,IF(AND($Z770=0,AQ770&gt;0),1,IF(AND($Z770=0,AS770&gt;0),1,IF(AND($Z770=0,AU770&gt;0),1,0))))</f>
        <v>0</v>
      </c>
      <c r="AW770" s="973">
        <f t="shared" si="311"/>
        <v>0</v>
      </c>
      <c r="AX770" s="978">
        <f>IF($Z770=0,0,IF(BB770+BD770+BF770&gt;0,$AA770,0))</f>
        <v>0</v>
      </c>
      <c r="AY770" s="980">
        <f>IF($Z770=0,0,IF(AND(AX770=0,K771&gt;0),$AA770,0))</f>
        <v>0</v>
      </c>
      <c r="AZ770" s="969">
        <f>$AA770-AX770-AY770</f>
        <v>0</v>
      </c>
      <c r="BA770" s="204">
        <f t="shared" si="317"/>
        <v>0</v>
      </c>
      <c r="BB770" s="204">
        <f t="shared" si="317"/>
        <v>0</v>
      </c>
      <c r="BC770" s="204">
        <f t="shared" si="317"/>
        <v>0</v>
      </c>
      <c r="BD770" s="204">
        <f t="shared" si="317"/>
        <v>0</v>
      </c>
      <c r="BE770" s="204">
        <f t="shared" si="317"/>
        <v>0</v>
      </c>
      <c r="BF770" s="205">
        <f t="shared" si="317"/>
        <v>0</v>
      </c>
      <c r="BG770" s="973">
        <f>IF($Z770=1,0,IF(AND($Z770=0,BB770&gt;0),1,IF(AND($Z770=0,BD770&gt;0),1,IF(AND($Z770=0,BF770&gt;0),1,0))))</f>
        <v>0</v>
      </c>
      <c r="BH770" s="973">
        <f t="shared" si="312"/>
        <v>0</v>
      </c>
      <c r="BI770" s="978">
        <f>IF($Z770=0,0,IF(BM770+BO770+BQ770&gt;0,$AA770,0))</f>
        <v>0</v>
      </c>
      <c r="BJ770" s="980">
        <f>IF($Z770=0,0,IF(AND(BI770=0,M771&gt;0),$AA770,0))</f>
        <v>0</v>
      </c>
      <c r="BK770" s="969">
        <f>$AA770-BI770-BJ770</f>
        <v>0</v>
      </c>
      <c r="BL770" s="204">
        <f t="shared" si="318"/>
        <v>0</v>
      </c>
      <c r="BM770" s="204">
        <f t="shared" si="318"/>
        <v>0</v>
      </c>
      <c r="BN770" s="204">
        <f t="shared" si="318"/>
        <v>0</v>
      </c>
      <c r="BO770" s="204">
        <f t="shared" si="318"/>
        <v>0</v>
      </c>
      <c r="BP770" s="204">
        <f t="shared" si="318"/>
        <v>0</v>
      </c>
      <c r="BQ770" s="205">
        <f t="shared" si="318"/>
        <v>0</v>
      </c>
      <c r="BR770" s="973">
        <f>IF($Z770=1,0,IF(AND($Z770=0,BM770&gt;0),1,IF(AND($Z770=0,BO770&gt;0),1,IF(AND($Z770=0,BQ770&gt;0),1,0))))</f>
        <v>0</v>
      </c>
      <c r="BS770" s="973">
        <f t="shared" si="313"/>
        <v>0</v>
      </c>
      <c r="BT770" s="978">
        <f>IF($Z770=0,0,IF(BX770+BZ770+CB770&gt;0,$AA770,0))</f>
        <v>0</v>
      </c>
      <c r="BU770" s="980">
        <f>IF($Z770=0,0,IF(AND(BT770=0,O771&gt;0),$AA770,0))</f>
        <v>0</v>
      </c>
      <c r="BV770" s="969">
        <f>$AA770-BT770-BU770</f>
        <v>0</v>
      </c>
      <c r="BW770" s="204">
        <f t="shared" si="319"/>
        <v>0</v>
      </c>
      <c r="BX770" s="204">
        <f t="shared" si="319"/>
        <v>0</v>
      </c>
      <c r="BY770" s="204">
        <f t="shared" si="319"/>
        <v>0</v>
      </c>
      <c r="BZ770" s="204">
        <f t="shared" si="319"/>
        <v>0</v>
      </c>
      <c r="CA770" s="204">
        <f t="shared" si="319"/>
        <v>0</v>
      </c>
      <c r="CB770" s="205">
        <f t="shared" si="319"/>
        <v>0</v>
      </c>
      <c r="CC770" s="973">
        <f>IF($Z770=1,0,IF(AND($Z770=0,BX770&gt;0),1,IF(AND($Z770=0,BZ770&gt;0),1,IF(AND($Z770=0,CB770&gt;0),1,0))))</f>
        <v>0</v>
      </c>
      <c r="CD770" s="973">
        <f t="shared" si="314"/>
        <v>0</v>
      </c>
      <c r="CE770" s="11"/>
      <c r="CF770" s="11"/>
      <c r="CG770" s="11"/>
      <c r="CH770" s="11"/>
      <c r="CI770" s="11"/>
      <c r="CJ770" s="11"/>
      <c r="CK770" s="11"/>
      <c r="CL770" s="11"/>
      <c r="CM770" s="11"/>
    </row>
    <row r="771" spans="1:91" ht="14.25" customHeight="1">
      <c r="A771" s="950" t="str">
        <f>A770</f>
        <v/>
      </c>
      <c r="B771" s="57"/>
      <c r="C771" s="2051"/>
      <c r="D771" s="2053"/>
      <c r="E771" s="2051"/>
      <c r="F771" s="2772"/>
      <c r="G771" s="1121">
        <f>Import!Q1468</f>
        <v>0</v>
      </c>
      <c r="H771" s="2774"/>
      <c r="I771" s="450"/>
      <c r="J771" s="2775"/>
      <c r="K771" s="450"/>
      <c r="L771" s="2775"/>
      <c r="M771" s="450"/>
      <c r="N771" s="2775"/>
      <c r="O771" s="450"/>
      <c r="P771" s="2775"/>
      <c r="Q771" s="11"/>
      <c r="R771" s="11"/>
      <c r="S771" s="397"/>
      <c r="T771" s="419"/>
      <c r="U771" s="444">
        <f>Import!N1469</f>
        <v>0</v>
      </c>
      <c r="V771" s="11"/>
      <c r="W771" s="306"/>
      <c r="X771" s="306"/>
      <c r="Y771" s="306"/>
      <c r="Z771" s="11"/>
      <c r="AE771" s="204"/>
      <c r="AF771" s="204"/>
      <c r="AG771" s="204"/>
      <c r="AH771" s="204"/>
      <c r="AI771" s="922"/>
      <c r="AJ771" s="205"/>
      <c r="AK771" s="973"/>
      <c r="AL771" s="973">
        <f>AL770</f>
        <v>0</v>
      </c>
      <c r="AP771" s="204"/>
      <c r="AQ771" s="204"/>
      <c r="AR771" s="204"/>
      <c r="AS771" s="204"/>
      <c r="AT771" s="204"/>
      <c r="AU771" s="205"/>
      <c r="AV771" s="973"/>
      <c r="AW771" s="973">
        <f>AW770</f>
        <v>0</v>
      </c>
      <c r="BA771" s="204"/>
      <c r="BB771" s="204"/>
      <c r="BC771" s="204"/>
      <c r="BD771" s="204"/>
      <c r="BE771" s="204"/>
      <c r="BF771" s="205"/>
      <c r="BG771" s="973"/>
      <c r="BH771" s="973">
        <f>BH770</f>
        <v>0</v>
      </c>
      <c r="BL771" s="204"/>
      <c r="BM771" s="204"/>
      <c r="BN771" s="204"/>
      <c r="BO771" s="204"/>
      <c r="BP771" s="204"/>
      <c r="BQ771" s="205"/>
      <c r="BR771" s="973"/>
      <c r="BS771" s="973">
        <f>BS770</f>
        <v>0</v>
      </c>
      <c r="BW771" s="204"/>
      <c r="BX771" s="204"/>
      <c r="BY771" s="204"/>
      <c r="BZ771" s="204"/>
      <c r="CA771" s="204"/>
      <c r="CB771" s="205"/>
      <c r="CC771" s="973"/>
      <c r="CD771" s="973">
        <f>CD770</f>
        <v>0</v>
      </c>
      <c r="CE771" s="11"/>
      <c r="CF771" s="11"/>
      <c r="CG771" s="11"/>
      <c r="CH771" s="11"/>
      <c r="CI771" s="11"/>
      <c r="CJ771" s="11"/>
      <c r="CK771" s="11"/>
      <c r="CL771" s="11"/>
      <c r="CM771" s="11"/>
    </row>
    <row r="772" spans="1:91" ht="24.75" customHeight="1">
      <c r="A772" s="949" t="str">
        <f>IF(E772&gt;0,"Wypełnione","")</f>
        <v/>
      </c>
      <c r="B772" s="57"/>
      <c r="C772" s="2050">
        <f>'Og s3a'!C1481</f>
        <v>0</v>
      </c>
      <c r="D772" s="2052">
        <f>'Og s3a'!E1481</f>
        <v>0</v>
      </c>
      <c r="E772" s="2050">
        <f>'Og s3a'!F1481</f>
        <v>0</v>
      </c>
      <c r="F772" s="2771"/>
      <c r="G772" s="448">
        <f>T772</f>
        <v>0</v>
      </c>
      <c r="H772" s="2773">
        <f>U772</f>
        <v>0</v>
      </c>
      <c r="I772" s="451"/>
      <c r="J772" s="2775"/>
      <c r="K772" s="451"/>
      <c r="L772" s="2775"/>
      <c r="M772" s="451"/>
      <c r="N772" s="2775"/>
      <c r="O772" s="451"/>
      <c r="P772" s="2775"/>
      <c r="Q772" s="11"/>
      <c r="R772" s="11"/>
      <c r="S772" s="396">
        <f>'Og s3a'!G1481</f>
        <v>0</v>
      </c>
      <c r="T772" s="398">
        <f>'Og s3a'!D1481</f>
        <v>0</v>
      </c>
      <c r="U772" s="444">
        <f>Import!N1470</f>
        <v>0</v>
      </c>
      <c r="V772" s="11"/>
      <c r="W772" s="306"/>
      <c r="X772" s="306"/>
      <c r="Y772" s="306"/>
      <c r="Z772" s="970">
        <f>IF(F772=AF$7,1,0)</f>
        <v>0</v>
      </c>
      <c r="AA772" s="970">
        <f>Z772*D772</f>
        <v>0</v>
      </c>
      <c r="AB772" s="978">
        <f>IF($Z772=0,0,IF(AF772+AH772+AJ772&gt;0,$AA772,0))</f>
        <v>0</v>
      </c>
      <c r="AC772" s="980">
        <f>IF($Z772=0,0,IF(AND(AB772=0,G773&gt;0),$AA772,0))</f>
        <v>0</v>
      </c>
      <c r="AD772" s="969">
        <f>AA772-AB772-AC772</f>
        <v>0</v>
      </c>
      <c r="AE772" s="204">
        <f t="shared" si="315"/>
        <v>0</v>
      </c>
      <c r="AF772" s="204">
        <f t="shared" si="315"/>
        <v>0</v>
      </c>
      <c r="AG772" s="204">
        <f t="shared" si="315"/>
        <v>0</v>
      </c>
      <c r="AH772" s="204">
        <f t="shared" si="315"/>
        <v>0</v>
      </c>
      <c r="AI772" s="922">
        <f t="shared" si="315"/>
        <v>0</v>
      </c>
      <c r="AJ772" s="205">
        <f t="shared" si="315"/>
        <v>0</v>
      </c>
      <c r="AK772" s="973">
        <f>IF($Z772=1,0,IF(AND($Z772=0,AF772&gt;0),1,IF(AND($Z772=0,AH772&gt;0),1,IF(AND($Z772=0,AJ772&gt;0),1,0))))</f>
        <v>0</v>
      </c>
      <c r="AL772" s="973">
        <f t="shared" si="310"/>
        <v>0</v>
      </c>
      <c r="AM772" s="978">
        <f>IF($Z772=0,0,IF(AQ772+AS772+AU772&gt;0,$AA772,0))</f>
        <v>0</v>
      </c>
      <c r="AN772" s="980">
        <f>IF($Z772=0,0,IF(AND(AM772=0,I773&gt;0),$AA772,0))</f>
        <v>0</v>
      </c>
      <c r="AO772" s="969">
        <f>$AA772-AM772-AN772</f>
        <v>0</v>
      </c>
      <c r="AP772" s="204">
        <f t="shared" si="316"/>
        <v>0</v>
      </c>
      <c r="AQ772" s="204">
        <f t="shared" si="316"/>
        <v>0</v>
      </c>
      <c r="AR772" s="204">
        <f t="shared" si="316"/>
        <v>0</v>
      </c>
      <c r="AS772" s="204">
        <f t="shared" si="316"/>
        <v>0</v>
      </c>
      <c r="AT772" s="204">
        <f t="shared" si="316"/>
        <v>0</v>
      </c>
      <c r="AU772" s="205">
        <f t="shared" si="316"/>
        <v>0</v>
      </c>
      <c r="AV772" s="973">
        <f>IF($Z772=1,0,IF(AND($Z772=0,AQ772&gt;0),1,IF(AND($Z772=0,AS772&gt;0),1,IF(AND($Z772=0,AU772&gt;0),1,0))))</f>
        <v>0</v>
      </c>
      <c r="AW772" s="973">
        <f t="shared" si="311"/>
        <v>0</v>
      </c>
      <c r="AX772" s="978">
        <f>IF($Z772=0,0,IF(BB772+BD772+BF772&gt;0,$AA772,0))</f>
        <v>0</v>
      </c>
      <c r="AY772" s="980">
        <f>IF($Z772=0,0,IF(AND(AX772=0,K773&gt;0),$AA772,0))</f>
        <v>0</v>
      </c>
      <c r="AZ772" s="969">
        <f>$AA772-AX772-AY772</f>
        <v>0</v>
      </c>
      <c r="BA772" s="204">
        <f t="shared" si="317"/>
        <v>0</v>
      </c>
      <c r="BB772" s="204">
        <f t="shared" si="317"/>
        <v>0</v>
      </c>
      <c r="BC772" s="204">
        <f t="shared" si="317"/>
        <v>0</v>
      </c>
      <c r="BD772" s="204">
        <f t="shared" si="317"/>
        <v>0</v>
      </c>
      <c r="BE772" s="204">
        <f t="shared" si="317"/>
        <v>0</v>
      </c>
      <c r="BF772" s="205">
        <f t="shared" si="317"/>
        <v>0</v>
      </c>
      <c r="BG772" s="973">
        <f>IF($Z772=1,0,IF(AND($Z772=0,BB772&gt;0),1,IF(AND($Z772=0,BD772&gt;0),1,IF(AND($Z772=0,BF772&gt;0),1,0))))</f>
        <v>0</v>
      </c>
      <c r="BH772" s="973">
        <f t="shared" si="312"/>
        <v>0</v>
      </c>
      <c r="BI772" s="978">
        <f>IF($Z772=0,0,IF(BM772+BO772+BQ772&gt;0,$AA772,0))</f>
        <v>0</v>
      </c>
      <c r="BJ772" s="980">
        <f>IF($Z772=0,0,IF(AND(BI772=0,M773&gt;0),$AA772,0))</f>
        <v>0</v>
      </c>
      <c r="BK772" s="969">
        <f>$AA772-BI772-BJ772</f>
        <v>0</v>
      </c>
      <c r="BL772" s="204">
        <f t="shared" si="318"/>
        <v>0</v>
      </c>
      <c r="BM772" s="204">
        <f t="shared" si="318"/>
        <v>0</v>
      </c>
      <c r="BN772" s="204">
        <f t="shared" si="318"/>
        <v>0</v>
      </c>
      <c r="BO772" s="204">
        <f t="shared" si="318"/>
        <v>0</v>
      </c>
      <c r="BP772" s="204">
        <f t="shared" si="318"/>
        <v>0</v>
      </c>
      <c r="BQ772" s="205">
        <f t="shared" si="318"/>
        <v>0</v>
      </c>
      <c r="BR772" s="973">
        <f>IF($Z772=1,0,IF(AND($Z772=0,BM772&gt;0),1,IF(AND($Z772=0,BO772&gt;0),1,IF(AND($Z772=0,BQ772&gt;0),1,0))))</f>
        <v>0</v>
      </c>
      <c r="BS772" s="973">
        <f t="shared" si="313"/>
        <v>0</v>
      </c>
      <c r="BT772" s="978">
        <f>IF($Z772=0,0,IF(BX772+BZ772+CB772&gt;0,$AA772,0))</f>
        <v>0</v>
      </c>
      <c r="BU772" s="980">
        <f>IF($Z772=0,0,IF(AND(BT772=0,O773&gt;0),$AA772,0))</f>
        <v>0</v>
      </c>
      <c r="BV772" s="969">
        <f>$AA772-BT772-BU772</f>
        <v>0</v>
      </c>
      <c r="BW772" s="204">
        <f t="shared" si="319"/>
        <v>0</v>
      </c>
      <c r="BX772" s="204">
        <f t="shared" si="319"/>
        <v>0</v>
      </c>
      <c r="BY772" s="204">
        <f t="shared" si="319"/>
        <v>0</v>
      </c>
      <c r="BZ772" s="204">
        <f t="shared" si="319"/>
        <v>0</v>
      </c>
      <c r="CA772" s="204">
        <f t="shared" si="319"/>
        <v>0</v>
      </c>
      <c r="CB772" s="205">
        <f t="shared" si="319"/>
        <v>0</v>
      </c>
      <c r="CC772" s="973">
        <f>IF($Z772=1,0,IF(AND($Z772=0,BX772&gt;0),1,IF(AND($Z772=0,BZ772&gt;0),1,IF(AND($Z772=0,CB772&gt;0),1,0))))</f>
        <v>0</v>
      </c>
      <c r="CD772" s="973">
        <f t="shared" si="314"/>
        <v>0</v>
      </c>
      <c r="CE772" s="11"/>
      <c r="CF772" s="11"/>
      <c r="CG772" s="11"/>
      <c r="CH772" s="11"/>
      <c r="CI772" s="11"/>
      <c r="CJ772" s="11"/>
      <c r="CK772" s="11"/>
      <c r="CL772" s="11"/>
      <c r="CM772" s="11"/>
    </row>
    <row r="773" spans="1:91" ht="14.25" customHeight="1">
      <c r="A773" s="950" t="str">
        <f>A772</f>
        <v/>
      </c>
      <c r="B773" s="57"/>
      <c r="C773" s="2051"/>
      <c r="D773" s="2053"/>
      <c r="E773" s="2051"/>
      <c r="F773" s="2772"/>
      <c r="G773" s="1121">
        <f>Import!Q1470</f>
        <v>0</v>
      </c>
      <c r="H773" s="2774"/>
      <c r="I773" s="450"/>
      <c r="J773" s="2775"/>
      <c r="K773" s="450"/>
      <c r="L773" s="2775"/>
      <c r="M773" s="450"/>
      <c r="N773" s="2775"/>
      <c r="O773" s="450"/>
      <c r="P773" s="2775"/>
      <c r="Q773" s="11"/>
      <c r="R773" s="11"/>
      <c r="S773" s="397"/>
      <c r="T773" s="419"/>
      <c r="U773" s="444">
        <f>Import!N1471</f>
        <v>0</v>
      </c>
      <c r="V773" s="11"/>
      <c r="W773" s="306"/>
      <c r="X773" s="306"/>
      <c r="Y773" s="306"/>
      <c r="Z773" s="11"/>
      <c r="AE773" s="204"/>
      <c r="AF773" s="204"/>
      <c r="AG773" s="204"/>
      <c r="AH773" s="204"/>
      <c r="AI773" s="922"/>
      <c r="AJ773" s="205"/>
      <c r="AK773" s="973"/>
      <c r="AL773" s="973">
        <f>AL772</f>
        <v>0</v>
      </c>
      <c r="AP773" s="204"/>
      <c r="AQ773" s="204"/>
      <c r="AR773" s="204"/>
      <c r="AS773" s="204"/>
      <c r="AT773" s="204"/>
      <c r="AU773" s="205"/>
      <c r="AV773" s="973"/>
      <c r="AW773" s="973">
        <f>AW772</f>
        <v>0</v>
      </c>
      <c r="BA773" s="204"/>
      <c r="BB773" s="204"/>
      <c r="BC773" s="204"/>
      <c r="BD773" s="204"/>
      <c r="BE773" s="204"/>
      <c r="BF773" s="205"/>
      <c r="BG773" s="973"/>
      <c r="BH773" s="973">
        <f>BH772</f>
        <v>0</v>
      </c>
      <c r="BL773" s="204"/>
      <c r="BM773" s="204"/>
      <c r="BN773" s="204"/>
      <c r="BO773" s="204"/>
      <c r="BP773" s="204"/>
      <c r="BQ773" s="205"/>
      <c r="BR773" s="973"/>
      <c r="BS773" s="973">
        <f>BS772</f>
        <v>0</v>
      </c>
      <c r="BW773" s="204"/>
      <c r="BX773" s="204"/>
      <c r="BY773" s="204"/>
      <c r="BZ773" s="204"/>
      <c r="CA773" s="204"/>
      <c r="CB773" s="205"/>
      <c r="CC773" s="973"/>
      <c r="CD773" s="973">
        <f>CD772</f>
        <v>0</v>
      </c>
      <c r="CE773" s="11"/>
      <c r="CF773" s="11"/>
      <c r="CG773" s="11"/>
      <c r="CH773" s="11"/>
      <c r="CI773" s="11"/>
      <c r="CJ773" s="11"/>
      <c r="CK773" s="11"/>
      <c r="CL773" s="11"/>
      <c r="CM773" s="11"/>
    </row>
    <row r="774" spans="1:91" ht="24.75" customHeight="1">
      <c r="A774" s="949" t="str">
        <f>IF(E774&gt;0,"Wypełnione","")</f>
        <v/>
      </c>
      <c r="B774" s="57"/>
      <c r="C774" s="2050">
        <f>'Og s3a'!C1483</f>
        <v>0</v>
      </c>
      <c r="D774" s="2052">
        <f>'Og s3a'!E1483</f>
        <v>0</v>
      </c>
      <c r="E774" s="2050">
        <f>'Og s3a'!F1483</f>
        <v>0</v>
      </c>
      <c r="F774" s="2771"/>
      <c r="G774" s="448">
        <f>T774</f>
        <v>0</v>
      </c>
      <c r="H774" s="2773">
        <f>U774</f>
        <v>0</v>
      </c>
      <c r="I774" s="451"/>
      <c r="J774" s="2775"/>
      <c r="K774" s="451"/>
      <c r="L774" s="2775"/>
      <c r="M774" s="451"/>
      <c r="N774" s="2775"/>
      <c r="O774" s="451"/>
      <c r="P774" s="2775"/>
      <c r="Q774" s="11"/>
      <c r="R774" s="11"/>
      <c r="S774" s="396">
        <f>'Og s3a'!G1483</f>
        <v>0</v>
      </c>
      <c r="T774" s="398">
        <f>'Og s3a'!D1483</f>
        <v>0</v>
      </c>
      <c r="U774" s="444">
        <f>Import!N1472</f>
        <v>0</v>
      </c>
      <c r="V774" s="11"/>
      <c r="W774" s="306"/>
      <c r="X774" s="306"/>
      <c r="Y774" s="306"/>
      <c r="Z774" s="970">
        <f>IF(F774=AF$7,1,0)</f>
        <v>0</v>
      </c>
      <c r="AA774" s="970">
        <f>Z774*D774</f>
        <v>0</v>
      </c>
      <c r="AB774" s="978">
        <f>IF($Z774=0,0,IF(AF774+AH774+AJ774&gt;0,$AA774,0))</f>
        <v>0</v>
      </c>
      <c r="AC774" s="980">
        <f>IF($Z774=0,0,IF(AND(AB774=0,G775&gt;0),$AA774,0))</f>
        <v>0</v>
      </c>
      <c r="AD774" s="969">
        <f>AA774-AB774-AC774</f>
        <v>0</v>
      </c>
      <c r="AE774" s="204">
        <f t="shared" si="315"/>
        <v>0</v>
      </c>
      <c r="AF774" s="204">
        <f t="shared" si="315"/>
        <v>0</v>
      </c>
      <c r="AG774" s="204">
        <f t="shared" si="315"/>
        <v>0</v>
      </c>
      <c r="AH774" s="204">
        <f t="shared" si="315"/>
        <v>0</v>
      </c>
      <c r="AI774" s="922">
        <f t="shared" si="315"/>
        <v>0</v>
      </c>
      <c r="AJ774" s="205">
        <f t="shared" si="315"/>
        <v>0</v>
      </c>
      <c r="AK774" s="973">
        <f>IF($Z774=1,0,IF(AND($Z774=0,AF774&gt;0),1,IF(AND($Z774=0,AH774&gt;0),1,IF(AND($Z774=0,AJ774&gt;0),1,0))))</f>
        <v>0</v>
      </c>
      <c r="AL774" s="973">
        <f t="shared" si="310"/>
        <v>0</v>
      </c>
      <c r="AM774" s="978">
        <f>IF($Z774=0,0,IF(AQ774+AS774+AU774&gt;0,$AA774,0))</f>
        <v>0</v>
      </c>
      <c r="AN774" s="980">
        <f>IF($Z774=0,0,IF(AND(AM774=0,I775&gt;0),$AA774,0))</f>
        <v>0</v>
      </c>
      <c r="AO774" s="969">
        <f>$AA774-AM774-AN774</f>
        <v>0</v>
      </c>
      <c r="AP774" s="204">
        <f t="shared" si="316"/>
        <v>0</v>
      </c>
      <c r="AQ774" s="204">
        <f t="shared" si="316"/>
        <v>0</v>
      </c>
      <c r="AR774" s="204">
        <f t="shared" si="316"/>
        <v>0</v>
      </c>
      <c r="AS774" s="204">
        <f t="shared" si="316"/>
        <v>0</v>
      </c>
      <c r="AT774" s="204">
        <f t="shared" si="316"/>
        <v>0</v>
      </c>
      <c r="AU774" s="205">
        <f t="shared" si="316"/>
        <v>0</v>
      </c>
      <c r="AV774" s="973">
        <f>IF($Z774=1,0,IF(AND($Z774=0,AQ774&gt;0),1,IF(AND($Z774=0,AS774&gt;0),1,IF(AND($Z774=0,AU774&gt;0),1,0))))</f>
        <v>0</v>
      </c>
      <c r="AW774" s="973">
        <f t="shared" si="311"/>
        <v>0</v>
      </c>
      <c r="AX774" s="978">
        <f>IF($Z774=0,0,IF(BB774+BD774+BF774&gt;0,$AA774,0))</f>
        <v>0</v>
      </c>
      <c r="AY774" s="980">
        <f>IF($Z774=0,0,IF(AND(AX774=0,K775&gt;0),$AA774,0))</f>
        <v>0</v>
      </c>
      <c r="AZ774" s="969">
        <f>$AA774-AX774-AY774</f>
        <v>0</v>
      </c>
      <c r="BA774" s="204">
        <f t="shared" si="317"/>
        <v>0</v>
      </c>
      <c r="BB774" s="204">
        <f t="shared" si="317"/>
        <v>0</v>
      </c>
      <c r="BC774" s="204">
        <f t="shared" si="317"/>
        <v>0</v>
      </c>
      <c r="BD774" s="204">
        <f t="shared" si="317"/>
        <v>0</v>
      </c>
      <c r="BE774" s="204">
        <f t="shared" si="317"/>
        <v>0</v>
      </c>
      <c r="BF774" s="205">
        <f t="shared" si="317"/>
        <v>0</v>
      </c>
      <c r="BG774" s="973">
        <f>IF($Z774=1,0,IF(AND($Z774=0,BB774&gt;0),1,IF(AND($Z774=0,BD774&gt;0),1,IF(AND($Z774=0,BF774&gt;0),1,0))))</f>
        <v>0</v>
      </c>
      <c r="BH774" s="973">
        <f t="shared" si="312"/>
        <v>0</v>
      </c>
      <c r="BI774" s="978">
        <f>IF($Z774=0,0,IF(BM774+BO774+BQ774&gt;0,$AA774,0))</f>
        <v>0</v>
      </c>
      <c r="BJ774" s="980">
        <f>IF($Z774=0,0,IF(AND(BI774=0,M775&gt;0),$AA774,0))</f>
        <v>0</v>
      </c>
      <c r="BK774" s="969">
        <f>$AA774-BI774-BJ774</f>
        <v>0</v>
      </c>
      <c r="BL774" s="204">
        <f t="shared" si="318"/>
        <v>0</v>
      </c>
      <c r="BM774" s="204">
        <f t="shared" si="318"/>
        <v>0</v>
      </c>
      <c r="BN774" s="204">
        <f t="shared" si="318"/>
        <v>0</v>
      </c>
      <c r="BO774" s="204">
        <f t="shared" si="318"/>
        <v>0</v>
      </c>
      <c r="BP774" s="204">
        <f t="shared" si="318"/>
        <v>0</v>
      </c>
      <c r="BQ774" s="205">
        <f t="shared" si="318"/>
        <v>0</v>
      </c>
      <c r="BR774" s="973">
        <f>IF($Z774=1,0,IF(AND($Z774=0,BM774&gt;0),1,IF(AND($Z774=0,BO774&gt;0),1,IF(AND($Z774=0,BQ774&gt;0),1,0))))</f>
        <v>0</v>
      </c>
      <c r="BS774" s="973">
        <f t="shared" si="313"/>
        <v>0</v>
      </c>
      <c r="BT774" s="978">
        <f>IF($Z774=0,0,IF(BX774+BZ774+CB774&gt;0,$AA774,0))</f>
        <v>0</v>
      </c>
      <c r="BU774" s="980">
        <f>IF($Z774=0,0,IF(AND(BT774=0,O775&gt;0),$AA774,0))</f>
        <v>0</v>
      </c>
      <c r="BV774" s="969">
        <f>$AA774-BT774-BU774</f>
        <v>0</v>
      </c>
      <c r="BW774" s="204">
        <f t="shared" si="319"/>
        <v>0</v>
      </c>
      <c r="BX774" s="204">
        <f t="shared" si="319"/>
        <v>0</v>
      </c>
      <c r="BY774" s="204">
        <f t="shared" si="319"/>
        <v>0</v>
      </c>
      <c r="BZ774" s="204">
        <f t="shared" si="319"/>
        <v>0</v>
      </c>
      <c r="CA774" s="204">
        <f t="shared" si="319"/>
        <v>0</v>
      </c>
      <c r="CB774" s="205">
        <f t="shared" si="319"/>
        <v>0</v>
      </c>
      <c r="CC774" s="973">
        <f>IF($Z774=1,0,IF(AND($Z774=0,BX774&gt;0),1,IF(AND($Z774=0,BZ774&gt;0),1,IF(AND($Z774=0,CB774&gt;0),1,0))))</f>
        <v>0</v>
      </c>
      <c r="CD774" s="973">
        <f t="shared" si="314"/>
        <v>0</v>
      </c>
      <c r="CE774" s="11"/>
      <c r="CF774" s="11"/>
      <c r="CG774" s="11"/>
      <c r="CH774" s="11"/>
      <c r="CI774" s="11"/>
      <c r="CJ774" s="11"/>
      <c r="CK774" s="11"/>
      <c r="CL774" s="11"/>
      <c r="CM774" s="11"/>
    </row>
    <row r="775" spans="1:91" ht="14.25" customHeight="1">
      <c r="A775" s="950" t="str">
        <f>A774</f>
        <v/>
      </c>
      <c r="B775" s="57"/>
      <c r="C775" s="2051"/>
      <c r="D775" s="2053"/>
      <c r="E775" s="2051"/>
      <c r="F775" s="2772"/>
      <c r="G775" s="1121">
        <f>Import!Q1472</f>
        <v>0</v>
      </c>
      <c r="H775" s="2774"/>
      <c r="I775" s="450"/>
      <c r="J775" s="2775"/>
      <c r="K775" s="450"/>
      <c r="L775" s="2775"/>
      <c r="M775" s="450"/>
      <c r="N775" s="2775"/>
      <c r="O775" s="450"/>
      <c r="P775" s="2775"/>
      <c r="Q775" s="11"/>
      <c r="R775" s="11"/>
      <c r="S775" s="397"/>
      <c r="T775" s="419"/>
      <c r="U775" s="444">
        <f>Import!N1473</f>
        <v>0</v>
      </c>
      <c r="V775" s="11"/>
      <c r="W775" s="306"/>
      <c r="X775" s="306"/>
      <c r="Y775" s="306"/>
      <c r="Z775" s="11"/>
      <c r="AE775" s="204"/>
      <c r="AF775" s="204"/>
      <c r="AG775" s="204"/>
      <c r="AH775" s="204"/>
      <c r="AI775" s="922"/>
      <c r="AJ775" s="205"/>
      <c r="AK775" s="973"/>
      <c r="AL775" s="973">
        <f>AL774</f>
        <v>0</v>
      </c>
      <c r="AP775" s="204"/>
      <c r="AQ775" s="204"/>
      <c r="AR775" s="204"/>
      <c r="AS775" s="204"/>
      <c r="AT775" s="204"/>
      <c r="AU775" s="205"/>
      <c r="AV775" s="973"/>
      <c r="AW775" s="973">
        <f>AW774</f>
        <v>0</v>
      </c>
      <c r="BA775" s="204"/>
      <c r="BB775" s="204"/>
      <c r="BC775" s="204"/>
      <c r="BD775" s="204"/>
      <c r="BE775" s="204"/>
      <c r="BF775" s="205"/>
      <c r="BG775" s="973"/>
      <c r="BH775" s="973">
        <f>BH774</f>
        <v>0</v>
      </c>
      <c r="BL775" s="204"/>
      <c r="BM775" s="204"/>
      <c r="BN775" s="204"/>
      <c r="BO775" s="204"/>
      <c r="BP775" s="204"/>
      <c r="BQ775" s="205"/>
      <c r="BR775" s="973"/>
      <c r="BS775" s="973">
        <f>BS774</f>
        <v>0</v>
      </c>
      <c r="BW775" s="204"/>
      <c r="BX775" s="204"/>
      <c r="BY775" s="204"/>
      <c r="BZ775" s="204"/>
      <c r="CA775" s="204"/>
      <c r="CB775" s="205"/>
      <c r="CC775" s="973"/>
      <c r="CD775" s="973">
        <f>CD774</f>
        <v>0</v>
      </c>
      <c r="CE775" s="11"/>
      <c r="CF775" s="11"/>
      <c r="CG775" s="11"/>
      <c r="CH775" s="11"/>
      <c r="CI775" s="11"/>
      <c r="CJ775" s="11"/>
      <c r="CK775" s="11"/>
      <c r="CL775" s="11"/>
      <c r="CM775" s="11"/>
    </row>
    <row r="776" spans="1:91" ht="24.75" customHeight="1">
      <c r="A776" s="949" t="str">
        <f>IF(E776&gt;0,"Wypełnione","")</f>
        <v/>
      </c>
      <c r="B776" s="57"/>
      <c r="C776" s="2050">
        <f>'Og s3a'!C1485</f>
        <v>0</v>
      </c>
      <c r="D776" s="2052">
        <f>'Og s3a'!E1485</f>
        <v>0</v>
      </c>
      <c r="E776" s="2050">
        <f>'Og s3a'!F1485</f>
        <v>0</v>
      </c>
      <c r="F776" s="2771"/>
      <c r="G776" s="448">
        <f>T776</f>
        <v>0</v>
      </c>
      <c r="H776" s="2773">
        <f>U776</f>
        <v>0</v>
      </c>
      <c r="I776" s="451"/>
      <c r="J776" s="2775"/>
      <c r="K776" s="451"/>
      <c r="L776" s="2775"/>
      <c r="M776" s="451"/>
      <c r="N776" s="2775"/>
      <c r="O776" s="451"/>
      <c r="P776" s="2775"/>
      <c r="Q776" s="11"/>
      <c r="R776" s="11"/>
      <c r="S776" s="396">
        <f>'Og s3a'!G1485</f>
        <v>0</v>
      </c>
      <c r="T776" s="398">
        <f>'Og s3a'!D1485</f>
        <v>0</v>
      </c>
      <c r="U776" s="444">
        <f>Import!N1474</f>
        <v>0</v>
      </c>
      <c r="V776" s="11"/>
      <c r="W776" s="306"/>
      <c r="X776" s="306"/>
      <c r="Y776" s="306"/>
      <c r="Z776" s="970">
        <f>IF(F776=AF$7,1,0)</f>
        <v>0</v>
      </c>
      <c r="AA776" s="970">
        <f>Z776*D776</f>
        <v>0</v>
      </c>
      <c r="AB776" s="978">
        <f>IF($Z776=0,0,IF(AF776+AH776+AJ776&gt;0,$AA776,0))</f>
        <v>0</v>
      </c>
      <c r="AC776" s="980">
        <f>IF($Z776=0,0,IF(AND(AB776=0,G777&gt;0),$AA776,0))</f>
        <v>0</v>
      </c>
      <c r="AD776" s="969">
        <f>AA776-AB776-AC776</f>
        <v>0</v>
      </c>
      <c r="AE776" s="204">
        <f t="shared" si="315"/>
        <v>0</v>
      </c>
      <c r="AF776" s="204">
        <f t="shared" si="315"/>
        <v>0</v>
      </c>
      <c r="AG776" s="204">
        <f t="shared" si="315"/>
        <v>0</v>
      </c>
      <c r="AH776" s="204">
        <f t="shared" si="315"/>
        <v>0</v>
      </c>
      <c r="AI776" s="922">
        <f t="shared" si="315"/>
        <v>0</v>
      </c>
      <c r="AJ776" s="205">
        <f t="shared" si="315"/>
        <v>0</v>
      </c>
      <c r="AK776" s="973">
        <f>IF($Z776=1,0,IF(AND($Z776=0,AF776&gt;0),1,IF(AND($Z776=0,AH776&gt;0),1,IF(AND($Z776=0,AJ776&gt;0),1,0))))</f>
        <v>0</v>
      </c>
      <c r="AL776" s="973">
        <f t="shared" si="310"/>
        <v>0</v>
      </c>
      <c r="AM776" s="978">
        <f>IF($Z776=0,0,IF(AQ776+AS776+AU776&gt;0,$AA776,0))</f>
        <v>0</v>
      </c>
      <c r="AN776" s="980">
        <f>IF($Z776=0,0,IF(AND(AM776=0,I777&gt;0),$AA776,0))</f>
        <v>0</v>
      </c>
      <c r="AO776" s="969">
        <f>$AA776-AM776-AN776</f>
        <v>0</v>
      </c>
      <c r="AP776" s="204">
        <f t="shared" si="316"/>
        <v>0</v>
      </c>
      <c r="AQ776" s="204">
        <f t="shared" si="316"/>
        <v>0</v>
      </c>
      <c r="AR776" s="204">
        <f t="shared" si="316"/>
        <v>0</v>
      </c>
      <c r="AS776" s="204">
        <f t="shared" si="316"/>
        <v>0</v>
      </c>
      <c r="AT776" s="204">
        <f t="shared" si="316"/>
        <v>0</v>
      </c>
      <c r="AU776" s="205">
        <f t="shared" si="316"/>
        <v>0</v>
      </c>
      <c r="AV776" s="973">
        <f>IF($Z776=1,0,IF(AND($Z776=0,AQ776&gt;0),1,IF(AND($Z776=0,AS776&gt;0),1,IF(AND($Z776=0,AU776&gt;0),1,0))))</f>
        <v>0</v>
      </c>
      <c r="AW776" s="973">
        <f t="shared" si="311"/>
        <v>0</v>
      </c>
      <c r="AX776" s="978">
        <f>IF($Z776=0,0,IF(BB776+BD776+BF776&gt;0,$AA776,0))</f>
        <v>0</v>
      </c>
      <c r="AY776" s="980">
        <f>IF($Z776=0,0,IF(AND(AX776=0,K777&gt;0),$AA776,0))</f>
        <v>0</v>
      </c>
      <c r="AZ776" s="969">
        <f>$AA776-AX776-AY776</f>
        <v>0</v>
      </c>
      <c r="BA776" s="204">
        <f t="shared" si="317"/>
        <v>0</v>
      </c>
      <c r="BB776" s="204">
        <f t="shared" si="317"/>
        <v>0</v>
      </c>
      <c r="BC776" s="204">
        <f t="shared" si="317"/>
        <v>0</v>
      </c>
      <c r="BD776" s="204">
        <f t="shared" si="317"/>
        <v>0</v>
      </c>
      <c r="BE776" s="204">
        <f t="shared" si="317"/>
        <v>0</v>
      </c>
      <c r="BF776" s="205">
        <f t="shared" si="317"/>
        <v>0</v>
      </c>
      <c r="BG776" s="973">
        <f>IF($Z776=1,0,IF(AND($Z776=0,BB776&gt;0),1,IF(AND($Z776=0,BD776&gt;0),1,IF(AND($Z776=0,BF776&gt;0),1,0))))</f>
        <v>0</v>
      </c>
      <c r="BH776" s="973">
        <f t="shared" si="312"/>
        <v>0</v>
      </c>
      <c r="BI776" s="978">
        <f>IF($Z776=0,0,IF(BM776+BO776+BQ776&gt;0,$AA776,0))</f>
        <v>0</v>
      </c>
      <c r="BJ776" s="980">
        <f>IF($Z776=0,0,IF(AND(BI776=0,M777&gt;0),$AA776,0))</f>
        <v>0</v>
      </c>
      <c r="BK776" s="969">
        <f>$AA776-BI776-BJ776</f>
        <v>0</v>
      </c>
      <c r="BL776" s="204">
        <f t="shared" si="318"/>
        <v>0</v>
      </c>
      <c r="BM776" s="204">
        <f t="shared" si="318"/>
        <v>0</v>
      </c>
      <c r="BN776" s="204">
        <f t="shared" si="318"/>
        <v>0</v>
      </c>
      <c r="BO776" s="204">
        <f t="shared" si="318"/>
        <v>0</v>
      </c>
      <c r="BP776" s="204">
        <f t="shared" si="318"/>
        <v>0</v>
      </c>
      <c r="BQ776" s="205">
        <f t="shared" si="318"/>
        <v>0</v>
      </c>
      <c r="BR776" s="973">
        <f>IF($Z776=1,0,IF(AND($Z776=0,BM776&gt;0),1,IF(AND($Z776=0,BO776&gt;0),1,IF(AND($Z776=0,BQ776&gt;0),1,0))))</f>
        <v>0</v>
      </c>
      <c r="BS776" s="973">
        <f t="shared" si="313"/>
        <v>0</v>
      </c>
      <c r="BT776" s="978">
        <f>IF($Z776=0,0,IF(BX776+BZ776+CB776&gt;0,$AA776,0))</f>
        <v>0</v>
      </c>
      <c r="BU776" s="980">
        <f>IF($Z776=0,0,IF(AND(BT776=0,O777&gt;0),$AA776,0))</f>
        <v>0</v>
      </c>
      <c r="BV776" s="969">
        <f>$AA776-BT776-BU776</f>
        <v>0</v>
      </c>
      <c r="BW776" s="204">
        <f t="shared" si="319"/>
        <v>0</v>
      </c>
      <c r="BX776" s="204">
        <f t="shared" si="319"/>
        <v>0</v>
      </c>
      <c r="BY776" s="204">
        <f t="shared" si="319"/>
        <v>0</v>
      </c>
      <c r="BZ776" s="204">
        <f t="shared" si="319"/>
        <v>0</v>
      </c>
      <c r="CA776" s="204">
        <f t="shared" si="319"/>
        <v>0</v>
      </c>
      <c r="CB776" s="205">
        <f t="shared" si="319"/>
        <v>0</v>
      </c>
      <c r="CC776" s="973">
        <f>IF($Z776=1,0,IF(AND($Z776=0,BX776&gt;0),1,IF(AND($Z776=0,BZ776&gt;0),1,IF(AND($Z776=0,CB776&gt;0),1,0))))</f>
        <v>0</v>
      </c>
      <c r="CD776" s="973">
        <f t="shared" si="314"/>
        <v>0</v>
      </c>
      <c r="CE776" s="11"/>
      <c r="CF776" s="11"/>
      <c r="CG776" s="11"/>
      <c r="CH776" s="11"/>
      <c r="CI776" s="11"/>
      <c r="CJ776" s="11"/>
      <c r="CK776" s="11"/>
      <c r="CL776" s="11"/>
      <c r="CM776" s="11"/>
    </row>
    <row r="777" spans="1:91" ht="14.25" customHeight="1">
      <c r="A777" s="950" t="str">
        <f>A776</f>
        <v/>
      </c>
      <c r="B777" s="57"/>
      <c r="C777" s="2051"/>
      <c r="D777" s="2053"/>
      <c r="E777" s="2051"/>
      <c r="F777" s="2772"/>
      <c r="G777" s="1121">
        <f>Import!Q1474</f>
        <v>0</v>
      </c>
      <c r="H777" s="2774"/>
      <c r="I777" s="450"/>
      <c r="J777" s="2775"/>
      <c r="K777" s="450"/>
      <c r="L777" s="2775"/>
      <c r="M777" s="450"/>
      <c r="N777" s="2775"/>
      <c r="O777" s="450"/>
      <c r="P777" s="2775"/>
      <c r="Q777" s="11"/>
      <c r="R777" s="11"/>
      <c r="S777" s="397"/>
      <c r="T777" s="419"/>
      <c r="U777" s="444">
        <f>Import!N1475</f>
        <v>0</v>
      </c>
      <c r="V777" s="11"/>
      <c r="W777" s="306"/>
      <c r="X777" s="306"/>
      <c r="Y777" s="306"/>
      <c r="Z777" s="11"/>
      <c r="AE777" s="204"/>
      <c r="AF777" s="204"/>
      <c r="AG777" s="204"/>
      <c r="AH777" s="204"/>
      <c r="AI777" s="922"/>
      <c r="AJ777" s="205"/>
      <c r="AK777" s="973"/>
      <c r="AL777" s="973">
        <f>AL776</f>
        <v>0</v>
      </c>
      <c r="AP777" s="204"/>
      <c r="AQ777" s="204"/>
      <c r="AR777" s="204"/>
      <c r="AS777" s="204"/>
      <c r="AT777" s="204"/>
      <c r="AU777" s="205"/>
      <c r="AV777" s="973"/>
      <c r="AW777" s="973">
        <f>AW776</f>
        <v>0</v>
      </c>
      <c r="BA777" s="204"/>
      <c r="BB777" s="204"/>
      <c r="BC777" s="204"/>
      <c r="BD777" s="204"/>
      <c r="BE777" s="204"/>
      <c r="BF777" s="205"/>
      <c r="BG777" s="973"/>
      <c r="BH777" s="973">
        <f>BH776</f>
        <v>0</v>
      </c>
      <c r="BL777" s="204"/>
      <c r="BM777" s="204"/>
      <c r="BN777" s="204"/>
      <c r="BO777" s="204"/>
      <c r="BP777" s="204"/>
      <c r="BQ777" s="205"/>
      <c r="BR777" s="973"/>
      <c r="BS777" s="973">
        <f>BS776</f>
        <v>0</v>
      </c>
      <c r="BW777" s="204"/>
      <c r="BX777" s="204"/>
      <c r="BY777" s="204"/>
      <c r="BZ777" s="204"/>
      <c r="CA777" s="204"/>
      <c r="CB777" s="205"/>
      <c r="CC777" s="973"/>
      <c r="CD777" s="973">
        <f>CD776</f>
        <v>0</v>
      </c>
      <c r="CE777" s="11"/>
      <c r="CF777" s="11"/>
      <c r="CG777" s="11"/>
      <c r="CH777" s="11"/>
      <c r="CI777" s="11"/>
      <c r="CJ777" s="11"/>
      <c r="CK777" s="11"/>
      <c r="CL777" s="11"/>
      <c r="CM777" s="11"/>
    </row>
    <row r="778" spans="1:91" ht="24.75" customHeight="1">
      <c r="A778" s="949" t="str">
        <f>IF(E778&gt;0,"Wypełnione","")</f>
        <v/>
      </c>
      <c r="B778" s="57"/>
      <c r="C778" s="2050">
        <f>'Og s3a'!C1487</f>
        <v>0</v>
      </c>
      <c r="D778" s="2052">
        <f>'Og s3a'!E1487</f>
        <v>0</v>
      </c>
      <c r="E778" s="2050">
        <f>'Og s3a'!F1487</f>
        <v>0</v>
      </c>
      <c r="F778" s="2771"/>
      <c r="G778" s="448">
        <f>T778</f>
        <v>0</v>
      </c>
      <c r="H778" s="2773">
        <f>U778</f>
        <v>0</v>
      </c>
      <c r="I778" s="451"/>
      <c r="J778" s="2775"/>
      <c r="K778" s="451"/>
      <c r="L778" s="2775"/>
      <c r="M778" s="451"/>
      <c r="N778" s="2775"/>
      <c r="O778" s="451"/>
      <c r="P778" s="2775"/>
      <c r="Q778" s="11"/>
      <c r="R778" s="11"/>
      <c r="S778" s="396">
        <f>'Og s3a'!G1487</f>
        <v>0</v>
      </c>
      <c r="T778" s="398">
        <f>'Og s3a'!D1487</f>
        <v>0</v>
      </c>
      <c r="U778" s="444">
        <f>Import!N1476</f>
        <v>0</v>
      </c>
      <c r="V778" s="11"/>
      <c r="W778" s="306"/>
      <c r="X778" s="306"/>
      <c r="Y778" s="306"/>
      <c r="Z778" s="970">
        <f>IF(F778=AF$7,1,0)</f>
        <v>0</v>
      </c>
      <c r="AA778" s="970">
        <f>Z778*D778</f>
        <v>0</v>
      </c>
      <c r="AB778" s="978">
        <f>IF($Z778=0,0,IF(AF778+AH778+AJ778&gt;0,$AA778,0))</f>
        <v>0</v>
      </c>
      <c r="AC778" s="980">
        <f>IF($Z778=0,0,IF(AND(AB778=0,G779&gt;0),$AA778,0))</f>
        <v>0</v>
      </c>
      <c r="AD778" s="969">
        <f>AA778-AB778-AC778</f>
        <v>0</v>
      </c>
      <c r="AE778" s="204">
        <f t="shared" si="315"/>
        <v>0</v>
      </c>
      <c r="AF778" s="204">
        <f t="shared" si="315"/>
        <v>0</v>
      </c>
      <c r="AG778" s="204">
        <f t="shared" si="315"/>
        <v>0</v>
      </c>
      <c r="AH778" s="204">
        <f t="shared" si="315"/>
        <v>0</v>
      </c>
      <c r="AI778" s="922">
        <f t="shared" si="315"/>
        <v>0</v>
      </c>
      <c r="AJ778" s="205">
        <f t="shared" si="315"/>
        <v>0</v>
      </c>
      <c r="AK778" s="973">
        <f>IF($Z778=1,0,IF(AND($Z778=0,AF778&gt;0),1,IF(AND($Z778=0,AH778&gt;0),1,IF(AND($Z778=0,AJ778&gt;0),1,0))))</f>
        <v>0</v>
      </c>
      <c r="AL778" s="973">
        <f t="shared" si="310"/>
        <v>0</v>
      </c>
      <c r="AM778" s="978">
        <f>IF($Z778=0,0,IF(AQ778+AS778+AU778&gt;0,$AA778,0))</f>
        <v>0</v>
      </c>
      <c r="AN778" s="980">
        <f>IF($Z778=0,0,IF(AND(AM778=0,I779&gt;0),$AA778,0))</f>
        <v>0</v>
      </c>
      <c r="AO778" s="969">
        <f>$AA778-AM778-AN778</f>
        <v>0</v>
      </c>
      <c r="AP778" s="204">
        <f t="shared" si="316"/>
        <v>0</v>
      </c>
      <c r="AQ778" s="204">
        <f t="shared" si="316"/>
        <v>0</v>
      </c>
      <c r="AR778" s="204">
        <f t="shared" si="316"/>
        <v>0</v>
      </c>
      <c r="AS778" s="204">
        <f t="shared" si="316"/>
        <v>0</v>
      </c>
      <c r="AT778" s="204">
        <f t="shared" si="316"/>
        <v>0</v>
      </c>
      <c r="AU778" s="205">
        <f t="shared" si="316"/>
        <v>0</v>
      </c>
      <c r="AV778" s="973">
        <f>IF($Z778=1,0,IF(AND($Z778=0,AQ778&gt;0),1,IF(AND($Z778=0,AS778&gt;0),1,IF(AND($Z778=0,AU778&gt;0),1,0))))</f>
        <v>0</v>
      </c>
      <c r="AW778" s="973">
        <f t="shared" si="311"/>
        <v>0</v>
      </c>
      <c r="AX778" s="978">
        <f>IF($Z778=0,0,IF(BB778+BD778+BF778&gt;0,$AA778,0))</f>
        <v>0</v>
      </c>
      <c r="AY778" s="980">
        <f>IF($Z778=0,0,IF(AND(AX778=0,K779&gt;0),$AA778,0))</f>
        <v>0</v>
      </c>
      <c r="AZ778" s="969">
        <f>$AA778-AX778-AY778</f>
        <v>0</v>
      </c>
      <c r="BA778" s="204">
        <f t="shared" si="317"/>
        <v>0</v>
      </c>
      <c r="BB778" s="204">
        <f t="shared" si="317"/>
        <v>0</v>
      </c>
      <c r="BC778" s="204">
        <f t="shared" si="317"/>
        <v>0</v>
      </c>
      <c r="BD778" s="204">
        <f t="shared" si="317"/>
        <v>0</v>
      </c>
      <c r="BE778" s="204">
        <f t="shared" si="317"/>
        <v>0</v>
      </c>
      <c r="BF778" s="205">
        <f t="shared" si="317"/>
        <v>0</v>
      </c>
      <c r="BG778" s="973">
        <f>IF($Z778=1,0,IF(AND($Z778=0,BB778&gt;0),1,IF(AND($Z778=0,BD778&gt;0),1,IF(AND($Z778=0,BF778&gt;0),1,0))))</f>
        <v>0</v>
      </c>
      <c r="BH778" s="973">
        <f t="shared" si="312"/>
        <v>0</v>
      </c>
      <c r="BI778" s="978">
        <f>IF($Z778=0,0,IF(BM778+BO778+BQ778&gt;0,$AA778,0))</f>
        <v>0</v>
      </c>
      <c r="BJ778" s="980">
        <f>IF($Z778=0,0,IF(AND(BI778=0,M779&gt;0),$AA778,0))</f>
        <v>0</v>
      </c>
      <c r="BK778" s="969">
        <f>$AA778-BI778-BJ778</f>
        <v>0</v>
      </c>
      <c r="BL778" s="204">
        <f t="shared" si="318"/>
        <v>0</v>
      </c>
      <c r="BM778" s="204">
        <f t="shared" si="318"/>
        <v>0</v>
      </c>
      <c r="BN778" s="204">
        <f t="shared" si="318"/>
        <v>0</v>
      </c>
      <c r="BO778" s="204">
        <f t="shared" si="318"/>
        <v>0</v>
      </c>
      <c r="BP778" s="204">
        <f t="shared" si="318"/>
        <v>0</v>
      </c>
      <c r="BQ778" s="205">
        <f t="shared" si="318"/>
        <v>0</v>
      </c>
      <c r="BR778" s="973">
        <f>IF($Z778=1,0,IF(AND($Z778=0,BM778&gt;0),1,IF(AND($Z778=0,BO778&gt;0),1,IF(AND($Z778=0,BQ778&gt;0),1,0))))</f>
        <v>0</v>
      </c>
      <c r="BS778" s="973">
        <f t="shared" si="313"/>
        <v>0</v>
      </c>
      <c r="BT778" s="978">
        <f>IF($Z778=0,0,IF(BX778+BZ778+CB778&gt;0,$AA778,0))</f>
        <v>0</v>
      </c>
      <c r="BU778" s="980">
        <f>IF($Z778=0,0,IF(AND(BT778=0,O779&gt;0),$AA778,0))</f>
        <v>0</v>
      </c>
      <c r="BV778" s="969">
        <f>$AA778-BT778-BU778</f>
        <v>0</v>
      </c>
      <c r="BW778" s="204">
        <f t="shared" si="319"/>
        <v>0</v>
      </c>
      <c r="BX778" s="204">
        <f t="shared" si="319"/>
        <v>0</v>
      </c>
      <c r="BY778" s="204">
        <f t="shared" si="319"/>
        <v>0</v>
      </c>
      <c r="BZ778" s="204">
        <f t="shared" si="319"/>
        <v>0</v>
      </c>
      <c r="CA778" s="204">
        <f t="shared" si="319"/>
        <v>0</v>
      </c>
      <c r="CB778" s="205">
        <f t="shared" si="319"/>
        <v>0</v>
      </c>
      <c r="CC778" s="973">
        <f>IF($Z778=1,0,IF(AND($Z778=0,BX778&gt;0),1,IF(AND($Z778=0,BZ778&gt;0),1,IF(AND($Z778=0,CB778&gt;0),1,0))))</f>
        <v>0</v>
      </c>
      <c r="CD778" s="973">
        <f t="shared" si="314"/>
        <v>0</v>
      </c>
      <c r="CE778" s="11"/>
      <c r="CF778" s="11"/>
      <c r="CG778" s="11"/>
      <c r="CH778" s="11"/>
      <c r="CI778" s="11"/>
      <c r="CJ778" s="11"/>
      <c r="CK778" s="11"/>
      <c r="CL778" s="11"/>
      <c r="CM778" s="11"/>
    </row>
    <row r="779" spans="1:91" ht="14.25" customHeight="1">
      <c r="A779" s="950" t="str">
        <f>A778</f>
        <v/>
      </c>
      <c r="B779" s="57"/>
      <c r="C779" s="2051"/>
      <c r="D779" s="2053"/>
      <c r="E779" s="2051"/>
      <c r="F779" s="2772"/>
      <c r="G779" s="1121">
        <f>Import!Q1476</f>
        <v>0</v>
      </c>
      <c r="H779" s="2774"/>
      <c r="I779" s="450"/>
      <c r="J779" s="2775"/>
      <c r="K779" s="450"/>
      <c r="L779" s="2775"/>
      <c r="M779" s="450"/>
      <c r="N779" s="2775"/>
      <c r="O779" s="450"/>
      <c r="P779" s="2775"/>
      <c r="Q779" s="11"/>
      <c r="R779" s="11"/>
      <c r="S779" s="397"/>
      <c r="T779" s="419"/>
      <c r="U779" s="444">
        <f>Import!N1477</f>
        <v>0</v>
      </c>
      <c r="V779" s="11"/>
      <c r="W779" s="306"/>
      <c r="X779" s="306"/>
      <c r="Y779" s="306"/>
      <c r="Z779" s="11"/>
      <c r="AE779" s="204"/>
      <c r="AF779" s="204"/>
      <c r="AG779" s="204"/>
      <c r="AH779" s="204"/>
      <c r="AI779" s="922"/>
      <c r="AJ779" s="205"/>
      <c r="AK779" s="973"/>
      <c r="AL779" s="973">
        <f>AL778</f>
        <v>0</v>
      </c>
      <c r="AP779" s="204"/>
      <c r="AQ779" s="204"/>
      <c r="AR779" s="204"/>
      <c r="AS779" s="204"/>
      <c r="AT779" s="204"/>
      <c r="AU779" s="205"/>
      <c r="AV779" s="973"/>
      <c r="AW779" s="973">
        <f>AW778</f>
        <v>0</v>
      </c>
      <c r="BA779" s="204"/>
      <c r="BB779" s="204"/>
      <c r="BC779" s="204"/>
      <c r="BD779" s="204"/>
      <c r="BE779" s="204"/>
      <c r="BF779" s="205"/>
      <c r="BG779" s="973"/>
      <c r="BH779" s="973">
        <f>BH778</f>
        <v>0</v>
      </c>
      <c r="BL779" s="204"/>
      <c r="BM779" s="204"/>
      <c r="BN779" s="204"/>
      <c r="BO779" s="204"/>
      <c r="BP779" s="204"/>
      <c r="BQ779" s="205"/>
      <c r="BR779" s="973"/>
      <c r="BS779" s="973">
        <f>BS778</f>
        <v>0</v>
      </c>
      <c r="BW779" s="204"/>
      <c r="BX779" s="204"/>
      <c r="BY779" s="204"/>
      <c r="BZ779" s="204"/>
      <c r="CA779" s="204"/>
      <c r="CB779" s="205"/>
      <c r="CC779" s="973"/>
      <c r="CD779" s="973">
        <f>CD778</f>
        <v>0</v>
      </c>
      <c r="CE779" s="11"/>
      <c r="CF779" s="11"/>
      <c r="CG779" s="11"/>
      <c r="CH779" s="11"/>
      <c r="CI779" s="11"/>
      <c r="CJ779" s="11"/>
      <c r="CK779" s="11"/>
      <c r="CL779" s="11"/>
      <c r="CM779" s="11"/>
    </row>
    <row r="780" spans="1:91" ht="24.75" customHeight="1">
      <c r="A780" s="949" t="str">
        <f>IF(E780&gt;0,"Wypełnione","")</f>
        <v/>
      </c>
      <c r="B780" s="57"/>
      <c r="C780" s="2050">
        <f>'Og s3a'!C1489</f>
        <v>0</v>
      </c>
      <c r="D780" s="2052">
        <f>'Og s3a'!E1489</f>
        <v>0</v>
      </c>
      <c r="E780" s="2050">
        <f>'Og s3a'!F1489</f>
        <v>0</v>
      </c>
      <c r="F780" s="2771"/>
      <c r="G780" s="448">
        <f>T780</f>
        <v>0</v>
      </c>
      <c r="H780" s="2773">
        <f>U780</f>
        <v>0</v>
      </c>
      <c r="I780" s="451"/>
      <c r="J780" s="2775"/>
      <c r="K780" s="451"/>
      <c r="L780" s="2775"/>
      <c r="M780" s="451"/>
      <c r="N780" s="2775"/>
      <c r="O780" s="451"/>
      <c r="P780" s="2775"/>
      <c r="Q780" s="11"/>
      <c r="R780" s="11"/>
      <c r="S780" s="396">
        <f>'Og s3a'!G1489</f>
        <v>0</v>
      </c>
      <c r="T780" s="398">
        <f>'Og s3a'!D1489</f>
        <v>0</v>
      </c>
      <c r="U780" s="444">
        <f>Import!N1478</f>
        <v>0</v>
      </c>
      <c r="V780" s="11"/>
      <c r="W780" s="306"/>
      <c r="X780" s="306"/>
      <c r="Y780" s="306"/>
      <c r="Z780" s="970">
        <f>IF(F780=AF$7,1,0)</f>
        <v>0</v>
      </c>
      <c r="AA780" s="970">
        <f>Z780*D780</f>
        <v>0</v>
      </c>
      <c r="AB780" s="978">
        <f>IF($Z780=0,0,IF(AF780+AH780+AJ780&gt;0,$AA780,0))</f>
        <v>0</v>
      </c>
      <c r="AC780" s="980">
        <f>IF($Z780=0,0,IF(AND(AB780=0,G781&gt;0),$AA780,0))</f>
        <v>0</v>
      </c>
      <c r="AD780" s="969">
        <f>AA780-AB780-AC780</f>
        <v>0</v>
      </c>
      <c r="AE780" s="204">
        <f t="shared" si="315"/>
        <v>0</v>
      </c>
      <c r="AF780" s="204">
        <f t="shared" si="315"/>
        <v>0</v>
      </c>
      <c r="AG780" s="204">
        <f t="shared" si="315"/>
        <v>0</v>
      </c>
      <c r="AH780" s="204">
        <f t="shared" si="315"/>
        <v>0</v>
      </c>
      <c r="AI780" s="922">
        <f t="shared" si="315"/>
        <v>0</v>
      </c>
      <c r="AJ780" s="205">
        <f t="shared" si="315"/>
        <v>0</v>
      </c>
      <c r="AK780" s="973">
        <f>IF($Z780=1,0,IF(AND($Z780=0,AF780&gt;0),1,IF(AND($Z780=0,AH780&gt;0),1,IF(AND($Z780=0,AJ780&gt;0),1,0))))</f>
        <v>0</v>
      </c>
      <c r="AL780" s="973">
        <f t="shared" si="310"/>
        <v>0</v>
      </c>
      <c r="AM780" s="978">
        <f>IF($Z780=0,0,IF(AQ780+AS780+AU780&gt;0,$AA780,0))</f>
        <v>0</v>
      </c>
      <c r="AN780" s="980">
        <f>IF($Z780=0,0,IF(AND(AM780=0,I781&gt;0),$AA780,0))</f>
        <v>0</v>
      </c>
      <c r="AO780" s="969">
        <f>$AA780-AM780-AN780</f>
        <v>0</v>
      </c>
      <c r="AP780" s="204">
        <f t="shared" si="316"/>
        <v>0</v>
      </c>
      <c r="AQ780" s="204">
        <f t="shared" si="316"/>
        <v>0</v>
      </c>
      <c r="AR780" s="204">
        <f t="shared" si="316"/>
        <v>0</v>
      </c>
      <c r="AS780" s="204">
        <f t="shared" si="316"/>
        <v>0</v>
      </c>
      <c r="AT780" s="204">
        <f t="shared" si="316"/>
        <v>0</v>
      </c>
      <c r="AU780" s="205">
        <f t="shared" si="316"/>
        <v>0</v>
      </c>
      <c r="AV780" s="973">
        <f>IF($Z780=1,0,IF(AND($Z780=0,AQ780&gt;0),1,IF(AND($Z780=0,AS780&gt;0),1,IF(AND($Z780=0,AU780&gt;0),1,0))))</f>
        <v>0</v>
      </c>
      <c r="AW780" s="973">
        <f t="shared" si="311"/>
        <v>0</v>
      </c>
      <c r="AX780" s="978">
        <f>IF($Z780=0,0,IF(BB780+BD780+BF780&gt;0,$AA780,0))</f>
        <v>0</v>
      </c>
      <c r="AY780" s="980">
        <f>IF($Z780=0,0,IF(AND(AX780=0,K781&gt;0),$AA780,0))</f>
        <v>0</v>
      </c>
      <c r="AZ780" s="969">
        <f>$AA780-AX780-AY780</f>
        <v>0</v>
      </c>
      <c r="BA780" s="204">
        <f t="shared" si="317"/>
        <v>0</v>
      </c>
      <c r="BB780" s="204">
        <f t="shared" si="317"/>
        <v>0</v>
      </c>
      <c r="BC780" s="204">
        <f t="shared" si="317"/>
        <v>0</v>
      </c>
      <c r="BD780" s="204">
        <f t="shared" si="317"/>
        <v>0</v>
      </c>
      <c r="BE780" s="204">
        <f t="shared" si="317"/>
        <v>0</v>
      </c>
      <c r="BF780" s="205">
        <f t="shared" si="317"/>
        <v>0</v>
      </c>
      <c r="BG780" s="973">
        <f>IF($Z780=1,0,IF(AND($Z780=0,BB780&gt;0),1,IF(AND($Z780=0,BD780&gt;0),1,IF(AND($Z780=0,BF780&gt;0),1,0))))</f>
        <v>0</v>
      </c>
      <c r="BH780" s="973">
        <f t="shared" si="312"/>
        <v>0</v>
      </c>
      <c r="BI780" s="978">
        <f>IF($Z780=0,0,IF(BM780+BO780+BQ780&gt;0,$AA780,0))</f>
        <v>0</v>
      </c>
      <c r="BJ780" s="980">
        <f>IF($Z780=0,0,IF(AND(BI780=0,M781&gt;0),$AA780,0))</f>
        <v>0</v>
      </c>
      <c r="BK780" s="969">
        <f>$AA780-BI780-BJ780</f>
        <v>0</v>
      </c>
      <c r="BL780" s="204">
        <f t="shared" si="318"/>
        <v>0</v>
      </c>
      <c r="BM780" s="204">
        <f t="shared" si="318"/>
        <v>0</v>
      </c>
      <c r="BN780" s="204">
        <f t="shared" si="318"/>
        <v>0</v>
      </c>
      <c r="BO780" s="204">
        <f t="shared" si="318"/>
        <v>0</v>
      </c>
      <c r="BP780" s="204">
        <f t="shared" si="318"/>
        <v>0</v>
      </c>
      <c r="BQ780" s="205">
        <f t="shared" si="318"/>
        <v>0</v>
      </c>
      <c r="BR780" s="973">
        <f>IF($Z780=1,0,IF(AND($Z780=0,BM780&gt;0),1,IF(AND($Z780=0,BO780&gt;0),1,IF(AND($Z780=0,BQ780&gt;0),1,0))))</f>
        <v>0</v>
      </c>
      <c r="BS780" s="973">
        <f t="shared" si="313"/>
        <v>0</v>
      </c>
      <c r="BT780" s="978">
        <f>IF($Z780=0,0,IF(BX780+BZ780+CB780&gt;0,$AA780,0))</f>
        <v>0</v>
      </c>
      <c r="BU780" s="980">
        <f>IF($Z780=0,0,IF(AND(BT780=0,O781&gt;0),$AA780,0))</f>
        <v>0</v>
      </c>
      <c r="BV780" s="969">
        <f>$AA780-BT780-BU780</f>
        <v>0</v>
      </c>
      <c r="BW780" s="204">
        <f t="shared" si="319"/>
        <v>0</v>
      </c>
      <c r="BX780" s="204">
        <f t="shared" si="319"/>
        <v>0</v>
      </c>
      <c r="BY780" s="204">
        <f t="shared" si="319"/>
        <v>0</v>
      </c>
      <c r="BZ780" s="204">
        <f t="shared" si="319"/>
        <v>0</v>
      </c>
      <c r="CA780" s="204">
        <f t="shared" si="319"/>
        <v>0</v>
      </c>
      <c r="CB780" s="205">
        <f t="shared" si="319"/>
        <v>0</v>
      </c>
      <c r="CC780" s="973">
        <f>IF($Z780=1,0,IF(AND($Z780=0,BX780&gt;0),1,IF(AND($Z780=0,BZ780&gt;0),1,IF(AND($Z780=0,CB780&gt;0),1,0))))</f>
        <v>0</v>
      </c>
      <c r="CD780" s="973">
        <f t="shared" si="314"/>
        <v>0</v>
      </c>
      <c r="CE780" s="11"/>
      <c r="CF780" s="11"/>
      <c r="CG780" s="11"/>
      <c r="CH780" s="11"/>
      <c r="CI780" s="11"/>
      <c r="CJ780" s="11"/>
      <c r="CK780" s="11"/>
      <c r="CL780" s="11"/>
      <c r="CM780" s="11"/>
    </row>
    <row r="781" spans="1:91" ht="14.25" customHeight="1">
      <c r="A781" s="950" t="str">
        <f>A780</f>
        <v/>
      </c>
      <c r="B781" s="57"/>
      <c r="C781" s="2051"/>
      <c r="D781" s="2053"/>
      <c r="E781" s="2051"/>
      <c r="F781" s="2772"/>
      <c r="G781" s="1121">
        <f>Import!Q1478</f>
        <v>0</v>
      </c>
      <c r="H781" s="2774"/>
      <c r="I781" s="450"/>
      <c r="J781" s="2775"/>
      <c r="K781" s="450"/>
      <c r="L781" s="2775"/>
      <c r="M781" s="450"/>
      <c r="N781" s="2775"/>
      <c r="O781" s="450"/>
      <c r="P781" s="2775"/>
      <c r="Q781" s="11"/>
      <c r="R781" s="11"/>
      <c r="S781" s="397"/>
      <c r="T781" s="419"/>
      <c r="U781" s="444">
        <f>Import!N1479</f>
        <v>0</v>
      </c>
      <c r="V781" s="11"/>
      <c r="W781" s="306"/>
      <c r="X781" s="306"/>
      <c r="Y781" s="306"/>
      <c r="Z781" s="11"/>
      <c r="AE781" s="204"/>
      <c r="AF781" s="204"/>
      <c r="AG781" s="204"/>
      <c r="AH781" s="204"/>
      <c r="AI781" s="922"/>
      <c r="AJ781" s="205"/>
      <c r="AK781" s="973"/>
      <c r="AL781" s="973">
        <f>AL780</f>
        <v>0</v>
      </c>
      <c r="AP781" s="204"/>
      <c r="AQ781" s="204"/>
      <c r="AR781" s="204"/>
      <c r="AS781" s="204"/>
      <c r="AT781" s="204"/>
      <c r="AU781" s="205"/>
      <c r="AV781" s="973"/>
      <c r="AW781" s="973">
        <f>AW780</f>
        <v>0</v>
      </c>
      <c r="BA781" s="204"/>
      <c r="BB781" s="204"/>
      <c r="BC781" s="204"/>
      <c r="BD781" s="204"/>
      <c r="BE781" s="204"/>
      <c r="BF781" s="205"/>
      <c r="BG781" s="973"/>
      <c r="BH781" s="973">
        <f>BH780</f>
        <v>0</v>
      </c>
      <c r="BL781" s="204"/>
      <c r="BM781" s="204"/>
      <c r="BN781" s="204"/>
      <c r="BO781" s="204"/>
      <c r="BP781" s="204"/>
      <c r="BQ781" s="205"/>
      <c r="BR781" s="973"/>
      <c r="BS781" s="973">
        <f>BS780</f>
        <v>0</v>
      </c>
      <c r="BW781" s="204"/>
      <c r="BX781" s="204"/>
      <c r="BY781" s="204"/>
      <c r="BZ781" s="204"/>
      <c r="CA781" s="204"/>
      <c r="CB781" s="205"/>
      <c r="CC781" s="973"/>
      <c r="CD781" s="973">
        <f>CD780</f>
        <v>0</v>
      </c>
      <c r="CE781" s="11"/>
      <c r="CF781" s="11"/>
      <c r="CG781" s="11"/>
      <c r="CH781" s="11"/>
      <c r="CI781" s="11"/>
      <c r="CJ781" s="11"/>
      <c r="CK781" s="11"/>
      <c r="CL781" s="11"/>
      <c r="CM781" s="11"/>
    </row>
    <row r="782" spans="1:91" ht="24.75" customHeight="1">
      <c r="A782" s="949" t="str">
        <f>IF(E782&gt;0,"Wypełnione","")</f>
        <v/>
      </c>
      <c r="B782" s="57"/>
      <c r="C782" s="2050">
        <f>'Og s3a'!C1491</f>
        <v>0</v>
      </c>
      <c r="D782" s="2052">
        <f>'Og s3a'!E1491</f>
        <v>0</v>
      </c>
      <c r="E782" s="2050">
        <f>'Og s3a'!F1491</f>
        <v>0</v>
      </c>
      <c r="F782" s="2771"/>
      <c r="G782" s="448">
        <f>T782</f>
        <v>0</v>
      </c>
      <c r="H782" s="2773">
        <f>U782</f>
        <v>0</v>
      </c>
      <c r="I782" s="451"/>
      <c r="J782" s="2775"/>
      <c r="K782" s="451"/>
      <c r="L782" s="2775"/>
      <c r="M782" s="451"/>
      <c r="N782" s="2775"/>
      <c r="O782" s="451"/>
      <c r="P782" s="2775"/>
      <c r="Q782" s="11"/>
      <c r="R782" s="11"/>
      <c r="S782" s="396">
        <f>'Og s3a'!G1491</f>
        <v>0</v>
      </c>
      <c r="T782" s="398">
        <f>'Og s3a'!D1491</f>
        <v>0</v>
      </c>
      <c r="U782" s="444">
        <f>Import!N1480</f>
        <v>0</v>
      </c>
      <c r="V782" s="11"/>
      <c r="W782" s="306"/>
      <c r="X782" s="306"/>
      <c r="Y782" s="306"/>
      <c r="Z782" s="970">
        <f>IF(F782=AF$7,1,0)</f>
        <v>0</v>
      </c>
      <c r="AA782" s="970">
        <f>Z782*D782</f>
        <v>0</v>
      </c>
      <c r="AB782" s="978">
        <f>IF($Z782=0,0,IF(AF782+AH782+AJ782&gt;0,$AA782,0))</f>
        <v>0</v>
      </c>
      <c r="AC782" s="980">
        <f>IF($Z782=0,0,IF(AND(AB782=0,G783&gt;0),$AA782,0))</f>
        <v>0</v>
      </c>
      <c r="AD782" s="969">
        <f>AA782-AB782-AC782</f>
        <v>0</v>
      </c>
      <c r="AE782" s="204">
        <f t="shared" si="315"/>
        <v>0</v>
      </c>
      <c r="AF782" s="204">
        <f t="shared" si="315"/>
        <v>0</v>
      </c>
      <c r="AG782" s="204">
        <f t="shared" si="315"/>
        <v>0</v>
      </c>
      <c r="AH782" s="204">
        <f t="shared" si="315"/>
        <v>0</v>
      </c>
      <c r="AI782" s="922">
        <f t="shared" si="315"/>
        <v>0</v>
      </c>
      <c r="AJ782" s="205">
        <f t="shared" si="315"/>
        <v>0</v>
      </c>
      <c r="AK782" s="973">
        <f>IF($Z782=1,0,IF(AND($Z782=0,AF782&gt;0),1,IF(AND($Z782=0,AH782&gt;0),1,IF(AND($Z782=0,AJ782&gt;0),1,0))))</f>
        <v>0</v>
      </c>
      <c r="AL782" s="973">
        <f t="shared" si="310"/>
        <v>0</v>
      </c>
      <c r="AM782" s="978">
        <f>IF($Z782=0,0,IF(AQ782+AS782+AU782&gt;0,$AA782,0))</f>
        <v>0</v>
      </c>
      <c r="AN782" s="980">
        <f>IF($Z782=0,0,IF(AND(AM782=0,I783&gt;0),$AA782,0))</f>
        <v>0</v>
      </c>
      <c r="AO782" s="969">
        <f>$AA782-AM782-AN782</f>
        <v>0</v>
      </c>
      <c r="AP782" s="204">
        <f t="shared" si="316"/>
        <v>0</v>
      </c>
      <c r="AQ782" s="204">
        <f t="shared" si="316"/>
        <v>0</v>
      </c>
      <c r="AR782" s="204">
        <f t="shared" si="316"/>
        <v>0</v>
      </c>
      <c r="AS782" s="204">
        <f t="shared" si="316"/>
        <v>0</v>
      </c>
      <c r="AT782" s="204">
        <f t="shared" si="316"/>
        <v>0</v>
      </c>
      <c r="AU782" s="205">
        <f t="shared" si="316"/>
        <v>0</v>
      </c>
      <c r="AV782" s="973">
        <f>IF($Z782=1,0,IF(AND($Z782=0,AQ782&gt;0),1,IF(AND($Z782=0,AS782&gt;0),1,IF(AND($Z782=0,AU782&gt;0),1,0))))</f>
        <v>0</v>
      </c>
      <c r="AW782" s="973">
        <f t="shared" si="311"/>
        <v>0</v>
      </c>
      <c r="AX782" s="978">
        <f>IF($Z782=0,0,IF(BB782+BD782+BF782&gt;0,$AA782,0))</f>
        <v>0</v>
      </c>
      <c r="AY782" s="980">
        <f>IF($Z782=0,0,IF(AND(AX782=0,K783&gt;0),$AA782,0))</f>
        <v>0</v>
      </c>
      <c r="AZ782" s="969">
        <f>$AA782-AX782-AY782</f>
        <v>0</v>
      </c>
      <c r="BA782" s="204">
        <f t="shared" si="317"/>
        <v>0</v>
      </c>
      <c r="BB782" s="204">
        <f t="shared" si="317"/>
        <v>0</v>
      </c>
      <c r="BC782" s="204">
        <f t="shared" si="317"/>
        <v>0</v>
      </c>
      <c r="BD782" s="204">
        <f t="shared" si="317"/>
        <v>0</v>
      </c>
      <c r="BE782" s="204">
        <f t="shared" si="317"/>
        <v>0</v>
      </c>
      <c r="BF782" s="205">
        <f t="shared" si="317"/>
        <v>0</v>
      </c>
      <c r="BG782" s="973">
        <f>IF($Z782=1,0,IF(AND($Z782=0,BB782&gt;0),1,IF(AND($Z782=0,BD782&gt;0),1,IF(AND($Z782=0,BF782&gt;0),1,0))))</f>
        <v>0</v>
      </c>
      <c r="BH782" s="973">
        <f t="shared" si="312"/>
        <v>0</v>
      </c>
      <c r="BI782" s="978">
        <f>IF($Z782=0,0,IF(BM782+BO782+BQ782&gt;0,$AA782,0))</f>
        <v>0</v>
      </c>
      <c r="BJ782" s="980">
        <f>IF($Z782=0,0,IF(AND(BI782=0,M783&gt;0),$AA782,0))</f>
        <v>0</v>
      </c>
      <c r="BK782" s="969">
        <f>$AA782-BI782-BJ782</f>
        <v>0</v>
      </c>
      <c r="BL782" s="204">
        <f t="shared" si="318"/>
        <v>0</v>
      </c>
      <c r="BM782" s="204">
        <f t="shared" si="318"/>
        <v>0</v>
      </c>
      <c r="BN782" s="204">
        <f t="shared" si="318"/>
        <v>0</v>
      </c>
      <c r="BO782" s="204">
        <f t="shared" si="318"/>
        <v>0</v>
      </c>
      <c r="BP782" s="204">
        <f t="shared" si="318"/>
        <v>0</v>
      </c>
      <c r="BQ782" s="205">
        <f t="shared" si="318"/>
        <v>0</v>
      </c>
      <c r="BR782" s="973">
        <f>IF($Z782=1,0,IF(AND($Z782=0,BM782&gt;0),1,IF(AND($Z782=0,BO782&gt;0),1,IF(AND($Z782=0,BQ782&gt;0),1,0))))</f>
        <v>0</v>
      </c>
      <c r="BS782" s="973">
        <f t="shared" si="313"/>
        <v>0</v>
      </c>
      <c r="BT782" s="978">
        <f>IF($Z782=0,0,IF(BX782+BZ782+CB782&gt;0,$AA782,0))</f>
        <v>0</v>
      </c>
      <c r="BU782" s="980">
        <f>IF($Z782=0,0,IF(AND(BT782=0,O783&gt;0),$AA782,0))</f>
        <v>0</v>
      </c>
      <c r="BV782" s="969">
        <f>$AA782-BT782-BU782</f>
        <v>0</v>
      </c>
      <c r="BW782" s="204">
        <f t="shared" si="319"/>
        <v>0</v>
      </c>
      <c r="BX782" s="204">
        <f t="shared" si="319"/>
        <v>0</v>
      </c>
      <c r="BY782" s="204">
        <f t="shared" si="319"/>
        <v>0</v>
      </c>
      <c r="BZ782" s="204">
        <f t="shared" si="319"/>
        <v>0</v>
      </c>
      <c r="CA782" s="204">
        <f t="shared" si="319"/>
        <v>0</v>
      </c>
      <c r="CB782" s="205">
        <f t="shared" si="319"/>
        <v>0</v>
      </c>
      <c r="CC782" s="973">
        <f>IF($Z782=1,0,IF(AND($Z782=0,BX782&gt;0),1,IF(AND($Z782=0,BZ782&gt;0),1,IF(AND($Z782=0,CB782&gt;0),1,0))))</f>
        <v>0</v>
      </c>
      <c r="CD782" s="973">
        <f t="shared" si="314"/>
        <v>0</v>
      </c>
      <c r="CE782" s="11"/>
      <c r="CF782" s="11"/>
      <c r="CG782" s="11"/>
      <c r="CH782" s="11"/>
      <c r="CI782" s="11"/>
      <c r="CJ782" s="11"/>
      <c r="CK782" s="11"/>
      <c r="CL782" s="11"/>
      <c r="CM782" s="11"/>
    </row>
    <row r="783" spans="1:91" ht="14.25" customHeight="1">
      <c r="A783" s="950" t="str">
        <f>A782</f>
        <v/>
      </c>
      <c r="B783" s="57"/>
      <c r="C783" s="2051"/>
      <c r="D783" s="2053"/>
      <c r="E783" s="2051"/>
      <c r="F783" s="2772"/>
      <c r="G783" s="1121">
        <f>Import!Q1480</f>
        <v>0</v>
      </c>
      <c r="H783" s="2774"/>
      <c r="I783" s="450"/>
      <c r="J783" s="2775"/>
      <c r="K783" s="450"/>
      <c r="L783" s="2775"/>
      <c r="M783" s="450"/>
      <c r="N783" s="2775"/>
      <c r="O783" s="450"/>
      <c r="P783" s="2775"/>
      <c r="Q783" s="11"/>
      <c r="R783" s="11"/>
      <c r="S783" s="397"/>
      <c r="T783" s="419"/>
      <c r="U783" s="444">
        <f>Import!N1481</f>
        <v>0</v>
      </c>
      <c r="V783" s="11"/>
      <c r="W783" s="306"/>
      <c r="X783" s="306"/>
      <c r="Y783" s="306"/>
      <c r="Z783" s="11"/>
      <c r="AE783" s="204"/>
      <c r="AF783" s="204"/>
      <c r="AG783" s="204"/>
      <c r="AH783" s="204"/>
      <c r="AI783" s="922"/>
      <c r="AJ783" s="205"/>
      <c r="AK783" s="973"/>
      <c r="AL783" s="973">
        <f>AL782</f>
        <v>0</v>
      </c>
      <c r="AP783" s="204"/>
      <c r="AQ783" s="204"/>
      <c r="AR783" s="204"/>
      <c r="AS783" s="204"/>
      <c r="AT783" s="204"/>
      <c r="AU783" s="205"/>
      <c r="AV783" s="973"/>
      <c r="AW783" s="973">
        <f>AW782</f>
        <v>0</v>
      </c>
      <c r="BA783" s="204"/>
      <c r="BB783" s="204"/>
      <c r="BC783" s="204"/>
      <c r="BD783" s="204"/>
      <c r="BE783" s="204"/>
      <c r="BF783" s="205"/>
      <c r="BG783" s="973"/>
      <c r="BH783" s="973">
        <f>BH782</f>
        <v>0</v>
      </c>
      <c r="BL783" s="204"/>
      <c r="BM783" s="204"/>
      <c r="BN783" s="204"/>
      <c r="BO783" s="204"/>
      <c r="BP783" s="204"/>
      <c r="BQ783" s="205"/>
      <c r="BR783" s="973"/>
      <c r="BS783" s="973">
        <f>BS782</f>
        <v>0</v>
      </c>
      <c r="BW783" s="204"/>
      <c r="BX783" s="204"/>
      <c r="BY783" s="204"/>
      <c r="BZ783" s="204"/>
      <c r="CA783" s="204"/>
      <c r="CB783" s="205"/>
      <c r="CC783" s="973"/>
      <c r="CD783" s="973">
        <f>CD782</f>
        <v>0</v>
      </c>
      <c r="CE783" s="11"/>
      <c r="CF783" s="11"/>
      <c r="CG783" s="11"/>
      <c r="CH783" s="11"/>
      <c r="CI783" s="11"/>
      <c r="CJ783" s="11"/>
      <c r="CK783" s="11"/>
      <c r="CL783" s="11"/>
      <c r="CM783" s="11"/>
    </row>
    <row r="784" spans="1:91" ht="24.75" customHeight="1">
      <c r="A784" s="949" t="str">
        <f>IF(E784&gt;0,"Wypełnione","")</f>
        <v/>
      </c>
      <c r="B784" s="57"/>
      <c r="C784" s="2050">
        <f>'Og s3a'!C1493</f>
        <v>0</v>
      </c>
      <c r="D784" s="2052">
        <f>'Og s3a'!E1493</f>
        <v>0</v>
      </c>
      <c r="E784" s="2050">
        <f>'Og s3a'!F1493</f>
        <v>0</v>
      </c>
      <c r="F784" s="2771"/>
      <c r="G784" s="448">
        <f>T784</f>
        <v>0</v>
      </c>
      <c r="H784" s="2773">
        <f>U784</f>
        <v>0</v>
      </c>
      <c r="I784" s="451"/>
      <c r="J784" s="2775"/>
      <c r="K784" s="451"/>
      <c r="L784" s="2775"/>
      <c r="M784" s="451"/>
      <c r="N784" s="2775"/>
      <c r="O784" s="451"/>
      <c r="P784" s="2775"/>
      <c r="Q784" s="11"/>
      <c r="R784" s="11"/>
      <c r="S784" s="396">
        <f>'Og s3a'!G1493</f>
        <v>0</v>
      </c>
      <c r="T784" s="398">
        <f>'Og s3a'!D1493</f>
        <v>0</v>
      </c>
      <c r="U784" s="444">
        <f>Import!N1482</f>
        <v>0</v>
      </c>
      <c r="V784" s="11"/>
      <c r="W784" s="306"/>
      <c r="X784" s="306"/>
      <c r="Y784" s="306"/>
      <c r="Z784" s="970">
        <f>IF(F784=AF$7,1,0)</f>
        <v>0</v>
      </c>
      <c r="AA784" s="970">
        <f>Z784*D784</f>
        <v>0</v>
      </c>
      <c r="AB784" s="978">
        <f>IF($Z784=0,0,IF(AF784+AH784+AJ784&gt;0,$AA784,0))</f>
        <v>0</v>
      </c>
      <c r="AC784" s="980">
        <f>IF($Z784=0,0,IF(AND(AB784=0,G785&gt;0),$AA784,0))</f>
        <v>0</v>
      </c>
      <c r="AD784" s="969">
        <f>AA784-AB784-AC784</f>
        <v>0</v>
      </c>
      <c r="AE784" s="204">
        <f t="shared" si="315"/>
        <v>0</v>
      </c>
      <c r="AF784" s="204">
        <f t="shared" si="315"/>
        <v>0</v>
      </c>
      <c r="AG784" s="204">
        <f t="shared" si="315"/>
        <v>0</v>
      </c>
      <c r="AH784" s="204">
        <f t="shared" si="315"/>
        <v>0</v>
      </c>
      <c r="AI784" s="922">
        <f t="shared" si="315"/>
        <v>0</v>
      </c>
      <c r="AJ784" s="205">
        <f t="shared" si="315"/>
        <v>0</v>
      </c>
      <c r="AK784" s="973">
        <f>IF($Z784=1,0,IF(AND($Z784=0,AF784&gt;0),1,IF(AND($Z784=0,AH784&gt;0),1,IF(AND($Z784=0,AJ784&gt;0),1,0))))</f>
        <v>0</v>
      </c>
      <c r="AL784" s="973">
        <f>IF($Z784=0,0,IF(AND($Z784=1,AE784&gt;0),1,IF(AND($Z784=1,AG784&gt;0),1,IF(AND($Z784=1,AI784&gt;0),1,0))))</f>
        <v>0</v>
      </c>
      <c r="AM784" s="978">
        <f>IF($Z784=0,0,IF(AQ784+AS784+AU784&gt;0,$AA784,0))</f>
        <v>0</v>
      </c>
      <c r="AN784" s="980">
        <f>IF($Z784=0,0,IF(AND(AM784=0,I785&gt;0),$AA784,0))</f>
        <v>0</v>
      </c>
      <c r="AO784" s="969">
        <f>$AA784-AM784-AN784</f>
        <v>0</v>
      </c>
      <c r="AP784" s="204">
        <f t="shared" si="316"/>
        <v>0</v>
      </c>
      <c r="AQ784" s="204">
        <f t="shared" si="316"/>
        <v>0</v>
      </c>
      <c r="AR784" s="204">
        <f t="shared" si="316"/>
        <v>0</v>
      </c>
      <c r="AS784" s="204">
        <f t="shared" si="316"/>
        <v>0</v>
      </c>
      <c r="AT784" s="204">
        <f t="shared" si="316"/>
        <v>0</v>
      </c>
      <c r="AU784" s="205">
        <f t="shared" si="316"/>
        <v>0</v>
      </c>
      <c r="AV784" s="973">
        <f>IF($Z784=1,0,IF(AND($Z784=0,AQ784&gt;0),1,IF(AND($Z784=0,AS784&gt;0),1,IF(AND($Z784=0,AU784&gt;0),1,0))))</f>
        <v>0</v>
      </c>
      <c r="AW784" s="973">
        <f>IF($Z784=0,0,IF(AND($Z784=1,AP784&gt;0),1,IF(AND($Z784=1,AR784&gt;0),1,IF(AND($Z784=1,AT784&gt;0),1,0))))</f>
        <v>0</v>
      </c>
      <c r="AX784" s="978">
        <f>IF($Z784=0,0,IF(BB784+BD784+BF784&gt;0,$AA784,0))</f>
        <v>0</v>
      </c>
      <c r="AY784" s="980">
        <f>IF($Z784=0,0,IF(AND(AX784=0,K785&gt;0),$AA784,0))</f>
        <v>0</v>
      </c>
      <c r="AZ784" s="969">
        <f>$AA784-AX784-AY784</f>
        <v>0</v>
      </c>
      <c r="BA784" s="204">
        <f t="shared" si="317"/>
        <v>0</v>
      </c>
      <c r="BB784" s="204">
        <f t="shared" si="317"/>
        <v>0</v>
      </c>
      <c r="BC784" s="204">
        <f t="shared" si="317"/>
        <v>0</v>
      </c>
      <c r="BD784" s="204">
        <f t="shared" si="317"/>
        <v>0</v>
      </c>
      <c r="BE784" s="204">
        <f t="shared" si="317"/>
        <v>0</v>
      </c>
      <c r="BF784" s="205">
        <f t="shared" si="317"/>
        <v>0</v>
      </c>
      <c r="BG784" s="973">
        <f>IF($Z784=1,0,IF(AND($Z784=0,BB784&gt;0),1,IF(AND($Z784=0,BD784&gt;0),1,IF(AND($Z784=0,BF784&gt;0),1,0))))</f>
        <v>0</v>
      </c>
      <c r="BH784" s="973">
        <f>IF($Z784=0,0,IF(AND($Z784=1,BA784&gt;0),1,IF(AND($Z784=1,BC784&gt;0),1,IF(AND($Z784=1,BE784&gt;0),1,0))))</f>
        <v>0</v>
      </c>
      <c r="BI784" s="978">
        <f>IF($Z784=0,0,IF(BM784+BO784+BQ784&gt;0,$AA784,0))</f>
        <v>0</v>
      </c>
      <c r="BJ784" s="980">
        <f>IF($Z784=0,0,IF(AND(BI784=0,M785&gt;0),$AA784,0))</f>
        <v>0</v>
      </c>
      <c r="BK784" s="969">
        <f>$AA784-BI784-BJ784</f>
        <v>0</v>
      </c>
      <c r="BL784" s="204">
        <f t="shared" si="318"/>
        <v>0</v>
      </c>
      <c r="BM784" s="204">
        <f t="shared" si="318"/>
        <v>0</v>
      </c>
      <c r="BN784" s="204">
        <f t="shared" si="318"/>
        <v>0</v>
      </c>
      <c r="BO784" s="204">
        <f t="shared" si="318"/>
        <v>0</v>
      </c>
      <c r="BP784" s="204">
        <f t="shared" si="318"/>
        <v>0</v>
      </c>
      <c r="BQ784" s="205">
        <f t="shared" si="318"/>
        <v>0</v>
      </c>
      <c r="BR784" s="973">
        <f>IF($Z784=1,0,IF(AND($Z784=0,BM784&gt;0),1,IF(AND($Z784=0,BO784&gt;0),1,IF(AND($Z784=0,BQ784&gt;0),1,0))))</f>
        <v>0</v>
      </c>
      <c r="BS784" s="973">
        <f>IF($Z784=0,0,IF(AND($Z784=1,BL784&gt;0),1,IF(AND($Z784=1,BN784&gt;0),1,IF(AND($Z784=1,BP784&gt;0),1,0))))</f>
        <v>0</v>
      </c>
      <c r="BT784" s="978">
        <f>IF($Z784=0,0,IF(BX784+BZ784+CB784&gt;0,$AA784,0))</f>
        <v>0</v>
      </c>
      <c r="BU784" s="980">
        <f>IF($Z784=0,0,IF(AND(BT784=0,O785&gt;0),$AA784,0))</f>
        <v>0</v>
      </c>
      <c r="BV784" s="969">
        <f>$AA784-BT784-BU784</f>
        <v>0</v>
      </c>
      <c r="BW784" s="204">
        <f t="shared" si="319"/>
        <v>0</v>
      </c>
      <c r="BX784" s="204">
        <f t="shared" si="319"/>
        <v>0</v>
      </c>
      <c r="BY784" s="204">
        <f t="shared" si="319"/>
        <v>0</v>
      </c>
      <c r="BZ784" s="204">
        <f t="shared" si="319"/>
        <v>0</v>
      </c>
      <c r="CA784" s="204">
        <f t="shared" si="319"/>
        <v>0</v>
      </c>
      <c r="CB784" s="205">
        <f t="shared" si="319"/>
        <v>0</v>
      </c>
      <c r="CC784" s="973">
        <f>IF($Z784=1,0,IF(AND($Z784=0,BX784&gt;0),1,IF(AND($Z784=0,BZ784&gt;0),1,IF(AND($Z784=0,CB784&gt;0),1,0))))</f>
        <v>0</v>
      </c>
      <c r="CD784" s="973">
        <f>IF($Z784=0,0,IF(AND($Z784=1,BW784&gt;0),1,IF(AND($Z784=1,BY784&gt;0),1,IF(AND($Z784=1,CA784&gt;0),1,0))))</f>
        <v>0</v>
      </c>
      <c r="CE784" s="11"/>
      <c r="CF784" s="11"/>
      <c r="CG784" s="11"/>
      <c r="CH784" s="11"/>
      <c r="CI784" s="11"/>
      <c r="CJ784" s="11"/>
      <c r="CK784" s="11"/>
      <c r="CL784" s="11"/>
      <c r="CM784" s="11"/>
    </row>
    <row r="785" spans="1:91" ht="14.25" customHeight="1">
      <c r="A785" s="950" t="str">
        <f>A784</f>
        <v/>
      </c>
      <c r="B785" s="57"/>
      <c r="C785" s="2051"/>
      <c r="D785" s="2053"/>
      <c r="E785" s="2051"/>
      <c r="F785" s="2772"/>
      <c r="G785" s="1121">
        <f>Import!Q1482</f>
        <v>0</v>
      </c>
      <c r="H785" s="2774"/>
      <c r="I785" s="450"/>
      <c r="J785" s="2775"/>
      <c r="K785" s="450"/>
      <c r="L785" s="2775"/>
      <c r="M785" s="450"/>
      <c r="N785" s="2775"/>
      <c r="O785" s="450"/>
      <c r="P785" s="2775"/>
      <c r="Q785" s="11"/>
      <c r="R785" s="11"/>
      <c r="S785" s="397"/>
      <c r="T785" s="419"/>
      <c r="U785" s="444">
        <f>Import!N1483</f>
        <v>0</v>
      </c>
      <c r="V785" s="11"/>
      <c r="W785" s="306"/>
      <c r="X785" s="306"/>
      <c r="Y785" s="306"/>
      <c r="Z785" s="11"/>
      <c r="AE785" s="204"/>
      <c r="AF785" s="204"/>
      <c r="AG785" s="204"/>
      <c r="AH785" s="204"/>
      <c r="AI785" s="922"/>
      <c r="AJ785" s="205"/>
      <c r="AK785" s="973"/>
      <c r="AL785" s="973">
        <f>AL784</f>
        <v>0</v>
      </c>
      <c r="AP785" s="204"/>
      <c r="AQ785" s="204"/>
      <c r="AR785" s="204"/>
      <c r="AS785" s="204"/>
      <c r="AT785" s="204"/>
      <c r="AU785" s="205"/>
      <c r="AV785" s="973"/>
      <c r="AW785" s="973">
        <f>AW784</f>
        <v>0</v>
      </c>
      <c r="BA785" s="204"/>
      <c r="BB785" s="204"/>
      <c r="BC785" s="204"/>
      <c r="BD785" s="204"/>
      <c r="BE785" s="204"/>
      <c r="BF785" s="205"/>
      <c r="BG785" s="973"/>
      <c r="BH785" s="973">
        <f>BH784</f>
        <v>0</v>
      </c>
      <c r="BL785" s="204"/>
      <c r="BM785" s="204"/>
      <c r="BN785" s="204"/>
      <c r="BO785" s="204"/>
      <c r="BP785" s="204"/>
      <c r="BQ785" s="205"/>
      <c r="BR785" s="973"/>
      <c r="BS785" s="973">
        <f>BS784</f>
        <v>0</v>
      </c>
      <c r="BW785" s="204"/>
      <c r="BX785" s="204"/>
      <c r="BY785" s="204"/>
      <c r="BZ785" s="204"/>
      <c r="CA785" s="204"/>
      <c r="CB785" s="205"/>
      <c r="CC785" s="973"/>
      <c r="CD785" s="973">
        <f>CD784</f>
        <v>0</v>
      </c>
      <c r="CE785" s="11"/>
      <c r="CF785" s="11"/>
      <c r="CG785" s="11"/>
      <c r="CH785" s="11"/>
      <c r="CI785" s="11"/>
      <c r="CJ785" s="11"/>
      <c r="CK785" s="11"/>
      <c r="CL785" s="11"/>
      <c r="CM785" s="11"/>
    </row>
    <row r="786" spans="1:91" ht="24.75" customHeight="1">
      <c r="A786" s="949" t="str">
        <f>IF(E786&gt;0,"Wypełnione","")</f>
        <v/>
      </c>
      <c r="B786" s="57"/>
      <c r="C786" s="2050">
        <f>'Og s3a'!C1495</f>
        <v>0</v>
      </c>
      <c r="D786" s="2052">
        <f>'Og s3a'!E1495</f>
        <v>0</v>
      </c>
      <c r="E786" s="2050">
        <f>'Og s3a'!F1495</f>
        <v>0</v>
      </c>
      <c r="F786" s="2771"/>
      <c r="G786" s="448">
        <f>T786</f>
        <v>0</v>
      </c>
      <c r="H786" s="2773">
        <f>U786</f>
        <v>0</v>
      </c>
      <c r="I786" s="451"/>
      <c r="J786" s="2775"/>
      <c r="K786" s="451"/>
      <c r="L786" s="2775"/>
      <c r="M786" s="451"/>
      <c r="N786" s="2775"/>
      <c r="O786" s="451"/>
      <c r="P786" s="2775"/>
      <c r="Q786" s="11"/>
      <c r="R786" s="11"/>
      <c r="S786" s="396">
        <f>'Og s3a'!G1495</f>
        <v>0</v>
      </c>
      <c r="T786" s="398">
        <f>'Og s3a'!D1495</f>
        <v>0</v>
      </c>
      <c r="U786" s="444">
        <f>Import!N1484</f>
        <v>0</v>
      </c>
      <c r="V786" s="11"/>
      <c r="W786" s="306"/>
      <c r="X786" s="306"/>
      <c r="Y786" s="306"/>
      <c r="Z786" s="970">
        <f>IF(F786=AF$7,1,0)</f>
        <v>0</v>
      </c>
      <c r="AA786" s="970">
        <f>Z786*D786</f>
        <v>0</v>
      </c>
      <c r="AB786" s="978">
        <f>IF($Z786=0,0,IF(AF786+AH786+AJ786&gt;0,$AA786,0))</f>
        <v>0</v>
      </c>
      <c r="AC786" s="980">
        <f>IF($Z786=0,0,IF(AND(AB786=0,G787&gt;0),$AA786,0))</f>
        <v>0</v>
      </c>
      <c r="AD786" s="969">
        <f>AA786-AB786-AC786</f>
        <v>0</v>
      </c>
      <c r="AE786" s="204">
        <f t="shared" si="315"/>
        <v>0</v>
      </c>
      <c r="AF786" s="204">
        <f t="shared" si="315"/>
        <v>0</v>
      </c>
      <c r="AG786" s="204">
        <f t="shared" si="315"/>
        <v>0</v>
      </c>
      <c r="AH786" s="204">
        <f t="shared" si="315"/>
        <v>0</v>
      </c>
      <c r="AI786" s="922">
        <f t="shared" si="315"/>
        <v>0</v>
      </c>
      <c r="AJ786" s="205">
        <f t="shared" si="315"/>
        <v>0</v>
      </c>
      <c r="AK786" s="973">
        <f>IF($Z786=1,0,IF(AND($Z786=0,AF786&gt;0),1,IF(AND($Z786=0,AH786&gt;0),1,IF(AND($Z786=0,AJ786&gt;0),1,0))))</f>
        <v>0</v>
      </c>
      <c r="AL786" s="973">
        <f>IF($Z786=0,0,IF(AND($Z786=1,AE786&gt;0),1,IF(AND($Z786=1,AG786&gt;0),1,IF(AND($Z786=1,AI786&gt;0),1,0))))</f>
        <v>0</v>
      </c>
      <c r="AM786" s="978">
        <f>IF($Z786=0,0,IF(AQ786+AS786+AU786&gt;0,$AA786,0))</f>
        <v>0</v>
      </c>
      <c r="AN786" s="980">
        <f>IF($Z786=0,0,IF(AND(AM786=0,I787&gt;0),$AA786,0))</f>
        <v>0</v>
      </c>
      <c r="AO786" s="969">
        <f>$AA786-AM786-AN786</f>
        <v>0</v>
      </c>
      <c r="AP786" s="204">
        <f t="shared" si="316"/>
        <v>0</v>
      </c>
      <c r="AQ786" s="204">
        <f t="shared" si="316"/>
        <v>0</v>
      </c>
      <c r="AR786" s="204">
        <f t="shared" si="316"/>
        <v>0</v>
      </c>
      <c r="AS786" s="204">
        <f t="shared" si="316"/>
        <v>0</v>
      </c>
      <c r="AT786" s="204">
        <f t="shared" si="316"/>
        <v>0</v>
      </c>
      <c r="AU786" s="205">
        <f t="shared" si="316"/>
        <v>0</v>
      </c>
      <c r="AV786" s="973">
        <f>IF($Z786=1,0,IF(AND($Z786=0,AQ786&gt;0),1,IF(AND($Z786=0,AS786&gt;0),1,IF(AND($Z786=0,AU786&gt;0),1,0))))</f>
        <v>0</v>
      </c>
      <c r="AW786" s="973">
        <f>IF($Z786=0,0,IF(AND($Z786=1,AP786&gt;0),1,IF(AND($Z786=1,AR786&gt;0),1,IF(AND($Z786=1,AT786&gt;0),1,0))))</f>
        <v>0</v>
      </c>
      <c r="AX786" s="978">
        <f>IF($Z786=0,0,IF(BB786+BD786+BF786&gt;0,$AA786,0))</f>
        <v>0</v>
      </c>
      <c r="AY786" s="980">
        <f>IF($Z786=0,0,IF(AND(AX786=0,K787&gt;0),$AA786,0))</f>
        <v>0</v>
      </c>
      <c r="AZ786" s="969">
        <f>$AA786-AX786-AY786</f>
        <v>0</v>
      </c>
      <c r="BA786" s="204">
        <f t="shared" si="317"/>
        <v>0</v>
      </c>
      <c r="BB786" s="204">
        <f t="shared" si="317"/>
        <v>0</v>
      </c>
      <c r="BC786" s="204">
        <f t="shared" si="317"/>
        <v>0</v>
      </c>
      <c r="BD786" s="204">
        <f t="shared" si="317"/>
        <v>0</v>
      </c>
      <c r="BE786" s="204">
        <f t="shared" si="317"/>
        <v>0</v>
      </c>
      <c r="BF786" s="205">
        <f t="shared" si="317"/>
        <v>0</v>
      </c>
      <c r="BG786" s="973">
        <f>IF($Z786=1,0,IF(AND($Z786=0,BB786&gt;0),1,IF(AND($Z786=0,BD786&gt;0),1,IF(AND($Z786=0,BF786&gt;0),1,0))))</f>
        <v>0</v>
      </c>
      <c r="BH786" s="973">
        <f>IF($Z786=0,0,IF(AND($Z786=1,BA786&gt;0),1,IF(AND($Z786=1,BC786&gt;0),1,IF(AND($Z786=1,BE786&gt;0),1,0))))</f>
        <v>0</v>
      </c>
      <c r="BI786" s="978">
        <f>IF($Z786=0,0,IF(BM786+BO786+BQ786&gt;0,$AA786,0))</f>
        <v>0</v>
      </c>
      <c r="BJ786" s="980">
        <f>IF($Z786=0,0,IF(AND(BI786=0,M787&gt;0),$AA786,0))</f>
        <v>0</v>
      </c>
      <c r="BK786" s="969">
        <f>$AA786-BI786-BJ786</f>
        <v>0</v>
      </c>
      <c r="BL786" s="204">
        <f t="shared" si="318"/>
        <v>0</v>
      </c>
      <c r="BM786" s="204">
        <f t="shared" si="318"/>
        <v>0</v>
      </c>
      <c r="BN786" s="204">
        <f t="shared" si="318"/>
        <v>0</v>
      </c>
      <c r="BO786" s="204">
        <f t="shared" si="318"/>
        <v>0</v>
      </c>
      <c r="BP786" s="204">
        <f t="shared" si="318"/>
        <v>0</v>
      </c>
      <c r="BQ786" s="205">
        <f t="shared" si="318"/>
        <v>0</v>
      </c>
      <c r="BR786" s="973">
        <f>IF($Z786=1,0,IF(AND($Z786=0,BM786&gt;0),1,IF(AND($Z786=0,BO786&gt;0),1,IF(AND($Z786=0,BQ786&gt;0),1,0))))</f>
        <v>0</v>
      </c>
      <c r="BS786" s="973">
        <f>IF($Z786=0,0,IF(AND($Z786=1,BL786&gt;0),1,IF(AND($Z786=1,BN786&gt;0),1,IF(AND($Z786=1,BP786&gt;0),1,0))))</f>
        <v>0</v>
      </c>
      <c r="BT786" s="978">
        <f>IF($Z786=0,0,IF(BX786+BZ786+CB786&gt;0,$AA786,0))</f>
        <v>0</v>
      </c>
      <c r="BU786" s="980">
        <f>IF($Z786=0,0,IF(AND(BT786=0,O787&gt;0),$AA786,0))</f>
        <v>0</v>
      </c>
      <c r="BV786" s="969">
        <f>$AA786-BT786-BU786</f>
        <v>0</v>
      </c>
      <c r="BW786" s="204">
        <f t="shared" si="319"/>
        <v>0</v>
      </c>
      <c r="BX786" s="204">
        <f t="shared" si="319"/>
        <v>0</v>
      </c>
      <c r="BY786" s="204">
        <f t="shared" si="319"/>
        <v>0</v>
      </c>
      <c r="BZ786" s="204">
        <f t="shared" si="319"/>
        <v>0</v>
      </c>
      <c r="CA786" s="204">
        <f t="shared" si="319"/>
        <v>0</v>
      </c>
      <c r="CB786" s="205">
        <f t="shared" si="319"/>
        <v>0</v>
      </c>
      <c r="CC786" s="973">
        <f>IF($Z786=1,0,IF(AND($Z786=0,BX786&gt;0),1,IF(AND($Z786=0,BZ786&gt;0),1,IF(AND($Z786=0,CB786&gt;0),1,0))))</f>
        <v>0</v>
      </c>
      <c r="CD786" s="973">
        <f>IF($Z786=0,0,IF(AND($Z786=1,BW786&gt;0),1,IF(AND($Z786=1,BY786&gt;0),1,IF(AND($Z786=1,CA786&gt;0),1,0))))</f>
        <v>0</v>
      </c>
      <c r="CE786" s="11"/>
      <c r="CF786" s="11"/>
      <c r="CG786" s="11"/>
      <c r="CH786" s="11"/>
      <c r="CI786" s="11"/>
      <c r="CJ786" s="11"/>
      <c r="CK786" s="11"/>
      <c r="CL786" s="11"/>
      <c r="CM786" s="11"/>
    </row>
    <row r="787" spans="1:91" ht="14.25" customHeight="1">
      <c r="A787" s="950" t="str">
        <f>A786</f>
        <v/>
      </c>
      <c r="B787" s="57"/>
      <c r="C787" s="2051"/>
      <c r="D787" s="2053"/>
      <c r="E787" s="2051"/>
      <c r="F787" s="2772"/>
      <c r="G787" s="1121">
        <f>Import!Q1484</f>
        <v>0</v>
      </c>
      <c r="H787" s="2774"/>
      <c r="I787" s="450"/>
      <c r="J787" s="2775"/>
      <c r="K787" s="450"/>
      <c r="L787" s="2775"/>
      <c r="M787" s="450"/>
      <c r="N787" s="2775"/>
      <c r="O787" s="450"/>
      <c r="P787" s="2775"/>
      <c r="Q787" s="11"/>
      <c r="R787" s="11"/>
      <c r="S787" s="397"/>
      <c r="T787" s="419"/>
      <c r="U787" s="444">
        <f>Import!N1485</f>
        <v>0</v>
      </c>
      <c r="V787" s="11"/>
      <c r="W787" s="306"/>
      <c r="X787" s="306"/>
      <c r="Y787" s="306"/>
      <c r="Z787" s="11"/>
      <c r="AE787" s="204"/>
      <c r="AF787" s="204"/>
      <c r="AG787" s="204"/>
      <c r="AH787" s="204"/>
      <c r="AI787" s="922"/>
      <c r="AJ787" s="205"/>
      <c r="AK787" s="973"/>
      <c r="AL787" s="973">
        <f>AL786</f>
        <v>0</v>
      </c>
      <c r="AP787" s="204"/>
      <c r="AQ787" s="204"/>
      <c r="AR787" s="204"/>
      <c r="AS787" s="204"/>
      <c r="AT787" s="204"/>
      <c r="AU787" s="205"/>
      <c r="AV787" s="973"/>
      <c r="AW787" s="973">
        <f>AW786</f>
        <v>0</v>
      </c>
      <c r="BA787" s="204"/>
      <c r="BB787" s="204"/>
      <c r="BC787" s="204"/>
      <c r="BD787" s="204"/>
      <c r="BE787" s="204"/>
      <c r="BF787" s="205"/>
      <c r="BG787" s="973"/>
      <c r="BH787" s="973">
        <f>BH786</f>
        <v>0</v>
      </c>
      <c r="BL787" s="204"/>
      <c r="BM787" s="204"/>
      <c r="BN787" s="204"/>
      <c r="BO787" s="204"/>
      <c r="BP787" s="204"/>
      <c r="BQ787" s="205"/>
      <c r="BR787" s="973"/>
      <c r="BS787" s="973">
        <f>BS786</f>
        <v>0</v>
      </c>
      <c r="BW787" s="204"/>
      <c r="BX787" s="204"/>
      <c r="BY787" s="204"/>
      <c r="BZ787" s="204"/>
      <c r="CA787" s="204"/>
      <c r="CB787" s="205"/>
      <c r="CC787" s="973"/>
      <c r="CD787" s="973">
        <f>CD786</f>
        <v>0</v>
      </c>
      <c r="CE787" s="11"/>
      <c r="CF787" s="11"/>
      <c r="CG787" s="11"/>
      <c r="CH787" s="11"/>
      <c r="CI787" s="11"/>
      <c r="CJ787" s="11"/>
      <c r="CK787" s="11"/>
      <c r="CL787" s="11"/>
      <c r="CM787" s="11"/>
    </row>
    <row r="788" spans="1:91" ht="24.75" customHeight="1">
      <c r="A788" s="949" t="str">
        <f>IF(E788&gt;0,"Wypełnione","")</f>
        <v/>
      </c>
      <c r="B788" s="57"/>
      <c r="C788" s="2050">
        <f>'Og s3a'!C1497</f>
        <v>0</v>
      </c>
      <c r="D788" s="2052">
        <f>'Og s3a'!E1497</f>
        <v>0</v>
      </c>
      <c r="E788" s="2050">
        <f>'Og s3a'!F1497</f>
        <v>0</v>
      </c>
      <c r="F788" s="2771"/>
      <c r="G788" s="448">
        <f>T788</f>
        <v>0</v>
      </c>
      <c r="H788" s="2773">
        <f>U788</f>
        <v>0</v>
      </c>
      <c r="I788" s="451"/>
      <c r="J788" s="2775"/>
      <c r="K788" s="451"/>
      <c r="L788" s="2775"/>
      <c r="M788" s="451"/>
      <c r="N788" s="2775"/>
      <c r="O788" s="451"/>
      <c r="P788" s="2775"/>
      <c r="Q788" s="11"/>
      <c r="R788" s="11"/>
      <c r="S788" s="396">
        <f>'Og s3a'!G1497</f>
        <v>0</v>
      </c>
      <c r="T788" s="398">
        <f>'Og s3a'!D1497</f>
        <v>0</v>
      </c>
      <c r="U788" s="444">
        <f>Import!N1486</f>
        <v>0</v>
      </c>
      <c r="V788" s="11"/>
      <c r="W788" s="306"/>
      <c r="X788" s="306"/>
      <c r="Y788" s="306"/>
      <c r="Z788" s="970">
        <f>IF(F788=AF$7,1,0)</f>
        <v>0</v>
      </c>
      <c r="AA788" s="970">
        <f>Z788*D788</f>
        <v>0</v>
      </c>
      <c r="AB788" s="978">
        <f>IF($Z788=0,0,IF(AF788+AH788+AJ788&gt;0,$AA788,0))</f>
        <v>0</v>
      </c>
      <c r="AC788" s="980">
        <f>IF($Z788=0,0,IF(AND(AB788=0,G789&gt;0),$AA788,0))</f>
        <v>0</v>
      </c>
      <c r="AD788" s="969">
        <f>AA788-AB788-AC788</f>
        <v>0</v>
      </c>
      <c r="AE788" s="204">
        <f t="shared" si="315"/>
        <v>0</v>
      </c>
      <c r="AF788" s="204">
        <f t="shared" si="315"/>
        <v>0</v>
      </c>
      <c r="AG788" s="204">
        <f t="shared" si="315"/>
        <v>0</v>
      </c>
      <c r="AH788" s="204">
        <f t="shared" si="315"/>
        <v>0</v>
      </c>
      <c r="AI788" s="922">
        <f t="shared" si="315"/>
        <v>0</v>
      </c>
      <c r="AJ788" s="205">
        <f t="shared" si="315"/>
        <v>0</v>
      </c>
      <c r="AK788" s="973">
        <f>IF($Z788=1,0,IF(AND($Z788=0,AF788&gt;0),1,IF(AND($Z788=0,AH788&gt;0),1,IF(AND($Z788=0,AJ788&gt;0),1,0))))</f>
        <v>0</v>
      </c>
      <c r="AL788" s="973">
        <f>IF($Z788=0,0,IF(AND($Z788=1,AE788&gt;0),1,IF(AND($Z788=1,AG788&gt;0),1,IF(AND($Z788=1,AI788&gt;0),1,0))))</f>
        <v>0</v>
      </c>
      <c r="AM788" s="978">
        <f>IF($Z788=0,0,IF(AQ788+AS788+AU788&gt;0,$AA788,0))</f>
        <v>0</v>
      </c>
      <c r="AN788" s="980">
        <f>IF($Z788=0,0,IF(AND(AM788=0,I789&gt;0),$AA788,0))</f>
        <v>0</v>
      </c>
      <c r="AO788" s="969">
        <f>$AA788-AM788-AN788</f>
        <v>0</v>
      </c>
      <c r="AP788" s="204">
        <f t="shared" si="316"/>
        <v>0</v>
      </c>
      <c r="AQ788" s="204">
        <f t="shared" si="316"/>
        <v>0</v>
      </c>
      <c r="AR788" s="204">
        <f t="shared" si="316"/>
        <v>0</v>
      </c>
      <c r="AS788" s="204">
        <f t="shared" si="316"/>
        <v>0</v>
      </c>
      <c r="AT788" s="204">
        <f t="shared" si="316"/>
        <v>0</v>
      </c>
      <c r="AU788" s="205">
        <f t="shared" si="316"/>
        <v>0</v>
      </c>
      <c r="AV788" s="973">
        <f>IF($Z788=1,0,IF(AND($Z788=0,AQ788&gt;0),1,IF(AND($Z788=0,AS788&gt;0),1,IF(AND($Z788=0,AU788&gt;0),1,0))))</f>
        <v>0</v>
      </c>
      <c r="AW788" s="973">
        <f>IF($Z788=0,0,IF(AND($Z788=1,AP788&gt;0),1,IF(AND($Z788=1,AR788&gt;0),1,IF(AND($Z788=1,AT788&gt;0),1,0))))</f>
        <v>0</v>
      </c>
      <c r="AX788" s="978">
        <f>IF($Z788=0,0,IF(BB788+BD788+BF788&gt;0,$AA788,0))</f>
        <v>0</v>
      </c>
      <c r="AY788" s="980">
        <f>IF($Z788=0,0,IF(AND(AX788=0,K789&gt;0),$AA788,0))</f>
        <v>0</v>
      </c>
      <c r="AZ788" s="969">
        <f>$AA788-AX788-AY788</f>
        <v>0</v>
      </c>
      <c r="BA788" s="204">
        <f t="shared" si="317"/>
        <v>0</v>
      </c>
      <c r="BB788" s="204">
        <f t="shared" si="317"/>
        <v>0</v>
      </c>
      <c r="BC788" s="204">
        <f t="shared" si="317"/>
        <v>0</v>
      </c>
      <c r="BD788" s="204">
        <f t="shared" si="317"/>
        <v>0</v>
      </c>
      <c r="BE788" s="204">
        <f t="shared" si="317"/>
        <v>0</v>
      </c>
      <c r="BF788" s="205">
        <f t="shared" si="317"/>
        <v>0</v>
      </c>
      <c r="BG788" s="973">
        <f>IF($Z788=1,0,IF(AND($Z788=0,BB788&gt;0),1,IF(AND($Z788=0,BD788&gt;0),1,IF(AND($Z788=0,BF788&gt;0),1,0))))</f>
        <v>0</v>
      </c>
      <c r="BH788" s="973">
        <f>IF($Z788=0,0,IF(AND($Z788=1,BA788&gt;0),1,IF(AND($Z788=1,BC788&gt;0),1,IF(AND($Z788=1,BE788&gt;0),1,0))))</f>
        <v>0</v>
      </c>
      <c r="BI788" s="978">
        <f>IF($Z788=0,0,IF(BM788+BO788+BQ788&gt;0,$AA788,0))</f>
        <v>0</v>
      </c>
      <c r="BJ788" s="980">
        <f>IF($Z788=0,0,IF(AND(BI788=0,M789&gt;0),$AA788,0))</f>
        <v>0</v>
      </c>
      <c r="BK788" s="969">
        <f>$AA788-BI788-BJ788</f>
        <v>0</v>
      </c>
      <c r="BL788" s="204">
        <f t="shared" si="318"/>
        <v>0</v>
      </c>
      <c r="BM788" s="204">
        <f t="shared" si="318"/>
        <v>0</v>
      </c>
      <c r="BN788" s="204">
        <f t="shared" si="318"/>
        <v>0</v>
      </c>
      <c r="BO788" s="204">
        <f t="shared" si="318"/>
        <v>0</v>
      </c>
      <c r="BP788" s="204">
        <f t="shared" si="318"/>
        <v>0</v>
      </c>
      <c r="BQ788" s="205">
        <f t="shared" si="318"/>
        <v>0</v>
      </c>
      <c r="BR788" s="973">
        <f>IF($Z788=1,0,IF(AND($Z788=0,BM788&gt;0),1,IF(AND($Z788=0,BO788&gt;0),1,IF(AND($Z788=0,BQ788&gt;0),1,0))))</f>
        <v>0</v>
      </c>
      <c r="BS788" s="973">
        <f>IF($Z788=0,0,IF(AND($Z788=1,BL788&gt;0),1,IF(AND($Z788=1,BN788&gt;0),1,IF(AND($Z788=1,BP788&gt;0),1,0))))</f>
        <v>0</v>
      </c>
      <c r="BT788" s="978">
        <f>IF($Z788=0,0,IF(BX788+BZ788+CB788&gt;0,$AA788,0))</f>
        <v>0</v>
      </c>
      <c r="BU788" s="980">
        <f>IF($Z788=0,0,IF(AND(BT788=0,O789&gt;0),$AA788,0))</f>
        <v>0</v>
      </c>
      <c r="BV788" s="969">
        <f>$AA788-BT788-BU788</f>
        <v>0</v>
      </c>
      <c r="BW788" s="204">
        <f t="shared" si="319"/>
        <v>0</v>
      </c>
      <c r="BX788" s="204">
        <f t="shared" si="319"/>
        <v>0</v>
      </c>
      <c r="BY788" s="204">
        <f t="shared" si="319"/>
        <v>0</v>
      </c>
      <c r="BZ788" s="204">
        <f t="shared" si="319"/>
        <v>0</v>
      </c>
      <c r="CA788" s="204">
        <f t="shared" si="319"/>
        <v>0</v>
      </c>
      <c r="CB788" s="205">
        <f t="shared" si="319"/>
        <v>0</v>
      </c>
      <c r="CC788" s="973">
        <f>IF($Z788=1,0,IF(AND($Z788=0,BX788&gt;0),1,IF(AND($Z788=0,BZ788&gt;0),1,IF(AND($Z788=0,CB788&gt;0),1,0))))</f>
        <v>0</v>
      </c>
      <c r="CD788" s="973">
        <f>IF($Z788=0,0,IF(AND($Z788=1,BW788&gt;0),1,IF(AND($Z788=1,BY788&gt;0),1,IF(AND($Z788=1,CA788&gt;0),1,0))))</f>
        <v>0</v>
      </c>
      <c r="CE788" s="11"/>
      <c r="CF788" s="11"/>
      <c r="CG788" s="11"/>
      <c r="CH788" s="11"/>
      <c r="CI788" s="11"/>
      <c r="CJ788" s="11"/>
      <c r="CK788" s="11"/>
      <c r="CL788" s="11"/>
      <c r="CM788" s="11"/>
    </row>
    <row r="789" spans="1:91" ht="14.25" customHeight="1">
      <c r="A789" s="950" t="str">
        <f>A788</f>
        <v/>
      </c>
      <c r="B789" s="57"/>
      <c r="C789" s="2051"/>
      <c r="D789" s="2053"/>
      <c r="E789" s="2051"/>
      <c r="F789" s="2772"/>
      <c r="G789" s="1121">
        <f>Import!Q1486</f>
        <v>0</v>
      </c>
      <c r="H789" s="2774"/>
      <c r="I789" s="450"/>
      <c r="J789" s="2775"/>
      <c r="K789" s="450"/>
      <c r="L789" s="2775"/>
      <c r="M789" s="450"/>
      <c r="N789" s="2775"/>
      <c r="O789" s="450"/>
      <c r="P789" s="2775"/>
      <c r="Q789" s="11"/>
      <c r="R789" s="11"/>
      <c r="S789" s="397"/>
      <c r="T789" s="419"/>
      <c r="U789" s="444">
        <f>Import!N1487</f>
        <v>0</v>
      </c>
      <c r="V789" s="11"/>
      <c r="W789" s="306"/>
      <c r="X789" s="306"/>
      <c r="Y789" s="306"/>
      <c r="Z789" s="11"/>
      <c r="AE789" s="204"/>
      <c r="AF789" s="204"/>
      <c r="AG789" s="204"/>
      <c r="AH789" s="204"/>
      <c r="AI789" s="922"/>
      <c r="AJ789" s="205"/>
      <c r="AK789" s="973"/>
      <c r="AL789" s="973">
        <f>AL788</f>
        <v>0</v>
      </c>
      <c r="AP789" s="204"/>
      <c r="AQ789" s="204"/>
      <c r="AR789" s="204"/>
      <c r="AS789" s="204"/>
      <c r="AT789" s="204"/>
      <c r="AU789" s="205"/>
      <c r="AV789" s="973"/>
      <c r="AW789" s="973">
        <f>AW788</f>
        <v>0</v>
      </c>
      <c r="BA789" s="204"/>
      <c r="BB789" s="204"/>
      <c r="BC789" s="204"/>
      <c r="BD789" s="204"/>
      <c r="BE789" s="204"/>
      <c r="BF789" s="205"/>
      <c r="BG789" s="973"/>
      <c r="BH789" s="973">
        <f>BH788</f>
        <v>0</v>
      </c>
      <c r="BL789" s="204"/>
      <c r="BM789" s="204"/>
      <c r="BN789" s="204"/>
      <c r="BO789" s="204"/>
      <c r="BP789" s="204"/>
      <c r="BQ789" s="205"/>
      <c r="BR789" s="973"/>
      <c r="BS789" s="973">
        <f>BS788</f>
        <v>0</v>
      </c>
      <c r="BW789" s="204"/>
      <c r="BX789" s="204"/>
      <c r="BY789" s="204"/>
      <c r="BZ789" s="204"/>
      <c r="CA789" s="204"/>
      <c r="CB789" s="205"/>
      <c r="CC789" s="973"/>
      <c r="CD789" s="973">
        <f>CD788</f>
        <v>0</v>
      </c>
      <c r="CE789" s="11"/>
      <c r="CF789" s="11"/>
      <c r="CG789" s="11"/>
      <c r="CH789" s="11"/>
      <c r="CI789" s="11"/>
      <c r="CJ789" s="11"/>
      <c r="CK789" s="11"/>
      <c r="CL789" s="11"/>
      <c r="CM789" s="11"/>
    </row>
    <row r="790" spans="1:91" ht="24.75" customHeight="1">
      <c r="A790" s="949" t="str">
        <f>IF(E790&gt;0,"Wypełnione","")</f>
        <v/>
      </c>
      <c r="B790" s="57"/>
      <c r="C790" s="2050">
        <f>'Og s3a'!C1499</f>
        <v>0</v>
      </c>
      <c r="D790" s="2052">
        <f>'Og s3a'!E1499</f>
        <v>0</v>
      </c>
      <c r="E790" s="2050">
        <f>'Og s3a'!F1499</f>
        <v>0</v>
      </c>
      <c r="F790" s="2771"/>
      <c r="G790" s="448">
        <f>T790</f>
        <v>0</v>
      </c>
      <c r="H790" s="2773">
        <f>U790</f>
        <v>0</v>
      </c>
      <c r="I790" s="451"/>
      <c r="J790" s="2775"/>
      <c r="K790" s="451"/>
      <c r="L790" s="2775"/>
      <c r="M790" s="451"/>
      <c r="N790" s="2775"/>
      <c r="O790" s="451"/>
      <c r="P790" s="2775"/>
      <c r="Q790" s="11"/>
      <c r="R790" s="11"/>
      <c r="S790" s="396">
        <f>'Og s3a'!G1499</f>
        <v>0</v>
      </c>
      <c r="T790" s="398">
        <f>'Og s3a'!D1499</f>
        <v>0</v>
      </c>
      <c r="U790" s="444">
        <f>Import!N1488</f>
        <v>0</v>
      </c>
      <c r="V790" s="11"/>
      <c r="W790" s="306"/>
      <c r="X790" s="306"/>
      <c r="Y790" s="306"/>
      <c r="Z790" s="970">
        <f>IF(F790=AF$7,1,0)</f>
        <v>0</v>
      </c>
      <c r="AA790" s="970">
        <f>Z790*D790</f>
        <v>0</v>
      </c>
      <c r="AB790" s="978">
        <f>IF($Z790=0,0,IF(AF790+AH790+AJ790&gt;0,$AA790,0))</f>
        <v>0</v>
      </c>
      <c r="AC790" s="980">
        <f>IF($Z790=0,0,IF(AND(AB790=0,G791&gt;0),$AA790,0))</f>
        <v>0</v>
      </c>
      <c r="AD790" s="969">
        <f>AA790-AB790-AC790</f>
        <v>0</v>
      </c>
      <c r="AE790" s="204">
        <f t="shared" si="315"/>
        <v>0</v>
      </c>
      <c r="AF790" s="204">
        <f t="shared" si="315"/>
        <v>0</v>
      </c>
      <c r="AG790" s="204">
        <f t="shared" si="315"/>
        <v>0</v>
      </c>
      <c r="AH790" s="204">
        <f t="shared" si="315"/>
        <v>0</v>
      </c>
      <c r="AI790" s="922">
        <f t="shared" si="315"/>
        <v>0</v>
      </c>
      <c r="AJ790" s="205">
        <f t="shared" si="315"/>
        <v>0</v>
      </c>
      <c r="AK790" s="973">
        <f>IF($Z790=1,0,IF(AND($Z790=0,AF790&gt;0),1,IF(AND($Z790=0,AH790&gt;0),1,IF(AND($Z790=0,AJ790&gt;0),1,0))))</f>
        <v>0</v>
      </c>
      <c r="AL790" s="973">
        <f>IF($Z790=0,0,IF(AND($Z790=1,AE790&gt;0),1,IF(AND($Z790=1,AG790&gt;0),1,IF(AND($Z790=1,AI790&gt;0),1,0))))</f>
        <v>0</v>
      </c>
      <c r="AM790" s="978">
        <f>IF($Z790=0,0,IF(AQ790+AS790+AU790&gt;0,$AA790,0))</f>
        <v>0</v>
      </c>
      <c r="AN790" s="980">
        <f>IF($Z790=0,0,IF(AND(AM790=0,I791&gt;0),$AA790,0))</f>
        <v>0</v>
      </c>
      <c r="AO790" s="969">
        <f>$AA790-AM790-AN790</f>
        <v>0</v>
      </c>
      <c r="AP790" s="204">
        <f t="shared" si="316"/>
        <v>0</v>
      </c>
      <c r="AQ790" s="204">
        <f t="shared" si="316"/>
        <v>0</v>
      </c>
      <c r="AR790" s="204">
        <f t="shared" si="316"/>
        <v>0</v>
      </c>
      <c r="AS790" s="204">
        <f t="shared" si="316"/>
        <v>0</v>
      </c>
      <c r="AT790" s="204">
        <f t="shared" si="316"/>
        <v>0</v>
      </c>
      <c r="AU790" s="205">
        <f t="shared" si="316"/>
        <v>0</v>
      </c>
      <c r="AV790" s="973">
        <f>IF($Z790=1,0,IF(AND($Z790=0,AQ790&gt;0),1,IF(AND($Z790=0,AS790&gt;0),1,IF(AND($Z790=0,AU790&gt;0),1,0))))</f>
        <v>0</v>
      </c>
      <c r="AW790" s="973">
        <f>IF($Z790=0,0,IF(AND($Z790=1,AP790&gt;0),1,IF(AND($Z790=1,AR790&gt;0),1,IF(AND($Z790=1,AT790&gt;0),1,0))))</f>
        <v>0</v>
      </c>
      <c r="AX790" s="978">
        <f>IF($Z790=0,0,IF(BB790+BD790+BF790&gt;0,$AA790,0))</f>
        <v>0</v>
      </c>
      <c r="AY790" s="980">
        <f>IF($Z790=0,0,IF(AND(AX790=0,K791&gt;0),$AA790,0))</f>
        <v>0</v>
      </c>
      <c r="AZ790" s="969">
        <f>$AA790-AX790-AY790</f>
        <v>0</v>
      </c>
      <c r="BA790" s="204">
        <f t="shared" si="317"/>
        <v>0</v>
      </c>
      <c r="BB790" s="204">
        <f t="shared" si="317"/>
        <v>0</v>
      </c>
      <c r="BC790" s="204">
        <f t="shared" si="317"/>
        <v>0</v>
      </c>
      <c r="BD790" s="204">
        <f t="shared" si="317"/>
        <v>0</v>
      </c>
      <c r="BE790" s="204">
        <f t="shared" si="317"/>
        <v>0</v>
      </c>
      <c r="BF790" s="205">
        <f t="shared" si="317"/>
        <v>0</v>
      </c>
      <c r="BG790" s="973">
        <f>IF($Z790=1,0,IF(AND($Z790=0,BB790&gt;0),1,IF(AND($Z790=0,BD790&gt;0),1,IF(AND($Z790=0,BF790&gt;0),1,0))))</f>
        <v>0</v>
      </c>
      <c r="BH790" s="973">
        <f>IF($Z790=0,0,IF(AND($Z790=1,BA790&gt;0),1,IF(AND($Z790=1,BC790&gt;0),1,IF(AND($Z790=1,BE790&gt;0),1,0))))</f>
        <v>0</v>
      </c>
      <c r="BI790" s="978">
        <f>IF($Z790=0,0,IF(BM790+BO790+BQ790&gt;0,$AA790,0))</f>
        <v>0</v>
      </c>
      <c r="BJ790" s="980">
        <f>IF($Z790=0,0,IF(AND(BI790=0,M791&gt;0),$AA790,0))</f>
        <v>0</v>
      </c>
      <c r="BK790" s="969">
        <f>$AA790-BI790-BJ790</f>
        <v>0</v>
      </c>
      <c r="BL790" s="204">
        <f t="shared" si="318"/>
        <v>0</v>
      </c>
      <c r="BM790" s="204">
        <f t="shared" si="318"/>
        <v>0</v>
      </c>
      <c r="BN790" s="204">
        <f t="shared" si="318"/>
        <v>0</v>
      </c>
      <c r="BO790" s="204">
        <f t="shared" si="318"/>
        <v>0</v>
      </c>
      <c r="BP790" s="204">
        <f t="shared" si="318"/>
        <v>0</v>
      </c>
      <c r="BQ790" s="205">
        <f t="shared" si="318"/>
        <v>0</v>
      </c>
      <c r="BR790" s="973">
        <f>IF($Z790=1,0,IF(AND($Z790=0,BM790&gt;0),1,IF(AND($Z790=0,BO790&gt;0),1,IF(AND($Z790=0,BQ790&gt;0),1,0))))</f>
        <v>0</v>
      </c>
      <c r="BS790" s="973">
        <f>IF($Z790=0,0,IF(AND($Z790=1,BL790&gt;0),1,IF(AND($Z790=1,BN790&gt;0),1,IF(AND($Z790=1,BP790&gt;0),1,0))))</f>
        <v>0</v>
      </c>
      <c r="BT790" s="978">
        <f>IF($Z790=0,0,IF(BX790+BZ790+CB790&gt;0,$AA790,0))</f>
        <v>0</v>
      </c>
      <c r="BU790" s="980">
        <f>IF($Z790=0,0,IF(AND(BT790=0,O791&gt;0),$AA790,0))</f>
        <v>0</v>
      </c>
      <c r="BV790" s="969">
        <f>$AA790-BT790-BU790</f>
        <v>0</v>
      </c>
      <c r="BW790" s="204">
        <f t="shared" si="319"/>
        <v>0</v>
      </c>
      <c r="BX790" s="204">
        <f t="shared" si="319"/>
        <v>0</v>
      </c>
      <c r="BY790" s="204">
        <f t="shared" si="319"/>
        <v>0</v>
      </c>
      <c r="BZ790" s="204">
        <f t="shared" si="319"/>
        <v>0</v>
      </c>
      <c r="CA790" s="204">
        <f t="shared" si="319"/>
        <v>0</v>
      </c>
      <c r="CB790" s="205">
        <f t="shared" si="319"/>
        <v>0</v>
      </c>
      <c r="CC790" s="973">
        <f>IF($Z790=1,0,IF(AND($Z790=0,BX790&gt;0),1,IF(AND($Z790=0,BZ790&gt;0),1,IF(AND($Z790=0,CB790&gt;0),1,0))))</f>
        <v>0</v>
      </c>
      <c r="CD790" s="973">
        <f>IF($Z790=0,0,IF(AND($Z790=1,BW790&gt;0),1,IF(AND($Z790=1,BY790&gt;0),1,IF(AND($Z790=1,CA790&gt;0),1,0))))</f>
        <v>0</v>
      </c>
      <c r="CE790" s="11"/>
      <c r="CF790" s="11"/>
      <c r="CG790" s="11"/>
      <c r="CH790" s="11"/>
      <c r="CI790" s="11"/>
      <c r="CJ790" s="11"/>
      <c r="CK790" s="11"/>
      <c r="CL790" s="11"/>
      <c r="CM790" s="11"/>
    </row>
    <row r="791" spans="1:91" ht="14.25" customHeight="1">
      <c r="A791" s="950" t="str">
        <f>A790</f>
        <v/>
      </c>
      <c r="B791" s="57"/>
      <c r="C791" s="2051"/>
      <c r="D791" s="2053"/>
      <c r="E791" s="2051"/>
      <c r="F791" s="2772"/>
      <c r="G791" s="1121">
        <f>Import!Q1488</f>
        <v>0</v>
      </c>
      <c r="H791" s="2774"/>
      <c r="I791" s="450"/>
      <c r="J791" s="2775"/>
      <c r="K791" s="450"/>
      <c r="L791" s="2775"/>
      <c r="M791" s="450"/>
      <c r="N791" s="2775"/>
      <c r="O791" s="450"/>
      <c r="P791" s="2775"/>
      <c r="Q791" s="11"/>
      <c r="R791" s="11"/>
      <c r="S791" s="397"/>
      <c r="T791" s="419"/>
      <c r="U791" s="444">
        <f>Import!N1489</f>
        <v>0</v>
      </c>
      <c r="V791" s="11"/>
      <c r="W791" s="306"/>
      <c r="X791" s="306"/>
      <c r="Y791" s="306"/>
      <c r="Z791" s="11"/>
      <c r="AE791" s="204"/>
      <c r="AF791" s="204"/>
      <c r="AG791" s="204"/>
      <c r="AH791" s="204"/>
      <c r="AI791" s="922"/>
      <c r="AJ791" s="205"/>
      <c r="AK791" s="973"/>
      <c r="AL791" s="973">
        <f>AL790</f>
        <v>0</v>
      </c>
      <c r="AP791" s="204"/>
      <c r="AQ791" s="204"/>
      <c r="AR791" s="204"/>
      <c r="AS791" s="204"/>
      <c r="AT791" s="204"/>
      <c r="AU791" s="205"/>
      <c r="AV791" s="973"/>
      <c r="AW791" s="973">
        <f>AW790</f>
        <v>0</v>
      </c>
      <c r="BA791" s="204"/>
      <c r="BB791" s="204"/>
      <c r="BC791" s="204"/>
      <c r="BD791" s="204"/>
      <c r="BE791" s="204"/>
      <c r="BF791" s="205"/>
      <c r="BG791" s="973"/>
      <c r="BH791" s="973">
        <f>BH790</f>
        <v>0</v>
      </c>
      <c r="BL791" s="204"/>
      <c r="BM791" s="204"/>
      <c r="BN791" s="204"/>
      <c r="BO791" s="204"/>
      <c r="BP791" s="204"/>
      <c r="BQ791" s="205"/>
      <c r="BR791" s="973"/>
      <c r="BS791" s="973">
        <f>BS790</f>
        <v>0</v>
      </c>
      <c r="BW791" s="204"/>
      <c r="BX791" s="204"/>
      <c r="BY791" s="204"/>
      <c r="BZ791" s="204"/>
      <c r="CA791" s="204"/>
      <c r="CB791" s="205"/>
      <c r="CC791" s="973"/>
      <c r="CD791" s="973">
        <f>CD790</f>
        <v>0</v>
      </c>
      <c r="CE791" s="11"/>
      <c r="CF791" s="11"/>
      <c r="CG791" s="11"/>
      <c r="CH791" s="11"/>
      <c r="CI791" s="11"/>
      <c r="CJ791" s="11"/>
      <c r="CK791" s="11"/>
      <c r="CL791" s="11"/>
      <c r="CM791" s="11"/>
    </row>
    <row r="792" spans="1:91" ht="24.75" customHeight="1">
      <c r="A792" s="949" t="str">
        <f>IF(E792&gt;0,"Wypełnione","")</f>
        <v/>
      </c>
      <c r="B792" s="57"/>
      <c r="C792" s="2050">
        <f>'Og s3a'!C1501</f>
        <v>0</v>
      </c>
      <c r="D792" s="2052">
        <f>'Og s3a'!E1501</f>
        <v>0</v>
      </c>
      <c r="E792" s="2050">
        <f>'Og s3a'!F1501</f>
        <v>0</v>
      </c>
      <c r="F792" s="2771"/>
      <c r="G792" s="448">
        <f>T792</f>
        <v>0</v>
      </c>
      <c r="H792" s="2773">
        <f>U792</f>
        <v>0</v>
      </c>
      <c r="I792" s="451"/>
      <c r="J792" s="2775"/>
      <c r="K792" s="451"/>
      <c r="L792" s="2775"/>
      <c r="M792" s="451"/>
      <c r="N792" s="2775"/>
      <c r="O792" s="451"/>
      <c r="P792" s="2775"/>
      <c r="Q792" s="11"/>
      <c r="R792" s="11"/>
      <c r="S792" s="396">
        <f>'Og s3a'!G1501</f>
        <v>0</v>
      </c>
      <c r="T792" s="398">
        <f>'Og s3a'!D1501</f>
        <v>0</v>
      </c>
      <c r="U792" s="444">
        <f>Import!N1490</f>
        <v>0</v>
      </c>
      <c r="V792" s="11"/>
      <c r="W792" s="306"/>
      <c r="X792" s="306"/>
      <c r="Y792" s="306"/>
      <c r="Z792" s="970">
        <f>IF(F792=AF$7,1,0)</f>
        <v>0</v>
      </c>
      <c r="AA792" s="970">
        <f>Z792*D792</f>
        <v>0</v>
      </c>
      <c r="AB792" s="978">
        <f>IF($Z792=0,0,IF(AF792+AH792+AJ792&gt;0,$AA792,0))</f>
        <v>0</v>
      </c>
      <c r="AC792" s="980">
        <f>IF($Z792=0,0,IF(AND(AB792=0,G793&gt;0),$AA792,0))</f>
        <v>0</v>
      </c>
      <c r="AD792" s="969">
        <f>AA792-AB792-AC792</f>
        <v>0</v>
      </c>
      <c r="AE792" s="204">
        <f t="shared" si="315"/>
        <v>0</v>
      </c>
      <c r="AF792" s="204">
        <f t="shared" si="315"/>
        <v>0</v>
      </c>
      <c r="AG792" s="204">
        <f t="shared" si="315"/>
        <v>0</v>
      </c>
      <c r="AH792" s="204">
        <f t="shared" si="315"/>
        <v>0</v>
      </c>
      <c r="AI792" s="922">
        <f t="shared" si="315"/>
        <v>0</v>
      </c>
      <c r="AJ792" s="205">
        <f t="shared" si="315"/>
        <v>0</v>
      </c>
      <c r="AK792" s="973">
        <f>IF($Z792=1,0,IF(AND($Z792=0,AF792&gt;0),1,IF(AND($Z792=0,AH792&gt;0),1,IF(AND($Z792=0,AJ792&gt;0),1,0))))</f>
        <v>0</v>
      </c>
      <c r="AL792" s="973">
        <f>IF($Z792=0,0,IF(AND($Z792=1,AE792&gt;0),1,IF(AND($Z792=1,AG792&gt;0),1,IF(AND($Z792=1,AI792&gt;0),1,0))))</f>
        <v>0</v>
      </c>
      <c r="AM792" s="978">
        <f>IF($Z792=0,0,IF(AQ792+AS792+AU792&gt;0,$AA792,0))</f>
        <v>0</v>
      </c>
      <c r="AN792" s="980">
        <f>IF($Z792=0,0,IF(AND(AM792=0,I793&gt;0),$AA792,0))</f>
        <v>0</v>
      </c>
      <c r="AO792" s="969">
        <f>$AA792-AM792-AN792</f>
        <v>0</v>
      </c>
      <c r="AP792" s="204">
        <f t="shared" si="316"/>
        <v>0</v>
      </c>
      <c r="AQ792" s="204">
        <f t="shared" si="316"/>
        <v>0</v>
      </c>
      <c r="AR792" s="204">
        <f t="shared" si="316"/>
        <v>0</v>
      </c>
      <c r="AS792" s="204">
        <f t="shared" si="316"/>
        <v>0</v>
      </c>
      <c r="AT792" s="204">
        <f t="shared" si="316"/>
        <v>0</v>
      </c>
      <c r="AU792" s="205">
        <f t="shared" si="316"/>
        <v>0</v>
      </c>
      <c r="AV792" s="973">
        <f>IF($Z792=1,0,IF(AND($Z792=0,AQ792&gt;0),1,IF(AND($Z792=0,AS792&gt;0),1,IF(AND($Z792=0,AU792&gt;0),1,0))))</f>
        <v>0</v>
      </c>
      <c r="AW792" s="973">
        <f>IF($Z792=0,0,IF(AND($Z792=1,AP792&gt;0),1,IF(AND($Z792=1,AR792&gt;0),1,IF(AND($Z792=1,AT792&gt;0),1,0))))</f>
        <v>0</v>
      </c>
      <c r="AX792" s="978">
        <f>IF($Z792=0,0,IF(BB792+BD792+BF792&gt;0,$AA792,0))</f>
        <v>0</v>
      </c>
      <c r="AY792" s="980">
        <f>IF($Z792=0,0,IF(AND(AX792=0,K793&gt;0),$AA792,0))</f>
        <v>0</v>
      </c>
      <c r="AZ792" s="969">
        <f>$AA792-AX792-AY792</f>
        <v>0</v>
      </c>
      <c r="BA792" s="204">
        <f t="shared" si="317"/>
        <v>0</v>
      </c>
      <c r="BB792" s="204">
        <f t="shared" si="317"/>
        <v>0</v>
      </c>
      <c r="BC792" s="204">
        <f t="shared" si="317"/>
        <v>0</v>
      </c>
      <c r="BD792" s="204">
        <f t="shared" si="317"/>
        <v>0</v>
      </c>
      <c r="BE792" s="204">
        <f t="shared" si="317"/>
        <v>0</v>
      </c>
      <c r="BF792" s="205">
        <f t="shared" si="317"/>
        <v>0</v>
      </c>
      <c r="BG792" s="973">
        <f>IF($Z792=1,0,IF(AND($Z792=0,BB792&gt;0),1,IF(AND($Z792=0,BD792&gt;0),1,IF(AND($Z792=0,BF792&gt;0),1,0))))</f>
        <v>0</v>
      </c>
      <c r="BH792" s="973">
        <f>IF($Z792=0,0,IF(AND($Z792=1,BA792&gt;0),1,IF(AND($Z792=1,BC792&gt;0),1,IF(AND($Z792=1,BE792&gt;0),1,0))))</f>
        <v>0</v>
      </c>
      <c r="BI792" s="978">
        <f>IF($Z792=0,0,IF(BM792+BO792+BQ792&gt;0,$AA792,0))</f>
        <v>0</v>
      </c>
      <c r="BJ792" s="980">
        <f>IF($Z792=0,0,IF(AND(BI792=0,M793&gt;0),$AA792,0))</f>
        <v>0</v>
      </c>
      <c r="BK792" s="969">
        <f>$AA792-BI792-BJ792</f>
        <v>0</v>
      </c>
      <c r="BL792" s="204">
        <f t="shared" si="318"/>
        <v>0</v>
      </c>
      <c r="BM792" s="204">
        <f t="shared" si="318"/>
        <v>0</v>
      </c>
      <c r="BN792" s="204">
        <f t="shared" si="318"/>
        <v>0</v>
      </c>
      <c r="BO792" s="204">
        <f t="shared" si="318"/>
        <v>0</v>
      </c>
      <c r="BP792" s="204">
        <f t="shared" si="318"/>
        <v>0</v>
      </c>
      <c r="BQ792" s="205">
        <f t="shared" si="318"/>
        <v>0</v>
      </c>
      <c r="BR792" s="973">
        <f>IF($Z792=1,0,IF(AND($Z792=0,BM792&gt;0),1,IF(AND($Z792=0,BO792&gt;0),1,IF(AND($Z792=0,BQ792&gt;0),1,0))))</f>
        <v>0</v>
      </c>
      <c r="BS792" s="973">
        <f>IF($Z792=0,0,IF(AND($Z792=1,BL792&gt;0),1,IF(AND($Z792=1,BN792&gt;0),1,IF(AND($Z792=1,BP792&gt;0),1,0))))</f>
        <v>0</v>
      </c>
      <c r="BT792" s="978">
        <f>IF($Z792=0,0,IF(BX792+BZ792+CB792&gt;0,$AA792,0))</f>
        <v>0</v>
      </c>
      <c r="BU792" s="980">
        <f>IF($Z792=0,0,IF(AND(BT792=0,O793&gt;0),$AA792,0))</f>
        <v>0</v>
      </c>
      <c r="BV792" s="969">
        <f>$AA792-BT792-BU792</f>
        <v>0</v>
      </c>
      <c r="BW792" s="204">
        <f t="shared" si="319"/>
        <v>0</v>
      </c>
      <c r="BX792" s="204">
        <f t="shared" si="319"/>
        <v>0</v>
      </c>
      <c r="BY792" s="204">
        <f t="shared" si="319"/>
        <v>0</v>
      </c>
      <c r="BZ792" s="204">
        <f t="shared" si="319"/>
        <v>0</v>
      </c>
      <c r="CA792" s="204">
        <f t="shared" si="319"/>
        <v>0</v>
      </c>
      <c r="CB792" s="205">
        <f t="shared" si="319"/>
        <v>0</v>
      </c>
      <c r="CC792" s="973">
        <f>IF($Z792=1,0,IF(AND($Z792=0,BX792&gt;0),1,IF(AND($Z792=0,BZ792&gt;0),1,IF(AND($Z792=0,CB792&gt;0),1,0))))</f>
        <v>0</v>
      </c>
      <c r="CD792" s="973">
        <f>IF($Z792=0,0,IF(AND($Z792=1,BW792&gt;0),1,IF(AND($Z792=1,BY792&gt;0),1,IF(AND($Z792=1,CA792&gt;0),1,0))))</f>
        <v>0</v>
      </c>
      <c r="CE792" s="11"/>
      <c r="CF792" s="11"/>
      <c r="CG792" s="11"/>
      <c r="CH792" s="11"/>
      <c r="CI792" s="11"/>
      <c r="CJ792" s="11"/>
      <c r="CK792" s="11"/>
      <c r="CL792" s="11"/>
      <c r="CM792" s="11"/>
    </row>
    <row r="793" spans="1:91" ht="14.25" customHeight="1">
      <c r="A793" s="950" t="str">
        <f>A792</f>
        <v/>
      </c>
      <c r="B793" s="57"/>
      <c r="C793" s="2051"/>
      <c r="D793" s="2053"/>
      <c r="E793" s="2051"/>
      <c r="F793" s="2772"/>
      <c r="G793" s="1121">
        <f>Import!Q1490</f>
        <v>0</v>
      </c>
      <c r="H793" s="2774"/>
      <c r="I793" s="450"/>
      <c r="J793" s="2775"/>
      <c r="K793" s="450"/>
      <c r="L793" s="2775"/>
      <c r="M793" s="450"/>
      <c r="N793" s="2775"/>
      <c r="O793" s="450"/>
      <c r="P793" s="2775"/>
      <c r="Q793" s="11"/>
      <c r="R793" s="11"/>
      <c r="S793" s="397"/>
      <c r="T793" s="419"/>
      <c r="U793" s="444">
        <f>Import!N1491</f>
        <v>0</v>
      </c>
      <c r="V793" s="11"/>
      <c r="W793" s="306"/>
      <c r="X793" s="306"/>
      <c r="Y793" s="306"/>
      <c r="Z793" s="11"/>
      <c r="AE793" s="204"/>
      <c r="AF793" s="204"/>
      <c r="AG793" s="204"/>
      <c r="AH793" s="204"/>
      <c r="AI793" s="922"/>
      <c r="AJ793" s="205"/>
      <c r="AK793" s="973"/>
      <c r="AL793" s="973">
        <f>AL792</f>
        <v>0</v>
      </c>
      <c r="AP793" s="204"/>
      <c r="AQ793" s="204"/>
      <c r="AR793" s="204"/>
      <c r="AS793" s="204"/>
      <c r="AT793" s="204"/>
      <c r="AU793" s="205"/>
      <c r="AV793" s="973"/>
      <c r="AW793" s="973">
        <f>AW792</f>
        <v>0</v>
      </c>
      <c r="BA793" s="204"/>
      <c r="BB793" s="204"/>
      <c r="BC793" s="204"/>
      <c r="BD793" s="204"/>
      <c r="BE793" s="204"/>
      <c r="BF793" s="205"/>
      <c r="BG793" s="973"/>
      <c r="BH793" s="973">
        <f>BH792</f>
        <v>0</v>
      </c>
      <c r="BL793" s="204"/>
      <c r="BM793" s="204"/>
      <c r="BN793" s="204"/>
      <c r="BO793" s="204"/>
      <c r="BP793" s="204"/>
      <c r="BQ793" s="205"/>
      <c r="BR793" s="973"/>
      <c r="BS793" s="973">
        <f>BS792</f>
        <v>0</v>
      </c>
      <c r="BW793" s="204"/>
      <c r="BX793" s="204"/>
      <c r="BY793" s="204"/>
      <c r="BZ793" s="204"/>
      <c r="CA793" s="204"/>
      <c r="CB793" s="205"/>
      <c r="CC793" s="973"/>
      <c r="CD793" s="973">
        <f>CD792</f>
        <v>0</v>
      </c>
      <c r="CE793" s="11"/>
      <c r="CF793" s="11"/>
      <c r="CG793" s="11"/>
      <c r="CH793" s="11"/>
      <c r="CI793" s="11"/>
      <c r="CJ793" s="11"/>
      <c r="CK793" s="11"/>
      <c r="CL793" s="11"/>
      <c r="CM793" s="11"/>
    </row>
    <row r="794" spans="1:91" ht="24.75" customHeight="1">
      <c r="A794" s="949" t="str">
        <f>IF(E794&gt;0,"Wypełnione","")</f>
        <v/>
      </c>
      <c r="B794" s="57"/>
      <c r="C794" s="2050">
        <f>'Og s3a'!C1503</f>
        <v>0</v>
      </c>
      <c r="D794" s="2052">
        <f>'Og s3a'!E1503</f>
        <v>0</v>
      </c>
      <c r="E794" s="2050">
        <f>'Og s3a'!F1503</f>
        <v>0</v>
      </c>
      <c r="F794" s="2771"/>
      <c r="G794" s="448">
        <f>T794</f>
        <v>0</v>
      </c>
      <c r="H794" s="2773">
        <f>U794</f>
        <v>0</v>
      </c>
      <c r="I794" s="451"/>
      <c r="J794" s="2775"/>
      <c r="K794" s="451"/>
      <c r="L794" s="2775"/>
      <c r="M794" s="451"/>
      <c r="N794" s="2775"/>
      <c r="O794" s="451"/>
      <c r="P794" s="2775"/>
      <c r="Q794" s="11"/>
      <c r="R794" s="11"/>
      <c r="S794" s="396">
        <f>'Og s3a'!G1503</f>
        <v>0</v>
      </c>
      <c r="T794" s="398">
        <f>'Og s3a'!D1503</f>
        <v>0</v>
      </c>
      <c r="U794" s="444">
        <f>Import!N1492</f>
        <v>0</v>
      </c>
      <c r="V794" s="11"/>
      <c r="W794" s="306"/>
      <c r="X794" s="306"/>
      <c r="Y794" s="306"/>
      <c r="Z794" s="970">
        <f>IF(F794=AF$7,1,0)</f>
        <v>0</v>
      </c>
      <c r="AA794" s="970">
        <f>Z794*D794</f>
        <v>0</v>
      </c>
      <c r="AB794" s="978">
        <f>IF($Z794=0,0,IF(AF794+AH794+AJ794&gt;0,$AA794,0))</f>
        <v>0</v>
      </c>
      <c r="AC794" s="980">
        <f>IF($Z794=0,0,IF(AND(AB794=0,G795&gt;0),$AA794,0))</f>
        <v>0</v>
      </c>
      <c r="AD794" s="969">
        <f>AA794-AB794-AC794</f>
        <v>0</v>
      </c>
      <c r="AE794" s="204">
        <f t="shared" si="315"/>
        <v>0</v>
      </c>
      <c r="AF794" s="204">
        <f t="shared" si="315"/>
        <v>0</v>
      </c>
      <c r="AG794" s="204">
        <f t="shared" si="315"/>
        <v>0</v>
      </c>
      <c r="AH794" s="204">
        <f t="shared" si="315"/>
        <v>0</v>
      </c>
      <c r="AI794" s="922">
        <f t="shared" si="315"/>
        <v>0</v>
      </c>
      <c r="AJ794" s="205">
        <f t="shared" si="315"/>
        <v>0</v>
      </c>
      <c r="AK794" s="973">
        <f>IF($Z794=1,0,IF(AND($Z794=0,AF794&gt;0),1,IF(AND($Z794=0,AH794&gt;0),1,IF(AND($Z794=0,AJ794&gt;0),1,0))))</f>
        <v>0</v>
      </c>
      <c r="AL794" s="973">
        <f>IF($Z794=0,0,IF(AND($Z794=1,AE794&gt;0),1,IF(AND($Z794=1,AG794&gt;0),1,IF(AND($Z794=1,AI794&gt;0),1,0))))</f>
        <v>0</v>
      </c>
      <c r="AM794" s="978">
        <f>IF($Z794=0,0,IF(AQ794+AS794+AU794&gt;0,$AA794,0))</f>
        <v>0</v>
      </c>
      <c r="AN794" s="980">
        <f>IF($Z794=0,0,IF(AND(AM794=0,I795&gt;0),$AA794,0))</f>
        <v>0</v>
      </c>
      <c r="AO794" s="969">
        <f>$AA794-AM794-AN794</f>
        <v>0</v>
      </c>
      <c r="AP794" s="204">
        <f t="shared" si="316"/>
        <v>0</v>
      </c>
      <c r="AQ794" s="204">
        <f t="shared" si="316"/>
        <v>0</v>
      </c>
      <c r="AR794" s="204">
        <f t="shared" si="316"/>
        <v>0</v>
      </c>
      <c r="AS794" s="204">
        <f t="shared" si="316"/>
        <v>0</v>
      </c>
      <c r="AT794" s="204">
        <f t="shared" si="316"/>
        <v>0</v>
      </c>
      <c r="AU794" s="205">
        <f t="shared" si="316"/>
        <v>0</v>
      </c>
      <c r="AV794" s="973">
        <f>IF($Z794=1,0,IF(AND($Z794=0,AQ794&gt;0),1,IF(AND($Z794=0,AS794&gt;0),1,IF(AND($Z794=0,AU794&gt;0),1,0))))</f>
        <v>0</v>
      </c>
      <c r="AW794" s="973">
        <f>IF($Z794=0,0,IF(AND($Z794=1,AP794&gt;0),1,IF(AND($Z794=1,AR794&gt;0),1,IF(AND($Z794=1,AT794&gt;0),1,0))))</f>
        <v>0</v>
      </c>
      <c r="AX794" s="978">
        <f>IF($Z794=0,0,IF(BB794+BD794+BF794&gt;0,$AA794,0))</f>
        <v>0</v>
      </c>
      <c r="AY794" s="980">
        <f>IF($Z794=0,0,IF(AND(AX794=0,K795&gt;0),$AA794,0))</f>
        <v>0</v>
      </c>
      <c r="AZ794" s="969">
        <f>$AA794-AX794-AY794</f>
        <v>0</v>
      </c>
      <c r="BA794" s="204">
        <f t="shared" si="317"/>
        <v>0</v>
      </c>
      <c r="BB794" s="204">
        <f t="shared" si="317"/>
        <v>0</v>
      </c>
      <c r="BC794" s="204">
        <f t="shared" si="317"/>
        <v>0</v>
      </c>
      <c r="BD794" s="204">
        <f t="shared" si="317"/>
        <v>0</v>
      </c>
      <c r="BE794" s="204">
        <f t="shared" si="317"/>
        <v>0</v>
      </c>
      <c r="BF794" s="205">
        <f t="shared" si="317"/>
        <v>0</v>
      </c>
      <c r="BG794" s="973">
        <f>IF($Z794=1,0,IF(AND($Z794=0,BB794&gt;0),1,IF(AND($Z794=0,BD794&gt;0),1,IF(AND($Z794=0,BF794&gt;0),1,0))))</f>
        <v>0</v>
      </c>
      <c r="BH794" s="973">
        <f>IF($Z794=0,0,IF(AND($Z794=1,BA794&gt;0),1,IF(AND($Z794=1,BC794&gt;0),1,IF(AND($Z794=1,BE794&gt;0),1,0))))</f>
        <v>0</v>
      </c>
      <c r="BI794" s="978">
        <f>IF($Z794=0,0,IF(BM794+BO794+BQ794&gt;0,$AA794,0))</f>
        <v>0</v>
      </c>
      <c r="BJ794" s="980">
        <f>IF($Z794=0,0,IF(AND(BI794=0,M795&gt;0),$AA794,0))</f>
        <v>0</v>
      </c>
      <c r="BK794" s="969">
        <f>$AA794-BI794-BJ794</f>
        <v>0</v>
      </c>
      <c r="BL794" s="204">
        <f t="shared" si="318"/>
        <v>0</v>
      </c>
      <c r="BM794" s="204">
        <f t="shared" si="318"/>
        <v>0</v>
      </c>
      <c r="BN794" s="204">
        <f t="shared" si="318"/>
        <v>0</v>
      </c>
      <c r="BO794" s="204">
        <f t="shared" si="318"/>
        <v>0</v>
      </c>
      <c r="BP794" s="204">
        <f t="shared" si="318"/>
        <v>0</v>
      </c>
      <c r="BQ794" s="205">
        <f t="shared" si="318"/>
        <v>0</v>
      </c>
      <c r="BR794" s="973">
        <f>IF($Z794=1,0,IF(AND($Z794=0,BM794&gt;0),1,IF(AND($Z794=0,BO794&gt;0),1,IF(AND($Z794=0,BQ794&gt;0),1,0))))</f>
        <v>0</v>
      </c>
      <c r="BS794" s="973">
        <f>IF($Z794=0,0,IF(AND($Z794=1,BL794&gt;0),1,IF(AND($Z794=1,BN794&gt;0),1,IF(AND($Z794=1,BP794&gt;0),1,0))))</f>
        <v>0</v>
      </c>
      <c r="BT794" s="978">
        <f>IF($Z794=0,0,IF(BX794+BZ794+CB794&gt;0,$AA794,0))</f>
        <v>0</v>
      </c>
      <c r="BU794" s="980">
        <f>IF($Z794=0,0,IF(AND(BT794=0,O795&gt;0),$AA794,0))</f>
        <v>0</v>
      </c>
      <c r="BV794" s="969">
        <f>$AA794-BT794-BU794</f>
        <v>0</v>
      </c>
      <c r="BW794" s="204">
        <f t="shared" si="319"/>
        <v>0</v>
      </c>
      <c r="BX794" s="204">
        <f t="shared" si="319"/>
        <v>0</v>
      </c>
      <c r="BY794" s="204">
        <f t="shared" si="319"/>
        <v>0</v>
      </c>
      <c r="BZ794" s="204">
        <f t="shared" si="319"/>
        <v>0</v>
      </c>
      <c r="CA794" s="204">
        <f t="shared" si="319"/>
        <v>0</v>
      </c>
      <c r="CB794" s="205">
        <f t="shared" si="319"/>
        <v>0</v>
      </c>
      <c r="CC794" s="973">
        <f>IF($Z794=1,0,IF(AND($Z794=0,BX794&gt;0),1,IF(AND($Z794=0,BZ794&gt;0),1,IF(AND($Z794=0,CB794&gt;0),1,0))))</f>
        <v>0</v>
      </c>
      <c r="CD794" s="973">
        <f>IF($Z794=0,0,IF(AND($Z794=1,BW794&gt;0),1,IF(AND($Z794=1,BY794&gt;0),1,IF(AND($Z794=1,CA794&gt;0),1,0))))</f>
        <v>0</v>
      </c>
      <c r="CE794" s="11"/>
      <c r="CF794" s="11"/>
      <c r="CG794" s="11"/>
      <c r="CH794" s="11"/>
      <c r="CI794" s="11"/>
      <c r="CJ794" s="11"/>
      <c r="CK794" s="11"/>
      <c r="CL794" s="11"/>
      <c r="CM794" s="11"/>
    </row>
    <row r="795" spans="1:91" ht="14.25" customHeight="1">
      <c r="A795" s="950" t="str">
        <f>A794</f>
        <v/>
      </c>
      <c r="B795" s="57"/>
      <c r="C795" s="2051"/>
      <c r="D795" s="2053"/>
      <c r="E795" s="2051"/>
      <c r="F795" s="2772"/>
      <c r="G795" s="1121">
        <f>Import!Q1492</f>
        <v>0</v>
      </c>
      <c r="H795" s="2774"/>
      <c r="I795" s="450"/>
      <c r="J795" s="2775"/>
      <c r="K795" s="450"/>
      <c r="L795" s="2775"/>
      <c r="M795" s="450"/>
      <c r="N795" s="2775"/>
      <c r="O795" s="450"/>
      <c r="P795" s="2775"/>
      <c r="Q795" s="11"/>
      <c r="R795" s="11"/>
      <c r="S795" s="397"/>
      <c r="T795" s="419"/>
      <c r="U795" s="444">
        <f>Import!N1493</f>
        <v>0</v>
      </c>
      <c r="V795" s="11"/>
      <c r="W795" s="306"/>
      <c r="X795" s="306"/>
      <c r="Y795" s="306"/>
      <c r="Z795" s="11"/>
      <c r="AE795" s="204"/>
      <c r="AF795" s="204"/>
      <c r="AG795" s="204"/>
      <c r="AH795" s="204"/>
      <c r="AI795" s="922"/>
      <c r="AJ795" s="205"/>
      <c r="AK795" s="973"/>
      <c r="AL795" s="973">
        <f>AL794</f>
        <v>0</v>
      </c>
      <c r="AP795" s="204"/>
      <c r="AQ795" s="204"/>
      <c r="AR795" s="204"/>
      <c r="AS795" s="204"/>
      <c r="AT795" s="204"/>
      <c r="AU795" s="205"/>
      <c r="AV795" s="973"/>
      <c r="AW795" s="973">
        <f>AW794</f>
        <v>0</v>
      </c>
      <c r="BA795" s="204"/>
      <c r="BB795" s="204"/>
      <c r="BC795" s="204"/>
      <c r="BD795" s="204"/>
      <c r="BE795" s="204"/>
      <c r="BF795" s="205"/>
      <c r="BG795" s="973"/>
      <c r="BH795" s="973">
        <f>BH794</f>
        <v>0</v>
      </c>
      <c r="BL795" s="204"/>
      <c r="BM795" s="204"/>
      <c r="BN795" s="204"/>
      <c r="BO795" s="204"/>
      <c r="BP795" s="204"/>
      <c r="BQ795" s="205"/>
      <c r="BR795" s="973"/>
      <c r="BS795" s="973">
        <f>BS794</f>
        <v>0</v>
      </c>
      <c r="BW795" s="204"/>
      <c r="BX795" s="204"/>
      <c r="BY795" s="204"/>
      <c r="BZ795" s="204"/>
      <c r="CA795" s="204"/>
      <c r="CB795" s="205"/>
      <c r="CC795" s="973"/>
      <c r="CD795" s="973">
        <f>CD794</f>
        <v>0</v>
      </c>
      <c r="CE795" s="11"/>
      <c r="CF795" s="11"/>
      <c r="CG795" s="11"/>
      <c r="CH795" s="11"/>
      <c r="CI795" s="11"/>
      <c r="CJ795" s="11"/>
      <c r="CK795" s="11"/>
      <c r="CL795" s="11"/>
      <c r="CM795" s="11"/>
    </row>
    <row r="796" spans="1:91" ht="24.75" customHeight="1">
      <c r="A796" s="949" t="str">
        <f>IF(E796&gt;0,"Wypełnione","")</f>
        <v/>
      </c>
      <c r="B796" s="57"/>
      <c r="C796" s="2050">
        <f>'Og s3a'!C1505</f>
        <v>0</v>
      </c>
      <c r="D796" s="2052">
        <f>'Og s3a'!E1505</f>
        <v>0</v>
      </c>
      <c r="E796" s="2050">
        <f>'Og s3a'!F1505</f>
        <v>0</v>
      </c>
      <c r="F796" s="2771"/>
      <c r="G796" s="448">
        <f>T796</f>
        <v>0</v>
      </c>
      <c r="H796" s="2773">
        <f>U796</f>
        <v>0</v>
      </c>
      <c r="I796" s="451"/>
      <c r="J796" s="2775"/>
      <c r="K796" s="451"/>
      <c r="L796" s="2775"/>
      <c r="M796" s="451"/>
      <c r="N796" s="2775"/>
      <c r="O796" s="451"/>
      <c r="P796" s="2775"/>
      <c r="Q796" s="11"/>
      <c r="R796" s="11"/>
      <c r="S796" s="396">
        <f>'Og s3a'!G1505</f>
        <v>0</v>
      </c>
      <c r="T796" s="398">
        <f>'Og s3a'!D1505</f>
        <v>0</v>
      </c>
      <c r="U796" s="444">
        <f>Import!N1494</f>
        <v>0</v>
      </c>
      <c r="V796" s="11"/>
      <c r="W796" s="306"/>
      <c r="X796" s="306"/>
      <c r="Y796" s="306"/>
      <c r="Z796" s="970">
        <f>IF(F796=AF$7,1,0)</f>
        <v>0</v>
      </c>
      <c r="AA796" s="970">
        <f>Z796*D796</f>
        <v>0</v>
      </c>
      <c r="AB796" s="978">
        <f>IF($Z796=0,0,IF(AF796+AH796+AJ796&gt;0,$AA796,0))</f>
        <v>0</v>
      </c>
      <c r="AC796" s="980">
        <f>IF($Z796=0,0,IF(AND(AB796=0,G797&gt;0),$AA796,0))</f>
        <v>0</v>
      </c>
      <c r="AD796" s="969">
        <f>AA796-AB796-AC796</f>
        <v>0</v>
      </c>
      <c r="AE796" s="204">
        <f t="shared" si="315"/>
        <v>0</v>
      </c>
      <c r="AF796" s="204">
        <f t="shared" si="315"/>
        <v>0</v>
      </c>
      <c r="AG796" s="204">
        <f t="shared" si="315"/>
        <v>0</v>
      </c>
      <c r="AH796" s="204">
        <f t="shared" si="315"/>
        <v>0</v>
      </c>
      <c r="AI796" s="922">
        <f t="shared" si="315"/>
        <v>0</v>
      </c>
      <c r="AJ796" s="205">
        <f t="shared" si="315"/>
        <v>0</v>
      </c>
      <c r="AK796" s="973">
        <f>IF($Z796=1,0,IF(AND($Z796=0,AF796&gt;0),1,IF(AND($Z796=0,AH796&gt;0),1,IF(AND($Z796=0,AJ796&gt;0),1,0))))</f>
        <v>0</v>
      </c>
      <c r="AL796" s="973">
        <f>IF($Z796=0,0,IF(AND($Z796=1,AE796&gt;0),1,IF(AND($Z796=1,AG796&gt;0),1,IF(AND($Z796=1,AI796&gt;0),1,0))))</f>
        <v>0</v>
      </c>
      <c r="AM796" s="978">
        <f>IF($Z796=0,0,IF(AQ796+AS796+AU796&gt;0,$AA796,0))</f>
        <v>0</v>
      </c>
      <c r="AN796" s="980">
        <f>IF($Z796=0,0,IF(AND(AM796=0,I797&gt;0),$AA796,0))</f>
        <v>0</v>
      </c>
      <c r="AO796" s="969">
        <f>$AA796-AM796-AN796</f>
        <v>0</v>
      </c>
      <c r="AP796" s="204">
        <f t="shared" si="316"/>
        <v>0</v>
      </c>
      <c r="AQ796" s="204">
        <f t="shared" si="316"/>
        <v>0</v>
      </c>
      <c r="AR796" s="204">
        <f t="shared" si="316"/>
        <v>0</v>
      </c>
      <c r="AS796" s="204">
        <f t="shared" si="316"/>
        <v>0</v>
      </c>
      <c r="AT796" s="204">
        <f t="shared" si="316"/>
        <v>0</v>
      </c>
      <c r="AU796" s="205">
        <f t="shared" si="316"/>
        <v>0</v>
      </c>
      <c r="AV796" s="973">
        <f>IF($Z796=1,0,IF(AND($Z796=0,AQ796&gt;0),1,IF(AND($Z796=0,AS796&gt;0),1,IF(AND($Z796=0,AU796&gt;0),1,0))))</f>
        <v>0</v>
      </c>
      <c r="AW796" s="973">
        <f>IF($Z796=0,0,IF(AND($Z796=1,AP796&gt;0),1,IF(AND($Z796=1,AR796&gt;0),1,IF(AND($Z796=1,AT796&gt;0),1,0))))</f>
        <v>0</v>
      </c>
      <c r="AX796" s="978">
        <f>IF($Z796=0,0,IF(BB796+BD796+BF796&gt;0,$AA796,0))</f>
        <v>0</v>
      </c>
      <c r="AY796" s="980">
        <f>IF($Z796=0,0,IF(AND(AX796=0,K797&gt;0),$AA796,0))</f>
        <v>0</v>
      </c>
      <c r="AZ796" s="969">
        <f>$AA796-AX796-AY796</f>
        <v>0</v>
      </c>
      <c r="BA796" s="204">
        <f t="shared" si="317"/>
        <v>0</v>
      </c>
      <c r="BB796" s="204">
        <f t="shared" si="317"/>
        <v>0</v>
      </c>
      <c r="BC796" s="204">
        <f t="shared" si="317"/>
        <v>0</v>
      </c>
      <c r="BD796" s="204">
        <f t="shared" si="317"/>
        <v>0</v>
      </c>
      <c r="BE796" s="204">
        <f t="shared" si="317"/>
        <v>0</v>
      </c>
      <c r="BF796" s="205">
        <f t="shared" si="317"/>
        <v>0</v>
      </c>
      <c r="BG796" s="973">
        <f>IF($Z796=1,0,IF(AND($Z796=0,BB796&gt;0),1,IF(AND($Z796=0,BD796&gt;0),1,IF(AND($Z796=0,BF796&gt;0),1,0))))</f>
        <v>0</v>
      </c>
      <c r="BH796" s="973">
        <f>IF($Z796=0,0,IF(AND($Z796=1,BA796&gt;0),1,IF(AND($Z796=1,BC796&gt;0),1,IF(AND($Z796=1,BE796&gt;0),1,0))))</f>
        <v>0</v>
      </c>
      <c r="BI796" s="978">
        <f>IF($Z796=0,0,IF(BM796+BO796+BQ796&gt;0,$AA796,0))</f>
        <v>0</v>
      </c>
      <c r="BJ796" s="980">
        <f>IF($Z796=0,0,IF(AND(BI796=0,M797&gt;0),$AA796,0))</f>
        <v>0</v>
      </c>
      <c r="BK796" s="969">
        <f>$AA796-BI796-BJ796</f>
        <v>0</v>
      </c>
      <c r="BL796" s="204">
        <f t="shared" si="318"/>
        <v>0</v>
      </c>
      <c r="BM796" s="204">
        <f t="shared" si="318"/>
        <v>0</v>
      </c>
      <c r="BN796" s="204">
        <f t="shared" si="318"/>
        <v>0</v>
      </c>
      <c r="BO796" s="204">
        <f t="shared" si="318"/>
        <v>0</v>
      </c>
      <c r="BP796" s="204">
        <f t="shared" si="318"/>
        <v>0</v>
      </c>
      <c r="BQ796" s="205">
        <f t="shared" si="318"/>
        <v>0</v>
      </c>
      <c r="BR796" s="973">
        <f>IF($Z796=1,0,IF(AND($Z796=0,BM796&gt;0),1,IF(AND($Z796=0,BO796&gt;0),1,IF(AND($Z796=0,BQ796&gt;0),1,0))))</f>
        <v>0</v>
      </c>
      <c r="BS796" s="973">
        <f>IF($Z796=0,0,IF(AND($Z796=1,BL796&gt;0),1,IF(AND($Z796=1,BN796&gt;0),1,IF(AND($Z796=1,BP796&gt;0),1,0))))</f>
        <v>0</v>
      </c>
      <c r="BT796" s="978">
        <f>IF($Z796=0,0,IF(BX796+BZ796+CB796&gt;0,$AA796,0))</f>
        <v>0</v>
      </c>
      <c r="BU796" s="980">
        <f>IF($Z796=0,0,IF(AND(BT796=0,O797&gt;0),$AA796,0))</f>
        <v>0</v>
      </c>
      <c r="BV796" s="969">
        <f>$AA796-BT796-BU796</f>
        <v>0</v>
      </c>
      <c r="BW796" s="204">
        <f t="shared" si="319"/>
        <v>0</v>
      </c>
      <c r="BX796" s="204">
        <f t="shared" si="319"/>
        <v>0</v>
      </c>
      <c r="BY796" s="204">
        <f t="shared" si="319"/>
        <v>0</v>
      </c>
      <c r="BZ796" s="204">
        <f t="shared" si="319"/>
        <v>0</v>
      </c>
      <c r="CA796" s="204">
        <f t="shared" si="319"/>
        <v>0</v>
      </c>
      <c r="CB796" s="205">
        <f t="shared" si="319"/>
        <v>0</v>
      </c>
      <c r="CC796" s="973">
        <f>IF($Z796=1,0,IF(AND($Z796=0,BX796&gt;0),1,IF(AND($Z796=0,BZ796&gt;0),1,IF(AND($Z796=0,CB796&gt;0),1,0))))</f>
        <v>0</v>
      </c>
      <c r="CD796" s="973">
        <f>IF($Z796=0,0,IF(AND($Z796=1,BW796&gt;0),1,IF(AND($Z796=1,BY796&gt;0),1,IF(AND($Z796=1,CA796&gt;0),1,0))))</f>
        <v>0</v>
      </c>
      <c r="CE796" s="11"/>
      <c r="CF796" s="11"/>
      <c r="CG796" s="11"/>
      <c r="CH796" s="11"/>
      <c r="CI796" s="11"/>
      <c r="CJ796" s="11"/>
      <c r="CK796" s="11"/>
      <c r="CL796" s="11"/>
      <c r="CM796" s="11"/>
    </row>
    <row r="797" spans="1:91" ht="14.25" customHeight="1">
      <c r="A797" s="950" t="str">
        <f>A796</f>
        <v/>
      </c>
      <c r="B797" s="57"/>
      <c r="C797" s="2051"/>
      <c r="D797" s="2053"/>
      <c r="E797" s="2051"/>
      <c r="F797" s="2772"/>
      <c r="G797" s="1121">
        <f>Import!Q1494</f>
        <v>0</v>
      </c>
      <c r="H797" s="2774"/>
      <c r="I797" s="450"/>
      <c r="J797" s="2775"/>
      <c r="K797" s="450"/>
      <c r="L797" s="2775"/>
      <c r="M797" s="450"/>
      <c r="N797" s="2775"/>
      <c r="O797" s="450"/>
      <c r="P797" s="2775"/>
      <c r="Q797" s="11"/>
      <c r="R797" s="11"/>
      <c r="S797" s="397"/>
      <c r="T797" s="419"/>
      <c r="U797" s="444">
        <f>Import!N1495</f>
        <v>0</v>
      </c>
      <c r="V797" s="11"/>
      <c r="W797" s="306"/>
      <c r="X797" s="306"/>
      <c r="Y797" s="306"/>
      <c r="Z797" s="11"/>
      <c r="AE797" s="204"/>
      <c r="AF797" s="204"/>
      <c r="AG797" s="204"/>
      <c r="AH797" s="204"/>
      <c r="AI797" s="922"/>
      <c r="AJ797" s="205"/>
      <c r="AK797" s="973"/>
      <c r="AL797" s="973">
        <f>AL796</f>
        <v>0</v>
      </c>
      <c r="AP797" s="204"/>
      <c r="AQ797" s="204"/>
      <c r="AR797" s="204"/>
      <c r="AS797" s="204"/>
      <c r="AT797" s="204"/>
      <c r="AU797" s="205"/>
      <c r="AV797" s="973"/>
      <c r="AW797" s="973">
        <f>AW796</f>
        <v>0</v>
      </c>
      <c r="BA797" s="204"/>
      <c r="BB797" s="204"/>
      <c r="BC797" s="204"/>
      <c r="BD797" s="204"/>
      <c r="BE797" s="204"/>
      <c r="BF797" s="205"/>
      <c r="BG797" s="973"/>
      <c r="BH797" s="973">
        <f>BH796</f>
        <v>0</v>
      </c>
      <c r="BL797" s="204"/>
      <c r="BM797" s="204"/>
      <c r="BN797" s="204"/>
      <c r="BO797" s="204"/>
      <c r="BP797" s="204"/>
      <c r="BQ797" s="205"/>
      <c r="BR797" s="973"/>
      <c r="BS797" s="973">
        <f>BS796</f>
        <v>0</v>
      </c>
      <c r="BW797" s="204"/>
      <c r="BX797" s="204"/>
      <c r="BY797" s="204"/>
      <c r="BZ797" s="204"/>
      <c r="CA797" s="204"/>
      <c r="CB797" s="205"/>
      <c r="CC797" s="973"/>
      <c r="CD797" s="973">
        <f>CD796</f>
        <v>0</v>
      </c>
      <c r="CE797" s="11"/>
      <c r="CF797" s="11"/>
      <c r="CG797" s="11"/>
      <c r="CH797" s="11"/>
      <c r="CI797" s="11"/>
      <c r="CJ797" s="11"/>
      <c r="CK797" s="11"/>
      <c r="CL797" s="11"/>
      <c r="CM797" s="11"/>
    </row>
    <row r="798" spans="1:91" ht="24.75" customHeight="1">
      <c r="A798" s="949" t="str">
        <f>IF(E798&gt;0,"Wypełnione","")</f>
        <v/>
      </c>
      <c r="B798" s="57"/>
      <c r="C798" s="2050">
        <f>'Og s3a'!C1507</f>
        <v>0</v>
      </c>
      <c r="D798" s="2052">
        <f>'Og s3a'!E1507</f>
        <v>0</v>
      </c>
      <c r="E798" s="2050">
        <f>'Og s3a'!F1507</f>
        <v>0</v>
      </c>
      <c r="F798" s="2771"/>
      <c r="G798" s="448">
        <f>T798</f>
        <v>0</v>
      </c>
      <c r="H798" s="2773">
        <f>U798</f>
        <v>0</v>
      </c>
      <c r="I798" s="451"/>
      <c r="J798" s="2775"/>
      <c r="K798" s="451"/>
      <c r="L798" s="2775"/>
      <c r="M798" s="451"/>
      <c r="N798" s="2775"/>
      <c r="O798" s="451"/>
      <c r="P798" s="2775"/>
      <c r="Q798" s="11"/>
      <c r="R798" s="11"/>
      <c r="S798" s="396">
        <f>'Og s3a'!G1507</f>
        <v>0</v>
      </c>
      <c r="T798" s="398">
        <f>'Og s3a'!D1507</f>
        <v>0</v>
      </c>
      <c r="U798" s="444">
        <f>Import!N1496</f>
        <v>0</v>
      </c>
      <c r="V798" s="11"/>
      <c r="W798" s="306"/>
      <c r="X798" s="306"/>
      <c r="Y798" s="306"/>
      <c r="Z798" s="970">
        <f>IF(F798=AF$7,1,0)</f>
        <v>0</v>
      </c>
      <c r="AA798" s="970">
        <f>Z798*D798</f>
        <v>0</v>
      </c>
      <c r="AB798" s="978">
        <f>IF($Z798=0,0,IF(AF798+AH798+AJ798&gt;0,$AA798,0))</f>
        <v>0</v>
      </c>
      <c r="AC798" s="980">
        <f>IF($Z798=0,0,IF(AND(AB798=0,G799&gt;0),$AA798,0))</f>
        <v>0</v>
      </c>
      <c r="AD798" s="969">
        <f>AA798-AB798-AC798</f>
        <v>0</v>
      </c>
      <c r="AE798" s="204">
        <f t="shared" si="315"/>
        <v>0</v>
      </c>
      <c r="AF798" s="204">
        <f t="shared" si="315"/>
        <v>0</v>
      </c>
      <c r="AG798" s="204">
        <f t="shared" si="315"/>
        <v>0</v>
      </c>
      <c r="AH798" s="204">
        <f t="shared" si="315"/>
        <v>0</v>
      </c>
      <c r="AI798" s="922">
        <f t="shared" si="315"/>
        <v>0</v>
      </c>
      <c r="AJ798" s="205">
        <f t="shared" si="315"/>
        <v>0</v>
      </c>
      <c r="AK798" s="973">
        <f>IF($Z798=1,0,IF(AND($Z798=0,AF798&gt;0),1,IF(AND($Z798=0,AH798&gt;0),1,IF(AND($Z798=0,AJ798&gt;0),1,0))))</f>
        <v>0</v>
      </c>
      <c r="AL798" s="973">
        <f>IF($Z798=0,0,IF(AND($Z798=1,AE798&gt;0),1,IF(AND($Z798=1,AG798&gt;0),1,IF(AND($Z798=1,AI798&gt;0),1,0))))</f>
        <v>0</v>
      </c>
      <c r="AM798" s="978">
        <f>IF($Z798=0,0,IF(AQ798+AS798+AU798&gt;0,$AA798,0))</f>
        <v>0</v>
      </c>
      <c r="AN798" s="980">
        <f>IF($Z798=0,0,IF(AND(AM798=0,I799&gt;0),$AA798,0))</f>
        <v>0</v>
      </c>
      <c r="AO798" s="969">
        <f>$AA798-AM798-AN798</f>
        <v>0</v>
      </c>
      <c r="AP798" s="204">
        <f t="shared" si="316"/>
        <v>0</v>
      </c>
      <c r="AQ798" s="204">
        <f t="shared" si="316"/>
        <v>0</v>
      </c>
      <c r="AR798" s="204">
        <f t="shared" si="316"/>
        <v>0</v>
      </c>
      <c r="AS798" s="204">
        <f t="shared" si="316"/>
        <v>0</v>
      </c>
      <c r="AT798" s="204">
        <f t="shared" si="316"/>
        <v>0</v>
      </c>
      <c r="AU798" s="205">
        <f t="shared" si="316"/>
        <v>0</v>
      </c>
      <c r="AV798" s="973">
        <f>IF($Z798=1,0,IF(AND($Z798=0,AQ798&gt;0),1,IF(AND($Z798=0,AS798&gt;0),1,IF(AND($Z798=0,AU798&gt;0),1,0))))</f>
        <v>0</v>
      </c>
      <c r="AW798" s="973">
        <f>IF($Z798=0,0,IF(AND($Z798=1,AP798&gt;0),1,IF(AND($Z798=1,AR798&gt;0),1,IF(AND($Z798=1,AT798&gt;0),1,0))))</f>
        <v>0</v>
      </c>
      <c r="AX798" s="978">
        <f>IF($Z798=0,0,IF(BB798+BD798+BF798&gt;0,$AA798,0))</f>
        <v>0</v>
      </c>
      <c r="AY798" s="980">
        <f>IF($Z798=0,0,IF(AND(AX798=0,K799&gt;0),$AA798,0))</f>
        <v>0</v>
      </c>
      <c r="AZ798" s="969">
        <f>$AA798-AX798-AY798</f>
        <v>0</v>
      </c>
      <c r="BA798" s="204">
        <f t="shared" si="317"/>
        <v>0</v>
      </c>
      <c r="BB798" s="204">
        <f t="shared" si="317"/>
        <v>0</v>
      </c>
      <c r="BC798" s="204">
        <f t="shared" si="317"/>
        <v>0</v>
      </c>
      <c r="BD798" s="204">
        <f t="shared" si="317"/>
        <v>0</v>
      </c>
      <c r="BE798" s="204">
        <f t="shared" si="317"/>
        <v>0</v>
      </c>
      <c r="BF798" s="205">
        <f t="shared" si="317"/>
        <v>0</v>
      </c>
      <c r="BG798" s="973">
        <f>IF($Z798=1,0,IF(AND($Z798=0,BB798&gt;0),1,IF(AND($Z798=0,BD798&gt;0),1,IF(AND($Z798=0,BF798&gt;0),1,0))))</f>
        <v>0</v>
      </c>
      <c r="BH798" s="973">
        <f>IF($Z798=0,0,IF(AND($Z798=1,BA798&gt;0),1,IF(AND($Z798=1,BC798&gt;0),1,IF(AND($Z798=1,BE798&gt;0),1,0))))</f>
        <v>0</v>
      </c>
      <c r="BI798" s="978">
        <f>IF($Z798=0,0,IF(BM798+BO798+BQ798&gt;0,$AA798,0))</f>
        <v>0</v>
      </c>
      <c r="BJ798" s="980">
        <f>IF($Z798=0,0,IF(AND(BI798=0,M799&gt;0),$AA798,0))</f>
        <v>0</v>
      </c>
      <c r="BK798" s="969">
        <f>$AA798-BI798-BJ798</f>
        <v>0</v>
      </c>
      <c r="BL798" s="204">
        <f t="shared" si="318"/>
        <v>0</v>
      </c>
      <c r="BM798" s="204">
        <f t="shared" si="318"/>
        <v>0</v>
      </c>
      <c r="BN798" s="204">
        <f t="shared" si="318"/>
        <v>0</v>
      </c>
      <c r="BO798" s="204">
        <f t="shared" si="318"/>
        <v>0</v>
      </c>
      <c r="BP798" s="204">
        <f t="shared" si="318"/>
        <v>0</v>
      </c>
      <c r="BQ798" s="205">
        <f t="shared" si="318"/>
        <v>0</v>
      </c>
      <c r="BR798" s="973">
        <f>IF($Z798=1,0,IF(AND($Z798=0,BM798&gt;0),1,IF(AND($Z798=0,BO798&gt;0),1,IF(AND($Z798=0,BQ798&gt;0),1,0))))</f>
        <v>0</v>
      </c>
      <c r="BS798" s="973">
        <f>IF($Z798=0,0,IF(AND($Z798=1,BL798&gt;0),1,IF(AND($Z798=1,BN798&gt;0),1,IF(AND($Z798=1,BP798&gt;0),1,0))))</f>
        <v>0</v>
      </c>
      <c r="BT798" s="978">
        <f>IF($Z798=0,0,IF(BX798+BZ798+CB798&gt;0,$AA798,0))</f>
        <v>0</v>
      </c>
      <c r="BU798" s="980">
        <f>IF($Z798=0,0,IF(AND(BT798=0,O799&gt;0),$AA798,0))</f>
        <v>0</v>
      </c>
      <c r="BV798" s="969">
        <f>$AA798-BT798-BU798</f>
        <v>0</v>
      </c>
      <c r="BW798" s="204">
        <f t="shared" si="319"/>
        <v>0</v>
      </c>
      <c r="BX798" s="204">
        <f t="shared" si="319"/>
        <v>0</v>
      </c>
      <c r="BY798" s="204">
        <f t="shared" si="319"/>
        <v>0</v>
      </c>
      <c r="BZ798" s="204">
        <f t="shared" si="319"/>
        <v>0</v>
      </c>
      <c r="CA798" s="204">
        <f t="shared" si="319"/>
        <v>0</v>
      </c>
      <c r="CB798" s="205">
        <f t="shared" si="319"/>
        <v>0</v>
      </c>
      <c r="CC798" s="973">
        <f>IF($Z798=1,0,IF(AND($Z798=0,BX798&gt;0),1,IF(AND($Z798=0,BZ798&gt;0),1,IF(AND($Z798=0,CB798&gt;0),1,0))))</f>
        <v>0</v>
      </c>
      <c r="CD798" s="973">
        <f>IF($Z798=0,0,IF(AND($Z798=1,BW798&gt;0),1,IF(AND($Z798=1,BY798&gt;0),1,IF(AND($Z798=1,CA798&gt;0),1,0))))</f>
        <v>0</v>
      </c>
      <c r="CE798" s="11"/>
      <c r="CF798" s="11"/>
      <c r="CG798" s="11"/>
      <c r="CH798" s="11"/>
      <c r="CI798" s="11"/>
      <c r="CJ798" s="11"/>
      <c r="CK798" s="11"/>
      <c r="CL798" s="11"/>
      <c r="CM798" s="11"/>
    </row>
    <row r="799" spans="1:91" ht="14.25" customHeight="1">
      <c r="A799" s="950" t="str">
        <f>A798</f>
        <v/>
      </c>
      <c r="B799" s="57"/>
      <c r="C799" s="2051"/>
      <c r="D799" s="2053"/>
      <c r="E799" s="2051"/>
      <c r="F799" s="2772"/>
      <c r="G799" s="1121">
        <f>Import!Q1496</f>
        <v>0</v>
      </c>
      <c r="H799" s="2774"/>
      <c r="I799" s="450"/>
      <c r="J799" s="2775"/>
      <c r="K799" s="450"/>
      <c r="L799" s="2775"/>
      <c r="M799" s="450"/>
      <c r="N799" s="2775"/>
      <c r="O799" s="450"/>
      <c r="P799" s="2775"/>
      <c r="Q799" s="11"/>
      <c r="R799" s="11"/>
      <c r="S799" s="397"/>
      <c r="T799" s="419"/>
      <c r="U799" s="444">
        <f>Import!N1497</f>
        <v>0</v>
      </c>
      <c r="V799" s="11"/>
      <c r="W799" s="306"/>
      <c r="X799" s="306"/>
      <c r="Y799" s="306"/>
      <c r="Z799" s="11"/>
      <c r="AE799" s="204"/>
      <c r="AF799" s="204"/>
      <c r="AG799" s="204"/>
      <c r="AH799" s="204"/>
      <c r="AI799" s="922"/>
      <c r="AJ799" s="205"/>
      <c r="AK799" s="973"/>
      <c r="AL799" s="973">
        <f>AL798</f>
        <v>0</v>
      </c>
      <c r="AP799" s="204"/>
      <c r="AQ799" s="204"/>
      <c r="AR799" s="204"/>
      <c r="AS799" s="204"/>
      <c r="AT799" s="204"/>
      <c r="AU799" s="205"/>
      <c r="AV799" s="973"/>
      <c r="AW799" s="973">
        <f>AW798</f>
        <v>0</v>
      </c>
      <c r="BA799" s="204"/>
      <c r="BB799" s="204"/>
      <c r="BC799" s="204"/>
      <c r="BD799" s="204"/>
      <c r="BE799" s="204"/>
      <c r="BF799" s="205"/>
      <c r="BG799" s="973"/>
      <c r="BH799" s="973">
        <f>BH798</f>
        <v>0</v>
      </c>
      <c r="BL799" s="204"/>
      <c r="BM799" s="204"/>
      <c r="BN799" s="204"/>
      <c r="BO799" s="204"/>
      <c r="BP799" s="204"/>
      <c r="BQ799" s="205"/>
      <c r="BR799" s="973"/>
      <c r="BS799" s="973">
        <f>BS798</f>
        <v>0</v>
      </c>
      <c r="BW799" s="204"/>
      <c r="BX799" s="204"/>
      <c r="BY799" s="204"/>
      <c r="BZ799" s="204"/>
      <c r="CA799" s="204"/>
      <c r="CB799" s="205"/>
      <c r="CC799" s="973"/>
      <c r="CD799" s="973">
        <f>CD798</f>
        <v>0</v>
      </c>
      <c r="CE799" s="11"/>
      <c r="CF799" s="11"/>
      <c r="CG799" s="11"/>
      <c r="CH799" s="11"/>
      <c r="CI799" s="11"/>
      <c r="CJ799" s="11"/>
      <c r="CK799" s="11"/>
      <c r="CL799" s="11"/>
      <c r="CM799" s="11"/>
    </row>
    <row r="800" spans="1:91" ht="24.75" customHeight="1">
      <c r="A800" s="949" t="str">
        <f>IF(E800&gt;0,"Wypełnione","")</f>
        <v/>
      </c>
      <c r="B800" s="57"/>
      <c r="C800" s="2050">
        <f>'Og s3a'!C1509</f>
        <v>0</v>
      </c>
      <c r="D800" s="2052">
        <f>'Og s3a'!E1509</f>
        <v>0</v>
      </c>
      <c r="E800" s="2050">
        <f>'Og s3a'!F1509</f>
        <v>0</v>
      </c>
      <c r="F800" s="2771"/>
      <c r="G800" s="448">
        <f>T800</f>
        <v>0</v>
      </c>
      <c r="H800" s="2773">
        <f>U800</f>
        <v>0</v>
      </c>
      <c r="I800" s="451"/>
      <c r="J800" s="2775"/>
      <c r="K800" s="451"/>
      <c r="L800" s="2775"/>
      <c r="M800" s="451"/>
      <c r="N800" s="2775"/>
      <c r="O800" s="451"/>
      <c r="P800" s="2775"/>
      <c r="Q800" s="11"/>
      <c r="R800" s="11"/>
      <c r="S800" s="396">
        <f>'Og s3a'!G1509</f>
        <v>0</v>
      </c>
      <c r="T800" s="398">
        <f>'Og s3a'!D1509</f>
        <v>0</v>
      </c>
      <c r="U800" s="444">
        <f>Import!N1498</f>
        <v>0</v>
      </c>
      <c r="V800" s="11"/>
      <c r="W800" s="306"/>
      <c r="X800" s="306"/>
      <c r="Y800" s="306"/>
      <c r="Z800" s="970">
        <f>IF(F800=AF$7,1,0)</f>
        <v>0</v>
      </c>
      <c r="AA800" s="970">
        <f>Z800*D800</f>
        <v>0</v>
      </c>
      <c r="AB800" s="978">
        <f>IF($Z800=0,0,IF(AF800+AH800+AJ800&gt;0,$AA800,0))</f>
        <v>0</v>
      </c>
      <c r="AC800" s="980">
        <f>IF($Z800=0,0,IF(AND(AB800=0,G801&gt;0),$AA800,0))</f>
        <v>0</v>
      </c>
      <c r="AD800" s="969">
        <f>AA800-AB800-AC800</f>
        <v>0</v>
      </c>
      <c r="AE800" s="204">
        <f t="shared" si="315"/>
        <v>0</v>
      </c>
      <c r="AF800" s="204">
        <f t="shared" si="315"/>
        <v>0</v>
      </c>
      <c r="AG800" s="204">
        <f t="shared" si="315"/>
        <v>0</v>
      </c>
      <c r="AH800" s="204">
        <f t="shared" si="315"/>
        <v>0</v>
      </c>
      <c r="AI800" s="922">
        <f t="shared" si="315"/>
        <v>0</v>
      </c>
      <c r="AJ800" s="205">
        <f t="shared" si="315"/>
        <v>0</v>
      </c>
      <c r="AK800" s="973">
        <f>IF($Z800=1,0,IF(AND($Z800=0,AF800&gt;0),1,IF(AND($Z800=0,AH800&gt;0),1,IF(AND($Z800=0,AJ800&gt;0),1,0))))</f>
        <v>0</v>
      </c>
      <c r="AL800" s="973">
        <f>IF($Z800=0,0,IF(AND($Z800=1,AE800&gt;0),1,IF(AND($Z800=1,AG800&gt;0),1,IF(AND($Z800=1,AI800&gt;0),1,0))))</f>
        <v>0</v>
      </c>
      <c r="AM800" s="978">
        <f>IF($Z800=0,0,IF(AQ800+AS800+AU800&gt;0,$AA800,0))</f>
        <v>0</v>
      </c>
      <c r="AN800" s="980">
        <f>IF($Z800=0,0,IF(AND(AM800=0,I801&gt;0),$AA800,0))</f>
        <v>0</v>
      </c>
      <c r="AO800" s="969">
        <f>$AA800-AM800-AN800</f>
        <v>0</v>
      </c>
      <c r="AP800" s="204">
        <f t="shared" si="316"/>
        <v>0</v>
      </c>
      <c r="AQ800" s="204">
        <f t="shared" si="316"/>
        <v>0</v>
      </c>
      <c r="AR800" s="204">
        <f t="shared" si="316"/>
        <v>0</v>
      </c>
      <c r="AS800" s="204">
        <f t="shared" si="316"/>
        <v>0</v>
      </c>
      <c r="AT800" s="204">
        <f t="shared" si="316"/>
        <v>0</v>
      </c>
      <c r="AU800" s="205">
        <f t="shared" si="316"/>
        <v>0</v>
      </c>
      <c r="AV800" s="973">
        <f>IF($Z800=1,0,IF(AND($Z800=0,AQ800&gt;0),1,IF(AND($Z800=0,AS800&gt;0),1,IF(AND($Z800=0,AU800&gt;0),1,0))))</f>
        <v>0</v>
      </c>
      <c r="AW800" s="973">
        <f>IF($Z800=0,0,IF(AND($Z800=1,AP800&gt;0),1,IF(AND($Z800=1,AR800&gt;0),1,IF(AND($Z800=1,AT800&gt;0),1,0))))</f>
        <v>0</v>
      </c>
      <c r="AX800" s="978">
        <f>IF($Z800=0,0,IF(BB800+BD800+BF800&gt;0,$AA800,0))</f>
        <v>0</v>
      </c>
      <c r="AY800" s="980">
        <f>IF($Z800=0,0,IF(AND(AX800=0,K801&gt;0),$AA800,0))</f>
        <v>0</v>
      </c>
      <c r="AZ800" s="969">
        <f>$AA800-AX800-AY800</f>
        <v>0</v>
      </c>
      <c r="BA800" s="204">
        <f t="shared" si="317"/>
        <v>0</v>
      </c>
      <c r="BB800" s="204">
        <f t="shared" si="317"/>
        <v>0</v>
      </c>
      <c r="BC800" s="204">
        <f t="shared" si="317"/>
        <v>0</v>
      </c>
      <c r="BD800" s="204">
        <f t="shared" si="317"/>
        <v>0</v>
      </c>
      <c r="BE800" s="204">
        <f t="shared" si="317"/>
        <v>0</v>
      </c>
      <c r="BF800" s="205">
        <f t="shared" si="317"/>
        <v>0</v>
      </c>
      <c r="BG800" s="973">
        <f>IF($Z800=1,0,IF(AND($Z800=0,BB800&gt;0),1,IF(AND($Z800=0,BD800&gt;0),1,IF(AND($Z800=0,BF800&gt;0),1,0))))</f>
        <v>0</v>
      </c>
      <c r="BH800" s="973">
        <f>IF($Z800=0,0,IF(AND($Z800=1,BA800&gt;0),1,IF(AND($Z800=1,BC800&gt;0),1,IF(AND($Z800=1,BE800&gt;0),1,0))))</f>
        <v>0</v>
      </c>
      <c r="BI800" s="978">
        <f>IF($Z800=0,0,IF(BM800+BO800+BQ800&gt;0,$AA800,0))</f>
        <v>0</v>
      </c>
      <c r="BJ800" s="980">
        <f>IF($Z800=0,0,IF(AND(BI800=0,M801&gt;0),$AA800,0))</f>
        <v>0</v>
      </c>
      <c r="BK800" s="969">
        <f>$AA800-BI800-BJ800</f>
        <v>0</v>
      </c>
      <c r="BL800" s="204">
        <f t="shared" si="318"/>
        <v>0</v>
      </c>
      <c r="BM800" s="204">
        <f t="shared" si="318"/>
        <v>0</v>
      </c>
      <c r="BN800" s="204">
        <f t="shared" si="318"/>
        <v>0</v>
      </c>
      <c r="BO800" s="204">
        <f t="shared" si="318"/>
        <v>0</v>
      </c>
      <c r="BP800" s="204">
        <f t="shared" si="318"/>
        <v>0</v>
      </c>
      <c r="BQ800" s="205">
        <f t="shared" si="318"/>
        <v>0</v>
      </c>
      <c r="BR800" s="973">
        <f>IF($Z800=1,0,IF(AND($Z800=0,BM800&gt;0),1,IF(AND($Z800=0,BO800&gt;0),1,IF(AND($Z800=0,BQ800&gt;0),1,0))))</f>
        <v>0</v>
      </c>
      <c r="BS800" s="973">
        <f>IF($Z800=0,0,IF(AND($Z800=1,BL800&gt;0),1,IF(AND($Z800=1,BN800&gt;0),1,IF(AND($Z800=1,BP800&gt;0),1,0))))</f>
        <v>0</v>
      </c>
      <c r="BT800" s="978">
        <f>IF($Z800=0,0,IF(BX800+BZ800+CB800&gt;0,$AA800,0))</f>
        <v>0</v>
      </c>
      <c r="BU800" s="980">
        <f>IF($Z800=0,0,IF(AND(BT800=0,O801&gt;0),$AA800,0))</f>
        <v>0</v>
      </c>
      <c r="BV800" s="969">
        <f>$AA800-BT800-BU800</f>
        <v>0</v>
      </c>
      <c r="BW800" s="204">
        <f t="shared" si="319"/>
        <v>0</v>
      </c>
      <c r="BX800" s="204">
        <f t="shared" si="319"/>
        <v>0</v>
      </c>
      <c r="BY800" s="204">
        <f t="shared" si="319"/>
        <v>0</v>
      </c>
      <c r="BZ800" s="204">
        <f t="shared" si="319"/>
        <v>0</v>
      </c>
      <c r="CA800" s="204">
        <f t="shared" si="319"/>
        <v>0</v>
      </c>
      <c r="CB800" s="205">
        <f t="shared" si="319"/>
        <v>0</v>
      </c>
      <c r="CC800" s="973">
        <f>IF($Z800=1,0,IF(AND($Z800=0,BX800&gt;0),1,IF(AND($Z800=0,BZ800&gt;0),1,IF(AND($Z800=0,CB800&gt;0),1,0))))</f>
        <v>0</v>
      </c>
      <c r="CD800" s="973">
        <f>IF($Z800=0,0,IF(AND($Z800=1,BW800&gt;0),1,IF(AND($Z800=1,BY800&gt;0),1,IF(AND($Z800=1,CA800&gt;0),1,0))))</f>
        <v>0</v>
      </c>
      <c r="CE800" s="11"/>
      <c r="CF800" s="11"/>
      <c r="CG800" s="11"/>
      <c r="CH800" s="11"/>
      <c r="CI800" s="11"/>
      <c r="CJ800" s="11"/>
      <c r="CK800" s="11"/>
      <c r="CL800" s="11"/>
      <c r="CM800" s="11"/>
    </row>
    <row r="801" spans="1:91" ht="14.25" customHeight="1">
      <c r="A801" s="950" t="str">
        <f>A800</f>
        <v/>
      </c>
      <c r="B801" s="57"/>
      <c r="C801" s="2051"/>
      <c r="D801" s="2053"/>
      <c r="E801" s="2051"/>
      <c r="F801" s="2772"/>
      <c r="G801" s="1121">
        <f>Import!Q1498</f>
        <v>0</v>
      </c>
      <c r="H801" s="2774"/>
      <c r="I801" s="450"/>
      <c r="J801" s="2775"/>
      <c r="K801" s="450"/>
      <c r="L801" s="2775"/>
      <c r="M801" s="450"/>
      <c r="N801" s="2775"/>
      <c r="O801" s="450"/>
      <c r="P801" s="2775"/>
      <c r="Q801" s="11"/>
      <c r="R801" s="11"/>
      <c r="S801" s="397"/>
      <c r="T801" s="419"/>
      <c r="U801" s="444">
        <f>Import!N1499</f>
        <v>0</v>
      </c>
      <c r="V801" s="11"/>
      <c r="W801" s="306"/>
      <c r="X801" s="306"/>
      <c r="Y801" s="306"/>
      <c r="Z801" s="11"/>
      <c r="AE801" s="204"/>
      <c r="AF801" s="204"/>
      <c r="AG801" s="204"/>
      <c r="AH801" s="204"/>
      <c r="AI801" s="922"/>
      <c r="AJ801" s="205"/>
      <c r="AK801" s="973"/>
      <c r="AL801" s="973">
        <f>AL800</f>
        <v>0</v>
      </c>
      <c r="AP801" s="204"/>
      <c r="AQ801" s="204"/>
      <c r="AR801" s="204"/>
      <c r="AS801" s="204"/>
      <c r="AT801" s="204"/>
      <c r="AU801" s="205"/>
      <c r="AV801" s="973"/>
      <c r="AW801" s="973">
        <f>AW800</f>
        <v>0</v>
      </c>
      <c r="BA801" s="204"/>
      <c r="BB801" s="204"/>
      <c r="BC801" s="204"/>
      <c r="BD801" s="204"/>
      <c r="BE801" s="204"/>
      <c r="BF801" s="205"/>
      <c r="BG801" s="973"/>
      <c r="BH801" s="973">
        <f>BH800</f>
        <v>0</v>
      </c>
      <c r="BL801" s="204"/>
      <c r="BM801" s="204"/>
      <c r="BN801" s="204"/>
      <c r="BO801" s="204"/>
      <c r="BP801" s="204"/>
      <c r="BQ801" s="205"/>
      <c r="BR801" s="973"/>
      <c r="BS801" s="973">
        <f>BS800</f>
        <v>0</v>
      </c>
      <c r="BW801" s="204"/>
      <c r="BX801" s="204"/>
      <c r="BY801" s="204"/>
      <c r="BZ801" s="204"/>
      <c r="CA801" s="204"/>
      <c r="CB801" s="205"/>
      <c r="CC801" s="973"/>
      <c r="CD801" s="973">
        <f>CD800</f>
        <v>0</v>
      </c>
      <c r="CE801" s="11"/>
      <c r="CF801" s="11"/>
      <c r="CG801" s="11"/>
      <c r="CH801" s="11"/>
      <c r="CI801" s="11"/>
      <c r="CJ801" s="11"/>
      <c r="CK801" s="11"/>
      <c r="CL801" s="11"/>
      <c r="CM801" s="11"/>
    </row>
    <row r="802" spans="1:91" ht="24.75" customHeight="1">
      <c r="A802" s="949" t="str">
        <f>IF(E802&gt;0,"Wypełnione","")</f>
        <v/>
      </c>
      <c r="B802" s="57"/>
      <c r="C802" s="2050">
        <f>'Og s3a'!C1511</f>
        <v>0</v>
      </c>
      <c r="D802" s="2052">
        <f>'Og s3a'!E1511</f>
        <v>0</v>
      </c>
      <c r="E802" s="2050">
        <f>'Og s3a'!F1511</f>
        <v>0</v>
      </c>
      <c r="F802" s="2771"/>
      <c r="G802" s="448">
        <f>T802</f>
        <v>0</v>
      </c>
      <c r="H802" s="2773">
        <f>U802</f>
        <v>0</v>
      </c>
      <c r="I802" s="451"/>
      <c r="J802" s="2775"/>
      <c r="K802" s="451"/>
      <c r="L802" s="2775"/>
      <c r="M802" s="451"/>
      <c r="N802" s="2775"/>
      <c r="O802" s="451"/>
      <c r="P802" s="2775"/>
      <c r="Q802" s="11"/>
      <c r="R802" s="11"/>
      <c r="S802" s="396">
        <f>'Og s3a'!G1511</f>
        <v>0</v>
      </c>
      <c r="T802" s="398">
        <f>'Og s3a'!D1511</f>
        <v>0</v>
      </c>
      <c r="U802" s="444">
        <f>Import!N1500</f>
        <v>0</v>
      </c>
      <c r="V802" s="11"/>
      <c r="W802" s="306"/>
      <c r="X802" s="306"/>
      <c r="Y802" s="306"/>
      <c r="Z802" s="970">
        <f>IF(F802=AF$7,1,0)</f>
        <v>0</v>
      </c>
      <c r="AA802" s="970">
        <f>Z802*D802</f>
        <v>0</v>
      </c>
      <c r="AB802" s="978">
        <f>IF($Z802=0,0,IF(AF802+AH802+AJ802&gt;0,$AA802,0))</f>
        <v>0</v>
      </c>
      <c r="AC802" s="980">
        <f>IF($Z802=0,0,IF(AND(AB802=0,G803&gt;0),$AA802,0))</f>
        <v>0</v>
      </c>
      <c r="AD802" s="969">
        <f>AA802-AB802-AC802</f>
        <v>0</v>
      </c>
      <c r="AE802" s="204">
        <f t="shared" si="315"/>
        <v>0</v>
      </c>
      <c r="AF802" s="204">
        <f t="shared" si="315"/>
        <v>0</v>
      </c>
      <c r="AG802" s="204">
        <f t="shared" si="315"/>
        <v>0</v>
      </c>
      <c r="AH802" s="204">
        <f t="shared" si="315"/>
        <v>0</v>
      </c>
      <c r="AI802" s="922">
        <f t="shared" si="315"/>
        <v>0</v>
      </c>
      <c r="AJ802" s="205">
        <f t="shared" si="315"/>
        <v>0</v>
      </c>
      <c r="AK802" s="973">
        <f>IF($Z802=1,0,IF(AND($Z802=0,AF802&gt;0),1,IF(AND($Z802=0,AH802&gt;0),1,IF(AND($Z802=0,AJ802&gt;0),1,0))))</f>
        <v>0</v>
      </c>
      <c r="AL802" s="973">
        <f>IF($Z802=0,0,IF(AND($Z802=1,AE802&gt;0),1,IF(AND($Z802=1,AG802&gt;0),1,IF(AND($Z802=1,AI802&gt;0),1,0))))</f>
        <v>0</v>
      </c>
      <c r="AM802" s="978">
        <f>IF($Z802=0,0,IF(AQ802+AS802+AU802&gt;0,$AA802,0))</f>
        <v>0</v>
      </c>
      <c r="AN802" s="980">
        <f>IF($Z802=0,0,IF(AND(AM802=0,I803&gt;0),$AA802,0))</f>
        <v>0</v>
      </c>
      <c r="AO802" s="969">
        <f>$AA802-AM802-AN802</f>
        <v>0</v>
      </c>
      <c r="AP802" s="204">
        <f t="shared" si="316"/>
        <v>0</v>
      </c>
      <c r="AQ802" s="204">
        <f t="shared" si="316"/>
        <v>0</v>
      </c>
      <c r="AR802" s="204">
        <f t="shared" si="316"/>
        <v>0</v>
      </c>
      <c r="AS802" s="204">
        <f t="shared" si="316"/>
        <v>0</v>
      </c>
      <c r="AT802" s="204">
        <f t="shared" si="316"/>
        <v>0</v>
      </c>
      <c r="AU802" s="205">
        <f t="shared" si="316"/>
        <v>0</v>
      </c>
      <c r="AV802" s="973">
        <f>IF($Z802=1,0,IF(AND($Z802=0,AQ802&gt;0),1,IF(AND($Z802=0,AS802&gt;0),1,IF(AND($Z802=0,AU802&gt;0),1,0))))</f>
        <v>0</v>
      </c>
      <c r="AW802" s="973">
        <f>IF($Z802=0,0,IF(AND($Z802=1,AP802&gt;0),1,IF(AND($Z802=1,AR802&gt;0),1,IF(AND($Z802=1,AT802&gt;0),1,0))))</f>
        <v>0</v>
      </c>
      <c r="AX802" s="978">
        <f>IF($Z802=0,0,IF(BB802+BD802+BF802&gt;0,$AA802,0))</f>
        <v>0</v>
      </c>
      <c r="AY802" s="980">
        <f>IF($Z802=0,0,IF(AND(AX802=0,K803&gt;0),$AA802,0))</f>
        <v>0</v>
      </c>
      <c r="AZ802" s="969">
        <f>$AA802-AX802-AY802</f>
        <v>0</v>
      </c>
      <c r="BA802" s="204">
        <f t="shared" si="317"/>
        <v>0</v>
      </c>
      <c r="BB802" s="204">
        <f t="shared" si="317"/>
        <v>0</v>
      </c>
      <c r="BC802" s="204">
        <f t="shared" si="317"/>
        <v>0</v>
      </c>
      <c r="BD802" s="204">
        <f t="shared" si="317"/>
        <v>0</v>
      </c>
      <c r="BE802" s="204">
        <f t="shared" si="317"/>
        <v>0</v>
      </c>
      <c r="BF802" s="205">
        <f t="shared" si="317"/>
        <v>0</v>
      </c>
      <c r="BG802" s="973">
        <f>IF($Z802=1,0,IF(AND($Z802=0,BB802&gt;0),1,IF(AND($Z802=0,BD802&gt;0),1,IF(AND($Z802=0,BF802&gt;0),1,0))))</f>
        <v>0</v>
      </c>
      <c r="BH802" s="973">
        <f>IF($Z802=0,0,IF(AND($Z802=1,BA802&gt;0),1,IF(AND($Z802=1,BC802&gt;0),1,IF(AND($Z802=1,BE802&gt;0),1,0))))</f>
        <v>0</v>
      </c>
      <c r="BI802" s="978">
        <f>IF($Z802=0,0,IF(BM802+BO802+BQ802&gt;0,$AA802,0))</f>
        <v>0</v>
      </c>
      <c r="BJ802" s="980">
        <f>IF($Z802=0,0,IF(AND(BI802=0,M803&gt;0),$AA802,0))</f>
        <v>0</v>
      </c>
      <c r="BK802" s="969">
        <f>$AA802-BI802-BJ802</f>
        <v>0</v>
      </c>
      <c r="BL802" s="204">
        <f t="shared" si="318"/>
        <v>0</v>
      </c>
      <c r="BM802" s="204">
        <f t="shared" si="318"/>
        <v>0</v>
      </c>
      <c r="BN802" s="204">
        <f t="shared" si="318"/>
        <v>0</v>
      </c>
      <c r="BO802" s="204">
        <f t="shared" si="318"/>
        <v>0</v>
      </c>
      <c r="BP802" s="204">
        <f t="shared" si="318"/>
        <v>0</v>
      </c>
      <c r="BQ802" s="205">
        <f t="shared" si="318"/>
        <v>0</v>
      </c>
      <c r="BR802" s="973">
        <f>IF($Z802=1,0,IF(AND($Z802=0,BM802&gt;0),1,IF(AND($Z802=0,BO802&gt;0),1,IF(AND($Z802=0,BQ802&gt;0),1,0))))</f>
        <v>0</v>
      </c>
      <c r="BS802" s="973">
        <f>IF($Z802=0,0,IF(AND($Z802=1,BL802&gt;0),1,IF(AND($Z802=1,BN802&gt;0),1,IF(AND($Z802=1,BP802&gt;0),1,0))))</f>
        <v>0</v>
      </c>
      <c r="BT802" s="978">
        <f>IF($Z802=0,0,IF(BX802+BZ802+CB802&gt;0,$AA802,0))</f>
        <v>0</v>
      </c>
      <c r="BU802" s="980">
        <f>IF($Z802=0,0,IF(AND(BT802=0,O803&gt;0),$AA802,0))</f>
        <v>0</v>
      </c>
      <c r="BV802" s="969">
        <f>$AA802-BT802-BU802</f>
        <v>0</v>
      </c>
      <c r="BW802" s="204">
        <f t="shared" si="319"/>
        <v>0</v>
      </c>
      <c r="BX802" s="204">
        <f t="shared" si="319"/>
        <v>0</v>
      </c>
      <c r="BY802" s="204">
        <f t="shared" si="319"/>
        <v>0</v>
      </c>
      <c r="BZ802" s="204">
        <f t="shared" si="319"/>
        <v>0</v>
      </c>
      <c r="CA802" s="204">
        <f t="shared" si="319"/>
        <v>0</v>
      </c>
      <c r="CB802" s="205">
        <f t="shared" si="319"/>
        <v>0</v>
      </c>
      <c r="CC802" s="973">
        <f>IF($Z802=1,0,IF(AND($Z802=0,BX802&gt;0),1,IF(AND($Z802=0,BZ802&gt;0),1,IF(AND($Z802=0,CB802&gt;0),1,0))))</f>
        <v>0</v>
      </c>
      <c r="CD802" s="973">
        <f>IF($Z802=0,0,IF(AND($Z802=1,BW802&gt;0),1,IF(AND($Z802=1,BY802&gt;0),1,IF(AND($Z802=1,CA802&gt;0),1,0))))</f>
        <v>0</v>
      </c>
      <c r="CE802" s="11"/>
      <c r="CF802" s="11"/>
      <c r="CG802" s="11"/>
      <c r="CH802" s="11"/>
      <c r="CI802" s="11"/>
      <c r="CJ802" s="11"/>
      <c r="CK802" s="11"/>
      <c r="CL802" s="11"/>
      <c r="CM802" s="11"/>
    </row>
    <row r="803" spans="1:91" ht="14.25" customHeight="1">
      <c r="A803" s="950" t="str">
        <f>A802</f>
        <v/>
      </c>
      <c r="B803" s="57"/>
      <c r="C803" s="2051"/>
      <c r="D803" s="2053"/>
      <c r="E803" s="2051"/>
      <c r="F803" s="2772"/>
      <c r="G803" s="1121">
        <f>Import!Q1500</f>
        <v>0</v>
      </c>
      <c r="H803" s="2774"/>
      <c r="I803" s="450"/>
      <c r="J803" s="2775"/>
      <c r="K803" s="450"/>
      <c r="L803" s="2775"/>
      <c r="M803" s="450"/>
      <c r="N803" s="2775"/>
      <c r="O803" s="450"/>
      <c r="P803" s="2775"/>
      <c r="Q803" s="11"/>
      <c r="R803" s="11"/>
      <c r="S803" s="397"/>
      <c r="T803" s="419"/>
      <c r="U803" s="444">
        <f>Import!N1501</f>
        <v>0</v>
      </c>
      <c r="V803" s="11"/>
      <c r="W803" s="306"/>
      <c r="X803" s="306"/>
      <c r="Y803" s="306"/>
      <c r="Z803" s="11"/>
      <c r="AE803" s="204"/>
      <c r="AF803" s="204"/>
      <c r="AG803" s="204"/>
      <c r="AH803" s="204"/>
      <c r="AI803" s="922"/>
      <c r="AJ803" s="205"/>
      <c r="AK803" s="973"/>
      <c r="AL803" s="973">
        <f>AL802</f>
        <v>0</v>
      </c>
      <c r="AP803" s="204"/>
      <c r="AQ803" s="204"/>
      <c r="AR803" s="204"/>
      <c r="AS803" s="204"/>
      <c r="AT803" s="204"/>
      <c r="AU803" s="205"/>
      <c r="AV803" s="973"/>
      <c r="AW803" s="973">
        <f>AW802</f>
        <v>0</v>
      </c>
      <c r="BA803" s="204"/>
      <c r="BB803" s="204"/>
      <c r="BC803" s="204"/>
      <c r="BD803" s="204"/>
      <c r="BE803" s="204"/>
      <c r="BF803" s="205"/>
      <c r="BG803" s="973"/>
      <c r="BH803" s="973">
        <f>BH802</f>
        <v>0</v>
      </c>
      <c r="BL803" s="204"/>
      <c r="BM803" s="204"/>
      <c r="BN803" s="204"/>
      <c r="BO803" s="204"/>
      <c r="BP803" s="204"/>
      <c r="BQ803" s="205"/>
      <c r="BR803" s="973"/>
      <c r="BS803" s="973">
        <f>BS802</f>
        <v>0</v>
      </c>
      <c r="BW803" s="204"/>
      <c r="BX803" s="204"/>
      <c r="BY803" s="204"/>
      <c r="BZ803" s="204"/>
      <c r="CA803" s="204"/>
      <c r="CB803" s="205"/>
      <c r="CC803" s="973"/>
      <c r="CD803" s="973">
        <f>CD802</f>
        <v>0</v>
      </c>
      <c r="CE803" s="11"/>
      <c r="CF803" s="11"/>
      <c r="CG803" s="11"/>
      <c r="CH803" s="11"/>
      <c r="CI803" s="11"/>
      <c r="CJ803" s="11"/>
      <c r="CK803" s="11"/>
      <c r="CL803" s="11"/>
      <c r="CM803" s="11"/>
    </row>
    <row r="804" spans="1:91" ht="24.75" customHeight="1">
      <c r="A804" s="949" t="str">
        <f>IF(E804&gt;0,"Wypełnione","")</f>
        <v/>
      </c>
      <c r="B804" s="57"/>
      <c r="C804" s="2050">
        <f>'Og s3a'!C1513</f>
        <v>0</v>
      </c>
      <c r="D804" s="2052">
        <f>'Og s3a'!E1513</f>
        <v>0</v>
      </c>
      <c r="E804" s="2050">
        <f>'Og s3a'!F1513</f>
        <v>0</v>
      </c>
      <c r="F804" s="2771"/>
      <c r="G804" s="448">
        <f>T804</f>
        <v>0</v>
      </c>
      <c r="H804" s="2773">
        <f>U804</f>
        <v>0</v>
      </c>
      <c r="I804" s="451"/>
      <c r="J804" s="2775"/>
      <c r="K804" s="451"/>
      <c r="L804" s="2775"/>
      <c r="M804" s="451"/>
      <c r="N804" s="2775"/>
      <c r="O804" s="451"/>
      <c r="P804" s="2775"/>
      <c r="Q804" s="11"/>
      <c r="R804" s="11"/>
      <c r="S804" s="396">
        <f>'Og s3a'!G1513</f>
        <v>0</v>
      </c>
      <c r="T804" s="398">
        <f>'Og s3a'!D1513</f>
        <v>0</v>
      </c>
      <c r="U804" s="444">
        <f>Import!N1502</f>
        <v>0</v>
      </c>
      <c r="V804" s="11"/>
      <c r="W804" s="306"/>
      <c r="X804" s="306"/>
      <c r="Y804" s="306"/>
      <c r="Z804" s="970">
        <f>IF(F804=AF$7,1,0)</f>
        <v>0</v>
      </c>
      <c r="AA804" s="970">
        <f>Z804*D804</f>
        <v>0</v>
      </c>
      <c r="AB804" s="978">
        <f>IF($Z804=0,0,IF(AF804+AH804+AJ804&gt;0,$AA804,0))</f>
        <v>0</v>
      </c>
      <c r="AC804" s="980">
        <f>IF($Z804=0,0,IF(AND(AB804=0,G805&gt;0),$AA804,0))</f>
        <v>0</v>
      </c>
      <c r="AD804" s="969">
        <f>AA804-AB804-AC804</f>
        <v>0</v>
      </c>
      <c r="AE804" s="204">
        <f t="shared" si="315"/>
        <v>0</v>
      </c>
      <c r="AF804" s="204">
        <f t="shared" si="315"/>
        <v>0</v>
      </c>
      <c r="AG804" s="204">
        <f t="shared" si="315"/>
        <v>0</v>
      </c>
      <c r="AH804" s="204">
        <f t="shared" si="315"/>
        <v>0</v>
      </c>
      <c r="AI804" s="922">
        <f t="shared" si="315"/>
        <v>0</v>
      </c>
      <c r="AJ804" s="205">
        <f t="shared" si="315"/>
        <v>0</v>
      </c>
      <c r="AK804" s="973">
        <f>IF($Z804=1,0,IF(AND($Z804=0,AF804&gt;0),1,IF(AND($Z804=0,AH804&gt;0),1,IF(AND($Z804=0,AJ804&gt;0),1,0))))</f>
        <v>0</v>
      </c>
      <c r="AL804" s="973">
        <f>IF($Z804=0,0,IF(AND($Z804=1,AE804&gt;0),1,IF(AND($Z804=1,AG804&gt;0),1,IF(AND($Z804=1,AI804&gt;0),1,0))))</f>
        <v>0</v>
      </c>
      <c r="AM804" s="978">
        <f>IF($Z804=0,0,IF(AQ804+AS804+AU804&gt;0,$AA804,0))</f>
        <v>0</v>
      </c>
      <c r="AN804" s="980">
        <f>IF($Z804=0,0,IF(AND(AM804=0,I805&gt;0),$AA804,0))</f>
        <v>0</v>
      </c>
      <c r="AO804" s="969">
        <f>$AA804-AM804-AN804</f>
        <v>0</v>
      </c>
      <c r="AP804" s="204">
        <f t="shared" si="316"/>
        <v>0</v>
      </c>
      <c r="AQ804" s="204">
        <f t="shared" si="316"/>
        <v>0</v>
      </c>
      <c r="AR804" s="204">
        <f t="shared" si="316"/>
        <v>0</v>
      </c>
      <c r="AS804" s="204">
        <f t="shared" si="316"/>
        <v>0</v>
      </c>
      <c r="AT804" s="204">
        <f t="shared" si="316"/>
        <v>0</v>
      </c>
      <c r="AU804" s="205">
        <f t="shared" si="316"/>
        <v>0</v>
      </c>
      <c r="AV804" s="973">
        <f>IF($Z804=1,0,IF(AND($Z804=0,AQ804&gt;0),1,IF(AND($Z804=0,AS804&gt;0),1,IF(AND($Z804=0,AU804&gt;0),1,0))))</f>
        <v>0</v>
      </c>
      <c r="AW804" s="973">
        <f>IF($Z804=0,0,IF(AND($Z804=1,AP804&gt;0),1,IF(AND($Z804=1,AR804&gt;0),1,IF(AND($Z804=1,AT804&gt;0),1,0))))</f>
        <v>0</v>
      </c>
      <c r="AX804" s="978">
        <f>IF($Z804=0,0,IF(BB804+BD804+BF804&gt;0,$AA804,0))</f>
        <v>0</v>
      </c>
      <c r="AY804" s="980">
        <f>IF($Z804=0,0,IF(AND(AX804=0,K805&gt;0),$AA804,0))</f>
        <v>0</v>
      </c>
      <c r="AZ804" s="969">
        <f>$AA804-AX804-AY804</f>
        <v>0</v>
      </c>
      <c r="BA804" s="204">
        <f t="shared" si="317"/>
        <v>0</v>
      </c>
      <c r="BB804" s="204">
        <f t="shared" si="317"/>
        <v>0</v>
      </c>
      <c r="BC804" s="204">
        <f t="shared" si="317"/>
        <v>0</v>
      </c>
      <c r="BD804" s="204">
        <f t="shared" si="317"/>
        <v>0</v>
      </c>
      <c r="BE804" s="204">
        <f t="shared" si="317"/>
        <v>0</v>
      </c>
      <c r="BF804" s="205">
        <f t="shared" si="317"/>
        <v>0</v>
      </c>
      <c r="BG804" s="973">
        <f>IF($Z804=1,0,IF(AND($Z804=0,BB804&gt;0),1,IF(AND($Z804=0,BD804&gt;0),1,IF(AND($Z804=0,BF804&gt;0),1,0))))</f>
        <v>0</v>
      </c>
      <c r="BH804" s="973">
        <f>IF($Z804=0,0,IF(AND($Z804=1,BA804&gt;0),1,IF(AND($Z804=1,BC804&gt;0),1,IF(AND($Z804=1,BE804&gt;0),1,0))))</f>
        <v>0</v>
      </c>
      <c r="BI804" s="978">
        <f>IF($Z804=0,0,IF(BM804+BO804+BQ804&gt;0,$AA804,0))</f>
        <v>0</v>
      </c>
      <c r="BJ804" s="980">
        <f>IF($Z804=0,0,IF(AND(BI804=0,M805&gt;0),$AA804,0))</f>
        <v>0</v>
      </c>
      <c r="BK804" s="969">
        <f>$AA804-BI804-BJ804</f>
        <v>0</v>
      </c>
      <c r="BL804" s="204">
        <f t="shared" si="318"/>
        <v>0</v>
      </c>
      <c r="BM804" s="204">
        <f t="shared" si="318"/>
        <v>0</v>
      </c>
      <c r="BN804" s="204">
        <f t="shared" si="318"/>
        <v>0</v>
      </c>
      <c r="BO804" s="204">
        <f t="shared" si="318"/>
        <v>0</v>
      </c>
      <c r="BP804" s="204">
        <f t="shared" si="318"/>
        <v>0</v>
      </c>
      <c r="BQ804" s="205">
        <f t="shared" si="318"/>
        <v>0</v>
      </c>
      <c r="BR804" s="973">
        <f>IF($Z804=1,0,IF(AND($Z804=0,BM804&gt;0),1,IF(AND($Z804=0,BO804&gt;0),1,IF(AND($Z804=0,BQ804&gt;0),1,0))))</f>
        <v>0</v>
      </c>
      <c r="BS804" s="973">
        <f>IF($Z804=0,0,IF(AND($Z804=1,BL804&gt;0),1,IF(AND($Z804=1,BN804&gt;0),1,IF(AND($Z804=1,BP804&gt;0),1,0))))</f>
        <v>0</v>
      </c>
      <c r="BT804" s="978">
        <f>IF($Z804=0,0,IF(BX804+BZ804+CB804&gt;0,$AA804,0))</f>
        <v>0</v>
      </c>
      <c r="BU804" s="980">
        <f>IF($Z804=0,0,IF(AND(BT804=0,O805&gt;0),$AA804,0))</f>
        <v>0</v>
      </c>
      <c r="BV804" s="969">
        <f>$AA804-BT804-BU804</f>
        <v>0</v>
      </c>
      <c r="BW804" s="204">
        <f t="shared" si="319"/>
        <v>0</v>
      </c>
      <c r="BX804" s="204">
        <f t="shared" si="319"/>
        <v>0</v>
      </c>
      <c r="BY804" s="204">
        <f t="shared" si="319"/>
        <v>0</v>
      </c>
      <c r="BZ804" s="204">
        <f t="shared" si="319"/>
        <v>0</v>
      </c>
      <c r="CA804" s="204">
        <f t="shared" si="319"/>
        <v>0</v>
      </c>
      <c r="CB804" s="205">
        <f t="shared" si="319"/>
        <v>0</v>
      </c>
      <c r="CC804" s="973">
        <f>IF($Z804=1,0,IF(AND($Z804=0,BX804&gt;0),1,IF(AND($Z804=0,BZ804&gt;0),1,IF(AND($Z804=0,CB804&gt;0),1,0))))</f>
        <v>0</v>
      </c>
      <c r="CD804" s="973">
        <f>IF($Z804=0,0,IF(AND($Z804=1,BW804&gt;0),1,IF(AND($Z804=1,BY804&gt;0),1,IF(AND($Z804=1,CA804&gt;0),1,0))))</f>
        <v>0</v>
      </c>
      <c r="CE804" s="11"/>
      <c r="CF804" s="11"/>
      <c r="CG804" s="11"/>
      <c r="CH804" s="11"/>
      <c r="CI804" s="11"/>
      <c r="CJ804" s="11"/>
      <c r="CK804" s="11"/>
      <c r="CL804" s="11"/>
      <c r="CM804" s="11"/>
    </row>
    <row r="805" spans="1:91" ht="14.25" customHeight="1">
      <c r="A805" s="950" t="str">
        <f>A804</f>
        <v/>
      </c>
      <c r="B805" s="57"/>
      <c r="C805" s="2051"/>
      <c r="D805" s="2053"/>
      <c r="E805" s="2051"/>
      <c r="F805" s="2772"/>
      <c r="G805" s="1121">
        <f>Import!Q1502</f>
        <v>0</v>
      </c>
      <c r="H805" s="2774"/>
      <c r="I805" s="450"/>
      <c r="J805" s="2775"/>
      <c r="K805" s="450"/>
      <c r="L805" s="2775"/>
      <c r="M805" s="450"/>
      <c r="N805" s="2775"/>
      <c r="O805" s="450"/>
      <c r="P805" s="2775"/>
      <c r="Q805" s="11"/>
      <c r="R805" s="11"/>
      <c r="S805" s="397"/>
      <c r="T805" s="419"/>
      <c r="U805" s="444">
        <f>Import!N1503</f>
        <v>0</v>
      </c>
      <c r="V805" s="11"/>
      <c r="W805" s="306"/>
      <c r="X805" s="306"/>
      <c r="Y805" s="306"/>
      <c r="Z805" s="11"/>
      <c r="AE805" s="204"/>
      <c r="AF805" s="204"/>
      <c r="AG805" s="204"/>
      <c r="AH805" s="204"/>
      <c r="AI805" s="922"/>
      <c r="AJ805" s="205"/>
      <c r="AK805" s="973"/>
      <c r="AL805" s="973">
        <f>AL804</f>
        <v>0</v>
      </c>
      <c r="AP805" s="204"/>
      <c r="AQ805" s="204"/>
      <c r="AR805" s="204"/>
      <c r="AS805" s="204"/>
      <c r="AT805" s="204"/>
      <c r="AU805" s="205"/>
      <c r="AV805" s="973"/>
      <c r="AW805" s="973">
        <f>AW804</f>
        <v>0</v>
      </c>
      <c r="BA805" s="204"/>
      <c r="BB805" s="204"/>
      <c r="BC805" s="204"/>
      <c r="BD805" s="204"/>
      <c r="BE805" s="204"/>
      <c r="BF805" s="205"/>
      <c r="BG805" s="973"/>
      <c r="BH805" s="973">
        <f>BH804</f>
        <v>0</v>
      </c>
      <c r="BL805" s="204"/>
      <c r="BM805" s="204"/>
      <c r="BN805" s="204"/>
      <c r="BO805" s="204"/>
      <c r="BP805" s="204"/>
      <c r="BQ805" s="205"/>
      <c r="BR805" s="973"/>
      <c r="BS805" s="973">
        <f>BS804</f>
        <v>0</v>
      </c>
      <c r="BW805" s="204"/>
      <c r="BX805" s="204"/>
      <c r="BY805" s="204"/>
      <c r="BZ805" s="204"/>
      <c r="CA805" s="204"/>
      <c r="CB805" s="205"/>
      <c r="CC805" s="973"/>
      <c r="CD805" s="973">
        <f>CD804</f>
        <v>0</v>
      </c>
      <c r="CE805" s="11"/>
      <c r="CF805" s="11"/>
      <c r="CG805" s="11"/>
      <c r="CH805" s="11"/>
      <c r="CI805" s="11"/>
      <c r="CJ805" s="11"/>
      <c r="CK805" s="11"/>
      <c r="CL805" s="11"/>
      <c r="CM805" s="11"/>
    </row>
    <row r="806" spans="1:91" ht="24.75" customHeight="1">
      <c r="A806" s="949" t="str">
        <f>IF(E806&gt;0,"Wypełnione","")</f>
        <v/>
      </c>
      <c r="B806" s="57"/>
      <c r="C806" s="2050">
        <f>'Og s3a'!C1515</f>
        <v>0</v>
      </c>
      <c r="D806" s="2052">
        <f>'Og s3a'!E1515</f>
        <v>0</v>
      </c>
      <c r="E806" s="2050">
        <f>'Og s3a'!F1515</f>
        <v>0</v>
      </c>
      <c r="F806" s="2771"/>
      <c r="G806" s="448">
        <f>T806</f>
        <v>0</v>
      </c>
      <c r="H806" s="2773">
        <f>U806</f>
        <v>0</v>
      </c>
      <c r="I806" s="451"/>
      <c r="J806" s="2775"/>
      <c r="K806" s="451"/>
      <c r="L806" s="2775"/>
      <c r="M806" s="451"/>
      <c r="N806" s="2775"/>
      <c r="O806" s="451"/>
      <c r="P806" s="2775"/>
      <c r="Q806" s="11"/>
      <c r="R806" s="11"/>
      <c r="S806" s="396">
        <f>'Og s3a'!G1515</f>
        <v>0</v>
      </c>
      <c r="T806" s="398">
        <f>'Og s3a'!D1515</f>
        <v>0</v>
      </c>
      <c r="U806" s="444">
        <f>Import!N1504</f>
        <v>0</v>
      </c>
      <c r="V806" s="11"/>
      <c r="W806" s="306"/>
      <c r="X806" s="306"/>
      <c r="Y806" s="306"/>
      <c r="Z806" s="970">
        <f>IF(F806=AF$7,1,0)</f>
        <v>0</v>
      </c>
      <c r="AA806" s="970">
        <f>Z806*D806</f>
        <v>0</v>
      </c>
      <c r="AB806" s="978">
        <f>IF($Z806=0,0,IF(AF806+AH806+AJ806&gt;0,$AA806,0))</f>
        <v>0</v>
      </c>
      <c r="AC806" s="980">
        <f>IF($Z806=0,0,IF(AND(AB806=0,G807&gt;0),$AA806,0))</f>
        <v>0</v>
      </c>
      <c r="AD806" s="969">
        <f>AA806-AB806-AC806</f>
        <v>0</v>
      </c>
      <c r="AE806" s="204">
        <f t="shared" si="315"/>
        <v>0</v>
      </c>
      <c r="AF806" s="204">
        <f t="shared" si="315"/>
        <v>0</v>
      </c>
      <c r="AG806" s="204">
        <f t="shared" si="315"/>
        <v>0</v>
      </c>
      <c r="AH806" s="204">
        <f t="shared" si="315"/>
        <v>0</v>
      </c>
      <c r="AI806" s="922">
        <f t="shared" si="315"/>
        <v>0</v>
      </c>
      <c r="AJ806" s="205">
        <f t="shared" si="315"/>
        <v>0</v>
      </c>
      <c r="AK806" s="973">
        <f>IF($Z806=1,0,IF(AND($Z806=0,AF806&gt;0),1,IF(AND($Z806=0,AH806&gt;0),1,IF(AND($Z806=0,AJ806&gt;0),1,0))))</f>
        <v>0</v>
      </c>
      <c r="AL806" s="973">
        <f>IF($Z806=0,0,IF(AND($Z806=1,AE806&gt;0),1,IF(AND($Z806=1,AG806&gt;0),1,IF(AND($Z806=1,AI806&gt;0),1,0))))</f>
        <v>0</v>
      </c>
      <c r="AM806" s="978">
        <f>IF($Z806=0,0,IF(AQ806+AS806+AU806&gt;0,$AA806,0))</f>
        <v>0</v>
      </c>
      <c r="AN806" s="980">
        <f>IF($Z806=0,0,IF(AND(AM806=0,I807&gt;0),$AA806,0))</f>
        <v>0</v>
      </c>
      <c r="AO806" s="969">
        <f>$AA806-AM806-AN806</f>
        <v>0</v>
      </c>
      <c r="AP806" s="204">
        <f t="shared" si="316"/>
        <v>0</v>
      </c>
      <c r="AQ806" s="204">
        <f t="shared" si="316"/>
        <v>0</v>
      </c>
      <c r="AR806" s="204">
        <f t="shared" si="316"/>
        <v>0</v>
      </c>
      <c r="AS806" s="204">
        <f t="shared" si="316"/>
        <v>0</v>
      </c>
      <c r="AT806" s="204">
        <f t="shared" si="316"/>
        <v>0</v>
      </c>
      <c r="AU806" s="205">
        <f t="shared" si="316"/>
        <v>0</v>
      </c>
      <c r="AV806" s="973">
        <f>IF($Z806=1,0,IF(AND($Z806=0,AQ806&gt;0),1,IF(AND($Z806=0,AS806&gt;0),1,IF(AND($Z806=0,AU806&gt;0),1,0))))</f>
        <v>0</v>
      </c>
      <c r="AW806" s="973">
        <f>IF($Z806=0,0,IF(AND($Z806=1,AP806&gt;0),1,IF(AND($Z806=1,AR806&gt;0),1,IF(AND($Z806=1,AT806&gt;0),1,0))))</f>
        <v>0</v>
      </c>
      <c r="AX806" s="978">
        <f>IF($Z806=0,0,IF(BB806+BD806+BF806&gt;0,$AA806,0))</f>
        <v>0</v>
      </c>
      <c r="AY806" s="980">
        <f>IF($Z806=0,0,IF(AND(AX806=0,K807&gt;0),$AA806,0))</f>
        <v>0</v>
      </c>
      <c r="AZ806" s="969">
        <f>$AA806-AX806-AY806</f>
        <v>0</v>
      </c>
      <c r="BA806" s="204">
        <f t="shared" si="317"/>
        <v>0</v>
      </c>
      <c r="BB806" s="204">
        <f t="shared" si="317"/>
        <v>0</v>
      </c>
      <c r="BC806" s="204">
        <f t="shared" si="317"/>
        <v>0</v>
      </c>
      <c r="BD806" s="204">
        <f t="shared" si="317"/>
        <v>0</v>
      </c>
      <c r="BE806" s="204">
        <f t="shared" si="317"/>
        <v>0</v>
      </c>
      <c r="BF806" s="205">
        <f t="shared" si="317"/>
        <v>0</v>
      </c>
      <c r="BG806" s="973">
        <f>IF($Z806=1,0,IF(AND($Z806=0,BB806&gt;0),1,IF(AND($Z806=0,BD806&gt;0),1,IF(AND($Z806=0,BF806&gt;0),1,0))))</f>
        <v>0</v>
      </c>
      <c r="BH806" s="973">
        <f>IF($Z806=0,0,IF(AND($Z806=1,BA806&gt;0),1,IF(AND($Z806=1,BC806&gt;0),1,IF(AND($Z806=1,BE806&gt;0),1,0))))</f>
        <v>0</v>
      </c>
      <c r="BI806" s="978">
        <f>IF($Z806=0,0,IF(BM806+BO806+BQ806&gt;0,$AA806,0))</f>
        <v>0</v>
      </c>
      <c r="BJ806" s="980">
        <f>IF($Z806=0,0,IF(AND(BI806=0,M807&gt;0),$AA806,0))</f>
        <v>0</v>
      </c>
      <c r="BK806" s="969">
        <f>$AA806-BI806-BJ806</f>
        <v>0</v>
      </c>
      <c r="BL806" s="204">
        <f t="shared" si="318"/>
        <v>0</v>
      </c>
      <c r="BM806" s="204">
        <f t="shared" si="318"/>
        <v>0</v>
      </c>
      <c r="BN806" s="204">
        <f t="shared" si="318"/>
        <v>0</v>
      </c>
      <c r="BO806" s="204">
        <f t="shared" si="318"/>
        <v>0</v>
      </c>
      <c r="BP806" s="204">
        <f t="shared" si="318"/>
        <v>0</v>
      </c>
      <c r="BQ806" s="205">
        <f t="shared" si="318"/>
        <v>0</v>
      </c>
      <c r="BR806" s="973">
        <f>IF($Z806=1,0,IF(AND($Z806=0,BM806&gt;0),1,IF(AND($Z806=0,BO806&gt;0),1,IF(AND($Z806=0,BQ806&gt;0),1,0))))</f>
        <v>0</v>
      </c>
      <c r="BS806" s="973">
        <f>IF($Z806=0,0,IF(AND($Z806=1,BL806&gt;0),1,IF(AND($Z806=1,BN806&gt;0),1,IF(AND($Z806=1,BP806&gt;0),1,0))))</f>
        <v>0</v>
      </c>
      <c r="BT806" s="978">
        <f>IF($Z806=0,0,IF(BX806+BZ806+CB806&gt;0,$AA806,0))</f>
        <v>0</v>
      </c>
      <c r="BU806" s="980">
        <f>IF($Z806=0,0,IF(AND(BT806=0,O807&gt;0),$AA806,0))</f>
        <v>0</v>
      </c>
      <c r="BV806" s="969">
        <f>$AA806-BT806-BU806</f>
        <v>0</v>
      </c>
      <c r="BW806" s="204">
        <f t="shared" si="319"/>
        <v>0</v>
      </c>
      <c r="BX806" s="204">
        <f t="shared" si="319"/>
        <v>0</v>
      </c>
      <c r="BY806" s="204">
        <f t="shared" si="319"/>
        <v>0</v>
      </c>
      <c r="BZ806" s="204">
        <f t="shared" si="319"/>
        <v>0</v>
      </c>
      <c r="CA806" s="204">
        <f t="shared" si="319"/>
        <v>0</v>
      </c>
      <c r="CB806" s="205">
        <f t="shared" si="319"/>
        <v>0</v>
      </c>
      <c r="CC806" s="973">
        <f>IF($Z806=1,0,IF(AND($Z806=0,BX806&gt;0),1,IF(AND($Z806=0,BZ806&gt;0),1,IF(AND($Z806=0,CB806&gt;0),1,0))))</f>
        <v>0</v>
      </c>
      <c r="CD806" s="973">
        <f>IF($Z806=0,0,IF(AND($Z806=1,BW806&gt;0),1,IF(AND($Z806=1,BY806&gt;0),1,IF(AND($Z806=1,CA806&gt;0),1,0))))</f>
        <v>0</v>
      </c>
      <c r="CE806" s="11"/>
      <c r="CF806" s="11"/>
      <c r="CG806" s="11"/>
      <c r="CH806" s="11"/>
      <c r="CI806" s="11"/>
      <c r="CJ806" s="11"/>
      <c r="CK806" s="11"/>
      <c r="CL806" s="11"/>
      <c r="CM806" s="11"/>
    </row>
    <row r="807" spans="1:91" ht="14.25" customHeight="1">
      <c r="A807" s="950" t="str">
        <f>A806</f>
        <v/>
      </c>
      <c r="B807" s="57"/>
      <c r="C807" s="2051"/>
      <c r="D807" s="2053"/>
      <c r="E807" s="2051"/>
      <c r="F807" s="2772"/>
      <c r="G807" s="1121">
        <f>Import!Q1504</f>
        <v>0</v>
      </c>
      <c r="H807" s="2774"/>
      <c r="I807" s="450"/>
      <c r="J807" s="2775"/>
      <c r="K807" s="450"/>
      <c r="L807" s="2775"/>
      <c r="M807" s="450"/>
      <c r="N807" s="2775"/>
      <c r="O807" s="450"/>
      <c r="P807" s="2775"/>
      <c r="Q807" s="11"/>
      <c r="R807" s="11"/>
      <c r="S807" s="397"/>
      <c r="T807" s="419"/>
      <c r="U807" s="444">
        <f>Import!N1505</f>
        <v>0</v>
      </c>
      <c r="V807" s="11"/>
      <c r="W807" s="306"/>
      <c r="X807" s="306"/>
      <c r="Y807" s="306"/>
      <c r="Z807" s="11"/>
      <c r="AE807" s="204"/>
      <c r="AF807" s="204"/>
      <c r="AG807" s="204"/>
      <c r="AH807" s="204"/>
      <c r="AI807" s="922"/>
      <c r="AJ807" s="205"/>
      <c r="AK807" s="973"/>
      <c r="AL807" s="973">
        <f>AL806</f>
        <v>0</v>
      </c>
      <c r="AP807" s="204"/>
      <c r="AQ807" s="204"/>
      <c r="AR807" s="204"/>
      <c r="AS807" s="204"/>
      <c r="AT807" s="204"/>
      <c r="AU807" s="205"/>
      <c r="AV807" s="973"/>
      <c r="AW807" s="973">
        <f>AW806</f>
        <v>0</v>
      </c>
      <c r="BA807" s="204"/>
      <c r="BB807" s="204"/>
      <c r="BC807" s="204"/>
      <c r="BD807" s="204"/>
      <c r="BE807" s="204"/>
      <c r="BF807" s="205"/>
      <c r="BG807" s="973"/>
      <c r="BH807" s="973">
        <f>BH806</f>
        <v>0</v>
      </c>
      <c r="BL807" s="204"/>
      <c r="BM807" s="204"/>
      <c r="BN807" s="204"/>
      <c r="BO807" s="204"/>
      <c r="BP807" s="204"/>
      <c r="BQ807" s="205"/>
      <c r="BR807" s="973"/>
      <c r="BS807" s="973">
        <f>BS806</f>
        <v>0</v>
      </c>
      <c r="BW807" s="204"/>
      <c r="BX807" s="204"/>
      <c r="BY807" s="204"/>
      <c r="BZ807" s="204"/>
      <c r="CA807" s="204"/>
      <c r="CB807" s="205"/>
      <c r="CC807" s="973"/>
      <c r="CD807" s="973">
        <f>CD806</f>
        <v>0</v>
      </c>
      <c r="CE807" s="11"/>
      <c r="CF807" s="11"/>
      <c r="CG807" s="11"/>
      <c r="CH807" s="11"/>
      <c r="CI807" s="11"/>
      <c r="CJ807" s="11"/>
      <c r="CK807" s="11"/>
      <c r="CL807" s="11"/>
      <c r="CM807" s="11"/>
    </row>
    <row r="808" spans="1:91" ht="24.75" customHeight="1">
      <c r="A808" s="949" t="str">
        <f>IF(E808&gt;0,"Wypełnione","")</f>
        <v/>
      </c>
      <c r="B808" s="57"/>
      <c r="C808" s="2050">
        <f>'Og s3a'!C1517</f>
        <v>0</v>
      </c>
      <c r="D808" s="2052">
        <f>'Og s3a'!E1517</f>
        <v>0</v>
      </c>
      <c r="E808" s="2050">
        <f>'Og s3a'!F1517</f>
        <v>0</v>
      </c>
      <c r="F808" s="2771"/>
      <c r="G808" s="448">
        <f>T808</f>
        <v>0</v>
      </c>
      <c r="H808" s="2773">
        <f>U808</f>
        <v>0</v>
      </c>
      <c r="I808" s="451"/>
      <c r="J808" s="2775"/>
      <c r="K808" s="451"/>
      <c r="L808" s="2775"/>
      <c r="M808" s="451"/>
      <c r="N808" s="2775"/>
      <c r="O808" s="451"/>
      <c r="P808" s="2775"/>
      <c r="Q808" s="11"/>
      <c r="R808" s="11"/>
      <c r="S808" s="396">
        <f>'Og s3a'!G1517</f>
        <v>0</v>
      </c>
      <c r="T808" s="398">
        <f>'Og s3a'!D1517</f>
        <v>0</v>
      </c>
      <c r="U808" s="444">
        <f>Import!N1506</f>
        <v>0</v>
      </c>
      <c r="V808" s="11"/>
      <c r="W808" s="306"/>
      <c r="X808" s="306"/>
      <c r="Y808" s="306"/>
      <c r="Z808" s="970">
        <f>IF(F808=AF$7,1,0)</f>
        <v>0</v>
      </c>
      <c r="AA808" s="970">
        <f>Z808*D808</f>
        <v>0</v>
      </c>
      <c r="AB808" s="978">
        <f>IF($Z808=0,0,IF(AF808+AH808+AJ808&gt;0,$AA808,0))</f>
        <v>0</v>
      </c>
      <c r="AC808" s="980">
        <f>IF($Z808=0,0,IF(AND(AB808=0,G809&gt;0),$AA808,0))</f>
        <v>0</v>
      </c>
      <c r="AD808" s="969">
        <f>AA808-AB808-AC808</f>
        <v>0</v>
      </c>
      <c r="AE808" s="204">
        <f t="shared" si="315"/>
        <v>0</v>
      </c>
      <c r="AF808" s="204">
        <f t="shared" si="315"/>
        <v>0</v>
      </c>
      <c r="AG808" s="204">
        <f t="shared" si="315"/>
        <v>0</v>
      </c>
      <c r="AH808" s="204">
        <f t="shared" si="315"/>
        <v>0</v>
      </c>
      <c r="AI808" s="922">
        <f t="shared" si="315"/>
        <v>0</v>
      </c>
      <c r="AJ808" s="205">
        <f t="shared" si="315"/>
        <v>0</v>
      </c>
      <c r="AK808" s="973">
        <f>IF($Z808=1,0,IF(AND($Z808=0,AF808&gt;0),1,IF(AND($Z808=0,AH808&gt;0),1,IF(AND($Z808=0,AJ808&gt;0),1,0))))</f>
        <v>0</v>
      </c>
      <c r="AL808" s="973">
        <f>IF($Z808=0,0,IF(AND($Z808=1,AE808&gt;0),1,IF(AND($Z808=1,AG808&gt;0),1,IF(AND($Z808=1,AI808&gt;0),1,0))))</f>
        <v>0</v>
      </c>
      <c r="AM808" s="978">
        <f>IF($Z808=0,0,IF(AQ808+AS808+AU808&gt;0,$AA808,0))</f>
        <v>0</v>
      </c>
      <c r="AN808" s="980">
        <f>IF($Z808=0,0,IF(AND(AM808=0,I809&gt;0),$AA808,0))</f>
        <v>0</v>
      </c>
      <c r="AO808" s="969">
        <f>$AA808-AM808-AN808</f>
        <v>0</v>
      </c>
      <c r="AP808" s="204">
        <f t="shared" si="316"/>
        <v>0</v>
      </c>
      <c r="AQ808" s="204">
        <f t="shared" si="316"/>
        <v>0</v>
      </c>
      <c r="AR808" s="204">
        <f t="shared" si="316"/>
        <v>0</v>
      </c>
      <c r="AS808" s="204">
        <f t="shared" si="316"/>
        <v>0</v>
      </c>
      <c r="AT808" s="204">
        <f t="shared" si="316"/>
        <v>0</v>
      </c>
      <c r="AU808" s="205">
        <f t="shared" si="316"/>
        <v>0</v>
      </c>
      <c r="AV808" s="973">
        <f>IF($Z808=1,0,IF(AND($Z808=0,AQ808&gt;0),1,IF(AND($Z808=0,AS808&gt;0),1,IF(AND($Z808=0,AU808&gt;0),1,0))))</f>
        <v>0</v>
      </c>
      <c r="AW808" s="973">
        <f>IF($Z808=0,0,IF(AND($Z808=1,AP808&gt;0),1,IF(AND($Z808=1,AR808&gt;0),1,IF(AND($Z808=1,AT808&gt;0),1,0))))</f>
        <v>0</v>
      </c>
      <c r="AX808" s="978">
        <f>IF($Z808=0,0,IF(BB808+BD808+BF808&gt;0,$AA808,0))</f>
        <v>0</v>
      </c>
      <c r="AY808" s="980">
        <f>IF($Z808=0,0,IF(AND(AX808=0,K809&gt;0),$AA808,0))</f>
        <v>0</v>
      </c>
      <c r="AZ808" s="969">
        <f>$AA808-AX808-AY808</f>
        <v>0</v>
      </c>
      <c r="BA808" s="204">
        <f t="shared" si="317"/>
        <v>0</v>
      </c>
      <c r="BB808" s="204">
        <f t="shared" si="317"/>
        <v>0</v>
      </c>
      <c r="BC808" s="204">
        <f t="shared" si="317"/>
        <v>0</v>
      </c>
      <c r="BD808" s="204">
        <f t="shared" si="317"/>
        <v>0</v>
      </c>
      <c r="BE808" s="204">
        <f t="shared" si="317"/>
        <v>0</v>
      </c>
      <c r="BF808" s="205">
        <f t="shared" si="317"/>
        <v>0</v>
      </c>
      <c r="BG808" s="973">
        <f>IF($Z808=1,0,IF(AND($Z808=0,BB808&gt;0),1,IF(AND($Z808=0,BD808&gt;0),1,IF(AND($Z808=0,BF808&gt;0),1,0))))</f>
        <v>0</v>
      </c>
      <c r="BH808" s="973">
        <f>IF($Z808=0,0,IF(AND($Z808=1,BA808&gt;0),1,IF(AND($Z808=1,BC808&gt;0),1,IF(AND($Z808=1,BE808&gt;0),1,0))))</f>
        <v>0</v>
      </c>
      <c r="BI808" s="978">
        <f>IF($Z808=0,0,IF(BM808+BO808+BQ808&gt;0,$AA808,0))</f>
        <v>0</v>
      </c>
      <c r="BJ808" s="980">
        <f>IF($Z808=0,0,IF(AND(BI808=0,M809&gt;0),$AA808,0))</f>
        <v>0</v>
      </c>
      <c r="BK808" s="969">
        <f>$AA808-BI808-BJ808</f>
        <v>0</v>
      </c>
      <c r="BL808" s="204">
        <f t="shared" si="318"/>
        <v>0</v>
      </c>
      <c r="BM808" s="204">
        <f t="shared" si="318"/>
        <v>0</v>
      </c>
      <c r="BN808" s="204">
        <f t="shared" si="318"/>
        <v>0</v>
      </c>
      <c r="BO808" s="204">
        <f t="shared" si="318"/>
        <v>0</v>
      </c>
      <c r="BP808" s="204">
        <f t="shared" si="318"/>
        <v>0</v>
      </c>
      <c r="BQ808" s="205">
        <f t="shared" si="318"/>
        <v>0</v>
      </c>
      <c r="BR808" s="973">
        <f>IF($Z808=1,0,IF(AND($Z808=0,BM808&gt;0),1,IF(AND($Z808=0,BO808&gt;0),1,IF(AND($Z808=0,BQ808&gt;0),1,0))))</f>
        <v>0</v>
      </c>
      <c r="BS808" s="973">
        <f>IF($Z808=0,0,IF(AND($Z808=1,BL808&gt;0),1,IF(AND($Z808=1,BN808&gt;0),1,IF(AND($Z808=1,BP808&gt;0),1,0))))</f>
        <v>0</v>
      </c>
      <c r="BT808" s="978">
        <f>IF($Z808=0,0,IF(BX808+BZ808+CB808&gt;0,$AA808,0))</f>
        <v>0</v>
      </c>
      <c r="BU808" s="980">
        <f>IF($Z808=0,0,IF(AND(BT808=0,O809&gt;0),$AA808,0))</f>
        <v>0</v>
      </c>
      <c r="BV808" s="969">
        <f>$AA808-BT808-BU808</f>
        <v>0</v>
      </c>
      <c r="BW808" s="204">
        <f t="shared" si="319"/>
        <v>0</v>
      </c>
      <c r="BX808" s="204">
        <f t="shared" si="319"/>
        <v>0</v>
      </c>
      <c r="BY808" s="204">
        <f t="shared" si="319"/>
        <v>0</v>
      </c>
      <c r="BZ808" s="204">
        <f t="shared" si="319"/>
        <v>0</v>
      </c>
      <c r="CA808" s="204">
        <f t="shared" si="319"/>
        <v>0</v>
      </c>
      <c r="CB808" s="205">
        <f t="shared" si="319"/>
        <v>0</v>
      </c>
      <c r="CC808" s="973">
        <f>IF($Z808=1,0,IF(AND($Z808=0,BX808&gt;0),1,IF(AND($Z808=0,BZ808&gt;0),1,IF(AND($Z808=0,CB808&gt;0),1,0))))</f>
        <v>0</v>
      </c>
      <c r="CD808" s="973">
        <f>IF($Z808=0,0,IF(AND($Z808=1,BW808&gt;0),1,IF(AND($Z808=1,BY808&gt;0),1,IF(AND($Z808=1,CA808&gt;0),1,0))))</f>
        <v>0</v>
      </c>
      <c r="CE808" s="11"/>
      <c r="CF808" s="11"/>
      <c r="CG808" s="11"/>
      <c r="CH808" s="11"/>
      <c r="CI808" s="11"/>
      <c r="CJ808" s="11"/>
      <c r="CK808" s="11"/>
      <c r="CL808" s="11"/>
      <c r="CM808" s="11"/>
    </row>
    <row r="809" spans="1:91" ht="14.25" customHeight="1">
      <c r="A809" s="950" t="str">
        <f>A808</f>
        <v/>
      </c>
      <c r="B809" s="57"/>
      <c r="C809" s="2051"/>
      <c r="D809" s="2053"/>
      <c r="E809" s="2051"/>
      <c r="F809" s="2772"/>
      <c r="G809" s="1121">
        <f>Import!Q1506</f>
        <v>0</v>
      </c>
      <c r="H809" s="2774"/>
      <c r="I809" s="450"/>
      <c r="J809" s="2775"/>
      <c r="K809" s="450"/>
      <c r="L809" s="2775"/>
      <c r="M809" s="450"/>
      <c r="N809" s="2775"/>
      <c r="O809" s="450"/>
      <c r="P809" s="2775"/>
      <c r="Q809" s="11"/>
      <c r="R809" s="11"/>
      <c r="S809" s="397"/>
      <c r="T809" s="419"/>
      <c r="U809" s="444">
        <f>Import!N1507</f>
        <v>0</v>
      </c>
      <c r="V809" s="11"/>
      <c r="W809" s="306"/>
      <c r="X809" s="306"/>
      <c r="Y809" s="306"/>
      <c r="Z809" s="11"/>
      <c r="AE809" s="204"/>
      <c r="AF809" s="204"/>
      <c r="AG809" s="204"/>
      <c r="AH809" s="204"/>
      <c r="AI809" s="922"/>
      <c r="AJ809" s="205"/>
      <c r="AK809" s="973"/>
      <c r="AL809" s="973">
        <f>AL808</f>
        <v>0</v>
      </c>
      <c r="AP809" s="204"/>
      <c r="AQ809" s="204"/>
      <c r="AR809" s="204"/>
      <c r="AS809" s="204"/>
      <c r="AT809" s="204"/>
      <c r="AU809" s="205"/>
      <c r="AV809" s="973"/>
      <c r="AW809" s="973">
        <f>AW808</f>
        <v>0</v>
      </c>
      <c r="BA809" s="204"/>
      <c r="BB809" s="204"/>
      <c r="BC809" s="204"/>
      <c r="BD809" s="204"/>
      <c r="BE809" s="204"/>
      <c r="BF809" s="205"/>
      <c r="BG809" s="973"/>
      <c r="BH809" s="973">
        <f>BH808</f>
        <v>0</v>
      </c>
      <c r="BL809" s="204"/>
      <c r="BM809" s="204"/>
      <c r="BN809" s="204"/>
      <c r="BO809" s="204"/>
      <c r="BP809" s="204"/>
      <c r="BQ809" s="205"/>
      <c r="BR809" s="973"/>
      <c r="BS809" s="973">
        <f>BS808</f>
        <v>0</v>
      </c>
      <c r="BW809" s="204"/>
      <c r="BX809" s="204"/>
      <c r="BY809" s="204"/>
      <c r="BZ809" s="204"/>
      <c r="CA809" s="204"/>
      <c r="CB809" s="205"/>
      <c r="CC809" s="973"/>
      <c r="CD809" s="973">
        <f>CD808</f>
        <v>0</v>
      </c>
      <c r="CE809" s="11"/>
      <c r="CF809" s="11"/>
      <c r="CG809" s="11"/>
      <c r="CH809" s="11"/>
      <c r="CI809" s="11"/>
      <c r="CJ809" s="11"/>
      <c r="CK809" s="11"/>
      <c r="CL809" s="11"/>
      <c r="CM809" s="11"/>
    </row>
    <row r="810" spans="1:91" ht="24.75" customHeight="1">
      <c r="A810" s="949" t="str">
        <f>IF(E810&gt;0,"Wypełnione","")</f>
        <v/>
      </c>
      <c r="B810" s="57"/>
      <c r="C810" s="2050">
        <f>'Og s3a'!C1519</f>
        <v>0</v>
      </c>
      <c r="D810" s="2052">
        <f>'Og s3a'!E1519</f>
        <v>0</v>
      </c>
      <c r="E810" s="2050">
        <f>'Og s3a'!F1519</f>
        <v>0</v>
      </c>
      <c r="F810" s="2771"/>
      <c r="G810" s="448">
        <f>T810</f>
        <v>0</v>
      </c>
      <c r="H810" s="2773">
        <f>U810</f>
        <v>0</v>
      </c>
      <c r="I810" s="451"/>
      <c r="J810" s="2775"/>
      <c r="K810" s="451"/>
      <c r="L810" s="2775"/>
      <c r="M810" s="451"/>
      <c r="N810" s="2775"/>
      <c r="O810" s="451"/>
      <c r="P810" s="2775"/>
      <c r="Q810" s="11"/>
      <c r="R810" s="11"/>
      <c r="S810" s="396">
        <f>'Og s3a'!G1519</f>
        <v>0</v>
      </c>
      <c r="T810" s="398">
        <f>'Og s3a'!D1519</f>
        <v>0</v>
      </c>
      <c r="U810" s="444">
        <f>Import!N1508</f>
        <v>0</v>
      </c>
      <c r="V810" s="11"/>
      <c r="W810" s="306"/>
      <c r="X810" s="306"/>
      <c r="Y810" s="306"/>
      <c r="Z810" s="970">
        <f>IF(F810=AF$7,1,0)</f>
        <v>0</v>
      </c>
      <c r="AA810" s="970">
        <f>Z810*D810</f>
        <v>0</v>
      </c>
      <c r="AB810" s="978">
        <f>IF($Z810=0,0,IF(AF810+AH810+AJ810&gt;0,$AA810,0))</f>
        <v>0</v>
      </c>
      <c r="AC810" s="980">
        <f>IF($Z810=0,0,IF(AND(AB810=0,G811&gt;0),$AA810,0))</f>
        <v>0</v>
      </c>
      <c r="AD810" s="969">
        <f>AA810-AB810-AC810</f>
        <v>0</v>
      </c>
      <c r="AE810" s="204">
        <f t="shared" si="315"/>
        <v>0</v>
      </c>
      <c r="AF810" s="204">
        <f t="shared" si="315"/>
        <v>0</v>
      </c>
      <c r="AG810" s="204">
        <f t="shared" si="315"/>
        <v>0</v>
      </c>
      <c r="AH810" s="204">
        <f t="shared" si="315"/>
        <v>0</v>
      </c>
      <c r="AI810" s="922">
        <f t="shared" si="315"/>
        <v>0</v>
      </c>
      <c r="AJ810" s="205">
        <f t="shared" si="315"/>
        <v>0</v>
      </c>
      <c r="AK810" s="973">
        <f>IF($Z810=1,0,IF(AND($Z810=0,AF810&gt;0),1,IF(AND($Z810=0,AH810&gt;0),1,IF(AND($Z810=0,AJ810&gt;0),1,0))))</f>
        <v>0</v>
      </c>
      <c r="AL810" s="973">
        <f>IF($Z810=0,0,IF(AND($Z810=1,AE810&gt;0),1,IF(AND($Z810=1,AG810&gt;0),1,IF(AND($Z810=1,AI810&gt;0),1,0))))</f>
        <v>0</v>
      </c>
      <c r="AM810" s="978">
        <f>IF($Z810=0,0,IF(AQ810+AS810+AU810&gt;0,$AA810,0))</f>
        <v>0</v>
      </c>
      <c r="AN810" s="980">
        <f>IF($Z810=0,0,IF(AND(AM810=0,I811&gt;0),$AA810,0))</f>
        <v>0</v>
      </c>
      <c r="AO810" s="969">
        <f>$AA810-AM810-AN810</f>
        <v>0</v>
      </c>
      <c r="AP810" s="204">
        <f t="shared" si="316"/>
        <v>0</v>
      </c>
      <c r="AQ810" s="204">
        <f t="shared" si="316"/>
        <v>0</v>
      </c>
      <c r="AR810" s="204">
        <f t="shared" si="316"/>
        <v>0</v>
      </c>
      <c r="AS810" s="204">
        <f t="shared" si="316"/>
        <v>0</v>
      </c>
      <c r="AT810" s="204">
        <f t="shared" si="316"/>
        <v>0</v>
      </c>
      <c r="AU810" s="205">
        <f t="shared" si="316"/>
        <v>0</v>
      </c>
      <c r="AV810" s="973">
        <f>IF($Z810=1,0,IF(AND($Z810=0,AQ810&gt;0),1,IF(AND($Z810=0,AS810&gt;0),1,IF(AND($Z810=0,AU810&gt;0),1,0))))</f>
        <v>0</v>
      </c>
      <c r="AW810" s="973">
        <f>IF($Z810=0,0,IF(AND($Z810=1,AP810&gt;0),1,IF(AND($Z810=1,AR810&gt;0),1,IF(AND($Z810=1,AT810&gt;0),1,0))))</f>
        <v>0</v>
      </c>
      <c r="AX810" s="978">
        <f>IF($Z810=0,0,IF(BB810+BD810+BF810&gt;0,$AA810,0))</f>
        <v>0</v>
      </c>
      <c r="AY810" s="980">
        <f>IF($Z810=0,0,IF(AND(AX810=0,K811&gt;0),$AA810,0))</f>
        <v>0</v>
      </c>
      <c r="AZ810" s="969">
        <f>$AA810-AX810-AY810</f>
        <v>0</v>
      </c>
      <c r="BA810" s="204">
        <f t="shared" si="317"/>
        <v>0</v>
      </c>
      <c r="BB810" s="204">
        <f t="shared" si="317"/>
        <v>0</v>
      </c>
      <c r="BC810" s="204">
        <f t="shared" si="317"/>
        <v>0</v>
      </c>
      <c r="BD810" s="204">
        <f t="shared" si="317"/>
        <v>0</v>
      </c>
      <c r="BE810" s="204">
        <f t="shared" si="317"/>
        <v>0</v>
      </c>
      <c r="BF810" s="205">
        <f t="shared" si="317"/>
        <v>0</v>
      </c>
      <c r="BG810" s="973">
        <f>IF($Z810=1,0,IF(AND($Z810=0,BB810&gt;0),1,IF(AND($Z810=0,BD810&gt;0),1,IF(AND($Z810=0,BF810&gt;0),1,0))))</f>
        <v>0</v>
      </c>
      <c r="BH810" s="973">
        <f>IF($Z810=0,0,IF(AND($Z810=1,BA810&gt;0),1,IF(AND($Z810=1,BC810&gt;0),1,IF(AND($Z810=1,BE810&gt;0),1,0))))</f>
        <v>0</v>
      </c>
      <c r="BI810" s="978">
        <f>IF($Z810=0,0,IF(BM810+BO810+BQ810&gt;0,$AA810,0))</f>
        <v>0</v>
      </c>
      <c r="BJ810" s="980">
        <f>IF($Z810=0,0,IF(AND(BI810=0,M811&gt;0),$AA810,0))</f>
        <v>0</v>
      </c>
      <c r="BK810" s="969">
        <f>$AA810-BI810-BJ810</f>
        <v>0</v>
      </c>
      <c r="BL810" s="204">
        <f t="shared" si="318"/>
        <v>0</v>
      </c>
      <c r="BM810" s="204">
        <f t="shared" si="318"/>
        <v>0</v>
      </c>
      <c r="BN810" s="204">
        <f t="shared" si="318"/>
        <v>0</v>
      </c>
      <c r="BO810" s="204">
        <f t="shared" si="318"/>
        <v>0</v>
      </c>
      <c r="BP810" s="204">
        <f t="shared" si="318"/>
        <v>0</v>
      </c>
      <c r="BQ810" s="205">
        <f t="shared" si="318"/>
        <v>0</v>
      </c>
      <c r="BR810" s="973">
        <f>IF($Z810=1,0,IF(AND($Z810=0,BM810&gt;0),1,IF(AND($Z810=0,BO810&gt;0),1,IF(AND($Z810=0,BQ810&gt;0),1,0))))</f>
        <v>0</v>
      </c>
      <c r="BS810" s="973">
        <f>IF($Z810=0,0,IF(AND($Z810=1,BL810&gt;0),1,IF(AND($Z810=1,BN810&gt;0),1,IF(AND($Z810=1,BP810&gt;0),1,0))))</f>
        <v>0</v>
      </c>
      <c r="BT810" s="978">
        <f>IF($Z810=0,0,IF(BX810+BZ810+CB810&gt;0,$AA810,0))</f>
        <v>0</v>
      </c>
      <c r="BU810" s="980">
        <f>IF($Z810=0,0,IF(AND(BT810=0,O811&gt;0),$AA810,0))</f>
        <v>0</v>
      </c>
      <c r="BV810" s="969">
        <f>$AA810-BT810-BU810</f>
        <v>0</v>
      </c>
      <c r="BW810" s="204">
        <f t="shared" si="319"/>
        <v>0</v>
      </c>
      <c r="BX810" s="204">
        <f t="shared" si="319"/>
        <v>0</v>
      </c>
      <c r="BY810" s="204">
        <f t="shared" si="319"/>
        <v>0</v>
      </c>
      <c r="BZ810" s="204">
        <f t="shared" si="319"/>
        <v>0</v>
      </c>
      <c r="CA810" s="204">
        <f t="shared" si="319"/>
        <v>0</v>
      </c>
      <c r="CB810" s="205">
        <f t="shared" si="319"/>
        <v>0</v>
      </c>
      <c r="CC810" s="973">
        <f>IF($Z810=1,0,IF(AND($Z810=0,BX810&gt;0),1,IF(AND($Z810=0,BZ810&gt;0),1,IF(AND($Z810=0,CB810&gt;0),1,0))))</f>
        <v>0</v>
      </c>
      <c r="CD810" s="973">
        <f>IF($Z810=0,0,IF(AND($Z810=1,BW810&gt;0),1,IF(AND($Z810=1,BY810&gt;0),1,IF(AND($Z810=1,CA810&gt;0),1,0))))</f>
        <v>0</v>
      </c>
      <c r="CE810" s="11"/>
      <c r="CF810" s="11"/>
      <c r="CG810" s="11"/>
      <c r="CH810" s="11"/>
      <c r="CI810" s="11"/>
      <c r="CJ810" s="11"/>
      <c r="CK810" s="11"/>
      <c r="CL810" s="11"/>
      <c r="CM810" s="11"/>
    </row>
    <row r="811" spans="1:91" ht="14.25" customHeight="1">
      <c r="A811" s="950" t="str">
        <f>A810</f>
        <v/>
      </c>
      <c r="B811" s="57"/>
      <c r="C811" s="2051"/>
      <c r="D811" s="2053"/>
      <c r="E811" s="2051"/>
      <c r="F811" s="2772"/>
      <c r="G811" s="1121">
        <f>Import!Q1508</f>
        <v>0</v>
      </c>
      <c r="H811" s="2774"/>
      <c r="I811" s="450"/>
      <c r="J811" s="2775"/>
      <c r="K811" s="450"/>
      <c r="L811" s="2775"/>
      <c r="M811" s="450"/>
      <c r="N811" s="2775"/>
      <c r="O811" s="450"/>
      <c r="P811" s="2775"/>
      <c r="Q811" s="11"/>
      <c r="R811" s="11"/>
      <c r="S811" s="397"/>
      <c r="T811" s="419"/>
      <c r="U811" s="444">
        <f>Import!N1509</f>
        <v>0</v>
      </c>
      <c r="V811" s="11"/>
      <c r="W811" s="306"/>
      <c r="X811" s="306"/>
      <c r="Y811" s="306"/>
      <c r="Z811" s="11"/>
      <c r="AE811" s="204"/>
      <c r="AF811" s="204"/>
      <c r="AG811" s="204"/>
      <c r="AH811" s="204"/>
      <c r="AI811" s="922"/>
      <c r="AJ811" s="205"/>
      <c r="AK811" s="973"/>
      <c r="AL811" s="973">
        <f>AL810</f>
        <v>0</v>
      </c>
      <c r="AP811" s="204"/>
      <c r="AQ811" s="204"/>
      <c r="AR811" s="204"/>
      <c r="AS811" s="204"/>
      <c r="AT811" s="204"/>
      <c r="AU811" s="205"/>
      <c r="AV811" s="973"/>
      <c r="AW811" s="973">
        <f>AW810</f>
        <v>0</v>
      </c>
      <c r="BA811" s="204"/>
      <c r="BB811" s="204"/>
      <c r="BC811" s="204"/>
      <c r="BD811" s="204"/>
      <c r="BE811" s="204"/>
      <c r="BF811" s="205"/>
      <c r="BG811" s="973"/>
      <c r="BH811" s="973">
        <f>BH810</f>
        <v>0</v>
      </c>
      <c r="BL811" s="204"/>
      <c r="BM811" s="204"/>
      <c r="BN811" s="204"/>
      <c r="BO811" s="204"/>
      <c r="BP811" s="204"/>
      <c r="BQ811" s="205"/>
      <c r="BR811" s="973"/>
      <c r="BS811" s="973">
        <f>BS810</f>
        <v>0</v>
      </c>
      <c r="BW811" s="204"/>
      <c r="BX811" s="204"/>
      <c r="BY811" s="204"/>
      <c r="BZ811" s="204"/>
      <c r="CA811" s="204"/>
      <c r="CB811" s="205"/>
      <c r="CC811" s="973"/>
      <c r="CD811" s="973">
        <f>CD810</f>
        <v>0</v>
      </c>
      <c r="CE811" s="11"/>
      <c r="CF811" s="11"/>
      <c r="CG811" s="11"/>
      <c r="CH811" s="11"/>
      <c r="CI811" s="11"/>
      <c r="CJ811" s="11"/>
      <c r="CK811" s="11"/>
      <c r="CL811" s="11"/>
      <c r="CM811" s="11"/>
    </row>
    <row r="812" spans="1:91" ht="24.75" customHeight="1">
      <c r="A812" s="949" t="str">
        <f>IF(E812&gt;0,"Wypełnione","")</f>
        <v/>
      </c>
      <c r="B812" s="57"/>
      <c r="C812" s="2050">
        <f>'Og s3a'!C1521</f>
        <v>0</v>
      </c>
      <c r="D812" s="2052">
        <f>'Og s3a'!E1521</f>
        <v>0</v>
      </c>
      <c r="E812" s="2050">
        <f>'Og s3a'!F1521</f>
        <v>0</v>
      </c>
      <c r="F812" s="2771"/>
      <c r="G812" s="448">
        <f>T812</f>
        <v>0</v>
      </c>
      <c r="H812" s="2773">
        <f>U812</f>
        <v>0</v>
      </c>
      <c r="I812" s="451"/>
      <c r="J812" s="2775"/>
      <c r="K812" s="451"/>
      <c r="L812" s="2775"/>
      <c r="M812" s="451"/>
      <c r="N812" s="2775"/>
      <c r="O812" s="451"/>
      <c r="P812" s="2775"/>
      <c r="Q812" s="11"/>
      <c r="R812" s="11"/>
      <c r="S812" s="396">
        <f>'Og s3a'!G1521</f>
        <v>0</v>
      </c>
      <c r="T812" s="398">
        <f>'Og s3a'!D1521</f>
        <v>0</v>
      </c>
      <c r="U812" s="444">
        <f>Import!N1510</f>
        <v>0</v>
      </c>
      <c r="V812" s="11"/>
      <c r="W812" s="306"/>
      <c r="X812" s="306"/>
      <c r="Y812" s="306"/>
      <c r="Z812" s="970">
        <f>IF(F812=AF$7,1,0)</f>
        <v>0</v>
      </c>
      <c r="AA812" s="970">
        <f>Z812*D812</f>
        <v>0</v>
      </c>
      <c r="AB812" s="978">
        <f>IF($Z812=0,0,IF(AF812+AH812+AJ812&gt;0,$AA812,0))</f>
        <v>0</v>
      </c>
      <c r="AC812" s="980">
        <f>IF($Z812=0,0,IF(AND(AB812=0,G813&gt;0),$AA812,0))</f>
        <v>0</v>
      </c>
      <c r="AD812" s="969">
        <f>AA812-AB812-AC812</f>
        <v>0</v>
      </c>
      <c r="AE812" s="204">
        <f t="shared" si="315"/>
        <v>0</v>
      </c>
      <c r="AF812" s="204">
        <f t="shared" si="315"/>
        <v>0</v>
      </c>
      <c r="AG812" s="204">
        <f t="shared" si="315"/>
        <v>0</v>
      </c>
      <c r="AH812" s="204">
        <f t="shared" si="315"/>
        <v>0</v>
      </c>
      <c r="AI812" s="922">
        <f t="shared" si="315"/>
        <v>0</v>
      </c>
      <c r="AJ812" s="205">
        <f t="shared" si="315"/>
        <v>0</v>
      </c>
      <c r="AK812" s="973">
        <f>IF($Z812=1,0,IF(AND($Z812=0,AF812&gt;0),1,IF(AND($Z812=0,AH812&gt;0),1,IF(AND($Z812=0,AJ812&gt;0),1,0))))</f>
        <v>0</v>
      </c>
      <c r="AL812" s="973">
        <f>IF($Z812=0,0,IF(AND($Z812=1,AE812&gt;0),1,IF(AND($Z812=1,AG812&gt;0),1,IF(AND($Z812=1,AI812&gt;0),1,0))))</f>
        <v>0</v>
      </c>
      <c r="AM812" s="978">
        <f>IF($Z812=0,0,IF(AQ812+AS812+AU812&gt;0,$AA812,0))</f>
        <v>0</v>
      </c>
      <c r="AN812" s="980">
        <f>IF($Z812=0,0,IF(AND(AM812=0,I813&gt;0),$AA812,0))</f>
        <v>0</v>
      </c>
      <c r="AO812" s="969">
        <f>$AA812-AM812-AN812</f>
        <v>0</v>
      </c>
      <c r="AP812" s="204">
        <f t="shared" si="316"/>
        <v>0</v>
      </c>
      <c r="AQ812" s="204">
        <f t="shared" si="316"/>
        <v>0</v>
      </c>
      <c r="AR812" s="204">
        <f t="shared" si="316"/>
        <v>0</v>
      </c>
      <c r="AS812" s="204">
        <f t="shared" si="316"/>
        <v>0</v>
      </c>
      <c r="AT812" s="204">
        <f t="shared" si="316"/>
        <v>0</v>
      </c>
      <c r="AU812" s="205">
        <f t="shared" si="316"/>
        <v>0</v>
      </c>
      <c r="AV812" s="973">
        <f>IF($Z812=1,0,IF(AND($Z812=0,AQ812&gt;0),1,IF(AND($Z812=0,AS812&gt;0),1,IF(AND($Z812=0,AU812&gt;0),1,0))))</f>
        <v>0</v>
      </c>
      <c r="AW812" s="973">
        <f>IF($Z812=0,0,IF(AND($Z812=1,AP812&gt;0),1,IF(AND($Z812=1,AR812&gt;0),1,IF(AND($Z812=1,AT812&gt;0),1,0))))</f>
        <v>0</v>
      </c>
      <c r="AX812" s="978">
        <f>IF($Z812=0,0,IF(BB812+BD812+BF812&gt;0,$AA812,0))</f>
        <v>0</v>
      </c>
      <c r="AY812" s="980">
        <f>IF($Z812=0,0,IF(AND(AX812=0,K813&gt;0),$AA812,0))</f>
        <v>0</v>
      </c>
      <c r="AZ812" s="969">
        <f>$AA812-AX812-AY812</f>
        <v>0</v>
      </c>
      <c r="BA812" s="204">
        <f t="shared" si="317"/>
        <v>0</v>
      </c>
      <c r="BB812" s="204">
        <f t="shared" si="317"/>
        <v>0</v>
      </c>
      <c r="BC812" s="204">
        <f t="shared" si="317"/>
        <v>0</v>
      </c>
      <c r="BD812" s="204">
        <f t="shared" si="317"/>
        <v>0</v>
      </c>
      <c r="BE812" s="204">
        <f t="shared" si="317"/>
        <v>0</v>
      </c>
      <c r="BF812" s="205">
        <f t="shared" si="317"/>
        <v>0</v>
      </c>
      <c r="BG812" s="973">
        <f>IF($Z812=1,0,IF(AND($Z812=0,BB812&gt;0),1,IF(AND($Z812=0,BD812&gt;0),1,IF(AND($Z812=0,BF812&gt;0),1,0))))</f>
        <v>0</v>
      </c>
      <c r="BH812" s="973">
        <f>IF($Z812=0,0,IF(AND($Z812=1,BA812&gt;0),1,IF(AND($Z812=1,BC812&gt;0),1,IF(AND($Z812=1,BE812&gt;0),1,0))))</f>
        <v>0</v>
      </c>
      <c r="BI812" s="978">
        <f>IF($Z812=0,0,IF(BM812+BO812+BQ812&gt;0,$AA812,0))</f>
        <v>0</v>
      </c>
      <c r="BJ812" s="980">
        <f>IF($Z812=0,0,IF(AND(BI812=0,M813&gt;0),$AA812,0))</f>
        <v>0</v>
      </c>
      <c r="BK812" s="969">
        <f>$AA812-BI812-BJ812</f>
        <v>0</v>
      </c>
      <c r="BL812" s="204">
        <f t="shared" si="318"/>
        <v>0</v>
      </c>
      <c r="BM812" s="204">
        <f t="shared" si="318"/>
        <v>0</v>
      </c>
      <c r="BN812" s="204">
        <f t="shared" si="318"/>
        <v>0</v>
      </c>
      <c r="BO812" s="204">
        <f t="shared" si="318"/>
        <v>0</v>
      </c>
      <c r="BP812" s="204">
        <f t="shared" si="318"/>
        <v>0</v>
      </c>
      <c r="BQ812" s="205">
        <f t="shared" si="318"/>
        <v>0</v>
      </c>
      <c r="BR812" s="973">
        <f>IF($Z812=1,0,IF(AND($Z812=0,BM812&gt;0),1,IF(AND($Z812=0,BO812&gt;0),1,IF(AND($Z812=0,BQ812&gt;0),1,0))))</f>
        <v>0</v>
      </c>
      <c r="BS812" s="973">
        <f>IF($Z812=0,0,IF(AND($Z812=1,BL812&gt;0),1,IF(AND($Z812=1,BN812&gt;0),1,IF(AND($Z812=1,BP812&gt;0),1,0))))</f>
        <v>0</v>
      </c>
      <c r="BT812" s="978">
        <f>IF($Z812=0,0,IF(BX812+BZ812+CB812&gt;0,$AA812,0))</f>
        <v>0</v>
      </c>
      <c r="BU812" s="980">
        <f>IF($Z812=0,0,IF(AND(BT812=0,O813&gt;0),$AA812,0))</f>
        <v>0</v>
      </c>
      <c r="BV812" s="969">
        <f>$AA812-BT812-BU812</f>
        <v>0</v>
      </c>
      <c r="BW812" s="204">
        <f t="shared" si="319"/>
        <v>0</v>
      </c>
      <c r="BX812" s="204">
        <f t="shared" si="319"/>
        <v>0</v>
      </c>
      <c r="BY812" s="204">
        <f t="shared" si="319"/>
        <v>0</v>
      </c>
      <c r="BZ812" s="204">
        <f t="shared" si="319"/>
        <v>0</v>
      </c>
      <c r="CA812" s="204">
        <f t="shared" si="319"/>
        <v>0</v>
      </c>
      <c r="CB812" s="205">
        <f t="shared" si="319"/>
        <v>0</v>
      </c>
      <c r="CC812" s="973">
        <f>IF($Z812=1,0,IF(AND($Z812=0,BX812&gt;0),1,IF(AND($Z812=0,BZ812&gt;0),1,IF(AND($Z812=0,CB812&gt;0),1,0))))</f>
        <v>0</v>
      </c>
      <c r="CD812" s="973">
        <f>IF($Z812=0,0,IF(AND($Z812=1,BW812&gt;0),1,IF(AND($Z812=1,BY812&gt;0),1,IF(AND($Z812=1,CA812&gt;0),1,0))))</f>
        <v>0</v>
      </c>
      <c r="CE812" s="11"/>
      <c r="CF812" s="11"/>
      <c r="CG812" s="11"/>
      <c r="CH812" s="11"/>
      <c r="CI812" s="11"/>
      <c r="CJ812" s="11"/>
      <c r="CK812" s="11"/>
      <c r="CL812" s="11"/>
      <c r="CM812" s="11"/>
    </row>
    <row r="813" spans="1:91" ht="14.25" customHeight="1">
      <c r="A813" s="950" t="str">
        <f>A812</f>
        <v/>
      </c>
      <c r="B813" s="57"/>
      <c r="C813" s="2051"/>
      <c r="D813" s="2053"/>
      <c r="E813" s="2051"/>
      <c r="F813" s="2772"/>
      <c r="G813" s="1121">
        <f>Import!Q1510</f>
        <v>0</v>
      </c>
      <c r="H813" s="2774"/>
      <c r="I813" s="450"/>
      <c r="J813" s="2775"/>
      <c r="K813" s="450"/>
      <c r="L813" s="2775"/>
      <c r="M813" s="450"/>
      <c r="N813" s="2775"/>
      <c r="O813" s="450"/>
      <c r="P813" s="2775"/>
      <c r="Q813" s="11"/>
      <c r="R813" s="11"/>
      <c r="S813" s="397"/>
      <c r="T813" s="419"/>
      <c r="U813" s="444">
        <f>Import!N1511</f>
        <v>0</v>
      </c>
      <c r="V813" s="11"/>
      <c r="W813" s="306"/>
      <c r="X813" s="306"/>
      <c r="Y813" s="306"/>
      <c r="Z813" s="11"/>
      <c r="AE813" s="204"/>
      <c r="AF813" s="204"/>
      <c r="AG813" s="204"/>
      <c r="AH813" s="204"/>
      <c r="AI813" s="922"/>
      <c r="AJ813" s="205"/>
      <c r="AK813" s="973"/>
      <c r="AL813" s="973">
        <f>AL812</f>
        <v>0</v>
      </c>
      <c r="AP813" s="204"/>
      <c r="AQ813" s="204"/>
      <c r="AR813" s="204"/>
      <c r="AS813" s="204"/>
      <c r="AT813" s="204"/>
      <c r="AU813" s="205"/>
      <c r="AV813" s="973"/>
      <c r="AW813" s="973">
        <f>AW812</f>
        <v>0</v>
      </c>
      <c r="BA813" s="204"/>
      <c r="BB813" s="204"/>
      <c r="BC813" s="204"/>
      <c r="BD813" s="204"/>
      <c r="BE813" s="204"/>
      <c r="BF813" s="205"/>
      <c r="BG813" s="973"/>
      <c r="BH813" s="973">
        <f>BH812</f>
        <v>0</v>
      </c>
      <c r="BL813" s="204"/>
      <c r="BM813" s="204"/>
      <c r="BN813" s="204"/>
      <c r="BO813" s="204"/>
      <c r="BP813" s="204"/>
      <c r="BQ813" s="205"/>
      <c r="BR813" s="973"/>
      <c r="BS813" s="973">
        <f>BS812</f>
        <v>0</v>
      </c>
      <c r="BW813" s="204"/>
      <c r="BX813" s="204"/>
      <c r="BY813" s="204"/>
      <c r="BZ813" s="204"/>
      <c r="CA813" s="204"/>
      <c r="CB813" s="205"/>
      <c r="CC813" s="973"/>
      <c r="CD813" s="973">
        <f>CD812</f>
        <v>0</v>
      </c>
      <c r="CE813" s="11"/>
      <c r="CF813" s="11"/>
      <c r="CG813" s="11"/>
      <c r="CH813" s="11"/>
      <c r="CI813" s="11"/>
      <c r="CJ813" s="11"/>
      <c r="CK813" s="11"/>
      <c r="CL813" s="11"/>
      <c r="CM813" s="11"/>
    </row>
    <row r="814" spans="1:91" ht="24.75" customHeight="1">
      <c r="A814" s="949" t="str">
        <f>IF(E814&gt;0,"Wypełnione","")</f>
        <v/>
      </c>
      <c r="B814" s="57"/>
      <c r="C814" s="2050">
        <f>'Og s3a'!C1523</f>
        <v>0</v>
      </c>
      <c r="D814" s="2052">
        <f>'Og s3a'!E1523</f>
        <v>0</v>
      </c>
      <c r="E814" s="2050">
        <f>'Og s3a'!F1523</f>
        <v>0</v>
      </c>
      <c r="F814" s="2771"/>
      <c r="G814" s="448">
        <f>T814</f>
        <v>0</v>
      </c>
      <c r="H814" s="2773">
        <f>U814</f>
        <v>0</v>
      </c>
      <c r="I814" s="451"/>
      <c r="J814" s="2775"/>
      <c r="K814" s="451"/>
      <c r="L814" s="2775"/>
      <c r="M814" s="451"/>
      <c r="N814" s="2775"/>
      <c r="O814" s="451"/>
      <c r="P814" s="2775"/>
      <c r="Q814" s="11"/>
      <c r="R814" s="11"/>
      <c r="S814" s="396">
        <f>'Og s3a'!G1523</f>
        <v>0</v>
      </c>
      <c r="T814" s="398">
        <f>'Og s3a'!D1523</f>
        <v>0</v>
      </c>
      <c r="U814" s="444">
        <f>Import!N1512</f>
        <v>0</v>
      </c>
      <c r="V814" s="11"/>
      <c r="W814" s="306"/>
      <c r="X814" s="306"/>
      <c r="Y814" s="306"/>
      <c r="Z814" s="970">
        <f>IF(F814=AF$7,1,0)</f>
        <v>0</v>
      </c>
      <c r="AA814" s="970">
        <f>Z814*D814</f>
        <v>0</v>
      </c>
      <c r="AB814" s="978">
        <f>IF($Z814=0,0,IF(AF814+AH814+AJ814&gt;0,$AA814,0))</f>
        <v>0</v>
      </c>
      <c r="AC814" s="980">
        <f>IF($Z814=0,0,IF(AND(AB814=0,G815&gt;0),$AA814,0))</f>
        <v>0</v>
      </c>
      <c r="AD814" s="969">
        <f>AA814-AB814-AC814</f>
        <v>0</v>
      </c>
      <c r="AE814" s="204">
        <f t="shared" si="315"/>
        <v>0</v>
      </c>
      <c r="AF814" s="204">
        <f t="shared" si="315"/>
        <v>0</v>
      </c>
      <c r="AG814" s="204">
        <f t="shared" si="315"/>
        <v>0</v>
      </c>
      <c r="AH814" s="204">
        <f t="shared" si="315"/>
        <v>0</v>
      </c>
      <c r="AI814" s="922">
        <f t="shared" si="315"/>
        <v>0</v>
      </c>
      <c r="AJ814" s="205">
        <f t="shared" si="315"/>
        <v>0</v>
      </c>
      <c r="AK814" s="973">
        <f>IF($Z814=1,0,IF(AND($Z814=0,AF814&gt;0),1,IF(AND($Z814=0,AH814&gt;0),1,IF(AND($Z814=0,AJ814&gt;0),1,0))))</f>
        <v>0</v>
      </c>
      <c r="AL814" s="973">
        <f>IF($Z814=0,0,IF(AND($Z814=1,AE814&gt;0),1,IF(AND($Z814=1,AG814&gt;0),1,IF(AND($Z814=1,AI814&gt;0),1,0))))</f>
        <v>0</v>
      </c>
      <c r="AM814" s="978">
        <f>IF($Z814=0,0,IF(AQ814+AS814+AU814&gt;0,$AA814,0))</f>
        <v>0</v>
      </c>
      <c r="AN814" s="980">
        <f>IF($Z814=0,0,IF(AND(AM814=0,I815&gt;0),$AA814,0))</f>
        <v>0</v>
      </c>
      <c r="AO814" s="969">
        <f>$AA814-AM814-AN814</f>
        <v>0</v>
      </c>
      <c r="AP814" s="204">
        <f t="shared" si="316"/>
        <v>0</v>
      </c>
      <c r="AQ814" s="204">
        <f t="shared" si="316"/>
        <v>0</v>
      </c>
      <c r="AR814" s="204">
        <f t="shared" si="316"/>
        <v>0</v>
      </c>
      <c r="AS814" s="204">
        <f t="shared" si="316"/>
        <v>0</v>
      </c>
      <c r="AT814" s="204">
        <f t="shared" si="316"/>
        <v>0</v>
      </c>
      <c r="AU814" s="205">
        <f t="shared" si="316"/>
        <v>0</v>
      </c>
      <c r="AV814" s="973">
        <f>IF($Z814=1,0,IF(AND($Z814=0,AQ814&gt;0),1,IF(AND($Z814=0,AS814&gt;0),1,IF(AND($Z814=0,AU814&gt;0),1,0))))</f>
        <v>0</v>
      </c>
      <c r="AW814" s="973">
        <f>IF($Z814=0,0,IF(AND($Z814=1,AP814&gt;0),1,IF(AND($Z814=1,AR814&gt;0),1,IF(AND($Z814=1,AT814&gt;0),1,0))))</f>
        <v>0</v>
      </c>
      <c r="AX814" s="978">
        <f>IF($Z814=0,0,IF(BB814+BD814+BF814&gt;0,$AA814,0))</f>
        <v>0</v>
      </c>
      <c r="AY814" s="980">
        <f>IF($Z814=0,0,IF(AND(AX814=0,K815&gt;0),$AA814,0))</f>
        <v>0</v>
      </c>
      <c r="AZ814" s="969">
        <f>$AA814-AX814-AY814</f>
        <v>0</v>
      </c>
      <c r="BA814" s="204">
        <f t="shared" si="317"/>
        <v>0</v>
      </c>
      <c r="BB814" s="204">
        <f t="shared" si="317"/>
        <v>0</v>
      </c>
      <c r="BC814" s="204">
        <f t="shared" si="317"/>
        <v>0</v>
      </c>
      <c r="BD814" s="204">
        <f t="shared" si="317"/>
        <v>0</v>
      </c>
      <c r="BE814" s="204">
        <f t="shared" si="317"/>
        <v>0</v>
      </c>
      <c r="BF814" s="205">
        <f t="shared" si="317"/>
        <v>0</v>
      </c>
      <c r="BG814" s="973">
        <f>IF($Z814=1,0,IF(AND($Z814=0,BB814&gt;0),1,IF(AND($Z814=0,BD814&gt;0),1,IF(AND($Z814=0,BF814&gt;0),1,0))))</f>
        <v>0</v>
      </c>
      <c r="BH814" s="973">
        <f>IF($Z814=0,0,IF(AND($Z814=1,BA814&gt;0),1,IF(AND($Z814=1,BC814&gt;0),1,IF(AND($Z814=1,BE814&gt;0),1,0))))</f>
        <v>0</v>
      </c>
      <c r="BI814" s="978">
        <f>IF($Z814=0,0,IF(BM814+BO814+BQ814&gt;0,$AA814,0))</f>
        <v>0</v>
      </c>
      <c r="BJ814" s="980">
        <f>IF($Z814=0,0,IF(AND(BI814=0,M815&gt;0),$AA814,0))</f>
        <v>0</v>
      </c>
      <c r="BK814" s="969">
        <f>$AA814-BI814-BJ814</f>
        <v>0</v>
      </c>
      <c r="BL814" s="204">
        <f t="shared" si="318"/>
        <v>0</v>
      </c>
      <c r="BM814" s="204">
        <f t="shared" si="318"/>
        <v>0</v>
      </c>
      <c r="BN814" s="204">
        <f t="shared" si="318"/>
        <v>0</v>
      </c>
      <c r="BO814" s="204">
        <f t="shared" si="318"/>
        <v>0</v>
      </c>
      <c r="BP814" s="204">
        <f t="shared" si="318"/>
        <v>0</v>
      </c>
      <c r="BQ814" s="205">
        <f t="shared" si="318"/>
        <v>0</v>
      </c>
      <c r="BR814" s="973">
        <f>IF($Z814=1,0,IF(AND($Z814=0,BM814&gt;0),1,IF(AND($Z814=0,BO814&gt;0),1,IF(AND($Z814=0,BQ814&gt;0),1,0))))</f>
        <v>0</v>
      </c>
      <c r="BS814" s="973">
        <f>IF($Z814=0,0,IF(AND($Z814=1,BL814&gt;0),1,IF(AND($Z814=1,BN814&gt;0),1,IF(AND($Z814=1,BP814&gt;0),1,0))))</f>
        <v>0</v>
      </c>
      <c r="BT814" s="978">
        <f>IF($Z814=0,0,IF(BX814+BZ814+CB814&gt;0,$AA814,0))</f>
        <v>0</v>
      </c>
      <c r="BU814" s="980">
        <f>IF($Z814=0,0,IF(AND(BT814=0,O815&gt;0),$AA814,0))</f>
        <v>0</v>
      </c>
      <c r="BV814" s="969">
        <f>$AA814-BT814-BU814</f>
        <v>0</v>
      </c>
      <c r="BW814" s="204">
        <f t="shared" si="319"/>
        <v>0</v>
      </c>
      <c r="BX814" s="204">
        <f t="shared" si="319"/>
        <v>0</v>
      </c>
      <c r="BY814" s="204">
        <f t="shared" si="319"/>
        <v>0</v>
      </c>
      <c r="BZ814" s="204">
        <f t="shared" si="319"/>
        <v>0</v>
      </c>
      <c r="CA814" s="204">
        <f t="shared" si="319"/>
        <v>0</v>
      </c>
      <c r="CB814" s="205">
        <f t="shared" si="319"/>
        <v>0</v>
      </c>
      <c r="CC814" s="973">
        <f>IF($Z814=1,0,IF(AND($Z814=0,BX814&gt;0),1,IF(AND($Z814=0,BZ814&gt;0),1,IF(AND($Z814=0,CB814&gt;0),1,0))))</f>
        <v>0</v>
      </c>
      <c r="CD814" s="973">
        <f>IF($Z814=0,0,IF(AND($Z814=1,BW814&gt;0),1,IF(AND($Z814=1,BY814&gt;0),1,IF(AND($Z814=1,CA814&gt;0),1,0))))</f>
        <v>0</v>
      </c>
      <c r="CE814" s="11"/>
      <c r="CF814" s="11"/>
      <c r="CG814" s="11"/>
      <c r="CH814" s="11"/>
      <c r="CI814" s="11"/>
      <c r="CJ814" s="11"/>
      <c r="CK814" s="11"/>
      <c r="CL814" s="11"/>
      <c r="CM814" s="11"/>
    </row>
    <row r="815" spans="1:91" ht="14.25" customHeight="1">
      <c r="A815" s="950" t="str">
        <f>A814</f>
        <v/>
      </c>
      <c r="B815" s="57"/>
      <c r="C815" s="2051"/>
      <c r="D815" s="2053"/>
      <c r="E815" s="2051"/>
      <c r="F815" s="2772"/>
      <c r="G815" s="1121">
        <f>Import!Q1512</f>
        <v>0</v>
      </c>
      <c r="H815" s="2774"/>
      <c r="I815" s="450"/>
      <c r="J815" s="2775"/>
      <c r="K815" s="450"/>
      <c r="L815" s="2775"/>
      <c r="M815" s="450"/>
      <c r="N815" s="2775"/>
      <c r="O815" s="450"/>
      <c r="P815" s="2775"/>
      <c r="Q815" s="11"/>
      <c r="R815" s="11"/>
      <c r="S815" s="397"/>
      <c r="T815" s="419"/>
      <c r="U815" s="444">
        <f>Import!N1513</f>
        <v>0</v>
      </c>
      <c r="V815" s="11"/>
      <c r="W815" s="306"/>
      <c r="X815" s="306"/>
      <c r="Y815" s="306"/>
      <c r="Z815" s="11"/>
      <c r="AE815" s="204"/>
      <c r="AF815" s="204"/>
      <c r="AG815" s="204"/>
      <c r="AH815" s="204"/>
      <c r="AI815" s="922"/>
      <c r="AJ815" s="205"/>
      <c r="AK815" s="973"/>
      <c r="AL815" s="973">
        <f>AL814</f>
        <v>0</v>
      </c>
      <c r="AP815" s="204"/>
      <c r="AQ815" s="204"/>
      <c r="AR815" s="204"/>
      <c r="AS815" s="204"/>
      <c r="AT815" s="204"/>
      <c r="AU815" s="205"/>
      <c r="AV815" s="973"/>
      <c r="AW815" s="973">
        <f>AW814</f>
        <v>0</v>
      </c>
      <c r="BA815" s="204"/>
      <c r="BB815" s="204"/>
      <c r="BC815" s="204"/>
      <c r="BD815" s="204"/>
      <c r="BE815" s="204"/>
      <c r="BF815" s="205"/>
      <c r="BG815" s="973"/>
      <c r="BH815" s="973">
        <f>BH814</f>
        <v>0</v>
      </c>
      <c r="BL815" s="204"/>
      <c r="BM815" s="204"/>
      <c r="BN815" s="204"/>
      <c r="BO815" s="204"/>
      <c r="BP815" s="204"/>
      <c r="BQ815" s="205"/>
      <c r="BR815" s="973"/>
      <c r="BS815" s="973">
        <f>BS814</f>
        <v>0</v>
      </c>
      <c r="BW815" s="204"/>
      <c r="BX815" s="204"/>
      <c r="BY815" s="204"/>
      <c r="BZ815" s="204"/>
      <c r="CA815" s="204"/>
      <c r="CB815" s="205"/>
      <c r="CC815" s="973"/>
      <c r="CD815" s="973">
        <f>CD814</f>
        <v>0</v>
      </c>
      <c r="CE815" s="11"/>
      <c r="CF815" s="11"/>
      <c r="CG815" s="11"/>
      <c r="CH815" s="11"/>
      <c r="CI815" s="11"/>
      <c r="CJ815" s="11"/>
      <c r="CK815" s="11"/>
      <c r="CL815" s="11"/>
      <c r="CM815" s="11"/>
    </row>
    <row r="816" spans="1:91" ht="24.75" customHeight="1">
      <c r="A816" s="949" t="str">
        <f>IF(E816&gt;0,"Wypełnione","")</f>
        <v/>
      </c>
      <c r="B816" s="57"/>
      <c r="C816" s="2050">
        <f>'Og s3a'!C1525</f>
        <v>0</v>
      </c>
      <c r="D816" s="2052">
        <f>'Og s3a'!E1525</f>
        <v>0</v>
      </c>
      <c r="E816" s="2050">
        <f>'Og s3a'!F1525</f>
        <v>0</v>
      </c>
      <c r="F816" s="2771"/>
      <c r="G816" s="448">
        <f>T816</f>
        <v>0</v>
      </c>
      <c r="H816" s="2773">
        <f>U816</f>
        <v>0</v>
      </c>
      <c r="I816" s="451"/>
      <c r="J816" s="2775"/>
      <c r="K816" s="451"/>
      <c r="L816" s="2775"/>
      <c r="M816" s="451"/>
      <c r="N816" s="2775"/>
      <c r="O816" s="451"/>
      <c r="P816" s="2775"/>
      <c r="Q816" s="11"/>
      <c r="R816" s="11"/>
      <c r="S816" s="396">
        <f>'Og s3a'!G1525</f>
        <v>0</v>
      </c>
      <c r="T816" s="398">
        <f>'Og s3a'!D1525</f>
        <v>0</v>
      </c>
      <c r="U816" s="444">
        <f>Import!N1514</f>
        <v>0</v>
      </c>
      <c r="V816" s="11"/>
      <c r="W816" s="306"/>
      <c r="X816" s="306"/>
      <c r="Y816" s="306"/>
      <c r="Z816" s="970">
        <f>IF(F816=AF$7,1,0)</f>
        <v>0</v>
      </c>
      <c r="AA816" s="970">
        <f>Z816*D816</f>
        <v>0</v>
      </c>
      <c r="AB816" s="978">
        <f>IF($Z816=0,0,IF(AF816+AH816+AJ816&gt;0,$AA816,0))</f>
        <v>0</v>
      </c>
      <c r="AC816" s="980">
        <f>IF($Z816=0,0,IF(AND(AB816=0,G817&gt;0),$AA816,0))</f>
        <v>0</v>
      </c>
      <c r="AD816" s="969">
        <f>AA816-AB816-AC816</f>
        <v>0</v>
      </c>
      <c r="AE816" s="204">
        <f t="shared" si="315"/>
        <v>0</v>
      </c>
      <c r="AF816" s="204">
        <f t="shared" si="315"/>
        <v>0</v>
      </c>
      <c r="AG816" s="204">
        <f t="shared" si="315"/>
        <v>0</v>
      </c>
      <c r="AH816" s="204">
        <f t="shared" si="315"/>
        <v>0</v>
      </c>
      <c r="AI816" s="922">
        <f t="shared" si="315"/>
        <v>0</v>
      </c>
      <c r="AJ816" s="205">
        <f t="shared" si="315"/>
        <v>0</v>
      </c>
      <c r="AK816" s="973">
        <f>IF($Z816=1,0,IF(AND($Z816=0,AF816&gt;0),1,IF(AND($Z816=0,AH816&gt;0),1,IF(AND($Z816=0,AJ816&gt;0),1,0))))</f>
        <v>0</v>
      </c>
      <c r="AL816" s="973">
        <f>IF($Z816=0,0,IF(AND($Z816=1,AE816&gt;0),1,IF(AND($Z816=1,AG816&gt;0),1,IF(AND($Z816=1,AI816&gt;0),1,0))))</f>
        <v>0</v>
      </c>
      <c r="AM816" s="978">
        <f>IF($Z816=0,0,IF(AQ816+AS816+AU816&gt;0,$AA816,0))</f>
        <v>0</v>
      </c>
      <c r="AN816" s="980">
        <f>IF($Z816=0,0,IF(AND(AM816=0,I817&gt;0),$AA816,0))</f>
        <v>0</v>
      </c>
      <c r="AO816" s="969">
        <f>$AA816-AM816-AN816</f>
        <v>0</v>
      </c>
      <c r="AP816" s="204">
        <f t="shared" si="316"/>
        <v>0</v>
      </c>
      <c r="AQ816" s="204">
        <f t="shared" si="316"/>
        <v>0</v>
      </c>
      <c r="AR816" s="204">
        <f t="shared" si="316"/>
        <v>0</v>
      </c>
      <c r="AS816" s="204">
        <f t="shared" si="316"/>
        <v>0</v>
      </c>
      <c r="AT816" s="204">
        <f t="shared" si="316"/>
        <v>0</v>
      </c>
      <c r="AU816" s="205">
        <f t="shared" si="316"/>
        <v>0</v>
      </c>
      <c r="AV816" s="973">
        <f>IF($Z816=1,0,IF(AND($Z816=0,AQ816&gt;0),1,IF(AND($Z816=0,AS816&gt;0),1,IF(AND($Z816=0,AU816&gt;0),1,0))))</f>
        <v>0</v>
      </c>
      <c r="AW816" s="973">
        <f>IF($Z816=0,0,IF(AND($Z816=1,AP816&gt;0),1,IF(AND($Z816=1,AR816&gt;0),1,IF(AND($Z816=1,AT816&gt;0),1,0))))</f>
        <v>0</v>
      </c>
      <c r="AX816" s="978">
        <f>IF($Z816=0,0,IF(BB816+BD816+BF816&gt;0,$AA816,0))</f>
        <v>0</v>
      </c>
      <c r="AY816" s="980">
        <f>IF($Z816=0,0,IF(AND(AX816=0,K817&gt;0),$AA816,0))</f>
        <v>0</v>
      </c>
      <c r="AZ816" s="969">
        <f>$AA816-AX816-AY816</f>
        <v>0</v>
      </c>
      <c r="BA816" s="204">
        <f t="shared" si="317"/>
        <v>0</v>
      </c>
      <c r="BB816" s="204">
        <f t="shared" si="317"/>
        <v>0</v>
      </c>
      <c r="BC816" s="204">
        <f t="shared" si="317"/>
        <v>0</v>
      </c>
      <c r="BD816" s="204">
        <f t="shared" si="317"/>
        <v>0</v>
      </c>
      <c r="BE816" s="204">
        <f t="shared" si="317"/>
        <v>0</v>
      </c>
      <c r="BF816" s="205">
        <f t="shared" si="317"/>
        <v>0</v>
      </c>
      <c r="BG816" s="973">
        <f>IF($Z816=1,0,IF(AND($Z816=0,BB816&gt;0),1,IF(AND($Z816=0,BD816&gt;0),1,IF(AND($Z816=0,BF816&gt;0),1,0))))</f>
        <v>0</v>
      </c>
      <c r="BH816" s="973">
        <f>IF($Z816=0,0,IF(AND($Z816=1,BA816&gt;0),1,IF(AND($Z816=1,BC816&gt;0),1,IF(AND($Z816=1,BE816&gt;0),1,0))))</f>
        <v>0</v>
      </c>
      <c r="BI816" s="978">
        <f>IF($Z816=0,0,IF(BM816+BO816+BQ816&gt;0,$AA816,0))</f>
        <v>0</v>
      </c>
      <c r="BJ816" s="980">
        <f>IF($Z816=0,0,IF(AND(BI816=0,M817&gt;0),$AA816,0))</f>
        <v>0</v>
      </c>
      <c r="BK816" s="969">
        <f>$AA816-BI816-BJ816</f>
        <v>0</v>
      </c>
      <c r="BL816" s="204">
        <f t="shared" si="318"/>
        <v>0</v>
      </c>
      <c r="BM816" s="204">
        <f t="shared" si="318"/>
        <v>0</v>
      </c>
      <c r="BN816" s="204">
        <f t="shared" si="318"/>
        <v>0</v>
      </c>
      <c r="BO816" s="204">
        <f t="shared" si="318"/>
        <v>0</v>
      </c>
      <c r="BP816" s="204">
        <f t="shared" si="318"/>
        <v>0</v>
      </c>
      <c r="BQ816" s="205">
        <f t="shared" si="318"/>
        <v>0</v>
      </c>
      <c r="BR816" s="973">
        <f>IF($Z816=1,0,IF(AND($Z816=0,BM816&gt;0),1,IF(AND($Z816=0,BO816&gt;0),1,IF(AND($Z816=0,BQ816&gt;0),1,0))))</f>
        <v>0</v>
      </c>
      <c r="BS816" s="973">
        <f>IF($Z816=0,0,IF(AND($Z816=1,BL816&gt;0),1,IF(AND($Z816=1,BN816&gt;0),1,IF(AND($Z816=1,BP816&gt;0),1,0))))</f>
        <v>0</v>
      </c>
      <c r="BT816" s="978">
        <f>IF($Z816=0,0,IF(BX816+BZ816+CB816&gt;0,$AA816,0))</f>
        <v>0</v>
      </c>
      <c r="BU816" s="980">
        <f>IF($Z816=0,0,IF(AND(BT816=0,O817&gt;0),$AA816,0))</f>
        <v>0</v>
      </c>
      <c r="BV816" s="969">
        <f>$AA816-BT816-BU816</f>
        <v>0</v>
      </c>
      <c r="BW816" s="204">
        <f t="shared" si="319"/>
        <v>0</v>
      </c>
      <c r="BX816" s="204">
        <f t="shared" si="319"/>
        <v>0</v>
      </c>
      <c r="BY816" s="204">
        <f t="shared" si="319"/>
        <v>0</v>
      </c>
      <c r="BZ816" s="204">
        <f t="shared" si="319"/>
        <v>0</v>
      </c>
      <c r="CA816" s="204">
        <f t="shared" si="319"/>
        <v>0</v>
      </c>
      <c r="CB816" s="205">
        <f t="shared" si="319"/>
        <v>0</v>
      </c>
      <c r="CC816" s="973">
        <f>IF($Z816=1,0,IF(AND($Z816=0,BX816&gt;0),1,IF(AND($Z816=0,BZ816&gt;0),1,IF(AND($Z816=0,CB816&gt;0),1,0))))</f>
        <v>0</v>
      </c>
      <c r="CD816" s="973">
        <f>IF($Z816=0,0,IF(AND($Z816=1,BW816&gt;0),1,IF(AND($Z816=1,BY816&gt;0),1,IF(AND($Z816=1,CA816&gt;0),1,0))))</f>
        <v>0</v>
      </c>
      <c r="CE816" s="11"/>
      <c r="CF816" s="11"/>
      <c r="CG816" s="11"/>
      <c r="CH816" s="11"/>
      <c r="CI816" s="11"/>
      <c r="CJ816" s="11"/>
      <c r="CK816" s="11"/>
      <c r="CL816" s="11"/>
      <c r="CM816" s="11"/>
    </row>
    <row r="817" spans="1:91" ht="14.25" customHeight="1">
      <c r="A817" s="950" t="str">
        <f>A816</f>
        <v/>
      </c>
      <c r="B817" s="57"/>
      <c r="C817" s="2051"/>
      <c r="D817" s="2053"/>
      <c r="E817" s="2051"/>
      <c r="F817" s="2772"/>
      <c r="G817" s="1121">
        <f>Import!Q1514</f>
        <v>0</v>
      </c>
      <c r="H817" s="2774"/>
      <c r="I817" s="450"/>
      <c r="J817" s="2775"/>
      <c r="K817" s="450"/>
      <c r="L817" s="2775"/>
      <c r="M817" s="450"/>
      <c r="N817" s="2775"/>
      <c r="O817" s="450"/>
      <c r="P817" s="2775"/>
      <c r="Q817" s="11"/>
      <c r="R817" s="11"/>
      <c r="S817" s="397"/>
      <c r="T817" s="419"/>
      <c r="U817" s="444">
        <f>Import!N1515</f>
        <v>0</v>
      </c>
      <c r="V817" s="11"/>
      <c r="W817" s="306"/>
      <c r="X817" s="306"/>
      <c r="Y817" s="306"/>
      <c r="Z817" s="11"/>
      <c r="AE817" s="204"/>
      <c r="AF817" s="204"/>
      <c r="AG817" s="204"/>
      <c r="AH817" s="204"/>
      <c r="AI817" s="922"/>
      <c r="AJ817" s="205"/>
      <c r="AK817" s="973"/>
      <c r="AL817" s="973">
        <f>AL816</f>
        <v>0</v>
      </c>
      <c r="AP817" s="204"/>
      <c r="AQ817" s="204"/>
      <c r="AR817" s="204"/>
      <c r="AS817" s="204"/>
      <c r="AT817" s="204"/>
      <c r="AU817" s="205"/>
      <c r="AV817" s="973"/>
      <c r="AW817" s="973">
        <f>AW816</f>
        <v>0</v>
      </c>
      <c r="BA817" s="204"/>
      <c r="BB817" s="204"/>
      <c r="BC817" s="204"/>
      <c r="BD817" s="204"/>
      <c r="BE817" s="204"/>
      <c r="BF817" s="205"/>
      <c r="BG817" s="973"/>
      <c r="BH817" s="973">
        <f>BH816</f>
        <v>0</v>
      </c>
      <c r="BL817" s="204"/>
      <c r="BM817" s="204"/>
      <c r="BN817" s="204"/>
      <c r="BO817" s="204"/>
      <c r="BP817" s="204"/>
      <c r="BQ817" s="205"/>
      <c r="BR817" s="973"/>
      <c r="BS817" s="973">
        <f>BS816</f>
        <v>0</v>
      </c>
      <c r="BW817" s="204"/>
      <c r="BX817" s="204"/>
      <c r="BY817" s="204"/>
      <c r="BZ817" s="204"/>
      <c r="CA817" s="204"/>
      <c r="CB817" s="205"/>
      <c r="CC817" s="973"/>
      <c r="CD817" s="973">
        <f>CD816</f>
        <v>0</v>
      </c>
      <c r="CE817" s="11"/>
      <c r="CF817" s="11"/>
      <c r="CG817" s="11"/>
      <c r="CH817" s="11"/>
      <c r="CI817" s="11"/>
      <c r="CJ817" s="11"/>
      <c r="CK817" s="11"/>
      <c r="CL817" s="11"/>
      <c r="CM817" s="11"/>
    </row>
    <row r="818" spans="1:91" ht="24.75" customHeight="1">
      <c r="A818" s="949" t="str">
        <f>IF(E818&gt;0,"Wypełnione","")</f>
        <v/>
      </c>
      <c r="B818" s="57"/>
      <c r="C818" s="2050">
        <f>'Og s3a'!C1527</f>
        <v>0</v>
      </c>
      <c r="D818" s="2052">
        <f>'Og s3a'!E1527</f>
        <v>0</v>
      </c>
      <c r="E818" s="2050">
        <f>'Og s3a'!F1527</f>
        <v>0</v>
      </c>
      <c r="F818" s="2771"/>
      <c r="G818" s="448">
        <f>T818</f>
        <v>0</v>
      </c>
      <c r="H818" s="2773">
        <f>U818</f>
        <v>0</v>
      </c>
      <c r="I818" s="451"/>
      <c r="J818" s="2775"/>
      <c r="K818" s="451"/>
      <c r="L818" s="2775"/>
      <c r="M818" s="451"/>
      <c r="N818" s="2775"/>
      <c r="O818" s="451"/>
      <c r="P818" s="2775"/>
      <c r="Q818" s="11"/>
      <c r="R818" s="11"/>
      <c r="S818" s="396">
        <f>'Og s3a'!G1527</f>
        <v>0</v>
      </c>
      <c r="T818" s="398">
        <f>'Og s3a'!D1527</f>
        <v>0</v>
      </c>
      <c r="U818" s="444">
        <f>Import!N1516</f>
        <v>0</v>
      </c>
      <c r="V818" s="11"/>
      <c r="W818" s="306"/>
      <c r="X818" s="306"/>
      <c r="Y818" s="306"/>
      <c r="Z818" s="970">
        <f>IF(F818=AF$7,1,0)</f>
        <v>0</v>
      </c>
      <c r="AA818" s="970">
        <f>Z818*D818</f>
        <v>0</v>
      </c>
      <c r="AB818" s="978">
        <f>IF($Z818=0,0,IF(AF818+AH818+AJ818&gt;0,$AA818,0))</f>
        <v>0</v>
      </c>
      <c r="AC818" s="980">
        <f>IF($Z818=0,0,IF(AND(AB818=0,G819&gt;0),$AA818,0))</f>
        <v>0</v>
      </c>
      <c r="AD818" s="969">
        <f>AA818-AB818-AC818</f>
        <v>0</v>
      </c>
      <c r="AE818" s="204">
        <f t="shared" si="315"/>
        <v>0</v>
      </c>
      <c r="AF818" s="204">
        <f t="shared" si="315"/>
        <v>0</v>
      </c>
      <c r="AG818" s="204">
        <f t="shared" si="315"/>
        <v>0</v>
      </c>
      <c r="AH818" s="204">
        <f t="shared" si="315"/>
        <v>0</v>
      </c>
      <c r="AI818" s="922">
        <f t="shared" si="315"/>
        <v>0</v>
      </c>
      <c r="AJ818" s="205">
        <f t="shared" si="315"/>
        <v>0</v>
      </c>
      <c r="AK818" s="973">
        <f>IF($Z818=1,0,IF(AND($Z818=0,AF818&gt;0),1,IF(AND($Z818=0,AH818&gt;0),1,IF(AND($Z818=0,AJ818&gt;0),1,0))))</f>
        <v>0</v>
      </c>
      <c r="AL818" s="973">
        <f>IF($Z818=0,0,IF(AND($Z818=1,AE818&gt;0),1,IF(AND($Z818=1,AG818&gt;0),1,IF(AND($Z818=1,AI818&gt;0),1,0))))</f>
        <v>0</v>
      </c>
      <c r="AM818" s="978">
        <f>IF($Z818=0,0,IF(AQ818+AS818+AU818&gt;0,$AA818,0))</f>
        <v>0</v>
      </c>
      <c r="AN818" s="980">
        <f>IF($Z818=0,0,IF(AND(AM818=0,I819&gt;0),$AA818,0))</f>
        <v>0</v>
      </c>
      <c r="AO818" s="969">
        <f>$AA818-AM818-AN818</f>
        <v>0</v>
      </c>
      <c r="AP818" s="204">
        <f t="shared" si="316"/>
        <v>0</v>
      </c>
      <c r="AQ818" s="204">
        <f t="shared" si="316"/>
        <v>0</v>
      </c>
      <c r="AR818" s="204">
        <f t="shared" si="316"/>
        <v>0</v>
      </c>
      <c r="AS818" s="204">
        <f t="shared" si="316"/>
        <v>0</v>
      </c>
      <c r="AT818" s="204">
        <f t="shared" si="316"/>
        <v>0</v>
      </c>
      <c r="AU818" s="205">
        <f t="shared" si="316"/>
        <v>0</v>
      </c>
      <c r="AV818" s="973">
        <f>IF($Z818=1,0,IF(AND($Z818=0,AQ818&gt;0),1,IF(AND($Z818=0,AS818&gt;0),1,IF(AND($Z818=0,AU818&gt;0),1,0))))</f>
        <v>0</v>
      </c>
      <c r="AW818" s="973">
        <f>IF($Z818=0,0,IF(AND($Z818=1,AP818&gt;0),1,IF(AND($Z818=1,AR818&gt;0),1,IF(AND($Z818=1,AT818&gt;0),1,0))))</f>
        <v>0</v>
      </c>
      <c r="AX818" s="978">
        <f>IF($Z818=0,0,IF(BB818+BD818+BF818&gt;0,$AA818,0))</f>
        <v>0</v>
      </c>
      <c r="AY818" s="980">
        <f>IF($Z818=0,0,IF(AND(AX818=0,K819&gt;0),$AA818,0))</f>
        <v>0</v>
      </c>
      <c r="AZ818" s="969">
        <f>$AA818-AX818-AY818</f>
        <v>0</v>
      </c>
      <c r="BA818" s="204">
        <f t="shared" si="317"/>
        <v>0</v>
      </c>
      <c r="BB818" s="204">
        <f t="shared" si="317"/>
        <v>0</v>
      </c>
      <c r="BC818" s="204">
        <f t="shared" si="317"/>
        <v>0</v>
      </c>
      <c r="BD818" s="204">
        <f t="shared" si="317"/>
        <v>0</v>
      </c>
      <c r="BE818" s="204">
        <f t="shared" si="317"/>
        <v>0</v>
      </c>
      <c r="BF818" s="205">
        <f t="shared" si="317"/>
        <v>0</v>
      </c>
      <c r="BG818" s="973">
        <f>IF($Z818=1,0,IF(AND($Z818=0,BB818&gt;0),1,IF(AND($Z818=0,BD818&gt;0),1,IF(AND($Z818=0,BF818&gt;0),1,0))))</f>
        <v>0</v>
      </c>
      <c r="BH818" s="973">
        <f>IF($Z818=0,0,IF(AND($Z818=1,BA818&gt;0),1,IF(AND($Z818=1,BC818&gt;0),1,IF(AND($Z818=1,BE818&gt;0),1,0))))</f>
        <v>0</v>
      </c>
      <c r="BI818" s="978">
        <f>IF($Z818=0,0,IF(BM818+BO818+BQ818&gt;0,$AA818,0))</f>
        <v>0</v>
      </c>
      <c r="BJ818" s="980">
        <f>IF($Z818=0,0,IF(AND(BI818=0,M819&gt;0),$AA818,0))</f>
        <v>0</v>
      </c>
      <c r="BK818" s="969">
        <f>$AA818-BI818-BJ818</f>
        <v>0</v>
      </c>
      <c r="BL818" s="204">
        <f t="shared" si="318"/>
        <v>0</v>
      </c>
      <c r="BM818" s="204">
        <f t="shared" si="318"/>
        <v>0</v>
      </c>
      <c r="BN818" s="204">
        <f t="shared" si="318"/>
        <v>0</v>
      </c>
      <c r="BO818" s="204">
        <f t="shared" si="318"/>
        <v>0</v>
      </c>
      <c r="BP818" s="204">
        <f t="shared" si="318"/>
        <v>0</v>
      </c>
      <c r="BQ818" s="205">
        <f t="shared" si="318"/>
        <v>0</v>
      </c>
      <c r="BR818" s="973">
        <f>IF($Z818=1,0,IF(AND($Z818=0,BM818&gt;0),1,IF(AND($Z818=0,BO818&gt;0),1,IF(AND($Z818=0,BQ818&gt;0),1,0))))</f>
        <v>0</v>
      </c>
      <c r="BS818" s="973">
        <f>IF($Z818=0,0,IF(AND($Z818=1,BL818&gt;0),1,IF(AND($Z818=1,BN818&gt;0),1,IF(AND($Z818=1,BP818&gt;0),1,0))))</f>
        <v>0</v>
      </c>
      <c r="BT818" s="978">
        <f>IF($Z818=0,0,IF(BX818+BZ818+CB818&gt;0,$AA818,0))</f>
        <v>0</v>
      </c>
      <c r="BU818" s="980">
        <f>IF($Z818=0,0,IF(AND(BT818=0,O819&gt;0),$AA818,0))</f>
        <v>0</v>
      </c>
      <c r="BV818" s="969">
        <f>$AA818-BT818-BU818</f>
        <v>0</v>
      </c>
      <c r="BW818" s="204">
        <f t="shared" si="319"/>
        <v>0</v>
      </c>
      <c r="BX818" s="204">
        <f t="shared" si="319"/>
        <v>0</v>
      </c>
      <c r="BY818" s="204">
        <f t="shared" si="319"/>
        <v>0</v>
      </c>
      <c r="BZ818" s="204">
        <f t="shared" si="319"/>
        <v>0</v>
      </c>
      <c r="CA818" s="204">
        <f t="shared" si="319"/>
        <v>0</v>
      </c>
      <c r="CB818" s="205">
        <f t="shared" si="319"/>
        <v>0</v>
      </c>
      <c r="CC818" s="973">
        <f>IF($Z818=1,0,IF(AND($Z818=0,BX818&gt;0),1,IF(AND($Z818=0,BZ818&gt;0),1,IF(AND($Z818=0,CB818&gt;0),1,0))))</f>
        <v>0</v>
      </c>
      <c r="CD818" s="973">
        <f>IF($Z818=0,0,IF(AND($Z818=1,BW818&gt;0),1,IF(AND($Z818=1,BY818&gt;0),1,IF(AND($Z818=1,CA818&gt;0),1,0))))</f>
        <v>0</v>
      </c>
      <c r="CE818" s="11"/>
      <c r="CF818" s="11"/>
      <c r="CG818" s="11"/>
      <c r="CH818" s="11"/>
      <c r="CI818" s="11"/>
      <c r="CJ818" s="11"/>
      <c r="CK818" s="11"/>
      <c r="CL818" s="11"/>
      <c r="CM818" s="11"/>
    </row>
    <row r="819" spans="1:91" ht="14.25" customHeight="1">
      <c r="A819" s="950" t="str">
        <f>A818</f>
        <v/>
      </c>
      <c r="B819" s="57"/>
      <c r="C819" s="2051"/>
      <c r="D819" s="2053"/>
      <c r="E819" s="2051"/>
      <c r="F819" s="2772"/>
      <c r="G819" s="1121">
        <f>Import!Q1516</f>
        <v>0</v>
      </c>
      <c r="H819" s="2774"/>
      <c r="I819" s="450"/>
      <c r="J819" s="2775"/>
      <c r="K819" s="450"/>
      <c r="L819" s="2775"/>
      <c r="M819" s="450"/>
      <c r="N819" s="2775"/>
      <c r="O819" s="450"/>
      <c r="P819" s="2775"/>
      <c r="Q819" s="11"/>
      <c r="R819" s="11"/>
      <c r="S819" s="397"/>
      <c r="T819" s="419"/>
      <c r="U819" s="444">
        <f>Import!N1517</f>
        <v>0</v>
      </c>
      <c r="V819" s="11"/>
      <c r="W819" s="306"/>
      <c r="X819" s="306"/>
      <c r="Y819" s="306"/>
      <c r="Z819" s="11"/>
      <c r="AE819" s="204"/>
      <c r="AF819" s="204"/>
      <c r="AG819" s="204"/>
      <c r="AH819" s="204"/>
      <c r="AI819" s="922"/>
      <c r="AJ819" s="205"/>
      <c r="AK819" s="973"/>
      <c r="AL819" s="973">
        <f>AL818</f>
        <v>0</v>
      </c>
      <c r="AP819" s="204"/>
      <c r="AQ819" s="204"/>
      <c r="AR819" s="204"/>
      <c r="AS819" s="204"/>
      <c r="AT819" s="204"/>
      <c r="AU819" s="205"/>
      <c r="AV819" s="973"/>
      <c r="AW819" s="973">
        <f>AW818</f>
        <v>0</v>
      </c>
      <c r="BA819" s="204"/>
      <c r="BB819" s="204"/>
      <c r="BC819" s="204"/>
      <c r="BD819" s="204"/>
      <c r="BE819" s="204"/>
      <c r="BF819" s="205"/>
      <c r="BG819" s="973"/>
      <c r="BH819" s="973">
        <f>BH818</f>
        <v>0</v>
      </c>
      <c r="BL819" s="204"/>
      <c r="BM819" s="204"/>
      <c r="BN819" s="204"/>
      <c r="BO819" s="204"/>
      <c r="BP819" s="204"/>
      <c r="BQ819" s="205"/>
      <c r="BR819" s="973"/>
      <c r="BS819" s="973">
        <f>BS818</f>
        <v>0</v>
      </c>
      <c r="BW819" s="204"/>
      <c r="BX819" s="204"/>
      <c r="BY819" s="204"/>
      <c r="BZ819" s="204"/>
      <c r="CA819" s="204"/>
      <c r="CB819" s="205"/>
      <c r="CC819" s="973"/>
      <c r="CD819" s="973">
        <f>CD818</f>
        <v>0</v>
      </c>
      <c r="CE819" s="11"/>
      <c r="CF819" s="11"/>
      <c r="CG819" s="11"/>
      <c r="CH819" s="11"/>
      <c r="CI819" s="11"/>
      <c r="CJ819" s="11"/>
      <c r="CK819" s="11"/>
      <c r="CL819" s="11"/>
      <c r="CM819" s="11"/>
    </row>
    <row r="820" spans="1:91" ht="24.75" customHeight="1">
      <c r="A820" s="949" t="str">
        <f>IF(E820&gt;0,"Wypełnione","")</f>
        <v/>
      </c>
      <c r="B820" s="57"/>
      <c r="C820" s="2050">
        <f>'Og s3a'!C1529</f>
        <v>0</v>
      </c>
      <c r="D820" s="2052">
        <f>'Og s3a'!E1529</f>
        <v>0</v>
      </c>
      <c r="E820" s="2050">
        <f>'Og s3a'!F1529</f>
        <v>0</v>
      </c>
      <c r="F820" s="2771"/>
      <c r="G820" s="448">
        <f>T820</f>
        <v>0</v>
      </c>
      <c r="H820" s="2773">
        <f>U820</f>
        <v>0</v>
      </c>
      <c r="I820" s="451"/>
      <c r="J820" s="2775"/>
      <c r="K820" s="451"/>
      <c r="L820" s="2775"/>
      <c r="M820" s="451"/>
      <c r="N820" s="2775"/>
      <c r="O820" s="451"/>
      <c r="P820" s="2775"/>
      <c r="Q820" s="11"/>
      <c r="R820" s="11"/>
      <c r="S820" s="396">
        <f>'Og s3a'!G1529</f>
        <v>0</v>
      </c>
      <c r="T820" s="398">
        <f>'Og s3a'!D1529</f>
        <v>0</v>
      </c>
      <c r="U820" s="444">
        <f>Import!N1518</f>
        <v>0</v>
      </c>
      <c r="V820" s="11"/>
      <c r="W820" s="306"/>
      <c r="X820" s="306"/>
      <c r="Y820" s="306"/>
      <c r="Z820" s="970">
        <f>IF(F820=AF$7,1,0)</f>
        <v>0</v>
      </c>
      <c r="AA820" s="970">
        <f>Z820*D820</f>
        <v>0</v>
      </c>
      <c r="AB820" s="978">
        <f>IF($Z820=0,0,IF(AF820+AH820+AJ820&gt;0,$AA820,0))</f>
        <v>0</v>
      </c>
      <c r="AC820" s="980">
        <f>IF($Z820=0,0,IF(AND(AB820=0,G821&gt;0),$AA820,0))</f>
        <v>0</v>
      </c>
      <c r="AD820" s="969">
        <f>AA820-AB820-AC820</f>
        <v>0</v>
      </c>
      <c r="AE820" s="204">
        <f t="shared" si="315"/>
        <v>0</v>
      </c>
      <c r="AF820" s="204">
        <f t="shared" si="315"/>
        <v>0</v>
      </c>
      <c r="AG820" s="204">
        <f t="shared" si="315"/>
        <v>0</v>
      </c>
      <c r="AH820" s="204">
        <f t="shared" si="315"/>
        <v>0</v>
      </c>
      <c r="AI820" s="922">
        <f t="shared" si="315"/>
        <v>0</v>
      </c>
      <c r="AJ820" s="205">
        <f t="shared" si="315"/>
        <v>0</v>
      </c>
      <c r="AK820" s="973">
        <f>IF($Z820=1,0,IF(AND($Z820=0,AF820&gt;0),1,IF(AND($Z820=0,AH820&gt;0),1,IF(AND($Z820=0,AJ820&gt;0),1,0))))</f>
        <v>0</v>
      </c>
      <c r="AL820" s="973">
        <f>IF($Z820=0,0,IF(AND($Z820=1,AE820&gt;0),1,IF(AND($Z820=1,AG820&gt;0),1,IF(AND($Z820=1,AI820&gt;0),1,0))))</f>
        <v>0</v>
      </c>
      <c r="AM820" s="978">
        <f>IF($Z820=0,0,IF(AQ820+AS820+AU820&gt;0,$AA820,0))</f>
        <v>0</v>
      </c>
      <c r="AN820" s="980">
        <f>IF($Z820=0,0,IF(AND(AM820=0,I821&gt;0),$AA820,0))</f>
        <v>0</v>
      </c>
      <c r="AO820" s="969">
        <f>$AA820-AM820-AN820</f>
        <v>0</v>
      </c>
      <c r="AP820" s="204">
        <f t="shared" si="316"/>
        <v>0</v>
      </c>
      <c r="AQ820" s="204">
        <f t="shared" si="316"/>
        <v>0</v>
      </c>
      <c r="AR820" s="204">
        <f t="shared" si="316"/>
        <v>0</v>
      </c>
      <c r="AS820" s="204">
        <f t="shared" si="316"/>
        <v>0</v>
      </c>
      <c r="AT820" s="204">
        <f t="shared" si="316"/>
        <v>0</v>
      </c>
      <c r="AU820" s="205">
        <f t="shared" si="316"/>
        <v>0</v>
      </c>
      <c r="AV820" s="973">
        <f>IF($Z820=1,0,IF(AND($Z820=0,AQ820&gt;0),1,IF(AND($Z820=0,AS820&gt;0),1,IF(AND($Z820=0,AU820&gt;0),1,0))))</f>
        <v>0</v>
      </c>
      <c r="AW820" s="973">
        <f>IF($Z820=0,0,IF(AND($Z820=1,AP820&gt;0),1,IF(AND($Z820=1,AR820&gt;0),1,IF(AND($Z820=1,AT820&gt;0),1,0))))</f>
        <v>0</v>
      </c>
      <c r="AX820" s="978">
        <f>IF($Z820=0,0,IF(BB820+BD820+BF820&gt;0,$AA820,0))</f>
        <v>0</v>
      </c>
      <c r="AY820" s="980">
        <f>IF($Z820=0,0,IF(AND(AX820=0,K821&gt;0),$AA820,0))</f>
        <v>0</v>
      </c>
      <c r="AZ820" s="969">
        <f>$AA820-AX820-AY820</f>
        <v>0</v>
      </c>
      <c r="BA820" s="204">
        <f t="shared" si="317"/>
        <v>0</v>
      </c>
      <c r="BB820" s="204">
        <f t="shared" si="317"/>
        <v>0</v>
      </c>
      <c r="BC820" s="204">
        <f t="shared" si="317"/>
        <v>0</v>
      </c>
      <c r="BD820" s="204">
        <f t="shared" si="317"/>
        <v>0</v>
      </c>
      <c r="BE820" s="204">
        <f t="shared" si="317"/>
        <v>0</v>
      </c>
      <c r="BF820" s="205">
        <f t="shared" si="317"/>
        <v>0</v>
      </c>
      <c r="BG820" s="973">
        <f>IF($Z820=1,0,IF(AND($Z820=0,BB820&gt;0),1,IF(AND($Z820=0,BD820&gt;0),1,IF(AND($Z820=0,BF820&gt;0),1,0))))</f>
        <v>0</v>
      </c>
      <c r="BH820" s="973">
        <f>IF($Z820=0,0,IF(AND($Z820=1,BA820&gt;0),1,IF(AND($Z820=1,BC820&gt;0),1,IF(AND($Z820=1,BE820&gt;0),1,0))))</f>
        <v>0</v>
      </c>
      <c r="BI820" s="978">
        <f>IF($Z820=0,0,IF(BM820+BO820+BQ820&gt;0,$AA820,0))</f>
        <v>0</v>
      </c>
      <c r="BJ820" s="980">
        <f>IF($Z820=0,0,IF(AND(BI820=0,M821&gt;0),$AA820,0))</f>
        <v>0</v>
      </c>
      <c r="BK820" s="969">
        <f>$AA820-BI820-BJ820</f>
        <v>0</v>
      </c>
      <c r="BL820" s="204">
        <f t="shared" si="318"/>
        <v>0</v>
      </c>
      <c r="BM820" s="204">
        <f t="shared" si="318"/>
        <v>0</v>
      </c>
      <c r="BN820" s="204">
        <f t="shared" si="318"/>
        <v>0</v>
      </c>
      <c r="BO820" s="204">
        <f t="shared" si="318"/>
        <v>0</v>
      </c>
      <c r="BP820" s="204">
        <f t="shared" si="318"/>
        <v>0</v>
      </c>
      <c r="BQ820" s="205">
        <f t="shared" si="318"/>
        <v>0</v>
      </c>
      <c r="BR820" s="973">
        <f>IF($Z820=1,0,IF(AND($Z820=0,BM820&gt;0),1,IF(AND($Z820=0,BO820&gt;0),1,IF(AND($Z820=0,BQ820&gt;0),1,0))))</f>
        <v>0</v>
      </c>
      <c r="BS820" s="973">
        <f>IF($Z820=0,0,IF(AND($Z820=1,BL820&gt;0),1,IF(AND($Z820=1,BN820&gt;0),1,IF(AND($Z820=1,BP820&gt;0),1,0))))</f>
        <v>0</v>
      </c>
      <c r="BT820" s="978">
        <f>IF($Z820=0,0,IF(BX820+BZ820+CB820&gt;0,$AA820,0))</f>
        <v>0</v>
      </c>
      <c r="BU820" s="980">
        <f>IF($Z820=0,0,IF(AND(BT820=0,O821&gt;0),$AA820,0))</f>
        <v>0</v>
      </c>
      <c r="BV820" s="969">
        <f>$AA820-BT820-BU820</f>
        <v>0</v>
      </c>
      <c r="BW820" s="204">
        <f t="shared" si="319"/>
        <v>0</v>
      </c>
      <c r="BX820" s="204">
        <f t="shared" si="319"/>
        <v>0</v>
      </c>
      <c r="BY820" s="204">
        <f t="shared" si="319"/>
        <v>0</v>
      </c>
      <c r="BZ820" s="204">
        <f t="shared" si="319"/>
        <v>0</v>
      </c>
      <c r="CA820" s="204">
        <f t="shared" si="319"/>
        <v>0</v>
      </c>
      <c r="CB820" s="205">
        <f t="shared" si="319"/>
        <v>0</v>
      </c>
      <c r="CC820" s="973">
        <f>IF($Z820=1,0,IF(AND($Z820=0,BX820&gt;0),1,IF(AND($Z820=0,BZ820&gt;0),1,IF(AND($Z820=0,CB820&gt;0),1,0))))</f>
        <v>0</v>
      </c>
      <c r="CD820" s="973">
        <f>IF($Z820=0,0,IF(AND($Z820=1,BW820&gt;0),1,IF(AND($Z820=1,BY820&gt;0),1,IF(AND($Z820=1,CA820&gt;0),1,0))))</f>
        <v>0</v>
      </c>
      <c r="CE820" s="11"/>
      <c r="CF820" s="11"/>
      <c r="CG820" s="11"/>
      <c r="CH820" s="11"/>
      <c r="CI820" s="11"/>
      <c r="CJ820" s="11"/>
      <c r="CK820" s="11"/>
      <c r="CL820" s="11"/>
      <c r="CM820" s="11"/>
    </row>
    <row r="821" spans="1:91" ht="14.25" customHeight="1">
      <c r="A821" s="950" t="str">
        <f>A820</f>
        <v/>
      </c>
      <c r="B821" s="57"/>
      <c r="C821" s="2051"/>
      <c r="D821" s="2053"/>
      <c r="E821" s="2051"/>
      <c r="F821" s="2772"/>
      <c r="G821" s="1121">
        <f>Import!Q1518</f>
        <v>0</v>
      </c>
      <c r="H821" s="2774"/>
      <c r="I821" s="450"/>
      <c r="J821" s="2775"/>
      <c r="K821" s="450"/>
      <c r="L821" s="2775"/>
      <c r="M821" s="450"/>
      <c r="N821" s="2775"/>
      <c r="O821" s="450"/>
      <c r="P821" s="2775"/>
      <c r="Q821" s="11"/>
      <c r="R821" s="11"/>
      <c r="S821" s="397"/>
      <c r="T821" s="419"/>
      <c r="U821" s="444">
        <f>Import!N1519</f>
        <v>0</v>
      </c>
      <c r="V821" s="11"/>
      <c r="W821" s="306"/>
      <c r="X821" s="306"/>
      <c r="Y821" s="306"/>
      <c r="Z821" s="11"/>
      <c r="AE821" s="204"/>
      <c r="AF821" s="204"/>
      <c r="AG821" s="204"/>
      <c r="AH821" s="204"/>
      <c r="AI821" s="922"/>
      <c r="AJ821" s="205"/>
      <c r="AK821" s="973"/>
      <c r="AL821" s="973">
        <f>AL820</f>
        <v>0</v>
      </c>
      <c r="AP821" s="204"/>
      <c r="AQ821" s="204"/>
      <c r="AR821" s="204"/>
      <c r="AS821" s="204"/>
      <c r="AT821" s="204"/>
      <c r="AU821" s="205"/>
      <c r="AV821" s="973"/>
      <c r="AW821" s="973">
        <f>AW820</f>
        <v>0</v>
      </c>
      <c r="BA821" s="204"/>
      <c r="BB821" s="204"/>
      <c r="BC821" s="204"/>
      <c r="BD821" s="204"/>
      <c r="BE821" s="204"/>
      <c r="BF821" s="205"/>
      <c r="BG821" s="973"/>
      <c r="BH821" s="973">
        <f>BH820</f>
        <v>0</v>
      </c>
      <c r="BL821" s="204"/>
      <c r="BM821" s="204"/>
      <c r="BN821" s="204"/>
      <c r="BO821" s="204"/>
      <c r="BP821" s="204"/>
      <c r="BQ821" s="205"/>
      <c r="BR821" s="973"/>
      <c r="BS821" s="973">
        <f>BS820</f>
        <v>0</v>
      </c>
      <c r="BW821" s="204"/>
      <c r="BX821" s="204"/>
      <c r="BY821" s="204"/>
      <c r="BZ821" s="204"/>
      <c r="CA821" s="204"/>
      <c r="CB821" s="205"/>
      <c r="CC821" s="973"/>
      <c r="CD821" s="973">
        <f>CD820</f>
        <v>0</v>
      </c>
      <c r="CE821" s="11"/>
      <c r="CF821" s="11"/>
      <c r="CG821" s="11"/>
      <c r="CH821" s="11"/>
      <c r="CI821" s="11"/>
      <c r="CJ821" s="11"/>
      <c r="CK821" s="11"/>
      <c r="CL821" s="11"/>
      <c r="CM821" s="11"/>
    </row>
    <row r="822" spans="1:91" ht="24.75" customHeight="1">
      <c r="A822" s="949" t="str">
        <f>IF(E822&gt;0,"Wypełnione","")</f>
        <v/>
      </c>
      <c r="B822" s="57"/>
      <c r="C822" s="2050">
        <f>'Og s3a'!C1531</f>
        <v>0</v>
      </c>
      <c r="D822" s="2052">
        <f>'Og s3a'!E1531</f>
        <v>0</v>
      </c>
      <c r="E822" s="2050">
        <f>'Og s3a'!F1531</f>
        <v>0</v>
      </c>
      <c r="F822" s="2771"/>
      <c r="G822" s="448">
        <f>T822</f>
        <v>0</v>
      </c>
      <c r="H822" s="2773">
        <f>U822</f>
        <v>0</v>
      </c>
      <c r="I822" s="451"/>
      <c r="J822" s="2775"/>
      <c r="K822" s="451"/>
      <c r="L822" s="2775"/>
      <c r="M822" s="451"/>
      <c r="N822" s="2775"/>
      <c r="O822" s="451"/>
      <c r="P822" s="2775"/>
      <c r="Q822" s="11"/>
      <c r="R822" s="11"/>
      <c r="S822" s="396">
        <f>'Og s3a'!G1531</f>
        <v>0</v>
      </c>
      <c r="T822" s="398">
        <f>'Og s3a'!D1531</f>
        <v>0</v>
      </c>
      <c r="U822" s="444">
        <f>Import!N1520</f>
        <v>0</v>
      </c>
      <c r="V822" s="11"/>
      <c r="W822" s="306"/>
      <c r="X822" s="306"/>
      <c r="Y822" s="306"/>
      <c r="Z822" s="970">
        <f>IF(F822=AF$7,1,0)</f>
        <v>0</v>
      </c>
      <c r="AA822" s="970">
        <f>Z822*D822</f>
        <v>0</v>
      </c>
      <c r="AB822" s="978">
        <f>IF($Z822=0,0,IF(AF822+AH822+AJ822&gt;0,$AA822,0))</f>
        <v>0</v>
      </c>
      <c r="AC822" s="980">
        <f>IF($Z822=0,0,IF(AND(AB822=0,G823&gt;0),$AA822,0))</f>
        <v>0</v>
      </c>
      <c r="AD822" s="969">
        <f>AA822-AB822-AC822</f>
        <v>0</v>
      </c>
      <c r="AE822" s="204">
        <f t="shared" si="315"/>
        <v>0</v>
      </c>
      <c r="AF822" s="204">
        <f t="shared" si="315"/>
        <v>0</v>
      </c>
      <c r="AG822" s="204">
        <f t="shared" si="315"/>
        <v>0</v>
      </c>
      <c r="AH822" s="204">
        <f t="shared" ref="AE822:AJ884" si="320">IF(AH$9=$H822,$D822,0)</f>
        <v>0</v>
      </c>
      <c r="AI822" s="922">
        <f t="shared" si="320"/>
        <v>0</v>
      </c>
      <c r="AJ822" s="205">
        <f t="shared" si="320"/>
        <v>0</v>
      </c>
      <c r="AK822" s="973">
        <f>IF($Z822=1,0,IF(AND($Z822=0,AF822&gt;0),1,IF(AND($Z822=0,AH822&gt;0),1,IF(AND($Z822=0,AJ822&gt;0),1,0))))</f>
        <v>0</v>
      </c>
      <c r="AL822" s="973">
        <f>IF($Z822=0,0,IF(AND($Z822=1,AE822&gt;0),1,IF(AND($Z822=1,AG822&gt;0),1,IF(AND($Z822=1,AI822&gt;0),1,0))))</f>
        <v>0</v>
      </c>
      <c r="AM822" s="978">
        <f>IF($Z822=0,0,IF(AQ822+AS822+AU822&gt;0,$AA822,0))</f>
        <v>0</v>
      </c>
      <c r="AN822" s="980">
        <f>IF($Z822=0,0,IF(AND(AM822=0,I823&gt;0),$AA822,0))</f>
        <v>0</v>
      </c>
      <c r="AO822" s="969">
        <f>$AA822-AM822-AN822</f>
        <v>0</v>
      </c>
      <c r="AP822" s="204">
        <f t="shared" si="316"/>
        <v>0</v>
      </c>
      <c r="AQ822" s="204">
        <f t="shared" si="316"/>
        <v>0</v>
      </c>
      <c r="AR822" s="204">
        <f t="shared" si="316"/>
        <v>0</v>
      </c>
      <c r="AS822" s="204">
        <f t="shared" ref="AP822:AU884" si="321">IF(AS$9=$J822,$D822,0)</f>
        <v>0</v>
      </c>
      <c r="AT822" s="204">
        <f t="shared" si="321"/>
        <v>0</v>
      </c>
      <c r="AU822" s="205">
        <f t="shared" si="321"/>
        <v>0</v>
      </c>
      <c r="AV822" s="973">
        <f>IF($Z822=1,0,IF(AND($Z822=0,AQ822&gt;0),1,IF(AND($Z822=0,AS822&gt;0),1,IF(AND($Z822=0,AU822&gt;0),1,0))))</f>
        <v>0</v>
      </c>
      <c r="AW822" s="973">
        <f>IF($Z822=0,0,IF(AND($Z822=1,AP822&gt;0),1,IF(AND($Z822=1,AR822&gt;0),1,IF(AND($Z822=1,AT822&gt;0),1,0))))</f>
        <v>0</v>
      </c>
      <c r="AX822" s="978">
        <f>IF($Z822=0,0,IF(BB822+BD822+BF822&gt;0,$AA822,0))</f>
        <v>0</v>
      </c>
      <c r="AY822" s="980">
        <f>IF($Z822=0,0,IF(AND(AX822=0,K823&gt;0),$AA822,0))</f>
        <v>0</v>
      </c>
      <c r="AZ822" s="969">
        <f>$AA822-AX822-AY822</f>
        <v>0</v>
      </c>
      <c r="BA822" s="204">
        <f t="shared" si="317"/>
        <v>0</v>
      </c>
      <c r="BB822" s="204">
        <f t="shared" si="317"/>
        <v>0</v>
      </c>
      <c r="BC822" s="204">
        <f t="shared" si="317"/>
        <v>0</v>
      </c>
      <c r="BD822" s="204">
        <f t="shared" ref="BA822:BF884" si="322">IF(BD$9=$L822,$D822,0)</f>
        <v>0</v>
      </c>
      <c r="BE822" s="204">
        <f t="shared" si="322"/>
        <v>0</v>
      </c>
      <c r="BF822" s="205">
        <f t="shared" si="322"/>
        <v>0</v>
      </c>
      <c r="BG822" s="973">
        <f>IF($Z822=1,0,IF(AND($Z822=0,BB822&gt;0),1,IF(AND($Z822=0,BD822&gt;0),1,IF(AND($Z822=0,BF822&gt;0),1,0))))</f>
        <v>0</v>
      </c>
      <c r="BH822" s="973">
        <f>IF($Z822=0,0,IF(AND($Z822=1,BA822&gt;0),1,IF(AND($Z822=1,BC822&gt;0),1,IF(AND($Z822=1,BE822&gt;0),1,0))))</f>
        <v>0</v>
      </c>
      <c r="BI822" s="978">
        <f>IF($Z822=0,0,IF(BM822+BO822+BQ822&gt;0,$AA822,0))</f>
        <v>0</v>
      </c>
      <c r="BJ822" s="980">
        <f>IF($Z822=0,0,IF(AND(BI822=0,M823&gt;0),$AA822,0))</f>
        <v>0</v>
      </c>
      <c r="BK822" s="969">
        <f>$AA822-BI822-BJ822</f>
        <v>0</v>
      </c>
      <c r="BL822" s="204">
        <f t="shared" si="318"/>
        <v>0</v>
      </c>
      <c r="BM822" s="204">
        <f t="shared" si="318"/>
        <v>0</v>
      </c>
      <c r="BN822" s="204">
        <f t="shared" si="318"/>
        <v>0</v>
      </c>
      <c r="BO822" s="204">
        <f t="shared" ref="BL822:BQ884" si="323">IF(BO$9=$N822,$D822,0)</f>
        <v>0</v>
      </c>
      <c r="BP822" s="204">
        <f t="shared" si="323"/>
        <v>0</v>
      </c>
      <c r="BQ822" s="205">
        <f t="shared" si="323"/>
        <v>0</v>
      </c>
      <c r="BR822" s="973">
        <f>IF($Z822=1,0,IF(AND($Z822=0,BM822&gt;0),1,IF(AND($Z822=0,BO822&gt;0),1,IF(AND($Z822=0,BQ822&gt;0),1,0))))</f>
        <v>0</v>
      </c>
      <c r="BS822" s="973">
        <f>IF($Z822=0,0,IF(AND($Z822=1,BL822&gt;0),1,IF(AND($Z822=1,BN822&gt;0),1,IF(AND($Z822=1,BP822&gt;0),1,0))))</f>
        <v>0</v>
      </c>
      <c r="BT822" s="978">
        <f>IF($Z822=0,0,IF(BX822+BZ822+CB822&gt;0,$AA822,0))</f>
        <v>0</v>
      </c>
      <c r="BU822" s="980">
        <f>IF($Z822=0,0,IF(AND(BT822=0,O823&gt;0),$AA822,0))</f>
        <v>0</v>
      </c>
      <c r="BV822" s="969">
        <f>$AA822-BT822-BU822</f>
        <v>0</v>
      </c>
      <c r="BW822" s="204">
        <f t="shared" si="319"/>
        <v>0</v>
      </c>
      <c r="BX822" s="204">
        <f t="shared" si="319"/>
        <v>0</v>
      </c>
      <c r="BY822" s="204">
        <f t="shared" si="319"/>
        <v>0</v>
      </c>
      <c r="BZ822" s="204">
        <f t="shared" ref="BW822:CB884" si="324">IF(BZ$9=$P822,$D822,0)</f>
        <v>0</v>
      </c>
      <c r="CA822" s="204">
        <f t="shared" si="324"/>
        <v>0</v>
      </c>
      <c r="CB822" s="205">
        <f t="shared" si="324"/>
        <v>0</v>
      </c>
      <c r="CC822" s="973">
        <f>IF($Z822=1,0,IF(AND($Z822=0,BX822&gt;0),1,IF(AND($Z822=0,BZ822&gt;0),1,IF(AND($Z822=0,CB822&gt;0),1,0))))</f>
        <v>0</v>
      </c>
      <c r="CD822" s="973">
        <f>IF($Z822=0,0,IF(AND($Z822=1,BW822&gt;0),1,IF(AND($Z822=1,BY822&gt;0),1,IF(AND($Z822=1,CA822&gt;0),1,0))))</f>
        <v>0</v>
      </c>
      <c r="CE822" s="11"/>
      <c r="CF822" s="11"/>
      <c r="CG822" s="11"/>
      <c r="CH822" s="11"/>
      <c r="CI822" s="11"/>
      <c r="CJ822" s="11"/>
      <c r="CK822" s="11"/>
      <c r="CL822" s="11"/>
      <c r="CM822" s="11"/>
    </row>
    <row r="823" spans="1:91" ht="14.25" customHeight="1">
      <c r="A823" s="950" t="str">
        <f>A822</f>
        <v/>
      </c>
      <c r="B823" s="57"/>
      <c r="C823" s="2051"/>
      <c r="D823" s="2053"/>
      <c r="E823" s="2051"/>
      <c r="F823" s="2772"/>
      <c r="G823" s="1121">
        <f>Import!Q1520</f>
        <v>0</v>
      </c>
      <c r="H823" s="2774"/>
      <c r="I823" s="450"/>
      <c r="J823" s="2775"/>
      <c r="K823" s="450"/>
      <c r="L823" s="2775"/>
      <c r="M823" s="450"/>
      <c r="N823" s="2775"/>
      <c r="O823" s="450"/>
      <c r="P823" s="2775"/>
      <c r="Q823" s="11"/>
      <c r="R823" s="11"/>
      <c r="S823" s="397"/>
      <c r="T823" s="419"/>
      <c r="U823" s="444">
        <f>Import!N1521</f>
        <v>0</v>
      </c>
      <c r="V823" s="11"/>
      <c r="W823" s="306"/>
      <c r="X823" s="306"/>
      <c r="Y823" s="306"/>
      <c r="Z823" s="11"/>
      <c r="AE823" s="204"/>
      <c r="AF823" s="204"/>
      <c r="AG823" s="204"/>
      <c r="AH823" s="204"/>
      <c r="AI823" s="922"/>
      <c r="AJ823" s="205"/>
      <c r="AK823" s="973"/>
      <c r="AL823" s="973">
        <f>AL822</f>
        <v>0</v>
      </c>
      <c r="AP823" s="204"/>
      <c r="AQ823" s="204"/>
      <c r="AR823" s="204"/>
      <c r="AS823" s="204"/>
      <c r="AT823" s="204"/>
      <c r="AU823" s="205"/>
      <c r="AV823" s="973"/>
      <c r="AW823" s="973">
        <f>AW822</f>
        <v>0</v>
      </c>
      <c r="BA823" s="204"/>
      <c r="BB823" s="204"/>
      <c r="BC823" s="204"/>
      <c r="BD823" s="204"/>
      <c r="BE823" s="204"/>
      <c r="BF823" s="205"/>
      <c r="BG823" s="973"/>
      <c r="BH823" s="973">
        <f>BH822</f>
        <v>0</v>
      </c>
      <c r="BL823" s="204"/>
      <c r="BM823" s="204"/>
      <c r="BN823" s="204"/>
      <c r="BO823" s="204"/>
      <c r="BP823" s="204"/>
      <c r="BQ823" s="205"/>
      <c r="BR823" s="973"/>
      <c r="BS823" s="973">
        <f>BS822</f>
        <v>0</v>
      </c>
      <c r="BW823" s="204"/>
      <c r="BX823" s="204"/>
      <c r="BY823" s="204"/>
      <c r="BZ823" s="204"/>
      <c r="CA823" s="204"/>
      <c r="CB823" s="205"/>
      <c r="CC823" s="973"/>
      <c r="CD823" s="973">
        <f>CD822</f>
        <v>0</v>
      </c>
      <c r="CE823" s="11"/>
      <c r="CF823" s="11"/>
      <c r="CG823" s="11"/>
      <c r="CH823" s="11"/>
      <c r="CI823" s="11"/>
      <c r="CJ823" s="11"/>
      <c r="CK823" s="11"/>
      <c r="CL823" s="11"/>
      <c r="CM823" s="11"/>
    </row>
    <row r="824" spans="1:91" ht="24.75" customHeight="1">
      <c r="A824" s="949" t="str">
        <f>IF(E824&gt;0,"Wypełnione","")</f>
        <v/>
      </c>
      <c r="B824" s="57"/>
      <c r="C824" s="2050">
        <f>'Og s3a'!C1533</f>
        <v>0</v>
      </c>
      <c r="D824" s="2052">
        <f>'Og s3a'!E1533</f>
        <v>0</v>
      </c>
      <c r="E824" s="2050">
        <f>'Og s3a'!F1533</f>
        <v>0</v>
      </c>
      <c r="F824" s="2771"/>
      <c r="G824" s="448">
        <f>T824</f>
        <v>0</v>
      </c>
      <c r="H824" s="2773">
        <f>U824</f>
        <v>0</v>
      </c>
      <c r="I824" s="451"/>
      <c r="J824" s="2775"/>
      <c r="K824" s="451"/>
      <c r="L824" s="2775"/>
      <c r="M824" s="451"/>
      <c r="N824" s="2775"/>
      <c r="O824" s="451"/>
      <c r="P824" s="2775"/>
      <c r="Q824" s="11"/>
      <c r="R824" s="11"/>
      <c r="S824" s="396">
        <f>'Og s3a'!G1533</f>
        <v>0</v>
      </c>
      <c r="T824" s="398">
        <f>'Og s3a'!D1533</f>
        <v>0</v>
      </c>
      <c r="U824" s="444">
        <f>Import!N1522</f>
        <v>0</v>
      </c>
      <c r="V824" s="11"/>
      <c r="W824" s="306"/>
      <c r="X824" s="306"/>
      <c r="Y824" s="306"/>
      <c r="Z824" s="970">
        <f>IF(F824=AF$7,1,0)</f>
        <v>0</v>
      </c>
      <c r="AA824" s="970">
        <f>Z824*D824</f>
        <v>0</v>
      </c>
      <c r="AB824" s="978">
        <f>IF($Z824=0,0,IF(AF824+AH824+AJ824&gt;0,$AA824,0))</f>
        <v>0</v>
      </c>
      <c r="AC824" s="980">
        <f>IF($Z824=0,0,IF(AND(AB824=0,G825&gt;0),$AA824,0))</f>
        <v>0</v>
      </c>
      <c r="AD824" s="969">
        <f>AA824-AB824-AC824</f>
        <v>0</v>
      </c>
      <c r="AE824" s="204">
        <f t="shared" si="320"/>
        <v>0</v>
      </c>
      <c r="AF824" s="204">
        <f t="shared" si="320"/>
        <v>0</v>
      </c>
      <c r="AG824" s="204">
        <f t="shared" si="320"/>
        <v>0</v>
      </c>
      <c r="AH824" s="204">
        <f t="shared" si="320"/>
        <v>0</v>
      </c>
      <c r="AI824" s="922">
        <f t="shared" si="320"/>
        <v>0</v>
      </c>
      <c r="AJ824" s="205">
        <f t="shared" si="320"/>
        <v>0</v>
      </c>
      <c r="AK824" s="973">
        <f>IF($Z824=1,0,IF(AND($Z824=0,AF824&gt;0),1,IF(AND($Z824=0,AH824&gt;0),1,IF(AND($Z824=0,AJ824&gt;0),1,0))))</f>
        <v>0</v>
      </c>
      <c r="AL824" s="973">
        <f>IF($Z824=0,0,IF(AND($Z824=1,AE824&gt;0),1,IF(AND($Z824=1,AG824&gt;0),1,IF(AND($Z824=1,AI824&gt;0),1,0))))</f>
        <v>0</v>
      </c>
      <c r="AM824" s="978">
        <f>IF($Z824=0,0,IF(AQ824+AS824+AU824&gt;0,$AA824,0))</f>
        <v>0</v>
      </c>
      <c r="AN824" s="980">
        <f>IF($Z824=0,0,IF(AND(AM824=0,I825&gt;0),$AA824,0))</f>
        <v>0</v>
      </c>
      <c r="AO824" s="969">
        <f>$AA824-AM824-AN824</f>
        <v>0</v>
      </c>
      <c r="AP824" s="204">
        <f t="shared" si="321"/>
        <v>0</v>
      </c>
      <c r="AQ824" s="204">
        <f t="shared" si="321"/>
        <v>0</v>
      </c>
      <c r="AR824" s="204">
        <f t="shared" si="321"/>
        <v>0</v>
      </c>
      <c r="AS824" s="204">
        <f t="shared" si="321"/>
        <v>0</v>
      </c>
      <c r="AT824" s="204">
        <f t="shared" si="321"/>
        <v>0</v>
      </c>
      <c r="AU824" s="205">
        <f t="shared" si="321"/>
        <v>0</v>
      </c>
      <c r="AV824" s="973">
        <f>IF($Z824=1,0,IF(AND($Z824=0,AQ824&gt;0),1,IF(AND($Z824=0,AS824&gt;0),1,IF(AND($Z824=0,AU824&gt;0),1,0))))</f>
        <v>0</v>
      </c>
      <c r="AW824" s="973">
        <f>IF($Z824=0,0,IF(AND($Z824=1,AP824&gt;0),1,IF(AND($Z824=1,AR824&gt;0),1,IF(AND($Z824=1,AT824&gt;0),1,0))))</f>
        <v>0</v>
      </c>
      <c r="AX824" s="978">
        <f>IF($Z824=0,0,IF(BB824+BD824+BF824&gt;0,$AA824,0))</f>
        <v>0</v>
      </c>
      <c r="AY824" s="980">
        <f>IF($Z824=0,0,IF(AND(AX824=0,K825&gt;0),$AA824,0))</f>
        <v>0</v>
      </c>
      <c r="AZ824" s="969">
        <f>$AA824-AX824-AY824</f>
        <v>0</v>
      </c>
      <c r="BA824" s="204">
        <f t="shared" si="322"/>
        <v>0</v>
      </c>
      <c r="BB824" s="204">
        <f t="shared" si="322"/>
        <v>0</v>
      </c>
      <c r="BC824" s="204">
        <f t="shared" si="322"/>
        <v>0</v>
      </c>
      <c r="BD824" s="204">
        <f t="shared" si="322"/>
        <v>0</v>
      </c>
      <c r="BE824" s="204">
        <f t="shared" si="322"/>
        <v>0</v>
      </c>
      <c r="BF824" s="205">
        <f t="shared" si="322"/>
        <v>0</v>
      </c>
      <c r="BG824" s="973">
        <f>IF($Z824=1,0,IF(AND($Z824=0,BB824&gt;0),1,IF(AND($Z824=0,BD824&gt;0),1,IF(AND($Z824=0,BF824&gt;0),1,0))))</f>
        <v>0</v>
      </c>
      <c r="BH824" s="973">
        <f>IF($Z824=0,0,IF(AND($Z824=1,BA824&gt;0),1,IF(AND($Z824=1,BC824&gt;0),1,IF(AND($Z824=1,BE824&gt;0),1,0))))</f>
        <v>0</v>
      </c>
      <c r="BI824" s="978">
        <f>IF($Z824=0,0,IF(BM824+BO824+BQ824&gt;0,$AA824,0))</f>
        <v>0</v>
      </c>
      <c r="BJ824" s="980">
        <f>IF($Z824=0,0,IF(AND(BI824=0,M825&gt;0),$AA824,0))</f>
        <v>0</v>
      </c>
      <c r="BK824" s="969">
        <f>$AA824-BI824-BJ824</f>
        <v>0</v>
      </c>
      <c r="BL824" s="204">
        <f t="shared" si="323"/>
        <v>0</v>
      </c>
      <c r="BM824" s="204">
        <f t="shared" si="323"/>
        <v>0</v>
      </c>
      <c r="BN824" s="204">
        <f t="shared" si="323"/>
        <v>0</v>
      </c>
      <c r="BO824" s="204">
        <f t="shared" si="323"/>
        <v>0</v>
      </c>
      <c r="BP824" s="204">
        <f t="shared" si="323"/>
        <v>0</v>
      </c>
      <c r="BQ824" s="205">
        <f t="shared" si="323"/>
        <v>0</v>
      </c>
      <c r="BR824" s="973">
        <f>IF($Z824=1,0,IF(AND($Z824=0,BM824&gt;0),1,IF(AND($Z824=0,BO824&gt;0),1,IF(AND($Z824=0,BQ824&gt;0),1,0))))</f>
        <v>0</v>
      </c>
      <c r="BS824" s="973">
        <f>IF($Z824=0,0,IF(AND($Z824=1,BL824&gt;0),1,IF(AND($Z824=1,BN824&gt;0),1,IF(AND($Z824=1,BP824&gt;0),1,0))))</f>
        <v>0</v>
      </c>
      <c r="BT824" s="978">
        <f>IF($Z824=0,0,IF(BX824+BZ824+CB824&gt;0,$AA824,0))</f>
        <v>0</v>
      </c>
      <c r="BU824" s="980">
        <f>IF($Z824=0,0,IF(AND(BT824=0,O825&gt;0),$AA824,0))</f>
        <v>0</v>
      </c>
      <c r="BV824" s="969">
        <f>$AA824-BT824-BU824</f>
        <v>0</v>
      </c>
      <c r="BW824" s="204">
        <f t="shared" si="324"/>
        <v>0</v>
      </c>
      <c r="BX824" s="204">
        <f t="shared" si="324"/>
        <v>0</v>
      </c>
      <c r="BY824" s="204">
        <f t="shared" si="324"/>
        <v>0</v>
      </c>
      <c r="BZ824" s="204">
        <f t="shared" si="324"/>
        <v>0</v>
      </c>
      <c r="CA824" s="204">
        <f t="shared" si="324"/>
        <v>0</v>
      </c>
      <c r="CB824" s="205">
        <f t="shared" si="324"/>
        <v>0</v>
      </c>
      <c r="CC824" s="973">
        <f>IF($Z824=1,0,IF(AND($Z824=0,BX824&gt;0),1,IF(AND($Z824=0,BZ824&gt;0),1,IF(AND($Z824=0,CB824&gt;0),1,0))))</f>
        <v>0</v>
      </c>
      <c r="CD824" s="973">
        <f>IF($Z824=0,0,IF(AND($Z824=1,BW824&gt;0),1,IF(AND($Z824=1,BY824&gt;0),1,IF(AND($Z824=1,CA824&gt;0),1,0))))</f>
        <v>0</v>
      </c>
      <c r="CE824" s="11"/>
      <c r="CF824" s="11"/>
      <c r="CG824" s="11"/>
      <c r="CH824" s="11"/>
      <c r="CI824" s="11"/>
      <c r="CJ824" s="11"/>
      <c r="CK824" s="11"/>
      <c r="CL824" s="11"/>
      <c r="CM824" s="11"/>
    </row>
    <row r="825" spans="1:91" ht="14.25" customHeight="1">
      <c r="A825" s="950" t="str">
        <f>A824</f>
        <v/>
      </c>
      <c r="B825" s="57"/>
      <c r="C825" s="2051"/>
      <c r="D825" s="2053"/>
      <c r="E825" s="2051"/>
      <c r="F825" s="2772"/>
      <c r="G825" s="1121">
        <f>Import!Q1522</f>
        <v>0</v>
      </c>
      <c r="H825" s="2774"/>
      <c r="I825" s="450"/>
      <c r="J825" s="2775"/>
      <c r="K825" s="450"/>
      <c r="L825" s="2775"/>
      <c r="M825" s="450"/>
      <c r="N825" s="2775"/>
      <c r="O825" s="450"/>
      <c r="P825" s="2775"/>
      <c r="Q825" s="11"/>
      <c r="R825" s="11"/>
      <c r="S825" s="397"/>
      <c r="T825" s="419"/>
      <c r="U825" s="444">
        <f>Import!N1523</f>
        <v>0</v>
      </c>
      <c r="V825" s="11"/>
      <c r="W825" s="306"/>
      <c r="X825" s="306"/>
      <c r="Y825" s="306"/>
      <c r="Z825" s="11"/>
      <c r="AE825" s="204"/>
      <c r="AF825" s="204"/>
      <c r="AG825" s="204"/>
      <c r="AH825" s="204"/>
      <c r="AI825" s="922"/>
      <c r="AJ825" s="205"/>
      <c r="AK825" s="973"/>
      <c r="AL825" s="973">
        <f>AL824</f>
        <v>0</v>
      </c>
      <c r="AP825" s="204"/>
      <c r="AQ825" s="204"/>
      <c r="AR825" s="204"/>
      <c r="AS825" s="204"/>
      <c r="AT825" s="204"/>
      <c r="AU825" s="205"/>
      <c r="AV825" s="973"/>
      <c r="AW825" s="973">
        <f>AW824</f>
        <v>0</v>
      </c>
      <c r="BA825" s="204"/>
      <c r="BB825" s="204"/>
      <c r="BC825" s="204"/>
      <c r="BD825" s="204"/>
      <c r="BE825" s="204"/>
      <c r="BF825" s="205"/>
      <c r="BG825" s="973"/>
      <c r="BH825" s="973">
        <f>BH824</f>
        <v>0</v>
      </c>
      <c r="BL825" s="204"/>
      <c r="BM825" s="204"/>
      <c r="BN825" s="204"/>
      <c r="BO825" s="204"/>
      <c r="BP825" s="204"/>
      <c r="BQ825" s="205"/>
      <c r="BR825" s="973"/>
      <c r="BS825" s="973">
        <f>BS824</f>
        <v>0</v>
      </c>
      <c r="BW825" s="204"/>
      <c r="BX825" s="204"/>
      <c r="BY825" s="204"/>
      <c r="BZ825" s="204"/>
      <c r="CA825" s="204"/>
      <c r="CB825" s="205"/>
      <c r="CC825" s="973"/>
      <c r="CD825" s="973">
        <f>CD824</f>
        <v>0</v>
      </c>
      <c r="CE825" s="11"/>
      <c r="CF825" s="11"/>
      <c r="CG825" s="11"/>
      <c r="CH825" s="11"/>
      <c r="CI825" s="11"/>
      <c r="CJ825" s="11"/>
      <c r="CK825" s="11"/>
      <c r="CL825" s="11"/>
      <c r="CM825" s="11"/>
    </row>
    <row r="826" spans="1:91" ht="24.75" customHeight="1">
      <c r="A826" s="949" t="str">
        <f>IF(E826&gt;0,"Wypełnione","")</f>
        <v/>
      </c>
      <c r="B826" s="57"/>
      <c r="C826" s="2050">
        <f>'Og s3a'!C1535</f>
        <v>0</v>
      </c>
      <c r="D826" s="2052">
        <f>'Og s3a'!E1535</f>
        <v>0</v>
      </c>
      <c r="E826" s="2050">
        <f>'Og s3a'!F1535</f>
        <v>0</v>
      </c>
      <c r="F826" s="2771"/>
      <c r="G826" s="448">
        <f>T826</f>
        <v>0</v>
      </c>
      <c r="H826" s="2773">
        <f>U826</f>
        <v>0</v>
      </c>
      <c r="I826" s="451"/>
      <c r="J826" s="2775"/>
      <c r="K826" s="451"/>
      <c r="L826" s="2775"/>
      <c r="M826" s="451"/>
      <c r="N826" s="2775"/>
      <c r="O826" s="451"/>
      <c r="P826" s="2775"/>
      <c r="Q826" s="11"/>
      <c r="R826" s="11"/>
      <c r="S826" s="396">
        <f>'Og s3a'!G1535</f>
        <v>0</v>
      </c>
      <c r="T826" s="398">
        <f>'Og s3a'!D1535</f>
        <v>0</v>
      </c>
      <c r="U826" s="444">
        <f>Import!N1524</f>
        <v>0</v>
      </c>
      <c r="V826" s="11"/>
      <c r="W826" s="306"/>
      <c r="X826" s="306"/>
      <c r="Y826" s="306"/>
      <c r="Z826" s="970">
        <f>IF(F826=AF$7,1,0)</f>
        <v>0</v>
      </c>
      <c r="AA826" s="970">
        <f>Z826*D826</f>
        <v>0</v>
      </c>
      <c r="AB826" s="978">
        <f>IF($Z826=0,0,IF(AF826+AH826+AJ826&gt;0,$AA826,0))</f>
        <v>0</v>
      </c>
      <c r="AC826" s="980">
        <f>IF($Z826=0,0,IF(AND(AB826=0,G827&gt;0),$AA826,0))</f>
        <v>0</v>
      </c>
      <c r="AD826" s="969">
        <f>AA826-AB826-AC826</f>
        <v>0</v>
      </c>
      <c r="AE826" s="204">
        <f t="shared" si="320"/>
        <v>0</v>
      </c>
      <c r="AF826" s="204">
        <f t="shared" si="320"/>
        <v>0</v>
      </c>
      <c r="AG826" s="204">
        <f t="shared" si="320"/>
        <v>0</v>
      </c>
      <c r="AH826" s="204">
        <f t="shared" si="320"/>
        <v>0</v>
      </c>
      <c r="AI826" s="922">
        <f t="shared" si="320"/>
        <v>0</v>
      </c>
      <c r="AJ826" s="205">
        <f t="shared" si="320"/>
        <v>0</v>
      </c>
      <c r="AK826" s="973">
        <f>IF($Z826=1,0,IF(AND($Z826=0,AF826&gt;0),1,IF(AND($Z826=0,AH826&gt;0),1,IF(AND($Z826=0,AJ826&gt;0),1,0))))</f>
        <v>0</v>
      </c>
      <c r="AL826" s="973">
        <f>IF($Z826=0,0,IF(AND($Z826=1,AE826&gt;0),1,IF(AND($Z826=1,AG826&gt;0),1,IF(AND($Z826=1,AI826&gt;0),1,0))))</f>
        <v>0</v>
      </c>
      <c r="AM826" s="978">
        <f>IF($Z826=0,0,IF(AQ826+AS826+AU826&gt;0,$AA826,0))</f>
        <v>0</v>
      </c>
      <c r="AN826" s="980">
        <f>IF($Z826=0,0,IF(AND(AM826=0,I827&gt;0),$AA826,0))</f>
        <v>0</v>
      </c>
      <c r="AO826" s="969">
        <f>$AA826-AM826-AN826</f>
        <v>0</v>
      </c>
      <c r="AP826" s="204">
        <f t="shared" si="321"/>
        <v>0</v>
      </c>
      <c r="AQ826" s="204">
        <f t="shared" si="321"/>
        <v>0</v>
      </c>
      <c r="AR826" s="204">
        <f t="shared" si="321"/>
        <v>0</v>
      </c>
      <c r="AS826" s="204">
        <f t="shared" si="321"/>
        <v>0</v>
      </c>
      <c r="AT826" s="204">
        <f t="shared" si="321"/>
        <v>0</v>
      </c>
      <c r="AU826" s="205">
        <f t="shared" si="321"/>
        <v>0</v>
      </c>
      <c r="AV826" s="973">
        <f>IF($Z826=1,0,IF(AND($Z826=0,AQ826&gt;0),1,IF(AND($Z826=0,AS826&gt;0),1,IF(AND($Z826=0,AU826&gt;0),1,0))))</f>
        <v>0</v>
      </c>
      <c r="AW826" s="973">
        <f>IF($Z826=0,0,IF(AND($Z826=1,AP826&gt;0),1,IF(AND($Z826=1,AR826&gt;0),1,IF(AND($Z826=1,AT826&gt;0),1,0))))</f>
        <v>0</v>
      </c>
      <c r="AX826" s="978">
        <f>IF($Z826=0,0,IF(BB826+BD826+BF826&gt;0,$AA826,0))</f>
        <v>0</v>
      </c>
      <c r="AY826" s="980">
        <f>IF($Z826=0,0,IF(AND(AX826=0,K827&gt;0),$AA826,0))</f>
        <v>0</v>
      </c>
      <c r="AZ826" s="969">
        <f>$AA826-AX826-AY826</f>
        <v>0</v>
      </c>
      <c r="BA826" s="204">
        <f t="shared" si="322"/>
        <v>0</v>
      </c>
      <c r="BB826" s="204">
        <f t="shared" si="322"/>
        <v>0</v>
      </c>
      <c r="BC826" s="204">
        <f t="shared" si="322"/>
        <v>0</v>
      </c>
      <c r="BD826" s="204">
        <f t="shared" si="322"/>
        <v>0</v>
      </c>
      <c r="BE826" s="204">
        <f t="shared" si="322"/>
        <v>0</v>
      </c>
      <c r="BF826" s="205">
        <f t="shared" si="322"/>
        <v>0</v>
      </c>
      <c r="BG826" s="973">
        <f>IF($Z826=1,0,IF(AND($Z826=0,BB826&gt;0),1,IF(AND($Z826=0,BD826&gt;0),1,IF(AND($Z826=0,BF826&gt;0),1,0))))</f>
        <v>0</v>
      </c>
      <c r="BH826" s="973">
        <f>IF($Z826=0,0,IF(AND($Z826=1,BA826&gt;0),1,IF(AND($Z826=1,BC826&gt;0),1,IF(AND($Z826=1,BE826&gt;0),1,0))))</f>
        <v>0</v>
      </c>
      <c r="BI826" s="978">
        <f>IF($Z826=0,0,IF(BM826+BO826+BQ826&gt;0,$AA826,0))</f>
        <v>0</v>
      </c>
      <c r="BJ826" s="980">
        <f>IF($Z826=0,0,IF(AND(BI826=0,M827&gt;0),$AA826,0))</f>
        <v>0</v>
      </c>
      <c r="BK826" s="969">
        <f>$AA826-BI826-BJ826</f>
        <v>0</v>
      </c>
      <c r="BL826" s="204">
        <f t="shared" si="323"/>
        <v>0</v>
      </c>
      <c r="BM826" s="204">
        <f t="shared" si="323"/>
        <v>0</v>
      </c>
      <c r="BN826" s="204">
        <f t="shared" si="323"/>
        <v>0</v>
      </c>
      <c r="BO826" s="204">
        <f t="shared" si="323"/>
        <v>0</v>
      </c>
      <c r="BP826" s="204">
        <f t="shared" si="323"/>
        <v>0</v>
      </c>
      <c r="BQ826" s="205">
        <f t="shared" si="323"/>
        <v>0</v>
      </c>
      <c r="BR826" s="973">
        <f>IF($Z826=1,0,IF(AND($Z826=0,BM826&gt;0),1,IF(AND($Z826=0,BO826&gt;0),1,IF(AND($Z826=0,BQ826&gt;0),1,0))))</f>
        <v>0</v>
      </c>
      <c r="BS826" s="973">
        <f>IF($Z826=0,0,IF(AND($Z826=1,BL826&gt;0),1,IF(AND($Z826=1,BN826&gt;0),1,IF(AND($Z826=1,BP826&gt;0),1,0))))</f>
        <v>0</v>
      </c>
      <c r="BT826" s="978">
        <f>IF($Z826=0,0,IF(BX826+BZ826+CB826&gt;0,$AA826,0))</f>
        <v>0</v>
      </c>
      <c r="BU826" s="980">
        <f>IF($Z826=0,0,IF(AND(BT826=0,O827&gt;0),$AA826,0))</f>
        <v>0</v>
      </c>
      <c r="BV826" s="969">
        <f>$AA826-BT826-BU826</f>
        <v>0</v>
      </c>
      <c r="BW826" s="204">
        <f t="shared" si="324"/>
        <v>0</v>
      </c>
      <c r="BX826" s="204">
        <f t="shared" si="324"/>
        <v>0</v>
      </c>
      <c r="BY826" s="204">
        <f t="shared" si="324"/>
        <v>0</v>
      </c>
      <c r="BZ826" s="204">
        <f t="shared" si="324"/>
        <v>0</v>
      </c>
      <c r="CA826" s="204">
        <f t="shared" si="324"/>
        <v>0</v>
      </c>
      <c r="CB826" s="205">
        <f t="shared" si="324"/>
        <v>0</v>
      </c>
      <c r="CC826" s="973">
        <f>IF($Z826=1,0,IF(AND($Z826=0,BX826&gt;0),1,IF(AND($Z826=0,BZ826&gt;0),1,IF(AND($Z826=0,CB826&gt;0),1,0))))</f>
        <v>0</v>
      </c>
      <c r="CD826" s="973">
        <f>IF($Z826=0,0,IF(AND($Z826=1,BW826&gt;0),1,IF(AND($Z826=1,BY826&gt;0),1,IF(AND($Z826=1,CA826&gt;0),1,0))))</f>
        <v>0</v>
      </c>
      <c r="CE826" s="11"/>
      <c r="CF826" s="11"/>
      <c r="CG826" s="11"/>
      <c r="CH826" s="11"/>
      <c r="CI826" s="11"/>
      <c r="CJ826" s="11"/>
      <c r="CK826" s="11"/>
      <c r="CL826" s="11"/>
      <c r="CM826" s="11"/>
    </row>
    <row r="827" spans="1:91" ht="14.25" customHeight="1">
      <c r="A827" s="950" t="str">
        <f>A826</f>
        <v/>
      </c>
      <c r="B827" s="57"/>
      <c r="C827" s="2051"/>
      <c r="D827" s="2053"/>
      <c r="E827" s="2051"/>
      <c r="F827" s="2772"/>
      <c r="G827" s="1121">
        <f>Import!Q1524</f>
        <v>0</v>
      </c>
      <c r="H827" s="2774"/>
      <c r="I827" s="450"/>
      <c r="J827" s="2775"/>
      <c r="K827" s="450"/>
      <c r="L827" s="2775"/>
      <c r="M827" s="450"/>
      <c r="N827" s="2775"/>
      <c r="O827" s="450"/>
      <c r="P827" s="2775"/>
      <c r="Q827" s="11"/>
      <c r="R827" s="11"/>
      <c r="S827" s="397"/>
      <c r="T827" s="419"/>
      <c r="U827" s="444">
        <f>Import!N1525</f>
        <v>0</v>
      </c>
      <c r="V827" s="11"/>
      <c r="W827" s="306"/>
      <c r="X827" s="306"/>
      <c r="Y827" s="306"/>
      <c r="Z827" s="11"/>
      <c r="AE827" s="204"/>
      <c r="AF827" s="204"/>
      <c r="AG827" s="204"/>
      <c r="AH827" s="204"/>
      <c r="AI827" s="922"/>
      <c r="AJ827" s="205"/>
      <c r="AK827" s="973"/>
      <c r="AL827" s="973">
        <f>AL826</f>
        <v>0</v>
      </c>
      <c r="AP827" s="204"/>
      <c r="AQ827" s="204"/>
      <c r="AR827" s="204"/>
      <c r="AS827" s="204"/>
      <c r="AT827" s="204"/>
      <c r="AU827" s="205"/>
      <c r="AV827" s="973"/>
      <c r="AW827" s="973">
        <f>AW826</f>
        <v>0</v>
      </c>
      <c r="BA827" s="204"/>
      <c r="BB827" s="204"/>
      <c r="BC827" s="204"/>
      <c r="BD827" s="204"/>
      <c r="BE827" s="204"/>
      <c r="BF827" s="205"/>
      <c r="BG827" s="973"/>
      <c r="BH827" s="973">
        <f>BH826</f>
        <v>0</v>
      </c>
      <c r="BL827" s="204"/>
      <c r="BM827" s="204"/>
      <c r="BN827" s="204"/>
      <c r="BO827" s="204"/>
      <c r="BP827" s="204"/>
      <c r="BQ827" s="205"/>
      <c r="BR827" s="973"/>
      <c r="BS827" s="973">
        <f>BS826</f>
        <v>0</v>
      </c>
      <c r="BW827" s="204"/>
      <c r="BX827" s="204"/>
      <c r="BY827" s="204"/>
      <c r="BZ827" s="204"/>
      <c r="CA827" s="204"/>
      <c r="CB827" s="205"/>
      <c r="CC827" s="973"/>
      <c r="CD827" s="973">
        <f>CD826</f>
        <v>0</v>
      </c>
      <c r="CE827" s="11"/>
      <c r="CF827" s="11"/>
      <c r="CG827" s="11"/>
      <c r="CH827" s="11"/>
      <c r="CI827" s="11"/>
      <c r="CJ827" s="11"/>
      <c r="CK827" s="11"/>
      <c r="CL827" s="11"/>
      <c r="CM827" s="11"/>
    </row>
    <row r="828" spans="1:91" ht="24.75" customHeight="1">
      <c r="A828" s="949" t="str">
        <f>IF(E828&gt;0,"Wypełnione","")</f>
        <v/>
      </c>
      <c r="B828" s="57"/>
      <c r="C828" s="2050">
        <f>'Og s3a'!C1537</f>
        <v>0</v>
      </c>
      <c r="D828" s="2052">
        <f>'Og s3a'!E1537</f>
        <v>0</v>
      </c>
      <c r="E828" s="2050">
        <f>'Og s3a'!F1537</f>
        <v>0</v>
      </c>
      <c r="F828" s="2771"/>
      <c r="G828" s="448">
        <f>T828</f>
        <v>0</v>
      </c>
      <c r="H828" s="2773">
        <f>U828</f>
        <v>0</v>
      </c>
      <c r="I828" s="451"/>
      <c r="J828" s="2775"/>
      <c r="K828" s="451"/>
      <c r="L828" s="2775"/>
      <c r="M828" s="451"/>
      <c r="N828" s="2775"/>
      <c r="O828" s="451"/>
      <c r="P828" s="2775"/>
      <c r="Q828" s="11"/>
      <c r="R828" s="11"/>
      <c r="S828" s="396">
        <f>'Og s3a'!G1537</f>
        <v>0</v>
      </c>
      <c r="T828" s="398">
        <f>'Og s3a'!D1537</f>
        <v>0</v>
      </c>
      <c r="U828" s="444">
        <f>Import!N1526</f>
        <v>0</v>
      </c>
      <c r="V828" s="11"/>
      <c r="W828" s="306"/>
      <c r="X828" s="306"/>
      <c r="Y828" s="306"/>
      <c r="Z828" s="970">
        <f>IF(F828=AF$7,1,0)</f>
        <v>0</v>
      </c>
      <c r="AA828" s="970">
        <f>Z828*D828</f>
        <v>0</v>
      </c>
      <c r="AB828" s="978">
        <f>IF($Z828=0,0,IF(AF828+AH828+AJ828&gt;0,$AA828,0))</f>
        <v>0</v>
      </c>
      <c r="AC828" s="980">
        <f>IF($Z828=0,0,IF(AND(AB828=0,G829&gt;0),$AA828,0))</f>
        <v>0</v>
      </c>
      <c r="AD828" s="969">
        <f>AA828-AB828-AC828</f>
        <v>0</v>
      </c>
      <c r="AE828" s="204">
        <f t="shared" si="320"/>
        <v>0</v>
      </c>
      <c r="AF828" s="204">
        <f t="shared" si="320"/>
        <v>0</v>
      </c>
      <c r="AG828" s="204">
        <f t="shared" si="320"/>
        <v>0</v>
      </c>
      <c r="AH828" s="204">
        <f t="shared" si="320"/>
        <v>0</v>
      </c>
      <c r="AI828" s="922">
        <f t="shared" si="320"/>
        <v>0</v>
      </c>
      <c r="AJ828" s="205">
        <f t="shared" si="320"/>
        <v>0</v>
      </c>
      <c r="AK828" s="973">
        <f>IF($Z828=1,0,IF(AND($Z828=0,AF828&gt;0),1,IF(AND($Z828=0,AH828&gt;0),1,IF(AND($Z828=0,AJ828&gt;0),1,0))))</f>
        <v>0</v>
      </c>
      <c r="AL828" s="973">
        <f>IF($Z828=0,0,IF(AND($Z828=1,AE828&gt;0),1,IF(AND($Z828=1,AG828&gt;0),1,IF(AND($Z828=1,AI828&gt;0),1,0))))</f>
        <v>0</v>
      </c>
      <c r="AM828" s="978">
        <f>IF($Z828=0,0,IF(AQ828+AS828+AU828&gt;0,$AA828,0))</f>
        <v>0</v>
      </c>
      <c r="AN828" s="980">
        <f>IF($Z828=0,0,IF(AND(AM828=0,I829&gt;0),$AA828,0))</f>
        <v>0</v>
      </c>
      <c r="AO828" s="969">
        <f>$AA828-AM828-AN828</f>
        <v>0</v>
      </c>
      <c r="AP828" s="204">
        <f t="shared" si="321"/>
        <v>0</v>
      </c>
      <c r="AQ828" s="204">
        <f t="shared" si="321"/>
        <v>0</v>
      </c>
      <c r="AR828" s="204">
        <f t="shared" si="321"/>
        <v>0</v>
      </c>
      <c r="AS828" s="204">
        <f t="shared" si="321"/>
        <v>0</v>
      </c>
      <c r="AT828" s="204">
        <f t="shared" si="321"/>
        <v>0</v>
      </c>
      <c r="AU828" s="205">
        <f t="shared" si="321"/>
        <v>0</v>
      </c>
      <c r="AV828" s="973">
        <f>IF($Z828=1,0,IF(AND($Z828=0,AQ828&gt;0),1,IF(AND($Z828=0,AS828&gt;0),1,IF(AND($Z828=0,AU828&gt;0),1,0))))</f>
        <v>0</v>
      </c>
      <c r="AW828" s="973">
        <f>IF($Z828=0,0,IF(AND($Z828=1,AP828&gt;0),1,IF(AND($Z828=1,AR828&gt;0),1,IF(AND($Z828=1,AT828&gt;0),1,0))))</f>
        <v>0</v>
      </c>
      <c r="AX828" s="978">
        <f>IF($Z828=0,0,IF(BB828+BD828+BF828&gt;0,$AA828,0))</f>
        <v>0</v>
      </c>
      <c r="AY828" s="980">
        <f>IF($Z828=0,0,IF(AND(AX828=0,K829&gt;0),$AA828,0))</f>
        <v>0</v>
      </c>
      <c r="AZ828" s="969">
        <f>$AA828-AX828-AY828</f>
        <v>0</v>
      </c>
      <c r="BA828" s="204">
        <f t="shared" si="322"/>
        <v>0</v>
      </c>
      <c r="BB828" s="204">
        <f t="shared" si="322"/>
        <v>0</v>
      </c>
      <c r="BC828" s="204">
        <f t="shared" si="322"/>
        <v>0</v>
      </c>
      <c r="BD828" s="204">
        <f t="shared" si="322"/>
        <v>0</v>
      </c>
      <c r="BE828" s="204">
        <f t="shared" si="322"/>
        <v>0</v>
      </c>
      <c r="BF828" s="205">
        <f t="shared" si="322"/>
        <v>0</v>
      </c>
      <c r="BG828" s="973">
        <f>IF($Z828=1,0,IF(AND($Z828=0,BB828&gt;0),1,IF(AND($Z828=0,BD828&gt;0),1,IF(AND($Z828=0,BF828&gt;0),1,0))))</f>
        <v>0</v>
      </c>
      <c r="BH828" s="973">
        <f>IF($Z828=0,0,IF(AND($Z828=1,BA828&gt;0),1,IF(AND($Z828=1,BC828&gt;0),1,IF(AND($Z828=1,BE828&gt;0),1,0))))</f>
        <v>0</v>
      </c>
      <c r="BI828" s="978">
        <f>IF($Z828=0,0,IF(BM828+BO828+BQ828&gt;0,$AA828,0))</f>
        <v>0</v>
      </c>
      <c r="BJ828" s="980">
        <f>IF($Z828=0,0,IF(AND(BI828=0,M829&gt;0),$AA828,0))</f>
        <v>0</v>
      </c>
      <c r="BK828" s="969">
        <f>$AA828-BI828-BJ828</f>
        <v>0</v>
      </c>
      <c r="BL828" s="204">
        <f t="shared" si="323"/>
        <v>0</v>
      </c>
      <c r="BM828" s="204">
        <f t="shared" si="323"/>
        <v>0</v>
      </c>
      <c r="BN828" s="204">
        <f t="shared" si="323"/>
        <v>0</v>
      </c>
      <c r="BO828" s="204">
        <f t="shared" si="323"/>
        <v>0</v>
      </c>
      <c r="BP828" s="204">
        <f t="shared" si="323"/>
        <v>0</v>
      </c>
      <c r="BQ828" s="205">
        <f t="shared" si="323"/>
        <v>0</v>
      </c>
      <c r="BR828" s="973">
        <f>IF($Z828=1,0,IF(AND($Z828=0,BM828&gt;0),1,IF(AND($Z828=0,BO828&gt;0),1,IF(AND($Z828=0,BQ828&gt;0),1,0))))</f>
        <v>0</v>
      </c>
      <c r="BS828" s="973">
        <f>IF($Z828=0,0,IF(AND($Z828=1,BL828&gt;0),1,IF(AND($Z828=1,BN828&gt;0),1,IF(AND($Z828=1,BP828&gt;0),1,0))))</f>
        <v>0</v>
      </c>
      <c r="BT828" s="978">
        <f>IF($Z828=0,0,IF(BX828+BZ828+CB828&gt;0,$AA828,0))</f>
        <v>0</v>
      </c>
      <c r="BU828" s="980">
        <f>IF($Z828=0,0,IF(AND(BT828=0,O829&gt;0),$AA828,0))</f>
        <v>0</v>
      </c>
      <c r="BV828" s="969">
        <f>$AA828-BT828-BU828</f>
        <v>0</v>
      </c>
      <c r="BW828" s="204">
        <f t="shared" si="324"/>
        <v>0</v>
      </c>
      <c r="BX828" s="204">
        <f t="shared" si="324"/>
        <v>0</v>
      </c>
      <c r="BY828" s="204">
        <f t="shared" si="324"/>
        <v>0</v>
      </c>
      <c r="BZ828" s="204">
        <f t="shared" si="324"/>
        <v>0</v>
      </c>
      <c r="CA828" s="204">
        <f t="shared" si="324"/>
        <v>0</v>
      </c>
      <c r="CB828" s="205">
        <f t="shared" si="324"/>
        <v>0</v>
      </c>
      <c r="CC828" s="973">
        <f>IF($Z828=1,0,IF(AND($Z828=0,BX828&gt;0),1,IF(AND($Z828=0,BZ828&gt;0),1,IF(AND($Z828=0,CB828&gt;0),1,0))))</f>
        <v>0</v>
      </c>
      <c r="CD828" s="973">
        <f>IF($Z828=0,0,IF(AND($Z828=1,BW828&gt;0),1,IF(AND($Z828=1,BY828&gt;0),1,IF(AND($Z828=1,CA828&gt;0),1,0))))</f>
        <v>0</v>
      </c>
      <c r="CE828" s="11"/>
      <c r="CF828" s="11"/>
      <c r="CG828" s="11"/>
      <c r="CH828" s="11"/>
      <c r="CI828" s="11"/>
      <c r="CJ828" s="11"/>
      <c r="CK828" s="11"/>
      <c r="CL828" s="11"/>
      <c r="CM828" s="11"/>
    </row>
    <row r="829" spans="1:91" ht="14.25" customHeight="1">
      <c r="A829" s="950" t="str">
        <f>A828</f>
        <v/>
      </c>
      <c r="B829" s="57"/>
      <c r="C829" s="2051"/>
      <c r="D829" s="2053"/>
      <c r="E829" s="2051"/>
      <c r="F829" s="2772"/>
      <c r="G829" s="1121">
        <f>Import!Q1526</f>
        <v>0</v>
      </c>
      <c r="H829" s="2774"/>
      <c r="I829" s="450"/>
      <c r="J829" s="2775"/>
      <c r="K829" s="450"/>
      <c r="L829" s="2775"/>
      <c r="M829" s="450"/>
      <c r="N829" s="2775"/>
      <c r="O829" s="450"/>
      <c r="P829" s="2775"/>
      <c r="Q829" s="11"/>
      <c r="R829" s="11"/>
      <c r="S829" s="397"/>
      <c r="T829" s="419"/>
      <c r="U829" s="444">
        <f>Import!N1527</f>
        <v>0</v>
      </c>
      <c r="V829" s="11"/>
      <c r="W829" s="306"/>
      <c r="X829" s="306"/>
      <c r="Y829" s="306"/>
      <c r="Z829" s="11"/>
      <c r="AE829" s="204"/>
      <c r="AF829" s="204"/>
      <c r="AG829" s="204"/>
      <c r="AH829" s="204"/>
      <c r="AI829" s="922"/>
      <c r="AJ829" s="205"/>
      <c r="AK829" s="973"/>
      <c r="AL829" s="973">
        <f>AL828</f>
        <v>0</v>
      </c>
      <c r="AP829" s="204"/>
      <c r="AQ829" s="204"/>
      <c r="AR829" s="204"/>
      <c r="AS829" s="204"/>
      <c r="AT829" s="204"/>
      <c r="AU829" s="205"/>
      <c r="AV829" s="973"/>
      <c r="AW829" s="973">
        <f>AW828</f>
        <v>0</v>
      </c>
      <c r="BA829" s="204"/>
      <c r="BB829" s="204"/>
      <c r="BC829" s="204"/>
      <c r="BD829" s="204"/>
      <c r="BE829" s="204"/>
      <c r="BF829" s="205"/>
      <c r="BG829" s="973"/>
      <c r="BH829" s="973">
        <f>BH828</f>
        <v>0</v>
      </c>
      <c r="BL829" s="204"/>
      <c r="BM829" s="204"/>
      <c r="BN829" s="204"/>
      <c r="BO829" s="204"/>
      <c r="BP829" s="204"/>
      <c r="BQ829" s="205"/>
      <c r="BR829" s="973"/>
      <c r="BS829" s="973">
        <f>BS828</f>
        <v>0</v>
      </c>
      <c r="BW829" s="204"/>
      <c r="BX829" s="204"/>
      <c r="BY829" s="204"/>
      <c r="BZ829" s="204"/>
      <c r="CA829" s="204"/>
      <c r="CB829" s="205"/>
      <c r="CC829" s="973"/>
      <c r="CD829" s="973">
        <f>CD828</f>
        <v>0</v>
      </c>
      <c r="CE829" s="11"/>
      <c r="CF829" s="11"/>
      <c r="CG829" s="11"/>
      <c r="CH829" s="11"/>
      <c r="CI829" s="11"/>
      <c r="CJ829" s="11"/>
      <c r="CK829" s="11"/>
      <c r="CL829" s="11"/>
      <c r="CM829" s="11"/>
    </row>
    <row r="830" spans="1:91" ht="24.75" customHeight="1">
      <c r="A830" s="949" t="str">
        <f>IF(E830&gt;0,"Wypełnione","")</f>
        <v/>
      </c>
      <c r="B830" s="57"/>
      <c r="C830" s="2050">
        <f>'Og s3a'!C1539</f>
        <v>0</v>
      </c>
      <c r="D830" s="2052">
        <f>'Og s3a'!E1539</f>
        <v>0</v>
      </c>
      <c r="E830" s="2050">
        <f>'Og s3a'!F1539</f>
        <v>0</v>
      </c>
      <c r="F830" s="2771"/>
      <c r="G830" s="448">
        <f>T830</f>
        <v>0</v>
      </c>
      <c r="H830" s="2773">
        <f>U830</f>
        <v>0</v>
      </c>
      <c r="I830" s="451"/>
      <c r="J830" s="2775"/>
      <c r="K830" s="451"/>
      <c r="L830" s="2775"/>
      <c r="M830" s="451"/>
      <c r="N830" s="2775"/>
      <c r="O830" s="451"/>
      <c r="P830" s="2775"/>
      <c r="Q830" s="11"/>
      <c r="R830" s="11"/>
      <c r="S830" s="396">
        <f>'Og s3a'!G1539</f>
        <v>0</v>
      </c>
      <c r="T830" s="398">
        <f>'Og s3a'!D1539</f>
        <v>0</v>
      </c>
      <c r="U830" s="444">
        <f>Import!N1528</f>
        <v>0</v>
      </c>
      <c r="V830" s="11"/>
      <c r="W830" s="306"/>
      <c r="X830" s="306"/>
      <c r="Y830" s="306"/>
      <c r="Z830" s="970">
        <f>IF(F830=AF$7,1,0)</f>
        <v>0</v>
      </c>
      <c r="AA830" s="970">
        <f>Z830*D830</f>
        <v>0</v>
      </c>
      <c r="AB830" s="978">
        <f>IF($Z830=0,0,IF(AF830+AH830+AJ830&gt;0,$AA830,0))</f>
        <v>0</v>
      </c>
      <c r="AC830" s="980">
        <f>IF($Z830=0,0,IF(AND(AB830=0,G831&gt;0),$AA830,0))</f>
        <v>0</v>
      </c>
      <c r="AD830" s="969">
        <f>AA830-AB830-AC830</f>
        <v>0</v>
      </c>
      <c r="AE830" s="204">
        <f t="shared" si="320"/>
        <v>0</v>
      </c>
      <c r="AF830" s="204">
        <f t="shared" si="320"/>
        <v>0</v>
      </c>
      <c r="AG830" s="204">
        <f t="shared" si="320"/>
        <v>0</v>
      </c>
      <c r="AH830" s="204">
        <f t="shared" si="320"/>
        <v>0</v>
      </c>
      <c r="AI830" s="922">
        <f t="shared" si="320"/>
        <v>0</v>
      </c>
      <c r="AJ830" s="205">
        <f t="shared" si="320"/>
        <v>0</v>
      </c>
      <c r="AK830" s="973">
        <f>IF($Z830=1,0,IF(AND($Z830=0,AF830&gt;0),1,IF(AND($Z830=0,AH830&gt;0),1,IF(AND($Z830=0,AJ830&gt;0),1,0))))</f>
        <v>0</v>
      </c>
      <c r="AL830" s="973">
        <f>IF($Z830=0,0,IF(AND($Z830=1,AE830&gt;0),1,IF(AND($Z830=1,AG830&gt;0),1,IF(AND($Z830=1,AI830&gt;0),1,0))))</f>
        <v>0</v>
      </c>
      <c r="AM830" s="978">
        <f>IF($Z830=0,0,IF(AQ830+AS830+AU830&gt;0,$AA830,0))</f>
        <v>0</v>
      </c>
      <c r="AN830" s="980">
        <f>IF($Z830=0,0,IF(AND(AM830=0,I831&gt;0),$AA830,0))</f>
        <v>0</v>
      </c>
      <c r="AO830" s="969">
        <f>$AA830-AM830-AN830</f>
        <v>0</v>
      </c>
      <c r="AP830" s="204">
        <f t="shared" si="321"/>
        <v>0</v>
      </c>
      <c r="AQ830" s="204">
        <f t="shared" si="321"/>
        <v>0</v>
      </c>
      <c r="AR830" s="204">
        <f t="shared" si="321"/>
        <v>0</v>
      </c>
      <c r="AS830" s="204">
        <f t="shared" si="321"/>
        <v>0</v>
      </c>
      <c r="AT830" s="204">
        <f t="shared" si="321"/>
        <v>0</v>
      </c>
      <c r="AU830" s="205">
        <f t="shared" si="321"/>
        <v>0</v>
      </c>
      <c r="AV830" s="973">
        <f>IF($Z830=1,0,IF(AND($Z830=0,AQ830&gt;0),1,IF(AND($Z830=0,AS830&gt;0),1,IF(AND($Z830=0,AU830&gt;0),1,0))))</f>
        <v>0</v>
      </c>
      <c r="AW830" s="973">
        <f>IF($Z830=0,0,IF(AND($Z830=1,AP830&gt;0),1,IF(AND($Z830=1,AR830&gt;0),1,IF(AND($Z830=1,AT830&gt;0),1,0))))</f>
        <v>0</v>
      </c>
      <c r="AX830" s="978">
        <f>IF($Z830=0,0,IF(BB830+BD830+BF830&gt;0,$AA830,0))</f>
        <v>0</v>
      </c>
      <c r="AY830" s="980">
        <f>IF($Z830=0,0,IF(AND(AX830=0,K831&gt;0),$AA830,0))</f>
        <v>0</v>
      </c>
      <c r="AZ830" s="969">
        <f>$AA830-AX830-AY830</f>
        <v>0</v>
      </c>
      <c r="BA830" s="204">
        <f t="shared" si="322"/>
        <v>0</v>
      </c>
      <c r="BB830" s="204">
        <f t="shared" si="322"/>
        <v>0</v>
      </c>
      <c r="BC830" s="204">
        <f t="shared" si="322"/>
        <v>0</v>
      </c>
      <c r="BD830" s="204">
        <f t="shared" si="322"/>
        <v>0</v>
      </c>
      <c r="BE830" s="204">
        <f t="shared" si="322"/>
        <v>0</v>
      </c>
      <c r="BF830" s="205">
        <f t="shared" si="322"/>
        <v>0</v>
      </c>
      <c r="BG830" s="973">
        <f>IF($Z830=1,0,IF(AND($Z830=0,BB830&gt;0),1,IF(AND($Z830=0,BD830&gt;0),1,IF(AND($Z830=0,BF830&gt;0),1,0))))</f>
        <v>0</v>
      </c>
      <c r="BH830" s="973">
        <f>IF($Z830=0,0,IF(AND($Z830=1,BA830&gt;0),1,IF(AND($Z830=1,BC830&gt;0),1,IF(AND($Z830=1,BE830&gt;0),1,0))))</f>
        <v>0</v>
      </c>
      <c r="BI830" s="978">
        <f>IF($Z830=0,0,IF(BM830+BO830+BQ830&gt;0,$AA830,0))</f>
        <v>0</v>
      </c>
      <c r="BJ830" s="980">
        <f>IF($Z830=0,0,IF(AND(BI830=0,M831&gt;0),$AA830,0))</f>
        <v>0</v>
      </c>
      <c r="BK830" s="969">
        <f>$AA830-BI830-BJ830</f>
        <v>0</v>
      </c>
      <c r="BL830" s="204">
        <f t="shared" si="323"/>
        <v>0</v>
      </c>
      <c r="BM830" s="204">
        <f t="shared" si="323"/>
        <v>0</v>
      </c>
      <c r="BN830" s="204">
        <f t="shared" si="323"/>
        <v>0</v>
      </c>
      <c r="BO830" s="204">
        <f t="shared" si="323"/>
        <v>0</v>
      </c>
      <c r="BP830" s="204">
        <f t="shared" si="323"/>
        <v>0</v>
      </c>
      <c r="BQ830" s="205">
        <f t="shared" si="323"/>
        <v>0</v>
      </c>
      <c r="BR830" s="973">
        <f>IF($Z830=1,0,IF(AND($Z830=0,BM830&gt;0),1,IF(AND($Z830=0,BO830&gt;0),1,IF(AND($Z830=0,BQ830&gt;0),1,0))))</f>
        <v>0</v>
      </c>
      <c r="BS830" s="973">
        <f>IF($Z830=0,0,IF(AND($Z830=1,BL830&gt;0),1,IF(AND($Z830=1,BN830&gt;0),1,IF(AND($Z830=1,BP830&gt;0),1,0))))</f>
        <v>0</v>
      </c>
      <c r="BT830" s="978">
        <f>IF($Z830=0,0,IF(BX830+BZ830+CB830&gt;0,$AA830,0))</f>
        <v>0</v>
      </c>
      <c r="BU830" s="980">
        <f>IF($Z830=0,0,IF(AND(BT830=0,O831&gt;0),$AA830,0))</f>
        <v>0</v>
      </c>
      <c r="BV830" s="969">
        <f>$AA830-BT830-BU830</f>
        <v>0</v>
      </c>
      <c r="BW830" s="204">
        <f t="shared" si="324"/>
        <v>0</v>
      </c>
      <c r="BX830" s="204">
        <f t="shared" si="324"/>
        <v>0</v>
      </c>
      <c r="BY830" s="204">
        <f t="shared" si="324"/>
        <v>0</v>
      </c>
      <c r="BZ830" s="204">
        <f t="shared" si="324"/>
        <v>0</v>
      </c>
      <c r="CA830" s="204">
        <f t="shared" si="324"/>
        <v>0</v>
      </c>
      <c r="CB830" s="205">
        <f t="shared" si="324"/>
        <v>0</v>
      </c>
      <c r="CC830" s="973">
        <f>IF($Z830=1,0,IF(AND($Z830=0,BX830&gt;0),1,IF(AND($Z830=0,BZ830&gt;0),1,IF(AND($Z830=0,CB830&gt;0),1,0))))</f>
        <v>0</v>
      </c>
      <c r="CD830" s="973">
        <f>IF($Z830=0,0,IF(AND($Z830=1,BW830&gt;0),1,IF(AND($Z830=1,BY830&gt;0),1,IF(AND($Z830=1,CA830&gt;0),1,0))))</f>
        <v>0</v>
      </c>
      <c r="CE830" s="11"/>
      <c r="CF830" s="11"/>
      <c r="CG830" s="11"/>
      <c r="CH830" s="11"/>
      <c r="CI830" s="11"/>
      <c r="CJ830" s="11"/>
      <c r="CK830" s="11"/>
      <c r="CL830" s="11"/>
      <c r="CM830" s="11"/>
    </row>
    <row r="831" spans="1:91" ht="14.25" customHeight="1">
      <c r="A831" s="950" t="str">
        <f>A830</f>
        <v/>
      </c>
      <c r="B831" s="57"/>
      <c r="C831" s="2051"/>
      <c r="D831" s="2053"/>
      <c r="E831" s="2051"/>
      <c r="F831" s="2772"/>
      <c r="G831" s="1121">
        <f>Import!Q1528</f>
        <v>0</v>
      </c>
      <c r="H831" s="2774"/>
      <c r="I831" s="450"/>
      <c r="J831" s="2775"/>
      <c r="K831" s="450"/>
      <c r="L831" s="2775"/>
      <c r="M831" s="450"/>
      <c r="N831" s="2775"/>
      <c r="O831" s="450"/>
      <c r="P831" s="2775"/>
      <c r="Q831" s="11"/>
      <c r="R831" s="11"/>
      <c r="S831" s="397"/>
      <c r="T831" s="419"/>
      <c r="U831" s="444">
        <f>Import!N1529</f>
        <v>0</v>
      </c>
      <c r="V831" s="11"/>
      <c r="W831" s="306"/>
      <c r="X831" s="306"/>
      <c r="Y831" s="306"/>
      <c r="Z831" s="11"/>
      <c r="AE831" s="204"/>
      <c r="AF831" s="204"/>
      <c r="AG831" s="204"/>
      <c r="AH831" s="204"/>
      <c r="AI831" s="922"/>
      <c r="AJ831" s="205"/>
      <c r="AK831" s="973"/>
      <c r="AL831" s="973">
        <f>AL830</f>
        <v>0</v>
      </c>
      <c r="AP831" s="204"/>
      <c r="AQ831" s="204"/>
      <c r="AR831" s="204"/>
      <c r="AS831" s="204"/>
      <c r="AT831" s="204"/>
      <c r="AU831" s="205"/>
      <c r="AV831" s="973"/>
      <c r="AW831" s="973">
        <f>AW830</f>
        <v>0</v>
      </c>
      <c r="BA831" s="204"/>
      <c r="BB831" s="204"/>
      <c r="BC831" s="204"/>
      <c r="BD831" s="204"/>
      <c r="BE831" s="204"/>
      <c r="BF831" s="205"/>
      <c r="BG831" s="973"/>
      <c r="BH831" s="973">
        <f>BH830</f>
        <v>0</v>
      </c>
      <c r="BL831" s="204"/>
      <c r="BM831" s="204"/>
      <c r="BN831" s="204"/>
      <c r="BO831" s="204"/>
      <c r="BP831" s="204"/>
      <c r="BQ831" s="205"/>
      <c r="BR831" s="973"/>
      <c r="BS831" s="973">
        <f>BS830</f>
        <v>0</v>
      </c>
      <c r="BW831" s="204"/>
      <c r="BX831" s="204"/>
      <c r="BY831" s="204"/>
      <c r="BZ831" s="204"/>
      <c r="CA831" s="204"/>
      <c r="CB831" s="205"/>
      <c r="CC831" s="973"/>
      <c r="CD831" s="973">
        <f>CD830</f>
        <v>0</v>
      </c>
      <c r="CE831" s="11"/>
      <c r="CF831" s="11"/>
      <c r="CG831" s="11"/>
      <c r="CH831" s="11"/>
      <c r="CI831" s="11"/>
      <c r="CJ831" s="11"/>
      <c r="CK831" s="11"/>
      <c r="CL831" s="11"/>
      <c r="CM831" s="11"/>
    </row>
    <row r="832" spans="1:91" ht="24.75" customHeight="1">
      <c r="A832" s="949" t="str">
        <f>IF(E832&gt;0,"Wypełnione","")</f>
        <v/>
      </c>
      <c r="B832" s="57"/>
      <c r="C832" s="2050">
        <f>'Og s3a'!C1541</f>
        <v>0</v>
      </c>
      <c r="D832" s="2052">
        <f>'Og s3a'!E1541</f>
        <v>0</v>
      </c>
      <c r="E832" s="2050">
        <f>'Og s3a'!F1541</f>
        <v>0</v>
      </c>
      <c r="F832" s="2771"/>
      <c r="G832" s="448">
        <f>T832</f>
        <v>0</v>
      </c>
      <c r="H832" s="2773">
        <f>U832</f>
        <v>0</v>
      </c>
      <c r="I832" s="451"/>
      <c r="J832" s="2775"/>
      <c r="K832" s="451"/>
      <c r="L832" s="2775"/>
      <c r="M832" s="451"/>
      <c r="N832" s="2775"/>
      <c r="O832" s="451"/>
      <c r="P832" s="2775"/>
      <c r="Q832" s="11"/>
      <c r="R832" s="11"/>
      <c r="S832" s="396">
        <f>'Og s3a'!G1541</f>
        <v>0</v>
      </c>
      <c r="T832" s="398">
        <f>'Og s3a'!D1541</f>
        <v>0</v>
      </c>
      <c r="U832" s="444">
        <f>Import!N1530</f>
        <v>0</v>
      </c>
      <c r="V832" s="11"/>
      <c r="W832" s="306"/>
      <c r="X832" s="306"/>
      <c r="Y832" s="306"/>
      <c r="Z832" s="970">
        <f>IF(F832=AF$7,1,0)</f>
        <v>0</v>
      </c>
      <c r="AA832" s="970">
        <f>Z832*D832</f>
        <v>0</v>
      </c>
      <c r="AB832" s="978">
        <f>IF($Z832=0,0,IF(AF832+AH832+AJ832&gt;0,$AA832,0))</f>
        <v>0</v>
      </c>
      <c r="AC832" s="980">
        <f>IF($Z832=0,0,IF(AND(AB832=0,G833&gt;0),$AA832,0))</f>
        <v>0</v>
      </c>
      <c r="AD832" s="969">
        <f>AA832-AB832-AC832</f>
        <v>0</v>
      </c>
      <c r="AE832" s="204">
        <f t="shared" si="320"/>
        <v>0</v>
      </c>
      <c r="AF832" s="204">
        <f t="shared" si="320"/>
        <v>0</v>
      </c>
      <c r="AG832" s="204">
        <f t="shared" si="320"/>
        <v>0</v>
      </c>
      <c r="AH832" s="204">
        <f t="shared" si="320"/>
        <v>0</v>
      </c>
      <c r="AI832" s="922">
        <f t="shared" si="320"/>
        <v>0</v>
      </c>
      <c r="AJ832" s="205">
        <f t="shared" si="320"/>
        <v>0</v>
      </c>
      <c r="AK832" s="973">
        <f>IF($Z832=1,0,IF(AND($Z832=0,AF832&gt;0),1,IF(AND($Z832=0,AH832&gt;0),1,IF(AND($Z832=0,AJ832&gt;0),1,0))))</f>
        <v>0</v>
      </c>
      <c r="AL832" s="973">
        <f>IF($Z832=0,0,IF(AND($Z832=1,AE832&gt;0),1,IF(AND($Z832=1,AG832&gt;0),1,IF(AND($Z832=1,AI832&gt;0),1,0))))</f>
        <v>0</v>
      </c>
      <c r="AM832" s="978">
        <f>IF($Z832=0,0,IF(AQ832+AS832+AU832&gt;0,$AA832,0))</f>
        <v>0</v>
      </c>
      <c r="AN832" s="980">
        <f>IF($Z832=0,0,IF(AND(AM832=0,I833&gt;0),$AA832,0))</f>
        <v>0</v>
      </c>
      <c r="AO832" s="969">
        <f>$AA832-AM832-AN832</f>
        <v>0</v>
      </c>
      <c r="AP832" s="204">
        <f t="shared" si="321"/>
        <v>0</v>
      </c>
      <c r="AQ832" s="204">
        <f t="shared" si="321"/>
        <v>0</v>
      </c>
      <c r="AR832" s="204">
        <f t="shared" si="321"/>
        <v>0</v>
      </c>
      <c r="AS832" s="204">
        <f t="shared" si="321"/>
        <v>0</v>
      </c>
      <c r="AT832" s="204">
        <f t="shared" si="321"/>
        <v>0</v>
      </c>
      <c r="AU832" s="205">
        <f t="shared" si="321"/>
        <v>0</v>
      </c>
      <c r="AV832" s="973">
        <f>IF($Z832=1,0,IF(AND($Z832=0,AQ832&gt;0),1,IF(AND($Z832=0,AS832&gt;0),1,IF(AND($Z832=0,AU832&gt;0),1,0))))</f>
        <v>0</v>
      </c>
      <c r="AW832" s="973">
        <f>IF($Z832=0,0,IF(AND($Z832=1,AP832&gt;0),1,IF(AND($Z832=1,AR832&gt;0),1,IF(AND($Z832=1,AT832&gt;0),1,0))))</f>
        <v>0</v>
      </c>
      <c r="AX832" s="978">
        <f>IF($Z832=0,0,IF(BB832+BD832+BF832&gt;0,$AA832,0))</f>
        <v>0</v>
      </c>
      <c r="AY832" s="980">
        <f>IF($Z832=0,0,IF(AND(AX832=0,K833&gt;0),$AA832,0))</f>
        <v>0</v>
      </c>
      <c r="AZ832" s="969">
        <f>$AA832-AX832-AY832</f>
        <v>0</v>
      </c>
      <c r="BA832" s="204">
        <f t="shared" si="322"/>
        <v>0</v>
      </c>
      <c r="BB832" s="204">
        <f t="shared" si="322"/>
        <v>0</v>
      </c>
      <c r="BC832" s="204">
        <f t="shared" si="322"/>
        <v>0</v>
      </c>
      <c r="BD832" s="204">
        <f t="shared" si="322"/>
        <v>0</v>
      </c>
      <c r="BE832" s="204">
        <f t="shared" si="322"/>
        <v>0</v>
      </c>
      <c r="BF832" s="205">
        <f t="shared" si="322"/>
        <v>0</v>
      </c>
      <c r="BG832" s="973">
        <f>IF($Z832=1,0,IF(AND($Z832=0,BB832&gt;0),1,IF(AND($Z832=0,BD832&gt;0),1,IF(AND($Z832=0,BF832&gt;0),1,0))))</f>
        <v>0</v>
      </c>
      <c r="BH832" s="973">
        <f>IF($Z832=0,0,IF(AND($Z832=1,BA832&gt;0),1,IF(AND($Z832=1,BC832&gt;0),1,IF(AND($Z832=1,BE832&gt;0),1,0))))</f>
        <v>0</v>
      </c>
      <c r="BI832" s="978">
        <f>IF($Z832=0,0,IF(BM832+BO832+BQ832&gt;0,$AA832,0))</f>
        <v>0</v>
      </c>
      <c r="BJ832" s="980">
        <f>IF($Z832=0,0,IF(AND(BI832=0,M833&gt;0),$AA832,0))</f>
        <v>0</v>
      </c>
      <c r="BK832" s="969">
        <f>$AA832-BI832-BJ832</f>
        <v>0</v>
      </c>
      <c r="BL832" s="204">
        <f t="shared" si="323"/>
        <v>0</v>
      </c>
      <c r="BM832" s="204">
        <f t="shared" si="323"/>
        <v>0</v>
      </c>
      <c r="BN832" s="204">
        <f t="shared" si="323"/>
        <v>0</v>
      </c>
      <c r="BO832" s="204">
        <f t="shared" si="323"/>
        <v>0</v>
      </c>
      <c r="BP832" s="204">
        <f t="shared" si="323"/>
        <v>0</v>
      </c>
      <c r="BQ832" s="205">
        <f t="shared" si="323"/>
        <v>0</v>
      </c>
      <c r="BR832" s="973">
        <f>IF($Z832=1,0,IF(AND($Z832=0,BM832&gt;0),1,IF(AND($Z832=0,BO832&gt;0),1,IF(AND($Z832=0,BQ832&gt;0),1,0))))</f>
        <v>0</v>
      </c>
      <c r="BS832" s="973">
        <f>IF($Z832=0,0,IF(AND($Z832=1,BL832&gt;0),1,IF(AND($Z832=1,BN832&gt;0),1,IF(AND($Z832=1,BP832&gt;0),1,0))))</f>
        <v>0</v>
      </c>
      <c r="BT832" s="978">
        <f>IF($Z832=0,0,IF(BX832+BZ832+CB832&gt;0,$AA832,0))</f>
        <v>0</v>
      </c>
      <c r="BU832" s="980">
        <f>IF($Z832=0,0,IF(AND(BT832=0,O833&gt;0),$AA832,0))</f>
        <v>0</v>
      </c>
      <c r="BV832" s="969">
        <f>$AA832-BT832-BU832</f>
        <v>0</v>
      </c>
      <c r="BW832" s="204">
        <f t="shared" si="324"/>
        <v>0</v>
      </c>
      <c r="BX832" s="204">
        <f t="shared" si="324"/>
        <v>0</v>
      </c>
      <c r="BY832" s="204">
        <f t="shared" si="324"/>
        <v>0</v>
      </c>
      <c r="BZ832" s="204">
        <f t="shared" si="324"/>
        <v>0</v>
      </c>
      <c r="CA832" s="204">
        <f t="shared" si="324"/>
        <v>0</v>
      </c>
      <c r="CB832" s="205">
        <f t="shared" si="324"/>
        <v>0</v>
      </c>
      <c r="CC832" s="973">
        <f>IF($Z832=1,0,IF(AND($Z832=0,BX832&gt;0),1,IF(AND($Z832=0,BZ832&gt;0),1,IF(AND($Z832=0,CB832&gt;0),1,0))))</f>
        <v>0</v>
      </c>
      <c r="CD832" s="973">
        <f>IF($Z832=0,0,IF(AND($Z832=1,BW832&gt;0),1,IF(AND($Z832=1,BY832&gt;0),1,IF(AND($Z832=1,CA832&gt;0),1,0))))</f>
        <v>0</v>
      </c>
      <c r="CE832" s="11"/>
      <c r="CF832" s="11"/>
      <c r="CG832" s="11"/>
      <c r="CH832" s="11"/>
      <c r="CI832" s="11"/>
      <c r="CJ832" s="11"/>
      <c r="CK832" s="11"/>
      <c r="CL832" s="11"/>
      <c r="CM832" s="11"/>
    </row>
    <row r="833" spans="1:91" ht="14.25" customHeight="1">
      <c r="A833" s="950" t="str">
        <f>A832</f>
        <v/>
      </c>
      <c r="B833" s="57"/>
      <c r="C833" s="2051"/>
      <c r="D833" s="2053"/>
      <c r="E833" s="2051"/>
      <c r="F833" s="2772"/>
      <c r="G833" s="1121">
        <f>Import!Q1530</f>
        <v>0</v>
      </c>
      <c r="H833" s="2774"/>
      <c r="I833" s="450"/>
      <c r="J833" s="2775"/>
      <c r="K833" s="450"/>
      <c r="L833" s="2775"/>
      <c r="M833" s="450"/>
      <c r="N833" s="2775"/>
      <c r="O833" s="450"/>
      <c r="P833" s="2775"/>
      <c r="Q833" s="11"/>
      <c r="R833" s="11"/>
      <c r="S833" s="397"/>
      <c r="T833" s="419"/>
      <c r="U833" s="444">
        <f>Import!N1531</f>
        <v>0</v>
      </c>
      <c r="V833" s="11"/>
      <c r="W833" s="306"/>
      <c r="X833" s="306"/>
      <c r="Y833" s="306"/>
      <c r="Z833" s="11"/>
      <c r="AE833" s="204"/>
      <c r="AF833" s="204"/>
      <c r="AG833" s="204"/>
      <c r="AH833" s="204"/>
      <c r="AI833" s="922"/>
      <c r="AJ833" s="205"/>
      <c r="AK833" s="973"/>
      <c r="AL833" s="973">
        <f>AL832</f>
        <v>0</v>
      </c>
      <c r="AP833" s="204"/>
      <c r="AQ833" s="204"/>
      <c r="AR833" s="204"/>
      <c r="AS833" s="204"/>
      <c r="AT833" s="204"/>
      <c r="AU833" s="205"/>
      <c r="AV833" s="973"/>
      <c r="AW833" s="973">
        <f>AW832</f>
        <v>0</v>
      </c>
      <c r="BA833" s="204"/>
      <c r="BB833" s="204"/>
      <c r="BC833" s="204"/>
      <c r="BD833" s="204"/>
      <c r="BE833" s="204"/>
      <c r="BF833" s="205"/>
      <c r="BG833" s="973"/>
      <c r="BH833" s="973">
        <f>BH832</f>
        <v>0</v>
      </c>
      <c r="BL833" s="204"/>
      <c r="BM833" s="204"/>
      <c r="BN833" s="204"/>
      <c r="BO833" s="204"/>
      <c r="BP833" s="204"/>
      <c r="BQ833" s="205"/>
      <c r="BR833" s="973"/>
      <c r="BS833" s="973">
        <f>BS832</f>
        <v>0</v>
      </c>
      <c r="BW833" s="204"/>
      <c r="BX833" s="204"/>
      <c r="BY833" s="204"/>
      <c r="BZ833" s="204"/>
      <c r="CA833" s="204"/>
      <c r="CB833" s="205"/>
      <c r="CC833" s="973"/>
      <c r="CD833" s="973">
        <f>CD832</f>
        <v>0</v>
      </c>
      <c r="CE833" s="11"/>
      <c r="CF833" s="11"/>
      <c r="CG833" s="11"/>
      <c r="CH833" s="11"/>
      <c r="CI833" s="11"/>
      <c r="CJ833" s="11"/>
      <c r="CK833" s="11"/>
      <c r="CL833" s="11"/>
      <c r="CM833" s="11"/>
    </row>
    <row r="834" spans="1:91" ht="24.75" customHeight="1">
      <c r="A834" s="949" t="str">
        <f>IF(E834&gt;0,"Wypełnione","")</f>
        <v/>
      </c>
      <c r="B834" s="57"/>
      <c r="C834" s="2050">
        <f>'Og s3a'!C1543</f>
        <v>0</v>
      </c>
      <c r="D834" s="2052">
        <f>'Og s3a'!E1543</f>
        <v>0</v>
      </c>
      <c r="E834" s="2050">
        <f>'Og s3a'!F1543</f>
        <v>0</v>
      </c>
      <c r="F834" s="2771"/>
      <c r="G834" s="448">
        <f>T834</f>
        <v>0</v>
      </c>
      <c r="H834" s="2773">
        <f>U834</f>
        <v>0</v>
      </c>
      <c r="I834" s="451"/>
      <c r="J834" s="2775"/>
      <c r="K834" s="451"/>
      <c r="L834" s="2775"/>
      <c r="M834" s="451"/>
      <c r="N834" s="2775"/>
      <c r="O834" s="451"/>
      <c r="P834" s="2775"/>
      <c r="Q834" s="11"/>
      <c r="R834" s="11"/>
      <c r="S834" s="396">
        <f>'Og s3a'!G1543</f>
        <v>0</v>
      </c>
      <c r="T834" s="398">
        <f>'Og s3a'!D1543</f>
        <v>0</v>
      </c>
      <c r="U834" s="444">
        <f>Import!N1532</f>
        <v>0</v>
      </c>
      <c r="V834" s="11"/>
      <c r="W834" s="306"/>
      <c r="X834" s="306"/>
      <c r="Y834" s="306"/>
      <c r="Z834" s="970">
        <f>IF(F834=AF$7,1,0)</f>
        <v>0</v>
      </c>
      <c r="AA834" s="970">
        <f>Z834*D834</f>
        <v>0</v>
      </c>
      <c r="AB834" s="978">
        <f>IF($Z834=0,0,IF(AF834+AH834+AJ834&gt;0,$AA834,0))</f>
        <v>0</v>
      </c>
      <c r="AC834" s="980">
        <f>IF($Z834=0,0,IF(AND(AB834=0,G835&gt;0),$AA834,0))</f>
        <v>0</v>
      </c>
      <c r="AD834" s="969">
        <f>AA834-AB834-AC834</f>
        <v>0</v>
      </c>
      <c r="AE834" s="204">
        <f t="shared" si="320"/>
        <v>0</v>
      </c>
      <c r="AF834" s="204">
        <f t="shared" si="320"/>
        <v>0</v>
      </c>
      <c r="AG834" s="204">
        <f t="shared" si="320"/>
        <v>0</v>
      </c>
      <c r="AH834" s="204">
        <f t="shared" si="320"/>
        <v>0</v>
      </c>
      <c r="AI834" s="922">
        <f t="shared" si="320"/>
        <v>0</v>
      </c>
      <c r="AJ834" s="205">
        <f t="shared" si="320"/>
        <v>0</v>
      </c>
      <c r="AK834" s="973">
        <f>IF($Z834=1,0,IF(AND($Z834=0,AF834&gt;0),1,IF(AND($Z834=0,AH834&gt;0),1,IF(AND($Z834=0,AJ834&gt;0),1,0))))</f>
        <v>0</v>
      </c>
      <c r="AL834" s="973">
        <f>IF($Z834=0,0,IF(AND($Z834=1,AE834&gt;0),1,IF(AND($Z834=1,AG834&gt;0),1,IF(AND($Z834=1,AI834&gt;0),1,0))))</f>
        <v>0</v>
      </c>
      <c r="AM834" s="978">
        <f>IF($Z834=0,0,IF(AQ834+AS834+AU834&gt;0,$AA834,0))</f>
        <v>0</v>
      </c>
      <c r="AN834" s="980">
        <f>IF($Z834=0,0,IF(AND(AM834=0,I835&gt;0),$AA834,0))</f>
        <v>0</v>
      </c>
      <c r="AO834" s="969">
        <f>$AA834-AM834-AN834</f>
        <v>0</v>
      </c>
      <c r="AP834" s="204">
        <f t="shared" si="321"/>
        <v>0</v>
      </c>
      <c r="AQ834" s="204">
        <f t="shared" si="321"/>
        <v>0</v>
      </c>
      <c r="AR834" s="204">
        <f t="shared" si="321"/>
        <v>0</v>
      </c>
      <c r="AS834" s="204">
        <f t="shared" si="321"/>
        <v>0</v>
      </c>
      <c r="AT834" s="204">
        <f t="shared" si="321"/>
        <v>0</v>
      </c>
      <c r="AU834" s="205">
        <f t="shared" si="321"/>
        <v>0</v>
      </c>
      <c r="AV834" s="973">
        <f>IF($Z834=1,0,IF(AND($Z834=0,AQ834&gt;0),1,IF(AND($Z834=0,AS834&gt;0),1,IF(AND($Z834=0,AU834&gt;0),1,0))))</f>
        <v>0</v>
      </c>
      <c r="AW834" s="973">
        <f>IF($Z834=0,0,IF(AND($Z834=1,AP834&gt;0),1,IF(AND($Z834=1,AR834&gt;0),1,IF(AND($Z834=1,AT834&gt;0),1,0))))</f>
        <v>0</v>
      </c>
      <c r="AX834" s="978">
        <f>IF($Z834=0,0,IF(BB834+BD834+BF834&gt;0,$AA834,0))</f>
        <v>0</v>
      </c>
      <c r="AY834" s="980">
        <f>IF($Z834=0,0,IF(AND(AX834=0,K835&gt;0),$AA834,0))</f>
        <v>0</v>
      </c>
      <c r="AZ834" s="969">
        <f>$AA834-AX834-AY834</f>
        <v>0</v>
      </c>
      <c r="BA834" s="204">
        <f t="shared" si="322"/>
        <v>0</v>
      </c>
      <c r="BB834" s="204">
        <f t="shared" si="322"/>
        <v>0</v>
      </c>
      <c r="BC834" s="204">
        <f t="shared" si="322"/>
        <v>0</v>
      </c>
      <c r="BD834" s="204">
        <f t="shared" si="322"/>
        <v>0</v>
      </c>
      <c r="BE834" s="204">
        <f t="shared" si="322"/>
        <v>0</v>
      </c>
      <c r="BF834" s="205">
        <f t="shared" si="322"/>
        <v>0</v>
      </c>
      <c r="BG834" s="973">
        <f>IF($Z834=1,0,IF(AND($Z834=0,BB834&gt;0),1,IF(AND($Z834=0,BD834&gt;0),1,IF(AND($Z834=0,BF834&gt;0),1,0))))</f>
        <v>0</v>
      </c>
      <c r="BH834" s="973">
        <f>IF($Z834=0,0,IF(AND($Z834=1,BA834&gt;0),1,IF(AND($Z834=1,BC834&gt;0),1,IF(AND($Z834=1,BE834&gt;0),1,0))))</f>
        <v>0</v>
      </c>
      <c r="BI834" s="978">
        <f>IF($Z834=0,0,IF(BM834+BO834+BQ834&gt;0,$AA834,0))</f>
        <v>0</v>
      </c>
      <c r="BJ834" s="980">
        <f>IF($Z834=0,0,IF(AND(BI834=0,M835&gt;0),$AA834,0))</f>
        <v>0</v>
      </c>
      <c r="BK834" s="969">
        <f>$AA834-BI834-BJ834</f>
        <v>0</v>
      </c>
      <c r="BL834" s="204">
        <f t="shared" si="323"/>
        <v>0</v>
      </c>
      <c r="BM834" s="204">
        <f t="shared" si="323"/>
        <v>0</v>
      </c>
      <c r="BN834" s="204">
        <f t="shared" si="323"/>
        <v>0</v>
      </c>
      <c r="BO834" s="204">
        <f t="shared" si="323"/>
        <v>0</v>
      </c>
      <c r="BP834" s="204">
        <f t="shared" si="323"/>
        <v>0</v>
      </c>
      <c r="BQ834" s="205">
        <f t="shared" si="323"/>
        <v>0</v>
      </c>
      <c r="BR834" s="973">
        <f>IF($Z834=1,0,IF(AND($Z834=0,BM834&gt;0),1,IF(AND($Z834=0,BO834&gt;0),1,IF(AND($Z834=0,BQ834&gt;0),1,0))))</f>
        <v>0</v>
      </c>
      <c r="BS834" s="973">
        <f>IF($Z834=0,0,IF(AND($Z834=1,BL834&gt;0),1,IF(AND($Z834=1,BN834&gt;0),1,IF(AND($Z834=1,BP834&gt;0),1,0))))</f>
        <v>0</v>
      </c>
      <c r="BT834" s="978">
        <f>IF($Z834=0,0,IF(BX834+BZ834+CB834&gt;0,$AA834,0))</f>
        <v>0</v>
      </c>
      <c r="BU834" s="980">
        <f>IF($Z834=0,0,IF(AND(BT834=0,O835&gt;0),$AA834,0))</f>
        <v>0</v>
      </c>
      <c r="BV834" s="969">
        <f>$AA834-BT834-BU834</f>
        <v>0</v>
      </c>
      <c r="BW834" s="204">
        <f t="shared" si="324"/>
        <v>0</v>
      </c>
      <c r="BX834" s="204">
        <f t="shared" si="324"/>
        <v>0</v>
      </c>
      <c r="BY834" s="204">
        <f t="shared" si="324"/>
        <v>0</v>
      </c>
      <c r="BZ834" s="204">
        <f t="shared" si="324"/>
        <v>0</v>
      </c>
      <c r="CA834" s="204">
        <f t="shared" si="324"/>
        <v>0</v>
      </c>
      <c r="CB834" s="205">
        <f t="shared" si="324"/>
        <v>0</v>
      </c>
      <c r="CC834" s="973">
        <f>IF($Z834=1,0,IF(AND($Z834=0,BX834&gt;0),1,IF(AND($Z834=0,BZ834&gt;0),1,IF(AND($Z834=0,CB834&gt;0),1,0))))</f>
        <v>0</v>
      </c>
      <c r="CD834" s="973">
        <f>IF($Z834=0,0,IF(AND($Z834=1,BW834&gt;0),1,IF(AND($Z834=1,BY834&gt;0),1,IF(AND($Z834=1,CA834&gt;0),1,0))))</f>
        <v>0</v>
      </c>
      <c r="CE834" s="11"/>
      <c r="CF834" s="11"/>
      <c r="CG834" s="11"/>
      <c r="CH834" s="11"/>
      <c r="CI834" s="11"/>
      <c r="CJ834" s="11"/>
      <c r="CK834" s="11"/>
      <c r="CL834" s="11"/>
      <c r="CM834" s="11"/>
    </row>
    <row r="835" spans="1:91" ht="14.25" customHeight="1">
      <c r="A835" s="950" t="str">
        <f>A834</f>
        <v/>
      </c>
      <c r="B835" s="57"/>
      <c r="C835" s="2051"/>
      <c r="D835" s="2053"/>
      <c r="E835" s="2051"/>
      <c r="F835" s="2772"/>
      <c r="G835" s="1121">
        <f>Import!Q1532</f>
        <v>0</v>
      </c>
      <c r="H835" s="2774"/>
      <c r="I835" s="450"/>
      <c r="J835" s="2775"/>
      <c r="K835" s="450"/>
      <c r="L835" s="2775"/>
      <c r="M835" s="450"/>
      <c r="N835" s="2775"/>
      <c r="O835" s="450"/>
      <c r="P835" s="2775"/>
      <c r="Q835" s="11"/>
      <c r="R835" s="11"/>
      <c r="S835" s="397"/>
      <c r="T835" s="419"/>
      <c r="U835" s="444">
        <f>Import!N1533</f>
        <v>0</v>
      </c>
      <c r="V835" s="11"/>
      <c r="W835" s="306"/>
      <c r="X835" s="306"/>
      <c r="Y835" s="306"/>
      <c r="Z835" s="11"/>
      <c r="AE835" s="204"/>
      <c r="AF835" s="204"/>
      <c r="AG835" s="204"/>
      <c r="AH835" s="204"/>
      <c r="AI835" s="922"/>
      <c r="AJ835" s="205"/>
      <c r="AK835" s="973"/>
      <c r="AL835" s="973">
        <f>AL834</f>
        <v>0</v>
      </c>
      <c r="AP835" s="204"/>
      <c r="AQ835" s="204"/>
      <c r="AR835" s="204"/>
      <c r="AS835" s="204"/>
      <c r="AT835" s="204"/>
      <c r="AU835" s="205"/>
      <c r="AV835" s="973"/>
      <c r="AW835" s="973">
        <f>AW834</f>
        <v>0</v>
      </c>
      <c r="BA835" s="204"/>
      <c r="BB835" s="204"/>
      <c r="BC835" s="204"/>
      <c r="BD835" s="204"/>
      <c r="BE835" s="204"/>
      <c r="BF835" s="205"/>
      <c r="BG835" s="973"/>
      <c r="BH835" s="973">
        <f>BH834</f>
        <v>0</v>
      </c>
      <c r="BL835" s="204"/>
      <c r="BM835" s="204"/>
      <c r="BN835" s="204"/>
      <c r="BO835" s="204"/>
      <c r="BP835" s="204"/>
      <c r="BQ835" s="205"/>
      <c r="BR835" s="973"/>
      <c r="BS835" s="973">
        <f>BS834</f>
        <v>0</v>
      </c>
      <c r="BW835" s="204"/>
      <c r="BX835" s="204"/>
      <c r="BY835" s="204"/>
      <c r="BZ835" s="204"/>
      <c r="CA835" s="204"/>
      <c r="CB835" s="205"/>
      <c r="CC835" s="973"/>
      <c r="CD835" s="973">
        <f>CD834</f>
        <v>0</v>
      </c>
      <c r="CE835" s="11"/>
      <c r="CF835" s="11"/>
      <c r="CG835" s="11"/>
      <c r="CH835" s="11"/>
      <c r="CI835" s="11"/>
      <c r="CJ835" s="11"/>
      <c r="CK835" s="11"/>
      <c r="CL835" s="11"/>
      <c r="CM835" s="11"/>
    </row>
    <row r="836" spans="1:91" ht="24.75" customHeight="1">
      <c r="A836" s="949" t="str">
        <f>IF(E836&gt;0,"Wypełnione","")</f>
        <v/>
      </c>
      <c r="B836" s="57"/>
      <c r="C836" s="2050">
        <f>'Og s3a'!C1545</f>
        <v>0</v>
      </c>
      <c r="D836" s="2052">
        <f>'Og s3a'!E1545</f>
        <v>0</v>
      </c>
      <c r="E836" s="2050">
        <f>'Og s3a'!F1545</f>
        <v>0</v>
      </c>
      <c r="F836" s="2771"/>
      <c r="G836" s="448">
        <f>T836</f>
        <v>0</v>
      </c>
      <c r="H836" s="2773">
        <f>U836</f>
        <v>0</v>
      </c>
      <c r="I836" s="451"/>
      <c r="J836" s="2775"/>
      <c r="K836" s="451"/>
      <c r="L836" s="2775"/>
      <c r="M836" s="451"/>
      <c r="N836" s="2775"/>
      <c r="O836" s="451"/>
      <c r="P836" s="2775"/>
      <c r="Q836" s="11"/>
      <c r="R836" s="11"/>
      <c r="S836" s="396">
        <f>'Og s3a'!G1545</f>
        <v>0</v>
      </c>
      <c r="T836" s="398">
        <f>'Og s3a'!D1545</f>
        <v>0</v>
      </c>
      <c r="U836" s="444">
        <f>Import!N1534</f>
        <v>0</v>
      </c>
      <c r="V836" s="11"/>
      <c r="W836" s="306"/>
      <c r="X836" s="306"/>
      <c r="Y836" s="306"/>
      <c r="Z836" s="970">
        <f>IF(F836=AF$7,1,0)</f>
        <v>0</v>
      </c>
      <c r="AA836" s="970">
        <f>Z836*D836</f>
        <v>0</v>
      </c>
      <c r="AB836" s="978">
        <f>IF($Z836=0,0,IF(AF836+AH836+AJ836&gt;0,$AA836,0))</f>
        <v>0</v>
      </c>
      <c r="AC836" s="980">
        <f>IF($Z836=0,0,IF(AND(AB836=0,G837&gt;0),$AA836,0))</f>
        <v>0</v>
      </c>
      <c r="AD836" s="969">
        <f>AA836-AB836-AC836</f>
        <v>0</v>
      </c>
      <c r="AE836" s="204">
        <f t="shared" si="320"/>
        <v>0</v>
      </c>
      <c r="AF836" s="204">
        <f t="shared" si="320"/>
        <v>0</v>
      </c>
      <c r="AG836" s="204">
        <f t="shared" si="320"/>
        <v>0</v>
      </c>
      <c r="AH836" s="204">
        <f t="shared" si="320"/>
        <v>0</v>
      </c>
      <c r="AI836" s="922">
        <f t="shared" si="320"/>
        <v>0</v>
      </c>
      <c r="AJ836" s="205">
        <f t="shared" si="320"/>
        <v>0</v>
      </c>
      <c r="AK836" s="973">
        <f>IF($Z836=1,0,IF(AND($Z836=0,AF836&gt;0),1,IF(AND($Z836=0,AH836&gt;0),1,IF(AND($Z836=0,AJ836&gt;0),1,0))))</f>
        <v>0</v>
      </c>
      <c r="AL836" s="973">
        <f>IF($Z836=0,0,IF(AND($Z836=1,AE836&gt;0),1,IF(AND($Z836=1,AG836&gt;0),1,IF(AND($Z836=1,AI836&gt;0),1,0))))</f>
        <v>0</v>
      </c>
      <c r="AM836" s="978">
        <f>IF($Z836=0,0,IF(AQ836+AS836+AU836&gt;0,$AA836,0))</f>
        <v>0</v>
      </c>
      <c r="AN836" s="980">
        <f>IF($Z836=0,0,IF(AND(AM836=0,I837&gt;0),$AA836,0))</f>
        <v>0</v>
      </c>
      <c r="AO836" s="969">
        <f>$AA836-AM836-AN836</f>
        <v>0</v>
      </c>
      <c r="AP836" s="204">
        <f t="shared" si="321"/>
        <v>0</v>
      </c>
      <c r="AQ836" s="204">
        <f t="shared" si="321"/>
        <v>0</v>
      </c>
      <c r="AR836" s="204">
        <f t="shared" si="321"/>
        <v>0</v>
      </c>
      <c r="AS836" s="204">
        <f t="shared" si="321"/>
        <v>0</v>
      </c>
      <c r="AT836" s="204">
        <f t="shared" si="321"/>
        <v>0</v>
      </c>
      <c r="AU836" s="205">
        <f t="shared" si="321"/>
        <v>0</v>
      </c>
      <c r="AV836" s="973">
        <f>IF($Z836=1,0,IF(AND($Z836=0,AQ836&gt;0),1,IF(AND($Z836=0,AS836&gt;0),1,IF(AND($Z836=0,AU836&gt;0),1,0))))</f>
        <v>0</v>
      </c>
      <c r="AW836" s="973">
        <f>IF($Z836=0,0,IF(AND($Z836=1,AP836&gt;0),1,IF(AND($Z836=1,AR836&gt;0),1,IF(AND($Z836=1,AT836&gt;0),1,0))))</f>
        <v>0</v>
      </c>
      <c r="AX836" s="978">
        <f>IF($Z836=0,0,IF(BB836+BD836+BF836&gt;0,$AA836,0))</f>
        <v>0</v>
      </c>
      <c r="AY836" s="980">
        <f>IF($Z836=0,0,IF(AND(AX836=0,K837&gt;0),$AA836,0))</f>
        <v>0</v>
      </c>
      <c r="AZ836" s="969">
        <f>$AA836-AX836-AY836</f>
        <v>0</v>
      </c>
      <c r="BA836" s="204">
        <f t="shared" si="322"/>
        <v>0</v>
      </c>
      <c r="BB836" s="204">
        <f t="shared" si="322"/>
        <v>0</v>
      </c>
      <c r="BC836" s="204">
        <f t="shared" si="322"/>
        <v>0</v>
      </c>
      <c r="BD836" s="204">
        <f t="shared" si="322"/>
        <v>0</v>
      </c>
      <c r="BE836" s="204">
        <f t="shared" si="322"/>
        <v>0</v>
      </c>
      <c r="BF836" s="205">
        <f t="shared" si="322"/>
        <v>0</v>
      </c>
      <c r="BG836" s="973">
        <f>IF($Z836=1,0,IF(AND($Z836=0,BB836&gt;0),1,IF(AND($Z836=0,BD836&gt;0),1,IF(AND($Z836=0,BF836&gt;0),1,0))))</f>
        <v>0</v>
      </c>
      <c r="BH836" s="973">
        <f>IF($Z836=0,0,IF(AND($Z836=1,BA836&gt;0),1,IF(AND($Z836=1,BC836&gt;0),1,IF(AND($Z836=1,BE836&gt;0),1,0))))</f>
        <v>0</v>
      </c>
      <c r="BI836" s="978">
        <f>IF($Z836=0,0,IF(BM836+BO836+BQ836&gt;0,$AA836,0))</f>
        <v>0</v>
      </c>
      <c r="BJ836" s="980">
        <f>IF($Z836=0,0,IF(AND(BI836=0,M837&gt;0),$AA836,0))</f>
        <v>0</v>
      </c>
      <c r="BK836" s="969">
        <f>$AA836-BI836-BJ836</f>
        <v>0</v>
      </c>
      <c r="BL836" s="204">
        <f t="shared" si="323"/>
        <v>0</v>
      </c>
      <c r="BM836" s="204">
        <f t="shared" si="323"/>
        <v>0</v>
      </c>
      <c r="BN836" s="204">
        <f t="shared" si="323"/>
        <v>0</v>
      </c>
      <c r="BO836" s="204">
        <f t="shared" si="323"/>
        <v>0</v>
      </c>
      <c r="BP836" s="204">
        <f t="shared" si="323"/>
        <v>0</v>
      </c>
      <c r="BQ836" s="205">
        <f t="shared" si="323"/>
        <v>0</v>
      </c>
      <c r="BR836" s="973">
        <f>IF($Z836=1,0,IF(AND($Z836=0,BM836&gt;0),1,IF(AND($Z836=0,BO836&gt;0),1,IF(AND($Z836=0,BQ836&gt;0),1,0))))</f>
        <v>0</v>
      </c>
      <c r="BS836" s="973">
        <f>IF($Z836=0,0,IF(AND($Z836=1,BL836&gt;0),1,IF(AND($Z836=1,BN836&gt;0),1,IF(AND($Z836=1,BP836&gt;0),1,0))))</f>
        <v>0</v>
      </c>
      <c r="BT836" s="978">
        <f>IF($Z836=0,0,IF(BX836+BZ836+CB836&gt;0,$AA836,0))</f>
        <v>0</v>
      </c>
      <c r="BU836" s="980">
        <f>IF($Z836=0,0,IF(AND(BT836=0,O837&gt;0),$AA836,0))</f>
        <v>0</v>
      </c>
      <c r="BV836" s="969">
        <f>$AA836-BT836-BU836</f>
        <v>0</v>
      </c>
      <c r="BW836" s="204">
        <f t="shared" si="324"/>
        <v>0</v>
      </c>
      <c r="BX836" s="204">
        <f t="shared" si="324"/>
        <v>0</v>
      </c>
      <c r="BY836" s="204">
        <f t="shared" si="324"/>
        <v>0</v>
      </c>
      <c r="BZ836" s="204">
        <f t="shared" si="324"/>
        <v>0</v>
      </c>
      <c r="CA836" s="204">
        <f t="shared" si="324"/>
        <v>0</v>
      </c>
      <c r="CB836" s="205">
        <f t="shared" si="324"/>
        <v>0</v>
      </c>
      <c r="CC836" s="973">
        <f>IF($Z836=1,0,IF(AND($Z836=0,BX836&gt;0),1,IF(AND($Z836=0,BZ836&gt;0),1,IF(AND($Z836=0,CB836&gt;0),1,0))))</f>
        <v>0</v>
      </c>
      <c r="CD836" s="973">
        <f>IF($Z836=0,0,IF(AND($Z836=1,BW836&gt;0),1,IF(AND($Z836=1,BY836&gt;0),1,IF(AND($Z836=1,CA836&gt;0),1,0))))</f>
        <v>0</v>
      </c>
      <c r="CE836" s="11"/>
      <c r="CF836" s="11"/>
      <c r="CG836" s="11"/>
      <c r="CH836" s="11"/>
      <c r="CI836" s="11"/>
      <c r="CJ836" s="11"/>
      <c r="CK836" s="11"/>
      <c r="CL836" s="11"/>
      <c r="CM836" s="11"/>
    </row>
    <row r="837" spans="1:91" ht="14.25" customHeight="1">
      <c r="A837" s="950" t="str">
        <f>A836</f>
        <v/>
      </c>
      <c r="B837" s="57"/>
      <c r="C837" s="2051"/>
      <c r="D837" s="2053"/>
      <c r="E837" s="2051"/>
      <c r="F837" s="2772"/>
      <c r="G837" s="1121">
        <f>Import!Q1534</f>
        <v>0</v>
      </c>
      <c r="H837" s="2774"/>
      <c r="I837" s="450"/>
      <c r="J837" s="2775"/>
      <c r="K837" s="450"/>
      <c r="L837" s="2775"/>
      <c r="M837" s="450"/>
      <c r="N837" s="2775"/>
      <c r="O837" s="450"/>
      <c r="P837" s="2775"/>
      <c r="Q837" s="11"/>
      <c r="R837" s="11"/>
      <c r="S837" s="397"/>
      <c r="T837" s="419"/>
      <c r="U837" s="444">
        <f>Import!N1535</f>
        <v>0</v>
      </c>
      <c r="V837" s="11"/>
      <c r="W837" s="306"/>
      <c r="X837" s="306"/>
      <c r="Y837" s="306"/>
      <c r="Z837" s="11"/>
      <c r="AE837" s="204"/>
      <c r="AF837" s="204"/>
      <c r="AG837" s="204"/>
      <c r="AH837" s="204"/>
      <c r="AI837" s="922"/>
      <c r="AJ837" s="205"/>
      <c r="AK837" s="973"/>
      <c r="AL837" s="973">
        <f>AL836</f>
        <v>0</v>
      </c>
      <c r="AP837" s="204"/>
      <c r="AQ837" s="204"/>
      <c r="AR837" s="204"/>
      <c r="AS837" s="204"/>
      <c r="AT837" s="204"/>
      <c r="AU837" s="205"/>
      <c r="AV837" s="973"/>
      <c r="AW837" s="973">
        <f>AW836</f>
        <v>0</v>
      </c>
      <c r="BA837" s="204"/>
      <c r="BB837" s="204"/>
      <c r="BC837" s="204"/>
      <c r="BD837" s="204"/>
      <c r="BE837" s="204"/>
      <c r="BF837" s="205"/>
      <c r="BG837" s="973"/>
      <c r="BH837" s="973">
        <f>BH836</f>
        <v>0</v>
      </c>
      <c r="BL837" s="204"/>
      <c r="BM837" s="204"/>
      <c r="BN837" s="204"/>
      <c r="BO837" s="204"/>
      <c r="BP837" s="204"/>
      <c r="BQ837" s="205"/>
      <c r="BR837" s="973"/>
      <c r="BS837" s="973">
        <f>BS836</f>
        <v>0</v>
      </c>
      <c r="BW837" s="204"/>
      <c r="BX837" s="204"/>
      <c r="BY837" s="204"/>
      <c r="BZ837" s="204"/>
      <c r="CA837" s="204"/>
      <c r="CB837" s="205"/>
      <c r="CC837" s="973"/>
      <c r="CD837" s="973">
        <f>CD836</f>
        <v>0</v>
      </c>
      <c r="CE837" s="11"/>
      <c r="CF837" s="11"/>
      <c r="CG837" s="11"/>
      <c r="CH837" s="11"/>
      <c r="CI837" s="11"/>
      <c r="CJ837" s="11"/>
      <c r="CK837" s="11"/>
      <c r="CL837" s="11"/>
      <c r="CM837" s="11"/>
    </row>
    <row r="838" spans="1:91" ht="24.75" customHeight="1">
      <c r="A838" s="949" t="str">
        <f>IF(E838&gt;0,"Wypełnione","")</f>
        <v/>
      </c>
      <c r="B838" s="57"/>
      <c r="C838" s="2050">
        <f>'Og s3a'!C1547</f>
        <v>0</v>
      </c>
      <c r="D838" s="2052">
        <f>'Og s3a'!E1547</f>
        <v>0</v>
      </c>
      <c r="E838" s="2050">
        <f>'Og s3a'!F1547</f>
        <v>0</v>
      </c>
      <c r="F838" s="2771"/>
      <c r="G838" s="448">
        <f>T838</f>
        <v>0</v>
      </c>
      <c r="H838" s="2773">
        <f>U838</f>
        <v>0</v>
      </c>
      <c r="I838" s="451"/>
      <c r="J838" s="2775"/>
      <c r="K838" s="451"/>
      <c r="L838" s="2775"/>
      <c r="M838" s="451"/>
      <c r="N838" s="2775"/>
      <c r="O838" s="451"/>
      <c r="P838" s="2775"/>
      <c r="Q838" s="11"/>
      <c r="R838" s="11"/>
      <c r="S838" s="396">
        <f>'Og s3a'!G1547</f>
        <v>0</v>
      </c>
      <c r="T838" s="398">
        <f>'Og s3a'!D1547</f>
        <v>0</v>
      </c>
      <c r="U838" s="444">
        <f>Import!N1536</f>
        <v>0</v>
      </c>
      <c r="V838" s="11"/>
      <c r="W838" s="306"/>
      <c r="X838" s="306"/>
      <c r="Y838" s="306"/>
      <c r="Z838" s="970">
        <f>IF(F838=AF$7,1,0)</f>
        <v>0</v>
      </c>
      <c r="AA838" s="970">
        <f>Z838*D838</f>
        <v>0</v>
      </c>
      <c r="AB838" s="978">
        <f>IF($Z838=0,0,IF(AF838+AH838+AJ838&gt;0,$AA838,0))</f>
        <v>0</v>
      </c>
      <c r="AC838" s="980">
        <f>IF($Z838=0,0,IF(AND(AB838=0,G839&gt;0),$AA838,0))</f>
        <v>0</v>
      </c>
      <c r="AD838" s="969">
        <f>AA838-AB838-AC838</f>
        <v>0</v>
      </c>
      <c r="AE838" s="204">
        <f t="shared" si="320"/>
        <v>0</v>
      </c>
      <c r="AF838" s="204">
        <f t="shared" si="320"/>
        <v>0</v>
      </c>
      <c r="AG838" s="204">
        <f t="shared" si="320"/>
        <v>0</v>
      </c>
      <c r="AH838" s="204">
        <f t="shared" si="320"/>
        <v>0</v>
      </c>
      <c r="AI838" s="922">
        <f t="shared" si="320"/>
        <v>0</v>
      </c>
      <c r="AJ838" s="205">
        <f t="shared" si="320"/>
        <v>0</v>
      </c>
      <c r="AK838" s="973">
        <f>IF($Z838=1,0,IF(AND($Z838=0,AF838&gt;0),1,IF(AND($Z838=0,AH838&gt;0),1,IF(AND($Z838=0,AJ838&gt;0),1,0))))</f>
        <v>0</v>
      </c>
      <c r="AL838" s="973">
        <f>IF($Z838=0,0,IF(AND($Z838=1,AE838&gt;0),1,IF(AND($Z838=1,AG838&gt;0),1,IF(AND($Z838=1,AI838&gt;0),1,0))))</f>
        <v>0</v>
      </c>
      <c r="AM838" s="978">
        <f>IF($Z838=0,0,IF(AQ838+AS838+AU838&gt;0,$AA838,0))</f>
        <v>0</v>
      </c>
      <c r="AN838" s="980">
        <f>IF($Z838=0,0,IF(AND(AM838=0,I839&gt;0),$AA838,0))</f>
        <v>0</v>
      </c>
      <c r="AO838" s="969">
        <f>$AA838-AM838-AN838</f>
        <v>0</v>
      </c>
      <c r="AP838" s="204">
        <f t="shared" si="321"/>
        <v>0</v>
      </c>
      <c r="AQ838" s="204">
        <f t="shared" si="321"/>
        <v>0</v>
      </c>
      <c r="AR838" s="204">
        <f t="shared" si="321"/>
        <v>0</v>
      </c>
      <c r="AS838" s="204">
        <f t="shared" si="321"/>
        <v>0</v>
      </c>
      <c r="AT838" s="204">
        <f t="shared" si="321"/>
        <v>0</v>
      </c>
      <c r="AU838" s="205">
        <f t="shared" si="321"/>
        <v>0</v>
      </c>
      <c r="AV838" s="973">
        <f>IF($Z838=1,0,IF(AND($Z838=0,AQ838&gt;0),1,IF(AND($Z838=0,AS838&gt;0),1,IF(AND($Z838=0,AU838&gt;0),1,0))))</f>
        <v>0</v>
      </c>
      <c r="AW838" s="973">
        <f>IF($Z838=0,0,IF(AND($Z838=1,AP838&gt;0),1,IF(AND($Z838=1,AR838&gt;0),1,IF(AND($Z838=1,AT838&gt;0),1,0))))</f>
        <v>0</v>
      </c>
      <c r="AX838" s="978">
        <f>IF($Z838=0,0,IF(BB838+BD838+BF838&gt;0,$AA838,0))</f>
        <v>0</v>
      </c>
      <c r="AY838" s="980">
        <f>IF($Z838=0,0,IF(AND(AX838=0,K839&gt;0),$AA838,0))</f>
        <v>0</v>
      </c>
      <c r="AZ838" s="969">
        <f>$AA838-AX838-AY838</f>
        <v>0</v>
      </c>
      <c r="BA838" s="204">
        <f t="shared" si="322"/>
        <v>0</v>
      </c>
      <c r="BB838" s="204">
        <f t="shared" si="322"/>
        <v>0</v>
      </c>
      <c r="BC838" s="204">
        <f t="shared" si="322"/>
        <v>0</v>
      </c>
      <c r="BD838" s="204">
        <f t="shared" si="322"/>
        <v>0</v>
      </c>
      <c r="BE838" s="204">
        <f t="shared" si="322"/>
        <v>0</v>
      </c>
      <c r="BF838" s="205">
        <f t="shared" si="322"/>
        <v>0</v>
      </c>
      <c r="BG838" s="973">
        <f>IF($Z838=1,0,IF(AND($Z838=0,BB838&gt;0),1,IF(AND($Z838=0,BD838&gt;0),1,IF(AND($Z838=0,BF838&gt;0),1,0))))</f>
        <v>0</v>
      </c>
      <c r="BH838" s="973">
        <f>IF($Z838=0,0,IF(AND($Z838=1,BA838&gt;0),1,IF(AND($Z838=1,BC838&gt;0),1,IF(AND($Z838=1,BE838&gt;0),1,0))))</f>
        <v>0</v>
      </c>
      <c r="BI838" s="978">
        <f>IF($Z838=0,0,IF(BM838+BO838+BQ838&gt;0,$AA838,0))</f>
        <v>0</v>
      </c>
      <c r="BJ838" s="980">
        <f>IF($Z838=0,0,IF(AND(BI838=0,M839&gt;0),$AA838,0))</f>
        <v>0</v>
      </c>
      <c r="BK838" s="969">
        <f>$AA838-BI838-BJ838</f>
        <v>0</v>
      </c>
      <c r="BL838" s="204">
        <f t="shared" si="323"/>
        <v>0</v>
      </c>
      <c r="BM838" s="204">
        <f t="shared" si="323"/>
        <v>0</v>
      </c>
      <c r="BN838" s="204">
        <f t="shared" si="323"/>
        <v>0</v>
      </c>
      <c r="BO838" s="204">
        <f t="shared" si="323"/>
        <v>0</v>
      </c>
      <c r="BP838" s="204">
        <f t="shared" si="323"/>
        <v>0</v>
      </c>
      <c r="BQ838" s="205">
        <f t="shared" si="323"/>
        <v>0</v>
      </c>
      <c r="BR838" s="973">
        <f>IF($Z838=1,0,IF(AND($Z838=0,BM838&gt;0),1,IF(AND($Z838=0,BO838&gt;0),1,IF(AND($Z838=0,BQ838&gt;0),1,0))))</f>
        <v>0</v>
      </c>
      <c r="BS838" s="973">
        <f>IF($Z838=0,0,IF(AND($Z838=1,BL838&gt;0),1,IF(AND($Z838=1,BN838&gt;0),1,IF(AND($Z838=1,BP838&gt;0),1,0))))</f>
        <v>0</v>
      </c>
      <c r="BT838" s="978">
        <f>IF($Z838=0,0,IF(BX838+BZ838+CB838&gt;0,$AA838,0))</f>
        <v>0</v>
      </c>
      <c r="BU838" s="980">
        <f>IF($Z838=0,0,IF(AND(BT838=0,O839&gt;0),$AA838,0))</f>
        <v>0</v>
      </c>
      <c r="BV838" s="969">
        <f>$AA838-BT838-BU838</f>
        <v>0</v>
      </c>
      <c r="BW838" s="204">
        <f t="shared" si="324"/>
        <v>0</v>
      </c>
      <c r="BX838" s="204">
        <f t="shared" si="324"/>
        <v>0</v>
      </c>
      <c r="BY838" s="204">
        <f t="shared" si="324"/>
        <v>0</v>
      </c>
      <c r="BZ838" s="204">
        <f t="shared" si="324"/>
        <v>0</v>
      </c>
      <c r="CA838" s="204">
        <f t="shared" si="324"/>
        <v>0</v>
      </c>
      <c r="CB838" s="205">
        <f t="shared" si="324"/>
        <v>0</v>
      </c>
      <c r="CC838" s="973">
        <f>IF($Z838=1,0,IF(AND($Z838=0,BX838&gt;0),1,IF(AND($Z838=0,BZ838&gt;0),1,IF(AND($Z838=0,CB838&gt;0),1,0))))</f>
        <v>0</v>
      </c>
      <c r="CD838" s="973">
        <f>IF($Z838=0,0,IF(AND($Z838=1,BW838&gt;0),1,IF(AND($Z838=1,BY838&gt;0),1,IF(AND($Z838=1,CA838&gt;0),1,0))))</f>
        <v>0</v>
      </c>
      <c r="CE838" s="11"/>
      <c r="CF838" s="11"/>
      <c r="CG838" s="11"/>
      <c r="CH838" s="11"/>
      <c r="CI838" s="11"/>
      <c r="CJ838" s="11"/>
      <c r="CK838" s="11"/>
      <c r="CL838" s="11"/>
      <c r="CM838" s="11"/>
    </row>
    <row r="839" spans="1:91" ht="14.25" customHeight="1">
      <c r="A839" s="950" t="str">
        <f>A838</f>
        <v/>
      </c>
      <c r="B839" s="57"/>
      <c r="C839" s="2051"/>
      <c r="D839" s="2053"/>
      <c r="E839" s="2051"/>
      <c r="F839" s="2772"/>
      <c r="G839" s="1121">
        <f>Import!Q1536</f>
        <v>0</v>
      </c>
      <c r="H839" s="2774"/>
      <c r="I839" s="450"/>
      <c r="J839" s="2775"/>
      <c r="K839" s="450"/>
      <c r="L839" s="2775"/>
      <c r="M839" s="450"/>
      <c r="N839" s="2775"/>
      <c r="O839" s="450"/>
      <c r="P839" s="2775"/>
      <c r="Q839" s="11"/>
      <c r="R839" s="11"/>
      <c r="S839" s="397"/>
      <c r="T839" s="419"/>
      <c r="U839" s="444">
        <f>Import!N1537</f>
        <v>0</v>
      </c>
      <c r="V839" s="11"/>
      <c r="W839" s="306"/>
      <c r="X839" s="306"/>
      <c r="Y839" s="306"/>
      <c r="Z839" s="11"/>
      <c r="AE839" s="204"/>
      <c r="AF839" s="204"/>
      <c r="AG839" s="204"/>
      <c r="AH839" s="204"/>
      <c r="AI839" s="922"/>
      <c r="AJ839" s="205"/>
      <c r="AK839" s="973"/>
      <c r="AL839" s="973">
        <f>AL838</f>
        <v>0</v>
      </c>
      <c r="AP839" s="204"/>
      <c r="AQ839" s="204"/>
      <c r="AR839" s="204"/>
      <c r="AS839" s="204"/>
      <c r="AT839" s="204"/>
      <c r="AU839" s="205"/>
      <c r="AV839" s="973"/>
      <c r="AW839" s="973">
        <f>AW838</f>
        <v>0</v>
      </c>
      <c r="BA839" s="204"/>
      <c r="BB839" s="204"/>
      <c r="BC839" s="204"/>
      <c r="BD839" s="204"/>
      <c r="BE839" s="204"/>
      <c r="BF839" s="205"/>
      <c r="BG839" s="973"/>
      <c r="BH839" s="973">
        <f>BH838</f>
        <v>0</v>
      </c>
      <c r="BL839" s="204"/>
      <c r="BM839" s="204"/>
      <c r="BN839" s="204"/>
      <c r="BO839" s="204"/>
      <c r="BP839" s="204"/>
      <c r="BQ839" s="205"/>
      <c r="BR839" s="973"/>
      <c r="BS839" s="973">
        <f>BS838</f>
        <v>0</v>
      </c>
      <c r="BW839" s="204"/>
      <c r="BX839" s="204"/>
      <c r="BY839" s="204"/>
      <c r="BZ839" s="204"/>
      <c r="CA839" s="204"/>
      <c r="CB839" s="205"/>
      <c r="CC839" s="973"/>
      <c r="CD839" s="973">
        <f>CD838</f>
        <v>0</v>
      </c>
      <c r="CE839" s="11"/>
      <c r="CF839" s="11"/>
      <c r="CG839" s="11"/>
      <c r="CH839" s="11"/>
      <c r="CI839" s="11"/>
      <c r="CJ839" s="11"/>
      <c r="CK839" s="11"/>
      <c r="CL839" s="11"/>
      <c r="CM839" s="11"/>
    </row>
    <row r="840" spans="1:91" ht="24.75" customHeight="1">
      <c r="A840" s="949" t="str">
        <f>IF(E840&gt;0,"Wypełnione","")</f>
        <v/>
      </c>
      <c r="B840" s="57"/>
      <c r="C840" s="2050">
        <f>'Og s3a'!C1549</f>
        <v>0</v>
      </c>
      <c r="D840" s="2052">
        <f>'Og s3a'!E1549</f>
        <v>0</v>
      </c>
      <c r="E840" s="2050">
        <f>'Og s3a'!F1549</f>
        <v>0</v>
      </c>
      <c r="F840" s="2771"/>
      <c r="G840" s="448">
        <f>T840</f>
        <v>0</v>
      </c>
      <c r="H840" s="2773">
        <f>U840</f>
        <v>0</v>
      </c>
      <c r="I840" s="451"/>
      <c r="J840" s="2775"/>
      <c r="K840" s="451"/>
      <c r="L840" s="2775"/>
      <c r="M840" s="451"/>
      <c r="N840" s="2775"/>
      <c r="O840" s="451"/>
      <c r="P840" s="2775"/>
      <c r="Q840" s="11"/>
      <c r="R840" s="11"/>
      <c r="S840" s="396">
        <f>'Og s3a'!G1549</f>
        <v>0</v>
      </c>
      <c r="T840" s="398">
        <f>'Og s3a'!D1549</f>
        <v>0</v>
      </c>
      <c r="U840" s="444">
        <f>Import!N1538</f>
        <v>0</v>
      </c>
      <c r="V840" s="11"/>
      <c r="W840" s="306"/>
      <c r="X840" s="306"/>
      <c r="Y840" s="306"/>
      <c r="Z840" s="970">
        <f>IF(F840=AF$7,1,0)</f>
        <v>0</v>
      </c>
      <c r="AA840" s="970">
        <f>Z840*D840</f>
        <v>0</v>
      </c>
      <c r="AB840" s="978">
        <f>IF($Z840=0,0,IF(AF840+AH840+AJ840&gt;0,$AA840,0))</f>
        <v>0</v>
      </c>
      <c r="AC840" s="980">
        <f>IF($Z840=0,0,IF(AND(AB840=0,G841&gt;0),$AA840,0))</f>
        <v>0</v>
      </c>
      <c r="AD840" s="969">
        <f>AA840-AB840-AC840</f>
        <v>0</v>
      </c>
      <c r="AE840" s="204">
        <f t="shared" si="320"/>
        <v>0</v>
      </c>
      <c r="AF840" s="204">
        <f t="shared" si="320"/>
        <v>0</v>
      </c>
      <c r="AG840" s="204">
        <f t="shared" si="320"/>
        <v>0</v>
      </c>
      <c r="AH840" s="204">
        <f t="shared" si="320"/>
        <v>0</v>
      </c>
      <c r="AI840" s="922">
        <f t="shared" si="320"/>
        <v>0</v>
      </c>
      <c r="AJ840" s="205">
        <f t="shared" si="320"/>
        <v>0</v>
      </c>
      <c r="AK840" s="973">
        <f>IF($Z840=1,0,IF(AND($Z840=0,AF840&gt;0),1,IF(AND($Z840=0,AH840&gt;0),1,IF(AND($Z840=0,AJ840&gt;0),1,0))))</f>
        <v>0</v>
      </c>
      <c r="AL840" s="973">
        <f>IF($Z840=0,0,IF(AND($Z840=1,AE840&gt;0),1,IF(AND($Z840=1,AG840&gt;0),1,IF(AND($Z840=1,AI840&gt;0),1,0))))</f>
        <v>0</v>
      </c>
      <c r="AM840" s="978">
        <f>IF($Z840=0,0,IF(AQ840+AS840+AU840&gt;0,$AA840,0))</f>
        <v>0</v>
      </c>
      <c r="AN840" s="980">
        <f>IF($Z840=0,0,IF(AND(AM840=0,I841&gt;0),$AA840,0))</f>
        <v>0</v>
      </c>
      <c r="AO840" s="969">
        <f>$AA840-AM840-AN840</f>
        <v>0</v>
      </c>
      <c r="AP840" s="204">
        <f t="shared" si="321"/>
        <v>0</v>
      </c>
      <c r="AQ840" s="204">
        <f t="shared" si="321"/>
        <v>0</v>
      </c>
      <c r="AR840" s="204">
        <f t="shared" si="321"/>
        <v>0</v>
      </c>
      <c r="AS840" s="204">
        <f t="shared" si="321"/>
        <v>0</v>
      </c>
      <c r="AT840" s="204">
        <f t="shared" si="321"/>
        <v>0</v>
      </c>
      <c r="AU840" s="205">
        <f t="shared" si="321"/>
        <v>0</v>
      </c>
      <c r="AV840" s="973">
        <f>IF($Z840=1,0,IF(AND($Z840=0,AQ840&gt;0),1,IF(AND($Z840=0,AS840&gt;0),1,IF(AND($Z840=0,AU840&gt;0),1,0))))</f>
        <v>0</v>
      </c>
      <c r="AW840" s="973">
        <f>IF($Z840=0,0,IF(AND($Z840=1,AP840&gt;0),1,IF(AND($Z840=1,AR840&gt;0),1,IF(AND($Z840=1,AT840&gt;0),1,0))))</f>
        <v>0</v>
      </c>
      <c r="AX840" s="978">
        <f>IF($Z840=0,0,IF(BB840+BD840+BF840&gt;0,$AA840,0))</f>
        <v>0</v>
      </c>
      <c r="AY840" s="980">
        <f>IF($Z840=0,0,IF(AND(AX840=0,K841&gt;0),$AA840,0))</f>
        <v>0</v>
      </c>
      <c r="AZ840" s="969">
        <f>$AA840-AX840-AY840</f>
        <v>0</v>
      </c>
      <c r="BA840" s="204">
        <f t="shared" si="322"/>
        <v>0</v>
      </c>
      <c r="BB840" s="204">
        <f t="shared" si="322"/>
        <v>0</v>
      </c>
      <c r="BC840" s="204">
        <f t="shared" si="322"/>
        <v>0</v>
      </c>
      <c r="BD840" s="204">
        <f t="shared" si="322"/>
        <v>0</v>
      </c>
      <c r="BE840" s="204">
        <f t="shared" si="322"/>
        <v>0</v>
      </c>
      <c r="BF840" s="205">
        <f t="shared" si="322"/>
        <v>0</v>
      </c>
      <c r="BG840" s="973">
        <f>IF($Z840=1,0,IF(AND($Z840=0,BB840&gt;0),1,IF(AND($Z840=0,BD840&gt;0),1,IF(AND($Z840=0,BF840&gt;0),1,0))))</f>
        <v>0</v>
      </c>
      <c r="BH840" s="973">
        <f>IF($Z840=0,0,IF(AND($Z840=1,BA840&gt;0),1,IF(AND($Z840=1,BC840&gt;0),1,IF(AND($Z840=1,BE840&gt;0),1,0))))</f>
        <v>0</v>
      </c>
      <c r="BI840" s="978">
        <f>IF($Z840=0,0,IF(BM840+BO840+BQ840&gt;0,$AA840,0))</f>
        <v>0</v>
      </c>
      <c r="BJ840" s="980">
        <f>IF($Z840=0,0,IF(AND(BI840=0,M841&gt;0),$AA840,0))</f>
        <v>0</v>
      </c>
      <c r="BK840" s="969">
        <f>$AA840-BI840-BJ840</f>
        <v>0</v>
      </c>
      <c r="BL840" s="204">
        <f t="shared" si="323"/>
        <v>0</v>
      </c>
      <c r="BM840" s="204">
        <f t="shared" si="323"/>
        <v>0</v>
      </c>
      <c r="BN840" s="204">
        <f t="shared" si="323"/>
        <v>0</v>
      </c>
      <c r="BO840" s="204">
        <f t="shared" si="323"/>
        <v>0</v>
      </c>
      <c r="BP840" s="204">
        <f t="shared" si="323"/>
        <v>0</v>
      </c>
      <c r="BQ840" s="205">
        <f t="shared" si="323"/>
        <v>0</v>
      </c>
      <c r="BR840" s="973">
        <f>IF($Z840=1,0,IF(AND($Z840=0,BM840&gt;0),1,IF(AND($Z840=0,BO840&gt;0),1,IF(AND($Z840=0,BQ840&gt;0),1,0))))</f>
        <v>0</v>
      </c>
      <c r="BS840" s="973">
        <f>IF($Z840=0,0,IF(AND($Z840=1,BL840&gt;0),1,IF(AND($Z840=1,BN840&gt;0),1,IF(AND($Z840=1,BP840&gt;0),1,0))))</f>
        <v>0</v>
      </c>
      <c r="BT840" s="978">
        <f>IF($Z840=0,0,IF(BX840+BZ840+CB840&gt;0,$AA840,0))</f>
        <v>0</v>
      </c>
      <c r="BU840" s="980">
        <f>IF($Z840=0,0,IF(AND(BT840=0,O841&gt;0),$AA840,0))</f>
        <v>0</v>
      </c>
      <c r="BV840" s="969">
        <f>$AA840-BT840-BU840</f>
        <v>0</v>
      </c>
      <c r="BW840" s="204">
        <f t="shared" si="324"/>
        <v>0</v>
      </c>
      <c r="BX840" s="204">
        <f t="shared" si="324"/>
        <v>0</v>
      </c>
      <c r="BY840" s="204">
        <f t="shared" si="324"/>
        <v>0</v>
      </c>
      <c r="BZ840" s="204">
        <f t="shared" si="324"/>
        <v>0</v>
      </c>
      <c r="CA840" s="204">
        <f t="shared" si="324"/>
        <v>0</v>
      </c>
      <c r="CB840" s="205">
        <f t="shared" si="324"/>
        <v>0</v>
      </c>
      <c r="CC840" s="973">
        <f>IF($Z840=1,0,IF(AND($Z840=0,BX840&gt;0),1,IF(AND($Z840=0,BZ840&gt;0),1,IF(AND($Z840=0,CB840&gt;0),1,0))))</f>
        <v>0</v>
      </c>
      <c r="CD840" s="973">
        <f>IF($Z840=0,0,IF(AND($Z840=1,BW840&gt;0),1,IF(AND($Z840=1,BY840&gt;0),1,IF(AND($Z840=1,CA840&gt;0),1,0))))</f>
        <v>0</v>
      </c>
      <c r="CE840" s="11"/>
      <c r="CF840" s="11"/>
      <c r="CG840" s="11"/>
      <c r="CH840" s="11"/>
      <c r="CI840" s="11"/>
      <c r="CJ840" s="11"/>
      <c r="CK840" s="11"/>
      <c r="CL840" s="11"/>
      <c r="CM840" s="11"/>
    </row>
    <row r="841" spans="1:91" ht="14.25" customHeight="1">
      <c r="A841" s="950" t="str">
        <f>A840</f>
        <v/>
      </c>
      <c r="B841" s="57"/>
      <c r="C841" s="2051"/>
      <c r="D841" s="2053"/>
      <c r="E841" s="2051"/>
      <c r="F841" s="2772"/>
      <c r="G841" s="1121">
        <f>Import!Q1538</f>
        <v>0</v>
      </c>
      <c r="H841" s="2774"/>
      <c r="I841" s="450"/>
      <c r="J841" s="2775"/>
      <c r="K841" s="450"/>
      <c r="L841" s="2775"/>
      <c r="M841" s="450"/>
      <c r="N841" s="2775"/>
      <c r="O841" s="450"/>
      <c r="P841" s="2775"/>
      <c r="Q841" s="11"/>
      <c r="R841" s="11"/>
      <c r="S841" s="397"/>
      <c r="T841" s="419"/>
      <c r="U841" s="444">
        <f>Import!N1539</f>
        <v>0</v>
      </c>
      <c r="V841" s="11"/>
      <c r="W841" s="306"/>
      <c r="X841" s="306"/>
      <c r="Y841" s="306"/>
      <c r="Z841" s="11"/>
      <c r="AE841" s="204"/>
      <c r="AF841" s="204"/>
      <c r="AG841" s="204"/>
      <c r="AH841" s="204"/>
      <c r="AI841" s="922"/>
      <c r="AJ841" s="205"/>
      <c r="AK841" s="973"/>
      <c r="AL841" s="973">
        <f>AL840</f>
        <v>0</v>
      </c>
      <c r="AP841" s="204"/>
      <c r="AQ841" s="204"/>
      <c r="AR841" s="204"/>
      <c r="AS841" s="204"/>
      <c r="AT841" s="204"/>
      <c r="AU841" s="205"/>
      <c r="AV841" s="973"/>
      <c r="AW841" s="973">
        <f>AW840</f>
        <v>0</v>
      </c>
      <c r="BA841" s="204"/>
      <c r="BB841" s="204"/>
      <c r="BC841" s="204"/>
      <c r="BD841" s="204"/>
      <c r="BE841" s="204"/>
      <c r="BF841" s="205"/>
      <c r="BG841" s="973"/>
      <c r="BH841" s="973">
        <f>BH840</f>
        <v>0</v>
      </c>
      <c r="BL841" s="204"/>
      <c r="BM841" s="204"/>
      <c r="BN841" s="204"/>
      <c r="BO841" s="204"/>
      <c r="BP841" s="204"/>
      <c r="BQ841" s="205"/>
      <c r="BR841" s="973"/>
      <c r="BS841" s="973">
        <f>BS840</f>
        <v>0</v>
      </c>
      <c r="BW841" s="204"/>
      <c r="BX841" s="204"/>
      <c r="BY841" s="204"/>
      <c r="BZ841" s="204"/>
      <c r="CA841" s="204"/>
      <c r="CB841" s="205"/>
      <c r="CC841" s="973"/>
      <c r="CD841" s="973">
        <f>CD840</f>
        <v>0</v>
      </c>
      <c r="CE841" s="11"/>
      <c r="CF841" s="11"/>
      <c r="CG841" s="11"/>
      <c r="CH841" s="11"/>
      <c r="CI841" s="11"/>
      <c r="CJ841" s="11"/>
      <c r="CK841" s="11"/>
      <c r="CL841" s="11"/>
      <c r="CM841" s="11"/>
    </row>
    <row r="842" spans="1:91" ht="24.75" customHeight="1">
      <c r="A842" s="949" t="str">
        <f>IF(E842&gt;0,"Wypełnione","")</f>
        <v/>
      </c>
      <c r="B842" s="57"/>
      <c r="C842" s="2050">
        <f>'Og s3a'!C1551</f>
        <v>0</v>
      </c>
      <c r="D842" s="2052">
        <f>'Og s3a'!E1551</f>
        <v>0</v>
      </c>
      <c r="E842" s="2050">
        <f>'Og s3a'!F1551</f>
        <v>0</v>
      </c>
      <c r="F842" s="2771"/>
      <c r="G842" s="448">
        <f>T842</f>
        <v>0</v>
      </c>
      <c r="H842" s="2773">
        <f>U842</f>
        <v>0</v>
      </c>
      <c r="I842" s="451"/>
      <c r="J842" s="2775"/>
      <c r="K842" s="451"/>
      <c r="L842" s="2775"/>
      <c r="M842" s="451"/>
      <c r="N842" s="2775"/>
      <c r="O842" s="451"/>
      <c r="P842" s="2775"/>
      <c r="Q842" s="11"/>
      <c r="R842" s="11"/>
      <c r="S842" s="396">
        <f>'Og s3a'!G1551</f>
        <v>0</v>
      </c>
      <c r="T842" s="398">
        <f>'Og s3a'!D1551</f>
        <v>0</v>
      </c>
      <c r="U842" s="444">
        <f>Import!N1540</f>
        <v>0</v>
      </c>
      <c r="V842" s="11"/>
      <c r="W842" s="306"/>
      <c r="X842" s="306"/>
      <c r="Y842" s="306"/>
      <c r="Z842" s="970">
        <f>IF(F842=AF$7,1,0)</f>
        <v>0</v>
      </c>
      <c r="AA842" s="970">
        <f>Z842*D842</f>
        <v>0</v>
      </c>
      <c r="AB842" s="978">
        <f>IF($Z842=0,0,IF(AF842+AH842+AJ842&gt;0,$AA842,0))</f>
        <v>0</v>
      </c>
      <c r="AC842" s="980">
        <f>IF($Z842=0,0,IF(AND(AB842=0,G843&gt;0),$AA842,0))</f>
        <v>0</v>
      </c>
      <c r="AD842" s="969">
        <f>AA842-AB842-AC842</f>
        <v>0</v>
      </c>
      <c r="AE842" s="204">
        <f t="shared" si="320"/>
        <v>0</v>
      </c>
      <c r="AF842" s="204">
        <f t="shared" si="320"/>
        <v>0</v>
      </c>
      <c r="AG842" s="204">
        <f t="shared" si="320"/>
        <v>0</v>
      </c>
      <c r="AH842" s="204">
        <f t="shared" si="320"/>
        <v>0</v>
      </c>
      <c r="AI842" s="922">
        <f t="shared" si="320"/>
        <v>0</v>
      </c>
      <c r="AJ842" s="205">
        <f t="shared" si="320"/>
        <v>0</v>
      </c>
      <c r="AK842" s="973">
        <f>IF($Z842=1,0,IF(AND($Z842=0,AF842&gt;0),1,IF(AND($Z842=0,AH842&gt;0),1,IF(AND($Z842=0,AJ842&gt;0),1,0))))</f>
        <v>0</v>
      </c>
      <c r="AL842" s="973">
        <f>IF($Z842=0,0,IF(AND($Z842=1,AE842&gt;0),1,IF(AND($Z842=1,AG842&gt;0),1,IF(AND($Z842=1,AI842&gt;0),1,0))))</f>
        <v>0</v>
      </c>
      <c r="AM842" s="978">
        <f>IF($Z842=0,0,IF(AQ842+AS842+AU842&gt;0,$AA842,0))</f>
        <v>0</v>
      </c>
      <c r="AN842" s="980">
        <f>IF($Z842=0,0,IF(AND(AM842=0,I843&gt;0),$AA842,0))</f>
        <v>0</v>
      </c>
      <c r="AO842" s="969">
        <f>$AA842-AM842-AN842</f>
        <v>0</v>
      </c>
      <c r="AP842" s="204">
        <f t="shared" si="321"/>
        <v>0</v>
      </c>
      <c r="AQ842" s="204">
        <f t="shared" si="321"/>
        <v>0</v>
      </c>
      <c r="AR842" s="204">
        <f t="shared" si="321"/>
        <v>0</v>
      </c>
      <c r="AS842" s="204">
        <f t="shared" si="321"/>
        <v>0</v>
      </c>
      <c r="AT842" s="204">
        <f t="shared" si="321"/>
        <v>0</v>
      </c>
      <c r="AU842" s="205">
        <f t="shared" si="321"/>
        <v>0</v>
      </c>
      <c r="AV842" s="973">
        <f>IF($Z842=1,0,IF(AND($Z842=0,AQ842&gt;0),1,IF(AND($Z842=0,AS842&gt;0),1,IF(AND($Z842=0,AU842&gt;0),1,0))))</f>
        <v>0</v>
      </c>
      <c r="AW842" s="973">
        <f>IF($Z842=0,0,IF(AND($Z842=1,AP842&gt;0),1,IF(AND($Z842=1,AR842&gt;0),1,IF(AND($Z842=1,AT842&gt;0),1,0))))</f>
        <v>0</v>
      </c>
      <c r="AX842" s="978">
        <f>IF($Z842=0,0,IF(BB842+BD842+BF842&gt;0,$AA842,0))</f>
        <v>0</v>
      </c>
      <c r="AY842" s="980">
        <f>IF($Z842=0,0,IF(AND(AX842=0,K843&gt;0),$AA842,0))</f>
        <v>0</v>
      </c>
      <c r="AZ842" s="969">
        <f>$AA842-AX842-AY842</f>
        <v>0</v>
      </c>
      <c r="BA842" s="204">
        <f t="shared" si="322"/>
        <v>0</v>
      </c>
      <c r="BB842" s="204">
        <f t="shared" si="322"/>
        <v>0</v>
      </c>
      <c r="BC842" s="204">
        <f t="shared" si="322"/>
        <v>0</v>
      </c>
      <c r="BD842" s="204">
        <f t="shared" si="322"/>
        <v>0</v>
      </c>
      <c r="BE842" s="204">
        <f t="shared" si="322"/>
        <v>0</v>
      </c>
      <c r="BF842" s="205">
        <f t="shared" si="322"/>
        <v>0</v>
      </c>
      <c r="BG842" s="973">
        <f>IF($Z842=1,0,IF(AND($Z842=0,BB842&gt;0),1,IF(AND($Z842=0,BD842&gt;0),1,IF(AND($Z842=0,BF842&gt;0),1,0))))</f>
        <v>0</v>
      </c>
      <c r="BH842" s="973">
        <f>IF($Z842=0,0,IF(AND($Z842=1,BA842&gt;0),1,IF(AND($Z842=1,BC842&gt;0),1,IF(AND($Z842=1,BE842&gt;0),1,0))))</f>
        <v>0</v>
      </c>
      <c r="BI842" s="978">
        <f>IF($Z842=0,0,IF(BM842+BO842+BQ842&gt;0,$AA842,0))</f>
        <v>0</v>
      </c>
      <c r="BJ842" s="980">
        <f>IF($Z842=0,0,IF(AND(BI842=0,M843&gt;0),$AA842,0))</f>
        <v>0</v>
      </c>
      <c r="BK842" s="969">
        <f>$AA842-BI842-BJ842</f>
        <v>0</v>
      </c>
      <c r="BL842" s="204">
        <f t="shared" si="323"/>
        <v>0</v>
      </c>
      <c r="BM842" s="204">
        <f t="shared" si="323"/>
        <v>0</v>
      </c>
      <c r="BN842" s="204">
        <f t="shared" si="323"/>
        <v>0</v>
      </c>
      <c r="BO842" s="204">
        <f t="shared" si="323"/>
        <v>0</v>
      </c>
      <c r="BP842" s="204">
        <f t="shared" si="323"/>
        <v>0</v>
      </c>
      <c r="BQ842" s="205">
        <f t="shared" si="323"/>
        <v>0</v>
      </c>
      <c r="BR842" s="973">
        <f>IF($Z842=1,0,IF(AND($Z842=0,BM842&gt;0),1,IF(AND($Z842=0,BO842&gt;0),1,IF(AND($Z842=0,BQ842&gt;0),1,0))))</f>
        <v>0</v>
      </c>
      <c r="BS842" s="973">
        <f>IF($Z842=0,0,IF(AND($Z842=1,BL842&gt;0),1,IF(AND($Z842=1,BN842&gt;0),1,IF(AND($Z842=1,BP842&gt;0),1,0))))</f>
        <v>0</v>
      </c>
      <c r="BT842" s="978">
        <f>IF($Z842=0,0,IF(BX842+BZ842+CB842&gt;0,$AA842,0))</f>
        <v>0</v>
      </c>
      <c r="BU842" s="980">
        <f>IF($Z842=0,0,IF(AND(BT842=0,O843&gt;0),$AA842,0))</f>
        <v>0</v>
      </c>
      <c r="BV842" s="969">
        <f>$AA842-BT842-BU842</f>
        <v>0</v>
      </c>
      <c r="BW842" s="204">
        <f t="shared" si="324"/>
        <v>0</v>
      </c>
      <c r="BX842" s="204">
        <f t="shared" si="324"/>
        <v>0</v>
      </c>
      <c r="BY842" s="204">
        <f t="shared" si="324"/>
        <v>0</v>
      </c>
      <c r="BZ842" s="204">
        <f t="shared" si="324"/>
        <v>0</v>
      </c>
      <c r="CA842" s="204">
        <f t="shared" si="324"/>
        <v>0</v>
      </c>
      <c r="CB842" s="205">
        <f t="shared" si="324"/>
        <v>0</v>
      </c>
      <c r="CC842" s="973">
        <f>IF($Z842=1,0,IF(AND($Z842=0,BX842&gt;0),1,IF(AND($Z842=0,BZ842&gt;0),1,IF(AND($Z842=0,CB842&gt;0),1,0))))</f>
        <v>0</v>
      </c>
      <c r="CD842" s="973">
        <f>IF($Z842=0,0,IF(AND($Z842=1,BW842&gt;0),1,IF(AND($Z842=1,BY842&gt;0),1,IF(AND($Z842=1,CA842&gt;0),1,0))))</f>
        <v>0</v>
      </c>
      <c r="CE842" s="11"/>
      <c r="CF842" s="11"/>
      <c r="CG842" s="11"/>
      <c r="CH842" s="11"/>
      <c r="CI842" s="11"/>
      <c r="CJ842" s="11"/>
      <c r="CK842" s="11"/>
      <c r="CL842" s="11"/>
      <c r="CM842" s="11"/>
    </row>
    <row r="843" spans="1:91" ht="14.25" customHeight="1">
      <c r="A843" s="950" t="str">
        <f>A842</f>
        <v/>
      </c>
      <c r="B843" s="57"/>
      <c r="C843" s="2051"/>
      <c r="D843" s="2053"/>
      <c r="E843" s="2051"/>
      <c r="F843" s="2772"/>
      <c r="G843" s="1121">
        <f>Import!Q1540</f>
        <v>0</v>
      </c>
      <c r="H843" s="2774"/>
      <c r="I843" s="450"/>
      <c r="J843" s="2775"/>
      <c r="K843" s="450"/>
      <c r="L843" s="2775"/>
      <c r="M843" s="450"/>
      <c r="N843" s="2775"/>
      <c r="O843" s="450"/>
      <c r="P843" s="2775"/>
      <c r="Q843" s="11"/>
      <c r="R843" s="11"/>
      <c r="S843" s="397"/>
      <c r="T843" s="419"/>
      <c r="U843" s="444">
        <f>Import!N1541</f>
        <v>0</v>
      </c>
      <c r="V843" s="11"/>
      <c r="W843" s="306"/>
      <c r="X843" s="306"/>
      <c r="Y843" s="306"/>
      <c r="Z843" s="11"/>
      <c r="AE843" s="204"/>
      <c r="AF843" s="204"/>
      <c r="AG843" s="204"/>
      <c r="AH843" s="204"/>
      <c r="AI843" s="922"/>
      <c r="AJ843" s="205"/>
      <c r="AK843" s="973"/>
      <c r="AL843" s="973">
        <f>AL842</f>
        <v>0</v>
      </c>
      <c r="AP843" s="204"/>
      <c r="AQ843" s="204"/>
      <c r="AR843" s="204"/>
      <c r="AS843" s="204"/>
      <c r="AT843" s="204"/>
      <c r="AU843" s="205"/>
      <c r="AV843" s="973"/>
      <c r="AW843" s="973">
        <f>AW842</f>
        <v>0</v>
      </c>
      <c r="BA843" s="204"/>
      <c r="BB843" s="204"/>
      <c r="BC843" s="204"/>
      <c r="BD843" s="204"/>
      <c r="BE843" s="204"/>
      <c r="BF843" s="205"/>
      <c r="BG843" s="973"/>
      <c r="BH843" s="973">
        <f>BH842</f>
        <v>0</v>
      </c>
      <c r="BL843" s="204"/>
      <c r="BM843" s="204"/>
      <c r="BN843" s="204"/>
      <c r="BO843" s="204"/>
      <c r="BP843" s="204"/>
      <c r="BQ843" s="205"/>
      <c r="BR843" s="973"/>
      <c r="BS843" s="973">
        <f>BS842</f>
        <v>0</v>
      </c>
      <c r="BW843" s="204"/>
      <c r="BX843" s="204"/>
      <c r="BY843" s="204"/>
      <c r="BZ843" s="204"/>
      <c r="CA843" s="204"/>
      <c r="CB843" s="205"/>
      <c r="CC843" s="973"/>
      <c r="CD843" s="973">
        <f>CD842</f>
        <v>0</v>
      </c>
      <c r="CE843" s="11"/>
      <c r="CF843" s="11"/>
      <c r="CG843" s="11"/>
      <c r="CH843" s="11"/>
      <c r="CI843" s="11"/>
      <c r="CJ843" s="11"/>
      <c r="CK843" s="11"/>
      <c r="CL843" s="11"/>
      <c r="CM843" s="11"/>
    </row>
    <row r="844" spans="1:91" ht="24.75" customHeight="1">
      <c r="A844" s="949" t="str">
        <f>IF(E844&gt;0,"Wypełnione","")</f>
        <v/>
      </c>
      <c r="B844" s="57"/>
      <c r="C844" s="2050">
        <f>'Og s3a'!C1553</f>
        <v>0</v>
      </c>
      <c r="D844" s="2052">
        <f>'Og s3a'!E1553</f>
        <v>0</v>
      </c>
      <c r="E844" s="2050">
        <f>'Og s3a'!F1553</f>
        <v>0</v>
      </c>
      <c r="F844" s="2771"/>
      <c r="G844" s="448">
        <f>T844</f>
        <v>0</v>
      </c>
      <c r="H844" s="2773">
        <f>U844</f>
        <v>0</v>
      </c>
      <c r="I844" s="451"/>
      <c r="J844" s="2775"/>
      <c r="K844" s="451"/>
      <c r="L844" s="2775"/>
      <c r="M844" s="451"/>
      <c r="N844" s="2775"/>
      <c r="O844" s="451"/>
      <c r="P844" s="2775"/>
      <c r="Q844" s="11"/>
      <c r="R844" s="11"/>
      <c r="S844" s="396">
        <f>'Og s3a'!G1553</f>
        <v>0</v>
      </c>
      <c r="T844" s="398">
        <f>'Og s3a'!D1553</f>
        <v>0</v>
      </c>
      <c r="U844" s="444">
        <f>Import!N1542</f>
        <v>0</v>
      </c>
      <c r="V844" s="11"/>
      <c r="W844" s="306"/>
      <c r="X844" s="306"/>
      <c r="Y844" s="306"/>
      <c r="Z844" s="970">
        <f>IF(F844=AF$7,1,0)</f>
        <v>0</v>
      </c>
      <c r="AA844" s="970">
        <f>Z844*D844</f>
        <v>0</v>
      </c>
      <c r="AB844" s="978">
        <f>IF($Z844=0,0,IF(AF844+AH844+AJ844&gt;0,$AA844,0))</f>
        <v>0</v>
      </c>
      <c r="AC844" s="980">
        <f>IF($Z844=0,0,IF(AND(AB844=0,G845&gt;0),$AA844,0))</f>
        <v>0</v>
      </c>
      <c r="AD844" s="969">
        <f>AA844-AB844-AC844</f>
        <v>0</v>
      </c>
      <c r="AE844" s="204">
        <f t="shared" si="320"/>
        <v>0</v>
      </c>
      <c r="AF844" s="204">
        <f t="shared" si="320"/>
        <v>0</v>
      </c>
      <c r="AG844" s="204">
        <f t="shared" si="320"/>
        <v>0</v>
      </c>
      <c r="AH844" s="204">
        <f t="shared" si="320"/>
        <v>0</v>
      </c>
      <c r="AI844" s="922">
        <f t="shared" si="320"/>
        <v>0</v>
      </c>
      <c r="AJ844" s="205">
        <f t="shared" si="320"/>
        <v>0</v>
      </c>
      <c r="AK844" s="973">
        <f>IF($Z844=1,0,IF(AND($Z844=0,AF844&gt;0),1,IF(AND($Z844=0,AH844&gt;0),1,IF(AND($Z844=0,AJ844&gt;0),1,0))))</f>
        <v>0</v>
      </c>
      <c r="AL844" s="973">
        <f>IF($Z844=0,0,IF(AND($Z844=1,AE844&gt;0),1,IF(AND($Z844=1,AG844&gt;0),1,IF(AND($Z844=1,AI844&gt;0),1,0))))</f>
        <v>0</v>
      </c>
      <c r="AM844" s="978">
        <f>IF($Z844=0,0,IF(AQ844+AS844+AU844&gt;0,$AA844,0))</f>
        <v>0</v>
      </c>
      <c r="AN844" s="980">
        <f>IF($Z844=0,0,IF(AND(AM844=0,I845&gt;0),$AA844,0))</f>
        <v>0</v>
      </c>
      <c r="AO844" s="969">
        <f>$AA844-AM844-AN844</f>
        <v>0</v>
      </c>
      <c r="AP844" s="204">
        <f t="shared" si="321"/>
        <v>0</v>
      </c>
      <c r="AQ844" s="204">
        <f t="shared" si="321"/>
        <v>0</v>
      </c>
      <c r="AR844" s="204">
        <f t="shared" si="321"/>
        <v>0</v>
      </c>
      <c r="AS844" s="204">
        <f t="shared" si="321"/>
        <v>0</v>
      </c>
      <c r="AT844" s="204">
        <f t="shared" si="321"/>
        <v>0</v>
      </c>
      <c r="AU844" s="205">
        <f t="shared" si="321"/>
        <v>0</v>
      </c>
      <c r="AV844" s="973">
        <f>IF($Z844=1,0,IF(AND($Z844=0,AQ844&gt;0),1,IF(AND($Z844=0,AS844&gt;0),1,IF(AND($Z844=0,AU844&gt;0),1,0))))</f>
        <v>0</v>
      </c>
      <c r="AW844" s="973">
        <f>IF($Z844=0,0,IF(AND($Z844=1,AP844&gt;0),1,IF(AND($Z844=1,AR844&gt;0),1,IF(AND($Z844=1,AT844&gt;0),1,0))))</f>
        <v>0</v>
      </c>
      <c r="AX844" s="978">
        <f>IF($Z844=0,0,IF(BB844+BD844+BF844&gt;0,$AA844,0))</f>
        <v>0</v>
      </c>
      <c r="AY844" s="980">
        <f>IF($Z844=0,0,IF(AND(AX844=0,K845&gt;0),$AA844,0))</f>
        <v>0</v>
      </c>
      <c r="AZ844" s="969">
        <f>$AA844-AX844-AY844</f>
        <v>0</v>
      </c>
      <c r="BA844" s="204">
        <f t="shared" si="322"/>
        <v>0</v>
      </c>
      <c r="BB844" s="204">
        <f t="shared" si="322"/>
        <v>0</v>
      </c>
      <c r="BC844" s="204">
        <f t="shared" si="322"/>
        <v>0</v>
      </c>
      <c r="BD844" s="204">
        <f t="shared" si="322"/>
        <v>0</v>
      </c>
      <c r="BE844" s="204">
        <f t="shared" si="322"/>
        <v>0</v>
      </c>
      <c r="BF844" s="205">
        <f t="shared" si="322"/>
        <v>0</v>
      </c>
      <c r="BG844" s="973">
        <f>IF($Z844=1,0,IF(AND($Z844=0,BB844&gt;0),1,IF(AND($Z844=0,BD844&gt;0),1,IF(AND($Z844=0,BF844&gt;0),1,0))))</f>
        <v>0</v>
      </c>
      <c r="BH844" s="973">
        <f>IF($Z844=0,0,IF(AND($Z844=1,BA844&gt;0),1,IF(AND($Z844=1,BC844&gt;0),1,IF(AND($Z844=1,BE844&gt;0),1,0))))</f>
        <v>0</v>
      </c>
      <c r="BI844" s="978">
        <f>IF($Z844=0,0,IF(BM844+BO844+BQ844&gt;0,$AA844,0))</f>
        <v>0</v>
      </c>
      <c r="BJ844" s="980">
        <f>IF($Z844=0,0,IF(AND(BI844=0,M845&gt;0),$AA844,0))</f>
        <v>0</v>
      </c>
      <c r="BK844" s="969">
        <f>$AA844-BI844-BJ844</f>
        <v>0</v>
      </c>
      <c r="BL844" s="204">
        <f t="shared" si="323"/>
        <v>0</v>
      </c>
      <c r="BM844" s="204">
        <f t="shared" si="323"/>
        <v>0</v>
      </c>
      <c r="BN844" s="204">
        <f t="shared" si="323"/>
        <v>0</v>
      </c>
      <c r="BO844" s="204">
        <f t="shared" si="323"/>
        <v>0</v>
      </c>
      <c r="BP844" s="204">
        <f t="shared" si="323"/>
        <v>0</v>
      </c>
      <c r="BQ844" s="205">
        <f t="shared" si="323"/>
        <v>0</v>
      </c>
      <c r="BR844" s="973">
        <f>IF($Z844=1,0,IF(AND($Z844=0,BM844&gt;0),1,IF(AND($Z844=0,BO844&gt;0),1,IF(AND($Z844=0,BQ844&gt;0),1,0))))</f>
        <v>0</v>
      </c>
      <c r="BS844" s="973">
        <f>IF($Z844=0,0,IF(AND($Z844=1,BL844&gt;0),1,IF(AND($Z844=1,BN844&gt;0),1,IF(AND($Z844=1,BP844&gt;0),1,0))))</f>
        <v>0</v>
      </c>
      <c r="BT844" s="978">
        <f>IF($Z844=0,0,IF(BX844+BZ844+CB844&gt;0,$AA844,0))</f>
        <v>0</v>
      </c>
      <c r="BU844" s="980">
        <f>IF($Z844=0,0,IF(AND(BT844=0,O845&gt;0),$AA844,0))</f>
        <v>0</v>
      </c>
      <c r="BV844" s="969">
        <f>$AA844-BT844-BU844</f>
        <v>0</v>
      </c>
      <c r="BW844" s="204">
        <f t="shared" si="324"/>
        <v>0</v>
      </c>
      <c r="BX844" s="204">
        <f t="shared" si="324"/>
        <v>0</v>
      </c>
      <c r="BY844" s="204">
        <f t="shared" si="324"/>
        <v>0</v>
      </c>
      <c r="BZ844" s="204">
        <f t="shared" si="324"/>
        <v>0</v>
      </c>
      <c r="CA844" s="204">
        <f t="shared" si="324"/>
        <v>0</v>
      </c>
      <c r="CB844" s="205">
        <f t="shared" si="324"/>
        <v>0</v>
      </c>
      <c r="CC844" s="973">
        <f>IF($Z844=1,0,IF(AND($Z844=0,BX844&gt;0),1,IF(AND($Z844=0,BZ844&gt;0),1,IF(AND($Z844=0,CB844&gt;0),1,0))))</f>
        <v>0</v>
      </c>
      <c r="CD844" s="973">
        <f>IF($Z844=0,0,IF(AND($Z844=1,BW844&gt;0),1,IF(AND($Z844=1,BY844&gt;0),1,IF(AND($Z844=1,CA844&gt;0),1,0))))</f>
        <v>0</v>
      </c>
      <c r="CE844" s="11"/>
      <c r="CF844" s="11"/>
      <c r="CG844" s="11"/>
      <c r="CH844" s="11"/>
      <c r="CI844" s="11"/>
      <c r="CJ844" s="11"/>
      <c r="CK844" s="11"/>
      <c r="CL844" s="11"/>
      <c r="CM844" s="11"/>
    </row>
    <row r="845" spans="1:91" ht="14.25" customHeight="1">
      <c r="A845" s="950" t="str">
        <f>A844</f>
        <v/>
      </c>
      <c r="B845" s="57"/>
      <c r="C845" s="2051"/>
      <c r="D845" s="2053"/>
      <c r="E845" s="2051"/>
      <c r="F845" s="2772"/>
      <c r="G845" s="1121">
        <f>Import!Q1542</f>
        <v>0</v>
      </c>
      <c r="H845" s="2774"/>
      <c r="I845" s="450"/>
      <c r="J845" s="2775"/>
      <c r="K845" s="450"/>
      <c r="L845" s="2775"/>
      <c r="M845" s="450"/>
      <c r="N845" s="2775"/>
      <c r="O845" s="450"/>
      <c r="P845" s="2775"/>
      <c r="Q845" s="11"/>
      <c r="R845" s="11"/>
      <c r="S845" s="397"/>
      <c r="T845" s="419"/>
      <c r="U845" s="444">
        <f>Import!N1543</f>
        <v>0</v>
      </c>
      <c r="V845" s="11"/>
      <c r="W845" s="306"/>
      <c r="X845" s="306"/>
      <c r="Y845" s="306"/>
      <c r="Z845" s="11"/>
      <c r="AE845" s="204"/>
      <c r="AF845" s="204"/>
      <c r="AG845" s="204"/>
      <c r="AH845" s="204"/>
      <c r="AI845" s="922"/>
      <c r="AJ845" s="205"/>
      <c r="AK845" s="973"/>
      <c r="AL845" s="973">
        <f>AL844</f>
        <v>0</v>
      </c>
      <c r="AP845" s="204"/>
      <c r="AQ845" s="204"/>
      <c r="AR845" s="204"/>
      <c r="AS845" s="204"/>
      <c r="AT845" s="204"/>
      <c r="AU845" s="205"/>
      <c r="AV845" s="973"/>
      <c r="AW845" s="973">
        <f>AW844</f>
        <v>0</v>
      </c>
      <c r="BA845" s="204"/>
      <c r="BB845" s="204"/>
      <c r="BC845" s="204"/>
      <c r="BD845" s="204"/>
      <c r="BE845" s="204"/>
      <c r="BF845" s="205"/>
      <c r="BG845" s="973"/>
      <c r="BH845" s="973">
        <f>BH844</f>
        <v>0</v>
      </c>
      <c r="BL845" s="204"/>
      <c r="BM845" s="204"/>
      <c r="BN845" s="204"/>
      <c r="BO845" s="204"/>
      <c r="BP845" s="204"/>
      <c r="BQ845" s="205"/>
      <c r="BR845" s="973"/>
      <c r="BS845" s="973">
        <f>BS844</f>
        <v>0</v>
      </c>
      <c r="BW845" s="204"/>
      <c r="BX845" s="204"/>
      <c r="BY845" s="204"/>
      <c r="BZ845" s="204"/>
      <c r="CA845" s="204"/>
      <c r="CB845" s="205"/>
      <c r="CC845" s="973"/>
      <c r="CD845" s="973">
        <f>CD844</f>
        <v>0</v>
      </c>
      <c r="CE845" s="11"/>
      <c r="CF845" s="11"/>
      <c r="CG845" s="11"/>
      <c r="CH845" s="11"/>
      <c r="CI845" s="11"/>
      <c r="CJ845" s="11"/>
      <c r="CK845" s="11"/>
      <c r="CL845" s="11"/>
      <c r="CM845" s="11"/>
    </row>
    <row r="846" spans="1:91" ht="24.75" customHeight="1">
      <c r="A846" s="949" t="str">
        <f>IF(E846&gt;0,"Wypełnione","")</f>
        <v/>
      </c>
      <c r="B846" s="57"/>
      <c r="C846" s="2050">
        <f>'Og s3a'!C1555</f>
        <v>0</v>
      </c>
      <c r="D846" s="2052">
        <f>'Og s3a'!E1555</f>
        <v>0</v>
      </c>
      <c r="E846" s="2050">
        <f>'Og s3a'!F1555</f>
        <v>0</v>
      </c>
      <c r="F846" s="2771"/>
      <c r="G846" s="448">
        <f>T846</f>
        <v>0</v>
      </c>
      <c r="H846" s="2773">
        <f>U846</f>
        <v>0</v>
      </c>
      <c r="I846" s="451"/>
      <c r="J846" s="2775"/>
      <c r="K846" s="451"/>
      <c r="L846" s="2775"/>
      <c r="M846" s="451"/>
      <c r="N846" s="2775"/>
      <c r="O846" s="451"/>
      <c r="P846" s="2775"/>
      <c r="Q846" s="11"/>
      <c r="R846" s="11"/>
      <c r="S846" s="396">
        <f>'Og s3a'!G1555</f>
        <v>0</v>
      </c>
      <c r="T846" s="398">
        <f>'Og s3a'!D1555</f>
        <v>0</v>
      </c>
      <c r="U846" s="444">
        <f>Import!N1544</f>
        <v>0</v>
      </c>
      <c r="V846" s="11"/>
      <c r="W846" s="306"/>
      <c r="X846" s="306"/>
      <c r="Y846" s="306"/>
      <c r="Z846" s="970">
        <f>IF(F846=AF$7,1,0)</f>
        <v>0</v>
      </c>
      <c r="AA846" s="970">
        <f>Z846*D846</f>
        <v>0</v>
      </c>
      <c r="AB846" s="978">
        <f>IF($Z846=0,0,IF(AF846+AH846+AJ846&gt;0,$AA846,0))</f>
        <v>0</v>
      </c>
      <c r="AC846" s="980">
        <f>IF($Z846=0,0,IF(AND(AB846=0,G847&gt;0),$AA846,0))</f>
        <v>0</v>
      </c>
      <c r="AD846" s="969">
        <f>AA846-AB846-AC846</f>
        <v>0</v>
      </c>
      <c r="AE846" s="204">
        <f t="shared" si="320"/>
        <v>0</v>
      </c>
      <c r="AF846" s="204">
        <f t="shared" si="320"/>
        <v>0</v>
      </c>
      <c r="AG846" s="204">
        <f t="shared" si="320"/>
        <v>0</v>
      </c>
      <c r="AH846" s="204">
        <f t="shared" si="320"/>
        <v>0</v>
      </c>
      <c r="AI846" s="922">
        <f t="shared" si="320"/>
        <v>0</v>
      </c>
      <c r="AJ846" s="205">
        <f t="shared" si="320"/>
        <v>0</v>
      </c>
      <c r="AK846" s="973">
        <f>IF($Z846=1,0,IF(AND($Z846=0,AF846&gt;0),1,IF(AND($Z846=0,AH846&gt;0),1,IF(AND($Z846=0,AJ846&gt;0),1,0))))</f>
        <v>0</v>
      </c>
      <c r="AL846" s="973">
        <f>IF($Z846=0,0,IF(AND($Z846=1,AE846&gt;0),1,IF(AND($Z846=1,AG846&gt;0),1,IF(AND($Z846=1,AI846&gt;0),1,0))))</f>
        <v>0</v>
      </c>
      <c r="AM846" s="978">
        <f>IF($Z846=0,0,IF(AQ846+AS846+AU846&gt;0,$AA846,0))</f>
        <v>0</v>
      </c>
      <c r="AN846" s="980">
        <f>IF($Z846=0,0,IF(AND(AM846=0,I847&gt;0),$AA846,0))</f>
        <v>0</v>
      </c>
      <c r="AO846" s="969">
        <f>$AA846-AM846-AN846</f>
        <v>0</v>
      </c>
      <c r="AP846" s="204">
        <f t="shared" si="321"/>
        <v>0</v>
      </c>
      <c r="AQ846" s="204">
        <f t="shared" si="321"/>
        <v>0</v>
      </c>
      <c r="AR846" s="204">
        <f t="shared" si="321"/>
        <v>0</v>
      </c>
      <c r="AS846" s="204">
        <f t="shared" si="321"/>
        <v>0</v>
      </c>
      <c r="AT846" s="204">
        <f t="shared" si="321"/>
        <v>0</v>
      </c>
      <c r="AU846" s="205">
        <f t="shared" si="321"/>
        <v>0</v>
      </c>
      <c r="AV846" s="973">
        <f>IF($Z846=1,0,IF(AND($Z846=0,AQ846&gt;0),1,IF(AND($Z846=0,AS846&gt;0),1,IF(AND($Z846=0,AU846&gt;0),1,0))))</f>
        <v>0</v>
      </c>
      <c r="AW846" s="973">
        <f>IF($Z846=0,0,IF(AND($Z846=1,AP846&gt;0),1,IF(AND($Z846=1,AR846&gt;0),1,IF(AND($Z846=1,AT846&gt;0),1,0))))</f>
        <v>0</v>
      </c>
      <c r="AX846" s="978">
        <f>IF($Z846=0,0,IF(BB846+BD846+BF846&gt;0,$AA846,0))</f>
        <v>0</v>
      </c>
      <c r="AY846" s="980">
        <f>IF($Z846=0,0,IF(AND(AX846=0,K847&gt;0),$AA846,0))</f>
        <v>0</v>
      </c>
      <c r="AZ846" s="969">
        <f>$AA846-AX846-AY846</f>
        <v>0</v>
      </c>
      <c r="BA846" s="204">
        <f t="shared" si="322"/>
        <v>0</v>
      </c>
      <c r="BB846" s="204">
        <f t="shared" si="322"/>
        <v>0</v>
      </c>
      <c r="BC846" s="204">
        <f t="shared" si="322"/>
        <v>0</v>
      </c>
      <c r="BD846" s="204">
        <f t="shared" si="322"/>
        <v>0</v>
      </c>
      <c r="BE846" s="204">
        <f t="shared" si="322"/>
        <v>0</v>
      </c>
      <c r="BF846" s="205">
        <f t="shared" si="322"/>
        <v>0</v>
      </c>
      <c r="BG846" s="973">
        <f>IF($Z846=1,0,IF(AND($Z846=0,BB846&gt;0),1,IF(AND($Z846=0,BD846&gt;0),1,IF(AND($Z846=0,BF846&gt;0),1,0))))</f>
        <v>0</v>
      </c>
      <c r="BH846" s="973">
        <f>IF($Z846=0,0,IF(AND($Z846=1,BA846&gt;0),1,IF(AND($Z846=1,BC846&gt;0),1,IF(AND($Z846=1,BE846&gt;0),1,0))))</f>
        <v>0</v>
      </c>
      <c r="BI846" s="978">
        <f>IF($Z846=0,0,IF(BM846+BO846+BQ846&gt;0,$AA846,0))</f>
        <v>0</v>
      </c>
      <c r="BJ846" s="980">
        <f>IF($Z846=0,0,IF(AND(BI846=0,M847&gt;0),$AA846,0))</f>
        <v>0</v>
      </c>
      <c r="BK846" s="969">
        <f>$AA846-BI846-BJ846</f>
        <v>0</v>
      </c>
      <c r="BL846" s="204">
        <f t="shared" si="323"/>
        <v>0</v>
      </c>
      <c r="BM846" s="204">
        <f t="shared" si="323"/>
        <v>0</v>
      </c>
      <c r="BN846" s="204">
        <f t="shared" si="323"/>
        <v>0</v>
      </c>
      <c r="BO846" s="204">
        <f t="shared" si="323"/>
        <v>0</v>
      </c>
      <c r="BP846" s="204">
        <f t="shared" si="323"/>
        <v>0</v>
      </c>
      <c r="BQ846" s="205">
        <f t="shared" si="323"/>
        <v>0</v>
      </c>
      <c r="BR846" s="973">
        <f>IF($Z846=1,0,IF(AND($Z846=0,BM846&gt;0),1,IF(AND($Z846=0,BO846&gt;0),1,IF(AND($Z846=0,BQ846&gt;0),1,0))))</f>
        <v>0</v>
      </c>
      <c r="BS846" s="973">
        <f>IF($Z846=0,0,IF(AND($Z846=1,BL846&gt;0),1,IF(AND($Z846=1,BN846&gt;0),1,IF(AND($Z846=1,BP846&gt;0),1,0))))</f>
        <v>0</v>
      </c>
      <c r="BT846" s="978">
        <f>IF($Z846=0,0,IF(BX846+BZ846+CB846&gt;0,$AA846,0))</f>
        <v>0</v>
      </c>
      <c r="BU846" s="980">
        <f>IF($Z846=0,0,IF(AND(BT846=0,O847&gt;0),$AA846,0))</f>
        <v>0</v>
      </c>
      <c r="BV846" s="969">
        <f>$AA846-BT846-BU846</f>
        <v>0</v>
      </c>
      <c r="BW846" s="204">
        <f t="shared" si="324"/>
        <v>0</v>
      </c>
      <c r="BX846" s="204">
        <f t="shared" si="324"/>
        <v>0</v>
      </c>
      <c r="BY846" s="204">
        <f t="shared" si="324"/>
        <v>0</v>
      </c>
      <c r="BZ846" s="204">
        <f t="shared" si="324"/>
        <v>0</v>
      </c>
      <c r="CA846" s="204">
        <f t="shared" si="324"/>
        <v>0</v>
      </c>
      <c r="CB846" s="205">
        <f t="shared" si="324"/>
        <v>0</v>
      </c>
      <c r="CC846" s="973">
        <f>IF($Z846=1,0,IF(AND($Z846=0,BX846&gt;0),1,IF(AND($Z846=0,BZ846&gt;0),1,IF(AND($Z846=0,CB846&gt;0),1,0))))</f>
        <v>0</v>
      </c>
      <c r="CD846" s="973">
        <f>IF($Z846=0,0,IF(AND($Z846=1,BW846&gt;0),1,IF(AND($Z846=1,BY846&gt;0),1,IF(AND($Z846=1,CA846&gt;0),1,0))))</f>
        <v>0</v>
      </c>
      <c r="CE846" s="11"/>
      <c r="CF846" s="11"/>
      <c r="CG846" s="11"/>
      <c r="CH846" s="11"/>
      <c r="CI846" s="11"/>
      <c r="CJ846" s="11"/>
      <c r="CK846" s="11"/>
      <c r="CL846" s="11"/>
      <c r="CM846" s="11"/>
    </row>
    <row r="847" spans="1:91" ht="14.25" customHeight="1">
      <c r="A847" s="950" t="str">
        <f>A846</f>
        <v/>
      </c>
      <c r="B847" s="57"/>
      <c r="C847" s="2051"/>
      <c r="D847" s="2053"/>
      <c r="E847" s="2051"/>
      <c r="F847" s="2772"/>
      <c r="G847" s="1121">
        <f>Import!Q1544</f>
        <v>0</v>
      </c>
      <c r="H847" s="2774"/>
      <c r="I847" s="450"/>
      <c r="J847" s="2775"/>
      <c r="K847" s="450"/>
      <c r="L847" s="2775"/>
      <c r="M847" s="450"/>
      <c r="N847" s="2775"/>
      <c r="O847" s="450"/>
      <c r="P847" s="2775"/>
      <c r="Q847" s="11"/>
      <c r="R847" s="11"/>
      <c r="S847" s="397"/>
      <c r="T847" s="419"/>
      <c r="U847" s="444">
        <f>Import!N1545</f>
        <v>0</v>
      </c>
      <c r="V847" s="11"/>
      <c r="W847" s="306"/>
      <c r="X847" s="306"/>
      <c r="Y847" s="306"/>
      <c r="Z847" s="11"/>
      <c r="AE847" s="204"/>
      <c r="AF847" s="204"/>
      <c r="AG847" s="204"/>
      <c r="AH847" s="204"/>
      <c r="AI847" s="922"/>
      <c r="AJ847" s="205"/>
      <c r="AK847" s="973"/>
      <c r="AL847" s="973">
        <f>AL846</f>
        <v>0</v>
      </c>
      <c r="AP847" s="204"/>
      <c r="AQ847" s="204"/>
      <c r="AR847" s="204"/>
      <c r="AS847" s="204"/>
      <c r="AT847" s="204"/>
      <c r="AU847" s="205"/>
      <c r="AV847" s="973"/>
      <c r="AW847" s="973">
        <f>AW846</f>
        <v>0</v>
      </c>
      <c r="BA847" s="204"/>
      <c r="BB847" s="204"/>
      <c r="BC847" s="204"/>
      <c r="BD847" s="204"/>
      <c r="BE847" s="204"/>
      <c r="BF847" s="205"/>
      <c r="BG847" s="973"/>
      <c r="BH847" s="973">
        <f>BH846</f>
        <v>0</v>
      </c>
      <c r="BL847" s="204"/>
      <c r="BM847" s="204"/>
      <c r="BN847" s="204"/>
      <c r="BO847" s="204"/>
      <c r="BP847" s="204"/>
      <c r="BQ847" s="205"/>
      <c r="BR847" s="973"/>
      <c r="BS847" s="973">
        <f>BS846</f>
        <v>0</v>
      </c>
      <c r="BW847" s="204"/>
      <c r="BX847" s="204"/>
      <c r="BY847" s="204"/>
      <c r="BZ847" s="204"/>
      <c r="CA847" s="204"/>
      <c r="CB847" s="205"/>
      <c r="CC847" s="973"/>
      <c r="CD847" s="973">
        <f>CD846</f>
        <v>0</v>
      </c>
      <c r="CE847" s="11"/>
      <c r="CF847" s="11"/>
      <c r="CG847" s="11"/>
      <c r="CH847" s="11"/>
      <c r="CI847" s="11"/>
      <c r="CJ847" s="11"/>
      <c r="CK847" s="11"/>
      <c r="CL847" s="11"/>
      <c r="CM847" s="11"/>
    </row>
    <row r="848" spans="1:91" ht="24.75" customHeight="1">
      <c r="A848" s="949" t="str">
        <f>IF(E848&gt;0,"Wypełnione","")</f>
        <v/>
      </c>
      <c r="B848" s="57"/>
      <c r="C848" s="2050">
        <f>'Og s3a'!C1557</f>
        <v>0</v>
      </c>
      <c r="D848" s="2052">
        <f>'Og s3a'!E1557</f>
        <v>0</v>
      </c>
      <c r="E848" s="2050">
        <f>'Og s3a'!F1557</f>
        <v>0</v>
      </c>
      <c r="F848" s="2771"/>
      <c r="G848" s="448">
        <f>T848</f>
        <v>0</v>
      </c>
      <c r="H848" s="2773">
        <f>U848</f>
        <v>0</v>
      </c>
      <c r="I848" s="451"/>
      <c r="J848" s="2775"/>
      <c r="K848" s="451"/>
      <c r="L848" s="2775"/>
      <c r="M848" s="451"/>
      <c r="N848" s="2775"/>
      <c r="O848" s="451"/>
      <c r="P848" s="2775"/>
      <c r="Q848" s="11"/>
      <c r="R848" s="11"/>
      <c r="S848" s="396">
        <f>'Og s3a'!G1557</f>
        <v>0</v>
      </c>
      <c r="T848" s="398">
        <f>'Og s3a'!D1557</f>
        <v>0</v>
      </c>
      <c r="U848" s="444">
        <f>Import!N1546</f>
        <v>0</v>
      </c>
      <c r="V848" s="11"/>
      <c r="W848" s="306"/>
      <c r="X848" s="306"/>
      <c r="Y848" s="306"/>
      <c r="Z848" s="970">
        <f>IF(F848=AF$7,1,0)</f>
        <v>0</v>
      </c>
      <c r="AA848" s="970">
        <f>Z848*D848</f>
        <v>0</v>
      </c>
      <c r="AB848" s="978">
        <f>IF($Z848=0,0,IF(AF848+AH848+AJ848&gt;0,$AA848,0))</f>
        <v>0</v>
      </c>
      <c r="AC848" s="980">
        <f>IF($Z848=0,0,IF(AND(AB848=0,G849&gt;0),$AA848,0))</f>
        <v>0</v>
      </c>
      <c r="AD848" s="969">
        <f>AA848-AB848-AC848</f>
        <v>0</v>
      </c>
      <c r="AE848" s="204">
        <f t="shared" si="320"/>
        <v>0</v>
      </c>
      <c r="AF848" s="204">
        <f t="shared" si="320"/>
        <v>0</v>
      </c>
      <c r="AG848" s="204">
        <f t="shared" si="320"/>
        <v>0</v>
      </c>
      <c r="AH848" s="204">
        <f t="shared" si="320"/>
        <v>0</v>
      </c>
      <c r="AI848" s="922">
        <f t="shared" si="320"/>
        <v>0</v>
      </c>
      <c r="AJ848" s="205">
        <f t="shared" si="320"/>
        <v>0</v>
      </c>
      <c r="AK848" s="973">
        <f>IF($Z848=1,0,IF(AND($Z848=0,AF848&gt;0),1,IF(AND($Z848=0,AH848&gt;0),1,IF(AND($Z848=0,AJ848&gt;0),1,0))))</f>
        <v>0</v>
      </c>
      <c r="AL848" s="973">
        <f>IF($Z848=0,0,IF(AND($Z848=1,AE848&gt;0),1,IF(AND($Z848=1,AG848&gt;0),1,IF(AND($Z848=1,AI848&gt;0),1,0))))</f>
        <v>0</v>
      </c>
      <c r="AM848" s="978">
        <f>IF($Z848=0,0,IF(AQ848+AS848+AU848&gt;0,$AA848,0))</f>
        <v>0</v>
      </c>
      <c r="AN848" s="980">
        <f>IF($Z848=0,0,IF(AND(AM848=0,I849&gt;0),$AA848,0))</f>
        <v>0</v>
      </c>
      <c r="AO848" s="969">
        <f>$AA848-AM848-AN848</f>
        <v>0</v>
      </c>
      <c r="AP848" s="204">
        <f t="shared" si="321"/>
        <v>0</v>
      </c>
      <c r="AQ848" s="204">
        <f t="shared" si="321"/>
        <v>0</v>
      </c>
      <c r="AR848" s="204">
        <f t="shared" si="321"/>
        <v>0</v>
      </c>
      <c r="AS848" s="204">
        <f t="shared" si="321"/>
        <v>0</v>
      </c>
      <c r="AT848" s="204">
        <f t="shared" si="321"/>
        <v>0</v>
      </c>
      <c r="AU848" s="205">
        <f t="shared" si="321"/>
        <v>0</v>
      </c>
      <c r="AV848" s="973">
        <f>IF($Z848=1,0,IF(AND($Z848=0,AQ848&gt;0),1,IF(AND($Z848=0,AS848&gt;0),1,IF(AND($Z848=0,AU848&gt;0),1,0))))</f>
        <v>0</v>
      </c>
      <c r="AW848" s="973">
        <f>IF($Z848=0,0,IF(AND($Z848=1,AP848&gt;0),1,IF(AND($Z848=1,AR848&gt;0),1,IF(AND($Z848=1,AT848&gt;0),1,0))))</f>
        <v>0</v>
      </c>
      <c r="AX848" s="978">
        <f>IF($Z848=0,0,IF(BB848+BD848+BF848&gt;0,$AA848,0))</f>
        <v>0</v>
      </c>
      <c r="AY848" s="980">
        <f>IF($Z848=0,0,IF(AND(AX848=0,K849&gt;0),$AA848,0))</f>
        <v>0</v>
      </c>
      <c r="AZ848" s="969">
        <f>$AA848-AX848-AY848</f>
        <v>0</v>
      </c>
      <c r="BA848" s="204">
        <f t="shared" si="322"/>
        <v>0</v>
      </c>
      <c r="BB848" s="204">
        <f t="shared" si="322"/>
        <v>0</v>
      </c>
      <c r="BC848" s="204">
        <f t="shared" si="322"/>
        <v>0</v>
      </c>
      <c r="BD848" s="204">
        <f t="shared" si="322"/>
        <v>0</v>
      </c>
      <c r="BE848" s="204">
        <f t="shared" si="322"/>
        <v>0</v>
      </c>
      <c r="BF848" s="205">
        <f t="shared" si="322"/>
        <v>0</v>
      </c>
      <c r="BG848" s="973">
        <f>IF($Z848=1,0,IF(AND($Z848=0,BB848&gt;0),1,IF(AND($Z848=0,BD848&gt;0),1,IF(AND($Z848=0,BF848&gt;0),1,0))))</f>
        <v>0</v>
      </c>
      <c r="BH848" s="973">
        <f>IF($Z848=0,0,IF(AND($Z848=1,BA848&gt;0),1,IF(AND($Z848=1,BC848&gt;0),1,IF(AND($Z848=1,BE848&gt;0),1,0))))</f>
        <v>0</v>
      </c>
      <c r="BI848" s="978">
        <f>IF($Z848=0,0,IF(BM848+BO848+BQ848&gt;0,$AA848,0))</f>
        <v>0</v>
      </c>
      <c r="BJ848" s="980">
        <f>IF($Z848=0,0,IF(AND(BI848=0,M849&gt;0),$AA848,0))</f>
        <v>0</v>
      </c>
      <c r="BK848" s="969">
        <f>$AA848-BI848-BJ848</f>
        <v>0</v>
      </c>
      <c r="BL848" s="204">
        <f t="shared" si="323"/>
        <v>0</v>
      </c>
      <c r="BM848" s="204">
        <f t="shared" si="323"/>
        <v>0</v>
      </c>
      <c r="BN848" s="204">
        <f t="shared" si="323"/>
        <v>0</v>
      </c>
      <c r="BO848" s="204">
        <f t="shared" si="323"/>
        <v>0</v>
      </c>
      <c r="BP848" s="204">
        <f t="shared" si="323"/>
        <v>0</v>
      </c>
      <c r="BQ848" s="205">
        <f t="shared" si="323"/>
        <v>0</v>
      </c>
      <c r="BR848" s="973">
        <f>IF($Z848=1,0,IF(AND($Z848=0,BM848&gt;0),1,IF(AND($Z848=0,BO848&gt;0),1,IF(AND($Z848=0,BQ848&gt;0),1,0))))</f>
        <v>0</v>
      </c>
      <c r="BS848" s="973">
        <f>IF($Z848=0,0,IF(AND($Z848=1,BL848&gt;0),1,IF(AND($Z848=1,BN848&gt;0),1,IF(AND($Z848=1,BP848&gt;0),1,0))))</f>
        <v>0</v>
      </c>
      <c r="BT848" s="978">
        <f>IF($Z848=0,0,IF(BX848+BZ848+CB848&gt;0,$AA848,0))</f>
        <v>0</v>
      </c>
      <c r="BU848" s="980">
        <f>IF($Z848=0,0,IF(AND(BT848=0,O849&gt;0),$AA848,0))</f>
        <v>0</v>
      </c>
      <c r="BV848" s="969">
        <f>$AA848-BT848-BU848</f>
        <v>0</v>
      </c>
      <c r="BW848" s="204">
        <f t="shared" si="324"/>
        <v>0</v>
      </c>
      <c r="BX848" s="204">
        <f t="shared" si="324"/>
        <v>0</v>
      </c>
      <c r="BY848" s="204">
        <f t="shared" si="324"/>
        <v>0</v>
      </c>
      <c r="BZ848" s="204">
        <f t="shared" si="324"/>
        <v>0</v>
      </c>
      <c r="CA848" s="204">
        <f t="shared" si="324"/>
        <v>0</v>
      </c>
      <c r="CB848" s="205">
        <f t="shared" si="324"/>
        <v>0</v>
      </c>
      <c r="CC848" s="973">
        <f>IF($Z848=1,0,IF(AND($Z848=0,BX848&gt;0),1,IF(AND($Z848=0,BZ848&gt;0),1,IF(AND($Z848=0,CB848&gt;0),1,0))))</f>
        <v>0</v>
      </c>
      <c r="CD848" s="973">
        <f>IF($Z848=0,0,IF(AND($Z848=1,BW848&gt;0),1,IF(AND($Z848=1,BY848&gt;0),1,IF(AND($Z848=1,CA848&gt;0),1,0))))</f>
        <v>0</v>
      </c>
      <c r="CE848" s="11"/>
      <c r="CF848" s="11"/>
      <c r="CG848" s="11"/>
      <c r="CH848" s="11"/>
      <c r="CI848" s="11"/>
      <c r="CJ848" s="11"/>
      <c r="CK848" s="11"/>
      <c r="CL848" s="11"/>
      <c r="CM848" s="11"/>
    </row>
    <row r="849" spans="1:91" ht="14.25" customHeight="1">
      <c r="A849" s="950" t="str">
        <f>A848</f>
        <v/>
      </c>
      <c r="B849" s="57"/>
      <c r="C849" s="2051"/>
      <c r="D849" s="2053"/>
      <c r="E849" s="2051"/>
      <c r="F849" s="2772"/>
      <c r="G849" s="1121">
        <f>Import!Q1546</f>
        <v>0</v>
      </c>
      <c r="H849" s="2774"/>
      <c r="I849" s="450"/>
      <c r="J849" s="2775"/>
      <c r="K849" s="450"/>
      <c r="L849" s="2775"/>
      <c r="M849" s="450"/>
      <c r="N849" s="2775"/>
      <c r="O849" s="450"/>
      <c r="P849" s="2775"/>
      <c r="Q849" s="11"/>
      <c r="R849" s="11"/>
      <c r="S849" s="397"/>
      <c r="T849" s="419"/>
      <c r="U849" s="444">
        <f>Import!N1547</f>
        <v>0</v>
      </c>
      <c r="V849" s="11"/>
      <c r="W849" s="306"/>
      <c r="X849" s="306"/>
      <c r="Y849" s="306"/>
      <c r="Z849" s="11"/>
      <c r="AE849" s="204"/>
      <c r="AF849" s="204"/>
      <c r="AG849" s="204"/>
      <c r="AH849" s="204"/>
      <c r="AI849" s="922"/>
      <c r="AJ849" s="205"/>
      <c r="AK849" s="973"/>
      <c r="AL849" s="973">
        <f>AL848</f>
        <v>0</v>
      </c>
      <c r="AP849" s="204"/>
      <c r="AQ849" s="204"/>
      <c r="AR849" s="204"/>
      <c r="AS849" s="204"/>
      <c r="AT849" s="204"/>
      <c r="AU849" s="205"/>
      <c r="AV849" s="973"/>
      <c r="AW849" s="973">
        <f>AW848</f>
        <v>0</v>
      </c>
      <c r="BA849" s="204"/>
      <c r="BB849" s="204"/>
      <c r="BC849" s="204"/>
      <c r="BD849" s="204"/>
      <c r="BE849" s="204"/>
      <c r="BF849" s="205"/>
      <c r="BG849" s="973"/>
      <c r="BH849" s="973">
        <f>BH848</f>
        <v>0</v>
      </c>
      <c r="BL849" s="204"/>
      <c r="BM849" s="204"/>
      <c r="BN849" s="204"/>
      <c r="BO849" s="204"/>
      <c r="BP849" s="204"/>
      <c r="BQ849" s="205"/>
      <c r="BR849" s="973"/>
      <c r="BS849" s="973">
        <f>BS848</f>
        <v>0</v>
      </c>
      <c r="BW849" s="204"/>
      <c r="BX849" s="204"/>
      <c r="BY849" s="204"/>
      <c r="BZ849" s="204"/>
      <c r="CA849" s="204"/>
      <c r="CB849" s="205"/>
      <c r="CC849" s="973"/>
      <c r="CD849" s="973">
        <f>CD848</f>
        <v>0</v>
      </c>
      <c r="CE849" s="11"/>
      <c r="CF849" s="11"/>
      <c r="CG849" s="11"/>
      <c r="CH849" s="11"/>
      <c r="CI849" s="11"/>
      <c r="CJ849" s="11"/>
      <c r="CK849" s="11"/>
      <c r="CL849" s="11"/>
      <c r="CM849" s="11"/>
    </row>
    <row r="850" spans="1:91" ht="24.75" customHeight="1">
      <c r="A850" s="949" t="str">
        <f>IF(E850&gt;0,"Wypełnione","")</f>
        <v/>
      </c>
      <c r="B850" s="57"/>
      <c r="C850" s="2050">
        <f>'Og s3a'!C1559</f>
        <v>0</v>
      </c>
      <c r="D850" s="2052">
        <f>'Og s3a'!E1559</f>
        <v>0</v>
      </c>
      <c r="E850" s="2050">
        <f>'Og s3a'!F1559</f>
        <v>0</v>
      </c>
      <c r="F850" s="2771"/>
      <c r="G850" s="448">
        <f>T850</f>
        <v>0</v>
      </c>
      <c r="H850" s="2773">
        <f>U850</f>
        <v>0</v>
      </c>
      <c r="I850" s="451"/>
      <c r="J850" s="2775"/>
      <c r="K850" s="451"/>
      <c r="L850" s="2775"/>
      <c r="M850" s="451"/>
      <c r="N850" s="2775"/>
      <c r="O850" s="451"/>
      <c r="P850" s="2775"/>
      <c r="Q850" s="11"/>
      <c r="R850" s="11"/>
      <c r="S850" s="396">
        <f>'Og s3a'!G1559</f>
        <v>0</v>
      </c>
      <c r="T850" s="398">
        <f>'Og s3a'!D1559</f>
        <v>0</v>
      </c>
      <c r="U850" s="444">
        <f>Import!N1548</f>
        <v>0</v>
      </c>
      <c r="V850" s="11"/>
      <c r="W850" s="306"/>
      <c r="X850" s="306"/>
      <c r="Y850" s="306"/>
      <c r="Z850" s="970">
        <f>IF(F850=AF$7,1,0)</f>
        <v>0</v>
      </c>
      <c r="AA850" s="970">
        <f>Z850*D850</f>
        <v>0</v>
      </c>
      <c r="AB850" s="978">
        <f>IF($Z850=0,0,IF(AF850+AH850+AJ850&gt;0,$AA850,0))</f>
        <v>0</v>
      </c>
      <c r="AC850" s="980">
        <f>IF($Z850=0,0,IF(AND(AB850=0,G851&gt;0),$AA850,0))</f>
        <v>0</v>
      </c>
      <c r="AD850" s="969">
        <f>AA850-AB850-AC850</f>
        <v>0</v>
      </c>
      <c r="AE850" s="204">
        <f t="shared" si="320"/>
        <v>0</v>
      </c>
      <c r="AF850" s="204">
        <f t="shared" si="320"/>
        <v>0</v>
      </c>
      <c r="AG850" s="204">
        <f t="shared" si="320"/>
        <v>0</v>
      </c>
      <c r="AH850" s="204">
        <f t="shared" si="320"/>
        <v>0</v>
      </c>
      <c r="AI850" s="922">
        <f t="shared" si="320"/>
        <v>0</v>
      </c>
      <c r="AJ850" s="205">
        <f t="shared" si="320"/>
        <v>0</v>
      </c>
      <c r="AK850" s="973">
        <f>IF($Z850=1,0,IF(AND($Z850=0,AF850&gt;0),1,IF(AND($Z850=0,AH850&gt;0),1,IF(AND($Z850=0,AJ850&gt;0),1,0))))</f>
        <v>0</v>
      </c>
      <c r="AL850" s="973">
        <f>IF($Z850=0,0,IF(AND($Z850=1,AE850&gt;0),1,IF(AND($Z850=1,AG850&gt;0),1,IF(AND($Z850=1,AI850&gt;0),1,0))))</f>
        <v>0</v>
      </c>
      <c r="AM850" s="978">
        <f>IF($Z850=0,0,IF(AQ850+AS850+AU850&gt;0,$AA850,0))</f>
        <v>0</v>
      </c>
      <c r="AN850" s="980">
        <f>IF($Z850=0,0,IF(AND(AM850=0,I851&gt;0),$AA850,0))</f>
        <v>0</v>
      </c>
      <c r="AO850" s="969">
        <f>$AA850-AM850-AN850</f>
        <v>0</v>
      </c>
      <c r="AP850" s="204">
        <f t="shared" si="321"/>
        <v>0</v>
      </c>
      <c r="AQ850" s="204">
        <f t="shared" si="321"/>
        <v>0</v>
      </c>
      <c r="AR850" s="204">
        <f t="shared" si="321"/>
        <v>0</v>
      </c>
      <c r="AS850" s="204">
        <f t="shared" si="321"/>
        <v>0</v>
      </c>
      <c r="AT850" s="204">
        <f t="shared" si="321"/>
        <v>0</v>
      </c>
      <c r="AU850" s="205">
        <f t="shared" si="321"/>
        <v>0</v>
      </c>
      <c r="AV850" s="973">
        <f>IF($Z850=1,0,IF(AND($Z850=0,AQ850&gt;0),1,IF(AND($Z850=0,AS850&gt;0),1,IF(AND($Z850=0,AU850&gt;0),1,0))))</f>
        <v>0</v>
      </c>
      <c r="AW850" s="973">
        <f>IF($Z850=0,0,IF(AND($Z850=1,AP850&gt;0),1,IF(AND($Z850=1,AR850&gt;0),1,IF(AND($Z850=1,AT850&gt;0),1,0))))</f>
        <v>0</v>
      </c>
      <c r="AX850" s="978">
        <f>IF($Z850=0,0,IF(BB850+BD850+BF850&gt;0,$AA850,0))</f>
        <v>0</v>
      </c>
      <c r="AY850" s="980">
        <f>IF($Z850=0,0,IF(AND(AX850=0,K851&gt;0),$AA850,0))</f>
        <v>0</v>
      </c>
      <c r="AZ850" s="969">
        <f>$AA850-AX850-AY850</f>
        <v>0</v>
      </c>
      <c r="BA850" s="204">
        <f t="shared" si="322"/>
        <v>0</v>
      </c>
      <c r="BB850" s="204">
        <f t="shared" si="322"/>
        <v>0</v>
      </c>
      <c r="BC850" s="204">
        <f t="shared" si="322"/>
        <v>0</v>
      </c>
      <c r="BD850" s="204">
        <f t="shared" si="322"/>
        <v>0</v>
      </c>
      <c r="BE850" s="204">
        <f t="shared" si="322"/>
        <v>0</v>
      </c>
      <c r="BF850" s="205">
        <f t="shared" si="322"/>
        <v>0</v>
      </c>
      <c r="BG850" s="973">
        <f>IF($Z850=1,0,IF(AND($Z850=0,BB850&gt;0),1,IF(AND($Z850=0,BD850&gt;0),1,IF(AND($Z850=0,BF850&gt;0),1,0))))</f>
        <v>0</v>
      </c>
      <c r="BH850" s="973">
        <f>IF($Z850=0,0,IF(AND($Z850=1,BA850&gt;0),1,IF(AND($Z850=1,BC850&gt;0),1,IF(AND($Z850=1,BE850&gt;0),1,0))))</f>
        <v>0</v>
      </c>
      <c r="BI850" s="978">
        <f>IF($Z850=0,0,IF(BM850+BO850+BQ850&gt;0,$AA850,0))</f>
        <v>0</v>
      </c>
      <c r="BJ850" s="980">
        <f>IF($Z850=0,0,IF(AND(BI850=0,M851&gt;0),$AA850,0))</f>
        <v>0</v>
      </c>
      <c r="BK850" s="969">
        <f>$AA850-BI850-BJ850</f>
        <v>0</v>
      </c>
      <c r="BL850" s="204">
        <f t="shared" si="323"/>
        <v>0</v>
      </c>
      <c r="BM850" s="204">
        <f t="shared" si="323"/>
        <v>0</v>
      </c>
      <c r="BN850" s="204">
        <f t="shared" si="323"/>
        <v>0</v>
      </c>
      <c r="BO850" s="204">
        <f t="shared" si="323"/>
        <v>0</v>
      </c>
      <c r="BP850" s="204">
        <f t="shared" si="323"/>
        <v>0</v>
      </c>
      <c r="BQ850" s="205">
        <f t="shared" si="323"/>
        <v>0</v>
      </c>
      <c r="BR850" s="973">
        <f>IF($Z850=1,0,IF(AND($Z850=0,BM850&gt;0),1,IF(AND($Z850=0,BO850&gt;0),1,IF(AND($Z850=0,BQ850&gt;0),1,0))))</f>
        <v>0</v>
      </c>
      <c r="BS850" s="973">
        <f>IF($Z850=0,0,IF(AND($Z850=1,BL850&gt;0),1,IF(AND($Z850=1,BN850&gt;0),1,IF(AND($Z850=1,BP850&gt;0),1,0))))</f>
        <v>0</v>
      </c>
      <c r="BT850" s="978">
        <f>IF($Z850=0,0,IF(BX850+BZ850+CB850&gt;0,$AA850,0))</f>
        <v>0</v>
      </c>
      <c r="BU850" s="980">
        <f>IF($Z850=0,0,IF(AND(BT850=0,O851&gt;0),$AA850,0))</f>
        <v>0</v>
      </c>
      <c r="BV850" s="969">
        <f>$AA850-BT850-BU850</f>
        <v>0</v>
      </c>
      <c r="BW850" s="204">
        <f t="shared" si="324"/>
        <v>0</v>
      </c>
      <c r="BX850" s="204">
        <f t="shared" si="324"/>
        <v>0</v>
      </c>
      <c r="BY850" s="204">
        <f t="shared" si="324"/>
        <v>0</v>
      </c>
      <c r="BZ850" s="204">
        <f t="shared" si="324"/>
        <v>0</v>
      </c>
      <c r="CA850" s="204">
        <f t="shared" si="324"/>
        <v>0</v>
      </c>
      <c r="CB850" s="205">
        <f t="shared" si="324"/>
        <v>0</v>
      </c>
      <c r="CC850" s="973">
        <f>IF($Z850=1,0,IF(AND($Z850=0,BX850&gt;0),1,IF(AND($Z850=0,BZ850&gt;0),1,IF(AND($Z850=0,CB850&gt;0),1,0))))</f>
        <v>0</v>
      </c>
      <c r="CD850" s="973">
        <f>IF($Z850=0,0,IF(AND($Z850=1,BW850&gt;0),1,IF(AND($Z850=1,BY850&gt;0),1,IF(AND($Z850=1,CA850&gt;0),1,0))))</f>
        <v>0</v>
      </c>
      <c r="CE850" s="11"/>
      <c r="CF850" s="11"/>
      <c r="CG850" s="11"/>
      <c r="CH850" s="11"/>
      <c r="CI850" s="11"/>
      <c r="CJ850" s="11"/>
      <c r="CK850" s="11"/>
      <c r="CL850" s="11"/>
      <c r="CM850" s="11"/>
    </row>
    <row r="851" spans="1:91" ht="14.25" customHeight="1">
      <c r="A851" s="950" t="str">
        <f>A850</f>
        <v/>
      </c>
      <c r="B851" s="57"/>
      <c r="C851" s="2051"/>
      <c r="D851" s="2053"/>
      <c r="E851" s="2051"/>
      <c r="F851" s="2772"/>
      <c r="G851" s="1121">
        <f>Import!Q1548</f>
        <v>0</v>
      </c>
      <c r="H851" s="2774"/>
      <c r="I851" s="450"/>
      <c r="J851" s="2775"/>
      <c r="K851" s="450"/>
      <c r="L851" s="2775"/>
      <c r="M851" s="450"/>
      <c r="N851" s="2775"/>
      <c r="O851" s="450"/>
      <c r="P851" s="2775"/>
      <c r="Q851" s="11"/>
      <c r="R851" s="11"/>
      <c r="S851" s="397"/>
      <c r="T851" s="419"/>
      <c r="U851" s="444">
        <f>Import!N1549</f>
        <v>0</v>
      </c>
      <c r="V851" s="11"/>
      <c r="W851" s="306"/>
      <c r="X851" s="306"/>
      <c r="Y851" s="306"/>
      <c r="Z851" s="11"/>
      <c r="AE851" s="204"/>
      <c r="AF851" s="204"/>
      <c r="AG851" s="204"/>
      <c r="AH851" s="204"/>
      <c r="AI851" s="922"/>
      <c r="AJ851" s="205"/>
      <c r="AK851" s="973"/>
      <c r="AL851" s="973">
        <f>AL850</f>
        <v>0</v>
      </c>
      <c r="AP851" s="204"/>
      <c r="AQ851" s="204"/>
      <c r="AR851" s="204"/>
      <c r="AS851" s="204"/>
      <c r="AT851" s="204"/>
      <c r="AU851" s="205"/>
      <c r="AV851" s="973"/>
      <c r="AW851" s="973">
        <f>AW850</f>
        <v>0</v>
      </c>
      <c r="BA851" s="204"/>
      <c r="BB851" s="204"/>
      <c r="BC851" s="204"/>
      <c r="BD851" s="204"/>
      <c r="BE851" s="204"/>
      <c r="BF851" s="205"/>
      <c r="BG851" s="973"/>
      <c r="BH851" s="973">
        <f>BH850</f>
        <v>0</v>
      </c>
      <c r="BL851" s="204"/>
      <c r="BM851" s="204"/>
      <c r="BN851" s="204"/>
      <c r="BO851" s="204"/>
      <c r="BP851" s="204"/>
      <c r="BQ851" s="205"/>
      <c r="BR851" s="973"/>
      <c r="BS851" s="973">
        <f>BS850</f>
        <v>0</v>
      </c>
      <c r="BW851" s="204"/>
      <c r="BX851" s="204"/>
      <c r="BY851" s="204"/>
      <c r="BZ851" s="204"/>
      <c r="CA851" s="204"/>
      <c r="CB851" s="205"/>
      <c r="CC851" s="973"/>
      <c r="CD851" s="973">
        <f>CD850</f>
        <v>0</v>
      </c>
      <c r="CE851" s="11"/>
      <c r="CF851" s="11"/>
      <c r="CG851" s="11"/>
      <c r="CH851" s="11"/>
      <c r="CI851" s="11"/>
      <c r="CJ851" s="11"/>
      <c r="CK851" s="11"/>
      <c r="CL851" s="11"/>
      <c r="CM851" s="11"/>
    </row>
    <row r="852" spans="1:91" ht="24.75" customHeight="1">
      <c r="A852" s="949" t="str">
        <f>IF(E852&gt;0,"Wypełnione","")</f>
        <v/>
      </c>
      <c r="B852" s="57"/>
      <c r="C852" s="2050">
        <f>'Og s3a'!C1561</f>
        <v>0</v>
      </c>
      <c r="D852" s="2052">
        <f>'Og s3a'!E1561</f>
        <v>0</v>
      </c>
      <c r="E852" s="2050">
        <f>'Og s3a'!F1561</f>
        <v>0</v>
      </c>
      <c r="F852" s="2771"/>
      <c r="G852" s="448">
        <f>T852</f>
        <v>0</v>
      </c>
      <c r="H852" s="2773">
        <f>U852</f>
        <v>0</v>
      </c>
      <c r="I852" s="451"/>
      <c r="J852" s="2775"/>
      <c r="K852" s="451"/>
      <c r="L852" s="2775"/>
      <c r="M852" s="451"/>
      <c r="N852" s="2775"/>
      <c r="O852" s="451"/>
      <c r="P852" s="2775"/>
      <c r="Q852" s="11"/>
      <c r="R852" s="11"/>
      <c r="S852" s="396">
        <f>'Og s3a'!G1561</f>
        <v>0</v>
      </c>
      <c r="T852" s="398">
        <f>'Og s3a'!D1561</f>
        <v>0</v>
      </c>
      <c r="U852" s="444">
        <f>Import!N1550</f>
        <v>0</v>
      </c>
      <c r="V852" s="11"/>
      <c r="W852" s="306"/>
      <c r="X852" s="306"/>
      <c r="Y852" s="306"/>
      <c r="Z852" s="970">
        <f>IF(F852=AF$7,1,0)</f>
        <v>0</v>
      </c>
      <c r="AA852" s="970">
        <f>Z852*D852</f>
        <v>0</v>
      </c>
      <c r="AB852" s="978">
        <f>IF($Z852=0,0,IF(AF852+AH852+AJ852&gt;0,$AA852,0))</f>
        <v>0</v>
      </c>
      <c r="AC852" s="980">
        <f>IF($Z852=0,0,IF(AND(AB852=0,G853&gt;0),$AA852,0))</f>
        <v>0</v>
      </c>
      <c r="AD852" s="969">
        <f>AA852-AB852-AC852</f>
        <v>0</v>
      </c>
      <c r="AE852" s="204">
        <f t="shared" si="320"/>
        <v>0</v>
      </c>
      <c r="AF852" s="204">
        <f t="shared" si="320"/>
        <v>0</v>
      </c>
      <c r="AG852" s="204">
        <f t="shared" si="320"/>
        <v>0</v>
      </c>
      <c r="AH852" s="204">
        <f t="shared" si="320"/>
        <v>0</v>
      </c>
      <c r="AI852" s="922">
        <f t="shared" si="320"/>
        <v>0</v>
      </c>
      <c r="AJ852" s="205">
        <f t="shared" si="320"/>
        <v>0</v>
      </c>
      <c r="AK852" s="973">
        <f>IF($Z852=1,0,IF(AND($Z852=0,AF852&gt;0),1,IF(AND($Z852=0,AH852&gt;0),1,IF(AND($Z852=0,AJ852&gt;0),1,0))))</f>
        <v>0</v>
      </c>
      <c r="AL852" s="973">
        <f>IF($Z852=0,0,IF(AND($Z852=1,AE852&gt;0),1,IF(AND($Z852=1,AG852&gt;0),1,IF(AND($Z852=1,AI852&gt;0),1,0))))</f>
        <v>0</v>
      </c>
      <c r="AM852" s="978">
        <f>IF($Z852=0,0,IF(AQ852+AS852+AU852&gt;0,$AA852,0))</f>
        <v>0</v>
      </c>
      <c r="AN852" s="980">
        <f>IF($Z852=0,0,IF(AND(AM852=0,I853&gt;0),$AA852,0))</f>
        <v>0</v>
      </c>
      <c r="AO852" s="969">
        <f>$AA852-AM852-AN852</f>
        <v>0</v>
      </c>
      <c r="AP852" s="204">
        <f t="shared" si="321"/>
        <v>0</v>
      </c>
      <c r="AQ852" s="204">
        <f t="shared" si="321"/>
        <v>0</v>
      </c>
      <c r="AR852" s="204">
        <f t="shared" si="321"/>
        <v>0</v>
      </c>
      <c r="AS852" s="204">
        <f t="shared" si="321"/>
        <v>0</v>
      </c>
      <c r="AT852" s="204">
        <f t="shared" si="321"/>
        <v>0</v>
      </c>
      <c r="AU852" s="205">
        <f t="shared" si="321"/>
        <v>0</v>
      </c>
      <c r="AV852" s="973">
        <f>IF($Z852=1,0,IF(AND($Z852=0,AQ852&gt;0),1,IF(AND($Z852=0,AS852&gt;0),1,IF(AND($Z852=0,AU852&gt;0),1,0))))</f>
        <v>0</v>
      </c>
      <c r="AW852" s="973">
        <f>IF($Z852=0,0,IF(AND($Z852=1,AP852&gt;0),1,IF(AND($Z852=1,AR852&gt;0),1,IF(AND($Z852=1,AT852&gt;0),1,0))))</f>
        <v>0</v>
      </c>
      <c r="AX852" s="978">
        <f>IF($Z852=0,0,IF(BB852+BD852+BF852&gt;0,$AA852,0))</f>
        <v>0</v>
      </c>
      <c r="AY852" s="980">
        <f>IF($Z852=0,0,IF(AND(AX852=0,K853&gt;0),$AA852,0))</f>
        <v>0</v>
      </c>
      <c r="AZ852" s="969">
        <f>$AA852-AX852-AY852</f>
        <v>0</v>
      </c>
      <c r="BA852" s="204">
        <f t="shared" si="322"/>
        <v>0</v>
      </c>
      <c r="BB852" s="204">
        <f t="shared" si="322"/>
        <v>0</v>
      </c>
      <c r="BC852" s="204">
        <f t="shared" si="322"/>
        <v>0</v>
      </c>
      <c r="BD852" s="204">
        <f t="shared" si="322"/>
        <v>0</v>
      </c>
      <c r="BE852" s="204">
        <f t="shared" si="322"/>
        <v>0</v>
      </c>
      <c r="BF852" s="205">
        <f t="shared" si="322"/>
        <v>0</v>
      </c>
      <c r="BG852" s="973">
        <f>IF($Z852=1,0,IF(AND($Z852=0,BB852&gt;0),1,IF(AND($Z852=0,BD852&gt;0),1,IF(AND($Z852=0,BF852&gt;0),1,0))))</f>
        <v>0</v>
      </c>
      <c r="BH852" s="973">
        <f>IF($Z852=0,0,IF(AND($Z852=1,BA852&gt;0),1,IF(AND($Z852=1,BC852&gt;0),1,IF(AND($Z852=1,BE852&gt;0),1,0))))</f>
        <v>0</v>
      </c>
      <c r="BI852" s="978">
        <f>IF($Z852=0,0,IF(BM852+BO852+BQ852&gt;0,$AA852,0))</f>
        <v>0</v>
      </c>
      <c r="BJ852" s="980">
        <f>IF($Z852=0,0,IF(AND(BI852=0,M853&gt;0),$AA852,0))</f>
        <v>0</v>
      </c>
      <c r="BK852" s="969">
        <f>$AA852-BI852-BJ852</f>
        <v>0</v>
      </c>
      <c r="BL852" s="204">
        <f t="shared" si="323"/>
        <v>0</v>
      </c>
      <c r="BM852" s="204">
        <f t="shared" si="323"/>
        <v>0</v>
      </c>
      <c r="BN852" s="204">
        <f t="shared" si="323"/>
        <v>0</v>
      </c>
      <c r="BO852" s="204">
        <f t="shared" si="323"/>
        <v>0</v>
      </c>
      <c r="BP852" s="204">
        <f t="shared" si="323"/>
        <v>0</v>
      </c>
      <c r="BQ852" s="205">
        <f t="shared" si="323"/>
        <v>0</v>
      </c>
      <c r="BR852" s="973">
        <f>IF($Z852=1,0,IF(AND($Z852=0,BM852&gt;0),1,IF(AND($Z852=0,BO852&gt;0),1,IF(AND($Z852=0,BQ852&gt;0),1,0))))</f>
        <v>0</v>
      </c>
      <c r="BS852" s="973">
        <f>IF($Z852=0,0,IF(AND($Z852=1,BL852&gt;0),1,IF(AND($Z852=1,BN852&gt;0),1,IF(AND($Z852=1,BP852&gt;0),1,0))))</f>
        <v>0</v>
      </c>
      <c r="BT852" s="978">
        <f>IF($Z852=0,0,IF(BX852+BZ852+CB852&gt;0,$AA852,0))</f>
        <v>0</v>
      </c>
      <c r="BU852" s="980">
        <f>IF($Z852=0,0,IF(AND(BT852=0,O853&gt;0),$AA852,0))</f>
        <v>0</v>
      </c>
      <c r="BV852" s="969">
        <f>$AA852-BT852-BU852</f>
        <v>0</v>
      </c>
      <c r="BW852" s="204">
        <f t="shared" si="324"/>
        <v>0</v>
      </c>
      <c r="BX852" s="204">
        <f t="shared" si="324"/>
        <v>0</v>
      </c>
      <c r="BY852" s="204">
        <f t="shared" si="324"/>
        <v>0</v>
      </c>
      <c r="BZ852" s="204">
        <f t="shared" si="324"/>
        <v>0</v>
      </c>
      <c r="CA852" s="204">
        <f t="shared" si="324"/>
        <v>0</v>
      </c>
      <c r="CB852" s="205">
        <f t="shared" si="324"/>
        <v>0</v>
      </c>
      <c r="CC852" s="973">
        <f>IF($Z852=1,0,IF(AND($Z852=0,BX852&gt;0),1,IF(AND($Z852=0,BZ852&gt;0),1,IF(AND($Z852=0,CB852&gt;0),1,0))))</f>
        <v>0</v>
      </c>
      <c r="CD852" s="973">
        <f>IF($Z852=0,0,IF(AND($Z852=1,BW852&gt;0),1,IF(AND($Z852=1,BY852&gt;0),1,IF(AND($Z852=1,CA852&gt;0),1,0))))</f>
        <v>0</v>
      </c>
      <c r="CE852" s="11"/>
      <c r="CF852" s="11"/>
      <c r="CG852" s="11"/>
      <c r="CH852" s="11"/>
      <c r="CI852" s="11"/>
      <c r="CJ852" s="11"/>
      <c r="CK852" s="11"/>
      <c r="CL852" s="11"/>
      <c r="CM852" s="11"/>
    </row>
    <row r="853" spans="1:91" ht="14.25" customHeight="1">
      <c r="A853" s="950" t="str">
        <f>A852</f>
        <v/>
      </c>
      <c r="B853" s="57"/>
      <c r="C853" s="2051"/>
      <c r="D853" s="2053"/>
      <c r="E853" s="2051"/>
      <c r="F853" s="2772"/>
      <c r="G853" s="1121">
        <f>Import!Q1550</f>
        <v>0</v>
      </c>
      <c r="H853" s="2774"/>
      <c r="I853" s="450"/>
      <c r="J853" s="2775"/>
      <c r="K853" s="450"/>
      <c r="L853" s="2775"/>
      <c r="M853" s="450"/>
      <c r="N853" s="2775"/>
      <c r="O853" s="450"/>
      <c r="P853" s="2775"/>
      <c r="Q853" s="11"/>
      <c r="R853" s="11"/>
      <c r="S853" s="397"/>
      <c r="T853" s="419"/>
      <c r="U853" s="444">
        <f>Import!N1551</f>
        <v>0</v>
      </c>
      <c r="V853" s="11"/>
      <c r="W853" s="306"/>
      <c r="X853" s="306"/>
      <c r="Y853" s="306"/>
      <c r="Z853" s="11"/>
      <c r="AE853" s="204"/>
      <c r="AF853" s="204"/>
      <c r="AG853" s="204"/>
      <c r="AH853" s="204"/>
      <c r="AI853" s="922"/>
      <c r="AJ853" s="205"/>
      <c r="AK853" s="973"/>
      <c r="AL853" s="973">
        <f>AL852</f>
        <v>0</v>
      </c>
      <c r="AP853" s="204"/>
      <c r="AQ853" s="204"/>
      <c r="AR853" s="204"/>
      <c r="AS853" s="204"/>
      <c r="AT853" s="204"/>
      <c r="AU853" s="205"/>
      <c r="AV853" s="973"/>
      <c r="AW853" s="973">
        <f>AW852</f>
        <v>0</v>
      </c>
      <c r="BA853" s="204"/>
      <c r="BB853" s="204"/>
      <c r="BC853" s="204"/>
      <c r="BD853" s="204"/>
      <c r="BE853" s="204"/>
      <c r="BF853" s="205"/>
      <c r="BG853" s="973"/>
      <c r="BH853" s="973">
        <f>BH852</f>
        <v>0</v>
      </c>
      <c r="BL853" s="204"/>
      <c r="BM853" s="204"/>
      <c r="BN853" s="204"/>
      <c r="BO853" s="204"/>
      <c r="BP853" s="204"/>
      <c r="BQ853" s="205"/>
      <c r="BR853" s="973"/>
      <c r="BS853" s="973">
        <f>BS852</f>
        <v>0</v>
      </c>
      <c r="BW853" s="204"/>
      <c r="BX853" s="204"/>
      <c r="BY853" s="204"/>
      <c r="BZ853" s="204"/>
      <c r="CA853" s="204"/>
      <c r="CB853" s="205"/>
      <c r="CC853" s="973"/>
      <c r="CD853" s="973">
        <f>CD852</f>
        <v>0</v>
      </c>
      <c r="CE853" s="11"/>
      <c r="CF853" s="11"/>
      <c r="CG853" s="11"/>
      <c r="CH853" s="11"/>
      <c r="CI853" s="11"/>
      <c r="CJ853" s="11"/>
      <c r="CK853" s="11"/>
      <c r="CL853" s="11"/>
      <c r="CM853" s="11"/>
    </row>
    <row r="854" spans="1:91" ht="24.75" customHeight="1">
      <c r="A854" s="949" t="str">
        <f>IF(E854&gt;0,"Wypełnione","")</f>
        <v/>
      </c>
      <c r="B854" s="57"/>
      <c r="C854" s="2050">
        <f>'Og s3a'!C1563</f>
        <v>0</v>
      </c>
      <c r="D854" s="2052">
        <f>'Og s3a'!E1563</f>
        <v>0</v>
      </c>
      <c r="E854" s="2050">
        <f>'Og s3a'!F1563</f>
        <v>0</v>
      </c>
      <c r="F854" s="2771"/>
      <c r="G854" s="448">
        <f>T854</f>
        <v>0</v>
      </c>
      <c r="H854" s="2773">
        <f>U854</f>
        <v>0</v>
      </c>
      <c r="I854" s="451"/>
      <c r="J854" s="2775"/>
      <c r="K854" s="451"/>
      <c r="L854" s="2775"/>
      <c r="M854" s="451"/>
      <c r="N854" s="2775"/>
      <c r="O854" s="451"/>
      <c r="P854" s="2775"/>
      <c r="Q854" s="11"/>
      <c r="R854" s="11"/>
      <c r="S854" s="396">
        <f>'Og s3a'!G1563</f>
        <v>0</v>
      </c>
      <c r="T854" s="398">
        <f>'Og s3a'!D1563</f>
        <v>0</v>
      </c>
      <c r="U854" s="444">
        <f>Import!N1552</f>
        <v>0</v>
      </c>
      <c r="V854" s="11"/>
      <c r="W854" s="306"/>
      <c r="X854" s="306"/>
      <c r="Y854" s="306"/>
      <c r="Z854" s="970">
        <f>IF(F854=AF$7,1,0)</f>
        <v>0</v>
      </c>
      <c r="AA854" s="970">
        <f>Z854*D854</f>
        <v>0</v>
      </c>
      <c r="AB854" s="978">
        <f>IF($Z854=0,0,IF(AF854+AH854+AJ854&gt;0,$AA854,0))</f>
        <v>0</v>
      </c>
      <c r="AC854" s="980">
        <f>IF($Z854=0,0,IF(AND(AB854=0,G855&gt;0),$AA854,0))</f>
        <v>0</v>
      </c>
      <c r="AD854" s="969">
        <f>AA854-AB854-AC854</f>
        <v>0</v>
      </c>
      <c r="AE854" s="204">
        <f t="shared" si="320"/>
        <v>0</v>
      </c>
      <c r="AF854" s="204">
        <f t="shared" si="320"/>
        <v>0</v>
      </c>
      <c r="AG854" s="204">
        <f t="shared" si="320"/>
        <v>0</v>
      </c>
      <c r="AH854" s="204">
        <f t="shared" si="320"/>
        <v>0</v>
      </c>
      <c r="AI854" s="922">
        <f t="shared" si="320"/>
        <v>0</v>
      </c>
      <c r="AJ854" s="205">
        <f t="shared" si="320"/>
        <v>0</v>
      </c>
      <c r="AK854" s="973">
        <f>IF($Z854=1,0,IF(AND($Z854=0,AF854&gt;0),1,IF(AND($Z854=0,AH854&gt;0),1,IF(AND($Z854=0,AJ854&gt;0),1,0))))</f>
        <v>0</v>
      </c>
      <c r="AL854" s="973">
        <f>IF($Z854=0,0,IF(AND($Z854=1,AE854&gt;0),1,IF(AND($Z854=1,AG854&gt;0),1,IF(AND($Z854=1,AI854&gt;0),1,0))))</f>
        <v>0</v>
      </c>
      <c r="AM854" s="978">
        <f>IF($Z854=0,0,IF(AQ854+AS854+AU854&gt;0,$AA854,0))</f>
        <v>0</v>
      </c>
      <c r="AN854" s="980">
        <f>IF($Z854=0,0,IF(AND(AM854=0,I855&gt;0),$AA854,0))</f>
        <v>0</v>
      </c>
      <c r="AO854" s="969">
        <f>$AA854-AM854-AN854</f>
        <v>0</v>
      </c>
      <c r="AP854" s="204">
        <f t="shared" si="321"/>
        <v>0</v>
      </c>
      <c r="AQ854" s="204">
        <f t="shared" si="321"/>
        <v>0</v>
      </c>
      <c r="AR854" s="204">
        <f t="shared" si="321"/>
        <v>0</v>
      </c>
      <c r="AS854" s="204">
        <f t="shared" si="321"/>
        <v>0</v>
      </c>
      <c r="AT854" s="204">
        <f t="shared" si="321"/>
        <v>0</v>
      </c>
      <c r="AU854" s="205">
        <f t="shared" si="321"/>
        <v>0</v>
      </c>
      <c r="AV854" s="973">
        <f>IF($Z854=1,0,IF(AND($Z854=0,AQ854&gt;0),1,IF(AND($Z854=0,AS854&gt;0),1,IF(AND($Z854=0,AU854&gt;0),1,0))))</f>
        <v>0</v>
      </c>
      <c r="AW854" s="973">
        <f>IF($Z854=0,0,IF(AND($Z854=1,AP854&gt;0),1,IF(AND($Z854=1,AR854&gt;0),1,IF(AND($Z854=1,AT854&gt;0),1,0))))</f>
        <v>0</v>
      </c>
      <c r="AX854" s="978">
        <f>IF($Z854=0,0,IF(BB854+BD854+BF854&gt;0,$AA854,0))</f>
        <v>0</v>
      </c>
      <c r="AY854" s="980">
        <f>IF($Z854=0,0,IF(AND(AX854=0,K855&gt;0),$AA854,0))</f>
        <v>0</v>
      </c>
      <c r="AZ854" s="969">
        <f>$AA854-AX854-AY854</f>
        <v>0</v>
      </c>
      <c r="BA854" s="204">
        <f t="shared" si="322"/>
        <v>0</v>
      </c>
      <c r="BB854" s="204">
        <f t="shared" si="322"/>
        <v>0</v>
      </c>
      <c r="BC854" s="204">
        <f t="shared" si="322"/>
        <v>0</v>
      </c>
      <c r="BD854" s="204">
        <f t="shared" si="322"/>
        <v>0</v>
      </c>
      <c r="BE854" s="204">
        <f t="shared" si="322"/>
        <v>0</v>
      </c>
      <c r="BF854" s="205">
        <f t="shared" si="322"/>
        <v>0</v>
      </c>
      <c r="BG854" s="973">
        <f>IF($Z854=1,0,IF(AND($Z854=0,BB854&gt;0),1,IF(AND($Z854=0,BD854&gt;0),1,IF(AND($Z854=0,BF854&gt;0),1,0))))</f>
        <v>0</v>
      </c>
      <c r="BH854" s="973">
        <f>IF($Z854=0,0,IF(AND($Z854=1,BA854&gt;0),1,IF(AND($Z854=1,BC854&gt;0),1,IF(AND($Z854=1,BE854&gt;0),1,0))))</f>
        <v>0</v>
      </c>
      <c r="BI854" s="978">
        <f>IF($Z854=0,0,IF(BM854+BO854+BQ854&gt;0,$AA854,0))</f>
        <v>0</v>
      </c>
      <c r="BJ854" s="980">
        <f>IF($Z854=0,0,IF(AND(BI854=0,M855&gt;0),$AA854,0))</f>
        <v>0</v>
      </c>
      <c r="BK854" s="969">
        <f>$AA854-BI854-BJ854</f>
        <v>0</v>
      </c>
      <c r="BL854" s="204">
        <f t="shared" si="323"/>
        <v>0</v>
      </c>
      <c r="BM854" s="204">
        <f t="shared" si="323"/>
        <v>0</v>
      </c>
      <c r="BN854" s="204">
        <f t="shared" si="323"/>
        <v>0</v>
      </c>
      <c r="BO854" s="204">
        <f t="shared" si="323"/>
        <v>0</v>
      </c>
      <c r="BP854" s="204">
        <f t="shared" si="323"/>
        <v>0</v>
      </c>
      <c r="BQ854" s="205">
        <f t="shared" si="323"/>
        <v>0</v>
      </c>
      <c r="BR854" s="973">
        <f>IF($Z854=1,0,IF(AND($Z854=0,BM854&gt;0),1,IF(AND($Z854=0,BO854&gt;0),1,IF(AND($Z854=0,BQ854&gt;0),1,0))))</f>
        <v>0</v>
      </c>
      <c r="BS854" s="973">
        <f>IF($Z854=0,0,IF(AND($Z854=1,BL854&gt;0),1,IF(AND($Z854=1,BN854&gt;0),1,IF(AND($Z854=1,BP854&gt;0),1,0))))</f>
        <v>0</v>
      </c>
      <c r="BT854" s="978">
        <f>IF($Z854=0,0,IF(BX854+BZ854+CB854&gt;0,$AA854,0))</f>
        <v>0</v>
      </c>
      <c r="BU854" s="980">
        <f>IF($Z854=0,0,IF(AND(BT854=0,O855&gt;0),$AA854,0))</f>
        <v>0</v>
      </c>
      <c r="BV854" s="969">
        <f>$AA854-BT854-BU854</f>
        <v>0</v>
      </c>
      <c r="BW854" s="204">
        <f t="shared" si="324"/>
        <v>0</v>
      </c>
      <c r="BX854" s="204">
        <f t="shared" si="324"/>
        <v>0</v>
      </c>
      <c r="BY854" s="204">
        <f t="shared" si="324"/>
        <v>0</v>
      </c>
      <c r="BZ854" s="204">
        <f t="shared" si="324"/>
        <v>0</v>
      </c>
      <c r="CA854" s="204">
        <f t="shared" si="324"/>
        <v>0</v>
      </c>
      <c r="CB854" s="205">
        <f t="shared" si="324"/>
        <v>0</v>
      </c>
      <c r="CC854" s="973">
        <f>IF($Z854=1,0,IF(AND($Z854=0,BX854&gt;0),1,IF(AND($Z854=0,BZ854&gt;0),1,IF(AND($Z854=0,CB854&gt;0),1,0))))</f>
        <v>0</v>
      </c>
      <c r="CD854" s="973">
        <f>IF($Z854=0,0,IF(AND($Z854=1,BW854&gt;0),1,IF(AND($Z854=1,BY854&gt;0),1,IF(AND($Z854=1,CA854&gt;0),1,0))))</f>
        <v>0</v>
      </c>
      <c r="CE854" s="11"/>
      <c r="CF854" s="11"/>
      <c r="CG854" s="11"/>
      <c r="CH854" s="11"/>
      <c r="CI854" s="11"/>
      <c r="CJ854" s="11"/>
      <c r="CK854" s="11"/>
      <c r="CL854" s="11"/>
      <c r="CM854" s="11"/>
    </row>
    <row r="855" spans="1:91" ht="14.25" customHeight="1">
      <c r="A855" s="950" t="str">
        <f>A854</f>
        <v/>
      </c>
      <c r="B855" s="57"/>
      <c r="C855" s="2051"/>
      <c r="D855" s="2053"/>
      <c r="E855" s="2051"/>
      <c r="F855" s="2772"/>
      <c r="G855" s="1121">
        <f>Import!Q1552</f>
        <v>0</v>
      </c>
      <c r="H855" s="2774"/>
      <c r="I855" s="450"/>
      <c r="J855" s="2775"/>
      <c r="K855" s="450"/>
      <c r="L855" s="2775"/>
      <c r="M855" s="450"/>
      <c r="N855" s="2775"/>
      <c r="O855" s="450"/>
      <c r="P855" s="2775"/>
      <c r="Q855" s="11"/>
      <c r="R855" s="11"/>
      <c r="S855" s="397"/>
      <c r="T855" s="419"/>
      <c r="U855" s="444">
        <f>Import!N1553</f>
        <v>0</v>
      </c>
      <c r="V855" s="11"/>
      <c r="W855" s="306"/>
      <c r="X855" s="306"/>
      <c r="Y855" s="306"/>
      <c r="Z855" s="11"/>
      <c r="AE855" s="204"/>
      <c r="AF855" s="204"/>
      <c r="AG855" s="204"/>
      <c r="AH855" s="204"/>
      <c r="AI855" s="922"/>
      <c r="AJ855" s="205"/>
      <c r="AK855" s="973"/>
      <c r="AL855" s="973">
        <f>AL854</f>
        <v>0</v>
      </c>
      <c r="AP855" s="204"/>
      <c r="AQ855" s="204"/>
      <c r="AR855" s="204"/>
      <c r="AS855" s="204"/>
      <c r="AT855" s="204"/>
      <c r="AU855" s="205"/>
      <c r="AV855" s="973"/>
      <c r="AW855" s="973">
        <f>AW854</f>
        <v>0</v>
      </c>
      <c r="BA855" s="204"/>
      <c r="BB855" s="204"/>
      <c r="BC855" s="204"/>
      <c r="BD855" s="204"/>
      <c r="BE855" s="204"/>
      <c r="BF855" s="205"/>
      <c r="BG855" s="973"/>
      <c r="BH855" s="973">
        <f>BH854</f>
        <v>0</v>
      </c>
      <c r="BL855" s="204"/>
      <c r="BM855" s="204"/>
      <c r="BN855" s="204"/>
      <c r="BO855" s="204"/>
      <c r="BP855" s="204"/>
      <c r="BQ855" s="205"/>
      <c r="BR855" s="973"/>
      <c r="BS855" s="973">
        <f>BS854</f>
        <v>0</v>
      </c>
      <c r="BW855" s="204"/>
      <c r="BX855" s="204"/>
      <c r="BY855" s="204"/>
      <c r="BZ855" s="204"/>
      <c r="CA855" s="204"/>
      <c r="CB855" s="205"/>
      <c r="CC855" s="973"/>
      <c r="CD855" s="973">
        <f>CD854</f>
        <v>0</v>
      </c>
      <c r="CE855" s="11"/>
      <c r="CF855" s="11"/>
      <c r="CG855" s="11"/>
      <c r="CH855" s="11"/>
      <c r="CI855" s="11"/>
      <c r="CJ855" s="11"/>
      <c r="CK855" s="11"/>
      <c r="CL855" s="11"/>
      <c r="CM855" s="11"/>
    </row>
    <row r="856" spans="1:91" ht="24.75" customHeight="1">
      <c r="A856" s="949" t="str">
        <f>IF(E856&gt;0,"Wypełnione","")</f>
        <v/>
      </c>
      <c r="B856" s="57"/>
      <c r="C856" s="2050">
        <f>'Og s3a'!C1565</f>
        <v>0</v>
      </c>
      <c r="D856" s="2052">
        <f>'Og s3a'!E1565</f>
        <v>0</v>
      </c>
      <c r="E856" s="2050">
        <f>'Og s3a'!F1565</f>
        <v>0</v>
      </c>
      <c r="F856" s="2771"/>
      <c r="G856" s="448">
        <f>T856</f>
        <v>0</v>
      </c>
      <c r="H856" s="2773">
        <f>U856</f>
        <v>0</v>
      </c>
      <c r="I856" s="451"/>
      <c r="J856" s="2775"/>
      <c r="K856" s="451"/>
      <c r="L856" s="2775"/>
      <c r="M856" s="451"/>
      <c r="N856" s="2775"/>
      <c r="O856" s="451"/>
      <c r="P856" s="2775"/>
      <c r="Q856" s="11"/>
      <c r="R856" s="11"/>
      <c r="S856" s="396">
        <f>'Og s3a'!G1565</f>
        <v>0</v>
      </c>
      <c r="T856" s="398">
        <f>'Og s3a'!D1565</f>
        <v>0</v>
      </c>
      <c r="U856" s="444">
        <f>Import!N1554</f>
        <v>0</v>
      </c>
      <c r="V856" s="11"/>
      <c r="W856" s="306"/>
      <c r="X856" s="306"/>
      <c r="Y856" s="306"/>
      <c r="Z856" s="970">
        <f>IF(F856=AF$7,1,0)</f>
        <v>0</v>
      </c>
      <c r="AA856" s="970">
        <f>Z856*D856</f>
        <v>0</v>
      </c>
      <c r="AB856" s="978">
        <f>IF($Z856=0,0,IF(AF856+AH856+AJ856&gt;0,$AA856,0))</f>
        <v>0</v>
      </c>
      <c r="AC856" s="980">
        <f>IF($Z856=0,0,IF(AND(AB856=0,G857&gt;0),$AA856,0))</f>
        <v>0</v>
      </c>
      <c r="AD856" s="969">
        <f>AA856-AB856-AC856</f>
        <v>0</v>
      </c>
      <c r="AE856" s="204">
        <f t="shared" si="320"/>
        <v>0</v>
      </c>
      <c r="AF856" s="204">
        <f t="shared" si="320"/>
        <v>0</v>
      </c>
      <c r="AG856" s="204">
        <f t="shared" si="320"/>
        <v>0</v>
      </c>
      <c r="AH856" s="204">
        <f t="shared" si="320"/>
        <v>0</v>
      </c>
      <c r="AI856" s="922">
        <f t="shared" si="320"/>
        <v>0</v>
      </c>
      <c r="AJ856" s="205">
        <f t="shared" si="320"/>
        <v>0</v>
      </c>
      <c r="AK856" s="973">
        <f>IF($Z856=1,0,IF(AND($Z856=0,AF856&gt;0),1,IF(AND($Z856=0,AH856&gt;0),1,IF(AND($Z856=0,AJ856&gt;0),1,0))))</f>
        <v>0</v>
      </c>
      <c r="AL856" s="973">
        <f>IF($Z856=0,0,IF(AND($Z856=1,AE856&gt;0),1,IF(AND($Z856=1,AG856&gt;0),1,IF(AND($Z856=1,AI856&gt;0),1,0))))</f>
        <v>0</v>
      </c>
      <c r="AM856" s="978">
        <f>IF($Z856=0,0,IF(AQ856+AS856+AU856&gt;0,$AA856,0))</f>
        <v>0</v>
      </c>
      <c r="AN856" s="980">
        <f>IF($Z856=0,0,IF(AND(AM856=0,I857&gt;0),$AA856,0))</f>
        <v>0</v>
      </c>
      <c r="AO856" s="969">
        <f>$AA856-AM856-AN856</f>
        <v>0</v>
      </c>
      <c r="AP856" s="204">
        <f t="shared" si="321"/>
        <v>0</v>
      </c>
      <c r="AQ856" s="204">
        <f t="shared" si="321"/>
        <v>0</v>
      </c>
      <c r="AR856" s="204">
        <f t="shared" si="321"/>
        <v>0</v>
      </c>
      <c r="AS856" s="204">
        <f t="shared" si="321"/>
        <v>0</v>
      </c>
      <c r="AT856" s="204">
        <f t="shared" si="321"/>
        <v>0</v>
      </c>
      <c r="AU856" s="205">
        <f t="shared" si="321"/>
        <v>0</v>
      </c>
      <c r="AV856" s="973">
        <f>IF($Z856=1,0,IF(AND($Z856=0,AQ856&gt;0),1,IF(AND($Z856=0,AS856&gt;0),1,IF(AND($Z856=0,AU856&gt;0),1,0))))</f>
        <v>0</v>
      </c>
      <c r="AW856" s="973">
        <f>IF($Z856=0,0,IF(AND($Z856=1,AP856&gt;0),1,IF(AND($Z856=1,AR856&gt;0),1,IF(AND($Z856=1,AT856&gt;0),1,0))))</f>
        <v>0</v>
      </c>
      <c r="AX856" s="978">
        <f>IF($Z856=0,0,IF(BB856+BD856+BF856&gt;0,$AA856,0))</f>
        <v>0</v>
      </c>
      <c r="AY856" s="980">
        <f>IF($Z856=0,0,IF(AND(AX856=0,K857&gt;0),$AA856,0))</f>
        <v>0</v>
      </c>
      <c r="AZ856" s="969">
        <f>$AA856-AX856-AY856</f>
        <v>0</v>
      </c>
      <c r="BA856" s="204">
        <f t="shared" si="322"/>
        <v>0</v>
      </c>
      <c r="BB856" s="204">
        <f t="shared" si="322"/>
        <v>0</v>
      </c>
      <c r="BC856" s="204">
        <f t="shared" si="322"/>
        <v>0</v>
      </c>
      <c r="BD856" s="204">
        <f t="shared" si="322"/>
        <v>0</v>
      </c>
      <c r="BE856" s="204">
        <f t="shared" si="322"/>
        <v>0</v>
      </c>
      <c r="BF856" s="205">
        <f t="shared" si="322"/>
        <v>0</v>
      </c>
      <c r="BG856" s="973">
        <f>IF($Z856=1,0,IF(AND($Z856=0,BB856&gt;0),1,IF(AND($Z856=0,BD856&gt;0),1,IF(AND($Z856=0,BF856&gt;0),1,0))))</f>
        <v>0</v>
      </c>
      <c r="BH856" s="973">
        <f>IF($Z856=0,0,IF(AND($Z856=1,BA856&gt;0),1,IF(AND($Z856=1,BC856&gt;0),1,IF(AND($Z856=1,BE856&gt;0),1,0))))</f>
        <v>0</v>
      </c>
      <c r="BI856" s="978">
        <f>IF($Z856=0,0,IF(BM856+BO856+BQ856&gt;0,$AA856,0))</f>
        <v>0</v>
      </c>
      <c r="BJ856" s="980">
        <f>IF($Z856=0,0,IF(AND(BI856=0,M857&gt;0),$AA856,0))</f>
        <v>0</v>
      </c>
      <c r="BK856" s="969">
        <f>$AA856-BI856-BJ856</f>
        <v>0</v>
      </c>
      <c r="BL856" s="204">
        <f t="shared" si="323"/>
        <v>0</v>
      </c>
      <c r="BM856" s="204">
        <f t="shared" si="323"/>
        <v>0</v>
      </c>
      <c r="BN856" s="204">
        <f t="shared" si="323"/>
        <v>0</v>
      </c>
      <c r="BO856" s="204">
        <f t="shared" si="323"/>
        <v>0</v>
      </c>
      <c r="BP856" s="204">
        <f t="shared" si="323"/>
        <v>0</v>
      </c>
      <c r="BQ856" s="205">
        <f t="shared" si="323"/>
        <v>0</v>
      </c>
      <c r="BR856" s="973">
        <f>IF($Z856=1,0,IF(AND($Z856=0,BM856&gt;0),1,IF(AND($Z856=0,BO856&gt;0),1,IF(AND($Z856=0,BQ856&gt;0),1,0))))</f>
        <v>0</v>
      </c>
      <c r="BS856" s="973">
        <f>IF($Z856=0,0,IF(AND($Z856=1,BL856&gt;0),1,IF(AND($Z856=1,BN856&gt;0),1,IF(AND($Z856=1,BP856&gt;0),1,0))))</f>
        <v>0</v>
      </c>
      <c r="BT856" s="978">
        <f>IF($Z856=0,0,IF(BX856+BZ856+CB856&gt;0,$AA856,0))</f>
        <v>0</v>
      </c>
      <c r="BU856" s="980">
        <f>IF($Z856=0,0,IF(AND(BT856=0,O857&gt;0),$AA856,0))</f>
        <v>0</v>
      </c>
      <c r="BV856" s="969">
        <f>$AA856-BT856-BU856</f>
        <v>0</v>
      </c>
      <c r="BW856" s="204">
        <f t="shared" si="324"/>
        <v>0</v>
      </c>
      <c r="BX856" s="204">
        <f t="shared" si="324"/>
        <v>0</v>
      </c>
      <c r="BY856" s="204">
        <f t="shared" si="324"/>
        <v>0</v>
      </c>
      <c r="BZ856" s="204">
        <f t="shared" si="324"/>
        <v>0</v>
      </c>
      <c r="CA856" s="204">
        <f t="shared" si="324"/>
        <v>0</v>
      </c>
      <c r="CB856" s="205">
        <f t="shared" si="324"/>
        <v>0</v>
      </c>
      <c r="CC856" s="973">
        <f>IF($Z856=1,0,IF(AND($Z856=0,BX856&gt;0),1,IF(AND($Z856=0,BZ856&gt;0),1,IF(AND($Z856=0,CB856&gt;0),1,0))))</f>
        <v>0</v>
      </c>
      <c r="CD856" s="973">
        <f>IF($Z856=0,0,IF(AND($Z856=1,BW856&gt;0),1,IF(AND($Z856=1,BY856&gt;0),1,IF(AND($Z856=1,CA856&gt;0),1,0))))</f>
        <v>0</v>
      </c>
      <c r="CE856" s="11"/>
      <c r="CF856" s="11"/>
      <c r="CG856" s="11"/>
      <c r="CH856" s="11"/>
      <c r="CI856" s="11"/>
      <c r="CJ856" s="11"/>
      <c r="CK856" s="11"/>
      <c r="CL856" s="11"/>
      <c r="CM856" s="11"/>
    </row>
    <row r="857" spans="1:91" ht="14.25" customHeight="1">
      <c r="A857" s="950" t="str">
        <f>A856</f>
        <v/>
      </c>
      <c r="B857" s="57"/>
      <c r="C857" s="2051"/>
      <c r="D857" s="2053"/>
      <c r="E857" s="2051"/>
      <c r="F857" s="2772"/>
      <c r="G857" s="1121">
        <f>Import!Q1554</f>
        <v>0</v>
      </c>
      <c r="H857" s="2774"/>
      <c r="I857" s="450"/>
      <c r="J857" s="2775"/>
      <c r="K857" s="450"/>
      <c r="L857" s="2775"/>
      <c r="M857" s="450"/>
      <c r="N857" s="2775"/>
      <c r="O857" s="450"/>
      <c r="P857" s="2775"/>
      <c r="Q857" s="11"/>
      <c r="R857" s="11"/>
      <c r="S857" s="397"/>
      <c r="T857" s="419"/>
      <c r="U857" s="444">
        <f>Import!N1555</f>
        <v>0</v>
      </c>
      <c r="V857" s="11"/>
      <c r="W857" s="306"/>
      <c r="X857" s="306"/>
      <c r="Y857" s="306"/>
      <c r="Z857" s="11"/>
      <c r="AE857" s="204"/>
      <c r="AF857" s="204"/>
      <c r="AG857" s="204"/>
      <c r="AH857" s="204"/>
      <c r="AI857" s="922"/>
      <c r="AJ857" s="205"/>
      <c r="AK857" s="973"/>
      <c r="AL857" s="973">
        <f>AL856</f>
        <v>0</v>
      </c>
      <c r="AP857" s="204"/>
      <c r="AQ857" s="204"/>
      <c r="AR857" s="204"/>
      <c r="AS857" s="204"/>
      <c r="AT857" s="204"/>
      <c r="AU857" s="205"/>
      <c r="AV857" s="973"/>
      <c r="AW857" s="973">
        <f>AW856</f>
        <v>0</v>
      </c>
      <c r="BA857" s="204"/>
      <c r="BB857" s="204"/>
      <c r="BC857" s="204"/>
      <c r="BD857" s="204"/>
      <c r="BE857" s="204"/>
      <c r="BF857" s="205"/>
      <c r="BG857" s="973"/>
      <c r="BH857" s="973">
        <f>BH856</f>
        <v>0</v>
      </c>
      <c r="BL857" s="204"/>
      <c r="BM857" s="204"/>
      <c r="BN857" s="204"/>
      <c r="BO857" s="204"/>
      <c r="BP857" s="204"/>
      <c r="BQ857" s="205"/>
      <c r="BR857" s="973"/>
      <c r="BS857" s="973">
        <f>BS856</f>
        <v>0</v>
      </c>
      <c r="BW857" s="204"/>
      <c r="BX857" s="204"/>
      <c r="BY857" s="204"/>
      <c r="BZ857" s="204"/>
      <c r="CA857" s="204"/>
      <c r="CB857" s="205"/>
      <c r="CC857" s="973"/>
      <c r="CD857" s="973">
        <f>CD856</f>
        <v>0</v>
      </c>
      <c r="CE857" s="11"/>
      <c r="CF857" s="11"/>
      <c r="CG857" s="11"/>
      <c r="CH857" s="11"/>
      <c r="CI857" s="11"/>
      <c r="CJ857" s="11"/>
      <c r="CK857" s="11"/>
      <c r="CL857" s="11"/>
      <c r="CM857" s="11"/>
    </row>
    <row r="858" spans="1:91" ht="24.75" customHeight="1">
      <c r="A858" s="949" t="str">
        <f>IF(E858&gt;0,"Wypełnione","")</f>
        <v/>
      </c>
      <c r="B858" s="57"/>
      <c r="C858" s="2050">
        <f>'Og s3a'!C1567</f>
        <v>0</v>
      </c>
      <c r="D858" s="2052">
        <f>'Og s3a'!E1567</f>
        <v>0</v>
      </c>
      <c r="E858" s="2050">
        <f>'Og s3a'!F1567</f>
        <v>0</v>
      </c>
      <c r="F858" s="2771"/>
      <c r="G858" s="448">
        <f>T858</f>
        <v>0</v>
      </c>
      <c r="H858" s="2773">
        <f>U858</f>
        <v>0</v>
      </c>
      <c r="I858" s="451"/>
      <c r="J858" s="2775"/>
      <c r="K858" s="451"/>
      <c r="L858" s="2775"/>
      <c r="M858" s="451"/>
      <c r="N858" s="2775"/>
      <c r="O858" s="451"/>
      <c r="P858" s="2775"/>
      <c r="Q858" s="11"/>
      <c r="R858" s="11"/>
      <c r="S858" s="396">
        <f>'Og s3a'!G1567</f>
        <v>0</v>
      </c>
      <c r="T858" s="398">
        <f>'Og s3a'!D1567</f>
        <v>0</v>
      </c>
      <c r="U858" s="444">
        <f>Import!N1556</f>
        <v>0</v>
      </c>
      <c r="V858" s="11"/>
      <c r="W858" s="306"/>
      <c r="X858" s="306"/>
      <c r="Y858" s="306"/>
      <c r="Z858" s="970">
        <f>IF(F858=AF$7,1,0)</f>
        <v>0</v>
      </c>
      <c r="AA858" s="970">
        <f>Z858*D858</f>
        <v>0</v>
      </c>
      <c r="AB858" s="978">
        <f>IF($Z858=0,0,IF(AF858+AH858+AJ858&gt;0,$AA858,0))</f>
        <v>0</v>
      </c>
      <c r="AC858" s="980">
        <f>IF($Z858=0,0,IF(AND(AB858=0,G859&gt;0),$AA858,0))</f>
        <v>0</v>
      </c>
      <c r="AD858" s="969">
        <f>AA858-AB858-AC858</f>
        <v>0</v>
      </c>
      <c r="AE858" s="204">
        <f t="shared" si="320"/>
        <v>0</v>
      </c>
      <c r="AF858" s="204">
        <f t="shared" si="320"/>
        <v>0</v>
      </c>
      <c r="AG858" s="204">
        <f t="shared" si="320"/>
        <v>0</v>
      </c>
      <c r="AH858" s="204">
        <f t="shared" si="320"/>
        <v>0</v>
      </c>
      <c r="AI858" s="922">
        <f t="shared" si="320"/>
        <v>0</v>
      </c>
      <c r="AJ858" s="205">
        <f t="shared" si="320"/>
        <v>0</v>
      </c>
      <c r="AK858" s="973">
        <f>IF($Z858=1,0,IF(AND($Z858=0,AF858&gt;0),1,IF(AND($Z858=0,AH858&gt;0),1,IF(AND($Z858=0,AJ858&gt;0),1,0))))</f>
        <v>0</v>
      </c>
      <c r="AL858" s="973">
        <f>IF($Z858=0,0,IF(AND($Z858=1,AE858&gt;0),1,IF(AND($Z858=1,AG858&gt;0),1,IF(AND($Z858=1,AI858&gt;0),1,0))))</f>
        <v>0</v>
      </c>
      <c r="AM858" s="978">
        <f>IF($Z858=0,0,IF(AQ858+AS858+AU858&gt;0,$AA858,0))</f>
        <v>0</v>
      </c>
      <c r="AN858" s="980">
        <f>IF($Z858=0,0,IF(AND(AM858=0,I859&gt;0),$AA858,0))</f>
        <v>0</v>
      </c>
      <c r="AO858" s="969">
        <f>$AA858-AM858-AN858</f>
        <v>0</v>
      </c>
      <c r="AP858" s="204">
        <f t="shared" si="321"/>
        <v>0</v>
      </c>
      <c r="AQ858" s="204">
        <f t="shared" si="321"/>
        <v>0</v>
      </c>
      <c r="AR858" s="204">
        <f t="shared" si="321"/>
        <v>0</v>
      </c>
      <c r="AS858" s="204">
        <f t="shared" si="321"/>
        <v>0</v>
      </c>
      <c r="AT858" s="204">
        <f t="shared" si="321"/>
        <v>0</v>
      </c>
      <c r="AU858" s="205">
        <f t="shared" si="321"/>
        <v>0</v>
      </c>
      <c r="AV858" s="973">
        <f>IF($Z858=1,0,IF(AND($Z858=0,AQ858&gt;0),1,IF(AND($Z858=0,AS858&gt;0),1,IF(AND($Z858=0,AU858&gt;0),1,0))))</f>
        <v>0</v>
      </c>
      <c r="AW858" s="973">
        <f>IF($Z858=0,0,IF(AND($Z858=1,AP858&gt;0),1,IF(AND($Z858=1,AR858&gt;0),1,IF(AND($Z858=1,AT858&gt;0),1,0))))</f>
        <v>0</v>
      </c>
      <c r="AX858" s="978">
        <f>IF($Z858=0,0,IF(BB858+BD858+BF858&gt;0,$AA858,0))</f>
        <v>0</v>
      </c>
      <c r="AY858" s="980">
        <f>IF($Z858=0,0,IF(AND(AX858=0,K859&gt;0),$AA858,0))</f>
        <v>0</v>
      </c>
      <c r="AZ858" s="969">
        <f>$AA858-AX858-AY858</f>
        <v>0</v>
      </c>
      <c r="BA858" s="204">
        <f t="shared" si="322"/>
        <v>0</v>
      </c>
      <c r="BB858" s="204">
        <f t="shared" si="322"/>
        <v>0</v>
      </c>
      <c r="BC858" s="204">
        <f t="shared" si="322"/>
        <v>0</v>
      </c>
      <c r="BD858" s="204">
        <f t="shared" si="322"/>
        <v>0</v>
      </c>
      <c r="BE858" s="204">
        <f t="shared" si="322"/>
        <v>0</v>
      </c>
      <c r="BF858" s="205">
        <f t="shared" si="322"/>
        <v>0</v>
      </c>
      <c r="BG858" s="973">
        <f>IF($Z858=1,0,IF(AND($Z858=0,BB858&gt;0),1,IF(AND($Z858=0,BD858&gt;0),1,IF(AND($Z858=0,BF858&gt;0),1,0))))</f>
        <v>0</v>
      </c>
      <c r="BH858" s="973">
        <f>IF($Z858=0,0,IF(AND($Z858=1,BA858&gt;0),1,IF(AND($Z858=1,BC858&gt;0),1,IF(AND($Z858=1,BE858&gt;0),1,0))))</f>
        <v>0</v>
      </c>
      <c r="BI858" s="978">
        <f>IF($Z858=0,0,IF(BM858+BO858+BQ858&gt;0,$AA858,0))</f>
        <v>0</v>
      </c>
      <c r="BJ858" s="980">
        <f>IF($Z858=0,0,IF(AND(BI858=0,M859&gt;0),$AA858,0))</f>
        <v>0</v>
      </c>
      <c r="BK858" s="969">
        <f>$AA858-BI858-BJ858</f>
        <v>0</v>
      </c>
      <c r="BL858" s="204">
        <f t="shared" si="323"/>
        <v>0</v>
      </c>
      <c r="BM858" s="204">
        <f t="shared" si="323"/>
        <v>0</v>
      </c>
      <c r="BN858" s="204">
        <f t="shared" si="323"/>
        <v>0</v>
      </c>
      <c r="BO858" s="204">
        <f t="shared" si="323"/>
        <v>0</v>
      </c>
      <c r="BP858" s="204">
        <f t="shared" si="323"/>
        <v>0</v>
      </c>
      <c r="BQ858" s="205">
        <f t="shared" si="323"/>
        <v>0</v>
      </c>
      <c r="BR858" s="973">
        <f>IF($Z858=1,0,IF(AND($Z858=0,BM858&gt;0),1,IF(AND($Z858=0,BO858&gt;0),1,IF(AND($Z858=0,BQ858&gt;0),1,0))))</f>
        <v>0</v>
      </c>
      <c r="BS858" s="973">
        <f>IF($Z858=0,0,IF(AND($Z858=1,BL858&gt;0),1,IF(AND($Z858=1,BN858&gt;0),1,IF(AND($Z858=1,BP858&gt;0),1,0))))</f>
        <v>0</v>
      </c>
      <c r="BT858" s="978">
        <f>IF($Z858=0,0,IF(BX858+BZ858+CB858&gt;0,$AA858,0))</f>
        <v>0</v>
      </c>
      <c r="BU858" s="980">
        <f>IF($Z858=0,0,IF(AND(BT858=0,O859&gt;0),$AA858,0))</f>
        <v>0</v>
      </c>
      <c r="BV858" s="969">
        <f>$AA858-BT858-BU858</f>
        <v>0</v>
      </c>
      <c r="BW858" s="204">
        <f t="shared" si="324"/>
        <v>0</v>
      </c>
      <c r="BX858" s="204">
        <f t="shared" si="324"/>
        <v>0</v>
      </c>
      <c r="BY858" s="204">
        <f t="shared" si="324"/>
        <v>0</v>
      </c>
      <c r="BZ858" s="204">
        <f t="shared" si="324"/>
        <v>0</v>
      </c>
      <c r="CA858" s="204">
        <f t="shared" si="324"/>
        <v>0</v>
      </c>
      <c r="CB858" s="205">
        <f t="shared" si="324"/>
        <v>0</v>
      </c>
      <c r="CC858" s="973">
        <f>IF($Z858=1,0,IF(AND($Z858=0,BX858&gt;0),1,IF(AND($Z858=0,BZ858&gt;0),1,IF(AND($Z858=0,CB858&gt;0),1,0))))</f>
        <v>0</v>
      </c>
      <c r="CD858" s="973">
        <f>IF($Z858=0,0,IF(AND($Z858=1,BW858&gt;0),1,IF(AND($Z858=1,BY858&gt;0),1,IF(AND($Z858=1,CA858&gt;0),1,0))))</f>
        <v>0</v>
      </c>
      <c r="CE858" s="11"/>
      <c r="CF858" s="11"/>
      <c r="CG858" s="11"/>
      <c r="CH858" s="11"/>
      <c r="CI858" s="11"/>
      <c r="CJ858" s="11"/>
      <c r="CK858" s="11"/>
      <c r="CL858" s="11"/>
      <c r="CM858" s="11"/>
    </row>
    <row r="859" spans="1:91" ht="14.25" customHeight="1">
      <c r="A859" s="950" t="str">
        <f>A858</f>
        <v/>
      </c>
      <c r="B859" s="57"/>
      <c r="C859" s="2051"/>
      <c r="D859" s="2053"/>
      <c r="E859" s="2051"/>
      <c r="F859" s="2772"/>
      <c r="G859" s="1121">
        <f>Import!Q1556</f>
        <v>0</v>
      </c>
      <c r="H859" s="2774"/>
      <c r="I859" s="450"/>
      <c r="J859" s="2775"/>
      <c r="K859" s="450"/>
      <c r="L859" s="2775"/>
      <c r="M859" s="450"/>
      <c r="N859" s="2775"/>
      <c r="O859" s="450"/>
      <c r="P859" s="2775"/>
      <c r="Q859" s="11"/>
      <c r="R859" s="11"/>
      <c r="S859" s="397"/>
      <c r="T859" s="419"/>
      <c r="U859" s="444">
        <f>Import!N1557</f>
        <v>0</v>
      </c>
      <c r="V859" s="11"/>
      <c r="W859" s="306"/>
      <c r="X859" s="306"/>
      <c r="Y859" s="306"/>
      <c r="Z859" s="11"/>
      <c r="AE859" s="204"/>
      <c r="AF859" s="204"/>
      <c r="AG859" s="204"/>
      <c r="AH859" s="204"/>
      <c r="AI859" s="922"/>
      <c r="AJ859" s="205"/>
      <c r="AK859" s="973"/>
      <c r="AL859" s="973">
        <f>AL858</f>
        <v>0</v>
      </c>
      <c r="AP859" s="204"/>
      <c r="AQ859" s="204"/>
      <c r="AR859" s="204"/>
      <c r="AS859" s="204"/>
      <c r="AT859" s="204"/>
      <c r="AU859" s="205"/>
      <c r="AV859" s="973"/>
      <c r="AW859" s="973">
        <f>AW858</f>
        <v>0</v>
      </c>
      <c r="BA859" s="204"/>
      <c r="BB859" s="204"/>
      <c r="BC859" s="204"/>
      <c r="BD859" s="204"/>
      <c r="BE859" s="204"/>
      <c r="BF859" s="205"/>
      <c r="BG859" s="973"/>
      <c r="BH859" s="973">
        <f>BH858</f>
        <v>0</v>
      </c>
      <c r="BL859" s="204"/>
      <c r="BM859" s="204"/>
      <c r="BN859" s="204"/>
      <c r="BO859" s="204"/>
      <c r="BP859" s="204"/>
      <c r="BQ859" s="205"/>
      <c r="BR859" s="973"/>
      <c r="BS859" s="973">
        <f>BS858</f>
        <v>0</v>
      </c>
      <c r="BW859" s="204"/>
      <c r="BX859" s="204"/>
      <c r="BY859" s="204"/>
      <c r="BZ859" s="204"/>
      <c r="CA859" s="204"/>
      <c r="CB859" s="205"/>
      <c r="CC859" s="973"/>
      <c r="CD859" s="973">
        <f>CD858</f>
        <v>0</v>
      </c>
      <c r="CE859" s="11"/>
      <c r="CF859" s="11"/>
      <c r="CG859" s="11"/>
      <c r="CH859" s="11"/>
      <c r="CI859" s="11"/>
      <c r="CJ859" s="11"/>
      <c r="CK859" s="11"/>
      <c r="CL859" s="11"/>
      <c r="CM859" s="11"/>
    </row>
    <row r="860" spans="1:91" ht="24.75" customHeight="1">
      <c r="A860" s="949" t="str">
        <f>IF(E860&gt;0,"Wypełnione","")</f>
        <v/>
      </c>
      <c r="B860" s="57"/>
      <c r="C860" s="2050">
        <f>'Og s3a'!C1569</f>
        <v>0</v>
      </c>
      <c r="D860" s="2052">
        <f>'Og s3a'!E1569</f>
        <v>0</v>
      </c>
      <c r="E860" s="2050">
        <f>'Og s3a'!F1569</f>
        <v>0</v>
      </c>
      <c r="F860" s="2771"/>
      <c r="G860" s="448">
        <f>T860</f>
        <v>0</v>
      </c>
      <c r="H860" s="2773">
        <f>U860</f>
        <v>0</v>
      </c>
      <c r="I860" s="451"/>
      <c r="J860" s="2775"/>
      <c r="K860" s="451"/>
      <c r="L860" s="2775"/>
      <c r="M860" s="451"/>
      <c r="N860" s="2775"/>
      <c r="O860" s="451"/>
      <c r="P860" s="2775"/>
      <c r="Q860" s="11"/>
      <c r="R860" s="11"/>
      <c r="S860" s="396">
        <f>'Og s3a'!G1569</f>
        <v>0</v>
      </c>
      <c r="T860" s="398">
        <f>'Og s3a'!D1569</f>
        <v>0</v>
      </c>
      <c r="U860" s="444">
        <f>Import!N1558</f>
        <v>0</v>
      </c>
      <c r="V860" s="11"/>
      <c r="W860" s="306"/>
      <c r="X860" s="306"/>
      <c r="Y860" s="306"/>
      <c r="Z860" s="970">
        <f>IF(F860=AF$7,1,0)</f>
        <v>0</v>
      </c>
      <c r="AA860" s="970">
        <f>Z860*D860</f>
        <v>0</v>
      </c>
      <c r="AB860" s="978">
        <f>IF($Z860=0,0,IF(AF860+AH860+AJ860&gt;0,$AA860,0))</f>
        <v>0</v>
      </c>
      <c r="AC860" s="980">
        <f>IF($Z860=0,0,IF(AND(AB860=0,G861&gt;0),$AA860,0))</f>
        <v>0</v>
      </c>
      <c r="AD860" s="969">
        <f>AA860-AB860-AC860</f>
        <v>0</v>
      </c>
      <c r="AE860" s="204">
        <f t="shared" si="320"/>
        <v>0</v>
      </c>
      <c r="AF860" s="204">
        <f t="shared" si="320"/>
        <v>0</v>
      </c>
      <c r="AG860" s="204">
        <f t="shared" si="320"/>
        <v>0</v>
      </c>
      <c r="AH860" s="204">
        <f t="shared" si="320"/>
        <v>0</v>
      </c>
      <c r="AI860" s="922">
        <f t="shared" si="320"/>
        <v>0</v>
      </c>
      <c r="AJ860" s="205">
        <f t="shared" si="320"/>
        <v>0</v>
      </c>
      <c r="AK860" s="973">
        <f>IF($Z860=1,0,IF(AND($Z860=0,AF860&gt;0),1,IF(AND($Z860=0,AH860&gt;0),1,IF(AND($Z860=0,AJ860&gt;0),1,0))))</f>
        <v>0</v>
      </c>
      <c r="AL860" s="973">
        <f>IF($Z860=0,0,IF(AND($Z860=1,AE860&gt;0),1,IF(AND($Z860=1,AG860&gt;0),1,IF(AND($Z860=1,AI860&gt;0),1,0))))</f>
        <v>0</v>
      </c>
      <c r="AM860" s="978">
        <f>IF($Z860=0,0,IF(AQ860+AS860+AU860&gt;0,$AA860,0))</f>
        <v>0</v>
      </c>
      <c r="AN860" s="980">
        <f>IF($Z860=0,0,IF(AND(AM860=0,I861&gt;0),$AA860,0))</f>
        <v>0</v>
      </c>
      <c r="AO860" s="969">
        <f>$AA860-AM860-AN860</f>
        <v>0</v>
      </c>
      <c r="AP860" s="204">
        <f t="shared" si="321"/>
        <v>0</v>
      </c>
      <c r="AQ860" s="204">
        <f t="shared" si="321"/>
        <v>0</v>
      </c>
      <c r="AR860" s="204">
        <f t="shared" si="321"/>
        <v>0</v>
      </c>
      <c r="AS860" s="204">
        <f t="shared" si="321"/>
        <v>0</v>
      </c>
      <c r="AT860" s="204">
        <f t="shared" si="321"/>
        <v>0</v>
      </c>
      <c r="AU860" s="205">
        <f t="shared" si="321"/>
        <v>0</v>
      </c>
      <c r="AV860" s="973">
        <f>IF($Z860=1,0,IF(AND($Z860=0,AQ860&gt;0),1,IF(AND($Z860=0,AS860&gt;0),1,IF(AND($Z860=0,AU860&gt;0),1,0))))</f>
        <v>0</v>
      </c>
      <c r="AW860" s="973">
        <f>IF($Z860=0,0,IF(AND($Z860=1,AP860&gt;0),1,IF(AND($Z860=1,AR860&gt;0),1,IF(AND($Z860=1,AT860&gt;0),1,0))))</f>
        <v>0</v>
      </c>
      <c r="AX860" s="978">
        <f>IF($Z860=0,0,IF(BB860+BD860+BF860&gt;0,$AA860,0))</f>
        <v>0</v>
      </c>
      <c r="AY860" s="980">
        <f>IF($Z860=0,0,IF(AND(AX860=0,K861&gt;0),$AA860,0))</f>
        <v>0</v>
      </c>
      <c r="AZ860" s="969">
        <f>$AA860-AX860-AY860</f>
        <v>0</v>
      </c>
      <c r="BA860" s="204">
        <f t="shared" si="322"/>
        <v>0</v>
      </c>
      <c r="BB860" s="204">
        <f t="shared" si="322"/>
        <v>0</v>
      </c>
      <c r="BC860" s="204">
        <f t="shared" si="322"/>
        <v>0</v>
      </c>
      <c r="BD860" s="204">
        <f t="shared" si="322"/>
        <v>0</v>
      </c>
      <c r="BE860" s="204">
        <f t="shared" si="322"/>
        <v>0</v>
      </c>
      <c r="BF860" s="205">
        <f t="shared" si="322"/>
        <v>0</v>
      </c>
      <c r="BG860" s="973">
        <f>IF($Z860=1,0,IF(AND($Z860=0,BB860&gt;0),1,IF(AND($Z860=0,BD860&gt;0),1,IF(AND($Z860=0,BF860&gt;0),1,0))))</f>
        <v>0</v>
      </c>
      <c r="BH860" s="973">
        <f>IF($Z860=0,0,IF(AND($Z860=1,BA860&gt;0),1,IF(AND($Z860=1,BC860&gt;0),1,IF(AND($Z860=1,BE860&gt;0),1,0))))</f>
        <v>0</v>
      </c>
      <c r="BI860" s="978">
        <f>IF($Z860=0,0,IF(BM860+BO860+BQ860&gt;0,$AA860,0))</f>
        <v>0</v>
      </c>
      <c r="BJ860" s="980">
        <f>IF($Z860=0,0,IF(AND(BI860=0,M861&gt;0),$AA860,0))</f>
        <v>0</v>
      </c>
      <c r="BK860" s="969">
        <f>$AA860-BI860-BJ860</f>
        <v>0</v>
      </c>
      <c r="BL860" s="204">
        <f t="shared" si="323"/>
        <v>0</v>
      </c>
      <c r="BM860" s="204">
        <f t="shared" si="323"/>
        <v>0</v>
      </c>
      <c r="BN860" s="204">
        <f t="shared" si="323"/>
        <v>0</v>
      </c>
      <c r="BO860" s="204">
        <f t="shared" si="323"/>
        <v>0</v>
      </c>
      <c r="BP860" s="204">
        <f t="shared" si="323"/>
        <v>0</v>
      </c>
      <c r="BQ860" s="205">
        <f t="shared" si="323"/>
        <v>0</v>
      </c>
      <c r="BR860" s="973">
        <f>IF($Z860=1,0,IF(AND($Z860=0,BM860&gt;0),1,IF(AND($Z860=0,BO860&gt;0),1,IF(AND($Z860=0,BQ860&gt;0),1,0))))</f>
        <v>0</v>
      </c>
      <c r="BS860" s="973">
        <f>IF($Z860=0,0,IF(AND($Z860=1,BL860&gt;0),1,IF(AND($Z860=1,BN860&gt;0),1,IF(AND($Z860=1,BP860&gt;0),1,0))))</f>
        <v>0</v>
      </c>
      <c r="BT860" s="978">
        <f>IF($Z860=0,0,IF(BX860+BZ860+CB860&gt;0,$AA860,0))</f>
        <v>0</v>
      </c>
      <c r="BU860" s="980">
        <f>IF($Z860=0,0,IF(AND(BT860=0,O861&gt;0),$AA860,0))</f>
        <v>0</v>
      </c>
      <c r="BV860" s="969">
        <f>$AA860-BT860-BU860</f>
        <v>0</v>
      </c>
      <c r="BW860" s="204">
        <f t="shared" si="324"/>
        <v>0</v>
      </c>
      <c r="BX860" s="204">
        <f t="shared" si="324"/>
        <v>0</v>
      </c>
      <c r="BY860" s="204">
        <f t="shared" si="324"/>
        <v>0</v>
      </c>
      <c r="BZ860" s="204">
        <f t="shared" si="324"/>
        <v>0</v>
      </c>
      <c r="CA860" s="204">
        <f t="shared" si="324"/>
        <v>0</v>
      </c>
      <c r="CB860" s="205">
        <f t="shared" si="324"/>
        <v>0</v>
      </c>
      <c r="CC860" s="973">
        <f>IF($Z860=1,0,IF(AND($Z860=0,BX860&gt;0),1,IF(AND($Z860=0,BZ860&gt;0),1,IF(AND($Z860=0,CB860&gt;0),1,0))))</f>
        <v>0</v>
      </c>
      <c r="CD860" s="973">
        <f>IF($Z860=0,0,IF(AND($Z860=1,BW860&gt;0),1,IF(AND($Z860=1,BY860&gt;0),1,IF(AND($Z860=1,CA860&gt;0),1,0))))</f>
        <v>0</v>
      </c>
      <c r="CE860" s="11"/>
      <c r="CF860" s="11"/>
      <c r="CG860" s="11"/>
      <c r="CH860" s="11"/>
      <c r="CI860" s="11"/>
      <c r="CJ860" s="11"/>
      <c r="CK860" s="11"/>
      <c r="CL860" s="11"/>
      <c r="CM860" s="11"/>
    </row>
    <row r="861" spans="1:91" ht="14.25" customHeight="1">
      <c r="A861" s="950" t="str">
        <f>A860</f>
        <v/>
      </c>
      <c r="B861" s="57"/>
      <c r="C861" s="2051"/>
      <c r="D861" s="2053"/>
      <c r="E861" s="2051"/>
      <c r="F861" s="2772"/>
      <c r="G861" s="1121">
        <f>Import!Q1558</f>
        <v>0</v>
      </c>
      <c r="H861" s="2774"/>
      <c r="I861" s="450"/>
      <c r="J861" s="2775"/>
      <c r="K861" s="450"/>
      <c r="L861" s="2775"/>
      <c r="M861" s="450"/>
      <c r="N861" s="2775"/>
      <c r="O861" s="450"/>
      <c r="P861" s="2775"/>
      <c r="Q861" s="11"/>
      <c r="R861" s="11"/>
      <c r="S861" s="397"/>
      <c r="T861" s="419"/>
      <c r="U861" s="444">
        <f>Import!N1559</f>
        <v>0</v>
      </c>
      <c r="V861" s="11"/>
      <c r="W861" s="306"/>
      <c r="X861" s="306"/>
      <c r="Y861" s="306"/>
      <c r="Z861" s="11"/>
      <c r="AE861" s="204"/>
      <c r="AF861" s="204"/>
      <c r="AG861" s="204"/>
      <c r="AH861" s="204"/>
      <c r="AI861" s="922"/>
      <c r="AJ861" s="205"/>
      <c r="AK861" s="973"/>
      <c r="AL861" s="973">
        <f>AL860</f>
        <v>0</v>
      </c>
      <c r="AP861" s="204"/>
      <c r="AQ861" s="204"/>
      <c r="AR861" s="204"/>
      <c r="AS861" s="204"/>
      <c r="AT861" s="204"/>
      <c r="AU861" s="205"/>
      <c r="AV861" s="973"/>
      <c r="AW861" s="973">
        <f>AW860</f>
        <v>0</v>
      </c>
      <c r="BA861" s="204"/>
      <c r="BB861" s="204"/>
      <c r="BC861" s="204"/>
      <c r="BD861" s="204"/>
      <c r="BE861" s="204"/>
      <c r="BF861" s="205"/>
      <c r="BG861" s="973"/>
      <c r="BH861" s="973">
        <f>BH860</f>
        <v>0</v>
      </c>
      <c r="BL861" s="204"/>
      <c r="BM861" s="204"/>
      <c r="BN861" s="204"/>
      <c r="BO861" s="204"/>
      <c r="BP861" s="204"/>
      <c r="BQ861" s="205"/>
      <c r="BR861" s="973"/>
      <c r="BS861" s="973">
        <f>BS860</f>
        <v>0</v>
      </c>
      <c r="BW861" s="204"/>
      <c r="BX861" s="204"/>
      <c r="BY861" s="204"/>
      <c r="BZ861" s="204"/>
      <c r="CA861" s="204"/>
      <c r="CB861" s="205"/>
      <c r="CC861" s="973"/>
      <c r="CD861" s="973">
        <f>CD860</f>
        <v>0</v>
      </c>
      <c r="CE861" s="11"/>
      <c r="CF861" s="11"/>
      <c r="CG861" s="11"/>
      <c r="CH861" s="11"/>
      <c r="CI861" s="11"/>
      <c r="CJ861" s="11"/>
      <c r="CK861" s="11"/>
      <c r="CL861" s="11"/>
      <c r="CM861" s="11"/>
    </row>
    <row r="862" spans="1:91" ht="24.75" customHeight="1">
      <c r="A862" s="949" t="str">
        <f>IF(E862&gt;0,"Wypełnione","")</f>
        <v/>
      </c>
      <c r="B862" s="57"/>
      <c r="C862" s="2050">
        <f>'Og s3a'!C1571</f>
        <v>0</v>
      </c>
      <c r="D862" s="2052">
        <f>'Og s3a'!E1571</f>
        <v>0</v>
      </c>
      <c r="E862" s="2050">
        <f>'Og s3a'!F1571</f>
        <v>0</v>
      </c>
      <c r="F862" s="2771"/>
      <c r="G862" s="448">
        <f>T862</f>
        <v>0</v>
      </c>
      <c r="H862" s="2773">
        <f>U862</f>
        <v>0</v>
      </c>
      <c r="I862" s="451"/>
      <c r="J862" s="2775"/>
      <c r="K862" s="451"/>
      <c r="L862" s="2775"/>
      <c r="M862" s="451"/>
      <c r="N862" s="2775"/>
      <c r="O862" s="451"/>
      <c r="P862" s="2775"/>
      <c r="Q862" s="11"/>
      <c r="R862" s="11"/>
      <c r="S862" s="396">
        <f>'Og s3a'!G1571</f>
        <v>0</v>
      </c>
      <c r="T862" s="398">
        <f>'Og s3a'!D1571</f>
        <v>0</v>
      </c>
      <c r="U862" s="444">
        <f>Import!N1560</f>
        <v>0</v>
      </c>
      <c r="V862" s="11"/>
      <c r="W862" s="306"/>
      <c r="X862" s="306"/>
      <c r="Y862" s="306"/>
      <c r="Z862" s="970">
        <f>IF(F862=AF$7,1,0)</f>
        <v>0</v>
      </c>
      <c r="AA862" s="970">
        <f>Z862*D862</f>
        <v>0</v>
      </c>
      <c r="AB862" s="978">
        <f>IF($Z862=0,0,IF(AF862+AH862+AJ862&gt;0,$AA862,0))</f>
        <v>0</v>
      </c>
      <c r="AC862" s="980">
        <f>IF($Z862=0,0,IF(AND(AB862=0,G863&gt;0),$AA862,0))</f>
        <v>0</v>
      </c>
      <c r="AD862" s="969">
        <f>AA862-AB862-AC862</f>
        <v>0</v>
      </c>
      <c r="AE862" s="204">
        <f t="shared" si="320"/>
        <v>0</v>
      </c>
      <c r="AF862" s="204">
        <f t="shared" si="320"/>
        <v>0</v>
      </c>
      <c r="AG862" s="204">
        <f t="shared" si="320"/>
        <v>0</v>
      </c>
      <c r="AH862" s="204">
        <f t="shared" si="320"/>
        <v>0</v>
      </c>
      <c r="AI862" s="922">
        <f t="shared" si="320"/>
        <v>0</v>
      </c>
      <c r="AJ862" s="205">
        <f t="shared" si="320"/>
        <v>0</v>
      </c>
      <c r="AK862" s="973">
        <f>IF($Z862=1,0,IF(AND($Z862=0,AF862&gt;0),1,IF(AND($Z862=0,AH862&gt;0),1,IF(AND($Z862=0,AJ862&gt;0),1,0))))</f>
        <v>0</v>
      </c>
      <c r="AL862" s="973">
        <f>IF($Z862=0,0,IF(AND($Z862=1,AE862&gt;0),1,IF(AND($Z862=1,AG862&gt;0),1,IF(AND($Z862=1,AI862&gt;0),1,0))))</f>
        <v>0</v>
      </c>
      <c r="AM862" s="978">
        <f>IF($Z862=0,0,IF(AQ862+AS862+AU862&gt;0,$AA862,0))</f>
        <v>0</v>
      </c>
      <c r="AN862" s="980">
        <f>IF($Z862=0,0,IF(AND(AM862=0,I863&gt;0),$AA862,0))</f>
        <v>0</v>
      </c>
      <c r="AO862" s="969">
        <f>$AA862-AM862-AN862</f>
        <v>0</v>
      </c>
      <c r="AP862" s="204">
        <f t="shared" si="321"/>
        <v>0</v>
      </c>
      <c r="AQ862" s="204">
        <f t="shared" si="321"/>
        <v>0</v>
      </c>
      <c r="AR862" s="204">
        <f t="shared" si="321"/>
        <v>0</v>
      </c>
      <c r="AS862" s="204">
        <f t="shared" si="321"/>
        <v>0</v>
      </c>
      <c r="AT862" s="204">
        <f t="shared" si="321"/>
        <v>0</v>
      </c>
      <c r="AU862" s="205">
        <f t="shared" si="321"/>
        <v>0</v>
      </c>
      <c r="AV862" s="973">
        <f>IF($Z862=1,0,IF(AND($Z862=0,AQ862&gt;0),1,IF(AND($Z862=0,AS862&gt;0),1,IF(AND($Z862=0,AU862&gt;0),1,0))))</f>
        <v>0</v>
      </c>
      <c r="AW862" s="973">
        <f>IF($Z862=0,0,IF(AND($Z862=1,AP862&gt;0),1,IF(AND($Z862=1,AR862&gt;0),1,IF(AND($Z862=1,AT862&gt;0),1,0))))</f>
        <v>0</v>
      </c>
      <c r="AX862" s="978">
        <f>IF($Z862=0,0,IF(BB862+BD862+BF862&gt;0,$AA862,0))</f>
        <v>0</v>
      </c>
      <c r="AY862" s="980">
        <f>IF($Z862=0,0,IF(AND(AX862=0,K863&gt;0),$AA862,0))</f>
        <v>0</v>
      </c>
      <c r="AZ862" s="969">
        <f>$AA862-AX862-AY862</f>
        <v>0</v>
      </c>
      <c r="BA862" s="204">
        <f t="shared" si="322"/>
        <v>0</v>
      </c>
      <c r="BB862" s="204">
        <f t="shared" si="322"/>
        <v>0</v>
      </c>
      <c r="BC862" s="204">
        <f t="shared" si="322"/>
        <v>0</v>
      </c>
      <c r="BD862" s="204">
        <f t="shared" si="322"/>
        <v>0</v>
      </c>
      <c r="BE862" s="204">
        <f t="shared" si="322"/>
        <v>0</v>
      </c>
      <c r="BF862" s="205">
        <f t="shared" si="322"/>
        <v>0</v>
      </c>
      <c r="BG862" s="973">
        <f>IF($Z862=1,0,IF(AND($Z862=0,BB862&gt;0),1,IF(AND($Z862=0,BD862&gt;0),1,IF(AND($Z862=0,BF862&gt;0),1,0))))</f>
        <v>0</v>
      </c>
      <c r="BH862" s="973">
        <f>IF($Z862=0,0,IF(AND($Z862=1,BA862&gt;0),1,IF(AND($Z862=1,BC862&gt;0),1,IF(AND($Z862=1,BE862&gt;0),1,0))))</f>
        <v>0</v>
      </c>
      <c r="BI862" s="978">
        <f>IF($Z862=0,0,IF(BM862+BO862+BQ862&gt;0,$AA862,0))</f>
        <v>0</v>
      </c>
      <c r="BJ862" s="980">
        <f>IF($Z862=0,0,IF(AND(BI862=0,M863&gt;0),$AA862,0))</f>
        <v>0</v>
      </c>
      <c r="BK862" s="969">
        <f>$AA862-BI862-BJ862</f>
        <v>0</v>
      </c>
      <c r="BL862" s="204">
        <f t="shared" si="323"/>
        <v>0</v>
      </c>
      <c r="BM862" s="204">
        <f t="shared" si="323"/>
        <v>0</v>
      </c>
      <c r="BN862" s="204">
        <f t="shared" si="323"/>
        <v>0</v>
      </c>
      <c r="BO862" s="204">
        <f t="shared" si="323"/>
        <v>0</v>
      </c>
      <c r="BP862" s="204">
        <f t="shared" si="323"/>
        <v>0</v>
      </c>
      <c r="BQ862" s="205">
        <f t="shared" si="323"/>
        <v>0</v>
      </c>
      <c r="BR862" s="973">
        <f>IF($Z862=1,0,IF(AND($Z862=0,BM862&gt;0),1,IF(AND($Z862=0,BO862&gt;0),1,IF(AND($Z862=0,BQ862&gt;0),1,0))))</f>
        <v>0</v>
      </c>
      <c r="BS862" s="973">
        <f>IF($Z862=0,0,IF(AND($Z862=1,BL862&gt;0),1,IF(AND($Z862=1,BN862&gt;0),1,IF(AND($Z862=1,BP862&gt;0),1,0))))</f>
        <v>0</v>
      </c>
      <c r="BT862" s="978">
        <f>IF($Z862=0,0,IF(BX862+BZ862+CB862&gt;0,$AA862,0))</f>
        <v>0</v>
      </c>
      <c r="BU862" s="980">
        <f>IF($Z862=0,0,IF(AND(BT862=0,O863&gt;0),$AA862,0))</f>
        <v>0</v>
      </c>
      <c r="BV862" s="969">
        <f>$AA862-BT862-BU862</f>
        <v>0</v>
      </c>
      <c r="BW862" s="204">
        <f t="shared" si="324"/>
        <v>0</v>
      </c>
      <c r="BX862" s="204">
        <f t="shared" si="324"/>
        <v>0</v>
      </c>
      <c r="BY862" s="204">
        <f t="shared" si="324"/>
        <v>0</v>
      </c>
      <c r="BZ862" s="204">
        <f t="shared" si="324"/>
        <v>0</v>
      </c>
      <c r="CA862" s="204">
        <f t="shared" si="324"/>
        <v>0</v>
      </c>
      <c r="CB862" s="205">
        <f t="shared" si="324"/>
        <v>0</v>
      </c>
      <c r="CC862" s="973">
        <f>IF($Z862=1,0,IF(AND($Z862=0,BX862&gt;0),1,IF(AND($Z862=0,BZ862&gt;0),1,IF(AND($Z862=0,CB862&gt;0),1,0))))</f>
        <v>0</v>
      </c>
      <c r="CD862" s="973">
        <f>IF($Z862=0,0,IF(AND($Z862=1,BW862&gt;0),1,IF(AND($Z862=1,BY862&gt;0),1,IF(AND($Z862=1,CA862&gt;0),1,0))))</f>
        <v>0</v>
      </c>
      <c r="CE862" s="11"/>
      <c r="CF862" s="11"/>
      <c r="CG862" s="11"/>
      <c r="CH862" s="11"/>
      <c r="CI862" s="11"/>
      <c r="CJ862" s="11"/>
      <c r="CK862" s="11"/>
      <c r="CL862" s="11"/>
      <c r="CM862" s="11"/>
    </row>
    <row r="863" spans="1:91" ht="14.25" customHeight="1">
      <c r="A863" s="950" t="str">
        <f>A862</f>
        <v/>
      </c>
      <c r="B863" s="57"/>
      <c r="C863" s="2051"/>
      <c r="D863" s="2053"/>
      <c r="E863" s="2051"/>
      <c r="F863" s="2772"/>
      <c r="G863" s="1121">
        <f>Import!Q1560</f>
        <v>0</v>
      </c>
      <c r="H863" s="2774"/>
      <c r="I863" s="450"/>
      <c r="J863" s="2775"/>
      <c r="K863" s="450"/>
      <c r="L863" s="2775"/>
      <c r="M863" s="450"/>
      <c r="N863" s="2775"/>
      <c r="O863" s="450"/>
      <c r="P863" s="2775"/>
      <c r="Q863" s="11"/>
      <c r="R863" s="11"/>
      <c r="S863" s="397"/>
      <c r="T863" s="419"/>
      <c r="U863" s="444">
        <f>Import!N1561</f>
        <v>0</v>
      </c>
      <c r="V863" s="11"/>
      <c r="W863" s="306"/>
      <c r="X863" s="306"/>
      <c r="Y863" s="306"/>
      <c r="Z863" s="11"/>
      <c r="AE863" s="204"/>
      <c r="AF863" s="204"/>
      <c r="AG863" s="204"/>
      <c r="AH863" s="204"/>
      <c r="AI863" s="922"/>
      <c r="AJ863" s="205"/>
      <c r="AK863" s="973"/>
      <c r="AL863" s="973">
        <f>AL862</f>
        <v>0</v>
      </c>
      <c r="AP863" s="204"/>
      <c r="AQ863" s="204"/>
      <c r="AR863" s="204"/>
      <c r="AS863" s="204"/>
      <c r="AT863" s="204"/>
      <c r="AU863" s="205"/>
      <c r="AV863" s="973"/>
      <c r="AW863" s="973">
        <f>AW862</f>
        <v>0</v>
      </c>
      <c r="BA863" s="204"/>
      <c r="BB863" s="204"/>
      <c r="BC863" s="204"/>
      <c r="BD863" s="204"/>
      <c r="BE863" s="204"/>
      <c r="BF863" s="205"/>
      <c r="BG863" s="973"/>
      <c r="BH863" s="973">
        <f>BH862</f>
        <v>0</v>
      </c>
      <c r="BL863" s="204"/>
      <c r="BM863" s="204"/>
      <c r="BN863" s="204"/>
      <c r="BO863" s="204"/>
      <c r="BP863" s="204"/>
      <c r="BQ863" s="205"/>
      <c r="BR863" s="973"/>
      <c r="BS863" s="973">
        <f>BS862</f>
        <v>0</v>
      </c>
      <c r="BW863" s="204"/>
      <c r="BX863" s="204"/>
      <c r="BY863" s="204"/>
      <c r="BZ863" s="204"/>
      <c r="CA863" s="204"/>
      <c r="CB863" s="205"/>
      <c r="CC863" s="973"/>
      <c r="CD863" s="973">
        <f>CD862</f>
        <v>0</v>
      </c>
      <c r="CE863" s="11"/>
      <c r="CF863" s="11"/>
      <c r="CG863" s="11"/>
      <c r="CH863" s="11"/>
      <c r="CI863" s="11"/>
      <c r="CJ863" s="11"/>
      <c r="CK863" s="11"/>
      <c r="CL863" s="11"/>
      <c r="CM863" s="11"/>
    </row>
    <row r="864" spans="1:91" ht="24.75" customHeight="1">
      <c r="A864" s="949" t="str">
        <f>IF(E864&gt;0,"Wypełnione","")</f>
        <v/>
      </c>
      <c r="B864" s="57"/>
      <c r="C864" s="2050">
        <f>'Og s3a'!C1573</f>
        <v>0</v>
      </c>
      <c r="D864" s="2052">
        <f>'Og s3a'!E1573</f>
        <v>0</v>
      </c>
      <c r="E864" s="2050">
        <f>'Og s3a'!F1573</f>
        <v>0</v>
      </c>
      <c r="F864" s="2771"/>
      <c r="G864" s="448">
        <f>T864</f>
        <v>0</v>
      </c>
      <c r="H864" s="2773">
        <f>U864</f>
        <v>0</v>
      </c>
      <c r="I864" s="451"/>
      <c r="J864" s="2775"/>
      <c r="K864" s="451"/>
      <c r="L864" s="2775"/>
      <c r="M864" s="451"/>
      <c r="N864" s="2775"/>
      <c r="O864" s="451"/>
      <c r="P864" s="2775"/>
      <c r="Q864" s="11"/>
      <c r="R864" s="11"/>
      <c r="S864" s="396">
        <f>'Og s3a'!G1573</f>
        <v>0</v>
      </c>
      <c r="T864" s="398">
        <f>'Og s3a'!D1573</f>
        <v>0</v>
      </c>
      <c r="U864" s="444">
        <f>Import!N1562</f>
        <v>0</v>
      </c>
      <c r="V864" s="11"/>
      <c r="W864" s="306"/>
      <c r="X864" s="306"/>
      <c r="Y864" s="306"/>
      <c r="Z864" s="970">
        <f>IF(F864=AF$7,1,0)</f>
        <v>0</v>
      </c>
      <c r="AA864" s="970">
        <f>Z864*D864</f>
        <v>0</v>
      </c>
      <c r="AB864" s="978">
        <f>IF($Z864=0,0,IF(AF864+AH864+AJ864&gt;0,$AA864,0))</f>
        <v>0</v>
      </c>
      <c r="AC864" s="980">
        <f>IF($Z864=0,0,IF(AND(AB864=0,G865&gt;0),$AA864,0))</f>
        <v>0</v>
      </c>
      <c r="AD864" s="969">
        <f>AA864-AB864-AC864</f>
        <v>0</v>
      </c>
      <c r="AE864" s="204">
        <f t="shared" si="320"/>
        <v>0</v>
      </c>
      <c r="AF864" s="204">
        <f t="shared" si="320"/>
        <v>0</v>
      </c>
      <c r="AG864" s="204">
        <f t="shared" si="320"/>
        <v>0</v>
      </c>
      <c r="AH864" s="204">
        <f t="shared" si="320"/>
        <v>0</v>
      </c>
      <c r="AI864" s="922">
        <f t="shared" si="320"/>
        <v>0</v>
      </c>
      <c r="AJ864" s="205">
        <f t="shared" si="320"/>
        <v>0</v>
      </c>
      <c r="AK864" s="973">
        <f>IF($Z864=1,0,IF(AND($Z864=0,AF864&gt;0),1,IF(AND($Z864=0,AH864&gt;0),1,IF(AND($Z864=0,AJ864&gt;0),1,0))))</f>
        <v>0</v>
      </c>
      <c r="AL864" s="973">
        <f>IF($Z864=0,0,IF(AND($Z864=1,AE864&gt;0),1,IF(AND($Z864=1,AG864&gt;0),1,IF(AND($Z864=1,AI864&gt;0),1,0))))</f>
        <v>0</v>
      </c>
      <c r="AM864" s="978">
        <f>IF($Z864=0,0,IF(AQ864+AS864+AU864&gt;0,$AA864,0))</f>
        <v>0</v>
      </c>
      <c r="AN864" s="980">
        <f>IF($Z864=0,0,IF(AND(AM864=0,I865&gt;0),$AA864,0))</f>
        <v>0</v>
      </c>
      <c r="AO864" s="969">
        <f>$AA864-AM864-AN864</f>
        <v>0</v>
      </c>
      <c r="AP864" s="204">
        <f t="shared" si="321"/>
        <v>0</v>
      </c>
      <c r="AQ864" s="204">
        <f t="shared" si="321"/>
        <v>0</v>
      </c>
      <c r="AR864" s="204">
        <f t="shared" si="321"/>
        <v>0</v>
      </c>
      <c r="AS864" s="204">
        <f t="shared" si="321"/>
        <v>0</v>
      </c>
      <c r="AT864" s="204">
        <f t="shared" si="321"/>
        <v>0</v>
      </c>
      <c r="AU864" s="205">
        <f t="shared" si="321"/>
        <v>0</v>
      </c>
      <c r="AV864" s="973">
        <f>IF($Z864=1,0,IF(AND($Z864=0,AQ864&gt;0),1,IF(AND($Z864=0,AS864&gt;0),1,IF(AND($Z864=0,AU864&gt;0),1,0))))</f>
        <v>0</v>
      </c>
      <c r="AW864" s="973">
        <f>IF($Z864=0,0,IF(AND($Z864=1,AP864&gt;0),1,IF(AND($Z864=1,AR864&gt;0),1,IF(AND($Z864=1,AT864&gt;0),1,0))))</f>
        <v>0</v>
      </c>
      <c r="AX864" s="978">
        <f>IF($Z864=0,0,IF(BB864+BD864+BF864&gt;0,$AA864,0))</f>
        <v>0</v>
      </c>
      <c r="AY864" s="980">
        <f>IF($Z864=0,0,IF(AND(AX864=0,K865&gt;0),$AA864,0))</f>
        <v>0</v>
      </c>
      <c r="AZ864" s="969">
        <f>$AA864-AX864-AY864</f>
        <v>0</v>
      </c>
      <c r="BA864" s="204">
        <f t="shared" si="322"/>
        <v>0</v>
      </c>
      <c r="BB864" s="204">
        <f t="shared" si="322"/>
        <v>0</v>
      </c>
      <c r="BC864" s="204">
        <f t="shared" si="322"/>
        <v>0</v>
      </c>
      <c r="BD864" s="204">
        <f t="shared" si="322"/>
        <v>0</v>
      </c>
      <c r="BE864" s="204">
        <f t="shared" si="322"/>
        <v>0</v>
      </c>
      <c r="BF864" s="205">
        <f t="shared" si="322"/>
        <v>0</v>
      </c>
      <c r="BG864" s="973">
        <f>IF($Z864=1,0,IF(AND($Z864=0,BB864&gt;0),1,IF(AND($Z864=0,BD864&gt;0),1,IF(AND($Z864=0,BF864&gt;0),1,0))))</f>
        <v>0</v>
      </c>
      <c r="BH864" s="973">
        <f>IF($Z864=0,0,IF(AND($Z864=1,BA864&gt;0),1,IF(AND($Z864=1,BC864&gt;0),1,IF(AND($Z864=1,BE864&gt;0),1,0))))</f>
        <v>0</v>
      </c>
      <c r="BI864" s="978">
        <f>IF($Z864=0,0,IF(BM864+BO864+BQ864&gt;0,$AA864,0))</f>
        <v>0</v>
      </c>
      <c r="BJ864" s="980">
        <f>IF($Z864=0,0,IF(AND(BI864=0,M865&gt;0),$AA864,0))</f>
        <v>0</v>
      </c>
      <c r="BK864" s="969">
        <f>$AA864-BI864-BJ864</f>
        <v>0</v>
      </c>
      <c r="BL864" s="204">
        <f t="shared" si="323"/>
        <v>0</v>
      </c>
      <c r="BM864" s="204">
        <f t="shared" si="323"/>
        <v>0</v>
      </c>
      <c r="BN864" s="204">
        <f t="shared" si="323"/>
        <v>0</v>
      </c>
      <c r="BO864" s="204">
        <f t="shared" si="323"/>
        <v>0</v>
      </c>
      <c r="BP864" s="204">
        <f t="shared" si="323"/>
        <v>0</v>
      </c>
      <c r="BQ864" s="205">
        <f t="shared" si="323"/>
        <v>0</v>
      </c>
      <c r="BR864" s="973">
        <f>IF($Z864=1,0,IF(AND($Z864=0,BM864&gt;0),1,IF(AND($Z864=0,BO864&gt;0),1,IF(AND($Z864=0,BQ864&gt;0),1,0))))</f>
        <v>0</v>
      </c>
      <c r="BS864" s="973">
        <f>IF($Z864=0,0,IF(AND($Z864=1,BL864&gt;0),1,IF(AND($Z864=1,BN864&gt;0),1,IF(AND($Z864=1,BP864&gt;0),1,0))))</f>
        <v>0</v>
      </c>
      <c r="BT864" s="978">
        <f>IF($Z864=0,0,IF(BX864+BZ864+CB864&gt;0,$AA864,0))</f>
        <v>0</v>
      </c>
      <c r="BU864" s="980">
        <f>IF($Z864=0,0,IF(AND(BT864=0,O865&gt;0),$AA864,0))</f>
        <v>0</v>
      </c>
      <c r="BV864" s="969">
        <f>$AA864-BT864-BU864</f>
        <v>0</v>
      </c>
      <c r="BW864" s="204">
        <f t="shared" si="324"/>
        <v>0</v>
      </c>
      <c r="BX864" s="204">
        <f t="shared" si="324"/>
        <v>0</v>
      </c>
      <c r="BY864" s="204">
        <f t="shared" si="324"/>
        <v>0</v>
      </c>
      <c r="BZ864" s="204">
        <f t="shared" si="324"/>
        <v>0</v>
      </c>
      <c r="CA864" s="204">
        <f t="shared" si="324"/>
        <v>0</v>
      </c>
      <c r="CB864" s="205">
        <f t="shared" si="324"/>
        <v>0</v>
      </c>
      <c r="CC864" s="973">
        <f>IF($Z864=1,0,IF(AND($Z864=0,BX864&gt;0),1,IF(AND($Z864=0,BZ864&gt;0),1,IF(AND($Z864=0,CB864&gt;0),1,0))))</f>
        <v>0</v>
      </c>
      <c r="CD864" s="973">
        <f>IF($Z864=0,0,IF(AND($Z864=1,BW864&gt;0),1,IF(AND($Z864=1,BY864&gt;0),1,IF(AND($Z864=1,CA864&gt;0),1,0))))</f>
        <v>0</v>
      </c>
      <c r="CE864" s="11"/>
      <c r="CF864" s="11"/>
      <c r="CG864" s="11"/>
      <c r="CH864" s="11"/>
      <c r="CI864" s="11"/>
      <c r="CJ864" s="11"/>
      <c r="CK864" s="11"/>
      <c r="CL864" s="11"/>
      <c r="CM864" s="11"/>
    </row>
    <row r="865" spans="1:91" ht="14.25" customHeight="1">
      <c r="A865" s="950" t="str">
        <f>A864</f>
        <v/>
      </c>
      <c r="B865" s="57"/>
      <c r="C865" s="2051"/>
      <c r="D865" s="2053"/>
      <c r="E865" s="2051"/>
      <c r="F865" s="2772"/>
      <c r="G865" s="1121">
        <f>Import!Q1562</f>
        <v>0</v>
      </c>
      <c r="H865" s="2774"/>
      <c r="I865" s="450"/>
      <c r="J865" s="2775"/>
      <c r="K865" s="450"/>
      <c r="L865" s="2775"/>
      <c r="M865" s="450"/>
      <c r="N865" s="2775"/>
      <c r="O865" s="450"/>
      <c r="P865" s="2775"/>
      <c r="Q865" s="11"/>
      <c r="R865" s="11"/>
      <c r="S865" s="397"/>
      <c r="T865" s="419"/>
      <c r="U865" s="444">
        <f>Import!N1563</f>
        <v>0</v>
      </c>
      <c r="V865" s="11"/>
      <c r="W865" s="306"/>
      <c r="X865" s="306"/>
      <c r="Y865" s="306"/>
      <c r="Z865" s="11"/>
      <c r="AE865" s="204"/>
      <c r="AF865" s="204"/>
      <c r="AG865" s="204"/>
      <c r="AH865" s="204"/>
      <c r="AI865" s="922"/>
      <c r="AJ865" s="205"/>
      <c r="AK865" s="973"/>
      <c r="AL865" s="973">
        <f>AL864</f>
        <v>0</v>
      </c>
      <c r="AP865" s="204"/>
      <c r="AQ865" s="204"/>
      <c r="AR865" s="204"/>
      <c r="AS865" s="204"/>
      <c r="AT865" s="204"/>
      <c r="AU865" s="205"/>
      <c r="AV865" s="973"/>
      <c r="AW865" s="973">
        <f>AW864</f>
        <v>0</v>
      </c>
      <c r="BA865" s="204"/>
      <c r="BB865" s="204"/>
      <c r="BC865" s="204"/>
      <c r="BD865" s="204"/>
      <c r="BE865" s="204"/>
      <c r="BF865" s="205"/>
      <c r="BG865" s="973"/>
      <c r="BH865" s="973">
        <f>BH864</f>
        <v>0</v>
      </c>
      <c r="BL865" s="204"/>
      <c r="BM865" s="204"/>
      <c r="BN865" s="204"/>
      <c r="BO865" s="204"/>
      <c r="BP865" s="204"/>
      <c r="BQ865" s="205"/>
      <c r="BR865" s="973"/>
      <c r="BS865" s="973">
        <f>BS864</f>
        <v>0</v>
      </c>
      <c r="BW865" s="204"/>
      <c r="BX865" s="204"/>
      <c r="BY865" s="204"/>
      <c r="BZ865" s="204"/>
      <c r="CA865" s="204"/>
      <c r="CB865" s="205"/>
      <c r="CC865" s="973"/>
      <c r="CD865" s="973">
        <f>CD864</f>
        <v>0</v>
      </c>
      <c r="CE865" s="11"/>
      <c r="CF865" s="11"/>
      <c r="CG865" s="11"/>
      <c r="CH865" s="11"/>
      <c r="CI865" s="11"/>
      <c r="CJ865" s="11"/>
      <c r="CK865" s="11"/>
      <c r="CL865" s="11"/>
      <c r="CM865" s="11"/>
    </row>
    <row r="866" spans="1:91" ht="24.75" customHeight="1">
      <c r="A866" s="949" t="str">
        <f>IF(E866&gt;0,"Wypełnione","")</f>
        <v/>
      </c>
      <c r="B866" s="57"/>
      <c r="C866" s="2050">
        <f>'Og s3a'!C1575</f>
        <v>0</v>
      </c>
      <c r="D866" s="2052">
        <f>'Og s3a'!E1575</f>
        <v>0</v>
      </c>
      <c r="E866" s="2050">
        <f>'Og s3a'!F1575</f>
        <v>0</v>
      </c>
      <c r="F866" s="2771"/>
      <c r="G866" s="448">
        <f>T866</f>
        <v>0</v>
      </c>
      <c r="H866" s="2773">
        <f>U866</f>
        <v>0</v>
      </c>
      <c r="I866" s="451"/>
      <c r="J866" s="2775"/>
      <c r="K866" s="451"/>
      <c r="L866" s="2775"/>
      <c r="M866" s="451"/>
      <c r="N866" s="2775"/>
      <c r="O866" s="451"/>
      <c r="P866" s="2775"/>
      <c r="Q866" s="11"/>
      <c r="R866" s="11"/>
      <c r="S866" s="396">
        <f>'Og s3a'!G1575</f>
        <v>0</v>
      </c>
      <c r="T866" s="398">
        <f>'Og s3a'!D1575</f>
        <v>0</v>
      </c>
      <c r="U866" s="444">
        <f>Import!N1564</f>
        <v>0</v>
      </c>
      <c r="V866" s="11"/>
      <c r="W866" s="306"/>
      <c r="X866" s="306"/>
      <c r="Y866" s="306"/>
      <c r="Z866" s="970">
        <f>IF(F866=AF$7,1,0)</f>
        <v>0</v>
      </c>
      <c r="AA866" s="970">
        <f>Z866*D866</f>
        <v>0</v>
      </c>
      <c r="AB866" s="978">
        <f>IF($Z866=0,0,IF(AF866+AH866+AJ866&gt;0,$AA866,0))</f>
        <v>0</v>
      </c>
      <c r="AC866" s="980">
        <f>IF($Z866=0,0,IF(AND(AB866=0,G867&gt;0),$AA866,0))</f>
        <v>0</v>
      </c>
      <c r="AD866" s="969">
        <f>AA866-AB866-AC866</f>
        <v>0</v>
      </c>
      <c r="AE866" s="204">
        <f t="shared" si="320"/>
        <v>0</v>
      </c>
      <c r="AF866" s="204">
        <f t="shared" si="320"/>
        <v>0</v>
      </c>
      <c r="AG866" s="204">
        <f t="shared" si="320"/>
        <v>0</v>
      </c>
      <c r="AH866" s="204">
        <f t="shared" si="320"/>
        <v>0</v>
      </c>
      <c r="AI866" s="922">
        <f t="shared" si="320"/>
        <v>0</v>
      </c>
      <c r="AJ866" s="205">
        <f t="shared" si="320"/>
        <v>0</v>
      </c>
      <c r="AK866" s="973">
        <f>IF($Z866=1,0,IF(AND($Z866=0,AF866&gt;0),1,IF(AND($Z866=0,AH866&gt;0),1,IF(AND($Z866=0,AJ866&gt;0),1,0))))</f>
        <v>0</v>
      </c>
      <c r="AL866" s="973">
        <f>IF($Z866=0,0,IF(AND($Z866=1,AE866&gt;0),1,IF(AND($Z866=1,AG866&gt;0),1,IF(AND($Z866=1,AI866&gt;0),1,0))))</f>
        <v>0</v>
      </c>
      <c r="AM866" s="978">
        <f>IF($Z866=0,0,IF(AQ866+AS866+AU866&gt;0,$AA866,0))</f>
        <v>0</v>
      </c>
      <c r="AN866" s="980">
        <f>IF($Z866=0,0,IF(AND(AM866=0,I867&gt;0),$AA866,0))</f>
        <v>0</v>
      </c>
      <c r="AO866" s="969">
        <f>$AA866-AM866-AN866</f>
        <v>0</v>
      </c>
      <c r="AP866" s="204">
        <f t="shared" si="321"/>
        <v>0</v>
      </c>
      <c r="AQ866" s="204">
        <f t="shared" si="321"/>
        <v>0</v>
      </c>
      <c r="AR866" s="204">
        <f t="shared" si="321"/>
        <v>0</v>
      </c>
      <c r="AS866" s="204">
        <f t="shared" si="321"/>
        <v>0</v>
      </c>
      <c r="AT866" s="204">
        <f t="shared" si="321"/>
        <v>0</v>
      </c>
      <c r="AU866" s="205">
        <f t="shared" si="321"/>
        <v>0</v>
      </c>
      <c r="AV866" s="973">
        <f>IF($Z866=1,0,IF(AND($Z866=0,AQ866&gt;0),1,IF(AND($Z866=0,AS866&gt;0),1,IF(AND($Z866=0,AU866&gt;0),1,0))))</f>
        <v>0</v>
      </c>
      <c r="AW866" s="973">
        <f>IF($Z866=0,0,IF(AND($Z866=1,AP866&gt;0),1,IF(AND($Z866=1,AR866&gt;0),1,IF(AND($Z866=1,AT866&gt;0),1,0))))</f>
        <v>0</v>
      </c>
      <c r="AX866" s="978">
        <f>IF($Z866=0,0,IF(BB866+BD866+BF866&gt;0,$AA866,0))</f>
        <v>0</v>
      </c>
      <c r="AY866" s="980">
        <f>IF($Z866=0,0,IF(AND(AX866=0,K867&gt;0),$AA866,0))</f>
        <v>0</v>
      </c>
      <c r="AZ866" s="969">
        <f>$AA866-AX866-AY866</f>
        <v>0</v>
      </c>
      <c r="BA866" s="204">
        <f t="shared" si="322"/>
        <v>0</v>
      </c>
      <c r="BB866" s="204">
        <f t="shared" si="322"/>
        <v>0</v>
      </c>
      <c r="BC866" s="204">
        <f t="shared" si="322"/>
        <v>0</v>
      </c>
      <c r="BD866" s="204">
        <f t="shared" si="322"/>
        <v>0</v>
      </c>
      <c r="BE866" s="204">
        <f t="shared" si="322"/>
        <v>0</v>
      </c>
      <c r="BF866" s="205">
        <f t="shared" si="322"/>
        <v>0</v>
      </c>
      <c r="BG866" s="973">
        <f>IF($Z866=1,0,IF(AND($Z866=0,BB866&gt;0),1,IF(AND($Z866=0,BD866&gt;0),1,IF(AND($Z866=0,BF866&gt;0),1,0))))</f>
        <v>0</v>
      </c>
      <c r="BH866" s="973">
        <f>IF($Z866=0,0,IF(AND($Z866=1,BA866&gt;0),1,IF(AND($Z866=1,BC866&gt;0),1,IF(AND($Z866=1,BE866&gt;0),1,0))))</f>
        <v>0</v>
      </c>
      <c r="BI866" s="978">
        <f>IF($Z866=0,0,IF(BM866+BO866+BQ866&gt;0,$AA866,0))</f>
        <v>0</v>
      </c>
      <c r="BJ866" s="980">
        <f>IF($Z866=0,0,IF(AND(BI866=0,M867&gt;0),$AA866,0))</f>
        <v>0</v>
      </c>
      <c r="BK866" s="969">
        <f>$AA866-BI866-BJ866</f>
        <v>0</v>
      </c>
      <c r="BL866" s="204">
        <f t="shared" si="323"/>
        <v>0</v>
      </c>
      <c r="BM866" s="204">
        <f t="shared" si="323"/>
        <v>0</v>
      </c>
      <c r="BN866" s="204">
        <f t="shared" si="323"/>
        <v>0</v>
      </c>
      <c r="BO866" s="204">
        <f t="shared" si="323"/>
        <v>0</v>
      </c>
      <c r="BP866" s="204">
        <f t="shared" si="323"/>
        <v>0</v>
      </c>
      <c r="BQ866" s="205">
        <f t="shared" si="323"/>
        <v>0</v>
      </c>
      <c r="BR866" s="973">
        <f>IF($Z866=1,0,IF(AND($Z866=0,BM866&gt;0),1,IF(AND($Z866=0,BO866&gt;0),1,IF(AND($Z866=0,BQ866&gt;0),1,0))))</f>
        <v>0</v>
      </c>
      <c r="BS866" s="973">
        <f>IF($Z866=0,0,IF(AND($Z866=1,BL866&gt;0),1,IF(AND($Z866=1,BN866&gt;0),1,IF(AND($Z866=1,BP866&gt;0),1,0))))</f>
        <v>0</v>
      </c>
      <c r="BT866" s="978">
        <f>IF($Z866=0,0,IF(BX866+BZ866+CB866&gt;0,$AA866,0))</f>
        <v>0</v>
      </c>
      <c r="BU866" s="980">
        <f>IF($Z866=0,0,IF(AND(BT866=0,O867&gt;0),$AA866,0))</f>
        <v>0</v>
      </c>
      <c r="BV866" s="969">
        <f>$AA866-BT866-BU866</f>
        <v>0</v>
      </c>
      <c r="BW866" s="204">
        <f t="shared" si="324"/>
        <v>0</v>
      </c>
      <c r="BX866" s="204">
        <f t="shared" si="324"/>
        <v>0</v>
      </c>
      <c r="BY866" s="204">
        <f t="shared" si="324"/>
        <v>0</v>
      </c>
      <c r="BZ866" s="204">
        <f t="shared" si="324"/>
        <v>0</v>
      </c>
      <c r="CA866" s="204">
        <f t="shared" si="324"/>
        <v>0</v>
      </c>
      <c r="CB866" s="205">
        <f t="shared" si="324"/>
        <v>0</v>
      </c>
      <c r="CC866" s="973">
        <f>IF($Z866=1,0,IF(AND($Z866=0,BX866&gt;0),1,IF(AND($Z866=0,BZ866&gt;0),1,IF(AND($Z866=0,CB866&gt;0),1,0))))</f>
        <v>0</v>
      </c>
      <c r="CD866" s="973">
        <f>IF($Z866=0,0,IF(AND($Z866=1,BW866&gt;0),1,IF(AND($Z866=1,BY866&gt;0),1,IF(AND($Z866=1,CA866&gt;0),1,0))))</f>
        <v>0</v>
      </c>
      <c r="CE866" s="11"/>
      <c r="CF866" s="11"/>
      <c r="CG866" s="11"/>
      <c r="CH866" s="11"/>
      <c r="CI866" s="11"/>
      <c r="CJ866" s="11"/>
      <c r="CK866" s="11"/>
      <c r="CL866" s="11"/>
      <c r="CM866" s="11"/>
    </row>
    <row r="867" spans="1:91" ht="14.25" customHeight="1">
      <c r="A867" s="950" t="str">
        <f>A866</f>
        <v/>
      </c>
      <c r="B867" s="57"/>
      <c r="C867" s="2051"/>
      <c r="D867" s="2053"/>
      <c r="E867" s="2051"/>
      <c r="F867" s="2772"/>
      <c r="G867" s="1121">
        <f>Import!Q1564</f>
        <v>0</v>
      </c>
      <c r="H867" s="2774"/>
      <c r="I867" s="450"/>
      <c r="J867" s="2775"/>
      <c r="K867" s="450"/>
      <c r="L867" s="2775"/>
      <c r="M867" s="450"/>
      <c r="N867" s="2775"/>
      <c r="O867" s="450"/>
      <c r="P867" s="2775"/>
      <c r="Q867" s="11"/>
      <c r="R867" s="11"/>
      <c r="S867" s="397"/>
      <c r="T867" s="419"/>
      <c r="U867" s="444">
        <f>Import!N1565</f>
        <v>0</v>
      </c>
      <c r="V867" s="11"/>
      <c r="W867" s="306"/>
      <c r="X867" s="306"/>
      <c r="Y867" s="306"/>
      <c r="Z867" s="11"/>
      <c r="AE867" s="204"/>
      <c r="AF867" s="204"/>
      <c r="AG867" s="204"/>
      <c r="AH867" s="204"/>
      <c r="AI867" s="922"/>
      <c r="AJ867" s="205"/>
      <c r="AK867" s="973"/>
      <c r="AL867" s="973">
        <f>AL866</f>
        <v>0</v>
      </c>
      <c r="AP867" s="204"/>
      <c r="AQ867" s="204"/>
      <c r="AR867" s="204"/>
      <c r="AS867" s="204"/>
      <c r="AT867" s="204"/>
      <c r="AU867" s="205"/>
      <c r="AV867" s="973"/>
      <c r="AW867" s="973">
        <f>AW866</f>
        <v>0</v>
      </c>
      <c r="BA867" s="204"/>
      <c r="BB867" s="204"/>
      <c r="BC867" s="204"/>
      <c r="BD867" s="204"/>
      <c r="BE867" s="204"/>
      <c r="BF867" s="205"/>
      <c r="BG867" s="973"/>
      <c r="BH867" s="973">
        <f>BH866</f>
        <v>0</v>
      </c>
      <c r="BL867" s="204"/>
      <c r="BM867" s="204"/>
      <c r="BN867" s="204"/>
      <c r="BO867" s="204"/>
      <c r="BP867" s="204"/>
      <c r="BQ867" s="205"/>
      <c r="BR867" s="973"/>
      <c r="BS867" s="973">
        <f>BS866</f>
        <v>0</v>
      </c>
      <c r="BW867" s="204"/>
      <c r="BX867" s="204"/>
      <c r="BY867" s="204"/>
      <c r="BZ867" s="204"/>
      <c r="CA867" s="204"/>
      <c r="CB867" s="205"/>
      <c r="CC867" s="973"/>
      <c r="CD867" s="973">
        <f>CD866</f>
        <v>0</v>
      </c>
      <c r="CE867" s="11"/>
      <c r="CF867" s="11"/>
      <c r="CG867" s="11"/>
      <c r="CH867" s="11"/>
      <c r="CI867" s="11"/>
      <c r="CJ867" s="11"/>
      <c r="CK867" s="11"/>
      <c r="CL867" s="11"/>
      <c r="CM867" s="11"/>
    </row>
    <row r="868" spans="1:91" ht="24.75" customHeight="1">
      <c r="A868" s="949" t="str">
        <f>IF(E868&gt;0,"Wypełnione","")</f>
        <v/>
      </c>
      <c r="B868" s="57"/>
      <c r="C868" s="2050">
        <f>'Og s3a'!C1577</f>
        <v>0</v>
      </c>
      <c r="D868" s="2052">
        <f>'Og s3a'!E1577</f>
        <v>0</v>
      </c>
      <c r="E868" s="2050">
        <f>'Og s3a'!F1577</f>
        <v>0</v>
      </c>
      <c r="F868" s="2771"/>
      <c r="G868" s="448">
        <f>T868</f>
        <v>0</v>
      </c>
      <c r="H868" s="2773">
        <f>U868</f>
        <v>0</v>
      </c>
      <c r="I868" s="451"/>
      <c r="J868" s="2775"/>
      <c r="K868" s="451"/>
      <c r="L868" s="2775"/>
      <c r="M868" s="451"/>
      <c r="N868" s="2775"/>
      <c r="O868" s="451"/>
      <c r="P868" s="2775"/>
      <c r="Q868" s="11"/>
      <c r="R868" s="11"/>
      <c r="S868" s="396">
        <f>'Og s3a'!G1577</f>
        <v>0</v>
      </c>
      <c r="T868" s="398">
        <f>'Og s3a'!D1577</f>
        <v>0</v>
      </c>
      <c r="U868" s="444">
        <f>Import!N1566</f>
        <v>0</v>
      </c>
      <c r="V868" s="11"/>
      <c r="W868" s="306"/>
      <c r="X868" s="306"/>
      <c r="Y868" s="306"/>
      <c r="Z868" s="970">
        <f>IF(F868=AF$7,1,0)</f>
        <v>0</v>
      </c>
      <c r="AA868" s="970">
        <f>Z868*D868</f>
        <v>0</v>
      </c>
      <c r="AB868" s="978">
        <f>IF($Z868=0,0,IF(AF868+AH868+AJ868&gt;0,$AA868,0))</f>
        <v>0</v>
      </c>
      <c r="AC868" s="980">
        <f>IF($Z868=0,0,IF(AND(AB868=0,G869&gt;0),$AA868,0))</f>
        <v>0</v>
      </c>
      <c r="AD868" s="969">
        <f>AA868-AB868-AC868</f>
        <v>0</v>
      </c>
      <c r="AE868" s="204">
        <f t="shared" si="320"/>
        <v>0</v>
      </c>
      <c r="AF868" s="204">
        <f t="shared" si="320"/>
        <v>0</v>
      </c>
      <c r="AG868" s="204">
        <f t="shared" si="320"/>
        <v>0</v>
      </c>
      <c r="AH868" s="204">
        <f t="shared" si="320"/>
        <v>0</v>
      </c>
      <c r="AI868" s="922">
        <f t="shared" si="320"/>
        <v>0</v>
      </c>
      <c r="AJ868" s="205">
        <f t="shared" si="320"/>
        <v>0</v>
      </c>
      <c r="AK868" s="973">
        <f>IF($Z868=1,0,IF(AND($Z868=0,AF868&gt;0),1,IF(AND($Z868=0,AH868&gt;0),1,IF(AND($Z868=0,AJ868&gt;0),1,0))))</f>
        <v>0</v>
      </c>
      <c r="AL868" s="973">
        <f>IF($Z868=0,0,IF(AND($Z868=1,AE868&gt;0),1,IF(AND($Z868=1,AG868&gt;0),1,IF(AND($Z868=1,AI868&gt;0),1,0))))</f>
        <v>0</v>
      </c>
      <c r="AM868" s="978">
        <f>IF($Z868=0,0,IF(AQ868+AS868+AU868&gt;0,$AA868,0))</f>
        <v>0</v>
      </c>
      <c r="AN868" s="980">
        <f>IF($Z868=0,0,IF(AND(AM868=0,I869&gt;0),$AA868,0))</f>
        <v>0</v>
      </c>
      <c r="AO868" s="969">
        <f>$AA868-AM868-AN868</f>
        <v>0</v>
      </c>
      <c r="AP868" s="204">
        <f t="shared" si="321"/>
        <v>0</v>
      </c>
      <c r="AQ868" s="204">
        <f t="shared" si="321"/>
        <v>0</v>
      </c>
      <c r="AR868" s="204">
        <f t="shared" si="321"/>
        <v>0</v>
      </c>
      <c r="AS868" s="204">
        <f t="shared" si="321"/>
        <v>0</v>
      </c>
      <c r="AT868" s="204">
        <f t="shared" si="321"/>
        <v>0</v>
      </c>
      <c r="AU868" s="205">
        <f t="shared" si="321"/>
        <v>0</v>
      </c>
      <c r="AV868" s="973">
        <f>IF($Z868=1,0,IF(AND($Z868=0,AQ868&gt;0),1,IF(AND($Z868=0,AS868&gt;0),1,IF(AND($Z868=0,AU868&gt;0),1,0))))</f>
        <v>0</v>
      </c>
      <c r="AW868" s="973">
        <f>IF($Z868=0,0,IF(AND($Z868=1,AP868&gt;0),1,IF(AND($Z868=1,AR868&gt;0),1,IF(AND($Z868=1,AT868&gt;0),1,0))))</f>
        <v>0</v>
      </c>
      <c r="AX868" s="978">
        <f>IF($Z868=0,0,IF(BB868+BD868+BF868&gt;0,$AA868,0))</f>
        <v>0</v>
      </c>
      <c r="AY868" s="980">
        <f>IF($Z868=0,0,IF(AND(AX868=0,K869&gt;0),$AA868,0))</f>
        <v>0</v>
      </c>
      <c r="AZ868" s="969">
        <f>$AA868-AX868-AY868</f>
        <v>0</v>
      </c>
      <c r="BA868" s="204">
        <f t="shared" si="322"/>
        <v>0</v>
      </c>
      <c r="BB868" s="204">
        <f t="shared" si="322"/>
        <v>0</v>
      </c>
      <c r="BC868" s="204">
        <f t="shared" si="322"/>
        <v>0</v>
      </c>
      <c r="BD868" s="204">
        <f t="shared" si="322"/>
        <v>0</v>
      </c>
      <c r="BE868" s="204">
        <f t="shared" si="322"/>
        <v>0</v>
      </c>
      <c r="BF868" s="205">
        <f t="shared" si="322"/>
        <v>0</v>
      </c>
      <c r="BG868" s="973">
        <f>IF($Z868=1,0,IF(AND($Z868=0,BB868&gt;0),1,IF(AND($Z868=0,BD868&gt;0),1,IF(AND($Z868=0,BF868&gt;0),1,0))))</f>
        <v>0</v>
      </c>
      <c r="BH868" s="973">
        <f>IF($Z868=0,0,IF(AND($Z868=1,BA868&gt;0),1,IF(AND($Z868=1,BC868&gt;0),1,IF(AND($Z868=1,BE868&gt;0),1,0))))</f>
        <v>0</v>
      </c>
      <c r="BI868" s="978">
        <f>IF($Z868=0,0,IF(BM868+BO868+BQ868&gt;0,$AA868,0))</f>
        <v>0</v>
      </c>
      <c r="BJ868" s="980">
        <f>IF($Z868=0,0,IF(AND(BI868=0,M869&gt;0),$AA868,0))</f>
        <v>0</v>
      </c>
      <c r="BK868" s="969">
        <f>$AA868-BI868-BJ868</f>
        <v>0</v>
      </c>
      <c r="BL868" s="204">
        <f t="shared" si="323"/>
        <v>0</v>
      </c>
      <c r="BM868" s="204">
        <f t="shared" si="323"/>
        <v>0</v>
      </c>
      <c r="BN868" s="204">
        <f t="shared" si="323"/>
        <v>0</v>
      </c>
      <c r="BO868" s="204">
        <f t="shared" si="323"/>
        <v>0</v>
      </c>
      <c r="BP868" s="204">
        <f t="shared" si="323"/>
        <v>0</v>
      </c>
      <c r="BQ868" s="205">
        <f t="shared" si="323"/>
        <v>0</v>
      </c>
      <c r="BR868" s="973">
        <f>IF($Z868=1,0,IF(AND($Z868=0,BM868&gt;0),1,IF(AND($Z868=0,BO868&gt;0),1,IF(AND($Z868=0,BQ868&gt;0),1,0))))</f>
        <v>0</v>
      </c>
      <c r="BS868" s="973">
        <f>IF($Z868=0,0,IF(AND($Z868=1,BL868&gt;0),1,IF(AND($Z868=1,BN868&gt;0),1,IF(AND($Z868=1,BP868&gt;0),1,0))))</f>
        <v>0</v>
      </c>
      <c r="BT868" s="978">
        <f>IF($Z868=0,0,IF(BX868+BZ868+CB868&gt;0,$AA868,0))</f>
        <v>0</v>
      </c>
      <c r="BU868" s="980">
        <f>IF($Z868=0,0,IF(AND(BT868=0,O869&gt;0),$AA868,0))</f>
        <v>0</v>
      </c>
      <c r="BV868" s="969">
        <f>$AA868-BT868-BU868</f>
        <v>0</v>
      </c>
      <c r="BW868" s="204">
        <f t="shared" si="324"/>
        <v>0</v>
      </c>
      <c r="BX868" s="204">
        <f t="shared" si="324"/>
        <v>0</v>
      </c>
      <c r="BY868" s="204">
        <f t="shared" si="324"/>
        <v>0</v>
      </c>
      <c r="BZ868" s="204">
        <f t="shared" si="324"/>
        <v>0</v>
      </c>
      <c r="CA868" s="204">
        <f t="shared" si="324"/>
        <v>0</v>
      </c>
      <c r="CB868" s="205">
        <f t="shared" si="324"/>
        <v>0</v>
      </c>
      <c r="CC868" s="973">
        <f>IF($Z868=1,0,IF(AND($Z868=0,BX868&gt;0),1,IF(AND($Z868=0,BZ868&gt;0),1,IF(AND($Z868=0,CB868&gt;0),1,0))))</f>
        <v>0</v>
      </c>
      <c r="CD868" s="973">
        <f>IF($Z868=0,0,IF(AND($Z868=1,BW868&gt;0),1,IF(AND($Z868=1,BY868&gt;0),1,IF(AND($Z868=1,CA868&gt;0),1,0))))</f>
        <v>0</v>
      </c>
      <c r="CE868" s="11"/>
      <c r="CF868" s="11"/>
      <c r="CG868" s="11"/>
      <c r="CH868" s="11"/>
      <c r="CI868" s="11"/>
      <c r="CJ868" s="11"/>
      <c r="CK868" s="11"/>
      <c r="CL868" s="11"/>
      <c r="CM868" s="11"/>
    </row>
    <row r="869" spans="1:91" ht="14.25" customHeight="1">
      <c r="A869" s="950" t="str">
        <f>A868</f>
        <v/>
      </c>
      <c r="B869" s="57"/>
      <c r="C869" s="2051"/>
      <c r="D869" s="2053"/>
      <c r="E869" s="2051"/>
      <c r="F869" s="2772"/>
      <c r="G869" s="1121">
        <f>Import!Q1566</f>
        <v>0</v>
      </c>
      <c r="H869" s="2774"/>
      <c r="I869" s="450"/>
      <c r="J869" s="2775"/>
      <c r="K869" s="450"/>
      <c r="L869" s="2775"/>
      <c r="M869" s="450"/>
      <c r="N869" s="2775"/>
      <c r="O869" s="450"/>
      <c r="P869" s="2775"/>
      <c r="Q869" s="11"/>
      <c r="R869" s="11"/>
      <c r="S869" s="397"/>
      <c r="T869" s="419"/>
      <c r="U869" s="444">
        <f>Import!N1567</f>
        <v>0</v>
      </c>
      <c r="V869" s="11"/>
      <c r="W869" s="306"/>
      <c r="X869" s="306"/>
      <c r="Y869" s="306"/>
      <c r="Z869" s="11"/>
      <c r="AE869" s="204"/>
      <c r="AF869" s="204"/>
      <c r="AG869" s="204"/>
      <c r="AH869" s="204"/>
      <c r="AI869" s="922"/>
      <c r="AJ869" s="205"/>
      <c r="AK869" s="973"/>
      <c r="AL869" s="973">
        <f>AL868</f>
        <v>0</v>
      </c>
      <c r="AP869" s="204"/>
      <c r="AQ869" s="204"/>
      <c r="AR869" s="204"/>
      <c r="AS869" s="204"/>
      <c r="AT869" s="204"/>
      <c r="AU869" s="205"/>
      <c r="AV869" s="973"/>
      <c r="AW869" s="973">
        <f>AW868</f>
        <v>0</v>
      </c>
      <c r="BA869" s="204"/>
      <c r="BB869" s="204"/>
      <c r="BC869" s="204"/>
      <c r="BD869" s="204"/>
      <c r="BE869" s="204"/>
      <c r="BF869" s="205"/>
      <c r="BG869" s="973"/>
      <c r="BH869" s="973">
        <f>BH868</f>
        <v>0</v>
      </c>
      <c r="BL869" s="204"/>
      <c r="BM869" s="204"/>
      <c r="BN869" s="204"/>
      <c r="BO869" s="204"/>
      <c r="BP869" s="204"/>
      <c r="BQ869" s="205"/>
      <c r="BR869" s="973"/>
      <c r="BS869" s="973">
        <f>BS868</f>
        <v>0</v>
      </c>
      <c r="BW869" s="204"/>
      <c r="BX869" s="204"/>
      <c r="BY869" s="204"/>
      <c r="BZ869" s="204"/>
      <c r="CA869" s="204"/>
      <c r="CB869" s="205"/>
      <c r="CC869" s="973"/>
      <c r="CD869" s="973">
        <f>CD868</f>
        <v>0</v>
      </c>
      <c r="CE869" s="11"/>
      <c r="CF869" s="11"/>
      <c r="CG869" s="11"/>
      <c r="CH869" s="11"/>
      <c r="CI869" s="11"/>
      <c r="CJ869" s="11"/>
      <c r="CK869" s="11"/>
      <c r="CL869" s="11"/>
      <c r="CM869" s="11"/>
    </row>
    <row r="870" spans="1:91" ht="24.75" customHeight="1">
      <c r="A870" s="949" t="str">
        <f>IF(E870&gt;0,"Wypełnione","")</f>
        <v/>
      </c>
      <c r="B870" s="57"/>
      <c r="C870" s="2050">
        <f>'Og s3a'!C1579</f>
        <v>0</v>
      </c>
      <c r="D870" s="2052">
        <f>'Og s3a'!E1579</f>
        <v>0</v>
      </c>
      <c r="E870" s="2050">
        <f>'Og s3a'!F1579</f>
        <v>0</v>
      </c>
      <c r="F870" s="2771"/>
      <c r="G870" s="448">
        <f>T870</f>
        <v>0</v>
      </c>
      <c r="H870" s="2773">
        <f>U870</f>
        <v>0</v>
      </c>
      <c r="I870" s="451"/>
      <c r="J870" s="2775"/>
      <c r="K870" s="451"/>
      <c r="L870" s="2775"/>
      <c r="M870" s="451"/>
      <c r="N870" s="2775"/>
      <c r="O870" s="451"/>
      <c r="P870" s="2775"/>
      <c r="Q870" s="11"/>
      <c r="R870" s="11"/>
      <c r="S870" s="396">
        <f>'Og s3a'!G1579</f>
        <v>0</v>
      </c>
      <c r="T870" s="398">
        <f>'Og s3a'!D1579</f>
        <v>0</v>
      </c>
      <c r="U870" s="444">
        <f>Import!N1568</f>
        <v>0</v>
      </c>
      <c r="V870" s="11"/>
      <c r="W870" s="306"/>
      <c r="X870" s="306"/>
      <c r="Y870" s="306"/>
      <c r="Z870" s="970">
        <f>IF(F870=AF$7,1,0)</f>
        <v>0</v>
      </c>
      <c r="AA870" s="970">
        <f>Z870*D870</f>
        <v>0</v>
      </c>
      <c r="AB870" s="978">
        <f>IF($Z870=0,0,IF(AF870+AH870+AJ870&gt;0,$AA870,0))</f>
        <v>0</v>
      </c>
      <c r="AC870" s="980">
        <f>IF($Z870=0,0,IF(AND(AB870=0,G871&gt;0),$AA870,0))</f>
        <v>0</v>
      </c>
      <c r="AD870" s="969">
        <f>AA870-AB870-AC870</f>
        <v>0</v>
      </c>
      <c r="AE870" s="204">
        <f t="shared" si="320"/>
        <v>0</v>
      </c>
      <c r="AF870" s="204">
        <f t="shared" si="320"/>
        <v>0</v>
      </c>
      <c r="AG870" s="204">
        <f t="shared" si="320"/>
        <v>0</v>
      </c>
      <c r="AH870" s="204">
        <f t="shared" si="320"/>
        <v>0</v>
      </c>
      <c r="AI870" s="922">
        <f t="shared" si="320"/>
        <v>0</v>
      </c>
      <c r="AJ870" s="205">
        <f t="shared" si="320"/>
        <v>0</v>
      </c>
      <c r="AK870" s="973">
        <f>IF($Z870=1,0,IF(AND($Z870=0,AF870&gt;0),1,IF(AND($Z870=0,AH870&gt;0),1,IF(AND($Z870=0,AJ870&gt;0),1,0))))</f>
        <v>0</v>
      </c>
      <c r="AL870" s="973">
        <f>IF($Z870=0,0,IF(AND($Z870=1,AE870&gt;0),1,IF(AND($Z870=1,AG870&gt;0),1,IF(AND($Z870=1,AI870&gt;0),1,0))))</f>
        <v>0</v>
      </c>
      <c r="AM870" s="978">
        <f>IF($Z870=0,0,IF(AQ870+AS870+AU870&gt;0,$AA870,0))</f>
        <v>0</v>
      </c>
      <c r="AN870" s="980">
        <f>IF($Z870=0,0,IF(AND(AM870=0,I871&gt;0),$AA870,0))</f>
        <v>0</v>
      </c>
      <c r="AO870" s="969">
        <f>$AA870-AM870-AN870</f>
        <v>0</v>
      </c>
      <c r="AP870" s="204">
        <f t="shared" si="321"/>
        <v>0</v>
      </c>
      <c r="AQ870" s="204">
        <f t="shared" si="321"/>
        <v>0</v>
      </c>
      <c r="AR870" s="204">
        <f t="shared" si="321"/>
        <v>0</v>
      </c>
      <c r="AS870" s="204">
        <f t="shared" si="321"/>
        <v>0</v>
      </c>
      <c r="AT870" s="204">
        <f t="shared" si="321"/>
        <v>0</v>
      </c>
      <c r="AU870" s="205">
        <f t="shared" si="321"/>
        <v>0</v>
      </c>
      <c r="AV870" s="973">
        <f>IF($Z870=1,0,IF(AND($Z870=0,AQ870&gt;0),1,IF(AND($Z870=0,AS870&gt;0),1,IF(AND($Z870=0,AU870&gt;0),1,0))))</f>
        <v>0</v>
      </c>
      <c r="AW870" s="973">
        <f>IF($Z870=0,0,IF(AND($Z870=1,AP870&gt;0),1,IF(AND($Z870=1,AR870&gt;0),1,IF(AND($Z870=1,AT870&gt;0),1,0))))</f>
        <v>0</v>
      </c>
      <c r="AX870" s="978">
        <f>IF($Z870=0,0,IF(BB870+BD870+BF870&gt;0,$AA870,0))</f>
        <v>0</v>
      </c>
      <c r="AY870" s="980">
        <f>IF($Z870=0,0,IF(AND(AX870=0,K871&gt;0),$AA870,0))</f>
        <v>0</v>
      </c>
      <c r="AZ870" s="969">
        <f>$AA870-AX870-AY870</f>
        <v>0</v>
      </c>
      <c r="BA870" s="204">
        <f t="shared" si="322"/>
        <v>0</v>
      </c>
      <c r="BB870" s="204">
        <f t="shared" si="322"/>
        <v>0</v>
      </c>
      <c r="BC870" s="204">
        <f t="shared" si="322"/>
        <v>0</v>
      </c>
      <c r="BD870" s="204">
        <f t="shared" si="322"/>
        <v>0</v>
      </c>
      <c r="BE870" s="204">
        <f t="shared" si="322"/>
        <v>0</v>
      </c>
      <c r="BF870" s="205">
        <f t="shared" si="322"/>
        <v>0</v>
      </c>
      <c r="BG870" s="973">
        <f>IF($Z870=1,0,IF(AND($Z870=0,BB870&gt;0),1,IF(AND($Z870=0,BD870&gt;0),1,IF(AND($Z870=0,BF870&gt;0),1,0))))</f>
        <v>0</v>
      </c>
      <c r="BH870" s="973">
        <f>IF($Z870=0,0,IF(AND($Z870=1,BA870&gt;0),1,IF(AND($Z870=1,BC870&gt;0),1,IF(AND($Z870=1,BE870&gt;0),1,0))))</f>
        <v>0</v>
      </c>
      <c r="BI870" s="978">
        <f>IF($Z870=0,0,IF(BM870+BO870+BQ870&gt;0,$AA870,0))</f>
        <v>0</v>
      </c>
      <c r="BJ870" s="980">
        <f>IF($Z870=0,0,IF(AND(BI870=0,M871&gt;0),$AA870,0))</f>
        <v>0</v>
      </c>
      <c r="BK870" s="969">
        <f>$AA870-BI870-BJ870</f>
        <v>0</v>
      </c>
      <c r="BL870" s="204">
        <f t="shared" si="323"/>
        <v>0</v>
      </c>
      <c r="BM870" s="204">
        <f t="shared" si="323"/>
        <v>0</v>
      </c>
      <c r="BN870" s="204">
        <f t="shared" si="323"/>
        <v>0</v>
      </c>
      <c r="BO870" s="204">
        <f t="shared" si="323"/>
        <v>0</v>
      </c>
      <c r="BP870" s="204">
        <f t="shared" si="323"/>
        <v>0</v>
      </c>
      <c r="BQ870" s="205">
        <f t="shared" si="323"/>
        <v>0</v>
      </c>
      <c r="BR870" s="973">
        <f>IF($Z870=1,0,IF(AND($Z870=0,BM870&gt;0),1,IF(AND($Z870=0,BO870&gt;0),1,IF(AND($Z870=0,BQ870&gt;0),1,0))))</f>
        <v>0</v>
      </c>
      <c r="BS870" s="973">
        <f>IF($Z870=0,0,IF(AND($Z870=1,BL870&gt;0),1,IF(AND($Z870=1,BN870&gt;0),1,IF(AND($Z870=1,BP870&gt;0),1,0))))</f>
        <v>0</v>
      </c>
      <c r="BT870" s="978">
        <f>IF($Z870=0,0,IF(BX870+BZ870+CB870&gt;0,$AA870,0))</f>
        <v>0</v>
      </c>
      <c r="BU870" s="980">
        <f>IF($Z870=0,0,IF(AND(BT870=0,O871&gt;0),$AA870,0))</f>
        <v>0</v>
      </c>
      <c r="BV870" s="969">
        <f>$AA870-BT870-BU870</f>
        <v>0</v>
      </c>
      <c r="BW870" s="204">
        <f t="shared" si="324"/>
        <v>0</v>
      </c>
      <c r="BX870" s="204">
        <f t="shared" si="324"/>
        <v>0</v>
      </c>
      <c r="BY870" s="204">
        <f t="shared" si="324"/>
        <v>0</v>
      </c>
      <c r="BZ870" s="204">
        <f t="shared" si="324"/>
        <v>0</v>
      </c>
      <c r="CA870" s="204">
        <f t="shared" si="324"/>
        <v>0</v>
      </c>
      <c r="CB870" s="205">
        <f t="shared" si="324"/>
        <v>0</v>
      </c>
      <c r="CC870" s="973">
        <f>IF($Z870=1,0,IF(AND($Z870=0,BX870&gt;0),1,IF(AND($Z870=0,BZ870&gt;0),1,IF(AND($Z870=0,CB870&gt;0),1,0))))</f>
        <v>0</v>
      </c>
      <c r="CD870" s="973">
        <f>IF($Z870=0,0,IF(AND($Z870=1,BW870&gt;0),1,IF(AND($Z870=1,BY870&gt;0),1,IF(AND($Z870=1,CA870&gt;0),1,0))))</f>
        <v>0</v>
      </c>
      <c r="CE870" s="11"/>
      <c r="CF870" s="11"/>
      <c r="CG870" s="11"/>
      <c r="CH870" s="11"/>
      <c r="CI870" s="11"/>
      <c r="CJ870" s="11"/>
      <c r="CK870" s="11"/>
      <c r="CL870" s="11"/>
      <c r="CM870" s="11"/>
    </row>
    <row r="871" spans="1:91" ht="14.25" customHeight="1">
      <c r="A871" s="950" t="str">
        <f>A870</f>
        <v/>
      </c>
      <c r="B871" s="57"/>
      <c r="C871" s="2051"/>
      <c r="D871" s="2053"/>
      <c r="E871" s="2051"/>
      <c r="F871" s="2772"/>
      <c r="G871" s="1121">
        <f>Import!Q1568</f>
        <v>0</v>
      </c>
      <c r="H871" s="2774"/>
      <c r="I871" s="450"/>
      <c r="J871" s="2775"/>
      <c r="K871" s="450"/>
      <c r="L871" s="2775"/>
      <c r="M871" s="450"/>
      <c r="N871" s="2775"/>
      <c r="O871" s="450"/>
      <c r="P871" s="2775"/>
      <c r="Q871" s="11"/>
      <c r="R871" s="11"/>
      <c r="S871" s="397"/>
      <c r="T871" s="419"/>
      <c r="U871" s="444">
        <f>Import!N1569</f>
        <v>0</v>
      </c>
      <c r="V871" s="11"/>
      <c r="W871" s="306"/>
      <c r="X871" s="306"/>
      <c r="Y871" s="306"/>
      <c r="Z871" s="11"/>
      <c r="AE871" s="204"/>
      <c r="AF871" s="204"/>
      <c r="AG871" s="204"/>
      <c r="AH871" s="204"/>
      <c r="AI871" s="922"/>
      <c r="AJ871" s="205"/>
      <c r="AK871" s="973"/>
      <c r="AL871" s="973">
        <f>AL870</f>
        <v>0</v>
      </c>
      <c r="AP871" s="204"/>
      <c r="AQ871" s="204"/>
      <c r="AR871" s="204"/>
      <c r="AS871" s="204"/>
      <c r="AT871" s="204"/>
      <c r="AU871" s="205"/>
      <c r="AV871" s="973"/>
      <c r="AW871" s="973">
        <f>AW870</f>
        <v>0</v>
      </c>
      <c r="BA871" s="204"/>
      <c r="BB871" s="204"/>
      <c r="BC871" s="204"/>
      <c r="BD871" s="204"/>
      <c r="BE871" s="204"/>
      <c r="BF871" s="205"/>
      <c r="BG871" s="973"/>
      <c r="BH871" s="973">
        <f>BH870</f>
        <v>0</v>
      </c>
      <c r="BL871" s="204"/>
      <c r="BM871" s="204"/>
      <c r="BN871" s="204"/>
      <c r="BO871" s="204"/>
      <c r="BP871" s="204"/>
      <c r="BQ871" s="205"/>
      <c r="BR871" s="973"/>
      <c r="BS871" s="973">
        <f>BS870</f>
        <v>0</v>
      </c>
      <c r="BW871" s="204"/>
      <c r="BX871" s="204"/>
      <c r="BY871" s="204"/>
      <c r="BZ871" s="204"/>
      <c r="CA871" s="204"/>
      <c r="CB871" s="205"/>
      <c r="CC871" s="973"/>
      <c r="CD871" s="973">
        <f>CD870</f>
        <v>0</v>
      </c>
      <c r="CE871" s="11"/>
      <c r="CF871" s="11"/>
      <c r="CG871" s="11"/>
      <c r="CH871" s="11"/>
      <c r="CI871" s="11"/>
      <c r="CJ871" s="11"/>
      <c r="CK871" s="11"/>
      <c r="CL871" s="11"/>
      <c r="CM871" s="11"/>
    </row>
    <row r="872" spans="1:91" ht="24.75" customHeight="1">
      <c r="A872" s="949" t="str">
        <f>IF(E872&gt;0,"Wypełnione","")</f>
        <v/>
      </c>
      <c r="B872" s="57"/>
      <c r="C872" s="2050">
        <f>'Og s3a'!C1581</f>
        <v>0</v>
      </c>
      <c r="D872" s="2052">
        <f>'Og s3a'!E1581</f>
        <v>0</v>
      </c>
      <c r="E872" s="2050">
        <f>'Og s3a'!F1581</f>
        <v>0</v>
      </c>
      <c r="F872" s="2771"/>
      <c r="G872" s="448">
        <f>T872</f>
        <v>0</v>
      </c>
      <c r="H872" s="2773">
        <f>U872</f>
        <v>0</v>
      </c>
      <c r="I872" s="451"/>
      <c r="J872" s="2775"/>
      <c r="K872" s="451"/>
      <c r="L872" s="2775"/>
      <c r="M872" s="451"/>
      <c r="N872" s="2775"/>
      <c r="O872" s="451"/>
      <c r="P872" s="2775"/>
      <c r="Q872" s="11"/>
      <c r="R872" s="11"/>
      <c r="S872" s="396">
        <f>'Og s3a'!G1581</f>
        <v>0</v>
      </c>
      <c r="T872" s="398">
        <f>'Og s3a'!D1581</f>
        <v>0</v>
      </c>
      <c r="U872" s="444">
        <f>Import!N1570</f>
        <v>0</v>
      </c>
      <c r="V872" s="11"/>
      <c r="W872" s="306"/>
      <c r="X872" s="306"/>
      <c r="Y872" s="306"/>
      <c r="Z872" s="970">
        <f>IF(F872=AF$7,1,0)</f>
        <v>0</v>
      </c>
      <c r="AA872" s="970">
        <f>Z872*D872</f>
        <v>0</v>
      </c>
      <c r="AB872" s="978">
        <f>IF($Z872=0,0,IF(AF872+AH872+AJ872&gt;0,$AA872,0))</f>
        <v>0</v>
      </c>
      <c r="AC872" s="980">
        <f>IF($Z872=0,0,IF(AND(AB872=0,G873&gt;0),$AA872,0))</f>
        <v>0</v>
      </c>
      <c r="AD872" s="969">
        <f>AA872-AB872-AC872</f>
        <v>0</v>
      </c>
      <c r="AE872" s="204">
        <f t="shared" si="320"/>
        <v>0</v>
      </c>
      <c r="AF872" s="204">
        <f t="shared" si="320"/>
        <v>0</v>
      </c>
      <c r="AG872" s="204">
        <f t="shared" si="320"/>
        <v>0</v>
      </c>
      <c r="AH872" s="204">
        <f t="shared" si="320"/>
        <v>0</v>
      </c>
      <c r="AI872" s="922">
        <f t="shared" si="320"/>
        <v>0</v>
      </c>
      <c r="AJ872" s="205">
        <f t="shared" si="320"/>
        <v>0</v>
      </c>
      <c r="AK872" s="973">
        <f>IF($Z872=1,0,IF(AND($Z872=0,AF872&gt;0),1,IF(AND($Z872=0,AH872&gt;0),1,IF(AND($Z872=0,AJ872&gt;0),1,0))))</f>
        <v>0</v>
      </c>
      <c r="AL872" s="973">
        <f>IF($Z872=0,0,IF(AND($Z872=1,AE872&gt;0),1,IF(AND($Z872=1,AG872&gt;0),1,IF(AND($Z872=1,AI872&gt;0),1,0))))</f>
        <v>0</v>
      </c>
      <c r="AM872" s="978">
        <f>IF($Z872=0,0,IF(AQ872+AS872+AU872&gt;0,$AA872,0))</f>
        <v>0</v>
      </c>
      <c r="AN872" s="980">
        <f>IF($Z872=0,0,IF(AND(AM872=0,I873&gt;0),$AA872,0))</f>
        <v>0</v>
      </c>
      <c r="AO872" s="969">
        <f>$AA872-AM872-AN872</f>
        <v>0</v>
      </c>
      <c r="AP872" s="204">
        <f t="shared" si="321"/>
        <v>0</v>
      </c>
      <c r="AQ872" s="204">
        <f t="shared" si="321"/>
        <v>0</v>
      </c>
      <c r="AR872" s="204">
        <f t="shared" si="321"/>
        <v>0</v>
      </c>
      <c r="AS872" s="204">
        <f t="shared" si="321"/>
        <v>0</v>
      </c>
      <c r="AT872" s="204">
        <f t="shared" si="321"/>
        <v>0</v>
      </c>
      <c r="AU872" s="205">
        <f t="shared" si="321"/>
        <v>0</v>
      </c>
      <c r="AV872" s="973">
        <f>IF($Z872=1,0,IF(AND($Z872=0,AQ872&gt;0),1,IF(AND($Z872=0,AS872&gt;0),1,IF(AND($Z872=0,AU872&gt;0),1,0))))</f>
        <v>0</v>
      </c>
      <c r="AW872" s="973">
        <f>IF($Z872=0,0,IF(AND($Z872=1,AP872&gt;0),1,IF(AND($Z872=1,AR872&gt;0),1,IF(AND($Z872=1,AT872&gt;0),1,0))))</f>
        <v>0</v>
      </c>
      <c r="AX872" s="978">
        <f>IF($Z872=0,0,IF(BB872+BD872+BF872&gt;0,$AA872,0))</f>
        <v>0</v>
      </c>
      <c r="AY872" s="980">
        <f>IF($Z872=0,0,IF(AND(AX872=0,K873&gt;0),$AA872,0))</f>
        <v>0</v>
      </c>
      <c r="AZ872" s="969">
        <f>$AA872-AX872-AY872</f>
        <v>0</v>
      </c>
      <c r="BA872" s="204">
        <f t="shared" si="322"/>
        <v>0</v>
      </c>
      <c r="BB872" s="204">
        <f t="shared" si="322"/>
        <v>0</v>
      </c>
      <c r="BC872" s="204">
        <f t="shared" si="322"/>
        <v>0</v>
      </c>
      <c r="BD872" s="204">
        <f t="shared" si="322"/>
        <v>0</v>
      </c>
      <c r="BE872" s="204">
        <f t="shared" si="322"/>
        <v>0</v>
      </c>
      <c r="BF872" s="205">
        <f t="shared" si="322"/>
        <v>0</v>
      </c>
      <c r="BG872" s="973">
        <f>IF($Z872=1,0,IF(AND($Z872=0,BB872&gt;0),1,IF(AND($Z872=0,BD872&gt;0),1,IF(AND($Z872=0,BF872&gt;0),1,0))))</f>
        <v>0</v>
      </c>
      <c r="BH872" s="973">
        <f>IF($Z872=0,0,IF(AND($Z872=1,BA872&gt;0),1,IF(AND($Z872=1,BC872&gt;0),1,IF(AND($Z872=1,BE872&gt;0),1,0))))</f>
        <v>0</v>
      </c>
      <c r="BI872" s="978">
        <f>IF($Z872=0,0,IF(BM872+BO872+BQ872&gt;0,$AA872,0))</f>
        <v>0</v>
      </c>
      <c r="BJ872" s="980">
        <f>IF($Z872=0,0,IF(AND(BI872=0,M873&gt;0),$AA872,0))</f>
        <v>0</v>
      </c>
      <c r="BK872" s="969">
        <f>$AA872-BI872-BJ872</f>
        <v>0</v>
      </c>
      <c r="BL872" s="204">
        <f t="shared" si="323"/>
        <v>0</v>
      </c>
      <c r="BM872" s="204">
        <f t="shared" si="323"/>
        <v>0</v>
      </c>
      <c r="BN872" s="204">
        <f t="shared" si="323"/>
        <v>0</v>
      </c>
      <c r="BO872" s="204">
        <f t="shared" si="323"/>
        <v>0</v>
      </c>
      <c r="BP872" s="204">
        <f t="shared" si="323"/>
        <v>0</v>
      </c>
      <c r="BQ872" s="205">
        <f t="shared" si="323"/>
        <v>0</v>
      </c>
      <c r="BR872" s="973">
        <f>IF($Z872=1,0,IF(AND($Z872=0,BM872&gt;0),1,IF(AND($Z872=0,BO872&gt;0),1,IF(AND($Z872=0,BQ872&gt;0),1,0))))</f>
        <v>0</v>
      </c>
      <c r="BS872" s="973">
        <f>IF($Z872=0,0,IF(AND($Z872=1,BL872&gt;0),1,IF(AND($Z872=1,BN872&gt;0),1,IF(AND($Z872=1,BP872&gt;0),1,0))))</f>
        <v>0</v>
      </c>
      <c r="BT872" s="978">
        <f>IF($Z872=0,0,IF(BX872+BZ872+CB872&gt;0,$AA872,0))</f>
        <v>0</v>
      </c>
      <c r="BU872" s="980">
        <f>IF($Z872=0,0,IF(AND(BT872=0,O873&gt;0),$AA872,0))</f>
        <v>0</v>
      </c>
      <c r="BV872" s="969">
        <f>$AA872-BT872-BU872</f>
        <v>0</v>
      </c>
      <c r="BW872" s="204">
        <f t="shared" si="324"/>
        <v>0</v>
      </c>
      <c r="BX872" s="204">
        <f t="shared" si="324"/>
        <v>0</v>
      </c>
      <c r="BY872" s="204">
        <f t="shared" si="324"/>
        <v>0</v>
      </c>
      <c r="BZ872" s="204">
        <f t="shared" si="324"/>
        <v>0</v>
      </c>
      <c r="CA872" s="204">
        <f t="shared" si="324"/>
        <v>0</v>
      </c>
      <c r="CB872" s="205">
        <f t="shared" si="324"/>
        <v>0</v>
      </c>
      <c r="CC872" s="973">
        <f>IF($Z872=1,0,IF(AND($Z872=0,BX872&gt;0),1,IF(AND($Z872=0,BZ872&gt;0),1,IF(AND($Z872=0,CB872&gt;0),1,0))))</f>
        <v>0</v>
      </c>
      <c r="CD872" s="973">
        <f>IF($Z872=0,0,IF(AND($Z872=1,BW872&gt;0),1,IF(AND($Z872=1,BY872&gt;0),1,IF(AND($Z872=1,CA872&gt;0),1,0))))</f>
        <v>0</v>
      </c>
      <c r="CE872" s="11"/>
      <c r="CF872" s="11"/>
      <c r="CG872" s="11"/>
      <c r="CH872" s="11"/>
      <c r="CI872" s="11"/>
      <c r="CJ872" s="11"/>
      <c r="CK872" s="11"/>
      <c r="CL872" s="11"/>
      <c r="CM872" s="11"/>
    </row>
    <row r="873" spans="1:91" ht="14.25" customHeight="1">
      <c r="A873" s="950" t="str">
        <f>A872</f>
        <v/>
      </c>
      <c r="B873" s="57"/>
      <c r="C873" s="2051"/>
      <c r="D873" s="2053"/>
      <c r="E873" s="2051"/>
      <c r="F873" s="2772"/>
      <c r="G873" s="1121">
        <f>Import!Q1570</f>
        <v>0</v>
      </c>
      <c r="H873" s="2774"/>
      <c r="I873" s="450"/>
      <c r="J873" s="2775"/>
      <c r="K873" s="450"/>
      <c r="L873" s="2775"/>
      <c r="M873" s="450"/>
      <c r="N873" s="2775"/>
      <c r="O873" s="450"/>
      <c r="P873" s="2775"/>
      <c r="Q873" s="11"/>
      <c r="R873" s="11"/>
      <c r="S873" s="397"/>
      <c r="T873" s="419"/>
      <c r="U873" s="444">
        <f>Import!N1571</f>
        <v>0</v>
      </c>
      <c r="V873" s="11"/>
      <c r="W873" s="306"/>
      <c r="X873" s="306"/>
      <c r="Y873" s="306"/>
      <c r="Z873" s="11"/>
      <c r="AE873" s="204"/>
      <c r="AF873" s="204"/>
      <c r="AG873" s="204"/>
      <c r="AH873" s="204"/>
      <c r="AI873" s="922"/>
      <c r="AJ873" s="205"/>
      <c r="AK873" s="973"/>
      <c r="AL873" s="973">
        <f>AL872</f>
        <v>0</v>
      </c>
      <c r="AP873" s="204"/>
      <c r="AQ873" s="204"/>
      <c r="AR873" s="204"/>
      <c r="AS873" s="204"/>
      <c r="AT873" s="204"/>
      <c r="AU873" s="205"/>
      <c r="AV873" s="973"/>
      <c r="AW873" s="973">
        <f>AW872</f>
        <v>0</v>
      </c>
      <c r="BA873" s="204"/>
      <c r="BB873" s="204"/>
      <c r="BC873" s="204"/>
      <c r="BD873" s="204"/>
      <c r="BE873" s="204"/>
      <c r="BF873" s="205"/>
      <c r="BG873" s="973"/>
      <c r="BH873" s="973">
        <f>BH872</f>
        <v>0</v>
      </c>
      <c r="BL873" s="204"/>
      <c r="BM873" s="204"/>
      <c r="BN873" s="204"/>
      <c r="BO873" s="204"/>
      <c r="BP873" s="204"/>
      <c r="BQ873" s="205"/>
      <c r="BR873" s="973"/>
      <c r="BS873" s="973">
        <f>BS872</f>
        <v>0</v>
      </c>
      <c r="BW873" s="204"/>
      <c r="BX873" s="204"/>
      <c r="BY873" s="204"/>
      <c r="BZ873" s="204"/>
      <c r="CA873" s="204"/>
      <c r="CB873" s="205"/>
      <c r="CC873" s="973"/>
      <c r="CD873" s="973">
        <f>CD872</f>
        <v>0</v>
      </c>
      <c r="CE873" s="11"/>
      <c r="CF873" s="11"/>
      <c r="CG873" s="11"/>
      <c r="CH873" s="11"/>
      <c r="CI873" s="11"/>
      <c r="CJ873" s="11"/>
      <c r="CK873" s="11"/>
      <c r="CL873" s="11"/>
      <c r="CM873" s="11"/>
    </row>
    <row r="874" spans="1:91" ht="24.75" customHeight="1">
      <c r="A874" s="949" t="str">
        <f>IF(E874&gt;0,"Wypełnione","")</f>
        <v/>
      </c>
      <c r="B874" s="57"/>
      <c r="C874" s="2050">
        <f>'Og s3a'!C1583</f>
        <v>0</v>
      </c>
      <c r="D874" s="2052">
        <f>'Og s3a'!E1583</f>
        <v>0</v>
      </c>
      <c r="E874" s="2050">
        <f>'Og s3a'!F1583</f>
        <v>0</v>
      </c>
      <c r="F874" s="2771"/>
      <c r="G874" s="448">
        <f>T874</f>
        <v>0</v>
      </c>
      <c r="H874" s="2773">
        <f>U874</f>
        <v>0</v>
      </c>
      <c r="I874" s="451"/>
      <c r="J874" s="2775"/>
      <c r="K874" s="451"/>
      <c r="L874" s="2775"/>
      <c r="M874" s="451"/>
      <c r="N874" s="2775"/>
      <c r="O874" s="451"/>
      <c r="P874" s="2775"/>
      <c r="Q874" s="11"/>
      <c r="R874" s="11"/>
      <c r="S874" s="396">
        <f>'Og s3a'!G1583</f>
        <v>0</v>
      </c>
      <c r="T874" s="398">
        <f>'Og s3a'!D1583</f>
        <v>0</v>
      </c>
      <c r="U874" s="444">
        <f>Import!N1572</f>
        <v>0</v>
      </c>
      <c r="V874" s="11"/>
      <c r="W874" s="306"/>
      <c r="X874" s="306"/>
      <c r="Y874" s="306"/>
      <c r="Z874" s="970">
        <f>IF(F874=AF$7,1,0)</f>
        <v>0</v>
      </c>
      <c r="AA874" s="970">
        <f>Z874*D874</f>
        <v>0</v>
      </c>
      <c r="AB874" s="978">
        <f>IF($Z874=0,0,IF(AF874+AH874+AJ874&gt;0,$AA874,0))</f>
        <v>0</v>
      </c>
      <c r="AC874" s="980">
        <f>IF($Z874=0,0,IF(AND(AB874=0,G875&gt;0),$AA874,0))</f>
        <v>0</v>
      </c>
      <c r="AD874" s="969">
        <f>AA874-AB874-AC874</f>
        <v>0</v>
      </c>
      <c r="AE874" s="204">
        <f t="shared" si="320"/>
        <v>0</v>
      </c>
      <c r="AF874" s="204">
        <f t="shared" si="320"/>
        <v>0</v>
      </c>
      <c r="AG874" s="204">
        <f t="shared" si="320"/>
        <v>0</v>
      </c>
      <c r="AH874" s="204">
        <f t="shared" si="320"/>
        <v>0</v>
      </c>
      <c r="AI874" s="922">
        <f t="shared" si="320"/>
        <v>0</v>
      </c>
      <c r="AJ874" s="205">
        <f t="shared" si="320"/>
        <v>0</v>
      </c>
      <c r="AK874" s="973">
        <f>IF($Z874=1,0,IF(AND($Z874=0,AF874&gt;0),1,IF(AND($Z874=0,AH874&gt;0),1,IF(AND($Z874=0,AJ874&gt;0),1,0))))</f>
        <v>0</v>
      </c>
      <c r="AL874" s="973">
        <f>IF($Z874=0,0,IF(AND($Z874=1,AE874&gt;0),1,IF(AND($Z874=1,AG874&gt;0),1,IF(AND($Z874=1,AI874&gt;0),1,0))))</f>
        <v>0</v>
      </c>
      <c r="AM874" s="978">
        <f>IF($Z874=0,0,IF(AQ874+AS874+AU874&gt;0,$AA874,0))</f>
        <v>0</v>
      </c>
      <c r="AN874" s="980">
        <f>IF($Z874=0,0,IF(AND(AM874=0,I875&gt;0),$AA874,0))</f>
        <v>0</v>
      </c>
      <c r="AO874" s="969">
        <f>$AA874-AM874-AN874</f>
        <v>0</v>
      </c>
      <c r="AP874" s="204">
        <f t="shared" si="321"/>
        <v>0</v>
      </c>
      <c r="AQ874" s="204">
        <f t="shared" si="321"/>
        <v>0</v>
      </c>
      <c r="AR874" s="204">
        <f t="shared" si="321"/>
        <v>0</v>
      </c>
      <c r="AS874" s="204">
        <f t="shared" si="321"/>
        <v>0</v>
      </c>
      <c r="AT874" s="204">
        <f t="shared" si="321"/>
        <v>0</v>
      </c>
      <c r="AU874" s="205">
        <f t="shared" si="321"/>
        <v>0</v>
      </c>
      <c r="AV874" s="973">
        <f>IF($Z874=1,0,IF(AND($Z874=0,AQ874&gt;0),1,IF(AND($Z874=0,AS874&gt;0),1,IF(AND($Z874=0,AU874&gt;0),1,0))))</f>
        <v>0</v>
      </c>
      <c r="AW874" s="973">
        <f>IF($Z874=0,0,IF(AND($Z874=1,AP874&gt;0),1,IF(AND($Z874=1,AR874&gt;0),1,IF(AND($Z874=1,AT874&gt;0),1,0))))</f>
        <v>0</v>
      </c>
      <c r="AX874" s="978">
        <f>IF($Z874=0,0,IF(BB874+BD874+BF874&gt;0,$AA874,0))</f>
        <v>0</v>
      </c>
      <c r="AY874" s="980">
        <f>IF($Z874=0,0,IF(AND(AX874=0,K875&gt;0),$AA874,0))</f>
        <v>0</v>
      </c>
      <c r="AZ874" s="969">
        <f>$AA874-AX874-AY874</f>
        <v>0</v>
      </c>
      <c r="BA874" s="204">
        <f t="shared" si="322"/>
        <v>0</v>
      </c>
      <c r="BB874" s="204">
        <f t="shared" si="322"/>
        <v>0</v>
      </c>
      <c r="BC874" s="204">
        <f t="shared" si="322"/>
        <v>0</v>
      </c>
      <c r="BD874" s="204">
        <f t="shared" si="322"/>
        <v>0</v>
      </c>
      <c r="BE874" s="204">
        <f t="shared" si="322"/>
        <v>0</v>
      </c>
      <c r="BF874" s="205">
        <f t="shared" si="322"/>
        <v>0</v>
      </c>
      <c r="BG874" s="973">
        <f>IF($Z874=1,0,IF(AND($Z874=0,BB874&gt;0),1,IF(AND($Z874=0,BD874&gt;0),1,IF(AND($Z874=0,BF874&gt;0),1,0))))</f>
        <v>0</v>
      </c>
      <c r="BH874" s="973">
        <f>IF($Z874=0,0,IF(AND($Z874=1,BA874&gt;0),1,IF(AND($Z874=1,BC874&gt;0),1,IF(AND($Z874=1,BE874&gt;0),1,0))))</f>
        <v>0</v>
      </c>
      <c r="BI874" s="978">
        <f>IF($Z874=0,0,IF(BM874+BO874+BQ874&gt;0,$AA874,0))</f>
        <v>0</v>
      </c>
      <c r="BJ874" s="980">
        <f>IF($Z874=0,0,IF(AND(BI874=0,M875&gt;0),$AA874,0))</f>
        <v>0</v>
      </c>
      <c r="BK874" s="969">
        <f>$AA874-BI874-BJ874</f>
        <v>0</v>
      </c>
      <c r="BL874" s="204">
        <f t="shared" si="323"/>
        <v>0</v>
      </c>
      <c r="BM874" s="204">
        <f t="shared" si="323"/>
        <v>0</v>
      </c>
      <c r="BN874" s="204">
        <f t="shared" si="323"/>
        <v>0</v>
      </c>
      <c r="BO874" s="204">
        <f t="shared" si="323"/>
        <v>0</v>
      </c>
      <c r="BP874" s="204">
        <f t="shared" si="323"/>
        <v>0</v>
      </c>
      <c r="BQ874" s="205">
        <f t="shared" si="323"/>
        <v>0</v>
      </c>
      <c r="BR874" s="973">
        <f>IF($Z874=1,0,IF(AND($Z874=0,BM874&gt;0),1,IF(AND($Z874=0,BO874&gt;0),1,IF(AND($Z874=0,BQ874&gt;0),1,0))))</f>
        <v>0</v>
      </c>
      <c r="BS874" s="973">
        <f>IF($Z874=0,0,IF(AND($Z874=1,BL874&gt;0),1,IF(AND($Z874=1,BN874&gt;0),1,IF(AND($Z874=1,BP874&gt;0),1,0))))</f>
        <v>0</v>
      </c>
      <c r="BT874" s="978">
        <f>IF($Z874=0,0,IF(BX874+BZ874+CB874&gt;0,$AA874,0))</f>
        <v>0</v>
      </c>
      <c r="BU874" s="980">
        <f>IF($Z874=0,0,IF(AND(BT874=0,O875&gt;0),$AA874,0))</f>
        <v>0</v>
      </c>
      <c r="BV874" s="969">
        <f>$AA874-BT874-BU874</f>
        <v>0</v>
      </c>
      <c r="BW874" s="204">
        <f t="shared" si="324"/>
        <v>0</v>
      </c>
      <c r="BX874" s="204">
        <f t="shared" si="324"/>
        <v>0</v>
      </c>
      <c r="BY874" s="204">
        <f t="shared" si="324"/>
        <v>0</v>
      </c>
      <c r="BZ874" s="204">
        <f t="shared" si="324"/>
        <v>0</v>
      </c>
      <c r="CA874" s="204">
        <f t="shared" si="324"/>
        <v>0</v>
      </c>
      <c r="CB874" s="205">
        <f t="shared" si="324"/>
        <v>0</v>
      </c>
      <c r="CC874" s="973">
        <f>IF($Z874=1,0,IF(AND($Z874=0,BX874&gt;0),1,IF(AND($Z874=0,BZ874&gt;0),1,IF(AND($Z874=0,CB874&gt;0),1,0))))</f>
        <v>0</v>
      </c>
      <c r="CD874" s="973">
        <f>IF($Z874=0,0,IF(AND($Z874=1,BW874&gt;0),1,IF(AND($Z874=1,BY874&gt;0),1,IF(AND($Z874=1,CA874&gt;0),1,0))))</f>
        <v>0</v>
      </c>
      <c r="CE874" s="11"/>
      <c r="CF874" s="11"/>
      <c r="CG874" s="11"/>
      <c r="CH874" s="11"/>
      <c r="CI874" s="11"/>
      <c r="CJ874" s="11"/>
      <c r="CK874" s="11"/>
      <c r="CL874" s="11"/>
      <c r="CM874" s="11"/>
    </row>
    <row r="875" spans="1:91" ht="14.25" customHeight="1">
      <c r="A875" s="950" t="str">
        <f>A874</f>
        <v/>
      </c>
      <c r="B875" s="57"/>
      <c r="C875" s="2051"/>
      <c r="D875" s="2053"/>
      <c r="E875" s="2051"/>
      <c r="F875" s="2772"/>
      <c r="G875" s="1121">
        <f>Import!Q1572</f>
        <v>0</v>
      </c>
      <c r="H875" s="2774"/>
      <c r="I875" s="450"/>
      <c r="J875" s="2775"/>
      <c r="K875" s="450"/>
      <c r="L875" s="2775"/>
      <c r="M875" s="450"/>
      <c r="N875" s="2775"/>
      <c r="O875" s="450"/>
      <c r="P875" s="2775"/>
      <c r="Q875" s="11"/>
      <c r="R875" s="11"/>
      <c r="S875" s="397"/>
      <c r="T875" s="419"/>
      <c r="U875" s="444">
        <f>Import!N1573</f>
        <v>0</v>
      </c>
      <c r="V875" s="11"/>
      <c r="W875" s="306"/>
      <c r="X875" s="306"/>
      <c r="Y875" s="306"/>
      <c r="Z875" s="11"/>
      <c r="AE875" s="204"/>
      <c r="AF875" s="204"/>
      <c r="AG875" s="204"/>
      <c r="AH875" s="204"/>
      <c r="AI875" s="922"/>
      <c r="AJ875" s="205"/>
      <c r="AK875" s="973"/>
      <c r="AL875" s="973">
        <f>AL874</f>
        <v>0</v>
      </c>
      <c r="AP875" s="204"/>
      <c r="AQ875" s="204"/>
      <c r="AR875" s="204"/>
      <c r="AS875" s="204"/>
      <c r="AT875" s="204"/>
      <c r="AU875" s="205"/>
      <c r="AV875" s="973"/>
      <c r="AW875" s="973">
        <f>AW874</f>
        <v>0</v>
      </c>
      <c r="BA875" s="204"/>
      <c r="BB875" s="204"/>
      <c r="BC875" s="204"/>
      <c r="BD875" s="204"/>
      <c r="BE875" s="204"/>
      <c r="BF875" s="205"/>
      <c r="BG875" s="973"/>
      <c r="BH875" s="973">
        <f>BH874</f>
        <v>0</v>
      </c>
      <c r="BL875" s="204"/>
      <c r="BM875" s="204"/>
      <c r="BN875" s="204"/>
      <c r="BO875" s="204"/>
      <c r="BP875" s="204"/>
      <c r="BQ875" s="205"/>
      <c r="BR875" s="973"/>
      <c r="BS875" s="973">
        <f>BS874</f>
        <v>0</v>
      </c>
      <c r="BW875" s="204"/>
      <c r="BX875" s="204"/>
      <c r="BY875" s="204"/>
      <c r="BZ875" s="204"/>
      <c r="CA875" s="204"/>
      <c r="CB875" s="205"/>
      <c r="CC875" s="973"/>
      <c r="CD875" s="973">
        <f>CD874</f>
        <v>0</v>
      </c>
      <c r="CE875" s="11"/>
      <c r="CF875" s="11"/>
      <c r="CG875" s="11"/>
      <c r="CH875" s="11"/>
      <c r="CI875" s="11"/>
      <c r="CJ875" s="11"/>
      <c r="CK875" s="11"/>
      <c r="CL875" s="11"/>
      <c r="CM875" s="11"/>
    </row>
    <row r="876" spans="1:91" ht="24.75" customHeight="1">
      <c r="A876" s="949" t="str">
        <f>IF(E876&gt;0,"Wypełnione","")</f>
        <v/>
      </c>
      <c r="B876" s="57"/>
      <c r="C876" s="2050">
        <f>'Og s3a'!C1585</f>
        <v>0</v>
      </c>
      <c r="D876" s="2052">
        <f>'Og s3a'!E1585</f>
        <v>0</v>
      </c>
      <c r="E876" s="2050">
        <f>'Og s3a'!F1585</f>
        <v>0</v>
      </c>
      <c r="F876" s="2771"/>
      <c r="G876" s="448">
        <f>T876</f>
        <v>0</v>
      </c>
      <c r="H876" s="2773">
        <f>U876</f>
        <v>0</v>
      </c>
      <c r="I876" s="451"/>
      <c r="J876" s="2775"/>
      <c r="K876" s="451"/>
      <c r="L876" s="2775"/>
      <c r="M876" s="451"/>
      <c r="N876" s="2775"/>
      <c r="O876" s="451"/>
      <c r="P876" s="2775"/>
      <c r="Q876" s="11"/>
      <c r="R876" s="11"/>
      <c r="S876" s="396">
        <f>'Og s3a'!G1585</f>
        <v>0</v>
      </c>
      <c r="T876" s="398">
        <f>'Og s3a'!D1585</f>
        <v>0</v>
      </c>
      <c r="U876" s="444">
        <f>Import!N1574</f>
        <v>0</v>
      </c>
      <c r="V876" s="11"/>
      <c r="W876" s="306"/>
      <c r="X876" s="306"/>
      <c r="Y876" s="306"/>
      <c r="Z876" s="970">
        <f>IF(F876=AF$7,1,0)</f>
        <v>0</v>
      </c>
      <c r="AA876" s="970">
        <f>Z876*D876</f>
        <v>0</v>
      </c>
      <c r="AB876" s="978">
        <f>IF($Z876=0,0,IF(AF876+AH876+AJ876&gt;0,$AA876,0))</f>
        <v>0</v>
      </c>
      <c r="AC876" s="980">
        <f>IF($Z876=0,0,IF(AND(AB876=0,G877&gt;0),$AA876,0))</f>
        <v>0</v>
      </c>
      <c r="AD876" s="969">
        <f>AA876-AB876-AC876</f>
        <v>0</v>
      </c>
      <c r="AE876" s="204">
        <f t="shared" si="320"/>
        <v>0</v>
      </c>
      <c r="AF876" s="204">
        <f t="shared" si="320"/>
        <v>0</v>
      </c>
      <c r="AG876" s="204">
        <f t="shared" si="320"/>
        <v>0</v>
      </c>
      <c r="AH876" s="204">
        <f t="shared" si="320"/>
        <v>0</v>
      </c>
      <c r="AI876" s="922">
        <f t="shared" si="320"/>
        <v>0</v>
      </c>
      <c r="AJ876" s="205">
        <f t="shared" si="320"/>
        <v>0</v>
      </c>
      <c r="AK876" s="973">
        <f>IF($Z876=1,0,IF(AND($Z876=0,AF876&gt;0),1,IF(AND($Z876=0,AH876&gt;0),1,IF(AND($Z876=0,AJ876&gt;0),1,0))))</f>
        <v>0</v>
      </c>
      <c r="AL876" s="973">
        <f>IF($Z876=0,0,IF(AND($Z876=1,AE876&gt;0),1,IF(AND($Z876=1,AG876&gt;0),1,IF(AND($Z876=1,AI876&gt;0),1,0))))</f>
        <v>0</v>
      </c>
      <c r="AM876" s="978">
        <f>IF($Z876=0,0,IF(AQ876+AS876+AU876&gt;0,$AA876,0))</f>
        <v>0</v>
      </c>
      <c r="AN876" s="980">
        <f>IF($Z876=0,0,IF(AND(AM876=0,I877&gt;0),$AA876,0))</f>
        <v>0</v>
      </c>
      <c r="AO876" s="969">
        <f>$AA876-AM876-AN876</f>
        <v>0</v>
      </c>
      <c r="AP876" s="204">
        <f t="shared" si="321"/>
        <v>0</v>
      </c>
      <c r="AQ876" s="204">
        <f t="shared" si="321"/>
        <v>0</v>
      </c>
      <c r="AR876" s="204">
        <f t="shared" si="321"/>
        <v>0</v>
      </c>
      <c r="AS876" s="204">
        <f t="shared" si="321"/>
        <v>0</v>
      </c>
      <c r="AT876" s="204">
        <f t="shared" si="321"/>
        <v>0</v>
      </c>
      <c r="AU876" s="205">
        <f t="shared" si="321"/>
        <v>0</v>
      </c>
      <c r="AV876" s="973">
        <f>IF($Z876=1,0,IF(AND($Z876=0,AQ876&gt;0),1,IF(AND($Z876=0,AS876&gt;0),1,IF(AND($Z876=0,AU876&gt;0),1,0))))</f>
        <v>0</v>
      </c>
      <c r="AW876" s="973">
        <f>IF($Z876=0,0,IF(AND($Z876=1,AP876&gt;0),1,IF(AND($Z876=1,AR876&gt;0),1,IF(AND($Z876=1,AT876&gt;0),1,0))))</f>
        <v>0</v>
      </c>
      <c r="AX876" s="978">
        <f>IF($Z876=0,0,IF(BB876+BD876+BF876&gt;0,$AA876,0))</f>
        <v>0</v>
      </c>
      <c r="AY876" s="980">
        <f>IF($Z876=0,0,IF(AND(AX876=0,K877&gt;0),$AA876,0))</f>
        <v>0</v>
      </c>
      <c r="AZ876" s="969">
        <f>$AA876-AX876-AY876</f>
        <v>0</v>
      </c>
      <c r="BA876" s="204">
        <f t="shared" si="322"/>
        <v>0</v>
      </c>
      <c r="BB876" s="204">
        <f t="shared" si="322"/>
        <v>0</v>
      </c>
      <c r="BC876" s="204">
        <f t="shared" si="322"/>
        <v>0</v>
      </c>
      <c r="BD876" s="204">
        <f t="shared" si="322"/>
        <v>0</v>
      </c>
      <c r="BE876" s="204">
        <f t="shared" si="322"/>
        <v>0</v>
      </c>
      <c r="BF876" s="205">
        <f t="shared" si="322"/>
        <v>0</v>
      </c>
      <c r="BG876" s="973">
        <f>IF($Z876=1,0,IF(AND($Z876=0,BB876&gt;0),1,IF(AND($Z876=0,BD876&gt;0),1,IF(AND($Z876=0,BF876&gt;0),1,0))))</f>
        <v>0</v>
      </c>
      <c r="BH876" s="973">
        <f>IF($Z876=0,0,IF(AND($Z876=1,BA876&gt;0),1,IF(AND($Z876=1,BC876&gt;0),1,IF(AND($Z876=1,BE876&gt;0),1,0))))</f>
        <v>0</v>
      </c>
      <c r="BI876" s="978">
        <f>IF($Z876=0,0,IF(BM876+BO876+BQ876&gt;0,$AA876,0))</f>
        <v>0</v>
      </c>
      <c r="BJ876" s="980">
        <f>IF($Z876=0,0,IF(AND(BI876=0,M877&gt;0),$AA876,0))</f>
        <v>0</v>
      </c>
      <c r="BK876" s="969">
        <f>$AA876-BI876-BJ876</f>
        <v>0</v>
      </c>
      <c r="BL876" s="204">
        <f t="shared" si="323"/>
        <v>0</v>
      </c>
      <c r="BM876" s="204">
        <f t="shared" si="323"/>
        <v>0</v>
      </c>
      <c r="BN876" s="204">
        <f t="shared" si="323"/>
        <v>0</v>
      </c>
      <c r="BO876" s="204">
        <f t="shared" si="323"/>
        <v>0</v>
      </c>
      <c r="BP876" s="204">
        <f t="shared" si="323"/>
        <v>0</v>
      </c>
      <c r="BQ876" s="205">
        <f t="shared" si="323"/>
        <v>0</v>
      </c>
      <c r="BR876" s="973">
        <f>IF($Z876=1,0,IF(AND($Z876=0,BM876&gt;0),1,IF(AND($Z876=0,BO876&gt;0),1,IF(AND($Z876=0,BQ876&gt;0),1,0))))</f>
        <v>0</v>
      </c>
      <c r="BS876" s="973">
        <f>IF($Z876=0,0,IF(AND($Z876=1,BL876&gt;0),1,IF(AND($Z876=1,BN876&gt;0),1,IF(AND($Z876=1,BP876&gt;0),1,0))))</f>
        <v>0</v>
      </c>
      <c r="BT876" s="978">
        <f>IF($Z876=0,0,IF(BX876+BZ876+CB876&gt;0,$AA876,0))</f>
        <v>0</v>
      </c>
      <c r="BU876" s="980">
        <f>IF($Z876=0,0,IF(AND(BT876=0,O877&gt;0),$AA876,0))</f>
        <v>0</v>
      </c>
      <c r="BV876" s="969">
        <f>$AA876-BT876-BU876</f>
        <v>0</v>
      </c>
      <c r="BW876" s="204">
        <f t="shared" si="324"/>
        <v>0</v>
      </c>
      <c r="BX876" s="204">
        <f t="shared" si="324"/>
        <v>0</v>
      </c>
      <c r="BY876" s="204">
        <f t="shared" si="324"/>
        <v>0</v>
      </c>
      <c r="BZ876" s="204">
        <f t="shared" si="324"/>
        <v>0</v>
      </c>
      <c r="CA876" s="204">
        <f t="shared" si="324"/>
        <v>0</v>
      </c>
      <c r="CB876" s="205">
        <f t="shared" si="324"/>
        <v>0</v>
      </c>
      <c r="CC876" s="973">
        <f>IF($Z876=1,0,IF(AND($Z876=0,BX876&gt;0),1,IF(AND($Z876=0,BZ876&gt;0),1,IF(AND($Z876=0,CB876&gt;0),1,0))))</f>
        <v>0</v>
      </c>
      <c r="CD876" s="973">
        <f>IF($Z876=0,0,IF(AND($Z876=1,BW876&gt;0),1,IF(AND($Z876=1,BY876&gt;0),1,IF(AND($Z876=1,CA876&gt;0),1,0))))</f>
        <v>0</v>
      </c>
      <c r="CE876" s="11"/>
      <c r="CF876" s="11"/>
      <c r="CG876" s="11"/>
      <c r="CH876" s="11"/>
      <c r="CI876" s="11"/>
      <c r="CJ876" s="11"/>
      <c r="CK876" s="11"/>
      <c r="CL876" s="11"/>
      <c r="CM876" s="11"/>
    </row>
    <row r="877" spans="1:91" ht="14.25" customHeight="1">
      <c r="A877" s="950" t="str">
        <f>A876</f>
        <v/>
      </c>
      <c r="B877" s="57"/>
      <c r="C877" s="2051"/>
      <c r="D877" s="2053"/>
      <c r="E877" s="2051"/>
      <c r="F877" s="2772"/>
      <c r="G877" s="1121">
        <f>Import!Q1574</f>
        <v>0</v>
      </c>
      <c r="H877" s="2774"/>
      <c r="I877" s="450"/>
      <c r="J877" s="2775"/>
      <c r="K877" s="450"/>
      <c r="L877" s="2775"/>
      <c r="M877" s="450"/>
      <c r="N877" s="2775"/>
      <c r="O877" s="450"/>
      <c r="P877" s="2775"/>
      <c r="Q877" s="11"/>
      <c r="R877" s="11"/>
      <c r="S877" s="397"/>
      <c r="T877" s="419"/>
      <c r="U877" s="444">
        <f>Import!N1575</f>
        <v>0</v>
      </c>
      <c r="V877" s="11"/>
      <c r="W877" s="306"/>
      <c r="X877" s="306"/>
      <c r="Y877" s="306"/>
      <c r="Z877" s="11"/>
      <c r="AE877" s="204"/>
      <c r="AF877" s="204"/>
      <c r="AG877" s="204"/>
      <c r="AH877" s="204"/>
      <c r="AI877" s="922"/>
      <c r="AJ877" s="205"/>
      <c r="AK877" s="973"/>
      <c r="AL877" s="973">
        <f>AL876</f>
        <v>0</v>
      </c>
      <c r="AP877" s="204"/>
      <c r="AQ877" s="204"/>
      <c r="AR877" s="204"/>
      <c r="AS877" s="204"/>
      <c r="AT877" s="204"/>
      <c r="AU877" s="205"/>
      <c r="AV877" s="973"/>
      <c r="AW877" s="973">
        <f>AW876</f>
        <v>0</v>
      </c>
      <c r="BA877" s="204"/>
      <c r="BB877" s="204"/>
      <c r="BC877" s="204"/>
      <c r="BD877" s="204"/>
      <c r="BE877" s="204"/>
      <c r="BF877" s="205"/>
      <c r="BG877" s="973"/>
      <c r="BH877" s="973">
        <f>BH876</f>
        <v>0</v>
      </c>
      <c r="BL877" s="204"/>
      <c r="BM877" s="204"/>
      <c r="BN877" s="204"/>
      <c r="BO877" s="204"/>
      <c r="BP877" s="204"/>
      <c r="BQ877" s="205"/>
      <c r="BR877" s="973"/>
      <c r="BS877" s="973">
        <f>BS876</f>
        <v>0</v>
      </c>
      <c r="BW877" s="204"/>
      <c r="BX877" s="204"/>
      <c r="BY877" s="204"/>
      <c r="BZ877" s="204"/>
      <c r="CA877" s="204"/>
      <c r="CB877" s="205"/>
      <c r="CC877" s="973"/>
      <c r="CD877" s="973">
        <f>CD876</f>
        <v>0</v>
      </c>
      <c r="CE877" s="11"/>
      <c r="CF877" s="11"/>
      <c r="CG877" s="11"/>
      <c r="CH877" s="11"/>
      <c r="CI877" s="11"/>
      <c r="CJ877" s="11"/>
      <c r="CK877" s="11"/>
      <c r="CL877" s="11"/>
      <c r="CM877" s="11"/>
    </row>
    <row r="878" spans="1:91" ht="24.75" customHeight="1">
      <c r="A878" s="949" t="str">
        <f>IF(E878&gt;0,"Wypełnione","")</f>
        <v/>
      </c>
      <c r="B878" s="57"/>
      <c r="C878" s="2050">
        <f>'Og s3a'!C1587</f>
        <v>0</v>
      </c>
      <c r="D878" s="2052">
        <f>'Og s3a'!E1587</f>
        <v>0</v>
      </c>
      <c r="E878" s="2050">
        <f>'Og s3a'!F1587</f>
        <v>0</v>
      </c>
      <c r="F878" s="2771"/>
      <c r="G878" s="448">
        <f>T878</f>
        <v>0</v>
      </c>
      <c r="H878" s="2773">
        <f>U878</f>
        <v>0</v>
      </c>
      <c r="I878" s="451"/>
      <c r="J878" s="2775"/>
      <c r="K878" s="451"/>
      <c r="L878" s="2775"/>
      <c r="M878" s="451"/>
      <c r="N878" s="2775"/>
      <c r="O878" s="451"/>
      <c r="P878" s="2775"/>
      <c r="Q878" s="11"/>
      <c r="R878" s="11"/>
      <c r="S878" s="396">
        <f>'Og s3a'!G1587</f>
        <v>0</v>
      </c>
      <c r="T878" s="398">
        <f>'Og s3a'!D1587</f>
        <v>0</v>
      </c>
      <c r="U878" s="444">
        <f>Import!N1576</f>
        <v>0</v>
      </c>
      <c r="V878" s="11"/>
      <c r="W878" s="306"/>
      <c r="X878" s="306"/>
      <c r="Y878" s="306"/>
      <c r="Z878" s="970">
        <f>IF(F878=AF$7,1,0)</f>
        <v>0</v>
      </c>
      <c r="AA878" s="970">
        <f>Z878*D878</f>
        <v>0</v>
      </c>
      <c r="AB878" s="978">
        <f>IF($Z878=0,0,IF(AF878+AH878+AJ878&gt;0,$AA878,0))</f>
        <v>0</v>
      </c>
      <c r="AC878" s="980">
        <f>IF($Z878=0,0,IF(AND(AB878=0,G879&gt;0),$AA878,0))</f>
        <v>0</v>
      </c>
      <c r="AD878" s="969">
        <f>AA878-AB878-AC878</f>
        <v>0</v>
      </c>
      <c r="AE878" s="204">
        <f t="shared" si="320"/>
        <v>0</v>
      </c>
      <c r="AF878" s="204">
        <f t="shared" si="320"/>
        <v>0</v>
      </c>
      <c r="AG878" s="204">
        <f t="shared" si="320"/>
        <v>0</v>
      </c>
      <c r="AH878" s="204">
        <f t="shared" si="320"/>
        <v>0</v>
      </c>
      <c r="AI878" s="922">
        <f t="shared" si="320"/>
        <v>0</v>
      </c>
      <c r="AJ878" s="205">
        <f t="shared" si="320"/>
        <v>0</v>
      </c>
      <c r="AK878" s="973">
        <f>IF($Z878=1,0,IF(AND($Z878=0,AF878&gt;0),1,IF(AND($Z878=0,AH878&gt;0),1,IF(AND($Z878=0,AJ878&gt;0),1,0))))</f>
        <v>0</v>
      </c>
      <c r="AL878" s="973">
        <f>IF($Z878=0,0,IF(AND($Z878=1,AE878&gt;0),1,IF(AND($Z878=1,AG878&gt;0),1,IF(AND($Z878=1,AI878&gt;0),1,0))))</f>
        <v>0</v>
      </c>
      <c r="AM878" s="978">
        <f>IF($Z878=0,0,IF(AQ878+AS878+AU878&gt;0,$AA878,0))</f>
        <v>0</v>
      </c>
      <c r="AN878" s="980">
        <f>IF($Z878=0,0,IF(AND(AM878=0,I879&gt;0),$AA878,0))</f>
        <v>0</v>
      </c>
      <c r="AO878" s="969">
        <f>$AA878-AM878-AN878</f>
        <v>0</v>
      </c>
      <c r="AP878" s="204">
        <f t="shared" si="321"/>
        <v>0</v>
      </c>
      <c r="AQ878" s="204">
        <f t="shared" si="321"/>
        <v>0</v>
      </c>
      <c r="AR878" s="204">
        <f t="shared" si="321"/>
        <v>0</v>
      </c>
      <c r="AS878" s="204">
        <f t="shared" si="321"/>
        <v>0</v>
      </c>
      <c r="AT878" s="204">
        <f t="shared" si="321"/>
        <v>0</v>
      </c>
      <c r="AU878" s="205">
        <f t="shared" si="321"/>
        <v>0</v>
      </c>
      <c r="AV878" s="973">
        <f>IF($Z878=1,0,IF(AND($Z878=0,AQ878&gt;0),1,IF(AND($Z878=0,AS878&gt;0),1,IF(AND($Z878=0,AU878&gt;0),1,0))))</f>
        <v>0</v>
      </c>
      <c r="AW878" s="973">
        <f>IF($Z878=0,0,IF(AND($Z878=1,AP878&gt;0),1,IF(AND($Z878=1,AR878&gt;0),1,IF(AND($Z878=1,AT878&gt;0),1,0))))</f>
        <v>0</v>
      </c>
      <c r="AX878" s="978">
        <f>IF($Z878=0,0,IF(BB878+BD878+BF878&gt;0,$AA878,0))</f>
        <v>0</v>
      </c>
      <c r="AY878" s="980">
        <f>IF($Z878=0,0,IF(AND(AX878=0,K879&gt;0),$AA878,0))</f>
        <v>0</v>
      </c>
      <c r="AZ878" s="969">
        <f>$AA878-AX878-AY878</f>
        <v>0</v>
      </c>
      <c r="BA878" s="204">
        <f t="shared" si="322"/>
        <v>0</v>
      </c>
      <c r="BB878" s="204">
        <f t="shared" si="322"/>
        <v>0</v>
      </c>
      <c r="BC878" s="204">
        <f t="shared" si="322"/>
        <v>0</v>
      </c>
      <c r="BD878" s="204">
        <f t="shared" si="322"/>
        <v>0</v>
      </c>
      <c r="BE878" s="204">
        <f t="shared" si="322"/>
        <v>0</v>
      </c>
      <c r="BF878" s="205">
        <f t="shared" si="322"/>
        <v>0</v>
      </c>
      <c r="BG878" s="973">
        <f>IF($Z878=1,0,IF(AND($Z878=0,BB878&gt;0),1,IF(AND($Z878=0,BD878&gt;0),1,IF(AND($Z878=0,BF878&gt;0),1,0))))</f>
        <v>0</v>
      </c>
      <c r="BH878" s="973">
        <f>IF($Z878=0,0,IF(AND($Z878=1,BA878&gt;0),1,IF(AND($Z878=1,BC878&gt;0),1,IF(AND($Z878=1,BE878&gt;0),1,0))))</f>
        <v>0</v>
      </c>
      <c r="BI878" s="978">
        <f>IF($Z878=0,0,IF(BM878+BO878+BQ878&gt;0,$AA878,0))</f>
        <v>0</v>
      </c>
      <c r="BJ878" s="980">
        <f>IF($Z878=0,0,IF(AND(BI878=0,M879&gt;0),$AA878,0))</f>
        <v>0</v>
      </c>
      <c r="BK878" s="969">
        <f>$AA878-BI878-BJ878</f>
        <v>0</v>
      </c>
      <c r="BL878" s="204">
        <f t="shared" si="323"/>
        <v>0</v>
      </c>
      <c r="BM878" s="204">
        <f t="shared" si="323"/>
        <v>0</v>
      </c>
      <c r="BN878" s="204">
        <f t="shared" si="323"/>
        <v>0</v>
      </c>
      <c r="BO878" s="204">
        <f t="shared" si="323"/>
        <v>0</v>
      </c>
      <c r="BP878" s="204">
        <f t="shared" si="323"/>
        <v>0</v>
      </c>
      <c r="BQ878" s="205">
        <f t="shared" si="323"/>
        <v>0</v>
      </c>
      <c r="BR878" s="973">
        <f>IF($Z878=1,0,IF(AND($Z878=0,BM878&gt;0),1,IF(AND($Z878=0,BO878&gt;0),1,IF(AND($Z878=0,BQ878&gt;0),1,0))))</f>
        <v>0</v>
      </c>
      <c r="BS878" s="973">
        <f>IF($Z878=0,0,IF(AND($Z878=1,BL878&gt;0),1,IF(AND($Z878=1,BN878&gt;0),1,IF(AND($Z878=1,BP878&gt;0),1,0))))</f>
        <v>0</v>
      </c>
      <c r="BT878" s="978">
        <f>IF($Z878=0,0,IF(BX878+BZ878+CB878&gt;0,$AA878,0))</f>
        <v>0</v>
      </c>
      <c r="BU878" s="980">
        <f>IF($Z878=0,0,IF(AND(BT878=0,O879&gt;0),$AA878,0))</f>
        <v>0</v>
      </c>
      <c r="BV878" s="969">
        <f>$AA878-BT878-BU878</f>
        <v>0</v>
      </c>
      <c r="BW878" s="204">
        <f t="shared" si="324"/>
        <v>0</v>
      </c>
      <c r="BX878" s="204">
        <f t="shared" si="324"/>
        <v>0</v>
      </c>
      <c r="BY878" s="204">
        <f t="shared" si="324"/>
        <v>0</v>
      </c>
      <c r="BZ878" s="204">
        <f t="shared" si="324"/>
        <v>0</v>
      </c>
      <c r="CA878" s="204">
        <f t="shared" si="324"/>
        <v>0</v>
      </c>
      <c r="CB878" s="205">
        <f t="shared" si="324"/>
        <v>0</v>
      </c>
      <c r="CC878" s="973">
        <f>IF($Z878=1,0,IF(AND($Z878=0,BX878&gt;0),1,IF(AND($Z878=0,BZ878&gt;0),1,IF(AND($Z878=0,CB878&gt;0),1,0))))</f>
        <v>0</v>
      </c>
      <c r="CD878" s="973">
        <f>IF($Z878=0,0,IF(AND($Z878=1,BW878&gt;0),1,IF(AND($Z878=1,BY878&gt;0),1,IF(AND($Z878=1,CA878&gt;0),1,0))))</f>
        <v>0</v>
      </c>
      <c r="CE878" s="11"/>
      <c r="CF878" s="11"/>
      <c r="CG878" s="11"/>
      <c r="CH878" s="11"/>
      <c r="CI878" s="11"/>
      <c r="CJ878" s="11"/>
      <c r="CK878" s="11"/>
      <c r="CL878" s="11"/>
      <c r="CM878" s="11"/>
    </row>
    <row r="879" spans="1:91" ht="14.25" customHeight="1">
      <c r="A879" s="950" t="str">
        <f>A878</f>
        <v/>
      </c>
      <c r="B879" s="57"/>
      <c r="C879" s="2051"/>
      <c r="D879" s="2053"/>
      <c r="E879" s="2051"/>
      <c r="F879" s="2772"/>
      <c r="G879" s="1121">
        <f>Import!Q1576</f>
        <v>0</v>
      </c>
      <c r="H879" s="2774"/>
      <c r="I879" s="450"/>
      <c r="J879" s="2775"/>
      <c r="K879" s="450"/>
      <c r="L879" s="2775"/>
      <c r="M879" s="450"/>
      <c r="N879" s="2775"/>
      <c r="O879" s="450"/>
      <c r="P879" s="2775"/>
      <c r="Q879" s="11"/>
      <c r="R879" s="11"/>
      <c r="S879" s="397"/>
      <c r="T879" s="419"/>
      <c r="U879" s="444">
        <f>Import!N1577</f>
        <v>0</v>
      </c>
      <c r="V879" s="11"/>
      <c r="W879" s="306"/>
      <c r="X879" s="306"/>
      <c r="Y879" s="306"/>
      <c r="Z879" s="11"/>
      <c r="AE879" s="204"/>
      <c r="AF879" s="204"/>
      <c r="AG879" s="204"/>
      <c r="AH879" s="204"/>
      <c r="AI879" s="922"/>
      <c r="AJ879" s="205"/>
      <c r="AK879" s="973"/>
      <c r="AL879" s="973">
        <f>AL878</f>
        <v>0</v>
      </c>
      <c r="AP879" s="204"/>
      <c r="AQ879" s="204"/>
      <c r="AR879" s="204"/>
      <c r="AS879" s="204"/>
      <c r="AT879" s="204"/>
      <c r="AU879" s="205"/>
      <c r="AV879" s="973"/>
      <c r="AW879" s="973">
        <f>AW878</f>
        <v>0</v>
      </c>
      <c r="BA879" s="204"/>
      <c r="BB879" s="204"/>
      <c r="BC879" s="204"/>
      <c r="BD879" s="204"/>
      <c r="BE879" s="204"/>
      <c r="BF879" s="205"/>
      <c r="BG879" s="973"/>
      <c r="BH879" s="973">
        <f>BH878</f>
        <v>0</v>
      </c>
      <c r="BL879" s="204"/>
      <c r="BM879" s="204"/>
      <c r="BN879" s="204"/>
      <c r="BO879" s="204"/>
      <c r="BP879" s="204"/>
      <c r="BQ879" s="205"/>
      <c r="BR879" s="973"/>
      <c r="BS879" s="973">
        <f>BS878</f>
        <v>0</v>
      </c>
      <c r="BW879" s="204"/>
      <c r="BX879" s="204"/>
      <c r="BY879" s="204"/>
      <c r="BZ879" s="204"/>
      <c r="CA879" s="204"/>
      <c r="CB879" s="205"/>
      <c r="CC879" s="973"/>
      <c r="CD879" s="973">
        <f>CD878</f>
        <v>0</v>
      </c>
      <c r="CE879" s="11"/>
      <c r="CF879" s="11"/>
      <c r="CG879" s="11"/>
      <c r="CH879" s="11"/>
      <c r="CI879" s="11"/>
      <c r="CJ879" s="11"/>
      <c r="CK879" s="11"/>
      <c r="CL879" s="11"/>
      <c r="CM879" s="11"/>
    </row>
    <row r="880" spans="1:91" ht="24.75" customHeight="1">
      <c r="A880" s="949" t="str">
        <f>IF(E880&gt;0,"Wypełnione","")</f>
        <v/>
      </c>
      <c r="B880" s="57"/>
      <c r="C880" s="2050">
        <f>'Og s3a'!C1589</f>
        <v>0</v>
      </c>
      <c r="D880" s="2052">
        <f>'Og s3a'!E1589</f>
        <v>0</v>
      </c>
      <c r="E880" s="2050">
        <f>'Og s3a'!F1589</f>
        <v>0</v>
      </c>
      <c r="F880" s="2771"/>
      <c r="G880" s="448">
        <f>T880</f>
        <v>0</v>
      </c>
      <c r="H880" s="2773">
        <f>U880</f>
        <v>0</v>
      </c>
      <c r="I880" s="451"/>
      <c r="J880" s="2775"/>
      <c r="K880" s="451"/>
      <c r="L880" s="2775"/>
      <c r="M880" s="451"/>
      <c r="N880" s="2775"/>
      <c r="O880" s="451"/>
      <c r="P880" s="2775"/>
      <c r="Q880" s="11"/>
      <c r="R880" s="11"/>
      <c r="S880" s="396">
        <f>'Og s3a'!G1589</f>
        <v>0</v>
      </c>
      <c r="T880" s="398">
        <f>'Og s3a'!D1589</f>
        <v>0</v>
      </c>
      <c r="U880" s="444">
        <f>Import!N1578</f>
        <v>0</v>
      </c>
      <c r="V880" s="11"/>
      <c r="W880" s="306"/>
      <c r="X880" s="306"/>
      <c r="Y880" s="306"/>
      <c r="Z880" s="970">
        <f>IF(F880=AF$7,1,0)</f>
        <v>0</v>
      </c>
      <c r="AA880" s="970">
        <f>Z880*D880</f>
        <v>0</v>
      </c>
      <c r="AB880" s="978">
        <f>IF($Z880=0,0,IF(AF880+AH880+AJ880&gt;0,$AA880,0))</f>
        <v>0</v>
      </c>
      <c r="AC880" s="980">
        <f>IF($Z880=0,0,IF(AND(AB880=0,G881&gt;0),$AA880,0))</f>
        <v>0</v>
      </c>
      <c r="AD880" s="969">
        <f>AA880-AB880-AC880</f>
        <v>0</v>
      </c>
      <c r="AE880" s="204">
        <f t="shared" si="320"/>
        <v>0</v>
      </c>
      <c r="AF880" s="204">
        <f t="shared" si="320"/>
        <v>0</v>
      </c>
      <c r="AG880" s="204">
        <f t="shared" si="320"/>
        <v>0</v>
      </c>
      <c r="AH880" s="204">
        <f t="shared" si="320"/>
        <v>0</v>
      </c>
      <c r="AI880" s="922">
        <f t="shared" si="320"/>
        <v>0</v>
      </c>
      <c r="AJ880" s="205">
        <f t="shared" si="320"/>
        <v>0</v>
      </c>
      <c r="AK880" s="973">
        <f>IF($Z880=1,0,IF(AND($Z880=0,AF880&gt;0),1,IF(AND($Z880=0,AH880&gt;0),1,IF(AND($Z880=0,AJ880&gt;0),1,0))))</f>
        <v>0</v>
      </c>
      <c r="AL880" s="973">
        <f>IF($Z880=0,0,IF(AND($Z880=1,AE880&gt;0),1,IF(AND($Z880=1,AG880&gt;0),1,IF(AND($Z880=1,AI880&gt;0),1,0))))</f>
        <v>0</v>
      </c>
      <c r="AM880" s="978">
        <f>IF($Z880=0,0,IF(AQ880+AS880+AU880&gt;0,$AA880,0))</f>
        <v>0</v>
      </c>
      <c r="AN880" s="980">
        <f>IF($Z880=0,0,IF(AND(AM880=0,I881&gt;0),$AA880,0))</f>
        <v>0</v>
      </c>
      <c r="AO880" s="969">
        <f>$AA880-AM880-AN880</f>
        <v>0</v>
      </c>
      <c r="AP880" s="204">
        <f t="shared" si="321"/>
        <v>0</v>
      </c>
      <c r="AQ880" s="204">
        <f t="shared" si="321"/>
        <v>0</v>
      </c>
      <c r="AR880" s="204">
        <f t="shared" si="321"/>
        <v>0</v>
      </c>
      <c r="AS880" s="204">
        <f t="shared" si="321"/>
        <v>0</v>
      </c>
      <c r="AT880" s="204">
        <f t="shared" si="321"/>
        <v>0</v>
      </c>
      <c r="AU880" s="205">
        <f t="shared" si="321"/>
        <v>0</v>
      </c>
      <c r="AV880" s="973">
        <f>IF($Z880=1,0,IF(AND($Z880=0,AQ880&gt;0),1,IF(AND($Z880=0,AS880&gt;0),1,IF(AND($Z880=0,AU880&gt;0),1,0))))</f>
        <v>0</v>
      </c>
      <c r="AW880" s="973">
        <f>IF($Z880=0,0,IF(AND($Z880=1,AP880&gt;0),1,IF(AND($Z880=1,AR880&gt;0),1,IF(AND($Z880=1,AT880&gt;0),1,0))))</f>
        <v>0</v>
      </c>
      <c r="AX880" s="978">
        <f>IF($Z880=0,0,IF(BB880+BD880+BF880&gt;0,$AA880,0))</f>
        <v>0</v>
      </c>
      <c r="AY880" s="980">
        <f>IF($Z880=0,0,IF(AND(AX880=0,K881&gt;0),$AA880,0))</f>
        <v>0</v>
      </c>
      <c r="AZ880" s="969">
        <f>$AA880-AX880-AY880</f>
        <v>0</v>
      </c>
      <c r="BA880" s="204">
        <f t="shared" si="322"/>
        <v>0</v>
      </c>
      <c r="BB880" s="204">
        <f t="shared" si="322"/>
        <v>0</v>
      </c>
      <c r="BC880" s="204">
        <f t="shared" si="322"/>
        <v>0</v>
      </c>
      <c r="BD880" s="204">
        <f t="shared" si="322"/>
        <v>0</v>
      </c>
      <c r="BE880" s="204">
        <f t="shared" si="322"/>
        <v>0</v>
      </c>
      <c r="BF880" s="205">
        <f t="shared" si="322"/>
        <v>0</v>
      </c>
      <c r="BG880" s="973">
        <f>IF($Z880=1,0,IF(AND($Z880=0,BB880&gt;0),1,IF(AND($Z880=0,BD880&gt;0),1,IF(AND($Z880=0,BF880&gt;0),1,0))))</f>
        <v>0</v>
      </c>
      <c r="BH880" s="973">
        <f>IF($Z880=0,0,IF(AND($Z880=1,BA880&gt;0),1,IF(AND($Z880=1,BC880&gt;0),1,IF(AND($Z880=1,BE880&gt;0),1,0))))</f>
        <v>0</v>
      </c>
      <c r="BI880" s="978">
        <f>IF($Z880=0,0,IF(BM880+BO880+BQ880&gt;0,$AA880,0))</f>
        <v>0</v>
      </c>
      <c r="BJ880" s="980">
        <f>IF($Z880=0,0,IF(AND(BI880=0,M881&gt;0),$AA880,0))</f>
        <v>0</v>
      </c>
      <c r="BK880" s="969">
        <f>$AA880-BI880-BJ880</f>
        <v>0</v>
      </c>
      <c r="BL880" s="204">
        <f t="shared" si="323"/>
        <v>0</v>
      </c>
      <c r="BM880" s="204">
        <f t="shared" si="323"/>
        <v>0</v>
      </c>
      <c r="BN880" s="204">
        <f t="shared" si="323"/>
        <v>0</v>
      </c>
      <c r="BO880" s="204">
        <f t="shared" si="323"/>
        <v>0</v>
      </c>
      <c r="BP880" s="204">
        <f t="shared" si="323"/>
        <v>0</v>
      </c>
      <c r="BQ880" s="205">
        <f t="shared" si="323"/>
        <v>0</v>
      </c>
      <c r="BR880" s="973">
        <f>IF($Z880=1,0,IF(AND($Z880=0,BM880&gt;0),1,IF(AND($Z880=0,BO880&gt;0),1,IF(AND($Z880=0,BQ880&gt;0),1,0))))</f>
        <v>0</v>
      </c>
      <c r="BS880" s="973">
        <f>IF($Z880=0,0,IF(AND($Z880=1,BL880&gt;0),1,IF(AND($Z880=1,BN880&gt;0),1,IF(AND($Z880=1,BP880&gt;0),1,0))))</f>
        <v>0</v>
      </c>
      <c r="BT880" s="978">
        <f>IF($Z880=0,0,IF(BX880+BZ880+CB880&gt;0,$AA880,0))</f>
        <v>0</v>
      </c>
      <c r="BU880" s="980">
        <f>IF($Z880=0,0,IF(AND(BT880=0,O881&gt;0),$AA880,0))</f>
        <v>0</v>
      </c>
      <c r="BV880" s="969">
        <f>$AA880-BT880-BU880</f>
        <v>0</v>
      </c>
      <c r="BW880" s="204">
        <f t="shared" si="324"/>
        <v>0</v>
      </c>
      <c r="BX880" s="204">
        <f t="shared" si="324"/>
        <v>0</v>
      </c>
      <c r="BY880" s="204">
        <f t="shared" si="324"/>
        <v>0</v>
      </c>
      <c r="BZ880" s="204">
        <f t="shared" si="324"/>
        <v>0</v>
      </c>
      <c r="CA880" s="204">
        <f t="shared" si="324"/>
        <v>0</v>
      </c>
      <c r="CB880" s="205">
        <f t="shared" si="324"/>
        <v>0</v>
      </c>
      <c r="CC880" s="973">
        <f>IF($Z880=1,0,IF(AND($Z880=0,BX880&gt;0),1,IF(AND($Z880=0,BZ880&gt;0),1,IF(AND($Z880=0,CB880&gt;0),1,0))))</f>
        <v>0</v>
      </c>
      <c r="CD880" s="973">
        <f>IF($Z880=0,0,IF(AND($Z880=1,BW880&gt;0),1,IF(AND($Z880=1,BY880&gt;0),1,IF(AND($Z880=1,CA880&gt;0),1,0))))</f>
        <v>0</v>
      </c>
      <c r="CE880" s="11"/>
      <c r="CF880" s="11"/>
      <c r="CG880" s="11"/>
      <c r="CH880" s="11"/>
      <c r="CI880" s="11"/>
      <c r="CJ880" s="11"/>
      <c r="CK880" s="11"/>
      <c r="CL880" s="11"/>
      <c r="CM880" s="11"/>
    </row>
    <row r="881" spans="1:91" ht="14.25" customHeight="1">
      <c r="A881" s="950" t="str">
        <f>A880</f>
        <v/>
      </c>
      <c r="B881" s="57"/>
      <c r="C881" s="2051"/>
      <c r="D881" s="2053"/>
      <c r="E881" s="2051"/>
      <c r="F881" s="2772"/>
      <c r="G881" s="1121">
        <f>Import!Q1578</f>
        <v>0</v>
      </c>
      <c r="H881" s="2774"/>
      <c r="I881" s="450"/>
      <c r="J881" s="2775"/>
      <c r="K881" s="450"/>
      <c r="L881" s="2775"/>
      <c r="M881" s="450"/>
      <c r="N881" s="2775"/>
      <c r="O881" s="450"/>
      <c r="P881" s="2775"/>
      <c r="Q881" s="11"/>
      <c r="R881" s="11"/>
      <c r="S881" s="397"/>
      <c r="T881" s="419"/>
      <c r="U881" s="444">
        <f>Import!N1579</f>
        <v>0</v>
      </c>
      <c r="V881" s="11"/>
      <c r="W881" s="306"/>
      <c r="X881" s="306"/>
      <c r="Y881" s="306"/>
      <c r="Z881" s="11"/>
      <c r="AE881" s="204"/>
      <c r="AF881" s="204"/>
      <c r="AG881" s="204"/>
      <c r="AH881" s="204"/>
      <c r="AI881" s="922"/>
      <c r="AJ881" s="205"/>
      <c r="AK881" s="973"/>
      <c r="AL881" s="973">
        <f>AL880</f>
        <v>0</v>
      </c>
      <c r="AP881" s="204"/>
      <c r="AQ881" s="204"/>
      <c r="AR881" s="204"/>
      <c r="AS881" s="204"/>
      <c r="AT881" s="204"/>
      <c r="AU881" s="205"/>
      <c r="AV881" s="973"/>
      <c r="AW881" s="973">
        <f>AW880</f>
        <v>0</v>
      </c>
      <c r="BA881" s="204"/>
      <c r="BB881" s="204"/>
      <c r="BC881" s="204"/>
      <c r="BD881" s="204"/>
      <c r="BE881" s="204"/>
      <c r="BF881" s="205"/>
      <c r="BG881" s="973"/>
      <c r="BH881" s="973">
        <f>BH880</f>
        <v>0</v>
      </c>
      <c r="BL881" s="204"/>
      <c r="BM881" s="204"/>
      <c r="BN881" s="204"/>
      <c r="BO881" s="204"/>
      <c r="BP881" s="204"/>
      <c r="BQ881" s="205"/>
      <c r="BR881" s="973"/>
      <c r="BS881" s="973">
        <f>BS880</f>
        <v>0</v>
      </c>
      <c r="BW881" s="204"/>
      <c r="BX881" s="204"/>
      <c r="BY881" s="204"/>
      <c r="BZ881" s="204"/>
      <c r="CA881" s="204"/>
      <c r="CB881" s="205"/>
      <c r="CC881" s="973"/>
      <c r="CD881" s="973">
        <f>CD880</f>
        <v>0</v>
      </c>
      <c r="CE881" s="11"/>
      <c r="CF881" s="11"/>
      <c r="CG881" s="11"/>
      <c r="CH881" s="11"/>
      <c r="CI881" s="11"/>
      <c r="CJ881" s="11"/>
      <c r="CK881" s="11"/>
      <c r="CL881" s="11"/>
      <c r="CM881" s="11"/>
    </row>
    <row r="882" spans="1:91" ht="24.75" customHeight="1">
      <c r="A882" s="949" t="str">
        <f>IF(E882&gt;0,"Wypełnione","")</f>
        <v/>
      </c>
      <c r="B882" s="57"/>
      <c r="C882" s="2050">
        <f>'Og s3a'!C1591</f>
        <v>0</v>
      </c>
      <c r="D882" s="2052">
        <f>'Og s3a'!E1591</f>
        <v>0</v>
      </c>
      <c r="E882" s="2050">
        <f>'Og s3a'!F1591</f>
        <v>0</v>
      </c>
      <c r="F882" s="2771"/>
      <c r="G882" s="448">
        <f>T882</f>
        <v>0</v>
      </c>
      <c r="H882" s="2773">
        <f>U882</f>
        <v>0</v>
      </c>
      <c r="I882" s="451"/>
      <c r="J882" s="2775"/>
      <c r="K882" s="451"/>
      <c r="L882" s="2775"/>
      <c r="M882" s="451"/>
      <c r="N882" s="2775"/>
      <c r="O882" s="451"/>
      <c r="P882" s="2775"/>
      <c r="Q882" s="11"/>
      <c r="R882" s="11"/>
      <c r="S882" s="396">
        <f>'Og s3a'!G1591</f>
        <v>0</v>
      </c>
      <c r="T882" s="398">
        <f>'Og s3a'!D1591</f>
        <v>0</v>
      </c>
      <c r="U882" s="444">
        <f>Import!N1580</f>
        <v>0</v>
      </c>
      <c r="V882" s="11"/>
      <c r="W882" s="306"/>
      <c r="X882" s="306"/>
      <c r="Y882" s="306"/>
      <c r="Z882" s="970">
        <f>IF(F882=AF$7,1,0)</f>
        <v>0</v>
      </c>
      <c r="AA882" s="970">
        <f>Z882*D882</f>
        <v>0</v>
      </c>
      <c r="AB882" s="978">
        <f>IF($Z882=0,0,IF(AF882+AH882+AJ882&gt;0,$AA882,0))</f>
        <v>0</v>
      </c>
      <c r="AC882" s="980">
        <f>IF($Z882=0,0,IF(AND(AB882=0,G883&gt;0),$AA882,0))</f>
        <v>0</v>
      </c>
      <c r="AD882" s="969">
        <f>AA882-AB882-AC882</f>
        <v>0</v>
      </c>
      <c r="AE882" s="204">
        <f t="shared" si="320"/>
        <v>0</v>
      </c>
      <c r="AF882" s="204">
        <f t="shared" si="320"/>
        <v>0</v>
      </c>
      <c r="AG882" s="204">
        <f t="shared" si="320"/>
        <v>0</v>
      </c>
      <c r="AH882" s="204">
        <f t="shared" si="320"/>
        <v>0</v>
      </c>
      <c r="AI882" s="922">
        <f t="shared" si="320"/>
        <v>0</v>
      </c>
      <c r="AJ882" s="205">
        <f t="shared" si="320"/>
        <v>0</v>
      </c>
      <c r="AK882" s="973">
        <f>IF($Z882=1,0,IF(AND($Z882=0,AF882&gt;0),1,IF(AND($Z882=0,AH882&gt;0),1,IF(AND($Z882=0,AJ882&gt;0),1,0))))</f>
        <v>0</v>
      </c>
      <c r="AL882" s="973">
        <f>IF($Z882=0,0,IF(AND($Z882=1,AE882&gt;0),1,IF(AND($Z882=1,AG882&gt;0),1,IF(AND($Z882=1,AI882&gt;0),1,0))))</f>
        <v>0</v>
      </c>
      <c r="AM882" s="978">
        <f>IF($Z882=0,0,IF(AQ882+AS882+AU882&gt;0,$AA882,0))</f>
        <v>0</v>
      </c>
      <c r="AN882" s="980">
        <f>IF($Z882=0,0,IF(AND(AM882=0,I883&gt;0),$AA882,0))</f>
        <v>0</v>
      </c>
      <c r="AO882" s="969">
        <f>$AA882-AM882-AN882</f>
        <v>0</v>
      </c>
      <c r="AP882" s="204">
        <f t="shared" si="321"/>
        <v>0</v>
      </c>
      <c r="AQ882" s="204">
        <f t="shared" si="321"/>
        <v>0</v>
      </c>
      <c r="AR882" s="204">
        <f t="shared" si="321"/>
        <v>0</v>
      </c>
      <c r="AS882" s="204">
        <f t="shared" si="321"/>
        <v>0</v>
      </c>
      <c r="AT882" s="204">
        <f t="shared" si="321"/>
        <v>0</v>
      </c>
      <c r="AU882" s="205">
        <f t="shared" si="321"/>
        <v>0</v>
      </c>
      <c r="AV882" s="973">
        <f>IF($Z882=1,0,IF(AND($Z882=0,AQ882&gt;0),1,IF(AND($Z882=0,AS882&gt;0),1,IF(AND($Z882=0,AU882&gt;0),1,0))))</f>
        <v>0</v>
      </c>
      <c r="AW882" s="973">
        <f>IF($Z882=0,0,IF(AND($Z882=1,AP882&gt;0),1,IF(AND($Z882=1,AR882&gt;0),1,IF(AND($Z882=1,AT882&gt;0),1,0))))</f>
        <v>0</v>
      </c>
      <c r="AX882" s="978">
        <f>IF($Z882=0,0,IF(BB882+BD882+BF882&gt;0,$AA882,0))</f>
        <v>0</v>
      </c>
      <c r="AY882" s="980">
        <f>IF($Z882=0,0,IF(AND(AX882=0,K883&gt;0),$AA882,0))</f>
        <v>0</v>
      </c>
      <c r="AZ882" s="969">
        <f>$AA882-AX882-AY882</f>
        <v>0</v>
      </c>
      <c r="BA882" s="204">
        <f t="shared" si="322"/>
        <v>0</v>
      </c>
      <c r="BB882" s="204">
        <f t="shared" si="322"/>
        <v>0</v>
      </c>
      <c r="BC882" s="204">
        <f t="shared" si="322"/>
        <v>0</v>
      </c>
      <c r="BD882" s="204">
        <f t="shared" si="322"/>
        <v>0</v>
      </c>
      <c r="BE882" s="204">
        <f t="shared" si="322"/>
        <v>0</v>
      </c>
      <c r="BF882" s="205">
        <f t="shared" si="322"/>
        <v>0</v>
      </c>
      <c r="BG882" s="973">
        <f>IF($Z882=1,0,IF(AND($Z882=0,BB882&gt;0),1,IF(AND($Z882=0,BD882&gt;0),1,IF(AND($Z882=0,BF882&gt;0),1,0))))</f>
        <v>0</v>
      </c>
      <c r="BH882" s="973">
        <f>IF($Z882=0,0,IF(AND($Z882=1,BA882&gt;0),1,IF(AND($Z882=1,BC882&gt;0),1,IF(AND($Z882=1,BE882&gt;0),1,0))))</f>
        <v>0</v>
      </c>
      <c r="BI882" s="978">
        <f>IF($Z882=0,0,IF(BM882+BO882+BQ882&gt;0,$AA882,0))</f>
        <v>0</v>
      </c>
      <c r="BJ882" s="980">
        <f>IF($Z882=0,0,IF(AND(BI882=0,M883&gt;0),$AA882,0))</f>
        <v>0</v>
      </c>
      <c r="BK882" s="969">
        <f>$AA882-BI882-BJ882</f>
        <v>0</v>
      </c>
      <c r="BL882" s="204">
        <f t="shared" si="323"/>
        <v>0</v>
      </c>
      <c r="BM882" s="204">
        <f t="shared" si="323"/>
        <v>0</v>
      </c>
      <c r="BN882" s="204">
        <f t="shared" si="323"/>
        <v>0</v>
      </c>
      <c r="BO882" s="204">
        <f t="shared" si="323"/>
        <v>0</v>
      </c>
      <c r="BP882" s="204">
        <f t="shared" si="323"/>
        <v>0</v>
      </c>
      <c r="BQ882" s="205">
        <f t="shared" si="323"/>
        <v>0</v>
      </c>
      <c r="BR882" s="973">
        <f>IF($Z882=1,0,IF(AND($Z882=0,BM882&gt;0),1,IF(AND($Z882=0,BO882&gt;0),1,IF(AND($Z882=0,BQ882&gt;0),1,0))))</f>
        <v>0</v>
      </c>
      <c r="BS882" s="973">
        <f>IF($Z882=0,0,IF(AND($Z882=1,BL882&gt;0),1,IF(AND($Z882=1,BN882&gt;0),1,IF(AND($Z882=1,BP882&gt;0),1,0))))</f>
        <v>0</v>
      </c>
      <c r="BT882" s="978">
        <f>IF($Z882=0,0,IF(BX882+BZ882+CB882&gt;0,$AA882,0))</f>
        <v>0</v>
      </c>
      <c r="BU882" s="980">
        <f>IF($Z882=0,0,IF(AND(BT882=0,O883&gt;0),$AA882,0))</f>
        <v>0</v>
      </c>
      <c r="BV882" s="969">
        <f>$AA882-BT882-BU882</f>
        <v>0</v>
      </c>
      <c r="BW882" s="204">
        <f t="shared" si="324"/>
        <v>0</v>
      </c>
      <c r="BX882" s="204">
        <f t="shared" si="324"/>
        <v>0</v>
      </c>
      <c r="BY882" s="204">
        <f t="shared" si="324"/>
        <v>0</v>
      </c>
      <c r="BZ882" s="204">
        <f t="shared" si="324"/>
        <v>0</v>
      </c>
      <c r="CA882" s="204">
        <f t="shared" si="324"/>
        <v>0</v>
      </c>
      <c r="CB882" s="205">
        <f t="shared" si="324"/>
        <v>0</v>
      </c>
      <c r="CC882" s="973">
        <f>IF($Z882=1,0,IF(AND($Z882=0,BX882&gt;0),1,IF(AND($Z882=0,BZ882&gt;0),1,IF(AND($Z882=0,CB882&gt;0),1,0))))</f>
        <v>0</v>
      </c>
      <c r="CD882" s="973">
        <f>IF($Z882=0,0,IF(AND($Z882=1,BW882&gt;0),1,IF(AND($Z882=1,BY882&gt;0),1,IF(AND($Z882=1,CA882&gt;0),1,0))))</f>
        <v>0</v>
      </c>
      <c r="CE882" s="11"/>
      <c r="CF882" s="11"/>
      <c r="CG882" s="11"/>
      <c r="CH882" s="11"/>
      <c r="CI882" s="11"/>
      <c r="CJ882" s="11"/>
      <c r="CK882" s="11"/>
      <c r="CL882" s="11"/>
      <c r="CM882" s="11"/>
    </row>
    <row r="883" spans="1:91" ht="14.25" customHeight="1">
      <c r="A883" s="950" t="str">
        <f>A882</f>
        <v/>
      </c>
      <c r="B883" s="57"/>
      <c r="C883" s="2051"/>
      <c r="D883" s="2053"/>
      <c r="E883" s="2051"/>
      <c r="F883" s="2772"/>
      <c r="G883" s="1121">
        <f>Import!Q1580</f>
        <v>0</v>
      </c>
      <c r="H883" s="2774"/>
      <c r="I883" s="450"/>
      <c r="J883" s="2775"/>
      <c r="K883" s="450"/>
      <c r="L883" s="2775"/>
      <c r="M883" s="450"/>
      <c r="N883" s="2775"/>
      <c r="O883" s="450"/>
      <c r="P883" s="2775"/>
      <c r="Q883" s="11"/>
      <c r="R883" s="11"/>
      <c r="S883" s="397"/>
      <c r="T883" s="419"/>
      <c r="U883" s="444">
        <f>Import!N1581</f>
        <v>0</v>
      </c>
      <c r="V883" s="11"/>
      <c r="W883" s="306"/>
      <c r="X883" s="306"/>
      <c r="Y883" s="306"/>
      <c r="Z883" s="11"/>
      <c r="AE883" s="204"/>
      <c r="AF883" s="204"/>
      <c r="AG883" s="204"/>
      <c r="AH883" s="204"/>
      <c r="AI883" s="922"/>
      <c r="AJ883" s="205"/>
      <c r="AK883" s="973"/>
      <c r="AL883" s="973">
        <f>AL882</f>
        <v>0</v>
      </c>
      <c r="AP883" s="204"/>
      <c r="AQ883" s="204"/>
      <c r="AR883" s="204"/>
      <c r="AS883" s="204"/>
      <c r="AT883" s="204"/>
      <c r="AU883" s="205"/>
      <c r="AV883" s="973"/>
      <c r="AW883" s="973">
        <f>AW882</f>
        <v>0</v>
      </c>
      <c r="BA883" s="204"/>
      <c r="BB883" s="204"/>
      <c r="BC883" s="204"/>
      <c r="BD883" s="204"/>
      <c r="BE883" s="204"/>
      <c r="BF883" s="205"/>
      <c r="BG883" s="973"/>
      <c r="BH883" s="973">
        <f>BH882</f>
        <v>0</v>
      </c>
      <c r="BL883" s="204"/>
      <c r="BM883" s="204"/>
      <c r="BN883" s="204"/>
      <c r="BO883" s="204"/>
      <c r="BP883" s="204"/>
      <c r="BQ883" s="205"/>
      <c r="BR883" s="973"/>
      <c r="BS883" s="973">
        <f>BS882</f>
        <v>0</v>
      </c>
      <c r="BW883" s="204"/>
      <c r="BX883" s="204"/>
      <c r="BY883" s="204"/>
      <c r="BZ883" s="204"/>
      <c r="CA883" s="204"/>
      <c r="CB883" s="205"/>
      <c r="CC883" s="973"/>
      <c r="CD883" s="973">
        <f>CD882</f>
        <v>0</v>
      </c>
      <c r="CE883" s="11"/>
      <c r="CF883" s="11"/>
      <c r="CG883" s="11"/>
      <c r="CH883" s="11"/>
      <c r="CI883" s="11"/>
      <c r="CJ883" s="11"/>
      <c r="CK883" s="11"/>
      <c r="CL883" s="11"/>
      <c r="CM883" s="11"/>
    </row>
    <row r="884" spans="1:91" ht="24.75" customHeight="1">
      <c r="A884" s="949" t="str">
        <f>IF(E884&gt;0,"Wypełnione","")</f>
        <v/>
      </c>
      <c r="B884" s="57"/>
      <c r="C884" s="2050">
        <f>'Og s3a'!C1593</f>
        <v>0</v>
      </c>
      <c r="D884" s="2052">
        <f>'Og s3a'!E1593</f>
        <v>0</v>
      </c>
      <c r="E884" s="2050">
        <f>'Og s3a'!F1593</f>
        <v>0</v>
      </c>
      <c r="F884" s="2771"/>
      <c r="G884" s="448">
        <f>T884</f>
        <v>0</v>
      </c>
      <c r="H884" s="2773">
        <f>U884</f>
        <v>0</v>
      </c>
      <c r="I884" s="451"/>
      <c r="J884" s="2775"/>
      <c r="K884" s="451"/>
      <c r="L884" s="2775"/>
      <c r="M884" s="451"/>
      <c r="N884" s="2775"/>
      <c r="O884" s="451"/>
      <c r="P884" s="2775"/>
      <c r="Q884" s="11"/>
      <c r="R884" s="11"/>
      <c r="S884" s="396">
        <f>'Og s3a'!G1593</f>
        <v>0</v>
      </c>
      <c r="T884" s="398">
        <f>'Og s3a'!D1593</f>
        <v>0</v>
      </c>
      <c r="U884" s="444">
        <f>Import!N1582</f>
        <v>0</v>
      </c>
      <c r="V884" s="11"/>
      <c r="W884" s="306"/>
      <c r="X884" s="306"/>
      <c r="Y884" s="306"/>
      <c r="Z884" s="970">
        <f>IF(F884=AF$7,1,0)</f>
        <v>0</v>
      </c>
      <c r="AA884" s="970">
        <f>Z884*D884</f>
        <v>0</v>
      </c>
      <c r="AB884" s="978">
        <f>IF($Z884=0,0,IF(AF884+AH884+AJ884&gt;0,$AA884,0))</f>
        <v>0</v>
      </c>
      <c r="AC884" s="980">
        <f>IF($Z884=0,0,IF(AND(AB884=0,G885&gt;0),$AA884,0))</f>
        <v>0</v>
      </c>
      <c r="AD884" s="969">
        <f>AA884-AB884-AC884</f>
        <v>0</v>
      </c>
      <c r="AE884" s="204">
        <f t="shared" si="320"/>
        <v>0</v>
      </c>
      <c r="AF884" s="204">
        <f t="shared" si="320"/>
        <v>0</v>
      </c>
      <c r="AG884" s="204">
        <f t="shared" si="320"/>
        <v>0</v>
      </c>
      <c r="AH884" s="204">
        <f t="shared" si="320"/>
        <v>0</v>
      </c>
      <c r="AI884" s="922">
        <f t="shared" si="320"/>
        <v>0</v>
      </c>
      <c r="AJ884" s="205">
        <f t="shared" si="320"/>
        <v>0</v>
      </c>
      <c r="AK884" s="973">
        <f>IF($Z884=1,0,IF(AND($Z884=0,AF884&gt;0),1,IF(AND($Z884=0,AH884&gt;0),1,IF(AND($Z884=0,AJ884&gt;0),1,0))))</f>
        <v>0</v>
      </c>
      <c r="AL884" s="973">
        <f>IF($Z884=0,0,IF(AND($Z884=1,AE884&gt;0),1,IF(AND($Z884=1,AG884&gt;0),1,IF(AND($Z884=1,AI884&gt;0),1,0))))</f>
        <v>0</v>
      </c>
      <c r="AM884" s="978">
        <f>IF($Z884=0,0,IF(AQ884+AS884+AU884&gt;0,$AA884,0))</f>
        <v>0</v>
      </c>
      <c r="AN884" s="980">
        <f>IF($Z884=0,0,IF(AND(AM884=0,I885&gt;0),$AA884,0))</f>
        <v>0</v>
      </c>
      <c r="AO884" s="969">
        <f>$AA884-AM884-AN884</f>
        <v>0</v>
      </c>
      <c r="AP884" s="204">
        <f t="shared" si="321"/>
        <v>0</v>
      </c>
      <c r="AQ884" s="204">
        <f t="shared" si="321"/>
        <v>0</v>
      </c>
      <c r="AR884" s="204">
        <f t="shared" si="321"/>
        <v>0</v>
      </c>
      <c r="AS884" s="204">
        <f t="shared" si="321"/>
        <v>0</v>
      </c>
      <c r="AT884" s="204">
        <f t="shared" si="321"/>
        <v>0</v>
      </c>
      <c r="AU884" s="205">
        <f t="shared" si="321"/>
        <v>0</v>
      </c>
      <c r="AV884" s="973">
        <f>IF($Z884=1,0,IF(AND($Z884=0,AQ884&gt;0),1,IF(AND($Z884=0,AS884&gt;0),1,IF(AND($Z884=0,AU884&gt;0),1,0))))</f>
        <v>0</v>
      </c>
      <c r="AW884" s="973">
        <f>IF($Z884=0,0,IF(AND($Z884=1,AP884&gt;0),1,IF(AND($Z884=1,AR884&gt;0),1,IF(AND($Z884=1,AT884&gt;0),1,0))))</f>
        <v>0</v>
      </c>
      <c r="AX884" s="978">
        <f>IF($Z884=0,0,IF(BB884+BD884+BF884&gt;0,$AA884,0))</f>
        <v>0</v>
      </c>
      <c r="AY884" s="980">
        <f>IF($Z884=0,0,IF(AND(AX884=0,K885&gt;0),$AA884,0))</f>
        <v>0</v>
      </c>
      <c r="AZ884" s="969">
        <f>$AA884-AX884-AY884</f>
        <v>0</v>
      </c>
      <c r="BA884" s="204">
        <f t="shared" si="322"/>
        <v>0</v>
      </c>
      <c r="BB884" s="204">
        <f t="shared" si="322"/>
        <v>0</v>
      </c>
      <c r="BC884" s="204">
        <f t="shared" si="322"/>
        <v>0</v>
      </c>
      <c r="BD884" s="204">
        <f t="shared" si="322"/>
        <v>0</v>
      </c>
      <c r="BE884" s="204">
        <f t="shared" si="322"/>
        <v>0</v>
      </c>
      <c r="BF884" s="205">
        <f t="shared" si="322"/>
        <v>0</v>
      </c>
      <c r="BG884" s="973">
        <f>IF($Z884=1,0,IF(AND($Z884=0,BB884&gt;0),1,IF(AND($Z884=0,BD884&gt;0),1,IF(AND($Z884=0,BF884&gt;0),1,0))))</f>
        <v>0</v>
      </c>
      <c r="BH884" s="973">
        <f>IF($Z884=0,0,IF(AND($Z884=1,BA884&gt;0),1,IF(AND($Z884=1,BC884&gt;0),1,IF(AND($Z884=1,BE884&gt;0),1,0))))</f>
        <v>0</v>
      </c>
      <c r="BI884" s="978">
        <f>IF($Z884=0,0,IF(BM884+BO884+BQ884&gt;0,$AA884,0))</f>
        <v>0</v>
      </c>
      <c r="BJ884" s="980">
        <f>IF($Z884=0,0,IF(AND(BI884=0,M885&gt;0),$AA884,0))</f>
        <v>0</v>
      </c>
      <c r="BK884" s="969">
        <f>$AA884-BI884-BJ884</f>
        <v>0</v>
      </c>
      <c r="BL884" s="204">
        <f t="shared" si="323"/>
        <v>0</v>
      </c>
      <c r="BM884" s="204">
        <f t="shared" si="323"/>
        <v>0</v>
      </c>
      <c r="BN884" s="204">
        <f t="shared" si="323"/>
        <v>0</v>
      </c>
      <c r="BO884" s="204">
        <f t="shared" si="323"/>
        <v>0</v>
      </c>
      <c r="BP884" s="204">
        <f t="shared" si="323"/>
        <v>0</v>
      </c>
      <c r="BQ884" s="205">
        <f t="shared" si="323"/>
        <v>0</v>
      </c>
      <c r="BR884" s="973">
        <f>IF($Z884=1,0,IF(AND($Z884=0,BM884&gt;0),1,IF(AND($Z884=0,BO884&gt;0),1,IF(AND($Z884=0,BQ884&gt;0),1,0))))</f>
        <v>0</v>
      </c>
      <c r="BS884" s="973">
        <f>IF($Z884=0,0,IF(AND($Z884=1,BL884&gt;0),1,IF(AND($Z884=1,BN884&gt;0),1,IF(AND($Z884=1,BP884&gt;0),1,0))))</f>
        <v>0</v>
      </c>
      <c r="BT884" s="978">
        <f>IF($Z884=0,0,IF(BX884+BZ884+CB884&gt;0,$AA884,0))</f>
        <v>0</v>
      </c>
      <c r="BU884" s="980">
        <f>IF($Z884=0,0,IF(AND(BT884=0,O885&gt;0),$AA884,0))</f>
        <v>0</v>
      </c>
      <c r="BV884" s="969">
        <f>$AA884-BT884-BU884</f>
        <v>0</v>
      </c>
      <c r="BW884" s="204">
        <f t="shared" si="324"/>
        <v>0</v>
      </c>
      <c r="BX884" s="204">
        <f t="shared" si="324"/>
        <v>0</v>
      </c>
      <c r="BY884" s="204">
        <f t="shared" si="324"/>
        <v>0</v>
      </c>
      <c r="BZ884" s="204">
        <f t="shared" si="324"/>
        <v>0</v>
      </c>
      <c r="CA884" s="204">
        <f t="shared" si="324"/>
        <v>0</v>
      </c>
      <c r="CB884" s="205">
        <f t="shared" si="324"/>
        <v>0</v>
      </c>
      <c r="CC884" s="973">
        <f>IF($Z884=1,0,IF(AND($Z884=0,BX884&gt;0),1,IF(AND($Z884=0,BZ884&gt;0),1,IF(AND($Z884=0,CB884&gt;0),1,0))))</f>
        <v>0</v>
      </c>
      <c r="CD884" s="973">
        <f>IF($Z884=0,0,IF(AND($Z884=1,BW884&gt;0),1,IF(AND($Z884=1,BY884&gt;0),1,IF(AND($Z884=1,CA884&gt;0),1,0))))</f>
        <v>0</v>
      </c>
      <c r="CE884" s="11"/>
      <c r="CF884" s="11"/>
      <c r="CG884" s="11"/>
      <c r="CH884" s="11"/>
      <c r="CI884" s="11"/>
      <c r="CJ884" s="11"/>
      <c r="CK884" s="11"/>
      <c r="CL884" s="11"/>
      <c r="CM884" s="11"/>
    </row>
    <row r="885" spans="1:91" ht="14.25" customHeight="1">
      <c r="A885" s="950" t="str">
        <f>A884</f>
        <v/>
      </c>
      <c r="B885" s="57"/>
      <c r="C885" s="2051"/>
      <c r="D885" s="2053"/>
      <c r="E885" s="2051"/>
      <c r="F885" s="2772"/>
      <c r="G885" s="1121">
        <f>Import!Q1582</f>
        <v>0</v>
      </c>
      <c r="H885" s="2774"/>
      <c r="I885" s="450"/>
      <c r="J885" s="2775"/>
      <c r="K885" s="450"/>
      <c r="L885" s="2775"/>
      <c r="M885" s="450"/>
      <c r="N885" s="2775"/>
      <c r="O885" s="450"/>
      <c r="P885" s="2775"/>
      <c r="Q885" s="11"/>
      <c r="R885" s="11"/>
      <c r="S885" s="397"/>
      <c r="T885" s="419"/>
      <c r="U885" s="444">
        <f>Import!N1583</f>
        <v>0</v>
      </c>
      <c r="V885" s="11"/>
      <c r="W885" s="306"/>
      <c r="X885" s="306"/>
      <c r="Y885" s="306"/>
      <c r="Z885" s="11"/>
      <c r="AE885" s="204"/>
      <c r="AF885" s="204"/>
      <c r="AG885" s="204"/>
      <c r="AH885" s="204"/>
      <c r="AI885" s="922"/>
      <c r="AJ885" s="205"/>
      <c r="AK885" s="973"/>
      <c r="AL885" s="973">
        <f>AL884</f>
        <v>0</v>
      </c>
      <c r="AP885" s="204"/>
      <c r="AQ885" s="204"/>
      <c r="AR885" s="204"/>
      <c r="AS885" s="204"/>
      <c r="AT885" s="204"/>
      <c r="AU885" s="205"/>
      <c r="AV885" s="973"/>
      <c r="AW885" s="973">
        <f>AW884</f>
        <v>0</v>
      </c>
      <c r="BA885" s="204"/>
      <c r="BB885" s="204"/>
      <c r="BC885" s="204"/>
      <c r="BD885" s="204"/>
      <c r="BE885" s="204"/>
      <c r="BF885" s="205"/>
      <c r="BG885" s="973"/>
      <c r="BH885" s="973">
        <f>BH884</f>
        <v>0</v>
      </c>
      <c r="BL885" s="204"/>
      <c r="BM885" s="204"/>
      <c r="BN885" s="204"/>
      <c r="BO885" s="204"/>
      <c r="BP885" s="204"/>
      <c r="BQ885" s="205"/>
      <c r="BR885" s="973"/>
      <c r="BS885" s="973">
        <f>BS884</f>
        <v>0</v>
      </c>
      <c r="BW885" s="204"/>
      <c r="BX885" s="204"/>
      <c r="BY885" s="204"/>
      <c r="BZ885" s="204"/>
      <c r="CA885" s="204"/>
      <c r="CB885" s="205"/>
      <c r="CC885" s="973"/>
      <c r="CD885" s="973">
        <f>CD884</f>
        <v>0</v>
      </c>
      <c r="CE885" s="11"/>
      <c r="CF885" s="11"/>
      <c r="CG885" s="11"/>
      <c r="CH885" s="11"/>
      <c r="CI885" s="11"/>
      <c r="CJ885" s="11"/>
      <c r="CK885" s="11"/>
      <c r="CL885" s="11"/>
      <c r="CM885" s="11"/>
    </row>
    <row r="886" spans="1:91" ht="24.75" customHeight="1">
      <c r="A886" s="949" t="str">
        <f>IF(E886&gt;0,"Wypełnione","")</f>
        <v/>
      </c>
      <c r="B886" s="57"/>
      <c r="C886" s="2050">
        <f>'Og s3a'!C1595</f>
        <v>0</v>
      </c>
      <c r="D886" s="2052">
        <f>'Og s3a'!E1595</f>
        <v>0</v>
      </c>
      <c r="E886" s="2050">
        <f>'Og s3a'!F1595</f>
        <v>0</v>
      </c>
      <c r="F886" s="2771"/>
      <c r="G886" s="448">
        <f>T886</f>
        <v>0</v>
      </c>
      <c r="H886" s="2773">
        <f>U886</f>
        <v>0</v>
      </c>
      <c r="I886" s="451"/>
      <c r="J886" s="2775"/>
      <c r="K886" s="451"/>
      <c r="L886" s="2775"/>
      <c r="M886" s="451"/>
      <c r="N886" s="2775"/>
      <c r="O886" s="451"/>
      <c r="P886" s="2775"/>
      <c r="Q886" s="11"/>
      <c r="R886" s="11"/>
      <c r="S886" s="396">
        <f>'Og s3a'!G1595</f>
        <v>0</v>
      </c>
      <c r="T886" s="398">
        <f>'Og s3a'!D1595</f>
        <v>0</v>
      </c>
      <c r="U886" s="444">
        <f>Import!N1584</f>
        <v>0</v>
      </c>
      <c r="V886" s="11"/>
      <c r="W886" s="306"/>
      <c r="X886" s="306"/>
      <c r="Y886" s="306"/>
      <c r="Z886" s="970">
        <f>IF(F886=AF$7,1,0)</f>
        <v>0</v>
      </c>
      <c r="AA886" s="970">
        <f>Z886*D886</f>
        <v>0</v>
      </c>
      <c r="AB886" s="978">
        <f>IF($Z886=0,0,IF(AF886+AH886+AJ886&gt;0,$AA886,0))</f>
        <v>0</v>
      </c>
      <c r="AC886" s="980">
        <f>IF($Z886=0,0,IF(AND(AB886=0,G887&gt;0),$AA886,0))</f>
        <v>0</v>
      </c>
      <c r="AD886" s="969">
        <f>AA886-AB886-AC886</f>
        <v>0</v>
      </c>
      <c r="AE886" s="204">
        <f t="shared" ref="AE886:AJ948" si="325">IF(AE$9=$H886,$D886,0)</f>
        <v>0</v>
      </c>
      <c r="AF886" s="204">
        <f t="shared" si="325"/>
        <v>0</v>
      </c>
      <c r="AG886" s="204">
        <f t="shared" si="325"/>
        <v>0</v>
      </c>
      <c r="AH886" s="204">
        <f t="shared" si="325"/>
        <v>0</v>
      </c>
      <c r="AI886" s="922">
        <f t="shared" si="325"/>
        <v>0</v>
      </c>
      <c r="AJ886" s="205">
        <f t="shared" si="325"/>
        <v>0</v>
      </c>
      <c r="AK886" s="973">
        <f>IF($Z886=1,0,IF(AND($Z886=0,AF886&gt;0),1,IF(AND($Z886=0,AH886&gt;0),1,IF(AND($Z886=0,AJ886&gt;0),1,0))))</f>
        <v>0</v>
      </c>
      <c r="AL886" s="973">
        <f>IF($Z886=0,0,IF(AND($Z886=1,AE886&gt;0),1,IF(AND($Z886=1,AG886&gt;0),1,IF(AND($Z886=1,AI886&gt;0),1,0))))</f>
        <v>0</v>
      </c>
      <c r="AM886" s="978">
        <f>IF($Z886=0,0,IF(AQ886+AS886+AU886&gt;0,$AA886,0))</f>
        <v>0</v>
      </c>
      <c r="AN886" s="980">
        <f>IF($Z886=0,0,IF(AND(AM886=0,I887&gt;0),$AA886,0))</f>
        <v>0</v>
      </c>
      <c r="AO886" s="969">
        <f>$AA886-AM886-AN886</f>
        <v>0</v>
      </c>
      <c r="AP886" s="204">
        <f t="shared" ref="AP886:AU948" si="326">IF(AP$9=$J886,$D886,0)</f>
        <v>0</v>
      </c>
      <c r="AQ886" s="204">
        <f t="shared" si="326"/>
        <v>0</v>
      </c>
      <c r="AR886" s="204">
        <f t="shared" si="326"/>
        <v>0</v>
      </c>
      <c r="AS886" s="204">
        <f t="shared" si="326"/>
        <v>0</v>
      </c>
      <c r="AT886" s="204">
        <f t="shared" si="326"/>
        <v>0</v>
      </c>
      <c r="AU886" s="205">
        <f t="shared" si="326"/>
        <v>0</v>
      </c>
      <c r="AV886" s="973">
        <f>IF($Z886=1,0,IF(AND($Z886=0,AQ886&gt;0),1,IF(AND($Z886=0,AS886&gt;0),1,IF(AND($Z886=0,AU886&gt;0),1,0))))</f>
        <v>0</v>
      </c>
      <c r="AW886" s="973">
        <f>IF($Z886=0,0,IF(AND($Z886=1,AP886&gt;0),1,IF(AND($Z886=1,AR886&gt;0),1,IF(AND($Z886=1,AT886&gt;0),1,0))))</f>
        <v>0</v>
      </c>
      <c r="AX886" s="978">
        <f>IF($Z886=0,0,IF(BB886+BD886+BF886&gt;0,$AA886,0))</f>
        <v>0</v>
      </c>
      <c r="AY886" s="980">
        <f>IF($Z886=0,0,IF(AND(AX886=0,K887&gt;0),$AA886,0))</f>
        <v>0</v>
      </c>
      <c r="AZ886" s="969">
        <f>$AA886-AX886-AY886</f>
        <v>0</v>
      </c>
      <c r="BA886" s="204">
        <f t="shared" ref="BA886:BF948" si="327">IF(BA$9=$L886,$D886,0)</f>
        <v>0</v>
      </c>
      <c r="BB886" s="204">
        <f t="shared" si="327"/>
        <v>0</v>
      </c>
      <c r="BC886" s="204">
        <f t="shared" si="327"/>
        <v>0</v>
      </c>
      <c r="BD886" s="204">
        <f t="shared" si="327"/>
        <v>0</v>
      </c>
      <c r="BE886" s="204">
        <f t="shared" si="327"/>
        <v>0</v>
      </c>
      <c r="BF886" s="205">
        <f t="shared" si="327"/>
        <v>0</v>
      </c>
      <c r="BG886" s="973">
        <f>IF($Z886=1,0,IF(AND($Z886=0,BB886&gt;0),1,IF(AND($Z886=0,BD886&gt;0),1,IF(AND($Z886=0,BF886&gt;0),1,0))))</f>
        <v>0</v>
      </c>
      <c r="BH886" s="973">
        <f>IF($Z886=0,0,IF(AND($Z886=1,BA886&gt;0),1,IF(AND($Z886=1,BC886&gt;0),1,IF(AND($Z886=1,BE886&gt;0),1,0))))</f>
        <v>0</v>
      </c>
      <c r="BI886" s="978">
        <f>IF($Z886=0,0,IF(BM886+BO886+BQ886&gt;0,$AA886,0))</f>
        <v>0</v>
      </c>
      <c r="BJ886" s="980">
        <f>IF($Z886=0,0,IF(AND(BI886=0,M887&gt;0),$AA886,0))</f>
        <v>0</v>
      </c>
      <c r="BK886" s="969">
        <f>$AA886-BI886-BJ886</f>
        <v>0</v>
      </c>
      <c r="BL886" s="204">
        <f t="shared" ref="BL886:BQ948" si="328">IF(BL$9=$N886,$D886,0)</f>
        <v>0</v>
      </c>
      <c r="BM886" s="204">
        <f t="shared" si="328"/>
        <v>0</v>
      </c>
      <c r="BN886" s="204">
        <f t="shared" si="328"/>
        <v>0</v>
      </c>
      <c r="BO886" s="204">
        <f t="shared" si="328"/>
        <v>0</v>
      </c>
      <c r="BP886" s="204">
        <f t="shared" si="328"/>
        <v>0</v>
      </c>
      <c r="BQ886" s="205">
        <f t="shared" si="328"/>
        <v>0</v>
      </c>
      <c r="BR886" s="973">
        <f>IF($Z886=1,0,IF(AND($Z886=0,BM886&gt;0),1,IF(AND($Z886=0,BO886&gt;0),1,IF(AND($Z886=0,BQ886&gt;0),1,0))))</f>
        <v>0</v>
      </c>
      <c r="BS886" s="973">
        <f>IF($Z886=0,0,IF(AND($Z886=1,BL886&gt;0),1,IF(AND($Z886=1,BN886&gt;0),1,IF(AND($Z886=1,BP886&gt;0),1,0))))</f>
        <v>0</v>
      </c>
      <c r="BT886" s="978">
        <f>IF($Z886=0,0,IF(BX886+BZ886+CB886&gt;0,$AA886,0))</f>
        <v>0</v>
      </c>
      <c r="BU886" s="980">
        <f>IF($Z886=0,0,IF(AND(BT886=0,O887&gt;0),$AA886,0))</f>
        <v>0</v>
      </c>
      <c r="BV886" s="969">
        <f>$AA886-BT886-BU886</f>
        <v>0</v>
      </c>
      <c r="BW886" s="204">
        <f t="shared" ref="BW886:CB948" si="329">IF(BW$9=$P886,$D886,0)</f>
        <v>0</v>
      </c>
      <c r="BX886" s="204">
        <f t="shared" si="329"/>
        <v>0</v>
      </c>
      <c r="BY886" s="204">
        <f t="shared" si="329"/>
        <v>0</v>
      </c>
      <c r="BZ886" s="204">
        <f t="shared" si="329"/>
        <v>0</v>
      </c>
      <c r="CA886" s="204">
        <f t="shared" si="329"/>
        <v>0</v>
      </c>
      <c r="CB886" s="205">
        <f t="shared" si="329"/>
        <v>0</v>
      </c>
      <c r="CC886" s="973">
        <f>IF($Z886=1,0,IF(AND($Z886=0,BX886&gt;0),1,IF(AND($Z886=0,BZ886&gt;0),1,IF(AND($Z886=0,CB886&gt;0),1,0))))</f>
        <v>0</v>
      </c>
      <c r="CD886" s="973">
        <f>IF($Z886=0,0,IF(AND($Z886=1,BW886&gt;0),1,IF(AND($Z886=1,BY886&gt;0),1,IF(AND($Z886=1,CA886&gt;0),1,0))))</f>
        <v>0</v>
      </c>
      <c r="CE886" s="11"/>
      <c r="CF886" s="11"/>
      <c r="CG886" s="11"/>
      <c r="CH886" s="11"/>
      <c r="CI886" s="11"/>
      <c r="CJ886" s="11"/>
      <c r="CK886" s="11"/>
      <c r="CL886" s="11"/>
      <c r="CM886" s="11"/>
    </row>
    <row r="887" spans="1:91" ht="14.25" customHeight="1">
      <c r="A887" s="950" t="str">
        <f>A886</f>
        <v/>
      </c>
      <c r="B887" s="57"/>
      <c r="C887" s="2051"/>
      <c r="D887" s="2053"/>
      <c r="E887" s="2051"/>
      <c r="F887" s="2772"/>
      <c r="G887" s="1121">
        <f>Import!Q1584</f>
        <v>0</v>
      </c>
      <c r="H887" s="2774"/>
      <c r="I887" s="450"/>
      <c r="J887" s="2775"/>
      <c r="K887" s="450"/>
      <c r="L887" s="2775"/>
      <c r="M887" s="450"/>
      <c r="N887" s="2775"/>
      <c r="O887" s="450"/>
      <c r="P887" s="2775"/>
      <c r="Q887" s="11"/>
      <c r="R887" s="11"/>
      <c r="S887" s="397"/>
      <c r="T887" s="419"/>
      <c r="U887" s="444">
        <f>Import!N1585</f>
        <v>0</v>
      </c>
      <c r="V887" s="11"/>
      <c r="W887" s="306"/>
      <c r="X887" s="306"/>
      <c r="Y887" s="306"/>
      <c r="Z887" s="11"/>
      <c r="AE887" s="204"/>
      <c r="AF887" s="204"/>
      <c r="AG887" s="204"/>
      <c r="AH887" s="204"/>
      <c r="AI887" s="922"/>
      <c r="AJ887" s="205"/>
      <c r="AK887" s="973"/>
      <c r="AL887" s="973">
        <f>AL886</f>
        <v>0</v>
      </c>
      <c r="AP887" s="204"/>
      <c r="AQ887" s="204"/>
      <c r="AR887" s="204"/>
      <c r="AS887" s="204"/>
      <c r="AT887" s="204"/>
      <c r="AU887" s="205"/>
      <c r="AV887" s="973"/>
      <c r="AW887" s="973">
        <f>AW886</f>
        <v>0</v>
      </c>
      <c r="BA887" s="204"/>
      <c r="BB887" s="204"/>
      <c r="BC887" s="204"/>
      <c r="BD887" s="204"/>
      <c r="BE887" s="204"/>
      <c r="BF887" s="205"/>
      <c r="BG887" s="973"/>
      <c r="BH887" s="973">
        <f>BH886</f>
        <v>0</v>
      </c>
      <c r="BL887" s="204"/>
      <c r="BM887" s="204"/>
      <c r="BN887" s="204"/>
      <c r="BO887" s="204"/>
      <c r="BP887" s="204"/>
      <c r="BQ887" s="205"/>
      <c r="BR887" s="973"/>
      <c r="BS887" s="973">
        <f>BS886</f>
        <v>0</v>
      </c>
      <c r="BW887" s="204"/>
      <c r="BX887" s="204"/>
      <c r="BY887" s="204"/>
      <c r="BZ887" s="204"/>
      <c r="CA887" s="204"/>
      <c r="CB887" s="205"/>
      <c r="CC887" s="973"/>
      <c r="CD887" s="973">
        <f>CD886</f>
        <v>0</v>
      </c>
      <c r="CE887" s="11"/>
      <c r="CF887" s="11"/>
      <c r="CG887" s="11"/>
      <c r="CH887" s="11"/>
      <c r="CI887" s="11"/>
      <c r="CJ887" s="11"/>
      <c r="CK887" s="11"/>
      <c r="CL887" s="11"/>
      <c r="CM887" s="11"/>
    </row>
    <row r="888" spans="1:91" ht="24.75" customHeight="1">
      <c r="A888" s="949" t="str">
        <f>IF(E888&gt;0,"Wypełnione","")</f>
        <v/>
      </c>
      <c r="B888" s="57"/>
      <c r="C888" s="2050">
        <f>'Og s3a'!C1597</f>
        <v>0</v>
      </c>
      <c r="D888" s="2052">
        <f>'Og s3a'!E1597</f>
        <v>0</v>
      </c>
      <c r="E888" s="2050">
        <f>'Og s3a'!F1597</f>
        <v>0</v>
      </c>
      <c r="F888" s="2771"/>
      <c r="G888" s="448">
        <f>T888</f>
        <v>0</v>
      </c>
      <c r="H888" s="2773">
        <f>U888</f>
        <v>0</v>
      </c>
      <c r="I888" s="451"/>
      <c r="J888" s="2775"/>
      <c r="K888" s="451"/>
      <c r="L888" s="2775"/>
      <c r="M888" s="451"/>
      <c r="N888" s="2775"/>
      <c r="O888" s="451"/>
      <c r="P888" s="2775"/>
      <c r="Q888" s="11"/>
      <c r="R888" s="11"/>
      <c r="S888" s="396">
        <f>'Og s3a'!G1597</f>
        <v>0</v>
      </c>
      <c r="T888" s="398">
        <f>'Og s3a'!D1597</f>
        <v>0</v>
      </c>
      <c r="U888" s="444">
        <f>Import!N1586</f>
        <v>0</v>
      </c>
      <c r="V888" s="11"/>
      <c r="W888" s="306"/>
      <c r="X888" s="306"/>
      <c r="Y888" s="306"/>
      <c r="Z888" s="970">
        <f>IF(F888=AF$7,1,0)</f>
        <v>0</v>
      </c>
      <c r="AA888" s="970">
        <f>Z888*D888</f>
        <v>0</v>
      </c>
      <c r="AB888" s="978">
        <f>IF($Z888=0,0,IF(AF888+AH888+AJ888&gt;0,$AA888,0))</f>
        <v>0</v>
      </c>
      <c r="AC888" s="980">
        <f>IF($Z888=0,0,IF(AND(AB888=0,G889&gt;0),$AA888,0))</f>
        <v>0</v>
      </c>
      <c r="AD888" s="969">
        <f>AA888-AB888-AC888</f>
        <v>0</v>
      </c>
      <c r="AE888" s="204">
        <f t="shared" si="325"/>
        <v>0</v>
      </c>
      <c r="AF888" s="204">
        <f t="shared" si="325"/>
        <v>0</v>
      </c>
      <c r="AG888" s="204">
        <f t="shared" si="325"/>
        <v>0</v>
      </c>
      <c r="AH888" s="204">
        <f t="shared" si="325"/>
        <v>0</v>
      </c>
      <c r="AI888" s="922">
        <f t="shared" si="325"/>
        <v>0</v>
      </c>
      <c r="AJ888" s="205">
        <f t="shared" si="325"/>
        <v>0</v>
      </c>
      <c r="AK888" s="973">
        <f>IF($Z888=1,0,IF(AND($Z888=0,AF888&gt;0),1,IF(AND($Z888=0,AH888&gt;0),1,IF(AND($Z888=0,AJ888&gt;0),1,0))))</f>
        <v>0</v>
      </c>
      <c r="AL888" s="973">
        <f>IF($Z888=0,0,IF(AND($Z888=1,AE888&gt;0),1,IF(AND($Z888=1,AG888&gt;0),1,IF(AND($Z888=1,AI888&gt;0),1,0))))</f>
        <v>0</v>
      </c>
      <c r="AM888" s="978">
        <f>IF($Z888=0,0,IF(AQ888+AS888+AU888&gt;0,$AA888,0))</f>
        <v>0</v>
      </c>
      <c r="AN888" s="980">
        <f>IF($Z888=0,0,IF(AND(AM888=0,I889&gt;0),$AA888,0))</f>
        <v>0</v>
      </c>
      <c r="AO888" s="969">
        <f>$AA888-AM888-AN888</f>
        <v>0</v>
      </c>
      <c r="AP888" s="204">
        <f t="shared" si="326"/>
        <v>0</v>
      </c>
      <c r="AQ888" s="204">
        <f t="shared" si="326"/>
        <v>0</v>
      </c>
      <c r="AR888" s="204">
        <f t="shared" si="326"/>
        <v>0</v>
      </c>
      <c r="AS888" s="204">
        <f t="shared" si="326"/>
        <v>0</v>
      </c>
      <c r="AT888" s="204">
        <f t="shared" si="326"/>
        <v>0</v>
      </c>
      <c r="AU888" s="205">
        <f t="shared" si="326"/>
        <v>0</v>
      </c>
      <c r="AV888" s="973">
        <f>IF($Z888=1,0,IF(AND($Z888=0,AQ888&gt;0),1,IF(AND($Z888=0,AS888&gt;0),1,IF(AND($Z888=0,AU888&gt;0),1,0))))</f>
        <v>0</v>
      </c>
      <c r="AW888" s="973">
        <f>IF($Z888=0,0,IF(AND($Z888=1,AP888&gt;0),1,IF(AND($Z888=1,AR888&gt;0),1,IF(AND($Z888=1,AT888&gt;0),1,0))))</f>
        <v>0</v>
      </c>
      <c r="AX888" s="978">
        <f>IF($Z888=0,0,IF(BB888+BD888+BF888&gt;0,$AA888,0))</f>
        <v>0</v>
      </c>
      <c r="AY888" s="980">
        <f>IF($Z888=0,0,IF(AND(AX888=0,K889&gt;0),$AA888,0))</f>
        <v>0</v>
      </c>
      <c r="AZ888" s="969">
        <f>$AA888-AX888-AY888</f>
        <v>0</v>
      </c>
      <c r="BA888" s="204">
        <f t="shared" si="327"/>
        <v>0</v>
      </c>
      <c r="BB888" s="204">
        <f t="shared" si="327"/>
        <v>0</v>
      </c>
      <c r="BC888" s="204">
        <f t="shared" si="327"/>
        <v>0</v>
      </c>
      <c r="BD888" s="204">
        <f t="shared" si="327"/>
        <v>0</v>
      </c>
      <c r="BE888" s="204">
        <f t="shared" si="327"/>
        <v>0</v>
      </c>
      <c r="BF888" s="205">
        <f t="shared" si="327"/>
        <v>0</v>
      </c>
      <c r="BG888" s="973">
        <f>IF($Z888=1,0,IF(AND($Z888=0,BB888&gt;0),1,IF(AND($Z888=0,BD888&gt;0),1,IF(AND($Z888=0,BF888&gt;0),1,0))))</f>
        <v>0</v>
      </c>
      <c r="BH888" s="973">
        <f>IF($Z888=0,0,IF(AND($Z888=1,BA888&gt;0),1,IF(AND($Z888=1,BC888&gt;0),1,IF(AND($Z888=1,BE888&gt;0),1,0))))</f>
        <v>0</v>
      </c>
      <c r="BI888" s="978">
        <f>IF($Z888=0,0,IF(BM888+BO888+BQ888&gt;0,$AA888,0))</f>
        <v>0</v>
      </c>
      <c r="BJ888" s="980">
        <f>IF($Z888=0,0,IF(AND(BI888=0,M889&gt;0),$AA888,0))</f>
        <v>0</v>
      </c>
      <c r="BK888" s="969">
        <f>$AA888-BI888-BJ888</f>
        <v>0</v>
      </c>
      <c r="BL888" s="204">
        <f t="shared" si="328"/>
        <v>0</v>
      </c>
      <c r="BM888" s="204">
        <f t="shared" si="328"/>
        <v>0</v>
      </c>
      <c r="BN888" s="204">
        <f t="shared" si="328"/>
        <v>0</v>
      </c>
      <c r="BO888" s="204">
        <f t="shared" si="328"/>
        <v>0</v>
      </c>
      <c r="BP888" s="204">
        <f t="shared" si="328"/>
        <v>0</v>
      </c>
      <c r="BQ888" s="205">
        <f t="shared" si="328"/>
        <v>0</v>
      </c>
      <c r="BR888" s="973">
        <f>IF($Z888=1,0,IF(AND($Z888=0,BM888&gt;0),1,IF(AND($Z888=0,BO888&gt;0),1,IF(AND($Z888=0,BQ888&gt;0),1,0))))</f>
        <v>0</v>
      </c>
      <c r="BS888" s="973">
        <f>IF($Z888=0,0,IF(AND($Z888=1,BL888&gt;0),1,IF(AND($Z888=1,BN888&gt;0),1,IF(AND($Z888=1,BP888&gt;0),1,0))))</f>
        <v>0</v>
      </c>
      <c r="BT888" s="978">
        <f>IF($Z888=0,0,IF(BX888+BZ888+CB888&gt;0,$AA888,0))</f>
        <v>0</v>
      </c>
      <c r="BU888" s="980">
        <f>IF($Z888=0,0,IF(AND(BT888=0,O889&gt;0),$AA888,0))</f>
        <v>0</v>
      </c>
      <c r="BV888" s="969">
        <f>$AA888-BT888-BU888</f>
        <v>0</v>
      </c>
      <c r="BW888" s="204">
        <f t="shared" si="329"/>
        <v>0</v>
      </c>
      <c r="BX888" s="204">
        <f t="shared" si="329"/>
        <v>0</v>
      </c>
      <c r="BY888" s="204">
        <f t="shared" si="329"/>
        <v>0</v>
      </c>
      <c r="BZ888" s="204">
        <f t="shared" si="329"/>
        <v>0</v>
      </c>
      <c r="CA888" s="204">
        <f t="shared" si="329"/>
        <v>0</v>
      </c>
      <c r="CB888" s="205">
        <f t="shared" si="329"/>
        <v>0</v>
      </c>
      <c r="CC888" s="973">
        <f>IF($Z888=1,0,IF(AND($Z888=0,BX888&gt;0),1,IF(AND($Z888=0,BZ888&gt;0),1,IF(AND($Z888=0,CB888&gt;0),1,0))))</f>
        <v>0</v>
      </c>
      <c r="CD888" s="973">
        <f>IF($Z888=0,0,IF(AND($Z888=1,BW888&gt;0),1,IF(AND($Z888=1,BY888&gt;0),1,IF(AND($Z888=1,CA888&gt;0),1,0))))</f>
        <v>0</v>
      </c>
      <c r="CE888" s="11"/>
      <c r="CF888" s="11"/>
      <c r="CG888" s="11"/>
      <c r="CH888" s="11"/>
      <c r="CI888" s="11"/>
      <c r="CJ888" s="11"/>
      <c r="CK888" s="11"/>
      <c r="CL888" s="11"/>
      <c r="CM888" s="11"/>
    </row>
    <row r="889" spans="1:91" ht="14.25" customHeight="1">
      <c r="A889" s="950" t="str">
        <f>A888</f>
        <v/>
      </c>
      <c r="B889" s="57"/>
      <c r="C889" s="2051"/>
      <c r="D889" s="2053"/>
      <c r="E889" s="2051"/>
      <c r="F889" s="2772"/>
      <c r="G889" s="1121">
        <f>Import!Q1586</f>
        <v>0</v>
      </c>
      <c r="H889" s="2774"/>
      <c r="I889" s="450"/>
      <c r="J889" s="2775"/>
      <c r="K889" s="450"/>
      <c r="L889" s="2775"/>
      <c r="M889" s="450"/>
      <c r="N889" s="2775"/>
      <c r="O889" s="450"/>
      <c r="P889" s="2775"/>
      <c r="Q889" s="11"/>
      <c r="R889" s="11"/>
      <c r="S889" s="397"/>
      <c r="T889" s="419"/>
      <c r="U889" s="444">
        <f>Import!N1587</f>
        <v>0</v>
      </c>
      <c r="V889" s="11"/>
      <c r="W889" s="306"/>
      <c r="X889" s="306"/>
      <c r="Y889" s="306"/>
      <c r="Z889" s="11"/>
      <c r="AE889" s="204"/>
      <c r="AF889" s="204"/>
      <c r="AG889" s="204"/>
      <c r="AH889" s="204"/>
      <c r="AI889" s="922"/>
      <c r="AJ889" s="205"/>
      <c r="AK889" s="973"/>
      <c r="AL889" s="973">
        <f>AL888</f>
        <v>0</v>
      </c>
      <c r="AP889" s="204"/>
      <c r="AQ889" s="204"/>
      <c r="AR889" s="204"/>
      <c r="AS889" s="204"/>
      <c r="AT889" s="204"/>
      <c r="AU889" s="205"/>
      <c r="AV889" s="973"/>
      <c r="AW889" s="973">
        <f>AW888</f>
        <v>0</v>
      </c>
      <c r="BA889" s="204"/>
      <c r="BB889" s="204"/>
      <c r="BC889" s="204"/>
      <c r="BD889" s="204"/>
      <c r="BE889" s="204"/>
      <c r="BF889" s="205"/>
      <c r="BG889" s="973"/>
      <c r="BH889" s="973">
        <f>BH888</f>
        <v>0</v>
      </c>
      <c r="BL889" s="204"/>
      <c r="BM889" s="204"/>
      <c r="BN889" s="204"/>
      <c r="BO889" s="204"/>
      <c r="BP889" s="204"/>
      <c r="BQ889" s="205"/>
      <c r="BR889" s="973"/>
      <c r="BS889" s="973">
        <f>BS888</f>
        <v>0</v>
      </c>
      <c r="BW889" s="204"/>
      <c r="BX889" s="204"/>
      <c r="BY889" s="204"/>
      <c r="BZ889" s="204"/>
      <c r="CA889" s="204"/>
      <c r="CB889" s="205"/>
      <c r="CC889" s="973"/>
      <c r="CD889" s="973">
        <f>CD888</f>
        <v>0</v>
      </c>
      <c r="CE889" s="11"/>
      <c r="CF889" s="11"/>
      <c r="CG889" s="11"/>
      <c r="CH889" s="11"/>
      <c r="CI889" s="11"/>
      <c r="CJ889" s="11"/>
      <c r="CK889" s="11"/>
      <c r="CL889" s="11"/>
      <c r="CM889" s="11"/>
    </row>
    <row r="890" spans="1:91" ht="24.75" customHeight="1">
      <c r="A890" s="949" t="str">
        <f>IF(E890&gt;0,"Wypełnione","")</f>
        <v/>
      </c>
      <c r="B890" s="57"/>
      <c r="C890" s="2050">
        <f>'Og s3a'!C1599</f>
        <v>0</v>
      </c>
      <c r="D890" s="2052">
        <f>'Og s3a'!E1599</f>
        <v>0</v>
      </c>
      <c r="E890" s="2050">
        <f>'Og s3a'!F1599</f>
        <v>0</v>
      </c>
      <c r="F890" s="2771"/>
      <c r="G890" s="448">
        <f>T890</f>
        <v>0</v>
      </c>
      <c r="H890" s="2773">
        <f>U890</f>
        <v>0</v>
      </c>
      <c r="I890" s="451"/>
      <c r="J890" s="2775"/>
      <c r="K890" s="451"/>
      <c r="L890" s="2775"/>
      <c r="M890" s="451"/>
      <c r="N890" s="2775"/>
      <c r="O890" s="451"/>
      <c r="P890" s="2775"/>
      <c r="Q890" s="11"/>
      <c r="R890" s="11"/>
      <c r="S890" s="396">
        <f>'Og s3a'!G1599</f>
        <v>0</v>
      </c>
      <c r="T890" s="398">
        <f>'Og s3a'!D1599</f>
        <v>0</v>
      </c>
      <c r="U890" s="444">
        <f>Import!N1588</f>
        <v>0</v>
      </c>
      <c r="V890" s="11"/>
      <c r="W890" s="306"/>
      <c r="X890" s="306"/>
      <c r="Y890" s="306"/>
      <c r="Z890" s="970">
        <f>IF(F890=AF$7,1,0)</f>
        <v>0</v>
      </c>
      <c r="AA890" s="970">
        <f>Z890*D890</f>
        <v>0</v>
      </c>
      <c r="AB890" s="978">
        <f>IF($Z890=0,0,IF(AF890+AH890+AJ890&gt;0,$AA890,0))</f>
        <v>0</v>
      </c>
      <c r="AC890" s="980">
        <f>IF($Z890=0,0,IF(AND(AB890=0,G891&gt;0),$AA890,0))</f>
        <v>0</v>
      </c>
      <c r="AD890" s="969">
        <f>AA890-AB890-AC890</f>
        <v>0</v>
      </c>
      <c r="AE890" s="204">
        <f t="shared" si="325"/>
        <v>0</v>
      </c>
      <c r="AF890" s="204">
        <f t="shared" si="325"/>
        <v>0</v>
      </c>
      <c r="AG890" s="204">
        <f t="shared" si="325"/>
        <v>0</v>
      </c>
      <c r="AH890" s="204">
        <f t="shared" si="325"/>
        <v>0</v>
      </c>
      <c r="AI890" s="922">
        <f t="shared" si="325"/>
        <v>0</v>
      </c>
      <c r="AJ890" s="205">
        <f t="shared" si="325"/>
        <v>0</v>
      </c>
      <c r="AK890" s="973">
        <f>IF($Z890=1,0,IF(AND($Z890=0,AF890&gt;0),1,IF(AND($Z890=0,AH890&gt;0),1,IF(AND($Z890=0,AJ890&gt;0),1,0))))</f>
        <v>0</v>
      </c>
      <c r="AL890" s="973">
        <f>IF($Z890=0,0,IF(AND($Z890=1,AE890&gt;0),1,IF(AND($Z890=1,AG890&gt;0),1,IF(AND($Z890=1,AI890&gt;0),1,0))))</f>
        <v>0</v>
      </c>
      <c r="AM890" s="978">
        <f>IF($Z890=0,0,IF(AQ890+AS890+AU890&gt;0,$AA890,0))</f>
        <v>0</v>
      </c>
      <c r="AN890" s="980">
        <f>IF($Z890=0,0,IF(AND(AM890=0,I891&gt;0),$AA890,0))</f>
        <v>0</v>
      </c>
      <c r="AO890" s="969">
        <f>$AA890-AM890-AN890</f>
        <v>0</v>
      </c>
      <c r="AP890" s="204">
        <f t="shared" si="326"/>
        <v>0</v>
      </c>
      <c r="AQ890" s="204">
        <f t="shared" si="326"/>
        <v>0</v>
      </c>
      <c r="AR890" s="204">
        <f t="shared" si="326"/>
        <v>0</v>
      </c>
      <c r="AS890" s="204">
        <f t="shared" si="326"/>
        <v>0</v>
      </c>
      <c r="AT890" s="204">
        <f t="shared" si="326"/>
        <v>0</v>
      </c>
      <c r="AU890" s="205">
        <f t="shared" si="326"/>
        <v>0</v>
      </c>
      <c r="AV890" s="973">
        <f>IF($Z890=1,0,IF(AND($Z890=0,AQ890&gt;0),1,IF(AND($Z890=0,AS890&gt;0),1,IF(AND($Z890=0,AU890&gt;0),1,0))))</f>
        <v>0</v>
      </c>
      <c r="AW890" s="973">
        <f>IF($Z890=0,0,IF(AND($Z890=1,AP890&gt;0),1,IF(AND($Z890=1,AR890&gt;0),1,IF(AND($Z890=1,AT890&gt;0),1,0))))</f>
        <v>0</v>
      </c>
      <c r="AX890" s="978">
        <f>IF($Z890=0,0,IF(BB890+BD890+BF890&gt;0,$AA890,0))</f>
        <v>0</v>
      </c>
      <c r="AY890" s="980">
        <f>IF($Z890=0,0,IF(AND(AX890=0,K891&gt;0),$AA890,0))</f>
        <v>0</v>
      </c>
      <c r="AZ890" s="969">
        <f>$AA890-AX890-AY890</f>
        <v>0</v>
      </c>
      <c r="BA890" s="204">
        <f t="shared" si="327"/>
        <v>0</v>
      </c>
      <c r="BB890" s="204">
        <f t="shared" si="327"/>
        <v>0</v>
      </c>
      <c r="BC890" s="204">
        <f t="shared" si="327"/>
        <v>0</v>
      </c>
      <c r="BD890" s="204">
        <f t="shared" si="327"/>
        <v>0</v>
      </c>
      <c r="BE890" s="204">
        <f t="shared" si="327"/>
        <v>0</v>
      </c>
      <c r="BF890" s="205">
        <f t="shared" si="327"/>
        <v>0</v>
      </c>
      <c r="BG890" s="973">
        <f>IF($Z890=1,0,IF(AND($Z890=0,BB890&gt;0),1,IF(AND($Z890=0,BD890&gt;0),1,IF(AND($Z890=0,BF890&gt;0),1,0))))</f>
        <v>0</v>
      </c>
      <c r="BH890" s="973">
        <f>IF($Z890=0,0,IF(AND($Z890=1,BA890&gt;0),1,IF(AND($Z890=1,BC890&gt;0),1,IF(AND($Z890=1,BE890&gt;0),1,0))))</f>
        <v>0</v>
      </c>
      <c r="BI890" s="978">
        <f>IF($Z890=0,0,IF(BM890+BO890+BQ890&gt;0,$AA890,0))</f>
        <v>0</v>
      </c>
      <c r="BJ890" s="980">
        <f>IF($Z890=0,0,IF(AND(BI890=0,M891&gt;0),$AA890,0))</f>
        <v>0</v>
      </c>
      <c r="BK890" s="969">
        <f>$AA890-BI890-BJ890</f>
        <v>0</v>
      </c>
      <c r="BL890" s="204">
        <f t="shared" si="328"/>
        <v>0</v>
      </c>
      <c r="BM890" s="204">
        <f t="shared" si="328"/>
        <v>0</v>
      </c>
      <c r="BN890" s="204">
        <f t="shared" si="328"/>
        <v>0</v>
      </c>
      <c r="BO890" s="204">
        <f t="shared" si="328"/>
        <v>0</v>
      </c>
      <c r="BP890" s="204">
        <f t="shared" si="328"/>
        <v>0</v>
      </c>
      <c r="BQ890" s="205">
        <f t="shared" si="328"/>
        <v>0</v>
      </c>
      <c r="BR890" s="973">
        <f>IF($Z890=1,0,IF(AND($Z890=0,BM890&gt;0),1,IF(AND($Z890=0,BO890&gt;0),1,IF(AND($Z890=0,BQ890&gt;0),1,0))))</f>
        <v>0</v>
      </c>
      <c r="BS890" s="973">
        <f>IF($Z890=0,0,IF(AND($Z890=1,BL890&gt;0),1,IF(AND($Z890=1,BN890&gt;0),1,IF(AND($Z890=1,BP890&gt;0),1,0))))</f>
        <v>0</v>
      </c>
      <c r="BT890" s="978">
        <f>IF($Z890=0,0,IF(BX890+BZ890+CB890&gt;0,$AA890,0))</f>
        <v>0</v>
      </c>
      <c r="BU890" s="980">
        <f>IF($Z890=0,0,IF(AND(BT890=0,O891&gt;0),$AA890,0))</f>
        <v>0</v>
      </c>
      <c r="BV890" s="969">
        <f>$AA890-BT890-BU890</f>
        <v>0</v>
      </c>
      <c r="BW890" s="204">
        <f t="shared" si="329"/>
        <v>0</v>
      </c>
      <c r="BX890" s="204">
        <f t="shared" si="329"/>
        <v>0</v>
      </c>
      <c r="BY890" s="204">
        <f t="shared" si="329"/>
        <v>0</v>
      </c>
      <c r="BZ890" s="204">
        <f t="shared" si="329"/>
        <v>0</v>
      </c>
      <c r="CA890" s="204">
        <f t="shared" si="329"/>
        <v>0</v>
      </c>
      <c r="CB890" s="205">
        <f t="shared" si="329"/>
        <v>0</v>
      </c>
      <c r="CC890" s="973">
        <f>IF($Z890=1,0,IF(AND($Z890=0,BX890&gt;0),1,IF(AND($Z890=0,BZ890&gt;0),1,IF(AND($Z890=0,CB890&gt;0),1,0))))</f>
        <v>0</v>
      </c>
      <c r="CD890" s="973">
        <f>IF($Z890=0,0,IF(AND($Z890=1,BW890&gt;0),1,IF(AND($Z890=1,BY890&gt;0),1,IF(AND($Z890=1,CA890&gt;0),1,0))))</f>
        <v>0</v>
      </c>
      <c r="CE890" s="11"/>
      <c r="CF890" s="11"/>
      <c r="CG890" s="11"/>
      <c r="CH890" s="11"/>
      <c r="CI890" s="11"/>
      <c r="CJ890" s="11"/>
      <c r="CK890" s="11"/>
      <c r="CL890" s="11"/>
      <c r="CM890" s="11"/>
    </row>
    <row r="891" spans="1:91" ht="14.25" customHeight="1">
      <c r="A891" s="950" t="str">
        <f>A890</f>
        <v/>
      </c>
      <c r="B891" s="57"/>
      <c r="C891" s="2051"/>
      <c r="D891" s="2053"/>
      <c r="E891" s="2051"/>
      <c r="F891" s="2772"/>
      <c r="G891" s="1121">
        <f>Import!Q1588</f>
        <v>0</v>
      </c>
      <c r="H891" s="2774"/>
      <c r="I891" s="450"/>
      <c r="J891" s="2775"/>
      <c r="K891" s="450"/>
      <c r="L891" s="2775"/>
      <c r="M891" s="450"/>
      <c r="N891" s="2775"/>
      <c r="O891" s="450"/>
      <c r="P891" s="2775"/>
      <c r="Q891" s="11"/>
      <c r="R891" s="11"/>
      <c r="S891" s="397"/>
      <c r="T891" s="419"/>
      <c r="U891" s="444">
        <f>Import!N1589</f>
        <v>0</v>
      </c>
      <c r="V891" s="11"/>
      <c r="W891" s="306"/>
      <c r="X891" s="306"/>
      <c r="Y891" s="306"/>
      <c r="Z891" s="11"/>
      <c r="AE891" s="204"/>
      <c r="AF891" s="204"/>
      <c r="AG891" s="204"/>
      <c r="AH891" s="204"/>
      <c r="AI891" s="922"/>
      <c r="AJ891" s="205"/>
      <c r="AK891" s="973"/>
      <c r="AL891" s="973">
        <f>AL890</f>
        <v>0</v>
      </c>
      <c r="AP891" s="204"/>
      <c r="AQ891" s="204"/>
      <c r="AR891" s="204"/>
      <c r="AS891" s="204"/>
      <c r="AT891" s="204"/>
      <c r="AU891" s="205"/>
      <c r="AV891" s="973"/>
      <c r="AW891" s="973">
        <f>AW890</f>
        <v>0</v>
      </c>
      <c r="BA891" s="204"/>
      <c r="BB891" s="204"/>
      <c r="BC891" s="204"/>
      <c r="BD891" s="204"/>
      <c r="BE891" s="204"/>
      <c r="BF891" s="205"/>
      <c r="BG891" s="973"/>
      <c r="BH891" s="973">
        <f>BH890</f>
        <v>0</v>
      </c>
      <c r="BL891" s="204"/>
      <c r="BM891" s="204"/>
      <c r="BN891" s="204"/>
      <c r="BO891" s="204"/>
      <c r="BP891" s="204"/>
      <c r="BQ891" s="205"/>
      <c r="BR891" s="973"/>
      <c r="BS891" s="973">
        <f>BS890</f>
        <v>0</v>
      </c>
      <c r="BW891" s="204"/>
      <c r="BX891" s="204"/>
      <c r="BY891" s="204"/>
      <c r="BZ891" s="204"/>
      <c r="CA891" s="204"/>
      <c r="CB891" s="205"/>
      <c r="CC891" s="973"/>
      <c r="CD891" s="973">
        <f>CD890</f>
        <v>0</v>
      </c>
      <c r="CE891" s="11"/>
      <c r="CF891" s="11"/>
      <c r="CG891" s="11"/>
      <c r="CH891" s="11"/>
      <c r="CI891" s="11"/>
      <c r="CJ891" s="11"/>
      <c r="CK891" s="11"/>
      <c r="CL891" s="11"/>
      <c r="CM891" s="11"/>
    </row>
    <row r="892" spans="1:91" ht="24.75" customHeight="1">
      <c r="A892" s="949" t="str">
        <f>IF(E892&gt;0,"Wypełnione","")</f>
        <v/>
      </c>
      <c r="B892" s="57"/>
      <c r="C892" s="2050">
        <f>'Og s3a'!C1601</f>
        <v>0</v>
      </c>
      <c r="D892" s="2052">
        <f>'Og s3a'!E1601</f>
        <v>0</v>
      </c>
      <c r="E892" s="2050">
        <f>'Og s3a'!F1601</f>
        <v>0</v>
      </c>
      <c r="F892" s="2771"/>
      <c r="G892" s="448">
        <f>T892</f>
        <v>0</v>
      </c>
      <c r="H892" s="2773">
        <f>U892</f>
        <v>0</v>
      </c>
      <c r="I892" s="451"/>
      <c r="J892" s="2775"/>
      <c r="K892" s="451"/>
      <c r="L892" s="2775"/>
      <c r="M892" s="451"/>
      <c r="N892" s="2775"/>
      <c r="O892" s="451"/>
      <c r="P892" s="2775"/>
      <c r="Q892" s="11"/>
      <c r="R892" s="11"/>
      <c r="S892" s="396">
        <f>'Og s3a'!G1601</f>
        <v>0</v>
      </c>
      <c r="T892" s="398">
        <f>'Og s3a'!D1601</f>
        <v>0</v>
      </c>
      <c r="U892" s="444">
        <f>Import!N1590</f>
        <v>0</v>
      </c>
      <c r="V892" s="11"/>
      <c r="W892" s="306"/>
      <c r="X892" s="306"/>
      <c r="Y892" s="306"/>
      <c r="Z892" s="970">
        <f>IF(F892=AF$7,1,0)</f>
        <v>0</v>
      </c>
      <c r="AA892" s="970">
        <f>Z892*D892</f>
        <v>0</v>
      </c>
      <c r="AB892" s="978">
        <f>IF($Z892=0,0,IF(AF892+AH892+AJ892&gt;0,$AA892,0))</f>
        <v>0</v>
      </c>
      <c r="AC892" s="980">
        <f>IF($Z892=0,0,IF(AND(AB892=0,G893&gt;0),$AA892,0))</f>
        <v>0</v>
      </c>
      <c r="AD892" s="969">
        <f>AA892-AB892-AC892</f>
        <v>0</v>
      </c>
      <c r="AE892" s="204">
        <f t="shared" si="325"/>
        <v>0</v>
      </c>
      <c r="AF892" s="204">
        <f t="shared" si="325"/>
        <v>0</v>
      </c>
      <c r="AG892" s="204">
        <f t="shared" si="325"/>
        <v>0</v>
      </c>
      <c r="AH892" s="204">
        <f t="shared" si="325"/>
        <v>0</v>
      </c>
      <c r="AI892" s="922">
        <f t="shared" si="325"/>
        <v>0</v>
      </c>
      <c r="AJ892" s="205">
        <f t="shared" si="325"/>
        <v>0</v>
      </c>
      <c r="AK892" s="973">
        <f>IF($Z892=1,0,IF(AND($Z892=0,AF892&gt;0),1,IF(AND($Z892=0,AH892&gt;0),1,IF(AND($Z892=0,AJ892&gt;0),1,0))))</f>
        <v>0</v>
      </c>
      <c r="AL892" s="973">
        <f>IF($Z892=0,0,IF(AND($Z892=1,AE892&gt;0),1,IF(AND($Z892=1,AG892&gt;0),1,IF(AND($Z892=1,AI892&gt;0),1,0))))</f>
        <v>0</v>
      </c>
      <c r="AM892" s="978">
        <f>IF($Z892=0,0,IF(AQ892+AS892+AU892&gt;0,$AA892,0))</f>
        <v>0</v>
      </c>
      <c r="AN892" s="980">
        <f>IF($Z892=0,0,IF(AND(AM892=0,I893&gt;0),$AA892,0))</f>
        <v>0</v>
      </c>
      <c r="AO892" s="969">
        <f>$AA892-AM892-AN892</f>
        <v>0</v>
      </c>
      <c r="AP892" s="204">
        <f t="shared" si="326"/>
        <v>0</v>
      </c>
      <c r="AQ892" s="204">
        <f t="shared" si="326"/>
        <v>0</v>
      </c>
      <c r="AR892" s="204">
        <f t="shared" si="326"/>
        <v>0</v>
      </c>
      <c r="AS892" s="204">
        <f t="shared" si="326"/>
        <v>0</v>
      </c>
      <c r="AT892" s="204">
        <f t="shared" si="326"/>
        <v>0</v>
      </c>
      <c r="AU892" s="205">
        <f t="shared" si="326"/>
        <v>0</v>
      </c>
      <c r="AV892" s="973">
        <f>IF($Z892=1,0,IF(AND($Z892=0,AQ892&gt;0),1,IF(AND($Z892=0,AS892&gt;0),1,IF(AND($Z892=0,AU892&gt;0),1,0))))</f>
        <v>0</v>
      </c>
      <c r="AW892" s="973">
        <f>IF($Z892=0,0,IF(AND($Z892=1,AP892&gt;0),1,IF(AND($Z892=1,AR892&gt;0),1,IF(AND($Z892=1,AT892&gt;0),1,0))))</f>
        <v>0</v>
      </c>
      <c r="AX892" s="978">
        <f>IF($Z892=0,0,IF(BB892+BD892+BF892&gt;0,$AA892,0))</f>
        <v>0</v>
      </c>
      <c r="AY892" s="980">
        <f>IF($Z892=0,0,IF(AND(AX892=0,K893&gt;0),$AA892,0))</f>
        <v>0</v>
      </c>
      <c r="AZ892" s="969">
        <f>$AA892-AX892-AY892</f>
        <v>0</v>
      </c>
      <c r="BA892" s="204">
        <f t="shared" si="327"/>
        <v>0</v>
      </c>
      <c r="BB892" s="204">
        <f t="shared" si="327"/>
        <v>0</v>
      </c>
      <c r="BC892" s="204">
        <f t="shared" si="327"/>
        <v>0</v>
      </c>
      <c r="BD892" s="204">
        <f t="shared" si="327"/>
        <v>0</v>
      </c>
      <c r="BE892" s="204">
        <f t="shared" si="327"/>
        <v>0</v>
      </c>
      <c r="BF892" s="205">
        <f t="shared" si="327"/>
        <v>0</v>
      </c>
      <c r="BG892" s="973">
        <f>IF($Z892=1,0,IF(AND($Z892=0,BB892&gt;0),1,IF(AND($Z892=0,BD892&gt;0),1,IF(AND($Z892=0,BF892&gt;0),1,0))))</f>
        <v>0</v>
      </c>
      <c r="BH892" s="973">
        <f>IF($Z892=0,0,IF(AND($Z892=1,BA892&gt;0),1,IF(AND($Z892=1,BC892&gt;0),1,IF(AND($Z892=1,BE892&gt;0),1,0))))</f>
        <v>0</v>
      </c>
      <c r="BI892" s="978">
        <f>IF($Z892=0,0,IF(BM892+BO892+BQ892&gt;0,$AA892,0))</f>
        <v>0</v>
      </c>
      <c r="BJ892" s="980">
        <f>IF($Z892=0,0,IF(AND(BI892=0,M893&gt;0),$AA892,0))</f>
        <v>0</v>
      </c>
      <c r="BK892" s="969">
        <f>$AA892-BI892-BJ892</f>
        <v>0</v>
      </c>
      <c r="BL892" s="204">
        <f t="shared" si="328"/>
        <v>0</v>
      </c>
      <c r="BM892" s="204">
        <f t="shared" si="328"/>
        <v>0</v>
      </c>
      <c r="BN892" s="204">
        <f t="shared" si="328"/>
        <v>0</v>
      </c>
      <c r="BO892" s="204">
        <f t="shared" si="328"/>
        <v>0</v>
      </c>
      <c r="BP892" s="204">
        <f t="shared" si="328"/>
        <v>0</v>
      </c>
      <c r="BQ892" s="205">
        <f t="shared" si="328"/>
        <v>0</v>
      </c>
      <c r="BR892" s="973">
        <f>IF($Z892=1,0,IF(AND($Z892=0,BM892&gt;0),1,IF(AND($Z892=0,BO892&gt;0),1,IF(AND($Z892=0,BQ892&gt;0),1,0))))</f>
        <v>0</v>
      </c>
      <c r="BS892" s="973">
        <f>IF($Z892=0,0,IF(AND($Z892=1,BL892&gt;0),1,IF(AND($Z892=1,BN892&gt;0),1,IF(AND($Z892=1,BP892&gt;0),1,0))))</f>
        <v>0</v>
      </c>
      <c r="BT892" s="978">
        <f>IF($Z892=0,0,IF(BX892+BZ892+CB892&gt;0,$AA892,0))</f>
        <v>0</v>
      </c>
      <c r="BU892" s="980">
        <f>IF($Z892=0,0,IF(AND(BT892=0,O893&gt;0),$AA892,0))</f>
        <v>0</v>
      </c>
      <c r="BV892" s="969">
        <f>$AA892-BT892-BU892</f>
        <v>0</v>
      </c>
      <c r="BW892" s="204">
        <f t="shared" si="329"/>
        <v>0</v>
      </c>
      <c r="BX892" s="204">
        <f t="shared" si="329"/>
        <v>0</v>
      </c>
      <c r="BY892" s="204">
        <f t="shared" si="329"/>
        <v>0</v>
      </c>
      <c r="BZ892" s="204">
        <f t="shared" si="329"/>
        <v>0</v>
      </c>
      <c r="CA892" s="204">
        <f t="shared" si="329"/>
        <v>0</v>
      </c>
      <c r="CB892" s="205">
        <f t="shared" si="329"/>
        <v>0</v>
      </c>
      <c r="CC892" s="973">
        <f>IF($Z892=1,0,IF(AND($Z892=0,BX892&gt;0),1,IF(AND($Z892=0,BZ892&gt;0),1,IF(AND($Z892=0,CB892&gt;0),1,0))))</f>
        <v>0</v>
      </c>
      <c r="CD892" s="973">
        <f>IF($Z892=0,0,IF(AND($Z892=1,BW892&gt;0),1,IF(AND($Z892=1,BY892&gt;0),1,IF(AND($Z892=1,CA892&gt;0),1,0))))</f>
        <v>0</v>
      </c>
      <c r="CE892" s="11"/>
      <c r="CF892" s="11"/>
      <c r="CG892" s="11"/>
      <c r="CH892" s="11"/>
      <c r="CI892" s="11"/>
      <c r="CJ892" s="11"/>
      <c r="CK892" s="11"/>
      <c r="CL892" s="11"/>
      <c r="CM892" s="11"/>
    </row>
    <row r="893" spans="1:91" ht="14.25" customHeight="1">
      <c r="A893" s="950" t="str">
        <f>A892</f>
        <v/>
      </c>
      <c r="B893" s="57"/>
      <c r="C893" s="2051"/>
      <c r="D893" s="2053"/>
      <c r="E893" s="2051"/>
      <c r="F893" s="2772"/>
      <c r="G893" s="1121">
        <f>Import!Q1590</f>
        <v>0</v>
      </c>
      <c r="H893" s="2774"/>
      <c r="I893" s="450"/>
      <c r="J893" s="2775"/>
      <c r="K893" s="450"/>
      <c r="L893" s="2775"/>
      <c r="M893" s="450"/>
      <c r="N893" s="2775"/>
      <c r="O893" s="450"/>
      <c r="P893" s="2775"/>
      <c r="Q893" s="11"/>
      <c r="R893" s="11"/>
      <c r="S893" s="397"/>
      <c r="T893" s="419"/>
      <c r="U893" s="444">
        <f>Import!N1591</f>
        <v>0</v>
      </c>
      <c r="V893" s="11"/>
      <c r="W893" s="306"/>
      <c r="X893" s="306"/>
      <c r="Y893" s="306"/>
      <c r="Z893" s="11"/>
      <c r="AE893" s="204"/>
      <c r="AF893" s="204"/>
      <c r="AG893" s="204"/>
      <c r="AH893" s="204"/>
      <c r="AI893" s="922"/>
      <c r="AJ893" s="205"/>
      <c r="AK893" s="973"/>
      <c r="AL893" s="973">
        <f>AL892</f>
        <v>0</v>
      </c>
      <c r="AP893" s="204"/>
      <c r="AQ893" s="204"/>
      <c r="AR893" s="204"/>
      <c r="AS893" s="204"/>
      <c r="AT893" s="204"/>
      <c r="AU893" s="205"/>
      <c r="AV893" s="973"/>
      <c r="AW893" s="973">
        <f>AW892</f>
        <v>0</v>
      </c>
      <c r="BA893" s="204"/>
      <c r="BB893" s="204"/>
      <c r="BC893" s="204"/>
      <c r="BD893" s="204"/>
      <c r="BE893" s="204"/>
      <c r="BF893" s="205"/>
      <c r="BG893" s="973"/>
      <c r="BH893" s="973">
        <f>BH892</f>
        <v>0</v>
      </c>
      <c r="BL893" s="204"/>
      <c r="BM893" s="204"/>
      <c r="BN893" s="204"/>
      <c r="BO893" s="204"/>
      <c r="BP893" s="204"/>
      <c r="BQ893" s="205"/>
      <c r="BR893" s="973"/>
      <c r="BS893" s="973">
        <f>BS892</f>
        <v>0</v>
      </c>
      <c r="BW893" s="204"/>
      <c r="BX893" s="204"/>
      <c r="BY893" s="204"/>
      <c r="BZ893" s="204"/>
      <c r="CA893" s="204"/>
      <c r="CB893" s="205"/>
      <c r="CC893" s="973"/>
      <c r="CD893" s="973">
        <f>CD892</f>
        <v>0</v>
      </c>
      <c r="CE893" s="11"/>
      <c r="CF893" s="11"/>
      <c r="CG893" s="11"/>
      <c r="CH893" s="11"/>
      <c r="CI893" s="11"/>
      <c r="CJ893" s="11"/>
      <c r="CK893" s="11"/>
      <c r="CL893" s="11"/>
      <c r="CM893" s="11"/>
    </row>
    <row r="894" spans="1:91" ht="24.75" customHeight="1">
      <c r="A894" s="949" t="str">
        <f>IF(E894&gt;0,"Wypełnione","")</f>
        <v/>
      </c>
      <c r="B894" s="57"/>
      <c r="C894" s="2050">
        <f>'Og s3a'!C1603</f>
        <v>0</v>
      </c>
      <c r="D894" s="2052">
        <f>'Og s3a'!E1603</f>
        <v>0</v>
      </c>
      <c r="E894" s="2050">
        <f>'Og s3a'!F1603</f>
        <v>0</v>
      </c>
      <c r="F894" s="2771"/>
      <c r="G894" s="448">
        <f>T894</f>
        <v>0</v>
      </c>
      <c r="H894" s="2773">
        <f>U894</f>
        <v>0</v>
      </c>
      <c r="I894" s="451"/>
      <c r="J894" s="2775"/>
      <c r="K894" s="451"/>
      <c r="L894" s="2775"/>
      <c r="M894" s="451"/>
      <c r="N894" s="2775"/>
      <c r="O894" s="451"/>
      <c r="P894" s="2775"/>
      <c r="Q894" s="11"/>
      <c r="R894" s="11"/>
      <c r="S894" s="396">
        <f>'Og s3a'!G1603</f>
        <v>0</v>
      </c>
      <c r="T894" s="398">
        <f>'Og s3a'!D1603</f>
        <v>0</v>
      </c>
      <c r="U894" s="444">
        <f>Import!N1592</f>
        <v>0</v>
      </c>
      <c r="V894" s="11"/>
      <c r="W894" s="306"/>
      <c r="X894" s="306"/>
      <c r="Y894" s="306"/>
      <c r="Z894" s="970">
        <f>IF(F894=AF$7,1,0)</f>
        <v>0</v>
      </c>
      <c r="AA894" s="970">
        <f>Z894*D894</f>
        <v>0</v>
      </c>
      <c r="AB894" s="978">
        <f>IF($Z894=0,0,IF(AF894+AH894+AJ894&gt;0,$AA894,0))</f>
        <v>0</v>
      </c>
      <c r="AC894" s="980">
        <f>IF($Z894=0,0,IF(AND(AB894=0,G895&gt;0),$AA894,0))</f>
        <v>0</v>
      </c>
      <c r="AD894" s="969">
        <f>AA894-AB894-AC894</f>
        <v>0</v>
      </c>
      <c r="AE894" s="204">
        <f t="shared" si="325"/>
        <v>0</v>
      </c>
      <c r="AF894" s="204">
        <f t="shared" si="325"/>
        <v>0</v>
      </c>
      <c r="AG894" s="204">
        <f t="shared" si="325"/>
        <v>0</v>
      </c>
      <c r="AH894" s="204">
        <f t="shared" si="325"/>
        <v>0</v>
      </c>
      <c r="AI894" s="922">
        <f t="shared" si="325"/>
        <v>0</v>
      </c>
      <c r="AJ894" s="205">
        <f t="shared" si="325"/>
        <v>0</v>
      </c>
      <c r="AK894" s="973">
        <f>IF($Z894=1,0,IF(AND($Z894=0,AF894&gt;0),1,IF(AND($Z894=0,AH894&gt;0),1,IF(AND($Z894=0,AJ894&gt;0),1,0))))</f>
        <v>0</v>
      </c>
      <c r="AL894" s="973">
        <f>IF($Z894=0,0,IF(AND($Z894=1,AE894&gt;0),1,IF(AND($Z894=1,AG894&gt;0),1,IF(AND($Z894=1,AI894&gt;0),1,0))))</f>
        <v>0</v>
      </c>
      <c r="AM894" s="978">
        <f>IF($Z894=0,0,IF(AQ894+AS894+AU894&gt;0,$AA894,0))</f>
        <v>0</v>
      </c>
      <c r="AN894" s="980">
        <f>IF($Z894=0,0,IF(AND(AM894=0,I895&gt;0),$AA894,0))</f>
        <v>0</v>
      </c>
      <c r="AO894" s="969">
        <f>$AA894-AM894-AN894</f>
        <v>0</v>
      </c>
      <c r="AP894" s="204">
        <f t="shared" si="326"/>
        <v>0</v>
      </c>
      <c r="AQ894" s="204">
        <f t="shared" si="326"/>
        <v>0</v>
      </c>
      <c r="AR894" s="204">
        <f t="shared" si="326"/>
        <v>0</v>
      </c>
      <c r="AS894" s="204">
        <f t="shared" si="326"/>
        <v>0</v>
      </c>
      <c r="AT894" s="204">
        <f t="shared" si="326"/>
        <v>0</v>
      </c>
      <c r="AU894" s="205">
        <f t="shared" si="326"/>
        <v>0</v>
      </c>
      <c r="AV894" s="973">
        <f>IF($Z894=1,0,IF(AND($Z894=0,AQ894&gt;0),1,IF(AND($Z894=0,AS894&gt;0),1,IF(AND($Z894=0,AU894&gt;0),1,0))))</f>
        <v>0</v>
      </c>
      <c r="AW894" s="973">
        <f>IF($Z894=0,0,IF(AND($Z894=1,AP894&gt;0),1,IF(AND($Z894=1,AR894&gt;0),1,IF(AND($Z894=1,AT894&gt;0),1,0))))</f>
        <v>0</v>
      </c>
      <c r="AX894" s="978">
        <f>IF($Z894=0,0,IF(BB894+BD894+BF894&gt;0,$AA894,0))</f>
        <v>0</v>
      </c>
      <c r="AY894" s="980">
        <f>IF($Z894=0,0,IF(AND(AX894=0,K895&gt;0),$AA894,0))</f>
        <v>0</v>
      </c>
      <c r="AZ894" s="969">
        <f>$AA894-AX894-AY894</f>
        <v>0</v>
      </c>
      <c r="BA894" s="204">
        <f t="shared" si="327"/>
        <v>0</v>
      </c>
      <c r="BB894" s="204">
        <f t="shared" si="327"/>
        <v>0</v>
      </c>
      <c r="BC894" s="204">
        <f t="shared" si="327"/>
        <v>0</v>
      </c>
      <c r="BD894" s="204">
        <f t="shared" si="327"/>
        <v>0</v>
      </c>
      <c r="BE894" s="204">
        <f t="shared" si="327"/>
        <v>0</v>
      </c>
      <c r="BF894" s="205">
        <f t="shared" si="327"/>
        <v>0</v>
      </c>
      <c r="BG894" s="973">
        <f>IF($Z894=1,0,IF(AND($Z894=0,BB894&gt;0),1,IF(AND($Z894=0,BD894&gt;0),1,IF(AND($Z894=0,BF894&gt;0),1,0))))</f>
        <v>0</v>
      </c>
      <c r="BH894" s="973">
        <f>IF($Z894=0,0,IF(AND($Z894=1,BA894&gt;0),1,IF(AND($Z894=1,BC894&gt;0),1,IF(AND($Z894=1,BE894&gt;0),1,0))))</f>
        <v>0</v>
      </c>
      <c r="BI894" s="978">
        <f>IF($Z894=0,0,IF(BM894+BO894+BQ894&gt;0,$AA894,0))</f>
        <v>0</v>
      </c>
      <c r="BJ894" s="980">
        <f>IF($Z894=0,0,IF(AND(BI894=0,M895&gt;0),$AA894,0))</f>
        <v>0</v>
      </c>
      <c r="BK894" s="969">
        <f>$AA894-BI894-BJ894</f>
        <v>0</v>
      </c>
      <c r="BL894" s="204">
        <f t="shared" si="328"/>
        <v>0</v>
      </c>
      <c r="BM894" s="204">
        <f t="shared" si="328"/>
        <v>0</v>
      </c>
      <c r="BN894" s="204">
        <f t="shared" si="328"/>
        <v>0</v>
      </c>
      <c r="BO894" s="204">
        <f t="shared" si="328"/>
        <v>0</v>
      </c>
      <c r="BP894" s="204">
        <f t="shared" si="328"/>
        <v>0</v>
      </c>
      <c r="BQ894" s="205">
        <f t="shared" si="328"/>
        <v>0</v>
      </c>
      <c r="BR894" s="973">
        <f>IF($Z894=1,0,IF(AND($Z894=0,BM894&gt;0),1,IF(AND($Z894=0,BO894&gt;0),1,IF(AND($Z894=0,BQ894&gt;0),1,0))))</f>
        <v>0</v>
      </c>
      <c r="BS894" s="973">
        <f>IF($Z894=0,0,IF(AND($Z894=1,BL894&gt;0),1,IF(AND($Z894=1,BN894&gt;0),1,IF(AND($Z894=1,BP894&gt;0),1,0))))</f>
        <v>0</v>
      </c>
      <c r="BT894" s="978">
        <f>IF($Z894=0,0,IF(BX894+BZ894+CB894&gt;0,$AA894,0))</f>
        <v>0</v>
      </c>
      <c r="BU894" s="980">
        <f>IF($Z894=0,0,IF(AND(BT894=0,O895&gt;0),$AA894,0))</f>
        <v>0</v>
      </c>
      <c r="BV894" s="969">
        <f>$AA894-BT894-BU894</f>
        <v>0</v>
      </c>
      <c r="BW894" s="204">
        <f t="shared" si="329"/>
        <v>0</v>
      </c>
      <c r="BX894" s="204">
        <f t="shared" si="329"/>
        <v>0</v>
      </c>
      <c r="BY894" s="204">
        <f t="shared" si="329"/>
        <v>0</v>
      </c>
      <c r="BZ894" s="204">
        <f t="shared" si="329"/>
        <v>0</v>
      </c>
      <c r="CA894" s="204">
        <f t="shared" si="329"/>
        <v>0</v>
      </c>
      <c r="CB894" s="205">
        <f t="shared" si="329"/>
        <v>0</v>
      </c>
      <c r="CC894" s="973">
        <f>IF($Z894=1,0,IF(AND($Z894=0,BX894&gt;0),1,IF(AND($Z894=0,BZ894&gt;0),1,IF(AND($Z894=0,CB894&gt;0),1,0))))</f>
        <v>0</v>
      </c>
      <c r="CD894" s="973">
        <f>IF($Z894=0,0,IF(AND($Z894=1,BW894&gt;0),1,IF(AND($Z894=1,BY894&gt;0),1,IF(AND($Z894=1,CA894&gt;0),1,0))))</f>
        <v>0</v>
      </c>
      <c r="CE894" s="11"/>
      <c r="CF894" s="11"/>
      <c r="CG894" s="11"/>
      <c r="CH894" s="11"/>
      <c r="CI894" s="11"/>
      <c r="CJ894" s="11"/>
      <c r="CK894" s="11"/>
      <c r="CL894" s="11"/>
      <c r="CM894" s="11"/>
    </row>
    <row r="895" spans="1:91" ht="14.25" customHeight="1">
      <c r="A895" s="950" t="str">
        <f>A894</f>
        <v/>
      </c>
      <c r="B895" s="57"/>
      <c r="C895" s="2051"/>
      <c r="D895" s="2053"/>
      <c r="E895" s="2051"/>
      <c r="F895" s="2772"/>
      <c r="G895" s="1121">
        <f>Import!Q1592</f>
        <v>0</v>
      </c>
      <c r="H895" s="2774"/>
      <c r="I895" s="450"/>
      <c r="J895" s="2775"/>
      <c r="K895" s="450"/>
      <c r="L895" s="2775"/>
      <c r="M895" s="450"/>
      <c r="N895" s="2775"/>
      <c r="O895" s="450"/>
      <c r="P895" s="2775"/>
      <c r="Q895" s="11"/>
      <c r="R895" s="11"/>
      <c r="S895" s="397"/>
      <c r="T895" s="419"/>
      <c r="U895" s="444">
        <f>Import!N1593</f>
        <v>0</v>
      </c>
      <c r="V895" s="11"/>
      <c r="W895" s="306"/>
      <c r="X895" s="306"/>
      <c r="Y895" s="306"/>
      <c r="Z895" s="11"/>
      <c r="AE895" s="204"/>
      <c r="AF895" s="204"/>
      <c r="AG895" s="204"/>
      <c r="AH895" s="204"/>
      <c r="AI895" s="922"/>
      <c r="AJ895" s="205"/>
      <c r="AK895" s="973"/>
      <c r="AL895" s="973">
        <f>AL894</f>
        <v>0</v>
      </c>
      <c r="AP895" s="204"/>
      <c r="AQ895" s="204"/>
      <c r="AR895" s="204"/>
      <c r="AS895" s="204"/>
      <c r="AT895" s="204"/>
      <c r="AU895" s="205"/>
      <c r="AV895" s="973"/>
      <c r="AW895" s="973">
        <f>AW894</f>
        <v>0</v>
      </c>
      <c r="BA895" s="204"/>
      <c r="BB895" s="204"/>
      <c r="BC895" s="204"/>
      <c r="BD895" s="204"/>
      <c r="BE895" s="204"/>
      <c r="BF895" s="205"/>
      <c r="BG895" s="973"/>
      <c r="BH895" s="973">
        <f>BH894</f>
        <v>0</v>
      </c>
      <c r="BL895" s="204"/>
      <c r="BM895" s="204"/>
      <c r="BN895" s="204"/>
      <c r="BO895" s="204"/>
      <c r="BP895" s="204"/>
      <c r="BQ895" s="205"/>
      <c r="BR895" s="973"/>
      <c r="BS895" s="973">
        <f>BS894</f>
        <v>0</v>
      </c>
      <c r="BW895" s="204"/>
      <c r="BX895" s="204"/>
      <c r="BY895" s="204"/>
      <c r="BZ895" s="204"/>
      <c r="CA895" s="204"/>
      <c r="CB895" s="205"/>
      <c r="CC895" s="973"/>
      <c r="CD895" s="973">
        <f>CD894</f>
        <v>0</v>
      </c>
      <c r="CE895" s="11"/>
      <c r="CF895" s="11"/>
      <c r="CG895" s="11"/>
      <c r="CH895" s="11"/>
      <c r="CI895" s="11"/>
      <c r="CJ895" s="11"/>
      <c r="CK895" s="11"/>
      <c r="CL895" s="11"/>
      <c r="CM895" s="11"/>
    </row>
    <row r="896" spans="1:91" ht="24.75" customHeight="1">
      <c r="A896" s="949" t="str">
        <f>IF(E896&gt;0,"Wypełnione","")</f>
        <v/>
      </c>
      <c r="B896" s="57"/>
      <c r="C896" s="2050">
        <f>'Og s3a'!C1605</f>
        <v>0</v>
      </c>
      <c r="D896" s="2052">
        <f>'Og s3a'!E1605</f>
        <v>0</v>
      </c>
      <c r="E896" s="2050">
        <f>'Og s3a'!F1605</f>
        <v>0</v>
      </c>
      <c r="F896" s="2771"/>
      <c r="G896" s="448">
        <f>T896</f>
        <v>0</v>
      </c>
      <c r="H896" s="2773">
        <f>U896</f>
        <v>0</v>
      </c>
      <c r="I896" s="451"/>
      <c r="J896" s="2775"/>
      <c r="K896" s="451"/>
      <c r="L896" s="2775"/>
      <c r="M896" s="451"/>
      <c r="N896" s="2775"/>
      <c r="O896" s="451"/>
      <c r="P896" s="2775"/>
      <c r="Q896" s="11"/>
      <c r="R896" s="11"/>
      <c r="S896" s="396">
        <f>'Og s3a'!G1605</f>
        <v>0</v>
      </c>
      <c r="T896" s="398">
        <f>'Og s3a'!D1605</f>
        <v>0</v>
      </c>
      <c r="U896" s="444">
        <f>Import!N1594</f>
        <v>0</v>
      </c>
      <c r="V896" s="11"/>
      <c r="W896" s="306"/>
      <c r="X896" s="306"/>
      <c r="Y896" s="306"/>
      <c r="Z896" s="970">
        <f>IF(F896=AF$7,1,0)</f>
        <v>0</v>
      </c>
      <c r="AA896" s="970">
        <f>Z896*D896</f>
        <v>0</v>
      </c>
      <c r="AB896" s="978">
        <f>IF($Z896=0,0,IF(AF896+AH896+AJ896&gt;0,$AA896,0))</f>
        <v>0</v>
      </c>
      <c r="AC896" s="980">
        <f>IF($Z896=0,0,IF(AND(AB896=0,G897&gt;0),$AA896,0))</f>
        <v>0</v>
      </c>
      <c r="AD896" s="969">
        <f>AA896-AB896-AC896</f>
        <v>0</v>
      </c>
      <c r="AE896" s="204">
        <f t="shared" si="325"/>
        <v>0</v>
      </c>
      <c r="AF896" s="204">
        <f t="shared" si="325"/>
        <v>0</v>
      </c>
      <c r="AG896" s="204">
        <f t="shared" si="325"/>
        <v>0</v>
      </c>
      <c r="AH896" s="204">
        <f t="shared" si="325"/>
        <v>0</v>
      </c>
      <c r="AI896" s="922">
        <f t="shared" si="325"/>
        <v>0</v>
      </c>
      <c r="AJ896" s="205">
        <f t="shared" si="325"/>
        <v>0</v>
      </c>
      <c r="AK896" s="973">
        <f>IF($Z896=1,0,IF(AND($Z896=0,AF896&gt;0),1,IF(AND($Z896=0,AH896&gt;0),1,IF(AND($Z896=0,AJ896&gt;0),1,0))))</f>
        <v>0</v>
      </c>
      <c r="AL896" s="973">
        <f>IF($Z896=0,0,IF(AND($Z896=1,AE896&gt;0),1,IF(AND($Z896=1,AG896&gt;0),1,IF(AND($Z896=1,AI896&gt;0),1,0))))</f>
        <v>0</v>
      </c>
      <c r="AM896" s="978">
        <f>IF($Z896=0,0,IF(AQ896+AS896+AU896&gt;0,$AA896,0))</f>
        <v>0</v>
      </c>
      <c r="AN896" s="980">
        <f>IF($Z896=0,0,IF(AND(AM896=0,I897&gt;0),$AA896,0))</f>
        <v>0</v>
      </c>
      <c r="AO896" s="969">
        <f>$AA896-AM896-AN896</f>
        <v>0</v>
      </c>
      <c r="AP896" s="204">
        <f t="shared" si="326"/>
        <v>0</v>
      </c>
      <c r="AQ896" s="204">
        <f t="shared" si="326"/>
        <v>0</v>
      </c>
      <c r="AR896" s="204">
        <f t="shared" si="326"/>
        <v>0</v>
      </c>
      <c r="AS896" s="204">
        <f t="shared" si="326"/>
        <v>0</v>
      </c>
      <c r="AT896" s="204">
        <f t="shared" si="326"/>
        <v>0</v>
      </c>
      <c r="AU896" s="205">
        <f t="shared" si="326"/>
        <v>0</v>
      </c>
      <c r="AV896" s="973">
        <f>IF($Z896=1,0,IF(AND($Z896=0,AQ896&gt;0),1,IF(AND($Z896=0,AS896&gt;0),1,IF(AND($Z896=0,AU896&gt;0),1,0))))</f>
        <v>0</v>
      </c>
      <c r="AW896" s="973">
        <f>IF($Z896=0,0,IF(AND($Z896=1,AP896&gt;0),1,IF(AND($Z896=1,AR896&gt;0),1,IF(AND($Z896=1,AT896&gt;0),1,0))))</f>
        <v>0</v>
      </c>
      <c r="AX896" s="978">
        <f>IF($Z896=0,0,IF(BB896+BD896+BF896&gt;0,$AA896,0))</f>
        <v>0</v>
      </c>
      <c r="AY896" s="980">
        <f>IF($Z896=0,0,IF(AND(AX896=0,K897&gt;0),$AA896,0))</f>
        <v>0</v>
      </c>
      <c r="AZ896" s="969">
        <f>$AA896-AX896-AY896</f>
        <v>0</v>
      </c>
      <c r="BA896" s="204">
        <f t="shared" si="327"/>
        <v>0</v>
      </c>
      <c r="BB896" s="204">
        <f t="shared" si="327"/>
        <v>0</v>
      </c>
      <c r="BC896" s="204">
        <f t="shared" si="327"/>
        <v>0</v>
      </c>
      <c r="BD896" s="204">
        <f t="shared" si="327"/>
        <v>0</v>
      </c>
      <c r="BE896" s="204">
        <f t="shared" si="327"/>
        <v>0</v>
      </c>
      <c r="BF896" s="205">
        <f t="shared" si="327"/>
        <v>0</v>
      </c>
      <c r="BG896" s="973">
        <f>IF($Z896=1,0,IF(AND($Z896=0,BB896&gt;0),1,IF(AND($Z896=0,BD896&gt;0),1,IF(AND($Z896=0,BF896&gt;0),1,0))))</f>
        <v>0</v>
      </c>
      <c r="BH896" s="973">
        <f>IF($Z896=0,0,IF(AND($Z896=1,BA896&gt;0),1,IF(AND($Z896=1,BC896&gt;0),1,IF(AND($Z896=1,BE896&gt;0),1,0))))</f>
        <v>0</v>
      </c>
      <c r="BI896" s="978">
        <f>IF($Z896=0,0,IF(BM896+BO896+BQ896&gt;0,$AA896,0))</f>
        <v>0</v>
      </c>
      <c r="BJ896" s="980">
        <f>IF($Z896=0,0,IF(AND(BI896=0,M897&gt;0),$AA896,0))</f>
        <v>0</v>
      </c>
      <c r="BK896" s="969">
        <f>$AA896-BI896-BJ896</f>
        <v>0</v>
      </c>
      <c r="BL896" s="204">
        <f t="shared" si="328"/>
        <v>0</v>
      </c>
      <c r="BM896" s="204">
        <f t="shared" si="328"/>
        <v>0</v>
      </c>
      <c r="BN896" s="204">
        <f t="shared" si="328"/>
        <v>0</v>
      </c>
      <c r="BO896" s="204">
        <f t="shared" si="328"/>
        <v>0</v>
      </c>
      <c r="BP896" s="204">
        <f t="shared" si="328"/>
        <v>0</v>
      </c>
      <c r="BQ896" s="205">
        <f t="shared" si="328"/>
        <v>0</v>
      </c>
      <c r="BR896" s="973">
        <f>IF($Z896=1,0,IF(AND($Z896=0,BM896&gt;0),1,IF(AND($Z896=0,BO896&gt;0),1,IF(AND($Z896=0,BQ896&gt;0),1,0))))</f>
        <v>0</v>
      </c>
      <c r="BS896" s="973">
        <f>IF($Z896=0,0,IF(AND($Z896=1,BL896&gt;0),1,IF(AND($Z896=1,BN896&gt;0),1,IF(AND($Z896=1,BP896&gt;0),1,0))))</f>
        <v>0</v>
      </c>
      <c r="BT896" s="978">
        <f>IF($Z896=0,0,IF(BX896+BZ896+CB896&gt;0,$AA896,0))</f>
        <v>0</v>
      </c>
      <c r="BU896" s="980">
        <f>IF($Z896=0,0,IF(AND(BT896=0,O897&gt;0),$AA896,0))</f>
        <v>0</v>
      </c>
      <c r="BV896" s="969">
        <f>$AA896-BT896-BU896</f>
        <v>0</v>
      </c>
      <c r="BW896" s="204">
        <f t="shared" si="329"/>
        <v>0</v>
      </c>
      <c r="BX896" s="204">
        <f t="shared" si="329"/>
        <v>0</v>
      </c>
      <c r="BY896" s="204">
        <f t="shared" si="329"/>
        <v>0</v>
      </c>
      <c r="BZ896" s="204">
        <f t="shared" si="329"/>
        <v>0</v>
      </c>
      <c r="CA896" s="204">
        <f t="shared" si="329"/>
        <v>0</v>
      </c>
      <c r="CB896" s="205">
        <f t="shared" si="329"/>
        <v>0</v>
      </c>
      <c r="CC896" s="973">
        <f>IF($Z896=1,0,IF(AND($Z896=0,BX896&gt;0),1,IF(AND($Z896=0,BZ896&gt;0),1,IF(AND($Z896=0,CB896&gt;0),1,0))))</f>
        <v>0</v>
      </c>
      <c r="CD896" s="973">
        <f>IF($Z896=0,0,IF(AND($Z896=1,BW896&gt;0),1,IF(AND($Z896=1,BY896&gt;0),1,IF(AND($Z896=1,CA896&gt;0),1,0))))</f>
        <v>0</v>
      </c>
      <c r="CE896" s="11"/>
      <c r="CF896" s="11"/>
      <c r="CG896" s="11"/>
      <c r="CH896" s="11"/>
      <c r="CI896" s="11"/>
      <c r="CJ896" s="11"/>
      <c r="CK896" s="11"/>
      <c r="CL896" s="11"/>
      <c r="CM896" s="11"/>
    </row>
    <row r="897" spans="1:91" ht="14.25" customHeight="1">
      <c r="A897" s="950" t="str">
        <f>A896</f>
        <v/>
      </c>
      <c r="B897" s="57"/>
      <c r="C897" s="2051"/>
      <c r="D897" s="2053"/>
      <c r="E897" s="2051"/>
      <c r="F897" s="2772"/>
      <c r="G897" s="1121">
        <f>Import!Q1594</f>
        <v>0</v>
      </c>
      <c r="H897" s="2774"/>
      <c r="I897" s="450"/>
      <c r="J897" s="2775"/>
      <c r="K897" s="450"/>
      <c r="L897" s="2775"/>
      <c r="M897" s="450"/>
      <c r="N897" s="2775"/>
      <c r="O897" s="450"/>
      <c r="P897" s="2775"/>
      <c r="Q897" s="11"/>
      <c r="R897" s="11"/>
      <c r="S897" s="397"/>
      <c r="T897" s="419"/>
      <c r="U897" s="444">
        <f>Import!N1595</f>
        <v>0</v>
      </c>
      <c r="V897" s="11"/>
      <c r="W897" s="306"/>
      <c r="X897" s="306"/>
      <c r="Y897" s="306"/>
      <c r="Z897" s="11"/>
      <c r="AE897" s="204"/>
      <c r="AF897" s="204"/>
      <c r="AG897" s="204"/>
      <c r="AH897" s="204"/>
      <c r="AI897" s="922"/>
      <c r="AJ897" s="205"/>
      <c r="AK897" s="973"/>
      <c r="AL897" s="973">
        <f>AL896</f>
        <v>0</v>
      </c>
      <c r="AP897" s="204"/>
      <c r="AQ897" s="204"/>
      <c r="AR897" s="204"/>
      <c r="AS897" s="204"/>
      <c r="AT897" s="204"/>
      <c r="AU897" s="205"/>
      <c r="AV897" s="973"/>
      <c r="AW897" s="973">
        <f>AW896</f>
        <v>0</v>
      </c>
      <c r="BA897" s="204"/>
      <c r="BB897" s="204"/>
      <c r="BC897" s="204"/>
      <c r="BD897" s="204"/>
      <c r="BE897" s="204"/>
      <c r="BF897" s="205"/>
      <c r="BG897" s="973"/>
      <c r="BH897" s="973">
        <f>BH896</f>
        <v>0</v>
      </c>
      <c r="BL897" s="204"/>
      <c r="BM897" s="204"/>
      <c r="BN897" s="204"/>
      <c r="BO897" s="204"/>
      <c r="BP897" s="204"/>
      <c r="BQ897" s="205"/>
      <c r="BR897" s="973"/>
      <c r="BS897" s="973">
        <f>BS896</f>
        <v>0</v>
      </c>
      <c r="BW897" s="204"/>
      <c r="BX897" s="204"/>
      <c r="BY897" s="204"/>
      <c r="BZ897" s="204"/>
      <c r="CA897" s="204"/>
      <c r="CB897" s="205"/>
      <c r="CC897" s="973"/>
      <c r="CD897" s="973">
        <f>CD896</f>
        <v>0</v>
      </c>
      <c r="CE897" s="11"/>
      <c r="CF897" s="11"/>
      <c r="CG897" s="11"/>
      <c r="CH897" s="11"/>
      <c r="CI897" s="11"/>
      <c r="CJ897" s="11"/>
      <c r="CK897" s="11"/>
      <c r="CL897" s="11"/>
      <c r="CM897" s="11"/>
    </row>
    <row r="898" spans="1:91" ht="24.75" customHeight="1">
      <c r="A898" s="949" t="str">
        <f>IF(E898&gt;0,"Wypełnione","")</f>
        <v/>
      </c>
      <c r="B898" s="57"/>
      <c r="C898" s="2050">
        <f>'Og s3a'!C1607</f>
        <v>0</v>
      </c>
      <c r="D898" s="2052">
        <f>'Og s3a'!E1607</f>
        <v>0</v>
      </c>
      <c r="E898" s="2050">
        <f>'Og s3a'!F1607</f>
        <v>0</v>
      </c>
      <c r="F898" s="2771"/>
      <c r="G898" s="448">
        <f>T898</f>
        <v>0</v>
      </c>
      <c r="H898" s="2773">
        <f>U898</f>
        <v>0</v>
      </c>
      <c r="I898" s="451"/>
      <c r="J898" s="2775"/>
      <c r="K898" s="451"/>
      <c r="L898" s="2775"/>
      <c r="M898" s="451"/>
      <c r="N898" s="2775"/>
      <c r="O898" s="451"/>
      <c r="P898" s="2775"/>
      <c r="Q898" s="11"/>
      <c r="R898" s="11"/>
      <c r="S898" s="396">
        <f>'Og s3a'!G1607</f>
        <v>0</v>
      </c>
      <c r="T898" s="398">
        <f>'Og s3a'!D1607</f>
        <v>0</v>
      </c>
      <c r="U898" s="444">
        <f>Import!N1596</f>
        <v>0</v>
      </c>
      <c r="V898" s="11"/>
      <c r="W898" s="306"/>
      <c r="X898" s="306"/>
      <c r="Y898" s="306"/>
      <c r="Z898" s="970">
        <f>IF(F898=AF$7,1,0)</f>
        <v>0</v>
      </c>
      <c r="AA898" s="970">
        <f>Z898*D898</f>
        <v>0</v>
      </c>
      <c r="AB898" s="978">
        <f>IF($Z898=0,0,IF(AF898+AH898+AJ898&gt;0,$AA898,0))</f>
        <v>0</v>
      </c>
      <c r="AC898" s="980">
        <f>IF($Z898=0,0,IF(AND(AB898=0,G899&gt;0),$AA898,0))</f>
        <v>0</v>
      </c>
      <c r="AD898" s="969">
        <f>AA898-AB898-AC898</f>
        <v>0</v>
      </c>
      <c r="AE898" s="204">
        <f t="shared" si="325"/>
        <v>0</v>
      </c>
      <c r="AF898" s="204">
        <f t="shared" si="325"/>
        <v>0</v>
      </c>
      <c r="AG898" s="204">
        <f t="shared" si="325"/>
        <v>0</v>
      </c>
      <c r="AH898" s="204">
        <f t="shared" si="325"/>
        <v>0</v>
      </c>
      <c r="AI898" s="922">
        <f t="shared" si="325"/>
        <v>0</v>
      </c>
      <c r="AJ898" s="205">
        <f t="shared" si="325"/>
        <v>0</v>
      </c>
      <c r="AK898" s="973">
        <f>IF($Z898=1,0,IF(AND($Z898=0,AF898&gt;0),1,IF(AND($Z898=0,AH898&gt;0),1,IF(AND($Z898=0,AJ898&gt;0),1,0))))</f>
        <v>0</v>
      </c>
      <c r="AL898" s="973">
        <f>IF($Z898=0,0,IF(AND($Z898=1,AE898&gt;0),1,IF(AND($Z898=1,AG898&gt;0),1,IF(AND($Z898=1,AI898&gt;0),1,0))))</f>
        <v>0</v>
      </c>
      <c r="AM898" s="978">
        <f>IF($Z898=0,0,IF(AQ898+AS898+AU898&gt;0,$AA898,0))</f>
        <v>0</v>
      </c>
      <c r="AN898" s="980">
        <f>IF($Z898=0,0,IF(AND(AM898=0,I899&gt;0),$AA898,0))</f>
        <v>0</v>
      </c>
      <c r="AO898" s="969">
        <f>$AA898-AM898-AN898</f>
        <v>0</v>
      </c>
      <c r="AP898" s="204">
        <f t="shared" si="326"/>
        <v>0</v>
      </c>
      <c r="AQ898" s="204">
        <f t="shared" si="326"/>
        <v>0</v>
      </c>
      <c r="AR898" s="204">
        <f t="shared" si="326"/>
        <v>0</v>
      </c>
      <c r="AS898" s="204">
        <f t="shared" si="326"/>
        <v>0</v>
      </c>
      <c r="AT898" s="204">
        <f t="shared" si="326"/>
        <v>0</v>
      </c>
      <c r="AU898" s="205">
        <f t="shared" si="326"/>
        <v>0</v>
      </c>
      <c r="AV898" s="973">
        <f>IF($Z898=1,0,IF(AND($Z898=0,AQ898&gt;0),1,IF(AND($Z898=0,AS898&gt;0),1,IF(AND($Z898=0,AU898&gt;0),1,0))))</f>
        <v>0</v>
      </c>
      <c r="AW898" s="973">
        <f>IF($Z898=0,0,IF(AND($Z898=1,AP898&gt;0),1,IF(AND($Z898=1,AR898&gt;0),1,IF(AND($Z898=1,AT898&gt;0),1,0))))</f>
        <v>0</v>
      </c>
      <c r="AX898" s="978">
        <f>IF($Z898=0,0,IF(BB898+BD898+BF898&gt;0,$AA898,0))</f>
        <v>0</v>
      </c>
      <c r="AY898" s="980">
        <f>IF($Z898=0,0,IF(AND(AX898=0,K899&gt;0),$AA898,0))</f>
        <v>0</v>
      </c>
      <c r="AZ898" s="969">
        <f>$AA898-AX898-AY898</f>
        <v>0</v>
      </c>
      <c r="BA898" s="204">
        <f t="shared" si="327"/>
        <v>0</v>
      </c>
      <c r="BB898" s="204">
        <f t="shared" si="327"/>
        <v>0</v>
      </c>
      <c r="BC898" s="204">
        <f t="shared" si="327"/>
        <v>0</v>
      </c>
      <c r="BD898" s="204">
        <f t="shared" si="327"/>
        <v>0</v>
      </c>
      <c r="BE898" s="204">
        <f t="shared" si="327"/>
        <v>0</v>
      </c>
      <c r="BF898" s="205">
        <f t="shared" si="327"/>
        <v>0</v>
      </c>
      <c r="BG898" s="973">
        <f>IF($Z898=1,0,IF(AND($Z898=0,BB898&gt;0),1,IF(AND($Z898=0,BD898&gt;0),1,IF(AND($Z898=0,BF898&gt;0),1,0))))</f>
        <v>0</v>
      </c>
      <c r="BH898" s="973">
        <f>IF($Z898=0,0,IF(AND($Z898=1,BA898&gt;0),1,IF(AND($Z898=1,BC898&gt;0),1,IF(AND($Z898=1,BE898&gt;0),1,0))))</f>
        <v>0</v>
      </c>
      <c r="BI898" s="978">
        <f>IF($Z898=0,0,IF(BM898+BO898+BQ898&gt;0,$AA898,0))</f>
        <v>0</v>
      </c>
      <c r="BJ898" s="980">
        <f>IF($Z898=0,0,IF(AND(BI898=0,M899&gt;0),$AA898,0))</f>
        <v>0</v>
      </c>
      <c r="BK898" s="969">
        <f>$AA898-BI898-BJ898</f>
        <v>0</v>
      </c>
      <c r="BL898" s="204">
        <f t="shared" si="328"/>
        <v>0</v>
      </c>
      <c r="BM898" s="204">
        <f t="shared" si="328"/>
        <v>0</v>
      </c>
      <c r="BN898" s="204">
        <f t="shared" si="328"/>
        <v>0</v>
      </c>
      <c r="BO898" s="204">
        <f t="shared" si="328"/>
        <v>0</v>
      </c>
      <c r="BP898" s="204">
        <f t="shared" si="328"/>
        <v>0</v>
      </c>
      <c r="BQ898" s="205">
        <f t="shared" si="328"/>
        <v>0</v>
      </c>
      <c r="BR898" s="973">
        <f>IF($Z898=1,0,IF(AND($Z898=0,BM898&gt;0),1,IF(AND($Z898=0,BO898&gt;0),1,IF(AND($Z898=0,BQ898&gt;0),1,0))))</f>
        <v>0</v>
      </c>
      <c r="BS898" s="973">
        <f>IF($Z898=0,0,IF(AND($Z898=1,BL898&gt;0),1,IF(AND($Z898=1,BN898&gt;0),1,IF(AND($Z898=1,BP898&gt;0),1,0))))</f>
        <v>0</v>
      </c>
      <c r="BT898" s="978">
        <f>IF($Z898=0,0,IF(BX898+BZ898+CB898&gt;0,$AA898,0))</f>
        <v>0</v>
      </c>
      <c r="BU898" s="980">
        <f>IF($Z898=0,0,IF(AND(BT898=0,O899&gt;0),$AA898,0))</f>
        <v>0</v>
      </c>
      <c r="BV898" s="969">
        <f>$AA898-BT898-BU898</f>
        <v>0</v>
      </c>
      <c r="BW898" s="204">
        <f t="shared" si="329"/>
        <v>0</v>
      </c>
      <c r="BX898" s="204">
        <f t="shared" si="329"/>
        <v>0</v>
      </c>
      <c r="BY898" s="204">
        <f t="shared" si="329"/>
        <v>0</v>
      </c>
      <c r="BZ898" s="204">
        <f t="shared" si="329"/>
        <v>0</v>
      </c>
      <c r="CA898" s="204">
        <f t="shared" si="329"/>
        <v>0</v>
      </c>
      <c r="CB898" s="205">
        <f t="shared" si="329"/>
        <v>0</v>
      </c>
      <c r="CC898" s="973">
        <f>IF($Z898=1,0,IF(AND($Z898=0,BX898&gt;0),1,IF(AND($Z898=0,BZ898&gt;0),1,IF(AND($Z898=0,CB898&gt;0),1,0))))</f>
        <v>0</v>
      </c>
      <c r="CD898" s="973">
        <f>IF($Z898=0,0,IF(AND($Z898=1,BW898&gt;0),1,IF(AND($Z898=1,BY898&gt;0),1,IF(AND($Z898=1,CA898&gt;0),1,0))))</f>
        <v>0</v>
      </c>
      <c r="CE898" s="11"/>
      <c r="CF898" s="11"/>
      <c r="CG898" s="11"/>
      <c r="CH898" s="11"/>
      <c r="CI898" s="11"/>
      <c r="CJ898" s="11"/>
      <c r="CK898" s="11"/>
      <c r="CL898" s="11"/>
      <c r="CM898" s="11"/>
    </row>
    <row r="899" spans="1:91" ht="14.25" customHeight="1">
      <c r="A899" s="950" t="str">
        <f>A898</f>
        <v/>
      </c>
      <c r="B899" s="57"/>
      <c r="C899" s="2051"/>
      <c r="D899" s="2053"/>
      <c r="E899" s="2051"/>
      <c r="F899" s="2772"/>
      <c r="G899" s="1121">
        <f>Import!Q1596</f>
        <v>0</v>
      </c>
      <c r="H899" s="2774"/>
      <c r="I899" s="450"/>
      <c r="J899" s="2775"/>
      <c r="K899" s="450"/>
      <c r="L899" s="2775"/>
      <c r="M899" s="450"/>
      <c r="N899" s="2775"/>
      <c r="O899" s="450"/>
      <c r="P899" s="2775"/>
      <c r="Q899" s="11"/>
      <c r="R899" s="11"/>
      <c r="S899" s="397"/>
      <c r="T899" s="419"/>
      <c r="U899" s="444">
        <f>Import!N1597</f>
        <v>0</v>
      </c>
      <c r="V899" s="11"/>
      <c r="W899" s="306"/>
      <c r="X899" s="306"/>
      <c r="Y899" s="306"/>
      <c r="Z899" s="11"/>
      <c r="AE899" s="204"/>
      <c r="AF899" s="204"/>
      <c r="AG899" s="204"/>
      <c r="AH899" s="204"/>
      <c r="AI899" s="922"/>
      <c r="AJ899" s="205"/>
      <c r="AK899" s="973"/>
      <c r="AL899" s="973">
        <f>AL898</f>
        <v>0</v>
      </c>
      <c r="AP899" s="204"/>
      <c r="AQ899" s="204"/>
      <c r="AR899" s="204"/>
      <c r="AS899" s="204"/>
      <c r="AT899" s="204"/>
      <c r="AU899" s="205"/>
      <c r="AV899" s="973"/>
      <c r="AW899" s="973">
        <f>AW898</f>
        <v>0</v>
      </c>
      <c r="BA899" s="204"/>
      <c r="BB899" s="204"/>
      <c r="BC899" s="204"/>
      <c r="BD899" s="204"/>
      <c r="BE899" s="204"/>
      <c r="BF899" s="205"/>
      <c r="BG899" s="973"/>
      <c r="BH899" s="973">
        <f>BH898</f>
        <v>0</v>
      </c>
      <c r="BL899" s="204"/>
      <c r="BM899" s="204"/>
      <c r="BN899" s="204"/>
      <c r="BO899" s="204"/>
      <c r="BP899" s="204"/>
      <c r="BQ899" s="205"/>
      <c r="BR899" s="973"/>
      <c r="BS899" s="973">
        <f>BS898</f>
        <v>0</v>
      </c>
      <c r="BW899" s="204"/>
      <c r="BX899" s="204"/>
      <c r="BY899" s="204"/>
      <c r="BZ899" s="204"/>
      <c r="CA899" s="204"/>
      <c r="CB899" s="205"/>
      <c r="CC899" s="973"/>
      <c r="CD899" s="973">
        <f>CD898</f>
        <v>0</v>
      </c>
      <c r="CE899" s="11"/>
      <c r="CF899" s="11"/>
      <c r="CG899" s="11"/>
      <c r="CH899" s="11"/>
      <c r="CI899" s="11"/>
      <c r="CJ899" s="11"/>
      <c r="CK899" s="11"/>
      <c r="CL899" s="11"/>
      <c r="CM899" s="11"/>
    </row>
    <row r="900" spans="1:91" ht="24.75" customHeight="1">
      <c r="A900" s="949" t="str">
        <f>IF(E900&gt;0,"Wypełnione","")</f>
        <v/>
      </c>
      <c r="B900" s="57"/>
      <c r="C900" s="2050">
        <f>'Og s3a'!C1609</f>
        <v>0</v>
      </c>
      <c r="D900" s="2052">
        <f>'Og s3a'!E1609</f>
        <v>0</v>
      </c>
      <c r="E900" s="2050">
        <f>'Og s3a'!F1609</f>
        <v>0</v>
      </c>
      <c r="F900" s="2771"/>
      <c r="G900" s="448">
        <f>T900</f>
        <v>0</v>
      </c>
      <c r="H900" s="2773">
        <f>U900</f>
        <v>0</v>
      </c>
      <c r="I900" s="451"/>
      <c r="J900" s="2775"/>
      <c r="K900" s="451"/>
      <c r="L900" s="2775"/>
      <c r="M900" s="451"/>
      <c r="N900" s="2775"/>
      <c r="O900" s="451"/>
      <c r="P900" s="2775"/>
      <c r="Q900" s="11"/>
      <c r="R900" s="11"/>
      <c r="S900" s="396">
        <f>'Og s3a'!G1609</f>
        <v>0</v>
      </c>
      <c r="T900" s="398">
        <f>'Og s3a'!D1609</f>
        <v>0</v>
      </c>
      <c r="U900" s="444">
        <f>Import!N1598</f>
        <v>0</v>
      </c>
      <c r="V900" s="11"/>
      <c r="W900" s="306"/>
      <c r="X900" s="306"/>
      <c r="Y900" s="306"/>
      <c r="Z900" s="970">
        <f>IF(F900=AF$7,1,0)</f>
        <v>0</v>
      </c>
      <c r="AA900" s="970">
        <f>Z900*D900</f>
        <v>0</v>
      </c>
      <c r="AB900" s="978">
        <f>IF($Z900=0,0,IF(AF900+AH900+AJ900&gt;0,$AA900,0))</f>
        <v>0</v>
      </c>
      <c r="AC900" s="980">
        <f>IF($Z900=0,0,IF(AND(AB900=0,G901&gt;0),$AA900,0))</f>
        <v>0</v>
      </c>
      <c r="AD900" s="969">
        <f>AA900-AB900-AC900</f>
        <v>0</v>
      </c>
      <c r="AE900" s="204">
        <f t="shared" si="325"/>
        <v>0</v>
      </c>
      <c r="AF900" s="204">
        <f t="shared" si="325"/>
        <v>0</v>
      </c>
      <c r="AG900" s="204">
        <f t="shared" si="325"/>
        <v>0</v>
      </c>
      <c r="AH900" s="204">
        <f t="shared" si="325"/>
        <v>0</v>
      </c>
      <c r="AI900" s="922">
        <f t="shared" si="325"/>
        <v>0</v>
      </c>
      <c r="AJ900" s="205">
        <f t="shared" si="325"/>
        <v>0</v>
      </c>
      <c r="AK900" s="973">
        <f>IF($Z900=1,0,IF(AND($Z900=0,AF900&gt;0),1,IF(AND($Z900=0,AH900&gt;0),1,IF(AND($Z900=0,AJ900&gt;0),1,0))))</f>
        <v>0</v>
      </c>
      <c r="AL900" s="973">
        <f>IF($Z900=0,0,IF(AND($Z900=1,AE900&gt;0),1,IF(AND($Z900=1,AG900&gt;0),1,IF(AND($Z900=1,AI900&gt;0),1,0))))</f>
        <v>0</v>
      </c>
      <c r="AM900" s="978">
        <f>IF($Z900=0,0,IF(AQ900+AS900+AU900&gt;0,$AA900,0))</f>
        <v>0</v>
      </c>
      <c r="AN900" s="980">
        <f>IF($Z900=0,0,IF(AND(AM900=0,I901&gt;0),$AA900,0))</f>
        <v>0</v>
      </c>
      <c r="AO900" s="969">
        <f>$AA900-AM900-AN900</f>
        <v>0</v>
      </c>
      <c r="AP900" s="204">
        <f t="shared" si="326"/>
        <v>0</v>
      </c>
      <c r="AQ900" s="204">
        <f t="shared" si="326"/>
        <v>0</v>
      </c>
      <c r="AR900" s="204">
        <f t="shared" si="326"/>
        <v>0</v>
      </c>
      <c r="AS900" s="204">
        <f t="shared" si="326"/>
        <v>0</v>
      </c>
      <c r="AT900" s="204">
        <f t="shared" si="326"/>
        <v>0</v>
      </c>
      <c r="AU900" s="205">
        <f t="shared" si="326"/>
        <v>0</v>
      </c>
      <c r="AV900" s="973">
        <f>IF($Z900=1,0,IF(AND($Z900=0,AQ900&gt;0),1,IF(AND($Z900=0,AS900&gt;0),1,IF(AND($Z900=0,AU900&gt;0),1,0))))</f>
        <v>0</v>
      </c>
      <c r="AW900" s="973">
        <f>IF($Z900=0,0,IF(AND($Z900=1,AP900&gt;0),1,IF(AND($Z900=1,AR900&gt;0),1,IF(AND($Z900=1,AT900&gt;0),1,0))))</f>
        <v>0</v>
      </c>
      <c r="AX900" s="978">
        <f>IF($Z900=0,0,IF(BB900+BD900+BF900&gt;0,$AA900,0))</f>
        <v>0</v>
      </c>
      <c r="AY900" s="980">
        <f>IF($Z900=0,0,IF(AND(AX900=0,K901&gt;0),$AA900,0))</f>
        <v>0</v>
      </c>
      <c r="AZ900" s="969">
        <f>$AA900-AX900-AY900</f>
        <v>0</v>
      </c>
      <c r="BA900" s="204">
        <f t="shared" si="327"/>
        <v>0</v>
      </c>
      <c r="BB900" s="204">
        <f t="shared" si="327"/>
        <v>0</v>
      </c>
      <c r="BC900" s="204">
        <f t="shared" si="327"/>
        <v>0</v>
      </c>
      <c r="BD900" s="204">
        <f t="shared" si="327"/>
        <v>0</v>
      </c>
      <c r="BE900" s="204">
        <f t="shared" si="327"/>
        <v>0</v>
      </c>
      <c r="BF900" s="205">
        <f t="shared" si="327"/>
        <v>0</v>
      </c>
      <c r="BG900" s="973">
        <f>IF($Z900=1,0,IF(AND($Z900=0,BB900&gt;0),1,IF(AND($Z900=0,BD900&gt;0),1,IF(AND($Z900=0,BF900&gt;0),1,0))))</f>
        <v>0</v>
      </c>
      <c r="BH900" s="973">
        <f>IF($Z900=0,0,IF(AND($Z900=1,BA900&gt;0),1,IF(AND($Z900=1,BC900&gt;0),1,IF(AND($Z900=1,BE900&gt;0),1,0))))</f>
        <v>0</v>
      </c>
      <c r="BI900" s="978">
        <f>IF($Z900=0,0,IF(BM900+BO900+BQ900&gt;0,$AA900,0))</f>
        <v>0</v>
      </c>
      <c r="BJ900" s="980">
        <f>IF($Z900=0,0,IF(AND(BI900=0,M901&gt;0),$AA900,0))</f>
        <v>0</v>
      </c>
      <c r="BK900" s="969">
        <f>$AA900-BI900-BJ900</f>
        <v>0</v>
      </c>
      <c r="BL900" s="204">
        <f t="shared" si="328"/>
        <v>0</v>
      </c>
      <c r="BM900" s="204">
        <f t="shared" si="328"/>
        <v>0</v>
      </c>
      <c r="BN900" s="204">
        <f t="shared" si="328"/>
        <v>0</v>
      </c>
      <c r="BO900" s="204">
        <f t="shared" si="328"/>
        <v>0</v>
      </c>
      <c r="BP900" s="204">
        <f t="shared" si="328"/>
        <v>0</v>
      </c>
      <c r="BQ900" s="205">
        <f t="shared" si="328"/>
        <v>0</v>
      </c>
      <c r="BR900" s="973">
        <f>IF($Z900=1,0,IF(AND($Z900=0,BM900&gt;0),1,IF(AND($Z900=0,BO900&gt;0),1,IF(AND($Z900=0,BQ900&gt;0),1,0))))</f>
        <v>0</v>
      </c>
      <c r="BS900" s="973">
        <f>IF($Z900=0,0,IF(AND($Z900=1,BL900&gt;0),1,IF(AND($Z900=1,BN900&gt;0),1,IF(AND($Z900=1,BP900&gt;0),1,0))))</f>
        <v>0</v>
      </c>
      <c r="BT900" s="978">
        <f>IF($Z900=0,0,IF(BX900+BZ900+CB900&gt;0,$AA900,0))</f>
        <v>0</v>
      </c>
      <c r="BU900" s="980">
        <f>IF($Z900=0,0,IF(AND(BT900=0,O901&gt;0),$AA900,0))</f>
        <v>0</v>
      </c>
      <c r="BV900" s="969">
        <f>$AA900-BT900-BU900</f>
        <v>0</v>
      </c>
      <c r="BW900" s="204">
        <f t="shared" si="329"/>
        <v>0</v>
      </c>
      <c r="BX900" s="204">
        <f t="shared" si="329"/>
        <v>0</v>
      </c>
      <c r="BY900" s="204">
        <f t="shared" si="329"/>
        <v>0</v>
      </c>
      <c r="BZ900" s="204">
        <f t="shared" si="329"/>
        <v>0</v>
      </c>
      <c r="CA900" s="204">
        <f t="shared" si="329"/>
        <v>0</v>
      </c>
      <c r="CB900" s="205">
        <f t="shared" si="329"/>
        <v>0</v>
      </c>
      <c r="CC900" s="973">
        <f>IF($Z900=1,0,IF(AND($Z900=0,BX900&gt;0),1,IF(AND($Z900=0,BZ900&gt;0),1,IF(AND($Z900=0,CB900&gt;0),1,0))))</f>
        <v>0</v>
      </c>
      <c r="CD900" s="973">
        <f>IF($Z900=0,0,IF(AND($Z900=1,BW900&gt;0),1,IF(AND($Z900=1,BY900&gt;0),1,IF(AND($Z900=1,CA900&gt;0),1,0))))</f>
        <v>0</v>
      </c>
      <c r="CE900" s="11"/>
      <c r="CF900" s="11"/>
      <c r="CG900" s="11"/>
      <c r="CH900" s="11"/>
      <c r="CI900" s="11"/>
      <c r="CJ900" s="11"/>
      <c r="CK900" s="11"/>
      <c r="CL900" s="11"/>
      <c r="CM900" s="11"/>
    </row>
    <row r="901" spans="1:91" ht="14.25" customHeight="1">
      <c r="A901" s="950" t="str">
        <f>A900</f>
        <v/>
      </c>
      <c r="B901" s="57"/>
      <c r="C901" s="2051"/>
      <c r="D901" s="2053"/>
      <c r="E901" s="2051"/>
      <c r="F901" s="2772"/>
      <c r="G901" s="1121">
        <f>Import!Q1598</f>
        <v>0</v>
      </c>
      <c r="H901" s="2774"/>
      <c r="I901" s="450"/>
      <c r="J901" s="2775"/>
      <c r="K901" s="450"/>
      <c r="L901" s="2775"/>
      <c r="M901" s="450"/>
      <c r="N901" s="2775"/>
      <c r="O901" s="450"/>
      <c r="P901" s="2775"/>
      <c r="Q901" s="11"/>
      <c r="R901" s="11"/>
      <c r="S901" s="397"/>
      <c r="T901" s="419"/>
      <c r="U901" s="444">
        <f>Import!N1599</f>
        <v>0</v>
      </c>
      <c r="V901" s="11"/>
      <c r="W901" s="306"/>
      <c r="X901" s="306"/>
      <c r="Y901" s="306"/>
      <c r="Z901" s="11"/>
      <c r="AE901" s="204"/>
      <c r="AF901" s="204"/>
      <c r="AG901" s="204"/>
      <c r="AH901" s="204"/>
      <c r="AI901" s="922"/>
      <c r="AJ901" s="205"/>
      <c r="AK901" s="973"/>
      <c r="AL901" s="973">
        <f>AL900</f>
        <v>0</v>
      </c>
      <c r="AP901" s="204"/>
      <c r="AQ901" s="204"/>
      <c r="AR901" s="204"/>
      <c r="AS901" s="204"/>
      <c r="AT901" s="204"/>
      <c r="AU901" s="205"/>
      <c r="AV901" s="973"/>
      <c r="AW901" s="973">
        <f>AW900</f>
        <v>0</v>
      </c>
      <c r="BA901" s="204"/>
      <c r="BB901" s="204"/>
      <c r="BC901" s="204"/>
      <c r="BD901" s="204"/>
      <c r="BE901" s="204"/>
      <c r="BF901" s="205"/>
      <c r="BG901" s="973"/>
      <c r="BH901" s="973">
        <f>BH900</f>
        <v>0</v>
      </c>
      <c r="BL901" s="204"/>
      <c r="BM901" s="204"/>
      <c r="BN901" s="204"/>
      <c r="BO901" s="204"/>
      <c r="BP901" s="204"/>
      <c r="BQ901" s="205"/>
      <c r="BR901" s="973"/>
      <c r="BS901" s="973">
        <f>BS900</f>
        <v>0</v>
      </c>
      <c r="BW901" s="204"/>
      <c r="BX901" s="204"/>
      <c r="BY901" s="204"/>
      <c r="BZ901" s="204"/>
      <c r="CA901" s="204"/>
      <c r="CB901" s="205"/>
      <c r="CC901" s="973"/>
      <c r="CD901" s="973">
        <f>CD900</f>
        <v>0</v>
      </c>
      <c r="CE901" s="11"/>
      <c r="CF901" s="11"/>
      <c r="CG901" s="11"/>
      <c r="CH901" s="11"/>
      <c r="CI901" s="11"/>
      <c r="CJ901" s="11"/>
      <c r="CK901" s="11"/>
      <c r="CL901" s="11"/>
      <c r="CM901" s="11"/>
    </row>
    <row r="902" spans="1:91" ht="24.75" customHeight="1">
      <c r="A902" s="949" t="str">
        <f>IF(E902&gt;0,"Wypełnione","")</f>
        <v/>
      </c>
      <c r="B902" s="57"/>
      <c r="C902" s="2050">
        <f>'Og s3a'!C1611</f>
        <v>0</v>
      </c>
      <c r="D902" s="2052">
        <f>'Og s3a'!E1611</f>
        <v>0</v>
      </c>
      <c r="E902" s="2050">
        <f>'Og s3a'!F1611</f>
        <v>0</v>
      </c>
      <c r="F902" s="2771"/>
      <c r="G902" s="448">
        <f>T902</f>
        <v>0</v>
      </c>
      <c r="H902" s="2773">
        <f>U902</f>
        <v>0</v>
      </c>
      <c r="I902" s="451"/>
      <c r="J902" s="2775"/>
      <c r="K902" s="451"/>
      <c r="L902" s="2775"/>
      <c r="M902" s="451"/>
      <c r="N902" s="2775"/>
      <c r="O902" s="451"/>
      <c r="P902" s="2775"/>
      <c r="Q902" s="11"/>
      <c r="R902" s="11"/>
      <c r="S902" s="396">
        <f>'Og s3a'!G1611</f>
        <v>0</v>
      </c>
      <c r="T902" s="398">
        <f>'Og s3a'!D1611</f>
        <v>0</v>
      </c>
      <c r="U902" s="444">
        <f>Import!N1600</f>
        <v>0</v>
      </c>
      <c r="V902" s="11"/>
      <c r="W902" s="306"/>
      <c r="X902" s="306"/>
      <c r="Y902" s="306"/>
      <c r="Z902" s="970">
        <f>IF(F902=AF$7,1,0)</f>
        <v>0</v>
      </c>
      <c r="AA902" s="970">
        <f>Z902*D902</f>
        <v>0</v>
      </c>
      <c r="AB902" s="978">
        <f>IF($Z902=0,0,IF(AF902+AH902+AJ902&gt;0,$AA902,0))</f>
        <v>0</v>
      </c>
      <c r="AC902" s="980">
        <f>IF($Z902=0,0,IF(AND(AB902=0,G903&gt;0),$AA902,0))</f>
        <v>0</v>
      </c>
      <c r="AD902" s="969">
        <f>AA902-AB902-AC902</f>
        <v>0</v>
      </c>
      <c r="AE902" s="204">
        <f t="shared" si="325"/>
        <v>0</v>
      </c>
      <c r="AF902" s="204">
        <f t="shared" si="325"/>
        <v>0</v>
      </c>
      <c r="AG902" s="204">
        <f t="shared" si="325"/>
        <v>0</v>
      </c>
      <c r="AH902" s="204">
        <f t="shared" si="325"/>
        <v>0</v>
      </c>
      <c r="AI902" s="922">
        <f t="shared" si="325"/>
        <v>0</v>
      </c>
      <c r="AJ902" s="205">
        <f t="shared" si="325"/>
        <v>0</v>
      </c>
      <c r="AK902" s="973">
        <f>IF($Z902=1,0,IF(AND($Z902=0,AF902&gt;0),1,IF(AND($Z902=0,AH902&gt;0),1,IF(AND($Z902=0,AJ902&gt;0),1,0))))</f>
        <v>0</v>
      </c>
      <c r="AL902" s="973">
        <f>IF($Z902=0,0,IF(AND($Z902=1,AE902&gt;0),1,IF(AND($Z902=1,AG902&gt;0),1,IF(AND($Z902=1,AI902&gt;0),1,0))))</f>
        <v>0</v>
      </c>
      <c r="AM902" s="978">
        <f>IF($Z902=0,0,IF(AQ902+AS902+AU902&gt;0,$AA902,0))</f>
        <v>0</v>
      </c>
      <c r="AN902" s="980">
        <f>IF($Z902=0,0,IF(AND(AM902=0,I903&gt;0),$AA902,0))</f>
        <v>0</v>
      </c>
      <c r="AO902" s="969">
        <f>$AA902-AM902-AN902</f>
        <v>0</v>
      </c>
      <c r="AP902" s="204">
        <f t="shared" si="326"/>
        <v>0</v>
      </c>
      <c r="AQ902" s="204">
        <f t="shared" si="326"/>
        <v>0</v>
      </c>
      <c r="AR902" s="204">
        <f t="shared" si="326"/>
        <v>0</v>
      </c>
      <c r="AS902" s="204">
        <f t="shared" si="326"/>
        <v>0</v>
      </c>
      <c r="AT902" s="204">
        <f t="shared" si="326"/>
        <v>0</v>
      </c>
      <c r="AU902" s="205">
        <f t="shared" si="326"/>
        <v>0</v>
      </c>
      <c r="AV902" s="973">
        <f>IF($Z902=1,0,IF(AND($Z902=0,AQ902&gt;0),1,IF(AND($Z902=0,AS902&gt;0),1,IF(AND($Z902=0,AU902&gt;0),1,0))))</f>
        <v>0</v>
      </c>
      <c r="AW902" s="973">
        <f>IF($Z902=0,0,IF(AND($Z902=1,AP902&gt;0),1,IF(AND($Z902=1,AR902&gt;0),1,IF(AND($Z902=1,AT902&gt;0),1,0))))</f>
        <v>0</v>
      </c>
      <c r="AX902" s="978">
        <f>IF($Z902=0,0,IF(BB902+BD902+BF902&gt;0,$AA902,0))</f>
        <v>0</v>
      </c>
      <c r="AY902" s="980">
        <f>IF($Z902=0,0,IF(AND(AX902=0,K903&gt;0),$AA902,0))</f>
        <v>0</v>
      </c>
      <c r="AZ902" s="969">
        <f>$AA902-AX902-AY902</f>
        <v>0</v>
      </c>
      <c r="BA902" s="204">
        <f t="shared" si="327"/>
        <v>0</v>
      </c>
      <c r="BB902" s="204">
        <f t="shared" si="327"/>
        <v>0</v>
      </c>
      <c r="BC902" s="204">
        <f t="shared" si="327"/>
        <v>0</v>
      </c>
      <c r="BD902" s="204">
        <f t="shared" si="327"/>
        <v>0</v>
      </c>
      <c r="BE902" s="204">
        <f t="shared" si="327"/>
        <v>0</v>
      </c>
      <c r="BF902" s="205">
        <f t="shared" si="327"/>
        <v>0</v>
      </c>
      <c r="BG902" s="973">
        <f>IF($Z902=1,0,IF(AND($Z902=0,BB902&gt;0),1,IF(AND($Z902=0,BD902&gt;0),1,IF(AND($Z902=0,BF902&gt;0),1,0))))</f>
        <v>0</v>
      </c>
      <c r="BH902" s="973">
        <f>IF($Z902=0,0,IF(AND($Z902=1,BA902&gt;0),1,IF(AND($Z902=1,BC902&gt;0),1,IF(AND($Z902=1,BE902&gt;0),1,0))))</f>
        <v>0</v>
      </c>
      <c r="BI902" s="978">
        <f>IF($Z902=0,0,IF(BM902+BO902+BQ902&gt;0,$AA902,0))</f>
        <v>0</v>
      </c>
      <c r="BJ902" s="980">
        <f>IF($Z902=0,0,IF(AND(BI902=0,M903&gt;0),$AA902,0))</f>
        <v>0</v>
      </c>
      <c r="BK902" s="969">
        <f>$AA902-BI902-BJ902</f>
        <v>0</v>
      </c>
      <c r="BL902" s="204">
        <f t="shared" si="328"/>
        <v>0</v>
      </c>
      <c r="BM902" s="204">
        <f t="shared" si="328"/>
        <v>0</v>
      </c>
      <c r="BN902" s="204">
        <f t="shared" si="328"/>
        <v>0</v>
      </c>
      <c r="BO902" s="204">
        <f t="shared" si="328"/>
        <v>0</v>
      </c>
      <c r="BP902" s="204">
        <f t="shared" si="328"/>
        <v>0</v>
      </c>
      <c r="BQ902" s="205">
        <f t="shared" si="328"/>
        <v>0</v>
      </c>
      <c r="BR902" s="973">
        <f>IF($Z902=1,0,IF(AND($Z902=0,BM902&gt;0),1,IF(AND($Z902=0,BO902&gt;0),1,IF(AND($Z902=0,BQ902&gt;0),1,0))))</f>
        <v>0</v>
      </c>
      <c r="BS902" s="973">
        <f>IF($Z902=0,0,IF(AND($Z902=1,BL902&gt;0),1,IF(AND($Z902=1,BN902&gt;0),1,IF(AND($Z902=1,BP902&gt;0),1,0))))</f>
        <v>0</v>
      </c>
      <c r="BT902" s="978">
        <f>IF($Z902=0,0,IF(BX902+BZ902+CB902&gt;0,$AA902,0))</f>
        <v>0</v>
      </c>
      <c r="BU902" s="980">
        <f>IF($Z902=0,0,IF(AND(BT902=0,O903&gt;0),$AA902,0))</f>
        <v>0</v>
      </c>
      <c r="BV902" s="969">
        <f>$AA902-BT902-BU902</f>
        <v>0</v>
      </c>
      <c r="BW902" s="204">
        <f t="shared" si="329"/>
        <v>0</v>
      </c>
      <c r="BX902" s="204">
        <f t="shared" si="329"/>
        <v>0</v>
      </c>
      <c r="BY902" s="204">
        <f t="shared" si="329"/>
        <v>0</v>
      </c>
      <c r="BZ902" s="204">
        <f t="shared" si="329"/>
        <v>0</v>
      </c>
      <c r="CA902" s="204">
        <f t="shared" si="329"/>
        <v>0</v>
      </c>
      <c r="CB902" s="205">
        <f t="shared" si="329"/>
        <v>0</v>
      </c>
      <c r="CC902" s="973">
        <f>IF($Z902=1,0,IF(AND($Z902=0,BX902&gt;0),1,IF(AND($Z902=0,BZ902&gt;0),1,IF(AND($Z902=0,CB902&gt;0),1,0))))</f>
        <v>0</v>
      </c>
      <c r="CD902" s="973">
        <f>IF($Z902=0,0,IF(AND($Z902=1,BW902&gt;0),1,IF(AND($Z902=1,BY902&gt;0),1,IF(AND($Z902=1,CA902&gt;0),1,0))))</f>
        <v>0</v>
      </c>
      <c r="CE902" s="11"/>
      <c r="CF902" s="11"/>
      <c r="CG902" s="11"/>
      <c r="CH902" s="11"/>
      <c r="CI902" s="11"/>
      <c r="CJ902" s="11"/>
      <c r="CK902" s="11"/>
      <c r="CL902" s="11"/>
      <c r="CM902" s="11"/>
    </row>
    <row r="903" spans="1:91" ht="14.25" customHeight="1">
      <c r="A903" s="950" t="str">
        <f>A902</f>
        <v/>
      </c>
      <c r="B903" s="57"/>
      <c r="C903" s="2051"/>
      <c r="D903" s="2053"/>
      <c r="E903" s="2051"/>
      <c r="F903" s="2772"/>
      <c r="G903" s="1121">
        <f>Import!Q1600</f>
        <v>0</v>
      </c>
      <c r="H903" s="2774"/>
      <c r="I903" s="450"/>
      <c r="J903" s="2775"/>
      <c r="K903" s="450"/>
      <c r="L903" s="2775"/>
      <c r="M903" s="450"/>
      <c r="N903" s="2775"/>
      <c r="O903" s="450"/>
      <c r="P903" s="2775"/>
      <c r="Q903" s="11"/>
      <c r="R903" s="11"/>
      <c r="S903" s="397"/>
      <c r="T903" s="419"/>
      <c r="U903" s="444">
        <f>Import!N1601</f>
        <v>0</v>
      </c>
      <c r="V903" s="11"/>
      <c r="W903" s="306"/>
      <c r="X903" s="306"/>
      <c r="Y903" s="306"/>
      <c r="Z903" s="11"/>
      <c r="AE903" s="204"/>
      <c r="AF903" s="204"/>
      <c r="AG903" s="204"/>
      <c r="AH903" s="204"/>
      <c r="AI903" s="922"/>
      <c r="AJ903" s="205"/>
      <c r="AK903" s="973"/>
      <c r="AL903" s="973">
        <f>AL902</f>
        <v>0</v>
      </c>
      <c r="AP903" s="204"/>
      <c r="AQ903" s="204"/>
      <c r="AR903" s="204"/>
      <c r="AS903" s="204"/>
      <c r="AT903" s="204"/>
      <c r="AU903" s="205"/>
      <c r="AV903" s="973"/>
      <c r="AW903" s="973">
        <f>AW902</f>
        <v>0</v>
      </c>
      <c r="BA903" s="204"/>
      <c r="BB903" s="204"/>
      <c r="BC903" s="204"/>
      <c r="BD903" s="204"/>
      <c r="BE903" s="204"/>
      <c r="BF903" s="205"/>
      <c r="BG903" s="973"/>
      <c r="BH903" s="973">
        <f>BH902</f>
        <v>0</v>
      </c>
      <c r="BL903" s="204"/>
      <c r="BM903" s="204"/>
      <c r="BN903" s="204"/>
      <c r="BO903" s="204"/>
      <c r="BP903" s="204"/>
      <c r="BQ903" s="205"/>
      <c r="BR903" s="973"/>
      <c r="BS903" s="973">
        <f>BS902</f>
        <v>0</v>
      </c>
      <c r="BW903" s="204"/>
      <c r="BX903" s="204"/>
      <c r="BY903" s="204"/>
      <c r="BZ903" s="204"/>
      <c r="CA903" s="204"/>
      <c r="CB903" s="205"/>
      <c r="CC903" s="973"/>
      <c r="CD903" s="973">
        <f>CD902</f>
        <v>0</v>
      </c>
      <c r="CE903" s="11"/>
      <c r="CF903" s="11"/>
      <c r="CG903" s="11"/>
      <c r="CH903" s="11"/>
      <c r="CI903" s="11"/>
      <c r="CJ903" s="11"/>
      <c r="CK903" s="11"/>
      <c r="CL903" s="11"/>
      <c r="CM903" s="11"/>
    </row>
    <row r="904" spans="1:91" ht="24.75" customHeight="1">
      <c r="A904" s="949" t="str">
        <f>IF(E904&gt;0,"Wypełnione","")</f>
        <v/>
      </c>
      <c r="B904" s="57"/>
      <c r="C904" s="2050">
        <f>'Og s3a'!C1613</f>
        <v>0</v>
      </c>
      <c r="D904" s="2052">
        <f>'Og s3a'!E1613</f>
        <v>0</v>
      </c>
      <c r="E904" s="2050">
        <f>'Og s3a'!F1613</f>
        <v>0</v>
      </c>
      <c r="F904" s="2771"/>
      <c r="G904" s="448">
        <f>T904</f>
        <v>0</v>
      </c>
      <c r="H904" s="2773">
        <f>U904</f>
        <v>0</v>
      </c>
      <c r="I904" s="451"/>
      <c r="J904" s="2775"/>
      <c r="K904" s="451"/>
      <c r="L904" s="2775"/>
      <c r="M904" s="451"/>
      <c r="N904" s="2775"/>
      <c r="O904" s="451"/>
      <c r="P904" s="2775"/>
      <c r="Q904" s="11"/>
      <c r="R904" s="11"/>
      <c r="S904" s="396">
        <f>'Og s3a'!G1613</f>
        <v>0</v>
      </c>
      <c r="T904" s="398">
        <f>'Og s3a'!D1613</f>
        <v>0</v>
      </c>
      <c r="U904" s="444">
        <f>Import!N1602</f>
        <v>0</v>
      </c>
      <c r="V904" s="11"/>
      <c r="W904" s="306"/>
      <c r="X904" s="306"/>
      <c r="Y904" s="306"/>
      <c r="Z904" s="970">
        <f>IF(F904=AF$7,1,0)</f>
        <v>0</v>
      </c>
      <c r="AA904" s="970">
        <f>Z904*D904</f>
        <v>0</v>
      </c>
      <c r="AB904" s="978">
        <f>IF($Z904=0,0,IF(AF904+AH904+AJ904&gt;0,$AA904,0))</f>
        <v>0</v>
      </c>
      <c r="AC904" s="980">
        <f>IF($Z904=0,0,IF(AND(AB904=0,G905&gt;0),$AA904,0))</f>
        <v>0</v>
      </c>
      <c r="AD904" s="969">
        <f>AA904-AB904-AC904</f>
        <v>0</v>
      </c>
      <c r="AE904" s="204">
        <f t="shared" si="325"/>
        <v>0</v>
      </c>
      <c r="AF904" s="204">
        <f t="shared" si="325"/>
        <v>0</v>
      </c>
      <c r="AG904" s="204">
        <f t="shared" si="325"/>
        <v>0</v>
      </c>
      <c r="AH904" s="204">
        <f t="shared" si="325"/>
        <v>0</v>
      </c>
      <c r="AI904" s="922">
        <f t="shared" si="325"/>
        <v>0</v>
      </c>
      <c r="AJ904" s="205">
        <f t="shared" si="325"/>
        <v>0</v>
      </c>
      <c r="AK904" s="973">
        <f>IF($Z904=1,0,IF(AND($Z904=0,AF904&gt;0),1,IF(AND($Z904=0,AH904&gt;0),1,IF(AND($Z904=0,AJ904&gt;0),1,0))))</f>
        <v>0</v>
      </c>
      <c r="AL904" s="973">
        <f>IF($Z904=0,0,IF(AND($Z904=1,AE904&gt;0),1,IF(AND($Z904=1,AG904&gt;0),1,IF(AND($Z904=1,AI904&gt;0),1,0))))</f>
        <v>0</v>
      </c>
      <c r="AM904" s="978">
        <f>IF($Z904=0,0,IF(AQ904+AS904+AU904&gt;0,$AA904,0))</f>
        <v>0</v>
      </c>
      <c r="AN904" s="980">
        <f>IF($Z904=0,0,IF(AND(AM904=0,I905&gt;0),$AA904,0))</f>
        <v>0</v>
      </c>
      <c r="AO904" s="969">
        <f>$AA904-AM904-AN904</f>
        <v>0</v>
      </c>
      <c r="AP904" s="204">
        <f t="shared" si="326"/>
        <v>0</v>
      </c>
      <c r="AQ904" s="204">
        <f t="shared" si="326"/>
        <v>0</v>
      </c>
      <c r="AR904" s="204">
        <f t="shared" si="326"/>
        <v>0</v>
      </c>
      <c r="AS904" s="204">
        <f t="shared" si="326"/>
        <v>0</v>
      </c>
      <c r="AT904" s="204">
        <f t="shared" si="326"/>
        <v>0</v>
      </c>
      <c r="AU904" s="205">
        <f t="shared" si="326"/>
        <v>0</v>
      </c>
      <c r="AV904" s="973">
        <f>IF($Z904=1,0,IF(AND($Z904=0,AQ904&gt;0),1,IF(AND($Z904=0,AS904&gt;0),1,IF(AND($Z904=0,AU904&gt;0),1,0))))</f>
        <v>0</v>
      </c>
      <c r="AW904" s="973">
        <f>IF($Z904=0,0,IF(AND($Z904=1,AP904&gt;0),1,IF(AND($Z904=1,AR904&gt;0),1,IF(AND($Z904=1,AT904&gt;0),1,0))))</f>
        <v>0</v>
      </c>
      <c r="AX904" s="978">
        <f>IF($Z904=0,0,IF(BB904+BD904+BF904&gt;0,$AA904,0))</f>
        <v>0</v>
      </c>
      <c r="AY904" s="980">
        <f>IF($Z904=0,0,IF(AND(AX904=0,K905&gt;0),$AA904,0))</f>
        <v>0</v>
      </c>
      <c r="AZ904" s="969">
        <f>$AA904-AX904-AY904</f>
        <v>0</v>
      </c>
      <c r="BA904" s="204">
        <f t="shared" si="327"/>
        <v>0</v>
      </c>
      <c r="BB904" s="204">
        <f t="shared" si="327"/>
        <v>0</v>
      </c>
      <c r="BC904" s="204">
        <f t="shared" si="327"/>
        <v>0</v>
      </c>
      <c r="BD904" s="204">
        <f t="shared" si="327"/>
        <v>0</v>
      </c>
      <c r="BE904" s="204">
        <f t="shared" si="327"/>
        <v>0</v>
      </c>
      <c r="BF904" s="205">
        <f t="shared" si="327"/>
        <v>0</v>
      </c>
      <c r="BG904" s="973">
        <f>IF($Z904=1,0,IF(AND($Z904=0,BB904&gt;0),1,IF(AND($Z904=0,BD904&gt;0),1,IF(AND($Z904=0,BF904&gt;0),1,0))))</f>
        <v>0</v>
      </c>
      <c r="BH904" s="973">
        <f>IF($Z904=0,0,IF(AND($Z904=1,BA904&gt;0),1,IF(AND($Z904=1,BC904&gt;0),1,IF(AND($Z904=1,BE904&gt;0),1,0))))</f>
        <v>0</v>
      </c>
      <c r="BI904" s="978">
        <f>IF($Z904=0,0,IF(BM904+BO904+BQ904&gt;0,$AA904,0))</f>
        <v>0</v>
      </c>
      <c r="BJ904" s="980">
        <f>IF($Z904=0,0,IF(AND(BI904=0,M905&gt;0),$AA904,0))</f>
        <v>0</v>
      </c>
      <c r="BK904" s="969">
        <f>$AA904-BI904-BJ904</f>
        <v>0</v>
      </c>
      <c r="BL904" s="204">
        <f t="shared" si="328"/>
        <v>0</v>
      </c>
      <c r="BM904" s="204">
        <f t="shared" si="328"/>
        <v>0</v>
      </c>
      <c r="BN904" s="204">
        <f t="shared" si="328"/>
        <v>0</v>
      </c>
      <c r="BO904" s="204">
        <f t="shared" si="328"/>
        <v>0</v>
      </c>
      <c r="BP904" s="204">
        <f t="shared" si="328"/>
        <v>0</v>
      </c>
      <c r="BQ904" s="205">
        <f t="shared" si="328"/>
        <v>0</v>
      </c>
      <c r="BR904" s="973">
        <f>IF($Z904=1,0,IF(AND($Z904=0,BM904&gt;0),1,IF(AND($Z904=0,BO904&gt;0),1,IF(AND($Z904=0,BQ904&gt;0),1,0))))</f>
        <v>0</v>
      </c>
      <c r="BS904" s="973">
        <f>IF($Z904=0,0,IF(AND($Z904=1,BL904&gt;0),1,IF(AND($Z904=1,BN904&gt;0),1,IF(AND($Z904=1,BP904&gt;0),1,0))))</f>
        <v>0</v>
      </c>
      <c r="BT904" s="978">
        <f>IF($Z904=0,0,IF(BX904+BZ904+CB904&gt;0,$AA904,0))</f>
        <v>0</v>
      </c>
      <c r="BU904" s="980">
        <f>IF($Z904=0,0,IF(AND(BT904=0,O905&gt;0),$AA904,0))</f>
        <v>0</v>
      </c>
      <c r="BV904" s="969">
        <f>$AA904-BT904-BU904</f>
        <v>0</v>
      </c>
      <c r="BW904" s="204">
        <f t="shared" si="329"/>
        <v>0</v>
      </c>
      <c r="BX904" s="204">
        <f t="shared" si="329"/>
        <v>0</v>
      </c>
      <c r="BY904" s="204">
        <f t="shared" si="329"/>
        <v>0</v>
      </c>
      <c r="BZ904" s="204">
        <f t="shared" si="329"/>
        <v>0</v>
      </c>
      <c r="CA904" s="204">
        <f t="shared" si="329"/>
        <v>0</v>
      </c>
      <c r="CB904" s="205">
        <f t="shared" si="329"/>
        <v>0</v>
      </c>
      <c r="CC904" s="973">
        <f>IF($Z904=1,0,IF(AND($Z904=0,BX904&gt;0),1,IF(AND($Z904=0,BZ904&gt;0),1,IF(AND($Z904=0,CB904&gt;0),1,0))))</f>
        <v>0</v>
      </c>
      <c r="CD904" s="973">
        <f>IF($Z904=0,0,IF(AND($Z904=1,BW904&gt;0),1,IF(AND($Z904=1,BY904&gt;0),1,IF(AND($Z904=1,CA904&gt;0),1,0))))</f>
        <v>0</v>
      </c>
      <c r="CE904" s="11"/>
      <c r="CF904" s="11"/>
      <c r="CG904" s="11"/>
      <c r="CH904" s="11"/>
      <c r="CI904" s="11"/>
      <c r="CJ904" s="11"/>
      <c r="CK904" s="11"/>
      <c r="CL904" s="11"/>
      <c r="CM904" s="11"/>
    </row>
    <row r="905" spans="1:91" ht="14.25" customHeight="1">
      <c r="A905" s="950" t="str">
        <f>A904</f>
        <v/>
      </c>
      <c r="B905" s="57"/>
      <c r="C905" s="2051"/>
      <c r="D905" s="2053"/>
      <c r="E905" s="2051"/>
      <c r="F905" s="2772"/>
      <c r="G905" s="1121">
        <f>Import!Q1602</f>
        <v>0</v>
      </c>
      <c r="H905" s="2774"/>
      <c r="I905" s="450"/>
      <c r="J905" s="2775"/>
      <c r="K905" s="450"/>
      <c r="L905" s="2775"/>
      <c r="M905" s="450"/>
      <c r="N905" s="2775"/>
      <c r="O905" s="450"/>
      <c r="P905" s="2775"/>
      <c r="Q905" s="11"/>
      <c r="R905" s="11"/>
      <c r="S905" s="397"/>
      <c r="T905" s="419"/>
      <c r="U905" s="444">
        <f>Import!N1603</f>
        <v>0</v>
      </c>
      <c r="V905" s="11"/>
      <c r="W905" s="306"/>
      <c r="X905" s="306"/>
      <c r="Y905" s="306"/>
      <c r="Z905" s="11"/>
      <c r="AE905" s="204"/>
      <c r="AF905" s="204"/>
      <c r="AG905" s="204"/>
      <c r="AH905" s="204"/>
      <c r="AI905" s="922"/>
      <c r="AJ905" s="205"/>
      <c r="AK905" s="973"/>
      <c r="AL905" s="973">
        <f>AL904</f>
        <v>0</v>
      </c>
      <c r="AP905" s="204"/>
      <c r="AQ905" s="204"/>
      <c r="AR905" s="204"/>
      <c r="AS905" s="204"/>
      <c r="AT905" s="204"/>
      <c r="AU905" s="205"/>
      <c r="AV905" s="973"/>
      <c r="AW905" s="973">
        <f>AW904</f>
        <v>0</v>
      </c>
      <c r="BA905" s="204"/>
      <c r="BB905" s="204"/>
      <c r="BC905" s="204"/>
      <c r="BD905" s="204"/>
      <c r="BE905" s="204"/>
      <c r="BF905" s="205"/>
      <c r="BG905" s="973"/>
      <c r="BH905" s="973">
        <f>BH904</f>
        <v>0</v>
      </c>
      <c r="BL905" s="204"/>
      <c r="BM905" s="204"/>
      <c r="BN905" s="204"/>
      <c r="BO905" s="204"/>
      <c r="BP905" s="204"/>
      <c r="BQ905" s="205"/>
      <c r="BR905" s="973"/>
      <c r="BS905" s="973">
        <f>BS904</f>
        <v>0</v>
      </c>
      <c r="BW905" s="204"/>
      <c r="BX905" s="204"/>
      <c r="BY905" s="204"/>
      <c r="BZ905" s="204"/>
      <c r="CA905" s="204"/>
      <c r="CB905" s="205"/>
      <c r="CC905" s="973"/>
      <c r="CD905" s="973">
        <f>CD904</f>
        <v>0</v>
      </c>
      <c r="CE905" s="11"/>
      <c r="CF905" s="11"/>
      <c r="CG905" s="11"/>
      <c r="CH905" s="11"/>
      <c r="CI905" s="11"/>
      <c r="CJ905" s="11"/>
      <c r="CK905" s="11"/>
      <c r="CL905" s="11"/>
      <c r="CM905" s="11"/>
    </row>
    <row r="906" spans="1:91" ht="24.75" customHeight="1">
      <c r="A906" s="949" t="str">
        <f>IF(E906&gt;0,"Wypełnione","")</f>
        <v/>
      </c>
      <c r="B906" s="57"/>
      <c r="C906" s="2050">
        <f>'Og s3a'!C1615</f>
        <v>0</v>
      </c>
      <c r="D906" s="2052">
        <f>'Og s3a'!E1615</f>
        <v>0</v>
      </c>
      <c r="E906" s="2050">
        <f>'Og s3a'!F1615</f>
        <v>0</v>
      </c>
      <c r="F906" s="2771"/>
      <c r="G906" s="448">
        <f>T906</f>
        <v>0</v>
      </c>
      <c r="H906" s="2773">
        <f>U906</f>
        <v>0</v>
      </c>
      <c r="I906" s="451"/>
      <c r="J906" s="2775"/>
      <c r="K906" s="451"/>
      <c r="L906" s="2775"/>
      <c r="M906" s="451"/>
      <c r="N906" s="2775"/>
      <c r="O906" s="451"/>
      <c r="P906" s="2775"/>
      <c r="Q906" s="11"/>
      <c r="R906" s="11"/>
      <c r="S906" s="396">
        <f>'Og s3a'!G1615</f>
        <v>0</v>
      </c>
      <c r="T906" s="398">
        <f>'Og s3a'!D1615</f>
        <v>0</v>
      </c>
      <c r="U906" s="444">
        <f>Import!N1604</f>
        <v>0</v>
      </c>
      <c r="V906" s="11"/>
      <c r="W906" s="306"/>
      <c r="X906" s="306"/>
      <c r="Y906" s="306"/>
      <c r="Z906" s="970">
        <f>IF(F906=AF$7,1,0)</f>
        <v>0</v>
      </c>
      <c r="AA906" s="970">
        <f>Z906*D906</f>
        <v>0</v>
      </c>
      <c r="AB906" s="978">
        <f>IF($Z906=0,0,IF(AF906+AH906+AJ906&gt;0,$AA906,0))</f>
        <v>0</v>
      </c>
      <c r="AC906" s="980">
        <f>IF($Z906=0,0,IF(AND(AB906=0,G907&gt;0),$AA906,0))</f>
        <v>0</v>
      </c>
      <c r="AD906" s="969">
        <f>AA906-AB906-AC906</f>
        <v>0</v>
      </c>
      <c r="AE906" s="204">
        <f t="shared" si="325"/>
        <v>0</v>
      </c>
      <c r="AF906" s="204">
        <f t="shared" si="325"/>
        <v>0</v>
      </c>
      <c r="AG906" s="204">
        <f t="shared" si="325"/>
        <v>0</v>
      </c>
      <c r="AH906" s="204">
        <f t="shared" si="325"/>
        <v>0</v>
      </c>
      <c r="AI906" s="922">
        <f t="shared" si="325"/>
        <v>0</v>
      </c>
      <c r="AJ906" s="205">
        <f t="shared" si="325"/>
        <v>0</v>
      </c>
      <c r="AK906" s="973">
        <f>IF($Z906=1,0,IF(AND($Z906=0,AF906&gt;0),1,IF(AND($Z906=0,AH906&gt;0),1,IF(AND($Z906=0,AJ906&gt;0),1,0))))</f>
        <v>0</v>
      </c>
      <c r="AL906" s="973">
        <f>IF($Z906=0,0,IF(AND($Z906=1,AE906&gt;0),1,IF(AND($Z906=1,AG906&gt;0),1,IF(AND($Z906=1,AI906&gt;0),1,0))))</f>
        <v>0</v>
      </c>
      <c r="AM906" s="978">
        <f>IF($Z906=0,0,IF(AQ906+AS906+AU906&gt;0,$AA906,0))</f>
        <v>0</v>
      </c>
      <c r="AN906" s="980">
        <f>IF($Z906=0,0,IF(AND(AM906=0,I907&gt;0),$AA906,0))</f>
        <v>0</v>
      </c>
      <c r="AO906" s="969">
        <f>$AA906-AM906-AN906</f>
        <v>0</v>
      </c>
      <c r="AP906" s="204">
        <f t="shared" si="326"/>
        <v>0</v>
      </c>
      <c r="AQ906" s="204">
        <f t="shared" si="326"/>
        <v>0</v>
      </c>
      <c r="AR906" s="204">
        <f t="shared" si="326"/>
        <v>0</v>
      </c>
      <c r="AS906" s="204">
        <f t="shared" si="326"/>
        <v>0</v>
      </c>
      <c r="AT906" s="204">
        <f t="shared" si="326"/>
        <v>0</v>
      </c>
      <c r="AU906" s="205">
        <f t="shared" si="326"/>
        <v>0</v>
      </c>
      <c r="AV906" s="973">
        <f>IF($Z906=1,0,IF(AND($Z906=0,AQ906&gt;0),1,IF(AND($Z906=0,AS906&gt;0),1,IF(AND($Z906=0,AU906&gt;0),1,0))))</f>
        <v>0</v>
      </c>
      <c r="AW906" s="973">
        <f>IF($Z906=0,0,IF(AND($Z906=1,AP906&gt;0),1,IF(AND($Z906=1,AR906&gt;0),1,IF(AND($Z906=1,AT906&gt;0),1,0))))</f>
        <v>0</v>
      </c>
      <c r="AX906" s="978">
        <f>IF($Z906=0,0,IF(BB906+BD906+BF906&gt;0,$AA906,0))</f>
        <v>0</v>
      </c>
      <c r="AY906" s="980">
        <f>IF($Z906=0,0,IF(AND(AX906=0,K907&gt;0),$AA906,0))</f>
        <v>0</v>
      </c>
      <c r="AZ906" s="969">
        <f>$AA906-AX906-AY906</f>
        <v>0</v>
      </c>
      <c r="BA906" s="204">
        <f t="shared" si="327"/>
        <v>0</v>
      </c>
      <c r="BB906" s="204">
        <f t="shared" si="327"/>
        <v>0</v>
      </c>
      <c r="BC906" s="204">
        <f t="shared" si="327"/>
        <v>0</v>
      </c>
      <c r="BD906" s="204">
        <f t="shared" si="327"/>
        <v>0</v>
      </c>
      <c r="BE906" s="204">
        <f t="shared" si="327"/>
        <v>0</v>
      </c>
      <c r="BF906" s="205">
        <f t="shared" si="327"/>
        <v>0</v>
      </c>
      <c r="BG906" s="973">
        <f>IF($Z906=1,0,IF(AND($Z906=0,BB906&gt;0),1,IF(AND($Z906=0,BD906&gt;0),1,IF(AND($Z906=0,BF906&gt;0),1,0))))</f>
        <v>0</v>
      </c>
      <c r="BH906" s="973">
        <f>IF($Z906=0,0,IF(AND($Z906=1,BA906&gt;0),1,IF(AND($Z906=1,BC906&gt;0),1,IF(AND($Z906=1,BE906&gt;0),1,0))))</f>
        <v>0</v>
      </c>
      <c r="BI906" s="978">
        <f>IF($Z906=0,0,IF(BM906+BO906+BQ906&gt;0,$AA906,0))</f>
        <v>0</v>
      </c>
      <c r="BJ906" s="980">
        <f>IF($Z906=0,0,IF(AND(BI906=0,M907&gt;0),$AA906,0))</f>
        <v>0</v>
      </c>
      <c r="BK906" s="969">
        <f>$AA906-BI906-BJ906</f>
        <v>0</v>
      </c>
      <c r="BL906" s="204">
        <f t="shared" si="328"/>
        <v>0</v>
      </c>
      <c r="BM906" s="204">
        <f t="shared" si="328"/>
        <v>0</v>
      </c>
      <c r="BN906" s="204">
        <f t="shared" si="328"/>
        <v>0</v>
      </c>
      <c r="BO906" s="204">
        <f t="shared" si="328"/>
        <v>0</v>
      </c>
      <c r="BP906" s="204">
        <f t="shared" si="328"/>
        <v>0</v>
      </c>
      <c r="BQ906" s="205">
        <f t="shared" si="328"/>
        <v>0</v>
      </c>
      <c r="BR906" s="973">
        <f>IF($Z906=1,0,IF(AND($Z906=0,BM906&gt;0),1,IF(AND($Z906=0,BO906&gt;0),1,IF(AND($Z906=0,BQ906&gt;0),1,0))))</f>
        <v>0</v>
      </c>
      <c r="BS906" s="973">
        <f>IF($Z906=0,0,IF(AND($Z906=1,BL906&gt;0),1,IF(AND($Z906=1,BN906&gt;0),1,IF(AND($Z906=1,BP906&gt;0),1,0))))</f>
        <v>0</v>
      </c>
      <c r="BT906" s="978">
        <f>IF($Z906=0,0,IF(BX906+BZ906+CB906&gt;0,$AA906,0))</f>
        <v>0</v>
      </c>
      <c r="BU906" s="980">
        <f>IF($Z906=0,0,IF(AND(BT906=0,O907&gt;0),$AA906,0))</f>
        <v>0</v>
      </c>
      <c r="BV906" s="969">
        <f>$AA906-BT906-BU906</f>
        <v>0</v>
      </c>
      <c r="BW906" s="204">
        <f t="shared" si="329"/>
        <v>0</v>
      </c>
      <c r="BX906" s="204">
        <f t="shared" si="329"/>
        <v>0</v>
      </c>
      <c r="BY906" s="204">
        <f t="shared" si="329"/>
        <v>0</v>
      </c>
      <c r="BZ906" s="204">
        <f t="shared" si="329"/>
        <v>0</v>
      </c>
      <c r="CA906" s="204">
        <f t="shared" si="329"/>
        <v>0</v>
      </c>
      <c r="CB906" s="205">
        <f t="shared" si="329"/>
        <v>0</v>
      </c>
      <c r="CC906" s="973">
        <f>IF($Z906=1,0,IF(AND($Z906=0,BX906&gt;0),1,IF(AND($Z906=0,BZ906&gt;0),1,IF(AND($Z906=0,CB906&gt;0),1,0))))</f>
        <v>0</v>
      </c>
      <c r="CD906" s="973">
        <f>IF($Z906=0,0,IF(AND($Z906=1,BW906&gt;0),1,IF(AND($Z906=1,BY906&gt;0),1,IF(AND($Z906=1,CA906&gt;0),1,0))))</f>
        <v>0</v>
      </c>
      <c r="CE906" s="11"/>
      <c r="CF906" s="11"/>
      <c r="CG906" s="11"/>
      <c r="CH906" s="11"/>
      <c r="CI906" s="11"/>
      <c r="CJ906" s="11"/>
      <c r="CK906" s="11"/>
      <c r="CL906" s="11"/>
      <c r="CM906" s="11"/>
    </row>
    <row r="907" spans="1:91" ht="14.25" customHeight="1">
      <c r="A907" s="950" t="str">
        <f>A906</f>
        <v/>
      </c>
      <c r="B907" s="57"/>
      <c r="C907" s="2051"/>
      <c r="D907" s="2053"/>
      <c r="E907" s="2051"/>
      <c r="F907" s="2772"/>
      <c r="G907" s="1121">
        <f>Import!Q1604</f>
        <v>0</v>
      </c>
      <c r="H907" s="2774"/>
      <c r="I907" s="450"/>
      <c r="J907" s="2775"/>
      <c r="K907" s="450"/>
      <c r="L907" s="2775"/>
      <c r="M907" s="450"/>
      <c r="N907" s="2775"/>
      <c r="O907" s="450"/>
      <c r="P907" s="2775"/>
      <c r="Q907" s="11"/>
      <c r="R907" s="11"/>
      <c r="S907" s="397"/>
      <c r="T907" s="419"/>
      <c r="U907" s="444">
        <f>Import!N1605</f>
        <v>0</v>
      </c>
      <c r="V907" s="11"/>
      <c r="W907" s="306"/>
      <c r="X907" s="306"/>
      <c r="Y907" s="306"/>
      <c r="Z907" s="11"/>
      <c r="AE907" s="204"/>
      <c r="AF907" s="204"/>
      <c r="AG907" s="204"/>
      <c r="AH907" s="204"/>
      <c r="AI907" s="922"/>
      <c r="AJ907" s="205"/>
      <c r="AK907" s="973"/>
      <c r="AL907" s="973">
        <f>AL906</f>
        <v>0</v>
      </c>
      <c r="AP907" s="204"/>
      <c r="AQ907" s="204"/>
      <c r="AR907" s="204"/>
      <c r="AS907" s="204"/>
      <c r="AT907" s="204"/>
      <c r="AU907" s="205"/>
      <c r="AV907" s="973"/>
      <c r="AW907" s="973">
        <f>AW906</f>
        <v>0</v>
      </c>
      <c r="BA907" s="204"/>
      <c r="BB907" s="204"/>
      <c r="BC907" s="204"/>
      <c r="BD907" s="204"/>
      <c r="BE907" s="204"/>
      <c r="BF907" s="205"/>
      <c r="BG907" s="973"/>
      <c r="BH907" s="973">
        <f>BH906</f>
        <v>0</v>
      </c>
      <c r="BL907" s="204"/>
      <c r="BM907" s="204"/>
      <c r="BN907" s="204"/>
      <c r="BO907" s="204"/>
      <c r="BP907" s="204"/>
      <c r="BQ907" s="205"/>
      <c r="BR907" s="973"/>
      <c r="BS907" s="973">
        <f>BS906</f>
        <v>0</v>
      </c>
      <c r="BW907" s="204"/>
      <c r="BX907" s="204"/>
      <c r="BY907" s="204"/>
      <c r="BZ907" s="204"/>
      <c r="CA907" s="204"/>
      <c r="CB907" s="205"/>
      <c r="CC907" s="973"/>
      <c r="CD907" s="973">
        <f>CD906</f>
        <v>0</v>
      </c>
      <c r="CE907" s="11"/>
      <c r="CF907" s="11"/>
      <c r="CG907" s="11"/>
      <c r="CH907" s="11"/>
      <c r="CI907" s="11"/>
      <c r="CJ907" s="11"/>
      <c r="CK907" s="11"/>
      <c r="CL907" s="11"/>
      <c r="CM907" s="11"/>
    </row>
    <row r="908" spans="1:91" ht="24.75" customHeight="1">
      <c r="A908" s="949" t="str">
        <f>IF(E908&gt;0,"Wypełnione","")</f>
        <v/>
      </c>
      <c r="B908" s="57"/>
      <c r="C908" s="2050">
        <f>'Og s3a'!C1617</f>
        <v>0</v>
      </c>
      <c r="D908" s="2052">
        <f>'Og s3a'!E1617</f>
        <v>0</v>
      </c>
      <c r="E908" s="2050">
        <f>'Og s3a'!F1617</f>
        <v>0</v>
      </c>
      <c r="F908" s="2771"/>
      <c r="G908" s="448">
        <f>T908</f>
        <v>0</v>
      </c>
      <c r="H908" s="2773">
        <f>U908</f>
        <v>0</v>
      </c>
      <c r="I908" s="451"/>
      <c r="J908" s="2775"/>
      <c r="K908" s="451"/>
      <c r="L908" s="2775"/>
      <c r="M908" s="451"/>
      <c r="N908" s="2775"/>
      <c r="O908" s="451"/>
      <c r="P908" s="2775"/>
      <c r="Q908" s="11"/>
      <c r="R908" s="11"/>
      <c r="S908" s="396">
        <f>'Og s3a'!G1617</f>
        <v>0</v>
      </c>
      <c r="T908" s="398">
        <f>'Og s3a'!D1617</f>
        <v>0</v>
      </c>
      <c r="U908" s="444">
        <f>Import!N1606</f>
        <v>0</v>
      </c>
      <c r="V908" s="11"/>
      <c r="W908" s="306"/>
      <c r="X908" s="306"/>
      <c r="Y908" s="306"/>
      <c r="Z908" s="970">
        <f>IF(F908=AF$7,1,0)</f>
        <v>0</v>
      </c>
      <c r="AA908" s="970">
        <f>Z908*D908</f>
        <v>0</v>
      </c>
      <c r="AB908" s="978">
        <f>IF($Z908=0,0,IF(AF908+AH908+AJ908&gt;0,$AA908,0))</f>
        <v>0</v>
      </c>
      <c r="AC908" s="980">
        <f>IF($Z908=0,0,IF(AND(AB908=0,G909&gt;0),$AA908,0))</f>
        <v>0</v>
      </c>
      <c r="AD908" s="969">
        <f>AA908-AB908-AC908</f>
        <v>0</v>
      </c>
      <c r="AE908" s="204">
        <f t="shared" si="325"/>
        <v>0</v>
      </c>
      <c r="AF908" s="204">
        <f t="shared" si="325"/>
        <v>0</v>
      </c>
      <c r="AG908" s="204">
        <f t="shared" si="325"/>
        <v>0</v>
      </c>
      <c r="AH908" s="204">
        <f t="shared" si="325"/>
        <v>0</v>
      </c>
      <c r="AI908" s="922">
        <f t="shared" si="325"/>
        <v>0</v>
      </c>
      <c r="AJ908" s="205">
        <f t="shared" si="325"/>
        <v>0</v>
      </c>
      <c r="AK908" s="973">
        <f>IF($Z908=1,0,IF(AND($Z908=0,AF908&gt;0),1,IF(AND($Z908=0,AH908&gt;0),1,IF(AND($Z908=0,AJ908&gt;0),1,0))))</f>
        <v>0</v>
      </c>
      <c r="AL908" s="973">
        <f>IF($Z908=0,0,IF(AND($Z908=1,AE908&gt;0),1,IF(AND($Z908=1,AG908&gt;0),1,IF(AND($Z908=1,AI908&gt;0),1,0))))</f>
        <v>0</v>
      </c>
      <c r="AM908" s="978">
        <f>IF($Z908=0,0,IF(AQ908+AS908+AU908&gt;0,$AA908,0))</f>
        <v>0</v>
      </c>
      <c r="AN908" s="980">
        <f>IF($Z908=0,0,IF(AND(AM908=0,I909&gt;0),$AA908,0))</f>
        <v>0</v>
      </c>
      <c r="AO908" s="969">
        <f>$AA908-AM908-AN908</f>
        <v>0</v>
      </c>
      <c r="AP908" s="204">
        <f t="shared" si="326"/>
        <v>0</v>
      </c>
      <c r="AQ908" s="204">
        <f t="shared" si="326"/>
        <v>0</v>
      </c>
      <c r="AR908" s="204">
        <f t="shared" si="326"/>
        <v>0</v>
      </c>
      <c r="AS908" s="204">
        <f t="shared" si="326"/>
        <v>0</v>
      </c>
      <c r="AT908" s="204">
        <f t="shared" si="326"/>
        <v>0</v>
      </c>
      <c r="AU908" s="205">
        <f t="shared" si="326"/>
        <v>0</v>
      </c>
      <c r="AV908" s="973">
        <f>IF($Z908=1,0,IF(AND($Z908=0,AQ908&gt;0),1,IF(AND($Z908=0,AS908&gt;0),1,IF(AND($Z908=0,AU908&gt;0),1,0))))</f>
        <v>0</v>
      </c>
      <c r="AW908" s="973">
        <f>IF($Z908=0,0,IF(AND($Z908=1,AP908&gt;0),1,IF(AND($Z908=1,AR908&gt;0),1,IF(AND($Z908=1,AT908&gt;0),1,0))))</f>
        <v>0</v>
      </c>
      <c r="AX908" s="978">
        <f>IF($Z908=0,0,IF(BB908+BD908+BF908&gt;0,$AA908,0))</f>
        <v>0</v>
      </c>
      <c r="AY908" s="980">
        <f>IF($Z908=0,0,IF(AND(AX908=0,K909&gt;0),$AA908,0))</f>
        <v>0</v>
      </c>
      <c r="AZ908" s="969">
        <f>$AA908-AX908-AY908</f>
        <v>0</v>
      </c>
      <c r="BA908" s="204">
        <f t="shared" si="327"/>
        <v>0</v>
      </c>
      <c r="BB908" s="204">
        <f t="shared" si="327"/>
        <v>0</v>
      </c>
      <c r="BC908" s="204">
        <f t="shared" si="327"/>
        <v>0</v>
      </c>
      <c r="BD908" s="204">
        <f t="shared" si="327"/>
        <v>0</v>
      </c>
      <c r="BE908" s="204">
        <f t="shared" si="327"/>
        <v>0</v>
      </c>
      <c r="BF908" s="205">
        <f t="shared" si="327"/>
        <v>0</v>
      </c>
      <c r="BG908" s="973">
        <f>IF($Z908=1,0,IF(AND($Z908=0,BB908&gt;0),1,IF(AND($Z908=0,BD908&gt;0),1,IF(AND($Z908=0,BF908&gt;0),1,0))))</f>
        <v>0</v>
      </c>
      <c r="BH908" s="973">
        <f>IF($Z908=0,0,IF(AND($Z908=1,BA908&gt;0),1,IF(AND($Z908=1,BC908&gt;0),1,IF(AND($Z908=1,BE908&gt;0),1,0))))</f>
        <v>0</v>
      </c>
      <c r="BI908" s="978">
        <f>IF($Z908=0,0,IF(BM908+BO908+BQ908&gt;0,$AA908,0))</f>
        <v>0</v>
      </c>
      <c r="BJ908" s="980">
        <f>IF($Z908=0,0,IF(AND(BI908=0,M909&gt;0),$AA908,0))</f>
        <v>0</v>
      </c>
      <c r="BK908" s="969">
        <f>$AA908-BI908-BJ908</f>
        <v>0</v>
      </c>
      <c r="BL908" s="204">
        <f t="shared" si="328"/>
        <v>0</v>
      </c>
      <c r="BM908" s="204">
        <f t="shared" si="328"/>
        <v>0</v>
      </c>
      <c r="BN908" s="204">
        <f t="shared" si="328"/>
        <v>0</v>
      </c>
      <c r="BO908" s="204">
        <f t="shared" si="328"/>
        <v>0</v>
      </c>
      <c r="BP908" s="204">
        <f t="shared" si="328"/>
        <v>0</v>
      </c>
      <c r="BQ908" s="205">
        <f t="shared" si="328"/>
        <v>0</v>
      </c>
      <c r="BR908" s="973">
        <f>IF($Z908=1,0,IF(AND($Z908=0,BM908&gt;0),1,IF(AND($Z908=0,BO908&gt;0),1,IF(AND($Z908=0,BQ908&gt;0),1,0))))</f>
        <v>0</v>
      </c>
      <c r="BS908" s="973">
        <f>IF($Z908=0,0,IF(AND($Z908=1,BL908&gt;0),1,IF(AND($Z908=1,BN908&gt;0),1,IF(AND($Z908=1,BP908&gt;0),1,0))))</f>
        <v>0</v>
      </c>
      <c r="BT908" s="978">
        <f>IF($Z908=0,0,IF(BX908+BZ908+CB908&gt;0,$AA908,0))</f>
        <v>0</v>
      </c>
      <c r="BU908" s="980">
        <f>IF($Z908=0,0,IF(AND(BT908=0,O909&gt;0),$AA908,0))</f>
        <v>0</v>
      </c>
      <c r="BV908" s="969">
        <f>$AA908-BT908-BU908</f>
        <v>0</v>
      </c>
      <c r="BW908" s="204">
        <f t="shared" si="329"/>
        <v>0</v>
      </c>
      <c r="BX908" s="204">
        <f t="shared" si="329"/>
        <v>0</v>
      </c>
      <c r="BY908" s="204">
        <f t="shared" si="329"/>
        <v>0</v>
      </c>
      <c r="BZ908" s="204">
        <f t="shared" si="329"/>
        <v>0</v>
      </c>
      <c r="CA908" s="204">
        <f t="shared" si="329"/>
        <v>0</v>
      </c>
      <c r="CB908" s="205">
        <f t="shared" si="329"/>
        <v>0</v>
      </c>
      <c r="CC908" s="973">
        <f>IF($Z908=1,0,IF(AND($Z908=0,BX908&gt;0),1,IF(AND($Z908=0,BZ908&gt;0),1,IF(AND($Z908=0,CB908&gt;0),1,0))))</f>
        <v>0</v>
      </c>
      <c r="CD908" s="973">
        <f>IF($Z908=0,0,IF(AND($Z908=1,BW908&gt;0),1,IF(AND($Z908=1,BY908&gt;0),1,IF(AND($Z908=1,CA908&gt;0),1,0))))</f>
        <v>0</v>
      </c>
      <c r="CE908" s="11"/>
      <c r="CF908" s="11"/>
      <c r="CG908" s="11"/>
      <c r="CH908" s="11"/>
      <c r="CI908" s="11"/>
      <c r="CJ908" s="11"/>
      <c r="CK908" s="11"/>
      <c r="CL908" s="11"/>
      <c r="CM908" s="11"/>
    </row>
    <row r="909" spans="1:91" ht="14.25" customHeight="1">
      <c r="A909" s="950" t="str">
        <f>A908</f>
        <v/>
      </c>
      <c r="B909" s="57"/>
      <c r="C909" s="2051"/>
      <c r="D909" s="2053"/>
      <c r="E909" s="2051"/>
      <c r="F909" s="2772"/>
      <c r="G909" s="1121">
        <f>Import!Q1606</f>
        <v>0</v>
      </c>
      <c r="H909" s="2774"/>
      <c r="I909" s="450"/>
      <c r="J909" s="2775"/>
      <c r="K909" s="450"/>
      <c r="L909" s="2775"/>
      <c r="M909" s="450"/>
      <c r="N909" s="2775"/>
      <c r="O909" s="450"/>
      <c r="P909" s="2775"/>
      <c r="Q909" s="11"/>
      <c r="R909" s="11"/>
      <c r="S909" s="397"/>
      <c r="T909" s="419"/>
      <c r="U909" s="444">
        <f>Import!N1607</f>
        <v>0</v>
      </c>
      <c r="V909" s="11"/>
      <c r="W909" s="306"/>
      <c r="X909" s="306"/>
      <c r="Y909" s="306"/>
      <c r="Z909" s="11"/>
      <c r="AE909" s="204"/>
      <c r="AF909" s="204"/>
      <c r="AG909" s="204"/>
      <c r="AH909" s="204"/>
      <c r="AI909" s="922"/>
      <c r="AJ909" s="205"/>
      <c r="AK909" s="973"/>
      <c r="AL909" s="973">
        <f>AL908</f>
        <v>0</v>
      </c>
      <c r="AP909" s="204"/>
      <c r="AQ909" s="204"/>
      <c r="AR909" s="204"/>
      <c r="AS909" s="204"/>
      <c r="AT909" s="204"/>
      <c r="AU909" s="205"/>
      <c r="AV909" s="973"/>
      <c r="AW909" s="973">
        <f>AW908</f>
        <v>0</v>
      </c>
      <c r="BA909" s="204"/>
      <c r="BB909" s="204"/>
      <c r="BC909" s="204"/>
      <c r="BD909" s="204"/>
      <c r="BE909" s="204"/>
      <c r="BF909" s="205"/>
      <c r="BG909" s="973"/>
      <c r="BH909" s="973">
        <f>BH908</f>
        <v>0</v>
      </c>
      <c r="BL909" s="204"/>
      <c r="BM909" s="204"/>
      <c r="BN909" s="204"/>
      <c r="BO909" s="204"/>
      <c r="BP909" s="204"/>
      <c r="BQ909" s="205"/>
      <c r="BR909" s="973"/>
      <c r="BS909" s="973">
        <f>BS908</f>
        <v>0</v>
      </c>
      <c r="BW909" s="204"/>
      <c r="BX909" s="204"/>
      <c r="BY909" s="204"/>
      <c r="BZ909" s="204"/>
      <c r="CA909" s="204"/>
      <c r="CB909" s="205"/>
      <c r="CC909" s="973"/>
      <c r="CD909" s="973">
        <f>CD908</f>
        <v>0</v>
      </c>
      <c r="CE909" s="11"/>
      <c r="CF909" s="11"/>
      <c r="CG909" s="11"/>
      <c r="CH909" s="11"/>
      <c r="CI909" s="11"/>
      <c r="CJ909" s="11"/>
      <c r="CK909" s="11"/>
      <c r="CL909" s="11"/>
      <c r="CM909" s="11"/>
    </row>
    <row r="910" spans="1:91" ht="24.75" customHeight="1">
      <c r="A910" s="949" t="str">
        <f>IF(E910&gt;0,"Wypełnione","")</f>
        <v/>
      </c>
      <c r="B910" s="57"/>
      <c r="C910" s="2050">
        <f>'Og s3a'!C1619</f>
        <v>0</v>
      </c>
      <c r="D910" s="2052">
        <f>'Og s3a'!E1619</f>
        <v>0</v>
      </c>
      <c r="E910" s="2050">
        <f>'Og s3a'!F1619</f>
        <v>0</v>
      </c>
      <c r="F910" s="2771"/>
      <c r="G910" s="448">
        <f>T910</f>
        <v>0</v>
      </c>
      <c r="H910" s="2773">
        <f>U910</f>
        <v>0</v>
      </c>
      <c r="I910" s="451"/>
      <c r="J910" s="2775"/>
      <c r="K910" s="451"/>
      <c r="L910" s="2775"/>
      <c r="M910" s="451"/>
      <c r="N910" s="2775"/>
      <c r="O910" s="451"/>
      <c r="P910" s="2775"/>
      <c r="Q910" s="11"/>
      <c r="R910" s="11"/>
      <c r="S910" s="396">
        <f>'Og s3a'!G1619</f>
        <v>0</v>
      </c>
      <c r="T910" s="398">
        <f>'Og s3a'!D1619</f>
        <v>0</v>
      </c>
      <c r="U910" s="444">
        <f>Import!N1608</f>
        <v>0</v>
      </c>
      <c r="V910" s="11"/>
      <c r="W910" s="306"/>
      <c r="X910" s="306"/>
      <c r="Y910" s="306"/>
      <c r="Z910" s="970">
        <f>IF(F910=AF$7,1,0)</f>
        <v>0</v>
      </c>
      <c r="AA910" s="970">
        <f>Z910*D910</f>
        <v>0</v>
      </c>
      <c r="AB910" s="978">
        <f>IF($Z910=0,0,IF(AF910+AH910+AJ910&gt;0,$AA910,0))</f>
        <v>0</v>
      </c>
      <c r="AC910" s="980">
        <f>IF($Z910=0,0,IF(AND(AB910=0,G911&gt;0),$AA910,0))</f>
        <v>0</v>
      </c>
      <c r="AD910" s="969">
        <f>AA910-AB910-AC910</f>
        <v>0</v>
      </c>
      <c r="AE910" s="204">
        <f t="shared" si="325"/>
        <v>0</v>
      </c>
      <c r="AF910" s="204">
        <f t="shared" si="325"/>
        <v>0</v>
      </c>
      <c r="AG910" s="204">
        <f t="shared" si="325"/>
        <v>0</v>
      </c>
      <c r="AH910" s="204">
        <f t="shared" si="325"/>
        <v>0</v>
      </c>
      <c r="AI910" s="922">
        <f t="shared" si="325"/>
        <v>0</v>
      </c>
      <c r="AJ910" s="205">
        <f t="shared" si="325"/>
        <v>0</v>
      </c>
      <c r="AK910" s="973">
        <f>IF($Z910=1,0,IF(AND($Z910=0,AF910&gt;0),1,IF(AND($Z910=0,AH910&gt;0),1,IF(AND($Z910=0,AJ910&gt;0),1,0))))</f>
        <v>0</v>
      </c>
      <c r="AL910" s="973">
        <f>IF($Z910=0,0,IF(AND($Z910=1,AE910&gt;0),1,IF(AND($Z910=1,AG910&gt;0),1,IF(AND($Z910=1,AI910&gt;0),1,0))))</f>
        <v>0</v>
      </c>
      <c r="AM910" s="978">
        <f>IF($Z910=0,0,IF(AQ910+AS910+AU910&gt;0,$AA910,0))</f>
        <v>0</v>
      </c>
      <c r="AN910" s="980">
        <f>IF($Z910=0,0,IF(AND(AM910=0,I911&gt;0),$AA910,0))</f>
        <v>0</v>
      </c>
      <c r="AO910" s="969">
        <f>$AA910-AM910-AN910</f>
        <v>0</v>
      </c>
      <c r="AP910" s="204">
        <f t="shared" si="326"/>
        <v>0</v>
      </c>
      <c r="AQ910" s="204">
        <f t="shared" si="326"/>
        <v>0</v>
      </c>
      <c r="AR910" s="204">
        <f t="shared" si="326"/>
        <v>0</v>
      </c>
      <c r="AS910" s="204">
        <f t="shared" si="326"/>
        <v>0</v>
      </c>
      <c r="AT910" s="204">
        <f t="shared" si="326"/>
        <v>0</v>
      </c>
      <c r="AU910" s="205">
        <f t="shared" si="326"/>
        <v>0</v>
      </c>
      <c r="AV910" s="973">
        <f>IF($Z910=1,0,IF(AND($Z910=0,AQ910&gt;0),1,IF(AND($Z910=0,AS910&gt;0),1,IF(AND($Z910=0,AU910&gt;0),1,0))))</f>
        <v>0</v>
      </c>
      <c r="AW910" s="973">
        <f>IF($Z910=0,0,IF(AND($Z910=1,AP910&gt;0),1,IF(AND($Z910=1,AR910&gt;0),1,IF(AND($Z910=1,AT910&gt;0),1,0))))</f>
        <v>0</v>
      </c>
      <c r="AX910" s="978">
        <f>IF($Z910=0,0,IF(BB910+BD910+BF910&gt;0,$AA910,0))</f>
        <v>0</v>
      </c>
      <c r="AY910" s="980">
        <f>IF($Z910=0,0,IF(AND(AX910=0,K911&gt;0),$AA910,0))</f>
        <v>0</v>
      </c>
      <c r="AZ910" s="969">
        <f>$AA910-AX910-AY910</f>
        <v>0</v>
      </c>
      <c r="BA910" s="204">
        <f t="shared" si="327"/>
        <v>0</v>
      </c>
      <c r="BB910" s="204">
        <f t="shared" si="327"/>
        <v>0</v>
      </c>
      <c r="BC910" s="204">
        <f t="shared" si="327"/>
        <v>0</v>
      </c>
      <c r="BD910" s="204">
        <f t="shared" si="327"/>
        <v>0</v>
      </c>
      <c r="BE910" s="204">
        <f t="shared" si="327"/>
        <v>0</v>
      </c>
      <c r="BF910" s="205">
        <f t="shared" si="327"/>
        <v>0</v>
      </c>
      <c r="BG910" s="973">
        <f>IF($Z910=1,0,IF(AND($Z910=0,BB910&gt;0),1,IF(AND($Z910=0,BD910&gt;0),1,IF(AND($Z910=0,BF910&gt;0),1,0))))</f>
        <v>0</v>
      </c>
      <c r="BH910" s="973">
        <f>IF($Z910=0,0,IF(AND($Z910=1,BA910&gt;0),1,IF(AND($Z910=1,BC910&gt;0),1,IF(AND($Z910=1,BE910&gt;0),1,0))))</f>
        <v>0</v>
      </c>
      <c r="BI910" s="978">
        <f>IF($Z910=0,0,IF(BM910+BO910+BQ910&gt;0,$AA910,0))</f>
        <v>0</v>
      </c>
      <c r="BJ910" s="980">
        <f>IF($Z910=0,0,IF(AND(BI910=0,M911&gt;0),$AA910,0))</f>
        <v>0</v>
      </c>
      <c r="BK910" s="969">
        <f>$AA910-BI910-BJ910</f>
        <v>0</v>
      </c>
      <c r="BL910" s="204">
        <f t="shared" si="328"/>
        <v>0</v>
      </c>
      <c r="BM910" s="204">
        <f t="shared" si="328"/>
        <v>0</v>
      </c>
      <c r="BN910" s="204">
        <f t="shared" si="328"/>
        <v>0</v>
      </c>
      <c r="BO910" s="204">
        <f t="shared" si="328"/>
        <v>0</v>
      </c>
      <c r="BP910" s="204">
        <f t="shared" si="328"/>
        <v>0</v>
      </c>
      <c r="BQ910" s="205">
        <f t="shared" si="328"/>
        <v>0</v>
      </c>
      <c r="BR910" s="973">
        <f>IF($Z910=1,0,IF(AND($Z910=0,BM910&gt;0),1,IF(AND($Z910=0,BO910&gt;0),1,IF(AND($Z910=0,BQ910&gt;0),1,0))))</f>
        <v>0</v>
      </c>
      <c r="BS910" s="973">
        <f>IF($Z910=0,0,IF(AND($Z910=1,BL910&gt;0),1,IF(AND($Z910=1,BN910&gt;0),1,IF(AND($Z910=1,BP910&gt;0),1,0))))</f>
        <v>0</v>
      </c>
      <c r="BT910" s="978">
        <f>IF($Z910=0,0,IF(BX910+BZ910+CB910&gt;0,$AA910,0))</f>
        <v>0</v>
      </c>
      <c r="BU910" s="980">
        <f>IF($Z910=0,0,IF(AND(BT910=0,O911&gt;0),$AA910,0))</f>
        <v>0</v>
      </c>
      <c r="BV910" s="969">
        <f>$AA910-BT910-BU910</f>
        <v>0</v>
      </c>
      <c r="BW910" s="204">
        <f t="shared" si="329"/>
        <v>0</v>
      </c>
      <c r="BX910" s="204">
        <f t="shared" si="329"/>
        <v>0</v>
      </c>
      <c r="BY910" s="204">
        <f t="shared" si="329"/>
        <v>0</v>
      </c>
      <c r="BZ910" s="204">
        <f t="shared" si="329"/>
        <v>0</v>
      </c>
      <c r="CA910" s="204">
        <f t="shared" si="329"/>
        <v>0</v>
      </c>
      <c r="CB910" s="205">
        <f t="shared" si="329"/>
        <v>0</v>
      </c>
      <c r="CC910" s="973">
        <f>IF($Z910=1,0,IF(AND($Z910=0,BX910&gt;0),1,IF(AND($Z910=0,BZ910&gt;0),1,IF(AND($Z910=0,CB910&gt;0),1,0))))</f>
        <v>0</v>
      </c>
      <c r="CD910" s="973">
        <f>IF($Z910=0,0,IF(AND($Z910=1,BW910&gt;0),1,IF(AND($Z910=1,BY910&gt;0),1,IF(AND($Z910=1,CA910&gt;0),1,0))))</f>
        <v>0</v>
      </c>
      <c r="CE910" s="11"/>
      <c r="CF910" s="11"/>
      <c r="CG910" s="11"/>
      <c r="CH910" s="11"/>
      <c r="CI910" s="11"/>
      <c r="CJ910" s="11"/>
      <c r="CK910" s="11"/>
      <c r="CL910" s="11"/>
      <c r="CM910" s="11"/>
    </row>
    <row r="911" spans="1:91" ht="14.25" customHeight="1">
      <c r="A911" s="950" t="str">
        <f>A910</f>
        <v/>
      </c>
      <c r="B911" s="57"/>
      <c r="C911" s="2051"/>
      <c r="D911" s="2053"/>
      <c r="E911" s="2051"/>
      <c r="F911" s="2772"/>
      <c r="G911" s="1121">
        <f>Import!Q1608</f>
        <v>0</v>
      </c>
      <c r="H911" s="2774"/>
      <c r="I911" s="450"/>
      <c r="J911" s="2775"/>
      <c r="K911" s="450"/>
      <c r="L911" s="2775"/>
      <c r="M911" s="450"/>
      <c r="N911" s="2775"/>
      <c r="O911" s="450"/>
      <c r="P911" s="2775"/>
      <c r="Q911" s="11"/>
      <c r="R911" s="11"/>
      <c r="S911" s="397"/>
      <c r="T911" s="419"/>
      <c r="U911" s="444">
        <f>Import!N1609</f>
        <v>0</v>
      </c>
      <c r="V911" s="11"/>
      <c r="W911" s="306"/>
      <c r="X911" s="306"/>
      <c r="Y911" s="306"/>
      <c r="Z911" s="11"/>
      <c r="AE911" s="204"/>
      <c r="AF911" s="204"/>
      <c r="AG911" s="204"/>
      <c r="AH911" s="204"/>
      <c r="AI911" s="922"/>
      <c r="AJ911" s="205"/>
      <c r="AK911" s="973"/>
      <c r="AL911" s="973">
        <f>AL910</f>
        <v>0</v>
      </c>
      <c r="AP911" s="204"/>
      <c r="AQ911" s="204"/>
      <c r="AR911" s="204"/>
      <c r="AS911" s="204"/>
      <c r="AT911" s="204"/>
      <c r="AU911" s="205"/>
      <c r="AV911" s="973"/>
      <c r="AW911" s="973">
        <f>AW910</f>
        <v>0</v>
      </c>
      <c r="BA911" s="204"/>
      <c r="BB911" s="204"/>
      <c r="BC911" s="204"/>
      <c r="BD911" s="204"/>
      <c r="BE911" s="204"/>
      <c r="BF911" s="205"/>
      <c r="BG911" s="973"/>
      <c r="BH911" s="973">
        <f>BH910</f>
        <v>0</v>
      </c>
      <c r="BL911" s="204"/>
      <c r="BM911" s="204"/>
      <c r="BN911" s="204"/>
      <c r="BO911" s="204"/>
      <c r="BP911" s="204"/>
      <c r="BQ911" s="205"/>
      <c r="BR911" s="973"/>
      <c r="BS911" s="973">
        <f>BS910</f>
        <v>0</v>
      </c>
      <c r="BW911" s="204"/>
      <c r="BX911" s="204"/>
      <c r="BY911" s="204"/>
      <c r="BZ911" s="204"/>
      <c r="CA911" s="204"/>
      <c r="CB911" s="205"/>
      <c r="CC911" s="973"/>
      <c r="CD911" s="973">
        <f>CD910</f>
        <v>0</v>
      </c>
      <c r="CE911" s="11"/>
      <c r="CF911" s="11"/>
      <c r="CG911" s="11"/>
      <c r="CH911" s="11"/>
      <c r="CI911" s="11"/>
      <c r="CJ911" s="11"/>
      <c r="CK911" s="11"/>
      <c r="CL911" s="11"/>
      <c r="CM911" s="11"/>
    </row>
    <row r="912" spans="1:91" ht="24.75" customHeight="1">
      <c r="A912" s="949" t="str">
        <f>IF(E912&gt;0,"Wypełnione","")</f>
        <v/>
      </c>
      <c r="B912" s="57"/>
      <c r="C912" s="2050">
        <f>'Og s3a'!C1621</f>
        <v>0</v>
      </c>
      <c r="D912" s="2052">
        <f>'Og s3a'!E1621</f>
        <v>0</v>
      </c>
      <c r="E912" s="2050">
        <f>'Og s3a'!F1621</f>
        <v>0</v>
      </c>
      <c r="F912" s="2771"/>
      <c r="G912" s="448">
        <f>T912</f>
        <v>0</v>
      </c>
      <c r="H912" s="2773">
        <f>U912</f>
        <v>0</v>
      </c>
      <c r="I912" s="451"/>
      <c r="J912" s="2775"/>
      <c r="K912" s="451"/>
      <c r="L912" s="2775"/>
      <c r="M912" s="451"/>
      <c r="N912" s="2775"/>
      <c r="O912" s="451"/>
      <c r="P912" s="2775"/>
      <c r="Q912" s="11"/>
      <c r="R912" s="11"/>
      <c r="S912" s="396">
        <f>'Og s3a'!G1621</f>
        <v>0</v>
      </c>
      <c r="T912" s="398">
        <f>'Og s3a'!D1621</f>
        <v>0</v>
      </c>
      <c r="U912" s="444">
        <f>Import!N1610</f>
        <v>0</v>
      </c>
      <c r="V912" s="11"/>
      <c r="W912" s="306"/>
      <c r="X912" s="306"/>
      <c r="Y912" s="306"/>
      <c r="Z912" s="970">
        <f>IF(F912=AF$7,1,0)</f>
        <v>0</v>
      </c>
      <c r="AA912" s="970">
        <f>Z912*D912</f>
        <v>0</v>
      </c>
      <c r="AB912" s="978">
        <f>IF($Z912=0,0,IF(AF912+AH912+AJ912&gt;0,$AA912,0))</f>
        <v>0</v>
      </c>
      <c r="AC912" s="980">
        <f>IF($Z912=0,0,IF(AND(AB912=0,G913&gt;0),$AA912,0))</f>
        <v>0</v>
      </c>
      <c r="AD912" s="969">
        <f>AA912-AB912-AC912</f>
        <v>0</v>
      </c>
      <c r="AE912" s="204">
        <f t="shared" si="325"/>
        <v>0</v>
      </c>
      <c r="AF912" s="204">
        <f t="shared" si="325"/>
        <v>0</v>
      </c>
      <c r="AG912" s="204">
        <f t="shared" si="325"/>
        <v>0</v>
      </c>
      <c r="AH912" s="204">
        <f t="shared" si="325"/>
        <v>0</v>
      </c>
      <c r="AI912" s="922">
        <f t="shared" si="325"/>
        <v>0</v>
      </c>
      <c r="AJ912" s="205">
        <f t="shared" si="325"/>
        <v>0</v>
      </c>
      <c r="AK912" s="973">
        <f>IF($Z912=1,0,IF(AND($Z912=0,AF912&gt;0),1,IF(AND($Z912=0,AH912&gt;0),1,IF(AND($Z912=0,AJ912&gt;0),1,0))))</f>
        <v>0</v>
      </c>
      <c r="AL912" s="973">
        <f>IF($Z912=0,0,IF(AND($Z912=1,AE912&gt;0),1,IF(AND($Z912=1,AG912&gt;0),1,IF(AND($Z912=1,AI912&gt;0),1,0))))</f>
        <v>0</v>
      </c>
      <c r="AM912" s="978">
        <f>IF($Z912=0,0,IF(AQ912+AS912+AU912&gt;0,$AA912,0))</f>
        <v>0</v>
      </c>
      <c r="AN912" s="980">
        <f>IF($Z912=0,0,IF(AND(AM912=0,I913&gt;0),$AA912,0))</f>
        <v>0</v>
      </c>
      <c r="AO912" s="969">
        <f>$AA912-AM912-AN912</f>
        <v>0</v>
      </c>
      <c r="AP912" s="204">
        <f t="shared" si="326"/>
        <v>0</v>
      </c>
      <c r="AQ912" s="204">
        <f t="shared" si="326"/>
        <v>0</v>
      </c>
      <c r="AR912" s="204">
        <f t="shared" si="326"/>
        <v>0</v>
      </c>
      <c r="AS912" s="204">
        <f t="shared" si="326"/>
        <v>0</v>
      </c>
      <c r="AT912" s="204">
        <f t="shared" si="326"/>
        <v>0</v>
      </c>
      <c r="AU912" s="205">
        <f t="shared" si="326"/>
        <v>0</v>
      </c>
      <c r="AV912" s="973">
        <f>IF($Z912=1,0,IF(AND($Z912=0,AQ912&gt;0),1,IF(AND($Z912=0,AS912&gt;0),1,IF(AND($Z912=0,AU912&gt;0),1,0))))</f>
        <v>0</v>
      </c>
      <c r="AW912" s="973">
        <f>IF($Z912=0,0,IF(AND($Z912=1,AP912&gt;0),1,IF(AND($Z912=1,AR912&gt;0),1,IF(AND($Z912=1,AT912&gt;0),1,0))))</f>
        <v>0</v>
      </c>
      <c r="AX912" s="978">
        <f>IF($Z912=0,0,IF(BB912+BD912+BF912&gt;0,$AA912,0))</f>
        <v>0</v>
      </c>
      <c r="AY912" s="980">
        <f>IF($Z912=0,0,IF(AND(AX912=0,K913&gt;0),$AA912,0))</f>
        <v>0</v>
      </c>
      <c r="AZ912" s="969">
        <f>$AA912-AX912-AY912</f>
        <v>0</v>
      </c>
      <c r="BA912" s="204">
        <f t="shared" si="327"/>
        <v>0</v>
      </c>
      <c r="BB912" s="204">
        <f t="shared" si="327"/>
        <v>0</v>
      </c>
      <c r="BC912" s="204">
        <f t="shared" si="327"/>
        <v>0</v>
      </c>
      <c r="BD912" s="204">
        <f t="shared" si="327"/>
        <v>0</v>
      </c>
      <c r="BE912" s="204">
        <f t="shared" si="327"/>
        <v>0</v>
      </c>
      <c r="BF912" s="205">
        <f t="shared" si="327"/>
        <v>0</v>
      </c>
      <c r="BG912" s="973">
        <f>IF($Z912=1,0,IF(AND($Z912=0,BB912&gt;0),1,IF(AND($Z912=0,BD912&gt;0),1,IF(AND($Z912=0,BF912&gt;0),1,0))))</f>
        <v>0</v>
      </c>
      <c r="BH912" s="973">
        <f>IF($Z912=0,0,IF(AND($Z912=1,BA912&gt;0),1,IF(AND($Z912=1,BC912&gt;0),1,IF(AND($Z912=1,BE912&gt;0),1,0))))</f>
        <v>0</v>
      </c>
      <c r="BI912" s="978">
        <f>IF($Z912=0,0,IF(BM912+BO912+BQ912&gt;0,$AA912,0))</f>
        <v>0</v>
      </c>
      <c r="BJ912" s="980">
        <f>IF($Z912=0,0,IF(AND(BI912=0,M913&gt;0),$AA912,0))</f>
        <v>0</v>
      </c>
      <c r="BK912" s="969">
        <f>$AA912-BI912-BJ912</f>
        <v>0</v>
      </c>
      <c r="BL912" s="204">
        <f t="shared" si="328"/>
        <v>0</v>
      </c>
      <c r="BM912" s="204">
        <f t="shared" si="328"/>
        <v>0</v>
      </c>
      <c r="BN912" s="204">
        <f t="shared" si="328"/>
        <v>0</v>
      </c>
      <c r="BO912" s="204">
        <f t="shared" si="328"/>
        <v>0</v>
      </c>
      <c r="BP912" s="204">
        <f t="shared" si="328"/>
        <v>0</v>
      </c>
      <c r="BQ912" s="205">
        <f t="shared" si="328"/>
        <v>0</v>
      </c>
      <c r="BR912" s="973">
        <f>IF($Z912=1,0,IF(AND($Z912=0,BM912&gt;0),1,IF(AND($Z912=0,BO912&gt;0),1,IF(AND($Z912=0,BQ912&gt;0),1,0))))</f>
        <v>0</v>
      </c>
      <c r="BS912" s="973">
        <f>IF($Z912=0,0,IF(AND($Z912=1,BL912&gt;0),1,IF(AND($Z912=1,BN912&gt;0),1,IF(AND($Z912=1,BP912&gt;0),1,0))))</f>
        <v>0</v>
      </c>
      <c r="BT912" s="978">
        <f>IF($Z912=0,0,IF(BX912+BZ912+CB912&gt;0,$AA912,0))</f>
        <v>0</v>
      </c>
      <c r="BU912" s="980">
        <f>IF($Z912=0,0,IF(AND(BT912=0,O913&gt;0),$AA912,0))</f>
        <v>0</v>
      </c>
      <c r="BV912" s="969">
        <f>$AA912-BT912-BU912</f>
        <v>0</v>
      </c>
      <c r="BW912" s="204">
        <f t="shared" si="329"/>
        <v>0</v>
      </c>
      <c r="BX912" s="204">
        <f t="shared" si="329"/>
        <v>0</v>
      </c>
      <c r="BY912" s="204">
        <f t="shared" si="329"/>
        <v>0</v>
      </c>
      <c r="BZ912" s="204">
        <f t="shared" si="329"/>
        <v>0</v>
      </c>
      <c r="CA912" s="204">
        <f t="shared" si="329"/>
        <v>0</v>
      </c>
      <c r="CB912" s="205">
        <f t="shared" si="329"/>
        <v>0</v>
      </c>
      <c r="CC912" s="973">
        <f>IF($Z912=1,0,IF(AND($Z912=0,BX912&gt;0),1,IF(AND($Z912=0,BZ912&gt;0),1,IF(AND($Z912=0,CB912&gt;0),1,0))))</f>
        <v>0</v>
      </c>
      <c r="CD912" s="973">
        <f>IF($Z912=0,0,IF(AND($Z912=1,BW912&gt;0),1,IF(AND($Z912=1,BY912&gt;0),1,IF(AND($Z912=1,CA912&gt;0),1,0))))</f>
        <v>0</v>
      </c>
      <c r="CE912" s="11"/>
      <c r="CF912" s="11"/>
      <c r="CG912" s="11"/>
      <c r="CH912" s="11"/>
      <c r="CI912" s="11"/>
      <c r="CJ912" s="11"/>
      <c r="CK912" s="11"/>
      <c r="CL912" s="11"/>
      <c r="CM912" s="11"/>
    </row>
    <row r="913" spans="1:91" ht="14.25" customHeight="1">
      <c r="A913" s="950" t="str">
        <f>A912</f>
        <v/>
      </c>
      <c r="B913" s="57"/>
      <c r="C913" s="2051"/>
      <c r="D913" s="2053"/>
      <c r="E913" s="2051"/>
      <c r="F913" s="2772"/>
      <c r="G913" s="1121">
        <f>Import!Q1610</f>
        <v>0</v>
      </c>
      <c r="H913" s="2774"/>
      <c r="I913" s="450"/>
      <c r="J913" s="2775"/>
      <c r="K913" s="450"/>
      <c r="L913" s="2775"/>
      <c r="M913" s="450"/>
      <c r="N913" s="2775"/>
      <c r="O913" s="450"/>
      <c r="P913" s="2775"/>
      <c r="Q913" s="11"/>
      <c r="R913" s="11"/>
      <c r="S913" s="397"/>
      <c r="T913" s="419"/>
      <c r="U913" s="444">
        <f>Import!N1611</f>
        <v>0</v>
      </c>
      <c r="V913" s="11"/>
      <c r="W913" s="306"/>
      <c r="X913" s="306"/>
      <c r="Y913" s="306"/>
      <c r="Z913" s="11"/>
      <c r="AE913" s="204"/>
      <c r="AF913" s="204"/>
      <c r="AG913" s="204"/>
      <c r="AH913" s="204"/>
      <c r="AI913" s="922"/>
      <c r="AJ913" s="205"/>
      <c r="AK913" s="973"/>
      <c r="AL913" s="973">
        <f>AL912</f>
        <v>0</v>
      </c>
      <c r="AP913" s="204"/>
      <c r="AQ913" s="204"/>
      <c r="AR913" s="204"/>
      <c r="AS913" s="204"/>
      <c r="AT913" s="204"/>
      <c r="AU913" s="205"/>
      <c r="AV913" s="973"/>
      <c r="AW913" s="973">
        <f>AW912</f>
        <v>0</v>
      </c>
      <c r="BA913" s="204"/>
      <c r="BB913" s="204"/>
      <c r="BC913" s="204"/>
      <c r="BD913" s="204"/>
      <c r="BE913" s="204"/>
      <c r="BF913" s="205"/>
      <c r="BG913" s="973"/>
      <c r="BH913" s="973">
        <f>BH912</f>
        <v>0</v>
      </c>
      <c r="BL913" s="204"/>
      <c r="BM913" s="204"/>
      <c r="BN913" s="204"/>
      <c r="BO913" s="204"/>
      <c r="BP913" s="204"/>
      <c r="BQ913" s="205"/>
      <c r="BR913" s="973"/>
      <c r="BS913" s="973">
        <f>BS912</f>
        <v>0</v>
      </c>
      <c r="BW913" s="204"/>
      <c r="BX913" s="204"/>
      <c r="BY913" s="204"/>
      <c r="BZ913" s="204"/>
      <c r="CA913" s="204"/>
      <c r="CB913" s="205"/>
      <c r="CC913" s="973"/>
      <c r="CD913" s="973">
        <f>CD912</f>
        <v>0</v>
      </c>
      <c r="CE913" s="11"/>
      <c r="CF913" s="11"/>
      <c r="CG913" s="11"/>
      <c r="CH913" s="11"/>
      <c r="CI913" s="11"/>
      <c r="CJ913" s="11"/>
      <c r="CK913" s="11"/>
      <c r="CL913" s="11"/>
      <c r="CM913" s="11"/>
    </row>
    <row r="914" spans="1:91" ht="24.75" customHeight="1">
      <c r="A914" s="949" t="str">
        <f>IF(E914&gt;0,"Wypełnione","")</f>
        <v/>
      </c>
      <c r="B914" s="57"/>
      <c r="C914" s="2050">
        <f>'Og s3a'!C1623</f>
        <v>0</v>
      </c>
      <c r="D914" s="2052">
        <f>'Og s3a'!E1623</f>
        <v>0</v>
      </c>
      <c r="E914" s="2050">
        <f>'Og s3a'!F1623</f>
        <v>0</v>
      </c>
      <c r="F914" s="2771"/>
      <c r="G914" s="448">
        <f>T914</f>
        <v>0</v>
      </c>
      <c r="H914" s="2773">
        <f>U914</f>
        <v>0</v>
      </c>
      <c r="I914" s="451"/>
      <c r="J914" s="2775"/>
      <c r="K914" s="451"/>
      <c r="L914" s="2775"/>
      <c r="M914" s="451"/>
      <c r="N914" s="2775"/>
      <c r="O914" s="451"/>
      <c r="P914" s="2775"/>
      <c r="Q914" s="11"/>
      <c r="R914" s="11"/>
      <c r="S914" s="396">
        <f>'Og s3a'!G1623</f>
        <v>0</v>
      </c>
      <c r="T914" s="398">
        <f>'Og s3a'!D1623</f>
        <v>0</v>
      </c>
      <c r="U914" s="444">
        <f>Import!N1612</f>
        <v>0</v>
      </c>
      <c r="V914" s="11"/>
      <c r="W914" s="306"/>
      <c r="X914" s="306"/>
      <c r="Y914" s="306"/>
      <c r="Z914" s="970">
        <f>IF(F914=AF$7,1,0)</f>
        <v>0</v>
      </c>
      <c r="AA914" s="970">
        <f>Z914*D914</f>
        <v>0</v>
      </c>
      <c r="AB914" s="978">
        <f>IF($Z914=0,0,IF(AF914+AH914+AJ914&gt;0,$AA914,0))</f>
        <v>0</v>
      </c>
      <c r="AC914" s="980">
        <f>IF($Z914=0,0,IF(AND(AB914=0,G915&gt;0),$AA914,0))</f>
        <v>0</v>
      </c>
      <c r="AD914" s="969">
        <f>AA914-AB914-AC914</f>
        <v>0</v>
      </c>
      <c r="AE914" s="204">
        <f t="shared" si="325"/>
        <v>0</v>
      </c>
      <c r="AF914" s="204">
        <f t="shared" si="325"/>
        <v>0</v>
      </c>
      <c r="AG914" s="204">
        <f t="shared" si="325"/>
        <v>0</v>
      </c>
      <c r="AH914" s="204">
        <f t="shared" si="325"/>
        <v>0</v>
      </c>
      <c r="AI914" s="922">
        <f t="shared" si="325"/>
        <v>0</v>
      </c>
      <c r="AJ914" s="205">
        <f t="shared" si="325"/>
        <v>0</v>
      </c>
      <c r="AK914" s="973">
        <f>IF($Z914=1,0,IF(AND($Z914=0,AF914&gt;0),1,IF(AND($Z914=0,AH914&gt;0),1,IF(AND($Z914=0,AJ914&gt;0),1,0))))</f>
        <v>0</v>
      </c>
      <c r="AL914" s="973">
        <f>IF($Z914=0,0,IF(AND($Z914=1,AE914&gt;0),1,IF(AND($Z914=1,AG914&gt;0),1,IF(AND($Z914=1,AI914&gt;0),1,0))))</f>
        <v>0</v>
      </c>
      <c r="AM914" s="978">
        <f>IF($Z914=0,0,IF(AQ914+AS914+AU914&gt;0,$AA914,0))</f>
        <v>0</v>
      </c>
      <c r="AN914" s="980">
        <f>IF($Z914=0,0,IF(AND(AM914=0,I915&gt;0),$AA914,0))</f>
        <v>0</v>
      </c>
      <c r="AO914" s="969">
        <f>$AA914-AM914-AN914</f>
        <v>0</v>
      </c>
      <c r="AP914" s="204">
        <f t="shared" si="326"/>
        <v>0</v>
      </c>
      <c r="AQ914" s="204">
        <f t="shared" si="326"/>
        <v>0</v>
      </c>
      <c r="AR914" s="204">
        <f t="shared" si="326"/>
        <v>0</v>
      </c>
      <c r="AS914" s="204">
        <f t="shared" si="326"/>
        <v>0</v>
      </c>
      <c r="AT914" s="204">
        <f t="shared" si="326"/>
        <v>0</v>
      </c>
      <c r="AU914" s="205">
        <f t="shared" si="326"/>
        <v>0</v>
      </c>
      <c r="AV914" s="973">
        <f>IF($Z914=1,0,IF(AND($Z914=0,AQ914&gt;0),1,IF(AND($Z914=0,AS914&gt;0),1,IF(AND($Z914=0,AU914&gt;0),1,0))))</f>
        <v>0</v>
      </c>
      <c r="AW914" s="973">
        <f>IF($Z914=0,0,IF(AND($Z914=1,AP914&gt;0),1,IF(AND($Z914=1,AR914&gt;0),1,IF(AND($Z914=1,AT914&gt;0),1,0))))</f>
        <v>0</v>
      </c>
      <c r="AX914" s="978">
        <f>IF($Z914=0,0,IF(BB914+BD914+BF914&gt;0,$AA914,0))</f>
        <v>0</v>
      </c>
      <c r="AY914" s="980">
        <f>IF($Z914=0,0,IF(AND(AX914=0,K915&gt;0),$AA914,0))</f>
        <v>0</v>
      </c>
      <c r="AZ914" s="969">
        <f>$AA914-AX914-AY914</f>
        <v>0</v>
      </c>
      <c r="BA914" s="204">
        <f t="shared" si="327"/>
        <v>0</v>
      </c>
      <c r="BB914" s="204">
        <f t="shared" si="327"/>
        <v>0</v>
      </c>
      <c r="BC914" s="204">
        <f t="shared" si="327"/>
        <v>0</v>
      </c>
      <c r="BD914" s="204">
        <f t="shared" si="327"/>
        <v>0</v>
      </c>
      <c r="BE914" s="204">
        <f t="shared" si="327"/>
        <v>0</v>
      </c>
      <c r="BF914" s="205">
        <f t="shared" si="327"/>
        <v>0</v>
      </c>
      <c r="BG914" s="973">
        <f>IF($Z914=1,0,IF(AND($Z914=0,BB914&gt;0),1,IF(AND($Z914=0,BD914&gt;0),1,IF(AND($Z914=0,BF914&gt;0),1,0))))</f>
        <v>0</v>
      </c>
      <c r="BH914" s="973">
        <f>IF($Z914=0,0,IF(AND($Z914=1,BA914&gt;0),1,IF(AND($Z914=1,BC914&gt;0),1,IF(AND($Z914=1,BE914&gt;0),1,0))))</f>
        <v>0</v>
      </c>
      <c r="BI914" s="978">
        <f>IF($Z914=0,0,IF(BM914+BO914+BQ914&gt;0,$AA914,0))</f>
        <v>0</v>
      </c>
      <c r="BJ914" s="980">
        <f>IF($Z914=0,0,IF(AND(BI914=0,M915&gt;0),$AA914,0))</f>
        <v>0</v>
      </c>
      <c r="BK914" s="969">
        <f>$AA914-BI914-BJ914</f>
        <v>0</v>
      </c>
      <c r="BL914" s="204">
        <f t="shared" si="328"/>
        <v>0</v>
      </c>
      <c r="BM914" s="204">
        <f t="shared" si="328"/>
        <v>0</v>
      </c>
      <c r="BN914" s="204">
        <f t="shared" si="328"/>
        <v>0</v>
      </c>
      <c r="BO914" s="204">
        <f t="shared" si="328"/>
        <v>0</v>
      </c>
      <c r="BP914" s="204">
        <f t="shared" si="328"/>
        <v>0</v>
      </c>
      <c r="BQ914" s="205">
        <f t="shared" si="328"/>
        <v>0</v>
      </c>
      <c r="BR914" s="973">
        <f>IF($Z914=1,0,IF(AND($Z914=0,BM914&gt;0),1,IF(AND($Z914=0,BO914&gt;0),1,IF(AND($Z914=0,BQ914&gt;0),1,0))))</f>
        <v>0</v>
      </c>
      <c r="BS914" s="973">
        <f>IF($Z914=0,0,IF(AND($Z914=1,BL914&gt;0),1,IF(AND($Z914=1,BN914&gt;0),1,IF(AND($Z914=1,BP914&gt;0),1,0))))</f>
        <v>0</v>
      </c>
      <c r="BT914" s="978">
        <f>IF($Z914=0,0,IF(BX914+BZ914+CB914&gt;0,$AA914,0))</f>
        <v>0</v>
      </c>
      <c r="BU914" s="980">
        <f>IF($Z914=0,0,IF(AND(BT914=0,O915&gt;0),$AA914,0))</f>
        <v>0</v>
      </c>
      <c r="BV914" s="969">
        <f>$AA914-BT914-BU914</f>
        <v>0</v>
      </c>
      <c r="BW914" s="204">
        <f t="shared" si="329"/>
        <v>0</v>
      </c>
      <c r="BX914" s="204">
        <f t="shared" si="329"/>
        <v>0</v>
      </c>
      <c r="BY914" s="204">
        <f t="shared" si="329"/>
        <v>0</v>
      </c>
      <c r="BZ914" s="204">
        <f t="shared" si="329"/>
        <v>0</v>
      </c>
      <c r="CA914" s="204">
        <f t="shared" si="329"/>
        <v>0</v>
      </c>
      <c r="CB914" s="205">
        <f t="shared" si="329"/>
        <v>0</v>
      </c>
      <c r="CC914" s="973">
        <f>IF($Z914=1,0,IF(AND($Z914=0,BX914&gt;0),1,IF(AND($Z914=0,BZ914&gt;0),1,IF(AND($Z914=0,CB914&gt;0),1,0))))</f>
        <v>0</v>
      </c>
      <c r="CD914" s="973">
        <f>IF($Z914=0,0,IF(AND($Z914=1,BW914&gt;0),1,IF(AND($Z914=1,BY914&gt;0),1,IF(AND($Z914=1,CA914&gt;0),1,0))))</f>
        <v>0</v>
      </c>
      <c r="CE914" s="11"/>
      <c r="CF914" s="11"/>
      <c r="CG914" s="11"/>
      <c r="CH914" s="11"/>
      <c r="CI914" s="11"/>
      <c r="CJ914" s="11"/>
      <c r="CK914" s="11"/>
      <c r="CL914" s="11"/>
      <c r="CM914" s="11"/>
    </row>
    <row r="915" spans="1:91" ht="14.25" customHeight="1">
      <c r="A915" s="950" t="str">
        <f>A914</f>
        <v/>
      </c>
      <c r="B915" s="57"/>
      <c r="C915" s="2051"/>
      <c r="D915" s="2053"/>
      <c r="E915" s="2051"/>
      <c r="F915" s="2772"/>
      <c r="G915" s="1121">
        <f>Import!Q1612</f>
        <v>0</v>
      </c>
      <c r="H915" s="2774"/>
      <c r="I915" s="450"/>
      <c r="J915" s="2775"/>
      <c r="K915" s="450"/>
      <c r="L915" s="2775"/>
      <c r="M915" s="450"/>
      <c r="N915" s="2775"/>
      <c r="O915" s="450"/>
      <c r="P915" s="2775"/>
      <c r="Q915" s="11"/>
      <c r="R915" s="11"/>
      <c r="S915" s="397"/>
      <c r="T915" s="419"/>
      <c r="U915" s="444">
        <f>Import!N1613</f>
        <v>0</v>
      </c>
      <c r="V915" s="11"/>
      <c r="W915" s="306"/>
      <c r="X915" s="306"/>
      <c r="Y915" s="306"/>
      <c r="Z915" s="11"/>
      <c r="AE915" s="204"/>
      <c r="AF915" s="204"/>
      <c r="AG915" s="204"/>
      <c r="AH915" s="204"/>
      <c r="AI915" s="922"/>
      <c r="AJ915" s="205"/>
      <c r="AK915" s="973"/>
      <c r="AL915" s="973">
        <f>AL914</f>
        <v>0</v>
      </c>
      <c r="AP915" s="204"/>
      <c r="AQ915" s="204"/>
      <c r="AR915" s="204"/>
      <c r="AS915" s="204"/>
      <c r="AT915" s="204"/>
      <c r="AU915" s="205"/>
      <c r="AV915" s="973"/>
      <c r="AW915" s="973">
        <f>AW914</f>
        <v>0</v>
      </c>
      <c r="BA915" s="204"/>
      <c r="BB915" s="204"/>
      <c r="BC915" s="204"/>
      <c r="BD915" s="204"/>
      <c r="BE915" s="204"/>
      <c r="BF915" s="205"/>
      <c r="BG915" s="973"/>
      <c r="BH915" s="973">
        <f>BH914</f>
        <v>0</v>
      </c>
      <c r="BL915" s="204"/>
      <c r="BM915" s="204"/>
      <c r="BN915" s="204"/>
      <c r="BO915" s="204"/>
      <c r="BP915" s="204"/>
      <c r="BQ915" s="205"/>
      <c r="BR915" s="973"/>
      <c r="BS915" s="973">
        <f>BS914</f>
        <v>0</v>
      </c>
      <c r="BW915" s="204"/>
      <c r="BX915" s="204"/>
      <c r="BY915" s="204"/>
      <c r="BZ915" s="204"/>
      <c r="CA915" s="204"/>
      <c r="CB915" s="205"/>
      <c r="CC915" s="973"/>
      <c r="CD915" s="973">
        <f>CD914</f>
        <v>0</v>
      </c>
      <c r="CE915" s="11"/>
      <c r="CF915" s="11"/>
      <c r="CG915" s="11"/>
      <c r="CH915" s="11"/>
      <c r="CI915" s="11"/>
      <c r="CJ915" s="11"/>
      <c r="CK915" s="11"/>
      <c r="CL915" s="11"/>
      <c r="CM915" s="11"/>
    </row>
    <row r="916" spans="1:91" ht="24.75" customHeight="1">
      <c r="A916" s="949" t="str">
        <f>IF(E916&gt;0,"Wypełnione","")</f>
        <v/>
      </c>
      <c r="B916" s="57"/>
      <c r="C916" s="2050">
        <f>'Og s3a'!C1625</f>
        <v>0</v>
      </c>
      <c r="D916" s="2052">
        <f>'Og s3a'!E1625</f>
        <v>0</v>
      </c>
      <c r="E916" s="2050">
        <f>'Og s3a'!F1625</f>
        <v>0</v>
      </c>
      <c r="F916" s="2771"/>
      <c r="G916" s="448">
        <f>T916</f>
        <v>0</v>
      </c>
      <c r="H916" s="2773">
        <f>U916</f>
        <v>0</v>
      </c>
      <c r="I916" s="451"/>
      <c r="J916" s="2775"/>
      <c r="K916" s="451"/>
      <c r="L916" s="2775"/>
      <c r="M916" s="451"/>
      <c r="N916" s="2775"/>
      <c r="O916" s="451"/>
      <c r="P916" s="2775"/>
      <c r="Q916" s="11"/>
      <c r="R916" s="11"/>
      <c r="S916" s="396">
        <f>'Og s3a'!G1625</f>
        <v>0</v>
      </c>
      <c r="T916" s="398">
        <f>'Og s3a'!D1625</f>
        <v>0</v>
      </c>
      <c r="U916" s="444">
        <f>Import!N1614</f>
        <v>0</v>
      </c>
      <c r="V916" s="11"/>
      <c r="W916" s="306"/>
      <c r="X916" s="306"/>
      <c r="Y916" s="306"/>
      <c r="Z916" s="970">
        <f>IF(F916=AF$7,1,0)</f>
        <v>0</v>
      </c>
      <c r="AA916" s="970">
        <f>Z916*D916</f>
        <v>0</v>
      </c>
      <c r="AB916" s="978">
        <f>IF($Z916=0,0,IF(AF916+AH916+AJ916&gt;0,$AA916,0))</f>
        <v>0</v>
      </c>
      <c r="AC916" s="980">
        <f>IF($Z916=0,0,IF(AND(AB916=0,G917&gt;0),$AA916,0))</f>
        <v>0</v>
      </c>
      <c r="AD916" s="969">
        <f>AA916-AB916-AC916</f>
        <v>0</v>
      </c>
      <c r="AE916" s="204">
        <f t="shared" si="325"/>
        <v>0</v>
      </c>
      <c r="AF916" s="204">
        <f t="shared" si="325"/>
        <v>0</v>
      </c>
      <c r="AG916" s="204">
        <f t="shared" si="325"/>
        <v>0</v>
      </c>
      <c r="AH916" s="204">
        <f t="shared" si="325"/>
        <v>0</v>
      </c>
      <c r="AI916" s="922">
        <f t="shared" si="325"/>
        <v>0</v>
      </c>
      <c r="AJ916" s="205">
        <f t="shared" si="325"/>
        <v>0</v>
      </c>
      <c r="AK916" s="973">
        <f>IF($Z916=1,0,IF(AND($Z916=0,AF916&gt;0),1,IF(AND($Z916=0,AH916&gt;0),1,IF(AND($Z916=0,AJ916&gt;0),1,0))))</f>
        <v>0</v>
      </c>
      <c r="AL916" s="973">
        <f>IF($Z916=0,0,IF(AND($Z916=1,AE916&gt;0),1,IF(AND($Z916=1,AG916&gt;0),1,IF(AND($Z916=1,AI916&gt;0),1,0))))</f>
        <v>0</v>
      </c>
      <c r="AM916" s="978">
        <f>IF($Z916=0,0,IF(AQ916+AS916+AU916&gt;0,$AA916,0))</f>
        <v>0</v>
      </c>
      <c r="AN916" s="980">
        <f>IF($Z916=0,0,IF(AND(AM916=0,I917&gt;0),$AA916,0))</f>
        <v>0</v>
      </c>
      <c r="AO916" s="969">
        <f>$AA916-AM916-AN916</f>
        <v>0</v>
      </c>
      <c r="AP916" s="204">
        <f t="shared" si="326"/>
        <v>0</v>
      </c>
      <c r="AQ916" s="204">
        <f t="shared" si="326"/>
        <v>0</v>
      </c>
      <c r="AR916" s="204">
        <f t="shared" si="326"/>
        <v>0</v>
      </c>
      <c r="AS916" s="204">
        <f t="shared" si="326"/>
        <v>0</v>
      </c>
      <c r="AT916" s="204">
        <f t="shared" si="326"/>
        <v>0</v>
      </c>
      <c r="AU916" s="205">
        <f t="shared" si="326"/>
        <v>0</v>
      </c>
      <c r="AV916" s="973">
        <f>IF($Z916=1,0,IF(AND($Z916=0,AQ916&gt;0),1,IF(AND($Z916=0,AS916&gt;0),1,IF(AND($Z916=0,AU916&gt;0),1,0))))</f>
        <v>0</v>
      </c>
      <c r="AW916" s="973">
        <f>IF($Z916=0,0,IF(AND($Z916=1,AP916&gt;0),1,IF(AND($Z916=1,AR916&gt;0),1,IF(AND($Z916=1,AT916&gt;0),1,0))))</f>
        <v>0</v>
      </c>
      <c r="AX916" s="978">
        <f>IF($Z916=0,0,IF(BB916+BD916+BF916&gt;0,$AA916,0))</f>
        <v>0</v>
      </c>
      <c r="AY916" s="980">
        <f>IF($Z916=0,0,IF(AND(AX916=0,K917&gt;0),$AA916,0))</f>
        <v>0</v>
      </c>
      <c r="AZ916" s="969">
        <f>$AA916-AX916-AY916</f>
        <v>0</v>
      </c>
      <c r="BA916" s="204">
        <f t="shared" si="327"/>
        <v>0</v>
      </c>
      <c r="BB916" s="204">
        <f t="shared" si="327"/>
        <v>0</v>
      </c>
      <c r="BC916" s="204">
        <f t="shared" si="327"/>
        <v>0</v>
      </c>
      <c r="BD916" s="204">
        <f t="shared" si="327"/>
        <v>0</v>
      </c>
      <c r="BE916" s="204">
        <f t="shared" si="327"/>
        <v>0</v>
      </c>
      <c r="BF916" s="205">
        <f t="shared" si="327"/>
        <v>0</v>
      </c>
      <c r="BG916" s="973">
        <f>IF($Z916=1,0,IF(AND($Z916=0,BB916&gt;0),1,IF(AND($Z916=0,BD916&gt;0),1,IF(AND($Z916=0,BF916&gt;0),1,0))))</f>
        <v>0</v>
      </c>
      <c r="BH916" s="973">
        <f>IF($Z916=0,0,IF(AND($Z916=1,BA916&gt;0),1,IF(AND($Z916=1,BC916&gt;0),1,IF(AND($Z916=1,BE916&gt;0),1,0))))</f>
        <v>0</v>
      </c>
      <c r="BI916" s="978">
        <f>IF($Z916=0,0,IF(BM916+BO916+BQ916&gt;0,$AA916,0))</f>
        <v>0</v>
      </c>
      <c r="BJ916" s="980">
        <f>IF($Z916=0,0,IF(AND(BI916=0,M917&gt;0),$AA916,0))</f>
        <v>0</v>
      </c>
      <c r="BK916" s="969">
        <f>$AA916-BI916-BJ916</f>
        <v>0</v>
      </c>
      <c r="BL916" s="204">
        <f t="shared" si="328"/>
        <v>0</v>
      </c>
      <c r="BM916" s="204">
        <f t="shared" si="328"/>
        <v>0</v>
      </c>
      <c r="BN916" s="204">
        <f t="shared" si="328"/>
        <v>0</v>
      </c>
      <c r="BO916" s="204">
        <f t="shared" si="328"/>
        <v>0</v>
      </c>
      <c r="BP916" s="204">
        <f t="shared" si="328"/>
        <v>0</v>
      </c>
      <c r="BQ916" s="205">
        <f t="shared" si="328"/>
        <v>0</v>
      </c>
      <c r="BR916" s="973">
        <f>IF($Z916=1,0,IF(AND($Z916=0,BM916&gt;0),1,IF(AND($Z916=0,BO916&gt;0),1,IF(AND($Z916=0,BQ916&gt;0),1,0))))</f>
        <v>0</v>
      </c>
      <c r="BS916" s="973">
        <f>IF($Z916=0,0,IF(AND($Z916=1,BL916&gt;0),1,IF(AND($Z916=1,BN916&gt;0),1,IF(AND($Z916=1,BP916&gt;0),1,0))))</f>
        <v>0</v>
      </c>
      <c r="BT916" s="978">
        <f>IF($Z916=0,0,IF(BX916+BZ916+CB916&gt;0,$AA916,0))</f>
        <v>0</v>
      </c>
      <c r="BU916" s="980">
        <f>IF($Z916=0,0,IF(AND(BT916=0,O917&gt;0),$AA916,0))</f>
        <v>0</v>
      </c>
      <c r="BV916" s="969">
        <f>$AA916-BT916-BU916</f>
        <v>0</v>
      </c>
      <c r="BW916" s="204">
        <f t="shared" si="329"/>
        <v>0</v>
      </c>
      <c r="BX916" s="204">
        <f t="shared" si="329"/>
        <v>0</v>
      </c>
      <c r="BY916" s="204">
        <f t="shared" si="329"/>
        <v>0</v>
      </c>
      <c r="BZ916" s="204">
        <f t="shared" si="329"/>
        <v>0</v>
      </c>
      <c r="CA916" s="204">
        <f t="shared" si="329"/>
        <v>0</v>
      </c>
      <c r="CB916" s="205">
        <f t="shared" si="329"/>
        <v>0</v>
      </c>
      <c r="CC916" s="973">
        <f>IF($Z916=1,0,IF(AND($Z916=0,BX916&gt;0),1,IF(AND($Z916=0,BZ916&gt;0),1,IF(AND($Z916=0,CB916&gt;0),1,0))))</f>
        <v>0</v>
      </c>
      <c r="CD916" s="973">
        <f>IF($Z916=0,0,IF(AND($Z916=1,BW916&gt;0),1,IF(AND($Z916=1,BY916&gt;0),1,IF(AND($Z916=1,CA916&gt;0),1,0))))</f>
        <v>0</v>
      </c>
      <c r="CE916" s="11"/>
      <c r="CF916" s="11"/>
      <c r="CG916" s="11"/>
      <c r="CH916" s="11"/>
      <c r="CI916" s="11"/>
      <c r="CJ916" s="11"/>
      <c r="CK916" s="11"/>
      <c r="CL916" s="11"/>
      <c r="CM916" s="11"/>
    </row>
    <row r="917" spans="1:91" ht="14.25" customHeight="1">
      <c r="A917" s="950" t="str">
        <f>A916</f>
        <v/>
      </c>
      <c r="B917" s="57"/>
      <c r="C917" s="2051"/>
      <c r="D917" s="2053"/>
      <c r="E917" s="2051"/>
      <c r="F917" s="2772"/>
      <c r="G917" s="1121">
        <f>Import!Q1614</f>
        <v>0</v>
      </c>
      <c r="H917" s="2774"/>
      <c r="I917" s="450"/>
      <c r="J917" s="2775"/>
      <c r="K917" s="450"/>
      <c r="L917" s="2775"/>
      <c r="M917" s="450"/>
      <c r="N917" s="2775"/>
      <c r="O917" s="450"/>
      <c r="P917" s="2775"/>
      <c r="Q917" s="11"/>
      <c r="R917" s="11"/>
      <c r="S917" s="397"/>
      <c r="T917" s="419"/>
      <c r="U917" s="444">
        <f>Import!N1615</f>
        <v>0</v>
      </c>
      <c r="V917" s="11"/>
      <c r="W917" s="306"/>
      <c r="X917" s="306"/>
      <c r="Y917" s="306"/>
      <c r="Z917" s="11"/>
      <c r="AE917" s="204"/>
      <c r="AF917" s="204"/>
      <c r="AG917" s="204"/>
      <c r="AH917" s="204"/>
      <c r="AI917" s="922"/>
      <c r="AJ917" s="205"/>
      <c r="AK917" s="973"/>
      <c r="AL917" s="973">
        <f>AL916</f>
        <v>0</v>
      </c>
      <c r="AP917" s="204"/>
      <c r="AQ917" s="204"/>
      <c r="AR917" s="204"/>
      <c r="AS917" s="204"/>
      <c r="AT917" s="204"/>
      <c r="AU917" s="205"/>
      <c r="AV917" s="973"/>
      <c r="AW917" s="973">
        <f>AW916</f>
        <v>0</v>
      </c>
      <c r="BA917" s="204"/>
      <c r="BB917" s="204"/>
      <c r="BC917" s="204"/>
      <c r="BD917" s="204"/>
      <c r="BE917" s="204"/>
      <c r="BF917" s="205"/>
      <c r="BG917" s="973"/>
      <c r="BH917" s="973">
        <f>BH916</f>
        <v>0</v>
      </c>
      <c r="BL917" s="204"/>
      <c r="BM917" s="204"/>
      <c r="BN917" s="204"/>
      <c r="BO917" s="204"/>
      <c r="BP917" s="204"/>
      <c r="BQ917" s="205"/>
      <c r="BR917" s="973"/>
      <c r="BS917" s="973">
        <f>BS916</f>
        <v>0</v>
      </c>
      <c r="BW917" s="204"/>
      <c r="BX917" s="204"/>
      <c r="BY917" s="204"/>
      <c r="BZ917" s="204"/>
      <c r="CA917" s="204"/>
      <c r="CB917" s="205"/>
      <c r="CC917" s="973"/>
      <c r="CD917" s="973">
        <f>CD916</f>
        <v>0</v>
      </c>
      <c r="CE917" s="11"/>
      <c r="CF917" s="11"/>
      <c r="CG917" s="11"/>
      <c r="CH917" s="11"/>
      <c r="CI917" s="11"/>
      <c r="CJ917" s="11"/>
      <c r="CK917" s="11"/>
      <c r="CL917" s="11"/>
      <c r="CM917" s="11"/>
    </row>
    <row r="918" spans="1:91" ht="24.75" customHeight="1">
      <c r="A918" s="949" t="str">
        <f>IF(E918&gt;0,"Wypełnione","")</f>
        <v/>
      </c>
      <c r="B918" s="57"/>
      <c r="C918" s="2050">
        <f>'Og s3a'!C1627</f>
        <v>0</v>
      </c>
      <c r="D918" s="2052">
        <f>'Og s3a'!E1627</f>
        <v>0</v>
      </c>
      <c r="E918" s="2050">
        <f>'Og s3a'!F1627</f>
        <v>0</v>
      </c>
      <c r="F918" s="2771"/>
      <c r="G918" s="448">
        <f>T918</f>
        <v>0</v>
      </c>
      <c r="H918" s="2773">
        <f>U918</f>
        <v>0</v>
      </c>
      <c r="I918" s="451"/>
      <c r="J918" s="2775"/>
      <c r="K918" s="451"/>
      <c r="L918" s="2775"/>
      <c r="M918" s="451"/>
      <c r="N918" s="2775"/>
      <c r="O918" s="451"/>
      <c r="P918" s="2775"/>
      <c r="Q918" s="11"/>
      <c r="R918" s="11"/>
      <c r="S918" s="396">
        <f>'Og s3a'!G1627</f>
        <v>0</v>
      </c>
      <c r="T918" s="398">
        <f>'Og s3a'!D1627</f>
        <v>0</v>
      </c>
      <c r="U918" s="444">
        <f>Import!N1616</f>
        <v>0</v>
      </c>
      <c r="V918" s="11"/>
      <c r="W918" s="306"/>
      <c r="X918" s="306"/>
      <c r="Y918" s="306"/>
      <c r="Z918" s="970">
        <f>IF(F918=AF$7,1,0)</f>
        <v>0</v>
      </c>
      <c r="AA918" s="970">
        <f>Z918*D918</f>
        <v>0</v>
      </c>
      <c r="AB918" s="978">
        <f>IF($Z918=0,0,IF(AF918+AH918+AJ918&gt;0,$AA918,0))</f>
        <v>0</v>
      </c>
      <c r="AC918" s="980">
        <f>IF($Z918=0,0,IF(AND(AB918=0,G919&gt;0),$AA918,0))</f>
        <v>0</v>
      </c>
      <c r="AD918" s="969">
        <f>AA918-AB918-AC918</f>
        <v>0</v>
      </c>
      <c r="AE918" s="204">
        <f t="shared" si="325"/>
        <v>0</v>
      </c>
      <c r="AF918" s="204">
        <f t="shared" si="325"/>
        <v>0</v>
      </c>
      <c r="AG918" s="204">
        <f t="shared" si="325"/>
        <v>0</v>
      </c>
      <c r="AH918" s="204">
        <f t="shared" si="325"/>
        <v>0</v>
      </c>
      <c r="AI918" s="922">
        <f t="shared" si="325"/>
        <v>0</v>
      </c>
      <c r="AJ918" s="205">
        <f t="shared" si="325"/>
        <v>0</v>
      </c>
      <c r="AK918" s="973">
        <f>IF($Z918=1,0,IF(AND($Z918=0,AF918&gt;0),1,IF(AND($Z918=0,AH918&gt;0),1,IF(AND($Z918=0,AJ918&gt;0),1,0))))</f>
        <v>0</v>
      </c>
      <c r="AL918" s="973">
        <f>IF($Z918=0,0,IF(AND($Z918=1,AE918&gt;0),1,IF(AND($Z918=1,AG918&gt;0),1,IF(AND($Z918=1,AI918&gt;0),1,0))))</f>
        <v>0</v>
      </c>
      <c r="AM918" s="978">
        <f>IF($Z918=0,0,IF(AQ918+AS918+AU918&gt;0,$AA918,0))</f>
        <v>0</v>
      </c>
      <c r="AN918" s="980">
        <f>IF($Z918=0,0,IF(AND(AM918=0,I919&gt;0),$AA918,0))</f>
        <v>0</v>
      </c>
      <c r="AO918" s="969">
        <f>$AA918-AM918-AN918</f>
        <v>0</v>
      </c>
      <c r="AP918" s="204">
        <f t="shared" si="326"/>
        <v>0</v>
      </c>
      <c r="AQ918" s="204">
        <f t="shared" si="326"/>
        <v>0</v>
      </c>
      <c r="AR918" s="204">
        <f t="shared" si="326"/>
        <v>0</v>
      </c>
      <c r="AS918" s="204">
        <f t="shared" si="326"/>
        <v>0</v>
      </c>
      <c r="AT918" s="204">
        <f t="shared" si="326"/>
        <v>0</v>
      </c>
      <c r="AU918" s="205">
        <f t="shared" si="326"/>
        <v>0</v>
      </c>
      <c r="AV918" s="973">
        <f>IF($Z918=1,0,IF(AND($Z918=0,AQ918&gt;0),1,IF(AND($Z918=0,AS918&gt;0),1,IF(AND($Z918=0,AU918&gt;0),1,0))))</f>
        <v>0</v>
      </c>
      <c r="AW918" s="973">
        <f>IF($Z918=0,0,IF(AND($Z918=1,AP918&gt;0),1,IF(AND($Z918=1,AR918&gt;0),1,IF(AND($Z918=1,AT918&gt;0),1,0))))</f>
        <v>0</v>
      </c>
      <c r="AX918" s="978">
        <f>IF($Z918=0,0,IF(BB918+BD918+BF918&gt;0,$AA918,0))</f>
        <v>0</v>
      </c>
      <c r="AY918" s="980">
        <f>IF($Z918=0,0,IF(AND(AX918=0,K919&gt;0),$AA918,0))</f>
        <v>0</v>
      </c>
      <c r="AZ918" s="969">
        <f>$AA918-AX918-AY918</f>
        <v>0</v>
      </c>
      <c r="BA918" s="204">
        <f t="shared" si="327"/>
        <v>0</v>
      </c>
      <c r="BB918" s="204">
        <f t="shared" si="327"/>
        <v>0</v>
      </c>
      <c r="BC918" s="204">
        <f t="shared" si="327"/>
        <v>0</v>
      </c>
      <c r="BD918" s="204">
        <f t="shared" si="327"/>
        <v>0</v>
      </c>
      <c r="BE918" s="204">
        <f t="shared" si="327"/>
        <v>0</v>
      </c>
      <c r="BF918" s="205">
        <f t="shared" si="327"/>
        <v>0</v>
      </c>
      <c r="BG918" s="973">
        <f>IF($Z918=1,0,IF(AND($Z918=0,BB918&gt;0),1,IF(AND($Z918=0,BD918&gt;0),1,IF(AND($Z918=0,BF918&gt;0),1,0))))</f>
        <v>0</v>
      </c>
      <c r="BH918" s="973">
        <f>IF($Z918=0,0,IF(AND($Z918=1,BA918&gt;0),1,IF(AND($Z918=1,BC918&gt;0),1,IF(AND($Z918=1,BE918&gt;0),1,0))))</f>
        <v>0</v>
      </c>
      <c r="BI918" s="978">
        <f>IF($Z918=0,0,IF(BM918+BO918+BQ918&gt;0,$AA918,0))</f>
        <v>0</v>
      </c>
      <c r="BJ918" s="980">
        <f>IF($Z918=0,0,IF(AND(BI918=0,M919&gt;0),$AA918,0))</f>
        <v>0</v>
      </c>
      <c r="BK918" s="969">
        <f>$AA918-BI918-BJ918</f>
        <v>0</v>
      </c>
      <c r="BL918" s="204">
        <f t="shared" si="328"/>
        <v>0</v>
      </c>
      <c r="BM918" s="204">
        <f t="shared" si="328"/>
        <v>0</v>
      </c>
      <c r="BN918" s="204">
        <f t="shared" si="328"/>
        <v>0</v>
      </c>
      <c r="BO918" s="204">
        <f t="shared" si="328"/>
        <v>0</v>
      </c>
      <c r="BP918" s="204">
        <f t="shared" si="328"/>
        <v>0</v>
      </c>
      <c r="BQ918" s="205">
        <f t="shared" si="328"/>
        <v>0</v>
      </c>
      <c r="BR918" s="973">
        <f>IF($Z918=1,0,IF(AND($Z918=0,BM918&gt;0),1,IF(AND($Z918=0,BO918&gt;0),1,IF(AND($Z918=0,BQ918&gt;0),1,0))))</f>
        <v>0</v>
      </c>
      <c r="BS918" s="973">
        <f>IF($Z918=0,0,IF(AND($Z918=1,BL918&gt;0),1,IF(AND($Z918=1,BN918&gt;0),1,IF(AND($Z918=1,BP918&gt;0),1,0))))</f>
        <v>0</v>
      </c>
      <c r="BT918" s="978">
        <f>IF($Z918=0,0,IF(BX918+BZ918+CB918&gt;0,$AA918,0))</f>
        <v>0</v>
      </c>
      <c r="BU918" s="980">
        <f>IF($Z918=0,0,IF(AND(BT918=0,O919&gt;0),$AA918,0))</f>
        <v>0</v>
      </c>
      <c r="BV918" s="969">
        <f>$AA918-BT918-BU918</f>
        <v>0</v>
      </c>
      <c r="BW918" s="204">
        <f t="shared" si="329"/>
        <v>0</v>
      </c>
      <c r="BX918" s="204">
        <f t="shared" si="329"/>
        <v>0</v>
      </c>
      <c r="BY918" s="204">
        <f t="shared" si="329"/>
        <v>0</v>
      </c>
      <c r="BZ918" s="204">
        <f t="shared" si="329"/>
        <v>0</v>
      </c>
      <c r="CA918" s="204">
        <f t="shared" si="329"/>
        <v>0</v>
      </c>
      <c r="CB918" s="205">
        <f t="shared" si="329"/>
        <v>0</v>
      </c>
      <c r="CC918" s="973">
        <f>IF($Z918=1,0,IF(AND($Z918=0,BX918&gt;0),1,IF(AND($Z918=0,BZ918&gt;0),1,IF(AND($Z918=0,CB918&gt;0),1,0))))</f>
        <v>0</v>
      </c>
      <c r="CD918" s="973">
        <f>IF($Z918=0,0,IF(AND($Z918=1,BW918&gt;0),1,IF(AND($Z918=1,BY918&gt;0),1,IF(AND($Z918=1,CA918&gt;0),1,0))))</f>
        <v>0</v>
      </c>
      <c r="CE918" s="11"/>
      <c r="CF918" s="11"/>
      <c r="CG918" s="11"/>
      <c r="CH918" s="11"/>
      <c r="CI918" s="11"/>
      <c r="CJ918" s="11"/>
      <c r="CK918" s="11"/>
      <c r="CL918" s="11"/>
      <c r="CM918" s="11"/>
    </row>
    <row r="919" spans="1:91" ht="14.25" customHeight="1">
      <c r="A919" s="950" t="str">
        <f>A918</f>
        <v/>
      </c>
      <c r="B919" s="57"/>
      <c r="C919" s="2051"/>
      <c r="D919" s="2053"/>
      <c r="E919" s="2051"/>
      <c r="F919" s="2772"/>
      <c r="G919" s="1121">
        <f>Import!Q1616</f>
        <v>0</v>
      </c>
      <c r="H919" s="2774"/>
      <c r="I919" s="450"/>
      <c r="J919" s="2775"/>
      <c r="K919" s="450"/>
      <c r="L919" s="2775"/>
      <c r="M919" s="450"/>
      <c r="N919" s="2775"/>
      <c r="O919" s="450"/>
      <c r="P919" s="2775"/>
      <c r="Q919" s="11"/>
      <c r="R919" s="11"/>
      <c r="S919" s="397"/>
      <c r="T919" s="419"/>
      <c r="U919" s="444">
        <f>Import!N1617</f>
        <v>0</v>
      </c>
      <c r="V919" s="11"/>
      <c r="W919" s="306"/>
      <c r="X919" s="306"/>
      <c r="Y919" s="306"/>
      <c r="Z919" s="11"/>
      <c r="AE919" s="204"/>
      <c r="AF919" s="204"/>
      <c r="AG919" s="204"/>
      <c r="AH919" s="204"/>
      <c r="AI919" s="922"/>
      <c r="AJ919" s="205"/>
      <c r="AK919" s="973"/>
      <c r="AL919" s="973">
        <f>AL918</f>
        <v>0</v>
      </c>
      <c r="AP919" s="204"/>
      <c r="AQ919" s="204"/>
      <c r="AR919" s="204"/>
      <c r="AS919" s="204"/>
      <c r="AT919" s="204"/>
      <c r="AU919" s="205"/>
      <c r="AV919" s="973"/>
      <c r="AW919" s="973">
        <f>AW918</f>
        <v>0</v>
      </c>
      <c r="BA919" s="204"/>
      <c r="BB919" s="204"/>
      <c r="BC919" s="204"/>
      <c r="BD919" s="204"/>
      <c r="BE919" s="204"/>
      <c r="BF919" s="205"/>
      <c r="BG919" s="973"/>
      <c r="BH919" s="973">
        <f>BH918</f>
        <v>0</v>
      </c>
      <c r="BL919" s="204"/>
      <c r="BM919" s="204"/>
      <c r="BN919" s="204"/>
      <c r="BO919" s="204"/>
      <c r="BP919" s="204"/>
      <c r="BQ919" s="205"/>
      <c r="BR919" s="973"/>
      <c r="BS919" s="973">
        <f>BS918</f>
        <v>0</v>
      </c>
      <c r="BW919" s="204"/>
      <c r="BX919" s="204"/>
      <c r="BY919" s="204"/>
      <c r="BZ919" s="204"/>
      <c r="CA919" s="204"/>
      <c r="CB919" s="205"/>
      <c r="CC919" s="973"/>
      <c r="CD919" s="973">
        <f>CD918</f>
        <v>0</v>
      </c>
      <c r="CE919" s="11"/>
      <c r="CF919" s="11"/>
      <c r="CG919" s="11"/>
      <c r="CH919" s="11"/>
      <c r="CI919" s="11"/>
      <c r="CJ919" s="11"/>
      <c r="CK919" s="11"/>
      <c r="CL919" s="11"/>
      <c r="CM919" s="11"/>
    </row>
    <row r="920" spans="1:91" ht="24.75" customHeight="1">
      <c r="A920" s="949" t="str">
        <f>IF(E920&gt;0,"Wypełnione","")</f>
        <v/>
      </c>
      <c r="B920" s="57"/>
      <c r="C920" s="2050">
        <f>'Og s3a'!C1629</f>
        <v>0</v>
      </c>
      <c r="D920" s="2052">
        <f>'Og s3a'!E1629</f>
        <v>0</v>
      </c>
      <c r="E920" s="2050">
        <f>'Og s3a'!F1629</f>
        <v>0</v>
      </c>
      <c r="F920" s="2771"/>
      <c r="G920" s="448">
        <f>T920</f>
        <v>0</v>
      </c>
      <c r="H920" s="2773">
        <f>U920</f>
        <v>0</v>
      </c>
      <c r="I920" s="451"/>
      <c r="J920" s="2775"/>
      <c r="K920" s="451"/>
      <c r="L920" s="2775"/>
      <c r="M920" s="451"/>
      <c r="N920" s="2775"/>
      <c r="O920" s="451"/>
      <c r="P920" s="2775"/>
      <c r="Q920" s="11"/>
      <c r="R920" s="11"/>
      <c r="S920" s="396">
        <f>'Og s3a'!G1629</f>
        <v>0</v>
      </c>
      <c r="T920" s="398">
        <f>'Og s3a'!D1629</f>
        <v>0</v>
      </c>
      <c r="U920" s="444">
        <f>Import!N1618</f>
        <v>0</v>
      </c>
      <c r="V920" s="11"/>
      <c r="W920" s="306"/>
      <c r="X920" s="306"/>
      <c r="Y920" s="306"/>
      <c r="Z920" s="970">
        <f>IF(F920=AF$7,1,0)</f>
        <v>0</v>
      </c>
      <c r="AA920" s="970">
        <f>Z920*D920</f>
        <v>0</v>
      </c>
      <c r="AB920" s="978">
        <f>IF($Z920=0,0,IF(AF920+AH920+AJ920&gt;0,$AA920,0))</f>
        <v>0</v>
      </c>
      <c r="AC920" s="980">
        <f>IF($Z920=0,0,IF(AND(AB920=0,G921&gt;0),$AA920,0))</f>
        <v>0</v>
      </c>
      <c r="AD920" s="969">
        <f>AA920-AB920-AC920</f>
        <v>0</v>
      </c>
      <c r="AE920" s="204">
        <f t="shared" si="325"/>
        <v>0</v>
      </c>
      <c r="AF920" s="204">
        <f t="shared" si="325"/>
        <v>0</v>
      </c>
      <c r="AG920" s="204">
        <f t="shared" si="325"/>
        <v>0</v>
      </c>
      <c r="AH920" s="204">
        <f t="shared" si="325"/>
        <v>0</v>
      </c>
      <c r="AI920" s="922">
        <f t="shared" si="325"/>
        <v>0</v>
      </c>
      <c r="AJ920" s="205">
        <f t="shared" si="325"/>
        <v>0</v>
      </c>
      <c r="AK920" s="973">
        <f>IF($Z920=1,0,IF(AND($Z920=0,AF920&gt;0),1,IF(AND($Z920=0,AH920&gt;0),1,IF(AND($Z920=0,AJ920&gt;0),1,0))))</f>
        <v>0</v>
      </c>
      <c r="AL920" s="973">
        <f>IF($Z920=0,0,IF(AND($Z920=1,AE920&gt;0),1,IF(AND($Z920=1,AG920&gt;0),1,IF(AND($Z920=1,AI920&gt;0),1,0))))</f>
        <v>0</v>
      </c>
      <c r="AM920" s="978">
        <f>IF($Z920=0,0,IF(AQ920+AS920+AU920&gt;0,$AA920,0))</f>
        <v>0</v>
      </c>
      <c r="AN920" s="980">
        <f>IF($Z920=0,0,IF(AND(AM920=0,I921&gt;0),$AA920,0))</f>
        <v>0</v>
      </c>
      <c r="AO920" s="969">
        <f>$AA920-AM920-AN920</f>
        <v>0</v>
      </c>
      <c r="AP920" s="204">
        <f t="shared" si="326"/>
        <v>0</v>
      </c>
      <c r="AQ920" s="204">
        <f t="shared" si="326"/>
        <v>0</v>
      </c>
      <c r="AR920" s="204">
        <f t="shared" si="326"/>
        <v>0</v>
      </c>
      <c r="AS920" s="204">
        <f t="shared" si="326"/>
        <v>0</v>
      </c>
      <c r="AT920" s="204">
        <f t="shared" si="326"/>
        <v>0</v>
      </c>
      <c r="AU920" s="205">
        <f t="shared" si="326"/>
        <v>0</v>
      </c>
      <c r="AV920" s="973">
        <f>IF($Z920=1,0,IF(AND($Z920=0,AQ920&gt;0),1,IF(AND($Z920=0,AS920&gt;0),1,IF(AND($Z920=0,AU920&gt;0),1,0))))</f>
        <v>0</v>
      </c>
      <c r="AW920" s="973">
        <f>IF($Z920=0,0,IF(AND($Z920=1,AP920&gt;0),1,IF(AND($Z920=1,AR920&gt;0),1,IF(AND($Z920=1,AT920&gt;0),1,0))))</f>
        <v>0</v>
      </c>
      <c r="AX920" s="978">
        <f>IF($Z920=0,0,IF(BB920+BD920+BF920&gt;0,$AA920,0))</f>
        <v>0</v>
      </c>
      <c r="AY920" s="980">
        <f>IF($Z920=0,0,IF(AND(AX920=0,K921&gt;0),$AA920,0))</f>
        <v>0</v>
      </c>
      <c r="AZ920" s="969">
        <f>$AA920-AX920-AY920</f>
        <v>0</v>
      </c>
      <c r="BA920" s="204">
        <f t="shared" si="327"/>
        <v>0</v>
      </c>
      <c r="BB920" s="204">
        <f t="shared" si="327"/>
        <v>0</v>
      </c>
      <c r="BC920" s="204">
        <f t="shared" si="327"/>
        <v>0</v>
      </c>
      <c r="BD920" s="204">
        <f t="shared" si="327"/>
        <v>0</v>
      </c>
      <c r="BE920" s="204">
        <f t="shared" si="327"/>
        <v>0</v>
      </c>
      <c r="BF920" s="205">
        <f t="shared" si="327"/>
        <v>0</v>
      </c>
      <c r="BG920" s="973">
        <f>IF($Z920=1,0,IF(AND($Z920=0,BB920&gt;0),1,IF(AND($Z920=0,BD920&gt;0),1,IF(AND($Z920=0,BF920&gt;0),1,0))))</f>
        <v>0</v>
      </c>
      <c r="BH920" s="973">
        <f>IF($Z920=0,0,IF(AND($Z920=1,BA920&gt;0),1,IF(AND($Z920=1,BC920&gt;0),1,IF(AND($Z920=1,BE920&gt;0),1,0))))</f>
        <v>0</v>
      </c>
      <c r="BI920" s="978">
        <f>IF($Z920=0,0,IF(BM920+BO920+BQ920&gt;0,$AA920,0))</f>
        <v>0</v>
      </c>
      <c r="BJ920" s="980">
        <f>IF($Z920=0,0,IF(AND(BI920=0,M921&gt;0),$AA920,0))</f>
        <v>0</v>
      </c>
      <c r="BK920" s="969">
        <f>$AA920-BI920-BJ920</f>
        <v>0</v>
      </c>
      <c r="BL920" s="204">
        <f t="shared" si="328"/>
        <v>0</v>
      </c>
      <c r="BM920" s="204">
        <f t="shared" si="328"/>
        <v>0</v>
      </c>
      <c r="BN920" s="204">
        <f t="shared" si="328"/>
        <v>0</v>
      </c>
      <c r="BO920" s="204">
        <f t="shared" si="328"/>
        <v>0</v>
      </c>
      <c r="BP920" s="204">
        <f t="shared" si="328"/>
        <v>0</v>
      </c>
      <c r="BQ920" s="205">
        <f t="shared" si="328"/>
        <v>0</v>
      </c>
      <c r="BR920" s="973">
        <f>IF($Z920=1,0,IF(AND($Z920=0,BM920&gt;0),1,IF(AND($Z920=0,BO920&gt;0),1,IF(AND($Z920=0,BQ920&gt;0),1,0))))</f>
        <v>0</v>
      </c>
      <c r="BS920" s="973">
        <f>IF($Z920=0,0,IF(AND($Z920=1,BL920&gt;0),1,IF(AND($Z920=1,BN920&gt;0),1,IF(AND($Z920=1,BP920&gt;0),1,0))))</f>
        <v>0</v>
      </c>
      <c r="BT920" s="978">
        <f>IF($Z920=0,0,IF(BX920+BZ920+CB920&gt;0,$AA920,0))</f>
        <v>0</v>
      </c>
      <c r="BU920" s="980">
        <f>IF($Z920=0,0,IF(AND(BT920=0,O921&gt;0),$AA920,0))</f>
        <v>0</v>
      </c>
      <c r="BV920" s="969">
        <f>$AA920-BT920-BU920</f>
        <v>0</v>
      </c>
      <c r="BW920" s="204">
        <f t="shared" si="329"/>
        <v>0</v>
      </c>
      <c r="BX920" s="204">
        <f t="shared" si="329"/>
        <v>0</v>
      </c>
      <c r="BY920" s="204">
        <f t="shared" si="329"/>
        <v>0</v>
      </c>
      <c r="BZ920" s="204">
        <f t="shared" si="329"/>
        <v>0</v>
      </c>
      <c r="CA920" s="204">
        <f t="shared" si="329"/>
        <v>0</v>
      </c>
      <c r="CB920" s="205">
        <f t="shared" si="329"/>
        <v>0</v>
      </c>
      <c r="CC920" s="973">
        <f>IF($Z920=1,0,IF(AND($Z920=0,BX920&gt;0),1,IF(AND($Z920=0,BZ920&gt;0),1,IF(AND($Z920=0,CB920&gt;0),1,0))))</f>
        <v>0</v>
      </c>
      <c r="CD920" s="973">
        <f>IF($Z920=0,0,IF(AND($Z920=1,BW920&gt;0),1,IF(AND($Z920=1,BY920&gt;0),1,IF(AND($Z920=1,CA920&gt;0),1,0))))</f>
        <v>0</v>
      </c>
      <c r="CE920" s="11"/>
      <c r="CF920" s="11"/>
      <c r="CG920" s="11"/>
      <c r="CH920" s="11"/>
      <c r="CI920" s="11"/>
      <c r="CJ920" s="11"/>
      <c r="CK920" s="11"/>
      <c r="CL920" s="11"/>
      <c r="CM920" s="11"/>
    </row>
    <row r="921" spans="1:91" ht="14.25" customHeight="1">
      <c r="A921" s="950" t="str">
        <f>A920</f>
        <v/>
      </c>
      <c r="B921" s="57"/>
      <c r="C921" s="2051"/>
      <c r="D921" s="2053"/>
      <c r="E921" s="2051"/>
      <c r="F921" s="2772"/>
      <c r="G921" s="1121">
        <f>Import!Q1618</f>
        <v>0</v>
      </c>
      <c r="H921" s="2774"/>
      <c r="I921" s="450"/>
      <c r="J921" s="2775"/>
      <c r="K921" s="450"/>
      <c r="L921" s="2775"/>
      <c r="M921" s="450"/>
      <c r="N921" s="2775"/>
      <c r="O921" s="450"/>
      <c r="P921" s="2775"/>
      <c r="Q921" s="11"/>
      <c r="R921" s="11"/>
      <c r="S921" s="397"/>
      <c r="T921" s="419"/>
      <c r="U921" s="444">
        <f>Import!N1619</f>
        <v>0</v>
      </c>
      <c r="V921" s="11"/>
      <c r="W921" s="306"/>
      <c r="X921" s="306"/>
      <c r="Y921" s="306"/>
      <c r="Z921" s="11"/>
      <c r="AE921" s="204"/>
      <c r="AF921" s="204"/>
      <c r="AG921" s="204"/>
      <c r="AH921" s="204"/>
      <c r="AI921" s="922"/>
      <c r="AJ921" s="205"/>
      <c r="AK921" s="973"/>
      <c r="AL921" s="973">
        <f>AL920</f>
        <v>0</v>
      </c>
      <c r="AP921" s="204"/>
      <c r="AQ921" s="204"/>
      <c r="AR921" s="204"/>
      <c r="AS921" s="204"/>
      <c r="AT921" s="204"/>
      <c r="AU921" s="205"/>
      <c r="AV921" s="973"/>
      <c r="AW921" s="973">
        <f>AW920</f>
        <v>0</v>
      </c>
      <c r="BA921" s="204"/>
      <c r="BB921" s="204"/>
      <c r="BC921" s="204"/>
      <c r="BD921" s="204"/>
      <c r="BE921" s="204"/>
      <c r="BF921" s="205"/>
      <c r="BG921" s="973"/>
      <c r="BH921" s="973">
        <f>BH920</f>
        <v>0</v>
      </c>
      <c r="BL921" s="204"/>
      <c r="BM921" s="204"/>
      <c r="BN921" s="204"/>
      <c r="BO921" s="204"/>
      <c r="BP921" s="204"/>
      <c r="BQ921" s="205"/>
      <c r="BR921" s="973"/>
      <c r="BS921" s="973">
        <f>BS920</f>
        <v>0</v>
      </c>
      <c r="BW921" s="204"/>
      <c r="BX921" s="204"/>
      <c r="BY921" s="204"/>
      <c r="BZ921" s="204"/>
      <c r="CA921" s="204"/>
      <c r="CB921" s="205"/>
      <c r="CC921" s="973"/>
      <c r="CD921" s="973">
        <f>CD920</f>
        <v>0</v>
      </c>
      <c r="CE921" s="11"/>
      <c r="CF921" s="11"/>
      <c r="CG921" s="11"/>
      <c r="CH921" s="11"/>
      <c r="CI921" s="11"/>
      <c r="CJ921" s="11"/>
      <c r="CK921" s="11"/>
      <c r="CL921" s="11"/>
      <c r="CM921" s="11"/>
    </row>
    <row r="922" spans="1:91" ht="24.75" customHeight="1">
      <c r="A922" s="949" t="str">
        <f>IF(E922&gt;0,"Wypełnione","")</f>
        <v/>
      </c>
      <c r="B922" s="57"/>
      <c r="C922" s="2050">
        <f>'Og s3a'!C1631</f>
        <v>0</v>
      </c>
      <c r="D922" s="2052">
        <f>'Og s3a'!E1631</f>
        <v>0</v>
      </c>
      <c r="E922" s="2050">
        <f>'Og s3a'!F1631</f>
        <v>0</v>
      </c>
      <c r="F922" s="2771"/>
      <c r="G922" s="448">
        <f>T922</f>
        <v>0</v>
      </c>
      <c r="H922" s="2773">
        <f>U922</f>
        <v>0</v>
      </c>
      <c r="I922" s="451"/>
      <c r="J922" s="2775"/>
      <c r="K922" s="451"/>
      <c r="L922" s="2775"/>
      <c r="M922" s="451"/>
      <c r="N922" s="2775"/>
      <c r="O922" s="451"/>
      <c r="P922" s="2775"/>
      <c r="Q922" s="11"/>
      <c r="R922" s="11"/>
      <c r="S922" s="396">
        <f>'Og s3a'!G1631</f>
        <v>0</v>
      </c>
      <c r="T922" s="398">
        <f>'Og s3a'!D1631</f>
        <v>0</v>
      </c>
      <c r="U922" s="444">
        <f>Import!N1620</f>
        <v>0</v>
      </c>
      <c r="V922" s="11"/>
      <c r="W922" s="306"/>
      <c r="X922" s="306"/>
      <c r="Y922" s="306"/>
      <c r="Z922" s="970">
        <f>IF(F922=AF$7,1,0)</f>
        <v>0</v>
      </c>
      <c r="AA922" s="970">
        <f>Z922*D922</f>
        <v>0</v>
      </c>
      <c r="AB922" s="978">
        <f>IF($Z922=0,0,IF(AF922+AH922+AJ922&gt;0,$AA922,0))</f>
        <v>0</v>
      </c>
      <c r="AC922" s="980">
        <f>IF($Z922=0,0,IF(AND(AB922=0,G923&gt;0),$AA922,0))</f>
        <v>0</v>
      </c>
      <c r="AD922" s="969">
        <f>AA922-AB922-AC922</f>
        <v>0</v>
      </c>
      <c r="AE922" s="204">
        <f t="shared" si="325"/>
        <v>0</v>
      </c>
      <c r="AF922" s="204">
        <f t="shared" si="325"/>
        <v>0</v>
      </c>
      <c r="AG922" s="204">
        <f t="shared" si="325"/>
        <v>0</v>
      </c>
      <c r="AH922" s="204">
        <f t="shared" si="325"/>
        <v>0</v>
      </c>
      <c r="AI922" s="922">
        <f t="shared" si="325"/>
        <v>0</v>
      </c>
      <c r="AJ922" s="205">
        <f t="shared" si="325"/>
        <v>0</v>
      </c>
      <c r="AK922" s="973">
        <f>IF($Z922=1,0,IF(AND($Z922=0,AF922&gt;0),1,IF(AND($Z922=0,AH922&gt;0),1,IF(AND($Z922=0,AJ922&gt;0),1,0))))</f>
        <v>0</v>
      </c>
      <c r="AL922" s="973">
        <f>IF($Z922=0,0,IF(AND($Z922=1,AE922&gt;0),1,IF(AND($Z922=1,AG922&gt;0),1,IF(AND($Z922=1,AI922&gt;0),1,0))))</f>
        <v>0</v>
      </c>
      <c r="AM922" s="978">
        <f>IF($Z922=0,0,IF(AQ922+AS922+AU922&gt;0,$AA922,0))</f>
        <v>0</v>
      </c>
      <c r="AN922" s="980">
        <f>IF($Z922=0,0,IF(AND(AM922=0,I923&gt;0),$AA922,0))</f>
        <v>0</v>
      </c>
      <c r="AO922" s="969">
        <f>$AA922-AM922-AN922</f>
        <v>0</v>
      </c>
      <c r="AP922" s="204">
        <f t="shared" si="326"/>
        <v>0</v>
      </c>
      <c r="AQ922" s="204">
        <f t="shared" si="326"/>
        <v>0</v>
      </c>
      <c r="AR922" s="204">
        <f t="shared" si="326"/>
        <v>0</v>
      </c>
      <c r="AS922" s="204">
        <f t="shared" si="326"/>
        <v>0</v>
      </c>
      <c r="AT922" s="204">
        <f t="shared" si="326"/>
        <v>0</v>
      </c>
      <c r="AU922" s="205">
        <f t="shared" si="326"/>
        <v>0</v>
      </c>
      <c r="AV922" s="973">
        <f>IF($Z922=1,0,IF(AND($Z922=0,AQ922&gt;0),1,IF(AND($Z922=0,AS922&gt;0),1,IF(AND($Z922=0,AU922&gt;0),1,0))))</f>
        <v>0</v>
      </c>
      <c r="AW922" s="973">
        <f>IF($Z922=0,0,IF(AND($Z922=1,AP922&gt;0),1,IF(AND($Z922=1,AR922&gt;0),1,IF(AND($Z922=1,AT922&gt;0),1,0))))</f>
        <v>0</v>
      </c>
      <c r="AX922" s="978">
        <f>IF($Z922=0,0,IF(BB922+BD922+BF922&gt;0,$AA922,0))</f>
        <v>0</v>
      </c>
      <c r="AY922" s="980">
        <f>IF($Z922=0,0,IF(AND(AX922=0,K923&gt;0),$AA922,0))</f>
        <v>0</v>
      </c>
      <c r="AZ922" s="969">
        <f>$AA922-AX922-AY922</f>
        <v>0</v>
      </c>
      <c r="BA922" s="204">
        <f t="shared" si="327"/>
        <v>0</v>
      </c>
      <c r="BB922" s="204">
        <f t="shared" si="327"/>
        <v>0</v>
      </c>
      <c r="BC922" s="204">
        <f t="shared" si="327"/>
        <v>0</v>
      </c>
      <c r="BD922" s="204">
        <f t="shared" si="327"/>
        <v>0</v>
      </c>
      <c r="BE922" s="204">
        <f t="shared" si="327"/>
        <v>0</v>
      </c>
      <c r="BF922" s="205">
        <f t="shared" si="327"/>
        <v>0</v>
      </c>
      <c r="BG922" s="973">
        <f>IF($Z922=1,0,IF(AND($Z922=0,BB922&gt;0),1,IF(AND($Z922=0,BD922&gt;0),1,IF(AND($Z922=0,BF922&gt;0),1,0))))</f>
        <v>0</v>
      </c>
      <c r="BH922" s="973">
        <f>IF($Z922=0,0,IF(AND($Z922=1,BA922&gt;0),1,IF(AND($Z922=1,BC922&gt;0),1,IF(AND($Z922=1,BE922&gt;0),1,0))))</f>
        <v>0</v>
      </c>
      <c r="BI922" s="978">
        <f>IF($Z922=0,0,IF(BM922+BO922+BQ922&gt;0,$AA922,0))</f>
        <v>0</v>
      </c>
      <c r="BJ922" s="980">
        <f>IF($Z922=0,0,IF(AND(BI922=0,M923&gt;0),$AA922,0))</f>
        <v>0</v>
      </c>
      <c r="BK922" s="969">
        <f>$AA922-BI922-BJ922</f>
        <v>0</v>
      </c>
      <c r="BL922" s="204">
        <f t="shared" si="328"/>
        <v>0</v>
      </c>
      <c r="BM922" s="204">
        <f t="shared" si="328"/>
        <v>0</v>
      </c>
      <c r="BN922" s="204">
        <f t="shared" si="328"/>
        <v>0</v>
      </c>
      <c r="BO922" s="204">
        <f t="shared" si="328"/>
        <v>0</v>
      </c>
      <c r="BP922" s="204">
        <f t="shared" si="328"/>
        <v>0</v>
      </c>
      <c r="BQ922" s="205">
        <f t="shared" si="328"/>
        <v>0</v>
      </c>
      <c r="BR922" s="973">
        <f>IF($Z922=1,0,IF(AND($Z922=0,BM922&gt;0),1,IF(AND($Z922=0,BO922&gt;0),1,IF(AND($Z922=0,BQ922&gt;0),1,0))))</f>
        <v>0</v>
      </c>
      <c r="BS922" s="973">
        <f>IF($Z922=0,0,IF(AND($Z922=1,BL922&gt;0),1,IF(AND($Z922=1,BN922&gt;0),1,IF(AND($Z922=1,BP922&gt;0),1,0))))</f>
        <v>0</v>
      </c>
      <c r="BT922" s="978">
        <f>IF($Z922=0,0,IF(BX922+BZ922+CB922&gt;0,$AA922,0))</f>
        <v>0</v>
      </c>
      <c r="BU922" s="980">
        <f>IF($Z922=0,0,IF(AND(BT922=0,O923&gt;0),$AA922,0))</f>
        <v>0</v>
      </c>
      <c r="BV922" s="969">
        <f>$AA922-BT922-BU922</f>
        <v>0</v>
      </c>
      <c r="BW922" s="204">
        <f t="shared" si="329"/>
        <v>0</v>
      </c>
      <c r="BX922" s="204">
        <f t="shared" si="329"/>
        <v>0</v>
      </c>
      <c r="BY922" s="204">
        <f t="shared" si="329"/>
        <v>0</v>
      </c>
      <c r="BZ922" s="204">
        <f t="shared" si="329"/>
        <v>0</v>
      </c>
      <c r="CA922" s="204">
        <f t="shared" si="329"/>
        <v>0</v>
      </c>
      <c r="CB922" s="205">
        <f t="shared" si="329"/>
        <v>0</v>
      </c>
      <c r="CC922" s="973">
        <f>IF($Z922=1,0,IF(AND($Z922=0,BX922&gt;0),1,IF(AND($Z922=0,BZ922&gt;0),1,IF(AND($Z922=0,CB922&gt;0),1,0))))</f>
        <v>0</v>
      </c>
      <c r="CD922" s="973">
        <f>IF($Z922=0,0,IF(AND($Z922=1,BW922&gt;0),1,IF(AND($Z922=1,BY922&gt;0),1,IF(AND($Z922=1,CA922&gt;0),1,0))))</f>
        <v>0</v>
      </c>
      <c r="CE922" s="11"/>
      <c r="CF922" s="11"/>
      <c r="CG922" s="11"/>
      <c r="CH922" s="11"/>
      <c r="CI922" s="11"/>
      <c r="CJ922" s="11"/>
      <c r="CK922" s="11"/>
      <c r="CL922" s="11"/>
      <c r="CM922" s="11"/>
    </row>
    <row r="923" spans="1:91" ht="14.25" customHeight="1">
      <c r="A923" s="950" t="str">
        <f>A922</f>
        <v/>
      </c>
      <c r="B923" s="57"/>
      <c r="C923" s="2051"/>
      <c r="D923" s="2053"/>
      <c r="E923" s="2051"/>
      <c r="F923" s="2772"/>
      <c r="G923" s="1121">
        <f>Import!Q1620</f>
        <v>0</v>
      </c>
      <c r="H923" s="2774"/>
      <c r="I923" s="450"/>
      <c r="J923" s="2775"/>
      <c r="K923" s="450"/>
      <c r="L923" s="2775"/>
      <c r="M923" s="450"/>
      <c r="N923" s="2775"/>
      <c r="O923" s="450"/>
      <c r="P923" s="2775"/>
      <c r="Q923" s="11"/>
      <c r="R923" s="11"/>
      <c r="S923" s="397"/>
      <c r="T923" s="419"/>
      <c r="U923" s="444">
        <f>Import!N1621</f>
        <v>0</v>
      </c>
      <c r="V923" s="11"/>
      <c r="W923" s="306"/>
      <c r="X923" s="306"/>
      <c r="Y923" s="306"/>
      <c r="Z923" s="11"/>
      <c r="AE923" s="204"/>
      <c r="AF923" s="204"/>
      <c r="AG923" s="204"/>
      <c r="AH923" s="204"/>
      <c r="AI923" s="922"/>
      <c r="AJ923" s="205"/>
      <c r="AK923" s="973"/>
      <c r="AL923" s="973">
        <f>AL922</f>
        <v>0</v>
      </c>
      <c r="AP923" s="204"/>
      <c r="AQ923" s="204"/>
      <c r="AR923" s="204"/>
      <c r="AS923" s="204"/>
      <c r="AT923" s="204"/>
      <c r="AU923" s="205"/>
      <c r="AV923" s="973"/>
      <c r="AW923" s="973">
        <f>AW922</f>
        <v>0</v>
      </c>
      <c r="BA923" s="204"/>
      <c r="BB923" s="204"/>
      <c r="BC923" s="204"/>
      <c r="BD923" s="204"/>
      <c r="BE923" s="204"/>
      <c r="BF923" s="205"/>
      <c r="BG923" s="973"/>
      <c r="BH923" s="973">
        <f>BH922</f>
        <v>0</v>
      </c>
      <c r="BL923" s="204"/>
      <c r="BM923" s="204"/>
      <c r="BN923" s="204"/>
      <c r="BO923" s="204"/>
      <c r="BP923" s="204"/>
      <c r="BQ923" s="205"/>
      <c r="BR923" s="973"/>
      <c r="BS923" s="973">
        <f>BS922</f>
        <v>0</v>
      </c>
      <c r="BW923" s="204"/>
      <c r="BX923" s="204"/>
      <c r="BY923" s="204"/>
      <c r="BZ923" s="204"/>
      <c r="CA923" s="204"/>
      <c r="CB923" s="205"/>
      <c r="CC923" s="973"/>
      <c r="CD923" s="973">
        <f>CD922</f>
        <v>0</v>
      </c>
      <c r="CE923" s="11"/>
      <c r="CF923" s="11"/>
      <c r="CG923" s="11"/>
      <c r="CH923" s="11"/>
      <c r="CI923" s="11"/>
      <c r="CJ923" s="11"/>
      <c r="CK923" s="11"/>
      <c r="CL923" s="11"/>
      <c r="CM923" s="11"/>
    </row>
    <row r="924" spans="1:91" ht="24.75" customHeight="1">
      <c r="A924" s="949" t="str">
        <f>IF(E924&gt;0,"Wypełnione","")</f>
        <v/>
      </c>
      <c r="B924" s="57"/>
      <c r="C924" s="2050">
        <f>'Og s3a'!C1633</f>
        <v>0</v>
      </c>
      <c r="D924" s="2052">
        <f>'Og s3a'!E1633</f>
        <v>0</v>
      </c>
      <c r="E924" s="2050">
        <f>'Og s3a'!F1633</f>
        <v>0</v>
      </c>
      <c r="F924" s="2771"/>
      <c r="G924" s="448">
        <f>T924</f>
        <v>0</v>
      </c>
      <c r="H924" s="2773">
        <f>U924</f>
        <v>0</v>
      </c>
      <c r="I924" s="451"/>
      <c r="J924" s="2775"/>
      <c r="K924" s="451"/>
      <c r="L924" s="2775"/>
      <c r="M924" s="451"/>
      <c r="N924" s="2775"/>
      <c r="O924" s="451"/>
      <c r="P924" s="2775"/>
      <c r="Q924" s="11"/>
      <c r="R924" s="11"/>
      <c r="S924" s="396">
        <f>'Og s3a'!G1633</f>
        <v>0</v>
      </c>
      <c r="T924" s="398">
        <f>'Og s3a'!D1633</f>
        <v>0</v>
      </c>
      <c r="U924" s="444">
        <f>Import!N1622</f>
        <v>0</v>
      </c>
      <c r="V924" s="11"/>
      <c r="W924" s="306"/>
      <c r="X924" s="306"/>
      <c r="Y924" s="306"/>
      <c r="Z924" s="970">
        <f>IF(F924=AF$7,1,0)</f>
        <v>0</v>
      </c>
      <c r="AA924" s="970">
        <f>Z924*D924</f>
        <v>0</v>
      </c>
      <c r="AB924" s="978">
        <f>IF($Z924=0,0,IF(AF924+AH924+AJ924&gt;0,$AA924,0))</f>
        <v>0</v>
      </c>
      <c r="AC924" s="980">
        <f>IF($Z924=0,0,IF(AND(AB924=0,G925&gt;0),$AA924,0))</f>
        <v>0</v>
      </c>
      <c r="AD924" s="969">
        <f>AA924-AB924-AC924</f>
        <v>0</v>
      </c>
      <c r="AE924" s="204">
        <f t="shared" si="325"/>
        <v>0</v>
      </c>
      <c r="AF924" s="204">
        <f t="shared" si="325"/>
        <v>0</v>
      </c>
      <c r="AG924" s="204">
        <f t="shared" si="325"/>
        <v>0</v>
      </c>
      <c r="AH924" s="204">
        <f t="shared" si="325"/>
        <v>0</v>
      </c>
      <c r="AI924" s="922">
        <f t="shared" si="325"/>
        <v>0</v>
      </c>
      <c r="AJ924" s="205">
        <f t="shared" si="325"/>
        <v>0</v>
      </c>
      <c r="AK924" s="973">
        <f>IF($Z924=1,0,IF(AND($Z924=0,AF924&gt;0),1,IF(AND($Z924=0,AH924&gt;0),1,IF(AND($Z924=0,AJ924&gt;0),1,0))))</f>
        <v>0</v>
      </c>
      <c r="AL924" s="973">
        <f>IF($Z924=0,0,IF(AND($Z924=1,AE924&gt;0),1,IF(AND($Z924=1,AG924&gt;0),1,IF(AND($Z924=1,AI924&gt;0),1,0))))</f>
        <v>0</v>
      </c>
      <c r="AM924" s="978">
        <f>IF($Z924=0,0,IF(AQ924+AS924+AU924&gt;0,$AA924,0))</f>
        <v>0</v>
      </c>
      <c r="AN924" s="980">
        <f>IF($Z924=0,0,IF(AND(AM924=0,I925&gt;0),$AA924,0))</f>
        <v>0</v>
      </c>
      <c r="AO924" s="969">
        <f>$AA924-AM924-AN924</f>
        <v>0</v>
      </c>
      <c r="AP924" s="204">
        <f t="shared" si="326"/>
        <v>0</v>
      </c>
      <c r="AQ924" s="204">
        <f t="shared" si="326"/>
        <v>0</v>
      </c>
      <c r="AR924" s="204">
        <f t="shared" si="326"/>
        <v>0</v>
      </c>
      <c r="AS924" s="204">
        <f t="shared" si="326"/>
        <v>0</v>
      </c>
      <c r="AT924" s="204">
        <f t="shared" si="326"/>
        <v>0</v>
      </c>
      <c r="AU924" s="205">
        <f t="shared" si="326"/>
        <v>0</v>
      </c>
      <c r="AV924" s="973">
        <f>IF($Z924=1,0,IF(AND($Z924=0,AQ924&gt;0),1,IF(AND($Z924=0,AS924&gt;0),1,IF(AND($Z924=0,AU924&gt;0),1,0))))</f>
        <v>0</v>
      </c>
      <c r="AW924" s="973">
        <f>IF($Z924=0,0,IF(AND($Z924=1,AP924&gt;0),1,IF(AND($Z924=1,AR924&gt;0),1,IF(AND($Z924=1,AT924&gt;0),1,0))))</f>
        <v>0</v>
      </c>
      <c r="AX924" s="978">
        <f>IF($Z924=0,0,IF(BB924+BD924+BF924&gt;0,$AA924,0))</f>
        <v>0</v>
      </c>
      <c r="AY924" s="980">
        <f>IF($Z924=0,0,IF(AND(AX924=0,K925&gt;0),$AA924,0))</f>
        <v>0</v>
      </c>
      <c r="AZ924" s="969">
        <f>$AA924-AX924-AY924</f>
        <v>0</v>
      </c>
      <c r="BA924" s="204">
        <f t="shared" si="327"/>
        <v>0</v>
      </c>
      <c r="BB924" s="204">
        <f t="shared" si="327"/>
        <v>0</v>
      </c>
      <c r="BC924" s="204">
        <f t="shared" si="327"/>
        <v>0</v>
      </c>
      <c r="BD924" s="204">
        <f t="shared" si="327"/>
        <v>0</v>
      </c>
      <c r="BE924" s="204">
        <f t="shared" si="327"/>
        <v>0</v>
      </c>
      <c r="BF924" s="205">
        <f t="shared" si="327"/>
        <v>0</v>
      </c>
      <c r="BG924" s="973">
        <f>IF($Z924=1,0,IF(AND($Z924=0,BB924&gt;0),1,IF(AND($Z924=0,BD924&gt;0),1,IF(AND($Z924=0,BF924&gt;0),1,0))))</f>
        <v>0</v>
      </c>
      <c r="BH924" s="973">
        <f>IF($Z924=0,0,IF(AND($Z924=1,BA924&gt;0),1,IF(AND($Z924=1,BC924&gt;0),1,IF(AND($Z924=1,BE924&gt;0),1,0))))</f>
        <v>0</v>
      </c>
      <c r="BI924" s="978">
        <f>IF($Z924=0,0,IF(BM924+BO924+BQ924&gt;0,$AA924,0))</f>
        <v>0</v>
      </c>
      <c r="BJ924" s="980">
        <f>IF($Z924=0,0,IF(AND(BI924=0,M925&gt;0),$AA924,0))</f>
        <v>0</v>
      </c>
      <c r="BK924" s="969">
        <f>$AA924-BI924-BJ924</f>
        <v>0</v>
      </c>
      <c r="BL924" s="204">
        <f t="shared" si="328"/>
        <v>0</v>
      </c>
      <c r="BM924" s="204">
        <f t="shared" si="328"/>
        <v>0</v>
      </c>
      <c r="BN924" s="204">
        <f t="shared" si="328"/>
        <v>0</v>
      </c>
      <c r="BO924" s="204">
        <f t="shared" si="328"/>
        <v>0</v>
      </c>
      <c r="BP924" s="204">
        <f t="shared" si="328"/>
        <v>0</v>
      </c>
      <c r="BQ924" s="205">
        <f t="shared" si="328"/>
        <v>0</v>
      </c>
      <c r="BR924" s="973">
        <f>IF($Z924=1,0,IF(AND($Z924=0,BM924&gt;0),1,IF(AND($Z924=0,BO924&gt;0),1,IF(AND($Z924=0,BQ924&gt;0),1,0))))</f>
        <v>0</v>
      </c>
      <c r="BS924" s="973">
        <f>IF($Z924=0,0,IF(AND($Z924=1,BL924&gt;0),1,IF(AND($Z924=1,BN924&gt;0),1,IF(AND($Z924=1,BP924&gt;0),1,0))))</f>
        <v>0</v>
      </c>
      <c r="BT924" s="978">
        <f>IF($Z924=0,0,IF(BX924+BZ924+CB924&gt;0,$AA924,0))</f>
        <v>0</v>
      </c>
      <c r="BU924" s="980">
        <f>IF($Z924=0,0,IF(AND(BT924=0,O925&gt;0),$AA924,0))</f>
        <v>0</v>
      </c>
      <c r="BV924" s="969">
        <f>$AA924-BT924-BU924</f>
        <v>0</v>
      </c>
      <c r="BW924" s="204">
        <f t="shared" si="329"/>
        <v>0</v>
      </c>
      <c r="BX924" s="204">
        <f t="shared" si="329"/>
        <v>0</v>
      </c>
      <c r="BY924" s="204">
        <f t="shared" si="329"/>
        <v>0</v>
      </c>
      <c r="BZ924" s="204">
        <f t="shared" si="329"/>
        <v>0</v>
      </c>
      <c r="CA924" s="204">
        <f t="shared" si="329"/>
        <v>0</v>
      </c>
      <c r="CB924" s="205">
        <f t="shared" si="329"/>
        <v>0</v>
      </c>
      <c r="CC924" s="973">
        <f>IF($Z924=1,0,IF(AND($Z924=0,BX924&gt;0),1,IF(AND($Z924=0,BZ924&gt;0),1,IF(AND($Z924=0,CB924&gt;0),1,0))))</f>
        <v>0</v>
      </c>
      <c r="CD924" s="973">
        <f>IF($Z924=0,0,IF(AND($Z924=1,BW924&gt;0),1,IF(AND($Z924=1,BY924&gt;0),1,IF(AND($Z924=1,CA924&gt;0),1,0))))</f>
        <v>0</v>
      </c>
      <c r="CE924" s="11"/>
      <c r="CF924" s="11"/>
      <c r="CG924" s="11"/>
      <c r="CH924" s="11"/>
      <c r="CI924" s="11"/>
      <c r="CJ924" s="11"/>
      <c r="CK924" s="11"/>
      <c r="CL924" s="11"/>
      <c r="CM924" s="11"/>
    </row>
    <row r="925" spans="1:91" ht="14.25" customHeight="1">
      <c r="A925" s="950" t="str">
        <f>A924</f>
        <v/>
      </c>
      <c r="B925" s="57"/>
      <c r="C925" s="2051"/>
      <c r="D925" s="2053"/>
      <c r="E925" s="2051"/>
      <c r="F925" s="2772"/>
      <c r="G925" s="1121">
        <f>Import!Q1622</f>
        <v>0</v>
      </c>
      <c r="H925" s="2774"/>
      <c r="I925" s="450"/>
      <c r="J925" s="2775"/>
      <c r="K925" s="450"/>
      <c r="L925" s="2775"/>
      <c r="M925" s="450"/>
      <c r="N925" s="2775"/>
      <c r="O925" s="450"/>
      <c r="P925" s="2775"/>
      <c r="Q925" s="11"/>
      <c r="R925" s="11"/>
      <c r="S925" s="397"/>
      <c r="T925" s="419"/>
      <c r="U925" s="444">
        <f>Import!N1623</f>
        <v>0</v>
      </c>
      <c r="V925" s="11"/>
      <c r="W925" s="306"/>
      <c r="X925" s="306"/>
      <c r="Y925" s="306"/>
      <c r="Z925" s="11"/>
      <c r="AE925" s="204"/>
      <c r="AF925" s="204"/>
      <c r="AG925" s="204"/>
      <c r="AH925" s="204"/>
      <c r="AI925" s="922"/>
      <c r="AJ925" s="205"/>
      <c r="AK925" s="973"/>
      <c r="AL925" s="973">
        <f>AL924</f>
        <v>0</v>
      </c>
      <c r="AP925" s="204"/>
      <c r="AQ925" s="204"/>
      <c r="AR925" s="204"/>
      <c r="AS925" s="204"/>
      <c r="AT925" s="204"/>
      <c r="AU925" s="205"/>
      <c r="AV925" s="973"/>
      <c r="AW925" s="973">
        <f>AW924</f>
        <v>0</v>
      </c>
      <c r="BA925" s="204"/>
      <c r="BB925" s="204"/>
      <c r="BC925" s="204"/>
      <c r="BD925" s="204"/>
      <c r="BE925" s="204"/>
      <c r="BF925" s="205"/>
      <c r="BG925" s="973"/>
      <c r="BH925" s="973">
        <f>BH924</f>
        <v>0</v>
      </c>
      <c r="BL925" s="204"/>
      <c r="BM925" s="204"/>
      <c r="BN925" s="204"/>
      <c r="BO925" s="204"/>
      <c r="BP925" s="204"/>
      <c r="BQ925" s="205"/>
      <c r="BR925" s="973"/>
      <c r="BS925" s="973">
        <f>BS924</f>
        <v>0</v>
      </c>
      <c r="BW925" s="204"/>
      <c r="BX925" s="204"/>
      <c r="BY925" s="204"/>
      <c r="BZ925" s="204"/>
      <c r="CA925" s="204"/>
      <c r="CB925" s="205"/>
      <c r="CC925" s="973"/>
      <c r="CD925" s="973">
        <f>CD924</f>
        <v>0</v>
      </c>
      <c r="CE925" s="11"/>
      <c r="CF925" s="11"/>
      <c r="CG925" s="11"/>
      <c r="CH925" s="11"/>
      <c r="CI925" s="11"/>
      <c r="CJ925" s="11"/>
      <c r="CK925" s="11"/>
      <c r="CL925" s="11"/>
      <c r="CM925" s="11"/>
    </row>
    <row r="926" spans="1:91" ht="24.75" customHeight="1">
      <c r="A926" s="949" t="str">
        <f>IF(E926&gt;0,"Wypełnione","")</f>
        <v/>
      </c>
      <c r="B926" s="57"/>
      <c r="C926" s="2050">
        <f>'Og s3a'!C1635</f>
        <v>0</v>
      </c>
      <c r="D926" s="2052">
        <f>'Og s3a'!E1635</f>
        <v>0</v>
      </c>
      <c r="E926" s="2050">
        <f>'Og s3a'!F1635</f>
        <v>0</v>
      </c>
      <c r="F926" s="2771"/>
      <c r="G926" s="448">
        <f>T926</f>
        <v>0</v>
      </c>
      <c r="H926" s="2773">
        <f>U926</f>
        <v>0</v>
      </c>
      <c r="I926" s="451"/>
      <c r="J926" s="2775"/>
      <c r="K926" s="451"/>
      <c r="L926" s="2775"/>
      <c r="M926" s="451"/>
      <c r="N926" s="2775"/>
      <c r="O926" s="451"/>
      <c r="P926" s="2775"/>
      <c r="Q926" s="11"/>
      <c r="R926" s="11"/>
      <c r="S926" s="396">
        <f>'Og s3a'!G1635</f>
        <v>0</v>
      </c>
      <c r="T926" s="398">
        <f>'Og s3a'!D1635</f>
        <v>0</v>
      </c>
      <c r="U926" s="444">
        <f>Import!N1624</f>
        <v>0</v>
      </c>
      <c r="V926" s="11"/>
      <c r="W926" s="306"/>
      <c r="X926" s="306"/>
      <c r="Y926" s="306"/>
      <c r="Z926" s="970">
        <f>IF(F926=AF$7,1,0)</f>
        <v>0</v>
      </c>
      <c r="AA926" s="970">
        <f>Z926*D926</f>
        <v>0</v>
      </c>
      <c r="AB926" s="978">
        <f>IF($Z926=0,0,IF(AF926+AH926+AJ926&gt;0,$AA926,0))</f>
        <v>0</v>
      </c>
      <c r="AC926" s="980">
        <f>IF($Z926=0,0,IF(AND(AB926=0,G927&gt;0),$AA926,0))</f>
        <v>0</v>
      </c>
      <c r="AD926" s="969">
        <f>AA926-AB926-AC926</f>
        <v>0</v>
      </c>
      <c r="AE926" s="204">
        <f t="shared" si="325"/>
        <v>0</v>
      </c>
      <c r="AF926" s="204">
        <f t="shared" si="325"/>
        <v>0</v>
      </c>
      <c r="AG926" s="204">
        <f t="shared" si="325"/>
        <v>0</v>
      </c>
      <c r="AH926" s="204">
        <f t="shared" si="325"/>
        <v>0</v>
      </c>
      <c r="AI926" s="922">
        <f t="shared" si="325"/>
        <v>0</v>
      </c>
      <c r="AJ926" s="205">
        <f t="shared" si="325"/>
        <v>0</v>
      </c>
      <c r="AK926" s="973">
        <f>IF($Z926=1,0,IF(AND($Z926=0,AF926&gt;0),1,IF(AND($Z926=0,AH926&gt;0),1,IF(AND($Z926=0,AJ926&gt;0),1,0))))</f>
        <v>0</v>
      </c>
      <c r="AL926" s="973">
        <f>IF($Z926=0,0,IF(AND($Z926=1,AE926&gt;0),1,IF(AND($Z926=1,AG926&gt;0),1,IF(AND($Z926=1,AI926&gt;0),1,0))))</f>
        <v>0</v>
      </c>
      <c r="AM926" s="978">
        <f>IF($Z926=0,0,IF(AQ926+AS926+AU926&gt;0,$AA926,0))</f>
        <v>0</v>
      </c>
      <c r="AN926" s="980">
        <f>IF($Z926=0,0,IF(AND(AM926=0,I927&gt;0),$AA926,0))</f>
        <v>0</v>
      </c>
      <c r="AO926" s="969">
        <f>$AA926-AM926-AN926</f>
        <v>0</v>
      </c>
      <c r="AP926" s="204">
        <f t="shared" si="326"/>
        <v>0</v>
      </c>
      <c r="AQ926" s="204">
        <f t="shared" si="326"/>
        <v>0</v>
      </c>
      <c r="AR926" s="204">
        <f t="shared" si="326"/>
        <v>0</v>
      </c>
      <c r="AS926" s="204">
        <f t="shared" si="326"/>
        <v>0</v>
      </c>
      <c r="AT926" s="204">
        <f t="shared" si="326"/>
        <v>0</v>
      </c>
      <c r="AU926" s="205">
        <f t="shared" si="326"/>
        <v>0</v>
      </c>
      <c r="AV926" s="973">
        <f>IF($Z926=1,0,IF(AND($Z926=0,AQ926&gt;0),1,IF(AND($Z926=0,AS926&gt;0),1,IF(AND($Z926=0,AU926&gt;0),1,0))))</f>
        <v>0</v>
      </c>
      <c r="AW926" s="973">
        <f>IF($Z926=0,0,IF(AND($Z926=1,AP926&gt;0),1,IF(AND($Z926=1,AR926&gt;0),1,IF(AND($Z926=1,AT926&gt;0),1,0))))</f>
        <v>0</v>
      </c>
      <c r="AX926" s="978">
        <f>IF($Z926=0,0,IF(BB926+BD926+BF926&gt;0,$AA926,0))</f>
        <v>0</v>
      </c>
      <c r="AY926" s="980">
        <f>IF($Z926=0,0,IF(AND(AX926=0,K927&gt;0),$AA926,0))</f>
        <v>0</v>
      </c>
      <c r="AZ926" s="969">
        <f>$AA926-AX926-AY926</f>
        <v>0</v>
      </c>
      <c r="BA926" s="204">
        <f t="shared" si="327"/>
        <v>0</v>
      </c>
      <c r="BB926" s="204">
        <f t="shared" si="327"/>
        <v>0</v>
      </c>
      <c r="BC926" s="204">
        <f t="shared" si="327"/>
        <v>0</v>
      </c>
      <c r="BD926" s="204">
        <f t="shared" si="327"/>
        <v>0</v>
      </c>
      <c r="BE926" s="204">
        <f t="shared" si="327"/>
        <v>0</v>
      </c>
      <c r="BF926" s="205">
        <f t="shared" si="327"/>
        <v>0</v>
      </c>
      <c r="BG926" s="973">
        <f>IF($Z926=1,0,IF(AND($Z926=0,BB926&gt;0),1,IF(AND($Z926=0,BD926&gt;0),1,IF(AND($Z926=0,BF926&gt;0),1,0))))</f>
        <v>0</v>
      </c>
      <c r="BH926" s="973">
        <f>IF($Z926=0,0,IF(AND($Z926=1,BA926&gt;0),1,IF(AND($Z926=1,BC926&gt;0),1,IF(AND($Z926=1,BE926&gt;0),1,0))))</f>
        <v>0</v>
      </c>
      <c r="BI926" s="978">
        <f>IF($Z926=0,0,IF(BM926+BO926+BQ926&gt;0,$AA926,0))</f>
        <v>0</v>
      </c>
      <c r="BJ926" s="980">
        <f>IF($Z926=0,0,IF(AND(BI926=0,M927&gt;0),$AA926,0))</f>
        <v>0</v>
      </c>
      <c r="BK926" s="969">
        <f>$AA926-BI926-BJ926</f>
        <v>0</v>
      </c>
      <c r="BL926" s="204">
        <f t="shared" si="328"/>
        <v>0</v>
      </c>
      <c r="BM926" s="204">
        <f t="shared" si="328"/>
        <v>0</v>
      </c>
      <c r="BN926" s="204">
        <f t="shared" si="328"/>
        <v>0</v>
      </c>
      <c r="BO926" s="204">
        <f t="shared" si="328"/>
        <v>0</v>
      </c>
      <c r="BP926" s="204">
        <f t="shared" si="328"/>
        <v>0</v>
      </c>
      <c r="BQ926" s="205">
        <f t="shared" si="328"/>
        <v>0</v>
      </c>
      <c r="BR926" s="973">
        <f>IF($Z926=1,0,IF(AND($Z926=0,BM926&gt;0),1,IF(AND($Z926=0,BO926&gt;0),1,IF(AND($Z926=0,BQ926&gt;0),1,0))))</f>
        <v>0</v>
      </c>
      <c r="BS926" s="973">
        <f>IF($Z926=0,0,IF(AND($Z926=1,BL926&gt;0),1,IF(AND($Z926=1,BN926&gt;0),1,IF(AND($Z926=1,BP926&gt;0),1,0))))</f>
        <v>0</v>
      </c>
      <c r="BT926" s="978">
        <f>IF($Z926=0,0,IF(BX926+BZ926+CB926&gt;0,$AA926,0))</f>
        <v>0</v>
      </c>
      <c r="BU926" s="980">
        <f>IF($Z926=0,0,IF(AND(BT926=0,O927&gt;0),$AA926,0))</f>
        <v>0</v>
      </c>
      <c r="BV926" s="969">
        <f>$AA926-BT926-BU926</f>
        <v>0</v>
      </c>
      <c r="BW926" s="204">
        <f t="shared" si="329"/>
        <v>0</v>
      </c>
      <c r="BX926" s="204">
        <f t="shared" si="329"/>
        <v>0</v>
      </c>
      <c r="BY926" s="204">
        <f t="shared" si="329"/>
        <v>0</v>
      </c>
      <c r="BZ926" s="204">
        <f t="shared" si="329"/>
        <v>0</v>
      </c>
      <c r="CA926" s="204">
        <f t="shared" si="329"/>
        <v>0</v>
      </c>
      <c r="CB926" s="205">
        <f t="shared" si="329"/>
        <v>0</v>
      </c>
      <c r="CC926" s="973">
        <f>IF($Z926=1,0,IF(AND($Z926=0,BX926&gt;0),1,IF(AND($Z926=0,BZ926&gt;0),1,IF(AND($Z926=0,CB926&gt;0),1,0))))</f>
        <v>0</v>
      </c>
      <c r="CD926" s="973">
        <f>IF($Z926=0,0,IF(AND($Z926=1,BW926&gt;0),1,IF(AND($Z926=1,BY926&gt;0),1,IF(AND($Z926=1,CA926&gt;0),1,0))))</f>
        <v>0</v>
      </c>
      <c r="CE926" s="11"/>
      <c r="CF926" s="11"/>
      <c r="CG926" s="11"/>
      <c r="CH926" s="11"/>
      <c r="CI926" s="11"/>
      <c r="CJ926" s="11"/>
      <c r="CK926" s="11"/>
      <c r="CL926" s="11"/>
      <c r="CM926" s="11"/>
    </row>
    <row r="927" spans="1:91" ht="14.25" customHeight="1">
      <c r="A927" s="950" t="str">
        <f>A926</f>
        <v/>
      </c>
      <c r="B927" s="57"/>
      <c r="C927" s="2051"/>
      <c r="D927" s="2053"/>
      <c r="E927" s="2051"/>
      <c r="F927" s="2772"/>
      <c r="G927" s="1121">
        <f>Import!Q1624</f>
        <v>0</v>
      </c>
      <c r="H927" s="2774"/>
      <c r="I927" s="450"/>
      <c r="J927" s="2775"/>
      <c r="K927" s="450"/>
      <c r="L927" s="2775"/>
      <c r="M927" s="450"/>
      <c r="N927" s="2775"/>
      <c r="O927" s="450"/>
      <c r="P927" s="2775"/>
      <c r="Q927" s="11"/>
      <c r="R927" s="11"/>
      <c r="S927" s="397"/>
      <c r="T927" s="419"/>
      <c r="U927" s="444">
        <f>Import!N1625</f>
        <v>0</v>
      </c>
      <c r="V927" s="11"/>
      <c r="W927" s="306"/>
      <c r="X927" s="306"/>
      <c r="Y927" s="306"/>
      <c r="Z927" s="11"/>
      <c r="AE927" s="204"/>
      <c r="AF927" s="204"/>
      <c r="AG927" s="204"/>
      <c r="AH927" s="204"/>
      <c r="AI927" s="922"/>
      <c r="AJ927" s="205"/>
      <c r="AK927" s="973"/>
      <c r="AL927" s="973">
        <f>AL926</f>
        <v>0</v>
      </c>
      <c r="AP927" s="204"/>
      <c r="AQ927" s="204"/>
      <c r="AR927" s="204"/>
      <c r="AS927" s="204"/>
      <c r="AT927" s="204"/>
      <c r="AU927" s="205"/>
      <c r="AV927" s="973"/>
      <c r="AW927" s="973">
        <f>AW926</f>
        <v>0</v>
      </c>
      <c r="BA927" s="204"/>
      <c r="BB927" s="204"/>
      <c r="BC927" s="204"/>
      <c r="BD927" s="204"/>
      <c r="BE927" s="204"/>
      <c r="BF927" s="205"/>
      <c r="BG927" s="973"/>
      <c r="BH927" s="973">
        <f>BH926</f>
        <v>0</v>
      </c>
      <c r="BL927" s="204"/>
      <c r="BM927" s="204"/>
      <c r="BN927" s="204"/>
      <c r="BO927" s="204"/>
      <c r="BP927" s="204"/>
      <c r="BQ927" s="205"/>
      <c r="BR927" s="973"/>
      <c r="BS927" s="973">
        <f>BS926</f>
        <v>0</v>
      </c>
      <c r="BW927" s="204"/>
      <c r="BX927" s="204"/>
      <c r="BY927" s="204"/>
      <c r="BZ927" s="204"/>
      <c r="CA927" s="204"/>
      <c r="CB927" s="205"/>
      <c r="CC927" s="973"/>
      <c r="CD927" s="973">
        <f>CD926</f>
        <v>0</v>
      </c>
      <c r="CE927" s="11"/>
      <c r="CF927" s="11"/>
      <c r="CG927" s="11"/>
      <c r="CH927" s="11"/>
      <c r="CI927" s="11"/>
      <c r="CJ927" s="11"/>
      <c r="CK927" s="11"/>
      <c r="CL927" s="11"/>
      <c r="CM927" s="11"/>
    </row>
    <row r="928" spans="1:91" ht="24.75" customHeight="1">
      <c r="A928" s="949" t="str">
        <f>IF(E928&gt;0,"Wypełnione","")</f>
        <v/>
      </c>
      <c r="B928" s="57"/>
      <c r="C928" s="2050">
        <f>'Og s3a'!C1637</f>
        <v>0</v>
      </c>
      <c r="D928" s="2052">
        <f>'Og s3a'!E1637</f>
        <v>0</v>
      </c>
      <c r="E928" s="2050">
        <f>'Og s3a'!F1637</f>
        <v>0</v>
      </c>
      <c r="F928" s="2771"/>
      <c r="G928" s="448">
        <f>T928</f>
        <v>0</v>
      </c>
      <c r="H928" s="2773">
        <f>U928</f>
        <v>0</v>
      </c>
      <c r="I928" s="451"/>
      <c r="J928" s="2775"/>
      <c r="K928" s="451"/>
      <c r="L928" s="2775"/>
      <c r="M928" s="451"/>
      <c r="N928" s="2775"/>
      <c r="O928" s="451"/>
      <c r="P928" s="2775"/>
      <c r="Q928" s="11"/>
      <c r="R928" s="11"/>
      <c r="S928" s="396">
        <f>'Og s3a'!G1637</f>
        <v>0</v>
      </c>
      <c r="T928" s="398">
        <f>'Og s3a'!D1637</f>
        <v>0</v>
      </c>
      <c r="U928" s="444">
        <f>Import!N1626</f>
        <v>0</v>
      </c>
      <c r="V928" s="11"/>
      <c r="W928" s="306"/>
      <c r="X928" s="306"/>
      <c r="Y928" s="306"/>
      <c r="Z928" s="970">
        <f>IF(F928=AF$7,1,0)</f>
        <v>0</v>
      </c>
      <c r="AA928" s="970">
        <f>Z928*D928</f>
        <v>0</v>
      </c>
      <c r="AB928" s="978">
        <f>IF($Z928=0,0,IF(AF928+AH928+AJ928&gt;0,$AA928,0))</f>
        <v>0</v>
      </c>
      <c r="AC928" s="980">
        <f>IF($Z928=0,0,IF(AND(AB928=0,G929&gt;0),$AA928,0))</f>
        <v>0</v>
      </c>
      <c r="AD928" s="969">
        <f>AA928-AB928-AC928</f>
        <v>0</v>
      </c>
      <c r="AE928" s="204">
        <f t="shared" si="325"/>
        <v>0</v>
      </c>
      <c r="AF928" s="204">
        <f t="shared" si="325"/>
        <v>0</v>
      </c>
      <c r="AG928" s="204">
        <f t="shared" si="325"/>
        <v>0</v>
      </c>
      <c r="AH928" s="204">
        <f t="shared" si="325"/>
        <v>0</v>
      </c>
      <c r="AI928" s="922">
        <f t="shared" si="325"/>
        <v>0</v>
      </c>
      <c r="AJ928" s="205">
        <f t="shared" si="325"/>
        <v>0</v>
      </c>
      <c r="AK928" s="973">
        <f>IF($Z928=1,0,IF(AND($Z928=0,AF928&gt;0),1,IF(AND($Z928=0,AH928&gt;0),1,IF(AND($Z928=0,AJ928&gt;0),1,0))))</f>
        <v>0</v>
      </c>
      <c r="AL928" s="973">
        <f>IF($Z928=0,0,IF(AND($Z928=1,AE928&gt;0),1,IF(AND($Z928=1,AG928&gt;0),1,IF(AND($Z928=1,AI928&gt;0),1,0))))</f>
        <v>0</v>
      </c>
      <c r="AM928" s="978">
        <f>IF($Z928=0,0,IF(AQ928+AS928+AU928&gt;0,$AA928,0))</f>
        <v>0</v>
      </c>
      <c r="AN928" s="980">
        <f>IF($Z928=0,0,IF(AND(AM928=0,I929&gt;0),$AA928,0))</f>
        <v>0</v>
      </c>
      <c r="AO928" s="969">
        <f>$AA928-AM928-AN928</f>
        <v>0</v>
      </c>
      <c r="AP928" s="204">
        <f t="shared" si="326"/>
        <v>0</v>
      </c>
      <c r="AQ928" s="204">
        <f t="shared" si="326"/>
        <v>0</v>
      </c>
      <c r="AR928" s="204">
        <f t="shared" si="326"/>
        <v>0</v>
      </c>
      <c r="AS928" s="204">
        <f t="shared" si="326"/>
        <v>0</v>
      </c>
      <c r="AT928" s="204">
        <f t="shared" si="326"/>
        <v>0</v>
      </c>
      <c r="AU928" s="205">
        <f t="shared" si="326"/>
        <v>0</v>
      </c>
      <c r="AV928" s="973">
        <f>IF($Z928=1,0,IF(AND($Z928=0,AQ928&gt;0),1,IF(AND($Z928=0,AS928&gt;0),1,IF(AND($Z928=0,AU928&gt;0),1,0))))</f>
        <v>0</v>
      </c>
      <c r="AW928" s="973">
        <f>IF($Z928=0,0,IF(AND($Z928=1,AP928&gt;0),1,IF(AND($Z928=1,AR928&gt;0),1,IF(AND($Z928=1,AT928&gt;0),1,0))))</f>
        <v>0</v>
      </c>
      <c r="AX928" s="978">
        <f>IF($Z928=0,0,IF(BB928+BD928+BF928&gt;0,$AA928,0))</f>
        <v>0</v>
      </c>
      <c r="AY928" s="980">
        <f>IF($Z928=0,0,IF(AND(AX928=0,K929&gt;0),$AA928,0))</f>
        <v>0</v>
      </c>
      <c r="AZ928" s="969">
        <f>$AA928-AX928-AY928</f>
        <v>0</v>
      </c>
      <c r="BA928" s="204">
        <f t="shared" si="327"/>
        <v>0</v>
      </c>
      <c r="BB928" s="204">
        <f t="shared" si="327"/>
        <v>0</v>
      </c>
      <c r="BC928" s="204">
        <f t="shared" si="327"/>
        <v>0</v>
      </c>
      <c r="BD928" s="204">
        <f t="shared" si="327"/>
        <v>0</v>
      </c>
      <c r="BE928" s="204">
        <f t="shared" si="327"/>
        <v>0</v>
      </c>
      <c r="BF928" s="205">
        <f t="shared" si="327"/>
        <v>0</v>
      </c>
      <c r="BG928" s="973">
        <f>IF($Z928=1,0,IF(AND($Z928=0,BB928&gt;0),1,IF(AND($Z928=0,BD928&gt;0),1,IF(AND($Z928=0,BF928&gt;0),1,0))))</f>
        <v>0</v>
      </c>
      <c r="BH928" s="973">
        <f>IF($Z928=0,0,IF(AND($Z928=1,BA928&gt;0),1,IF(AND($Z928=1,BC928&gt;0),1,IF(AND($Z928=1,BE928&gt;0),1,0))))</f>
        <v>0</v>
      </c>
      <c r="BI928" s="978">
        <f>IF($Z928=0,0,IF(BM928+BO928+BQ928&gt;0,$AA928,0))</f>
        <v>0</v>
      </c>
      <c r="BJ928" s="980">
        <f>IF($Z928=0,0,IF(AND(BI928=0,M929&gt;0),$AA928,0))</f>
        <v>0</v>
      </c>
      <c r="BK928" s="969">
        <f>$AA928-BI928-BJ928</f>
        <v>0</v>
      </c>
      <c r="BL928" s="204">
        <f t="shared" si="328"/>
        <v>0</v>
      </c>
      <c r="BM928" s="204">
        <f t="shared" si="328"/>
        <v>0</v>
      </c>
      <c r="BN928" s="204">
        <f t="shared" si="328"/>
        <v>0</v>
      </c>
      <c r="BO928" s="204">
        <f t="shared" si="328"/>
        <v>0</v>
      </c>
      <c r="BP928" s="204">
        <f t="shared" si="328"/>
        <v>0</v>
      </c>
      <c r="BQ928" s="205">
        <f t="shared" si="328"/>
        <v>0</v>
      </c>
      <c r="BR928" s="973">
        <f>IF($Z928=1,0,IF(AND($Z928=0,BM928&gt;0),1,IF(AND($Z928=0,BO928&gt;0),1,IF(AND($Z928=0,BQ928&gt;0),1,0))))</f>
        <v>0</v>
      </c>
      <c r="BS928" s="973">
        <f>IF($Z928=0,0,IF(AND($Z928=1,BL928&gt;0),1,IF(AND($Z928=1,BN928&gt;0),1,IF(AND($Z928=1,BP928&gt;0),1,0))))</f>
        <v>0</v>
      </c>
      <c r="BT928" s="978">
        <f>IF($Z928=0,0,IF(BX928+BZ928+CB928&gt;0,$AA928,0))</f>
        <v>0</v>
      </c>
      <c r="BU928" s="980">
        <f>IF($Z928=0,0,IF(AND(BT928=0,O929&gt;0),$AA928,0))</f>
        <v>0</v>
      </c>
      <c r="BV928" s="969">
        <f>$AA928-BT928-BU928</f>
        <v>0</v>
      </c>
      <c r="BW928" s="204">
        <f t="shared" si="329"/>
        <v>0</v>
      </c>
      <c r="BX928" s="204">
        <f t="shared" si="329"/>
        <v>0</v>
      </c>
      <c r="BY928" s="204">
        <f t="shared" si="329"/>
        <v>0</v>
      </c>
      <c r="BZ928" s="204">
        <f t="shared" si="329"/>
        <v>0</v>
      </c>
      <c r="CA928" s="204">
        <f t="shared" si="329"/>
        <v>0</v>
      </c>
      <c r="CB928" s="205">
        <f t="shared" si="329"/>
        <v>0</v>
      </c>
      <c r="CC928" s="973">
        <f>IF($Z928=1,0,IF(AND($Z928=0,BX928&gt;0),1,IF(AND($Z928=0,BZ928&gt;0),1,IF(AND($Z928=0,CB928&gt;0),1,0))))</f>
        <v>0</v>
      </c>
      <c r="CD928" s="973">
        <f>IF($Z928=0,0,IF(AND($Z928=1,BW928&gt;0),1,IF(AND($Z928=1,BY928&gt;0),1,IF(AND($Z928=1,CA928&gt;0),1,0))))</f>
        <v>0</v>
      </c>
      <c r="CE928" s="11"/>
      <c r="CF928" s="11"/>
      <c r="CG928" s="11"/>
      <c r="CH928" s="11"/>
      <c r="CI928" s="11"/>
      <c r="CJ928" s="11"/>
      <c r="CK928" s="11"/>
      <c r="CL928" s="11"/>
      <c r="CM928" s="11"/>
    </row>
    <row r="929" spans="1:91" ht="14.25" customHeight="1">
      <c r="A929" s="950" t="str">
        <f>A928</f>
        <v/>
      </c>
      <c r="B929" s="57"/>
      <c r="C929" s="2051"/>
      <c r="D929" s="2053"/>
      <c r="E929" s="2051"/>
      <c r="F929" s="2772"/>
      <c r="G929" s="1121">
        <f>Import!Q1626</f>
        <v>0</v>
      </c>
      <c r="H929" s="2774"/>
      <c r="I929" s="450"/>
      <c r="J929" s="2775"/>
      <c r="K929" s="450"/>
      <c r="L929" s="2775"/>
      <c r="M929" s="450"/>
      <c r="N929" s="2775"/>
      <c r="O929" s="450"/>
      <c r="P929" s="2775"/>
      <c r="Q929" s="11"/>
      <c r="R929" s="11"/>
      <c r="S929" s="397"/>
      <c r="T929" s="419"/>
      <c r="U929" s="444">
        <f>Import!N1627</f>
        <v>0</v>
      </c>
      <c r="V929" s="11"/>
      <c r="W929" s="306"/>
      <c r="X929" s="306"/>
      <c r="Y929" s="306"/>
      <c r="Z929" s="11"/>
      <c r="AE929" s="204"/>
      <c r="AF929" s="204"/>
      <c r="AG929" s="204"/>
      <c r="AH929" s="204"/>
      <c r="AI929" s="922"/>
      <c r="AJ929" s="205"/>
      <c r="AK929" s="973"/>
      <c r="AL929" s="973">
        <f>AL928</f>
        <v>0</v>
      </c>
      <c r="AP929" s="204"/>
      <c r="AQ929" s="204"/>
      <c r="AR929" s="204"/>
      <c r="AS929" s="204"/>
      <c r="AT929" s="204"/>
      <c r="AU929" s="205"/>
      <c r="AV929" s="973"/>
      <c r="AW929" s="973">
        <f>AW928</f>
        <v>0</v>
      </c>
      <c r="BA929" s="204"/>
      <c r="BB929" s="204"/>
      <c r="BC929" s="204"/>
      <c r="BD929" s="204"/>
      <c r="BE929" s="204"/>
      <c r="BF929" s="205"/>
      <c r="BG929" s="973"/>
      <c r="BH929" s="973">
        <f>BH928</f>
        <v>0</v>
      </c>
      <c r="BL929" s="204"/>
      <c r="BM929" s="204"/>
      <c r="BN929" s="204"/>
      <c r="BO929" s="204"/>
      <c r="BP929" s="204"/>
      <c r="BQ929" s="205"/>
      <c r="BR929" s="973"/>
      <c r="BS929" s="973">
        <f>BS928</f>
        <v>0</v>
      </c>
      <c r="BW929" s="204"/>
      <c r="BX929" s="204"/>
      <c r="BY929" s="204"/>
      <c r="BZ929" s="204"/>
      <c r="CA929" s="204"/>
      <c r="CB929" s="205"/>
      <c r="CC929" s="973"/>
      <c r="CD929" s="973">
        <f>CD928</f>
        <v>0</v>
      </c>
      <c r="CE929" s="11"/>
      <c r="CF929" s="11"/>
      <c r="CG929" s="11"/>
      <c r="CH929" s="11"/>
      <c r="CI929" s="11"/>
      <c r="CJ929" s="11"/>
      <c r="CK929" s="11"/>
      <c r="CL929" s="11"/>
      <c r="CM929" s="11"/>
    </row>
    <row r="930" spans="1:91" ht="24.75" customHeight="1">
      <c r="A930" s="949" t="str">
        <f>IF(E930&gt;0,"Wypełnione","")</f>
        <v/>
      </c>
      <c r="B930" s="57"/>
      <c r="C930" s="2050">
        <f>'Og s3a'!C1639</f>
        <v>0</v>
      </c>
      <c r="D930" s="2052">
        <f>'Og s3a'!E1639</f>
        <v>0</v>
      </c>
      <c r="E930" s="2050">
        <f>'Og s3a'!F1639</f>
        <v>0</v>
      </c>
      <c r="F930" s="2771"/>
      <c r="G930" s="448">
        <f>T930</f>
        <v>0</v>
      </c>
      <c r="H930" s="2773">
        <f>U930</f>
        <v>0</v>
      </c>
      <c r="I930" s="451"/>
      <c r="J930" s="2775"/>
      <c r="K930" s="451"/>
      <c r="L930" s="2775"/>
      <c r="M930" s="451"/>
      <c r="N930" s="2775"/>
      <c r="O930" s="451"/>
      <c r="P930" s="2775"/>
      <c r="Q930" s="11"/>
      <c r="R930" s="11"/>
      <c r="S930" s="396">
        <f>'Og s3a'!G1639</f>
        <v>0</v>
      </c>
      <c r="T930" s="398">
        <f>'Og s3a'!D1639</f>
        <v>0</v>
      </c>
      <c r="U930" s="444">
        <f>Import!N1628</f>
        <v>0</v>
      </c>
      <c r="V930" s="11"/>
      <c r="W930" s="306"/>
      <c r="X930" s="306"/>
      <c r="Y930" s="306"/>
      <c r="Z930" s="970">
        <f>IF(F930=AF$7,1,0)</f>
        <v>0</v>
      </c>
      <c r="AA930" s="970">
        <f>Z930*D930</f>
        <v>0</v>
      </c>
      <c r="AB930" s="978">
        <f>IF($Z930=0,0,IF(AF930+AH930+AJ930&gt;0,$AA930,0))</f>
        <v>0</v>
      </c>
      <c r="AC930" s="980">
        <f>IF($Z930=0,0,IF(AND(AB930=0,G931&gt;0),$AA930,0))</f>
        <v>0</v>
      </c>
      <c r="AD930" s="969">
        <f>AA930-AB930-AC930</f>
        <v>0</v>
      </c>
      <c r="AE930" s="204">
        <f t="shared" si="325"/>
        <v>0</v>
      </c>
      <c r="AF930" s="204">
        <f t="shared" si="325"/>
        <v>0</v>
      </c>
      <c r="AG930" s="204">
        <f t="shared" si="325"/>
        <v>0</v>
      </c>
      <c r="AH930" s="204">
        <f t="shared" si="325"/>
        <v>0</v>
      </c>
      <c r="AI930" s="922">
        <f t="shared" si="325"/>
        <v>0</v>
      </c>
      <c r="AJ930" s="205">
        <f t="shared" si="325"/>
        <v>0</v>
      </c>
      <c r="AK930" s="973">
        <f>IF($Z930=1,0,IF(AND($Z930=0,AF930&gt;0),1,IF(AND($Z930=0,AH930&gt;0),1,IF(AND($Z930=0,AJ930&gt;0),1,0))))</f>
        <v>0</v>
      </c>
      <c r="AL930" s="973">
        <f>IF($Z930=0,0,IF(AND($Z930=1,AE930&gt;0),1,IF(AND($Z930=1,AG930&gt;0),1,IF(AND($Z930=1,AI930&gt;0),1,0))))</f>
        <v>0</v>
      </c>
      <c r="AM930" s="978">
        <f>IF($Z930=0,0,IF(AQ930+AS930+AU930&gt;0,$AA930,0))</f>
        <v>0</v>
      </c>
      <c r="AN930" s="980">
        <f>IF($Z930=0,0,IF(AND(AM930=0,I931&gt;0),$AA930,0))</f>
        <v>0</v>
      </c>
      <c r="AO930" s="969">
        <f>$AA930-AM930-AN930</f>
        <v>0</v>
      </c>
      <c r="AP930" s="204">
        <f t="shared" si="326"/>
        <v>0</v>
      </c>
      <c r="AQ930" s="204">
        <f t="shared" si="326"/>
        <v>0</v>
      </c>
      <c r="AR930" s="204">
        <f t="shared" si="326"/>
        <v>0</v>
      </c>
      <c r="AS930" s="204">
        <f t="shared" si="326"/>
        <v>0</v>
      </c>
      <c r="AT930" s="204">
        <f t="shared" si="326"/>
        <v>0</v>
      </c>
      <c r="AU930" s="205">
        <f t="shared" si="326"/>
        <v>0</v>
      </c>
      <c r="AV930" s="973">
        <f>IF($Z930=1,0,IF(AND($Z930=0,AQ930&gt;0),1,IF(AND($Z930=0,AS930&gt;0),1,IF(AND($Z930=0,AU930&gt;0),1,0))))</f>
        <v>0</v>
      </c>
      <c r="AW930" s="973">
        <f>IF($Z930=0,0,IF(AND($Z930=1,AP930&gt;0),1,IF(AND($Z930=1,AR930&gt;0),1,IF(AND($Z930=1,AT930&gt;0),1,0))))</f>
        <v>0</v>
      </c>
      <c r="AX930" s="978">
        <f>IF($Z930=0,0,IF(BB930+BD930+BF930&gt;0,$AA930,0))</f>
        <v>0</v>
      </c>
      <c r="AY930" s="980">
        <f>IF($Z930=0,0,IF(AND(AX930=0,K931&gt;0),$AA930,0))</f>
        <v>0</v>
      </c>
      <c r="AZ930" s="969">
        <f>$AA930-AX930-AY930</f>
        <v>0</v>
      </c>
      <c r="BA930" s="204">
        <f t="shared" si="327"/>
        <v>0</v>
      </c>
      <c r="BB930" s="204">
        <f t="shared" si="327"/>
        <v>0</v>
      </c>
      <c r="BC930" s="204">
        <f t="shared" si="327"/>
        <v>0</v>
      </c>
      <c r="BD930" s="204">
        <f t="shared" si="327"/>
        <v>0</v>
      </c>
      <c r="BE930" s="204">
        <f t="shared" si="327"/>
        <v>0</v>
      </c>
      <c r="BF930" s="205">
        <f t="shared" si="327"/>
        <v>0</v>
      </c>
      <c r="BG930" s="973">
        <f>IF($Z930=1,0,IF(AND($Z930=0,BB930&gt;0),1,IF(AND($Z930=0,BD930&gt;0),1,IF(AND($Z930=0,BF930&gt;0),1,0))))</f>
        <v>0</v>
      </c>
      <c r="BH930" s="973">
        <f>IF($Z930=0,0,IF(AND($Z930=1,BA930&gt;0),1,IF(AND($Z930=1,BC930&gt;0),1,IF(AND($Z930=1,BE930&gt;0),1,0))))</f>
        <v>0</v>
      </c>
      <c r="BI930" s="978">
        <f>IF($Z930=0,0,IF(BM930+BO930+BQ930&gt;0,$AA930,0))</f>
        <v>0</v>
      </c>
      <c r="BJ930" s="980">
        <f>IF($Z930=0,0,IF(AND(BI930=0,M931&gt;0),$AA930,0))</f>
        <v>0</v>
      </c>
      <c r="BK930" s="969">
        <f>$AA930-BI930-BJ930</f>
        <v>0</v>
      </c>
      <c r="BL930" s="204">
        <f t="shared" si="328"/>
        <v>0</v>
      </c>
      <c r="BM930" s="204">
        <f t="shared" si="328"/>
        <v>0</v>
      </c>
      <c r="BN930" s="204">
        <f t="shared" si="328"/>
        <v>0</v>
      </c>
      <c r="BO930" s="204">
        <f t="shared" si="328"/>
        <v>0</v>
      </c>
      <c r="BP930" s="204">
        <f t="shared" si="328"/>
        <v>0</v>
      </c>
      <c r="BQ930" s="205">
        <f t="shared" si="328"/>
        <v>0</v>
      </c>
      <c r="BR930" s="973">
        <f>IF($Z930=1,0,IF(AND($Z930=0,BM930&gt;0),1,IF(AND($Z930=0,BO930&gt;0),1,IF(AND($Z930=0,BQ930&gt;0),1,0))))</f>
        <v>0</v>
      </c>
      <c r="BS930" s="973">
        <f>IF($Z930=0,0,IF(AND($Z930=1,BL930&gt;0),1,IF(AND($Z930=1,BN930&gt;0),1,IF(AND($Z930=1,BP930&gt;0),1,0))))</f>
        <v>0</v>
      </c>
      <c r="BT930" s="978">
        <f>IF($Z930=0,0,IF(BX930+BZ930+CB930&gt;0,$AA930,0))</f>
        <v>0</v>
      </c>
      <c r="BU930" s="980">
        <f>IF($Z930=0,0,IF(AND(BT930=0,O931&gt;0),$AA930,0))</f>
        <v>0</v>
      </c>
      <c r="BV930" s="969">
        <f>$AA930-BT930-BU930</f>
        <v>0</v>
      </c>
      <c r="BW930" s="204">
        <f t="shared" si="329"/>
        <v>0</v>
      </c>
      <c r="BX930" s="204">
        <f t="shared" si="329"/>
        <v>0</v>
      </c>
      <c r="BY930" s="204">
        <f t="shared" si="329"/>
        <v>0</v>
      </c>
      <c r="BZ930" s="204">
        <f t="shared" si="329"/>
        <v>0</v>
      </c>
      <c r="CA930" s="204">
        <f t="shared" si="329"/>
        <v>0</v>
      </c>
      <c r="CB930" s="205">
        <f t="shared" si="329"/>
        <v>0</v>
      </c>
      <c r="CC930" s="973">
        <f>IF($Z930=1,0,IF(AND($Z930=0,BX930&gt;0),1,IF(AND($Z930=0,BZ930&gt;0),1,IF(AND($Z930=0,CB930&gt;0),1,0))))</f>
        <v>0</v>
      </c>
      <c r="CD930" s="973">
        <f>IF($Z930=0,0,IF(AND($Z930=1,BW930&gt;0),1,IF(AND($Z930=1,BY930&gt;0),1,IF(AND($Z930=1,CA930&gt;0),1,0))))</f>
        <v>0</v>
      </c>
      <c r="CE930" s="11"/>
      <c r="CF930" s="11"/>
      <c r="CG930" s="11"/>
      <c r="CH930" s="11"/>
      <c r="CI930" s="11"/>
      <c r="CJ930" s="11"/>
      <c r="CK930" s="11"/>
      <c r="CL930" s="11"/>
      <c r="CM930" s="11"/>
    </row>
    <row r="931" spans="1:91" ht="14.25" customHeight="1">
      <c r="A931" s="950" t="str">
        <f>A930</f>
        <v/>
      </c>
      <c r="B931" s="57"/>
      <c r="C931" s="2051"/>
      <c r="D931" s="2053"/>
      <c r="E931" s="2051"/>
      <c r="F931" s="2772"/>
      <c r="G931" s="1121">
        <f>Import!Q1628</f>
        <v>0</v>
      </c>
      <c r="H931" s="2774"/>
      <c r="I931" s="450"/>
      <c r="J931" s="2775"/>
      <c r="K931" s="450"/>
      <c r="L931" s="2775"/>
      <c r="M931" s="450"/>
      <c r="N931" s="2775"/>
      <c r="O931" s="450"/>
      <c r="P931" s="2775"/>
      <c r="Q931" s="11"/>
      <c r="R931" s="11"/>
      <c r="S931" s="397"/>
      <c r="T931" s="419"/>
      <c r="U931" s="444">
        <f>Import!N1629</f>
        <v>0</v>
      </c>
      <c r="V931" s="11"/>
      <c r="W931" s="306"/>
      <c r="X931" s="306"/>
      <c r="Y931" s="306"/>
      <c r="Z931" s="11"/>
      <c r="AE931" s="204"/>
      <c r="AF931" s="204"/>
      <c r="AG931" s="204"/>
      <c r="AH931" s="204"/>
      <c r="AI931" s="922"/>
      <c r="AJ931" s="205"/>
      <c r="AK931" s="973"/>
      <c r="AL931" s="973">
        <f>AL930</f>
        <v>0</v>
      </c>
      <c r="AP931" s="204"/>
      <c r="AQ931" s="204"/>
      <c r="AR931" s="204"/>
      <c r="AS931" s="204"/>
      <c r="AT931" s="204"/>
      <c r="AU931" s="205"/>
      <c r="AV931" s="973"/>
      <c r="AW931" s="973">
        <f>AW930</f>
        <v>0</v>
      </c>
      <c r="BA931" s="204"/>
      <c r="BB931" s="204"/>
      <c r="BC931" s="204"/>
      <c r="BD931" s="204"/>
      <c r="BE931" s="204"/>
      <c r="BF931" s="205"/>
      <c r="BG931" s="973"/>
      <c r="BH931" s="973">
        <f>BH930</f>
        <v>0</v>
      </c>
      <c r="BL931" s="204"/>
      <c r="BM931" s="204"/>
      <c r="BN931" s="204"/>
      <c r="BO931" s="204"/>
      <c r="BP931" s="204"/>
      <c r="BQ931" s="205"/>
      <c r="BR931" s="973"/>
      <c r="BS931" s="973">
        <f>BS930</f>
        <v>0</v>
      </c>
      <c r="BW931" s="204"/>
      <c r="BX931" s="204"/>
      <c r="BY931" s="204"/>
      <c r="BZ931" s="204"/>
      <c r="CA931" s="204"/>
      <c r="CB931" s="205"/>
      <c r="CC931" s="973"/>
      <c r="CD931" s="973">
        <f>CD930</f>
        <v>0</v>
      </c>
      <c r="CE931" s="11"/>
      <c r="CF931" s="11"/>
      <c r="CG931" s="11"/>
      <c r="CH931" s="11"/>
      <c r="CI931" s="11"/>
      <c r="CJ931" s="11"/>
      <c r="CK931" s="11"/>
      <c r="CL931" s="11"/>
      <c r="CM931" s="11"/>
    </row>
    <row r="932" spans="1:91" ht="24.75" customHeight="1">
      <c r="A932" s="949" t="str">
        <f>IF(E932&gt;0,"Wypełnione","")</f>
        <v/>
      </c>
      <c r="B932" s="57"/>
      <c r="C932" s="2050">
        <f>'Og s3a'!C1641</f>
        <v>0</v>
      </c>
      <c r="D932" s="2052">
        <f>'Og s3a'!E1641</f>
        <v>0</v>
      </c>
      <c r="E932" s="2050">
        <f>'Og s3a'!F1641</f>
        <v>0</v>
      </c>
      <c r="F932" s="2771"/>
      <c r="G932" s="448">
        <f>T932</f>
        <v>0</v>
      </c>
      <c r="H932" s="2773">
        <f>U932</f>
        <v>0</v>
      </c>
      <c r="I932" s="451"/>
      <c r="J932" s="2775"/>
      <c r="K932" s="451"/>
      <c r="L932" s="2775"/>
      <c r="M932" s="451"/>
      <c r="N932" s="2775"/>
      <c r="O932" s="451"/>
      <c r="P932" s="2775"/>
      <c r="Q932" s="11"/>
      <c r="R932" s="11"/>
      <c r="S932" s="396">
        <f>'Og s3a'!G1641</f>
        <v>0</v>
      </c>
      <c r="T932" s="398">
        <f>'Og s3a'!D1641</f>
        <v>0</v>
      </c>
      <c r="U932" s="444">
        <f>Import!N1630</f>
        <v>0</v>
      </c>
      <c r="V932" s="11"/>
      <c r="W932" s="306"/>
      <c r="X932" s="306"/>
      <c r="Y932" s="306"/>
      <c r="Z932" s="970">
        <f>IF(F932=AF$7,1,0)</f>
        <v>0</v>
      </c>
      <c r="AA932" s="970">
        <f>Z932*D932</f>
        <v>0</v>
      </c>
      <c r="AB932" s="978">
        <f>IF($Z932=0,0,IF(AF932+AH932+AJ932&gt;0,$AA932,0))</f>
        <v>0</v>
      </c>
      <c r="AC932" s="980">
        <f>IF($Z932=0,0,IF(AND(AB932=0,G933&gt;0),$AA932,0))</f>
        <v>0</v>
      </c>
      <c r="AD932" s="969">
        <f>AA932-AB932-AC932</f>
        <v>0</v>
      </c>
      <c r="AE932" s="204">
        <f t="shared" si="325"/>
        <v>0</v>
      </c>
      <c r="AF932" s="204">
        <f t="shared" si="325"/>
        <v>0</v>
      </c>
      <c r="AG932" s="204">
        <f t="shared" si="325"/>
        <v>0</v>
      </c>
      <c r="AH932" s="204">
        <f t="shared" si="325"/>
        <v>0</v>
      </c>
      <c r="AI932" s="922">
        <f t="shared" si="325"/>
        <v>0</v>
      </c>
      <c r="AJ932" s="205">
        <f t="shared" si="325"/>
        <v>0</v>
      </c>
      <c r="AK932" s="973">
        <f>IF($Z932=1,0,IF(AND($Z932=0,AF932&gt;0),1,IF(AND($Z932=0,AH932&gt;0),1,IF(AND($Z932=0,AJ932&gt;0),1,0))))</f>
        <v>0</v>
      </c>
      <c r="AL932" s="973">
        <f>IF($Z932=0,0,IF(AND($Z932=1,AE932&gt;0),1,IF(AND($Z932=1,AG932&gt;0),1,IF(AND($Z932=1,AI932&gt;0),1,0))))</f>
        <v>0</v>
      </c>
      <c r="AM932" s="978">
        <f>IF($Z932=0,0,IF(AQ932+AS932+AU932&gt;0,$AA932,0))</f>
        <v>0</v>
      </c>
      <c r="AN932" s="980">
        <f>IF($Z932=0,0,IF(AND(AM932=0,I933&gt;0),$AA932,0))</f>
        <v>0</v>
      </c>
      <c r="AO932" s="969">
        <f>$AA932-AM932-AN932</f>
        <v>0</v>
      </c>
      <c r="AP932" s="204">
        <f t="shared" si="326"/>
        <v>0</v>
      </c>
      <c r="AQ932" s="204">
        <f t="shared" si="326"/>
        <v>0</v>
      </c>
      <c r="AR932" s="204">
        <f t="shared" si="326"/>
        <v>0</v>
      </c>
      <c r="AS932" s="204">
        <f t="shared" si="326"/>
        <v>0</v>
      </c>
      <c r="AT932" s="204">
        <f t="shared" si="326"/>
        <v>0</v>
      </c>
      <c r="AU932" s="205">
        <f t="shared" si="326"/>
        <v>0</v>
      </c>
      <c r="AV932" s="973">
        <f>IF($Z932=1,0,IF(AND($Z932=0,AQ932&gt;0),1,IF(AND($Z932=0,AS932&gt;0),1,IF(AND($Z932=0,AU932&gt;0),1,0))))</f>
        <v>0</v>
      </c>
      <c r="AW932" s="973">
        <f>IF($Z932=0,0,IF(AND($Z932=1,AP932&gt;0),1,IF(AND($Z932=1,AR932&gt;0),1,IF(AND($Z932=1,AT932&gt;0),1,0))))</f>
        <v>0</v>
      </c>
      <c r="AX932" s="978">
        <f>IF($Z932=0,0,IF(BB932+BD932+BF932&gt;0,$AA932,0))</f>
        <v>0</v>
      </c>
      <c r="AY932" s="980">
        <f>IF($Z932=0,0,IF(AND(AX932=0,K933&gt;0),$AA932,0))</f>
        <v>0</v>
      </c>
      <c r="AZ932" s="969">
        <f>$AA932-AX932-AY932</f>
        <v>0</v>
      </c>
      <c r="BA932" s="204">
        <f t="shared" si="327"/>
        <v>0</v>
      </c>
      <c r="BB932" s="204">
        <f t="shared" si="327"/>
        <v>0</v>
      </c>
      <c r="BC932" s="204">
        <f t="shared" si="327"/>
        <v>0</v>
      </c>
      <c r="BD932" s="204">
        <f t="shared" si="327"/>
        <v>0</v>
      </c>
      <c r="BE932" s="204">
        <f t="shared" si="327"/>
        <v>0</v>
      </c>
      <c r="BF932" s="205">
        <f t="shared" si="327"/>
        <v>0</v>
      </c>
      <c r="BG932" s="973">
        <f>IF($Z932=1,0,IF(AND($Z932=0,BB932&gt;0),1,IF(AND($Z932=0,BD932&gt;0),1,IF(AND($Z932=0,BF932&gt;0),1,0))))</f>
        <v>0</v>
      </c>
      <c r="BH932" s="973">
        <f>IF($Z932=0,0,IF(AND($Z932=1,BA932&gt;0),1,IF(AND($Z932=1,BC932&gt;0),1,IF(AND($Z932=1,BE932&gt;0),1,0))))</f>
        <v>0</v>
      </c>
      <c r="BI932" s="978">
        <f>IF($Z932=0,0,IF(BM932+BO932+BQ932&gt;0,$AA932,0))</f>
        <v>0</v>
      </c>
      <c r="BJ932" s="980">
        <f>IF($Z932=0,0,IF(AND(BI932=0,M933&gt;0),$AA932,0))</f>
        <v>0</v>
      </c>
      <c r="BK932" s="969">
        <f>$AA932-BI932-BJ932</f>
        <v>0</v>
      </c>
      <c r="BL932" s="204">
        <f t="shared" si="328"/>
        <v>0</v>
      </c>
      <c r="BM932" s="204">
        <f t="shared" si="328"/>
        <v>0</v>
      </c>
      <c r="BN932" s="204">
        <f t="shared" si="328"/>
        <v>0</v>
      </c>
      <c r="BO932" s="204">
        <f t="shared" si="328"/>
        <v>0</v>
      </c>
      <c r="BP932" s="204">
        <f t="shared" si="328"/>
        <v>0</v>
      </c>
      <c r="BQ932" s="205">
        <f t="shared" si="328"/>
        <v>0</v>
      </c>
      <c r="BR932" s="973">
        <f>IF($Z932=1,0,IF(AND($Z932=0,BM932&gt;0),1,IF(AND($Z932=0,BO932&gt;0),1,IF(AND($Z932=0,BQ932&gt;0),1,0))))</f>
        <v>0</v>
      </c>
      <c r="BS932" s="973">
        <f>IF($Z932=0,0,IF(AND($Z932=1,BL932&gt;0),1,IF(AND($Z932=1,BN932&gt;0),1,IF(AND($Z932=1,BP932&gt;0),1,0))))</f>
        <v>0</v>
      </c>
      <c r="BT932" s="978">
        <f>IF($Z932=0,0,IF(BX932+BZ932+CB932&gt;0,$AA932,0))</f>
        <v>0</v>
      </c>
      <c r="BU932" s="980">
        <f>IF($Z932=0,0,IF(AND(BT932=0,O933&gt;0),$AA932,0))</f>
        <v>0</v>
      </c>
      <c r="BV932" s="969">
        <f>$AA932-BT932-BU932</f>
        <v>0</v>
      </c>
      <c r="BW932" s="204">
        <f t="shared" si="329"/>
        <v>0</v>
      </c>
      <c r="BX932" s="204">
        <f t="shared" si="329"/>
        <v>0</v>
      </c>
      <c r="BY932" s="204">
        <f t="shared" si="329"/>
        <v>0</v>
      </c>
      <c r="BZ932" s="204">
        <f t="shared" si="329"/>
        <v>0</v>
      </c>
      <c r="CA932" s="204">
        <f t="shared" si="329"/>
        <v>0</v>
      </c>
      <c r="CB932" s="205">
        <f t="shared" si="329"/>
        <v>0</v>
      </c>
      <c r="CC932" s="973">
        <f>IF($Z932=1,0,IF(AND($Z932=0,BX932&gt;0),1,IF(AND($Z932=0,BZ932&gt;0),1,IF(AND($Z932=0,CB932&gt;0),1,0))))</f>
        <v>0</v>
      </c>
      <c r="CD932" s="973">
        <f>IF($Z932=0,0,IF(AND($Z932=1,BW932&gt;0),1,IF(AND($Z932=1,BY932&gt;0),1,IF(AND($Z932=1,CA932&gt;0),1,0))))</f>
        <v>0</v>
      </c>
      <c r="CE932" s="11"/>
      <c r="CF932" s="11"/>
      <c r="CG932" s="11"/>
      <c r="CH932" s="11"/>
      <c r="CI932" s="11"/>
      <c r="CJ932" s="11"/>
      <c r="CK932" s="11"/>
      <c r="CL932" s="11"/>
      <c r="CM932" s="11"/>
    </row>
    <row r="933" spans="1:91" ht="14.25" customHeight="1">
      <c r="A933" s="950" t="str">
        <f>A932</f>
        <v/>
      </c>
      <c r="B933" s="57"/>
      <c r="C933" s="2051"/>
      <c r="D933" s="2053"/>
      <c r="E933" s="2051"/>
      <c r="F933" s="2772"/>
      <c r="G933" s="1121">
        <f>Import!Q1630</f>
        <v>0</v>
      </c>
      <c r="H933" s="2774"/>
      <c r="I933" s="450"/>
      <c r="J933" s="2775"/>
      <c r="K933" s="450"/>
      <c r="L933" s="2775"/>
      <c r="M933" s="450"/>
      <c r="N933" s="2775"/>
      <c r="O933" s="450"/>
      <c r="P933" s="2775"/>
      <c r="Q933" s="11"/>
      <c r="R933" s="11"/>
      <c r="S933" s="397"/>
      <c r="T933" s="419"/>
      <c r="U933" s="444">
        <f>Import!N1631</f>
        <v>0</v>
      </c>
      <c r="V933" s="11"/>
      <c r="W933" s="306"/>
      <c r="X933" s="306"/>
      <c r="Y933" s="306"/>
      <c r="Z933" s="11"/>
      <c r="AE933" s="204"/>
      <c r="AF933" s="204"/>
      <c r="AG933" s="204"/>
      <c r="AH933" s="204"/>
      <c r="AI933" s="922"/>
      <c r="AJ933" s="205"/>
      <c r="AK933" s="973"/>
      <c r="AL933" s="973">
        <f>AL932</f>
        <v>0</v>
      </c>
      <c r="AP933" s="204"/>
      <c r="AQ933" s="204"/>
      <c r="AR933" s="204"/>
      <c r="AS933" s="204"/>
      <c r="AT933" s="204"/>
      <c r="AU933" s="205"/>
      <c r="AV933" s="973"/>
      <c r="AW933" s="973">
        <f>AW932</f>
        <v>0</v>
      </c>
      <c r="BA933" s="204"/>
      <c r="BB933" s="204"/>
      <c r="BC933" s="204"/>
      <c r="BD933" s="204"/>
      <c r="BE933" s="204"/>
      <c r="BF933" s="205"/>
      <c r="BG933" s="973"/>
      <c r="BH933" s="973">
        <f>BH932</f>
        <v>0</v>
      </c>
      <c r="BL933" s="204"/>
      <c r="BM933" s="204"/>
      <c r="BN933" s="204"/>
      <c r="BO933" s="204"/>
      <c r="BP933" s="204"/>
      <c r="BQ933" s="205"/>
      <c r="BR933" s="973"/>
      <c r="BS933" s="973">
        <f>BS932</f>
        <v>0</v>
      </c>
      <c r="BW933" s="204"/>
      <c r="BX933" s="204"/>
      <c r="BY933" s="204"/>
      <c r="BZ933" s="204"/>
      <c r="CA933" s="204"/>
      <c r="CB933" s="205"/>
      <c r="CC933" s="973"/>
      <c r="CD933" s="973">
        <f>CD932</f>
        <v>0</v>
      </c>
      <c r="CE933" s="11"/>
      <c r="CF933" s="11"/>
      <c r="CG933" s="11"/>
      <c r="CH933" s="11"/>
      <c r="CI933" s="11"/>
      <c r="CJ933" s="11"/>
      <c r="CK933" s="11"/>
      <c r="CL933" s="11"/>
      <c r="CM933" s="11"/>
    </row>
    <row r="934" spans="1:91" ht="24.75" customHeight="1">
      <c r="A934" s="949" t="str">
        <f>IF(E934&gt;0,"Wypełnione","")</f>
        <v/>
      </c>
      <c r="B934" s="57"/>
      <c r="C934" s="2050">
        <f>'Og s3a'!C1643</f>
        <v>0</v>
      </c>
      <c r="D934" s="2052">
        <f>'Og s3a'!E1643</f>
        <v>0</v>
      </c>
      <c r="E934" s="2050">
        <f>'Og s3a'!F1643</f>
        <v>0</v>
      </c>
      <c r="F934" s="2771"/>
      <c r="G934" s="448">
        <f>T934</f>
        <v>0</v>
      </c>
      <c r="H934" s="2773">
        <f>U934</f>
        <v>0</v>
      </c>
      <c r="I934" s="451"/>
      <c r="J934" s="2775"/>
      <c r="K934" s="451"/>
      <c r="L934" s="2775"/>
      <c r="M934" s="451"/>
      <c r="N934" s="2775"/>
      <c r="O934" s="451"/>
      <c r="P934" s="2775"/>
      <c r="Q934" s="11"/>
      <c r="R934" s="11"/>
      <c r="S934" s="396">
        <f>'Og s3a'!G1643</f>
        <v>0</v>
      </c>
      <c r="T934" s="398">
        <f>'Og s3a'!D1643</f>
        <v>0</v>
      </c>
      <c r="U934" s="444">
        <f>Import!N1632</f>
        <v>0</v>
      </c>
      <c r="V934" s="11"/>
      <c r="W934" s="306"/>
      <c r="X934" s="306"/>
      <c r="Y934" s="306"/>
      <c r="Z934" s="970">
        <f>IF(F934=AF$7,1,0)</f>
        <v>0</v>
      </c>
      <c r="AA934" s="970">
        <f>Z934*D934</f>
        <v>0</v>
      </c>
      <c r="AB934" s="978">
        <f>IF($Z934=0,0,IF(AF934+AH934+AJ934&gt;0,$AA934,0))</f>
        <v>0</v>
      </c>
      <c r="AC934" s="980">
        <f>IF($Z934=0,0,IF(AND(AB934=0,G935&gt;0),$AA934,0))</f>
        <v>0</v>
      </c>
      <c r="AD934" s="969">
        <f>AA934-AB934-AC934</f>
        <v>0</v>
      </c>
      <c r="AE934" s="204">
        <f t="shared" si="325"/>
        <v>0</v>
      </c>
      <c r="AF934" s="204">
        <f t="shared" si="325"/>
        <v>0</v>
      </c>
      <c r="AG934" s="204">
        <f t="shared" si="325"/>
        <v>0</v>
      </c>
      <c r="AH934" s="204">
        <f t="shared" si="325"/>
        <v>0</v>
      </c>
      <c r="AI934" s="922">
        <f t="shared" si="325"/>
        <v>0</v>
      </c>
      <c r="AJ934" s="205">
        <f t="shared" si="325"/>
        <v>0</v>
      </c>
      <c r="AK934" s="973">
        <f>IF($Z934=1,0,IF(AND($Z934=0,AF934&gt;0),1,IF(AND($Z934=0,AH934&gt;0),1,IF(AND($Z934=0,AJ934&gt;0),1,0))))</f>
        <v>0</v>
      </c>
      <c r="AL934" s="973">
        <f>IF($Z934=0,0,IF(AND($Z934=1,AE934&gt;0),1,IF(AND($Z934=1,AG934&gt;0),1,IF(AND($Z934=1,AI934&gt;0),1,0))))</f>
        <v>0</v>
      </c>
      <c r="AM934" s="978">
        <f>IF($Z934=0,0,IF(AQ934+AS934+AU934&gt;0,$AA934,0))</f>
        <v>0</v>
      </c>
      <c r="AN934" s="980">
        <f>IF($Z934=0,0,IF(AND(AM934=0,I935&gt;0),$AA934,0))</f>
        <v>0</v>
      </c>
      <c r="AO934" s="969">
        <f>$AA934-AM934-AN934</f>
        <v>0</v>
      </c>
      <c r="AP934" s="204">
        <f t="shared" si="326"/>
        <v>0</v>
      </c>
      <c r="AQ934" s="204">
        <f t="shared" si="326"/>
        <v>0</v>
      </c>
      <c r="AR934" s="204">
        <f t="shared" si="326"/>
        <v>0</v>
      </c>
      <c r="AS934" s="204">
        <f t="shared" si="326"/>
        <v>0</v>
      </c>
      <c r="AT934" s="204">
        <f t="shared" si="326"/>
        <v>0</v>
      </c>
      <c r="AU934" s="205">
        <f t="shared" si="326"/>
        <v>0</v>
      </c>
      <c r="AV934" s="973">
        <f>IF($Z934=1,0,IF(AND($Z934=0,AQ934&gt;0),1,IF(AND($Z934=0,AS934&gt;0),1,IF(AND($Z934=0,AU934&gt;0),1,0))))</f>
        <v>0</v>
      </c>
      <c r="AW934" s="973">
        <f>IF($Z934=0,0,IF(AND($Z934=1,AP934&gt;0),1,IF(AND($Z934=1,AR934&gt;0),1,IF(AND($Z934=1,AT934&gt;0),1,0))))</f>
        <v>0</v>
      </c>
      <c r="AX934" s="978">
        <f>IF($Z934=0,0,IF(BB934+BD934+BF934&gt;0,$AA934,0))</f>
        <v>0</v>
      </c>
      <c r="AY934" s="980">
        <f>IF($Z934=0,0,IF(AND(AX934=0,K935&gt;0),$AA934,0))</f>
        <v>0</v>
      </c>
      <c r="AZ934" s="969">
        <f>$AA934-AX934-AY934</f>
        <v>0</v>
      </c>
      <c r="BA934" s="204">
        <f t="shared" si="327"/>
        <v>0</v>
      </c>
      <c r="BB934" s="204">
        <f t="shared" si="327"/>
        <v>0</v>
      </c>
      <c r="BC934" s="204">
        <f t="shared" si="327"/>
        <v>0</v>
      </c>
      <c r="BD934" s="204">
        <f t="shared" si="327"/>
        <v>0</v>
      </c>
      <c r="BE934" s="204">
        <f t="shared" si="327"/>
        <v>0</v>
      </c>
      <c r="BF934" s="205">
        <f t="shared" si="327"/>
        <v>0</v>
      </c>
      <c r="BG934" s="973">
        <f>IF($Z934=1,0,IF(AND($Z934=0,BB934&gt;0),1,IF(AND($Z934=0,BD934&gt;0),1,IF(AND($Z934=0,BF934&gt;0),1,0))))</f>
        <v>0</v>
      </c>
      <c r="BH934" s="973">
        <f>IF($Z934=0,0,IF(AND($Z934=1,BA934&gt;0),1,IF(AND($Z934=1,BC934&gt;0),1,IF(AND($Z934=1,BE934&gt;0),1,0))))</f>
        <v>0</v>
      </c>
      <c r="BI934" s="978">
        <f>IF($Z934=0,0,IF(BM934+BO934+BQ934&gt;0,$AA934,0))</f>
        <v>0</v>
      </c>
      <c r="BJ934" s="980">
        <f>IF($Z934=0,0,IF(AND(BI934=0,M935&gt;0),$AA934,0))</f>
        <v>0</v>
      </c>
      <c r="BK934" s="969">
        <f>$AA934-BI934-BJ934</f>
        <v>0</v>
      </c>
      <c r="BL934" s="204">
        <f t="shared" si="328"/>
        <v>0</v>
      </c>
      <c r="BM934" s="204">
        <f t="shared" si="328"/>
        <v>0</v>
      </c>
      <c r="BN934" s="204">
        <f t="shared" si="328"/>
        <v>0</v>
      </c>
      <c r="BO934" s="204">
        <f t="shared" si="328"/>
        <v>0</v>
      </c>
      <c r="BP934" s="204">
        <f t="shared" si="328"/>
        <v>0</v>
      </c>
      <c r="BQ934" s="205">
        <f t="shared" si="328"/>
        <v>0</v>
      </c>
      <c r="BR934" s="973">
        <f>IF($Z934=1,0,IF(AND($Z934=0,BM934&gt;0),1,IF(AND($Z934=0,BO934&gt;0),1,IF(AND($Z934=0,BQ934&gt;0),1,0))))</f>
        <v>0</v>
      </c>
      <c r="BS934" s="973">
        <f>IF($Z934=0,0,IF(AND($Z934=1,BL934&gt;0),1,IF(AND($Z934=1,BN934&gt;0),1,IF(AND($Z934=1,BP934&gt;0),1,0))))</f>
        <v>0</v>
      </c>
      <c r="BT934" s="978">
        <f>IF($Z934=0,0,IF(BX934+BZ934+CB934&gt;0,$AA934,0))</f>
        <v>0</v>
      </c>
      <c r="BU934" s="980">
        <f>IF($Z934=0,0,IF(AND(BT934=0,O935&gt;0),$AA934,0))</f>
        <v>0</v>
      </c>
      <c r="BV934" s="969">
        <f>$AA934-BT934-BU934</f>
        <v>0</v>
      </c>
      <c r="BW934" s="204">
        <f t="shared" si="329"/>
        <v>0</v>
      </c>
      <c r="BX934" s="204">
        <f t="shared" si="329"/>
        <v>0</v>
      </c>
      <c r="BY934" s="204">
        <f t="shared" si="329"/>
        <v>0</v>
      </c>
      <c r="BZ934" s="204">
        <f t="shared" si="329"/>
        <v>0</v>
      </c>
      <c r="CA934" s="204">
        <f t="shared" si="329"/>
        <v>0</v>
      </c>
      <c r="CB934" s="205">
        <f t="shared" si="329"/>
        <v>0</v>
      </c>
      <c r="CC934" s="973">
        <f>IF($Z934=1,0,IF(AND($Z934=0,BX934&gt;0),1,IF(AND($Z934=0,BZ934&gt;0),1,IF(AND($Z934=0,CB934&gt;0),1,0))))</f>
        <v>0</v>
      </c>
      <c r="CD934" s="973">
        <f>IF($Z934=0,0,IF(AND($Z934=1,BW934&gt;0),1,IF(AND($Z934=1,BY934&gt;0),1,IF(AND($Z934=1,CA934&gt;0),1,0))))</f>
        <v>0</v>
      </c>
      <c r="CE934" s="11"/>
      <c r="CF934" s="11"/>
      <c r="CG934" s="11"/>
      <c r="CH934" s="11"/>
      <c r="CI934" s="11"/>
      <c r="CJ934" s="11"/>
      <c r="CK934" s="11"/>
      <c r="CL934" s="11"/>
      <c r="CM934" s="11"/>
    </row>
    <row r="935" spans="1:91" ht="14.25" customHeight="1">
      <c r="A935" s="950" t="str">
        <f>A934</f>
        <v/>
      </c>
      <c r="B935" s="57"/>
      <c r="C935" s="2051"/>
      <c r="D935" s="2053"/>
      <c r="E935" s="2051"/>
      <c r="F935" s="2772"/>
      <c r="G935" s="1121">
        <f>Import!Q1632</f>
        <v>0</v>
      </c>
      <c r="H935" s="2774"/>
      <c r="I935" s="450"/>
      <c r="J935" s="2775"/>
      <c r="K935" s="450"/>
      <c r="L935" s="2775"/>
      <c r="M935" s="450"/>
      <c r="N935" s="2775"/>
      <c r="O935" s="450"/>
      <c r="P935" s="2775"/>
      <c r="Q935" s="11"/>
      <c r="R935" s="11"/>
      <c r="S935" s="397"/>
      <c r="T935" s="419"/>
      <c r="U935" s="444">
        <f>Import!N1633</f>
        <v>0</v>
      </c>
      <c r="V935" s="11"/>
      <c r="W935" s="306"/>
      <c r="X935" s="306"/>
      <c r="Y935" s="306"/>
      <c r="Z935" s="11"/>
      <c r="AE935" s="204"/>
      <c r="AF935" s="204"/>
      <c r="AG935" s="204"/>
      <c r="AH935" s="204"/>
      <c r="AI935" s="922"/>
      <c r="AJ935" s="205"/>
      <c r="AK935" s="973"/>
      <c r="AL935" s="973">
        <f>AL934</f>
        <v>0</v>
      </c>
      <c r="AP935" s="204"/>
      <c r="AQ935" s="204"/>
      <c r="AR935" s="204"/>
      <c r="AS935" s="204"/>
      <c r="AT935" s="204"/>
      <c r="AU935" s="205"/>
      <c r="AV935" s="973"/>
      <c r="AW935" s="973">
        <f>AW934</f>
        <v>0</v>
      </c>
      <c r="BA935" s="204"/>
      <c r="BB935" s="204"/>
      <c r="BC935" s="204"/>
      <c r="BD935" s="204"/>
      <c r="BE935" s="204"/>
      <c r="BF935" s="205"/>
      <c r="BG935" s="973"/>
      <c r="BH935" s="973">
        <f>BH934</f>
        <v>0</v>
      </c>
      <c r="BL935" s="204"/>
      <c r="BM935" s="204"/>
      <c r="BN935" s="204"/>
      <c r="BO935" s="204"/>
      <c r="BP935" s="204"/>
      <c r="BQ935" s="205"/>
      <c r="BR935" s="973"/>
      <c r="BS935" s="973">
        <f>BS934</f>
        <v>0</v>
      </c>
      <c r="BW935" s="204"/>
      <c r="BX935" s="204"/>
      <c r="BY935" s="204"/>
      <c r="BZ935" s="204"/>
      <c r="CA935" s="204"/>
      <c r="CB935" s="205"/>
      <c r="CC935" s="973"/>
      <c r="CD935" s="973">
        <f>CD934</f>
        <v>0</v>
      </c>
      <c r="CE935" s="11"/>
      <c r="CF935" s="11"/>
      <c r="CG935" s="11"/>
      <c r="CH935" s="11"/>
      <c r="CI935" s="11"/>
      <c r="CJ935" s="11"/>
      <c r="CK935" s="11"/>
      <c r="CL935" s="11"/>
      <c r="CM935" s="11"/>
    </row>
    <row r="936" spans="1:91" ht="24.75" customHeight="1">
      <c r="A936" s="949" t="str">
        <f>IF(E936&gt;0,"Wypełnione","")</f>
        <v/>
      </c>
      <c r="B936" s="57"/>
      <c r="C936" s="2050">
        <f>'Og s3a'!C1645</f>
        <v>0</v>
      </c>
      <c r="D936" s="2052">
        <f>'Og s3a'!E1645</f>
        <v>0</v>
      </c>
      <c r="E936" s="2050">
        <f>'Og s3a'!F1645</f>
        <v>0</v>
      </c>
      <c r="F936" s="2771"/>
      <c r="G936" s="448">
        <f>T936</f>
        <v>0</v>
      </c>
      <c r="H936" s="2773">
        <f>U936</f>
        <v>0</v>
      </c>
      <c r="I936" s="451"/>
      <c r="J936" s="2775"/>
      <c r="K936" s="451"/>
      <c r="L936" s="2775"/>
      <c r="M936" s="451"/>
      <c r="N936" s="2775"/>
      <c r="O936" s="451"/>
      <c r="P936" s="2775"/>
      <c r="Q936" s="11"/>
      <c r="R936" s="11"/>
      <c r="S936" s="396">
        <f>'Og s3a'!G1645</f>
        <v>0</v>
      </c>
      <c r="T936" s="398">
        <f>'Og s3a'!D1645</f>
        <v>0</v>
      </c>
      <c r="U936" s="444">
        <f>Import!N1634</f>
        <v>0</v>
      </c>
      <c r="V936" s="11"/>
      <c r="W936" s="306"/>
      <c r="X936" s="306"/>
      <c r="Y936" s="306"/>
      <c r="Z936" s="970">
        <f>IF(F936=AF$7,1,0)</f>
        <v>0</v>
      </c>
      <c r="AA936" s="970">
        <f>Z936*D936</f>
        <v>0</v>
      </c>
      <c r="AB936" s="978">
        <f>IF($Z936=0,0,IF(AF936+AH936+AJ936&gt;0,$AA936,0))</f>
        <v>0</v>
      </c>
      <c r="AC936" s="980">
        <f>IF($Z936=0,0,IF(AND(AB936=0,G937&gt;0),$AA936,0))</f>
        <v>0</v>
      </c>
      <c r="AD936" s="969">
        <f>AA936-AB936-AC936</f>
        <v>0</v>
      </c>
      <c r="AE936" s="204">
        <f t="shared" si="325"/>
        <v>0</v>
      </c>
      <c r="AF936" s="204">
        <f t="shared" si="325"/>
        <v>0</v>
      </c>
      <c r="AG936" s="204">
        <f t="shared" si="325"/>
        <v>0</v>
      </c>
      <c r="AH936" s="204">
        <f t="shared" si="325"/>
        <v>0</v>
      </c>
      <c r="AI936" s="922">
        <f t="shared" si="325"/>
        <v>0</v>
      </c>
      <c r="AJ936" s="205">
        <f t="shared" si="325"/>
        <v>0</v>
      </c>
      <c r="AK936" s="973">
        <f>IF($Z936=1,0,IF(AND($Z936=0,AF936&gt;0),1,IF(AND($Z936=0,AH936&gt;0),1,IF(AND($Z936=0,AJ936&gt;0),1,0))))</f>
        <v>0</v>
      </c>
      <c r="AL936" s="973">
        <f>IF($Z936=0,0,IF(AND($Z936=1,AE936&gt;0),1,IF(AND($Z936=1,AG936&gt;0),1,IF(AND($Z936=1,AI936&gt;0),1,0))))</f>
        <v>0</v>
      </c>
      <c r="AM936" s="978">
        <f>IF($Z936=0,0,IF(AQ936+AS936+AU936&gt;0,$AA936,0))</f>
        <v>0</v>
      </c>
      <c r="AN936" s="980">
        <f>IF($Z936=0,0,IF(AND(AM936=0,I937&gt;0),$AA936,0))</f>
        <v>0</v>
      </c>
      <c r="AO936" s="969">
        <f>$AA936-AM936-AN936</f>
        <v>0</v>
      </c>
      <c r="AP936" s="204">
        <f t="shared" si="326"/>
        <v>0</v>
      </c>
      <c r="AQ936" s="204">
        <f t="shared" si="326"/>
        <v>0</v>
      </c>
      <c r="AR936" s="204">
        <f t="shared" si="326"/>
        <v>0</v>
      </c>
      <c r="AS936" s="204">
        <f t="shared" si="326"/>
        <v>0</v>
      </c>
      <c r="AT936" s="204">
        <f t="shared" si="326"/>
        <v>0</v>
      </c>
      <c r="AU936" s="205">
        <f t="shared" si="326"/>
        <v>0</v>
      </c>
      <c r="AV936" s="973">
        <f>IF($Z936=1,0,IF(AND($Z936=0,AQ936&gt;0),1,IF(AND($Z936=0,AS936&gt;0),1,IF(AND($Z936=0,AU936&gt;0),1,0))))</f>
        <v>0</v>
      </c>
      <c r="AW936" s="973">
        <f>IF($Z936=0,0,IF(AND($Z936=1,AP936&gt;0),1,IF(AND($Z936=1,AR936&gt;0),1,IF(AND($Z936=1,AT936&gt;0),1,0))))</f>
        <v>0</v>
      </c>
      <c r="AX936" s="978">
        <f>IF($Z936=0,0,IF(BB936+BD936+BF936&gt;0,$AA936,0))</f>
        <v>0</v>
      </c>
      <c r="AY936" s="980">
        <f>IF($Z936=0,0,IF(AND(AX936=0,K937&gt;0),$AA936,0))</f>
        <v>0</v>
      </c>
      <c r="AZ936" s="969">
        <f>$AA936-AX936-AY936</f>
        <v>0</v>
      </c>
      <c r="BA936" s="204">
        <f t="shared" si="327"/>
        <v>0</v>
      </c>
      <c r="BB936" s="204">
        <f t="shared" si="327"/>
        <v>0</v>
      </c>
      <c r="BC936" s="204">
        <f t="shared" si="327"/>
        <v>0</v>
      </c>
      <c r="BD936" s="204">
        <f t="shared" si="327"/>
        <v>0</v>
      </c>
      <c r="BE936" s="204">
        <f t="shared" si="327"/>
        <v>0</v>
      </c>
      <c r="BF936" s="205">
        <f t="shared" si="327"/>
        <v>0</v>
      </c>
      <c r="BG936" s="973">
        <f>IF($Z936=1,0,IF(AND($Z936=0,BB936&gt;0),1,IF(AND($Z936=0,BD936&gt;0),1,IF(AND($Z936=0,BF936&gt;0),1,0))))</f>
        <v>0</v>
      </c>
      <c r="BH936" s="973">
        <f>IF($Z936=0,0,IF(AND($Z936=1,BA936&gt;0),1,IF(AND($Z936=1,BC936&gt;0),1,IF(AND($Z936=1,BE936&gt;0),1,0))))</f>
        <v>0</v>
      </c>
      <c r="BI936" s="978">
        <f>IF($Z936=0,0,IF(BM936+BO936+BQ936&gt;0,$AA936,0))</f>
        <v>0</v>
      </c>
      <c r="BJ936" s="980">
        <f>IF($Z936=0,0,IF(AND(BI936=0,M937&gt;0),$AA936,0))</f>
        <v>0</v>
      </c>
      <c r="BK936" s="969">
        <f>$AA936-BI936-BJ936</f>
        <v>0</v>
      </c>
      <c r="BL936" s="204">
        <f t="shared" si="328"/>
        <v>0</v>
      </c>
      <c r="BM936" s="204">
        <f t="shared" si="328"/>
        <v>0</v>
      </c>
      <c r="BN936" s="204">
        <f t="shared" si="328"/>
        <v>0</v>
      </c>
      <c r="BO936" s="204">
        <f t="shared" si="328"/>
        <v>0</v>
      </c>
      <c r="BP936" s="204">
        <f t="shared" si="328"/>
        <v>0</v>
      </c>
      <c r="BQ936" s="205">
        <f t="shared" si="328"/>
        <v>0</v>
      </c>
      <c r="BR936" s="973">
        <f>IF($Z936=1,0,IF(AND($Z936=0,BM936&gt;0),1,IF(AND($Z936=0,BO936&gt;0),1,IF(AND($Z936=0,BQ936&gt;0),1,0))))</f>
        <v>0</v>
      </c>
      <c r="BS936" s="973">
        <f>IF($Z936=0,0,IF(AND($Z936=1,BL936&gt;0),1,IF(AND($Z936=1,BN936&gt;0),1,IF(AND($Z936=1,BP936&gt;0),1,0))))</f>
        <v>0</v>
      </c>
      <c r="BT936" s="978">
        <f>IF($Z936=0,0,IF(BX936+BZ936+CB936&gt;0,$AA936,0))</f>
        <v>0</v>
      </c>
      <c r="BU936" s="980">
        <f>IF($Z936=0,0,IF(AND(BT936=0,O937&gt;0),$AA936,0))</f>
        <v>0</v>
      </c>
      <c r="BV936" s="969">
        <f>$AA936-BT936-BU936</f>
        <v>0</v>
      </c>
      <c r="BW936" s="204">
        <f t="shared" si="329"/>
        <v>0</v>
      </c>
      <c r="BX936" s="204">
        <f t="shared" si="329"/>
        <v>0</v>
      </c>
      <c r="BY936" s="204">
        <f t="shared" si="329"/>
        <v>0</v>
      </c>
      <c r="BZ936" s="204">
        <f t="shared" si="329"/>
        <v>0</v>
      </c>
      <c r="CA936" s="204">
        <f t="shared" si="329"/>
        <v>0</v>
      </c>
      <c r="CB936" s="205">
        <f t="shared" si="329"/>
        <v>0</v>
      </c>
      <c r="CC936" s="973">
        <f>IF($Z936=1,0,IF(AND($Z936=0,BX936&gt;0),1,IF(AND($Z936=0,BZ936&gt;0),1,IF(AND($Z936=0,CB936&gt;0),1,0))))</f>
        <v>0</v>
      </c>
      <c r="CD936" s="973">
        <f>IF($Z936=0,0,IF(AND($Z936=1,BW936&gt;0),1,IF(AND($Z936=1,BY936&gt;0),1,IF(AND($Z936=1,CA936&gt;0),1,0))))</f>
        <v>0</v>
      </c>
      <c r="CE936" s="11"/>
      <c r="CF936" s="11"/>
      <c r="CG936" s="11"/>
      <c r="CH936" s="11"/>
      <c r="CI936" s="11"/>
      <c r="CJ936" s="11"/>
      <c r="CK936" s="11"/>
      <c r="CL936" s="11"/>
      <c r="CM936" s="11"/>
    </row>
    <row r="937" spans="1:91" ht="14.25" customHeight="1">
      <c r="A937" s="950" t="str">
        <f>A936</f>
        <v/>
      </c>
      <c r="B937" s="57"/>
      <c r="C937" s="2051"/>
      <c r="D937" s="2053"/>
      <c r="E937" s="2051"/>
      <c r="F937" s="2772"/>
      <c r="G937" s="1121">
        <f>Import!Q1634</f>
        <v>0</v>
      </c>
      <c r="H937" s="2774"/>
      <c r="I937" s="450"/>
      <c r="J937" s="2775"/>
      <c r="K937" s="450"/>
      <c r="L937" s="2775"/>
      <c r="M937" s="450"/>
      <c r="N937" s="2775"/>
      <c r="O937" s="450"/>
      <c r="P937" s="2775"/>
      <c r="Q937" s="11"/>
      <c r="R937" s="11"/>
      <c r="S937" s="397"/>
      <c r="T937" s="419"/>
      <c r="U937" s="444">
        <f>Import!N1635</f>
        <v>0</v>
      </c>
      <c r="V937" s="11"/>
      <c r="W937" s="306"/>
      <c r="X937" s="306"/>
      <c r="Y937" s="306"/>
      <c r="Z937" s="11"/>
      <c r="AE937" s="204"/>
      <c r="AF937" s="204"/>
      <c r="AG937" s="204"/>
      <c r="AH937" s="204"/>
      <c r="AI937" s="922"/>
      <c r="AJ937" s="205"/>
      <c r="AK937" s="973"/>
      <c r="AL937" s="973">
        <f>AL936</f>
        <v>0</v>
      </c>
      <c r="AP937" s="204"/>
      <c r="AQ937" s="204"/>
      <c r="AR937" s="204"/>
      <c r="AS937" s="204"/>
      <c r="AT937" s="204"/>
      <c r="AU937" s="205"/>
      <c r="AV937" s="973"/>
      <c r="AW937" s="973">
        <f>AW936</f>
        <v>0</v>
      </c>
      <c r="BA937" s="204"/>
      <c r="BB937" s="204"/>
      <c r="BC937" s="204"/>
      <c r="BD937" s="204"/>
      <c r="BE937" s="204"/>
      <c r="BF937" s="205"/>
      <c r="BG937" s="973"/>
      <c r="BH937" s="973">
        <f>BH936</f>
        <v>0</v>
      </c>
      <c r="BL937" s="204"/>
      <c r="BM937" s="204"/>
      <c r="BN937" s="204"/>
      <c r="BO937" s="204"/>
      <c r="BP937" s="204"/>
      <c r="BQ937" s="205"/>
      <c r="BR937" s="973"/>
      <c r="BS937" s="973">
        <f>BS936</f>
        <v>0</v>
      </c>
      <c r="BW937" s="204"/>
      <c r="BX937" s="204"/>
      <c r="BY937" s="204"/>
      <c r="BZ937" s="204"/>
      <c r="CA937" s="204"/>
      <c r="CB937" s="205"/>
      <c r="CC937" s="973"/>
      <c r="CD937" s="973">
        <f>CD936</f>
        <v>0</v>
      </c>
      <c r="CE937" s="11"/>
      <c r="CF937" s="11"/>
      <c r="CG937" s="11"/>
      <c r="CH937" s="11"/>
      <c r="CI937" s="11"/>
      <c r="CJ937" s="11"/>
      <c r="CK937" s="11"/>
      <c r="CL937" s="11"/>
      <c r="CM937" s="11"/>
    </row>
    <row r="938" spans="1:91" ht="24.75" customHeight="1">
      <c r="A938" s="949" t="str">
        <f>IF(E938&gt;0,"Wypełnione","")</f>
        <v/>
      </c>
      <c r="B938" s="57"/>
      <c r="C938" s="2050">
        <f>'Og s3a'!C1647</f>
        <v>0</v>
      </c>
      <c r="D938" s="2052">
        <f>'Og s3a'!E1647</f>
        <v>0</v>
      </c>
      <c r="E938" s="2050">
        <f>'Og s3a'!F1647</f>
        <v>0</v>
      </c>
      <c r="F938" s="2771"/>
      <c r="G938" s="448">
        <f>T938</f>
        <v>0</v>
      </c>
      <c r="H938" s="2773">
        <f>U938</f>
        <v>0</v>
      </c>
      <c r="I938" s="451"/>
      <c r="J938" s="2775"/>
      <c r="K938" s="451"/>
      <c r="L938" s="2775"/>
      <c r="M938" s="451"/>
      <c r="N938" s="2775"/>
      <c r="O938" s="451"/>
      <c r="P938" s="2775"/>
      <c r="Q938" s="11"/>
      <c r="R938" s="11"/>
      <c r="S938" s="396">
        <f>'Og s3a'!G1647</f>
        <v>0</v>
      </c>
      <c r="T938" s="398">
        <f>'Og s3a'!D1647</f>
        <v>0</v>
      </c>
      <c r="U938" s="444">
        <f>Import!N1636</f>
        <v>0</v>
      </c>
      <c r="V938" s="11"/>
      <c r="W938" s="306"/>
      <c r="X938" s="306"/>
      <c r="Y938" s="306"/>
      <c r="Z938" s="970">
        <f>IF(F938=AF$7,1,0)</f>
        <v>0</v>
      </c>
      <c r="AA938" s="970">
        <f>Z938*D938</f>
        <v>0</v>
      </c>
      <c r="AB938" s="978">
        <f>IF($Z938=0,0,IF(AF938+AH938+AJ938&gt;0,$AA938,0))</f>
        <v>0</v>
      </c>
      <c r="AC938" s="980">
        <f>IF($Z938=0,0,IF(AND(AB938=0,G939&gt;0),$AA938,0))</f>
        <v>0</v>
      </c>
      <c r="AD938" s="969">
        <f>AA938-AB938-AC938</f>
        <v>0</v>
      </c>
      <c r="AE938" s="204">
        <f t="shared" si="325"/>
        <v>0</v>
      </c>
      <c r="AF938" s="204">
        <f t="shared" si="325"/>
        <v>0</v>
      </c>
      <c r="AG938" s="204">
        <f t="shared" si="325"/>
        <v>0</v>
      </c>
      <c r="AH938" s="204">
        <f t="shared" si="325"/>
        <v>0</v>
      </c>
      <c r="AI938" s="922">
        <f t="shared" si="325"/>
        <v>0</v>
      </c>
      <c r="AJ938" s="205">
        <f t="shared" si="325"/>
        <v>0</v>
      </c>
      <c r="AK938" s="973">
        <f>IF($Z938=1,0,IF(AND($Z938=0,AF938&gt;0),1,IF(AND($Z938=0,AH938&gt;0),1,IF(AND($Z938=0,AJ938&gt;0),1,0))))</f>
        <v>0</v>
      </c>
      <c r="AL938" s="973">
        <f>IF($Z938=0,0,IF(AND($Z938=1,AE938&gt;0),1,IF(AND($Z938=1,AG938&gt;0),1,IF(AND($Z938=1,AI938&gt;0),1,0))))</f>
        <v>0</v>
      </c>
      <c r="AM938" s="978">
        <f>IF($Z938=0,0,IF(AQ938+AS938+AU938&gt;0,$AA938,0))</f>
        <v>0</v>
      </c>
      <c r="AN938" s="980">
        <f>IF($Z938=0,0,IF(AND(AM938=0,I939&gt;0),$AA938,0))</f>
        <v>0</v>
      </c>
      <c r="AO938" s="969">
        <f>$AA938-AM938-AN938</f>
        <v>0</v>
      </c>
      <c r="AP938" s="204">
        <f t="shared" si="326"/>
        <v>0</v>
      </c>
      <c r="AQ938" s="204">
        <f t="shared" si="326"/>
        <v>0</v>
      </c>
      <c r="AR938" s="204">
        <f t="shared" si="326"/>
        <v>0</v>
      </c>
      <c r="AS938" s="204">
        <f t="shared" si="326"/>
        <v>0</v>
      </c>
      <c r="AT938" s="204">
        <f t="shared" si="326"/>
        <v>0</v>
      </c>
      <c r="AU938" s="205">
        <f t="shared" si="326"/>
        <v>0</v>
      </c>
      <c r="AV938" s="973">
        <f>IF($Z938=1,0,IF(AND($Z938=0,AQ938&gt;0),1,IF(AND($Z938=0,AS938&gt;0),1,IF(AND($Z938=0,AU938&gt;0),1,0))))</f>
        <v>0</v>
      </c>
      <c r="AW938" s="973">
        <f>IF($Z938=0,0,IF(AND($Z938=1,AP938&gt;0),1,IF(AND($Z938=1,AR938&gt;0),1,IF(AND($Z938=1,AT938&gt;0),1,0))))</f>
        <v>0</v>
      </c>
      <c r="AX938" s="978">
        <f>IF($Z938=0,0,IF(BB938+BD938+BF938&gt;0,$AA938,0))</f>
        <v>0</v>
      </c>
      <c r="AY938" s="980">
        <f>IF($Z938=0,0,IF(AND(AX938=0,K939&gt;0),$AA938,0))</f>
        <v>0</v>
      </c>
      <c r="AZ938" s="969">
        <f>$AA938-AX938-AY938</f>
        <v>0</v>
      </c>
      <c r="BA938" s="204">
        <f t="shared" si="327"/>
        <v>0</v>
      </c>
      <c r="BB938" s="204">
        <f t="shared" si="327"/>
        <v>0</v>
      </c>
      <c r="BC938" s="204">
        <f t="shared" si="327"/>
        <v>0</v>
      </c>
      <c r="BD938" s="204">
        <f t="shared" si="327"/>
        <v>0</v>
      </c>
      <c r="BE938" s="204">
        <f t="shared" si="327"/>
        <v>0</v>
      </c>
      <c r="BF938" s="205">
        <f t="shared" si="327"/>
        <v>0</v>
      </c>
      <c r="BG938" s="973">
        <f>IF($Z938=1,0,IF(AND($Z938=0,BB938&gt;0),1,IF(AND($Z938=0,BD938&gt;0),1,IF(AND($Z938=0,BF938&gt;0),1,0))))</f>
        <v>0</v>
      </c>
      <c r="BH938" s="973">
        <f>IF($Z938=0,0,IF(AND($Z938=1,BA938&gt;0),1,IF(AND($Z938=1,BC938&gt;0),1,IF(AND($Z938=1,BE938&gt;0),1,0))))</f>
        <v>0</v>
      </c>
      <c r="BI938" s="978">
        <f>IF($Z938=0,0,IF(BM938+BO938+BQ938&gt;0,$AA938,0))</f>
        <v>0</v>
      </c>
      <c r="BJ938" s="980">
        <f>IF($Z938=0,0,IF(AND(BI938=0,M939&gt;0),$AA938,0))</f>
        <v>0</v>
      </c>
      <c r="BK938" s="969">
        <f>$AA938-BI938-BJ938</f>
        <v>0</v>
      </c>
      <c r="BL938" s="204">
        <f t="shared" si="328"/>
        <v>0</v>
      </c>
      <c r="BM938" s="204">
        <f t="shared" si="328"/>
        <v>0</v>
      </c>
      <c r="BN938" s="204">
        <f t="shared" si="328"/>
        <v>0</v>
      </c>
      <c r="BO938" s="204">
        <f t="shared" si="328"/>
        <v>0</v>
      </c>
      <c r="BP938" s="204">
        <f t="shared" si="328"/>
        <v>0</v>
      </c>
      <c r="BQ938" s="205">
        <f t="shared" si="328"/>
        <v>0</v>
      </c>
      <c r="BR938" s="973">
        <f>IF($Z938=1,0,IF(AND($Z938=0,BM938&gt;0),1,IF(AND($Z938=0,BO938&gt;0),1,IF(AND($Z938=0,BQ938&gt;0),1,0))))</f>
        <v>0</v>
      </c>
      <c r="BS938" s="973">
        <f>IF($Z938=0,0,IF(AND($Z938=1,BL938&gt;0),1,IF(AND($Z938=1,BN938&gt;0),1,IF(AND($Z938=1,BP938&gt;0),1,0))))</f>
        <v>0</v>
      </c>
      <c r="BT938" s="978">
        <f>IF($Z938=0,0,IF(BX938+BZ938+CB938&gt;0,$AA938,0))</f>
        <v>0</v>
      </c>
      <c r="BU938" s="980">
        <f>IF($Z938=0,0,IF(AND(BT938=0,O939&gt;0),$AA938,0))</f>
        <v>0</v>
      </c>
      <c r="BV938" s="969">
        <f>$AA938-BT938-BU938</f>
        <v>0</v>
      </c>
      <c r="BW938" s="204">
        <f t="shared" si="329"/>
        <v>0</v>
      </c>
      <c r="BX938" s="204">
        <f t="shared" si="329"/>
        <v>0</v>
      </c>
      <c r="BY938" s="204">
        <f t="shared" si="329"/>
        <v>0</v>
      </c>
      <c r="BZ938" s="204">
        <f t="shared" si="329"/>
        <v>0</v>
      </c>
      <c r="CA938" s="204">
        <f t="shared" si="329"/>
        <v>0</v>
      </c>
      <c r="CB938" s="205">
        <f t="shared" si="329"/>
        <v>0</v>
      </c>
      <c r="CC938" s="973">
        <f>IF($Z938=1,0,IF(AND($Z938=0,BX938&gt;0),1,IF(AND($Z938=0,BZ938&gt;0),1,IF(AND($Z938=0,CB938&gt;0),1,0))))</f>
        <v>0</v>
      </c>
      <c r="CD938" s="973">
        <f>IF($Z938=0,0,IF(AND($Z938=1,BW938&gt;0),1,IF(AND($Z938=1,BY938&gt;0),1,IF(AND($Z938=1,CA938&gt;0),1,0))))</f>
        <v>0</v>
      </c>
      <c r="CE938" s="11"/>
      <c r="CF938" s="11"/>
      <c r="CG938" s="11"/>
      <c r="CH938" s="11"/>
      <c r="CI938" s="11"/>
      <c r="CJ938" s="11"/>
      <c r="CK938" s="11"/>
      <c r="CL938" s="11"/>
      <c r="CM938" s="11"/>
    </row>
    <row r="939" spans="1:91" ht="14.25" customHeight="1">
      <c r="A939" s="950" t="str">
        <f>A938</f>
        <v/>
      </c>
      <c r="B939" s="57"/>
      <c r="C939" s="2051"/>
      <c r="D939" s="2053"/>
      <c r="E939" s="2051"/>
      <c r="F939" s="2772"/>
      <c r="G939" s="1121">
        <f>Import!Q1636</f>
        <v>0</v>
      </c>
      <c r="H939" s="2774"/>
      <c r="I939" s="450"/>
      <c r="J939" s="2775"/>
      <c r="K939" s="450"/>
      <c r="L939" s="2775"/>
      <c r="M939" s="450"/>
      <c r="N939" s="2775"/>
      <c r="O939" s="450"/>
      <c r="P939" s="2775"/>
      <c r="Q939" s="11"/>
      <c r="R939" s="11"/>
      <c r="S939" s="397"/>
      <c r="T939" s="419"/>
      <c r="U939" s="444">
        <f>Import!N1637</f>
        <v>0</v>
      </c>
      <c r="V939" s="11"/>
      <c r="W939" s="306"/>
      <c r="X939" s="306"/>
      <c r="Y939" s="306"/>
      <c r="Z939" s="11"/>
      <c r="AE939" s="204"/>
      <c r="AF939" s="204"/>
      <c r="AG939" s="204"/>
      <c r="AH939" s="204"/>
      <c r="AI939" s="922"/>
      <c r="AJ939" s="205"/>
      <c r="AK939" s="973"/>
      <c r="AL939" s="973">
        <f>AL938</f>
        <v>0</v>
      </c>
      <c r="AP939" s="204"/>
      <c r="AQ939" s="204"/>
      <c r="AR939" s="204"/>
      <c r="AS939" s="204"/>
      <c r="AT939" s="204"/>
      <c r="AU939" s="205"/>
      <c r="AV939" s="973"/>
      <c r="AW939" s="973">
        <f>AW938</f>
        <v>0</v>
      </c>
      <c r="BA939" s="204"/>
      <c r="BB939" s="204"/>
      <c r="BC939" s="204"/>
      <c r="BD939" s="204"/>
      <c r="BE939" s="204"/>
      <c r="BF939" s="205"/>
      <c r="BG939" s="973"/>
      <c r="BH939" s="973">
        <f>BH938</f>
        <v>0</v>
      </c>
      <c r="BL939" s="204"/>
      <c r="BM939" s="204"/>
      <c r="BN939" s="204"/>
      <c r="BO939" s="204"/>
      <c r="BP939" s="204"/>
      <c r="BQ939" s="205"/>
      <c r="BR939" s="973"/>
      <c r="BS939" s="973">
        <f>BS938</f>
        <v>0</v>
      </c>
      <c r="BW939" s="204"/>
      <c r="BX939" s="204"/>
      <c r="BY939" s="204"/>
      <c r="BZ939" s="204"/>
      <c r="CA939" s="204"/>
      <c r="CB939" s="205"/>
      <c r="CC939" s="973"/>
      <c r="CD939" s="973">
        <f>CD938</f>
        <v>0</v>
      </c>
      <c r="CE939" s="11"/>
      <c r="CF939" s="11"/>
      <c r="CG939" s="11"/>
      <c r="CH939" s="11"/>
      <c r="CI939" s="11"/>
      <c r="CJ939" s="11"/>
      <c r="CK939" s="11"/>
      <c r="CL939" s="11"/>
      <c r="CM939" s="11"/>
    </row>
    <row r="940" spans="1:91" ht="24.75" customHeight="1">
      <c r="A940" s="949" t="str">
        <f>IF(E940&gt;0,"Wypełnione","")</f>
        <v/>
      </c>
      <c r="B940" s="57"/>
      <c r="C940" s="2050">
        <f>'Og s3a'!C1649</f>
        <v>0</v>
      </c>
      <c r="D940" s="2052">
        <f>'Og s3a'!E1649</f>
        <v>0</v>
      </c>
      <c r="E940" s="2050">
        <f>'Og s3a'!F1649</f>
        <v>0</v>
      </c>
      <c r="F940" s="2771"/>
      <c r="G940" s="448">
        <f>T940</f>
        <v>0</v>
      </c>
      <c r="H940" s="2773">
        <f>U940</f>
        <v>0</v>
      </c>
      <c r="I940" s="451"/>
      <c r="J940" s="2775"/>
      <c r="K940" s="451"/>
      <c r="L940" s="2775"/>
      <c r="M940" s="451"/>
      <c r="N940" s="2775"/>
      <c r="O940" s="451"/>
      <c r="P940" s="2775"/>
      <c r="Q940" s="11"/>
      <c r="R940" s="11"/>
      <c r="S940" s="396">
        <f>'Og s3a'!G1649</f>
        <v>0</v>
      </c>
      <c r="T940" s="398">
        <f>'Og s3a'!D1649</f>
        <v>0</v>
      </c>
      <c r="U940" s="444">
        <f>Import!N1638</f>
        <v>0</v>
      </c>
      <c r="V940" s="11"/>
      <c r="W940" s="306"/>
      <c r="X940" s="306"/>
      <c r="Y940" s="306"/>
      <c r="Z940" s="970">
        <f>IF(F940=AF$7,1,0)</f>
        <v>0</v>
      </c>
      <c r="AA940" s="970">
        <f>Z940*D940</f>
        <v>0</v>
      </c>
      <c r="AB940" s="978">
        <f>IF($Z940=0,0,IF(AF940+AH940+AJ940&gt;0,$AA940,0))</f>
        <v>0</v>
      </c>
      <c r="AC940" s="980">
        <f>IF($Z940=0,0,IF(AND(AB940=0,G941&gt;0),$AA940,0))</f>
        <v>0</v>
      </c>
      <c r="AD940" s="969">
        <f>AA940-AB940-AC940</f>
        <v>0</v>
      </c>
      <c r="AE940" s="204">
        <f t="shared" si="325"/>
        <v>0</v>
      </c>
      <c r="AF940" s="204">
        <f t="shared" si="325"/>
        <v>0</v>
      </c>
      <c r="AG940" s="204">
        <f t="shared" si="325"/>
        <v>0</v>
      </c>
      <c r="AH940" s="204">
        <f t="shared" si="325"/>
        <v>0</v>
      </c>
      <c r="AI940" s="922">
        <f t="shared" si="325"/>
        <v>0</v>
      </c>
      <c r="AJ940" s="205">
        <f t="shared" si="325"/>
        <v>0</v>
      </c>
      <c r="AK940" s="973">
        <f>IF($Z940=1,0,IF(AND($Z940=0,AF940&gt;0),1,IF(AND($Z940=0,AH940&gt;0),1,IF(AND($Z940=0,AJ940&gt;0),1,0))))</f>
        <v>0</v>
      </c>
      <c r="AL940" s="973">
        <f>IF($Z940=0,0,IF(AND($Z940=1,AE940&gt;0),1,IF(AND($Z940=1,AG940&gt;0),1,IF(AND($Z940=1,AI940&gt;0),1,0))))</f>
        <v>0</v>
      </c>
      <c r="AM940" s="978">
        <f>IF($Z940=0,0,IF(AQ940+AS940+AU940&gt;0,$AA940,0))</f>
        <v>0</v>
      </c>
      <c r="AN940" s="980">
        <f>IF($Z940=0,0,IF(AND(AM940=0,I941&gt;0),$AA940,0))</f>
        <v>0</v>
      </c>
      <c r="AO940" s="969">
        <f>$AA940-AM940-AN940</f>
        <v>0</v>
      </c>
      <c r="AP940" s="204">
        <f t="shared" si="326"/>
        <v>0</v>
      </c>
      <c r="AQ940" s="204">
        <f t="shared" si="326"/>
        <v>0</v>
      </c>
      <c r="AR940" s="204">
        <f t="shared" si="326"/>
        <v>0</v>
      </c>
      <c r="AS940" s="204">
        <f t="shared" si="326"/>
        <v>0</v>
      </c>
      <c r="AT940" s="204">
        <f t="shared" si="326"/>
        <v>0</v>
      </c>
      <c r="AU940" s="205">
        <f t="shared" si="326"/>
        <v>0</v>
      </c>
      <c r="AV940" s="973">
        <f>IF($Z940=1,0,IF(AND($Z940=0,AQ940&gt;0),1,IF(AND($Z940=0,AS940&gt;0),1,IF(AND($Z940=0,AU940&gt;0),1,0))))</f>
        <v>0</v>
      </c>
      <c r="AW940" s="973">
        <f>IF($Z940=0,0,IF(AND($Z940=1,AP940&gt;0),1,IF(AND($Z940=1,AR940&gt;0),1,IF(AND($Z940=1,AT940&gt;0),1,0))))</f>
        <v>0</v>
      </c>
      <c r="AX940" s="978">
        <f>IF($Z940=0,0,IF(BB940+BD940+BF940&gt;0,$AA940,0))</f>
        <v>0</v>
      </c>
      <c r="AY940" s="980">
        <f>IF($Z940=0,0,IF(AND(AX940=0,K941&gt;0),$AA940,0))</f>
        <v>0</v>
      </c>
      <c r="AZ940" s="969">
        <f>$AA940-AX940-AY940</f>
        <v>0</v>
      </c>
      <c r="BA940" s="204">
        <f t="shared" si="327"/>
        <v>0</v>
      </c>
      <c r="BB940" s="204">
        <f t="shared" si="327"/>
        <v>0</v>
      </c>
      <c r="BC940" s="204">
        <f t="shared" si="327"/>
        <v>0</v>
      </c>
      <c r="BD940" s="204">
        <f t="shared" si="327"/>
        <v>0</v>
      </c>
      <c r="BE940" s="204">
        <f t="shared" si="327"/>
        <v>0</v>
      </c>
      <c r="BF940" s="205">
        <f t="shared" si="327"/>
        <v>0</v>
      </c>
      <c r="BG940" s="973">
        <f>IF($Z940=1,0,IF(AND($Z940=0,BB940&gt;0),1,IF(AND($Z940=0,BD940&gt;0),1,IF(AND($Z940=0,BF940&gt;0),1,0))))</f>
        <v>0</v>
      </c>
      <c r="BH940" s="973">
        <f>IF($Z940=0,0,IF(AND($Z940=1,BA940&gt;0),1,IF(AND($Z940=1,BC940&gt;0),1,IF(AND($Z940=1,BE940&gt;0),1,0))))</f>
        <v>0</v>
      </c>
      <c r="BI940" s="978">
        <f>IF($Z940=0,0,IF(BM940+BO940+BQ940&gt;0,$AA940,0))</f>
        <v>0</v>
      </c>
      <c r="BJ940" s="980">
        <f>IF($Z940=0,0,IF(AND(BI940=0,M941&gt;0),$AA940,0))</f>
        <v>0</v>
      </c>
      <c r="BK940" s="969">
        <f>$AA940-BI940-BJ940</f>
        <v>0</v>
      </c>
      <c r="BL940" s="204">
        <f t="shared" si="328"/>
        <v>0</v>
      </c>
      <c r="BM940" s="204">
        <f t="shared" si="328"/>
        <v>0</v>
      </c>
      <c r="BN940" s="204">
        <f t="shared" si="328"/>
        <v>0</v>
      </c>
      <c r="BO940" s="204">
        <f t="shared" si="328"/>
        <v>0</v>
      </c>
      <c r="BP940" s="204">
        <f t="shared" si="328"/>
        <v>0</v>
      </c>
      <c r="BQ940" s="205">
        <f t="shared" si="328"/>
        <v>0</v>
      </c>
      <c r="BR940" s="973">
        <f>IF($Z940=1,0,IF(AND($Z940=0,BM940&gt;0),1,IF(AND($Z940=0,BO940&gt;0),1,IF(AND($Z940=0,BQ940&gt;0),1,0))))</f>
        <v>0</v>
      </c>
      <c r="BS940" s="973">
        <f>IF($Z940=0,0,IF(AND($Z940=1,BL940&gt;0),1,IF(AND($Z940=1,BN940&gt;0),1,IF(AND($Z940=1,BP940&gt;0),1,0))))</f>
        <v>0</v>
      </c>
      <c r="BT940" s="978">
        <f>IF($Z940=0,0,IF(BX940+BZ940+CB940&gt;0,$AA940,0))</f>
        <v>0</v>
      </c>
      <c r="BU940" s="980">
        <f>IF($Z940=0,0,IF(AND(BT940=0,O941&gt;0),$AA940,0))</f>
        <v>0</v>
      </c>
      <c r="BV940" s="969">
        <f>$AA940-BT940-BU940</f>
        <v>0</v>
      </c>
      <c r="BW940" s="204">
        <f t="shared" si="329"/>
        <v>0</v>
      </c>
      <c r="BX940" s="204">
        <f t="shared" si="329"/>
        <v>0</v>
      </c>
      <c r="BY940" s="204">
        <f t="shared" si="329"/>
        <v>0</v>
      </c>
      <c r="BZ940" s="204">
        <f t="shared" si="329"/>
        <v>0</v>
      </c>
      <c r="CA940" s="204">
        <f t="shared" si="329"/>
        <v>0</v>
      </c>
      <c r="CB940" s="205">
        <f t="shared" si="329"/>
        <v>0</v>
      </c>
      <c r="CC940" s="973">
        <f>IF($Z940=1,0,IF(AND($Z940=0,BX940&gt;0),1,IF(AND($Z940=0,BZ940&gt;0),1,IF(AND($Z940=0,CB940&gt;0),1,0))))</f>
        <v>0</v>
      </c>
      <c r="CD940" s="973">
        <f>IF($Z940=0,0,IF(AND($Z940=1,BW940&gt;0),1,IF(AND($Z940=1,BY940&gt;0),1,IF(AND($Z940=1,CA940&gt;0),1,0))))</f>
        <v>0</v>
      </c>
      <c r="CE940" s="11"/>
      <c r="CF940" s="11"/>
      <c r="CG940" s="11"/>
      <c r="CH940" s="11"/>
      <c r="CI940" s="11"/>
      <c r="CJ940" s="11"/>
      <c r="CK940" s="11"/>
      <c r="CL940" s="11"/>
      <c r="CM940" s="11"/>
    </row>
    <row r="941" spans="1:91" ht="14.25" customHeight="1">
      <c r="A941" s="950" t="str">
        <f>A940</f>
        <v/>
      </c>
      <c r="B941" s="57"/>
      <c r="C941" s="2051"/>
      <c r="D941" s="2053"/>
      <c r="E941" s="2051"/>
      <c r="F941" s="2772"/>
      <c r="G941" s="1121">
        <f>Import!Q1638</f>
        <v>0</v>
      </c>
      <c r="H941" s="2774"/>
      <c r="I941" s="450"/>
      <c r="J941" s="2775"/>
      <c r="K941" s="450"/>
      <c r="L941" s="2775"/>
      <c r="M941" s="450"/>
      <c r="N941" s="2775"/>
      <c r="O941" s="450"/>
      <c r="P941" s="2775"/>
      <c r="Q941" s="11"/>
      <c r="R941" s="11"/>
      <c r="S941" s="397"/>
      <c r="T941" s="419"/>
      <c r="U941" s="444">
        <f>Import!N1639</f>
        <v>0</v>
      </c>
      <c r="V941" s="11"/>
      <c r="W941" s="306"/>
      <c r="X941" s="306"/>
      <c r="Y941" s="306"/>
      <c r="Z941" s="11"/>
      <c r="AE941" s="204"/>
      <c r="AF941" s="204"/>
      <c r="AG941" s="204"/>
      <c r="AH941" s="204"/>
      <c r="AI941" s="922"/>
      <c r="AJ941" s="205"/>
      <c r="AK941" s="973"/>
      <c r="AL941" s="973">
        <f>AL940</f>
        <v>0</v>
      </c>
      <c r="AP941" s="204"/>
      <c r="AQ941" s="204"/>
      <c r="AR941" s="204"/>
      <c r="AS941" s="204"/>
      <c r="AT941" s="204"/>
      <c r="AU941" s="205"/>
      <c r="AV941" s="973"/>
      <c r="AW941" s="973">
        <f>AW940</f>
        <v>0</v>
      </c>
      <c r="BA941" s="204"/>
      <c r="BB941" s="204"/>
      <c r="BC941" s="204"/>
      <c r="BD941" s="204"/>
      <c r="BE941" s="204"/>
      <c r="BF941" s="205"/>
      <c r="BG941" s="973"/>
      <c r="BH941" s="973">
        <f>BH940</f>
        <v>0</v>
      </c>
      <c r="BL941" s="204"/>
      <c r="BM941" s="204"/>
      <c r="BN941" s="204"/>
      <c r="BO941" s="204"/>
      <c r="BP941" s="204"/>
      <c r="BQ941" s="205"/>
      <c r="BR941" s="973"/>
      <c r="BS941" s="973">
        <f>BS940</f>
        <v>0</v>
      </c>
      <c r="BW941" s="204"/>
      <c r="BX941" s="204"/>
      <c r="BY941" s="204"/>
      <c r="BZ941" s="204"/>
      <c r="CA941" s="204"/>
      <c r="CB941" s="205"/>
      <c r="CC941" s="973"/>
      <c r="CD941" s="973">
        <f>CD940</f>
        <v>0</v>
      </c>
      <c r="CE941" s="11"/>
      <c r="CF941" s="11"/>
      <c r="CG941" s="11"/>
      <c r="CH941" s="11"/>
      <c r="CI941" s="11"/>
      <c r="CJ941" s="11"/>
      <c r="CK941" s="11"/>
      <c r="CL941" s="11"/>
      <c r="CM941" s="11"/>
    </row>
    <row r="942" spans="1:91" ht="24.75" customHeight="1">
      <c r="A942" s="949" t="str">
        <f>IF(E942&gt;0,"Wypełnione","")</f>
        <v/>
      </c>
      <c r="B942" s="57"/>
      <c r="C942" s="2050">
        <f>'Og s3a'!C1651</f>
        <v>0</v>
      </c>
      <c r="D942" s="2052">
        <f>'Og s3a'!E1651</f>
        <v>0</v>
      </c>
      <c r="E942" s="2050">
        <f>'Og s3a'!F1651</f>
        <v>0</v>
      </c>
      <c r="F942" s="2771"/>
      <c r="G942" s="448">
        <f>T942</f>
        <v>0</v>
      </c>
      <c r="H942" s="2773">
        <f>U942</f>
        <v>0</v>
      </c>
      <c r="I942" s="451"/>
      <c r="J942" s="2775"/>
      <c r="K942" s="451"/>
      <c r="L942" s="2775"/>
      <c r="M942" s="451"/>
      <c r="N942" s="2775"/>
      <c r="O942" s="451"/>
      <c r="P942" s="2775"/>
      <c r="Q942" s="11"/>
      <c r="R942" s="11"/>
      <c r="S942" s="396">
        <f>'Og s3a'!G1651</f>
        <v>0</v>
      </c>
      <c r="T942" s="398">
        <f>'Og s3a'!D1651</f>
        <v>0</v>
      </c>
      <c r="U942" s="444">
        <f>Import!N1640</f>
        <v>0</v>
      </c>
      <c r="V942" s="11"/>
      <c r="W942" s="306"/>
      <c r="X942" s="306"/>
      <c r="Y942" s="306"/>
      <c r="Z942" s="970">
        <f>IF(F942=AF$7,1,0)</f>
        <v>0</v>
      </c>
      <c r="AA942" s="970">
        <f>Z942*D942</f>
        <v>0</v>
      </c>
      <c r="AB942" s="978">
        <f>IF($Z942=0,0,IF(AF942+AH942+AJ942&gt;0,$AA942,0))</f>
        <v>0</v>
      </c>
      <c r="AC942" s="980">
        <f>IF($Z942=0,0,IF(AND(AB942=0,G943&gt;0),$AA942,0))</f>
        <v>0</v>
      </c>
      <c r="AD942" s="969">
        <f>AA942-AB942-AC942</f>
        <v>0</v>
      </c>
      <c r="AE942" s="204">
        <f t="shared" si="325"/>
        <v>0</v>
      </c>
      <c r="AF942" s="204">
        <f t="shared" si="325"/>
        <v>0</v>
      </c>
      <c r="AG942" s="204">
        <f t="shared" si="325"/>
        <v>0</v>
      </c>
      <c r="AH942" s="204">
        <f t="shared" si="325"/>
        <v>0</v>
      </c>
      <c r="AI942" s="922">
        <f t="shared" si="325"/>
        <v>0</v>
      </c>
      <c r="AJ942" s="205">
        <f t="shared" si="325"/>
        <v>0</v>
      </c>
      <c r="AK942" s="973">
        <f>IF($Z942=1,0,IF(AND($Z942=0,AF942&gt;0),1,IF(AND($Z942=0,AH942&gt;0),1,IF(AND($Z942=0,AJ942&gt;0),1,0))))</f>
        <v>0</v>
      </c>
      <c r="AL942" s="973">
        <f>IF($Z942=0,0,IF(AND($Z942=1,AE942&gt;0),1,IF(AND($Z942=1,AG942&gt;0),1,IF(AND($Z942=1,AI942&gt;0),1,0))))</f>
        <v>0</v>
      </c>
      <c r="AM942" s="978">
        <f>IF($Z942=0,0,IF(AQ942+AS942+AU942&gt;0,$AA942,0))</f>
        <v>0</v>
      </c>
      <c r="AN942" s="980">
        <f>IF($Z942=0,0,IF(AND(AM942=0,I943&gt;0),$AA942,0))</f>
        <v>0</v>
      </c>
      <c r="AO942" s="969">
        <f>$AA942-AM942-AN942</f>
        <v>0</v>
      </c>
      <c r="AP942" s="204">
        <f t="shared" si="326"/>
        <v>0</v>
      </c>
      <c r="AQ942" s="204">
        <f t="shared" si="326"/>
        <v>0</v>
      </c>
      <c r="AR942" s="204">
        <f t="shared" si="326"/>
        <v>0</v>
      </c>
      <c r="AS942" s="204">
        <f t="shared" si="326"/>
        <v>0</v>
      </c>
      <c r="AT942" s="204">
        <f t="shared" si="326"/>
        <v>0</v>
      </c>
      <c r="AU942" s="205">
        <f t="shared" si="326"/>
        <v>0</v>
      </c>
      <c r="AV942" s="973">
        <f>IF($Z942=1,0,IF(AND($Z942=0,AQ942&gt;0),1,IF(AND($Z942=0,AS942&gt;0),1,IF(AND($Z942=0,AU942&gt;0),1,0))))</f>
        <v>0</v>
      </c>
      <c r="AW942" s="973">
        <f>IF($Z942=0,0,IF(AND($Z942=1,AP942&gt;0),1,IF(AND($Z942=1,AR942&gt;0),1,IF(AND($Z942=1,AT942&gt;0),1,0))))</f>
        <v>0</v>
      </c>
      <c r="AX942" s="978">
        <f>IF($Z942=0,0,IF(BB942+BD942+BF942&gt;0,$AA942,0))</f>
        <v>0</v>
      </c>
      <c r="AY942" s="980">
        <f>IF($Z942=0,0,IF(AND(AX942=0,K943&gt;0),$AA942,0))</f>
        <v>0</v>
      </c>
      <c r="AZ942" s="969">
        <f>$AA942-AX942-AY942</f>
        <v>0</v>
      </c>
      <c r="BA942" s="204">
        <f t="shared" si="327"/>
        <v>0</v>
      </c>
      <c r="BB942" s="204">
        <f t="shared" si="327"/>
        <v>0</v>
      </c>
      <c r="BC942" s="204">
        <f t="shared" si="327"/>
        <v>0</v>
      </c>
      <c r="BD942" s="204">
        <f t="shared" si="327"/>
        <v>0</v>
      </c>
      <c r="BE942" s="204">
        <f t="shared" si="327"/>
        <v>0</v>
      </c>
      <c r="BF942" s="205">
        <f t="shared" si="327"/>
        <v>0</v>
      </c>
      <c r="BG942" s="973">
        <f>IF($Z942=1,0,IF(AND($Z942=0,BB942&gt;0),1,IF(AND($Z942=0,BD942&gt;0),1,IF(AND($Z942=0,BF942&gt;0),1,0))))</f>
        <v>0</v>
      </c>
      <c r="BH942" s="973">
        <f>IF($Z942=0,0,IF(AND($Z942=1,BA942&gt;0),1,IF(AND($Z942=1,BC942&gt;0),1,IF(AND($Z942=1,BE942&gt;0),1,0))))</f>
        <v>0</v>
      </c>
      <c r="BI942" s="978">
        <f>IF($Z942=0,0,IF(BM942+BO942+BQ942&gt;0,$AA942,0))</f>
        <v>0</v>
      </c>
      <c r="BJ942" s="980">
        <f>IF($Z942=0,0,IF(AND(BI942=0,M943&gt;0),$AA942,0))</f>
        <v>0</v>
      </c>
      <c r="BK942" s="969">
        <f>$AA942-BI942-BJ942</f>
        <v>0</v>
      </c>
      <c r="BL942" s="204">
        <f t="shared" si="328"/>
        <v>0</v>
      </c>
      <c r="BM942" s="204">
        <f t="shared" si="328"/>
        <v>0</v>
      </c>
      <c r="BN942" s="204">
        <f t="shared" si="328"/>
        <v>0</v>
      </c>
      <c r="BO942" s="204">
        <f t="shared" si="328"/>
        <v>0</v>
      </c>
      <c r="BP942" s="204">
        <f t="shared" si="328"/>
        <v>0</v>
      </c>
      <c r="BQ942" s="205">
        <f t="shared" si="328"/>
        <v>0</v>
      </c>
      <c r="BR942" s="973">
        <f>IF($Z942=1,0,IF(AND($Z942=0,BM942&gt;0),1,IF(AND($Z942=0,BO942&gt;0),1,IF(AND($Z942=0,BQ942&gt;0),1,0))))</f>
        <v>0</v>
      </c>
      <c r="BS942" s="973">
        <f>IF($Z942=0,0,IF(AND($Z942=1,BL942&gt;0),1,IF(AND($Z942=1,BN942&gt;0),1,IF(AND($Z942=1,BP942&gt;0),1,0))))</f>
        <v>0</v>
      </c>
      <c r="BT942" s="978">
        <f>IF($Z942=0,0,IF(BX942+BZ942+CB942&gt;0,$AA942,0))</f>
        <v>0</v>
      </c>
      <c r="BU942" s="980">
        <f>IF($Z942=0,0,IF(AND(BT942=0,O943&gt;0),$AA942,0))</f>
        <v>0</v>
      </c>
      <c r="BV942" s="969">
        <f>$AA942-BT942-BU942</f>
        <v>0</v>
      </c>
      <c r="BW942" s="204">
        <f t="shared" si="329"/>
        <v>0</v>
      </c>
      <c r="BX942" s="204">
        <f t="shared" si="329"/>
        <v>0</v>
      </c>
      <c r="BY942" s="204">
        <f t="shared" si="329"/>
        <v>0</v>
      </c>
      <c r="BZ942" s="204">
        <f t="shared" si="329"/>
        <v>0</v>
      </c>
      <c r="CA942" s="204">
        <f t="shared" si="329"/>
        <v>0</v>
      </c>
      <c r="CB942" s="205">
        <f t="shared" si="329"/>
        <v>0</v>
      </c>
      <c r="CC942" s="973">
        <f>IF($Z942=1,0,IF(AND($Z942=0,BX942&gt;0),1,IF(AND($Z942=0,BZ942&gt;0),1,IF(AND($Z942=0,CB942&gt;0),1,0))))</f>
        <v>0</v>
      </c>
      <c r="CD942" s="973">
        <f>IF($Z942=0,0,IF(AND($Z942=1,BW942&gt;0),1,IF(AND($Z942=1,BY942&gt;0),1,IF(AND($Z942=1,CA942&gt;0),1,0))))</f>
        <v>0</v>
      </c>
      <c r="CE942" s="11"/>
      <c r="CF942" s="11"/>
      <c r="CG942" s="11"/>
      <c r="CH942" s="11"/>
      <c r="CI942" s="11"/>
      <c r="CJ942" s="11"/>
      <c r="CK942" s="11"/>
      <c r="CL942" s="11"/>
      <c r="CM942" s="11"/>
    </row>
    <row r="943" spans="1:91" ht="14.25" customHeight="1">
      <c r="A943" s="950" t="str">
        <f>A942</f>
        <v/>
      </c>
      <c r="B943" s="57"/>
      <c r="C943" s="2051"/>
      <c r="D943" s="2053"/>
      <c r="E943" s="2051"/>
      <c r="F943" s="2772"/>
      <c r="G943" s="1121">
        <f>Import!Q1640</f>
        <v>0</v>
      </c>
      <c r="H943" s="2774"/>
      <c r="I943" s="450"/>
      <c r="J943" s="2775"/>
      <c r="K943" s="450"/>
      <c r="L943" s="2775"/>
      <c r="M943" s="450"/>
      <c r="N943" s="2775"/>
      <c r="O943" s="450"/>
      <c r="P943" s="2775"/>
      <c r="Q943" s="11"/>
      <c r="R943" s="11"/>
      <c r="S943" s="397"/>
      <c r="T943" s="419"/>
      <c r="U943" s="444">
        <f>Import!N1641</f>
        <v>0</v>
      </c>
      <c r="V943" s="11"/>
      <c r="W943" s="306"/>
      <c r="X943" s="306"/>
      <c r="Y943" s="306"/>
      <c r="Z943" s="11"/>
      <c r="AE943" s="204"/>
      <c r="AF943" s="204"/>
      <c r="AG943" s="204"/>
      <c r="AH943" s="204"/>
      <c r="AI943" s="922"/>
      <c r="AJ943" s="205"/>
      <c r="AK943" s="973"/>
      <c r="AL943" s="973">
        <f>AL942</f>
        <v>0</v>
      </c>
      <c r="AP943" s="204"/>
      <c r="AQ943" s="204"/>
      <c r="AR943" s="204"/>
      <c r="AS943" s="204"/>
      <c r="AT943" s="204"/>
      <c r="AU943" s="205"/>
      <c r="AV943" s="973"/>
      <c r="AW943" s="973">
        <f>AW942</f>
        <v>0</v>
      </c>
      <c r="BA943" s="204"/>
      <c r="BB943" s="204"/>
      <c r="BC943" s="204"/>
      <c r="BD943" s="204"/>
      <c r="BE943" s="204"/>
      <c r="BF943" s="205"/>
      <c r="BG943" s="973"/>
      <c r="BH943" s="973">
        <f>BH942</f>
        <v>0</v>
      </c>
      <c r="BL943" s="204"/>
      <c r="BM943" s="204"/>
      <c r="BN943" s="204"/>
      <c r="BO943" s="204"/>
      <c r="BP943" s="204"/>
      <c r="BQ943" s="205"/>
      <c r="BR943" s="973"/>
      <c r="BS943" s="973">
        <f>BS942</f>
        <v>0</v>
      </c>
      <c r="BW943" s="204"/>
      <c r="BX943" s="204"/>
      <c r="BY943" s="204"/>
      <c r="BZ943" s="204"/>
      <c r="CA943" s="204"/>
      <c r="CB943" s="205"/>
      <c r="CC943" s="973"/>
      <c r="CD943" s="973">
        <f>CD942</f>
        <v>0</v>
      </c>
      <c r="CE943" s="11"/>
      <c r="CF943" s="11"/>
      <c r="CG943" s="11"/>
      <c r="CH943" s="11"/>
      <c r="CI943" s="11"/>
      <c r="CJ943" s="11"/>
      <c r="CK943" s="11"/>
      <c r="CL943" s="11"/>
      <c r="CM943" s="11"/>
    </row>
    <row r="944" spans="1:91" ht="24.75" customHeight="1">
      <c r="A944" s="949" t="str">
        <f>IF(E944&gt;0,"Wypełnione","")</f>
        <v/>
      </c>
      <c r="B944" s="57"/>
      <c r="C944" s="2050">
        <f>'Og s3a'!C1653</f>
        <v>0</v>
      </c>
      <c r="D944" s="2052">
        <f>'Og s3a'!E1653</f>
        <v>0</v>
      </c>
      <c r="E944" s="2050">
        <f>'Og s3a'!F1653</f>
        <v>0</v>
      </c>
      <c r="F944" s="2771"/>
      <c r="G944" s="448">
        <f>T944</f>
        <v>0</v>
      </c>
      <c r="H944" s="2773">
        <f>U944</f>
        <v>0</v>
      </c>
      <c r="I944" s="451"/>
      <c r="J944" s="2775"/>
      <c r="K944" s="451"/>
      <c r="L944" s="2775"/>
      <c r="M944" s="451"/>
      <c r="N944" s="2775"/>
      <c r="O944" s="451"/>
      <c r="P944" s="2775"/>
      <c r="Q944" s="11"/>
      <c r="R944" s="11"/>
      <c r="S944" s="396">
        <f>'Og s3a'!G1653</f>
        <v>0</v>
      </c>
      <c r="T944" s="398">
        <f>'Og s3a'!D1653</f>
        <v>0</v>
      </c>
      <c r="U944" s="444">
        <f>Import!N1642</f>
        <v>0</v>
      </c>
      <c r="V944" s="11"/>
      <c r="W944" s="306"/>
      <c r="X944" s="306"/>
      <c r="Y944" s="306"/>
      <c r="Z944" s="970">
        <f>IF(F944=AF$7,1,0)</f>
        <v>0</v>
      </c>
      <c r="AA944" s="970">
        <f>Z944*D944</f>
        <v>0</v>
      </c>
      <c r="AB944" s="978">
        <f>IF($Z944=0,0,IF(AF944+AH944+AJ944&gt;0,$AA944,0))</f>
        <v>0</v>
      </c>
      <c r="AC944" s="980">
        <f>IF($Z944=0,0,IF(AND(AB944=0,G945&gt;0),$AA944,0))</f>
        <v>0</v>
      </c>
      <c r="AD944" s="969">
        <f>AA944-AB944-AC944</f>
        <v>0</v>
      </c>
      <c r="AE944" s="204">
        <f t="shared" si="325"/>
        <v>0</v>
      </c>
      <c r="AF944" s="204">
        <f t="shared" si="325"/>
        <v>0</v>
      </c>
      <c r="AG944" s="204">
        <f t="shared" si="325"/>
        <v>0</v>
      </c>
      <c r="AH944" s="204">
        <f t="shared" si="325"/>
        <v>0</v>
      </c>
      <c r="AI944" s="922">
        <f t="shared" si="325"/>
        <v>0</v>
      </c>
      <c r="AJ944" s="205">
        <f t="shared" si="325"/>
        <v>0</v>
      </c>
      <c r="AK944" s="973">
        <f>IF($Z944=1,0,IF(AND($Z944=0,AF944&gt;0),1,IF(AND($Z944=0,AH944&gt;0),1,IF(AND($Z944=0,AJ944&gt;0),1,0))))</f>
        <v>0</v>
      </c>
      <c r="AL944" s="973">
        <f>IF($Z944=0,0,IF(AND($Z944=1,AE944&gt;0),1,IF(AND($Z944=1,AG944&gt;0),1,IF(AND($Z944=1,AI944&gt;0),1,0))))</f>
        <v>0</v>
      </c>
      <c r="AM944" s="978">
        <f>IF($Z944=0,0,IF(AQ944+AS944+AU944&gt;0,$AA944,0))</f>
        <v>0</v>
      </c>
      <c r="AN944" s="980">
        <f>IF($Z944=0,0,IF(AND(AM944=0,I945&gt;0),$AA944,0))</f>
        <v>0</v>
      </c>
      <c r="AO944" s="969">
        <f>$AA944-AM944-AN944</f>
        <v>0</v>
      </c>
      <c r="AP944" s="204">
        <f t="shared" si="326"/>
        <v>0</v>
      </c>
      <c r="AQ944" s="204">
        <f t="shared" si="326"/>
        <v>0</v>
      </c>
      <c r="AR944" s="204">
        <f t="shared" si="326"/>
        <v>0</v>
      </c>
      <c r="AS944" s="204">
        <f t="shared" si="326"/>
        <v>0</v>
      </c>
      <c r="AT944" s="204">
        <f t="shared" si="326"/>
        <v>0</v>
      </c>
      <c r="AU944" s="205">
        <f t="shared" si="326"/>
        <v>0</v>
      </c>
      <c r="AV944" s="973">
        <f>IF($Z944=1,0,IF(AND($Z944=0,AQ944&gt;0),1,IF(AND($Z944=0,AS944&gt;0),1,IF(AND($Z944=0,AU944&gt;0),1,0))))</f>
        <v>0</v>
      </c>
      <c r="AW944" s="973">
        <f>IF($Z944=0,0,IF(AND($Z944=1,AP944&gt;0),1,IF(AND($Z944=1,AR944&gt;0),1,IF(AND($Z944=1,AT944&gt;0),1,0))))</f>
        <v>0</v>
      </c>
      <c r="AX944" s="978">
        <f>IF($Z944=0,0,IF(BB944+BD944+BF944&gt;0,$AA944,0))</f>
        <v>0</v>
      </c>
      <c r="AY944" s="980">
        <f>IF($Z944=0,0,IF(AND(AX944=0,K945&gt;0),$AA944,0))</f>
        <v>0</v>
      </c>
      <c r="AZ944" s="969">
        <f>$AA944-AX944-AY944</f>
        <v>0</v>
      </c>
      <c r="BA944" s="204">
        <f t="shared" si="327"/>
        <v>0</v>
      </c>
      <c r="BB944" s="204">
        <f t="shared" si="327"/>
        <v>0</v>
      </c>
      <c r="BC944" s="204">
        <f t="shared" si="327"/>
        <v>0</v>
      </c>
      <c r="BD944" s="204">
        <f t="shared" si="327"/>
        <v>0</v>
      </c>
      <c r="BE944" s="204">
        <f t="shared" si="327"/>
        <v>0</v>
      </c>
      <c r="BF944" s="205">
        <f t="shared" si="327"/>
        <v>0</v>
      </c>
      <c r="BG944" s="973">
        <f>IF($Z944=1,0,IF(AND($Z944=0,BB944&gt;0),1,IF(AND($Z944=0,BD944&gt;0),1,IF(AND($Z944=0,BF944&gt;0),1,0))))</f>
        <v>0</v>
      </c>
      <c r="BH944" s="973">
        <f>IF($Z944=0,0,IF(AND($Z944=1,BA944&gt;0),1,IF(AND($Z944=1,BC944&gt;0),1,IF(AND($Z944=1,BE944&gt;0),1,0))))</f>
        <v>0</v>
      </c>
      <c r="BI944" s="978">
        <f>IF($Z944=0,0,IF(BM944+BO944+BQ944&gt;0,$AA944,0))</f>
        <v>0</v>
      </c>
      <c r="BJ944" s="980">
        <f>IF($Z944=0,0,IF(AND(BI944=0,M945&gt;0),$AA944,0))</f>
        <v>0</v>
      </c>
      <c r="BK944" s="969">
        <f>$AA944-BI944-BJ944</f>
        <v>0</v>
      </c>
      <c r="BL944" s="204">
        <f t="shared" si="328"/>
        <v>0</v>
      </c>
      <c r="BM944" s="204">
        <f t="shared" si="328"/>
        <v>0</v>
      </c>
      <c r="BN944" s="204">
        <f t="shared" si="328"/>
        <v>0</v>
      </c>
      <c r="BO944" s="204">
        <f t="shared" si="328"/>
        <v>0</v>
      </c>
      <c r="BP944" s="204">
        <f t="shared" si="328"/>
        <v>0</v>
      </c>
      <c r="BQ944" s="205">
        <f t="shared" si="328"/>
        <v>0</v>
      </c>
      <c r="BR944" s="973">
        <f>IF($Z944=1,0,IF(AND($Z944=0,BM944&gt;0),1,IF(AND($Z944=0,BO944&gt;0),1,IF(AND($Z944=0,BQ944&gt;0),1,0))))</f>
        <v>0</v>
      </c>
      <c r="BS944" s="973">
        <f>IF($Z944=0,0,IF(AND($Z944=1,BL944&gt;0),1,IF(AND($Z944=1,BN944&gt;0),1,IF(AND($Z944=1,BP944&gt;0),1,0))))</f>
        <v>0</v>
      </c>
      <c r="BT944" s="978">
        <f>IF($Z944=0,0,IF(BX944+BZ944+CB944&gt;0,$AA944,0))</f>
        <v>0</v>
      </c>
      <c r="BU944" s="980">
        <f>IF($Z944=0,0,IF(AND(BT944=0,O945&gt;0),$AA944,0))</f>
        <v>0</v>
      </c>
      <c r="BV944" s="969">
        <f>$AA944-BT944-BU944</f>
        <v>0</v>
      </c>
      <c r="BW944" s="204">
        <f t="shared" si="329"/>
        <v>0</v>
      </c>
      <c r="BX944" s="204">
        <f t="shared" si="329"/>
        <v>0</v>
      </c>
      <c r="BY944" s="204">
        <f t="shared" si="329"/>
        <v>0</v>
      </c>
      <c r="BZ944" s="204">
        <f t="shared" si="329"/>
        <v>0</v>
      </c>
      <c r="CA944" s="204">
        <f t="shared" si="329"/>
        <v>0</v>
      </c>
      <c r="CB944" s="205">
        <f t="shared" si="329"/>
        <v>0</v>
      </c>
      <c r="CC944" s="973">
        <f>IF($Z944=1,0,IF(AND($Z944=0,BX944&gt;0),1,IF(AND($Z944=0,BZ944&gt;0),1,IF(AND($Z944=0,CB944&gt;0),1,0))))</f>
        <v>0</v>
      </c>
      <c r="CD944" s="973">
        <f>IF($Z944=0,0,IF(AND($Z944=1,BW944&gt;0),1,IF(AND($Z944=1,BY944&gt;0),1,IF(AND($Z944=1,CA944&gt;0),1,0))))</f>
        <v>0</v>
      </c>
      <c r="CE944" s="11"/>
      <c r="CF944" s="11"/>
      <c r="CG944" s="11"/>
      <c r="CH944" s="11"/>
      <c r="CI944" s="11"/>
      <c r="CJ944" s="11"/>
      <c r="CK944" s="11"/>
      <c r="CL944" s="11"/>
      <c r="CM944" s="11"/>
    </row>
    <row r="945" spans="1:91" ht="14.25" customHeight="1">
      <c r="A945" s="950" t="str">
        <f>A944</f>
        <v/>
      </c>
      <c r="B945" s="57"/>
      <c r="C945" s="2051"/>
      <c r="D945" s="2053"/>
      <c r="E945" s="2051"/>
      <c r="F945" s="2772"/>
      <c r="G945" s="1121">
        <f>Import!Q1642</f>
        <v>0</v>
      </c>
      <c r="H945" s="2774"/>
      <c r="I945" s="450"/>
      <c r="J945" s="2775"/>
      <c r="K945" s="450"/>
      <c r="L945" s="2775"/>
      <c r="M945" s="450"/>
      <c r="N945" s="2775"/>
      <c r="O945" s="450"/>
      <c r="P945" s="2775"/>
      <c r="Q945" s="11"/>
      <c r="R945" s="11"/>
      <c r="S945" s="397"/>
      <c r="T945" s="419"/>
      <c r="U945" s="444">
        <f>Import!N1643</f>
        <v>0</v>
      </c>
      <c r="V945" s="11"/>
      <c r="W945" s="306"/>
      <c r="X945" s="306"/>
      <c r="Y945" s="306"/>
      <c r="Z945" s="11"/>
      <c r="AE945" s="204"/>
      <c r="AF945" s="204"/>
      <c r="AG945" s="204"/>
      <c r="AH945" s="204"/>
      <c r="AI945" s="922"/>
      <c r="AJ945" s="205"/>
      <c r="AK945" s="973"/>
      <c r="AL945" s="973">
        <f>AL944</f>
        <v>0</v>
      </c>
      <c r="AP945" s="204"/>
      <c r="AQ945" s="204"/>
      <c r="AR945" s="204"/>
      <c r="AS945" s="204"/>
      <c r="AT945" s="204"/>
      <c r="AU945" s="205"/>
      <c r="AV945" s="973"/>
      <c r="AW945" s="973">
        <f>AW944</f>
        <v>0</v>
      </c>
      <c r="BA945" s="204"/>
      <c r="BB945" s="204"/>
      <c r="BC945" s="204"/>
      <c r="BD945" s="204"/>
      <c r="BE945" s="204"/>
      <c r="BF945" s="205"/>
      <c r="BG945" s="973"/>
      <c r="BH945" s="973">
        <f>BH944</f>
        <v>0</v>
      </c>
      <c r="BL945" s="204"/>
      <c r="BM945" s="204"/>
      <c r="BN945" s="204"/>
      <c r="BO945" s="204"/>
      <c r="BP945" s="204"/>
      <c r="BQ945" s="205"/>
      <c r="BR945" s="973"/>
      <c r="BS945" s="973">
        <f>BS944</f>
        <v>0</v>
      </c>
      <c r="BW945" s="204"/>
      <c r="BX945" s="204"/>
      <c r="BY945" s="204"/>
      <c r="BZ945" s="204"/>
      <c r="CA945" s="204"/>
      <c r="CB945" s="205"/>
      <c r="CC945" s="973"/>
      <c r="CD945" s="973">
        <f>CD944</f>
        <v>0</v>
      </c>
      <c r="CE945" s="11"/>
      <c r="CF945" s="11"/>
      <c r="CG945" s="11"/>
      <c r="CH945" s="11"/>
      <c r="CI945" s="11"/>
      <c r="CJ945" s="11"/>
      <c r="CK945" s="11"/>
      <c r="CL945" s="11"/>
      <c r="CM945" s="11"/>
    </row>
    <row r="946" spans="1:91" ht="24.75" customHeight="1">
      <c r="A946" s="949" t="str">
        <f>IF(E946&gt;0,"Wypełnione","")</f>
        <v/>
      </c>
      <c r="B946" s="57"/>
      <c r="C946" s="2050">
        <f>'Og s3a'!C1655</f>
        <v>0</v>
      </c>
      <c r="D946" s="2052">
        <f>'Og s3a'!E1655</f>
        <v>0</v>
      </c>
      <c r="E946" s="2050">
        <f>'Og s3a'!F1655</f>
        <v>0</v>
      </c>
      <c r="F946" s="2771"/>
      <c r="G946" s="448">
        <f>T946</f>
        <v>0</v>
      </c>
      <c r="H946" s="2773">
        <f>U946</f>
        <v>0</v>
      </c>
      <c r="I946" s="451"/>
      <c r="J946" s="2775"/>
      <c r="K946" s="451"/>
      <c r="L946" s="2775"/>
      <c r="M946" s="451"/>
      <c r="N946" s="2775"/>
      <c r="O946" s="451"/>
      <c r="P946" s="2775"/>
      <c r="Q946" s="11"/>
      <c r="R946" s="11"/>
      <c r="S946" s="396">
        <f>'Og s3a'!G1655</f>
        <v>0</v>
      </c>
      <c r="T946" s="398">
        <f>'Og s3a'!D1655</f>
        <v>0</v>
      </c>
      <c r="U946" s="444">
        <f>Import!N1644</f>
        <v>0</v>
      </c>
      <c r="V946" s="11"/>
      <c r="W946" s="306"/>
      <c r="X946" s="306"/>
      <c r="Y946" s="306"/>
      <c r="Z946" s="970">
        <f>IF(F946=AF$7,1,0)</f>
        <v>0</v>
      </c>
      <c r="AA946" s="970">
        <f>Z946*D946</f>
        <v>0</v>
      </c>
      <c r="AB946" s="978">
        <f>IF($Z946=0,0,IF(AF946+AH946+AJ946&gt;0,$AA946,0))</f>
        <v>0</v>
      </c>
      <c r="AC946" s="980">
        <f>IF($Z946=0,0,IF(AND(AB946=0,G947&gt;0),$AA946,0))</f>
        <v>0</v>
      </c>
      <c r="AD946" s="969">
        <f>AA946-AB946-AC946</f>
        <v>0</v>
      </c>
      <c r="AE946" s="204">
        <f t="shared" si="325"/>
        <v>0</v>
      </c>
      <c r="AF946" s="204">
        <f t="shared" si="325"/>
        <v>0</v>
      </c>
      <c r="AG946" s="204">
        <f t="shared" si="325"/>
        <v>0</v>
      </c>
      <c r="AH946" s="204">
        <f t="shared" si="325"/>
        <v>0</v>
      </c>
      <c r="AI946" s="922">
        <f t="shared" si="325"/>
        <v>0</v>
      </c>
      <c r="AJ946" s="205">
        <f t="shared" si="325"/>
        <v>0</v>
      </c>
      <c r="AK946" s="973">
        <f>IF($Z946=1,0,IF(AND($Z946=0,AF946&gt;0),1,IF(AND($Z946=0,AH946&gt;0),1,IF(AND($Z946=0,AJ946&gt;0),1,0))))</f>
        <v>0</v>
      </c>
      <c r="AL946" s="973">
        <f>IF($Z946=0,0,IF(AND($Z946=1,AE946&gt;0),1,IF(AND($Z946=1,AG946&gt;0),1,IF(AND($Z946=1,AI946&gt;0),1,0))))</f>
        <v>0</v>
      </c>
      <c r="AM946" s="978">
        <f>IF($Z946=0,0,IF(AQ946+AS946+AU946&gt;0,$AA946,0))</f>
        <v>0</v>
      </c>
      <c r="AN946" s="980">
        <f>IF($Z946=0,0,IF(AND(AM946=0,I947&gt;0),$AA946,0))</f>
        <v>0</v>
      </c>
      <c r="AO946" s="969">
        <f>$AA946-AM946-AN946</f>
        <v>0</v>
      </c>
      <c r="AP946" s="204">
        <f t="shared" si="326"/>
        <v>0</v>
      </c>
      <c r="AQ946" s="204">
        <f t="shared" si="326"/>
        <v>0</v>
      </c>
      <c r="AR946" s="204">
        <f t="shared" si="326"/>
        <v>0</v>
      </c>
      <c r="AS946" s="204">
        <f t="shared" si="326"/>
        <v>0</v>
      </c>
      <c r="AT946" s="204">
        <f t="shared" si="326"/>
        <v>0</v>
      </c>
      <c r="AU946" s="205">
        <f t="shared" si="326"/>
        <v>0</v>
      </c>
      <c r="AV946" s="973">
        <f>IF($Z946=1,0,IF(AND($Z946=0,AQ946&gt;0),1,IF(AND($Z946=0,AS946&gt;0),1,IF(AND($Z946=0,AU946&gt;0),1,0))))</f>
        <v>0</v>
      </c>
      <c r="AW946" s="973">
        <f>IF($Z946=0,0,IF(AND($Z946=1,AP946&gt;0),1,IF(AND($Z946=1,AR946&gt;0),1,IF(AND($Z946=1,AT946&gt;0),1,0))))</f>
        <v>0</v>
      </c>
      <c r="AX946" s="978">
        <f>IF($Z946=0,0,IF(BB946+BD946+BF946&gt;0,$AA946,0))</f>
        <v>0</v>
      </c>
      <c r="AY946" s="980">
        <f>IF($Z946=0,0,IF(AND(AX946=0,K947&gt;0),$AA946,0))</f>
        <v>0</v>
      </c>
      <c r="AZ946" s="969">
        <f>$AA946-AX946-AY946</f>
        <v>0</v>
      </c>
      <c r="BA946" s="204">
        <f t="shared" si="327"/>
        <v>0</v>
      </c>
      <c r="BB946" s="204">
        <f t="shared" si="327"/>
        <v>0</v>
      </c>
      <c r="BC946" s="204">
        <f t="shared" si="327"/>
        <v>0</v>
      </c>
      <c r="BD946" s="204">
        <f t="shared" si="327"/>
        <v>0</v>
      </c>
      <c r="BE946" s="204">
        <f t="shared" si="327"/>
        <v>0</v>
      </c>
      <c r="BF946" s="205">
        <f t="shared" si="327"/>
        <v>0</v>
      </c>
      <c r="BG946" s="973">
        <f>IF($Z946=1,0,IF(AND($Z946=0,BB946&gt;0),1,IF(AND($Z946=0,BD946&gt;0),1,IF(AND($Z946=0,BF946&gt;0),1,0))))</f>
        <v>0</v>
      </c>
      <c r="BH946" s="973">
        <f>IF($Z946=0,0,IF(AND($Z946=1,BA946&gt;0),1,IF(AND($Z946=1,BC946&gt;0),1,IF(AND($Z946=1,BE946&gt;0),1,0))))</f>
        <v>0</v>
      </c>
      <c r="BI946" s="978">
        <f>IF($Z946=0,0,IF(BM946+BO946+BQ946&gt;0,$AA946,0))</f>
        <v>0</v>
      </c>
      <c r="BJ946" s="980">
        <f>IF($Z946=0,0,IF(AND(BI946=0,M947&gt;0),$AA946,0))</f>
        <v>0</v>
      </c>
      <c r="BK946" s="969">
        <f>$AA946-BI946-BJ946</f>
        <v>0</v>
      </c>
      <c r="BL946" s="204">
        <f t="shared" si="328"/>
        <v>0</v>
      </c>
      <c r="BM946" s="204">
        <f t="shared" si="328"/>
        <v>0</v>
      </c>
      <c r="BN946" s="204">
        <f t="shared" si="328"/>
        <v>0</v>
      </c>
      <c r="BO946" s="204">
        <f t="shared" si="328"/>
        <v>0</v>
      </c>
      <c r="BP946" s="204">
        <f t="shared" si="328"/>
        <v>0</v>
      </c>
      <c r="BQ946" s="205">
        <f t="shared" si="328"/>
        <v>0</v>
      </c>
      <c r="BR946" s="973">
        <f>IF($Z946=1,0,IF(AND($Z946=0,BM946&gt;0),1,IF(AND($Z946=0,BO946&gt;0),1,IF(AND($Z946=0,BQ946&gt;0),1,0))))</f>
        <v>0</v>
      </c>
      <c r="BS946" s="973">
        <f>IF($Z946=0,0,IF(AND($Z946=1,BL946&gt;0),1,IF(AND($Z946=1,BN946&gt;0),1,IF(AND($Z946=1,BP946&gt;0),1,0))))</f>
        <v>0</v>
      </c>
      <c r="BT946" s="978">
        <f>IF($Z946=0,0,IF(BX946+BZ946+CB946&gt;0,$AA946,0))</f>
        <v>0</v>
      </c>
      <c r="BU946" s="980">
        <f>IF($Z946=0,0,IF(AND(BT946=0,O947&gt;0),$AA946,0))</f>
        <v>0</v>
      </c>
      <c r="BV946" s="969">
        <f>$AA946-BT946-BU946</f>
        <v>0</v>
      </c>
      <c r="BW946" s="204">
        <f t="shared" si="329"/>
        <v>0</v>
      </c>
      <c r="BX946" s="204">
        <f t="shared" si="329"/>
        <v>0</v>
      </c>
      <c r="BY946" s="204">
        <f t="shared" si="329"/>
        <v>0</v>
      </c>
      <c r="BZ946" s="204">
        <f t="shared" si="329"/>
        <v>0</v>
      </c>
      <c r="CA946" s="204">
        <f t="shared" si="329"/>
        <v>0</v>
      </c>
      <c r="CB946" s="205">
        <f t="shared" si="329"/>
        <v>0</v>
      </c>
      <c r="CC946" s="973">
        <f>IF($Z946=1,0,IF(AND($Z946=0,BX946&gt;0),1,IF(AND($Z946=0,BZ946&gt;0),1,IF(AND($Z946=0,CB946&gt;0),1,0))))</f>
        <v>0</v>
      </c>
      <c r="CD946" s="973">
        <f>IF($Z946=0,0,IF(AND($Z946=1,BW946&gt;0),1,IF(AND($Z946=1,BY946&gt;0),1,IF(AND($Z946=1,CA946&gt;0),1,0))))</f>
        <v>0</v>
      </c>
      <c r="CE946" s="11"/>
      <c r="CF946" s="11"/>
      <c r="CG946" s="11"/>
      <c r="CH946" s="11"/>
      <c r="CI946" s="11"/>
      <c r="CJ946" s="11"/>
      <c r="CK946" s="11"/>
      <c r="CL946" s="11"/>
      <c r="CM946" s="11"/>
    </row>
    <row r="947" spans="1:91" ht="14.25" customHeight="1">
      <c r="A947" s="950" t="str">
        <f>A946</f>
        <v/>
      </c>
      <c r="B947" s="57"/>
      <c r="C947" s="2051"/>
      <c r="D947" s="2053"/>
      <c r="E947" s="2051"/>
      <c r="F947" s="2772"/>
      <c r="G947" s="1121">
        <f>Import!Q1644</f>
        <v>0</v>
      </c>
      <c r="H947" s="2774"/>
      <c r="I947" s="450"/>
      <c r="J947" s="2775"/>
      <c r="K947" s="450"/>
      <c r="L947" s="2775"/>
      <c r="M947" s="450"/>
      <c r="N947" s="2775"/>
      <c r="O947" s="450"/>
      <c r="P947" s="2775"/>
      <c r="Q947" s="11"/>
      <c r="R947" s="11"/>
      <c r="S947" s="397"/>
      <c r="T947" s="419"/>
      <c r="U947" s="444">
        <f>Import!N1645</f>
        <v>0</v>
      </c>
      <c r="V947" s="11"/>
      <c r="W947" s="306"/>
      <c r="X947" s="306"/>
      <c r="Y947" s="306"/>
      <c r="Z947" s="11"/>
      <c r="AE947" s="204"/>
      <c r="AF947" s="204"/>
      <c r="AG947" s="204"/>
      <c r="AH947" s="204"/>
      <c r="AI947" s="922"/>
      <c r="AJ947" s="205"/>
      <c r="AK947" s="973"/>
      <c r="AL947" s="973">
        <f>AL946</f>
        <v>0</v>
      </c>
      <c r="AP947" s="204"/>
      <c r="AQ947" s="204"/>
      <c r="AR947" s="204"/>
      <c r="AS947" s="204"/>
      <c r="AT947" s="204"/>
      <c r="AU947" s="205"/>
      <c r="AV947" s="973"/>
      <c r="AW947" s="973">
        <f>AW946</f>
        <v>0</v>
      </c>
      <c r="BA947" s="204"/>
      <c r="BB947" s="204"/>
      <c r="BC947" s="204"/>
      <c r="BD947" s="204"/>
      <c r="BE947" s="204"/>
      <c r="BF947" s="205"/>
      <c r="BG947" s="973"/>
      <c r="BH947" s="973">
        <f>BH946</f>
        <v>0</v>
      </c>
      <c r="BL947" s="204"/>
      <c r="BM947" s="204"/>
      <c r="BN947" s="204"/>
      <c r="BO947" s="204"/>
      <c r="BP947" s="204"/>
      <c r="BQ947" s="205"/>
      <c r="BR947" s="973"/>
      <c r="BS947" s="973">
        <f>BS946</f>
        <v>0</v>
      </c>
      <c r="BW947" s="204"/>
      <c r="BX947" s="204"/>
      <c r="BY947" s="204"/>
      <c r="BZ947" s="204"/>
      <c r="CA947" s="204"/>
      <c r="CB947" s="205"/>
      <c r="CC947" s="973"/>
      <c r="CD947" s="973">
        <f>CD946</f>
        <v>0</v>
      </c>
      <c r="CE947" s="11"/>
      <c r="CF947" s="11"/>
      <c r="CG947" s="11"/>
      <c r="CH947" s="11"/>
      <c r="CI947" s="11"/>
      <c r="CJ947" s="11"/>
      <c r="CK947" s="11"/>
      <c r="CL947" s="11"/>
      <c r="CM947" s="11"/>
    </row>
    <row r="948" spans="1:91" ht="24.75" customHeight="1">
      <c r="A948" s="949" t="str">
        <f>IF(E948&gt;0,"Wypełnione","")</f>
        <v/>
      </c>
      <c r="B948" s="57"/>
      <c r="C948" s="2050">
        <f>'Og s3a'!C1657</f>
        <v>0</v>
      </c>
      <c r="D948" s="2052">
        <f>'Og s3a'!E1657</f>
        <v>0</v>
      </c>
      <c r="E948" s="2050">
        <f>'Og s3a'!F1657</f>
        <v>0</v>
      </c>
      <c r="F948" s="2771"/>
      <c r="G948" s="448">
        <f>T948</f>
        <v>0</v>
      </c>
      <c r="H948" s="2773">
        <f>U948</f>
        <v>0</v>
      </c>
      <c r="I948" s="451"/>
      <c r="J948" s="2775"/>
      <c r="K948" s="451"/>
      <c r="L948" s="2775"/>
      <c r="M948" s="451"/>
      <c r="N948" s="2775"/>
      <c r="O948" s="451"/>
      <c r="P948" s="2775"/>
      <c r="Q948" s="11"/>
      <c r="R948" s="11"/>
      <c r="S948" s="396">
        <f>'Og s3a'!G1657</f>
        <v>0</v>
      </c>
      <c r="T948" s="398">
        <f>'Og s3a'!D1657</f>
        <v>0</v>
      </c>
      <c r="U948" s="444">
        <f>Import!N1646</f>
        <v>0</v>
      </c>
      <c r="V948" s="11"/>
      <c r="W948" s="306"/>
      <c r="X948" s="306"/>
      <c r="Y948" s="306"/>
      <c r="Z948" s="970">
        <f>IF(F948=AF$7,1,0)</f>
        <v>0</v>
      </c>
      <c r="AA948" s="970">
        <f>Z948*D948</f>
        <v>0</v>
      </c>
      <c r="AB948" s="978">
        <f>IF($Z948=0,0,IF(AF948+AH948+AJ948&gt;0,$AA948,0))</f>
        <v>0</v>
      </c>
      <c r="AC948" s="980">
        <f>IF($Z948=0,0,IF(AND(AB948=0,G949&gt;0),$AA948,0))</f>
        <v>0</v>
      </c>
      <c r="AD948" s="969">
        <f>AA948-AB948-AC948</f>
        <v>0</v>
      </c>
      <c r="AE948" s="204">
        <f t="shared" si="325"/>
        <v>0</v>
      </c>
      <c r="AF948" s="204">
        <f t="shared" si="325"/>
        <v>0</v>
      </c>
      <c r="AG948" s="204">
        <f t="shared" si="325"/>
        <v>0</v>
      </c>
      <c r="AH948" s="204">
        <f t="shared" si="325"/>
        <v>0</v>
      </c>
      <c r="AI948" s="922">
        <f t="shared" si="325"/>
        <v>0</v>
      </c>
      <c r="AJ948" s="205">
        <f t="shared" si="325"/>
        <v>0</v>
      </c>
      <c r="AK948" s="973">
        <f>IF($Z948=1,0,IF(AND($Z948=0,AF948&gt;0),1,IF(AND($Z948=0,AH948&gt;0),1,IF(AND($Z948=0,AJ948&gt;0),1,0))))</f>
        <v>0</v>
      </c>
      <c r="AL948" s="973">
        <f>IF($Z948=0,0,IF(AND($Z948=1,AE948&gt;0),1,IF(AND($Z948=1,AG948&gt;0),1,IF(AND($Z948=1,AI948&gt;0),1,0))))</f>
        <v>0</v>
      </c>
      <c r="AM948" s="978">
        <f>IF($Z948=0,0,IF(AQ948+AS948+AU948&gt;0,$AA948,0))</f>
        <v>0</v>
      </c>
      <c r="AN948" s="980">
        <f>IF($Z948=0,0,IF(AND(AM948=0,I949&gt;0),$AA948,0))</f>
        <v>0</v>
      </c>
      <c r="AO948" s="969">
        <f>$AA948-AM948-AN948</f>
        <v>0</v>
      </c>
      <c r="AP948" s="204">
        <f t="shared" si="326"/>
        <v>0</v>
      </c>
      <c r="AQ948" s="204">
        <f t="shared" si="326"/>
        <v>0</v>
      </c>
      <c r="AR948" s="204">
        <f t="shared" si="326"/>
        <v>0</v>
      </c>
      <c r="AS948" s="204">
        <f t="shared" si="326"/>
        <v>0</v>
      </c>
      <c r="AT948" s="204">
        <f t="shared" si="326"/>
        <v>0</v>
      </c>
      <c r="AU948" s="205">
        <f t="shared" si="326"/>
        <v>0</v>
      </c>
      <c r="AV948" s="973">
        <f>IF($Z948=1,0,IF(AND($Z948=0,AQ948&gt;0),1,IF(AND($Z948=0,AS948&gt;0),1,IF(AND($Z948=0,AU948&gt;0),1,0))))</f>
        <v>0</v>
      </c>
      <c r="AW948" s="973">
        <f>IF($Z948=0,0,IF(AND($Z948=1,AP948&gt;0),1,IF(AND($Z948=1,AR948&gt;0),1,IF(AND($Z948=1,AT948&gt;0),1,0))))</f>
        <v>0</v>
      </c>
      <c r="AX948" s="978">
        <f>IF($Z948=0,0,IF(BB948+BD948+BF948&gt;0,$AA948,0))</f>
        <v>0</v>
      </c>
      <c r="AY948" s="980">
        <f>IF($Z948=0,0,IF(AND(AX948=0,K949&gt;0),$AA948,0))</f>
        <v>0</v>
      </c>
      <c r="AZ948" s="969">
        <f>$AA948-AX948-AY948</f>
        <v>0</v>
      </c>
      <c r="BA948" s="204">
        <f t="shared" si="327"/>
        <v>0</v>
      </c>
      <c r="BB948" s="204">
        <f t="shared" si="327"/>
        <v>0</v>
      </c>
      <c r="BC948" s="204">
        <f t="shared" si="327"/>
        <v>0</v>
      </c>
      <c r="BD948" s="204">
        <f t="shared" si="327"/>
        <v>0</v>
      </c>
      <c r="BE948" s="204">
        <f t="shared" si="327"/>
        <v>0</v>
      </c>
      <c r="BF948" s="205">
        <f t="shared" si="327"/>
        <v>0</v>
      </c>
      <c r="BG948" s="973">
        <f>IF($Z948=1,0,IF(AND($Z948=0,BB948&gt;0),1,IF(AND($Z948=0,BD948&gt;0),1,IF(AND($Z948=0,BF948&gt;0),1,0))))</f>
        <v>0</v>
      </c>
      <c r="BH948" s="973">
        <f>IF($Z948=0,0,IF(AND($Z948=1,BA948&gt;0),1,IF(AND($Z948=1,BC948&gt;0),1,IF(AND($Z948=1,BE948&gt;0),1,0))))</f>
        <v>0</v>
      </c>
      <c r="BI948" s="978">
        <f>IF($Z948=0,0,IF(BM948+BO948+BQ948&gt;0,$AA948,0))</f>
        <v>0</v>
      </c>
      <c r="BJ948" s="980">
        <f>IF($Z948=0,0,IF(AND(BI948=0,M949&gt;0),$AA948,0))</f>
        <v>0</v>
      </c>
      <c r="BK948" s="969">
        <f>$AA948-BI948-BJ948</f>
        <v>0</v>
      </c>
      <c r="BL948" s="204">
        <f t="shared" si="328"/>
        <v>0</v>
      </c>
      <c r="BM948" s="204">
        <f t="shared" si="328"/>
        <v>0</v>
      </c>
      <c r="BN948" s="204">
        <f t="shared" si="328"/>
        <v>0</v>
      </c>
      <c r="BO948" s="204">
        <f t="shared" si="328"/>
        <v>0</v>
      </c>
      <c r="BP948" s="204">
        <f t="shared" si="328"/>
        <v>0</v>
      </c>
      <c r="BQ948" s="205">
        <f t="shared" si="328"/>
        <v>0</v>
      </c>
      <c r="BR948" s="973">
        <f>IF($Z948=1,0,IF(AND($Z948=0,BM948&gt;0),1,IF(AND($Z948=0,BO948&gt;0),1,IF(AND($Z948=0,BQ948&gt;0),1,0))))</f>
        <v>0</v>
      </c>
      <c r="BS948" s="973">
        <f>IF($Z948=0,0,IF(AND($Z948=1,BL948&gt;0),1,IF(AND($Z948=1,BN948&gt;0),1,IF(AND($Z948=1,BP948&gt;0),1,0))))</f>
        <v>0</v>
      </c>
      <c r="BT948" s="978">
        <f>IF($Z948=0,0,IF(BX948+BZ948+CB948&gt;0,$AA948,0))</f>
        <v>0</v>
      </c>
      <c r="BU948" s="980">
        <f>IF($Z948=0,0,IF(AND(BT948=0,O949&gt;0),$AA948,0))</f>
        <v>0</v>
      </c>
      <c r="BV948" s="969">
        <f>$AA948-BT948-BU948</f>
        <v>0</v>
      </c>
      <c r="BW948" s="204">
        <f t="shared" si="329"/>
        <v>0</v>
      </c>
      <c r="BX948" s="204">
        <f t="shared" si="329"/>
        <v>0</v>
      </c>
      <c r="BY948" s="204">
        <f t="shared" si="329"/>
        <v>0</v>
      </c>
      <c r="BZ948" s="204">
        <f t="shared" si="329"/>
        <v>0</v>
      </c>
      <c r="CA948" s="204">
        <f t="shared" si="329"/>
        <v>0</v>
      </c>
      <c r="CB948" s="205">
        <f t="shared" si="329"/>
        <v>0</v>
      </c>
      <c r="CC948" s="973">
        <f>IF($Z948=1,0,IF(AND($Z948=0,BX948&gt;0),1,IF(AND($Z948=0,BZ948&gt;0),1,IF(AND($Z948=0,CB948&gt;0),1,0))))</f>
        <v>0</v>
      </c>
      <c r="CD948" s="973">
        <f>IF($Z948=0,0,IF(AND($Z948=1,BW948&gt;0),1,IF(AND($Z948=1,BY948&gt;0),1,IF(AND($Z948=1,CA948&gt;0),1,0))))</f>
        <v>0</v>
      </c>
      <c r="CE948" s="11"/>
      <c r="CF948" s="11"/>
      <c r="CG948" s="11"/>
      <c r="CH948" s="11"/>
      <c r="CI948" s="11"/>
      <c r="CJ948" s="11"/>
      <c r="CK948" s="11"/>
      <c r="CL948" s="11"/>
      <c r="CM948" s="11"/>
    </row>
    <row r="949" spans="1:91" ht="14.25" customHeight="1">
      <c r="A949" s="950" t="str">
        <f>A948</f>
        <v/>
      </c>
      <c r="B949" s="57"/>
      <c r="C949" s="2051"/>
      <c r="D949" s="2053"/>
      <c r="E949" s="2051"/>
      <c r="F949" s="2772"/>
      <c r="G949" s="1121">
        <f>Import!Q1646</f>
        <v>0</v>
      </c>
      <c r="H949" s="2774"/>
      <c r="I949" s="450"/>
      <c r="J949" s="2775"/>
      <c r="K949" s="450"/>
      <c r="L949" s="2775"/>
      <c r="M949" s="450"/>
      <c r="N949" s="2775"/>
      <c r="O949" s="450"/>
      <c r="P949" s="2775"/>
      <c r="Q949" s="11"/>
      <c r="R949" s="11"/>
      <c r="S949" s="397"/>
      <c r="T949" s="419"/>
      <c r="U949" s="444">
        <f>Import!N1647</f>
        <v>0</v>
      </c>
      <c r="V949" s="11"/>
      <c r="W949" s="306"/>
      <c r="X949" s="306"/>
      <c r="Y949" s="306"/>
      <c r="Z949" s="11"/>
      <c r="AE949" s="204"/>
      <c r="AF949" s="204"/>
      <c r="AG949" s="204"/>
      <c r="AH949" s="204"/>
      <c r="AI949" s="922"/>
      <c r="AJ949" s="205"/>
      <c r="AK949" s="973"/>
      <c r="AL949" s="973">
        <f>AL948</f>
        <v>0</v>
      </c>
      <c r="AP949" s="204"/>
      <c r="AQ949" s="204"/>
      <c r="AR949" s="204"/>
      <c r="AS949" s="204"/>
      <c r="AT949" s="204"/>
      <c r="AU949" s="205"/>
      <c r="AV949" s="973"/>
      <c r="AW949" s="973">
        <f>AW948</f>
        <v>0</v>
      </c>
      <c r="BA949" s="204"/>
      <c r="BB949" s="204"/>
      <c r="BC949" s="204"/>
      <c r="BD949" s="204"/>
      <c r="BE949" s="204"/>
      <c r="BF949" s="205"/>
      <c r="BG949" s="973"/>
      <c r="BH949" s="973">
        <f>BH948</f>
        <v>0</v>
      </c>
      <c r="BL949" s="204"/>
      <c r="BM949" s="204"/>
      <c r="BN949" s="204"/>
      <c r="BO949" s="204"/>
      <c r="BP949" s="204"/>
      <c r="BQ949" s="205"/>
      <c r="BR949" s="973"/>
      <c r="BS949" s="973">
        <f>BS948</f>
        <v>0</v>
      </c>
      <c r="BW949" s="204"/>
      <c r="BX949" s="204"/>
      <c r="BY949" s="204"/>
      <c r="BZ949" s="204"/>
      <c r="CA949" s="204"/>
      <c r="CB949" s="205"/>
      <c r="CC949" s="973"/>
      <c r="CD949" s="973">
        <f>CD948</f>
        <v>0</v>
      </c>
      <c r="CE949" s="11"/>
      <c r="CF949" s="11"/>
      <c r="CG949" s="11"/>
      <c r="CH949" s="11"/>
      <c r="CI949" s="11"/>
      <c r="CJ949" s="11"/>
      <c r="CK949" s="11"/>
      <c r="CL949" s="11"/>
      <c r="CM949" s="11"/>
    </row>
    <row r="950" spans="1:91" ht="24.75" customHeight="1">
      <c r="A950" s="949" t="str">
        <f>IF(E950&gt;0,"Wypełnione","")</f>
        <v/>
      </c>
      <c r="B950" s="57"/>
      <c r="C950" s="2050">
        <f>'Og s3a'!C1659</f>
        <v>0</v>
      </c>
      <c r="D950" s="2052">
        <f>'Og s3a'!E1659</f>
        <v>0</v>
      </c>
      <c r="E950" s="2050">
        <f>'Og s3a'!F1659</f>
        <v>0</v>
      </c>
      <c r="F950" s="2771"/>
      <c r="G950" s="448">
        <f>T950</f>
        <v>0</v>
      </c>
      <c r="H950" s="2773">
        <f>U950</f>
        <v>0</v>
      </c>
      <c r="I950" s="451"/>
      <c r="J950" s="2775"/>
      <c r="K950" s="451"/>
      <c r="L950" s="2775"/>
      <c r="M950" s="451"/>
      <c r="N950" s="2775"/>
      <c r="O950" s="451"/>
      <c r="P950" s="2775"/>
      <c r="Q950" s="11"/>
      <c r="R950" s="11"/>
      <c r="S950" s="396">
        <f>'Og s3a'!G1659</f>
        <v>0</v>
      </c>
      <c r="T950" s="398">
        <f>'Og s3a'!D1659</f>
        <v>0</v>
      </c>
      <c r="U950" s="444">
        <f>Import!N1648</f>
        <v>0</v>
      </c>
      <c r="V950" s="11"/>
      <c r="W950" s="306"/>
      <c r="X950" s="306"/>
      <c r="Y950" s="306"/>
      <c r="Z950" s="970">
        <f>IF(F950=AF$7,1,0)</f>
        <v>0</v>
      </c>
      <c r="AA950" s="970">
        <f>Z950*D950</f>
        <v>0</v>
      </c>
      <c r="AB950" s="978">
        <f>IF($Z950=0,0,IF(AF950+AH950+AJ950&gt;0,$AA950,0))</f>
        <v>0</v>
      </c>
      <c r="AC950" s="980">
        <f>IF($Z950=0,0,IF(AND(AB950=0,G951&gt;0),$AA950,0))</f>
        <v>0</v>
      </c>
      <c r="AD950" s="969">
        <f>AA950-AB950-AC950</f>
        <v>0</v>
      </c>
      <c r="AE950" s="204">
        <f t="shared" ref="AE950:AJ1012" si="330">IF(AE$9=$H950,$D950,0)</f>
        <v>0</v>
      </c>
      <c r="AF950" s="204">
        <f t="shared" si="330"/>
        <v>0</v>
      </c>
      <c r="AG950" s="204">
        <f t="shared" si="330"/>
        <v>0</v>
      </c>
      <c r="AH950" s="204">
        <f t="shared" si="330"/>
        <v>0</v>
      </c>
      <c r="AI950" s="922">
        <f t="shared" si="330"/>
        <v>0</v>
      </c>
      <c r="AJ950" s="205">
        <f t="shared" si="330"/>
        <v>0</v>
      </c>
      <c r="AK950" s="973">
        <f>IF($Z950=1,0,IF(AND($Z950=0,AF950&gt;0),1,IF(AND($Z950=0,AH950&gt;0),1,IF(AND($Z950=0,AJ950&gt;0),1,0))))</f>
        <v>0</v>
      </c>
      <c r="AL950" s="973">
        <f>IF($Z950=0,0,IF(AND($Z950=1,AE950&gt;0),1,IF(AND($Z950=1,AG950&gt;0),1,IF(AND($Z950=1,AI950&gt;0),1,0))))</f>
        <v>0</v>
      </c>
      <c r="AM950" s="978">
        <f>IF($Z950=0,0,IF(AQ950+AS950+AU950&gt;0,$AA950,0))</f>
        <v>0</v>
      </c>
      <c r="AN950" s="980">
        <f>IF($Z950=0,0,IF(AND(AM950=0,I951&gt;0),$AA950,0))</f>
        <v>0</v>
      </c>
      <c r="AO950" s="969">
        <f>$AA950-AM950-AN950</f>
        <v>0</v>
      </c>
      <c r="AP950" s="204">
        <f t="shared" ref="AP950:AU1012" si="331">IF(AP$9=$J950,$D950,0)</f>
        <v>0</v>
      </c>
      <c r="AQ950" s="204">
        <f t="shared" si="331"/>
        <v>0</v>
      </c>
      <c r="AR950" s="204">
        <f t="shared" si="331"/>
        <v>0</v>
      </c>
      <c r="AS950" s="204">
        <f t="shared" si="331"/>
        <v>0</v>
      </c>
      <c r="AT950" s="204">
        <f t="shared" si="331"/>
        <v>0</v>
      </c>
      <c r="AU950" s="205">
        <f t="shared" si="331"/>
        <v>0</v>
      </c>
      <c r="AV950" s="973">
        <f>IF($Z950=1,0,IF(AND($Z950=0,AQ950&gt;0),1,IF(AND($Z950=0,AS950&gt;0),1,IF(AND($Z950=0,AU950&gt;0),1,0))))</f>
        <v>0</v>
      </c>
      <c r="AW950" s="973">
        <f>IF($Z950=0,0,IF(AND($Z950=1,AP950&gt;0),1,IF(AND($Z950=1,AR950&gt;0),1,IF(AND($Z950=1,AT950&gt;0),1,0))))</f>
        <v>0</v>
      </c>
      <c r="AX950" s="978">
        <f>IF($Z950=0,0,IF(BB950+BD950+BF950&gt;0,$AA950,0))</f>
        <v>0</v>
      </c>
      <c r="AY950" s="980">
        <f>IF($Z950=0,0,IF(AND(AX950=0,K951&gt;0),$AA950,0))</f>
        <v>0</v>
      </c>
      <c r="AZ950" s="969">
        <f>$AA950-AX950-AY950</f>
        <v>0</v>
      </c>
      <c r="BA950" s="204">
        <f t="shared" ref="BA950:BF1012" si="332">IF(BA$9=$L950,$D950,0)</f>
        <v>0</v>
      </c>
      <c r="BB950" s="204">
        <f t="shared" si="332"/>
        <v>0</v>
      </c>
      <c r="BC950" s="204">
        <f t="shared" si="332"/>
        <v>0</v>
      </c>
      <c r="BD950" s="204">
        <f t="shared" si="332"/>
        <v>0</v>
      </c>
      <c r="BE950" s="204">
        <f t="shared" si="332"/>
        <v>0</v>
      </c>
      <c r="BF950" s="205">
        <f t="shared" si="332"/>
        <v>0</v>
      </c>
      <c r="BG950" s="973">
        <f>IF($Z950=1,0,IF(AND($Z950=0,BB950&gt;0),1,IF(AND($Z950=0,BD950&gt;0),1,IF(AND($Z950=0,BF950&gt;0),1,0))))</f>
        <v>0</v>
      </c>
      <c r="BH950" s="973">
        <f>IF($Z950=0,0,IF(AND($Z950=1,BA950&gt;0),1,IF(AND($Z950=1,BC950&gt;0),1,IF(AND($Z950=1,BE950&gt;0),1,0))))</f>
        <v>0</v>
      </c>
      <c r="BI950" s="978">
        <f>IF($Z950=0,0,IF(BM950+BO950+BQ950&gt;0,$AA950,0))</f>
        <v>0</v>
      </c>
      <c r="BJ950" s="980">
        <f>IF($Z950=0,0,IF(AND(BI950=0,M951&gt;0),$AA950,0))</f>
        <v>0</v>
      </c>
      <c r="BK950" s="969">
        <f>$AA950-BI950-BJ950</f>
        <v>0</v>
      </c>
      <c r="BL950" s="204">
        <f t="shared" ref="BL950:BQ1012" si="333">IF(BL$9=$N950,$D950,0)</f>
        <v>0</v>
      </c>
      <c r="BM950" s="204">
        <f t="shared" si="333"/>
        <v>0</v>
      </c>
      <c r="BN950" s="204">
        <f t="shared" si="333"/>
        <v>0</v>
      </c>
      <c r="BO950" s="204">
        <f t="shared" si="333"/>
        <v>0</v>
      </c>
      <c r="BP950" s="204">
        <f t="shared" si="333"/>
        <v>0</v>
      </c>
      <c r="BQ950" s="205">
        <f t="shared" si="333"/>
        <v>0</v>
      </c>
      <c r="BR950" s="973">
        <f>IF($Z950=1,0,IF(AND($Z950=0,BM950&gt;0),1,IF(AND($Z950=0,BO950&gt;0),1,IF(AND($Z950=0,BQ950&gt;0),1,0))))</f>
        <v>0</v>
      </c>
      <c r="BS950" s="973">
        <f>IF($Z950=0,0,IF(AND($Z950=1,BL950&gt;0),1,IF(AND($Z950=1,BN950&gt;0),1,IF(AND($Z950=1,BP950&gt;0),1,0))))</f>
        <v>0</v>
      </c>
      <c r="BT950" s="978">
        <f>IF($Z950=0,0,IF(BX950+BZ950+CB950&gt;0,$AA950,0))</f>
        <v>0</v>
      </c>
      <c r="BU950" s="980">
        <f>IF($Z950=0,0,IF(AND(BT950=0,O951&gt;0),$AA950,0))</f>
        <v>0</v>
      </c>
      <c r="BV950" s="969">
        <f>$AA950-BT950-BU950</f>
        <v>0</v>
      </c>
      <c r="BW950" s="204">
        <f t="shared" ref="BW950:CB1012" si="334">IF(BW$9=$P950,$D950,0)</f>
        <v>0</v>
      </c>
      <c r="BX950" s="204">
        <f t="shared" si="334"/>
        <v>0</v>
      </c>
      <c r="BY950" s="204">
        <f t="shared" si="334"/>
        <v>0</v>
      </c>
      <c r="BZ950" s="204">
        <f t="shared" si="334"/>
        <v>0</v>
      </c>
      <c r="CA950" s="204">
        <f t="shared" si="334"/>
        <v>0</v>
      </c>
      <c r="CB950" s="205">
        <f t="shared" si="334"/>
        <v>0</v>
      </c>
      <c r="CC950" s="973">
        <f>IF($Z950=1,0,IF(AND($Z950=0,BX950&gt;0),1,IF(AND($Z950=0,BZ950&gt;0),1,IF(AND($Z950=0,CB950&gt;0),1,0))))</f>
        <v>0</v>
      </c>
      <c r="CD950" s="973">
        <f>IF($Z950=0,0,IF(AND($Z950=1,BW950&gt;0),1,IF(AND($Z950=1,BY950&gt;0),1,IF(AND($Z950=1,CA950&gt;0),1,0))))</f>
        <v>0</v>
      </c>
      <c r="CE950" s="11"/>
      <c r="CF950" s="11"/>
      <c r="CG950" s="11"/>
      <c r="CH950" s="11"/>
      <c r="CI950" s="11"/>
      <c r="CJ950" s="11"/>
      <c r="CK950" s="11"/>
      <c r="CL950" s="11"/>
      <c r="CM950" s="11"/>
    </row>
    <row r="951" spans="1:91" ht="14.25" customHeight="1">
      <c r="A951" s="950" t="str">
        <f>A950</f>
        <v/>
      </c>
      <c r="B951" s="57"/>
      <c r="C951" s="2051"/>
      <c r="D951" s="2053"/>
      <c r="E951" s="2051"/>
      <c r="F951" s="2772"/>
      <c r="G951" s="1121">
        <f>Import!Q1648</f>
        <v>0</v>
      </c>
      <c r="H951" s="2774"/>
      <c r="I951" s="450"/>
      <c r="J951" s="2775"/>
      <c r="K951" s="450"/>
      <c r="L951" s="2775"/>
      <c r="M951" s="450"/>
      <c r="N951" s="2775"/>
      <c r="O951" s="450"/>
      <c r="P951" s="2775"/>
      <c r="Q951" s="11"/>
      <c r="R951" s="11"/>
      <c r="S951" s="397"/>
      <c r="T951" s="419"/>
      <c r="U951" s="444">
        <f>Import!N1649</f>
        <v>0</v>
      </c>
      <c r="V951" s="11"/>
      <c r="W951" s="306"/>
      <c r="X951" s="306"/>
      <c r="Y951" s="306"/>
      <c r="Z951" s="11"/>
      <c r="AE951" s="204"/>
      <c r="AF951" s="204"/>
      <c r="AG951" s="204"/>
      <c r="AH951" s="204"/>
      <c r="AI951" s="922"/>
      <c r="AJ951" s="205"/>
      <c r="AK951" s="973"/>
      <c r="AL951" s="973">
        <f>AL950</f>
        <v>0</v>
      </c>
      <c r="AP951" s="204"/>
      <c r="AQ951" s="204"/>
      <c r="AR951" s="204"/>
      <c r="AS951" s="204"/>
      <c r="AT951" s="204"/>
      <c r="AU951" s="205"/>
      <c r="AV951" s="973"/>
      <c r="AW951" s="973">
        <f>AW950</f>
        <v>0</v>
      </c>
      <c r="BA951" s="204"/>
      <c r="BB951" s="204"/>
      <c r="BC951" s="204"/>
      <c r="BD951" s="204"/>
      <c r="BE951" s="204"/>
      <c r="BF951" s="205"/>
      <c r="BG951" s="973"/>
      <c r="BH951" s="973">
        <f>BH950</f>
        <v>0</v>
      </c>
      <c r="BL951" s="204"/>
      <c r="BM951" s="204"/>
      <c r="BN951" s="204"/>
      <c r="BO951" s="204"/>
      <c r="BP951" s="204"/>
      <c r="BQ951" s="205"/>
      <c r="BR951" s="973"/>
      <c r="BS951" s="973">
        <f>BS950</f>
        <v>0</v>
      </c>
      <c r="BW951" s="204"/>
      <c r="BX951" s="204"/>
      <c r="BY951" s="204"/>
      <c r="BZ951" s="204"/>
      <c r="CA951" s="204"/>
      <c r="CB951" s="205"/>
      <c r="CC951" s="973"/>
      <c r="CD951" s="973">
        <f>CD950</f>
        <v>0</v>
      </c>
      <c r="CE951" s="11"/>
      <c r="CF951" s="11"/>
      <c r="CG951" s="11"/>
      <c r="CH951" s="11"/>
      <c r="CI951" s="11"/>
      <c r="CJ951" s="11"/>
      <c r="CK951" s="11"/>
      <c r="CL951" s="11"/>
      <c r="CM951" s="11"/>
    </row>
    <row r="952" spans="1:91" ht="24.75" customHeight="1">
      <c r="A952" s="949" t="str">
        <f>IF(E952&gt;0,"Wypełnione","")</f>
        <v/>
      </c>
      <c r="B952" s="57"/>
      <c r="C952" s="2050">
        <f>'Og s3a'!C1661</f>
        <v>0</v>
      </c>
      <c r="D952" s="2052">
        <f>'Og s3a'!E1661</f>
        <v>0</v>
      </c>
      <c r="E952" s="2050">
        <f>'Og s3a'!F1661</f>
        <v>0</v>
      </c>
      <c r="F952" s="2771"/>
      <c r="G952" s="448">
        <f>T952</f>
        <v>0</v>
      </c>
      <c r="H952" s="2773">
        <f>U952</f>
        <v>0</v>
      </c>
      <c r="I952" s="451"/>
      <c r="J952" s="2775"/>
      <c r="K952" s="451"/>
      <c r="L952" s="2775"/>
      <c r="M952" s="451"/>
      <c r="N952" s="2775"/>
      <c r="O952" s="451"/>
      <c r="P952" s="2775"/>
      <c r="Q952" s="11"/>
      <c r="R952" s="11"/>
      <c r="S952" s="396">
        <f>'Og s3a'!G1661</f>
        <v>0</v>
      </c>
      <c r="T952" s="398">
        <f>'Og s3a'!D1661</f>
        <v>0</v>
      </c>
      <c r="U952" s="444">
        <f>Import!N1650</f>
        <v>0</v>
      </c>
      <c r="V952" s="11"/>
      <c r="W952" s="306"/>
      <c r="X952" s="306"/>
      <c r="Y952" s="306"/>
      <c r="Z952" s="970">
        <f>IF(F952=AF$7,1,0)</f>
        <v>0</v>
      </c>
      <c r="AA952" s="970">
        <f>Z952*D952</f>
        <v>0</v>
      </c>
      <c r="AB952" s="978">
        <f>IF($Z952=0,0,IF(AF952+AH952+AJ952&gt;0,$AA952,0))</f>
        <v>0</v>
      </c>
      <c r="AC952" s="980">
        <f>IF($Z952=0,0,IF(AND(AB952=0,G953&gt;0),$AA952,0))</f>
        <v>0</v>
      </c>
      <c r="AD952" s="969">
        <f>AA952-AB952-AC952</f>
        <v>0</v>
      </c>
      <c r="AE952" s="204">
        <f t="shared" si="330"/>
        <v>0</v>
      </c>
      <c r="AF952" s="204">
        <f t="shared" si="330"/>
        <v>0</v>
      </c>
      <c r="AG952" s="204">
        <f t="shared" si="330"/>
        <v>0</v>
      </c>
      <c r="AH952" s="204">
        <f t="shared" si="330"/>
        <v>0</v>
      </c>
      <c r="AI952" s="922">
        <f t="shared" si="330"/>
        <v>0</v>
      </c>
      <c r="AJ952" s="205">
        <f t="shared" si="330"/>
        <v>0</v>
      </c>
      <c r="AK952" s="973">
        <f>IF($Z952=1,0,IF(AND($Z952=0,AF952&gt;0),1,IF(AND($Z952=0,AH952&gt;0),1,IF(AND($Z952=0,AJ952&gt;0),1,0))))</f>
        <v>0</v>
      </c>
      <c r="AL952" s="973">
        <f>IF($Z952=0,0,IF(AND($Z952=1,AE952&gt;0),1,IF(AND($Z952=1,AG952&gt;0),1,IF(AND($Z952=1,AI952&gt;0),1,0))))</f>
        <v>0</v>
      </c>
      <c r="AM952" s="978">
        <f>IF($Z952=0,0,IF(AQ952+AS952+AU952&gt;0,$AA952,0))</f>
        <v>0</v>
      </c>
      <c r="AN952" s="980">
        <f>IF($Z952=0,0,IF(AND(AM952=0,I953&gt;0),$AA952,0))</f>
        <v>0</v>
      </c>
      <c r="AO952" s="969">
        <f>$AA952-AM952-AN952</f>
        <v>0</v>
      </c>
      <c r="AP952" s="204">
        <f t="shared" si="331"/>
        <v>0</v>
      </c>
      <c r="AQ952" s="204">
        <f t="shared" si="331"/>
        <v>0</v>
      </c>
      <c r="AR952" s="204">
        <f t="shared" si="331"/>
        <v>0</v>
      </c>
      <c r="AS952" s="204">
        <f t="shared" si="331"/>
        <v>0</v>
      </c>
      <c r="AT952" s="204">
        <f t="shared" si="331"/>
        <v>0</v>
      </c>
      <c r="AU952" s="205">
        <f t="shared" si="331"/>
        <v>0</v>
      </c>
      <c r="AV952" s="973">
        <f>IF($Z952=1,0,IF(AND($Z952=0,AQ952&gt;0),1,IF(AND($Z952=0,AS952&gt;0),1,IF(AND($Z952=0,AU952&gt;0),1,0))))</f>
        <v>0</v>
      </c>
      <c r="AW952" s="973">
        <f>IF($Z952=0,0,IF(AND($Z952=1,AP952&gt;0),1,IF(AND($Z952=1,AR952&gt;0),1,IF(AND($Z952=1,AT952&gt;0),1,0))))</f>
        <v>0</v>
      </c>
      <c r="AX952" s="978">
        <f>IF($Z952=0,0,IF(BB952+BD952+BF952&gt;0,$AA952,0))</f>
        <v>0</v>
      </c>
      <c r="AY952" s="980">
        <f>IF($Z952=0,0,IF(AND(AX952=0,K953&gt;0),$AA952,0))</f>
        <v>0</v>
      </c>
      <c r="AZ952" s="969">
        <f>$AA952-AX952-AY952</f>
        <v>0</v>
      </c>
      <c r="BA952" s="204">
        <f t="shared" si="332"/>
        <v>0</v>
      </c>
      <c r="BB952" s="204">
        <f t="shared" si="332"/>
        <v>0</v>
      </c>
      <c r="BC952" s="204">
        <f t="shared" si="332"/>
        <v>0</v>
      </c>
      <c r="BD952" s="204">
        <f t="shared" si="332"/>
        <v>0</v>
      </c>
      <c r="BE952" s="204">
        <f t="shared" si="332"/>
        <v>0</v>
      </c>
      <c r="BF952" s="205">
        <f t="shared" si="332"/>
        <v>0</v>
      </c>
      <c r="BG952" s="973">
        <f>IF($Z952=1,0,IF(AND($Z952=0,BB952&gt;0),1,IF(AND($Z952=0,BD952&gt;0),1,IF(AND($Z952=0,BF952&gt;0),1,0))))</f>
        <v>0</v>
      </c>
      <c r="BH952" s="973">
        <f>IF($Z952=0,0,IF(AND($Z952=1,BA952&gt;0),1,IF(AND($Z952=1,BC952&gt;0),1,IF(AND($Z952=1,BE952&gt;0),1,0))))</f>
        <v>0</v>
      </c>
      <c r="BI952" s="978">
        <f>IF($Z952=0,0,IF(BM952+BO952+BQ952&gt;0,$AA952,0))</f>
        <v>0</v>
      </c>
      <c r="BJ952" s="980">
        <f>IF($Z952=0,0,IF(AND(BI952=0,M953&gt;0),$AA952,0))</f>
        <v>0</v>
      </c>
      <c r="BK952" s="969">
        <f>$AA952-BI952-BJ952</f>
        <v>0</v>
      </c>
      <c r="BL952" s="204">
        <f t="shared" si="333"/>
        <v>0</v>
      </c>
      <c r="BM952" s="204">
        <f t="shared" si="333"/>
        <v>0</v>
      </c>
      <c r="BN952" s="204">
        <f t="shared" si="333"/>
        <v>0</v>
      </c>
      <c r="BO952" s="204">
        <f t="shared" si="333"/>
        <v>0</v>
      </c>
      <c r="BP952" s="204">
        <f t="shared" si="333"/>
        <v>0</v>
      </c>
      <c r="BQ952" s="205">
        <f t="shared" si="333"/>
        <v>0</v>
      </c>
      <c r="BR952" s="973">
        <f>IF($Z952=1,0,IF(AND($Z952=0,BM952&gt;0),1,IF(AND($Z952=0,BO952&gt;0),1,IF(AND($Z952=0,BQ952&gt;0),1,0))))</f>
        <v>0</v>
      </c>
      <c r="BS952" s="973">
        <f>IF($Z952=0,0,IF(AND($Z952=1,BL952&gt;0),1,IF(AND($Z952=1,BN952&gt;0),1,IF(AND($Z952=1,BP952&gt;0),1,0))))</f>
        <v>0</v>
      </c>
      <c r="BT952" s="978">
        <f>IF($Z952=0,0,IF(BX952+BZ952+CB952&gt;0,$AA952,0))</f>
        <v>0</v>
      </c>
      <c r="BU952" s="980">
        <f>IF($Z952=0,0,IF(AND(BT952=0,O953&gt;0),$AA952,0))</f>
        <v>0</v>
      </c>
      <c r="BV952" s="969">
        <f>$AA952-BT952-BU952</f>
        <v>0</v>
      </c>
      <c r="BW952" s="204">
        <f t="shared" si="334"/>
        <v>0</v>
      </c>
      <c r="BX952" s="204">
        <f t="shared" si="334"/>
        <v>0</v>
      </c>
      <c r="BY952" s="204">
        <f t="shared" si="334"/>
        <v>0</v>
      </c>
      <c r="BZ952" s="204">
        <f t="shared" si="334"/>
        <v>0</v>
      </c>
      <c r="CA952" s="204">
        <f t="shared" si="334"/>
        <v>0</v>
      </c>
      <c r="CB952" s="205">
        <f t="shared" si="334"/>
        <v>0</v>
      </c>
      <c r="CC952" s="973">
        <f>IF($Z952=1,0,IF(AND($Z952=0,BX952&gt;0),1,IF(AND($Z952=0,BZ952&gt;0),1,IF(AND($Z952=0,CB952&gt;0),1,0))))</f>
        <v>0</v>
      </c>
      <c r="CD952" s="973">
        <f>IF($Z952=0,0,IF(AND($Z952=1,BW952&gt;0),1,IF(AND($Z952=1,BY952&gt;0),1,IF(AND($Z952=1,CA952&gt;0),1,0))))</f>
        <v>0</v>
      </c>
      <c r="CE952" s="11"/>
      <c r="CF952" s="11"/>
      <c r="CG952" s="11"/>
      <c r="CH952" s="11"/>
      <c r="CI952" s="11"/>
      <c r="CJ952" s="11"/>
      <c r="CK952" s="11"/>
      <c r="CL952" s="11"/>
      <c r="CM952" s="11"/>
    </row>
    <row r="953" spans="1:91" ht="14.25" customHeight="1">
      <c r="A953" s="950" t="str">
        <f>A952</f>
        <v/>
      </c>
      <c r="B953" s="57"/>
      <c r="C953" s="2051"/>
      <c r="D953" s="2053"/>
      <c r="E953" s="2051"/>
      <c r="F953" s="2772"/>
      <c r="G953" s="1121">
        <f>Import!Q1650</f>
        <v>0</v>
      </c>
      <c r="H953" s="2774"/>
      <c r="I953" s="450"/>
      <c r="J953" s="2775"/>
      <c r="K953" s="450"/>
      <c r="L953" s="2775"/>
      <c r="M953" s="450"/>
      <c r="N953" s="2775"/>
      <c r="O953" s="450"/>
      <c r="P953" s="2775"/>
      <c r="Q953" s="11"/>
      <c r="R953" s="11"/>
      <c r="S953" s="397"/>
      <c r="T953" s="419"/>
      <c r="U953" s="444">
        <f>Import!N1651</f>
        <v>0</v>
      </c>
      <c r="V953" s="11"/>
      <c r="W953" s="306"/>
      <c r="X953" s="306"/>
      <c r="Y953" s="306"/>
      <c r="Z953" s="11"/>
      <c r="AE953" s="204"/>
      <c r="AF953" s="204"/>
      <c r="AG953" s="204"/>
      <c r="AH953" s="204"/>
      <c r="AI953" s="922"/>
      <c r="AJ953" s="205"/>
      <c r="AK953" s="973"/>
      <c r="AL953" s="973">
        <f>AL952</f>
        <v>0</v>
      </c>
      <c r="AP953" s="204"/>
      <c r="AQ953" s="204"/>
      <c r="AR953" s="204"/>
      <c r="AS953" s="204"/>
      <c r="AT953" s="204"/>
      <c r="AU953" s="205"/>
      <c r="AV953" s="973"/>
      <c r="AW953" s="973">
        <f>AW952</f>
        <v>0</v>
      </c>
      <c r="BA953" s="204"/>
      <c r="BB953" s="204"/>
      <c r="BC953" s="204"/>
      <c r="BD953" s="204"/>
      <c r="BE953" s="204"/>
      <c r="BF953" s="205"/>
      <c r="BG953" s="973"/>
      <c r="BH953" s="973">
        <f>BH952</f>
        <v>0</v>
      </c>
      <c r="BL953" s="204"/>
      <c r="BM953" s="204"/>
      <c r="BN953" s="204"/>
      <c r="BO953" s="204"/>
      <c r="BP953" s="204"/>
      <c r="BQ953" s="205"/>
      <c r="BR953" s="973"/>
      <c r="BS953" s="973">
        <f>BS952</f>
        <v>0</v>
      </c>
      <c r="BW953" s="204"/>
      <c r="BX953" s="204"/>
      <c r="BY953" s="204"/>
      <c r="BZ953" s="204"/>
      <c r="CA953" s="204"/>
      <c r="CB953" s="205"/>
      <c r="CC953" s="973"/>
      <c r="CD953" s="973">
        <f>CD952</f>
        <v>0</v>
      </c>
      <c r="CE953" s="11"/>
      <c r="CF953" s="11"/>
      <c r="CG953" s="11"/>
      <c r="CH953" s="11"/>
      <c r="CI953" s="11"/>
      <c r="CJ953" s="11"/>
      <c r="CK953" s="11"/>
      <c r="CL953" s="11"/>
      <c r="CM953" s="11"/>
    </row>
    <row r="954" spans="1:91" ht="24.75" customHeight="1">
      <c r="A954" s="949" t="str">
        <f>IF(E954&gt;0,"Wypełnione","")</f>
        <v/>
      </c>
      <c r="B954" s="57"/>
      <c r="C954" s="2050">
        <f>'Og s3a'!C1663</f>
        <v>0</v>
      </c>
      <c r="D954" s="2052">
        <f>'Og s3a'!E1663</f>
        <v>0</v>
      </c>
      <c r="E954" s="2050">
        <f>'Og s3a'!F1663</f>
        <v>0</v>
      </c>
      <c r="F954" s="2771"/>
      <c r="G954" s="448">
        <f>T954</f>
        <v>0</v>
      </c>
      <c r="H954" s="2773">
        <f>U954</f>
        <v>0</v>
      </c>
      <c r="I954" s="451"/>
      <c r="J954" s="2775"/>
      <c r="K954" s="451"/>
      <c r="L954" s="2775"/>
      <c r="M954" s="451"/>
      <c r="N954" s="2775"/>
      <c r="O954" s="451"/>
      <c r="P954" s="2775"/>
      <c r="Q954" s="11"/>
      <c r="R954" s="11"/>
      <c r="S954" s="396">
        <f>'Og s3a'!G1663</f>
        <v>0</v>
      </c>
      <c r="T954" s="398">
        <f>'Og s3a'!D1663</f>
        <v>0</v>
      </c>
      <c r="U954" s="444">
        <f>Import!N1652</f>
        <v>0</v>
      </c>
      <c r="V954" s="11"/>
      <c r="W954" s="306"/>
      <c r="X954" s="306"/>
      <c r="Y954" s="306"/>
      <c r="Z954" s="970">
        <f>IF(F954=AF$7,1,0)</f>
        <v>0</v>
      </c>
      <c r="AA954" s="970">
        <f>Z954*D954</f>
        <v>0</v>
      </c>
      <c r="AB954" s="978">
        <f>IF($Z954=0,0,IF(AF954+AH954+AJ954&gt;0,$AA954,0))</f>
        <v>0</v>
      </c>
      <c r="AC954" s="980">
        <f>IF($Z954=0,0,IF(AND(AB954=0,G955&gt;0),$AA954,0))</f>
        <v>0</v>
      </c>
      <c r="AD954" s="969">
        <f>AA954-AB954-AC954</f>
        <v>0</v>
      </c>
      <c r="AE954" s="204">
        <f t="shared" si="330"/>
        <v>0</v>
      </c>
      <c r="AF954" s="204">
        <f t="shared" si="330"/>
        <v>0</v>
      </c>
      <c r="AG954" s="204">
        <f t="shared" si="330"/>
        <v>0</v>
      </c>
      <c r="AH954" s="204">
        <f t="shared" si="330"/>
        <v>0</v>
      </c>
      <c r="AI954" s="922">
        <f t="shared" si="330"/>
        <v>0</v>
      </c>
      <c r="AJ954" s="205">
        <f t="shared" si="330"/>
        <v>0</v>
      </c>
      <c r="AK954" s="973">
        <f>IF($Z954=1,0,IF(AND($Z954=0,AF954&gt;0),1,IF(AND($Z954=0,AH954&gt;0),1,IF(AND($Z954=0,AJ954&gt;0),1,0))))</f>
        <v>0</v>
      </c>
      <c r="AL954" s="973">
        <f>IF($Z954=0,0,IF(AND($Z954=1,AE954&gt;0),1,IF(AND($Z954=1,AG954&gt;0),1,IF(AND($Z954=1,AI954&gt;0),1,0))))</f>
        <v>0</v>
      </c>
      <c r="AM954" s="978">
        <f>IF($Z954=0,0,IF(AQ954+AS954+AU954&gt;0,$AA954,0))</f>
        <v>0</v>
      </c>
      <c r="AN954" s="980">
        <f>IF($Z954=0,0,IF(AND(AM954=0,I955&gt;0),$AA954,0))</f>
        <v>0</v>
      </c>
      <c r="AO954" s="969">
        <f>$AA954-AM954-AN954</f>
        <v>0</v>
      </c>
      <c r="AP954" s="204">
        <f t="shared" si="331"/>
        <v>0</v>
      </c>
      <c r="AQ954" s="204">
        <f t="shared" si="331"/>
        <v>0</v>
      </c>
      <c r="AR954" s="204">
        <f t="shared" si="331"/>
        <v>0</v>
      </c>
      <c r="AS954" s="204">
        <f t="shared" si="331"/>
        <v>0</v>
      </c>
      <c r="AT954" s="204">
        <f t="shared" si="331"/>
        <v>0</v>
      </c>
      <c r="AU954" s="205">
        <f t="shared" si="331"/>
        <v>0</v>
      </c>
      <c r="AV954" s="973">
        <f>IF($Z954=1,0,IF(AND($Z954=0,AQ954&gt;0),1,IF(AND($Z954=0,AS954&gt;0),1,IF(AND($Z954=0,AU954&gt;0),1,0))))</f>
        <v>0</v>
      </c>
      <c r="AW954" s="973">
        <f>IF($Z954=0,0,IF(AND($Z954=1,AP954&gt;0),1,IF(AND($Z954=1,AR954&gt;0),1,IF(AND($Z954=1,AT954&gt;0),1,0))))</f>
        <v>0</v>
      </c>
      <c r="AX954" s="978">
        <f>IF($Z954=0,0,IF(BB954+BD954+BF954&gt;0,$AA954,0))</f>
        <v>0</v>
      </c>
      <c r="AY954" s="980">
        <f>IF($Z954=0,0,IF(AND(AX954=0,K955&gt;0),$AA954,0))</f>
        <v>0</v>
      </c>
      <c r="AZ954" s="969">
        <f>$AA954-AX954-AY954</f>
        <v>0</v>
      </c>
      <c r="BA954" s="204">
        <f t="shared" si="332"/>
        <v>0</v>
      </c>
      <c r="BB954" s="204">
        <f t="shared" si="332"/>
        <v>0</v>
      </c>
      <c r="BC954" s="204">
        <f t="shared" si="332"/>
        <v>0</v>
      </c>
      <c r="BD954" s="204">
        <f t="shared" si="332"/>
        <v>0</v>
      </c>
      <c r="BE954" s="204">
        <f t="shared" si="332"/>
        <v>0</v>
      </c>
      <c r="BF954" s="205">
        <f t="shared" si="332"/>
        <v>0</v>
      </c>
      <c r="BG954" s="973">
        <f>IF($Z954=1,0,IF(AND($Z954=0,BB954&gt;0),1,IF(AND($Z954=0,BD954&gt;0),1,IF(AND($Z954=0,BF954&gt;0),1,0))))</f>
        <v>0</v>
      </c>
      <c r="BH954" s="973">
        <f>IF($Z954=0,0,IF(AND($Z954=1,BA954&gt;0),1,IF(AND($Z954=1,BC954&gt;0),1,IF(AND($Z954=1,BE954&gt;0),1,0))))</f>
        <v>0</v>
      </c>
      <c r="BI954" s="978">
        <f>IF($Z954=0,0,IF(BM954+BO954+BQ954&gt;0,$AA954,0))</f>
        <v>0</v>
      </c>
      <c r="BJ954" s="980">
        <f>IF($Z954=0,0,IF(AND(BI954=0,M955&gt;0),$AA954,0))</f>
        <v>0</v>
      </c>
      <c r="BK954" s="969">
        <f>$AA954-BI954-BJ954</f>
        <v>0</v>
      </c>
      <c r="BL954" s="204">
        <f t="shared" si="333"/>
        <v>0</v>
      </c>
      <c r="BM954" s="204">
        <f t="shared" si="333"/>
        <v>0</v>
      </c>
      <c r="BN954" s="204">
        <f t="shared" si="333"/>
        <v>0</v>
      </c>
      <c r="BO954" s="204">
        <f t="shared" si="333"/>
        <v>0</v>
      </c>
      <c r="BP954" s="204">
        <f t="shared" si="333"/>
        <v>0</v>
      </c>
      <c r="BQ954" s="205">
        <f t="shared" si="333"/>
        <v>0</v>
      </c>
      <c r="BR954" s="973">
        <f>IF($Z954=1,0,IF(AND($Z954=0,BM954&gt;0),1,IF(AND($Z954=0,BO954&gt;0),1,IF(AND($Z954=0,BQ954&gt;0),1,0))))</f>
        <v>0</v>
      </c>
      <c r="BS954" s="973">
        <f>IF($Z954=0,0,IF(AND($Z954=1,BL954&gt;0),1,IF(AND($Z954=1,BN954&gt;0),1,IF(AND($Z954=1,BP954&gt;0),1,0))))</f>
        <v>0</v>
      </c>
      <c r="BT954" s="978">
        <f>IF($Z954=0,0,IF(BX954+BZ954+CB954&gt;0,$AA954,0))</f>
        <v>0</v>
      </c>
      <c r="BU954" s="980">
        <f>IF($Z954=0,0,IF(AND(BT954=0,O955&gt;0),$AA954,0))</f>
        <v>0</v>
      </c>
      <c r="BV954" s="969">
        <f>$AA954-BT954-BU954</f>
        <v>0</v>
      </c>
      <c r="BW954" s="204">
        <f t="shared" si="334"/>
        <v>0</v>
      </c>
      <c r="BX954" s="204">
        <f t="shared" si="334"/>
        <v>0</v>
      </c>
      <c r="BY954" s="204">
        <f t="shared" si="334"/>
        <v>0</v>
      </c>
      <c r="BZ954" s="204">
        <f t="shared" si="334"/>
        <v>0</v>
      </c>
      <c r="CA954" s="204">
        <f t="shared" si="334"/>
        <v>0</v>
      </c>
      <c r="CB954" s="205">
        <f t="shared" si="334"/>
        <v>0</v>
      </c>
      <c r="CC954" s="973">
        <f>IF($Z954=1,0,IF(AND($Z954=0,BX954&gt;0),1,IF(AND($Z954=0,BZ954&gt;0),1,IF(AND($Z954=0,CB954&gt;0),1,0))))</f>
        <v>0</v>
      </c>
      <c r="CD954" s="973">
        <f>IF($Z954=0,0,IF(AND($Z954=1,BW954&gt;0),1,IF(AND($Z954=1,BY954&gt;0),1,IF(AND($Z954=1,CA954&gt;0),1,0))))</f>
        <v>0</v>
      </c>
      <c r="CE954" s="11"/>
      <c r="CF954" s="11"/>
      <c r="CG954" s="11"/>
      <c r="CH954" s="11"/>
      <c r="CI954" s="11"/>
      <c r="CJ954" s="11"/>
      <c r="CK954" s="11"/>
      <c r="CL954" s="11"/>
      <c r="CM954" s="11"/>
    </row>
    <row r="955" spans="1:91" ht="14.25" customHeight="1">
      <c r="A955" s="950" t="str">
        <f>A954</f>
        <v/>
      </c>
      <c r="B955" s="57"/>
      <c r="C955" s="2051"/>
      <c r="D955" s="2053"/>
      <c r="E955" s="2051"/>
      <c r="F955" s="2772"/>
      <c r="G955" s="1121">
        <f>Import!Q1652</f>
        <v>0</v>
      </c>
      <c r="H955" s="2774"/>
      <c r="I955" s="450"/>
      <c r="J955" s="2775"/>
      <c r="K955" s="450"/>
      <c r="L955" s="2775"/>
      <c r="M955" s="450"/>
      <c r="N955" s="2775"/>
      <c r="O955" s="450"/>
      <c r="P955" s="2775"/>
      <c r="Q955" s="11"/>
      <c r="R955" s="11"/>
      <c r="S955" s="397"/>
      <c r="T955" s="419"/>
      <c r="U955" s="444">
        <f>Import!N1653</f>
        <v>0</v>
      </c>
      <c r="V955" s="11"/>
      <c r="W955" s="306"/>
      <c r="X955" s="306"/>
      <c r="Y955" s="306"/>
      <c r="Z955" s="11"/>
      <c r="AE955" s="204"/>
      <c r="AF955" s="204"/>
      <c r="AG955" s="204"/>
      <c r="AH955" s="204"/>
      <c r="AI955" s="922"/>
      <c r="AJ955" s="205"/>
      <c r="AK955" s="973"/>
      <c r="AL955" s="973">
        <f>AL954</f>
        <v>0</v>
      </c>
      <c r="AP955" s="204"/>
      <c r="AQ955" s="204"/>
      <c r="AR955" s="204"/>
      <c r="AS955" s="204"/>
      <c r="AT955" s="204"/>
      <c r="AU955" s="205"/>
      <c r="AV955" s="973"/>
      <c r="AW955" s="973">
        <f>AW954</f>
        <v>0</v>
      </c>
      <c r="BA955" s="204"/>
      <c r="BB955" s="204"/>
      <c r="BC955" s="204"/>
      <c r="BD955" s="204"/>
      <c r="BE955" s="204"/>
      <c r="BF955" s="205"/>
      <c r="BG955" s="973"/>
      <c r="BH955" s="973">
        <f>BH954</f>
        <v>0</v>
      </c>
      <c r="BL955" s="204"/>
      <c r="BM955" s="204"/>
      <c r="BN955" s="204"/>
      <c r="BO955" s="204"/>
      <c r="BP955" s="204"/>
      <c r="BQ955" s="205"/>
      <c r="BR955" s="973"/>
      <c r="BS955" s="973">
        <f>BS954</f>
        <v>0</v>
      </c>
      <c r="BW955" s="204"/>
      <c r="BX955" s="204"/>
      <c r="BY955" s="204"/>
      <c r="BZ955" s="204"/>
      <c r="CA955" s="204"/>
      <c r="CB955" s="205"/>
      <c r="CC955" s="973"/>
      <c r="CD955" s="973">
        <f>CD954</f>
        <v>0</v>
      </c>
      <c r="CE955" s="11"/>
      <c r="CF955" s="11"/>
      <c r="CG955" s="11"/>
      <c r="CH955" s="11"/>
      <c r="CI955" s="11"/>
      <c r="CJ955" s="11"/>
      <c r="CK955" s="11"/>
      <c r="CL955" s="11"/>
      <c r="CM955" s="11"/>
    </row>
    <row r="956" spans="1:91" ht="24.75" customHeight="1">
      <c r="A956" s="949" t="str">
        <f>IF(E956&gt;0,"Wypełnione","")</f>
        <v/>
      </c>
      <c r="B956" s="57"/>
      <c r="C956" s="2050">
        <f>'Og s3a'!C1665</f>
        <v>0</v>
      </c>
      <c r="D956" s="2052">
        <f>'Og s3a'!E1665</f>
        <v>0</v>
      </c>
      <c r="E956" s="2050">
        <f>'Og s3a'!F1665</f>
        <v>0</v>
      </c>
      <c r="F956" s="2771"/>
      <c r="G956" s="448">
        <f>T956</f>
        <v>0</v>
      </c>
      <c r="H956" s="2773">
        <f>U956</f>
        <v>0</v>
      </c>
      <c r="I956" s="451"/>
      <c r="J956" s="2775"/>
      <c r="K956" s="451"/>
      <c r="L956" s="2775"/>
      <c r="M956" s="451"/>
      <c r="N956" s="2775"/>
      <c r="O956" s="451"/>
      <c r="P956" s="2775"/>
      <c r="Q956" s="11"/>
      <c r="R956" s="11"/>
      <c r="S956" s="396">
        <f>'Og s3a'!G1665</f>
        <v>0</v>
      </c>
      <c r="T956" s="398">
        <f>'Og s3a'!D1665</f>
        <v>0</v>
      </c>
      <c r="U956" s="444">
        <f>Import!N1654</f>
        <v>0</v>
      </c>
      <c r="V956" s="11"/>
      <c r="W956" s="306"/>
      <c r="X956" s="306"/>
      <c r="Y956" s="306"/>
      <c r="Z956" s="970">
        <f>IF(F956=AF$7,1,0)</f>
        <v>0</v>
      </c>
      <c r="AA956" s="970">
        <f>Z956*D956</f>
        <v>0</v>
      </c>
      <c r="AB956" s="978">
        <f>IF($Z956=0,0,IF(AF956+AH956+AJ956&gt;0,$AA956,0))</f>
        <v>0</v>
      </c>
      <c r="AC956" s="980">
        <f>IF($Z956=0,0,IF(AND(AB956=0,G957&gt;0),$AA956,0))</f>
        <v>0</v>
      </c>
      <c r="AD956" s="969">
        <f>AA956-AB956-AC956</f>
        <v>0</v>
      </c>
      <c r="AE956" s="204">
        <f t="shared" si="330"/>
        <v>0</v>
      </c>
      <c r="AF956" s="204">
        <f t="shared" si="330"/>
        <v>0</v>
      </c>
      <c r="AG956" s="204">
        <f t="shared" si="330"/>
        <v>0</v>
      </c>
      <c r="AH956" s="204">
        <f t="shared" si="330"/>
        <v>0</v>
      </c>
      <c r="AI956" s="922">
        <f t="shared" si="330"/>
        <v>0</v>
      </c>
      <c r="AJ956" s="205">
        <f t="shared" si="330"/>
        <v>0</v>
      </c>
      <c r="AK956" s="973">
        <f>IF($Z956=1,0,IF(AND($Z956=0,AF956&gt;0),1,IF(AND($Z956=0,AH956&gt;0),1,IF(AND($Z956=0,AJ956&gt;0),1,0))))</f>
        <v>0</v>
      </c>
      <c r="AL956" s="973">
        <f>IF($Z956=0,0,IF(AND($Z956=1,AE956&gt;0),1,IF(AND($Z956=1,AG956&gt;0),1,IF(AND($Z956=1,AI956&gt;0),1,0))))</f>
        <v>0</v>
      </c>
      <c r="AM956" s="978">
        <f>IF($Z956=0,0,IF(AQ956+AS956+AU956&gt;0,$AA956,0))</f>
        <v>0</v>
      </c>
      <c r="AN956" s="980">
        <f>IF($Z956=0,0,IF(AND(AM956=0,I957&gt;0),$AA956,0))</f>
        <v>0</v>
      </c>
      <c r="AO956" s="969">
        <f>$AA956-AM956-AN956</f>
        <v>0</v>
      </c>
      <c r="AP956" s="204">
        <f t="shared" si="331"/>
        <v>0</v>
      </c>
      <c r="AQ956" s="204">
        <f t="shared" si="331"/>
        <v>0</v>
      </c>
      <c r="AR956" s="204">
        <f t="shared" si="331"/>
        <v>0</v>
      </c>
      <c r="AS956" s="204">
        <f t="shared" si="331"/>
        <v>0</v>
      </c>
      <c r="AT956" s="204">
        <f t="shared" si="331"/>
        <v>0</v>
      </c>
      <c r="AU956" s="205">
        <f t="shared" si="331"/>
        <v>0</v>
      </c>
      <c r="AV956" s="973">
        <f>IF($Z956=1,0,IF(AND($Z956=0,AQ956&gt;0),1,IF(AND($Z956=0,AS956&gt;0),1,IF(AND($Z956=0,AU956&gt;0),1,0))))</f>
        <v>0</v>
      </c>
      <c r="AW956" s="973">
        <f>IF($Z956=0,0,IF(AND($Z956=1,AP956&gt;0),1,IF(AND($Z956=1,AR956&gt;0),1,IF(AND($Z956=1,AT956&gt;0),1,0))))</f>
        <v>0</v>
      </c>
      <c r="AX956" s="978">
        <f>IF($Z956=0,0,IF(BB956+BD956+BF956&gt;0,$AA956,0))</f>
        <v>0</v>
      </c>
      <c r="AY956" s="980">
        <f>IF($Z956=0,0,IF(AND(AX956=0,K957&gt;0),$AA956,0))</f>
        <v>0</v>
      </c>
      <c r="AZ956" s="969">
        <f>$AA956-AX956-AY956</f>
        <v>0</v>
      </c>
      <c r="BA956" s="204">
        <f t="shared" si="332"/>
        <v>0</v>
      </c>
      <c r="BB956" s="204">
        <f t="shared" si="332"/>
        <v>0</v>
      </c>
      <c r="BC956" s="204">
        <f t="shared" si="332"/>
        <v>0</v>
      </c>
      <c r="BD956" s="204">
        <f t="shared" si="332"/>
        <v>0</v>
      </c>
      <c r="BE956" s="204">
        <f t="shared" si="332"/>
        <v>0</v>
      </c>
      <c r="BF956" s="205">
        <f t="shared" si="332"/>
        <v>0</v>
      </c>
      <c r="BG956" s="973">
        <f>IF($Z956=1,0,IF(AND($Z956=0,BB956&gt;0),1,IF(AND($Z956=0,BD956&gt;0),1,IF(AND($Z956=0,BF956&gt;0),1,0))))</f>
        <v>0</v>
      </c>
      <c r="BH956" s="973">
        <f>IF($Z956=0,0,IF(AND($Z956=1,BA956&gt;0),1,IF(AND($Z956=1,BC956&gt;0),1,IF(AND($Z956=1,BE956&gt;0),1,0))))</f>
        <v>0</v>
      </c>
      <c r="BI956" s="978">
        <f>IF($Z956=0,0,IF(BM956+BO956+BQ956&gt;0,$AA956,0))</f>
        <v>0</v>
      </c>
      <c r="BJ956" s="980">
        <f>IF($Z956=0,0,IF(AND(BI956=0,M957&gt;0),$AA956,0))</f>
        <v>0</v>
      </c>
      <c r="BK956" s="969">
        <f>$AA956-BI956-BJ956</f>
        <v>0</v>
      </c>
      <c r="BL956" s="204">
        <f t="shared" si="333"/>
        <v>0</v>
      </c>
      <c r="BM956" s="204">
        <f t="shared" si="333"/>
        <v>0</v>
      </c>
      <c r="BN956" s="204">
        <f t="shared" si="333"/>
        <v>0</v>
      </c>
      <c r="BO956" s="204">
        <f t="shared" si="333"/>
        <v>0</v>
      </c>
      <c r="BP956" s="204">
        <f t="shared" si="333"/>
        <v>0</v>
      </c>
      <c r="BQ956" s="205">
        <f t="shared" si="333"/>
        <v>0</v>
      </c>
      <c r="BR956" s="973">
        <f>IF($Z956=1,0,IF(AND($Z956=0,BM956&gt;0),1,IF(AND($Z956=0,BO956&gt;0),1,IF(AND($Z956=0,BQ956&gt;0),1,0))))</f>
        <v>0</v>
      </c>
      <c r="BS956" s="973">
        <f>IF($Z956=0,0,IF(AND($Z956=1,BL956&gt;0),1,IF(AND($Z956=1,BN956&gt;0),1,IF(AND($Z956=1,BP956&gt;0),1,0))))</f>
        <v>0</v>
      </c>
      <c r="BT956" s="978">
        <f>IF($Z956=0,0,IF(BX956+BZ956+CB956&gt;0,$AA956,0))</f>
        <v>0</v>
      </c>
      <c r="BU956" s="980">
        <f>IF($Z956=0,0,IF(AND(BT956=0,O957&gt;0),$AA956,0))</f>
        <v>0</v>
      </c>
      <c r="BV956" s="969">
        <f>$AA956-BT956-BU956</f>
        <v>0</v>
      </c>
      <c r="BW956" s="204">
        <f t="shared" si="334"/>
        <v>0</v>
      </c>
      <c r="BX956" s="204">
        <f t="shared" si="334"/>
        <v>0</v>
      </c>
      <c r="BY956" s="204">
        <f t="shared" si="334"/>
        <v>0</v>
      </c>
      <c r="BZ956" s="204">
        <f t="shared" si="334"/>
        <v>0</v>
      </c>
      <c r="CA956" s="204">
        <f t="shared" si="334"/>
        <v>0</v>
      </c>
      <c r="CB956" s="205">
        <f t="shared" si="334"/>
        <v>0</v>
      </c>
      <c r="CC956" s="973">
        <f>IF($Z956=1,0,IF(AND($Z956=0,BX956&gt;0),1,IF(AND($Z956=0,BZ956&gt;0),1,IF(AND($Z956=0,CB956&gt;0),1,0))))</f>
        <v>0</v>
      </c>
      <c r="CD956" s="973">
        <f>IF($Z956=0,0,IF(AND($Z956=1,BW956&gt;0),1,IF(AND($Z956=1,BY956&gt;0),1,IF(AND($Z956=1,CA956&gt;0),1,0))))</f>
        <v>0</v>
      </c>
      <c r="CE956" s="11"/>
      <c r="CF956" s="11"/>
      <c r="CG956" s="11"/>
      <c r="CH956" s="11"/>
      <c r="CI956" s="11"/>
      <c r="CJ956" s="11"/>
      <c r="CK956" s="11"/>
      <c r="CL956" s="11"/>
      <c r="CM956" s="11"/>
    </row>
    <row r="957" spans="1:91" ht="14.25" customHeight="1">
      <c r="A957" s="950" t="str">
        <f>A956</f>
        <v/>
      </c>
      <c r="B957" s="57"/>
      <c r="C957" s="2051"/>
      <c r="D957" s="2053"/>
      <c r="E957" s="2051"/>
      <c r="F957" s="2772"/>
      <c r="G957" s="1121">
        <f>Import!Q1654</f>
        <v>0</v>
      </c>
      <c r="H957" s="2774"/>
      <c r="I957" s="450"/>
      <c r="J957" s="2775"/>
      <c r="K957" s="450"/>
      <c r="L957" s="2775"/>
      <c r="M957" s="450"/>
      <c r="N957" s="2775"/>
      <c r="O957" s="450"/>
      <c r="P957" s="2775"/>
      <c r="Q957" s="11"/>
      <c r="R957" s="11"/>
      <c r="S957" s="397"/>
      <c r="T957" s="419"/>
      <c r="U957" s="444">
        <f>Import!N1655</f>
        <v>0</v>
      </c>
      <c r="V957" s="11"/>
      <c r="W957" s="306"/>
      <c r="X957" s="306"/>
      <c r="Y957" s="306"/>
      <c r="Z957" s="11"/>
      <c r="AE957" s="204"/>
      <c r="AF957" s="204"/>
      <c r="AG957" s="204"/>
      <c r="AH957" s="204"/>
      <c r="AI957" s="922"/>
      <c r="AJ957" s="205"/>
      <c r="AK957" s="973"/>
      <c r="AL957" s="973">
        <f>AL956</f>
        <v>0</v>
      </c>
      <c r="AP957" s="204"/>
      <c r="AQ957" s="204"/>
      <c r="AR957" s="204"/>
      <c r="AS957" s="204"/>
      <c r="AT957" s="204"/>
      <c r="AU957" s="205"/>
      <c r="AV957" s="973"/>
      <c r="AW957" s="973">
        <f>AW956</f>
        <v>0</v>
      </c>
      <c r="BA957" s="204"/>
      <c r="BB957" s="204"/>
      <c r="BC957" s="204"/>
      <c r="BD957" s="204"/>
      <c r="BE957" s="204"/>
      <c r="BF957" s="205"/>
      <c r="BG957" s="973"/>
      <c r="BH957" s="973">
        <f>BH956</f>
        <v>0</v>
      </c>
      <c r="BL957" s="204"/>
      <c r="BM957" s="204"/>
      <c r="BN957" s="204"/>
      <c r="BO957" s="204"/>
      <c r="BP957" s="204"/>
      <c r="BQ957" s="205"/>
      <c r="BR957" s="973"/>
      <c r="BS957" s="973">
        <f>BS956</f>
        <v>0</v>
      </c>
      <c r="BW957" s="204"/>
      <c r="BX957" s="204"/>
      <c r="BY957" s="204"/>
      <c r="BZ957" s="204"/>
      <c r="CA957" s="204"/>
      <c r="CB957" s="205"/>
      <c r="CC957" s="973"/>
      <c r="CD957" s="973">
        <f>CD956</f>
        <v>0</v>
      </c>
      <c r="CE957" s="11"/>
      <c r="CF957" s="11"/>
      <c r="CG957" s="11"/>
      <c r="CH957" s="11"/>
      <c r="CI957" s="11"/>
      <c r="CJ957" s="11"/>
      <c r="CK957" s="11"/>
      <c r="CL957" s="11"/>
      <c r="CM957" s="11"/>
    </row>
    <row r="958" spans="1:91" ht="24.75" customHeight="1">
      <c r="A958" s="949" t="str">
        <f>IF(E958&gt;0,"Wypełnione","")</f>
        <v/>
      </c>
      <c r="B958" s="57"/>
      <c r="C958" s="2050">
        <f>'Og s3a'!C1667</f>
        <v>0</v>
      </c>
      <c r="D958" s="2052">
        <f>'Og s3a'!E1667</f>
        <v>0</v>
      </c>
      <c r="E958" s="2050">
        <f>'Og s3a'!F1667</f>
        <v>0</v>
      </c>
      <c r="F958" s="2771"/>
      <c r="G958" s="448">
        <f>T958</f>
        <v>0</v>
      </c>
      <c r="H958" s="2773">
        <f>U958</f>
        <v>0</v>
      </c>
      <c r="I958" s="451"/>
      <c r="J958" s="2775"/>
      <c r="K958" s="451"/>
      <c r="L958" s="2775"/>
      <c r="M958" s="451"/>
      <c r="N958" s="2775"/>
      <c r="O958" s="451"/>
      <c r="P958" s="2775"/>
      <c r="Q958" s="11"/>
      <c r="R958" s="11"/>
      <c r="S958" s="396">
        <f>'Og s3a'!G1667</f>
        <v>0</v>
      </c>
      <c r="T958" s="398">
        <f>'Og s3a'!D1667</f>
        <v>0</v>
      </c>
      <c r="U958" s="444">
        <f>Import!N1656</f>
        <v>0</v>
      </c>
      <c r="V958" s="11"/>
      <c r="W958" s="306"/>
      <c r="X958" s="306"/>
      <c r="Y958" s="306"/>
      <c r="Z958" s="970">
        <f>IF(F958=AF$7,1,0)</f>
        <v>0</v>
      </c>
      <c r="AA958" s="970">
        <f>Z958*D958</f>
        <v>0</v>
      </c>
      <c r="AB958" s="978">
        <f>IF($Z958=0,0,IF(AF958+AH958+AJ958&gt;0,$AA958,0))</f>
        <v>0</v>
      </c>
      <c r="AC958" s="980">
        <f>IF($Z958=0,0,IF(AND(AB958=0,G959&gt;0),$AA958,0))</f>
        <v>0</v>
      </c>
      <c r="AD958" s="969">
        <f>AA958-AB958-AC958</f>
        <v>0</v>
      </c>
      <c r="AE958" s="204">
        <f t="shared" si="330"/>
        <v>0</v>
      </c>
      <c r="AF958" s="204">
        <f t="shared" si="330"/>
        <v>0</v>
      </c>
      <c r="AG958" s="204">
        <f t="shared" si="330"/>
        <v>0</v>
      </c>
      <c r="AH958" s="204">
        <f t="shared" si="330"/>
        <v>0</v>
      </c>
      <c r="AI958" s="922">
        <f t="shared" si="330"/>
        <v>0</v>
      </c>
      <c r="AJ958" s="205">
        <f t="shared" si="330"/>
        <v>0</v>
      </c>
      <c r="AK958" s="973">
        <f>IF($Z958=1,0,IF(AND($Z958=0,AF958&gt;0),1,IF(AND($Z958=0,AH958&gt;0),1,IF(AND($Z958=0,AJ958&gt;0),1,0))))</f>
        <v>0</v>
      </c>
      <c r="AL958" s="973">
        <f>IF($Z958=0,0,IF(AND($Z958=1,AE958&gt;0),1,IF(AND($Z958=1,AG958&gt;0),1,IF(AND($Z958=1,AI958&gt;0),1,0))))</f>
        <v>0</v>
      </c>
      <c r="AM958" s="978">
        <f>IF($Z958=0,0,IF(AQ958+AS958+AU958&gt;0,$AA958,0))</f>
        <v>0</v>
      </c>
      <c r="AN958" s="980">
        <f>IF($Z958=0,0,IF(AND(AM958=0,I959&gt;0),$AA958,0))</f>
        <v>0</v>
      </c>
      <c r="AO958" s="969">
        <f>$AA958-AM958-AN958</f>
        <v>0</v>
      </c>
      <c r="AP958" s="204">
        <f t="shared" si="331"/>
        <v>0</v>
      </c>
      <c r="AQ958" s="204">
        <f t="shared" si="331"/>
        <v>0</v>
      </c>
      <c r="AR958" s="204">
        <f t="shared" si="331"/>
        <v>0</v>
      </c>
      <c r="AS958" s="204">
        <f t="shared" si="331"/>
        <v>0</v>
      </c>
      <c r="AT958" s="204">
        <f t="shared" si="331"/>
        <v>0</v>
      </c>
      <c r="AU958" s="205">
        <f t="shared" si="331"/>
        <v>0</v>
      </c>
      <c r="AV958" s="973">
        <f>IF($Z958=1,0,IF(AND($Z958=0,AQ958&gt;0),1,IF(AND($Z958=0,AS958&gt;0),1,IF(AND($Z958=0,AU958&gt;0),1,0))))</f>
        <v>0</v>
      </c>
      <c r="AW958" s="973">
        <f>IF($Z958=0,0,IF(AND($Z958=1,AP958&gt;0),1,IF(AND($Z958=1,AR958&gt;0),1,IF(AND($Z958=1,AT958&gt;0),1,0))))</f>
        <v>0</v>
      </c>
      <c r="AX958" s="978">
        <f>IF($Z958=0,0,IF(BB958+BD958+BF958&gt;0,$AA958,0))</f>
        <v>0</v>
      </c>
      <c r="AY958" s="980">
        <f>IF($Z958=0,0,IF(AND(AX958=0,K959&gt;0),$AA958,0))</f>
        <v>0</v>
      </c>
      <c r="AZ958" s="969">
        <f>$AA958-AX958-AY958</f>
        <v>0</v>
      </c>
      <c r="BA958" s="204">
        <f t="shared" si="332"/>
        <v>0</v>
      </c>
      <c r="BB958" s="204">
        <f t="shared" si="332"/>
        <v>0</v>
      </c>
      <c r="BC958" s="204">
        <f t="shared" si="332"/>
        <v>0</v>
      </c>
      <c r="BD958" s="204">
        <f t="shared" si="332"/>
        <v>0</v>
      </c>
      <c r="BE958" s="204">
        <f t="shared" si="332"/>
        <v>0</v>
      </c>
      <c r="BF958" s="205">
        <f t="shared" si="332"/>
        <v>0</v>
      </c>
      <c r="BG958" s="973">
        <f>IF($Z958=1,0,IF(AND($Z958=0,BB958&gt;0),1,IF(AND($Z958=0,BD958&gt;0),1,IF(AND($Z958=0,BF958&gt;0),1,0))))</f>
        <v>0</v>
      </c>
      <c r="BH958" s="973">
        <f>IF($Z958=0,0,IF(AND($Z958=1,BA958&gt;0),1,IF(AND($Z958=1,BC958&gt;0),1,IF(AND($Z958=1,BE958&gt;0),1,0))))</f>
        <v>0</v>
      </c>
      <c r="BI958" s="978">
        <f>IF($Z958=0,0,IF(BM958+BO958+BQ958&gt;0,$AA958,0))</f>
        <v>0</v>
      </c>
      <c r="BJ958" s="980">
        <f>IF($Z958=0,0,IF(AND(BI958=0,M959&gt;0),$AA958,0))</f>
        <v>0</v>
      </c>
      <c r="BK958" s="969">
        <f>$AA958-BI958-BJ958</f>
        <v>0</v>
      </c>
      <c r="BL958" s="204">
        <f t="shared" si="333"/>
        <v>0</v>
      </c>
      <c r="BM958" s="204">
        <f t="shared" si="333"/>
        <v>0</v>
      </c>
      <c r="BN958" s="204">
        <f t="shared" si="333"/>
        <v>0</v>
      </c>
      <c r="BO958" s="204">
        <f t="shared" si="333"/>
        <v>0</v>
      </c>
      <c r="BP958" s="204">
        <f t="shared" si="333"/>
        <v>0</v>
      </c>
      <c r="BQ958" s="205">
        <f t="shared" si="333"/>
        <v>0</v>
      </c>
      <c r="BR958" s="973">
        <f>IF($Z958=1,0,IF(AND($Z958=0,BM958&gt;0),1,IF(AND($Z958=0,BO958&gt;0),1,IF(AND($Z958=0,BQ958&gt;0),1,0))))</f>
        <v>0</v>
      </c>
      <c r="BS958" s="973">
        <f>IF($Z958=0,0,IF(AND($Z958=1,BL958&gt;0),1,IF(AND($Z958=1,BN958&gt;0),1,IF(AND($Z958=1,BP958&gt;0),1,0))))</f>
        <v>0</v>
      </c>
      <c r="BT958" s="978">
        <f>IF($Z958=0,0,IF(BX958+BZ958+CB958&gt;0,$AA958,0))</f>
        <v>0</v>
      </c>
      <c r="BU958" s="980">
        <f>IF($Z958=0,0,IF(AND(BT958=0,O959&gt;0),$AA958,0))</f>
        <v>0</v>
      </c>
      <c r="BV958" s="969">
        <f>$AA958-BT958-BU958</f>
        <v>0</v>
      </c>
      <c r="BW958" s="204">
        <f t="shared" si="334"/>
        <v>0</v>
      </c>
      <c r="BX958" s="204">
        <f t="shared" si="334"/>
        <v>0</v>
      </c>
      <c r="BY958" s="204">
        <f t="shared" si="334"/>
        <v>0</v>
      </c>
      <c r="BZ958" s="204">
        <f t="shared" si="334"/>
        <v>0</v>
      </c>
      <c r="CA958" s="204">
        <f t="shared" si="334"/>
        <v>0</v>
      </c>
      <c r="CB958" s="205">
        <f t="shared" si="334"/>
        <v>0</v>
      </c>
      <c r="CC958" s="973">
        <f>IF($Z958=1,0,IF(AND($Z958=0,BX958&gt;0),1,IF(AND($Z958=0,BZ958&gt;0),1,IF(AND($Z958=0,CB958&gt;0),1,0))))</f>
        <v>0</v>
      </c>
      <c r="CD958" s="973">
        <f>IF($Z958=0,0,IF(AND($Z958=1,BW958&gt;0),1,IF(AND($Z958=1,BY958&gt;0),1,IF(AND($Z958=1,CA958&gt;0),1,0))))</f>
        <v>0</v>
      </c>
      <c r="CE958" s="11"/>
      <c r="CF958" s="11"/>
      <c r="CG958" s="11"/>
      <c r="CH958" s="11"/>
      <c r="CI958" s="11"/>
      <c r="CJ958" s="11"/>
      <c r="CK958" s="11"/>
      <c r="CL958" s="11"/>
      <c r="CM958" s="11"/>
    </row>
    <row r="959" spans="1:91" ht="14.25" customHeight="1">
      <c r="A959" s="950" t="str">
        <f>A958</f>
        <v/>
      </c>
      <c r="B959" s="57"/>
      <c r="C959" s="2051"/>
      <c r="D959" s="2053"/>
      <c r="E959" s="2051"/>
      <c r="F959" s="2772"/>
      <c r="G959" s="1121">
        <f>Import!Q1656</f>
        <v>0</v>
      </c>
      <c r="H959" s="2774"/>
      <c r="I959" s="450"/>
      <c r="J959" s="2775"/>
      <c r="K959" s="450"/>
      <c r="L959" s="2775"/>
      <c r="M959" s="450"/>
      <c r="N959" s="2775"/>
      <c r="O959" s="450"/>
      <c r="P959" s="2775"/>
      <c r="Q959" s="11"/>
      <c r="R959" s="11"/>
      <c r="S959" s="397"/>
      <c r="T959" s="419"/>
      <c r="U959" s="444">
        <f>Import!N1657</f>
        <v>0</v>
      </c>
      <c r="V959" s="11"/>
      <c r="W959" s="306"/>
      <c r="X959" s="306"/>
      <c r="Y959" s="306"/>
      <c r="Z959" s="11"/>
      <c r="AE959" s="204"/>
      <c r="AF959" s="204"/>
      <c r="AG959" s="204"/>
      <c r="AH959" s="204"/>
      <c r="AI959" s="922"/>
      <c r="AJ959" s="205"/>
      <c r="AK959" s="973"/>
      <c r="AL959" s="973">
        <f>AL958</f>
        <v>0</v>
      </c>
      <c r="AP959" s="204"/>
      <c r="AQ959" s="204"/>
      <c r="AR959" s="204"/>
      <c r="AS959" s="204"/>
      <c r="AT959" s="204"/>
      <c r="AU959" s="205"/>
      <c r="AV959" s="973"/>
      <c r="AW959" s="973">
        <f>AW958</f>
        <v>0</v>
      </c>
      <c r="BA959" s="204"/>
      <c r="BB959" s="204"/>
      <c r="BC959" s="204"/>
      <c r="BD959" s="204"/>
      <c r="BE959" s="204"/>
      <c r="BF959" s="205"/>
      <c r="BG959" s="973"/>
      <c r="BH959" s="973">
        <f>BH958</f>
        <v>0</v>
      </c>
      <c r="BL959" s="204"/>
      <c r="BM959" s="204"/>
      <c r="BN959" s="204"/>
      <c r="BO959" s="204"/>
      <c r="BP959" s="204"/>
      <c r="BQ959" s="205"/>
      <c r="BR959" s="973"/>
      <c r="BS959" s="973">
        <f>BS958</f>
        <v>0</v>
      </c>
      <c r="BW959" s="204"/>
      <c r="BX959" s="204"/>
      <c r="BY959" s="204"/>
      <c r="BZ959" s="204"/>
      <c r="CA959" s="204"/>
      <c r="CB959" s="205"/>
      <c r="CC959" s="973"/>
      <c r="CD959" s="973">
        <f>CD958</f>
        <v>0</v>
      </c>
      <c r="CE959" s="11"/>
      <c r="CF959" s="11"/>
      <c r="CG959" s="11"/>
      <c r="CH959" s="11"/>
      <c r="CI959" s="11"/>
      <c r="CJ959" s="11"/>
      <c r="CK959" s="11"/>
      <c r="CL959" s="11"/>
      <c r="CM959" s="11"/>
    </row>
    <row r="960" spans="1:91" ht="24.75" customHeight="1">
      <c r="A960" s="949" t="str">
        <f>IF(E960&gt;0,"Wypełnione","")</f>
        <v/>
      </c>
      <c r="B960" s="57"/>
      <c r="C960" s="2050">
        <f>'Og s3a'!C1669</f>
        <v>0</v>
      </c>
      <c r="D960" s="2052">
        <f>'Og s3a'!E1669</f>
        <v>0</v>
      </c>
      <c r="E960" s="2050">
        <f>'Og s3a'!F1669</f>
        <v>0</v>
      </c>
      <c r="F960" s="2771"/>
      <c r="G960" s="448">
        <f>T960</f>
        <v>0</v>
      </c>
      <c r="H960" s="2773">
        <f>U960</f>
        <v>0</v>
      </c>
      <c r="I960" s="451"/>
      <c r="J960" s="2775"/>
      <c r="K960" s="451"/>
      <c r="L960" s="2775"/>
      <c r="M960" s="451"/>
      <c r="N960" s="2775"/>
      <c r="O960" s="451"/>
      <c r="P960" s="2775"/>
      <c r="Q960" s="11"/>
      <c r="R960" s="11"/>
      <c r="S960" s="396">
        <f>'Og s3a'!G1669</f>
        <v>0</v>
      </c>
      <c r="T960" s="398">
        <f>'Og s3a'!D1669</f>
        <v>0</v>
      </c>
      <c r="U960" s="444">
        <f>Import!N1658</f>
        <v>0</v>
      </c>
      <c r="V960" s="11"/>
      <c r="W960" s="306"/>
      <c r="X960" s="306"/>
      <c r="Y960" s="306"/>
      <c r="Z960" s="970">
        <f>IF(F960=AF$7,1,0)</f>
        <v>0</v>
      </c>
      <c r="AA960" s="970">
        <f>Z960*D960</f>
        <v>0</v>
      </c>
      <c r="AB960" s="978">
        <f>IF($Z960=0,0,IF(AF960+AH960+AJ960&gt;0,$AA960,0))</f>
        <v>0</v>
      </c>
      <c r="AC960" s="980">
        <f>IF($Z960=0,0,IF(AND(AB960=0,G961&gt;0),$AA960,0))</f>
        <v>0</v>
      </c>
      <c r="AD960" s="969">
        <f>AA960-AB960-AC960</f>
        <v>0</v>
      </c>
      <c r="AE960" s="204">
        <f t="shared" si="330"/>
        <v>0</v>
      </c>
      <c r="AF960" s="204">
        <f t="shared" si="330"/>
        <v>0</v>
      </c>
      <c r="AG960" s="204">
        <f t="shared" si="330"/>
        <v>0</v>
      </c>
      <c r="AH960" s="204">
        <f t="shared" si="330"/>
        <v>0</v>
      </c>
      <c r="AI960" s="922">
        <f t="shared" si="330"/>
        <v>0</v>
      </c>
      <c r="AJ960" s="205">
        <f t="shared" si="330"/>
        <v>0</v>
      </c>
      <c r="AK960" s="973">
        <f>IF($Z960=1,0,IF(AND($Z960=0,AF960&gt;0),1,IF(AND($Z960=0,AH960&gt;0),1,IF(AND($Z960=0,AJ960&gt;0),1,0))))</f>
        <v>0</v>
      </c>
      <c r="AL960" s="973">
        <f>IF($Z960=0,0,IF(AND($Z960=1,AE960&gt;0),1,IF(AND($Z960=1,AG960&gt;0),1,IF(AND($Z960=1,AI960&gt;0),1,0))))</f>
        <v>0</v>
      </c>
      <c r="AM960" s="978">
        <f>IF($Z960=0,0,IF(AQ960+AS960+AU960&gt;0,$AA960,0))</f>
        <v>0</v>
      </c>
      <c r="AN960" s="980">
        <f>IF($Z960=0,0,IF(AND(AM960=0,I961&gt;0),$AA960,0))</f>
        <v>0</v>
      </c>
      <c r="AO960" s="969">
        <f>$AA960-AM960-AN960</f>
        <v>0</v>
      </c>
      <c r="AP960" s="204">
        <f t="shared" si="331"/>
        <v>0</v>
      </c>
      <c r="AQ960" s="204">
        <f t="shared" si="331"/>
        <v>0</v>
      </c>
      <c r="AR960" s="204">
        <f t="shared" si="331"/>
        <v>0</v>
      </c>
      <c r="AS960" s="204">
        <f t="shared" si="331"/>
        <v>0</v>
      </c>
      <c r="AT960" s="204">
        <f t="shared" si="331"/>
        <v>0</v>
      </c>
      <c r="AU960" s="205">
        <f t="shared" si="331"/>
        <v>0</v>
      </c>
      <c r="AV960" s="973">
        <f>IF($Z960=1,0,IF(AND($Z960=0,AQ960&gt;0),1,IF(AND($Z960=0,AS960&gt;0),1,IF(AND($Z960=0,AU960&gt;0),1,0))))</f>
        <v>0</v>
      </c>
      <c r="AW960" s="973">
        <f>IF($Z960=0,0,IF(AND($Z960=1,AP960&gt;0),1,IF(AND($Z960=1,AR960&gt;0),1,IF(AND($Z960=1,AT960&gt;0),1,0))))</f>
        <v>0</v>
      </c>
      <c r="AX960" s="978">
        <f>IF($Z960=0,0,IF(BB960+BD960+BF960&gt;0,$AA960,0))</f>
        <v>0</v>
      </c>
      <c r="AY960" s="980">
        <f>IF($Z960=0,0,IF(AND(AX960=0,K961&gt;0),$AA960,0))</f>
        <v>0</v>
      </c>
      <c r="AZ960" s="969">
        <f>$AA960-AX960-AY960</f>
        <v>0</v>
      </c>
      <c r="BA960" s="204">
        <f t="shared" si="332"/>
        <v>0</v>
      </c>
      <c r="BB960" s="204">
        <f t="shared" si="332"/>
        <v>0</v>
      </c>
      <c r="BC960" s="204">
        <f t="shared" si="332"/>
        <v>0</v>
      </c>
      <c r="BD960" s="204">
        <f t="shared" si="332"/>
        <v>0</v>
      </c>
      <c r="BE960" s="204">
        <f t="shared" si="332"/>
        <v>0</v>
      </c>
      <c r="BF960" s="205">
        <f t="shared" si="332"/>
        <v>0</v>
      </c>
      <c r="BG960" s="973">
        <f>IF($Z960=1,0,IF(AND($Z960=0,BB960&gt;0),1,IF(AND($Z960=0,BD960&gt;0),1,IF(AND($Z960=0,BF960&gt;0),1,0))))</f>
        <v>0</v>
      </c>
      <c r="BH960" s="973">
        <f>IF($Z960=0,0,IF(AND($Z960=1,BA960&gt;0),1,IF(AND($Z960=1,BC960&gt;0),1,IF(AND($Z960=1,BE960&gt;0),1,0))))</f>
        <v>0</v>
      </c>
      <c r="BI960" s="978">
        <f>IF($Z960=0,0,IF(BM960+BO960+BQ960&gt;0,$AA960,0))</f>
        <v>0</v>
      </c>
      <c r="BJ960" s="980">
        <f>IF($Z960=0,0,IF(AND(BI960=0,M961&gt;0),$AA960,0))</f>
        <v>0</v>
      </c>
      <c r="BK960" s="969">
        <f>$AA960-BI960-BJ960</f>
        <v>0</v>
      </c>
      <c r="BL960" s="204">
        <f t="shared" si="333"/>
        <v>0</v>
      </c>
      <c r="BM960" s="204">
        <f t="shared" si="333"/>
        <v>0</v>
      </c>
      <c r="BN960" s="204">
        <f t="shared" si="333"/>
        <v>0</v>
      </c>
      <c r="BO960" s="204">
        <f t="shared" si="333"/>
        <v>0</v>
      </c>
      <c r="BP960" s="204">
        <f t="shared" si="333"/>
        <v>0</v>
      </c>
      <c r="BQ960" s="205">
        <f t="shared" si="333"/>
        <v>0</v>
      </c>
      <c r="BR960" s="973">
        <f>IF($Z960=1,0,IF(AND($Z960=0,BM960&gt;0),1,IF(AND($Z960=0,BO960&gt;0),1,IF(AND($Z960=0,BQ960&gt;0),1,0))))</f>
        <v>0</v>
      </c>
      <c r="BS960" s="973">
        <f>IF($Z960=0,0,IF(AND($Z960=1,BL960&gt;0),1,IF(AND($Z960=1,BN960&gt;0),1,IF(AND($Z960=1,BP960&gt;0),1,0))))</f>
        <v>0</v>
      </c>
      <c r="BT960" s="978">
        <f>IF($Z960=0,0,IF(BX960+BZ960+CB960&gt;0,$AA960,0))</f>
        <v>0</v>
      </c>
      <c r="BU960" s="980">
        <f>IF($Z960=0,0,IF(AND(BT960=0,O961&gt;0),$AA960,0))</f>
        <v>0</v>
      </c>
      <c r="BV960" s="969">
        <f>$AA960-BT960-BU960</f>
        <v>0</v>
      </c>
      <c r="BW960" s="204">
        <f t="shared" si="334"/>
        <v>0</v>
      </c>
      <c r="BX960" s="204">
        <f t="shared" si="334"/>
        <v>0</v>
      </c>
      <c r="BY960" s="204">
        <f t="shared" si="334"/>
        <v>0</v>
      </c>
      <c r="BZ960" s="204">
        <f t="shared" si="334"/>
        <v>0</v>
      </c>
      <c r="CA960" s="204">
        <f t="shared" si="334"/>
        <v>0</v>
      </c>
      <c r="CB960" s="205">
        <f t="shared" si="334"/>
        <v>0</v>
      </c>
      <c r="CC960" s="973">
        <f>IF($Z960=1,0,IF(AND($Z960=0,BX960&gt;0),1,IF(AND($Z960=0,BZ960&gt;0),1,IF(AND($Z960=0,CB960&gt;0),1,0))))</f>
        <v>0</v>
      </c>
      <c r="CD960" s="973">
        <f>IF($Z960=0,0,IF(AND($Z960=1,BW960&gt;0),1,IF(AND($Z960=1,BY960&gt;0),1,IF(AND($Z960=1,CA960&gt;0),1,0))))</f>
        <v>0</v>
      </c>
      <c r="CE960" s="11"/>
      <c r="CF960" s="11"/>
      <c r="CG960" s="11"/>
      <c r="CH960" s="11"/>
      <c r="CI960" s="11"/>
      <c r="CJ960" s="11"/>
      <c r="CK960" s="11"/>
      <c r="CL960" s="11"/>
      <c r="CM960" s="11"/>
    </row>
    <row r="961" spans="1:91" ht="14.25" customHeight="1">
      <c r="A961" s="950" t="str">
        <f>A960</f>
        <v/>
      </c>
      <c r="B961" s="57"/>
      <c r="C961" s="2051"/>
      <c r="D961" s="2053"/>
      <c r="E961" s="2051"/>
      <c r="F961" s="2772"/>
      <c r="G961" s="1121">
        <f>Import!Q1658</f>
        <v>0</v>
      </c>
      <c r="H961" s="2774"/>
      <c r="I961" s="450"/>
      <c r="J961" s="2775"/>
      <c r="K961" s="450"/>
      <c r="L961" s="2775"/>
      <c r="M961" s="450"/>
      <c r="N961" s="2775"/>
      <c r="O961" s="450"/>
      <c r="P961" s="2775"/>
      <c r="Q961" s="11"/>
      <c r="R961" s="11"/>
      <c r="S961" s="397"/>
      <c r="T961" s="419"/>
      <c r="U961" s="444">
        <f>Import!N1659</f>
        <v>0</v>
      </c>
      <c r="V961" s="11"/>
      <c r="W961" s="306"/>
      <c r="X961" s="306"/>
      <c r="Y961" s="306"/>
      <c r="Z961" s="11"/>
      <c r="AE961" s="204"/>
      <c r="AF961" s="204"/>
      <c r="AG961" s="204"/>
      <c r="AH961" s="204"/>
      <c r="AI961" s="922"/>
      <c r="AJ961" s="205"/>
      <c r="AK961" s="973"/>
      <c r="AL961" s="973">
        <f>AL960</f>
        <v>0</v>
      </c>
      <c r="AP961" s="204"/>
      <c r="AQ961" s="204"/>
      <c r="AR961" s="204"/>
      <c r="AS961" s="204"/>
      <c r="AT961" s="204"/>
      <c r="AU961" s="205"/>
      <c r="AV961" s="973"/>
      <c r="AW961" s="973">
        <f>AW960</f>
        <v>0</v>
      </c>
      <c r="BA961" s="204"/>
      <c r="BB961" s="204"/>
      <c r="BC961" s="204"/>
      <c r="BD961" s="204"/>
      <c r="BE961" s="204"/>
      <c r="BF961" s="205"/>
      <c r="BG961" s="973"/>
      <c r="BH961" s="973">
        <f>BH960</f>
        <v>0</v>
      </c>
      <c r="BL961" s="204"/>
      <c r="BM961" s="204"/>
      <c r="BN961" s="204"/>
      <c r="BO961" s="204"/>
      <c r="BP961" s="204"/>
      <c r="BQ961" s="205"/>
      <c r="BR961" s="973"/>
      <c r="BS961" s="973">
        <f>BS960</f>
        <v>0</v>
      </c>
      <c r="BW961" s="204"/>
      <c r="BX961" s="204"/>
      <c r="BY961" s="204"/>
      <c r="BZ961" s="204"/>
      <c r="CA961" s="204"/>
      <c r="CB961" s="205"/>
      <c r="CC961" s="973"/>
      <c r="CD961" s="973">
        <f>CD960</f>
        <v>0</v>
      </c>
      <c r="CE961" s="11"/>
      <c r="CF961" s="11"/>
      <c r="CG961" s="11"/>
      <c r="CH961" s="11"/>
      <c r="CI961" s="11"/>
      <c r="CJ961" s="11"/>
      <c r="CK961" s="11"/>
      <c r="CL961" s="11"/>
      <c r="CM961" s="11"/>
    </row>
    <row r="962" spans="1:91" ht="24.75" customHeight="1">
      <c r="A962" s="949" t="str">
        <f>IF(E962&gt;0,"Wypełnione","")</f>
        <v/>
      </c>
      <c r="B962" s="57"/>
      <c r="C962" s="2050">
        <f>'Og s3a'!C1671</f>
        <v>0</v>
      </c>
      <c r="D962" s="2052">
        <f>'Og s3a'!E1671</f>
        <v>0</v>
      </c>
      <c r="E962" s="2050">
        <f>'Og s3a'!F1671</f>
        <v>0</v>
      </c>
      <c r="F962" s="2771"/>
      <c r="G962" s="448">
        <f>T962</f>
        <v>0</v>
      </c>
      <c r="H962" s="2773">
        <f>U962</f>
        <v>0</v>
      </c>
      <c r="I962" s="451"/>
      <c r="J962" s="2775"/>
      <c r="K962" s="451"/>
      <c r="L962" s="2775"/>
      <c r="M962" s="451"/>
      <c r="N962" s="2775"/>
      <c r="O962" s="451"/>
      <c r="P962" s="2775"/>
      <c r="Q962" s="11"/>
      <c r="R962" s="11"/>
      <c r="S962" s="396">
        <f>'Og s3a'!G1671</f>
        <v>0</v>
      </c>
      <c r="T962" s="398">
        <f>'Og s3a'!D1671</f>
        <v>0</v>
      </c>
      <c r="U962" s="444">
        <f>Import!N1660</f>
        <v>0</v>
      </c>
      <c r="V962" s="11"/>
      <c r="W962" s="306"/>
      <c r="X962" s="306"/>
      <c r="Y962" s="306"/>
      <c r="Z962" s="970">
        <f>IF(F962=AF$7,1,0)</f>
        <v>0</v>
      </c>
      <c r="AA962" s="970">
        <f>Z962*D962</f>
        <v>0</v>
      </c>
      <c r="AB962" s="978">
        <f>IF($Z962=0,0,IF(AF962+AH962+AJ962&gt;0,$AA962,0))</f>
        <v>0</v>
      </c>
      <c r="AC962" s="980">
        <f>IF($Z962=0,0,IF(AND(AB962=0,G963&gt;0),$AA962,0))</f>
        <v>0</v>
      </c>
      <c r="AD962" s="969">
        <f>AA962-AB962-AC962</f>
        <v>0</v>
      </c>
      <c r="AE962" s="204">
        <f t="shared" si="330"/>
        <v>0</v>
      </c>
      <c r="AF962" s="204">
        <f t="shared" si="330"/>
        <v>0</v>
      </c>
      <c r="AG962" s="204">
        <f t="shared" si="330"/>
        <v>0</v>
      </c>
      <c r="AH962" s="204">
        <f t="shared" si="330"/>
        <v>0</v>
      </c>
      <c r="AI962" s="922">
        <f t="shared" si="330"/>
        <v>0</v>
      </c>
      <c r="AJ962" s="205">
        <f t="shared" si="330"/>
        <v>0</v>
      </c>
      <c r="AK962" s="973">
        <f>IF($Z962=1,0,IF(AND($Z962=0,AF962&gt;0),1,IF(AND($Z962=0,AH962&gt;0),1,IF(AND($Z962=0,AJ962&gt;0),1,0))))</f>
        <v>0</v>
      </c>
      <c r="AL962" s="973">
        <f>IF($Z962=0,0,IF(AND($Z962=1,AE962&gt;0),1,IF(AND($Z962=1,AG962&gt;0),1,IF(AND($Z962=1,AI962&gt;0),1,0))))</f>
        <v>0</v>
      </c>
      <c r="AM962" s="978">
        <f>IF($Z962=0,0,IF(AQ962+AS962+AU962&gt;0,$AA962,0))</f>
        <v>0</v>
      </c>
      <c r="AN962" s="980">
        <f>IF($Z962=0,0,IF(AND(AM962=0,I963&gt;0),$AA962,0))</f>
        <v>0</v>
      </c>
      <c r="AO962" s="969">
        <f>$AA962-AM962-AN962</f>
        <v>0</v>
      </c>
      <c r="AP962" s="204">
        <f t="shared" si="331"/>
        <v>0</v>
      </c>
      <c r="AQ962" s="204">
        <f t="shared" si="331"/>
        <v>0</v>
      </c>
      <c r="AR962" s="204">
        <f t="shared" si="331"/>
        <v>0</v>
      </c>
      <c r="AS962" s="204">
        <f t="shared" si="331"/>
        <v>0</v>
      </c>
      <c r="AT962" s="204">
        <f t="shared" si="331"/>
        <v>0</v>
      </c>
      <c r="AU962" s="205">
        <f t="shared" si="331"/>
        <v>0</v>
      </c>
      <c r="AV962" s="973">
        <f>IF($Z962=1,0,IF(AND($Z962=0,AQ962&gt;0),1,IF(AND($Z962=0,AS962&gt;0),1,IF(AND($Z962=0,AU962&gt;0),1,0))))</f>
        <v>0</v>
      </c>
      <c r="AW962" s="973">
        <f>IF($Z962=0,0,IF(AND($Z962=1,AP962&gt;0),1,IF(AND($Z962=1,AR962&gt;0),1,IF(AND($Z962=1,AT962&gt;0),1,0))))</f>
        <v>0</v>
      </c>
      <c r="AX962" s="978">
        <f>IF($Z962=0,0,IF(BB962+BD962+BF962&gt;0,$AA962,0))</f>
        <v>0</v>
      </c>
      <c r="AY962" s="980">
        <f>IF($Z962=0,0,IF(AND(AX962=0,K963&gt;0),$AA962,0))</f>
        <v>0</v>
      </c>
      <c r="AZ962" s="969">
        <f>$AA962-AX962-AY962</f>
        <v>0</v>
      </c>
      <c r="BA962" s="204">
        <f t="shared" si="332"/>
        <v>0</v>
      </c>
      <c r="BB962" s="204">
        <f t="shared" si="332"/>
        <v>0</v>
      </c>
      <c r="BC962" s="204">
        <f t="shared" si="332"/>
        <v>0</v>
      </c>
      <c r="BD962" s="204">
        <f t="shared" si="332"/>
        <v>0</v>
      </c>
      <c r="BE962" s="204">
        <f t="shared" si="332"/>
        <v>0</v>
      </c>
      <c r="BF962" s="205">
        <f t="shared" si="332"/>
        <v>0</v>
      </c>
      <c r="BG962" s="973">
        <f>IF($Z962=1,0,IF(AND($Z962=0,BB962&gt;0),1,IF(AND($Z962=0,BD962&gt;0),1,IF(AND($Z962=0,BF962&gt;0),1,0))))</f>
        <v>0</v>
      </c>
      <c r="BH962" s="973">
        <f>IF($Z962=0,0,IF(AND($Z962=1,BA962&gt;0),1,IF(AND($Z962=1,BC962&gt;0),1,IF(AND($Z962=1,BE962&gt;0),1,0))))</f>
        <v>0</v>
      </c>
      <c r="BI962" s="978">
        <f>IF($Z962=0,0,IF(BM962+BO962+BQ962&gt;0,$AA962,0))</f>
        <v>0</v>
      </c>
      <c r="BJ962" s="980">
        <f>IF($Z962=0,0,IF(AND(BI962=0,M963&gt;0),$AA962,0))</f>
        <v>0</v>
      </c>
      <c r="BK962" s="969">
        <f>$AA962-BI962-BJ962</f>
        <v>0</v>
      </c>
      <c r="BL962" s="204">
        <f t="shared" si="333"/>
        <v>0</v>
      </c>
      <c r="BM962" s="204">
        <f t="shared" si="333"/>
        <v>0</v>
      </c>
      <c r="BN962" s="204">
        <f t="shared" si="333"/>
        <v>0</v>
      </c>
      <c r="BO962" s="204">
        <f t="shared" si="333"/>
        <v>0</v>
      </c>
      <c r="BP962" s="204">
        <f t="shared" si="333"/>
        <v>0</v>
      </c>
      <c r="BQ962" s="205">
        <f t="shared" si="333"/>
        <v>0</v>
      </c>
      <c r="BR962" s="973">
        <f>IF($Z962=1,0,IF(AND($Z962=0,BM962&gt;0),1,IF(AND($Z962=0,BO962&gt;0),1,IF(AND($Z962=0,BQ962&gt;0),1,0))))</f>
        <v>0</v>
      </c>
      <c r="BS962" s="973">
        <f>IF($Z962=0,0,IF(AND($Z962=1,BL962&gt;0),1,IF(AND($Z962=1,BN962&gt;0),1,IF(AND($Z962=1,BP962&gt;0),1,0))))</f>
        <v>0</v>
      </c>
      <c r="BT962" s="978">
        <f>IF($Z962=0,0,IF(BX962+BZ962+CB962&gt;0,$AA962,0))</f>
        <v>0</v>
      </c>
      <c r="BU962" s="980">
        <f>IF($Z962=0,0,IF(AND(BT962=0,O963&gt;0),$AA962,0))</f>
        <v>0</v>
      </c>
      <c r="BV962" s="969">
        <f>$AA962-BT962-BU962</f>
        <v>0</v>
      </c>
      <c r="BW962" s="204">
        <f t="shared" si="334"/>
        <v>0</v>
      </c>
      <c r="BX962" s="204">
        <f t="shared" si="334"/>
        <v>0</v>
      </c>
      <c r="BY962" s="204">
        <f t="shared" si="334"/>
        <v>0</v>
      </c>
      <c r="BZ962" s="204">
        <f t="shared" si="334"/>
        <v>0</v>
      </c>
      <c r="CA962" s="204">
        <f t="shared" si="334"/>
        <v>0</v>
      </c>
      <c r="CB962" s="205">
        <f t="shared" si="334"/>
        <v>0</v>
      </c>
      <c r="CC962" s="973">
        <f>IF($Z962=1,0,IF(AND($Z962=0,BX962&gt;0),1,IF(AND($Z962=0,BZ962&gt;0),1,IF(AND($Z962=0,CB962&gt;0),1,0))))</f>
        <v>0</v>
      </c>
      <c r="CD962" s="973">
        <f>IF($Z962=0,0,IF(AND($Z962=1,BW962&gt;0),1,IF(AND($Z962=1,BY962&gt;0),1,IF(AND($Z962=1,CA962&gt;0),1,0))))</f>
        <v>0</v>
      </c>
      <c r="CE962" s="11"/>
      <c r="CF962" s="11"/>
      <c r="CG962" s="11"/>
      <c r="CH962" s="11"/>
      <c r="CI962" s="11"/>
      <c r="CJ962" s="11"/>
      <c r="CK962" s="11"/>
      <c r="CL962" s="11"/>
      <c r="CM962" s="11"/>
    </row>
    <row r="963" spans="1:91" ht="14.25" customHeight="1">
      <c r="A963" s="950" t="str">
        <f>A962</f>
        <v/>
      </c>
      <c r="B963" s="57"/>
      <c r="C963" s="2051"/>
      <c r="D963" s="2053"/>
      <c r="E963" s="2051"/>
      <c r="F963" s="2772"/>
      <c r="G963" s="1121">
        <f>Import!Q1660</f>
        <v>0</v>
      </c>
      <c r="H963" s="2774"/>
      <c r="I963" s="450"/>
      <c r="J963" s="2775"/>
      <c r="K963" s="450"/>
      <c r="L963" s="2775"/>
      <c r="M963" s="450"/>
      <c r="N963" s="2775"/>
      <c r="O963" s="450"/>
      <c r="P963" s="2775"/>
      <c r="Q963" s="11"/>
      <c r="R963" s="11"/>
      <c r="S963" s="397"/>
      <c r="T963" s="419"/>
      <c r="U963" s="444">
        <f>Import!N1661</f>
        <v>0</v>
      </c>
      <c r="V963" s="11"/>
      <c r="W963" s="306"/>
      <c r="X963" s="306"/>
      <c r="Y963" s="306"/>
      <c r="Z963" s="11"/>
      <c r="AE963" s="204"/>
      <c r="AF963" s="204"/>
      <c r="AG963" s="204"/>
      <c r="AH963" s="204"/>
      <c r="AI963" s="922"/>
      <c r="AJ963" s="205"/>
      <c r="AK963" s="973"/>
      <c r="AL963" s="973">
        <f>AL962</f>
        <v>0</v>
      </c>
      <c r="AP963" s="204"/>
      <c r="AQ963" s="204"/>
      <c r="AR963" s="204"/>
      <c r="AS963" s="204"/>
      <c r="AT963" s="204"/>
      <c r="AU963" s="205"/>
      <c r="AV963" s="973"/>
      <c r="AW963" s="973">
        <f>AW962</f>
        <v>0</v>
      </c>
      <c r="BA963" s="204"/>
      <c r="BB963" s="204"/>
      <c r="BC963" s="204"/>
      <c r="BD963" s="204"/>
      <c r="BE963" s="204"/>
      <c r="BF963" s="205"/>
      <c r="BG963" s="973"/>
      <c r="BH963" s="973">
        <f>BH962</f>
        <v>0</v>
      </c>
      <c r="BL963" s="204"/>
      <c r="BM963" s="204"/>
      <c r="BN963" s="204"/>
      <c r="BO963" s="204"/>
      <c r="BP963" s="204"/>
      <c r="BQ963" s="205"/>
      <c r="BR963" s="973"/>
      <c r="BS963" s="973">
        <f>BS962</f>
        <v>0</v>
      </c>
      <c r="BW963" s="204"/>
      <c r="BX963" s="204"/>
      <c r="BY963" s="204"/>
      <c r="BZ963" s="204"/>
      <c r="CA963" s="204"/>
      <c r="CB963" s="205"/>
      <c r="CC963" s="973"/>
      <c r="CD963" s="973">
        <f>CD962</f>
        <v>0</v>
      </c>
      <c r="CE963" s="11"/>
      <c r="CF963" s="11"/>
      <c r="CG963" s="11"/>
      <c r="CH963" s="11"/>
      <c r="CI963" s="11"/>
      <c r="CJ963" s="11"/>
      <c r="CK963" s="11"/>
      <c r="CL963" s="11"/>
      <c r="CM963" s="11"/>
    </row>
    <row r="964" spans="1:91" ht="24.75" customHeight="1">
      <c r="A964" s="949" t="str">
        <f>IF(E964&gt;0,"Wypełnione","")</f>
        <v/>
      </c>
      <c r="B964" s="57"/>
      <c r="C964" s="2050">
        <f>'Og s3a'!C1673</f>
        <v>0</v>
      </c>
      <c r="D964" s="2052">
        <f>'Og s3a'!E1673</f>
        <v>0</v>
      </c>
      <c r="E964" s="2050">
        <f>'Og s3a'!F1673</f>
        <v>0</v>
      </c>
      <c r="F964" s="2771"/>
      <c r="G964" s="448">
        <f>T964</f>
        <v>0</v>
      </c>
      <c r="H964" s="2773">
        <f>U964</f>
        <v>0</v>
      </c>
      <c r="I964" s="451"/>
      <c r="J964" s="2775"/>
      <c r="K964" s="451"/>
      <c r="L964" s="2775"/>
      <c r="M964" s="451"/>
      <c r="N964" s="2775"/>
      <c r="O964" s="451"/>
      <c r="P964" s="2775"/>
      <c r="Q964" s="11"/>
      <c r="R964" s="11"/>
      <c r="S964" s="396">
        <f>'Og s3a'!G1673</f>
        <v>0</v>
      </c>
      <c r="T964" s="398">
        <f>'Og s3a'!D1673</f>
        <v>0</v>
      </c>
      <c r="U964" s="444">
        <f>Import!N1662</f>
        <v>0</v>
      </c>
      <c r="V964" s="11"/>
      <c r="W964" s="306"/>
      <c r="X964" s="306"/>
      <c r="Y964" s="306"/>
      <c r="Z964" s="970">
        <f>IF(F964=AF$7,1,0)</f>
        <v>0</v>
      </c>
      <c r="AA964" s="970">
        <f>Z964*D964</f>
        <v>0</v>
      </c>
      <c r="AB964" s="978">
        <f>IF($Z964=0,0,IF(AF964+AH964+AJ964&gt;0,$AA964,0))</f>
        <v>0</v>
      </c>
      <c r="AC964" s="980">
        <f>IF($Z964=0,0,IF(AND(AB964=0,G965&gt;0),$AA964,0))</f>
        <v>0</v>
      </c>
      <c r="AD964" s="969">
        <f>AA964-AB964-AC964</f>
        <v>0</v>
      </c>
      <c r="AE964" s="204">
        <f t="shared" si="330"/>
        <v>0</v>
      </c>
      <c r="AF964" s="204">
        <f t="shared" si="330"/>
        <v>0</v>
      </c>
      <c r="AG964" s="204">
        <f t="shared" si="330"/>
        <v>0</v>
      </c>
      <c r="AH964" s="204">
        <f t="shared" si="330"/>
        <v>0</v>
      </c>
      <c r="AI964" s="922">
        <f t="shared" si="330"/>
        <v>0</v>
      </c>
      <c r="AJ964" s="205">
        <f t="shared" si="330"/>
        <v>0</v>
      </c>
      <c r="AK964" s="973">
        <f>IF($Z964=1,0,IF(AND($Z964=0,AF964&gt;0),1,IF(AND($Z964=0,AH964&gt;0),1,IF(AND($Z964=0,AJ964&gt;0),1,0))))</f>
        <v>0</v>
      </c>
      <c r="AL964" s="973">
        <f>IF($Z964=0,0,IF(AND($Z964=1,AE964&gt;0),1,IF(AND($Z964=1,AG964&gt;0),1,IF(AND($Z964=1,AI964&gt;0),1,0))))</f>
        <v>0</v>
      </c>
      <c r="AM964" s="978">
        <f>IF($Z964=0,0,IF(AQ964+AS964+AU964&gt;0,$AA964,0))</f>
        <v>0</v>
      </c>
      <c r="AN964" s="980">
        <f>IF($Z964=0,0,IF(AND(AM964=0,I965&gt;0),$AA964,0))</f>
        <v>0</v>
      </c>
      <c r="AO964" s="969">
        <f>$AA964-AM964-AN964</f>
        <v>0</v>
      </c>
      <c r="AP964" s="204">
        <f t="shared" si="331"/>
        <v>0</v>
      </c>
      <c r="AQ964" s="204">
        <f t="shared" si="331"/>
        <v>0</v>
      </c>
      <c r="AR964" s="204">
        <f t="shared" si="331"/>
        <v>0</v>
      </c>
      <c r="AS964" s="204">
        <f t="shared" si="331"/>
        <v>0</v>
      </c>
      <c r="AT964" s="204">
        <f t="shared" si="331"/>
        <v>0</v>
      </c>
      <c r="AU964" s="205">
        <f t="shared" si="331"/>
        <v>0</v>
      </c>
      <c r="AV964" s="973">
        <f>IF($Z964=1,0,IF(AND($Z964=0,AQ964&gt;0),1,IF(AND($Z964=0,AS964&gt;0),1,IF(AND($Z964=0,AU964&gt;0),1,0))))</f>
        <v>0</v>
      </c>
      <c r="AW964" s="973">
        <f>IF($Z964=0,0,IF(AND($Z964=1,AP964&gt;0),1,IF(AND($Z964=1,AR964&gt;0),1,IF(AND($Z964=1,AT964&gt;0),1,0))))</f>
        <v>0</v>
      </c>
      <c r="AX964" s="978">
        <f>IF($Z964=0,0,IF(BB964+BD964+BF964&gt;0,$AA964,0))</f>
        <v>0</v>
      </c>
      <c r="AY964" s="980">
        <f>IF($Z964=0,0,IF(AND(AX964=0,K965&gt;0),$AA964,0))</f>
        <v>0</v>
      </c>
      <c r="AZ964" s="969">
        <f>$AA964-AX964-AY964</f>
        <v>0</v>
      </c>
      <c r="BA964" s="204">
        <f t="shared" si="332"/>
        <v>0</v>
      </c>
      <c r="BB964" s="204">
        <f t="shared" si="332"/>
        <v>0</v>
      </c>
      <c r="BC964" s="204">
        <f t="shared" si="332"/>
        <v>0</v>
      </c>
      <c r="BD964" s="204">
        <f t="shared" si="332"/>
        <v>0</v>
      </c>
      <c r="BE964" s="204">
        <f t="shared" si="332"/>
        <v>0</v>
      </c>
      <c r="BF964" s="205">
        <f t="shared" si="332"/>
        <v>0</v>
      </c>
      <c r="BG964" s="973">
        <f>IF($Z964=1,0,IF(AND($Z964=0,BB964&gt;0),1,IF(AND($Z964=0,BD964&gt;0),1,IF(AND($Z964=0,BF964&gt;0),1,0))))</f>
        <v>0</v>
      </c>
      <c r="BH964" s="973">
        <f>IF($Z964=0,0,IF(AND($Z964=1,BA964&gt;0),1,IF(AND($Z964=1,BC964&gt;0),1,IF(AND($Z964=1,BE964&gt;0),1,0))))</f>
        <v>0</v>
      </c>
      <c r="BI964" s="978">
        <f>IF($Z964=0,0,IF(BM964+BO964+BQ964&gt;0,$AA964,0))</f>
        <v>0</v>
      </c>
      <c r="BJ964" s="980">
        <f>IF($Z964=0,0,IF(AND(BI964=0,M965&gt;0),$AA964,0))</f>
        <v>0</v>
      </c>
      <c r="BK964" s="969">
        <f>$AA964-BI964-BJ964</f>
        <v>0</v>
      </c>
      <c r="BL964" s="204">
        <f t="shared" si="333"/>
        <v>0</v>
      </c>
      <c r="BM964" s="204">
        <f t="shared" si="333"/>
        <v>0</v>
      </c>
      <c r="BN964" s="204">
        <f t="shared" si="333"/>
        <v>0</v>
      </c>
      <c r="BO964" s="204">
        <f t="shared" si="333"/>
        <v>0</v>
      </c>
      <c r="BP964" s="204">
        <f t="shared" si="333"/>
        <v>0</v>
      </c>
      <c r="BQ964" s="205">
        <f t="shared" si="333"/>
        <v>0</v>
      </c>
      <c r="BR964" s="973">
        <f>IF($Z964=1,0,IF(AND($Z964=0,BM964&gt;0),1,IF(AND($Z964=0,BO964&gt;0),1,IF(AND($Z964=0,BQ964&gt;0),1,0))))</f>
        <v>0</v>
      </c>
      <c r="BS964" s="973">
        <f>IF($Z964=0,0,IF(AND($Z964=1,BL964&gt;0),1,IF(AND($Z964=1,BN964&gt;0),1,IF(AND($Z964=1,BP964&gt;0),1,0))))</f>
        <v>0</v>
      </c>
      <c r="BT964" s="978">
        <f>IF($Z964=0,0,IF(BX964+BZ964+CB964&gt;0,$AA964,0))</f>
        <v>0</v>
      </c>
      <c r="BU964" s="980">
        <f>IF($Z964=0,0,IF(AND(BT964=0,O965&gt;0),$AA964,0))</f>
        <v>0</v>
      </c>
      <c r="BV964" s="969">
        <f>$AA964-BT964-BU964</f>
        <v>0</v>
      </c>
      <c r="BW964" s="204">
        <f t="shared" si="334"/>
        <v>0</v>
      </c>
      <c r="BX964" s="204">
        <f t="shared" si="334"/>
        <v>0</v>
      </c>
      <c r="BY964" s="204">
        <f t="shared" si="334"/>
        <v>0</v>
      </c>
      <c r="BZ964" s="204">
        <f t="shared" si="334"/>
        <v>0</v>
      </c>
      <c r="CA964" s="204">
        <f t="shared" si="334"/>
        <v>0</v>
      </c>
      <c r="CB964" s="205">
        <f t="shared" si="334"/>
        <v>0</v>
      </c>
      <c r="CC964" s="973">
        <f>IF($Z964=1,0,IF(AND($Z964=0,BX964&gt;0),1,IF(AND($Z964=0,BZ964&gt;0),1,IF(AND($Z964=0,CB964&gt;0),1,0))))</f>
        <v>0</v>
      </c>
      <c r="CD964" s="973">
        <f>IF($Z964=0,0,IF(AND($Z964=1,BW964&gt;0),1,IF(AND($Z964=1,BY964&gt;0),1,IF(AND($Z964=1,CA964&gt;0),1,0))))</f>
        <v>0</v>
      </c>
      <c r="CE964" s="11"/>
      <c r="CF964" s="11"/>
      <c r="CG964" s="11"/>
      <c r="CH964" s="11"/>
      <c r="CI964" s="11"/>
      <c r="CJ964" s="11"/>
      <c r="CK964" s="11"/>
      <c r="CL964" s="11"/>
      <c r="CM964" s="11"/>
    </row>
    <row r="965" spans="1:91" ht="14.25" customHeight="1">
      <c r="A965" s="950" t="str">
        <f>A964</f>
        <v/>
      </c>
      <c r="B965" s="57"/>
      <c r="C965" s="2051"/>
      <c r="D965" s="2053"/>
      <c r="E965" s="2051"/>
      <c r="F965" s="2772"/>
      <c r="G965" s="1121">
        <f>Import!Q1662</f>
        <v>0</v>
      </c>
      <c r="H965" s="2774"/>
      <c r="I965" s="450"/>
      <c r="J965" s="2775"/>
      <c r="K965" s="450"/>
      <c r="L965" s="2775"/>
      <c r="M965" s="450"/>
      <c r="N965" s="2775"/>
      <c r="O965" s="450"/>
      <c r="P965" s="2775"/>
      <c r="Q965" s="11"/>
      <c r="R965" s="11"/>
      <c r="S965" s="397"/>
      <c r="T965" s="419"/>
      <c r="U965" s="444">
        <f>Import!N1663</f>
        <v>0</v>
      </c>
      <c r="V965" s="11"/>
      <c r="W965" s="306"/>
      <c r="X965" s="306"/>
      <c r="Y965" s="306"/>
      <c r="Z965" s="11"/>
      <c r="AE965" s="204"/>
      <c r="AF965" s="204"/>
      <c r="AG965" s="204"/>
      <c r="AH965" s="204"/>
      <c r="AI965" s="922"/>
      <c r="AJ965" s="205"/>
      <c r="AK965" s="973"/>
      <c r="AL965" s="973">
        <f>AL964</f>
        <v>0</v>
      </c>
      <c r="AP965" s="204"/>
      <c r="AQ965" s="204"/>
      <c r="AR965" s="204"/>
      <c r="AS965" s="204"/>
      <c r="AT965" s="204"/>
      <c r="AU965" s="205"/>
      <c r="AV965" s="973"/>
      <c r="AW965" s="973">
        <f>AW964</f>
        <v>0</v>
      </c>
      <c r="BA965" s="204"/>
      <c r="BB965" s="204"/>
      <c r="BC965" s="204"/>
      <c r="BD965" s="204"/>
      <c r="BE965" s="204"/>
      <c r="BF965" s="205"/>
      <c r="BG965" s="973"/>
      <c r="BH965" s="973">
        <f>BH964</f>
        <v>0</v>
      </c>
      <c r="BL965" s="204"/>
      <c r="BM965" s="204"/>
      <c r="BN965" s="204"/>
      <c r="BO965" s="204"/>
      <c r="BP965" s="204"/>
      <c r="BQ965" s="205"/>
      <c r="BR965" s="973"/>
      <c r="BS965" s="973">
        <f>BS964</f>
        <v>0</v>
      </c>
      <c r="BW965" s="204"/>
      <c r="BX965" s="204"/>
      <c r="BY965" s="204"/>
      <c r="BZ965" s="204"/>
      <c r="CA965" s="204"/>
      <c r="CB965" s="205"/>
      <c r="CC965" s="973"/>
      <c r="CD965" s="973">
        <f>CD964</f>
        <v>0</v>
      </c>
      <c r="CE965" s="11"/>
      <c r="CF965" s="11"/>
      <c r="CG965" s="11"/>
      <c r="CH965" s="11"/>
      <c r="CI965" s="11"/>
      <c r="CJ965" s="11"/>
      <c r="CK965" s="11"/>
      <c r="CL965" s="11"/>
      <c r="CM965" s="11"/>
    </row>
    <row r="966" spans="1:91" ht="24.75" customHeight="1">
      <c r="A966" s="949" t="str">
        <f>IF(E966&gt;0,"Wypełnione","")</f>
        <v/>
      </c>
      <c r="B966" s="57"/>
      <c r="C966" s="2050">
        <f>'Og s3a'!C1675</f>
        <v>0</v>
      </c>
      <c r="D966" s="2052">
        <f>'Og s3a'!E1675</f>
        <v>0</v>
      </c>
      <c r="E966" s="2050">
        <f>'Og s3a'!F1675</f>
        <v>0</v>
      </c>
      <c r="F966" s="2771"/>
      <c r="G966" s="448">
        <f>T966</f>
        <v>0</v>
      </c>
      <c r="H966" s="2773">
        <f>U966</f>
        <v>0</v>
      </c>
      <c r="I966" s="451"/>
      <c r="J966" s="2775"/>
      <c r="K966" s="451"/>
      <c r="L966" s="2775"/>
      <c r="M966" s="451"/>
      <c r="N966" s="2775"/>
      <c r="O966" s="451"/>
      <c r="P966" s="2775"/>
      <c r="Q966" s="11"/>
      <c r="R966" s="11"/>
      <c r="S966" s="396">
        <f>'Og s3a'!G1675</f>
        <v>0</v>
      </c>
      <c r="T966" s="398">
        <f>'Og s3a'!D1675</f>
        <v>0</v>
      </c>
      <c r="U966" s="444">
        <f>Import!N1664</f>
        <v>0</v>
      </c>
      <c r="V966" s="11"/>
      <c r="W966" s="306"/>
      <c r="X966" s="306"/>
      <c r="Y966" s="306"/>
      <c r="Z966" s="970">
        <f>IF(F966=AF$7,1,0)</f>
        <v>0</v>
      </c>
      <c r="AA966" s="970">
        <f>Z966*D966</f>
        <v>0</v>
      </c>
      <c r="AB966" s="978">
        <f>IF($Z966=0,0,IF(AF966+AH966+AJ966&gt;0,$AA966,0))</f>
        <v>0</v>
      </c>
      <c r="AC966" s="980">
        <f>IF($Z966=0,0,IF(AND(AB966=0,G967&gt;0),$AA966,0))</f>
        <v>0</v>
      </c>
      <c r="AD966" s="969">
        <f>AA966-AB966-AC966</f>
        <v>0</v>
      </c>
      <c r="AE966" s="204">
        <f t="shared" si="330"/>
        <v>0</v>
      </c>
      <c r="AF966" s="204">
        <f t="shared" si="330"/>
        <v>0</v>
      </c>
      <c r="AG966" s="204">
        <f t="shared" si="330"/>
        <v>0</v>
      </c>
      <c r="AH966" s="204">
        <f t="shared" si="330"/>
        <v>0</v>
      </c>
      <c r="AI966" s="922">
        <f t="shared" si="330"/>
        <v>0</v>
      </c>
      <c r="AJ966" s="205">
        <f t="shared" si="330"/>
        <v>0</v>
      </c>
      <c r="AK966" s="973">
        <f>IF($Z966=1,0,IF(AND($Z966=0,AF966&gt;0),1,IF(AND($Z966=0,AH966&gt;0),1,IF(AND($Z966=0,AJ966&gt;0),1,0))))</f>
        <v>0</v>
      </c>
      <c r="AL966" s="973">
        <f>IF($Z966=0,0,IF(AND($Z966=1,AE966&gt;0),1,IF(AND($Z966=1,AG966&gt;0),1,IF(AND($Z966=1,AI966&gt;0),1,0))))</f>
        <v>0</v>
      </c>
      <c r="AM966" s="978">
        <f>IF($Z966=0,0,IF(AQ966+AS966+AU966&gt;0,$AA966,0))</f>
        <v>0</v>
      </c>
      <c r="AN966" s="980">
        <f>IF($Z966=0,0,IF(AND(AM966=0,I967&gt;0),$AA966,0))</f>
        <v>0</v>
      </c>
      <c r="AO966" s="969">
        <f>$AA966-AM966-AN966</f>
        <v>0</v>
      </c>
      <c r="AP966" s="204">
        <f t="shared" si="331"/>
        <v>0</v>
      </c>
      <c r="AQ966" s="204">
        <f t="shared" si="331"/>
        <v>0</v>
      </c>
      <c r="AR966" s="204">
        <f t="shared" si="331"/>
        <v>0</v>
      </c>
      <c r="AS966" s="204">
        <f t="shared" si="331"/>
        <v>0</v>
      </c>
      <c r="AT966" s="204">
        <f t="shared" si="331"/>
        <v>0</v>
      </c>
      <c r="AU966" s="205">
        <f t="shared" si="331"/>
        <v>0</v>
      </c>
      <c r="AV966" s="973">
        <f>IF($Z966=1,0,IF(AND($Z966=0,AQ966&gt;0),1,IF(AND($Z966=0,AS966&gt;0),1,IF(AND($Z966=0,AU966&gt;0),1,0))))</f>
        <v>0</v>
      </c>
      <c r="AW966" s="973">
        <f>IF($Z966=0,0,IF(AND($Z966=1,AP966&gt;0),1,IF(AND($Z966=1,AR966&gt;0),1,IF(AND($Z966=1,AT966&gt;0),1,0))))</f>
        <v>0</v>
      </c>
      <c r="AX966" s="978">
        <f>IF($Z966=0,0,IF(BB966+BD966+BF966&gt;0,$AA966,0))</f>
        <v>0</v>
      </c>
      <c r="AY966" s="980">
        <f>IF($Z966=0,0,IF(AND(AX966=0,K967&gt;0),$AA966,0))</f>
        <v>0</v>
      </c>
      <c r="AZ966" s="969">
        <f>$AA966-AX966-AY966</f>
        <v>0</v>
      </c>
      <c r="BA966" s="204">
        <f t="shared" si="332"/>
        <v>0</v>
      </c>
      <c r="BB966" s="204">
        <f t="shared" si="332"/>
        <v>0</v>
      </c>
      <c r="BC966" s="204">
        <f t="shared" si="332"/>
        <v>0</v>
      </c>
      <c r="BD966" s="204">
        <f t="shared" si="332"/>
        <v>0</v>
      </c>
      <c r="BE966" s="204">
        <f t="shared" si="332"/>
        <v>0</v>
      </c>
      <c r="BF966" s="205">
        <f t="shared" si="332"/>
        <v>0</v>
      </c>
      <c r="BG966" s="973">
        <f>IF($Z966=1,0,IF(AND($Z966=0,BB966&gt;0),1,IF(AND($Z966=0,BD966&gt;0),1,IF(AND($Z966=0,BF966&gt;0),1,0))))</f>
        <v>0</v>
      </c>
      <c r="BH966" s="973">
        <f>IF($Z966=0,0,IF(AND($Z966=1,BA966&gt;0),1,IF(AND($Z966=1,BC966&gt;0),1,IF(AND($Z966=1,BE966&gt;0),1,0))))</f>
        <v>0</v>
      </c>
      <c r="BI966" s="978">
        <f>IF($Z966=0,0,IF(BM966+BO966+BQ966&gt;0,$AA966,0))</f>
        <v>0</v>
      </c>
      <c r="BJ966" s="980">
        <f>IF($Z966=0,0,IF(AND(BI966=0,M967&gt;0),$AA966,0))</f>
        <v>0</v>
      </c>
      <c r="BK966" s="969">
        <f>$AA966-BI966-BJ966</f>
        <v>0</v>
      </c>
      <c r="BL966" s="204">
        <f t="shared" si="333"/>
        <v>0</v>
      </c>
      <c r="BM966" s="204">
        <f t="shared" si="333"/>
        <v>0</v>
      </c>
      <c r="BN966" s="204">
        <f t="shared" si="333"/>
        <v>0</v>
      </c>
      <c r="BO966" s="204">
        <f t="shared" si="333"/>
        <v>0</v>
      </c>
      <c r="BP966" s="204">
        <f t="shared" si="333"/>
        <v>0</v>
      </c>
      <c r="BQ966" s="205">
        <f t="shared" si="333"/>
        <v>0</v>
      </c>
      <c r="BR966" s="973">
        <f>IF($Z966=1,0,IF(AND($Z966=0,BM966&gt;0),1,IF(AND($Z966=0,BO966&gt;0),1,IF(AND($Z966=0,BQ966&gt;0),1,0))))</f>
        <v>0</v>
      </c>
      <c r="BS966" s="973">
        <f>IF($Z966=0,0,IF(AND($Z966=1,BL966&gt;0),1,IF(AND($Z966=1,BN966&gt;0),1,IF(AND($Z966=1,BP966&gt;0),1,0))))</f>
        <v>0</v>
      </c>
      <c r="BT966" s="978">
        <f>IF($Z966=0,0,IF(BX966+BZ966+CB966&gt;0,$AA966,0))</f>
        <v>0</v>
      </c>
      <c r="BU966" s="980">
        <f>IF($Z966=0,0,IF(AND(BT966=0,O967&gt;0),$AA966,0))</f>
        <v>0</v>
      </c>
      <c r="BV966" s="969">
        <f>$AA966-BT966-BU966</f>
        <v>0</v>
      </c>
      <c r="BW966" s="204">
        <f t="shared" si="334"/>
        <v>0</v>
      </c>
      <c r="BX966" s="204">
        <f t="shared" si="334"/>
        <v>0</v>
      </c>
      <c r="BY966" s="204">
        <f t="shared" si="334"/>
        <v>0</v>
      </c>
      <c r="BZ966" s="204">
        <f t="shared" si="334"/>
        <v>0</v>
      </c>
      <c r="CA966" s="204">
        <f t="shared" si="334"/>
        <v>0</v>
      </c>
      <c r="CB966" s="205">
        <f t="shared" si="334"/>
        <v>0</v>
      </c>
      <c r="CC966" s="973">
        <f>IF($Z966=1,0,IF(AND($Z966=0,BX966&gt;0),1,IF(AND($Z966=0,BZ966&gt;0),1,IF(AND($Z966=0,CB966&gt;0),1,0))))</f>
        <v>0</v>
      </c>
      <c r="CD966" s="973">
        <f>IF($Z966=0,0,IF(AND($Z966=1,BW966&gt;0),1,IF(AND($Z966=1,BY966&gt;0),1,IF(AND($Z966=1,CA966&gt;0),1,0))))</f>
        <v>0</v>
      </c>
      <c r="CE966" s="11"/>
      <c r="CF966" s="11"/>
      <c r="CG966" s="11"/>
      <c r="CH966" s="11"/>
      <c r="CI966" s="11"/>
      <c r="CJ966" s="11"/>
      <c r="CK966" s="11"/>
      <c r="CL966" s="11"/>
      <c r="CM966" s="11"/>
    </row>
    <row r="967" spans="1:91" ht="14.25" customHeight="1">
      <c r="A967" s="950" t="str">
        <f>A966</f>
        <v/>
      </c>
      <c r="B967" s="57"/>
      <c r="C967" s="2051"/>
      <c r="D967" s="2053"/>
      <c r="E967" s="2051"/>
      <c r="F967" s="2772"/>
      <c r="G967" s="1121">
        <f>Import!Q1664</f>
        <v>0</v>
      </c>
      <c r="H967" s="2774"/>
      <c r="I967" s="450"/>
      <c r="J967" s="2775"/>
      <c r="K967" s="450"/>
      <c r="L967" s="2775"/>
      <c r="M967" s="450"/>
      <c r="N967" s="2775"/>
      <c r="O967" s="450"/>
      <c r="P967" s="2775"/>
      <c r="Q967" s="11"/>
      <c r="R967" s="11"/>
      <c r="S967" s="397"/>
      <c r="T967" s="419"/>
      <c r="U967" s="444">
        <f>Import!N1665</f>
        <v>0</v>
      </c>
      <c r="V967" s="11"/>
      <c r="W967" s="306"/>
      <c r="X967" s="306"/>
      <c r="Y967" s="306"/>
      <c r="Z967" s="11"/>
      <c r="AE967" s="204"/>
      <c r="AF967" s="204"/>
      <c r="AG967" s="204"/>
      <c r="AH967" s="204"/>
      <c r="AI967" s="922"/>
      <c r="AJ967" s="205"/>
      <c r="AK967" s="973"/>
      <c r="AL967" s="973">
        <f>AL966</f>
        <v>0</v>
      </c>
      <c r="AP967" s="204"/>
      <c r="AQ967" s="204"/>
      <c r="AR967" s="204"/>
      <c r="AS967" s="204"/>
      <c r="AT967" s="204"/>
      <c r="AU967" s="205"/>
      <c r="AV967" s="973"/>
      <c r="AW967" s="973">
        <f>AW966</f>
        <v>0</v>
      </c>
      <c r="BA967" s="204"/>
      <c r="BB967" s="204"/>
      <c r="BC967" s="204"/>
      <c r="BD967" s="204"/>
      <c r="BE967" s="204"/>
      <c r="BF967" s="205"/>
      <c r="BG967" s="973"/>
      <c r="BH967" s="973">
        <f>BH966</f>
        <v>0</v>
      </c>
      <c r="BL967" s="204"/>
      <c r="BM967" s="204"/>
      <c r="BN967" s="204"/>
      <c r="BO967" s="204"/>
      <c r="BP967" s="204"/>
      <c r="BQ967" s="205"/>
      <c r="BR967" s="973"/>
      <c r="BS967" s="973">
        <f>BS966</f>
        <v>0</v>
      </c>
      <c r="BW967" s="204"/>
      <c r="BX967" s="204"/>
      <c r="BY967" s="204"/>
      <c r="BZ967" s="204"/>
      <c r="CA967" s="204"/>
      <c r="CB967" s="205"/>
      <c r="CC967" s="973"/>
      <c r="CD967" s="973">
        <f>CD966</f>
        <v>0</v>
      </c>
      <c r="CE967" s="11"/>
      <c r="CF967" s="11"/>
      <c r="CG967" s="11"/>
      <c r="CH967" s="11"/>
      <c r="CI967" s="11"/>
      <c r="CJ967" s="11"/>
      <c r="CK967" s="11"/>
      <c r="CL967" s="11"/>
      <c r="CM967" s="11"/>
    </row>
    <row r="968" spans="1:91" ht="24.75" customHeight="1">
      <c r="A968" s="949" t="str">
        <f>IF(E968&gt;0,"Wypełnione","")</f>
        <v/>
      </c>
      <c r="B968" s="57"/>
      <c r="C968" s="2050">
        <f>'Og s3a'!C1677</f>
        <v>0</v>
      </c>
      <c r="D968" s="2052">
        <f>'Og s3a'!E1677</f>
        <v>0</v>
      </c>
      <c r="E968" s="2050">
        <f>'Og s3a'!F1677</f>
        <v>0</v>
      </c>
      <c r="F968" s="2771"/>
      <c r="G968" s="448">
        <f>T968</f>
        <v>0</v>
      </c>
      <c r="H968" s="2773">
        <f>U968</f>
        <v>0</v>
      </c>
      <c r="I968" s="451"/>
      <c r="J968" s="2775"/>
      <c r="K968" s="451"/>
      <c r="L968" s="2775"/>
      <c r="M968" s="451"/>
      <c r="N968" s="2775"/>
      <c r="O968" s="451"/>
      <c r="P968" s="2775"/>
      <c r="Q968" s="11"/>
      <c r="R968" s="11"/>
      <c r="S968" s="396">
        <f>'Og s3a'!G1677</f>
        <v>0</v>
      </c>
      <c r="T968" s="398">
        <f>'Og s3a'!D1677</f>
        <v>0</v>
      </c>
      <c r="U968" s="444">
        <f>Import!N1666</f>
        <v>0</v>
      </c>
      <c r="V968" s="11"/>
      <c r="W968" s="306"/>
      <c r="X968" s="306"/>
      <c r="Y968" s="306"/>
      <c r="Z968" s="970">
        <f>IF(F968=AF$7,1,0)</f>
        <v>0</v>
      </c>
      <c r="AA968" s="970">
        <f>Z968*D968</f>
        <v>0</v>
      </c>
      <c r="AB968" s="978">
        <f>IF($Z968=0,0,IF(AF968+AH968+AJ968&gt;0,$AA968,0))</f>
        <v>0</v>
      </c>
      <c r="AC968" s="980">
        <f>IF($Z968=0,0,IF(AND(AB968=0,G969&gt;0),$AA968,0))</f>
        <v>0</v>
      </c>
      <c r="AD968" s="969">
        <f>AA968-AB968-AC968</f>
        <v>0</v>
      </c>
      <c r="AE968" s="204">
        <f t="shared" si="330"/>
        <v>0</v>
      </c>
      <c r="AF968" s="204">
        <f t="shared" si="330"/>
        <v>0</v>
      </c>
      <c r="AG968" s="204">
        <f t="shared" si="330"/>
        <v>0</v>
      </c>
      <c r="AH968" s="204">
        <f t="shared" si="330"/>
        <v>0</v>
      </c>
      <c r="AI968" s="922">
        <f t="shared" si="330"/>
        <v>0</v>
      </c>
      <c r="AJ968" s="205">
        <f t="shared" si="330"/>
        <v>0</v>
      </c>
      <c r="AK968" s="973">
        <f>IF($Z968=1,0,IF(AND($Z968=0,AF968&gt;0),1,IF(AND($Z968=0,AH968&gt;0),1,IF(AND($Z968=0,AJ968&gt;0),1,0))))</f>
        <v>0</v>
      </c>
      <c r="AL968" s="973">
        <f>IF($Z968=0,0,IF(AND($Z968=1,AE968&gt;0),1,IF(AND($Z968=1,AG968&gt;0),1,IF(AND($Z968=1,AI968&gt;0),1,0))))</f>
        <v>0</v>
      </c>
      <c r="AM968" s="978">
        <f>IF($Z968=0,0,IF(AQ968+AS968+AU968&gt;0,$AA968,0))</f>
        <v>0</v>
      </c>
      <c r="AN968" s="980">
        <f>IF($Z968=0,0,IF(AND(AM968=0,I969&gt;0),$AA968,0))</f>
        <v>0</v>
      </c>
      <c r="AO968" s="969">
        <f>$AA968-AM968-AN968</f>
        <v>0</v>
      </c>
      <c r="AP968" s="204">
        <f t="shared" si="331"/>
        <v>0</v>
      </c>
      <c r="AQ968" s="204">
        <f t="shared" si="331"/>
        <v>0</v>
      </c>
      <c r="AR968" s="204">
        <f t="shared" si="331"/>
        <v>0</v>
      </c>
      <c r="AS968" s="204">
        <f t="shared" si="331"/>
        <v>0</v>
      </c>
      <c r="AT968" s="204">
        <f t="shared" si="331"/>
        <v>0</v>
      </c>
      <c r="AU968" s="205">
        <f t="shared" si="331"/>
        <v>0</v>
      </c>
      <c r="AV968" s="973">
        <f>IF($Z968=1,0,IF(AND($Z968=0,AQ968&gt;0),1,IF(AND($Z968=0,AS968&gt;0),1,IF(AND($Z968=0,AU968&gt;0),1,0))))</f>
        <v>0</v>
      </c>
      <c r="AW968" s="973">
        <f>IF($Z968=0,0,IF(AND($Z968=1,AP968&gt;0),1,IF(AND($Z968=1,AR968&gt;0),1,IF(AND($Z968=1,AT968&gt;0),1,0))))</f>
        <v>0</v>
      </c>
      <c r="AX968" s="978">
        <f>IF($Z968=0,0,IF(BB968+BD968+BF968&gt;0,$AA968,0))</f>
        <v>0</v>
      </c>
      <c r="AY968" s="980">
        <f>IF($Z968=0,0,IF(AND(AX968=0,K969&gt;0),$AA968,0))</f>
        <v>0</v>
      </c>
      <c r="AZ968" s="969">
        <f>$AA968-AX968-AY968</f>
        <v>0</v>
      </c>
      <c r="BA968" s="204">
        <f t="shared" si="332"/>
        <v>0</v>
      </c>
      <c r="BB968" s="204">
        <f t="shared" si="332"/>
        <v>0</v>
      </c>
      <c r="BC968" s="204">
        <f t="shared" si="332"/>
        <v>0</v>
      </c>
      <c r="BD968" s="204">
        <f t="shared" si="332"/>
        <v>0</v>
      </c>
      <c r="BE968" s="204">
        <f t="shared" si="332"/>
        <v>0</v>
      </c>
      <c r="BF968" s="205">
        <f t="shared" si="332"/>
        <v>0</v>
      </c>
      <c r="BG968" s="973">
        <f>IF($Z968=1,0,IF(AND($Z968=0,BB968&gt;0),1,IF(AND($Z968=0,BD968&gt;0),1,IF(AND($Z968=0,BF968&gt;0),1,0))))</f>
        <v>0</v>
      </c>
      <c r="BH968" s="973">
        <f>IF($Z968=0,0,IF(AND($Z968=1,BA968&gt;0),1,IF(AND($Z968=1,BC968&gt;0),1,IF(AND($Z968=1,BE968&gt;0),1,0))))</f>
        <v>0</v>
      </c>
      <c r="BI968" s="978">
        <f>IF($Z968=0,0,IF(BM968+BO968+BQ968&gt;0,$AA968,0))</f>
        <v>0</v>
      </c>
      <c r="BJ968" s="980">
        <f>IF($Z968=0,0,IF(AND(BI968=0,M969&gt;0),$AA968,0))</f>
        <v>0</v>
      </c>
      <c r="BK968" s="969">
        <f>$AA968-BI968-BJ968</f>
        <v>0</v>
      </c>
      <c r="BL968" s="204">
        <f t="shared" si="333"/>
        <v>0</v>
      </c>
      <c r="BM968" s="204">
        <f t="shared" si="333"/>
        <v>0</v>
      </c>
      <c r="BN968" s="204">
        <f t="shared" si="333"/>
        <v>0</v>
      </c>
      <c r="BO968" s="204">
        <f t="shared" si="333"/>
        <v>0</v>
      </c>
      <c r="BP968" s="204">
        <f t="shared" si="333"/>
        <v>0</v>
      </c>
      <c r="BQ968" s="205">
        <f t="shared" si="333"/>
        <v>0</v>
      </c>
      <c r="BR968" s="973">
        <f>IF($Z968=1,0,IF(AND($Z968=0,BM968&gt;0),1,IF(AND($Z968=0,BO968&gt;0),1,IF(AND($Z968=0,BQ968&gt;0),1,0))))</f>
        <v>0</v>
      </c>
      <c r="BS968" s="973">
        <f>IF($Z968=0,0,IF(AND($Z968=1,BL968&gt;0),1,IF(AND($Z968=1,BN968&gt;0),1,IF(AND($Z968=1,BP968&gt;0),1,0))))</f>
        <v>0</v>
      </c>
      <c r="BT968" s="978">
        <f>IF($Z968=0,0,IF(BX968+BZ968+CB968&gt;0,$AA968,0))</f>
        <v>0</v>
      </c>
      <c r="BU968" s="980">
        <f>IF($Z968=0,0,IF(AND(BT968=0,O969&gt;0),$AA968,0))</f>
        <v>0</v>
      </c>
      <c r="BV968" s="969">
        <f>$AA968-BT968-BU968</f>
        <v>0</v>
      </c>
      <c r="BW968" s="204">
        <f t="shared" si="334"/>
        <v>0</v>
      </c>
      <c r="BX968" s="204">
        <f t="shared" si="334"/>
        <v>0</v>
      </c>
      <c r="BY968" s="204">
        <f t="shared" si="334"/>
        <v>0</v>
      </c>
      <c r="BZ968" s="204">
        <f t="shared" si="334"/>
        <v>0</v>
      </c>
      <c r="CA968" s="204">
        <f t="shared" si="334"/>
        <v>0</v>
      </c>
      <c r="CB968" s="205">
        <f t="shared" si="334"/>
        <v>0</v>
      </c>
      <c r="CC968" s="973">
        <f>IF($Z968=1,0,IF(AND($Z968=0,BX968&gt;0),1,IF(AND($Z968=0,BZ968&gt;0),1,IF(AND($Z968=0,CB968&gt;0),1,0))))</f>
        <v>0</v>
      </c>
      <c r="CD968" s="973">
        <f>IF($Z968=0,0,IF(AND($Z968=1,BW968&gt;0),1,IF(AND($Z968=1,BY968&gt;0),1,IF(AND($Z968=1,CA968&gt;0),1,0))))</f>
        <v>0</v>
      </c>
      <c r="CE968" s="11"/>
      <c r="CF968" s="11"/>
      <c r="CG968" s="11"/>
      <c r="CH968" s="11"/>
      <c r="CI968" s="11"/>
      <c r="CJ968" s="11"/>
      <c r="CK968" s="11"/>
      <c r="CL968" s="11"/>
      <c r="CM968" s="11"/>
    </row>
    <row r="969" spans="1:91" ht="14.25" customHeight="1">
      <c r="A969" s="950" t="str">
        <f>A968</f>
        <v/>
      </c>
      <c r="B969" s="57"/>
      <c r="C969" s="2051"/>
      <c r="D969" s="2053"/>
      <c r="E969" s="2051"/>
      <c r="F969" s="2772"/>
      <c r="G969" s="1121">
        <f>Import!Q1666</f>
        <v>0</v>
      </c>
      <c r="H969" s="2774"/>
      <c r="I969" s="450"/>
      <c r="J969" s="2775"/>
      <c r="K969" s="450"/>
      <c r="L969" s="2775"/>
      <c r="M969" s="450"/>
      <c r="N969" s="2775"/>
      <c r="O969" s="450"/>
      <c r="P969" s="2775"/>
      <c r="Q969" s="11"/>
      <c r="R969" s="11"/>
      <c r="S969" s="397"/>
      <c r="T969" s="419"/>
      <c r="U969" s="444">
        <f>Import!N1667</f>
        <v>0</v>
      </c>
      <c r="V969" s="11"/>
      <c r="W969" s="306"/>
      <c r="X969" s="306"/>
      <c r="Y969" s="306"/>
      <c r="Z969" s="11"/>
      <c r="AE969" s="204"/>
      <c r="AF969" s="204"/>
      <c r="AG969" s="204"/>
      <c r="AH969" s="204"/>
      <c r="AI969" s="922"/>
      <c r="AJ969" s="205"/>
      <c r="AK969" s="973"/>
      <c r="AL969" s="973">
        <f>AL968</f>
        <v>0</v>
      </c>
      <c r="AP969" s="204"/>
      <c r="AQ969" s="204"/>
      <c r="AR969" s="204"/>
      <c r="AS969" s="204"/>
      <c r="AT969" s="204"/>
      <c r="AU969" s="205"/>
      <c r="AV969" s="973"/>
      <c r="AW969" s="973">
        <f>AW968</f>
        <v>0</v>
      </c>
      <c r="BA969" s="204"/>
      <c r="BB969" s="204"/>
      <c r="BC969" s="204"/>
      <c r="BD969" s="204"/>
      <c r="BE969" s="204"/>
      <c r="BF969" s="205"/>
      <c r="BG969" s="973"/>
      <c r="BH969" s="973">
        <f>BH968</f>
        <v>0</v>
      </c>
      <c r="BL969" s="204"/>
      <c r="BM969" s="204"/>
      <c r="BN969" s="204"/>
      <c r="BO969" s="204"/>
      <c r="BP969" s="204"/>
      <c r="BQ969" s="205"/>
      <c r="BR969" s="973"/>
      <c r="BS969" s="973">
        <f>BS968</f>
        <v>0</v>
      </c>
      <c r="BW969" s="204"/>
      <c r="BX969" s="204"/>
      <c r="BY969" s="204"/>
      <c r="BZ969" s="204"/>
      <c r="CA969" s="204"/>
      <c r="CB969" s="205"/>
      <c r="CC969" s="973"/>
      <c r="CD969" s="973">
        <f>CD968</f>
        <v>0</v>
      </c>
      <c r="CE969" s="11"/>
      <c r="CF969" s="11"/>
      <c r="CG969" s="11"/>
      <c r="CH969" s="11"/>
      <c r="CI969" s="11"/>
      <c r="CJ969" s="11"/>
      <c r="CK969" s="11"/>
      <c r="CL969" s="11"/>
      <c r="CM969" s="11"/>
    </row>
    <row r="970" spans="1:91" ht="24.75" customHeight="1">
      <c r="A970" s="949" t="str">
        <f>IF(E970&gt;0,"Wypełnione","")</f>
        <v/>
      </c>
      <c r="B970" s="57"/>
      <c r="C970" s="2050">
        <f>'Og s3a'!C1679</f>
        <v>0</v>
      </c>
      <c r="D970" s="2052">
        <f>'Og s3a'!E1679</f>
        <v>0</v>
      </c>
      <c r="E970" s="2050">
        <f>'Og s3a'!F1679</f>
        <v>0</v>
      </c>
      <c r="F970" s="2771"/>
      <c r="G970" s="448">
        <f>T970</f>
        <v>0</v>
      </c>
      <c r="H970" s="2773">
        <f>U970</f>
        <v>0</v>
      </c>
      <c r="I970" s="451"/>
      <c r="J970" s="2775"/>
      <c r="K970" s="451"/>
      <c r="L970" s="2775"/>
      <c r="M970" s="451"/>
      <c r="N970" s="2775"/>
      <c r="O970" s="451"/>
      <c r="P970" s="2775"/>
      <c r="Q970" s="11"/>
      <c r="R970" s="11"/>
      <c r="S970" s="396">
        <f>'Og s3a'!G1679</f>
        <v>0</v>
      </c>
      <c r="T970" s="398">
        <f>'Og s3a'!D1679</f>
        <v>0</v>
      </c>
      <c r="U970" s="444">
        <f>Import!N1668</f>
        <v>0</v>
      </c>
      <c r="V970" s="11"/>
      <c r="W970" s="306"/>
      <c r="X970" s="306"/>
      <c r="Y970" s="306"/>
      <c r="Z970" s="970">
        <f>IF(F970=AF$7,1,0)</f>
        <v>0</v>
      </c>
      <c r="AA970" s="970">
        <f>Z970*D970</f>
        <v>0</v>
      </c>
      <c r="AB970" s="978">
        <f>IF($Z970=0,0,IF(AF970+AH970+AJ970&gt;0,$AA970,0))</f>
        <v>0</v>
      </c>
      <c r="AC970" s="980">
        <f>IF($Z970=0,0,IF(AND(AB970=0,G971&gt;0),$AA970,0))</f>
        <v>0</v>
      </c>
      <c r="AD970" s="969">
        <f>AA970-AB970-AC970</f>
        <v>0</v>
      </c>
      <c r="AE970" s="204">
        <f t="shared" si="330"/>
        <v>0</v>
      </c>
      <c r="AF970" s="204">
        <f t="shared" si="330"/>
        <v>0</v>
      </c>
      <c r="AG970" s="204">
        <f t="shared" si="330"/>
        <v>0</v>
      </c>
      <c r="AH970" s="204">
        <f t="shared" si="330"/>
        <v>0</v>
      </c>
      <c r="AI970" s="922">
        <f t="shared" si="330"/>
        <v>0</v>
      </c>
      <c r="AJ970" s="205">
        <f t="shared" si="330"/>
        <v>0</v>
      </c>
      <c r="AK970" s="973">
        <f>IF($Z970=1,0,IF(AND($Z970=0,AF970&gt;0),1,IF(AND($Z970=0,AH970&gt;0),1,IF(AND($Z970=0,AJ970&gt;0),1,0))))</f>
        <v>0</v>
      </c>
      <c r="AL970" s="973">
        <f>IF($Z970=0,0,IF(AND($Z970=1,AE970&gt;0),1,IF(AND($Z970=1,AG970&gt;0),1,IF(AND($Z970=1,AI970&gt;0),1,0))))</f>
        <v>0</v>
      </c>
      <c r="AM970" s="978">
        <f>IF($Z970=0,0,IF(AQ970+AS970+AU970&gt;0,$AA970,0))</f>
        <v>0</v>
      </c>
      <c r="AN970" s="980">
        <f>IF($Z970=0,0,IF(AND(AM970=0,I971&gt;0),$AA970,0))</f>
        <v>0</v>
      </c>
      <c r="AO970" s="969">
        <f>$AA970-AM970-AN970</f>
        <v>0</v>
      </c>
      <c r="AP970" s="204">
        <f t="shared" si="331"/>
        <v>0</v>
      </c>
      <c r="AQ970" s="204">
        <f t="shared" si="331"/>
        <v>0</v>
      </c>
      <c r="AR970" s="204">
        <f t="shared" si="331"/>
        <v>0</v>
      </c>
      <c r="AS970" s="204">
        <f t="shared" si="331"/>
        <v>0</v>
      </c>
      <c r="AT970" s="204">
        <f t="shared" si="331"/>
        <v>0</v>
      </c>
      <c r="AU970" s="205">
        <f t="shared" si="331"/>
        <v>0</v>
      </c>
      <c r="AV970" s="973">
        <f>IF($Z970=1,0,IF(AND($Z970=0,AQ970&gt;0),1,IF(AND($Z970=0,AS970&gt;0),1,IF(AND($Z970=0,AU970&gt;0),1,0))))</f>
        <v>0</v>
      </c>
      <c r="AW970" s="973">
        <f>IF($Z970=0,0,IF(AND($Z970=1,AP970&gt;0),1,IF(AND($Z970=1,AR970&gt;0),1,IF(AND($Z970=1,AT970&gt;0),1,0))))</f>
        <v>0</v>
      </c>
      <c r="AX970" s="978">
        <f>IF($Z970=0,0,IF(BB970+BD970+BF970&gt;0,$AA970,0))</f>
        <v>0</v>
      </c>
      <c r="AY970" s="980">
        <f>IF($Z970=0,0,IF(AND(AX970=0,K971&gt;0),$AA970,0))</f>
        <v>0</v>
      </c>
      <c r="AZ970" s="969">
        <f>$AA970-AX970-AY970</f>
        <v>0</v>
      </c>
      <c r="BA970" s="204">
        <f t="shared" si="332"/>
        <v>0</v>
      </c>
      <c r="BB970" s="204">
        <f t="shared" si="332"/>
        <v>0</v>
      </c>
      <c r="BC970" s="204">
        <f t="shared" si="332"/>
        <v>0</v>
      </c>
      <c r="BD970" s="204">
        <f t="shared" si="332"/>
        <v>0</v>
      </c>
      <c r="BE970" s="204">
        <f t="shared" si="332"/>
        <v>0</v>
      </c>
      <c r="BF970" s="205">
        <f t="shared" si="332"/>
        <v>0</v>
      </c>
      <c r="BG970" s="973">
        <f>IF($Z970=1,0,IF(AND($Z970=0,BB970&gt;0),1,IF(AND($Z970=0,BD970&gt;0),1,IF(AND($Z970=0,BF970&gt;0),1,0))))</f>
        <v>0</v>
      </c>
      <c r="BH970" s="973">
        <f>IF($Z970=0,0,IF(AND($Z970=1,BA970&gt;0),1,IF(AND($Z970=1,BC970&gt;0),1,IF(AND($Z970=1,BE970&gt;0),1,0))))</f>
        <v>0</v>
      </c>
      <c r="BI970" s="978">
        <f>IF($Z970=0,0,IF(BM970+BO970+BQ970&gt;0,$AA970,0))</f>
        <v>0</v>
      </c>
      <c r="BJ970" s="980">
        <f>IF($Z970=0,0,IF(AND(BI970=0,M971&gt;0),$AA970,0))</f>
        <v>0</v>
      </c>
      <c r="BK970" s="969">
        <f>$AA970-BI970-BJ970</f>
        <v>0</v>
      </c>
      <c r="BL970" s="204">
        <f t="shared" si="333"/>
        <v>0</v>
      </c>
      <c r="BM970" s="204">
        <f t="shared" si="333"/>
        <v>0</v>
      </c>
      <c r="BN970" s="204">
        <f t="shared" si="333"/>
        <v>0</v>
      </c>
      <c r="BO970" s="204">
        <f t="shared" si="333"/>
        <v>0</v>
      </c>
      <c r="BP970" s="204">
        <f t="shared" si="333"/>
        <v>0</v>
      </c>
      <c r="BQ970" s="205">
        <f t="shared" si="333"/>
        <v>0</v>
      </c>
      <c r="BR970" s="973">
        <f>IF($Z970=1,0,IF(AND($Z970=0,BM970&gt;0),1,IF(AND($Z970=0,BO970&gt;0),1,IF(AND($Z970=0,BQ970&gt;0),1,0))))</f>
        <v>0</v>
      </c>
      <c r="BS970" s="973">
        <f>IF($Z970=0,0,IF(AND($Z970=1,BL970&gt;0),1,IF(AND($Z970=1,BN970&gt;0),1,IF(AND($Z970=1,BP970&gt;0),1,0))))</f>
        <v>0</v>
      </c>
      <c r="BT970" s="978">
        <f>IF($Z970=0,0,IF(BX970+BZ970+CB970&gt;0,$AA970,0))</f>
        <v>0</v>
      </c>
      <c r="BU970" s="980">
        <f>IF($Z970=0,0,IF(AND(BT970=0,O971&gt;0),$AA970,0))</f>
        <v>0</v>
      </c>
      <c r="BV970" s="969">
        <f>$AA970-BT970-BU970</f>
        <v>0</v>
      </c>
      <c r="BW970" s="204">
        <f t="shared" si="334"/>
        <v>0</v>
      </c>
      <c r="BX970" s="204">
        <f t="shared" si="334"/>
        <v>0</v>
      </c>
      <c r="BY970" s="204">
        <f t="shared" si="334"/>
        <v>0</v>
      </c>
      <c r="BZ970" s="204">
        <f t="shared" si="334"/>
        <v>0</v>
      </c>
      <c r="CA970" s="204">
        <f t="shared" si="334"/>
        <v>0</v>
      </c>
      <c r="CB970" s="205">
        <f t="shared" si="334"/>
        <v>0</v>
      </c>
      <c r="CC970" s="973">
        <f>IF($Z970=1,0,IF(AND($Z970=0,BX970&gt;0),1,IF(AND($Z970=0,BZ970&gt;0),1,IF(AND($Z970=0,CB970&gt;0),1,0))))</f>
        <v>0</v>
      </c>
      <c r="CD970" s="973">
        <f>IF($Z970=0,0,IF(AND($Z970=1,BW970&gt;0),1,IF(AND($Z970=1,BY970&gt;0),1,IF(AND($Z970=1,CA970&gt;0),1,0))))</f>
        <v>0</v>
      </c>
      <c r="CE970" s="11"/>
      <c r="CF970" s="11"/>
      <c r="CG970" s="11"/>
      <c r="CH970" s="11"/>
      <c r="CI970" s="11"/>
      <c r="CJ970" s="11"/>
      <c r="CK970" s="11"/>
      <c r="CL970" s="11"/>
      <c r="CM970" s="11"/>
    </row>
    <row r="971" spans="1:91" ht="14.25" customHeight="1">
      <c r="A971" s="950" t="str">
        <f>A970</f>
        <v/>
      </c>
      <c r="B971" s="57"/>
      <c r="C971" s="2051"/>
      <c r="D971" s="2053"/>
      <c r="E971" s="2051"/>
      <c r="F971" s="2772"/>
      <c r="G971" s="1121">
        <f>Import!Q1668</f>
        <v>0</v>
      </c>
      <c r="H971" s="2774"/>
      <c r="I971" s="450"/>
      <c r="J971" s="2775"/>
      <c r="K971" s="450"/>
      <c r="L971" s="2775"/>
      <c r="M971" s="450"/>
      <c r="N971" s="2775"/>
      <c r="O971" s="450"/>
      <c r="P971" s="2775"/>
      <c r="Q971" s="11"/>
      <c r="R971" s="11"/>
      <c r="S971" s="397"/>
      <c r="T971" s="419"/>
      <c r="U971" s="444">
        <f>Import!N1669</f>
        <v>0</v>
      </c>
      <c r="V971" s="11"/>
      <c r="W971" s="306"/>
      <c r="X971" s="306"/>
      <c r="Y971" s="306"/>
      <c r="Z971" s="11"/>
      <c r="AE971" s="204"/>
      <c r="AF971" s="204"/>
      <c r="AG971" s="204"/>
      <c r="AH971" s="204"/>
      <c r="AI971" s="922"/>
      <c r="AJ971" s="205"/>
      <c r="AK971" s="973"/>
      <c r="AL971" s="973">
        <f>AL970</f>
        <v>0</v>
      </c>
      <c r="AP971" s="204"/>
      <c r="AQ971" s="204"/>
      <c r="AR971" s="204"/>
      <c r="AS971" s="204"/>
      <c r="AT971" s="204"/>
      <c r="AU971" s="205"/>
      <c r="AV971" s="973"/>
      <c r="AW971" s="973">
        <f>AW970</f>
        <v>0</v>
      </c>
      <c r="BA971" s="204"/>
      <c r="BB971" s="204"/>
      <c r="BC971" s="204"/>
      <c r="BD971" s="204"/>
      <c r="BE971" s="204"/>
      <c r="BF971" s="205"/>
      <c r="BG971" s="973"/>
      <c r="BH971" s="973">
        <f>BH970</f>
        <v>0</v>
      </c>
      <c r="BL971" s="204"/>
      <c r="BM971" s="204"/>
      <c r="BN971" s="204"/>
      <c r="BO971" s="204"/>
      <c r="BP971" s="204"/>
      <c r="BQ971" s="205"/>
      <c r="BR971" s="973"/>
      <c r="BS971" s="973">
        <f>BS970</f>
        <v>0</v>
      </c>
      <c r="BW971" s="204"/>
      <c r="BX971" s="204"/>
      <c r="BY971" s="204"/>
      <c r="BZ971" s="204"/>
      <c r="CA971" s="204"/>
      <c r="CB971" s="205"/>
      <c r="CC971" s="973"/>
      <c r="CD971" s="973">
        <f>CD970</f>
        <v>0</v>
      </c>
      <c r="CE971" s="11"/>
      <c r="CF971" s="11"/>
      <c r="CG971" s="11"/>
      <c r="CH971" s="11"/>
      <c r="CI971" s="11"/>
      <c r="CJ971" s="11"/>
      <c r="CK971" s="11"/>
      <c r="CL971" s="11"/>
      <c r="CM971" s="11"/>
    </row>
    <row r="972" spans="1:91" ht="24.75" customHeight="1">
      <c r="A972" s="949" t="str">
        <f>IF(E972&gt;0,"Wypełnione","")</f>
        <v/>
      </c>
      <c r="B972" s="57"/>
      <c r="C972" s="2050">
        <f>'Og s3a'!C1681</f>
        <v>0</v>
      </c>
      <c r="D972" s="2052">
        <f>'Og s3a'!E1681</f>
        <v>0</v>
      </c>
      <c r="E972" s="2050">
        <f>'Og s3a'!F1681</f>
        <v>0</v>
      </c>
      <c r="F972" s="2771"/>
      <c r="G972" s="448">
        <f>T972</f>
        <v>0</v>
      </c>
      <c r="H972" s="2773">
        <f>U972</f>
        <v>0</v>
      </c>
      <c r="I972" s="451"/>
      <c r="J972" s="2775"/>
      <c r="K972" s="451"/>
      <c r="L972" s="2775"/>
      <c r="M972" s="451"/>
      <c r="N972" s="2775"/>
      <c r="O972" s="451"/>
      <c r="P972" s="2775"/>
      <c r="Q972" s="11"/>
      <c r="R972" s="11"/>
      <c r="S972" s="396">
        <f>'Og s3a'!G1681</f>
        <v>0</v>
      </c>
      <c r="T972" s="398">
        <f>'Og s3a'!D1681</f>
        <v>0</v>
      </c>
      <c r="U972" s="444">
        <f>Import!N1670</f>
        <v>0</v>
      </c>
      <c r="V972" s="11"/>
      <c r="W972" s="306"/>
      <c r="X972" s="306"/>
      <c r="Y972" s="306"/>
      <c r="Z972" s="970">
        <f>IF(F972=AF$7,1,0)</f>
        <v>0</v>
      </c>
      <c r="AA972" s="970">
        <f>Z972*D972</f>
        <v>0</v>
      </c>
      <c r="AB972" s="978">
        <f>IF($Z972=0,0,IF(AF972+AH972+AJ972&gt;0,$AA972,0))</f>
        <v>0</v>
      </c>
      <c r="AC972" s="980">
        <f>IF($Z972=0,0,IF(AND(AB972=0,G973&gt;0),$AA972,0))</f>
        <v>0</v>
      </c>
      <c r="AD972" s="969">
        <f>AA972-AB972-AC972</f>
        <v>0</v>
      </c>
      <c r="AE972" s="204">
        <f t="shared" si="330"/>
        <v>0</v>
      </c>
      <c r="AF972" s="204">
        <f t="shared" si="330"/>
        <v>0</v>
      </c>
      <c r="AG972" s="204">
        <f t="shared" si="330"/>
        <v>0</v>
      </c>
      <c r="AH972" s="204">
        <f t="shared" si="330"/>
        <v>0</v>
      </c>
      <c r="AI972" s="922">
        <f t="shared" si="330"/>
        <v>0</v>
      </c>
      <c r="AJ972" s="205">
        <f t="shared" si="330"/>
        <v>0</v>
      </c>
      <c r="AK972" s="973">
        <f>IF($Z972=1,0,IF(AND($Z972=0,AF972&gt;0),1,IF(AND($Z972=0,AH972&gt;0),1,IF(AND($Z972=0,AJ972&gt;0),1,0))))</f>
        <v>0</v>
      </c>
      <c r="AL972" s="973">
        <f>IF($Z972=0,0,IF(AND($Z972=1,AE972&gt;0),1,IF(AND($Z972=1,AG972&gt;0),1,IF(AND($Z972=1,AI972&gt;0),1,0))))</f>
        <v>0</v>
      </c>
      <c r="AM972" s="978">
        <f>IF($Z972=0,0,IF(AQ972+AS972+AU972&gt;0,$AA972,0))</f>
        <v>0</v>
      </c>
      <c r="AN972" s="980">
        <f>IF($Z972=0,0,IF(AND(AM972=0,I973&gt;0),$AA972,0))</f>
        <v>0</v>
      </c>
      <c r="AO972" s="969">
        <f>$AA972-AM972-AN972</f>
        <v>0</v>
      </c>
      <c r="AP972" s="204">
        <f t="shared" si="331"/>
        <v>0</v>
      </c>
      <c r="AQ972" s="204">
        <f t="shared" si="331"/>
        <v>0</v>
      </c>
      <c r="AR972" s="204">
        <f t="shared" si="331"/>
        <v>0</v>
      </c>
      <c r="AS972" s="204">
        <f t="shared" si="331"/>
        <v>0</v>
      </c>
      <c r="AT972" s="204">
        <f t="shared" si="331"/>
        <v>0</v>
      </c>
      <c r="AU972" s="205">
        <f t="shared" si="331"/>
        <v>0</v>
      </c>
      <c r="AV972" s="973">
        <f>IF($Z972=1,0,IF(AND($Z972=0,AQ972&gt;0),1,IF(AND($Z972=0,AS972&gt;0),1,IF(AND($Z972=0,AU972&gt;0),1,0))))</f>
        <v>0</v>
      </c>
      <c r="AW972" s="973">
        <f>IF($Z972=0,0,IF(AND($Z972=1,AP972&gt;0),1,IF(AND($Z972=1,AR972&gt;0),1,IF(AND($Z972=1,AT972&gt;0),1,0))))</f>
        <v>0</v>
      </c>
      <c r="AX972" s="978">
        <f>IF($Z972=0,0,IF(BB972+BD972+BF972&gt;0,$AA972,0))</f>
        <v>0</v>
      </c>
      <c r="AY972" s="980">
        <f>IF($Z972=0,0,IF(AND(AX972=0,K973&gt;0),$AA972,0))</f>
        <v>0</v>
      </c>
      <c r="AZ972" s="969">
        <f>$AA972-AX972-AY972</f>
        <v>0</v>
      </c>
      <c r="BA972" s="204">
        <f t="shared" si="332"/>
        <v>0</v>
      </c>
      <c r="BB972" s="204">
        <f t="shared" si="332"/>
        <v>0</v>
      </c>
      <c r="BC972" s="204">
        <f t="shared" si="332"/>
        <v>0</v>
      </c>
      <c r="BD972" s="204">
        <f t="shared" si="332"/>
        <v>0</v>
      </c>
      <c r="BE972" s="204">
        <f t="shared" si="332"/>
        <v>0</v>
      </c>
      <c r="BF972" s="205">
        <f t="shared" si="332"/>
        <v>0</v>
      </c>
      <c r="BG972" s="973">
        <f>IF($Z972=1,0,IF(AND($Z972=0,BB972&gt;0),1,IF(AND($Z972=0,BD972&gt;0),1,IF(AND($Z972=0,BF972&gt;0),1,0))))</f>
        <v>0</v>
      </c>
      <c r="BH972" s="973">
        <f>IF($Z972=0,0,IF(AND($Z972=1,BA972&gt;0),1,IF(AND($Z972=1,BC972&gt;0),1,IF(AND($Z972=1,BE972&gt;0),1,0))))</f>
        <v>0</v>
      </c>
      <c r="BI972" s="978">
        <f>IF($Z972=0,0,IF(BM972+BO972+BQ972&gt;0,$AA972,0))</f>
        <v>0</v>
      </c>
      <c r="BJ972" s="980">
        <f>IF($Z972=0,0,IF(AND(BI972=0,M973&gt;0),$AA972,0))</f>
        <v>0</v>
      </c>
      <c r="BK972" s="969">
        <f>$AA972-BI972-BJ972</f>
        <v>0</v>
      </c>
      <c r="BL972" s="204">
        <f t="shared" si="333"/>
        <v>0</v>
      </c>
      <c r="BM972" s="204">
        <f t="shared" si="333"/>
        <v>0</v>
      </c>
      <c r="BN972" s="204">
        <f t="shared" si="333"/>
        <v>0</v>
      </c>
      <c r="BO972" s="204">
        <f t="shared" si="333"/>
        <v>0</v>
      </c>
      <c r="BP972" s="204">
        <f t="shared" si="333"/>
        <v>0</v>
      </c>
      <c r="BQ972" s="205">
        <f t="shared" si="333"/>
        <v>0</v>
      </c>
      <c r="BR972" s="973">
        <f>IF($Z972=1,0,IF(AND($Z972=0,BM972&gt;0),1,IF(AND($Z972=0,BO972&gt;0),1,IF(AND($Z972=0,BQ972&gt;0),1,0))))</f>
        <v>0</v>
      </c>
      <c r="BS972" s="973">
        <f>IF($Z972=0,0,IF(AND($Z972=1,BL972&gt;0),1,IF(AND($Z972=1,BN972&gt;0),1,IF(AND($Z972=1,BP972&gt;0),1,0))))</f>
        <v>0</v>
      </c>
      <c r="BT972" s="978">
        <f>IF($Z972=0,0,IF(BX972+BZ972+CB972&gt;0,$AA972,0))</f>
        <v>0</v>
      </c>
      <c r="BU972" s="980">
        <f>IF($Z972=0,0,IF(AND(BT972=0,O973&gt;0),$AA972,0))</f>
        <v>0</v>
      </c>
      <c r="BV972" s="969">
        <f>$AA972-BT972-BU972</f>
        <v>0</v>
      </c>
      <c r="BW972" s="204">
        <f t="shared" si="334"/>
        <v>0</v>
      </c>
      <c r="BX972" s="204">
        <f t="shared" si="334"/>
        <v>0</v>
      </c>
      <c r="BY972" s="204">
        <f t="shared" si="334"/>
        <v>0</v>
      </c>
      <c r="BZ972" s="204">
        <f t="shared" si="334"/>
        <v>0</v>
      </c>
      <c r="CA972" s="204">
        <f t="shared" si="334"/>
        <v>0</v>
      </c>
      <c r="CB972" s="205">
        <f t="shared" si="334"/>
        <v>0</v>
      </c>
      <c r="CC972" s="973">
        <f>IF($Z972=1,0,IF(AND($Z972=0,BX972&gt;0),1,IF(AND($Z972=0,BZ972&gt;0),1,IF(AND($Z972=0,CB972&gt;0),1,0))))</f>
        <v>0</v>
      </c>
      <c r="CD972" s="973">
        <f>IF($Z972=0,0,IF(AND($Z972=1,BW972&gt;0),1,IF(AND($Z972=1,BY972&gt;0),1,IF(AND($Z972=1,CA972&gt;0),1,0))))</f>
        <v>0</v>
      </c>
      <c r="CE972" s="11"/>
      <c r="CF972" s="11"/>
      <c r="CG972" s="11"/>
      <c r="CH972" s="11"/>
      <c r="CI972" s="11"/>
      <c r="CJ972" s="11"/>
      <c r="CK972" s="11"/>
      <c r="CL972" s="11"/>
      <c r="CM972" s="11"/>
    </row>
    <row r="973" spans="1:91" ht="14.25" customHeight="1">
      <c r="A973" s="950" t="str">
        <f>A972</f>
        <v/>
      </c>
      <c r="B973" s="57"/>
      <c r="C973" s="2051"/>
      <c r="D973" s="2053"/>
      <c r="E973" s="2051"/>
      <c r="F973" s="2772"/>
      <c r="G973" s="1121">
        <f>Import!Q1670</f>
        <v>0</v>
      </c>
      <c r="H973" s="2774"/>
      <c r="I973" s="450"/>
      <c r="J973" s="2775"/>
      <c r="K973" s="450"/>
      <c r="L973" s="2775"/>
      <c r="M973" s="450"/>
      <c r="N973" s="2775"/>
      <c r="O973" s="450"/>
      <c r="P973" s="2775"/>
      <c r="Q973" s="11"/>
      <c r="R973" s="11"/>
      <c r="S973" s="397"/>
      <c r="T973" s="419"/>
      <c r="U973" s="444">
        <f>Import!N1671</f>
        <v>0</v>
      </c>
      <c r="V973" s="11"/>
      <c r="W973" s="306"/>
      <c r="X973" s="306"/>
      <c r="Y973" s="306"/>
      <c r="Z973" s="11"/>
      <c r="AE973" s="204"/>
      <c r="AF973" s="204"/>
      <c r="AG973" s="204"/>
      <c r="AH973" s="204"/>
      <c r="AI973" s="922"/>
      <c r="AJ973" s="205"/>
      <c r="AK973" s="973"/>
      <c r="AL973" s="973">
        <f>AL972</f>
        <v>0</v>
      </c>
      <c r="AP973" s="204"/>
      <c r="AQ973" s="204"/>
      <c r="AR973" s="204"/>
      <c r="AS973" s="204"/>
      <c r="AT973" s="204"/>
      <c r="AU973" s="205"/>
      <c r="AV973" s="973"/>
      <c r="AW973" s="973">
        <f>AW972</f>
        <v>0</v>
      </c>
      <c r="BA973" s="204"/>
      <c r="BB973" s="204"/>
      <c r="BC973" s="204"/>
      <c r="BD973" s="204"/>
      <c r="BE973" s="204"/>
      <c r="BF973" s="205"/>
      <c r="BG973" s="973"/>
      <c r="BH973" s="973">
        <f>BH972</f>
        <v>0</v>
      </c>
      <c r="BL973" s="204"/>
      <c r="BM973" s="204"/>
      <c r="BN973" s="204"/>
      <c r="BO973" s="204"/>
      <c r="BP973" s="204"/>
      <c r="BQ973" s="205"/>
      <c r="BR973" s="973"/>
      <c r="BS973" s="973">
        <f>BS972</f>
        <v>0</v>
      </c>
      <c r="BW973" s="204"/>
      <c r="BX973" s="204"/>
      <c r="BY973" s="204"/>
      <c r="BZ973" s="204"/>
      <c r="CA973" s="204"/>
      <c r="CB973" s="205"/>
      <c r="CC973" s="973"/>
      <c r="CD973" s="973">
        <f>CD972</f>
        <v>0</v>
      </c>
      <c r="CE973" s="11"/>
      <c r="CF973" s="11"/>
      <c r="CG973" s="11"/>
      <c r="CH973" s="11"/>
      <c r="CI973" s="11"/>
      <c r="CJ973" s="11"/>
      <c r="CK973" s="11"/>
      <c r="CL973" s="11"/>
      <c r="CM973" s="11"/>
    </row>
    <row r="974" spans="1:91" ht="24.75" customHeight="1">
      <c r="A974" s="949" t="str">
        <f>IF(E974&gt;0,"Wypełnione","")</f>
        <v/>
      </c>
      <c r="B974" s="57"/>
      <c r="C974" s="2050">
        <f>'Og s3a'!C1683</f>
        <v>0</v>
      </c>
      <c r="D974" s="2052">
        <f>'Og s3a'!E1683</f>
        <v>0</v>
      </c>
      <c r="E974" s="2050">
        <f>'Og s3a'!F1683</f>
        <v>0</v>
      </c>
      <c r="F974" s="2771"/>
      <c r="G974" s="448">
        <f>T974</f>
        <v>0</v>
      </c>
      <c r="H974" s="2773">
        <f>U974</f>
        <v>0</v>
      </c>
      <c r="I974" s="451"/>
      <c r="J974" s="2775"/>
      <c r="K974" s="451"/>
      <c r="L974" s="2775"/>
      <c r="M974" s="451"/>
      <c r="N974" s="2775"/>
      <c r="O974" s="451"/>
      <c r="P974" s="2775"/>
      <c r="Q974" s="11"/>
      <c r="R974" s="11"/>
      <c r="S974" s="396">
        <f>'Og s3a'!G1683</f>
        <v>0</v>
      </c>
      <c r="T974" s="398">
        <f>'Og s3a'!D1683</f>
        <v>0</v>
      </c>
      <c r="U974" s="444">
        <f>Import!N1672</f>
        <v>0</v>
      </c>
      <c r="V974" s="11"/>
      <c r="W974" s="306"/>
      <c r="X974" s="306"/>
      <c r="Y974" s="306"/>
      <c r="Z974" s="970">
        <f>IF(F974=AF$7,1,0)</f>
        <v>0</v>
      </c>
      <c r="AA974" s="970">
        <f>Z974*D974</f>
        <v>0</v>
      </c>
      <c r="AB974" s="978">
        <f>IF($Z974=0,0,IF(AF974+AH974+AJ974&gt;0,$AA974,0))</f>
        <v>0</v>
      </c>
      <c r="AC974" s="980">
        <f>IF($Z974=0,0,IF(AND(AB974=0,G975&gt;0),$AA974,0))</f>
        <v>0</v>
      </c>
      <c r="AD974" s="969">
        <f>AA974-AB974-AC974</f>
        <v>0</v>
      </c>
      <c r="AE974" s="204">
        <f t="shared" si="330"/>
        <v>0</v>
      </c>
      <c r="AF974" s="204">
        <f t="shared" si="330"/>
        <v>0</v>
      </c>
      <c r="AG974" s="204">
        <f t="shared" si="330"/>
        <v>0</v>
      </c>
      <c r="AH974" s="204">
        <f t="shared" si="330"/>
        <v>0</v>
      </c>
      <c r="AI974" s="922">
        <f t="shared" si="330"/>
        <v>0</v>
      </c>
      <c r="AJ974" s="205">
        <f t="shared" si="330"/>
        <v>0</v>
      </c>
      <c r="AK974" s="973">
        <f>IF($Z974=1,0,IF(AND($Z974=0,AF974&gt;0),1,IF(AND($Z974=0,AH974&gt;0),1,IF(AND($Z974=0,AJ974&gt;0),1,0))))</f>
        <v>0</v>
      </c>
      <c r="AL974" s="973">
        <f>IF($Z974=0,0,IF(AND($Z974=1,AE974&gt;0),1,IF(AND($Z974=1,AG974&gt;0),1,IF(AND($Z974=1,AI974&gt;0),1,0))))</f>
        <v>0</v>
      </c>
      <c r="AM974" s="978">
        <f>IF($Z974=0,0,IF(AQ974+AS974+AU974&gt;0,$AA974,0))</f>
        <v>0</v>
      </c>
      <c r="AN974" s="980">
        <f>IF($Z974=0,0,IF(AND(AM974=0,I975&gt;0),$AA974,0))</f>
        <v>0</v>
      </c>
      <c r="AO974" s="969">
        <f>$AA974-AM974-AN974</f>
        <v>0</v>
      </c>
      <c r="AP974" s="204">
        <f t="shared" si="331"/>
        <v>0</v>
      </c>
      <c r="AQ974" s="204">
        <f t="shared" si="331"/>
        <v>0</v>
      </c>
      <c r="AR974" s="204">
        <f t="shared" si="331"/>
        <v>0</v>
      </c>
      <c r="AS974" s="204">
        <f t="shared" si="331"/>
        <v>0</v>
      </c>
      <c r="AT974" s="204">
        <f t="shared" si="331"/>
        <v>0</v>
      </c>
      <c r="AU974" s="205">
        <f t="shared" si="331"/>
        <v>0</v>
      </c>
      <c r="AV974" s="973">
        <f>IF($Z974=1,0,IF(AND($Z974=0,AQ974&gt;0),1,IF(AND($Z974=0,AS974&gt;0),1,IF(AND($Z974=0,AU974&gt;0),1,0))))</f>
        <v>0</v>
      </c>
      <c r="AW974" s="973">
        <f>IF($Z974=0,0,IF(AND($Z974=1,AP974&gt;0),1,IF(AND($Z974=1,AR974&gt;0),1,IF(AND($Z974=1,AT974&gt;0),1,0))))</f>
        <v>0</v>
      </c>
      <c r="AX974" s="978">
        <f>IF($Z974=0,0,IF(BB974+BD974+BF974&gt;0,$AA974,0))</f>
        <v>0</v>
      </c>
      <c r="AY974" s="980">
        <f>IF($Z974=0,0,IF(AND(AX974=0,K975&gt;0),$AA974,0))</f>
        <v>0</v>
      </c>
      <c r="AZ974" s="969">
        <f>$AA974-AX974-AY974</f>
        <v>0</v>
      </c>
      <c r="BA974" s="204">
        <f t="shared" si="332"/>
        <v>0</v>
      </c>
      <c r="BB974" s="204">
        <f t="shared" si="332"/>
        <v>0</v>
      </c>
      <c r="BC974" s="204">
        <f t="shared" si="332"/>
        <v>0</v>
      </c>
      <c r="BD974" s="204">
        <f t="shared" si="332"/>
        <v>0</v>
      </c>
      <c r="BE974" s="204">
        <f t="shared" si="332"/>
        <v>0</v>
      </c>
      <c r="BF974" s="205">
        <f t="shared" si="332"/>
        <v>0</v>
      </c>
      <c r="BG974" s="973">
        <f>IF($Z974=1,0,IF(AND($Z974=0,BB974&gt;0),1,IF(AND($Z974=0,BD974&gt;0),1,IF(AND($Z974=0,BF974&gt;0),1,0))))</f>
        <v>0</v>
      </c>
      <c r="BH974" s="973">
        <f>IF($Z974=0,0,IF(AND($Z974=1,BA974&gt;0),1,IF(AND($Z974=1,BC974&gt;0),1,IF(AND($Z974=1,BE974&gt;0),1,0))))</f>
        <v>0</v>
      </c>
      <c r="BI974" s="978">
        <f>IF($Z974=0,0,IF(BM974+BO974+BQ974&gt;0,$AA974,0))</f>
        <v>0</v>
      </c>
      <c r="BJ974" s="980">
        <f>IF($Z974=0,0,IF(AND(BI974=0,M975&gt;0),$AA974,0))</f>
        <v>0</v>
      </c>
      <c r="BK974" s="969">
        <f>$AA974-BI974-BJ974</f>
        <v>0</v>
      </c>
      <c r="BL974" s="204">
        <f t="shared" si="333"/>
        <v>0</v>
      </c>
      <c r="BM974" s="204">
        <f t="shared" si="333"/>
        <v>0</v>
      </c>
      <c r="BN974" s="204">
        <f t="shared" si="333"/>
        <v>0</v>
      </c>
      <c r="BO974" s="204">
        <f t="shared" si="333"/>
        <v>0</v>
      </c>
      <c r="BP974" s="204">
        <f t="shared" si="333"/>
        <v>0</v>
      </c>
      <c r="BQ974" s="205">
        <f t="shared" si="333"/>
        <v>0</v>
      </c>
      <c r="BR974" s="973">
        <f>IF($Z974=1,0,IF(AND($Z974=0,BM974&gt;0),1,IF(AND($Z974=0,BO974&gt;0),1,IF(AND($Z974=0,BQ974&gt;0),1,0))))</f>
        <v>0</v>
      </c>
      <c r="BS974" s="973">
        <f>IF($Z974=0,0,IF(AND($Z974=1,BL974&gt;0),1,IF(AND($Z974=1,BN974&gt;0),1,IF(AND($Z974=1,BP974&gt;0),1,0))))</f>
        <v>0</v>
      </c>
      <c r="BT974" s="978">
        <f>IF($Z974=0,0,IF(BX974+BZ974+CB974&gt;0,$AA974,0))</f>
        <v>0</v>
      </c>
      <c r="BU974" s="980">
        <f>IF($Z974=0,0,IF(AND(BT974=0,O975&gt;0),$AA974,0))</f>
        <v>0</v>
      </c>
      <c r="BV974" s="969">
        <f>$AA974-BT974-BU974</f>
        <v>0</v>
      </c>
      <c r="BW974" s="204">
        <f t="shared" si="334"/>
        <v>0</v>
      </c>
      <c r="BX974" s="204">
        <f t="shared" si="334"/>
        <v>0</v>
      </c>
      <c r="BY974" s="204">
        <f t="shared" si="334"/>
        <v>0</v>
      </c>
      <c r="BZ974" s="204">
        <f t="shared" si="334"/>
        <v>0</v>
      </c>
      <c r="CA974" s="204">
        <f t="shared" si="334"/>
        <v>0</v>
      </c>
      <c r="CB974" s="205">
        <f t="shared" si="334"/>
        <v>0</v>
      </c>
      <c r="CC974" s="973">
        <f>IF($Z974=1,0,IF(AND($Z974=0,BX974&gt;0),1,IF(AND($Z974=0,BZ974&gt;0),1,IF(AND($Z974=0,CB974&gt;0),1,0))))</f>
        <v>0</v>
      </c>
      <c r="CD974" s="973">
        <f>IF($Z974=0,0,IF(AND($Z974=1,BW974&gt;0),1,IF(AND($Z974=1,BY974&gt;0),1,IF(AND($Z974=1,CA974&gt;0),1,0))))</f>
        <v>0</v>
      </c>
      <c r="CE974" s="11"/>
      <c r="CF974" s="11"/>
      <c r="CG974" s="11"/>
      <c r="CH974" s="11"/>
      <c r="CI974" s="11"/>
      <c r="CJ974" s="11"/>
      <c r="CK974" s="11"/>
      <c r="CL974" s="11"/>
      <c r="CM974" s="11"/>
    </row>
    <row r="975" spans="1:91" ht="14.25" customHeight="1">
      <c r="A975" s="950" t="str">
        <f>A974</f>
        <v/>
      </c>
      <c r="B975" s="57"/>
      <c r="C975" s="2051"/>
      <c r="D975" s="2053"/>
      <c r="E975" s="2051"/>
      <c r="F975" s="2772"/>
      <c r="G975" s="1121">
        <f>Import!Q1672</f>
        <v>0</v>
      </c>
      <c r="H975" s="2774"/>
      <c r="I975" s="450"/>
      <c r="J975" s="2775"/>
      <c r="K975" s="450"/>
      <c r="L975" s="2775"/>
      <c r="M975" s="450"/>
      <c r="N975" s="2775"/>
      <c r="O975" s="450"/>
      <c r="P975" s="2775"/>
      <c r="Q975" s="11"/>
      <c r="R975" s="11"/>
      <c r="S975" s="397"/>
      <c r="T975" s="419"/>
      <c r="U975" s="444">
        <f>Import!N1673</f>
        <v>0</v>
      </c>
      <c r="V975" s="11"/>
      <c r="W975" s="306"/>
      <c r="X975" s="306"/>
      <c r="Y975" s="306"/>
      <c r="Z975" s="11"/>
      <c r="AE975" s="204"/>
      <c r="AF975" s="204"/>
      <c r="AG975" s="204"/>
      <c r="AH975" s="204"/>
      <c r="AI975" s="922"/>
      <c r="AJ975" s="205"/>
      <c r="AK975" s="973"/>
      <c r="AL975" s="973">
        <f>AL974</f>
        <v>0</v>
      </c>
      <c r="AP975" s="204"/>
      <c r="AQ975" s="204"/>
      <c r="AR975" s="204"/>
      <c r="AS975" s="204"/>
      <c r="AT975" s="204"/>
      <c r="AU975" s="205"/>
      <c r="AV975" s="973"/>
      <c r="AW975" s="973">
        <f>AW974</f>
        <v>0</v>
      </c>
      <c r="BA975" s="204"/>
      <c r="BB975" s="204"/>
      <c r="BC975" s="204"/>
      <c r="BD975" s="204"/>
      <c r="BE975" s="204"/>
      <c r="BF975" s="205"/>
      <c r="BG975" s="973"/>
      <c r="BH975" s="973">
        <f>BH974</f>
        <v>0</v>
      </c>
      <c r="BL975" s="204"/>
      <c r="BM975" s="204"/>
      <c r="BN975" s="204"/>
      <c r="BO975" s="204"/>
      <c r="BP975" s="204"/>
      <c r="BQ975" s="205"/>
      <c r="BR975" s="973"/>
      <c r="BS975" s="973">
        <f>BS974</f>
        <v>0</v>
      </c>
      <c r="BW975" s="204"/>
      <c r="BX975" s="204"/>
      <c r="BY975" s="204"/>
      <c r="BZ975" s="204"/>
      <c r="CA975" s="204"/>
      <c r="CB975" s="205"/>
      <c r="CC975" s="973"/>
      <c r="CD975" s="973">
        <f>CD974</f>
        <v>0</v>
      </c>
      <c r="CE975" s="11"/>
      <c r="CF975" s="11"/>
      <c r="CG975" s="11"/>
      <c r="CH975" s="11"/>
      <c r="CI975" s="11"/>
      <c r="CJ975" s="11"/>
      <c r="CK975" s="11"/>
      <c r="CL975" s="11"/>
      <c r="CM975" s="11"/>
    </row>
    <row r="976" spans="1:91" ht="24.75" customHeight="1">
      <c r="A976" s="949" t="str">
        <f>IF(E976&gt;0,"Wypełnione","")</f>
        <v/>
      </c>
      <c r="B976" s="57"/>
      <c r="C976" s="2050">
        <f>'Og s3a'!C1685</f>
        <v>0</v>
      </c>
      <c r="D976" s="2052">
        <f>'Og s3a'!E1685</f>
        <v>0</v>
      </c>
      <c r="E976" s="2050">
        <f>'Og s3a'!F1685</f>
        <v>0</v>
      </c>
      <c r="F976" s="2771"/>
      <c r="G976" s="448">
        <f>T976</f>
        <v>0</v>
      </c>
      <c r="H976" s="2773">
        <f>U976</f>
        <v>0</v>
      </c>
      <c r="I976" s="451"/>
      <c r="J976" s="2775"/>
      <c r="K976" s="451"/>
      <c r="L976" s="2775"/>
      <c r="M976" s="451"/>
      <c r="N976" s="2775"/>
      <c r="O976" s="451"/>
      <c r="P976" s="2775"/>
      <c r="Q976" s="11"/>
      <c r="R976" s="11"/>
      <c r="S976" s="396">
        <f>'Og s3a'!G1685</f>
        <v>0</v>
      </c>
      <c r="T976" s="398">
        <f>'Og s3a'!D1685</f>
        <v>0</v>
      </c>
      <c r="U976" s="444">
        <f>Import!N1674</f>
        <v>0</v>
      </c>
      <c r="V976" s="11"/>
      <c r="W976" s="306"/>
      <c r="X976" s="306"/>
      <c r="Y976" s="306"/>
      <c r="Z976" s="970">
        <f>IF(F976=AF$7,1,0)</f>
        <v>0</v>
      </c>
      <c r="AA976" s="970">
        <f>Z976*D976</f>
        <v>0</v>
      </c>
      <c r="AB976" s="978">
        <f>IF($Z976=0,0,IF(AF976+AH976+AJ976&gt;0,$AA976,0))</f>
        <v>0</v>
      </c>
      <c r="AC976" s="980">
        <f>IF($Z976=0,0,IF(AND(AB976=0,G977&gt;0),$AA976,0))</f>
        <v>0</v>
      </c>
      <c r="AD976" s="969">
        <f>AA976-AB976-AC976</f>
        <v>0</v>
      </c>
      <c r="AE976" s="204">
        <f t="shared" si="330"/>
        <v>0</v>
      </c>
      <c r="AF976" s="204">
        <f t="shared" si="330"/>
        <v>0</v>
      </c>
      <c r="AG976" s="204">
        <f t="shared" si="330"/>
        <v>0</v>
      </c>
      <c r="AH976" s="204">
        <f t="shared" si="330"/>
        <v>0</v>
      </c>
      <c r="AI976" s="922">
        <f t="shared" si="330"/>
        <v>0</v>
      </c>
      <c r="AJ976" s="205">
        <f t="shared" si="330"/>
        <v>0</v>
      </c>
      <c r="AK976" s="973">
        <f>IF($Z976=1,0,IF(AND($Z976=0,AF976&gt;0),1,IF(AND($Z976=0,AH976&gt;0),1,IF(AND($Z976=0,AJ976&gt;0),1,0))))</f>
        <v>0</v>
      </c>
      <c r="AL976" s="973">
        <f>IF($Z976=0,0,IF(AND($Z976=1,AE976&gt;0),1,IF(AND($Z976=1,AG976&gt;0),1,IF(AND($Z976=1,AI976&gt;0),1,0))))</f>
        <v>0</v>
      </c>
      <c r="AM976" s="978">
        <f>IF($Z976=0,0,IF(AQ976+AS976+AU976&gt;0,$AA976,0))</f>
        <v>0</v>
      </c>
      <c r="AN976" s="980">
        <f>IF($Z976=0,0,IF(AND(AM976=0,I977&gt;0),$AA976,0))</f>
        <v>0</v>
      </c>
      <c r="AO976" s="969">
        <f>$AA976-AM976-AN976</f>
        <v>0</v>
      </c>
      <c r="AP976" s="204">
        <f t="shared" si="331"/>
        <v>0</v>
      </c>
      <c r="AQ976" s="204">
        <f t="shared" si="331"/>
        <v>0</v>
      </c>
      <c r="AR976" s="204">
        <f t="shared" si="331"/>
        <v>0</v>
      </c>
      <c r="AS976" s="204">
        <f t="shared" si="331"/>
        <v>0</v>
      </c>
      <c r="AT976" s="204">
        <f t="shared" si="331"/>
        <v>0</v>
      </c>
      <c r="AU976" s="205">
        <f t="shared" si="331"/>
        <v>0</v>
      </c>
      <c r="AV976" s="973">
        <f>IF($Z976=1,0,IF(AND($Z976=0,AQ976&gt;0),1,IF(AND($Z976=0,AS976&gt;0),1,IF(AND($Z976=0,AU976&gt;0),1,0))))</f>
        <v>0</v>
      </c>
      <c r="AW976" s="973">
        <f>IF($Z976=0,0,IF(AND($Z976=1,AP976&gt;0),1,IF(AND($Z976=1,AR976&gt;0),1,IF(AND($Z976=1,AT976&gt;0),1,0))))</f>
        <v>0</v>
      </c>
      <c r="AX976" s="978">
        <f>IF($Z976=0,0,IF(BB976+BD976+BF976&gt;0,$AA976,0))</f>
        <v>0</v>
      </c>
      <c r="AY976" s="980">
        <f>IF($Z976=0,0,IF(AND(AX976=0,K977&gt;0),$AA976,0))</f>
        <v>0</v>
      </c>
      <c r="AZ976" s="969">
        <f>$AA976-AX976-AY976</f>
        <v>0</v>
      </c>
      <c r="BA976" s="204">
        <f t="shared" si="332"/>
        <v>0</v>
      </c>
      <c r="BB976" s="204">
        <f t="shared" si="332"/>
        <v>0</v>
      </c>
      <c r="BC976" s="204">
        <f t="shared" si="332"/>
        <v>0</v>
      </c>
      <c r="BD976" s="204">
        <f t="shared" si="332"/>
        <v>0</v>
      </c>
      <c r="BE976" s="204">
        <f t="shared" si="332"/>
        <v>0</v>
      </c>
      <c r="BF976" s="205">
        <f t="shared" si="332"/>
        <v>0</v>
      </c>
      <c r="BG976" s="973">
        <f>IF($Z976=1,0,IF(AND($Z976=0,BB976&gt;0),1,IF(AND($Z976=0,BD976&gt;0),1,IF(AND($Z976=0,BF976&gt;0),1,0))))</f>
        <v>0</v>
      </c>
      <c r="BH976" s="973">
        <f>IF($Z976=0,0,IF(AND($Z976=1,BA976&gt;0),1,IF(AND($Z976=1,BC976&gt;0),1,IF(AND($Z976=1,BE976&gt;0),1,0))))</f>
        <v>0</v>
      </c>
      <c r="BI976" s="978">
        <f>IF($Z976=0,0,IF(BM976+BO976+BQ976&gt;0,$AA976,0))</f>
        <v>0</v>
      </c>
      <c r="BJ976" s="980">
        <f>IF($Z976=0,0,IF(AND(BI976=0,M977&gt;0),$AA976,0))</f>
        <v>0</v>
      </c>
      <c r="BK976" s="969">
        <f>$AA976-BI976-BJ976</f>
        <v>0</v>
      </c>
      <c r="BL976" s="204">
        <f t="shared" si="333"/>
        <v>0</v>
      </c>
      <c r="BM976" s="204">
        <f t="shared" si="333"/>
        <v>0</v>
      </c>
      <c r="BN976" s="204">
        <f t="shared" si="333"/>
        <v>0</v>
      </c>
      <c r="BO976" s="204">
        <f t="shared" si="333"/>
        <v>0</v>
      </c>
      <c r="BP976" s="204">
        <f t="shared" si="333"/>
        <v>0</v>
      </c>
      <c r="BQ976" s="205">
        <f t="shared" si="333"/>
        <v>0</v>
      </c>
      <c r="BR976" s="973">
        <f>IF($Z976=1,0,IF(AND($Z976=0,BM976&gt;0),1,IF(AND($Z976=0,BO976&gt;0),1,IF(AND($Z976=0,BQ976&gt;0),1,0))))</f>
        <v>0</v>
      </c>
      <c r="BS976" s="973">
        <f>IF($Z976=0,0,IF(AND($Z976=1,BL976&gt;0),1,IF(AND($Z976=1,BN976&gt;0),1,IF(AND($Z976=1,BP976&gt;0),1,0))))</f>
        <v>0</v>
      </c>
      <c r="BT976" s="978">
        <f>IF($Z976=0,0,IF(BX976+BZ976+CB976&gt;0,$AA976,0))</f>
        <v>0</v>
      </c>
      <c r="BU976" s="980">
        <f>IF($Z976=0,0,IF(AND(BT976=0,O977&gt;0),$AA976,0))</f>
        <v>0</v>
      </c>
      <c r="BV976" s="969">
        <f>$AA976-BT976-BU976</f>
        <v>0</v>
      </c>
      <c r="BW976" s="204">
        <f t="shared" si="334"/>
        <v>0</v>
      </c>
      <c r="BX976" s="204">
        <f t="shared" si="334"/>
        <v>0</v>
      </c>
      <c r="BY976" s="204">
        <f t="shared" si="334"/>
        <v>0</v>
      </c>
      <c r="BZ976" s="204">
        <f t="shared" si="334"/>
        <v>0</v>
      </c>
      <c r="CA976" s="204">
        <f t="shared" si="334"/>
        <v>0</v>
      </c>
      <c r="CB976" s="205">
        <f t="shared" si="334"/>
        <v>0</v>
      </c>
      <c r="CC976" s="973">
        <f>IF($Z976=1,0,IF(AND($Z976=0,BX976&gt;0),1,IF(AND($Z976=0,BZ976&gt;0),1,IF(AND($Z976=0,CB976&gt;0),1,0))))</f>
        <v>0</v>
      </c>
      <c r="CD976" s="973">
        <f>IF($Z976=0,0,IF(AND($Z976=1,BW976&gt;0),1,IF(AND($Z976=1,BY976&gt;0),1,IF(AND($Z976=1,CA976&gt;0),1,0))))</f>
        <v>0</v>
      </c>
      <c r="CE976" s="11"/>
      <c r="CF976" s="11"/>
      <c r="CG976" s="11"/>
      <c r="CH976" s="11"/>
      <c r="CI976" s="11"/>
      <c r="CJ976" s="11"/>
      <c r="CK976" s="11"/>
      <c r="CL976" s="11"/>
      <c r="CM976" s="11"/>
    </row>
    <row r="977" spans="1:91" ht="14.25" customHeight="1">
      <c r="A977" s="950" t="str">
        <f>A976</f>
        <v/>
      </c>
      <c r="B977" s="57"/>
      <c r="C977" s="2051"/>
      <c r="D977" s="2053"/>
      <c r="E977" s="2051"/>
      <c r="F977" s="2772"/>
      <c r="G977" s="1121">
        <f>Import!Q1674</f>
        <v>0</v>
      </c>
      <c r="H977" s="2774"/>
      <c r="I977" s="450"/>
      <c r="J977" s="2775"/>
      <c r="K977" s="450"/>
      <c r="L977" s="2775"/>
      <c r="M977" s="450"/>
      <c r="N977" s="2775"/>
      <c r="O977" s="450"/>
      <c r="P977" s="2775"/>
      <c r="Q977" s="11"/>
      <c r="R977" s="11"/>
      <c r="S977" s="397"/>
      <c r="T977" s="419"/>
      <c r="U977" s="444">
        <f>Import!N1675</f>
        <v>0</v>
      </c>
      <c r="V977" s="11"/>
      <c r="W977" s="306"/>
      <c r="X977" s="306"/>
      <c r="Y977" s="306"/>
      <c r="Z977" s="11"/>
      <c r="AE977" s="204"/>
      <c r="AF977" s="204"/>
      <c r="AG977" s="204"/>
      <c r="AH977" s="204"/>
      <c r="AI977" s="922"/>
      <c r="AJ977" s="205"/>
      <c r="AK977" s="973"/>
      <c r="AL977" s="973">
        <f>AL976</f>
        <v>0</v>
      </c>
      <c r="AP977" s="204"/>
      <c r="AQ977" s="204"/>
      <c r="AR977" s="204"/>
      <c r="AS977" s="204"/>
      <c r="AT977" s="204"/>
      <c r="AU977" s="205"/>
      <c r="AV977" s="973"/>
      <c r="AW977" s="973">
        <f>AW976</f>
        <v>0</v>
      </c>
      <c r="BA977" s="204"/>
      <c r="BB977" s="204"/>
      <c r="BC977" s="204"/>
      <c r="BD977" s="204"/>
      <c r="BE977" s="204"/>
      <c r="BF977" s="205"/>
      <c r="BG977" s="973"/>
      <c r="BH977" s="973">
        <f>BH976</f>
        <v>0</v>
      </c>
      <c r="BL977" s="204"/>
      <c r="BM977" s="204"/>
      <c r="BN977" s="204"/>
      <c r="BO977" s="204"/>
      <c r="BP977" s="204"/>
      <c r="BQ977" s="205"/>
      <c r="BR977" s="973"/>
      <c r="BS977" s="973">
        <f>BS976</f>
        <v>0</v>
      </c>
      <c r="BW977" s="204"/>
      <c r="BX977" s="204"/>
      <c r="BY977" s="204"/>
      <c r="BZ977" s="204"/>
      <c r="CA977" s="204"/>
      <c r="CB977" s="205"/>
      <c r="CC977" s="973"/>
      <c r="CD977" s="973">
        <f>CD976</f>
        <v>0</v>
      </c>
      <c r="CE977" s="11"/>
      <c r="CF977" s="11"/>
      <c r="CG977" s="11"/>
      <c r="CH977" s="11"/>
      <c r="CI977" s="11"/>
      <c r="CJ977" s="11"/>
      <c r="CK977" s="11"/>
      <c r="CL977" s="11"/>
      <c r="CM977" s="11"/>
    </row>
    <row r="978" spans="1:91" ht="24.75" customHeight="1">
      <c r="A978" s="949" t="str">
        <f>IF(E978&gt;0,"Wypełnione","")</f>
        <v/>
      </c>
      <c r="B978" s="57"/>
      <c r="C978" s="2050">
        <f>'Og s3a'!C1687</f>
        <v>0</v>
      </c>
      <c r="D978" s="2052">
        <f>'Og s3a'!E1687</f>
        <v>0</v>
      </c>
      <c r="E978" s="2050">
        <f>'Og s3a'!F1687</f>
        <v>0</v>
      </c>
      <c r="F978" s="2771"/>
      <c r="G978" s="448">
        <f>T978</f>
        <v>0</v>
      </c>
      <c r="H978" s="2773">
        <f>U978</f>
        <v>0</v>
      </c>
      <c r="I978" s="451"/>
      <c r="J978" s="2775"/>
      <c r="K978" s="451"/>
      <c r="L978" s="2775"/>
      <c r="M978" s="451"/>
      <c r="N978" s="2775"/>
      <c r="O978" s="451"/>
      <c r="P978" s="2775"/>
      <c r="Q978" s="11"/>
      <c r="R978" s="11"/>
      <c r="S978" s="396">
        <f>'Og s3a'!G1687</f>
        <v>0</v>
      </c>
      <c r="T978" s="398">
        <f>'Og s3a'!D1687</f>
        <v>0</v>
      </c>
      <c r="U978" s="444">
        <f>Import!N1676</f>
        <v>0</v>
      </c>
      <c r="V978" s="11"/>
      <c r="W978" s="306"/>
      <c r="X978" s="306"/>
      <c r="Y978" s="306"/>
      <c r="Z978" s="970">
        <f>IF(F978=AF$7,1,0)</f>
        <v>0</v>
      </c>
      <c r="AA978" s="970">
        <f>Z978*D978</f>
        <v>0</v>
      </c>
      <c r="AB978" s="978">
        <f>IF($Z978=0,0,IF(AF978+AH978+AJ978&gt;0,$AA978,0))</f>
        <v>0</v>
      </c>
      <c r="AC978" s="980">
        <f>IF($Z978=0,0,IF(AND(AB978=0,G979&gt;0),$AA978,0))</f>
        <v>0</v>
      </c>
      <c r="AD978" s="969">
        <f>AA978-AB978-AC978</f>
        <v>0</v>
      </c>
      <c r="AE978" s="204">
        <f t="shared" si="330"/>
        <v>0</v>
      </c>
      <c r="AF978" s="204">
        <f t="shared" si="330"/>
        <v>0</v>
      </c>
      <c r="AG978" s="204">
        <f t="shared" si="330"/>
        <v>0</v>
      </c>
      <c r="AH978" s="204">
        <f t="shared" si="330"/>
        <v>0</v>
      </c>
      <c r="AI978" s="922">
        <f t="shared" si="330"/>
        <v>0</v>
      </c>
      <c r="AJ978" s="205">
        <f t="shared" si="330"/>
        <v>0</v>
      </c>
      <c r="AK978" s="973">
        <f>IF($Z978=1,0,IF(AND($Z978=0,AF978&gt;0),1,IF(AND($Z978=0,AH978&gt;0),1,IF(AND($Z978=0,AJ978&gt;0),1,0))))</f>
        <v>0</v>
      </c>
      <c r="AL978" s="973">
        <f>IF($Z978=0,0,IF(AND($Z978=1,AE978&gt;0),1,IF(AND($Z978=1,AG978&gt;0),1,IF(AND($Z978=1,AI978&gt;0),1,0))))</f>
        <v>0</v>
      </c>
      <c r="AM978" s="978">
        <f>IF($Z978=0,0,IF(AQ978+AS978+AU978&gt;0,$AA978,0))</f>
        <v>0</v>
      </c>
      <c r="AN978" s="980">
        <f>IF($Z978=0,0,IF(AND(AM978=0,I979&gt;0),$AA978,0))</f>
        <v>0</v>
      </c>
      <c r="AO978" s="969">
        <f>$AA978-AM978-AN978</f>
        <v>0</v>
      </c>
      <c r="AP978" s="204">
        <f t="shared" si="331"/>
        <v>0</v>
      </c>
      <c r="AQ978" s="204">
        <f t="shared" si="331"/>
        <v>0</v>
      </c>
      <c r="AR978" s="204">
        <f t="shared" si="331"/>
        <v>0</v>
      </c>
      <c r="AS978" s="204">
        <f t="shared" si="331"/>
        <v>0</v>
      </c>
      <c r="AT978" s="204">
        <f t="shared" si="331"/>
        <v>0</v>
      </c>
      <c r="AU978" s="205">
        <f t="shared" si="331"/>
        <v>0</v>
      </c>
      <c r="AV978" s="973">
        <f>IF($Z978=1,0,IF(AND($Z978=0,AQ978&gt;0),1,IF(AND($Z978=0,AS978&gt;0),1,IF(AND($Z978=0,AU978&gt;0),1,0))))</f>
        <v>0</v>
      </c>
      <c r="AW978" s="973">
        <f>IF($Z978=0,0,IF(AND($Z978=1,AP978&gt;0),1,IF(AND($Z978=1,AR978&gt;0),1,IF(AND($Z978=1,AT978&gt;0),1,0))))</f>
        <v>0</v>
      </c>
      <c r="AX978" s="978">
        <f>IF($Z978=0,0,IF(BB978+BD978+BF978&gt;0,$AA978,0))</f>
        <v>0</v>
      </c>
      <c r="AY978" s="980">
        <f>IF($Z978=0,0,IF(AND(AX978=0,K979&gt;0),$AA978,0))</f>
        <v>0</v>
      </c>
      <c r="AZ978" s="969">
        <f>$AA978-AX978-AY978</f>
        <v>0</v>
      </c>
      <c r="BA978" s="204">
        <f t="shared" si="332"/>
        <v>0</v>
      </c>
      <c r="BB978" s="204">
        <f t="shared" si="332"/>
        <v>0</v>
      </c>
      <c r="BC978" s="204">
        <f t="shared" si="332"/>
        <v>0</v>
      </c>
      <c r="BD978" s="204">
        <f t="shared" si="332"/>
        <v>0</v>
      </c>
      <c r="BE978" s="204">
        <f t="shared" si="332"/>
        <v>0</v>
      </c>
      <c r="BF978" s="205">
        <f t="shared" si="332"/>
        <v>0</v>
      </c>
      <c r="BG978" s="973">
        <f>IF($Z978=1,0,IF(AND($Z978=0,BB978&gt;0),1,IF(AND($Z978=0,BD978&gt;0),1,IF(AND($Z978=0,BF978&gt;0),1,0))))</f>
        <v>0</v>
      </c>
      <c r="BH978" s="973">
        <f>IF($Z978=0,0,IF(AND($Z978=1,BA978&gt;0),1,IF(AND($Z978=1,BC978&gt;0),1,IF(AND($Z978=1,BE978&gt;0),1,0))))</f>
        <v>0</v>
      </c>
      <c r="BI978" s="978">
        <f>IF($Z978=0,0,IF(BM978+BO978+BQ978&gt;0,$AA978,0))</f>
        <v>0</v>
      </c>
      <c r="BJ978" s="980">
        <f>IF($Z978=0,0,IF(AND(BI978=0,M979&gt;0),$AA978,0))</f>
        <v>0</v>
      </c>
      <c r="BK978" s="969">
        <f>$AA978-BI978-BJ978</f>
        <v>0</v>
      </c>
      <c r="BL978" s="204">
        <f t="shared" si="333"/>
        <v>0</v>
      </c>
      <c r="BM978" s="204">
        <f t="shared" si="333"/>
        <v>0</v>
      </c>
      <c r="BN978" s="204">
        <f t="shared" si="333"/>
        <v>0</v>
      </c>
      <c r="BO978" s="204">
        <f t="shared" si="333"/>
        <v>0</v>
      </c>
      <c r="BP978" s="204">
        <f t="shared" si="333"/>
        <v>0</v>
      </c>
      <c r="BQ978" s="205">
        <f t="shared" si="333"/>
        <v>0</v>
      </c>
      <c r="BR978" s="973">
        <f>IF($Z978=1,0,IF(AND($Z978=0,BM978&gt;0),1,IF(AND($Z978=0,BO978&gt;0),1,IF(AND($Z978=0,BQ978&gt;0),1,0))))</f>
        <v>0</v>
      </c>
      <c r="BS978" s="973">
        <f>IF($Z978=0,0,IF(AND($Z978=1,BL978&gt;0),1,IF(AND($Z978=1,BN978&gt;0),1,IF(AND($Z978=1,BP978&gt;0),1,0))))</f>
        <v>0</v>
      </c>
      <c r="BT978" s="978">
        <f>IF($Z978=0,0,IF(BX978+BZ978+CB978&gt;0,$AA978,0))</f>
        <v>0</v>
      </c>
      <c r="BU978" s="980">
        <f>IF($Z978=0,0,IF(AND(BT978=0,O979&gt;0),$AA978,0))</f>
        <v>0</v>
      </c>
      <c r="BV978" s="969">
        <f>$AA978-BT978-BU978</f>
        <v>0</v>
      </c>
      <c r="BW978" s="204">
        <f t="shared" si="334"/>
        <v>0</v>
      </c>
      <c r="BX978" s="204">
        <f t="shared" si="334"/>
        <v>0</v>
      </c>
      <c r="BY978" s="204">
        <f t="shared" si="334"/>
        <v>0</v>
      </c>
      <c r="BZ978" s="204">
        <f t="shared" si="334"/>
        <v>0</v>
      </c>
      <c r="CA978" s="204">
        <f t="shared" si="334"/>
        <v>0</v>
      </c>
      <c r="CB978" s="205">
        <f t="shared" si="334"/>
        <v>0</v>
      </c>
      <c r="CC978" s="973">
        <f>IF($Z978=1,0,IF(AND($Z978=0,BX978&gt;0),1,IF(AND($Z978=0,BZ978&gt;0),1,IF(AND($Z978=0,CB978&gt;0),1,0))))</f>
        <v>0</v>
      </c>
      <c r="CD978" s="973">
        <f>IF($Z978=0,0,IF(AND($Z978=1,BW978&gt;0),1,IF(AND($Z978=1,BY978&gt;0),1,IF(AND($Z978=1,CA978&gt;0),1,0))))</f>
        <v>0</v>
      </c>
      <c r="CE978" s="11"/>
      <c r="CF978" s="11"/>
      <c r="CG978" s="11"/>
      <c r="CH978" s="11"/>
      <c r="CI978" s="11"/>
      <c r="CJ978" s="11"/>
      <c r="CK978" s="11"/>
      <c r="CL978" s="11"/>
      <c r="CM978" s="11"/>
    </row>
    <row r="979" spans="1:91" ht="14.25" customHeight="1">
      <c r="A979" s="950" t="str">
        <f>A978</f>
        <v/>
      </c>
      <c r="B979" s="57"/>
      <c r="C979" s="2051"/>
      <c r="D979" s="2053"/>
      <c r="E979" s="2051"/>
      <c r="F979" s="2772"/>
      <c r="G979" s="1121">
        <f>Import!Q1676</f>
        <v>0</v>
      </c>
      <c r="H979" s="2774"/>
      <c r="I979" s="450"/>
      <c r="J979" s="2775"/>
      <c r="K979" s="450"/>
      <c r="L979" s="2775"/>
      <c r="M979" s="450"/>
      <c r="N979" s="2775"/>
      <c r="O979" s="450"/>
      <c r="P979" s="2775"/>
      <c r="Q979" s="11"/>
      <c r="R979" s="11"/>
      <c r="S979" s="397"/>
      <c r="T979" s="419"/>
      <c r="U979" s="444">
        <f>Import!N1677</f>
        <v>0</v>
      </c>
      <c r="V979" s="11"/>
      <c r="W979" s="306"/>
      <c r="X979" s="306"/>
      <c r="Y979" s="306"/>
      <c r="Z979" s="11"/>
      <c r="AE979" s="204"/>
      <c r="AF979" s="204"/>
      <c r="AG979" s="204"/>
      <c r="AH979" s="204"/>
      <c r="AI979" s="922"/>
      <c r="AJ979" s="205"/>
      <c r="AK979" s="973"/>
      <c r="AL979" s="973">
        <f>AL978</f>
        <v>0</v>
      </c>
      <c r="AP979" s="204"/>
      <c r="AQ979" s="204"/>
      <c r="AR979" s="204"/>
      <c r="AS979" s="204"/>
      <c r="AT979" s="204"/>
      <c r="AU979" s="205"/>
      <c r="AV979" s="973"/>
      <c r="AW979" s="973">
        <f>AW978</f>
        <v>0</v>
      </c>
      <c r="BA979" s="204"/>
      <c r="BB979" s="204"/>
      <c r="BC979" s="204"/>
      <c r="BD979" s="204"/>
      <c r="BE979" s="204"/>
      <c r="BF979" s="205"/>
      <c r="BG979" s="973"/>
      <c r="BH979" s="973">
        <f>BH978</f>
        <v>0</v>
      </c>
      <c r="BL979" s="204"/>
      <c r="BM979" s="204"/>
      <c r="BN979" s="204"/>
      <c r="BO979" s="204"/>
      <c r="BP979" s="204"/>
      <c r="BQ979" s="205"/>
      <c r="BR979" s="973"/>
      <c r="BS979" s="973">
        <f>BS978</f>
        <v>0</v>
      </c>
      <c r="BW979" s="204"/>
      <c r="BX979" s="204"/>
      <c r="BY979" s="204"/>
      <c r="BZ979" s="204"/>
      <c r="CA979" s="204"/>
      <c r="CB979" s="205"/>
      <c r="CC979" s="973"/>
      <c r="CD979" s="973">
        <f>CD978</f>
        <v>0</v>
      </c>
      <c r="CE979" s="11"/>
      <c r="CF979" s="11"/>
      <c r="CG979" s="11"/>
      <c r="CH979" s="11"/>
      <c r="CI979" s="11"/>
      <c r="CJ979" s="11"/>
      <c r="CK979" s="11"/>
      <c r="CL979" s="11"/>
      <c r="CM979" s="11"/>
    </row>
    <row r="980" spans="1:91" ht="24.75" customHeight="1">
      <c r="A980" s="949" t="str">
        <f>IF(E980&gt;0,"Wypełnione","")</f>
        <v/>
      </c>
      <c r="B980" s="57"/>
      <c r="C980" s="2050">
        <f>'Og s3a'!C1689</f>
        <v>0</v>
      </c>
      <c r="D980" s="2052">
        <f>'Og s3a'!E1689</f>
        <v>0</v>
      </c>
      <c r="E980" s="2050">
        <f>'Og s3a'!F1689</f>
        <v>0</v>
      </c>
      <c r="F980" s="2771"/>
      <c r="G980" s="448">
        <f>T980</f>
        <v>0</v>
      </c>
      <c r="H980" s="2773">
        <f>U980</f>
        <v>0</v>
      </c>
      <c r="I980" s="451"/>
      <c r="J980" s="2775"/>
      <c r="K980" s="451"/>
      <c r="L980" s="2775"/>
      <c r="M980" s="451"/>
      <c r="N980" s="2775"/>
      <c r="O980" s="451"/>
      <c r="P980" s="2775"/>
      <c r="Q980" s="11"/>
      <c r="R980" s="11"/>
      <c r="S980" s="396">
        <f>'Og s3a'!G1689</f>
        <v>0</v>
      </c>
      <c r="T980" s="398">
        <f>'Og s3a'!D1689</f>
        <v>0</v>
      </c>
      <c r="U980" s="444">
        <f>Import!N1678</f>
        <v>0</v>
      </c>
      <c r="V980" s="11"/>
      <c r="W980" s="306"/>
      <c r="X980" s="306"/>
      <c r="Y980" s="306"/>
      <c r="Z980" s="970">
        <f>IF(F980=AF$7,1,0)</f>
        <v>0</v>
      </c>
      <c r="AA980" s="970">
        <f>Z980*D980</f>
        <v>0</v>
      </c>
      <c r="AB980" s="978">
        <f>IF($Z980=0,0,IF(AF980+AH980+AJ980&gt;0,$AA980,0))</f>
        <v>0</v>
      </c>
      <c r="AC980" s="980">
        <f>IF($Z980=0,0,IF(AND(AB980=0,G981&gt;0),$AA980,0))</f>
        <v>0</v>
      </c>
      <c r="AD980" s="969">
        <f>AA980-AB980-AC980</f>
        <v>0</v>
      </c>
      <c r="AE980" s="204">
        <f t="shared" si="330"/>
        <v>0</v>
      </c>
      <c r="AF980" s="204">
        <f t="shared" si="330"/>
        <v>0</v>
      </c>
      <c r="AG980" s="204">
        <f t="shared" si="330"/>
        <v>0</v>
      </c>
      <c r="AH980" s="204">
        <f t="shared" si="330"/>
        <v>0</v>
      </c>
      <c r="AI980" s="922">
        <f t="shared" si="330"/>
        <v>0</v>
      </c>
      <c r="AJ980" s="205">
        <f t="shared" si="330"/>
        <v>0</v>
      </c>
      <c r="AK980" s="973">
        <f>IF($Z980=1,0,IF(AND($Z980=0,AF980&gt;0),1,IF(AND($Z980=0,AH980&gt;0),1,IF(AND($Z980=0,AJ980&gt;0),1,0))))</f>
        <v>0</v>
      </c>
      <c r="AL980" s="973">
        <f>IF($Z980=0,0,IF(AND($Z980=1,AE980&gt;0),1,IF(AND($Z980=1,AG980&gt;0),1,IF(AND($Z980=1,AI980&gt;0),1,0))))</f>
        <v>0</v>
      </c>
      <c r="AM980" s="978">
        <f>IF($Z980=0,0,IF(AQ980+AS980+AU980&gt;0,$AA980,0))</f>
        <v>0</v>
      </c>
      <c r="AN980" s="980">
        <f>IF($Z980=0,0,IF(AND(AM980=0,I981&gt;0),$AA980,0))</f>
        <v>0</v>
      </c>
      <c r="AO980" s="969">
        <f>$AA980-AM980-AN980</f>
        <v>0</v>
      </c>
      <c r="AP980" s="204">
        <f t="shared" si="331"/>
        <v>0</v>
      </c>
      <c r="AQ980" s="204">
        <f t="shared" si="331"/>
        <v>0</v>
      </c>
      <c r="AR980" s="204">
        <f t="shared" si="331"/>
        <v>0</v>
      </c>
      <c r="AS980" s="204">
        <f t="shared" si="331"/>
        <v>0</v>
      </c>
      <c r="AT980" s="204">
        <f t="shared" si="331"/>
        <v>0</v>
      </c>
      <c r="AU980" s="205">
        <f t="shared" si="331"/>
        <v>0</v>
      </c>
      <c r="AV980" s="973">
        <f>IF($Z980=1,0,IF(AND($Z980=0,AQ980&gt;0),1,IF(AND($Z980=0,AS980&gt;0),1,IF(AND($Z980=0,AU980&gt;0),1,0))))</f>
        <v>0</v>
      </c>
      <c r="AW980" s="973">
        <f>IF($Z980=0,0,IF(AND($Z980=1,AP980&gt;0),1,IF(AND($Z980=1,AR980&gt;0),1,IF(AND($Z980=1,AT980&gt;0),1,0))))</f>
        <v>0</v>
      </c>
      <c r="AX980" s="978">
        <f>IF($Z980=0,0,IF(BB980+BD980+BF980&gt;0,$AA980,0))</f>
        <v>0</v>
      </c>
      <c r="AY980" s="980">
        <f>IF($Z980=0,0,IF(AND(AX980=0,K981&gt;0),$AA980,0))</f>
        <v>0</v>
      </c>
      <c r="AZ980" s="969">
        <f>$AA980-AX980-AY980</f>
        <v>0</v>
      </c>
      <c r="BA980" s="204">
        <f t="shared" si="332"/>
        <v>0</v>
      </c>
      <c r="BB980" s="204">
        <f t="shared" si="332"/>
        <v>0</v>
      </c>
      <c r="BC980" s="204">
        <f t="shared" si="332"/>
        <v>0</v>
      </c>
      <c r="BD980" s="204">
        <f t="shared" si="332"/>
        <v>0</v>
      </c>
      <c r="BE980" s="204">
        <f t="shared" si="332"/>
        <v>0</v>
      </c>
      <c r="BF980" s="205">
        <f t="shared" si="332"/>
        <v>0</v>
      </c>
      <c r="BG980" s="973">
        <f>IF($Z980=1,0,IF(AND($Z980=0,BB980&gt;0),1,IF(AND($Z980=0,BD980&gt;0),1,IF(AND($Z980=0,BF980&gt;0),1,0))))</f>
        <v>0</v>
      </c>
      <c r="BH980" s="973">
        <f>IF($Z980=0,0,IF(AND($Z980=1,BA980&gt;0),1,IF(AND($Z980=1,BC980&gt;0),1,IF(AND($Z980=1,BE980&gt;0),1,0))))</f>
        <v>0</v>
      </c>
      <c r="BI980" s="978">
        <f>IF($Z980=0,0,IF(BM980+BO980+BQ980&gt;0,$AA980,0))</f>
        <v>0</v>
      </c>
      <c r="BJ980" s="980">
        <f>IF($Z980=0,0,IF(AND(BI980=0,M981&gt;0),$AA980,0))</f>
        <v>0</v>
      </c>
      <c r="BK980" s="969">
        <f>$AA980-BI980-BJ980</f>
        <v>0</v>
      </c>
      <c r="BL980" s="204">
        <f t="shared" si="333"/>
        <v>0</v>
      </c>
      <c r="BM980" s="204">
        <f t="shared" si="333"/>
        <v>0</v>
      </c>
      <c r="BN980" s="204">
        <f t="shared" si="333"/>
        <v>0</v>
      </c>
      <c r="BO980" s="204">
        <f t="shared" si="333"/>
        <v>0</v>
      </c>
      <c r="BP980" s="204">
        <f t="shared" si="333"/>
        <v>0</v>
      </c>
      <c r="BQ980" s="205">
        <f t="shared" si="333"/>
        <v>0</v>
      </c>
      <c r="BR980" s="973">
        <f>IF($Z980=1,0,IF(AND($Z980=0,BM980&gt;0),1,IF(AND($Z980=0,BO980&gt;0),1,IF(AND($Z980=0,BQ980&gt;0),1,0))))</f>
        <v>0</v>
      </c>
      <c r="BS980" s="973">
        <f>IF($Z980=0,0,IF(AND($Z980=1,BL980&gt;0),1,IF(AND($Z980=1,BN980&gt;0),1,IF(AND($Z980=1,BP980&gt;0),1,0))))</f>
        <v>0</v>
      </c>
      <c r="BT980" s="978">
        <f>IF($Z980=0,0,IF(BX980+BZ980+CB980&gt;0,$AA980,0))</f>
        <v>0</v>
      </c>
      <c r="BU980" s="980">
        <f>IF($Z980=0,0,IF(AND(BT980=0,O981&gt;0),$AA980,0))</f>
        <v>0</v>
      </c>
      <c r="BV980" s="969">
        <f>$AA980-BT980-BU980</f>
        <v>0</v>
      </c>
      <c r="BW980" s="204">
        <f t="shared" si="334"/>
        <v>0</v>
      </c>
      <c r="BX980" s="204">
        <f t="shared" si="334"/>
        <v>0</v>
      </c>
      <c r="BY980" s="204">
        <f t="shared" si="334"/>
        <v>0</v>
      </c>
      <c r="BZ980" s="204">
        <f t="shared" si="334"/>
        <v>0</v>
      </c>
      <c r="CA980" s="204">
        <f t="shared" si="334"/>
        <v>0</v>
      </c>
      <c r="CB980" s="205">
        <f t="shared" si="334"/>
        <v>0</v>
      </c>
      <c r="CC980" s="973">
        <f>IF($Z980=1,0,IF(AND($Z980=0,BX980&gt;0),1,IF(AND($Z980=0,BZ980&gt;0),1,IF(AND($Z980=0,CB980&gt;0),1,0))))</f>
        <v>0</v>
      </c>
      <c r="CD980" s="973">
        <f>IF($Z980=0,0,IF(AND($Z980=1,BW980&gt;0),1,IF(AND($Z980=1,BY980&gt;0),1,IF(AND($Z980=1,CA980&gt;0),1,0))))</f>
        <v>0</v>
      </c>
      <c r="CE980" s="11"/>
      <c r="CF980" s="11"/>
      <c r="CG980" s="11"/>
      <c r="CH980" s="11"/>
      <c r="CI980" s="11"/>
      <c r="CJ980" s="11"/>
      <c r="CK980" s="11"/>
      <c r="CL980" s="11"/>
      <c r="CM980" s="11"/>
    </row>
    <row r="981" spans="1:91" ht="14.25" customHeight="1">
      <c r="A981" s="950" t="str">
        <f>A980</f>
        <v/>
      </c>
      <c r="B981" s="57"/>
      <c r="C981" s="2051"/>
      <c r="D981" s="2053"/>
      <c r="E981" s="2051"/>
      <c r="F981" s="2772"/>
      <c r="G981" s="1121">
        <f>Import!Q1678</f>
        <v>0</v>
      </c>
      <c r="H981" s="2774"/>
      <c r="I981" s="450"/>
      <c r="J981" s="2775"/>
      <c r="K981" s="450"/>
      <c r="L981" s="2775"/>
      <c r="M981" s="450"/>
      <c r="N981" s="2775"/>
      <c r="O981" s="450"/>
      <c r="P981" s="2775"/>
      <c r="Q981" s="11"/>
      <c r="R981" s="11"/>
      <c r="S981" s="397"/>
      <c r="T981" s="419"/>
      <c r="U981" s="444">
        <f>Import!N1679</f>
        <v>0</v>
      </c>
      <c r="V981" s="11"/>
      <c r="W981" s="306"/>
      <c r="X981" s="306"/>
      <c r="Y981" s="306"/>
      <c r="Z981" s="11"/>
      <c r="AE981" s="204"/>
      <c r="AF981" s="204"/>
      <c r="AG981" s="204"/>
      <c r="AH981" s="204"/>
      <c r="AI981" s="922"/>
      <c r="AJ981" s="205"/>
      <c r="AK981" s="973"/>
      <c r="AL981" s="973">
        <f>AL980</f>
        <v>0</v>
      </c>
      <c r="AP981" s="204"/>
      <c r="AQ981" s="204"/>
      <c r="AR981" s="204"/>
      <c r="AS981" s="204"/>
      <c r="AT981" s="204"/>
      <c r="AU981" s="205"/>
      <c r="AV981" s="973"/>
      <c r="AW981" s="973">
        <f>AW980</f>
        <v>0</v>
      </c>
      <c r="BA981" s="204"/>
      <c r="BB981" s="204"/>
      <c r="BC981" s="204"/>
      <c r="BD981" s="204"/>
      <c r="BE981" s="204"/>
      <c r="BF981" s="205"/>
      <c r="BG981" s="973"/>
      <c r="BH981" s="973">
        <f>BH980</f>
        <v>0</v>
      </c>
      <c r="BL981" s="204"/>
      <c r="BM981" s="204"/>
      <c r="BN981" s="204"/>
      <c r="BO981" s="204"/>
      <c r="BP981" s="204"/>
      <c r="BQ981" s="205"/>
      <c r="BR981" s="973"/>
      <c r="BS981" s="973">
        <f>BS980</f>
        <v>0</v>
      </c>
      <c r="BW981" s="204"/>
      <c r="BX981" s="204"/>
      <c r="BY981" s="204"/>
      <c r="BZ981" s="204"/>
      <c r="CA981" s="204"/>
      <c r="CB981" s="205"/>
      <c r="CC981" s="973"/>
      <c r="CD981" s="973">
        <f>CD980</f>
        <v>0</v>
      </c>
      <c r="CE981" s="11"/>
      <c r="CF981" s="11"/>
      <c r="CG981" s="11"/>
      <c r="CH981" s="11"/>
      <c r="CI981" s="11"/>
      <c r="CJ981" s="11"/>
      <c r="CK981" s="11"/>
      <c r="CL981" s="11"/>
      <c r="CM981" s="11"/>
    </row>
    <row r="982" spans="1:91" ht="24.75" customHeight="1">
      <c r="A982" s="949" t="str">
        <f>IF(E982&gt;0,"Wypełnione","")</f>
        <v/>
      </c>
      <c r="B982" s="57"/>
      <c r="C982" s="2050">
        <f>'Og s3a'!C1691</f>
        <v>0</v>
      </c>
      <c r="D982" s="2052">
        <f>'Og s3a'!E1691</f>
        <v>0</v>
      </c>
      <c r="E982" s="2050">
        <f>'Og s3a'!F1691</f>
        <v>0</v>
      </c>
      <c r="F982" s="2771"/>
      <c r="G982" s="448">
        <f>T982</f>
        <v>0</v>
      </c>
      <c r="H982" s="2773">
        <f>U982</f>
        <v>0</v>
      </c>
      <c r="I982" s="451"/>
      <c r="J982" s="2775"/>
      <c r="K982" s="451"/>
      <c r="L982" s="2775"/>
      <c r="M982" s="451"/>
      <c r="N982" s="2775"/>
      <c r="O982" s="451"/>
      <c r="P982" s="2775"/>
      <c r="Q982" s="11"/>
      <c r="R982" s="11"/>
      <c r="S982" s="396">
        <f>'Og s3a'!G1691</f>
        <v>0</v>
      </c>
      <c r="T982" s="398">
        <f>'Og s3a'!D1691</f>
        <v>0</v>
      </c>
      <c r="U982" s="444">
        <f>Import!N1680</f>
        <v>0</v>
      </c>
      <c r="V982" s="11"/>
      <c r="W982" s="306"/>
      <c r="X982" s="306"/>
      <c r="Y982" s="306"/>
      <c r="Z982" s="970">
        <f>IF(F982=AF$7,1,0)</f>
        <v>0</v>
      </c>
      <c r="AA982" s="970">
        <f>Z982*D982</f>
        <v>0</v>
      </c>
      <c r="AB982" s="978">
        <f>IF($Z982=0,0,IF(AF982+AH982+AJ982&gt;0,$AA982,0))</f>
        <v>0</v>
      </c>
      <c r="AC982" s="980">
        <f>IF($Z982=0,0,IF(AND(AB982=0,G983&gt;0),$AA982,0))</f>
        <v>0</v>
      </c>
      <c r="AD982" s="969">
        <f>AA982-AB982-AC982</f>
        <v>0</v>
      </c>
      <c r="AE982" s="204">
        <f t="shared" si="330"/>
        <v>0</v>
      </c>
      <c r="AF982" s="204">
        <f t="shared" si="330"/>
        <v>0</v>
      </c>
      <c r="AG982" s="204">
        <f t="shared" si="330"/>
        <v>0</v>
      </c>
      <c r="AH982" s="204">
        <f t="shared" si="330"/>
        <v>0</v>
      </c>
      <c r="AI982" s="922">
        <f t="shared" si="330"/>
        <v>0</v>
      </c>
      <c r="AJ982" s="205">
        <f t="shared" si="330"/>
        <v>0</v>
      </c>
      <c r="AK982" s="973">
        <f>IF($Z982=1,0,IF(AND($Z982=0,AF982&gt;0),1,IF(AND($Z982=0,AH982&gt;0),1,IF(AND($Z982=0,AJ982&gt;0),1,0))))</f>
        <v>0</v>
      </c>
      <c r="AL982" s="973">
        <f>IF($Z982=0,0,IF(AND($Z982=1,AE982&gt;0),1,IF(AND($Z982=1,AG982&gt;0),1,IF(AND($Z982=1,AI982&gt;0),1,0))))</f>
        <v>0</v>
      </c>
      <c r="AM982" s="978">
        <f>IF($Z982=0,0,IF(AQ982+AS982+AU982&gt;0,$AA982,0))</f>
        <v>0</v>
      </c>
      <c r="AN982" s="980">
        <f>IF($Z982=0,0,IF(AND(AM982=0,I983&gt;0),$AA982,0))</f>
        <v>0</v>
      </c>
      <c r="AO982" s="969">
        <f>$AA982-AM982-AN982</f>
        <v>0</v>
      </c>
      <c r="AP982" s="204">
        <f t="shared" si="331"/>
        <v>0</v>
      </c>
      <c r="AQ982" s="204">
        <f t="shared" si="331"/>
        <v>0</v>
      </c>
      <c r="AR982" s="204">
        <f t="shared" si="331"/>
        <v>0</v>
      </c>
      <c r="AS982" s="204">
        <f t="shared" si="331"/>
        <v>0</v>
      </c>
      <c r="AT982" s="204">
        <f t="shared" si="331"/>
        <v>0</v>
      </c>
      <c r="AU982" s="205">
        <f t="shared" si="331"/>
        <v>0</v>
      </c>
      <c r="AV982" s="973">
        <f>IF($Z982=1,0,IF(AND($Z982=0,AQ982&gt;0),1,IF(AND($Z982=0,AS982&gt;0),1,IF(AND($Z982=0,AU982&gt;0),1,0))))</f>
        <v>0</v>
      </c>
      <c r="AW982" s="973">
        <f>IF($Z982=0,0,IF(AND($Z982=1,AP982&gt;0),1,IF(AND($Z982=1,AR982&gt;0),1,IF(AND($Z982=1,AT982&gt;0),1,0))))</f>
        <v>0</v>
      </c>
      <c r="AX982" s="978">
        <f>IF($Z982=0,0,IF(BB982+BD982+BF982&gt;0,$AA982,0))</f>
        <v>0</v>
      </c>
      <c r="AY982" s="980">
        <f>IF($Z982=0,0,IF(AND(AX982=0,K983&gt;0),$AA982,0))</f>
        <v>0</v>
      </c>
      <c r="AZ982" s="969">
        <f>$AA982-AX982-AY982</f>
        <v>0</v>
      </c>
      <c r="BA982" s="204">
        <f t="shared" si="332"/>
        <v>0</v>
      </c>
      <c r="BB982" s="204">
        <f t="shared" si="332"/>
        <v>0</v>
      </c>
      <c r="BC982" s="204">
        <f t="shared" si="332"/>
        <v>0</v>
      </c>
      <c r="BD982" s="204">
        <f t="shared" si="332"/>
        <v>0</v>
      </c>
      <c r="BE982" s="204">
        <f t="shared" si="332"/>
        <v>0</v>
      </c>
      <c r="BF982" s="205">
        <f t="shared" si="332"/>
        <v>0</v>
      </c>
      <c r="BG982" s="973">
        <f>IF($Z982=1,0,IF(AND($Z982=0,BB982&gt;0),1,IF(AND($Z982=0,BD982&gt;0),1,IF(AND($Z982=0,BF982&gt;0),1,0))))</f>
        <v>0</v>
      </c>
      <c r="BH982" s="973">
        <f>IF($Z982=0,0,IF(AND($Z982=1,BA982&gt;0),1,IF(AND($Z982=1,BC982&gt;0),1,IF(AND($Z982=1,BE982&gt;0),1,0))))</f>
        <v>0</v>
      </c>
      <c r="BI982" s="978">
        <f>IF($Z982=0,0,IF(BM982+BO982+BQ982&gt;0,$AA982,0))</f>
        <v>0</v>
      </c>
      <c r="BJ982" s="980">
        <f>IF($Z982=0,0,IF(AND(BI982=0,M983&gt;0),$AA982,0))</f>
        <v>0</v>
      </c>
      <c r="BK982" s="969">
        <f>$AA982-BI982-BJ982</f>
        <v>0</v>
      </c>
      <c r="BL982" s="204">
        <f t="shared" si="333"/>
        <v>0</v>
      </c>
      <c r="BM982" s="204">
        <f t="shared" si="333"/>
        <v>0</v>
      </c>
      <c r="BN982" s="204">
        <f t="shared" si="333"/>
        <v>0</v>
      </c>
      <c r="BO982" s="204">
        <f t="shared" si="333"/>
        <v>0</v>
      </c>
      <c r="BP982" s="204">
        <f t="shared" si="333"/>
        <v>0</v>
      </c>
      <c r="BQ982" s="205">
        <f t="shared" si="333"/>
        <v>0</v>
      </c>
      <c r="BR982" s="973">
        <f>IF($Z982=1,0,IF(AND($Z982=0,BM982&gt;0),1,IF(AND($Z982=0,BO982&gt;0),1,IF(AND($Z982=0,BQ982&gt;0),1,0))))</f>
        <v>0</v>
      </c>
      <c r="BS982" s="973">
        <f>IF($Z982=0,0,IF(AND($Z982=1,BL982&gt;0),1,IF(AND($Z982=1,BN982&gt;0),1,IF(AND($Z982=1,BP982&gt;0),1,0))))</f>
        <v>0</v>
      </c>
      <c r="BT982" s="978">
        <f>IF($Z982=0,0,IF(BX982+BZ982+CB982&gt;0,$AA982,0))</f>
        <v>0</v>
      </c>
      <c r="BU982" s="980">
        <f>IF($Z982=0,0,IF(AND(BT982=0,O983&gt;0),$AA982,0))</f>
        <v>0</v>
      </c>
      <c r="BV982" s="969">
        <f>$AA982-BT982-BU982</f>
        <v>0</v>
      </c>
      <c r="BW982" s="204">
        <f t="shared" si="334"/>
        <v>0</v>
      </c>
      <c r="BX982" s="204">
        <f t="shared" si="334"/>
        <v>0</v>
      </c>
      <c r="BY982" s="204">
        <f t="shared" si="334"/>
        <v>0</v>
      </c>
      <c r="BZ982" s="204">
        <f t="shared" si="334"/>
        <v>0</v>
      </c>
      <c r="CA982" s="204">
        <f t="shared" si="334"/>
        <v>0</v>
      </c>
      <c r="CB982" s="205">
        <f t="shared" si="334"/>
        <v>0</v>
      </c>
      <c r="CC982" s="973">
        <f>IF($Z982=1,0,IF(AND($Z982=0,BX982&gt;0),1,IF(AND($Z982=0,BZ982&gt;0),1,IF(AND($Z982=0,CB982&gt;0),1,0))))</f>
        <v>0</v>
      </c>
      <c r="CD982" s="973">
        <f>IF($Z982=0,0,IF(AND($Z982=1,BW982&gt;0),1,IF(AND($Z982=1,BY982&gt;0),1,IF(AND($Z982=1,CA982&gt;0),1,0))))</f>
        <v>0</v>
      </c>
      <c r="CE982" s="11"/>
      <c r="CF982" s="11"/>
      <c r="CG982" s="11"/>
      <c r="CH982" s="11"/>
      <c r="CI982" s="11"/>
      <c r="CJ982" s="11"/>
      <c r="CK982" s="11"/>
      <c r="CL982" s="11"/>
      <c r="CM982" s="11"/>
    </row>
    <row r="983" spans="1:91" ht="14.25" customHeight="1">
      <c r="A983" s="950" t="str">
        <f>A982</f>
        <v/>
      </c>
      <c r="B983" s="57"/>
      <c r="C983" s="2051"/>
      <c r="D983" s="2053"/>
      <c r="E983" s="2051"/>
      <c r="F983" s="2772"/>
      <c r="G983" s="1121">
        <f>Import!Q1680</f>
        <v>0</v>
      </c>
      <c r="H983" s="2774"/>
      <c r="I983" s="450"/>
      <c r="J983" s="2775"/>
      <c r="K983" s="450"/>
      <c r="L983" s="2775"/>
      <c r="M983" s="450"/>
      <c r="N983" s="2775"/>
      <c r="O983" s="450"/>
      <c r="P983" s="2775"/>
      <c r="Q983" s="11"/>
      <c r="R983" s="11"/>
      <c r="S983" s="397"/>
      <c r="T983" s="419"/>
      <c r="U983" s="444">
        <f>Import!N1681</f>
        <v>0</v>
      </c>
      <c r="V983" s="11"/>
      <c r="W983" s="306"/>
      <c r="X983" s="306"/>
      <c r="Y983" s="306"/>
      <c r="Z983" s="11"/>
      <c r="AE983" s="204"/>
      <c r="AF983" s="204"/>
      <c r="AG983" s="204"/>
      <c r="AH983" s="204"/>
      <c r="AI983" s="922"/>
      <c r="AJ983" s="205"/>
      <c r="AK983" s="973"/>
      <c r="AL983" s="973">
        <f>AL982</f>
        <v>0</v>
      </c>
      <c r="AP983" s="204"/>
      <c r="AQ983" s="204"/>
      <c r="AR983" s="204"/>
      <c r="AS983" s="204"/>
      <c r="AT983" s="204"/>
      <c r="AU983" s="205"/>
      <c r="AV983" s="973"/>
      <c r="AW983" s="973">
        <f>AW982</f>
        <v>0</v>
      </c>
      <c r="BA983" s="204"/>
      <c r="BB983" s="204"/>
      <c r="BC983" s="204"/>
      <c r="BD983" s="204"/>
      <c r="BE983" s="204"/>
      <c r="BF983" s="205"/>
      <c r="BG983" s="973"/>
      <c r="BH983" s="973">
        <f>BH982</f>
        <v>0</v>
      </c>
      <c r="BL983" s="204"/>
      <c r="BM983" s="204"/>
      <c r="BN983" s="204"/>
      <c r="BO983" s="204"/>
      <c r="BP983" s="204"/>
      <c r="BQ983" s="205"/>
      <c r="BR983" s="973"/>
      <c r="BS983" s="973">
        <f>BS982</f>
        <v>0</v>
      </c>
      <c r="BW983" s="204"/>
      <c r="BX983" s="204"/>
      <c r="BY983" s="204"/>
      <c r="BZ983" s="204"/>
      <c r="CA983" s="204"/>
      <c r="CB983" s="205"/>
      <c r="CC983" s="973"/>
      <c r="CD983" s="973">
        <f>CD982</f>
        <v>0</v>
      </c>
      <c r="CE983" s="11"/>
      <c r="CF983" s="11"/>
      <c r="CG983" s="11"/>
      <c r="CH983" s="11"/>
      <c r="CI983" s="11"/>
      <c r="CJ983" s="11"/>
      <c r="CK983" s="11"/>
      <c r="CL983" s="11"/>
      <c r="CM983" s="11"/>
    </row>
    <row r="984" spans="1:91" ht="24.75" customHeight="1">
      <c r="A984" s="949" t="str">
        <f>IF(E984&gt;0,"Wypełnione","")</f>
        <v/>
      </c>
      <c r="B984" s="57"/>
      <c r="C984" s="2050">
        <f>'Og s3a'!C1693</f>
        <v>0</v>
      </c>
      <c r="D984" s="2052">
        <f>'Og s3a'!E1693</f>
        <v>0</v>
      </c>
      <c r="E984" s="2050">
        <f>'Og s3a'!F1693</f>
        <v>0</v>
      </c>
      <c r="F984" s="2771"/>
      <c r="G984" s="448">
        <f>T984</f>
        <v>0</v>
      </c>
      <c r="H984" s="2773">
        <f>U984</f>
        <v>0</v>
      </c>
      <c r="I984" s="451"/>
      <c r="J984" s="2775"/>
      <c r="K984" s="451"/>
      <c r="L984" s="2775"/>
      <c r="M984" s="451"/>
      <c r="N984" s="2775"/>
      <c r="O984" s="451"/>
      <c r="P984" s="2775"/>
      <c r="Q984" s="11"/>
      <c r="R984" s="11"/>
      <c r="S984" s="396">
        <f>'Og s3a'!G1693</f>
        <v>0</v>
      </c>
      <c r="T984" s="398">
        <f>'Og s3a'!D1693</f>
        <v>0</v>
      </c>
      <c r="U984" s="444">
        <f>Import!N1682</f>
        <v>0</v>
      </c>
      <c r="V984" s="11"/>
      <c r="W984" s="306"/>
      <c r="X984" s="306"/>
      <c r="Y984" s="306"/>
      <c r="Z984" s="970">
        <f>IF(F984=AF$7,1,0)</f>
        <v>0</v>
      </c>
      <c r="AA984" s="970">
        <f>Z984*D984</f>
        <v>0</v>
      </c>
      <c r="AB984" s="978">
        <f>IF($Z984=0,0,IF(AF984+AH984+AJ984&gt;0,$AA984,0))</f>
        <v>0</v>
      </c>
      <c r="AC984" s="980">
        <f>IF($Z984=0,0,IF(AND(AB984=0,G985&gt;0),$AA984,0))</f>
        <v>0</v>
      </c>
      <c r="AD984" s="969">
        <f>AA984-AB984-AC984</f>
        <v>0</v>
      </c>
      <c r="AE984" s="204">
        <f t="shared" si="330"/>
        <v>0</v>
      </c>
      <c r="AF984" s="204">
        <f t="shared" si="330"/>
        <v>0</v>
      </c>
      <c r="AG984" s="204">
        <f t="shared" si="330"/>
        <v>0</v>
      </c>
      <c r="AH984" s="204">
        <f t="shared" si="330"/>
        <v>0</v>
      </c>
      <c r="AI984" s="922">
        <f t="shared" si="330"/>
        <v>0</v>
      </c>
      <c r="AJ984" s="205">
        <f t="shared" si="330"/>
        <v>0</v>
      </c>
      <c r="AK984" s="973">
        <f>IF($Z984=1,0,IF(AND($Z984=0,AF984&gt;0),1,IF(AND($Z984=0,AH984&gt;0),1,IF(AND($Z984=0,AJ984&gt;0),1,0))))</f>
        <v>0</v>
      </c>
      <c r="AL984" s="973">
        <f>IF($Z984=0,0,IF(AND($Z984=1,AE984&gt;0),1,IF(AND($Z984=1,AG984&gt;0),1,IF(AND($Z984=1,AI984&gt;0),1,0))))</f>
        <v>0</v>
      </c>
      <c r="AM984" s="978">
        <f>IF($Z984=0,0,IF(AQ984+AS984+AU984&gt;0,$AA984,0))</f>
        <v>0</v>
      </c>
      <c r="AN984" s="980">
        <f>IF($Z984=0,0,IF(AND(AM984=0,I985&gt;0),$AA984,0))</f>
        <v>0</v>
      </c>
      <c r="AO984" s="969">
        <f>$AA984-AM984-AN984</f>
        <v>0</v>
      </c>
      <c r="AP984" s="204">
        <f t="shared" si="331"/>
        <v>0</v>
      </c>
      <c r="AQ984" s="204">
        <f t="shared" si="331"/>
        <v>0</v>
      </c>
      <c r="AR984" s="204">
        <f t="shared" si="331"/>
        <v>0</v>
      </c>
      <c r="AS984" s="204">
        <f t="shared" si="331"/>
        <v>0</v>
      </c>
      <c r="AT984" s="204">
        <f t="shared" si="331"/>
        <v>0</v>
      </c>
      <c r="AU984" s="205">
        <f t="shared" si="331"/>
        <v>0</v>
      </c>
      <c r="AV984" s="973">
        <f>IF($Z984=1,0,IF(AND($Z984=0,AQ984&gt;0),1,IF(AND($Z984=0,AS984&gt;0),1,IF(AND($Z984=0,AU984&gt;0),1,0))))</f>
        <v>0</v>
      </c>
      <c r="AW984" s="973">
        <f>IF($Z984=0,0,IF(AND($Z984=1,AP984&gt;0),1,IF(AND($Z984=1,AR984&gt;0),1,IF(AND($Z984=1,AT984&gt;0),1,0))))</f>
        <v>0</v>
      </c>
      <c r="AX984" s="978">
        <f>IF($Z984=0,0,IF(BB984+BD984+BF984&gt;0,$AA984,0))</f>
        <v>0</v>
      </c>
      <c r="AY984" s="980">
        <f>IF($Z984=0,0,IF(AND(AX984=0,K985&gt;0),$AA984,0))</f>
        <v>0</v>
      </c>
      <c r="AZ984" s="969">
        <f>$AA984-AX984-AY984</f>
        <v>0</v>
      </c>
      <c r="BA984" s="204">
        <f t="shared" si="332"/>
        <v>0</v>
      </c>
      <c r="BB984" s="204">
        <f t="shared" si="332"/>
        <v>0</v>
      </c>
      <c r="BC984" s="204">
        <f t="shared" si="332"/>
        <v>0</v>
      </c>
      <c r="BD984" s="204">
        <f t="shared" si="332"/>
        <v>0</v>
      </c>
      <c r="BE984" s="204">
        <f t="shared" si="332"/>
        <v>0</v>
      </c>
      <c r="BF984" s="205">
        <f t="shared" si="332"/>
        <v>0</v>
      </c>
      <c r="BG984" s="973">
        <f>IF($Z984=1,0,IF(AND($Z984=0,BB984&gt;0),1,IF(AND($Z984=0,BD984&gt;0),1,IF(AND($Z984=0,BF984&gt;0),1,0))))</f>
        <v>0</v>
      </c>
      <c r="BH984" s="973">
        <f>IF($Z984=0,0,IF(AND($Z984=1,BA984&gt;0),1,IF(AND($Z984=1,BC984&gt;0),1,IF(AND($Z984=1,BE984&gt;0),1,0))))</f>
        <v>0</v>
      </c>
      <c r="BI984" s="978">
        <f>IF($Z984=0,0,IF(BM984+BO984+BQ984&gt;0,$AA984,0))</f>
        <v>0</v>
      </c>
      <c r="BJ984" s="980">
        <f>IF($Z984=0,0,IF(AND(BI984=0,M985&gt;0),$AA984,0))</f>
        <v>0</v>
      </c>
      <c r="BK984" s="969">
        <f>$AA984-BI984-BJ984</f>
        <v>0</v>
      </c>
      <c r="BL984" s="204">
        <f t="shared" si="333"/>
        <v>0</v>
      </c>
      <c r="BM984" s="204">
        <f t="shared" si="333"/>
        <v>0</v>
      </c>
      <c r="BN984" s="204">
        <f t="shared" si="333"/>
        <v>0</v>
      </c>
      <c r="BO984" s="204">
        <f t="shared" si="333"/>
        <v>0</v>
      </c>
      <c r="BP984" s="204">
        <f t="shared" si="333"/>
        <v>0</v>
      </c>
      <c r="BQ984" s="205">
        <f t="shared" si="333"/>
        <v>0</v>
      </c>
      <c r="BR984" s="973">
        <f>IF($Z984=1,0,IF(AND($Z984=0,BM984&gt;0),1,IF(AND($Z984=0,BO984&gt;0),1,IF(AND($Z984=0,BQ984&gt;0),1,0))))</f>
        <v>0</v>
      </c>
      <c r="BS984" s="973">
        <f>IF($Z984=0,0,IF(AND($Z984=1,BL984&gt;0),1,IF(AND($Z984=1,BN984&gt;0),1,IF(AND($Z984=1,BP984&gt;0),1,0))))</f>
        <v>0</v>
      </c>
      <c r="BT984" s="978">
        <f>IF($Z984=0,0,IF(BX984+BZ984+CB984&gt;0,$AA984,0))</f>
        <v>0</v>
      </c>
      <c r="BU984" s="980">
        <f>IF($Z984=0,0,IF(AND(BT984=0,O985&gt;0),$AA984,0))</f>
        <v>0</v>
      </c>
      <c r="BV984" s="969">
        <f>$AA984-BT984-BU984</f>
        <v>0</v>
      </c>
      <c r="BW984" s="204">
        <f t="shared" si="334"/>
        <v>0</v>
      </c>
      <c r="BX984" s="204">
        <f t="shared" si="334"/>
        <v>0</v>
      </c>
      <c r="BY984" s="204">
        <f t="shared" si="334"/>
        <v>0</v>
      </c>
      <c r="BZ984" s="204">
        <f t="shared" si="334"/>
        <v>0</v>
      </c>
      <c r="CA984" s="204">
        <f t="shared" si="334"/>
        <v>0</v>
      </c>
      <c r="CB984" s="205">
        <f t="shared" si="334"/>
        <v>0</v>
      </c>
      <c r="CC984" s="973">
        <f>IF($Z984=1,0,IF(AND($Z984=0,BX984&gt;0),1,IF(AND($Z984=0,BZ984&gt;0),1,IF(AND($Z984=0,CB984&gt;0),1,0))))</f>
        <v>0</v>
      </c>
      <c r="CD984" s="973">
        <f>IF($Z984=0,0,IF(AND($Z984=1,BW984&gt;0),1,IF(AND($Z984=1,BY984&gt;0),1,IF(AND($Z984=1,CA984&gt;0),1,0))))</f>
        <v>0</v>
      </c>
      <c r="CE984" s="11"/>
      <c r="CF984" s="11"/>
      <c r="CG984" s="11"/>
      <c r="CH984" s="11"/>
      <c r="CI984" s="11"/>
      <c r="CJ984" s="11"/>
      <c r="CK984" s="11"/>
      <c r="CL984" s="11"/>
      <c r="CM984" s="11"/>
    </row>
    <row r="985" spans="1:91" ht="14.25" customHeight="1">
      <c r="A985" s="950" t="str">
        <f>A984</f>
        <v/>
      </c>
      <c r="B985" s="57"/>
      <c r="C985" s="2051"/>
      <c r="D985" s="2053"/>
      <c r="E985" s="2051"/>
      <c r="F985" s="2772"/>
      <c r="G985" s="1121">
        <f>Import!Q1682</f>
        <v>0</v>
      </c>
      <c r="H985" s="2774"/>
      <c r="I985" s="450"/>
      <c r="J985" s="2775"/>
      <c r="K985" s="450"/>
      <c r="L985" s="2775"/>
      <c r="M985" s="450"/>
      <c r="N985" s="2775"/>
      <c r="O985" s="450"/>
      <c r="P985" s="2775"/>
      <c r="Q985" s="11"/>
      <c r="R985" s="11"/>
      <c r="S985" s="397"/>
      <c r="T985" s="419"/>
      <c r="U985" s="444">
        <f>Import!N1683</f>
        <v>0</v>
      </c>
      <c r="V985" s="11"/>
      <c r="W985" s="306"/>
      <c r="X985" s="306"/>
      <c r="Y985" s="306"/>
      <c r="Z985" s="11"/>
      <c r="AE985" s="204"/>
      <c r="AF985" s="204"/>
      <c r="AG985" s="204"/>
      <c r="AH985" s="204"/>
      <c r="AI985" s="922"/>
      <c r="AJ985" s="205"/>
      <c r="AK985" s="973"/>
      <c r="AL985" s="973">
        <f>AL984</f>
        <v>0</v>
      </c>
      <c r="AP985" s="204"/>
      <c r="AQ985" s="204"/>
      <c r="AR985" s="204"/>
      <c r="AS985" s="204"/>
      <c r="AT985" s="204"/>
      <c r="AU985" s="205"/>
      <c r="AV985" s="973"/>
      <c r="AW985" s="973">
        <f>AW984</f>
        <v>0</v>
      </c>
      <c r="BA985" s="204"/>
      <c r="BB985" s="204"/>
      <c r="BC985" s="204"/>
      <c r="BD985" s="204"/>
      <c r="BE985" s="204"/>
      <c r="BF985" s="205"/>
      <c r="BG985" s="973"/>
      <c r="BH985" s="973">
        <f>BH984</f>
        <v>0</v>
      </c>
      <c r="BL985" s="204"/>
      <c r="BM985" s="204"/>
      <c r="BN985" s="204"/>
      <c r="BO985" s="204"/>
      <c r="BP985" s="204"/>
      <c r="BQ985" s="205"/>
      <c r="BR985" s="973"/>
      <c r="BS985" s="973">
        <f>BS984</f>
        <v>0</v>
      </c>
      <c r="BW985" s="204"/>
      <c r="BX985" s="204"/>
      <c r="BY985" s="204"/>
      <c r="BZ985" s="204"/>
      <c r="CA985" s="204"/>
      <c r="CB985" s="205"/>
      <c r="CC985" s="973"/>
      <c r="CD985" s="973">
        <f>CD984</f>
        <v>0</v>
      </c>
      <c r="CE985" s="11"/>
      <c r="CF985" s="11"/>
      <c r="CG985" s="11"/>
      <c r="CH985" s="11"/>
      <c r="CI985" s="11"/>
      <c r="CJ985" s="11"/>
      <c r="CK985" s="11"/>
      <c r="CL985" s="11"/>
      <c r="CM985" s="11"/>
    </row>
    <row r="986" spans="1:91" ht="24.75" customHeight="1">
      <c r="A986" s="949" t="str">
        <f>IF(E986&gt;0,"Wypełnione","")</f>
        <v/>
      </c>
      <c r="B986" s="57"/>
      <c r="C986" s="2050">
        <f>'Og s3a'!C1695</f>
        <v>0</v>
      </c>
      <c r="D986" s="2052">
        <f>'Og s3a'!E1695</f>
        <v>0</v>
      </c>
      <c r="E986" s="2050">
        <f>'Og s3a'!F1695</f>
        <v>0</v>
      </c>
      <c r="F986" s="2771"/>
      <c r="G986" s="448">
        <f>T986</f>
        <v>0</v>
      </c>
      <c r="H986" s="2773">
        <f>U986</f>
        <v>0</v>
      </c>
      <c r="I986" s="451"/>
      <c r="J986" s="2775"/>
      <c r="K986" s="451"/>
      <c r="L986" s="2775"/>
      <c r="M986" s="451"/>
      <c r="N986" s="2775"/>
      <c r="O986" s="451"/>
      <c r="P986" s="2775"/>
      <c r="Q986" s="11"/>
      <c r="R986" s="11"/>
      <c r="S986" s="396">
        <f>'Og s3a'!G1695</f>
        <v>0</v>
      </c>
      <c r="T986" s="398">
        <f>'Og s3a'!D1695</f>
        <v>0</v>
      </c>
      <c r="U986" s="444">
        <f>Import!N1684</f>
        <v>0</v>
      </c>
      <c r="V986" s="11"/>
      <c r="W986" s="306"/>
      <c r="X986" s="306"/>
      <c r="Y986" s="306"/>
      <c r="Z986" s="970">
        <f>IF(F986=AF$7,1,0)</f>
        <v>0</v>
      </c>
      <c r="AA986" s="970">
        <f>Z986*D986</f>
        <v>0</v>
      </c>
      <c r="AB986" s="978">
        <f>IF($Z986=0,0,IF(AF986+AH986+AJ986&gt;0,$AA986,0))</f>
        <v>0</v>
      </c>
      <c r="AC986" s="980">
        <f>IF($Z986=0,0,IF(AND(AB986=0,G987&gt;0),$AA986,0))</f>
        <v>0</v>
      </c>
      <c r="AD986" s="969">
        <f>AA986-AB986-AC986</f>
        <v>0</v>
      </c>
      <c r="AE986" s="204">
        <f t="shared" si="330"/>
        <v>0</v>
      </c>
      <c r="AF986" s="204">
        <f t="shared" si="330"/>
        <v>0</v>
      </c>
      <c r="AG986" s="204">
        <f t="shared" si="330"/>
        <v>0</v>
      </c>
      <c r="AH986" s="204">
        <f t="shared" si="330"/>
        <v>0</v>
      </c>
      <c r="AI986" s="922">
        <f t="shared" si="330"/>
        <v>0</v>
      </c>
      <c r="AJ986" s="205">
        <f t="shared" si="330"/>
        <v>0</v>
      </c>
      <c r="AK986" s="973">
        <f>IF($Z986=1,0,IF(AND($Z986=0,AF986&gt;0),1,IF(AND($Z986=0,AH986&gt;0),1,IF(AND($Z986=0,AJ986&gt;0),1,0))))</f>
        <v>0</v>
      </c>
      <c r="AL986" s="973">
        <f>IF($Z986=0,0,IF(AND($Z986=1,AE986&gt;0),1,IF(AND($Z986=1,AG986&gt;0),1,IF(AND($Z986=1,AI986&gt;0),1,0))))</f>
        <v>0</v>
      </c>
      <c r="AM986" s="978">
        <f>IF($Z986=0,0,IF(AQ986+AS986+AU986&gt;0,$AA986,0))</f>
        <v>0</v>
      </c>
      <c r="AN986" s="980">
        <f>IF($Z986=0,0,IF(AND(AM986=0,I987&gt;0),$AA986,0))</f>
        <v>0</v>
      </c>
      <c r="AO986" s="969">
        <f>$AA986-AM986-AN986</f>
        <v>0</v>
      </c>
      <c r="AP986" s="204">
        <f t="shared" si="331"/>
        <v>0</v>
      </c>
      <c r="AQ986" s="204">
        <f t="shared" si="331"/>
        <v>0</v>
      </c>
      <c r="AR986" s="204">
        <f t="shared" si="331"/>
        <v>0</v>
      </c>
      <c r="AS986" s="204">
        <f t="shared" si="331"/>
        <v>0</v>
      </c>
      <c r="AT986" s="204">
        <f t="shared" si="331"/>
        <v>0</v>
      </c>
      <c r="AU986" s="205">
        <f t="shared" si="331"/>
        <v>0</v>
      </c>
      <c r="AV986" s="973">
        <f>IF($Z986=1,0,IF(AND($Z986=0,AQ986&gt;0),1,IF(AND($Z986=0,AS986&gt;0),1,IF(AND($Z986=0,AU986&gt;0),1,0))))</f>
        <v>0</v>
      </c>
      <c r="AW986" s="973">
        <f>IF($Z986=0,0,IF(AND($Z986=1,AP986&gt;0),1,IF(AND($Z986=1,AR986&gt;0),1,IF(AND($Z986=1,AT986&gt;0),1,0))))</f>
        <v>0</v>
      </c>
      <c r="AX986" s="978">
        <f>IF($Z986=0,0,IF(BB986+BD986+BF986&gt;0,$AA986,0))</f>
        <v>0</v>
      </c>
      <c r="AY986" s="980">
        <f>IF($Z986=0,0,IF(AND(AX986=0,K987&gt;0),$AA986,0))</f>
        <v>0</v>
      </c>
      <c r="AZ986" s="969">
        <f>$AA986-AX986-AY986</f>
        <v>0</v>
      </c>
      <c r="BA986" s="204">
        <f t="shared" si="332"/>
        <v>0</v>
      </c>
      <c r="BB986" s="204">
        <f t="shared" si="332"/>
        <v>0</v>
      </c>
      <c r="BC986" s="204">
        <f t="shared" si="332"/>
        <v>0</v>
      </c>
      <c r="BD986" s="204">
        <f t="shared" si="332"/>
        <v>0</v>
      </c>
      <c r="BE986" s="204">
        <f t="shared" si="332"/>
        <v>0</v>
      </c>
      <c r="BF986" s="205">
        <f t="shared" si="332"/>
        <v>0</v>
      </c>
      <c r="BG986" s="973">
        <f>IF($Z986=1,0,IF(AND($Z986=0,BB986&gt;0),1,IF(AND($Z986=0,BD986&gt;0),1,IF(AND($Z986=0,BF986&gt;0),1,0))))</f>
        <v>0</v>
      </c>
      <c r="BH986" s="973">
        <f>IF($Z986=0,0,IF(AND($Z986=1,BA986&gt;0),1,IF(AND($Z986=1,BC986&gt;0),1,IF(AND($Z986=1,BE986&gt;0),1,0))))</f>
        <v>0</v>
      </c>
      <c r="BI986" s="978">
        <f>IF($Z986=0,0,IF(BM986+BO986+BQ986&gt;0,$AA986,0))</f>
        <v>0</v>
      </c>
      <c r="BJ986" s="980">
        <f>IF($Z986=0,0,IF(AND(BI986=0,M987&gt;0),$AA986,0))</f>
        <v>0</v>
      </c>
      <c r="BK986" s="969">
        <f>$AA986-BI986-BJ986</f>
        <v>0</v>
      </c>
      <c r="BL986" s="204">
        <f t="shared" si="333"/>
        <v>0</v>
      </c>
      <c r="BM986" s="204">
        <f t="shared" si="333"/>
        <v>0</v>
      </c>
      <c r="BN986" s="204">
        <f t="shared" si="333"/>
        <v>0</v>
      </c>
      <c r="BO986" s="204">
        <f t="shared" si="333"/>
        <v>0</v>
      </c>
      <c r="BP986" s="204">
        <f t="shared" si="333"/>
        <v>0</v>
      </c>
      <c r="BQ986" s="205">
        <f t="shared" si="333"/>
        <v>0</v>
      </c>
      <c r="BR986" s="973">
        <f>IF($Z986=1,0,IF(AND($Z986=0,BM986&gt;0),1,IF(AND($Z986=0,BO986&gt;0),1,IF(AND($Z986=0,BQ986&gt;0),1,0))))</f>
        <v>0</v>
      </c>
      <c r="BS986" s="973">
        <f>IF($Z986=0,0,IF(AND($Z986=1,BL986&gt;0),1,IF(AND($Z986=1,BN986&gt;0),1,IF(AND($Z986=1,BP986&gt;0),1,0))))</f>
        <v>0</v>
      </c>
      <c r="BT986" s="978">
        <f>IF($Z986=0,0,IF(BX986+BZ986+CB986&gt;0,$AA986,0))</f>
        <v>0</v>
      </c>
      <c r="BU986" s="980">
        <f>IF($Z986=0,0,IF(AND(BT986=0,O987&gt;0),$AA986,0))</f>
        <v>0</v>
      </c>
      <c r="BV986" s="969">
        <f>$AA986-BT986-BU986</f>
        <v>0</v>
      </c>
      <c r="BW986" s="204">
        <f t="shared" si="334"/>
        <v>0</v>
      </c>
      <c r="BX986" s="204">
        <f t="shared" si="334"/>
        <v>0</v>
      </c>
      <c r="BY986" s="204">
        <f t="shared" si="334"/>
        <v>0</v>
      </c>
      <c r="BZ986" s="204">
        <f t="shared" si="334"/>
        <v>0</v>
      </c>
      <c r="CA986" s="204">
        <f t="shared" si="334"/>
        <v>0</v>
      </c>
      <c r="CB986" s="205">
        <f t="shared" si="334"/>
        <v>0</v>
      </c>
      <c r="CC986" s="973">
        <f>IF($Z986=1,0,IF(AND($Z986=0,BX986&gt;0),1,IF(AND($Z986=0,BZ986&gt;0),1,IF(AND($Z986=0,CB986&gt;0),1,0))))</f>
        <v>0</v>
      </c>
      <c r="CD986" s="973">
        <f>IF($Z986=0,0,IF(AND($Z986=1,BW986&gt;0),1,IF(AND($Z986=1,BY986&gt;0),1,IF(AND($Z986=1,CA986&gt;0),1,0))))</f>
        <v>0</v>
      </c>
      <c r="CE986" s="11"/>
      <c r="CF986" s="11"/>
      <c r="CG986" s="11"/>
      <c r="CH986" s="11"/>
      <c r="CI986" s="11"/>
      <c r="CJ986" s="11"/>
      <c r="CK986" s="11"/>
      <c r="CL986" s="11"/>
      <c r="CM986" s="11"/>
    </row>
    <row r="987" spans="1:91" ht="14.25" customHeight="1">
      <c r="A987" s="950" t="str">
        <f>A986</f>
        <v/>
      </c>
      <c r="B987" s="57"/>
      <c r="C987" s="2051"/>
      <c r="D987" s="2053"/>
      <c r="E987" s="2051"/>
      <c r="F987" s="2772"/>
      <c r="G987" s="1121">
        <f>Import!Q1684</f>
        <v>0</v>
      </c>
      <c r="H987" s="2774"/>
      <c r="I987" s="450"/>
      <c r="J987" s="2775"/>
      <c r="K987" s="450"/>
      <c r="L987" s="2775"/>
      <c r="M987" s="450"/>
      <c r="N987" s="2775"/>
      <c r="O987" s="450"/>
      <c r="P987" s="2775"/>
      <c r="Q987" s="11"/>
      <c r="R987" s="11"/>
      <c r="S987" s="397"/>
      <c r="T987" s="419"/>
      <c r="U987" s="444">
        <f>Import!N1685</f>
        <v>0</v>
      </c>
      <c r="V987" s="11"/>
      <c r="W987" s="306"/>
      <c r="X987" s="306"/>
      <c r="Y987" s="306"/>
      <c r="Z987" s="11"/>
      <c r="AE987" s="204"/>
      <c r="AF987" s="204"/>
      <c r="AG987" s="204"/>
      <c r="AH987" s="204"/>
      <c r="AI987" s="922"/>
      <c r="AJ987" s="205"/>
      <c r="AK987" s="973"/>
      <c r="AL987" s="973">
        <f>AL986</f>
        <v>0</v>
      </c>
      <c r="AP987" s="204"/>
      <c r="AQ987" s="204"/>
      <c r="AR987" s="204"/>
      <c r="AS987" s="204"/>
      <c r="AT987" s="204"/>
      <c r="AU987" s="205"/>
      <c r="AV987" s="973"/>
      <c r="AW987" s="973">
        <f>AW986</f>
        <v>0</v>
      </c>
      <c r="BA987" s="204"/>
      <c r="BB987" s="204"/>
      <c r="BC987" s="204"/>
      <c r="BD987" s="204"/>
      <c r="BE987" s="204"/>
      <c r="BF987" s="205"/>
      <c r="BG987" s="973"/>
      <c r="BH987" s="973">
        <f>BH986</f>
        <v>0</v>
      </c>
      <c r="BL987" s="204"/>
      <c r="BM987" s="204"/>
      <c r="BN987" s="204"/>
      <c r="BO987" s="204"/>
      <c r="BP987" s="204"/>
      <c r="BQ987" s="205"/>
      <c r="BR987" s="973"/>
      <c r="BS987" s="973">
        <f>BS986</f>
        <v>0</v>
      </c>
      <c r="BW987" s="204"/>
      <c r="BX987" s="204"/>
      <c r="BY987" s="204"/>
      <c r="BZ987" s="204"/>
      <c r="CA987" s="204"/>
      <c r="CB987" s="205"/>
      <c r="CC987" s="973"/>
      <c r="CD987" s="973">
        <f>CD986</f>
        <v>0</v>
      </c>
      <c r="CE987" s="11"/>
      <c r="CF987" s="11"/>
      <c r="CG987" s="11"/>
      <c r="CH987" s="11"/>
      <c r="CI987" s="11"/>
      <c r="CJ987" s="11"/>
      <c r="CK987" s="11"/>
      <c r="CL987" s="11"/>
      <c r="CM987" s="11"/>
    </row>
    <row r="988" spans="1:91" ht="24.75" customHeight="1">
      <c r="A988" s="949" t="str">
        <f>IF(E988&gt;0,"Wypełnione","")</f>
        <v/>
      </c>
      <c r="B988" s="57"/>
      <c r="C988" s="2050">
        <f>'Og s3a'!C1697</f>
        <v>0</v>
      </c>
      <c r="D988" s="2052">
        <f>'Og s3a'!E1697</f>
        <v>0</v>
      </c>
      <c r="E988" s="2050">
        <f>'Og s3a'!F1697</f>
        <v>0</v>
      </c>
      <c r="F988" s="2771"/>
      <c r="G988" s="448">
        <f>T988</f>
        <v>0</v>
      </c>
      <c r="H988" s="2773">
        <f>U988</f>
        <v>0</v>
      </c>
      <c r="I988" s="451"/>
      <c r="J988" s="2775"/>
      <c r="K988" s="451"/>
      <c r="L988" s="2775"/>
      <c r="M988" s="451"/>
      <c r="N988" s="2775"/>
      <c r="O988" s="451"/>
      <c r="P988" s="2775"/>
      <c r="Q988" s="11"/>
      <c r="R988" s="11"/>
      <c r="S988" s="396">
        <f>'Og s3a'!G1697</f>
        <v>0</v>
      </c>
      <c r="T988" s="398">
        <f>'Og s3a'!D1697</f>
        <v>0</v>
      </c>
      <c r="U988" s="444">
        <f>Import!N1686</f>
        <v>0</v>
      </c>
      <c r="V988" s="11"/>
      <c r="W988" s="306"/>
      <c r="X988" s="306"/>
      <c r="Y988" s="306"/>
      <c r="Z988" s="970">
        <f>IF(F988=AF$7,1,0)</f>
        <v>0</v>
      </c>
      <c r="AA988" s="970">
        <f>Z988*D988</f>
        <v>0</v>
      </c>
      <c r="AB988" s="978">
        <f>IF($Z988=0,0,IF(AF988+AH988+AJ988&gt;0,$AA988,0))</f>
        <v>0</v>
      </c>
      <c r="AC988" s="980">
        <f>IF($Z988=0,0,IF(AND(AB988=0,G989&gt;0),$AA988,0))</f>
        <v>0</v>
      </c>
      <c r="AD988" s="969">
        <f>AA988-AB988-AC988</f>
        <v>0</v>
      </c>
      <c r="AE988" s="204">
        <f t="shared" si="330"/>
        <v>0</v>
      </c>
      <c r="AF988" s="204">
        <f t="shared" si="330"/>
        <v>0</v>
      </c>
      <c r="AG988" s="204">
        <f t="shared" si="330"/>
        <v>0</v>
      </c>
      <c r="AH988" s="204">
        <f t="shared" si="330"/>
        <v>0</v>
      </c>
      <c r="AI988" s="922">
        <f t="shared" si="330"/>
        <v>0</v>
      </c>
      <c r="AJ988" s="205">
        <f t="shared" si="330"/>
        <v>0</v>
      </c>
      <c r="AK988" s="973">
        <f>IF($Z988=1,0,IF(AND($Z988=0,AF988&gt;0),1,IF(AND($Z988=0,AH988&gt;0),1,IF(AND($Z988=0,AJ988&gt;0),1,0))))</f>
        <v>0</v>
      </c>
      <c r="AL988" s="973">
        <f>IF($Z988=0,0,IF(AND($Z988=1,AE988&gt;0),1,IF(AND($Z988=1,AG988&gt;0),1,IF(AND($Z988=1,AI988&gt;0),1,0))))</f>
        <v>0</v>
      </c>
      <c r="AM988" s="978">
        <f>IF($Z988=0,0,IF(AQ988+AS988+AU988&gt;0,$AA988,0))</f>
        <v>0</v>
      </c>
      <c r="AN988" s="980">
        <f>IF($Z988=0,0,IF(AND(AM988=0,I989&gt;0),$AA988,0))</f>
        <v>0</v>
      </c>
      <c r="AO988" s="969">
        <f>$AA988-AM988-AN988</f>
        <v>0</v>
      </c>
      <c r="AP988" s="204">
        <f t="shared" si="331"/>
        <v>0</v>
      </c>
      <c r="AQ988" s="204">
        <f t="shared" si="331"/>
        <v>0</v>
      </c>
      <c r="AR988" s="204">
        <f t="shared" si="331"/>
        <v>0</v>
      </c>
      <c r="AS988" s="204">
        <f t="shared" si="331"/>
        <v>0</v>
      </c>
      <c r="AT988" s="204">
        <f t="shared" si="331"/>
        <v>0</v>
      </c>
      <c r="AU988" s="205">
        <f t="shared" si="331"/>
        <v>0</v>
      </c>
      <c r="AV988" s="973">
        <f>IF($Z988=1,0,IF(AND($Z988=0,AQ988&gt;0),1,IF(AND($Z988=0,AS988&gt;0),1,IF(AND($Z988=0,AU988&gt;0),1,0))))</f>
        <v>0</v>
      </c>
      <c r="AW988" s="973">
        <f>IF($Z988=0,0,IF(AND($Z988=1,AP988&gt;0),1,IF(AND($Z988=1,AR988&gt;0),1,IF(AND($Z988=1,AT988&gt;0),1,0))))</f>
        <v>0</v>
      </c>
      <c r="AX988" s="978">
        <f>IF($Z988=0,0,IF(BB988+BD988+BF988&gt;0,$AA988,0))</f>
        <v>0</v>
      </c>
      <c r="AY988" s="980">
        <f>IF($Z988=0,0,IF(AND(AX988=0,K989&gt;0),$AA988,0))</f>
        <v>0</v>
      </c>
      <c r="AZ988" s="969">
        <f>$AA988-AX988-AY988</f>
        <v>0</v>
      </c>
      <c r="BA988" s="204">
        <f t="shared" si="332"/>
        <v>0</v>
      </c>
      <c r="BB988" s="204">
        <f t="shared" si="332"/>
        <v>0</v>
      </c>
      <c r="BC988" s="204">
        <f t="shared" si="332"/>
        <v>0</v>
      </c>
      <c r="BD988" s="204">
        <f t="shared" si="332"/>
        <v>0</v>
      </c>
      <c r="BE988" s="204">
        <f t="shared" si="332"/>
        <v>0</v>
      </c>
      <c r="BF988" s="205">
        <f t="shared" si="332"/>
        <v>0</v>
      </c>
      <c r="BG988" s="973">
        <f>IF($Z988=1,0,IF(AND($Z988=0,BB988&gt;0),1,IF(AND($Z988=0,BD988&gt;0),1,IF(AND($Z988=0,BF988&gt;0),1,0))))</f>
        <v>0</v>
      </c>
      <c r="BH988" s="973">
        <f>IF($Z988=0,0,IF(AND($Z988=1,BA988&gt;0),1,IF(AND($Z988=1,BC988&gt;0),1,IF(AND($Z988=1,BE988&gt;0),1,0))))</f>
        <v>0</v>
      </c>
      <c r="BI988" s="978">
        <f>IF($Z988=0,0,IF(BM988+BO988+BQ988&gt;0,$AA988,0))</f>
        <v>0</v>
      </c>
      <c r="BJ988" s="980">
        <f>IF($Z988=0,0,IF(AND(BI988=0,M989&gt;0),$AA988,0))</f>
        <v>0</v>
      </c>
      <c r="BK988" s="969">
        <f>$AA988-BI988-BJ988</f>
        <v>0</v>
      </c>
      <c r="BL988" s="204">
        <f t="shared" si="333"/>
        <v>0</v>
      </c>
      <c r="BM988" s="204">
        <f t="shared" si="333"/>
        <v>0</v>
      </c>
      <c r="BN988" s="204">
        <f t="shared" si="333"/>
        <v>0</v>
      </c>
      <c r="BO988" s="204">
        <f t="shared" si="333"/>
        <v>0</v>
      </c>
      <c r="BP988" s="204">
        <f t="shared" si="333"/>
        <v>0</v>
      </c>
      <c r="BQ988" s="205">
        <f t="shared" si="333"/>
        <v>0</v>
      </c>
      <c r="BR988" s="973">
        <f>IF($Z988=1,0,IF(AND($Z988=0,BM988&gt;0),1,IF(AND($Z988=0,BO988&gt;0),1,IF(AND($Z988=0,BQ988&gt;0),1,0))))</f>
        <v>0</v>
      </c>
      <c r="BS988" s="973">
        <f>IF($Z988=0,0,IF(AND($Z988=1,BL988&gt;0),1,IF(AND($Z988=1,BN988&gt;0),1,IF(AND($Z988=1,BP988&gt;0),1,0))))</f>
        <v>0</v>
      </c>
      <c r="BT988" s="978">
        <f>IF($Z988=0,0,IF(BX988+BZ988+CB988&gt;0,$AA988,0))</f>
        <v>0</v>
      </c>
      <c r="BU988" s="980">
        <f>IF($Z988=0,0,IF(AND(BT988=0,O989&gt;0),$AA988,0))</f>
        <v>0</v>
      </c>
      <c r="BV988" s="969">
        <f>$AA988-BT988-BU988</f>
        <v>0</v>
      </c>
      <c r="BW988" s="204">
        <f t="shared" si="334"/>
        <v>0</v>
      </c>
      <c r="BX988" s="204">
        <f t="shared" si="334"/>
        <v>0</v>
      </c>
      <c r="BY988" s="204">
        <f t="shared" si="334"/>
        <v>0</v>
      </c>
      <c r="BZ988" s="204">
        <f t="shared" si="334"/>
        <v>0</v>
      </c>
      <c r="CA988" s="204">
        <f t="shared" si="334"/>
        <v>0</v>
      </c>
      <c r="CB988" s="205">
        <f t="shared" si="334"/>
        <v>0</v>
      </c>
      <c r="CC988" s="973">
        <f>IF($Z988=1,0,IF(AND($Z988=0,BX988&gt;0),1,IF(AND($Z988=0,BZ988&gt;0),1,IF(AND($Z988=0,CB988&gt;0),1,0))))</f>
        <v>0</v>
      </c>
      <c r="CD988" s="973">
        <f>IF($Z988=0,0,IF(AND($Z988=1,BW988&gt;0),1,IF(AND($Z988=1,BY988&gt;0),1,IF(AND($Z988=1,CA988&gt;0),1,0))))</f>
        <v>0</v>
      </c>
      <c r="CE988" s="11"/>
      <c r="CF988" s="11"/>
      <c r="CG988" s="11"/>
      <c r="CH988" s="11"/>
      <c r="CI988" s="11"/>
      <c r="CJ988" s="11"/>
      <c r="CK988" s="11"/>
      <c r="CL988" s="11"/>
      <c r="CM988" s="11"/>
    </row>
    <row r="989" spans="1:91" ht="14.25" customHeight="1">
      <c r="A989" s="950" t="str">
        <f>A988</f>
        <v/>
      </c>
      <c r="B989" s="57"/>
      <c r="C989" s="2051"/>
      <c r="D989" s="2053"/>
      <c r="E989" s="2051"/>
      <c r="F989" s="2772"/>
      <c r="G989" s="1121">
        <f>Import!Q1686</f>
        <v>0</v>
      </c>
      <c r="H989" s="2774"/>
      <c r="I989" s="450"/>
      <c r="J989" s="2775"/>
      <c r="K989" s="450"/>
      <c r="L989" s="2775"/>
      <c r="M989" s="450"/>
      <c r="N989" s="2775"/>
      <c r="O989" s="450"/>
      <c r="P989" s="2775"/>
      <c r="Q989" s="11"/>
      <c r="R989" s="11"/>
      <c r="S989" s="397"/>
      <c r="T989" s="419"/>
      <c r="U989" s="444">
        <f>Import!N1687</f>
        <v>0</v>
      </c>
      <c r="V989" s="11"/>
      <c r="W989" s="306"/>
      <c r="X989" s="306"/>
      <c r="Y989" s="306"/>
      <c r="Z989" s="11"/>
      <c r="AE989" s="204"/>
      <c r="AF989" s="204"/>
      <c r="AG989" s="204"/>
      <c r="AH989" s="204"/>
      <c r="AI989" s="922"/>
      <c r="AJ989" s="205"/>
      <c r="AK989" s="973"/>
      <c r="AL989" s="973">
        <f>AL988</f>
        <v>0</v>
      </c>
      <c r="AP989" s="204"/>
      <c r="AQ989" s="204"/>
      <c r="AR989" s="204"/>
      <c r="AS989" s="204"/>
      <c r="AT989" s="204"/>
      <c r="AU989" s="205"/>
      <c r="AV989" s="973"/>
      <c r="AW989" s="973">
        <f>AW988</f>
        <v>0</v>
      </c>
      <c r="BA989" s="204"/>
      <c r="BB989" s="204"/>
      <c r="BC989" s="204"/>
      <c r="BD989" s="204"/>
      <c r="BE989" s="204"/>
      <c r="BF989" s="205"/>
      <c r="BG989" s="973"/>
      <c r="BH989" s="973">
        <f>BH988</f>
        <v>0</v>
      </c>
      <c r="BL989" s="204"/>
      <c r="BM989" s="204"/>
      <c r="BN989" s="204"/>
      <c r="BO989" s="204"/>
      <c r="BP989" s="204"/>
      <c r="BQ989" s="205"/>
      <c r="BR989" s="973"/>
      <c r="BS989" s="973">
        <f>BS988</f>
        <v>0</v>
      </c>
      <c r="BW989" s="204"/>
      <c r="BX989" s="204"/>
      <c r="BY989" s="204"/>
      <c r="BZ989" s="204"/>
      <c r="CA989" s="204"/>
      <c r="CB989" s="205"/>
      <c r="CC989" s="973"/>
      <c r="CD989" s="973">
        <f>CD988</f>
        <v>0</v>
      </c>
      <c r="CE989" s="11"/>
      <c r="CF989" s="11"/>
      <c r="CG989" s="11"/>
      <c r="CH989" s="11"/>
      <c r="CI989" s="11"/>
      <c r="CJ989" s="11"/>
      <c r="CK989" s="11"/>
      <c r="CL989" s="11"/>
      <c r="CM989" s="11"/>
    </row>
    <row r="990" spans="1:91" ht="24.75" customHeight="1">
      <c r="A990" s="949" t="str">
        <f>IF(E990&gt;0,"Wypełnione","")</f>
        <v/>
      </c>
      <c r="B990" s="57"/>
      <c r="C990" s="2050">
        <f>'Og s3a'!C1699</f>
        <v>0</v>
      </c>
      <c r="D990" s="2052">
        <f>'Og s3a'!E1699</f>
        <v>0</v>
      </c>
      <c r="E990" s="2050">
        <f>'Og s3a'!F1699</f>
        <v>0</v>
      </c>
      <c r="F990" s="2771"/>
      <c r="G990" s="448">
        <f>T990</f>
        <v>0</v>
      </c>
      <c r="H990" s="2773">
        <f>U990</f>
        <v>0</v>
      </c>
      <c r="I990" s="451"/>
      <c r="J990" s="2775"/>
      <c r="K990" s="451"/>
      <c r="L990" s="2775"/>
      <c r="M990" s="451"/>
      <c r="N990" s="2775"/>
      <c r="O990" s="451"/>
      <c r="P990" s="2775"/>
      <c r="Q990" s="11"/>
      <c r="R990" s="11"/>
      <c r="S990" s="396">
        <f>'Og s3a'!G1699</f>
        <v>0</v>
      </c>
      <c r="T990" s="398">
        <f>'Og s3a'!D1699</f>
        <v>0</v>
      </c>
      <c r="U990" s="444">
        <f>Import!N1688</f>
        <v>0</v>
      </c>
      <c r="V990" s="11"/>
      <c r="W990" s="306"/>
      <c r="X990" s="306"/>
      <c r="Y990" s="306"/>
      <c r="Z990" s="970">
        <f>IF(F990=AF$7,1,0)</f>
        <v>0</v>
      </c>
      <c r="AA990" s="970">
        <f>Z990*D990</f>
        <v>0</v>
      </c>
      <c r="AB990" s="978">
        <f>IF($Z990=0,0,IF(AF990+AH990+AJ990&gt;0,$AA990,0))</f>
        <v>0</v>
      </c>
      <c r="AC990" s="980">
        <f>IF($Z990=0,0,IF(AND(AB990=0,G991&gt;0),$AA990,0))</f>
        <v>0</v>
      </c>
      <c r="AD990" s="969">
        <f>AA990-AB990-AC990</f>
        <v>0</v>
      </c>
      <c r="AE990" s="204">
        <f t="shared" si="330"/>
        <v>0</v>
      </c>
      <c r="AF990" s="204">
        <f t="shared" si="330"/>
        <v>0</v>
      </c>
      <c r="AG990" s="204">
        <f t="shared" si="330"/>
        <v>0</v>
      </c>
      <c r="AH990" s="204">
        <f t="shared" si="330"/>
        <v>0</v>
      </c>
      <c r="AI990" s="922">
        <f t="shared" si="330"/>
        <v>0</v>
      </c>
      <c r="AJ990" s="205">
        <f t="shared" si="330"/>
        <v>0</v>
      </c>
      <c r="AK990" s="973">
        <f>IF($Z990=1,0,IF(AND($Z990=0,AF990&gt;0),1,IF(AND($Z990=0,AH990&gt;0),1,IF(AND($Z990=0,AJ990&gt;0),1,0))))</f>
        <v>0</v>
      </c>
      <c r="AL990" s="973">
        <f>IF($Z990=0,0,IF(AND($Z990=1,AE990&gt;0),1,IF(AND($Z990=1,AG990&gt;0),1,IF(AND($Z990=1,AI990&gt;0),1,0))))</f>
        <v>0</v>
      </c>
      <c r="AM990" s="978">
        <f>IF($Z990=0,0,IF(AQ990+AS990+AU990&gt;0,$AA990,0))</f>
        <v>0</v>
      </c>
      <c r="AN990" s="980">
        <f>IF($Z990=0,0,IF(AND(AM990=0,I991&gt;0),$AA990,0))</f>
        <v>0</v>
      </c>
      <c r="AO990" s="969">
        <f>$AA990-AM990-AN990</f>
        <v>0</v>
      </c>
      <c r="AP990" s="204">
        <f t="shared" si="331"/>
        <v>0</v>
      </c>
      <c r="AQ990" s="204">
        <f t="shared" si="331"/>
        <v>0</v>
      </c>
      <c r="AR990" s="204">
        <f t="shared" si="331"/>
        <v>0</v>
      </c>
      <c r="AS990" s="204">
        <f t="shared" si="331"/>
        <v>0</v>
      </c>
      <c r="AT990" s="204">
        <f t="shared" si="331"/>
        <v>0</v>
      </c>
      <c r="AU990" s="205">
        <f t="shared" si="331"/>
        <v>0</v>
      </c>
      <c r="AV990" s="973">
        <f>IF($Z990=1,0,IF(AND($Z990=0,AQ990&gt;0),1,IF(AND($Z990=0,AS990&gt;0),1,IF(AND($Z990=0,AU990&gt;0),1,0))))</f>
        <v>0</v>
      </c>
      <c r="AW990" s="973">
        <f>IF($Z990=0,0,IF(AND($Z990=1,AP990&gt;0),1,IF(AND($Z990=1,AR990&gt;0),1,IF(AND($Z990=1,AT990&gt;0),1,0))))</f>
        <v>0</v>
      </c>
      <c r="AX990" s="978">
        <f>IF($Z990=0,0,IF(BB990+BD990+BF990&gt;0,$AA990,0))</f>
        <v>0</v>
      </c>
      <c r="AY990" s="980">
        <f>IF($Z990=0,0,IF(AND(AX990=0,K991&gt;0),$AA990,0))</f>
        <v>0</v>
      </c>
      <c r="AZ990" s="969">
        <f>$AA990-AX990-AY990</f>
        <v>0</v>
      </c>
      <c r="BA990" s="204">
        <f t="shared" si="332"/>
        <v>0</v>
      </c>
      <c r="BB990" s="204">
        <f t="shared" si="332"/>
        <v>0</v>
      </c>
      <c r="BC990" s="204">
        <f t="shared" si="332"/>
        <v>0</v>
      </c>
      <c r="BD990" s="204">
        <f t="shared" si="332"/>
        <v>0</v>
      </c>
      <c r="BE990" s="204">
        <f t="shared" si="332"/>
        <v>0</v>
      </c>
      <c r="BF990" s="205">
        <f t="shared" si="332"/>
        <v>0</v>
      </c>
      <c r="BG990" s="973">
        <f>IF($Z990=1,0,IF(AND($Z990=0,BB990&gt;0),1,IF(AND($Z990=0,BD990&gt;0),1,IF(AND($Z990=0,BF990&gt;0),1,0))))</f>
        <v>0</v>
      </c>
      <c r="BH990" s="973">
        <f>IF($Z990=0,0,IF(AND($Z990=1,BA990&gt;0),1,IF(AND($Z990=1,BC990&gt;0),1,IF(AND($Z990=1,BE990&gt;0),1,0))))</f>
        <v>0</v>
      </c>
      <c r="BI990" s="978">
        <f>IF($Z990=0,0,IF(BM990+BO990+BQ990&gt;0,$AA990,0))</f>
        <v>0</v>
      </c>
      <c r="BJ990" s="980">
        <f>IF($Z990=0,0,IF(AND(BI990=0,M991&gt;0),$AA990,0))</f>
        <v>0</v>
      </c>
      <c r="BK990" s="969">
        <f>$AA990-BI990-BJ990</f>
        <v>0</v>
      </c>
      <c r="BL990" s="204">
        <f t="shared" si="333"/>
        <v>0</v>
      </c>
      <c r="BM990" s="204">
        <f t="shared" si="333"/>
        <v>0</v>
      </c>
      <c r="BN990" s="204">
        <f t="shared" si="333"/>
        <v>0</v>
      </c>
      <c r="BO990" s="204">
        <f t="shared" si="333"/>
        <v>0</v>
      </c>
      <c r="BP990" s="204">
        <f t="shared" si="333"/>
        <v>0</v>
      </c>
      <c r="BQ990" s="205">
        <f t="shared" si="333"/>
        <v>0</v>
      </c>
      <c r="BR990" s="973">
        <f>IF($Z990=1,0,IF(AND($Z990=0,BM990&gt;0),1,IF(AND($Z990=0,BO990&gt;0),1,IF(AND($Z990=0,BQ990&gt;0),1,0))))</f>
        <v>0</v>
      </c>
      <c r="BS990" s="973">
        <f>IF($Z990=0,0,IF(AND($Z990=1,BL990&gt;0),1,IF(AND($Z990=1,BN990&gt;0),1,IF(AND($Z990=1,BP990&gt;0),1,0))))</f>
        <v>0</v>
      </c>
      <c r="BT990" s="978">
        <f>IF($Z990=0,0,IF(BX990+BZ990+CB990&gt;0,$AA990,0))</f>
        <v>0</v>
      </c>
      <c r="BU990" s="980">
        <f>IF($Z990=0,0,IF(AND(BT990=0,O991&gt;0),$AA990,0))</f>
        <v>0</v>
      </c>
      <c r="BV990" s="969">
        <f>$AA990-BT990-BU990</f>
        <v>0</v>
      </c>
      <c r="BW990" s="204">
        <f t="shared" si="334"/>
        <v>0</v>
      </c>
      <c r="BX990" s="204">
        <f t="shared" si="334"/>
        <v>0</v>
      </c>
      <c r="BY990" s="204">
        <f t="shared" si="334"/>
        <v>0</v>
      </c>
      <c r="BZ990" s="204">
        <f t="shared" si="334"/>
        <v>0</v>
      </c>
      <c r="CA990" s="204">
        <f t="shared" si="334"/>
        <v>0</v>
      </c>
      <c r="CB990" s="205">
        <f t="shared" si="334"/>
        <v>0</v>
      </c>
      <c r="CC990" s="973">
        <f>IF($Z990=1,0,IF(AND($Z990=0,BX990&gt;0),1,IF(AND($Z990=0,BZ990&gt;0),1,IF(AND($Z990=0,CB990&gt;0),1,0))))</f>
        <v>0</v>
      </c>
      <c r="CD990" s="973">
        <f>IF($Z990=0,0,IF(AND($Z990=1,BW990&gt;0),1,IF(AND($Z990=1,BY990&gt;0),1,IF(AND($Z990=1,CA990&gt;0),1,0))))</f>
        <v>0</v>
      </c>
      <c r="CE990" s="11"/>
      <c r="CF990" s="11"/>
      <c r="CG990" s="11"/>
      <c r="CH990" s="11"/>
      <c r="CI990" s="11"/>
      <c r="CJ990" s="11"/>
      <c r="CK990" s="11"/>
      <c r="CL990" s="11"/>
      <c r="CM990" s="11"/>
    </row>
    <row r="991" spans="1:91" ht="14.25" customHeight="1">
      <c r="A991" s="950" t="str">
        <f>A990</f>
        <v/>
      </c>
      <c r="B991" s="57"/>
      <c r="C991" s="2051"/>
      <c r="D991" s="2053"/>
      <c r="E991" s="2051"/>
      <c r="F991" s="2772"/>
      <c r="G991" s="1121">
        <f>Import!Q1688</f>
        <v>0</v>
      </c>
      <c r="H991" s="2774"/>
      <c r="I991" s="450"/>
      <c r="J991" s="2775"/>
      <c r="K991" s="450"/>
      <c r="L991" s="2775"/>
      <c r="M991" s="450"/>
      <c r="N991" s="2775"/>
      <c r="O991" s="450"/>
      <c r="P991" s="2775"/>
      <c r="Q991" s="11"/>
      <c r="R991" s="11"/>
      <c r="S991" s="397"/>
      <c r="T991" s="419"/>
      <c r="U991" s="444">
        <f>Import!N1689</f>
        <v>0</v>
      </c>
      <c r="V991" s="11"/>
      <c r="W991" s="306"/>
      <c r="X991" s="306"/>
      <c r="Y991" s="306"/>
      <c r="Z991" s="11"/>
      <c r="AE991" s="204"/>
      <c r="AF991" s="204"/>
      <c r="AG991" s="204"/>
      <c r="AH991" s="204"/>
      <c r="AI991" s="922"/>
      <c r="AJ991" s="205"/>
      <c r="AK991" s="973"/>
      <c r="AL991" s="973">
        <f>AL990</f>
        <v>0</v>
      </c>
      <c r="AP991" s="204"/>
      <c r="AQ991" s="204"/>
      <c r="AR991" s="204"/>
      <c r="AS991" s="204"/>
      <c r="AT991" s="204"/>
      <c r="AU991" s="205"/>
      <c r="AV991" s="973"/>
      <c r="AW991" s="973">
        <f>AW990</f>
        <v>0</v>
      </c>
      <c r="BA991" s="204"/>
      <c r="BB991" s="204"/>
      <c r="BC991" s="204"/>
      <c r="BD991" s="204"/>
      <c r="BE991" s="204"/>
      <c r="BF991" s="205"/>
      <c r="BG991" s="973"/>
      <c r="BH991" s="973">
        <f>BH990</f>
        <v>0</v>
      </c>
      <c r="BL991" s="204"/>
      <c r="BM991" s="204"/>
      <c r="BN991" s="204"/>
      <c r="BO991" s="204"/>
      <c r="BP991" s="204"/>
      <c r="BQ991" s="205"/>
      <c r="BR991" s="973"/>
      <c r="BS991" s="973">
        <f>BS990</f>
        <v>0</v>
      </c>
      <c r="BW991" s="204"/>
      <c r="BX991" s="204"/>
      <c r="BY991" s="204"/>
      <c r="BZ991" s="204"/>
      <c r="CA991" s="204"/>
      <c r="CB991" s="205"/>
      <c r="CC991" s="973"/>
      <c r="CD991" s="973">
        <f>CD990</f>
        <v>0</v>
      </c>
      <c r="CE991" s="11"/>
      <c r="CF991" s="11"/>
      <c r="CG991" s="11"/>
      <c r="CH991" s="11"/>
      <c r="CI991" s="11"/>
      <c r="CJ991" s="11"/>
      <c r="CK991" s="11"/>
      <c r="CL991" s="11"/>
      <c r="CM991" s="11"/>
    </row>
    <row r="992" spans="1:91" ht="24.75" customHeight="1">
      <c r="A992" s="949" t="str">
        <f>IF(E992&gt;0,"Wypełnione","")</f>
        <v/>
      </c>
      <c r="B992" s="57"/>
      <c r="C992" s="2050">
        <f>'Og s3a'!C1701</f>
        <v>0</v>
      </c>
      <c r="D992" s="2052">
        <f>'Og s3a'!E1701</f>
        <v>0</v>
      </c>
      <c r="E992" s="2050">
        <f>'Og s3a'!F1701</f>
        <v>0</v>
      </c>
      <c r="F992" s="2771"/>
      <c r="G992" s="448">
        <f>T992</f>
        <v>0</v>
      </c>
      <c r="H992" s="2773">
        <f>U992</f>
        <v>0</v>
      </c>
      <c r="I992" s="451"/>
      <c r="J992" s="2775"/>
      <c r="K992" s="451"/>
      <c r="L992" s="2775"/>
      <c r="M992" s="451"/>
      <c r="N992" s="2775"/>
      <c r="O992" s="451"/>
      <c r="P992" s="2775"/>
      <c r="Q992" s="11"/>
      <c r="R992" s="11"/>
      <c r="S992" s="396">
        <f>'Og s3a'!G1701</f>
        <v>0</v>
      </c>
      <c r="T992" s="398">
        <f>'Og s3a'!D1701</f>
        <v>0</v>
      </c>
      <c r="U992" s="444">
        <f>Import!N1690</f>
        <v>0</v>
      </c>
      <c r="V992" s="11"/>
      <c r="W992" s="306"/>
      <c r="X992" s="306"/>
      <c r="Y992" s="306"/>
      <c r="Z992" s="970">
        <f>IF(F992=AF$7,1,0)</f>
        <v>0</v>
      </c>
      <c r="AA992" s="970">
        <f>Z992*D992</f>
        <v>0</v>
      </c>
      <c r="AB992" s="978">
        <f>IF($Z992=0,0,IF(AF992+AH992+AJ992&gt;0,$AA992,0))</f>
        <v>0</v>
      </c>
      <c r="AC992" s="980">
        <f>IF($Z992=0,0,IF(AND(AB992=0,G993&gt;0),$AA992,0))</f>
        <v>0</v>
      </c>
      <c r="AD992" s="969">
        <f>AA992-AB992-AC992</f>
        <v>0</v>
      </c>
      <c r="AE992" s="204">
        <f t="shared" si="330"/>
        <v>0</v>
      </c>
      <c r="AF992" s="204">
        <f t="shared" si="330"/>
        <v>0</v>
      </c>
      <c r="AG992" s="204">
        <f t="shared" si="330"/>
        <v>0</v>
      </c>
      <c r="AH992" s="204">
        <f t="shared" si="330"/>
        <v>0</v>
      </c>
      <c r="AI992" s="922">
        <f t="shared" si="330"/>
        <v>0</v>
      </c>
      <c r="AJ992" s="205">
        <f t="shared" si="330"/>
        <v>0</v>
      </c>
      <c r="AK992" s="973">
        <f>IF($Z992=1,0,IF(AND($Z992=0,AF992&gt;0),1,IF(AND($Z992=0,AH992&gt;0),1,IF(AND($Z992=0,AJ992&gt;0),1,0))))</f>
        <v>0</v>
      </c>
      <c r="AL992" s="973">
        <f>IF($Z992=0,0,IF(AND($Z992=1,AE992&gt;0),1,IF(AND($Z992=1,AG992&gt;0),1,IF(AND($Z992=1,AI992&gt;0),1,0))))</f>
        <v>0</v>
      </c>
      <c r="AM992" s="978">
        <f>IF($Z992=0,0,IF(AQ992+AS992+AU992&gt;0,$AA992,0))</f>
        <v>0</v>
      </c>
      <c r="AN992" s="980">
        <f>IF($Z992=0,0,IF(AND(AM992=0,I993&gt;0),$AA992,0))</f>
        <v>0</v>
      </c>
      <c r="AO992" s="969">
        <f>$AA992-AM992-AN992</f>
        <v>0</v>
      </c>
      <c r="AP992" s="204">
        <f t="shared" si="331"/>
        <v>0</v>
      </c>
      <c r="AQ992" s="204">
        <f t="shared" si="331"/>
        <v>0</v>
      </c>
      <c r="AR992" s="204">
        <f t="shared" si="331"/>
        <v>0</v>
      </c>
      <c r="AS992" s="204">
        <f t="shared" si="331"/>
        <v>0</v>
      </c>
      <c r="AT992" s="204">
        <f t="shared" si="331"/>
        <v>0</v>
      </c>
      <c r="AU992" s="205">
        <f t="shared" si="331"/>
        <v>0</v>
      </c>
      <c r="AV992" s="973">
        <f>IF($Z992=1,0,IF(AND($Z992=0,AQ992&gt;0),1,IF(AND($Z992=0,AS992&gt;0),1,IF(AND($Z992=0,AU992&gt;0),1,0))))</f>
        <v>0</v>
      </c>
      <c r="AW992" s="973">
        <f>IF($Z992=0,0,IF(AND($Z992=1,AP992&gt;0),1,IF(AND($Z992=1,AR992&gt;0),1,IF(AND($Z992=1,AT992&gt;0),1,0))))</f>
        <v>0</v>
      </c>
      <c r="AX992" s="978">
        <f>IF($Z992=0,0,IF(BB992+BD992+BF992&gt;0,$AA992,0))</f>
        <v>0</v>
      </c>
      <c r="AY992" s="980">
        <f>IF($Z992=0,0,IF(AND(AX992=0,K993&gt;0),$AA992,0))</f>
        <v>0</v>
      </c>
      <c r="AZ992" s="969">
        <f>$AA992-AX992-AY992</f>
        <v>0</v>
      </c>
      <c r="BA992" s="204">
        <f t="shared" si="332"/>
        <v>0</v>
      </c>
      <c r="BB992" s="204">
        <f t="shared" si="332"/>
        <v>0</v>
      </c>
      <c r="BC992" s="204">
        <f t="shared" si="332"/>
        <v>0</v>
      </c>
      <c r="BD992" s="204">
        <f t="shared" si="332"/>
        <v>0</v>
      </c>
      <c r="BE992" s="204">
        <f t="shared" si="332"/>
        <v>0</v>
      </c>
      <c r="BF992" s="205">
        <f t="shared" si="332"/>
        <v>0</v>
      </c>
      <c r="BG992" s="973">
        <f>IF($Z992=1,0,IF(AND($Z992=0,BB992&gt;0),1,IF(AND($Z992=0,BD992&gt;0),1,IF(AND($Z992=0,BF992&gt;0),1,0))))</f>
        <v>0</v>
      </c>
      <c r="BH992" s="973">
        <f>IF($Z992=0,0,IF(AND($Z992=1,BA992&gt;0),1,IF(AND($Z992=1,BC992&gt;0),1,IF(AND($Z992=1,BE992&gt;0),1,0))))</f>
        <v>0</v>
      </c>
      <c r="BI992" s="978">
        <f>IF($Z992=0,0,IF(BM992+BO992+BQ992&gt;0,$AA992,0))</f>
        <v>0</v>
      </c>
      <c r="BJ992" s="980">
        <f>IF($Z992=0,0,IF(AND(BI992=0,M993&gt;0),$AA992,0))</f>
        <v>0</v>
      </c>
      <c r="BK992" s="969">
        <f>$AA992-BI992-BJ992</f>
        <v>0</v>
      </c>
      <c r="BL992" s="204">
        <f t="shared" si="333"/>
        <v>0</v>
      </c>
      <c r="BM992" s="204">
        <f t="shared" si="333"/>
        <v>0</v>
      </c>
      <c r="BN992" s="204">
        <f t="shared" si="333"/>
        <v>0</v>
      </c>
      <c r="BO992" s="204">
        <f t="shared" si="333"/>
        <v>0</v>
      </c>
      <c r="BP992" s="204">
        <f t="shared" si="333"/>
        <v>0</v>
      </c>
      <c r="BQ992" s="205">
        <f t="shared" si="333"/>
        <v>0</v>
      </c>
      <c r="BR992" s="973">
        <f>IF($Z992=1,0,IF(AND($Z992=0,BM992&gt;0),1,IF(AND($Z992=0,BO992&gt;0),1,IF(AND($Z992=0,BQ992&gt;0),1,0))))</f>
        <v>0</v>
      </c>
      <c r="BS992" s="973">
        <f>IF($Z992=0,0,IF(AND($Z992=1,BL992&gt;0),1,IF(AND($Z992=1,BN992&gt;0),1,IF(AND($Z992=1,BP992&gt;0),1,0))))</f>
        <v>0</v>
      </c>
      <c r="BT992" s="978">
        <f>IF($Z992=0,0,IF(BX992+BZ992+CB992&gt;0,$AA992,0))</f>
        <v>0</v>
      </c>
      <c r="BU992" s="980">
        <f>IF($Z992=0,0,IF(AND(BT992=0,O993&gt;0),$AA992,0))</f>
        <v>0</v>
      </c>
      <c r="BV992" s="969">
        <f>$AA992-BT992-BU992</f>
        <v>0</v>
      </c>
      <c r="BW992" s="204">
        <f t="shared" si="334"/>
        <v>0</v>
      </c>
      <c r="BX992" s="204">
        <f t="shared" si="334"/>
        <v>0</v>
      </c>
      <c r="BY992" s="204">
        <f t="shared" si="334"/>
        <v>0</v>
      </c>
      <c r="BZ992" s="204">
        <f t="shared" si="334"/>
        <v>0</v>
      </c>
      <c r="CA992" s="204">
        <f t="shared" si="334"/>
        <v>0</v>
      </c>
      <c r="CB992" s="205">
        <f t="shared" si="334"/>
        <v>0</v>
      </c>
      <c r="CC992" s="973">
        <f>IF($Z992=1,0,IF(AND($Z992=0,BX992&gt;0),1,IF(AND($Z992=0,BZ992&gt;0),1,IF(AND($Z992=0,CB992&gt;0),1,0))))</f>
        <v>0</v>
      </c>
      <c r="CD992" s="973">
        <f>IF($Z992=0,0,IF(AND($Z992=1,BW992&gt;0),1,IF(AND($Z992=1,BY992&gt;0),1,IF(AND($Z992=1,CA992&gt;0),1,0))))</f>
        <v>0</v>
      </c>
      <c r="CE992" s="11"/>
      <c r="CF992" s="11"/>
      <c r="CG992" s="11"/>
      <c r="CH992" s="11"/>
      <c r="CI992" s="11"/>
      <c r="CJ992" s="11"/>
      <c r="CK992" s="11"/>
      <c r="CL992" s="11"/>
      <c r="CM992" s="11"/>
    </row>
    <row r="993" spans="1:91" ht="14.25" customHeight="1">
      <c r="A993" s="950" t="str">
        <f>A992</f>
        <v/>
      </c>
      <c r="B993" s="57"/>
      <c r="C993" s="2051"/>
      <c r="D993" s="2053"/>
      <c r="E993" s="2051"/>
      <c r="F993" s="2772"/>
      <c r="G993" s="1121">
        <f>Import!Q1690</f>
        <v>0</v>
      </c>
      <c r="H993" s="2774"/>
      <c r="I993" s="450"/>
      <c r="J993" s="2775"/>
      <c r="K993" s="450"/>
      <c r="L993" s="2775"/>
      <c r="M993" s="450"/>
      <c r="N993" s="2775"/>
      <c r="O993" s="450"/>
      <c r="P993" s="2775"/>
      <c r="Q993" s="11"/>
      <c r="R993" s="11"/>
      <c r="S993" s="397"/>
      <c r="T993" s="419"/>
      <c r="U993" s="444">
        <f>Import!N1691</f>
        <v>0</v>
      </c>
      <c r="V993" s="11"/>
      <c r="W993" s="306"/>
      <c r="X993" s="306"/>
      <c r="Y993" s="306"/>
      <c r="Z993" s="11"/>
      <c r="AE993" s="204"/>
      <c r="AF993" s="204"/>
      <c r="AG993" s="204"/>
      <c r="AH993" s="204"/>
      <c r="AI993" s="922"/>
      <c r="AJ993" s="205"/>
      <c r="AK993" s="973"/>
      <c r="AL993" s="973">
        <f>AL992</f>
        <v>0</v>
      </c>
      <c r="AP993" s="204"/>
      <c r="AQ993" s="204"/>
      <c r="AR993" s="204"/>
      <c r="AS993" s="204"/>
      <c r="AT993" s="204"/>
      <c r="AU993" s="205"/>
      <c r="AV993" s="973"/>
      <c r="AW993" s="973">
        <f>AW992</f>
        <v>0</v>
      </c>
      <c r="BA993" s="204"/>
      <c r="BB993" s="204"/>
      <c r="BC993" s="204"/>
      <c r="BD993" s="204"/>
      <c r="BE993" s="204"/>
      <c r="BF993" s="205"/>
      <c r="BG993" s="973"/>
      <c r="BH993" s="973">
        <f>BH992</f>
        <v>0</v>
      </c>
      <c r="BL993" s="204"/>
      <c r="BM993" s="204"/>
      <c r="BN993" s="204"/>
      <c r="BO993" s="204"/>
      <c r="BP993" s="204"/>
      <c r="BQ993" s="205"/>
      <c r="BR993" s="973"/>
      <c r="BS993" s="973">
        <f>BS992</f>
        <v>0</v>
      </c>
      <c r="BW993" s="204"/>
      <c r="BX993" s="204"/>
      <c r="BY993" s="204"/>
      <c r="BZ993" s="204"/>
      <c r="CA993" s="204"/>
      <c r="CB993" s="205"/>
      <c r="CC993" s="973"/>
      <c r="CD993" s="973">
        <f>CD992</f>
        <v>0</v>
      </c>
      <c r="CE993" s="11"/>
      <c r="CF993" s="11"/>
      <c r="CG993" s="11"/>
      <c r="CH993" s="11"/>
      <c r="CI993" s="11"/>
      <c r="CJ993" s="11"/>
      <c r="CK993" s="11"/>
      <c r="CL993" s="11"/>
      <c r="CM993" s="11"/>
    </row>
    <row r="994" spans="1:91" ht="24.75" customHeight="1">
      <c r="A994" s="949" t="str">
        <f>IF(E994&gt;0,"Wypełnione","")</f>
        <v/>
      </c>
      <c r="B994" s="57"/>
      <c r="C994" s="2050">
        <f>'Og s3a'!C1703</f>
        <v>0</v>
      </c>
      <c r="D994" s="2052">
        <f>'Og s3a'!E1703</f>
        <v>0</v>
      </c>
      <c r="E994" s="2050">
        <f>'Og s3a'!F1703</f>
        <v>0</v>
      </c>
      <c r="F994" s="2771"/>
      <c r="G994" s="448">
        <f>T994</f>
        <v>0</v>
      </c>
      <c r="H994" s="2773">
        <f>U994</f>
        <v>0</v>
      </c>
      <c r="I994" s="451"/>
      <c r="J994" s="2775"/>
      <c r="K994" s="451"/>
      <c r="L994" s="2775"/>
      <c r="M994" s="451"/>
      <c r="N994" s="2775"/>
      <c r="O994" s="451"/>
      <c r="P994" s="2775"/>
      <c r="Q994" s="11"/>
      <c r="R994" s="11"/>
      <c r="S994" s="396">
        <f>'Og s3a'!G1703</f>
        <v>0</v>
      </c>
      <c r="T994" s="398">
        <f>'Og s3a'!D1703</f>
        <v>0</v>
      </c>
      <c r="U994" s="444">
        <f>Import!N1692</f>
        <v>0</v>
      </c>
      <c r="V994" s="11"/>
      <c r="W994" s="306"/>
      <c r="X994" s="306"/>
      <c r="Y994" s="306"/>
      <c r="Z994" s="970">
        <f>IF(F994=AF$7,1,0)</f>
        <v>0</v>
      </c>
      <c r="AA994" s="970">
        <f>Z994*D994</f>
        <v>0</v>
      </c>
      <c r="AB994" s="978">
        <f>IF($Z994=0,0,IF(AF994+AH994+AJ994&gt;0,$AA994,0))</f>
        <v>0</v>
      </c>
      <c r="AC994" s="980">
        <f>IF($Z994=0,0,IF(AND(AB994=0,G995&gt;0),$AA994,0))</f>
        <v>0</v>
      </c>
      <c r="AD994" s="969">
        <f>AA994-AB994-AC994</f>
        <v>0</v>
      </c>
      <c r="AE994" s="204">
        <f t="shared" si="330"/>
        <v>0</v>
      </c>
      <c r="AF994" s="204">
        <f t="shared" si="330"/>
        <v>0</v>
      </c>
      <c r="AG994" s="204">
        <f t="shared" si="330"/>
        <v>0</v>
      </c>
      <c r="AH994" s="204">
        <f t="shared" si="330"/>
        <v>0</v>
      </c>
      <c r="AI994" s="922">
        <f t="shared" si="330"/>
        <v>0</v>
      </c>
      <c r="AJ994" s="205">
        <f t="shared" si="330"/>
        <v>0</v>
      </c>
      <c r="AK994" s="973">
        <f>IF($Z994=1,0,IF(AND($Z994=0,AF994&gt;0),1,IF(AND($Z994=0,AH994&gt;0),1,IF(AND($Z994=0,AJ994&gt;0),1,0))))</f>
        <v>0</v>
      </c>
      <c r="AL994" s="973">
        <f>IF($Z994=0,0,IF(AND($Z994=1,AE994&gt;0),1,IF(AND($Z994=1,AG994&gt;0),1,IF(AND($Z994=1,AI994&gt;0),1,0))))</f>
        <v>0</v>
      </c>
      <c r="AM994" s="978">
        <f>IF($Z994=0,0,IF(AQ994+AS994+AU994&gt;0,$AA994,0))</f>
        <v>0</v>
      </c>
      <c r="AN994" s="980">
        <f>IF($Z994=0,0,IF(AND(AM994=0,I995&gt;0),$AA994,0))</f>
        <v>0</v>
      </c>
      <c r="AO994" s="969">
        <f>$AA994-AM994-AN994</f>
        <v>0</v>
      </c>
      <c r="AP994" s="204">
        <f t="shared" si="331"/>
        <v>0</v>
      </c>
      <c r="AQ994" s="204">
        <f t="shared" si="331"/>
        <v>0</v>
      </c>
      <c r="AR994" s="204">
        <f t="shared" si="331"/>
        <v>0</v>
      </c>
      <c r="AS994" s="204">
        <f t="shared" si="331"/>
        <v>0</v>
      </c>
      <c r="AT994" s="204">
        <f t="shared" si="331"/>
        <v>0</v>
      </c>
      <c r="AU994" s="205">
        <f t="shared" si="331"/>
        <v>0</v>
      </c>
      <c r="AV994" s="973">
        <f>IF($Z994=1,0,IF(AND($Z994=0,AQ994&gt;0),1,IF(AND($Z994=0,AS994&gt;0),1,IF(AND($Z994=0,AU994&gt;0),1,0))))</f>
        <v>0</v>
      </c>
      <c r="AW994" s="973">
        <f>IF($Z994=0,0,IF(AND($Z994=1,AP994&gt;0),1,IF(AND($Z994=1,AR994&gt;0),1,IF(AND($Z994=1,AT994&gt;0),1,0))))</f>
        <v>0</v>
      </c>
      <c r="AX994" s="978">
        <f>IF($Z994=0,0,IF(BB994+BD994+BF994&gt;0,$AA994,0))</f>
        <v>0</v>
      </c>
      <c r="AY994" s="980">
        <f>IF($Z994=0,0,IF(AND(AX994=0,K995&gt;0),$AA994,0))</f>
        <v>0</v>
      </c>
      <c r="AZ994" s="969">
        <f>$AA994-AX994-AY994</f>
        <v>0</v>
      </c>
      <c r="BA994" s="204">
        <f t="shared" si="332"/>
        <v>0</v>
      </c>
      <c r="BB994" s="204">
        <f t="shared" si="332"/>
        <v>0</v>
      </c>
      <c r="BC994" s="204">
        <f t="shared" si="332"/>
        <v>0</v>
      </c>
      <c r="BD994" s="204">
        <f t="shared" si="332"/>
        <v>0</v>
      </c>
      <c r="BE994" s="204">
        <f t="shared" si="332"/>
        <v>0</v>
      </c>
      <c r="BF994" s="205">
        <f t="shared" si="332"/>
        <v>0</v>
      </c>
      <c r="BG994" s="973">
        <f>IF($Z994=1,0,IF(AND($Z994=0,BB994&gt;0),1,IF(AND($Z994=0,BD994&gt;0),1,IF(AND($Z994=0,BF994&gt;0),1,0))))</f>
        <v>0</v>
      </c>
      <c r="BH994" s="973">
        <f>IF($Z994=0,0,IF(AND($Z994=1,BA994&gt;0),1,IF(AND($Z994=1,BC994&gt;0),1,IF(AND($Z994=1,BE994&gt;0),1,0))))</f>
        <v>0</v>
      </c>
      <c r="BI994" s="978">
        <f>IF($Z994=0,0,IF(BM994+BO994+BQ994&gt;0,$AA994,0))</f>
        <v>0</v>
      </c>
      <c r="BJ994" s="980">
        <f>IF($Z994=0,0,IF(AND(BI994=0,M995&gt;0),$AA994,0))</f>
        <v>0</v>
      </c>
      <c r="BK994" s="969">
        <f>$AA994-BI994-BJ994</f>
        <v>0</v>
      </c>
      <c r="BL994" s="204">
        <f t="shared" si="333"/>
        <v>0</v>
      </c>
      <c r="BM994" s="204">
        <f t="shared" si="333"/>
        <v>0</v>
      </c>
      <c r="BN994" s="204">
        <f t="shared" si="333"/>
        <v>0</v>
      </c>
      <c r="BO994" s="204">
        <f t="shared" si="333"/>
        <v>0</v>
      </c>
      <c r="BP994" s="204">
        <f t="shared" si="333"/>
        <v>0</v>
      </c>
      <c r="BQ994" s="205">
        <f t="shared" si="333"/>
        <v>0</v>
      </c>
      <c r="BR994" s="973">
        <f>IF($Z994=1,0,IF(AND($Z994=0,BM994&gt;0),1,IF(AND($Z994=0,BO994&gt;0),1,IF(AND($Z994=0,BQ994&gt;0),1,0))))</f>
        <v>0</v>
      </c>
      <c r="BS994" s="973">
        <f>IF($Z994=0,0,IF(AND($Z994=1,BL994&gt;0),1,IF(AND($Z994=1,BN994&gt;0),1,IF(AND($Z994=1,BP994&gt;0),1,0))))</f>
        <v>0</v>
      </c>
      <c r="BT994" s="978">
        <f>IF($Z994=0,0,IF(BX994+BZ994+CB994&gt;0,$AA994,0))</f>
        <v>0</v>
      </c>
      <c r="BU994" s="980">
        <f>IF($Z994=0,0,IF(AND(BT994=0,O995&gt;0),$AA994,0))</f>
        <v>0</v>
      </c>
      <c r="BV994" s="969">
        <f>$AA994-BT994-BU994</f>
        <v>0</v>
      </c>
      <c r="BW994" s="204">
        <f t="shared" si="334"/>
        <v>0</v>
      </c>
      <c r="BX994" s="204">
        <f t="shared" si="334"/>
        <v>0</v>
      </c>
      <c r="BY994" s="204">
        <f t="shared" si="334"/>
        <v>0</v>
      </c>
      <c r="BZ994" s="204">
        <f t="shared" si="334"/>
        <v>0</v>
      </c>
      <c r="CA994" s="204">
        <f t="shared" si="334"/>
        <v>0</v>
      </c>
      <c r="CB994" s="205">
        <f t="shared" si="334"/>
        <v>0</v>
      </c>
      <c r="CC994" s="973">
        <f>IF($Z994=1,0,IF(AND($Z994=0,BX994&gt;0),1,IF(AND($Z994=0,BZ994&gt;0),1,IF(AND($Z994=0,CB994&gt;0),1,0))))</f>
        <v>0</v>
      </c>
      <c r="CD994" s="973">
        <f>IF($Z994=0,0,IF(AND($Z994=1,BW994&gt;0),1,IF(AND($Z994=1,BY994&gt;0),1,IF(AND($Z994=1,CA994&gt;0),1,0))))</f>
        <v>0</v>
      </c>
      <c r="CE994" s="11"/>
      <c r="CF994" s="11"/>
      <c r="CG994" s="11"/>
      <c r="CH994" s="11"/>
      <c r="CI994" s="11"/>
      <c r="CJ994" s="11"/>
      <c r="CK994" s="11"/>
      <c r="CL994" s="11"/>
      <c r="CM994" s="11"/>
    </row>
    <row r="995" spans="1:91" ht="14.25" customHeight="1">
      <c r="A995" s="950" t="str">
        <f>A994</f>
        <v/>
      </c>
      <c r="B995" s="57"/>
      <c r="C995" s="2051"/>
      <c r="D995" s="2053"/>
      <c r="E995" s="2051"/>
      <c r="F995" s="2772"/>
      <c r="G995" s="1121">
        <f>Import!Q1692</f>
        <v>0</v>
      </c>
      <c r="H995" s="2774"/>
      <c r="I995" s="450"/>
      <c r="J995" s="2775"/>
      <c r="K995" s="450"/>
      <c r="L995" s="2775"/>
      <c r="M995" s="450"/>
      <c r="N995" s="2775"/>
      <c r="O995" s="450"/>
      <c r="P995" s="2775"/>
      <c r="Q995" s="11"/>
      <c r="R995" s="11"/>
      <c r="S995" s="397"/>
      <c r="T995" s="419"/>
      <c r="U995" s="444">
        <f>Import!N1693</f>
        <v>0</v>
      </c>
      <c r="V995" s="11"/>
      <c r="W995" s="306"/>
      <c r="X995" s="306"/>
      <c r="Y995" s="306"/>
      <c r="Z995" s="11"/>
      <c r="AE995" s="204"/>
      <c r="AF995" s="204"/>
      <c r="AG995" s="204"/>
      <c r="AH995" s="204"/>
      <c r="AI995" s="922"/>
      <c r="AJ995" s="205"/>
      <c r="AK995" s="973"/>
      <c r="AL995" s="973">
        <f>AL994</f>
        <v>0</v>
      </c>
      <c r="AP995" s="204"/>
      <c r="AQ995" s="204"/>
      <c r="AR995" s="204"/>
      <c r="AS995" s="204"/>
      <c r="AT995" s="204"/>
      <c r="AU995" s="205"/>
      <c r="AV995" s="973"/>
      <c r="AW995" s="973">
        <f>AW994</f>
        <v>0</v>
      </c>
      <c r="BA995" s="204"/>
      <c r="BB995" s="204"/>
      <c r="BC995" s="204"/>
      <c r="BD995" s="204"/>
      <c r="BE995" s="204"/>
      <c r="BF995" s="205"/>
      <c r="BG995" s="973"/>
      <c r="BH995" s="973">
        <f>BH994</f>
        <v>0</v>
      </c>
      <c r="BL995" s="204"/>
      <c r="BM995" s="204"/>
      <c r="BN995" s="204"/>
      <c r="BO995" s="204"/>
      <c r="BP995" s="204"/>
      <c r="BQ995" s="205"/>
      <c r="BR995" s="973"/>
      <c r="BS995" s="973">
        <f>BS994</f>
        <v>0</v>
      </c>
      <c r="BW995" s="204"/>
      <c r="BX995" s="204"/>
      <c r="BY995" s="204"/>
      <c r="BZ995" s="204"/>
      <c r="CA995" s="204"/>
      <c r="CB995" s="205"/>
      <c r="CC995" s="973"/>
      <c r="CD995" s="973">
        <f>CD994</f>
        <v>0</v>
      </c>
      <c r="CE995" s="11"/>
      <c r="CF995" s="11"/>
      <c r="CG995" s="11"/>
      <c r="CH995" s="11"/>
      <c r="CI995" s="11"/>
      <c r="CJ995" s="11"/>
      <c r="CK995" s="11"/>
      <c r="CL995" s="11"/>
      <c r="CM995" s="11"/>
    </row>
    <row r="996" spans="1:91" ht="24.75" customHeight="1">
      <c r="A996" s="949" t="str">
        <f>IF(E996&gt;0,"Wypełnione","")</f>
        <v/>
      </c>
      <c r="B996" s="57"/>
      <c r="C996" s="2050">
        <f>'Og s3a'!C1705</f>
        <v>0</v>
      </c>
      <c r="D996" s="2052">
        <f>'Og s3a'!E1705</f>
        <v>0</v>
      </c>
      <c r="E996" s="2050">
        <f>'Og s3a'!F1705</f>
        <v>0</v>
      </c>
      <c r="F996" s="2771"/>
      <c r="G996" s="448">
        <f>T996</f>
        <v>0</v>
      </c>
      <c r="H996" s="2773">
        <f>U996</f>
        <v>0</v>
      </c>
      <c r="I996" s="451"/>
      <c r="J996" s="2775"/>
      <c r="K996" s="451"/>
      <c r="L996" s="2775"/>
      <c r="M996" s="451"/>
      <c r="N996" s="2775"/>
      <c r="O996" s="451"/>
      <c r="P996" s="2775"/>
      <c r="Q996" s="11"/>
      <c r="R996" s="11"/>
      <c r="S996" s="396">
        <f>'Og s3a'!G1705</f>
        <v>0</v>
      </c>
      <c r="T996" s="398">
        <f>'Og s3a'!D1705</f>
        <v>0</v>
      </c>
      <c r="U996" s="444">
        <f>Import!N1694</f>
        <v>0</v>
      </c>
      <c r="V996" s="11"/>
      <c r="W996" s="306"/>
      <c r="X996" s="306"/>
      <c r="Y996" s="306"/>
      <c r="Z996" s="970">
        <f>IF(F996=AF$7,1,0)</f>
        <v>0</v>
      </c>
      <c r="AA996" s="970">
        <f>Z996*D996</f>
        <v>0</v>
      </c>
      <c r="AB996" s="978">
        <f>IF($Z996=0,0,IF(AF996+AH996+AJ996&gt;0,$AA996,0))</f>
        <v>0</v>
      </c>
      <c r="AC996" s="980">
        <f>IF($Z996=0,0,IF(AND(AB996=0,G997&gt;0),$AA996,0))</f>
        <v>0</v>
      </c>
      <c r="AD996" s="969">
        <f>AA996-AB996-AC996</f>
        <v>0</v>
      </c>
      <c r="AE996" s="204">
        <f t="shared" si="330"/>
        <v>0</v>
      </c>
      <c r="AF996" s="204">
        <f t="shared" si="330"/>
        <v>0</v>
      </c>
      <c r="AG996" s="204">
        <f t="shared" si="330"/>
        <v>0</v>
      </c>
      <c r="AH996" s="204">
        <f t="shared" si="330"/>
        <v>0</v>
      </c>
      <c r="AI996" s="922">
        <f t="shared" si="330"/>
        <v>0</v>
      </c>
      <c r="AJ996" s="205">
        <f t="shared" si="330"/>
        <v>0</v>
      </c>
      <c r="AK996" s="973">
        <f>IF($Z996=1,0,IF(AND($Z996=0,AF996&gt;0),1,IF(AND($Z996=0,AH996&gt;0),1,IF(AND($Z996=0,AJ996&gt;0),1,0))))</f>
        <v>0</v>
      </c>
      <c r="AL996" s="973">
        <f>IF($Z996=0,0,IF(AND($Z996=1,AE996&gt;0),1,IF(AND($Z996=1,AG996&gt;0),1,IF(AND($Z996=1,AI996&gt;0),1,0))))</f>
        <v>0</v>
      </c>
      <c r="AM996" s="978">
        <f>IF($Z996=0,0,IF(AQ996+AS996+AU996&gt;0,$AA996,0))</f>
        <v>0</v>
      </c>
      <c r="AN996" s="980">
        <f>IF($Z996=0,0,IF(AND(AM996=0,I997&gt;0),$AA996,0))</f>
        <v>0</v>
      </c>
      <c r="AO996" s="969">
        <f>$AA996-AM996-AN996</f>
        <v>0</v>
      </c>
      <c r="AP996" s="204">
        <f t="shared" si="331"/>
        <v>0</v>
      </c>
      <c r="AQ996" s="204">
        <f t="shared" si="331"/>
        <v>0</v>
      </c>
      <c r="AR996" s="204">
        <f t="shared" si="331"/>
        <v>0</v>
      </c>
      <c r="AS996" s="204">
        <f t="shared" si="331"/>
        <v>0</v>
      </c>
      <c r="AT996" s="204">
        <f t="shared" si="331"/>
        <v>0</v>
      </c>
      <c r="AU996" s="205">
        <f t="shared" si="331"/>
        <v>0</v>
      </c>
      <c r="AV996" s="973">
        <f>IF($Z996=1,0,IF(AND($Z996=0,AQ996&gt;0),1,IF(AND($Z996=0,AS996&gt;0),1,IF(AND($Z996=0,AU996&gt;0),1,0))))</f>
        <v>0</v>
      </c>
      <c r="AW996" s="973">
        <f>IF($Z996=0,0,IF(AND($Z996=1,AP996&gt;0),1,IF(AND($Z996=1,AR996&gt;0),1,IF(AND($Z996=1,AT996&gt;0),1,0))))</f>
        <v>0</v>
      </c>
      <c r="AX996" s="978">
        <f>IF($Z996=0,0,IF(BB996+BD996+BF996&gt;0,$AA996,0))</f>
        <v>0</v>
      </c>
      <c r="AY996" s="980">
        <f>IF($Z996=0,0,IF(AND(AX996=0,K997&gt;0),$AA996,0))</f>
        <v>0</v>
      </c>
      <c r="AZ996" s="969">
        <f>$AA996-AX996-AY996</f>
        <v>0</v>
      </c>
      <c r="BA996" s="204">
        <f t="shared" si="332"/>
        <v>0</v>
      </c>
      <c r="BB996" s="204">
        <f t="shared" si="332"/>
        <v>0</v>
      </c>
      <c r="BC996" s="204">
        <f t="shared" si="332"/>
        <v>0</v>
      </c>
      <c r="BD996" s="204">
        <f t="shared" si="332"/>
        <v>0</v>
      </c>
      <c r="BE996" s="204">
        <f t="shared" si="332"/>
        <v>0</v>
      </c>
      <c r="BF996" s="205">
        <f t="shared" si="332"/>
        <v>0</v>
      </c>
      <c r="BG996" s="973">
        <f>IF($Z996=1,0,IF(AND($Z996=0,BB996&gt;0),1,IF(AND($Z996=0,BD996&gt;0),1,IF(AND($Z996=0,BF996&gt;0),1,0))))</f>
        <v>0</v>
      </c>
      <c r="BH996" s="973">
        <f>IF($Z996=0,0,IF(AND($Z996=1,BA996&gt;0),1,IF(AND($Z996=1,BC996&gt;0),1,IF(AND($Z996=1,BE996&gt;0),1,0))))</f>
        <v>0</v>
      </c>
      <c r="BI996" s="978">
        <f>IF($Z996=0,0,IF(BM996+BO996+BQ996&gt;0,$AA996,0))</f>
        <v>0</v>
      </c>
      <c r="BJ996" s="980">
        <f>IF($Z996=0,0,IF(AND(BI996=0,M997&gt;0),$AA996,0))</f>
        <v>0</v>
      </c>
      <c r="BK996" s="969">
        <f>$AA996-BI996-BJ996</f>
        <v>0</v>
      </c>
      <c r="BL996" s="204">
        <f t="shared" si="333"/>
        <v>0</v>
      </c>
      <c r="BM996" s="204">
        <f t="shared" si="333"/>
        <v>0</v>
      </c>
      <c r="BN996" s="204">
        <f t="shared" si="333"/>
        <v>0</v>
      </c>
      <c r="BO996" s="204">
        <f t="shared" si="333"/>
        <v>0</v>
      </c>
      <c r="BP996" s="204">
        <f t="shared" si="333"/>
        <v>0</v>
      </c>
      <c r="BQ996" s="205">
        <f t="shared" si="333"/>
        <v>0</v>
      </c>
      <c r="BR996" s="973">
        <f>IF($Z996=1,0,IF(AND($Z996=0,BM996&gt;0),1,IF(AND($Z996=0,BO996&gt;0),1,IF(AND($Z996=0,BQ996&gt;0),1,0))))</f>
        <v>0</v>
      </c>
      <c r="BS996" s="973">
        <f>IF($Z996=0,0,IF(AND($Z996=1,BL996&gt;0),1,IF(AND($Z996=1,BN996&gt;0),1,IF(AND($Z996=1,BP996&gt;0),1,0))))</f>
        <v>0</v>
      </c>
      <c r="BT996" s="978">
        <f>IF($Z996=0,0,IF(BX996+BZ996+CB996&gt;0,$AA996,0))</f>
        <v>0</v>
      </c>
      <c r="BU996" s="980">
        <f>IF($Z996=0,0,IF(AND(BT996=0,O997&gt;0),$AA996,0))</f>
        <v>0</v>
      </c>
      <c r="BV996" s="969">
        <f>$AA996-BT996-BU996</f>
        <v>0</v>
      </c>
      <c r="BW996" s="204">
        <f t="shared" si="334"/>
        <v>0</v>
      </c>
      <c r="BX996" s="204">
        <f t="shared" si="334"/>
        <v>0</v>
      </c>
      <c r="BY996" s="204">
        <f t="shared" si="334"/>
        <v>0</v>
      </c>
      <c r="BZ996" s="204">
        <f t="shared" si="334"/>
        <v>0</v>
      </c>
      <c r="CA996" s="204">
        <f t="shared" si="334"/>
        <v>0</v>
      </c>
      <c r="CB996" s="205">
        <f t="shared" si="334"/>
        <v>0</v>
      </c>
      <c r="CC996" s="973">
        <f>IF($Z996=1,0,IF(AND($Z996=0,BX996&gt;0),1,IF(AND($Z996=0,BZ996&gt;0),1,IF(AND($Z996=0,CB996&gt;0),1,0))))</f>
        <v>0</v>
      </c>
      <c r="CD996" s="973">
        <f>IF($Z996=0,0,IF(AND($Z996=1,BW996&gt;0),1,IF(AND($Z996=1,BY996&gt;0),1,IF(AND($Z996=1,CA996&gt;0),1,0))))</f>
        <v>0</v>
      </c>
      <c r="CE996" s="11"/>
      <c r="CF996" s="11"/>
      <c r="CG996" s="11"/>
      <c r="CH996" s="11"/>
      <c r="CI996" s="11"/>
      <c r="CJ996" s="11"/>
      <c r="CK996" s="11"/>
      <c r="CL996" s="11"/>
      <c r="CM996" s="11"/>
    </row>
    <row r="997" spans="1:91" ht="14.25" customHeight="1">
      <c r="A997" s="950" t="str">
        <f>A996</f>
        <v/>
      </c>
      <c r="B997" s="57"/>
      <c r="C997" s="2051"/>
      <c r="D997" s="2053"/>
      <c r="E997" s="2051"/>
      <c r="F997" s="2772"/>
      <c r="G997" s="1121">
        <f>Import!Q1694</f>
        <v>0</v>
      </c>
      <c r="H997" s="2774"/>
      <c r="I997" s="450"/>
      <c r="J997" s="2775"/>
      <c r="K997" s="450"/>
      <c r="L997" s="2775"/>
      <c r="M997" s="450"/>
      <c r="N997" s="2775"/>
      <c r="O997" s="450"/>
      <c r="P997" s="2775"/>
      <c r="Q997" s="11"/>
      <c r="R997" s="11"/>
      <c r="S997" s="397"/>
      <c r="T997" s="419"/>
      <c r="U997" s="444">
        <f>Import!N1695</f>
        <v>0</v>
      </c>
      <c r="V997" s="11"/>
      <c r="W997" s="306"/>
      <c r="X997" s="306"/>
      <c r="Y997" s="306"/>
      <c r="Z997" s="11"/>
      <c r="AE997" s="204"/>
      <c r="AF997" s="204"/>
      <c r="AG997" s="204"/>
      <c r="AH997" s="204"/>
      <c r="AI997" s="922"/>
      <c r="AJ997" s="205"/>
      <c r="AK997" s="973"/>
      <c r="AL997" s="973">
        <f>AL996</f>
        <v>0</v>
      </c>
      <c r="AP997" s="204"/>
      <c r="AQ997" s="204"/>
      <c r="AR997" s="204"/>
      <c r="AS997" s="204"/>
      <c r="AT997" s="204"/>
      <c r="AU997" s="205"/>
      <c r="AV997" s="973"/>
      <c r="AW997" s="973">
        <f>AW996</f>
        <v>0</v>
      </c>
      <c r="BA997" s="204"/>
      <c r="BB997" s="204"/>
      <c r="BC997" s="204"/>
      <c r="BD997" s="204"/>
      <c r="BE997" s="204"/>
      <c r="BF997" s="205"/>
      <c r="BG997" s="973"/>
      <c r="BH997" s="973">
        <f>BH996</f>
        <v>0</v>
      </c>
      <c r="BL997" s="204"/>
      <c r="BM997" s="204"/>
      <c r="BN997" s="204"/>
      <c r="BO997" s="204"/>
      <c r="BP997" s="204"/>
      <c r="BQ997" s="205"/>
      <c r="BR997" s="973"/>
      <c r="BS997" s="973">
        <f>BS996</f>
        <v>0</v>
      </c>
      <c r="BW997" s="204"/>
      <c r="BX997" s="204"/>
      <c r="BY997" s="204"/>
      <c r="BZ997" s="204"/>
      <c r="CA997" s="204"/>
      <c r="CB997" s="205"/>
      <c r="CC997" s="973"/>
      <c r="CD997" s="973">
        <f>CD996</f>
        <v>0</v>
      </c>
      <c r="CE997" s="11"/>
      <c r="CF997" s="11"/>
      <c r="CG997" s="11"/>
      <c r="CH997" s="11"/>
      <c r="CI997" s="11"/>
      <c r="CJ997" s="11"/>
      <c r="CK997" s="11"/>
      <c r="CL997" s="11"/>
      <c r="CM997" s="11"/>
    </row>
    <row r="998" spans="1:91" ht="24.75" customHeight="1">
      <c r="A998" s="949" t="str">
        <f>IF(E998&gt;0,"Wypełnione","")</f>
        <v/>
      </c>
      <c r="B998" s="57"/>
      <c r="C998" s="2050">
        <f>'Og s3a'!C1707</f>
        <v>0</v>
      </c>
      <c r="D998" s="2052">
        <f>'Og s3a'!E1707</f>
        <v>0</v>
      </c>
      <c r="E998" s="2050">
        <f>'Og s3a'!F1707</f>
        <v>0</v>
      </c>
      <c r="F998" s="2771"/>
      <c r="G998" s="448">
        <f>T998</f>
        <v>0</v>
      </c>
      <c r="H998" s="2773">
        <f>U998</f>
        <v>0</v>
      </c>
      <c r="I998" s="451"/>
      <c r="J998" s="2775"/>
      <c r="K998" s="451"/>
      <c r="L998" s="2775"/>
      <c r="M998" s="451"/>
      <c r="N998" s="2775"/>
      <c r="O998" s="451"/>
      <c r="P998" s="2775"/>
      <c r="Q998" s="11"/>
      <c r="R998" s="11"/>
      <c r="S998" s="396">
        <f>'Og s3a'!G1707</f>
        <v>0</v>
      </c>
      <c r="T998" s="398">
        <f>'Og s3a'!D1707</f>
        <v>0</v>
      </c>
      <c r="U998" s="444">
        <f>Import!N1696</f>
        <v>0</v>
      </c>
      <c r="V998" s="11"/>
      <c r="W998" s="306"/>
      <c r="X998" s="306"/>
      <c r="Y998" s="306"/>
      <c r="Z998" s="970">
        <f>IF(F998=AF$7,1,0)</f>
        <v>0</v>
      </c>
      <c r="AA998" s="970">
        <f>Z998*D998</f>
        <v>0</v>
      </c>
      <c r="AB998" s="978">
        <f>IF($Z998=0,0,IF(AF998+AH998+AJ998&gt;0,$AA998,0))</f>
        <v>0</v>
      </c>
      <c r="AC998" s="980">
        <f>IF($Z998=0,0,IF(AND(AB998=0,G999&gt;0),$AA998,0))</f>
        <v>0</v>
      </c>
      <c r="AD998" s="969">
        <f>AA998-AB998-AC998</f>
        <v>0</v>
      </c>
      <c r="AE998" s="204">
        <f t="shared" si="330"/>
        <v>0</v>
      </c>
      <c r="AF998" s="204">
        <f t="shared" si="330"/>
        <v>0</v>
      </c>
      <c r="AG998" s="204">
        <f t="shared" si="330"/>
        <v>0</v>
      </c>
      <c r="AH998" s="204">
        <f t="shared" si="330"/>
        <v>0</v>
      </c>
      <c r="AI998" s="922">
        <f t="shared" si="330"/>
        <v>0</v>
      </c>
      <c r="AJ998" s="205">
        <f t="shared" si="330"/>
        <v>0</v>
      </c>
      <c r="AK998" s="973">
        <f>IF($Z998=1,0,IF(AND($Z998=0,AF998&gt;0),1,IF(AND($Z998=0,AH998&gt;0),1,IF(AND($Z998=0,AJ998&gt;0),1,0))))</f>
        <v>0</v>
      </c>
      <c r="AL998" s="973">
        <f>IF($Z998=0,0,IF(AND($Z998=1,AE998&gt;0),1,IF(AND($Z998=1,AG998&gt;0),1,IF(AND($Z998=1,AI998&gt;0),1,0))))</f>
        <v>0</v>
      </c>
      <c r="AM998" s="978">
        <f>IF($Z998=0,0,IF(AQ998+AS998+AU998&gt;0,$AA998,0))</f>
        <v>0</v>
      </c>
      <c r="AN998" s="980">
        <f>IF($Z998=0,0,IF(AND(AM998=0,I999&gt;0),$AA998,0))</f>
        <v>0</v>
      </c>
      <c r="AO998" s="969">
        <f>$AA998-AM998-AN998</f>
        <v>0</v>
      </c>
      <c r="AP998" s="204">
        <f t="shared" si="331"/>
        <v>0</v>
      </c>
      <c r="AQ998" s="204">
        <f t="shared" si="331"/>
        <v>0</v>
      </c>
      <c r="AR998" s="204">
        <f t="shared" si="331"/>
        <v>0</v>
      </c>
      <c r="AS998" s="204">
        <f t="shared" si="331"/>
        <v>0</v>
      </c>
      <c r="AT998" s="204">
        <f t="shared" si="331"/>
        <v>0</v>
      </c>
      <c r="AU998" s="205">
        <f t="shared" si="331"/>
        <v>0</v>
      </c>
      <c r="AV998" s="973">
        <f>IF($Z998=1,0,IF(AND($Z998=0,AQ998&gt;0),1,IF(AND($Z998=0,AS998&gt;0),1,IF(AND($Z998=0,AU998&gt;0),1,0))))</f>
        <v>0</v>
      </c>
      <c r="AW998" s="973">
        <f>IF($Z998=0,0,IF(AND($Z998=1,AP998&gt;0),1,IF(AND($Z998=1,AR998&gt;0),1,IF(AND($Z998=1,AT998&gt;0),1,0))))</f>
        <v>0</v>
      </c>
      <c r="AX998" s="978">
        <f>IF($Z998=0,0,IF(BB998+BD998+BF998&gt;0,$AA998,0))</f>
        <v>0</v>
      </c>
      <c r="AY998" s="980">
        <f>IF($Z998=0,0,IF(AND(AX998=0,K999&gt;0),$AA998,0))</f>
        <v>0</v>
      </c>
      <c r="AZ998" s="969">
        <f>$AA998-AX998-AY998</f>
        <v>0</v>
      </c>
      <c r="BA998" s="204">
        <f t="shared" si="332"/>
        <v>0</v>
      </c>
      <c r="BB998" s="204">
        <f t="shared" si="332"/>
        <v>0</v>
      </c>
      <c r="BC998" s="204">
        <f t="shared" si="332"/>
        <v>0</v>
      </c>
      <c r="BD998" s="204">
        <f t="shared" si="332"/>
        <v>0</v>
      </c>
      <c r="BE998" s="204">
        <f t="shared" si="332"/>
        <v>0</v>
      </c>
      <c r="BF998" s="205">
        <f t="shared" si="332"/>
        <v>0</v>
      </c>
      <c r="BG998" s="973">
        <f>IF($Z998=1,0,IF(AND($Z998=0,BB998&gt;0),1,IF(AND($Z998=0,BD998&gt;0),1,IF(AND($Z998=0,BF998&gt;0),1,0))))</f>
        <v>0</v>
      </c>
      <c r="BH998" s="973">
        <f>IF($Z998=0,0,IF(AND($Z998=1,BA998&gt;0),1,IF(AND($Z998=1,BC998&gt;0),1,IF(AND($Z998=1,BE998&gt;0),1,0))))</f>
        <v>0</v>
      </c>
      <c r="BI998" s="978">
        <f>IF($Z998=0,0,IF(BM998+BO998+BQ998&gt;0,$AA998,0))</f>
        <v>0</v>
      </c>
      <c r="BJ998" s="980">
        <f>IF($Z998=0,0,IF(AND(BI998=0,M999&gt;0),$AA998,0))</f>
        <v>0</v>
      </c>
      <c r="BK998" s="969">
        <f>$AA998-BI998-BJ998</f>
        <v>0</v>
      </c>
      <c r="BL998" s="204">
        <f t="shared" si="333"/>
        <v>0</v>
      </c>
      <c r="BM998" s="204">
        <f t="shared" si="333"/>
        <v>0</v>
      </c>
      <c r="BN998" s="204">
        <f t="shared" si="333"/>
        <v>0</v>
      </c>
      <c r="BO998" s="204">
        <f t="shared" si="333"/>
        <v>0</v>
      </c>
      <c r="BP998" s="204">
        <f t="shared" si="333"/>
        <v>0</v>
      </c>
      <c r="BQ998" s="205">
        <f t="shared" si="333"/>
        <v>0</v>
      </c>
      <c r="BR998" s="973">
        <f>IF($Z998=1,0,IF(AND($Z998=0,BM998&gt;0),1,IF(AND($Z998=0,BO998&gt;0),1,IF(AND($Z998=0,BQ998&gt;0),1,0))))</f>
        <v>0</v>
      </c>
      <c r="BS998" s="973">
        <f>IF($Z998=0,0,IF(AND($Z998=1,BL998&gt;0),1,IF(AND($Z998=1,BN998&gt;0),1,IF(AND($Z998=1,BP998&gt;0),1,0))))</f>
        <v>0</v>
      </c>
      <c r="BT998" s="978">
        <f>IF($Z998=0,0,IF(BX998+BZ998+CB998&gt;0,$AA998,0))</f>
        <v>0</v>
      </c>
      <c r="BU998" s="980">
        <f>IF($Z998=0,0,IF(AND(BT998=0,O999&gt;0),$AA998,0))</f>
        <v>0</v>
      </c>
      <c r="BV998" s="969">
        <f>$AA998-BT998-BU998</f>
        <v>0</v>
      </c>
      <c r="BW998" s="204">
        <f t="shared" si="334"/>
        <v>0</v>
      </c>
      <c r="BX998" s="204">
        <f t="shared" si="334"/>
        <v>0</v>
      </c>
      <c r="BY998" s="204">
        <f t="shared" si="334"/>
        <v>0</v>
      </c>
      <c r="BZ998" s="204">
        <f t="shared" si="334"/>
        <v>0</v>
      </c>
      <c r="CA998" s="204">
        <f t="shared" si="334"/>
        <v>0</v>
      </c>
      <c r="CB998" s="205">
        <f t="shared" si="334"/>
        <v>0</v>
      </c>
      <c r="CC998" s="973">
        <f>IF($Z998=1,0,IF(AND($Z998=0,BX998&gt;0),1,IF(AND($Z998=0,BZ998&gt;0),1,IF(AND($Z998=0,CB998&gt;0),1,0))))</f>
        <v>0</v>
      </c>
      <c r="CD998" s="973">
        <f>IF($Z998=0,0,IF(AND($Z998=1,BW998&gt;0),1,IF(AND($Z998=1,BY998&gt;0),1,IF(AND($Z998=1,CA998&gt;0),1,0))))</f>
        <v>0</v>
      </c>
      <c r="CE998" s="11"/>
      <c r="CF998" s="11"/>
      <c r="CG998" s="11"/>
      <c r="CH998" s="11"/>
      <c r="CI998" s="11"/>
      <c r="CJ998" s="11"/>
      <c r="CK998" s="11"/>
      <c r="CL998" s="11"/>
      <c r="CM998" s="11"/>
    </row>
    <row r="999" spans="1:91" ht="14.25" customHeight="1">
      <c r="A999" s="950" t="str">
        <f>A998</f>
        <v/>
      </c>
      <c r="B999" s="57"/>
      <c r="C999" s="2051"/>
      <c r="D999" s="2053"/>
      <c r="E999" s="2051"/>
      <c r="F999" s="2772"/>
      <c r="G999" s="1121">
        <f>Import!Q1696</f>
        <v>0</v>
      </c>
      <c r="H999" s="2774"/>
      <c r="I999" s="450"/>
      <c r="J999" s="2775"/>
      <c r="K999" s="450"/>
      <c r="L999" s="2775"/>
      <c r="M999" s="450"/>
      <c r="N999" s="2775"/>
      <c r="O999" s="450"/>
      <c r="P999" s="2775"/>
      <c r="Q999" s="11"/>
      <c r="R999" s="11"/>
      <c r="S999" s="397"/>
      <c r="T999" s="419"/>
      <c r="U999" s="444">
        <f>Import!N1697</f>
        <v>0</v>
      </c>
      <c r="V999" s="11"/>
      <c r="W999" s="306"/>
      <c r="X999" s="306"/>
      <c r="Y999" s="306"/>
      <c r="Z999" s="11"/>
      <c r="AE999" s="204"/>
      <c r="AF999" s="204"/>
      <c r="AG999" s="204"/>
      <c r="AH999" s="204"/>
      <c r="AI999" s="922"/>
      <c r="AJ999" s="205"/>
      <c r="AK999" s="973"/>
      <c r="AL999" s="973">
        <f>AL998</f>
        <v>0</v>
      </c>
      <c r="AP999" s="204"/>
      <c r="AQ999" s="204"/>
      <c r="AR999" s="204"/>
      <c r="AS999" s="204"/>
      <c r="AT999" s="204"/>
      <c r="AU999" s="205"/>
      <c r="AV999" s="973"/>
      <c r="AW999" s="973">
        <f>AW998</f>
        <v>0</v>
      </c>
      <c r="BA999" s="204"/>
      <c r="BB999" s="204"/>
      <c r="BC999" s="204"/>
      <c r="BD999" s="204"/>
      <c r="BE999" s="204"/>
      <c r="BF999" s="205"/>
      <c r="BG999" s="973"/>
      <c r="BH999" s="973">
        <f>BH998</f>
        <v>0</v>
      </c>
      <c r="BL999" s="204"/>
      <c r="BM999" s="204"/>
      <c r="BN999" s="204"/>
      <c r="BO999" s="204"/>
      <c r="BP999" s="204"/>
      <c r="BQ999" s="205"/>
      <c r="BR999" s="973"/>
      <c r="BS999" s="973">
        <f>BS998</f>
        <v>0</v>
      </c>
      <c r="BW999" s="204"/>
      <c r="BX999" s="204"/>
      <c r="BY999" s="204"/>
      <c r="BZ999" s="204"/>
      <c r="CA999" s="204"/>
      <c r="CB999" s="205"/>
      <c r="CC999" s="973"/>
      <c r="CD999" s="973">
        <f>CD998</f>
        <v>0</v>
      </c>
      <c r="CE999" s="11"/>
      <c r="CF999" s="11"/>
      <c r="CG999" s="11"/>
      <c r="CH999" s="11"/>
      <c r="CI999" s="11"/>
      <c r="CJ999" s="11"/>
      <c r="CK999" s="11"/>
      <c r="CL999" s="11"/>
      <c r="CM999" s="11"/>
    </row>
    <row r="1000" spans="1:91" ht="24.75" customHeight="1">
      <c r="A1000" s="949" t="str">
        <f>IF(E1000&gt;0,"Wypełnione","")</f>
        <v/>
      </c>
      <c r="B1000" s="57"/>
      <c r="C1000" s="2050">
        <f>'Og s3a'!C1709</f>
        <v>0</v>
      </c>
      <c r="D1000" s="2052">
        <f>'Og s3a'!E1709</f>
        <v>0</v>
      </c>
      <c r="E1000" s="2050">
        <f>'Og s3a'!F1709</f>
        <v>0</v>
      </c>
      <c r="F1000" s="2771"/>
      <c r="G1000" s="448">
        <f>T1000</f>
        <v>0</v>
      </c>
      <c r="H1000" s="2773">
        <f>U1000</f>
        <v>0</v>
      </c>
      <c r="I1000" s="451"/>
      <c r="J1000" s="2775"/>
      <c r="K1000" s="451"/>
      <c r="L1000" s="2775"/>
      <c r="M1000" s="451"/>
      <c r="N1000" s="2775"/>
      <c r="O1000" s="451"/>
      <c r="P1000" s="2775"/>
      <c r="Q1000" s="11"/>
      <c r="R1000" s="11"/>
      <c r="S1000" s="396">
        <f>'Og s3a'!G1709</f>
        <v>0</v>
      </c>
      <c r="T1000" s="398">
        <f>'Og s3a'!D1709</f>
        <v>0</v>
      </c>
      <c r="U1000" s="444">
        <f>Import!N1698</f>
        <v>0</v>
      </c>
      <c r="V1000" s="11"/>
      <c r="W1000" s="306"/>
      <c r="X1000" s="306"/>
      <c r="Y1000" s="306"/>
      <c r="Z1000" s="970">
        <f>IF(F1000=AF$7,1,0)</f>
        <v>0</v>
      </c>
      <c r="AA1000" s="970">
        <f>Z1000*D1000</f>
        <v>0</v>
      </c>
      <c r="AB1000" s="978">
        <f>IF($Z1000=0,0,IF(AF1000+AH1000+AJ1000&gt;0,$AA1000,0))</f>
        <v>0</v>
      </c>
      <c r="AC1000" s="980">
        <f>IF($Z1000=0,0,IF(AND(AB1000=0,G1001&gt;0),$AA1000,0))</f>
        <v>0</v>
      </c>
      <c r="AD1000" s="969">
        <f>AA1000-AB1000-AC1000</f>
        <v>0</v>
      </c>
      <c r="AE1000" s="204">
        <f t="shared" si="330"/>
        <v>0</v>
      </c>
      <c r="AF1000" s="204">
        <f t="shared" si="330"/>
        <v>0</v>
      </c>
      <c r="AG1000" s="204">
        <f t="shared" si="330"/>
        <v>0</v>
      </c>
      <c r="AH1000" s="204">
        <f t="shared" si="330"/>
        <v>0</v>
      </c>
      <c r="AI1000" s="922">
        <f t="shared" si="330"/>
        <v>0</v>
      </c>
      <c r="AJ1000" s="205">
        <f t="shared" si="330"/>
        <v>0</v>
      </c>
      <c r="AK1000" s="973">
        <f>IF($Z1000=1,0,IF(AND($Z1000=0,AF1000&gt;0),1,IF(AND($Z1000=0,AH1000&gt;0),1,IF(AND($Z1000=0,AJ1000&gt;0),1,0))))</f>
        <v>0</v>
      </c>
      <c r="AL1000" s="973">
        <f>IF($Z1000=0,0,IF(AND($Z1000=1,AE1000&gt;0),1,IF(AND($Z1000=1,AG1000&gt;0),1,IF(AND($Z1000=1,AI1000&gt;0),1,0))))</f>
        <v>0</v>
      </c>
      <c r="AM1000" s="978">
        <f>IF($Z1000=0,0,IF(AQ1000+AS1000+AU1000&gt;0,$AA1000,0))</f>
        <v>0</v>
      </c>
      <c r="AN1000" s="980">
        <f>IF($Z1000=0,0,IF(AND(AM1000=0,I1001&gt;0),$AA1000,0))</f>
        <v>0</v>
      </c>
      <c r="AO1000" s="969">
        <f>$AA1000-AM1000-AN1000</f>
        <v>0</v>
      </c>
      <c r="AP1000" s="204">
        <f t="shared" si="331"/>
        <v>0</v>
      </c>
      <c r="AQ1000" s="204">
        <f t="shared" si="331"/>
        <v>0</v>
      </c>
      <c r="AR1000" s="204">
        <f t="shared" si="331"/>
        <v>0</v>
      </c>
      <c r="AS1000" s="204">
        <f t="shared" si="331"/>
        <v>0</v>
      </c>
      <c r="AT1000" s="204">
        <f t="shared" si="331"/>
        <v>0</v>
      </c>
      <c r="AU1000" s="205">
        <f t="shared" si="331"/>
        <v>0</v>
      </c>
      <c r="AV1000" s="973">
        <f>IF($Z1000=1,0,IF(AND($Z1000=0,AQ1000&gt;0),1,IF(AND($Z1000=0,AS1000&gt;0),1,IF(AND($Z1000=0,AU1000&gt;0),1,0))))</f>
        <v>0</v>
      </c>
      <c r="AW1000" s="973">
        <f>IF($Z1000=0,0,IF(AND($Z1000=1,AP1000&gt;0),1,IF(AND($Z1000=1,AR1000&gt;0),1,IF(AND($Z1000=1,AT1000&gt;0),1,0))))</f>
        <v>0</v>
      </c>
      <c r="AX1000" s="978">
        <f>IF($Z1000=0,0,IF(BB1000+BD1000+BF1000&gt;0,$AA1000,0))</f>
        <v>0</v>
      </c>
      <c r="AY1000" s="980">
        <f>IF($Z1000=0,0,IF(AND(AX1000=0,K1001&gt;0),$AA1000,0))</f>
        <v>0</v>
      </c>
      <c r="AZ1000" s="969">
        <f>$AA1000-AX1000-AY1000</f>
        <v>0</v>
      </c>
      <c r="BA1000" s="204">
        <f t="shared" si="332"/>
        <v>0</v>
      </c>
      <c r="BB1000" s="204">
        <f t="shared" si="332"/>
        <v>0</v>
      </c>
      <c r="BC1000" s="204">
        <f t="shared" si="332"/>
        <v>0</v>
      </c>
      <c r="BD1000" s="204">
        <f t="shared" si="332"/>
        <v>0</v>
      </c>
      <c r="BE1000" s="204">
        <f t="shared" si="332"/>
        <v>0</v>
      </c>
      <c r="BF1000" s="205">
        <f t="shared" si="332"/>
        <v>0</v>
      </c>
      <c r="BG1000" s="973">
        <f>IF($Z1000=1,0,IF(AND($Z1000=0,BB1000&gt;0),1,IF(AND($Z1000=0,BD1000&gt;0),1,IF(AND($Z1000=0,BF1000&gt;0),1,0))))</f>
        <v>0</v>
      </c>
      <c r="BH1000" s="973">
        <f>IF($Z1000=0,0,IF(AND($Z1000=1,BA1000&gt;0),1,IF(AND($Z1000=1,BC1000&gt;0),1,IF(AND($Z1000=1,BE1000&gt;0),1,0))))</f>
        <v>0</v>
      </c>
      <c r="BI1000" s="978">
        <f>IF($Z1000=0,0,IF(BM1000+BO1000+BQ1000&gt;0,$AA1000,0))</f>
        <v>0</v>
      </c>
      <c r="BJ1000" s="980">
        <f>IF($Z1000=0,0,IF(AND(BI1000=0,M1001&gt;0),$AA1000,0))</f>
        <v>0</v>
      </c>
      <c r="BK1000" s="969">
        <f>$AA1000-BI1000-BJ1000</f>
        <v>0</v>
      </c>
      <c r="BL1000" s="204">
        <f t="shared" si="333"/>
        <v>0</v>
      </c>
      <c r="BM1000" s="204">
        <f t="shared" si="333"/>
        <v>0</v>
      </c>
      <c r="BN1000" s="204">
        <f t="shared" si="333"/>
        <v>0</v>
      </c>
      <c r="BO1000" s="204">
        <f t="shared" si="333"/>
        <v>0</v>
      </c>
      <c r="BP1000" s="204">
        <f t="shared" si="333"/>
        <v>0</v>
      </c>
      <c r="BQ1000" s="205">
        <f t="shared" si="333"/>
        <v>0</v>
      </c>
      <c r="BR1000" s="973">
        <f>IF($Z1000=1,0,IF(AND($Z1000=0,BM1000&gt;0),1,IF(AND($Z1000=0,BO1000&gt;0),1,IF(AND($Z1000=0,BQ1000&gt;0),1,0))))</f>
        <v>0</v>
      </c>
      <c r="BS1000" s="973">
        <f>IF($Z1000=0,0,IF(AND($Z1000=1,BL1000&gt;0),1,IF(AND($Z1000=1,BN1000&gt;0),1,IF(AND($Z1000=1,BP1000&gt;0),1,0))))</f>
        <v>0</v>
      </c>
      <c r="BT1000" s="978">
        <f>IF($Z1000=0,0,IF(BX1000+BZ1000+CB1000&gt;0,$AA1000,0))</f>
        <v>0</v>
      </c>
      <c r="BU1000" s="980">
        <f>IF($Z1000=0,0,IF(AND(BT1000=0,O1001&gt;0),$AA1000,0))</f>
        <v>0</v>
      </c>
      <c r="BV1000" s="969">
        <f>$AA1000-BT1000-BU1000</f>
        <v>0</v>
      </c>
      <c r="BW1000" s="204">
        <f t="shared" si="334"/>
        <v>0</v>
      </c>
      <c r="BX1000" s="204">
        <f t="shared" si="334"/>
        <v>0</v>
      </c>
      <c r="BY1000" s="204">
        <f t="shared" si="334"/>
        <v>0</v>
      </c>
      <c r="BZ1000" s="204">
        <f t="shared" si="334"/>
        <v>0</v>
      </c>
      <c r="CA1000" s="204">
        <f t="shared" si="334"/>
        <v>0</v>
      </c>
      <c r="CB1000" s="205">
        <f t="shared" si="334"/>
        <v>0</v>
      </c>
      <c r="CC1000" s="973">
        <f>IF($Z1000=1,0,IF(AND($Z1000=0,BX1000&gt;0),1,IF(AND($Z1000=0,BZ1000&gt;0),1,IF(AND($Z1000=0,CB1000&gt;0),1,0))))</f>
        <v>0</v>
      </c>
      <c r="CD1000" s="973">
        <f>IF($Z1000=0,0,IF(AND($Z1000=1,BW1000&gt;0),1,IF(AND($Z1000=1,BY1000&gt;0),1,IF(AND($Z1000=1,CA1000&gt;0),1,0))))</f>
        <v>0</v>
      </c>
      <c r="CE1000" s="11"/>
      <c r="CF1000" s="11"/>
      <c r="CG1000" s="11"/>
      <c r="CH1000" s="11"/>
      <c r="CI1000" s="11"/>
      <c r="CJ1000" s="11"/>
      <c r="CK1000" s="11"/>
      <c r="CL1000" s="11"/>
      <c r="CM1000" s="11"/>
    </row>
    <row r="1001" spans="1:91" ht="14.25" customHeight="1">
      <c r="A1001" s="950" t="str">
        <f>A1000</f>
        <v/>
      </c>
      <c r="B1001" s="57"/>
      <c r="C1001" s="2051"/>
      <c r="D1001" s="2053"/>
      <c r="E1001" s="2051"/>
      <c r="F1001" s="2772"/>
      <c r="G1001" s="1121">
        <f>Import!Q1698</f>
        <v>0</v>
      </c>
      <c r="H1001" s="2774"/>
      <c r="I1001" s="450"/>
      <c r="J1001" s="2775"/>
      <c r="K1001" s="450"/>
      <c r="L1001" s="2775"/>
      <c r="M1001" s="450"/>
      <c r="N1001" s="2775"/>
      <c r="O1001" s="450"/>
      <c r="P1001" s="2775"/>
      <c r="Q1001" s="11"/>
      <c r="R1001" s="11"/>
      <c r="S1001" s="397"/>
      <c r="T1001" s="419"/>
      <c r="U1001" s="444">
        <f>Import!N1699</f>
        <v>0</v>
      </c>
      <c r="V1001" s="11"/>
      <c r="W1001" s="306"/>
      <c r="X1001" s="306"/>
      <c r="Y1001" s="306"/>
      <c r="Z1001" s="11"/>
      <c r="AE1001" s="204"/>
      <c r="AF1001" s="204"/>
      <c r="AG1001" s="204"/>
      <c r="AH1001" s="204"/>
      <c r="AI1001" s="922"/>
      <c r="AJ1001" s="205"/>
      <c r="AK1001" s="973"/>
      <c r="AL1001" s="973">
        <f>AL1000</f>
        <v>0</v>
      </c>
      <c r="AP1001" s="204"/>
      <c r="AQ1001" s="204"/>
      <c r="AR1001" s="204"/>
      <c r="AS1001" s="204"/>
      <c r="AT1001" s="204"/>
      <c r="AU1001" s="205"/>
      <c r="AV1001" s="973"/>
      <c r="AW1001" s="973">
        <f>AW1000</f>
        <v>0</v>
      </c>
      <c r="BA1001" s="204"/>
      <c r="BB1001" s="204"/>
      <c r="BC1001" s="204"/>
      <c r="BD1001" s="204"/>
      <c r="BE1001" s="204"/>
      <c r="BF1001" s="205"/>
      <c r="BG1001" s="973"/>
      <c r="BH1001" s="973">
        <f>BH1000</f>
        <v>0</v>
      </c>
      <c r="BL1001" s="204"/>
      <c r="BM1001" s="204"/>
      <c r="BN1001" s="204"/>
      <c r="BO1001" s="204"/>
      <c r="BP1001" s="204"/>
      <c r="BQ1001" s="205"/>
      <c r="BR1001" s="973"/>
      <c r="BS1001" s="973">
        <f>BS1000</f>
        <v>0</v>
      </c>
      <c r="BW1001" s="204"/>
      <c r="BX1001" s="204"/>
      <c r="BY1001" s="204"/>
      <c r="BZ1001" s="204"/>
      <c r="CA1001" s="204"/>
      <c r="CB1001" s="205"/>
      <c r="CC1001" s="973"/>
      <c r="CD1001" s="973">
        <f>CD1000</f>
        <v>0</v>
      </c>
      <c r="CE1001" s="11"/>
      <c r="CF1001" s="11"/>
      <c r="CG1001" s="11"/>
      <c r="CH1001" s="11"/>
      <c r="CI1001" s="11"/>
      <c r="CJ1001" s="11"/>
      <c r="CK1001" s="11"/>
      <c r="CL1001" s="11"/>
      <c r="CM1001" s="11"/>
    </row>
    <row r="1002" spans="1:91" ht="24.75" customHeight="1">
      <c r="A1002" s="949" t="str">
        <f>IF(E1002&gt;0,"Wypełnione","")</f>
        <v/>
      </c>
      <c r="B1002" s="57"/>
      <c r="C1002" s="2050">
        <f>'Og s3a'!C1711</f>
        <v>0</v>
      </c>
      <c r="D1002" s="2052">
        <f>'Og s3a'!E1711</f>
        <v>0</v>
      </c>
      <c r="E1002" s="2050">
        <f>'Og s3a'!F1711</f>
        <v>0</v>
      </c>
      <c r="F1002" s="2771"/>
      <c r="G1002" s="448">
        <f>T1002</f>
        <v>0</v>
      </c>
      <c r="H1002" s="2773">
        <f>U1002</f>
        <v>0</v>
      </c>
      <c r="I1002" s="451"/>
      <c r="J1002" s="2775"/>
      <c r="K1002" s="451"/>
      <c r="L1002" s="2775"/>
      <c r="M1002" s="451"/>
      <c r="N1002" s="2775"/>
      <c r="O1002" s="451"/>
      <c r="P1002" s="2775"/>
      <c r="Q1002" s="11"/>
      <c r="R1002" s="11"/>
      <c r="S1002" s="396">
        <f>'Og s3a'!G1711</f>
        <v>0</v>
      </c>
      <c r="T1002" s="398">
        <f>'Og s3a'!D1711</f>
        <v>0</v>
      </c>
      <c r="U1002" s="444">
        <f>Import!N1700</f>
        <v>0</v>
      </c>
      <c r="V1002" s="11"/>
      <c r="W1002" s="306"/>
      <c r="X1002" s="306"/>
      <c r="Y1002" s="306"/>
      <c r="Z1002" s="970">
        <f>IF(F1002=AF$7,1,0)</f>
        <v>0</v>
      </c>
      <c r="AA1002" s="970">
        <f>Z1002*D1002</f>
        <v>0</v>
      </c>
      <c r="AB1002" s="978">
        <f>IF($Z1002=0,0,IF(AF1002+AH1002+AJ1002&gt;0,$AA1002,0))</f>
        <v>0</v>
      </c>
      <c r="AC1002" s="980">
        <f>IF($Z1002=0,0,IF(AND(AB1002=0,G1003&gt;0),$AA1002,0))</f>
        <v>0</v>
      </c>
      <c r="AD1002" s="969">
        <f>AA1002-AB1002-AC1002</f>
        <v>0</v>
      </c>
      <c r="AE1002" s="204">
        <f t="shared" si="330"/>
        <v>0</v>
      </c>
      <c r="AF1002" s="204">
        <f t="shared" si="330"/>
        <v>0</v>
      </c>
      <c r="AG1002" s="204">
        <f t="shared" si="330"/>
        <v>0</v>
      </c>
      <c r="AH1002" s="204">
        <f t="shared" si="330"/>
        <v>0</v>
      </c>
      <c r="AI1002" s="922">
        <f t="shared" si="330"/>
        <v>0</v>
      </c>
      <c r="AJ1002" s="205">
        <f t="shared" si="330"/>
        <v>0</v>
      </c>
      <c r="AK1002" s="973">
        <f>IF($Z1002=1,0,IF(AND($Z1002=0,AF1002&gt;0),1,IF(AND($Z1002=0,AH1002&gt;0),1,IF(AND($Z1002=0,AJ1002&gt;0),1,0))))</f>
        <v>0</v>
      </c>
      <c r="AL1002" s="973">
        <f>IF($Z1002=0,0,IF(AND($Z1002=1,AE1002&gt;0),1,IF(AND($Z1002=1,AG1002&gt;0),1,IF(AND($Z1002=1,AI1002&gt;0),1,0))))</f>
        <v>0</v>
      </c>
      <c r="AM1002" s="978">
        <f>IF($Z1002=0,0,IF(AQ1002+AS1002+AU1002&gt;0,$AA1002,0))</f>
        <v>0</v>
      </c>
      <c r="AN1002" s="980">
        <f>IF($Z1002=0,0,IF(AND(AM1002=0,I1003&gt;0),$AA1002,0))</f>
        <v>0</v>
      </c>
      <c r="AO1002" s="969">
        <f>$AA1002-AM1002-AN1002</f>
        <v>0</v>
      </c>
      <c r="AP1002" s="204">
        <f t="shared" si="331"/>
        <v>0</v>
      </c>
      <c r="AQ1002" s="204">
        <f t="shared" si="331"/>
        <v>0</v>
      </c>
      <c r="AR1002" s="204">
        <f t="shared" si="331"/>
        <v>0</v>
      </c>
      <c r="AS1002" s="204">
        <f t="shared" si="331"/>
        <v>0</v>
      </c>
      <c r="AT1002" s="204">
        <f t="shared" si="331"/>
        <v>0</v>
      </c>
      <c r="AU1002" s="205">
        <f t="shared" si="331"/>
        <v>0</v>
      </c>
      <c r="AV1002" s="973">
        <f>IF($Z1002=1,0,IF(AND($Z1002=0,AQ1002&gt;0),1,IF(AND($Z1002=0,AS1002&gt;0),1,IF(AND($Z1002=0,AU1002&gt;0),1,0))))</f>
        <v>0</v>
      </c>
      <c r="AW1002" s="973">
        <f>IF($Z1002=0,0,IF(AND($Z1002=1,AP1002&gt;0),1,IF(AND($Z1002=1,AR1002&gt;0),1,IF(AND($Z1002=1,AT1002&gt;0),1,0))))</f>
        <v>0</v>
      </c>
      <c r="AX1002" s="978">
        <f>IF($Z1002=0,0,IF(BB1002+BD1002+BF1002&gt;0,$AA1002,0))</f>
        <v>0</v>
      </c>
      <c r="AY1002" s="980">
        <f>IF($Z1002=0,0,IF(AND(AX1002=0,K1003&gt;0),$AA1002,0))</f>
        <v>0</v>
      </c>
      <c r="AZ1002" s="969">
        <f>$AA1002-AX1002-AY1002</f>
        <v>0</v>
      </c>
      <c r="BA1002" s="204">
        <f t="shared" si="332"/>
        <v>0</v>
      </c>
      <c r="BB1002" s="204">
        <f t="shared" si="332"/>
        <v>0</v>
      </c>
      <c r="BC1002" s="204">
        <f t="shared" si="332"/>
        <v>0</v>
      </c>
      <c r="BD1002" s="204">
        <f t="shared" si="332"/>
        <v>0</v>
      </c>
      <c r="BE1002" s="204">
        <f t="shared" si="332"/>
        <v>0</v>
      </c>
      <c r="BF1002" s="205">
        <f t="shared" si="332"/>
        <v>0</v>
      </c>
      <c r="BG1002" s="973">
        <f>IF($Z1002=1,0,IF(AND($Z1002=0,BB1002&gt;0),1,IF(AND($Z1002=0,BD1002&gt;0),1,IF(AND($Z1002=0,BF1002&gt;0),1,0))))</f>
        <v>0</v>
      </c>
      <c r="BH1002" s="973">
        <f>IF($Z1002=0,0,IF(AND($Z1002=1,BA1002&gt;0),1,IF(AND($Z1002=1,BC1002&gt;0),1,IF(AND($Z1002=1,BE1002&gt;0),1,0))))</f>
        <v>0</v>
      </c>
      <c r="BI1002" s="978">
        <f>IF($Z1002=0,0,IF(BM1002+BO1002+BQ1002&gt;0,$AA1002,0))</f>
        <v>0</v>
      </c>
      <c r="BJ1002" s="980">
        <f>IF($Z1002=0,0,IF(AND(BI1002=0,M1003&gt;0),$AA1002,0))</f>
        <v>0</v>
      </c>
      <c r="BK1002" s="969">
        <f>$AA1002-BI1002-BJ1002</f>
        <v>0</v>
      </c>
      <c r="BL1002" s="204">
        <f t="shared" si="333"/>
        <v>0</v>
      </c>
      <c r="BM1002" s="204">
        <f t="shared" si="333"/>
        <v>0</v>
      </c>
      <c r="BN1002" s="204">
        <f t="shared" si="333"/>
        <v>0</v>
      </c>
      <c r="BO1002" s="204">
        <f t="shared" si="333"/>
        <v>0</v>
      </c>
      <c r="BP1002" s="204">
        <f t="shared" si="333"/>
        <v>0</v>
      </c>
      <c r="BQ1002" s="205">
        <f t="shared" si="333"/>
        <v>0</v>
      </c>
      <c r="BR1002" s="973">
        <f>IF($Z1002=1,0,IF(AND($Z1002=0,BM1002&gt;0),1,IF(AND($Z1002=0,BO1002&gt;0),1,IF(AND($Z1002=0,BQ1002&gt;0),1,0))))</f>
        <v>0</v>
      </c>
      <c r="BS1002" s="973">
        <f>IF($Z1002=0,0,IF(AND($Z1002=1,BL1002&gt;0),1,IF(AND($Z1002=1,BN1002&gt;0),1,IF(AND($Z1002=1,BP1002&gt;0),1,0))))</f>
        <v>0</v>
      </c>
      <c r="BT1002" s="978">
        <f>IF($Z1002=0,0,IF(BX1002+BZ1002+CB1002&gt;0,$AA1002,0))</f>
        <v>0</v>
      </c>
      <c r="BU1002" s="980">
        <f>IF($Z1002=0,0,IF(AND(BT1002=0,O1003&gt;0),$AA1002,0))</f>
        <v>0</v>
      </c>
      <c r="BV1002" s="969">
        <f>$AA1002-BT1002-BU1002</f>
        <v>0</v>
      </c>
      <c r="BW1002" s="204">
        <f t="shared" si="334"/>
        <v>0</v>
      </c>
      <c r="BX1002" s="204">
        <f t="shared" si="334"/>
        <v>0</v>
      </c>
      <c r="BY1002" s="204">
        <f t="shared" si="334"/>
        <v>0</v>
      </c>
      <c r="BZ1002" s="204">
        <f t="shared" si="334"/>
        <v>0</v>
      </c>
      <c r="CA1002" s="204">
        <f t="shared" si="334"/>
        <v>0</v>
      </c>
      <c r="CB1002" s="205">
        <f t="shared" si="334"/>
        <v>0</v>
      </c>
      <c r="CC1002" s="973">
        <f>IF($Z1002=1,0,IF(AND($Z1002=0,BX1002&gt;0),1,IF(AND($Z1002=0,BZ1002&gt;0),1,IF(AND($Z1002=0,CB1002&gt;0),1,0))))</f>
        <v>0</v>
      </c>
      <c r="CD1002" s="973">
        <f>IF($Z1002=0,0,IF(AND($Z1002=1,BW1002&gt;0),1,IF(AND($Z1002=1,BY1002&gt;0),1,IF(AND($Z1002=1,CA1002&gt;0),1,0))))</f>
        <v>0</v>
      </c>
      <c r="CE1002" s="11"/>
      <c r="CF1002" s="11"/>
      <c r="CG1002" s="11"/>
      <c r="CH1002" s="11"/>
      <c r="CI1002" s="11"/>
      <c r="CJ1002" s="11"/>
      <c r="CK1002" s="11"/>
      <c r="CL1002" s="11"/>
      <c r="CM1002" s="11"/>
    </row>
    <row r="1003" spans="1:91" ht="14.25" customHeight="1">
      <c r="A1003" s="950" t="str">
        <f>A1002</f>
        <v/>
      </c>
      <c r="B1003" s="57"/>
      <c r="C1003" s="2051"/>
      <c r="D1003" s="2053"/>
      <c r="E1003" s="2051"/>
      <c r="F1003" s="2772"/>
      <c r="G1003" s="1121">
        <f>Import!Q1700</f>
        <v>0</v>
      </c>
      <c r="H1003" s="2774"/>
      <c r="I1003" s="450"/>
      <c r="J1003" s="2775"/>
      <c r="K1003" s="450"/>
      <c r="L1003" s="2775"/>
      <c r="M1003" s="450"/>
      <c r="N1003" s="2775"/>
      <c r="O1003" s="450"/>
      <c r="P1003" s="2775"/>
      <c r="Q1003" s="11"/>
      <c r="R1003" s="11"/>
      <c r="S1003" s="397"/>
      <c r="T1003" s="419"/>
      <c r="U1003" s="444">
        <f>Import!N1701</f>
        <v>0</v>
      </c>
      <c r="V1003" s="11"/>
      <c r="W1003" s="306"/>
      <c r="X1003" s="306"/>
      <c r="Y1003" s="306"/>
      <c r="Z1003" s="11"/>
      <c r="AE1003" s="204"/>
      <c r="AF1003" s="204"/>
      <c r="AG1003" s="204"/>
      <c r="AH1003" s="204"/>
      <c r="AI1003" s="922"/>
      <c r="AJ1003" s="205"/>
      <c r="AK1003" s="973"/>
      <c r="AL1003" s="973">
        <f>AL1002</f>
        <v>0</v>
      </c>
      <c r="AP1003" s="204"/>
      <c r="AQ1003" s="204"/>
      <c r="AR1003" s="204"/>
      <c r="AS1003" s="204"/>
      <c r="AT1003" s="204"/>
      <c r="AU1003" s="205"/>
      <c r="AV1003" s="973"/>
      <c r="AW1003" s="973">
        <f>AW1002</f>
        <v>0</v>
      </c>
      <c r="BA1003" s="204"/>
      <c r="BB1003" s="204"/>
      <c r="BC1003" s="204"/>
      <c r="BD1003" s="204"/>
      <c r="BE1003" s="204"/>
      <c r="BF1003" s="205"/>
      <c r="BG1003" s="973"/>
      <c r="BH1003" s="973">
        <f>BH1002</f>
        <v>0</v>
      </c>
      <c r="BL1003" s="204"/>
      <c r="BM1003" s="204"/>
      <c r="BN1003" s="204"/>
      <c r="BO1003" s="204"/>
      <c r="BP1003" s="204"/>
      <c r="BQ1003" s="205"/>
      <c r="BR1003" s="973"/>
      <c r="BS1003" s="973">
        <f>BS1002</f>
        <v>0</v>
      </c>
      <c r="BW1003" s="204"/>
      <c r="BX1003" s="204"/>
      <c r="BY1003" s="204"/>
      <c r="BZ1003" s="204"/>
      <c r="CA1003" s="204"/>
      <c r="CB1003" s="205"/>
      <c r="CC1003" s="973"/>
      <c r="CD1003" s="973">
        <f>CD1002</f>
        <v>0</v>
      </c>
      <c r="CE1003" s="11"/>
      <c r="CF1003" s="11"/>
      <c r="CG1003" s="11"/>
      <c r="CH1003" s="11"/>
      <c r="CI1003" s="11"/>
      <c r="CJ1003" s="11"/>
      <c r="CK1003" s="11"/>
      <c r="CL1003" s="11"/>
      <c r="CM1003" s="11"/>
    </row>
    <row r="1004" spans="1:91" ht="24.75" customHeight="1">
      <c r="A1004" s="949" t="str">
        <f>IF(E1004&gt;0,"Wypełnione","")</f>
        <v/>
      </c>
      <c r="B1004" s="57"/>
      <c r="C1004" s="2050">
        <f>'Og s3a'!C1713</f>
        <v>0</v>
      </c>
      <c r="D1004" s="2052">
        <f>'Og s3a'!E1713</f>
        <v>0</v>
      </c>
      <c r="E1004" s="2050">
        <f>'Og s3a'!F1713</f>
        <v>0</v>
      </c>
      <c r="F1004" s="2771"/>
      <c r="G1004" s="448">
        <f>T1004</f>
        <v>0</v>
      </c>
      <c r="H1004" s="2773">
        <f>U1004</f>
        <v>0</v>
      </c>
      <c r="I1004" s="451"/>
      <c r="J1004" s="2775"/>
      <c r="K1004" s="451"/>
      <c r="L1004" s="2775"/>
      <c r="M1004" s="451"/>
      <c r="N1004" s="2775"/>
      <c r="O1004" s="451"/>
      <c r="P1004" s="2775"/>
      <c r="Q1004" s="11"/>
      <c r="R1004" s="11"/>
      <c r="S1004" s="396">
        <f>'Og s3a'!G1713</f>
        <v>0</v>
      </c>
      <c r="T1004" s="398">
        <f>'Og s3a'!D1713</f>
        <v>0</v>
      </c>
      <c r="U1004" s="444">
        <f>Import!N1702</f>
        <v>0</v>
      </c>
      <c r="V1004" s="11"/>
      <c r="W1004" s="306"/>
      <c r="X1004" s="306"/>
      <c r="Y1004" s="306"/>
      <c r="Z1004" s="970">
        <f>IF(F1004=AF$7,1,0)</f>
        <v>0</v>
      </c>
      <c r="AA1004" s="970">
        <f>Z1004*D1004</f>
        <v>0</v>
      </c>
      <c r="AB1004" s="978">
        <f>IF($Z1004=0,0,IF(AF1004+AH1004+AJ1004&gt;0,$AA1004,0))</f>
        <v>0</v>
      </c>
      <c r="AC1004" s="980">
        <f>IF($Z1004=0,0,IF(AND(AB1004=0,G1005&gt;0),$AA1004,0))</f>
        <v>0</v>
      </c>
      <c r="AD1004" s="969">
        <f>AA1004-AB1004-AC1004</f>
        <v>0</v>
      </c>
      <c r="AE1004" s="204">
        <f t="shared" si="330"/>
        <v>0</v>
      </c>
      <c r="AF1004" s="204">
        <f t="shared" si="330"/>
        <v>0</v>
      </c>
      <c r="AG1004" s="204">
        <f t="shared" si="330"/>
        <v>0</v>
      </c>
      <c r="AH1004" s="204">
        <f t="shared" si="330"/>
        <v>0</v>
      </c>
      <c r="AI1004" s="922">
        <f t="shared" si="330"/>
        <v>0</v>
      </c>
      <c r="AJ1004" s="205">
        <f t="shared" si="330"/>
        <v>0</v>
      </c>
      <c r="AK1004" s="973">
        <f>IF($Z1004=1,0,IF(AND($Z1004=0,AF1004&gt;0),1,IF(AND($Z1004=0,AH1004&gt;0),1,IF(AND($Z1004=0,AJ1004&gt;0),1,0))))</f>
        <v>0</v>
      </c>
      <c r="AL1004" s="973">
        <f>IF($Z1004=0,0,IF(AND($Z1004=1,AE1004&gt;0),1,IF(AND($Z1004=1,AG1004&gt;0),1,IF(AND($Z1004=1,AI1004&gt;0),1,0))))</f>
        <v>0</v>
      </c>
      <c r="AM1004" s="978">
        <f>IF($Z1004=0,0,IF(AQ1004+AS1004+AU1004&gt;0,$AA1004,0))</f>
        <v>0</v>
      </c>
      <c r="AN1004" s="980">
        <f>IF($Z1004=0,0,IF(AND(AM1004=0,I1005&gt;0),$AA1004,0))</f>
        <v>0</v>
      </c>
      <c r="AO1004" s="969">
        <f>$AA1004-AM1004-AN1004</f>
        <v>0</v>
      </c>
      <c r="AP1004" s="204">
        <f t="shared" si="331"/>
        <v>0</v>
      </c>
      <c r="AQ1004" s="204">
        <f t="shared" si="331"/>
        <v>0</v>
      </c>
      <c r="AR1004" s="204">
        <f t="shared" si="331"/>
        <v>0</v>
      </c>
      <c r="AS1004" s="204">
        <f t="shared" si="331"/>
        <v>0</v>
      </c>
      <c r="AT1004" s="204">
        <f t="shared" si="331"/>
        <v>0</v>
      </c>
      <c r="AU1004" s="205">
        <f t="shared" si="331"/>
        <v>0</v>
      </c>
      <c r="AV1004" s="973">
        <f>IF($Z1004=1,0,IF(AND($Z1004=0,AQ1004&gt;0),1,IF(AND($Z1004=0,AS1004&gt;0),1,IF(AND($Z1004=0,AU1004&gt;0),1,0))))</f>
        <v>0</v>
      </c>
      <c r="AW1004" s="973">
        <f>IF($Z1004=0,0,IF(AND($Z1004=1,AP1004&gt;0),1,IF(AND($Z1004=1,AR1004&gt;0),1,IF(AND($Z1004=1,AT1004&gt;0),1,0))))</f>
        <v>0</v>
      </c>
      <c r="AX1004" s="978">
        <f>IF($Z1004=0,0,IF(BB1004+BD1004+BF1004&gt;0,$AA1004,0))</f>
        <v>0</v>
      </c>
      <c r="AY1004" s="980">
        <f>IF($Z1004=0,0,IF(AND(AX1004=0,K1005&gt;0),$AA1004,0))</f>
        <v>0</v>
      </c>
      <c r="AZ1004" s="969">
        <f>$AA1004-AX1004-AY1004</f>
        <v>0</v>
      </c>
      <c r="BA1004" s="204">
        <f t="shared" si="332"/>
        <v>0</v>
      </c>
      <c r="BB1004" s="204">
        <f t="shared" si="332"/>
        <v>0</v>
      </c>
      <c r="BC1004" s="204">
        <f t="shared" si="332"/>
        <v>0</v>
      </c>
      <c r="BD1004" s="204">
        <f t="shared" si="332"/>
        <v>0</v>
      </c>
      <c r="BE1004" s="204">
        <f t="shared" si="332"/>
        <v>0</v>
      </c>
      <c r="BF1004" s="205">
        <f t="shared" si="332"/>
        <v>0</v>
      </c>
      <c r="BG1004" s="973">
        <f>IF($Z1004=1,0,IF(AND($Z1004=0,BB1004&gt;0),1,IF(AND($Z1004=0,BD1004&gt;0),1,IF(AND($Z1004=0,BF1004&gt;0),1,0))))</f>
        <v>0</v>
      </c>
      <c r="BH1004" s="973">
        <f>IF($Z1004=0,0,IF(AND($Z1004=1,BA1004&gt;0),1,IF(AND($Z1004=1,BC1004&gt;0),1,IF(AND($Z1004=1,BE1004&gt;0),1,0))))</f>
        <v>0</v>
      </c>
      <c r="BI1004" s="978">
        <f>IF($Z1004=0,0,IF(BM1004+BO1004+BQ1004&gt;0,$AA1004,0))</f>
        <v>0</v>
      </c>
      <c r="BJ1004" s="980">
        <f>IF($Z1004=0,0,IF(AND(BI1004=0,M1005&gt;0),$AA1004,0))</f>
        <v>0</v>
      </c>
      <c r="BK1004" s="969">
        <f>$AA1004-BI1004-BJ1004</f>
        <v>0</v>
      </c>
      <c r="BL1004" s="204">
        <f t="shared" si="333"/>
        <v>0</v>
      </c>
      <c r="BM1004" s="204">
        <f t="shared" si="333"/>
        <v>0</v>
      </c>
      <c r="BN1004" s="204">
        <f t="shared" si="333"/>
        <v>0</v>
      </c>
      <c r="BO1004" s="204">
        <f t="shared" si="333"/>
        <v>0</v>
      </c>
      <c r="BP1004" s="204">
        <f t="shared" si="333"/>
        <v>0</v>
      </c>
      <c r="BQ1004" s="205">
        <f t="shared" si="333"/>
        <v>0</v>
      </c>
      <c r="BR1004" s="973">
        <f>IF($Z1004=1,0,IF(AND($Z1004=0,BM1004&gt;0),1,IF(AND($Z1004=0,BO1004&gt;0),1,IF(AND($Z1004=0,BQ1004&gt;0),1,0))))</f>
        <v>0</v>
      </c>
      <c r="BS1004" s="973">
        <f>IF($Z1004=0,0,IF(AND($Z1004=1,BL1004&gt;0),1,IF(AND($Z1004=1,BN1004&gt;0),1,IF(AND($Z1004=1,BP1004&gt;0),1,0))))</f>
        <v>0</v>
      </c>
      <c r="BT1004" s="978">
        <f>IF($Z1004=0,0,IF(BX1004+BZ1004+CB1004&gt;0,$AA1004,0))</f>
        <v>0</v>
      </c>
      <c r="BU1004" s="980">
        <f>IF($Z1004=0,0,IF(AND(BT1004=0,O1005&gt;0),$AA1004,0))</f>
        <v>0</v>
      </c>
      <c r="BV1004" s="969">
        <f>$AA1004-BT1004-BU1004</f>
        <v>0</v>
      </c>
      <c r="BW1004" s="204">
        <f t="shared" si="334"/>
        <v>0</v>
      </c>
      <c r="BX1004" s="204">
        <f t="shared" si="334"/>
        <v>0</v>
      </c>
      <c r="BY1004" s="204">
        <f t="shared" si="334"/>
        <v>0</v>
      </c>
      <c r="BZ1004" s="204">
        <f t="shared" si="334"/>
        <v>0</v>
      </c>
      <c r="CA1004" s="204">
        <f t="shared" si="334"/>
        <v>0</v>
      </c>
      <c r="CB1004" s="205">
        <f t="shared" si="334"/>
        <v>0</v>
      </c>
      <c r="CC1004" s="973">
        <f>IF($Z1004=1,0,IF(AND($Z1004=0,BX1004&gt;0),1,IF(AND($Z1004=0,BZ1004&gt;0),1,IF(AND($Z1004=0,CB1004&gt;0),1,0))))</f>
        <v>0</v>
      </c>
      <c r="CD1004" s="973">
        <f>IF($Z1004=0,0,IF(AND($Z1004=1,BW1004&gt;0),1,IF(AND($Z1004=1,BY1004&gt;0),1,IF(AND($Z1004=1,CA1004&gt;0),1,0))))</f>
        <v>0</v>
      </c>
      <c r="CE1004" s="11"/>
      <c r="CF1004" s="11"/>
      <c r="CG1004" s="11"/>
      <c r="CH1004" s="11"/>
      <c r="CI1004" s="11"/>
      <c r="CJ1004" s="11"/>
      <c r="CK1004" s="11"/>
      <c r="CL1004" s="11"/>
      <c r="CM1004" s="11"/>
    </row>
    <row r="1005" spans="1:91" ht="14.25" customHeight="1">
      <c r="A1005" s="950" t="str">
        <f>A1004</f>
        <v/>
      </c>
      <c r="B1005" s="57"/>
      <c r="C1005" s="2051"/>
      <c r="D1005" s="2053"/>
      <c r="E1005" s="2051"/>
      <c r="F1005" s="2772"/>
      <c r="G1005" s="1121">
        <f>Import!Q1702</f>
        <v>0</v>
      </c>
      <c r="H1005" s="2774"/>
      <c r="I1005" s="450"/>
      <c r="J1005" s="2775"/>
      <c r="K1005" s="450"/>
      <c r="L1005" s="2775"/>
      <c r="M1005" s="450"/>
      <c r="N1005" s="2775"/>
      <c r="O1005" s="450"/>
      <c r="P1005" s="2775"/>
      <c r="Q1005" s="11"/>
      <c r="R1005" s="11"/>
      <c r="S1005" s="397"/>
      <c r="T1005" s="419"/>
      <c r="U1005" s="444">
        <f>Import!N1703</f>
        <v>0</v>
      </c>
      <c r="V1005" s="11"/>
      <c r="W1005" s="306"/>
      <c r="X1005" s="306"/>
      <c r="Y1005" s="306"/>
      <c r="Z1005" s="11"/>
      <c r="AE1005" s="204"/>
      <c r="AF1005" s="204"/>
      <c r="AG1005" s="204"/>
      <c r="AH1005" s="204"/>
      <c r="AI1005" s="922"/>
      <c r="AJ1005" s="205"/>
      <c r="AK1005" s="973"/>
      <c r="AL1005" s="973">
        <f>AL1004</f>
        <v>0</v>
      </c>
      <c r="AP1005" s="204"/>
      <c r="AQ1005" s="204"/>
      <c r="AR1005" s="204"/>
      <c r="AS1005" s="204"/>
      <c r="AT1005" s="204"/>
      <c r="AU1005" s="205"/>
      <c r="AV1005" s="973"/>
      <c r="AW1005" s="973">
        <f>AW1004</f>
        <v>0</v>
      </c>
      <c r="BA1005" s="204"/>
      <c r="BB1005" s="204"/>
      <c r="BC1005" s="204"/>
      <c r="BD1005" s="204"/>
      <c r="BE1005" s="204"/>
      <c r="BF1005" s="205"/>
      <c r="BG1005" s="973"/>
      <c r="BH1005" s="973">
        <f>BH1004</f>
        <v>0</v>
      </c>
      <c r="BL1005" s="204"/>
      <c r="BM1005" s="204"/>
      <c r="BN1005" s="204"/>
      <c r="BO1005" s="204"/>
      <c r="BP1005" s="204"/>
      <c r="BQ1005" s="205"/>
      <c r="BR1005" s="973"/>
      <c r="BS1005" s="973">
        <f>BS1004</f>
        <v>0</v>
      </c>
      <c r="BW1005" s="204"/>
      <c r="BX1005" s="204"/>
      <c r="BY1005" s="204"/>
      <c r="BZ1005" s="204"/>
      <c r="CA1005" s="204"/>
      <c r="CB1005" s="205"/>
      <c r="CC1005" s="973"/>
      <c r="CD1005" s="973">
        <f>CD1004</f>
        <v>0</v>
      </c>
      <c r="CE1005" s="11"/>
      <c r="CF1005" s="11"/>
      <c r="CG1005" s="11"/>
      <c r="CH1005" s="11"/>
      <c r="CI1005" s="11"/>
      <c r="CJ1005" s="11"/>
      <c r="CK1005" s="11"/>
      <c r="CL1005" s="11"/>
      <c r="CM1005" s="11"/>
    </row>
    <row r="1006" spans="1:91" ht="24.75" customHeight="1">
      <c r="A1006" s="949" t="str">
        <f>IF(E1006&gt;0,"Wypełnione","")</f>
        <v/>
      </c>
      <c r="B1006" s="57"/>
      <c r="C1006" s="2050">
        <f>'Og s3a'!C1715</f>
        <v>0</v>
      </c>
      <c r="D1006" s="2052">
        <f>'Og s3a'!E1715</f>
        <v>0</v>
      </c>
      <c r="E1006" s="2050">
        <f>'Og s3a'!F1715</f>
        <v>0</v>
      </c>
      <c r="F1006" s="2771"/>
      <c r="G1006" s="448">
        <f>T1006</f>
        <v>0</v>
      </c>
      <c r="H1006" s="2773">
        <f>U1006</f>
        <v>0</v>
      </c>
      <c r="I1006" s="451"/>
      <c r="J1006" s="2775"/>
      <c r="K1006" s="451"/>
      <c r="L1006" s="2775"/>
      <c r="M1006" s="451"/>
      <c r="N1006" s="2775"/>
      <c r="O1006" s="451"/>
      <c r="P1006" s="2775"/>
      <c r="Q1006" s="11"/>
      <c r="R1006" s="11"/>
      <c r="S1006" s="396">
        <f>'Og s3a'!G1715</f>
        <v>0</v>
      </c>
      <c r="T1006" s="398">
        <f>'Og s3a'!D1715</f>
        <v>0</v>
      </c>
      <c r="U1006" s="444">
        <f>Import!N1704</f>
        <v>0</v>
      </c>
      <c r="V1006" s="11"/>
      <c r="W1006" s="306"/>
      <c r="X1006" s="306"/>
      <c r="Y1006" s="306"/>
      <c r="Z1006" s="970">
        <f>IF(F1006=AF$7,1,0)</f>
        <v>0</v>
      </c>
      <c r="AA1006" s="970">
        <f>Z1006*D1006</f>
        <v>0</v>
      </c>
      <c r="AB1006" s="978">
        <f>IF($Z1006=0,0,IF(AF1006+AH1006+AJ1006&gt;0,$AA1006,0))</f>
        <v>0</v>
      </c>
      <c r="AC1006" s="980">
        <f>IF($Z1006=0,0,IF(AND(AB1006=0,G1007&gt;0),$AA1006,0))</f>
        <v>0</v>
      </c>
      <c r="AD1006" s="969">
        <f>AA1006-AB1006-AC1006</f>
        <v>0</v>
      </c>
      <c r="AE1006" s="204">
        <f t="shared" si="330"/>
        <v>0</v>
      </c>
      <c r="AF1006" s="204">
        <f t="shared" si="330"/>
        <v>0</v>
      </c>
      <c r="AG1006" s="204">
        <f t="shared" si="330"/>
        <v>0</v>
      </c>
      <c r="AH1006" s="204">
        <f t="shared" si="330"/>
        <v>0</v>
      </c>
      <c r="AI1006" s="922">
        <f t="shared" si="330"/>
        <v>0</v>
      </c>
      <c r="AJ1006" s="205">
        <f t="shared" si="330"/>
        <v>0</v>
      </c>
      <c r="AK1006" s="973">
        <f>IF($Z1006=1,0,IF(AND($Z1006=0,AF1006&gt;0),1,IF(AND($Z1006=0,AH1006&gt;0),1,IF(AND($Z1006=0,AJ1006&gt;0),1,0))))</f>
        <v>0</v>
      </c>
      <c r="AL1006" s="973">
        <f>IF($Z1006=0,0,IF(AND($Z1006=1,AE1006&gt;0),1,IF(AND($Z1006=1,AG1006&gt;0),1,IF(AND($Z1006=1,AI1006&gt;0),1,0))))</f>
        <v>0</v>
      </c>
      <c r="AM1006" s="978">
        <f>IF($Z1006=0,0,IF(AQ1006+AS1006+AU1006&gt;0,$AA1006,0))</f>
        <v>0</v>
      </c>
      <c r="AN1006" s="980">
        <f>IF($Z1006=0,0,IF(AND(AM1006=0,I1007&gt;0),$AA1006,0))</f>
        <v>0</v>
      </c>
      <c r="AO1006" s="969">
        <f>$AA1006-AM1006-AN1006</f>
        <v>0</v>
      </c>
      <c r="AP1006" s="204">
        <f t="shared" si="331"/>
        <v>0</v>
      </c>
      <c r="AQ1006" s="204">
        <f t="shared" si="331"/>
        <v>0</v>
      </c>
      <c r="AR1006" s="204">
        <f t="shared" si="331"/>
        <v>0</v>
      </c>
      <c r="AS1006" s="204">
        <f t="shared" si="331"/>
        <v>0</v>
      </c>
      <c r="AT1006" s="204">
        <f t="shared" si="331"/>
        <v>0</v>
      </c>
      <c r="AU1006" s="205">
        <f t="shared" si="331"/>
        <v>0</v>
      </c>
      <c r="AV1006" s="973">
        <f>IF($Z1006=1,0,IF(AND($Z1006=0,AQ1006&gt;0),1,IF(AND($Z1006=0,AS1006&gt;0),1,IF(AND($Z1006=0,AU1006&gt;0),1,0))))</f>
        <v>0</v>
      </c>
      <c r="AW1006" s="973">
        <f>IF($Z1006=0,0,IF(AND($Z1006=1,AP1006&gt;0),1,IF(AND($Z1006=1,AR1006&gt;0),1,IF(AND($Z1006=1,AT1006&gt;0),1,0))))</f>
        <v>0</v>
      </c>
      <c r="AX1006" s="978">
        <f>IF($Z1006=0,0,IF(BB1006+BD1006+BF1006&gt;0,$AA1006,0))</f>
        <v>0</v>
      </c>
      <c r="AY1006" s="980">
        <f>IF($Z1006=0,0,IF(AND(AX1006=0,K1007&gt;0),$AA1006,0))</f>
        <v>0</v>
      </c>
      <c r="AZ1006" s="969">
        <f>$AA1006-AX1006-AY1006</f>
        <v>0</v>
      </c>
      <c r="BA1006" s="204">
        <f t="shared" si="332"/>
        <v>0</v>
      </c>
      <c r="BB1006" s="204">
        <f t="shared" si="332"/>
        <v>0</v>
      </c>
      <c r="BC1006" s="204">
        <f t="shared" si="332"/>
        <v>0</v>
      </c>
      <c r="BD1006" s="204">
        <f t="shared" si="332"/>
        <v>0</v>
      </c>
      <c r="BE1006" s="204">
        <f t="shared" si="332"/>
        <v>0</v>
      </c>
      <c r="BF1006" s="205">
        <f t="shared" si="332"/>
        <v>0</v>
      </c>
      <c r="BG1006" s="973">
        <f>IF($Z1006=1,0,IF(AND($Z1006=0,BB1006&gt;0),1,IF(AND($Z1006=0,BD1006&gt;0),1,IF(AND($Z1006=0,BF1006&gt;0),1,0))))</f>
        <v>0</v>
      </c>
      <c r="BH1006" s="973">
        <f>IF($Z1006=0,0,IF(AND($Z1006=1,BA1006&gt;0),1,IF(AND($Z1006=1,BC1006&gt;0),1,IF(AND($Z1006=1,BE1006&gt;0),1,0))))</f>
        <v>0</v>
      </c>
      <c r="BI1006" s="978">
        <f>IF($Z1006=0,0,IF(BM1006+BO1006+BQ1006&gt;0,$AA1006,0))</f>
        <v>0</v>
      </c>
      <c r="BJ1006" s="980">
        <f>IF($Z1006=0,0,IF(AND(BI1006=0,M1007&gt;0),$AA1006,0))</f>
        <v>0</v>
      </c>
      <c r="BK1006" s="969">
        <f>$AA1006-BI1006-BJ1006</f>
        <v>0</v>
      </c>
      <c r="BL1006" s="204">
        <f t="shared" si="333"/>
        <v>0</v>
      </c>
      <c r="BM1006" s="204">
        <f t="shared" si="333"/>
        <v>0</v>
      </c>
      <c r="BN1006" s="204">
        <f t="shared" si="333"/>
        <v>0</v>
      </c>
      <c r="BO1006" s="204">
        <f t="shared" si="333"/>
        <v>0</v>
      </c>
      <c r="BP1006" s="204">
        <f t="shared" si="333"/>
        <v>0</v>
      </c>
      <c r="BQ1006" s="205">
        <f t="shared" si="333"/>
        <v>0</v>
      </c>
      <c r="BR1006" s="973">
        <f>IF($Z1006=1,0,IF(AND($Z1006=0,BM1006&gt;0),1,IF(AND($Z1006=0,BO1006&gt;0),1,IF(AND($Z1006=0,BQ1006&gt;0),1,0))))</f>
        <v>0</v>
      </c>
      <c r="BS1006" s="973">
        <f>IF($Z1006=0,0,IF(AND($Z1006=1,BL1006&gt;0),1,IF(AND($Z1006=1,BN1006&gt;0),1,IF(AND($Z1006=1,BP1006&gt;0),1,0))))</f>
        <v>0</v>
      </c>
      <c r="BT1006" s="978">
        <f>IF($Z1006=0,0,IF(BX1006+BZ1006+CB1006&gt;0,$AA1006,0))</f>
        <v>0</v>
      </c>
      <c r="BU1006" s="980">
        <f>IF($Z1006=0,0,IF(AND(BT1006=0,O1007&gt;0),$AA1006,0))</f>
        <v>0</v>
      </c>
      <c r="BV1006" s="969">
        <f>$AA1006-BT1006-BU1006</f>
        <v>0</v>
      </c>
      <c r="BW1006" s="204">
        <f t="shared" si="334"/>
        <v>0</v>
      </c>
      <c r="BX1006" s="204">
        <f t="shared" si="334"/>
        <v>0</v>
      </c>
      <c r="BY1006" s="204">
        <f t="shared" si="334"/>
        <v>0</v>
      </c>
      <c r="BZ1006" s="204">
        <f t="shared" si="334"/>
        <v>0</v>
      </c>
      <c r="CA1006" s="204">
        <f t="shared" si="334"/>
        <v>0</v>
      </c>
      <c r="CB1006" s="205">
        <f t="shared" si="334"/>
        <v>0</v>
      </c>
      <c r="CC1006" s="973">
        <f>IF($Z1006=1,0,IF(AND($Z1006=0,BX1006&gt;0),1,IF(AND($Z1006=0,BZ1006&gt;0),1,IF(AND($Z1006=0,CB1006&gt;0),1,0))))</f>
        <v>0</v>
      </c>
      <c r="CD1006" s="973">
        <f>IF($Z1006=0,0,IF(AND($Z1006=1,BW1006&gt;0),1,IF(AND($Z1006=1,BY1006&gt;0),1,IF(AND($Z1006=1,CA1006&gt;0),1,0))))</f>
        <v>0</v>
      </c>
      <c r="CE1006" s="11"/>
      <c r="CF1006" s="11"/>
      <c r="CG1006" s="11"/>
      <c r="CH1006" s="11"/>
      <c r="CI1006" s="11"/>
      <c r="CJ1006" s="11"/>
      <c r="CK1006" s="11"/>
      <c r="CL1006" s="11"/>
      <c r="CM1006" s="11"/>
    </row>
    <row r="1007" spans="1:91" ht="14.25" customHeight="1">
      <c r="A1007" s="950" t="str">
        <f>A1006</f>
        <v/>
      </c>
      <c r="B1007" s="57"/>
      <c r="C1007" s="2051"/>
      <c r="D1007" s="2053"/>
      <c r="E1007" s="2051"/>
      <c r="F1007" s="2772"/>
      <c r="G1007" s="1121">
        <f>Import!Q1704</f>
        <v>0</v>
      </c>
      <c r="H1007" s="2774"/>
      <c r="I1007" s="450"/>
      <c r="J1007" s="2775"/>
      <c r="K1007" s="450"/>
      <c r="L1007" s="2775"/>
      <c r="M1007" s="450"/>
      <c r="N1007" s="2775"/>
      <c r="O1007" s="450"/>
      <c r="P1007" s="2775"/>
      <c r="Q1007" s="11"/>
      <c r="R1007" s="11"/>
      <c r="S1007" s="397"/>
      <c r="T1007" s="419"/>
      <c r="U1007" s="444">
        <f>Import!N1705</f>
        <v>0</v>
      </c>
      <c r="V1007" s="11"/>
      <c r="W1007" s="306"/>
      <c r="X1007" s="306"/>
      <c r="Y1007" s="306"/>
      <c r="Z1007" s="11"/>
      <c r="AE1007" s="204"/>
      <c r="AF1007" s="204"/>
      <c r="AG1007" s="204"/>
      <c r="AH1007" s="204"/>
      <c r="AI1007" s="922"/>
      <c r="AJ1007" s="205"/>
      <c r="AK1007" s="973"/>
      <c r="AL1007" s="973">
        <f>AL1006</f>
        <v>0</v>
      </c>
      <c r="AP1007" s="204"/>
      <c r="AQ1007" s="204"/>
      <c r="AR1007" s="204"/>
      <c r="AS1007" s="204"/>
      <c r="AT1007" s="204"/>
      <c r="AU1007" s="205"/>
      <c r="AV1007" s="973"/>
      <c r="AW1007" s="973">
        <f>AW1006</f>
        <v>0</v>
      </c>
      <c r="BA1007" s="204"/>
      <c r="BB1007" s="204"/>
      <c r="BC1007" s="204"/>
      <c r="BD1007" s="204"/>
      <c r="BE1007" s="204"/>
      <c r="BF1007" s="205"/>
      <c r="BG1007" s="973"/>
      <c r="BH1007" s="973">
        <f>BH1006</f>
        <v>0</v>
      </c>
      <c r="BL1007" s="204"/>
      <c r="BM1007" s="204"/>
      <c r="BN1007" s="204"/>
      <c r="BO1007" s="204"/>
      <c r="BP1007" s="204"/>
      <c r="BQ1007" s="205"/>
      <c r="BR1007" s="973"/>
      <c r="BS1007" s="973">
        <f>BS1006</f>
        <v>0</v>
      </c>
      <c r="BW1007" s="204"/>
      <c r="BX1007" s="204"/>
      <c r="BY1007" s="204"/>
      <c r="BZ1007" s="204"/>
      <c r="CA1007" s="204"/>
      <c r="CB1007" s="205"/>
      <c r="CC1007" s="973"/>
      <c r="CD1007" s="973">
        <f>CD1006</f>
        <v>0</v>
      </c>
      <c r="CE1007" s="11"/>
      <c r="CF1007" s="11"/>
      <c r="CG1007" s="11"/>
      <c r="CH1007" s="11"/>
      <c r="CI1007" s="11"/>
      <c r="CJ1007" s="11"/>
      <c r="CK1007" s="11"/>
      <c r="CL1007" s="11"/>
      <c r="CM1007" s="11"/>
    </row>
    <row r="1008" spans="1:91" ht="24.75" customHeight="1">
      <c r="A1008" s="949" t="str">
        <f>IF(E1008&gt;0,"Wypełnione","")</f>
        <v/>
      </c>
      <c r="B1008" s="57"/>
      <c r="C1008" s="2050">
        <f>'Og s3a'!C1717</f>
        <v>0</v>
      </c>
      <c r="D1008" s="2052">
        <f>'Og s3a'!E1717</f>
        <v>0</v>
      </c>
      <c r="E1008" s="2050">
        <f>'Og s3a'!F1717</f>
        <v>0</v>
      </c>
      <c r="F1008" s="2771"/>
      <c r="G1008" s="448">
        <f>T1008</f>
        <v>0</v>
      </c>
      <c r="H1008" s="2773">
        <f>U1008</f>
        <v>0</v>
      </c>
      <c r="I1008" s="451"/>
      <c r="J1008" s="2775"/>
      <c r="K1008" s="451"/>
      <c r="L1008" s="2775"/>
      <c r="M1008" s="451"/>
      <c r="N1008" s="2775"/>
      <c r="O1008" s="451"/>
      <c r="P1008" s="2775"/>
      <c r="Q1008" s="11"/>
      <c r="R1008" s="11"/>
      <c r="S1008" s="396">
        <f>'Og s3a'!G1717</f>
        <v>0</v>
      </c>
      <c r="T1008" s="398">
        <f>'Og s3a'!D1717</f>
        <v>0</v>
      </c>
      <c r="U1008" s="444">
        <f>Import!N1706</f>
        <v>0</v>
      </c>
      <c r="V1008" s="11"/>
      <c r="W1008" s="306"/>
      <c r="X1008" s="306"/>
      <c r="Y1008" s="306"/>
      <c r="Z1008" s="970">
        <f>IF(F1008=AF$7,1,0)</f>
        <v>0</v>
      </c>
      <c r="AA1008" s="970">
        <f>Z1008*D1008</f>
        <v>0</v>
      </c>
      <c r="AB1008" s="978">
        <f>IF($Z1008=0,0,IF(AF1008+AH1008+AJ1008&gt;0,$AA1008,0))</f>
        <v>0</v>
      </c>
      <c r="AC1008" s="980">
        <f>IF($Z1008=0,0,IF(AND(AB1008=0,G1009&gt;0),$AA1008,0))</f>
        <v>0</v>
      </c>
      <c r="AD1008" s="969">
        <f>AA1008-AB1008-AC1008</f>
        <v>0</v>
      </c>
      <c r="AE1008" s="204">
        <f t="shared" si="330"/>
        <v>0</v>
      </c>
      <c r="AF1008" s="204">
        <f t="shared" si="330"/>
        <v>0</v>
      </c>
      <c r="AG1008" s="204">
        <f t="shared" si="330"/>
        <v>0</v>
      </c>
      <c r="AH1008" s="204">
        <f t="shared" si="330"/>
        <v>0</v>
      </c>
      <c r="AI1008" s="922">
        <f t="shared" si="330"/>
        <v>0</v>
      </c>
      <c r="AJ1008" s="205">
        <f t="shared" si="330"/>
        <v>0</v>
      </c>
      <c r="AK1008" s="973">
        <f>IF($Z1008=1,0,IF(AND($Z1008=0,AF1008&gt;0),1,IF(AND($Z1008=0,AH1008&gt;0),1,IF(AND($Z1008=0,AJ1008&gt;0),1,0))))</f>
        <v>0</v>
      </c>
      <c r="AL1008" s="973">
        <f>IF($Z1008=0,0,IF(AND($Z1008=1,AE1008&gt;0),1,IF(AND($Z1008=1,AG1008&gt;0),1,IF(AND($Z1008=1,AI1008&gt;0),1,0))))</f>
        <v>0</v>
      </c>
      <c r="AM1008" s="978">
        <f>IF($Z1008=0,0,IF(AQ1008+AS1008+AU1008&gt;0,$AA1008,0))</f>
        <v>0</v>
      </c>
      <c r="AN1008" s="980">
        <f>IF($Z1008=0,0,IF(AND(AM1008=0,I1009&gt;0),$AA1008,0))</f>
        <v>0</v>
      </c>
      <c r="AO1008" s="969">
        <f>$AA1008-AM1008-AN1008</f>
        <v>0</v>
      </c>
      <c r="AP1008" s="204">
        <f t="shared" si="331"/>
        <v>0</v>
      </c>
      <c r="AQ1008" s="204">
        <f t="shared" si="331"/>
        <v>0</v>
      </c>
      <c r="AR1008" s="204">
        <f t="shared" si="331"/>
        <v>0</v>
      </c>
      <c r="AS1008" s="204">
        <f t="shared" si="331"/>
        <v>0</v>
      </c>
      <c r="AT1008" s="204">
        <f t="shared" si="331"/>
        <v>0</v>
      </c>
      <c r="AU1008" s="205">
        <f t="shared" si="331"/>
        <v>0</v>
      </c>
      <c r="AV1008" s="973">
        <f>IF($Z1008=1,0,IF(AND($Z1008=0,AQ1008&gt;0),1,IF(AND($Z1008=0,AS1008&gt;0),1,IF(AND($Z1008=0,AU1008&gt;0),1,0))))</f>
        <v>0</v>
      </c>
      <c r="AW1008" s="973">
        <f>IF($Z1008=0,0,IF(AND($Z1008=1,AP1008&gt;0),1,IF(AND($Z1008=1,AR1008&gt;0),1,IF(AND($Z1008=1,AT1008&gt;0),1,0))))</f>
        <v>0</v>
      </c>
      <c r="AX1008" s="978">
        <f>IF($Z1008=0,0,IF(BB1008+BD1008+BF1008&gt;0,$AA1008,0))</f>
        <v>0</v>
      </c>
      <c r="AY1008" s="980">
        <f>IF($Z1008=0,0,IF(AND(AX1008=0,K1009&gt;0),$AA1008,0))</f>
        <v>0</v>
      </c>
      <c r="AZ1008" s="969">
        <f>$AA1008-AX1008-AY1008</f>
        <v>0</v>
      </c>
      <c r="BA1008" s="204">
        <f t="shared" si="332"/>
        <v>0</v>
      </c>
      <c r="BB1008" s="204">
        <f t="shared" si="332"/>
        <v>0</v>
      </c>
      <c r="BC1008" s="204">
        <f t="shared" si="332"/>
        <v>0</v>
      </c>
      <c r="BD1008" s="204">
        <f t="shared" si="332"/>
        <v>0</v>
      </c>
      <c r="BE1008" s="204">
        <f t="shared" si="332"/>
        <v>0</v>
      </c>
      <c r="BF1008" s="205">
        <f t="shared" si="332"/>
        <v>0</v>
      </c>
      <c r="BG1008" s="973">
        <f>IF($Z1008=1,0,IF(AND($Z1008=0,BB1008&gt;0),1,IF(AND($Z1008=0,BD1008&gt;0),1,IF(AND($Z1008=0,BF1008&gt;0),1,0))))</f>
        <v>0</v>
      </c>
      <c r="BH1008" s="973">
        <f>IF($Z1008=0,0,IF(AND($Z1008=1,BA1008&gt;0),1,IF(AND($Z1008=1,BC1008&gt;0),1,IF(AND($Z1008=1,BE1008&gt;0),1,0))))</f>
        <v>0</v>
      </c>
      <c r="BI1008" s="978">
        <f>IF($Z1008=0,0,IF(BM1008+BO1008+BQ1008&gt;0,$AA1008,0))</f>
        <v>0</v>
      </c>
      <c r="BJ1008" s="980">
        <f>IF($Z1008=0,0,IF(AND(BI1008=0,M1009&gt;0),$AA1008,0))</f>
        <v>0</v>
      </c>
      <c r="BK1008" s="969">
        <f>$AA1008-BI1008-BJ1008</f>
        <v>0</v>
      </c>
      <c r="BL1008" s="204">
        <f t="shared" si="333"/>
        <v>0</v>
      </c>
      <c r="BM1008" s="204">
        <f t="shared" si="333"/>
        <v>0</v>
      </c>
      <c r="BN1008" s="204">
        <f t="shared" si="333"/>
        <v>0</v>
      </c>
      <c r="BO1008" s="204">
        <f t="shared" si="333"/>
        <v>0</v>
      </c>
      <c r="BP1008" s="204">
        <f t="shared" si="333"/>
        <v>0</v>
      </c>
      <c r="BQ1008" s="205">
        <f t="shared" si="333"/>
        <v>0</v>
      </c>
      <c r="BR1008" s="973">
        <f>IF($Z1008=1,0,IF(AND($Z1008=0,BM1008&gt;0),1,IF(AND($Z1008=0,BO1008&gt;0),1,IF(AND($Z1008=0,BQ1008&gt;0),1,0))))</f>
        <v>0</v>
      </c>
      <c r="BS1008" s="973">
        <f>IF($Z1008=0,0,IF(AND($Z1008=1,BL1008&gt;0),1,IF(AND($Z1008=1,BN1008&gt;0),1,IF(AND($Z1008=1,BP1008&gt;0),1,0))))</f>
        <v>0</v>
      </c>
      <c r="BT1008" s="978">
        <f>IF($Z1008=0,0,IF(BX1008+BZ1008+CB1008&gt;0,$AA1008,0))</f>
        <v>0</v>
      </c>
      <c r="BU1008" s="980">
        <f>IF($Z1008=0,0,IF(AND(BT1008=0,O1009&gt;0),$AA1008,0))</f>
        <v>0</v>
      </c>
      <c r="BV1008" s="969">
        <f>$AA1008-BT1008-BU1008</f>
        <v>0</v>
      </c>
      <c r="BW1008" s="204">
        <f t="shared" si="334"/>
        <v>0</v>
      </c>
      <c r="BX1008" s="204">
        <f t="shared" si="334"/>
        <v>0</v>
      </c>
      <c r="BY1008" s="204">
        <f t="shared" si="334"/>
        <v>0</v>
      </c>
      <c r="BZ1008" s="204">
        <f t="shared" si="334"/>
        <v>0</v>
      </c>
      <c r="CA1008" s="204">
        <f t="shared" si="334"/>
        <v>0</v>
      </c>
      <c r="CB1008" s="205">
        <f t="shared" si="334"/>
        <v>0</v>
      </c>
      <c r="CC1008" s="973">
        <f>IF($Z1008=1,0,IF(AND($Z1008=0,BX1008&gt;0),1,IF(AND($Z1008=0,BZ1008&gt;0),1,IF(AND($Z1008=0,CB1008&gt;0),1,0))))</f>
        <v>0</v>
      </c>
      <c r="CD1008" s="973">
        <f>IF($Z1008=0,0,IF(AND($Z1008=1,BW1008&gt;0),1,IF(AND($Z1008=1,BY1008&gt;0),1,IF(AND($Z1008=1,CA1008&gt;0),1,0))))</f>
        <v>0</v>
      </c>
      <c r="CE1008" s="11"/>
      <c r="CF1008" s="11"/>
      <c r="CG1008" s="11"/>
      <c r="CH1008" s="11"/>
      <c r="CI1008" s="11"/>
      <c r="CJ1008" s="11"/>
      <c r="CK1008" s="11"/>
      <c r="CL1008" s="11"/>
      <c r="CM1008" s="11"/>
    </row>
    <row r="1009" spans="1:91" ht="14.25" customHeight="1">
      <c r="A1009" s="950" t="str">
        <f>A1008</f>
        <v/>
      </c>
      <c r="B1009" s="57"/>
      <c r="C1009" s="2051"/>
      <c r="D1009" s="2053"/>
      <c r="E1009" s="2051"/>
      <c r="F1009" s="2772"/>
      <c r="G1009" s="1121">
        <f>Import!Q1706</f>
        <v>0</v>
      </c>
      <c r="H1009" s="2774"/>
      <c r="I1009" s="450"/>
      <c r="J1009" s="2775"/>
      <c r="K1009" s="450"/>
      <c r="L1009" s="2775"/>
      <c r="M1009" s="450"/>
      <c r="N1009" s="2775"/>
      <c r="O1009" s="450"/>
      <c r="P1009" s="2775"/>
      <c r="Q1009" s="11"/>
      <c r="R1009" s="11"/>
      <c r="S1009" s="397"/>
      <c r="T1009" s="419"/>
      <c r="U1009" s="444">
        <f>Import!N1707</f>
        <v>0</v>
      </c>
      <c r="V1009" s="11"/>
      <c r="W1009" s="306"/>
      <c r="X1009" s="306"/>
      <c r="Y1009" s="306"/>
      <c r="Z1009" s="11"/>
      <c r="AE1009" s="204"/>
      <c r="AF1009" s="204"/>
      <c r="AG1009" s="204"/>
      <c r="AH1009" s="204"/>
      <c r="AI1009" s="922"/>
      <c r="AJ1009" s="205"/>
      <c r="AK1009" s="973"/>
      <c r="AL1009" s="973">
        <f>AL1008</f>
        <v>0</v>
      </c>
      <c r="AP1009" s="204"/>
      <c r="AQ1009" s="204"/>
      <c r="AR1009" s="204"/>
      <c r="AS1009" s="204"/>
      <c r="AT1009" s="204"/>
      <c r="AU1009" s="205"/>
      <c r="AV1009" s="973"/>
      <c r="AW1009" s="973">
        <f>AW1008</f>
        <v>0</v>
      </c>
      <c r="BA1009" s="204"/>
      <c r="BB1009" s="204"/>
      <c r="BC1009" s="204"/>
      <c r="BD1009" s="204"/>
      <c r="BE1009" s="204"/>
      <c r="BF1009" s="205"/>
      <c r="BG1009" s="973"/>
      <c r="BH1009" s="973">
        <f>BH1008</f>
        <v>0</v>
      </c>
      <c r="BL1009" s="204"/>
      <c r="BM1009" s="204"/>
      <c r="BN1009" s="204"/>
      <c r="BO1009" s="204"/>
      <c r="BP1009" s="204"/>
      <c r="BQ1009" s="205"/>
      <c r="BR1009" s="973"/>
      <c r="BS1009" s="973">
        <f>BS1008</f>
        <v>0</v>
      </c>
      <c r="BW1009" s="204"/>
      <c r="BX1009" s="204"/>
      <c r="BY1009" s="204"/>
      <c r="BZ1009" s="204"/>
      <c r="CA1009" s="204"/>
      <c r="CB1009" s="205"/>
      <c r="CC1009" s="973"/>
      <c r="CD1009" s="973">
        <f>CD1008</f>
        <v>0</v>
      </c>
      <c r="CE1009" s="11"/>
      <c r="CF1009" s="11"/>
      <c r="CG1009" s="11"/>
      <c r="CH1009" s="11"/>
      <c r="CI1009" s="11"/>
      <c r="CJ1009" s="11"/>
      <c r="CK1009" s="11"/>
      <c r="CL1009" s="11"/>
      <c r="CM1009" s="11"/>
    </row>
    <row r="1010" spans="1:91" ht="24.75" customHeight="1">
      <c r="A1010" s="949" t="str">
        <f>IF(E1010&gt;0,"Wypełnione","")</f>
        <v/>
      </c>
      <c r="B1010" s="57"/>
      <c r="C1010" s="2050">
        <f>'Og s3a'!C1719</f>
        <v>0</v>
      </c>
      <c r="D1010" s="2052">
        <f>'Og s3a'!E1719</f>
        <v>0</v>
      </c>
      <c r="E1010" s="2050">
        <f>'Og s3a'!F1719</f>
        <v>0</v>
      </c>
      <c r="F1010" s="2771"/>
      <c r="G1010" s="448">
        <f>T1010</f>
        <v>0</v>
      </c>
      <c r="H1010" s="2773">
        <f>U1010</f>
        <v>0</v>
      </c>
      <c r="I1010" s="451"/>
      <c r="J1010" s="2775"/>
      <c r="K1010" s="451"/>
      <c r="L1010" s="2775"/>
      <c r="M1010" s="451"/>
      <c r="N1010" s="2775"/>
      <c r="O1010" s="451"/>
      <c r="P1010" s="2775"/>
      <c r="Q1010" s="11"/>
      <c r="R1010" s="11"/>
      <c r="S1010" s="396">
        <f>'Og s3a'!G1719</f>
        <v>0</v>
      </c>
      <c r="T1010" s="398">
        <f>'Og s3a'!D1719</f>
        <v>0</v>
      </c>
      <c r="U1010" s="444">
        <f>Import!N1708</f>
        <v>0</v>
      </c>
      <c r="V1010" s="11"/>
      <c r="W1010" s="306"/>
      <c r="X1010" s="306"/>
      <c r="Y1010" s="306"/>
      <c r="Z1010" s="970">
        <f>IF(F1010=AF$7,1,0)</f>
        <v>0</v>
      </c>
      <c r="AA1010" s="970">
        <f>Z1010*D1010</f>
        <v>0</v>
      </c>
      <c r="AB1010" s="978">
        <f>IF($Z1010=0,0,IF(AF1010+AH1010+AJ1010&gt;0,$AA1010,0))</f>
        <v>0</v>
      </c>
      <c r="AC1010" s="980">
        <f>IF($Z1010=0,0,IF(AND(AB1010=0,G1011&gt;0),$AA1010,0))</f>
        <v>0</v>
      </c>
      <c r="AD1010" s="969">
        <f>AA1010-AB1010-AC1010</f>
        <v>0</v>
      </c>
      <c r="AE1010" s="204">
        <f t="shared" si="330"/>
        <v>0</v>
      </c>
      <c r="AF1010" s="204">
        <f t="shared" si="330"/>
        <v>0</v>
      </c>
      <c r="AG1010" s="204">
        <f t="shared" si="330"/>
        <v>0</v>
      </c>
      <c r="AH1010" s="204">
        <f t="shared" si="330"/>
        <v>0</v>
      </c>
      <c r="AI1010" s="922">
        <f t="shared" si="330"/>
        <v>0</v>
      </c>
      <c r="AJ1010" s="205">
        <f t="shared" si="330"/>
        <v>0</v>
      </c>
      <c r="AK1010" s="973">
        <f>IF($Z1010=1,0,IF(AND($Z1010=0,AF1010&gt;0),1,IF(AND($Z1010=0,AH1010&gt;0),1,IF(AND($Z1010=0,AJ1010&gt;0),1,0))))</f>
        <v>0</v>
      </c>
      <c r="AL1010" s="973">
        <f>IF($Z1010=0,0,IF(AND($Z1010=1,AE1010&gt;0),1,IF(AND($Z1010=1,AG1010&gt;0),1,IF(AND($Z1010=1,AI1010&gt;0),1,0))))</f>
        <v>0</v>
      </c>
      <c r="AM1010" s="978">
        <f>IF($Z1010=0,0,IF(AQ1010+AS1010+AU1010&gt;0,$AA1010,0))</f>
        <v>0</v>
      </c>
      <c r="AN1010" s="980">
        <f>IF($Z1010=0,0,IF(AND(AM1010=0,I1011&gt;0),$AA1010,0))</f>
        <v>0</v>
      </c>
      <c r="AO1010" s="969">
        <f>$AA1010-AM1010-AN1010</f>
        <v>0</v>
      </c>
      <c r="AP1010" s="204">
        <f t="shared" si="331"/>
        <v>0</v>
      </c>
      <c r="AQ1010" s="204">
        <f t="shared" si="331"/>
        <v>0</v>
      </c>
      <c r="AR1010" s="204">
        <f t="shared" si="331"/>
        <v>0</v>
      </c>
      <c r="AS1010" s="204">
        <f t="shared" si="331"/>
        <v>0</v>
      </c>
      <c r="AT1010" s="204">
        <f t="shared" si="331"/>
        <v>0</v>
      </c>
      <c r="AU1010" s="205">
        <f t="shared" si="331"/>
        <v>0</v>
      </c>
      <c r="AV1010" s="973">
        <f>IF($Z1010=1,0,IF(AND($Z1010=0,AQ1010&gt;0),1,IF(AND($Z1010=0,AS1010&gt;0),1,IF(AND($Z1010=0,AU1010&gt;0),1,0))))</f>
        <v>0</v>
      </c>
      <c r="AW1010" s="973">
        <f>IF($Z1010=0,0,IF(AND($Z1010=1,AP1010&gt;0),1,IF(AND($Z1010=1,AR1010&gt;0),1,IF(AND($Z1010=1,AT1010&gt;0),1,0))))</f>
        <v>0</v>
      </c>
      <c r="AX1010" s="978">
        <f>IF($Z1010=0,0,IF(BB1010+BD1010+BF1010&gt;0,$AA1010,0))</f>
        <v>0</v>
      </c>
      <c r="AY1010" s="980">
        <f>IF($Z1010=0,0,IF(AND(AX1010=0,K1011&gt;0),$AA1010,0))</f>
        <v>0</v>
      </c>
      <c r="AZ1010" s="969">
        <f>$AA1010-AX1010-AY1010</f>
        <v>0</v>
      </c>
      <c r="BA1010" s="204">
        <f t="shared" si="332"/>
        <v>0</v>
      </c>
      <c r="BB1010" s="204">
        <f t="shared" si="332"/>
        <v>0</v>
      </c>
      <c r="BC1010" s="204">
        <f t="shared" si="332"/>
        <v>0</v>
      </c>
      <c r="BD1010" s="204">
        <f t="shared" si="332"/>
        <v>0</v>
      </c>
      <c r="BE1010" s="204">
        <f t="shared" si="332"/>
        <v>0</v>
      </c>
      <c r="BF1010" s="205">
        <f t="shared" si="332"/>
        <v>0</v>
      </c>
      <c r="BG1010" s="973">
        <f>IF($Z1010=1,0,IF(AND($Z1010=0,BB1010&gt;0),1,IF(AND($Z1010=0,BD1010&gt;0),1,IF(AND($Z1010=0,BF1010&gt;0),1,0))))</f>
        <v>0</v>
      </c>
      <c r="BH1010" s="973">
        <f>IF($Z1010=0,0,IF(AND($Z1010=1,BA1010&gt;0),1,IF(AND($Z1010=1,BC1010&gt;0),1,IF(AND($Z1010=1,BE1010&gt;0),1,0))))</f>
        <v>0</v>
      </c>
      <c r="BI1010" s="978">
        <f>IF($Z1010=0,0,IF(BM1010+BO1010+BQ1010&gt;0,$AA1010,0))</f>
        <v>0</v>
      </c>
      <c r="BJ1010" s="980">
        <f>IF($Z1010=0,0,IF(AND(BI1010=0,M1011&gt;0),$AA1010,0))</f>
        <v>0</v>
      </c>
      <c r="BK1010" s="969">
        <f>$AA1010-BI1010-BJ1010</f>
        <v>0</v>
      </c>
      <c r="BL1010" s="204">
        <f t="shared" si="333"/>
        <v>0</v>
      </c>
      <c r="BM1010" s="204">
        <f t="shared" si="333"/>
        <v>0</v>
      </c>
      <c r="BN1010" s="204">
        <f t="shared" si="333"/>
        <v>0</v>
      </c>
      <c r="BO1010" s="204">
        <f t="shared" si="333"/>
        <v>0</v>
      </c>
      <c r="BP1010" s="204">
        <f t="shared" si="333"/>
        <v>0</v>
      </c>
      <c r="BQ1010" s="205">
        <f t="shared" si="333"/>
        <v>0</v>
      </c>
      <c r="BR1010" s="973">
        <f>IF($Z1010=1,0,IF(AND($Z1010=0,BM1010&gt;0),1,IF(AND($Z1010=0,BO1010&gt;0),1,IF(AND($Z1010=0,BQ1010&gt;0),1,0))))</f>
        <v>0</v>
      </c>
      <c r="BS1010" s="973">
        <f>IF($Z1010=0,0,IF(AND($Z1010=1,BL1010&gt;0),1,IF(AND($Z1010=1,BN1010&gt;0),1,IF(AND($Z1010=1,BP1010&gt;0),1,0))))</f>
        <v>0</v>
      </c>
      <c r="BT1010" s="978">
        <f>IF($Z1010=0,0,IF(BX1010+BZ1010+CB1010&gt;0,$AA1010,0))</f>
        <v>0</v>
      </c>
      <c r="BU1010" s="980">
        <f>IF($Z1010=0,0,IF(AND(BT1010=0,O1011&gt;0),$AA1010,0))</f>
        <v>0</v>
      </c>
      <c r="BV1010" s="969">
        <f>$AA1010-BT1010-BU1010</f>
        <v>0</v>
      </c>
      <c r="BW1010" s="204">
        <f t="shared" si="334"/>
        <v>0</v>
      </c>
      <c r="BX1010" s="204">
        <f t="shared" si="334"/>
        <v>0</v>
      </c>
      <c r="BY1010" s="204">
        <f t="shared" si="334"/>
        <v>0</v>
      </c>
      <c r="BZ1010" s="204">
        <f t="shared" si="334"/>
        <v>0</v>
      </c>
      <c r="CA1010" s="204">
        <f t="shared" si="334"/>
        <v>0</v>
      </c>
      <c r="CB1010" s="205">
        <f t="shared" si="334"/>
        <v>0</v>
      </c>
      <c r="CC1010" s="973">
        <f>IF($Z1010=1,0,IF(AND($Z1010=0,BX1010&gt;0),1,IF(AND($Z1010=0,BZ1010&gt;0),1,IF(AND($Z1010=0,CB1010&gt;0),1,0))))</f>
        <v>0</v>
      </c>
      <c r="CD1010" s="973">
        <f>IF($Z1010=0,0,IF(AND($Z1010=1,BW1010&gt;0),1,IF(AND($Z1010=1,BY1010&gt;0),1,IF(AND($Z1010=1,CA1010&gt;0),1,0))))</f>
        <v>0</v>
      </c>
      <c r="CE1010" s="11"/>
      <c r="CF1010" s="11"/>
      <c r="CG1010" s="11"/>
      <c r="CH1010" s="11"/>
      <c r="CI1010" s="11"/>
      <c r="CJ1010" s="11"/>
      <c r="CK1010" s="11"/>
      <c r="CL1010" s="11"/>
      <c r="CM1010" s="11"/>
    </row>
    <row r="1011" spans="1:91" ht="14.25" customHeight="1">
      <c r="A1011" s="950" t="str">
        <f>A1010</f>
        <v/>
      </c>
      <c r="B1011" s="57"/>
      <c r="C1011" s="2051"/>
      <c r="D1011" s="2053"/>
      <c r="E1011" s="2051"/>
      <c r="F1011" s="2772"/>
      <c r="G1011" s="1121">
        <f>Import!Q1708</f>
        <v>0</v>
      </c>
      <c r="H1011" s="2774"/>
      <c r="I1011" s="450"/>
      <c r="J1011" s="2775"/>
      <c r="K1011" s="450"/>
      <c r="L1011" s="2775"/>
      <c r="M1011" s="450"/>
      <c r="N1011" s="2775"/>
      <c r="O1011" s="450"/>
      <c r="P1011" s="2775"/>
      <c r="Q1011" s="11"/>
      <c r="R1011" s="11"/>
      <c r="S1011" s="397"/>
      <c r="T1011" s="419"/>
      <c r="U1011" s="444">
        <f>Import!N1709</f>
        <v>0</v>
      </c>
      <c r="V1011" s="11"/>
      <c r="W1011" s="306"/>
      <c r="X1011" s="306"/>
      <c r="Y1011" s="306"/>
      <c r="Z1011" s="11"/>
      <c r="AE1011" s="204"/>
      <c r="AF1011" s="204"/>
      <c r="AG1011" s="204"/>
      <c r="AH1011" s="204"/>
      <c r="AI1011" s="922"/>
      <c r="AJ1011" s="205"/>
      <c r="AK1011" s="973"/>
      <c r="AL1011" s="973">
        <f>AL1010</f>
        <v>0</v>
      </c>
      <c r="AP1011" s="204"/>
      <c r="AQ1011" s="204"/>
      <c r="AR1011" s="204"/>
      <c r="AS1011" s="204"/>
      <c r="AT1011" s="204"/>
      <c r="AU1011" s="205"/>
      <c r="AV1011" s="973"/>
      <c r="AW1011" s="973">
        <f>AW1010</f>
        <v>0</v>
      </c>
      <c r="BA1011" s="204"/>
      <c r="BB1011" s="204"/>
      <c r="BC1011" s="204"/>
      <c r="BD1011" s="204"/>
      <c r="BE1011" s="204"/>
      <c r="BF1011" s="205"/>
      <c r="BG1011" s="973"/>
      <c r="BH1011" s="973">
        <f>BH1010</f>
        <v>0</v>
      </c>
      <c r="BL1011" s="204"/>
      <c r="BM1011" s="204"/>
      <c r="BN1011" s="204"/>
      <c r="BO1011" s="204"/>
      <c r="BP1011" s="204"/>
      <c r="BQ1011" s="205"/>
      <c r="BR1011" s="973"/>
      <c r="BS1011" s="973">
        <f>BS1010</f>
        <v>0</v>
      </c>
      <c r="BW1011" s="204"/>
      <c r="BX1011" s="204"/>
      <c r="BY1011" s="204"/>
      <c r="BZ1011" s="204"/>
      <c r="CA1011" s="204"/>
      <c r="CB1011" s="205"/>
      <c r="CC1011" s="973"/>
      <c r="CD1011" s="973">
        <f>CD1010</f>
        <v>0</v>
      </c>
      <c r="CE1011" s="11"/>
      <c r="CF1011" s="11"/>
      <c r="CG1011" s="11"/>
      <c r="CH1011" s="11"/>
      <c r="CI1011" s="11"/>
      <c r="CJ1011" s="11"/>
      <c r="CK1011" s="11"/>
      <c r="CL1011" s="11"/>
      <c r="CM1011" s="11"/>
    </row>
    <row r="1012" spans="1:91" ht="24.75" customHeight="1">
      <c r="A1012" s="949" t="str">
        <f>IF(E1012&gt;0,"Wypełnione","")</f>
        <v/>
      </c>
      <c r="B1012" s="57"/>
      <c r="C1012" s="2050">
        <f>'Og s3a'!C1721</f>
        <v>0</v>
      </c>
      <c r="D1012" s="2052">
        <f>'Og s3a'!E1721</f>
        <v>0</v>
      </c>
      <c r="E1012" s="2050">
        <f>'Og s3a'!F1721</f>
        <v>0</v>
      </c>
      <c r="F1012" s="2771"/>
      <c r="G1012" s="448">
        <f>T1012</f>
        <v>0</v>
      </c>
      <c r="H1012" s="2773">
        <f>U1012</f>
        <v>0</v>
      </c>
      <c r="I1012" s="451"/>
      <c r="J1012" s="2775"/>
      <c r="K1012" s="451"/>
      <c r="L1012" s="2775"/>
      <c r="M1012" s="451"/>
      <c r="N1012" s="2775"/>
      <c r="O1012" s="451"/>
      <c r="P1012" s="2775"/>
      <c r="Q1012" s="11"/>
      <c r="R1012" s="11"/>
      <c r="S1012" s="396">
        <f>'Og s3a'!G1721</f>
        <v>0</v>
      </c>
      <c r="T1012" s="398">
        <f>'Og s3a'!D1721</f>
        <v>0</v>
      </c>
      <c r="U1012" s="444">
        <f>Import!N1710</f>
        <v>0</v>
      </c>
      <c r="V1012" s="11"/>
      <c r="W1012" s="306"/>
      <c r="X1012" s="306"/>
      <c r="Y1012" s="306"/>
      <c r="Z1012" s="970">
        <f>IF(F1012=AF$7,1,0)</f>
        <v>0</v>
      </c>
      <c r="AA1012" s="970">
        <f>Z1012*D1012</f>
        <v>0</v>
      </c>
      <c r="AB1012" s="978">
        <f>IF($Z1012=0,0,IF(AF1012+AH1012+AJ1012&gt;0,$AA1012,0))</f>
        <v>0</v>
      </c>
      <c r="AC1012" s="980">
        <f>IF($Z1012=0,0,IF(AND(AB1012=0,G1013&gt;0),$AA1012,0))</f>
        <v>0</v>
      </c>
      <c r="AD1012" s="969">
        <f>AA1012-AB1012-AC1012</f>
        <v>0</v>
      </c>
      <c r="AE1012" s="204">
        <f t="shared" si="330"/>
        <v>0</v>
      </c>
      <c r="AF1012" s="204">
        <f t="shared" si="330"/>
        <v>0</v>
      </c>
      <c r="AG1012" s="204">
        <f t="shared" si="330"/>
        <v>0</v>
      </c>
      <c r="AH1012" s="204">
        <f t="shared" si="330"/>
        <v>0</v>
      </c>
      <c r="AI1012" s="922">
        <f t="shared" si="330"/>
        <v>0</v>
      </c>
      <c r="AJ1012" s="205">
        <f t="shared" si="330"/>
        <v>0</v>
      </c>
      <c r="AK1012" s="973">
        <f>IF($Z1012=1,0,IF(AND($Z1012=0,AF1012&gt;0),1,IF(AND($Z1012=0,AH1012&gt;0),1,IF(AND($Z1012=0,AJ1012&gt;0),1,0))))</f>
        <v>0</v>
      </c>
      <c r="AL1012" s="973">
        <f>IF($Z1012=0,0,IF(AND($Z1012=1,AE1012&gt;0),1,IF(AND($Z1012=1,AG1012&gt;0),1,IF(AND($Z1012=1,AI1012&gt;0),1,0))))</f>
        <v>0</v>
      </c>
      <c r="AM1012" s="978">
        <f>IF($Z1012=0,0,IF(AQ1012+AS1012+AU1012&gt;0,$AA1012,0))</f>
        <v>0</v>
      </c>
      <c r="AN1012" s="980">
        <f>IF($Z1012=0,0,IF(AND(AM1012=0,I1013&gt;0),$AA1012,0))</f>
        <v>0</v>
      </c>
      <c r="AO1012" s="969">
        <f>$AA1012-AM1012-AN1012</f>
        <v>0</v>
      </c>
      <c r="AP1012" s="204">
        <f t="shared" si="331"/>
        <v>0</v>
      </c>
      <c r="AQ1012" s="204">
        <f t="shared" si="331"/>
        <v>0</v>
      </c>
      <c r="AR1012" s="204">
        <f t="shared" si="331"/>
        <v>0</v>
      </c>
      <c r="AS1012" s="204">
        <f t="shared" si="331"/>
        <v>0</v>
      </c>
      <c r="AT1012" s="204">
        <f t="shared" si="331"/>
        <v>0</v>
      </c>
      <c r="AU1012" s="205">
        <f t="shared" si="331"/>
        <v>0</v>
      </c>
      <c r="AV1012" s="973">
        <f>IF($Z1012=1,0,IF(AND($Z1012=0,AQ1012&gt;0),1,IF(AND($Z1012=0,AS1012&gt;0),1,IF(AND($Z1012=0,AU1012&gt;0),1,0))))</f>
        <v>0</v>
      </c>
      <c r="AW1012" s="973">
        <f>IF($Z1012=0,0,IF(AND($Z1012=1,AP1012&gt;0),1,IF(AND($Z1012=1,AR1012&gt;0),1,IF(AND($Z1012=1,AT1012&gt;0),1,0))))</f>
        <v>0</v>
      </c>
      <c r="AX1012" s="978">
        <f>IF($Z1012=0,0,IF(BB1012+BD1012+BF1012&gt;0,$AA1012,0))</f>
        <v>0</v>
      </c>
      <c r="AY1012" s="980">
        <f>IF($Z1012=0,0,IF(AND(AX1012=0,K1013&gt;0),$AA1012,0))</f>
        <v>0</v>
      </c>
      <c r="AZ1012" s="969">
        <f>$AA1012-AX1012-AY1012</f>
        <v>0</v>
      </c>
      <c r="BA1012" s="204">
        <f t="shared" si="332"/>
        <v>0</v>
      </c>
      <c r="BB1012" s="204">
        <f t="shared" si="332"/>
        <v>0</v>
      </c>
      <c r="BC1012" s="204">
        <f t="shared" si="332"/>
        <v>0</v>
      </c>
      <c r="BD1012" s="204">
        <f t="shared" si="332"/>
        <v>0</v>
      </c>
      <c r="BE1012" s="204">
        <f t="shared" si="332"/>
        <v>0</v>
      </c>
      <c r="BF1012" s="205">
        <f t="shared" si="332"/>
        <v>0</v>
      </c>
      <c r="BG1012" s="973">
        <f>IF($Z1012=1,0,IF(AND($Z1012=0,BB1012&gt;0),1,IF(AND($Z1012=0,BD1012&gt;0),1,IF(AND($Z1012=0,BF1012&gt;0),1,0))))</f>
        <v>0</v>
      </c>
      <c r="BH1012" s="973">
        <f>IF($Z1012=0,0,IF(AND($Z1012=1,BA1012&gt;0),1,IF(AND($Z1012=1,BC1012&gt;0),1,IF(AND($Z1012=1,BE1012&gt;0),1,0))))</f>
        <v>0</v>
      </c>
      <c r="BI1012" s="978">
        <f>IF($Z1012=0,0,IF(BM1012+BO1012+BQ1012&gt;0,$AA1012,0))</f>
        <v>0</v>
      </c>
      <c r="BJ1012" s="980">
        <f>IF($Z1012=0,0,IF(AND(BI1012=0,M1013&gt;0),$AA1012,0))</f>
        <v>0</v>
      </c>
      <c r="BK1012" s="969">
        <f>$AA1012-BI1012-BJ1012</f>
        <v>0</v>
      </c>
      <c r="BL1012" s="204">
        <f t="shared" si="333"/>
        <v>0</v>
      </c>
      <c r="BM1012" s="204">
        <f t="shared" si="333"/>
        <v>0</v>
      </c>
      <c r="BN1012" s="204">
        <f t="shared" si="333"/>
        <v>0</v>
      </c>
      <c r="BO1012" s="204">
        <f t="shared" si="333"/>
        <v>0</v>
      </c>
      <c r="BP1012" s="204">
        <f t="shared" si="333"/>
        <v>0</v>
      </c>
      <c r="BQ1012" s="205">
        <f t="shared" si="333"/>
        <v>0</v>
      </c>
      <c r="BR1012" s="973">
        <f>IF($Z1012=1,0,IF(AND($Z1012=0,BM1012&gt;0),1,IF(AND($Z1012=0,BO1012&gt;0),1,IF(AND($Z1012=0,BQ1012&gt;0),1,0))))</f>
        <v>0</v>
      </c>
      <c r="BS1012" s="973">
        <f>IF($Z1012=0,0,IF(AND($Z1012=1,BL1012&gt;0),1,IF(AND($Z1012=1,BN1012&gt;0),1,IF(AND($Z1012=1,BP1012&gt;0),1,0))))</f>
        <v>0</v>
      </c>
      <c r="BT1012" s="978">
        <f>IF($Z1012=0,0,IF(BX1012+BZ1012+CB1012&gt;0,$AA1012,0))</f>
        <v>0</v>
      </c>
      <c r="BU1012" s="980">
        <f>IF($Z1012=0,0,IF(AND(BT1012=0,O1013&gt;0),$AA1012,0))</f>
        <v>0</v>
      </c>
      <c r="BV1012" s="969">
        <f>$AA1012-BT1012-BU1012</f>
        <v>0</v>
      </c>
      <c r="BW1012" s="204">
        <f t="shared" si="334"/>
        <v>0</v>
      </c>
      <c r="BX1012" s="204">
        <f t="shared" si="334"/>
        <v>0</v>
      </c>
      <c r="BY1012" s="204">
        <f t="shared" si="334"/>
        <v>0</v>
      </c>
      <c r="BZ1012" s="204">
        <f t="shared" si="334"/>
        <v>0</v>
      </c>
      <c r="CA1012" s="204">
        <f t="shared" si="334"/>
        <v>0</v>
      </c>
      <c r="CB1012" s="205">
        <f t="shared" si="334"/>
        <v>0</v>
      </c>
      <c r="CC1012" s="973">
        <f>IF($Z1012=1,0,IF(AND($Z1012=0,BX1012&gt;0),1,IF(AND($Z1012=0,BZ1012&gt;0),1,IF(AND($Z1012=0,CB1012&gt;0),1,0))))</f>
        <v>0</v>
      </c>
      <c r="CD1012" s="973">
        <f>IF($Z1012=0,0,IF(AND($Z1012=1,BW1012&gt;0),1,IF(AND($Z1012=1,BY1012&gt;0),1,IF(AND($Z1012=1,CA1012&gt;0),1,0))))</f>
        <v>0</v>
      </c>
      <c r="CE1012" s="11"/>
      <c r="CF1012" s="11"/>
      <c r="CG1012" s="11"/>
      <c r="CH1012" s="11"/>
      <c r="CI1012" s="11"/>
      <c r="CJ1012" s="11"/>
      <c r="CK1012" s="11"/>
      <c r="CL1012" s="11"/>
      <c r="CM1012" s="11"/>
    </row>
    <row r="1013" spans="1:91" ht="14.25" customHeight="1">
      <c r="A1013" s="950" t="str">
        <f>A1012</f>
        <v/>
      </c>
      <c r="B1013" s="57"/>
      <c r="C1013" s="2051"/>
      <c r="D1013" s="2053"/>
      <c r="E1013" s="2051"/>
      <c r="F1013" s="2772"/>
      <c r="G1013" s="1121">
        <f>Import!Q1710</f>
        <v>0</v>
      </c>
      <c r="H1013" s="2774"/>
      <c r="I1013" s="450"/>
      <c r="J1013" s="2775"/>
      <c r="K1013" s="450"/>
      <c r="L1013" s="2775"/>
      <c r="M1013" s="450"/>
      <c r="N1013" s="2775"/>
      <c r="O1013" s="450"/>
      <c r="P1013" s="2775"/>
      <c r="Q1013" s="11"/>
      <c r="R1013" s="11"/>
      <c r="S1013" s="397"/>
      <c r="T1013" s="419"/>
      <c r="U1013" s="444">
        <f>Import!N1711</f>
        <v>0</v>
      </c>
      <c r="V1013" s="11"/>
      <c r="W1013" s="306"/>
      <c r="X1013" s="306"/>
      <c r="Y1013" s="306"/>
      <c r="Z1013" s="11"/>
      <c r="AE1013" s="204"/>
      <c r="AF1013" s="204"/>
      <c r="AG1013" s="204"/>
      <c r="AH1013" s="204"/>
      <c r="AI1013" s="922"/>
      <c r="AJ1013" s="205"/>
      <c r="AK1013" s="973"/>
      <c r="AL1013" s="973">
        <f>AL1012</f>
        <v>0</v>
      </c>
      <c r="AP1013" s="204"/>
      <c r="AQ1013" s="204"/>
      <c r="AR1013" s="204"/>
      <c r="AS1013" s="204"/>
      <c r="AT1013" s="204"/>
      <c r="AU1013" s="205"/>
      <c r="AV1013" s="973"/>
      <c r="AW1013" s="973">
        <f>AW1012</f>
        <v>0</v>
      </c>
      <c r="BA1013" s="204"/>
      <c r="BB1013" s="204"/>
      <c r="BC1013" s="204"/>
      <c r="BD1013" s="204"/>
      <c r="BE1013" s="204"/>
      <c r="BF1013" s="205"/>
      <c r="BG1013" s="973"/>
      <c r="BH1013" s="973">
        <f>BH1012</f>
        <v>0</v>
      </c>
      <c r="BL1013" s="204"/>
      <c r="BM1013" s="204"/>
      <c r="BN1013" s="204"/>
      <c r="BO1013" s="204"/>
      <c r="BP1013" s="204"/>
      <c r="BQ1013" s="205"/>
      <c r="BR1013" s="973"/>
      <c r="BS1013" s="973">
        <f>BS1012</f>
        <v>0</v>
      </c>
      <c r="BW1013" s="204"/>
      <c r="BX1013" s="204"/>
      <c r="BY1013" s="204"/>
      <c r="BZ1013" s="204"/>
      <c r="CA1013" s="204"/>
      <c r="CB1013" s="205"/>
      <c r="CC1013" s="973"/>
      <c r="CD1013" s="973">
        <f>CD1012</f>
        <v>0</v>
      </c>
      <c r="CE1013" s="11"/>
      <c r="CF1013" s="11"/>
      <c r="CG1013" s="11"/>
      <c r="CH1013" s="11"/>
      <c r="CI1013" s="11"/>
      <c r="CJ1013" s="11"/>
      <c r="CK1013" s="11"/>
      <c r="CL1013" s="11"/>
      <c r="CM1013" s="11"/>
    </row>
    <row r="1014" spans="1:91" ht="24.75" customHeight="1">
      <c r="A1014" s="949" t="str">
        <f>IF(E1014&gt;0,"Wypełnione","")</f>
        <v/>
      </c>
      <c r="B1014" s="57"/>
      <c r="C1014" s="2050">
        <f>'Og s3a'!C1723</f>
        <v>0</v>
      </c>
      <c r="D1014" s="2052">
        <f>'Og s3a'!E1723</f>
        <v>0</v>
      </c>
      <c r="E1014" s="2050">
        <f>'Og s3a'!F1723</f>
        <v>0</v>
      </c>
      <c r="F1014" s="2771"/>
      <c r="G1014" s="448">
        <f>T1014</f>
        <v>0</v>
      </c>
      <c r="H1014" s="2773">
        <f>U1014</f>
        <v>0</v>
      </c>
      <c r="I1014" s="451"/>
      <c r="J1014" s="2775"/>
      <c r="K1014" s="451"/>
      <c r="L1014" s="2775"/>
      <c r="M1014" s="451"/>
      <c r="N1014" s="2775"/>
      <c r="O1014" s="451"/>
      <c r="P1014" s="2775"/>
      <c r="Q1014" s="11"/>
      <c r="R1014" s="11"/>
      <c r="S1014" s="396">
        <f>'Og s3a'!G1723</f>
        <v>0</v>
      </c>
      <c r="T1014" s="398">
        <f>'Og s3a'!D1723</f>
        <v>0</v>
      </c>
      <c r="U1014" s="444">
        <f>Import!N1712</f>
        <v>0</v>
      </c>
      <c r="V1014" s="11"/>
      <c r="W1014" s="306"/>
      <c r="X1014" s="306"/>
      <c r="Y1014" s="306"/>
      <c r="Z1014" s="970">
        <f>IF(F1014=AF$7,1,0)</f>
        <v>0</v>
      </c>
      <c r="AA1014" s="970">
        <f>Z1014*D1014</f>
        <v>0</v>
      </c>
      <c r="AB1014" s="978">
        <f>IF($Z1014=0,0,IF(AF1014+AH1014+AJ1014&gt;0,$AA1014,0))</f>
        <v>0</v>
      </c>
      <c r="AC1014" s="980">
        <f>IF($Z1014=0,0,IF(AND(AB1014=0,G1015&gt;0),$AA1014,0))</f>
        <v>0</v>
      </c>
      <c r="AD1014" s="969">
        <f>AA1014-AB1014-AC1014</f>
        <v>0</v>
      </c>
      <c r="AE1014" s="204">
        <f t="shared" ref="AE1014:AJ1076" si="335">IF(AE$9=$H1014,$D1014,0)</f>
        <v>0</v>
      </c>
      <c r="AF1014" s="204">
        <f t="shared" si="335"/>
        <v>0</v>
      </c>
      <c r="AG1014" s="204">
        <f t="shared" si="335"/>
        <v>0</v>
      </c>
      <c r="AH1014" s="204">
        <f t="shared" si="335"/>
        <v>0</v>
      </c>
      <c r="AI1014" s="922">
        <f t="shared" si="335"/>
        <v>0</v>
      </c>
      <c r="AJ1014" s="205">
        <f t="shared" si="335"/>
        <v>0</v>
      </c>
      <c r="AK1014" s="973">
        <f>IF($Z1014=1,0,IF(AND($Z1014=0,AF1014&gt;0),1,IF(AND($Z1014=0,AH1014&gt;0),1,IF(AND($Z1014=0,AJ1014&gt;0),1,0))))</f>
        <v>0</v>
      </c>
      <c r="AL1014" s="973">
        <f>IF($Z1014=0,0,IF(AND($Z1014=1,AE1014&gt;0),1,IF(AND($Z1014=1,AG1014&gt;0),1,IF(AND($Z1014=1,AI1014&gt;0),1,0))))</f>
        <v>0</v>
      </c>
      <c r="AM1014" s="978">
        <f>IF($Z1014=0,0,IF(AQ1014+AS1014+AU1014&gt;0,$AA1014,0))</f>
        <v>0</v>
      </c>
      <c r="AN1014" s="980">
        <f>IF($Z1014=0,0,IF(AND(AM1014=0,I1015&gt;0),$AA1014,0))</f>
        <v>0</v>
      </c>
      <c r="AO1014" s="969">
        <f>$AA1014-AM1014-AN1014</f>
        <v>0</v>
      </c>
      <c r="AP1014" s="204">
        <f t="shared" ref="AP1014:AU1076" si="336">IF(AP$9=$J1014,$D1014,0)</f>
        <v>0</v>
      </c>
      <c r="AQ1014" s="204">
        <f t="shared" si="336"/>
        <v>0</v>
      </c>
      <c r="AR1014" s="204">
        <f t="shared" si="336"/>
        <v>0</v>
      </c>
      <c r="AS1014" s="204">
        <f t="shared" si="336"/>
        <v>0</v>
      </c>
      <c r="AT1014" s="204">
        <f t="shared" si="336"/>
        <v>0</v>
      </c>
      <c r="AU1014" s="205">
        <f t="shared" si="336"/>
        <v>0</v>
      </c>
      <c r="AV1014" s="973">
        <f>IF($Z1014=1,0,IF(AND($Z1014=0,AQ1014&gt;0),1,IF(AND($Z1014=0,AS1014&gt;0),1,IF(AND($Z1014=0,AU1014&gt;0),1,0))))</f>
        <v>0</v>
      </c>
      <c r="AW1014" s="973">
        <f>IF($Z1014=0,0,IF(AND($Z1014=1,AP1014&gt;0),1,IF(AND($Z1014=1,AR1014&gt;0),1,IF(AND($Z1014=1,AT1014&gt;0),1,0))))</f>
        <v>0</v>
      </c>
      <c r="AX1014" s="978">
        <f>IF($Z1014=0,0,IF(BB1014+BD1014+BF1014&gt;0,$AA1014,0))</f>
        <v>0</v>
      </c>
      <c r="AY1014" s="980">
        <f>IF($Z1014=0,0,IF(AND(AX1014=0,K1015&gt;0),$AA1014,0))</f>
        <v>0</v>
      </c>
      <c r="AZ1014" s="969">
        <f>$AA1014-AX1014-AY1014</f>
        <v>0</v>
      </c>
      <c r="BA1014" s="204">
        <f t="shared" ref="BA1014:BF1076" si="337">IF(BA$9=$L1014,$D1014,0)</f>
        <v>0</v>
      </c>
      <c r="BB1014" s="204">
        <f t="shared" si="337"/>
        <v>0</v>
      </c>
      <c r="BC1014" s="204">
        <f t="shared" si="337"/>
        <v>0</v>
      </c>
      <c r="BD1014" s="204">
        <f t="shared" si="337"/>
        <v>0</v>
      </c>
      <c r="BE1014" s="204">
        <f t="shared" si="337"/>
        <v>0</v>
      </c>
      <c r="BF1014" s="205">
        <f t="shared" si="337"/>
        <v>0</v>
      </c>
      <c r="BG1014" s="973">
        <f>IF($Z1014=1,0,IF(AND($Z1014=0,BB1014&gt;0),1,IF(AND($Z1014=0,BD1014&gt;0),1,IF(AND($Z1014=0,BF1014&gt;0),1,0))))</f>
        <v>0</v>
      </c>
      <c r="BH1014" s="973">
        <f>IF($Z1014=0,0,IF(AND($Z1014=1,BA1014&gt;0),1,IF(AND($Z1014=1,BC1014&gt;0),1,IF(AND($Z1014=1,BE1014&gt;0),1,0))))</f>
        <v>0</v>
      </c>
      <c r="BI1014" s="978">
        <f>IF($Z1014=0,0,IF(BM1014+BO1014+BQ1014&gt;0,$AA1014,0))</f>
        <v>0</v>
      </c>
      <c r="BJ1014" s="980">
        <f>IF($Z1014=0,0,IF(AND(BI1014=0,M1015&gt;0),$AA1014,0))</f>
        <v>0</v>
      </c>
      <c r="BK1014" s="969">
        <f>$AA1014-BI1014-BJ1014</f>
        <v>0</v>
      </c>
      <c r="BL1014" s="204">
        <f t="shared" ref="BL1014:BQ1076" si="338">IF(BL$9=$N1014,$D1014,0)</f>
        <v>0</v>
      </c>
      <c r="BM1014" s="204">
        <f t="shared" si="338"/>
        <v>0</v>
      </c>
      <c r="BN1014" s="204">
        <f t="shared" si="338"/>
        <v>0</v>
      </c>
      <c r="BO1014" s="204">
        <f t="shared" si="338"/>
        <v>0</v>
      </c>
      <c r="BP1014" s="204">
        <f t="shared" si="338"/>
        <v>0</v>
      </c>
      <c r="BQ1014" s="205">
        <f t="shared" si="338"/>
        <v>0</v>
      </c>
      <c r="BR1014" s="973">
        <f>IF($Z1014=1,0,IF(AND($Z1014=0,BM1014&gt;0),1,IF(AND($Z1014=0,BO1014&gt;0),1,IF(AND($Z1014=0,BQ1014&gt;0),1,0))))</f>
        <v>0</v>
      </c>
      <c r="BS1014" s="973">
        <f>IF($Z1014=0,0,IF(AND($Z1014=1,BL1014&gt;0),1,IF(AND($Z1014=1,BN1014&gt;0),1,IF(AND($Z1014=1,BP1014&gt;0),1,0))))</f>
        <v>0</v>
      </c>
      <c r="BT1014" s="978">
        <f>IF($Z1014=0,0,IF(BX1014+BZ1014+CB1014&gt;0,$AA1014,0))</f>
        <v>0</v>
      </c>
      <c r="BU1014" s="980">
        <f>IF($Z1014=0,0,IF(AND(BT1014=0,O1015&gt;0),$AA1014,0))</f>
        <v>0</v>
      </c>
      <c r="BV1014" s="969">
        <f>$AA1014-BT1014-BU1014</f>
        <v>0</v>
      </c>
      <c r="BW1014" s="204">
        <f t="shared" ref="BW1014:CB1076" si="339">IF(BW$9=$P1014,$D1014,0)</f>
        <v>0</v>
      </c>
      <c r="BX1014" s="204">
        <f t="shared" si="339"/>
        <v>0</v>
      </c>
      <c r="BY1014" s="204">
        <f t="shared" si="339"/>
        <v>0</v>
      </c>
      <c r="BZ1014" s="204">
        <f t="shared" si="339"/>
        <v>0</v>
      </c>
      <c r="CA1014" s="204">
        <f t="shared" si="339"/>
        <v>0</v>
      </c>
      <c r="CB1014" s="205">
        <f t="shared" si="339"/>
        <v>0</v>
      </c>
      <c r="CC1014" s="973">
        <f>IF($Z1014=1,0,IF(AND($Z1014=0,BX1014&gt;0),1,IF(AND($Z1014=0,BZ1014&gt;0),1,IF(AND($Z1014=0,CB1014&gt;0),1,0))))</f>
        <v>0</v>
      </c>
      <c r="CD1014" s="973">
        <f>IF($Z1014=0,0,IF(AND($Z1014=1,BW1014&gt;0),1,IF(AND($Z1014=1,BY1014&gt;0),1,IF(AND($Z1014=1,CA1014&gt;0),1,0))))</f>
        <v>0</v>
      </c>
      <c r="CE1014" s="11"/>
      <c r="CF1014" s="11"/>
      <c r="CG1014" s="11"/>
      <c r="CH1014" s="11"/>
      <c r="CI1014" s="11"/>
      <c r="CJ1014" s="11"/>
      <c r="CK1014" s="11"/>
      <c r="CL1014" s="11"/>
      <c r="CM1014" s="11"/>
    </row>
    <row r="1015" spans="1:91" ht="14.25" customHeight="1">
      <c r="A1015" s="950" t="str">
        <f>A1014</f>
        <v/>
      </c>
      <c r="B1015" s="57"/>
      <c r="C1015" s="2051"/>
      <c r="D1015" s="2053"/>
      <c r="E1015" s="2051"/>
      <c r="F1015" s="2772"/>
      <c r="G1015" s="1121">
        <f>Import!Q1712</f>
        <v>0</v>
      </c>
      <c r="H1015" s="2774"/>
      <c r="I1015" s="450"/>
      <c r="J1015" s="2775"/>
      <c r="K1015" s="450"/>
      <c r="L1015" s="2775"/>
      <c r="M1015" s="450"/>
      <c r="N1015" s="2775"/>
      <c r="O1015" s="450"/>
      <c r="P1015" s="2775"/>
      <c r="Q1015" s="11"/>
      <c r="R1015" s="11"/>
      <c r="S1015" s="397"/>
      <c r="T1015" s="419"/>
      <c r="U1015" s="444">
        <f>Import!N1713</f>
        <v>0</v>
      </c>
      <c r="V1015" s="11"/>
      <c r="W1015" s="306"/>
      <c r="X1015" s="306"/>
      <c r="Y1015" s="306"/>
      <c r="Z1015" s="11"/>
      <c r="AE1015" s="204"/>
      <c r="AF1015" s="204"/>
      <c r="AG1015" s="204"/>
      <c r="AH1015" s="204"/>
      <c r="AI1015" s="922"/>
      <c r="AJ1015" s="205"/>
      <c r="AK1015" s="973"/>
      <c r="AL1015" s="973">
        <f>AL1014</f>
        <v>0</v>
      </c>
      <c r="AP1015" s="204"/>
      <c r="AQ1015" s="204"/>
      <c r="AR1015" s="204"/>
      <c r="AS1015" s="204"/>
      <c r="AT1015" s="204"/>
      <c r="AU1015" s="205"/>
      <c r="AV1015" s="973"/>
      <c r="AW1015" s="973">
        <f>AW1014</f>
        <v>0</v>
      </c>
      <c r="BA1015" s="204"/>
      <c r="BB1015" s="204"/>
      <c r="BC1015" s="204"/>
      <c r="BD1015" s="204"/>
      <c r="BE1015" s="204"/>
      <c r="BF1015" s="205"/>
      <c r="BG1015" s="973"/>
      <c r="BH1015" s="973">
        <f>BH1014</f>
        <v>0</v>
      </c>
      <c r="BL1015" s="204"/>
      <c r="BM1015" s="204"/>
      <c r="BN1015" s="204"/>
      <c r="BO1015" s="204"/>
      <c r="BP1015" s="204"/>
      <c r="BQ1015" s="205"/>
      <c r="BR1015" s="973"/>
      <c r="BS1015" s="973">
        <f>BS1014</f>
        <v>0</v>
      </c>
      <c r="BW1015" s="204"/>
      <c r="BX1015" s="204"/>
      <c r="BY1015" s="204"/>
      <c r="BZ1015" s="204"/>
      <c r="CA1015" s="204"/>
      <c r="CB1015" s="205"/>
      <c r="CC1015" s="973"/>
      <c r="CD1015" s="973">
        <f>CD1014</f>
        <v>0</v>
      </c>
      <c r="CE1015" s="11"/>
      <c r="CF1015" s="11"/>
      <c r="CG1015" s="11"/>
      <c r="CH1015" s="11"/>
      <c r="CI1015" s="11"/>
      <c r="CJ1015" s="11"/>
      <c r="CK1015" s="11"/>
      <c r="CL1015" s="11"/>
      <c r="CM1015" s="11"/>
    </row>
    <row r="1016" spans="1:91" ht="24.75" customHeight="1">
      <c r="A1016" s="949" t="str">
        <f>IF(E1016&gt;0,"Wypełnione","")</f>
        <v/>
      </c>
      <c r="B1016" s="57"/>
      <c r="C1016" s="2050">
        <f>'Og s3a'!C1725</f>
        <v>0</v>
      </c>
      <c r="D1016" s="2052">
        <f>'Og s3a'!E1725</f>
        <v>0</v>
      </c>
      <c r="E1016" s="2050">
        <f>'Og s3a'!F1725</f>
        <v>0</v>
      </c>
      <c r="F1016" s="2771"/>
      <c r="G1016" s="448">
        <f>T1016</f>
        <v>0</v>
      </c>
      <c r="H1016" s="2773">
        <f>U1016</f>
        <v>0</v>
      </c>
      <c r="I1016" s="451"/>
      <c r="J1016" s="2775"/>
      <c r="K1016" s="451"/>
      <c r="L1016" s="2775"/>
      <c r="M1016" s="451"/>
      <c r="N1016" s="2775"/>
      <c r="O1016" s="451"/>
      <c r="P1016" s="2775"/>
      <c r="Q1016" s="11"/>
      <c r="R1016" s="11"/>
      <c r="S1016" s="396">
        <f>'Og s3a'!G1725</f>
        <v>0</v>
      </c>
      <c r="T1016" s="398">
        <f>'Og s3a'!D1725</f>
        <v>0</v>
      </c>
      <c r="U1016" s="444">
        <f>Import!N1714</f>
        <v>0</v>
      </c>
      <c r="V1016" s="11"/>
      <c r="W1016" s="306"/>
      <c r="X1016" s="306"/>
      <c r="Y1016" s="306"/>
      <c r="Z1016" s="970">
        <f>IF(F1016=AF$7,1,0)</f>
        <v>0</v>
      </c>
      <c r="AA1016" s="970">
        <f>Z1016*D1016</f>
        <v>0</v>
      </c>
      <c r="AB1016" s="978">
        <f>IF($Z1016=0,0,IF(AF1016+AH1016+AJ1016&gt;0,$AA1016,0))</f>
        <v>0</v>
      </c>
      <c r="AC1016" s="980">
        <f>IF($Z1016=0,0,IF(AND(AB1016=0,G1017&gt;0),$AA1016,0))</f>
        <v>0</v>
      </c>
      <c r="AD1016" s="969">
        <f>AA1016-AB1016-AC1016</f>
        <v>0</v>
      </c>
      <c r="AE1016" s="204">
        <f t="shared" si="335"/>
        <v>0</v>
      </c>
      <c r="AF1016" s="204">
        <f t="shared" si="335"/>
        <v>0</v>
      </c>
      <c r="AG1016" s="204">
        <f t="shared" si="335"/>
        <v>0</v>
      </c>
      <c r="AH1016" s="204">
        <f t="shared" si="335"/>
        <v>0</v>
      </c>
      <c r="AI1016" s="922">
        <f t="shared" si="335"/>
        <v>0</v>
      </c>
      <c r="AJ1016" s="205">
        <f t="shared" si="335"/>
        <v>0</v>
      </c>
      <c r="AK1016" s="973">
        <f>IF($Z1016=1,0,IF(AND($Z1016=0,AF1016&gt;0),1,IF(AND($Z1016=0,AH1016&gt;0),1,IF(AND($Z1016=0,AJ1016&gt;0),1,0))))</f>
        <v>0</v>
      </c>
      <c r="AL1016" s="973">
        <f>IF($Z1016=0,0,IF(AND($Z1016=1,AE1016&gt;0),1,IF(AND($Z1016=1,AG1016&gt;0),1,IF(AND($Z1016=1,AI1016&gt;0),1,0))))</f>
        <v>0</v>
      </c>
      <c r="AM1016" s="978">
        <f>IF($Z1016=0,0,IF(AQ1016+AS1016+AU1016&gt;0,$AA1016,0))</f>
        <v>0</v>
      </c>
      <c r="AN1016" s="980">
        <f>IF($Z1016=0,0,IF(AND(AM1016=0,I1017&gt;0),$AA1016,0))</f>
        <v>0</v>
      </c>
      <c r="AO1016" s="969">
        <f>$AA1016-AM1016-AN1016</f>
        <v>0</v>
      </c>
      <c r="AP1016" s="204">
        <f t="shared" si="336"/>
        <v>0</v>
      </c>
      <c r="AQ1016" s="204">
        <f t="shared" si="336"/>
        <v>0</v>
      </c>
      <c r="AR1016" s="204">
        <f t="shared" si="336"/>
        <v>0</v>
      </c>
      <c r="AS1016" s="204">
        <f t="shared" si="336"/>
        <v>0</v>
      </c>
      <c r="AT1016" s="204">
        <f t="shared" si="336"/>
        <v>0</v>
      </c>
      <c r="AU1016" s="205">
        <f t="shared" si="336"/>
        <v>0</v>
      </c>
      <c r="AV1016" s="973">
        <f>IF($Z1016=1,0,IF(AND($Z1016=0,AQ1016&gt;0),1,IF(AND($Z1016=0,AS1016&gt;0),1,IF(AND($Z1016=0,AU1016&gt;0),1,0))))</f>
        <v>0</v>
      </c>
      <c r="AW1016" s="973">
        <f>IF($Z1016=0,0,IF(AND($Z1016=1,AP1016&gt;0),1,IF(AND($Z1016=1,AR1016&gt;0),1,IF(AND($Z1016=1,AT1016&gt;0),1,0))))</f>
        <v>0</v>
      </c>
      <c r="AX1016" s="978">
        <f>IF($Z1016=0,0,IF(BB1016+BD1016+BF1016&gt;0,$AA1016,0))</f>
        <v>0</v>
      </c>
      <c r="AY1016" s="980">
        <f>IF($Z1016=0,0,IF(AND(AX1016=0,K1017&gt;0),$AA1016,0))</f>
        <v>0</v>
      </c>
      <c r="AZ1016" s="969">
        <f>$AA1016-AX1016-AY1016</f>
        <v>0</v>
      </c>
      <c r="BA1016" s="204">
        <f t="shared" si="337"/>
        <v>0</v>
      </c>
      <c r="BB1016" s="204">
        <f t="shared" si="337"/>
        <v>0</v>
      </c>
      <c r="BC1016" s="204">
        <f t="shared" si="337"/>
        <v>0</v>
      </c>
      <c r="BD1016" s="204">
        <f t="shared" si="337"/>
        <v>0</v>
      </c>
      <c r="BE1016" s="204">
        <f t="shared" si="337"/>
        <v>0</v>
      </c>
      <c r="BF1016" s="205">
        <f t="shared" si="337"/>
        <v>0</v>
      </c>
      <c r="BG1016" s="973">
        <f>IF($Z1016=1,0,IF(AND($Z1016=0,BB1016&gt;0),1,IF(AND($Z1016=0,BD1016&gt;0),1,IF(AND($Z1016=0,BF1016&gt;0),1,0))))</f>
        <v>0</v>
      </c>
      <c r="BH1016" s="973">
        <f>IF($Z1016=0,0,IF(AND($Z1016=1,BA1016&gt;0),1,IF(AND($Z1016=1,BC1016&gt;0),1,IF(AND($Z1016=1,BE1016&gt;0),1,0))))</f>
        <v>0</v>
      </c>
      <c r="BI1016" s="978">
        <f>IF($Z1016=0,0,IF(BM1016+BO1016+BQ1016&gt;0,$AA1016,0))</f>
        <v>0</v>
      </c>
      <c r="BJ1016" s="980">
        <f>IF($Z1016=0,0,IF(AND(BI1016=0,M1017&gt;0),$AA1016,0))</f>
        <v>0</v>
      </c>
      <c r="BK1016" s="969">
        <f>$AA1016-BI1016-BJ1016</f>
        <v>0</v>
      </c>
      <c r="BL1016" s="204">
        <f t="shared" si="338"/>
        <v>0</v>
      </c>
      <c r="BM1016" s="204">
        <f t="shared" si="338"/>
        <v>0</v>
      </c>
      <c r="BN1016" s="204">
        <f t="shared" si="338"/>
        <v>0</v>
      </c>
      <c r="BO1016" s="204">
        <f t="shared" si="338"/>
        <v>0</v>
      </c>
      <c r="BP1016" s="204">
        <f t="shared" si="338"/>
        <v>0</v>
      </c>
      <c r="BQ1016" s="205">
        <f t="shared" si="338"/>
        <v>0</v>
      </c>
      <c r="BR1016" s="973">
        <f>IF($Z1016=1,0,IF(AND($Z1016=0,BM1016&gt;0),1,IF(AND($Z1016=0,BO1016&gt;0),1,IF(AND($Z1016=0,BQ1016&gt;0),1,0))))</f>
        <v>0</v>
      </c>
      <c r="BS1016" s="973">
        <f>IF($Z1016=0,0,IF(AND($Z1016=1,BL1016&gt;0),1,IF(AND($Z1016=1,BN1016&gt;0),1,IF(AND($Z1016=1,BP1016&gt;0),1,0))))</f>
        <v>0</v>
      </c>
      <c r="BT1016" s="978">
        <f>IF($Z1016=0,0,IF(BX1016+BZ1016+CB1016&gt;0,$AA1016,0))</f>
        <v>0</v>
      </c>
      <c r="BU1016" s="980">
        <f>IF($Z1016=0,0,IF(AND(BT1016=0,O1017&gt;0),$AA1016,0))</f>
        <v>0</v>
      </c>
      <c r="BV1016" s="969">
        <f>$AA1016-BT1016-BU1016</f>
        <v>0</v>
      </c>
      <c r="BW1016" s="204">
        <f t="shared" si="339"/>
        <v>0</v>
      </c>
      <c r="BX1016" s="204">
        <f t="shared" si="339"/>
        <v>0</v>
      </c>
      <c r="BY1016" s="204">
        <f t="shared" si="339"/>
        <v>0</v>
      </c>
      <c r="BZ1016" s="204">
        <f t="shared" si="339"/>
        <v>0</v>
      </c>
      <c r="CA1016" s="204">
        <f t="shared" si="339"/>
        <v>0</v>
      </c>
      <c r="CB1016" s="205">
        <f t="shared" si="339"/>
        <v>0</v>
      </c>
      <c r="CC1016" s="973">
        <f>IF($Z1016=1,0,IF(AND($Z1016=0,BX1016&gt;0),1,IF(AND($Z1016=0,BZ1016&gt;0),1,IF(AND($Z1016=0,CB1016&gt;0),1,0))))</f>
        <v>0</v>
      </c>
      <c r="CD1016" s="973">
        <f>IF($Z1016=0,0,IF(AND($Z1016=1,BW1016&gt;0),1,IF(AND($Z1016=1,BY1016&gt;0),1,IF(AND($Z1016=1,CA1016&gt;0),1,0))))</f>
        <v>0</v>
      </c>
      <c r="CE1016" s="11"/>
      <c r="CF1016" s="11"/>
      <c r="CG1016" s="11"/>
      <c r="CH1016" s="11"/>
      <c r="CI1016" s="11"/>
      <c r="CJ1016" s="11"/>
      <c r="CK1016" s="11"/>
      <c r="CL1016" s="11"/>
      <c r="CM1016" s="11"/>
    </row>
    <row r="1017" spans="1:91" ht="14.25" customHeight="1">
      <c r="A1017" s="950" t="str">
        <f>A1016</f>
        <v/>
      </c>
      <c r="B1017" s="57"/>
      <c r="C1017" s="2051"/>
      <c r="D1017" s="2053"/>
      <c r="E1017" s="2051"/>
      <c r="F1017" s="2772"/>
      <c r="G1017" s="1121">
        <f>Import!Q1714</f>
        <v>0</v>
      </c>
      <c r="H1017" s="2774"/>
      <c r="I1017" s="450"/>
      <c r="J1017" s="2775"/>
      <c r="K1017" s="450"/>
      <c r="L1017" s="2775"/>
      <c r="M1017" s="450"/>
      <c r="N1017" s="2775"/>
      <c r="O1017" s="450"/>
      <c r="P1017" s="2775"/>
      <c r="Q1017" s="11"/>
      <c r="R1017" s="11"/>
      <c r="S1017" s="397"/>
      <c r="T1017" s="419"/>
      <c r="U1017" s="444">
        <f>Import!N1715</f>
        <v>0</v>
      </c>
      <c r="V1017" s="11"/>
      <c r="W1017" s="306"/>
      <c r="X1017" s="306"/>
      <c r="Y1017" s="306"/>
      <c r="Z1017" s="11"/>
      <c r="AE1017" s="204"/>
      <c r="AF1017" s="204"/>
      <c r="AG1017" s="204"/>
      <c r="AH1017" s="204"/>
      <c r="AI1017" s="922"/>
      <c r="AJ1017" s="205"/>
      <c r="AK1017" s="973"/>
      <c r="AL1017" s="973">
        <f>AL1016</f>
        <v>0</v>
      </c>
      <c r="AP1017" s="204"/>
      <c r="AQ1017" s="204"/>
      <c r="AR1017" s="204"/>
      <c r="AS1017" s="204"/>
      <c r="AT1017" s="204"/>
      <c r="AU1017" s="205"/>
      <c r="AV1017" s="973"/>
      <c r="AW1017" s="973">
        <f>AW1016</f>
        <v>0</v>
      </c>
      <c r="BA1017" s="204"/>
      <c r="BB1017" s="204"/>
      <c r="BC1017" s="204"/>
      <c r="BD1017" s="204"/>
      <c r="BE1017" s="204"/>
      <c r="BF1017" s="205"/>
      <c r="BG1017" s="973"/>
      <c r="BH1017" s="973">
        <f>BH1016</f>
        <v>0</v>
      </c>
      <c r="BL1017" s="204"/>
      <c r="BM1017" s="204"/>
      <c r="BN1017" s="204"/>
      <c r="BO1017" s="204"/>
      <c r="BP1017" s="204"/>
      <c r="BQ1017" s="205"/>
      <c r="BR1017" s="973"/>
      <c r="BS1017" s="973">
        <f>BS1016</f>
        <v>0</v>
      </c>
      <c r="BW1017" s="204"/>
      <c r="BX1017" s="204"/>
      <c r="BY1017" s="204"/>
      <c r="BZ1017" s="204"/>
      <c r="CA1017" s="204"/>
      <c r="CB1017" s="205"/>
      <c r="CC1017" s="973"/>
      <c r="CD1017" s="973">
        <f>CD1016</f>
        <v>0</v>
      </c>
      <c r="CE1017" s="11"/>
      <c r="CF1017" s="11"/>
      <c r="CG1017" s="11"/>
      <c r="CH1017" s="11"/>
      <c r="CI1017" s="11"/>
      <c r="CJ1017" s="11"/>
      <c r="CK1017" s="11"/>
      <c r="CL1017" s="11"/>
      <c r="CM1017" s="11"/>
    </row>
    <row r="1018" spans="1:91" ht="24.75" customHeight="1">
      <c r="A1018" s="949" t="str">
        <f>IF(E1018&gt;0,"Wypełnione","")</f>
        <v/>
      </c>
      <c r="B1018" s="57"/>
      <c r="C1018" s="2050">
        <f>'Og s3a'!C1727</f>
        <v>0</v>
      </c>
      <c r="D1018" s="2052">
        <f>'Og s3a'!E1727</f>
        <v>0</v>
      </c>
      <c r="E1018" s="2050">
        <f>'Og s3a'!F1727</f>
        <v>0</v>
      </c>
      <c r="F1018" s="2771"/>
      <c r="G1018" s="448">
        <f>T1018</f>
        <v>0</v>
      </c>
      <c r="H1018" s="2773">
        <f>U1018</f>
        <v>0</v>
      </c>
      <c r="I1018" s="451"/>
      <c r="J1018" s="2775"/>
      <c r="K1018" s="451"/>
      <c r="L1018" s="2775"/>
      <c r="M1018" s="451"/>
      <c r="N1018" s="2775"/>
      <c r="O1018" s="451"/>
      <c r="P1018" s="2775"/>
      <c r="Q1018" s="11"/>
      <c r="R1018" s="11"/>
      <c r="S1018" s="396">
        <f>'Og s3a'!G1727</f>
        <v>0</v>
      </c>
      <c r="T1018" s="398">
        <f>'Og s3a'!D1727</f>
        <v>0</v>
      </c>
      <c r="U1018" s="444">
        <f>Import!N1716</f>
        <v>0</v>
      </c>
      <c r="V1018" s="11"/>
      <c r="W1018" s="306"/>
      <c r="X1018" s="306"/>
      <c r="Y1018" s="306"/>
      <c r="Z1018" s="970">
        <f>IF(F1018=AF$7,1,0)</f>
        <v>0</v>
      </c>
      <c r="AA1018" s="970">
        <f>Z1018*D1018</f>
        <v>0</v>
      </c>
      <c r="AB1018" s="978">
        <f>IF($Z1018=0,0,IF(AF1018+AH1018+AJ1018&gt;0,$AA1018,0))</f>
        <v>0</v>
      </c>
      <c r="AC1018" s="980">
        <f>IF($Z1018=0,0,IF(AND(AB1018=0,G1019&gt;0),$AA1018,0))</f>
        <v>0</v>
      </c>
      <c r="AD1018" s="969">
        <f>AA1018-AB1018-AC1018</f>
        <v>0</v>
      </c>
      <c r="AE1018" s="204">
        <f t="shared" si="335"/>
        <v>0</v>
      </c>
      <c r="AF1018" s="204">
        <f t="shared" si="335"/>
        <v>0</v>
      </c>
      <c r="AG1018" s="204">
        <f t="shared" si="335"/>
        <v>0</v>
      </c>
      <c r="AH1018" s="204">
        <f t="shared" si="335"/>
        <v>0</v>
      </c>
      <c r="AI1018" s="922">
        <f t="shared" si="335"/>
        <v>0</v>
      </c>
      <c r="AJ1018" s="205">
        <f t="shared" si="335"/>
        <v>0</v>
      </c>
      <c r="AK1018" s="973">
        <f>IF($Z1018=1,0,IF(AND($Z1018=0,AF1018&gt;0),1,IF(AND($Z1018=0,AH1018&gt;0),1,IF(AND($Z1018=0,AJ1018&gt;0),1,0))))</f>
        <v>0</v>
      </c>
      <c r="AL1018" s="973">
        <f>IF($Z1018=0,0,IF(AND($Z1018=1,AE1018&gt;0),1,IF(AND($Z1018=1,AG1018&gt;0),1,IF(AND($Z1018=1,AI1018&gt;0),1,0))))</f>
        <v>0</v>
      </c>
      <c r="AM1018" s="978">
        <f>IF($Z1018=0,0,IF(AQ1018+AS1018+AU1018&gt;0,$AA1018,0))</f>
        <v>0</v>
      </c>
      <c r="AN1018" s="980">
        <f>IF($Z1018=0,0,IF(AND(AM1018=0,I1019&gt;0),$AA1018,0))</f>
        <v>0</v>
      </c>
      <c r="AO1018" s="969">
        <f>$AA1018-AM1018-AN1018</f>
        <v>0</v>
      </c>
      <c r="AP1018" s="204">
        <f t="shared" si="336"/>
        <v>0</v>
      </c>
      <c r="AQ1018" s="204">
        <f t="shared" si="336"/>
        <v>0</v>
      </c>
      <c r="AR1018" s="204">
        <f t="shared" si="336"/>
        <v>0</v>
      </c>
      <c r="AS1018" s="204">
        <f t="shared" si="336"/>
        <v>0</v>
      </c>
      <c r="AT1018" s="204">
        <f t="shared" si="336"/>
        <v>0</v>
      </c>
      <c r="AU1018" s="205">
        <f t="shared" si="336"/>
        <v>0</v>
      </c>
      <c r="AV1018" s="973">
        <f>IF($Z1018=1,0,IF(AND($Z1018=0,AQ1018&gt;0),1,IF(AND($Z1018=0,AS1018&gt;0),1,IF(AND($Z1018=0,AU1018&gt;0),1,0))))</f>
        <v>0</v>
      </c>
      <c r="AW1018" s="973">
        <f>IF($Z1018=0,0,IF(AND($Z1018=1,AP1018&gt;0),1,IF(AND($Z1018=1,AR1018&gt;0),1,IF(AND($Z1018=1,AT1018&gt;0),1,0))))</f>
        <v>0</v>
      </c>
      <c r="AX1018" s="978">
        <f>IF($Z1018=0,0,IF(BB1018+BD1018+BF1018&gt;0,$AA1018,0))</f>
        <v>0</v>
      </c>
      <c r="AY1018" s="980">
        <f>IF($Z1018=0,0,IF(AND(AX1018=0,K1019&gt;0),$AA1018,0))</f>
        <v>0</v>
      </c>
      <c r="AZ1018" s="969">
        <f>$AA1018-AX1018-AY1018</f>
        <v>0</v>
      </c>
      <c r="BA1018" s="204">
        <f t="shared" si="337"/>
        <v>0</v>
      </c>
      <c r="BB1018" s="204">
        <f t="shared" si="337"/>
        <v>0</v>
      </c>
      <c r="BC1018" s="204">
        <f t="shared" si="337"/>
        <v>0</v>
      </c>
      <c r="BD1018" s="204">
        <f t="shared" si="337"/>
        <v>0</v>
      </c>
      <c r="BE1018" s="204">
        <f t="shared" si="337"/>
        <v>0</v>
      </c>
      <c r="BF1018" s="205">
        <f t="shared" si="337"/>
        <v>0</v>
      </c>
      <c r="BG1018" s="973">
        <f>IF($Z1018=1,0,IF(AND($Z1018=0,BB1018&gt;0),1,IF(AND($Z1018=0,BD1018&gt;0),1,IF(AND($Z1018=0,BF1018&gt;0),1,0))))</f>
        <v>0</v>
      </c>
      <c r="BH1018" s="973">
        <f>IF($Z1018=0,0,IF(AND($Z1018=1,BA1018&gt;0),1,IF(AND($Z1018=1,BC1018&gt;0),1,IF(AND($Z1018=1,BE1018&gt;0),1,0))))</f>
        <v>0</v>
      </c>
      <c r="BI1018" s="978">
        <f>IF($Z1018=0,0,IF(BM1018+BO1018+BQ1018&gt;0,$AA1018,0))</f>
        <v>0</v>
      </c>
      <c r="BJ1018" s="980">
        <f>IF($Z1018=0,0,IF(AND(BI1018=0,M1019&gt;0),$AA1018,0))</f>
        <v>0</v>
      </c>
      <c r="BK1018" s="969">
        <f>$AA1018-BI1018-BJ1018</f>
        <v>0</v>
      </c>
      <c r="BL1018" s="204">
        <f t="shared" si="338"/>
        <v>0</v>
      </c>
      <c r="BM1018" s="204">
        <f t="shared" si="338"/>
        <v>0</v>
      </c>
      <c r="BN1018" s="204">
        <f t="shared" si="338"/>
        <v>0</v>
      </c>
      <c r="BO1018" s="204">
        <f t="shared" si="338"/>
        <v>0</v>
      </c>
      <c r="BP1018" s="204">
        <f t="shared" si="338"/>
        <v>0</v>
      </c>
      <c r="BQ1018" s="205">
        <f t="shared" si="338"/>
        <v>0</v>
      </c>
      <c r="BR1018" s="973">
        <f>IF($Z1018=1,0,IF(AND($Z1018=0,BM1018&gt;0),1,IF(AND($Z1018=0,BO1018&gt;0),1,IF(AND($Z1018=0,BQ1018&gt;0),1,0))))</f>
        <v>0</v>
      </c>
      <c r="BS1018" s="973">
        <f>IF($Z1018=0,0,IF(AND($Z1018=1,BL1018&gt;0),1,IF(AND($Z1018=1,BN1018&gt;0),1,IF(AND($Z1018=1,BP1018&gt;0),1,0))))</f>
        <v>0</v>
      </c>
      <c r="BT1018" s="978">
        <f>IF($Z1018=0,0,IF(BX1018+BZ1018+CB1018&gt;0,$AA1018,0))</f>
        <v>0</v>
      </c>
      <c r="BU1018" s="980">
        <f>IF($Z1018=0,0,IF(AND(BT1018=0,O1019&gt;0),$AA1018,0))</f>
        <v>0</v>
      </c>
      <c r="BV1018" s="969">
        <f>$AA1018-BT1018-BU1018</f>
        <v>0</v>
      </c>
      <c r="BW1018" s="204">
        <f t="shared" si="339"/>
        <v>0</v>
      </c>
      <c r="BX1018" s="204">
        <f t="shared" si="339"/>
        <v>0</v>
      </c>
      <c r="BY1018" s="204">
        <f t="shared" si="339"/>
        <v>0</v>
      </c>
      <c r="BZ1018" s="204">
        <f t="shared" si="339"/>
        <v>0</v>
      </c>
      <c r="CA1018" s="204">
        <f t="shared" si="339"/>
        <v>0</v>
      </c>
      <c r="CB1018" s="205">
        <f t="shared" si="339"/>
        <v>0</v>
      </c>
      <c r="CC1018" s="973">
        <f>IF($Z1018=1,0,IF(AND($Z1018=0,BX1018&gt;0),1,IF(AND($Z1018=0,BZ1018&gt;0),1,IF(AND($Z1018=0,CB1018&gt;0),1,0))))</f>
        <v>0</v>
      </c>
      <c r="CD1018" s="973">
        <f>IF($Z1018=0,0,IF(AND($Z1018=1,BW1018&gt;0),1,IF(AND($Z1018=1,BY1018&gt;0),1,IF(AND($Z1018=1,CA1018&gt;0),1,0))))</f>
        <v>0</v>
      </c>
      <c r="CE1018" s="11"/>
      <c r="CF1018" s="11"/>
      <c r="CG1018" s="11"/>
      <c r="CH1018" s="11"/>
      <c r="CI1018" s="11"/>
      <c r="CJ1018" s="11"/>
      <c r="CK1018" s="11"/>
      <c r="CL1018" s="11"/>
      <c r="CM1018" s="11"/>
    </row>
    <row r="1019" spans="1:91" ht="14.25" customHeight="1">
      <c r="A1019" s="950" t="str">
        <f>A1018</f>
        <v/>
      </c>
      <c r="B1019" s="57"/>
      <c r="C1019" s="2051"/>
      <c r="D1019" s="2053"/>
      <c r="E1019" s="2051"/>
      <c r="F1019" s="2772"/>
      <c r="G1019" s="1121">
        <f>Import!Q1716</f>
        <v>0</v>
      </c>
      <c r="H1019" s="2774"/>
      <c r="I1019" s="450"/>
      <c r="J1019" s="2775"/>
      <c r="K1019" s="450"/>
      <c r="L1019" s="2775"/>
      <c r="M1019" s="450"/>
      <c r="N1019" s="2775"/>
      <c r="O1019" s="450"/>
      <c r="P1019" s="2775"/>
      <c r="Q1019" s="11"/>
      <c r="R1019" s="11"/>
      <c r="S1019" s="397"/>
      <c r="T1019" s="419"/>
      <c r="U1019" s="444">
        <f>Import!N1717</f>
        <v>0</v>
      </c>
      <c r="V1019" s="11"/>
      <c r="W1019" s="306"/>
      <c r="X1019" s="306"/>
      <c r="Y1019" s="306"/>
      <c r="Z1019" s="11"/>
      <c r="AE1019" s="204"/>
      <c r="AF1019" s="204"/>
      <c r="AG1019" s="204"/>
      <c r="AH1019" s="204"/>
      <c r="AI1019" s="922"/>
      <c r="AJ1019" s="205"/>
      <c r="AK1019" s="973"/>
      <c r="AL1019" s="973">
        <f>AL1018</f>
        <v>0</v>
      </c>
      <c r="AP1019" s="204"/>
      <c r="AQ1019" s="204"/>
      <c r="AR1019" s="204"/>
      <c r="AS1019" s="204"/>
      <c r="AT1019" s="204"/>
      <c r="AU1019" s="205"/>
      <c r="AV1019" s="973"/>
      <c r="AW1019" s="973">
        <f>AW1018</f>
        <v>0</v>
      </c>
      <c r="BA1019" s="204"/>
      <c r="BB1019" s="204"/>
      <c r="BC1019" s="204"/>
      <c r="BD1019" s="204"/>
      <c r="BE1019" s="204"/>
      <c r="BF1019" s="205"/>
      <c r="BG1019" s="973"/>
      <c r="BH1019" s="973">
        <f>BH1018</f>
        <v>0</v>
      </c>
      <c r="BL1019" s="204"/>
      <c r="BM1019" s="204"/>
      <c r="BN1019" s="204"/>
      <c r="BO1019" s="204"/>
      <c r="BP1019" s="204"/>
      <c r="BQ1019" s="205"/>
      <c r="BR1019" s="973"/>
      <c r="BS1019" s="973">
        <f>BS1018</f>
        <v>0</v>
      </c>
      <c r="BW1019" s="204"/>
      <c r="BX1019" s="204"/>
      <c r="BY1019" s="204"/>
      <c r="BZ1019" s="204"/>
      <c r="CA1019" s="204"/>
      <c r="CB1019" s="205"/>
      <c r="CC1019" s="973"/>
      <c r="CD1019" s="973">
        <f>CD1018</f>
        <v>0</v>
      </c>
      <c r="CE1019" s="11"/>
      <c r="CF1019" s="11"/>
      <c r="CG1019" s="11"/>
      <c r="CH1019" s="11"/>
      <c r="CI1019" s="11"/>
      <c r="CJ1019" s="11"/>
      <c r="CK1019" s="11"/>
      <c r="CL1019" s="11"/>
      <c r="CM1019" s="11"/>
    </row>
    <row r="1020" spans="1:91" ht="24.75" customHeight="1">
      <c r="A1020" s="949" t="str">
        <f>IF(E1020&gt;0,"Wypełnione","")</f>
        <v/>
      </c>
      <c r="B1020" s="57"/>
      <c r="C1020" s="2050">
        <f>'Og s3a'!C1729</f>
        <v>0</v>
      </c>
      <c r="D1020" s="2052">
        <f>'Og s3a'!E1729</f>
        <v>0</v>
      </c>
      <c r="E1020" s="2050">
        <f>'Og s3a'!F1729</f>
        <v>0</v>
      </c>
      <c r="F1020" s="2771"/>
      <c r="G1020" s="448">
        <f>T1020</f>
        <v>0</v>
      </c>
      <c r="H1020" s="2773">
        <f>U1020</f>
        <v>0</v>
      </c>
      <c r="I1020" s="451"/>
      <c r="J1020" s="2775"/>
      <c r="K1020" s="451"/>
      <c r="L1020" s="2775"/>
      <c r="M1020" s="451"/>
      <c r="N1020" s="2775"/>
      <c r="O1020" s="451"/>
      <c r="P1020" s="2775"/>
      <c r="Q1020" s="11"/>
      <c r="R1020" s="11"/>
      <c r="S1020" s="396">
        <f>'Og s3a'!G1729</f>
        <v>0</v>
      </c>
      <c r="T1020" s="398">
        <f>'Og s3a'!D1729</f>
        <v>0</v>
      </c>
      <c r="U1020" s="444">
        <f>Import!N1718</f>
        <v>0</v>
      </c>
      <c r="V1020" s="11"/>
      <c r="W1020" s="306"/>
      <c r="X1020" s="306"/>
      <c r="Y1020" s="306"/>
      <c r="Z1020" s="970">
        <f>IF(F1020=AF$7,1,0)</f>
        <v>0</v>
      </c>
      <c r="AA1020" s="970">
        <f>Z1020*D1020</f>
        <v>0</v>
      </c>
      <c r="AB1020" s="978">
        <f>IF($Z1020=0,0,IF(AF1020+AH1020+AJ1020&gt;0,$AA1020,0))</f>
        <v>0</v>
      </c>
      <c r="AC1020" s="980">
        <f>IF($Z1020=0,0,IF(AND(AB1020=0,G1021&gt;0),$AA1020,0))</f>
        <v>0</v>
      </c>
      <c r="AD1020" s="969">
        <f>AA1020-AB1020-AC1020</f>
        <v>0</v>
      </c>
      <c r="AE1020" s="204">
        <f t="shared" si="335"/>
        <v>0</v>
      </c>
      <c r="AF1020" s="204">
        <f t="shared" si="335"/>
        <v>0</v>
      </c>
      <c r="AG1020" s="204">
        <f t="shared" si="335"/>
        <v>0</v>
      </c>
      <c r="AH1020" s="204">
        <f t="shared" si="335"/>
        <v>0</v>
      </c>
      <c r="AI1020" s="922">
        <f t="shared" si="335"/>
        <v>0</v>
      </c>
      <c r="AJ1020" s="205">
        <f t="shared" si="335"/>
        <v>0</v>
      </c>
      <c r="AK1020" s="973">
        <f>IF($Z1020=1,0,IF(AND($Z1020=0,AF1020&gt;0),1,IF(AND($Z1020=0,AH1020&gt;0),1,IF(AND($Z1020=0,AJ1020&gt;0),1,0))))</f>
        <v>0</v>
      </c>
      <c r="AL1020" s="973">
        <f>IF($Z1020=0,0,IF(AND($Z1020=1,AE1020&gt;0),1,IF(AND($Z1020=1,AG1020&gt;0),1,IF(AND($Z1020=1,AI1020&gt;0),1,0))))</f>
        <v>0</v>
      </c>
      <c r="AM1020" s="978">
        <f>IF($Z1020=0,0,IF(AQ1020+AS1020+AU1020&gt;0,$AA1020,0))</f>
        <v>0</v>
      </c>
      <c r="AN1020" s="980">
        <f>IF($Z1020=0,0,IF(AND(AM1020=0,I1021&gt;0),$AA1020,0))</f>
        <v>0</v>
      </c>
      <c r="AO1020" s="969">
        <f>$AA1020-AM1020-AN1020</f>
        <v>0</v>
      </c>
      <c r="AP1020" s="204">
        <f t="shared" si="336"/>
        <v>0</v>
      </c>
      <c r="AQ1020" s="204">
        <f t="shared" si="336"/>
        <v>0</v>
      </c>
      <c r="AR1020" s="204">
        <f t="shared" si="336"/>
        <v>0</v>
      </c>
      <c r="AS1020" s="204">
        <f t="shared" si="336"/>
        <v>0</v>
      </c>
      <c r="AT1020" s="204">
        <f t="shared" si="336"/>
        <v>0</v>
      </c>
      <c r="AU1020" s="205">
        <f t="shared" si="336"/>
        <v>0</v>
      </c>
      <c r="AV1020" s="973">
        <f>IF($Z1020=1,0,IF(AND($Z1020=0,AQ1020&gt;0),1,IF(AND($Z1020=0,AS1020&gt;0),1,IF(AND($Z1020=0,AU1020&gt;0),1,0))))</f>
        <v>0</v>
      </c>
      <c r="AW1020" s="973">
        <f>IF($Z1020=0,0,IF(AND($Z1020=1,AP1020&gt;0),1,IF(AND($Z1020=1,AR1020&gt;0),1,IF(AND($Z1020=1,AT1020&gt;0),1,0))))</f>
        <v>0</v>
      </c>
      <c r="AX1020" s="978">
        <f>IF($Z1020=0,0,IF(BB1020+BD1020+BF1020&gt;0,$AA1020,0))</f>
        <v>0</v>
      </c>
      <c r="AY1020" s="980">
        <f>IF($Z1020=0,0,IF(AND(AX1020=0,K1021&gt;0),$AA1020,0))</f>
        <v>0</v>
      </c>
      <c r="AZ1020" s="969">
        <f>$AA1020-AX1020-AY1020</f>
        <v>0</v>
      </c>
      <c r="BA1020" s="204">
        <f t="shared" si="337"/>
        <v>0</v>
      </c>
      <c r="BB1020" s="204">
        <f t="shared" si="337"/>
        <v>0</v>
      </c>
      <c r="BC1020" s="204">
        <f t="shared" si="337"/>
        <v>0</v>
      </c>
      <c r="BD1020" s="204">
        <f t="shared" si="337"/>
        <v>0</v>
      </c>
      <c r="BE1020" s="204">
        <f t="shared" si="337"/>
        <v>0</v>
      </c>
      <c r="BF1020" s="205">
        <f t="shared" si="337"/>
        <v>0</v>
      </c>
      <c r="BG1020" s="973">
        <f>IF($Z1020=1,0,IF(AND($Z1020=0,BB1020&gt;0),1,IF(AND($Z1020=0,BD1020&gt;0),1,IF(AND($Z1020=0,BF1020&gt;0),1,0))))</f>
        <v>0</v>
      </c>
      <c r="BH1020" s="973">
        <f>IF($Z1020=0,0,IF(AND($Z1020=1,BA1020&gt;0),1,IF(AND($Z1020=1,BC1020&gt;0),1,IF(AND($Z1020=1,BE1020&gt;0),1,0))))</f>
        <v>0</v>
      </c>
      <c r="BI1020" s="978">
        <f>IF($Z1020=0,0,IF(BM1020+BO1020+BQ1020&gt;0,$AA1020,0))</f>
        <v>0</v>
      </c>
      <c r="BJ1020" s="980">
        <f>IF($Z1020=0,0,IF(AND(BI1020=0,M1021&gt;0),$AA1020,0))</f>
        <v>0</v>
      </c>
      <c r="BK1020" s="969">
        <f>$AA1020-BI1020-BJ1020</f>
        <v>0</v>
      </c>
      <c r="BL1020" s="204">
        <f t="shared" si="338"/>
        <v>0</v>
      </c>
      <c r="BM1020" s="204">
        <f t="shared" si="338"/>
        <v>0</v>
      </c>
      <c r="BN1020" s="204">
        <f t="shared" si="338"/>
        <v>0</v>
      </c>
      <c r="BO1020" s="204">
        <f t="shared" si="338"/>
        <v>0</v>
      </c>
      <c r="BP1020" s="204">
        <f t="shared" si="338"/>
        <v>0</v>
      </c>
      <c r="BQ1020" s="205">
        <f t="shared" si="338"/>
        <v>0</v>
      </c>
      <c r="BR1020" s="973">
        <f>IF($Z1020=1,0,IF(AND($Z1020=0,BM1020&gt;0),1,IF(AND($Z1020=0,BO1020&gt;0),1,IF(AND($Z1020=0,BQ1020&gt;0),1,0))))</f>
        <v>0</v>
      </c>
      <c r="BS1020" s="973">
        <f>IF($Z1020=0,0,IF(AND($Z1020=1,BL1020&gt;0),1,IF(AND($Z1020=1,BN1020&gt;0),1,IF(AND($Z1020=1,BP1020&gt;0),1,0))))</f>
        <v>0</v>
      </c>
      <c r="BT1020" s="978">
        <f>IF($Z1020=0,0,IF(BX1020+BZ1020+CB1020&gt;0,$AA1020,0))</f>
        <v>0</v>
      </c>
      <c r="BU1020" s="980">
        <f>IF($Z1020=0,0,IF(AND(BT1020=0,O1021&gt;0),$AA1020,0))</f>
        <v>0</v>
      </c>
      <c r="BV1020" s="969">
        <f>$AA1020-BT1020-BU1020</f>
        <v>0</v>
      </c>
      <c r="BW1020" s="204">
        <f t="shared" si="339"/>
        <v>0</v>
      </c>
      <c r="BX1020" s="204">
        <f t="shared" si="339"/>
        <v>0</v>
      </c>
      <c r="BY1020" s="204">
        <f t="shared" si="339"/>
        <v>0</v>
      </c>
      <c r="BZ1020" s="204">
        <f t="shared" si="339"/>
        <v>0</v>
      </c>
      <c r="CA1020" s="204">
        <f t="shared" si="339"/>
        <v>0</v>
      </c>
      <c r="CB1020" s="205">
        <f t="shared" si="339"/>
        <v>0</v>
      </c>
      <c r="CC1020" s="973">
        <f>IF($Z1020=1,0,IF(AND($Z1020=0,BX1020&gt;0),1,IF(AND($Z1020=0,BZ1020&gt;0),1,IF(AND($Z1020=0,CB1020&gt;0),1,0))))</f>
        <v>0</v>
      </c>
      <c r="CD1020" s="973">
        <f>IF($Z1020=0,0,IF(AND($Z1020=1,BW1020&gt;0),1,IF(AND($Z1020=1,BY1020&gt;0),1,IF(AND($Z1020=1,CA1020&gt;0),1,0))))</f>
        <v>0</v>
      </c>
      <c r="CE1020" s="11"/>
      <c r="CF1020" s="11"/>
      <c r="CG1020" s="11"/>
      <c r="CH1020" s="11"/>
      <c r="CI1020" s="11"/>
      <c r="CJ1020" s="11"/>
      <c r="CK1020" s="11"/>
      <c r="CL1020" s="11"/>
      <c r="CM1020" s="11"/>
    </row>
    <row r="1021" spans="1:91" ht="14.25" customHeight="1">
      <c r="A1021" s="950" t="str">
        <f>A1020</f>
        <v/>
      </c>
      <c r="B1021" s="57"/>
      <c r="C1021" s="2051"/>
      <c r="D1021" s="2053"/>
      <c r="E1021" s="2051"/>
      <c r="F1021" s="2772"/>
      <c r="G1021" s="1121">
        <f>Import!Q1718</f>
        <v>0</v>
      </c>
      <c r="H1021" s="2774"/>
      <c r="I1021" s="450"/>
      <c r="J1021" s="2775"/>
      <c r="K1021" s="450"/>
      <c r="L1021" s="2775"/>
      <c r="M1021" s="450"/>
      <c r="N1021" s="2775"/>
      <c r="O1021" s="450"/>
      <c r="P1021" s="2775"/>
      <c r="Q1021" s="11"/>
      <c r="R1021" s="11"/>
      <c r="S1021" s="397"/>
      <c r="T1021" s="419"/>
      <c r="U1021" s="444">
        <f>Import!N1719</f>
        <v>0</v>
      </c>
      <c r="V1021" s="11"/>
      <c r="W1021" s="306"/>
      <c r="X1021" s="306"/>
      <c r="Y1021" s="306"/>
      <c r="Z1021" s="11"/>
      <c r="AE1021" s="204"/>
      <c r="AF1021" s="204"/>
      <c r="AG1021" s="204"/>
      <c r="AH1021" s="204"/>
      <c r="AI1021" s="922"/>
      <c r="AJ1021" s="205"/>
      <c r="AK1021" s="973"/>
      <c r="AL1021" s="973">
        <f>AL1020</f>
        <v>0</v>
      </c>
      <c r="AP1021" s="204"/>
      <c r="AQ1021" s="204"/>
      <c r="AR1021" s="204"/>
      <c r="AS1021" s="204"/>
      <c r="AT1021" s="204"/>
      <c r="AU1021" s="205"/>
      <c r="AV1021" s="973"/>
      <c r="AW1021" s="973">
        <f>AW1020</f>
        <v>0</v>
      </c>
      <c r="BA1021" s="204"/>
      <c r="BB1021" s="204"/>
      <c r="BC1021" s="204"/>
      <c r="BD1021" s="204"/>
      <c r="BE1021" s="204"/>
      <c r="BF1021" s="205"/>
      <c r="BG1021" s="973"/>
      <c r="BH1021" s="973">
        <f>BH1020</f>
        <v>0</v>
      </c>
      <c r="BL1021" s="204"/>
      <c r="BM1021" s="204"/>
      <c r="BN1021" s="204"/>
      <c r="BO1021" s="204"/>
      <c r="BP1021" s="204"/>
      <c r="BQ1021" s="205"/>
      <c r="BR1021" s="973"/>
      <c r="BS1021" s="973">
        <f>BS1020</f>
        <v>0</v>
      </c>
      <c r="BW1021" s="204"/>
      <c r="BX1021" s="204"/>
      <c r="BY1021" s="204"/>
      <c r="BZ1021" s="204"/>
      <c r="CA1021" s="204"/>
      <c r="CB1021" s="205"/>
      <c r="CC1021" s="973"/>
      <c r="CD1021" s="973">
        <f>CD1020</f>
        <v>0</v>
      </c>
      <c r="CE1021" s="11"/>
      <c r="CF1021" s="11"/>
      <c r="CG1021" s="11"/>
      <c r="CH1021" s="11"/>
      <c r="CI1021" s="11"/>
      <c r="CJ1021" s="11"/>
      <c r="CK1021" s="11"/>
      <c r="CL1021" s="11"/>
      <c r="CM1021" s="11"/>
    </row>
    <row r="1022" spans="1:91" ht="24.75" customHeight="1">
      <c r="A1022" s="949" t="str">
        <f>IF(E1022&gt;0,"Wypełnione","")</f>
        <v/>
      </c>
      <c r="B1022" s="57"/>
      <c r="C1022" s="2050">
        <f>'Og s3a'!C1731</f>
        <v>0</v>
      </c>
      <c r="D1022" s="2052">
        <f>'Og s3a'!E1731</f>
        <v>0</v>
      </c>
      <c r="E1022" s="2050">
        <f>'Og s3a'!F1731</f>
        <v>0</v>
      </c>
      <c r="F1022" s="2771"/>
      <c r="G1022" s="448">
        <f>T1022</f>
        <v>0</v>
      </c>
      <c r="H1022" s="2773">
        <f>U1022</f>
        <v>0</v>
      </c>
      <c r="I1022" s="451"/>
      <c r="J1022" s="2775"/>
      <c r="K1022" s="451"/>
      <c r="L1022" s="2775"/>
      <c r="M1022" s="451"/>
      <c r="N1022" s="2775"/>
      <c r="O1022" s="451"/>
      <c r="P1022" s="2775"/>
      <c r="Q1022" s="11"/>
      <c r="R1022" s="11"/>
      <c r="S1022" s="396">
        <f>'Og s3a'!G1731</f>
        <v>0</v>
      </c>
      <c r="T1022" s="398">
        <f>'Og s3a'!D1731</f>
        <v>0</v>
      </c>
      <c r="U1022" s="444">
        <f>Import!N1720</f>
        <v>0</v>
      </c>
      <c r="V1022" s="11"/>
      <c r="W1022" s="306"/>
      <c r="X1022" s="306"/>
      <c r="Y1022" s="306"/>
      <c r="Z1022" s="970">
        <f>IF(F1022=AF$7,1,0)</f>
        <v>0</v>
      </c>
      <c r="AA1022" s="970">
        <f>Z1022*D1022</f>
        <v>0</v>
      </c>
      <c r="AB1022" s="978">
        <f>IF($Z1022=0,0,IF(AF1022+AH1022+AJ1022&gt;0,$AA1022,0))</f>
        <v>0</v>
      </c>
      <c r="AC1022" s="980">
        <f>IF($Z1022=0,0,IF(AND(AB1022=0,G1023&gt;0),$AA1022,0))</f>
        <v>0</v>
      </c>
      <c r="AD1022" s="969">
        <f>AA1022-AB1022-AC1022</f>
        <v>0</v>
      </c>
      <c r="AE1022" s="204">
        <f t="shared" si="335"/>
        <v>0</v>
      </c>
      <c r="AF1022" s="204">
        <f t="shared" si="335"/>
        <v>0</v>
      </c>
      <c r="AG1022" s="204">
        <f t="shared" si="335"/>
        <v>0</v>
      </c>
      <c r="AH1022" s="204">
        <f t="shared" si="335"/>
        <v>0</v>
      </c>
      <c r="AI1022" s="922">
        <f t="shared" si="335"/>
        <v>0</v>
      </c>
      <c r="AJ1022" s="205">
        <f t="shared" si="335"/>
        <v>0</v>
      </c>
      <c r="AK1022" s="973">
        <f>IF($Z1022=1,0,IF(AND($Z1022=0,AF1022&gt;0),1,IF(AND($Z1022=0,AH1022&gt;0),1,IF(AND($Z1022=0,AJ1022&gt;0),1,0))))</f>
        <v>0</v>
      </c>
      <c r="AL1022" s="973">
        <f>IF($Z1022=0,0,IF(AND($Z1022=1,AE1022&gt;0),1,IF(AND($Z1022=1,AG1022&gt;0),1,IF(AND($Z1022=1,AI1022&gt;0),1,0))))</f>
        <v>0</v>
      </c>
      <c r="AM1022" s="978">
        <f>IF($Z1022=0,0,IF(AQ1022+AS1022+AU1022&gt;0,$AA1022,0))</f>
        <v>0</v>
      </c>
      <c r="AN1022" s="980">
        <f>IF($Z1022=0,0,IF(AND(AM1022=0,I1023&gt;0),$AA1022,0))</f>
        <v>0</v>
      </c>
      <c r="AO1022" s="969">
        <f>$AA1022-AM1022-AN1022</f>
        <v>0</v>
      </c>
      <c r="AP1022" s="204">
        <f t="shared" si="336"/>
        <v>0</v>
      </c>
      <c r="AQ1022" s="204">
        <f t="shared" si="336"/>
        <v>0</v>
      </c>
      <c r="AR1022" s="204">
        <f t="shared" si="336"/>
        <v>0</v>
      </c>
      <c r="AS1022" s="204">
        <f t="shared" si="336"/>
        <v>0</v>
      </c>
      <c r="AT1022" s="204">
        <f t="shared" si="336"/>
        <v>0</v>
      </c>
      <c r="AU1022" s="205">
        <f t="shared" si="336"/>
        <v>0</v>
      </c>
      <c r="AV1022" s="973">
        <f>IF($Z1022=1,0,IF(AND($Z1022=0,AQ1022&gt;0),1,IF(AND($Z1022=0,AS1022&gt;0),1,IF(AND($Z1022=0,AU1022&gt;0),1,0))))</f>
        <v>0</v>
      </c>
      <c r="AW1022" s="973">
        <f>IF($Z1022=0,0,IF(AND($Z1022=1,AP1022&gt;0),1,IF(AND($Z1022=1,AR1022&gt;0),1,IF(AND($Z1022=1,AT1022&gt;0),1,0))))</f>
        <v>0</v>
      </c>
      <c r="AX1022" s="978">
        <f>IF($Z1022=0,0,IF(BB1022+BD1022+BF1022&gt;0,$AA1022,0))</f>
        <v>0</v>
      </c>
      <c r="AY1022" s="980">
        <f>IF($Z1022=0,0,IF(AND(AX1022=0,K1023&gt;0),$AA1022,0))</f>
        <v>0</v>
      </c>
      <c r="AZ1022" s="969">
        <f>$AA1022-AX1022-AY1022</f>
        <v>0</v>
      </c>
      <c r="BA1022" s="204">
        <f t="shared" si="337"/>
        <v>0</v>
      </c>
      <c r="BB1022" s="204">
        <f t="shared" si="337"/>
        <v>0</v>
      </c>
      <c r="BC1022" s="204">
        <f t="shared" si="337"/>
        <v>0</v>
      </c>
      <c r="BD1022" s="204">
        <f t="shared" si="337"/>
        <v>0</v>
      </c>
      <c r="BE1022" s="204">
        <f t="shared" si="337"/>
        <v>0</v>
      </c>
      <c r="BF1022" s="205">
        <f t="shared" si="337"/>
        <v>0</v>
      </c>
      <c r="BG1022" s="973">
        <f>IF($Z1022=1,0,IF(AND($Z1022=0,BB1022&gt;0),1,IF(AND($Z1022=0,BD1022&gt;0),1,IF(AND($Z1022=0,BF1022&gt;0),1,0))))</f>
        <v>0</v>
      </c>
      <c r="BH1022" s="973">
        <f>IF($Z1022=0,0,IF(AND($Z1022=1,BA1022&gt;0),1,IF(AND($Z1022=1,BC1022&gt;0),1,IF(AND($Z1022=1,BE1022&gt;0),1,0))))</f>
        <v>0</v>
      </c>
      <c r="BI1022" s="978">
        <f>IF($Z1022=0,0,IF(BM1022+BO1022+BQ1022&gt;0,$AA1022,0))</f>
        <v>0</v>
      </c>
      <c r="BJ1022" s="980">
        <f>IF($Z1022=0,0,IF(AND(BI1022=0,M1023&gt;0),$AA1022,0))</f>
        <v>0</v>
      </c>
      <c r="BK1022" s="969">
        <f>$AA1022-BI1022-BJ1022</f>
        <v>0</v>
      </c>
      <c r="BL1022" s="204">
        <f t="shared" si="338"/>
        <v>0</v>
      </c>
      <c r="BM1022" s="204">
        <f t="shared" si="338"/>
        <v>0</v>
      </c>
      <c r="BN1022" s="204">
        <f t="shared" si="338"/>
        <v>0</v>
      </c>
      <c r="BO1022" s="204">
        <f t="shared" si="338"/>
        <v>0</v>
      </c>
      <c r="BP1022" s="204">
        <f t="shared" si="338"/>
        <v>0</v>
      </c>
      <c r="BQ1022" s="205">
        <f t="shared" si="338"/>
        <v>0</v>
      </c>
      <c r="BR1022" s="973">
        <f>IF($Z1022=1,0,IF(AND($Z1022=0,BM1022&gt;0),1,IF(AND($Z1022=0,BO1022&gt;0),1,IF(AND($Z1022=0,BQ1022&gt;0),1,0))))</f>
        <v>0</v>
      </c>
      <c r="BS1022" s="973">
        <f>IF($Z1022=0,0,IF(AND($Z1022=1,BL1022&gt;0),1,IF(AND($Z1022=1,BN1022&gt;0),1,IF(AND($Z1022=1,BP1022&gt;0),1,0))))</f>
        <v>0</v>
      </c>
      <c r="BT1022" s="978">
        <f>IF($Z1022=0,0,IF(BX1022+BZ1022+CB1022&gt;0,$AA1022,0))</f>
        <v>0</v>
      </c>
      <c r="BU1022" s="980">
        <f>IF($Z1022=0,0,IF(AND(BT1022=0,O1023&gt;0),$AA1022,0))</f>
        <v>0</v>
      </c>
      <c r="BV1022" s="969">
        <f>$AA1022-BT1022-BU1022</f>
        <v>0</v>
      </c>
      <c r="BW1022" s="204">
        <f t="shared" si="339"/>
        <v>0</v>
      </c>
      <c r="BX1022" s="204">
        <f t="shared" si="339"/>
        <v>0</v>
      </c>
      <c r="BY1022" s="204">
        <f t="shared" si="339"/>
        <v>0</v>
      </c>
      <c r="BZ1022" s="204">
        <f t="shared" si="339"/>
        <v>0</v>
      </c>
      <c r="CA1022" s="204">
        <f t="shared" si="339"/>
        <v>0</v>
      </c>
      <c r="CB1022" s="205">
        <f t="shared" si="339"/>
        <v>0</v>
      </c>
      <c r="CC1022" s="973">
        <f>IF($Z1022=1,0,IF(AND($Z1022=0,BX1022&gt;0),1,IF(AND($Z1022=0,BZ1022&gt;0),1,IF(AND($Z1022=0,CB1022&gt;0),1,0))))</f>
        <v>0</v>
      </c>
      <c r="CD1022" s="973">
        <f>IF($Z1022=0,0,IF(AND($Z1022=1,BW1022&gt;0),1,IF(AND($Z1022=1,BY1022&gt;0),1,IF(AND($Z1022=1,CA1022&gt;0),1,0))))</f>
        <v>0</v>
      </c>
      <c r="CE1022" s="11"/>
      <c r="CF1022" s="11"/>
      <c r="CG1022" s="11"/>
      <c r="CH1022" s="11"/>
      <c r="CI1022" s="11"/>
      <c r="CJ1022" s="11"/>
      <c r="CK1022" s="11"/>
      <c r="CL1022" s="11"/>
      <c r="CM1022" s="11"/>
    </row>
    <row r="1023" spans="1:91" ht="14.25" customHeight="1">
      <c r="A1023" s="950" t="str">
        <f>A1022</f>
        <v/>
      </c>
      <c r="B1023" s="57"/>
      <c r="C1023" s="2051"/>
      <c r="D1023" s="2053"/>
      <c r="E1023" s="2051"/>
      <c r="F1023" s="2772"/>
      <c r="G1023" s="1121">
        <f>Import!Q1720</f>
        <v>0</v>
      </c>
      <c r="H1023" s="2774"/>
      <c r="I1023" s="450"/>
      <c r="J1023" s="2775"/>
      <c r="K1023" s="450"/>
      <c r="L1023" s="2775"/>
      <c r="M1023" s="450"/>
      <c r="N1023" s="2775"/>
      <c r="O1023" s="450"/>
      <c r="P1023" s="2775"/>
      <c r="Q1023" s="11"/>
      <c r="R1023" s="11"/>
      <c r="S1023" s="397"/>
      <c r="T1023" s="419"/>
      <c r="U1023" s="444">
        <f>Import!N1721</f>
        <v>0</v>
      </c>
      <c r="V1023" s="11"/>
      <c r="W1023" s="306"/>
      <c r="X1023" s="306"/>
      <c r="Y1023" s="306"/>
      <c r="Z1023" s="11"/>
      <c r="AE1023" s="204"/>
      <c r="AF1023" s="204"/>
      <c r="AG1023" s="204"/>
      <c r="AH1023" s="204"/>
      <c r="AI1023" s="922"/>
      <c r="AJ1023" s="205"/>
      <c r="AK1023" s="973"/>
      <c r="AL1023" s="973">
        <f>AL1022</f>
        <v>0</v>
      </c>
      <c r="AP1023" s="204"/>
      <c r="AQ1023" s="204"/>
      <c r="AR1023" s="204"/>
      <c r="AS1023" s="204"/>
      <c r="AT1023" s="204"/>
      <c r="AU1023" s="205"/>
      <c r="AV1023" s="973"/>
      <c r="AW1023" s="973">
        <f>AW1022</f>
        <v>0</v>
      </c>
      <c r="BA1023" s="204"/>
      <c r="BB1023" s="204"/>
      <c r="BC1023" s="204"/>
      <c r="BD1023" s="204"/>
      <c r="BE1023" s="204"/>
      <c r="BF1023" s="205"/>
      <c r="BG1023" s="973"/>
      <c r="BH1023" s="973">
        <f>BH1022</f>
        <v>0</v>
      </c>
      <c r="BL1023" s="204"/>
      <c r="BM1023" s="204"/>
      <c r="BN1023" s="204"/>
      <c r="BO1023" s="204"/>
      <c r="BP1023" s="204"/>
      <c r="BQ1023" s="205"/>
      <c r="BR1023" s="973"/>
      <c r="BS1023" s="973">
        <f>BS1022</f>
        <v>0</v>
      </c>
      <c r="BW1023" s="204"/>
      <c r="BX1023" s="204"/>
      <c r="BY1023" s="204"/>
      <c r="BZ1023" s="204"/>
      <c r="CA1023" s="204"/>
      <c r="CB1023" s="205"/>
      <c r="CC1023" s="973"/>
      <c r="CD1023" s="973">
        <f>CD1022</f>
        <v>0</v>
      </c>
      <c r="CE1023" s="11"/>
      <c r="CF1023" s="11"/>
      <c r="CG1023" s="11"/>
      <c r="CH1023" s="11"/>
      <c r="CI1023" s="11"/>
      <c r="CJ1023" s="11"/>
      <c r="CK1023" s="11"/>
      <c r="CL1023" s="11"/>
      <c r="CM1023" s="11"/>
    </row>
    <row r="1024" spans="1:91" ht="24.75" customHeight="1">
      <c r="A1024" s="949" t="str">
        <f>IF(E1024&gt;0,"Wypełnione","")</f>
        <v/>
      </c>
      <c r="B1024" s="57"/>
      <c r="C1024" s="2050">
        <f>'Og s3a'!C1733</f>
        <v>0</v>
      </c>
      <c r="D1024" s="2052">
        <f>'Og s3a'!E1733</f>
        <v>0</v>
      </c>
      <c r="E1024" s="2050">
        <f>'Og s3a'!F1733</f>
        <v>0</v>
      </c>
      <c r="F1024" s="2771"/>
      <c r="G1024" s="448">
        <f>T1024</f>
        <v>0</v>
      </c>
      <c r="H1024" s="2773">
        <f>U1024</f>
        <v>0</v>
      </c>
      <c r="I1024" s="451"/>
      <c r="J1024" s="2775"/>
      <c r="K1024" s="451"/>
      <c r="L1024" s="2775"/>
      <c r="M1024" s="451"/>
      <c r="N1024" s="2775"/>
      <c r="O1024" s="451"/>
      <c r="P1024" s="2775"/>
      <c r="Q1024" s="11"/>
      <c r="R1024" s="11"/>
      <c r="S1024" s="396">
        <f>'Og s3a'!G1733</f>
        <v>0</v>
      </c>
      <c r="T1024" s="398">
        <f>'Og s3a'!D1733</f>
        <v>0</v>
      </c>
      <c r="U1024" s="444">
        <f>Import!N1722</f>
        <v>0</v>
      </c>
      <c r="V1024" s="11"/>
      <c r="W1024" s="306"/>
      <c r="X1024" s="306"/>
      <c r="Y1024" s="306"/>
      <c r="Z1024" s="970">
        <f>IF(F1024=AF$7,1,0)</f>
        <v>0</v>
      </c>
      <c r="AA1024" s="970">
        <f>Z1024*D1024</f>
        <v>0</v>
      </c>
      <c r="AB1024" s="978">
        <f>IF($Z1024=0,0,IF(AF1024+AH1024+AJ1024&gt;0,$AA1024,0))</f>
        <v>0</v>
      </c>
      <c r="AC1024" s="980">
        <f>IF($Z1024=0,0,IF(AND(AB1024=0,G1025&gt;0),$AA1024,0))</f>
        <v>0</v>
      </c>
      <c r="AD1024" s="969">
        <f>AA1024-AB1024-AC1024</f>
        <v>0</v>
      </c>
      <c r="AE1024" s="204">
        <f t="shared" si="335"/>
        <v>0</v>
      </c>
      <c r="AF1024" s="204">
        <f t="shared" si="335"/>
        <v>0</v>
      </c>
      <c r="AG1024" s="204">
        <f t="shared" si="335"/>
        <v>0</v>
      </c>
      <c r="AH1024" s="204">
        <f t="shared" si="335"/>
        <v>0</v>
      </c>
      <c r="AI1024" s="922">
        <f t="shared" si="335"/>
        <v>0</v>
      </c>
      <c r="AJ1024" s="205">
        <f t="shared" si="335"/>
        <v>0</v>
      </c>
      <c r="AK1024" s="973">
        <f>IF($Z1024=1,0,IF(AND($Z1024=0,AF1024&gt;0),1,IF(AND($Z1024=0,AH1024&gt;0),1,IF(AND($Z1024=0,AJ1024&gt;0),1,0))))</f>
        <v>0</v>
      </c>
      <c r="AL1024" s="973">
        <f>IF($Z1024=0,0,IF(AND($Z1024=1,AE1024&gt;0),1,IF(AND($Z1024=1,AG1024&gt;0),1,IF(AND($Z1024=1,AI1024&gt;0),1,0))))</f>
        <v>0</v>
      </c>
      <c r="AM1024" s="978">
        <f>IF($Z1024=0,0,IF(AQ1024+AS1024+AU1024&gt;0,$AA1024,0))</f>
        <v>0</v>
      </c>
      <c r="AN1024" s="980">
        <f>IF($Z1024=0,0,IF(AND(AM1024=0,I1025&gt;0),$AA1024,0))</f>
        <v>0</v>
      </c>
      <c r="AO1024" s="969">
        <f>$AA1024-AM1024-AN1024</f>
        <v>0</v>
      </c>
      <c r="AP1024" s="204">
        <f t="shared" si="336"/>
        <v>0</v>
      </c>
      <c r="AQ1024" s="204">
        <f t="shared" si="336"/>
        <v>0</v>
      </c>
      <c r="AR1024" s="204">
        <f t="shared" si="336"/>
        <v>0</v>
      </c>
      <c r="AS1024" s="204">
        <f t="shared" si="336"/>
        <v>0</v>
      </c>
      <c r="AT1024" s="204">
        <f t="shared" si="336"/>
        <v>0</v>
      </c>
      <c r="AU1024" s="205">
        <f t="shared" si="336"/>
        <v>0</v>
      </c>
      <c r="AV1024" s="973">
        <f>IF($Z1024=1,0,IF(AND($Z1024=0,AQ1024&gt;0),1,IF(AND($Z1024=0,AS1024&gt;0),1,IF(AND($Z1024=0,AU1024&gt;0),1,0))))</f>
        <v>0</v>
      </c>
      <c r="AW1024" s="973">
        <f>IF($Z1024=0,0,IF(AND($Z1024=1,AP1024&gt;0),1,IF(AND($Z1024=1,AR1024&gt;0),1,IF(AND($Z1024=1,AT1024&gt;0),1,0))))</f>
        <v>0</v>
      </c>
      <c r="AX1024" s="978">
        <f>IF($Z1024=0,0,IF(BB1024+BD1024+BF1024&gt;0,$AA1024,0))</f>
        <v>0</v>
      </c>
      <c r="AY1024" s="980">
        <f>IF($Z1024=0,0,IF(AND(AX1024=0,K1025&gt;0),$AA1024,0))</f>
        <v>0</v>
      </c>
      <c r="AZ1024" s="969">
        <f>$AA1024-AX1024-AY1024</f>
        <v>0</v>
      </c>
      <c r="BA1024" s="204">
        <f t="shared" si="337"/>
        <v>0</v>
      </c>
      <c r="BB1024" s="204">
        <f t="shared" si="337"/>
        <v>0</v>
      </c>
      <c r="BC1024" s="204">
        <f t="shared" si="337"/>
        <v>0</v>
      </c>
      <c r="BD1024" s="204">
        <f t="shared" si="337"/>
        <v>0</v>
      </c>
      <c r="BE1024" s="204">
        <f t="shared" si="337"/>
        <v>0</v>
      </c>
      <c r="BF1024" s="205">
        <f t="shared" si="337"/>
        <v>0</v>
      </c>
      <c r="BG1024" s="973">
        <f>IF($Z1024=1,0,IF(AND($Z1024=0,BB1024&gt;0),1,IF(AND($Z1024=0,BD1024&gt;0),1,IF(AND($Z1024=0,BF1024&gt;0),1,0))))</f>
        <v>0</v>
      </c>
      <c r="BH1024" s="973">
        <f>IF($Z1024=0,0,IF(AND($Z1024=1,BA1024&gt;0),1,IF(AND($Z1024=1,BC1024&gt;0),1,IF(AND($Z1024=1,BE1024&gt;0),1,0))))</f>
        <v>0</v>
      </c>
      <c r="BI1024" s="978">
        <f>IF($Z1024=0,0,IF(BM1024+BO1024+BQ1024&gt;0,$AA1024,0))</f>
        <v>0</v>
      </c>
      <c r="BJ1024" s="980">
        <f>IF($Z1024=0,0,IF(AND(BI1024=0,M1025&gt;0),$AA1024,0))</f>
        <v>0</v>
      </c>
      <c r="BK1024" s="969">
        <f>$AA1024-BI1024-BJ1024</f>
        <v>0</v>
      </c>
      <c r="BL1024" s="204">
        <f t="shared" si="338"/>
        <v>0</v>
      </c>
      <c r="BM1024" s="204">
        <f t="shared" si="338"/>
        <v>0</v>
      </c>
      <c r="BN1024" s="204">
        <f t="shared" si="338"/>
        <v>0</v>
      </c>
      <c r="BO1024" s="204">
        <f t="shared" si="338"/>
        <v>0</v>
      </c>
      <c r="BP1024" s="204">
        <f t="shared" si="338"/>
        <v>0</v>
      </c>
      <c r="BQ1024" s="205">
        <f t="shared" si="338"/>
        <v>0</v>
      </c>
      <c r="BR1024" s="973">
        <f>IF($Z1024=1,0,IF(AND($Z1024=0,BM1024&gt;0),1,IF(AND($Z1024=0,BO1024&gt;0),1,IF(AND($Z1024=0,BQ1024&gt;0),1,0))))</f>
        <v>0</v>
      </c>
      <c r="BS1024" s="973">
        <f>IF($Z1024=0,0,IF(AND($Z1024=1,BL1024&gt;0),1,IF(AND($Z1024=1,BN1024&gt;0),1,IF(AND($Z1024=1,BP1024&gt;0),1,0))))</f>
        <v>0</v>
      </c>
      <c r="BT1024" s="978">
        <f>IF($Z1024=0,0,IF(BX1024+BZ1024+CB1024&gt;0,$AA1024,0))</f>
        <v>0</v>
      </c>
      <c r="BU1024" s="980">
        <f>IF($Z1024=0,0,IF(AND(BT1024=0,O1025&gt;0),$AA1024,0))</f>
        <v>0</v>
      </c>
      <c r="BV1024" s="969">
        <f>$AA1024-BT1024-BU1024</f>
        <v>0</v>
      </c>
      <c r="BW1024" s="204">
        <f t="shared" si="339"/>
        <v>0</v>
      </c>
      <c r="BX1024" s="204">
        <f t="shared" si="339"/>
        <v>0</v>
      </c>
      <c r="BY1024" s="204">
        <f t="shared" si="339"/>
        <v>0</v>
      </c>
      <c r="BZ1024" s="204">
        <f t="shared" si="339"/>
        <v>0</v>
      </c>
      <c r="CA1024" s="204">
        <f t="shared" si="339"/>
        <v>0</v>
      </c>
      <c r="CB1024" s="205">
        <f t="shared" si="339"/>
        <v>0</v>
      </c>
      <c r="CC1024" s="973">
        <f>IF($Z1024=1,0,IF(AND($Z1024=0,BX1024&gt;0),1,IF(AND($Z1024=0,BZ1024&gt;0),1,IF(AND($Z1024=0,CB1024&gt;0),1,0))))</f>
        <v>0</v>
      </c>
      <c r="CD1024" s="973">
        <f>IF($Z1024=0,0,IF(AND($Z1024=1,BW1024&gt;0),1,IF(AND($Z1024=1,BY1024&gt;0),1,IF(AND($Z1024=1,CA1024&gt;0),1,0))))</f>
        <v>0</v>
      </c>
      <c r="CE1024" s="11"/>
      <c r="CF1024" s="11"/>
      <c r="CG1024" s="11"/>
      <c r="CH1024" s="11"/>
      <c r="CI1024" s="11"/>
      <c r="CJ1024" s="11"/>
      <c r="CK1024" s="11"/>
      <c r="CL1024" s="11"/>
      <c r="CM1024" s="11"/>
    </row>
    <row r="1025" spans="1:91" ht="14.25" customHeight="1">
      <c r="A1025" s="950" t="str">
        <f>A1024</f>
        <v/>
      </c>
      <c r="B1025" s="57"/>
      <c r="C1025" s="2051"/>
      <c r="D1025" s="2053"/>
      <c r="E1025" s="2051"/>
      <c r="F1025" s="2772"/>
      <c r="G1025" s="1121">
        <f>Import!Q1722</f>
        <v>0</v>
      </c>
      <c r="H1025" s="2774"/>
      <c r="I1025" s="450"/>
      <c r="J1025" s="2775"/>
      <c r="K1025" s="450"/>
      <c r="L1025" s="2775"/>
      <c r="M1025" s="450"/>
      <c r="N1025" s="2775"/>
      <c r="O1025" s="450"/>
      <c r="P1025" s="2775"/>
      <c r="Q1025" s="11"/>
      <c r="R1025" s="11"/>
      <c r="S1025" s="397"/>
      <c r="T1025" s="419"/>
      <c r="U1025" s="444">
        <f>Import!N1723</f>
        <v>0</v>
      </c>
      <c r="V1025" s="11"/>
      <c r="W1025" s="306"/>
      <c r="X1025" s="306"/>
      <c r="Y1025" s="306"/>
      <c r="Z1025" s="11"/>
      <c r="AE1025" s="204"/>
      <c r="AF1025" s="204"/>
      <c r="AG1025" s="204"/>
      <c r="AH1025" s="204"/>
      <c r="AI1025" s="922"/>
      <c r="AJ1025" s="205"/>
      <c r="AK1025" s="973"/>
      <c r="AL1025" s="973">
        <f>AL1024</f>
        <v>0</v>
      </c>
      <c r="AP1025" s="204"/>
      <c r="AQ1025" s="204"/>
      <c r="AR1025" s="204"/>
      <c r="AS1025" s="204"/>
      <c r="AT1025" s="204"/>
      <c r="AU1025" s="205"/>
      <c r="AV1025" s="973"/>
      <c r="AW1025" s="973">
        <f>AW1024</f>
        <v>0</v>
      </c>
      <c r="BA1025" s="204"/>
      <c r="BB1025" s="204"/>
      <c r="BC1025" s="204"/>
      <c r="BD1025" s="204"/>
      <c r="BE1025" s="204"/>
      <c r="BF1025" s="205"/>
      <c r="BG1025" s="973"/>
      <c r="BH1025" s="973">
        <f>BH1024</f>
        <v>0</v>
      </c>
      <c r="BL1025" s="204"/>
      <c r="BM1025" s="204"/>
      <c r="BN1025" s="204"/>
      <c r="BO1025" s="204"/>
      <c r="BP1025" s="204"/>
      <c r="BQ1025" s="205"/>
      <c r="BR1025" s="973"/>
      <c r="BS1025" s="973">
        <f>BS1024</f>
        <v>0</v>
      </c>
      <c r="BW1025" s="204"/>
      <c r="BX1025" s="204"/>
      <c r="BY1025" s="204"/>
      <c r="BZ1025" s="204"/>
      <c r="CA1025" s="204"/>
      <c r="CB1025" s="205"/>
      <c r="CC1025" s="973"/>
      <c r="CD1025" s="973">
        <f>CD1024</f>
        <v>0</v>
      </c>
      <c r="CE1025" s="11"/>
      <c r="CF1025" s="11"/>
      <c r="CG1025" s="11"/>
      <c r="CH1025" s="11"/>
      <c r="CI1025" s="11"/>
      <c r="CJ1025" s="11"/>
      <c r="CK1025" s="11"/>
      <c r="CL1025" s="11"/>
      <c r="CM1025" s="11"/>
    </row>
    <row r="1026" spans="1:91" ht="24.75" customHeight="1">
      <c r="A1026" s="949" t="str">
        <f>IF(E1026&gt;0,"Wypełnione","")</f>
        <v/>
      </c>
      <c r="B1026" s="57"/>
      <c r="C1026" s="2050">
        <f>'Og s3a'!C1735</f>
        <v>0</v>
      </c>
      <c r="D1026" s="2052">
        <f>'Og s3a'!E1735</f>
        <v>0</v>
      </c>
      <c r="E1026" s="2050">
        <f>'Og s3a'!F1735</f>
        <v>0</v>
      </c>
      <c r="F1026" s="2771"/>
      <c r="G1026" s="448">
        <f>T1026</f>
        <v>0</v>
      </c>
      <c r="H1026" s="2773">
        <f>U1026</f>
        <v>0</v>
      </c>
      <c r="I1026" s="451"/>
      <c r="J1026" s="2775"/>
      <c r="K1026" s="451"/>
      <c r="L1026" s="2775"/>
      <c r="M1026" s="451"/>
      <c r="N1026" s="2775"/>
      <c r="O1026" s="451"/>
      <c r="P1026" s="2775"/>
      <c r="Q1026" s="11"/>
      <c r="R1026" s="11"/>
      <c r="S1026" s="396">
        <f>'Og s3a'!G1735</f>
        <v>0</v>
      </c>
      <c r="T1026" s="398">
        <f>'Og s3a'!D1735</f>
        <v>0</v>
      </c>
      <c r="U1026" s="444">
        <f>Import!N1724</f>
        <v>0</v>
      </c>
      <c r="V1026" s="11"/>
      <c r="W1026" s="306"/>
      <c r="X1026" s="306"/>
      <c r="Y1026" s="306"/>
      <c r="Z1026" s="970">
        <f>IF(F1026=AF$7,1,0)</f>
        <v>0</v>
      </c>
      <c r="AA1026" s="970">
        <f>Z1026*D1026</f>
        <v>0</v>
      </c>
      <c r="AB1026" s="978">
        <f>IF($Z1026=0,0,IF(AF1026+AH1026+AJ1026&gt;0,$AA1026,0))</f>
        <v>0</v>
      </c>
      <c r="AC1026" s="980">
        <f>IF($Z1026=0,0,IF(AND(AB1026=0,G1027&gt;0),$AA1026,0))</f>
        <v>0</v>
      </c>
      <c r="AD1026" s="969">
        <f>AA1026-AB1026-AC1026</f>
        <v>0</v>
      </c>
      <c r="AE1026" s="204">
        <f t="shared" si="335"/>
        <v>0</v>
      </c>
      <c r="AF1026" s="204">
        <f t="shared" si="335"/>
        <v>0</v>
      </c>
      <c r="AG1026" s="204">
        <f t="shared" si="335"/>
        <v>0</v>
      </c>
      <c r="AH1026" s="204">
        <f t="shared" si="335"/>
        <v>0</v>
      </c>
      <c r="AI1026" s="922">
        <f t="shared" si="335"/>
        <v>0</v>
      </c>
      <c r="AJ1026" s="205">
        <f t="shared" si="335"/>
        <v>0</v>
      </c>
      <c r="AK1026" s="973">
        <f>IF($Z1026=1,0,IF(AND($Z1026=0,AF1026&gt;0),1,IF(AND($Z1026=0,AH1026&gt;0),1,IF(AND($Z1026=0,AJ1026&gt;0),1,0))))</f>
        <v>0</v>
      </c>
      <c r="AL1026" s="973">
        <f>IF($Z1026=0,0,IF(AND($Z1026=1,AE1026&gt;0),1,IF(AND($Z1026=1,AG1026&gt;0),1,IF(AND($Z1026=1,AI1026&gt;0),1,0))))</f>
        <v>0</v>
      </c>
      <c r="AM1026" s="978">
        <f>IF($Z1026=0,0,IF(AQ1026+AS1026+AU1026&gt;0,$AA1026,0))</f>
        <v>0</v>
      </c>
      <c r="AN1026" s="980">
        <f>IF($Z1026=0,0,IF(AND(AM1026=0,I1027&gt;0),$AA1026,0))</f>
        <v>0</v>
      </c>
      <c r="AO1026" s="969">
        <f>$AA1026-AM1026-AN1026</f>
        <v>0</v>
      </c>
      <c r="AP1026" s="204">
        <f t="shared" si="336"/>
        <v>0</v>
      </c>
      <c r="AQ1026" s="204">
        <f t="shared" si="336"/>
        <v>0</v>
      </c>
      <c r="AR1026" s="204">
        <f t="shared" si="336"/>
        <v>0</v>
      </c>
      <c r="AS1026" s="204">
        <f t="shared" si="336"/>
        <v>0</v>
      </c>
      <c r="AT1026" s="204">
        <f t="shared" si="336"/>
        <v>0</v>
      </c>
      <c r="AU1026" s="205">
        <f t="shared" si="336"/>
        <v>0</v>
      </c>
      <c r="AV1026" s="973">
        <f>IF($Z1026=1,0,IF(AND($Z1026=0,AQ1026&gt;0),1,IF(AND($Z1026=0,AS1026&gt;0),1,IF(AND($Z1026=0,AU1026&gt;0),1,0))))</f>
        <v>0</v>
      </c>
      <c r="AW1026" s="973">
        <f>IF($Z1026=0,0,IF(AND($Z1026=1,AP1026&gt;0),1,IF(AND($Z1026=1,AR1026&gt;0),1,IF(AND($Z1026=1,AT1026&gt;0),1,0))))</f>
        <v>0</v>
      </c>
      <c r="AX1026" s="978">
        <f>IF($Z1026=0,0,IF(BB1026+BD1026+BF1026&gt;0,$AA1026,0))</f>
        <v>0</v>
      </c>
      <c r="AY1026" s="980">
        <f>IF($Z1026=0,0,IF(AND(AX1026=0,K1027&gt;0),$AA1026,0))</f>
        <v>0</v>
      </c>
      <c r="AZ1026" s="969">
        <f>$AA1026-AX1026-AY1026</f>
        <v>0</v>
      </c>
      <c r="BA1026" s="204">
        <f t="shared" si="337"/>
        <v>0</v>
      </c>
      <c r="BB1026" s="204">
        <f t="shared" si="337"/>
        <v>0</v>
      </c>
      <c r="BC1026" s="204">
        <f t="shared" si="337"/>
        <v>0</v>
      </c>
      <c r="BD1026" s="204">
        <f t="shared" si="337"/>
        <v>0</v>
      </c>
      <c r="BE1026" s="204">
        <f t="shared" si="337"/>
        <v>0</v>
      </c>
      <c r="BF1026" s="205">
        <f t="shared" si="337"/>
        <v>0</v>
      </c>
      <c r="BG1026" s="973">
        <f>IF($Z1026=1,0,IF(AND($Z1026=0,BB1026&gt;0),1,IF(AND($Z1026=0,BD1026&gt;0),1,IF(AND($Z1026=0,BF1026&gt;0),1,0))))</f>
        <v>0</v>
      </c>
      <c r="BH1026" s="973">
        <f>IF($Z1026=0,0,IF(AND($Z1026=1,BA1026&gt;0),1,IF(AND($Z1026=1,BC1026&gt;0),1,IF(AND($Z1026=1,BE1026&gt;0),1,0))))</f>
        <v>0</v>
      </c>
      <c r="BI1026" s="978">
        <f>IF($Z1026=0,0,IF(BM1026+BO1026+BQ1026&gt;0,$AA1026,0))</f>
        <v>0</v>
      </c>
      <c r="BJ1026" s="980">
        <f>IF($Z1026=0,0,IF(AND(BI1026=0,M1027&gt;0),$AA1026,0))</f>
        <v>0</v>
      </c>
      <c r="BK1026" s="969">
        <f>$AA1026-BI1026-BJ1026</f>
        <v>0</v>
      </c>
      <c r="BL1026" s="204">
        <f t="shared" si="338"/>
        <v>0</v>
      </c>
      <c r="BM1026" s="204">
        <f t="shared" si="338"/>
        <v>0</v>
      </c>
      <c r="BN1026" s="204">
        <f t="shared" si="338"/>
        <v>0</v>
      </c>
      <c r="BO1026" s="204">
        <f t="shared" si="338"/>
        <v>0</v>
      </c>
      <c r="BP1026" s="204">
        <f t="shared" si="338"/>
        <v>0</v>
      </c>
      <c r="BQ1026" s="205">
        <f t="shared" si="338"/>
        <v>0</v>
      </c>
      <c r="BR1026" s="973">
        <f>IF($Z1026=1,0,IF(AND($Z1026=0,BM1026&gt;0),1,IF(AND($Z1026=0,BO1026&gt;0),1,IF(AND($Z1026=0,BQ1026&gt;0),1,0))))</f>
        <v>0</v>
      </c>
      <c r="BS1026" s="973">
        <f>IF($Z1026=0,0,IF(AND($Z1026=1,BL1026&gt;0),1,IF(AND($Z1026=1,BN1026&gt;0),1,IF(AND($Z1026=1,BP1026&gt;0),1,0))))</f>
        <v>0</v>
      </c>
      <c r="BT1026" s="978">
        <f>IF($Z1026=0,0,IF(BX1026+BZ1026+CB1026&gt;0,$AA1026,0))</f>
        <v>0</v>
      </c>
      <c r="BU1026" s="980">
        <f>IF($Z1026=0,0,IF(AND(BT1026=0,O1027&gt;0),$AA1026,0))</f>
        <v>0</v>
      </c>
      <c r="BV1026" s="969">
        <f>$AA1026-BT1026-BU1026</f>
        <v>0</v>
      </c>
      <c r="BW1026" s="204">
        <f t="shared" si="339"/>
        <v>0</v>
      </c>
      <c r="BX1026" s="204">
        <f t="shared" si="339"/>
        <v>0</v>
      </c>
      <c r="BY1026" s="204">
        <f t="shared" si="339"/>
        <v>0</v>
      </c>
      <c r="BZ1026" s="204">
        <f t="shared" si="339"/>
        <v>0</v>
      </c>
      <c r="CA1026" s="204">
        <f t="shared" si="339"/>
        <v>0</v>
      </c>
      <c r="CB1026" s="205">
        <f t="shared" si="339"/>
        <v>0</v>
      </c>
      <c r="CC1026" s="973">
        <f>IF($Z1026=1,0,IF(AND($Z1026=0,BX1026&gt;0),1,IF(AND($Z1026=0,BZ1026&gt;0),1,IF(AND($Z1026=0,CB1026&gt;0),1,0))))</f>
        <v>0</v>
      </c>
      <c r="CD1026" s="973">
        <f>IF($Z1026=0,0,IF(AND($Z1026=1,BW1026&gt;0),1,IF(AND($Z1026=1,BY1026&gt;0),1,IF(AND($Z1026=1,CA1026&gt;0),1,0))))</f>
        <v>0</v>
      </c>
      <c r="CE1026" s="11"/>
      <c r="CF1026" s="11"/>
      <c r="CG1026" s="11"/>
      <c r="CH1026" s="11"/>
      <c r="CI1026" s="11"/>
      <c r="CJ1026" s="11"/>
      <c r="CK1026" s="11"/>
      <c r="CL1026" s="11"/>
      <c r="CM1026" s="11"/>
    </row>
    <row r="1027" spans="1:91" ht="14.25" customHeight="1">
      <c r="A1027" s="950" t="str">
        <f>A1026</f>
        <v/>
      </c>
      <c r="B1027" s="57"/>
      <c r="C1027" s="2051"/>
      <c r="D1027" s="2053"/>
      <c r="E1027" s="2051"/>
      <c r="F1027" s="2772"/>
      <c r="G1027" s="1121">
        <f>Import!Q1724</f>
        <v>0</v>
      </c>
      <c r="H1027" s="2774"/>
      <c r="I1027" s="450"/>
      <c r="J1027" s="2775"/>
      <c r="K1027" s="450"/>
      <c r="L1027" s="2775"/>
      <c r="M1027" s="450"/>
      <c r="N1027" s="2775"/>
      <c r="O1027" s="450"/>
      <c r="P1027" s="2775"/>
      <c r="Q1027" s="11"/>
      <c r="R1027" s="11"/>
      <c r="S1027" s="397"/>
      <c r="T1027" s="419"/>
      <c r="U1027" s="444">
        <f>Import!N1725</f>
        <v>0</v>
      </c>
      <c r="V1027" s="11"/>
      <c r="W1027" s="306"/>
      <c r="X1027" s="306"/>
      <c r="Y1027" s="306"/>
      <c r="Z1027" s="11"/>
      <c r="AE1027" s="204"/>
      <c r="AF1027" s="204"/>
      <c r="AG1027" s="204"/>
      <c r="AH1027" s="204"/>
      <c r="AI1027" s="922"/>
      <c r="AJ1027" s="205"/>
      <c r="AK1027" s="973"/>
      <c r="AL1027" s="973">
        <f>AL1026</f>
        <v>0</v>
      </c>
      <c r="AP1027" s="204"/>
      <c r="AQ1027" s="204"/>
      <c r="AR1027" s="204"/>
      <c r="AS1027" s="204"/>
      <c r="AT1027" s="204"/>
      <c r="AU1027" s="205"/>
      <c r="AV1027" s="973"/>
      <c r="AW1027" s="973">
        <f>AW1026</f>
        <v>0</v>
      </c>
      <c r="BA1027" s="204"/>
      <c r="BB1027" s="204"/>
      <c r="BC1027" s="204"/>
      <c r="BD1027" s="204"/>
      <c r="BE1027" s="204"/>
      <c r="BF1027" s="205"/>
      <c r="BG1027" s="973"/>
      <c r="BH1027" s="973">
        <f>BH1026</f>
        <v>0</v>
      </c>
      <c r="BL1027" s="204"/>
      <c r="BM1027" s="204"/>
      <c r="BN1027" s="204"/>
      <c r="BO1027" s="204"/>
      <c r="BP1027" s="204"/>
      <c r="BQ1027" s="205"/>
      <c r="BR1027" s="973"/>
      <c r="BS1027" s="973">
        <f>BS1026</f>
        <v>0</v>
      </c>
      <c r="BW1027" s="204"/>
      <c r="BX1027" s="204"/>
      <c r="BY1027" s="204"/>
      <c r="BZ1027" s="204"/>
      <c r="CA1027" s="204"/>
      <c r="CB1027" s="205"/>
      <c r="CC1027" s="973"/>
      <c r="CD1027" s="973">
        <f>CD1026</f>
        <v>0</v>
      </c>
      <c r="CE1027" s="11"/>
      <c r="CF1027" s="11"/>
      <c r="CG1027" s="11"/>
      <c r="CH1027" s="11"/>
      <c r="CI1027" s="11"/>
      <c r="CJ1027" s="11"/>
      <c r="CK1027" s="11"/>
      <c r="CL1027" s="11"/>
      <c r="CM1027" s="11"/>
    </row>
    <row r="1028" spans="1:91" ht="24.75" customHeight="1">
      <c r="A1028" s="949" t="str">
        <f>IF(E1028&gt;0,"Wypełnione","")</f>
        <v/>
      </c>
      <c r="B1028" s="57"/>
      <c r="C1028" s="2050">
        <f>'Og s3a'!C1737</f>
        <v>0</v>
      </c>
      <c r="D1028" s="2052">
        <f>'Og s3a'!E1737</f>
        <v>0</v>
      </c>
      <c r="E1028" s="2050">
        <f>'Og s3a'!F1737</f>
        <v>0</v>
      </c>
      <c r="F1028" s="2771"/>
      <c r="G1028" s="448">
        <f>T1028</f>
        <v>0</v>
      </c>
      <c r="H1028" s="2773">
        <f>U1028</f>
        <v>0</v>
      </c>
      <c r="I1028" s="451"/>
      <c r="J1028" s="2775"/>
      <c r="K1028" s="451"/>
      <c r="L1028" s="2775"/>
      <c r="M1028" s="451"/>
      <c r="N1028" s="2775"/>
      <c r="O1028" s="451"/>
      <c r="P1028" s="2775"/>
      <c r="Q1028" s="11"/>
      <c r="R1028" s="11"/>
      <c r="S1028" s="396">
        <f>'Og s3a'!G1737</f>
        <v>0</v>
      </c>
      <c r="T1028" s="398">
        <f>'Og s3a'!D1737</f>
        <v>0</v>
      </c>
      <c r="U1028" s="444">
        <f>Import!N1726</f>
        <v>0</v>
      </c>
      <c r="V1028" s="11"/>
      <c r="W1028" s="306"/>
      <c r="X1028" s="306"/>
      <c r="Y1028" s="306"/>
      <c r="Z1028" s="970">
        <f>IF(F1028=AF$7,1,0)</f>
        <v>0</v>
      </c>
      <c r="AA1028" s="970">
        <f>Z1028*D1028</f>
        <v>0</v>
      </c>
      <c r="AB1028" s="978">
        <f>IF($Z1028=0,0,IF(AF1028+AH1028+AJ1028&gt;0,$AA1028,0))</f>
        <v>0</v>
      </c>
      <c r="AC1028" s="980">
        <f>IF($Z1028=0,0,IF(AND(AB1028=0,G1029&gt;0),$AA1028,0))</f>
        <v>0</v>
      </c>
      <c r="AD1028" s="969">
        <f>AA1028-AB1028-AC1028</f>
        <v>0</v>
      </c>
      <c r="AE1028" s="204">
        <f t="shared" si="335"/>
        <v>0</v>
      </c>
      <c r="AF1028" s="204">
        <f t="shared" si="335"/>
        <v>0</v>
      </c>
      <c r="AG1028" s="204">
        <f t="shared" si="335"/>
        <v>0</v>
      </c>
      <c r="AH1028" s="204">
        <f t="shared" si="335"/>
        <v>0</v>
      </c>
      <c r="AI1028" s="922">
        <f t="shared" si="335"/>
        <v>0</v>
      </c>
      <c r="AJ1028" s="205">
        <f t="shared" si="335"/>
        <v>0</v>
      </c>
      <c r="AK1028" s="973">
        <f>IF($Z1028=1,0,IF(AND($Z1028=0,AF1028&gt;0),1,IF(AND($Z1028=0,AH1028&gt;0),1,IF(AND($Z1028=0,AJ1028&gt;0),1,0))))</f>
        <v>0</v>
      </c>
      <c r="AL1028" s="973">
        <f>IF($Z1028=0,0,IF(AND($Z1028=1,AE1028&gt;0),1,IF(AND($Z1028=1,AG1028&gt;0),1,IF(AND($Z1028=1,AI1028&gt;0),1,0))))</f>
        <v>0</v>
      </c>
      <c r="AM1028" s="978">
        <f>IF($Z1028=0,0,IF(AQ1028+AS1028+AU1028&gt;0,$AA1028,0))</f>
        <v>0</v>
      </c>
      <c r="AN1028" s="980">
        <f>IF($Z1028=0,0,IF(AND(AM1028=0,I1029&gt;0),$AA1028,0))</f>
        <v>0</v>
      </c>
      <c r="AO1028" s="969">
        <f>$AA1028-AM1028-AN1028</f>
        <v>0</v>
      </c>
      <c r="AP1028" s="204">
        <f t="shared" si="336"/>
        <v>0</v>
      </c>
      <c r="AQ1028" s="204">
        <f t="shared" si="336"/>
        <v>0</v>
      </c>
      <c r="AR1028" s="204">
        <f t="shared" si="336"/>
        <v>0</v>
      </c>
      <c r="AS1028" s="204">
        <f t="shared" si="336"/>
        <v>0</v>
      </c>
      <c r="AT1028" s="204">
        <f t="shared" si="336"/>
        <v>0</v>
      </c>
      <c r="AU1028" s="205">
        <f t="shared" si="336"/>
        <v>0</v>
      </c>
      <c r="AV1028" s="973">
        <f>IF($Z1028=1,0,IF(AND($Z1028=0,AQ1028&gt;0),1,IF(AND($Z1028=0,AS1028&gt;0),1,IF(AND($Z1028=0,AU1028&gt;0),1,0))))</f>
        <v>0</v>
      </c>
      <c r="AW1028" s="973">
        <f>IF($Z1028=0,0,IF(AND($Z1028=1,AP1028&gt;0),1,IF(AND($Z1028=1,AR1028&gt;0),1,IF(AND($Z1028=1,AT1028&gt;0),1,0))))</f>
        <v>0</v>
      </c>
      <c r="AX1028" s="978">
        <f>IF($Z1028=0,0,IF(BB1028+BD1028+BF1028&gt;0,$AA1028,0))</f>
        <v>0</v>
      </c>
      <c r="AY1028" s="980">
        <f>IF($Z1028=0,0,IF(AND(AX1028=0,K1029&gt;0),$AA1028,0))</f>
        <v>0</v>
      </c>
      <c r="AZ1028" s="969">
        <f>$AA1028-AX1028-AY1028</f>
        <v>0</v>
      </c>
      <c r="BA1028" s="204">
        <f t="shared" si="337"/>
        <v>0</v>
      </c>
      <c r="BB1028" s="204">
        <f t="shared" si="337"/>
        <v>0</v>
      </c>
      <c r="BC1028" s="204">
        <f t="shared" si="337"/>
        <v>0</v>
      </c>
      <c r="BD1028" s="204">
        <f t="shared" si="337"/>
        <v>0</v>
      </c>
      <c r="BE1028" s="204">
        <f t="shared" si="337"/>
        <v>0</v>
      </c>
      <c r="BF1028" s="205">
        <f t="shared" si="337"/>
        <v>0</v>
      </c>
      <c r="BG1028" s="973">
        <f>IF($Z1028=1,0,IF(AND($Z1028=0,BB1028&gt;0),1,IF(AND($Z1028=0,BD1028&gt;0),1,IF(AND($Z1028=0,BF1028&gt;0),1,0))))</f>
        <v>0</v>
      </c>
      <c r="BH1028" s="973">
        <f>IF($Z1028=0,0,IF(AND($Z1028=1,BA1028&gt;0),1,IF(AND($Z1028=1,BC1028&gt;0),1,IF(AND($Z1028=1,BE1028&gt;0),1,0))))</f>
        <v>0</v>
      </c>
      <c r="BI1028" s="978">
        <f>IF($Z1028=0,0,IF(BM1028+BO1028+BQ1028&gt;0,$AA1028,0))</f>
        <v>0</v>
      </c>
      <c r="BJ1028" s="980">
        <f>IF($Z1028=0,0,IF(AND(BI1028=0,M1029&gt;0),$AA1028,0))</f>
        <v>0</v>
      </c>
      <c r="BK1028" s="969">
        <f>$AA1028-BI1028-BJ1028</f>
        <v>0</v>
      </c>
      <c r="BL1028" s="204">
        <f t="shared" si="338"/>
        <v>0</v>
      </c>
      <c r="BM1028" s="204">
        <f t="shared" si="338"/>
        <v>0</v>
      </c>
      <c r="BN1028" s="204">
        <f t="shared" si="338"/>
        <v>0</v>
      </c>
      <c r="BO1028" s="204">
        <f t="shared" si="338"/>
        <v>0</v>
      </c>
      <c r="BP1028" s="204">
        <f t="shared" si="338"/>
        <v>0</v>
      </c>
      <c r="BQ1028" s="205">
        <f t="shared" si="338"/>
        <v>0</v>
      </c>
      <c r="BR1028" s="973">
        <f>IF($Z1028=1,0,IF(AND($Z1028=0,BM1028&gt;0),1,IF(AND($Z1028=0,BO1028&gt;0),1,IF(AND($Z1028=0,BQ1028&gt;0),1,0))))</f>
        <v>0</v>
      </c>
      <c r="BS1028" s="973">
        <f>IF($Z1028=0,0,IF(AND($Z1028=1,BL1028&gt;0),1,IF(AND($Z1028=1,BN1028&gt;0),1,IF(AND($Z1028=1,BP1028&gt;0),1,0))))</f>
        <v>0</v>
      </c>
      <c r="BT1028" s="978">
        <f>IF($Z1028=0,0,IF(BX1028+BZ1028+CB1028&gt;0,$AA1028,0))</f>
        <v>0</v>
      </c>
      <c r="BU1028" s="980">
        <f>IF($Z1028=0,0,IF(AND(BT1028=0,O1029&gt;0),$AA1028,0))</f>
        <v>0</v>
      </c>
      <c r="BV1028" s="969">
        <f>$AA1028-BT1028-BU1028</f>
        <v>0</v>
      </c>
      <c r="BW1028" s="204">
        <f t="shared" si="339"/>
        <v>0</v>
      </c>
      <c r="BX1028" s="204">
        <f t="shared" si="339"/>
        <v>0</v>
      </c>
      <c r="BY1028" s="204">
        <f t="shared" si="339"/>
        <v>0</v>
      </c>
      <c r="BZ1028" s="204">
        <f t="shared" si="339"/>
        <v>0</v>
      </c>
      <c r="CA1028" s="204">
        <f t="shared" si="339"/>
        <v>0</v>
      </c>
      <c r="CB1028" s="205">
        <f t="shared" si="339"/>
        <v>0</v>
      </c>
      <c r="CC1028" s="973">
        <f>IF($Z1028=1,0,IF(AND($Z1028=0,BX1028&gt;0),1,IF(AND($Z1028=0,BZ1028&gt;0),1,IF(AND($Z1028=0,CB1028&gt;0),1,0))))</f>
        <v>0</v>
      </c>
      <c r="CD1028" s="973">
        <f>IF($Z1028=0,0,IF(AND($Z1028=1,BW1028&gt;0),1,IF(AND($Z1028=1,BY1028&gt;0),1,IF(AND($Z1028=1,CA1028&gt;0),1,0))))</f>
        <v>0</v>
      </c>
      <c r="CE1028" s="11"/>
      <c r="CF1028" s="11"/>
      <c r="CG1028" s="11"/>
      <c r="CH1028" s="11"/>
      <c r="CI1028" s="11"/>
      <c r="CJ1028" s="11"/>
      <c r="CK1028" s="11"/>
      <c r="CL1028" s="11"/>
      <c r="CM1028" s="11"/>
    </row>
    <row r="1029" spans="1:91" ht="14.25" customHeight="1">
      <c r="A1029" s="950" t="str">
        <f>A1028</f>
        <v/>
      </c>
      <c r="B1029" s="57"/>
      <c r="C1029" s="2051"/>
      <c r="D1029" s="2053"/>
      <c r="E1029" s="2051"/>
      <c r="F1029" s="2772"/>
      <c r="G1029" s="1121">
        <f>Import!Q1726</f>
        <v>0</v>
      </c>
      <c r="H1029" s="2774"/>
      <c r="I1029" s="450"/>
      <c r="J1029" s="2775"/>
      <c r="K1029" s="450"/>
      <c r="L1029" s="2775"/>
      <c r="M1029" s="450"/>
      <c r="N1029" s="2775"/>
      <c r="O1029" s="450"/>
      <c r="P1029" s="2775"/>
      <c r="Q1029" s="11"/>
      <c r="R1029" s="11"/>
      <c r="S1029" s="397"/>
      <c r="T1029" s="419"/>
      <c r="U1029" s="444">
        <f>Import!N1727</f>
        <v>0</v>
      </c>
      <c r="V1029" s="11"/>
      <c r="W1029" s="306"/>
      <c r="X1029" s="306"/>
      <c r="Y1029" s="306"/>
      <c r="Z1029" s="11"/>
      <c r="AE1029" s="204"/>
      <c r="AF1029" s="204"/>
      <c r="AG1029" s="204"/>
      <c r="AH1029" s="204"/>
      <c r="AI1029" s="922"/>
      <c r="AJ1029" s="205"/>
      <c r="AK1029" s="973"/>
      <c r="AL1029" s="973">
        <f>AL1028</f>
        <v>0</v>
      </c>
      <c r="AP1029" s="204"/>
      <c r="AQ1029" s="204"/>
      <c r="AR1029" s="204"/>
      <c r="AS1029" s="204"/>
      <c r="AT1029" s="204"/>
      <c r="AU1029" s="205"/>
      <c r="AV1029" s="973"/>
      <c r="AW1029" s="973">
        <f>AW1028</f>
        <v>0</v>
      </c>
      <c r="BA1029" s="204"/>
      <c r="BB1029" s="204"/>
      <c r="BC1029" s="204"/>
      <c r="BD1029" s="204"/>
      <c r="BE1029" s="204"/>
      <c r="BF1029" s="205"/>
      <c r="BG1029" s="973"/>
      <c r="BH1029" s="973">
        <f>BH1028</f>
        <v>0</v>
      </c>
      <c r="BL1029" s="204"/>
      <c r="BM1029" s="204"/>
      <c r="BN1029" s="204"/>
      <c r="BO1029" s="204"/>
      <c r="BP1029" s="204"/>
      <c r="BQ1029" s="205"/>
      <c r="BR1029" s="973"/>
      <c r="BS1029" s="973">
        <f>BS1028</f>
        <v>0</v>
      </c>
      <c r="BW1029" s="204"/>
      <c r="BX1029" s="204"/>
      <c r="BY1029" s="204"/>
      <c r="BZ1029" s="204"/>
      <c r="CA1029" s="204"/>
      <c r="CB1029" s="205"/>
      <c r="CC1029" s="973"/>
      <c r="CD1029" s="973">
        <f>CD1028</f>
        <v>0</v>
      </c>
      <c r="CE1029" s="11"/>
      <c r="CF1029" s="11"/>
      <c r="CG1029" s="11"/>
      <c r="CH1029" s="11"/>
      <c r="CI1029" s="11"/>
      <c r="CJ1029" s="11"/>
      <c r="CK1029" s="11"/>
      <c r="CL1029" s="11"/>
      <c r="CM1029" s="11"/>
    </row>
    <row r="1030" spans="1:91" ht="24.75" customHeight="1">
      <c r="A1030" s="949" t="str">
        <f>IF(E1030&gt;0,"Wypełnione","")</f>
        <v/>
      </c>
      <c r="B1030" s="57"/>
      <c r="C1030" s="2050">
        <f>'Og s3a'!C1739</f>
        <v>0</v>
      </c>
      <c r="D1030" s="2052">
        <f>'Og s3a'!E1739</f>
        <v>0</v>
      </c>
      <c r="E1030" s="2050">
        <f>'Og s3a'!F1739</f>
        <v>0</v>
      </c>
      <c r="F1030" s="2771"/>
      <c r="G1030" s="448">
        <f>T1030</f>
        <v>0</v>
      </c>
      <c r="H1030" s="2773">
        <f>U1030</f>
        <v>0</v>
      </c>
      <c r="I1030" s="451"/>
      <c r="J1030" s="2775"/>
      <c r="K1030" s="451"/>
      <c r="L1030" s="2775"/>
      <c r="M1030" s="451"/>
      <c r="N1030" s="2775"/>
      <c r="O1030" s="451"/>
      <c r="P1030" s="2775"/>
      <c r="Q1030" s="11"/>
      <c r="R1030" s="11"/>
      <c r="S1030" s="396">
        <f>'Og s3a'!G1739</f>
        <v>0</v>
      </c>
      <c r="T1030" s="398">
        <f>'Og s3a'!D1739</f>
        <v>0</v>
      </c>
      <c r="U1030" s="444">
        <f>Import!N1728</f>
        <v>0</v>
      </c>
      <c r="V1030" s="11"/>
      <c r="W1030" s="306"/>
      <c r="X1030" s="306"/>
      <c r="Y1030" s="306"/>
      <c r="Z1030" s="970">
        <f>IF(F1030=AF$7,1,0)</f>
        <v>0</v>
      </c>
      <c r="AA1030" s="970">
        <f>Z1030*D1030</f>
        <v>0</v>
      </c>
      <c r="AB1030" s="978">
        <f>IF($Z1030=0,0,IF(AF1030+AH1030+AJ1030&gt;0,$AA1030,0))</f>
        <v>0</v>
      </c>
      <c r="AC1030" s="980">
        <f>IF($Z1030=0,0,IF(AND(AB1030=0,G1031&gt;0),$AA1030,0))</f>
        <v>0</v>
      </c>
      <c r="AD1030" s="969">
        <f>AA1030-AB1030-AC1030</f>
        <v>0</v>
      </c>
      <c r="AE1030" s="204">
        <f t="shared" si="335"/>
        <v>0</v>
      </c>
      <c r="AF1030" s="204">
        <f t="shared" si="335"/>
        <v>0</v>
      </c>
      <c r="AG1030" s="204">
        <f t="shared" si="335"/>
        <v>0</v>
      </c>
      <c r="AH1030" s="204">
        <f t="shared" si="335"/>
        <v>0</v>
      </c>
      <c r="AI1030" s="922">
        <f t="shared" si="335"/>
        <v>0</v>
      </c>
      <c r="AJ1030" s="205">
        <f t="shared" si="335"/>
        <v>0</v>
      </c>
      <c r="AK1030" s="973">
        <f>IF($Z1030=1,0,IF(AND($Z1030=0,AF1030&gt;0),1,IF(AND($Z1030=0,AH1030&gt;0),1,IF(AND($Z1030=0,AJ1030&gt;0),1,0))))</f>
        <v>0</v>
      </c>
      <c r="AL1030" s="973">
        <f>IF($Z1030=0,0,IF(AND($Z1030=1,AE1030&gt;0),1,IF(AND($Z1030=1,AG1030&gt;0),1,IF(AND($Z1030=1,AI1030&gt;0),1,0))))</f>
        <v>0</v>
      </c>
      <c r="AM1030" s="978">
        <f>IF($Z1030=0,0,IF(AQ1030+AS1030+AU1030&gt;0,$AA1030,0))</f>
        <v>0</v>
      </c>
      <c r="AN1030" s="980">
        <f>IF($Z1030=0,0,IF(AND(AM1030=0,I1031&gt;0),$AA1030,0))</f>
        <v>0</v>
      </c>
      <c r="AO1030" s="969">
        <f>$AA1030-AM1030-AN1030</f>
        <v>0</v>
      </c>
      <c r="AP1030" s="204">
        <f t="shared" si="336"/>
        <v>0</v>
      </c>
      <c r="AQ1030" s="204">
        <f t="shared" si="336"/>
        <v>0</v>
      </c>
      <c r="AR1030" s="204">
        <f t="shared" si="336"/>
        <v>0</v>
      </c>
      <c r="AS1030" s="204">
        <f t="shared" si="336"/>
        <v>0</v>
      </c>
      <c r="AT1030" s="204">
        <f t="shared" si="336"/>
        <v>0</v>
      </c>
      <c r="AU1030" s="205">
        <f t="shared" si="336"/>
        <v>0</v>
      </c>
      <c r="AV1030" s="973">
        <f>IF($Z1030=1,0,IF(AND($Z1030=0,AQ1030&gt;0),1,IF(AND($Z1030=0,AS1030&gt;0),1,IF(AND($Z1030=0,AU1030&gt;0),1,0))))</f>
        <v>0</v>
      </c>
      <c r="AW1030" s="973">
        <f>IF($Z1030=0,0,IF(AND($Z1030=1,AP1030&gt;0),1,IF(AND($Z1030=1,AR1030&gt;0),1,IF(AND($Z1030=1,AT1030&gt;0),1,0))))</f>
        <v>0</v>
      </c>
      <c r="AX1030" s="978">
        <f>IF($Z1030=0,0,IF(BB1030+BD1030+BF1030&gt;0,$AA1030,0))</f>
        <v>0</v>
      </c>
      <c r="AY1030" s="980">
        <f>IF($Z1030=0,0,IF(AND(AX1030=0,K1031&gt;0),$AA1030,0))</f>
        <v>0</v>
      </c>
      <c r="AZ1030" s="969">
        <f>$AA1030-AX1030-AY1030</f>
        <v>0</v>
      </c>
      <c r="BA1030" s="204">
        <f t="shared" si="337"/>
        <v>0</v>
      </c>
      <c r="BB1030" s="204">
        <f t="shared" si="337"/>
        <v>0</v>
      </c>
      <c r="BC1030" s="204">
        <f t="shared" si="337"/>
        <v>0</v>
      </c>
      <c r="BD1030" s="204">
        <f t="shared" si="337"/>
        <v>0</v>
      </c>
      <c r="BE1030" s="204">
        <f t="shared" si="337"/>
        <v>0</v>
      </c>
      <c r="BF1030" s="205">
        <f t="shared" si="337"/>
        <v>0</v>
      </c>
      <c r="BG1030" s="973">
        <f>IF($Z1030=1,0,IF(AND($Z1030=0,BB1030&gt;0),1,IF(AND($Z1030=0,BD1030&gt;0),1,IF(AND($Z1030=0,BF1030&gt;0),1,0))))</f>
        <v>0</v>
      </c>
      <c r="BH1030" s="973">
        <f>IF($Z1030=0,0,IF(AND($Z1030=1,BA1030&gt;0),1,IF(AND($Z1030=1,BC1030&gt;0),1,IF(AND($Z1030=1,BE1030&gt;0),1,0))))</f>
        <v>0</v>
      </c>
      <c r="BI1030" s="978">
        <f>IF($Z1030=0,0,IF(BM1030+BO1030+BQ1030&gt;0,$AA1030,0))</f>
        <v>0</v>
      </c>
      <c r="BJ1030" s="980">
        <f>IF($Z1030=0,0,IF(AND(BI1030=0,M1031&gt;0),$AA1030,0))</f>
        <v>0</v>
      </c>
      <c r="BK1030" s="969">
        <f>$AA1030-BI1030-BJ1030</f>
        <v>0</v>
      </c>
      <c r="BL1030" s="204">
        <f t="shared" si="338"/>
        <v>0</v>
      </c>
      <c r="BM1030" s="204">
        <f t="shared" si="338"/>
        <v>0</v>
      </c>
      <c r="BN1030" s="204">
        <f t="shared" si="338"/>
        <v>0</v>
      </c>
      <c r="BO1030" s="204">
        <f t="shared" si="338"/>
        <v>0</v>
      </c>
      <c r="BP1030" s="204">
        <f t="shared" si="338"/>
        <v>0</v>
      </c>
      <c r="BQ1030" s="205">
        <f t="shared" si="338"/>
        <v>0</v>
      </c>
      <c r="BR1030" s="973">
        <f>IF($Z1030=1,0,IF(AND($Z1030=0,BM1030&gt;0),1,IF(AND($Z1030=0,BO1030&gt;0),1,IF(AND($Z1030=0,BQ1030&gt;0),1,0))))</f>
        <v>0</v>
      </c>
      <c r="BS1030" s="973">
        <f>IF($Z1030=0,0,IF(AND($Z1030=1,BL1030&gt;0),1,IF(AND($Z1030=1,BN1030&gt;0),1,IF(AND($Z1030=1,BP1030&gt;0),1,0))))</f>
        <v>0</v>
      </c>
      <c r="BT1030" s="978">
        <f>IF($Z1030=0,0,IF(BX1030+BZ1030+CB1030&gt;0,$AA1030,0))</f>
        <v>0</v>
      </c>
      <c r="BU1030" s="980">
        <f>IF($Z1030=0,0,IF(AND(BT1030=0,O1031&gt;0),$AA1030,0))</f>
        <v>0</v>
      </c>
      <c r="BV1030" s="969">
        <f>$AA1030-BT1030-BU1030</f>
        <v>0</v>
      </c>
      <c r="BW1030" s="204">
        <f t="shared" si="339"/>
        <v>0</v>
      </c>
      <c r="BX1030" s="204">
        <f t="shared" si="339"/>
        <v>0</v>
      </c>
      <c r="BY1030" s="204">
        <f t="shared" si="339"/>
        <v>0</v>
      </c>
      <c r="BZ1030" s="204">
        <f t="shared" si="339"/>
        <v>0</v>
      </c>
      <c r="CA1030" s="204">
        <f t="shared" si="339"/>
        <v>0</v>
      </c>
      <c r="CB1030" s="205">
        <f t="shared" si="339"/>
        <v>0</v>
      </c>
      <c r="CC1030" s="973">
        <f>IF($Z1030=1,0,IF(AND($Z1030=0,BX1030&gt;0),1,IF(AND($Z1030=0,BZ1030&gt;0),1,IF(AND($Z1030=0,CB1030&gt;0),1,0))))</f>
        <v>0</v>
      </c>
      <c r="CD1030" s="973">
        <f>IF($Z1030=0,0,IF(AND($Z1030=1,BW1030&gt;0),1,IF(AND($Z1030=1,BY1030&gt;0),1,IF(AND($Z1030=1,CA1030&gt;0),1,0))))</f>
        <v>0</v>
      </c>
      <c r="CE1030" s="11"/>
      <c r="CF1030" s="11"/>
      <c r="CG1030" s="11"/>
      <c r="CH1030" s="11"/>
      <c r="CI1030" s="11"/>
      <c r="CJ1030" s="11"/>
      <c r="CK1030" s="11"/>
      <c r="CL1030" s="11"/>
      <c r="CM1030" s="11"/>
    </row>
    <row r="1031" spans="1:91" ht="14.25" customHeight="1">
      <c r="A1031" s="950" t="str">
        <f>A1030</f>
        <v/>
      </c>
      <c r="B1031" s="57"/>
      <c r="C1031" s="2051"/>
      <c r="D1031" s="2053"/>
      <c r="E1031" s="2051"/>
      <c r="F1031" s="2772"/>
      <c r="G1031" s="1121">
        <f>Import!Q1728</f>
        <v>0</v>
      </c>
      <c r="H1031" s="2774"/>
      <c r="I1031" s="450"/>
      <c r="J1031" s="2775"/>
      <c r="K1031" s="450"/>
      <c r="L1031" s="2775"/>
      <c r="M1031" s="450"/>
      <c r="N1031" s="2775"/>
      <c r="O1031" s="450"/>
      <c r="P1031" s="2775"/>
      <c r="Q1031" s="11"/>
      <c r="R1031" s="11"/>
      <c r="S1031" s="397"/>
      <c r="T1031" s="419"/>
      <c r="U1031" s="444">
        <f>Import!N1729</f>
        <v>0</v>
      </c>
      <c r="V1031" s="11"/>
      <c r="W1031" s="306"/>
      <c r="X1031" s="306"/>
      <c r="Y1031" s="306"/>
      <c r="Z1031" s="11"/>
      <c r="AE1031" s="204"/>
      <c r="AF1031" s="204"/>
      <c r="AG1031" s="204"/>
      <c r="AH1031" s="204"/>
      <c r="AI1031" s="922"/>
      <c r="AJ1031" s="205"/>
      <c r="AK1031" s="973"/>
      <c r="AL1031" s="973">
        <f>AL1030</f>
        <v>0</v>
      </c>
      <c r="AP1031" s="204"/>
      <c r="AQ1031" s="204"/>
      <c r="AR1031" s="204"/>
      <c r="AS1031" s="204"/>
      <c r="AT1031" s="204"/>
      <c r="AU1031" s="205"/>
      <c r="AV1031" s="973"/>
      <c r="AW1031" s="973">
        <f>AW1030</f>
        <v>0</v>
      </c>
      <c r="BA1031" s="204"/>
      <c r="BB1031" s="204"/>
      <c r="BC1031" s="204"/>
      <c r="BD1031" s="204"/>
      <c r="BE1031" s="204"/>
      <c r="BF1031" s="205"/>
      <c r="BG1031" s="973"/>
      <c r="BH1031" s="973">
        <f>BH1030</f>
        <v>0</v>
      </c>
      <c r="BL1031" s="204"/>
      <c r="BM1031" s="204"/>
      <c r="BN1031" s="204"/>
      <c r="BO1031" s="204"/>
      <c r="BP1031" s="204"/>
      <c r="BQ1031" s="205"/>
      <c r="BR1031" s="973"/>
      <c r="BS1031" s="973">
        <f>BS1030</f>
        <v>0</v>
      </c>
      <c r="BW1031" s="204"/>
      <c r="BX1031" s="204"/>
      <c r="BY1031" s="204"/>
      <c r="BZ1031" s="204"/>
      <c r="CA1031" s="204"/>
      <c r="CB1031" s="205"/>
      <c r="CC1031" s="973"/>
      <c r="CD1031" s="973">
        <f>CD1030</f>
        <v>0</v>
      </c>
      <c r="CE1031" s="11"/>
      <c r="CF1031" s="11"/>
      <c r="CG1031" s="11"/>
      <c r="CH1031" s="11"/>
      <c r="CI1031" s="11"/>
      <c r="CJ1031" s="11"/>
      <c r="CK1031" s="11"/>
      <c r="CL1031" s="11"/>
      <c r="CM1031" s="11"/>
    </row>
    <row r="1032" spans="1:91" ht="24.75" customHeight="1">
      <c r="A1032" s="949" t="str">
        <f>IF(E1032&gt;0,"Wypełnione","")</f>
        <v/>
      </c>
      <c r="B1032" s="57"/>
      <c r="C1032" s="2050">
        <f>'Og s3a'!C1741</f>
        <v>0</v>
      </c>
      <c r="D1032" s="2052">
        <f>'Og s3a'!E1741</f>
        <v>0</v>
      </c>
      <c r="E1032" s="2050">
        <f>'Og s3a'!F1741</f>
        <v>0</v>
      </c>
      <c r="F1032" s="2771"/>
      <c r="G1032" s="448">
        <f>T1032</f>
        <v>0</v>
      </c>
      <c r="H1032" s="2773">
        <f>U1032</f>
        <v>0</v>
      </c>
      <c r="I1032" s="451"/>
      <c r="J1032" s="2775"/>
      <c r="K1032" s="451"/>
      <c r="L1032" s="2775"/>
      <c r="M1032" s="451"/>
      <c r="N1032" s="2775"/>
      <c r="O1032" s="451"/>
      <c r="P1032" s="2775"/>
      <c r="Q1032" s="11"/>
      <c r="R1032" s="11"/>
      <c r="S1032" s="396">
        <f>'Og s3a'!G1741</f>
        <v>0</v>
      </c>
      <c r="T1032" s="398">
        <f>'Og s3a'!D1741</f>
        <v>0</v>
      </c>
      <c r="U1032" s="444">
        <f>Import!N1730</f>
        <v>0</v>
      </c>
      <c r="V1032" s="11"/>
      <c r="W1032" s="306"/>
      <c r="X1032" s="306"/>
      <c r="Y1032" s="306"/>
      <c r="Z1032" s="970">
        <f>IF(F1032=AF$7,1,0)</f>
        <v>0</v>
      </c>
      <c r="AA1032" s="970">
        <f>Z1032*D1032</f>
        <v>0</v>
      </c>
      <c r="AB1032" s="978">
        <f>IF($Z1032=0,0,IF(AF1032+AH1032+AJ1032&gt;0,$AA1032,0))</f>
        <v>0</v>
      </c>
      <c r="AC1032" s="980">
        <f>IF($Z1032=0,0,IF(AND(AB1032=0,G1033&gt;0),$AA1032,0))</f>
        <v>0</v>
      </c>
      <c r="AD1032" s="969">
        <f>AA1032-AB1032-AC1032</f>
        <v>0</v>
      </c>
      <c r="AE1032" s="204">
        <f t="shared" si="335"/>
        <v>0</v>
      </c>
      <c r="AF1032" s="204">
        <f t="shared" si="335"/>
        <v>0</v>
      </c>
      <c r="AG1032" s="204">
        <f t="shared" si="335"/>
        <v>0</v>
      </c>
      <c r="AH1032" s="204">
        <f t="shared" si="335"/>
        <v>0</v>
      </c>
      <c r="AI1032" s="922">
        <f t="shared" si="335"/>
        <v>0</v>
      </c>
      <c r="AJ1032" s="205">
        <f t="shared" si="335"/>
        <v>0</v>
      </c>
      <c r="AK1032" s="973">
        <f>IF($Z1032=1,0,IF(AND($Z1032=0,AF1032&gt;0),1,IF(AND($Z1032=0,AH1032&gt;0),1,IF(AND($Z1032=0,AJ1032&gt;0),1,0))))</f>
        <v>0</v>
      </c>
      <c r="AL1032" s="973">
        <f>IF($Z1032=0,0,IF(AND($Z1032=1,AE1032&gt;0),1,IF(AND($Z1032=1,AG1032&gt;0),1,IF(AND($Z1032=1,AI1032&gt;0),1,0))))</f>
        <v>0</v>
      </c>
      <c r="AM1032" s="978">
        <f>IF($Z1032=0,0,IF(AQ1032+AS1032+AU1032&gt;0,$AA1032,0))</f>
        <v>0</v>
      </c>
      <c r="AN1032" s="980">
        <f>IF($Z1032=0,0,IF(AND(AM1032=0,I1033&gt;0),$AA1032,0))</f>
        <v>0</v>
      </c>
      <c r="AO1032" s="969">
        <f>$AA1032-AM1032-AN1032</f>
        <v>0</v>
      </c>
      <c r="AP1032" s="204">
        <f t="shared" si="336"/>
        <v>0</v>
      </c>
      <c r="AQ1032" s="204">
        <f t="shared" si="336"/>
        <v>0</v>
      </c>
      <c r="AR1032" s="204">
        <f t="shared" si="336"/>
        <v>0</v>
      </c>
      <c r="AS1032" s="204">
        <f t="shared" si="336"/>
        <v>0</v>
      </c>
      <c r="AT1032" s="204">
        <f t="shared" si="336"/>
        <v>0</v>
      </c>
      <c r="AU1032" s="205">
        <f t="shared" si="336"/>
        <v>0</v>
      </c>
      <c r="AV1032" s="973">
        <f>IF($Z1032=1,0,IF(AND($Z1032=0,AQ1032&gt;0),1,IF(AND($Z1032=0,AS1032&gt;0),1,IF(AND($Z1032=0,AU1032&gt;0),1,0))))</f>
        <v>0</v>
      </c>
      <c r="AW1032" s="973">
        <f>IF($Z1032=0,0,IF(AND($Z1032=1,AP1032&gt;0),1,IF(AND($Z1032=1,AR1032&gt;0),1,IF(AND($Z1032=1,AT1032&gt;0),1,0))))</f>
        <v>0</v>
      </c>
      <c r="AX1032" s="978">
        <f>IF($Z1032=0,0,IF(BB1032+BD1032+BF1032&gt;0,$AA1032,0))</f>
        <v>0</v>
      </c>
      <c r="AY1032" s="980">
        <f>IF($Z1032=0,0,IF(AND(AX1032=0,K1033&gt;0),$AA1032,0))</f>
        <v>0</v>
      </c>
      <c r="AZ1032" s="969">
        <f>$AA1032-AX1032-AY1032</f>
        <v>0</v>
      </c>
      <c r="BA1032" s="204">
        <f t="shared" si="337"/>
        <v>0</v>
      </c>
      <c r="BB1032" s="204">
        <f t="shared" si="337"/>
        <v>0</v>
      </c>
      <c r="BC1032" s="204">
        <f t="shared" si="337"/>
        <v>0</v>
      </c>
      <c r="BD1032" s="204">
        <f t="shared" si="337"/>
        <v>0</v>
      </c>
      <c r="BE1032" s="204">
        <f t="shared" si="337"/>
        <v>0</v>
      </c>
      <c r="BF1032" s="205">
        <f t="shared" si="337"/>
        <v>0</v>
      </c>
      <c r="BG1032" s="973">
        <f>IF($Z1032=1,0,IF(AND($Z1032=0,BB1032&gt;0),1,IF(AND($Z1032=0,BD1032&gt;0),1,IF(AND($Z1032=0,BF1032&gt;0),1,0))))</f>
        <v>0</v>
      </c>
      <c r="BH1032" s="973">
        <f>IF($Z1032=0,0,IF(AND($Z1032=1,BA1032&gt;0),1,IF(AND($Z1032=1,BC1032&gt;0),1,IF(AND($Z1032=1,BE1032&gt;0),1,0))))</f>
        <v>0</v>
      </c>
      <c r="BI1032" s="978">
        <f>IF($Z1032=0,0,IF(BM1032+BO1032+BQ1032&gt;0,$AA1032,0))</f>
        <v>0</v>
      </c>
      <c r="BJ1032" s="980">
        <f>IF($Z1032=0,0,IF(AND(BI1032=0,M1033&gt;0),$AA1032,0))</f>
        <v>0</v>
      </c>
      <c r="BK1032" s="969">
        <f>$AA1032-BI1032-BJ1032</f>
        <v>0</v>
      </c>
      <c r="BL1032" s="204">
        <f t="shared" si="338"/>
        <v>0</v>
      </c>
      <c r="BM1032" s="204">
        <f t="shared" si="338"/>
        <v>0</v>
      </c>
      <c r="BN1032" s="204">
        <f t="shared" si="338"/>
        <v>0</v>
      </c>
      <c r="BO1032" s="204">
        <f t="shared" si="338"/>
        <v>0</v>
      </c>
      <c r="BP1032" s="204">
        <f t="shared" si="338"/>
        <v>0</v>
      </c>
      <c r="BQ1032" s="205">
        <f t="shared" si="338"/>
        <v>0</v>
      </c>
      <c r="BR1032" s="973">
        <f>IF($Z1032=1,0,IF(AND($Z1032=0,BM1032&gt;0),1,IF(AND($Z1032=0,BO1032&gt;0),1,IF(AND($Z1032=0,BQ1032&gt;0),1,0))))</f>
        <v>0</v>
      </c>
      <c r="BS1032" s="973">
        <f>IF($Z1032=0,0,IF(AND($Z1032=1,BL1032&gt;0),1,IF(AND($Z1032=1,BN1032&gt;0),1,IF(AND($Z1032=1,BP1032&gt;0),1,0))))</f>
        <v>0</v>
      </c>
      <c r="BT1032" s="978">
        <f>IF($Z1032=0,0,IF(BX1032+BZ1032+CB1032&gt;0,$AA1032,0))</f>
        <v>0</v>
      </c>
      <c r="BU1032" s="980">
        <f>IF($Z1032=0,0,IF(AND(BT1032=0,O1033&gt;0),$AA1032,0))</f>
        <v>0</v>
      </c>
      <c r="BV1032" s="969">
        <f>$AA1032-BT1032-BU1032</f>
        <v>0</v>
      </c>
      <c r="BW1032" s="204">
        <f t="shared" si="339"/>
        <v>0</v>
      </c>
      <c r="BX1032" s="204">
        <f t="shared" si="339"/>
        <v>0</v>
      </c>
      <c r="BY1032" s="204">
        <f t="shared" si="339"/>
        <v>0</v>
      </c>
      <c r="BZ1032" s="204">
        <f t="shared" si="339"/>
        <v>0</v>
      </c>
      <c r="CA1032" s="204">
        <f t="shared" si="339"/>
        <v>0</v>
      </c>
      <c r="CB1032" s="205">
        <f t="shared" si="339"/>
        <v>0</v>
      </c>
      <c r="CC1032" s="973">
        <f>IF($Z1032=1,0,IF(AND($Z1032=0,BX1032&gt;0),1,IF(AND($Z1032=0,BZ1032&gt;0),1,IF(AND($Z1032=0,CB1032&gt;0),1,0))))</f>
        <v>0</v>
      </c>
      <c r="CD1032" s="973">
        <f>IF($Z1032=0,0,IF(AND($Z1032=1,BW1032&gt;0),1,IF(AND($Z1032=1,BY1032&gt;0),1,IF(AND($Z1032=1,CA1032&gt;0),1,0))))</f>
        <v>0</v>
      </c>
      <c r="CE1032" s="11"/>
      <c r="CF1032" s="11"/>
      <c r="CG1032" s="11"/>
      <c r="CH1032" s="11"/>
      <c r="CI1032" s="11"/>
      <c r="CJ1032" s="11"/>
      <c r="CK1032" s="11"/>
      <c r="CL1032" s="11"/>
      <c r="CM1032" s="11"/>
    </row>
    <row r="1033" spans="1:91" ht="14.25" customHeight="1">
      <c r="A1033" s="950" t="str">
        <f>A1032</f>
        <v/>
      </c>
      <c r="B1033" s="57"/>
      <c r="C1033" s="2051"/>
      <c r="D1033" s="2053"/>
      <c r="E1033" s="2051"/>
      <c r="F1033" s="2772"/>
      <c r="G1033" s="1121">
        <f>Import!Q1730</f>
        <v>0</v>
      </c>
      <c r="H1033" s="2774"/>
      <c r="I1033" s="450"/>
      <c r="J1033" s="2775"/>
      <c r="K1033" s="450"/>
      <c r="L1033" s="2775"/>
      <c r="M1033" s="450"/>
      <c r="N1033" s="2775"/>
      <c r="O1033" s="450"/>
      <c r="P1033" s="2775"/>
      <c r="Q1033" s="11"/>
      <c r="R1033" s="11"/>
      <c r="S1033" s="397"/>
      <c r="T1033" s="419"/>
      <c r="U1033" s="444">
        <f>Import!N1731</f>
        <v>0</v>
      </c>
      <c r="V1033" s="11"/>
      <c r="W1033" s="306"/>
      <c r="X1033" s="306"/>
      <c r="Y1033" s="306"/>
      <c r="Z1033" s="11"/>
      <c r="AE1033" s="204"/>
      <c r="AF1033" s="204"/>
      <c r="AG1033" s="204"/>
      <c r="AH1033" s="204"/>
      <c r="AI1033" s="922"/>
      <c r="AJ1033" s="205"/>
      <c r="AK1033" s="973"/>
      <c r="AL1033" s="973">
        <f>AL1032</f>
        <v>0</v>
      </c>
      <c r="AP1033" s="204"/>
      <c r="AQ1033" s="204"/>
      <c r="AR1033" s="204"/>
      <c r="AS1033" s="204"/>
      <c r="AT1033" s="204"/>
      <c r="AU1033" s="205"/>
      <c r="AV1033" s="973"/>
      <c r="AW1033" s="973">
        <f>AW1032</f>
        <v>0</v>
      </c>
      <c r="BA1033" s="204"/>
      <c r="BB1033" s="204"/>
      <c r="BC1033" s="204"/>
      <c r="BD1033" s="204"/>
      <c r="BE1033" s="204"/>
      <c r="BF1033" s="205"/>
      <c r="BG1033" s="973"/>
      <c r="BH1033" s="973">
        <f>BH1032</f>
        <v>0</v>
      </c>
      <c r="BL1033" s="204"/>
      <c r="BM1033" s="204"/>
      <c r="BN1033" s="204"/>
      <c r="BO1033" s="204"/>
      <c r="BP1033" s="204"/>
      <c r="BQ1033" s="205"/>
      <c r="BR1033" s="973"/>
      <c r="BS1033" s="973">
        <f>BS1032</f>
        <v>0</v>
      </c>
      <c r="BW1033" s="204"/>
      <c r="BX1033" s="204"/>
      <c r="BY1033" s="204"/>
      <c r="BZ1033" s="204"/>
      <c r="CA1033" s="204"/>
      <c r="CB1033" s="205"/>
      <c r="CC1033" s="973"/>
      <c r="CD1033" s="973">
        <f>CD1032</f>
        <v>0</v>
      </c>
      <c r="CE1033" s="11"/>
      <c r="CF1033" s="11"/>
      <c r="CG1033" s="11"/>
      <c r="CH1033" s="11"/>
      <c r="CI1033" s="11"/>
      <c r="CJ1033" s="11"/>
      <c r="CK1033" s="11"/>
      <c r="CL1033" s="11"/>
      <c r="CM1033" s="11"/>
    </row>
    <row r="1034" spans="1:91" ht="24.75" customHeight="1">
      <c r="A1034" s="949" t="str">
        <f>IF(E1034&gt;0,"Wypełnione","")</f>
        <v/>
      </c>
      <c r="B1034" s="57"/>
      <c r="C1034" s="2050">
        <f>'Og s3a'!C1743</f>
        <v>0</v>
      </c>
      <c r="D1034" s="2052">
        <f>'Og s3a'!E1743</f>
        <v>0</v>
      </c>
      <c r="E1034" s="2050">
        <f>'Og s3a'!F1743</f>
        <v>0</v>
      </c>
      <c r="F1034" s="2771"/>
      <c r="G1034" s="448">
        <f>T1034</f>
        <v>0</v>
      </c>
      <c r="H1034" s="2773">
        <f>U1034</f>
        <v>0</v>
      </c>
      <c r="I1034" s="451"/>
      <c r="J1034" s="2775"/>
      <c r="K1034" s="451"/>
      <c r="L1034" s="2775"/>
      <c r="M1034" s="451"/>
      <c r="N1034" s="2775"/>
      <c r="O1034" s="451"/>
      <c r="P1034" s="2775"/>
      <c r="Q1034" s="11"/>
      <c r="R1034" s="11"/>
      <c r="S1034" s="396">
        <f>'Og s3a'!G1743</f>
        <v>0</v>
      </c>
      <c r="T1034" s="398">
        <f>'Og s3a'!D1743</f>
        <v>0</v>
      </c>
      <c r="U1034" s="444">
        <f>Import!N1732</f>
        <v>0</v>
      </c>
      <c r="V1034" s="11"/>
      <c r="W1034" s="306"/>
      <c r="X1034" s="306"/>
      <c r="Y1034" s="306"/>
      <c r="Z1034" s="970">
        <f>IF(F1034=AF$7,1,0)</f>
        <v>0</v>
      </c>
      <c r="AA1034" s="970">
        <f>Z1034*D1034</f>
        <v>0</v>
      </c>
      <c r="AB1034" s="978">
        <f>IF($Z1034=0,0,IF(AF1034+AH1034+AJ1034&gt;0,$AA1034,0))</f>
        <v>0</v>
      </c>
      <c r="AC1034" s="980">
        <f>IF($Z1034=0,0,IF(AND(AB1034=0,G1035&gt;0),$AA1034,0))</f>
        <v>0</v>
      </c>
      <c r="AD1034" s="969">
        <f>AA1034-AB1034-AC1034</f>
        <v>0</v>
      </c>
      <c r="AE1034" s="204">
        <f t="shared" si="335"/>
        <v>0</v>
      </c>
      <c r="AF1034" s="204">
        <f t="shared" si="335"/>
        <v>0</v>
      </c>
      <c r="AG1034" s="204">
        <f t="shared" si="335"/>
        <v>0</v>
      </c>
      <c r="AH1034" s="204">
        <f t="shared" si="335"/>
        <v>0</v>
      </c>
      <c r="AI1034" s="922">
        <f t="shared" si="335"/>
        <v>0</v>
      </c>
      <c r="AJ1034" s="205">
        <f t="shared" si="335"/>
        <v>0</v>
      </c>
      <c r="AK1034" s="973">
        <f>IF($Z1034=1,0,IF(AND($Z1034=0,AF1034&gt;0),1,IF(AND($Z1034=0,AH1034&gt;0),1,IF(AND($Z1034=0,AJ1034&gt;0),1,0))))</f>
        <v>0</v>
      </c>
      <c r="AL1034" s="973">
        <f>IF($Z1034=0,0,IF(AND($Z1034=1,AE1034&gt;0),1,IF(AND($Z1034=1,AG1034&gt;0),1,IF(AND($Z1034=1,AI1034&gt;0),1,0))))</f>
        <v>0</v>
      </c>
      <c r="AM1034" s="978">
        <f>IF($Z1034=0,0,IF(AQ1034+AS1034+AU1034&gt;0,$AA1034,0))</f>
        <v>0</v>
      </c>
      <c r="AN1034" s="980">
        <f>IF($Z1034=0,0,IF(AND(AM1034=0,I1035&gt;0),$AA1034,0))</f>
        <v>0</v>
      </c>
      <c r="AO1034" s="969">
        <f>$AA1034-AM1034-AN1034</f>
        <v>0</v>
      </c>
      <c r="AP1034" s="204">
        <f t="shared" si="336"/>
        <v>0</v>
      </c>
      <c r="AQ1034" s="204">
        <f t="shared" si="336"/>
        <v>0</v>
      </c>
      <c r="AR1034" s="204">
        <f t="shared" si="336"/>
        <v>0</v>
      </c>
      <c r="AS1034" s="204">
        <f t="shared" si="336"/>
        <v>0</v>
      </c>
      <c r="AT1034" s="204">
        <f t="shared" si="336"/>
        <v>0</v>
      </c>
      <c r="AU1034" s="205">
        <f t="shared" si="336"/>
        <v>0</v>
      </c>
      <c r="AV1034" s="973">
        <f>IF($Z1034=1,0,IF(AND($Z1034=0,AQ1034&gt;0),1,IF(AND($Z1034=0,AS1034&gt;0),1,IF(AND($Z1034=0,AU1034&gt;0),1,0))))</f>
        <v>0</v>
      </c>
      <c r="AW1034" s="973">
        <f>IF($Z1034=0,0,IF(AND($Z1034=1,AP1034&gt;0),1,IF(AND($Z1034=1,AR1034&gt;0),1,IF(AND($Z1034=1,AT1034&gt;0),1,0))))</f>
        <v>0</v>
      </c>
      <c r="AX1034" s="978">
        <f>IF($Z1034=0,0,IF(BB1034+BD1034+BF1034&gt;0,$AA1034,0))</f>
        <v>0</v>
      </c>
      <c r="AY1034" s="980">
        <f>IF($Z1034=0,0,IF(AND(AX1034=0,K1035&gt;0),$AA1034,0))</f>
        <v>0</v>
      </c>
      <c r="AZ1034" s="969">
        <f>$AA1034-AX1034-AY1034</f>
        <v>0</v>
      </c>
      <c r="BA1034" s="204">
        <f t="shared" si="337"/>
        <v>0</v>
      </c>
      <c r="BB1034" s="204">
        <f t="shared" si="337"/>
        <v>0</v>
      </c>
      <c r="BC1034" s="204">
        <f t="shared" si="337"/>
        <v>0</v>
      </c>
      <c r="BD1034" s="204">
        <f t="shared" si="337"/>
        <v>0</v>
      </c>
      <c r="BE1034" s="204">
        <f t="shared" si="337"/>
        <v>0</v>
      </c>
      <c r="BF1034" s="205">
        <f t="shared" si="337"/>
        <v>0</v>
      </c>
      <c r="BG1034" s="973">
        <f>IF($Z1034=1,0,IF(AND($Z1034=0,BB1034&gt;0),1,IF(AND($Z1034=0,BD1034&gt;0),1,IF(AND($Z1034=0,BF1034&gt;0),1,0))))</f>
        <v>0</v>
      </c>
      <c r="BH1034" s="973">
        <f>IF($Z1034=0,0,IF(AND($Z1034=1,BA1034&gt;0),1,IF(AND($Z1034=1,BC1034&gt;0),1,IF(AND($Z1034=1,BE1034&gt;0),1,0))))</f>
        <v>0</v>
      </c>
      <c r="BI1034" s="978">
        <f>IF($Z1034=0,0,IF(BM1034+BO1034+BQ1034&gt;0,$AA1034,0))</f>
        <v>0</v>
      </c>
      <c r="BJ1034" s="980">
        <f>IF($Z1034=0,0,IF(AND(BI1034=0,M1035&gt;0),$AA1034,0))</f>
        <v>0</v>
      </c>
      <c r="BK1034" s="969">
        <f>$AA1034-BI1034-BJ1034</f>
        <v>0</v>
      </c>
      <c r="BL1034" s="204">
        <f t="shared" si="338"/>
        <v>0</v>
      </c>
      <c r="BM1034" s="204">
        <f t="shared" si="338"/>
        <v>0</v>
      </c>
      <c r="BN1034" s="204">
        <f t="shared" si="338"/>
        <v>0</v>
      </c>
      <c r="BO1034" s="204">
        <f t="shared" si="338"/>
        <v>0</v>
      </c>
      <c r="BP1034" s="204">
        <f t="shared" si="338"/>
        <v>0</v>
      </c>
      <c r="BQ1034" s="205">
        <f t="shared" si="338"/>
        <v>0</v>
      </c>
      <c r="BR1034" s="973">
        <f>IF($Z1034=1,0,IF(AND($Z1034=0,BM1034&gt;0),1,IF(AND($Z1034=0,BO1034&gt;0),1,IF(AND($Z1034=0,BQ1034&gt;0),1,0))))</f>
        <v>0</v>
      </c>
      <c r="BS1034" s="973">
        <f>IF($Z1034=0,0,IF(AND($Z1034=1,BL1034&gt;0),1,IF(AND($Z1034=1,BN1034&gt;0),1,IF(AND($Z1034=1,BP1034&gt;0),1,0))))</f>
        <v>0</v>
      </c>
      <c r="BT1034" s="978">
        <f>IF($Z1034=0,0,IF(BX1034+BZ1034+CB1034&gt;0,$AA1034,0))</f>
        <v>0</v>
      </c>
      <c r="BU1034" s="980">
        <f>IF($Z1034=0,0,IF(AND(BT1034=0,O1035&gt;0),$AA1034,0))</f>
        <v>0</v>
      </c>
      <c r="BV1034" s="969">
        <f>$AA1034-BT1034-BU1034</f>
        <v>0</v>
      </c>
      <c r="BW1034" s="204">
        <f t="shared" si="339"/>
        <v>0</v>
      </c>
      <c r="BX1034" s="204">
        <f t="shared" si="339"/>
        <v>0</v>
      </c>
      <c r="BY1034" s="204">
        <f t="shared" si="339"/>
        <v>0</v>
      </c>
      <c r="BZ1034" s="204">
        <f t="shared" si="339"/>
        <v>0</v>
      </c>
      <c r="CA1034" s="204">
        <f t="shared" si="339"/>
        <v>0</v>
      </c>
      <c r="CB1034" s="205">
        <f t="shared" si="339"/>
        <v>0</v>
      </c>
      <c r="CC1034" s="973">
        <f>IF($Z1034=1,0,IF(AND($Z1034=0,BX1034&gt;0),1,IF(AND($Z1034=0,BZ1034&gt;0),1,IF(AND($Z1034=0,CB1034&gt;0),1,0))))</f>
        <v>0</v>
      </c>
      <c r="CD1034" s="973">
        <f>IF($Z1034=0,0,IF(AND($Z1034=1,BW1034&gt;0),1,IF(AND($Z1034=1,BY1034&gt;0),1,IF(AND($Z1034=1,CA1034&gt;0),1,0))))</f>
        <v>0</v>
      </c>
      <c r="CE1034" s="11"/>
      <c r="CF1034" s="11"/>
      <c r="CG1034" s="11"/>
      <c r="CH1034" s="11"/>
      <c r="CI1034" s="11"/>
      <c r="CJ1034" s="11"/>
      <c r="CK1034" s="11"/>
      <c r="CL1034" s="11"/>
      <c r="CM1034" s="11"/>
    </row>
    <row r="1035" spans="1:91" ht="14.25" customHeight="1">
      <c r="A1035" s="950" t="str">
        <f>A1034</f>
        <v/>
      </c>
      <c r="B1035" s="57"/>
      <c r="C1035" s="2051"/>
      <c r="D1035" s="2053"/>
      <c r="E1035" s="2051"/>
      <c r="F1035" s="2772"/>
      <c r="G1035" s="1121">
        <f>Import!Q1732</f>
        <v>0</v>
      </c>
      <c r="H1035" s="2774"/>
      <c r="I1035" s="450"/>
      <c r="J1035" s="2775"/>
      <c r="K1035" s="450"/>
      <c r="L1035" s="2775"/>
      <c r="M1035" s="450"/>
      <c r="N1035" s="2775"/>
      <c r="O1035" s="450"/>
      <c r="P1035" s="2775"/>
      <c r="Q1035" s="11"/>
      <c r="R1035" s="11"/>
      <c r="S1035" s="397"/>
      <c r="T1035" s="419"/>
      <c r="U1035" s="444">
        <f>Import!N1733</f>
        <v>0</v>
      </c>
      <c r="V1035" s="11"/>
      <c r="W1035" s="306"/>
      <c r="X1035" s="306"/>
      <c r="Y1035" s="306"/>
      <c r="Z1035" s="11"/>
      <c r="AE1035" s="204"/>
      <c r="AF1035" s="204"/>
      <c r="AG1035" s="204"/>
      <c r="AH1035" s="204"/>
      <c r="AI1035" s="922"/>
      <c r="AJ1035" s="205"/>
      <c r="AK1035" s="973"/>
      <c r="AL1035" s="973">
        <f>AL1034</f>
        <v>0</v>
      </c>
      <c r="AP1035" s="204"/>
      <c r="AQ1035" s="204"/>
      <c r="AR1035" s="204"/>
      <c r="AS1035" s="204"/>
      <c r="AT1035" s="204"/>
      <c r="AU1035" s="205"/>
      <c r="AV1035" s="973"/>
      <c r="AW1035" s="973">
        <f>AW1034</f>
        <v>0</v>
      </c>
      <c r="BA1035" s="204"/>
      <c r="BB1035" s="204"/>
      <c r="BC1035" s="204"/>
      <c r="BD1035" s="204"/>
      <c r="BE1035" s="204"/>
      <c r="BF1035" s="205"/>
      <c r="BG1035" s="973"/>
      <c r="BH1035" s="973">
        <f>BH1034</f>
        <v>0</v>
      </c>
      <c r="BL1035" s="204"/>
      <c r="BM1035" s="204"/>
      <c r="BN1035" s="204"/>
      <c r="BO1035" s="204"/>
      <c r="BP1035" s="204"/>
      <c r="BQ1035" s="205"/>
      <c r="BR1035" s="973"/>
      <c r="BS1035" s="973">
        <f>BS1034</f>
        <v>0</v>
      </c>
      <c r="BW1035" s="204"/>
      <c r="BX1035" s="204"/>
      <c r="BY1035" s="204"/>
      <c r="BZ1035" s="204"/>
      <c r="CA1035" s="204"/>
      <c r="CB1035" s="205"/>
      <c r="CC1035" s="973"/>
      <c r="CD1035" s="973">
        <f>CD1034</f>
        <v>0</v>
      </c>
      <c r="CE1035" s="11"/>
      <c r="CF1035" s="11"/>
      <c r="CG1035" s="11"/>
      <c r="CH1035" s="11"/>
      <c r="CI1035" s="11"/>
      <c r="CJ1035" s="11"/>
      <c r="CK1035" s="11"/>
      <c r="CL1035" s="11"/>
      <c r="CM1035" s="11"/>
    </row>
    <row r="1036" spans="1:91" ht="24.75" customHeight="1">
      <c r="A1036" s="949" t="str">
        <f>IF(E1036&gt;0,"Wypełnione","")</f>
        <v/>
      </c>
      <c r="B1036" s="57"/>
      <c r="C1036" s="2050">
        <f>'Og s3a'!C1745</f>
        <v>0</v>
      </c>
      <c r="D1036" s="2052">
        <f>'Og s3a'!E1745</f>
        <v>0</v>
      </c>
      <c r="E1036" s="2050">
        <f>'Og s3a'!F1745</f>
        <v>0</v>
      </c>
      <c r="F1036" s="2771"/>
      <c r="G1036" s="448">
        <f>T1036</f>
        <v>0</v>
      </c>
      <c r="H1036" s="2773">
        <f>U1036</f>
        <v>0</v>
      </c>
      <c r="I1036" s="451"/>
      <c r="J1036" s="2775"/>
      <c r="K1036" s="451"/>
      <c r="L1036" s="2775"/>
      <c r="M1036" s="451"/>
      <c r="N1036" s="2775"/>
      <c r="O1036" s="451"/>
      <c r="P1036" s="2775"/>
      <c r="Q1036" s="11"/>
      <c r="R1036" s="11"/>
      <c r="S1036" s="396">
        <f>'Og s3a'!G1745</f>
        <v>0</v>
      </c>
      <c r="T1036" s="398">
        <f>'Og s3a'!D1745</f>
        <v>0</v>
      </c>
      <c r="U1036" s="444">
        <f>Import!N1734</f>
        <v>0</v>
      </c>
      <c r="V1036" s="11"/>
      <c r="W1036" s="306"/>
      <c r="X1036" s="306"/>
      <c r="Y1036" s="306"/>
      <c r="Z1036" s="970">
        <f>IF(F1036=AF$7,1,0)</f>
        <v>0</v>
      </c>
      <c r="AA1036" s="970">
        <f>Z1036*D1036</f>
        <v>0</v>
      </c>
      <c r="AB1036" s="978">
        <f>IF($Z1036=0,0,IF(AF1036+AH1036+AJ1036&gt;0,$AA1036,0))</f>
        <v>0</v>
      </c>
      <c r="AC1036" s="980">
        <f>IF($Z1036=0,0,IF(AND(AB1036=0,G1037&gt;0),$AA1036,0))</f>
        <v>0</v>
      </c>
      <c r="AD1036" s="969">
        <f>AA1036-AB1036-AC1036</f>
        <v>0</v>
      </c>
      <c r="AE1036" s="204">
        <f t="shared" si="335"/>
        <v>0</v>
      </c>
      <c r="AF1036" s="204">
        <f t="shared" si="335"/>
        <v>0</v>
      </c>
      <c r="AG1036" s="204">
        <f t="shared" si="335"/>
        <v>0</v>
      </c>
      <c r="AH1036" s="204">
        <f t="shared" si="335"/>
        <v>0</v>
      </c>
      <c r="AI1036" s="922">
        <f t="shared" si="335"/>
        <v>0</v>
      </c>
      <c r="AJ1036" s="205">
        <f t="shared" si="335"/>
        <v>0</v>
      </c>
      <c r="AK1036" s="973">
        <f>IF($Z1036=1,0,IF(AND($Z1036=0,AF1036&gt;0),1,IF(AND($Z1036=0,AH1036&gt;0),1,IF(AND($Z1036=0,AJ1036&gt;0),1,0))))</f>
        <v>0</v>
      </c>
      <c r="AL1036" s="973">
        <f>IF($Z1036=0,0,IF(AND($Z1036=1,AE1036&gt;0),1,IF(AND($Z1036=1,AG1036&gt;0),1,IF(AND($Z1036=1,AI1036&gt;0),1,0))))</f>
        <v>0</v>
      </c>
      <c r="AM1036" s="978">
        <f>IF($Z1036=0,0,IF(AQ1036+AS1036+AU1036&gt;0,$AA1036,0))</f>
        <v>0</v>
      </c>
      <c r="AN1036" s="980">
        <f>IF($Z1036=0,0,IF(AND(AM1036=0,I1037&gt;0),$AA1036,0))</f>
        <v>0</v>
      </c>
      <c r="AO1036" s="969">
        <f>$AA1036-AM1036-AN1036</f>
        <v>0</v>
      </c>
      <c r="AP1036" s="204">
        <f t="shared" si="336"/>
        <v>0</v>
      </c>
      <c r="AQ1036" s="204">
        <f t="shared" si="336"/>
        <v>0</v>
      </c>
      <c r="AR1036" s="204">
        <f t="shared" si="336"/>
        <v>0</v>
      </c>
      <c r="AS1036" s="204">
        <f t="shared" si="336"/>
        <v>0</v>
      </c>
      <c r="AT1036" s="204">
        <f t="shared" si="336"/>
        <v>0</v>
      </c>
      <c r="AU1036" s="205">
        <f t="shared" si="336"/>
        <v>0</v>
      </c>
      <c r="AV1036" s="973">
        <f>IF($Z1036=1,0,IF(AND($Z1036=0,AQ1036&gt;0),1,IF(AND($Z1036=0,AS1036&gt;0),1,IF(AND($Z1036=0,AU1036&gt;0),1,0))))</f>
        <v>0</v>
      </c>
      <c r="AW1036" s="973">
        <f>IF($Z1036=0,0,IF(AND($Z1036=1,AP1036&gt;0),1,IF(AND($Z1036=1,AR1036&gt;0),1,IF(AND($Z1036=1,AT1036&gt;0),1,0))))</f>
        <v>0</v>
      </c>
      <c r="AX1036" s="978">
        <f>IF($Z1036=0,0,IF(BB1036+BD1036+BF1036&gt;0,$AA1036,0))</f>
        <v>0</v>
      </c>
      <c r="AY1036" s="980">
        <f>IF($Z1036=0,0,IF(AND(AX1036=0,K1037&gt;0),$AA1036,0))</f>
        <v>0</v>
      </c>
      <c r="AZ1036" s="969">
        <f>$AA1036-AX1036-AY1036</f>
        <v>0</v>
      </c>
      <c r="BA1036" s="204">
        <f t="shared" si="337"/>
        <v>0</v>
      </c>
      <c r="BB1036" s="204">
        <f t="shared" si="337"/>
        <v>0</v>
      </c>
      <c r="BC1036" s="204">
        <f t="shared" si="337"/>
        <v>0</v>
      </c>
      <c r="BD1036" s="204">
        <f t="shared" si="337"/>
        <v>0</v>
      </c>
      <c r="BE1036" s="204">
        <f t="shared" si="337"/>
        <v>0</v>
      </c>
      <c r="BF1036" s="205">
        <f t="shared" si="337"/>
        <v>0</v>
      </c>
      <c r="BG1036" s="973">
        <f>IF($Z1036=1,0,IF(AND($Z1036=0,BB1036&gt;0),1,IF(AND($Z1036=0,BD1036&gt;0),1,IF(AND($Z1036=0,BF1036&gt;0),1,0))))</f>
        <v>0</v>
      </c>
      <c r="BH1036" s="973">
        <f>IF($Z1036=0,0,IF(AND($Z1036=1,BA1036&gt;0),1,IF(AND($Z1036=1,BC1036&gt;0),1,IF(AND($Z1036=1,BE1036&gt;0),1,0))))</f>
        <v>0</v>
      </c>
      <c r="BI1036" s="978">
        <f>IF($Z1036=0,0,IF(BM1036+BO1036+BQ1036&gt;0,$AA1036,0))</f>
        <v>0</v>
      </c>
      <c r="BJ1036" s="980">
        <f>IF($Z1036=0,0,IF(AND(BI1036=0,M1037&gt;0),$AA1036,0))</f>
        <v>0</v>
      </c>
      <c r="BK1036" s="969">
        <f>$AA1036-BI1036-BJ1036</f>
        <v>0</v>
      </c>
      <c r="BL1036" s="204">
        <f t="shared" si="338"/>
        <v>0</v>
      </c>
      <c r="BM1036" s="204">
        <f t="shared" si="338"/>
        <v>0</v>
      </c>
      <c r="BN1036" s="204">
        <f t="shared" si="338"/>
        <v>0</v>
      </c>
      <c r="BO1036" s="204">
        <f t="shared" si="338"/>
        <v>0</v>
      </c>
      <c r="BP1036" s="204">
        <f t="shared" si="338"/>
        <v>0</v>
      </c>
      <c r="BQ1036" s="205">
        <f t="shared" si="338"/>
        <v>0</v>
      </c>
      <c r="BR1036" s="973">
        <f>IF($Z1036=1,0,IF(AND($Z1036=0,BM1036&gt;0),1,IF(AND($Z1036=0,BO1036&gt;0),1,IF(AND($Z1036=0,BQ1036&gt;0),1,0))))</f>
        <v>0</v>
      </c>
      <c r="BS1036" s="973">
        <f>IF($Z1036=0,0,IF(AND($Z1036=1,BL1036&gt;0),1,IF(AND($Z1036=1,BN1036&gt;0),1,IF(AND($Z1036=1,BP1036&gt;0),1,0))))</f>
        <v>0</v>
      </c>
      <c r="BT1036" s="978">
        <f>IF($Z1036=0,0,IF(BX1036+BZ1036+CB1036&gt;0,$AA1036,0))</f>
        <v>0</v>
      </c>
      <c r="BU1036" s="980">
        <f>IF($Z1036=0,0,IF(AND(BT1036=0,O1037&gt;0),$AA1036,0))</f>
        <v>0</v>
      </c>
      <c r="BV1036" s="969">
        <f>$AA1036-BT1036-BU1036</f>
        <v>0</v>
      </c>
      <c r="BW1036" s="204">
        <f t="shared" si="339"/>
        <v>0</v>
      </c>
      <c r="BX1036" s="204">
        <f t="shared" si="339"/>
        <v>0</v>
      </c>
      <c r="BY1036" s="204">
        <f t="shared" si="339"/>
        <v>0</v>
      </c>
      <c r="BZ1036" s="204">
        <f t="shared" si="339"/>
        <v>0</v>
      </c>
      <c r="CA1036" s="204">
        <f t="shared" si="339"/>
        <v>0</v>
      </c>
      <c r="CB1036" s="205">
        <f t="shared" si="339"/>
        <v>0</v>
      </c>
      <c r="CC1036" s="973">
        <f>IF($Z1036=1,0,IF(AND($Z1036=0,BX1036&gt;0),1,IF(AND($Z1036=0,BZ1036&gt;0),1,IF(AND($Z1036=0,CB1036&gt;0),1,0))))</f>
        <v>0</v>
      </c>
      <c r="CD1036" s="973">
        <f>IF($Z1036=0,0,IF(AND($Z1036=1,BW1036&gt;0),1,IF(AND($Z1036=1,BY1036&gt;0),1,IF(AND($Z1036=1,CA1036&gt;0),1,0))))</f>
        <v>0</v>
      </c>
      <c r="CE1036" s="11"/>
      <c r="CF1036" s="11"/>
      <c r="CG1036" s="11"/>
      <c r="CH1036" s="11"/>
      <c r="CI1036" s="11"/>
      <c r="CJ1036" s="11"/>
      <c r="CK1036" s="11"/>
      <c r="CL1036" s="11"/>
      <c r="CM1036" s="11"/>
    </row>
    <row r="1037" spans="1:91" ht="14.25" customHeight="1">
      <c r="A1037" s="950" t="str">
        <f>A1036</f>
        <v/>
      </c>
      <c r="B1037" s="57"/>
      <c r="C1037" s="2051"/>
      <c r="D1037" s="2053"/>
      <c r="E1037" s="2051"/>
      <c r="F1037" s="2772"/>
      <c r="G1037" s="1121">
        <f>Import!Q1734</f>
        <v>0</v>
      </c>
      <c r="H1037" s="2774"/>
      <c r="I1037" s="450"/>
      <c r="J1037" s="2775"/>
      <c r="K1037" s="450"/>
      <c r="L1037" s="2775"/>
      <c r="M1037" s="450"/>
      <c r="N1037" s="2775"/>
      <c r="O1037" s="450"/>
      <c r="P1037" s="2775"/>
      <c r="Q1037" s="11"/>
      <c r="R1037" s="11"/>
      <c r="S1037" s="397"/>
      <c r="T1037" s="419"/>
      <c r="U1037" s="444">
        <f>Import!N1735</f>
        <v>0</v>
      </c>
      <c r="V1037" s="11"/>
      <c r="W1037" s="306"/>
      <c r="X1037" s="306"/>
      <c r="Y1037" s="306"/>
      <c r="Z1037" s="11"/>
      <c r="AE1037" s="204"/>
      <c r="AF1037" s="204"/>
      <c r="AG1037" s="204"/>
      <c r="AH1037" s="204"/>
      <c r="AI1037" s="922"/>
      <c r="AJ1037" s="205"/>
      <c r="AK1037" s="973"/>
      <c r="AL1037" s="973">
        <f>AL1036</f>
        <v>0</v>
      </c>
      <c r="AP1037" s="204"/>
      <c r="AQ1037" s="204"/>
      <c r="AR1037" s="204"/>
      <c r="AS1037" s="204"/>
      <c r="AT1037" s="204"/>
      <c r="AU1037" s="205"/>
      <c r="AV1037" s="973"/>
      <c r="AW1037" s="973">
        <f>AW1036</f>
        <v>0</v>
      </c>
      <c r="BA1037" s="204"/>
      <c r="BB1037" s="204"/>
      <c r="BC1037" s="204"/>
      <c r="BD1037" s="204"/>
      <c r="BE1037" s="204"/>
      <c r="BF1037" s="205"/>
      <c r="BG1037" s="973"/>
      <c r="BH1037" s="973">
        <f>BH1036</f>
        <v>0</v>
      </c>
      <c r="BL1037" s="204"/>
      <c r="BM1037" s="204"/>
      <c r="BN1037" s="204"/>
      <c r="BO1037" s="204"/>
      <c r="BP1037" s="204"/>
      <c r="BQ1037" s="205"/>
      <c r="BR1037" s="973"/>
      <c r="BS1037" s="973">
        <f>BS1036</f>
        <v>0</v>
      </c>
      <c r="BW1037" s="204"/>
      <c r="BX1037" s="204"/>
      <c r="BY1037" s="204"/>
      <c r="BZ1037" s="204"/>
      <c r="CA1037" s="204"/>
      <c r="CB1037" s="205"/>
      <c r="CC1037" s="973"/>
      <c r="CD1037" s="973">
        <f>CD1036</f>
        <v>0</v>
      </c>
      <c r="CE1037" s="11"/>
      <c r="CF1037" s="11"/>
      <c r="CG1037" s="11"/>
      <c r="CH1037" s="11"/>
      <c r="CI1037" s="11"/>
      <c r="CJ1037" s="11"/>
      <c r="CK1037" s="11"/>
      <c r="CL1037" s="11"/>
      <c r="CM1037" s="11"/>
    </row>
    <row r="1038" spans="1:91" ht="24.75" customHeight="1">
      <c r="A1038" s="949" t="str">
        <f>IF(E1038&gt;0,"Wypełnione","")</f>
        <v/>
      </c>
      <c r="B1038" s="57"/>
      <c r="C1038" s="2050">
        <f>'Og s3a'!C1747</f>
        <v>0</v>
      </c>
      <c r="D1038" s="2052">
        <f>'Og s3a'!E1747</f>
        <v>0</v>
      </c>
      <c r="E1038" s="2050">
        <f>'Og s3a'!F1747</f>
        <v>0</v>
      </c>
      <c r="F1038" s="2771"/>
      <c r="G1038" s="448">
        <f>T1038</f>
        <v>0</v>
      </c>
      <c r="H1038" s="2773">
        <f>U1038</f>
        <v>0</v>
      </c>
      <c r="I1038" s="451"/>
      <c r="J1038" s="2775"/>
      <c r="K1038" s="451"/>
      <c r="L1038" s="2775"/>
      <c r="M1038" s="451"/>
      <c r="N1038" s="2775"/>
      <c r="O1038" s="451"/>
      <c r="P1038" s="2775"/>
      <c r="Q1038" s="11"/>
      <c r="R1038" s="11"/>
      <c r="S1038" s="396">
        <f>'Og s3a'!G1747</f>
        <v>0</v>
      </c>
      <c r="T1038" s="398">
        <f>'Og s3a'!D1747</f>
        <v>0</v>
      </c>
      <c r="U1038" s="444">
        <f>Import!N1736</f>
        <v>0</v>
      </c>
      <c r="V1038" s="11"/>
      <c r="W1038" s="306"/>
      <c r="X1038" s="306"/>
      <c r="Y1038" s="306"/>
      <c r="Z1038" s="970">
        <f>IF(F1038=AF$7,1,0)</f>
        <v>0</v>
      </c>
      <c r="AA1038" s="970">
        <f>Z1038*D1038</f>
        <v>0</v>
      </c>
      <c r="AB1038" s="978">
        <f>IF($Z1038=0,0,IF(AF1038+AH1038+AJ1038&gt;0,$AA1038,0))</f>
        <v>0</v>
      </c>
      <c r="AC1038" s="980">
        <f>IF($Z1038=0,0,IF(AND(AB1038=0,G1039&gt;0),$AA1038,0))</f>
        <v>0</v>
      </c>
      <c r="AD1038" s="969">
        <f>AA1038-AB1038-AC1038</f>
        <v>0</v>
      </c>
      <c r="AE1038" s="204">
        <f t="shared" si="335"/>
        <v>0</v>
      </c>
      <c r="AF1038" s="204">
        <f t="shared" si="335"/>
        <v>0</v>
      </c>
      <c r="AG1038" s="204">
        <f t="shared" si="335"/>
        <v>0</v>
      </c>
      <c r="AH1038" s="204">
        <f t="shared" si="335"/>
        <v>0</v>
      </c>
      <c r="AI1038" s="922">
        <f t="shared" si="335"/>
        <v>0</v>
      </c>
      <c r="AJ1038" s="205">
        <f t="shared" si="335"/>
        <v>0</v>
      </c>
      <c r="AK1038" s="973">
        <f>IF($Z1038=1,0,IF(AND($Z1038=0,AF1038&gt;0),1,IF(AND($Z1038=0,AH1038&gt;0),1,IF(AND($Z1038=0,AJ1038&gt;0),1,0))))</f>
        <v>0</v>
      </c>
      <c r="AL1038" s="973">
        <f>IF($Z1038=0,0,IF(AND($Z1038=1,AE1038&gt;0),1,IF(AND($Z1038=1,AG1038&gt;0),1,IF(AND($Z1038=1,AI1038&gt;0),1,0))))</f>
        <v>0</v>
      </c>
      <c r="AM1038" s="978">
        <f>IF($Z1038=0,0,IF(AQ1038+AS1038+AU1038&gt;0,$AA1038,0))</f>
        <v>0</v>
      </c>
      <c r="AN1038" s="980">
        <f>IF($Z1038=0,0,IF(AND(AM1038=0,I1039&gt;0),$AA1038,0))</f>
        <v>0</v>
      </c>
      <c r="AO1038" s="969">
        <f>$AA1038-AM1038-AN1038</f>
        <v>0</v>
      </c>
      <c r="AP1038" s="204">
        <f t="shared" si="336"/>
        <v>0</v>
      </c>
      <c r="AQ1038" s="204">
        <f t="shared" si="336"/>
        <v>0</v>
      </c>
      <c r="AR1038" s="204">
        <f t="shared" si="336"/>
        <v>0</v>
      </c>
      <c r="AS1038" s="204">
        <f t="shared" si="336"/>
        <v>0</v>
      </c>
      <c r="AT1038" s="204">
        <f t="shared" si="336"/>
        <v>0</v>
      </c>
      <c r="AU1038" s="205">
        <f t="shared" si="336"/>
        <v>0</v>
      </c>
      <c r="AV1038" s="973">
        <f>IF($Z1038=1,0,IF(AND($Z1038=0,AQ1038&gt;0),1,IF(AND($Z1038=0,AS1038&gt;0),1,IF(AND($Z1038=0,AU1038&gt;0),1,0))))</f>
        <v>0</v>
      </c>
      <c r="AW1038" s="973">
        <f>IF($Z1038=0,0,IF(AND($Z1038=1,AP1038&gt;0),1,IF(AND($Z1038=1,AR1038&gt;0),1,IF(AND($Z1038=1,AT1038&gt;0),1,0))))</f>
        <v>0</v>
      </c>
      <c r="AX1038" s="978">
        <f>IF($Z1038=0,0,IF(BB1038+BD1038+BF1038&gt;0,$AA1038,0))</f>
        <v>0</v>
      </c>
      <c r="AY1038" s="980">
        <f>IF($Z1038=0,0,IF(AND(AX1038=0,K1039&gt;0),$AA1038,0))</f>
        <v>0</v>
      </c>
      <c r="AZ1038" s="969">
        <f>$AA1038-AX1038-AY1038</f>
        <v>0</v>
      </c>
      <c r="BA1038" s="204">
        <f t="shared" si="337"/>
        <v>0</v>
      </c>
      <c r="BB1038" s="204">
        <f t="shared" si="337"/>
        <v>0</v>
      </c>
      <c r="BC1038" s="204">
        <f t="shared" si="337"/>
        <v>0</v>
      </c>
      <c r="BD1038" s="204">
        <f t="shared" si="337"/>
        <v>0</v>
      </c>
      <c r="BE1038" s="204">
        <f t="shared" si="337"/>
        <v>0</v>
      </c>
      <c r="BF1038" s="205">
        <f t="shared" si="337"/>
        <v>0</v>
      </c>
      <c r="BG1038" s="973">
        <f>IF($Z1038=1,0,IF(AND($Z1038=0,BB1038&gt;0),1,IF(AND($Z1038=0,BD1038&gt;0),1,IF(AND($Z1038=0,BF1038&gt;0),1,0))))</f>
        <v>0</v>
      </c>
      <c r="BH1038" s="973">
        <f>IF($Z1038=0,0,IF(AND($Z1038=1,BA1038&gt;0),1,IF(AND($Z1038=1,BC1038&gt;0),1,IF(AND($Z1038=1,BE1038&gt;0),1,0))))</f>
        <v>0</v>
      </c>
      <c r="BI1038" s="978">
        <f>IF($Z1038=0,0,IF(BM1038+BO1038+BQ1038&gt;0,$AA1038,0))</f>
        <v>0</v>
      </c>
      <c r="BJ1038" s="980">
        <f>IF($Z1038=0,0,IF(AND(BI1038=0,M1039&gt;0),$AA1038,0))</f>
        <v>0</v>
      </c>
      <c r="BK1038" s="969">
        <f>$AA1038-BI1038-BJ1038</f>
        <v>0</v>
      </c>
      <c r="BL1038" s="204">
        <f t="shared" si="338"/>
        <v>0</v>
      </c>
      <c r="BM1038" s="204">
        <f t="shared" si="338"/>
        <v>0</v>
      </c>
      <c r="BN1038" s="204">
        <f t="shared" si="338"/>
        <v>0</v>
      </c>
      <c r="BO1038" s="204">
        <f t="shared" si="338"/>
        <v>0</v>
      </c>
      <c r="BP1038" s="204">
        <f t="shared" si="338"/>
        <v>0</v>
      </c>
      <c r="BQ1038" s="205">
        <f t="shared" si="338"/>
        <v>0</v>
      </c>
      <c r="BR1038" s="973">
        <f>IF($Z1038=1,0,IF(AND($Z1038=0,BM1038&gt;0),1,IF(AND($Z1038=0,BO1038&gt;0),1,IF(AND($Z1038=0,BQ1038&gt;0),1,0))))</f>
        <v>0</v>
      </c>
      <c r="BS1038" s="973">
        <f>IF($Z1038=0,0,IF(AND($Z1038=1,BL1038&gt;0),1,IF(AND($Z1038=1,BN1038&gt;0),1,IF(AND($Z1038=1,BP1038&gt;0),1,0))))</f>
        <v>0</v>
      </c>
      <c r="BT1038" s="978">
        <f>IF($Z1038=0,0,IF(BX1038+BZ1038+CB1038&gt;0,$AA1038,0))</f>
        <v>0</v>
      </c>
      <c r="BU1038" s="980">
        <f>IF($Z1038=0,0,IF(AND(BT1038=0,O1039&gt;0),$AA1038,0))</f>
        <v>0</v>
      </c>
      <c r="BV1038" s="969">
        <f>$AA1038-BT1038-BU1038</f>
        <v>0</v>
      </c>
      <c r="BW1038" s="204">
        <f t="shared" si="339"/>
        <v>0</v>
      </c>
      <c r="BX1038" s="204">
        <f t="shared" si="339"/>
        <v>0</v>
      </c>
      <c r="BY1038" s="204">
        <f t="shared" si="339"/>
        <v>0</v>
      </c>
      <c r="BZ1038" s="204">
        <f t="shared" si="339"/>
        <v>0</v>
      </c>
      <c r="CA1038" s="204">
        <f t="shared" si="339"/>
        <v>0</v>
      </c>
      <c r="CB1038" s="205">
        <f t="shared" si="339"/>
        <v>0</v>
      </c>
      <c r="CC1038" s="973">
        <f>IF($Z1038=1,0,IF(AND($Z1038=0,BX1038&gt;0),1,IF(AND($Z1038=0,BZ1038&gt;0),1,IF(AND($Z1038=0,CB1038&gt;0),1,0))))</f>
        <v>0</v>
      </c>
      <c r="CD1038" s="973">
        <f>IF($Z1038=0,0,IF(AND($Z1038=1,BW1038&gt;0),1,IF(AND($Z1038=1,BY1038&gt;0),1,IF(AND($Z1038=1,CA1038&gt;0),1,0))))</f>
        <v>0</v>
      </c>
      <c r="CE1038" s="11"/>
      <c r="CF1038" s="11"/>
      <c r="CG1038" s="11"/>
      <c r="CH1038" s="11"/>
      <c r="CI1038" s="11"/>
      <c r="CJ1038" s="11"/>
      <c r="CK1038" s="11"/>
      <c r="CL1038" s="11"/>
      <c r="CM1038" s="11"/>
    </row>
    <row r="1039" spans="1:91" ht="14.25" customHeight="1">
      <c r="A1039" s="950" t="str">
        <f>A1038</f>
        <v/>
      </c>
      <c r="B1039" s="57"/>
      <c r="C1039" s="2051"/>
      <c r="D1039" s="2053"/>
      <c r="E1039" s="2051"/>
      <c r="F1039" s="2772"/>
      <c r="G1039" s="1121">
        <f>Import!Q1736</f>
        <v>0</v>
      </c>
      <c r="H1039" s="2774"/>
      <c r="I1039" s="450"/>
      <c r="J1039" s="2775"/>
      <c r="K1039" s="450"/>
      <c r="L1039" s="2775"/>
      <c r="M1039" s="450"/>
      <c r="N1039" s="2775"/>
      <c r="O1039" s="450"/>
      <c r="P1039" s="2775"/>
      <c r="Q1039" s="11"/>
      <c r="R1039" s="11"/>
      <c r="S1039" s="397"/>
      <c r="T1039" s="419"/>
      <c r="U1039" s="444">
        <f>Import!N1737</f>
        <v>0</v>
      </c>
      <c r="V1039" s="11"/>
      <c r="W1039" s="306"/>
      <c r="X1039" s="306"/>
      <c r="Y1039" s="306"/>
      <c r="Z1039" s="11"/>
      <c r="AE1039" s="204"/>
      <c r="AF1039" s="204"/>
      <c r="AG1039" s="204"/>
      <c r="AH1039" s="204"/>
      <c r="AI1039" s="922"/>
      <c r="AJ1039" s="205"/>
      <c r="AK1039" s="973"/>
      <c r="AL1039" s="973">
        <f>AL1038</f>
        <v>0</v>
      </c>
      <c r="AP1039" s="204"/>
      <c r="AQ1039" s="204"/>
      <c r="AR1039" s="204"/>
      <c r="AS1039" s="204"/>
      <c r="AT1039" s="204"/>
      <c r="AU1039" s="205"/>
      <c r="AV1039" s="973"/>
      <c r="AW1039" s="973">
        <f>AW1038</f>
        <v>0</v>
      </c>
      <c r="BA1039" s="204"/>
      <c r="BB1039" s="204"/>
      <c r="BC1039" s="204"/>
      <c r="BD1039" s="204"/>
      <c r="BE1039" s="204"/>
      <c r="BF1039" s="205"/>
      <c r="BG1039" s="973"/>
      <c r="BH1039" s="973">
        <f>BH1038</f>
        <v>0</v>
      </c>
      <c r="BL1039" s="204"/>
      <c r="BM1039" s="204"/>
      <c r="BN1039" s="204"/>
      <c r="BO1039" s="204"/>
      <c r="BP1039" s="204"/>
      <c r="BQ1039" s="205"/>
      <c r="BR1039" s="973"/>
      <c r="BS1039" s="973">
        <f>BS1038</f>
        <v>0</v>
      </c>
      <c r="BW1039" s="204"/>
      <c r="BX1039" s="204"/>
      <c r="BY1039" s="204"/>
      <c r="BZ1039" s="204"/>
      <c r="CA1039" s="204"/>
      <c r="CB1039" s="205"/>
      <c r="CC1039" s="973"/>
      <c r="CD1039" s="973">
        <f>CD1038</f>
        <v>0</v>
      </c>
      <c r="CE1039" s="11"/>
      <c r="CF1039" s="11"/>
      <c r="CG1039" s="11"/>
      <c r="CH1039" s="11"/>
      <c r="CI1039" s="11"/>
      <c r="CJ1039" s="11"/>
      <c r="CK1039" s="11"/>
      <c r="CL1039" s="11"/>
      <c r="CM1039" s="11"/>
    </row>
    <row r="1040" spans="1:91" ht="24.75" customHeight="1">
      <c r="A1040" s="949" t="str">
        <f>IF(E1040&gt;0,"Wypełnione","")</f>
        <v/>
      </c>
      <c r="B1040" s="57"/>
      <c r="C1040" s="2050">
        <f>'Og s3a'!C1749</f>
        <v>0</v>
      </c>
      <c r="D1040" s="2052">
        <f>'Og s3a'!E1749</f>
        <v>0</v>
      </c>
      <c r="E1040" s="2050">
        <f>'Og s3a'!F1749</f>
        <v>0</v>
      </c>
      <c r="F1040" s="2771"/>
      <c r="G1040" s="448">
        <f>T1040</f>
        <v>0</v>
      </c>
      <c r="H1040" s="2773">
        <f>U1040</f>
        <v>0</v>
      </c>
      <c r="I1040" s="451"/>
      <c r="J1040" s="2775"/>
      <c r="K1040" s="451"/>
      <c r="L1040" s="2775"/>
      <c r="M1040" s="451"/>
      <c r="N1040" s="2775"/>
      <c r="O1040" s="451"/>
      <c r="P1040" s="2775"/>
      <c r="Q1040" s="11"/>
      <c r="R1040" s="11"/>
      <c r="S1040" s="396">
        <f>'Og s3a'!G1749</f>
        <v>0</v>
      </c>
      <c r="T1040" s="398">
        <f>'Og s3a'!D1749</f>
        <v>0</v>
      </c>
      <c r="U1040" s="444">
        <f>Import!N1738</f>
        <v>0</v>
      </c>
      <c r="V1040" s="11"/>
      <c r="W1040" s="306"/>
      <c r="X1040" s="306"/>
      <c r="Y1040" s="306"/>
      <c r="Z1040" s="970">
        <f>IF(F1040=AF$7,1,0)</f>
        <v>0</v>
      </c>
      <c r="AA1040" s="970">
        <f>Z1040*D1040</f>
        <v>0</v>
      </c>
      <c r="AB1040" s="978">
        <f>IF($Z1040=0,0,IF(AF1040+AH1040+AJ1040&gt;0,$AA1040,0))</f>
        <v>0</v>
      </c>
      <c r="AC1040" s="980">
        <f>IF($Z1040=0,0,IF(AND(AB1040=0,G1041&gt;0),$AA1040,0))</f>
        <v>0</v>
      </c>
      <c r="AD1040" s="969">
        <f>AA1040-AB1040-AC1040</f>
        <v>0</v>
      </c>
      <c r="AE1040" s="204">
        <f t="shared" si="335"/>
        <v>0</v>
      </c>
      <c r="AF1040" s="204">
        <f t="shared" si="335"/>
        <v>0</v>
      </c>
      <c r="AG1040" s="204">
        <f t="shared" si="335"/>
        <v>0</v>
      </c>
      <c r="AH1040" s="204">
        <f t="shared" si="335"/>
        <v>0</v>
      </c>
      <c r="AI1040" s="922">
        <f t="shared" si="335"/>
        <v>0</v>
      </c>
      <c r="AJ1040" s="205">
        <f t="shared" si="335"/>
        <v>0</v>
      </c>
      <c r="AK1040" s="973">
        <f>IF($Z1040=1,0,IF(AND($Z1040=0,AF1040&gt;0),1,IF(AND($Z1040=0,AH1040&gt;0),1,IF(AND($Z1040=0,AJ1040&gt;0),1,0))))</f>
        <v>0</v>
      </c>
      <c r="AL1040" s="973">
        <f>IF($Z1040=0,0,IF(AND($Z1040=1,AE1040&gt;0),1,IF(AND($Z1040=1,AG1040&gt;0),1,IF(AND($Z1040=1,AI1040&gt;0),1,0))))</f>
        <v>0</v>
      </c>
      <c r="AM1040" s="978">
        <f>IF($Z1040=0,0,IF(AQ1040+AS1040+AU1040&gt;0,$AA1040,0))</f>
        <v>0</v>
      </c>
      <c r="AN1040" s="980">
        <f>IF($Z1040=0,0,IF(AND(AM1040=0,I1041&gt;0),$AA1040,0))</f>
        <v>0</v>
      </c>
      <c r="AO1040" s="969">
        <f>$AA1040-AM1040-AN1040</f>
        <v>0</v>
      </c>
      <c r="AP1040" s="204">
        <f t="shared" si="336"/>
        <v>0</v>
      </c>
      <c r="AQ1040" s="204">
        <f t="shared" si="336"/>
        <v>0</v>
      </c>
      <c r="AR1040" s="204">
        <f t="shared" si="336"/>
        <v>0</v>
      </c>
      <c r="AS1040" s="204">
        <f t="shared" si="336"/>
        <v>0</v>
      </c>
      <c r="AT1040" s="204">
        <f t="shared" si="336"/>
        <v>0</v>
      </c>
      <c r="AU1040" s="205">
        <f t="shared" si="336"/>
        <v>0</v>
      </c>
      <c r="AV1040" s="973">
        <f>IF($Z1040=1,0,IF(AND($Z1040=0,AQ1040&gt;0),1,IF(AND($Z1040=0,AS1040&gt;0),1,IF(AND($Z1040=0,AU1040&gt;0),1,0))))</f>
        <v>0</v>
      </c>
      <c r="AW1040" s="973">
        <f>IF($Z1040=0,0,IF(AND($Z1040=1,AP1040&gt;0),1,IF(AND($Z1040=1,AR1040&gt;0),1,IF(AND($Z1040=1,AT1040&gt;0),1,0))))</f>
        <v>0</v>
      </c>
      <c r="AX1040" s="978">
        <f>IF($Z1040=0,0,IF(BB1040+BD1040+BF1040&gt;0,$AA1040,0))</f>
        <v>0</v>
      </c>
      <c r="AY1040" s="980">
        <f>IF($Z1040=0,0,IF(AND(AX1040=0,K1041&gt;0),$AA1040,0))</f>
        <v>0</v>
      </c>
      <c r="AZ1040" s="969">
        <f>$AA1040-AX1040-AY1040</f>
        <v>0</v>
      </c>
      <c r="BA1040" s="204">
        <f t="shared" si="337"/>
        <v>0</v>
      </c>
      <c r="BB1040" s="204">
        <f t="shared" si="337"/>
        <v>0</v>
      </c>
      <c r="BC1040" s="204">
        <f t="shared" si="337"/>
        <v>0</v>
      </c>
      <c r="BD1040" s="204">
        <f t="shared" si="337"/>
        <v>0</v>
      </c>
      <c r="BE1040" s="204">
        <f t="shared" si="337"/>
        <v>0</v>
      </c>
      <c r="BF1040" s="205">
        <f t="shared" si="337"/>
        <v>0</v>
      </c>
      <c r="BG1040" s="973">
        <f>IF($Z1040=1,0,IF(AND($Z1040=0,BB1040&gt;0),1,IF(AND($Z1040=0,BD1040&gt;0),1,IF(AND($Z1040=0,BF1040&gt;0),1,0))))</f>
        <v>0</v>
      </c>
      <c r="BH1040" s="973">
        <f>IF($Z1040=0,0,IF(AND($Z1040=1,BA1040&gt;0),1,IF(AND($Z1040=1,BC1040&gt;0),1,IF(AND($Z1040=1,BE1040&gt;0),1,0))))</f>
        <v>0</v>
      </c>
      <c r="BI1040" s="978">
        <f>IF($Z1040=0,0,IF(BM1040+BO1040+BQ1040&gt;0,$AA1040,0))</f>
        <v>0</v>
      </c>
      <c r="BJ1040" s="980">
        <f>IF($Z1040=0,0,IF(AND(BI1040=0,M1041&gt;0),$AA1040,0))</f>
        <v>0</v>
      </c>
      <c r="BK1040" s="969">
        <f>$AA1040-BI1040-BJ1040</f>
        <v>0</v>
      </c>
      <c r="BL1040" s="204">
        <f t="shared" si="338"/>
        <v>0</v>
      </c>
      <c r="BM1040" s="204">
        <f t="shared" si="338"/>
        <v>0</v>
      </c>
      <c r="BN1040" s="204">
        <f t="shared" si="338"/>
        <v>0</v>
      </c>
      <c r="BO1040" s="204">
        <f t="shared" si="338"/>
        <v>0</v>
      </c>
      <c r="BP1040" s="204">
        <f t="shared" si="338"/>
        <v>0</v>
      </c>
      <c r="BQ1040" s="205">
        <f t="shared" si="338"/>
        <v>0</v>
      </c>
      <c r="BR1040" s="973">
        <f>IF($Z1040=1,0,IF(AND($Z1040=0,BM1040&gt;0),1,IF(AND($Z1040=0,BO1040&gt;0),1,IF(AND($Z1040=0,BQ1040&gt;0),1,0))))</f>
        <v>0</v>
      </c>
      <c r="BS1040" s="973">
        <f>IF($Z1040=0,0,IF(AND($Z1040=1,BL1040&gt;0),1,IF(AND($Z1040=1,BN1040&gt;0),1,IF(AND($Z1040=1,BP1040&gt;0),1,0))))</f>
        <v>0</v>
      </c>
      <c r="BT1040" s="978">
        <f>IF($Z1040=0,0,IF(BX1040+BZ1040+CB1040&gt;0,$AA1040,0))</f>
        <v>0</v>
      </c>
      <c r="BU1040" s="980">
        <f>IF($Z1040=0,0,IF(AND(BT1040=0,O1041&gt;0),$AA1040,0))</f>
        <v>0</v>
      </c>
      <c r="BV1040" s="969">
        <f>$AA1040-BT1040-BU1040</f>
        <v>0</v>
      </c>
      <c r="BW1040" s="204">
        <f t="shared" si="339"/>
        <v>0</v>
      </c>
      <c r="BX1040" s="204">
        <f t="shared" si="339"/>
        <v>0</v>
      </c>
      <c r="BY1040" s="204">
        <f t="shared" si="339"/>
        <v>0</v>
      </c>
      <c r="BZ1040" s="204">
        <f t="shared" si="339"/>
        <v>0</v>
      </c>
      <c r="CA1040" s="204">
        <f t="shared" si="339"/>
        <v>0</v>
      </c>
      <c r="CB1040" s="205">
        <f t="shared" si="339"/>
        <v>0</v>
      </c>
      <c r="CC1040" s="973">
        <f>IF($Z1040=1,0,IF(AND($Z1040=0,BX1040&gt;0),1,IF(AND($Z1040=0,BZ1040&gt;0),1,IF(AND($Z1040=0,CB1040&gt;0),1,0))))</f>
        <v>0</v>
      </c>
      <c r="CD1040" s="973">
        <f>IF($Z1040=0,0,IF(AND($Z1040=1,BW1040&gt;0),1,IF(AND($Z1040=1,BY1040&gt;0),1,IF(AND($Z1040=1,CA1040&gt;0),1,0))))</f>
        <v>0</v>
      </c>
      <c r="CE1040" s="11"/>
      <c r="CF1040" s="11"/>
      <c r="CG1040" s="11"/>
      <c r="CH1040" s="11"/>
      <c r="CI1040" s="11"/>
      <c r="CJ1040" s="11"/>
      <c r="CK1040" s="11"/>
      <c r="CL1040" s="11"/>
      <c r="CM1040" s="11"/>
    </row>
    <row r="1041" spans="1:91" ht="14.25" customHeight="1">
      <c r="A1041" s="950" t="str">
        <f>A1040</f>
        <v/>
      </c>
      <c r="B1041" s="57"/>
      <c r="C1041" s="2051"/>
      <c r="D1041" s="2053"/>
      <c r="E1041" s="2051"/>
      <c r="F1041" s="2772"/>
      <c r="G1041" s="1121">
        <f>Import!Q1738</f>
        <v>0</v>
      </c>
      <c r="H1041" s="2774"/>
      <c r="I1041" s="450"/>
      <c r="J1041" s="2775"/>
      <c r="K1041" s="450"/>
      <c r="L1041" s="2775"/>
      <c r="M1041" s="450"/>
      <c r="N1041" s="2775"/>
      <c r="O1041" s="450"/>
      <c r="P1041" s="2775"/>
      <c r="Q1041" s="11"/>
      <c r="R1041" s="11"/>
      <c r="S1041" s="397"/>
      <c r="T1041" s="419"/>
      <c r="U1041" s="444">
        <f>Import!N1739</f>
        <v>0</v>
      </c>
      <c r="V1041" s="11"/>
      <c r="W1041" s="306"/>
      <c r="X1041" s="306"/>
      <c r="Y1041" s="306"/>
      <c r="Z1041" s="11"/>
      <c r="AE1041" s="204"/>
      <c r="AF1041" s="204"/>
      <c r="AG1041" s="204"/>
      <c r="AH1041" s="204"/>
      <c r="AI1041" s="922"/>
      <c r="AJ1041" s="205"/>
      <c r="AK1041" s="973"/>
      <c r="AL1041" s="973">
        <f>AL1040</f>
        <v>0</v>
      </c>
      <c r="AP1041" s="204"/>
      <c r="AQ1041" s="204"/>
      <c r="AR1041" s="204"/>
      <c r="AS1041" s="204"/>
      <c r="AT1041" s="204"/>
      <c r="AU1041" s="205"/>
      <c r="AV1041" s="973"/>
      <c r="AW1041" s="973">
        <f>AW1040</f>
        <v>0</v>
      </c>
      <c r="BA1041" s="204"/>
      <c r="BB1041" s="204"/>
      <c r="BC1041" s="204"/>
      <c r="BD1041" s="204"/>
      <c r="BE1041" s="204"/>
      <c r="BF1041" s="205"/>
      <c r="BG1041" s="973"/>
      <c r="BH1041" s="973">
        <f>BH1040</f>
        <v>0</v>
      </c>
      <c r="BL1041" s="204"/>
      <c r="BM1041" s="204"/>
      <c r="BN1041" s="204"/>
      <c r="BO1041" s="204"/>
      <c r="BP1041" s="204"/>
      <c r="BQ1041" s="205"/>
      <c r="BR1041" s="973"/>
      <c r="BS1041" s="973">
        <f>BS1040</f>
        <v>0</v>
      </c>
      <c r="BW1041" s="204"/>
      <c r="BX1041" s="204"/>
      <c r="BY1041" s="204"/>
      <c r="BZ1041" s="204"/>
      <c r="CA1041" s="204"/>
      <c r="CB1041" s="205"/>
      <c r="CC1041" s="973"/>
      <c r="CD1041" s="973">
        <f>CD1040</f>
        <v>0</v>
      </c>
      <c r="CE1041" s="11"/>
      <c r="CF1041" s="11"/>
      <c r="CG1041" s="11"/>
      <c r="CH1041" s="11"/>
      <c r="CI1041" s="11"/>
      <c r="CJ1041" s="11"/>
      <c r="CK1041" s="11"/>
      <c r="CL1041" s="11"/>
      <c r="CM1041" s="11"/>
    </row>
    <row r="1042" spans="1:91" ht="24.75" customHeight="1">
      <c r="A1042" s="949" t="str">
        <f>IF(E1042&gt;0,"Wypełnione","")</f>
        <v/>
      </c>
      <c r="B1042" s="57"/>
      <c r="C1042" s="2050">
        <f>'Og s3a'!C1751</f>
        <v>0</v>
      </c>
      <c r="D1042" s="2052">
        <f>'Og s3a'!E1751</f>
        <v>0</v>
      </c>
      <c r="E1042" s="2050">
        <f>'Og s3a'!F1751</f>
        <v>0</v>
      </c>
      <c r="F1042" s="2771"/>
      <c r="G1042" s="448">
        <f>T1042</f>
        <v>0</v>
      </c>
      <c r="H1042" s="2773">
        <f>U1042</f>
        <v>0</v>
      </c>
      <c r="I1042" s="451"/>
      <c r="J1042" s="2775"/>
      <c r="K1042" s="451"/>
      <c r="L1042" s="2775"/>
      <c r="M1042" s="451"/>
      <c r="N1042" s="2775"/>
      <c r="O1042" s="451"/>
      <c r="P1042" s="2775"/>
      <c r="Q1042" s="11"/>
      <c r="R1042" s="11"/>
      <c r="S1042" s="396">
        <f>'Og s3a'!G1751</f>
        <v>0</v>
      </c>
      <c r="T1042" s="398">
        <f>'Og s3a'!D1751</f>
        <v>0</v>
      </c>
      <c r="U1042" s="444">
        <f>Import!N1740</f>
        <v>0</v>
      </c>
      <c r="V1042" s="11"/>
      <c r="W1042" s="306"/>
      <c r="X1042" s="306"/>
      <c r="Y1042" s="306"/>
      <c r="Z1042" s="970">
        <f>IF(F1042=AF$7,1,0)</f>
        <v>0</v>
      </c>
      <c r="AA1042" s="970">
        <f>Z1042*D1042</f>
        <v>0</v>
      </c>
      <c r="AB1042" s="978">
        <f>IF($Z1042=0,0,IF(AF1042+AH1042+AJ1042&gt;0,$AA1042,0))</f>
        <v>0</v>
      </c>
      <c r="AC1042" s="980">
        <f>IF($Z1042=0,0,IF(AND(AB1042=0,G1043&gt;0),$AA1042,0))</f>
        <v>0</v>
      </c>
      <c r="AD1042" s="969">
        <f>AA1042-AB1042-AC1042</f>
        <v>0</v>
      </c>
      <c r="AE1042" s="204">
        <f t="shared" si="335"/>
        <v>0</v>
      </c>
      <c r="AF1042" s="204">
        <f t="shared" si="335"/>
        <v>0</v>
      </c>
      <c r="AG1042" s="204">
        <f t="shared" si="335"/>
        <v>0</v>
      </c>
      <c r="AH1042" s="204">
        <f t="shared" si="335"/>
        <v>0</v>
      </c>
      <c r="AI1042" s="922">
        <f t="shared" si="335"/>
        <v>0</v>
      </c>
      <c r="AJ1042" s="205">
        <f t="shared" si="335"/>
        <v>0</v>
      </c>
      <c r="AK1042" s="973">
        <f>IF($Z1042=1,0,IF(AND($Z1042=0,AF1042&gt;0),1,IF(AND($Z1042=0,AH1042&gt;0),1,IF(AND($Z1042=0,AJ1042&gt;0),1,0))))</f>
        <v>0</v>
      </c>
      <c r="AL1042" s="973">
        <f>IF($Z1042=0,0,IF(AND($Z1042=1,AE1042&gt;0),1,IF(AND($Z1042=1,AG1042&gt;0),1,IF(AND($Z1042=1,AI1042&gt;0),1,0))))</f>
        <v>0</v>
      </c>
      <c r="AM1042" s="978">
        <f>IF($Z1042=0,0,IF(AQ1042+AS1042+AU1042&gt;0,$AA1042,0))</f>
        <v>0</v>
      </c>
      <c r="AN1042" s="980">
        <f>IF($Z1042=0,0,IF(AND(AM1042=0,I1043&gt;0),$AA1042,0))</f>
        <v>0</v>
      </c>
      <c r="AO1042" s="969">
        <f>$AA1042-AM1042-AN1042</f>
        <v>0</v>
      </c>
      <c r="AP1042" s="204">
        <f t="shared" si="336"/>
        <v>0</v>
      </c>
      <c r="AQ1042" s="204">
        <f t="shared" si="336"/>
        <v>0</v>
      </c>
      <c r="AR1042" s="204">
        <f t="shared" si="336"/>
        <v>0</v>
      </c>
      <c r="AS1042" s="204">
        <f t="shared" si="336"/>
        <v>0</v>
      </c>
      <c r="AT1042" s="204">
        <f t="shared" si="336"/>
        <v>0</v>
      </c>
      <c r="AU1042" s="205">
        <f t="shared" si="336"/>
        <v>0</v>
      </c>
      <c r="AV1042" s="973">
        <f>IF($Z1042=1,0,IF(AND($Z1042=0,AQ1042&gt;0),1,IF(AND($Z1042=0,AS1042&gt;0),1,IF(AND($Z1042=0,AU1042&gt;0),1,0))))</f>
        <v>0</v>
      </c>
      <c r="AW1042" s="973">
        <f>IF($Z1042=0,0,IF(AND($Z1042=1,AP1042&gt;0),1,IF(AND($Z1042=1,AR1042&gt;0),1,IF(AND($Z1042=1,AT1042&gt;0),1,0))))</f>
        <v>0</v>
      </c>
      <c r="AX1042" s="978">
        <f>IF($Z1042=0,0,IF(BB1042+BD1042+BF1042&gt;0,$AA1042,0))</f>
        <v>0</v>
      </c>
      <c r="AY1042" s="980">
        <f>IF($Z1042=0,0,IF(AND(AX1042=0,K1043&gt;0),$AA1042,0))</f>
        <v>0</v>
      </c>
      <c r="AZ1042" s="969">
        <f>$AA1042-AX1042-AY1042</f>
        <v>0</v>
      </c>
      <c r="BA1042" s="204">
        <f t="shared" si="337"/>
        <v>0</v>
      </c>
      <c r="BB1042" s="204">
        <f t="shared" si="337"/>
        <v>0</v>
      </c>
      <c r="BC1042" s="204">
        <f t="shared" si="337"/>
        <v>0</v>
      </c>
      <c r="BD1042" s="204">
        <f t="shared" si="337"/>
        <v>0</v>
      </c>
      <c r="BE1042" s="204">
        <f t="shared" si="337"/>
        <v>0</v>
      </c>
      <c r="BF1042" s="205">
        <f t="shared" si="337"/>
        <v>0</v>
      </c>
      <c r="BG1042" s="973">
        <f>IF($Z1042=1,0,IF(AND($Z1042=0,BB1042&gt;0),1,IF(AND($Z1042=0,BD1042&gt;0),1,IF(AND($Z1042=0,BF1042&gt;0),1,0))))</f>
        <v>0</v>
      </c>
      <c r="BH1042" s="973">
        <f>IF($Z1042=0,0,IF(AND($Z1042=1,BA1042&gt;0),1,IF(AND($Z1042=1,BC1042&gt;0),1,IF(AND($Z1042=1,BE1042&gt;0),1,0))))</f>
        <v>0</v>
      </c>
      <c r="BI1042" s="978">
        <f>IF($Z1042=0,0,IF(BM1042+BO1042+BQ1042&gt;0,$AA1042,0))</f>
        <v>0</v>
      </c>
      <c r="BJ1042" s="980">
        <f>IF($Z1042=0,0,IF(AND(BI1042=0,M1043&gt;0),$AA1042,0))</f>
        <v>0</v>
      </c>
      <c r="BK1042" s="969">
        <f>$AA1042-BI1042-BJ1042</f>
        <v>0</v>
      </c>
      <c r="BL1042" s="204">
        <f t="shared" si="338"/>
        <v>0</v>
      </c>
      <c r="BM1042" s="204">
        <f t="shared" si="338"/>
        <v>0</v>
      </c>
      <c r="BN1042" s="204">
        <f t="shared" si="338"/>
        <v>0</v>
      </c>
      <c r="BO1042" s="204">
        <f t="shared" si="338"/>
        <v>0</v>
      </c>
      <c r="BP1042" s="204">
        <f t="shared" si="338"/>
        <v>0</v>
      </c>
      <c r="BQ1042" s="205">
        <f t="shared" si="338"/>
        <v>0</v>
      </c>
      <c r="BR1042" s="973">
        <f>IF($Z1042=1,0,IF(AND($Z1042=0,BM1042&gt;0),1,IF(AND($Z1042=0,BO1042&gt;0),1,IF(AND($Z1042=0,BQ1042&gt;0),1,0))))</f>
        <v>0</v>
      </c>
      <c r="BS1042" s="973">
        <f>IF($Z1042=0,0,IF(AND($Z1042=1,BL1042&gt;0),1,IF(AND($Z1042=1,BN1042&gt;0),1,IF(AND($Z1042=1,BP1042&gt;0),1,0))))</f>
        <v>0</v>
      </c>
      <c r="BT1042" s="978">
        <f>IF($Z1042=0,0,IF(BX1042+BZ1042+CB1042&gt;0,$AA1042,0))</f>
        <v>0</v>
      </c>
      <c r="BU1042" s="980">
        <f>IF($Z1042=0,0,IF(AND(BT1042=0,O1043&gt;0),$AA1042,0))</f>
        <v>0</v>
      </c>
      <c r="BV1042" s="969">
        <f>$AA1042-BT1042-BU1042</f>
        <v>0</v>
      </c>
      <c r="BW1042" s="204">
        <f t="shared" si="339"/>
        <v>0</v>
      </c>
      <c r="BX1042" s="204">
        <f t="shared" si="339"/>
        <v>0</v>
      </c>
      <c r="BY1042" s="204">
        <f t="shared" si="339"/>
        <v>0</v>
      </c>
      <c r="BZ1042" s="204">
        <f t="shared" si="339"/>
        <v>0</v>
      </c>
      <c r="CA1042" s="204">
        <f t="shared" si="339"/>
        <v>0</v>
      </c>
      <c r="CB1042" s="205">
        <f t="shared" si="339"/>
        <v>0</v>
      </c>
      <c r="CC1042" s="973">
        <f>IF($Z1042=1,0,IF(AND($Z1042=0,BX1042&gt;0),1,IF(AND($Z1042=0,BZ1042&gt;0),1,IF(AND($Z1042=0,CB1042&gt;0),1,0))))</f>
        <v>0</v>
      </c>
      <c r="CD1042" s="973">
        <f>IF($Z1042=0,0,IF(AND($Z1042=1,BW1042&gt;0),1,IF(AND($Z1042=1,BY1042&gt;0),1,IF(AND($Z1042=1,CA1042&gt;0),1,0))))</f>
        <v>0</v>
      </c>
      <c r="CE1042" s="11"/>
      <c r="CF1042" s="11"/>
      <c r="CG1042" s="11"/>
      <c r="CH1042" s="11"/>
      <c r="CI1042" s="11"/>
      <c r="CJ1042" s="11"/>
      <c r="CK1042" s="11"/>
      <c r="CL1042" s="11"/>
      <c r="CM1042" s="11"/>
    </row>
    <row r="1043" spans="1:91" ht="14.25" customHeight="1">
      <c r="A1043" s="950" t="str">
        <f>A1042</f>
        <v/>
      </c>
      <c r="B1043" s="57"/>
      <c r="C1043" s="2051"/>
      <c r="D1043" s="2053"/>
      <c r="E1043" s="2051"/>
      <c r="F1043" s="2772"/>
      <c r="G1043" s="1121">
        <f>Import!Q1740</f>
        <v>0</v>
      </c>
      <c r="H1043" s="2774"/>
      <c r="I1043" s="450"/>
      <c r="J1043" s="2775"/>
      <c r="K1043" s="450"/>
      <c r="L1043" s="2775"/>
      <c r="M1043" s="450"/>
      <c r="N1043" s="2775"/>
      <c r="O1043" s="450"/>
      <c r="P1043" s="2775"/>
      <c r="Q1043" s="11"/>
      <c r="R1043" s="11"/>
      <c r="S1043" s="397"/>
      <c r="T1043" s="419"/>
      <c r="U1043" s="444">
        <f>Import!N1741</f>
        <v>0</v>
      </c>
      <c r="V1043" s="11"/>
      <c r="W1043" s="306"/>
      <c r="X1043" s="306"/>
      <c r="Y1043" s="306"/>
      <c r="Z1043" s="11"/>
      <c r="AE1043" s="204"/>
      <c r="AF1043" s="204"/>
      <c r="AG1043" s="204"/>
      <c r="AH1043" s="204"/>
      <c r="AI1043" s="922"/>
      <c r="AJ1043" s="205"/>
      <c r="AK1043" s="973"/>
      <c r="AL1043" s="973">
        <f>AL1042</f>
        <v>0</v>
      </c>
      <c r="AP1043" s="204"/>
      <c r="AQ1043" s="204"/>
      <c r="AR1043" s="204"/>
      <c r="AS1043" s="204"/>
      <c r="AT1043" s="204"/>
      <c r="AU1043" s="205"/>
      <c r="AV1043" s="973"/>
      <c r="AW1043" s="973">
        <f>AW1042</f>
        <v>0</v>
      </c>
      <c r="BA1043" s="204"/>
      <c r="BB1043" s="204"/>
      <c r="BC1043" s="204"/>
      <c r="BD1043" s="204"/>
      <c r="BE1043" s="204"/>
      <c r="BF1043" s="205"/>
      <c r="BG1043" s="973"/>
      <c r="BH1043" s="973">
        <f>BH1042</f>
        <v>0</v>
      </c>
      <c r="BL1043" s="204"/>
      <c r="BM1043" s="204"/>
      <c r="BN1043" s="204"/>
      <c r="BO1043" s="204"/>
      <c r="BP1043" s="204"/>
      <c r="BQ1043" s="205"/>
      <c r="BR1043" s="973"/>
      <c r="BS1043" s="973">
        <f>BS1042</f>
        <v>0</v>
      </c>
      <c r="BW1043" s="204"/>
      <c r="BX1043" s="204"/>
      <c r="BY1043" s="204"/>
      <c r="BZ1043" s="204"/>
      <c r="CA1043" s="204"/>
      <c r="CB1043" s="205"/>
      <c r="CC1043" s="973"/>
      <c r="CD1043" s="973">
        <f>CD1042</f>
        <v>0</v>
      </c>
      <c r="CE1043" s="11"/>
      <c r="CF1043" s="11"/>
      <c r="CG1043" s="11"/>
      <c r="CH1043" s="11"/>
      <c r="CI1043" s="11"/>
      <c r="CJ1043" s="11"/>
      <c r="CK1043" s="11"/>
      <c r="CL1043" s="11"/>
      <c r="CM1043" s="11"/>
    </row>
    <row r="1044" spans="1:91" ht="24.75" customHeight="1">
      <c r="A1044" s="949" t="str">
        <f>IF(E1044&gt;0,"Wypełnione","")</f>
        <v/>
      </c>
      <c r="B1044" s="57"/>
      <c r="C1044" s="2050">
        <f>'Og s3a'!C1753</f>
        <v>0</v>
      </c>
      <c r="D1044" s="2052">
        <f>'Og s3a'!E1753</f>
        <v>0</v>
      </c>
      <c r="E1044" s="2050">
        <f>'Og s3a'!F1753</f>
        <v>0</v>
      </c>
      <c r="F1044" s="2771"/>
      <c r="G1044" s="448">
        <f>T1044</f>
        <v>0</v>
      </c>
      <c r="H1044" s="2773">
        <f>U1044</f>
        <v>0</v>
      </c>
      <c r="I1044" s="451"/>
      <c r="J1044" s="2775"/>
      <c r="K1044" s="451"/>
      <c r="L1044" s="2775"/>
      <c r="M1044" s="451"/>
      <c r="N1044" s="2775"/>
      <c r="O1044" s="451"/>
      <c r="P1044" s="2775"/>
      <c r="Q1044" s="11"/>
      <c r="R1044" s="11"/>
      <c r="S1044" s="396">
        <f>'Og s3a'!G1753</f>
        <v>0</v>
      </c>
      <c r="T1044" s="398">
        <f>'Og s3a'!D1753</f>
        <v>0</v>
      </c>
      <c r="U1044" s="444">
        <f>Import!N1742</f>
        <v>0</v>
      </c>
      <c r="V1044" s="11"/>
      <c r="W1044" s="306"/>
      <c r="X1044" s="306"/>
      <c r="Y1044" s="306"/>
      <c r="Z1044" s="970">
        <f>IF(F1044=AF$7,1,0)</f>
        <v>0</v>
      </c>
      <c r="AA1044" s="970">
        <f>Z1044*D1044</f>
        <v>0</v>
      </c>
      <c r="AB1044" s="978">
        <f>IF($Z1044=0,0,IF(AF1044+AH1044+AJ1044&gt;0,$AA1044,0))</f>
        <v>0</v>
      </c>
      <c r="AC1044" s="980">
        <f>IF($Z1044=0,0,IF(AND(AB1044=0,G1045&gt;0),$AA1044,0))</f>
        <v>0</v>
      </c>
      <c r="AD1044" s="969">
        <f>AA1044-AB1044-AC1044</f>
        <v>0</v>
      </c>
      <c r="AE1044" s="204">
        <f t="shared" si="335"/>
        <v>0</v>
      </c>
      <c r="AF1044" s="204">
        <f t="shared" si="335"/>
        <v>0</v>
      </c>
      <c r="AG1044" s="204">
        <f t="shared" si="335"/>
        <v>0</v>
      </c>
      <c r="AH1044" s="204">
        <f t="shared" si="335"/>
        <v>0</v>
      </c>
      <c r="AI1044" s="922">
        <f t="shared" si="335"/>
        <v>0</v>
      </c>
      <c r="AJ1044" s="205">
        <f t="shared" si="335"/>
        <v>0</v>
      </c>
      <c r="AK1044" s="973">
        <f>IF($Z1044=1,0,IF(AND($Z1044=0,AF1044&gt;0),1,IF(AND($Z1044=0,AH1044&gt;0),1,IF(AND($Z1044=0,AJ1044&gt;0),1,0))))</f>
        <v>0</v>
      </c>
      <c r="AL1044" s="973">
        <f>IF($Z1044=0,0,IF(AND($Z1044=1,AE1044&gt;0),1,IF(AND($Z1044=1,AG1044&gt;0),1,IF(AND($Z1044=1,AI1044&gt;0),1,0))))</f>
        <v>0</v>
      </c>
      <c r="AM1044" s="978">
        <f>IF($Z1044=0,0,IF(AQ1044+AS1044+AU1044&gt;0,$AA1044,0))</f>
        <v>0</v>
      </c>
      <c r="AN1044" s="980">
        <f>IF($Z1044=0,0,IF(AND(AM1044=0,I1045&gt;0),$AA1044,0))</f>
        <v>0</v>
      </c>
      <c r="AO1044" s="969">
        <f>$AA1044-AM1044-AN1044</f>
        <v>0</v>
      </c>
      <c r="AP1044" s="204">
        <f t="shared" si="336"/>
        <v>0</v>
      </c>
      <c r="AQ1044" s="204">
        <f t="shared" si="336"/>
        <v>0</v>
      </c>
      <c r="AR1044" s="204">
        <f t="shared" si="336"/>
        <v>0</v>
      </c>
      <c r="AS1044" s="204">
        <f t="shared" si="336"/>
        <v>0</v>
      </c>
      <c r="AT1044" s="204">
        <f t="shared" si="336"/>
        <v>0</v>
      </c>
      <c r="AU1044" s="205">
        <f t="shared" si="336"/>
        <v>0</v>
      </c>
      <c r="AV1044" s="973">
        <f>IF($Z1044=1,0,IF(AND($Z1044=0,AQ1044&gt;0),1,IF(AND($Z1044=0,AS1044&gt;0),1,IF(AND($Z1044=0,AU1044&gt;0),1,0))))</f>
        <v>0</v>
      </c>
      <c r="AW1044" s="973">
        <f>IF($Z1044=0,0,IF(AND($Z1044=1,AP1044&gt;0),1,IF(AND($Z1044=1,AR1044&gt;0),1,IF(AND($Z1044=1,AT1044&gt;0),1,0))))</f>
        <v>0</v>
      </c>
      <c r="AX1044" s="978">
        <f>IF($Z1044=0,0,IF(BB1044+BD1044+BF1044&gt;0,$AA1044,0))</f>
        <v>0</v>
      </c>
      <c r="AY1044" s="980">
        <f>IF($Z1044=0,0,IF(AND(AX1044=0,K1045&gt;0),$AA1044,0))</f>
        <v>0</v>
      </c>
      <c r="AZ1044" s="969">
        <f>$AA1044-AX1044-AY1044</f>
        <v>0</v>
      </c>
      <c r="BA1044" s="204">
        <f t="shared" si="337"/>
        <v>0</v>
      </c>
      <c r="BB1044" s="204">
        <f t="shared" si="337"/>
        <v>0</v>
      </c>
      <c r="BC1044" s="204">
        <f t="shared" si="337"/>
        <v>0</v>
      </c>
      <c r="BD1044" s="204">
        <f t="shared" si="337"/>
        <v>0</v>
      </c>
      <c r="BE1044" s="204">
        <f t="shared" si="337"/>
        <v>0</v>
      </c>
      <c r="BF1044" s="205">
        <f t="shared" si="337"/>
        <v>0</v>
      </c>
      <c r="BG1044" s="973">
        <f>IF($Z1044=1,0,IF(AND($Z1044=0,BB1044&gt;0),1,IF(AND($Z1044=0,BD1044&gt;0),1,IF(AND($Z1044=0,BF1044&gt;0),1,0))))</f>
        <v>0</v>
      </c>
      <c r="BH1044" s="973">
        <f>IF($Z1044=0,0,IF(AND($Z1044=1,BA1044&gt;0),1,IF(AND($Z1044=1,BC1044&gt;0),1,IF(AND($Z1044=1,BE1044&gt;0),1,0))))</f>
        <v>0</v>
      </c>
      <c r="BI1044" s="978">
        <f>IF($Z1044=0,0,IF(BM1044+BO1044+BQ1044&gt;0,$AA1044,0))</f>
        <v>0</v>
      </c>
      <c r="BJ1044" s="980">
        <f>IF($Z1044=0,0,IF(AND(BI1044=0,M1045&gt;0),$AA1044,0))</f>
        <v>0</v>
      </c>
      <c r="BK1044" s="969">
        <f>$AA1044-BI1044-BJ1044</f>
        <v>0</v>
      </c>
      <c r="BL1044" s="204">
        <f t="shared" si="338"/>
        <v>0</v>
      </c>
      <c r="BM1044" s="204">
        <f t="shared" si="338"/>
        <v>0</v>
      </c>
      <c r="BN1044" s="204">
        <f t="shared" si="338"/>
        <v>0</v>
      </c>
      <c r="BO1044" s="204">
        <f t="shared" si="338"/>
        <v>0</v>
      </c>
      <c r="BP1044" s="204">
        <f t="shared" si="338"/>
        <v>0</v>
      </c>
      <c r="BQ1044" s="205">
        <f t="shared" si="338"/>
        <v>0</v>
      </c>
      <c r="BR1044" s="973">
        <f>IF($Z1044=1,0,IF(AND($Z1044=0,BM1044&gt;0),1,IF(AND($Z1044=0,BO1044&gt;0),1,IF(AND($Z1044=0,BQ1044&gt;0),1,0))))</f>
        <v>0</v>
      </c>
      <c r="BS1044" s="973">
        <f>IF($Z1044=0,0,IF(AND($Z1044=1,BL1044&gt;0),1,IF(AND($Z1044=1,BN1044&gt;0),1,IF(AND($Z1044=1,BP1044&gt;0),1,0))))</f>
        <v>0</v>
      </c>
      <c r="BT1044" s="978">
        <f>IF($Z1044=0,0,IF(BX1044+BZ1044+CB1044&gt;0,$AA1044,0))</f>
        <v>0</v>
      </c>
      <c r="BU1044" s="980">
        <f>IF($Z1044=0,0,IF(AND(BT1044=0,O1045&gt;0),$AA1044,0))</f>
        <v>0</v>
      </c>
      <c r="BV1044" s="969">
        <f>$AA1044-BT1044-BU1044</f>
        <v>0</v>
      </c>
      <c r="BW1044" s="204">
        <f t="shared" si="339"/>
        <v>0</v>
      </c>
      <c r="BX1044" s="204">
        <f t="shared" si="339"/>
        <v>0</v>
      </c>
      <c r="BY1044" s="204">
        <f t="shared" si="339"/>
        <v>0</v>
      </c>
      <c r="BZ1044" s="204">
        <f t="shared" si="339"/>
        <v>0</v>
      </c>
      <c r="CA1044" s="204">
        <f t="shared" si="339"/>
        <v>0</v>
      </c>
      <c r="CB1044" s="205">
        <f t="shared" si="339"/>
        <v>0</v>
      </c>
      <c r="CC1044" s="973">
        <f>IF($Z1044=1,0,IF(AND($Z1044=0,BX1044&gt;0),1,IF(AND($Z1044=0,BZ1044&gt;0),1,IF(AND($Z1044=0,CB1044&gt;0),1,0))))</f>
        <v>0</v>
      </c>
      <c r="CD1044" s="973">
        <f>IF($Z1044=0,0,IF(AND($Z1044=1,BW1044&gt;0),1,IF(AND($Z1044=1,BY1044&gt;0),1,IF(AND($Z1044=1,CA1044&gt;0),1,0))))</f>
        <v>0</v>
      </c>
      <c r="CE1044" s="11"/>
      <c r="CF1044" s="11"/>
      <c r="CG1044" s="11"/>
      <c r="CH1044" s="11"/>
      <c r="CI1044" s="11"/>
      <c r="CJ1044" s="11"/>
      <c r="CK1044" s="11"/>
      <c r="CL1044" s="11"/>
      <c r="CM1044" s="11"/>
    </row>
    <row r="1045" spans="1:91" ht="14.25" customHeight="1">
      <c r="A1045" s="950" t="str">
        <f>A1044</f>
        <v/>
      </c>
      <c r="B1045" s="57"/>
      <c r="C1045" s="2051"/>
      <c r="D1045" s="2053"/>
      <c r="E1045" s="2051"/>
      <c r="F1045" s="2772"/>
      <c r="G1045" s="1121">
        <f>Import!Q1742</f>
        <v>0</v>
      </c>
      <c r="H1045" s="2774"/>
      <c r="I1045" s="450"/>
      <c r="J1045" s="2775"/>
      <c r="K1045" s="450"/>
      <c r="L1045" s="2775"/>
      <c r="M1045" s="450"/>
      <c r="N1045" s="2775"/>
      <c r="O1045" s="450"/>
      <c r="P1045" s="2775"/>
      <c r="Q1045" s="11"/>
      <c r="R1045" s="11"/>
      <c r="S1045" s="397"/>
      <c r="T1045" s="419"/>
      <c r="U1045" s="444">
        <f>Import!N1743</f>
        <v>0</v>
      </c>
      <c r="V1045" s="11"/>
      <c r="W1045" s="306"/>
      <c r="X1045" s="306"/>
      <c r="Y1045" s="306"/>
      <c r="Z1045" s="11"/>
      <c r="AE1045" s="204"/>
      <c r="AF1045" s="204"/>
      <c r="AG1045" s="204"/>
      <c r="AH1045" s="204"/>
      <c r="AI1045" s="922"/>
      <c r="AJ1045" s="205"/>
      <c r="AK1045" s="973"/>
      <c r="AL1045" s="973">
        <f>AL1044</f>
        <v>0</v>
      </c>
      <c r="AP1045" s="204"/>
      <c r="AQ1045" s="204"/>
      <c r="AR1045" s="204"/>
      <c r="AS1045" s="204"/>
      <c r="AT1045" s="204"/>
      <c r="AU1045" s="205"/>
      <c r="AV1045" s="973"/>
      <c r="AW1045" s="973">
        <f>AW1044</f>
        <v>0</v>
      </c>
      <c r="BA1045" s="204"/>
      <c r="BB1045" s="204"/>
      <c r="BC1045" s="204"/>
      <c r="BD1045" s="204"/>
      <c r="BE1045" s="204"/>
      <c r="BF1045" s="205"/>
      <c r="BG1045" s="973"/>
      <c r="BH1045" s="973">
        <f>BH1044</f>
        <v>0</v>
      </c>
      <c r="BL1045" s="204"/>
      <c r="BM1045" s="204"/>
      <c r="BN1045" s="204"/>
      <c r="BO1045" s="204"/>
      <c r="BP1045" s="204"/>
      <c r="BQ1045" s="205"/>
      <c r="BR1045" s="973"/>
      <c r="BS1045" s="973">
        <f>BS1044</f>
        <v>0</v>
      </c>
      <c r="BW1045" s="204"/>
      <c r="BX1045" s="204"/>
      <c r="BY1045" s="204"/>
      <c r="BZ1045" s="204"/>
      <c r="CA1045" s="204"/>
      <c r="CB1045" s="205"/>
      <c r="CC1045" s="973"/>
      <c r="CD1045" s="973">
        <f>CD1044</f>
        <v>0</v>
      </c>
      <c r="CE1045" s="11"/>
      <c r="CF1045" s="11"/>
      <c r="CG1045" s="11"/>
      <c r="CH1045" s="11"/>
      <c r="CI1045" s="11"/>
      <c r="CJ1045" s="11"/>
      <c r="CK1045" s="11"/>
      <c r="CL1045" s="11"/>
      <c r="CM1045" s="11"/>
    </row>
    <row r="1046" spans="1:91" ht="24.75" customHeight="1">
      <c r="A1046" s="949" t="str">
        <f>IF(E1046&gt;0,"Wypełnione","")</f>
        <v/>
      </c>
      <c r="B1046" s="57"/>
      <c r="C1046" s="2050">
        <f>'Og s3a'!C1755</f>
        <v>0</v>
      </c>
      <c r="D1046" s="2052">
        <f>'Og s3a'!E1755</f>
        <v>0</v>
      </c>
      <c r="E1046" s="2050">
        <f>'Og s3a'!F1755</f>
        <v>0</v>
      </c>
      <c r="F1046" s="2771"/>
      <c r="G1046" s="448">
        <f>T1046</f>
        <v>0</v>
      </c>
      <c r="H1046" s="2773">
        <f>U1046</f>
        <v>0</v>
      </c>
      <c r="I1046" s="451"/>
      <c r="J1046" s="2775"/>
      <c r="K1046" s="451"/>
      <c r="L1046" s="2775"/>
      <c r="M1046" s="451"/>
      <c r="N1046" s="2775"/>
      <c r="O1046" s="451"/>
      <c r="P1046" s="2775"/>
      <c r="Q1046" s="11"/>
      <c r="R1046" s="11"/>
      <c r="S1046" s="396">
        <f>'Og s3a'!G1755</f>
        <v>0</v>
      </c>
      <c r="T1046" s="398">
        <f>'Og s3a'!D1755</f>
        <v>0</v>
      </c>
      <c r="U1046" s="444">
        <f>Import!N1744</f>
        <v>0</v>
      </c>
      <c r="V1046" s="11"/>
      <c r="W1046" s="306"/>
      <c r="X1046" s="306"/>
      <c r="Y1046" s="306"/>
      <c r="Z1046" s="970">
        <f>IF(F1046=AF$7,1,0)</f>
        <v>0</v>
      </c>
      <c r="AA1046" s="970">
        <f>Z1046*D1046</f>
        <v>0</v>
      </c>
      <c r="AB1046" s="978">
        <f>IF($Z1046=0,0,IF(AF1046+AH1046+AJ1046&gt;0,$AA1046,0))</f>
        <v>0</v>
      </c>
      <c r="AC1046" s="980">
        <f>IF($Z1046=0,0,IF(AND(AB1046=0,G1047&gt;0),$AA1046,0))</f>
        <v>0</v>
      </c>
      <c r="AD1046" s="969">
        <f>AA1046-AB1046-AC1046</f>
        <v>0</v>
      </c>
      <c r="AE1046" s="204">
        <f t="shared" si="335"/>
        <v>0</v>
      </c>
      <c r="AF1046" s="204">
        <f t="shared" si="335"/>
        <v>0</v>
      </c>
      <c r="AG1046" s="204">
        <f t="shared" si="335"/>
        <v>0</v>
      </c>
      <c r="AH1046" s="204">
        <f t="shared" si="335"/>
        <v>0</v>
      </c>
      <c r="AI1046" s="922">
        <f t="shared" si="335"/>
        <v>0</v>
      </c>
      <c r="AJ1046" s="205">
        <f t="shared" si="335"/>
        <v>0</v>
      </c>
      <c r="AK1046" s="973">
        <f>IF($Z1046=1,0,IF(AND($Z1046=0,AF1046&gt;0),1,IF(AND($Z1046=0,AH1046&gt;0),1,IF(AND($Z1046=0,AJ1046&gt;0),1,0))))</f>
        <v>0</v>
      </c>
      <c r="AL1046" s="973">
        <f>IF($Z1046=0,0,IF(AND($Z1046=1,AE1046&gt;0),1,IF(AND($Z1046=1,AG1046&gt;0),1,IF(AND($Z1046=1,AI1046&gt;0),1,0))))</f>
        <v>0</v>
      </c>
      <c r="AM1046" s="978">
        <f>IF($Z1046=0,0,IF(AQ1046+AS1046+AU1046&gt;0,$AA1046,0))</f>
        <v>0</v>
      </c>
      <c r="AN1046" s="980">
        <f>IF($Z1046=0,0,IF(AND(AM1046=0,I1047&gt;0),$AA1046,0))</f>
        <v>0</v>
      </c>
      <c r="AO1046" s="969">
        <f>$AA1046-AM1046-AN1046</f>
        <v>0</v>
      </c>
      <c r="AP1046" s="204">
        <f t="shared" si="336"/>
        <v>0</v>
      </c>
      <c r="AQ1046" s="204">
        <f t="shared" si="336"/>
        <v>0</v>
      </c>
      <c r="AR1046" s="204">
        <f t="shared" si="336"/>
        <v>0</v>
      </c>
      <c r="AS1046" s="204">
        <f t="shared" si="336"/>
        <v>0</v>
      </c>
      <c r="AT1046" s="204">
        <f t="shared" si="336"/>
        <v>0</v>
      </c>
      <c r="AU1046" s="205">
        <f t="shared" si="336"/>
        <v>0</v>
      </c>
      <c r="AV1046" s="973">
        <f>IF($Z1046=1,0,IF(AND($Z1046=0,AQ1046&gt;0),1,IF(AND($Z1046=0,AS1046&gt;0),1,IF(AND($Z1046=0,AU1046&gt;0),1,0))))</f>
        <v>0</v>
      </c>
      <c r="AW1046" s="973">
        <f>IF($Z1046=0,0,IF(AND($Z1046=1,AP1046&gt;0),1,IF(AND($Z1046=1,AR1046&gt;0),1,IF(AND($Z1046=1,AT1046&gt;0),1,0))))</f>
        <v>0</v>
      </c>
      <c r="AX1046" s="978">
        <f>IF($Z1046=0,0,IF(BB1046+BD1046+BF1046&gt;0,$AA1046,0))</f>
        <v>0</v>
      </c>
      <c r="AY1046" s="980">
        <f>IF($Z1046=0,0,IF(AND(AX1046=0,K1047&gt;0),$AA1046,0))</f>
        <v>0</v>
      </c>
      <c r="AZ1046" s="969">
        <f>$AA1046-AX1046-AY1046</f>
        <v>0</v>
      </c>
      <c r="BA1046" s="204">
        <f t="shared" si="337"/>
        <v>0</v>
      </c>
      <c r="BB1046" s="204">
        <f t="shared" si="337"/>
        <v>0</v>
      </c>
      <c r="BC1046" s="204">
        <f t="shared" si="337"/>
        <v>0</v>
      </c>
      <c r="BD1046" s="204">
        <f t="shared" si="337"/>
        <v>0</v>
      </c>
      <c r="BE1046" s="204">
        <f t="shared" si="337"/>
        <v>0</v>
      </c>
      <c r="BF1046" s="205">
        <f t="shared" si="337"/>
        <v>0</v>
      </c>
      <c r="BG1046" s="973">
        <f>IF($Z1046=1,0,IF(AND($Z1046=0,BB1046&gt;0),1,IF(AND($Z1046=0,BD1046&gt;0),1,IF(AND($Z1046=0,BF1046&gt;0),1,0))))</f>
        <v>0</v>
      </c>
      <c r="BH1046" s="973">
        <f>IF($Z1046=0,0,IF(AND($Z1046=1,BA1046&gt;0),1,IF(AND($Z1046=1,BC1046&gt;0),1,IF(AND($Z1046=1,BE1046&gt;0),1,0))))</f>
        <v>0</v>
      </c>
      <c r="BI1046" s="978">
        <f>IF($Z1046=0,0,IF(BM1046+BO1046+BQ1046&gt;0,$AA1046,0))</f>
        <v>0</v>
      </c>
      <c r="BJ1046" s="980">
        <f>IF($Z1046=0,0,IF(AND(BI1046=0,M1047&gt;0),$AA1046,0))</f>
        <v>0</v>
      </c>
      <c r="BK1046" s="969">
        <f>$AA1046-BI1046-BJ1046</f>
        <v>0</v>
      </c>
      <c r="BL1046" s="204">
        <f t="shared" si="338"/>
        <v>0</v>
      </c>
      <c r="BM1046" s="204">
        <f t="shared" si="338"/>
        <v>0</v>
      </c>
      <c r="BN1046" s="204">
        <f t="shared" si="338"/>
        <v>0</v>
      </c>
      <c r="BO1046" s="204">
        <f t="shared" si="338"/>
        <v>0</v>
      </c>
      <c r="BP1046" s="204">
        <f t="shared" si="338"/>
        <v>0</v>
      </c>
      <c r="BQ1046" s="205">
        <f t="shared" si="338"/>
        <v>0</v>
      </c>
      <c r="BR1046" s="973">
        <f>IF($Z1046=1,0,IF(AND($Z1046=0,BM1046&gt;0),1,IF(AND($Z1046=0,BO1046&gt;0),1,IF(AND($Z1046=0,BQ1046&gt;0),1,0))))</f>
        <v>0</v>
      </c>
      <c r="BS1046" s="973">
        <f>IF($Z1046=0,0,IF(AND($Z1046=1,BL1046&gt;0),1,IF(AND($Z1046=1,BN1046&gt;0),1,IF(AND($Z1046=1,BP1046&gt;0),1,0))))</f>
        <v>0</v>
      </c>
      <c r="BT1046" s="978">
        <f>IF($Z1046=0,0,IF(BX1046+BZ1046+CB1046&gt;0,$AA1046,0))</f>
        <v>0</v>
      </c>
      <c r="BU1046" s="980">
        <f>IF($Z1046=0,0,IF(AND(BT1046=0,O1047&gt;0),$AA1046,0))</f>
        <v>0</v>
      </c>
      <c r="BV1046" s="969">
        <f>$AA1046-BT1046-BU1046</f>
        <v>0</v>
      </c>
      <c r="BW1046" s="204">
        <f t="shared" si="339"/>
        <v>0</v>
      </c>
      <c r="BX1046" s="204">
        <f t="shared" si="339"/>
        <v>0</v>
      </c>
      <c r="BY1046" s="204">
        <f t="shared" si="339"/>
        <v>0</v>
      </c>
      <c r="BZ1046" s="204">
        <f t="shared" si="339"/>
        <v>0</v>
      </c>
      <c r="CA1046" s="204">
        <f t="shared" si="339"/>
        <v>0</v>
      </c>
      <c r="CB1046" s="205">
        <f t="shared" si="339"/>
        <v>0</v>
      </c>
      <c r="CC1046" s="973">
        <f>IF($Z1046=1,0,IF(AND($Z1046=0,BX1046&gt;0),1,IF(AND($Z1046=0,BZ1046&gt;0),1,IF(AND($Z1046=0,CB1046&gt;0),1,0))))</f>
        <v>0</v>
      </c>
      <c r="CD1046" s="973">
        <f>IF($Z1046=0,0,IF(AND($Z1046=1,BW1046&gt;0),1,IF(AND($Z1046=1,BY1046&gt;0),1,IF(AND($Z1046=1,CA1046&gt;0),1,0))))</f>
        <v>0</v>
      </c>
      <c r="CE1046" s="11"/>
      <c r="CF1046" s="11"/>
      <c r="CG1046" s="11"/>
      <c r="CH1046" s="11"/>
      <c r="CI1046" s="11"/>
      <c r="CJ1046" s="11"/>
      <c r="CK1046" s="11"/>
      <c r="CL1046" s="11"/>
      <c r="CM1046" s="11"/>
    </row>
    <row r="1047" spans="1:91" ht="14.25" customHeight="1">
      <c r="A1047" s="950" t="str">
        <f>A1046</f>
        <v/>
      </c>
      <c r="B1047" s="57"/>
      <c r="C1047" s="2051"/>
      <c r="D1047" s="2053"/>
      <c r="E1047" s="2051"/>
      <c r="F1047" s="2772"/>
      <c r="G1047" s="1121">
        <f>Import!Q1744</f>
        <v>0</v>
      </c>
      <c r="H1047" s="2774"/>
      <c r="I1047" s="450"/>
      <c r="J1047" s="2775"/>
      <c r="K1047" s="450"/>
      <c r="L1047" s="2775"/>
      <c r="M1047" s="450"/>
      <c r="N1047" s="2775"/>
      <c r="O1047" s="450"/>
      <c r="P1047" s="2775"/>
      <c r="Q1047" s="11"/>
      <c r="R1047" s="11"/>
      <c r="S1047" s="397"/>
      <c r="T1047" s="419"/>
      <c r="U1047" s="444">
        <f>Import!N1745</f>
        <v>0</v>
      </c>
      <c r="V1047" s="11"/>
      <c r="W1047" s="306"/>
      <c r="X1047" s="306"/>
      <c r="Y1047" s="306"/>
      <c r="Z1047" s="11"/>
      <c r="AE1047" s="204"/>
      <c r="AF1047" s="204"/>
      <c r="AG1047" s="204"/>
      <c r="AH1047" s="204"/>
      <c r="AI1047" s="922"/>
      <c r="AJ1047" s="205"/>
      <c r="AK1047" s="973"/>
      <c r="AL1047" s="973">
        <f>AL1046</f>
        <v>0</v>
      </c>
      <c r="AP1047" s="204"/>
      <c r="AQ1047" s="204"/>
      <c r="AR1047" s="204"/>
      <c r="AS1047" s="204"/>
      <c r="AT1047" s="204"/>
      <c r="AU1047" s="205"/>
      <c r="AV1047" s="973"/>
      <c r="AW1047" s="973">
        <f>AW1046</f>
        <v>0</v>
      </c>
      <c r="BA1047" s="204"/>
      <c r="BB1047" s="204"/>
      <c r="BC1047" s="204"/>
      <c r="BD1047" s="204"/>
      <c r="BE1047" s="204"/>
      <c r="BF1047" s="205"/>
      <c r="BG1047" s="973"/>
      <c r="BH1047" s="973">
        <f>BH1046</f>
        <v>0</v>
      </c>
      <c r="BL1047" s="204"/>
      <c r="BM1047" s="204"/>
      <c r="BN1047" s="204"/>
      <c r="BO1047" s="204"/>
      <c r="BP1047" s="204"/>
      <c r="BQ1047" s="205"/>
      <c r="BR1047" s="973"/>
      <c r="BS1047" s="973">
        <f>BS1046</f>
        <v>0</v>
      </c>
      <c r="BW1047" s="204"/>
      <c r="BX1047" s="204"/>
      <c r="BY1047" s="204"/>
      <c r="BZ1047" s="204"/>
      <c r="CA1047" s="204"/>
      <c r="CB1047" s="205"/>
      <c r="CC1047" s="973"/>
      <c r="CD1047" s="973">
        <f>CD1046</f>
        <v>0</v>
      </c>
      <c r="CE1047" s="11"/>
      <c r="CF1047" s="11"/>
      <c r="CG1047" s="11"/>
      <c r="CH1047" s="11"/>
      <c r="CI1047" s="11"/>
      <c r="CJ1047" s="11"/>
      <c r="CK1047" s="11"/>
      <c r="CL1047" s="11"/>
      <c r="CM1047" s="11"/>
    </row>
    <row r="1048" spans="1:91" ht="24.75" customHeight="1">
      <c r="A1048" s="949" t="str">
        <f>IF(E1048&gt;0,"Wypełnione","")</f>
        <v/>
      </c>
      <c r="B1048" s="57"/>
      <c r="C1048" s="2050">
        <f>'Og s3a'!C1757</f>
        <v>0</v>
      </c>
      <c r="D1048" s="2052">
        <f>'Og s3a'!E1757</f>
        <v>0</v>
      </c>
      <c r="E1048" s="2050">
        <f>'Og s3a'!F1757</f>
        <v>0</v>
      </c>
      <c r="F1048" s="2771"/>
      <c r="G1048" s="448">
        <f>T1048</f>
        <v>0</v>
      </c>
      <c r="H1048" s="2773">
        <f>U1048</f>
        <v>0</v>
      </c>
      <c r="I1048" s="451"/>
      <c r="J1048" s="2775"/>
      <c r="K1048" s="451"/>
      <c r="L1048" s="2775"/>
      <c r="M1048" s="451"/>
      <c r="N1048" s="2775"/>
      <c r="O1048" s="451"/>
      <c r="P1048" s="2775"/>
      <c r="Q1048" s="11"/>
      <c r="R1048" s="11"/>
      <c r="S1048" s="396">
        <f>'Og s3a'!G1757</f>
        <v>0</v>
      </c>
      <c r="T1048" s="398">
        <f>'Og s3a'!D1757</f>
        <v>0</v>
      </c>
      <c r="U1048" s="444">
        <f>Import!N1746</f>
        <v>0</v>
      </c>
      <c r="V1048" s="11"/>
      <c r="W1048" s="306"/>
      <c r="X1048" s="306"/>
      <c r="Y1048" s="306"/>
      <c r="Z1048" s="970">
        <f>IF(F1048=AF$7,1,0)</f>
        <v>0</v>
      </c>
      <c r="AA1048" s="970">
        <f>Z1048*D1048</f>
        <v>0</v>
      </c>
      <c r="AB1048" s="978">
        <f>IF($Z1048=0,0,IF(AF1048+AH1048+AJ1048&gt;0,$AA1048,0))</f>
        <v>0</v>
      </c>
      <c r="AC1048" s="980">
        <f>IF($Z1048=0,0,IF(AND(AB1048=0,G1049&gt;0),$AA1048,0))</f>
        <v>0</v>
      </c>
      <c r="AD1048" s="969">
        <f>AA1048-AB1048-AC1048</f>
        <v>0</v>
      </c>
      <c r="AE1048" s="204">
        <f t="shared" si="335"/>
        <v>0</v>
      </c>
      <c r="AF1048" s="204">
        <f t="shared" si="335"/>
        <v>0</v>
      </c>
      <c r="AG1048" s="204">
        <f t="shared" si="335"/>
        <v>0</v>
      </c>
      <c r="AH1048" s="204">
        <f t="shared" si="335"/>
        <v>0</v>
      </c>
      <c r="AI1048" s="922">
        <f t="shared" si="335"/>
        <v>0</v>
      </c>
      <c r="AJ1048" s="205">
        <f t="shared" si="335"/>
        <v>0</v>
      </c>
      <c r="AK1048" s="973">
        <f>IF($Z1048=1,0,IF(AND($Z1048=0,AF1048&gt;0),1,IF(AND($Z1048=0,AH1048&gt;0),1,IF(AND($Z1048=0,AJ1048&gt;0),1,0))))</f>
        <v>0</v>
      </c>
      <c r="AL1048" s="973">
        <f>IF($Z1048=0,0,IF(AND($Z1048=1,AE1048&gt;0),1,IF(AND($Z1048=1,AG1048&gt;0),1,IF(AND($Z1048=1,AI1048&gt;0),1,0))))</f>
        <v>0</v>
      </c>
      <c r="AM1048" s="978">
        <f>IF($Z1048=0,0,IF(AQ1048+AS1048+AU1048&gt;0,$AA1048,0))</f>
        <v>0</v>
      </c>
      <c r="AN1048" s="980">
        <f>IF($Z1048=0,0,IF(AND(AM1048=0,I1049&gt;0),$AA1048,0))</f>
        <v>0</v>
      </c>
      <c r="AO1048" s="969">
        <f>$AA1048-AM1048-AN1048</f>
        <v>0</v>
      </c>
      <c r="AP1048" s="204">
        <f t="shared" si="336"/>
        <v>0</v>
      </c>
      <c r="AQ1048" s="204">
        <f t="shared" si="336"/>
        <v>0</v>
      </c>
      <c r="AR1048" s="204">
        <f t="shared" si="336"/>
        <v>0</v>
      </c>
      <c r="AS1048" s="204">
        <f t="shared" si="336"/>
        <v>0</v>
      </c>
      <c r="AT1048" s="204">
        <f t="shared" si="336"/>
        <v>0</v>
      </c>
      <c r="AU1048" s="205">
        <f t="shared" si="336"/>
        <v>0</v>
      </c>
      <c r="AV1048" s="973">
        <f>IF($Z1048=1,0,IF(AND($Z1048=0,AQ1048&gt;0),1,IF(AND($Z1048=0,AS1048&gt;0),1,IF(AND($Z1048=0,AU1048&gt;0),1,0))))</f>
        <v>0</v>
      </c>
      <c r="AW1048" s="973">
        <f>IF($Z1048=0,0,IF(AND($Z1048=1,AP1048&gt;0),1,IF(AND($Z1048=1,AR1048&gt;0),1,IF(AND($Z1048=1,AT1048&gt;0),1,0))))</f>
        <v>0</v>
      </c>
      <c r="AX1048" s="978">
        <f>IF($Z1048=0,0,IF(BB1048+BD1048+BF1048&gt;0,$AA1048,0))</f>
        <v>0</v>
      </c>
      <c r="AY1048" s="980">
        <f>IF($Z1048=0,0,IF(AND(AX1048=0,K1049&gt;0),$AA1048,0))</f>
        <v>0</v>
      </c>
      <c r="AZ1048" s="969">
        <f>$AA1048-AX1048-AY1048</f>
        <v>0</v>
      </c>
      <c r="BA1048" s="204">
        <f t="shared" si="337"/>
        <v>0</v>
      </c>
      <c r="BB1048" s="204">
        <f t="shared" si="337"/>
        <v>0</v>
      </c>
      <c r="BC1048" s="204">
        <f t="shared" si="337"/>
        <v>0</v>
      </c>
      <c r="BD1048" s="204">
        <f t="shared" si="337"/>
        <v>0</v>
      </c>
      <c r="BE1048" s="204">
        <f t="shared" si="337"/>
        <v>0</v>
      </c>
      <c r="BF1048" s="205">
        <f t="shared" si="337"/>
        <v>0</v>
      </c>
      <c r="BG1048" s="973">
        <f>IF($Z1048=1,0,IF(AND($Z1048=0,BB1048&gt;0),1,IF(AND($Z1048=0,BD1048&gt;0),1,IF(AND($Z1048=0,BF1048&gt;0),1,0))))</f>
        <v>0</v>
      </c>
      <c r="BH1048" s="973">
        <f>IF($Z1048=0,0,IF(AND($Z1048=1,BA1048&gt;0),1,IF(AND($Z1048=1,BC1048&gt;0),1,IF(AND($Z1048=1,BE1048&gt;0),1,0))))</f>
        <v>0</v>
      </c>
      <c r="BI1048" s="978">
        <f>IF($Z1048=0,0,IF(BM1048+BO1048+BQ1048&gt;0,$AA1048,0))</f>
        <v>0</v>
      </c>
      <c r="BJ1048" s="980">
        <f>IF($Z1048=0,0,IF(AND(BI1048=0,M1049&gt;0),$AA1048,0))</f>
        <v>0</v>
      </c>
      <c r="BK1048" s="969">
        <f>$AA1048-BI1048-BJ1048</f>
        <v>0</v>
      </c>
      <c r="BL1048" s="204">
        <f t="shared" si="338"/>
        <v>0</v>
      </c>
      <c r="BM1048" s="204">
        <f t="shared" si="338"/>
        <v>0</v>
      </c>
      <c r="BN1048" s="204">
        <f t="shared" si="338"/>
        <v>0</v>
      </c>
      <c r="BO1048" s="204">
        <f t="shared" si="338"/>
        <v>0</v>
      </c>
      <c r="BP1048" s="204">
        <f t="shared" si="338"/>
        <v>0</v>
      </c>
      <c r="BQ1048" s="205">
        <f t="shared" si="338"/>
        <v>0</v>
      </c>
      <c r="BR1048" s="973">
        <f>IF($Z1048=1,0,IF(AND($Z1048=0,BM1048&gt;0),1,IF(AND($Z1048=0,BO1048&gt;0),1,IF(AND($Z1048=0,BQ1048&gt;0),1,0))))</f>
        <v>0</v>
      </c>
      <c r="BS1048" s="973">
        <f>IF($Z1048=0,0,IF(AND($Z1048=1,BL1048&gt;0),1,IF(AND($Z1048=1,BN1048&gt;0),1,IF(AND($Z1048=1,BP1048&gt;0),1,0))))</f>
        <v>0</v>
      </c>
      <c r="BT1048" s="978">
        <f>IF($Z1048=0,0,IF(BX1048+BZ1048+CB1048&gt;0,$AA1048,0))</f>
        <v>0</v>
      </c>
      <c r="BU1048" s="980">
        <f>IF($Z1048=0,0,IF(AND(BT1048=0,O1049&gt;0),$AA1048,0))</f>
        <v>0</v>
      </c>
      <c r="BV1048" s="969">
        <f>$AA1048-BT1048-BU1048</f>
        <v>0</v>
      </c>
      <c r="BW1048" s="204">
        <f t="shared" si="339"/>
        <v>0</v>
      </c>
      <c r="BX1048" s="204">
        <f t="shared" si="339"/>
        <v>0</v>
      </c>
      <c r="BY1048" s="204">
        <f t="shared" si="339"/>
        <v>0</v>
      </c>
      <c r="BZ1048" s="204">
        <f t="shared" si="339"/>
        <v>0</v>
      </c>
      <c r="CA1048" s="204">
        <f t="shared" si="339"/>
        <v>0</v>
      </c>
      <c r="CB1048" s="205">
        <f t="shared" si="339"/>
        <v>0</v>
      </c>
      <c r="CC1048" s="973">
        <f>IF($Z1048=1,0,IF(AND($Z1048=0,BX1048&gt;0),1,IF(AND($Z1048=0,BZ1048&gt;0),1,IF(AND($Z1048=0,CB1048&gt;0),1,0))))</f>
        <v>0</v>
      </c>
      <c r="CD1048" s="973">
        <f>IF($Z1048=0,0,IF(AND($Z1048=1,BW1048&gt;0),1,IF(AND($Z1048=1,BY1048&gt;0),1,IF(AND($Z1048=1,CA1048&gt;0),1,0))))</f>
        <v>0</v>
      </c>
      <c r="CE1048" s="11"/>
      <c r="CF1048" s="11"/>
      <c r="CG1048" s="11"/>
      <c r="CH1048" s="11"/>
      <c r="CI1048" s="11"/>
      <c r="CJ1048" s="11"/>
      <c r="CK1048" s="11"/>
      <c r="CL1048" s="11"/>
      <c r="CM1048" s="11"/>
    </row>
    <row r="1049" spans="1:91" ht="14.25" customHeight="1">
      <c r="A1049" s="950" t="str">
        <f>A1048</f>
        <v/>
      </c>
      <c r="B1049" s="57"/>
      <c r="C1049" s="2051"/>
      <c r="D1049" s="2053"/>
      <c r="E1049" s="2051"/>
      <c r="F1049" s="2772"/>
      <c r="G1049" s="1121">
        <f>Import!Q1746</f>
        <v>0</v>
      </c>
      <c r="H1049" s="2774"/>
      <c r="I1049" s="450"/>
      <c r="J1049" s="2775"/>
      <c r="K1049" s="450"/>
      <c r="L1049" s="2775"/>
      <c r="M1049" s="450"/>
      <c r="N1049" s="2775"/>
      <c r="O1049" s="450"/>
      <c r="P1049" s="2775"/>
      <c r="Q1049" s="11"/>
      <c r="R1049" s="11"/>
      <c r="S1049" s="397"/>
      <c r="T1049" s="419"/>
      <c r="U1049" s="444">
        <f>Import!N1747</f>
        <v>0</v>
      </c>
      <c r="V1049" s="11"/>
      <c r="W1049" s="306"/>
      <c r="X1049" s="306"/>
      <c r="Y1049" s="306"/>
      <c r="Z1049" s="11"/>
      <c r="AE1049" s="204"/>
      <c r="AF1049" s="204"/>
      <c r="AG1049" s="204"/>
      <c r="AH1049" s="204"/>
      <c r="AI1049" s="922"/>
      <c r="AJ1049" s="205"/>
      <c r="AK1049" s="973"/>
      <c r="AL1049" s="973">
        <f>AL1048</f>
        <v>0</v>
      </c>
      <c r="AP1049" s="204"/>
      <c r="AQ1049" s="204"/>
      <c r="AR1049" s="204"/>
      <c r="AS1049" s="204"/>
      <c r="AT1049" s="204"/>
      <c r="AU1049" s="205"/>
      <c r="AV1049" s="973"/>
      <c r="AW1049" s="973">
        <f>AW1048</f>
        <v>0</v>
      </c>
      <c r="BA1049" s="204"/>
      <c r="BB1049" s="204"/>
      <c r="BC1049" s="204"/>
      <c r="BD1049" s="204"/>
      <c r="BE1049" s="204"/>
      <c r="BF1049" s="205"/>
      <c r="BG1049" s="973"/>
      <c r="BH1049" s="973">
        <f>BH1048</f>
        <v>0</v>
      </c>
      <c r="BL1049" s="204"/>
      <c r="BM1049" s="204"/>
      <c r="BN1049" s="204"/>
      <c r="BO1049" s="204"/>
      <c r="BP1049" s="204"/>
      <c r="BQ1049" s="205"/>
      <c r="BR1049" s="973"/>
      <c r="BS1049" s="973">
        <f>BS1048</f>
        <v>0</v>
      </c>
      <c r="BW1049" s="204"/>
      <c r="BX1049" s="204"/>
      <c r="BY1049" s="204"/>
      <c r="BZ1049" s="204"/>
      <c r="CA1049" s="204"/>
      <c r="CB1049" s="205"/>
      <c r="CC1049" s="973"/>
      <c r="CD1049" s="973">
        <f>CD1048</f>
        <v>0</v>
      </c>
      <c r="CE1049" s="11"/>
      <c r="CF1049" s="11"/>
      <c r="CG1049" s="11"/>
      <c r="CH1049" s="11"/>
      <c r="CI1049" s="11"/>
      <c r="CJ1049" s="11"/>
      <c r="CK1049" s="11"/>
      <c r="CL1049" s="11"/>
      <c r="CM1049" s="11"/>
    </row>
    <row r="1050" spans="1:91" ht="24.75" customHeight="1">
      <c r="A1050" s="949" t="str">
        <f>IF(E1050&gt;0,"Wypełnione","")</f>
        <v/>
      </c>
      <c r="B1050" s="57"/>
      <c r="C1050" s="2050">
        <f>'Og s3a'!C1759</f>
        <v>0</v>
      </c>
      <c r="D1050" s="2052">
        <f>'Og s3a'!E1759</f>
        <v>0</v>
      </c>
      <c r="E1050" s="2050">
        <f>'Og s3a'!F1759</f>
        <v>0</v>
      </c>
      <c r="F1050" s="2771"/>
      <c r="G1050" s="448">
        <f>T1050</f>
        <v>0</v>
      </c>
      <c r="H1050" s="2773">
        <f>U1050</f>
        <v>0</v>
      </c>
      <c r="I1050" s="451"/>
      <c r="J1050" s="2775"/>
      <c r="K1050" s="451"/>
      <c r="L1050" s="2775"/>
      <c r="M1050" s="451"/>
      <c r="N1050" s="2775"/>
      <c r="O1050" s="451"/>
      <c r="P1050" s="2775"/>
      <c r="Q1050" s="11"/>
      <c r="R1050" s="11"/>
      <c r="S1050" s="396">
        <f>'Og s3a'!G1759</f>
        <v>0</v>
      </c>
      <c r="T1050" s="398">
        <f>'Og s3a'!D1759</f>
        <v>0</v>
      </c>
      <c r="U1050" s="444">
        <f>Import!N1748</f>
        <v>0</v>
      </c>
      <c r="V1050" s="11"/>
      <c r="W1050" s="306"/>
      <c r="X1050" s="306"/>
      <c r="Y1050" s="306"/>
      <c r="Z1050" s="970">
        <f>IF(F1050=AF$7,1,0)</f>
        <v>0</v>
      </c>
      <c r="AA1050" s="970">
        <f>Z1050*D1050</f>
        <v>0</v>
      </c>
      <c r="AB1050" s="978">
        <f>IF($Z1050=0,0,IF(AF1050+AH1050+AJ1050&gt;0,$AA1050,0))</f>
        <v>0</v>
      </c>
      <c r="AC1050" s="980">
        <f>IF($Z1050=0,0,IF(AND(AB1050=0,G1051&gt;0),$AA1050,0))</f>
        <v>0</v>
      </c>
      <c r="AD1050" s="969">
        <f>AA1050-AB1050-AC1050</f>
        <v>0</v>
      </c>
      <c r="AE1050" s="204">
        <f t="shared" si="335"/>
        <v>0</v>
      </c>
      <c r="AF1050" s="204">
        <f t="shared" si="335"/>
        <v>0</v>
      </c>
      <c r="AG1050" s="204">
        <f t="shared" si="335"/>
        <v>0</v>
      </c>
      <c r="AH1050" s="204">
        <f t="shared" si="335"/>
        <v>0</v>
      </c>
      <c r="AI1050" s="922">
        <f t="shared" si="335"/>
        <v>0</v>
      </c>
      <c r="AJ1050" s="205">
        <f t="shared" si="335"/>
        <v>0</v>
      </c>
      <c r="AK1050" s="973">
        <f>IF($Z1050=1,0,IF(AND($Z1050=0,AF1050&gt;0),1,IF(AND($Z1050=0,AH1050&gt;0),1,IF(AND($Z1050=0,AJ1050&gt;0),1,0))))</f>
        <v>0</v>
      </c>
      <c r="AL1050" s="973">
        <f>IF($Z1050=0,0,IF(AND($Z1050=1,AE1050&gt;0),1,IF(AND($Z1050=1,AG1050&gt;0),1,IF(AND($Z1050=1,AI1050&gt;0),1,0))))</f>
        <v>0</v>
      </c>
      <c r="AM1050" s="978">
        <f>IF($Z1050=0,0,IF(AQ1050+AS1050+AU1050&gt;0,$AA1050,0))</f>
        <v>0</v>
      </c>
      <c r="AN1050" s="980">
        <f>IF($Z1050=0,0,IF(AND(AM1050=0,I1051&gt;0),$AA1050,0))</f>
        <v>0</v>
      </c>
      <c r="AO1050" s="969">
        <f>$AA1050-AM1050-AN1050</f>
        <v>0</v>
      </c>
      <c r="AP1050" s="204">
        <f t="shared" si="336"/>
        <v>0</v>
      </c>
      <c r="AQ1050" s="204">
        <f t="shared" si="336"/>
        <v>0</v>
      </c>
      <c r="AR1050" s="204">
        <f t="shared" si="336"/>
        <v>0</v>
      </c>
      <c r="AS1050" s="204">
        <f t="shared" si="336"/>
        <v>0</v>
      </c>
      <c r="AT1050" s="204">
        <f t="shared" si="336"/>
        <v>0</v>
      </c>
      <c r="AU1050" s="205">
        <f t="shared" si="336"/>
        <v>0</v>
      </c>
      <c r="AV1050" s="973">
        <f>IF($Z1050=1,0,IF(AND($Z1050=0,AQ1050&gt;0),1,IF(AND($Z1050=0,AS1050&gt;0),1,IF(AND($Z1050=0,AU1050&gt;0),1,0))))</f>
        <v>0</v>
      </c>
      <c r="AW1050" s="973">
        <f>IF($Z1050=0,0,IF(AND($Z1050=1,AP1050&gt;0),1,IF(AND($Z1050=1,AR1050&gt;0),1,IF(AND($Z1050=1,AT1050&gt;0),1,0))))</f>
        <v>0</v>
      </c>
      <c r="AX1050" s="978">
        <f>IF($Z1050=0,0,IF(BB1050+BD1050+BF1050&gt;0,$AA1050,0))</f>
        <v>0</v>
      </c>
      <c r="AY1050" s="980">
        <f>IF($Z1050=0,0,IF(AND(AX1050=0,K1051&gt;0),$AA1050,0))</f>
        <v>0</v>
      </c>
      <c r="AZ1050" s="969">
        <f>$AA1050-AX1050-AY1050</f>
        <v>0</v>
      </c>
      <c r="BA1050" s="204">
        <f t="shared" si="337"/>
        <v>0</v>
      </c>
      <c r="BB1050" s="204">
        <f t="shared" si="337"/>
        <v>0</v>
      </c>
      <c r="BC1050" s="204">
        <f t="shared" si="337"/>
        <v>0</v>
      </c>
      <c r="BD1050" s="204">
        <f t="shared" si="337"/>
        <v>0</v>
      </c>
      <c r="BE1050" s="204">
        <f t="shared" si="337"/>
        <v>0</v>
      </c>
      <c r="BF1050" s="205">
        <f t="shared" si="337"/>
        <v>0</v>
      </c>
      <c r="BG1050" s="973">
        <f>IF($Z1050=1,0,IF(AND($Z1050=0,BB1050&gt;0),1,IF(AND($Z1050=0,BD1050&gt;0),1,IF(AND($Z1050=0,BF1050&gt;0),1,0))))</f>
        <v>0</v>
      </c>
      <c r="BH1050" s="973">
        <f>IF($Z1050=0,0,IF(AND($Z1050=1,BA1050&gt;0),1,IF(AND($Z1050=1,BC1050&gt;0),1,IF(AND($Z1050=1,BE1050&gt;0),1,0))))</f>
        <v>0</v>
      </c>
      <c r="BI1050" s="978">
        <f>IF($Z1050=0,0,IF(BM1050+BO1050+BQ1050&gt;0,$AA1050,0))</f>
        <v>0</v>
      </c>
      <c r="BJ1050" s="980">
        <f>IF($Z1050=0,0,IF(AND(BI1050=0,M1051&gt;0),$AA1050,0))</f>
        <v>0</v>
      </c>
      <c r="BK1050" s="969">
        <f>$AA1050-BI1050-BJ1050</f>
        <v>0</v>
      </c>
      <c r="BL1050" s="204">
        <f t="shared" si="338"/>
        <v>0</v>
      </c>
      <c r="BM1050" s="204">
        <f t="shared" si="338"/>
        <v>0</v>
      </c>
      <c r="BN1050" s="204">
        <f t="shared" si="338"/>
        <v>0</v>
      </c>
      <c r="BO1050" s="204">
        <f t="shared" si="338"/>
        <v>0</v>
      </c>
      <c r="BP1050" s="204">
        <f t="shared" si="338"/>
        <v>0</v>
      </c>
      <c r="BQ1050" s="205">
        <f t="shared" si="338"/>
        <v>0</v>
      </c>
      <c r="BR1050" s="973">
        <f>IF($Z1050=1,0,IF(AND($Z1050=0,BM1050&gt;0),1,IF(AND($Z1050=0,BO1050&gt;0),1,IF(AND($Z1050=0,BQ1050&gt;0),1,0))))</f>
        <v>0</v>
      </c>
      <c r="BS1050" s="973">
        <f>IF($Z1050=0,0,IF(AND($Z1050=1,BL1050&gt;0),1,IF(AND($Z1050=1,BN1050&gt;0),1,IF(AND($Z1050=1,BP1050&gt;0),1,0))))</f>
        <v>0</v>
      </c>
      <c r="BT1050" s="978">
        <f>IF($Z1050=0,0,IF(BX1050+BZ1050+CB1050&gt;0,$AA1050,0))</f>
        <v>0</v>
      </c>
      <c r="BU1050" s="980">
        <f>IF($Z1050=0,0,IF(AND(BT1050=0,O1051&gt;0),$AA1050,0))</f>
        <v>0</v>
      </c>
      <c r="BV1050" s="969">
        <f>$AA1050-BT1050-BU1050</f>
        <v>0</v>
      </c>
      <c r="BW1050" s="204">
        <f t="shared" si="339"/>
        <v>0</v>
      </c>
      <c r="BX1050" s="204">
        <f t="shared" si="339"/>
        <v>0</v>
      </c>
      <c r="BY1050" s="204">
        <f t="shared" si="339"/>
        <v>0</v>
      </c>
      <c r="BZ1050" s="204">
        <f t="shared" si="339"/>
        <v>0</v>
      </c>
      <c r="CA1050" s="204">
        <f t="shared" si="339"/>
        <v>0</v>
      </c>
      <c r="CB1050" s="205">
        <f t="shared" si="339"/>
        <v>0</v>
      </c>
      <c r="CC1050" s="973">
        <f>IF($Z1050=1,0,IF(AND($Z1050=0,BX1050&gt;0),1,IF(AND($Z1050=0,BZ1050&gt;0),1,IF(AND($Z1050=0,CB1050&gt;0),1,0))))</f>
        <v>0</v>
      </c>
      <c r="CD1050" s="973">
        <f>IF($Z1050=0,0,IF(AND($Z1050=1,BW1050&gt;0),1,IF(AND($Z1050=1,BY1050&gt;0),1,IF(AND($Z1050=1,CA1050&gt;0),1,0))))</f>
        <v>0</v>
      </c>
      <c r="CE1050" s="11"/>
      <c r="CF1050" s="11"/>
      <c r="CG1050" s="11"/>
      <c r="CH1050" s="11"/>
      <c r="CI1050" s="11"/>
      <c r="CJ1050" s="11"/>
      <c r="CK1050" s="11"/>
      <c r="CL1050" s="11"/>
      <c r="CM1050" s="11"/>
    </row>
    <row r="1051" spans="1:91" ht="14.25" customHeight="1">
      <c r="A1051" s="950" t="str">
        <f>A1050</f>
        <v/>
      </c>
      <c r="B1051" s="57"/>
      <c r="C1051" s="2051"/>
      <c r="D1051" s="2053"/>
      <c r="E1051" s="2051"/>
      <c r="F1051" s="2772"/>
      <c r="G1051" s="1121">
        <f>Import!Q1748</f>
        <v>0</v>
      </c>
      <c r="H1051" s="2774"/>
      <c r="I1051" s="450"/>
      <c r="J1051" s="2775"/>
      <c r="K1051" s="450"/>
      <c r="L1051" s="2775"/>
      <c r="M1051" s="450"/>
      <c r="N1051" s="2775"/>
      <c r="O1051" s="450"/>
      <c r="P1051" s="2775"/>
      <c r="Q1051" s="11"/>
      <c r="R1051" s="11"/>
      <c r="S1051" s="397"/>
      <c r="T1051" s="419"/>
      <c r="U1051" s="444">
        <f>Import!N1749</f>
        <v>0</v>
      </c>
      <c r="V1051" s="11"/>
      <c r="W1051" s="306"/>
      <c r="X1051" s="306"/>
      <c r="Y1051" s="306"/>
      <c r="Z1051" s="11"/>
      <c r="AE1051" s="204"/>
      <c r="AF1051" s="204"/>
      <c r="AG1051" s="204"/>
      <c r="AH1051" s="204"/>
      <c r="AI1051" s="922"/>
      <c r="AJ1051" s="205"/>
      <c r="AK1051" s="973"/>
      <c r="AL1051" s="973">
        <f>AL1050</f>
        <v>0</v>
      </c>
      <c r="AP1051" s="204"/>
      <c r="AQ1051" s="204"/>
      <c r="AR1051" s="204"/>
      <c r="AS1051" s="204"/>
      <c r="AT1051" s="204"/>
      <c r="AU1051" s="205"/>
      <c r="AV1051" s="973"/>
      <c r="AW1051" s="973">
        <f>AW1050</f>
        <v>0</v>
      </c>
      <c r="BA1051" s="204"/>
      <c r="BB1051" s="204"/>
      <c r="BC1051" s="204"/>
      <c r="BD1051" s="204"/>
      <c r="BE1051" s="204"/>
      <c r="BF1051" s="205"/>
      <c r="BG1051" s="973"/>
      <c r="BH1051" s="973">
        <f>BH1050</f>
        <v>0</v>
      </c>
      <c r="BL1051" s="204"/>
      <c r="BM1051" s="204"/>
      <c r="BN1051" s="204"/>
      <c r="BO1051" s="204"/>
      <c r="BP1051" s="204"/>
      <c r="BQ1051" s="205"/>
      <c r="BR1051" s="973"/>
      <c r="BS1051" s="973">
        <f>BS1050</f>
        <v>0</v>
      </c>
      <c r="BW1051" s="204"/>
      <c r="BX1051" s="204"/>
      <c r="BY1051" s="204"/>
      <c r="BZ1051" s="204"/>
      <c r="CA1051" s="204"/>
      <c r="CB1051" s="205"/>
      <c r="CC1051" s="973"/>
      <c r="CD1051" s="973">
        <f>CD1050</f>
        <v>0</v>
      </c>
      <c r="CE1051" s="11"/>
      <c r="CF1051" s="11"/>
      <c r="CG1051" s="11"/>
      <c r="CH1051" s="11"/>
      <c r="CI1051" s="11"/>
      <c r="CJ1051" s="11"/>
      <c r="CK1051" s="11"/>
      <c r="CL1051" s="11"/>
      <c r="CM1051" s="11"/>
    </row>
    <row r="1052" spans="1:91" ht="24.75" customHeight="1">
      <c r="A1052" s="949" t="str">
        <f>IF(E1052&gt;0,"Wypełnione","")</f>
        <v/>
      </c>
      <c r="B1052" s="57"/>
      <c r="C1052" s="2050">
        <f>'Og s3a'!C1761</f>
        <v>0</v>
      </c>
      <c r="D1052" s="2052">
        <f>'Og s3a'!E1761</f>
        <v>0</v>
      </c>
      <c r="E1052" s="2050">
        <f>'Og s3a'!F1761</f>
        <v>0</v>
      </c>
      <c r="F1052" s="2771"/>
      <c r="G1052" s="448">
        <f>T1052</f>
        <v>0</v>
      </c>
      <c r="H1052" s="2773">
        <f>U1052</f>
        <v>0</v>
      </c>
      <c r="I1052" s="451"/>
      <c r="J1052" s="2775"/>
      <c r="K1052" s="451"/>
      <c r="L1052" s="2775"/>
      <c r="M1052" s="451"/>
      <c r="N1052" s="2775"/>
      <c r="O1052" s="451"/>
      <c r="P1052" s="2775"/>
      <c r="Q1052" s="11"/>
      <c r="R1052" s="11"/>
      <c r="S1052" s="396">
        <f>'Og s3a'!G1761</f>
        <v>0</v>
      </c>
      <c r="T1052" s="398">
        <f>'Og s3a'!D1761</f>
        <v>0</v>
      </c>
      <c r="U1052" s="444">
        <f>Import!N1750</f>
        <v>0</v>
      </c>
      <c r="V1052" s="11"/>
      <c r="W1052" s="306"/>
      <c r="X1052" s="306"/>
      <c r="Y1052" s="306"/>
      <c r="Z1052" s="970">
        <f>IF(F1052=AF$7,1,0)</f>
        <v>0</v>
      </c>
      <c r="AA1052" s="970">
        <f>Z1052*D1052</f>
        <v>0</v>
      </c>
      <c r="AB1052" s="978">
        <f>IF($Z1052=0,0,IF(AF1052+AH1052+AJ1052&gt;0,$AA1052,0))</f>
        <v>0</v>
      </c>
      <c r="AC1052" s="980">
        <f>IF($Z1052=0,0,IF(AND(AB1052=0,G1053&gt;0),$AA1052,0))</f>
        <v>0</v>
      </c>
      <c r="AD1052" s="969">
        <f>AA1052-AB1052-AC1052</f>
        <v>0</v>
      </c>
      <c r="AE1052" s="204">
        <f t="shared" si="335"/>
        <v>0</v>
      </c>
      <c r="AF1052" s="204">
        <f t="shared" si="335"/>
        <v>0</v>
      </c>
      <c r="AG1052" s="204">
        <f t="shared" si="335"/>
        <v>0</v>
      </c>
      <c r="AH1052" s="204">
        <f t="shared" si="335"/>
        <v>0</v>
      </c>
      <c r="AI1052" s="922">
        <f t="shared" si="335"/>
        <v>0</v>
      </c>
      <c r="AJ1052" s="205">
        <f t="shared" si="335"/>
        <v>0</v>
      </c>
      <c r="AK1052" s="973">
        <f>IF($Z1052=1,0,IF(AND($Z1052=0,AF1052&gt;0),1,IF(AND($Z1052=0,AH1052&gt;0),1,IF(AND($Z1052=0,AJ1052&gt;0),1,0))))</f>
        <v>0</v>
      </c>
      <c r="AL1052" s="973">
        <f>IF($Z1052=0,0,IF(AND($Z1052=1,AE1052&gt;0),1,IF(AND($Z1052=1,AG1052&gt;0),1,IF(AND($Z1052=1,AI1052&gt;0),1,0))))</f>
        <v>0</v>
      </c>
      <c r="AM1052" s="978">
        <f>IF($Z1052=0,0,IF(AQ1052+AS1052+AU1052&gt;0,$AA1052,0))</f>
        <v>0</v>
      </c>
      <c r="AN1052" s="980">
        <f>IF($Z1052=0,0,IF(AND(AM1052=0,I1053&gt;0),$AA1052,0))</f>
        <v>0</v>
      </c>
      <c r="AO1052" s="969">
        <f>$AA1052-AM1052-AN1052</f>
        <v>0</v>
      </c>
      <c r="AP1052" s="204">
        <f t="shared" si="336"/>
        <v>0</v>
      </c>
      <c r="AQ1052" s="204">
        <f t="shared" si="336"/>
        <v>0</v>
      </c>
      <c r="AR1052" s="204">
        <f t="shared" si="336"/>
        <v>0</v>
      </c>
      <c r="AS1052" s="204">
        <f t="shared" si="336"/>
        <v>0</v>
      </c>
      <c r="AT1052" s="204">
        <f t="shared" si="336"/>
        <v>0</v>
      </c>
      <c r="AU1052" s="205">
        <f t="shared" si="336"/>
        <v>0</v>
      </c>
      <c r="AV1052" s="973">
        <f>IF($Z1052=1,0,IF(AND($Z1052=0,AQ1052&gt;0),1,IF(AND($Z1052=0,AS1052&gt;0),1,IF(AND($Z1052=0,AU1052&gt;0),1,0))))</f>
        <v>0</v>
      </c>
      <c r="AW1052" s="973">
        <f>IF($Z1052=0,0,IF(AND($Z1052=1,AP1052&gt;0),1,IF(AND($Z1052=1,AR1052&gt;0),1,IF(AND($Z1052=1,AT1052&gt;0),1,0))))</f>
        <v>0</v>
      </c>
      <c r="AX1052" s="978">
        <f>IF($Z1052=0,0,IF(BB1052+BD1052+BF1052&gt;0,$AA1052,0))</f>
        <v>0</v>
      </c>
      <c r="AY1052" s="980">
        <f>IF($Z1052=0,0,IF(AND(AX1052=0,K1053&gt;0),$AA1052,0))</f>
        <v>0</v>
      </c>
      <c r="AZ1052" s="969">
        <f>$AA1052-AX1052-AY1052</f>
        <v>0</v>
      </c>
      <c r="BA1052" s="204">
        <f t="shared" si="337"/>
        <v>0</v>
      </c>
      <c r="BB1052" s="204">
        <f t="shared" si="337"/>
        <v>0</v>
      </c>
      <c r="BC1052" s="204">
        <f t="shared" si="337"/>
        <v>0</v>
      </c>
      <c r="BD1052" s="204">
        <f t="shared" si="337"/>
        <v>0</v>
      </c>
      <c r="BE1052" s="204">
        <f t="shared" si="337"/>
        <v>0</v>
      </c>
      <c r="BF1052" s="205">
        <f t="shared" si="337"/>
        <v>0</v>
      </c>
      <c r="BG1052" s="973">
        <f>IF($Z1052=1,0,IF(AND($Z1052=0,BB1052&gt;0),1,IF(AND($Z1052=0,BD1052&gt;0),1,IF(AND($Z1052=0,BF1052&gt;0),1,0))))</f>
        <v>0</v>
      </c>
      <c r="BH1052" s="973">
        <f>IF($Z1052=0,0,IF(AND($Z1052=1,BA1052&gt;0),1,IF(AND($Z1052=1,BC1052&gt;0),1,IF(AND($Z1052=1,BE1052&gt;0),1,0))))</f>
        <v>0</v>
      </c>
      <c r="BI1052" s="978">
        <f>IF($Z1052=0,0,IF(BM1052+BO1052+BQ1052&gt;0,$AA1052,0))</f>
        <v>0</v>
      </c>
      <c r="BJ1052" s="980">
        <f>IF($Z1052=0,0,IF(AND(BI1052=0,M1053&gt;0),$AA1052,0))</f>
        <v>0</v>
      </c>
      <c r="BK1052" s="969">
        <f>$AA1052-BI1052-BJ1052</f>
        <v>0</v>
      </c>
      <c r="BL1052" s="204">
        <f t="shared" si="338"/>
        <v>0</v>
      </c>
      <c r="BM1052" s="204">
        <f t="shared" si="338"/>
        <v>0</v>
      </c>
      <c r="BN1052" s="204">
        <f t="shared" si="338"/>
        <v>0</v>
      </c>
      <c r="BO1052" s="204">
        <f t="shared" si="338"/>
        <v>0</v>
      </c>
      <c r="BP1052" s="204">
        <f t="shared" si="338"/>
        <v>0</v>
      </c>
      <c r="BQ1052" s="205">
        <f t="shared" si="338"/>
        <v>0</v>
      </c>
      <c r="BR1052" s="973">
        <f>IF($Z1052=1,0,IF(AND($Z1052=0,BM1052&gt;0),1,IF(AND($Z1052=0,BO1052&gt;0),1,IF(AND($Z1052=0,BQ1052&gt;0),1,0))))</f>
        <v>0</v>
      </c>
      <c r="BS1052" s="973">
        <f>IF($Z1052=0,0,IF(AND($Z1052=1,BL1052&gt;0),1,IF(AND($Z1052=1,BN1052&gt;0),1,IF(AND($Z1052=1,BP1052&gt;0),1,0))))</f>
        <v>0</v>
      </c>
      <c r="BT1052" s="978">
        <f>IF($Z1052=0,0,IF(BX1052+BZ1052+CB1052&gt;0,$AA1052,0))</f>
        <v>0</v>
      </c>
      <c r="BU1052" s="980">
        <f>IF($Z1052=0,0,IF(AND(BT1052=0,O1053&gt;0),$AA1052,0))</f>
        <v>0</v>
      </c>
      <c r="BV1052" s="969">
        <f>$AA1052-BT1052-BU1052</f>
        <v>0</v>
      </c>
      <c r="BW1052" s="204">
        <f t="shared" si="339"/>
        <v>0</v>
      </c>
      <c r="BX1052" s="204">
        <f t="shared" si="339"/>
        <v>0</v>
      </c>
      <c r="BY1052" s="204">
        <f t="shared" si="339"/>
        <v>0</v>
      </c>
      <c r="BZ1052" s="204">
        <f t="shared" si="339"/>
        <v>0</v>
      </c>
      <c r="CA1052" s="204">
        <f t="shared" si="339"/>
        <v>0</v>
      </c>
      <c r="CB1052" s="205">
        <f t="shared" si="339"/>
        <v>0</v>
      </c>
      <c r="CC1052" s="973">
        <f>IF($Z1052=1,0,IF(AND($Z1052=0,BX1052&gt;0),1,IF(AND($Z1052=0,BZ1052&gt;0),1,IF(AND($Z1052=0,CB1052&gt;0),1,0))))</f>
        <v>0</v>
      </c>
      <c r="CD1052" s="973">
        <f>IF($Z1052=0,0,IF(AND($Z1052=1,BW1052&gt;0),1,IF(AND($Z1052=1,BY1052&gt;0),1,IF(AND($Z1052=1,CA1052&gt;0),1,0))))</f>
        <v>0</v>
      </c>
      <c r="CE1052" s="11"/>
      <c r="CF1052" s="11"/>
      <c r="CG1052" s="11"/>
      <c r="CH1052" s="11"/>
      <c r="CI1052" s="11"/>
      <c r="CJ1052" s="11"/>
      <c r="CK1052" s="11"/>
      <c r="CL1052" s="11"/>
      <c r="CM1052" s="11"/>
    </row>
    <row r="1053" spans="1:91" ht="14.25" customHeight="1">
      <c r="A1053" s="950" t="str">
        <f>A1052</f>
        <v/>
      </c>
      <c r="B1053" s="57"/>
      <c r="C1053" s="2051"/>
      <c r="D1053" s="2053"/>
      <c r="E1053" s="2051"/>
      <c r="F1053" s="2772"/>
      <c r="G1053" s="1121">
        <f>Import!Q1750</f>
        <v>0</v>
      </c>
      <c r="H1053" s="2774"/>
      <c r="I1053" s="450"/>
      <c r="J1053" s="2775"/>
      <c r="K1053" s="450"/>
      <c r="L1053" s="2775"/>
      <c r="M1053" s="450"/>
      <c r="N1053" s="2775"/>
      <c r="O1053" s="450"/>
      <c r="P1053" s="2775"/>
      <c r="Q1053" s="11"/>
      <c r="R1053" s="11"/>
      <c r="S1053" s="397"/>
      <c r="T1053" s="419"/>
      <c r="U1053" s="444">
        <f>Import!N1751</f>
        <v>0</v>
      </c>
      <c r="V1053" s="11"/>
      <c r="W1053" s="306"/>
      <c r="X1053" s="306"/>
      <c r="Y1053" s="306"/>
      <c r="Z1053" s="11"/>
      <c r="AE1053" s="204"/>
      <c r="AF1053" s="204"/>
      <c r="AG1053" s="204"/>
      <c r="AH1053" s="204"/>
      <c r="AI1053" s="922"/>
      <c r="AJ1053" s="205"/>
      <c r="AK1053" s="973"/>
      <c r="AL1053" s="973">
        <f>AL1052</f>
        <v>0</v>
      </c>
      <c r="AP1053" s="204"/>
      <c r="AQ1053" s="204"/>
      <c r="AR1053" s="204"/>
      <c r="AS1053" s="204"/>
      <c r="AT1053" s="204"/>
      <c r="AU1053" s="205"/>
      <c r="AV1053" s="973"/>
      <c r="AW1053" s="973">
        <f>AW1052</f>
        <v>0</v>
      </c>
      <c r="BA1053" s="204"/>
      <c r="BB1053" s="204"/>
      <c r="BC1053" s="204"/>
      <c r="BD1053" s="204"/>
      <c r="BE1053" s="204"/>
      <c r="BF1053" s="205"/>
      <c r="BG1053" s="973"/>
      <c r="BH1053" s="973">
        <f>BH1052</f>
        <v>0</v>
      </c>
      <c r="BL1053" s="204"/>
      <c r="BM1053" s="204"/>
      <c r="BN1053" s="204"/>
      <c r="BO1053" s="204"/>
      <c r="BP1053" s="204"/>
      <c r="BQ1053" s="205"/>
      <c r="BR1053" s="973"/>
      <c r="BS1053" s="973">
        <f>BS1052</f>
        <v>0</v>
      </c>
      <c r="BW1053" s="204"/>
      <c r="BX1053" s="204"/>
      <c r="BY1053" s="204"/>
      <c r="BZ1053" s="204"/>
      <c r="CA1053" s="204"/>
      <c r="CB1053" s="205"/>
      <c r="CC1053" s="973"/>
      <c r="CD1053" s="973">
        <f>CD1052</f>
        <v>0</v>
      </c>
      <c r="CE1053" s="11"/>
      <c r="CF1053" s="11"/>
      <c r="CG1053" s="11"/>
      <c r="CH1053" s="11"/>
      <c r="CI1053" s="11"/>
      <c r="CJ1053" s="11"/>
      <c r="CK1053" s="11"/>
      <c r="CL1053" s="11"/>
      <c r="CM1053" s="11"/>
    </row>
    <row r="1054" spans="1:91" ht="24.75" customHeight="1">
      <c r="A1054" s="949" t="str">
        <f>IF(E1054&gt;0,"Wypełnione","")</f>
        <v/>
      </c>
      <c r="B1054" s="57"/>
      <c r="C1054" s="2050">
        <f>'Og s3a'!C1763</f>
        <v>0</v>
      </c>
      <c r="D1054" s="2052">
        <f>'Og s3a'!E1763</f>
        <v>0</v>
      </c>
      <c r="E1054" s="2050">
        <f>'Og s3a'!F1763</f>
        <v>0</v>
      </c>
      <c r="F1054" s="2771"/>
      <c r="G1054" s="448">
        <f>T1054</f>
        <v>0</v>
      </c>
      <c r="H1054" s="2773">
        <f>U1054</f>
        <v>0</v>
      </c>
      <c r="I1054" s="451"/>
      <c r="J1054" s="2775"/>
      <c r="K1054" s="451"/>
      <c r="L1054" s="2775"/>
      <c r="M1054" s="451"/>
      <c r="N1054" s="2775"/>
      <c r="O1054" s="451"/>
      <c r="P1054" s="2775"/>
      <c r="Q1054" s="11"/>
      <c r="R1054" s="11"/>
      <c r="S1054" s="396">
        <f>'Og s3a'!G1763</f>
        <v>0</v>
      </c>
      <c r="T1054" s="398">
        <f>'Og s3a'!D1763</f>
        <v>0</v>
      </c>
      <c r="U1054" s="444">
        <f>Import!N1752</f>
        <v>0</v>
      </c>
      <c r="V1054" s="11"/>
      <c r="W1054" s="306"/>
      <c r="X1054" s="306"/>
      <c r="Y1054" s="306"/>
      <c r="Z1054" s="970">
        <f>IF(F1054=AF$7,1,0)</f>
        <v>0</v>
      </c>
      <c r="AA1054" s="970">
        <f>Z1054*D1054</f>
        <v>0</v>
      </c>
      <c r="AB1054" s="978">
        <f>IF($Z1054=0,0,IF(AF1054+AH1054+AJ1054&gt;0,$AA1054,0))</f>
        <v>0</v>
      </c>
      <c r="AC1054" s="980">
        <f>IF($Z1054=0,0,IF(AND(AB1054=0,G1055&gt;0),$AA1054,0))</f>
        <v>0</v>
      </c>
      <c r="AD1054" s="969">
        <f>AA1054-AB1054-AC1054</f>
        <v>0</v>
      </c>
      <c r="AE1054" s="204">
        <f t="shared" si="335"/>
        <v>0</v>
      </c>
      <c r="AF1054" s="204">
        <f t="shared" si="335"/>
        <v>0</v>
      </c>
      <c r="AG1054" s="204">
        <f t="shared" si="335"/>
        <v>0</v>
      </c>
      <c r="AH1054" s="204">
        <f t="shared" si="335"/>
        <v>0</v>
      </c>
      <c r="AI1054" s="922">
        <f t="shared" si="335"/>
        <v>0</v>
      </c>
      <c r="AJ1054" s="205">
        <f t="shared" si="335"/>
        <v>0</v>
      </c>
      <c r="AK1054" s="973">
        <f>IF($Z1054=1,0,IF(AND($Z1054=0,AF1054&gt;0),1,IF(AND($Z1054=0,AH1054&gt;0),1,IF(AND($Z1054=0,AJ1054&gt;0),1,0))))</f>
        <v>0</v>
      </c>
      <c r="AL1054" s="973">
        <f>IF($Z1054=0,0,IF(AND($Z1054=1,AE1054&gt;0),1,IF(AND($Z1054=1,AG1054&gt;0),1,IF(AND($Z1054=1,AI1054&gt;0),1,0))))</f>
        <v>0</v>
      </c>
      <c r="AM1054" s="978">
        <f>IF($Z1054=0,0,IF(AQ1054+AS1054+AU1054&gt;0,$AA1054,0))</f>
        <v>0</v>
      </c>
      <c r="AN1054" s="980">
        <f>IF($Z1054=0,0,IF(AND(AM1054=0,I1055&gt;0),$AA1054,0))</f>
        <v>0</v>
      </c>
      <c r="AO1054" s="969">
        <f>$AA1054-AM1054-AN1054</f>
        <v>0</v>
      </c>
      <c r="AP1054" s="204">
        <f t="shared" si="336"/>
        <v>0</v>
      </c>
      <c r="AQ1054" s="204">
        <f t="shared" si="336"/>
        <v>0</v>
      </c>
      <c r="AR1054" s="204">
        <f t="shared" si="336"/>
        <v>0</v>
      </c>
      <c r="AS1054" s="204">
        <f t="shared" si="336"/>
        <v>0</v>
      </c>
      <c r="AT1054" s="204">
        <f t="shared" si="336"/>
        <v>0</v>
      </c>
      <c r="AU1054" s="205">
        <f t="shared" si="336"/>
        <v>0</v>
      </c>
      <c r="AV1054" s="973">
        <f>IF($Z1054=1,0,IF(AND($Z1054=0,AQ1054&gt;0),1,IF(AND($Z1054=0,AS1054&gt;0),1,IF(AND($Z1054=0,AU1054&gt;0),1,0))))</f>
        <v>0</v>
      </c>
      <c r="AW1054" s="973">
        <f>IF($Z1054=0,0,IF(AND($Z1054=1,AP1054&gt;0),1,IF(AND($Z1054=1,AR1054&gt;0),1,IF(AND($Z1054=1,AT1054&gt;0),1,0))))</f>
        <v>0</v>
      </c>
      <c r="AX1054" s="978">
        <f>IF($Z1054=0,0,IF(BB1054+BD1054+BF1054&gt;0,$AA1054,0))</f>
        <v>0</v>
      </c>
      <c r="AY1054" s="980">
        <f>IF($Z1054=0,0,IF(AND(AX1054=0,K1055&gt;0),$AA1054,0))</f>
        <v>0</v>
      </c>
      <c r="AZ1054" s="969">
        <f>$AA1054-AX1054-AY1054</f>
        <v>0</v>
      </c>
      <c r="BA1054" s="204">
        <f t="shared" si="337"/>
        <v>0</v>
      </c>
      <c r="BB1054" s="204">
        <f t="shared" si="337"/>
        <v>0</v>
      </c>
      <c r="BC1054" s="204">
        <f t="shared" si="337"/>
        <v>0</v>
      </c>
      <c r="BD1054" s="204">
        <f t="shared" si="337"/>
        <v>0</v>
      </c>
      <c r="BE1054" s="204">
        <f t="shared" si="337"/>
        <v>0</v>
      </c>
      <c r="BF1054" s="205">
        <f t="shared" si="337"/>
        <v>0</v>
      </c>
      <c r="BG1054" s="973">
        <f>IF($Z1054=1,0,IF(AND($Z1054=0,BB1054&gt;0),1,IF(AND($Z1054=0,BD1054&gt;0),1,IF(AND($Z1054=0,BF1054&gt;0),1,0))))</f>
        <v>0</v>
      </c>
      <c r="BH1054" s="973">
        <f>IF($Z1054=0,0,IF(AND($Z1054=1,BA1054&gt;0),1,IF(AND($Z1054=1,BC1054&gt;0),1,IF(AND($Z1054=1,BE1054&gt;0),1,0))))</f>
        <v>0</v>
      </c>
      <c r="BI1054" s="978">
        <f>IF($Z1054=0,0,IF(BM1054+BO1054+BQ1054&gt;0,$AA1054,0))</f>
        <v>0</v>
      </c>
      <c r="BJ1054" s="980">
        <f>IF($Z1054=0,0,IF(AND(BI1054=0,M1055&gt;0),$AA1054,0))</f>
        <v>0</v>
      </c>
      <c r="BK1054" s="969">
        <f>$AA1054-BI1054-BJ1054</f>
        <v>0</v>
      </c>
      <c r="BL1054" s="204">
        <f t="shared" si="338"/>
        <v>0</v>
      </c>
      <c r="BM1054" s="204">
        <f t="shared" si="338"/>
        <v>0</v>
      </c>
      <c r="BN1054" s="204">
        <f t="shared" si="338"/>
        <v>0</v>
      </c>
      <c r="BO1054" s="204">
        <f t="shared" si="338"/>
        <v>0</v>
      </c>
      <c r="BP1054" s="204">
        <f t="shared" si="338"/>
        <v>0</v>
      </c>
      <c r="BQ1054" s="205">
        <f t="shared" si="338"/>
        <v>0</v>
      </c>
      <c r="BR1054" s="973">
        <f>IF($Z1054=1,0,IF(AND($Z1054=0,BM1054&gt;0),1,IF(AND($Z1054=0,BO1054&gt;0),1,IF(AND($Z1054=0,BQ1054&gt;0),1,0))))</f>
        <v>0</v>
      </c>
      <c r="BS1054" s="973">
        <f>IF($Z1054=0,0,IF(AND($Z1054=1,BL1054&gt;0),1,IF(AND($Z1054=1,BN1054&gt;0),1,IF(AND($Z1054=1,BP1054&gt;0),1,0))))</f>
        <v>0</v>
      </c>
      <c r="BT1054" s="978">
        <f>IF($Z1054=0,0,IF(BX1054+BZ1054+CB1054&gt;0,$AA1054,0))</f>
        <v>0</v>
      </c>
      <c r="BU1054" s="980">
        <f>IF($Z1054=0,0,IF(AND(BT1054=0,O1055&gt;0),$AA1054,0))</f>
        <v>0</v>
      </c>
      <c r="BV1054" s="969">
        <f>$AA1054-BT1054-BU1054</f>
        <v>0</v>
      </c>
      <c r="BW1054" s="204">
        <f t="shared" si="339"/>
        <v>0</v>
      </c>
      <c r="BX1054" s="204">
        <f t="shared" si="339"/>
        <v>0</v>
      </c>
      <c r="BY1054" s="204">
        <f t="shared" si="339"/>
        <v>0</v>
      </c>
      <c r="BZ1054" s="204">
        <f t="shared" si="339"/>
        <v>0</v>
      </c>
      <c r="CA1054" s="204">
        <f t="shared" si="339"/>
        <v>0</v>
      </c>
      <c r="CB1054" s="205">
        <f t="shared" si="339"/>
        <v>0</v>
      </c>
      <c r="CC1054" s="973">
        <f>IF($Z1054=1,0,IF(AND($Z1054=0,BX1054&gt;0),1,IF(AND($Z1054=0,BZ1054&gt;0),1,IF(AND($Z1054=0,CB1054&gt;0),1,0))))</f>
        <v>0</v>
      </c>
      <c r="CD1054" s="973">
        <f>IF($Z1054=0,0,IF(AND($Z1054=1,BW1054&gt;0),1,IF(AND($Z1054=1,BY1054&gt;0),1,IF(AND($Z1054=1,CA1054&gt;0),1,0))))</f>
        <v>0</v>
      </c>
      <c r="CE1054" s="11"/>
      <c r="CF1054" s="11"/>
      <c r="CG1054" s="11"/>
      <c r="CH1054" s="11"/>
      <c r="CI1054" s="11"/>
      <c r="CJ1054" s="11"/>
      <c r="CK1054" s="11"/>
      <c r="CL1054" s="11"/>
      <c r="CM1054" s="11"/>
    </row>
    <row r="1055" spans="1:91" ht="14.25" customHeight="1">
      <c r="A1055" s="950" t="str">
        <f>A1054</f>
        <v/>
      </c>
      <c r="B1055" s="57"/>
      <c r="C1055" s="2051"/>
      <c r="D1055" s="2053"/>
      <c r="E1055" s="2051"/>
      <c r="F1055" s="2772"/>
      <c r="G1055" s="1121">
        <f>Import!Q1752</f>
        <v>0</v>
      </c>
      <c r="H1055" s="2774"/>
      <c r="I1055" s="450"/>
      <c r="J1055" s="2775"/>
      <c r="K1055" s="450"/>
      <c r="L1055" s="2775"/>
      <c r="M1055" s="450"/>
      <c r="N1055" s="2775"/>
      <c r="O1055" s="450"/>
      <c r="P1055" s="2775"/>
      <c r="Q1055" s="11"/>
      <c r="R1055" s="11"/>
      <c r="S1055" s="397"/>
      <c r="T1055" s="419"/>
      <c r="U1055" s="444">
        <f>Import!N1753</f>
        <v>0</v>
      </c>
      <c r="V1055" s="11"/>
      <c r="W1055" s="306"/>
      <c r="X1055" s="306"/>
      <c r="Y1055" s="306"/>
      <c r="Z1055" s="11"/>
      <c r="AE1055" s="204"/>
      <c r="AF1055" s="204"/>
      <c r="AG1055" s="204"/>
      <c r="AH1055" s="204"/>
      <c r="AI1055" s="922"/>
      <c r="AJ1055" s="205"/>
      <c r="AK1055" s="973"/>
      <c r="AL1055" s="973">
        <f>AL1054</f>
        <v>0</v>
      </c>
      <c r="AP1055" s="204"/>
      <c r="AQ1055" s="204"/>
      <c r="AR1055" s="204"/>
      <c r="AS1055" s="204"/>
      <c r="AT1055" s="204"/>
      <c r="AU1055" s="205"/>
      <c r="AV1055" s="973"/>
      <c r="AW1055" s="973">
        <f>AW1054</f>
        <v>0</v>
      </c>
      <c r="BA1055" s="204"/>
      <c r="BB1055" s="204"/>
      <c r="BC1055" s="204"/>
      <c r="BD1055" s="204"/>
      <c r="BE1055" s="204"/>
      <c r="BF1055" s="205"/>
      <c r="BG1055" s="973"/>
      <c r="BH1055" s="973">
        <f>BH1054</f>
        <v>0</v>
      </c>
      <c r="BL1055" s="204"/>
      <c r="BM1055" s="204"/>
      <c r="BN1055" s="204"/>
      <c r="BO1055" s="204"/>
      <c r="BP1055" s="204"/>
      <c r="BQ1055" s="205"/>
      <c r="BR1055" s="973"/>
      <c r="BS1055" s="973">
        <f>BS1054</f>
        <v>0</v>
      </c>
      <c r="BW1055" s="204"/>
      <c r="BX1055" s="204"/>
      <c r="BY1055" s="204"/>
      <c r="BZ1055" s="204"/>
      <c r="CA1055" s="204"/>
      <c r="CB1055" s="205"/>
      <c r="CC1055" s="973"/>
      <c r="CD1055" s="973">
        <f>CD1054</f>
        <v>0</v>
      </c>
      <c r="CE1055" s="11"/>
      <c r="CF1055" s="11"/>
      <c r="CG1055" s="11"/>
      <c r="CH1055" s="11"/>
      <c r="CI1055" s="11"/>
      <c r="CJ1055" s="11"/>
      <c r="CK1055" s="11"/>
      <c r="CL1055" s="11"/>
      <c r="CM1055" s="11"/>
    </row>
    <row r="1056" spans="1:91" ht="24.75" customHeight="1">
      <c r="A1056" s="949" t="str">
        <f>IF(E1056&gt;0,"Wypełnione","")</f>
        <v/>
      </c>
      <c r="B1056" s="57"/>
      <c r="C1056" s="2050">
        <f>'Og s3a'!C1765</f>
        <v>0</v>
      </c>
      <c r="D1056" s="2052">
        <f>'Og s3a'!E1765</f>
        <v>0</v>
      </c>
      <c r="E1056" s="2050">
        <f>'Og s3a'!F1765</f>
        <v>0</v>
      </c>
      <c r="F1056" s="2771"/>
      <c r="G1056" s="448">
        <f>T1056</f>
        <v>0</v>
      </c>
      <c r="H1056" s="2773">
        <f>U1056</f>
        <v>0</v>
      </c>
      <c r="I1056" s="451"/>
      <c r="J1056" s="2775"/>
      <c r="K1056" s="451"/>
      <c r="L1056" s="2775"/>
      <c r="M1056" s="451"/>
      <c r="N1056" s="2775"/>
      <c r="O1056" s="451"/>
      <c r="P1056" s="2775"/>
      <c r="Q1056" s="11"/>
      <c r="R1056" s="11"/>
      <c r="S1056" s="396">
        <f>'Og s3a'!G1765</f>
        <v>0</v>
      </c>
      <c r="T1056" s="398">
        <f>'Og s3a'!D1765</f>
        <v>0</v>
      </c>
      <c r="U1056" s="444">
        <f>Import!N1754</f>
        <v>0</v>
      </c>
      <c r="V1056" s="11"/>
      <c r="W1056" s="306"/>
      <c r="X1056" s="306"/>
      <c r="Y1056" s="306"/>
      <c r="Z1056" s="970">
        <f>IF(F1056=AF$7,1,0)</f>
        <v>0</v>
      </c>
      <c r="AA1056" s="970">
        <f>Z1056*D1056</f>
        <v>0</v>
      </c>
      <c r="AB1056" s="978">
        <f>IF($Z1056=0,0,IF(AF1056+AH1056+AJ1056&gt;0,$AA1056,0))</f>
        <v>0</v>
      </c>
      <c r="AC1056" s="980">
        <f>IF($Z1056=0,0,IF(AND(AB1056=0,G1057&gt;0),$AA1056,0))</f>
        <v>0</v>
      </c>
      <c r="AD1056" s="969">
        <f>AA1056-AB1056-AC1056</f>
        <v>0</v>
      </c>
      <c r="AE1056" s="204">
        <f t="shared" si="335"/>
        <v>0</v>
      </c>
      <c r="AF1056" s="204">
        <f t="shared" si="335"/>
        <v>0</v>
      </c>
      <c r="AG1056" s="204">
        <f t="shared" si="335"/>
        <v>0</v>
      </c>
      <c r="AH1056" s="204">
        <f t="shared" si="335"/>
        <v>0</v>
      </c>
      <c r="AI1056" s="922">
        <f t="shared" si="335"/>
        <v>0</v>
      </c>
      <c r="AJ1056" s="205">
        <f t="shared" si="335"/>
        <v>0</v>
      </c>
      <c r="AK1056" s="973">
        <f>IF($Z1056=1,0,IF(AND($Z1056=0,AF1056&gt;0),1,IF(AND($Z1056=0,AH1056&gt;0),1,IF(AND($Z1056=0,AJ1056&gt;0),1,0))))</f>
        <v>0</v>
      </c>
      <c r="AL1056" s="973">
        <f>IF($Z1056=0,0,IF(AND($Z1056=1,AE1056&gt;0),1,IF(AND($Z1056=1,AG1056&gt;0),1,IF(AND($Z1056=1,AI1056&gt;0),1,0))))</f>
        <v>0</v>
      </c>
      <c r="AM1056" s="978">
        <f>IF($Z1056=0,0,IF(AQ1056+AS1056+AU1056&gt;0,$AA1056,0))</f>
        <v>0</v>
      </c>
      <c r="AN1056" s="980">
        <f>IF($Z1056=0,0,IF(AND(AM1056=0,I1057&gt;0),$AA1056,0))</f>
        <v>0</v>
      </c>
      <c r="AO1056" s="969">
        <f>$AA1056-AM1056-AN1056</f>
        <v>0</v>
      </c>
      <c r="AP1056" s="204">
        <f t="shared" si="336"/>
        <v>0</v>
      </c>
      <c r="AQ1056" s="204">
        <f t="shared" si="336"/>
        <v>0</v>
      </c>
      <c r="AR1056" s="204">
        <f t="shared" si="336"/>
        <v>0</v>
      </c>
      <c r="AS1056" s="204">
        <f t="shared" si="336"/>
        <v>0</v>
      </c>
      <c r="AT1056" s="204">
        <f t="shared" si="336"/>
        <v>0</v>
      </c>
      <c r="AU1056" s="205">
        <f t="shared" si="336"/>
        <v>0</v>
      </c>
      <c r="AV1056" s="973">
        <f>IF($Z1056=1,0,IF(AND($Z1056=0,AQ1056&gt;0),1,IF(AND($Z1056=0,AS1056&gt;0),1,IF(AND($Z1056=0,AU1056&gt;0),1,0))))</f>
        <v>0</v>
      </c>
      <c r="AW1056" s="973">
        <f>IF($Z1056=0,0,IF(AND($Z1056=1,AP1056&gt;0),1,IF(AND($Z1056=1,AR1056&gt;0),1,IF(AND($Z1056=1,AT1056&gt;0),1,0))))</f>
        <v>0</v>
      </c>
      <c r="AX1056" s="978">
        <f>IF($Z1056=0,0,IF(BB1056+BD1056+BF1056&gt;0,$AA1056,0))</f>
        <v>0</v>
      </c>
      <c r="AY1056" s="980">
        <f>IF($Z1056=0,0,IF(AND(AX1056=0,K1057&gt;0),$AA1056,0))</f>
        <v>0</v>
      </c>
      <c r="AZ1056" s="969">
        <f>$AA1056-AX1056-AY1056</f>
        <v>0</v>
      </c>
      <c r="BA1056" s="204">
        <f t="shared" si="337"/>
        <v>0</v>
      </c>
      <c r="BB1056" s="204">
        <f t="shared" si="337"/>
        <v>0</v>
      </c>
      <c r="BC1056" s="204">
        <f t="shared" si="337"/>
        <v>0</v>
      </c>
      <c r="BD1056" s="204">
        <f t="shared" si="337"/>
        <v>0</v>
      </c>
      <c r="BE1056" s="204">
        <f t="shared" si="337"/>
        <v>0</v>
      </c>
      <c r="BF1056" s="205">
        <f t="shared" si="337"/>
        <v>0</v>
      </c>
      <c r="BG1056" s="973">
        <f>IF($Z1056=1,0,IF(AND($Z1056=0,BB1056&gt;0),1,IF(AND($Z1056=0,BD1056&gt;0),1,IF(AND($Z1056=0,BF1056&gt;0),1,0))))</f>
        <v>0</v>
      </c>
      <c r="BH1056" s="973">
        <f>IF($Z1056=0,0,IF(AND($Z1056=1,BA1056&gt;0),1,IF(AND($Z1056=1,BC1056&gt;0),1,IF(AND($Z1056=1,BE1056&gt;0),1,0))))</f>
        <v>0</v>
      </c>
      <c r="BI1056" s="978">
        <f>IF($Z1056=0,0,IF(BM1056+BO1056+BQ1056&gt;0,$AA1056,0))</f>
        <v>0</v>
      </c>
      <c r="BJ1056" s="980">
        <f>IF($Z1056=0,0,IF(AND(BI1056=0,M1057&gt;0),$AA1056,0))</f>
        <v>0</v>
      </c>
      <c r="BK1056" s="969">
        <f>$AA1056-BI1056-BJ1056</f>
        <v>0</v>
      </c>
      <c r="BL1056" s="204">
        <f t="shared" si="338"/>
        <v>0</v>
      </c>
      <c r="BM1056" s="204">
        <f t="shared" si="338"/>
        <v>0</v>
      </c>
      <c r="BN1056" s="204">
        <f t="shared" si="338"/>
        <v>0</v>
      </c>
      <c r="BO1056" s="204">
        <f t="shared" si="338"/>
        <v>0</v>
      </c>
      <c r="BP1056" s="204">
        <f t="shared" si="338"/>
        <v>0</v>
      </c>
      <c r="BQ1056" s="205">
        <f t="shared" si="338"/>
        <v>0</v>
      </c>
      <c r="BR1056" s="973">
        <f>IF($Z1056=1,0,IF(AND($Z1056=0,BM1056&gt;0),1,IF(AND($Z1056=0,BO1056&gt;0),1,IF(AND($Z1056=0,BQ1056&gt;0),1,0))))</f>
        <v>0</v>
      </c>
      <c r="BS1056" s="973">
        <f>IF($Z1056=0,0,IF(AND($Z1056=1,BL1056&gt;0),1,IF(AND($Z1056=1,BN1056&gt;0),1,IF(AND($Z1056=1,BP1056&gt;0),1,0))))</f>
        <v>0</v>
      </c>
      <c r="BT1056" s="978">
        <f>IF($Z1056=0,0,IF(BX1056+BZ1056+CB1056&gt;0,$AA1056,0))</f>
        <v>0</v>
      </c>
      <c r="BU1056" s="980">
        <f>IF($Z1056=0,0,IF(AND(BT1056=0,O1057&gt;0),$AA1056,0))</f>
        <v>0</v>
      </c>
      <c r="BV1056" s="969">
        <f>$AA1056-BT1056-BU1056</f>
        <v>0</v>
      </c>
      <c r="BW1056" s="204">
        <f t="shared" si="339"/>
        <v>0</v>
      </c>
      <c r="BX1056" s="204">
        <f t="shared" si="339"/>
        <v>0</v>
      </c>
      <c r="BY1056" s="204">
        <f t="shared" si="339"/>
        <v>0</v>
      </c>
      <c r="BZ1056" s="204">
        <f t="shared" si="339"/>
        <v>0</v>
      </c>
      <c r="CA1056" s="204">
        <f t="shared" si="339"/>
        <v>0</v>
      </c>
      <c r="CB1056" s="205">
        <f t="shared" si="339"/>
        <v>0</v>
      </c>
      <c r="CC1056" s="973">
        <f>IF($Z1056=1,0,IF(AND($Z1056=0,BX1056&gt;0),1,IF(AND($Z1056=0,BZ1056&gt;0),1,IF(AND($Z1056=0,CB1056&gt;0),1,0))))</f>
        <v>0</v>
      </c>
      <c r="CD1056" s="973">
        <f>IF($Z1056=0,0,IF(AND($Z1056=1,BW1056&gt;0),1,IF(AND($Z1056=1,BY1056&gt;0),1,IF(AND($Z1056=1,CA1056&gt;0),1,0))))</f>
        <v>0</v>
      </c>
      <c r="CE1056" s="11"/>
      <c r="CF1056" s="11"/>
      <c r="CG1056" s="11"/>
      <c r="CH1056" s="11"/>
      <c r="CI1056" s="11"/>
      <c r="CJ1056" s="11"/>
      <c r="CK1056" s="11"/>
      <c r="CL1056" s="11"/>
      <c r="CM1056" s="11"/>
    </row>
    <row r="1057" spans="1:91" ht="14.25" customHeight="1">
      <c r="A1057" s="950" t="str">
        <f>A1056</f>
        <v/>
      </c>
      <c r="B1057" s="57"/>
      <c r="C1057" s="2051"/>
      <c r="D1057" s="2053"/>
      <c r="E1057" s="2051"/>
      <c r="F1057" s="2772"/>
      <c r="G1057" s="1121">
        <f>Import!Q1754</f>
        <v>0</v>
      </c>
      <c r="H1057" s="2774"/>
      <c r="I1057" s="450"/>
      <c r="J1057" s="2775"/>
      <c r="K1057" s="450"/>
      <c r="L1057" s="2775"/>
      <c r="M1057" s="450"/>
      <c r="N1057" s="2775"/>
      <c r="O1057" s="450"/>
      <c r="P1057" s="2775"/>
      <c r="Q1057" s="11"/>
      <c r="R1057" s="11"/>
      <c r="S1057" s="397"/>
      <c r="T1057" s="419"/>
      <c r="U1057" s="444">
        <f>Import!N1755</f>
        <v>0</v>
      </c>
      <c r="V1057" s="11"/>
      <c r="W1057" s="306"/>
      <c r="X1057" s="306"/>
      <c r="Y1057" s="306"/>
      <c r="Z1057" s="11"/>
      <c r="AE1057" s="204"/>
      <c r="AF1057" s="204"/>
      <c r="AG1057" s="204"/>
      <c r="AH1057" s="204"/>
      <c r="AI1057" s="922"/>
      <c r="AJ1057" s="205"/>
      <c r="AK1057" s="973"/>
      <c r="AL1057" s="973">
        <f>AL1056</f>
        <v>0</v>
      </c>
      <c r="AP1057" s="204"/>
      <c r="AQ1057" s="204"/>
      <c r="AR1057" s="204"/>
      <c r="AS1057" s="204"/>
      <c r="AT1057" s="204"/>
      <c r="AU1057" s="205"/>
      <c r="AV1057" s="973"/>
      <c r="AW1057" s="973">
        <f>AW1056</f>
        <v>0</v>
      </c>
      <c r="BA1057" s="204"/>
      <c r="BB1057" s="204"/>
      <c r="BC1057" s="204"/>
      <c r="BD1057" s="204"/>
      <c r="BE1057" s="204"/>
      <c r="BF1057" s="205"/>
      <c r="BG1057" s="973"/>
      <c r="BH1057" s="973">
        <f>BH1056</f>
        <v>0</v>
      </c>
      <c r="BL1057" s="204"/>
      <c r="BM1057" s="204"/>
      <c r="BN1057" s="204"/>
      <c r="BO1057" s="204"/>
      <c r="BP1057" s="204"/>
      <c r="BQ1057" s="205"/>
      <c r="BR1057" s="973"/>
      <c r="BS1057" s="973">
        <f>BS1056</f>
        <v>0</v>
      </c>
      <c r="BW1057" s="204"/>
      <c r="BX1057" s="204"/>
      <c r="BY1057" s="204"/>
      <c r="BZ1057" s="204"/>
      <c r="CA1057" s="204"/>
      <c r="CB1057" s="205"/>
      <c r="CC1057" s="973"/>
      <c r="CD1057" s="973">
        <f>CD1056</f>
        <v>0</v>
      </c>
      <c r="CE1057" s="11"/>
      <c r="CF1057" s="11"/>
      <c r="CG1057" s="11"/>
      <c r="CH1057" s="11"/>
      <c r="CI1057" s="11"/>
      <c r="CJ1057" s="11"/>
      <c r="CK1057" s="11"/>
      <c r="CL1057" s="11"/>
      <c r="CM1057" s="11"/>
    </row>
    <row r="1058" spans="1:91" ht="24.75" customHeight="1">
      <c r="A1058" s="949" t="str">
        <f>IF(E1058&gt;0,"Wypełnione","")</f>
        <v/>
      </c>
      <c r="B1058" s="57"/>
      <c r="C1058" s="2050">
        <f>'Og s3a'!C1767</f>
        <v>0</v>
      </c>
      <c r="D1058" s="2052">
        <f>'Og s3a'!E1767</f>
        <v>0</v>
      </c>
      <c r="E1058" s="2050">
        <f>'Og s3a'!F1767</f>
        <v>0</v>
      </c>
      <c r="F1058" s="2771"/>
      <c r="G1058" s="448">
        <f>T1058</f>
        <v>0</v>
      </c>
      <c r="H1058" s="2773">
        <f>U1058</f>
        <v>0</v>
      </c>
      <c r="I1058" s="451"/>
      <c r="J1058" s="2775"/>
      <c r="K1058" s="451"/>
      <c r="L1058" s="2775"/>
      <c r="M1058" s="451"/>
      <c r="N1058" s="2775"/>
      <c r="O1058" s="451"/>
      <c r="P1058" s="2775"/>
      <c r="Q1058" s="11"/>
      <c r="R1058" s="11"/>
      <c r="S1058" s="396">
        <f>'Og s3a'!G1767</f>
        <v>0</v>
      </c>
      <c r="T1058" s="398">
        <f>'Og s3a'!D1767</f>
        <v>0</v>
      </c>
      <c r="U1058" s="444">
        <f>Import!N1756</f>
        <v>0</v>
      </c>
      <c r="V1058" s="11"/>
      <c r="W1058" s="306"/>
      <c r="X1058" s="306"/>
      <c r="Y1058" s="306"/>
      <c r="Z1058" s="970">
        <f>IF(F1058=AF$7,1,0)</f>
        <v>0</v>
      </c>
      <c r="AA1058" s="970">
        <f>Z1058*D1058</f>
        <v>0</v>
      </c>
      <c r="AB1058" s="978">
        <f>IF($Z1058=0,0,IF(AF1058+AH1058+AJ1058&gt;0,$AA1058,0))</f>
        <v>0</v>
      </c>
      <c r="AC1058" s="980">
        <f>IF($Z1058=0,0,IF(AND(AB1058=0,G1059&gt;0),$AA1058,0))</f>
        <v>0</v>
      </c>
      <c r="AD1058" s="969">
        <f>AA1058-AB1058-AC1058</f>
        <v>0</v>
      </c>
      <c r="AE1058" s="204">
        <f t="shared" si="335"/>
        <v>0</v>
      </c>
      <c r="AF1058" s="204">
        <f t="shared" si="335"/>
        <v>0</v>
      </c>
      <c r="AG1058" s="204">
        <f t="shared" si="335"/>
        <v>0</v>
      </c>
      <c r="AH1058" s="204">
        <f t="shared" si="335"/>
        <v>0</v>
      </c>
      <c r="AI1058" s="922">
        <f t="shared" si="335"/>
        <v>0</v>
      </c>
      <c r="AJ1058" s="205">
        <f t="shared" si="335"/>
        <v>0</v>
      </c>
      <c r="AK1058" s="973">
        <f>IF($Z1058=1,0,IF(AND($Z1058=0,AF1058&gt;0),1,IF(AND($Z1058=0,AH1058&gt;0),1,IF(AND($Z1058=0,AJ1058&gt;0),1,0))))</f>
        <v>0</v>
      </c>
      <c r="AL1058" s="973">
        <f>IF($Z1058=0,0,IF(AND($Z1058=1,AE1058&gt;0),1,IF(AND($Z1058=1,AG1058&gt;0),1,IF(AND($Z1058=1,AI1058&gt;0),1,0))))</f>
        <v>0</v>
      </c>
      <c r="AM1058" s="978">
        <f>IF($Z1058=0,0,IF(AQ1058+AS1058+AU1058&gt;0,$AA1058,0))</f>
        <v>0</v>
      </c>
      <c r="AN1058" s="980">
        <f>IF($Z1058=0,0,IF(AND(AM1058=0,I1059&gt;0),$AA1058,0))</f>
        <v>0</v>
      </c>
      <c r="AO1058" s="969">
        <f>$AA1058-AM1058-AN1058</f>
        <v>0</v>
      </c>
      <c r="AP1058" s="204">
        <f t="shared" si="336"/>
        <v>0</v>
      </c>
      <c r="AQ1058" s="204">
        <f t="shared" si="336"/>
        <v>0</v>
      </c>
      <c r="AR1058" s="204">
        <f t="shared" si="336"/>
        <v>0</v>
      </c>
      <c r="AS1058" s="204">
        <f t="shared" si="336"/>
        <v>0</v>
      </c>
      <c r="AT1058" s="204">
        <f t="shared" si="336"/>
        <v>0</v>
      </c>
      <c r="AU1058" s="205">
        <f t="shared" si="336"/>
        <v>0</v>
      </c>
      <c r="AV1058" s="973">
        <f>IF($Z1058=1,0,IF(AND($Z1058=0,AQ1058&gt;0),1,IF(AND($Z1058=0,AS1058&gt;0),1,IF(AND($Z1058=0,AU1058&gt;0),1,0))))</f>
        <v>0</v>
      </c>
      <c r="AW1058" s="973">
        <f>IF($Z1058=0,0,IF(AND($Z1058=1,AP1058&gt;0),1,IF(AND($Z1058=1,AR1058&gt;0),1,IF(AND($Z1058=1,AT1058&gt;0),1,0))))</f>
        <v>0</v>
      </c>
      <c r="AX1058" s="978">
        <f>IF($Z1058=0,0,IF(BB1058+BD1058+BF1058&gt;0,$AA1058,0))</f>
        <v>0</v>
      </c>
      <c r="AY1058" s="980">
        <f>IF($Z1058=0,0,IF(AND(AX1058=0,K1059&gt;0),$AA1058,0))</f>
        <v>0</v>
      </c>
      <c r="AZ1058" s="969">
        <f>$AA1058-AX1058-AY1058</f>
        <v>0</v>
      </c>
      <c r="BA1058" s="204">
        <f t="shared" si="337"/>
        <v>0</v>
      </c>
      <c r="BB1058" s="204">
        <f t="shared" si="337"/>
        <v>0</v>
      </c>
      <c r="BC1058" s="204">
        <f t="shared" si="337"/>
        <v>0</v>
      </c>
      <c r="BD1058" s="204">
        <f t="shared" si="337"/>
        <v>0</v>
      </c>
      <c r="BE1058" s="204">
        <f t="shared" si="337"/>
        <v>0</v>
      </c>
      <c r="BF1058" s="205">
        <f t="shared" si="337"/>
        <v>0</v>
      </c>
      <c r="BG1058" s="973">
        <f>IF($Z1058=1,0,IF(AND($Z1058=0,BB1058&gt;0),1,IF(AND($Z1058=0,BD1058&gt;0),1,IF(AND($Z1058=0,BF1058&gt;0),1,0))))</f>
        <v>0</v>
      </c>
      <c r="BH1058" s="973">
        <f>IF($Z1058=0,0,IF(AND($Z1058=1,BA1058&gt;0),1,IF(AND($Z1058=1,BC1058&gt;0),1,IF(AND($Z1058=1,BE1058&gt;0),1,0))))</f>
        <v>0</v>
      </c>
      <c r="BI1058" s="978">
        <f>IF($Z1058=0,0,IF(BM1058+BO1058+BQ1058&gt;0,$AA1058,0))</f>
        <v>0</v>
      </c>
      <c r="BJ1058" s="980">
        <f>IF($Z1058=0,0,IF(AND(BI1058=0,M1059&gt;0),$AA1058,0))</f>
        <v>0</v>
      </c>
      <c r="BK1058" s="969">
        <f>$AA1058-BI1058-BJ1058</f>
        <v>0</v>
      </c>
      <c r="BL1058" s="204">
        <f t="shared" si="338"/>
        <v>0</v>
      </c>
      <c r="BM1058" s="204">
        <f t="shared" si="338"/>
        <v>0</v>
      </c>
      <c r="BN1058" s="204">
        <f t="shared" si="338"/>
        <v>0</v>
      </c>
      <c r="BO1058" s="204">
        <f t="shared" si="338"/>
        <v>0</v>
      </c>
      <c r="BP1058" s="204">
        <f t="shared" si="338"/>
        <v>0</v>
      </c>
      <c r="BQ1058" s="205">
        <f t="shared" si="338"/>
        <v>0</v>
      </c>
      <c r="BR1058" s="973">
        <f>IF($Z1058=1,0,IF(AND($Z1058=0,BM1058&gt;0),1,IF(AND($Z1058=0,BO1058&gt;0),1,IF(AND($Z1058=0,BQ1058&gt;0),1,0))))</f>
        <v>0</v>
      </c>
      <c r="BS1058" s="973">
        <f>IF($Z1058=0,0,IF(AND($Z1058=1,BL1058&gt;0),1,IF(AND($Z1058=1,BN1058&gt;0),1,IF(AND($Z1058=1,BP1058&gt;0),1,0))))</f>
        <v>0</v>
      </c>
      <c r="BT1058" s="978">
        <f>IF($Z1058=0,0,IF(BX1058+BZ1058+CB1058&gt;0,$AA1058,0))</f>
        <v>0</v>
      </c>
      <c r="BU1058" s="980">
        <f>IF($Z1058=0,0,IF(AND(BT1058=0,O1059&gt;0),$AA1058,0))</f>
        <v>0</v>
      </c>
      <c r="BV1058" s="969">
        <f>$AA1058-BT1058-BU1058</f>
        <v>0</v>
      </c>
      <c r="BW1058" s="204">
        <f t="shared" si="339"/>
        <v>0</v>
      </c>
      <c r="BX1058" s="204">
        <f t="shared" si="339"/>
        <v>0</v>
      </c>
      <c r="BY1058" s="204">
        <f t="shared" si="339"/>
        <v>0</v>
      </c>
      <c r="BZ1058" s="204">
        <f t="shared" si="339"/>
        <v>0</v>
      </c>
      <c r="CA1058" s="204">
        <f t="shared" si="339"/>
        <v>0</v>
      </c>
      <c r="CB1058" s="205">
        <f t="shared" si="339"/>
        <v>0</v>
      </c>
      <c r="CC1058" s="973">
        <f>IF($Z1058=1,0,IF(AND($Z1058=0,BX1058&gt;0),1,IF(AND($Z1058=0,BZ1058&gt;0),1,IF(AND($Z1058=0,CB1058&gt;0),1,0))))</f>
        <v>0</v>
      </c>
      <c r="CD1058" s="973">
        <f>IF($Z1058=0,0,IF(AND($Z1058=1,BW1058&gt;0),1,IF(AND($Z1058=1,BY1058&gt;0),1,IF(AND($Z1058=1,CA1058&gt;0),1,0))))</f>
        <v>0</v>
      </c>
      <c r="CE1058" s="11"/>
      <c r="CF1058" s="11"/>
      <c r="CG1058" s="11"/>
      <c r="CH1058" s="11"/>
      <c r="CI1058" s="11"/>
      <c r="CJ1058" s="11"/>
      <c r="CK1058" s="11"/>
      <c r="CL1058" s="11"/>
      <c r="CM1058" s="11"/>
    </row>
    <row r="1059" spans="1:91" ht="14.25" customHeight="1">
      <c r="A1059" s="950" t="str">
        <f>A1058</f>
        <v/>
      </c>
      <c r="B1059" s="57"/>
      <c r="C1059" s="2051"/>
      <c r="D1059" s="2053"/>
      <c r="E1059" s="2051"/>
      <c r="F1059" s="2772"/>
      <c r="G1059" s="1121">
        <f>Import!Q1756</f>
        <v>0</v>
      </c>
      <c r="H1059" s="2774"/>
      <c r="I1059" s="450"/>
      <c r="J1059" s="2775"/>
      <c r="K1059" s="450"/>
      <c r="L1059" s="2775"/>
      <c r="M1059" s="450"/>
      <c r="N1059" s="2775"/>
      <c r="O1059" s="450"/>
      <c r="P1059" s="2775"/>
      <c r="Q1059" s="11"/>
      <c r="R1059" s="11"/>
      <c r="S1059" s="397"/>
      <c r="T1059" s="419"/>
      <c r="U1059" s="444">
        <f>Import!N1757</f>
        <v>0</v>
      </c>
      <c r="V1059" s="11"/>
      <c r="W1059" s="306"/>
      <c r="X1059" s="306"/>
      <c r="Y1059" s="306"/>
      <c r="Z1059" s="11"/>
      <c r="AE1059" s="204"/>
      <c r="AF1059" s="204"/>
      <c r="AG1059" s="204"/>
      <c r="AH1059" s="204"/>
      <c r="AI1059" s="922"/>
      <c r="AJ1059" s="205"/>
      <c r="AK1059" s="973"/>
      <c r="AL1059" s="973">
        <f>AL1058</f>
        <v>0</v>
      </c>
      <c r="AP1059" s="204"/>
      <c r="AQ1059" s="204"/>
      <c r="AR1059" s="204"/>
      <c r="AS1059" s="204"/>
      <c r="AT1059" s="204"/>
      <c r="AU1059" s="205"/>
      <c r="AV1059" s="973"/>
      <c r="AW1059" s="973">
        <f>AW1058</f>
        <v>0</v>
      </c>
      <c r="BA1059" s="204"/>
      <c r="BB1059" s="204"/>
      <c r="BC1059" s="204"/>
      <c r="BD1059" s="204"/>
      <c r="BE1059" s="204"/>
      <c r="BF1059" s="205"/>
      <c r="BG1059" s="973"/>
      <c r="BH1059" s="973">
        <f>BH1058</f>
        <v>0</v>
      </c>
      <c r="BL1059" s="204"/>
      <c r="BM1059" s="204"/>
      <c r="BN1059" s="204"/>
      <c r="BO1059" s="204"/>
      <c r="BP1059" s="204"/>
      <c r="BQ1059" s="205"/>
      <c r="BR1059" s="973"/>
      <c r="BS1059" s="973">
        <f>BS1058</f>
        <v>0</v>
      </c>
      <c r="BW1059" s="204"/>
      <c r="BX1059" s="204"/>
      <c r="BY1059" s="204"/>
      <c r="BZ1059" s="204"/>
      <c r="CA1059" s="204"/>
      <c r="CB1059" s="205"/>
      <c r="CC1059" s="973"/>
      <c r="CD1059" s="973">
        <f>CD1058</f>
        <v>0</v>
      </c>
      <c r="CE1059" s="11"/>
      <c r="CF1059" s="11"/>
      <c r="CG1059" s="11"/>
      <c r="CH1059" s="11"/>
      <c r="CI1059" s="11"/>
      <c r="CJ1059" s="11"/>
      <c r="CK1059" s="11"/>
      <c r="CL1059" s="11"/>
      <c r="CM1059" s="11"/>
    </row>
    <row r="1060" spans="1:91" ht="24.75" customHeight="1">
      <c r="A1060" s="949" t="str">
        <f>IF(E1060&gt;0,"Wypełnione","")</f>
        <v/>
      </c>
      <c r="B1060" s="57"/>
      <c r="C1060" s="2050">
        <f>'Og s3a'!C1769</f>
        <v>0</v>
      </c>
      <c r="D1060" s="2052">
        <f>'Og s3a'!E1769</f>
        <v>0</v>
      </c>
      <c r="E1060" s="2050">
        <f>'Og s3a'!F1769</f>
        <v>0</v>
      </c>
      <c r="F1060" s="2771"/>
      <c r="G1060" s="448">
        <f>T1060</f>
        <v>0</v>
      </c>
      <c r="H1060" s="2773">
        <f>U1060</f>
        <v>0</v>
      </c>
      <c r="I1060" s="451"/>
      <c r="J1060" s="2775"/>
      <c r="K1060" s="451"/>
      <c r="L1060" s="2775"/>
      <c r="M1060" s="451"/>
      <c r="N1060" s="2775"/>
      <c r="O1060" s="451"/>
      <c r="P1060" s="2775"/>
      <c r="Q1060" s="11"/>
      <c r="R1060" s="11"/>
      <c r="S1060" s="396">
        <f>'Og s3a'!G1769</f>
        <v>0</v>
      </c>
      <c r="T1060" s="398">
        <f>'Og s3a'!D1769</f>
        <v>0</v>
      </c>
      <c r="U1060" s="444">
        <f>Import!N1758</f>
        <v>0</v>
      </c>
      <c r="V1060" s="11"/>
      <c r="W1060" s="306"/>
      <c r="X1060" s="306"/>
      <c r="Y1060" s="306"/>
      <c r="Z1060" s="970">
        <f>IF(F1060=AF$7,1,0)</f>
        <v>0</v>
      </c>
      <c r="AA1060" s="970">
        <f>Z1060*D1060</f>
        <v>0</v>
      </c>
      <c r="AB1060" s="978">
        <f>IF($Z1060=0,0,IF(AF1060+AH1060+AJ1060&gt;0,$AA1060,0))</f>
        <v>0</v>
      </c>
      <c r="AC1060" s="980">
        <f>IF($Z1060=0,0,IF(AND(AB1060=0,G1061&gt;0),$AA1060,0))</f>
        <v>0</v>
      </c>
      <c r="AD1060" s="969">
        <f>AA1060-AB1060-AC1060</f>
        <v>0</v>
      </c>
      <c r="AE1060" s="204">
        <f t="shared" si="335"/>
        <v>0</v>
      </c>
      <c r="AF1060" s="204">
        <f t="shared" si="335"/>
        <v>0</v>
      </c>
      <c r="AG1060" s="204">
        <f t="shared" si="335"/>
        <v>0</v>
      </c>
      <c r="AH1060" s="204">
        <f t="shared" si="335"/>
        <v>0</v>
      </c>
      <c r="AI1060" s="922">
        <f t="shared" si="335"/>
        <v>0</v>
      </c>
      <c r="AJ1060" s="205">
        <f t="shared" si="335"/>
        <v>0</v>
      </c>
      <c r="AK1060" s="973">
        <f>IF($Z1060=1,0,IF(AND($Z1060=0,AF1060&gt;0),1,IF(AND($Z1060=0,AH1060&gt;0),1,IF(AND($Z1060=0,AJ1060&gt;0),1,0))))</f>
        <v>0</v>
      </c>
      <c r="AL1060" s="973">
        <f>IF($Z1060=0,0,IF(AND($Z1060=1,AE1060&gt;0),1,IF(AND($Z1060=1,AG1060&gt;0),1,IF(AND($Z1060=1,AI1060&gt;0),1,0))))</f>
        <v>0</v>
      </c>
      <c r="AM1060" s="978">
        <f>IF($Z1060=0,0,IF(AQ1060+AS1060+AU1060&gt;0,$AA1060,0))</f>
        <v>0</v>
      </c>
      <c r="AN1060" s="980">
        <f>IF($Z1060=0,0,IF(AND(AM1060=0,I1061&gt;0),$AA1060,0))</f>
        <v>0</v>
      </c>
      <c r="AO1060" s="969">
        <f>$AA1060-AM1060-AN1060</f>
        <v>0</v>
      </c>
      <c r="AP1060" s="204">
        <f t="shared" si="336"/>
        <v>0</v>
      </c>
      <c r="AQ1060" s="204">
        <f t="shared" si="336"/>
        <v>0</v>
      </c>
      <c r="AR1060" s="204">
        <f t="shared" si="336"/>
        <v>0</v>
      </c>
      <c r="AS1060" s="204">
        <f t="shared" si="336"/>
        <v>0</v>
      </c>
      <c r="AT1060" s="204">
        <f t="shared" si="336"/>
        <v>0</v>
      </c>
      <c r="AU1060" s="205">
        <f t="shared" si="336"/>
        <v>0</v>
      </c>
      <c r="AV1060" s="973">
        <f>IF($Z1060=1,0,IF(AND($Z1060=0,AQ1060&gt;0),1,IF(AND($Z1060=0,AS1060&gt;0),1,IF(AND($Z1060=0,AU1060&gt;0),1,0))))</f>
        <v>0</v>
      </c>
      <c r="AW1060" s="973">
        <f>IF($Z1060=0,0,IF(AND($Z1060=1,AP1060&gt;0),1,IF(AND($Z1060=1,AR1060&gt;0),1,IF(AND($Z1060=1,AT1060&gt;0),1,0))))</f>
        <v>0</v>
      </c>
      <c r="AX1060" s="978">
        <f>IF($Z1060=0,0,IF(BB1060+BD1060+BF1060&gt;0,$AA1060,0))</f>
        <v>0</v>
      </c>
      <c r="AY1060" s="980">
        <f>IF($Z1060=0,0,IF(AND(AX1060=0,K1061&gt;0),$AA1060,0))</f>
        <v>0</v>
      </c>
      <c r="AZ1060" s="969">
        <f>$AA1060-AX1060-AY1060</f>
        <v>0</v>
      </c>
      <c r="BA1060" s="204">
        <f t="shared" si="337"/>
        <v>0</v>
      </c>
      <c r="BB1060" s="204">
        <f t="shared" si="337"/>
        <v>0</v>
      </c>
      <c r="BC1060" s="204">
        <f t="shared" si="337"/>
        <v>0</v>
      </c>
      <c r="BD1060" s="204">
        <f t="shared" si="337"/>
        <v>0</v>
      </c>
      <c r="BE1060" s="204">
        <f t="shared" si="337"/>
        <v>0</v>
      </c>
      <c r="BF1060" s="205">
        <f t="shared" si="337"/>
        <v>0</v>
      </c>
      <c r="BG1060" s="973">
        <f>IF($Z1060=1,0,IF(AND($Z1060=0,BB1060&gt;0),1,IF(AND($Z1060=0,BD1060&gt;0),1,IF(AND($Z1060=0,BF1060&gt;0),1,0))))</f>
        <v>0</v>
      </c>
      <c r="BH1060" s="973">
        <f>IF($Z1060=0,0,IF(AND($Z1060=1,BA1060&gt;0),1,IF(AND($Z1060=1,BC1060&gt;0),1,IF(AND($Z1060=1,BE1060&gt;0),1,0))))</f>
        <v>0</v>
      </c>
      <c r="BI1060" s="978">
        <f>IF($Z1060=0,0,IF(BM1060+BO1060+BQ1060&gt;0,$AA1060,0))</f>
        <v>0</v>
      </c>
      <c r="BJ1060" s="980">
        <f>IF($Z1060=0,0,IF(AND(BI1060=0,M1061&gt;0),$AA1060,0))</f>
        <v>0</v>
      </c>
      <c r="BK1060" s="969">
        <f>$AA1060-BI1060-BJ1060</f>
        <v>0</v>
      </c>
      <c r="BL1060" s="204">
        <f t="shared" si="338"/>
        <v>0</v>
      </c>
      <c r="BM1060" s="204">
        <f t="shared" si="338"/>
        <v>0</v>
      </c>
      <c r="BN1060" s="204">
        <f t="shared" si="338"/>
        <v>0</v>
      </c>
      <c r="BO1060" s="204">
        <f t="shared" si="338"/>
        <v>0</v>
      </c>
      <c r="BP1060" s="204">
        <f t="shared" si="338"/>
        <v>0</v>
      </c>
      <c r="BQ1060" s="205">
        <f t="shared" si="338"/>
        <v>0</v>
      </c>
      <c r="BR1060" s="973">
        <f>IF($Z1060=1,0,IF(AND($Z1060=0,BM1060&gt;0),1,IF(AND($Z1060=0,BO1060&gt;0),1,IF(AND($Z1060=0,BQ1060&gt;0),1,0))))</f>
        <v>0</v>
      </c>
      <c r="BS1060" s="973">
        <f>IF($Z1060=0,0,IF(AND($Z1060=1,BL1060&gt;0),1,IF(AND($Z1060=1,BN1060&gt;0),1,IF(AND($Z1060=1,BP1060&gt;0),1,0))))</f>
        <v>0</v>
      </c>
      <c r="BT1060" s="978">
        <f>IF($Z1060=0,0,IF(BX1060+BZ1060+CB1060&gt;0,$AA1060,0))</f>
        <v>0</v>
      </c>
      <c r="BU1060" s="980">
        <f>IF($Z1060=0,0,IF(AND(BT1060=0,O1061&gt;0),$AA1060,0))</f>
        <v>0</v>
      </c>
      <c r="BV1060" s="969">
        <f>$AA1060-BT1060-BU1060</f>
        <v>0</v>
      </c>
      <c r="BW1060" s="204">
        <f t="shared" si="339"/>
        <v>0</v>
      </c>
      <c r="BX1060" s="204">
        <f t="shared" si="339"/>
        <v>0</v>
      </c>
      <c r="BY1060" s="204">
        <f t="shared" si="339"/>
        <v>0</v>
      </c>
      <c r="BZ1060" s="204">
        <f t="shared" si="339"/>
        <v>0</v>
      </c>
      <c r="CA1060" s="204">
        <f t="shared" si="339"/>
        <v>0</v>
      </c>
      <c r="CB1060" s="205">
        <f t="shared" si="339"/>
        <v>0</v>
      </c>
      <c r="CC1060" s="973">
        <f>IF($Z1060=1,0,IF(AND($Z1060=0,BX1060&gt;0),1,IF(AND($Z1060=0,BZ1060&gt;0),1,IF(AND($Z1060=0,CB1060&gt;0),1,0))))</f>
        <v>0</v>
      </c>
      <c r="CD1060" s="973">
        <f>IF($Z1060=0,0,IF(AND($Z1060=1,BW1060&gt;0),1,IF(AND($Z1060=1,BY1060&gt;0),1,IF(AND($Z1060=1,CA1060&gt;0),1,0))))</f>
        <v>0</v>
      </c>
      <c r="CE1060" s="11"/>
      <c r="CF1060" s="11"/>
      <c r="CG1060" s="11"/>
      <c r="CH1060" s="11"/>
      <c r="CI1060" s="11"/>
      <c r="CJ1060" s="11"/>
      <c r="CK1060" s="11"/>
      <c r="CL1060" s="11"/>
      <c r="CM1060" s="11"/>
    </row>
    <row r="1061" spans="1:91" ht="14.25" customHeight="1">
      <c r="A1061" s="950" t="str">
        <f>A1060</f>
        <v/>
      </c>
      <c r="B1061" s="57"/>
      <c r="C1061" s="2051"/>
      <c r="D1061" s="2053"/>
      <c r="E1061" s="2051"/>
      <c r="F1061" s="2772"/>
      <c r="G1061" s="1121">
        <f>Import!Q1758</f>
        <v>0</v>
      </c>
      <c r="H1061" s="2774"/>
      <c r="I1061" s="450"/>
      <c r="J1061" s="2775"/>
      <c r="K1061" s="450"/>
      <c r="L1061" s="2775"/>
      <c r="M1061" s="450"/>
      <c r="N1061" s="2775"/>
      <c r="O1061" s="450"/>
      <c r="P1061" s="2775"/>
      <c r="Q1061" s="11"/>
      <c r="R1061" s="11"/>
      <c r="S1061" s="397"/>
      <c r="T1061" s="419"/>
      <c r="U1061" s="444">
        <f>Import!N1759</f>
        <v>0</v>
      </c>
      <c r="V1061" s="11"/>
      <c r="W1061" s="306"/>
      <c r="X1061" s="306"/>
      <c r="Y1061" s="306"/>
      <c r="Z1061" s="11"/>
      <c r="AE1061" s="204"/>
      <c r="AF1061" s="204"/>
      <c r="AG1061" s="204"/>
      <c r="AH1061" s="204"/>
      <c r="AI1061" s="922"/>
      <c r="AJ1061" s="205"/>
      <c r="AK1061" s="973"/>
      <c r="AL1061" s="973">
        <f>AL1060</f>
        <v>0</v>
      </c>
      <c r="AP1061" s="204"/>
      <c r="AQ1061" s="204"/>
      <c r="AR1061" s="204"/>
      <c r="AS1061" s="204"/>
      <c r="AT1061" s="204"/>
      <c r="AU1061" s="205"/>
      <c r="AV1061" s="973"/>
      <c r="AW1061" s="973">
        <f>AW1060</f>
        <v>0</v>
      </c>
      <c r="BA1061" s="204"/>
      <c r="BB1061" s="204"/>
      <c r="BC1061" s="204"/>
      <c r="BD1061" s="204"/>
      <c r="BE1061" s="204"/>
      <c r="BF1061" s="205"/>
      <c r="BG1061" s="973"/>
      <c r="BH1061" s="973">
        <f>BH1060</f>
        <v>0</v>
      </c>
      <c r="BL1061" s="204"/>
      <c r="BM1061" s="204"/>
      <c r="BN1061" s="204"/>
      <c r="BO1061" s="204"/>
      <c r="BP1061" s="204"/>
      <c r="BQ1061" s="205"/>
      <c r="BR1061" s="973"/>
      <c r="BS1061" s="973">
        <f>BS1060</f>
        <v>0</v>
      </c>
      <c r="BW1061" s="204"/>
      <c r="BX1061" s="204"/>
      <c r="BY1061" s="204"/>
      <c r="BZ1061" s="204"/>
      <c r="CA1061" s="204"/>
      <c r="CB1061" s="205"/>
      <c r="CC1061" s="973"/>
      <c r="CD1061" s="973">
        <f>CD1060</f>
        <v>0</v>
      </c>
      <c r="CE1061" s="11"/>
      <c r="CF1061" s="11"/>
      <c r="CG1061" s="11"/>
      <c r="CH1061" s="11"/>
      <c r="CI1061" s="11"/>
      <c r="CJ1061" s="11"/>
      <c r="CK1061" s="11"/>
      <c r="CL1061" s="11"/>
      <c r="CM1061" s="11"/>
    </row>
    <row r="1062" spans="1:91" ht="24.75" customHeight="1">
      <c r="A1062" s="949" t="str">
        <f>IF(E1062&gt;0,"Wypełnione","")</f>
        <v/>
      </c>
      <c r="B1062" s="57"/>
      <c r="C1062" s="2050">
        <f>'Og s3a'!C1771</f>
        <v>0</v>
      </c>
      <c r="D1062" s="2052">
        <f>'Og s3a'!E1771</f>
        <v>0</v>
      </c>
      <c r="E1062" s="2050">
        <f>'Og s3a'!F1771</f>
        <v>0</v>
      </c>
      <c r="F1062" s="2771"/>
      <c r="G1062" s="448">
        <f>T1062</f>
        <v>0</v>
      </c>
      <c r="H1062" s="2773">
        <f>U1062</f>
        <v>0</v>
      </c>
      <c r="I1062" s="451"/>
      <c r="J1062" s="2775"/>
      <c r="K1062" s="451"/>
      <c r="L1062" s="2775"/>
      <c r="M1062" s="451"/>
      <c r="N1062" s="2775"/>
      <c r="O1062" s="451"/>
      <c r="P1062" s="2775"/>
      <c r="Q1062" s="11"/>
      <c r="R1062" s="11"/>
      <c r="S1062" s="396">
        <f>'Og s3a'!G1771</f>
        <v>0</v>
      </c>
      <c r="T1062" s="398">
        <f>'Og s3a'!D1771</f>
        <v>0</v>
      </c>
      <c r="U1062" s="444">
        <f>Import!N1760</f>
        <v>0</v>
      </c>
      <c r="V1062" s="11"/>
      <c r="W1062" s="306"/>
      <c r="X1062" s="306"/>
      <c r="Y1062" s="306"/>
      <c r="Z1062" s="970">
        <f>IF(F1062=AF$7,1,0)</f>
        <v>0</v>
      </c>
      <c r="AA1062" s="970">
        <f>Z1062*D1062</f>
        <v>0</v>
      </c>
      <c r="AB1062" s="978">
        <f>IF($Z1062=0,0,IF(AF1062+AH1062+AJ1062&gt;0,$AA1062,0))</f>
        <v>0</v>
      </c>
      <c r="AC1062" s="980">
        <f>IF($Z1062=0,0,IF(AND(AB1062=0,G1063&gt;0),$AA1062,0))</f>
        <v>0</v>
      </c>
      <c r="AD1062" s="969">
        <f>AA1062-AB1062-AC1062</f>
        <v>0</v>
      </c>
      <c r="AE1062" s="204">
        <f t="shared" si="335"/>
        <v>0</v>
      </c>
      <c r="AF1062" s="204">
        <f t="shared" si="335"/>
        <v>0</v>
      </c>
      <c r="AG1062" s="204">
        <f t="shared" si="335"/>
        <v>0</v>
      </c>
      <c r="AH1062" s="204">
        <f t="shared" si="335"/>
        <v>0</v>
      </c>
      <c r="AI1062" s="922">
        <f t="shared" si="335"/>
        <v>0</v>
      </c>
      <c r="AJ1062" s="205">
        <f t="shared" si="335"/>
        <v>0</v>
      </c>
      <c r="AK1062" s="973">
        <f>IF($Z1062=1,0,IF(AND($Z1062=0,AF1062&gt;0),1,IF(AND($Z1062=0,AH1062&gt;0),1,IF(AND($Z1062=0,AJ1062&gt;0),1,0))))</f>
        <v>0</v>
      </c>
      <c r="AL1062" s="973">
        <f>IF($Z1062=0,0,IF(AND($Z1062=1,AE1062&gt;0),1,IF(AND($Z1062=1,AG1062&gt;0),1,IF(AND($Z1062=1,AI1062&gt;0),1,0))))</f>
        <v>0</v>
      </c>
      <c r="AM1062" s="978">
        <f>IF($Z1062=0,0,IF(AQ1062+AS1062+AU1062&gt;0,$AA1062,0))</f>
        <v>0</v>
      </c>
      <c r="AN1062" s="980">
        <f>IF($Z1062=0,0,IF(AND(AM1062=0,I1063&gt;0),$AA1062,0))</f>
        <v>0</v>
      </c>
      <c r="AO1062" s="969">
        <f>$AA1062-AM1062-AN1062</f>
        <v>0</v>
      </c>
      <c r="AP1062" s="204">
        <f t="shared" si="336"/>
        <v>0</v>
      </c>
      <c r="AQ1062" s="204">
        <f t="shared" si="336"/>
        <v>0</v>
      </c>
      <c r="AR1062" s="204">
        <f t="shared" si="336"/>
        <v>0</v>
      </c>
      <c r="AS1062" s="204">
        <f t="shared" si="336"/>
        <v>0</v>
      </c>
      <c r="AT1062" s="204">
        <f t="shared" si="336"/>
        <v>0</v>
      </c>
      <c r="AU1062" s="205">
        <f t="shared" si="336"/>
        <v>0</v>
      </c>
      <c r="AV1062" s="973">
        <f>IF($Z1062=1,0,IF(AND($Z1062=0,AQ1062&gt;0),1,IF(AND($Z1062=0,AS1062&gt;0),1,IF(AND($Z1062=0,AU1062&gt;0),1,0))))</f>
        <v>0</v>
      </c>
      <c r="AW1062" s="973">
        <f>IF($Z1062=0,0,IF(AND($Z1062=1,AP1062&gt;0),1,IF(AND($Z1062=1,AR1062&gt;0),1,IF(AND($Z1062=1,AT1062&gt;0),1,0))))</f>
        <v>0</v>
      </c>
      <c r="AX1062" s="978">
        <f>IF($Z1062=0,0,IF(BB1062+BD1062+BF1062&gt;0,$AA1062,0))</f>
        <v>0</v>
      </c>
      <c r="AY1062" s="980">
        <f>IF($Z1062=0,0,IF(AND(AX1062=0,K1063&gt;0),$AA1062,0))</f>
        <v>0</v>
      </c>
      <c r="AZ1062" s="969">
        <f>$AA1062-AX1062-AY1062</f>
        <v>0</v>
      </c>
      <c r="BA1062" s="204">
        <f t="shared" si="337"/>
        <v>0</v>
      </c>
      <c r="BB1062" s="204">
        <f t="shared" si="337"/>
        <v>0</v>
      </c>
      <c r="BC1062" s="204">
        <f t="shared" si="337"/>
        <v>0</v>
      </c>
      <c r="BD1062" s="204">
        <f t="shared" si="337"/>
        <v>0</v>
      </c>
      <c r="BE1062" s="204">
        <f t="shared" si="337"/>
        <v>0</v>
      </c>
      <c r="BF1062" s="205">
        <f t="shared" si="337"/>
        <v>0</v>
      </c>
      <c r="BG1062" s="973">
        <f>IF($Z1062=1,0,IF(AND($Z1062=0,BB1062&gt;0),1,IF(AND($Z1062=0,BD1062&gt;0),1,IF(AND($Z1062=0,BF1062&gt;0),1,0))))</f>
        <v>0</v>
      </c>
      <c r="BH1062" s="973">
        <f>IF($Z1062=0,0,IF(AND($Z1062=1,BA1062&gt;0),1,IF(AND($Z1062=1,BC1062&gt;0),1,IF(AND($Z1062=1,BE1062&gt;0),1,0))))</f>
        <v>0</v>
      </c>
      <c r="BI1062" s="978">
        <f>IF($Z1062=0,0,IF(BM1062+BO1062+BQ1062&gt;0,$AA1062,0))</f>
        <v>0</v>
      </c>
      <c r="BJ1062" s="980">
        <f>IF($Z1062=0,0,IF(AND(BI1062=0,M1063&gt;0),$AA1062,0))</f>
        <v>0</v>
      </c>
      <c r="BK1062" s="969">
        <f>$AA1062-BI1062-BJ1062</f>
        <v>0</v>
      </c>
      <c r="BL1062" s="204">
        <f t="shared" si="338"/>
        <v>0</v>
      </c>
      <c r="BM1062" s="204">
        <f t="shared" si="338"/>
        <v>0</v>
      </c>
      <c r="BN1062" s="204">
        <f t="shared" si="338"/>
        <v>0</v>
      </c>
      <c r="BO1062" s="204">
        <f t="shared" si="338"/>
        <v>0</v>
      </c>
      <c r="BP1062" s="204">
        <f t="shared" si="338"/>
        <v>0</v>
      </c>
      <c r="BQ1062" s="205">
        <f t="shared" si="338"/>
        <v>0</v>
      </c>
      <c r="BR1062" s="973">
        <f>IF($Z1062=1,0,IF(AND($Z1062=0,BM1062&gt;0),1,IF(AND($Z1062=0,BO1062&gt;0),1,IF(AND($Z1062=0,BQ1062&gt;0),1,0))))</f>
        <v>0</v>
      </c>
      <c r="BS1062" s="973">
        <f>IF($Z1062=0,0,IF(AND($Z1062=1,BL1062&gt;0),1,IF(AND($Z1062=1,BN1062&gt;0),1,IF(AND($Z1062=1,BP1062&gt;0),1,0))))</f>
        <v>0</v>
      </c>
      <c r="BT1062" s="978">
        <f>IF($Z1062=0,0,IF(BX1062+BZ1062+CB1062&gt;0,$AA1062,0))</f>
        <v>0</v>
      </c>
      <c r="BU1062" s="980">
        <f>IF($Z1062=0,0,IF(AND(BT1062=0,O1063&gt;0),$AA1062,0))</f>
        <v>0</v>
      </c>
      <c r="BV1062" s="969">
        <f>$AA1062-BT1062-BU1062</f>
        <v>0</v>
      </c>
      <c r="BW1062" s="204">
        <f t="shared" si="339"/>
        <v>0</v>
      </c>
      <c r="BX1062" s="204">
        <f t="shared" si="339"/>
        <v>0</v>
      </c>
      <c r="BY1062" s="204">
        <f t="shared" si="339"/>
        <v>0</v>
      </c>
      <c r="BZ1062" s="204">
        <f t="shared" si="339"/>
        <v>0</v>
      </c>
      <c r="CA1062" s="204">
        <f t="shared" si="339"/>
        <v>0</v>
      </c>
      <c r="CB1062" s="205">
        <f t="shared" si="339"/>
        <v>0</v>
      </c>
      <c r="CC1062" s="973">
        <f>IF($Z1062=1,0,IF(AND($Z1062=0,BX1062&gt;0),1,IF(AND($Z1062=0,BZ1062&gt;0),1,IF(AND($Z1062=0,CB1062&gt;0),1,0))))</f>
        <v>0</v>
      </c>
      <c r="CD1062" s="973">
        <f>IF($Z1062=0,0,IF(AND($Z1062=1,BW1062&gt;0),1,IF(AND($Z1062=1,BY1062&gt;0),1,IF(AND($Z1062=1,CA1062&gt;0),1,0))))</f>
        <v>0</v>
      </c>
      <c r="CE1062" s="11"/>
      <c r="CF1062" s="11"/>
      <c r="CG1062" s="11"/>
      <c r="CH1062" s="11"/>
      <c r="CI1062" s="11"/>
      <c r="CJ1062" s="11"/>
      <c r="CK1062" s="11"/>
      <c r="CL1062" s="11"/>
      <c r="CM1062" s="11"/>
    </row>
    <row r="1063" spans="1:91" ht="14.25" customHeight="1">
      <c r="A1063" s="950" t="str">
        <f>A1062</f>
        <v/>
      </c>
      <c r="B1063" s="57"/>
      <c r="C1063" s="2051"/>
      <c r="D1063" s="2053"/>
      <c r="E1063" s="2051"/>
      <c r="F1063" s="2772"/>
      <c r="G1063" s="1121">
        <f>Import!Q1760</f>
        <v>0</v>
      </c>
      <c r="H1063" s="2774"/>
      <c r="I1063" s="450"/>
      <c r="J1063" s="2775"/>
      <c r="K1063" s="450"/>
      <c r="L1063" s="2775"/>
      <c r="M1063" s="450"/>
      <c r="N1063" s="2775"/>
      <c r="O1063" s="450"/>
      <c r="P1063" s="2775"/>
      <c r="Q1063" s="11"/>
      <c r="R1063" s="11"/>
      <c r="S1063" s="397"/>
      <c r="T1063" s="419"/>
      <c r="U1063" s="444">
        <f>Import!N1761</f>
        <v>0</v>
      </c>
      <c r="V1063" s="11"/>
      <c r="W1063" s="306"/>
      <c r="X1063" s="306"/>
      <c r="Y1063" s="306"/>
      <c r="Z1063" s="11"/>
      <c r="AE1063" s="204"/>
      <c r="AF1063" s="204"/>
      <c r="AG1063" s="204"/>
      <c r="AH1063" s="204"/>
      <c r="AI1063" s="922"/>
      <c r="AJ1063" s="205"/>
      <c r="AK1063" s="973"/>
      <c r="AL1063" s="973">
        <f>AL1062</f>
        <v>0</v>
      </c>
      <c r="AP1063" s="204"/>
      <c r="AQ1063" s="204"/>
      <c r="AR1063" s="204"/>
      <c r="AS1063" s="204"/>
      <c r="AT1063" s="204"/>
      <c r="AU1063" s="205"/>
      <c r="AV1063" s="973"/>
      <c r="AW1063" s="973">
        <f>AW1062</f>
        <v>0</v>
      </c>
      <c r="BA1063" s="204"/>
      <c r="BB1063" s="204"/>
      <c r="BC1063" s="204"/>
      <c r="BD1063" s="204"/>
      <c r="BE1063" s="204"/>
      <c r="BF1063" s="205"/>
      <c r="BG1063" s="973"/>
      <c r="BH1063" s="973">
        <f>BH1062</f>
        <v>0</v>
      </c>
      <c r="BL1063" s="204"/>
      <c r="BM1063" s="204"/>
      <c r="BN1063" s="204"/>
      <c r="BO1063" s="204"/>
      <c r="BP1063" s="204"/>
      <c r="BQ1063" s="205"/>
      <c r="BR1063" s="973"/>
      <c r="BS1063" s="973">
        <f>BS1062</f>
        <v>0</v>
      </c>
      <c r="BW1063" s="204"/>
      <c r="BX1063" s="204"/>
      <c r="BY1063" s="204"/>
      <c r="BZ1063" s="204"/>
      <c r="CA1063" s="204"/>
      <c r="CB1063" s="205"/>
      <c r="CC1063" s="973"/>
      <c r="CD1063" s="973">
        <f>CD1062</f>
        <v>0</v>
      </c>
      <c r="CE1063" s="11"/>
      <c r="CF1063" s="11"/>
      <c r="CG1063" s="11"/>
      <c r="CH1063" s="11"/>
      <c r="CI1063" s="11"/>
      <c r="CJ1063" s="11"/>
      <c r="CK1063" s="11"/>
      <c r="CL1063" s="11"/>
      <c r="CM1063" s="11"/>
    </row>
    <row r="1064" spans="1:91" ht="24.75" customHeight="1">
      <c r="A1064" s="949" t="str">
        <f>IF(E1064&gt;0,"Wypełnione","")</f>
        <v/>
      </c>
      <c r="B1064" s="57"/>
      <c r="C1064" s="2050">
        <f>'Og s3a'!C1773</f>
        <v>0</v>
      </c>
      <c r="D1064" s="2052">
        <f>'Og s3a'!E1773</f>
        <v>0</v>
      </c>
      <c r="E1064" s="2050">
        <f>'Og s3a'!F1773</f>
        <v>0</v>
      </c>
      <c r="F1064" s="2771"/>
      <c r="G1064" s="448">
        <f>T1064</f>
        <v>0</v>
      </c>
      <c r="H1064" s="2773">
        <f>U1064</f>
        <v>0</v>
      </c>
      <c r="I1064" s="451"/>
      <c r="J1064" s="2775"/>
      <c r="K1064" s="451"/>
      <c r="L1064" s="2775"/>
      <c r="M1064" s="451"/>
      <c r="N1064" s="2775"/>
      <c r="O1064" s="451"/>
      <c r="P1064" s="2775"/>
      <c r="Q1064" s="11"/>
      <c r="R1064" s="11"/>
      <c r="S1064" s="396">
        <f>'Og s3a'!G1773</f>
        <v>0</v>
      </c>
      <c r="T1064" s="398">
        <f>'Og s3a'!D1773</f>
        <v>0</v>
      </c>
      <c r="U1064" s="444">
        <f>Import!N1762</f>
        <v>0</v>
      </c>
      <c r="V1064" s="11"/>
      <c r="W1064" s="306"/>
      <c r="X1064" s="306"/>
      <c r="Y1064" s="306"/>
      <c r="Z1064" s="970">
        <f>IF(F1064=AF$7,1,0)</f>
        <v>0</v>
      </c>
      <c r="AA1064" s="970">
        <f>Z1064*D1064</f>
        <v>0</v>
      </c>
      <c r="AB1064" s="978">
        <f>IF($Z1064=0,0,IF(AF1064+AH1064+AJ1064&gt;0,$AA1064,0))</f>
        <v>0</v>
      </c>
      <c r="AC1064" s="980">
        <f>IF($Z1064=0,0,IF(AND(AB1064=0,G1065&gt;0),$AA1064,0))</f>
        <v>0</v>
      </c>
      <c r="AD1064" s="969">
        <f>AA1064-AB1064-AC1064</f>
        <v>0</v>
      </c>
      <c r="AE1064" s="204">
        <f t="shared" si="335"/>
        <v>0</v>
      </c>
      <c r="AF1064" s="204">
        <f t="shared" si="335"/>
        <v>0</v>
      </c>
      <c r="AG1064" s="204">
        <f t="shared" si="335"/>
        <v>0</v>
      </c>
      <c r="AH1064" s="204">
        <f t="shared" si="335"/>
        <v>0</v>
      </c>
      <c r="AI1064" s="922">
        <f t="shared" si="335"/>
        <v>0</v>
      </c>
      <c r="AJ1064" s="205">
        <f t="shared" si="335"/>
        <v>0</v>
      </c>
      <c r="AK1064" s="973">
        <f>IF($Z1064=1,0,IF(AND($Z1064=0,AF1064&gt;0),1,IF(AND($Z1064=0,AH1064&gt;0),1,IF(AND($Z1064=0,AJ1064&gt;0),1,0))))</f>
        <v>0</v>
      </c>
      <c r="AL1064" s="973">
        <f>IF($Z1064=0,0,IF(AND($Z1064=1,AE1064&gt;0),1,IF(AND($Z1064=1,AG1064&gt;0),1,IF(AND($Z1064=1,AI1064&gt;0),1,0))))</f>
        <v>0</v>
      </c>
      <c r="AM1064" s="978">
        <f>IF($Z1064=0,0,IF(AQ1064+AS1064+AU1064&gt;0,$AA1064,0))</f>
        <v>0</v>
      </c>
      <c r="AN1064" s="980">
        <f>IF($Z1064=0,0,IF(AND(AM1064=0,I1065&gt;0),$AA1064,0))</f>
        <v>0</v>
      </c>
      <c r="AO1064" s="969">
        <f>$AA1064-AM1064-AN1064</f>
        <v>0</v>
      </c>
      <c r="AP1064" s="204">
        <f t="shared" si="336"/>
        <v>0</v>
      </c>
      <c r="AQ1064" s="204">
        <f t="shared" si="336"/>
        <v>0</v>
      </c>
      <c r="AR1064" s="204">
        <f t="shared" si="336"/>
        <v>0</v>
      </c>
      <c r="AS1064" s="204">
        <f t="shared" si="336"/>
        <v>0</v>
      </c>
      <c r="AT1064" s="204">
        <f t="shared" si="336"/>
        <v>0</v>
      </c>
      <c r="AU1064" s="205">
        <f t="shared" si="336"/>
        <v>0</v>
      </c>
      <c r="AV1064" s="973">
        <f>IF($Z1064=1,0,IF(AND($Z1064=0,AQ1064&gt;0),1,IF(AND($Z1064=0,AS1064&gt;0),1,IF(AND($Z1064=0,AU1064&gt;0),1,0))))</f>
        <v>0</v>
      </c>
      <c r="AW1064" s="973">
        <f>IF($Z1064=0,0,IF(AND($Z1064=1,AP1064&gt;0),1,IF(AND($Z1064=1,AR1064&gt;0),1,IF(AND($Z1064=1,AT1064&gt;0),1,0))))</f>
        <v>0</v>
      </c>
      <c r="AX1064" s="978">
        <f>IF($Z1064=0,0,IF(BB1064+BD1064+BF1064&gt;0,$AA1064,0))</f>
        <v>0</v>
      </c>
      <c r="AY1064" s="980">
        <f>IF($Z1064=0,0,IF(AND(AX1064=0,K1065&gt;0),$AA1064,0))</f>
        <v>0</v>
      </c>
      <c r="AZ1064" s="969">
        <f>$AA1064-AX1064-AY1064</f>
        <v>0</v>
      </c>
      <c r="BA1064" s="204">
        <f t="shared" si="337"/>
        <v>0</v>
      </c>
      <c r="BB1064" s="204">
        <f t="shared" si="337"/>
        <v>0</v>
      </c>
      <c r="BC1064" s="204">
        <f t="shared" si="337"/>
        <v>0</v>
      </c>
      <c r="BD1064" s="204">
        <f t="shared" si="337"/>
        <v>0</v>
      </c>
      <c r="BE1064" s="204">
        <f t="shared" si="337"/>
        <v>0</v>
      </c>
      <c r="BF1064" s="205">
        <f t="shared" si="337"/>
        <v>0</v>
      </c>
      <c r="BG1064" s="973">
        <f>IF($Z1064=1,0,IF(AND($Z1064=0,BB1064&gt;0),1,IF(AND($Z1064=0,BD1064&gt;0),1,IF(AND($Z1064=0,BF1064&gt;0),1,0))))</f>
        <v>0</v>
      </c>
      <c r="BH1064" s="973">
        <f>IF($Z1064=0,0,IF(AND($Z1064=1,BA1064&gt;0),1,IF(AND($Z1064=1,BC1064&gt;0),1,IF(AND($Z1064=1,BE1064&gt;0),1,0))))</f>
        <v>0</v>
      </c>
      <c r="BI1064" s="978">
        <f>IF($Z1064=0,0,IF(BM1064+BO1064+BQ1064&gt;0,$AA1064,0))</f>
        <v>0</v>
      </c>
      <c r="BJ1064" s="980">
        <f>IF($Z1064=0,0,IF(AND(BI1064=0,M1065&gt;0),$AA1064,0))</f>
        <v>0</v>
      </c>
      <c r="BK1064" s="969">
        <f>$AA1064-BI1064-BJ1064</f>
        <v>0</v>
      </c>
      <c r="BL1064" s="204">
        <f t="shared" si="338"/>
        <v>0</v>
      </c>
      <c r="BM1064" s="204">
        <f t="shared" si="338"/>
        <v>0</v>
      </c>
      <c r="BN1064" s="204">
        <f t="shared" si="338"/>
        <v>0</v>
      </c>
      <c r="BO1064" s="204">
        <f t="shared" si="338"/>
        <v>0</v>
      </c>
      <c r="BP1064" s="204">
        <f t="shared" si="338"/>
        <v>0</v>
      </c>
      <c r="BQ1064" s="205">
        <f t="shared" si="338"/>
        <v>0</v>
      </c>
      <c r="BR1064" s="973">
        <f>IF($Z1064=1,0,IF(AND($Z1064=0,BM1064&gt;0),1,IF(AND($Z1064=0,BO1064&gt;0),1,IF(AND($Z1064=0,BQ1064&gt;0),1,0))))</f>
        <v>0</v>
      </c>
      <c r="BS1064" s="973">
        <f>IF($Z1064=0,0,IF(AND($Z1064=1,BL1064&gt;0),1,IF(AND($Z1064=1,BN1064&gt;0),1,IF(AND($Z1064=1,BP1064&gt;0),1,0))))</f>
        <v>0</v>
      </c>
      <c r="BT1064" s="978">
        <f>IF($Z1064=0,0,IF(BX1064+BZ1064+CB1064&gt;0,$AA1064,0))</f>
        <v>0</v>
      </c>
      <c r="BU1064" s="980">
        <f>IF($Z1064=0,0,IF(AND(BT1064=0,O1065&gt;0),$AA1064,0))</f>
        <v>0</v>
      </c>
      <c r="BV1064" s="969">
        <f>$AA1064-BT1064-BU1064</f>
        <v>0</v>
      </c>
      <c r="BW1064" s="204">
        <f t="shared" si="339"/>
        <v>0</v>
      </c>
      <c r="BX1064" s="204">
        <f t="shared" si="339"/>
        <v>0</v>
      </c>
      <c r="BY1064" s="204">
        <f t="shared" si="339"/>
        <v>0</v>
      </c>
      <c r="BZ1064" s="204">
        <f t="shared" si="339"/>
        <v>0</v>
      </c>
      <c r="CA1064" s="204">
        <f t="shared" si="339"/>
        <v>0</v>
      </c>
      <c r="CB1064" s="205">
        <f t="shared" si="339"/>
        <v>0</v>
      </c>
      <c r="CC1064" s="973">
        <f>IF($Z1064=1,0,IF(AND($Z1064=0,BX1064&gt;0),1,IF(AND($Z1064=0,BZ1064&gt;0),1,IF(AND($Z1064=0,CB1064&gt;0),1,0))))</f>
        <v>0</v>
      </c>
      <c r="CD1064" s="973">
        <f>IF($Z1064=0,0,IF(AND($Z1064=1,BW1064&gt;0),1,IF(AND($Z1064=1,BY1064&gt;0),1,IF(AND($Z1064=1,CA1064&gt;0),1,0))))</f>
        <v>0</v>
      </c>
      <c r="CE1064" s="11"/>
      <c r="CF1064" s="11"/>
      <c r="CG1064" s="11"/>
      <c r="CH1064" s="11"/>
      <c r="CI1064" s="11"/>
      <c r="CJ1064" s="11"/>
      <c r="CK1064" s="11"/>
      <c r="CL1064" s="11"/>
      <c r="CM1064" s="11"/>
    </row>
    <row r="1065" spans="1:91" ht="14.25" customHeight="1">
      <c r="A1065" s="950" t="str">
        <f>A1064</f>
        <v/>
      </c>
      <c r="B1065" s="57"/>
      <c r="C1065" s="2051"/>
      <c r="D1065" s="2053"/>
      <c r="E1065" s="2051"/>
      <c r="F1065" s="2772"/>
      <c r="G1065" s="1121">
        <f>Import!Q1762</f>
        <v>0</v>
      </c>
      <c r="H1065" s="2774"/>
      <c r="I1065" s="450"/>
      <c r="J1065" s="2775"/>
      <c r="K1065" s="450"/>
      <c r="L1065" s="2775"/>
      <c r="M1065" s="450"/>
      <c r="N1065" s="2775"/>
      <c r="O1065" s="450"/>
      <c r="P1065" s="2775"/>
      <c r="Q1065" s="11"/>
      <c r="R1065" s="11"/>
      <c r="S1065" s="397"/>
      <c r="T1065" s="419"/>
      <c r="U1065" s="444">
        <f>Import!N1763</f>
        <v>0</v>
      </c>
      <c r="V1065" s="11"/>
      <c r="W1065" s="306"/>
      <c r="X1065" s="306"/>
      <c r="Y1065" s="306"/>
      <c r="Z1065" s="11"/>
      <c r="AE1065" s="204"/>
      <c r="AF1065" s="204"/>
      <c r="AG1065" s="204"/>
      <c r="AH1065" s="204"/>
      <c r="AI1065" s="922"/>
      <c r="AJ1065" s="205"/>
      <c r="AK1065" s="973"/>
      <c r="AL1065" s="973">
        <f>AL1064</f>
        <v>0</v>
      </c>
      <c r="AP1065" s="204"/>
      <c r="AQ1065" s="204"/>
      <c r="AR1065" s="204"/>
      <c r="AS1065" s="204"/>
      <c r="AT1065" s="204"/>
      <c r="AU1065" s="205"/>
      <c r="AV1065" s="973"/>
      <c r="AW1065" s="973">
        <f>AW1064</f>
        <v>0</v>
      </c>
      <c r="BA1065" s="204"/>
      <c r="BB1065" s="204"/>
      <c r="BC1065" s="204"/>
      <c r="BD1065" s="204"/>
      <c r="BE1065" s="204"/>
      <c r="BF1065" s="205"/>
      <c r="BG1065" s="973"/>
      <c r="BH1065" s="973">
        <f>BH1064</f>
        <v>0</v>
      </c>
      <c r="BL1065" s="204"/>
      <c r="BM1065" s="204"/>
      <c r="BN1065" s="204"/>
      <c r="BO1065" s="204"/>
      <c r="BP1065" s="204"/>
      <c r="BQ1065" s="205"/>
      <c r="BR1065" s="973"/>
      <c r="BS1065" s="973">
        <f>BS1064</f>
        <v>0</v>
      </c>
      <c r="BW1065" s="204"/>
      <c r="BX1065" s="204"/>
      <c r="BY1065" s="204"/>
      <c r="BZ1065" s="204"/>
      <c r="CA1065" s="204"/>
      <c r="CB1065" s="205"/>
      <c r="CC1065" s="973"/>
      <c r="CD1065" s="973">
        <f>CD1064</f>
        <v>0</v>
      </c>
      <c r="CE1065" s="11"/>
      <c r="CF1065" s="11"/>
      <c r="CG1065" s="11"/>
      <c r="CH1065" s="11"/>
      <c r="CI1065" s="11"/>
      <c r="CJ1065" s="11"/>
      <c r="CK1065" s="11"/>
      <c r="CL1065" s="11"/>
      <c r="CM1065" s="11"/>
    </row>
    <row r="1066" spans="1:91" ht="24.75" customHeight="1">
      <c r="A1066" s="949" t="str">
        <f>IF(E1066&gt;0,"Wypełnione","")</f>
        <v/>
      </c>
      <c r="B1066" s="57"/>
      <c r="C1066" s="2050">
        <f>'Og s3a'!C1775</f>
        <v>0</v>
      </c>
      <c r="D1066" s="2052">
        <f>'Og s3a'!E1775</f>
        <v>0</v>
      </c>
      <c r="E1066" s="2050">
        <f>'Og s3a'!F1775</f>
        <v>0</v>
      </c>
      <c r="F1066" s="2771"/>
      <c r="G1066" s="448">
        <f>T1066</f>
        <v>0</v>
      </c>
      <c r="H1066" s="2773">
        <f>U1066</f>
        <v>0</v>
      </c>
      <c r="I1066" s="451"/>
      <c r="J1066" s="2775"/>
      <c r="K1066" s="451"/>
      <c r="L1066" s="2775"/>
      <c r="M1066" s="451"/>
      <c r="N1066" s="2775"/>
      <c r="O1066" s="451"/>
      <c r="P1066" s="2775"/>
      <c r="Q1066" s="11"/>
      <c r="R1066" s="11"/>
      <c r="S1066" s="396">
        <f>'Og s3a'!G1775</f>
        <v>0</v>
      </c>
      <c r="T1066" s="398">
        <f>'Og s3a'!D1775</f>
        <v>0</v>
      </c>
      <c r="U1066" s="444">
        <f>Import!N1764</f>
        <v>0</v>
      </c>
      <c r="V1066" s="11"/>
      <c r="W1066" s="306"/>
      <c r="X1066" s="306"/>
      <c r="Y1066" s="306"/>
      <c r="Z1066" s="970">
        <f>IF(F1066=AF$7,1,0)</f>
        <v>0</v>
      </c>
      <c r="AA1066" s="970">
        <f>Z1066*D1066</f>
        <v>0</v>
      </c>
      <c r="AB1066" s="978">
        <f>IF($Z1066=0,0,IF(AF1066+AH1066+AJ1066&gt;0,$AA1066,0))</f>
        <v>0</v>
      </c>
      <c r="AC1066" s="980">
        <f>IF($Z1066=0,0,IF(AND(AB1066=0,G1067&gt;0),$AA1066,0))</f>
        <v>0</v>
      </c>
      <c r="AD1066" s="969">
        <f>AA1066-AB1066-AC1066</f>
        <v>0</v>
      </c>
      <c r="AE1066" s="204">
        <f t="shared" si="335"/>
        <v>0</v>
      </c>
      <c r="AF1066" s="204">
        <f t="shared" si="335"/>
        <v>0</v>
      </c>
      <c r="AG1066" s="204">
        <f t="shared" si="335"/>
        <v>0</v>
      </c>
      <c r="AH1066" s="204">
        <f t="shared" si="335"/>
        <v>0</v>
      </c>
      <c r="AI1066" s="922">
        <f t="shared" si="335"/>
        <v>0</v>
      </c>
      <c r="AJ1066" s="205">
        <f t="shared" si="335"/>
        <v>0</v>
      </c>
      <c r="AK1066" s="973">
        <f>IF($Z1066=1,0,IF(AND($Z1066=0,AF1066&gt;0),1,IF(AND($Z1066=0,AH1066&gt;0),1,IF(AND($Z1066=0,AJ1066&gt;0),1,0))))</f>
        <v>0</v>
      </c>
      <c r="AL1066" s="973">
        <f>IF($Z1066=0,0,IF(AND($Z1066=1,AE1066&gt;0),1,IF(AND($Z1066=1,AG1066&gt;0),1,IF(AND($Z1066=1,AI1066&gt;0),1,0))))</f>
        <v>0</v>
      </c>
      <c r="AM1066" s="978">
        <f>IF($Z1066=0,0,IF(AQ1066+AS1066+AU1066&gt;0,$AA1066,0))</f>
        <v>0</v>
      </c>
      <c r="AN1066" s="980">
        <f>IF($Z1066=0,0,IF(AND(AM1066=0,I1067&gt;0),$AA1066,0))</f>
        <v>0</v>
      </c>
      <c r="AO1066" s="969">
        <f>$AA1066-AM1066-AN1066</f>
        <v>0</v>
      </c>
      <c r="AP1066" s="204">
        <f t="shared" si="336"/>
        <v>0</v>
      </c>
      <c r="AQ1066" s="204">
        <f t="shared" si="336"/>
        <v>0</v>
      </c>
      <c r="AR1066" s="204">
        <f t="shared" si="336"/>
        <v>0</v>
      </c>
      <c r="AS1066" s="204">
        <f t="shared" si="336"/>
        <v>0</v>
      </c>
      <c r="AT1066" s="204">
        <f t="shared" si="336"/>
        <v>0</v>
      </c>
      <c r="AU1066" s="205">
        <f t="shared" si="336"/>
        <v>0</v>
      </c>
      <c r="AV1066" s="973">
        <f>IF($Z1066=1,0,IF(AND($Z1066=0,AQ1066&gt;0),1,IF(AND($Z1066=0,AS1066&gt;0),1,IF(AND($Z1066=0,AU1066&gt;0),1,0))))</f>
        <v>0</v>
      </c>
      <c r="AW1066" s="973">
        <f>IF($Z1066=0,0,IF(AND($Z1066=1,AP1066&gt;0),1,IF(AND($Z1066=1,AR1066&gt;0),1,IF(AND($Z1066=1,AT1066&gt;0),1,0))))</f>
        <v>0</v>
      </c>
      <c r="AX1066" s="978">
        <f>IF($Z1066=0,0,IF(BB1066+BD1066+BF1066&gt;0,$AA1066,0))</f>
        <v>0</v>
      </c>
      <c r="AY1066" s="980">
        <f>IF($Z1066=0,0,IF(AND(AX1066=0,K1067&gt;0),$AA1066,0))</f>
        <v>0</v>
      </c>
      <c r="AZ1066" s="969">
        <f>$AA1066-AX1066-AY1066</f>
        <v>0</v>
      </c>
      <c r="BA1066" s="204">
        <f t="shared" si="337"/>
        <v>0</v>
      </c>
      <c r="BB1066" s="204">
        <f t="shared" si="337"/>
        <v>0</v>
      </c>
      <c r="BC1066" s="204">
        <f t="shared" si="337"/>
        <v>0</v>
      </c>
      <c r="BD1066" s="204">
        <f t="shared" si="337"/>
        <v>0</v>
      </c>
      <c r="BE1066" s="204">
        <f t="shared" si="337"/>
        <v>0</v>
      </c>
      <c r="BF1066" s="205">
        <f t="shared" si="337"/>
        <v>0</v>
      </c>
      <c r="BG1066" s="973">
        <f>IF($Z1066=1,0,IF(AND($Z1066=0,BB1066&gt;0),1,IF(AND($Z1066=0,BD1066&gt;0),1,IF(AND($Z1066=0,BF1066&gt;0),1,0))))</f>
        <v>0</v>
      </c>
      <c r="BH1066" s="973">
        <f>IF($Z1066=0,0,IF(AND($Z1066=1,BA1066&gt;0),1,IF(AND($Z1066=1,BC1066&gt;0),1,IF(AND($Z1066=1,BE1066&gt;0),1,0))))</f>
        <v>0</v>
      </c>
      <c r="BI1066" s="978">
        <f>IF($Z1066=0,0,IF(BM1066+BO1066+BQ1066&gt;0,$AA1066,0))</f>
        <v>0</v>
      </c>
      <c r="BJ1066" s="980">
        <f>IF($Z1066=0,0,IF(AND(BI1066=0,M1067&gt;0),$AA1066,0))</f>
        <v>0</v>
      </c>
      <c r="BK1066" s="969">
        <f>$AA1066-BI1066-BJ1066</f>
        <v>0</v>
      </c>
      <c r="BL1066" s="204">
        <f t="shared" si="338"/>
        <v>0</v>
      </c>
      <c r="BM1066" s="204">
        <f t="shared" si="338"/>
        <v>0</v>
      </c>
      <c r="BN1066" s="204">
        <f t="shared" si="338"/>
        <v>0</v>
      </c>
      <c r="BO1066" s="204">
        <f t="shared" si="338"/>
        <v>0</v>
      </c>
      <c r="BP1066" s="204">
        <f t="shared" si="338"/>
        <v>0</v>
      </c>
      <c r="BQ1066" s="205">
        <f t="shared" si="338"/>
        <v>0</v>
      </c>
      <c r="BR1066" s="973">
        <f>IF($Z1066=1,0,IF(AND($Z1066=0,BM1066&gt;0),1,IF(AND($Z1066=0,BO1066&gt;0),1,IF(AND($Z1066=0,BQ1066&gt;0),1,0))))</f>
        <v>0</v>
      </c>
      <c r="BS1066" s="973">
        <f>IF($Z1066=0,0,IF(AND($Z1066=1,BL1066&gt;0),1,IF(AND($Z1066=1,BN1066&gt;0),1,IF(AND($Z1066=1,BP1066&gt;0),1,0))))</f>
        <v>0</v>
      </c>
      <c r="BT1066" s="978">
        <f>IF($Z1066=0,0,IF(BX1066+BZ1066+CB1066&gt;0,$AA1066,0))</f>
        <v>0</v>
      </c>
      <c r="BU1066" s="980">
        <f>IF($Z1066=0,0,IF(AND(BT1066=0,O1067&gt;0),$AA1066,0))</f>
        <v>0</v>
      </c>
      <c r="BV1066" s="969">
        <f>$AA1066-BT1066-BU1066</f>
        <v>0</v>
      </c>
      <c r="BW1066" s="204">
        <f t="shared" si="339"/>
        <v>0</v>
      </c>
      <c r="BX1066" s="204">
        <f t="shared" si="339"/>
        <v>0</v>
      </c>
      <c r="BY1066" s="204">
        <f t="shared" si="339"/>
        <v>0</v>
      </c>
      <c r="BZ1066" s="204">
        <f t="shared" si="339"/>
        <v>0</v>
      </c>
      <c r="CA1066" s="204">
        <f t="shared" si="339"/>
        <v>0</v>
      </c>
      <c r="CB1066" s="205">
        <f t="shared" si="339"/>
        <v>0</v>
      </c>
      <c r="CC1066" s="973">
        <f>IF($Z1066=1,0,IF(AND($Z1066=0,BX1066&gt;0),1,IF(AND($Z1066=0,BZ1066&gt;0),1,IF(AND($Z1066=0,CB1066&gt;0),1,0))))</f>
        <v>0</v>
      </c>
      <c r="CD1066" s="973">
        <f>IF($Z1066=0,0,IF(AND($Z1066=1,BW1066&gt;0),1,IF(AND($Z1066=1,BY1066&gt;0),1,IF(AND($Z1066=1,CA1066&gt;0),1,0))))</f>
        <v>0</v>
      </c>
      <c r="CE1066" s="11"/>
      <c r="CF1066" s="11"/>
      <c r="CG1066" s="11"/>
      <c r="CH1066" s="11"/>
      <c r="CI1066" s="11"/>
      <c r="CJ1066" s="11"/>
      <c r="CK1066" s="11"/>
      <c r="CL1066" s="11"/>
      <c r="CM1066" s="11"/>
    </row>
    <row r="1067" spans="1:91" ht="14.25" customHeight="1">
      <c r="A1067" s="950" t="str">
        <f>A1066</f>
        <v/>
      </c>
      <c r="B1067" s="57"/>
      <c r="C1067" s="2051"/>
      <c r="D1067" s="2053"/>
      <c r="E1067" s="2051"/>
      <c r="F1067" s="2772"/>
      <c r="G1067" s="1121">
        <f>Import!Q1764</f>
        <v>0</v>
      </c>
      <c r="H1067" s="2774"/>
      <c r="I1067" s="450"/>
      <c r="J1067" s="2775"/>
      <c r="K1067" s="450"/>
      <c r="L1067" s="2775"/>
      <c r="M1067" s="450"/>
      <c r="N1067" s="2775"/>
      <c r="O1067" s="450"/>
      <c r="P1067" s="2775"/>
      <c r="Q1067" s="11"/>
      <c r="R1067" s="11"/>
      <c r="S1067" s="397"/>
      <c r="T1067" s="419"/>
      <c r="U1067" s="444">
        <f>Import!N1765</f>
        <v>0</v>
      </c>
      <c r="V1067" s="11"/>
      <c r="W1067" s="306"/>
      <c r="X1067" s="306"/>
      <c r="Y1067" s="306"/>
      <c r="Z1067" s="11"/>
      <c r="AE1067" s="204"/>
      <c r="AF1067" s="204"/>
      <c r="AG1067" s="204"/>
      <c r="AH1067" s="204"/>
      <c r="AI1067" s="922"/>
      <c r="AJ1067" s="205"/>
      <c r="AK1067" s="973"/>
      <c r="AL1067" s="973">
        <f>AL1066</f>
        <v>0</v>
      </c>
      <c r="AP1067" s="204"/>
      <c r="AQ1067" s="204"/>
      <c r="AR1067" s="204"/>
      <c r="AS1067" s="204"/>
      <c r="AT1067" s="204"/>
      <c r="AU1067" s="205"/>
      <c r="AV1067" s="973"/>
      <c r="AW1067" s="973">
        <f>AW1066</f>
        <v>0</v>
      </c>
      <c r="BA1067" s="204"/>
      <c r="BB1067" s="204"/>
      <c r="BC1067" s="204"/>
      <c r="BD1067" s="204"/>
      <c r="BE1067" s="204"/>
      <c r="BF1067" s="205"/>
      <c r="BG1067" s="973"/>
      <c r="BH1067" s="973">
        <f>BH1066</f>
        <v>0</v>
      </c>
      <c r="BL1067" s="204"/>
      <c r="BM1067" s="204"/>
      <c r="BN1067" s="204"/>
      <c r="BO1067" s="204"/>
      <c r="BP1067" s="204"/>
      <c r="BQ1067" s="205"/>
      <c r="BR1067" s="973"/>
      <c r="BS1067" s="973">
        <f>BS1066</f>
        <v>0</v>
      </c>
      <c r="BW1067" s="204"/>
      <c r="BX1067" s="204"/>
      <c r="BY1067" s="204"/>
      <c r="BZ1067" s="204"/>
      <c r="CA1067" s="204"/>
      <c r="CB1067" s="205"/>
      <c r="CC1067" s="973"/>
      <c r="CD1067" s="973">
        <f>CD1066</f>
        <v>0</v>
      </c>
      <c r="CE1067" s="11"/>
      <c r="CF1067" s="11"/>
      <c r="CG1067" s="11"/>
      <c r="CH1067" s="11"/>
      <c r="CI1067" s="11"/>
      <c r="CJ1067" s="11"/>
      <c r="CK1067" s="11"/>
      <c r="CL1067" s="11"/>
      <c r="CM1067" s="11"/>
    </row>
    <row r="1068" spans="1:91" ht="24.75" customHeight="1">
      <c r="A1068" s="949" t="str">
        <f>IF(E1068&gt;0,"Wypełnione","")</f>
        <v/>
      </c>
      <c r="B1068" s="57"/>
      <c r="C1068" s="2050">
        <f>'Og s3a'!C1777</f>
        <v>0</v>
      </c>
      <c r="D1068" s="2052">
        <f>'Og s3a'!E1777</f>
        <v>0</v>
      </c>
      <c r="E1068" s="2050">
        <f>'Og s3a'!F1777</f>
        <v>0</v>
      </c>
      <c r="F1068" s="2771"/>
      <c r="G1068" s="448">
        <f>T1068</f>
        <v>0</v>
      </c>
      <c r="H1068" s="2773">
        <f>U1068</f>
        <v>0</v>
      </c>
      <c r="I1068" s="451"/>
      <c r="J1068" s="2775"/>
      <c r="K1068" s="451"/>
      <c r="L1068" s="2775"/>
      <c r="M1068" s="451"/>
      <c r="N1068" s="2775"/>
      <c r="O1068" s="451"/>
      <c r="P1068" s="2775"/>
      <c r="Q1068" s="11"/>
      <c r="R1068" s="11"/>
      <c r="S1068" s="396">
        <f>'Og s3a'!G1777</f>
        <v>0</v>
      </c>
      <c r="T1068" s="398">
        <f>'Og s3a'!D1777</f>
        <v>0</v>
      </c>
      <c r="U1068" s="444">
        <f>Import!N1766</f>
        <v>0</v>
      </c>
      <c r="V1068" s="11"/>
      <c r="W1068" s="306"/>
      <c r="X1068" s="306"/>
      <c r="Y1068" s="306"/>
      <c r="Z1068" s="970">
        <f>IF(F1068=AF$7,1,0)</f>
        <v>0</v>
      </c>
      <c r="AA1068" s="970">
        <f>Z1068*D1068</f>
        <v>0</v>
      </c>
      <c r="AB1068" s="978">
        <f>IF($Z1068=0,0,IF(AF1068+AH1068+AJ1068&gt;0,$AA1068,0))</f>
        <v>0</v>
      </c>
      <c r="AC1068" s="980">
        <f>IF($Z1068=0,0,IF(AND(AB1068=0,G1069&gt;0),$AA1068,0))</f>
        <v>0</v>
      </c>
      <c r="AD1068" s="969">
        <f>AA1068-AB1068-AC1068</f>
        <v>0</v>
      </c>
      <c r="AE1068" s="204">
        <f t="shared" si="335"/>
        <v>0</v>
      </c>
      <c r="AF1068" s="204">
        <f t="shared" si="335"/>
        <v>0</v>
      </c>
      <c r="AG1068" s="204">
        <f t="shared" si="335"/>
        <v>0</v>
      </c>
      <c r="AH1068" s="204">
        <f t="shared" si="335"/>
        <v>0</v>
      </c>
      <c r="AI1068" s="922">
        <f t="shared" si="335"/>
        <v>0</v>
      </c>
      <c r="AJ1068" s="205">
        <f t="shared" si="335"/>
        <v>0</v>
      </c>
      <c r="AK1068" s="973">
        <f>IF($Z1068=1,0,IF(AND($Z1068=0,AF1068&gt;0),1,IF(AND($Z1068=0,AH1068&gt;0),1,IF(AND($Z1068=0,AJ1068&gt;0),1,0))))</f>
        <v>0</v>
      </c>
      <c r="AL1068" s="973">
        <f>IF($Z1068=0,0,IF(AND($Z1068=1,AE1068&gt;0),1,IF(AND($Z1068=1,AG1068&gt;0),1,IF(AND($Z1068=1,AI1068&gt;0),1,0))))</f>
        <v>0</v>
      </c>
      <c r="AM1068" s="978">
        <f>IF($Z1068=0,0,IF(AQ1068+AS1068+AU1068&gt;0,$AA1068,0))</f>
        <v>0</v>
      </c>
      <c r="AN1068" s="980">
        <f>IF($Z1068=0,0,IF(AND(AM1068=0,I1069&gt;0),$AA1068,0))</f>
        <v>0</v>
      </c>
      <c r="AO1068" s="969">
        <f>$AA1068-AM1068-AN1068</f>
        <v>0</v>
      </c>
      <c r="AP1068" s="204">
        <f t="shared" si="336"/>
        <v>0</v>
      </c>
      <c r="AQ1068" s="204">
        <f t="shared" si="336"/>
        <v>0</v>
      </c>
      <c r="AR1068" s="204">
        <f t="shared" si="336"/>
        <v>0</v>
      </c>
      <c r="AS1068" s="204">
        <f t="shared" si="336"/>
        <v>0</v>
      </c>
      <c r="AT1068" s="204">
        <f t="shared" si="336"/>
        <v>0</v>
      </c>
      <c r="AU1068" s="205">
        <f t="shared" si="336"/>
        <v>0</v>
      </c>
      <c r="AV1068" s="973">
        <f>IF($Z1068=1,0,IF(AND($Z1068=0,AQ1068&gt;0),1,IF(AND($Z1068=0,AS1068&gt;0),1,IF(AND($Z1068=0,AU1068&gt;0),1,0))))</f>
        <v>0</v>
      </c>
      <c r="AW1068" s="973">
        <f>IF($Z1068=0,0,IF(AND($Z1068=1,AP1068&gt;0),1,IF(AND($Z1068=1,AR1068&gt;0),1,IF(AND($Z1068=1,AT1068&gt;0),1,0))))</f>
        <v>0</v>
      </c>
      <c r="AX1068" s="978">
        <f>IF($Z1068=0,0,IF(BB1068+BD1068+BF1068&gt;0,$AA1068,0))</f>
        <v>0</v>
      </c>
      <c r="AY1068" s="980">
        <f>IF($Z1068=0,0,IF(AND(AX1068=0,K1069&gt;0),$AA1068,0))</f>
        <v>0</v>
      </c>
      <c r="AZ1068" s="969">
        <f>$AA1068-AX1068-AY1068</f>
        <v>0</v>
      </c>
      <c r="BA1068" s="204">
        <f t="shared" si="337"/>
        <v>0</v>
      </c>
      <c r="BB1068" s="204">
        <f t="shared" si="337"/>
        <v>0</v>
      </c>
      <c r="BC1068" s="204">
        <f t="shared" si="337"/>
        <v>0</v>
      </c>
      <c r="BD1068" s="204">
        <f t="shared" si="337"/>
        <v>0</v>
      </c>
      <c r="BE1068" s="204">
        <f t="shared" si="337"/>
        <v>0</v>
      </c>
      <c r="BF1068" s="205">
        <f t="shared" si="337"/>
        <v>0</v>
      </c>
      <c r="BG1068" s="973">
        <f>IF($Z1068=1,0,IF(AND($Z1068=0,BB1068&gt;0),1,IF(AND($Z1068=0,BD1068&gt;0),1,IF(AND($Z1068=0,BF1068&gt;0),1,0))))</f>
        <v>0</v>
      </c>
      <c r="BH1068" s="973">
        <f>IF($Z1068=0,0,IF(AND($Z1068=1,BA1068&gt;0),1,IF(AND($Z1068=1,BC1068&gt;0),1,IF(AND($Z1068=1,BE1068&gt;0),1,0))))</f>
        <v>0</v>
      </c>
      <c r="BI1068" s="978">
        <f>IF($Z1068=0,0,IF(BM1068+BO1068+BQ1068&gt;0,$AA1068,0))</f>
        <v>0</v>
      </c>
      <c r="BJ1068" s="980">
        <f>IF($Z1068=0,0,IF(AND(BI1068=0,M1069&gt;0),$AA1068,0))</f>
        <v>0</v>
      </c>
      <c r="BK1068" s="969">
        <f>$AA1068-BI1068-BJ1068</f>
        <v>0</v>
      </c>
      <c r="BL1068" s="204">
        <f t="shared" si="338"/>
        <v>0</v>
      </c>
      <c r="BM1068" s="204">
        <f t="shared" si="338"/>
        <v>0</v>
      </c>
      <c r="BN1068" s="204">
        <f t="shared" si="338"/>
        <v>0</v>
      </c>
      <c r="BO1068" s="204">
        <f t="shared" si="338"/>
        <v>0</v>
      </c>
      <c r="BP1068" s="204">
        <f t="shared" si="338"/>
        <v>0</v>
      </c>
      <c r="BQ1068" s="205">
        <f t="shared" si="338"/>
        <v>0</v>
      </c>
      <c r="BR1068" s="973">
        <f>IF($Z1068=1,0,IF(AND($Z1068=0,BM1068&gt;0),1,IF(AND($Z1068=0,BO1068&gt;0),1,IF(AND($Z1068=0,BQ1068&gt;0),1,0))))</f>
        <v>0</v>
      </c>
      <c r="BS1068" s="973">
        <f>IF($Z1068=0,0,IF(AND($Z1068=1,BL1068&gt;0),1,IF(AND($Z1068=1,BN1068&gt;0),1,IF(AND($Z1068=1,BP1068&gt;0),1,0))))</f>
        <v>0</v>
      </c>
      <c r="BT1068" s="978">
        <f>IF($Z1068=0,0,IF(BX1068+BZ1068+CB1068&gt;0,$AA1068,0))</f>
        <v>0</v>
      </c>
      <c r="BU1068" s="980">
        <f>IF($Z1068=0,0,IF(AND(BT1068=0,O1069&gt;0),$AA1068,0))</f>
        <v>0</v>
      </c>
      <c r="BV1068" s="969">
        <f>$AA1068-BT1068-BU1068</f>
        <v>0</v>
      </c>
      <c r="BW1068" s="204">
        <f t="shared" si="339"/>
        <v>0</v>
      </c>
      <c r="BX1068" s="204">
        <f t="shared" si="339"/>
        <v>0</v>
      </c>
      <c r="BY1068" s="204">
        <f t="shared" si="339"/>
        <v>0</v>
      </c>
      <c r="BZ1068" s="204">
        <f t="shared" si="339"/>
        <v>0</v>
      </c>
      <c r="CA1068" s="204">
        <f t="shared" si="339"/>
        <v>0</v>
      </c>
      <c r="CB1068" s="205">
        <f t="shared" si="339"/>
        <v>0</v>
      </c>
      <c r="CC1068" s="973">
        <f>IF($Z1068=1,0,IF(AND($Z1068=0,BX1068&gt;0),1,IF(AND($Z1068=0,BZ1068&gt;0),1,IF(AND($Z1068=0,CB1068&gt;0),1,0))))</f>
        <v>0</v>
      </c>
      <c r="CD1068" s="973">
        <f>IF($Z1068=0,0,IF(AND($Z1068=1,BW1068&gt;0),1,IF(AND($Z1068=1,BY1068&gt;0),1,IF(AND($Z1068=1,CA1068&gt;0),1,0))))</f>
        <v>0</v>
      </c>
      <c r="CE1068" s="11"/>
      <c r="CF1068" s="11"/>
      <c r="CG1068" s="11"/>
      <c r="CH1068" s="11"/>
      <c r="CI1068" s="11"/>
      <c r="CJ1068" s="11"/>
      <c r="CK1068" s="11"/>
      <c r="CL1068" s="11"/>
      <c r="CM1068" s="11"/>
    </row>
    <row r="1069" spans="1:91" ht="14.25" customHeight="1">
      <c r="A1069" s="950" t="str">
        <f>A1068</f>
        <v/>
      </c>
      <c r="B1069" s="57"/>
      <c r="C1069" s="2051"/>
      <c r="D1069" s="2053"/>
      <c r="E1069" s="2051"/>
      <c r="F1069" s="2772"/>
      <c r="G1069" s="1121">
        <f>Import!Q1766</f>
        <v>0</v>
      </c>
      <c r="H1069" s="2774"/>
      <c r="I1069" s="450"/>
      <c r="J1069" s="2775"/>
      <c r="K1069" s="450"/>
      <c r="L1069" s="2775"/>
      <c r="M1069" s="450"/>
      <c r="N1069" s="2775"/>
      <c r="O1069" s="450"/>
      <c r="P1069" s="2775"/>
      <c r="Q1069" s="11"/>
      <c r="R1069" s="11"/>
      <c r="S1069" s="397"/>
      <c r="T1069" s="419"/>
      <c r="U1069" s="444">
        <f>Import!N1767</f>
        <v>0</v>
      </c>
      <c r="V1069" s="11"/>
      <c r="W1069" s="306"/>
      <c r="X1069" s="306"/>
      <c r="Y1069" s="306"/>
      <c r="Z1069" s="11"/>
      <c r="AE1069" s="204"/>
      <c r="AF1069" s="204"/>
      <c r="AG1069" s="204"/>
      <c r="AH1069" s="204"/>
      <c r="AI1069" s="922"/>
      <c r="AJ1069" s="205"/>
      <c r="AK1069" s="973"/>
      <c r="AL1069" s="973">
        <f>AL1068</f>
        <v>0</v>
      </c>
      <c r="AP1069" s="204"/>
      <c r="AQ1069" s="204"/>
      <c r="AR1069" s="204"/>
      <c r="AS1069" s="204"/>
      <c r="AT1069" s="204"/>
      <c r="AU1069" s="205"/>
      <c r="AV1069" s="973"/>
      <c r="AW1069" s="973">
        <f>AW1068</f>
        <v>0</v>
      </c>
      <c r="BA1069" s="204"/>
      <c r="BB1069" s="204"/>
      <c r="BC1069" s="204"/>
      <c r="BD1069" s="204"/>
      <c r="BE1069" s="204"/>
      <c r="BF1069" s="205"/>
      <c r="BG1069" s="973"/>
      <c r="BH1069" s="973">
        <f>BH1068</f>
        <v>0</v>
      </c>
      <c r="BL1069" s="204"/>
      <c r="BM1069" s="204"/>
      <c r="BN1069" s="204"/>
      <c r="BO1069" s="204"/>
      <c r="BP1069" s="204"/>
      <c r="BQ1069" s="205"/>
      <c r="BR1069" s="973"/>
      <c r="BS1069" s="973">
        <f>BS1068</f>
        <v>0</v>
      </c>
      <c r="BW1069" s="204"/>
      <c r="BX1069" s="204"/>
      <c r="BY1069" s="204"/>
      <c r="BZ1069" s="204"/>
      <c r="CA1069" s="204"/>
      <c r="CB1069" s="205"/>
      <c r="CC1069" s="973"/>
      <c r="CD1069" s="973">
        <f>CD1068</f>
        <v>0</v>
      </c>
      <c r="CE1069" s="11"/>
      <c r="CF1069" s="11"/>
      <c r="CG1069" s="11"/>
      <c r="CH1069" s="11"/>
      <c r="CI1069" s="11"/>
      <c r="CJ1069" s="11"/>
      <c r="CK1069" s="11"/>
      <c r="CL1069" s="11"/>
      <c r="CM1069" s="11"/>
    </row>
    <row r="1070" spans="1:91" ht="24.75" customHeight="1">
      <c r="A1070" s="949" t="str">
        <f>IF(E1070&gt;0,"Wypełnione","")</f>
        <v/>
      </c>
      <c r="B1070" s="57"/>
      <c r="C1070" s="2050">
        <f>'Og s3a'!C1779</f>
        <v>0</v>
      </c>
      <c r="D1070" s="2052">
        <f>'Og s3a'!E1779</f>
        <v>0</v>
      </c>
      <c r="E1070" s="2050">
        <f>'Og s3a'!F1779</f>
        <v>0</v>
      </c>
      <c r="F1070" s="2771"/>
      <c r="G1070" s="448">
        <f>T1070</f>
        <v>0</v>
      </c>
      <c r="H1070" s="2773">
        <f>U1070</f>
        <v>0</v>
      </c>
      <c r="I1070" s="451"/>
      <c r="J1070" s="2775"/>
      <c r="K1070" s="451"/>
      <c r="L1070" s="2775"/>
      <c r="M1070" s="451"/>
      <c r="N1070" s="2775"/>
      <c r="O1070" s="451"/>
      <c r="P1070" s="2775"/>
      <c r="Q1070" s="11"/>
      <c r="R1070" s="11"/>
      <c r="S1070" s="396">
        <f>'Og s3a'!G1779</f>
        <v>0</v>
      </c>
      <c r="T1070" s="398">
        <f>'Og s3a'!D1779</f>
        <v>0</v>
      </c>
      <c r="U1070" s="444">
        <f>Import!N1768</f>
        <v>0</v>
      </c>
      <c r="V1070" s="11"/>
      <c r="W1070" s="306"/>
      <c r="X1070" s="306"/>
      <c r="Y1070" s="306"/>
      <c r="Z1070" s="970">
        <f>IF(F1070=AF$7,1,0)</f>
        <v>0</v>
      </c>
      <c r="AA1070" s="970">
        <f>Z1070*D1070</f>
        <v>0</v>
      </c>
      <c r="AB1070" s="978">
        <f>IF($Z1070=0,0,IF(AF1070+AH1070+AJ1070&gt;0,$AA1070,0))</f>
        <v>0</v>
      </c>
      <c r="AC1070" s="980">
        <f>IF($Z1070=0,0,IF(AND(AB1070=0,G1071&gt;0),$AA1070,0))</f>
        <v>0</v>
      </c>
      <c r="AD1070" s="969">
        <f>AA1070-AB1070-AC1070</f>
        <v>0</v>
      </c>
      <c r="AE1070" s="204">
        <f t="shared" si="335"/>
        <v>0</v>
      </c>
      <c r="AF1070" s="204">
        <f t="shared" si="335"/>
        <v>0</v>
      </c>
      <c r="AG1070" s="204">
        <f t="shared" si="335"/>
        <v>0</v>
      </c>
      <c r="AH1070" s="204">
        <f t="shared" si="335"/>
        <v>0</v>
      </c>
      <c r="AI1070" s="922">
        <f t="shared" si="335"/>
        <v>0</v>
      </c>
      <c r="AJ1070" s="205">
        <f t="shared" si="335"/>
        <v>0</v>
      </c>
      <c r="AK1070" s="973">
        <f>IF($Z1070=1,0,IF(AND($Z1070=0,AF1070&gt;0),1,IF(AND($Z1070=0,AH1070&gt;0),1,IF(AND($Z1070=0,AJ1070&gt;0),1,0))))</f>
        <v>0</v>
      </c>
      <c r="AL1070" s="973">
        <f>IF($Z1070=0,0,IF(AND($Z1070=1,AE1070&gt;0),1,IF(AND($Z1070=1,AG1070&gt;0),1,IF(AND($Z1070=1,AI1070&gt;0),1,0))))</f>
        <v>0</v>
      </c>
      <c r="AM1070" s="978">
        <f>IF($Z1070=0,0,IF(AQ1070+AS1070+AU1070&gt;0,$AA1070,0))</f>
        <v>0</v>
      </c>
      <c r="AN1070" s="980">
        <f>IF($Z1070=0,0,IF(AND(AM1070=0,I1071&gt;0),$AA1070,0))</f>
        <v>0</v>
      </c>
      <c r="AO1070" s="969">
        <f>$AA1070-AM1070-AN1070</f>
        <v>0</v>
      </c>
      <c r="AP1070" s="204">
        <f t="shared" si="336"/>
        <v>0</v>
      </c>
      <c r="AQ1070" s="204">
        <f t="shared" si="336"/>
        <v>0</v>
      </c>
      <c r="AR1070" s="204">
        <f t="shared" si="336"/>
        <v>0</v>
      </c>
      <c r="AS1070" s="204">
        <f t="shared" si="336"/>
        <v>0</v>
      </c>
      <c r="AT1070" s="204">
        <f t="shared" si="336"/>
        <v>0</v>
      </c>
      <c r="AU1070" s="205">
        <f t="shared" si="336"/>
        <v>0</v>
      </c>
      <c r="AV1070" s="973">
        <f>IF($Z1070=1,0,IF(AND($Z1070=0,AQ1070&gt;0),1,IF(AND($Z1070=0,AS1070&gt;0),1,IF(AND($Z1070=0,AU1070&gt;0),1,0))))</f>
        <v>0</v>
      </c>
      <c r="AW1070" s="973">
        <f>IF($Z1070=0,0,IF(AND($Z1070=1,AP1070&gt;0),1,IF(AND($Z1070=1,AR1070&gt;0),1,IF(AND($Z1070=1,AT1070&gt;0),1,0))))</f>
        <v>0</v>
      </c>
      <c r="AX1070" s="978">
        <f>IF($Z1070=0,0,IF(BB1070+BD1070+BF1070&gt;0,$AA1070,0))</f>
        <v>0</v>
      </c>
      <c r="AY1070" s="980">
        <f>IF($Z1070=0,0,IF(AND(AX1070=0,K1071&gt;0),$AA1070,0))</f>
        <v>0</v>
      </c>
      <c r="AZ1070" s="969">
        <f>$AA1070-AX1070-AY1070</f>
        <v>0</v>
      </c>
      <c r="BA1070" s="204">
        <f t="shared" si="337"/>
        <v>0</v>
      </c>
      <c r="BB1070" s="204">
        <f t="shared" si="337"/>
        <v>0</v>
      </c>
      <c r="BC1070" s="204">
        <f t="shared" si="337"/>
        <v>0</v>
      </c>
      <c r="BD1070" s="204">
        <f t="shared" si="337"/>
        <v>0</v>
      </c>
      <c r="BE1070" s="204">
        <f t="shared" si="337"/>
        <v>0</v>
      </c>
      <c r="BF1070" s="205">
        <f t="shared" si="337"/>
        <v>0</v>
      </c>
      <c r="BG1070" s="973">
        <f>IF($Z1070=1,0,IF(AND($Z1070=0,BB1070&gt;0),1,IF(AND($Z1070=0,BD1070&gt;0),1,IF(AND($Z1070=0,BF1070&gt;0),1,0))))</f>
        <v>0</v>
      </c>
      <c r="BH1070" s="973">
        <f>IF($Z1070=0,0,IF(AND($Z1070=1,BA1070&gt;0),1,IF(AND($Z1070=1,BC1070&gt;0),1,IF(AND($Z1070=1,BE1070&gt;0),1,0))))</f>
        <v>0</v>
      </c>
      <c r="BI1070" s="978">
        <f>IF($Z1070=0,0,IF(BM1070+BO1070+BQ1070&gt;0,$AA1070,0))</f>
        <v>0</v>
      </c>
      <c r="BJ1070" s="980">
        <f>IF($Z1070=0,0,IF(AND(BI1070=0,M1071&gt;0),$AA1070,0))</f>
        <v>0</v>
      </c>
      <c r="BK1070" s="969">
        <f>$AA1070-BI1070-BJ1070</f>
        <v>0</v>
      </c>
      <c r="BL1070" s="204">
        <f t="shared" si="338"/>
        <v>0</v>
      </c>
      <c r="BM1070" s="204">
        <f t="shared" si="338"/>
        <v>0</v>
      </c>
      <c r="BN1070" s="204">
        <f t="shared" si="338"/>
        <v>0</v>
      </c>
      <c r="BO1070" s="204">
        <f t="shared" si="338"/>
        <v>0</v>
      </c>
      <c r="BP1070" s="204">
        <f t="shared" si="338"/>
        <v>0</v>
      </c>
      <c r="BQ1070" s="205">
        <f t="shared" si="338"/>
        <v>0</v>
      </c>
      <c r="BR1070" s="973">
        <f>IF($Z1070=1,0,IF(AND($Z1070=0,BM1070&gt;0),1,IF(AND($Z1070=0,BO1070&gt;0),1,IF(AND($Z1070=0,BQ1070&gt;0),1,0))))</f>
        <v>0</v>
      </c>
      <c r="BS1070" s="973">
        <f>IF($Z1070=0,0,IF(AND($Z1070=1,BL1070&gt;0),1,IF(AND($Z1070=1,BN1070&gt;0),1,IF(AND($Z1070=1,BP1070&gt;0),1,0))))</f>
        <v>0</v>
      </c>
      <c r="BT1070" s="978">
        <f>IF($Z1070=0,0,IF(BX1070+BZ1070+CB1070&gt;0,$AA1070,0))</f>
        <v>0</v>
      </c>
      <c r="BU1070" s="980">
        <f>IF($Z1070=0,0,IF(AND(BT1070=0,O1071&gt;0),$AA1070,0))</f>
        <v>0</v>
      </c>
      <c r="BV1070" s="969">
        <f>$AA1070-BT1070-BU1070</f>
        <v>0</v>
      </c>
      <c r="BW1070" s="204">
        <f t="shared" si="339"/>
        <v>0</v>
      </c>
      <c r="BX1070" s="204">
        <f t="shared" si="339"/>
        <v>0</v>
      </c>
      <c r="BY1070" s="204">
        <f t="shared" si="339"/>
        <v>0</v>
      </c>
      <c r="BZ1070" s="204">
        <f t="shared" si="339"/>
        <v>0</v>
      </c>
      <c r="CA1070" s="204">
        <f t="shared" si="339"/>
        <v>0</v>
      </c>
      <c r="CB1070" s="205">
        <f t="shared" si="339"/>
        <v>0</v>
      </c>
      <c r="CC1070" s="973">
        <f>IF($Z1070=1,0,IF(AND($Z1070=0,BX1070&gt;0),1,IF(AND($Z1070=0,BZ1070&gt;0),1,IF(AND($Z1070=0,CB1070&gt;0),1,0))))</f>
        <v>0</v>
      </c>
      <c r="CD1070" s="973">
        <f>IF($Z1070=0,0,IF(AND($Z1070=1,BW1070&gt;0),1,IF(AND($Z1070=1,BY1070&gt;0),1,IF(AND($Z1070=1,CA1070&gt;0),1,0))))</f>
        <v>0</v>
      </c>
      <c r="CE1070" s="11"/>
      <c r="CF1070" s="11"/>
      <c r="CG1070" s="11"/>
      <c r="CH1070" s="11"/>
      <c r="CI1070" s="11"/>
      <c r="CJ1070" s="11"/>
      <c r="CK1070" s="11"/>
      <c r="CL1070" s="11"/>
      <c r="CM1070" s="11"/>
    </row>
    <row r="1071" spans="1:91" ht="14.25" customHeight="1">
      <c r="A1071" s="950" t="str">
        <f>A1070</f>
        <v/>
      </c>
      <c r="B1071" s="57"/>
      <c r="C1071" s="2051"/>
      <c r="D1071" s="2053"/>
      <c r="E1071" s="2051"/>
      <c r="F1071" s="2772"/>
      <c r="G1071" s="1121">
        <f>Import!Q1768</f>
        <v>0</v>
      </c>
      <c r="H1071" s="2774"/>
      <c r="I1071" s="450"/>
      <c r="J1071" s="2775"/>
      <c r="K1071" s="450"/>
      <c r="L1071" s="2775"/>
      <c r="M1071" s="450"/>
      <c r="N1071" s="2775"/>
      <c r="O1071" s="450"/>
      <c r="P1071" s="2775"/>
      <c r="Q1071" s="11"/>
      <c r="R1071" s="11"/>
      <c r="S1071" s="397"/>
      <c r="T1071" s="419"/>
      <c r="U1071" s="444">
        <f>Import!N1769</f>
        <v>0</v>
      </c>
      <c r="V1071" s="11"/>
      <c r="W1071" s="306"/>
      <c r="X1071" s="306"/>
      <c r="Y1071" s="306"/>
      <c r="Z1071" s="11"/>
      <c r="AE1071" s="204"/>
      <c r="AF1071" s="204"/>
      <c r="AG1071" s="204"/>
      <c r="AH1071" s="204"/>
      <c r="AI1071" s="922"/>
      <c r="AJ1071" s="205"/>
      <c r="AK1071" s="973"/>
      <c r="AL1071" s="973">
        <f>AL1070</f>
        <v>0</v>
      </c>
      <c r="AP1071" s="204"/>
      <c r="AQ1071" s="204"/>
      <c r="AR1071" s="204"/>
      <c r="AS1071" s="204"/>
      <c r="AT1071" s="204"/>
      <c r="AU1071" s="205"/>
      <c r="AV1071" s="973"/>
      <c r="AW1071" s="973">
        <f>AW1070</f>
        <v>0</v>
      </c>
      <c r="BA1071" s="204"/>
      <c r="BB1071" s="204"/>
      <c r="BC1071" s="204"/>
      <c r="BD1071" s="204"/>
      <c r="BE1071" s="204"/>
      <c r="BF1071" s="205"/>
      <c r="BG1071" s="973"/>
      <c r="BH1071" s="973">
        <f>BH1070</f>
        <v>0</v>
      </c>
      <c r="BL1071" s="204"/>
      <c r="BM1071" s="204"/>
      <c r="BN1071" s="204"/>
      <c r="BO1071" s="204"/>
      <c r="BP1071" s="204"/>
      <c r="BQ1071" s="205"/>
      <c r="BR1071" s="973"/>
      <c r="BS1071" s="973">
        <f>BS1070</f>
        <v>0</v>
      </c>
      <c r="BW1071" s="204"/>
      <c r="BX1071" s="204"/>
      <c r="BY1071" s="204"/>
      <c r="BZ1071" s="204"/>
      <c r="CA1071" s="204"/>
      <c r="CB1071" s="205"/>
      <c r="CC1071" s="973"/>
      <c r="CD1071" s="973">
        <f>CD1070</f>
        <v>0</v>
      </c>
      <c r="CE1071" s="11"/>
      <c r="CF1071" s="11"/>
      <c r="CG1071" s="11"/>
      <c r="CH1071" s="11"/>
      <c r="CI1071" s="11"/>
      <c r="CJ1071" s="11"/>
      <c r="CK1071" s="11"/>
      <c r="CL1071" s="11"/>
      <c r="CM1071" s="11"/>
    </row>
    <row r="1072" spans="1:91" ht="24.75" customHeight="1">
      <c r="A1072" s="949" t="str">
        <f>IF(E1072&gt;0,"Wypełnione","")</f>
        <v/>
      </c>
      <c r="B1072" s="57"/>
      <c r="C1072" s="2050">
        <f>'Og s3a'!C1781</f>
        <v>0</v>
      </c>
      <c r="D1072" s="2052">
        <f>'Og s3a'!E1781</f>
        <v>0</v>
      </c>
      <c r="E1072" s="2050">
        <f>'Og s3a'!F1781</f>
        <v>0</v>
      </c>
      <c r="F1072" s="2771"/>
      <c r="G1072" s="448">
        <f>T1072</f>
        <v>0</v>
      </c>
      <c r="H1072" s="2773">
        <f>U1072</f>
        <v>0</v>
      </c>
      <c r="I1072" s="451"/>
      <c r="J1072" s="2775"/>
      <c r="K1072" s="451"/>
      <c r="L1072" s="2775"/>
      <c r="M1072" s="451"/>
      <c r="N1072" s="2775"/>
      <c r="O1072" s="451"/>
      <c r="P1072" s="2775"/>
      <c r="Q1072" s="11"/>
      <c r="R1072" s="11"/>
      <c r="S1072" s="396">
        <f>'Og s3a'!G1781</f>
        <v>0</v>
      </c>
      <c r="T1072" s="398">
        <f>'Og s3a'!D1781</f>
        <v>0</v>
      </c>
      <c r="U1072" s="444">
        <f>Import!N1770</f>
        <v>0</v>
      </c>
      <c r="V1072" s="11"/>
      <c r="W1072" s="306"/>
      <c r="X1072" s="306"/>
      <c r="Y1072" s="306"/>
      <c r="Z1072" s="970">
        <f>IF(F1072=AF$7,1,0)</f>
        <v>0</v>
      </c>
      <c r="AA1072" s="970">
        <f>Z1072*D1072</f>
        <v>0</v>
      </c>
      <c r="AB1072" s="978">
        <f>IF($Z1072=0,0,IF(AF1072+AH1072+AJ1072&gt;0,$AA1072,0))</f>
        <v>0</v>
      </c>
      <c r="AC1072" s="980">
        <f>IF($Z1072=0,0,IF(AND(AB1072=0,G1073&gt;0),$AA1072,0))</f>
        <v>0</v>
      </c>
      <c r="AD1072" s="969">
        <f>AA1072-AB1072-AC1072</f>
        <v>0</v>
      </c>
      <c r="AE1072" s="204">
        <f t="shared" si="335"/>
        <v>0</v>
      </c>
      <c r="AF1072" s="204">
        <f t="shared" si="335"/>
        <v>0</v>
      </c>
      <c r="AG1072" s="204">
        <f t="shared" si="335"/>
        <v>0</v>
      </c>
      <c r="AH1072" s="204">
        <f t="shared" si="335"/>
        <v>0</v>
      </c>
      <c r="AI1072" s="922">
        <f t="shared" si="335"/>
        <v>0</v>
      </c>
      <c r="AJ1072" s="205">
        <f t="shared" si="335"/>
        <v>0</v>
      </c>
      <c r="AK1072" s="973">
        <f>IF($Z1072=1,0,IF(AND($Z1072=0,AF1072&gt;0),1,IF(AND($Z1072=0,AH1072&gt;0),1,IF(AND($Z1072=0,AJ1072&gt;0),1,0))))</f>
        <v>0</v>
      </c>
      <c r="AL1072" s="973">
        <f>IF($Z1072=0,0,IF(AND($Z1072=1,AE1072&gt;0),1,IF(AND($Z1072=1,AG1072&gt;0),1,IF(AND($Z1072=1,AI1072&gt;0),1,0))))</f>
        <v>0</v>
      </c>
      <c r="AM1072" s="978">
        <f>IF($Z1072=0,0,IF(AQ1072+AS1072+AU1072&gt;0,$AA1072,0))</f>
        <v>0</v>
      </c>
      <c r="AN1072" s="980">
        <f>IF($Z1072=0,0,IF(AND(AM1072=0,I1073&gt;0),$AA1072,0))</f>
        <v>0</v>
      </c>
      <c r="AO1072" s="969">
        <f>$AA1072-AM1072-AN1072</f>
        <v>0</v>
      </c>
      <c r="AP1072" s="204">
        <f t="shared" si="336"/>
        <v>0</v>
      </c>
      <c r="AQ1072" s="204">
        <f t="shared" si="336"/>
        <v>0</v>
      </c>
      <c r="AR1072" s="204">
        <f t="shared" si="336"/>
        <v>0</v>
      </c>
      <c r="AS1072" s="204">
        <f t="shared" si="336"/>
        <v>0</v>
      </c>
      <c r="AT1072" s="204">
        <f t="shared" si="336"/>
        <v>0</v>
      </c>
      <c r="AU1072" s="205">
        <f t="shared" si="336"/>
        <v>0</v>
      </c>
      <c r="AV1072" s="973">
        <f>IF($Z1072=1,0,IF(AND($Z1072=0,AQ1072&gt;0),1,IF(AND($Z1072=0,AS1072&gt;0),1,IF(AND($Z1072=0,AU1072&gt;0),1,0))))</f>
        <v>0</v>
      </c>
      <c r="AW1072" s="973">
        <f>IF($Z1072=0,0,IF(AND($Z1072=1,AP1072&gt;0),1,IF(AND($Z1072=1,AR1072&gt;0),1,IF(AND($Z1072=1,AT1072&gt;0),1,0))))</f>
        <v>0</v>
      </c>
      <c r="AX1072" s="978">
        <f>IF($Z1072=0,0,IF(BB1072+BD1072+BF1072&gt;0,$AA1072,0))</f>
        <v>0</v>
      </c>
      <c r="AY1072" s="980">
        <f>IF($Z1072=0,0,IF(AND(AX1072=0,K1073&gt;0),$AA1072,0))</f>
        <v>0</v>
      </c>
      <c r="AZ1072" s="969">
        <f>$AA1072-AX1072-AY1072</f>
        <v>0</v>
      </c>
      <c r="BA1072" s="204">
        <f t="shared" si="337"/>
        <v>0</v>
      </c>
      <c r="BB1072" s="204">
        <f t="shared" si="337"/>
        <v>0</v>
      </c>
      <c r="BC1072" s="204">
        <f t="shared" si="337"/>
        <v>0</v>
      </c>
      <c r="BD1072" s="204">
        <f t="shared" si="337"/>
        <v>0</v>
      </c>
      <c r="BE1072" s="204">
        <f t="shared" si="337"/>
        <v>0</v>
      </c>
      <c r="BF1072" s="205">
        <f t="shared" si="337"/>
        <v>0</v>
      </c>
      <c r="BG1072" s="973">
        <f>IF($Z1072=1,0,IF(AND($Z1072=0,BB1072&gt;0),1,IF(AND($Z1072=0,BD1072&gt;0),1,IF(AND($Z1072=0,BF1072&gt;0),1,0))))</f>
        <v>0</v>
      </c>
      <c r="BH1072" s="973">
        <f>IF($Z1072=0,0,IF(AND($Z1072=1,BA1072&gt;0),1,IF(AND($Z1072=1,BC1072&gt;0),1,IF(AND($Z1072=1,BE1072&gt;0),1,0))))</f>
        <v>0</v>
      </c>
      <c r="BI1072" s="978">
        <f>IF($Z1072=0,0,IF(BM1072+BO1072+BQ1072&gt;0,$AA1072,0))</f>
        <v>0</v>
      </c>
      <c r="BJ1072" s="980">
        <f>IF($Z1072=0,0,IF(AND(BI1072=0,M1073&gt;0),$AA1072,0))</f>
        <v>0</v>
      </c>
      <c r="BK1072" s="969">
        <f>$AA1072-BI1072-BJ1072</f>
        <v>0</v>
      </c>
      <c r="BL1072" s="204">
        <f t="shared" si="338"/>
        <v>0</v>
      </c>
      <c r="BM1072" s="204">
        <f t="shared" si="338"/>
        <v>0</v>
      </c>
      <c r="BN1072" s="204">
        <f t="shared" si="338"/>
        <v>0</v>
      </c>
      <c r="BO1072" s="204">
        <f t="shared" si="338"/>
        <v>0</v>
      </c>
      <c r="BP1072" s="204">
        <f t="shared" si="338"/>
        <v>0</v>
      </c>
      <c r="BQ1072" s="205">
        <f t="shared" si="338"/>
        <v>0</v>
      </c>
      <c r="BR1072" s="973">
        <f>IF($Z1072=1,0,IF(AND($Z1072=0,BM1072&gt;0),1,IF(AND($Z1072=0,BO1072&gt;0),1,IF(AND($Z1072=0,BQ1072&gt;0),1,0))))</f>
        <v>0</v>
      </c>
      <c r="BS1072" s="973">
        <f>IF($Z1072=0,0,IF(AND($Z1072=1,BL1072&gt;0),1,IF(AND($Z1072=1,BN1072&gt;0),1,IF(AND($Z1072=1,BP1072&gt;0),1,0))))</f>
        <v>0</v>
      </c>
      <c r="BT1072" s="978">
        <f>IF($Z1072=0,0,IF(BX1072+BZ1072+CB1072&gt;0,$AA1072,0))</f>
        <v>0</v>
      </c>
      <c r="BU1072" s="980">
        <f>IF($Z1072=0,0,IF(AND(BT1072=0,O1073&gt;0),$AA1072,0))</f>
        <v>0</v>
      </c>
      <c r="BV1072" s="969">
        <f>$AA1072-BT1072-BU1072</f>
        <v>0</v>
      </c>
      <c r="BW1072" s="204">
        <f t="shared" si="339"/>
        <v>0</v>
      </c>
      <c r="BX1072" s="204">
        <f t="shared" si="339"/>
        <v>0</v>
      </c>
      <c r="BY1072" s="204">
        <f t="shared" si="339"/>
        <v>0</v>
      </c>
      <c r="BZ1072" s="204">
        <f t="shared" si="339"/>
        <v>0</v>
      </c>
      <c r="CA1072" s="204">
        <f t="shared" si="339"/>
        <v>0</v>
      </c>
      <c r="CB1072" s="205">
        <f t="shared" si="339"/>
        <v>0</v>
      </c>
      <c r="CC1072" s="973">
        <f>IF($Z1072=1,0,IF(AND($Z1072=0,BX1072&gt;0),1,IF(AND($Z1072=0,BZ1072&gt;0),1,IF(AND($Z1072=0,CB1072&gt;0),1,0))))</f>
        <v>0</v>
      </c>
      <c r="CD1072" s="973">
        <f>IF($Z1072=0,0,IF(AND($Z1072=1,BW1072&gt;0),1,IF(AND($Z1072=1,BY1072&gt;0),1,IF(AND($Z1072=1,CA1072&gt;0),1,0))))</f>
        <v>0</v>
      </c>
      <c r="CE1072" s="11"/>
      <c r="CF1072" s="11"/>
      <c r="CG1072" s="11"/>
      <c r="CH1072" s="11"/>
      <c r="CI1072" s="11"/>
      <c r="CJ1072" s="11"/>
      <c r="CK1072" s="11"/>
      <c r="CL1072" s="11"/>
      <c r="CM1072" s="11"/>
    </row>
    <row r="1073" spans="1:91" ht="14.25" customHeight="1">
      <c r="A1073" s="950" t="str">
        <f>A1072</f>
        <v/>
      </c>
      <c r="B1073" s="57"/>
      <c r="C1073" s="2051"/>
      <c r="D1073" s="2053"/>
      <c r="E1073" s="2051"/>
      <c r="F1073" s="2772"/>
      <c r="G1073" s="1121">
        <f>Import!Q1770</f>
        <v>0</v>
      </c>
      <c r="H1073" s="2774"/>
      <c r="I1073" s="450"/>
      <c r="J1073" s="2775"/>
      <c r="K1073" s="450"/>
      <c r="L1073" s="2775"/>
      <c r="M1073" s="450"/>
      <c r="N1073" s="2775"/>
      <c r="O1073" s="450"/>
      <c r="P1073" s="2775"/>
      <c r="Q1073" s="11"/>
      <c r="R1073" s="11"/>
      <c r="S1073" s="397"/>
      <c r="T1073" s="419"/>
      <c r="U1073" s="444">
        <f>Import!N1771</f>
        <v>0</v>
      </c>
      <c r="V1073" s="11"/>
      <c r="W1073" s="306"/>
      <c r="X1073" s="306"/>
      <c r="Y1073" s="306"/>
      <c r="Z1073" s="11"/>
      <c r="AE1073" s="204"/>
      <c r="AF1073" s="204"/>
      <c r="AG1073" s="204"/>
      <c r="AH1073" s="204"/>
      <c r="AI1073" s="922"/>
      <c r="AJ1073" s="205"/>
      <c r="AK1073" s="973"/>
      <c r="AL1073" s="973">
        <f>AL1072</f>
        <v>0</v>
      </c>
      <c r="AP1073" s="204"/>
      <c r="AQ1073" s="204"/>
      <c r="AR1073" s="204"/>
      <c r="AS1073" s="204"/>
      <c r="AT1073" s="204"/>
      <c r="AU1073" s="205"/>
      <c r="AV1073" s="973"/>
      <c r="AW1073" s="973">
        <f>AW1072</f>
        <v>0</v>
      </c>
      <c r="BA1073" s="204"/>
      <c r="BB1073" s="204"/>
      <c r="BC1073" s="204"/>
      <c r="BD1073" s="204"/>
      <c r="BE1073" s="204"/>
      <c r="BF1073" s="205"/>
      <c r="BG1073" s="973"/>
      <c r="BH1073" s="973">
        <f>BH1072</f>
        <v>0</v>
      </c>
      <c r="BL1073" s="204"/>
      <c r="BM1073" s="204"/>
      <c r="BN1073" s="204"/>
      <c r="BO1073" s="204"/>
      <c r="BP1073" s="204"/>
      <c r="BQ1073" s="205"/>
      <c r="BR1073" s="973"/>
      <c r="BS1073" s="973">
        <f>BS1072</f>
        <v>0</v>
      </c>
      <c r="BW1073" s="204"/>
      <c r="BX1073" s="204"/>
      <c r="BY1073" s="204"/>
      <c r="BZ1073" s="204"/>
      <c r="CA1073" s="204"/>
      <c r="CB1073" s="205"/>
      <c r="CC1073" s="973"/>
      <c r="CD1073" s="973">
        <f>CD1072</f>
        <v>0</v>
      </c>
      <c r="CE1073" s="11"/>
      <c r="CF1073" s="11"/>
      <c r="CG1073" s="11"/>
      <c r="CH1073" s="11"/>
      <c r="CI1073" s="11"/>
      <c r="CJ1073" s="11"/>
      <c r="CK1073" s="11"/>
      <c r="CL1073" s="11"/>
      <c r="CM1073" s="11"/>
    </row>
    <row r="1074" spans="1:91" ht="24.75" customHeight="1">
      <c r="A1074" s="949" t="str">
        <f>IF(E1074&gt;0,"Wypełnione","")</f>
        <v/>
      </c>
      <c r="B1074" s="57"/>
      <c r="C1074" s="2050">
        <f>'Og s3a'!C1783</f>
        <v>0</v>
      </c>
      <c r="D1074" s="2052">
        <f>'Og s3a'!E1783</f>
        <v>0</v>
      </c>
      <c r="E1074" s="2050">
        <f>'Og s3a'!F1783</f>
        <v>0</v>
      </c>
      <c r="F1074" s="2771"/>
      <c r="G1074" s="448">
        <f>T1074</f>
        <v>0</v>
      </c>
      <c r="H1074" s="2773">
        <f>U1074</f>
        <v>0</v>
      </c>
      <c r="I1074" s="451"/>
      <c r="J1074" s="2775"/>
      <c r="K1074" s="451"/>
      <c r="L1074" s="2775"/>
      <c r="M1074" s="451"/>
      <c r="N1074" s="2775"/>
      <c r="O1074" s="451"/>
      <c r="P1074" s="2775"/>
      <c r="Q1074" s="11"/>
      <c r="R1074" s="11"/>
      <c r="S1074" s="396">
        <f>'Og s3a'!G1783</f>
        <v>0</v>
      </c>
      <c r="T1074" s="398">
        <f>'Og s3a'!D1783</f>
        <v>0</v>
      </c>
      <c r="U1074" s="444">
        <f>Import!N1772</f>
        <v>0</v>
      </c>
      <c r="V1074" s="11"/>
      <c r="W1074" s="306"/>
      <c r="X1074" s="306"/>
      <c r="Y1074" s="306"/>
      <c r="Z1074" s="970">
        <f>IF(F1074=AF$7,1,0)</f>
        <v>0</v>
      </c>
      <c r="AA1074" s="970">
        <f>Z1074*D1074</f>
        <v>0</v>
      </c>
      <c r="AB1074" s="978">
        <f>IF($Z1074=0,0,IF(AF1074+AH1074+AJ1074&gt;0,$AA1074,0))</f>
        <v>0</v>
      </c>
      <c r="AC1074" s="980">
        <f>IF($Z1074=0,0,IF(AND(AB1074=0,G1075&gt;0),$AA1074,0))</f>
        <v>0</v>
      </c>
      <c r="AD1074" s="969">
        <f>AA1074-AB1074-AC1074</f>
        <v>0</v>
      </c>
      <c r="AE1074" s="204">
        <f t="shared" si="335"/>
        <v>0</v>
      </c>
      <c r="AF1074" s="204">
        <f t="shared" si="335"/>
        <v>0</v>
      </c>
      <c r="AG1074" s="204">
        <f t="shared" si="335"/>
        <v>0</v>
      </c>
      <c r="AH1074" s="204">
        <f t="shared" si="335"/>
        <v>0</v>
      </c>
      <c r="AI1074" s="922">
        <f t="shared" si="335"/>
        <v>0</v>
      </c>
      <c r="AJ1074" s="205">
        <f t="shared" si="335"/>
        <v>0</v>
      </c>
      <c r="AK1074" s="973">
        <f>IF($Z1074=1,0,IF(AND($Z1074=0,AF1074&gt;0),1,IF(AND($Z1074=0,AH1074&gt;0),1,IF(AND($Z1074=0,AJ1074&gt;0),1,0))))</f>
        <v>0</v>
      </c>
      <c r="AL1074" s="973">
        <f>IF($Z1074=0,0,IF(AND($Z1074=1,AE1074&gt;0),1,IF(AND($Z1074=1,AG1074&gt;0),1,IF(AND($Z1074=1,AI1074&gt;0),1,0))))</f>
        <v>0</v>
      </c>
      <c r="AM1074" s="978">
        <f>IF($Z1074=0,0,IF(AQ1074+AS1074+AU1074&gt;0,$AA1074,0))</f>
        <v>0</v>
      </c>
      <c r="AN1074" s="980">
        <f>IF($Z1074=0,0,IF(AND(AM1074=0,I1075&gt;0),$AA1074,0))</f>
        <v>0</v>
      </c>
      <c r="AO1074" s="969">
        <f>$AA1074-AM1074-AN1074</f>
        <v>0</v>
      </c>
      <c r="AP1074" s="204">
        <f t="shared" si="336"/>
        <v>0</v>
      </c>
      <c r="AQ1074" s="204">
        <f t="shared" si="336"/>
        <v>0</v>
      </c>
      <c r="AR1074" s="204">
        <f t="shared" si="336"/>
        <v>0</v>
      </c>
      <c r="AS1074" s="204">
        <f t="shared" si="336"/>
        <v>0</v>
      </c>
      <c r="AT1074" s="204">
        <f t="shared" si="336"/>
        <v>0</v>
      </c>
      <c r="AU1074" s="205">
        <f t="shared" si="336"/>
        <v>0</v>
      </c>
      <c r="AV1074" s="973">
        <f>IF($Z1074=1,0,IF(AND($Z1074=0,AQ1074&gt;0),1,IF(AND($Z1074=0,AS1074&gt;0),1,IF(AND($Z1074=0,AU1074&gt;0),1,0))))</f>
        <v>0</v>
      </c>
      <c r="AW1074" s="973">
        <f>IF($Z1074=0,0,IF(AND($Z1074=1,AP1074&gt;0),1,IF(AND($Z1074=1,AR1074&gt;0),1,IF(AND($Z1074=1,AT1074&gt;0),1,0))))</f>
        <v>0</v>
      </c>
      <c r="AX1074" s="978">
        <f>IF($Z1074=0,0,IF(BB1074+BD1074+BF1074&gt;0,$AA1074,0))</f>
        <v>0</v>
      </c>
      <c r="AY1074" s="980">
        <f>IF($Z1074=0,0,IF(AND(AX1074=0,K1075&gt;0),$AA1074,0))</f>
        <v>0</v>
      </c>
      <c r="AZ1074" s="969">
        <f>$AA1074-AX1074-AY1074</f>
        <v>0</v>
      </c>
      <c r="BA1074" s="204">
        <f t="shared" si="337"/>
        <v>0</v>
      </c>
      <c r="BB1074" s="204">
        <f t="shared" si="337"/>
        <v>0</v>
      </c>
      <c r="BC1074" s="204">
        <f t="shared" si="337"/>
        <v>0</v>
      </c>
      <c r="BD1074" s="204">
        <f t="shared" si="337"/>
        <v>0</v>
      </c>
      <c r="BE1074" s="204">
        <f t="shared" si="337"/>
        <v>0</v>
      </c>
      <c r="BF1074" s="205">
        <f t="shared" si="337"/>
        <v>0</v>
      </c>
      <c r="BG1074" s="973">
        <f>IF($Z1074=1,0,IF(AND($Z1074=0,BB1074&gt;0),1,IF(AND($Z1074=0,BD1074&gt;0),1,IF(AND($Z1074=0,BF1074&gt;0),1,0))))</f>
        <v>0</v>
      </c>
      <c r="BH1074" s="973">
        <f>IF($Z1074=0,0,IF(AND($Z1074=1,BA1074&gt;0),1,IF(AND($Z1074=1,BC1074&gt;0),1,IF(AND($Z1074=1,BE1074&gt;0),1,0))))</f>
        <v>0</v>
      </c>
      <c r="BI1074" s="978">
        <f>IF($Z1074=0,0,IF(BM1074+BO1074+BQ1074&gt;0,$AA1074,0))</f>
        <v>0</v>
      </c>
      <c r="BJ1074" s="980">
        <f>IF($Z1074=0,0,IF(AND(BI1074=0,M1075&gt;0),$AA1074,0))</f>
        <v>0</v>
      </c>
      <c r="BK1074" s="969">
        <f>$AA1074-BI1074-BJ1074</f>
        <v>0</v>
      </c>
      <c r="BL1074" s="204">
        <f t="shared" si="338"/>
        <v>0</v>
      </c>
      <c r="BM1074" s="204">
        <f t="shared" si="338"/>
        <v>0</v>
      </c>
      <c r="BN1074" s="204">
        <f t="shared" si="338"/>
        <v>0</v>
      </c>
      <c r="BO1074" s="204">
        <f t="shared" si="338"/>
        <v>0</v>
      </c>
      <c r="BP1074" s="204">
        <f t="shared" si="338"/>
        <v>0</v>
      </c>
      <c r="BQ1074" s="205">
        <f t="shared" si="338"/>
        <v>0</v>
      </c>
      <c r="BR1074" s="973">
        <f>IF($Z1074=1,0,IF(AND($Z1074=0,BM1074&gt;0),1,IF(AND($Z1074=0,BO1074&gt;0),1,IF(AND($Z1074=0,BQ1074&gt;0),1,0))))</f>
        <v>0</v>
      </c>
      <c r="BS1074" s="973">
        <f>IF($Z1074=0,0,IF(AND($Z1074=1,BL1074&gt;0),1,IF(AND($Z1074=1,BN1074&gt;0),1,IF(AND($Z1074=1,BP1074&gt;0),1,0))))</f>
        <v>0</v>
      </c>
      <c r="BT1074" s="978">
        <f>IF($Z1074=0,0,IF(BX1074+BZ1074+CB1074&gt;0,$AA1074,0))</f>
        <v>0</v>
      </c>
      <c r="BU1074" s="980">
        <f>IF($Z1074=0,0,IF(AND(BT1074=0,O1075&gt;0),$AA1074,0))</f>
        <v>0</v>
      </c>
      <c r="BV1074" s="969">
        <f>$AA1074-BT1074-BU1074</f>
        <v>0</v>
      </c>
      <c r="BW1074" s="204">
        <f t="shared" si="339"/>
        <v>0</v>
      </c>
      <c r="BX1074" s="204">
        <f t="shared" si="339"/>
        <v>0</v>
      </c>
      <c r="BY1074" s="204">
        <f t="shared" si="339"/>
        <v>0</v>
      </c>
      <c r="BZ1074" s="204">
        <f t="shared" si="339"/>
        <v>0</v>
      </c>
      <c r="CA1074" s="204">
        <f t="shared" si="339"/>
        <v>0</v>
      </c>
      <c r="CB1074" s="205">
        <f t="shared" si="339"/>
        <v>0</v>
      </c>
      <c r="CC1074" s="973">
        <f>IF($Z1074=1,0,IF(AND($Z1074=0,BX1074&gt;0),1,IF(AND($Z1074=0,BZ1074&gt;0),1,IF(AND($Z1074=0,CB1074&gt;0),1,0))))</f>
        <v>0</v>
      </c>
      <c r="CD1074" s="973">
        <f>IF($Z1074=0,0,IF(AND($Z1074=1,BW1074&gt;0),1,IF(AND($Z1074=1,BY1074&gt;0),1,IF(AND($Z1074=1,CA1074&gt;0),1,0))))</f>
        <v>0</v>
      </c>
      <c r="CE1074" s="11"/>
      <c r="CF1074" s="11"/>
      <c r="CG1074" s="11"/>
      <c r="CH1074" s="11"/>
      <c r="CI1074" s="11"/>
      <c r="CJ1074" s="11"/>
      <c r="CK1074" s="11"/>
      <c r="CL1074" s="11"/>
      <c r="CM1074" s="11"/>
    </row>
    <row r="1075" spans="1:91" ht="14.25" customHeight="1">
      <c r="A1075" s="950" t="str">
        <f>A1074</f>
        <v/>
      </c>
      <c r="B1075" s="57"/>
      <c r="C1075" s="2051"/>
      <c r="D1075" s="2053"/>
      <c r="E1075" s="2051"/>
      <c r="F1075" s="2772"/>
      <c r="G1075" s="1121">
        <f>Import!Q1772</f>
        <v>0</v>
      </c>
      <c r="H1075" s="2774"/>
      <c r="I1075" s="450"/>
      <c r="J1075" s="2775"/>
      <c r="K1075" s="450"/>
      <c r="L1075" s="2775"/>
      <c r="M1075" s="450"/>
      <c r="N1075" s="2775"/>
      <c r="O1075" s="450"/>
      <c r="P1075" s="2775"/>
      <c r="Q1075" s="11"/>
      <c r="R1075" s="11"/>
      <c r="S1075" s="397"/>
      <c r="T1075" s="419"/>
      <c r="U1075" s="444">
        <f>Import!N1773</f>
        <v>0</v>
      </c>
      <c r="V1075" s="11"/>
      <c r="W1075" s="306"/>
      <c r="X1075" s="306"/>
      <c r="Y1075" s="306"/>
      <c r="Z1075" s="11"/>
      <c r="AE1075" s="204"/>
      <c r="AF1075" s="204"/>
      <c r="AG1075" s="204"/>
      <c r="AH1075" s="204"/>
      <c r="AI1075" s="922"/>
      <c r="AJ1075" s="205"/>
      <c r="AK1075" s="973"/>
      <c r="AL1075" s="973">
        <f>AL1074</f>
        <v>0</v>
      </c>
      <c r="AP1075" s="204"/>
      <c r="AQ1075" s="204"/>
      <c r="AR1075" s="204"/>
      <c r="AS1075" s="204"/>
      <c r="AT1075" s="204"/>
      <c r="AU1075" s="205"/>
      <c r="AV1075" s="973"/>
      <c r="AW1075" s="973">
        <f>AW1074</f>
        <v>0</v>
      </c>
      <c r="BA1075" s="204"/>
      <c r="BB1075" s="204"/>
      <c r="BC1075" s="204"/>
      <c r="BD1075" s="204"/>
      <c r="BE1075" s="204"/>
      <c r="BF1075" s="205"/>
      <c r="BG1075" s="973"/>
      <c r="BH1075" s="973">
        <f>BH1074</f>
        <v>0</v>
      </c>
      <c r="BL1075" s="204"/>
      <c r="BM1075" s="204"/>
      <c r="BN1075" s="204"/>
      <c r="BO1075" s="204"/>
      <c r="BP1075" s="204"/>
      <c r="BQ1075" s="205"/>
      <c r="BR1075" s="973"/>
      <c r="BS1075" s="973">
        <f>BS1074</f>
        <v>0</v>
      </c>
      <c r="BW1075" s="204"/>
      <c r="BX1075" s="204"/>
      <c r="BY1075" s="204"/>
      <c r="BZ1075" s="204"/>
      <c r="CA1075" s="204"/>
      <c r="CB1075" s="205"/>
      <c r="CC1075" s="973"/>
      <c r="CD1075" s="973">
        <f>CD1074</f>
        <v>0</v>
      </c>
      <c r="CE1075" s="11"/>
      <c r="CF1075" s="11"/>
      <c r="CG1075" s="11"/>
      <c r="CH1075" s="11"/>
      <c r="CI1075" s="11"/>
      <c r="CJ1075" s="11"/>
      <c r="CK1075" s="11"/>
      <c r="CL1075" s="11"/>
      <c r="CM1075" s="11"/>
    </row>
    <row r="1076" spans="1:91" ht="24.75" customHeight="1">
      <c r="A1076" s="949" t="str">
        <f>IF(E1076&gt;0,"Wypełnione","")</f>
        <v/>
      </c>
      <c r="B1076" s="57"/>
      <c r="C1076" s="2050">
        <f>'Og s3a'!C1785</f>
        <v>0</v>
      </c>
      <c r="D1076" s="2052">
        <f>'Og s3a'!E1785</f>
        <v>0</v>
      </c>
      <c r="E1076" s="2050">
        <f>'Og s3a'!F1785</f>
        <v>0</v>
      </c>
      <c r="F1076" s="2771"/>
      <c r="G1076" s="448">
        <f>T1076</f>
        <v>0</v>
      </c>
      <c r="H1076" s="2773">
        <f>U1076</f>
        <v>0</v>
      </c>
      <c r="I1076" s="451"/>
      <c r="J1076" s="2775"/>
      <c r="K1076" s="451"/>
      <c r="L1076" s="2775"/>
      <c r="M1076" s="451"/>
      <c r="N1076" s="2775"/>
      <c r="O1076" s="451"/>
      <c r="P1076" s="2775"/>
      <c r="Q1076" s="11"/>
      <c r="R1076" s="11"/>
      <c r="S1076" s="396">
        <f>'Og s3a'!G1785</f>
        <v>0</v>
      </c>
      <c r="T1076" s="398">
        <f>'Og s3a'!D1785</f>
        <v>0</v>
      </c>
      <c r="U1076" s="444">
        <f>Import!N1774</f>
        <v>0</v>
      </c>
      <c r="V1076" s="11"/>
      <c r="W1076" s="306"/>
      <c r="X1076" s="306"/>
      <c r="Y1076" s="306"/>
      <c r="Z1076" s="970">
        <f>IF(F1076=AF$7,1,0)</f>
        <v>0</v>
      </c>
      <c r="AA1076" s="970">
        <f>Z1076*D1076</f>
        <v>0</v>
      </c>
      <c r="AB1076" s="978">
        <f>IF($Z1076=0,0,IF(AF1076+AH1076+AJ1076&gt;0,$AA1076,0))</f>
        <v>0</v>
      </c>
      <c r="AC1076" s="980">
        <f>IF($Z1076=0,0,IF(AND(AB1076=0,G1077&gt;0),$AA1076,0))</f>
        <v>0</v>
      </c>
      <c r="AD1076" s="969">
        <f>AA1076-AB1076-AC1076</f>
        <v>0</v>
      </c>
      <c r="AE1076" s="204">
        <f t="shared" si="335"/>
        <v>0</v>
      </c>
      <c r="AF1076" s="204">
        <f t="shared" si="335"/>
        <v>0</v>
      </c>
      <c r="AG1076" s="204">
        <f t="shared" si="335"/>
        <v>0</v>
      </c>
      <c r="AH1076" s="204">
        <f t="shared" si="335"/>
        <v>0</v>
      </c>
      <c r="AI1076" s="922">
        <f t="shared" si="335"/>
        <v>0</v>
      </c>
      <c r="AJ1076" s="205">
        <f t="shared" si="335"/>
        <v>0</v>
      </c>
      <c r="AK1076" s="973">
        <f>IF($Z1076=1,0,IF(AND($Z1076=0,AF1076&gt;0),1,IF(AND($Z1076=0,AH1076&gt;0),1,IF(AND($Z1076=0,AJ1076&gt;0),1,0))))</f>
        <v>0</v>
      </c>
      <c r="AL1076" s="973">
        <f>IF($Z1076=0,0,IF(AND($Z1076=1,AE1076&gt;0),1,IF(AND($Z1076=1,AG1076&gt;0),1,IF(AND($Z1076=1,AI1076&gt;0),1,0))))</f>
        <v>0</v>
      </c>
      <c r="AM1076" s="978">
        <f>IF($Z1076=0,0,IF(AQ1076+AS1076+AU1076&gt;0,$AA1076,0))</f>
        <v>0</v>
      </c>
      <c r="AN1076" s="980">
        <f>IF($Z1076=0,0,IF(AND(AM1076=0,I1077&gt;0),$AA1076,0))</f>
        <v>0</v>
      </c>
      <c r="AO1076" s="969">
        <f>$AA1076-AM1076-AN1076</f>
        <v>0</v>
      </c>
      <c r="AP1076" s="204">
        <f t="shared" si="336"/>
        <v>0</v>
      </c>
      <c r="AQ1076" s="204">
        <f t="shared" si="336"/>
        <v>0</v>
      </c>
      <c r="AR1076" s="204">
        <f t="shared" si="336"/>
        <v>0</v>
      </c>
      <c r="AS1076" s="204">
        <f t="shared" si="336"/>
        <v>0</v>
      </c>
      <c r="AT1076" s="204">
        <f t="shared" si="336"/>
        <v>0</v>
      </c>
      <c r="AU1076" s="205">
        <f t="shared" si="336"/>
        <v>0</v>
      </c>
      <c r="AV1076" s="973">
        <f>IF($Z1076=1,0,IF(AND($Z1076=0,AQ1076&gt;0),1,IF(AND($Z1076=0,AS1076&gt;0),1,IF(AND($Z1076=0,AU1076&gt;0),1,0))))</f>
        <v>0</v>
      </c>
      <c r="AW1076" s="973">
        <f>IF($Z1076=0,0,IF(AND($Z1076=1,AP1076&gt;0),1,IF(AND($Z1076=1,AR1076&gt;0),1,IF(AND($Z1076=1,AT1076&gt;0),1,0))))</f>
        <v>0</v>
      </c>
      <c r="AX1076" s="978">
        <f>IF($Z1076=0,0,IF(BB1076+BD1076+BF1076&gt;0,$AA1076,0))</f>
        <v>0</v>
      </c>
      <c r="AY1076" s="980">
        <f>IF($Z1076=0,0,IF(AND(AX1076=0,K1077&gt;0),$AA1076,0))</f>
        <v>0</v>
      </c>
      <c r="AZ1076" s="969">
        <f>$AA1076-AX1076-AY1076</f>
        <v>0</v>
      </c>
      <c r="BA1076" s="204">
        <f t="shared" si="337"/>
        <v>0</v>
      </c>
      <c r="BB1076" s="204">
        <f t="shared" si="337"/>
        <v>0</v>
      </c>
      <c r="BC1076" s="204">
        <f t="shared" si="337"/>
        <v>0</v>
      </c>
      <c r="BD1076" s="204">
        <f t="shared" si="337"/>
        <v>0</v>
      </c>
      <c r="BE1076" s="204">
        <f t="shared" si="337"/>
        <v>0</v>
      </c>
      <c r="BF1076" s="205">
        <f t="shared" si="337"/>
        <v>0</v>
      </c>
      <c r="BG1076" s="973">
        <f>IF($Z1076=1,0,IF(AND($Z1076=0,BB1076&gt;0),1,IF(AND($Z1076=0,BD1076&gt;0),1,IF(AND($Z1076=0,BF1076&gt;0),1,0))))</f>
        <v>0</v>
      </c>
      <c r="BH1076" s="973">
        <f>IF($Z1076=0,0,IF(AND($Z1076=1,BA1076&gt;0),1,IF(AND($Z1076=1,BC1076&gt;0),1,IF(AND($Z1076=1,BE1076&gt;0),1,0))))</f>
        <v>0</v>
      </c>
      <c r="BI1076" s="978">
        <f>IF($Z1076=0,0,IF(BM1076+BO1076+BQ1076&gt;0,$AA1076,0))</f>
        <v>0</v>
      </c>
      <c r="BJ1076" s="980">
        <f>IF($Z1076=0,0,IF(AND(BI1076=0,M1077&gt;0),$AA1076,0))</f>
        <v>0</v>
      </c>
      <c r="BK1076" s="969">
        <f>$AA1076-BI1076-BJ1076</f>
        <v>0</v>
      </c>
      <c r="BL1076" s="204">
        <f t="shared" si="338"/>
        <v>0</v>
      </c>
      <c r="BM1076" s="204">
        <f t="shared" si="338"/>
        <v>0</v>
      </c>
      <c r="BN1076" s="204">
        <f t="shared" si="338"/>
        <v>0</v>
      </c>
      <c r="BO1076" s="204">
        <f t="shared" si="338"/>
        <v>0</v>
      </c>
      <c r="BP1076" s="204">
        <f t="shared" si="338"/>
        <v>0</v>
      </c>
      <c r="BQ1076" s="205">
        <f t="shared" si="338"/>
        <v>0</v>
      </c>
      <c r="BR1076" s="973">
        <f>IF($Z1076=1,0,IF(AND($Z1076=0,BM1076&gt;0),1,IF(AND($Z1076=0,BO1076&gt;0),1,IF(AND($Z1076=0,BQ1076&gt;0),1,0))))</f>
        <v>0</v>
      </c>
      <c r="BS1076" s="973">
        <f>IF($Z1076=0,0,IF(AND($Z1076=1,BL1076&gt;0),1,IF(AND($Z1076=1,BN1076&gt;0),1,IF(AND($Z1076=1,BP1076&gt;0),1,0))))</f>
        <v>0</v>
      </c>
      <c r="BT1076" s="978">
        <f>IF($Z1076=0,0,IF(BX1076+BZ1076+CB1076&gt;0,$AA1076,0))</f>
        <v>0</v>
      </c>
      <c r="BU1076" s="980">
        <f>IF($Z1076=0,0,IF(AND(BT1076=0,O1077&gt;0),$AA1076,0))</f>
        <v>0</v>
      </c>
      <c r="BV1076" s="969">
        <f>$AA1076-BT1076-BU1076</f>
        <v>0</v>
      </c>
      <c r="BW1076" s="204">
        <f t="shared" si="339"/>
        <v>0</v>
      </c>
      <c r="BX1076" s="204">
        <f t="shared" si="339"/>
        <v>0</v>
      </c>
      <c r="BY1076" s="204">
        <f t="shared" si="339"/>
        <v>0</v>
      </c>
      <c r="BZ1076" s="204">
        <f t="shared" si="339"/>
        <v>0</v>
      </c>
      <c r="CA1076" s="204">
        <f t="shared" si="339"/>
        <v>0</v>
      </c>
      <c r="CB1076" s="205">
        <f t="shared" si="339"/>
        <v>0</v>
      </c>
      <c r="CC1076" s="973">
        <f>IF($Z1076=1,0,IF(AND($Z1076=0,BX1076&gt;0),1,IF(AND($Z1076=0,BZ1076&gt;0),1,IF(AND($Z1076=0,CB1076&gt;0),1,0))))</f>
        <v>0</v>
      </c>
      <c r="CD1076" s="973">
        <f>IF($Z1076=0,0,IF(AND($Z1076=1,BW1076&gt;0),1,IF(AND($Z1076=1,BY1076&gt;0),1,IF(AND($Z1076=1,CA1076&gt;0),1,0))))</f>
        <v>0</v>
      </c>
      <c r="CE1076" s="11"/>
      <c r="CF1076" s="11"/>
      <c r="CG1076" s="11"/>
      <c r="CH1076" s="11"/>
      <c r="CI1076" s="11"/>
      <c r="CJ1076" s="11"/>
      <c r="CK1076" s="11"/>
      <c r="CL1076" s="11"/>
      <c r="CM1076" s="11"/>
    </row>
    <row r="1077" spans="1:91" ht="14.25" customHeight="1">
      <c r="A1077" s="950" t="str">
        <f>A1076</f>
        <v/>
      </c>
      <c r="B1077" s="57"/>
      <c r="C1077" s="2051"/>
      <c r="D1077" s="2053"/>
      <c r="E1077" s="2051"/>
      <c r="F1077" s="2772"/>
      <c r="G1077" s="1121">
        <f>Import!Q1774</f>
        <v>0</v>
      </c>
      <c r="H1077" s="2774"/>
      <c r="I1077" s="450"/>
      <c r="J1077" s="2775"/>
      <c r="K1077" s="450"/>
      <c r="L1077" s="2775"/>
      <c r="M1077" s="450"/>
      <c r="N1077" s="2775"/>
      <c r="O1077" s="450"/>
      <c r="P1077" s="2775"/>
      <c r="Q1077" s="11"/>
      <c r="R1077" s="11"/>
      <c r="S1077" s="397"/>
      <c r="T1077" s="419"/>
      <c r="U1077" s="444">
        <f>Import!N1775</f>
        <v>0</v>
      </c>
      <c r="V1077" s="11"/>
      <c r="W1077" s="306"/>
      <c r="X1077" s="306"/>
      <c r="Y1077" s="306"/>
      <c r="Z1077" s="11"/>
      <c r="AE1077" s="204"/>
      <c r="AF1077" s="204"/>
      <c r="AG1077" s="204"/>
      <c r="AH1077" s="204"/>
      <c r="AI1077" s="922"/>
      <c r="AJ1077" s="205"/>
      <c r="AK1077" s="973"/>
      <c r="AL1077" s="973">
        <f>AL1076</f>
        <v>0</v>
      </c>
      <c r="AP1077" s="204"/>
      <c r="AQ1077" s="204"/>
      <c r="AR1077" s="204"/>
      <c r="AS1077" s="204"/>
      <c r="AT1077" s="204"/>
      <c r="AU1077" s="205"/>
      <c r="AV1077" s="973"/>
      <c r="AW1077" s="973">
        <f>AW1076</f>
        <v>0</v>
      </c>
      <c r="BA1077" s="204"/>
      <c r="BB1077" s="204"/>
      <c r="BC1077" s="204"/>
      <c r="BD1077" s="204"/>
      <c r="BE1077" s="204"/>
      <c r="BF1077" s="205"/>
      <c r="BG1077" s="973"/>
      <c r="BH1077" s="973">
        <f>BH1076</f>
        <v>0</v>
      </c>
      <c r="BL1077" s="204"/>
      <c r="BM1077" s="204"/>
      <c r="BN1077" s="204"/>
      <c r="BO1077" s="204"/>
      <c r="BP1077" s="204"/>
      <c r="BQ1077" s="205"/>
      <c r="BR1077" s="973"/>
      <c r="BS1077" s="973">
        <f>BS1076</f>
        <v>0</v>
      </c>
      <c r="BW1077" s="204"/>
      <c r="BX1077" s="204"/>
      <c r="BY1077" s="204"/>
      <c r="BZ1077" s="204"/>
      <c r="CA1077" s="204"/>
      <c r="CB1077" s="205"/>
      <c r="CC1077" s="973"/>
      <c r="CD1077" s="973">
        <f>CD1076</f>
        <v>0</v>
      </c>
      <c r="CE1077" s="11"/>
      <c r="CF1077" s="11"/>
      <c r="CG1077" s="11"/>
      <c r="CH1077" s="11"/>
      <c r="CI1077" s="11"/>
      <c r="CJ1077" s="11"/>
      <c r="CK1077" s="11"/>
      <c r="CL1077" s="11"/>
      <c r="CM1077" s="11"/>
    </row>
    <row r="1078" spans="1:91" ht="24.75" customHeight="1">
      <c r="A1078" s="949" t="str">
        <f>IF(E1078&gt;0,"Wypełnione","")</f>
        <v/>
      </c>
      <c r="B1078" s="57"/>
      <c r="C1078" s="2050">
        <f>'Og s3a'!C1787</f>
        <v>0</v>
      </c>
      <c r="D1078" s="2052">
        <f>'Og s3a'!E1787</f>
        <v>0</v>
      </c>
      <c r="E1078" s="2050">
        <f>'Og s3a'!F1787</f>
        <v>0</v>
      </c>
      <c r="F1078" s="2771"/>
      <c r="G1078" s="448">
        <f>T1078</f>
        <v>0</v>
      </c>
      <c r="H1078" s="2773">
        <f>U1078</f>
        <v>0</v>
      </c>
      <c r="I1078" s="451"/>
      <c r="J1078" s="2775"/>
      <c r="K1078" s="451"/>
      <c r="L1078" s="2775"/>
      <c r="M1078" s="451"/>
      <c r="N1078" s="2775"/>
      <c r="O1078" s="451"/>
      <c r="P1078" s="2775"/>
      <c r="Q1078" s="11"/>
      <c r="R1078" s="11"/>
      <c r="S1078" s="396">
        <f>'Og s3a'!G1787</f>
        <v>0</v>
      </c>
      <c r="T1078" s="398">
        <f>'Og s3a'!D1787</f>
        <v>0</v>
      </c>
      <c r="U1078" s="444">
        <f>Import!N1776</f>
        <v>0</v>
      </c>
      <c r="V1078" s="11"/>
      <c r="W1078" s="306"/>
      <c r="X1078" s="306"/>
      <c r="Y1078" s="306"/>
      <c r="Z1078" s="970">
        <f>IF(F1078=AF$7,1,0)</f>
        <v>0</v>
      </c>
      <c r="AA1078" s="970">
        <f>Z1078*D1078</f>
        <v>0</v>
      </c>
      <c r="AB1078" s="978">
        <f>IF($Z1078=0,0,IF(AF1078+AH1078+AJ1078&gt;0,$AA1078,0))</f>
        <v>0</v>
      </c>
      <c r="AC1078" s="980">
        <f>IF($Z1078=0,0,IF(AND(AB1078=0,G1079&gt;0),$AA1078,0))</f>
        <v>0</v>
      </c>
      <c r="AD1078" s="969">
        <f>AA1078-AB1078-AC1078</f>
        <v>0</v>
      </c>
      <c r="AE1078" s="204">
        <f t="shared" ref="AE1078:AJ1140" si="340">IF(AE$9=$H1078,$D1078,0)</f>
        <v>0</v>
      </c>
      <c r="AF1078" s="204">
        <f t="shared" si="340"/>
        <v>0</v>
      </c>
      <c r="AG1078" s="204">
        <f t="shared" si="340"/>
        <v>0</v>
      </c>
      <c r="AH1078" s="204">
        <f t="shared" si="340"/>
        <v>0</v>
      </c>
      <c r="AI1078" s="922">
        <f t="shared" si="340"/>
        <v>0</v>
      </c>
      <c r="AJ1078" s="205">
        <f t="shared" si="340"/>
        <v>0</v>
      </c>
      <c r="AK1078" s="973">
        <f>IF($Z1078=1,0,IF(AND($Z1078=0,AF1078&gt;0),1,IF(AND($Z1078=0,AH1078&gt;0),1,IF(AND($Z1078=0,AJ1078&gt;0),1,0))))</f>
        <v>0</v>
      </c>
      <c r="AL1078" s="973">
        <f>IF($Z1078=0,0,IF(AND($Z1078=1,AE1078&gt;0),1,IF(AND($Z1078=1,AG1078&gt;0),1,IF(AND($Z1078=1,AI1078&gt;0),1,0))))</f>
        <v>0</v>
      </c>
      <c r="AM1078" s="978">
        <f>IF($Z1078=0,0,IF(AQ1078+AS1078+AU1078&gt;0,$AA1078,0))</f>
        <v>0</v>
      </c>
      <c r="AN1078" s="980">
        <f>IF($Z1078=0,0,IF(AND(AM1078=0,I1079&gt;0),$AA1078,0))</f>
        <v>0</v>
      </c>
      <c r="AO1078" s="969">
        <f>$AA1078-AM1078-AN1078</f>
        <v>0</v>
      </c>
      <c r="AP1078" s="204">
        <f t="shared" ref="AP1078:AU1140" si="341">IF(AP$9=$J1078,$D1078,0)</f>
        <v>0</v>
      </c>
      <c r="AQ1078" s="204">
        <f t="shared" si="341"/>
        <v>0</v>
      </c>
      <c r="AR1078" s="204">
        <f t="shared" si="341"/>
        <v>0</v>
      </c>
      <c r="AS1078" s="204">
        <f t="shared" si="341"/>
        <v>0</v>
      </c>
      <c r="AT1078" s="204">
        <f t="shared" si="341"/>
        <v>0</v>
      </c>
      <c r="AU1078" s="205">
        <f t="shared" si="341"/>
        <v>0</v>
      </c>
      <c r="AV1078" s="973">
        <f>IF($Z1078=1,0,IF(AND($Z1078=0,AQ1078&gt;0),1,IF(AND($Z1078=0,AS1078&gt;0),1,IF(AND($Z1078=0,AU1078&gt;0),1,0))))</f>
        <v>0</v>
      </c>
      <c r="AW1078" s="973">
        <f>IF($Z1078=0,0,IF(AND($Z1078=1,AP1078&gt;0),1,IF(AND($Z1078=1,AR1078&gt;0),1,IF(AND($Z1078=1,AT1078&gt;0),1,0))))</f>
        <v>0</v>
      </c>
      <c r="AX1078" s="978">
        <f>IF($Z1078=0,0,IF(BB1078+BD1078+BF1078&gt;0,$AA1078,0))</f>
        <v>0</v>
      </c>
      <c r="AY1078" s="980">
        <f>IF($Z1078=0,0,IF(AND(AX1078=0,K1079&gt;0),$AA1078,0))</f>
        <v>0</v>
      </c>
      <c r="AZ1078" s="969">
        <f>$AA1078-AX1078-AY1078</f>
        <v>0</v>
      </c>
      <c r="BA1078" s="204">
        <f t="shared" ref="BA1078:BF1140" si="342">IF(BA$9=$L1078,$D1078,0)</f>
        <v>0</v>
      </c>
      <c r="BB1078" s="204">
        <f t="shared" si="342"/>
        <v>0</v>
      </c>
      <c r="BC1078" s="204">
        <f t="shared" si="342"/>
        <v>0</v>
      </c>
      <c r="BD1078" s="204">
        <f t="shared" si="342"/>
        <v>0</v>
      </c>
      <c r="BE1078" s="204">
        <f t="shared" si="342"/>
        <v>0</v>
      </c>
      <c r="BF1078" s="205">
        <f t="shared" si="342"/>
        <v>0</v>
      </c>
      <c r="BG1078" s="973">
        <f>IF($Z1078=1,0,IF(AND($Z1078=0,BB1078&gt;0),1,IF(AND($Z1078=0,BD1078&gt;0),1,IF(AND($Z1078=0,BF1078&gt;0),1,0))))</f>
        <v>0</v>
      </c>
      <c r="BH1078" s="973">
        <f>IF($Z1078=0,0,IF(AND($Z1078=1,BA1078&gt;0),1,IF(AND($Z1078=1,BC1078&gt;0),1,IF(AND($Z1078=1,BE1078&gt;0),1,0))))</f>
        <v>0</v>
      </c>
      <c r="BI1078" s="978">
        <f>IF($Z1078=0,0,IF(BM1078+BO1078+BQ1078&gt;0,$AA1078,0))</f>
        <v>0</v>
      </c>
      <c r="BJ1078" s="980">
        <f>IF($Z1078=0,0,IF(AND(BI1078=0,M1079&gt;0),$AA1078,0))</f>
        <v>0</v>
      </c>
      <c r="BK1078" s="969">
        <f>$AA1078-BI1078-BJ1078</f>
        <v>0</v>
      </c>
      <c r="BL1078" s="204">
        <f t="shared" ref="BL1078:BQ1140" si="343">IF(BL$9=$N1078,$D1078,0)</f>
        <v>0</v>
      </c>
      <c r="BM1078" s="204">
        <f t="shared" si="343"/>
        <v>0</v>
      </c>
      <c r="BN1078" s="204">
        <f t="shared" si="343"/>
        <v>0</v>
      </c>
      <c r="BO1078" s="204">
        <f t="shared" si="343"/>
        <v>0</v>
      </c>
      <c r="BP1078" s="204">
        <f t="shared" si="343"/>
        <v>0</v>
      </c>
      <c r="BQ1078" s="205">
        <f t="shared" si="343"/>
        <v>0</v>
      </c>
      <c r="BR1078" s="973">
        <f>IF($Z1078=1,0,IF(AND($Z1078=0,BM1078&gt;0),1,IF(AND($Z1078=0,BO1078&gt;0),1,IF(AND($Z1078=0,BQ1078&gt;0),1,0))))</f>
        <v>0</v>
      </c>
      <c r="BS1078" s="973">
        <f>IF($Z1078=0,0,IF(AND($Z1078=1,BL1078&gt;0),1,IF(AND($Z1078=1,BN1078&gt;0),1,IF(AND($Z1078=1,BP1078&gt;0),1,0))))</f>
        <v>0</v>
      </c>
      <c r="BT1078" s="978">
        <f>IF($Z1078=0,0,IF(BX1078+BZ1078+CB1078&gt;0,$AA1078,0))</f>
        <v>0</v>
      </c>
      <c r="BU1078" s="980">
        <f>IF($Z1078=0,0,IF(AND(BT1078=0,O1079&gt;0),$AA1078,0))</f>
        <v>0</v>
      </c>
      <c r="BV1078" s="969">
        <f>$AA1078-BT1078-BU1078</f>
        <v>0</v>
      </c>
      <c r="BW1078" s="204">
        <f t="shared" ref="BW1078:CB1140" si="344">IF(BW$9=$P1078,$D1078,0)</f>
        <v>0</v>
      </c>
      <c r="BX1078" s="204">
        <f t="shared" si="344"/>
        <v>0</v>
      </c>
      <c r="BY1078" s="204">
        <f t="shared" si="344"/>
        <v>0</v>
      </c>
      <c r="BZ1078" s="204">
        <f t="shared" si="344"/>
        <v>0</v>
      </c>
      <c r="CA1078" s="204">
        <f t="shared" si="344"/>
        <v>0</v>
      </c>
      <c r="CB1078" s="205">
        <f t="shared" si="344"/>
        <v>0</v>
      </c>
      <c r="CC1078" s="973">
        <f>IF($Z1078=1,0,IF(AND($Z1078=0,BX1078&gt;0),1,IF(AND($Z1078=0,BZ1078&gt;0),1,IF(AND($Z1078=0,CB1078&gt;0),1,0))))</f>
        <v>0</v>
      </c>
      <c r="CD1078" s="973">
        <f>IF($Z1078=0,0,IF(AND($Z1078=1,BW1078&gt;0),1,IF(AND($Z1078=1,BY1078&gt;0),1,IF(AND($Z1078=1,CA1078&gt;0),1,0))))</f>
        <v>0</v>
      </c>
      <c r="CE1078" s="11"/>
      <c r="CF1078" s="11"/>
      <c r="CG1078" s="11"/>
      <c r="CH1078" s="11"/>
      <c r="CI1078" s="11"/>
      <c r="CJ1078" s="11"/>
      <c r="CK1078" s="11"/>
      <c r="CL1078" s="11"/>
      <c r="CM1078" s="11"/>
    </row>
    <row r="1079" spans="1:91" ht="14.25" customHeight="1">
      <c r="A1079" s="950" t="str">
        <f>A1078</f>
        <v/>
      </c>
      <c r="B1079" s="57"/>
      <c r="C1079" s="2051"/>
      <c r="D1079" s="2053"/>
      <c r="E1079" s="2051"/>
      <c r="F1079" s="2772"/>
      <c r="G1079" s="1121">
        <f>Import!Q1776</f>
        <v>0</v>
      </c>
      <c r="H1079" s="2774"/>
      <c r="I1079" s="450"/>
      <c r="J1079" s="2775"/>
      <c r="K1079" s="450"/>
      <c r="L1079" s="2775"/>
      <c r="M1079" s="450"/>
      <c r="N1079" s="2775"/>
      <c r="O1079" s="450"/>
      <c r="P1079" s="2775"/>
      <c r="Q1079" s="11"/>
      <c r="R1079" s="11"/>
      <c r="S1079" s="397"/>
      <c r="T1079" s="419"/>
      <c r="U1079" s="444">
        <f>Import!N1777</f>
        <v>0</v>
      </c>
      <c r="V1079" s="11"/>
      <c r="W1079" s="306"/>
      <c r="X1079" s="306"/>
      <c r="Y1079" s="306"/>
      <c r="Z1079" s="11"/>
      <c r="AE1079" s="204"/>
      <c r="AF1079" s="204"/>
      <c r="AG1079" s="204"/>
      <c r="AH1079" s="204"/>
      <c r="AI1079" s="922"/>
      <c r="AJ1079" s="205"/>
      <c r="AK1079" s="973"/>
      <c r="AL1079" s="973">
        <f>AL1078</f>
        <v>0</v>
      </c>
      <c r="AP1079" s="204"/>
      <c r="AQ1079" s="204"/>
      <c r="AR1079" s="204"/>
      <c r="AS1079" s="204"/>
      <c r="AT1079" s="204"/>
      <c r="AU1079" s="205"/>
      <c r="AV1079" s="973"/>
      <c r="AW1079" s="973">
        <f>AW1078</f>
        <v>0</v>
      </c>
      <c r="BA1079" s="204"/>
      <c r="BB1079" s="204"/>
      <c r="BC1079" s="204"/>
      <c r="BD1079" s="204"/>
      <c r="BE1079" s="204"/>
      <c r="BF1079" s="205"/>
      <c r="BG1079" s="973"/>
      <c r="BH1079" s="973">
        <f>BH1078</f>
        <v>0</v>
      </c>
      <c r="BL1079" s="204"/>
      <c r="BM1079" s="204"/>
      <c r="BN1079" s="204"/>
      <c r="BO1079" s="204"/>
      <c r="BP1079" s="204"/>
      <c r="BQ1079" s="205"/>
      <c r="BR1079" s="973"/>
      <c r="BS1079" s="973">
        <f>BS1078</f>
        <v>0</v>
      </c>
      <c r="BW1079" s="204"/>
      <c r="BX1079" s="204"/>
      <c r="BY1079" s="204"/>
      <c r="BZ1079" s="204"/>
      <c r="CA1079" s="204"/>
      <c r="CB1079" s="205"/>
      <c r="CC1079" s="973"/>
      <c r="CD1079" s="973">
        <f>CD1078</f>
        <v>0</v>
      </c>
      <c r="CE1079" s="11"/>
      <c r="CF1079" s="11"/>
      <c r="CG1079" s="11"/>
      <c r="CH1079" s="11"/>
      <c r="CI1079" s="11"/>
      <c r="CJ1079" s="11"/>
      <c r="CK1079" s="11"/>
      <c r="CL1079" s="11"/>
      <c r="CM1079" s="11"/>
    </row>
    <row r="1080" spans="1:91" ht="24.75" customHeight="1">
      <c r="A1080" s="949" t="str">
        <f>IF(E1080&gt;0,"Wypełnione","")</f>
        <v/>
      </c>
      <c r="B1080" s="57"/>
      <c r="C1080" s="2050">
        <f>'Og s3a'!C1789</f>
        <v>0</v>
      </c>
      <c r="D1080" s="2052">
        <f>'Og s3a'!E1789</f>
        <v>0</v>
      </c>
      <c r="E1080" s="2050">
        <f>'Og s3a'!F1789</f>
        <v>0</v>
      </c>
      <c r="F1080" s="2771"/>
      <c r="G1080" s="448">
        <f>T1080</f>
        <v>0</v>
      </c>
      <c r="H1080" s="2773">
        <f>U1080</f>
        <v>0</v>
      </c>
      <c r="I1080" s="451"/>
      <c r="J1080" s="2775"/>
      <c r="K1080" s="451"/>
      <c r="L1080" s="2775"/>
      <c r="M1080" s="451"/>
      <c r="N1080" s="2775"/>
      <c r="O1080" s="451"/>
      <c r="P1080" s="2775"/>
      <c r="Q1080" s="11"/>
      <c r="R1080" s="11"/>
      <c r="S1080" s="396">
        <f>'Og s3a'!G1789</f>
        <v>0</v>
      </c>
      <c r="T1080" s="398">
        <f>'Og s3a'!D1789</f>
        <v>0</v>
      </c>
      <c r="U1080" s="444">
        <f>Import!N1778</f>
        <v>0</v>
      </c>
      <c r="V1080" s="11"/>
      <c r="W1080" s="306"/>
      <c r="X1080" s="306"/>
      <c r="Y1080" s="306"/>
      <c r="Z1080" s="970">
        <f>IF(F1080=AF$7,1,0)</f>
        <v>0</v>
      </c>
      <c r="AA1080" s="970">
        <f>Z1080*D1080</f>
        <v>0</v>
      </c>
      <c r="AB1080" s="978">
        <f>IF($Z1080=0,0,IF(AF1080+AH1080+AJ1080&gt;0,$AA1080,0))</f>
        <v>0</v>
      </c>
      <c r="AC1080" s="980">
        <f>IF($Z1080=0,0,IF(AND(AB1080=0,G1081&gt;0),$AA1080,0))</f>
        <v>0</v>
      </c>
      <c r="AD1080" s="969">
        <f>AA1080-AB1080-AC1080</f>
        <v>0</v>
      </c>
      <c r="AE1080" s="204">
        <f t="shared" si="340"/>
        <v>0</v>
      </c>
      <c r="AF1080" s="204">
        <f t="shared" si="340"/>
        <v>0</v>
      </c>
      <c r="AG1080" s="204">
        <f t="shared" si="340"/>
        <v>0</v>
      </c>
      <c r="AH1080" s="204">
        <f t="shared" si="340"/>
        <v>0</v>
      </c>
      <c r="AI1080" s="922">
        <f t="shared" si="340"/>
        <v>0</v>
      </c>
      <c r="AJ1080" s="205">
        <f t="shared" si="340"/>
        <v>0</v>
      </c>
      <c r="AK1080" s="973">
        <f>IF($Z1080=1,0,IF(AND($Z1080=0,AF1080&gt;0),1,IF(AND($Z1080=0,AH1080&gt;0),1,IF(AND($Z1080=0,AJ1080&gt;0),1,0))))</f>
        <v>0</v>
      </c>
      <c r="AL1080" s="973">
        <f>IF($Z1080=0,0,IF(AND($Z1080=1,AE1080&gt;0),1,IF(AND($Z1080=1,AG1080&gt;0),1,IF(AND($Z1080=1,AI1080&gt;0),1,0))))</f>
        <v>0</v>
      </c>
      <c r="AM1080" s="978">
        <f>IF($Z1080=0,0,IF(AQ1080+AS1080+AU1080&gt;0,$AA1080,0))</f>
        <v>0</v>
      </c>
      <c r="AN1080" s="980">
        <f>IF($Z1080=0,0,IF(AND(AM1080=0,I1081&gt;0),$AA1080,0))</f>
        <v>0</v>
      </c>
      <c r="AO1080" s="969">
        <f>$AA1080-AM1080-AN1080</f>
        <v>0</v>
      </c>
      <c r="AP1080" s="204">
        <f t="shared" si="341"/>
        <v>0</v>
      </c>
      <c r="AQ1080" s="204">
        <f t="shared" si="341"/>
        <v>0</v>
      </c>
      <c r="AR1080" s="204">
        <f t="shared" si="341"/>
        <v>0</v>
      </c>
      <c r="AS1080" s="204">
        <f t="shared" si="341"/>
        <v>0</v>
      </c>
      <c r="AT1080" s="204">
        <f t="shared" si="341"/>
        <v>0</v>
      </c>
      <c r="AU1080" s="205">
        <f t="shared" si="341"/>
        <v>0</v>
      </c>
      <c r="AV1080" s="973">
        <f>IF($Z1080=1,0,IF(AND($Z1080=0,AQ1080&gt;0),1,IF(AND($Z1080=0,AS1080&gt;0),1,IF(AND($Z1080=0,AU1080&gt;0),1,0))))</f>
        <v>0</v>
      </c>
      <c r="AW1080" s="973">
        <f>IF($Z1080=0,0,IF(AND($Z1080=1,AP1080&gt;0),1,IF(AND($Z1080=1,AR1080&gt;0),1,IF(AND($Z1080=1,AT1080&gt;0),1,0))))</f>
        <v>0</v>
      </c>
      <c r="AX1080" s="978">
        <f>IF($Z1080=0,0,IF(BB1080+BD1080+BF1080&gt;0,$AA1080,0))</f>
        <v>0</v>
      </c>
      <c r="AY1080" s="980">
        <f>IF($Z1080=0,0,IF(AND(AX1080=0,K1081&gt;0),$AA1080,0))</f>
        <v>0</v>
      </c>
      <c r="AZ1080" s="969">
        <f>$AA1080-AX1080-AY1080</f>
        <v>0</v>
      </c>
      <c r="BA1080" s="204">
        <f t="shared" si="342"/>
        <v>0</v>
      </c>
      <c r="BB1080" s="204">
        <f t="shared" si="342"/>
        <v>0</v>
      </c>
      <c r="BC1080" s="204">
        <f t="shared" si="342"/>
        <v>0</v>
      </c>
      <c r="BD1080" s="204">
        <f t="shared" si="342"/>
        <v>0</v>
      </c>
      <c r="BE1080" s="204">
        <f t="shared" si="342"/>
        <v>0</v>
      </c>
      <c r="BF1080" s="205">
        <f t="shared" si="342"/>
        <v>0</v>
      </c>
      <c r="BG1080" s="973">
        <f>IF($Z1080=1,0,IF(AND($Z1080=0,BB1080&gt;0),1,IF(AND($Z1080=0,BD1080&gt;0),1,IF(AND($Z1080=0,BF1080&gt;0),1,0))))</f>
        <v>0</v>
      </c>
      <c r="BH1080" s="973">
        <f>IF($Z1080=0,0,IF(AND($Z1080=1,BA1080&gt;0),1,IF(AND($Z1080=1,BC1080&gt;0),1,IF(AND($Z1080=1,BE1080&gt;0),1,0))))</f>
        <v>0</v>
      </c>
      <c r="BI1080" s="978">
        <f>IF($Z1080=0,0,IF(BM1080+BO1080+BQ1080&gt;0,$AA1080,0))</f>
        <v>0</v>
      </c>
      <c r="BJ1080" s="980">
        <f>IF($Z1080=0,0,IF(AND(BI1080=0,M1081&gt;0),$AA1080,0))</f>
        <v>0</v>
      </c>
      <c r="BK1080" s="969">
        <f>$AA1080-BI1080-BJ1080</f>
        <v>0</v>
      </c>
      <c r="BL1080" s="204">
        <f t="shared" si="343"/>
        <v>0</v>
      </c>
      <c r="BM1080" s="204">
        <f t="shared" si="343"/>
        <v>0</v>
      </c>
      <c r="BN1080" s="204">
        <f t="shared" si="343"/>
        <v>0</v>
      </c>
      <c r="BO1080" s="204">
        <f t="shared" si="343"/>
        <v>0</v>
      </c>
      <c r="BP1080" s="204">
        <f t="shared" si="343"/>
        <v>0</v>
      </c>
      <c r="BQ1080" s="205">
        <f t="shared" si="343"/>
        <v>0</v>
      </c>
      <c r="BR1080" s="973">
        <f>IF($Z1080=1,0,IF(AND($Z1080=0,BM1080&gt;0),1,IF(AND($Z1080=0,BO1080&gt;0),1,IF(AND($Z1080=0,BQ1080&gt;0),1,0))))</f>
        <v>0</v>
      </c>
      <c r="BS1080" s="973">
        <f>IF($Z1080=0,0,IF(AND($Z1080=1,BL1080&gt;0),1,IF(AND($Z1080=1,BN1080&gt;0),1,IF(AND($Z1080=1,BP1080&gt;0),1,0))))</f>
        <v>0</v>
      </c>
      <c r="BT1080" s="978">
        <f>IF($Z1080=0,0,IF(BX1080+BZ1080+CB1080&gt;0,$AA1080,0))</f>
        <v>0</v>
      </c>
      <c r="BU1080" s="980">
        <f>IF($Z1080=0,0,IF(AND(BT1080=0,O1081&gt;0),$AA1080,0))</f>
        <v>0</v>
      </c>
      <c r="BV1080" s="969">
        <f>$AA1080-BT1080-BU1080</f>
        <v>0</v>
      </c>
      <c r="BW1080" s="204">
        <f t="shared" si="344"/>
        <v>0</v>
      </c>
      <c r="BX1080" s="204">
        <f t="shared" si="344"/>
        <v>0</v>
      </c>
      <c r="BY1080" s="204">
        <f t="shared" si="344"/>
        <v>0</v>
      </c>
      <c r="BZ1080" s="204">
        <f t="shared" si="344"/>
        <v>0</v>
      </c>
      <c r="CA1080" s="204">
        <f t="shared" si="344"/>
        <v>0</v>
      </c>
      <c r="CB1080" s="205">
        <f t="shared" si="344"/>
        <v>0</v>
      </c>
      <c r="CC1080" s="973">
        <f>IF($Z1080=1,0,IF(AND($Z1080=0,BX1080&gt;0),1,IF(AND($Z1080=0,BZ1080&gt;0),1,IF(AND($Z1080=0,CB1080&gt;0),1,0))))</f>
        <v>0</v>
      </c>
      <c r="CD1080" s="973">
        <f>IF($Z1080=0,0,IF(AND($Z1080=1,BW1080&gt;0),1,IF(AND($Z1080=1,BY1080&gt;0),1,IF(AND($Z1080=1,CA1080&gt;0),1,0))))</f>
        <v>0</v>
      </c>
      <c r="CE1080" s="11"/>
      <c r="CF1080" s="11"/>
      <c r="CG1080" s="11"/>
      <c r="CH1080" s="11"/>
      <c r="CI1080" s="11"/>
      <c r="CJ1080" s="11"/>
      <c r="CK1080" s="11"/>
      <c r="CL1080" s="11"/>
      <c r="CM1080" s="11"/>
    </row>
    <row r="1081" spans="1:91" ht="14.25" customHeight="1">
      <c r="A1081" s="950" t="str">
        <f>A1080</f>
        <v/>
      </c>
      <c r="B1081" s="57"/>
      <c r="C1081" s="2051"/>
      <c r="D1081" s="2053"/>
      <c r="E1081" s="2051"/>
      <c r="F1081" s="2772"/>
      <c r="G1081" s="1121">
        <f>Import!Q1778</f>
        <v>0</v>
      </c>
      <c r="H1081" s="2774"/>
      <c r="I1081" s="450"/>
      <c r="J1081" s="2775"/>
      <c r="K1081" s="450"/>
      <c r="L1081" s="2775"/>
      <c r="M1081" s="450"/>
      <c r="N1081" s="2775"/>
      <c r="O1081" s="450"/>
      <c r="P1081" s="2775"/>
      <c r="Q1081" s="11"/>
      <c r="R1081" s="11"/>
      <c r="S1081" s="397"/>
      <c r="T1081" s="419"/>
      <c r="U1081" s="444">
        <f>Import!N1779</f>
        <v>0</v>
      </c>
      <c r="V1081" s="11"/>
      <c r="W1081" s="306"/>
      <c r="X1081" s="306"/>
      <c r="Y1081" s="306"/>
      <c r="Z1081" s="11"/>
      <c r="AE1081" s="204"/>
      <c r="AF1081" s="204"/>
      <c r="AG1081" s="204"/>
      <c r="AH1081" s="204"/>
      <c r="AI1081" s="922"/>
      <c r="AJ1081" s="205"/>
      <c r="AK1081" s="973"/>
      <c r="AL1081" s="973">
        <f>AL1080</f>
        <v>0</v>
      </c>
      <c r="AP1081" s="204"/>
      <c r="AQ1081" s="204"/>
      <c r="AR1081" s="204"/>
      <c r="AS1081" s="204"/>
      <c r="AT1081" s="204"/>
      <c r="AU1081" s="205"/>
      <c r="AV1081" s="973"/>
      <c r="AW1081" s="973">
        <f>AW1080</f>
        <v>0</v>
      </c>
      <c r="BA1081" s="204"/>
      <c r="BB1081" s="204"/>
      <c r="BC1081" s="204"/>
      <c r="BD1081" s="204"/>
      <c r="BE1081" s="204"/>
      <c r="BF1081" s="205"/>
      <c r="BG1081" s="973"/>
      <c r="BH1081" s="973">
        <f>BH1080</f>
        <v>0</v>
      </c>
      <c r="BL1081" s="204"/>
      <c r="BM1081" s="204"/>
      <c r="BN1081" s="204"/>
      <c r="BO1081" s="204"/>
      <c r="BP1081" s="204"/>
      <c r="BQ1081" s="205"/>
      <c r="BR1081" s="973"/>
      <c r="BS1081" s="973">
        <f>BS1080</f>
        <v>0</v>
      </c>
      <c r="BW1081" s="204"/>
      <c r="BX1081" s="204"/>
      <c r="BY1081" s="204"/>
      <c r="BZ1081" s="204"/>
      <c r="CA1081" s="204"/>
      <c r="CB1081" s="205"/>
      <c r="CC1081" s="973"/>
      <c r="CD1081" s="973">
        <f>CD1080</f>
        <v>0</v>
      </c>
      <c r="CE1081" s="11"/>
      <c r="CF1081" s="11"/>
      <c r="CG1081" s="11"/>
      <c r="CH1081" s="11"/>
      <c r="CI1081" s="11"/>
      <c r="CJ1081" s="11"/>
      <c r="CK1081" s="11"/>
      <c r="CL1081" s="11"/>
      <c r="CM1081" s="11"/>
    </row>
    <row r="1082" spans="1:91" ht="24.75" customHeight="1">
      <c r="A1082" s="949" t="str">
        <f>IF(E1082&gt;0,"Wypełnione","")</f>
        <v/>
      </c>
      <c r="B1082" s="57"/>
      <c r="C1082" s="2050">
        <f>'Og s3a'!C1791</f>
        <v>0</v>
      </c>
      <c r="D1082" s="2052">
        <f>'Og s3a'!E1791</f>
        <v>0</v>
      </c>
      <c r="E1082" s="2050">
        <f>'Og s3a'!F1791</f>
        <v>0</v>
      </c>
      <c r="F1082" s="2771"/>
      <c r="G1082" s="448">
        <f>T1082</f>
        <v>0</v>
      </c>
      <c r="H1082" s="2773">
        <f>U1082</f>
        <v>0</v>
      </c>
      <c r="I1082" s="451"/>
      <c r="J1082" s="2775"/>
      <c r="K1082" s="451"/>
      <c r="L1082" s="2775"/>
      <c r="M1082" s="451"/>
      <c r="N1082" s="2775"/>
      <c r="O1082" s="451"/>
      <c r="P1082" s="2775"/>
      <c r="Q1082" s="11"/>
      <c r="R1082" s="11"/>
      <c r="S1082" s="396">
        <f>'Og s3a'!G1791</f>
        <v>0</v>
      </c>
      <c r="T1082" s="398">
        <f>'Og s3a'!D1791</f>
        <v>0</v>
      </c>
      <c r="U1082" s="444">
        <f>Import!N1780</f>
        <v>0</v>
      </c>
      <c r="V1082" s="11"/>
      <c r="W1082" s="306"/>
      <c r="X1082" s="306"/>
      <c r="Y1082" s="306"/>
      <c r="Z1082" s="970">
        <f>IF(F1082=AF$7,1,0)</f>
        <v>0</v>
      </c>
      <c r="AA1082" s="970">
        <f>Z1082*D1082</f>
        <v>0</v>
      </c>
      <c r="AB1082" s="978">
        <f>IF($Z1082=0,0,IF(AF1082+AH1082+AJ1082&gt;0,$AA1082,0))</f>
        <v>0</v>
      </c>
      <c r="AC1082" s="980">
        <f>IF($Z1082=0,0,IF(AND(AB1082=0,G1083&gt;0),$AA1082,0))</f>
        <v>0</v>
      </c>
      <c r="AD1082" s="969">
        <f>AA1082-AB1082-AC1082</f>
        <v>0</v>
      </c>
      <c r="AE1082" s="204">
        <f t="shared" si="340"/>
        <v>0</v>
      </c>
      <c r="AF1082" s="204">
        <f t="shared" si="340"/>
        <v>0</v>
      </c>
      <c r="AG1082" s="204">
        <f t="shared" si="340"/>
        <v>0</v>
      </c>
      <c r="AH1082" s="204">
        <f t="shared" si="340"/>
        <v>0</v>
      </c>
      <c r="AI1082" s="922">
        <f t="shared" si="340"/>
        <v>0</v>
      </c>
      <c r="AJ1082" s="205">
        <f t="shared" si="340"/>
        <v>0</v>
      </c>
      <c r="AK1082" s="973">
        <f>IF($Z1082=1,0,IF(AND($Z1082=0,AF1082&gt;0),1,IF(AND($Z1082=0,AH1082&gt;0),1,IF(AND($Z1082=0,AJ1082&gt;0),1,0))))</f>
        <v>0</v>
      </c>
      <c r="AL1082" s="973">
        <f>IF($Z1082=0,0,IF(AND($Z1082=1,AE1082&gt;0),1,IF(AND($Z1082=1,AG1082&gt;0),1,IF(AND($Z1082=1,AI1082&gt;0),1,0))))</f>
        <v>0</v>
      </c>
      <c r="AM1082" s="978">
        <f>IF($Z1082=0,0,IF(AQ1082+AS1082+AU1082&gt;0,$AA1082,0))</f>
        <v>0</v>
      </c>
      <c r="AN1082" s="980">
        <f>IF($Z1082=0,0,IF(AND(AM1082=0,I1083&gt;0),$AA1082,0))</f>
        <v>0</v>
      </c>
      <c r="AO1082" s="969">
        <f>$AA1082-AM1082-AN1082</f>
        <v>0</v>
      </c>
      <c r="AP1082" s="204">
        <f t="shared" si="341"/>
        <v>0</v>
      </c>
      <c r="AQ1082" s="204">
        <f t="shared" si="341"/>
        <v>0</v>
      </c>
      <c r="AR1082" s="204">
        <f t="shared" si="341"/>
        <v>0</v>
      </c>
      <c r="AS1082" s="204">
        <f t="shared" si="341"/>
        <v>0</v>
      </c>
      <c r="AT1082" s="204">
        <f t="shared" si="341"/>
        <v>0</v>
      </c>
      <c r="AU1082" s="205">
        <f t="shared" si="341"/>
        <v>0</v>
      </c>
      <c r="AV1082" s="973">
        <f>IF($Z1082=1,0,IF(AND($Z1082=0,AQ1082&gt;0),1,IF(AND($Z1082=0,AS1082&gt;0),1,IF(AND($Z1082=0,AU1082&gt;0),1,0))))</f>
        <v>0</v>
      </c>
      <c r="AW1082" s="973">
        <f>IF($Z1082=0,0,IF(AND($Z1082=1,AP1082&gt;0),1,IF(AND($Z1082=1,AR1082&gt;0),1,IF(AND($Z1082=1,AT1082&gt;0),1,0))))</f>
        <v>0</v>
      </c>
      <c r="AX1082" s="978">
        <f>IF($Z1082=0,0,IF(BB1082+BD1082+BF1082&gt;0,$AA1082,0))</f>
        <v>0</v>
      </c>
      <c r="AY1082" s="980">
        <f>IF($Z1082=0,0,IF(AND(AX1082=0,K1083&gt;0),$AA1082,0))</f>
        <v>0</v>
      </c>
      <c r="AZ1082" s="969">
        <f>$AA1082-AX1082-AY1082</f>
        <v>0</v>
      </c>
      <c r="BA1082" s="204">
        <f t="shared" si="342"/>
        <v>0</v>
      </c>
      <c r="BB1082" s="204">
        <f t="shared" si="342"/>
        <v>0</v>
      </c>
      <c r="BC1082" s="204">
        <f t="shared" si="342"/>
        <v>0</v>
      </c>
      <c r="BD1082" s="204">
        <f t="shared" si="342"/>
        <v>0</v>
      </c>
      <c r="BE1082" s="204">
        <f t="shared" si="342"/>
        <v>0</v>
      </c>
      <c r="BF1082" s="205">
        <f t="shared" si="342"/>
        <v>0</v>
      </c>
      <c r="BG1082" s="973">
        <f>IF($Z1082=1,0,IF(AND($Z1082=0,BB1082&gt;0),1,IF(AND($Z1082=0,BD1082&gt;0),1,IF(AND($Z1082=0,BF1082&gt;0),1,0))))</f>
        <v>0</v>
      </c>
      <c r="BH1082" s="973">
        <f>IF($Z1082=0,0,IF(AND($Z1082=1,BA1082&gt;0),1,IF(AND($Z1082=1,BC1082&gt;0),1,IF(AND($Z1082=1,BE1082&gt;0),1,0))))</f>
        <v>0</v>
      </c>
      <c r="BI1082" s="978">
        <f>IF($Z1082=0,0,IF(BM1082+BO1082+BQ1082&gt;0,$AA1082,0))</f>
        <v>0</v>
      </c>
      <c r="BJ1082" s="980">
        <f>IF($Z1082=0,0,IF(AND(BI1082=0,M1083&gt;0),$AA1082,0))</f>
        <v>0</v>
      </c>
      <c r="BK1082" s="969">
        <f>$AA1082-BI1082-BJ1082</f>
        <v>0</v>
      </c>
      <c r="BL1082" s="204">
        <f t="shared" si="343"/>
        <v>0</v>
      </c>
      <c r="BM1082" s="204">
        <f t="shared" si="343"/>
        <v>0</v>
      </c>
      <c r="BN1082" s="204">
        <f t="shared" si="343"/>
        <v>0</v>
      </c>
      <c r="BO1082" s="204">
        <f t="shared" si="343"/>
        <v>0</v>
      </c>
      <c r="BP1082" s="204">
        <f t="shared" si="343"/>
        <v>0</v>
      </c>
      <c r="BQ1082" s="205">
        <f t="shared" si="343"/>
        <v>0</v>
      </c>
      <c r="BR1082" s="973">
        <f>IF($Z1082=1,0,IF(AND($Z1082=0,BM1082&gt;0),1,IF(AND($Z1082=0,BO1082&gt;0),1,IF(AND($Z1082=0,BQ1082&gt;0),1,0))))</f>
        <v>0</v>
      </c>
      <c r="BS1082" s="973">
        <f>IF($Z1082=0,0,IF(AND($Z1082=1,BL1082&gt;0),1,IF(AND($Z1082=1,BN1082&gt;0),1,IF(AND($Z1082=1,BP1082&gt;0),1,0))))</f>
        <v>0</v>
      </c>
      <c r="BT1082" s="978">
        <f>IF($Z1082=0,0,IF(BX1082+BZ1082+CB1082&gt;0,$AA1082,0))</f>
        <v>0</v>
      </c>
      <c r="BU1082" s="980">
        <f>IF($Z1082=0,0,IF(AND(BT1082=0,O1083&gt;0),$AA1082,0))</f>
        <v>0</v>
      </c>
      <c r="BV1082" s="969">
        <f>$AA1082-BT1082-BU1082</f>
        <v>0</v>
      </c>
      <c r="BW1082" s="204">
        <f t="shared" si="344"/>
        <v>0</v>
      </c>
      <c r="BX1082" s="204">
        <f t="shared" si="344"/>
        <v>0</v>
      </c>
      <c r="BY1082" s="204">
        <f t="shared" si="344"/>
        <v>0</v>
      </c>
      <c r="BZ1082" s="204">
        <f t="shared" si="344"/>
        <v>0</v>
      </c>
      <c r="CA1082" s="204">
        <f t="shared" si="344"/>
        <v>0</v>
      </c>
      <c r="CB1082" s="205">
        <f t="shared" si="344"/>
        <v>0</v>
      </c>
      <c r="CC1082" s="973">
        <f>IF($Z1082=1,0,IF(AND($Z1082=0,BX1082&gt;0),1,IF(AND($Z1082=0,BZ1082&gt;0),1,IF(AND($Z1082=0,CB1082&gt;0),1,0))))</f>
        <v>0</v>
      </c>
      <c r="CD1082" s="973">
        <f>IF($Z1082=0,0,IF(AND($Z1082=1,BW1082&gt;0),1,IF(AND($Z1082=1,BY1082&gt;0),1,IF(AND($Z1082=1,CA1082&gt;0),1,0))))</f>
        <v>0</v>
      </c>
      <c r="CE1082" s="11"/>
      <c r="CF1082" s="11"/>
      <c r="CG1082" s="11"/>
      <c r="CH1082" s="11"/>
      <c r="CI1082" s="11"/>
      <c r="CJ1082" s="11"/>
      <c r="CK1082" s="11"/>
      <c r="CL1082" s="11"/>
      <c r="CM1082" s="11"/>
    </row>
    <row r="1083" spans="1:91" ht="14.25" customHeight="1">
      <c r="A1083" s="950" t="str">
        <f>A1082</f>
        <v/>
      </c>
      <c r="B1083" s="57"/>
      <c r="C1083" s="2051"/>
      <c r="D1083" s="2053"/>
      <c r="E1083" s="2051"/>
      <c r="F1083" s="2772"/>
      <c r="G1083" s="1121">
        <f>Import!Q1780</f>
        <v>0</v>
      </c>
      <c r="H1083" s="2774"/>
      <c r="I1083" s="450"/>
      <c r="J1083" s="2775"/>
      <c r="K1083" s="450"/>
      <c r="L1083" s="2775"/>
      <c r="M1083" s="450"/>
      <c r="N1083" s="2775"/>
      <c r="O1083" s="450"/>
      <c r="P1083" s="2775"/>
      <c r="Q1083" s="11"/>
      <c r="R1083" s="11"/>
      <c r="S1083" s="397"/>
      <c r="T1083" s="419"/>
      <c r="U1083" s="444">
        <f>Import!N1781</f>
        <v>0</v>
      </c>
      <c r="V1083" s="11"/>
      <c r="W1083" s="306"/>
      <c r="X1083" s="306"/>
      <c r="Y1083" s="306"/>
      <c r="Z1083" s="11"/>
      <c r="AE1083" s="204"/>
      <c r="AF1083" s="204"/>
      <c r="AG1083" s="204"/>
      <c r="AH1083" s="204"/>
      <c r="AI1083" s="922"/>
      <c r="AJ1083" s="205"/>
      <c r="AK1083" s="973"/>
      <c r="AL1083" s="973">
        <f>AL1082</f>
        <v>0</v>
      </c>
      <c r="AP1083" s="204"/>
      <c r="AQ1083" s="204"/>
      <c r="AR1083" s="204"/>
      <c r="AS1083" s="204"/>
      <c r="AT1083" s="204"/>
      <c r="AU1083" s="205"/>
      <c r="AV1083" s="973"/>
      <c r="AW1083" s="973">
        <f>AW1082</f>
        <v>0</v>
      </c>
      <c r="BA1083" s="204"/>
      <c r="BB1083" s="204"/>
      <c r="BC1083" s="204"/>
      <c r="BD1083" s="204"/>
      <c r="BE1083" s="204"/>
      <c r="BF1083" s="205"/>
      <c r="BG1083" s="973"/>
      <c r="BH1083" s="973">
        <f>BH1082</f>
        <v>0</v>
      </c>
      <c r="BL1083" s="204"/>
      <c r="BM1083" s="204"/>
      <c r="BN1083" s="204"/>
      <c r="BO1083" s="204"/>
      <c r="BP1083" s="204"/>
      <c r="BQ1083" s="205"/>
      <c r="BR1083" s="973"/>
      <c r="BS1083" s="973">
        <f>BS1082</f>
        <v>0</v>
      </c>
      <c r="BW1083" s="204"/>
      <c r="BX1083" s="204"/>
      <c r="BY1083" s="204"/>
      <c r="BZ1083" s="204"/>
      <c r="CA1083" s="204"/>
      <c r="CB1083" s="205"/>
      <c r="CC1083" s="973"/>
      <c r="CD1083" s="973">
        <f>CD1082</f>
        <v>0</v>
      </c>
      <c r="CE1083" s="11"/>
      <c r="CF1083" s="11"/>
      <c r="CG1083" s="11"/>
      <c r="CH1083" s="11"/>
      <c r="CI1083" s="11"/>
      <c r="CJ1083" s="11"/>
      <c r="CK1083" s="11"/>
      <c r="CL1083" s="11"/>
      <c r="CM1083" s="11"/>
    </row>
    <row r="1084" spans="1:91" ht="24.75" customHeight="1">
      <c r="A1084" s="949" t="str">
        <f>IF(E1084&gt;0,"Wypełnione","")</f>
        <v/>
      </c>
      <c r="B1084" s="57"/>
      <c r="C1084" s="2050">
        <f>'Og s3a'!C1793</f>
        <v>0</v>
      </c>
      <c r="D1084" s="2052">
        <f>'Og s3a'!E1793</f>
        <v>0</v>
      </c>
      <c r="E1084" s="2050">
        <f>'Og s3a'!F1793</f>
        <v>0</v>
      </c>
      <c r="F1084" s="2771"/>
      <c r="G1084" s="448">
        <f>T1084</f>
        <v>0</v>
      </c>
      <c r="H1084" s="2773">
        <f>U1084</f>
        <v>0</v>
      </c>
      <c r="I1084" s="451"/>
      <c r="J1084" s="2775"/>
      <c r="K1084" s="451"/>
      <c r="L1084" s="2775"/>
      <c r="M1084" s="451"/>
      <c r="N1084" s="2775"/>
      <c r="O1084" s="451"/>
      <c r="P1084" s="2775"/>
      <c r="Q1084" s="11"/>
      <c r="R1084" s="11"/>
      <c r="S1084" s="396">
        <f>'Og s3a'!G1793</f>
        <v>0</v>
      </c>
      <c r="T1084" s="398">
        <f>'Og s3a'!D1793</f>
        <v>0</v>
      </c>
      <c r="U1084" s="444">
        <f>Import!N1782</f>
        <v>0</v>
      </c>
      <c r="V1084" s="11"/>
      <c r="W1084" s="306"/>
      <c r="X1084" s="306"/>
      <c r="Y1084" s="306"/>
      <c r="Z1084" s="970">
        <f>IF(F1084=AF$7,1,0)</f>
        <v>0</v>
      </c>
      <c r="AA1084" s="970">
        <f>Z1084*D1084</f>
        <v>0</v>
      </c>
      <c r="AB1084" s="978">
        <f>IF($Z1084=0,0,IF(AF1084+AH1084+AJ1084&gt;0,$AA1084,0))</f>
        <v>0</v>
      </c>
      <c r="AC1084" s="980">
        <f>IF($Z1084=0,0,IF(AND(AB1084=0,G1085&gt;0),$AA1084,0))</f>
        <v>0</v>
      </c>
      <c r="AD1084" s="969">
        <f>AA1084-AB1084-AC1084</f>
        <v>0</v>
      </c>
      <c r="AE1084" s="204">
        <f t="shared" si="340"/>
        <v>0</v>
      </c>
      <c r="AF1084" s="204">
        <f t="shared" si="340"/>
        <v>0</v>
      </c>
      <c r="AG1084" s="204">
        <f t="shared" si="340"/>
        <v>0</v>
      </c>
      <c r="AH1084" s="204">
        <f t="shared" si="340"/>
        <v>0</v>
      </c>
      <c r="AI1084" s="922">
        <f t="shared" si="340"/>
        <v>0</v>
      </c>
      <c r="AJ1084" s="205">
        <f t="shared" si="340"/>
        <v>0</v>
      </c>
      <c r="AK1084" s="973">
        <f>IF($Z1084=1,0,IF(AND($Z1084=0,AF1084&gt;0),1,IF(AND($Z1084=0,AH1084&gt;0),1,IF(AND($Z1084=0,AJ1084&gt;0),1,0))))</f>
        <v>0</v>
      </c>
      <c r="AL1084" s="973">
        <f>IF($Z1084=0,0,IF(AND($Z1084=1,AE1084&gt;0),1,IF(AND($Z1084=1,AG1084&gt;0),1,IF(AND($Z1084=1,AI1084&gt;0),1,0))))</f>
        <v>0</v>
      </c>
      <c r="AM1084" s="978">
        <f>IF($Z1084=0,0,IF(AQ1084+AS1084+AU1084&gt;0,$AA1084,0))</f>
        <v>0</v>
      </c>
      <c r="AN1084" s="980">
        <f>IF($Z1084=0,0,IF(AND(AM1084=0,I1085&gt;0),$AA1084,0))</f>
        <v>0</v>
      </c>
      <c r="AO1084" s="969">
        <f>$AA1084-AM1084-AN1084</f>
        <v>0</v>
      </c>
      <c r="AP1084" s="204">
        <f t="shared" si="341"/>
        <v>0</v>
      </c>
      <c r="AQ1084" s="204">
        <f t="shared" si="341"/>
        <v>0</v>
      </c>
      <c r="AR1084" s="204">
        <f t="shared" si="341"/>
        <v>0</v>
      </c>
      <c r="AS1084" s="204">
        <f t="shared" si="341"/>
        <v>0</v>
      </c>
      <c r="AT1084" s="204">
        <f t="shared" si="341"/>
        <v>0</v>
      </c>
      <c r="AU1084" s="205">
        <f t="shared" si="341"/>
        <v>0</v>
      </c>
      <c r="AV1084" s="973">
        <f>IF($Z1084=1,0,IF(AND($Z1084=0,AQ1084&gt;0),1,IF(AND($Z1084=0,AS1084&gt;0),1,IF(AND($Z1084=0,AU1084&gt;0),1,0))))</f>
        <v>0</v>
      </c>
      <c r="AW1084" s="973">
        <f>IF($Z1084=0,0,IF(AND($Z1084=1,AP1084&gt;0),1,IF(AND($Z1084=1,AR1084&gt;0),1,IF(AND($Z1084=1,AT1084&gt;0),1,0))))</f>
        <v>0</v>
      </c>
      <c r="AX1084" s="978">
        <f>IF($Z1084=0,0,IF(BB1084+BD1084+BF1084&gt;0,$AA1084,0))</f>
        <v>0</v>
      </c>
      <c r="AY1084" s="980">
        <f>IF($Z1084=0,0,IF(AND(AX1084=0,K1085&gt;0),$AA1084,0))</f>
        <v>0</v>
      </c>
      <c r="AZ1084" s="969">
        <f>$AA1084-AX1084-AY1084</f>
        <v>0</v>
      </c>
      <c r="BA1084" s="204">
        <f t="shared" si="342"/>
        <v>0</v>
      </c>
      <c r="BB1084" s="204">
        <f t="shared" si="342"/>
        <v>0</v>
      </c>
      <c r="BC1084" s="204">
        <f t="shared" si="342"/>
        <v>0</v>
      </c>
      <c r="BD1084" s="204">
        <f t="shared" si="342"/>
        <v>0</v>
      </c>
      <c r="BE1084" s="204">
        <f t="shared" si="342"/>
        <v>0</v>
      </c>
      <c r="BF1084" s="205">
        <f t="shared" si="342"/>
        <v>0</v>
      </c>
      <c r="BG1084" s="973">
        <f>IF($Z1084=1,0,IF(AND($Z1084=0,BB1084&gt;0),1,IF(AND($Z1084=0,BD1084&gt;0),1,IF(AND($Z1084=0,BF1084&gt;0),1,0))))</f>
        <v>0</v>
      </c>
      <c r="BH1084" s="973">
        <f>IF($Z1084=0,0,IF(AND($Z1084=1,BA1084&gt;0),1,IF(AND($Z1084=1,BC1084&gt;0),1,IF(AND($Z1084=1,BE1084&gt;0),1,0))))</f>
        <v>0</v>
      </c>
      <c r="BI1084" s="978">
        <f>IF($Z1084=0,0,IF(BM1084+BO1084+BQ1084&gt;0,$AA1084,0))</f>
        <v>0</v>
      </c>
      <c r="BJ1084" s="980">
        <f>IF($Z1084=0,0,IF(AND(BI1084=0,M1085&gt;0),$AA1084,0))</f>
        <v>0</v>
      </c>
      <c r="BK1084" s="969">
        <f>$AA1084-BI1084-BJ1084</f>
        <v>0</v>
      </c>
      <c r="BL1084" s="204">
        <f t="shared" si="343"/>
        <v>0</v>
      </c>
      <c r="BM1084" s="204">
        <f t="shared" si="343"/>
        <v>0</v>
      </c>
      <c r="BN1084" s="204">
        <f t="shared" si="343"/>
        <v>0</v>
      </c>
      <c r="BO1084" s="204">
        <f t="shared" si="343"/>
        <v>0</v>
      </c>
      <c r="BP1084" s="204">
        <f t="shared" si="343"/>
        <v>0</v>
      </c>
      <c r="BQ1084" s="205">
        <f t="shared" si="343"/>
        <v>0</v>
      </c>
      <c r="BR1084" s="973">
        <f>IF($Z1084=1,0,IF(AND($Z1084=0,BM1084&gt;0),1,IF(AND($Z1084=0,BO1084&gt;0),1,IF(AND($Z1084=0,BQ1084&gt;0),1,0))))</f>
        <v>0</v>
      </c>
      <c r="BS1084" s="973">
        <f>IF($Z1084=0,0,IF(AND($Z1084=1,BL1084&gt;0),1,IF(AND($Z1084=1,BN1084&gt;0),1,IF(AND($Z1084=1,BP1084&gt;0),1,0))))</f>
        <v>0</v>
      </c>
      <c r="BT1084" s="978">
        <f>IF($Z1084=0,0,IF(BX1084+BZ1084+CB1084&gt;0,$AA1084,0))</f>
        <v>0</v>
      </c>
      <c r="BU1084" s="980">
        <f>IF($Z1084=0,0,IF(AND(BT1084=0,O1085&gt;0),$AA1084,0))</f>
        <v>0</v>
      </c>
      <c r="BV1084" s="969">
        <f>$AA1084-BT1084-BU1084</f>
        <v>0</v>
      </c>
      <c r="BW1084" s="204">
        <f t="shared" si="344"/>
        <v>0</v>
      </c>
      <c r="BX1084" s="204">
        <f t="shared" si="344"/>
        <v>0</v>
      </c>
      <c r="BY1084" s="204">
        <f t="shared" si="344"/>
        <v>0</v>
      </c>
      <c r="BZ1084" s="204">
        <f t="shared" si="344"/>
        <v>0</v>
      </c>
      <c r="CA1084" s="204">
        <f t="shared" si="344"/>
        <v>0</v>
      </c>
      <c r="CB1084" s="205">
        <f t="shared" si="344"/>
        <v>0</v>
      </c>
      <c r="CC1084" s="973">
        <f>IF($Z1084=1,0,IF(AND($Z1084=0,BX1084&gt;0),1,IF(AND($Z1084=0,BZ1084&gt;0),1,IF(AND($Z1084=0,CB1084&gt;0),1,0))))</f>
        <v>0</v>
      </c>
      <c r="CD1084" s="973">
        <f>IF($Z1084=0,0,IF(AND($Z1084=1,BW1084&gt;0),1,IF(AND($Z1084=1,BY1084&gt;0),1,IF(AND($Z1084=1,CA1084&gt;0),1,0))))</f>
        <v>0</v>
      </c>
      <c r="CE1084" s="11"/>
      <c r="CF1084" s="11"/>
      <c r="CG1084" s="11"/>
      <c r="CH1084" s="11"/>
      <c r="CI1084" s="11"/>
      <c r="CJ1084" s="11"/>
      <c r="CK1084" s="11"/>
      <c r="CL1084" s="11"/>
      <c r="CM1084" s="11"/>
    </row>
    <row r="1085" spans="1:91" ht="14.25" customHeight="1">
      <c r="A1085" s="950" t="str">
        <f>A1084</f>
        <v/>
      </c>
      <c r="B1085" s="57"/>
      <c r="C1085" s="2051"/>
      <c r="D1085" s="2053"/>
      <c r="E1085" s="2051"/>
      <c r="F1085" s="2772"/>
      <c r="G1085" s="1121">
        <f>Import!Q1782</f>
        <v>0</v>
      </c>
      <c r="H1085" s="2774"/>
      <c r="I1085" s="450"/>
      <c r="J1085" s="2775"/>
      <c r="K1085" s="450"/>
      <c r="L1085" s="2775"/>
      <c r="M1085" s="450"/>
      <c r="N1085" s="2775"/>
      <c r="O1085" s="450"/>
      <c r="P1085" s="2775"/>
      <c r="Q1085" s="11"/>
      <c r="R1085" s="11"/>
      <c r="S1085" s="397"/>
      <c r="T1085" s="419"/>
      <c r="U1085" s="444">
        <f>Import!N1783</f>
        <v>0</v>
      </c>
      <c r="V1085" s="11"/>
      <c r="W1085" s="306"/>
      <c r="X1085" s="306"/>
      <c r="Y1085" s="306"/>
      <c r="Z1085" s="11"/>
      <c r="AE1085" s="204"/>
      <c r="AF1085" s="204"/>
      <c r="AG1085" s="204"/>
      <c r="AH1085" s="204"/>
      <c r="AI1085" s="922"/>
      <c r="AJ1085" s="205"/>
      <c r="AK1085" s="973"/>
      <c r="AL1085" s="973">
        <f>AL1084</f>
        <v>0</v>
      </c>
      <c r="AP1085" s="204"/>
      <c r="AQ1085" s="204"/>
      <c r="AR1085" s="204"/>
      <c r="AS1085" s="204"/>
      <c r="AT1085" s="204"/>
      <c r="AU1085" s="205"/>
      <c r="AV1085" s="973"/>
      <c r="AW1085" s="973">
        <f>AW1084</f>
        <v>0</v>
      </c>
      <c r="BA1085" s="204"/>
      <c r="BB1085" s="204"/>
      <c r="BC1085" s="204"/>
      <c r="BD1085" s="204"/>
      <c r="BE1085" s="204"/>
      <c r="BF1085" s="205"/>
      <c r="BG1085" s="973"/>
      <c r="BH1085" s="973">
        <f>BH1084</f>
        <v>0</v>
      </c>
      <c r="BL1085" s="204"/>
      <c r="BM1085" s="204"/>
      <c r="BN1085" s="204"/>
      <c r="BO1085" s="204"/>
      <c r="BP1085" s="204"/>
      <c r="BQ1085" s="205"/>
      <c r="BR1085" s="973"/>
      <c r="BS1085" s="973">
        <f>BS1084</f>
        <v>0</v>
      </c>
      <c r="BW1085" s="204"/>
      <c r="BX1085" s="204"/>
      <c r="BY1085" s="204"/>
      <c r="BZ1085" s="204"/>
      <c r="CA1085" s="204"/>
      <c r="CB1085" s="205"/>
      <c r="CC1085" s="973"/>
      <c r="CD1085" s="973">
        <f>CD1084</f>
        <v>0</v>
      </c>
      <c r="CE1085" s="11"/>
      <c r="CF1085" s="11"/>
      <c r="CG1085" s="11"/>
      <c r="CH1085" s="11"/>
      <c r="CI1085" s="11"/>
      <c r="CJ1085" s="11"/>
      <c r="CK1085" s="11"/>
      <c r="CL1085" s="11"/>
      <c r="CM1085" s="11"/>
    </row>
    <row r="1086" spans="1:91" ht="24.75" customHeight="1">
      <c r="A1086" s="949" t="str">
        <f>IF(E1086&gt;0,"Wypełnione","")</f>
        <v/>
      </c>
      <c r="B1086" s="57"/>
      <c r="C1086" s="2050">
        <f>'Og s3a'!C1795</f>
        <v>0</v>
      </c>
      <c r="D1086" s="2052">
        <f>'Og s3a'!E1795</f>
        <v>0</v>
      </c>
      <c r="E1086" s="2050">
        <f>'Og s3a'!F1795</f>
        <v>0</v>
      </c>
      <c r="F1086" s="2771"/>
      <c r="G1086" s="448">
        <f>T1086</f>
        <v>0</v>
      </c>
      <c r="H1086" s="2773">
        <f>U1086</f>
        <v>0</v>
      </c>
      <c r="I1086" s="451"/>
      <c r="J1086" s="2775"/>
      <c r="K1086" s="451"/>
      <c r="L1086" s="2775"/>
      <c r="M1086" s="451"/>
      <c r="N1086" s="2775"/>
      <c r="O1086" s="451"/>
      <c r="P1086" s="2775"/>
      <c r="Q1086" s="11"/>
      <c r="R1086" s="11"/>
      <c r="S1086" s="396">
        <f>'Og s3a'!G1795</f>
        <v>0</v>
      </c>
      <c r="T1086" s="398">
        <f>'Og s3a'!D1795</f>
        <v>0</v>
      </c>
      <c r="U1086" s="444">
        <f>Import!N1784</f>
        <v>0</v>
      </c>
      <c r="V1086" s="11"/>
      <c r="W1086" s="306"/>
      <c r="X1086" s="306"/>
      <c r="Y1086" s="306"/>
      <c r="Z1086" s="970">
        <f>IF(F1086=AF$7,1,0)</f>
        <v>0</v>
      </c>
      <c r="AA1086" s="970">
        <f>Z1086*D1086</f>
        <v>0</v>
      </c>
      <c r="AB1086" s="978">
        <f>IF($Z1086=0,0,IF(AF1086+AH1086+AJ1086&gt;0,$AA1086,0))</f>
        <v>0</v>
      </c>
      <c r="AC1086" s="980">
        <f>IF($Z1086=0,0,IF(AND(AB1086=0,G1087&gt;0),$AA1086,0))</f>
        <v>0</v>
      </c>
      <c r="AD1086" s="969">
        <f>AA1086-AB1086-AC1086</f>
        <v>0</v>
      </c>
      <c r="AE1086" s="204">
        <f t="shared" si="340"/>
        <v>0</v>
      </c>
      <c r="AF1086" s="204">
        <f t="shared" si="340"/>
        <v>0</v>
      </c>
      <c r="AG1086" s="204">
        <f t="shared" si="340"/>
        <v>0</v>
      </c>
      <c r="AH1086" s="204">
        <f t="shared" si="340"/>
        <v>0</v>
      </c>
      <c r="AI1086" s="922">
        <f t="shared" si="340"/>
        <v>0</v>
      </c>
      <c r="AJ1086" s="205">
        <f t="shared" si="340"/>
        <v>0</v>
      </c>
      <c r="AK1086" s="973">
        <f>IF($Z1086=1,0,IF(AND($Z1086=0,AF1086&gt;0),1,IF(AND($Z1086=0,AH1086&gt;0),1,IF(AND($Z1086=0,AJ1086&gt;0),1,0))))</f>
        <v>0</v>
      </c>
      <c r="AL1086" s="973">
        <f>IF($Z1086=0,0,IF(AND($Z1086=1,AE1086&gt;0),1,IF(AND($Z1086=1,AG1086&gt;0),1,IF(AND($Z1086=1,AI1086&gt;0),1,0))))</f>
        <v>0</v>
      </c>
      <c r="AM1086" s="978">
        <f>IF($Z1086=0,0,IF(AQ1086+AS1086+AU1086&gt;0,$AA1086,0))</f>
        <v>0</v>
      </c>
      <c r="AN1086" s="980">
        <f>IF($Z1086=0,0,IF(AND(AM1086=0,I1087&gt;0),$AA1086,0))</f>
        <v>0</v>
      </c>
      <c r="AO1086" s="969">
        <f>$AA1086-AM1086-AN1086</f>
        <v>0</v>
      </c>
      <c r="AP1086" s="204">
        <f t="shared" si="341"/>
        <v>0</v>
      </c>
      <c r="AQ1086" s="204">
        <f t="shared" si="341"/>
        <v>0</v>
      </c>
      <c r="AR1086" s="204">
        <f t="shared" si="341"/>
        <v>0</v>
      </c>
      <c r="AS1086" s="204">
        <f t="shared" si="341"/>
        <v>0</v>
      </c>
      <c r="AT1086" s="204">
        <f t="shared" si="341"/>
        <v>0</v>
      </c>
      <c r="AU1086" s="205">
        <f t="shared" si="341"/>
        <v>0</v>
      </c>
      <c r="AV1086" s="973">
        <f>IF($Z1086=1,0,IF(AND($Z1086=0,AQ1086&gt;0),1,IF(AND($Z1086=0,AS1086&gt;0),1,IF(AND($Z1086=0,AU1086&gt;0),1,0))))</f>
        <v>0</v>
      </c>
      <c r="AW1086" s="973">
        <f>IF($Z1086=0,0,IF(AND($Z1086=1,AP1086&gt;0),1,IF(AND($Z1086=1,AR1086&gt;0),1,IF(AND($Z1086=1,AT1086&gt;0),1,0))))</f>
        <v>0</v>
      </c>
      <c r="AX1086" s="978">
        <f>IF($Z1086=0,0,IF(BB1086+BD1086+BF1086&gt;0,$AA1086,0))</f>
        <v>0</v>
      </c>
      <c r="AY1086" s="980">
        <f>IF($Z1086=0,0,IF(AND(AX1086=0,K1087&gt;0),$AA1086,0))</f>
        <v>0</v>
      </c>
      <c r="AZ1086" s="969">
        <f>$AA1086-AX1086-AY1086</f>
        <v>0</v>
      </c>
      <c r="BA1086" s="204">
        <f t="shared" si="342"/>
        <v>0</v>
      </c>
      <c r="BB1086" s="204">
        <f t="shared" si="342"/>
        <v>0</v>
      </c>
      <c r="BC1086" s="204">
        <f t="shared" si="342"/>
        <v>0</v>
      </c>
      <c r="BD1086" s="204">
        <f t="shared" si="342"/>
        <v>0</v>
      </c>
      <c r="BE1086" s="204">
        <f t="shared" si="342"/>
        <v>0</v>
      </c>
      <c r="BF1086" s="205">
        <f t="shared" si="342"/>
        <v>0</v>
      </c>
      <c r="BG1086" s="973">
        <f>IF($Z1086=1,0,IF(AND($Z1086=0,BB1086&gt;0),1,IF(AND($Z1086=0,BD1086&gt;0),1,IF(AND($Z1086=0,BF1086&gt;0),1,0))))</f>
        <v>0</v>
      </c>
      <c r="BH1086" s="973">
        <f>IF($Z1086=0,0,IF(AND($Z1086=1,BA1086&gt;0),1,IF(AND($Z1086=1,BC1086&gt;0),1,IF(AND($Z1086=1,BE1086&gt;0),1,0))))</f>
        <v>0</v>
      </c>
      <c r="BI1086" s="978">
        <f>IF($Z1086=0,0,IF(BM1086+BO1086+BQ1086&gt;0,$AA1086,0))</f>
        <v>0</v>
      </c>
      <c r="BJ1086" s="980">
        <f>IF($Z1086=0,0,IF(AND(BI1086=0,M1087&gt;0),$AA1086,0))</f>
        <v>0</v>
      </c>
      <c r="BK1086" s="969">
        <f>$AA1086-BI1086-BJ1086</f>
        <v>0</v>
      </c>
      <c r="BL1086" s="204">
        <f t="shared" si="343"/>
        <v>0</v>
      </c>
      <c r="BM1086" s="204">
        <f t="shared" si="343"/>
        <v>0</v>
      </c>
      <c r="BN1086" s="204">
        <f t="shared" si="343"/>
        <v>0</v>
      </c>
      <c r="BO1086" s="204">
        <f t="shared" si="343"/>
        <v>0</v>
      </c>
      <c r="BP1086" s="204">
        <f t="shared" si="343"/>
        <v>0</v>
      </c>
      <c r="BQ1086" s="205">
        <f t="shared" si="343"/>
        <v>0</v>
      </c>
      <c r="BR1086" s="973">
        <f>IF($Z1086=1,0,IF(AND($Z1086=0,BM1086&gt;0),1,IF(AND($Z1086=0,BO1086&gt;0),1,IF(AND($Z1086=0,BQ1086&gt;0),1,0))))</f>
        <v>0</v>
      </c>
      <c r="BS1086" s="973">
        <f>IF($Z1086=0,0,IF(AND($Z1086=1,BL1086&gt;0),1,IF(AND($Z1086=1,BN1086&gt;0),1,IF(AND($Z1086=1,BP1086&gt;0),1,0))))</f>
        <v>0</v>
      </c>
      <c r="BT1086" s="978">
        <f>IF($Z1086=0,0,IF(BX1086+BZ1086+CB1086&gt;0,$AA1086,0))</f>
        <v>0</v>
      </c>
      <c r="BU1086" s="980">
        <f>IF($Z1086=0,0,IF(AND(BT1086=0,O1087&gt;0),$AA1086,0))</f>
        <v>0</v>
      </c>
      <c r="BV1086" s="969">
        <f>$AA1086-BT1086-BU1086</f>
        <v>0</v>
      </c>
      <c r="BW1086" s="204">
        <f t="shared" si="344"/>
        <v>0</v>
      </c>
      <c r="BX1086" s="204">
        <f t="shared" si="344"/>
        <v>0</v>
      </c>
      <c r="BY1086" s="204">
        <f t="shared" si="344"/>
        <v>0</v>
      </c>
      <c r="BZ1086" s="204">
        <f t="shared" si="344"/>
        <v>0</v>
      </c>
      <c r="CA1086" s="204">
        <f t="shared" si="344"/>
        <v>0</v>
      </c>
      <c r="CB1086" s="205">
        <f t="shared" si="344"/>
        <v>0</v>
      </c>
      <c r="CC1086" s="973">
        <f>IF($Z1086=1,0,IF(AND($Z1086=0,BX1086&gt;0),1,IF(AND($Z1086=0,BZ1086&gt;0),1,IF(AND($Z1086=0,CB1086&gt;0),1,0))))</f>
        <v>0</v>
      </c>
      <c r="CD1086" s="973">
        <f>IF($Z1086=0,0,IF(AND($Z1086=1,BW1086&gt;0),1,IF(AND($Z1086=1,BY1086&gt;0),1,IF(AND($Z1086=1,CA1086&gt;0),1,0))))</f>
        <v>0</v>
      </c>
      <c r="CE1086" s="11"/>
      <c r="CF1086" s="11"/>
      <c r="CG1086" s="11"/>
      <c r="CH1086" s="11"/>
      <c r="CI1086" s="11"/>
      <c r="CJ1086" s="11"/>
      <c r="CK1086" s="11"/>
      <c r="CL1086" s="11"/>
      <c r="CM1086" s="11"/>
    </row>
    <row r="1087" spans="1:91" ht="14.25" customHeight="1">
      <c r="A1087" s="950" t="str">
        <f>A1086</f>
        <v/>
      </c>
      <c r="B1087" s="57"/>
      <c r="C1087" s="2051"/>
      <c r="D1087" s="2053"/>
      <c r="E1087" s="2051"/>
      <c r="F1087" s="2772"/>
      <c r="G1087" s="1121">
        <f>Import!Q1784</f>
        <v>0</v>
      </c>
      <c r="H1087" s="2774"/>
      <c r="I1087" s="450"/>
      <c r="J1087" s="2775"/>
      <c r="K1087" s="450"/>
      <c r="L1087" s="2775"/>
      <c r="M1087" s="450"/>
      <c r="N1087" s="2775"/>
      <c r="O1087" s="450"/>
      <c r="P1087" s="2775"/>
      <c r="Q1087" s="11"/>
      <c r="R1087" s="11"/>
      <c r="S1087" s="397"/>
      <c r="T1087" s="419"/>
      <c r="U1087" s="444">
        <f>Import!N1785</f>
        <v>0</v>
      </c>
      <c r="V1087" s="11"/>
      <c r="W1087" s="306"/>
      <c r="X1087" s="306"/>
      <c r="Y1087" s="306"/>
      <c r="Z1087" s="11"/>
      <c r="AE1087" s="204"/>
      <c r="AF1087" s="204"/>
      <c r="AG1087" s="204"/>
      <c r="AH1087" s="204"/>
      <c r="AI1087" s="922"/>
      <c r="AJ1087" s="205"/>
      <c r="AK1087" s="973"/>
      <c r="AL1087" s="973">
        <f>AL1086</f>
        <v>0</v>
      </c>
      <c r="AP1087" s="204"/>
      <c r="AQ1087" s="204"/>
      <c r="AR1087" s="204"/>
      <c r="AS1087" s="204"/>
      <c r="AT1087" s="204"/>
      <c r="AU1087" s="205"/>
      <c r="AV1087" s="973"/>
      <c r="AW1087" s="973">
        <f>AW1086</f>
        <v>0</v>
      </c>
      <c r="BA1087" s="204"/>
      <c r="BB1087" s="204"/>
      <c r="BC1087" s="204"/>
      <c r="BD1087" s="204"/>
      <c r="BE1087" s="204"/>
      <c r="BF1087" s="205"/>
      <c r="BG1087" s="973"/>
      <c r="BH1087" s="973">
        <f>BH1086</f>
        <v>0</v>
      </c>
      <c r="BL1087" s="204"/>
      <c r="BM1087" s="204"/>
      <c r="BN1087" s="204"/>
      <c r="BO1087" s="204"/>
      <c r="BP1087" s="204"/>
      <c r="BQ1087" s="205"/>
      <c r="BR1087" s="973"/>
      <c r="BS1087" s="973">
        <f>BS1086</f>
        <v>0</v>
      </c>
      <c r="BW1087" s="204"/>
      <c r="BX1087" s="204"/>
      <c r="BY1087" s="204"/>
      <c r="BZ1087" s="204"/>
      <c r="CA1087" s="204"/>
      <c r="CB1087" s="205"/>
      <c r="CC1087" s="973"/>
      <c r="CD1087" s="973">
        <f>CD1086</f>
        <v>0</v>
      </c>
      <c r="CE1087" s="11"/>
      <c r="CF1087" s="11"/>
      <c r="CG1087" s="11"/>
      <c r="CH1087" s="11"/>
      <c r="CI1087" s="11"/>
      <c r="CJ1087" s="11"/>
      <c r="CK1087" s="11"/>
      <c r="CL1087" s="11"/>
      <c r="CM1087" s="11"/>
    </row>
    <row r="1088" spans="1:91" ht="24.75" customHeight="1">
      <c r="A1088" s="949" t="str">
        <f>IF(E1088&gt;0,"Wypełnione","")</f>
        <v/>
      </c>
      <c r="B1088" s="57"/>
      <c r="C1088" s="2050">
        <f>'Og s3a'!C1797</f>
        <v>0</v>
      </c>
      <c r="D1088" s="2052">
        <f>'Og s3a'!E1797</f>
        <v>0</v>
      </c>
      <c r="E1088" s="2050">
        <f>'Og s3a'!F1797</f>
        <v>0</v>
      </c>
      <c r="F1088" s="2771"/>
      <c r="G1088" s="448">
        <f>T1088</f>
        <v>0</v>
      </c>
      <c r="H1088" s="2773">
        <f>U1088</f>
        <v>0</v>
      </c>
      <c r="I1088" s="451"/>
      <c r="J1088" s="2775"/>
      <c r="K1088" s="451"/>
      <c r="L1088" s="2775"/>
      <c r="M1088" s="451"/>
      <c r="N1088" s="2775"/>
      <c r="O1088" s="451"/>
      <c r="P1088" s="2775"/>
      <c r="Q1088" s="11"/>
      <c r="R1088" s="11"/>
      <c r="S1088" s="396">
        <f>'Og s3a'!G1797</f>
        <v>0</v>
      </c>
      <c r="T1088" s="398">
        <f>'Og s3a'!D1797</f>
        <v>0</v>
      </c>
      <c r="U1088" s="444">
        <f>Import!N1786</f>
        <v>0</v>
      </c>
      <c r="V1088" s="11"/>
      <c r="W1088" s="306"/>
      <c r="X1088" s="306"/>
      <c r="Y1088" s="306"/>
      <c r="Z1088" s="970">
        <f>IF(F1088=AF$7,1,0)</f>
        <v>0</v>
      </c>
      <c r="AA1088" s="970">
        <f>Z1088*D1088</f>
        <v>0</v>
      </c>
      <c r="AB1088" s="978">
        <f>IF($Z1088=0,0,IF(AF1088+AH1088+AJ1088&gt;0,$AA1088,0))</f>
        <v>0</v>
      </c>
      <c r="AC1088" s="980">
        <f>IF($Z1088=0,0,IF(AND(AB1088=0,G1089&gt;0),$AA1088,0))</f>
        <v>0</v>
      </c>
      <c r="AD1088" s="969">
        <f>AA1088-AB1088-AC1088</f>
        <v>0</v>
      </c>
      <c r="AE1088" s="204">
        <f t="shared" si="340"/>
        <v>0</v>
      </c>
      <c r="AF1088" s="204">
        <f t="shared" si="340"/>
        <v>0</v>
      </c>
      <c r="AG1088" s="204">
        <f t="shared" si="340"/>
        <v>0</v>
      </c>
      <c r="AH1088" s="204">
        <f t="shared" si="340"/>
        <v>0</v>
      </c>
      <c r="AI1088" s="922">
        <f t="shared" si="340"/>
        <v>0</v>
      </c>
      <c r="AJ1088" s="205">
        <f t="shared" si="340"/>
        <v>0</v>
      </c>
      <c r="AK1088" s="973">
        <f>IF($Z1088=1,0,IF(AND($Z1088=0,AF1088&gt;0),1,IF(AND($Z1088=0,AH1088&gt;0),1,IF(AND($Z1088=0,AJ1088&gt;0),1,0))))</f>
        <v>0</v>
      </c>
      <c r="AL1088" s="973">
        <f>IF($Z1088=0,0,IF(AND($Z1088=1,AE1088&gt;0),1,IF(AND($Z1088=1,AG1088&gt;0),1,IF(AND($Z1088=1,AI1088&gt;0),1,0))))</f>
        <v>0</v>
      </c>
      <c r="AM1088" s="978">
        <f>IF($Z1088=0,0,IF(AQ1088+AS1088+AU1088&gt;0,$AA1088,0))</f>
        <v>0</v>
      </c>
      <c r="AN1088" s="980">
        <f>IF($Z1088=0,0,IF(AND(AM1088=0,I1089&gt;0),$AA1088,0))</f>
        <v>0</v>
      </c>
      <c r="AO1088" s="969">
        <f>$AA1088-AM1088-AN1088</f>
        <v>0</v>
      </c>
      <c r="AP1088" s="204">
        <f t="shared" si="341"/>
        <v>0</v>
      </c>
      <c r="AQ1088" s="204">
        <f t="shared" si="341"/>
        <v>0</v>
      </c>
      <c r="AR1088" s="204">
        <f t="shared" si="341"/>
        <v>0</v>
      </c>
      <c r="AS1088" s="204">
        <f t="shared" si="341"/>
        <v>0</v>
      </c>
      <c r="AT1088" s="204">
        <f t="shared" si="341"/>
        <v>0</v>
      </c>
      <c r="AU1088" s="205">
        <f t="shared" si="341"/>
        <v>0</v>
      </c>
      <c r="AV1088" s="973">
        <f>IF($Z1088=1,0,IF(AND($Z1088=0,AQ1088&gt;0),1,IF(AND($Z1088=0,AS1088&gt;0),1,IF(AND($Z1088=0,AU1088&gt;0),1,0))))</f>
        <v>0</v>
      </c>
      <c r="AW1088" s="973">
        <f>IF($Z1088=0,0,IF(AND($Z1088=1,AP1088&gt;0),1,IF(AND($Z1088=1,AR1088&gt;0),1,IF(AND($Z1088=1,AT1088&gt;0),1,0))))</f>
        <v>0</v>
      </c>
      <c r="AX1088" s="978">
        <f>IF($Z1088=0,0,IF(BB1088+BD1088+BF1088&gt;0,$AA1088,0))</f>
        <v>0</v>
      </c>
      <c r="AY1088" s="980">
        <f>IF($Z1088=0,0,IF(AND(AX1088=0,K1089&gt;0),$AA1088,0))</f>
        <v>0</v>
      </c>
      <c r="AZ1088" s="969">
        <f>$AA1088-AX1088-AY1088</f>
        <v>0</v>
      </c>
      <c r="BA1088" s="204">
        <f t="shared" si="342"/>
        <v>0</v>
      </c>
      <c r="BB1088" s="204">
        <f t="shared" si="342"/>
        <v>0</v>
      </c>
      <c r="BC1088" s="204">
        <f t="shared" si="342"/>
        <v>0</v>
      </c>
      <c r="BD1088" s="204">
        <f t="shared" si="342"/>
        <v>0</v>
      </c>
      <c r="BE1088" s="204">
        <f t="shared" si="342"/>
        <v>0</v>
      </c>
      <c r="BF1088" s="205">
        <f t="shared" si="342"/>
        <v>0</v>
      </c>
      <c r="BG1088" s="973">
        <f>IF($Z1088=1,0,IF(AND($Z1088=0,BB1088&gt;0),1,IF(AND($Z1088=0,BD1088&gt;0),1,IF(AND($Z1088=0,BF1088&gt;0),1,0))))</f>
        <v>0</v>
      </c>
      <c r="BH1088" s="973">
        <f>IF($Z1088=0,0,IF(AND($Z1088=1,BA1088&gt;0),1,IF(AND($Z1088=1,BC1088&gt;0),1,IF(AND($Z1088=1,BE1088&gt;0),1,0))))</f>
        <v>0</v>
      </c>
      <c r="BI1088" s="978">
        <f>IF($Z1088=0,0,IF(BM1088+BO1088+BQ1088&gt;0,$AA1088,0))</f>
        <v>0</v>
      </c>
      <c r="BJ1088" s="980">
        <f>IF($Z1088=0,0,IF(AND(BI1088=0,M1089&gt;0),$AA1088,0))</f>
        <v>0</v>
      </c>
      <c r="BK1088" s="969">
        <f>$AA1088-BI1088-BJ1088</f>
        <v>0</v>
      </c>
      <c r="BL1088" s="204">
        <f t="shared" si="343"/>
        <v>0</v>
      </c>
      <c r="BM1088" s="204">
        <f t="shared" si="343"/>
        <v>0</v>
      </c>
      <c r="BN1088" s="204">
        <f t="shared" si="343"/>
        <v>0</v>
      </c>
      <c r="BO1088" s="204">
        <f t="shared" si="343"/>
        <v>0</v>
      </c>
      <c r="BP1088" s="204">
        <f t="shared" si="343"/>
        <v>0</v>
      </c>
      <c r="BQ1088" s="205">
        <f t="shared" si="343"/>
        <v>0</v>
      </c>
      <c r="BR1088" s="973">
        <f>IF($Z1088=1,0,IF(AND($Z1088=0,BM1088&gt;0),1,IF(AND($Z1088=0,BO1088&gt;0),1,IF(AND($Z1088=0,BQ1088&gt;0),1,0))))</f>
        <v>0</v>
      </c>
      <c r="BS1088" s="973">
        <f>IF($Z1088=0,0,IF(AND($Z1088=1,BL1088&gt;0),1,IF(AND($Z1088=1,BN1088&gt;0),1,IF(AND($Z1088=1,BP1088&gt;0),1,0))))</f>
        <v>0</v>
      </c>
      <c r="BT1088" s="978">
        <f>IF($Z1088=0,0,IF(BX1088+BZ1088+CB1088&gt;0,$AA1088,0))</f>
        <v>0</v>
      </c>
      <c r="BU1088" s="980">
        <f>IF($Z1088=0,0,IF(AND(BT1088=0,O1089&gt;0),$AA1088,0))</f>
        <v>0</v>
      </c>
      <c r="BV1088" s="969">
        <f>$AA1088-BT1088-BU1088</f>
        <v>0</v>
      </c>
      <c r="BW1088" s="204">
        <f t="shared" si="344"/>
        <v>0</v>
      </c>
      <c r="BX1088" s="204">
        <f t="shared" si="344"/>
        <v>0</v>
      </c>
      <c r="BY1088" s="204">
        <f t="shared" si="344"/>
        <v>0</v>
      </c>
      <c r="BZ1088" s="204">
        <f t="shared" si="344"/>
        <v>0</v>
      </c>
      <c r="CA1088" s="204">
        <f t="shared" si="344"/>
        <v>0</v>
      </c>
      <c r="CB1088" s="205">
        <f t="shared" si="344"/>
        <v>0</v>
      </c>
      <c r="CC1088" s="973">
        <f>IF($Z1088=1,0,IF(AND($Z1088=0,BX1088&gt;0),1,IF(AND($Z1088=0,BZ1088&gt;0),1,IF(AND($Z1088=0,CB1088&gt;0),1,0))))</f>
        <v>0</v>
      </c>
      <c r="CD1088" s="973">
        <f>IF($Z1088=0,0,IF(AND($Z1088=1,BW1088&gt;0),1,IF(AND($Z1088=1,BY1088&gt;0),1,IF(AND($Z1088=1,CA1088&gt;0),1,0))))</f>
        <v>0</v>
      </c>
      <c r="CE1088" s="11"/>
      <c r="CF1088" s="11"/>
      <c r="CG1088" s="11"/>
      <c r="CH1088" s="11"/>
      <c r="CI1088" s="11"/>
      <c r="CJ1088" s="11"/>
      <c r="CK1088" s="11"/>
      <c r="CL1088" s="11"/>
      <c r="CM1088" s="11"/>
    </row>
    <row r="1089" spans="1:91" ht="14.25" customHeight="1">
      <c r="A1089" s="950" t="str">
        <f>A1088</f>
        <v/>
      </c>
      <c r="B1089" s="57"/>
      <c r="C1089" s="2051"/>
      <c r="D1089" s="2053"/>
      <c r="E1089" s="2051"/>
      <c r="F1089" s="2772"/>
      <c r="G1089" s="1121">
        <f>Import!Q1786</f>
        <v>0</v>
      </c>
      <c r="H1089" s="2774"/>
      <c r="I1089" s="450"/>
      <c r="J1089" s="2775"/>
      <c r="K1089" s="450"/>
      <c r="L1089" s="2775"/>
      <c r="M1089" s="450"/>
      <c r="N1089" s="2775"/>
      <c r="O1089" s="450"/>
      <c r="P1089" s="2775"/>
      <c r="Q1089" s="11"/>
      <c r="R1089" s="11"/>
      <c r="S1089" s="397"/>
      <c r="T1089" s="419"/>
      <c r="U1089" s="444">
        <f>Import!N1787</f>
        <v>0</v>
      </c>
      <c r="V1089" s="11"/>
      <c r="W1089" s="306"/>
      <c r="X1089" s="306"/>
      <c r="Y1089" s="306"/>
      <c r="Z1089" s="11"/>
      <c r="AE1089" s="204"/>
      <c r="AF1089" s="204"/>
      <c r="AG1089" s="204"/>
      <c r="AH1089" s="204"/>
      <c r="AI1089" s="922"/>
      <c r="AJ1089" s="205"/>
      <c r="AK1089" s="973"/>
      <c r="AL1089" s="973">
        <f>AL1088</f>
        <v>0</v>
      </c>
      <c r="AP1089" s="204"/>
      <c r="AQ1089" s="204"/>
      <c r="AR1089" s="204"/>
      <c r="AS1089" s="204"/>
      <c r="AT1089" s="204"/>
      <c r="AU1089" s="205"/>
      <c r="AV1089" s="973"/>
      <c r="AW1089" s="973">
        <f>AW1088</f>
        <v>0</v>
      </c>
      <c r="BA1089" s="204"/>
      <c r="BB1089" s="204"/>
      <c r="BC1089" s="204"/>
      <c r="BD1089" s="204"/>
      <c r="BE1089" s="204"/>
      <c r="BF1089" s="205"/>
      <c r="BG1089" s="973"/>
      <c r="BH1089" s="973">
        <f>BH1088</f>
        <v>0</v>
      </c>
      <c r="BL1089" s="204"/>
      <c r="BM1089" s="204"/>
      <c r="BN1089" s="204"/>
      <c r="BO1089" s="204"/>
      <c r="BP1089" s="204"/>
      <c r="BQ1089" s="205"/>
      <c r="BR1089" s="973"/>
      <c r="BS1089" s="973">
        <f>BS1088</f>
        <v>0</v>
      </c>
      <c r="BW1089" s="204"/>
      <c r="BX1089" s="204"/>
      <c r="BY1089" s="204"/>
      <c r="BZ1089" s="204"/>
      <c r="CA1089" s="204"/>
      <c r="CB1089" s="205"/>
      <c r="CC1089" s="973"/>
      <c r="CD1089" s="973">
        <f>CD1088</f>
        <v>0</v>
      </c>
      <c r="CE1089" s="11"/>
      <c r="CF1089" s="11"/>
      <c r="CG1089" s="11"/>
      <c r="CH1089" s="11"/>
      <c r="CI1089" s="11"/>
      <c r="CJ1089" s="11"/>
      <c r="CK1089" s="11"/>
      <c r="CL1089" s="11"/>
      <c r="CM1089" s="11"/>
    </row>
    <row r="1090" spans="1:91" ht="24.75" customHeight="1">
      <c r="A1090" s="949" t="str">
        <f>IF(E1090&gt;0,"Wypełnione","")</f>
        <v/>
      </c>
      <c r="B1090" s="57"/>
      <c r="C1090" s="2050">
        <f>'Og s3a'!C1799</f>
        <v>0</v>
      </c>
      <c r="D1090" s="2052">
        <f>'Og s3a'!E1799</f>
        <v>0</v>
      </c>
      <c r="E1090" s="2050">
        <f>'Og s3a'!F1799</f>
        <v>0</v>
      </c>
      <c r="F1090" s="2771"/>
      <c r="G1090" s="448">
        <f>T1090</f>
        <v>0</v>
      </c>
      <c r="H1090" s="2773">
        <f>U1090</f>
        <v>0</v>
      </c>
      <c r="I1090" s="451"/>
      <c r="J1090" s="2775"/>
      <c r="K1090" s="451"/>
      <c r="L1090" s="2775"/>
      <c r="M1090" s="451"/>
      <c r="N1090" s="2775"/>
      <c r="O1090" s="451"/>
      <c r="P1090" s="2775"/>
      <c r="Q1090" s="11"/>
      <c r="R1090" s="11"/>
      <c r="S1090" s="396">
        <f>'Og s3a'!G1799</f>
        <v>0</v>
      </c>
      <c r="T1090" s="398">
        <f>'Og s3a'!D1799</f>
        <v>0</v>
      </c>
      <c r="U1090" s="444">
        <f>Import!N1788</f>
        <v>0</v>
      </c>
      <c r="V1090" s="11"/>
      <c r="W1090" s="306"/>
      <c r="X1090" s="306"/>
      <c r="Y1090" s="306"/>
      <c r="Z1090" s="970">
        <f>IF(F1090=AF$7,1,0)</f>
        <v>0</v>
      </c>
      <c r="AA1090" s="970">
        <f>Z1090*D1090</f>
        <v>0</v>
      </c>
      <c r="AB1090" s="978">
        <f>IF($Z1090=0,0,IF(AF1090+AH1090+AJ1090&gt;0,$AA1090,0))</f>
        <v>0</v>
      </c>
      <c r="AC1090" s="980">
        <f>IF($Z1090=0,0,IF(AND(AB1090=0,G1091&gt;0),$AA1090,0))</f>
        <v>0</v>
      </c>
      <c r="AD1090" s="969">
        <f>AA1090-AB1090-AC1090</f>
        <v>0</v>
      </c>
      <c r="AE1090" s="204">
        <f t="shared" si="340"/>
        <v>0</v>
      </c>
      <c r="AF1090" s="204">
        <f t="shared" si="340"/>
        <v>0</v>
      </c>
      <c r="AG1090" s="204">
        <f t="shared" si="340"/>
        <v>0</v>
      </c>
      <c r="AH1090" s="204">
        <f t="shared" si="340"/>
        <v>0</v>
      </c>
      <c r="AI1090" s="922">
        <f t="shared" si="340"/>
        <v>0</v>
      </c>
      <c r="AJ1090" s="205">
        <f t="shared" si="340"/>
        <v>0</v>
      </c>
      <c r="AK1090" s="973">
        <f>IF($Z1090=1,0,IF(AND($Z1090=0,AF1090&gt;0),1,IF(AND($Z1090=0,AH1090&gt;0),1,IF(AND($Z1090=0,AJ1090&gt;0),1,0))))</f>
        <v>0</v>
      </c>
      <c r="AL1090" s="973">
        <f>IF($Z1090=0,0,IF(AND($Z1090=1,AE1090&gt;0),1,IF(AND($Z1090=1,AG1090&gt;0),1,IF(AND($Z1090=1,AI1090&gt;0),1,0))))</f>
        <v>0</v>
      </c>
      <c r="AM1090" s="978">
        <f>IF($Z1090=0,0,IF(AQ1090+AS1090+AU1090&gt;0,$AA1090,0))</f>
        <v>0</v>
      </c>
      <c r="AN1090" s="980">
        <f>IF($Z1090=0,0,IF(AND(AM1090=0,I1091&gt;0),$AA1090,0))</f>
        <v>0</v>
      </c>
      <c r="AO1090" s="969">
        <f>$AA1090-AM1090-AN1090</f>
        <v>0</v>
      </c>
      <c r="AP1090" s="204">
        <f t="shared" si="341"/>
        <v>0</v>
      </c>
      <c r="AQ1090" s="204">
        <f t="shared" si="341"/>
        <v>0</v>
      </c>
      <c r="AR1090" s="204">
        <f t="shared" si="341"/>
        <v>0</v>
      </c>
      <c r="AS1090" s="204">
        <f t="shared" si="341"/>
        <v>0</v>
      </c>
      <c r="AT1090" s="204">
        <f t="shared" si="341"/>
        <v>0</v>
      </c>
      <c r="AU1090" s="205">
        <f t="shared" si="341"/>
        <v>0</v>
      </c>
      <c r="AV1090" s="973">
        <f>IF($Z1090=1,0,IF(AND($Z1090=0,AQ1090&gt;0),1,IF(AND($Z1090=0,AS1090&gt;0),1,IF(AND($Z1090=0,AU1090&gt;0),1,0))))</f>
        <v>0</v>
      </c>
      <c r="AW1090" s="973">
        <f>IF($Z1090=0,0,IF(AND($Z1090=1,AP1090&gt;0),1,IF(AND($Z1090=1,AR1090&gt;0),1,IF(AND($Z1090=1,AT1090&gt;0),1,0))))</f>
        <v>0</v>
      </c>
      <c r="AX1090" s="978">
        <f>IF($Z1090=0,0,IF(BB1090+BD1090+BF1090&gt;0,$AA1090,0))</f>
        <v>0</v>
      </c>
      <c r="AY1090" s="980">
        <f>IF($Z1090=0,0,IF(AND(AX1090=0,K1091&gt;0),$AA1090,0))</f>
        <v>0</v>
      </c>
      <c r="AZ1090" s="969">
        <f>$AA1090-AX1090-AY1090</f>
        <v>0</v>
      </c>
      <c r="BA1090" s="204">
        <f t="shared" si="342"/>
        <v>0</v>
      </c>
      <c r="BB1090" s="204">
        <f t="shared" si="342"/>
        <v>0</v>
      </c>
      <c r="BC1090" s="204">
        <f t="shared" si="342"/>
        <v>0</v>
      </c>
      <c r="BD1090" s="204">
        <f t="shared" si="342"/>
        <v>0</v>
      </c>
      <c r="BE1090" s="204">
        <f t="shared" si="342"/>
        <v>0</v>
      </c>
      <c r="BF1090" s="205">
        <f t="shared" si="342"/>
        <v>0</v>
      </c>
      <c r="BG1090" s="973">
        <f>IF($Z1090=1,0,IF(AND($Z1090=0,BB1090&gt;0),1,IF(AND($Z1090=0,BD1090&gt;0),1,IF(AND($Z1090=0,BF1090&gt;0),1,0))))</f>
        <v>0</v>
      </c>
      <c r="BH1090" s="973">
        <f>IF($Z1090=0,0,IF(AND($Z1090=1,BA1090&gt;0),1,IF(AND($Z1090=1,BC1090&gt;0),1,IF(AND($Z1090=1,BE1090&gt;0),1,0))))</f>
        <v>0</v>
      </c>
      <c r="BI1090" s="978">
        <f>IF($Z1090=0,0,IF(BM1090+BO1090+BQ1090&gt;0,$AA1090,0))</f>
        <v>0</v>
      </c>
      <c r="BJ1090" s="980">
        <f>IF($Z1090=0,0,IF(AND(BI1090=0,M1091&gt;0),$AA1090,0))</f>
        <v>0</v>
      </c>
      <c r="BK1090" s="969">
        <f>$AA1090-BI1090-BJ1090</f>
        <v>0</v>
      </c>
      <c r="BL1090" s="204">
        <f t="shared" si="343"/>
        <v>0</v>
      </c>
      <c r="BM1090" s="204">
        <f t="shared" si="343"/>
        <v>0</v>
      </c>
      <c r="BN1090" s="204">
        <f t="shared" si="343"/>
        <v>0</v>
      </c>
      <c r="BO1090" s="204">
        <f t="shared" si="343"/>
        <v>0</v>
      </c>
      <c r="BP1090" s="204">
        <f t="shared" si="343"/>
        <v>0</v>
      </c>
      <c r="BQ1090" s="205">
        <f t="shared" si="343"/>
        <v>0</v>
      </c>
      <c r="BR1090" s="973">
        <f>IF($Z1090=1,0,IF(AND($Z1090=0,BM1090&gt;0),1,IF(AND($Z1090=0,BO1090&gt;0),1,IF(AND($Z1090=0,BQ1090&gt;0),1,0))))</f>
        <v>0</v>
      </c>
      <c r="BS1090" s="973">
        <f>IF($Z1090=0,0,IF(AND($Z1090=1,BL1090&gt;0),1,IF(AND($Z1090=1,BN1090&gt;0),1,IF(AND($Z1090=1,BP1090&gt;0),1,0))))</f>
        <v>0</v>
      </c>
      <c r="BT1090" s="978">
        <f>IF($Z1090=0,0,IF(BX1090+BZ1090+CB1090&gt;0,$AA1090,0))</f>
        <v>0</v>
      </c>
      <c r="BU1090" s="980">
        <f>IF($Z1090=0,0,IF(AND(BT1090=0,O1091&gt;0),$AA1090,0))</f>
        <v>0</v>
      </c>
      <c r="BV1090" s="969">
        <f>$AA1090-BT1090-BU1090</f>
        <v>0</v>
      </c>
      <c r="BW1090" s="204">
        <f t="shared" si="344"/>
        <v>0</v>
      </c>
      <c r="BX1090" s="204">
        <f t="shared" si="344"/>
        <v>0</v>
      </c>
      <c r="BY1090" s="204">
        <f t="shared" si="344"/>
        <v>0</v>
      </c>
      <c r="BZ1090" s="204">
        <f t="shared" si="344"/>
        <v>0</v>
      </c>
      <c r="CA1090" s="204">
        <f t="shared" si="344"/>
        <v>0</v>
      </c>
      <c r="CB1090" s="205">
        <f t="shared" si="344"/>
        <v>0</v>
      </c>
      <c r="CC1090" s="973">
        <f>IF($Z1090=1,0,IF(AND($Z1090=0,BX1090&gt;0),1,IF(AND($Z1090=0,BZ1090&gt;0),1,IF(AND($Z1090=0,CB1090&gt;0),1,0))))</f>
        <v>0</v>
      </c>
      <c r="CD1090" s="973">
        <f>IF($Z1090=0,0,IF(AND($Z1090=1,BW1090&gt;0),1,IF(AND($Z1090=1,BY1090&gt;0),1,IF(AND($Z1090=1,CA1090&gt;0),1,0))))</f>
        <v>0</v>
      </c>
      <c r="CE1090" s="11"/>
      <c r="CF1090" s="11"/>
      <c r="CG1090" s="11"/>
      <c r="CH1090" s="11"/>
      <c r="CI1090" s="11"/>
      <c r="CJ1090" s="11"/>
      <c r="CK1090" s="11"/>
      <c r="CL1090" s="11"/>
      <c r="CM1090" s="11"/>
    </row>
    <row r="1091" spans="1:91" ht="14.25" customHeight="1">
      <c r="A1091" s="950" t="str">
        <f>A1090</f>
        <v/>
      </c>
      <c r="B1091" s="57"/>
      <c r="C1091" s="2051"/>
      <c r="D1091" s="2053"/>
      <c r="E1091" s="2051"/>
      <c r="F1091" s="2772"/>
      <c r="G1091" s="1121">
        <f>Import!Q1788</f>
        <v>0</v>
      </c>
      <c r="H1091" s="2774"/>
      <c r="I1091" s="450"/>
      <c r="J1091" s="2775"/>
      <c r="K1091" s="450"/>
      <c r="L1091" s="2775"/>
      <c r="M1091" s="450"/>
      <c r="N1091" s="2775"/>
      <c r="O1091" s="450"/>
      <c r="P1091" s="2775"/>
      <c r="Q1091" s="11"/>
      <c r="R1091" s="11"/>
      <c r="S1091" s="397"/>
      <c r="T1091" s="419"/>
      <c r="U1091" s="444">
        <f>Import!N1789</f>
        <v>0</v>
      </c>
      <c r="V1091" s="11"/>
      <c r="W1091" s="306"/>
      <c r="X1091" s="306"/>
      <c r="Y1091" s="306"/>
      <c r="Z1091" s="11"/>
      <c r="AE1091" s="204"/>
      <c r="AF1091" s="204"/>
      <c r="AG1091" s="204"/>
      <c r="AH1091" s="204"/>
      <c r="AI1091" s="922"/>
      <c r="AJ1091" s="205"/>
      <c r="AK1091" s="973"/>
      <c r="AL1091" s="973">
        <f>AL1090</f>
        <v>0</v>
      </c>
      <c r="AP1091" s="204"/>
      <c r="AQ1091" s="204"/>
      <c r="AR1091" s="204"/>
      <c r="AS1091" s="204"/>
      <c r="AT1091" s="204"/>
      <c r="AU1091" s="205"/>
      <c r="AV1091" s="973"/>
      <c r="AW1091" s="973">
        <f>AW1090</f>
        <v>0</v>
      </c>
      <c r="BA1091" s="204"/>
      <c r="BB1091" s="204"/>
      <c r="BC1091" s="204"/>
      <c r="BD1091" s="204"/>
      <c r="BE1091" s="204"/>
      <c r="BF1091" s="205"/>
      <c r="BG1091" s="973"/>
      <c r="BH1091" s="973">
        <f>BH1090</f>
        <v>0</v>
      </c>
      <c r="BL1091" s="204"/>
      <c r="BM1091" s="204"/>
      <c r="BN1091" s="204"/>
      <c r="BO1091" s="204"/>
      <c r="BP1091" s="204"/>
      <c r="BQ1091" s="205"/>
      <c r="BR1091" s="973"/>
      <c r="BS1091" s="973">
        <f>BS1090</f>
        <v>0</v>
      </c>
      <c r="BW1091" s="204"/>
      <c r="BX1091" s="204"/>
      <c r="BY1091" s="204"/>
      <c r="BZ1091" s="204"/>
      <c r="CA1091" s="204"/>
      <c r="CB1091" s="205"/>
      <c r="CC1091" s="973"/>
      <c r="CD1091" s="973">
        <f>CD1090</f>
        <v>0</v>
      </c>
      <c r="CE1091" s="11"/>
      <c r="CF1091" s="11"/>
      <c r="CG1091" s="11"/>
      <c r="CH1091" s="11"/>
      <c r="CI1091" s="11"/>
      <c r="CJ1091" s="11"/>
      <c r="CK1091" s="11"/>
      <c r="CL1091" s="11"/>
      <c r="CM1091" s="11"/>
    </row>
    <row r="1092" spans="1:91" ht="24.75" customHeight="1">
      <c r="A1092" s="949" t="str">
        <f>IF(E1092&gt;0,"Wypełnione","")</f>
        <v/>
      </c>
      <c r="B1092" s="57"/>
      <c r="C1092" s="2050">
        <f>'Og s3a'!C1801</f>
        <v>0</v>
      </c>
      <c r="D1092" s="2052">
        <f>'Og s3a'!E1801</f>
        <v>0</v>
      </c>
      <c r="E1092" s="2050">
        <f>'Og s3a'!F1801</f>
        <v>0</v>
      </c>
      <c r="F1092" s="2771"/>
      <c r="G1092" s="448">
        <f>T1092</f>
        <v>0</v>
      </c>
      <c r="H1092" s="2773">
        <f>U1092</f>
        <v>0</v>
      </c>
      <c r="I1092" s="451"/>
      <c r="J1092" s="2775"/>
      <c r="K1092" s="451"/>
      <c r="L1092" s="2775"/>
      <c r="M1092" s="451"/>
      <c r="N1092" s="2775"/>
      <c r="O1092" s="451"/>
      <c r="P1092" s="2775"/>
      <c r="Q1092" s="11"/>
      <c r="R1092" s="11"/>
      <c r="S1092" s="396">
        <f>'Og s3a'!G1801</f>
        <v>0</v>
      </c>
      <c r="T1092" s="398">
        <f>'Og s3a'!D1801</f>
        <v>0</v>
      </c>
      <c r="U1092" s="444">
        <f>Import!N1790</f>
        <v>0</v>
      </c>
      <c r="V1092" s="11"/>
      <c r="W1092" s="306"/>
      <c r="X1092" s="306"/>
      <c r="Y1092" s="306"/>
      <c r="Z1092" s="970">
        <f>IF(F1092=AF$7,1,0)</f>
        <v>0</v>
      </c>
      <c r="AA1092" s="970">
        <f>Z1092*D1092</f>
        <v>0</v>
      </c>
      <c r="AB1092" s="978">
        <f>IF($Z1092=0,0,IF(AF1092+AH1092+AJ1092&gt;0,$AA1092,0))</f>
        <v>0</v>
      </c>
      <c r="AC1092" s="980">
        <f>IF($Z1092=0,0,IF(AND(AB1092=0,G1093&gt;0),$AA1092,0))</f>
        <v>0</v>
      </c>
      <c r="AD1092" s="969">
        <f>AA1092-AB1092-AC1092</f>
        <v>0</v>
      </c>
      <c r="AE1092" s="204">
        <f t="shared" si="340"/>
        <v>0</v>
      </c>
      <c r="AF1092" s="204">
        <f t="shared" si="340"/>
        <v>0</v>
      </c>
      <c r="AG1092" s="204">
        <f t="shared" si="340"/>
        <v>0</v>
      </c>
      <c r="AH1092" s="204">
        <f t="shared" si="340"/>
        <v>0</v>
      </c>
      <c r="AI1092" s="922">
        <f t="shared" si="340"/>
        <v>0</v>
      </c>
      <c r="AJ1092" s="205">
        <f t="shared" si="340"/>
        <v>0</v>
      </c>
      <c r="AK1092" s="973">
        <f>IF($Z1092=1,0,IF(AND($Z1092=0,AF1092&gt;0),1,IF(AND($Z1092=0,AH1092&gt;0),1,IF(AND($Z1092=0,AJ1092&gt;0),1,0))))</f>
        <v>0</v>
      </c>
      <c r="AL1092" s="973">
        <f>IF($Z1092=0,0,IF(AND($Z1092=1,AE1092&gt;0),1,IF(AND($Z1092=1,AG1092&gt;0),1,IF(AND($Z1092=1,AI1092&gt;0),1,0))))</f>
        <v>0</v>
      </c>
      <c r="AM1092" s="978">
        <f>IF($Z1092=0,0,IF(AQ1092+AS1092+AU1092&gt;0,$AA1092,0))</f>
        <v>0</v>
      </c>
      <c r="AN1092" s="980">
        <f>IF($Z1092=0,0,IF(AND(AM1092=0,I1093&gt;0),$AA1092,0))</f>
        <v>0</v>
      </c>
      <c r="AO1092" s="969">
        <f>$AA1092-AM1092-AN1092</f>
        <v>0</v>
      </c>
      <c r="AP1092" s="204">
        <f t="shared" si="341"/>
        <v>0</v>
      </c>
      <c r="AQ1092" s="204">
        <f t="shared" si="341"/>
        <v>0</v>
      </c>
      <c r="AR1092" s="204">
        <f t="shared" si="341"/>
        <v>0</v>
      </c>
      <c r="AS1092" s="204">
        <f t="shared" si="341"/>
        <v>0</v>
      </c>
      <c r="AT1092" s="204">
        <f t="shared" si="341"/>
        <v>0</v>
      </c>
      <c r="AU1092" s="205">
        <f t="shared" si="341"/>
        <v>0</v>
      </c>
      <c r="AV1092" s="973">
        <f>IF($Z1092=1,0,IF(AND($Z1092=0,AQ1092&gt;0),1,IF(AND($Z1092=0,AS1092&gt;0),1,IF(AND($Z1092=0,AU1092&gt;0),1,0))))</f>
        <v>0</v>
      </c>
      <c r="AW1092" s="973">
        <f>IF($Z1092=0,0,IF(AND($Z1092=1,AP1092&gt;0),1,IF(AND($Z1092=1,AR1092&gt;0),1,IF(AND($Z1092=1,AT1092&gt;0),1,0))))</f>
        <v>0</v>
      </c>
      <c r="AX1092" s="978">
        <f>IF($Z1092=0,0,IF(BB1092+BD1092+BF1092&gt;0,$AA1092,0))</f>
        <v>0</v>
      </c>
      <c r="AY1092" s="980">
        <f>IF($Z1092=0,0,IF(AND(AX1092=0,K1093&gt;0),$AA1092,0))</f>
        <v>0</v>
      </c>
      <c r="AZ1092" s="969">
        <f>$AA1092-AX1092-AY1092</f>
        <v>0</v>
      </c>
      <c r="BA1092" s="204">
        <f t="shared" si="342"/>
        <v>0</v>
      </c>
      <c r="BB1092" s="204">
        <f t="shared" si="342"/>
        <v>0</v>
      </c>
      <c r="BC1092" s="204">
        <f t="shared" si="342"/>
        <v>0</v>
      </c>
      <c r="BD1092" s="204">
        <f t="shared" si="342"/>
        <v>0</v>
      </c>
      <c r="BE1092" s="204">
        <f t="shared" si="342"/>
        <v>0</v>
      </c>
      <c r="BF1092" s="205">
        <f t="shared" si="342"/>
        <v>0</v>
      </c>
      <c r="BG1092" s="973">
        <f>IF($Z1092=1,0,IF(AND($Z1092=0,BB1092&gt;0),1,IF(AND($Z1092=0,BD1092&gt;0),1,IF(AND($Z1092=0,BF1092&gt;0),1,0))))</f>
        <v>0</v>
      </c>
      <c r="BH1092" s="973">
        <f>IF($Z1092=0,0,IF(AND($Z1092=1,BA1092&gt;0),1,IF(AND($Z1092=1,BC1092&gt;0),1,IF(AND($Z1092=1,BE1092&gt;0),1,0))))</f>
        <v>0</v>
      </c>
      <c r="BI1092" s="978">
        <f>IF($Z1092=0,0,IF(BM1092+BO1092+BQ1092&gt;0,$AA1092,0))</f>
        <v>0</v>
      </c>
      <c r="BJ1092" s="980">
        <f>IF($Z1092=0,0,IF(AND(BI1092=0,M1093&gt;0),$AA1092,0))</f>
        <v>0</v>
      </c>
      <c r="BK1092" s="969">
        <f>$AA1092-BI1092-BJ1092</f>
        <v>0</v>
      </c>
      <c r="BL1092" s="204">
        <f t="shared" si="343"/>
        <v>0</v>
      </c>
      <c r="BM1092" s="204">
        <f t="shared" si="343"/>
        <v>0</v>
      </c>
      <c r="BN1092" s="204">
        <f t="shared" si="343"/>
        <v>0</v>
      </c>
      <c r="BO1092" s="204">
        <f t="shared" si="343"/>
        <v>0</v>
      </c>
      <c r="BP1092" s="204">
        <f t="shared" si="343"/>
        <v>0</v>
      </c>
      <c r="BQ1092" s="205">
        <f t="shared" si="343"/>
        <v>0</v>
      </c>
      <c r="BR1092" s="973">
        <f>IF($Z1092=1,0,IF(AND($Z1092=0,BM1092&gt;0),1,IF(AND($Z1092=0,BO1092&gt;0),1,IF(AND($Z1092=0,BQ1092&gt;0),1,0))))</f>
        <v>0</v>
      </c>
      <c r="BS1092" s="973">
        <f>IF($Z1092=0,0,IF(AND($Z1092=1,BL1092&gt;0),1,IF(AND($Z1092=1,BN1092&gt;0),1,IF(AND($Z1092=1,BP1092&gt;0),1,0))))</f>
        <v>0</v>
      </c>
      <c r="BT1092" s="978">
        <f>IF($Z1092=0,0,IF(BX1092+BZ1092+CB1092&gt;0,$AA1092,0))</f>
        <v>0</v>
      </c>
      <c r="BU1092" s="980">
        <f>IF($Z1092=0,0,IF(AND(BT1092=0,O1093&gt;0),$AA1092,0))</f>
        <v>0</v>
      </c>
      <c r="BV1092" s="969">
        <f>$AA1092-BT1092-BU1092</f>
        <v>0</v>
      </c>
      <c r="BW1092" s="204">
        <f t="shared" si="344"/>
        <v>0</v>
      </c>
      <c r="BX1092" s="204">
        <f t="shared" si="344"/>
        <v>0</v>
      </c>
      <c r="BY1092" s="204">
        <f t="shared" si="344"/>
        <v>0</v>
      </c>
      <c r="BZ1092" s="204">
        <f t="shared" si="344"/>
        <v>0</v>
      </c>
      <c r="CA1092" s="204">
        <f t="shared" si="344"/>
        <v>0</v>
      </c>
      <c r="CB1092" s="205">
        <f t="shared" si="344"/>
        <v>0</v>
      </c>
      <c r="CC1092" s="973">
        <f>IF($Z1092=1,0,IF(AND($Z1092=0,BX1092&gt;0),1,IF(AND($Z1092=0,BZ1092&gt;0),1,IF(AND($Z1092=0,CB1092&gt;0),1,0))))</f>
        <v>0</v>
      </c>
      <c r="CD1092" s="973">
        <f>IF($Z1092=0,0,IF(AND($Z1092=1,BW1092&gt;0),1,IF(AND($Z1092=1,BY1092&gt;0),1,IF(AND($Z1092=1,CA1092&gt;0),1,0))))</f>
        <v>0</v>
      </c>
      <c r="CE1092" s="11"/>
      <c r="CF1092" s="11"/>
      <c r="CG1092" s="11"/>
      <c r="CH1092" s="11"/>
      <c r="CI1092" s="11"/>
      <c r="CJ1092" s="11"/>
      <c r="CK1092" s="11"/>
      <c r="CL1092" s="11"/>
      <c r="CM1092" s="11"/>
    </row>
    <row r="1093" spans="1:91" ht="14.25" customHeight="1">
      <c r="A1093" s="950" t="str">
        <f>A1092</f>
        <v/>
      </c>
      <c r="B1093" s="57"/>
      <c r="C1093" s="2051"/>
      <c r="D1093" s="2053"/>
      <c r="E1093" s="2051"/>
      <c r="F1093" s="2772"/>
      <c r="G1093" s="1121">
        <f>Import!Q1790</f>
        <v>0</v>
      </c>
      <c r="H1093" s="2774"/>
      <c r="I1093" s="450"/>
      <c r="J1093" s="2775"/>
      <c r="K1093" s="450"/>
      <c r="L1093" s="2775"/>
      <c r="M1093" s="450"/>
      <c r="N1093" s="2775"/>
      <c r="O1093" s="450"/>
      <c r="P1093" s="2775"/>
      <c r="Q1093" s="11"/>
      <c r="R1093" s="11"/>
      <c r="S1093" s="397"/>
      <c r="T1093" s="419"/>
      <c r="U1093" s="444">
        <f>Import!N1791</f>
        <v>0</v>
      </c>
      <c r="V1093" s="11"/>
      <c r="W1093" s="306"/>
      <c r="X1093" s="306"/>
      <c r="Y1093" s="306"/>
      <c r="Z1093" s="11"/>
      <c r="AE1093" s="204"/>
      <c r="AF1093" s="204"/>
      <c r="AG1093" s="204"/>
      <c r="AH1093" s="204"/>
      <c r="AI1093" s="922"/>
      <c r="AJ1093" s="205"/>
      <c r="AK1093" s="973"/>
      <c r="AL1093" s="973">
        <f>AL1092</f>
        <v>0</v>
      </c>
      <c r="AP1093" s="204"/>
      <c r="AQ1093" s="204"/>
      <c r="AR1093" s="204"/>
      <c r="AS1093" s="204"/>
      <c r="AT1093" s="204"/>
      <c r="AU1093" s="205"/>
      <c r="AV1093" s="973"/>
      <c r="AW1093" s="973">
        <f>AW1092</f>
        <v>0</v>
      </c>
      <c r="BA1093" s="204"/>
      <c r="BB1093" s="204"/>
      <c r="BC1093" s="204"/>
      <c r="BD1093" s="204"/>
      <c r="BE1093" s="204"/>
      <c r="BF1093" s="205"/>
      <c r="BG1093" s="973"/>
      <c r="BH1093" s="973">
        <f>BH1092</f>
        <v>0</v>
      </c>
      <c r="BL1093" s="204"/>
      <c r="BM1093" s="204"/>
      <c r="BN1093" s="204"/>
      <c r="BO1093" s="204"/>
      <c r="BP1093" s="204"/>
      <c r="BQ1093" s="205"/>
      <c r="BR1093" s="973"/>
      <c r="BS1093" s="973">
        <f>BS1092</f>
        <v>0</v>
      </c>
      <c r="BW1093" s="204"/>
      <c r="BX1093" s="204"/>
      <c r="BY1093" s="204"/>
      <c r="BZ1093" s="204"/>
      <c r="CA1093" s="204"/>
      <c r="CB1093" s="205"/>
      <c r="CC1093" s="973"/>
      <c r="CD1093" s="973">
        <f>CD1092</f>
        <v>0</v>
      </c>
      <c r="CE1093" s="11"/>
      <c r="CF1093" s="11"/>
      <c r="CG1093" s="11"/>
      <c r="CH1093" s="11"/>
      <c r="CI1093" s="11"/>
      <c r="CJ1093" s="11"/>
      <c r="CK1093" s="11"/>
      <c r="CL1093" s="11"/>
      <c r="CM1093" s="11"/>
    </row>
    <row r="1094" spans="1:91" ht="24.75" customHeight="1">
      <c r="A1094" s="949" t="str">
        <f>IF(E1094&gt;0,"Wypełnione","")</f>
        <v/>
      </c>
      <c r="B1094" s="57"/>
      <c r="C1094" s="2050">
        <f>'Og s3a'!C1803</f>
        <v>0</v>
      </c>
      <c r="D1094" s="2052">
        <f>'Og s3a'!E1803</f>
        <v>0</v>
      </c>
      <c r="E1094" s="2050">
        <f>'Og s3a'!F1803</f>
        <v>0</v>
      </c>
      <c r="F1094" s="2771"/>
      <c r="G1094" s="448">
        <f>T1094</f>
        <v>0</v>
      </c>
      <c r="H1094" s="2773">
        <f>U1094</f>
        <v>0</v>
      </c>
      <c r="I1094" s="451"/>
      <c r="J1094" s="2775"/>
      <c r="K1094" s="451"/>
      <c r="L1094" s="2775"/>
      <c r="M1094" s="451"/>
      <c r="N1094" s="2775"/>
      <c r="O1094" s="451"/>
      <c r="P1094" s="2775"/>
      <c r="Q1094" s="11"/>
      <c r="R1094" s="11"/>
      <c r="S1094" s="396">
        <f>'Og s3a'!G1803</f>
        <v>0</v>
      </c>
      <c r="T1094" s="398">
        <f>'Og s3a'!D1803</f>
        <v>0</v>
      </c>
      <c r="U1094" s="444">
        <f>Import!N1792</f>
        <v>0</v>
      </c>
      <c r="V1094" s="11"/>
      <c r="W1094" s="306"/>
      <c r="X1094" s="306"/>
      <c r="Y1094" s="306"/>
      <c r="Z1094" s="970">
        <f>IF(F1094=AF$7,1,0)</f>
        <v>0</v>
      </c>
      <c r="AA1094" s="970">
        <f>Z1094*D1094</f>
        <v>0</v>
      </c>
      <c r="AB1094" s="978">
        <f>IF($Z1094=0,0,IF(AF1094+AH1094+AJ1094&gt;0,$AA1094,0))</f>
        <v>0</v>
      </c>
      <c r="AC1094" s="980">
        <f>IF($Z1094=0,0,IF(AND(AB1094=0,G1095&gt;0),$AA1094,0))</f>
        <v>0</v>
      </c>
      <c r="AD1094" s="969">
        <f>AA1094-AB1094-AC1094</f>
        <v>0</v>
      </c>
      <c r="AE1094" s="204">
        <f t="shared" si="340"/>
        <v>0</v>
      </c>
      <c r="AF1094" s="204">
        <f t="shared" si="340"/>
        <v>0</v>
      </c>
      <c r="AG1094" s="204">
        <f t="shared" si="340"/>
        <v>0</v>
      </c>
      <c r="AH1094" s="204">
        <f t="shared" si="340"/>
        <v>0</v>
      </c>
      <c r="AI1094" s="922">
        <f t="shared" si="340"/>
        <v>0</v>
      </c>
      <c r="AJ1094" s="205">
        <f t="shared" si="340"/>
        <v>0</v>
      </c>
      <c r="AK1094" s="973">
        <f>IF($Z1094=1,0,IF(AND($Z1094=0,AF1094&gt;0),1,IF(AND($Z1094=0,AH1094&gt;0),1,IF(AND($Z1094=0,AJ1094&gt;0),1,0))))</f>
        <v>0</v>
      </c>
      <c r="AL1094" s="973">
        <f>IF($Z1094=0,0,IF(AND($Z1094=1,AE1094&gt;0),1,IF(AND($Z1094=1,AG1094&gt;0),1,IF(AND($Z1094=1,AI1094&gt;0),1,0))))</f>
        <v>0</v>
      </c>
      <c r="AM1094" s="978">
        <f>IF($Z1094=0,0,IF(AQ1094+AS1094+AU1094&gt;0,$AA1094,0))</f>
        <v>0</v>
      </c>
      <c r="AN1094" s="980">
        <f>IF($Z1094=0,0,IF(AND(AM1094=0,I1095&gt;0),$AA1094,0))</f>
        <v>0</v>
      </c>
      <c r="AO1094" s="969">
        <f>$AA1094-AM1094-AN1094</f>
        <v>0</v>
      </c>
      <c r="AP1094" s="204">
        <f t="shared" si="341"/>
        <v>0</v>
      </c>
      <c r="AQ1094" s="204">
        <f t="shared" si="341"/>
        <v>0</v>
      </c>
      <c r="AR1094" s="204">
        <f t="shared" si="341"/>
        <v>0</v>
      </c>
      <c r="AS1094" s="204">
        <f t="shared" si="341"/>
        <v>0</v>
      </c>
      <c r="AT1094" s="204">
        <f t="shared" si="341"/>
        <v>0</v>
      </c>
      <c r="AU1094" s="205">
        <f t="shared" si="341"/>
        <v>0</v>
      </c>
      <c r="AV1094" s="973">
        <f>IF($Z1094=1,0,IF(AND($Z1094=0,AQ1094&gt;0),1,IF(AND($Z1094=0,AS1094&gt;0),1,IF(AND($Z1094=0,AU1094&gt;0),1,0))))</f>
        <v>0</v>
      </c>
      <c r="AW1094" s="973">
        <f>IF($Z1094=0,0,IF(AND($Z1094=1,AP1094&gt;0),1,IF(AND($Z1094=1,AR1094&gt;0),1,IF(AND($Z1094=1,AT1094&gt;0),1,0))))</f>
        <v>0</v>
      </c>
      <c r="AX1094" s="978">
        <f>IF($Z1094=0,0,IF(BB1094+BD1094+BF1094&gt;0,$AA1094,0))</f>
        <v>0</v>
      </c>
      <c r="AY1094" s="980">
        <f>IF($Z1094=0,0,IF(AND(AX1094=0,K1095&gt;0),$AA1094,0))</f>
        <v>0</v>
      </c>
      <c r="AZ1094" s="969">
        <f>$AA1094-AX1094-AY1094</f>
        <v>0</v>
      </c>
      <c r="BA1094" s="204">
        <f t="shared" si="342"/>
        <v>0</v>
      </c>
      <c r="BB1094" s="204">
        <f t="shared" si="342"/>
        <v>0</v>
      </c>
      <c r="BC1094" s="204">
        <f t="shared" si="342"/>
        <v>0</v>
      </c>
      <c r="BD1094" s="204">
        <f t="shared" si="342"/>
        <v>0</v>
      </c>
      <c r="BE1094" s="204">
        <f t="shared" si="342"/>
        <v>0</v>
      </c>
      <c r="BF1094" s="205">
        <f t="shared" si="342"/>
        <v>0</v>
      </c>
      <c r="BG1094" s="973">
        <f>IF($Z1094=1,0,IF(AND($Z1094=0,BB1094&gt;0),1,IF(AND($Z1094=0,BD1094&gt;0),1,IF(AND($Z1094=0,BF1094&gt;0),1,0))))</f>
        <v>0</v>
      </c>
      <c r="BH1094" s="973">
        <f>IF($Z1094=0,0,IF(AND($Z1094=1,BA1094&gt;0),1,IF(AND($Z1094=1,BC1094&gt;0),1,IF(AND($Z1094=1,BE1094&gt;0),1,0))))</f>
        <v>0</v>
      </c>
      <c r="BI1094" s="978">
        <f>IF($Z1094=0,0,IF(BM1094+BO1094+BQ1094&gt;0,$AA1094,0))</f>
        <v>0</v>
      </c>
      <c r="BJ1094" s="980">
        <f>IF($Z1094=0,0,IF(AND(BI1094=0,M1095&gt;0),$AA1094,0))</f>
        <v>0</v>
      </c>
      <c r="BK1094" s="969">
        <f>$AA1094-BI1094-BJ1094</f>
        <v>0</v>
      </c>
      <c r="BL1094" s="204">
        <f t="shared" si="343"/>
        <v>0</v>
      </c>
      <c r="BM1094" s="204">
        <f t="shared" si="343"/>
        <v>0</v>
      </c>
      <c r="BN1094" s="204">
        <f t="shared" si="343"/>
        <v>0</v>
      </c>
      <c r="BO1094" s="204">
        <f t="shared" si="343"/>
        <v>0</v>
      </c>
      <c r="BP1094" s="204">
        <f t="shared" si="343"/>
        <v>0</v>
      </c>
      <c r="BQ1094" s="205">
        <f t="shared" si="343"/>
        <v>0</v>
      </c>
      <c r="BR1094" s="973">
        <f>IF($Z1094=1,0,IF(AND($Z1094=0,BM1094&gt;0),1,IF(AND($Z1094=0,BO1094&gt;0),1,IF(AND($Z1094=0,BQ1094&gt;0),1,0))))</f>
        <v>0</v>
      </c>
      <c r="BS1094" s="973">
        <f>IF($Z1094=0,0,IF(AND($Z1094=1,BL1094&gt;0),1,IF(AND($Z1094=1,BN1094&gt;0),1,IF(AND($Z1094=1,BP1094&gt;0),1,0))))</f>
        <v>0</v>
      </c>
      <c r="BT1094" s="978">
        <f>IF($Z1094=0,0,IF(BX1094+BZ1094+CB1094&gt;0,$AA1094,0))</f>
        <v>0</v>
      </c>
      <c r="BU1094" s="980">
        <f>IF($Z1094=0,0,IF(AND(BT1094=0,O1095&gt;0),$AA1094,0))</f>
        <v>0</v>
      </c>
      <c r="BV1094" s="969">
        <f>$AA1094-BT1094-BU1094</f>
        <v>0</v>
      </c>
      <c r="BW1094" s="204">
        <f t="shared" si="344"/>
        <v>0</v>
      </c>
      <c r="BX1094" s="204">
        <f t="shared" si="344"/>
        <v>0</v>
      </c>
      <c r="BY1094" s="204">
        <f t="shared" si="344"/>
        <v>0</v>
      </c>
      <c r="BZ1094" s="204">
        <f t="shared" si="344"/>
        <v>0</v>
      </c>
      <c r="CA1094" s="204">
        <f t="shared" si="344"/>
        <v>0</v>
      </c>
      <c r="CB1094" s="205">
        <f t="shared" si="344"/>
        <v>0</v>
      </c>
      <c r="CC1094" s="973">
        <f>IF($Z1094=1,0,IF(AND($Z1094=0,BX1094&gt;0),1,IF(AND($Z1094=0,BZ1094&gt;0),1,IF(AND($Z1094=0,CB1094&gt;0),1,0))))</f>
        <v>0</v>
      </c>
      <c r="CD1094" s="973">
        <f>IF($Z1094=0,0,IF(AND($Z1094=1,BW1094&gt;0),1,IF(AND($Z1094=1,BY1094&gt;0),1,IF(AND($Z1094=1,CA1094&gt;0),1,0))))</f>
        <v>0</v>
      </c>
      <c r="CE1094" s="11"/>
      <c r="CF1094" s="11"/>
      <c r="CG1094" s="11"/>
      <c r="CH1094" s="11"/>
      <c r="CI1094" s="11"/>
      <c r="CJ1094" s="11"/>
      <c r="CK1094" s="11"/>
      <c r="CL1094" s="11"/>
      <c r="CM1094" s="11"/>
    </row>
    <row r="1095" spans="1:91" ht="14.25" customHeight="1">
      <c r="A1095" s="950" t="str">
        <f>A1094</f>
        <v/>
      </c>
      <c r="B1095" s="57"/>
      <c r="C1095" s="2051"/>
      <c r="D1095" s="2053"/>
      <c r="E1095" s="2051"/>
      <c r="F1095" s="2772"/>
      <c r="G1095" s="1121">
        <f>Import!Q1792</f>
        <v>0</v>
      </c>
      <c r="H1095" s="2774"/>
      <c r="I1095" s="450"/>
      <c r="J1095" s="2775"/>
      <c r="K1095" s="450"/>
      <c r="L1095" s="2775"/>
      <c r="M1095" s="450"/>
      <c r="N1095" s="2775"/>
      <c r="O1095" s="450"/>
      <c r="P1095" s="2775"/>
      <c r="Q1095" s="11"/>
      <c r="R1095" s="11"/>
      <c r="S1095" s="397"/>
      <c r="T1095" s="419"/>
      <c r="U1095" s="444">
        <f>Import!N1793</f>
        <v>0</v>
      </c>
      <c r="V1095" s="11"/>
      <c r="W1095" s="306"/>
      <c r="X1095" s="306"/>
      <c r="Y1095" s="306"/>
      <c r="Z1095" s="11"/>
      <c r="AE1095" s="204"/>
      <c r="AF1095" s="204"/>
      <c r="AG1095" s="204"/>
      <c r="AH1095" s="204"/>
      <c r="AI1095" s="922"/>
      <c r="AJ1095" s="205"/>
      <c r="AK1095" s="973"/>
      <c r="AL1095" s="973">
        <f>AL1094</f>
        <v>0</v>
      </c>
      <c r="AP1095" s="204"/>
      <c r="AQ1095" s="204"/>
      <c r="AR1095" s="204"/>
      <c r="AS1095" s="204"/>
      <c r="AT1095" s="204"/>
      <c r="AU1095" s="205"/>
      <c r="AV1095" s="973"/>
      <c r="AW1095" s="973">
        <f>AW1094</f>
        <v>0</v>
      </c>
      <c r="BA1095" s="204"/>
      <c r="BB1095" s="204"/>
      <c r="BC1095" s="204"/>
      <c r="BD1095" s="204"/>
      <c r="BE1095" s="204"/>
      <c r="BF1095" s="205"/>
      <c r="BG1095" s="973"/>
      <c r="BH1095" s="973">
        <f>BH1094</f>
        <v>0</v>
      </c>
      <c r="BL1095" s="204"/>
      <c r="BM1095" s="204"/>
      <c r="BN1095" s="204"/>
      <c r="BO1095" s="204"/>
      <c r="BP1095" s="204"/>
      <c r="BQ1095" s="205"/>
      <c r="BR1095" s="973"/>
      <c r="BS1095" s="973">
        <f>BS1094</f>
        <v>0</v>
      </c>
      <c r="BW1095" s="204"/>
      <c r="BX1095" s="204"/>
      <c r="BY1095" s="204"/>
      <c r="BZ1095" s="204"/>
      <c r="CA1095" s="204"/>
      <c r="CB1095" s="205"/>
      <c r="CC1095" s="973"/>
      <c r="CD1095" s="973">
        <f>CD1094</f>
        <v>0</v>
      </c>
      <c r="CE1095" s="11"/>
      <c r="CF1095" s="11"/>
      <c r="CG1095" s="11"/>
      <c r="CH1095" s="11"/>
      <c r="CI1095" s="11"/>
      <c r="CJ1095" s="11"/>
      <c r="CK1095" s="11"/>
      <c r="CL1095" s="11"/>
      <c r="CM1095" s="11"/>
    </row>
    <row r="1096" spans="1:91" ht="24.75" customHeight="1">
      <c r="A1096" s="949" t="str">
        <f>IF(E1096&gt;0,"Wypełnione","")</f>
        <v/>
      </c>
      <c r="B1096" s="57"/>
      <c r="C1096" s="2050">
        <f>'Og s3a'!C1805</f>
        <v>0</v>
      </c>
      <c r="D1096" s="2052">
        <f>'Og s3a'!E1805</f>
        <v>0</v>
      </c>
      <c r="E1096" s="2050">
        <f>'Og s3a'!F1805</f>
        <v>0</v>
      </c>
      <c r="F1096" s="2771"/>
      <c r="G1096" s="448">
        <f>T1096</f>
        <v>0</v>
      </c>
      <c r="H1096" s="2773">
        <f>U1096</f>
        <v>0</v>
      </c>
      <c r="I1096" s="451"/>
      <c r="J1096" s="2775"/>
      <c r="K1096" s="451"/>
      <c r="L1096" s="2775"/>
      <c r="M1096" s="451"/>
      <c r="N1096" s="2775"/>
      <c r="O1096" s="451"/>
      <c r="P1096" s="2775"/>
      <c r="Q1096" s="11"/>
      <c r="R1096" s="11"/>
      <c r="S1096" s="396">
        <f>'Og s3a'!G1805</f>
        <v>0</v>
      </c>
      <c r="T1096" s="398">
        <f>'Og s3a'!D1805</f>
        <v>0</v>
      </c>
      <c r="U1096" s="444">
        <f>Import!N1794</f>
        <v>0</v>
      </c>
      <c r="V1096" s="11"/>
      <c r="W1096" s="306"/>
      <c r="X1096" s="306"/>
      <c r="Y1096" s="306"/>
      <c r="Z1096" s="970">
        <f>IF(F1096=AF$7,1,0)</f>
        <v>0</v>
      </c>
      <c r="AA1096" s="970">
        <f>Z1096*D1096</f>
        <v>0</v>
      </c>
      <c r="AB1096" s="978">
        <f>IF($Z1096=0,0,IF(AF1096+AH1096+AJ1096&gt;0,$AA1096,0))</f>
        <v>0</v>
      </c>
      <c r="AC1096" s="980">
        <f>IF($Z1096=0,0,IF(AND(AB1096=0,G1097&gt;0),$AA1096,0))</f>
        <v>0</v>
      </c>
      <c r="AD1096" s="969">
        <f>AA1096-AB1096-AC1096</f>
        <v>0</v>
      </c>
      <c r="AE1096" s="204">
        <f t="shared" si="340"/>
        <v>0</v>
      </c>
      <c r="AF1096" s="204">
        <f t="shared" si="340"/>
        <v>0</v>
      </c>
      <c r="AG1096" s="204">
        <f t="shared" si="340"/>
        <v>0</v>
      </c>
      <c r="AH1096" s="204">
        <f t="shared" si="340"/>
        <v>0</v>
      </c>
      <c r="AI1096" s="922">
        <f t="shared" si="340"/>
        <v>0</v>
      </c>
      <c r="AJ1096" s="205">
        <f t="shared" si="340"/>
        <v>0</v>
      </c>
      <c r="AK1096" s="973">
        <f>IF($Z1096=1,0,IF(AND($Z1096=0,AF1096&gt;0),1,IF(AND($Z1096=0,AH1096&gt;0),1,IF(AND($Z1096=0,AJ1096&gt;0),1,0))))</f>
        <v>0</v>
      </c>
      <c r="AL1096" s="973">
        <f>IF($Z1096=0,0,IF(AND($Z1096=1,AE1096&gt;0),1,IF(AND($Z1096=1,AG1096&gt;0),1,IF(AND($Z1096=1,AI1096&gt;0),1,0))))</f>
        <v>0</v>
      </c>
      <c r="AM1096" s="978">
        <f>IF($Z1096=0,0,IF(AQ1096+AS1096+AU1096&gt;0,$AA1096,0))</f>
        <v>0</v>
      </c>
      <c r="AN1096" s="980">
        <f>IF($Z1096=0,0,IF(AND(AM1096=0,I1097&gt;0),$AA1096,0))</f>
        <v>0</v>
      </c>
      <c r="AO1096" s="969">
        <f>$AA1096-AM1096-AN1096</f>
        <v>0</v>
      </c>
      <c r="AP1096" s="204">
        <f t="shared" si="341"/>
        <v>0</v>
      </c>
      <c r="AQ1096" s="204">
        <f t="shared" si="341"/>
        <v>0</v>
      </c>
      <c r="AR1096" s="204">
        <f t="shared" si="341"/>
        <v>0</v>
      </c>
      <c r="AS1096" s="204">
        <f t="shared" si="341"/>
        <v>0</v>
      </c>
      <c r="AT1096" s="204">
        <f t="shared" si="341"/>
        <v>0</v>
      </c>
      <c r="AU1096" s="205">
        <f t="shared" si="341"/>
        <v>0</v>
      </c>
      <c r="AV1096" s="973">
        <f>IF($Z1096=1,0,IF(AND($Z1096=0,AQ1096&gt;0),1,IF(AND($Z1096=0,AS1096&gt;0),1,IF(AND($Z1096=0,AU1096&gt;0),1,0))))</f>
        <v>0</v>
      </c>
      <c r="AW1096" s="973">
        <f>IF($Z1096=0,0,IF(AND($Z1096=1,AP1096&gt;0),1,IF(AND($Z1096=1,AR1096&gt;0),1,IF(AND($Z1096=1,AT1096&gt;0),1,0))))</f>
        <v>0</v>
      </c>
      <c r="AX1096" s="978">
        <f>IF($Z1096=0,0,IF(BB1096+BD1096+BF1096&gt;0,$AA1096,0))</f>
        <v>0</v>
      </c>
      <c r="AY1096" s="980">
        <f>IF($Z1096=0,0,IF(AND(AX1096=0,K1097&gt;0),$AA1096,0))</f>
        <v>0</v>
      </c>
      <c r="AZ1096" s="969">
        <f>$AA1096-AX1096-AY1096</f>
        <v>0</v>
      </c>
      <c r="BA1096" s="204">
        <f t="shared" si="342"/>
        <v>0</v>
      </c>
      <c r="BB1096" s="204">
        <f t="shared" si="342"/>
        <v>0</v>
      </c>
      <c r="BC1096" s="204">
        <f t="shared" si="342"/>
        <v>0</v>
      </c>
      <c r="BD1096" s="204">
        <f t="shared" si="342"/>
        <v>0</v>
      </c>
      <c r="BE1096" s="204">
        <f t="shared" si="342"/>
        <v>0</v>
      </c>
      <c r="BF1096" s="205">
        <f t="shared" si="342"/>
        <v>0</v>
      </c>
      <c r="BG1096" s="973">
        <f>IF($Z1096=1,0,IF(AND($Z1096=0,BB1096&gt;0),1,IF(AND($Z1096=0,BD1096&gt;0),1,IF(AND($Z1096=0,BF1096&gt;0),1,0))))</f>
        <v>0</v>
      </c>
      <c r="BH1096" s="973">
        <f>IF($Z1096=0,0,IF(AND($Z1096=1,BA1096&gt;0),1,IF(AND($Z1096=1,BC1096&gt;0),1,IF(AND($Z1096=1,BE1096&gt;0),1,0))))</f>
        <v>0</v>
      </c>
      <c r="BI1096" s="978">
        <f>IF($Z1096=0,0,IF(BM1096+BO1096+BQ1096&gt;0,$AA1096,0))</f>
        <v>0</v>
      </c>
      <c r="BJ1096" s="980">
        <f>IF($Z1096=0,0,IF(AND(BI1096=0,M1097&gt;0),$AA1096,0))</f>
        <v>0</v>
      </c>
      <c r="BK1096" s="969">
        <f>$AA1096-BI1096-BJ1096</f>
        <v>0</v>
      </c>
      <c r="BL1096" s="204">
        <f t="shared" si="343"/>
        <v>0</v>
      </c>
      <c r="BM1096" s="204">
        <f t="shared" si="343"/>
        <v>0</v>
      </c>
      <c r="BN1096" s="204">
        <f t="shared" si="343"/>
        <v>0</v>
      </c>
      <c r="BO1096" s="204">
        <f t="shared" si="343"/>
        <v>0</v>
      </c>
      <c r="BP1096" s="204">
        <f t="shared" si="343"/>
        <v>0</v>
      </c>
      <c r="BQ1096" s="205">
        <f t="shared" si="343"/>
        <v>0</v>
      </c>
      <c r="BR1096" s="973">
        <f>IF($Z1096=1,0,IF(AND($Z1096=0,BM1096&gt;0),1,IF(AND($Z1096=0,BO1096&gt;0),1,IF(AND($Z1096=0,BQ1096&gt;0),1,0))))</f>
        <v>0</v>
      </c>
      <c r="BS1096" s="973">
        <f>IF($Z1096=0,0,IF(AND($Z1096=1,BL1096&gt;0),1,IF(AND($Z1096=1,BN1096&gt;0),1,IF(AND($Z1096=1,BP1096&gt;0),1,0))))</f>
        <v>0</v>
      </c>
      <c r="BT1096" s="978">
        <f>IF($Z1096=0,0,IF(BX1096+BZ1096+CB1096&gt;0,$AA1096,0))</f>
        <v>0</v>
      </c>
      <c r="BU1096" s="980">
        <f>IF($Z1096=0,0,IF(AND(BT1096=0,O1097&gt;0),$AA1096,0))</f>
        <v>0</v>
      </c>
      <c r="BV1096" s="969">
        <f>$AA1096-BT1096-BU1096</f>
        <v>0</v>
      </c>
      <c r="BW1096" s="204">
        <f t="shared" si="344"/>
        <v>0</v>
      </c>
      <c r="BX1096" s="204">
        <f t="shared" si="344"/>
        <v>0</v>
      </c>
      <c r="BY1096" s="204">
        <f t="shared" si="344"/>
        <v>0</v>
      </c>
      <c r="BZ1096" s="204">
        <f t="shared" si="344"/>
        <v>0</v>
      </c>
      <c r="CA1096" s="204">
        <f t="shared" si="344"/>
        <v>0</v>
      </c>
      <c r="CB1096" s="205">
        <f t="shared" si="344"/>
        <v>0</v>
      </c>
      <c r="CC1096" s="973">
        <f>IF($Z1096=1,0,IF(AND($Z1096=0,BX1096&gt;0),1,IF(AND($Z1096=0,BZ1096&gt;0),1,IF(AND($Z1096=0,CB1096&gt;0),1,0))))</f>
        <v>0</v>
      </c>
      <c r="CD1096" s="973">
        <f>IF($Z1096=0,0,IF(AND($Z1096=1,BW1096&gt;0),1,IF(AND($Z1096=1,BY1096&gt;0),1,IF(AND($Z1096=1,CA1096&gt;0),1,0))))</f>
        <v>0</v>
      </c>
      <c r="CE1096" s="11"/>
      <c r="CF1096" s="11"/>
      <c r="CG1096" s="11"/>
      <c r="CH1096" s="11"/>
      <c r="CI1096" s="11"/>
      <c r="CJ1096" s="11"/>
      <c r="CK1096" s="11"/>
      <c r="CL1096" s="11"/>
      <c r="CM1096" s="11"/>
    </row>
    <row r="1097" spans="1:91" ht="14.25" customHeight="1">
      <c r="A1097" s="950" t="str">
        <f>A1096</f>
        <v/>
      </c>
      <c r="B1097" s="57"/>
      <c r="C1097" s="2051"/>
      <c r="D1097" s="2053"/>
      <c r="E1097" s="2051"/>
      <c r="F1097" s="2772"/>
      <c r="G1097" s="1121">
        <f>Import!Q1794</f>
        <v>0</v>
      </c>
      <c r="H1097" s="2774"/>
      <c r="I1097" s="450"/>
      <c r="J1097" s="2775"/>
      <c r="K1097" s="450"/>
      <c r="L1097" s="2775"/>
      <c r="M1097" s="450"/>
      <c r="N1097" s="2775"/>
      <c r="O1097" s="450"/>
      <c r="P1097" s="2775"/>
      <c r="Q1097" s="11"/>
      <c r="R1097" s="11"/>
      <c r="S1097" s="397"/>
      <c r="T1097" s="419"/>
      <c r="U1097" s="444">
        <f>Import!N1795</f>
        <v>0</v>
      </c>
      <c r="V1097" s="11"/>
      <c r="W1097" s="306"/>
      <c r="X1097" s="306"/>
      <c r="Y1097" s="306"/>
      <c r="Z1097" s="11"/>
      <c r="AE1097" s="204"/>
      <c r="AF1097" s="204"/>
      <c r="AG1097" s="204"/>
      <c r="AH1097" s="204"/>
      <c r="AI1097" s="922"/>
      <c r="AJ1097" s="205"/>
      <c r="AK1097" s="973"/>
      <c r="AL1097" s="973">
        <f>AL1096</f>
        <v>0</v>
      </c>
      <c r="AP1097" s="204"/>
      <c r="AQ1097" s="204"/>
      <c r="AR1097" s="204"/>
      <c r="AS1097" s="204"/>
      <c r="AT1097" s="204"/>
      <c r="AU1097" s="205"/>
      <c r="AV1097" s="973"/>
      <c r="AW1097" s="973">
        <f>AW1096</f>
        <v>0</v>
      </c>
      <c r="BA1097" s="204"/>
      <c r="BB1097" s="204"/>
      <c r="BC1097" s="204"/>
      <c r="BD1097" s="204"/>
      <c r="BE1097" s="204"/>
      <c r="BF1097" s="205"/>
      <c r="BG1097" s="973"/>
      <c r="BH1097" s="973">
        <f>BH1096</f>
        <v>0</v>
      </c>
      <c r="BL1097" s="204"/>
      <c r="BM1097" s="204"/>
      <c r="BN1097" s="204"/>
      <c r="BO1097" s="204"/>
      <c r="BP1097" s="204"/>
      <c r="BQ1097" s="205"/>
      <c r="BR1097" s="973"/>
      <c r="BS1097" s="973">
        <f>BS1096</f>
        <v>0</v>
      </c>
      <c r="BW1097" s="204"/>
      <c r="BX1097" s="204"/>
      <c r="BY1097" s="204"/>
      <c r="BZ1097" s="204"/>
      <c r="CA1097" s="204"/>
      <c r="CB1097" s="205"/>
      <c r="CC1097" s="973"/>
      <c r="CD1097" s="973">
        <f>CD1096</f>
        <v>0</v>
      </c>
      <c r="CE1097" s="11"/>
      <c r="CF1097" s="11"/>
      <c r="CG1097" s="11"/>
      <c r="CH1097" s="11"/>
      <c r="CI1097" s="11"/>
      <c r="CJ1097" s="11"/>
      <c r="CK1097" s="11"/>
      <c r="CL1097" s="11"/>
      <c r="CM1097" s="11"/>
    </row>
    <row r="1098" spans="1:91" ht="24.75" customHeight="1">
      <c r="A1098" s="949" t="str">
        <f>IF(E1098&gt;0,"Wypełnione","")</f>
        <v/>
      </c>
      <c r="B1098" s="57"/>
      <c r="C1098" s="2050">
        <f>'Og s3a'!C1807</f>
        <v>0</v>
      </c>
      <c r="D1098" s="2052">
        <f>'Og s3a'!E1807</f>
        <v>0</v>
      </c>
      <c r="E1098" s="2050">
        <f>'Og s3a'!F1807</f>
        <v>0</v>
      </c>
      <c r="F1098" s="2771"/>
      <c r="G1098" s="448">
        <f>T1098</f>
        <v>0</v>
      </c>
      <c r="H1098" s="2773">
        <f>U1098</f>
        <v>0</v>
      </c>
      <c r="I1098" s="451"/>
      <c r="J1098" s="2775"/>
      <c r="K1098" s="451"/>
      <c r="L1098" s="2775"/>
      <c r="M1098" s="451"/>
      <c r="N1098" s="2775"/>
      <c r="O1098" s="451"/>
      <c r="P1098" s="2775"/>
      <c r="Q1098" s="11"/>
      <c r="R1098" s="11"/>
      <c r="S1098" s="396">
        <f>'Og s3a'!G1807</f>
        <v>0</v>
      </c>
      <c r="T1098" s="398">
        <f>'Og s3a'!D1807</f>
        <v>0</v>
      </c>
      <c r="U1098" s="444">
        <f>Import!N1796</f>
        <v>0</v>
      </c>
      <c r="V1098" s="11"/>
      <c r="W1098" s="306"/>
      <c r="X1098" s="306"/>
      <c r="Y1098" s="306"/>
      <c r="Z1098" s="970">
        <f>IF(F1098=AF$7,1,0)</f>
        <v>0</v>
      </c>
      <c r="AA1098" s="970">
        <f>Z1098*D1098</f>
        <v>0</v>
      </c>
      <c r="AB1098" s="978">
        <f>IF($Z1098=0,0,IF(AF1098+AH1098+AJ1098&gt;0,$AA1098,0))</f>
        <v>0</v>
      </c>
      <c r="AC1098" s="980">
        <f>IF($Z1098=0,0,IF(AND(AB1098=0,G1099&gt;0),$AA1098,0))</f>
        <v>0</v>
      </c>
      <c r="AD1098" s="969">
        <f>AA1098-AB1098-AC1098</f>
        <v>0</v>
      </c>
      <c r="AE1098" s="204">
        <f t="shared" si="340"/>
        <v>0</v>
      </c>
      <c r="AF1098" s="204">
        <f t="shared" si="340"/>
        <v>0</v>
      </c>
      <c r="AG1098" s="204">
        <f t="shared" si="340"/>
        <v>0</v>
      </c>
      <c r="AH1098" s="204">
        <f t="shared" si="340"/>
        <v>0</v>
      </c>
      <c r="AI1098" s="922">
        <f t="shared" si="340"/>
        <v>0</v>
      </c>
      <c r="AJ1098" s="205">
        <f t="shared" si="340"/>
        <v>0</v>
      </c>
      <c r="AK1098" s="973">
        <f>IF($Z1098=1,0,IF(AND($Z1098=0,AF1098&gt;0),1,IF(AND($Z1098=0,AH1098&gt;0),1,IF(AND($Z1098=0,AJ1098&gt;0),1,0))))</f>
        <v>0</v>
      </c>
      <c r="AL1098" s="973">
        <f>IF($Z1098=0,0,IF(AND($Z1098=1,AE1098&gt;0),1,IF(AND($Z1098=1,AG1098&gt;0),1,IF(AND($Z1098=1,AI1098&gt;0),1,0))))</f>
        <v>0</v>
      </c>
      <c r="AM1098" s="978">
        <f>IF($Z1098=0,0,IF(AQ1098+AS1098+AU1098&gt;0,$AA1098,0))</f>
        <v>0</v>
      </c>
      <c r="AN1098" s="980">
        <f>IF($Z1098=0,0,IF(AND(AM1098=0,I1099&gt;0),$AA1098,0))</f>
        <v>0</v>
      </c>
      <c r="AO1098" s="969">
        <f>$AA1098-AM1098-AN1098</f>
        <v>0</v>
      </c>
      <c r="AP1098" s="204">
        <f t="shared" si="341"/>
        <v>0</v>
      </c>
      <c r="AQ1098" s="204">
        <f t="shared" si="341"/>
        <v>0</v>
      </c>
      <c r="AR1098" s="204">
        <f t="shared" si="341"/>
        <v>0</v>
      </c>
      <c r="AS1098" s="204">
        <f t="shared" si="341"/>
        <v>0</v>
      </c>
      <c r="AT1098" s="204">
        <f t="shared" si="341"/>
        <v>0</v>
      </c>
      <c r="AU1098" s="205">
        <f t="shared" si="341"/>
        <v>0</v>
      </c>
      <c r="AV1098" s="973">
        <f>IF($Z1098=1,0,IF(AND($Z1098=0,AQ1098&gt;0),1,IF(AND($Z1098=0,AS1098&gt;0),1,IF(AND($Z1098=0,AU1098&gt;0),1,0))))</f>
        <v>0</v>
      </c>
      <c r="AW1098" s="973">
        <f>IF($Z1098=0,0,IF(AND($Z1098=1,AP1098&gt;0),1,IF(AND($Z1098=1,AR1098&gt;0),1,IF(AND($Z1098=1,AT1098&gt;0),1,0))))</f>
        <v>0</v>
      </c>
      <c r="AX1098" s="978">
        <f>IF($Z1098=0,0,IF(BB1098+BD1098+BF1098&gt;0,$AA1098,0))</f>
        <v>0</v>
      </c>
      <c r="AY1098" s="980">
        <f>IF($Z1098=0,0,IF(AND(AX1098=0,K1099&gt;0),$AA1098,0))</f>
        <v>0</v>
      </c>
      <c r="AZ1098" s="969">
        <f>$AA1098-AX1098-AY1098</f>
        <v>0</v>
      </c>
      <c r="BA1098" s="204">
        <f t="shared" si="342"/>
        <v>0</v>
      </c>
      <c r="BB1098" s="204">
        <f t="shared" si="342"/>
        <v>0</v>
      </c>
      <c r="BC1098" s="204">
        <f t="shared" si="342"/>
        <v>0</v>
      </c>
      <c r="BD1098" s="204">
        <f t="shared" si="342"/>
        <v>0</v>
      </c>
      <c r="BE1098" s="204">
        <f t="shared" si="342"/>
        <v>0</v>
      </c>
      <c r="BF1098" s="205">
        <f t="shared" si="342"/>
        <v>0</v>
      </c>
      <c r="BG1098" s="973">
        <f>IF($Z1098=1,0,IF(AND($Z1098=0,BB1098&gt;0),1,IF(AND($Z1098=0,BD1098&gt;0),1,IF(AND($Z1098=0,BF1098&gt;0),1,0))))</f>
        <v>0</v>
      </c>
      <c r="BH1098" s="973">
        <f>IF($Z1098=0,0,IF(AND($Z1098=1,BA1098&gt;0),1,IF(AND($Z1098=1,BC1098&gt;0),1,IF(AND($Z1098=1,BE1098&gt;0),1,0))))</f>
        <v>0</v>
      </c>
      <c r="BI1098" s="978">
        <f>IF($Z1098=0,0,IF(BM1098+BO1098+BQ1098&gt;0,$AA1098,0))</f>
        <v>0</v>
      </c>
      <c r="BJ1098" s="980">
        <f>IF($Z1098=0,0,IF(AND(BI1098=0,M1099&gt;0),$AA1098,0))</f>
        <v>0</v>
      </c>
      <c r="BK1098" s="969">
        <f>$AA1098-BI1098-BJ1098</f>
        <v>0</v>
      </c>
      <c r="BL1098" s="204">
        <f t="shared" si="343"/>
        <v>0</v>
      </c>
      <c r="BM1098" s="204">
        <f t="shared" si="343"/>
        <v>0</v>
      </c>
      <c r="BN1098" s="204">
        <f t="shared" si="343"/>
        <v>0</v>
      </c>
      <c r="BO1098" s="204">
        <f t="shared" si="343"/>
        <v>0</v>
      </c>
      <c r="BP1098" s="204">
        <f t="shared" si="343"/>
        <v>0</v>
      </c>
      <c r="BQ1098" s="205">
        <f t="shared" si="343"/>
        <v>0</v>
      </c>
      <c r="BR1098" s="973">
        <f>IF($Z1098=1,0,IF(AND($Z1098=0,BM1098&gt;0),1,IF(AND($Z1098=0,BO1098&gt;0),1,IF(AND($Z1098=0,BQ1098&gt;0),1,0))))</f>
        <v>0</v>
      </c>
      <c r="BS1098" s="973">
        <f>IF($Z1098=0,0,IF(AND($Z1098=1,BL1098&gt;0),1,IF(AND($Z1098=1,BN1098&gt;0),1,IF(AND($Z1098=1,BP1098&gt;0),1,0))))</f>
        <v>0</v>
      </c>
      <c r="BT1098" s="978">
        <f>IF($Z1098=0,0,IF(BX1098+BZ1098+CB1098&gt;0,$AA1098,0))</f>
        <v>0</v>
      </c>
      <c r="BU1098" s="980">
        <f>IF($Z1098=0,0,IF(AND(BT1098=0,O1099&gt;0),$AA1098,0))</f>
        <v>0</v>
      </c>
      <c r="BV1098" s="969">
        <f>$AA1098-BT1098-BU1098</f>
        <v>0</v>
      </c>
      <c r="BW1098" s="204">
        <f t="shared" si="344"/>
        <v>0</v>
      </c>
      <c r="BX1098" s="204">
        <f t="shared" si="344"/>
        <v>0</v>
      </c>
      <c r="BY1098" s="204">
        <f t="shared" si="344"/>
        <v>0</v>
      </c>
      <c r="BZ1098" s="204">
        <f t="shared" si="344"/>
        <v>0</v>
      </c>
      <c r="CA1098" s="204">
        <f t="shared" si="344"/>
        <v>0</v>
      </c>
      <c r="CB1098" s="205">
        <f t="shared" si="344"/>
        <v>0</v>
      </c>
      <c r="CC1098" s="973">
        <f>IF($Z1098=1,0,IF(AND($Z1098=0,BX1098&gt;0),1,IF(AND($Z1098=0,BZ1098&gt;0),1,IF(AND($Z1098=0,CB1098&gt;0),1,0))))</f>
        <v>0</v>
      </c>
      <c r="CD1098" s="973">
        <f>IF($Z1098=0,0,IF(AND($Z1098=1,BW1098&gt;0),1,IF(AND($Z1098=1,BY1098&gt;0),1,IF(AND($Z1098=1,CA1098&gt;0),1,0))))</f>
        <v>0</v>
      </c>
      <c r="CE1098" s="11"/>
      <c r="CF1098" s="11"/>
      <c r="CG1098" s="11"/>
      <c r="CH1098" s="11"/>
      <c r="CI1098" s="11"/>
      <c r="CJ1098" s="11"/>
      <c r="CK1098" s="11"/>
      <c r="CL1098" s="11"/>
      <c r="CM1098" s="11"/>
    </row>
    <row r="1099" spans="1:91" ht="14.25" customHeight="1">
      <c r="A1099" s="950" t="str">
        <f>A1098</f>
        <v/>
      </c>
      <c r="B1099" s="57"/>
      <c r="C1099" s="2051"/>
      <c r="D1099" s="2053"/>
      <c r="E1099" s="2051"/>
      <c r="F1099" s="2772"/>
      <c r="G1099" s="1121">
        <f>Import!Q1796</f>
        <v>0</v>
      </c>
      <c r="H1099" s="2774"/>
      <c r="I1099" s="450"/>
      <c r="J1099" s="2775"/>
      <c r="K1099" s="450"/>
      <c r="L1099" s="2775"/>
      <c r="M1099" s="450"/>
      <c r="N1099" s="2775"/>
      <c r="O1099" s="450"/>
      <c r="P1099" s="2775"/>
      <c r="Q1099" s="11"/>
      <c r="R1099" s="11"/>
      <c r="S1099" s="397"/>
      <c r="T1099" s="419"/>
      <c r="U1099" s="444">
        <f>Import!N1797</f>
        <v>0</v>
      </c>
      <c r="V1099" s="11"/>
      <c r="W1099" s="306"/>
      <c r="X1099" s="306"/>
      <c r="Y1099" s="306"/>
      <c r="Z1099" s="11"/>
      <c r="AE1099" s="204"/>
      <c r="AF1099" s="204"/>
      <c r="AG1099" s="204"/>
      <c r="AH1099" s="204"/>
      <c r="AI1099" s="922"/>
      <c r="AJ1099" s="205"/>
      <c r="AK1099" s="973"/>
      <c r="AL1099" s="973">
        <f>AL1098</f>
        <v>0</v>
      </c>
      <c r="AP1099" s="204"/>
      <c r="AQ1099" s="204"/>
      <c r="AR1099" s="204"/>
      <c r="AS1099" s="204"/>
      <c r="AT1099" s="204"/>
      <c r="AU1099" s="205"/>
      <c r="AV1099" s="973"/>
      <c r="AW1099" s="973">
        <f>AW1098</f>
        <v>0</v>
      </c>
      <c r="BA1099" s="204"/>
      <c r="BB1099" s="204"/>
      <c r="BC1099" s="204"/>
      <c r="BD1099" s="204"/>
      <c r="BE1099" s="204"/>
      <c r="BF1099" s="205"/>
      <c r="BG1099" s="973"/>
      <c r="BH1099" s="973">
        <f>BH1098</f>
        <v>0</v>
      </c>
      <c r="BL1099" s="204"/>
      <c r="BM1099" s="204"/>
      <c r="BN1099" s="204"/>
      <c r="BO1099" s="204"/>
      <c r="BP1099" s="204"/>
      <c r="BQ1099" s="205"/>
      <c r="BR1099" s="973"/>
      <c r="BS1099" s="973">
        <f>BS1098</f>
        <v>0</v>
      </c>
      <c r="BW1099" s="204"/>
      <c r="BX1099" s="204"/>
      <c r="BY1099" s="204"/>
      <c r="BZ1099" s="204"/>
      <c r="CA1099" s="204"/>
      <c r="CB1099" s="205"/>
      <c r="CC1099" s="973"/>
      <c r="CD1099" s="973">
        <f>CD1098</f>
        <v>0</v>
      </c>
      <c r="CE1099" s="11"/>
      <c r="CF1099" s="11"/>
      <c r="CG1099" s="11"/>
      <c r="CH1099" s="11"/>
      <c r="CI1099" s="11"/>
      <c r="CJ1099" s="11"/>
      <c r="CK1099" s="11"/>
      <c r="CL1099" s="11"/>
      <c r="CM1099" s="11"/>
    </row>
    <row r="1100" spans="1:91" ht="24.75" customHeight="1">
      <c r="A1100" s="949" t="str">
        <f>IF(E1100&gt;0,"Wypełnione","")</f>
        <v/>
      </c>
      <c r="B1100" s="57"/>
      <c r="C1100" s="2050">
        <f>'Og s3a'!C1809</f>
        <v>0</v>
      </c>
      <c r="D1100" s="2052">
        <f>'Og s3a'!E1809</f>
        <v>0</v>
      </c>
      <c r="E1100" s="2050">
        <f>'Og s3a'!F1809</f>
        <v>0</v>
      </c>
      <c r="F1100" s="2771"/>
      <c r="G1100" s="448">
        <f>T1100</f>
        <v>0</v>
      </c>
      <c r="H1100" s="2773">
        <f>U1100</f>
        <v>0</v>
      </c>
      <c r="I1100" s="451"/>
      <c r="J1100" s="2775"/>
      <c r="K1100" s="451"/>
      <c r="L1100" s="2775"/>
      <c r="M1100" s="451"/>
      <c r="N1100" s="2775"/>
      <c r="O1100" s="451"/>
      <c r="P1100" s="2775"/>
      <c r="Q1100" s="11"/>
      <c r="R1100" s="11"/>
      <c r="S1100" s="396">
        <f>'Og s3a'!G1809</f>
        <v>0</v>
      </c>
      <c r="T1100" s="398">
        <f>'Og s3a'!D1809</f>
        <v>0</v>
      </c>
      <c r="U1100" s="444">
        <f>Import!N1798</f>
        <v>0</v>
      </c>
      <c r="V1100" s="11"/>
      <c r="W1100" s="306"/>
      <c r="X1100" s="306"/>
      <c r="Y1100" s="306"/>
      <c r="Z1100" s="970">
        <f>IF(F1100=AF$7,1,0)</f>
        <v>0</v>
      </c>
      <c r="AA1100" s="970">
        <f>Z1100*D1100</f>
        <v>0</v>
      </c>
      <c r="AB1100" s="978">
        <f>IF($Z1100=0,0,IF(AF1100+AH1100+AJ1100&gt;0,$AA1100,0))</f>
        <v>0</v>
      </c>
      <c r="AC1100" s="980">
        <f>IF($Z1100=0,0,IF(AND(AB1100=0,G1101&gt;0),$AA1100,0))</f>
        <v>0</v>
      </c>
      <c r="AD1100" s="969">
        <f>AA1100-AB1100-AC1100</f>
        <v>0</v>
      </c>
      <c r="AE1100" s="204">
        <f t="shared" si="340"/>
        <v>0</v>
      </c>
      <c r="AF1100" s="204">
        <f t="shared" si="340"/>
        <v>0</v>
      </c>
      <c r="AG1100" s="204">
        <f t="shared" si="340"/>
        <v>0</v>
      </c>
      <c r="AH1100" s="204">
        <f t="shared" si="340"/>
        <v>0</v>
      </c>
      <c r="AI1100" s="922">
        <f t="shared" si="340"/>
        <v>0</v>
      </c>
      <c r="AJ1100" s="205">
        <f t="shared" si="340"/>
        <v>0</v>
      </c>
      <c r="AK1100" s="973">
        <f>IF($Z1100=1,0,IF(AND($Z1100=0,AF1100&gt;0),1,IF(AND($Z1100=0,AH1100&gt;0),1,IF(AND($Z1100=0,AJ1100&gt;0),1,0))))</f>
        <v>0</v>
      </c>
      <c r="AL1100" s="973">
        <f>IF($Z1100=0,0,IF(AND($Z1100=1,AE1100&gt;0),1,IF(AND($Z1100=1,AG1100&gt;0),1,IF(AND($Z1100=1,AI1100&gt;0),1,0))))</f>
        <v>0</v>
      </c>
      <c r="AM1100" s="978">
        <f>IF($Z1100=0,0,IF(AQ1100+AS1100+AU1100&gt;0,$AA1100,0))</f>
        <v>0</v>
      </c>
      <c r="AN1100" s="980">
        <f>IF($Z1100=0,0,IF(AND(AM1100=0,I1101&gt;0),$AA1100,0))</f>
        <v>0</v>
      </c>
      <c r="AO1100" s="969">
        <f>$AA1100-AM1100-AN1100</f>
        <v>0</v>
      </c>
      <c r="AP1100" s="204">
        <f t="shared" si="341"/>
        <v>0</v>
      </c>
      <c r="AQ1100" s="204">
        <f t="shared" si="341"/>
        <v>0</v>
      </c>
      <c r="AR1100" s="204">
        <f t="shared" si="341"/>
        <v>0</v>
      </c>
      <c r="AS1100" s="204">
        <f t="shared" si="341"/>
        <v>0</v>
      </c>
      <c r="AT1100" s="204">
        <f t="shared" si="341"/>
        <v>0</v>
      </c>
      <c r="AU1100" s="205">
        <f t="shared" si="341"/>
        <v>0</v>
      </c>
      <c r="AV1100" s="973">
        <f>IF($Z1100=1,0,IF(AND($Z1100=0,AQ1100&gt;0),1,IF(AND($Z1100=0,AS1100&gt;0),1,IF(AND($Z1100=0,AU1100&gt;0),1,0))))</f>
        <v>0</v>
      </c>
      <c r="AW1100" s="973">
        <f>IF($Z1100=0,0,IF(AND($Z1100=1,AP1100&gt;0),1,IF(AND($Z1100=1,AR1100&gt;0),1,IF(AND($Z1100=1,AT1100&gt;0),1,0))))</f>
        <v>0</v>
      </c>
      <c r="AX1100" s="978">
        <f>IF($Z1100=0,0,IF(BB1100+BD1100+BF1100&gt;0,$AA1100,0))</f>
        <v>0</v>
      </c>
      <c r="AY1100" s="980">
        <f>IF($Z1100=0,0,IF(AND(AX1100=0,K1101&gt;0),$AA1100,0))</f>
        <v>0</v>
      </c>
      <c r="AZ1100" s="969">
        <f>$AA1100-AX1100-AY1100</f>
        <v>0</v>
      </c>
      <c r="BA1100" s="204">
        <f t="shared" si="342"/>
        <v>0</v>
      </c>
      <c r="BB1100" s="204">
        <f t="shared" si="342"/>
        <v>0</v>
      </c>
      <c r="BC1100" s="204">
        <f t="shared" si="342"/>
        <v>0</v>
      </c>
      <c r="BD1100" s="204">
        <f t="shared" si="342"/>
        <v>0</v>
      </c>
      <c r="BE1100" s="204">
        <f t="shared" si="342"/>
        <v>0</v>
      </c>
      <c r="BF1100" s="205">
        <f t="shared" si="342"/>
        <v>0</v>
      </c>
      <c r="BG1100" s="973">
        <f>IF($Z1100=1,0,IF(AND($Z1100=0,BB1100&gt;0),1,IF(AND($Z1100=0,BD1100&gt;0),1,IF(AND($Z1100=0,BF1100&gt;0),1,0))))</f>
        <v>0</v>
      </c>
      <c r="BH1100" s="973">
        <f>IF($Z1100=0,0,IF(AND($Z1100=1,BA1100&gt;0),1,IF(AND($Z1100=1,BC1100&gt;0),1,IF(AND($Z1100=1,BE1100&gt;0),1,0))))</f>
        <v>0</v>
      </c>
      <c r="BI1100" s="978">
        <f>IF($Z1100=0,0,IF(BM1100+BO1100+BQ1100&gt;0,$AA1100,0))</f>
        <v>0</v>
      </c>
      <c r="BJ1100" s="980">
        <f>IF($Z1100=0,0,IF(AND(BI1100=0,M1101&gt;0),$AA1100,0))</f>
        <v>0</v>
      </c>
      <c r="BK1100" s="969">
        <f>$AA1100-BI1100-BJ1100</f>
        <v>0</v>
      </c>
      <c r="BL1100" s="204">
        <f t="shared" si="343"/>
        <v>0</v>
      </c>
      <c r="BM1100" s="204">
        <f t="shared" si="343"/>
        <v>0</v>
      </c>
      <c r="BN1100" s="204">
        <f t="shared" si="343"/>
        <v>0</v>
      </c>
      <c r="BO1100" s="204">
        <f t="shared" si="343"/>
        <v>0</v>
      </c>
      <c r="BP1100" s="204">
        <f t="shared" si="343"/>
        <v>0</v>
      </c>
      <c r="BQ1100" s="205">
        <f t="shared" si="343"/>
        <v>0</v>
      </c>
      <c r="BR1100" s="973">
        <f>IF($Z1100=1,0,IF(AND($Z1100=0,BM1100&gt;0),1,IF(AND($Z1100=0,BO1100&gt;0),1,IF(AND($Z1100=0,BQ1100&gt;0),1,0))))</f>
        <v>0</v>
      </c>
      <c r="BS1100" s="973">
        <f>IF($Z1100=0,0,IF(AND($Z1100=1,BL1100&gt;0),1,IF(AND($Z1100=1,BN1100&gt;0),1,IF(AND($Z1100=1,BP1100&gt;0),1,0))))</f>
        <v>0</v>
      </c>
      <c r="BT1100" s="978">
        <f>IF($Z1100=0,0,IF(BX1100+BZ1100+CB1100&gt;0,$AA1100,0))</f>
        <v>0</v>
      </c>
      <c r="BU1100" s="980">
        <f>IF($Z1100=0,0,IF(AND(BT1100=0,O1101&gt;0),$AA1100,0))</f>
        <v>0</v>
      </c>
      <c r="BV1100" s="969">
        <f>$AA1100-BT1100-BU1100</f>
        <v>0</v>
      </c>
      <c r="BW1100" s="204">
        <f t="shared" si="344"/>
        <v>0</v>
      </c>
      <c r="BX1100" s="204">
        <f t="shared" si="344"/>
        <v>0</v>
      </c>
      <c r="BY1100" s="204">
        <f t="shared" si="344"/>
        <v>0</v>
      </c>
      <c r="BZ1100" s="204">
        <f t="shared" si="344"/>
        <v>0</v>
      </c>
      <c r="CA1100" s="204">
        <f t="shared" si="344"/>
        <v>0</v>
      </c>
      <c r="CB1100" s="205">
        <f t="shared" si="344"/>
        <v>0</v>
      </c>
      <c r="CC1100" s="973">
        <f>IF($Z1100=1,0,IF(AND($Z1100=0,BX1100&gt;0),1,IF(AND($Z1100=0,BZ1100&gt;0),1,IF(AND($Z1100=0,CB1100&gt;0),1,0))))</f>
        <v>0</v>
      </c>
      <c r="CD1100" s="973">
        <f>IF($Z1100=0,0,IF(AND($Z1100=1,BW1100&gt;0),1,IF(AND($Z1100=1,BY1100&gt;0),1,IF(AND($Z1100=1,CA1100&gt;0),1,0))))</f>
        <v>0</v>
      </c>
      <c r="CE1100" s="11"/>
      <c r="CF1100" s="11"/>
      <c r="CG1100" s="11"/>
      <c r="CH1100" s="11"/>
      <c r="CI1100" s="11"/>
      <c r="CJ1100" s="11"/>
      <c r="CK1100" s="11"/>
      <c r="CL1100" s="11"/>
      <c r="CM1100" s="11"/>
    </row>
    <row r="1101" spans="1:91" ht="14.25" customHeight="1">
      <c r="A1101" s="950" t="str">
        <f>A1100</f>
        <v/>
      </c>
      <c r="B1101" s="57"/>
      <c r="C1101" s="2051"/>
      <c r="D1101" s="2053"/>
      <c r="E1101" s="2051"/>
      <c r="F1101" s="2772"/>
      <c r="G1101" s="1121">
        <f>Import!Q1798</f>
        <v>0</v>
      </c>
      <c r="H1101" s="2774"/>
      <c r="I1101" s="450"/>
      <c r="J1101" s="2775"/>
      <c r="K1101" s="450"/>
      <c r="L1101" s="2775"/>
      <c r="M1101" s="450"/>
      <c r="N1101" s="2775"/>
      <c r="O1101" s="450"/>
      <c r="P1101" s="2775"/>
      <c r="Q1101" s="11"/>
      <c r="R1101" s="11"/>
      <c r="S1101" s="397"/>
      <c r="T1101" s="419"/>
      <c r="U1101" s="444">
        <f>Import!N1799</f>
        <v>0</v>
      </c>
      <c r="V1101" s="11"/>
      <c r="W1101" s="306"/>
      <c r="X1101" s="306"/>
      <c r="Y1101" s="306"/>
      <c r="Z1101" s="11"/>
      <c r="AE1101" s="204"/>
      <c r="AF1101" s="204"/>
      <c r="AG1101" s="204"/>
      <c r="AH1101" s="204"/>
      <c r="AI1101" s="922"/>
      <c r="AJ1101" s="205"/>
      <c r="AK1101" s="973"/>
      <c r="AL1101" s="973">
        <f>AL1100</f>
        <v>0</v>
      </c>
      <c r="AP1101" s="204"/>
      <c r="AQ1101" s="204"/>
      <c r="AR1101" s="204"/>
      <c r="AS1101" s="204"/>
      <c r="AT1101" s="204"/>
      <c r="AU1101" s="205"/>
      <c r="AV1101" s="973"/>
      <c r="AW1101" s="973">
        <f>AW1100</f>
        <v>0</v>
      </c>
      <c r="BA1101" s="204"/>
      <c r="BB1101" s="204"/>
      <c r="BC1101" s="204"/>
      <c r="BD1101" s="204"/>
      <c r="BE1101" s="204"/>
      <c r="BF1101" s="205"/>
      <c r="BG1101" s="973"/>
      <c r="BH1101" s="973">
        <f>BH1100</f>
        <v>0</v>
      </c>
      <c r="BL1101" s="204"/>
      <c r="BM1101" s="204"/>
      <c r="BN1101" s="204"/>
      <c r="BO1101" s="204"/>
      <c r="BP1101" s="204"/>
      <c r="BQ1101" s="205"/>
      <c r="BR1101" s="973"/>
      <c r="BS1101" s="973">
        <f>BS1100</f>
        <v>0</v>
      </c>
      <c r="BW1101" s="204"/>
      <c r="BX1101" s="204"/>
      <c r="BY1101" s="204"/>
      <c r="BZ1101" s="204"/>
      <c r="CA1101" s="204"/>
      <c r="CB1101" s="205"/>
      <c r="CC1101" s="973"/>
      <c r="CD1101" s="973">
        <f>CD1100</f>
        <v>0</v>
      </c>
      <c r="CE1101" s="11"/>
      <c r="CF1101" s="11"/>
      <c r="CG1101" s="11"/>
      <c r="CH1101" s="11"/>
      <c r="CI1101" s="11"/>
      <c r="CJ1101" s="11"/>
      <c r="CK1101" s="11"/>
      <c r="CL1101" s="11"/>
      <c r="CM1101" s="11"/>
    </row>
    <row r="1102" spans="1:91" ht="24.75" customHeight="1">
      <c r="A1102" s="949" t="str">
        <f>IF(E1102&gt;0,"Wypełnione","")</f>
        <v/>
      </c>
      <c r="B1102" s="57"/>
      <c r="C1102" s="2050">
        <f>'Og s3a'!C1811</f>
        <v>0</v>
      </c>
      <c r="D1102" s="2052">
        <f>'Og s3a'!E1811</f>
        <v>0</v>
      </c>
      <c r="E1102" s="2050">
        <f>'Og s3a'!F1811</f>
        <v>0</v>
      </c>
      <c r="F1102" s="2771"/>
      <c r="G1102" s="448">
        <f>T1102</f>
        <v>0</v>
      </c>
      <c r="H1102" s="2773">
        <f>U1102</f>
        <v>0</v>
      </c>
      <c r="I1102" s="451"/>
      <c r="J1102" s="2775"/>
      <c r="K1102" s="451"/>
      <c r="L1102" s="2775"/>
      <c r="M1102" s="451"/>
      <c r="N1102" s="2775"/>
      <c r="O1102" s="451"/>
      <c r="P1102" s="2775"/>
      <c r="Q1102" s="11"/>
      <c r="R1102" s="11"/>
      <c r="S1102" s="396">
        <f>'Og s3a'!G1811</f>
        <v>0</v>
      </c>
      <c r="T1102" s="398">
        <f>'Og s3a'!D1811</f>
        <v>0</v>
      </c>
      <c r="U1102" s="444">
        <f>Import!N1800</f>
        <v>0</v>
      </c>
      <c r="V1102" s="11"/>
      <c r="W1102" s="306"/>
      <c r="X1102" s="306"/>
      <c r="Y1102" s="306"/>
      <c r="Z1102" s="970">
        <f>IF(F1102=AF$7,1,0)</f>
        <v>0</v>
      </c>
      <c r="AA1102" s="970">
        <f>Z1102*D1102</f>
        <v>0</v>
      </c>
      <c r="AB1102" s="978">
        <f>IF($Z1102=0,0,IF(AF1102+AH1102+AJ1102&gt;0,$AA1102,0))</f>
        <v>0</v>
      </c>
      <c r="AC1102" s="980">
        <f>IF($Z1102=0,0,IF(AND(AB1102=0,G1103&gt;0),$AA1102,0))</f>
        <v>0</v>
      </c>
      <c r="AD1102" s="969">
        <f>AA1102-AB1102-AC1102</f>
        <v>0</v>
      </c>
      <c r="AE1102" s="204">
        <f t="shared" si="340"/>
        <v>0</v>
      </c>
      <c r="AF1102" s="204">
        <f t="shared" si="340"/>
        <v>0</v>
      </c>
      <c r="AG1102" s="204">
        <f t="shared" si="340"/>
        <v>0</v>
      </c>
      <c r="AH1102" s="204">
        <f t="shared" si="340"/>
        <v>0</v>
      </c>
      <c r="AI1102" s="922">
        <f t="shared" si="340"/>
        <v>0</v>
      </c>
      <c r="AJ1102" s="205">
        <f t="shared" si="340"/>
        <v>0</v>
      </c>
      <c r="AK1102" s="973">
        <f>IF($Z1102=1,0,IF(AND($Z1102=0,AF1102&gt;0),1,IF(AND($Z1102=0,AH1102&gt;0),1,IF(AND($Z1102=0,AJ1102&gt;0),1,0))))</f>
        <v>0</v>
      </c>
      <c r="AL1102" s="973">
        <f>IF($Z1102=0,0,IF(AND($Z1102=1,AE1102&gt;0),1,IF(AND($Z1102=1,AG1102&gt;0),1,IF(AND($Z1102=1,AI1102&gt;0),1,0))))</f>
        <v>0</v>
      </c>
      <c r="AM1102" s="978">
        <f>IF($Z1102=0,0,IF(AQ1102+AS1102+AU1102&gt;0,$AA1102,0))</f>
        <v>0</v>
      </c>
      <c r="AN1102" s="980">
        <f>IF($Z1102=0,0,IF(AND(AM1102=0,I1103&gt;0),$AA1102,0))</f>
        <v>0</v>
      </c>
      <c r="AO1102" s="969">
        <f>$AA1102-AM1102-AN1102</f>
        <v>0</v>
      </c>
      <c r="AP1102" s="204">
        <f t="shared" si="341"/>
        <v>0</v>
      </c>
      <c r="AQ1102" s="204">
        <f t="shared" si="341"/>
        <v>0</v>
      </c>
      <c r="AR1102" s="204">
        <f t="shared" si="341"/>
        <v>0</v>
      </c>
      <c r="AS1102" s="204">
        <f t="shared" si="341"/>
        <v>0</v>
      </c>
      <c r="AT1102" s="204">
        <f t="shared" si="341"/>
        <v>0</v>
      </c>
      <c r="AU1102" s="205">
        <f t="shared" si="341"/>
        <v>0</v>
      </c>
      <c r="AV1102" s="973">
        <f>IF($Z1102=1,0,IF(AND($Z1102=0,AQ1102&gt;0),1,IF(AND($Z1102=0,AS1102&gt;0),1,IF(AND($Z1102=0,AU1102&gt;0),1,0))))</f>
        <v>0</v>
      </c>
      <c r="AW1102" s="973">
        <f>IF($Z1102=0,0,IF(AND($Z1102=1,AP1102&gt;0),1,IF(AND($Z1102=1,AR1102&gt;0),1,IF(AND($Z1102=1,AT1102&gt;0),1,0))))</f>
        <v>0</v>
      </c>
      <c r="AX1102" s="978">
        <f>IF($Z1102=0,0,IF(BB1102+BD1102+BF1102&gt;0,$AA1102,0))</f>
        <v>0</v>
      </c>
      <c r="AY1102" s="980">
        <f>IF($Z1102=0,0,IF(AND(AX1102=0,K1103&gt;0),$AA1102,0))</f>
        <v>0</v>
      </c>
      <c r="AZ1102" s="969">
        <f>$AA1102-AX1102-AY1102</f>
        <v>0</v>
      </c>
      <c r="BA1102" s="204">
        <f t="shared" si="342"/>
        <v>0</v>
      </c>
      <c r="BB1102" s="204">
        <f t="shared" si="342"/>
        <v>0</v>
      </c>
      <c r="BC1102" s="204">
        <f t="shared" si="342"/>
        <v>0</v>
      </c>
      <c r="BD1102" s="204">
        <f t="shared" si="342"/>
        <v>0</v>
      </c>
      <c r="BE1102" s="204">
        <f t="shared" si="342"/>
        <v>0</v>
      </c>
      <c r="BF1102" s="205">
        <f t="shared" si="342"/>
        <v>0</v>
      </c>
      <c r="BG1102" s="973">
        <f>IF($Z1102=1,0,IF(AND($Z1102=0,BB1102&gt;0),1,IF(AND($Z1102=0,BD1102&gt;0),1,IF(AND($Z1102=0,BF1102&gt;0),1,0))))</f>
        <v>0</v>
      </c>
      <c r="BH1102" s="973">
        <f>IF($Z1102=0,0,IF(AND($Z1102=1,BA1102&gt;0),1,IF(AND($Z1102=1,BC1102&gt;0),1,IF(AND($Z1102=1,BE1102&gt;0),1,0))))</f>
        <v>0</v>
      </c>
      <c r="BI1102" s="978">
        <f>IF($Z1102=0,0,IF(BM1102+BO1102+BQ1102&gt;0,$AA1102,0))</f>
        <v>0</v>
      </c>
      <c r="BJ1102" s="980">
        <f>IF($Z1102=0,0,IF(AND(BI1102=0,M1103&gt;0),$AA1102,0))</f>
        <v>0</v>
      </c>
      <c r="BK1102" s="969">
        <f>$AA1102-BI1102-BJ1102</f>
        <v>0</v>
      </c>
      <c r="BL1102" s="204">
        <f t="shared" si="343"/>
        <v>0</v>
      </c>
      <c r="BM1102" s="204">
        <f t="shared" si="343"/>
        <v>0</v>
      </c>
      <c r="BN1102" s="204">
        <f t="shared" si="343"/>
        <v>0</v>
      </c>
      <c r="BO1102" s="204">
        <f t="shared" si="343"/>
        <v>0</v>
      </c>
      <c r="BP1102" s="204">
        <f t="shared" si="343"/>
        <v>0</v>
      </c>
      <c r="BQ1102" s="205">
        <f t="shared" si="343"/>
        <v>0</v>
      </c>
      <c r="BR1102" s="973">
        <f>IF($Z1102=1,0,IF(AND($Z1102=0,BM1102&gt;0),1,IF(AND($Z1102=0,BO1102&gt;0),1,IF(AND($Z1102=0,BQ1102&gt;0),1,0))))</f>
        <v>0</v>
      </c>
      <c r="BS1102" s="973">
        <f>IF($Z1102=0,0,IF(AND($Z1102=1,BL1102&gt;0),1,IF(AND($Z1102=1,BN1102&gt;0),1,IF(AND($Z1102=1,BP1102&gt;0),1,0))))</f>
        <v>0</v>
      </c>
      <c r="BT1102" s="978">
        <f>IF($Z1102=0,0,IF(BX1102+BZ1102+CB1102&gt;0,$AA1102,0))</f>
        <v>0</v>
      </c>
      <c r="BU1102" s="980">
        <f>IF($Z1102=0,0,IF(AND(BT1102=0,O1103&gt;0),$AA1102,0))</f>
        <v>0</v>
      </c>
      <c r="BV1102" s="969">
        <f>$AA1102-BT1102-BU1102</f>
        <v>0</v>
      </c>
      <c r="BW1102" s="204">
        <f t="shared" si="344"/>
        <v>0</v>
      </c>
      <c r="BX1102" s="204">
        <f t="shared" si="344"/>
        <v>0</v>
      </c>
      <c r="BY1102" s="204">
        <f t="shared" si="344"/>
        <v>0</v>
      </c>
      <c r="BZ1102" s="204">
        <f t="shared" si="344"/>
        <v>0</v>
      </c>
      <c r="CA1102" s="204">
        <f t="shared" si="344"/>
        <v>0</v>
      </c>
      <c r="CB1102" s="205">
        <f t="shared" si="344"/>
        <v>0</v>
      </c>
      <c r="CC1102" s="973">
        <f>IF($Z1102=1,0,IF(AND($Z1102=0,BX1102&gt;0),1,IF(AND($Z1102=0,BZ1102&gt;0),1,IF(AND($Z1102=0,CB1102&gt;0),1,0))))</f>
        <v>0</v>
      </c>
      <c r="CD1102" s="973">
        <f>IF($Z1102=0,0,IF(AND($Z1102=1,BW1102&gt;0),1,IF(AND($Z1102=1,BY1102&gt;0),1,IF(AND($Z1102=1,CA1102&gt;0),1,0))))</f>
        <v>0</v>
      </c>
      <c r="CE1102" s="11"/>
      <c r="CF1102" s="11"/>
      <c r="CG1102" s="11"/>
      <c r="CH1102" s="11"/>
      <c r="CI1102" s="11"/>
      <c r="CJ1102" s="11"/>
      <c r="CK1102" s="11"/>
      <c r="CL1102" s="11"/>
      <c r="CM1102" s="11"/>
    </row>
    <row r="1103" spans="1:91" ht="14.25" customHeight="1">
      <c r="A1103" s="950" t="str">
        <f>A1102</f>
        <v/>
      </c>
      <c r="B1103" s="57"/>
      <c r="C1103" s="2051"/>
      <c r="D1103" s="2053"/>
      <c r="E1103" s="2051"/>
      <c r="F1103" s="2772"/>
      <c r="G1103" s="1121">
        <f>Import!Q1800</f>
        <v>0</v>
      </c>
      <c r="H1103" s="2774"/>
      <c r="I1103" s="450"/>
      <c r="J1103" s="2775"/>
      <c r="K1103" s="450"/>
      <c r="L1103" s="2775"/>
      <c r="M1103" s="450"/>
      <c r="N1103" s="2775"/>
      <c r="O1103" s="450"/>
      <c r="P1103" s="2775"/>
      <c r="Q1103" s="11"/>
      <c r="R1103" s="11"/>
      <c r="S1103" s="397"/>
      <c r="T1103" s="419"/>
      <c r="U1103" s="444">
        <f>Import!N1801</f>
        <v>0</v>
      </c>
      <c r="V1103" s="11"/>
      <c r="W1103" s="306"/>
      <c r="X1103" s="306"/>
      <c r="Y1103" s="306"/>
      <c r="Z1103" s="11"/>
      <c r="AE1103" s="204"/>
      <c r="AF1103" s="204"/>
      <c r="AG1103" s="204"/>
      <c r="AH1103" s="204"/>
      <c r="AI1103" s="922"/>
      <c r="AJ1103" s="205"/>
      <c r="AK1103" s="973"/>
      <c r="AL1103" s="973">
        <f>AL1102</f>
        <v>0</v>
      </c>
      <c r="AP1103" s="204"/>
      <c r="AQ1103" s="204"/>
      <c r="AR1103" s="204"/>
      <c r="AS1103" s="204"/>
      <c r="AT1103" s="204"/>
      <c r="AU1103" s="205"/>
      <c r="AV1103" s="973"/>
      <c r="AW1103" s="973">
        <f>AW1102</f>
        <v>0</v>
      </c>
      <c r="BA1103" s="204"/>
      <c r="BB1103" s="204"/>
      <c r="BC1103" s="204"/>
      <c r="BD1103" s="204"/>
      <c r="BE1103" s="204"/>
      <c r="BF1103" s="205"/>
      <c r="BG1103" s="973"/>
      <c r="BH1103" s="973">
        <f>BH1102</f>
        <v>0</v>
      </c>
      <c r="BL1103" s="204"/>
      <c r="BM1103" s="204"/>
      <c r="BN1103" s="204"/>
      <c r="BO1103" s="204"/>
      <c r="BP1103" s="204"/>
      <c r="BQ1103" s="205"/>
      <c r="BR1103" s="973"/>
      <c r="BS1103" s="973">
        <f>BS1102</f>
        <v>0</v>
      </c>
      <c r="BW1103" s="204"/>
      <c r="BX1103" s="204"/>
      <c r="BY1103" s="204"/>
      <c r="BZ1103" s="204"/>
      <c r="CA1103" s="204"/>
      <c r="CB1103" s="205"/>
      <c r="CC1103" s="973"/>
      <c r="CD1103" s="973">
        <f>CD1102</f>
        <v>0</v>
      </c>
      <c r="CE1103" s="11"/>
      <c r="CF1103" s="11"/>
      <c r="CG1103" s="11"/>
      <c r="CH1103" s="11"/>
      <c r="CI1103" s="11"/>
      <c r="CJ1103" s="11"/>
      <c r="CK1103" s="11"/>
      <c r="CL1103" s="11"/>
      <c r="CM1103" s="11"/>
    </row>
    <row r="1104" spans="1:91" ht="24.75" customHeight="1">
      <c r="A1104" s="949" t="str">
        <f>IF(E1104&gt;0,"Wypełnione","")</f>
        <v/>
      </c>
      <c r="B1104" s="57"/>
      <c r="C1104" s="2050">
        <f>'Og s3a'!C1813</f>
        <v>0</v>
      </c>
      <c r="D1104" s="2052">
        <f>'Og s3a'!E1813</f>
        <v>0</v>
      </c>
      <c r="E1104" s="2050">
        <f>'Og s3a'!F1813</f>
        <v>0</v>
      </c>
      <c r="F1104" s="2771"/>
      <c r="G1104" s="448">
        <f>T1104</f>
        <v>0</v>
      </c>
      <c r="H1104" s="2773">
        <f>U1104</f>
        <v>0</v>
      </c>
      <c r="I1104" s="451"/>
      <c r="J1104" s="2775"/>
      <c r="K1104" s="451"/>
      <c r="L1104" s="2775"/>
      <c r="M1104" s="451"/>
      <c r="N1104" s="2775"/>
      <c r="O1104" s="451"/>
      <c r="P1104" s="2775"/>
      <c r="Q1104" s="11"/>
      <c r="R1104" s="11"/>
      <c r="S1104" s="396">
        <f>'Og s3a'!G1813</f>
        <v>0</v>
      </c>
      <c r="T1104" s="398">
        <f>'Og s3a'!D1813</f>
        <v>0</v>
      </c>
      <c r="U1104" s="444">
        <f>Import!N1802</f>
        <v>0</v>
      </c>
      <c r="V1104" s="11"/>
      <c r="W1104" s="306"/>
      <c r="X1104" s="306"/>
      <c r="Y1104" s="306"/>
      <c r="Z1104" s="970">
        <f>IF(F1104=AF$7,1,0)</f>
        <v>0</v>
      </c>
      <c r="AA1104" s="970">
        <f>Z1104*D1104</f>
        <v>0</v>
      </c>
      <c r="AB1104" s="978">
        <f>IF($Z1104=0,0,IF(AF1104+AH1104+AJ1104&gt;0,$AA1104,0))</f>
        <v>0</v>
      </c>
      <c r="AC1104" s="980">
        <f>IF($Z1104=0,0,IF(AND(AB1104=0,G1105&gt;0),$AA1104,0))</f>
        <v>0</v>
      </c>
      <c r="AD1104" s="969">
        <f>AA1104-AB1104-AC1104</f>
        <v>0</v>
      </c>
      <c r="AE1104" s="204">
        <f t="shared" si="340"/>
        <v>0</v>
      </c>
      <c r="AF1104" s="204">
        <f t="shared" si="340"/>
        <v>0</v>
      </c>
      <c r="AG1104" s="204">
        <f t="shared" si="340"/>
        <v>0</v>
      </c>
      <c r="AH1104" s="204">
        <f t="shared" si="340"/>
        <v>0</v>
      </c>
      <c r="AI1104" s="922">
        <f t="shared" si="340"/>
        <v>0</v>
      </c>
      <c r="AJ1104" s="205">
        <f t="shared" si="340"/>
        <v>0</v>
      </c>
      <c r="AK1104" s="973">
        <f>IF($Z1104=1,0,IF(AND($Z1104=0,AF1104&gt;0),1,IF(AND($Z1104=0,AH1104&gt;0),1,IF(AND($Z1104=0,AJ1104&gt;0),1,0))))</f>
        <v>0</v>
      </c>
      <c r="AL1104" s="973">
        <f>IF($Z1104=0,0,IF(AND($Z1104=1,AE1104&gt;0),1,IF(AND($Z1104=1,AG1104&gt;0),1,IF(AND($Z1104=1,AI1104&gt;0),1,0))))</f>
        <v>0</v>
      </c>
      <c r="AM1104" s="978">
        <f>IF($Z1104=0,0,IF(AQ1104+AS1104+AU1104&gt;0,$AA1104,0))</f>
        <v>0</v>
      </c>
      <c r="AN1104" s="980">
        <f>IF($Z1104=0,0,IF(AND(AM1104=0,I1105&gt;0),$AA1104,0))</f>
        <v>0</v>
      </c>
      <c r="AO1104" s="969">
        <f>$AA1104-AM1104-AN1104</f>
        <v>0</v>
      </c>
      <c r="AP1104" s="204">
        <f t="shared" si="341"/>
        <v>0</v>
      </c>
      <c r="AQ1104" s="204">
        <f t="shared" si="341"/>
        <v>0</v>
      </c>
      <c r="AR1104" s="204">
        <f t="shared" si="341"/>
        <v>0</v>
      </c>
      <c r="AS1104" s="204">
        <f t="shared" si="341"/>
        <v>0</v>
      </c>
      <c r="AT1104" s="204">
        <f t="shared" si="341"/>
        <v>0</v>
      </c>
      <c r="AU1104" s="205">
        <f t="shared" si="341"/>
        <v>0</v>
      </c>
      <c r="AV1104" s="973">
        <f>IF($Z1104=1,0,IF(AND($Z1104=0,AQ1104&gt;0),1,IF(AND($Z1104=0,AS1104&gt;0),1,IF(AND($Z1104=0,AU1104&gt;0),1,0))))</f>
        <v>0</v>
      </c>
      <c r="AW1104" s="973">
        <f>IF($Z1104=0,0,IF(AND($Z1104=1,AP1104&gt;0),1,IF(AND($Z1104=1,AR1104&gt;0),1,IF(AND($Z1104=1,AT1104&gt;0),1,0))))</f>
        <v>0</v>
      </c>
      <c r="AX1104" s="978">
        <f>IF($Z1104=0,0,IF(BB1104+BD1104+BF1104&gt;0,$AA1104,0))</f>
        <v>0</v>
      </c>
      <c r="AY1104" s="980">
        <f>IF($Z1104=0,0,IF(AND(AX1104=0,K1105&gt;0),$AA1104,0))</f>
        <v>0</v>
      </c>
      <c r="AZ1104" s="969">
        <f>$AA1104-AX1104-AY1104</f>
        <v>0</v>
      </c>
      <c r="BA1104" s="204">
        <f t="shared" si="342"/>
        <v>0</v>
      </c>
      <c r="BB1104" s="204">
        <f t="shared" si="342"/>
        <v>0</v>
      </c>
      <c r="BC1104" s="204">
        <f t="shared" si="342"/>
        <v>0</v>
      </c>
      <c r="BD1104" s="204">
        <f t="shared" si="342"/>
        <v>0</v>
      </c>
      <c r="BE1104" s="204">
        <f t="shared" si="342"/>
        <v>0</v>
      </c>
      <c r="BF1104" s="205">
        <f t="shared" si="342"/>
        <v>0</v>
      </c>
      <c r="BG1104" s="973">
        <f>IF($Z1104=1,0,IF(AND($Z1104=0,BB1104&gt;0),1,IF(AND($Z1104=0,BD1104&gt;0),1,IF(AND($Z1104=0,BF1104&gt;0),1,0))))</f>
        <v>0</v>
      </c>
      <c r="BH1104" s="973">
        <f>IF($Z1104=0,0,IF(AND($Z1104=1,BA1104&gt;0),1,IF(AND($Z1104=1,BC1104&gt;0),1,IF(AND($Z1104=1,BE1104&gt;0),1,0))))</f>
        <v>0</v>
      </c>
      <c r="BI1104" s="978">
        <f>IF($Z1104=0,0,IF(BM1104+BO1104+BQ1104&gt;0,$AA1104,0))</f>
        <v>0</v>
      </c>
      <c r="BJ1104" s="980">
        <f>IF($Z1104=0,0,IF(AND(BI1104=0,M1105&gt;0),$AA1104,0))</f>
        <v>0</v>
      </c>
      <c r="BK1104" s="969">
        <f>$AA1104-BI1104-BJ1104</f>
        <v>0</v>
      </c>
      <c r="BL1104" s="204">
        <f t="shared" si="343"/>
        <v>0</v>
      </c>
      <c r="BM1104" s="204">
        <f t="shared" si="343"/>
        <v>0</v>
      </c>
      <c r="BN1104" s="204">
        <f t="shared" si="343"/>
        <v>0</v>
      </c>
      <c r="BO1104" s="204">
        <f t="shared" si="343"/>
        <v>0</v>
      </c>
      <c r="BP1104" s="204">
        <f t="shared" si="343"/>
        <v>0</v>
      </c>
      <c r="BQ1104" s="205">
        <f t="shared" si="343"/>
        <v>0</v>
      </c>
      <c r="BR1104" s="973">
        <f>IF($Z1104=1,0,IF(AND($Z1104=0,BM1104&gt;0),1,IF(AND($Z1104=0,BO1104&gt;0),1,IF(AND($Z1104=0,BQ1104&gt;0),1,0))))</f>
        <v>0</v>
      </c>
      <c r="BS1104" s="973">
        <f>IF($Z1104=0,0,IF(AND($Z1104=1,BL1104&gt;0),1,IF(AND($Z1104=1,BN1104&gt;0),1,IF(AND($Z1104=1,BP1104&gt;0),1,0))))</f>
        <v>0</v>
      </c>
      <c r="BT1104" s="978">
        <f>IF($Z1104=0,0,IF(BX1104+BZ1104+CB1104&gt;0,$AA1104,0))</f>
        <v>0</v>
      </c>
      <c r="BU1104" s="980">
        <f>IF($Z1104=0,0,IF(AND(BT1104=0,O1105&gt;0),$AA1104,0))</f>
        <v>0</v>
      </c>
      <c r="BV1104" s="969">
        <f>$AA1104-BT1104-BU1104</f>
        <v>0</v>
      </c>
      <c r="BW1104" s="204">
        <f t="shared" si="344"/>
        <v>0</v>
      </c>
      <c r="BX1104" s="204">
        <f t="shared" si="344"/>
        <v>0</v>
      </c>
      <c r="BY1104" s="204">
        <f t="shared" si="344"/>
        <v>0</v>
      </c>
      <c r="BZ1104" s="204">
        <f t="shared" si="344"/>
        <v>0</v>
      </c>
      <c r="CA1104" s="204">
        <f t="shared" si="344"/>
        <v>0</v>
      </c>
      <c r="CB1104" s="205">
        <f t="shared" si="344"/>
        <v>0</v>
      </c>
      <c r="CC1104" s="973">
        <f>IF($Z1104=1,0,IF(AND($Z1104=0,BX1104&gt;0),1,IF(AND($Z1104=0,BZ1104&gt;0),1,IF(AND($Z1104=0,CB1104&gt;0),1,0))))</f>
        <v>0</v>
      </c>
      <c r="CD1104" s="973">
        <f>IF($Z1104=0,0,IF(AND($Z1104=1,BW1104&gt;0),1,IF(AND($Z1104=1,BY1104&gt;0),1,IF(AND($Z1104=1,CA1104&gt;0),1,0))))</f>
        <v>0</v>
      </c>
      <c r="CE1104" s="11"/>
      <c r="CF1104" s="11"/>
      <c r="CG1104" s="11"/>
      <c r="CH1104" s="11"/>
      <c r="CI1104" s="11"/>
      <c r="CJ1104" s="11"/>
      <c r="CK1104" s="11"/>
      <c r="CL1104" s="11"/>
      <c r="CM1104" s="11"/>
    </row>
    <row r="1105" spans="1:91" ht="14.25" customHeight="1">
      <c r="A1105" s="950" t="str">
        <f>A1104</f>
        <v/>
      </c>
      <c r="B1105" s="57"/>
      <c r="C1105" s="2051"/>
      <c r="D1105" s="2053"/>
      <c r="E1105" s="2051"/>
      <c r="F1105" s="2772"/>
      <c r="G1105" s="1121">
        <f>Import!Q1802</f>
        <v>0</v>
      </c>
      <c r="H1105" s="2774"/>
      <c r="I1105" s="450"/>
      <c r="J1105" s="2775"/>
      <c r="K1105" s="450"/>
      <c r="L1105" s="2775"/>
      <c r="M1105" s="450"/>
      <c r="N1105" s="2775"/>
      <c r="O1105" s="450"/>
      <c r="P1105" s="2775"/>
      <c r="Q1105" s="11"/>
      <c r="R1105" s="11"/>
      <c r="S1105" s="397"/>
      <c r="T1105" s="419"/>
      <c r="U1105" s="444">
        <f>Import!N1803</f>
        <v>0</v>
      </c>
      <c r="V1105" s="11"/>
      <c r="W1105" s="306"/>
      <c r="X1105" s="306"/>
      <c r="Y1105" s="306"/>
      <c r="Z1105" s="11"/>
      <c r="AE1105" s="204"/>
      <c r="AF1105" s="204"/>
      <c r="AG1105" s="204"/>
      <c r="AH1105" s="204"/>
      <c r="AI1105" s="922"/>
      <c r="AJ1105" s="205"/>
      <c r="AK1105" s="973"/>
      <c r="AL1105" s="973">
        <f>AL1104</f>
        <v>0</v>
      </c>
      <c r="AP1105" s="204"/>
      <c r="AQ1105" s="204"/>
      <c r="AR1105" s="204"/>
      <c r="AS1105" s="204"/>
      <c r="AT1105" s="204"/>
      <c r="AU1105" s="205"/>
      <c r="AV1105" s="973"/>
      <c r="AW1105" s="973">
        <f>AW1104</f>
        <v>0</v>
      </c>
      <c r="BA1105" s="204"/>
      <c r="BB1105" s="204"/>
      <c r="BC1105" s="204"/>
      <c r="BD1105" s="204"/>
      <c r="BE1105" s="204"/>
      <c r="BF1105" s="205"/>
      <c r="BG1105" s="973"/>
      <c r="BH1105" s="973">
        <f>BH1104</f>
        <v>0</v>
      </c>
      <c r="BL1105" s="204"/>
      <c r="BM1105" s="204"/>
      <c r="BN1105" s="204"/>
      <c r="BO1105" s="204"/>
      <c r="BP1105" s="204"/>
      <c r="BQ1105" s="205"/>
      <c r="BR1105" s="973"/>
      <c r="BS1105" s="973">
        <f>BS1104</f>
        <v>0</v>
      </c>
      <c r="BW1105" s="204"/>
      <c r="BX1105" s="204"/>
      <c r="BY1105" s="204"/>
      <c r="BZ1105" s="204"/>
      <c r="CA1105" s="204"/>
      <c r="CB1105" s="205"/>
      <c r="CC1105" s="973"/>
      <c r="CD1105" s="973">
        <f>CD1104</f>
        <v>0</v>
      </c>
      <c r="CE1105" s="11"/>
      <c r="CF1105" s="11"/>
      <c r="CG1105" s="11"/>
      <c r="CH1105" s="11"/>
      <c r="CI1105" s="11"/>
      <c r="CJ1105" s="11"/>
      <c r="CK1105" s="11"/>
      <c r="CL1105" s="11"/>
      <c r="CM1105" s="11"/>
    </row>
    <row r="1106" spans="1:91" ht="24.75" customHeight="1">
      <c r="A1106" s="949" t="str">
        <f>IF(E1106&gt;0,"Wypełnione","")</f>
        <v/>
      </c>
      <c r="B1106" s="57"/>
      <c r="C1106" s="2050">
        <f>'Og s3a'!C1815</f>
        <v>0</v>
      </c>
      <c r="D1106" s="2052">
        <f>'Og s3a'!E1815</f>
        <v>0</v>
      </c>
      <c r="E1106" s="2050">
        <f>'Og s3a'!F1815</f>
        <v>0</v>
      </c>
      <c r="F1106" s="2771"/>
      <c r="G1106" s="448">
        <f>T1106</f>
        <v>0</v>
      </c>
      <c r="H1106" s="2773">
        <f>U1106</f>
        <v>0</v>
      </c>
      <c r="I1106" s="451"/>
      <c r="J1106" s="2775"/>
      <c r="K1106" s="451"/>
      <c r="L1106" s="2775"/>
      <c r="M1106" s="451"/>
      <c r="N1106" s="2775"/>
      <c r="O1106" s="451"/>
      <c r="P1106" s="2775"/>
      <c r="Q1106" s="11"/>
      <c r="R1106" s="11"/>
      <c r="S1106" s="396">
        <f>'Og s3a'!G1815</f>
        <v>0</v>
      </c>
      <c r="T1106" s="398">
        <f>'Og s3a'!D1815</f>
        <v>0</v>
      </c>
      <c r="U1106" s="444">
        <f>Import!N1804</f>
        <v>0</v>
      </c>
      <c r="V1106" s="11"/>
      <c r="W1106" s="306"/>
      <c r="X1106" s="306"/>
      <c r="Y1106" s="306"/>
      <c r="Z1106" s="970">
        <f>IF(F1106=AF$7,1,0)</f>
        <v>0</v>
      </c>
      <c r="AA1106" s="970">
        <f>Z1106*D1106</f>
        <v>0</v>
      </c>
      <c r="AB1106" s="978">
        <f>IF($Z1106=0,0,IF(AF1106+AH1106+AJ1106&gt;0,$AA1106,0))</f>
        <v>0</v>
      </c>
      <c r="AC1106" s="980">
        <f>IF($Z1106=0,0,IF(AND(AB1106=0,G1107&gt;0),$AA1106,0))</f>
        <v>0</v>
      </c>
      <c r="AD1106" s="969">
        <f>AA1106-AB1106-AC1106</f>
        <v>0</v>
      </c>
      <c r="AE1106" s="204">
        <f t="shared" si="340"/>
        <v>0</v>
      </c>
      <c r="AF1106" s="204">
        <f t="shared" si="340"/>
        <v>0</v>
      </c>
      <c r="AG1106" s="204">
        <f t="shared" si="340"/>
        <v>0</v>
      </c>
      <c r="AH1106" s="204">
        <f t="shared" si="340"/>
        <v>0</v>
      </c>
      <c r="AI1106" s="922">
        <f t="shared" si="340"/>
        <v>0</v>
      </c>
      <c r="AJ1106" s="205">
        <f t="shared" si="340"/>
        <v>0</v>
      </c>
      <c r="AK1106" s="973">
        <f>IF($Z1106=1,0,IF(AND($Z1106=0,AF1106&gt;0),1,IF(AND($Z1106=0,AH1106&gt;0),1,IF(AND($Z1106=0,AJ1106&gt;0),1,0))))</f>
        <v>0</v>
      </c>
      <c r="AL1106" s="973">
        <f>IF($Z1106=0,0,IF(AND($Z1106=1,AE1106&gt;0),1,IF(AND($Z1106=1,AG1106&gt;0),1,IF(AND($Z1106=1,AI1106&gt;0),1,0))))</f>
        <v>0</v>
      </c>
      <c r="AM1106" s="978">
        <f>IF($Z1106=0,0,IF(AQ1106+AS1106+AU1106&gt;0,$AA1106,0))</f>
        <v>0</v>
      </c>
      <c r="AN1106" s="980">
        <f>IF($Z1106=0,0,IF(AND(AM1106=0,I1107&gt;0),$AA1106,0))</f>
        <v>0</v>
      </c>
      <c r="AO1106" s="969">
        <f>$AA1106-AM1106-AN1106</f>
        <v>0</v>
      </c>
      <c r="AP1106" s="204">
        <f t="shared" si="341"/>
        <v>0</v>
      </c>
      <c r="AQ1106" s="204">
        <f t="shared" si="341"/>
        <v>0</v>
      </c>
      <c r="AR1106" s="204">
        <f t="shared" si="341"/>
        <v>0</v>
      </c>
      <c r="AS1106" s="204">
        <f t="shared" si="341"/>
        <v>0</v>
      </c>
      <c r="AT1106" s="204">
        <f t="shared" si="341"/>
        <v>0</v>
      </c>
      <c r="AU1106" s="205">
        <f t="shared" si="341"/>
        <v>0</v>
      </c>
      <c r="AV1106" s="973">
        <f>IF($Z1106=1,0,IF(AND($Z1106=0,AQ1106&gt;0),1,IF(AND($Z1106=0,AS1106&gt;0),1,IF(AND($Z1106=0,AU1106&gt;0),1,0))))</f>
        <v>0</v>
      </c>
      <c r="AW1106" s="973">
        <f>IF($Z1106=0,0,IF(AND($Z1106=1,AP1106&gt;0),1,IF(AND($Z1106=1,AR1106&gt;0),1,IF(AND($Z1106=1,AT1106&gt;0),1,0))))</f>
        <v>0</v>
      </c>
      <c r="AX1106" s="978">
        <f>IF($Z1106=0,0,IF(BB1106+BD1106+BF1106&gt;0,$AA1106,0))</f>
        <v>0</v>
      </c>
      <c r="AY1106" s="980">
        <f>IF($Z1106=0,0,IF(AND(AX1106=0,K1107&gt;0),$AA1106,0))</f>
        <v>0</v>
      </c>
      <c r="AZ1106" s="969">
        <f>$AA1106-AX1106-AY1106</f>
        <v>0</v>
      </c>
      <c r="BA1106" s="204">
        <f t="shared" si="342"/>
        <v>0</v>
      </c>
      <c r="BB1106" s="204">
        <f t="shared" si="342"/>
        <v>0</v>
      </c>
      <c r="BC1106" s="204">
        <f t="shared" si="342"/>
        <v>0</v>
      </c>
      <c r="BD1106" s="204">
        <f t="shared" si="342"/>
        <v>0</v>
      </c>
      <c r="BE1106" s="204">
        <f t="shared" si="342"/>
        <v>0</v>
      </c>
      <c r="BF1106" s="205">
        <f t="shared" si="342"/>
        <v>0</v>
      </c>
      <c r="BG1106" s="973">
        <f>IF($Z1106=1,0,IF(AND($Z1106=0,BB1106&gt;0),1,IF(AND($Z1106=0,BD1106&gt;0),1,IF(AND($Z1106=0,BF1106&gt;0),1,0))))</f>
        <v>0</v>
      </c>
      <c r="BH1106" s="973">
        <f>IF($Z1106=0,0,IF(AND($Z1106=1,BA1106&gt;0),1,IF(AND($Z1106=1,BC1106&gt;0),1,IF(AND($Z1106=1,BE1106&gt;0),1,0))))</f>
        <v>0</v>
      </c>
      <c r="BI1106" s="978">
        <f>IF($Z1106=0,0,IF(BM1106+BO1106+BQ1106&gt;0,$AA1106,0))</f>
        <v>0</v>
      </c>
      <c r="BJ1106" s="980">
        <f>IF($Z1106=0,0,IF(AND(BI1106=0,M1107&gt;0),$AA1106,0))</f>
        <v>0</v>
      </c>
      <c r="BK1106" s="969">
        <f>$AA1106-BI1106-BJ1106</f>
        <v>0</v>
      </c>
      <c r="BL1106" s="204">
        <f t="shared" si="343"/>
        <v>0</v>
      </c>
      <c r="BM1106" s="204">
        <f t="shared" si="343"/>
        <v>0</v>
      </c>
      <c r="BN1106" s="204">
        <f t="shared" si="343"/>
        <v>0</v>
      </c>
      <c r="BO1106" s="204">
        <f t="shared" si="343"/>
        <v>0</v>
      </c>
      <c r="BP1106" s="204">
        <f t="shared" si="343"/>
        <v>0</v>
      </c>
      <c r="BQ1106" s="205">
        <f t="shared" si="343"/>
        <v>0</v>
      </c>
      <c r="BR1106" s="973">
        <f>IF($Z1106=1,0,IF(AND($Z1106=0,BM1106&gt;0),1,IF(AND($Z1106=0,BO1106&gt;0),1,IF(AND($Z1106=0,BQ1106&gt;0),1,0))))</f>
        <v>0</v>
      </c>
      <c r="BS1106" s="973">
        <f>IF($Z1106=0,0,IF(AND($Z1106=1,BL1106&gt;0),1,IF(AND($Z1106=1,BN1106&gt;0),1,IF(AND($Z1106=1,BP1106&gt;0),1,0))))</f>
        <v>0</v>
      </c>
      <c r="BT1106" s="978">
        <f>IF($Z1106=0,0,IF(BX1106+BZ1106+CB1106&gt;0,$AA1106,0))</f>
        <v>0</v>
      </c>
      <c r="BU1106" s="980">
        <f>IF($Z1106=0,0,IF(AND(BT1106=0,O1107&gt;0),$AA1106,0))</f>
        <v>0</v>
      </c>
      <c r="BV1106" s="969">
        <f>$AA1106-BT1106-BU1106</f>
        <v>0</v>
      </c>
      <c r="BW1106" s="204">
        <f t="shared" si="344"/>
        <v>0</v>
      </c>
      <c r="BX1106" s="204">
        <f t="shared" si="344"/>
        <v>0</v>
      </c>
      <c r="BY1106" s="204">
        <f t="shared" si="344"/>
        <v>0</v>
      </c>
      <c r="BZ1106" s="204">
        <f t="shared" si="344"/>
        <v>0</v>
      </c>
      <c r="CA1106" s="204">
        <f t="shared" si="344"/>
        <v>0</v>
      </c>
      <c r="CB1106" s="205">
        <f t="shared" si="344"/>
        <v>0</v>
      </c>
      <c r="CC1106" s="973">
        <f>IF($Z1106=1,0,IF(AND($Z1106=0,BX1106&gt;0),1,IF(AND($Z1106=0,BZ1106&gt;0),1,IF(AND($Z1106=0,CB1106&gt;0),1,0))))</f>
        <v>0</v>
      </c>
      <c r="CD1106" s="973">
        <f>IF($Z1106=0,0,IF(AND($Z1106=1,BW1106&gt;0),1,IF(AND($Z1106=1,BY1106&gt;0),1,IF(AND($Z1106=1,CA1106&gt;0),1,0))))</f>
        <v>0</v>
      </c>
      <c r="CE1106" s="11"/>
      <c r="CF1106" s="11"/>
      <c r="CG1106" s="11"/>
      <c r="CH1106" s="11"/>
      <c r="CI1106" s="11"/>
      <c r="CJ1106" s="11"/>
      <c r="CK1106" s="11"/>
      <c r="CL1106" s="11"/>
      <c r="CM1106" s="11"/>
    </row>
    <row r="1107" spans="1:91" ht="14.25" customHeight="1">
      <c r="A1107" s="950" t="str">
        <f>A1106</f>
        <v/>
      </c>
      <c r="B1107" s="57"/>
      <c r="C1107" s="2051"/>
      <c r="D1107" s="2053"/>
      <c r="E1107" s="2051"/>
      <c r="F1107" s="2772"/>
      <c r="G1107" s="1121">
        <f>Import!Q1804</f>
        <v>0</v>
      </c>
      <c r="H1107" s="2774"/>
      <c r="I1107" s="450"/>
      <c r="J1107" s="2775"/>
      <c r="K1107" s="450"/>
      <c r="L1107" s="2775"/>
      <c r="M1107" s="450"/>
      <c r="N1107" s="2775"/>
      <c r="O1107" s="450"/>
      <c r="P1107" s="2775"/>
      <c r="Q1107" s="11"/>
      <c r="R1107" s="11"/>
      <c r="S1107" s="397"/>
      <c r="T1107" s="419"/>
      <c r="U1107" s="444">
        <f>Import!N1805</f>
        <v>0</v>
      </c>
      <c r="V1107" s="11"/>
      <c r="W1107" s="306"/>
      <c r="X1107" s="306"/>
      <c r="Y1107" s="306"/>
      <c r="Z1107" s="11"/>
      <c r="AE1107" s="204"/>
      <c r="AF1107" s="204"/>
      <c r="AG1107" s="204"/>
      <c r="AH1107" s="204"/>
      <c r="AI1107" s="922"/>
      <c r="AJ1107" s="205"/>
      <c r="AK1107" s="973"/>
      <c r="AL1107" s="973">
        <f>AL1106</f>
        <v>0</v>
      </c>
      <c r="AP1107" s="204"/>
      <c r="AQ1107" s="204"/>
      <c r="AR1107" s="204"/>
      <c r="AS1107" s="204"/>
      <c r="AT1107" s="204"/>
      <c r="AU1107" s="205"/>
      <c r="AV1107" s="973"/>
      <c r="AW1107" s="973">
        <f>AW1106</f>
        <v>0</v>
      </c>
      <c r="BA1107" s="204"/>
      <c r="BB1107" s="204"/>
      <c r="BC1107" s="204"/>
      <c r="BD1107" s="204"/>
      <c r="BE1107" s="204"/>
      <c r="BF1107" s="205"/>
      <c r="BG1107" s="973"/>
      <c r="BH1107" s="973">
        <f>BH1106</f>
        <v>0</v>
      </c>
      <c r="BL1107" s="204"/>
      <c r="BM1107" s="204"/>
      <c r="BN1107" s="204"/>
      <c r="BO1107" s="204"/>
      <c r="BP1107" s="204"/>
      <c r="BQ1107" s="205"/>
      <c r="BR1107" s="973"/>
      <c r="BS1107" s="973">
        <f>BS1106</f>
        <v>0</v>
      </c>
      <c r="BW1107" s="204"/>
      <c r="BX1107" s="204"/>
      <c r="BY1107" s="204"/>
      <c r="BZ1107" s="204"/>
      <c r="CA1107" s="204"/>
      <c r="CB1107" s="205"/>
      <c r="CC1107" s="973"/>
      <c r="CD1107" s="973">
        <f>CD1106</f>
        <v>0</v>
      </c>
      <c r="CE1107" s="11"/>
      <c r="CF1107" s="11"/>
      <c r="CG1107" s="11"/>
      <c r="CH1107" s="11"/>
      <c r="CI1107" s="11"/>
      <c r="CJ1107" s="11"/>
      <c r="CK1107" s="11"/>
      <c r="CL1107" s="11"/>
      <c r="CM1107" s="11"/>
    </row>
    <row r="1108" spans="1:91" ht="24.75" customHeight="1">
      <c r="A1108" s="949" t="str">
        <f>IF(E1108&gt;0,"Wypełnione","")</f>
        <v/>
      </c>
      <c r="B1108" s="57"/>
      <c r="C1108" s="2050">
        <f>'Og s3a'!C1817</f>
        <v>0</v>
      </c>
      <c r="D1108" s="2052">
        <f>'Og s3a'!E1817</f>
        <v>0</v>
      </c>
      <c r="E1108" s="2050">
        <f>'Og s3a'!F1817</f>
        <v>0</v>
      </c>
      <c r="F1108" s="2771"/>
      <c r="G1108" s="448">
        <f>T1108</f>
        <v>0</v>
      </c>
      <c r="H1108" s="2773">
        <f>U1108</f>
        <v>0</v>
      </c>
      <c r="I1108" s="451"/>
      <c r="J1108" s="2775"/>
      <c r="K1108" s="451"/>
      <c r="L1108" s="2775"/>
      <c r="M1108" s="451"/>
      <c r="N1108" s="2775"/>
      <c r="O1108" s="451"/>
      <c r="P1108" s="2775"/>
      <c r="Q1108" s="11"/>
      <c r="R1108" s="11"/>
      <c r="S1108" s="396">
        <f>'Og s3a'!G1817</f>
        <v>0</v>
      </c>
      <c r="T1108" s="398">
        <f>'Og s3a'!D1817</f>
        <v>0</v>
      </c>
      <c r="U1108" s="444">
        <f>Import!N1806</f>
        <v>0</v>
      </c>
      <c r="V1108" s="11"/>
      <c r="W1108" s="306"/>
      <c r="X1108" s="306"/>
      <c r="Y1108" s="306"/>
      <c r="Z1108" s="970">
        <f>IF(F1108=AF$7,1,0)</f>
        <v>0</v>
      </c>
      <c r="AA1108" s="970">
        <f>Z1108*D1108</f>
        <v>0</v>
      </c>
      <c r="AB1108" s="978">
        <f>IF($Z1108=0,0,IF(AF1108+AH1108+AJ1108&gt;0,$AA1108,0))</f>
        <v>0</v>
      </c>
      <c r="AC1108" s="980">
        <f>IF($Z1108=0,0,IF(AND(AB1108=0,G1109&gt;0),$AA1108,0))</f>
        <v>0</v>
      </c>
      <c r="AD1108" s="969">
        <f>AA1108-AB1108-AC1108</f>
        <v>0</v>
      </c>
      <c r="AE1108" s="204">
        <f t="shared" si="340"/>
        <v>0</v>
      </c>
      <c r="AF1108" s="204">
        <f t="shared" si="340"/>
        <v>0</v>
      </c>
      <c r="AG1108" s="204">
        <f t="shared" si="340"/>
        <v>0</v>
      </c>
      <c r="AH1108" s="204">
        <f t="shared" si="340"/>
        <v>0</v>
      </c>
      <c r="AI1108" s="922">
        <f t="shared" si="340"/>
        <v>0</v>
      </c>
      <c r="AJ1108" s="205">
        <f t="shared" si="340"/>
        <v>0</v>
      </c>
      <c r="AK1108" s="973">
        <f>IF($Z1108=1,0,IF(AND($Z1108=0,AF1108&gt;0),1,IF(AND($Z1108=0,AH1108&gt;0),1,IF(AND($Z1108=0,AJ1108&gt;0),1,0))))</f>
        <v>0</v>
      </c>
      <c r="AL1108" s="973">
        <f>IF($Z1108=0,0,IF(AND($Z1108=1,AE1108&gt;0),1,IF(AND($Z1108=1,AG1108&gt;0),1,IF(AND($Z1108=1,AI1108&gt;0),1,0))))</f>
        <v>0</v>
      </c>
      <c r="AM1108" s="978">
        <f>IF($Z1108=0,0,IF(AQ1108+AS1108+AU1108&gt;0,$AA1108,0))</f>
        <v>0</v>
      </c>
      <c r="AN1108" s="980">
        <f>IF($Z1108=0,0,IF(AND(AM1108=0,I1109&gt;0),$AA1108,0))</f>
        <v>0</v>
      </c>
      <c r="AO1108" s="969">
        <f>$AA1108-AM1108-AN1108</f>
        <v>0</v>
      </c>
      <c r="AP1108" s="204">
        <f t="shared" si="341"/>
        <v>0</v>
      </c>
      <c r="AQ1108" s="204">
        <f t="shared" si="341"/>
        <v>0</v>
      </c>
      <c r="AR1108" s="204">
        <f t="shared" si="341"/>
        <v>0</v>
      </c>
      <c r="AS1108" s="204">
        <f t="shared" si="341"/>
        <v>0</v>
      </c>
      <c r="AT1108" s="204">
        <f t="shared" si="341"/>
        <v>0</v>
      </c>
      <c r="AU1108" s="205">
        <f t="shared" si="341"/>
        <v>0</v>
      </c>
      <c r="AV1108" s="973">
        <f>IF($Z1108=1,0,IF(AND($Z1108=0,AQ1108&gt;0),1,IF(AND($Z1108=0,AS1108&gt;0),1,IF(AND($Z1108=0,AU1108&gt;0),1,0))))</f>
        <v>0</v>
      </c>
      <c r="AW1108" s="973">
        <f>IF($Z1108=0,0,IF(AND($Z1108=1,AP1108&gt;0),1,IF(AND($Z1108=1,AR1108&gt;0),1,IF(AND($Z1108=1,AT1108&gt;0),1,0))))</f>
        <v>0</v>
      </c>
      <c r="AX1108" s="978">
        <f>IF($Z1108=0,0,IF(BB1108+BD1108+BF1108&gt;0,$AA1108,0))</f>
        <v>0</v>
      </c>
      <c r="AY1108" s="980">
        <f>IF($Z1108=0,0,IF(AND(AX1108=0,K1109&gt;0),$AA1108,0))</f>
        <v>0</v>
      </c>
      <c r="AZ1108" s="969">
        <f>$AA1108-AX1108-AY1108</f>
        <v>0</v>
      </c>
      <c r="BA1108" s="204">
        <f t="shared" si="342"/>
        <v>0</v>
      </c>
      <c r="BB1108" s="204">
        <f t="shared" si="342"/>
        <v>0</v>
      </c>
      <c r="BC1108" s="204">
        <f t="shared" si="342"/>
        <v>0</v>
      </c>
      <c r="BD1108" s="204">
        <f t="shared" si="342"/>
        <v>0</v>
      </c>
      <c r="BE1108" s="204">
        <f t="shared" si="342"/>
        <v>0</v>
      </c>
      <c r="BF1108" s="205">
        <f t="shared" si="342"/>
        <v>0</v>
      </c>
      <c r="BG1108" s="973">
        <f>IF($Z1108=1,0,IF(AND($Z1108=0,BB1108&gt;0),1,IF(AND($Z1108=0,BD1108&gt;0),1,IF(AND($Z1108=0,BF1108&gt;0),1,0))))</f>
        <v>0</v>
      </c>
      <c r="BH1108" s="973">
        <f>IF($Z1108=0,0,IF(AND($Z1108=1,BA1108&gt;0),1,IF(AND($Z1108=1,BC1108&gt;0),1,IF(AND($Z1108=1,BE1108&gt;0),1,0))))</f>
        <v>0</v>
      </c>
      <c r="BI1108" s="978">
        <f>IF($Z1108=0,0,IF(BM1108+BO1108+BQ1108&gt;0,$AA1108,0))</f>
        <v>0</v>
      </c>
      <c r="BJ1108" s="980">
        <f>IF($Z1108=0,0,IF(AND(BI1108=0,M1109&gt;0),$AA1108,0))</f>
        <v>0</v>
      </c>
      <c r="BK1108" s="969">
        <f>$AA1108-BI1108-BJ1108</f>
        <v>0</v>
      </c>
      <c r="BL1108" s="204">
        <f t="shared" si="343"/>
        <v>0</v>
      </c>
      <c r="BM1108" s="204">
        <f t="shared" si="343"/>
        <v>0</v>
      </c>
      <c r="BN1108" s="204">
        <f t="shared" si="343"/>
        <v>0</v>
      </c>
      <c r="BO1108" s="204">
        <f t="shared" si="343"/>
        <v>0</v>
      </c>
      <c r="BP1108" s="204">
        <f t="shared" si="343"/>
        <v>0</v>
      </c>
      <c r="BQ1108" s="205">
        <f t="shared" si="343"/>
        <v>0</v>
      </c>
      <c r="BR1108" s="973">
        <f>IF($Z1108=1,0,IF(AND($Z1108=0,BM1108&gt;0),1,IF(AND($Z1108=0,BO1108&gt;0),1,IF(AND($Z1108=0,BQ1108&gt;0),1,0))))</f>
        <v>0</v>
      </c>
      <c r="BS1108" s="973">
        <f>IF($Z1108=0,0,IF(AND($Z1108=1,BL1108&gt;0),1,IF(AND($Z1108=1,BN1108&gt;0),1,IF(AND($Z1108=1,BP1108&gt;0),1,0))))</f>
        <v>0</v>
      </c>
      <c r="BT1108" s="978">
        <f>IF($Z1108=0,0,IF(BX1108+BZ1108+CB1108&gt;0,$AA1108,0))</f>
        <v>0</v>
      </c>
      <c r="BU1108" s="980">
        <f>IF($Z1108=0,0,IF(AND(BT1108=0,O1109&gt;0),$AA1108,0))</f>
        <v>0</v>
      </c>
      <c r="BV1108" s="969">
        <f>$AA1108-BT1108-BU1108</f>
        <v>0</v>
      </c>
      <c r="BW1108" s="204">
        <f t="shared" si="344"/>
        <v>0</v>
      </c>
      <c r="BX1108" s="204">
        <f t="shared" si="344"/>
        <v>0</v>
      </c>
      <c r="BY1108" s="204">
        <f t="shared" si="344"/>
        <v>0</v>
      </c>
      <c r="BZ1108" s="204">
        <f t="shared" si="344"/>
        <v>0</v>
      </c>
      <c r="CA1108" s="204">
        <f t="shared" si="344"/>
        <v>0</v>
      </c>
      <c r="CB1108" s="205">
        <f t="shared" si="344"/>
        <v>0</v>
      </c>
      <c r="CC1108" s="973">
        <f>IF($Z1108=1,0,IF(AND($Z1108=0,BX1108&gt;0),1,IF(AND($Z1108=0,BZ1108&gt;0),1,IF(AND($Z1108=0,CB1108&gt;0),1,0))))</f>
        <v>0</v>
      </c>
      <c r="CD1108" s="973">
        <f>IF($Z1108=0,0,IF(AND($Z1108=1,BW1108&gt;0),1,IF(AND($Z1108=1,BY1108&gt;0),1,IF(AND($Z1108=1,CA1108&gt;0),1,0))))</f>
        <v>0</v>
      </c>
      <c r="CE1108" s="11"/>
      <c r="CF1108" s="11"/>
      <c r="CG1108" s="11"/>
      <c r="CH1108" s="11"/>
      <c r="CI1108" s="11"/>
      <c r="CJ1108" s="11"/>
      <c r="CK1108" s="11"/>
      <c r="CL1108" s="11"/>
      <c r="CM1108" s="11"/>
    </row>
    <row r="1109" spans="1:91" ht="14.25" customHeight="1">
      <c r="A1109" s="950" t="str">
        <f>A1108</f>
        <v/>
      </c>
      <c r="B1109" s="57"/>
      <c r="C1109" s="2051"/>
      <c r="D1109" s="2053"/>
      <c r="E1109" s="2051"/>
      <c r="F1109" s="2772"/>
      <c r="G1109" s="1121">
        <f>Import!Q1806</f>
        <v>0</v>
      </c>
      <c r="H1109" s="2774"/>
      <c r="I1109" s="450"/>
      <c r="J1109" s="2775"/>
      <c r="K1109" s="450"/>
      <c r="L1109" s="2775"/>
      <c r="M1109" s="450"/>
      <c r="N1109" s="2775"/>
      <c r="O1109" s="450"/>
      <c r="P1109" s="2775"/>
      <c r="Q1109" s="11"/>
      <c r="R1109" s="11"/>
      <c r="S1109" s="397"/>
      <c r="T1109" s="419"/>
      <c r="U1109" s="444">
        <f>Import!N1807</f>
        <v>0</v>
      </c>
      <c r="V1109" s="11"/>
      <c r="W1109" s="306"/>
      <c r="X1109" s="306"/>
      <c r="Y1109" s="306"/>
      <c r="Z1109" s="11"/>
      <c r="AE1109" s="204"/>
      <c r="AF1109" s="204"/>
      <c r="AG1109" s="204"/>
      <c r="AH1109" s="204"/>
      <c r="AI1109" s="922"/>
      <c r="AJ1109" s="205"/>
      <c r="AK1109" s="973"/>
      <c r="AL1109" s="973">
        <f>AL1108</f>
        <v>0</v>
      </c>
      <c r="AP1109" s="204"/>
      <c r="AQ1109" s="204"/>
      <c r="AR1109" s="204"/>
      <c r="AS1109" s="204"/>
      <c r="AT1109" s="204"/>
      <c r="AU1109" s="205"/>
      <c r="AV1109" s="973"/>
      <c r="AW1109" s="973">
        <f>AW1108</f>
        <v>0</v>
      </c>
      <c r="BA1109" s="204"/>
      <c r="BB1109" s="204"/>
      <c r="BC1109" s="204"/>
      <c r="BD1109" s="204"/>
      <c r="BE1109" s="204"/>
      <c r="BF1109" s="205"/>
      <c r="BG1109" s="973"/>
      <c r="BH1109" s="973">
        <f>BH1108</f>
        <v>0</v>
      </c>
      <c r="BL1109" s="204"/>
      <c r="BM1109" s="204"/>
      <c r="BN1109" s="204"/>
      <c r="BO1109" s="204"/>
      <c r="BP1109" s="204"/>
      <c r="BQ1109" s="205"/>
      <c r="BR1109" s="973"/>
      <c r="BS1109" s="973">
        <f>BS1108</f>
        <v>0</v>
      </c>
      <c r="BW1109" s="204"/>
      <c r="BX1109" s="204"/>
      <c r="BY1109" s="204"/>
      <c r="BZ1109" s="204"/>
      <c r="CA1109" s="204"/>
      <c r="CB1109" s="205"/>
      <c r="CC1109" s="973"/>
      <c r="CD1109" s="973">
        <f>CD1108</f>
        <v>0</v>
      </c>
      <c r="CE1109" s="11"/>
      <c r="CF1109" s="11"/>
      <c r="CG1109" s="11"/>
      <c r="CH1109" s="11"/>
      <c r="CI1109" s="11"/>
      <c r="CJ1109" s="11"/>
      <c r="CK1109" s="11"/>
      <c r="CL1109" s="11"/>
      <c r="CM1109" s="11"/>
    </row>
    <row r="1110" spans="1:91" ht="24.75" customHeight="1">
      <c r="A1110" s="949" t="str">
        <f>IF(E1110&gt;0,"Wypełnione","")</f>
        <v/>
      </c>
      <c r="B1110" s="57"/>
      <c r="C1110" s="2050">
        <f>'Og s3a'!C1819</f>
        <v>0</v>
      </c>
      <c r="D1110" s="2052">
        <f>'Og s3a'!E1819</f>
        <v>0</v>
      </c>
      <c r="E1110" s="2050">
        <f>'Og s3a'!F1819</f>
        <v>0</v>
      </c>
      <c r="F1110" s="2771"/>
      <c r="G1110" s="448">
        <f>T1110</f>
        <v>0</v>
      </c>
      <c r="H1110" s="2773">
        <f>U1110</f>
        <v>0</v>
      </c>
      <c r="I1110" s="451"/>
      <c r="J1110" s="2775"/>
      <c r="K1110" s="451"/>
      <c r="L1110" s="2775"/>
      <c r="M1110" s="451"/>
      <c r="N1110" s="2775"/>
      <c r="O1110" s="451"/>
      <c r="P1110" s="2775"/>
      <c r="Q1110" s="11"/>
      <c r="R1110" s="11"/>
      <c r="S1110" s="396">
        <f>'Og s3a'!G1819</f>
        <v>0</v>
      </c>
      <c r="T1110" s="398">
        <f>'Og s3a'!D1819</f>
        <v>0</v>
      </c>
      <c r="U1110" s="444">
        <f>Import!N1808</f>
        <v>0</v>
      </c>
      <c r="V1110" s="11"/>
      <c r="W1110" s="306"/>
      <c r="X1110" s="306"/>
      <c r="Y1110" s="306"/>
      <c r="Z1110" s="970">
        <f>IF(F1110=AF$7,1,0)</f>
        <v>0</v>
      </c>
      <c r="AA1110" s="970">
        <f>Z1110*D1110</f>
        <v>0</v>
      </c>
      <c r="AB1110" s="978">
        <f>IF($Z1110=0,0,IF(AF1110+AH1110+AJ1110&gt;0,$AA1110,0))</f>
        <v>0</v>
      </c>
      <c r="AC1110" s="980">
        <f>IF($Z1110=0,0,IF(AND(AB1110=0,G1111&gt;0),$AA1110,0))</f>
        <v>0</v>
      </c>
      <c r="AD1110" s="969">
        <f>AA1110-AB1110-AC1110</f>
        <v>0</v>
      </c>
      <c r="AE1110" s="204">
        <f t="shared" si="340"/>
        <v>0</v>
      </c>
      <c r="AF1110" s="204">
        <f t="shared" si="340"/>
        <v>0</v>
      </c>
      <c r="AG1110" s="204">
        <f t="shared" si="340"/>
        <v>0</v>
      </c>
      <c r="AH1110" s="204">
        <f t="shared" si="340"/>
        <v>0</v>
      </c>
      <c r="AI1110" s="922">
        <f t="shared" si="340"/>
        <v>0</v>
      </c>
      <c r="AJ1110" s="205">
        <f t="shared" si="340"/>
        <v>0</v>
      </c>
      <c r="AK1110" s="973">
        <f>IF($Z1110=1,0,IF(AND($Z1110=0,AF1110&gt;0),1,IF(AND($Z1110=0,AH1110&gt;0),1,IF(AND($Z1110=0,AJ1110&gt;0),1,0))))</f>
        <v>0</v>
      </c>
      <c r="AL1110" s="973">
        <f>IF($Z1110=0,0,IF(AND($Z1110=1,AE1110&gt;0),1,IF(AND($Z1110=1,AG1110&gt;0),1,IF(AND($Z1110=1,AI1110&gt;0),1,0))))</f>
        <v>0</v>
      </c>
      <c r="AM1110" s="978">
        <f>IF($Z1110=0,0,IF(AQ1110+AS1110+AU1110&gt;0,$AA1110,0))</f>
        <v>0</v>
      </c>
      <c r="AN1110" s="980">
        <f>IF($Z1110=0,0,IF(AND(AM1110=0,I1111&gt;0),$AA1110,0))</f>
        <v>0</v>
      </c>
      <c r="AO1110" s="969">
        <f>$AA1110-AM1110-AN1110</f>
        <v>0</v>
      </c>
      <c r="AP1110" s="204">
        <f t="shared" si="341"/>
        <v>0</v>
      </c>
      <c r="AQ1110" s="204">
        <f t="shared" si="341"/>
        <v>0</v>
      </c>
      <c r="AR1110" s="204">
        <f t="shared" si="341"/>
        <v>0</v>
      </c>
      <c r="AS1110" s="204">
        <f t="shared" si="341"/>
        <v>0</v>
      </c>
      <c r="AT1110" s="204">
        <f t="shared" si="341"/>
        <v>0</v>
      </c>
      <c r="AU1110" s="205">
        <f t="shared" si="341"/>
        <v>0</v>
      </c>
      <c r="AV1110" s="973">
        <f>IF($Z1110=1,0,IF(AND($Z1110=0,AQ1110&gt;0),1,IF(AND($Z1110=0,AS1110&gt;0),1,IF(AND($Z1110=0,AU1110&gt;0),1,0))))</f>
        <v>0</v>
      </c>
      <c r="AW1110" s="973">
        <f>IF($Z1110=0,0,IF(AND($Z1110=1,AP1110&gt;0),1,IF(AND($Z1110=1,AR1110&gt;0),1,IF(AND($Z1110=1,AT1110&gt;0),1,0))))</f>
        <v>0</v>
      </c>
      <c r="AX1110" s="978">
        <f>IF($Z1110=0,0,IF(BB1110+BD1110+BF1110&gt;0,$AA1110,0))</f>
        <v>0</v>
      </c>
      <c r="AY1110" s="980">
        <f>IF($Z1110=0,0,IF(AND(AX1110=0,K1111&gt;0),$AA1110,0))</f>
        <v>0</v>
      </c>
      <c r="AZ1110" s="969">
        <f>$AA1110-AX1110-AY1110</f>
        <v>0</v>
      </c>
      <c r="BA1110" s="204">
        <f t="shared" si="342"/>
        <v>0</v>
      </c>
      <c r="BB1110" s="204">
        <f t="shared" si="342"/>
        <v>0</v>
      </c>
      <c r="BC1110" s="204">
        <f t="shared" si="342"/>
        <v>0</v>
      </c>
      <c r="BD1110" s="204">
        <f t="shared" si="342"/>
        <v>0</v>
      </c>
      <c r="BE1110" s="204">
        <f t="shared" si="342"/>
        <v>0</v>
      </c>
      <c r="BF1110" s="205">
        <f t="shared" si="342"/>
        <v>0</v>
      </c>
      <c r="BG1110" s="973">
        <f>IF($Z1110=1,0,IF(AND($Z1110=0,BB1110&gt;0),1,IF(AND($Z1110=0,BD1110&gt;0),1,IF(AND($Z1110=0,BF1110&gt;0),1,0))))</f>
        <v>0</v>
      </c>
      <c r="BH1110" s="973">
        <f>IF($Z1110=0,0,IF(AND($Z1110=1,BA1110&gt;0),1,IF(AND($Z1110=1,BC1110&gt;0),1,IF(AND($Z1110=1,BE1110&gt;0),1,0))))</f>
        <v>0</v>
      </c>
      <c r="BI1110" s="978">
        <f>IF($Z1110=0,0,IF(BM1110+BO1110+BQ1110&gt;0,$AA1110,0))</f>
        <v>0</v>
      </c>
      <c r="BJ1110" s="980">
        <f>IF($Z1110=0,0,IF(AND(BI1110=0,M1111&gt;0),$AA1110,0))</f>
        <v>0</v>
      </c>
      <c r="BK1110" s="969">
        <f>$AA1110-BI1110-BJ1110</f>
        <v>0</v>
      </c>
      <c r="BL1110" s="204">
        <f t="shared" si="343"/>
        <v>0</v>
      </c>
      <c r="BM1110" s="204">
        <f t="shared" si="343"/>
        <v>0</v>
      </c>
      <c r="BN1110" s="204">
        <f t="shared" si="343"/>
        <v>0</v>
      </c>
      <c r="BO1110" s="204">
        <f t="shared" si="343"/>
        <v>0</v>
      </c>
      <c r="BP1110" s="204">
        <f t="shared" si="343"/>
        <v>0</v>
      </c>
      <c r="BQ1110" s="205">
        <f t="shared" si="343"/>
        <v>0</v>
      </c>
      <c r="BR1110" s="973">
        <f>IF($Z1110=1,0,IF(AND($Z1110=0,BM1110&gt;0),1,IF(AND($Z1110=0,BO1110&gt;0),1,IF(AND($Z1110=0,BQ1110&gt;0),1,0))))</f>
        <v>0</v>
      </c>
      <c r="BS1110" s="973">
        <f>IF($Z1110=0,0,IF(AND($Z1110=1,BL1110&gt;0),1,IF(AND($Z1110=1,BN1110&gt;0),1,IF(AND($Z1110=1,BP1110&gt;0),1,0))))</f>
        <v>0</v>
      </c>
      <c r="BT1110" s="978">
        <f>IF($Z1110=0,0,IF(BX1110+BZ1110+CB1110&gt;0,$AA1110,0))</f>
        <v>0</v>
      </c>
      <c r="BU1110" s="980">
        <f>IF($Z1110=0,0,IF(AND(BT1110=0,O1111&gt;0),$AA1110,0))</f>
        <v>0</v>
      </c>
      <c r="BV1110" s="969">
        <f>$AA1110-BT1110-BU1110</f>
        <v>0</v>
      </c>
      <c r="BW1110" s="204">
        <f t="shared" si="344"/>
        <v>0</v>
      </c>
      <c r="BX1110" s="204">
        <f t="shared" si="344"/>
        <v>0</v>
      </c>
      <c r="BY1110" s="204">
        <f t="shared" si="344"/>
        <v>0</v>
      </c>
      <c r="BZ1110" s="204">
        <f t="shared" si="344"/>
        <v>0</v>
      </c>
      <c r="CA1110" s="204">
        <f t="shared" si="344"/>
        <v>0</v>
      </c>
      <c r="CB1110" s="205">
        <f t="shared" si="344"/>
        <v>0</v>
      </c>
      <c r="CC1110" s="973">
        <f>IF($Z1110=1,0,IF(AND($Z1110=0,BX1110&gt;0),1,IF(AND($Z1110=0,BZ1110&gt;0),1,IF(AND($Z1110=0,CB1110&gt;0),1,0))))</f>
        <v>0</v>
      </c>
      <c r="CD1110" s="973">
        <f>IF($Z1110=0,0,IF(AND($Z1110=1,BW1110&gt;0),1,IF(AND($Z1110=1,BY1110&gt;0),1,IF(AND($Z1110=1,CA1110&gt;0),1,0))))</f>
        <v>0</v>
      </c>
      <c r="CE1110" s="11"/>
      <c r="CF1110" s="11"/>
      <c r="CG1110" s="11"/>
      <c r="CH1110" s="11"/>
      <c r="CI1110" s="11"/>
      <c r="CJ1110" s="11"/>
      <c r="CK1110" s="11"/>
      <c r="CL1110" s="11"/>
      <c r="CM1110" s="11"/>
    </row>
    <row r="1111" spans="1:91" ht="14.25" customHeight="1">
      <c r="A1111" s="950" t="str">
        <f>A1110</f>
        <v/>
      </c>
      <c r="B1111" s="57"/>
      <c r="C1111" s="2051"/>
      <c r="D1111" s="2053"/>
      <c r="E1111" s="2051"/>
      <c r="F1111" s="2772"/>
      <c r="G1111" s="1121">
        <f>Import!Q1808</f>
        <v>0</v>
      </c>
      <c r="H1111" s="2774"/>
      <c r="I1111" s="450"/>
      <c r="J1111" s="2775"/>
      <c r="K1111" s="450"/>
      <c r="L1111" s="2775"/>
      <c r="M1111" s="450"/>
      <c r="N1111" s="2775"/>
      <c r="O1111" s="450"/>
      <c r="P1111" s="2775"/>
      <c r="Q1111" s="11"/>
      <c r="R1111" s="11"/>
      <c r="S1111" s="397"/>
      <c r="T1111" s="419"/>
      <c r="U1111" s="444">
        <f>Import!N1809</f>
        <v>0</v>
      </c>
      <c r="V1111" s="11"/>
      <c r="W1111" s="306"/>
      <c r="X1111" s="306"/>
      <c r="Y1111" s="306"/>
      <c r="Z1111" s="11"/>
      <c r="AE1111" s="204"/>
      <c r="AF1111" s="204"/>
      <c r="AG1111" s="204"/>
      <c r="AH1111" s="204"/>
      <c r="AI1111" s="922"/>
      <c r="AJ1111" s="205"/>
      <c r="AK1111" s="973"/>
      <c r="AL1111" s="973">
        <f>AL1110</f>
        <v>0</v>
      </c>
      <c r="AP1111" s="204"/>
      <c r="AQ1111" s="204"/>
      <c r="AR1111" s="204"/>
      <c r="AS1111" s="204"/>
      <c r="AT1111" s="204"/>
      <c r="AU1111" s="205"/>
      <c r="AV1111" s="973"/>
      <c r="AW1111" s="973">
        <f>AW1110</f>
        <v>0</v>
      </c>
      <c r="BA1111" s="204"/>
      <c r="BB1111" s="204"/>
      <c r="BC1111" s="204"/>
      <c r="BD1111" s="204"/>
      <c r="BE1111" s="204"/>
      <c r="BF1111" s="205"/>
      <c r="BG1111" s="973"/>
      <c r="BH1111" s="973">
        <f>BH1110</f>
        <v>0</v>
      </c>
      <c r="BL1111" s="204"/>
      <c r="BM1111" s="204"/>
      <c r="BN1111" s="204"/>
      <c r="BO1111" s="204"/>
      <c r="BP1111" s="204"/>
      <c r="BQ1111" s="205"/>
      <c r="BR1111" s="973"/>
      <c r="BS1111" s="973">
        <f>BS1110</f>
        <v>0</v>
      </c>
      <c r="BW1111" s="204"/>
      <c r="BX1111" s="204"/>
      <c r="BY1111" s="204"/>
      <c r="BZ1111" s="204"/>
      <c r="CA1111" s="204"/>
      <c r="CB1111" s="205"/>
      <c r="CC1111" s="973"/>
      <c r="CD1111" s="973">
        <f>CD1110</f>
        <v>0</v>
      </c>
      <c r="CE1111" s="11"/>
      <c r="CF1111" s="11"/>
      <c r="CG1111" s="11"/>
      <c r="CH1111" s="11"/>
      <c r="CI1111" s="11"/>
      <c r="CJ1111" s="11"/>
      <c r="CK1111" s="11"/>
      <c r="CL1111" s="11"/>
      <c r="CM1111" s="11"/>
    </row>
    <row r="1112" spans="1:91" ht="24.75" customHeight="1">
      <c r="A1112" s="949" t="str">
        <f>IF(E1112&gt;0,"Wypełnione","")</f>
        <v/>
      </c>
      <c r="B1112" s="57"/>
      <c r="C1112" s="2050">
        <f>'Og s3a'!C1821</f>
        <v>0</v>
      </c>
      <c r="D1112" s="2052">
        <f>'Og s3a'!E1821</f>
        <v>0</v>
      </c>
      <c r="E1112" s="2050">
        <f>'Og s3a'!F1821</f>
        <v>0</v>
      </c>
      <c r="F1112" s="2771"/>
      <c r="G1112" s="448">
        <f>T1112</f>
        <v>0</v>
      </c>
      <c r="H1112" s="2773">
        <f>U1112</f>
        <v>0</v>
      </c>
      <c r="I1112" s="451"/>
      <c r="J1112" s="2775"/>
      <c r="K1112" s="451"/>
      <c r="L1112" s="2775"/>
      <c r="M1112" s="451"/>
      <c r="N1112" s="2775"/>
      <c r="O1112" s="451"/>
      <c r="P1112" s="2775"/>
      <c r="Q1112" s="11"/>
      <c r="R1112" s="11"/>
      <c r="S1112" s="396">
        <f>'Og s3a'!G1821</f>
        <v>0</v>
      </c>
      <c r="T1112" s="398">
        <f>'Og s3a'!D1821</f>
        <v>0</v>
      </c>
      <c r="U1112" s="444">
        <f>Import!N1810</f>
        <v>0</v>
      </c>
      <c r="V1112" s="11"/>
      <c r="W1112" s="306"/>
      <c r="X1112" s="306"/>
      <c r="Y1112" s="306"/>
      <c r="Z1112" s="970">
        <f>IF(F1112=AF$7,1,0)</f>
        <v>0</v>
      </c>
      <c r="AA1112" s="970">
        <f>Z1112*D1112</f>
        <v>0</v>
      </c>
      <c r="AB1112" s="978">
        <f>IF($Z1112=0,0,IF(AF1112+AH1112+AJ1112&gt;0,$AA1112,0))</f>
        <v>0</v>
      </c>
      <c r="AC1112" s="980">
        <f>IF($Z1112=0,0,IF(AND(AB1112=0,G1113&gt;0),$AA1112,0))</f>
        <v>0</v>
      </c>
      <c r="AD1112" s="969">
        <f>AA1112-AB1112-AC1112</f>
        <v>0</v>
      </c>
      <c r="AE1112" s="204">
        <f t="shared" si="340"/>
        <v>0</v>
      </c>
      <c r="AF1112" s="204">
        <f t="shared" si="340"/>
        <v>0</v>
      </c>
      <c r="AG1112" s="204">
        <f t="shared" si="340"/>
        <v>0</v>
      </c>
      <c r="AH1112" s="204">
        <f t="shared" si="340"/>
        <v>0</v>
      </c>
      <c r="AI1112" s="922">
        <f t="shared" si="340"/>
        <v>0</v>
      </c>
      <c r="AJ1112" s="205">
        <f t="shared" si="340"/>
        <v>0</v>
      </c>
      <c r="AK1112" s="973">
        <f>IF($Z1112=1,0,IF(AND($Z1112=0,AF1112&gt;0),1,IF(AND($Z1112=0,AH1112&gt;0),1,IF(AND($Z1112=0,AJ1112&gt;0),1,0))))</f>
        <v>0</v>
      </c>
      <c r="AL1112" s="973">
        <f>IF($Z1112=0,0,IF(AND($Z1112=1,AE1112&gt;0),1,IF(AND($Z1112=1,AG1112&gt;0),1,IF(AND($Z1112=1,AI1112&gt;0),1,0))))</f>
        <v>0</v>
      </c>
      <c r="AM1112" s="978">
        <f>IF($Z1112=0,0,IF(AQ1112+AS1112+AU1112&gt;0,$AA1112,0))</f>
        <v>0</v>
      </c>
      <c r="AN1112" s="980">
        <f>IF($Z1112=0,0,IF(AND(AM1112=0,I1113&gt;0),$AA1112,0))</f>
        <v>0</v>
      </c>
      <c r="AO1112" s="969">
        <f>$AA1112-AM1112-AN1112</f>
        <v>0</v>
      </c>
      <c r="AP1112" s="204">
        <f t="shared" si="341"/>
        <v>0</v>
      </c>
      <c r="AQ1112" s="204">
        <f t="shared" si="341"/>
        <v>0</v>
      </c>
      <c r="AR1112" s="204">
        <f t="shared" si="341"/>
        <v>0</v>
      </c>
      <c r="AS1112" s="204">
        <f t="shared" si="341"/>
        <v>0</v>
      </c>
      <c r="AT1112" s="204">
        <f t="shared" si="341"/>
        <v>0</v>
      </c>
      <c r="AU1112" s="205">
        <f t="shared" si="341"/>
        <v>0</v>
      </c>
      <c r="AV1112" s="973">
        <f>IF($Z1112=1,0,IF(AND($Z1112=0,AQ1112&gt;0),1,IF(AND($Z1112=0,AS1112&gt;0),1,IF(AND($Z1112=0,AU1112&gt;0),1,0))))</f>
        <v>0</v>
      </c>
      <c r="AW1112" s="973">
        <f>IF($Z1112=0,0,IF(AND($Z1112=1,AP1112&gt;0),1,IF(AND($Z1112=1,AR1112&gt;0),1,IF(AND($Z1112=1,AT1112&gt;0),1,0))))</f>
        <v>0</v>
      </c>
      <c r="AX1112" s="978">
        <f>IF($Z1112=0,0,IF(BB1112+BD1112+BF1112&gt;0,$AA1112,0))</f>
        <v>0</v>
      </c>
      <c r="AY1112" s="980">
        <f>IF($Z1112=0,0,IF(AND(AX1112=0,K1113&gt;0),$AA1112,0))</f>
        <v>0</v>
      </c>
      <c r="AZ1112" s="969">
        <f>$AA1112-AX1112-AY1112</f>
        <v>0</v>
      </c>
      <c r="BA1112" s="204">
        <f t="shared" si="342"/>
        <v>0</v>
      </c>
      <c r="BB1112" s="204">
        <f t="shared" si="342"/>
        <v>0</v>
      </c>
      <c r="BC1112" s="204">
        <f t="shared" si="342"/>
        <v>0</v>
      </c>
      <c r="BD1112" s="204">
        <f t="shared" si="342"/>
        <v>0</v>
      </c>
      <c r="BE1112" s="204">
        <f t="shared" si="342"/>
        <v>0</v>
      </c>
      <c r="BF1112" s="205">
        <f t="shared" si="342"/>
        <v>0</v>
      </c>
      <c r="BG1112" s="973">
        <f>IF($Z1112=1,0,IF(AND($Z1112=0,BB1112&gt;0),1,IF(AND($Z1112=0,BD1112&gt;0),1,IF(AND($Z1112=0,BF1112&gt;0),1,0))))</f>
        <v>0</v>
      </c>
      <c r="BH1112" s="973">
        <f>IF($Z1112=0,0,IF(AND($Z1112=1,BA1112&gt;0),1,IF(AND($Z1112=1,BC1112&gt;0),1,IF(AND($Z1112=1,BE1112&gt;0),1,0))))</f>
        <v>0</v>
      </c>
      <c r="BI1112" s="978">
        <f>IF($Z1112=0,0,IF(BM1112+BO1112+BQ1112&gt;0,$AA1112,0))</f>
        <v>0</v>
      </c>
      <c r="BJ1112" s="980">
        <f>IF($Z1112=0,0,IF(AND(BI1112=0,M1113&gt;0),$AA1112,0))</f>
        <v>0</v>
      </c>
      <c r="BK1112" s="969">
        <f>$AA1112-BI1112-BJ1112</f>
        <v>0</v>
      </c>
      <c r="BL1112" s="204">
        <f t="shared" si="343"/>
        <v>0</v>
      </c>
      <c r="BM1112" s="204">
        <f t="shared" si="343"/>
        <v>0</v>
      </c>
      <c r="BN1112" s="204">
        <f t="shared" si="343"/>
        <v>0</v>
      </c>
      <c r="BO1112" s="204">
        <f t="shared" si="343"/>
        <v>0</v>
      </c>
      <c r="BP1112" s="204">
        <f t="shared" si="343"/>
        <v>0</v>
      </c>
      <c r="BQ1112" s="205">
        <f t="shared" si="343"/>
        <v>0</v>
      </c>
      <c r="BR1112" s="973">
        <f>IF($Z1112=1,0,IF(AND($Z1112=0,BM1112&gt;0),1,IF(AND($Z1112=0,BO1112&gt;0),1,IF(AND($Z1112=0,BQ1112&gt;0),1,0))))</f>
        <v>0</v>
      </c>
      <c r="BS1112" s="973">
        <f>IF($Z1112=0,0,IF(AND($Z1112=1,BL1112&gt;0),1,IF(AND($Z1112=1,BN1112&gt;0),1,IF(AND($Z1112=1,BP1112&gt;0),1,0))))</f>
        <v>0</v>
      </c>
      <c r="BT1112" s="978">
        <f>IF($Z1112=0,0,IF(BX1112+BZ1112+CB1112&gt;0,$AA1112,0))</f>
        <v>0</v>
      </c>
      <c r="BU1112" s="980">
        <f>IF($Z1112=0,0,IF(AND(BT1112=0,O1113&gt;0),$AA1112,0))</f>
        <v>0</v>
      </c>
      <c r="BV1112" s="969">
        <f>$AA1112-BT1112-BU1112</f>
        <v>0</v>
      </c>
      <c r="BW1112" s="204">
        <f t="shared" si="344"/>
        <v>0</v>
      </c>
      <c r="BX1112" s="204">
        <f t="shared" si="344"/>
        <v>0</v>
      </c>
      <c r="BY1112" s="204">
        <f t="shared" si="344"/>
        <v>0</v>
      </c>
      <c r="BZ1112" s="204">
        <f t="shared" si="344"/>
        <v>0</v>
      </c>
      <c r="CA1112" s="204">
        <f t="shared" si="344"/>
        <v>0</v>
      </c>
      <c r="CB1112" s="205">
        <f t="shared" si="344"/>
        <v>0</v>
      </c>
      <c r="CC1112" s="973">
        <f>IF($Z1112=1,0,IF(AND($Z1112=0,BX1112&gt;0),1,IF(AND($Z1112=0,BZ1112&gt;0),1,IF(AND($Z1112=0,CB1112&gt;0),1,0))))</f>
        <v>0</v>
      </c>
      <c r="CD1112" s="973">
        <f>IF($Z1112=0,0,IF(AND($Z1112=1,BW1112&gt;0),1,IF(AND($Z1112=1,BY1112&gt;0),1,IF(AND($Z1112=1,CA1112&gt;0),1,0))))</f>
        <v>0</v>
      </c>
      <c r="CE1112" s="11"/>
      <c r="CF1112" s="11"/>
      <c r="CG1112" s="11"/>
      <c r="CH1112" s="11"/>
      <c r="CI1112" s="11"/>
      <c r="CJ1112" s="11"/>
      <c r="CK1112" s="11"/>
      <c r="CL1112" s="11"/>
      <c r="CM1112" s="11"/>
    </row>
    <row r="1113" spans="1:91" ht="14.25" customHeight="1">
      <c r="A1113" s="950" t="str">
        <f>A1112</f>
        <v/>
      </c>
      <c r="B1113" s="57"/>
      <c r="C1113" s="2051"/>
      <c r="D1113" s="2053"/>
      <c r="E1113" s="2051"/>
      <c r="F1113" s="2772"/>
      <c r="G1113" s="1121">
        <f>Import!Q1810</f>
        <v>0</v>
      </c>
      <c r="H1113" s="2774"/>
      <c r="I1113" s="450"/>
      <c r="J1113" s="2775"/>
      <c r="K1113" s="450"/>
      <c r="L1113" s="2775"/>
      <c r="M1113" s="450"/>
      <c r="N1113" s="2775"/>
      <c r="O1113" s="450"/>
      <c r="P1113" s="2775"/>
      <c r="Q1113" s="11"/>
      <c r="R1113" s="11"/>
      <c r="S1113" s="397"/>
      <c r="T1113" s="419"/>
      <c r="U1113" s="444">
        <f>Import!N1811</f>
        <v>0</v>
      </c>
      <c r="V1113" s="11"/>
      <c r="W1113" s="306"/>
      <c r="X1113" s="306"/>
      <c r="Y1113" s="306"/>
      <c r="Z1113" s="11"/>
      <c r="AE1113" s="204"/>
      <c r="AF1113" s="204"/>
      <c r="AG1113" s="204"/>
      <c r="AH1113" s="204"/>
      <c r="AI1113" s="922"/>
      <c r="AJ1113" s="205"/>
      <c r="AK1113" s="973"/>
      <c r="AL1113" s="973">
        <f>AL1112</f>
        <v>0</v>
      </c>
      <c r="AP1113" s="204"/>
      <c r="AQ1113" s="204"/>
      <c r="AR1113" s="204"/>
      <c r="AS1113" s="204"/>
      <c r="AT1113" s="204"/>
      <c r="AU1113" s="205"/>
      <c r="AV1113" s="973"/>
      <c r="AW1113" s="973">
        <f>AW1112</f>
        <v>0</v>
      </c>
      <c r="BA1113" s="204"/>
      <c r="BB1113" s="204"/>
      <c r="BC1113" s="204"/>
      <c r="BD1113" s="204"/>
      <c r="BE1113" s="204"/>
      <c r="BF1113" s="205"/>
      <c r="BG1113" s="973"/>
      <c r="BH1113" s="973">
        <f>BH1112</f>
        <v>0</v>
      </c>
      <c r="BL1113" s="204"/>
      <c r="BM1113" s="204"/>
      <c r="BN1113" s="204"/>
      <c r="BO1113" s="204"/>
      <c r="BP1113" s="204"/>
      <c r="BQ1113" s="205"/>
      <c r="BR1113" s="973"/>
      <c r="BS1113" s="973">
        <f>BS1112</f>
        <v>0</v>
      </c>
      <c r="BW1113" s="204"/>
      <c r="BX1113" s="204"/>
      <c r="BY1113" s="204"/>
      <c r="BZ1113" s="204"/>
      <c r="CA1113" s="204"/>
      <c r="CB1113" s="205"/>
      <c r="CC1113" s="973"/>
      <c r="CD1113" s="973">
        <f>CD1112</f>
        <v>0</v>
      </c>
      <c r="CE1113" s="11"/>
      <c r="CF1113" s="11"/>
      <c r="CG1113" s="11"/>
      <c r="CH1113" s="11"/>
      <c r="CI1113" s="11"/>
      <c r="CJ1113" s="11"/>
      <c r="CK1113" s="11"/>
      <c r="CL1113" s="11"/>
      <c r="CM1113" s="11"/>
    </row>
    <row r="1114" spans="1:91" ht="24.75" customHeight="1">
      <c r="A1114" s="949" t="str">
        <f>IF(E1114&gt;0,"Wypełnione","")</f>
        <v/>
      </c>
      <c r="B1114" s="57"/>
      <c r="C1114" s="2050">
        <f>'Og s3a'!C1823</f>
        <v>0</v>
      </c>
      <c r="D1114" s="2052">
        <f>'Og s3a'!E1823</f>
        <v>0</v>
      </c>
      <c r="E1114" s="2050">
        <f>'Og s3a'!F1823</f>
        <v>0</v>
      </c>
      <c r="F1114" s="2771"/>
      <c r="G1114" s="448">
        <f>T1114</f>
        <v>0</v>
      </c>
      <c r="H1114" s="2773">
        <f>U1114</f>
        <v>0</v>
      </c>
      <c r="I1114" s="451"/>
      <c r="J1114" s="2775"/>
      <c r="K1114" s="451"/>
      <c r="L1114" s="2775"/>
      <c r="M1114" s="451"/>
      <c r="N1114" s="2775"/>
      <c r="O1114" s="451"/>
      <c r="P1114" s="2775"/>
      <c r="Q1114" s="11"/>
      <c r="R1114" s="11"/>
      <c r="S1114" s="396">
        <f>'Og s3a'!G1823</f>
        <v>0</v>
      </c>
      <c r="T1114" s="398">
        <f>'Og s3a'!D1823</f>
        <v>0</v>
      </c>
      <c r="U1114" s="444">
        <f>Import!N1812</f>
        <v>0</v>
      </c>
      <c r="V1114" s="11"/>
      <c r="W1114" s="306"/>
      <c r="X1114" s="306"/>
      <c r="Y1114" s="306"/>
      <c r="Z1114" s="970">
        <f>IF(F1114=AF$7,1,0)</f>
        <v>0</v>
      </c>
      <c r="AA1114" s="970">
        <f>Z1114*D1114</f>
        <v>0</v>
      </c>
      <c r="AB1114" s="978">
        <f>IF($Z1114=0,0,IF(AF1114+AH1114+AJ1114&gt;0,$AA1114,0))</f>
        <v>0</v>
      </c>
      <c r="AC1114" s="980">
        <f>IF($Z1114=0,0,IF(AND(AB1114=0,G1115&gt;0),$AA1114,0))</f>
        <v>0</v>
      </c>
      <c r="AD1114" s="969">
        <f>AA1114-AB1114-AC1114</f>
        <v>0</v>
      </c>
      <c r="AE1114" s="204">
        <f t="shared" si="340"/>
        <v>0</v>
      </c>
      <c r="AF1114" s="204">
        <f t="shared" si="340"/>
        <v>0</v>
      </c>
      <c r="AG1114" s="204">
        <f t="shared" si="340"/>
        <v>0</v>
      </c>
      <c r="AH1114" s="204">
        <f t="shared" si="340"/>
        <v>0</v>
      </c>
      <c r="AI1114" s="922">
        <f t="shared" si="340"/>
        <v>0</v>
      </c>
      <c r="AJ1114" s="205">
        <f t="shared" si="340"/>
        <v>0</v>
      </c>
      <c r="AK1114" s="973">
        <f>IF($Z1114=1,0,IF(AND($Z1114=0,AF1114&gt;0),1,IF(AND($Z1114=0,AH1114&gt;0),1,IF(AND($Z1114=0,AJ1114&gt;0),1,0))))</f>
        <v>0</v>
      </c>
      <c r="AL1114" s="973">
        <f>IF($Z1114=0,0,IF(AND($Z1114=1,AE1114&gt;0),1,IF(AND($Z1114=1,AG1114&gt;0),1,IF(AND($Z1114=1,AI1114&gt;0),1,0))))</f>
        <v>0</v>
      </c>
      <c r="AM1114" s="978">
        <f>IF($Z1114=0,0,IF(AQ1114+AS1114+AU1114&gt;0,$AA1114,0))</f>
        <v>0</v>
      </c>
      <c r="AN1114" s="980">
        <f>IF($Z1114=0,0,IF(AND(AM1114=0,I1115&gt;0),$AA1114,0))</f>
        <v>0</v>
      </c>
      <c r="AO1114" s="969">
        <f>$AA1114-AM1114-AN1114</f>
        <v>0</v>
      </c>
      <c r="AP1114" s="204">
        <f t="shared" si="341"/>
        <v>0</v>
      </c>
      <c r="AQ1114" s="204">
        <f t="shared" si="341"/>
        <v>0</v>
      </c>
      <c r="AR1114" s="204">
        <f t="shared" si="341"/>
        <v>0</v>
      </c>
      <c r="AS1114" s="204">
        <f t="shared" si="341"/>
        <v>0</v>
      </c>
      <c r="AT1114" s="204">
        <f t="shared" si="341"/>
        <v>0</v>
      </c>
      <c r="AU1114" s="205">
        <f t="shared" si="341"/>
        <v>0</v>
      </c>
      <c r="AV1114" s="973">
        <f>IF($Z1114=1,0,IF(AND($Z1114=0,AQ1114&gt;0),1,IF(AND($Z1114=0,AS1114&gt;0),1,IF(AND($Z1114=0,AU1114&gt;0),1,0))))</f>
        <v>0</v>
      </c>
      <c r="AW1114" s="973">
        <f>IF($Z1114=0,0,IF(AND($Z1114=1,AP1114&gt;0),1,IF(AND($Z1114=1,AR1114&gt;0),1,IF(AND($Z1114=1,AT1114&gt;0),1,0))))</f>
        <v>0</v>
      </c>
      <c r="AX1114" s="978">
        <f>IF($Z1114=0,0,IF(BB1114+BD1114+BF1114&gt;0,$AA1114,0))</f>
        <v>0</v>
      </c>
      <c r="AY1114" s="980">
        <f>IF($Z1114=0,0,IF(AND(AX1114=0,K1115&gt;0),$AA1114,0))</f>
        <v>0</v>
      </c>
      <c r="AZ1114" s="969">
        <f>$AA1114-AX1114-AY1114</f>
        <v>0</v>
      </c>
      <c r="BA1114" s="204">
        <f t="shared" si="342"/>
        <v>0</v>
      </c>
      <c r="BB1114" s="204">
        <f t="shared" si="342"/>
        <v>0</v>
      </c>
      <c r="BC1114" s="204">
        <f t="shared" si="342"/>
        <v>0</v>
      </c>
      <c r="BD1114" s="204">
        <f t="shared" si="342"/>
        <v>0</v>
      </c>
      <c r="BE1114" s="204">
        <f t="shared" si="342"/>
        <v>0</v>
      </c>
      <c r="BF1114" s="205">
        <f t="shared" si="342"/>
        <v>0</v>
      </c>
      <c r="BG1114" s="973">
        <f>IF($Z1114=1,0,IF(AND($Z1114=0,BB1114&gt;0),1,IF(AND($Z1114=0,BD1114&gt;0),1,IF(AND($Z1114=0,BF1114&gt;0),1,0))))</f>
        <v>0</v>
      </c>
      <c r="BH1114" s="973">
        <f>IF($Z1114=0,0,IF(AND($Z1114=1,BA1114&gt;0),1,IF(AND($Z1114=1,BC1114&gt;0),1,IF(AND($Z1114=1,BE1114&gt;0),1,0))))</f>
        <v>0</v>
      </c>
      <c r="BI1114" s="978">
        <f>IF($Z1114=0,0,IF(BM1114+BO1114+BQ1114&gt;0,$AA1114,0))</f>
        <v>0</v>
      </c>
      <c r="BJ1114" s="980">
        <f>IF($Z1114=0,0,IF(AND(BI1114=0,M1115&gt;0),$AA1114,0))</f>
        <v>0</v>
      </c>
      <c r="BK1114" s="969">
        <f>$AA1114-BI1114-BJ1114</f>
        <v>0</v>
      </c>
      <c r="BL1114" s="204">
        <f t="shared" si="343"/>
        <v>0</v>
      </c>
      <c r="BM1114" s="204">
        <f t="shared" si="343"/>
        <v>0</v>
      </c>
      <c r="BN1114" s="204">
        <f t="shared" si="343"/>
        <v>0</v>
      </c>
      <c r="BO1114" s="204">
        <f t="shared" si="343"/>
        <v>0</v>
      </c>
      <c r="BP1114" s="204">
        <f t="shared" si="343"/>
        <v>0</v>
      </c>
      <c r="BQ1114" s="205">
        <f t="shared" si="343"/>
        <v>0</v>
      </c>
      <c r="BR1114" s="973">
        <f>IF($Z1114=1,0,IF(AND($Z1114=0,BM1114&gt;0),1,IF(AND($Z1114=0,BO1114&gt;0),1,IF(AND($Z1114=0,BQ1114&gt;0),1,0))))</f>
        <v>0</v>
      </c>
      <c r="BS1114" s="973">
        <f>IF($Z1114=0,0,IF(AND($Z1114=1,BL1114&gt;0),1,IF(AND($Z1114=1,BN1114&gt;0),1,IF(AND($Z1114=1,BP1114&gt;0),1,0))))</f>
        <v>0</v>
      </c>
      <c r="BT1114" s="978">
        <f>IF($Z1114=0,0,IF(BX1114+BZ1114+CB1114&gt;0,$AA1114,0))</f>
        <v>0</v>
      </c>
      <c r="BU1114" s="980">
        <f>IF($Z1114=0,0,IF(AND(BT1114=0,O1115&gt;0),$AA1114,0))</f>
        <v>0</v>
      </c>
      <c r="BV1114" s="969">
        <f>$AA1114-BT1114-BU1114</f>
        <v>0</v>
      </c>
      <c r="BW1114" s="204">
        <f t="shared" si="344"/>
        <v>0</v>
      </c>
      <c r="BX1114" s="204">
        <f t="shared" si="344"/>
        <v>0</v>
      </c>
      <c r="BY1114" s="204">
        <f t="shared" si="344"/>
        <v>0</v>
      </c>
      <c r="BZ1114" s="204">
        <f t="shared" si="344"/>
        <v>0</v>
      </c>
      <c r="CA1114" s="204">
        <f t="shared" si="344"/>
        <v>0</v>
      </c>
      <c r="CB1114" s="205">
        <f t="shared" si="344"/>
        <v>0</v>
      </c>
      <c r="CC1114" s="973">
        <f>IF($Z1114=1,0,IF(AND($Z1114=0,BX1114&gt;0),1,IF(AND($Z1114=0,BZ1114&gt;0),1,IF(AND($Z1114=0,CB1114&gt;0),1,0))))</f>
        <v>0</v>
      </c>
      <c r="CD1114" s="973">
        <f>IF($Z1114=0,0,IF(AND($Z1114=1,BW1114&gt;0),1,IF(AND($Z1114=1,BY1114&gt;0),1,IF(AND($Z1114=1,CA1114&gt;0),1,0))))</f>
        <v>0</v>
      </c>
      <c r="CE1114" s="11"/>
      <c r="CF1114" s="11"/>
      <c r="CG1114" s="11"/>
      <c r="CH1114" s="11"/>
      <c r="CI1114" s="11"/>
      <c r="CJ1114" s="11"/>
      <c r="CK1114" s="11"/>
      <c r="CL1114" s="11"/>
      <c r="CM1114" s="11"/>
    </row>
    <row r="1115" spans="1:91" ht="14.25" customHeight="1">
      <c r="A1115" s="950" t="str">
        <f>A1114</f>
        <v/>
      </c>
      <c r="B1115" s="57"/>
      <c r="C1115" s="2051"/>
      <c r="D1115" s="2053"/>
      <c r="E1115" s="2051"/>
      <c r="F1115" s="2772"/>
      <c r="G1115" s="1121">
        <f>Import!Q1812</f>
        <v>0</v>
      </c>
      <c r="H1115" s="2774"/>
      <c r="I1115" s="450"/>
      <c r="J1115" s="2775"/>
      <c r="K1115" s="450"/>
      <c r="L1115" s="2775"/>
      <c r="M1115" s="450"/>
      <c r="N1115" s="2775"/>
      <c r="O1115" s="450"/>
      <c r="P1115" s="2775"/>
      <c r="Q1115" s="11"/>
      <c r="R1115" s="11"/>
      <c r="S1115" s="397"/>
      <c r="T1115" s="419"/>
      <c r="U1115" s="444">
        <f>Import!N1813</f>
        <v>0</v>
      </c>
      <c r="V1115" s="11"/>
      <c r="W1115" s="306"/>
      <c r="X1115" s="306"/>
      <c r="Y1115" s="306"/>
      <c r="Z1115" s="11"/>
      <c r="AE1115" s="204"/>
      <c r="AF1115" s="204"/>
      <c r="AG1115" s="204"/>
      <c r="AH1115" s="204"/>
      <c r="AI1115" s="922"/>
      <c r="AJ1115" s="205"/>
      <c r="AK1115" s="973"/>
      <c r="AL1115" s="973">
        <f>AL1114</f>
        <v>0</v>
      </c>
      <c r="AP1115" s="204"/>
      <c r="AQ1115" s="204"/>
      <c r="AR1115" s="204"/>
      <c r="AS1115" s="204"/>
      <c r="AT1115" s="204"/>
      <c r="AU1115" s="205"/>
      <c r="AV1115" s="973"/>
      <c r="AW1115" s="973">
        <f>AW1114</f>
        <v>0</v>
      </c>
      <c r="BA1115" s="204"/>
      <c r="BB1115" s="204"/>
      <c r="BC1115" s="204"/>
      <c r="BD1115" s="204"/>
      <c r="BE1115" s="204"/>
      <c r="BF1115" s="205"/>
      <c r="BG1115" s="973"/>
      <c r="BH1115" s="973">
        <f>BH1114</f>
        <v>0</v>
      </c>
      <c r="BL1115" s="204"/>
      <c r="BM1115" s="204"/>
      <c r="BN1115" s="204"/>
      <c r="BO1115" s="204"/>
      <c r="BP1115" s="204"/>
      <c r="BQ1115" s="205"/>
      <c r="BR1115" s="973"/>
      <c r="BS1115" s="973">
        <f>BS1114</f>
        <v>0</v>
      </c>
      <c r="BW1115" s="204"/>
      <c r="BX1115" s="204"/>
      <c r="BY1115" s="204"/>
      <c r="BZ1115" s="204"/>
      <c r="CA1115" s="204"/>
      <c r="CB1115" s="205"/>
      <c r="CC1115" s="973"/>
      <c r="CD1115" s="973">
        <f>CD1114</f>
        <v>0</v>
      </c>
      <c r="CE1115" s="11"/>
      <c r="CF1115" s="11"/>
      <c r="CG1115" s="11"/>
      <c r="CH1115" s="11"/>
      <c r="CI1115" s="11"/>
      <c r="CJ1115" s="11"/>
      <c r="CK1115" s="11"/>
      <c r="CL1115" s="11"/>
      <c r="CM1115" s="11"/>
    </row>
    <row r="1116" spans="1:91" ht="24.75" customHeight="1">
      <c r="A1116" s="949" t="str">
        <f>IF(E1116&gt;0,"Wypełnione","")</f>
        <v/>
      </c>
      <c r="B1116" s="57"/>
      <c r="C1116" s="2050">
        <f>'Og s3a'!C1825</f>
        <v>0</v>
      </c>
      <c r="D1116" s="2052">
        <f>'Og s3a'!E1825</f>
        <v>0</v>
      </c>
      <c r="E1116" s="2050">
        <f>'Og s3a'!F1825</f>
        <v>0</v>
      </c>
      <c r="F1116" s="2771"/>
      <c r="G1116" s="448">
        <f>T1116</f>
        <v>0</v>
      </c>
      <c r="H1116" s="2773">
        <f>U1116</f>
        <v>0</v>
      </c>
      <c r="I1116" s="451"/>
      <c r="J1116" s="2775"/>
      <c r="K1116" s="451"/>
      <c r="L1116" s="2775"/>
      <c r="M1116" s="451"/>
      <c r="N1116" s="2775"/>
      <c r="O1116" s="451"/>
      <c r="P1116" s="2775"/>
      <c r="Q1116" s="11"/>
      <c r="R1116" s="11"/>
      <c r="S1116" s="396">
        <f>'Og s3a'!G1825</f>
        <v>0</v>
      </c>
      <c r="T1116" s="398">
        <f>'Og s3a'!D1825</f>
        <v>0</v>
      </c>
      <c r="U1116" s="444">
        <f>Import!N1814</f>
        <v>0</v>
      </c>
      <c r="V1116" s="11"/>
      <c r="W1116" s="306"/>
      <c r="X1116" s="306"/>
      <c r="Y1116" s="306"/>
      <c r="Z1116" s="970">
        <f>IF(F1116=AF$7,1,0)</f>
        <v>0</v>
      </c>
      <c r="AA1116" s="970">
        <f>Z1116*D1116</f>
        <v>0</v>
      </c>
      <c r="AB1116" s="978">
        <f>IF($Z1116=0,0,IF(AF1116+AH1116+AJ1116&gt;0,$AA1116,0))</f>
        <v>0</v>
      </c>
      <c r="AC1116" s="980">
        <f>IF($Z1116=0,0,IF(AND(AB1116=0,G1117&gt;0),$AA1116,0))</f>
        <v>0</v>
      </c>
      <c r="AD1116" s="969">
        <f>AA1116-AB1116-AC1116</f>
        <v>0</v>
      </c>
      <c r="AE1116" s="204">
        <f t="shared" si="340"/>
        <v>0</v>
      </c>
      <c r="AF1116" s="204">
        <f t="shared" si="340"/>
        <v>0</v>
      </c>
      <c r="AG1116" s="204">
        <f t="shared" si="340"/>
        <v>0</v>
      </c>
      <c r="AH1116" s="204">
        <f t="shared" si="340"/>
        <v>0</v>
      </c>
      <c r="AI1116" s="922">
        <f t="shared" si="340"/>
        <v>0</v>
      </c>
      <c r="AJ1116" s="205">
        <f t="shared" si="340"/>
        <v>0</v>
      </c>
      <c r="AK1116" s="973">
        <f>IF($Z1116=1,0,IF(AND($Z1116=0,AF1116&gt;0),1,IF(AND($Z1116=0,AH1116&gt;0),1,IF(AND($Z1116=0,AJ1116&gt;0),1,0))))</f>
        <v>0</v>
      </c>
      <c r="AL1116" s="973">
        <f>IF($Z1116=0,0,IF(AND($Z1116=1,AE1116&gt;0),1,IF(AND($Z1116=1,AG1116&gt;0),1,IF(AND($Z1116=1,AI1116&gt;0),1,0))))</f>
        <v>0</v>
      </c>
      <c r="AM1116" s="978">
        <f>IF($Z1116=0,0,IF(AQ1116+AS1116+AU1116&gt;0,$AA1116,0))</f>
        <v>0</v>
      </c>
      <c r="AN1116" s="980">
        <f>IF($Z1116=0,0,IF(AND(AM1116=0,I1117&gt;0),$AA1116,0))</f>
        <v>0</v>
      </c>
      <c r="AO1116" s="969">
        <f>$AA1116-AM1116-AN1116</f>
        <v>0</v>
      </c>
      <c r="AP1116" s="204">
        <f t="shared" si="341"/>
        <v>0</v>
      </c>
      <c r="AQ1116" s="204">
        <f t="shared" si="341"/>
        <v>0</v>
      </c>
      <c r="AR1116" s="204">
        <f t="shared" si="341"/>
        <v>0</v>
      </c>
      <c r="AS1116" s="204">
        <f t="shared" si="341"/>
        <v>0</v>
      </c>
      <c r="AT1116" s="204">
        <f t="shared" si="341"/>
        <v>0</v>
      </c>
      <c r="AU1116" s="205">
        <f t="shared" si="341"/>
        <v>0</v>
      </c>
      <c r="AV1116" s="973">
        <f>IF($Z1116=1,0,IF(AND($Z1116=0,AQ1116&gt;0),1,IF(AND($Z1116=0,AS1116&gt;0),1,IF(AND($Z1116=0,AU1116&gt;0),1,0))))</f>
        <v>0</v>
      </c>
      <c r="AW1116" s="973">
        <f>IF($Z1116=0,0,IF(AND($Z1116=1,AP1116&gt;0),1,IF(AND($Z1116=1,AR1116&gt;0),1,IF(AND($Z1116=1,AT1116&gt;0),1,0))))</f>
        <v>0</v>
      </c>
      <c r="AX1116" s="978">
        <f>IF($Z1116=0,0,IF(BB1116+BD1116+BF1116&gt;0,$AA1116,0))</f>
        <v>0</v>
      </c>
      <c r="AY1116" s="980">
        <f>IF($Z1116=0,0,IF(AND(AX1116=0,K1117&gt;0),$AA1116,0))</f>
        <v>0</v>
      </c>
      <c r="AZ1116" s="969">
        <f>$AA1116-AX1116-AY1116</f>
        <v>0</v>
      </c>
      <c r="BA1116" s="204">
        <f t="shared" si="342"/>
        <v>0</v>
      </c>
      <c r="BB1116" s="204">
        <f t="shared" si="342"/>
        <v>0</v>
      </c>
      <c r="BC1116" s="204">
        <f t="shared" si="342"/>
        <v>0</v>
      </c>
      <c r="BD1116" s="204">
        <f t="shared" si="342"/>
        <v>0</v>
      </c>
      <c r="BE1116" s="204">
        <f t="shared" si="342"/>
        <v>0</v>
      </c>
      <c r="BF1116" s="205">
        <f t="shared" si="342"/>
        <v>0</v>
      </c>
      <c r="BG1116" s="973">
        <f>IF($Z1116=1,0,IF(AND($Z1116=0,BB1116&gt;0),1,IF(AND($Z1116=0,BD1116&gt;0),1,IF(AND($Z1116=0,BF1116&gt;0),1,0))))</f>
        <v>0</v>
      </c>
      <c r="BH1116" s="973">
        <f>IF($Z1116=0,0,IF(AND($Z1116=1,BA1116&gt;0),1,IF(AND($Z1116=1,BC1116&gt;0),1,IF(AND($Z1116=1,BE1116&gt;0),1,0))))</f>
        <v>0</v>
      </c>
      <c r="BI1116" s="978">
        <f>IF($Z1116=0,0,IF(BM1116+BO1116+BQ1116&gt;0,$AA1116,0))</f>
        <v>0</v>
      </c>
      <c r="BJ1116" s="980">
        <f>IF($Z1116=0,0,IF(AND(BI1116=0,M1117&gt;0),$AA1116,0))</f>
        <v>0</v>
      </c>
      <c r="BK1116" s="969">
        <f>$AA1116-BI1116-BJ1116</f>
        <v>0</v>
      </c>
      <c r="BL1116" s="204">
        <f t="shared" si="343"/>
        <v>0</v>
      </c>
      <c r="BM1116" s="204">
        <f t="shared" si="343"/>
        <v>0</v>
      </c>
      <c r="BN1116" s="204">
        <f t="shared" si="343"/>
        <v>0</v>
      </c>
      <c r="BO1116" s="204">
        <f t="shared" si="343"/>
        <v>0</v>
      </c>
      <c r="BP1116" s="204">
        <f t="shared" si="343"/>
        <v>0</v>
      </c>
      <c r="BQ1116" s="205">
        <f t="shared" si="343"/>
        <v>0</v>
      </c>
      <c r="BR1116" s="973">
        <f>IF($Z1116=1,0,IF(AND($Z1116=0,BM1116&gt;0),1,IF(AND($Z1116=0,BO1116&gt;0),1,IF(AND($Z1116=0,BQ1116&gt;0),1,0))))</f>
        <v>0</v>
      </c>
      <c r="BS1116" s="973">
        <f>IF($Z1116=0,0,IF(AND($Z1116=1,BL1116&gt;0),1,IF(AND($Z1116=1,BN1116&gt;0),1,IF(AND($Z1116=1,BP1116&gt;0),1,0))))</f>
        <v>0</v>
      </c>
      <c r="BT1116" s="978">
        <f>IF($Z1116=0,0,IF(BX1116+BZ1116+CB1116&gt;0,$AA1116,0))</f>
        <v>0</v>
      </c>
      <c r="BU1116" s="980">
        <f>IF($Z1116=0,0,IF(AND(BT1116=0,O1117&gt;0),$AA1116,0))</f>
        <v>0</v>
      </c>
      <c r="BV1116" s="969">
        <f>$AA1116-BT1116-BU1116</f>
        <v>0</v>
      </c>
      <c r="BW1116" s="204">
        <f t="shared" si="344"/>
        <v>0</v>
      </c>
      <c r="BX1116" s="204">
        <f t="shared" si="344"/>
        <v>0</v>
      </c>
      <c r="BY1116" s="204">
        <f t="shared" si="344"/>
        <v>0</v>
      </c>
      <c r="BZ1116" s="204">
        <f t="shared" si="344"/>
        <v>0</v>
      </c>
      <c r="CA1116" s="204">
        <f t="shared" si="344"/>
        <v>0</v>
      </c>
      <c r="CB1116" s="205">
        <f t="shared" si="344"/>
        <v>0</v>
      </c>
      <c r="CC1116" s="973">
        <f>IF($Z1116=1,0,IF(AND($Z1116=0,BX1116&gt;0),1,IF(AND($Z1116=0,BZ1116&gt;0),1,IF(AND($Z1116=0,CB1116&gt;0),1,0))))</f>
        <v>0</v>
      </c>
      <c r="CD1116" s="973">
        <f>IF($Z1116=0,0,IF(AND($Z1116=1,BW1116&gt;0),1,IF(AND($Z1116=1,BY1116&gt;0),1,IF(AND($Z1116=1,CA1116&gt;0),1,0))))</f>
        <v>0</v>
      </c>
      <c r="CE1116" s="11"/>
      <c r="CF1116" s="11"/>
      <c r="CG1116" s="11"/>
      <c r="CH1116" s="11"/>
      <c r="CI1116" s="11"/>
      <c r="CJ1116" s="11"/>
      <c r="CK1116" s="11"/>
      <c r="CL1116" s="11"/>
      <c r="CM1116" s="11"/>
    </row>
    <row r="1117" spans="1:91" ht="14.25" customHeight="1">
      <c r="A1117" s="950" t="str">
        <f>A1116</f>
        <v/>
      </c>
      <c r="B1117" s="57"/>
      <c r="C1117" s="2051"/>
      <c r="D1117" s="2053"/>
      <c r="E1117" s="2051"/>
      <c r="F1117" s="2772"/>
      <c r="G1117" s="1121">
        <f>Import!Q1814</f>
        <v>0</v>
      </c>
      <c r="H1117" s="2774"/>
      <c r="I1117" s="450"/>
      <c r="J1117" s="2775"/>
      <c r="K1117" s="450"/>
      <c r="L1117" s="2775"/>
      <c r="M1117" s="450"/>
      <c r="N1117" s="2775"/>
      <c r="O1117" s="450"/>
      <c r="P1117" s="2775"/>
      <c r="Q1117" s="11"/>
      <c r="R1117" s="11"/>
      <c r="S1117" s="397"/>
      <c r="T1117" s="419"/>
      <c r="U1117" s="444">
        <f>Import!N1815</f>
        <v>0</v>
      </c>
      <c r="V1117" s="11"/>
      <c r="W1117" s="306"/>
      <c r="X1117" s="306"/>
      <c r="Y1117" s="306"/>
      <c r="Z1117" s="11"/>
      <c r="AE1117" s="204"/>
      <c r="AF1117" s="204"/>
      <c r="AG1117" s="204"/>
      <c r="AH1117" s="204"/>
      <c r="AI1117" s="922"/>
      <c r="AJ1117" s="205"/>
      <c r="AK1117" s="973"/>
      <c r="AL1117" s="973">
        <f>AL1116</f>
        <v>0</v>
      </c>
      <c r="AP1117" s="204"/>
      <c r="AQ1117" s="204"/>
      <c r="AR1117" s="204"/>
      <c r="AS1117" s="204"/>
      <c r="AT1117" s="204"/>
      <c r="AU1117" s="205"/>
      <c r="AV1117" s="973"/>
      <c r="AW1117" s="973">
        <f>AW1116</f>
        <v>0</v>
      </c>
      <c r="BA1117" s="204"/>
      <c r="BB1117" s="204"/>
      <c r="BC1117" s="204"/>
      <c r="BD1117" s="204"/>
      <c r="BE1117" s="204"/>
      <c r="BF1117" s="205"/>
      <c r="BG1117" s="973"/>
      <c r="BH1117" s="973">
        <f>BH1116</f>
        <v>0</v>
      </c>
      <c r="BL1117" s="204"/>
      <c r="BM1117" s="204"/>
      <c r="BN1117" s="204"/>
      <c r="BO1117" s="204"/>
      <c r="BP1117" s="204"/>
      <c r="BQ1117" s="205"/>
      <c r="BR1117" s="973"/>
      <c r="BS1117" s="973">
        <f>BS1116</f>
        <v>0</v>
      </c>
      <c r="BW1117" s="204"/>
      <c r="BX1117" s="204"/>
      <c r="BY1117" s="204"/>
      <c r="BZ1117" s="204"/>
      <c r="CA1117" s="204"/>
      <c r="CB1117" s="205"/>
      <c r="CC1117" s="973"/>
      <c r="CD1117" s="973">
        <f>CD1116</f>
        <v>0</v>
      </c>
      <c r="CE1117" s="11"/>
      <c r="CF1117" s="11"/>
      <c r="CG1117" s="11"/>
      <c r="CH1117" s="11"/>
      <c r="CI1117" s="11"/>
      <c r="CJ1117" s="11"/>
      <c r="CK1117" s="11"/>
      <c r="CL1117" s="11"/>
      <c r="CM1117" s="11"/>
    </row>
    <row r="1118" spans="1:91" ht="24.75" customHeight="1">
      <c r="A1118" s="949" t="str">
        <f>IF(E1118&gt;0,"Wypełnione","")</f>
        <v/>
      </c>
      <c r="B1118" s="57"/>
      <c r="C1118" s="2050">
        <f>'Og s3a'!C1827</f>
        <v>0</v>
      </c>
      <c r="D1118" s="2052">
        <f>'Og s3a'!E1827</f>
        <v>0</v>
      </c>
      <c r="E1118" s="2050">
        <f>'Og s3a'!F1827</f>
        <v>0</v>
      </c>
      <c r="F1118" s="2771"/>
      <c r="G1118" s="448">
        <f>T1118</f>
        <v>0</v>
      </c>
      <c r="H1118" s="2773">
        <f>U1118</f>
        <v>0</v>
      </c>
      <c r="I1118" s="451"/>
      <c r="J1118" s="2775"/>
      <c r="K1118" s="451"/>
      <c r="L1118" s="2775"/>
      <c r="M1118" s="451"/>
      <c r="N1118" s="2775"/>
      <c r="O1118" s="451"/>
      <c r="P1118" s="2775"/>
      <c r="Q1118" s="11"/>
      <c r="R1118" s="11"/>
      <c r="S1118" s="396">
        <f>'Og s3a'!G1827</f>
        <v>0</v>
      </c>
      <c r="T1118" s="398">
        <f>'Og s3a'!D1827</f>
        <v>0</v>
      </c>
      <c r="U1118" s="444">
        <f>Import!N1816</f>
        <v>0</v>
      </c>
      <c r="V1118" s="11"/>
      <c r="W1118" s="306"/>
      <c r="X1118" s="306"/>
      <c r="Y1118" s="306"/>
      <c r="Z1118" s="970">
        <f>IF(F1118=AF$7,1,0)</f>
        <v>0</v>
      </c>
      <c r="AA1118" s="970">
        <f>Z1118*D1118</f>
        <v>0</v>
      </c>
      <c r="AB1118" s="978">
        <f>IF($Z1118=0,0,IF(AF1118+AH1118+AJ1118&gt;0,$AA1118,0))</f>
        <v>0</v>
      </c>
      <c r="AC1118" s="980">
        <f>IF($Z1118=0,0,IF(AND(AB1118=0,G1119&gt;0),$AA1118,0))</f>
        <v>0</v>
      </c>
      <c r="AD1118" s="969">
        <f>AA1118-AB1118-AC1118</f>
        <v>0</v>
      </c>
      <c r="AE1118" s="204">
        <f t="shared" si="340"/>
        <v>0</v>
      </c>
      <c r="AF1118" s="204">
        <f t="shared" si="340"/>
        <v>0</v>
      </c>
      <c r="AG1118" s="204">
        <f t="shared" si="340"/>
        <v>0</v>
      </c>
      <c r="AH1118" s="204">
        <f t="shared" si="340"/>
        <v>0</v>
      </c>
      <c r="AI1118" s="922">
        <f t="shared" si="340"/>
        <v>0</v>
      </c>
      <c r="AJ1118" s="205">
        <f t="shared" si="340"/>
        <v>0</v>
      </c>
      <c r="AK1118" s="973">
        <f>IF($Z1118=1,0,IF(AND($Z1118=0,AF1118&gt;0),1,IF(AND($Z1118=0,AH1118&gt;0),1,IF(AND($Z1118=0,AJ1118&gt;0),1,0))))</f>
        <v>0</v>
      </c>
      <c r="AL1118" s="973">
        <f>IF($Z1118=0,0,IF(AND($Z1118=1,AE1118&gt;0),1,IF(AND($Z1118=1,AG1118&gt;0),1,IF(AND($Z1118=1,AI1118&gt;0),1,0))))</f>
        <v>0</v>
      </c>
      <c r="AM1118" s="978">
        <f>IF($Z1118=0,0,IF(AQ1118+AS1118+AU1118&gt;0,$AA1118,0))</f>
        <v>0</v>
      </c>
      <c r="AN1118" s="980">
        <f>IF($Z1118=0,0,IF(AND(AM1118=0,I1119&gt;0),$AA1118,0))</f>
        <v>0</v>
      </c>
      <c r="AO1118" s="969">
        <f>$AA1118-AM1118-AN1118</f>
        <v>0</v>
      </c>
      <c r="AP1118" s="204">
        <f t="shared" si="341"/>
        <v>0</v>
      </c>
      <c r="AQ1118" s="204">
        <f t="shared" si="341"/>
        <v>0</v>
      </c>
      <c r="AR1118" s="204">
        <f t="shared" si="341"/>
        <v>0</v>
      </c>
      <c r="AS1118" s="204">
        <f t="shared" si="341"/>
        <v>0</v>
      </c>
      <c r="AT1118" s="204">
        <f t="shared" si="341"/>
        <v>0</v>
      </c>
      <c r="AU1118" s="205">
        <f t="shared" si="341"/>
        <v>0</v>
      </c>
      <c r="AV1118" s="973">
        <f>IF($Z1118=1,0,IF(AND($Z1118=0,AQ1118&gt;0),1,IF(AND($Z1118=0,AS1118&gt;0),1,IF(AND($Z1118=0,AU1118&gt;0),1,0))))</f>
        <v>0</v>
      </c>
      <c r="AW1118" s="973">
        <f>IF($Z1118=0,0,IF(AND($Z1118=1,AP1118&gt;0),1,IF(AND($Z1118=1,AR1118&gt;0),1,IF(AND($Z1118=1,AT1118&gt;0),1,0))))</f>
        <v>0</v>
      </c>
      <c r="AX1118" s="978">
        <f>IF($Z1118=0,0,IF(BB1118+BD1118+BF1118&gt;0,$AA1118,0))</f>
        <v>0</v>
      </c>
      <c r="AY1118" s="980">
        <f>IF($Z1118=0,0,IF(AND(AX1118=0,K1119&gt;0),$AA1118,0))</f>
        <v>0</v>
      </c>
      <c r="AZ1118" s="969">
        <f>$AA1118-AX1118-AY1118</f>
        <v>0</v>
      </c>
      <c r="BA1118" s="204">
        <f t="shared" si="342"/>
        <v>0</v>
      </c>
      <c r="BB1118" s="204">
        <f t="shared" si="342"/>
        <v>0</v>
      </c>
      <c r="BC1118" s="204">
        <f t="shared" si="342"/>
        <v>0</v>
      </c>
      <c r="BD1118" s="204">
        <f t="shared" si="342"/>
        <v>0</v>
      </c>
      <c r="BE1118" s="204">
        <f t="shared" si="342"/>
        <v>0</v>
      </c>
      <c r="BF1118" s="205">
        <f t="shared" si="342"/>
        <v>0</v>
      </c>
      <c r="BG1118" s="973">
        <f>IF($Z1118=1,0,IF(AND($Z1118=0,BB1118&gt;0),1,IF(AND($Z1118=0,BD1118&gt;0),1,IF(AND($Z1118=0,BF1118&gt;0),1,0))))</f>
        <v>0</v>
      </c>
      <c r="BH1118" s="973">
        <f>IF($Z1118=0,0,IF(AND($Z1118=1,BA1118&gt;0),1,IF(AND($Z1118=1,BC1118&gt;0),1,IF(AND($Z1118=1,BE1118&gt;0),1,0))))</f>
        <v>0</v>
      </c>
      <c r="BI1118" s="978">
        <f>IF($Z1118=0,0,IF(BM1118+BO1118+BQ1118&gt;0,$AA1118,0))</f>
        <v>0</v>
      </c>
      <c r="BJ1118" s="980">
        <f>IF($Z1118=0,0,IF(AND(BI1118=0,M1119&gt;0),$AA1118,0))</f>
        <v>0</v>
      </c>
      <c r="BK1118" s="969">
        <f>$AA1118-BI1118-BJ1118</f>
        <v>0</v>
      </c>
      <c r="BL1118" s="204">
        <f t="shared" si="343"/>
        <v>0</v>
      </c>
      <c r="BM1118" s="204">
        <f t="shared" si="343"/>
        <v>0</v>
      </c>
      <c r="BN1118" s="204">
        <f t="shared" si="343"/>
        <v>0</v>
      </c>
      <c r="BO1118" s="204">
        <f t="shared" si="343"/>
        <v>0</v>
      </c>
      <c r="BP1118" s="204">
        <f t="shared" si="343"/>
        <v>0</v>
      </c>
      <c r="BQ1118" s="205">
        <f t="shared" si="343"/>
        <v>0</v>
      </c>
      <c r="BR1118" s="973">
        <f>IF($Z1118=1,0,IF(AND($Z1118=0,BM1118&gt;0),1,IF(AND($Z1118=0,BO1118&gt;0),1,IF(AND($Z1118=0,BQ1118&gt;0),1,0))))</f>
        <v>0</v>
      </c>
      <c r="BS1118" s="973">
        <f>IF($Z1118=0,0,IF(AND($Z1118=1,BL1118&gt;0),1,IF(AND($Z1118=1,BN1118&gt;0),1,IF(AND($Z1118=1,BP1118&gt;0),1,0))))</f>
        <v>0</v>
      </c>
      <c r="BT1118" s="978">
        <f>IF($Z1118=0,0,IF(BX1118+BZ1118+CB1118&gt;0,$AA1118,0))</f>
        <v>0</v>
      </c>
      <c r="BU1118" s="980">
        <f>IF($Z1118=0,0,IF(AND(BT1118=0,O1119&gt;0),$AA1118,0))</f>
        <v>0</v>
      </c>
      <c r="BV1118" s="969">
        <f>$AA1118-BT1118-BU1118</f>
        <v>0</v>
      </c>
      <c r="BW1118" s="204">
        <f t="shared" si="344"/>
        <v>0</v>
      </c>
      <c r="BX1118" s="204">
        <f t="shared" si="344"/>
        <v>0</v>
      </c>
      <c r="BY1118" s="204">
        <f t="shared" si="344"/>
        <v>0</v>
      </c>
      <c r="BZ1118" s="204">
        <f t="shared" si="344"/>
        <v>0</v>
      </c>
      <c r="CA1118" s="204">
        <f t="shared" si="344"/>
        <v>0</v>
      </c>
      <c r="CB1118" s="205">
        <f t="shared" si="344"/>
        <v>0</v>
      </c>
      <c r="CC1118" s="973">
        <f>IF($Z1118=1,0,IF(AND($Z1118=0,BX1118&gt;0),1,IF(AND($Z1118=0,BZ1118&gt;0),1,IF(AND($Z1118=0,CB1118&gt;0),1,0))))</f>
        <v>0</v>
      </c>
      <c r="CD1118" s="973">
        <f>IF($Z1118=0,0,IF(AND($Z1118=1,BW1118&gt;0),1,IF(AND($Z1118=1,BY1118&gt;0),1,IF(AND($Z1118=1,CA1118&gt;0),1,0))))</f>
        <v>0</v>
      </c>
      <c r="CE1118" s="11"/>
      <c r="CF1118" s="11"/>
      <c r="CG1118" s="11"/>
      <c r="CH1118" s="11"/>
      <c r="CI1118" s="11"/>
      <c r="CJ1118" s="11"/>
      <c r="CK1118" s="11"/>
      <c r="CL1118" s="11"/>
      <c r="CM1118" s="11"/>
    </row>
    <row r="1119" spans="1:91" ht="14.25" customHeight="1">
      <c r="A1119" s="950" t="str">
        <f>A1118</f>
        <v/>
      </c>
      <c r="B1119" s="57"/>
      <c r="C1119" s="2051"/>
      <c r="D1119" s="2053"/>
      <c r="E1119" s="2051"/>
      <c r="F1119" s="2772"/>
      <c r="G1119" s="1121">
        <f>Import!Q1816</f>
        <v>0</v>
      </c>
      <c r="H1119" s="2774"/>
      <c r="I1119" s="450"/>
      <c r="J1119" s="2775"/>
      <c r="K1119" s="450"/>
      <c r="L1119" s="2775"/>
      <c r="M1119" s="450"/>
      <c r="N1119" s="2775"/>
      <c r="O1119" s="450"/>
      <c r="P1119" s="2775"/>
      <c r="Q1119" s="11"/>
      <c r="R1119" s="11"/>
      <c r="S1119" s="397"/>
      <c r="T1119" s="419"/>
      <c r="U1119" s="444">
        <f>Import!N1817</f>
        <v>0</v>
      </c>
      <c r="V1119" s="11"/>
      <c r="W1119" s="306"/>
      <c r="X1119" s="306"/>
      <c r="Y1119" s="306"/>
      <c r="Z1119" s="11"/>
      <c r="AE1119" s="204"/>
      <c r="AF1119" s="204"/>
      <c r="AG1119" s="204"/>
      <c r="AH1119" s="204"/>
      <c r="AI1119" s="922"/>
      <c r="AJ1119" s="205"/>
      <c r="AK1119" s="973"/>
      <c r="AL1119" s="973">
        <f>AL1118</f>
        <v>0</v>
      </c>
      <c r="AP1119" s="204"/>
      <c r="AQ1119" s="204"/>
      <c r="AR1119" s="204"/>
      <c r="AS1119" s="204"/>
      <c r="AT1119" s="204"/>
      <c r="AU1119" s="205"/>
      <c r="AV1119" s="973"/>
      <c r="AW1119" s="973">
        <f>AW1118</f>
        <v>0</v>
      </c>
      <c r="BA1119" s="204"/>
      <c r="BB1119" s="204"/>
      <c r="BC1119" s="204"/>
      <c r="BD1119" s="204"/>
      <c r="BE1119" s="204"/>
      <c r="BF1119" s="205"/>
      <c r="BG1119" s="973"/>
      <c r="BH1119" s="973">
        <f>BH1118</f>
        <v>0</v>
      </c>
      <c r="BL1119" s="204"/>
      <c r="BM1119" s="204"/>
      <c r="BN1119" s="204"/>
      <c r="BO1119" s="204"/>
      <c r="BP1119" s="204"/>
      <c r="BQ1119" s="205"/>
      <c r="BR1119" s="973"/>
      <c r="BS1119" s="973">
        <f>BS1118</f>
        <v>0</v>
      </c>
      <c r="BW1119" s="204"/>
      <c r="BX1119" s="204"/>
      <c r="BY1119" s="204"/>
      <c r="BZ1119" s="204"/>
      <c r="CA1119" s="204"/>
      <c r="CB1119" s="205"/>
      <c r="CC1119" s="973"/>
      <c r="CD1119" s="973">
        <f>CD1118</f>
        <v>0</v>
      </c>
      <c r="CE1119" s="11"/>
      <c r="CF1119" s="11"/>
      <c r="CG1119" s="11"/>
      <c r="CH1119" s="11"/>
      <c r="CI1119" s="11"/>
      <c r="CJ1119" s="11"/>
      <c r="CK1119" s="11"/>
      <c r="CL1119" s="11"/>
      <c r="CM1119" s="11"/>
    </row>
    <row r="1120" spans="1:91" ht="24.75" customHeight="1">
      <c r="A1120" s="949" t="str">
        <f>IF(E1120&gt;0,"Wypełnione","")</f>
        <v/>
      </c>
      <c r="B1120" s="57"/>
      <c r="C1120" s="2050">
        <f>'Og s3a'!C1829</f>
        <v>0</v>
      </c>
      <c r="D1120" s="2052">
        <f>'Og s3a'!E1829</f>
        <v>0</v>
      </c>
      <c r="E1120" s="2050">
        <f>'Og s3a'!F1829</f>
        <v>0</v>
      </c>
      <c r="F1120" s="2771"/>
      <c r="G1120" s="448">
        <f>T1120</f>
        <v>0</v>
      </c>
      <c r="H1120" s="2773">
        <f>U1120</f>
        <v>0</v>
      </c>
      <c r="I1120" s="451"/>
      <c r="J1120" s="2775"/>
      <c r="K1120" s="451"/>
      <c r="L1120" s="2775"/>
      <c r="M1120" s="451"/>
      <c r="N1120" s="2775"/>
      <c r="O1120" s="451"/>
      <c r="P1120" s="2775"/>
      <c r="Q1120" s="11"/>
      <c r="R1120" s="11"/>
      <c r="S1120" s="396">
        <f>'Og s3a'!G1829</f>
        <v>0</v>
      </c>
      <c r="T1120" s="398">
        <f>'Og s3a'!D1829</f>
        <v>0</v>
      </c>
      <c r="U1120" s="444">
        <f>Import!N1818</f>
        <v>0</v>
      </c>
      <c r="V1120" s="11"/>
      <c r="W1120" s="306"/>
      <c r="X1120" s="306"/>
      <c r="Y1120" s="306"/>
      <c r="Z1120" s="970">
        <f>IF(F1120=AF$7,1,0)</f>
        <v>0</v>
      </c>
      <c r="AA1120" s="970">
        <f>Z1120*D1120</f>
        <v>0</v>
      </c>
      <c r="AB1120" s="978">
        <f>IF($Z1120=0,0,IF(AF1120+AH1120+AJ1120&gt;0,$AA1120,0))</f>
        <v>0</v>
      </c>
      <c r="AC1120" s="980">
        <f>IF($Z1120=0,0,IF(AND(AB1120=0,G1121&gt;0),$AA1120,0))</f>
        <v>0</v>
      </c>
      <c r="AD1120" s="969">
        <f>AA1120-AB1120-AC1120</f>
        <v>0</v>
      </c>
      <c r="AE1120" s="204">
        <f t="shared" si="340"/>
        <v>0</v>
      </c>
      <c r="AF1120" s="204">
        <f t="shared" si="340"/>
        <v>0</v>
      </c>
      <c r="AG1120" s="204">
        <f t="shared" si="340"/>
        <v>0</v>
      </c>
      <c r="AH1120" s="204">
        <f t="shared" si="340"/>
        <v>0</v>
      </c>
      <c r="AI1120" s="922">
        <f t="shared" si="340"/>
        <v>0</v>
      </c>
      <c r="AJ1120" s="205">
        <f t="shared" si="340"/>
        <v>0</v>
      </c>
      <c r="AK1120" s="973">
        <f>IF($Z1120=1,0,IF(AND($Z1120=0,AF1120&gt;0),1,IF(AND($Z1120=0,AH1120&gt;0),1,IF(AND($Z1120=0,AJ1120&gt;0),1,0))))</f>
        <v>0</v>
      </c>
      <c r="AL1120" s="973">
        <f>IF($Z1120=0,0,IF(AND($Z1120=1,AE1120&gt;0),1,IF(AND($Z1120=1,AG1120&gt;0),1,IF(AND($Z1120=1,AI1120&gt;0),1,0))))</f>
        <v>0</v>
      </c>
      <c r="AM1120" s="978">
        <f>IF($Z1120=0,0,IF(AQ1120+AS1120+AU1120&gt;0,$AA1120,0))</f>
        <v>0</v>
      </c>
      <c r="AN1120" s="980">
        <f>IF($Z1120=0,0,IF(AND(AM1120=0,I1121&gt;0),$AA1120,0))</f>
        <v>0</v>
      </c>
      <c r="AO1120" s="969">
        <f>$AA1120-AM1120-AN1120</f>
        <v>0</v>
      </c>
      <c r="AP1120" s="204">
        <f t="shared" si="341"/>
        <v>0</v>
      </c>
      <c r="AQ1120" s="204">
        <f t="shared" si="341"/>
        <v>0</v>
      </c>
      <c r="AR1120" s="204">
        <f t="shared" si="341"/>
        <v>0</v>
      </c>
      <c r="AS1120" s="204">
        <f t="shared" si="341"/>
        <v>0</v>
      </c>
      <c r="AT1120" s="204">
        <f t="shared" si="341"/>
        <v>0</v>
      </c>
      <c r="AU1120" s="205">
        <f t="shared" si="341"/>
        <v>0</v>
      </c>
      <c r="AV1120" s="973">
        <f>IF($Z1120=1,0,IF(AND($Z1120=0,AQ1120&gt;0),1,IF(AND($Z1120=0,AS1120&gt;0),1,IF(AND($Z1120=0,AU1120&gt;0),1,0))))</f>
        <v>0</v>
      </c>
      <c r="AW1120" s="973">
        <f>IF($Z1120=0,0,IF(AND($Z1120=1,AP1120&gt;0),1,IF(AND($Z1120=1,AR1120&gt;0),1,IF(AND($Z1120=1,AT1120&gt;0),1,0))))</f>
        <v>0</v>
      </c>
      <c r="AX1120" s="978">
        <f>IF($Z1120=0,0,IF(BB1120+BD1120+BF1120&gt;0,$AA1120,0))</f>
        <v>0</v>
      </c>
      <c r="AY1120" s="980">
        <f>IF($Z1120=0,0,IF(AND(AX1120=0,K1121&gt;0),$AA1120,0))</f>
        <v>0</v>
      </c>
      <c r="AZ1120" s="969">
        <f>$AA1120-AX1120-AY1120</f>
        <v>0</v>
      </c>
      <c r="BA1120" s="204">
        <f t="shared" si="342"/>
        <v>0</v>
      </c>
      <c r="BB1120" s="204">
        <f t="shared" si="342"/>
        <v>0</v>
      </c>
      <c r="BC1120" s="204">
        <f t="shared" si="342"/>
        <v>0</v>
      </c>
      <c r="BD1120" s="204">
        <f t="shared" si="342"/>
        <v>0</v>
      </c>
      <c r="BE1120" s="204">
        <f t="shared" si="342"/>
        <v>0</v>
      </c>
      <c r="BF1120" s="205">
        <f t="shared" si="342"/>
        <v>0</v>
      </c>
      <c r="BG1120" s="973">
        <f>IF($Z1120=1,0,IF(AND($Z1120=0,BB1120&gt;0),1,IF(AND($Z1120=0,BD1120&gt;0),1,IF(AND($Z1120=0,BF1120&gt;0),1,0))))</f>
        <v>0</v>
      </c>
      <c r="BH1120" s="973">
        <f>IF($Z1120=0,0,IF(AND($Z1120=1,BA1120&gt;0),1,IF(AND($Z1120=1,BC1120&gt;0),1,IF(AND($Z1120=1,BE1120&gt;0),1,0))))</f>
        <v>0</v>
      </c>
      <c r="BI1120" s="978">
        <f>IF($Z1120=0,0,IF(BM1120+BO1120+BQ1120&gt;0,$AA1120,0))</f>
        <v>0</v>
      </c>
      <c r="BJ1120" s="980">
        <f>IF($Z1120=0,0,IF(AND(BI1120=0,M1121&gt;0),$AA1120,0))</f>
        <v>0</v>
      </c>
      <c r="BK1120" s="969">
        <f>$AA1120-BI1120-BJ1120</f>
        <v>0</v>
      </c>
      <c r="BL1120" s="204">
        <f t="shared" si="343"/>
        <v>0</v>
      </c>
      <c r="BM1120" s="204">
        <f t="shared" si="343"/>
        <v>0</v>
      </c>
      <c r="BN1120" s="204">
        <f t="shared" si="343"/>
        <v>0</v>
      </c>
      <c r="BO1120" s="204">
        <f t="shared" si="343"/>
        <v>0</v>
      </c>
      <c r="BP1120" s="204">
        <f t="shared" si="343"/>
        <v>0</v>
      </c>
      <c r="BQ1120" s="205">
        <f t="shared" si="343"/>
        <v>0</v>
      </c>
      <c r="BR1120" s="973">
        <f>IF($Z1120=1,0,IF(AND($Z1120=0,BM1120&gt;0),1,IF(AND($Z1120=0,BO1120&gt;0),1,IF(AND($Z1120=0,BQ1120&gt;0),1,0))))</f>
        <v>0</v>
      </c>
      <c r="BS1120" s="973">
        <f>IF($Z1120=0,0,IF(AND($Z1120=1,BL1120&gt;0),1,IF(AND($Z1120=1,BN1120&gt;0),1,IF(AND($Z1120=1,BP1120&gt;0),1,0))))</f>
        <v>0</v>
      </c>
      <c r="BT1120" s="978">
        <f>IF($Z1120=0,0,IF(BX1120+BZ1120+CB1120&gt;0,$AA1120,0))</f>
        <v>0</v>
      </c>
      <c r="BU1120" s="980">
        <f>IF($Z1120=0,0,IF(AND(BT1120=0,O1121&gt;0),$AA1120,0))</f>
        <v>0</v>
      </c>
      <c r="BV1120" s="969">
        <f>$AA1120-BT1120-BU1120</f>
        <v>0</v>
      </c>
      <c r="BW1120" s="204">
        <f t="shared" si="344"/>
        <v>0</v>
      </c>
      <c r="BX1120" s="204">
        <f t="shared" si="344"/>
        <v>0</v>
      </c>
      <c r="BY1120" s="204">
        <f t="shared" si="344"/>
        <v>0</v>
      </c>
      <c r="BZ1120" s="204">
        <f t="shared" si="344"/>
        <v>0</v>
      </c>
      <c r="CA1120" s="204">
        <f t="shared" si="344"/>
        <v>0</v>
      </c>
      <c r="CB1120" s="205">
        <f t="shared" si="344"/>
        <v>0</v>
      </c>
      <c r="CC1120" s="973">
        <f>IF($Z1120=1,0,IF(AND($Z1120=0,BX1120&gt;0),1,IF(AND($Z1120=0,BZ1120&gt;0),1,IF(AND($Z1120=0,CB1120&gt;0),1,0))))</f>
        <v>0</v>
      </c>
      <c r="CD1120" s="973">
        <f>IF($Z1120=0,0,IF(AND($Z1120=1,BW1120&gt;0),1,IF(AND($Z1120=1,BY1120&gt;0),1,IF(AND($Z1120=1,CA1120&gt;0),1,0))))</f>
        <v>0</v>
      </c>
      <c r="CE1120" s="11"/>
      <c r="CF1120" s="11"/>
      <c r="CG1120" s="11"/>
      <c r="CH1120" s="11"/>
      <c r="CI1120" s="11"/>
      <c r="CJ1120" s="11"/>
      <c r="CK1120" s="11"/>
      <c r="CL1120" s="11"/>
      <c r="CM1120" s="11"/>
    </row>
    <row r="1121" spans="1:91" ht="14.25" customHeight="1">
      <c r="A1121" s="950" t="str">
        <f>A1120</f>
        <v/>
      </c>
      <c r="B1121" s="57"/>
      <c r="C1121" s="2051"/>
      <c r="D1121" s="2053"/>
      <c r="E1121" s="2051"/>
      <c r="F1121" s="2772"/>
      <c r="G1121" s="1121">
        <f>Import!Q1818</f>
        <v>0</v>
      </c>
      <c r="H1121" s="2774"/>
      <c r="I1121" s="450"/>
      <c r="J1121" s="2775"/>
      <c r="K1121" s="450"/>
      <c r="L1121" s="2775"/>
      <c r="M1121" s="450"/>
      <c r="N1121" s="2775"/>
      <c r="O1121" s="450"/>
      <c r="P1121" s="2775"/>
      <c r="Q1121" s="11"/>
      <c r="R1121" s="11"/>
      <c r="S1121" s="397"/>
      <c r="T1121" s="419"/>
      <c r="U1121" s="444">
        <f>Import!N1819</f>
        <v>0</v>
      </c>
      <c r="V1121" s="11"/>
      <c r="W1121" s="306"/>
      <c r="X1121" s="306"/>
      <c r="Y1121" s="306"/>
      <c r="Z1121" s="11"/>
      <c r="AE1121" s="204"/>
      <c r="AF1121" s="204"/>
      <c r="AG1121" s="204"/>
      <c r="AH1121" s="204"/>
      <c r="AI1121" s="922"/>
      <c r="AJ1121" s="205"/>
      <c r="AK1121" s="973"/>
      <c r="AL1121" s="973">
        <f>AL1120</f>
        <v>0</v>
      </c>
      <c r="AP1121" s="204"/>
      <c r="AQ1121" s="204"/>
      <c r="AR1121" s="204"/>
      <c r="AS1121" s="204"/>
      <c r="AT1121" s="204"/>
      <c r="AU1121" s="205"/>
      <c r="AV1121" s="973"/>
      <c r="AW1121" s="973">
        <f>AW1120</f>
        <v>0</v>
      </c>
      <c r="BA1121" s="204"/>
      <c r="BB1121" s="204"/>
      <c r="BC1121" s="204"/>
      <c r="BD1121" s="204"/>
      <c r="BE1121" s="204"/>
      <c r="BF1121" s="205"/>
      <c r="BG1121" s="973"/>
      <c r="BH1121" s="973">
        <f>BH1120</f>
        <v>0</v>
      </c>
      <c r="BL1121" s="204"/>
      <c r="BM1121" s="204"/>
      <c r="BN1121" s="204"/>
      <c r="BO1121" s="204"/>
      <c r="BP1121" s="204"/>
      <c r="BQ1121" s="205"/>
      <c r="BR1121" s="973"/>
      <c r="BS1121" s="973">
        <f>BS1120</f>
        <v>0</v>
      </c>
      <c r="BW1121" s="204"/>
      <c r="BX1121" s="204"/>
      <c r="BY1121" s="204"/>
      <c r="BZ1121" s="204"/>
      <c r="CA1121" s="204"/>
      <c r="CB1121" s="205"/>
      <c r="CC1121" s="973"/>
      <c r="CD1121" s="973">
        <f>CD1120</f>
        <v>0</v>
      </c>
      <c r="CE1121" s="11"/>
      <c r="CF1121" s="11"/>
      <c r="CG1121" s="11"/>
      <c r="CH1121" s="11"/>
      <c r="CI1121" s="11"/>
      <c r="CJ1121" s="11"/>
      <c r="CK1121" s="11"/>
      <c r="CL1121" s="11"/>
      <c r="CM1121" s="11"/>
    </row>
    <row r="1122" spans="1:91" ht="24.75" customHeight="1">
      <c r="A1122" s="949" t="str">
        <f>IF(E1122&gt;0,"Wypełnione","")</f>
        <v/>
      </c>
      <c r="B1122" s="57"/>
      <c r="C1122" s="2050">
        <f>'Og s3a'!C1831</f>
        <v>0</v>
      </c>
      <c r="D1122" s="2052">
        <f>'Og s3a'!E1831</f>
        <v>0</v>
      </c>
      <c r="E1122" s="2050">
        <f>'Og s3a'!F1831</f>
        <v>0</v>
      </c>
      <c r="F1122" s="2771"/>
      <c r="G1122" s="448">
        <f>T1122</f>
        <v>0</v>
      </c>
      <c r="H1122" s="2773">
        <f>U1122</f>
        <v>0</v>
      </c>
      <c r="I1122" s="451"/>
      <c r="J1122" s="2775"/>
      <c r="K1122" s="451"/>
      <c r="L1122" s="2775"/>
      <c r="M1122" s="451"/>
      <c r="N1122" s="2775"/>
      <c r="O1122" s="451"/>
      <c r="P1122" s="2775"/>
      <c r="Q1122" s="11"/>
      <c r="R1122" s="11"/>
      <c r="S1122" s="396">
        <f>'Og s3a'!G1831</f>
        <v>0</v>
      </c>
      <c r="T1122" s="398">
        <f>'Og s3a'!D1831</f>
        <v>0</v>
      </c>
      <c r="U1122" s="444">
        <f>Import!N1820</f>
        <v>0</v>
      </c>
      <c r="V1122" s="11"/>
      <c r="W1122" s="306"/>
      <c r="X1122" s="306"/>
      <c r="Y1122" s="306"/>
      <c r="Z1122" s="970">
        <f>IF(F1122=AF$7,1,0)</f>
        <v>0</v>
      </c>
      <c r="AA1122" s="970">
        <f>Z1122*D1122</f>
        <v>0</v>
      </c>
      <c r="AB1122" s="978">
        <f>IF($Z1122=0,0,IF(AF1122+AH1122+AJ1122&gt;0,$AA1122,0))</f>
        <v>0</v>
      </c>
      <c r="AC1122" s="980">
        <f>IF($Z1122=0,0,IF(AND(AB1122=0,G1123&gt;0),$AA1122,0))</f>
        <v>0</v>
      </c>
      <c r="AD1122" s="969">
        <f>AA1122-AB1122-AC1122</f>
        <v>0</v>
      </c>
      <c r="AE1122" s="204">
        <f t="shared" si="340"/>
        <v>0</v>
      </c>
      <c r="AF1122" s="204">
        <f t="shared" si="340"/>
        <v>0</v>
      </c>
      <c r="AG1122" s="204">
        <f t="shared" si="340"/>
        <v>0</v>
      </c>
      <c r="AH1122" s="204">
        <f t="shared" si="340"/>
        <v>0</v>
      </c>
      <c r="AI1122" s="922">
        <f t="shared" si="340"/>
        <v>0</v>
      </c>
      <c r="AJ1122" s="205">
        <f t="shared" si="340"/>
        <v>0</v>
      </c>
      <c r="AK1122" s="973">
        <f>IF($Z1122=1,0,IF(AND($Z1122=0,AF1122&gt;0),1,IF(AND($Z1122=0,AH1122&gt;0),1,IF(AND($Z1122=0,AJ1122&gt;0),1,0))))</f>
        <v>0</v>
      </c>
      <c r="AL1122" s="973">
        <f>IF($Z1122=0,0,IF(AND($Z1122=1,AE1122&gt;0),1,IF(AND($Z1122=1,AG1122&gt;0),1,IF(AND($Z1122=1,AI1122&gt;0),1,0))))</f>
        <v>0</v>
      </c>
      <c r="AM1122" s="978">
        <f>IF($Z1122=0,0,IF(AQ1122+AS1122+AU1122&gt;0,$AA1122,0))</f>
        <v>0</v>
      </c>
      <c r="AN1122" s="980">
        <f>IF($Z1122=0,0,IF(AND(AM1122=0,I1123&gt;0),$AA1122,0))</f>
        <v>0</v>
      </c>
      <c r="AO1122" s="969">
        <f>$AA1122-AM1122-AN1122</f>
        <v>0</v>
      </c>
      <c r="AP1122" s="204">
        <f t="shared" si="341"/>
        <v>0</v>
      </c>
      <c r="AQ1122" s="204">
        <f t="shared" si="341"/>
        <v>0</v>
      </c>
      <c r="AR1122" s="204">
        <f t="shared" si="341"/>
        <v>0</v>
      </c>
      <c r="AS1122" s="204">
        <f t="shared" si="341"/>
        <v>0</v>
      </c>
      <c r="AT1122" s="204">
        <f t="shared" si="341"/>
        <v>0</v>
      </c>
      <c r="AU1122" s="205">
        <f t="shared" si="341"/>
        <v>0</v>
      </c>
      <c r="AV1122" s="973">
        <f>IF($Z1122=1,0,IF(AND($Z1122=0,AQ1122&gt;0),1,IF(AND($Z1122=0,AS1122&gt;0),1,IF(AND($Z1122=0,AU1122&gt;0),1,0))))</f>
        <v>0</v>
      </c>
      <c r="AW1122" s="973">
        <f>IF($Z1122=0,0,IF(AND($Z1122=1,AP1122&gt;0),1,IF(AND($Z1122=1,AR1122&gt;0),1,IF(AND($Z1122=1,AT1122&gt;0),1,0))))</f>
        <v>0</v>
      </c>
      <c r="AX1122" s="978">
        <f>IF($Z1122=0,0,IF(BB1122+BD1122+BF1122&gt;0,$AA1122,0))</f>
        <v>0</v>
      </c>
      <c r="AY1122" s="980">
        <f>IF($Z1122=0,0,IF(AND(AX1122=0,K1123&gt;0),$AA1122,0))</f>
        <v>0</v>
      </c>
      <c r="AZ1122" s="969">
        <f>$AA1122-AX1122-AY1122</f>
        <v>0</v>
      </c>
      <c r="BA1122" s="204">
        <f t="shared" si="342"/>
        <v>0</v>
      </c>
      <c r="BB1122" s="204">
        <f t="shared" si="342"/>
        <v>0</v>
      </c>
      <c r="BC1122" s="204">
        <f t="shared" si="342"/>
        <v>0</v>
      </c>
      <c r="BD1122" s="204">
        <f t="shared" si="342"/>
        <v>0</v>
      </c>
      <c r="BE1122" s="204">
        <f t="shared" si="342"/>
        <v>0</v>
      </c>
      <c r="BF1122" s="205">
        <f t="shared" si="342"/>
        <v>0</v>
      </c>
      <c r="BG1122" s="973">
        <f>IF($Z1122=1,0,IF(AND($Z1122=0,BB1122&gt;0),1,IF(AND($Z1122=0,BD1122&gt;0),1,IF(AND($Z1122=0,BF1122&gt;0),1,0))))</f>
        <v>0</v>
      </c>
      <c r="BH1122" s="973">
        <f>IF($Z1122=0,0,IF(AND($Z1122=1,BA1122&gt;0),1,IF(AND($Z1122=1,BC1122&gt;0),1,IF(AND($Z1122=1,BE1122&gt;0),1,0))))</f>
        <v>0</v>
      </c>
      <c r="BI1122" s="978">
        <f>IF($Z1122=0,0,IF(BM1122+BO1122+BQ1122&gt;0,$AA1122,0))</f>
        <v>0</v>
      </c>
      <c r="BJ1122" s="980">
        <f>IF($Z1122=0,0,IF(AND(BI1122=0,M1123&gt;0),$AA1122,0))</f>
        <v>0</v>
      </c>
      <c r="BK1122" s="969">
        <f>$AA1122-BI1122-BJ1122</f>
        <v>0</v>
      </c>
      <c r="BL1122" s="204">
        <f t="shared" si="343"/>
        <v>0</v>
      </c>
      <c r="BM1122" s="204">
        <f t="shared" si="343"/>
        <v>0</v>
      </c>
      <c r="BN1122" s="204">
        <f t="shared" si="343"/>
        <v>0</v>
      </c>
      <c r="BO1122" s="204">
        <f t="shared" si="343"/>
        <v>0</v>
      </c>
      <c r="BP1122" s="204">
        <f t="shared" si="343"/>
        <v>0</v>
      </c>
      <c r="BQ1122" s="205">
        <f t="shared" si="343"/>
        <v>0</v>
      </c>
      <c r="BR1122" s="973">
        <f>IF($Z1122=1,0,IF(AND($Z1122=0,BM1122&gt;0),1,IF(AND($Z1122=0,BO1122&gt;0),1,IF(AND($Z1122=0,BQ1122&gt;0),1,0))))</f>
        <v>0</v>
      </c>
      <c r="BS1122" s="973">
        <f>IF($Z1122=0,0,IF(AND($Z1122=1,BL1122&gt;0),1,IF(AND($Z1122=1,BN1122&gt;0),1,IF(AND($Z1122=1,BP1122&gt;0),1,0))))</f>
        <v>0</v>
      </c>
      <c r="BT1122" s="978">
        <f>IF($Z1122=0,0,IF(BX1122+BZ1122+CB1122&gt;0,$AA1122,0))</f>
        <v>0</v>
      </c>
      <c r="BU1122" s="980">
        <f>IF($Z1122=0,0,IF(AND(BT1122=0,O1123&gt;0),$AA1122,0))</f>
        <v>0</v>
      </c>
      <c r="BV1122" s="969">
        <f>$AA1122-BT1122-BU1122</f>
        <v>0</v>
      </c>
      <c r="BW1122" s="204">
        <f t="shared" si="344"/>
        <v>0</v>
      </c>
      <c r="BX1122" s="204">
        <f t="shared" si="344"/>
        <v>0</v>
      </c>
      <c r="BY1122" s="204">
        <f t="shared" si="344"/>
        <v>0</v>
      </c>
      <c r="BZ1122" s="204">
        <f t="shared" si="344"/>
        <v>0</v>
      </c>
      <c r="CA1122" s="204">
        <f t="shared" si="344"/>
        <v>0</v>
      </c>
      <c r="CB1122" s="205">
        <f t="shared" si="344"/>
        <v>0</v>
      </c>
      <c r="CC1122" s="973">
        <f>IF($Z1122=1,0,IF(AND($Z1122=0,BX1122&gt;0),1,IF(AND($Z1122=0,BZ1122&gt;0),1,IF(AND($Z1122=0,CB1122&gt;0),1,0))))</f>
        <v>0</v>
      </c>
      <c r="CD1122" s="973">
        <f>IF($Z1122=0,0,IF(AND($Z1122=1,BW1122&gt;0),1,IF(AND($Z1122=1,BY1122&gt;0),1,IF(AND($Z1122=1,CA1122&gt;0),1,0))))</f>
        <v>0</v>
      </c>
      <c r="CE1122" s="11"/>
      <c r="CF1122" s="11"/>
      <c r="CG1122" s="11"/>
      <c r="CH1122" s="11"/>
      <c r="CI1122" s="11"/>
      <c r="CJ1122" s="11"/>
      <c r="CK1122" s="11"/>
      <c r="CL1122" s="11"/>
      <c r="CM1122" s="11"/>
    </row>
    <row r="1123" spans="1:91" ht="14.25" customHeight="1">
      <c r="A1123" s="950" t="str">
        <f>A1122</f>
        <v/>
      </c>
      <c r="B1123" s="57"/>
      <c r="C1123" s="2051"/>
      <c r="D1123" s="2053"/>
      <c r="E1123" s="2051"/>
      <c r="F1123" s="2772"/>
      <c r="G1123" s="1121">
        <f>Import!Q1820</f>
        <v>0</v>
      </c>
      <c r="H1123" s="2774"/>
      <c r="I1123" s="450"/>
      <c r="J1123" s="2775"/>
      <c r="K1123" s="450"/>
      <c r="L1123" s="2775"/>
      <c r="M1123" s="450"/>
      <c r="N1123" s="2775"/>
      <c r="O1123" s="450"/>
      <c r="P1123" s="2775"/>
      <c r="Q1123" s="11"/>
      <c r="R1123" s="11"/>
      <c r="S1123" s="397"/>
      <c r="T1123" s="419"/>
      <c r="U1123" s="444">
        <f>Import!N1821</f>
        <v>0</v>
      </c>
      <c r="V1123" s="11"/>
      <c r="W1123" s="306"/>
      <c r="X1123" s="306"/>
      <c r="Y1123" s="306"/>
      <c r="Z1123" s="11"/>
      <c r="AE1123" s="204"/>
      <c r="AF1123" s="204"/>
      <c r="AG1123" s="204"/>
      <c r="AH1123" s="204"/>
      <c r="AI1123" s="922"/>
      <c r="AJ1123" s="205"/>
      <c r="AK1123" s="973"/>
      <c r="AL1123" s="973">
        <f>AL1122</f>
        <v>0</v>
      </c>
      <c r="AP1123" s="204"/>
      <c r="AQ1123" s="204"/>
      <c r="AR1123" s="204"/>
      <c r="AS1123" s="204"/>
      <c r="AT1123" s="204"/>
      <c r="AU1123" s="205"/>
      <c r="AV1123" s="973"/>
      <c r="AW1123" s="973">
        <f>AW1122</f>
        <v>0</v>
      </c>
      <c r="BA1123" s="204"/>
      <c r="BB1123" s="204"/>
      <c r="BC1123" s="204"/>
      <c r="BD1123" s="204"/>
      <c r="BE1123" s="204"/>
      <c r="BF1123" s="205"/>
      <c r="BG1123" s="973"/>
      <c r="BH1123" s="973">
        <f>BH1122</f>
        <v>0</v>
      </c>
      <c r="BL1123" s="204"/>
      <c r="BM1123" s="204"/>
      <c r="BN1123" s="204"/>
      <c r="BO1123" s="204"/>
      <c r="BP1123" s="204"/>
      <c r="BQ1123" s="205"/>
      <c r="BR1123" s="973"/>
      <c r="BS1123" s="973">
        <f>BS1122</f>
        <v>0</v>
      </c>
      <c r="BW1123" s="204"/>
      <c r="BX1123" s="204"/>
      <c r="BY1123" s="204"/>
      <c r="BZ1123" s="204"/>
      <c r="CA1123" s="204"/>
      <c r="CB1123" s="205"/>
      <c r="CC1123" s="973"/>
      <c r="CD1123" s="973">
        <f>CD1122</f>
        <v>0</v>
      </c>
      <c r="CE1123" s="11"/>
      <c r="CF1123" s="11"/>
      <c r="CG1123" s="11"/>
      <c r="CH1123" s="11"/>
      <c r="CI1123" s="11"/>
      <c r="CJ1123" s="11"/>
      <c r="CK1123" s="11"/>
      <c r="CL1123" s="11"/>
      <c r="CM1123" s="11"/>
    </row>
    <row r="1124" spans="1:91" ht="24.75" customHeight="1">
      <c r="A1124" s="949" t="str">
        <f>IF(E1124&gt;0,"Wypełnione","")</f>
        <v/>
      </c>
      <c r="B1124" s="57"/>
      <c r="C1124" s="2050">
        <f>'Og s3a'!C1833</f>
        <v>0</v>
      </c>
      <c r="D1124" s="2052">
        <f>'Og s3a'!E1833</f>
        <v>0</v>
      </c>
      <c r="E1124" s="2050">
        <f>'Og s3a'!F1833</f>
        <v>0</v>
      </c>
      <c r="F1124" s="2771"/>
      <c r="G1124" s="448">
        <f>T1124</f>
        <v>0</v>
      </c>
      <c r="H1124" s="2773">
        <f>U1124</f>
        <v>0</v>
      </c>
      <c r="I1124" s="451"/>
      <c r="J1124" s="2775"/>
      <c r="K1124" s="451"/>
      <c r="L1124" s="2775"/>
      <c r="M1124" s="451"/>
      <c r="N1124" s="2775"/>
      <c r="O1124" s="451"/>
      <c r="P1124" s="2775"/>
      <c r="Q1124" s="11"/>
      <c r="R1124" s="11"/>
      <c r="S1124" s="396">
        <f>'Og s3a'!G1833</f>
        <v>0</v>
      </c>
      <c r="T1124" s="398">
        <f>'Og s3a'!D1833</f>
        <v>0</v>
      </c>
      <c r="U1124" s="444">
        <f>Import!N1822</f>
        <v>0</v>
      </c>
      <c r="V1124" s="11"/>
      <c r="W1124" s="306"/>
      <c r="X1124" s="306"/>
      <c r="Y1124" s="306"/>
      <c r="Z1124" s="970">
        <f>IF(F1124=AF$7,1,0)</f>
        <v>0</v>
      </c>
      <c r="AA1124" s="970">
        <f>Z1124*D1124</f>
        <v>0</v>
      </c>
      <c r="AB1124" s="978">
        <f>IF($Z1124=0,0,IF(AF1124+AH1124+AJ1124&gt;0,$AA1124,0))</f>
        <v>0</v>
      </c>
      <c r="AC1124" s="980">
        <f>IF($Z1124=0,0,IF(AND(AB1124=0,G1125&gt;0),$AA1124,0))</f>
        <v>0</v>
      </c>
      <c r="AD1124" s="969">
        <f>AA1124-AB1124-AC1124</f>
        <v>0</v>
      </c>
      <c r="AE1124" s="204">
        <f t="shared" si="340"/>
        <v>0</v>
      </c>
      <c r="AF1124" s="204">
        <f t="shared" si="340"/>
        <v>0</v>
      </c>
      <c r="AG1124" s="204">
        <f t="shared" si="340"/>
        <v>0</v>
      </c>
      <c r="AH1124" s="204">
        <f t="shared" si="340"/>
        <v>0</v>
      </c>
      <c r="AI1124" s="922">
        <f t="shared" si="340"/>
        <v>0</v>
      </c>
      <c r="AJ1124" s="205">
        <f t="shared" si="340"/>
        <v>0</v>
      </c>
      <c r="AK1124" s="973">
        <f>IF($Z1124=1,0,IF(AND($Z1124=0,AF1124&gt;0),1,IF(AND($Z1124=0,AH1124&gt;0),1,IF(AND($Z1124=0,AJ1124&gt;0),1,0))))</f>
        <v>0</v>
      </c>
      <c r="AL1124" s="973">
        <f>IF($Z1124=0,0,IF(AND($Z1124=1,AE1124&gt;0),1,IF(AND($Z1124=1,AG1124&gt;0),1,IF(AND($Z1124=1,AI1124&gt;0),1,0))))</f>
        <v>0</v>
      </c>
      <c r="AM1124" s="978">
        <f>IF($Z1124=0,0,IF(AQ1124+AS1124+AU1124&gt;0,$AA1124,0))</f>
        <v>0</v>
      </c>
      <c r="AN1124" s="980">
        <f>IF($Z1124=0,0,IF(AND(AM1124=0,I1125&gt;0),$AA1124,0))</f>
        <v>0</v>
      </c>
      <c r="AO1124" s="969">
        <f>$AA1124-AM1124-AN1124</f>
        <v>0</v>
      </c>
      <c r="AP1124" s="204">
        <f t="shared" si="341"/>
        <v>0</v>
      </c>
      <c r="AQ1124" s="204">
        <f t="shared" si="341"/>
        <v>0</v>
      </c>
      <c r="AR1124" s="204">
        <f t="shared" si="341"/>
        <v>0</v>
      </c>
      <c r="AS1124" s="204">
        <f t="shared" si="341"/>
        <v>0</v>
      </c>
      <c r="AT1124" s="204">
        <f t="shared" si="341"/>
        <v>0</v>
      </c>
      <c r="AU1124" s="205">
        <f t="shared" si="341"/>
        <v>0</v>
      </c>
      <c r="AV1124" s="973">
        <f>IF($Z1124=1,0,IF(AND($Z1124=0,AQ1124&gt;0),1,IF(AND($Z1124=0,AS1124&gt;0),1,IF(AND($Z1124=0,AU1124&gt;0),1,0))))</f>
        <v>0</v>
      </c>
      <c r="AW1124" s="973">
        <f>IF($Z1124=0,0,IF(AND($Z1124=1,AP1124&gt;0),1,IF(AND($Z1124=1,AR1124&gt;0),1,IF(AND($Z1124=1,AT1124&gt;0),1,0))))</f>
        <v>0</v>
      </c>
      <c r="AX1124" s="978">
        <f>IF($Z1124=0,0,IF(BB1124+BD1124+BF1124&gt;0,$AA1124,0))</f>
        <v>0</v>
      </c>
      <c r="AY1124" s="980">
        <f>IF($Z1124=0,0,IF(AND(AX1124=0,K1125&gt;0),$AA1124,0))</f>
        <v>0</v>
      </c>
      <c r="AZ1124" s="969">
        <f>$AA1124-AX1124-AY1124</f>
        <v>0</v>
      </c>
      <c r="BA1124" s="204">
        <f t="shared" si="342"/>
        <v>0</v>
      </c>
      <c r="BB1124" s="204">
        <f t="shared" si="342"/>
        <v>0</v>
      </c>
      <c r="BC1124" s="204">
        <f t="shared" si="342"/>
        <v>0</v>
      </c>
      <c r="BD1124" s="204">
        <f t="shared" si="342"/>
        <v>0</v>
      </c>
      <c r="BE1124" s="204">
        <f t="shared" si="342"/>
        <v>0</v>
      </c>
      <c r="BF1124" s="205">
        <f t="shared" si="342"/>
        <v>0</v>
      </c>
      <c r="BG1124" s="973">
        <f>IF($Z1124=1,0,IF(AND($Z1124=0,BB1124&gt;0),1,IF(AND($Z1124=0,BD1124&gt;0),1,IF(AND($Z1124=0,BF1124&gt;0),1,0))))</f>
        <v>0</v>
      </c>
      <c r="BH1124" s="973">
        <f>IF($Z1124=0,0,IF(AND($Z1124=1,BA1124&gt;0),1,IF(AND($Z1124=1,BC1124&gt;0),1,IF(AND($Z1124=1,BE1124&gt;0),1,0))))</f>
        <v>0</v>
      </c>
      <c r="BI1124" s="978">
        <f>IF($Z1124=0,0,IF(BM1124+BO1124+BQ1124&gt;0,$AA1124,0))</f>
        <v>0</v>
      </c>
      <c r="BJ1124" s="980">
        <f>IF($Z1124=0,0,IF(AND(BI1124=0,M1125&gt;0),$AA1124,0))</f>
        <v>0</v>
      </c>
      <c r="BK1124" s="969">
        <f>$AA1124-BI1124-BJ1124</f>
        <v>0</v>
      </c>
      <c r="BL1124" s="204">
        <f t="shared" si="343"/>
        <v>0</v>
      </c>
      <c r="BM1124" s="204">
        <f t="shared" si="343"/>
        <v>0</v>
      </c>
      <c r="BN1124" s="204">
        <f t="shared" si="343"/>
        <v>0</v>
      </c>
      <c r="BO1124" s="204">
        <f t="shared" si="343"/>
        <v>0</v>
      </c>
      <c r="BP1124" s="204">
        <f t="shared" si="343"/>
        <v>0</v>
      </c>
      <c r="BQ1124" s="205">
        <f t="shared" si="343"/>
        <v>0</v>
      </c>
      <c r="BR1124" s="973">
        <f>IF($Z1124=1,0,IF(AND($Z1124=0,BM1124&gt;0),1,IF(AND($Z1124=0,BO1124&gt;0),1,IF(AND($Z1124=0,BQ1124&gt;0),1,0))))</f>
        <v>0</v>
      </c>
      <c r="BS1124" s="973">
        <f>IF($Z1124=0,0,IF(AND($Z1124=1,BL1124&gt;0),1,IF(AND($Z1124=1,BN1124&gt;0),1,IF(AND($Z1124=1,BP1124&gt;0),1,0))))</f>
        <v>0</v>
      </c>
      <c r="BT1124" s="978">
        <f>IF($Z1124=0,0,IF(BX1124+BZ1124+CB1124&gt;0,$AA1124,0))</f>
        <v>0</v>
      </c>
      <c r="BU1124" s="980">
        <f>IF($Z1124=0,0,IF(AND(BT1124=0,O1125&gt;0),$AA1124,0))</f>
        <v>0</v>
      </c>
      <c r="BV1124" s="969">
        <f>$AA1124-BT1124-BU1124</f>
        <v>0</v>
      </c>
      <c r="BW1124" s="204">
        <f t="shared" si="344"/>
        <v>0</v>
      </c>
      <c r="BX1124" s="204">
        <f t="shared" si="344"/>
        <v>0</v>
      </c>
      <c r="BY1124" s="204">
        <f t="shared" si="344"/>
        <v>0</v>
      </c>
      <c r="BZ1124" s="204">
        <f t="shared" si="344"/>
        <v>0</v>
      </c>
      <c r="CA1124" s="204">
        <f t="shared" si="344"/>
        <v>0</v>
      </c>
      <c r="CB1124" s="205">
        <f t="shared" si="344"/>
        <v>0</v>
      </c>
      <c r="CC1124" s="973">
        <f>IF($Z1124=1,0,IF(AND($Z1124=0,BX1124&gt;0),1,IF(AND($Z1124=0,BZ1124&gt;0),1,IF(AND($Z1124=0,CB1124&gt;0),1,0))))</f>
        <v>0</v>
      </c>
      <c r="CD1124" s="973">
        <f>IF($Z1124=0,0,IF(AND($Z1124=1,BW1124&gt;0),1,IF(AND($Z1124=1,BY1124&gt;0),1,IF(AND($Z1124=1,CA1124&gt;0),1,0))))</f>
        <v>0</v>
      </c>
      <c r="CE1124" s="11"/>
      <c r="CF1124" s="11"/>
      <c r="CG1124" s="11"/>
      <c r="CH1124" s="11"/>
      <c r="CI1124" s="11"/>
      <c r="CJ1124" s="11"/>
      <c r="CK1124" s="11"/>
      <c r="CL1124" s="11"/>
      <c r="CM1124" s="11"/>
    </row>
    <row r="1125" spans="1:91" ht="14.25" customHeight="1">
      <c r="A1125" s="950" t="str">
        <f>A1124</f>
        <v/>
      </c>
      <c r="B1125" s="57"/>
      <c r="C1125" s="2051"/>
      <c r="D1125" s="2053"/>
      <c r="E1125" s="2051"/>
      <c r="F1125" s="2772"/>
      <c r="G1125" s="1121">
        <f>Import!Q1822</f>
        <v>0</v>
      </c>
      <c r="H1125" s="2774"/>
      <c r="I1125" s="450"/>
      <c r="J1125" s="2775"/>
      <c r="K1125" s="450"/>
      <c r="L1125" s="2775"/>
      <c r="M1125" s="450"/>
      <c r="N1125" s="2775"/>
      <c r="O1125" s="450"/>
      <c r="P1125" s="2775"/>
      <c r="Q1125" s="11"/>
      <c r="R1125" s="11"/>
      <c r="S1125" s="397"/>
      <c r="T1125" s="419"/>
      <c r="U1125" s="444">
        <f>Import!N1823</f>
        <v>0</v>
      </c>
      <c r="V1125" s="11"/>
      <c r="W1125" s="306"/>
      <c r="X1125" s="306"/>
      <c r="Y1125" s="306"/>
      <c r="Z1125" s="11"/>
      <c r="AE1125" s="204"/>
      <c r="AF1125" s="204"/>
      <c r="AG1125" s="204"/>
      <c r="AH1125" s="204"/>
      <c r="AI1125" s="922"/>
      <c r="AJ1125" s="205"/>
      <c r="AK1125" s="973"/>
      <c r="AL1125" s="973">
        <f>AL1124</f>
        <v>0</v>
      </c>
      <c r="AP1125" s="204"/>
      <c r="AQ1125" s="204"/>
      <c r="AR1125" s="204"/>
      <c r="AS1125" s="204"/>
      <c r="AT1125" s="204"/>
      <c r="AU1125" s="205"/>
      <c r="AV1125" s="973"/>
      <c r="AW1125" s="973">
        <f>AW1124</f>
        <v>0</v>
      </c>
      <c r="BA1125" s="204"/>
      <c r="BB1125" s="204"/>
      <c r="BC1125" s="204"/>
      <c r="BD1125" s="204"/>
      <c r="BE1125" s="204"/>
      <c r="BF1125" s="205"/>
      <c r="BG1125" s="973"/>
      <c r="BH1125" s="973">
        <f>BH1124</f>
        <v>0</v>
      </c>
      <c r="BL1125" s="204"/>
      <c r="BM1125" s="204"/>
      <c r="BN1125" s="204"/>
      <c r="BO1125" s="204"/>
      <c r="BP1125" s="204"/>
      <c r="BQ1125" s="205"/>
      <c r="BR1125" s="973"/>
      <c r="BS1125" s="973">
        <f>BS1124</f>
        <v>0</v>
      </c>
      <c r="BW1125" s="204"/>
      <c r="BX1125" s="204"/>
      <c r="BY1125" s="204"/>
      <c r="BZ1125" s="204"/>
      <c r="CA1125" s="204"/>
      <c r="CB1125" s="205"/>
      <c r="CC1125" s="973"/>
      <c r="CD1125" s="973">
        <f>CD1124</f>
        <v>0</v>
      </c>
      <c r="CE1125" s="11"/>
      <c r="CF1125" s="11"/>
      <c r="CG1125" s="11"/>
      <c r="CH1125" s="11"/>
      <c r="CI1125" s="11"/>
      <c r="CJ1125" s="11"/>
      <c r="CK1125" s="11"/>
      <c r="CL1125" s="11"/>
      <c r="CM1125" s="11"/>
    </row>
    <row r="1126" spans="1:91" ht="24.75" customHeight="1">
      <c r="A1126" s="949" t="str">
        <f>IF(E1126&gt;0,"Wypełnione","")</f>
        <v/>
      </c>
      <c r="B1126" s="57"/>
      <c r="C1126" s="2050">
        <f>'Og s3a'!C1835</f>
        <v>0</v>
      </c>
      <c r="D1126" s="2052">
        <f>'Og s3a'!E1835</f>
        <v>0</v>
      </c>
      <c r="E1126" s="2050">
        <f>'Og s3a'!F1835</f>
        <v>0</v>
      </c>
      <c r="F1126" s="2771"/>
      <c r="G1126" s="448">
        <f>T1126</f>
        <v>0</v>
      </c>
      <c r="H1126" s="2773">
        <f>U1126</f>
        <v>0</v>
      </c>
      <c r="I1126" s="451"/>
      <c r="J1126" s="2775"/>
      <c r="K1126" s="451"/>
      <c r="L1126" s="2775"/>
      <c r="M1126" s="451"/>
      <c r="N1126" s="2775"/>
      <c r="O1126" s="451"/>
      <c r="P1126" s="2775"/>
      <c r="Q1126" s="11"/>
      <c r="R1126" s="11"/>
      <c r="S1126" s="396">
        <f>'Og s3a'!G1835</f>
        <v>0</v>
      </c>
      <c r="T1126" s="398">
        <f>'Og s3a'!D1835</f>
        <v>0</v>
      </c>
      <c r="U1126" s="444">
        <f>Import!N1824</f>
        <v>0</v>
      </c>
      <c r="V1126" s="11"/>
      <c r="W1126" s="306"/>
      <c r="X1126" s="306"/>
      <c r="Y1126" s="306"/>
      <c r="Z1126" s="970">
        <f>IF(F1126=AF$7,1,0)</f>
        <v>0</v>
      </c>
      <c r="AA1126" s="970">
        <f>Z1126*D1126</f>
        <v>0</v>
      </c>
      <c r="AB1126" s="978">
        <f>IF($Z1126=0,0,IF(AF1126+AH1126+AJ1126&gt;0,$AA1126,0))</f>
        <v>0</v>
      </c>
      <c r="AC1126" s="980">
        <f>IF($Z1126=0,0,IF(AND(AB1126=0,G1127&gt;0),$AA1126,0))</f>
        <v>0</v>
      </c>
      <c r="AD1126" s="969">
        <f>AA1126-AB1126-AC1126</f>
        <v>0</v>
      </c>
      <c r="AE1126" s="204">
        <f t="shared" si="340"/>
        <v>0</v>
      </c>
      <c r="AF1126" s="204">
        <f t="shared" si="340"/>
        <v>0</v>
      </c>
      <c r="AG1126" s="204">
        <f t="shared" si="340"/>
        <v>0</v>
      </c>
      <c r="AH1126" s="204">
        <f t="shared" si="340"/>
        <v>0</v>
      </c>
      <c r="AI1126" s="922">
        <f t="shared" si="340"/>
        <v>0</v>
      </c>
      <c r="AJ1126" s="205">
        <f t="shared" si="340"/>
        <v>0</v>
      </c>
      <c r="AK1126" s="973">
        <f>IF($Z1126=1,0,IF(AND($Z1126=0,AF1126&gt;0),1,IF(AND($Z1126=0,AH1126&gt;0),1,IF(AND($Z1126=0,AJ1126&gt;0),1,0))))</f>
        <v>0</v>
      </c>
      <c r="AL1126" s="973">
        <f>IF($Z1126=0,0,IF(AND($Z1126=1,AE1126&gt;0),1,IF(AND($Z1126=1,AG1126&gt;0),1,IF(AND($Z1126=1,AI1126&gt;0),1,0))))</f>
        <v>0</v>
      </c>
      <c r="AM1126" s="978">
        <f>IF($Z1126=0,0,IF(AQ1126+AS1126+AU1126&gt;0,$AA1126,0))</f>
        <v>0</v>
      </c>
      <c r="AN1126" s="980">
        <f>IF($Z1126=0,0,IF(AND(AM1126=0,I1127&gt;0),$AA1126,0))</f>
        <v>0</v>
      </c>
      <c r="AO1126" s="969">
        <f>$AA1126-AM1126-AN1126</f>
        <v>0</v>
      </c>
      <c r="AP1126" s="204">
        <f t="shared" si="341"/>
        <v>0</v>
      </c>
      <c r="AQ1126" s="204">
        <f t="shared" si="341"/>
        <v>0</v>
      </c>
      <c r="AR1126" s="204">
        <f t="shared" si="341"/>
        <v>0</v>
      </c>
      <c r="AS1126" s="204">
        <f t="shared" si="341"/>
        <v>0</v>
      </c>
      <c r="AT1126" s="204">
        <f t="shared" si="341"/>
        <v>0</v>
      </c>
      <c r="AU1126" s="205">
        <f t="shared" si="341"/>
        <v>0</v>
      </c>
      <c r="AV1126" s="973">
        <f>IF($Z1126=1,0,IF(AND($Z1126=0,AQ1126&gt;0),1,IF(AND($Z1126=0,AS1126&gt;0),1,IF(AND($Z1126=0,AU1126&gt;0),1,0))))</f>
        <v>0</v>
      </c>
      <c r="AW1126" s="973">
        <f>IF($Z1126=0,0,IF(AND($Z1126=1,AP1126&gt;0),1,IF(AND($Z1126=1,AR1126&gt;0),1,IF(AND($Z1126=1,AT1126&gt;0),1,0))))</f>
        <v>0</v>
      </c>
      <c r="AX1126" s="978">
        <f>IF($Z1126=0,0,IF(BB1126+BD1126+BF1126&gt;0,$AA1126,0))</f>
        <v>0</v>
      </c>
      <c r="AY1126" s="980">
        <f>IF($Z1126=0,0,IF(AND(AX1126=0,K1127&gt;0),$AA1126,0))</f>
        <v>0</v>
      </c>
      <c r="AZ1126" s="969">
        <f>$AA1126-AX1126-AY1126</f>
        <v>0</v>
      </c>
      <c r="BA1126" s="204">
        <f t="shared" si="342"/>
        <v>0</v>
      </c>
      <c r="BB1126" s="204">
        <f t="shared" si="342"/>
        <v>0</v>
      </c>
      <c r="BC1126" s="204">
        <f t="shared" si="342"/>
        <v>0</v>
      </c>
      <c r="BD1126" s="204">
        <f t="shared" si="342"/>
        <v>0</v>
      </c>
      <c r="BE1126" s="204">
        <f t="shared" si="342"/>
        <v>0</v>
      </c>
      <c r="BF1126" s="205">
        <f t="shared" si="342"/>
        <v>0</v>
      </c>
      <c r="BG1126" s="973">
        <f>IF($Z1126=1,0,IF(AND($Z1126=0,BB1126&gt;0),1,IF(AND($Z1126=0,BD1126&gt;0),1,IF(AND($Z1126=0,BF1126&gt;0),1,0))))</f>
        <v>0</v>
      </c>
      <c r="BH1126" s="973">
        <f>IF($Z1126=0,0,IF(AND($Z1126=1,BA1126&gt;0),1,IF(AND($Z1126=1,BC1126&gt;0),1,IF(AND($Z1126=1,BE1126&gt;0),1,0))))</f>
        <v>0</v>
      </c>
      <c r="BI1126" s="978">
        <f>IF($Z1126=0,0,IF(BM1126+BO1126+BQ1126&gt;0,$AA1126,0))</f>
        <v>0</v>
      </c>
      <c r="BJ1126" s="980">
        <f>IF($Z1126=0,0,IF(AND(BI1126=0,M1127&gt;0),$AA1126,0))</f>
        <v>0</v>
      </c>
      <c r="BK1126" s="969">
        <f>$AA1126-BI1126-BJ1126</f>
        <v>0</v>
      </c>
      <c r="BL1126" s="204">
        <f t="shared" si="343"/>
        <v>0</v>
      </c>
      <c r="BM1126" s="204">
        <f t="shared" si="343"/>
        <v>0</v>
      </c>
      <c r="BN1126" s="204">
        <f t="shared" si="343"/>
        <v>0</v>
      </c>
      <c r="BO1126" s="204">
        <f t="shared" si="343"/>
        <v>0</v>
      </c>
      <c r="BP1126" s="204">
        <f t="shared" si="343"/>
        <v>0</v>
      </c>
      <c r="BQ1126" s="205">
        <f t="shared" si="343"/>
        <v>0</v>
      </c>
      <c r="BR1126" s="973">
        <f>IF($Z1126=1,0,IF(AND($Z1126=0,BM1126&gt;0),1,IF(AND($Z1126=0,BO1126&gt;0),1,IF(AND($Z1126=0,BQ1126&gt;0),1,0))))</f>
        <v>0</v>
      </c>
      <c r="BS1126" s="973">
        <f>IF($Z1126=0,0,IF(AND($Z1126=1,BL1126&gt;0),1,IF(AND($Z1126=1,BN1126&gt;0),1,IF(AND($Z1126=1,BP1126&gt;0),1,0))))</f>
        <v>0</v>
      </c>
      <c r="BT1126" s="978">
        <f>IF($Z1126=0,0,IF(BX1126+BZ1126+CB1126&gt;0,$AA1126,0))</f>
        <v>0</v>
      </c>
      <c r="BU1126" s="980">
        <f>IF($Z1126=0,0,IF(AND(BT1126=0,O1127&gt;0),$AA1126,0))</f>
        <v>0</v>
      </c>
      <c r="BV1126" s="969">
        <f>$AA1126-BT1126-BU1126</f>
        <v>0</v>
      </c>
      <c r="BW1126" s="204">
        <f t="shared" si="344"/>
        <v>0</v>
      </c>
      <c r="BX1126" s="204">
        <f t="shared" si="344"/>
        <v>0</v>
      </c>
      <c r="BY1126" s="204">
        <f t="shared" si="344"/>
        <v>0</v>
      </c>
      <c r="BZ1126" s="204">
        <f t="shared" si="344"/>
        <v>0</v>
      </c>
      <c r="CA1126" s="204">
        <f t="shared" si="344"/>
        <v>0</v>
      </c>
      <c r="CB1126" s="205">
        <f t="shared" si="344"/>
        <v>0</v>
      </c>
      <c r="CC1126" s="973">
        <f>IF($Z1126=1,0,IF(AND($Z1126=0,BX1126&gt;0),1,IF(AND($Z1126=0,BZ1126&gt;0),1,IF(AND($Z1126=0,CB1126&gt;0),1,0))))</f>
        <v>0</v>
      </c>
      <c r="CD1126" s="973">
        <f>IF($Z1126=0,0,IF(AND($Z1126=1,BW1126&gt;0),1,IF(AND($Z1126=1,BY1126&gt;0),1,IF(AND($Z1126=1,CA1126&gt;0),1,0))))</f>
        <v>0</v>
      </c>
      <c r="CE1126" s="11"/>
      <c r="CF1126" s="11"/>
      <c r="CG1126" s="11"/>
      <c r="CH1126" s="11"/>
      <c r="CI1126" s="11"/>
      <c r="CJ1126" s="11"/>
      <c r="CK1126" s="11"/>
      <c r="CL1126" s="11"/>
      <c r="CM1126" s="11"/>
    </row>
    <row r="1127" spans="1:91" ht="14.25" customHeight="1">
      <c r="A1127" s="950" t="str">
        <f>A1126</f>
        <v/>
      </c>
      <c r="B1127" s="57"/>
      <c r="C1127" s="2051"/>
      <c r="D1127" s="2053"/>
      <c r="E1127" s="2051"/>
      <c r="F1127" s="2772"/>
      <c r="G1127" s="1121">
        <f>Import!Q1824</f>
        <v>0</v>
      </c>
      <c r="H1127" s="2774"/>
      <c r="I1127" s="450"/>
      <c r="J1127" s="2775"/>
      <c r="K1127" s="450"/>
      <c r="L1127" s="2775"/>
      <c r="M1127" s="450"/>
      <c r="N1127" s="2775"/>
      <c r="O1127" s="450"/>
      <c r="P1127" s="2775"/>
      <c r="Q1127" s="11"/>
      <c r="R1127" s="11"/>
      <c r="S1127" s="397"/>
      <c r="T1127" s="419"/>
      <c r="U1127" s="444">
        <f>Import!N1825</f>
        <v>0</v>
      </c>
      <c r="V1127" s="11"/>
      <c r="W1127" s="306"/>
      <c r="X1127" s="306"/>
      <c r="Y1127" s="306"/>
      <c r="Z1127" s="11"/>
      <c r="AE1127" s="204"/>
      <c r="AF1127" s="204"/>
      <c r="AG1127" s="204"/>
      <c r="AH1127" s="204"/>
      <c r="AI1127" s="922"/>
      <c r="AJ1127" s="205"/>
      <c r="AK1127" s="973"/>
      <c r="AL1127" s="973">
        <f>AL1126</f>
        <v>0</v>
      </c>
      <c r="AP1127" s="204"/>
      <c r="AQ1127" s="204"/>
      <c r="AR1127" s="204"/>
      <c r="AS1127" s="204"/>
      <c r="AT1127" s="204"/>
      <c r="AU1127" s="205"/>
      <c r="AV1127" s="973"/>
      <c r="AW1127" s="973">
        <f>AW1126</f>
        <v>0</v>
      </c>
      <c r="BA1127" s="204"/>
      <c r="BB1127" s="204"/>
      <c r="BC1127" s="204"/>
      <c r="BD1127" s="204"/>
      <c r="BE1127" s="204"/>
      <c r="BF1127" s="205"/>
      <c r="BG1127" s="973"/>
      <c r="BH1127" s="973">
        <f>BH1126</f>
        <v>0</v>
      </c>
      <c r="BL1127" s="204"/>
      <c r="BM1127" s="204"/>
      <c r="BN1127" s="204"/>
      <c r="BO1127" s="204"/>
      <c r="BP1127" s="204"/>
      <c r="BQ1127" s="205"/>
      <c r="BR1127" s="973"/>
      <c r="BS1127" s="973">
        <f>BS1126</f>
        <v>0</v>
      </c>
      <c r="BW1127" s="204"/>
      <c r="BX1127" s="204"/>
      <c r="BY1127" s="204"/>
      <c r="BZ1127" s="204"/>
      <c r="CA1127" s="204"/>
      <c r="CB1127" s="205"/>
      <c r="CC1127" s="973"/>
      <c r="CD1127" s="973">
        <f>CD1126</f>
        <v>0</v>
      </c>
      <c r="CE1127" s="11"/>
      <c r="CF1127" s="11"/>
      <c r="CG1127" s="11"/>
      <c r="CH1127" s="11"/>
      <c r="CI1127" s="11"/>
      <c r="CJ1127" s="11"/>
      <c r="CK1127" s="11"/>
      <c r="CL1127" s="11"/>
      <c r="CM1127" s="11"/>
    </row>
    <row r="1128" spans="1:91" ht="24.75" customHeight="1">
      <c r="A1128" s="949" t="str">
        <f>IF(E1128&gt;0,"Wypełnione","")</f>
        <v/>
      </c>
      <c r="B1128" s="57"/>
      <c r="C1128" s="2050">
        <f>'Og s3a'!C1837</f>
        <v>0</v>
      </c>
      <c r="D1128" s="2052">
        <f>'Og s3a'!E1837</f>
        <v>0</v>
      </c>
      <c r="E1128" s="2050">
        <f>'Og s3a'!F1837</f>
        <v>0</v>
      </c>
      <c r="F1128" s="2771"/>
      <c r="G1128" s="448">
        <f>T1128</f>
        <v>0</v>
      </c>
      <c r="H1128" s="2773">
        <f>U1128</f>
        <v>0</v>
      </c>
      <c r="I1128" s="451"/>
      <c r="J1128" s="2775"/>
      <c r="K1128" s="451"/>
      <c r="L1128" s="2775"/>
      <c r="M1128" s="451"/>
      <c r="N1128" s="2775"/>
      <c r="O1128" s="451"/>
      <c r="P1128" s="2775"/>
      <c r="Q1128" s="11"/>
      <c r="R1128" s="11"/>
      <c r="S1128" s="396">
        <f>'Og s3a'!G1837</f>
        <v>0</v>
      </c>
      <c r="T1128" s="398">
        <f>'Og s3a'!D1837</f>
        <v>0</v>
      </c>
      <c r="U1128" s="444">
        <f>Import!N1826</f>
        <v>0</v>
      </c>
      <c r="V1128" s="11"/>
      <c r="W1128" s="306"/>
      <c r="X1128" s="306"/>
      <c r="Y1128" s="306"/>
      <c r="Z1128" s="970">
        <f>IF(F1128=AF$7,1,0)</f>
        <v>0</v>
      </c>
      <c r="AA1128" s="970">
        <f>Z1128*D1128</f>
        <v>0</v>
      </c>
      <c r="AB1128" s="978">
        <f>IF($Z1128=0,0,IF(AF1128+AH1128+AJ1128&gt;0,$AA1128,0))</f>
        <v>0</v>
      </c>
      <c r="AC1128" s="980">
        <f>IF($Z1128=0,0,IF(AND(AB1128=0,G1129&gt;0),$AA1128,0))</f>
        <v>0</v>
      </c>
      <c r="AD1128" s="969">
        <f>AA1128-AB1128-AC1128</f>
        <v>0</v>
      </c>
      <c r="AE1128" s="204">
        <f t="shared" si="340"/>
        <v>0</v>
      </c>
      <c r="AF1128" s="204">
        <f t="shared" si="340"/>
        <v>0</v>
      </c>
      <c r="AG1128" s="204">
        <f t="shared" si="340"/>
        <v>0</v>
      </c>
      <c r="AH1128" s="204">
        <f t="shared" si="340"/>
        <v>0</v>
      </c>
      <c r="AI1128" s="922">
        <f t="shared" si="340"/>
        <v>0</v>
      </c>
      <c r="AJ1128" s="205">
        <f t="shared" si="340"/>
        <v>0</v>
      </c>
      <c r="AK1128" s="973">
        <f>IF($Z1128=1,0,IF(AND($Z1128=0,AF1128&gt;0),1,IF(AND($Z1128=0,AH1128&gt;0),1,IF(AND($Z1128=0,AJ1128&gt;0),1,0))))</f>
        <v>0</v>
      </c>
      <c r="AL1128" s="973">
        <f>IF($Z1128=0,0,IF(AND($Z1128=1,AE1128&gt;0),1,IF(AND($Z1128=1,AG1128&gt;0),1,IF(AND($Z1128=1,AI1128&gt;0),1,0))))</f>
        <v>0</v>
      </c>
      <c r="AM1128" s="978">
        <f>IF($Z1128=0,0,IF(AQ1128+AS1128+AU1128&gt;0,$AA1128,0))</f>
        <v>0</v>
      </c>
      <c r="AN1128" s="980">
        <f>IF($Z1128=0,0,IF(AND(AM1128=0,I1129&gt;0),$AA1128,0))</f>
        <v>0</v>
      </c>
      <c r="AO1128" s="969">
        <f>$AA1128-AM1128-AN1128</f>
        <v>0</v>
      </c>
      <c r="AP1128" s="204">
        <f t="shared" si="341"/>
        <v>0</v>
      </c>
      <c r="AQ1128" s="204">
        <f t="shared" si="341"/>
        <v>0</v>
      </c>
      <c r="AR1128" s="204">
        <f t="shared" si="341"/>
        <v>0</v>
      </c>
      <c r="AS1128" s="204">
        <f t="shared" si="341"/>
        <v>0</v>
      </c>
      <c r="AT1128" s="204">
        <f t="shared" si="341"/>
        <v>0</v>
      </c>
      <c r="AU1128" s="205">
        <f t="shared" si="341"/>
        <v>0</v>
      </c>
      <c r="AV1128" s="973">
        <f>IF($Z1128=1,0,IF(AND($Z1128=0,AQ1128&gt;0),1,IF(AND($Z1128=0,AS1128&gt;0),1,IF(AND($Z1128=0,AU1128&gt;0),1,0))))</f>
        <v>0</v>
      </c>
      <c r="AW1128" s="973">
        <f>IF($Z1128=0,0,IF(AND($Z1128=1,AP1128&gt;0),1,IF(AND($Z1128=1,AR1128&gt;0),1,IF(AND($Z1128=1,AT1128&gt;0),1,0))))</f>
        <v>0</v>
      </c>
      <c r="AX1128" s="978">
        <f>IF($Z1128=0,0,IF(BB1128+BD1128+BF1128&gt;0,$AA1128,0))</f>
        <v>0</v>
      </c>
      <c r="AY1128" s="980">
        <f>IF($Z1128=0,0,IF(AND(AX1128=0,K1129&gt;0),$AA1128,0))</f>
        <v>0</v>
      </c>
      <c r="AZ1128" s="969">
        <f>$AA1128-AX1128-AY1128</f>
        <v>0</v>
      </c>
      <c r="BA1128" s="204">
        <f t="shared" si="342"/>
        <v>0</v>
      </c>
      <c r="BB1128" s="204">
        <f t="shared" si="342"/>
        <v>0</v>
      </c>
      <c r="BC1128" s="204">
        <f t="shared" si="342"/>
        <v>0</v>
      </c>
      <c r="BD1128" s="204">
        <f t="shared" si="342"/>
        <v>0</v>
      </c>
      <c r="BE1128" s="204">
        <f t="shared" si="342"/>
        <v>0</v>
      </c>
      <c r="BF1128" s="205">
        <f t="shared" si="342"/>
        <v>0</v>
      </c>
      <c r="BG1128" s="973">
        <f>IF($Z1128=1,0,IF(AND($Z1128=0,BB1128&gt;0),1,IF(AND($Z1128=0,BD1128&gt;0),1,IF(AND($Z1128=0,BF1128&gt;0),1,0))))</f>
        <v>0</v>
      </c>
      <c r="BH1128" s="973">
        <f>IF($Z1128=0,0,IF(AND($Z1128=1,BA1128&gt;0),1,IF(AND($Z1128=1,BC1128&gt;0),1,IF(AND($Z1128=1,BE1128&gt;0),1,0))))</f>
        <v>0</v>
      </c>
      <c r="BI1128" s="978">
        <f>IF($Z1128=0,0,IF(BM1128+BO1128+BQ1128&gt;0,$AA1128,0))</f>
        <v>0</v>
      </c>
      <c r="BJ1128" s="980">
        <f>IF($Z1128=0,0,IF(AND(BI1128=0,M1129&gt;0),$AA1128,0))</f>
        <v>0</v>
      </c>
      <c r="BK1128" s="969">
        <f>$AA1128-BI1128-BJ1128</f>
        <v>0</v>
      </c>
      <c r="BL1128" s="204">
        <f t="shared" si="343"/>
        <v>0</v>
      </c>
      <c r="BM1128" s="204">
        <f t="shared" si="343"/>
        <v>0</v>
      </c>
      <c r="BN1128" s="204">
        <f t="shared" si="343"/>
        <v>0</v>
      </c>
      <c r="BO1128" s="204">
        <f t="shared" si="343"/>
        <v>0</v>
      </c>
      <c r="BP1128" s="204">
        <f t="shared" si="343"/>
        <v>0</v>
      </c>
      <c r="BQ1128" s="205">
        <f t="shared" si="343"/>
        <v>0</v>
      </c>
      <c r="BR1128" s="973">
        <f>IF($Z1128=1,0,IF(AND($Z1128=0,BM1128&gt;0),1,IF(AND($Z1128=0,BO1128&gt;0),1,IF(AND($Z1128=0,BQ1128&gt;0),1,0))))</f>
        <v>0</v>
      </c>
      <c r="BS1128" s="973">
        <f>IF($Z1128=0,0,IF(AND($Z1128=1,BL1128&gt;0),1,IF(AND($Z1128=1,BN1128&gt;0),1,IF(AND($Z1128=1,BP1128&gt;0),1,0))))</f>
        <v>0</v>
      </c>
      <c r="BT1128" s="978">
        <f>IF($Z1128=0,0,IF(BX1128+BZ1128+CB1128&gt;0,$AA1128,0))</f>
        <v>0</v>
      </c>
      <c r="BU1128" s="980">
        <f>IF($Z1128=0,0,IF(AND(BT1128=0,O1129&gt;0),$AA1128,0))</f>
        <v>0</v>
      </c>
      <c r="BV1128" s="969">
        <f>$AA1128-BT1128-BU1128</f>
        <v>0</v>
      </c>
      <c r="BW1128" s="204">
        <f t="shared" si="344"/>
        <v>0</v>
      </c>
      <c r="BX1128" s="204">
        <f t="shared" si="344"/>
        <v>0</v>
      </c>
      <c r="BY1128" s="204">
        <f t="shared" si="344"/>
        <v>0</v>
      </c>
      <c r="BZ1128" s="204">
        <f t="shared" si="344"/>
        <v>0</v>
      </c>
      <c r="CA1128" s="204">
        <f t="shared" si="344"/>
        <v>0</v>
      </c>
      <c r="CB1128" s="205">
        <f t="shared" si="344"/>
        <v>0</v>
      </c>
      <c r="CC1128" s="973">
        <f>IF($Z1128=1,0,IF(AND($Z1128=0,BX1128&gt;0),1,IF(AND($Z1128=0,BZ1128&gt;0),1,IF(AND($Z1128=0,CB1128&gt;0),1,0))))</f>
        <v>0</v>
      </c>
      <c r="CD1128" s="973">
        <f>IF($Z1128=0,0,IF(AND($Z1128=1,BW1128&gt;0),1,IF(AND($Z1128=1,BY1128&gt;0),1,IF(AND($Z1128=1,CA1128&gt;0),1,0))))</f>
        <v>0</v>
      </c>
      <c r="CE1128" s="11"/>
      <c r="CF1128" s="11"/>
      <c r="CG1128" s="11"/>
      <c r="CH1128" s="11"/>
      <c r="CI1128" s="11"/>
      <c r="CJ1128" s="11"/>
      <c r="CK1128" s="11"/>
      <c r="CL1128" s="11"/>
      <c r="CM1128" s="11"/>
    </row>
    <row r="1129" spans="1:91" ht="14.25" customHeight="1">
      <c r="A1129" s="950" t="str">
        <f>A1128</f>
        <v/>
      </c>
      <c r="B1129" s="57"/>
      <c r="C1129" s="2051"/>
      <c r="D1129" s="2053"/>
      <c r="E1129" s="2051"/>
      <c r="F1129" s="2772"/>
      <c r="G1129" s="1121">
        <f>Import!Q1826</f>
        <v>0</v>
      </c>
      <c r="H1129" s="2774"/>
      <c r="I1129" s="450"/>
      <c r="J1129" s="2775"/>
      <c r="K1129" s="450"/>
      <c r="L1129" s="2775"/>
      <c r="M1129" s="450"/>
      <c r="N1129" s="2775"/>
      <c r="O1129" s="450"/>
      <c r="P1129" s="2775"/>
      <c r="Q1129" s="11"/>
      <c r="R1129" s="11"/>
      <c r="S1129" s="397"/>
      <c r="T1129" s="419"/>
      <c r="U1129" s="444">
        <f>Import!N1827</f>
        <v>0</v>
      </c>
      <c r="V1129" s="11"/>
      <c r="W1129" s="306"/>
      <c r="X1129" s="306"/>
      <c r="Y1129" s="306"/>
      <c r="Z1129" s="11"/>
      <c r="AE1129" s="204"/>
      <c r="AF1129" s="204"/>
      <c r="AG1129" s="204"/>
      <c r="AH1129" s="204"/>
      <c r="AI1129" s="922"/>
      <c r="AJ1129" s="205"/>
      <c r="AK1129" s="973"/>
      <c r="AL1129" s="973">
        <f>AL1128</f>
        <v>0</v>
      </c>
      <c r="AP1129" s="204"/>
      <c r="AQ1129" s="204"/>
      <c r="AR1129" s="204"/>
      <c r="AS1129" s="204"/>
      <c r="AT1129" s="204"/>
      <c r="AU1129" s="205"/>
      <c r="AV1129" s="973"/>
      <c r="AW1129" s="973">
        <f>AW1128</f>
        <v>0</v>
      </c>
      <c r="BA1129" s="204"/>
      <c r="BB1129" s="204"/>
      <c r="BC1129" s="204"/>
      <c r="BD1129" s="204"/>
      <c r="BE1129" s="204"/>
      <c r="BF1129" s="205"/>
      <c r="BG1129" s="973"/>
      <c r="BH1129" s="973">
        <f>BH1128</f>
        <v>0</v>
      </c>
      <c r="BL1129" s="204"/>
      <c r="BM1129" s="204"/>
      <c r="BN1129" s="204"/>
      <c r="BO1129" s="204"/>
      <c r="BP1129" s="204"/>
      <c r="BQ1129" s="205"/>
      <c r="BR1129" s="973"/>
      <c r="BS1129" s="973">
        <f>BS1128</f>
        <v>0</v>
      </c>
      <c r="BW1129" s="204"/>
      <c r="BX1129" s="204"/>
      <c r="BY1129" s="204"/>
      <c r="BZ1129" s="204"/>
      <c r="CA1129" s="204"/>
      <c r="CB1129" s="205"/>
      <c r="CC1129" s="973"/>
      <c r="CD1129" s="973">
        <f>CD1128</f>
        <v>0</v>
      </c>
      <c r="CE1129" s="11"/>
      <c r="CF1129" s="11"/>
      <c r="CG1129" s="11"/>
      <c r="CH1129" s="11"/>
      <c r="CI1129" s="11"/>
      <c r="CJ1129" s="11"/>
      <c r="CK1129" s="11"/>
      <c r="CL1129" s="11"/>
      <c r="CM1129" s="11"/>
    </row>
    <row r="1130" spans="1:91" ht="24.75" customHeight="1">
      <c r="A1130" s="949" t="str">
        <f>IF(E1130&gt;0,"Wypełnione","")</f>
        <v/>
      </c>
      <c r="B1130" s="57"/>
      <c r="C1130" s="2050">
        <f>'Og s3a'!C1839</f>
        <v>0</v>
      </c>
      <c r="D1130" s="2052">
        <f>'Og s3a'!E1839</f>
        <v>0</v>
      </c>
      <c r="E1130" s="2050">
        <f>'Og s3a'!F1839</f>
        <v>0</v>
      </c>
      <c r="F1130" s="2771"/>
      <c r="G1130" s="448">
        <f>T1130</f>
        <v>0</v>
      </c>
      <c r="H1130" s="2773">
        <f>U1130</f>
        <v>0</v>
      </c>
      <c r="I1130" s="451"/>
      <c r="J1130" s="2775"/>
      <c r="K1130" s="451"/>
      <c r="L1130" s="2775"/>
      <c r="M1130" s="451"/>
      <c r="N1130" s="2775"/>
      <c r="O1130" s="451"/>
      <c r="P1130" s="2775"/>
      <c r="Q1130" s="11"/>
      <c r="R1130" s="11"/>
      <c r="S1130" s="396">
        <f>'Og s3a'!G1839</f>
        <v>0</v>
      </c>
      <c r="T1130" s="398">
        <f>'Og s3a'!D1839</f>
        <v>0</v>
      </c>
      <c r="U1130" s="444">
        <f>Import!N1828</f>
        <v>0</v>
      </c>
      <c r="V1130" s="11"/>
      <c r="W1130" s="306"/>
      <c r="X1130" s="306"/>
      <c r="Y1130" s="306"/>
      <c r="Z1130" s="970">
        <f>IF(F1130=AF$7,1,0)</f>
        <v>0</v>
      </c>
      <c r="AA1130" s="970">
        <f>Z1130*D1130</f>
        <v>0</v>
      </c>
      <c r="AB1130" s="978">
        <f>IF($Z1130=0,0,IF(AF1130+AH1130+AJ1130&gt;0,$AA1130,0))</f>
        <v>0</v>
      </c>
      <c r="AC1130" s="980">
        <f>IF($Z1130=0,0,IF(AND(AB1130=0,G1131&gt;0),$AA1130,0))</f>
        <v>0</v>
      </c>
      <c r="AD1130" s="969">
        <f>AA1130-AB1130-AC1130</f>
        <v>0</v>
      </c>
      <c r="AE1130" s="204">
        <f t="shared" si="340"/>
        <v>0</v>
      </c>
      <c r="AF1130" s="204">
        <f t="shared" si="340"/>
        <v>0</v>
      </c>
      <c r="AG1130" s="204">
        <f t="shared" si="340"/>
        <v>0</v>
      </c>
      <c r="AH1130" s="204">
        <f t="shared" si="340"/>
        <v>0</v>
      </c>
      <c r="AI1130" s="922">
        <f t="shared" si="340"/>
        <v>0</v>
      </c>
      <c r="AJ1130" s="205">
        <f t="shared" si="340"/>
        <v>0</v>
      </c>
      <c r="AK1130" s="973">
        <f>IF($Z1130=1,0,IF(AND($Z1130=0,AF1130&gt;0),1,IF(AND($Z1130=0,AH1130&gt;0),1,IF(AND($Z1130=0,AJ1130&gt;0),1,0))))</f>
        <v>0</v>
      </c>
      <c r="AL1130" s="973">
        <f>IF($Z1130=0,0,IF(AND($Z1130=1,AE1130&gt;0),1,IF(AND($Z1130=1,AG1130&gt;0),1,IF(AND($Z1130=1,AI1130&gt;0),1,0))))</f>
        <v>0</v>
      </c>
      <c r="AM1130" s="978">
        <f>IF($Z1130=0,0,IF(AQ1130+AS1130+AU1130&gt;0,$AA1130,0))</f>
        <v>0</v>
      </c>
      <c r="AN1130" s="980">
        <f>IF($Z1130=0,0,IF(AND(AM1130=0,I1131&gt;0),$AA1130,0))</f>
        <v>0</v>
      </c>
      <c r="AO1130" s="969">
        <f>$AA1130-AM1130-AN1130</f>
        <v>0</v>
      </c>
      <c r="AP1130" s="204">
        <f t="shared" si="341"/>
        <v>0</v>
      </c>
      <c r="AQ1130" s="204">
        <f t="shared" si="341"/>
        <v>0</v>
      </c>
      <c r="AR1130" s="204">
        <f t="shared" si="341"/>
        <v>0</v>
      </c>
      <c r="AS1130" s="204">
        <f t="shared" si="341"/>
        <v>0</v>
      </c>
      <c r="AT1130" s="204">
        <f t="shared" si="341"/>
        <v>0</v>
      </c>
      <c r="AU1130" s="205">
        <f t="shared" si="341"/>
        <v>0</v>
      </c>
      <c r="AV1130" s="973">
        <f>IF($Z1130=1,0,IF(AND($Z1130=0,AQ1130&gt;0),1,IF(AND($Z1130=0,AS1130&gt;0),1,IF(AND($Z1130=0,AU1130&gt;0),1,0))))</f>
        <v>0</v>
      </c>
      <c r="AW1130" s="973">
        <f>IF($Z1130=0,0,IF(AND($Z1130=1,AP1130&gt;0),1,IF(AND($Z1130=1,AR1130&gt;0),1,IF(AND($Z1130=1,AT1130&gt;0),1,0))))</f>
        <v>0</v>
      </c>
      <c r="AX1130" s="978">
        <f>IF($Z1130=0,0,IF(BB1130+BD1130+BF1130&gt;0,$AA1130,0))</f>
        <v>0</v>
      </c>
      <c r="AY1130" s="980">
        <f>IF($Z1130=0,0,IF(AND(AX1130=0,K1131&gt;0),$AA1130,0))</f>
        <v>0</v>
      </c>
      <c r="AZ1130" s="969">
        <f>$AA1130-AX1130-AY1130</f>
        <v>0</v>
      </c>
      <c r="BA1130" s="204">
        <f t="shared" si="342"/>
        <v>0</v>
      </c>
      <c r="BB1130" s="204">
        <f t="shared" si="342"/>
        <v>0</v>
      </c>
      <c r="BC1130" s="204">
        <f t="shared" si="342"/>
        <v>0</v>
      </c>
      <c r="BD1130" s="204">
        <f t="shared" si="342"/>
        <v>0</v>
      </c>
      <c r="BE1130" s="204">
        <f t="shared" si="342"/>
        <v>0</v>
      </c>
      <c r="BF1130" s="205">
        <f t="shared" si="342"/>
        <v>0</v>
      </c>
      <c r="BG1130" s="973">
        <f>IF($Z1130=1,0,IF(AND($Z1130=0,BB1130&gt;0),1,IF(AND($Z1130=0,BD1130&gt;0),1,IF(AND($Z1130=0,BF1130&gt;0),1,0))))</f>
        <v>0</v>
      </c>
      <c r="BH1130" s="973">
        <f>IF($Z1130=0,0,IF(AND($Z1130=1,BA1130&gt;0),1,IF(AND($Z1130=1,BC1130&gt;0),1,IF(AND($Z1130=1,BE1130&gt;0),1,0))))</f>
        <v>0</v>
      </c>
      <c r="BI1130" s="978">
        <f>IF($Z1130=0,0,IF(BM1130+BO1130+BQ1130&gt;0,$AA1130,0))</f>
        <v>0</v>
      </c>
      <c r="BJ1130" s="980">
        <f>IF($Z1130=0,0,IF(AND(BI1130=0,M1131&gt;0),$AA1130,0))</f>
        <v>0</v>
      </c>
      <c r="BK1130" s="969">
        <f>$AA1130-BI1130-BJ1130</f>
        <v>0</v>
      </c>
      <c r="BL1130" s="204">
        <f t="shared" si="343"/>
        <v>0</v>
      </c>
      <c r="BM1130" s="204">
        <f t="shared" si="343"/>
        <v>0</v>
      </c>
      <c r="BN1130" s="204">
        <f t="shared" si="343"/>
        <v>0</v>
      </c>
      <c r="BO1130" s="204">
        <f t="shared" si="343"/>
        <v>0</v>
      </c>
      <c r="BP1130" s="204">
        <f t="shared" si="343"/>
        <v>0</v>
      </c>
      <c r="BQ1130" s="205">
        <f t="shared" si="343"/>
        <v>0</v>
      </c>
      <c r="BR1130" s="973">
        <f>IF($Z1130=1,0,IF(AND($Z1130=0,BM1130&gt;0),1,IF(AND($Z1130=0,BO1130&gt;0),1,IF(AND($Z1130=0,BQ1130&gt;0),1,0))))</f>
        <v>0</v>
      </c>
      <c r="BS1130" s="973">
        <f>IF($Z1130=0,0,IF(AND($Z1130=1,BL1130&gt;0),1,IF(AND($Z1130=1,BN1130&gt;0),1,IF(AND($Z1130=1,BP1130&gt;0),1,0))))</f>
        <v>0</v>
      </c>
      <c r="BT1130" s="978">
        <f>IF($Z1130=0,0,IF(BX1130+BZ1130+CB1130&gt;0,$AA1130,0))</f>
        <v>0</v>
      </c>
      <c r="BU1130" s="980">
        <f>IF($Z1130=0,0,IF(AND(BT1130=0,O1131&gt;0),$AA1130,0))</f>
        <v>0</v>
      </c>
      <c r="BV1130" s="969">
        <f>$AA1130-BT1130-BU1130</f>
        <v>0</v>
      </c>
      <c r="BW1130" s="204">
        <f t="shared" si="344"/>
        <v>0</v>
      </c>
      <c r="BX1130" s="204">
        <f t="shared" si="344"/>
        <v>0</v>
      </c>
      <c r="BY1130" s="204">
        <f t="shared" si="344"/>
        <v>0</v>
      </c>
      <c r="BZ1130" s="204">
        <f t="shared" si="344"/>
        <v>0</v>
      </c>
      <c r="CA1130" s="204">
        <f t="shared" si="344"/>
        <v>0</v>
      </c>
      <c r="CB1130" s="205">
        <f t="shared" si="344"/>
        <v>0</v>
      </c>
      <c r="CC1130" s="973">
        <f>IF($Z1130=1,0,IF(AND($Z1130=0,BX1130&gt;0),1,IF(AND($Z1130=0,BZ1130&gt;0),1,IF(AND($Z1130=0,CB1130&gt;0),1,0))))</f>
        <v>0</v>
      </c>
      <c r="CD1130" s="973">
        <f>IF($Z1130=0,0,IF(AND($Z1130=1,BW1130&gt;0),1,IF(AND($Z1130=1,BY1130&gt;0),1,IF(AND($Z1130=1,CA1130&gt;0),1,0))))</f>
        <v>0</v>
      </c>
      <c r="CE1130" s="11"/>
      <c r="CF1130" s="11"/>
      <c r="CG1130" s="11"/>
      <c r="CH1130" s="11"/>
      <c r="CI1130" s="11"/>
      <c r="CJ1130" s="11"/>
      <c r="CK1130" s="11"/>
      <c r="CL1130" s="11"/>
      <c r="CM1130" s="11"/>
    </row>
    <row r="1131" spans="1:91" ht="14.25" customHeight="1">
      <c r="A1131" s="950" t="str">
        <f>A1130</f>
        <v/>
      </c>
      <c r="B1131" s="57"/>
      <c r="C1131" s="2051"/>
      <c r="D1131" s="2053"/>
      <c r="E1131" s="2051"/>
      <c r="F1131" s="2772"/>
      <c r="G1131" s="1121">
        <f>Import!Q1828</f>
        <v>0</v>
      </c>
      <c r="H1131" s="2774"/>
      <c r="I1131" s="450"/>
      <c r="J1131" s="2775"/>
      <c r="K1131" s="450"/>
      <c r="L1131" s="2775"/>
      <c r="M1131" s="450"/>
      <c r="N1131" s="2775"/>
      <c r="O1131" s="450"/>
      <c r="P1131" s="2775"/>
      <c r="Q1131" s="11"/>
      <c r="R1131" s="11"/>
      <c r="S1131" s="397"/>
      <c r="T1131" s="419"/>
      <c r="U1131" s="444">
        <f>Import!N1829</f>
        <v>0</v>
      </c>
      <c r="V1131" s="11"/>
      <c r="W1131" s="306"/>
      <c r="X1131" s="306"/>
      <c r="Y1131" s="306"/>
      <c r="Z1131" s="11"/>
      <c r="AE1131" s="204"/>
      <c r="AF1131" s="204"/>
      <c r="AG1131" s="204"/>
      <c r="AH1131" s="204"/>
      <c r="AI1131" s="922"/>
      <c r="AJ1131" s="205"/>
      <c r="AK1131" s="973"/>
      <c r="AL1131" s="973">
        <f>AL1130</f>
        <v>0</v>
      </c>
      <c r="AP1131" s="204"/>
      <c r="AQ1131" s="204"/>
      <c r="AR1131" s="204"/>
      <c r="AS1131" s="204"/>
      <c r="AT1131" s="204"/>
      <c r="AU1131" s="205"/>
      <c r="AV1131" s="973"/>
      <c r="AW1131" s="973">
        <f>AW1130</f>
        <v>0</v>
      </c>
      <c r="BA1131" s="204"/>
      <c r="BB1131" s="204"/>
      <c r="BC1131" s="204"/>
      <c r="BD1131" s="204"/>
      <c r="BE1131" s="204"/>
      <c r="BF1131" s="205"/>
      <c r="BG1131" s="973"/>
      <c r="BH1131" s="973">
        <f>BH1130</f>
        <v>0</v>
      </c>
      <c r="BL1131" s="204"/>
      <c r="BM1131" s="204"/>
      <c r="BN1131" s="204"/>
      <c r="BO1131" s="204"/>
      <c r="BP1131" s="204"/>
      <c r="BQ1131" s="205"/>
      <c r="BR1131" s="973"/>
      <c r="BS1131" s="973">
        <f>BS1130</f>
        <v>0</v>
      </c>
      <c r="BW1131" s="204"/>
      <c r="BX1131" s="204"/>
      <c r="BY1131" s="204"/>
      <c r="BZ1131" s="204"/>
      <c r="CA1131" s="204"/>
      <c r="CB1131" s="205"/>
      <c r="CC1131" s="973"/>
      <c r="CD1131" s="973">
        <f>CD1130</f>
        <v>0</v>
      </c>
      <c r="CE1131" s="11"/>
      <c r="CF1131" s="11"/>
      <c r="CG1131" s="11"/>
      <c r="CH1131" s="11"/>
      <c r="CI1131" s="11"/>
      <c r="CJ1131" s="11"/>
      <c r="CK1131" s="11"/>
      <c r="CL1131" s="11"/>
      <c r="CM1131" s="11"/>
    </row>
    <row r="1132" spans="1:91" ht="24.75" customHeight="1">
      <c r="A1132" s="949" t="str">
        <f>IF(E1132&gt;0,"Wypełnione","")</f>
        <v/>
      </c>
      <c r="B1132" s="57"/>
      <c r="C1132" s="2050">
        <f>'Og s3a'!C1841</f>
        <v>0</v>
      </c>
      <c r="D1132" s="2052">
        <f>'Og s3a'!E1841</f>
        <v>0</v>
      </c>
      <c r="E1132" s="2050">
        <f>'Og s3a'!F1841</f>
        <v>0</v>
      </c>
      <c r="F1132" s="2771"/>
      <c r="G1132" s="448">
        <f>T1132</f>
        <v>0</v>
      </c>
      <c r="H1132" s="2773">
        <f>U1132</f>
        <v>0</v>
      </c>
      <c r="I1132" s="451"/>
      <c r="J1132" s="2775"/>
      <c r="K1132" s="451"/>
      <c r="L1132" s="2775"/>
      <c r="M1132" s="451"/>
      <c r="N1132" s="2775"/>
      <c r="O1132" s="451"/>
      <c r="P1132" s="2775"/>
      <c r="Q1132" s="11"/>
      <c r="R1132" s="11"/>
      <c r="S1132" s="396">
        <f>'Og s3a'!G1841</f>
        <v>0</v>
      </c>
      <c r="T1132" s="398">
        <f>'Og s3a'!D1841</f>
        <v>0</v>
      </c>
      <c r="U1132" s="444">
        <f>Import!N1830</f>
        <v>0</v>
      </c>
      <c r="V1132" s="11"/>
      <c r="W1132" s="306"/>
      <c r="X1132" s="306"/>
      <c r="Y1132" s="306"/>
      <c r="Z1132" s="970">
        <f>IF(F1132=AF$7,1,0)</f>
        <v>0</v>
      </c>
      <c r="AA1132" s="970">
        <f>Z1132*D1132</f>
        <v>0</v>
      </c>
      <c r="AB1132" s="978">
        <f>IF($Z1132=0,0,IF(AF1132+AH1132+AJ1132&gt;0,$AA1132,0))</f>
        <v>0</v>
      </c>
      <c r="AC1132" s="980">
        <f>IF($Z1132=0,0,IF(AND(AB1132=0,G1133&gt;0),$AA1132,0))</f>
        <v>0</v>
      </c>
      <c r="AD1132" s="969">
        <f>AA1132-AB1132-AC1132</f>
        <v>0</v>
      </c>
      <c r="AE1132" s="204">
        <f t="shared" si="340"/>
        <v>0</v>
      </c>
      <c r="AF1132" s="204">
        <f t="shared" si="340"/>
        <v>0</v>
      </c>
      <c r="AG1132" s="204">
        <f t="shared" si="340"/>
        <v>0</v>
      </c>
      <c r="AH1132" s="204">
        <f t="shared" si="340"/>
        <v>0</v>
      </c>
      <c r="AI1132" s="922">
        <f t="shared" si="340"/>
        <v>0</v>
      </c>
      <c r="AJ1132" s="205">
        <f t="shared" si="340"/>
        <v>0</v>
      </c>
      <c r="AK1132" s="973">
        <f>IF($Z1132=1,0,IF(AND($Z1132=0,AF1132&gt;0),1,IF(AND($Z1132=0,AH1132&gt;0),1,IF(AND($Z1132=0,AJ1132&gt;0),1,0))))</f>
        <v>0</v>
      </c>
      <c r="AL1132" s="973">
        <f>IF($Z1132=0,0,IF(AND($Z1132=1,AE1132&gt;0),1,IF(AND($Z1132=1,AG1132&gt;0),1,IF(AND($Z1132=1,AI1132&gt;0),1,0))))</f>
        <v>0</v>
      </c>
      <c r="AM1132" s="978">
        <f>IF($Z1132=0,0,IF(AQ1132+AS1132+AU1132&gt;0,$AA1132,0))</f>
        <v>0</v>
      </c>
      <c r="AN1132" s="980">
        <f>IF($Z1132=0,0,IF(AND(AM1132=0,I1133&gt;0),$AA1132,0))</f>
        <v>0</v>
      </c>
      <c r="AO1132" s="969">
        <f>$AA1132-AM1132-AN1132</f>
        <v>0</v>
      </c>
      <c r="AP1132" s="204">
        <f t="shared" si="341"/>
        <v>0</v>
      </c>
      <c r="AQ1132" s="204">
        <f t="shared" si="341"/>
        <v>0</v>
      </c>
      <c r="AR1132" s="204">
        <f t="shared" si="341"/>
        <v>0</v>
      </c>
      <c r="AS1132" s="204">
        <f t="shared" si="341"/>
        <v>0</v>
      </c>
      <c r="AT1132" s="204">
        <f t="shared" si="341"/>
        <v>0</v>
      </c>
      <c r="AU1132" s="205">
        <f t="shared" si="341"/>
        <v>0</v>
      </c>
      <c r="AV1132" s="973">
        <f>IF($Z1132=1,0,IF(AND($Z1132=0,AQ1132&gt;0),1,IF(AND($Z1132=0,AS1132&gt;0),1,IF(AND($Z1132=0,AU1132&gt;0),1,0))))</f>
        <v>0</v>
      </c>
      <c r="AW1132" s="973">
        <f>IF($Z1132=0,0,IF(AND($Z1132=1,AP1132&gt;0),1,IF(AND($Z1132=1,AR1132&gt;0),1,IF(AND($Z1132=1,AT1132&gt;0),1,0))))</f>
        <v>0</v>
      </c>
      <c r="AX1132" s="978">
        <f>IF($Z1132=0,0,IF(BB1132+BD1132+BF1132&gt;0,$AA1132,0))</f>
        <v>0</v>
      </c>
      <c r="AY1132" s="980">
        <f>IF($Z1132=0,0,IF(AND(AX1132=0,K1133&gt;0),$AA1132,0))</f>
        <v>0</v>
      </c>
      <c r="AZ1132" s="969">
        <f>$AA1132-AX1132-AY1132</f>
        <v>0</v>
      </c>
      <c r="BA1132" s="204">
        <f t="shared" si="342"/>
        <v>0</v>
      </c>
      <c r="BB1132" s="204">
        <f t="shared" si="342"/>
        <v>0</v>
      </c>
      <c r="BC1132" s="204">
        <f t="shared" si="342"/>
        <v>0</v>
      </c>
      <c r="BD1132" s="204">
        <f t="shared" si="342"/>
        <v>0</v>
      </c>
      <c r="BE1132" s="204">
        <f t="shared" si="342"/>
        <v>0</v>
      </c>
      <c r="BF1132" s="205">
        <f t="shared" si="342"/>
        <v>0</v>
      </c>
      <c r="BG1132" s="973">
        <f>IF($Z1132=1,0,IF(AND($Z1132=0,BB1132&gt;0),1,IF(AND($Z1132=0,BD1132&gt;0),1,IF(AND($Z1132=0,BF1132&gt;0),1,0))))</f>
        <v>0</v>
      </c>
      <c r="BH1132" s="973">
        <f>IF($Z1132=0,0,IF(AND($Z1132=1,BA1132&gt;0),1,IF(AND($Z1132=1,BC1132&gt;0),1,IF(AND($Z1132=1,BE1132&gt;0),1,0))))</f>
        <v>0</v>
      </c>
      <c r="BI1132" s="978">
        <f>IF($Z1132=0,0,IF(BM1132+BO1132+BQ1132&gt;0,$AA1132,0))</f>
        <v>0</v>
      </c>
      <c r="BJ1132" s="980">
        <f>IF($Z1132=0,0,IF(AND(BI1132=0,M1133&gt;0),$AA1132,0))</f>
        <v>0</v>
      </c>
      <c r="BK1132" s="969">
        <f>$AA1132-BI1132-BJ1132</f>
        <v>0</v>
      </c>
      <c r="BL1132" s="204">
        <f t="shared" si="343"/>
        <v>0</v>
      </c>
      <c r="BM1132" s="204">
        <f t="shared" si="343"/>
        <v>0</v>
      </c>
      <c r="BN1132" s="204">
        <f t="shared" si="343"/>
        <v>0</v>
      </c>
      <c r="BO1132" s="204">
        <f t="shared" si="343"/>
        <v>0</v>
      </c>
      <c r="BP1132" s="204">
        <f t="shared" si="343"/>
        <v>0</v>
      </c>
      <c r="BQ1132" s="205">
        <f t="shared" si="343"/>
        <v>0</v>
      </c>
      <c r="BR1132" s="973">
        <f>IF($Z1132=1,0,IF(AND($Z1132=0,BM1132&gt;0),1,IF(AND($Z1132=0,BO1132&gt;0),1,IF(AND($Z1132=0,BQ1132&gt;0),1,0))))</f>
        <v>0</v>
      </c>
      <c r="BS1132" s="973">
        <f>IF($Z1132=0,0,IF(AND($Z1132=1,BL1132&gt;0),1,IF(AND($Z1132=1,BN1132&gt;0),1,IF(AND($Z1132=1,BP1132&gt;0),1,0))))</f>
        <v>0</v>
      </c>
      <c r="BT1132" s="978">
        <f>IF($Z1132=0,0,IF(BX1132+BZ1132+CB1132&gt;0,$AA1132,0))</f>
        <v>0</v>
      </c>
      <c r="BU1132" s="980">
        <f>IF($Z1132=0,0,IF(AND(BT1132=0,O1133&gt;0),$AA1132,0))</f>
        <v>0</v>
      </c>
      <c r="BV1132" s="969">
        <f>$AA1132-BT1132-BU1132</f>
        <v>0</v>
      </c>
      <c r="BW1132" s="204">
        <f t="shared" si="344"/>
        <v>0</v>
      </c>
      <c r="BX1132" s="204">
        <f t="shared" si="344"/>
        <v>0</v>
      </c>
      <c r="BY1132" s="204">
        <f t="shared" si="344"/>
        <v>0</v>
      </c>
      <c r="BZ1132" s="204">
        <f t="shared" si="344"/>
        <v>0</v>
      </c>
      <c r="CA1132" s="204">
        <f t="shared" si="344"/>
        <v>0</v>
      </c>
      <c r="CB1132" s="205">
        <f t="shared" si="344"/>
        <v>0</v>
      </c>
      <c r="CC1132" s="973">
        <f>IF($Z1132=1,0,IF(AND($Z1132=0,BX1132&gt;0),1,IF(AND($Z1132=0,BZ1132&gt;0),1,IF(AND($Z1132=0,CB1132&gt;0),1,0))))</f>
        <v>0</v>
      </c>
      <c r="CD1132" s="973">
        <f>IF($Z1132=0,0,IF(AND($Z1132=1,BW1132&gt;0),1,IF(AND($Z1132=1,BY1132&gt;0),1,IF(AND($Z1132=1,CA1132&gt;0),1,0))))</f>
        <v>0</v>
      </c>
      <c r="CE1132" s="11"/>
      <c r="CF1132" s="11"/>
      <c r="CG1132" s="11"/>
      <c r="CH1132" s="11"/>
      <c r="CI1132" s="11"/>
      <c r="CJ1132" s="11"/>
      <c r="CK1132" s="11"/>
      <c r="CL1132" s="11"/>
      <c r="CM1132" s="11"/>
    </row>
    <row r="1133" spans="1:91" ht="14.25" customHeight="1">
      <c r="A1133" s="950" t="str">
        <f>A1132</f>
        <v/>
      </c>
      <c r="B1133" s="57"/>
      <c r="C1133" s="2051"/>
      <c r="D1133" s="2053"/>
      <c r="E1133" s="2051"/>
      <c r="F1133" s="2772"/>
      <c r="G1133" s="1121">
        <f>Import!Q1830</f>
        <v>0</v>
      </c>
      <c r="H1133" s="2774"/>
      <c r="I1133" s="450"/>
      <c r="J1133" s="2775"/>
      <c r="K1133" s="450"/>
      <c r="L1133" s="2775"/>
      <c r="M1133" s="450"/>
      <c r="N1133" s="2775"/>
      <c r="O1133" s="450"/>
      <c r="P1133" s="2775"/>
      <c r="Q1133" s="11"/>
      <c r="R1133" s="11"/>
      <c r="S1133" s="397"/>
      <c r="T1133" s="419"/>
      <c r="U1133" s="444">
        <f>Import!N1831</f>
        <v>0</v>
      </c>
      <c r="V1133" s="11"/>
      <c r="W1133" s="306"/>
      <c r="X1133" s="306"/>
      <c r="Y1133" s="306"/>
      <c r="Z1133" s="11"/>
      <c r="AE1133" s="204"/>
      <c r="AF1133" s="204"/>
      <c r="AG1133" s="204"/>
      <c r="AH1133" s="204"/>
      <c r="AI1133" s="922"/>
      <c r="AJ1133" s="205"/>
      <c r="AK1133" s="973"/>
      <c r="AL1133" s="973">
        <f>AL1132</f>
        <v>0</v>
      </c>
      <c r="AP1133" s="204"/>
      <c r="AQ1133" s="204"/>
      <c r="AR1133" s="204"/>
      <c r="AS1133" s="204"/>
      <c r="AT1133" s="204"/>
      <c r="AU1133" s="205"/>
      <c r="AV1133" s="973"/>
      <c r="AW1133" s="973">
        <f>AW1132</f>
        <v>0</v>
      </c>
      <c r="BA1133" s="204"/>
      <c r="BB1133" s="204"/>
      <c r="BC1133" s="204"/>
      <c r="BD1133" s="204"/>
      <c r="BE1133" s="204"/>
      <c r="BF1133" s="205"/>
      <c r="BG1133" s="973"/>
      <c r="BH1133" s="973">
        <f>BH1132</f>
        <v>0</v>
      </c>
      <c r="BL1133" s="204"/>
      <c r="BM1133" s="204"/>
      <c r="BN1133" s="204"/>
      <c r="BO1133" s="204"/>
      <c r="BP1133" s="204"/>
      <c r="BQ1133" s="205"/>
      <c r="BR1133" s="973"/>
      <c r="BS1133" s="973">
        <f>BS1132</f>
        <v>0</v>
      </c>
      <c r="BW1133" s="204"/>
      <c r="BX1133" s="204"/>
      <c r="BY1133" s="204"/>
      <c r="BZ1133" s="204"/>
      <c r="CA1133" s="204"/>
      <c r="CB1133" s="205"/>
      <c r="CC1133" s="973"/>
      <c r="CD1133" s="973">
        <f>CD1132</f>
        <v>0</v>
      </c>
      <c r="CE1133" s="11"/>
      <c r="CF1133" s="11"/>
      <c r="CG1133" s="11"/>
      <c r="CH1133" s="11"/>
      <c r="CI1133" s="11"/>
      <c r="CJ1133" s="11"/>
      <c r="CK1133" s="11"/>
      <c r="CL1133" s="11"/>
      <c r="CM1133" s="11"/>
    </row>
    <row r="1134" spans="1:91" ht="24.75" customHeight="1">
      <c r="A1134" s="949" t="str">
        <f>IF(E1134&gt;0,"Wypełnione","")</f>
        <v/>
      </c>
      <c r="B1134" s="57"/>
      <c r="C1134" s="2050">
        <f>'Og s3a'!C1843</f>
        <v>0</v>
      </c>
      <c r="D1134" s="2052">
        <f>'Og s3a'!E1843</f>
        <v>0</v>
      </c>
      <c r="E1134" s="2050">
        <f>'Og s3a'!F1843</f>
        <v>0</v>
      </c>
      <c r="F1134" s="2771"/>
      <c r="G1134" s="448">
        <f>T1134</f>
        <v>0</v>
      </c>
      <c r="H1134" s="2773">
        <f>U1134</f>
        <v>0</v>
      </c>
      <c r="I1134" s="451"/>
      <c r="J1134" s="2775"/>
      <c r="K1134" s="451"/>
      <c r="L1134" s="2775"/>
      <c r="M1134" s="451"/>
      <c r="N1134" s="2775"/>
      <c r="O1134" s="451"/>
      <c r="P1134" s="2775"/>
      <c r="Q1134" s="11"/>
      <c r="R1134" s="11"/>
      <c r="S1134" s="396">
        <f>'Og s3a'!G1843</f>
        <v>0</v>
      </c>
      <c r="T1134" s="398">
        <f>'Og s3a'!D1843</f>
        <v>0</v>
      </c>
      <c r="U1134" s="444">
        <f>Import!N1832</f>
        <v>0</v>
      </c>
      <c r="V1134" s="11"/>
      <c r="W1134" s="306"/>
      <c r="X1134" s="306"/>
      <c r="Y1134" s="306"/>
      <c r="Z1134" s="970">
        <f>IF(F1134=AF$7,1,0)</f>
        <v>0</v>
      </c>
      <c r="AA1134" s="970">
        <f>Z1134*D1134</f>
        <v>0</v>
      </c>
      <c r="AB1134" s="978">
        <f>IF($Z1134=0,0,IF(AF1134+AH1134+AJ1134&gt;0,$AA1134,0))</f>
        <v>0</v>
      </c>
      <c r="AC1134" s="980">
        <f>IF($Z1134=0,0,IF(AND(AB1134=0,G1135&gt;0),$AA1134,0))</f>
        <v>0</v>
      </c>
      <c r="AD1134" s="969">
        <f>AA1134-AB1134-AC1134</f>
        <v>0</v>
      </c>
      <c r="AE1134" s="204">
        <f t="shared" si="340"/>
        <v>0</v>
      </c>
      <c r="AF1134" s="204">
        <f t="shared" si="340"/>
        <v>0</v>
      </c>
      <c r="AG1134" s="204">
        <f t="shared" si="340"/>
        <v>0</v>
      </c>
      <c r="AH1134" s="204">
        <f t="shared" si="340"/>
        <v>0</v>
      </c>
      <c r="AI1134" s="922">
        <f t="shared" si="340"/>
        <v>0</v>
      </c>
      <c r="AJ1134" s="205">
        <f t="shared" si="340"/>
        <v>0</v>
      </c>
      <c r="AK1134" s="973">
        <f>IF($Z1134=1,0,IF(AND($Z1134=0,AF1134&gt;0),1,IF(AND($Z1134=0,AH1134&gt;0),1,IF(AND($Z1134=0,AJ1134&gt;0),1,0))))</f>
        <v>0</v>
      </c>
      <c r="AL1134" s="973">
        <f>IF($Z1134=0,0,IF(AND($Z1134=1,AE1134&gt;0),1,IF(AND($Z1134=1,AG1134&gt;0),1,IF(AND($Z1134=1,AI1134&gt;0),1,0))))</f>
        <v>0</v>
      </c>
      <c r="AM1134" s="978">
        <f>IF($Z1134=0,0,IF(AQ1134+AS1134+AU1134&gt;0,$AA1134,0))</f>
        <v>0</v>
      </c>
      <c r="AN1134" s="980">
        <f>IF($Z1134=0,0,IF(AND(AM1134=0,I1135&gt;0),$AA1134,0))</f>
        <v>0</v>
      </c>
      <c r="AO1134" s="969">
        <f>$AA1134-AM1134-AN1134</f>
        <v>0</v>
      </c>
      <c r="AP1134" s="204">
        <f t="shared" si="341"/>
        <v>0</v>
      </c>
      <c r="AQ1134" s="204">
        <f t="shared" si="341"/>
        <v>0</v>
      </c>
      <c r="AR1134" s="204">
        <f t="shared" si="341"/>
        <v>0</v>
      </c>
      <c r="AS1134" s="204">
        <f t="shared" si="341"/>
        <v>0</v>
      </c>
      <c r="AT1134" s="204">
        <f t="shared" si="341"/>
        <v>0</v>
      </c>
      <c r="AU1134" s="205">
        <f t="shared" si="341"/>
        <v>0</v>
      </c>
      <c r="AV1134" s="973">
        <f>IF($Z1134=1,0,IF(AND($Z1134=0,AQ1134&gt;0),1,IF(AND($Z1134=0,AS1134&gt;0),1,IF(AND($Z1134=0,AU1134&gt;0),1,0))))</f>
        <v>0</v>
      </c>
      <c r="AW1134" s="973">
        <f>IF($Z1134=0,0,IF(AND($Z1134=1,AP1134&gt;0),1,IF(AND($Z1134=1,AR1134&gt;0),1,IF(AND($Z1134=1,AT1134&gt;0),1,0))))</f>
        <v>0</v>
      </c>
      <c r="AX1134" s="978">
        <f>IF($Z1134=0,0,IF(BB1134+BD1134+BF1134&gt;0,$AA1134,0))</f>
        <v>0</v>
      </c>
      <c r="AY1134" s="980">
        <f>IF($Z1134=0,0,IF(AND(AX1134=0,K1135&gt;0),$AA1134,0))</f>
        <v>0</v>
      </c>
      <c r="AZ1134" s="969">
        <f>$AA1134-AX1134-AY1134</f>
        <v>0</v>
      </c>
      <c r="BA1134" s="204">
        <f t="shared" si="342"/>
        <v>0</v>
      </c>
      <c r="BB1134" s="204">
        <f t="shared" si="342"/>
        <v>0</v>
      </c>
      <c r="BC1134" s="204">
        <f t="shared" si="342"/>
        <v>0</v>
      </c>
      <c r="BD1134" s="204">
        <f t="shared" si="342"/>
        <v>0</v>
      </c>
      <c r="BE1134" s="204">
        <f t="shared" si="342"/>
        <v>0</v>
      </c>
      <c r="BF1134" s="205">
        <f t="shared" si="342"/>
        <v>0</v>
      </c>
      <c r="BG1134" s="973">
        <f>IF($Z1134=1,0,IF(AND($Z1134=0,BB1134&gt;0),1,IF(AND($Z1134=0,BD1134&gt;0),1,IF(AND($Z1134=0,BF1134&gt;0),1,0))))</f>
        <v>0</v>
      </c>
      <c r="BH1134" s="973">
        <f>IF($Z1134=0,0,IF(AND($Z1134=1,BA1134&gt;0),1,IF(AND($Z1134=1,BC1134&gt;0),1,IF(AND($Z1134=1,BE1134&gt;0),1,0))))</f>
        <v>0</v>
      </c>
      <c r="BI1134" s="978">
        <f>IF($Z1134=0,0,IF(BM1134+BO1134+BQ1134&gt;0,$AA1134,0))</f>
        <v>0</v>
      </c>
      <c r="BJ1134" s="980">
        <f>IF($Z1134=0,0,IF(AND(BI1134=0,M1135&gt;0),$AA1134,0))</f>
        <v>0</v>
      </c>
      <c r="BK1134" s="969">
        <f>$AA1134-BI1134-BJ1134</f>
        <v>0</v>
      </c>
      <c r="BL1134" s="204">
        <f t="shared" si="343"/>
        <v>0</v>
      </c>
      <c r="BM1134" s="204">
        <f t="shared" si="343"/>
        <v>0</v>
      </c>
      <c r="BN1134" s="204">
        <f t="shared" si="343"/>
        <v>0</v>
      </c>
      <c r="BO1134" s="204">
        <f t="shared" si="343"/>
        <v>0</v>
      </c>
      <c r="BP1134" s="204">
        <f t="shared" si="343"/>
        <v>0</v>
      </c>
      <c r="BQ1134" s="205">
        <f t="shared" si="343"/>
        <v>0</v>
      </c>
      <c r="BR1134" s="973">
        <f>IF($Z1134=1,0,IF(AND($Z1134=0,BM1134&gt;0),1,IF(AND($Z1134=0,BO1134&gt;0),1,IF(AND($Z1134=0,BQ1134&gt;0),1,0))))</f>
        <v>0</v>
      </c>
      <c r="BS1134" s="973">
        <f>IF($Z1134=0,0,IF(AND($Z1134=1,BL1134&gt;0),1,IF(AND($Z1134=1,BN1134&gt;0),1,IF(AND($Z1134=1,BP1134&gt;0),1,0))))</f>
        <v>0</v>
      </c>
      <c r="BT1134" s="978">
        <f>IF($Z1134=0,0,IF(BX1134+BZ1134+CB1134&gt;0,$AA1134,0))</f>
        <v>0</v>
      </c>
      <c r="BU1134" s="980">
        <f>IF($Z1134=0,0,IF(AND(BT1134=0,O1135&gt;0),$AA1134,0))</f>
        <v>0</v>
      </c>
      <c r="BV1134" s="969">
        <f>$AA1134-BT1134-BU1134</f>
        <v>0</v>
      </c>
      <c r="BW1134" s="204">
        <f t="shared" si="344"/>
        <v>0</v>
      </c>
      <c r="BX1134" s="204">
        <f t="shared" si="344"/>
        <v>0</v>
      </c>
      <c r="BY1134" s="204">
        <f t="shared" si="344"/>
        <v>0</v>
      </c>
      <c r="BZ1134" s="204">
        <f t="shared" si="344"/>
        <v>0</v>
      </c>
      <c r="CA1134" s="204">
        <f t="shared" si="344"/>
        <v>0</v>
      </c>
      <c r="CB1134" s="205">
        <f t="shared" si="344"/>
        <v>0</v>
      </c>
      <c r="CC1134" s="973">
        <f>IF($Z1134=1,0,IF(AND($Z1134=0,BX1134&gt;0),1,IF(AND($Z1134=0,BZ1134&gt;0),1,IF(AND($Z1134=0,CB1134&gt;0),1,0))))</f>
        <v>0</v>
      </c>
      <c r="CD1134" s="973">
        <f>IF($Z1134=0,0,IF(AND($Z1134=1,BW1134&gt;0),1,IF(AND($Z1134=1,BY1134&gt;0),1,IF(AND($Z1134=1,CA1134&gt;0),1,0))))</f>
        <v>0</v>
      </c>
      <c r="CE1134" s="11"/>
      <c r="CF1134" s="11"/>
      <c r="CG1134" s="11"/>
      <c r="CH1134" s="11"/>
      <c r="CI1134" s="11"/>
      <c r="CJ1134" s="11"/>
      <c r="CK1134" s="11"/>
      <c r="CL1134" s="11"/>
      <c r="CM1134" s="11"/>
    </row>
    <row r="1135" spans="1:91" ht="14.25" customHeight="1">
      <c r="A1135" s="950" t="str">
        <f>A1134</f>
        <v/>
      </c>
      <c r="B1135" s="57"/>
      <c r="C1135" s="2051"/>
      <c r="D1135" s="2053"/>
      <c r="E1135" s="2051"/>
      <c r="F1135" s="2772"/>
      <c r="G1135" s="1121">
        <f>Import!Q1832</f>
        <v>0</v>
      </c>
      <c r="H1135" s="2774"/>
      <c r="I1135" s="450"/>
      <c r="J1135" s="2775"/>
      <c r="K1135" s="450"/>
      <c r="L1135" s="2775"/>
      <c r="M1135" s="450"/>
      <c r="N1135" s="2775"/>
      <c r="O1135" s="450"/>
      <c r="P1135" s="2775"/>
      <c r="Q1135" s="11"/>
      <c r="R1135" s="11"/>
      <c r="S1135" s="397"/>
      <c r="T1135" s="419"/>
      <c r="U1135" s="444">
        <f>Import!N1833</f>
        <v>0</v>
      </c>
      <c r="V1135" s="11"/>
      <c r="W1135" s="306"/>
      <c r="X1135" s="306"/>
      <c r="Y1135" s="306"/>
      <c r="Z1135" s="11"/>
      <c r="AE1135" s="204"/>
      <c r="AF1135" s="204"/>
      <c r="AG1135" s="204"/>
      <c r="AH1135" s="204"/>
      <c r="AI1135" s="922"/>
      <c r="AJ1135" s="205"/>
      <c r="AK1135" s="973"/>
      <c r="AL1135" s="973">
        <f>AL1134</f>
        <v>0</v>
      </c>
      <c r="AP1135" s="204"/>
      <c r="AQ1135" s="204"/>
      <c r="AR1135" s="204"/>
      <c r="AS1135" s="204"/>
      <c r="AT1135" s="204"/>
      <c r="AU1135" s="205"/>
      <c r="AV1135" s="973"/>
      <c r="AW1135" s="973">
        <f>AW1134</f>
        <v>0</v>
      </c>
      <c r="BA1135" s="204"/>
      <c r="BB1135" s="204"/>
      <c r="BC1135" s="204"/>
      <c r="BD1135" s="204"/>
      <c r="BE1135" s="204"/>
      <c r="BF1135" s="205"/>
      <c r="BG1135" s="973"/>
      <c r="BH1135" s="973">
        <f>BH1134</f>
        <v>0</v>
      </c>
      <c r="BL1135" s="204"/>
      <c r="BM1135" s="204"/>
      <c r="BN1135" s="204"/>
      <c r="BO1135" s="204"/>
      <c r="BP1135" s="204"/>
      <c r="BQ1135" s="205"/>
      <c r="BR1135" s="973"/>
      <c r="BS1135" s="973">
        <f>BS1134</f>
        <v>0</v>
      </c>
      <c r="BW1135" s="204"/>
      <c r="BX1135" s="204"/>
      <c r="BY1135" s="204"/>
      <c r="BZ1135" s="204"/>
      <c r="CA1135" s="204"/>
      <c r="CB1135" s="205"/>
      <c r="CC1135" s="973"/>
      <c r="CD1135" s="973">
        <f>CD1134</f>
        <v>0</v>
      </c>
      <c r="CE1135" s="11"/>
      <c r="CF1135" s="11"/>
      <c r="CG1135" s="11"/>
      <c r="CH1135" s="11"/>
      <c r="CI1135" s="11"/>
      <c r="CJ1135" s="11"/>
      <c r="CK1135" s="11"/>
      <c r="CL1135" s="11"/>
      <c r="CM1135" s="11"/>
    </row>
    <row r="1136" spans="1:91" ht="24.75" customHeight="1">
      <c r="A1136" s="949" t="str">
        <f>IF(E1136&gt;0,"Wypełnione","")</f>
        <v/>
      </c>
      <c r="B1136" s="57"/>
      <c r="C1136" s="2050">
        <f>'Og s3a'!C1845</f>
        <v>0</v>
      </c>
      <c r="D1136" s="2052">
        <f>'Og s3a'!E1845</f>
        <v>0</v>
      </c>
      <c r="E1136" s="2050">
        <f>'Og s3a'!F1845</f>
        <v>0</v>
      </c>
      <c r="F1136" s="2771"/>
      <c r="G1136" s="448">
        <f>T1136</f>
        <v>0</v>
      </c>
      <c r="H1136" s="2773">
        <f>U1136</f>
        <v>0</v>
      </c>
      <c r="I1136" s="451"/>
      <c r="J1136" s="2775"/>
      <c r="K1136" s="451"/>
      <c r="L1136" s="2775"/>
      <c r="M1136" s="451"/>
      <c r="N1136" s="2775"/>
      <c r="O1136" s="451"/>
      <c r="P1136" s="2775"/>
      <c r="Q1136" s="11"/>
      <c r="R1136" s="11"/>
      <c r="S1136" s="396">
        <f>'Og s3a'!G1845</f>
        <v>0</v>
      </c>
      <c r="T1136" s="398">
        <f>'Og s3a'!D1845</f>
        <v>0</v>
      </c>
      <c r="U1136" s="444">
        <f>Import!N1834</f>
        <v>0</v>
      </c>
      <c r="V1136" s="11"/>
      <c r="W1136" s="306"/>
      <c r="X1136" s="306"/>
      <c r="Y1136" s="306"/>
      <c r="Z1136" s="970">
        <f>IF(F1136=AF$7,1,0)</f>
        <v>0</v>
      </c>
      <c r="AA1136" s="970">
        <f>Z1136*D1136</f>
        <v>0</v>
      </c>
      <c r="AB1136" s="978">
        <f>IF($Z1136=0,0,IF(AF1136+AH1136+AJ1136&gt;0,$AA1136,0))</f>
        <v>0</v>
      </c>
      <c r="AC1136" s="980">
        <f>IF($Z1136=0,0,IF(AND(AB1136=0,G1137&gt;0),$AA1136,0))</f>
        <v>0</v>
      </c>
      <c r="AD1136" s="969">
        <f>AA1136-AB1136-AC1136</f>
        <v>0</v>
      </c>
      <c r="AE1136" s="204">
        <f t="shared" si="340"/>
        <v>0</v>
      </c>
      <c r="AF1136" s="204">
        <f t="shared" si="340"/>
        <v>0</v>
      </c>
      <c r="AG1136" s="204">
        <f t="shared" si="340"/>
        <v>0</v>
      </c>
      <c r="AH1136" s="204">
        <f t="shared" si="340"/>
        <v>0</v>
      </c>
      <c r="AI1136" s="922">
        <f t="shared" si="340"/>
        <v>0</v>
      </c>
      <c r="AJ1136" s="205">
        <f t="shared" si="340"/>
        <v>0</v>
      </c>
      <c r="AK1136" s="973">
        <f>IF($Z1136=1,0,IF(AND($Z1136=0,AF1136&gt;0),1,IF(AND($Z1136=0,AH1136&gt;0),1,IF(AND($Z1136=0,AJ1136&gt;0),1,0))))</f>
        <v>0</v>
      </c>
      <c r="AL1136" s="973">
        <f>IF($Z1136=0,0,IF(AND($Z1136=1,AE1136&gt;0),1,IF(AND($Z1136=1,AG1136&gt;0),1,IF(AND($Z1136=1,AI1136&gt;0),1,0))))</f>
        <v>0</v>
      </c>
      <c r="AM1136" s="978">
        <f>IF($Z1136=0,0,IF(AQ1136+AS1136+AU1136&gt;0,$AA1136,0))</f>
        <v>0</v>
      </c>
      <c r="AN1136" s="980">
        <f>IF($Z1136=0,0,IF(AND(AM1136=0,I1137&gt;0),$AA1136,0))</f>
        <v>0</v>
      </c>
      <c r="AO1136" s="969">
        <f>$AA1136-AM1136-AN1136</f>
        <v>0</v>
      </c>
      <c r="AP1136" s="204">
        <f t="shared" si="341"/>
        <v>0</v>
      </c>
      <c r="AQ1136" s="204">
        <f t="shared" si="341"/>
        <v>0</v>
      </c>
      <c r="AR1136" s="204">
        <f t="shared" si="341"/>
        <v>0</v>
      </c>
      <c r="AS1136" s="204">
        <f t="shared" si="341"/>
        <v>0</v>
      </c>
      <c r="AT1136" s="204">
        <f t="shared" si="341"/>
        <v>0</v>
      </c>
      <c r="AU1136" s="205">
        <f t="shared" si="341"/>
        <v>0</v>
      </c>
      <c r="AV1136" s="973">
        <f>IF($Z1136=1,0,IF(AND($Z1136=0,AQ1136&gt;0),1,IF(AND($Z1136=0,AS1136&gt;0),1,IF(AND($Z1136=0,AU1136&gt;0),1,0))))</f>
        <v>0</v>
      </c>
      <c r="AW1136" s="973">
        <f>IF($Z1136=0,0,IF(AND($Z1136=1,AP1136&gt;0),1,IF(AND($Z1136=1,AR1136&gt;0),1,IF(AND($Z1136=1,AT1136&gt;0),1,0))))</f>
        <v>0</v>
      </c>
      <c r="AX1136" s="978">
        <f>IF($Z1136=0,0,IF(BB1136+BD1136+BF1136&gt;0,$AA1136,0))</f>
        <v>0</v>
      </c>
      <c r="AY1136" s="980">
        <f>IF($Z1136=0,0,IF(AND(AX1136=0,K1137&gt;0),$AA1136,0))</f>
        <v>0</v>
      </c>
      <c r="AZ1136" s="969">
        <f>$AA1136-AX1136-AY1136</f>
        <v>0</v>
      </c>
      <c r="BA1136" s="204">
        <f t="shared" si="342"/>
        <v>0</v>
      </c>
      <c r="BB1136" s="204">
        <f t="shared" si="342"/>
        <v>0</v>
      </c>
      <c r="BC1136" s="204">
        <f t="shared" si="342"/>
        <v>0</v>
      </c>
      <c r="BD1136" s="204">
        <f t="shared" si="342"/>
        <v>0</v>
      </c>
      <c r="BE1136" s="204">
        <f t="shared" si="342"/>
        <v>0</v>
      </c>
      <c r="BF1136" s="205">
        <f t="shared" si="342"/>
        <v>0</v>
      </c>
      <c r="BG1136" s="973">
        <f>IF($Z1136=1,0,IF(AND($Z1136=0,BB1136&gt;0),1,IF(AND($Z1136=0,BD1136&gt;0),1,IF(AND($Z1136=0,BF1136&gt;0),1,0))))</f>
        <v>0</v>
      </c>
      <c r="BH1136" s="973">
        <f>IF($Z1136=0,0,IF(AND($Z1136=1,BA1136&gt;0),1,IF(AND($Z1136=1,BC1136&gt;0),1,IF(AND($Z1136=1,BE1136&gt;0),1,0))))</f>
        <v>0</v>
      </c>
      <c r="BI1136" s="978">
        <f>IF($Z1136=0,0,IF(BM1136+BO1136+BQ1136&gt;0,$AA1136,0))</f>
        <v>0</v>
      </c>
      <c r="BJ1136" s="980">
        <f>IF($Z1136=0,0,IF(AND(BI1136=0,M1137&gt;0),$AA1136,0))</f>
        <v>0</v>
      </c>
      <c r="BK1136" s="969">
        <f>$AA1136-BI1136-BJ1136</f>
        <v>0</v>
      </c>
      <c r="BL1136" s="204">
        <f t="shared" si="343"/>
        <v>0</v>
      </c>
      <c r="BM1136" s="204">
        <f t="shared" si="343"/>
        <v>0</v>
      </c>
      <c r="BN1136" s="204">
        <f t="shared" si="343"/>
        <v>0</v>
      </c>
      <c r="BO1136" s="204">
        <f t="shared" si="343"/>
        <v>0</v>
      </c>
      <c r="BP1136" s="204">
        <f t="shared" si="343"/>
        <v>0</v>
      </c>
      <c r="BQ1136" s="205">
        <f t="shared" si="343"/>
        <v>0</v>
      </c>
      <c r="BR1136" s="973">
        <f>IF($Z1136=1,0,IF(AND($Z1136=0,BM1136&gt;0),1,IF(AND($Z1136=0,BO1136&gt;0),1,IF(AND($Z1136=0,BQ1136&gt;0),1,0))))</f>
        <v>0</v>
      </c>
      <c r="BS1136" s="973">
        <f>IF($Z1136=0,0,IF(AND($Z1136=1,BL1136&gt;0),1,IF(AND($Z1136=1,BN1136&gt;0),1,IF(AND($Z1136=1,BP1136&gt;0),1,0))))</f>
        <v>0</v>
      </c>
      <c r="BT1136" s="978">
        <f>IF($Z1136=0,0,IF(BX1136+BZ1136+CB1136&gt;0,$AA1136,0))</f>
        <v>0</v>
      </c>
      <c r="BU1136" s="980">
        <f>IF($Z1136=0,0,IF(AND(BT1136=0,O1137&gt;0),$AA1136,0))</f>
        <v>0</v>
      </c>
      <c r="BV1136" s="969">
        <f>$AA1136-BT1136-BU1136</f>
        <v>0</v>
      </c>
      <c r="BW1136" s="204">
        <f t="shared" si="344"/>
        <v>0</v>
      </c>
      <c r="BX1136" s="204">
        <f t="shared" si="344"/>
        <v>0</v>
      </c>
      <c r="BY1136" s="204">
        <f t="shared" si="344"/>
        <v>0</v>
      </c>
      <c r="BZ1136" s="204">
        <f t="shared" si="344"/>
        <v>0</v>
      </c>
      <c r="CA1136" s="204">
        <f t="shared" si="344"/>
        <v>0</v>
      </c>
      <c r="CB1136" s="205">
        <f t="shared" si="344"/>
        <v>0</v>
      </c>
      <c r="CC1136" s="973">
        <f>IF($Z1136=1,0,IF(AND($Z1136=0,BX1136&gt;0),1,IF(AND($Z1136=0,BZ1136&gt;0),1,IF(AND($Z1136=0,CB1136&gt;0),1,0))))</f>
        <v>0</v>
      </c>
      <c r="CD1136" s="973">
        <f>IF($Z1136=0,0,IF(AND($Z1136=1,BW1136&gt;0),1,IF(AND($Z1136=1,BY1136&gt;0),1,IF(AND($Z1136=1,CA1136&gt;0),1,0))))</f>
        <v>0</v>
      </c>
      <c r="CE1136" s="11"/>
      <c r="CF1136" s="11"/>
      <c r="CG1136" s="11"/>
      <c r="CH1136" s="11"/>
      <c r="CI1136" s="11"/>
      <c r="CJ1136" s="11"/>
      <c r="CK1136" s="11"/>
      <c r="CL1136" s="11"/>
      <c r="CM1136" s="11"/>
    </row>
    <row r="1137" spans="1:91" ht="14.25" customHeight="1">
      <c r="A1137" s="950" t="str">
        <f>A1136</f>
        <v/>
      </c>
      <c r="B1137" s="57"/>
      <c r="C1137" s="2051"/>
      <c r="D1137" s="2053"/>
      <c r="E1137" s="2051"/>
      <c r="F1137" s="2772"/>
      <c r="G1137" s="1121">
        <f>Import!Q1834</f>
        <v>0</v>
      </c>
      <c r="H1137" s="2774"/>
      <c r="I1137" s="450"/>
      <c r="J1137" s="2775"/>
      <c r="K1137" s="450"/>
      <c r="L1137" s="2775"/>
      <c r="M1137" s="450"/>
      <c r="N1137" s="2775"/>
      <c r="O1137" s="450"/>
      <c r="P1137" s="2775"/>
      <c r="Q1137" s="11"/>
      <c r="R1137" s="11"/>
      <c r="S1137" s="397"/>
      <c r="T1137" s="419"/>
      <c r="U1137" s="444">
        <f>Import!N1835</f>
        <v>0</v>
      </c>
      <c r="V1137" s="11"/>
      <c r="W1137" s="306"/>
      <c r="X1137" s="306"/>
      <c r="Y1137" s="306"/>
      <c r="Z1137" s="11"/>
      <c r="AE1137" s="204"/>
      <c r="AF1137" s="204"/>
      <c r="AG1137" s="204"/>
      <c r="AH1137" s="204"/>
      <c r="AI1137" s="922"/>
      <c r="AJ1137" s="205"/>
      <c r="AK1137" s="973"/>
      <c r="AL1137" s="973">
        <f>AL1136</f>
        <v>0</v>
      </c>
      <c r="AP1137" s="204"/>
      <c r="AQ1137" s="204"/>
      <c r="AR1137" s="204"/>
      <c r="AS1137" s="204"/>
      <c r="AT1137" s="204"/>
      <c r="AU1137" s="205"/>
      <c r="AV1137" s="973"/>
      <c r="AW1137" s="973">
        <f>AW1136</f>
        <v>0</v>
      </c>
      <c r="BA1137" s="204"/>
      <c r="BB1137" s="204"/>
      <c r="BC1137" s="204"/>
      <c r="BD1137" s="204"/>
      <c r="BE1137" s="204"/>
      <c r="BF1137" s="205"/>
      <c r="BG1137" s="973"/>
      <c r="BH1137" s="973">
        <f>BH1136</f>
        <v>0</v>
      </c>
      <c r="BL1137" s="204"/>
      <c r="BM1137" s="204"/>
      <c r="BN1137" s="204"/>
      <c r="BO1137" s="204"/>
      <c r="BP1137" s="204"/>
      <c r="BQ1137" s="205"/>
      <c r="BR1137" s="973"/>
      <c r="BS1137" s="973">
        <f>BS1136</f>
        <v>0</v>
      </c>
      <c r="BW1137" s="204"/>
      <c r="BX1137" s="204"/>
      <c r="BY1137" s="204"/>
      <c r="BZ1137" s="204"/>
      <c r="CA1137" s="204"/>
      <c r="CB1137" s="205"/>
      <c r="CC1137" s="973"/>
      <c r="CD1137" s="973">
        <f>CD1136</f>
        <v>0</v>
      </c>
      <c r="CE1137" s="11"/>
      <c r="CF1137" s="11"/>
      <c r="CG1137" s="11"/>
      <c r="CH1137" s="11"/>
      <c r="CI1137" s="11"/>
      <c r="CJ1137" s="11"/>
      <c r="CK1137" s="11"/>
      <c r="CL1137" s="11"/>
      <c r="CM1137" s="11"/>
    </row>
    <row r="1138" spans="1:91" ht="24.75" customHeight="1">
      <c r="A1138" s="949" t="str">
        <f>IF(E1138&gt;0,"Wypełnione","")</f>
        <v/>
      </c>
      <c r="B1138" s="57"/>
      <c r="C1138" s="2050">
        <f>'Og s3a'!C1847</f>
        <v>0</v>
      </c>
      <c r="D1138" s="2052">
        <f>'Og s3a'!E1847</f>
        <v>0</v>
      </c>
      <c r="E1138" s="2050">
        <f>'Og s3a'!F1847</f>
        <v>0</v>
      </c>
      <c r="F1138" s="2771"/>
      <c r="G1138" s="448">
        <f>T1138</f>
        <v>0</v>
      </c>
      <c r="H1138" s="2773">
        <f>U1138</f>
        <v>0</v>
      </c>
      <c r="I1138" s="451"/>
      <c r="J1138" s="2775"/>
      <c r="K1138" s="451"/>
      <c r="L1138" s="2775"/>
      <c r="M1138" s="451"/>
      <c r="N1138" s="2775"/>
      <c r="O1138" s="451"/>
      <c r="P1138" s="2775"/>
      <c r="Q1138" s="11"/>
      <c r="R1138" s="11"/>
      <c r="S1138" s="396">
        <f>'Og s3a'!G1847</f>
        <v>0</v>
      </c>
      <c r="T1138" s="398">
        <f>'Og s3a'!D1847</f>
        <v>0</v>
      </c>
      <c r="U1138" s="444">
        <f>Import!N1836</f>
        <v>0</v>
      </c>
      <c r="V1138" s="11"/>
      <c r="W1138" s="306"/>
      <c r="X1138" s="306"/>
      <c r="Y1138" s="306"/>
      <c r="Z1138" s="970">
        <f>IF(F1138=AF$7,1,0)</f>
        <v>0</v>
      </c>
      <c r="AA1138" s="970">
        <f>Z1138*D1138</f>
        <v>0</v>
      </c>
      <c r="AB1138" s="978">
        <f>IF($Z1138=0,0,IF(AF1138+AH1138+AJ1138&gt;0,$AA1138,0))</f>
        <v>0</v>
      </c>
      <c r="AC1138" s="980">
        <f>IF($Z1138=0,0,IF(AND(AB1138=0,G1139&gt;0),$AA1138,0))</f>
        <v>0</v>
      </c>
      <c r="AD1138" s="969">
        <f>AA1138-AB1138-AC1138</f>
        <v>0</v>
      </c>
      <c r="AE1138" s="204">
        <f t="shared" si="340"/>
        <v>0</v>
      </c>
      <c r="AF1138" s="204">
        <f t="shared" si="340"/>
        <v>0</v>
      </c>
      <c r="AG1138" s="204">
        <f t="shared" si="340"/>
        <v>0</v>
      </c>
      <c r="AH1138" s="204">
        <f t="shared" si="340"/>
        <v>0</v>
      </c>
      <c r="AI1138" s="922">
        <f t="shared" si="340"/>
        <v>0</v>
      </c>
      <c r="AJ1138" s="205">
        <f t="shared" si="340"/>
        <v>0</v>
      </c>
      <c r="AK1138" s="973">
        <f>IF($Z1138=1,0,IF(AND($Z1138=0,AF1138&gt;0),1,IF(AND($Z1138=0,AH1138&gt;0),1,IF(AND($Z1138=0,AJ1138&gt;0),1,0))))</f>
        <v>0</v>
      </c>
      <c r="AL1138" s="973">
        <f>IF($Z1138=0,0,IF(AND($Z1138=1,AE1138&gt;0),1,IF(AND($Z1138=1,AG1138&gt;0),1,IF(AND($Z1138=1,AI1138&gt;0),1,0))))</f>
        <v>0</v>
      </c>
      <c r="AM1138" s="978">
        <f>IF($Z1138=0,0,IF(AQ1138+AS1138+AU1138&gt;0,$AA1138,0))</f>
        <v>0</v>
      </c>
      <c r="AN1138" s="980">
        <f>IF($Z1138=0,0,IF(AND(AM1138=0,I1139&gt;0),$AA1138,0))</f>
        <v>0</v>
      </c>
      <c r="AO1138" s="969">
        <f>$AA1138-AM1138-AN1138</f>
        <v>0</v>
      </c>
      <c r="AP1138" s="204">
        <f t="shared" si="341"/>
        <v>0</v>
      </c>
      <c r="AQ1138" s="204">
        <f t="shared" si="341"/>
        <v>0</v>
      </c>
      <c r="AR1138" s="204">
        <f t="shared" si="341"/>
        <v>0</v>
      </c>
      <c r="AS1138" s="204">
        <f t="shared" si="341"/>
        <v>0</v>
      </c>
      <c r="AT1138" s="204">
        <f t="shared" si="341"/>
        <v>0</v>
      </c>
      <c r="AU1138" s="205">
        <f t="shared" si="341"/>
        <v>0</v>
      </c>
      <c r="AV1138" s="973">
        <f>IF($Z1138=1,0,IF(AND($Z1138=0,AQ1138&gt;0),1,IF(AND($Z1138=0,AS1138&gt;0),1,IF(AND($Z1138=0,AU1138&gt;0),1,0))))</f>
        <v>0</v>
      </c>
      <c r="AW1138" s="973">
        <f>IF($Z1138=0,0,IF(AND($Z1138=1,AP1138&gt;0),1,IF(AND($Z1138=1,AR1138&gt;0),1,IF(AND($Z1138=1,AT1138&gt;0),1,0))))</f>
        <v>0</v>
      </c>
      <c r="AX1138" s="978">
        <f>IF($Z1138=0,0,IF(BB1138+BD1138+BF1138&gt;0,$AA1138,0))</f>
        <v>0</v>
      </c>
      <c r="AY1138" s="980">
        <f>IF($Z1138=0,0,IF(AND(AX1138=0,K1139&gt;0),$AA1138,0))</f>
        <v>0</v>
      </c>
      <c r="AZ1138" s="969">
        <f>$AA1138-AX1138-AY1138</f>
        <v>0</v>
      </c>
      <c r="BA1138" s="204">
        <f t="shared" si="342"/>
        <v>0</v>
      </c>
      <c r="BB1138" s="204">
        <f t="shared" si="342"/>
        <v>0</v>
      </c>
      <c r="BC1138" s="204">
        <f t="shared" si="342"/>
        <v>0</v>
      </c>
      <c r="BD1138" s="204">
        <f t="shared" si="342"/>
        <v>0</v>
      </c>
      <c r="BE1138" s="204">
        <f t="shared" si="342"/>
        <v>0</v>
      </c>
      <c r="BF1138" s="205">
        <f t="shared" si="342"/>
        <v>0</v>
      </c>
      <c r="BG1138" s="973">
        <f>IF($Z1138=1,0,IF(AND($Z1138=0,BB1138&gt;0),1,IF(AND($Z1138=0,BD1138&gt;0),1,IF(AND($Z1138=0,BF1138&gt;0),1,0))))</f>
        <v>0</v>
      </c>
      <c r="BH1138" s="973">
        <f>IF($Z1138=0,0,IF(AND($Z1138=1,BA1138&gt;0),1,IF(AND($Z1138=1,BC1138&gt;0),1,IF(AND($Z1138=1,BE1138&gt;0),1,0))))</f>
        <v>0</v>
      </c>
      <c r="BI1138" s="978">
        <f>IF($Z1138=0,0,IF(BM1138+BO1138+BQ1138&gt;0,$AA1138,0))</f>
        <v>0</v>
      </c>
      <c r="BJ1138" s="980">
        <f>IF($Z1138=0,0,IF(AND(BI1138=0,M1139&gt;0),$AA1138,0))</f>
        <v>0</v>
      </c>
      <c r="BK1138" s="969">
        <f>$AA1138-BI1138-BJ1138</f>
        <v>0</v>
      </c>
      <c r="BL1138" s="204">
        <f t="shared" si="343"/>
        <v>0</v>
      </c>
      <c r="BM1138" s="204">
        <f t="shared" si="343"/>
        <v>0</v>
      </c>
      <c r="BN1138" s="204">
        <f t="shared" si="343"/>
        <v>0</v>
      </c>
      <c r="BO1138" s="204">
        <f t="shared" si="343"/>
        <v>0</v>
      </c>
      <c r="BP1138" s="204">
        <f t="shared" si="343"/>
        <v>0</v>
      </c>
      <c r="BQ1138" s="205">
        <f t="shared" si="343"/>
        <v>0</v>
      </c>
      <c r="BR1138" s="973">
        <f>IF($Z1138=1,0,IF(AND($Z1138=0,BM1138&gt;0),1,IF(AND($Z1138=0,BO1138&gt;0),1,IF(AND($Z1138=0,BQ1138&gt;0),1,0))))</f>
        <v>0</v>
      </c>
      <c r="BS1138" s="973">
        <f>IF($Z1138=0,0,IF(AND($Z1138=1,BL1138&gt;0),1,IF(AND($Z1138=1,BN1138&gt;0),1,IF(AND($Z1138=1,BP1138&gt;0),1,0))))</f>
        <v>0</v>
      </c>
      <c r="BT1138" s="978">
        <f>IF($Z1138=0,0,IF(BX1138+BZ1138+CB1138&gt;0,$AA1138,0))</f>
        <v>0</v>
      </c>
      <c r="BU1138" s="980">
        <f>IF($Z1138=0,0,IF(AND(BT1138=0,O1139&gt;0),$AA1138,0))</f>
        <v>0</v>
      </c>
      <c r="BV1138" s="969">
        <f>$AA1138-BT1138-BU1138</f>
        <v>0</v>
      </c>
      <c r="BW1138" s="204">
        <f t="shared" si="344"/>
        <v>0</v>
      </c>
      <c r="BX1138" s="204">
        <f t="shared" si="344"/>
        <v>0</v>
      </c>
      <c r="BY1138" s="204">
        <f t="shared" si="344"/>
        <v>0</v>
      </c>
      <c r="BZ1138" s="204">
        <f t="shared" si="344"/>
        <v>0</v>
      </c>
      <c r="CA1138" s="204">
        <f t="shared" si="344"/>
        <v>0</v>
      </c>
      <c r="CB1138" s="205">
        <f t="shared" si="344"/>
        <v>0</v>
      </c>
      <c r="CC1138" s="973">
        <f>IF($Z1138=1,0,IF(AND($Z1138=0,BX1138&gt;0),1,IF(AND($Z1138=0,BZ1138&gt;0),1,IF(AND($Z1138=0,CB1138&gt;0),1,0))))</f>
        <v>0</v>
      </c>
      <c r="CD1138" s="973">
        <f>IF($Z1138=0,0,IF(AND($Z1138=1,BW1138&gt;0),1,IF(AND($Z1138=1,BY1138&gt;0),1,IF(AND($Z1138=1,CA1138&gt;0),1,0))))</f>
        <v>0</v>
      </c>
      <c r="CE1138" s="11"/>
      <c r="CF1138" s="11"/>
      <c r="CG1138" s="11"/>
      <c r="CH1138" s="11"/>
      <c r="CI1138" s="11"/>
      <c r="CJ1138" s="11"/>
      <c r="CK1138" s="11"/>
      <c r="CL1138" s="11"/>
      <c r="CM1138" s="11"/>
    </row>
    <row r="1139" spans="1:91" ht="14.25" customHeight="1">
      <c r="A1139" s="950" t="str">
        <f>A1138</f>
        <v/>
      </c>
      <c r="B1139" s="57"/>
      <c r="C1139" s="2051"/>
      <c r="D1139" s="2053"/>
      <c r="E1139" s="2051"/>
      <c r="F1139" s="2772"/>
      <c r="G1139" s="1121">
        <f>Import!Q1836</f>
        <v>0</v>
      </c>
      <c r="H1139" s="2774"/>
      <c r="I1139" s="450"/>
      <c r="J1139" s="2775"/>
      <c r="K1139" s="450"/>
      <c r="L1139" s="2775"/>
      <c r="M1139" s="450"/>
      <c r="N1139" s="2775"/>
      <c r="O1139" s="450"/>
      <c r="P1139" s="2775"/>
      <c r="Q1139" s="11"/>
      <c r="R1139" s="11"/>
      <c r="S1139" s="397"/>
      <c r="T1139" s="419"/>
      <c r="U1139" s="444">
        <f>Import!N1837</f>
        <v>0</v>
      </c>
      <c r="V1139" s="11"/>
      <c r="W1139" s="306"/>
      <c r="X1139" s="306"/>
      <c r="Y1139" s="306"/>
      <c r="Z1139" s="11"/>
      <c r="AE1139" s="204"/>
      <c r="AF1139" s="204"/>
      <c r="AG1139" s="204"/>
      <c r="AH1139" s="204"/>
      <c r="AI1139" s="922"/>
      <c r="AJ1139" s="205"/>
      <c r="AK1139" s="973"/>
      <c r="AL1139" s="973">
        <f>AL1138</f>
        <v>0</v>
      </c>
      <c r="AP1139" s="204"/>
      <c r="AQ1139" s="204"/>
      <c r="AR1139" s="204"/>
      <c r="AS1139" s="204"/>
      <c r="AT1139" s="204"/>
      <c r="AU1139" s="205"/>
      <c r="AV1139" s="973"/>
      <c r="AW1139" s="973">
        <f>AW1138</f>
        <v>0</v>
      </c>
      <c r="BA1139" s="204"/>
      <c r="BB1139" s="204"/>
      <c r="BC1139" s="204"/>
      <c r="BD1139" s="204"/>
      <c r="BE1139" s="204"/>
      <c r="BF1139" s="205"/>
      <c r="BG1139" s="973"/>
      <c r="BH1139" s="973">
        <f>BH1138</f>
        <v>0</v>
      </c>
      <c r="BL1139" s="204"/>
      <c r="BM1139" s="204"/>
      <c r="BN1139" s="204"/>
      <c r="BO1139" s="204"/>
      <c r="BP1139" s="204"/>
      <c r="BQ1139" s="205"/>
      <c r="BR1139" s="973"/>
      <c r="BS1139" s="973">
        <f>BS1138</f>
        <v>0</v>
      </c>
      <c r="BW1139" s="204"/>
      <c r="BX1139" s="204"/>
      <c r="BY1139" s="204"/>
      <c r="BZ1139" s="204"/>
      <c r="CA1139" s="204"/>
      <c r="CB1139" s="205"/>
      <c r="CC1139" s="973"/>
      <c r="CD1139" s="973">
        <f>CD1138</f>
        <v>0</v>
      </c>
      <c r="CE1139" s="11"/>
      <c r="CF1139" s="11"/>
      <c r="CG1139" s="11"/>
      <c r="CH1139" s="11"/>
      <c r="CI1139" s="11"/>
      <c r="CJ1139" s="11"/>
      <c r="CK1139" s="11"/>
      <c r="CL1139" s="11"/>
      <c r="CM1139" s="11"/>
    </row>
    <row r="1140" spans="1:91" ht="24.75" customHeight="1">
      <c r="A1140" s="949" t="str">
        <f>IF(E1140&gt;0,"Wypełnione","")</f>
        <v/>
      </c>
      <c r="B1140" s="57"/>
      <c r="C1140" s="2050">
        <f>'Og s3a'!C1849</f>
        <v>0</v>
      </c>
      <c r="D1140" s="2052">
        <f>'Og s3a'!E1849</f>
        <v>0</v>
      </c>
      <c r="E1140" s="2050">
        <f>'Og s3a'!F1849</f>
        <v>0</v>
      </c>
      <c r="F1140" s="2771"/>
      <c r="G1140" s="448">
        <f>T1140</f>
        <v>0</v>
      </c>
      <c r="H1140" s="2773">
        <f>U1140</f>
        <v>0</v>
      </c>
      <c r="I1140" s="451"/>
      <c r="J1140" s="2775"/>
      <c r="K1140" s="451"/>
      <c r="L1140" s="2775"/>
      <c r="M1140" s="451"/>
      <c r="N1140" s="2775"/>
      <c r="O1140" s="451"/>
      <c r="P1140" s="2775"/>
      <c r="Q1140" s="11"/>
      <c r="R1140" s="11"/>
      <c r="S1140" s="396">
        <f>'Og s3a'!G1849</f>
        <v>0</v>
      </c>
      <c r="T1140" s="398">
        <f>'Og s3a'!D1849</f>
        <v>0</v>
      </c>
      <c r="U1140" s="444">
        <f>Import!N1838</f>
        <v>0</v>
      </c>
      <c r="V1140" s="11"/>
      <c r="W1140" s="306"/>
      <c r="X1140" s="306"/>
      <c r="Y1140" s="306"/>
      <c r="Z1140" s="970">
        <f>IF(F1140=AF$7,1,0)</f>
        <v>0</v>
      </c>
      <c r="AA1140" s="970">
        <f>Z1140*D1140</f>
        <v>0</v>
      </c>
      <c r="AB1140" s="978">
        <f>IF($Z1140=0,0,IF(AF1140+AH1140+AJ1140&gt;0,$AA1140,0))</f>
        <v>0</v>
      </c>
      <c r="AC1140" s="980">
        <f>IF($Z1140=0,0,IF(AND(AB1140=0,G1141&gt;0),$AA1140,0))</f>
        <v>0</v>
      </c>
      <c r="AD1140" s="969">
        <f>AA1140-AB1140-AC1140</f>
        <v>0</v>
      </c>
      <c r="AE1140" s="204">
        <f t="shared" si="340"/>
        <v>0</v>
      </c>
      <c r="AF1140" s="204">
        <f t="shared" si="340"/>
        <v>0</v>
      </c>
      <c r="AG1140" s="204">
        <f t="shared" si="340"/>
        <v>0</v>
      </c>
      <c r="AH1140" s="204">
        <f t="shared" si="340"/>
        <v>0</v>
      </c>
      <c r="AI1140" s="922">
        <f t="shared" si="340"/>
        <v>0</v>
      </c>
      <c r="AJ1140" s="205">
        <f t="shared" si="340"/>
        <v>0</v>
      </c>
      <c r="AK1140" s="973">
        <f>IF($Z1140=1,0,IF(AND($Z1140=0,AF1140&gt;0),1,IF(AND($Z1140=0,AH1140&gt;0),1,IF(AND($Z1140=0,AJ1140&gt;0),1,0))))</f>
        <v>0</v>
      </c>
      <c r="AL1140" s="973">
        <f>IF($Z1140=0,0,IF(AND($Z1140=1,AE1140&gt;0),1,IF(AND($Z1140=1,AG1140&gt;0),1,IF(AND($Z1140=1,AI1140&gt;0),1,0))))</f>
        <v>0</v>
      </c>
      <c r="AM1140" s="978">
        <f>IF($Z1140=0,0,IF(AQ1140+AS1140+AU1140&gt;0,$AA1140,0))</f>
        <v>0</v>
      </c>
      <c r="AN1140" s="980">
        <f>IF($Z1140=0,0,IF(AND(AM1140=0,I1141&gt;0),$AA1140,0))</f>
        <v>0</v>
      </c>
      <c r="AO1140" s="969">
        <f>$AA1140-AM1140-AN1140</f>
        <v>0</v>
      </c>
      <c r="AP1140" s="204">
        <f t="shared" si="341"/>
        <v>0</v>
      </c>
      <c r="AQ1140" s="204">
        <f t="shared" si="341"/>
        <v>0</v>
      </c>
      <c r="AR1140" s="204">
        <f t="shared" si="341"/>
        <v>0</v>
      </c>
      <c r="AS1140" s="204">
        <f t="shared" si="341"/>
        <v>0</v>
      </c>
      <c r="AT1140" s="204">
        <f t="shared" si="341"/>
        <v>0</v>
      </c>
      <c r="AU1140" s="205">
        <f t="shared" si="341"/>
        <v>0</v>
      </c>
      <c r="AV1140" s="973">
        <f>IF($Z1140=1,0,IF(AND($Z1140=0,AQ1140&gt;0),1,IF(AND($Z1140=0,AS1140&gt;0),1,IF(AND($Z1140=0,AU1140&gt;0),1,0))))</f>
        <v>0</v>
      </c>
      <c r="AW1140" s="973">
        <f>IF($Z1140=0,0,IF(AND($Z1140=1,AP1140&gt;0),1,IF(AND($Z1140=1,AR1140&gt;0),1,IF(AND($Z1140=1,AT1140&gt;0),1,0))))</f>
        <v>0</v>
      </c>
      <c r="AX1140" s="978">
        <f>IF($Z1140=0,0,IF(BB1140+BD1140+BF1140&gt;0,$AA1140,0))</f>
        <v>0</v>
      </c>
      <c r="AY1140" s="980">
        <f>IF($Z1140=0,0,IF(AND(AX1140=0,K1141&gt;0),$AA1140,0))</f>
        <v>0</v>
      </c>
      <c r="AZ1140" s="969">
        <f>$AA1140-AX1140-AY1140</f>
        <v>0</v>
      </c>
      <c r="BA1140" s="204">
        <f t="shared" si="342"/>
        <v>0</v>
      </c>
      <c r="BB1140" s="204">
        <f t="shared" si="342"/>
        <v>0</v>
      </c>
      <c r="BC1140" s="204">
        <f t="shared" si="342"/>
        <v>0</v>
      </c>
      <c r="BD1140" s="204">
        <f t="shared" si="342"/>
        <v>0</v>
      </c>
      <c r="BE1140" s="204">
        <f t="shared" si="342"/>
        <v>0</v>
      </c>
      <c r="BF1140" s="205">
        <f t="shared" si="342"/>
        <v>0</v>
      </c>
      <c r="BG1140" s="973">
        <f>IF($Z1140=1,0,IF(AND($Z1140=0,BB1140&gt;0),1,IF(AND($Z1140=0,BD1140&gt;0),1,IF(AND($Z1140=0,BF1140&gt;0),1,0))))</f>
        <v>0</v>
      </c>
      <c r="BH1140" s="973">
        <f>IF($Z1140=0,0,IF(AND($Z1140=1,BA1140&gt;0),1,IF(AND($Z1140=1,BC1140&gt;0),1,IF(AND($Z1140=1,BE1140&gt;0),1,0))))</f>
        <v>0</v>
      </c>
      <c r="BI1140" s="978">
        <f>IF($Z1140=0,0,IF(BM1140+BO1140+BQ1140&gt;0,$AA1140,0))</f>
        <v>0</v>
      </c>
      <c r="BJ1140" s="980">
        <f>IF($Z1140=0,0,IF(AND(BI1140=0,M1141&gt;0),$AA1140,0))</f>
        <v>0</v>
      </c>
      <c r="BK1140" s="969">
        <f>$AA1140-BI1140-BJ1140</f>
        <v>0</v>
      </c>
      <c r="BL1140" s="204">
        <f t="shared" si="343"/>
        <v>0</v>
      </c>
      <c r="BM1140" s="204">
        <f t="shared" si="343"/>
        <v>0</v>
      </c>
      <c r="BN1140" s="204">
        <f t="shared" si="343"/>
        <v>0</v>
      </c>
      <c r="BO1140" s="204">
        <f t="shared" si="343"/>
        <v>0</v>
      </c>
      <c r="BP1140" s="204">
        <f t="shared" si="343"/>
        <v>0</v>
      </c>
      <c r="BQ1140" s="205">
        <f t="shared" si="343"/>
        <v>0</v>
      </c>
      <c r="BR1140" s="973">
        <f>IF($Z1140=1,0,IF(AND($Z1140=0,BM1140&gt;0),1,IF(AND($Z1140=0,BO1140&gt;0),1,IF(AND($Z1140=0,BQ1140&gt;0),1,0))))</f>
        <v>0</v>
      </c>
      <c r="BS1140" s="973">
        <f>IF($Z1140=0,0,IF(AND($Z1140=1,BL1140&gt;0),1,IF(AND($Z1140=1,BN1140&gt;0),1,IF(AND($Z1140=1,BP1140&gt;0),1,0))))</f>
        <v>0</v>
      </c>
      <c r="BT1140" s="978">
        <f>IF($Z1140=0,0,IF(BX1140+BZ1140+CB1140&gt;0,$AA1140,0))</f>
        <v>0</v>
      </c>
      <c r="BU1140" s="980">
        <f>IF($Z1140=0,0,IF(AND(BT1140=0,O1141&gt;0),$AA1140,0))</f>
        <v>0</v>
      </c>
      <c r="BV1140" s="969">
        <f>$AA1140-BT1140-BU1140</f>
        <v>0</v>
      </c>
      <c r="BW1140" s="204">
        <f t="shared" si="344"/>
        <v>0</v>
      </c>
      <c r="BX1140" s="204">
        <f t="shared" si="344"/>
        <v>0</v>
      </c>
      <c r="BY1140" s="204">
        <f t="shared" si="344"/>
        <v>0</v>
      </c>
      <c r="BZ1140" s="204">
        <f t="shared" si="344"/>
        <v>0</v>
      </c>
      <c r="CA1140" s="204">
        <f t="shared" si="344"/>
        <v>0</v>
      </c>
      <c r="CB1140" s="205">
        <f t="shared" si="344"/>
        <v>0</v>
      </c>
      <c r="CC1140" s="973">
        <f>IF($Z1140=1,0,IF(AND($Z1140=0,BX1140&gt;0),1,IF(AND($Z1140=0,BZ1140&gt;0),1,IF(AND($Z1140=0,CB1140&gt;0),1,0))))</f>
        <v>0</v>
      </c>
      <c r="CD1140" s="973">
        <f>IF($Z1140=0,0,IF(AND($Z1140=1,BW1140&gt;0),1,IF(AND($Z1140=1,BY1140&gt;0),1,IF(AND($Z1140=1,CA1140&gt;0),1,0))))</f>
        <v>0</v>
      </c>
      <c r="CE1140" s="11"/>
      <c r="CF1140" s="11"/>
      <c r="CG1140" s="11"/>
      <c r="CH1140" s="11"/>
      <c r="CI1140" s="11"/>
      <c r="CJ1140" s="11"/>
      <c r="CK1140" s="11"/>
      <c r="CL1140" s="11"/>
      <c r="CM1140" s="11"/>
    </row>
    <row r="1141" spans="1:91" ht="14.25" customHeight="1">
      <c r="A1141" s="950" t="str">
        <f>A1140</f>
        <v/>
      </c>
      <c r="B1141" s="57"/>
      <c r="C1141" s="2051"/>
      <c r="D1141" s="2053"/>
      <c r="E1141" s="2051"/>
      <c r="F1141" s="2772"/>
      <c r="G1141" s="1121">
        <f>Import!Q1838</f>
        <v>0</v>
      </c>
      <c r="H1141" s="2774"/>
      <c r="I1141" s="450"/>
      <c r="J1141" s="2775"/>
      <c r="K1141" s="450"/>
      <c r="L1141" s="2775"/>
      <c r="M1141" s="450"/>
      <c r="N1141" s="2775"/>
      <c r="O1141" s="450"/>
      <c r="P1141" s="2775"/>
      <c r="Q1141" s="11"/>
      <c r="R1141" s="11"/>
      <c r="S1141" s="397"/>
      <c r="T1141" s="419"/>
      <c r="U1141" s="444">
        <f>Import!N1839</f>
        <v>0</v>
      </c>
      <c r="V1141" s="11"/>
      <c r="W1141" s="306"/>
      <c r="X1141" s="306"/>
      <c r="Y1141" s="306"/>
      <c r="Z1141" s="11"/>
      <c r="AE1141" s="204"/>
      <c r="AF1141" s="204"/>
      <c r="AG1141" s="204"/>
      <c r="AH1141" s="204"/>
      <c r="AI1141" s="922"/>
      <c r="AJ1141" s="205"/>
      <c r="AK1141" s="973"/>
      <c r="AL1141" s="973">
        <f>AL1140</f>
        <v>0</v>
      </c>
      <c r="AP1141" s="204"/>
      <c r="AQ1141" s="204"/>
      <c r="AR1141" s="204"/>
      <c r="AS1141" s="204"/>
      <c r="AT1141" s="204"/>
      <c r="AU1141" s="205"/>
      <c r="AV1141" s="973"/>
      <c r="AW1141" s="973">
        <f>AW1140</f>
        <v>0</v>
      </c>
      <c r="BA1141" s="204"/>
      <c r="BB1141" s="204"/>
      <c r="BC1141" s="204"/>
      <c r="BD1141" s="204"/>
      <c r="BE1141" s="204"/>
      <c r="BF1141" s="205"/>
      <c r="BG1141" s="973"/>
      <c r="BH1141" s="973">
        <f>BH1140</f>
        <v>0</v>
      </c>
      <c r="BL1141" s="204"/>
      <c r="BM1141" s="204"/>
      <c r="BN1141" s="204"/>
      <c r="BO1141" s="204"/>
      <c r="BP1141" s="204"/>
      <c r="BQ1141" s="205"/>
      <c r="BR1141" s="973"/>
      <c r="BS1141" s="973">
        <f>BS1140</f>
        <v>0</v>
      </c>
      <c r="BW1141" s="204"/>
      <c r="BX1141" s="204"/>
      <c r="BY1141" s="204"/>
      <c r="BZ1141" s="204"/>
      <c r="CA1141" s="204"/>
      <c r="CB1141" s="205"/>
      <c r="CC1141" s="973"/>
      <c r="CD1141" s="973">
        <f>CD1140</f>
        <v>0</v>
      </c>
      <c r="CE1141" s="11"/>
      <c r="CF1141" s="11"/>
      <c r="CG1141" s="11"/>
      <c r="CH1141" s="11"/>
      <c r="CI1141" s="11"/>
      <c r="CJ1141" s="11"/>
      <c r="CK1141" s="11"/>
      <c r="CL1141" s="11"/>
      <c r="CM1141" s="11"/>
    </row>
    <row r="1142" spans="1:91" ht="24.75" customHeight="1">
      <c r="A1142" s="949" t="str">
        <f>IF(E1142&gt;0,"Wypełnione","")</f>
        <v/>
      </c>
      <c r="B1142" s="57"/>
      <c r="C1142" s="2050">
        <f>'Og s3a'!C1851</f>
        <v>0</v>
      </c>
      <c r="D1142" s="2052">
        <f>'Og s3a'!E1851</f>
        <v>0</v>
      </c>
      <c r="E1142" s="2050">
        <f>'Og s3a'!F1851</f>
        <v>0</v>
      </c>
      <c r="F1142" s="2771"/>
      <c r="G1142" s="448">
        <f>T1142</f>
        <v>0</v>
      </c>
      <c r="H1142" s="2773">
        <f>U1142</f>
        <v>0</v>
      </c>
      <c r="I1142" s="451"/>
      <c r="J1142" s="2775"/>
      <c r="K1142" s="451"/>
      <c r="L1142" s="2775"/>
      <c r="M1142" s="451"/>
      <c r="N1142" s="2775"/>
      <c r="O1142" s="451"/>
      <c r="P1142" s="2775"/>
      <c r="Q1142" s="11"/>
      <c r="R1142" s="11"/>
      <c r="S1142" s="396">
        <f>'Og s3a'!G1851</f>
        <v>0</v>
      </c>
      <c r="T1142" s="398">
        <f>'Og s3a'!D1851</f>
        <v>0</v>
      </c>
      <c r="U1142" s="444">
        <f>Import!N1840</f>
        <v>0</v>
      </c>
      <c r="V1142" s="11"/>
      <c r="W1142" s="306"/>
      <c r="X1142" s="306"/>
      <c r="Y1142" s="306"/>
      <c r="Z1142" s="970">
        <f>IF(F1142=AF$7,1,0)</f>
        <v>0</v>
      </c>
      <c r="AA1142" s="970">
        <f>Z1142*D1142</f>
        <v>0</v>
      </c>
      <c r="AB1142" s="978">
        <f>IF($Z1142=0,0,IF(AF1142+AH1142+AJ1142&gt;0,$AA1142,0))</f>
        <v>0</v>
      </c>
      <c r="AC1142" s="980">
        <f>IF($Z1142=0,0,IF(AND(AB1142=0,G1143&gt;0),$AA1142,0))</f>
        <v>0</v>
      </c>
      <c r="AD1142" s="969">
        <f>AA1142-AB1142-AC1142</f>
        <v>0</v>
      </c>
      <c r="AE1142" s="204">
        <f t="shared" ref="AE1142:AJ1204" si="345">IF(AE$9=$H1142,$D1142,0)</f>
        <v>0</v>
      </c>
      <c r="AF1142" s="204">
        <f t="shared" si="345"/>
        <v>0</v>
      </c>
      <c r="AG1142" s="204">
        <f t="shared" si="345"/>
        <v>0</v>
      </c>
      <c r="AH1142" s="204">
        <f t="shared" si="345"/>
        <v>0</v>
      </c>
      <c r="AI1142" s="922">
        <f t="shared" si="345"/>
        <v>0</v>
      </c>
      <c r="AJ1142" s="205">
        <f t="shared" si="345"/>
        <v>0</v>
      </c>
      <c r="AK1142" s="973">
        <f>IF($Z1142=1,0,IF(AND($Z1142=0,AF1142&gt;0),1,IF(AND($Z1142=0,AH1142&gt;0),1,IF(AND($Z1142=0,AJ1142&gt;0),1,0))))</f>
        <v>0</v>
      </c>
      <c r="AL1142" s="973">
        <f>IF($Z1142=0,0,IF(AND($Z1142=1,AE1142&gt;0),1,IF(AND($Z1142=1,AG1142&gt;0),1,IF(AND($Z1142=1,AI1142&gt;0),1,0))))</f>
        <v>0</v>
      </c>
      <c r="AM1142" s="978">
        <f>IF($Z1142=0,0,IF(AQ1142+AS1142+AU1142&gt;0,$AA1142,0))</f>
        <v>0</v>
      </c>
      <c r="AN1142" s="980">
        <f>IF($Z1142=0,0,IF(AND(AM1142=0,I1143&gt;0),$AA1142,0))</f>
        <v>0</v>
      </c>
      <c r="AO1142" s="969">
        <f>$AA1142-AM1142-AN1142</f>
        <v>0</v>
      </c>
      <c r="AP1142" s="204">
        <f t="shared" ref="AP1142:AU1204" si="346">IF(AP$9=$J1142,$D1142,0)</f>
        <v>0</v>
      </c>
      <c r="AQ1142" s="204">
        <f t="shared" si="346"/>
        <v>0</v>
      </c>
      <c r="AR1142" s="204">
        <f t="shared" si="346"/>
        <v>0</v>
      </c>
      <c r="AS1142" s="204">
        <f t="shared" si="346"/>
        <v>0</v>
      </c>
      <c r="AT1142" s="204">
        <f t="shared" si="346"/>
        <v>0</v>
      </c>
      <c r="AU1142" s="205">
        <f t="shared" si="346"/>
        <v>0</v>
      </c>
      <c r="AV1142" s="973">
        <f>IF($Z1142=1,0,IF(AND($Z1142=0,AQ1142&gt;0),1,IF(AND($Z1142=0,AS1142&gt;0),1,IF(AND($Z1142=0,AU1142&gt;0),1,0))))</f>
        <v>0</v>
      </c>
      <c r="AW1142" s="973">
        <f>IF($Z1142=0,0,IF(AND($Z1142=1,AP1142&gt;0),1,IF(AND($Z1142=1,AR1142&gt;0),1,IF(AND($Z1142=1,AT1142&gt;0),1,0))))</f>
        <v>0</v>
      </c>
      <c r="AX1142" s="978">
        <f>IF($Z1142=0,0,IF(BB1142+BD1142+BF1142&gt;0,$AA1142,0))</f>
        <v>0</v>
      </c>
      <c r="AY1142" s="980">
        <f>IF($Z1142=0,0,IF(AND(AX1142=0,K1143&gt;0),$AA1142,0))</f>
        <v>0</v>
      </c>
      <c r="AZ1142" s="969">
        <f>$AA1142-AX1142-AY1142</f>
        <v>0</v>
      </c>
      <c r="BA1142" s="204">
        <f t="shared" ref="BA1142:BF1204" si="347">IF(BA$9=$L1142,$D1142,0)</f>
        <v>0</v>
      </c>
      <c r="BB1142" s="204">
        <f t="shared" si="347"/>
        <v>0</v>
      </c>
      <c r="BC1142" s="204">
        <f t="shared" si="347"/>
        <v>0</v>
      </c>
      <c r="BD1142" s="204">
        <f t="shared" si="347"/>
        <v>0</v>
      </c>
      <c r="BE1142" s="204">
        <f t="shared" si="347"/>
        <v>0</v>
      </c>
      <c r="BF1142" s="205">
        <f t="shared" si="347"/>
        <v>0</v>
      </c>
      <c r="BG1142" s="973">
        <f>IF($Z1142=1,0,IF(AND($Z1142=0,BB1142&gt;0),1,IF(AND($Z1142=0,BD1142&gt;0),1,IF(AND($Z1142=0,BF1142&gt;0),1,0))))</f>
        <v>0</v>
      </c>
      <c r="BH1142" s="973">
        <f>IF($Z1142=0,0,IF(AND($Z1142=1,BA1142&gt;0),1,IF(AND($Z1142=1,BC1142&gt;0),1,IF(AND($Z1142=1,BE1142&gt;0),1,0))))</f>
        <v>0</v>
      </c>
      <c r="BI1142" s="978">
        <f>IF($Z1142=0,0,IF(BM1142+BO1142+BQ1142&gt;0,$AA1142,0))</f>
        <v>0</v>
      </c>
      <c r="BJ1142" s="980">
        <f>IF($Z1142=0,0,IF(AND(BI1142=0,M1143&gt;0),$AA1142,0))</f>
        <v>0</v>
      </c>
      <c r="BK1142" s="969">
        <f>$AA1142-BI1142-BJ1142</f>
        <v>0</v>
      </c>
      <c r="BL1142" s="204">
        <f t="shared" ref="BL1142:BQ1204" si="348">IF(BL$9=$N1142,$D1142,0)</f>
        <v>0</v>
      </c>
      <c r="BM1142" s="204">
        <f t="shared" si="348"/>
        <v>0</v>
      </c>
      <c r="BN1142" s="204">
        <f t="shared" si="348"/>
        <v>0</v>
      </c>
      <c r="BO1142" s="204">
        <f t="shared" si="348"/>
        <v>0</v>
      </c>
      <c r="BP1142" s="204">
        <f t="shared" si="348"/>
        <v>0</v>
      </c>
      <c r="BQ1142" s="205">
        <f t="shared" si="348"/>
        <v>0</v>
      </c>
      <c r="BR1142" s="973">
        <f>IF($Z1142=1,0,IF(AND($Z1142=0,BM1142&gt;0),1,IF(AND($Z1142=0,BO1142&gt;0),1,IF(AND($Z1142=0,BQ1142&gt;0),1,0))))</f>
        <v>0</v>
      </c>
      <c r="BS1142" s="973">
        <f>IF($Z1142=0,0,IF(AND($Z1142=1,BL1142&gt;0),1,IF(AND($Z1142=1,BN1142&gt;0),1,IF(AND($Z1142=1,BP1142&gt;0),1,0))))</f>
        <v>0</v>
      </c>
      <c r="BT1142" s="978">
        <f>IF($Z1142=0,0,IF(BX1142+BZ1142+CB1142&gt;0,$AA1142,0))</f>
        <v>0</v>
      </c>
      <c r="BU1142" s="980">
        <f>IF($Z1142=0,0,IF(AND(BT1142=0,O1143&gt;0),$AA1142,0))</f>
        <v>0</v>
      </c>
      <c r="BV1142" s="969">
        <f>$AA1142-BT1142-BU1142</f>
        <v>0</v>
      </c>
      <c r="BW1142" s="204">
        <f t="shared" ref="BW1142:CB1204" si="349">IF(BW$9=$P1142,$D1142,0)</f>
        <v>0</v>
      </c>
      <c r="BX1142" s="204">
        <f t="shared" si="349"/>
        <v>0</v>
      </c>
      <c r="BY1142" s="204">
        <f t="shared" si="349"/>
        <v>0</v>
      </c>
      <c r="BZ1142" s="204">
        <f t="shared" si="349"/>
        <v>0</v>
      </c>
      <c r="CA1142" s="204">
        <f t="shared" si="349"/>
        <v>0</v>
      </c>
      <c r="CB1142" s="205">
        <f t="shared" si="349"/>
        <v>0</v>
      </c>
      <c r="CC1142" s="973">
        <f>IF($Z1142=1,0,IF(AND($Z1142=0,BX1142&gt;0),1,IF(AND($Z1142=0,BZ1142&gt;0),1,IF(AND($Z1142=0,CB1142&gt;0),1,0))))</f>
        <v>0</v>
      </c>
      <c r="CD1142" s="973">
        <f>IF($Z1142=0,0,IF(AND($Z1142=1,BW1142&gt;0),1,IF(AND($Z1142=1,BY1142&gt;0),1,IF(AND($Z1142=1,CA1142&gt;0),1,0))))</f>
        <v>0</v>
      </c>
      <c r="CE1142" s="11"/>
      <c r="CF1142" s="11"/>
      <c r="CG1142" s="11"/>
      <c r="CH1142" s="11"/>
      <c r="CI1142" s="11"/>
      <c r="CJ1142" s="11"/>
      <c r="CK1142" s="11"/>
      <c r="CL1142" s="11"/>
      <c r="CM1142" s="11"/>
    </row>
    <row r="1143" spans="1:91" ht="14.25" customHeight="1">
      <c r="A1143" s="950" t="str">
        <f>A1142</f>
        <v/>
      </c>
      <c r="B1143" s="57"/>
      <c r="C1143" s="2051"/>
      <c r="D1143" s="2053"/>
      <c r="E1143" s="2051"/>
      <c r="F1143" s="2772"/>
      <c r="G1143" s="1121">
        <f>Import!Q1840</f>
        <v>0</v>
      </c>
      <c r="H1143" s="2774"/>
      <c r="I1143" s="450"/>
      <c r="J1143" s="2775"/>
      <c r="K1143" s="450"/>
      <c r="L1143" s="2775"/>
      <c r="M1143" s="450"/>
      <c r="N1143" s="2775"/>
      <c r="O1143" s="450"/>
      <c r="P1143" s="2775"/>
      <c r="Q1143" s="11"/>
      <c r="R1143" s="11"/>
      <c r="S1143" s="397"/>
      <c r="T1143" s="419"/>
      <c r="U1143" s="444">
        <f>Import!N1841</f>
        <v>0</v>
      </c>
      <c r="V1143" s="11"/>
      <c r="W1143" s="306"/>
      <c r="X1143" s="306"/>
      <c r="Y1143" s="306"/>
      <c r="Z1143" s="11"/>
      <c r="AE1143" s="204"/>
      <c r="AF1143" s="204"/>
      <c r="AG1143" s="204"/>
      <c r="AH1143" s="204"/>
      <c r="AI1143" s="922"/>
      <c r="AJ1143" s="205"/>
      <c r="AK1143" s="973"/>
      <c r="AL1143" s="973">
        <f>AL1142</f>
        <v>0</v>
      </c>
      <c r="AP1143" s="204"/>
      <c r="AQ1143" s="204"/>
      <c r="AR1143" s="204"/>
      <c r="AS1143" s="204"/>
      <c r="AT1143" s="204"/>
      <c r="AU1143" s="205"/>
      <c r="AV1143" s="973"/>
      <c r="AW1143" s="973">
        <f>AW1142</f>
        <v>0</v>
      </c>
      <c r="BA1143" s="204"/>
      <c r="BB1143" s="204"/>
      <c r="BC1143" s="204"/>
      <c r="BD1143" s="204"/>
      <c r="BE1143" s="204"/>
      <c r="BF1143" s="205"/>
      <c r="BG1143" s="973"/>
      <c r="BH1143" s="973">
        <f>BH1142</f>
        <v>0</v>
      </c>
      <c r="BL1143" s="204"/>
      <c r="BM1143" s="204"/>
      <c r="BN1143" s="204"/>
      <c r="BO1143" s="204"/>
      <c r="BP1143" s="204"/>
      <c r="BQ1143" s="205"/>
      <c r="BR1143" s="973"/>
      <c r="BS1143" s="973">
        <f>BS1142</f>
        <v>0</v>
      </c>
      <c r="BW1143" s="204"/>
      <c r="BX1143" s="204"/>
      <c r="BY1143" s="204"/>
      <c r="BZ1143" s="204"/>
      <c r="CA1143" s="204"/>
      <c r="CB1143" s="205"/>
      <c r="CC1143" s="973"/>
      <c r="CD1143" s="973">
        <f>CD1142</f>
        <v>0</v>
      </c>
      <c r="CE1143" s="11"/>
      <c r="CF1143" s="11"/>
      <c r="CG1143" s="11"/>
      <c r="CH1143" s="11"/>
      <c r="CI1143" s="11"/>
      <c r="CJ1143" s="11"/>
      <c r="CK1143" s="11"/>
      <c r="CL1143" s="11"/>
      <c r="CM1143" s="11"/>
    </row>
    <row r="1144" spans="1:91" ht="24.75" customHeight="1">
      <c r="A1144" s="949" t="str">
        <f>IF(E1144&gt;0,"Wypełnione","")</f>
        <v/>
      </c>
      <c r="B1144" s="57"/>
      <c r="C1144" s="2050">
        <f>'Og s3a'!C1853</f>
        <v>0</v>
      </c>
      <c r="D1144" s="2052">
        <f>'Og s3a'!E1853</f>
        <v>0</v>
      </c>
      <c r="E1144" s="2050">
        <f>'Og s3a'!F1853</f>
        <v>0</v>
      </c>
      <c r="F1144" s="2771"/>
      <c r="G1144" s="448">
        <f>T1144</f>
        <v>0</v>
      </c>
      <c r="H1144" s="2773">
        <f>U1144</f>
        <v>0</v>
      </c>
      <c r="I1144" s="451"/>
      <c r="J1144" s="2775"/>
      <c r="K1144" s="451"/>
      <c r="L1144" s="2775"/>
      <c r="M1144" s="451"/>
      <c r="N1144" s="2775"/>
      <c r="O1144" s="451"/>
      <c r="P1144" s="2775"/>
      <c r="Q1144" s="11"/>
      <c r="R1144" s="11"/>
      <c r="S1144" s="396">
        <f>'Og s3a'!G1853</f>
        <v>0</v>
      </c>
      <c r="T1144" s="398">
        <f>'Og s3a'!D1853</f>
        <v>0</v>
      </c>
      <c r="U1144" s="444">
        <f>Import!N1842</f>
        <v>0</v>
      </c>
      <c r="V1144" s="11"/>
      <c r="W1144" s="306"/>
      <c r="X1144" s="306"/>
      <c r="Y1144" s="306"/>
      <c r="Z1144" s="970">
        <f>IF(F1144=AF$7,1,0)</f>
        <v>0</v>
      </c>
      <c r="AA1144" s="970">
        <f>Z1144*D1144</f>
        <v>0</v>
      </c>
      <c r="AB1144" s="978">
        <f>IF($Z1144=0,0,IF(AF1144+AH1144+AJ1144&gt;0,$AA1144,0))</f>
        <v>0</v>
      </c>
      <c r="AC1144" s="980">
        <f>IF($Z1144=0,0,IF(AND(AB1144=0,G1145&gt;0),$AA1144,0))</f>
        <v>0</v>
      </c>
      <c r="AD1144" s="969">
        <f>AA1144-AB1144-AC1144</f>
        <v>0</v>
      </c>
      <c r="AE1144" s="204">
        <f t="shared" si="345"/>
        <v>0</v>
      </c>
      <c r="AF1144" s="204">
        <f t="shared" si="345"/>
        <v>0</v>
      </c>
      <c r="AG1144" s="204">
        <f t="shared" si="345"/>
        <v>0</v>
      </c>
      <c r="AH1144" s="204">
        <f t="shared" si="345"/>
        <v>0</v>
      </c>
      <c r="AI1144" s="922">
        <f t="shared" si="345"/>
        <v>0</v>
      </c>
      <c r="AJ1144" s="205">
        <f t="shared" si="345"/>
        <v>0</v>
      </c>
      <c r="AK1144" s="973">
        <f>IF($Z1144=1,0,IF(AND($Z1144=0,AF1144&gt;0),1,IF(AND($Z1144=0,AH1144&gt;0),1,IF(AND($Z1144=0,AJ1144&gt;0),1,0))))</f>
        <v>0</v>
      </c>
      <c r="AL1144" s="973">
        <f>IF($Z1144=0,0,IF(AND($Z1144=1,AE1144&gt;0),1,IF(AND($Z1144=1,AG1144&gt;0),1,IF(AND($Z1144=1,AI1144&gt;0),1,0))))</f>
        <v>0</v>
      </c>
      <c r="AM1144" s="978">
        <f>IF($Z1144=0,0,IF(AQ1144+AS1144+AU1144&gt;0,$AA1144,0))</f>
        <v>0</v>
      </c>
      <c r="AN1144" s="980">
        <f>IF($Z1144=0,0,IF(AND(AM1144=0,I1145&gt;0),$AA1144,0))</f>
        <v>0</v>
      </c>
      <c r="AO1144" s="969">
        <f>$AA1144-AM1144-AN1144</f>
        <v>0</v>
      </c>
      <c r="AP1144" s="204">
        <f t="shared" si="346"/>
        <v>0</v>
      </c>
      <c r="AQ1144" s="204">
        <f t="shared" si="346"/>
        <v>0</v>
      </c>
      <c r="AR1144" s="204">
        <f t="shared" si="346"/>
        <v>0</v>
      </c>
      <c r="AS1144" s="204">
        <f t="shared" si="346"/>
        <v>0</v>
      </c>
      <c r="AT1144" s="204">
        <f t="shared" si="346"/>
        <v>0</v>
      </c>
      <c r="AU1144" s="205">
        <f t="shared" si="346"/>
        <v>0</v>
      </c>
      <c r="AV1144" s="973">
        <f>IF($Z1144=1,0,IF(AND($Z1144=0,AQ1144&gt;0),1,IF(AND($Z1144=0,AS1144&gt;0),1,IF(AND($Z1144=0,AU1144&gt;0),1,0))))</f>
        <v>0</v>
      </c>
      <c r="AW1144" s="973">
        <f>IF($Z1144=0,0,IF(AND($Z1144=1,AP1144&gt;0),1,IF(AND($Z1144=1,AR1144&gt;0),1,IF(AND($Z1144=1,AT1144&gt;0),1,0))))</f>
        <v>0</v>
      </c>
      <c r="AX1144" s="978">
        <f>IF($Z1144=0,0,IF(BB1144+BD1144+BF1144&gt;0,$AA1144,0))</f>
        <v>0</v>
      </c>
      <c r="AY1144" s="980">
        <f>IF($Z1144=0,0,IF(AND(AX1144=0,K1145&gt;0),$AA1144,0))</f>
        <v>0</v>
      </c>
      <c r="AZ1144" s="969">
        <f>$AA1144-AX1144-AY1144</f>
        <v>0</v>
      </c>
      <c r="BA1144" s="204">
        <f t="shared" si="347"/>
        <v>0</v>
      </c>
      <c r="BB1144" s="204">
        <f t="shared" si="347"/>
        <v>0</v>
      </c>
      <c r="BC1144" s="204">
        <f t="shared" si="347"/>
        <v>0</v>
      </c>
      <c r="BD1144" s="204">
        <f t="shared" si="347"/>
        <v>0</v>
      </c>
      <c r="BE1144" s="204">
        <f t="shared" si="347"/>
        <v>0</v>
      </c>
      <c r="BF1144" s="205">
        <f t="shared" si="347"/>
        <v>0</v>
      </c>
      <c r="BG1144" s="973">
        <f>IF($Z1144=1,0,IF(AND($Z1144=0,BB1144&gt;0),1,IF(AND($Z1144=0,BD1144&gt;0),1,IF(AND($Z1144=0,BF1144&gt;0),1,0))))</f>
        <v>0</v>
      </c>
      <c r="BH1144" s="973">
        <f>IF($Z1144=0,0,IF(AND($Z1144=1,BA1144&gt;0),1,IF(AND($Z1144=1,BC1144&gt;0),1,IF(AND($Z1144=1,BE1144&gt;0),1,0))))</f>
        <v>0</v>
      </c>
      <c r="BI1144" s="978">
        <f>IF($Z1144=0,0,IF(BM1144+BO1144+BQ1144&gt;0,$AA1144,0))</f>
        <v>0</v>
      </c>
      <c r="BJ1144" s="980">
        <f>IF($Z1144=0,0,IF(AND(BI1144=0,M1145&gt;0),$AA1144,0))</f>
        <v>0</v>
      </c>
      <c r="BK1144" s="969">
        <f>$AA1144-BI1144-BJ1144</f>
        <v>0</v>
      </c>
      <c r="BL1144" s="204">
        <f t="shared" si="348"/>
        <v>0</v>
      </c>
      <c r="BM1144" s="204">
        <f t="shared" si="348"/>
        <v>0</v>
      </c>
      <c r="BN1144" s="204">
        <f t="shared" si="348"/>
        <v>0</v>
      </c>
      <c r="BO1144" s="204">
        <f t="shared" si="348"/>
        <v>0</v>
      </c>
      <c r="BP1144" s="204">
        <f t="shared" si="348"/>
        <v>0</v>
      </c>
      <c r="BQ1144" s="205">
        <f t="shared" si="348"/>
        <v>0</v>
      </c>
      <c r="BR1144" s="973">
        <f>IF($Z1144=1,0,IF(AND($Z1144=0,BM1144&gt;0),1,IF(AND($Z1144=0,BO1144&gt;0),1,IF(AND($Z1144=0,BQ1144&gt;0),1,0))))</f>
        <v>0</v>
      </c>
      <c r="BS1144" s="973">
        <f>IF($Z1144=0,0,IF(AND($Z1144=1,BL1144&gt;0),1,IF(AND($Z1144=1,BN1144&gt;0),1,IF(AND($Z1144=1,BP1144&gt;0),1,0))))</f>
        <v>0</v>
      </c>
      <c r="BT1144" s="978">
        <f>IF($Z1144=0,0,IF(BX1144+BZ1144+CB1144&gt;0,$AA1144,0))</f>
        <v>0</v>
      </c>
      <c r="BU1144" s="980">
        <f>IF($Z1144=0,0,IF(AND(BT1144=0,O1145&gt;0),$AA1144,0))</f>
        <v>0</v>
      </c>
      <c r="BV1144" s="969">
        <f>$AA1144-BT1144-BU1144</f>
        <v>0</v>
      </c>
      <c r="BW1144" s="204">
        <f t="shared" si="349"/>
        <v>0</v>
      </c>
      <c r="BX1144" s="204">
        <f t="shared" si="349"/>
        <v>0</v>
      </c>
      <c r="BY1144" s="204">
        <f t="shared" si="349"/>
        <v>0</v>
      </c>
      <c r="BZ1144" s="204">
        <f t="shared" si="349"/>
        <v>0</v>
      </c>
      <c r="CA1144" s="204">
        <f t="shared" si="349"/>
        <v>0</v>
      </c>
      <c r="CB1144" s="205">
        <f t="shared" si="349"/>
        <v>0</v>
      </c>
      <c r="CC1144" s="973">
        <f>IF($Z1144=1,0,IF(AND($Z1144=0,BX1144&gt;0),1,IF(AND($Z1144=0,BZ1144&gt;0),1,IF(AND($Z1144=0,CB1144&gt;0),1,0))))</f>
        <v>0</v>
      </c>
      <c r="CD1144" s="973">
        <f>IF($Z1144=0,0,IF(AND($Z1144=1,BW1144&gt;0),1,IF(AND($Z1144=1,BY1144&gt;0),1,IF(AND($Z1144=1,CA1144&gt;0),1,0))))</f>
        <v>0</v>
      </c>
      <c r="CE1144" s="11"/>
      <c r="CF1144" s="11"/>
      <c r="CG1144" s="11"/>
      <c r="CH1144" s="11"/>
      <c r="CI1144" s="11"/>
      <c r="CJ1144" s="11"/>
      <c r="CK1144" s="11"/>
      <c r="CL1144" s="11"/>
      <c r="CM1144" s="11"/>
    </row>
    <row r="1145" spans="1:91" ht="14.25" customHeight="1">
      <c r="A1145" s="950" t="str">
        <f>A1144</f>
        <v/>
      </c>
      <c r="B1145" s="57"/>
      <c r="C1145" s="2051"/>
      <c r="D1145" s="2053"/>
      <c r="E1145" s="2051"/>
      <c r="F1145" s="2772"/>
      <c r="G1145" s="1121">
        <f>Import!Q1842</f>
        <v>0</v>
      </c>
      <c r="H1145" s="2774"/>
      <c r="I1145" s="450"/>
      <c r="J1145" s="2775"/>
      <c r="K1145" s="450"/>
      <c r="L1145" s="2775"/>
      <c r="M1145" s="450"/>
      <c r="N1145" s="2775"/>
      <c r="O1145" s="450"/>
      <c r="P1145" s="2775"/>
      <c r="Q1145" s="11"/>
      <c r="R1145" s="11"/>
      <c r="S1145" s="397"/>
      <c r="T1145" s="419"/>
      <c r="U1145" s="444">
        <f>Import!N1843</f>
        <v>0</v>
      </c>
      <c r="V1145" s="11"/>
      <c r="W1145" s="306"/>
      <c r="X1145" s="306"/>
      <c r="Y1145" s="306"/>
      <c r="Z1145" s="11"/>
      <c r="AE1145" s="204"/>
      <c r="AF1145" s="204"/>
      <c r="AG1145" s="204"/>
      <c r="AH1145" s="204"/>
      <c r="AI1145" s="922"/>
      <c r="AJ1145" s="205"/>
      <c r="AK1145" s="973"/>
      <c r="AL1145" s="973">
        <f>AL1144</f>
        <v>0</v>
      </c>
      <c r="AP1145" s="204"/>
      <c r="AQ1145" s="204"/>
      <c r="AR1145" s="204"/>
      <c r="AS1145" s="204"/>
      <c r="AT1145" s="204"/>
      <c r="AU1145" s="205"/>
      <c r="AV1145" s="973"/>
      <c r="AW1145" s="973">
        <f>AW1144</f>
        <v>0</v>
      </c>
      <c r="BA1145" s="204"/>
      <c r="BB1145" s="204"/>
      <c r="BC1145" s="204"/>
      <c r="BD1145" s="204"/>
      <c r="BE1145" s="204"/>
      <c r="BF1145" s="205"/>
      <c r="BG1145" s="973"/>
      <c r="BH1145" s="973">
        <f>BH1144</f>
        <v>0</v>
      </c>
      <c r="BL1145" s="204"/>
      <c r="BM1145" s="204"/>
      <c r="BN1145" s="204"/>
      <c r="BO1145" s="204"/>
      <c r="BP1145" s="204"/>
      <c r="BQ1145" s="205"/>
      <c r="BR1145" s="973"/>
      <c r="BS1145" s="973">
        <f>BS1144</f>
        <v>0</v>
      </c>
      <c r="BW1145" s="204"/>
      <c r="BX1145" s="204"/>
      <c r="BY1145" s="204"/>
      <c r="BZ1145" s="204"/>
      <c r="CA1145" s="204"/>
      <c r="CB1145" s="205"/>
      <c r="CC1145" s="973"/>
      <c r="CD1145" s="973">
        <f>CD1144</f>
        <v>0</v>
      </c>
      <c r="CE1145" s="11"/>
      <c r="CF1145" s="11"/>
      <c r="CG1145" s="11"/>
      <c r="CH1145" s="11"/>
      <c r="CI1145" s="11"/>
      <c r="CJ1145" s="11"/>
      <c r="CK1145" s="11"/>
      <c r="CL1145" s="11"/>
      <c r="CM1145" s="11"/>
    </row>
    <row r="1146" spans="1:91" ht="24.75" customHeight="1">
      <c r="A1146" s="949" t="str">
        <f>IF(E1146&gt;0,"Wypełnione","")</f>
        <v/>
      </c>
      <c r="B1146" s="57"/>
      <c r="C1146" s="2050">
        <f>'Og s3a'!C1855</f>
        <v>0</v>
      </c>
      <c r="D1146" s="2052">
        <f>'Og s3a'!E1855</f>
        <v>0</v>
      </c>
      <c r="E1146" s="2050">
        <f>'Og s3a'!F1855</f>
        <v>0</v>
      </c>
      <c r="F1146" s="2771"/>
      <c r="G1146" s="448">
        <f>T1146</f>
        <v>0</v>
      </c>
      <c r="H1146" s="2773">
        <f>U1146</f>
        <v>0</v>
      </c>
      <c r="I1146" s="451"/>
      <c r="J1146" s="2775"/>
      <c r="K1146" s="451"/>
      <c r="L1146" s="2775"/>
      <c r="M1146" s="451"/>
      <c r="N1146" s="2775"/>
      <c r="O1146" s="451"/>
      <c r="P1146" s="2775"/>
      <c r="Q1146" s="11"/>
      <c r="R1146" s="11"/>
      <c r="S1146" s="396">
        <f>'Og s3a'!G1855</f>
        <v>0</v>
      </c>
      <c r="T1146" s="398">
        <f>'Og s3a'!D1855</f>
        <v>0</v>
      </c>
      <c r="U1146" s="444">
        <f>Import!N1844</f>
        <v>0</v>
      </c>
      <c r="V1146" s="11"/>
      <c r="W1146" s="306"/>
      <c r="X1146" s="306"/>
      <c r="Y1146" s="306"/>
      <c r="Z1146" s="970">
        <f>IF(F1146=AF$7,1,0)</f>
        <v>0</v>
      </c>
      <c r="AA1146" s="970">
        <f>Z1146*D1146</f>
        <v>0</v>
      </c>
      <c r="AB1146" s="978">
        <f>IF($Z1146=0,0,IF(AF1146+AH1146+AJ1146&gt;0,$AA1146,0))</f>
        <v>0</v>
      </c>
      <c r="AC1146" s="980">
        <f>IF($Z1146=0,0,IF(AND(AB1146=0,G1147&gt;0),$AA1146,0))</f>
        <v>0</v>
      </c>
      <c r="AD1146" s="969">
        <f>AA1146-AB1146-AC1146</f>
        <v>0</v>
      </c>
      <c r="AE1146" s="204">
        <f t="shared" si="345"/>
        <v>0</v>
      </c>
      <c r="AF1146" s="204">
        <f t="shared" si="345"/>
        <v>0</v>
      </c>
      <c r="AG1146" s="204">
        <f t="shared" si="345"/>
        <v>0</v>
      </c>
      <c r="AH1146" s="204">
        <f t="shared" si="345"/>
        <v>0</v>
      </c>
      <c r="AI1146" s="922">
        <f t="shared" si="345"/>
        <v>0</v>
      </c>
      <c r="AJ1146" s="205">
        <f t="shared" si="345"/>
        <v>0</v>
      </c>
      <c r="AK1146" s="973">
        <f>IF($Z1146=1,0,IF(AND($Z1146=0,AF1146&gt;0),1,IF(AND($Z1146=0,AH1146&gt;0),1,IF(AND($Z1146=0,AJ1146&gt;0),1,0))))</f>
        <v>0</v>
      </c>
      <c r="AL1146" s="973">
        <f>IF($Z1146=0,0,IF(AND($Z1146=1,AE1146&gt;0),1,IF(AND($Z1146=1,AG1146&gt;0),1,IF(AND($Z1146=1,AI1146&gt;0),1,0))))</f>
        <v>0</v>
      </c>
      <c r="AM1146" s="978">
        <f>IF($Z1146=0,0,IF(AQ1146+AS1146+AU1146&gt;0,$AA1146,0))</f>
        <v>0</v>
      </c>
      <c r="AN1146" s="980">
        <f>IF($Z1146=0,0,IF(AND(AM1146=0,I1147&gt;0),$AA1146,0))</f>
        <v>0</v>
      </c>
      <c r="AO1146" s="969">
        <f>$AA1146-AM1146-AN1146</f>
        <v>0</v>
      </c>
      <c r="AP1146" s="204">
        <f t="shared" si="346"/>
        <v>0</v>
      </c>
      <c r="AQ1146" s="204">
        <f t="shared" si="346"/>
        <v>0</v>
      </c>
      <c r="AR1146" s="204">
        <f t="shared" si="346"/>
        <v>0</v>
      </c>
      <c r="AS1146" s="204">
        <f t="shared" si="346"/>
        <v>0</v>
      </c>
      <c r="AT1146" s="204">
        <f t="shared" si="346"/>
        <v>0</v>
      </c>
      <c r="AU1146" s="205">
        <f t="shared" si="346"/>
        <v>0</v>
      </c>
      <c r="AV1146" s="973">
        <f>IF($Z1146=1,0,IF(AND($Z1146=0,AQ1146&gt;0),1,IF(AND($Z1146=0,AS1146&gt;0),1,IF(AND($Z1146=0,AU1146&gt;0),1,0))))</f>
        <v>0</v>
      </c>
      <c r="AW1146" s="973">
        <f>IF($Z1146=0,0,IF(AND($Z1146=1,AP1146&gt;0),1,IF(AND($Z1146=1,AR1146&gt;0),1,IF(AND($Z1146=1,AT1146&gt;0),1,0))))</f>
        <v>0</v>
      </c>
      <c r="AX1146" s="978">
        <f>IF($Z1146=0,0,IF(BB1146+BD1146+BF1146&gt;0,$AA1146,0))</f>
        <v>0</v>
      </c>
      <c r="AY1146" s="980">
        <f>IF($Z1146=0,0,IF(AND(AX1146=0,K1147&gt;0),$AA1146,0))</f>
        <v>0</v>
      </c>
      <c r="AZ1146" s="969">
        <f>$AA1146-AX1146-AY1146</f>
        <v>0</v>
      </c>
      <c r="BA1146" s="204">
        <f t="shared" si="347"/>
        <v>0</v>
      </c>
      <c r="BB1146" s="204">
        <f t="shared" si="347"/>
        <v>0</v>
      </c>
      <c r="BC1146" s="204">
        <f t="shared" si="347"/>
        <v>0</v>
      </c>
      <c r="BD1146" s="204">
        <f t="shared" si="347"/>
        <v>0</v>
      </c>
      <c r="BE1146" s="204">
        <f t="shared" si="347"/>
        <v>0</v>
      </c>
      <c r="BF1146" s="205">
        <f t="shared" si="347"/>
        <v>0</v>
      </c>
      <c r="BG1146" s="973">
        <f>IF($Z1146=1,0,IF(AND($Z1146=0,BB1146&gt;0),1,IF(AND($Z1146=0,BD1146&gt;0),1,IF(AND($Z1146=0,BF1146&gt;0),1,0))))</f>
        <v>0</v>
      </c>
      <c r="BH1146" s="973">
        <f>IF($Z1146=0,0,IF(AND($Z1146=1,BA1146&gt;0),1,IF(AND($Z1146=1,BC1146&gt;0),1,IF(AND($Z1146=1,BE1146&gt;0),1,0))))</f>
        <v>0</v>
      </c>
      <c r="BI1146" s="978">
        <f>IF($Z1146=0,0,IF(BM1146+BO1146+BQ1146&gt;0,$AA1146,0))</f>
        <v>0</v>
      </c>
      <c r="BJ1146" s="980">
        <f>IF($Z1146=0,0,IF(AND(BI1146=0,M1147&gt;0),$AA1146,0))</f>
        <v>0</v>
      </c>
      <c r="BK1146" s="969">
        <f>$AA1146-BI1146-BJ1146</f>
        <v>0</v>
      </c>
      <c r="BL1146" s="204">
        <f t="shared" si="348"/>
        <v>0</v>
      </c>
      <c r="BM1146" s="204">
        <f t="shared" si="348"/>
        <v>0</v>
      </c>
      <c r="BN1146" s="204">
        <f t="shared" si="348"/>
        <v>0</v>
      </c>
      <c r="BO1146" s="204">
        <f t="shared" si="348"/>
        <v>0</v>
      </c>
      <c r="BP1146" s="204">
        <f t="shared" si="348"/>
        <v>0</v>
      </c>
      <c r="BQ1146" s="205">
        <f t="shared" si="348"/>
        <v>0</v>
      </c>
      <c r="BR1146" s="973">
        <f>IF($Z1146=1,0,IF(AND($Z1146=0,BM1146&gt;0),1,IF(AND($Z1146=0,BO1146&gt;0),1,IF(AND($Z1146=0,BQ1146&gt;0),1,0))))</f>
        <v>0</v>
      </c>
      <c r="BS1146" s="973">
        <f>IF($Z1146=0,0,IF(AND($Z1146=1,BL1146&gt;0),1,IF(AND($Z1146=1,BN1146&gt;0),1,IF(AND($Z1146=1,BP1146&gt;0),1,0))))</f>
        <v>0</v>
      </c>
      <c r="BT1146" s="978">
        <f>IF($Z1146=0,0,IF(BX1146+BZ1146+CB1146&gt;0,$AA1146,0))</f>
        <v>0</v>
      </c>
      <c r="BU1146" s="980">
        <f>IF($Z1146=0,0,IF(AND(BT1146=0,O1147&gt;0),$AA1146,0))</f>
        <v>0</v>
      </c>
      <c r="BV1146" s="969">
        <f>$AA1146-BT1146-BU1146</f>
        <v>0</v>
      </c>
      <c r="BW1146" s="204">
        <f t="shared" si="349"/>
        <v>0</v>
      </c>
      <c r="BX1146" s="204">
        <f t="shared" si="349"/>
        <v>0</v>
      </c>
      <c r="BY1146" s="204">
        <f t="shared" si="349"/>
        <v>0</v>
      </c>
      <c r="BZ1146" s="204">
        <f t="shared" si="349"/>
        <v>0</v>
      </c>
      <c r="CA1146" s="204">
        <f t="shared" si="349"/>
        <v>0</v>
      </c>
      <c r="CB1146" s="205">
        <f t="shared" si="349"/>
        <v>0</v>
      </c>
      <c r="CC1146" s="973">
        <f>IF($Z1146=1,0,IF(AND($Z1146=0,BX1146&gt;0),1,IF(AND($Z1146=0,BZ1146&gt;0),1,IF(AND($Z1146=0,CB1146&gt;0),1,0))))</f>
        <v>0</v>
      </c>
      <c r="CD1146" s="973">
        <f>IF($Z1146=0,0,IF(AND($Z1146=1,BW1146&gt;0),1,IF(AND($Z1146=1,BY1146&gt;0),1,IF(AND($Z1146=1,CA1146&gt;0),1,0))))</f>
        <v>0</v>
      </c>
      <c r="CE1146" s="11"/>
      <c r="CF1146" s="11"/>
      <c r="CG1146" s="11"/>
      <c r="CH1146" s="11"/>
      <c r="CI1146" s="11"/>
      <c r="CJ1146" s="11"/>
      <c r="CK1146" s="11"/>
      <c r="CL1146" s="11"/>
      <c r="CM1146" s="11"/>
    </row>
    <row r="1147" spans="1:91" ht="14.25" customHeight="1">
      <c r="A1147" s="950" t="str">
        <f>A1146</f>
        <v/>
      </c>
      <c r="B1147" s="57"/>
      <c r="C1147" s="2051"/>
      <c r="D1147" s="2053"/>
      <c r="E1147" s="2051"/>
      <c r="F1147" s="2772"/>
      <c r="G1147" s="1121">
        <f>Import!Q1844</f>
        <v>0</v>
      </c>
      <c r="H1147" s="2774"/>
      <c r="I1147" s="450"/>
      <c r="J1147" s="2775"/>
      <c r="K1147" s="450"/>
      <c r="L1147" s="2775"/>
      <c r="M1147" s="450"/>
      <c r="N1147" s="2775"/>
      <c r="O1147" s="450"/>
      <c r="P1147" s="2775"/>
      <c r="Q1147" s="11"/>
      <c r="R1147" s="11"/>
      <c r="S1147" s="397"/>
      <c r="T1147" s="419"/>
      <c r="U1147" s="444">
        <f>Import!N1845</f>
        <v>0</v>
      </c>
      <c r="V1147" s="11"/>
      <c r="W1147" s="306"/>
      <c r="X1147" s="306"/>
      <c r="Y1147" s="306"/>
      <c r="Z1147" s="11"/>
      <c r="AE1147" s="204"/>
      <c r="AF1147" s="204"/>
      <c r="AG1147" s="204"/>
      <c r="AH1147" s="204"/>
      <c r="AI1147" s="922"/>
      <c r="AJ1147" s="205"/>
      <c r="AK1147" s="973"/>
      <c r="AL1147" s="973">
        <f>AL1146</f>
        <v>0</v>
      </c>
      <c r="AP1147" s="204"/>
      <c r="AQ1147" s="204"/>
      <c r="AR1147" s="204"/>
      <c r="AS1147" s="204"/>
      <c r="AT1147" s="204"/>
      <c r="AU1147" s="205"/>
      <c r="AV1147" s="973"/>
      <c r="AW1147" s="973">
        <f>AW1146</f>
        <v>0</v>
      </c>
      <c r="BA1147" s="204"/>
      <c r="BB1147" s="204"/>
      <c r="BC1147" s="204"/>
      <c r="BD1147" s="204"/>
      <c r="BE1147" s="204"/>
      <c r="BF1147" s="205"/>
      <c r="BG1147" s="973"/>
      <c r="BH1147" s="973">
        <f>BH1146</f>
        <v>0</v>
      </c>
      <c r="BL1147" s="204"/>
      <c r="BM1147" s="204"/>
      <c r="BN1147" s="204"/>
      <c r="BO1147" s="204"/>
      <c r="BP1147" s="204"/>
      <c r="BQ1147" s="205"/>
      <c r="BR1147" s="973"/>
      <c r="BS1147" s="973">
        <f>BS1146</f>
        <v>0</v>
      </c>
      <c r="BW1147" s="204"/>
      <c r="BX1147" s="204"/>
      <c r="BY1147" s="204"/>
      <c r="BZ1147" s="204"/>
      <c r="CA1147" s="204"/>
      <c r="CB1147" s="205"/>
      <c r="CC1147" s="973"/>
      <c r="CD1147" s="973">
        <f>CD1146</f>
        <v>0</v>
      </c>
      <c r="CE1147" s="11"/>
      <c r="CF1147" s="11"/>
      <c r="CG1147" s="11"/>
      <c r="CH1147" s="11"/>
      <c r="CI1147" s="11"/>
      <c r="CJ1147" s="11"/>
      <c r="CK1147" s="11"/>
      <c r="CL1147" s="11"/>
      <c r="CM1147" s="11"/>
    </row>
    <row r="1148" spans="1:91" ht="24.75" customHeight="1">
      <c r="A1148" s="949" t="str">
        <f>IF(E1148&gt;0,"Wypełnione","")</f>
        <v/>
      </c>
      <c r="B1148" s="57"/>
      <c r="C1148" s="2050">
        <f>'Og s3a'!C1857</f>
        <v>0</v>
      </c>
      <c r="D1148" s="2052">
        <f>'Og s3a'!E1857</f>
        <v>0</v>
      </c>
      <c r="E1148" s="2050">
        <f>'Og s3a'!F1857</f>
        <v>0</v>
      </c>
      <c r="F1148" s="2771"/>
      <c r="G1148" s="448">
        <f>T1148</f>
        <v>0</v>
      </c>
      <c r="H1148" s="2773">
        <f>U1148</f>
        <v>0</v>
      </c>
      <c r="I1148" s="451"/>
      <c r="J1148" s="2775"/>
      <c r="K1148" s="451"/>
      <c r="L1148" s="2775"/>
      <c r="M1148" s="451"/>
      <c r="N1148" s="2775"/>
      <c r="O1148" s="451"/>
      <c r="P1148" s="2775"/>
      <c r="Q1148" s="11"/>
      <c r="R1148" s="11"/>
      <c r="S1148" s="396">
        <f>'Og s3a'!G1857</f>
        <v>0</v>
      </c>
      <c r="T1148" s="398">
        <f>'Og s3a'!D1857</f>
        <v>0</v>
      </c>
      <c r="U1148" s="444">
        <f>Import!N1846</f>
        <v>0</v>
      </c>
      <c r="V1148" s="11"/>
      <c r="W1148" s="306"/>
      <c r="X1148" s="306"/>
      <c r="Y1148" s="306"/>
      <c r="Z1148" s="970">
        <f>IF(F1148=AF$7,1,0)</f>
        <v>0</v>
      </c>
      <c r="AA1148" s="970">
        <f>Z1148*D1148</f>
        <v>0</v>
      </c>
      <c r="AB1148" s="978">
        <f>IF($Z1148=0,0,IF(AF1148+AH1148+AJ1148&gt;0,$AA1148,0))</f>
        <v>0</v>
      </c>
      <c r="AC1148" s="980">
        <f>IF($Z1148=0,0,IF(AND(AB1148=0,G1149&gt;0),$AA1148,0))</f>
        <v>0</v>
      </c>
      <c r="AD1148" s="969">
        <f>AA1148-AB1148-AC1148</f>
        <v>0</v>
      </c>
      <c r="AE1148" s="204">
        <f t="shared" si="345"/>
        <v>0</v>
      </c>
      <c r="AF1148" s="204">
        <f t="shared" si="345"/>
        <v>0</v>
      </c>
      <c r="AG1148" s="204">
        <f t="shared" si="345"/>
        <v>0</v>
      </c>
      <c r="AH1148" s="204">
        <f t="shared" si="345"/>
        <v>0</v>
      </c>
      <c r="AI1148" s="922">
        <f t="shared" si="345"/>
        <v>0</v>
      </c>
      <c r="AJ1148" s="205">
        <f t="shared" si="345"/>
        <v>0</v>
      </c>
      <c r="AK1148" s="973">
        <f>IF($Z1148=1,0,IF(AND($Z1148=0,AF1148&gt;0),1,IF(AND($Z1148=0,AH1148&gt;0),1,IF(AND($Z1148=0,AJ1148&gt;0),1,0))))</f>
        <v>0</v>
      </c>
      <c r="AL1148" s="973">
        <f>IF($Z1148=0,0,IF(AND($Z1148=1,AE1148&gt;0),1,IF(AND($Z1148=1,AG1148&gt;0),1,IF(AND($Z1148=1,AI1148&gt;0),1,0))))</f>
        <v>0</v>
      </c>
      <c r="AM1148" s="978">
        <f>IF($Z1148=0,0,IF(AQ1148+AS1148+AU1148&gt;0,$AA1148,0))</f>
        <v>0</v>
      </c>
      <c r="AN1148" s="980">
        <f>IF($Z1148=0,0,IF(AND(AM1148=0,I1149&gt;0),$AA1148,0))</f>
        <v>0</v>
      </c>
      <c r="AO1148" s="969">
        <f>$AA1148-AM1148-AN1148</f>
        <v>0</v>
      </c>
      <c r="AP1148" s="204">
        <f t="shared" si="346"/>
        <v>0</v>
      </c>
      <c r="AQ1148" s="204">
        <f t="shared" si="346"/>
        <v>0</v>
      </c>
      <c r="AR1148" s="204">
        <f t="shared" si="346"/>
        <v>0</v>
      </c>
      <c r="AS1148" s="204">
        <f t="shared" si="346"/>
        <v>0</v>
      </c>
      <c r="AT1148" s="204">
        <f t="shared" si="346"/>
        <v>0</v>
      </c>
      <c r="AU1148" s="205">
        <f t="shared" si="346"/>
        <v>0</v>
      </c>
      <c r="AV1148" s="973">
        <f>IF($Z1148=1,0,IF(AND($Z1148=0,AQ1148&gt;0),1,IF(AND($Z1148=0,AS1148&gt;0),1,IF(AND($Z1148=0,AU1148&gt;0),1,0))))</f>
        <v>0</v>
      </c>
      <c r="AW1148" s="973">
        <f>IF($Z1148=0,0,IF(AND($Z1148=1,AP1148&gt;0),1,IF(AND($Z1148=1,AR1148&gt;0),1,IF(AND($Z1148=1,AT1148&gt;0),1,0))))</f>
        <v>0</v>
      </c>
      <c r="AX1148" s="978">
        <f>IF($Z1148=0,0,IF(BB1148+BD1148+BF1148&gt;0,$AA1148,0))</f>
        <v>0</v>
      </c>
      <c r="AY1148" s="980">
        <f>IF($Z1148=0,0,IF(AND(AX1148=0,K1149&gt;0),$AA1148,0))</f>
        <v>0</v>
      </c>
      <c r="AZ1148" s="969">
        <f>$AA1148-AX1148-AY1148</f>
        <v>0</v>
      </c>
      <c r="BA1148" s="204">
        <f t="shared" si="347"/>
        <v>0</v>
      </c>
      <c r="BB1148" s="204">
        <f t="shared" si="347"/>
        <v>0</v>
      </c>
      <c r="BC1148" s="204">
        <f t="shared" si="347"/>
        <v>0</v>
      </c>
      <c r="BD1148" s="204">
        <f t="shared" si="347"/>
        <v>0</v>
      </c>
      <c r="BE1148" s="204">
        <f t="shared" si="347"/>
        <v>0</v>
      </c>
      <c r="BF1148" s="205">
        <f t="shared" si="347"/>
        <v>0</v>
      </c>
      <c r="BG1148" s="973">
        <f>IF($Z1148=1,0,IF(AND($Z1148=0,BB1148&gt;0),1,IF(AND($Z1148=0,BD1148&gt;0),1,IF(AND($Z1148=0,BF1148&gt;0),1,0))))</f>
        <v>0</v>
      </c>
      <c r="BH1148" s="973">
        <f>IF($Z1148=0,0,IF(AND($Z1148=1,BA1148&gt;0),1,IF(AND($Z1148=1,BC1148&gt;0),1,IF(AND($Z1148=1,BE1148&gt;0),1,0))))</f>
        <v>0</v>
      </c>
      <c r="BI1148" s="978">
        <f>IF($Z1148=0,0,IF(BM1148+BO1148+BQ1148&gt;0,$AA1148,0))</f>
        <v>0</v>
      </c>
      <c r="BJ1148" s="980">
        <f>IF($Z1148=0,0,IF(AND(BI1148=0,M1149&gt;0),$AA1148,0))</f>
        <v>0</v>
      </c>
      <c r="BK1148" s="969">
        <f>$AA1148-BI1148-BJ1148</f>
        <v>0</v>
      </c>
      <c r="BL1148" s="204">
        <f t="shared" si="348"/>
        <v>0</v>
      </c>
      <c r="BM1148" s="204">
        <f t="shared" si="348"/>
        <v>0</v>
      </c>
      <c r="BN1148" s="204">
        <f t="shared" si="348"/>
        <v>0</v>
      </c>
      <c r="BO1148" s="204">
        <f t="shared" si="348"/>
        <v>0</v>
      </c>
      <c r="BP1148" s="204">
        <f t="shared" si="348"/>
        <v>0</v>
      </c>
      <c r="BQ1148" s="205">
        <f t="shared" si="348"/>
        <v>0</v>
      </c>
      <c r="BR1148" s="973">
        <f>IF($Z1148=1,0,IF(AND($Z1148=0,BM1148&gt;0),1,IF(AND($Z1148=0,BO1148&gt;0),1,IF(AND($Z1148=0,BQ1148&gt;0),1,0))))</f>
        <v>0</v>
      </c>
      <c r="BS1148" s="973">
        <f>IF($Z1148=0,0,IF(AND($Z1148=1,BL1148&gt;0),1,IF(AND($Z1148=1,BN1148&gt;0),1,IF(AND($Z1148=1,BP1148&gt;0),1,0))))</f>
        <v>0</v>
      </c>
      <c r="BT1148" s="978">
        <f>IF($Z1148=0,0,IF(BX1148+BZ1148+CB1148&gt;0,$AA1148,0))</f>
        <v>0</v>
      </c>
      <c r="BU1148" s="980">
        <f>IF($Z1148=0,0,IF(AND(BT1148=0,O1149&gt;0),$AA1148,0))</f>
        <v>0</v>
      </c>
      <c r="BV1148" s="969">
        <f>$AA1148-BT1148-BU1148</f>
        <v>0</v>
      </c>
      <c r="BW1148" s="204">
        <f t="shared" si="349"/>
        <v>0</v>
      </c>
      <c r="BX1148" s="204">
        <f t="shared" si="349"/>
        <v>0</v>
      </c>
      <c r="BY1148" s="204">
        <f t="shared" si="349"/>
        <v>0</v>
      </c>
      <c r="BZ1148" s="204">
        <f t="shared" si="349"/>
        <v>0</v>
      </c>
      <c r="CA1148" s="204">
        <f t="shared" si="349"/>
        <v>0</v>
      </c>
      <c r="CB1148" s="205">
        <f t="shared" si="349"/>
        <v>0</v>
      </c>
      <c r="CC1148" s="973">
        <f>IF($Z1148=1,0,IF(AND($Z1148=0,BX1148&gt;0),1,IF(AND($Z1148=0,BZ1148&gt;0),1,IF(AND($Z1148=0,CB1148&gt;0),1,0))))</f>
        <v>0</v>
      </c>
      <c r="CD1148" s="973">
        <f>IF($Z1148=0,0,IF(AND($Z1148=1,BW1148&gt;0),1,IF(AND($Z1148=1,BY1148&gt;0),1,IF(AND($Z1148=1,CA1148&gt;0),1,0))))</f>
        <v>0</v>
      </c>
      <c r="CE1148" s="11"/>
      <c r="CF1148" s="11"/>
      <c r="CG1148" s="11"/>
      <c r="CH1148" s="11"/>
      <c r="CI1148" s="11"/>
      <c r="CJ1148" s="11"/>
      <c r="CK1148" s="11"/>
      <c r="CL1148" s="11"/>
      <c r="CM1148" s="11"/>
    </row>
    <row r="1149" spans="1:91" ht="14.25" customHeight="1">
      <c r="A1149" s="950" t="str">
        <f>A1148</f>
        <v/>
      </c>
      <c r="B1149" s="57"/>
      <c r="C1149" s="2051"/>
      <c r="D1149" s="2053"/>
      <c r="E1149" s="2051"/>
      <c r="F1149" s="2772"/>
      <c r="G1149" s="1121">
        <f>Import!Q1846</f>
        <v>0</v>
      </c>
      <c r="H1149" s="2774"/>
      <c r="I1149" s="450"/>
      <c r="J1149" s="2775"/>
      <c r="K1149" s="450"/>
      <c r="L1149" s="2775"/>
      <c r="M1149" s="450"/>
      <c r="N1149" s="2775"/>
      <c r="O1149" s="450"/>
      <c r="P1149" s="2775"/>
      <c r="Q1149" s="11"/>
      <c r="R1149" s="11"/>
      <c r="S1149" s="397"/>
      <c r="T1149" s="419"/>
      <c r="U1149" s="444">
        <f>Import!N1847</f>
        <v>0</v>
      </c>
      <c r="V1149" s="11"/>
      <c r="W1149" s="306"/>
      <c r="X1149" s="306"/>
      <c r="Y1149" s="306"/>
      <c r="Z1149" s="11"/>
      <c r="AE1149" s="204"/>
      <c r="AF1149" s="204"/>
      <c r="AG1149" s="204"/>
      <c r="AH1149" s="204"/>
      <c r="AI1149" s="922"/>
      <c r="AJ1149" s="205"/>
      <c r="AK1149" s="973"/>
      <c r="AL1149" s="973">
        <f>AL1148</f>
        <v>0</v>
      </c>
      <c r="AP1149" s="204"/>
      <c r="AQ1149" s="204"/>
      <c r="AR1149" s="204"/>
      <c r="AS1149" s="204"/>
      <c r="AT1149" s="204"/>
      <c r="AU1149" s="205"/>
      <c r="AV1149" s="973"/>
      <c r="AW1149" s="973">
        <f>AW1148</f>
        <v>0</v>
      </c>
      <c r="BA1149" s="204"/>
      <c r="BB1149" s="204"/>
      <c r="BC1149" s="204"/>
      <c r="BD1149" s="204"/>
      <c r="BE1149" s="204"/>
      <c r="BF1149" s="205"/>
      <c r="BG1149" s="973"/>
      <c r="BH1149" s="973">
        <f>BH1148</f>
        <v>0</v>
      </c>
      <c r="BL1149" s="204"/>
      <c r="BM1149" s="204"/>
      <c r="BN1149" s="204"/>
      <c r="BO1149" s="204"/>
      <c r="BP1149" s="204"/>
      <c r="BQ1149" s="205"/>
      <c r="BR1149" s="973"/>
      <c r="BS1149" s="973">
        <f>BS1148</f>
        <v>0</v>
      </c>
      <c r="BW1149" s="204"/>
      <c r="BX1149" s="204"/>
      <c r="BY1149" s="204"/>
      <c r="BZ1149" s="204"/>
      <c r="CA1149" s="204"/>
      <c r="CB1149" s="205"/>
      <c r="CC1149" s="973"/>
      <c r="CD1149" s="973">
        <f>CD1148</f>
        <v>0</v>
      </c>
      <c r="CE1149" s="11"/>
      <c r="CF1149" s="11"/>
      <c r="CG1149" s="11"/>
      <c r="CH1149" s="11"/>
      <c r="CI1149" s="11"/>
      <c r="CJ1149" s="11"/>
      <c r="CK1149" s="11"/>
      <c r="CL1149" s="11"/>
      <c r="CM1149" s="11"/>
    </row>
    <row r="1150" spans="1:91" ht="24.75" customHeight="1">
      <c r="A1150" s="949" t="str">
        <f>IF(E1150&gt;0,"Wypełnione","")</f>
        <v/>
      </c>
      <c r="B1150" s="57"/>
      <c r="C1150" s="2050">
        <f>'Og s3a'!C1859</f>
        <v>0</v>
      </c>
      <c r="D1150" s="2052">
        <f>'Og s3a'!E1859</f>
        <v>0</v>
      </c>
      <c r="E1150" s="2050">
        <f>'Og s3a'!F1859</f>
        <v>0</v>
      </c>
      <c r="F1150" s="2771"/>
      <c r="G1150" s="448">
        <f>T1150</f>
        <v>0</v>
      </c>
      <c r="H1150" s="2773">
        <f>U1150</f>
        <v>0</v>
      </c>
      <c r="I1150" s="451"/>
      <c r="J1150" s="2775"/>
      <c r="K1150" s="451"/>
      <c r="L1150" s="2775"/>
      <c r="M1150" s="451"/>
      <c r="N1150" s="2775"/>
      <c r="O1150" s="451"/>
      <c r="P1150" s="2775"/>
      <c r="Q1150" s="11"/>
      <c r="R1150" s="11"/>
      <c r="S1150" s="396">
        <f>'Og s3a'!G1859</f>
        <v>0</v>
      </c>
      <c r="T1150" s="398">
        <f>'Og s3a'!D1859</f>
        <v>0</v>
      </c>
      <c r="U1150" s="444">
        <f>Import!N1848</f>
        <v>0</v>
      </c>
      <c r="V1150" s="11"/>
      <c r="W1150" s="306"/>
      <c r="X1150" s="306"/>
      <c r="Y1150" s="306"/>
      <c r="Z1150" s="970">
        <f>IF(F1150=AF$7,1,0)</f>
        <v>0</v>
      </c>
      <c r="AA1150" s="970">
        <f>Z1150*D1150</f>
        <v>0</v>
      </c>
      <c r="AB1150" s="978">
        <f>IF($Z1150=0,0,IF(AF1150+AH1150+AJ1150&gt;0,$AA1150,0))</f>
        <v>0</v>
      </c>
      <c r="AC1150" s="980">
        <f>IF($Z1150=0,0,IF(AND(AB1150=0,G1151&gt;0),$AA1150,0))</f>
        <v>0</v>
      </c>
      <c r="AD1150" s="969">
        <f>AA1150-AB1150-AC1150</f>
        <v>0</v>
      </c>
      <c r="AE1150" s="204">
        <f t="shared" si="345"/>
        <v>0</v>
      </c>
      <c r="AF1150" s="204">
        <f t="shared" si="345"/>
        <v>0</v>
      </c>
      <c r="AG1150" s="204">
        <f t="shared" si="345"/>
        <v>0</v>
      </c>
      <c r="AH1150" s="204">
        <f t="shared" si="345"/>
        <v>0</v>
      </c>
      <c r="AI1150" s="922">
        <f t="shared" si="345"/>
        <v>0</v>
      </c>
      <c r="AJ1150" s="205">
        <f t="shared" si="345"/>
        <v>0</v>
      </c>
      <c r="AK1150" s="973">
        <f>IF($Z1150=1,0,IF(AND($Z1150=0,AF1150&gt;0),1,IF(AND($Z1150=0,AH1150&gt;0),1,IF(AND($Z1150=0,AJ1150&gt;0),1,0))))</f>
        <v>0</v>
      </c>
      <c r="AL1150" s="973">
        <f>IF($Z1150=0,0,IF(AND($Z1150=1,AE1150&gt;0),1,IF(AND($Z1150=1,AG1150&gt;0),1,IF(AND($Z1150=1,AI1150&gt;0),1,0))))</f>
        <v>0</v>
      </c>
      <c r="AM1150" s="978">
        <f>IF($Z1150=0,0,IF(AQ1150+AS1150+AU1150&gt;0,$AA1150,0))</f>
        <v>0</v>
      </c>
      <c r="AN1150" s="980">
        <f>IF($Z1150=0,0,IF(AND(AM1150=0,I1151&gt;0),$AA1150,0))</f>
        <v>0</v>
      </c>
      <c r="AO1150" s="969">
        <f>$AA1150-AM1150-AN1150</f>
        <v>0</v>
      </c>
      <c r="AP1150" s="204">
        <f t="shared" si="346"/>
        <v>0</v>
      </c>
      <c r="AQ1150" s="204">
        <f t="shared" si="346"/>
        <v>0</v>
      </c>
      <c r="AR1150" s="204">
        <f t="shared" si="346"/>
        <v>0</v>
      </c>
      <c r="AS1150" s="204">
        <f t="shared" si="346"/>
        <v>0</v>
      </c>
      <c r="AT1150" s="204">
        <f t="shared" si="346"/>
        <v>0</v>
      </c>
      <c r="AU1150" s="205">
        <f t="shared" si="346"/>
        <v>0</v>
      </c>
      <c r="AV1150" s="973">
        <f>IF($Z1150=1,0,IF(AND($Z1150=0,AQ1150&gt;0),1,IF(AND($Z1150=0,AS1150&gt;0),1,IF(AND($Z1150=0,AU1150&gt;0),1,0))))</f>
        <v>0</v>
      </c>
      <c r="AW1150" s="973">
        <f>IF($Z1150=0,0,IF(AND($Z1150=1,AP1150&gt;0),1,IF(AND($Z1150=1,AR1150&gt;0),1,IF(AND($Z1150=1,AT1150&gt;0),1,0))))</f>
        <v>0</v>
      </c>
      <c r="AX1150" s="978">
        <f>IF($Z1150=0,0,IF(BB1150+BD1150+BF1150&gt;0,$AA1150,0))</f>
        <v>0</v>
      </c>
      <c r="AY1150" s="980">
        <f>IF($Z1150=0,0,IF(AND(AX1150=0,K1151&gt;0),$AA1150,0))</f>
        <v>0</v>
      </c>
      <c r="AZ1150" s="969">
        <f>$AA1150-AX1150-AY1150</f>
        <v>0</v>
      </c>
      <c r="BA1150" s="204">
        <f t="shared" si="347"/>
        <v>0</v>
      </c>
      <c r="BB1150" s="204">
        <f t="shared" si="347"/>
        <v>0</v>
      </c>
      <c r="BC1150" s="204">
        <f t="shared" si="347"/>
        <v>0</v>
      </c>
      <c r="BD1150" s="204">
        <f t="shared" si="347"/>
        <v>0</v>
      </c>
      <c r="BE1150" s="204">
        <f t="shared" si="347"/>
        <v>0</v>
      </c>
      <c r="BF1150" s="205">
        <f t="shared" si="347"/>
        <v>0</v>
      </c>
      <c r="BG1150" s="973">
        <f>IF($Z1150=1,0,IF(AND($Z1150=0,BB1150&gt;0),1,IF(AND($Z1150=0,BD1150&gt;0),1,IF(AND($Z1150=0,BF1150&gt;0),1,0))))</f>
        <v>0</v>
      </c>
      <c r="BH1150" s="973">
        <f>IF($Z1150=0,0,IF(AND($Z1150=1,BA1150&gt;0),1,IF(AND($Z1150=1,BC1150&gt;0),1,IF(AND($Z1150=1,BE1150&gt;0),1,0))))</f>
        <v>0</v>
      </c>
      <c r="BI1150" s="978">
        <f>IF($Z1150=0,0,IF(BM1150+BO1150+BQ1150&gt;0,$AA1150,0))</f>
        <v>0</v>
      </c>
      <c r="BJ1150" s="980">
        <f>IF($Z1150=0,0,IF(AND(BI1150=0,M1151&gt;0),$AA1150,0))</f>
        <v>0</v>
      </c>
      <c r="BK1150" s="969">
        <f>$AA1150-BI1150-BJ1150</f>
        <v>0</v>
      </c>
      <c r="BL1150" s="204">
        <f t="shared" si="348"/>
        <v>0</v>
      </c>
      <c r="BM1150" s="204">
        <f t="shared" si="348"/>
        <v>0</v>
      </c>
      <c r="BN1150" s="204">
        <f t="shared" si="348"/>
        <v>0</v>
      </c>
      <c r="BO1150" s="204">
        <f t="shared" si="348"/>
        <v>0</v>
      </c>
      <c r="BP1150" s="204">
        <f t="shared" si="348"/>
        <v>0</v>
      </c>
      <c r="BQ1150" s="205">
        <f t="shared" si="348"/>
        <v>0</v>
      </c>
      <c r="BR1150" s="973">
        <f>IF($Z1150=1,0,IF(AND($Z1150=0,BM1150&gt;0),1,IF(AND($Z1150=0,BO1150&gt;0),1,IF(AND($Z1150=0,BQ1150&gt;0),1,0))))</f>
        <v>0</v>
      </c>
      <c r="BS1150" s="973">
        <f>IF($Z1150=0,0,IF(AND($Z1150=1,BL1150&gt;0),1,IF(AND($Z1150=1,BN1150&gt;0),1,IF(AND($Z1150=1,BP1150&gt;0),1,0))))</f>
        <v>0</v>
      </c>
      <c r="BT1150" s="978">
        <f>IF($Z1150=0,0,IF(BX1150+BZ1150+CB1150&gt;0,$AA1150,0))</f>
        <v>0</v>
      </c>
      <c r="BU1150" s="980">
        <f>IF($Z1150=0,0,IF(AND(BT1150=0,O1151&gt;0),$AA1150,0))</f>
        <v>0</v>
      </c>
      <c r="BV1150" s="969">
        <f>$AA1150-BT1150-BU1150</f>
        <v>0</v>
      </c>
      <c r="BW1150" s="204">
        <f t="shared" si="349"/>
        <v>0</v>
      </c>
      <c r="BX1150" s="204">
        <f t="shared" si="349"/>
        <v>0</v>
      </c>
      <c r="BY1150" s="204">
        <f t="shared" si="349"/>
        <v>0</v>
      </c>
      <c r="BZ1150" s="204">
        <f t="shared" si="349"/>
        <v>0</v>
      </c>
      <c r="CA1150" s="204">
        <f t="shared" si="349"/>
        <v>0</v>
      </c>
      <c r="CB1150" s="205">
        <f t="shared" si="349"/>
        <v>0</v>
      </c>
      <c r="CC1150" s="973">
        <f>IF($Z1150=1,0,IF(AND($Z1150=0,BX1150&gt;0),1,IF(AND($Z1150=0,BZ1150&gt;0),1,IF(AND($Z1150=0,CB1150&gt;0),1,0))))</f>
        <v>0</v>
      </c>
      <c r="CD1150" s="973">
        <f>IF($Z1150=0,0,IF(AND($Z1150=1,BW1150&gt;0),1,IF(AND($Z1150=1,BY1150&gt;0),1,IF(AND($Z1150=1,CA1150&gt;0),1,0))))</f>
        <v>0</v>
      </c>
      <c r="CE1150" s="11"/>
      <c r="CF1150" s="11"/>
      <c r="CG1150" s="11"/>
      <c r="CH1150" s="11"/>
      <c r="CI1150" s="11"/>
      <c r="CJ1150" s="11"/>
      <c r="CK1150" s="11"/>
      <c r="CL1150" s="11"/>
      <c r="CM1150" s="11"/>
    </row>
    <row r="1151" spans="1:91" ht="14.25" customHeight="1">
      <c r="A1151" s="950" t="str">
        <f>A1150</f>
        <v/>
      </c>
      <c r="B1151" s="57"/>
      <c r="C1151" s="2051"/>
      <c r="D1151" s="2053"/>
      <c r="E1151" s="2051"/>
      <c r="F1151" s="2772"/>
      <c r="G1151" s="1121">
        <f>Import!Q1848</f>
        <v>0</v>
      </c>
      <c r="H1151" s="2774"/>
      <c r="I1151" s="450"/>
      <c r="J1151" s="2775"/>
      <c r="K1151" s="450"/>
      <c r="L1151" s="2775"/>
      <c r="M1151" s="450"/>
      <c r="N1151" s="2775"/>
      <c r="O1151" s="450"/>
      <c r="P1151" s="2775"/>
      <c r="Q1151" s="11"/>
      <c r="R1151" s="11"/>
      <c r="S1151" s="397"/>
      <c r="T1151" s="419"/>
      <c r="U1151" s="444">
        <f>Import!N1849</f>
        <v>0</v>
      </c>
      <c r="V1151" s="11"/>
      <c r="W1151" s="306"/>
      <c r="X1151" s="306"/>
      <c r="Y1151" s="306"/>
      <c r="Z1151" s="11"/>
      <c r="AE1151" s="204"/>
      <c r="AF1151" s="204"/>
      <c r="AG1151" s="204"/>
      <c r="AH1151" s="204"/>
      <c r="AI1151" s="922"/>
      <c r="AJ1151" s="205"/>
      <c r="AK1151" s="973"/>
      <c r="AL1151" s="973">
        <f>AL1150</f>
        <v>0</v>
      </c>
      <c r="AP1151" s="204"/>
      <c r="AQ1151" s="204"/>
      <c r="AR1151" s="204"/>
      <c r="AS1151" s="204"/>
      <c r="AT1151" s="204"/>
      <c r="AU1151" s="205"/>
      <c r="AV1151" s="973"/>
      <c r="AW1151" s="973">
        <f>AW1150</f>
        <v>0</v>
      </c>
      <c r="BA1151" s="204"/>
      <c r="BB1151" s="204"/>
      <c r="BC1151" s="204"/>
      <c r="BD1151" s="204"/>
      <c r="BE1151" s="204"/>
      <c r="BF1151" s="205"/>
      <c r="BG1151" s="973"/>
      <c r="BH1151" s="973">
        <f>BH1150</f>
        <v>0</v>
      </c>
      <c r="BL1151" s="204"/>
      <c r="BM1151" s="204"/>
      <c r="BN1151" s="204"/>
      <c r="BO1151" s="204"/>
      <c r="BP1151" s="204"/>
      <c r="BQ1151" s="205"/>
      <c r="BR1151" s="973"/>
      <c r="BS1151" s="973">
        <f>BS1150</f>
        <v>0</v>
      </c>
      <c r="BW1151" s="204"/>
      <c r="BX1151" s="204"/>
      <c r="BY1151" s="204"/>
      <c r="BZ1151" s="204"/>
      <c r="CA1151" s="204"/>
      <c r="CB1151" s="205"/>
      <c r="CC1151" s="973"/>
      <c r="CD1151" s="973">
        <f>CD1150</f>
        <v>0</v>
      </c>
      <c r="CE1151" s="11"/>
      <c r="CF1151" s="11"/>
      <c r="CG1151" s="11"/>
      <c r="CH1151" s="11"/>
      <c r="CI1151" s="11"/>
      <c r="CJ1151" s="11"/>
      <c r="CK1151" s="11"/>
      <c r="CL1151" s="11"/>
      <c r="CM1151" s="11"/>
    </row>
    <row r="1152" spans="1:91" ht="24.75" customHeight="1">
      <c r="A1152" s="949" t="str">
        <f>IF(E1152&gt;0,"Wypełnione","")</f>
        <v/>
      </c>
      <c r="B1152" s="57"/>
      <c r="C1152" s="2050">
        <f>'Og s3a'!C1861</f>
        <v>0</v>
      </c>
      <c r="D1152" s="2052">
        <f>'Og s3a'!E1861</f>
        <v>0</v>
      </c>
      <c r="E1152" s="2050">
        <f>'Og s3a'!F1861</f>
        <v>0</v>
      </c>
      <c r="F1152" s="2771"/>
      <c r="G1152" s="448">
        <f>T1152</f>
        <v>0</v>
      </c>
      <c r="H1152" s="2773">
        <f>U1152</f>
        <v>0</v>
      </c>
      <c r="I1152" s="451"/>
      <c r="J1152" s="2775"/>
      <c r="K1152" s="451"/>
      <c r="L1152" s="2775"/>
      <c r="M1152" s="451"/>
      <c r="N1152" s="2775"/>
      <c r="O1152" s="451"/>
      <c r="P1152" s="2775"/>
      <c r="Q1152" s="11"/>
      <c r="R1152" s="11"/>
      <c r="S1152" s="396">
        <f>'Og s3a'!G1861</f>
        <v>0</v>
      </c>
      <c r="T1152" s="398">
        <f>'Og s3a'!D1861</f>
        <v>0</v>
      </c>
      <c r="U1152" s="444">
        <f>Import!N1850</f>
        <v>0</v>
      </c>
      <c r="V1152" s="11"/>
      <c r="W1152" s="306"/>
      <c r="X1152" s="306"/>
      <c r="Y1152" s="306"/>
      <c r="Z1152" s="970">
        <f>IF(F1152=AF$7,1,0)</f>
        <v>0</v>
      </c>
      <c r="AA1152" s="970">
        <f>Z1152*D1152</f>
        <v>0</v>
      </c>
      <c r="AB1152" s="978">
        <f>IF($Z1152=0,0,IF(AF1152+AH1152+AJ1152&gt;0,$AA1152,0))</f>
        <v>0</v>
      </c>
      <c r="AC1152" s="980">
        <f>IF($Z1152=0,0,IF(AND(AB1152=0,G1153&gt;0),$AA1152,0))</f>
        <v>0</v>
      </c>
      <c r="AD1152" s="969">
        <f>AA1152-AB1152-AC1152</f>
        <v>0</v>
      </c>
      <c r="AE1152" s="204">
        <f t="shared" si="345"/>
        <v>0</v>
      </c>
      <c r="AF1152" s="204">
        <f t="shared" si="345"/>
        <v>0</v>
      </c>
      <c r="AG1152" s="204">
        <f t="shared" si="345"/>
        <v>0</v>
      </c>
      <c r="AH1152" s="204">
        <f t="shared" si="345"/>
        <v>0</v>
      </c>
      <c r="AI1152" s="922">
        <f t="shared" si="345"/>
        <v>0</v>
      </c>
      <c r="AJ1152" s="205">
        <f t="shared" si="345"/>
        <v>0</v>
      </c>
      <c r="AK1152" s="973">
        <f>IF($Z1152=1,0,IF(AND($Z1152=0,AF1152&gt;0),1,IF(AND($Z1152=0,AH1152&gt;0),1,IF(AND($Z1152=0,AJ1152&gt;0),1,0))))</f>
        <v>0</v>
      </c>
      <c r="AL1152" s="973">
        <f>IF($Z1152=0,0,IF(AND($Z1152=1,AE1152&gt;0),1,IF(AND($Z1152=1,AG1152&gt;0),1,IF(AND($Z1152=1,AI1152&gt;0),1,0))))</f>
        <v>0</v>
      </c>
      <c r="AM1152" s="978">
        <f>IF($Z1152=0,0,IF(AQ1152+AS1152+AU1152&gt;0,$AA1152,0))</f>
        <v>0</v>
      </c>
      <c r="AN1152" s="980">
        <f>IF($Z1152=0,0,IF(AND(AM1152=0,I1153&gt;0),$AA1152,0))</f>
        <v>0</v>
      </c>
      <c r="AO1152" s="969">
        <f>$AA1152-AM1152-AN1152</f>
        <v>0</v>
      </c>
      <c r="AP1152" s="204">
        <f t="shared" si="346"/>
        <v>0</v>
      </c>
      <c r="AQ1152" s="204">
        <f t="shared" si="346"/>
        <v>0</v>
      </c>
      <c r="AR1152" s="204">
        <f t="shared" si="346"/>
        <v>0</v>
      </c>
      <c r="AS1152" s="204">
        <f t="shared" si="346"/>
        <v>0</v>
      </c>
      <c r="AT1152" s="204">
        <f t="shared" si="346"/>
        <v>0</v>
      </c>
      <c r="AU1152" s="205">
        <f t="shared" si="346"/>
        <v>0</v>
      </c>
      <c r="AV1152" s="973">
        <f>IF($Z1152=1,0,IF(AND($Z1152=0,AQ1152&gt;0),1,IF(AND($Z1152=0,AS1152&gt;0),1,IF(AND($Z1152=0,AU1152&gt;0),1,0))))</f>
        <v>0</v>
      </c>
      <c r="AW1152" s="973">
        <f>IF($Z1152=0,0,IF(AND($Z1152=1,AP1152&gt;0),1,IF(AND($Z1152=1,AR1152&gt;0),1,IF(AND($Z1152=1,AT1152&gt;0),1,0))))</f>
        <v>0</v>
      </c>
      <c r="AX1152" s="978">
        <f>IF($Z1152=0,0,IF(BB1152+BD1152+BF1152&gt;0,$AA1152,0))</f>
        <v>0</v>
      </c>
      <c r="AY1152" s="980">
        <f>IF($Z1152=0,0,IF(AND(AX1152=0,K1153&gt;0),$AA1152,0))</f>
        <v>0</v>
      </c>
      <c r="AZ1152" s="969">
        <f>$AA1152-AX1152-AY1152</f>
        <v>0</v>
      </c>
      <c r="BA1152" s="204">
        <f t="shared" si="347"/>
        <v>0</v>
      </c>
      <c r="BB1152" s="204">
        <f t="shared" si="347"/>
        <v>0</v>
      </c>
      <c r="BC1152" s="204">
        <f t="shared" si="347"/>
        <v>0</v>
      </c>
      <c r="BD1152" s="204">
        <f t="shared" si="347"/>
        <v>0</v>
      </c>
      <c r="BE1152" s="204">
        <f t="shared" si="347"/>
        <v>0</v>
      </c>
      <c r="BF1152" s="205">
        <f t="shared" si="347"/>
        <v>0</v>
      </c>
      <c r="BG1152" s="973">
        <f>IF($Z1152=1,0,IF(AND($Z1152=0,BB1152&gt;0),1,IF(AND($Z1152=0,BD1152&gt;0),1,IF(AND($Z1152=0,BF1152&gt;0),1,0))))</f>
        <v>0</v>
      </c>
      <c r="BH1152" s="973">
        <f>IF($Z1152=0,0,IF(AND($Z1152=1,BA1152&gt;0),1,IF(AND($Z1152=1,BC1152&gt;0),1,IF(AND($Z1152=1,BE1152&gt;0),1,0))))</f>
        <v>0</v>
      </c>
      <c r="BI1152" s="978">
        <f>IF($Z1152=0,0,IF(BM1152+BO1152+BQ1152&gt;0,$AA1152,0))</f>
        <v>0</v>
      </c>
      <c r="BJ1152" s="980">
        <f>IF($Z1152=0,0,IF(AND(BI1152=0,M1153&gt;0),$AA1152,0))</f>
        <v>0</v>
      </c>
      <c r="BK1152" s="969">
        <f>$AA1152-BI1152-BJ1152</f>
        <v>0</v>
      </c>
      <c r="BL1152" s="204">
        <f t="shared" si="348"/>
        <v>0</v>
      </c>
      <c r="BM1152" s="204">
        <f t="shared" si="348"/>
        <v>0</v>
      </c>
      <c r="BN1152" s="204">
        <f t="shared" si="348"/>
        <v>0</v>
      </c>
      <c r="BO1152" s="204">
        <f t="shared" si="348"/>
        <v>0</v>
      </c>
      <c r="BP1152" s="204">
        <f t="shared" si="348"/>
        <v>0</v>
      </c>
      <c r="BQ1152" s="205">
        <f t="shared" si="348"/>
        <v>0</v>
      </c>
      <c r="BR1152" s="973">
        <f>IF($Z1152=1,0,IF(AND($Z1152=0,BM1152&gt;0),1,IF(AND($Z1152=0,BO1152&gt;0),1,IF(AND($Z1152=0,BQ1152&gt;0),1,0))))</f>
        <v>0</v>
      </c>
      <c r="BS1152" s="973">
        <f>IF($Z1152=0,0,IF(AND($Z1152=1,BL1152&gt;0),1,IF(AND($Z1152=1,BN1152&gt;0),1,IF(AND($Z1152=1,BP1152&gt;0),1,0))))</f>
        <v>0</v>
      </c>
      <c r="BT1152" s="978">
        <f>IF($Z1152=0,0,IF(BX1152+BZ1152+CB1152&gt;0,$AA1152,0))</f>
        <v>0</v>
      </c>
      <c r="BU1152" s="980">
        <f>IF($Z1152=0,0,IF(AND(BT1152=0,O1153&gt;0),$AA1152,0))</f>
        <v>0</v>
      </c>
      <c r="BV1152" s="969">
        <f>$AA1152-BT1152-BU1152</f>
        <v>0</v>
      </c>
      <c r="BW1152" s="204">
        <f t="shared" si="349"/>
        <v>0</v>
      </c>
      <c r="BX1152" s="204">
        <f t="shared" si="349"/>
        <v>0</v>
      </c>
      <c r="BY1152" s="204">
        <f t="shared" si="349"/>
        <v>0</v>
      </c>
      <c r="BZ1152" s="204">
        <f t="shared" si="349"/>
        <v>0</v>
      </c>
      <c r="CA1152" s="204">
        <f t="shared" si="349"/>
        <v>0</v>
      </c>
      <c r="CB1152" s="205">
        <f t="shared" si="349"/>
        <v>0</v>
      </c>
      <c r="CC1152" s="973">
        <f>IF($Z1152=1,0,IF(AND($Z1152=0,BX1152&gt;0),1,IF(AND($Z1152=0,BZ1152&gt;0),1,IF(AND($Z1152=0,CB1152&gt;0),1,0))))</f>
        <v>0</v>
      </c>
      <c r="CD1152" s="973">
        <f>IF($Z1152=0,0,IF(AND($Z1152=1,BW1152&gt;0),1,IF(AND($Z1152=1,BY1152&gt;0),1,IF(AND($Z1152=1,CA1152&gt;0),1,0))))</f>
        <v>0</v>
      </c>
      <c r="CE1152" s="11"/>
      <c r="CF1152" s="11"/>
      <c r="CG1152" s="11"/>
      <c r="CH1152" s="11"/>
      <c r="CI1152" s="11"/>
      <c r="CJ1152" s="11"/>
      <c r="CK1152" s="11"/>
      <c r="CL1152" s="11"/>
      <c r="CM1152" s="11"/>
    </row>
    <row r="1153" spans="1:91" ht="14.25" customHeight="1">
      <c r="A1153" s="950" t="str">
        <f>A1152</f>
        <v/>
      </c>
      <c r="B1153" s="57"/>
      <c r="C1153" s="2051"/>
      <c r="D1153" s="2053"/>
      <c r="E1153" s="2051"/>
      <c r="F1153" s="2772"/>
      <c r="G1153" s="1121">
        <f>Import!Q1850</f>
        <v>0</v>
      </c>
      <c r="H1153" s="2774"/>
      <c r="I1153" s="450"/>
      <c r="J1153" s="2775"/>
      <c r="K1153" s="450"/>
      <c r="L1153" s="2775"/>
      <c r="M1153" s="450"/>
      <c r="N1153" s="2775"/>
      <c r="O1153" s="450"/>
      <c r="P1153" s="2775"/>
      <c r="Q1153" s="11"/>
      <c r="R1153" s="11"/>
      <c r="S1153" s="397"/>
      <c r="T1153" s="419"/>
      <c r="U1153" s="444">
        <f>Import!N1851</f>
        <v>0</v>
      </c>
      <c r="V1153" s="11"/>
      <c r="W1153" s="306"/>
      <c r="X1153" s="306"/>
      <c r="Y1153" s="306"/>
      <c r="Z1153" s="11"/>
      <c r="AE1153" s="204"/>
      <c r="AF1153" s="204"/>
      <c r="AG1153" s="204"/>
      <c r="AH1153" s="204"/>
      <c r="AI1153" s="922"/>
      <c r="AJ1153" s="205"/>
      <c r="AK1153" s="973"/>
      <c r="AL1153" s="973">
        <f>AL1152</f>
        <v>0</v>
      </c>
      <c r="AP1153" s="204"/>
      <c r="AQ1153" s="204"/>
      <c r="AR1153" s="204"/>
      <c r="AS1153" s="204"/>
      <c r="AT1153" s="204"/>
      <c r="AU1153" s="205"/>
      <c r="AV1153" s="973"/>
      <c r="AW1153" s="973">
        <f>AW1152</f>
        <v>0</v>
      </c>
      <c r="BA1153" s="204"/>
      <c r="BB1153" s="204"/>
      <c r="BC1153" s="204"/>
      <c r="BD1153" s="204"/>
      <c r="BE1153" s="204"/>
      <c r="BF1153" s="205"/>
      <c r="BG1153" s="973"/>
      <c r="BH1153" s="973">
        <f>BH1152</f>
        <v>0</v>
      </c>
      <c r="BL1153" s="204"/>
      <c r="BM1153" s="204"/>
      <c r="BN1153" s="204"/>
      <c r="BO1153" s="204"/>
      <c r="BP1153" s="204"/>
      <c r="BQ1153" s="205"/>
      <c r="BR1153" s="973"/>
      <c r="BS1153" s="973">
        <f>BS1152</f>
        <v>0</v>
      </c>
      <c r="BW1153" s="204"/>
      <c r="BX1153" s="204"/>
      <c r="BY1153" s="204"/>
      <c r="BZ1153" s="204"/>
      <c r="CA1153" s="204"/>
      <c r="CB1153" s="205"/>
      <c r="CC1153" s="973"/>
      <c r="CD1153" s="973">
        <f>CD1152</f>
        <v>0</v>
      </c>
      <c r="CE1153" s="11"/>
      <c r="CF1153" s="11"/>
      <c r="CG1153" s="11"/>
      <c r="CH1153" s="11"/>
      <c r="CI1153" s="11"/>
      <c r="CJ1153" s="11"/>
      <c r="CK1153" s="11"/>
      <c r="CL1153" s="11"/>
      <c r="CM1153" s="11"/>
    </row>
    <row r="1154" spans="1:91" ht="24.75" customHeight="1">
      <c r="A1154" s="949" t="str">
        <f>IF(E1154&gt;0,"Wypełnione","")</f>
        <v/>
      </c>
      <c r="B1154" s="57"/>
      <c r="C1154" s="2050">
        <f>'Og s3a'!C1863</f>
        <v>0</v>
      </c>
      <c r="D1154" s="2052">
        <f>'Og s3a'!E1863</f>
        <v>0</v>
      </c>
      <c r="E1154" s="2050">
        <f>'Og s3a'!F1863</f>
        <v>0</v>
      </c>
      <c r="F1154" s="2771"/>
      <c r="G1154" s="448">
        <f>T1154</f>
        <v>0</v>
      </c>
      <c r="H1154" s="2773">
        <f>U1154</f>
        <v>0</v>
      </c>
      <c r="I1154" s="451"/>
      <c r="J1154" s="2775"/>
      <c r="K1154" s="451"/>
      <c r="L1154" s="2775"/>
      <c r="M1154" s="451"/>
      <c r="N1154" s="2775"/>
      <c r="O1154" s="451"/>
      <c r="P1154" s="2775"/>
      <c r="Q1154" s="11"/>
      <c r="R1154" s="11"/>
      <c r="S1154" s="396">
        <f>'Og s3a'!G1863</f>
        <v>0</v>
      </c>
      <c r="T1154" s="398">
        <f>'Og s3a'!D1863</f>
        <v>0</v>
      </c>
      <c r="U1154" s="444">
        <f>Import!N1852</f>
        <v>0</v>
      </c>
      <c r="V1154" s="11"/>
      <c r="W1154" s="306"/>
      <c r="X1154" s="306"/>
      <c r="Y1154" s="306"/>
      <c r="Z1154" s="970">
        <f>IF(F1154=AF$7,1,0)</f>
        <v>0</v>
      </c>
      <c r="AA1154" s="970">
        <f>Z1154*D1154</f>
        <v>0</v>
      </c>
      <c r="AB1154" s="978">
        <f>IF($Z1154=0,0,IF(AF1154+AH1154+AJ1154&gt;0,$AA1154,0))</f>
        <v>0</v>
      </c>
      <c r="AC1154" s="980">
        <f>IF($Z1154=0,0,IF(AND(AB1154=0,G1155&gt;0),$AA1154,0))</f>
        <v>0</v>
      </c>
      <c r="AD1154" s="969">
        <f>AA1154-AB1154-AC1154</f>
        <v>0</v>
      </c>
      <c r="AE1154" s="204">
        <f t="shared" si="345"/>
        <v>0</v>
      </c>
      <c r="AF1154" s="204">
        <f t="shared" si="345"/>
        <v>0</v>
      </c>
      <c r="AG1154" s="204">
        <f t="shared" si="345"/>
        <v>0</v>
      </c>
      <c r="AH1154" s="204">
        <f t="shared" si="345"/>
        <v>0</v>
      </c>
      <c r="AI1154" s="922">
        <f t="shared" si="345"/>
        <v>0</v>
      </c>
      <c r="AJ1154" s="205">
        <f t="shared" si="345"/>
        <v>0</v>
      </c>
      <c r="AK1154" s="973">
        <f>IF($Z1154=1,0,IF(AND($Z1154=0,AF1154&gt;0),1,IF(AND($Z1154=0,AH1154&gt;0),1,IF(AND($Z1154=0,AJ1154&gt;0),1,0))))</f>
        <v>0</v>
      </c>
      <c r="AL1154" s="973">
        <f>IF($Z1154=0,0,IF(AND($Z1154=1,AE1154&gt;0),1,IF(AND($Z1154=1,AG1154&gt;0),1,IF(AND($Z1154=1,AI1154&gt;0),1,0))))</f>
        <v>0</v>
      </c>
      <c r="AM1154" s="978">
        <f>IF($Z1154=0,0,IF(AQ1154+AS1154+AU1154&gt;0,$AA1154,0))</f>
        <v>0</v>
      </c>
      <c r="AN1154" s="980">
        <f>IF($Z1154=0,0,IF(AND(AM1154=0,I1155&gt;0),$AA1154,0))</f>
        <v>0</v>
      </c>
      <c r="AO1154" s="969">
        <f>$AA1154-AM1154-AN1154</f>
        <v>0</v>
      </c>
      <c r="AP1154" s="204">
        <f t="shared" si="346"/>
        <v>0</v>
      </c>
      <c r="AQ1154" s="204">
        <f t="shared" si="346"/>
        <v>0</v>
      </c>
      <c r="AR1154" s="204">
        <f t="shared" si="346"/>
        <v>0</v>
      </c>
      <c r="AS1154" s="204">
        <f t="shared" si="346"/>
        <v>0</v>
      </c>
      <c r="AT1154" s="204">
        <f t="shared" si="346"/>
        <v>0</v>
      </c>
      <c r="AU1154" s="205">
        <f t="shared" si="346"/>
        <v>0</v>
      </c>
      <c r="AV1154" s="973">
        <f>IF($Z1154=1,0,IF(AND($Z1154=0,AQ1154&gt;0),1,IF(AND($Z1154=0,AS1154&gt;0),1,IF(AND($Z1154=0,AU1154&gt;0),1,0))))</f>
        <v>0</v>
      </c>
      <c r="AW1154" s="973">
        <f>IF($Z1154=0,0,IF(AND($Z1154=1,AP1154&gt;0),1,IF(AND($Z1154=1,AR1154&gt;0),1,IF(AND($Z1154=1,AT1154&gt;0),1,0))))</f>
        <v>0</v>
      </c>
      <c r="AX1154" s="978">
        <f>IF($Z1154=0,0,IF(BB1154+BD1154+BF1154&gt;0,$AA1154,0))</f>
        <v>0</v>
      </c>
      <c r="AY1154" s="980">
        <f>IF($Z1154=0,0,IF(AND(AX1154=0,K1155&gt;0),$AA1154,0))</f>
        <v>0</v>
      </c>
      <c r="AZ1154" s="969">
        <f>$AA1154-AX1154-AY1154</f>
        <v>0</v>
      </c>
      <c r="BA1154" s="204">
        <f t="shared" si="347"/>
        <v>0</v>
      </c>
      <c r="BB1154" s="204">
        <f t="shared" si="347"/>
        <v>0</v>
      </c>
      <c r="BC1154" s="204">
        <f t="shared" si="347"/>
        <v>0</v>
      </c>
      <c r="BD1154" s="204">
        <f t="shared" si="347"/>
        <v>0</v>
      </c>
      <c r="BE1154" s="204">
        <f t="shared" si="347"/>
        <v>0</v>
      </c>
      <c r="BF1154" s="205">
        <f t="shared" si="347"/>
        <v>0</v>
      </c>
      <c r="BG1154" s="973">
        <f>IF($Z1154=1,0,IF(AND($Z1154=0,BB1154&gt;0),1,IF(AND($Z1154=0,BD1154&gt;0),1,IF(AND($Z1154=0,BF1154&gt;0),1,0))))</f>
        <v>0</v>
      </c>
      <c r="BH1154" s="973">
        <f>IF($Z1154=0,0,IF(AND($Z1154=1,BA1154&gt;0),1,IF(AND($Z1154=1,BC1154&gt;0),1,IF(AND($Z1154=1,BE1154&gt;0),1,0))))</f>
        <v>0</v>
      </c>
      <c r="BI1154" s="978">
        <f>IF($Z1154=0,0,IF(BM1154+BO1154+BQ1154&gt;0,$AA1154,0))</f>
        <v>0</v>
      </c>
      <c r="BJ1154" s="980">
        <f>IF($Z1154=0,0,IF(AND(BI1154=0,M1155&gt;0),$AA1154,0))</f>
        <v>0</v>
      </c>
      <c r="BK1154" s="969">
        <f>$AA1154-BI1154-BJ1154</f>
        <v>0</v>
      </c>
      <c r="BL1154" s="204">
        <f t="shared" si="348"/>
        <v>0</v>
      </c>
      <c r="BM1154" s="204">
        <f t="shared" si="348"/>
        <v>0</v>
      </c>
      <c r="BN1154" s="204">
        <f t="shared" si="348"/>
        <v>0</v>
      </c>
      <c r="BO1154" s="204">
        <f t="shared" si="348"/>
        <v>0</v>
      </c>
      <c r="BP1154" s="204">
        <f t="shared" si="348"/>
        <v>0</v>
      </c>
      <c r="BQ1154" s="205">
        <f t="shared" si="348"/>
        <v>0</v>
      </c>
      <c r="BR1154" s="973">
        <f>IF($Z1154=1,0,IF(AND($Z1154=0,BM1154&gt;0),1,IF(AND($Z1154=0,BO1154&gt;0),1,IF(AND($Z1154=0,BQ1154&gt;0),1,0))))</f>
        <v>0</v>
      </c>
      <c r="BS1154" s="973">
        <f>IF($Z1154=0,0,IF(AND($Z1154=1,BL1154&gt;0),1,IF(AND($Z1154=1,BN1154&gt;0),1,IF(AND($Z1154=1,BP1154&gt;0),1,0))))</f>
        <v>0</v>
      </c>
      <c r="BT1154" s="978">
        <f>IF($Z1154=0,0,IF(BX1154+BZ1154+CB1154&gt;0,$AA1154,0))</f>
        <v>0</v>
      </c>
      <c r="BU1154" s="980">
        <f>IF($Z1154=0,0,IF(AND(BT1154=0,O1155&gt;0),$AA1154,0))</f>
        <v>0</v>
      </c>
      <c r="BV1154" s="969">
        <f>$AA1154-BT1154-BU1154</f>
        <v>0</v>
      </c>
      <c r="BW1154" s="204">
        <f t="shared" si="349"/>
        <v>0</v>
      </c>
      <c r="BX1154" s="204">
        <f t="shared" si="349"/>
        <v>0</v>
      </c>
      <c r="BY1154" s="204">
        <f t="shared" si="349"/>
        <v>0</v>
      </c>
      <c r="BZ1154" s="204">
        <f t="shared" si="349"/>
        <v>0</v>
      </c>
      <c r="CA1154" s="204">
        <f t="shared" si="349"/>
        <v>0</v>
      </c>
      <c r="CB1154" s="205">
        <f t="shared" si="349"/>
        <v>0</v>
      </c>
      <c r="CC1154" s="973">
        <f>IF($Z1154=1,0,IF(AND($Z1154=0,BX1154&gt;0),1,IF(AND($Z1154=0,BZ1154&gt;0),1,IF(AND($Z1154=0,CB1154&gt;0),1,0))))</f>
        <v>0</v>
      </c>
      <c r="CD1154" s="973">
        <f>IF($Z1154=0,0,IF(AND($Z1154=1,BW1154&gt;0),1,IF(AND($Z1154=1,BY1154&gt;0),1,IF(AND($Z1154=1,CA1154&gt;0),1,0))))</f>
        <v>0</v>
      </c>
      <c r="CE1154" s="11"/>
      <c r="CF1154" s="11"/>
      <c r="CG1154" s="11"/>
      <c r="CH1154" s="11"/>
      <c r="CI1154" s="11"/>
      <c r="CJ1154" s="11"/>
      <c r="CK1154" s="11"/>
      <c r="CL1154" s="11"/>
      <c r="CM1154" s="11"/>
    </row>
    <row r="1155" spans="1:91" ht="14.25" customHeight="1">
      <c r="A1155" s="950" t="str">
        <f>A1154</f>
        <v/>
      </c>
      <c r="B1155" s="57"/>
      <c r="C1155" s="2051"/>
      <c r="D1155" s="2053"/>
      <c r="E1155" s="2051"/>
      <c r="F1155" s="2772"/>
      <c r="G1155" s="1121">
        <f>Import!Q1852</f>
        <v>0</v>
      </c>
      <c r="H1155" s="2774"/>
      <c r="I1155" s="450"/>
      <c r="J1155" s="2775"/>
      <c r="K1155" s="450"/>
      <c r="L1155" s="2775"/>
      <c r="M1155" s="450"/>
      <c r="N1155" s="2775"/>
      <c r="O1155" s="450"/>
      <c r="P1155" s="2775"/>
      <c r="Q1155" s="11"/>
      <c r="R1155" s="11"/>
      <c r="S1155" s="397"/>
      <c r="T1155" s="419"/>
      <c r="U1155" s="444">
        <f>Import!N1853</f>
        <v>0</v>
      </c>
      <c r="V1155" s="11"/>
      <c r="W1155" s="306"/>
      <c r="X1155" s="306"/>
      <c r="Y1155" s="306"/>
      <c r="Z1155" s="11"/>
      <c r="AE1155" s="204"/>
      <c r="AF1155" s="204"/>
      <c r="AG1155" s="204"/>
      <c r="AH1155" s="204"/>
      <c r="AI1155" s="922"/>
      <c r="AJ1155" s="205"/>
      <c r="AK1155" s="973"/>
      <c r="AL1155" s="973">
        <f>AL1154</f>
        <v>0</v>
      </c>
      <c r="AP1155" s="204"/>
      <c r="AQ1155" s="204"/>
      <c r="AR1155" s="204"/>
      <c r="AS1155" s="204"/>
      <c r="AT1155" s="204"/>
      <c r="AU1155" s="205"/>
      <c r="AV1155" s="973"/>
      <c r="AW1155" s="973">
        <f>AW1154</f>
        <v>0</v>
      </c>
      <c r="BA1155" s="204"/>
      <c r="BB1155" s="204"/>
      <c r="BC1155" s="204"/>
      <c r="BD1155" s="204"/>
      <c r="BE1155" s="204"/>
      <c r="BF1155" s="205"/>
      <c r="BG1155" s="973"/>
      <c r="BH1155" s="973">
        <f>BH1154</f>
        <v>0</v>
      </c>
      <c r="BL1155" s="204"/>
      <c r="BM1155" s="204"/>
      <c r="BN1155" s="204"/>
      <c r="BO1155" s="204"/>
      <c r="BP1155" s="204"/>
      <c r="BQ1155" s="205"/>
      <c r="BR1155" s="973"/>
      <c r="BS1155" s="973">
        <f>BS1154</f>
        <v>0</v>
      </c>
      <c r="BW1155" s="204"/>
      <c r="BX1155" s="204"/>
      <c r="BY1155" s="204"/>
      <c r="BZ1155" s="204"/>
      <c r="CA1155" s="204"/>
      <c r="CB1155" s="205"/>
      <c r="CC1155" s="973"/>
      <c r="CD1155" s="973">
        <f>CD1154</f>
        <v>0</v>
      </c>
      <c r="CE1155" s="11"/>
      <c r="CF1155" s="11"/>
      <c r="CG1155" s="11"/>
      <c r="CH1155" s="11"/>
      <c r="CI1155" s="11"/>
      <c r="CJ1155" s="11"/>
      <c r="CK1155" s="11"/>
      <c r="CL1155" s="11"/>
      <c r="CM1155" s="11"/>
    </row>
    <row r="1156" spans="1:91" ht="24.75" customHeight="1">
      <c r="A1156" s="949" t="str">
        <f>IF(E1156&gt;0,"Wypełnione","")</f>
        <v/>
      </c>
      <c r="B1156" s="57"/>
      <c r="C1156" s="2050">
        <f>'Og s3a'!C1865</f>
        <v>0</v>
      </c>
      <c r="D1156" s="2052">
        <f>'Og s3a'!E1865</f>
        <v>0</v>
      </c>
      <c r="E1156" s="2050">
        <f>'Og s3a'!F1865</f>
        <v>0</v>
      </c>
      <c r="F1156" s="2771"/>
      <c r="G1156" s="448">
        <f>T1156</f>
        <v>0</v>
      </c>
      <c r="H1156" s="2773">
        <f>U1156</f>
        <v>0</v>
      </c>
      <c r="I1156" s="451"/>
      <c r="J1156" s="2775"/>
      <c r="K1156" s="451"/>
      <c r="L1156" s="2775"/>
      <c r="M1156" s="451"/>
      <c r="N1156" s="2775"/>
      <c r="O1156" s="451"/>
      <c r="P1156" s="2775"/>
      <c r="Q1156" s="11"/>
      <c r="R1156" s="11"/>
      <c r="S1156" s="396">
        <f>'Og s3a'!G1865</f>
        <v>0</v>
      </c>
      <c r="T1156" s="398">
        <f>'Og s3a'!D1865</f>
        <v>0</v>
      </c>
      <c r="U1156" s="444">
        <f>Import!N1854</f>
        <v>0</v>
      </c>
      <c r="V1156" s="11"/>
      <c r="W1156" s="306"/>
      <c r="X1156" s="306"/>
      <c r="Y1156" s="306"/>
      <c r="Z1156" s="970">
        <f>IF(F1156=AF$7,1,0)</f>
        <v>0</v>
      </c>
      <c r="AA1156" s="970">
        <f>Z1156*D1156</f>
        <v>0</v>
      </c>
      <c r="AB1156" s="978">
        <f>IF($Z1156=0,0,IF(AF1156+AH1156+AJ1156&gt;0,$AA1156,0))</f>
        <v>0</v>
      </c>
      <c r="AC1156" s="980">
        <f>IF($Z1156=0,0,IF(AND(AB1156=0,G1157&gt;0),$AA1156,0))</f>
        <v>0</v>
      </c>
      <c r="AD1156" s="969">
        <f>AA1156-AB1156-AC1156</f>
        <v>0</v>
      </c>
      <c r="AE1156" s="204">
        <f t="shared" si="345"/>
        <v>0</v>
      </c>
      <c r="AF1156" s="204">
        <f t="shared" si="345"/>
        <v>0</v>
      </c>
      <c r="AG1156" s="204">
        <f t="shared" si="345"/>
        <v>0</v>
      </c>
      <c r="AH1156" s="204">
        <f t="shared" si="345"/>
        <v>0</v>
      </c>
      <c r="AI1156" s="922">
        <f t="shared" si="345"/>
        <v>0</v>
      </c>
      <c r="AJ1156" s="205">
        <f t="shared" si="345"/>
        <v>0</v>
      </c>
      <c r="AK1156" s="973">
        <f>IF($Z1156=1,0,IF(AND($Z1156=0,AF1156&gt;0),1,IF(AND($Z1156=0,AH1156&gt;0),1,IF(AND($Z1156=0,AJ1156&gt;0),1,0))))</f>
        <v>0</v>
      </c>
      <c r="AL1156" s="973">
        <f>IF($Z1156=0,0,IF(AND($Z1156=1,AE1156&gt;0),1,IF(AND($Z1156=1,AG1156&gt;0),1,IF(AND($Z1156=1,AI1156&gt;0),1,0))))</f>
        <v>0</v>
      </c>
      <c r="AM1156" s="978">
        <f>IF($Z1156=0,0,IF(AQ1156+AS1156+AU1156&gt;0,$AA1156,0))</f>
        <v>0</v>
      </c>
      <c r="AN1156" s="980">
        <f>IF($Z1156=0,0,IF(AND(AM1156=0,I1157&gt;0),$AA1156,0))</f>
        <v>0</v>
      </c>
      <c r="AO1156" s="969">
        <f>$AA1156-AM1156-AN1156</f>
        <v>0</v>
      </c>
      <c r="AP1156" s="204">
        <f t="shared" si="346"/>
        <v>0</v>
      </c>
      <c r="AQ1156" s="204">
        <f t="shared" si="346"/>
        <v>0</v>
      </c>
      <c r="AR1156" s="204">
        <f t="shared" si="346"/>
        <v>0</v>
      </c>
      <c r="AS1156" s="204">
        <f t="shared" si="346"/>
        <v>0</v>
      </c>
      <c r="AT1156" s="204">
        <f t="shared" si="346"/>
        <v>0</v>
      </c>
      <c r="AU1156" s="205">
        <f t="shared" si="346"/>
        <v>0</v>
      </c>
      <c r="AV1156" s="973">
        <f>IF($Z1156=1,0,IF(AND($Z1156=0,AQ1156&gt;0),1,IF(AND($Z1156=0,AS1156&gt;0),1,IF(AND($Z1156=0,AU1156&gt;0),1,0))))</f>
        <v>0</v>
      </c>
      <c r="AW1156" s="973">
        <f>IF($Z1156=0,0,IF(AND($Z1156=1,AP1156&gt;0),1,IF(AND($Z1156=1,AR1156&gt;0),1,IF(AND($Z1156=1,AT1156&gt;0),1,0))))</f>
        <v>0</v>
      </c>
      <c r="AX1156" s="978">
        <f>IF($Z1156=0,0,IF(BB1156+BD1156+BF1156&gt;0,$AA1156,0))</f>
        <v>0</v>
      </c>
      <c r="AY1156" s="980">
        <f>IF($Z1156=0,0,IF(AND(AX1156=0,K1157&gt;0),$AA1156,0))</f>
        <v>0</v>
      </c>
      <c r="AZ1156" s="969">
        <f>$AA1156-AX1156-AY1156</f>
        <v>0</v>
      </c>
      <c r="BA1156" s="204">
        <f t="shared" si="347"/>
        <v>0</v>
      </c>
      <c r="BB1156" s="204">
        <f t="shared" si="347"/>
        <v>0</v>
      </c>
      <c r="BC1156" s="204">
        <f t="shared" si="347"/>
        <v>0</v>
      </c>
      <c r="BD1156" s="204">
        <f t="shared" si="347"/>
        <v>0</v>
      </c>
      <c r="BE1156" s="204">
        <f t="shared" si="347"/>
        <v>0</v>
      </c>
      <c r="BF1156" s="205">
        <f t="shared" si="347"/>
        <v>0</v>
      </c>
      <c r="BG1156" s="973">
        <f>IF($Z1156=1,0,IF(AND($Z1156=0,BB1156&gt;0),1,IF(AND($Z1156=0,BD1156&gt;0),1,IF(AND($Z1156=0,BF1156&gt;0),1,0))))</f>
        <v>0</v>
      </c>
      <c r="BH1156" s="973">
        <f>IF($Z1156=0,0,IF(AND($Z1156=1,BA1156&gt;0),1,IF(AND($Z1156=1,BC1156&gt;0),1,IF(AND($Z1156=1,BE1156&gt;0),1,0))))</f>
        <v>0</v>
      </c>
      <c r="BI1156" s="978">
        <f>IF($Z1156=0,0,IF(BM1156+BO1156+BQ1156&gt;0,$AA1156,0))</f>
        <v>0</v>
      </c>
      <c r="BJ1156" s="980">
        <f>IF($Z1156=0,0,IF(AND(BI1156=0,M1157&gt;0),$AA1156,0))</f>
        <v>0</v>
      </c>
      <c r="BK1156" s="969">
        <f>$AA1156-BI1156-BJ1156</f>
        <v>0</v>
      </c>
      <c r="BL1156" s="204">
        <f t="shared" si="348"/>
        <v>0</v>
      </c>
      <c r="BM1156" s="204">
        <f t="shared" si="348"/>
        <v>0</v>
      </c>
      <c r="BN1156" s="204">
        <f t="shared" si="348"/>
        <v>0</v>
      </c>
      <c r="BO1156" s="204">
        <f t="shared" si="348"/>
        <v>0</v>
      </c>
      <c r="BP1156" s="204">
        <f t="shared" si="348"/>
        <v>0</v>
      </c>
      <c r="BQ1156" s="205">
        <f t="shared" si="348"/>
        <v>0</v>
      </c>
      <c r="BR1156" s="973">
        <f>IF($Z1156=1,0,IF(AND($Z1156=0,BM1156&gt;0),1,IF(AND($Z1156=0,BO1156&gt;0),1,IF(AND($Z1156=0,BQ1156&gt;0),1,0))))</f>
        <v>0</v>
      </c>
      <c r="BS1156" s="973">
        <f>IF($Z1156=0,0,IF(AND($Z1156=1,BL1156&gt;0),1,IF(AND($Z1156=1,BN1156&gt;0),1,IF(AND($Z1156=1,BP1156&gt;0),1,0))))</f>
        <v>0</v>
      </c>
      <c r="BT1156" s="978">
        <f>IF($Z1156=0,0,IF(BX1156+BZ1156+CB1156&gt;0,$AA1156,0))</f>
        <v>0</v>
      </c>
      <c r="BU1156" s="980">
        <f>IF($Z1156=0,0,IF(AND(BT1156=0,O1157&gt;0),$AA1156,0))</f>
        <v>0</v>
      </c>
      <c r="BV1156" s="969">
        <f>$AA1156-BT1156-BU1156</f>
        <v>0</v>
      </c>
      <c r="BW1156" s="204">
        <f t="shared" si="349"/>
        <v>0</v>
      </c>
      <c r="BX1156" s="204">
        <f t="shared" si="349"/>
        <v>0</v>
      </c>
      <c r="BY1156" s="204">
        <f t="shared" si="349"/>
        <v>0</v>
      </c>
      <c r="BZ1156" s="204">
        <f t="shared" si="349"/>
        <v>0</v>
      </c>
      <c r="CA1156" s="204">
        <f t="shared" si="349"/>
        <v>0</v>
      </c>
      <c r="CB1156" s="205">
        <f t="shared" si="349"/>
        <v>0</v>
      </c>
      <c r="CC1156" s="973">
        <f>IF($Z1156=1,0,IF(AND($Z1156=0,BX1156&gt;0),1,IF(AND($Z1156=0,BZ1156&gt;0),1,IF(AND($Z1156=0,CB1156&gt;0),1,0))))</f>
        <v>0</v>
      </c>
      <c r="CD1156" s="973">
        <f>IF($Z1156=0,0,IF(AND($Z1156=1,BW1156&gt;0),1,IF(AND($Z1156=1,BY1156&gt;0),1,IF(AND($Z1156=1,CA1156&gt;0),1,0))))</f>
        <v>0</v>
      </c>
      <c r="CE1156" s="11"/>
      <c r="CF1156" s="11"/>
      <c r="CG1156" s="11"/>
      <c r="CH1156" s="11"/>
      <c r="CI1156" s="11"/>
      <c r="CJ1156" s="11"/>
      <c r="CK1156" s="11"/>
      <c r="CL1156" s="11"/>
      <c r="CM1156" s="11"/>
    </row>
    <row r="1157" spans="1:91" ht="14.25" customHeight="1">
      <c r="A1157" s="950" t="str">
        <f>A1156</f>
        <v/>
      </c>
      <c r="B1157" s="57"/>
      <c r="C1157" s="2051"/>
      <c r="D1157" s="2053"/>
      <c r="E1157" s="2051"/>
      <c r="F1157" s="2772"/>
      <c r="G1157" s="1121">
        <f>Import!Q1854</f>
        <v>0</v>
      </c>
      <c r="H1157" s="2774"/>
      <c r="I1157" s="450"/>
      <c r="J1157" s="2775"/>
      <c r="K1157" s="450"/>
      <c r="L1157" s="2775"/>
      <c r="M1157" s="450"/>
      <c r="N1157" s="2775"/>
      <c r="O1157" s="450"/>
      <c r="P1157" s="2775"/>
      <c r="Q1157" s="11"/>
      <c r="R1157" s="11"/>
      <c r="S1157" s="397"/>
      <c r="T1157" s="419"/>
      <c r="U1157" s="444">
        <f>Import!N1855</f>
        <v>0</v>
      </c>
      <c r="V1157" s="11"/>
      <c r="W1157" s="306"/>
      <c r="X1157" s="306"/>
      <c r="Y1157" s="306"/>
      <c r="Z1157" s="11"/>
      <c r="AE1157" s="204"/>
      <c r="AF1157" s="204"/>
      <c r="AG1157" s="204"/>
      <c r="AH1157" s="204"/>
      <c r="AI1157" s="922"/>
      <c r="AJ1157" s="205"/>
      <c r="AK1157" s="973"/>
      <c r="AL1157" s="973">
        <f>AL1156</f>
        <v>0</v>
      </c>
      <c r="AP1157" s="204"/>
      <c r="AQ1157" s="204"/>
      <c r="AR1157" s="204"/>
      <c r="AS1157" s="204"/>
      <c r="AT1157" s="204"/>
      <c r="AU1157" s="205"/>
      <c r="AV1157" s="973"/>
      <c r="AW1157" s="973">
        <f>AW1156</f>
        <v>0</v>
      </c>
      <c r="BA1157" s="204"/>
      <c r="BB1157" s="204"/>
      <c r="BC1157" s="204"/>
      <c r="BD1157" s="204"/>
      <c r="BE1157" s="204"/>
      <c r="BF1157" s="205"/>
      <c r="BG1157" s="973"/>
      <c r="BH1157" s="973">
        <f>BH1156</f>
        <v>0</v>
      </c>
      <c r="BL1157" s="204"/>
      <c r="BM1157" s="204"/>
      <c r="BN1157" s="204"/>
      <c r="BO1157" s="204"/>
      <c r="BP1157" s="204"/>
      <c r="BQ1157" s="205"/>
      <c r="BR1157" s="973"/>
      <c r="BS1157" s="973">
        <f>BS1156</f>
        <v>0</v>
      </c>
      <c r="BW1157" s="204"/>
      <c r="BX1157" s="204"/>
      <c r="BY1157" s="204"/>
      <c r="BZ1157" s="204"/>
      <c r="CA1157" s="204"/>
      <c r="CB1157" s="205"/>
      <c r="CC1157" s="973"/>
      <c r="CD1157" s="973">
        <f>CD1156</f>
        <v>0</v>
      </c>
      <c r="CE1157" s="11"/>
      <c r="CF1157" s="11"/>
      <c r="CG1157" s="11"/>
      <c r="CH1157" s="11"/>
      <c r="CI1157" s="11"/>
      <c r="CJ1157" s="11"/>
      <c r="CK1157" s="11"/>
      <c r="CL1157" s="11"/>
      <c r="CM1157" s="11"/>
    </row>
    <row r="1158" spans="1:91" ht="24.75" customHeight="1">
      <c r="A1158" s="949" t="str">
        <f>IF(E1158&gt;0,"Wypełnione","")</f>
        <v/>
      </c>
      <c r="B1158" s="57"/>
      <c r="C1158" s="2050">
        <f>'Og s3a'!C1867</f>
        <v>0</v>
      </c>
      <c r="D1158" s="2052">
        <f>'Og s3a'!E1867</f>
        <v>0</v>
      </c>
      <c r="E1158" s="2050">
        <f>'Og s3a'!F1867</f>
        <v>0</v>
      </c>
      <c r="F1158" s="2771"/>
      <c r="G1158" s="448">
        <f>T1158</f>
        <v>0</v>
      </c>
      <c r="H1158" s="2773">
        <f>U1158</f>
        <v>0</v>
      </c>
      <c r="I1158" s="451"/>
      <c r="J1158" s="2775"/>
      <c r="K1158" s="451"/>
      <c r="L1158" s="2775"/>
      <c r="M1158" s="451"/>
      <c r="N1158" s="2775"/>
      <c r="O1158" s="451"/>
      <c r="P1158" s="2775"/>
      <c r="Q1158" s="11"/>
      <c r="R1158" s="11"/>
      <c r="S1158" s="396">
        <f>'Og s3a'!G1867</f>
        <v>0</v>
      </c>
      <c r="T1158" s="398">
        <f>'Og s3a'!D1867</f>
        <v>0</v>
      </c>
      <c r="U1158" s="444">
        <f>Import!N1856</f>
        <v>0</v>
      </c>
      <c r="V1158" s="11"/>
      <c r="W1158" s="306"/>
      <c r="X1158" s="306"/>
      <c r="Y1158" s="306"/>
      <c r="Z1158" s="970">
        <f>IF(F1158=AF$7,1,0)</f>
        <v>0</v>
      </c>
      <c r="AA1158" s="970">
        <f>Z1158*D1158</f>
        <v>0</v>
      </c>
      <c r="AB1158" s="978">
        <f>IF($Z1158=0,0,IF(AF1158+AH1158+AJ1158&gt;0,$AA1158,0))</f>
        <v>0</v>
      </c>
      <c r="AC1158" s="980">
        <f>IF($Z1158=0,0,IF(AND(AB1158=0,G1159&gt;0),$AA1158,0))</f>
        <v>0</v>
      </c>
      <c r="AD1158" s="969">
        <f>AA1158-AB1158-AC1158</f>
        <v>0</v>
      </c>
      <c r="AE1158" s="204">
        <f t="shared" si="345"/>
        <v>0</v>
      </c>
      <c r="AF1158" s="204">
        <f t="shared" si="345"/>
        <v>0</v>
      </c>
      <c r="AG1158" s="204">
        <f t="shared" si="345"/>
        <v>0</v>
      </c>
      <c r="AH1158" s="204">
        <f t="shared" si="345"/>
        <v>0</v>
      </c>
      <c r="AI1158" s="922">
        <f t="shared" si="345"/>
        <v>0</v>
      </c>
      <c r="AJ1158" s="205">
        <f t="shared" si="345"/>
        <v>0</v>
      </c>
      <c r="AK1158" s="973">
        <f>IF($Z1158=1,0,IF(AND($Z1158=0,AF1158&gt;0),1,IF(AND($Z1158=0,AH1158&gt;0),1,IF(AND($Z1158=0,AJ1158&gt;0),1,0))))</f>
        <v>0</v>
      </c>
      <c r="AL1158" s="973">
        <f>IF($Z1158=0,0,IF(AND($Z1158=1,AE1158&gt;0),1,IF(AND($Z1158=1,AG1158&gt;0),1,IF(AND($Z1158=1,AI1158&gt;0),1,0))))</f>
        <v>0</v>
      </c>
      <c r="AM1158" s="978">
        <f>IF($Z1158=0,0,IF(AQ1158+AS1158+AU1158&gt;0,$AA1158,0))</f>
        <v>0</v>
      </c>
      <c r="AN1158" s="980">
        <f>IF($Z1158=0,0,IF(AND(AM1158=0,I1159&gt;0),$AA1158,0))</f>
        <v>0</v>
      </c>
      <c r="AO1158" s="969">
        <f>$AA1158-AM1158-AN1158</f>
        <v>0</v>
      </c>
      <c r="AP1158" s="204">
        <f t="shared" si="346"/>
        <v>0</v>
      </c>
      <c r="AQ1158" s="204">
        <f t="shared" si="346"/>
        <v>0</v>
      </c>
      <c r="AR1158" s="204">
        <f t="shared" si="346"/>
        <v>0</v>
      </c>
      <c r="AS1158" s="204">
        <f t="shared" si="346"/>
        <v>0</v>
      </c>
      <c r="AT1158" s="204">
        <f t="shared" si="346"/>
        <v>0</v>
      </c>
      <c r="AU1158" s="205">
        <f t="shared" si="346"/>
        <v>0</v>
      </c>
      <c r="AV1158" s="973">
        <f>IF($Z1158=1,0,IF(AND($Z1158=0,AQ1158&gt;0),1,IF(AND($Z1158=0,AS1158&gt;0),1,IF(AND($Z1158=0,AU1158&gt;0),1,0))))</f>
        <v>0</v>
      </c>
      <c r="AW1158" s="973">
        <f>IF($Z1158=0,0,IF(AND($Z1158=1,AP1158&gt;0),1,IF(AND($Z1158=1,AR1158&gt;0),1,IF(AND($Z1158=1,AT1158&gt;0),1,0))))</f>
        <v>0</v>
      </c>
      <c r="AX1158" s="978">
        <f>IF($Z1158=0,0,IF(BB1158+BD1158+BF1158&gt;0,$AA1158,0))</f>
        <v>0</v>
      </c>
      <c r="AY1158" s="980">
        <f>IF($Z1158=0,0,IF(AND(AX1158=0,K1159&gt;0),$AA1158,0))</f>
        <v>0</v>
      </c>
      <c r="AZ1158" s="969">
        <f>$AA1158-AX1158-AY1158</f>
        <v>0</v>
      </c>
      <c r="BA1158" s="204">
        <f t="shared" si="347"/>
        <v>0</v>
      </c>
      <c r="BB1158" s="204">
        <f t="shared" si="347"/>
        <v>0</v>
      </c>
      <c r="BC1158" s="204">
        <f t="shared" si="347"/>
        <v>0</v>
      </c>
      <c r="BD1158" s="204">
        <f t="shared" si="347"/>
        <v>0</v>
      </c>
      <c r="BE1158" s="204">
        <f t="shared" si="347"/>
        <v>0</v>
      </c>
      <c r="BF1158" s="205">
        <f t="shared" si="347"/>
        <v>0</v>
      </c>
      <c r="BG1158" s="973">
        <f>IF($Z1158=1,0,IF(AND($Z1158=0,BB1158&gt;0),1,IF(AND($Z1158=0,BD1158&gt;0),1,IF(AND($Z1158=0,BF1158&gt;0),1,0))))</f>
        <v>0</v>
      </c>
      <c r="BH1158" s="973">
        <f>IF($Z1158=0,0,IF(AND($Z1158=1,BA1158&gt;0),1,IF(AND($Z1158=1,BC1158&gt;0),1,IF(AND($Z1158=1,BE1158&gt;0),1,0))))</f>
        <v>0</v>
      </c>
      <c r="BI1158" s="978">
        <f>IF($Z1158=0,0,IF(BM1158+BO1158+BQ1158&gt;0,$AA1158,0))</f>
        <v>0</v>
      </c>
      <c r="BJ1158" s="980">
        <f>IF($Z1158=0,0,IF(AND(BI1158=0,M1159&gt;0),$AA1158,0))</f>
        <v>0</v>
      </c>
      <c r="BK1158" s="969">
        <f>$AA1158-BI1158-BJ1158</f>
        <v>0</v>
      </c>
      <c r="BL1158" s="204">
        <f t="shared" si="348"/>
        <v>0</v>
      </c>
      <c r="BM1158" s="204">
        <f t="shared" si="348"/>
        <v>0</v>
      </c>
      <c r="BN1158" s="204">
        <f t="shared" si="348"/>
        <v>0</v>
      </c>
      <c r="BO1158" s="204">
        <f t="shared" si="348"/>
        <v>0</v>
      </c>
      <c r="BP1158" s="204">
        <f t="shared" si="348"/>
        <v>0</v>
      </c>
      <c r="BQ1158" s="205">
        <f t="shared" si="348"/>
        <v>0</v>
      </c>
      <c r="BR1158" s="973">
        <f>IF($Z1158=1,0,IF(AND($Z1158=0,BM1158&gt;0),1,IF(AND($Z1158=0,BO1158&gt;0),1,IF(AND($Z1158=0,BQ1158&gt;0),1,0))))</f>
        <v>0</v>
      </c>
      <c r="BS1158" s="973">
        <f>IF($Z1158=0,0,IF(AND($Z1158=1,BL1158&gt;0),1,IF(AND($Z1158=1,BN1158&gt;0),1,IF(AND($Z1158=1,BP1158&gt;0),1,0))))</f>
        <v>0</v>
      </c>
      <c r="BT1158" s="978">
        <f>IF($Z1158=0,0,IF(BX1158+BZ1158+CB1158&gt;0,$AA1158,0))</f>
        <v>0</v>
      </c>
      <c r="BU1158" s="980">
        <f>IF($Z1158=0,0,IF(AND(BT1158=0,O1159&gt;0),$AA1158,0))</f>
        <v>0</v>
      </c>
      <c r="BV1158" s="969">
        <f>$AA1158-BT1158-BU1158</f>
        <v>0</v>
      </c>
      <c r="BW1158" s="204">
        <f t="shared" si="349"/>
        <v>0</v>
      </c>
      <c r="BX1158" s="204">
        <f t="shared" si="349"/>
        <v>0</v>
      </c>
      <c r="BY1158" s="204">
        <f t="shared" si="349"/>
        <v>0</v>
      </c>
      <c r="BZ1158" s="204">
        <f t="shared" si="349"/>
        <v>0</v>
      </c>
      <c r="CA1158" s="204">
        <f t="shared" si="349"/>
        <v>0</v>
      </c>
      <c r="CB1158" s="205">
        <f t="shared" si="349"/>
        <v>0</v>
      </c>
      <c r="CC1158" s="973">
        <f>IF($Z1158=1,0,IF(AND($Z1158=0,BX1158&gt;0),1,IF(AND($Z1158=0,BZ1158&gt;0),1,IF(AND($Z1158=0,CB1158&gt;0),1,0))))</f>
        <v>0</v>
      </c>
      <c r="CD1158" s="973">
        <f>IF($Z1158=0,0,IF(AND($Z1158=1,BW1158&gt;0),1,IF(AND($Z1158=1,BY1158&gt;0),1,IF(AND($Z1158=1,CA1158&gt;0),1,0))))</f>
        <v>0</v>
      </c>
      <c r="CE1158" s="11"/>
      <c r="CF1158" s="11"/>
      <c r="CG1158" s="11"/>
      <c r="CH1158" s="11"/>
      <c r="CI1158" s="11"/>
      <c r="CJ1158" s="11"/>
      <c r="CK1158" s="11"/>
      <c r="CL1158" s="11"/>
      <c r="CM1158" s="11"/>
    </row>
    <row r="1159" spans="1:91" ht="14.25" customHeight="1">
      <c r="A1159" s="950" t="str">
        <f>A1158</f>
        <v/>
      </c>
      <c r="B1159" s="57"/>
      <c r="C1159" s="2051"/>
      <c r="D1159" s="2053"/>
      <c r="E1159" s="2051"/>
      <c r="F1159" s="2772"/>
      <c r="G1159" s="1121">
        <f>Import!Q1856</f>
        <v>0</v>
      </c>
      <c r="H1159" s="2774"/>
      <c r="I1159" s="450"/>
      <c r="J1159" s="2775"/>
      <c r="K1159" s="450"/>
      <c r="L1159" s="2775"/>
      <c r="M1159" s="450"/>
      <c r="N1159" s="2775"/>
      <c r="O1159" s="450"/>
      <c r="P1159" s="2775"/>
      <c r="Q1159" s="11"/>
      <c r="R1159" s="11"/>
      <c r="S1159" s="397"/>
      <c r="T1159" s="419"/>
      <c r="U1159" s="444">
        <f>Import!N1857</f>
        <v>0</v>
      </c>
      <c r="V1159" s="11"/>
      <c r="W1159" s="306"/>
      <c r="X1159" s="306"/>
      <c r="Y1159" s="306"/>
      <c r="Z1159" s="11"/>
      <c r="AE1159" s="204"/>
      <c r="AF1159" s="204"/>
      <c r="AG1159" s="204"/>
      <c r="AH1159" s="204"/>
      <c r="AI1159" s="922"/>
      <c r="AJ1159" s="205"/>
      <c r="AK1159" s="973"/>
      <c r="AL1159" s="973">
        <f>AL1158</f>
        <v>0</v>
      </c>
      <c r="AP1159" s="204"/>
      <c r="AQ1159" s="204"/>
      <c r="AR1159" s="204"/>
      <c r="AS1159" s="204"/>
      <c r="AT1159" s="204"/>
      <c r="AU1159" s="205"/>
      <c r="AV1159" s="973"/>
      <c r="AW1159" s="973">
        <f>AW1158</f>
        <v>0</v>
      </c>
      <c r="BA1159" s="204"/>
      <c r="BB1159" s="204"/>
      <c r="BC1159" s="204"/>
      <c r="BD1159" s="204"/>
      <c r="BE1159" s="204"/>
      <c r="BF1159" s="205"/>
      <c r="BG1159" s="973"/>
      <c r="BH1159" s="973">
        <f>BH1158</f>
        <v>0</v>
      </c>
      <c r="BL1159" s="204"/>
      <c r="BM1159" s="204"/>
      <c r="BN1159" s="204"/>
      <c r="BO1159" s="204"/>
      <c r="BP1159" s="204"/>
      <c r="BQ1159" s="205"/>
      <c r="BR1159" s="973"/>
      <c r="BS1159" s="973">
        <f>BS1158</f>
        <v>0</v>
      </c>
      <c r="BW1159" s="204"/>
      <c r="BX1159" s="204"/>
      <c r="BY1159" s="204"/>
      <c r="BZ1159" s="204"/>
      <c r="CA1159" s="204"/>
      <c r="CB1159" s="205"/>
      <c r="CC1159" s="973"/>
      <c r="CD1159" s="973">
        <f>CD1158</f>
        <v>0</v>
      </c>
      <c r="CE1159" s="11"/>
      <c r="CF1159" s="11"/>
      <c r="CG1159" s="11"/>
      <c r="CH1159" s="11"/>
      <c r="CI1159" s="11"/>
      <c r="CJ1159" s="11"/>
      <c r="CK1159" s="11"/>
      <c r="CL1159" s="11"/>
      <c r="CM1159" s="11"/>
    </row>
    <row r="1160" spans="1:91" ht="24.75" customHeight="1">
      <c r="A1160" s="949" t="str">
        <f>IF(E1160&gt;0,"Wypełnione","")</f>
        <v/>
      </c>
      <c r="B1160" s="57"/>
      <c r="C1160" s="2050">
        <f>'Og s3a'!C1869</f>
        <v>0</v>
      </c>
      <c r="D1160" s="2052">
        <f>'Og s3a'!E1869</f>
        <v>0</v>
      </c>
      <c r="E1160" s="2050">
        <f>'Og s3a'!F1869</f>
        <v>0</v>
      </c>
      <c r="F1160" s="2771"/>
      <c r="G1160" s="448">
        <f>T1160</f>
        <v>0</v>
      </c>
      <c r="H1160" s="2773">
        <f>U1160</f>
        <v>0</v>
      </c>
      <c r="I1160" s="451"/>
      <c r="J1160" s="2775"/>
      <c r="K1160" s="451"/>
      <c r="L1160" s="2775"/>
      <c r="M1160" s="451"/>
      <c r="N1160" s="2775"/>
      <c r="O1160" s="451"/>
      <c r="P1160" s="2775"/>
      <c r="Q1160" s="11"/>
      <c r="R1160" s="11"/>
      <c r="S1160" s="396">
        <f>'Og s3a'!G1869</f>
        <v>0</v>
      </c>
      <c r="T1160" s="398">
        <f>'Og s3a'!D1869</f>
        <v>0</v>
      </c>
      <c r="U1160" s="444">
        <f>Import!N1858</f>
        <v>0</v>
      </c>
      <c r="V1160" s="11"/>
      <c r="W1160" s="306"/>
      <c r="X1160" s="306"/>
      <c r="Y1160" s="306"/>
      <c r="Z1160" s="970">
        <f>IF(F1160=AF$7,1,0)</f>
        <v>0</v>
      </c>
      <c r="AA1160" s="970">
        <f>Z1160*D1160</f>
        <v>0</v>
      </c>
      <c r="AB1160" s="978">
        <f>IF($Z1160=0,0,IF(AF1160+AH1160+AJ1160&gt;0,$AA1160,0))</f>
        <v>0</v>
      </c>
      <c r="AC1160" s="980">
        <f>IF($Z1160=0,0,IF(AND(AB1160=0,G1161&gt;0),$AA1160,0))</f>
        <v>0</v>
      </c>
      <c r="AD1160" s="969">
        <f>AA1160-AB1160-AC1160</f>
        <v>0</v>
      </c>
      <c r="AE1160" s="204">
        <f t="shared" si="345"/>
        <v>0</v>
      </c>
      <c r="AF1160" s="204">
        <f t="shared" si="345"/>
        <v>0</v>
      </c>
      <c r="AG1160" s="204">
        <f t="shared" si="345"/>
        <v>0</v>
      </c>
      <c r="AH1160" s="204">
        <f t="shared" si="345"/>
        <v>0</v>
      </c>
      <c r="AI1160" s="922">
        <f t="shared" si="345"/>
        <v>0</v>
      </c>
      <c r="AJ1160" s="205">
        <f t="shared" si="345"/>
        <v>0</v>
      </c>
      <c r="AK1160" s="973">
        <f>IF($Z1160=1,0,IF(AND($Z1160=0,AF1160&gt;0),1,IF(AND($Z1160=0,AH1160&gt;0),1,IF(AND($Z1160=0,AJ1160&gt;0),1,0))))</f>
        <v>0</v>
      </c>
      <c r="AL1160" s="973">
        <f>IF($Z1160=0,0,IF(AND($Z1160=1,AE1160&gt;0),1,IF(AND($Z1160=1,AG1160&gt;0),1,IF(AND($Z1160=1,AI1160&gt;0),1,0))))</f>
        <v>0</v>
      </c>
      <c r="AM1160" s="978">
        <f>IF($Z1160=0,0,IF(AQ1160+AS1160+AU1160&gt;0,$AA1160,0))</f>
        <v>0</v>
      </c>
      <c r="AN1160" s="980">
        <f>IF($Z1160=0,0,IF(AND(AM1160=0,I1161&gt;0),$AA1160,0))</f>
        <v>0</v>
      </c>
      <c r="AO1160" s="969">
        <f>$AA1160-AM1160-AN1160</f>
        <v>0</v>
      </c>
      <c r="AP1160" s="204">
        <f t="shared" si="346"/>
        <v>0</v>
      </c>
      <c r="AQ1160" s="204">
        <f t="shared" si="346"/>
        <v>0</v>
      </c>
      <c r="AR1160" s="204">
        <f t="shared" si="346"/>
        <v>0</v>
      </c>
      <c r="AS1160" s="204">
        <f t="shared" si="346"/>
        <v>0</v>
      </c>
      <c r="AT1160" s="204">
        <f t="shared" si="346"/>
        <v>0</v>
      </c>
      <c r="AU1160" s="205">
        <f t="shared" si="346"/>
        <v>0</v>
      </c>
      <c r="AV1160" s="973">
        <f>IF($Z1160=1,0,IF(AND($Z1160=0,AQ1160&gt;0),1,IF(AND($Z1160=0,AS1160&gt;0),1,IF(AND($Z1160=0,AU1160&gt;0),1,0))))</f>
        <v>0</v>
      </c>
      <c r="AW1160" s="973">
        <f>IF($Z1160=0,0,IF(AND($Z1160=1,AP1160&gt;0),1,IF(AND($Z1160=1,AR1160&gt;0),1,IF(AND($Z1160=1,AT1160&gt;0),1,0))))</f>
        <v>0</v>
      </c>
      <c r="AX1160" s="978">
        <f>IF($Z1160=0,0,IF(BB1160+BD1160+BF1160&gt;0,$AA1160,0))</f>
        <v>0</v>
      </c>
      <c r="AY1160" s="980">
        <f>IF($Z1160=0,0,IF(AND(AX1160=0,K1161&gt;0),$AA1160,0))</f>
        <v>0</v>
      </c>
      <c r="AZ1160" s="969">
        <f>$AA1160-AX1160-AY1160</f>
        <v>0</v>
      </c>
      <c r="BA1160" s="204">
        <f t="shared" si="347"/>
        <v>0</v>
      </c>
      <c r="BB1160" s="204">
        <f t="shared" si="347"/>
        <v>0</v>
      </c>
      <c r="BC1160" s="204">
        <f t="shared" si="347"/>
        <v>0</v>
      </c>
      <c r="BD1160" s="204">
        <f t="shared" si="347"/>
        <v>0</v>
      </c>
      <c r="BE1160" s="204">
        <f t="shared" si="347"/>
        <v>0</v>
      </c>
      <c r="BF1160" s="205">
        <f t="shared" si="347"/>
        <v>0</v>
      </c>
      <c r="BG1160" s="973">
        <f>IF($Z1160=1,0,IF(AND($Z1160=0,BB1160&gt;0),1,IF(AND($Z1160=0,BD1160&gt;0),1,IF(AND($Z1160=0,BF1160&gt;0),1,0))))</f>
        <v>0</v>
      </c>
      <c r="BH1160" s="973">
        <f>IF($Z1160=0,0,IF(AND($Z1160=1,BA1160&gt;0),1,IF(AND($Z1160=1,BC1160&gt;0),1,IF(AND($Z1160=1,BE1160&gt;0),1,0))))</f>
        <v>0</v>
      </c>
      <c r="BI1160" s="978">
        <f>IF($Z1160=0,0,IF(BM1160+BO1160+BQ1160&gt;0,$AA1160,0))</f>
        <v>0</v>
      </c>
      <c r="BJ1160" s="980">
        <f>IF($Z1160=0,0,IF(AND(BI1160=0,M1161&gt;0),$AA1160,0))</f>
        <v>0</v>
      </c>
      <c r="BK1160" s="969">
        <f>$AA1160-BI1160-BJ1160</f>
        <v>0</v>
      </c>
      <c r="BL1160" s="204">
        <f t="shared" si="348"/>
        <v>0</v>
      </c>
      <c r="BM1160" s="204">
        <f t="shared" si="348"/>
        <v>0</v>
      </c>
      <c r="BN1160" s="204">
        <f t="shared" si="348"/>
        <v>0</v>
      </c>
      <c r="BO1160" s="204">
        <f t="shared" si="348"/>
        <v>0</v>
      </c>
      <c r="BP1160" s="204">
        <f t="shared" si="348"/>
        <v>0</v>
      </c>
      <c r="BQ1160" s="205">
        <f t="shared" si="348"/>
        <v>0</v>
      </c>
      <c r="BR1160" s="973">
        <f>IF($Z1160=1,0,IF(AND($Z1160=0,BM1160&gt;0),1,IF(AND($Z1160=0,BO1160&gt;0),1,IF(AND($Z1160=0,BQ1160&gt;0),1,0))))</f>
        <v>0</v>
      </c>
      <c r="BS1160" s="973">
        <f>IF($Z1160=0,0,IF(AND($Z1160=1,BL1160&gt;0),1,IF(AND($Z1160=1,BN1160&gt;0),1,IF(AND($Z1160=1,BP1160&gt;0),1,0))))</f>
        <v>0</v>
      </c>
      <c r="BT1160" s="978">
        <f>IF($Z1160=0,0,IF(BX1160+BZ1160+CB1160&gt;0,$AA1160,0))</f>
        <v>0</v>
      </c>
      <c r="BU1160" s="980">
        <f>IF($Z1160=0,0,IF(AND(BT1160=0,O1161&gt;0),$AA1160,0))</f>
        <v>0</v>
      </c>
      <c r="BV1160" s="969">
        <f>$AA1160-BT1160-BU1160</f>
        <v>0</v>
      </c>
      <c r="BW1160" s="204">
        <f t="shared" si="349"/>
        <v>0</v>
      </c>
      <c r="BX1160" s="204">
        <f t="shared" si="349"/>
        <v>0</v>
      </c>
      <c r="BY1160" s="204">
        <f t="shared" si="349"/>
        <v>0</v>
      </c>
      <c r="BZ1160" s="204">
        <f t="shared" si="349"/>
        <v>0</v>
      </c>
      <c r="CA1160" s="204">
        <f t="shared" si="349"/>
        <v>0</v>
      </c>
      <c r="CB1160" s="205">
        <f t="shared" si="349"/>
        <v>0</v>
      </c>
      <c r="CC1160" s="973">
        <f>IF($Z1160=1,0,IF(AND($Z1160=0,BX1160&gt;0),1,IF(AND($Z1160=0,BZ1160&gt;0),1,IF(AND($Z1160=0,CB1160&gt;0),1,0))))</f>
        <v>0</v>
      </c>
      <c r="CD1160" s="973">
        <f>IF($Z1160=0,0,IF(AND($Z1160=1,BW1160&gt;0),1,IF(AND($Z1160=1,BY1160&gt;0),1,IF(AND($Z1160=1,CA1160&gt;0),1,0))))</f>
        <v>0</v>
      </c>
      <c r="CE1160" s="11"/>
      <c r="CF1160" s="11"/>
      <c r="CG1160" s="11"/>
      <c r="CH1160" s="11"/>
      <c r="CI1160" s="11"/>
      <c r="CJ1160" s="11"/>
      <c r="CK1160" s="11"/>
      <c r="CL1160" s="11"/>
      <c r="CM1160" s="11"/>
    </row>
    <row r="1161" spans="1:91" ht="14.25" customHeight="1">
      <c r="A1161" s="950" t="str">
        <f>A1160</f>
        <v/>
      </c>
      <c r="B1161" s="57"/>
      <c r="C1161" s="2051"/>
      <c r="D1161" s="2053"/>
      <c r="E1161" s="2051"/>
      <c r="F1161" s="2772"/>
      <c r="G1161" s="1121">
        <f>Import!Q1858</f>
        <v>0</v>
      </c>
      <c r="H1161" s="2774"/>
      <c r="I1161" s="450"/>
      <c r="J1161" s="2775"/>
      <c r="K1161" s="450"/>
      <c r="L1161" s="2775"/>
      <c r="M1161" s="450"/>
      <c r="N1161" s="2775"/>
      <c r="O1161" s="450"/>
      <c r="P1161" s="2775"/>
      <c r="Q1161" s="11"/>
      <c r="R1161" s="11"/>
      <c r="S1161" s="397"/>
      <c r="T1161" s="419"/>
      <c r="U1161" s="444">
        <f>Import!N1859</f>
        <v>0</v>
      </c>
      <c r="V1161" s="11"/>
      <c r="W1161" s="306"/>
      <c r="X1161" s="306"/>
      <c r="Y1161" s="306"/>
      <c r="Z1161" s="11"/>
      <c r="AE1161" s="204"/>
      <c r="AF1161" s="204"/>
      <c r="AG1161" s="204"/>
      <c r="AH1161" s="204"/>
      <c r="AI1161" s="922"/>
      <c r="AJ1161" s="205"/>
      <c r="AK1161" s="973"/>
      <c r="AL1161" s="973">
        <f>AL1160</f>
        <v>0</v>
      </c>
      <c r="AP1161" s="204"/>
      <c r="AQ1161" s="204"/>
      <c r="AR1161" s="204"/>
      <c r="AS1161" s="204"/>
      <c r="AT1161" s="204"/>
      <c r="AU1161" s="205"/>
      <c r="AV1161" s="973"/>
      <c r="AW1161" s="973">
        <f>AW1160</f>
        <v>0</v>
      </c>
      <c r="BA1161" s="204"/>
      <c r="BB1161" s="204"/>
      <c r="BC1161" s="204"/>
      <c r="BD1161" s="204"/>
      <c r="BE1161" s="204"/>
      <c r="BF1161" s="205"/>
      <c r="BG1161" s="973"/>
      <c r="BH1161" s="973">
        <f>BH1160</f>
        <v>0</v>
      </c>
      <c r="BL1161" s="204"/>
      <c r="BM1161" s="204"/>
      <c r="BN1161" s="204"/>
      <c r="BO1161" s="204"/>
      <c r="BP1161" s="204"/>
      <c r="BQ1161" s="205"/>
      <c r="BR1161" s="973"/>
      <c r="BS1161" s="973">
        <f>BS1160</f>
        <v>0</v>
      </c>
      <c r="BW1161" s="204"/>
      <c r="BX1161" s="204"/>
      <c r="BY1161" s="204"/>
      <c r="BZ1161" s="204"/>
      <c r="CA1161" s="204"/>
      <c r="CB1161" s="205"/>
      <c r="CC1161" s="973"/>
      <c r="CD1161" s="973">
        <f>CD1160</f>
        <v>0</v>
      </c>
      <c r="CE1161" s="11"/>
      <c r="CF1161" s="11"/>
      <c r="CG1161" s="11"/>
      <c r="CH1161" s="11"/>
      <c r="CI1161" s="11"/>
      <c r="CJ1161" s="11"/>
      <c r="CK1161" s="11"/>
      <c r="CL1161" s="11"/>
      <c r="CM1161" s="11"/>
    </row>
    <row r="1162" spans="1:91" ht="24.75" customHeight="1">
      <c r="A1162" s="949" t="str">
        <f>IF(E1162&gt;0,"Wypełnione","")</f>
        <v/>
      </c>
      <c r="B1162" s="57"/>
      <c r="C1162" s="2050">
        <f>'Og s3a'!C1871</f>
        <v>0</v>
      </c>
      <c r="D1162" s="2052">
        <f>'Og s3a'!E1871</f>
        <v>0</v>
      </c>
      <c r="E1162" s="2050">
        <f>'Og s3a'!F1871</f>
        <v>0</v>
      </c>
      <c r="F1162" s="2771"/>
      <c r="G1162" s="448">
        <f>T1162</f>
        <v>0</v>
      </c>
      <c r="H1162" s="2773">
        <f>U1162</f>
        <v>0</v>
      </c>
      <c r="I1162" s="451"/>
      <c r="J1162" s="2775"/>
      <c r="K1162" s="451"/>
      <c r="L1162" s="2775"/>
      <c r="M1162" s="451"/>
      <c r="N1162" s="2775"/>
      <c r="O1162" s="451"/>
      <c r="P1162" s="2775"/>
      <c r="Q1162" s="11"/>
      <c r="R1162" s="11"/>
      <c r="S1162" s="396">
        <f>'Og s3a'!G1871</f>
        <v>0</v>
      </c>
      <c r="T1162" s="398">
        <f>'Og s3a'!D1871</f>
        <v>0</v>
      </c>
      <c r="U1162" s="444">
        <f>Import!N1860</f>
        <v>0</v>
      </c>
      <c r="V1162" s="11"/>
      <c r="W1162" s="306"/>
      <c r="X1162" s="306"/>
      <c r="Y1162" s="306"/>
      <c r="Z1162" s="970">
        <f>IF(F1162=AF$7,1,0)</f>
        <v>0</v>
      </c>
      <c r="AA1162" s="970">
        <f>Z1162*D1162</f>
        <v>0</v>
      </c>
      <c r="AB1162" s="978">
        <f>IF($Z1162=0,0,IF(AF1162+AH1162+AJ1162&gt;0,$AA1162,0))</f>
        <v>0</v>
      </c>
      <c r="AC1162" s="980">
        <f>IF($Z1162=0,0,IF(AND(AB1162=0,G1163&gt;0),$AA1162,0))</f>
        <v>0</v>
      </c>
      <c r="AD1162" s="969">
        <f>AA1162-AB1162-AC1162</f>
        <v>0</v>
      </c>
      <c r="AE1162" s="204">
        <f t="shared" si="345"/>
        <v>0</v>
      </c>
      <c r="AF1162" s="204">
        <f t="shared" si="345"/>
        <v>0</v>
      </c>
      <c r="AG1162" s="204">
        <f t="shared" si="345"/>
        <v>0</v>
      </c>
      <c r="AH1162" s="204">
        <f t="shared" si="345"/>
        <v>0</v>
      </c>
      <c r="AI1162" s="922">
        <f t="shared" si="345"/>
        <v>0</v>
      </c>
      <c r="AJ1162" s="205">
        <f t="shared" si="345"/>
        <v>0</v>
      </c>
      <c r="AK1162" s="973">
        <f>IF($Z1162=1,0,IF(AND($Z1162=0,AF1162&gt;0),1,IF(AND($Z1162=0,AH1162&gt;0),1,IF(AND($Z1162=0,AJ1162&gt;0),1,0))))</f>
        <v>0</v>
      </c>
      <c r="AL1162" s="973">
        <f>IF($Z1162=0,0,IF(AND($Z1162=1,AE1162&gt;0),1,IF(AND($Z1162=1,AG1162&gt;0),1,IF(AND($Z1162=1,AI1162&gt;0),1,0))))</f>
        <v>0</v>
      </c>
      <c r="AM1162" s="978">
        <f>IF($Z1162=0,0,IF(AQ1162+AS1162+AU1162&gt;0,$AA1162,0))</f>
        <v>0</v>
      </c>
      <c r="AN1162" s="980">
        <f>IF($Z1162=0,0,IF(AND(AM1162=0,I1163&gt;0),$AA1162,0))</f>
        <v>0</v>
      </c>
      <c r="AO1162" s="969">
        <f>$AA1162-AM1162-AN1162</f>
        <v>0</v>
      </c>
      <c r="AP1162" s="204">
        <f t="shared" si="346"/>
        <v>0</v>
      </c>
      <c r="AQ1162" s="204">
        <f t="shared" si="346"/>
        <v>0</v>
      </c>
      <c r="AR1162" s="204">
        <f t="shared" si="346"/>
        <v>0</v>
      </c>
      <c r="AS1162" s="204">
        <f t="shared" si="346"/>
        <v>0</v>
      </c>
      <c r="AT1162" s="204">
        <f t="shared" si="346"/>
        <v>0</v>
      </c>
      <c r="AU1162" s="205">
        <f t="shared" si="346"/>
        <v>0</v>
      </c>
      <c r="AV1162" s="973">
        <f>IF($Z1162=1,0,IF(AND($Z1162=0,AQ1162&gt;0),1,IF(AND($Z1162=0,AS1162&gt;0),1,IF(AND($Z1162=0,AU1162&gt;0),1,0))))</f>
        <v>0</v>
      </c>
      <c r="AW1162" s="973">
        <f>IF($Z1162=0,0,IF(AND($Z1162=1,AP1162&gt;0),1,IF(AND($Z1162=1,AR1162&gt;0),1,IF(AND($Z1162=1,AT1162&gt;0),1,0))))</f>
        <v>0</v>
      </c>
      <c r="AX1162" s="978">
        <f>IF($Z1162=0,0,IF(BB1162+BD1162+BF1162&gt;0,$AA1162,0))</f>
        <v>0</v>
      </c>
      <c r="AY1162" s="980">
        <f>IF($Z1162=0,0,IF(AND(AX1162=0,K1163&gt;0),$AA1162,0))</f>
        <v>0</v>
      </c>
      <c r="AZ1162" s="969">
        <f>$AA1162-AX1162-AY1162</f>
        <v>0</v>
      </c>
      <c r="BA1162" s="204">
        <f t="shared" si="347"/>
        <v>0</v>
      </c>
      <c r="BB1162" s="204">
        <f t="shared" si="347"/>
        <v>0</v>
      </c>
      <c r="BC1162" s="204">
        <f t="shared" si="347"/>
        <v>0</v>
      </c>
      <c r="BD1162" s="204">
        <f t="shared" si="347"/>
        <v>0</v>
      </c>
      <c r="BE1162" s="204">
        <f t="shared" si="347"/>
        <v>0</v>
      </c>
      <c r="BF1162" s="205">
        <f t="shared" si="347"/>
        <v>0</v>
      </c>
      <c r="BG1162" s="973">
        <f>IF($Z1162=1,0,IF(AND($Z1162=0,BB1162&gt;0),1,IF(AND($Z1162=0,BD1162&gt;0),1,IF(AND($Z1162=0,BF1162&gt;0),1,0))))</f>
        <v>0</v>
      </c>
      <c r="BH1162" s="973">
        <f>IF($Z1162=0,0,IF(AND($Z1162=1,BA1162&gt;0),1,IF(AND($Z1162=1,BC1162&gt;0),1,IF(AND($Z1162=1,BE1162&gt;0),1,0))))</f>
        <v>0</v>
      </c>
      <c r="BI1162" s="978">
        <f>IF($Z1162=0,0,IF(BM1162+BO1162+BQ1162&gt;0,$AA1162,0))</f>
        <v>0</v>
      </c>
      <c r="BJ1162" s="980">
        <f>IF($Z1162=0,0,IF(AND(BI1162=0,M1163&gt;0),$AA1162,0))</f>
        <v>0</v>
      </c>
      <c r="BK1162" s="969">
        <f>$AA1162-BI1162-BJ1162</f>
        <v>0</v>
      </c>
      <c r="BL1162" s="204">
        <f t="shared" si="348"/>
        <v>0</v>
      </c>
      <c r="BM1162" s="204">
        <f t="shared" si="348"/>
        <v>0</v>
      </c>
      <c r="BN1162" s="204">
        <f t="shared" si="348"/>
        <v>0</v>
      </c>
      <c r="BO1162" s="204">
        <f t="shared" si="348"/>
        <v>0</v>
      </c>
      <c r="BP1162" s="204">
        <f t="shared" si="348"/>
        <v>0</v>
      </c>
      <c r="BQ1162" s="205">
        <f t="shared" si="348"/>
        <v>0</v>
      </c>
      <c r="BR1162" s="973">
        <f>IF($Z1162=1,0,IF(AND($Z1162=0,BM1162&gt;0),1,IF(AND($Z1162=0,BO1162&gt;0),1,IF(AND($Z1162=0,BQ1162&gt;0),1,0))))</f>
        <v>0</v>
      </c>
      <c r="BS1162" s="973">
        <f>IF($Z1162=0,0,IF(AND($Z1162=1,BL1162&gt;0),1,IF(AND($Z1162=1,BN1162&gt;0),1,IF(AND($Z1162=1,BP1162&gt;0),1,0))))</f>
        <v>0</v>
      </c>
      <c r="BT1162" s="978">
        <f>IF($Z1162=0,0,IF(BX1162+BZ1162+CB1162&gt;0,$AA1162,0))</f>
        <v>0</v>
      </c>
      <c r="BU1162" s="980">
        <f>IF($Z1162=0,0,IF(AND(BT1162=0,O1163&gt;0),$AA1162,0))</f>
        <v>0</v>
      </c>
      <c r="BV1162" s="969">
        <f>$AA1162-BT1162-BU1162</f>
        <v>0</v>
      </c>
      <c r="BW1162" s="204">
        <f t="shared" si="349"/>
        <v>0</v>
      </c>
      <c r="BX1162" s="204">
        <f t="shared" si="349"/>
        <v>0</v>
      </c>
      <c r="BY1162" s="204">
        <f t="shared" si="349"/>
        <v>0</v>
      </c>
      <c r="BZ1162" s="204">
        <f t="shared" si="349"/>
        <v>0</v>
      </c>
      <c r="CA1162" s="204">
        <f t="shared" si="349"/>
        <v>0</v>
      </c>
      <c r="CB1162" s="205">
        <f t="shared" si="349"/>
        <v>0</v>
      </c>
      <c r="CC1162" s="973">
        <f>IF($Z1162=1,0,IF(AND($Z1162=0,BX1162&gt;0),1,IF(AND($Z1162=0,BZ1162&gt;0),1,IF(AND($Z1162=0,CB1162&gt;0),1,0))))</f>
        <v>0</v>
      </c>
      <c r="CD1162" s="973">
        <f>IF($Z1162=0,0,IF(AND($Z1162=1,BW1162&gt;0),1,IF(AND($Z1162=1,BY1162&gt;0),1,IF(AND($Z1162=1,CA1162&gt;0),1,0))))</f>
        <v>0</v>
      </c>
      <c r="CE1162" s="11"/>
      <c r="CF1162" s="11"/>
      <c r="CG1162" s="11"/>
      <c r="CH1162" s="11"/>
      <c r="CI1162" s="11"/>
      <c r="CJ1162" s="11"/>
      <c r="CK1162" s="11"/>
      <c r="CL1162" s="11"/>
      <c r="CM1162" s="11"/>
    </row>
    <row r="1163" spans="1:91" ht="14.25" customHeight="1">
      <c r="A1163" s="950" t="str">
        <f>A1162</f>
        <v/>
      </c>
      <c r="B1163" s="57"/>
      <c r="C1163" s="2051"/>
      <c r="D1163" s="2053"/>
      <c r="E1163" s="2051"/>
      <c r="F1163" s="2772"/>
      <c r="G1163" s="1121">
        <f>Import!Q1860</f>
        <v>0</v>
      </c>
      <c r="H1163" s="2774"/>
      <c r="I1163" s="450"/>
      <c r="J1163" s="2775"/>
      <c r="K1163" s="450"/>
      <c r="L1163" s="2775"/>
      <c r="M1163" s="450"/>
      <c r="N1163" s="2775"/>
      <c r="O1163" s="450"/>
      <c r="P1163" s="2775"/>
      <c r="Q1163" s="11"/>
      <c r="R1163" s="11"/>
      <c r="S1163" s="397"/>
      <c r="T1163" s="419"/>
      <c r="U1163" s="444">
        <f>Import!N1861</f>
        <v>0</v>
      </c>
      <c r="V1163" s="11"/>
      <c r="W1163" s="306"/>
      <c r="X1163" s="306"/>
      <c r="Y1163" s="306"/>
      <c r="Z1163" s="11"/>
      <c r="AE1163" s="204"/>
      <c r="AF1163" s="204"/>
      <c r="AG1163" s="204"/>
      <c r="AH1163" s="204"/>
      <c r="AI1163" s="922"/>
      <c r="AJ1163" s="205"/>
      <c r="AK1163" s="973"/>
      <c r="AL1163" s="973">
        <f>AL1162</f>
        <v>0</v>
      </c>
      <c r="AP1163" s="204"/>
      <c r="AQ1163" s="204"/>
      <c r="AR1163" s="204"/>
      <c r="AS1163" s="204"/>
      <c r="AT1163" s="204"/>
      <c r="AU1163" s="205"/>
      <c r="AV1163" s="973"/>
      <c r="AW1163" s="973">
        <f>AW1162</f>
        <v>0</v>
      </c>
      <c r="BA1163" s="204"/>
      <c r="BB1163" s="204"/>
      <c r="BC1163" s="204"/>
      <c r="BD1163" s="204"/>
      <c r="BE1163" s="204"/>
      <c r="BF1163" s="205"/>
      <c r="BG1163" s="973"/>
      <c r="BH1163" s="973">
        <f>BH1162</f>
        <v>0</v>
      </c>
      <c r="BL1163" s="204"/>
      <c r="BM1163" s="204"/>
      <c r="BN1163" s="204"/>
      <c r="BO1163" s="204"/>
      <c r="BP1163" s="204"/>
      <c r="BQ1163" s="205"/>
      <c r="BR1163" s="973"/>
      <c r="BS1163" s="973">
        <f>BS1162</f>
        <v>0</v>
      </c>
      <c r="BW1163" s="204"/>
      <c r="BX1163" s="204"/>
      <c r="BY1163" s="204"/>
      <c r="BZ1163" s="204"/>
      <c r="CA1163" s="204"/>
      <c r="CB1163" s="205"/>
      <c r="CC1163" s="973"/>
      <c r="CD1163" s="973">
        <f>CD1162</f>
        <v>0</v>
      </c>
      <c r="CE1163" s="11"/>
      <c r="CF1163" s="11"/>
      <c r="CG1163" s="11"/>
      <c r="CH1163" s="11"/>
      <c r="CI1163" s="11"/>
      <c r="CJ1163" s="11"/>
      <c r="CK1163" s="11"/>
      <c r="CL1163" s="11"/>
      <c r="CM1163" s="11"/>
    </row>
    <row r="1164" spans="1:91" ht="24.75" customHeight="1">
      <c r="A1164" s="949" t="str">
        <f>IF(E1164&gt;0,"Wypełnione","")</f>
        <v/>
      </c>
      <c r="B1164" s="57"/>
      <c r="C1164" s="2050">
        <f>'Og s3a'!C1873</f>
        <v>0</v>
      </c>
      <c r="D1164" s="2052">
        <f>'Og s3a'!E1873</f>
        <v>0</v>
      </c>
      <c r="E1164" s="2050">
        <f>'Og s3a'!F1873</f>
        <v>0</v>
      </c>
      <c r="F1164" s="2771"/>
      <c r="G1164" s="448">
        <f>T1164</f>
        <v>0</v>
      </c>
      <c r="H1164" s="2773">
        <f>U1164</f>
        <v>0</v>
      </c>
      <c r="I1164" s="451"/>
      <c r="J1164" s="2775"/>
      <c r="K1164" s="451"/>
      <c r="L1164" s="2775"/>
      <c r="M1164" s="451"/>
      <c r="N1164" s="2775"/>
      <c r="O1164" s="451"/>
      <c r="P1164" s="2775"/>
      <c r="Q1164" s="11"/>
      <c r="R1164" s="11"/>
      <c r="S1164" s="396">
        <f>'Og s3a'!G1873</f>
        <v>0</v>
      </c>
      <c r="T1164" s="398">
        <f>'Og s3a'!D1873</f>
        <v>0</v>
      </c>
      <c r="U1164" s="444">
        <f>Import!N1862</f>
        <v>0</v>
      </c>
      <c r="V1164" s="11"/>
      <c r="W1164" s="306"/>
      <c r="X1164" s="306"/>
      <c r="Y1164" s="306"/>
      <c r="Z1164" s="970">
        <f>IF(F1164=AF$7,1,0)</f>
        <v>0</v>
      </c>
      <c r="AA1164" s="970">
        <f>Z1164*D1164</f>
        <v>0</v>
      </c>
      <c r="AB1164" s="978">
        <f>IF($Z1164=0,0,IF(AF1164+AH1164+AJ1164&gt;0,$AA1164,0))</f>
        <v>0</v>
      </c>
      <c r="AC1164" s="980">
        <f>IF($Z1164=0,0,IF(AND(AB1164=0,G1165&gt;0),$AA1164,0))</f>
        <v>0</v>
      </c>
      <c r="AD1164" s="969">
        <f>AA1164-AB1164-AC1164</f>
        <v>0</v>
      </c>
      <c r="AE1164" s="204">
        <f t="shared" si="345"/>
        <v>0</v>
      </c>
      <c r="AF1164" s="204">
        <f t="shared" si="345"/>
        <v>0</v>
      </c>
      <c r="AG1164" s="204">
        <f t="shared" si="345"/>
        <v>0</v>
      </c>
      <c r="AH1164" s="204">
        <f t="shared" si="345"/>
        <v>0</v>
      </c>
      <c r="AI1164" s="922">
        <f t="shared" si="345"/>
        <v>0</v>
      </c>
      <c r="AJ1164" s="205">
        <f t="shared" si="345"/>
        <v>0</v>
      </c>
      <c r="AK1164" s="973">
        <f>IF($Z1164=1,0,IF(AND($Z1164=0,AF1164&gt;0),1,IF(AND($Z1164=0,AH1164&gt;0),1,IF(AND($Z1164=0,AJ1164&gt;0),1,0))))</f>
        <v>0</v>
      </c>
      <c r="AL1164" s="973">
        <f>IF($Z1164=0,0,IF(AND($Z1164=1,AE1164&gt;0),1,IF(AND($Z1164=1,AG1164&gt;0),1,IF(AND($Z1164=1,AI1164&gt;0),1,0))))</f>
        <v>0</v>
      </c>
      <c r="AM1164" s="978">
        <f>IF($Z1164=0,0,IF(AQ1164+AS1164+AU1164&gt;0,$AA1164,0))</f>
        <v>0</v>
      </c>
      <c r="AN1164" s="980">
        <f>IF($Z1164=0,0,IF(AND(AM1164=0,I1165&gt;0),$AA1164,0))</f>
        <v>0</v>
      </c>
      <c r="AO1164" s="969">
        <f>$AA1164-AM1164-AN1164</f>
        <v>0</v>
      </c>
      <c r="AP1164" s="204">
        <f t="shared" si="346"/>
        <v>0</v>
      </c>
      <c r="AQ1164" s="204">
        <f t="shared" si="346"/>
        <v>0</v>
      </c>
      <c r="AR1164" s="204">
        <f t="shared" si="346"/>
        <v>0</v>
      </c>
      <c r="AS1164" s="204">
        <f t="shared" si="346"/>
        <v>0</v>
      </c>
      <c r="AT1164" s="204">
        <f t="shared" si="346"/>
        <v>0</v>
      </c>
      <c r="AU1164" s="205">
        <f t="shared" si="346"/>
        <v>0</v>
      </c>
      <c r="AV1164" s="973">
        <f>IF($Z1164=1,0,IF(AND($Z1164=0,AQ1164&gt;0),1,IF(AND($Z1164=0,AS1164&gt;0),1,IF(AND($Z1164=0,AU1164&gt;0),1,0))))</f>
        <v>0</v>
      </c>
      <c r="AW1164" s="973">
        <f>IF($Z1164=0,0,IF(AND($Z1164=1,AP1164&gt;0),1,IF(AND($Z1164=1,AR1164&gt;0),1,IF(AND($Z1164=1,AT1164&gt;0),1,0))))</f>
        <v>0</v>
      </c>
      <c r="AX1164" s="978">
        <f>IF($Z1164=0,0,IF(BB1164+BD1164+BF1164&gt;0,$AA1164,0))</f>
        <v>0</v>
      </c>
      <c r="AY1164" s="980">
        <f>IF($Z1164=0,0,IF(AND(AX1164=0,K1165&gt;0),$AA1164,0))</f>
        <v>0</v>
      </c>
      <c r="AZ1164" s="969">
        <f>$AA1164-AX1164-AY1164</f>
        <v>0</v>
      </c>
      <c r="BA1164" s="204">
        <f t="shared" si="347"/>
        <v>0</v>
      </c>
      <c r="BB1164" s="204">
        <f t="shared" si="347"/>
        <v>0</v>
      </c>
      <c r="BC1164" s="204">
        <f t="shared" si="347"/>
        <v>0</v>
      </c>
      <c r="BD1164" s="204">
        <f t="shared" si="347"/>
        <v>0</v>
      </c>
      <c r="BE1164" s="204">
        <f t="shared" si="347"/>
        <v>0</v>
      </c>
      <c r="BF1164" s="205">
        <f t="shared" si="347"/>
        <v>0</v>
      </c>
      <c r="BG1164" s="973">
        <f>IF($Z1164=1,0,IF(AND($Z1164=0,BB1164&gt;0),1,IF(AND($Z1164=0,BD1164&gt;0),1,IF(AND($Z1164=0,BF1164&gt;0),1,0))))</f>
        <v>0</v>
      </c>
      <c r="BH1164" s="973">
        <f>IF($Z1164=0,0,IF(AND($Z1164=1,BA1164&gt;0),1,IF(AND($Z1164=1,BC1164&gt;0),1,IF(AND($Z1164=1,BE1164&gt;0),1,0))))</f>
        <v>0</v>
      </c>
      <c r="BI1164" s="978">
        <f>IF($Z1164=0,0,IF(BM1164+BO1164+BQ1164&gt;0,$AA1164,0))</f>
        <v>0</v>
      </c>
      <c r="BJ1164" s="980">
        <f>IF($Z1164=0,0,IF(AND(BI1164=0,M1165&gt;0),$AA1164,0))</f>
        <v>0</v>
      </c>
      <c r="BK1164" s="969">
        <f>$AA1164-BI1164-BJ1164</f>
        <v>0</v>
      </c>
      <c r="BL1164" s="204">
        <f t="shared" si="348"/>
        <v>0</v>
      </c>
      <c r="BM1164" s="204">
        <f t="shared" si="348"/>
        <v>0</v>
      </c>
      <c r="BN1164" s="204">
        <f t="shared" si="348"/>
        <v>0</v>
      </c>
      <c r="BO1164" s="204">
        <f t="shared" si="348"/>
        <v>0</v>
      </c>
      <c r="BP1164" s="204">
        <f t="shared" si="348"/>
        <v>0</v>
      </c>
      <c r="BQ1164" s="205">
        <f t="shared" si="348"/>
        <v>0</v>
      </c>
      <c r="BR1164" s="973">
        <f>IF($Z1164=1,0,IF(AND($Z1164=0,BM1164&gt;0),1,IF(AND($Z1164=0,BO1164&gt;0),1,IF(AND($Z1164=0,BQ1164&gt;0),1,0))))</f>
        <v>0</v>
      </c>
      <c r="BS1164" s="973">
        <f>IF($Z1164=0,0,IF(AND($Z1164=1,BL1164&gt;0),1,IF(AND($Z1164=1,BN1164&gt;0),1,IF(AND($Z1164=1,BP1164&gt;0),1,0))))</f>
        <v>0</v>
      </c>
      <c r="BT1164" s="978">
        <f>IF($Z1164=0,0,IF(BX1164+BZ1164+CB1164&gt;0,$AA1164,0))</f>
        <v>0</v>
      </c>
      <c r="BU1164" s="980">
        <f>IF($Z1164=0,0,IF(AND(BT1164=0,O1165&gt;0),$AA1164,0))</f>
        <v>0</v>
      </c>
      <c r="BV1164" s="969">
        <f>$AA1164-BT1164-BU1164</f>
        <v>0</v>
      </c>
      <c r="BW1164" s="204">
        <f t="shared" si="349"/>
        <v>0</v>
      </c>
      <c r="BX1164" s="204">
        <f t="shared" si="349"/>
        <v>0</v>
      </c>
      <c r="BY1164" s="204">
        <f t="shared" si="349"/>
        <v>0</v>
      </c>
      <c r="BZ1164" s="204">
        <f t="shared" si="349"/>
        <v>0</v>
      </c>
      <c r="CA1164" s="204">
        <f t="shared" si="349"/>
        <v>0</v>
      </c>
      <c r="CB1164" s="205">
        <f t="shared" si="349"/>
        <v>0</v>
      </c>
      <c r="CC1164" s="973">
        <f>IF($Z1164=1,0,IF(AND($Z1164=0,BX1164&gt;0),1,IF(AND($Z1164=0,BZ1164&gt;0),1,IF(AND($Z1164=0,CB1164&gt;0),1,0))))</f>
        <v>0</v>
      </c>
      <c r="CD1164" s="973">
        <f>IF($Z1164=0,0,IF(AND($Z1164=1,BW1164&gt;0),1,IF(AND($Z1164=1,BY1164&gt;0),1,IF(AND($Z1164=1,CA1164&gt;0),1,0))))</f>
        <v>0</v>
      </c>
      <c r="CE1164" s="11"/>
      <c r="CF1164" s="11"/>
      <c r="CG1164" s="11"/>
      <c r="CH1164" s="11"/>
      <c r="CI1164" s="11"/>
      <c r="CJ1164" s="11"/>
      <c r="CK1164" s="11"/>
      <c r="CL1164" s="11"/>
      <c r="CM1164" s="11"/>
    </row>
    <row r="1165" spans="1:91" ht="14.25" customHeight="1">
      <c r="A1165" s="950" t="str">
        <f>A1164</f>
        <v/>
      </c>
      <c r="B1165" s="57"/>
      <c r="C1165" s="2051"/>
      <c r="D1165" s="2053"/>
      <c r="E1165" s="2051"/>
      <c r="F1165" s="2772"/>
      <c r="G1165" s="1121">
        <f>Import!Q1862</f>
        <v>0</v>
      </c>
      <c r="H1165" s="2774"/>
      <c r="I1165" s="450"/>
      <c r="J1165" s="2775"/>
      <c r="K1165" s="450"/>
      <c r="L1165" s="2775"/>
      <c r="M1165" s="450"/>
      <c r="N1165" s="2775"/>
      <c r="O1165" s="450"/>
      <c r="P1165" s="2775"/>
      <c r="Q1165" s="11"/>
      <c r="R1165" s="11"/>
      <c r="S1165" s="397"/>
      <c r="T1165" s="419"/>
      <c r="U1165" s="444">
        <f>Import!N1863</f>
        <v>0</v>
      </c>
      <c r="V1165" s="11"/>
      <c r="W1165" s="306"/>
      <c r="X1165" s="306"/>
      <c r="Y1165" s="306"/>
      <c r="Z1165" s="11"/>
      <c r="AE1165" s="204"/>
      <c r="AF1165" s="204"/>
      <c r="AG1165" s="204"/>
      <c r="AH1165" s="204"/>
      <c r="AI1165" s="922"/>
      <c r="AJ1165" s="205"/>
      <c r="AK1165" s="973"/>
      <c r="AL1165" s="973">
        <f>AL1164</f>
        <v>0</v>
      </c>
      <c r="AP1165" s="204"/>
      <c r="AQ1165" s="204"/>
      <c r="AR1165" s="204"/>
      <c r="AS1165" s="204"/>
      <c r="AT1165" s="204"/>
      <c r="AU1165" s="205"/>
      <c r="AV1165" s="973"/>
      <c r="AW1165" s="973">
        <f>AW1164</f>
        <v>0</v>
      </c>
      <c r="BA1165" s="204"/>
      <c r="BB1165" s="204"/>
      <c r="BC1165" s="204"/>
      <c r="BD1165" s="204"/>
      <c r="BE1165" s="204"/>
      <c r="BF1165" s="205"/>
      <c r="BG1165" s="973"/>
      <c r="BH1165" s="973">
        <f>BH1164</f>
        <v>0</v>
      </c>
      <c r="BL1165" s="204"/>
      <c r="BM1165" s="204"/>
      <c r="BN1165" s="204"/>
      <c r="BO1165" s="204"/>
      <c r="BP1165" s="204"/>
      <c r="BQ1165" s="205"/>
      <c r="BR1165" s="973"/>
      <c r="BS1165" s="973">
        <f>BS1164</f>
        <v>0</v>
      </c>
      <c r="BW1165" s="204"/>
      <c r="BX1165" s="204"/>
      <c r="BY1165" s="204"/>
      <c r="BZ1165" s="204"/>
      <c r="CA1165" s="204"/>
      <c r="CB1165" s="205"/>
      <c r="CC1165" s="973"/>
      <c r="CD1165" s="973">
        <f>CD1164</f>
        <v>0</v>
      </c>
      <c r="CE1165" s="11"/>
      <c r="CF1165" s="11"/>
      <c r="CG1165" s="11"/>
      <c r="CH1165" s="11"/>
      <c r="CI1165" s="11"/>
      <c r="CJ1165" s="11"/>
      <c r="CK1165" s="11"/>
      <c r="CL1165" s="11"/>
      <c r="CM1165" s="11"/>
    </row>
    <row r="1166" spans="1:91" ht="24.75" customHeight="1">
      <c r="A1166" s="949" t="str">
        <f>IF(E1166&gt;0,"Wypełnione","")</f>
        <v/>
      </c>
      <c r="B1166" s="57"/>
      <c r="C1166" s="2050">
        <f>'Og s3a'!C1875</f>
        <v>0</v>
      </c>
      <c r="D1166" s="2052">
        <f>'Og s3a'!E1875</f>
        <v>0</v>
      </c>
      <c r="E1166" s="2050">
        <f>'Og s3a'!F1875</f>
        <v>0</v>
      </c>
      <c r="F1166" s="2771"/>
      <c r="G1166" s="448">
        <f>T1166</f>
        <v>0</v>
      </c>
      <c r="H1166" s="2773">
        <f>U1166</f>
        <v>0</v>
      </c>
      <c r="I1166" s="451"/>
      <c r="J1166" s="2775"/>
      <c r="K1166" s="451"/>
      <c r="L1166" s="2775"/>
      <c r="M1166" s="451"/>
      <c r="N1166" s="2775"/>
      <c r="O1166" s="451"/>
      <c r="P1166" s="2775"/>
      <c r="Q1166" s="11"/>
      <c r="R1166" s="11"/>
      <c r="S1166" s="396">
        <f>'Og s3a'!G1875</f>
        <v>0</v>
      </c>
      <c r="T1166" s="398">
        <f>'Og s3a'!D1875</f>
        <v>0</v>
      </c>
      <c r="U1166" s="444">
        <f>Import!N1864</f>
        <v>0</v>
      </c>
      <c r="V1166" s="11"/>
      <c r="W1166" s="306"/>
      <c r="X1166" s="306"/>
      <c r="Y1166" s="306"/>
      <c r="Z1166" s="970">
        <f>IF(F1166=AF$7,1,0)</f>
        <v>0</v>
      </c>
      <c r="AA1166" s="970">
        <f>Z1166*D1166</f>
        <v>0</v>
      </c>
      <c r="AB1166" s="978">
        <f>IF($Z1166=0,0,IF(AF1166+AH1166+AJ1166&gt;0,$AA1166,0))</f>
        <v>0</v>
      </c>
      <c r="AC1166" s="980">
        <f>IF($Z1166=0,0,IF(AND(AB1166=0,G1167&gt;0),$AA1166,0))</f>
        <v>0</v>
      </c>
      <c r="AD1166" s="969">
        <f>AA1166-AB1166-AC1166</f>
        <v>0</v>
      </c>
      <c r="AE1166" s="204">
        <f t="shared" si="345"/>
        <v>0</v>
      </c>
      <c r="AF1166" s="204">
        <f t="shared" si="345"/>
        <v>0</v>
      </c>
      <c r="AG1166" s="204">
        <f t="shared" si="345"/>
        <v>0</v>
      </c>
      <c r="AH1166" s="204">
        <f t="shared" si="345"/>
        <v>0</v>
      </c>
      <c r="AI1166" s="922">
        <f t="shared" si="345"/>
        <v>0</v>
      </c>
      <c r="AJ1166" s="205">
        <f t="shared" si="345"/>
        <v>0</v>
      </c>
      <c r="AK1166" s="973">
        <f>IF($Z1166=1,0,IF(AND($Z1166=0,AF1166&gt;0),1,IF(AND($Z1166=0,AH1166&gt;0),1,IF(AND($Z1166=0,AJ1166&gt;0),1,0))))</f>
        <v>0</v>
      </c>
      <c r="AL1166" s="973">
        <f>IF($Z1166=0,0,IF(AND($Z1166=1,AE1166&gt;0),1,IF(AND($Z1166=1,AG1166&gt;0),1,IF(AND($Z1166=1,AI1166&gt;0),1,0))))</f>
        <v>0</v>
      </c>
      <c r="AM1166" s="978">
        <f>IF($Z1166=0,0,IF(AQ1166+AS1166+AU1166&gt;0,$AA1166,0))</f>
        <v>0</v>
      </c>
      <c r="AN1166" s="980">
        <f>IF($Z1166=0,0,IF(AND(AM1166=0,I1167&gt;0),$AA1166,0))</f>
        <v>0</v>
      </c>
      <c r="AO1166" s="969">
        <f>$AA1166-AM1166-AN1166</f>
        <v>0</v>
      </c>
      <c r="AP1166" s="204">
        <f t="shared" si="346"/>
        <v>0</v>
      </c>
      <c r="AQ1166" s="204">
        <f t="shared" si="346"/>
        <v>0</v>
      </c>
      <c r="AR1166" s="204">
        <f t="shared" si="346"/>
        <v>0</v>
      </c>
      <c r="AS1166" s="204">
        <f t="shared" si="346"/>
        <v>0</v>
      </c>
      <c r="AT1166" s="204">
        <f t="shared" si="346"/>
        <v>0</v>
      </c>
      <c r="AU1166" s="205">
        <f t="shared" si="346"/>
        <v>0</v>
      </c>
      <c r="AV1166" s="973">
        <f>IF($Z1166=1,0,IF(AND($Z1166=0,AQ1166&gt;0),1,IF(AND($Z1166=0,AS1166&gt;0),1,IF(AND($Z1166=0,AU1166&gt;0),1,0))))</f>
        <v>0</v>
      </c>
      <c r="AW1166" s="973">
        <f>IF($Z1166=0,0,IF(AND($Z1166=1,AP1166&gt;0),1,IF(AND($Z1166=1,AR1166&gt;0),1,IF(AND($Z1166=1,AT1166&gt;0),1,0))))</f>
        <v>0</v>
      </c>
      <c r="AX1166" s="978">
        <f>IF($Z1166=0,0,IF(BB1166+BD1166+BF1166&gt;0,$AA1166,0))</f>
        <v>0</v>
      </c>
      <c r="AY1166" s="980">
        <f>IF($Z1166=0,0,IF(AND(AX1166=0,K1167&gt;0),$AA1166,0))</f>
        <v>0</v>
      </c>
      <c r="AZ1166" s="969">
        <f>$AA1166-AX1166-AY1166</f>
        <v>0</v>
      </c>
      <c r="BA1166" s="204">
        <f t="shared" si="347"/>
        <v>0</v>
      </c>
      <c r="BB1166" s="204">
        <f t="shared" si="347"/>
        <v>0</v>
      </c>
      <c r="BC1166" s="204">
        <f t="shared" si="347"/>
        <v>0</v>
      </c>
      <c r="BD1166" s="204">
        <f t="shared" si="347"/>
        <v>0</v>
      </c>
      <c r="BE1166" s="204">
        <f t="shared" si="347"/>
        <v>0</v>
      </c>
      <c r="BF1166" s="205">
        <f t="shared" si="347"/>
        <v>0</v>
      </c>
      <c r="BG1166" s="973">
        <f>IF($Z1166=1,0,IF(AND($Z1166=0,BB1166&gt;0),1,IF(AND($Z1166=0,BD1166&gt;0),1,IF(AND($Z1166=0,BF1166&gt;0),1,0))))</f>
        <v>0</v>
      </c>
      <c r="BH1166" s="973">
        <f>IF($Z1166=0,0,IF(AND($Z1166=1,BA1166&gt;0),1,IF(AND($Z1166=1,BC1166&gt;0),1,IF(AND($Z1166=1,BE1166&gt;0),1,0))))</f>
        <v>0</v>
      </c>
      <c r="BI1166" s="978">
        <f>IF($Z1166=0,0,IF(BM1166+BO1166+BQ1166&gt;0,$AA1166,0))</f>
        <v>0</v>
      </c>
      <c r="BJ1166" s="980">
        <f>IF($Z1166=0,0,IF(AND(BI1166=0,M1167&gt;0),$AA1166,0))</f>
        <v>0</v>
      </c>
      <c r="BK1166" s="969">
        <f>$AA1166-BI1166-BJ1166</f>
        <v>0</v>
      </c>
      <c r="BL1166" s="204">
        <f t="shared" si="348"/>
        <v>0</v>
      </c>
      <c r="BM1166" s="204">
        <f t="shared" si="348"/>
        <v>0</v>
      </c>
      <c r="BN1166" s="204">
        <f t="shared" si="348"/>
        <v>0</v>
      </c>
      <c r="BO1166" s="204">
        <f t="shared" si="348"/>
        <v>0</v>
      </c>
      <c r="BP1166" s="204">
        <f t="shared" si="348"/>
        <v>0</v>
      </c>
      <c r="BQ1166" s="205">
        <f t="shared" si="348"/>
        <v>0</v>
      </c>
      <c r="BR1166" s="973">
        <f>IF($Z1166=1,0,IF(AND($Z1166=0,BM1166&gt;0),1,IF(AND($Z1166=0,BO1166&gt;0),1,IF(AND($Z1166=0,BQ1166&gt;0),1,0))))</f>
        <v>0</v>
      </c>
      <c r="BS1166" s="973">
        <f>IF($Z1166=0,0,IF(AND($Z1166=1,BL1166&gt;0),1,IF(AND($Z1166=1,BN1166&gt;0),1,IF(AND($Z1166=1,BP1166&gt;0),1,0))))</f>
        <v>0</v>
      </c>
      <c r="BT1166" s="978">
        <f>IF($Z1166=0,0,IF(BX1166+BZ1166+CB1166&gt;0,$AA1166,0))</f>
        <v>0</v>
      </c>
      <c r="BU1166" s="980">
        <f>IF($Z1166=0,0,IF(AND(BT1166=0,O1167&gt;0),$AA1166,0))</f>
        <v>0</v>
      </c>
      <c r="BV1166" s="969">
        <f>$AA1166-BT1166-BU1166</f>
        <v>0</v>
      </c>
      <c r="BW1166" s="204">
        <f t="shared" si="349"/>
        <v>0</v>
      </c>
      <c r="BX1166" s="204">
        <f t="shared" si="349"/>
        <v>0</v>
      </c>
      <c r="BY1166" s="204">
        <f t="shared" si="349"/>
        <v>0</v>
      </c>
      <c r="BZ1166" s="204">
        <f t="shared" si="349"/>
        <v>0</v>
      </c>
      <c r="CA1166" s="204">
        <f t="shared" si="349"/>
        <v>0</v>
      </c>
      <c r="CB1166" s="205">
        <f t="shared" si="349"/>
        <v>0</v>
      </c>
      <c r="CC1166" s="973">
        <f>IF($Z1166=1,0,IF(AND($Z1166=0,BX1166&gt;0),1,IF(AND($Z1166=0,BZ1166&gt;0),1,IF(AND($Z1166=0,CB1166&gt;0),1,0))))</f>
        <v>0</v>
      </c>
      <c r="CD1166" s="973">
        <f>IF($Z1166=0,0,IF(AND($Z1166=1,BW1166&gt;0),1,IF(AND($Z1166=1,BY1166&gt;0),1,IF(AND($Z1166=1,CA1166&gt;0),1,0))))</f>
        <v>0</v>
      </c>
      <c r="CE1166" s="11"/>
      <c r="CF1166" s="11"/>
      <c r="CG1166" s="11"/>
      <c r="CH1166" s="11"/>
      <c r="CI1166" s="11"/>
      <c r="CJ1166" s="11"/>
      <c r="CK1166" s="11"/>
      <c r="CL1166" s="11"/>
      <c r="CM1166" s="11"/>
    </row>
    <row r="1167" spans="1:91" ht="14.25" customHeight="1">
      <c r="A1167" s="950" t="str">
        <f>A1166</f>
        <v/>
      </c>
      <c r="B1167" s="57"/>
      <c r="C1167" s="2051"/>
      <c r="D1167" s="2053"/>
      <c r="E1167" s="2051"/>
      <c r="F1167" s="2772"/>
      <c r="G1167" s="1121">
        <f>Import!Q1864</f>
        <v>0</v>
      </c>
      <c r="H1167" s="2774"/>
      <c r="I1167" s="450"/>
      <c r="J1167" s="2775"/>
      <c r="K1167" s="450"/>
      <c r="L1167" s="2775"/>
      <c r="M1167" s="450"/>
      <c r="N1167" s="2775"/>
      <c r="O1167" s="450"/>
      <c r="P1167" s="2775"/>
      <c r="Q1167" s="11"/>
      <c r="R1167" s="11"/>
      <c r="S1167" s="397"/>
      <c r="T1167" s="419"/>
      <c r="U1167" s="444">
        <f>Import!N1865</f>
        <v>0</v>
      </c>
      <c r="V1167" s="11"/>
      <c r="W1167" s="306"/>
      <c r="X1167" s="306"/>
      <c r="Y1167" s="306"/>
      <c r="Z1167" s="11"/>
      <c r="AE1167" s="204"/>
      <c r="AF1167" s="204"/>
      <c r="AG1167" s="204"/>
      <c r="AH1167" s="204"/>
      <c r="AI1167" s="922"/>
      <c r="AJ1167" s="205"/>
      <c r="AK1167" s="973"/>
      <c r="AL1167" s="973">
        <f>AL1166</f>
        <v>0</v>
      </c>
      <c r="AP1167" s="204"/>
      <c r="AQ1167" s="204"/>
      <c r="AR1167" s="204"/>
      <c r="AS1167" s="204"/>
      <c r="AT1167" s="204"/>
      <c r="AU1167" s="205"/>
      <c r="AV1167" s="973"/>
      <c r="AW1167" s="973">
        <f>AW1166</f>
        <v>0</v>
      </c>
      <c r="BA1167" s="204"/>
      <c r="BB1167" s="204"/>
      <c r="BC1167" s="204"/>
      <c r="BD1167" s="204"/>
      <c r="BE1167" s="204"/>
      <c r="BF1167" s="205"/>
      <c r="BG1167" s="973"/>
      <c r="BH1167" s="973">
        <f>BH1166</f>
        <v>0</v>
      </c>
      <c r="BL1167" s="204"/>
      <c r="BM1167" s="204"/>
      <c r="BN1167" s="204"/>
      <c r="BO1167" s="204"/>
      <c r="BP1167" s="204"/>
      <c r="BQ1167" s="205"/>
      <c r="BR1167" s="973"/>
      <c r="BS1167" s="973">
        <f>BS1166</f>
        <v>0</v>
      </c>
      <c r="BW1167" s="204"/>
      <c r="BX1167" s="204"/>
      <c r="BY1167" s="204"/>
      <c r="BZ1167" s="204"/>
      <c r="CA1167" s="204"/>
      <c r="CB1167" s="205"/>
      <c r="CC1167" s="973"/>
      <c r="CD1167" s="973">
        <f>CD1166</f>
        <v>0</v>
      </c>
      <c r="CE1167" s="11"/>
      <c r="CF1167" s="11"/>
      <c r="CG1167" s="11"/>
      <c r="CH1167" s="11"/>
      <c r="CI1167" s="11"/>
      <c r="CJ1167" s="11"/>
      <c r="CK1167" s="11"/>
      <c r="CL1167" s="11"/>
      <c r="CM1167" s="11"/>
    </row>
    <row r="1168" spans="1:91" ht="24.75" customHeight="1">
      <c r="A1168" s="949" t="str">
        <f>IF(E1168&gt;0,"Wypełnione","")</f>
        <v/>
      </c>
      <c r="B1168" s="57"/>
      <c r="C1168" s="2050">
        <f>'Og s3a'!C1877</f>
        <v>0</v>
      </c>
      <c r="D1168" s="2052">
        <f>'Og s3a'!E1877</f>
        <v>0</v>
      </c>
      <c r="E1168" s="2050">
        <f>'Og s3a'!F1877</f>
        <v>0</v>
      </c>
      <c r="F1168" s="2771"/>
      <c r="G1168" s="448">
        <f>T1168</f>
        <v>0</v>
      </c>
      <c r="H1168" s="2773">
        <f>U1168</f>
        <v>0</v>
      </c>
      <c r="I1168" s="451"/>
      <c r="J1168" s="2775"/>
      <c r="K1168" s="451"/>
      <c r="L1168" s="2775"/>
      <c r="M1168" s="451"/>
      <c r="N1168" s="2775"/>
      <c r="O1168" s="451"/>
      <c r="P1168" s="2775"/>
      <c r="Q1168" s="11"/>
      <c r="R1168" s="11"/>
      <c r="S1168" s="396">
        <f>'Og s3a'!G1877</f>
        <v>0</v>
      </c>
      <c r="T1168" s="398">
        <f>'Og s3a'!D1877</f>
        <v>0</v>
      </c>
      <c r="U1168" s="444">
        <f>Import!N1866</f>
        <v>0</v>
      </c>
      <c r="V1168" s="11"/>
      <c r="W1168" s="306"/>
      <c r="X1168" s="306"/>
      <c r="Y1168" s="306"/>
      <c r="Z1168" s="970">
        <f>IF(F1168=AF$7,1,0)</f>
        <v>0</v>
      </c>
      <c r="AA1168" s="970">
        <f>Z1168*D1168</f>
        <v>0</v>
      </c>
      <c r="AB1168" s="978">
        <f>IF($Z1168=0,0,IF(AF1168+AH1168+AJ1168&gt;0,$AA1168,0))</f>
        <v>0</v>
      </c>
      <c r="AC1168" s="980">
        <f>IF($Z1168=0,0,IF(AND(AB1168=0,G1169&gt;0),$AA1168,0))</f>
        <v>0</v>
      </c>
      <c r="AD1168" s="969">
        <f>AA1168-AB1168-AC1168</f>
        <v>0</v>
      </c>
      <c r="AE1168" s="204">
        <f t="shared" si="345"/>
        <v>0</v>
      </c>
      <c r="AF1168" s="204">
        <f t="shared" si="345"/>
        <v>0</v>
      </c>
      <c r="AG1168" s="204">
        <f t="shared" si="345"/>
        <v>0</v>
      </c>
      <c r="AH1168" s="204">
        <f t="shared" si="345"/>
        <v>0</v>
      </c>
      <c r="AI1168" s="922">
        <f t="shared" si="345"/>
        <v>0</v>
      </c>
      <c r="AJ1168" s="205">
        <f t="shared" si="345"/>
        <v>0</v>
      </c>
      <c r="AK1168" s="973">
        <f>IF($Z1168=1,0,IF(AND($Z1168=0,AF1168&gt;0),1,IF(AND($Z1168=0,AH1168&gt;0),1,IF(AND($Z1168=0,AJ1168&gt;0),1,0))))</f>
        <v>0</v>
      </c>
      <c r="AL1168" s="973">
        <f>IF($Z1168=0,0,IF(AND($Z1168=1,AE1168&gt;0),1,IF(AND($Z1168=1,AG1168&gt;0),1,IF(AND($Z1168=1,AI1168&gt;0),1,0))))</f>
        <v>0</v>
      </c>
      <c r="AM1168" s="978">
        <f>IF($Z1168=0,0,IF(AQ1168+AS1168+AU1168&gt;0,$AA1168,0))</f>
        <v>0</v>
      </c>
      <c r="AN1168" s="980">
        <f>IF($Z1168=0,0,IF(AND(AM1168=0,I1169&gt;0),$AA1168,0))</f>
        <v>0</v>
      </c>
      <c r="AO1168" s="969">
        <f>$AA1168-AM1168-AN1168</f>
        <v>0</v>
      </c>
      <c r="AP1168" s="204">
        <f t="shared" si="346"/>
        <v>0</v>
      </c>
      <c r="AQ1168" s="204">
        <f t="shared" si="346"/>
        <v>0</v>
      </c>
      <c r="AR1168" s="204">
        <f t="shared" si="346"/>
        <v>0</v>
      </c>
      <c r="AS1168" s="204">
        <f t="shared" si="346"/>
        <v>0</v>
      </c>
      <c r="AT1168" s="204">
        <f t="shared" si="346"/>
        <v>0</v>
      </c>
      <c r="AU1168" s="205">
        <f t="shared" si="346"/>
        <v>0</v>
      </c>
      <c r="AV1168" s="973">
        <f>IF($Z1168=1,0,IF(AND($Z1168=0,AQ1168&gt;0),1,IF(AND($Z1168=0,AS1168&gt;0),1,IF(AND($Z1168=0,AU1168&gt;0),1,0))))</f>
        <v>0</v>
      </c>
      <c r="AW1168" s="973">
        <f>IF($Z1168=0,0,IF(AND($Z1168=1,AP1168&gt;0),1,IF(AND($Z1168=1,AR1168&gt;0),1,IF(AND($Z1168=1,AT1168&gt;0),1,0))))</f>
        <v>0</v>
      </c>
      <c r="AX1168" s="978">
        <f>IF($Z1168=0,0,IF(BB1168+BD1168+BF1168&gt;0,$AA1168,0))</f>
        <v>0</v>
      </c>
      <c r="AY1168" s="980">
        <f>IF($Z1168=0,0,IF(AND(AX1168=0,K1169&gt;0),$AA1168,0))</f>
        <v>0</v>
      </c>
      <c r="AZ1168" s="969">
        <f>$AA1168-AX1168-AY1168</f>
        <v>0</v>
      </c>
      <c r="BA1168" s="204">
        <f t="shared" si="347"/>
        <v>0</v>
      </c>
      <c r="BB1168" s="204">
        <f t="shared" si="347"/>
        <v>0</v>
      </c>
      <c r="BC1168" s="204">
        <f t="shared" si="347"/>
        <v>0</v>
      </c>
      <c r="BD1168" s="204">
        <f t="shared" si="347"/>
        <v>0</v>
      </c>
      <c r="BE1168" s="204">
        <f t="shared" si="347"/>
        <v>0</v>
      </c>
      <c r="BF1168" s="205">
        <f t="shared" si="347"/>
        <v>0</v>
      </c>
      <c r="BG1168" s="973">
        <f>IF($Z1168=1,0,IF(AND($Z1168=0,BB1168&gt;0),1,IF(AND($Z1168=0,BD1168&gt;0),1,IF(AND($Z1168=0,BF1168&gt;0),1,0))))</f>
        <v>0</v>
      </c>
      <c r="BH1168" s="973">
        <f>IF($Z1168=0,0,IF(AND($Z1168=1,BA1168&gt;0),1,IF(AND($Z1168=1,BC1168&gt;0),1,IF(AND($Z1168=1,BE1168&gt;0),1,0))))</f>
        <v>0</v>
      </c>
      <c r="BI1168" s="978">
        <f>IF($Z1168=0,0,IF(BM1168+BO1168+BQ1168&gt;0,$AA1168,0))</f>
        <v>0</v>
      </c>
      <c r="BJ1168" s="980">
        <f>IF($Z1168=0,0,IF(AND(BI1168=0,M1169&gt;0),$AA1168,0))</f>
        <v>0</v>
      </c>
      <c r="BK1168" s="969">
        <f>$AA1168-BI1168-BJ1168</f>
        <v>0</v>
      </c>
      <c r="BL1168" s="204">
        <f t="shared" si="348"/>
        <v>0</v>
      </c>
      <c r="BM1168" s="204">
        <f t="shared" si="348"/>
        <v>0</v>
      </c>
      <c r="BN1168" s="204">
        <f t="shared" si="348"/>
        <v>0</v>
      </c>
      <c r="BO1168" s="204">
        <f t="shared" si="348"/>
        <v>0</v>
      </c>
      <c r="BP1168" s="204">
        <f t="shared" si="348"/>
        <v>0</v>
      </c>
      <c r="BQ1168" s="205">
        <f t="shared" si="348"/>
        <v>0</v>
      </c>
      <c r="BR1168" s="973">
        <f>IF($Z1168=1,0,IF(AND($Z1168=0,BM1168&gt;0),1,IF(AND($Z1168=0,BO1168&gt;0),1,IF(AND($Z1168=0,BQ1168&gt;0),1,0))))</f>
        <v>0</v>
      </c>
      <c r="BS1168" s="973">
        <f>IF($Z1168=0,0,IF(AND($Z1168=1,BL1168&gt;0),1,IF(AND($Z1168=1,BN1168&gt;0),1,IF(AND($Z1168=1,BP1168&gt;0),1,0))))</f>
        <v>0</v>
      </c>
      <c r="BT1168" s="978">
        <f>IF($Z1168=0,0,IF(BX1168+BZ1168+CB1168&gt;0,$AA1168,0))</f>
        <v>0</v>
      </c>
      <c r="BU1168" s="980">
        <f>IF($Z1168=0,0,IF(AND(BT1168=0,O1169&gt;0),$AA1168,0))</f>
        <v>0</v>
      </c>
      <c r="BV1168" s="969">
        <f>$AA1168-BT1168-BU1168</f>
        <v>0</v>
      </c>
      <c r="BW1168" s="204">
        <f t="shared" si="349"/>
        <v>0</v>
      </c>
      <c r="BX1168" s="204">
        <f t="shared" si="349"/>
        <v>0</v>
      </c>
      <c r="BY1168" s="204">
        <f t="shared" si="349"/>
        <v>0</v>
      </c>
      <c r="BZ1168" s="204">
        <f t="shared" si="349"/>
        <v>0</v>
      </c>
      <c r="CA1168" s="204">
        <f t="shared" si="349"/>
        <v>0</v>
      </c>
      <c r="CB1168" s="205">
        <f t="shared" si="349"/>
        <v>0</v>
      </c>
      <c r="CC1168" s="973">
        <f>IF($Z1168=1,0,IF(AND($Z1168=0,BX1168&gt;0),1,IF(AND($Z1168=0,BZ1168&gt;0),1,IF(AND($Z1168=0,CB1168&gt;0),1,0))))</f>
        <v>0</v>
      </c>
      <c r="CD1168" s="973">
        <f>IF($Z1168=0,0,IF(AND($Z1168=1,BW1168&gt;0),1,IF(AND($Z1168=1,BY1168&gt;0),1,IF(AND($Z1168=1,CA1168&gt;0),1,0))))</f>
        <v>0</v>
      </c>
      <c r="CE1168" s="11"/>
      <c r="CF1168" s="11"/>
      <c r="CG1168" s="11"/>
      <c r="CH1168" s="11"/>
      <c r="CI1168" s="11"/>
      <c r="CJ1168" s="11"/>
      <c r="CK1168" s="11"/>
      <c r="CL1168" s="11"/>
      <c r="CM1168" s="11"/>
    </row>
    <row r="1169" spans="1:91" ht="14.25" customHeight="1">
      <c r="A1169" s="950" t="str">
        <f>A1168</f>
        <v/>
      </c>
      <c r="B1169" s="57"/>
      <c r="C1169" s="2051"/>
      <c r="D1169" s="2053"/>
      <c r="E1169" s="2051"/>
      <c r="F1169" s="2772"/>
      <c r="G1169" s="1121">
        <f>Import!Q1866</f>
        <v>0</v>
      </c>
      <c r="H1169" s="2774"/>
      <c r="I1169" s="450"/>
      <c r="J1169" s="2775"/>
      <c r="K1169" s="450"/>
      <c r="L1169" s="2775"/>
      <c r="M1169" s="450"/>
      <c r="N1169" s="2775"/>
      <c r="O1169" s="450"/>
      <c r="P1169" s="2775"/>
      <c r="Q1169" s="11"/>
      <c r="R1169" s="11"/>
      <c r="S1169" s="397"/>
      <c r="T1169" s="419"/>
      <c r="U1169" s="444">
        <f>Import!N1867</f>
        <v>0</v>
      </c>
      <c r="V1169" s="11"/>
      <c r="W1169" s="306"/>
      <c r="X1169" s="306"/>
      <c r="Y1169" s="306"/>
      <c r="Z1169" s="11"/>
      <c r="AE1169" s="204"/>
      <c r="AF1169" s="204"/>
      <c r="AG1169" s="204"/>
      <c r="AH1169" s="204"/>
      <c r="AI1169" s="922"/>
      <c r="AJ1169" s="205"/>
      <c r="AK1169" s="973"/>
      <c r="AL1169" s="973">
        <f>AL1168</f>
        <v>0</v>
      </c>
      <c r="AP1169" s="204"/>
      <c r="AQ1169" s="204"/>
      <c r="AR1169" s="204"/>
      <c r="AS1169" s="204"/>
      <c r="AT1169" s="204"/>
      <c r="AU1169" s="205"/>
      <c r="AV1169" s="973"/>
      <c r="AW1169" s="973">
        <f>AW1168</f>
        <v>0</v>
      </c>
      <c r="BA1169" s="204"/>
      <c r="BB1169" s="204"/>
      <c r="BC1169" s="204"/>
      <c r="BD1169" s="204"/>
      <c r="BE1169" s="204"/>
      <c r="BF1169" s="205"/>
      <c r="BG1169" s="973"/>
      <c r="BH1169" s="973">
        <f>BH1168</f>
        <v>0</v>
      </c>
      <c r="BL1169" s="204"/>
      <c r="BM1169" s="204"/>
      <c r="BN1169" s="204"/>
      <c r="BO1169" s="204"/>
      <c r="BP1169" s="204"/>
      <c r="BQ1169" s="205"/>
      <c r="BR1169" s="973"/>
      <c r="BS1169" s="973">
        <f>BS1168</f>
        <v>0</v>
      </c>
      <c r="BW1169" s="204"/>
      <c r="BX1169" s="204"/>
      <c r="BY1169" s="204"/>
      <c r="BZ1169" s="204"/>
      <c r="CA1169" s="204"/>
      <c r="CB1169" s="205"/>
      <c r="CC1169" s="973"/>
      <c r="CD1169" s="973">
        <f>CD1168</f>
        <v>0</v>
      </c>
      <c r="CE1169" s="11"/>
      <c r="CF1169" s="11"/>
      <c r="CG1169" s="11"/>
      <c r="CH1169" s="11"/>
      <c r="CI1169" s="11"/>
      <c r="CJ1169" s="11"/>
      <c r="CK1169" s="11"/>
      <c r="CL1169" s="11"/>
      <c r="CM1169" s="11"/>
    </row>
    <row r="1170" spans="1:91" ht="24.75" customHeight="1">
      <c r="A1170" s="949" t="str">
        <f>IF(E1170&gt;0,"Wypełnione","")</f>
        <v/>
      </c>
      <c r="B1170" s="57"/>
      <c r="C1170" s="2050">
        <f>'Og s3a'!C1879</f>
        <v>0</v>
      </c>
      <c r="D1170" s="2052">
        <f>'Og s3a'!E1879</f>
        <v>0</v>
      </c>
      <c r="E1170" s="2050">
        <f>'Og s3a'!F1879</f>
        <v>0</v>
      </c>
      <c r="F1170" s="2771"/>
      <c r="G1170" s="448">
        <f>T1170</f>
        <v>0</v>
      </c>
      <c r="H1170" s="2773">
        <f>U1170</f>
        <v>0</v>
      </c>
      <c r="I1170" s="451"/>
      <c r="J1170" s="2775"/>
      <c r="K1170" s="451"/>
      <c r="L1170" s="2775"/>
      <c r="M1170" s="451"/>
      <c r="N1170" s="2775"/>
      <c r="O1170" s="451"/>
      <c r="P1170" s="2775"/>
      <c r="Q1170" s="11"/>
      <c r="R1170" s="11"/>
      <c r="S1170" s="396">
        <f>'Og s3a'!G1879</f>
        <v>0</v>
      </c>
      <c r="T1170" s="398">
        <f>'Og s3a'!D1879</f>
        <v>0</v>
      </c>
      <c r="U1170" s="444">
        <f>Import!N1868</f>
        <v>0</v>
      </c>
      <c r="V1170" s="11"/>
      <c r="W1170" s="306"/>
      <c r="X1170" s="306"/>
      <c r="Y1170" s="306"/>
      <c r="Z1170" s="970">
        <f>IF(F1170=AF$7,1,0)</f>
        <v>0</v>
      </c>
      <c r="AA1170" s="970">
        <f>Z1170*D1170</f>
        <v>0</v>
      </c>
      <c r="AB1170" s="978">
        <f>IF($Z1170=0,0,IF(AF1170+AH1170+AJ1170&gt;0,$AA1170,0))</f>
        <v>0</v>
      </c>
      <c r="AC1170" s="980">
        <f>IF($Z1170=0,0,IF(AND(AB1170=0,G1171&gt;0),$AA1170,0))</f>
        <v>0</v>
      </c>
      <c r="AD1170" s="969">
        <f>AA1170-AB1170-AC1170</f>
        <v>0</v>
      </c>
      <c r="AE1170" s="204">
        <f t="shared" si="345"/>
        <v>0</v>
      </c>
      <c r="AF1170" s="204">
        <f t="shared" si="345"/>
        <v>0</v>
      </c>
      <c r="AG1170" s="204">
        <f t="shared" si="345"/>
        <v>0</v>
      </c>
      <c r="AH1170" s="204">
        <f t="shared" si="345"/>
        <v>0</v>
      </c>
      <c r="AI1170" s="922">
        <f t="shared" si="345"/>
        <v>0</v>
      </c>
      <c r="AJ1170" s="205">
        <f t="shared" si="345"/>
        <v>0</v>
      </c>
      <c r="AK1170" s="973">
        <f>IF($Z1170=1,0,IF(AND($Z1170=0,AF1170&gt;0),1,IF(AND($Z1170=0,AH1170&gt;0),1,IF(AND($Z1170=0,AJ1170&gt;0),1,0))))</f>
        <v>0</v>
      </c>
      <c r="AL1170" s="973">
        <f>IF($Z1170=0,0,IF(AND($Z1170=1,AE1170&gt;0),1,IF(AND($Z1170=1,AG1170&gt;0),1,IF(AND($Z1170=1,AI1170&gt;0),1,0))))</f>
        <v>0</v>
      </c>
      <c r="AM1170" s="978">
        <f>IF($Z1170=0,0,IF(AQ1170+AS1170+AU1170&gt;0,$AA1170,0))</f>
        <v>0</v>
      </c>
      <c r="AN1170" s="980">
        <f>IF($Z1170=0,0,IF(AND(AM1170=0,I1171&gt;0),$AA1170,0))</f>
        <v>0</v>
      </c>
      <c r="AO1170" s="969">
        <f>$AA1170-AM1170-AN1170</f>
        <v>0</v>
      </c>
      <c r="AP1170" s="204">
        <f t="shared" si="346"/>
        <v>0</v>
      </c>
      <c r="AQ1170" s="204">
        <f t="shared" si="346"/>
        <v>0</v>
      </c>
      <c r="AR1170" s="204">
        <f t="shared" si="346"/>
        <v>0</v>
      </c>
      <c r="AS1170" s="204">
        <f t="shared" si="346"/>
        <v>0</v>
      </c>
      <c r="AT1170" s="204">
        <f t="shared" si="346"/>
        <v>0</v>
      </c>
      <c r="AU1170" s="205">
        <f t="shared" si="346"/>
        <v>0</v>
      </c>
      <c r="AV1170" s="973">
        <f>IF($Z1170=1,0,IF(AND($Z1170=0,AQ1170&gt;0),1,IF(AND($Z1170=0,AS1170&gt;0),1,IF(AND($Z1170=0,AU1170&gt;0),1,0))))</f>
        <v>0</v>
      </c>
      <c r="AW1170" s="973">
        <f>IF($Z1170=0,0,IF(AND($Z1170=1,AP1170&gt;0),1,IF(AND($Z1170=1,AR1170&gt;0),1,IF(AND($Z1170=1,AT1170&gt;0),1,0))))</f>
        <v>0</v>
      </c>
      <c r="AX1170" s="978">
        <f>IF($Z1170=0,0,IF(BB1170+BD1170+BF1170&gt;0,$AA1170,0))</f>
        <v>0</v>
      </c>
      <c r="AY1170" s="980">
        <f>IF($Z1170=0,0,IF(AND(AX1170=0,K1171&gt;0),$AA1170,0))</f>
        <v>0</v>
      </c>
      <c r="AZ1170" s="969">
        <f>$AA1170-AX1170-AY1170</f>
        <v>0</v>
      </c>
      <c r="BA1170" s="204">
        <f t="shared" si="347"/>
        <v>0</v>
      </c>
      <c r="BB1170" s="204">
        <f t="shared" si="347"/>
        <v>0</v>
      </c>
      <c r="BC1170" s="204">
        <f t="shared" si="347"/>
        <v>0</v>
      </c>
      <c r="BD1170" s="204">
        <f t="shared" si="347"/>
        <v>0</v>
      </c>
      <c r="BE1170" s="204">
        <f t="shared" si="347"/>
        <v>0</v>
      </c>
      <c r="BF1170" s="205">
        <f t="shared" si="347"/>
        <v>0</v>
      </c>
      <c r="BG1170" s="973">
        <f>IF($Z1170=1,0,IF(AND($Z1170=0,BB1170&gt;0),1,IF(AND($Z1170=0,BD1170&gt;0),1,IF(AND($Z1170=0,BF1170&gt;0),1,0))))</f>
        <v>0</v>
      </c>
      <c r="BH1170" s="973">
        <f>IF($Z1170=0,0,IF(AND($Z1170=1,BA1170&gt;0),1,IF(AND($Z1170=1,BC1170&gt;0),1,IF(AND($Z1170=1,BE1170&gt;0),1,0))))</f>
        <v>0</v>
      </c>
      <c r="BI1170" s="978">
        <f>IF($Z1170=0,0,IF(BM1170+BO1170+BQ1170&gt;0,$AA1170,0))</f>
        <v>0</v>
      </c>
      <c r="BJ1170" s="980">
        <f>IF($Z1170=0,0,IF(AND(BI1170=0,M1171&gt;0),$AA1170,0))</f>
        <v>0</v>
      </c>
      <c r="BK1170" s="969">
        <f>$AA1170-BI1170-BJ1170</f>
        <v>0</v>
      </c>
      <c r="BL1170" s="204">
        <f t="shared" si="348"/>
        <v>0</v>
      </c>
      <c r="BM1170" s="204">
        <f t="shared" si="348"/>
        <v>0</v>
      </c>
      <c r="BN1170" s="204">
        <f t="shared" si="348"/>
        <v>0</v>
      </c>
      <c r="BO1170" s="204">
        <f t="shared" si="348"/>
        <v>0</v>
      </c>
      <c r="BP1170" s="204">
        <f t="shared" si="348"/>
        <v>0</v>
      </c>
      <c r="BQ1170" s="205">
        <f t="shared" si="348"/>
        <v>0</v>
      </c>
      <c r="BR1170" s="973">
        <f>IF($Z1170=1,0,IF(AND($Z1170=0,BM1170&gt;0),1,IF(AND($Z1170=0,BO1170&gt;0),1,IF(AND($Z1170=0,BQ1170&gt;0),1,0))))</f>
        <v>0</v>
      </c>
      <c r="BS1170" s="973">
        <f>IF($Z1170=0,0,IF(AND($Z1170=1,BL1170&gt;0),1,IF(AND($Z1170=1,BN1170&gt;0),1,IF(AND($Z1170=1,BP1170&gt;0),1,0))))</f>
        <v>0</v>
      </c>
      <c r="BT1170" s="978">
        <f>IF($Z1170=0,0,IF(BX1170+BZ1170+CB1170&gt;0,$AA1170,0))</f>
        <v>0</v>
      </c>
      <c r="BU1170" s="980">
        <f>IF($Z1170=0,0,IF(AND(BT1170=0,O1171&gt;0),$AA1170,0))</f>
        <v>0</v>
      </c>
      <c r="BV1170" s="969">
        <f>$AA1170-BT1170-BU1170</f>
        <v>0</v>
      </c>
      <c r="BW1170" s="204">
        <f t="shared" si="349"/>
        <v>0</v>
      </c>
      <c r="BX1170" s="204">
        <f t="shared" si="349"/>
        <v>0</v>
      </c>
      <c r="BY1170" s="204">
        <f t="shared" si="349"/>
        <v>0</v>
      </c>
      <c r="BZ1170" s="204">
        <f t="shared" si="349"/>
        <v>0</v>
      </c>
      <c r="CA1170" s="204">
        <f t="shared" si="349"/>
        <v>0</v>
      </c>
      <c r="CB1170" s="205">
        <f t="shared" si="349"/>
        <v>0</v>
      </c>
      <c r="CC1170" s="973">
        <f>IF($Z1170=1,0,IF(AND($Z1170=0,BX1170&gt;0),1,IF(AND($Z1170=0,BZ1170&gt;0),1,IF(AND($Z1170=0,CB1170&gt;0),1,0))))</f>
        <v>0</v>
      </c>
      <c r="CD1170" s="973">
        <f>IF($Z1170=0,0,IF(AND($Z1170=1,BW1170&gt;0),1,IF(AND($Z1170=1,BY1170&gt;0),1,IF(AND($Z1170=1,CA1170&gt;0),1,0))))</f>
        <v>0</v>
      </c>
      <c r="CE1170" s="11"/>
      <c r="CF1170" s="11"/>
      <c r="CG1170" s="11"/>
      <c r="CH1170" s="11"/>
      <c r="CI1170" s="11"/>
      <c r="CJ1170" s="11"/>
      <c r="CK1170" s="11"/>
      <c r="CL1170" s="11"/>
      <c r="CM1170" s="11"/>
    </row>
    <row r="1171" spans="1:91" ht="14.25" customHeight="1">
      <c r="A1171" s="950" t="str">
        <f>A1170</f>
        <v/>
      </c>
      <c r="B1171" s="57"/>
      <c r="C1171" s="2051"/>
      <c r="D1171" s="2053"/>
      <c r="E1171" s="2051"/>
      <c r="F1171" s="2772"/>
      <c r="G1171" s="1121">
        <f>Import!Q1868</f>
        <v>0</v>
      </c>
      <c r="H1171" s="2774"/>
      <c r="I1171" s="450"/>
      <c r="J1171" s="2775"/>
      <c r="K1171" s="450"/>
      <c r="L1171" s="2775"/>
      <c r="M1171" s="450"/>
      <c r="N1171" s="2775"/>
      <c r="O1171" s="450"/>
      <c r="P1171" s="2775"/>
      <c r="Q1171" s="11"/>
      <c r="R1171" s="11"/>
      <c r="S1171" s="397"/>
      <c r="T1171" s="419"/>
      <c r="U1171" s="444">
        <f>Import!N1869</f>
        <v>0</v>
      </c>
      <c r="V1171" s="11"/>
      <c r="W1171" s="306"/>
      <c r="X1171" s="306"/>
      <c r="Y1171" s="306"/>
      <c r="Z1171" s="11"/>
      <c r="AE1171" s="204"/>
      <c r="AF1171" s="204"/>
      <c r="AG1171" s="204"/>
      <c r="AH1171" s="204"/>
      <c r="AI1171" s="922"/>
      <c r="AJ1171" s="205"/>
      <c r="AK1171" s="973"/>
      <c r="AL1171" s="973">
        <f>AL1170</f>
        <v>0</v>
      </c>
      <c r="AP1171" s="204"/>
      <c r="AQ1171" s="204"/>
      <c r="AR1171" s="204"/>
      <c r="AS1171" s="204"/>
      <c r="AT1171" s="204"/>
      <c r="AU1171" s="205"/>
      <c r="AV1171" s="973"/>
      <c r="AW1171" s="973">
        <f>AW1170</f>
        <v>0</v>
      </c>
      <c r="BA1171" s="204"/>
      <c r="BB1171" s="204"/>
      <c r="BC1171" s="204"/>
      <c r="BD1171" s="204"/>
      <c r="BE1171" s="204"/>
      <c r="BF1171" s="205"/>
      <c r="BG1171" s="973"/>
      <c r="BH1171" s="973">
        <f>BH1170</f>
        <v>0</v>
      </c>
      <c r="BL1171" s="204"/>
      <c r="BM1171" s="204"/>
      <c r="BN1171" s="204"/>
      <c r="BO1171" s="204"/>
      <c r="BP1171" s="204"/>
      <c r="BQ1171" s="205"/>
      <c r="BR1171" s="973"/>
      <c r="BS1171" s="973">
        <f>BS1170</f>
        <v>0</v>
      </c>
      <c r="BW1171" s="204"/>
      <c r="BX1171" s="204"/>
      <c r="BY1171" s="204"/>
      <c r="BZ1171" s="204"/>
      <c r="CA1171" s="204"/>
      <c r="CB1171" s="205"/>
      <c r="CC1171" s="973"/>
      <c r="CD1171" s="973">
        <f>CD1170</f>
        <v>0</v>
      </c>
      <c r="CE1171" s="11"/>
      <c r="CF1171" s="11"/>
      <c r="CG1171" s="11"/>
      <c r="CH1171" s="11"/>
      <c r="CI1171" s="11"/>
      <c r="CJ1171" s="11"/>
      <c r="CK1171" s="11"/>
      <c r="CL1171" s="11"/>
      <c r="CM1171" s="11"/>
    </row>
    <row r="1172" spans="1:91" ht="24.75" customHeight="1">
      <c r="A1172" s="949" t="str">
        <f>IF(E1172&gt;0,"Wypełnione","")</f>
        <v/>
      </c>
      <c r="B1172" s="57"/>
      <c r="C1172" s="2050">
        <f>'Og s3a'!C1881</f>
        <v>0</v>
      </c>
      <c r="D1172" s="2052">
        <f>'Og s3a'!E1881</f>
        <v>0</v>
      </c>
      <c r="E1172" s="2050">
        <f>'Og s3a'!F1881</f>
        <v>0</v>
      </c>
      <c r="F1172" s="2771"/>
      <c r="G1172" s="448">
        <f>T1172</f>
        <v>0</v>
      </c>
      <c r="H1172" s="2773">
        <f>U1172</f>
        <v>0</v>
      </c>
      <c r="I1172" s="451"/>
      <c r="J1172" s="2775"/>
      <c r="K1172" s="451"/>
      <c r="L1172" s="2775"/>
      <c r="M1172" s="451"/>
      <c r="N1172" s="2775"/>
      <c r="O1172" s="451"/>
      <c r="P1172" s="2775"/>
      <c r="Q1172" s="11"/>
      <c r="R1172" s="11"/>
      <c r="S1172" s="396">
        <f>'Og s3a'!G1881</f>
        <v>0</v>
      </c>
      <c r="T1172" s="398">
        <f>'Og s3a'!D1881</f>
        <v>0</v>
      </c>
      <c r="U1172" s="444">
        <f>Import!N1870</f>
        <v>0</v>
      </c>
      <c r="V1172" s="11"/>
      <c r="W1172" s="306"/>
      <c r="X1172" s="306"/>
      <c r="Y1172" s="306"/>
      <c r="Z1172" s="970">
        <f>IF(F1172=AF$7,1,0)</f>
        <v>0</v>
      </c>
      <c r="AA1172" s="970">
        <f>Z1172*D1172</f>
        <v>0</v>
      </c>
      <c r="AB1172" s="978">
        <f>IF($Z1172=0,0,IF(AF1172+AH1172+AJ1172&gt;0,$AA1172,0))</f>
        <v>0</v>
      </c>
      <c r="AC1172" s="980">
        <f>IF($Z1172=0,0,IF(AND(AB1172=0,G1173&gt;0),$AA1172,0))</f>
        <v>0</v>
      </c>
      <c r="AD1172" s="969">
        <f>AA1172-AB1172-AC1172</f>
        <v>0</v>
      </c>
      <c r="AE1172" s="204">
        <f t="shared" si="345"/>
        <v>0</v>
      </c>
      <c r="AF1172" s="204">
        <f t="shared" si="345"/>
        <v>0</v>
      </c>
      <c r="AG1172" s="204">
        <f t="shared" si="345"/>
        <v>0</v>
      </c>
      <c r="AH1172" s="204">
        <f t="shared" si="345"/>
        <v>0</v>
      </c>
      <c r="AI1172" s="922">
        <f t="shared" si="345"/>
        <v>0</v>
      </c>
      <c r="AJ1172" s="205">
        <f t="shared" si="345"/>
        <v>0</v>
      </c>
      <c r="AK1172" s="973">
        <f>IF($Z1172=1,0,IF(AND($Z1172=0,AF1172&gt;0),1,IF(AND($Z1172=0,AH1172&gt;0),1,IF(AND($Z1172=0,AJ1172&gt;0),1,0))))</f>
        <v>0</v>
      </c>
      <c r="AL1172" s="973">
        <f>IF($Z1172=0,0,IF(AND($Z1172=1,AE1172&gt;0),1,IF(AND($Z1172=1,AG1172&gt;0),1,IF(AND($Z1172=1,AI1172&gt;0),1,0))))</f>
        <v>0</v>
      </c>
      <c r="AM1172" s="978">
        <f>IF($Z1172=0,0,IF(AQ1172+AS1172+AU1172&gt;0,$AA1172,0))</f>
        <v>0</v>
      </c>
      <c r="AN1172" s="980">
        <f>IF($Z1172=0,0,IF(AND(AM1172=0,I1173&gt;0),$AA1172,0))</f>
        <v>0</v>
      </c>
      <c r="AO1172" s="969">
        <f>$AA1172-AM1172-AN1172</f>
        <v>0</v>
      </c>
      <c r="AP1172" s="204">
        <f t="shared" si="346"/>
        <v>0</v>
      </c>
      <c r="AQ1172" s="204">
        <f t="shared" si="346"/>
        <v>0</v>
      </c>
      <c r="AR1172" s="204">
        <f t="shared" si="346"/>
        <v>0</v>
      </c>
      <c r="AS1172" s="204">
        <f t="shared" si="346"/>
        <v>0</v>
      </c>
      <c r="AT1172" s="204">
        <f t="shared" si="346"/>
        <v>0</v>
      </c>
      <c r="AU1172" s="205">
        <f t="shared" si="346"/>
        <v>0</v>
      </c>
      <c r="AV1172" s="973">
        <f>IF($Z1172=1,0,IF(AND($Z1172=0,AQ1172&gt;0),1,IF(AND($Z1172=0,AS1172&gt;0),1,IF(AND($Z1172=0,AU1172&gt;0),1,0))))</f>
        <v>0</v>
      </c>
      <c r="AW1172" s="973">
        <f>IF($Z1172=0,0,IF(AND($Z1172=1,AP1172&gt;0),1,IF(AND($Z1172=1,AR1172&gt;0),1,IF(AND($Z1172=1,AT1172&gt;0),1,0))))</f>
        <v>0</v>
      </c>
      <c r="AX1172" s="978">
        <f>IF($Z1172=0,0,IF(BB1172+BD1172+BF1172&gt;0,$AA1172,0))</f>
        <v>0</v>
      </c>
      <c r="AY1172" s="980">
        <f>IF($Z1172=0,0,IF(AND(AX1172=0,K1173&gt;0),$AA1172,0))</f>
        <v>0</v>
      </c>
      <c r="AZ1172" s="969">
        <f>$AA1172-AX1172-AY1172</f>
        <v>0</v>
      </c>
      <c r="BA1172" s="204">
        <f t="shared" si="347"/>
        <v>0</v>
      </c>
      <c r="BB1172" s="204">
        <f t="shared" si="347"/>
        <v>0</v>
      </c>
      <c r="BC1172" s="204">
        <f t="shared" si="347"/>
        <v>0</v>
      </c>
      <c r="BD1172" s="204">
        <f t="shared" si="347"/>
        <v>0</v>
      </c>
      <c r="BE1172" s="204">
        <f t="shared" si="347"/>
        <v>0</v>
      </c>
      <c r="BF1172" s="205">
        <f t="shared" si="347"/>
        <v>0</v>
      </c>
      <c r="BG1172" s="973">
        <f>IF($Z1172=1,0,IF(AND($Z1172=0,BB1172&gt;0),1,IF(AND($Z1172=0,BD1172&gt;0),1,IF(AND($Z1172=0,BF1172&gt;0),1,0))))</f>
        <v>0</v>
      </c>
      <c r="BH1172" s="973">
        <f>IF($Z1172=0,0,IF(AND($Z1172=1,BA1172&gt;0),1,IF(AND($Z1172=1,BC1172&gt;0),1,IF(AND($Z1172=1,BE1172&gt;0),1,0))))</f>
        <v>0</v>
      </c>
      <c r="BI1172" s="978">
        <f>IF($Z1172=0,0,IF(BM1172+BO1172+BQ1172&gt;0,$AA1172,0))</f>
        <v>0</v>
      </c>
      <c r="BJ1172" s="980">
        <f>IF($Z1172=0,0,IF(AND(BI1172=0,M1173&gt;0),$AA1172,0))</f>
        <v>0</v>
      </c>
      <c r="BK1172" s="969">
        <f>$AA1172-BI1172-BJ1172</f>
        <v>0</v>
      </c>
      <c r="BL1172" s="204">
        <f t="shared" si="348"/>
        <v>0</v>
      </c>
      <c r="BM1172" s="204">
        <f t="shared" si="348"/>
        <v>0</v>
      </c>
      <c r="BN1172" s="204">
        <f t="shared" si="348"/>
        <v>0</v>
      </c>
      <c r="BO1172" s="204">
        <f t="shared" si="348"/>
        <v>0</v>
      </c>
      <c r="BP1172" s="204">
        <f t="shared" si="348"/>
        <v>0</v>
      </c>
      <c r="BQ1172" s="205">
        <f t="shared" si="348"/>
        <v>0</v>
      </c>
      <c r="BR1172" s="973">
        <f>IF($Z1172=1,0,IF(AND($Z1172=0,BM1172&gt;0),1,IF(AND($Z1172=0,BO1172&gt;0),1,IF(AND($Z1172=0,BQ1172&gt;0),1,0))))</f>
        <v>0</v>
      </c>
      <c r="BS1172" s="973">
        <f>IF($Z1172=0,0,IF(AND($Z1172=1,BL1172&gt;0),1,IF(AND($Z1172=1,BN1172&gt;0),1,IF(AND($Z1172=1,BP1172&gt;0),1,0))))</f>
        <v>0</v>
      </c>
      <c r="BT1172" s="978">
        <f>IF($Z1172=0,0,IF(BX1172+BZ1172+CB1172&gt;0,$AA1172,0))</f>
        <v>0</v>
      </c>
      <c r="BU1172" s="980">
        <f>IF($Z1172=0,0,IF(AND(BT1172=0,O1173&gt;0),$AA1172,0))</f>
        <v>0</v>
      </c>
      <c r="BV1172" s="969">
        <f>$AA1172-BT1172-BU1172</f>
        <v>0</v>
      </c>
      <c r="BW1172" s="204">
        <f t="shared" si="349"/>
        <v>0</v>
      </c>
      <c r="BX1172" s="204">
        <f t="shared" si="349"/>
        <v>0</v>
      </c>
      <c r="BY1172" s="204">
        <f t="shared" si="349"/>
        <v>0</v>
      </c>
      <c r="BZ1172" s="204">
        <f t="shared" si="349"/>
        <v>0</v>
      </c>
      <c r="CA1172" s="204">
        <f t="shared" si="349"/>
        <v>0</v>
      </c>
      <c r="CB1172" s="205">
        <f t="shared" si="349"/>
        <v>0</v>
      </c>
      <c r="CC1172" s="973">
        <f>IF($Z1172=1,0,IF(AND($Z1172=0,BX1172&gt;0),1,IF(AND($Z1172=0,BZ1172&gt;0),1,IF(AND($Z1172=0,CB1172&gt;0),1,0))))</f>
        <v>0</v>
      </c>
      <c r="CD1172" s="973">
        <f>IF($Z1172=0,0,IF(AND($Z1172=1,BW1172&gt;0),1,IF(AND($Z1172=1,BY1172&gt;0),1,IF(AND($Z1172=1,CA1172&gt;0),1,0))))</f>
        <v>0</v>
      </c>
      <c r="CE1172" s="11"/>
      <c r="CF1172" s="11"/>
      <c r="CG1172" s="11"/>
      <c r="CH1172" s="11"/>
      <c r="CI1172" s="11"/>
      <c r="CJ1172" s="11"/>
      <c r="CK1172" s="11"/>
      <c r="CL1172" s="11"/>
      <c r="CM1172" s="11"/>
    </row>
    <row r="1173" spans="1:91" ht="14.25" customHeight="1">
      <c r="A1173" s="950" t="str">
        <f>A1172</f>
        <v/>
      </c>
      <c r="B1173" s="57"/>
      <c r="C1173" s="2051"/>
      <c r="D1173" s="2053"/>
      <c r="E1173" s="2051"/>
      <c r="F1173" s="2772"/>
      <c r="G1173" s="1121">
        <f>Import!Q1870</f>
        <v>0</v>
      </c>
      <c r="H1173" s="2774"/>
      <c r="I1173" s="450"/>
      <c r="J1173" s="2775"/>
      <c r="K1173" s="450"/>
      <c r="L1173" s="2775"/>
      <c r="M1173" s="450"/>
      <c r="N1173" s="2775"/>
      <c r="O1173" s="450"/>
      <c r="P1173" s="2775"/>
      <c r="Q1173" s="11"/>
      <c r="R1173" s="11"/>
      <c r="S1173" s="397"/>
      <c r="T1173" s="419"/>
      <c r="U1173" s="444">
        <f>Import!N1871</f>
        <v>0</v>
      </c>
      <c r="V1173" s="11"/>
      <c r="W1173" s="306"/>
      <c r="X1173" s="306"/>
      <c r="Y1173" s="306"/>
      <c r="Z1173" s="11"/>
      <c r="AE1173" s="204"/>
      <c r="AF1173" s="204"/>
      <c r="AG1173" s="204"/>
      <c r="AH1173" s="204"/>
      <c r="AI1173" s="922"/>
      <c r="AJ1173" s="205"/>
      <c r="AK1173" s="973"/>
      <c r="AL1173" s="973">
        <f>AL1172</f>
        <v>0</v>
      </c>
      <c r="AP1173" s="204"/>
      <c r="AQ1173" s="204"/>
      <c r="AR1173" s="204"/>
      <c r="AS1173" s="204"/>
      <c r="AT1173" s="204"/>
      <c r="AU1173" s="205"/>
      <c r="AV1173" s="973"/>
      <c r="AW1173" s="973">
        <f>AW1172</f>
        <v>0</v>
      </c>
      <c r="BA1173" s="204"/>
      <c r="BB1173" s="204"/>
      <c r="BC1173" s="204"/>
      <c r="BD1173" s="204"/>
      <c r="BE1173" s="204"/>
      <c r="BF1173" s="205"/>
      <c r="BG1173" s="973"/>
      <c r="BH1173" s="973">
        <f>BH1172</f>
        <v>0</v>
      </c>
      <c r="BL1173" s="204"/>
      <c r="BM1173" s="204"/>
      <c r="BN1173" s="204"/>
      <c r="BO1173" s="204"/>
      <c r="BP1173" s="204"/>
      <c r="BQ1173" s="205"/>
      <c r="BR1173" s="973"/>
      <c r="BS1173" s="973">
        <f>BS1172</f>
        <v>0</v>
      </c>
      <c r="BW1173" s="204"/>
      <c r="BX1173" s="204"/>
      <c r="BY1173" s="204"/>
      <c r="BZ1173" s="204"/>
      <c r="CA1173" s="204"/>
      <c r="CB1173" s="205"/>
      <c r="CC1173" s="973"/>
      <c r="CD1173" s="973">
        <f>CD1172</f>
        <v>0</v>
      </c>
      <c r="CE1173" s="11"/>
      <c r="CF1173" s="11"/>
      <c r="CG1173" s="11"/>
      <c r="CH1173" s="11"/>
      <c r="CI1173" s="11"/>
      <c r="CJ1173" s="11"/>
      <c r="CK1173" s="11"/>
      <c r="CL1173" s="11"/>
      <c r="CM1173" s="11"/>
    </row>
    <row r="1174" spans="1:91" ht="24.75" customHeight="1">
      <c r="A1174" s="949" t="str">
        <f>IF(E1174&gt;0,"Wypełnione","")</f>
        <v/>
      </c>
      <c r="B1174" s="57"/>
      <c r="C1174" s="2050">
        <f>'Og s3a'!C1883</f>
        <v>0</v>
      </c>
      <c r="D1174" s="2052">
        <f>'Og s3a'!E1883</f>
        <v>0</v>
      </c>
      <c r="E1174" s="2050">
        <f>'Og s3a'!F1883</f>
        <v>0</v>
      </c>
      <c r="F1174" s="2771"/>
      <c r="G1174" s="448">
        <f>T1174</f>
        <v>0</v>
      </c>
      <c r="H1174" s="2773">
        <f>U1174</f>
        <v>0</v>
      </c>
      <c r="I1174" s="451"/>
      <c r="J1174" s="2775"/>
      <c r="K1174" s="451"/>
      <c r="L1174" s="2775"/>
      <c r="M1174" s="451"/>
      <c r="N1174" s="2775"/>
      <c r="O1174" s="451"/>
      <c r="P1174" s="2775"/>
      <c r="Q1174" s="11"/>
      <c r="R1174" s="11"/>
      <c r="S1174" s="396">
        <f>'Og s3a'!G1883</f>
        <v>0</v>
      </c>
      <c r="T1174" s="398">
        <f>'Og s3a'!D1883</f>
        <v>0</v>
      </c>
      <c r="U1174" s="444">
        <f>Import!N1872</f>
        <v>0</v>
      </c>
      <c r="V1174" s="11"/>
      <c r="W1174" s="306"/>
      <c r="X1174" s="306"/>
      <c r="Y1174" s="306"/>
      <c r="Z1174" s="970">
        <f>IF(F1174=AF$7,1,0)</f>
        <v>0</v>
      </c>
      <c r="AA1174" s="970">
        <f>Z1174*D1174</f>
        <v>0</v>
      </c>
      <c r="AB1174" s="978">
        <f>IF($Z1174=0,0,IF(AF1174+AH1174+AJ1174&gt;0,$AA1174,0))</f>
        <v>0</v>
      </c>
      <c r="AC1174" s="980">
        <f>IF($Z1174=0,0,IF(AND(AB1174=0,G1175&gt;0),$AA1174,0))</f>
        <v>0</v>
      </c>
      <c r="AD1174" s="969">
        <f>AA1174-AB1174-AC1174</f>
        <v>0</v>
      </c>
      <c r="AE1174" s="204">
        <f t="shared" si="345"/>
        <v>0</v>
      </c>
      <c r="AF1174" s="204">
        <f t="shared" si="345"/>
        <v>0</v>
      </c>
      <c r="AG1174" s="204">
        <f t="shared" si="345"/>
        <v>0</v>
      </c>
      <c r="AH1174" s="204">
        <f t="shared" si="345"/>
        <v>0</v>
      </c>
      <c r="AI1174" s="922">
        <f t="shared" si="345"/>
        <v>0</v>
      </c>
      <c r="AJ1174" s="205">
        <f t="shared" si="345"/>
        <v>0</v>
      </c>
      <c r="AK1174" s="973">
        <f>IF($Z1174=1,0,IF(AND($Z1174=0,AF1174&gt;0),1,IF(AND($Z1174=0,AH1174&gt;0),1,IF(AND($Z1174=0,AJ1174&gt;0),1,0))))</f>
        <v>0</v>
      </c>
      <c r="AL1174" s="973">
        <f>IF($Z1174=0,0,IF(AND($Z1174=1,AE1174&gt;0),1,IF(AND($Z1174=1,AG1174&gt;0),1,IF(AND($Z1174=1,AI1174&gt;0),1,0))))</f>
        <v>0</v>
      </c>
      <c r="AM1174" s="978">
        <f>IF($Z1174=0,0,IF(AQ1174+AS1174+AU1174&gt;0,$AA1174,0))</f>
        <v>0</v>
      </c>
      <c r="AN1174" s="980">
        <f>IF($Z1174=0,0,IF(AND(AM1174=0,I1175&gt;0),$AA1174,0))</f>
        <v>0</v>
      </c>
      <c r="AO1174" s="969">
        <f>$AA1174-AM1174-AN1174</f>
        <v>0</v>
      </c>
      <c r="AP1174" s="204">
        <f t="shared" si="346"/>
        <v>0</v>
      </c>
      <c r="AQ1174" s="204">
        <f t="shared" si="346"/>
        <v>0</v>
      </c>
      <c r="AR1174" s="204">
        <f t="shared" si="346"/>
        <v>0</v>
      </c>
      <c r="AS1174" s="204">
        <f t="shared" si="346"/>
        <v>0</v>
      </c>
      <c r="AT1174" s="204">
        <f t="shared" si="346"/>
        <v>0</v>
      </c>
      <c r="AU1174" s="205">
        <f t="shared" si="346"/>
        <v>0</v>
      </c>
      <c r="AV1174" s="973">
        <f>IF($Z1174=1,0,IF(AND($Z1174=0,AQ1174&gt;0),1,IF(AND($Z1174=0,AS1174&gt;0),1,IF(AND($Z1174=0,AU1174&gt;0),1,0))))</f>
        <v>0</v>
      </c>
      <c r="AW1174" s="973">
        <f>IF($Z1174=0,0,IF(AND($Z1174=1,AP1174&gt;0),1,IF(AND($Z1174=1,AR1174&gt;0),1,IF(AND($Z1174=1,AT1174&gt;0),1,0))))</f>
        <v>0</v>
      </c>
      <c r="AX1174" s="978">
        <f>IF($Z1174=0,0,IF(BB1174+BD1174+BF1174&gt;0,$AA1174,0))</f>
        <v>0</v>
      </c>
      <c r="AY1174" s="980">
        <f>IF($Z1174=0,0,IF(AND(AX1174=0,K1175&gt;0),$AA1174,0))</f>
        <v>0</v>
      </c>
      <c r="AZ1174" s="969">
        <f>$AA1174-AX1174-AY1174</f>
        <v>0</v>
      </c>
      <c r="BA1174" s="204">
        <f t="shared" si="347"/>
        <v>0</v>
      </c>
      <c r="BB1174" s="204">
        <f t="shared" si="347"/>
        <v>0</v>
      </c>
      <c r="BC1174" s="204">
        <f t="shared" si="347"/>
        <v>0</v>
      </c>
      <c r="BD1174" s="204">
        <f t="shared" si="347"/>
        <v>0</v>
      </c>
      <c r="BE1174" s="204">
        <f t="shared" si="347"/>
        <v>0</v>
      </c>
      <c r="BF1174" s="205">
        <f t="shared" si="347"/>
        <v>0</v>
      </c>
      <c r="BG1174" s="973">
        <f>IF($Z1174=1,0,IF(AND($Z1174=0,BB1174&gt;0),1,IF(AND($Z1174=0,BD1174&gt;0),1,IF(AND($Z1174=0,BF1174&gt;0),1,0))))</f>
        <v>0</v>
      </c>
      <c r="BH1174" s="973">
        <f>IF($Z1174=0,0,IF(AND($Z1174=1,BA1174&gt;0),1,IF(AND($Z1174=1,BC1174&gt;0),1,IF(AND($Z1174=1,BE1174&gt;0),1,0))))</f>
        <v>0</v>
      </c>
      <c r="BI1174" s="978">
        <f>IF($Z1174=0,0,IF(BM1174+BO1174+BQ1174&gt;0,$AA1174,0))</f>
        <v>0</v>
      </c>
      <c r="BJ1174" s="980">
        <f>IF($Z1174=0,0,IF(AND(BI1174=0,M1175&gt;0),$AA1174,0))</f>
        <v>0</v>
      </c>
      <c r="BK1174" s="969">
        <f>$AA1174-BI1174-BJ1174</f>
        <v>0</v>
      </c>
      <c r="BL1174" s="204">
        <f t="shared" si="348"/>
        <v>0</v>
      </c>
      <c r="BM1174" s="204">
        <f t="shared" si="348"/>
        <v>0</v>
      </c>
      <c r="BN1174" s="204">
        <f t="shared" si="348"/>
        <v>0</v>
      </c>
      <c r="BO1174" s="204">
        <f t="shared" si="348"/>
        <v>0</v>
      </c>
      <c r="BP1174" s="204">
        <f t="shared" si="348"/>
        <v>0</v>
      </c>
      <c r="BQ1174" s="205">
        <f t="shared" si="348"/>
        <v>0</v>
      </c>
      <c r="BR1174" s="973">
        <f>IF($Z1174=1,0,IF(AND($Z1174=0,BM1174&gt;0),1,IF(AND($Z1174=0,BO1174&gt;0),1,IF(AND($Z1174=0,BQ1174&gt;0),1,0))))</f>
        <v>0</v>
      </c>
      <c r="BS1174" s="973">
        <f>IF($Z1174=0,0,IF(AND($Z1174=1,BL1174&gt;0),1,IF(AND($Z1174=1,BN1174&gt;0),1,IF(AND($Z1174=1,BP1174&gt;0),1,0))))</f>
        <v>0</v>
      </c>
      <c r="BT1174" s="978">
        <f>IF($Z1174=0,0,IF(BX1174+BZ1174+CB1174&gt;0,$AA1174,0))</f>
        <v>0</v>
      </c>
      <c r="BU1174" s="980">
        <f>IF($Z1174=0,0,IF(AND(BT1174=0,O1175&gt;0),$AA1174,0))</f>
        <v>0</v>
      </c>
      <c r="BV1174" s="969">
        <f>$AA1174-BT1174-BU1174</f>
        <v>0</v>
      </c>
      <c r="BW1174" s="204">
        <f t="shared" si="349"/>
        <v>0</v>
      </c>
      <c r="BX1174" s="204">
        <f t="shared" si="349"/>
        <v>0</v>
      </c>
      <c r="BY1174" s="204">
        <f t="shared" si="349"/>
        <v>0</v>
      </c>
      <c r="BZ1174" s="204">
        <f t="shared" si="349"/>
        <v>0</v>
      </c>
      <c r="CA1174" s="204">
        <f t="shared" si="349"/>
        <v>0</v>
      </c>
      <c r="CB1174" s="205">
        <f t="shared" si="349"/>
        <v>0</v>
      </c>
      <c r="CC1174" s="973">
        <f>IF($Z1174=1,0,IF(AND($Z1174=0,BX1174&gt;0),1,IF(AND($Z1174=0,BZ1174&gt;0),1,IF(AND($Z1174=0,CB1174&gt;0),1,0))))</f>
        <v>0</v>
      </c>
      <c r="CD1174" s="973">
        <f>IF($Z1174=0,0,IF(AND($Z1174=1,BW1174&gt;0),1,IF(AND($Z1174=1,BY1174&gt;0),1,IF(AND($Z1174=1,CA1174&gt;0),1,0))))</f>
        <v>0</v>
      </c>
      <c r="CE1174" s="11"/>
      <c r="CF1174" s="11"/>
      <c r="CG1174" s="11"/>
      <c r="CH1174" s="11"/>
      <c r="CI1174" s="11"/>
      <c r="CJ1174" s="11"/>
      <c r="CK1174" s="11"/>
      <c r="CL1174" s="11"/>
      <c r="CM1174" s="11"/>
    </row>
    <row r="1175" spans="1:91" ht="14.25" customHeight="1">
      <c r="A1175" s="950" t="str">
        <f>A1174</f>
        <v/>
      </c>
      <c r="B1175" s="57"/>
      <c r="C1175" s="2051"/>
      <c r="D1175" s="2053"/>
      <c r="E1175" s="2051"/>
      <c r="F1175" s="2772"/>
      <c r="G1175" s="1121">
        <f>Import!Q1872</f>
        <v>0</v>
      </c>
      <c r="H1175" s="2774"/>
      <c r="I1175" s="450"/>
      <c r="J1175" s="2775"/>
      <c r="K1175" s="450"/>
      <c r="L1175" s="2775"/>
      <c r="M1175" s="450"/>
      <c r="N1175" s="2775"/>
      <c r="O1175" s="450"/>
      <c r="P1175" s="2775"/>
      <c r="Q1175" s="11"/>
      <c r="R1175" s="11"/>
      <c r="S1175" s="397"/>
      <c r="T1175" s="419"/>
      <c r="U1175" s="444">
        <f>Import!N1873</f>
        <v>0</v>
      </c>
      <c r="V1175" s="11"/>
      <c r="W1175" s="306"/>
      <c r="X1175" s="306"/>
      <c r="Y1175" s="306"/>
      <c r="Z1175" s="11"/>
      <c r="AE1175" s="204"/>
      <c r="AF1175" s="204"/>
      <c r="AG1175" s="204"/>
      <c r="AH1175" s="204"/>
      <c r="AI1175" s="922"/>
      <c r="AJ1175" s="205"/>
      <c r="AK1175" s="973"/>
      <c r="AL1175" s="973">
        <f>AL1174</f>
        <v>0</v>
      </c>
      <c r="AP1175" s="204"/>
      <c r="AQ1175" s="204"/>
      <c r="AR1175" s="204"/>
      <c r="AS1175" s="204"/>
      <c r="AT1175" s="204"/>
      <c r="AU1175" s="205"/>
      <c r="AV1175" s="973"/>
      <c r="AW1175" s="973">
        <f>AW1174</f>
        <v>0</v>
      </c>
      <c r="BA1175" s="204"/>
      <c r="BB1175" s="204"/>
      <c r="BC1175" s="204"/>
      <c r="BD1175" s="204"/>
      <c r="BE1175" s="204"/>
      <c r="BF1175" s="205"/>
      <c r="BG1175" s="973"/>
      <c r="BH1175" s="973">
        <f>BH1174</f>
        <v>0</v>
      </c>
      <c r="BL1175" s="204"/>
      <c r="BM1175" s="204"/>
      <c r="BN1175" s="204"/>
      <c r="BO1175" s="204"/>
      <c r="BP1175" s="204"/>
      <c r="BQ1175" s="205"/>
      <c r="BR1175" s="973"/>
      <c r="BS1175" s="973">
        <f>BS1174</f>
        <v>0</v>
      </c>
      <c r="BW1175" s="204"/>
      <c r="BX1175" s="204"/>
      <c r="BY1175" s="204"/>
      <c r="BZ1175" s="204"/>
      <c r="CA1175" s="204"/>
      <c r="CB1175" s="205"/>
      <c r="CC1175" s="973"/>
      <c r="CD1175" s="973">
        <f>CD1174</f>
        <v>0</v>
      </c>
      <c r="CE1175" s="11"/>
      <c r="CF1175" s="11"/>
      <c r="CG1175" s="11"/>
      <c r="CH1175" s="11"/>
      <c r="CI1175" s="11"/>
      <c r="CJ1175" s="11"/>
      <c r="CK1175" s="11"/>
      <c r="CL1175" s="11"/>
      <c r="CM1175" s="11"/>
    </row>
    <row r="1176" spans="1:91" ht="24.75" customHeight="1">
      <c r="A1176" s="949" t="str">
        <f>IF(E1176&gt;0,"Wypełnione","")</f>
        <v/>
      </c>
      <c r="B1176" s="57"/>
      <c r="C1176" s="2050">
        <f>'Og s3a'!C1885</f>
        <v>0</v>
      </c>
      <c r="D1176" s="2052">
        <f>'Og s3a'!E1885</f>
        <v>0</v>
      </c>
      <c r="E1176" s="2050">
        <f>'Og s3a'!F1885</f>
        <v>0</v>
      </c>
      <c r="F1176" s="2771"/>
      <c r="G1176" s="448">
        <f>T1176</f>
        <v>0</v>
      </c>
      <c r="H1176" s="2773">
        <f>U1176</f>
        <v>0</v>
      </c>
      <c r="I1176" s="451"/>
      <c r="J1176" s="2775"/>
      <c r="K1176" s="451"/>
      <c r="L1176" s="2775"/>
      <c r="M1176" s="451"/>
      <c r="N1176" s="2775"/>
      <c r="O1176" s="451"/>
      <c r="P1176" s="2775"/>
      <c r="Q1176" s="11"/>
      <c r="R1176" s="11"/>
      <c r="S1176" s="396">
        <f>'Og s3a'!G1885</f>
        <v>0</v>
      </c>
      <c r="T1176" s="398">
        <f>'Og s3a'!D1885</f>
        <v>0</v>
      </c>
      <c r="U1176" s="444">
        <f>Import!N1874</f>
        <v>0</v>
      </c>
      <c r="V1176" s="11"/>
      <c r="W1176" s="306"/>
      <c r="X1176" s="306"/>
      <c r="Y1176" s="306"/>
      <c r="Z1176" s="970">
        <f>IF(F1176=AF$7,1,0)</f>
        <v>0</v>
      </c>
      <c r="AA1176" s="970">
        <f>Z1176*D1176</f>
        <v>0</v>
      </c>
      <c r="AB1176" s="978">
        <f>IF($Z1176=0,0,IF(AF1176+AH1176+AJ1176&gt;0,$AA1176,0))</f>
        <v>0</v>
      </c>
      <c r="AC1176" s="980">
        <f>IF($Z1176=0,0,IF(AND(AB1176=0,G1177&gt;0),$AA1176,0))</f>
        <v>0</v>
      </c>
      <c r="AD1176" s="969">
        <f>AA1176-AB1176-AC1176</f>
        <v>0</v>
      </c>
      <c r="AE1176" s="204">
        <f t="shared" si="345"/>
        <v>0</v>
      </c>
      <c r="AF1176" s="204">
        <f t="shared" si="345"/>
        <v>0</v>
      </c>
      <c r="AG1176" s="204">
        <f t="shared" si="345"/>
        <v>0</v>
      </c>
      <c r="AH1176" s="204">
        <f t="shared" si="345"/>
        <v>0</v>
      </c>
      <c r="AI1176" s="922">
        <f t="shared" si="345"/>
        <v>0</v>
      </c>
      <c r="AJ1176" s="205">
        <f t="shared" si="345"/>
        <v>0</v>
      </c>
      <c r="AK1176" s="973">
        <f>IF($Z1176=1,0,IF(AND($Z1176=0,AF1176&gt;0),1,IF(AND($Z1176=0,AH1176&gt;0),1,IF(AND($Z1176=0,AJ1176&gt;0),1,0))))</f>
        <v>0</v>
      </c>
      <c r="AL1176" s="973">
        <f>IF($Z1176=0,0,IF(AND($Z1176=1,AE1176&gt;0),1,IF(AND($Z1176=1,AG1176&gt;0),1,IF(AND($Z1176=1,AI1176&gt;0),1,0))))</f>
        <v>0</v>
      </c>
      <c r="AM1176" s="978">
        <f>IF($Z1176=0,0,IF(AQ1176+AS1176+AU1176&gt;0,$AA1176,0))</f>
        <v>0</v>
      </c>
      <c r="AN1176" s="980">
        <f>IF($Z1176=0,0,IF(AND(AM1176=0,I1177&gt;0),$AA1176,0))</f>
        <v>0</v>
      </c>
      <c r="AO1176" s="969">
        <f>$AA1176-AM1176-AN1176</f>
        <v>0</v>
      </c>
      <c r="AP1176" s="204">
        <f t="shared" si="346"/>
        <v>0</v>
      </c>
      <c r="AQ1176" s="204">
        <f t="shared" si="346"/>
        <v>0</v>
      </c>
      <c r="AR1176" s="204">
        <f t="shared" si="346"/>
        <v>0</v>
      </c>
      <c r="AS1176" s="204">
        <f t="shared" si="346"/>
        <v>0</v>
      </c>
      <c r="AT1176" s="204">
        <f t="shared" si="346"/>
        <v>0</v>
      </c>
      <c r="AU1176" s="205">
        <f t="shared" si="346"/>
        <v>0</v>
      </c>
      <c r="AV1176" s="973">
        <f>IF($Z1176=1,0,IF(AND($Z1176=0,AQ1176&gt;0),1,IF(AND($Z1176=0,AS1176&gt;0),1,IF(AND($Z1176=0,AU1176&gt;0),1,0))))</f>
        <v>0</v>
      </c>
      <c r="AW1176" s="973">
        <f>IF($Z1176=0,0,IF(AND($Z1176=1,AP1176&gt;0),1,IF(AND($Z1176=1,AR1176&gt;0),1,IF(AND($Z1176=1,AT1176&gt;0),1,0))))</f>
        <v>0</v>
      </c>
      <c r="AX1176" s="978">
        <f>IF($Z1176=0,0,IF(BB1176+BD1176+BF1176&gt;0,$AA1176,0))</f>
        <v>0</v>
      </c>
      <c r="AY1176" s="980">
        <f>IF($Z1176=0,0,IF(AND(AX1176=0,K1177&gt;0),$AA1176,0))</f>
        <v>0</v>
      </c>
      <c r="AZ1176" s="969">
        <f>$AA1176-AX1176-AY1176</f>
        <v>0</v>
      </c>
      <c r="BA1176" s="204">
        <f t="shared" si="347"/>
        <v>0</v>
      </c>
      <c r="BB1176" s="204">
        <f t="shared" si="347"/>
        <v>0</v>
      </c>
      <c r="BC1176" s="204">
        <f t="shared" si="347"/>
        <v>0</v>
      </c>
      <c r="BD1176" s="204">
        <f t="shared" si="347"/>
        <v>0</v>
      </c>
      <c r="BE1176" s="204">
        <f t="shared" si="347"/>
        <v>0</v>
      </c>
      <c r="BF1176" s="205">
        <f t="shared" si="347"/>
        <v>0</v>
      </c>
      <c r="BG1176" s="973">
        <f>IF($Z1176=1,0,IF(AND($Z1176=0,BB1176&gt;0),1,IF(AND($Z1176=0,BD1176&gt;0),1,IF(AND($Z1176=0,BF1176&gt;0),1,0))))</f>
        <v>0</v>
      </c>
      <c r="BH1176" s="973">
        <f>IF($Z1176=0,0,IF(AND($Z1176=1,BA1176&gt;0),1,IF(AND($Z1176=1,BC1176&gt;0),1,IF(AND($Z1176=1,BE1176&gt;0),1,0))))</f>
        <v>0</v>
      </c>
      <c r="BI1176" s="978">
        <f>IF($Z1176=0,0,IF(BM1176+BO1176+BQ1176&gt;0,$AA1176,0))</f>
        <v>0</v>
      </c>
      <c r="BJ1176" s="980">
        <f>IF($Z1176=0,0,IF(AND(BI1176=0,M1177&gt;0),$AA1176,0))</f>
        <v>0</v>
      </c>
      <c r="BK1176" s="969">
        <f>$AA1176-BI1176-BJ1176</f>
        <v>0</v>
      </c>
      <c r="BL1176" s="204">
        <f t="shared" si="348"/>
        <v>0</v>
      </c>
      <c r="BM1176" s="204">
        <f t="shared" si="348"/>
        <v>0</v>
      </c>
      <c r="BN1176" s="204">
        <f t="shared" si="348"/>
        <v>0</v>
      </c>
      <c r="BO1176" s="204">
        <f t="shared" si="348"/>
        <v>0</v>
      </c>
      <c r="BP1176" s="204">
        <f t="shared" si="348"/>
        <v>0</v>
      </c>
      <c r="BQ1176" s="205">
        <f t="shared" si="348"/>
        <v>0</v>
      </c>
      <c r="BR1176" s="973">
        <f>IF($Z1176=1,0,IF(AND($Z1176=0,BM1176&gt;0),1,IF(AND($Z1176=0,BO1176&gt;0),1,IF(AND($Z1176=0,BQ1176&gt;0),1,0))))</f>
        <v>0</v>
      </c>
      <c r="BS1176" s="973">
        <f>IF($Z1176=0,0,IF(AND($Z1176=1,BL1176&gt;0),1,IF(AND($Z1176=1,BN1176&gt;0),1,IF(AND($Z1176=1,BP1176&gt;0),1,0))))</f>
        <v>0</v>
      </c>
      <c r="BT1176" s="978">
        <f>IF($Z1176=0,0,IF(BX1176+BZ1176+CB1176&gt;0,$AA1176,0))</f>
        <v>0</v>
      </c>
      <c r="BU1176" s="980">
        <f>IF($Z1176=0,0,IF(AND(BT1176=0,O1177&gt;0),$AA1176,0))</f>
        <v>0</v>
      </c>
      <c r="BV1176" s="969">
        <f>$AA1176-BT1176-BU1176</f>
        <v>0</v>
      </c>
      <c r="BW1176" s="204">
        <f t="shared" si="349"/>
        <v>0</v>
      </c>
      <c r="BX1176" s="204">
        <f t="shared" si="349"/>
        <v>0</v>
      </c>
      <c r="BY1176" s="204">
        <f t="shared" si="349"/>
        <v>0</v>
      </c>
      <c r="BZ1176" s="204">
        <f t="shared" si="349"/>
        <v>0</v>
      </c>
      <c r="CA1176" s="204">
        <f t="shared" si="349"/>
        <v>0</v>
      </c>
      <c r="CB1176" s="205">
        <f t="shared" si="349"/>
        <v>0</v>
      </c>
      <c r="CC1176" s="973">
        <f>IF($Z1176=1,0,IF(AND($Z1176=0,BX1176&gt;0),1,IF(AND($Z1176=0,BZ1176&gt;0),1,IF(AND($Z1176=0,CB1176&gt;0),1,0))))</f>
        <v>0</v>
      </c>
      <c r="CD1176" s="973">
        <f>IF($Z1176=0,0,IF(AND($Z1176=1,BW1176&gt;0),1,IF(AND($Z1176=1,BY1176&gt;0),1,IF(AND($Z1176=1,CA1176&gt;0),1,0))))</f>
        <v>0</v>
      </c>
      <c r="CE1176" s="11"/>
      <c r="CF1176" s="11"/>
      <c r="CG1176" s="11"/>
      <c r="CH1176" s="11"/>
      <c r="CI1176" s="11"/>
      <c r="CJ1176" s="11"/>
      <c r="CK1176" s="11"/>
      <c r="CL1176" s="11"/>
      <c r="CM1176" s="11"/>
    </row>
    <row r="1177" spans="1:91" ht="14.25" customHeight="1">
      <c r="A1177" s="950" t="str">
        <f>A1176</f>
        <v/>
      </c>
      <c r="B1177" s="57"/>
      <c r="C1177" s="2051"/>
      <c r="D1177" s="2053"/>
      <c r="E1177" s="2051"/>
      <c r="F1177" s="2772"/>
      <c r="G1177" s="1121">
        <f>Import!Q1874</f>
        <v>0</v>
      </c>
      <c r="H1177" s="2774"/>
      <c r="I1177" s="450"/>
      <c r="J1177" s="2775"/>
      <c r="K1177" s="450"/>
      <c r="L1177" s="2775"/>
      <c r="M1177" s="450"/>
      <c r="N1177" s="2775"/>
      <c r="O1177" s="450"/>
      <c r="P1177" s="2775"/>
      <c r="Q1177" s="11"/>
      <c r="R1177" s="11"/>
      <c r="S1177" s="397"/>
      <c r="T1177" s="419"/>
      <c r="U1177" s="444">
        <f>Import!N1875</f>
        <v>0</v>
      </c>
      <c r="V1177" s="11"/>
      <c r="W1177" s="306"/>
      <c r="X1177" s="306"/>
      <c r="Y1177" s="306"/>
      <c r="Z1177" s="11"/>
      <c r="AE1177" s="204"/>
      <c r="AF1177" s="204"/>
      <c r="AG1177" s="204"/>
      <c r="AH1177" s="204"/>
      <c r="AI1177" s="922"/>
      <c r="AJ1177" s="205"/>
      <c r="AK1177" s="973"/>
      <c r="AL1177" s="973">
        <f>AL1176</f>
        <v>0</v>
      </c>
      <c r="AP1177" s="204"/>
      <c r="AQ1177" s="204"/>
      <c r="AR1177" s="204"/>
      <c r="AS1177" s="204"/>
      <c r="AT1177" s="204"/>
      <c r="AU1177" s="205"/>
      <c r="AV1177" s="973"/>
      <c r="AW1177" s="973">
        <f>AW1176</f>
        <v>0</v>
      </c>
      <c r="BA1177" s="204"/>
      <c r="BB1177" s="204"/>
      <c r="BC1177" s="204"/>
      <c r="BD1177" s="204"/>
      <c r="BE1177" s="204"/>
      <c r="BF1177" s="205"/>
      <c r="BG1177" s="973"/>
      <c r="BH1177" s="973">
        <f>BH1176</f>
        <v>0</v>
      </c>
      <c r="BL1177" s="204"/>
      <c r="BM1177" s="204"/>
      <c r="BN1177" s="204"/>
      <c r="BO1177" s="204"/>
      <c r="BP1177" s="204"/>
      <c r="BQ1177" s="205"/>
      <c r="BR1177" s="973"/>
      <c r="BS1177" s="973">
        <f>BS1176</f>
        <v>0</v>
      </c>
      <c r="BW1177" s="204"/>
      <c r="BX1177" s="204"/>
      <c r="BY1177" s="204"/>
      <c r="BZ1177" s="204"/>
      <c r="CA1177" s="204"/>
      <c r="CB1177" s="205"/>
      <c r="CC1177" s="973"/>
      <c r="CD1177" s="973">
        <f>CD1176</f>
        <v>0</v>
      </c>
      <c r="CE1177" s="11"/>
      <c r="CF1177" s="11"/>
      <c r="CG1177" s="11"/>
      <c r="CH1177" s="11"/>
      <c r="CI1177" s="11"/>
      <c r="CJ1177" s="11"/>
      <c r="CK1177" s="11"/>
      <c r="CL1177" s="11"/>
      <c r="CM1177" s="11"/>
    </row>
    <row r="1178" spans="1:91" ht="24.75" customHeight="1">
      <c r="A1178" s="949" t="str">
        <f>IF(E1178&gt;0,"Wypełnione","")</f>
        <v/>
      </c>
      <c r="B1178" s="57"/>
      <c r="C1178" s="2050">
        <f>'Og s3a'!C1887</f>
        <v>0</v>
      </c>
      <c r="D1178" s="2052">
        <f>'Og s3a'!E1887</f>
        <v>0</v>
      </c>
      <c r="E1178" s="2050">
        <f>'Og s3a'!F1887</f>
        <v>0</v>
      </c>
      <c r="F1178" s="2771"/>
      <c r="G1178" s="448">
        <f>T1178</f>
        <v>0</v>
      </c>
      <c r="H1178" s="2773">
        <f>U1178</f>
        <v>0</v>
      </c>
      <c r="I1178" s="451"/>
      <c r="J1178" s="2775"/>
      <c r="K1178" s="451"/>
      <c r="L1178" s="2775"/>
      <c r="M1178" s="451"/>
      <c r="N1178" s="2775"/>
      <c r="O1178" s="451"/>
      <c r="P1178" s="2775"/>
      <c r="Q1178" s="11"/>
      <c r="R1178" s="11"/>
      <c r="S1178" s="396">
        <f>'Og s3a'!G1887</f>
        <v>0</v>
      </c>
      <c r="T1178" s="398">
        <f>'Og s3a'!D1887</f>
        <v>0</v>
      </c>
      <c r="U1178" s="444">
        <f>Import!N1876</f>
        <v>0</v>
      </c>
      <c r="V1178" s="11"/>
      <c r="W1178" s="306"/>
      <c r="X1178" s="306"/>
      <c r="Y1178" s="306"/>
      <c r="Z1178" s="970">
        <f>IF(F1178=AF$7,1,0)</f>
        <v>0</v>
      </c>
      <c r="AA1178" s="970">
        <f>Z1178*D1178</f>
        <v>0</v>
      </c>
      <c r="AB1178" s="978">
        <f>IF($Z1178=0,0,IF(AF1178+AH1178+AJ1178&gt;0,$AA1178,0))</f>
        <v>0</v>
      </c>
      <c r="AC1178" s="980">
        <f>IF($Z1178=0,0,IF(AND(AB1178=0,G1179&gt;0),$AA1178,0))</f>
        <v>0</v>
      </c>
      <c r="AD1178" s="969">
        <f>AA1178-AB1178-AC1178</f>
        <v>0</v>
      </c>
      <c r="AE1178" s="204">
        <f t="shared" si="345"/>
        <v>0</v>
      </c>
      <c r="AF1178" s="204">
        <f t="shared" si="345"/>
        <v>0</v>
      </c>
      <c r="AG1178" s="204">
        <f t="shared" si="345"/>
        <v>0</v>
      </c>
      <c r="AH1178" s="204">
        <f t="shared" si="345"/>
        <v>0</v>
      </c>
      <c r="AI1178" s="922">
        <f t="shared" si="345"/>
        <v>0</v>
      </c>
      <c r="AJ1178" s="205">
        <f t="shared" si="345"/>
        <v>0</v>
      </c>
      <c r="AK1178" s="973">
        <f>IF($Z1178=1,0,IF(AND($Z1178=0,AF1178&gt;0),1,IF(AND($Z1178=0,AH1178&gt;0),1,IF(AND($Z1178=0,AJ1178&gt;0),1,0))))</f>
        <v>0</v>
      </c>
      <c r="AL1178" s="973">
        <f>IF($Z1178=0,0,IF(AND($Z1178=1,AE1178&gt;0),1,IF(AND($Z1178=1,AG1178&gt;0),1,IF(AND($Z1178=1,AI1178&gt;0),1,0))))</f>
        <v>0</v>
      </c>
      <c r="AM1178" s="978">
        <f>IF($Z1178=0,0,IF(AQ1178+AS1178+AU1178&gt;0,$AA1178,0))</f>
        <v>0</v>
      </c>
      <c r="AN1178" s="980">
        <f>IF($Z1178=0,0,IF(AND(AM1178=0,I1179&gt;0),$AA1178,0))</f>
        <v>0</v>
      </c>
      <c r="AO1178" s="969">
        <f>$AA1178-AM1178-AN1178</f>
        <v>0</v>
      </c>
      <c r="AP1178" s="204">
        <f t="shared" si="346"/>
        <v>0</v>
      </c>
      <c r="AQ1178" s="204">
        <f t="shared" si="346"/>
        <v>0</v>
      </c>
      <c r="AR1178" s="204">
        <f t="shared" si="346"/>
        <v>0</v>
      </c>
      <c r="AS1178" s="204">
        <f t="shared" si="346"/>
        <v>0</v>
      </c>
      <c r="AT1178" s="204">
        <f t="shared" si="346"/>
        <v>0</v>
      </c>
      <c r="AU1178" s="205">
        <f t="shared" si="346"/>
        <v>0</v>
      </c>
      <c r="AV1178" s="973">
        <f>IF($Z1178=1,0,IF(AND($Z1178=0,AQ1178&gt;0),1,IF(AND($Z1178=0,AS1178&gt;0),1,IF(AND($Z1178=0,AU1178&gt;0),1,0))))</f>
        <v>0</v>
      </c>
      <c r="AW1178" s="973">
        <f>IF($Z1178=0,0,IF(AND($Z1178=1,AP1178&gt;0),1,IF(AND($Z1178=1,AR1178&gt;0),1,IF(AND($Z1178=1,AT1178&gt;0),1,0))))</f>
        <v>0</v>
      </c>
      <c r="AX1178" s="978">
        <f>IF($Z1178=0,0,IF(BB1178+BD1178+BF1178&gt;0,$AA1178,0))</f>
        <v>0</v>
      </c>
      <c r="AY1178" s="980">
        <f>IF($Z1178=0,0,IF(AND(AX1178=0,K1179&gt;0),$AA1178,0))</f>
        <v>0</v>
      </c>
      <c r="AZ1178" s="969">
        <f>$AA1178-AX1178-AY1178</f>
        <v>0</v>
      </c>
      <c r="BA1178" s="204">
        <f t="shared" si="347"/>
        <v>0</v>
      </c>
      <c r="BB1178" s="204">
        <f t="shared" si="347"/>
        <v>0</v>
      </c>
      <c r="BC1178" s="204">
        <f t="shared" si="347"/>
        <v>0</v>
      </c>
      <c r="BD1178" s="204">
        <f t="shared" si="347"/>
        <v>0</v>
      </c>
      <c r="BE1178" s="204">
        <f t="shared" si="347"/>
        <v>0</v>
      </c>
      <c r="BF1178" s="205">
        <f t="shared" si="347"/>
        <v>0</v>
      </c>
      <c r="BG1178" s="973">
        <f>IF($Z1178=1,0,IF(AND($Z1178=0,BB1178&gt;0),1,IF(AND($Z1178=0,BD1178&gt;0),1,IF(AND($Z1178=0,BF1178&gt;0),1,0))))</f>
        <v>0</v>
      </c>
      <c r="BH1178" s="973">
        <f>IF($Z1178=0,0,IF(AND($Z1178=1,BA1178&gt;0),1,IF(AND($Z1178=1,BC1178&gt;0),1,IF(AND($Z1178=1,BE1178&gt;0),1,0))))</f>
        <v>0</v>
      </c>
      <c r="BI1178" s="978">
        <f>IF($Z1178=0,0,IF(BM1178+BO1178+BQ1178&gt;0,$AA1178,0))</f>
        <v>0</v>
      </c>
      <c r="BJ1178" s="980">
        <f>IF($Z1178=0,0,IF(AND(BI1178=0,M1179&gt;0),$AA1178,0))</f>
        <v>0</v>
      </c>
      <c r="BK1178" s="969">
        <f>$AA1178-BI1178-BJ1178</f>
        <v>0</v>
      </c>
      <c r="BL1178" s="204">
        <f t="shared" si="348"/>
        <v>0</v>
      </c>
      <c r="BM1178" s="204">
        <f t="shared" si="348"/>
        <v>0</v>
      </c>
      <c r="BN1178" s="204">
        <f t="shared" si="348"/>
        <v>0</v>
      </c>
      <c r="BO1178" s="204">
        <f t="shared" si="348"/>
        <v>0</v>
      </c>
      <c r="BP1178" s="204">
        <f t="shared" si="348"/>
        <v>0</v>
      </c>
      <c r="BQ1178" s="205">
        <f t="shared" si="348"/>
        <v>0</v>
      </c>
      <c r="BR1178" s="973">
        <f>IF($Z1178=1,0,IF(AND($Z1178=0,BM1178&gt;0),1,IF(AND($Z1178=0,BO1178&gt;0),1,IF(AND($Z1178=0,BQ1178&gt;0),1,0))))</f>
        <v>0</v>
      </c>
      <c r="BS1178" s="973">
        <f>IF($Z1178=0,0,IF(AND($Z1178=1,BL1178&gt;0),1,IF(AND($Z1178=1,BN1178&gt;0),1,IF(AND($Z1178=1,BP1178&gt;0),1,0))))</f>
        <v>0</v>
      </c>
      <c r="BT1178" s="978">
        <f>IF($Z1178=0,0,IF(BX1178+BZ1178+CB1178&gt;0,$AA1178,0))</f>
        <v>0</v>
      </c>
      <c r="BU1178" s="980">
        <f>IF($Z1178=0,0,IF(AND(BT1178=0,O1179&gt;0),$AA1178,0))</f>
        <v>0</v>
      </c>
      <c r="BV1178" s="969">
        <f>$AA1178-BT1178-BU1178</f>
        <v>0</v>
      </c>
      <c r="BW1178" s="204">
        <f t="shared" si="349"/>
        <v>0</v>
      </c>
      <c r="BX1178" s="204">
        <f t="shared" si="349"/>
        <v>0</v>
      </c>
      <c r="BY1178" s="204">
        <f t="shared" si="349"/>
        <v>0</v>
      </c>
      <c r="BZ1178" s="204">
        <f t="shared" si="349"/>
        <v>0</v>
      </c>
      <c r="CA1178" s="204">
        <f t="shared" si="349"/>
        <v>0</v>
      </c>
      <c r="CB1178" s="205">
        <f t="shared" si="349"/>
        <v>0</v>
      </c>
      <c r="CC1178" s="973">
        <f>IF($Z1178=1,0,IF(AND($Z1178=0,BX1178&gt;0),1,IF(AND($Z1178=0,BZ1178&gt;0),1,IF(AND($Z1178=0,CB1178&gt;0),1,0))))</f>
        <v>0</v>
      </c>
      <c r="CD1178" s="973">
        <f>IF($Z1178=0,0,IF(AND($Z1178=1,BW1178&gt;0),1,IF(AND($Z1178=1,BY1178&gt;0),1,IF(AND($Z1178=1,CA1178&gt;0),1,0))))</f>
        <v>0</v>
      </c>
      <c r="CE1178" s="11"/>
      <c r="CF1178" s="11"/>
      <c r="CG1178" s="11"/>
      <c r="CH1178" s="11"/>
      <c r="CI1178" s="11"/>
      <c r="CJ1178" s="11"/>
      <c r="CK1178" s="11"/>
      <c r="CL1178" s="11"/>
      <c r="CM1178" s="11"/>
    </row>
    <row r="1179" spans="1:91" ht="14.25" customHeight="1">
      <c r="A1179" s="950" t="str">
        <f>A1178</f>
        <v/>
      </c>
      <c r="B1179" s="57"/>
      <c r="C1179" s="2051"/>
      <c r="D1179" s="2053"/>
      <c r="E1179" s="2051"/>
      <c r="F1179" s="2772"/>
      <c r="G1179" s="1121">
        <f>Import!Q1876</f>
        <v>0</v>
      </c>
      <c r="H1179" s="2774"/>
      <c r="I1179" s="450"/>
      <c r="J1179" s="2775"/>
      <c r="K1179" s="450"/>
      <c r="L1179" s="2775"/>
      <c r="M1179" s="450"/>
      <c r="N1179" s="2775"/>
      <c r="O1179" s="450"/>
      <c r="P1179" s="2775"/>
      <c r="Q1179" s="11"/>
      <c r="R1179" s="11"/>
      <c r="S1179" s="397"/>
      <c r="T1179" s="419"/>
      <c r="U1179" s="444">
        <f>Import!N1877</f>
        <v>0</v>
      </c>
      <c r="V1179" s="11"/>
      <c r="W1179" s="306"/>
      <c r="X1179" s="306"/>
      <c r="Y1179" s="306"/>
      <c r="Z1179" s="11"/>
      <c r="AE1179" s="204"/>
      <c r="AF1179" s="204"/>
      <c r="AG1179" s="204"/>
      <c r="AH1179" s="204"/>
      <c r="AI1179" s="922"/>
      <c r="AJ1179" s="205"/>
      <c r="AK1179" s="973"/>
      <c r="AL1179" s="973">
        <f>AL1178</f>
        <v>0</v>
      </c>
      <c r="AP1179" s="204"/>
      <c r="AQ1179" s="204"/>
      <c r="AR1179" s="204"/>
      <c r="AS1179" s="204"/>
      <c r="AT1179" s="204"/>
      <c r="AU1179" s="205"/>
      <c r="AV1179" s="973"/>
      <c r="AW1179" s="973">
        <f>AW1178</f>
        <v>0</v>
      </c>
      <c r="BA1179" s="204"/>
      <c r="BB1179" s="204"/>
      <c r="BC1179" s="204"/>
      <c r="BD1179" s="204"/>
      <c r="BE1179" s="204"/>
      <c r="BF1179" s="205"/>
      <c r="BG1179" s="973"/>
      <c r="BH1179" s="973">
        <f>BH1178</f>
        <v>0</v>
      </c>
      <c r="BL1179" s="204"/>
      <c r="BM1179" s="204"/>
      <c r="BN1179" s="204"/>
      <c r="BO1179" s="204"/>
      <c r="BP1179" s="204"/>
      <c r="BQ1179" s="205"/>
      <c r="BR1179" s="973"/>
      <c r="BS1179" s="973">
        <f>BS1178</f>
        <v>0</v>
      </c>
      <c r="BW1179" s="204"/>
      <c r="BX1179" s="204"/>
      <c r="BY1179" s="204"/>
      <c r="BZ1179" s="204"/>
      <c r="CA1179" s="204"/>
      <c r="CB1179" s="205"/>
      <c r="CC1179" s="973"/>
      <c r="CD1179" s="973">
        <f>CD1178</f>
        <v>0</v>
      </c>
      <c r="CE1179" s="11"/>
      <c r="CF1179" s="11"/>
      <c r="CG1179" s="11"/>
      <c r="CH1179" s="11"/>
      <c r="CI1179" s="11"/>
      <c r="CJ1179" s="11"/>
      <c r="CK1179" s="11"/>
      <c r="CL1179" s="11"/>
      <c r="CM1179" s="11"/>
    </row>
    <row r="1180" spans="1:91" ht="24.75" customHeight="1">
      <c r="A1180" s="949" t="str">
        <f>IF(E1180&gt;0,"Wypełnione","")</f>
        <v/>
      </c>
      <c r="B1180" s="57"/>
      <c r="C1180" s="2050">
        <f>'Og s3a'!C1889</f>
        <v>0</v>
      </c>
      <c r="D1180" s="2052">
        <f>'Og s3a'!E1889</f>
        <v>0</v>
      </c>
      <c r="E1180" s="2050">
        <f>'Og s3a'!F1889</f>
        <v>0</v>
      </c>
      <c r="F1180" s="2771"/>
      <c r="G1180" s="448">
        <f>T1180</f>
        <v>0</v>
      </c>
      <c r="H1180" s="2773">
        <f>U1180</f>
        <v>0</v>
      </c>
      <c r="I1180" s="451"/>
      <c r="J1180" s="2775"/>
      <c r="K1180" s="451"/>
      <c r="L1180" s="2775"/>
      <c r="M1180" s="451"/>
      <c r="N1180" s="2775"/>
      <c r="O1180" s="451"/>
      <c r="P1180" s="2775"/>
      <c r="Q1180" s="11"/>
      <c r="R1180" s="11"/>
      <c r="S1180" s="396">
        <f>'Og s3a'!G1889</f>
        <v>0</v>
      </c>
      <c r="T1180" s="398">
        <f>'Og s3a'!D1889</f>
        <v>0</v>
      </c>
      <c r="U1180" s="444">
        <f>Import!N1878</f>
        <v>0</v>
      </c>
      <c r="V1180" s="11"/>
      <c r="W1180" s="306"/>
      <c r="X1180" s="306"/>
      <c r="Y1180" s="306"/>
      <c r="Z1180" s="970">
        <f>IF(F1180=AF$7,1,0)</f>
        <v>0</v>
      </c>
      <c r="AA1180" s="970">
        <f>Z1180*D1180</f>
        <v>0</v>
      </c>
      <c r="AB1180" s="978">
        <f>IF($Z1180=0,0,IF(AF1180+AH1180+AJ1180&gt;0,$AA1180,0))</f>
        <v>0</v>
      </c>
      <c r="AC1180" s="980">
        <f>IF($Z1180=0,0,IF(AND(AB1180=0,G1181&gt;0),$AA1180,0))</f>
        <v>0</v>
      </c>
      <c r="AD1180" s="969">
        <f>AA1180-AB1180-AC1180</f>
        <v>0</v>
      </c>
      <c r="AE1180" s="204">
        <f t="shared" si="345"/>
        <v>0</v>
      </c>
      <c r="AF1180" s="204">
        <f t="shared" si="345"/>
        <v>0</v>
      </c>
      <c r="AG1180" s="204">
        <f t="shared" si="345"/>
        <v>0</v>
      </c>
      <c r="AH1180" s="204">
        <f t="shared" si="345"/>
        <v>0</v>
      </c>
      <c r="AI1180" s="922">
        <f t="shared" si="345"/>
        <v>0</v>
      </c>
      <c r="AJ1180" s="205">
        <f t="shared" si="345"/>
        <v>0</v>
      </c>
      <c r="AK1180" s="973">
        <f>IF($Z1180=1,0,IF(AND($Z1180=0,AF1180&gt;0),1,IF(AND($Z1180=0,AH1180&gt;0),1,IF(AND($Z1180=0,AJ1180&gt;0),1,0))))</f>
        <v>0</v>
      </c>
      <c r="AL1180" s="973">
        <f>IF($Z1180=0,0,IF(AND($Z1180=1,AE1180&gt;0),1,IF(AND($Z1180=1,AG1180&gt;0),1,IF(AND($Z1180=1,AI1180&gt;0),1,0))))</f>
        <v>0</v>
      </c>
      <c r="AM1180" s="978">
        <f>IF($Z1180=0,0,IF(AQ1180+AS1180+AU1180&gt;0,$AA1180,0))</f>
        <v>0</v>
      </c>
      <c r="AN1180" s="980">
        <f>IF($Z1180=0,0,IF(AND(AM1180=0,I1181&gt;0),$AA1180,0))</f>
        <v>0</v>
      </c>
      <c r="AO1180" s="969">
        <f>$AA1180-AM1180-AN1180</f>
        <v>0</v>
      </c>
      <c r="AP1180" s="204">
        <f t="shared" si="346"/>
        <v>0</v>
      </c>
      <c r="AQ1180" s="204">
        <f t="shared" si="346"/>
        <v>0</v>
      </c>
      <c r="AR1180" s="204">
        <f t="shared" si="346"/>
        <v>0</v>
      </c>
      <c r="AS1180" s="204">
        <f t="shared" si="346"/>
        <v>0</v>
      </c>
      <c r="AT1180" s="204">
        <f t="shared" si="346"/>
        <v>0</v>
      </c>
      <c r="AU1180" s="205">
        <f t="shared" si="346"/>
        <v>0</v>
      </c>
      <c r="AV1180" s="973">
        <f>IF($Z1180=1,0,IF(AND($Z1180=0,AQ1180&gt;0),1,IF(AND($Z1180=0,AS1180&gt;0),1,IF(AND($Z1180=0,AU1180&gt;0),1,0))))</f>
        <v>0</v>
      </c>
      <c r="AW1180" s="973">
        <f>IF($Z1180=0,0,IF(AND($Z1180=1,AP1180&gt;0),1,IF(AND($Z1180=1,AR1180&gt;0),1,IF(AND($Z1180=1,AT1180&gt;0),1,0))))</f>
        <v>0</v>
      </c>
      <c r="AX1180" s="978">
        <f>IF($Z1180=0,0,IF(BB1180+BD1180+BF1180&gt;0,$AA1180,0))</f>
        <v>0</v>
      </c>
      <c r="AY1180" s="980">
        <f>IF($Z1180=0,0,IF(AND(AX1180=0,K1181&gt;0),$AA1180,0))</f>
        <v>0</v>
      </c>
      <c r="AZ1180" s="969">
        <f>$AA1180-AX1180-AY1180</f>
        <v>0</v>
      </c>
      <c r="BA1180" s="204">
        <f t="shared" si="347"/>
        <v>0</v>
      </c>
      <c r="BB1180" s="204">
        <f t="shared" si="347"/>
        <v>0</v>
      </c>
      <c r="BC1180" s="204">
        <f t="shared" si="347"/>
        <v>0</v>
      </c>
      <c r="BD1180" s="204">
        <f t="shared" si="347"/>
        <v>0</v>
      </c>
      <c r="BE1180" s="204">
        <f t="shared" si="347"/>
        <v>0</v>
      </c>
      <c r="BF1180" s="205">
        <f t="shared" si="347"/>
        <v>0</v>
      </c>
      <c r="BG1180" s="973">
        <f>IF($Z1180=1,0,IF(AND($Z1180=0,BB1180&gt;0),1,IF(AND($Z1180=0,BD1180&gt;0),1,IF(AND($Z1180=0,BF1180&gt;0),1,0))))</f>
        <v>0</v>
      </c>
      <c r="BH1180" s="973">
        <f>IF($Z1180=0,0,IF(AND($Z1180=1,BA1180&gt;0),1,IF(AND($Z1180=1,BC1180&gt;0),1,IF(AND($Z1180=1,BE1180&gt;0),1,0))))</f>
        <v>0</v>
      </c>
      <c r="BI1180" s="978">
        <f>IF($Z1180=0,0,IF(BM1180+BO1180+BQ1180&gt;0,$AA1180,0))</f>
        <v>0</v>
      </c>
      <c r="BJ1180" s="980">
        <f>IF($Z1180=0,0,IF(AND(BI1180=0,M1181&gt;0),$AA1180,0))</f>
        <v>0</v>
      </c>
      <c r="BK1180" s="969">
        <f>$AA1180-BI1180-BJ1180</f>
        <v>0</v>
      </c>
      <c r="BL1180" s="204">
        <f t="shared" si="348"/>
        <v>0</v>
      </c>
      <c r="BM1180" s="204">
        <f t="shared" si="348"/>
        <v>0</v>
      </c>
      <c r="BN1180" s="204">
        <f t="shared" si="348"/>
        <v>0</v>
      </c>
      <c r="BO1180" s="204">
        <f t="shared" si="348"/>
        <v>0</v>
      </c>
      <c r="BP1180" s="204">
        <f t="shared" si="348"/>
        <v>0</v>
      </c>
      <c r="BQ1180" s="205">
        <f t="shared" si="348"/>
        <v>0</v>
      </c>
      <c r="BR1180" s="973">
        <f>IF($Z1180=1,0,IF(AND($Z1180=0,BM1180&gt;0),1,IF(AND($Z1180=0,BO1180&gt;0),1,IF(AND($Z1180=0,BQ1180&gt;0),1,0))))</f>
        <v>0</v>
      </c>
      <c r="BS1180" s="973">
        <f>IF($Z1180=0,0,IF(AND($Z1180=1,BL1180&gt;0),1,IF(AND($Z1180=1,BN1180&gt;0),1,IF(AND($Z1180=1,BP1180&gt;0),1,0))))</f>
        <v>0</v>
      </c>
      <c r="BT1180" s="978">
        <f>IF($Z1180=0,0,IF(BX1180+BZ1180+CB1180&gt;0,$AA1180,0))</f>
        <v>0</v>
      </c>
      <c r="BU1180" s="980">
        <f>IF($Z1180=0,0,IF(AND(BT1180=0,O1181&gt;0),$AA1180,0))</f>
        <v>0</v>
      </c>
      <c r="BV1180" s="969">
        <f>$AA1180-BT1180-BU1180</f>
        <v>0</v>
      </c>
      <c r="BW1180" s="204">
        <f t="shared" si="349"/>
        <v>0</v>
      </c>
      <c r="BX1180" s="204">
        <f t="shared" si="349"/>
        <v>0</v>
      </c>
      <c r="BY1180" s="204">
        <f t="shared" si="349"/>
        <v>0</v>
      </c>
      <c r="BZ1180" s="204">
        <f t="shared" si="349"/>
        <v>0</v>
      </c>
      <c r="CA1180" s="204">
        <f t="shared" si="349"/>
        <v>0</v>
      </c>
      <c r="CB1180" s="205">
        <f t="shared" si="349"/>
        <v>0</v>
      </c>
      <c r="CC1180" s="973">
        <f>IF($Z1180=1,0,IF(AND($Z1180=0,BX1180&gt;0),1,IF(AND($Z1180=0,BZ1180&gt;0),1,IF(AND($Z1180=0,CB1180&gt;0),1,0))))</f>
        <v>0</v>
      </c>
      <c r="CD1180" s="973">
        <f>IF($Z1180=0,0,IF(AND($Z1180=1,BW1180&gt;0),1,IF(AND($Z1180=1,BY1180&gt;0),1,IF(AND($Z1180=1,CA1180&gt;0),1,0))))</f>
        <v>0</v>
      </c>
      <c r="CE1180" s="11"/>
      <c r="CF1180" s="11"/>
      <c r="CG1180" s="11"/>
      <c r="CH1180" s="11"/>
      <c r="CI1180" s="11"/>
      <c r="CJ1180" s="11"/>
      <c r="CK1180" s="11"/>
      <c r="CL1180" s="11"/>
      <c r="CM1180" s="11"/>
    </row>
    <row r="1181" spans="1:91" ht="14.25" customHeight="1">
      <c r="A1181" s="950" t="str">
        <f>A1180</f>
        <v/>
      </c>
      <c r="B1181" s="57"/>
      <c r="C1181" s="2051"/>
      <c r="D1181" s="2053"/>
      <c r="E1181" s="2051"/>
      <c r="F1181" s="2772"/>
      <c r="G1181" s="1121">
        <f>Import!Q1878</f>
        <v>0</v>
      </c>
      <c r="H1181" s="2774"/>
      <c r="I1181" s="450"/>
      <c r="J1181" s="2775"/>
      <c r="K1181" s="450"/>
      <c r="L1181" s="2775"/>
      <c r="M1181" s="450"/>
      <c r="N1181" s="2775"/>
      <c r="O1181" s="450"/>
      <c r="P1181" s="2775"/>
      <c r="Q1181" s="11"/>
      <c r="R1181" s="11"/>
      <c r="S1181" s="397"/>
      <c r="T1181" s="419"/>
      <c r="U1181" s="444">
        <f>Import!N1879</f>
        <v>0</v>
      </c>
      <c r="V1181" s="11"/>
      <c r="W1181" s="306"/>
      <c r="X1181" s="306"/>
      <c r="Y1181" s="306"/>
      <c r="Z1181" s="11"/>
      <c r="AE1181" s="204"/>
      <c r="AF1181" s="204"/>
      <c r="AG1181" s="204"/>
      <c r="AH1181" s="204"/>
      <c r="AI1181" s="922"/>
      <c r="AJ1181" s="205"/>
      <c r="AK1181" s="973"/>
      <c r="AL1181" s="973">
        <f>AL1180</f>
        <v>0</v>
      </c>
      <c r="AP1181" s="204"/>
      <c r="AQ1181" s="204"/>
      <c r="AR1181" s="204"/>
      <c r="AS1181" s="204"/>
      <c r="AT1181" s="204"/>
      <c r="AU1181" s="205"/>
      <c r="AV1181" s="973"/>
      <c r="AW1181" s="973">
        <f>AW1180</f>
        <v>0</v>
      </c>
      <c r="BA1181" s="204"/>
      <c r="BB1181" s="204"/>
      <c r="BC1181" s="204"/>
      <c r="BD1181" s="204"/>
      <c r="BE1181" s="204"/>
      <c r="BF1181" s="205"/>
      <c r="BG1181" s="973"/>
      <c r="BH1181" s="973">
        <f>BH1180</f>
        <v>0</v>
      </c>
      <c r="BL1181" s="204"/>
      <c r="BM1181" s="204"/>
      <c r="BN1181" s="204"/>
      <c r="BO1181" s="204"/>
      <c r="BP1181" s="204"/>
      <c r="BQ1181" s="205"/>
      <c r="BR1181" s="973"/>
      <c r="BS1181" s="973">
        <f>BS1180</f>
        <v>0</v>
      </c>
      <c r="BW1181" s="204"/>
      <c r="BX1181" s="204"/>
      <c r="BY1181" s="204"/>
      <c r="BZ1181" s="204"/>
      <c r="CA1181" s="204"/>
      <c r="CB1181" s="205"/>
      <c r="CC1181" s="973"/>
      <c r="CD1181" s="973">
        <f>CD1180</f>
        <v>0</v>
      </c>
      <c r="CE1181" s="11"/>
      <c r="CF1181" s="11"/>
      <c r="CG1181" s="11"/>
      <c r="CH1181" s="11"/>
      <c r="CI1181" s="11"/>
      <c r="CJ1181" s="11"/>
      <c r="CK1181" s="11"/>
      <c r="CL1181" s="11"/>
      <c r="CM1181" s="11"/>
    </row>
    <row r="1182" spans="1:91" ht="24.75" customHeight="1">
      <c r="A1182" s="949" t="str">
        <f>IF(E1182&gt;0,"Wypełnione","")</f>
        <v/>
      </c>
      <c r="B1182" s="57"/>
      <c r="C1182" s="2050">
        <f>'Og s3a'!C1891</f>
        <v>0</v>
      </c>
      <c r="D1182" s="2052">
        <f>'Og s3a'!E1891</f>
        <v>0</v>
      </c>
      <c r="E1182" s="2050">
        <f>'Og s3a'!F1891</f>
        <v>0</v>
      </c>
      <c r="F1182" s="2771"/>
      <c r="G1182" s="448">
        <f>T1182</f>
        <v>0</v>
      </c>
      <c r="H1182" s="2773">
        <f>U1182</f>
        <v>0</v>
      </c>
      <c r="I1182" s="451"/>
      <c r="J1182" s="2775"/>
      <c r="K1182" s="451"/>
      <c r="L1182" s="2775"/>
      <c r="M1182" s="451"/>
      <c r="N1182" s="2775"/>
      <c r="O1182" s="451"/>
      <c r="P1182" s="2775"/>
      <c r="Q1182" s="11"/>
      <c r="R1182" s="11"/>
      <c r="S1182" s="396">
        <f>'Og s3a'!G1891</f>
        <v>0</v>
      </c>
      <c r="T1182" s="398">
        <f>'Og s3a'!D1891</f>
        <v>0</v>
      </c>
      <c r="U1182" s="444">
        <f>Import!N1880</f>
        <v>0</v>
      </c>
      <c r="V1182" s="11"/>
      <c r="W1182" s="306"/>
      <c r="X1182" s="306"/>
      <c r="Y1182" s="306"/>
      <c r="Z1182" s="970">
        <f>IF(F1182=AF$7,1,0)</f>
        <v>0</v>
      </c>
      <c r="AA1182" s="970">
        <f>Z1182*D1182</f>
        <v>0</v>
      </c>
      <c r="AB1182" s="978">
        <f>IF($Z1182=0,0,IF(AF1182+AH1182+AJ1182&gt;0,$AA1182,0))</f>
        <v>0</v>
      </c>
      <c r="AC1182" s="980">
        <f>IF($Z1182=0,0,IF(AND(AB1182=0,G1183&gt;0),$AA1182,0))</f>
        <v>0</v>
      </c>
      <c r="AD1182" s="969">
        <f>AA1182-AB1182-AC1182</f>
        <v>0</v>
      </c>
      <c r="AE1182" s="204">
        <f t="shared" si="345"/>
        <v>0</v>
      </c>
      <c r="AF1182" s="204">
        <f t="shared" si="345"/>
        <v>0</v>
      </c>
      <c r="AG1182" s="204">
        <f t="shared" si="345"/>
        <v>0</v>
      </c>
      <c r="AH1182" s="204">
        <f t="shared" si="345"/>
        <v>0</v>
      </c>
      <c r="AI1182" s="922">
        <f t="shared" si="345"/>
        <v>0</v>
      </c>
      <c r="AJ1182" s="205">
        <f t="shared" si="345"/>
        <v>0</v>
      </c>
      <c r="AK1182" s="973">
        <f>IF($Z1182=1,0,IF(AND($Z1182=0,AF1182&gt;0),1,IF(AND($Z1182=0,AH1182&gt;0),1,IF(AND($Z1182=0,AJ1182&gt;0),1,0))))</f>
        <v>0</v>
      </c>
      <c r="AL1182" s="973">
        <f>IF($Z1182=0,0,IF(AND($Z1182=1,AE1182&gt;0),1,IF(AND($Z1182=1,AG1182&gt;0),1,IF(AND($Z1182=1,AI1182&gt;0),1,0))))</f>
        <v>0</v>
      </c>
      <c r="AM1182" s="978">
        <f>IF($Z1182=0,0,IF(AQ1182+AS1182+AU1182&gt;0,$AA1182,0))</f>
        <v>0</v>
      </c>
      <c r="AN1182" s="980">
        <f>IF($Z1182=0,0,IF(AND(AM1182=0,I1183&gt;0),$AA1182,0))</f>
        <v>0</v>
      </c>
      <c r="AO1182" s="969">
        <f>$AA1182-AM1182-AN1182</f>
        <v>0</v>
      </c>
      <c r="AP1182" s="204">
        <f t="shared" si="346"/>
        <v>0</v>
      </c>
      <c r="AQ1182" s="204">
        <f t="shared" si="346"/>
        <v>0</v>
      </c>
      <c r="AR1182" s="204">
        <f t="shared" si="346"/>
        <v>0</v>
      </c>
      <c r="AS1182" s="204">
        <f t="shared" si="346"/>
        <v>0</v>
      </c>
      <c r="AT1182" s="204">
        <f t="shared" si="346"/>
        <v>0</v>
      </c>
      <c r="AU1182" s="205">
        <f t="shared" si="346"/>
        <v>0</v>
      </c>
      <c r="AV1182" s="973">
        <f>IF($Z1182=1,0,IF(AND($Z1182=0,AQ1182&gt;0),1,IF(AND($Z1182=0,AS1182&gt;0),1,IF(AND($Z1182=0,AU1182&gt;0),1,0))))</f>
        <v>0</v>
      </c>
      <c r="AW1182" s="973">
        <f>IF($Z1182=0,0,IF(AND($Z1182=1,AP1182&gt;0),1,IF(AND($Z1182=1,AR1182&gt;0),1,IF(AND($Z1182=1,AT1182&gt;0),1,0))))</f>
        <v>0</v>
      </c>
      <c r="AX1182" s="978">
        <f>IF($Z1182=0,0,IF(BB1182+BD1182+BF1182&gt;0,$AA1182,0))</f>
        <v>0</v>
      </c>
      <c r="AY1182" s="980">
        <f>IF($Z1182=0,0,IF(AND(AX1182=0,K1183&gt;0),$AA1182,0))</f>
        <v>0</v>
      </c>
      <c r="AZ1182" s="969">
        <f>$AA1182-AX1182-AY1182</f>
        <v>0</v>
      </c>
      <c r="BA1182" s="204">
        <f t="shared" si="347"/>
        <v>0</v>
      </c>
      <c r="BB1182" s="204">
        <f t="shared" si="347"/>
        <v>0</v>
      </c>
      <c r="BC1182" s="204">
        <f t="shared" si="347"/>
        <v>0</v>
      </c>
      <c r="BD1182" s="204">
        <f t="shared" si="347"/>
        <v>0</v>
      </c>
      <c r="BE1182" s="204">
        <f t="shared" si="347"/>
        <v>0</v>
      </c>
      <c r="BF1182" s="205">
        <f t="shared" si="347"/>
        <v>0</v>
      </c>
      <c r="BG1182" s="973">
        <f>IF($Z1182=1,0,IF(AND($Z1182=0,BB1182&gt;0),1,IF(AND($Z1182=0,BD1182&gt;0),1,IF(AND($Z1182=0,BF1182&gt;0),1,0))))</f>
        <v>0</v>
      </c>
      <c r="BH1182" s="973">
        <f>IF($Z1182=0,0,IF(AND($Z1182=1,BA1182&gt;0),1,IF(AND($Z1182=1,BC1182&gt;0),1,IF(AND($Z1182=1,BE1182&gt;0),1,0))))</f>
        <v>0</v>
      </c>
      <c r="BI1182" s="978">
        <f>IF($Z1182=0,0,IF(BM1182+BO1182+BQ1182&gt;0,$AA1182,0))</f>
        <v>0</v>
      </c>
      <c r="BJ1182" s="980">
        <f>IF($Z1182=0,0,IF(AND(BI1182=0,M1183&gt;0),$AA1182,0))</f>
        <v>0</v>
      </c>
      <c r="BK1182" s="969">
        <f>$AA1182-BI1182-BJ1182</f>
        <v>0</v>
      </c>
      <c r="BL1182" s="204">
        <f t="shared" si="348"/>
        <v>0</v>
      </c>
      <c r="BM1182" s="204">
        <f t="shared" si="348"/>
        <v>0</v>
      </c>
      <c r="BN1182" s="204">
        <f t="shared" si="348"/>
        <v>0</v>
      </c>
      <c r="BO1182" s="204">
        <f t="shared" si="348"/>
        <v>0</v>
      </c>
      <c r="BP1182" s="204">
        <f t="shared" si="348"/>
        <v>0</v>
      </c>
      <c r="BQ1182" s="205">
        <f t="shared" si="348"/>
        <v>0</v>
      </c>
      <c r="BR1182" s="973">
        <f>IF($Z1182=1,0,IF(AND($Z1182=0,BM1182&gt;0),1,IF(AND($Z1182=0,BO1182&gt;0),1,IF(AND($Z1182=0,BQ1182&gt;0),1,0))))</f>
        <v>0</v>
      </c>
      <c r="BS1182" s="973">
        <f>IF($Z1182=0,0,IF(AND($Z1182=1,BL1182&gt;0),1,IF(AND($Z1182=1,BN1182&gt;0),1,IF(AND($Z1182=1,BP1182&gt;0),1,0))))</f>
        <v>0</v>
      </c>
      <c r="BT1182" s="978">
        <f>IF($Z1182=0,0,IF(BX1182+BZ1182+CB1182&gt;0,$AA1182,0))</f>
        <v>0</v>
      </c>
      <c r="BU1182" s="980">
        <f>IF($Z1182=0,0,IF(AND(BT1182=0,O1183&gt;0),$AA1182,0))</f>
        <v>0</v>
      </c>
      <c r="BV1182" s="969">
        <f>$AA1182-BT1182-BU1182</f>
        <v>0</v>
      </c>
      <c r="BW1182" s="204">
        <f t="shared" si="349"/>
        <v>0</v>
      </c>
      <c r="BX1182" s="204">
        <f t="shared" si="349"/>
        <v>0</v>
      </c>
      <c r="BY1182" s="204">
        <f t="shared" si="349"/>
        <v>0</v>
      </c>
      <c r="BZ1182" s="204">
        <f t="shared" si="349"/>
        <v>0</v>
      </c>
      <c r="CA1182" s="204">
        <f t="shared" si="349"/>
        <v>0</v>
      </c>
      <c r="CB1182" s="205">
        <f t="shared" si="349"/>
        <v>0</v>
      </c>
      <c r="CC1182" s="973">
        <f>IF($Z1182=1,0,IF(AND($Z1182=0,BX1182&gt;0),1,IF(AND($Z1182=0,BZ1182&gt;0),1,IF(AND($Z1182=0,CB1182&gt;0),1,0))))</f>
        <v>0</v>
      </c>
      <c r="CD1182" s="973">
        <f>IF($Z1182=0,0,IF(AND($Z1182=1,BW1182&gt;0),1,IF(AND($Z1182=1,BY1182&gt;0),1,IF(AND($Z1182=1,CA1182&gt;0),1,0))))</f>
        <v>0</v>
      </c>
      <c r="CE1182" s="11"/>
      <c r="CF1182" s="11"/>
      <c r="CG1182" s="11"/>
      <c r="CH1182" s="11"/>
      <c r="CI1182" s="11"/>
      <c r="CJ1182" s="11"/>
      <c r="CK1182" s="11"/>
      <c r="CL1182" s="11"/>
      <c r="CM1182" s="11"/>
    </row>
    <row r="1183" spans="1:91" ht="14.25" customHeight="1">
      <c r="A1183" s="950" t="str">
        <f>A1182</f>
        <v/>
      </c>
      <c r="B1183" s="57"/>
      <c r="C1183" s="2051"/>
      <c r="D1183" s="2053"/>
      <c r="E1183" s="2051"/>
      <c r="F1183" s="2772"/>
      <c r="G1183" s="1121">
        <f>Import!Q1880</f>
        <v>0</v>
      </c>
      <c r="H1183" s="2774"/>
      <c r="I1183" s="450"/>
      <c r="J1183" s="2775"/>
      <c r="K1183" s="450"/>
      <c r="L1183" s="2775"/>
      <c r="M1183" s="450"/>
      <c r="N1183" s="2775"/>
      <c r="O1183" s="450"/>
      <c r="P1183" s="2775"/>
      <c r="Q1183" s="11"/>
      <c r="R1183" s="11"/>
      <c r="S1183" s="397"/>
      <c r="T1183" s="419"/>
      <c r="U1183" s="444">
        <f>Import!N1881</f>
        <v>0</v>
      </c>
      <c r="V1183" s="11"/>
      <c r="W1183" s="306"/>
      <c r="X1183" s="306"/>
      <c r="Y1183" s="306"/>
      <c r="Z1183" s="11"/>
      <c r="AE1183" s="204"/>
      <c r="AF1183" s="204"/>
      <c r="AG1183" s="204"/>
      <c r="AH1183" s="204"/>
      <c r="AI1183" s="922"/>
      <c r="AJ1183" s="205"/>
      <c r="AK1183" s="973"/>
      <c r="AL1183" s="973">
        <f>AL1182</f>
        <v>0</v>
      </c>
      <c r="AP1183" s="204"/>
      <c r="AQ1183" s="204"/>
      <c r="AR1183" s="204"/>
      <c r="AS1183" s="204"/>
      <c r="AT1183" s="204"/>
      <c r="AU1183" s="205"/>
      <c r="AV1183" s="973"/>
      <c r="AW1183" s="973">
        <f>AW1182</f>
        <v>0</v>
      </c>
      <c r="BA1183" s="204"/>
      <c r="BB1183" s="204"/>
      <c r="BC1183" s="204"/>
      <c r="BD1183" s="204"/>
      <c r="BE1183" s="204"/>
      <c r="BF1183" s="205"/>
      <c r="BG1183" s="973"/>
      <c r="BH1183" s="973">
        <f>BH1182</f>
        <v>0</v>
      </c>
      <c r="BL1183" s="204"/>
      <c r="BM1183" s="204"/>
      <c r="BN1183" s="204"/>
      <c r="BO1183" s="204"/>
      <c r="BP1183" s="204"/>
      <c r="BQ1183" s="205"/>
      <c r="BR1183" s="973"/>
      <c r="BS1183" s="973">
        <f>BS1182</f>
        <v>0</v>
      </c>
      <c r="BW1183" s="204"/>
      <c r="BX1183" s="204"/>
      <c r="BY1183" s="204"/>
      <c r="BZ1183" s="204"/>
      <c r="CA1183" s="204"/>
      <c r="CB1183" s="205"/>
      <c r="CC1183" s="973"/>
      <c r="CD1183" s="973">
        <f>CD1182</f>
        <v>0</v>
      </c>
      <c r="CE1183" s="11"/>
      <c r="CF1183" s="11"/>
      <c r="CG1183" s="11"/>
      <c r="CH1183" s="11"/>
      <c r="CI1183" s="11"/>
      <c r="CJ1183" s="11"/>
      <c r="CK1183" s="11"/>
      <c r="CL1183" s="11"/>
      <c r="CM1183" s="11"/>
    </row>
    <row r="1184" spans="1:91" ht="24.75" customHeight="1">
      <c r="A1184" s="949" t="str">
        <f>IF(E1184&gt;0,"Wypełnione","")</f>
        <v/>
      </c>
      <c r="B1184" s="57"/>
      <c r="C1184" s="2050">
        <f>'Og s3a'!C1893</f>
        <v>0</v>
      </c>
      <c r="D1184" s="2052">
        <f>'Og s3a'!E1893</f>
        <v>0</v>
      </c>
      <c r="E1184" s="2050">
        <f>'Og s3a'!F1893</f>
        <v>0</v>
      </c>
      <c r="F1184" s="2771"/>
      <c r="G1184" s="448">
        <f>T1184</f>
        <v>0</v>
      </c>
      <c r="H1184" s="2773">
        <f>U1184</f>
        <v>0</v>
      </c>
      <c r="I1184" s="451"/>
      <c r="J1184" s="2775"/>
      <c r="K1184" s="451"/>
      <c r="L1184" s="2775"/>
      <c r="M1184" s="451"/>
      <c r="N1184" s="2775"/>
      <c r="O1184" s="451"/>
      <c r="P1184" s="2775"/>
      <c r="Q1184" s="11"/>
      <c r="R1184" s="11"/>
      <c r="S1184" s="396">
        <f>'Og s3a'!G1893</f>
        <v>0</v>
      </c>
      <c r="T1184" s="398">
        <f>'Og s3a'!D1893</f>
        <v>0</v>
      </c>
      <c r="U1184" s="444">
        <f>Import!N1882</f>
        <v>0</v>
      </c>
      <c r="V1184" s="11"/>
      <c r="W1184" s="306"/>
      <c r="X1184" s="306"/>
      <c r="Y1184" s="306"/>
      <c r="Z1184" s="970">
        <f>IF(F1184=AF$7,1,0)</f>
        <v>0</v>
      </c>
      <c r="AA1184" s="970">
        <f>Z1184*D1184</f>
        <v>0</v>
      </c>
      <c r="AB1184" s="978">
        <f>IF($Z1184=0,0,IF(AF1184+AH1184+AJ1184&gt;0,$AA1184,0))</f>
        <v>0</v>
      </c>
      <c r="AC1184" s="980">
        <f>IF($Z1184=0,0,IF(AND(AB1184=0,G1185&gt;0),$AA1184,0))</f>
        <v>0</v>
      </c>
      <c r="AD1184" s="969">
        <f>AA1184-AB1184-AC1184</f>
        <v>0</v>
      </c>
      <c r="AE1184" s="204">
        <f t="shared" si="345"/>
        <v>0</v>
      </c>
      <c r="AF1184" s="204">
        <f t="shared" si="345"/>
        <v>0</v>
      </c>
      <c r="AG1184" s="204">
        <f t="shared" si="345"/>
        <v>0</v>
      </c>
      <c r="AH1184" s="204">
        <f t="shared" si="345"/>
        <v>0</v>
      </c>
      <c r="AI1184" s="922">
        <f t="shared" si="345"/>
        <v>0</v>
      </c>
      <c r="AJ1184" s="205">
        <f t="shared" si="345"/>
        <v>0</v>
      </c>
      <c r="AK1184" s="973">
        <f>IF($Z1184=1,0,IF(AND($Z1184=0,AF1184&gt;0),1,IF(AND($Z1184=0,AH1184&gt;0),1,IF(AND($Z1184=0,AJ1184&gt;0),1,0))))</f>
        <v>0</v>
      </c>
      <c r="AL1184" s="973">
        <f>IF($Z1184=0,0,IF(AND($Z1184=1,AE1184&gt;0),1,IF(AND($Z1184=1,AG1184&gt;0),1,IF(AND($Z1184=1,AI1184&gt;0),1,0))))</f>
        <v>0</v>
      </c>
      <c r="AM1184" s="978">
        <f>IF($Z1184=0,0,IF(AQ1184+AS1184+AU1184&gt;0,$AA1184,0))</f>
        <v>0</v>
      </c>
      <c r="AN1184" s="980">
        <f>IF($Z1184=0,0,IF(AND(AM1184=0,I1185&gt;0),$AA1184,0))</f>
        <v>0</v>
      </c>
      <c r="AO1184" s="969">
        <f>$AA1184-AM1184-AN1184</f>
        <v>0</v>
      </c>
      <c r="AP1184" s="204">
        <f t="shared" si="346"/>
        <v>0</v>
      </c>
      <c r="AQ1184" s="204">
        <f t="shared" si="346"/>
        <v>0</v>
      </c>
      <c r="AR1184" s="204">
        <f t="shared" si="346"/>
        <v>0</v>
      </c>
      <c r="AS1184" s="204">
        <f t="shared" si="346"/>
        <v>0</v>
      </c>
      <c r="AT1184" s="204">
        <f t="shared" si="346"/>
        <v>0</v>
      </c>
      <c r="AU1184" s="205">
        <f t="shared" si="346"/>
        <v>0</v>
      </c>
      <c r="AV1184" s="973">
        <f>IF($Z1184=1,0,IF(AND($Z1184=0,AQ1184&gt;0),1,IF(AND($Z1184=0,AS1184&gt;0),1,IF(AND($Z1184=0,AU1184&gt;0),1,0))))</f>
        <v>0</v>
      </c>
      <c r="AW1184" s="973">
        <f>IF($Z1184=0,0,IF(AND($Z1184=1,AP1184&gt;0),1,IF(AND($Z1184=1,AR1184&gt;0),1,IF(AND($Z1184=1,AT1184&gt;0),1,0))))</f>
        <v>0</v>
      </c>
      <c r="AX1184" s="978">
        <f>IF($Z1184=0,0,IF(BB1184+BD1184+BF1184&gt;0,$AA1184,0))</f>
        <v>0</v>
      </c>
      <c r="AY1184" s="980">
        <f>IF($Z1184=0,0,IF(AND(AX1184=0,K1185&gt;0),$AA1184,0))</f>
        <v>0</v>
      </c>
      <c r="AZ1184" s="969">
        <f>$AA1184-AX1184-AY1184</f>
        <v>0</v>
      </c>
      <c r="BA1184" s="204">
        <f t="shared" si="347"/>
        <v>0</v>
      </c>
      <c r="BB1184" s="204">
        <f t="shared" si="347"/>
        <v>0</v>
      </c>
      <c r="BC1184" s="204">
        <f t="shared" si="347"/>
        <v>0</v>
      </c>
      <c r="BD1184" s="204">
        <f t="shared" si="347"/>
        <v>0</v>
      </c>
      <c r="BE1184" s="204">
        <f t="shared" si="347"/>
        <v>0</v>
      </c>
      <c r="BF1184" s="205">
        <f t="shared" si="347"/>
        <v>0</v>
      </c>
      <c r="BG1184" s="973">
        <f>IF($Z1184=1,0,IF(AND($Z1184=0,BB1184&gt;0),1,IF(AND($Z1184=0,BD1184&gt;0),1,IF(AND($Z1184=0,BF1184&gt;0),1,0))))</f>
        <v>0</v>
      </c>
      <c r="BH1184" s="973">
        <f>IF($Z1184=0,0,IF(AND($Z1184=1,BA1184&gt;0),1,IF(AND($Z1184=1,BC1184&gt;0),1,IF(AND($Z1184=1,BE1184&gt;0),1,0))))</f>
        <v>0</v>
      </c>
      <c r="BI1184" s="978">
        <f>IF($Z1184=0,0,IF(BM1184+BO1184+BQ1184&gt;0,$AA1184,0))</f>
        <v>0</v>
      </c>
      <c r="BJ1184" s="980">
        <f>IF($Z1184=0,0,IF(AND(BI1184=0,M1185&gt;0),$AA1184,0))</f>
        <v>0</v>
      </c>
      <c r="BK1184" s="969">
        <f>$AA1184-BI1184-BJ1184</f>
        <v>0</v>
      </c>
      <c r="BL1184" s="204">
        <f t="shared" si="348"/>
        <v>0</v>
      </c>
      <c r="BM1184" s="204">
        <f t="shared" si="348"/>
        <v>0</v>
      </c>
      <c r="BN1184" s="204">
        <f t="shared" si="348"/>
        <v>0</v>
      </c>
      <c r="BO1184" s="204">
        <f t="shared" si="348"/>
        <v>0</v>
      </c>
      <c r="BP1184" s="204">
        <f t="shared" si="348"/>
        <v>0</v>
      </c>
      <c r="BQ1184" s="205">
        <f t="shared" si="348"/>
        <v>0</v>
      </c>
      <c r="BR1184" s="973">
        <f>IF($Z1184=1,0,IF(AND($Z1184=0,BM1184&gt;0),1,IF(AND($Z1184=0,BO1184&gt;0),1,IF(AND($Z1184=0,BQ1184&gt;0),1,0))))</f>
        <v>0</v>
      </c>
      <c r="BS1184" s="973">
        <f>IF($Z1184=0,0,IF(AND($Z1184=1,BL1184&gt;0),1,IF(AND($Z1184=1,BN1184&gt;0),1,IF(AND($Z1184=1,BP1184&gt;0),1,0))))</f>
        <v>0</v>
      </c>
      <c r="BT1184" s="978">
        <f>IF($Z1184=0,0,IF(BX1184+BZ1184+CB1184&gt;0,$AA1184,0))</f>
        <v>0</v>
      </c>
      <c r="BU1184" s="980">
        <f>IF($Z1184=0,0,IF(AND(BT1184=0,O1185&gt;0),$AA1184,0))</f>
        <v>0</v>
      </c>
      <c r="BV1184" s="969">
        <f>$AA1184-BT1184-BU1184</f>
        <v>0</v>
      </c>
      <c r="BW1184" s="204">
        <f t="shared" si="349"/>
        <v>0</v>
      </c>
      <c r="BX1184" s="204">
        <f t="shared" si="349"/>
        <v>0</v>
      </c>
      <c r="BY1184" s="204">
        <f t="shared" si="349"/>
        <v>0</v>
      </c>
      <c r="BZ1184" s="204">
        <f t="shared" si="349"/>
        <v>0</v>
      </c>
      <c r="CA1184" s="204">
        <f t="shared" si="349"/>
        <v>0</v>
      </c>
      <c r="CB1184" s="205">
        <f t="shared" si="349"/>
        <v>0</v>
      </c>
      <c r="CC1184" s="973">
        <f>IF($Z1184=1,0,IF(AND($Z1184=0,BX1184&gt;0),1,IF(AND($Z1184=0,BZ1184&gt;0),1,IF(AND($Z1184=0,CB1184&gt;0),1,0))))</f>
        <v>0</v>
      </c>
      <c r="CD1184" s="973">
        <f>IF($Z1184=0,0,IF(AND($Z1184=1,BW1184&gt;0),1,IF(AND($Z1184=1,BY1184&gt;0),1,IF(AND($Z1184=1,CA1184&gt;0),1,0))))</f>
        <v>0</v>
      </c>
      <c r="CE1184" s="11"/>
      <c r="CF1184" s="11"/>
      <c r="CG1184" s="11"/>
      <c r="CH1184" s="11"/>
      <c r="CI1184" s="11"/>
      <c r="CJ1184" s="11"/>
      <c r="CK1184" s="11"/>
      <c r="CL1184" s="11"/>
      <c r="CM1184" s="11"/>
    </row>
    <row r="1185" spans="1:91" ht="14.25" customHeight="1">
      <c r="A1185" s="950" t="str">
        <f>A1184</f>
        <v/>
      </c>
      <c r="B1185" s="57"/>
      <c r="C1185" s="2051"/>
      <c r="D1185" s="2053"/>
      <c r="E1185" s="2051"/>
      <c r="F1185" s="2772"/>
      <c r="G1185" s="1121">
        <f>Import!Q1882</f>
        <v>0</v>
      </c>
      <c r="H1185" s="2774"/>
      <c r="I1185" s="450"/>
      <c r="J1185" s="2775"/>
      <c r="K1185" s="450"/>
      <c r="L1185" s="2775"/>
      <c r="M1185" s="450"/>
      <c r="N1185" s="2775"/>
      <c r="O1185" s="450"/>
      <c r="P1185" s="2775"/>
      <c r="Q1185" s="11"/>
      <c r="R1185" s="11"/>
      <c r="S1185" s="397"/>
      <c r="T1185" s="419"/>
      <c r="U1185" s="444">
        <f>Import!N1883</f>
        <v>0</v>
      </c>
      <c r="V1185" s="11"/>
      <c r="W1185" s="306"/>
      <c r="X1185" s="306"/>
      <c r="Y1185" s="306"/>
      <c r="Z1185" s="11"/>
      <c r="AE1185" s="204"/>
      <c r="AF1185" s="204"/>
      <c r="AG1185" s="204"/>
      <c r="AH1185" s="204"/>
      <c r="AI1185" s="922"/>
      <c r="AJ1185" s="205"/>
      <c r="AK1185" s="973"/>
      <c r="AL1185" s="973">
        <f>AL1184</f>
        <v>0</v>
      </c>
      <c r="AP1185" s="204"/>
      <c r="AQ1185" s="204"/>
      <c r="AR1185" s="204"/>
      <c r="AS1185" s="204"/>
      <c r="AT1185" s="204"/>
      <c r="AU1185" s="205"/>
      <c r="AV1185" s="973"/>
      <c r="AW1185" s="973">
        <f>AW1184</f>
        <v>0</v>
      </c>
      <c r="BA1185" s="204"/>
      <c r="BB1185" s="204"/>
      <c r="BC1185" s="204"/>
      <c r="BD1185" s="204"/>
      <c r="BE1185" s="204"/>
      <c r="BF1185" s="205"/>
      <c r="BG1185" s="973"/>
      <c r="BH1185" s="973">
        <f>BH1184</f>
        <v>0</v>
      </c>
      <c r="BL1185" s="204"/>
      <c r="BM1185" s="204"/>
      <c r="BN1185" s="204"/>
      <c r="BO1185" s="204"/>
      <c r="BP1185" s="204"/>
      <c r="BQ1185" s="205"/>
      <c r="BR1185" s="973"/>
      <c r="BS1185" s="973">
        <f>BS1184</f>
        <v>0</v>
      </c>
      <c r="BW1185" s="204"/>
      <c r="BX1185" s="204"/>
      <c r="BY1185" s="204"/>
      <c r="BZ1185" s="204"/>
      <c r="CA1185" s="204"/>
      <c r="CB1185" s="205"/>
      <c r="CC1185" s="973"/>
      <c r="CD1185" s="973">
        <f>CD1184</f>
        <v>0</v>
      </c>
      <c r="CE1185" s="11"/>
      <c r="CF1185" s="11"/>
      <c r="CG1185" s="11"/>
      <c r="CH1185" s="11"/>
      <c r="CI1185" s="11"/>
      <c r="CJ1185" s="11"/>
      <c r="CK1185" s="11"/>
      <c r="CL1185" s="11"/>
      <c r="CM1185" s="11"/>
    </row>
    <row r="1186" spans="1:91" ht="24.75" customHeight="1">
      <c r="A1186" s="949" t="str">
        <f>IF(E1186&gt;0,"Wypełnione","")</f>
        <v/>
      </c>
      <c r="B1186" s="57"/>
      <c r="C1186" s="2050">
        <f>'Og s3a'!C1895</f>
        <v>0</v>
      </c>
      <c r="D1186" s="2052">
        <f>'Og s3a'!E1895</f>
        <v>0</v>
      </c>
      <c r="E1186" s="2050">
        <f>'Og s3a'!F1895</f>
        <v>0</v>
      </c>
      <c r="F1186" s="2771"/>
      <c r="G1186" s="448">
        <f>T1186</f>
        <v>0</v>
      </c>
      <c r="H1186" s="2773">
        <f>U1186</f>
        <v>0</v>
      </c>
      <c r="I1186" s="451"/>
      <c r="J1186" s="2775"/>
      <c r="K1186" s="451"/>
      <c r="L1186" s="2775"/>
      <c r="M1186" s="451"/>
      <c r="N1186" s="2775"/>
      <c r="O1186" s="451"/>
      <c r="P1186" s="2775"/>
      <c r="Q1186" s="11"/>
      <c r="R1186" s="11"/>
      <c r="S1186" s="396">
        <f>'Og s3a'!G1895</f>
        <v>0</v>
      </c>
      <c r="T1186" s="398">
        <f>'Og s3a'!D1895</f>
        <v>0</v>
      </c>
      <c r="U1186" s="444">
        <f>Import!N1884</f>
        <v>0</v>
      </c>
      <c r="V1186" s="11"/>
      <c r="W1186" s="306"/>
      <c r="X1186" s="306"/>
      <c r="Y1186" s="306"/>
      <c r="Z1186" s="970">
        <f>IF(F1186=AF$7,1,0)</f>
        <v>0</v>
      </c>
      <c r="AA1186" s="970">
        <f>Z1186*D1186</f>
        <v>0</v>
      </c>
      <c r="AB1186" s="978">
        <f>IF($Z1186=0,0,IF(AF1186+AH1186+AJ1186&gt;0,$AA1186,0))</f>
        <v>0</v>
      </c>
      <c r="AC1186" s="980">
        <f>IF($Z1186=0,0,IF(AND(AB1186=0,G1187&gt;0),$AA1186,0))</f>
        <v>0</v>
      </c>
      <c r="AD1186" s="969">
        <f>AA1186-AB1186-AC1186</f>
        <v>0</v>
      </c>
      <c r="AE1186" s="204">
        <f t="shared" si="345"/>
        <v>0</v>
      </c>
      <c r="AF1186" s="204">
        <f t="shared" si="345"/>
        <v>0</v>
      </c>
      <c r="AG1186" s="204">
        <f t="shared" si="345"/>
        <v>0</v>
      </c>
      <c r="AH1186" s="204">
        <f t="shared" si="345"/>
        <v>0</v>
      </c>
      <c r="AI1186" s="922">
        <f t="shared" si="345"/>
        <v>0</v>
      </c>
      <c r="AJ1186" s="205">
        <f t="shared" si="345"/>
        <v>0</v>
      </c>
      <c r="AK1186" s="973">
        <f>IF($Z1186=1,0,IF(AND($Z1186=0,AF1186&gt;0),1,IF(AND($Z1186=0,AH1186&gt;0),1,IF(AND($Z1186=0,AJ1186&gt;0),1,0))))</f>
        <v>0</v>
      </c>
      <c r="AL1186" s="973">
        <f>IF($Z1186=0,0,IF(AND($Z1186=1,AE1186&gt;0),1,IF(AND($Z1186=1,AG1186&gt;0),1,IF(AND($Z1186=1,AI1186&gt;0),1,0))))</f>
        <v>0</v>
      </c>
      <c r="AM1186" s="978">
        <f>IF($Z1186=0,0,IF(AQ1186+AS1186+AU1186&gt;0,$AA1186,0))</f>
        <v>0</v>
      </c>
      <c r="AN1186" s="980">
        <f>IF($Z1186=0,0,IF(AND(AM1186=0,I1187&gt;0),$AA1186,0))</f>
        <v>0</v>
      </c>
      <c r="AO1186" s="969">
        <f>$AA1186-AM1186-AN1186</f>
        <v>0</v>
      </c>
      <c r="AP1186" s="204">
        <f t="shared" si="346"/>
        <v>0</v>
      </c>
      <c r="AQ1186" s="204">
        <f t="shared" si="346"/>
        <v>0</v>
      </c>
      <c r="AR1186" s="204">
        <f t="shared" si="346"/>
        <v>0</v>
      </c>
      <c r="AS1186" s="204">
        <f t="shared" si="346"/>
        <v>0</v>
      </c>
      <c r="AT1186" s="204">
        <f t="shared" si="346"/>
        <v>0</v>
      </c>
      <c r="AU1186" s="205">
        <f t="shared" si="346"/>
        <v>0</v>
      </c>
      <c r="AV1186" s="973">
        <f>IF($Z1186=1,0,IF(AND($Z1186=0,AQ1186&gt;0),1,IF(AND($Z1186=0,AS1186&gt;0),1,IF(AND($Z1186=0,AU1186&gt;0),1,0))))</f>
        <v>0</v>
      </c>
      <c r="AW1186" s="973">
        <f>IF($Z1186=0,0,IF(AND($Z1186=1,AP1186&gt;0),1,IF(AND($Z1186=1,AR1186&gt;0),1,IF(AND($Z1186=1,AT1186&gt;0),1,0))))</f>
        <v>0</v>
      </c>
      <c r="AX1186" s="978">
        <f>IF($Z1186=0,0,IF(BB1186+BD1186+BF1186&gt;0,$AA1186,0))</f>
        <v>0</v>
      </c>
      <c r="AY1186" s="980">
        <f>IF($Z1186=0,0,IF(AND(AX1186=0,K1187&gt;0),$AA1186,0))</f>
        <v>0</v>
      </c>
      <c r="AZ1186" s="969">
        <f>$AA1186-AX1186-AY1186</f>
        <v>0</v>
      </c>
      <c r="BA1186" s="204">
        <f t="shared" si="347"/>
        <v>0</v>
      </c>
      <c r="BB1186" s="204">
        <f t="shared" si="347"/>
        <v>0</v>
      </c>
      <c r="BC1186" s="204">
        <f t="shared" si="347"/>
        <v>0</v>
      </c>
      <c r="BD1186" s="204">
        <f t="shared" si="347"/>
        <v>0</v>
      </c>
      <c r="BE1186" s="204">
        <f t="shared" si="347"/>
        <v>0</v>
      </c>
      <c r="BF1186" s="205">
        <f t="shared" si="347"/>
        <v>0</v>
      </c>
      <c r="BG1186" s="973">
        <f>IF($Z1186=1,0,IF(AND($Z1186=0,BB1186&gt;0),1,IF(AND($Z1186=0,BD1186&gt;0),1,IF(AND($Z1186=0,BF1186&gt;0),1,0))))</f>
        <v>0</v>
      </c>
      <c r="BH1186" s="973">
        <f>IF($Z1186=0,0,IF(AND($Z1186=1,BA1186&gt;0),1,IF(AND($Z1186=1,BC1186&gt;0),1,IF(AND($Z1186=1,BE1186&gt;0),1,0))))</f>
        <v>0</v>
      </c>
      <c r="BI1186" s="978">
        <f>IF($Z1186=0,0,IF(BM1186+BO1186+BQ1186&gt;0,$AA1186,0))</f>
        <v>0</v>
      </c>
      <c r="BJ1186" s="980">
        <f>IF($Z1186=0,0,IF(AND(BI1186=0,M1187&gt;0),$AA1186,0))</f>
        <v>0</v>
      </c>
      <c r="BK1186" s="969">
        <f>$AA1186-BI1186-BJ1186</f>
        <v>0</v>
      </c>
      <c r="BL1186" s="204">
        <f t="shared" si="348"/>
        <v>0</v>
      </c>
      <c r="BM1186" s="204">
        <f t="shared" si="348"/>
        <v>0</v>
      </c>
      <c r="BN1186" s="204">
        <f t="shared" si="348"/>
        <v>0</v>
      </c>
      <c r="BO1186" s="204">
        <f t="shared" si="348"/>
        <v>0</v>
      </c>
      <c r="BP1186" s="204">
        <f t="shared" si="348"/>
        <v>0</v>
      </c>
      <c r="BQ1186" s="205">
        <f t="shared" si="348"/>
        <v>0</v>
      </c>
      <c r="BR1186" s="973">
        <f>IF($Z1186=1,0,IF(AND($Z1186=0,BM1186&gt;0),1,IF(AND($Z1186=0,BO1186&gt;0),1,IF(AND($Z1186=0,BQ1186&gt;0),1,0))))</f>
        <v>0</v>
      </c>
      <c r="BS1186" s="973">
        <f>IF($Z1186=0,0,IF(AND($Z1186=1,BL1186&gt;0),1,IF(AND($Z1186=1,BN1186&gt;0),1,IF(AND($Z1186=1,BP1186&gt;0),1,0))))</f>
        <v>0</v>
      </c>
      <c r="BT1186" s="978">
        <f>IF($Z1186=0,0,IF(BX1186+BZ1186+CB1186&gt;0,$AA1186,0))</f>
        <v>0</v>
      </c>
      <c r="BU1186" s="980">
        <f>IF($Z1186=0,0,IF(AND(BT1186=0,O1187&gt;0),$AA1186,0))</f>
        <v>0</v>
      </c>
      <c r="BV1186" s="969">
        <f>$AA1186-BT1186-BU1186</f>
        <v>0</v>
      </c>
      <c r="BW1186" s="204">
        <f t="shared" si="349"/>
        <v>0</v>
      </c>
      <c r="BX1186" s="204">
        <f t="shared" si="349"/>
        <v>0</v>
      </c>
      <c r="BY1186" s="204">
        <f t="shared" si="349"/>
        <v>0</v>
      </c>
      <c r="BZ1186" s="204">
        <f t="shared" si="349"/>
        <v>0</v>
      </c>
      <c r="CA1186" s="204">
        <f t="shared" si="349"/>
        <v>0</v>
      </c>
      <c r="CB1186" s="205">
        <f t="shared" si="349"/>
        <v>0</v>
      </c>
      <c r="CC1186" s="973">
        <f>IF($Z1186=1,0,IF(AND($Z1186=0,BX1186&gt;0),1,IF(AND($Z1186=0,BZ1186&gt;0),1,IF(AND($Z1186=0,CB1186&gt;0),1,0))))</f>
        <v>0</v>
      </c>
      <c r="CD1186" s="973">
        <f>IF($Z1186=0,0,IF(AND($Z1186=1,BW1186&gt;0),1,IF(AND($Z1186=1,BY1186&gt;0),1,IF(AND($Z1186=1,CA1186&gt;0),1,0))))</f>
        <v>0</v>
      </c>
      <c r="CE1186" s="11"/>
      <c r="CF1186" s="11"/>
      <c r="CG1186" s="11"/>
      <c r="CH1186" s="11"/>
      <c r="CI1186" s="11"/>
      <c r="CJ1186" s="11"/>
      <c r="CK1186" s="11"/>
      <c r="CL1186" s="11"/>
      <c r="CM1186" s="11"/>
    </row>
    <row r="1187" spans="1:91" ht="14.25" customHeight="1">
      <c r="A1187" s="950" t="str">
        <f>A1186</f>
        <v/>
      </c>
      <c r="B1187" s="57"/>
      <c r="C1187" s="2051"/>
      <c r="D1187" s="2053"/>
      <c r="E1187" s="2051"/>
      <c r="F1187" s="2772"/>
      <c r="G1187" s="1121">
        <f>Import!Q1884</f>
        <v>0</v>
      </c>
      <c r="H1187" s="2774"/>
      <c r="I1187" s="450"/>
      <c r="J1187" s="2775"/>
      <c r="K1187" s="450"/>
      <c r="L1187" s="2775"/>
      <c r="M1187" s="450"/>
      <c r="N1187" s="2775"/>
      <c r="O1187" s="450"/>
      <c r="P1187" s="2775"/>
      <c r="Q1187" s="11"/>
      <c r="R1187" s="11"/>
      <c r="S1187" s="397"/>
      <c r="T1187" s="419"/>
      <c r="U1187" s="444">
        <f>Import!N1885</f>
        <v>0</v>
      </c>
      <c r="V1187" s="11"/>
      <c r="W1187" s="306"/>
      <c r="X1187" s="306"/>
      <c r="Y1187" s="306"/>
      <c r="Z1187" s="11"/>
      <c r="AE1187" s="204"/>
      <c r="AF1187" s="204"/>
      <c r="AG1187" s="204"/>
      <c r="AH1187" s="204"/>
      <c r="AI1187" s="922"/>
      <c r="AJ1187" s="205"/>
      <c r="AK1187" s="973"/>
      <c r="AL1187" s="973">
        <f>AL1186</f>
        <v>0</v>
      </c>
      <c r="AP1187" s="204"/>
      <c r="AQ1187" s="204"/>
      <c r="AR1187" s="204"/>
      <c r="AS1187" s="204"/>
      <c r="AT1187" s="204"/>
      <c r="AU1187" s="205"/>
      <c r="AV1187" s="973"/>
      <c r="AW1187" s="973">
        <f>AW1186</f>
        <v>0</v>
      </c>
      <c r="BA1187" s="204"/>
      <c r="BB1187" s="204"/>
      <c r="BC1187" s="204"/>
      <c r="BD1187" s="204"/>
      <c r="BE1187" s="204"/>
      <c r="BF1187" s="205"/>
      <c r="BG1187" s="973"/>
      <c r="BH1187" s="973">
        <f>BH1186</f>
        <v>0</v>
      </c>
      <c r="BL1187" s="204"/>
      <c r="BM1187" s="204"/>
      <c r="BN1187" s="204"/>
      <c r="BO1187" s="204"/>
      <c r="BP1187" s="204"/>
      <c r="BQ1187" s="205"/>
      <c r="BR1187" s="973"/>
      <c r="BS1187" s="973">
        <f>BS1186</f>
        <v>0</v>
      </c>
      <c r="BW1187" s="204"/>
      <c r="BX1187" s="204"/>
      <c r="BY1187" s="204"/>
      <c r="BZ1187" s="204"/>
      <c r="CA1187" s="204"/>
      <c r="CB1187" s="205"/>
      <c r="CC1187" s="973"/>
      <c r="CD1187" s="973">
        <f>CD1186</f>
        <v>0</v>
      </c>
      <c r="CE1187" s="11"/>
      <c r="CF1187" s="11"/>
      <c r="CG1187" s="11"/>
      <c r="CH1187" s="11"/>
      <c r="CI1187" s="11"/>
      <c r="CJ1187" s="11"/>
      <c r="CK1187" s="11"/>
      <c r="CL1187" s="11"/>
      <c r="CM1187" s="11"/>
    </row>
    <row r="1188" spans="1:91" ht="24.75" customHeight="1">
      <c r="A1188" s="949" t="str">
        <f>IF(E1188&gt;0,"Wypełnione","")</f>
        <v/>
      </c>
      <c r="B1188" s="57"/>
      <c r="C1188" s="2050">
        <f>'Og s3a'!C1897</f>
        <v>0</v>
      </c>
      <c r="D1188" s="2052">
        <f>'Og s3a'!E1897</f>
        <v>0</v>
      </c>
      <c r="E1188" s="2050">
        <f>'Og s3a'!F1897</f>
        <v>0</v>
      </c>
      <c r="F1188" s="2771"/>
      <c r="G1188" s="448">
        <f>T1188</f>
        <v>0</v>
      </c>
      <c r="H1188" s="2773">
        <f>U1188</f>
        <v>0</v>
      </c>
      <c r="I1188" s="451"/>
      <c r="J1188" s="2775"/>
      <c r="K1188" s="451"/>
      <c r="L1188" s="2775"/>
      <c r="M1188" s="451"/>
      <c r="N1188" s="2775"/>
      <c r="O1188" s="451"/>
      <c r="P1188" s="2775"/>
      <c r="Q1188" s="11"/>
      <c r="R1188" s="11"/>
      <c r="S1188" s="396">
        <f>'Og s3a'!G1897</f>
        <v>0</v>
      </c>
      <c r="T1188" s="398">
        <f>'Og s3a'!D1897</f>
        <v>0</v>
      </c>
      <c r="U1188" s="444">
        <f>Import!N1886</f>
        <v>0</v>
      </c>
      <c r="V1188" s="11"/>
      <c r="W1188" s="306"/>
      <c r="X1188" s="306"/>
      <c r="Y1188" s="306"/>
      <c r="Z1188" s="970">
        <f>IF(F1188=AF$7,1,0)</f>
        <v>0</v>
      </c>
      <c r="AA1188" s="970">
        <f>Z1188*D1188</f>
        <v>0</v>
      </c>
      <c r="AB1188" s="978">
        <f>IF($Z1188=0,0,IF(AF1188+AH1188+AJ1188&gt;0,$AA1188,0))</f>
        <v>0</v>
      </c>
      <c r="AC1188" s="980">
        <f>IF($Z1188=0,0,IF(AND(AB1188=0,G1189&gt;0),$AA1188,0))</f>
        <v>0</v>
      </c>
      <c r="AD1188" s="969">
        <f>AA1188-AB1188-AC1188</f>
        <v>0</v>
      </c>
      <c r="AE1188" s="204">
        <f t="shared" si="345"/>
        <v>0</v>
      </c>
      <c r="AF1188" s="204">
        <f t="shared" si="345"/>
        <v>0</v>
      </c>
      <c r="AG1188" s="204">
        <f t="shared" si="345"/>
        <v>0</v>
      </c>
      <c r="AH1188" s="204">
        <f t="shared" si="345"/>
        <v>0</v>
      </c>
      <c r="AI1188" s="922">
        <f t="shared" si="345"/>
        <v>0</v>
      </c>
      <c r="AJ1188" s="205">
        <f t="shared" si="345"/>
        <v>0</v>
      </c>
      <c r="AK1188" s="973">
        <f>IF($Z1188=1,0,IF(AND($Z1188=0,AF1188&gt;0),1,IF(AND($Z1188=0,AH1188&gt;0),1,IF(AND($Z1188=0,AJ1188&gt;0),1,0))))</f>
        <v>0</v>
      </c>
      <c r="AL1188" s="973">
        <f>IF($Z1188=0,0,IF(AND($Z1188=1,AE1188&gt;0),1,IF(AND($Z1188=1,AG1188&gt;0),1,IF(AND($Z1188=1,AI1188&gt;0),1,0))))</f>
        <v>0</v>
      </c>
      <c r="AM1188" s="978">
        <f>IF($Z1188=0,0,IF(AQ1188+AS1188+AU1188&gt;0,$AA1188,0))</f>
        <v>0</v>
      </c>
      <c r="AN1188" s="980">
        <f>IF($Z1188=0,0,IF(AND(AM1188=0,I1189&gt;0),$AA1188,0))</f>
        <v>0</v>
      </c>
      <c r="AO1188" s="969">
        <f>$AA1188-AM1188-AN1188</f>
        <v>0</v>
      </c>
      <c r="AP1188" s="204">
        <f t="shared" si="346"/>
        <v>0</v>
      </c>
      <c r="AQ1188" s="204">
        <f t="shared" si="346"/>
        <v>0</v>
      </c>
      <c r="AR1188" s="204">
        <f t="shared" si="346"/>
        <v>0</v>
      </c>
      <c r="AS1188" s="204">
        <f t="shared" si="346"/>
        <v>0</v>
      </c>
      <c r="AT1188" s="204">
        <f t="shared" si="346"/>
        <v>0</v>
      </c>
      <c r="AU1188" s="205">
        <f t="shared" si="346"/>
        <v>0</v>
      </c>
      <c r="AV1188" s="973">
        <f>IF($Z1188=1,0,IF(AND($Z1188=0,AQ1188&gt;0),1,IF(AND($Z1188=0,AS1188&gt;0),1,IF(AND($Z1188=0,AU1188&gt;0),1,0))))</f>
        <v>0</v>
      </c>
      <c r="AW1188" s="973">
        <f>IF($Z1188=0,0,IF(AND($Z1188=1,AP1188&gt;0),1,IF(AND($Z1188=1,AR1188&gt;0),1,IF(AND($Z1188=1,AT1188&gt;0),1,0))))</f>
        <v>0</v>
      </c>
      <c r="AX1188" s="978">
        <f>IF($Z1188=0,0,IF(BB1188+BD1188+BF1188&gt;0,$AA1188,0))</f>
        <v>0</v>
      </c>
      <c r="AY1188" s="980">
        <f>IF($Z1188=0,0,IF(AND(AX1188=0,K1189&gt;0),$AA1188,0))</f>
        <v>0</v>
      </c>
      <c r="AZ1188" s="969">
        <f>$AA1188-AX1188-AY1188</f>
        <v>0</v>
      </c>
      <c r="BA1188" s="204">
        <f t="shared" si="347"/>
        <v>0</v>
      </c>
      <c r="BB1188" s="204">
        <f t="shared" si="347"/>
        <v>0</v>
      </c>
      <c r="BC1188" s="204">
        <f t="shared" si="347"/>
        <v>0</v>
      </c>
      <c r="BD1188" s="204">
        <f t="shared" si="347"/>
        <v>0</v>
      </c>
      <c r="BE1188" s="204">
        <f t="shared" si="347"/>
        <v>0</v>
      </c>
      <c r="BF1188" s="205">
        <f t="shared" si="347"/>
        <v>0</v>
      </c>
      <c r="BG1188" s="973">
        <f>IF($Z1188=1,0,IF(AND($Z1188=0,BB1188&gt;0),1,IF(AND($Z1188=0,BD1188&gt;0),1,IF(AND($Z1188=0,BF1188&gt;0),1,0))))</f>
        <v>0</v>
      </c>
      <c r="BH1188" s="973">
        <f>IF($Z1188=0,0,IF(AND($Z1188=1,BA1188&gt;0),1,IF(AND($Z1188=1,BC1188&gt;0),1,IF(AND($Z1188=1,BE1188&gt;0),1,0))))</f>
        <v>0</v>
      </c>
      <c r="BI1188" s="978">
        <f>IF($Z1188=0,0,IF(BM1188+BO1188+BQ1188&gt;0,$AA1188,0))</f>
        <v>0</v>
      </c>
      <c r="BJ1188" s="980">
        <f>IF($Z1188=0,0,IF(AND(BI1188=0,M1189&gt;0),$AA1188,0))</f>
        <v>0</v>
      </c>
      <c r="BK1188" s="969">
        <f>$AA1188-BI1188-BJ1188</f>
        <v>0</v>
      </c>
      <c r="BL1188" s="204">
        <f t="shared" si="348"/>
        <v>0</v>
      </c>
      <c r="BM1188" s="204">
        <f t="shared" si="348"/>
        <v>0</v>
      </c>
      <c r="BN1188" s="204">
        <f t="shared" si="348"/>
        <v>0</v>
      </c>
      <c r="BO1188" s="204">
        <f t="shared" si="348"/>
        <v>0</v>
      </c>
      <c r="BP1188" s="204">
        <f t="shared" si="348"/>
        <v>0</v>
      </c>
      <c r="BQ1188" s="205">
        <f t="shared" si="348"/>
        <v>0</v>
      </c>
      <c r="BR1188" s="973">
        <f>IF($Z1188=1,0,IF(AND($Z1188=0,BM1188&gt;0),1,IF(AND($Z1188=0,BO1188&gt;0),1,IF(AND($Z1188=0,BQ1188&gt;0),1,0))))</f>
        <v>0</v>
      </c>
      <c r="BS1188" s="973">
        <f>IF($Z1188=0,0,IF(AND($Z1188=1,BL1188&gt;0),1,IF(AND($Z1188=1,BN1188&gt;0),1,IF(AND($Z1188=1,BP1188&gt;0),1,0))))</f>
        <v>0</v>
      </c>
      <c r="BT1188" s="978">
        <f>IF($Z1188=0,0,IF(BX1188+BZ1188+CB1188&gt;0,$AA1188,0))</f>
        <v>0</v>
      </c>
      <c r="BU1188" s="980">
        <f>IF($Z1188=0,0,IF(AND(BT1188=0,O1189&gt;0),$AA1188,0))</f>
        <v>0</v>
      </c>
      <c r="BV1188" s="969">
        <f>$AA1188-BT1188-BU1188</f>
        <v>0</v>
      </c>
      <c r="BW1188" s="204">
        <f t="shared" si="349"/>
        <v>0</v>
      </c>
      <c r="BX1188" s="204">
        <f t="shared" si="349"/>
        <v>0</v>
      </c>
      <c r="BY1188" s="204">
        <f t="shared" si="349"/>
        <v>0</v>
      </c>
      <c r="BZ1188" s="204">
        <f t="shared" si="349"/>
        <v>0</v>
      </c>
      <c r="CA1188" s="204">
        <f t="shared" si="349"/>
        <v>0</v>
      </c>
      <c r="CB1188" s="205">
        <f t="shared" si="349"/>
        <v>0</v>
      </c>
      <c r="CC1188" s="973">
        <f>IF($Z1188=1,0,IF(AND($Z1188=0,BX1188&gt;0),1,IF(AND($Z1188=0,BZ1188&gt;0),1,IF(AND($Z1188=0,CB1188&gt;0),1,0))))</f>
        <v>0</v>
      </c>
      <c r="CD1188" s="973">
        <f>IF($Z1188=0,0,IF(AND($Z1188=1,BW1188&gt;0),1,IF(AND($Z1188=1,BY1188&gt;0),1,IF(AND($Z1188=1,CA1188&gt;0),1,0))))</f>
        <v>0</v>
      </c>
      <c r="CE1188" s="11"/>
      <c r="CF1188" s="11"/>
      <c r="CG1188" s="11"/>
      <c r="CH1188" s="11"/>
      <c r="CI1188" s="11"/>
      <c r="CJ1188" s="11"/>
      <c r="CK1188" s="11"/>
      <c r="CL1188" s="11"/>
      <c r="CM1188" s="11"/>
    </row>
    <row r="1189" spans="1:91" ht="14.25" customHeight="1">
      <c r="A1189" s="950" t="str">
        <f>A1188</f>
        <v/>
      </c>
      <c r="B1189" s="57"/>
      <c r="C1189" s="2051"/>
      <c r="D1189" s="2053"/>
      <c r="E1189" s="2051"/>
      <c r="F1189" s="2772"/>
      <c r="G1189" s="1121">
        <f>Import!Q1886</f>
        <v>0</v>
      </c>
      <c r="H1189" s="2774"/>
      <c r="I1189" s="450"/>
      <c r="J1189" s="2775"/>
      <c r="K1189" s="450"/>
      <c r="L1189" s="2775"/>
      <c r="M1189" s="450"/>
      <c r="N1189" s="2775"/>
      <c r="O1189" s="450"/>
      <c r="P1189" s="2775"/>
      <c r="Q1189" s="11"/>
      <c r="R1189" s="11"/>
      <c r="S1189" s="397"/>
      <c r="T1189" s="419"/>
      <c r="U1189" s="444">
        <f>Import!N1887</f>
        <v>0</v>
      </c>
      <c r="V1189" s="11"/>
      <c r="W1189" s="306"/>
      <c r="X1189" s="306"/>
      <c r="Y1189" s="306"/>
      <c r="Z1189" s="11"/>
      <c r="AE1189" s="204"/>
      <c r="AF1189" s="204"/>
      <c r="AG1189" s="204"/>
      <c r="AH1189" s="204"/>
      <c r="AI1189" s="922"/>
      <c r="AJ1189" s="205"/>
      <c r="AK1189" s="973"/>
      <c r="AL1189" s="973">
        <f>AL1188</f>
        <v>0</v>
      </c>
      <c r="AP1189" s="204"/>
      <c r="AQ1189" s="204"/>
      <c r="AR1189" s="204"/>
      <c r="AS1189" s="204"/>
      <c r="AT1189" s="204"/>
      <c r="AU1189" s="205"/>
      <c r="AV1189" s="973"/>
      <c r="AW1189" s="973">
        <f>AW1188</f>
        <v>0</v>
      </c>
      <c r="BA1189" s="204"/>
      <c r="BB1189" s="204"/>
      <c r="BC1189" s="204"/>
      <c r="BD1189" s="204"/>
      <c r="BE1189" s="204"/>
      <c r="BF1189" s="205"/>
      <c r="BG1189" s="973"/>
      <c r="BH1189" s="973">
        <f>BH1188</f>
        <v>0</v>
      </c>
      <c r="BL1189" s="204"/>
      <c r="BM1189" s="204"/>
      <c r="BN1189" s="204"/>
      <c r="BO1189" s="204"/>
      <c r="BP1189" s="204"/>
      <c r="BQ1189" s="205"/>
      <c r="BR1189" s="973"/>
      <c r="BS1189" s="973">
        <f>BS1188</f>
        <v>0</v>
      </c>
      <c r="BW1189" s="204"/>
      <c r="BX1189" s="204"/>
      <c r="BY1189" s="204"/>
      <c r="BZ1189" s="204"/>
      <c r="CA1189" s="204"/>
      <c r="CB1189" s="205"/>
      <c r="CC1189" s="973"/>
      <c r="CD1189" s="973">
        <f>CD1188</f>
        <v>0</v>
      </c>
      <c r="CE1189" s="11"/>
      <c r="CF1189" s="11"/>
      <c r="CG1189" s="11"/>
      <c r="CH1189" s="11"/>
      <c r="CI1189" s="11"/>
      <c r="CJ1189" s="11"/>
      <c r="CK1189" s="11"/>
      <c r="CL1189" s="11"/>
      <c r="CM1189" s="11"/>
    </row>
    <row r="1190" spans="1:91" ht="24.75" customHeight="1">
      <c r="A1190" s="949" t="str">
        <f>IF(E1190&gt;0,"Wypełnione","")</f>
        <v/>
      </c>
      <c r="B1190" s="57"/>
      <c r="C1190" s="2050">
        <f>'Og s3a'!C1899</f>
        <v>0</v>
      </c>
      <c r="D1190" s="2052">
        <f>'Og s3a'!E1899</f>
        <v>0</v>
      </c>
      <c r="E1190" s="2050">
        <f>'Og s3a'!F1899</f>
        <v>0</v>
      </c>
      <c r="F1190" s="2771"/>
      <c r="G1190" s="448">
        <f>T1190</f>
        <v>0</v>
      </c>
      <c r="H1190" s="2773">
        <f>U1190</f>
        <v>0</v>
      </c>
      <c r="I1190" s="451"/>
      <c r="J1190" s="2775"/>
      <c r="K1190" s="451"/>
      <c r="L1190" s="2775"/>
      <c r="M1190" s="451"/>
      <c r="N1190" s="2775"/>
      <c r="O1190" s="451"/>
      <c r="P1190" s="2775"/>
      <c r="Q1190" s="11"/>
      <c r="R1190" s="11"/>
      <c r="S1190" s="396">
        <f>'Og s3a'!G1899</f>
        <v>0</v>
      </c>
      <c r="T1190" s="398">
        <f>'Og s3a'!D1899</f>
        <v>0</v>
      </c>
      <c r="U1190" s="444">
        <f>Import!N1888</f>
        <v>0</v>
      </c>
      <c r="V1190" s="11"/>
      <c r="W1190" s="306"/>
      <c r="X1190" s="306"/>
      <c r="Y1190" s="306"/>
      <c r="Z1190" s="970">
        <f>IF(F1190=AF$7,1,0)</f>
        <v>0</v>
      </c>
      <c r="AA1190" s="970">
        <f>Z1190*D1190</f>
        <v>0</v>
      </c>
      <c r="AB1190" s="978">
        <f>IF($Z1190=0,0,IF(AF1190+AH1190+AJ1190&gt;0,$AA1190,0))</f>
        <v>0</v>
      </c>
      <c r="AC1190" s="980">
        <f>IF($Z1190=0,0,IF(AND(AB1190=0,G1191&gt;0),$AA1190,0))</f>
        <v>0</v>
      </c>
      <c r="AD1190" s="969">
        <f>AA1190-AB1190-AC1190</f>
        <v>0</v>
      </c>
      <c r="AE1190" s="204">
        <f t="shared" si="345"/>
        <v>0</v>
      </c>
      <c r="AF1190" s="204">
        <f t="shared" si="345"/>
        <v>0</v>
      </c>
      <c r="AG1190" s="204">
        <f t="shared" si="345"/>
        <v>0</v>
      </c>
      <c r="AH1190" s="204">
        <f t="shared" si="345"/>
        <v>0</v>
      </c>
      <c r="AI1190" s="922">
        <f t="shared" si="345"/>
        <v>0</v>
      </c>
      <c r="AJ1190" s="205">
        <f t="shared" si="345"/>
        <v>0</v>
      </c>
      <c r="AK1190" s="973">
        <f>IF($Z1190=1,0,IF(AND($Z1190=0,AF1190&gt;0),1,IF(AND($Z1190=0,AH1190&gt;0),1,IF(AND($Z1190=0,AJ1190&gt;0),1,0))))</f>
        <v>0</v>
      </c>
      <c r="AL1190" s="973">
        <f>IF($Z1190=0,0,IF(AND($Z1190=1,AE1190&gt;0),1,IF(AND($Z1190=1,AG1190&gt;0),1,IF(AND($Z1190=1,AI1190&gt;0),1,0))))</f>
        <v>0</v>
      </c>
      <c r="AM1190" s="978">
        <f>IF($Z1190=0,0,IF(AQ1190+AS1190+AU1190&gt;0,$AA1190,0))</f>
        <v>0</v>
      </c>
      <c r="AN1190" s="980">
        <f>IF($Z1190=0,0,IF(AND(AM1190=0,I1191&gt;0),$AA1190,0))</f>
        <v>0</v>
      </c>
      <c r="AO1190" s="969">
        <f>$AA1190-AM1190-AN1190</f>
        <v>0</v>
      </c>
      <c r="AP1190" s="204">
        <f t="shared" si="346"/>
        <v>0</v>
      </c>
      <c r="AQ1190" s="204">
        <f t="shared" si="346"/>
        <v>0</v>
      </c>
      <c r="AR1190" s="204">
        <f t="shared" si="346"/>
        <v>0</v>
      </c>
      <c r="AS1190" s="204">
        <f t="shared" si="346"/>
        <v>0</v>
      </c>
      <c r="AT1190" s="204">
        <f t="shared" si="346"/>
        <v>0</v>
      </c>
      <c r="AU1190" s="205">
        <f t="shared" si="346"/>
        <v>0</v>
      </c>
      <c r="AV1190" s="973">
        <f>IF($Z1190=1,0,IF(AND($Z1190=0,AQ1190&gt;0),1,IF(AND($Z1190=0,AS1190&gt;0),1,IF(AND($Z1190=0,AU1190&gt;0),1,0))))</f>
        <v>0</v>
      </c>
      <c r="AW1190" s="973">
        <f>IF($Z1190=0,0,IF(AND($Z1190=1,AP1190&gt;0),1,IF(AND($Z1190=1,AR1190&gt;0),1,IF(AND($Z1190=1,AT1190&gt;0),1,0))))</f>
        <v>0</v>
      </c>
      <c r="AX1190" s="978">
        <f>IF($Z1190=0,0,IF(BB1190+BD1190+BF1190&gt;0,$AA1190,0))</f>
        <v>0</v>
      </c>
      <c r="AY1190" s="980">
        <f>IF($Z1190=0,0,IF(AND(AX1190=0,K1191&gt;0),$AA1190,0))</f>
        <v>0</v>
      </c>
      <c r="AZ1190" s="969">
        <f>$AA1190-AX1190-AY1190</f>
        <v>0</v>
      </c>
      <c r="BA1190" s="204">
        <f t="shared" si="347"/>
        <v>0</v>
      </c>
      <c r="BB1190" s="204">
        <f t="shared" si="347"/>
        <v>0</v>
      </c>
      <c r="BC1190" s="204">
        <f t="shared" si="347"/>
        <v>0</v>
      </c>
      <c r="BD1190" s="204">
        <f t="shared" si="347"/>
        <v>0</v>
      </c>
      <c r="BE1190" s="204">
        <f t="shared" si="347"/>
        <v>0</v>
      </c>
      <c r="BF1190" s="205">
        <f t="shared" si="347"/>
        <v>0</v>
      </c>
      <c r="BG1190" s="973">
        <f>IF($Z1190=1,0,IF(AND($Z1190=0,BB1190&gt;0),1,IF(AND($Z1190=0,BD1190&gt;0),1,IF(AND($Z1190=0,BF1190&gt;0),1,0))))</f>
        <v>0</v>
      </c>
      <c r="BH1190" s="973">
        <f>IF($Z1190=0,0,IF(AND($Z1190=1,BA1190&gt;0),1,IF(AND($Z1190=1,BC1190&gt;0),1,IF(AND($Z1190=1,BE1190&gt;0),1,0))))</f>
        <v>0</v>
      </c>
      <c r="BI1190" s="978">
        <f>IF($Z1190=0,0,IF(BM1190+BO1190+BQ1190&gt;0,$AA1190,0))</f>
        <v>0</v>
      </c>
      <c r="BJ1190" s="980">
        <f>IF($Z1190=0,0,IF(AND(BI1190=0,M1191&gt;0),$AA1190,0))</f>
        <v>0</v>
      </c>
      <c r="BK1190" s="969">
        <f>$AA1190-BI1190-BJ1190</f>
        <v>0</v>
      </c>
      <c r="BL1190" s="204">
        <f t="shared" si="348"/>
        <v>0</v>
      </c>
      <c r="BM1190" s="204">
        <f t="shared" si="348"/>
        <v>0</v>
      </c>
      <c r="BN1190" s="204">
        <f t="shared" si="348"/>
        <v>0</v>
      </c>
      <c r="BO1190" s="204">
        <f t="shared" si="348"/>
        <v>0</v>
      </c>
      <c r="BP1190" s="204">
        <f t="shared" si="348"/>
        <v>0</v>
      </c>
      <c r="BQ1190" s="205">
        <f t="shared" si="348"/>
        <v>0</v>
      </c>
      <c r="BR1190" s="973">
        <f>IF($Z1190=1,0,IF(AND($Z1190=0,BM1190&gt;0),1,IF(AND($Z1190=0,BO1190&gt;0),1,IF(AND($Z1190=0,BQ1190&gt;0),1,0))))</f>
        <v>0</v>
      </c>
      <c r="BS1190" s="973">
        <f>IF($Z1190=0,0,IF(AND($Z1190=1,BL1190&gt;0),1,IF(AND($Z1190=1,BN1190&gt;0),1,IF(AND($Z1190=1,BP1190&gt;0),1,0))))</f>
        <v>0</v>
      </c>
      <c r="BT1190" s="978">
        <f>IF($Z1190=0,0,IF(BX1190+BZ1190+CB1190&gt;0,$AA1190,0))</f>
        <v>0</v>
      </c>
      <c r="BU1190" s="980">
        <f>IF($Z1190=0,0,IF(AND(BT1190=0,O1191&gt;0),$AA1190,0))</f>
        <v>0</v>
      </c>
      <c r="BV1190" s="969">
        <f>$AA1190-BT1190-BU1190</f>
        <v>0</v>
      </c>
      <c r="BW1190" s="204">
        <f t="shared" si="349"/>
        <v>0</v>
      </c>
      <c r="BX1190" s="204">
        <f t="shared" si="349"/>
        <v>0</v>
      </c>
      <c r="BY1190" s="204">
        <f t="shared" si="349"/>
        <v>0</v>
      </c>
      <c r="BZ1190" s="204">
        <f t="shared" si="349"/>
        <v>0</v>
      </c>
      <c r="CA1190" s="204">
        <f t="shared" si="349"/>
        <v>0</v>
      </c>
      <c r="CB1190" s="205">
        <f t="shared" si="349"/>
        <v>0</v>
      </c>
      <c r="CC1190" s="973">
        <f>IF($Z1190=1,0,IF(AND($Z1190=0,BX1190&gt;0),1,IF(AND($Z1190=0,BZ1190&gt;0),1,IF(AND($Z1190=0,CB1190&gt;0),1,0))))</f>
        <v>0</v>
      </c>
      <c r="CD1190" s="973">
        <f>IF($Z1190=0,0,IF(AND($Z1190=1,BW1190&gt;0),1,IF(AND($Z1190=1,BY1190&gt;0),1,IF(AND($Z1190=1,CA1190&gt;0),1,0))))</f>
        <v>0</v>
      </c>
      <c r="CE1190" s="11"/>
      <c r="CF1190" s="11"/>
      <c r="CG1190" s="11"/>
      <c r="CH1190" s="11"/>
      <c r="CI1190" s="11"/>
      <c r="CJ1190" s="11"/>
      <c r="CK1190" s="11"/>
      <c r="CL1190" s="11"/>
      <c r="CM1190" s="11"/>
    </row>
    <row r="1191" spans="1:91" ht="14.25" customHeight="1">
      <c r="A1191" s="950" t="str">
        <f>A1190</f>
        <v/>
      </c>
      <c r="B1191" s="57"/>
      <c r="C1191" s="2051"/>
      <c r="D1191" s="2053"/>
      <c r="E1191" s="2051"/>
      <c r="F1191" s="2772"/>
      <c r="G1191" s="1121">
        <f>Import!Q1888</f>
        <v>0</v>
      </c>
      <c r="H1191" s="2774"/>
      <c r="I1191" s="450"/>
      <c r="J1191" s="2775"/>
      <c r="K1191" s="450"/>
      <c r="L1191" s="2775"/>
      <c r="M1191" s="450"/>
      <c r="N1191" s="2775"/>
      <c r="O1191" s="450"/>
      <c r="P1191" s="2775"/>
      <c r="Q1191" s="11"/>
      <c r="R1191" s="11"/>
      <c r="S1191" s="397"/>
      <c r="T1191" s="419"/>
      <c r="U1191" s="444">
        <f>Import!N1889</f>
        <v>0</v>
      </c>
      <c r="V1191" s="11"/>
      <c r="W1191" s="306"/>
      <c r="X1191" s="306"/>
      <c r="Y1191" s="306"/>
      <c r="Z1191" s="11"/>
      <c r="AE1191" s="204"/>
      <c r="AF1191" s="204"/>
      <c r="AG1191" s="204"/>
      <c r="AH1191" s="204"/>
      <c r="AI1191" s="922"/>
      <c r="AJ1191" s="205"/>
      <c r="AK1191" s="973"/>
      <c r="AL1191" s="973">
        <f>AL1190</f>
        <v>0</v>
      </c>
      <c r="AP1191" s="204"/>
      <c r="AQ1191" s="204"/>
      <c r="AR1191" s="204"/>
      <c r="AS1191" s="204"/>
      <c r="AT1191" s="204"/>
      <c r="AU1191" s="205"/>
      <c r="AV1191" s="973"/>
      <c r="AW1191" s="973">
        <f>AW1190</f>
        <v>0</v>
      </c>
      <c r="BA1191" s="204"/>
      <c r="BB1191" s="204"/>
      <c r="BC1191" s="204"/>
      <c r="BD1191" s="204"/>
      <c r="BE1191" s="204"/>
      <c r="BF1191" s="205"/>
      <c r="BG1191" s="973"/>
      <c r="BH1191" s="973">
        <f>BH1190</f>
        <v>0</v>
      </c>
      <c r="BL1191" s="204"/>
      <c r="BM1191" s="204"/>
      <c r="BN1191" s="204"/>
      <c r="BO1191" s="204"/>
      <c r="BP1191" s="204"/>
      <c r="BQ1191" s="205"/>
      <c r="BR1191" s="973"/>
      <c r="BS1191" s="973">
        <f>BS1190</f>
        <v>0</v>
      </c>
      <c r="BW1191" s="204"/>
      <c r="BX1191" s="204"/>
      <c r="BY1191" s="204"/>
      <c r="BZ1191" s="204"/>
      <c r="CA1191" s="204"/>
      <c r="CB1191" s="205"/>
      <c r="CC1191" s="973"/>
      <c r="CD1191" s="973">
        <f>CD1190</f>
        <v>0</v>
      </c>
      <c r="CE1191" s="11"/>
      <c r="CF1191" s="11"/>
      <c r="CG1191" s="11"/>
      <c r="CH1191" s="11"/>
      <c r="CI1191" s="11"/>
      <c r="CJ1191" s="11"/>
      <c r="CK1191" s="11"/>
      <c r="CL1191" s="11"/>
      <c r="CM1191" s="11"/>
    </row>
    <row r="1192" spans="1:91" ht="24.75" customHeight="1">
      <c r="A1192" s="949" t="str">
        <f>IF(E1192&gt;0,"Wypełnione","")</f>
        <v/>
      </c>
      <c r="B1192" s="57"/>
      <c r="C1192" s="2050">
        <f>'Og s3a'!C1901</f>
        <v>0</v>
      </c>
      <c r="D1192" s="2052">
        <f>'Og s3a'!E1901</f>
        <v>0</v>
      </c>
      <c r="E1192" s="2050">
        <f>'Og s3a'!F1901</f>
        <v>0</v>
      </c>
      <c r="F1192" s="2771"/>
      <c r="G1192" s="448">
        <f>T1192</f>
        <v>0</v>
      </c>
      <c r="H1192" s="2773">
        <f>U1192</f>
        <v>0</v>
      </c>
      <c r="I1192" s="451"/>
      <c r="J1192" s="2775"/>
      <c r="K1192" s="451"/>
      <c r="L1192" s="2775"/>
      <c r="M1192" s="451"/>
      <c r="N1192" s="2775"/>
      <c r="O1192" s="451"/>
      <c r="P1192" s="2775"/>
      <c r="Q1192" s="11"/>
      <c r="R1192" s="11"/>
      <c r="S1192" s="396">
        <f>'Og s3a'!G1901</f>
        <v>0</v>
      </c>
      <c r="T1192" s="398">
        <f>'Og s3a'!D1901</f>
        <v>0</v>
      </c>
      <c r="U1192" s="444">
        <f>Import!N1890</f>
        <v>0</v>
      </c>
      <c r="V1192" s="11"/>
      <c r="W1192" s="306"/>
      <c r="X1192" s="306"/>
      <c r="Y1192" s="306"/>
      <c r="Z1192" s="970">
        <f>IF(F1192=AF$7,1,0)</f>
        <v>0</v>
      </c>
      <c r="AA1192" s="970">
        <f>Z1192*D1192</f>
        <v>0</v>
      </c>
      <c r="AB1192" s="978">
        <f>IF($Z1192=0,0,IF(AF1192+AH1192+AJ1192&gt;0,$AA1192,0))</f>
        <v>0</v>
      </c>
      <c r="AC1192" s="980">
        <f>IF($Z1192=0,0,IF(AND(AB1192=0,G1193&gt;0),$AA1192,0))</f>
        <v>0</v>
      </c>
      <c r="AD1192" s="969">
        <f>AA1192-AB1192-AC1192</f>
        <v>0</v>
      </c>
      <c r="AE1192" s="204">
        <f t="shared" si="345"/>
        <v>0</v>
      </c>
      <c r="AF1192" s="204">
        <f t="shared" si="345"/>
        <v>0</v>
      </c>
      <c r="AG1192" s="204">
        <f t="shared" si="345"/>
        <v>0</v>
      </c>
      <c r="AH1192" s="204">
        <f t="shared" si="345"/>
        <v>0</v>
      </c>
      <c r="AI1192" s="922">
        <f t="shared" si="345"/>
        <v>0</v>
      </c>
      <c r="AJ1192" s="205">
        <f t="shared" si="345"/>
        <v>0</v>
      </c>
      <c r="AK1192" s="973">
        <f>IF($Z1192=1,0,IF(AND($Z1192=0,AF1192&gt;0),1,IF(AND($Z1192=0,AH1192&gt;0),1,IF(AND($Z1192=0,AJ1192&gt;0),1,0))))</f>
        <v>0</v>
      </c>
      <c r="AL1192" s="973">
        <f>IF($Z1192=0,0,IF(AND($Z1192=1,AE1192&gt;0),1,IF(AND($Z1192=1,AG1192&gt;0),1,IF(AND($Z1192=1,AI1192&gt;0),1,0))))</f>
        <v>0</v>
      </c>
      <c r="AM1192" s="978">
        <f>IF($Z1192=0,0,IF(AQ1192+AS1192+AU1192&gt;0,$AA1192,0))</f>
        <v>0</v>
      </c>
      <c r="AN1192" s="980">
        <f>IF($Z1192=0,0,IF(AND(AM1192=0,I1193&gt;0),$AA1192,0))</f>
        <v>0</v>
      </c>
      <c r="AO1192" s="969">
        <f>$AA1192-AM1192-AN1192</f>
        <v>0</v>
      </c>
      <c r="AP1192" s="204">
        <f t="shared" si="346"/>
        <v>0</v>
      </c>
      <c r="AQ1192" s="204">
        <f t="shared" si="346"/>
        <v>0</v>
      </c>
      <c r="AR1192" s="204">
        <f t="shared" si="346"/>
        <v>0</v>
      </c>
      <c r="AS1192" s="204">
        <f t="shared" si="346"/>
        <v>0</v>
      </c>
      <c r="AT1192" s="204">
        <f t="shared" si="346"/>
        <v>0</v>
      </c>
      <c r="AU1192" s="205">
        <f t="shared" si="346"/>
        <v>0</v>
      </c>
      <c r="AV1192" s="973">
        <f>IF($Z1192=1,0,IF(AND($Z1192=0,AQ1192&gt;0),1,IF(AND($Z1192=0,AS1192&gt;0),1,IF(AND($Z1192=0,AU1192&gt;0),1,0))))</f>
        <v>0</v>
      </c>
      <c r="AW1192" s="973">
        <f>IF($Z1192=0,0,IF(AND($Z1192=1,AP1192&gt;0),1,IF(AND($Z1192=1,AR1192&gt;0),1,IF(AND($Z1192=1,AT1192&gt;0),1,0))))</f>
        <v>0</v>
      </c>
      <c r="AX1192" s="978">
        <f>IF($Z1192=0,0,IF(BB1192+BD1192+BF1192&gt;0,$AA1192,0))</f>
        <v>0</v>
      </c>
      <c r="AY1192" s="980">
        <f>IF($Z1192=0,0,IF(AND(AX1192=0,K1193&gt;0),$AA1192,0))</f>
        <v>0</v>
      </c>
      <c r="AZ1192" s="969">
        <f>$AA1192-AX1192-AY1192</f>
        <v>0</v>
      </c>
      <c r="BA1192" s="204">
        <f t="shared" si="347"/>
        <v>0</v>
      </c>
      <c r="BB1192" s="204">
        <f t="shared" si="347"/>
        <v>0</v>
      </c>
      <c r="BC1192" s="204">
        <f t="shared" si="347"/>
        <v>0</v>
      </c>
      <c r="BD1192" s="204">
        <f t="shared" si="347"/>
        <v>0</v>
      </c>
      <c r="BE1192" s="204">
        <f t="shared" si="347"/>
        <v>0</v>
      </c>
      <c r="BF1192" s="205">
        <f t="shared" si="347"/>
        <v>0</v>
      </c>
      <c r="BG1192" s="973">
        <f>IF($Z1192=1,0,IF(AND($Z1192=0,BB1192&gt;0),1,IF(AND($Z1192=0,BD1192&gt;0),1,IF(AND($Z1192=0,BF1192&gt;0),1,0))))</f>
        <v>0</v>
      </c>
      <c r="BH1192" s="973">
        <f>IF($Z1192=0,0,IF(AND($Z1192=1,BA1192&gt;0),1,IF(AND($Z1192=1,BC1192&gt;0),1,IF(AND($Z1192=1,BE1192&gt;0),1,0))))</f>
        <v>0</v>
      </c>
      <c r="BI1192" s="978">
        <f>IF($Z1192=0,0,IF(BM1192+BO1192+BQ1192&gt;0,$AA1192,0))</f>
        <v>0</v>
      </c>
      <c r="BJ1192" s="980">
        <f>IF($Z1192=0,0,IF(AND(BI1192=0,M1193&gt;0),$AA1192,0))</f>
        <v>0</v>
      </c>
      <c r="BK1192" s="969">
        <f>$AA1192-BI1192-BJ1192</f>
        <v>0</v>
      </c>
      <c r="BL1192" s="204">
        <f t="shared" si="348"/>
        <v>0</v>
      </c>
      <c r="BM1192" s="204">
        <f t="shared" si="348"/>
        <v>0</v>
      </c>
      <c r="BN1192" s="204">
        <f t="shared" si="348"/>
        <v>0</v>
      </c>
      <c r="BO1192" s="204">
        <f t="shared" si="348"/>
        <v>0</v>
      </c>
      <c r="BP1192" s="204">
        <f t="shared" si="348"/>
        <v>0</v>
      </c>
      <c r="BQ1192" s="205">
        <f t="shared" si="348"/>
        <v>0</v>
      </c>
      <c r="BR1192" s="973">
        <f>IF($Z1192=1,0,IF(AND($Z1192=0,BM1192&gt;0),1,IF(AND($Z1192=0,BO1192&gt;0),1,IF(AND($Z1192=0,BQ1192&gt;0),1,0))))</f>
        <v>0</v>
      </c>
      <c r="BS1192" s="973">
        <f>IF($Z1192=0,0,IF(AND($Z1192=1,BL1192&gt;0),1,IF(AND($Z1192=1,BN1192&gt;0),1,IF(AND($Z1192=1,BP1192&gt;0),1,0))))</f>
        <v>0</v>
      </c>
      <c r="BT1192" s="978">
        <f>IF($Z1192=0,0,IF(BX1192+BZ1192+CB1192&gt;0,$AA1192,0))</f>
        <v>0</v>
      </c>
      <c r="BU1192" s="980">
        <f>IF($Z1192=0,0,IF(AND(BT1192=0,O1193&gt;0),$AA1192,0))</f>
        <v>0</v>
      </c>
      <c r="BV1192" s="969">
        <f>$AA1192-BT1192-BU1192</f>
        <v>0</v>
      </c>
      <c r="BW1192" s="204">
        <f t="shared" si="349"/>
        <v>0</v>
      </c>
      <c r="BX1192" s="204">
        <f t="shared" si="349"/>
        <v>0</v>
      </c>
      <c r="BY1192" s="204">
        <f t="shared" si="349"/>
        <v>0</v>
      </c>
      <c r="BZ1192" s="204">
        <f t="shared" si="349"/>
        <v>0</v>
      </c>
      <c r="CA1192" s="204">
        <f t="shared" si="349"/>
        <v>0</v>
      </c>
      <c r="CB1192" s="205">
        <f t="shared" si="349"/>
        <v>0</v>
      </c>
      <c r="CC1192" s="973">
        <f>IF($Z1192=1,0,IF(AND($Z1192=0,BX1192&gt;0),1,IF(AND($Z1192=0,BZ1192&gt;0),1,IF(AND($Z1192=0,CB1192&gt;0),1,0))))</f>
        <v>0</v>
      </c>
      <c r="CD1192" s="973">
        <f>IF($Z1192=0,0,IF(AND($Z1192=1,BW1192&gt;0),1,IF(AND($Z1192=1,BY1192&gt;0),1,IF(AND($Z1192=1,CA1192&gt;0),1,0))))</f>
        <v>0</v>
      </c>
      <c r="CE1192" s="11"/>
      <c r="CF1192" s="11"/>
      <c r="CG1192" s="11"/>
      <c r="CH1192" s="11"/>
      <c r="CI1192" s="11"/>
      <c r="CJ1192" s="11"/>
      <c r="CK1192" s="11"/>
      <c r="CL1192" s="11"/>
      <c r="CM1192" s="11"/>
    </row>
    <row r="1193" spans="1:91" ht="14.25" customHeight="1">
      <c r="A1193" s="950" t="str">
        <f>A1192</f>
        <v/>
      </c>
      <c r="B1193" s="57"/>
      <c r="C1193" s="2051"/>
      <c r="D1193" s="2053"/>
      <c r="E1193" s="2051"/>
      <c r="F1193" s="2772"/>
      <c r="G1193" s="1121">
        <f>Import!Q1890</f>
        <v>0</v>
      </c>
      <c r="H1193" s="2774"/>
      <c r="I1193" s="450"/>
      <c r="J1193" s="2775"/>
      <c r="K1193" s="450"/>
      <c r="L1193" s="2775"/>
      <c r="M1193" s="450"/>
      <c r="N1193" s="2775"/>
      <c r="O1193" s="450"/>
      <c r="P1193" s="2775"/>
      <c r="Q1193" s="11"/>
      <c r="R1193" s="11"/>
      <c r="S1193" s="397"/>
      <c r="T1193" s="419"/>
      <c r="U1193" s="444">
        <f>Import!N1891</f>
        <v>0</v>
      </c>
      <c r="V1193" s="11"/>
      <c r="W1193" s="306"/>
      <c r="X1193" s="306"/>
      <c r="Y1193" s="306"/>
      <c r="Z1193" s="11"/>
      <c r="AE1193" s="204"/>
      <c r="AF1193" s="204"/>
      <c r="AG1193" s="204"/>
      <c r="AH1193" s="204"/>
      <c r="AI1193" s="922"/>
      <c r="AJ1193" s="205"/>
      <c r="AK1193" s="973"/>
      <c r="AL1193" s="973">
        <f>AL1192</f>
        <v>0</v>
      </c>
      <c r="AP1193" s="204"/>
      <c r="AQ1193" s="204"/>
      <c r="AR1193" s="204"/>
      <c r="AS1193" s="204"/>
      <c r="AT1193" s="204"/>
      <c r="AU1193" s="205"/>
      <c r="AV1193" s="973"/>
      <c r="AW1193" s="973">
        <f>AW1192</f>
        <v>0</v>
      </c>
      <c r="BA1193" s="204"/>
      <c r="BB1193" s="204"/>
      <c r="BC1193" s="204"/>
      <c r="BD1193" s="204"/>
      <c r="BE1193" s="204"/>
      <c r="BF1193" s="205"/>
      <c r="BG1193" s="973"/>
      <c r="BH1193" s="973">
        <f>BH1192</f>
        <v>0</v>
      </c>
      <c r="BL1193" s="204"/>
      <c r="BM1193" s="204"/>
      <c r="BN1193" s="204"/>
      <c r="BO1193" s="204"/>
      <c r="BP1193" s="204"/>
      <c r="BQ1193" s="205"/>
      <c r="BR1193" s="973"/>
      <c r="BS1193" s="973">
        <f>BS1192</f>
        <v>0</v>
      </c>
      <c r="BW1193" s="204"/>
      <c r="BX1193" s="204"/>
      <c r="BY1193" s="204"/>
      <c r="BZ1193" s="204"/>
      <c r="CA1193" s="204"/>
      <c r="CB1193" s="205"/>
      <c r="CC1193" s="973"/>
      <c r="CD1193" s="973">
        <f>CD1192</f>
        <v>0</v>
      </c>
      <c r="CE1193" s="11"/>
      <c r="CF1193" s="11"/>
      <c r="CG1193" s="11"/>
      <c r="CH1193" s="11"/>
      <c r="CI1193" s="11"/>
      <c r="CJ1193" s="11"/>
      <c r="CK1193" s="11"/>
      <c r="CL1193" s="11"/>
      <c r="CM1193" s="11"/>
    </row>
    <row r="1194" spans="1:91" ht="24.75" customHeight="1">
      <c r="A1194" s="949" t="str">
        <f>IF(E1194&gt;0,"Wypełnione","")</f>
        <v/>
      </c>
      <c r="B1194" s="57"/>
      <c r="C1194" s="2050">
        <f>'Og s3a'!C1903</f>
        <v>0</v>
      </c>
      <c r="D1194" s="2052">
        <f>'Og s3a'!E1903</f>
        <v>0</v>
      </c>
      <c r="E1194" s="2050">
        <f>'Og s3a'!F1903</f>
        <v>0</v>
      </c>
      <c r="F1194" s="2771"/>
      <c r="G1194" s="448">
        <f>T1194</f>
        <v>0</v>
      </c>
      <c r="H1194" s="2773">
        <f>U1194</f>
        <v>0</v>
      </c>
      <c r="I1194" s="451"/>
      <c r="J1194" s="2775"/>
      <c r="K1194" s="451"/>
      <c r="L1194" s="2775"/>
      <c r="M1194" s="451"/>
      <c r="N1194" s="2775"/>
      <c r="O1194" s="451"/>
      <c r="P1194" s="2775"/>
      <c r="Q1194" s="11"/>
      <c r="R1194" s="11"/>
      <c r="S1194" s="396">
        <f>'Og s3a'!G1903</f>
        <v>0</v>
      </c>
      <c r="T1194" s="398">
        <f>'Og s3a'!D1903</f>
        <v>0</v>
      </c>
      <c r="U1194" s="444">
        <f>Import!N1892</f>
        <v>0</v>
      </c>
      <c r="V1194" s="11"/>
      <c r="W1194" s="306"/>
      <c r="X1194" s="306"/>
      <c r="Y1194" s="306"/>
      <c r="Z1194" s="970">
        <f>IF(F1194=AF$7,1,0)</f>
        <v>0</v>
      </c>
      <c r="AA1194" s="970">
        <f>Z1194*D1194</f>
        <v>0</v>
      </c>
      <c r="AB1194" s="978">
        <f>IF($Z1194=0,0,IF(AF1194+AH1194+AJ1194&gt;0,$AA1194,0))</f>
        <v>0</v>
      </c>
      <c r="AC1194" s="980">
        <f>IF($Z1194=0,0,IF(AND(AB1194=0,G1195&gt;0),$AA1194,0))</f>
        <v>0</v>
      </c>
      <c r="AD1194" s="969">
        <f>AA1194-AB1194-AC1194</f>
        <v>0</v>
      </c>
      <c r="AE1194" s="204">
        <f t="shared" si="345"/>
        <v>0</v>
      </c>
      <c r="AF1194" s="204">
        <f t="shared" si="345"/>
        <v>0</v>
      </c>
      <c r="AG1194" s="204">
        <f t="shared" si="345"/>
        <v>0</v>
      </c>
      <c r="AH1194" s="204">
        <f t="shared" si="345"/>
        <v>0</v>
      </c>
      <c r="AI1194" s="922">
        <f t="shared" si="345"/>
        <v>0</v>
      </c>
      <c r="AJ1194" s="205">
        <f t="shared" si="345"/>
        <v>0</v>
      </c>
      <c r="AK1194" s="973">
        <f>IF($Z1194=1,0,IF(AND($Z1194=0,AF1194&gt;0),1,IF(AND($Z1194=0,AH1194&gt;0),1,IF(AND($Z1194=0,AJ1194&gt;0),1,0))))</f>
        <v>0</v>
      </c>
      <c r="AL1194" s="973">
        <f>IF($Z1194=0,0,IF(AND($Z1194=1,AE1194&gt;0),1,IF(AND($Z1194=1,AG1194&gt;0),1,IF(AND($Z1194=1,AI1194&gt;0),1,0))))</f>
        <v>0</v>
      </c>
      <c r="AM1194" s="978">
        <f>IF($Z1194=0,0,IF(AQ1194+AS1194+AU1194&gt;0,$AA1194,0))</f>
        <v>0</v>
      </c>
      <c r="AN1194" s="980">
        <f>IF($Z1194=0,0,IF(AND(AM1194=0,I1195&gt;0),$AA1194,0))</f>
        <v>0</v>
      </c>
      <c r="AO1194" s="969">
        <f>$AA1194-AM1194-AN1194</f>
        <v>0</v>
      </c>
      <c r="AP1194" s="204">
        <f t="shared" si="346"/>
        <v>0</v>
      </c>
      <c r="AQ1194" s="204">
        <f t="shared" si="346"/>
        <v>0</v>
      </c>
      <c r="AR1194" s="204">
        <f t="shared" si="346"/>
        <v>0</v>
      </c>
      <c r="AS1194" s="204">
        <f t="shared" si="346"/>
        <v>0</v>
      </c>
      <c r="AT1194" s="204">
        <f t="shared" si="346"/>
        <v>0</v>
      </c>
      <c r="AU1194" s="205">
        <f t="shared" si="346"/>
        <v>0</v>
      </c>
      <c r="AV1194" s="973">
        <f>IF($Z1194=1,0,IF(AND($Z1194=0,AQ1194&gt;0),1,IF(AND($Z1194=0,AS1194&gt;0),1,IF(AND($Z1194=0,AU1194&gt;0),1,0))))</f>
        <v>0</v>
      </c>
      <c r="AW1194" s="973">
        <f>IF($Z1194=0,0,IF(AND($Z1194=1,AP1194&gt;0),1,IF(AND($Z1194=1,AR1194&gt;0),1,IF(AND($Z1194=1,AT1194&gt;0),1,0))))</f>
        <v>0</v>
      </c>
      <c r="AX1194" s="978">
        <f>IF($Z1194=0,0,IF(BB1194+BD1194+BF1194&gt;0,$AA1194,0))</f>
        <v>0</v>
      </c>
      <c r="AY1194" s="980">
        <f>IF($Z1194=0,0,IF(AND(AX1194=0,K1195&gt;0),$AA1194,0))</f>
        <v>0</v>
      </c>
      <c r="AZ1194" s="969">
        <f>$AA1194-AX1194-AY1194</f>
        <v>0</v>
      </c>
      <c r="BA1194" s="204">
        <f t="shared" si="347"/>
        <v>0</v>
      </c>
      <c r="BB1194" s="204">
        <f t="shared" si="347"/>
        <v>0</v>
      </c>
      <c r="BC1194" s="204">
        <f t="shared" si="347"/>
        <v>0</v>
      </c>
      <c r="BD1194" s="204">
        <f t="shared" si="347"/>
        <v>0</v>
      </c>
      <c r="BE1194" s="204">
        <f t="shared" si="347"/>
        <v>0</v>
      </c>
      <c r="BF1194" s="205">
        <f t="shared" si="347"/>
        <v>0</v>
      </c>
      <c r="BG1194" s="973">
        <f>IF($Z1194=1,0,IF(AND($Z1194=0,BB1194&gt;0),1,IF(AND($Z1194=0,BD1194&gt;0),1,IF(AND($Z1194=0,BF1194&gt;0),1,0))))</f>
        <v>0</v>
      </c>
      <c r="BH1194" s="973">
        <f>IF($Z1194=0,0,IF(AND($Z1194=1,BA1194&gt;0),1,IF(AND($Z1194=1,BC1194&gt;0),1,IF(AND($Z1194=1,BE1194&gt;0),1,0))))</f>
        <v>0</v>
      </c>
      <c r="BI1194" s="978">
        <f>IF($Z1194=0,0,IF(BM1194+BO1194+BQ1194&gt;0,$AA1194,0))</f>
        <v>0</v>
      </c>
      <c r="BJ1194" s="980">
        <f>IF($Z1194=0,0,IF(AND(BI1194=0,M1195&gt;0),$AA1194,0))</f>
        <v>0</v>
      </c>
      <c r="BK1194" s="969">
        <f>$AA1194-BI1194-BJ1194</f>
        <v>0</v>
      </c>
      <c r="BL1194" s="204">
        <f t="shared" si="348"/>
        <v>0</v>
      </c>
      <c r="BM1194" s="204">
        <f t="shared" si="348"/>
        <v>0</v>
      </c>
      <c r="BN1194" s="204">
        <f t="shared" si="348"/>
        <v>0</v>
      </c>
      <c r="BO1194" s="204">
        <f t="shared" si="348"/>
        <v>0</v>
      </c>
      <c r="BP1194" s="204">
        <f t="shared" si="348"/>
        <v>0</v>
      </c>
      <c r="BQ1194" s="205">
        <f t="shared" si="348"/>
        <v>0</v>
      </c>
      <c r="BR1194" s="973">
        <f>IF($Z1194=1,0,IF(AND($Z1194=0,BM1194&gt;0),1,IF(AND($Z1194=0,BO1194&gt;0),1,IF(AND($Z1194=0,BQ1194&gt;0),1,0))))</f>
        <v>0</v>
      </c>
      <c r="BS1194" s="973">
        <f>IF($Z1194=0,0,IF(AND($Z1194=1,BL1194&gt;0),1,IF(AND($Z1194=1,BN1194&gt;0),1,IF(AND($Z1194=1,BP1194&gt;0),1,0))))</f>
        <v>0</v>
      </c>
      <c r="BT1194" s="978">
        <f>IF($Z1194=0,0,IF(BX1194+BZ1194+CB1194&gt;0,$AA1194,0))</f>
        <v>0</v>
      </c>
      <c r="BU1194" s="980">
        <f>IF($Z1194=0,0,IF(AND(BT1194=0,O1195&gt;0),$AA1194,0))</f>
        <v>0</v>
      </c>
      <c r="BV1194" s="969">
        <f>$AA1194-BT1194-BU1194</f>
        <v>0</v>
      </c>
      <c r="BW1194" s="204">
        <f t="shared" si="349"/>
        <v>0</v>
      </c>
      <c r="BX1194" s="204">
        <f t="shared" si="349"/>
        <v>0</v>
      </c>
      <c r="BY1194" s="204">
        <f t="shared" si="349"/>
        <v>0</v>
      </c>
      <c r="BZ1194" s="204">
        <f t="shared" si="349"/>
        <v>0</v>
      </c>
      <c r="CA1194" s="204">
        <f t="shared" si="349"/>
        <v>0</v>
      </c>
      <c r="CB1194" s="205">
        <f t="shared" si="349"/>
        <v>0</v>
      </c>
      <c r="CC1194" s="973">
        <f>IF($Z1194=1,0,IF(AND($Z1194=0,BX1194&gt;0),1,IF(AND($Z1194=0,BZ1194&gt;0),1,IF(AND($Z1194=0,CB1194&gt;0),1,0))))</f>
        <v>0</v>
      </c>
      <c r="CD1194" s="973">
        <f>IF($Z1194=0,0,IF(AND($Z1194=1,BW1194&gt;0),1,IF(AND($Z1194=1,BY1194&gt;0),1,IF(AND($Z1194=1,CA1194&gt;0),1,0))))</f>
        <v>0</v>
      </c>
      <c r="CE1194" s="11"/>
      <c r="CF1194" s="11"/>
      <c r="CG1194" s="11"/>
      <c r="CH1194" s="11"/>
      <c r="CI1194" s="11"/>
      <c r="CJ1194" s="11"/>
      <c r="CK1194" s="11"/>
      <c r="CL1194" s="11"/>
      <c r="CM1194" s="11"/>
    </row>
    <row r="1195" spans="1:91" ht="14.25" customHeight="1">
      <c r="A1195" s="950" t="str">
        <f>A1194</f>
        <v/>
      </c>
      <c r="B1195" s="57"/>
      <c r="C1195" s="2051"/>
      <c r="D1195" s="2053"/>
      <c r="E1195" s="2051"/>
      <c r="F1195" s="2772"/>
      <c r="G1195" s="1121">
        <f>Import!Q1892</f>
        <v>0</v>
      </c>
      <c r="H1195" s="2774"/>
      <c r="I1195" s="450"/>
      <c r="J1195" s="2775"/>
      <c r="K1195" s="450"/>
      <c r="L1195" s="2775"/>
      <c r="M1195" s="450"/>
      <c r="N1195" s="2775"/>
      <c r="O1195" s="450"/>
      <c r="P1195" s="2775"/>
      <c r="Q1195" s="11"/>
      <c r="R1195" s="11"/>
      <c r="S1195" s="397"/>
      <c r="T1195" s="419"/>
      <c r="U1195" s="444">
        <f>Import!N1893</f>
        <v>0</v>
      </c>
      <c r="V1195" s="11"/>
      <c r="W1195" s="306"/>
      <c r="X1195" s="306"/>
      <c r="Y1195" s="306"/>
      <c r="Z1195" s="11"/>
      <c r="AE1195" s="204"/>
      <c r="AF1195" s="204"/>
      <c r="AG1195" s="204"/>
      <c r="AH1195" s="204"/>
      <c r="AI1195" s="922"/>
      <c r="AJ1195" s="205"/>
      <c r="AK1195" s="973"/>
      <c r="AL1195" s="973">
        <f>AL1194</f>
        <v>0</v>
      </c>
      <c r="AP1195" s="204"/>
      <c r="AQ1195" s="204"/>
      <c r="AR1195" s="204"/>
      <c r="AS1195" s="204"/>
      <c r="AT1195" s="204"/>
      <c r="AU1195" s="205"/>
      <c r="AV1195" s="973"/>
      <c r="AW1195" s="973">
        <f>AW1194</f>
        <v>0</v>
      </c>
      <c r="BA1195" s="204"/>
      <c r="BB1195" s="204"/>
      <c r="BC1195" s="204"/>
      <c r="BD1195" s="204"/>
      <c r="BE1195" s="204"/>
      <c r="BF1195" s="205"/>
      <c r="BG1195" s="973"/>
      <c r="BH1195" s="973">
        <f>BH1194</f>
        <v>0</v>
      </c>
      <c r="BL1195" s="204"/>
      <c r="BM1195" s="204"/>
      <c r="BN1195" s="204"/>
      <c r="BO1195" s="204"/>
      <c r="BP1195" s="204"/>
      <c r="BQ1195" s="205"/>
      <c r="BR1195" s="973"/>
      <c r="BS1195" s="973">
        <f>BS1194</f>
        <v>0</v>
      </c>
      <c r="BW1195" s="204"/>
      <c r="BX1195" s="204"/>
      <c r="BY1195" s="204"/>
      <c r="BZ1195" s="204"/>
      <c r="CA1195" s="204"/>
      <c r="CB1195" s="205"/>
      <c r="CC1195" s="973"/>
      <c r="CD1195" s="973">
        <f>CD1194</f>
        <v>0</v>
      </c>
      <c r="CE1195" s="11"/>
      <c r="CF1195" s="11"/>
      <c r="CG1195" s="11"/>
      <c r="CH1195" s="11"/>
      <c r="CI1195" s="11"/>
      <c r="CJ1195" s="11"/>
      <c r="CK1195" s="11"/>
      <c r="CL1195" s="11"/>
      <c r="CM1195" s="11"/>
    </row>
    <row r="1196" spans="1:91" ht="24.75" customHeight="1">
      <c r="A1196" s="949" t="str">
        <f>IF(E1196&gt;0,"Wypełnione","")</f>
        <v/>
      </c>
      <c r="B1196" s="57"/>
      <c r="C1196" s="2050">
        <f>'Og s3a'!C1905</f>
        <v>0</v>
      </c>
      <c r="D1196" s="2052">
        <f>'Og s3a'!E1905</f>
        <v>0</v>
      </c>
      <c r="E1196" s="2050">
        <f>'Og s3a'!F1905</f>
        <v>0</v>
      </c>
      <c r="F1196" s="2771"/>
      <c r="G1196" s="448">
        <f>T1196</f>
        <v>0</v>
      </c>
      <c r="H1196" s="2773">
        <f>U1196</f>
        <v>0</v>
      </c>
      <c r="I1196" s="451"/>
      <c r="J1196" s="2775"/>
      <c r="K1196" s="451"/>
      <c r="L1196" s="2775"/>
      <c r="M1196" s="451"/>
      <c r="N1196" s="2775"/>
      <c r="O1196" s="451"/>
      <c r="P1196" s="2775"/>
      <c r="Q1196" s="11"/>
      <c r="R1196" s="11"/>
      <c r="S1196" s="396">
        <f>'Og s3a'!G1905</f>
        <v>0</v>
      </c>
      <c r="T1196" s="398">
        <f>'Og s3a'!D1905</f>
        <v>0</v>
      </c>
      <c r="U1196" s="444">
        <f>Import!N1894</f>
        <v>0</v>
      </c>
      <c r="V1196" s="11"/>
      <c r="W1196" s="306"/>
      <c r="X1196" s="306"/>
      <c r="Y1196" s="306"/>
      <c r="Z1196" s="970">
        <f>IF(F1196=AF$7,1,0)</f>
        <v>0</v>
      </c>
      <c r="AA1196" s="970">
        <f>Z1196*D1196</f>
        <v>0</v>
      </c>
      <c r="AB1196" s="978">
        <f>IF($Z1196=0,0,IF(AF1196+AH1196+AJ1196&gt;0,$AA1196,0))</f>
        <v>0</v>
      </c>
      <c r="AC1196" s="980">
        <f>IF($Z1196=0,0,IF(AND(AB1196=0,G1197&gt;0),$AA1196,0))</f>
        <v>0</v>
      </c>
      <c r="AD1196" s="969">
        <f>AA1196-AB1196-AC1196</f>
        <v>0</v>
      </c>
      <c r="AE1196" s="204">
        <f t="shared" si="345"/>
        <v>0</v>
      </c>
      <c r="AF1196" s="204">
        <f t="shared" si="345"/>
        <v>0</v>
      </c>
      <c r="AG1196" s="204">
        <f t="shared" si="345"/>
        <v>0</v>
      </c>
      <c r="AH1196" s="204">
        <f t="shared" si="345"/>
        <v>0</v>
      </c>
      <c r="AI1196" s="922">
        <f t="shared" si="345"/>
        <v>0</v>
      </c>
      <c r="AJ1196" s="205">
        <f t="shared" si="345"/>
        <v>0</v>
      </c>
      <c r="AK1196" s="973">
        <f>IF($Z1196=1,0,IF(AND($Z1196=0,AF1196&gt;0),1,IF(AND($Z1196=0,AH1196&gt;0),1,IF(AND($Z1196=0,AJ1196&gt;0),1,0))))</f>
        <v>0</v>
      </c>
      <c r="AL1196" s="973">
        <f>IF($Z1196=0,0,IF(AND($Z1196=1,AE1196&gt;0),1,IF(AND($Z1196=1,AG1196&gt;0),1,IF(AND($Z1196=1,AI1196&gt;0),1,0))))</f>
        <v>0</v>
      </c>
      <c r="AM1196" s="978">
        <f>IF($Z1196=0,0,IF(AQ1196+AS1196+AU1196&gt;0,$AA1196,0))</f>
        <v>0</v>
      </c>
      <c r="AN1196" s="980">
        <f>IF($Z1196=0,0,IF(AND(AM1196=0,I1197&gt;0),$AA1196,0))</f>
        <v>0</v>
      </c>
      <c r="AO1196" s="969">
        <f>$AA1196-AM1196-AN1196</f>
        <v>0</v>
      </c>
      <c r="AP1196" s="204">
        <f t="shared" si="346"/>
        <v>0</v>
      </c>
      <c r="AQ1196" s="204">
        <f t="shared" si="346"/>
        <v>0</v>
      </c>
      <c r="AR1196" s="204">
        <f t="shared" si="346"/>
        <v>0</v>
      </c>
      <c r="AS1196" s="204">
        <f t="shared" si="346"/>
        <v>0</v>
      </c>
      <c r="AT1196" s="204">
        <f t="shared" si="346"/>
        <v>0</v>
      </c>
      <c r="AU1196" s="205">
        <f t="shared" si="346"/>
        <v>0</v>
      </c>
      <c r="AV1196" s="973">
        <f>IF($Z1196=1,0,IF(AND($Z1196=0,AQ1196&gt;0),1,IF(AND($Z1196=0,AS1196&gt;0),1,IF(AND($Z1196=0,AU1196&gt;0),1,0))))</f>
        <v>0</v>
      </c>
      <c r="AW1196" s="973">
        <f>IF($Z1196=0,0,IF(AND($Z1196=1,AP1196&gt;0),1,IF(AND($Z1196=1,AR1196&gt;0),1,IF(AND($Z1196=1,AT1196&gt;0),1,0))))</f>
        <v>0</v>
      </c>
      <c r="AX1196" s="978">
        <f>IF($Z1196=0,0,IF(BB1196+BD1196+BF1196&gt;0,$AA1196,0))</f>
        <v>0</v>
      </c>
      <c r="AY1196" s="980">
        <f>IF($Z1196=0,0,IF(AND(AX1196=0,K1197&gt;0),$AA1196,0))</f>
        <v>0</v>
      </c>
      <c r="AZ1196" s="969">
        <f>$AA1196-AX1196-AY1196</f>
        <v>0</v>
      </c>
      <c r="BA1196" s="204">
        <f t="shared" si="347"/>
        <v>0</v>
      </c>
      <c r="BB1196" s="204">
        <f t="shared" si="347"/>
        <v>0</v>
      </c>
      <c r="BC1196" s="204">
        <f t="shared" si="347"/>
        <v>0</v>
      </c>
      <c r="BD1196" s="204">
        <f t="shared" si="347"/>
        <v>0</v>
      </c>
      <c r="BE1196" s="204">
        <f t="shared" si="347"/>
        <v>0</v>
      </c>
      <c r="BF1196" s="205">
        <f t="shared" si="347"/>
        <v>0</v>
      </c>
      <c r="BG1196" s="973">
        <f>IF($Z1196=1,0,IF(AND($Z1196=0,BB1196&gt;0),1,IF(AND($Z1196=0,BD1196&gt;0),1,IF(AND($Z1196=0,BF1196&gt;0),1,0))))</f>
        <v>0</v>
      </c>
      <c r="BH1196" s="973">
        <f>IF($Z1196=0,0,IF(AND($Z1196=1,BA1196&gt;0),1,IF(AND($Z1196=1,BC1196&gt;0),1,IF(AND($Z1196=1,BE1196&gt;0),1,0))))</f>
        <v>0</v>
      </c>
      <c r="BI1196" s="978">
        <f>IF($Z1196=0,0,IF(BM1196+BO1196+BQ1196&gt;0,$AA1196,0))</f>
        <v>0</v>
      </c>
      <c r="BJ1196" s="980">
        <f>IF($Z1196=0,0,IF(AND(BI1196=0,M1197&gt;0),$AA1196,0))</f>
        <v>0</v>
      </c>
      <c r="BK1196" s="969">
        <f>$AA1196-BI1196-BJ1196</f>
        <v>0</v>
      </c>
      <c r="BL1196" s="204">
        <f t="shared" si="348"/>
        <v>0</v>
      </c>
      <c r="BM1196" s="204">
        <f t="shared" si="348"/>
        <v>0</v>
      </c>
      <c r="BN1196" s="204">
        <f t="shared" si="348"/>
        <v>0</v>
      </c>
      <c r="BO1196" s="204">
        <f t="shared" si="348"/>
        <v>0</v>
      </c>
      <c r="BP1196" s="204">
        <f t="shared" si="348"/>
        <v>0</v>
      </c>
      <c r="BQ1196" s="205">
        <f t="shared" si="348"/>
        <v>0</v>
      </c>
      <c r="BR1196" s="973">
        <f>IF($Z1196=1,0,IF(AND($Z1196=0,BM1196&gt;0),1,IF(AND($Z1196=0,BO1196&gt;0),1,IF(AND($Z1196=0,BQ1196&gt;0),1,0))))</f>
        <v>0</v>
      </c>
      <c r="BS1196" s="973">
        <f>IF($Z1196=0,0,IF(AND($Z1196=1,BL1196&gt;0),1,IF(AND($Z1196=1,BN1196&gt;0),1,IF(AND($Z1196=1,BP1196&gt;0),1,0))))</f>
        <v>0</v>
      </c>
      <c r="BT1196" s="978">
        <f>IF($Z1196=0,0,IF(BX1196+BZ1196+CB1196&gt;0,$AA1196,0))</f>
        <v>0</v>
      </c>
      <c r="BU1196" s="980">
        <f>IF($Z1196=0,0,IF(AND(BT1196=0,O1197&gt;0),$AA1196,0))</f>
        <v>0</v>
      </c>
      <c r="BV1196" s="969">
        <f>$AA1196-BT1196-BU1196</f>
        <v>0</v>
      </c>
      <c r="BW1196" s="204">
        <f t="shared" si="349"/>
        <v>0</v>
      </c>
      <c r="BX1196" s="204">
        <f t="shared" si="349"/>
        <v>0</v>
      </c>
      <c r="BY1196" s="204">
        <f t="shared" si="349"/>
        <v>0</v>
      </c>
      <c r="BZ1196" s="204">
        <f t="shared" si="349"/>
        <v>0</v>
      </c>
      <c r="CA1196" s="204">
        <f t="shared" si="349"/>
        <v>0</v>
      </c>
      <c r="CB1196" s="205">
        <f t="shared" si="349"/>
        <v>0</v>
      </c>
      <c r="CC1196" s="973">
        <f>IF($Z1196=1,0,IF(AND($Z1196=0,BX1196&gt;0),1,IF(AND($Z1196=0,BZ1196&gt;0),1,IF(AND($Z1196=0,CB1196&gt;0),1,0))))</f>
        <v>0</v>
      </c>
      <c r="CD1196" s="973">
        <f>IF($Z1196=0,0,IF(AND($Z1196=1,BW1196&gt;0),1,IF(AND($Z1196=1,BY1196&gt;0),1,IF(AND($Z1196=1,CA1196&gt;0),1,0))))</f>
        <v>0</v>
      </c>
      <c r="CE1196" s="11"/>
      <c r="CF1196" s="11"/>
      <c r="CG1196" s="11"/>
      <c r="CH1196" s="11"/>
      <c r="CI1196" s="11"/>
      <c r="CJ1196" s="11"/>
      <c r="CK1196" s="11"/>
      <c r="CL1196" s="11"/>
      <c r="CM1196" s="11"/>
    </row>
    <row r="1197" spans="1:91" ht="14.25" customHeight="1">
      <c r="A1197" s="950" t="str">
        <f>A1196</f>
        <v/>
      </c>
      <c r="B1197" s="57"/>
      <c r="C1197" s="2051"/>
      <c r="D1197" s="2053"/>
      <c r="E1197" s="2051"/>
      <c r="F1197" s="2772"/>
      <c r="G1197" s="1121">
        <f>Import!Q1894</f>
        <v>0</v>
      </c>
      <c r="H1197" s="2774"/>
      <c r="I1197" s="450"/>
      <c r="J1197" s="2775"/>
      <c r="K1197" s="450"/>
      <c r="L1197" s="2775"/>
      <c r="M1197" s="450"/>
      <c r="N1197" s="2775"/>
      <c r="O1197" s="450"/>
      <c r="P1197" s="2775"/>
      <c r="Q1197" s="11"/>
      <c r="R1197" s="11"/>
      <c r="S1197" s="397"/>
      <c r="T1197" s="419"/>
      <c r="U1197" s="444">
        <f>Import!N1895</f>
        <v>0</v>
      </c>
      <c r="V1197" s="11"/>
      <c r="W1197" s="306"/>
      <c r="X1197" s="306"/>
      <c r="Y1197" s="306"/>
      <c r="Z1197" s="11"/>
      <c r="AE1197" s="204"/>
      <c r="AF1197" s="204"/>
      <c r="AG1197" s="204"/>
      <c r="AH1197" s="204"/>
      <c r="AI1197" s="922"/>
      <c r="AJ1197" s="205"/>
      <c r="AK1197" s="973"/>
      <c r="AL1197" s="973">
        <f>AL1196</f>
        <v>0</v>
      </c>
      <c r="AP1197" s="204"/>
      <c r="AQ1197" s="204"/>
      <c r="AR1197" s="204"/>
      <c r="AS1197" s="204"/>
      <c r="AT1197" s="204"/>
      <c r="AU1197" s="205"/>
      <c r="AV1197" s="973"/>
      <c r="AW1197" s="973">
        <f>AW1196</f>
        <v>0</v>
      </c>
      <c r="BA1197" s="204"/>
      <c r="BB1197" s="204"/>
      <c r="BC1197" s="204"/>
      <c r="BD1197" s="204"/>
      <c r="BE1197" s="204"/>
      <c r="BF1197" s="205"/>
      <c r="BG1197" s="973"/>
      <c r="BH1197" s="973">
        <f>BH1196</f>
        <v>0</v>
      </c>
      <c r="BL1197" s="204"/>
      <c r="BM1197" s="204"/>
      <c r="BN1197" s="204"/>
      <c r="BO1197" s="204"/>
      <c r="BP1197" s="204"/>
      <c r="BQ1197" s="205"/>
      <c r="BR1197" s="973"/>
      <c r="BS1197" s="973">
        <f>BS1196</f>
        <v>0</v>
      </c>
      <c r="BW1197" s="204"/>
      <c r="BX1197" s="204"/>
      <c r="BY1197" s="204"/>
      <c r="BZ1197" s="204"/>
      <c r="CA1197" s="204"/>
      <c r="CB1197" s="205"/>
      <c r="CC1197" s="973"/>
      <c r="CD1197" s="973">
        <f>CD1196</f>
        <v>0</v>
      </c>
      <c r="CE1197" s="11"/>
      <c r="CF1197" s="11"/>
      <c r="CG1197" s="11"/>
      <c r="CH1197" s="11"/>
      <c r="CI1197" s="11"/>
      <c r="CJ1197" s="11"/>
      <c r="CK1197" s="11"/>
      <c r="CL1197" s="11"/>
      <c r="CM1197" s="11"/>
    </row>
    <row r="1198" spans="1:91" ht="24.75" customHeight="1">
      <c r="A1198" s="949" t="str">
        <f>IF(E1198&gt;0,"Wypełnione","")</f>
        <v/>
      </c>
      <c r="B1198" s="57"/>
      <c r="C1198" s="2050">
        <f>'Og s3a'!C1907</f>
        <v>0</v>
      </c>
      <c r="D1198" s="2052">
        <f>'Og s3a'!E1907</f>
        <v>0</v>
      </c>
      <c r="E1198" s="2050">
        <f>'Og s3a'!F1907</f>
        <v>0</v>
      </c>
      <c r="F1198" s="2771"/>
      <c r="G1198" s="448">
        <f>T1198</f>
        <v>0</v>
      </c>
      <c r="H1198" s="2773">
        <f>U1198</f>
        <v>0</v>
      </c>
      <c r="I1198" s="451"/>
      <c r="J1198" s="2775"/>
      <c r="K1198" s="451"/>
      <c r="L1198" s="2775"/>
      <c r="M1198" s="451"/>
      <c r="N1198" s="2775"/>
      <c r="O1198" s="451"/>
      <c r="P1198" s="2775"/>
      <c r="Q1198" s="11"/>
      <c r="R1198" s="11"/>
      <c r="S1198" s="396">
        <f>'Og s3a'!G1907</f>
        <v>0</v>
      </c>
      <c r="T1198" s="398">
        <f>'Og s3a'!D1907</f>
        <v>0</v>
      </c>
      <c r="U1198" s="444">
        <f>Import!N1896</f>
        <v>0</v>
      </c>
      <c r="V1198" s="11"/>
      <c r="W1198" s="306"/>
      <c r="X1198" s="306"/>
      <c r="Y1198" s="306"/>
      <c r="Z1198" s="970">
        <f>IF(F1198=AF$7,1,0)</f>
        <v>0</v>
      </c>
      <c r="AA1198" s="970">
        <f>Z1198*D1198</f>
        <v>0</v>
      </c>
      <c r="AB1198" s="978">
        <f>IF($Z1198=0,0,IF(AF1198+AH1198+AJ1198&gt;0,$AA1198,0))</f>
        <v>0</v>
      </c>
      <c r="AC1198" s="980">
        <f>IF($Z1198=0,0,IF(AND(AB1198=0,G1199&gt;0),$AA1198,0))</f>
        <v>0</v>
      </c>
      <c r="AD1198" s="969">
        <f>AA1198-AB1198-AC1198</f>
        <v>0</v>
      </c>
      <c r="AE1198" s="204">
        <f t="shared" si="345"/>
        <v>0</v>
      </c>
      <c r="AF1198" s="204">
        <f t="shared" si="345"/>
        <v>0</v>
      </c>
      <c r="AG1198" s="204">
        <f t="shared" si="345"/>
        <v>0</v>
      </c>
      <c r="AH1198" s="204">
        <f t="shared" si="345"/>
        <v>0</v>
      </c>
      <c r="AI1198" s="922">
        <f t="shared" si="345"/>
        <v>0</v>
      </c>
      <c r="AJ1198" s="205">
        <f t="shared" si="345"/>
        <v>0</v>
      </c>
      <c r="AK1198" s="973">
        <f>IF($Z1198=1,0,IF(AND($Z1198=0,AF1198&gt;0),1,IF(AND($Z1198=0,AH1198&gt;0),1,IF(AND($Z1198=0,AJ1198&gt;0),1,0))))</f>
        <v>0</v>
      </c>
      <c r="AL1198" s="973">
        <f>IF($Z1198=0,0,IF(AND($Z1198=1,AE1198&gt;0),1,IF(AND($Z1198=1,AG1198&gt;0),1,IF(AND($Z1198=1,AI1198&gt;0),1,0))))</f>
        <v>0</v>
      </c>
      <c r="AM1198" s="978">
        <f>IF($Z1198=0,0,IF(AQ1198+AS1198+AU1198&gt;0,$AA1198,0))</f>
        <v>0</v>
      </c>
      <c r="AN1198" s="980">
        <f>IF($Z1198=0,0,IF(AND(AM1198=0,I1199&gt;0),$AA1198,0))</f>
        <v>0</v>
      </c>
      <c r="AO1198" s="969">
        <f>$AA1198-AM1198-AN1198</f>
        <v>0</v>
      </c>
      <c r="AP1198" s="204">
        <f t="shared" si="346"/>
        <v>0</v>
      </c>
      <c r="AQ1198" s="204">
        <f t="shared" si="346"/>
        <v>0</v>
      </c>
      <c r="AR1198" s="204">
        <f t="shared" si="346"/>
        <v>0</v>
      </c>
      <c r="AS1198" s="204">
        <f t="shared" si="346"/>
        <v>0</v>
      </c>
      <c r="AT1198" s="204">
        <f t="shared" si="346"/>
        <v>0</v>
      </c>
      <c r="AU1198" s="205">
        <f t="shared" si="346"/>
        <v>0</v>
      </c>
      <c r="AV1198" s="973">
        <f>IF($Z1198=1,0,IF(AND($Z1198=0,AQ1198&gt;0),1,IF(AND($Z1198=0,AS1198&gt;0),1,IF(AND($Z1198=0,AU1198&gt;0),1,0))))</f>
        <v>0</v>
      </c>
      <c r="AW1198" s="973">
        <f>IF($Z1198=0,0,IF(AND($Z1198=1,AP1198&gt;0),1,IF(AND($Z1198=1,AR1198&gt;0),1,IF(AND($Z1198=1,AT1198&gt;0),1,0))))</f>
        <v>0</v>
      </c>
      <c r="AX1198" s="978">
        <f>IF($Z1198=0,0,IF(BB1198+BD1198+BF1198&gt;0,$AA1198,0))</f>
        <v>0</v>
      </c>
      <c r="AY1198" s="980">
        <f>IF($Z1198=0,0,IF(AND(AX1198=0,K1199&gt;0),$AA1198,0))</f>
        <v>0</v>
      </c>
      <c r="AZ1198" s="969">
        <f>$AA1198-AX1198-AY1198</f>
        <v>0</v>
      </c>
      <c r="BA1198" s="204">
        <f t="shared" si="347"/>
        <v>0</v>
      </c>
      <c r="BB1198" s="204">
        <f t="shared" si="347"/>
        <v>0</v>
      </c>
      <c r="BC1198" s="204">
        <f t="shared" si="347"/>
        <v>0</v>
      </c>
      <c r="BD1198" s="204">
        <f t="shared" si="347"/>
        <v>0</v>
      </c>
      <c r="BE1198" s="204">
        <f t="shared" si="347"/>
        <v>0</v>
      </c>
      <c r="BF1198" s="205">
        <f t="shared" si="347"/>
        <v>0</v>
      </c>
      <c r="BG1198" s="973">
        <f>IF($Z1198=1,0,IF(AND($Z1198=0,BB1198&gt;0),1,IF(AND($Z1198=0,BD1198&gt;0),1,IF(AND($Z1198=0,BF1198&gt;0),1,0))))</f>
        <v>0</v>
      </c>
      <c r="BH1198" s="973">
        <f>IF($Z1198=0,0,IF(AND($Z1198=1,BA1198&gt;0),1,IF(AND($Z1198=1,BC1198&gt;0),1,IF(AND($Z1198=1,BE1198&gt;0),1,0))))</f>
        <v>0</v>
      </c>
      <c r="BI1198" s="978">
        <f>IF($Z1198=0,0,IF(BM1198+BO1198+BQ1198&gt;0,$AA1198,0))</f>
        <v>0</v>
      </c>
      <c r="BJ1198" s="980">
        <f>IF($Z1198=0,0,IF(AND(BI1198=0,M1199&gt;0),$AA1198,0))</f>
        <v>0</v>
      </c>
      <c r="BK1198" s="969">
        <f>$AA1198-BI1198-BJ1198</f>
        <v>0</v>
      </c>
      <c r="BL1198" s="204">
        <f t="shared" si="348"/>
        <v>0</v>
      </c>
      <c r="BM1198" s="204">
        <f t="shared" si="348"/>
        <v>0</v>
      </c>
      <c r="BN1198" s="204">
        <f t="shared" si="348"/>
        <v>0</v>
      </c>
      <c r="BO1198" s="204">
        <f t="shared" si="348"/>
        <v>0</v>
      </c>
      <c r="BP1198" s="204">
        <f t="shared" si="348"/>
        <v>0</v>
      </c>
      <c r="BQ1198" s="205">
        <f t="shared" si="348"/>
        <v>0</v>
      </c>
      <c r="BR1198" s="973">
        <f>IF($Z1198=1,0,IF(AND($Z1198=0,BM1198&gt;0),1,IF(AND($Z1198=0,BO1198&gt;0),1,IF(AND($Z1198=0,BQ1198&gt;0),1,0))))</f>
        <v>0</v>
      </c>
      <c r="BS1198" s="973">
        <f>IF($Z1198=0,0,IF(AND($Z1198=1,BL1198&gt;0),1,IF(AND($Z1198=1,BN1198&gt;0),1,IF(AND($Z1198=1,BP1198&gt;0),1,0))))</f>
        <v>0</v>
      </c>
      <c r="BT1198" s="978">
        <f>IF($Z1198=0,0,IF(BX1198+BZ1198+CB1198&gt;0,$AA1198,0))</f>
        <v>0</v>
      </c>
      <c r="BU1198" s="980">
        <f>IF($Z1198=0,0,IF(AND(BT1198=0,O1199&gt;0),$AA1198,0))</f>
        <v>0</v>
      </c>
      <c r="BV1198" s="969">
        <f>$AA1198-BT1198-BU1198</f>
        <v>0</v>
      </c>
      <c r="BW1198" s="204">
        <f t="shared" si="349"/>
        <v>0</v>
      </c>
      <c r="BX1198" s="204">
        <f t="shared" si="349"/>
        <v>0</v>
      </c>
      <c r="BY1198" s="204">
        <f t="shared" si="349"/>
        <v>0</v>
      </c>
      <c r="BZ1198" s="204">
        <f t="shared" si="349"/>
        <v>0</v>
      </c>
      <c r="CA1198" s="204">
        <f t="shared" si="349"/>
        <v>0</v>
      </c>
      <c r="CB1198" s="205">
        <f t="shared" si="349"/>
        <v>0</v>
      </c>
      <c r="CC1198" s="973">
        <f>IF($Z1198=1,0,IF(AND($Z1198=0,BX1198&gt;0),1,IF(AND($Z1198=0,BZ1198&gt;0),1,IF(AND($Z1198=0,CB1198&gt;0),1,0))))</f>
        <v>0</v>
      </c>
      <c r="CD1198" s="973">
        <f>IF($Z1198=0,0,IF(AND($Z1198=1,BW1198&gt;0),1,IF(AND($Z1198=1,BY1198&gt;0),1,IF(AND($Z1198=1,CA1198&gt;0),1,0))))</f>
        <v>0</v>
      </c>
      <c r="CE1198" s="11"/>
      <c r="CF1198" s="11"/>
      <c r="CG1198" s="11"/>
      <c r="CH1198" s="11"/>
      <c r="CI1198" s="11"/>
      <c r="CJ1198" s="11"/>
      <c r="CK1198" s="11"/>
      <c r="CL1198" s="11"/>
      <c r="CM1198" s="11"/>
    </row>
    <row r="1199" spans="1:91" ht="14.25" customHeight="1">
      <c r="A1199" s="950" t="str">
        <f>A1198</f>
        <v/>
      </c>
      <c r="B1199" s="57"/>
      <c r="C1199" s="2051"/>
      <c r="D1199" s="2053"/>
      <c r="E1199" s="2051"/>
      <c r="F1199" s="2772"/>
      <c r="G1199" s="1121">
        <f>Import!Q1896</f>
        <v>0</v>
      </c>
      <c r="H1199" s="2774"/>
      <c r="I1199" s="450"/>
      <c r="J1199" s="2775"/>
      <c r="K1199" s="450"/>
      <c r="L1199" s="2775"/>
      <c r="M1199" s="450"/>
      <c r="N1199" s="2775"/>
      <c r="O1199" s="450"/>
      <c r="P1199" s="2775"/>
      <c r="Q1199" s="11"/>
      <c r="R1199" s="11"/>
      <c r="S1199" s="397"/>
      <c r="T1199" s="419"/>
      <c r="U1199" s="444">
        <f>Import!N1897</f>
        <v>0</v>
      </c>
      <c r="V1199" s="11"/>
      <c r="W1199" s="306"/>
      <c r="X1199" s="306"/>
      <c r="Y1199" s="306"/>
      <c r="Z1199" s="11"/>
      <c r="AE1199" s="204"/>
      <c r="AF1199" s="204"/>
      <c r="AG1199" s="204"/>
      <c r="AH1199" s="204"/>
      <c r="AI1199" s="922"/>
      <c r="AJ1199" s="205"/>
      <c r="AK1199" s="973"/>
      <c r="AL1199" s="973">
        <f>AL1198</f>
        <v>0</v>
      </c>
      <c r="AP1199" s="204"/>
      <c r="AQ1199" s="204"/>
      <c r="AR1199" s="204"/>
      <c r="AS1199" s="204"/>
      <c r="AT1199" s="204"/>
      <c r="AU1199" s="205"/>
      <c r="AV1199" s="973"/>
      <c r="AW1199" s="973">
        <f>AW1198</f>
        <v>0</v>
      </c>
      <c r="BA1199" s="204"/>
      <c r="BB1199" s="204"/>
      <c r="BC1199" s="204"/>
      <c r="BD1199" s="204"/>
      <c r="BE1199" s="204"/>
      <c r="BF1199" s="205"/>
      <c r="BG1199" s="973"/>
      <c r="BH1199" s="973">
        <f>BH1198</f>
        <v>0</v>
      </c>
      <c r="BL1199" s="204"/>
      <c r="BM1199" s="204"/>
      <c r="BN1199" s="204"/>
      <c r="BO1199" s="204"/>
      <c r="BP1199" s="204"/>
      <c r="BQ1199" s="205"/>
      <c r="BR1199" s="973"/>
      <c r="BS1199" s="973">
        <f>BS1198</f>
        <v>0</v>
      </c>
      <c r="BW1199" s="204"/>
      <c r="BX1199" s="204"/>
      <c r="BY1199" s="204"/>
      <c r="BZ1199" s="204"/>
      <c r="CA1199" s="204"/>
      <c r="CB1199" s="205"/>
      <c r="CC1199" s="973"/>
      <c r="CD1199" s="973">
        <f>CD1198</f>
        <v>0</v>
      </c>
      <c r="CE1199" s="11"/>
      <c r="CF1199" s="11"/>
      <c r="CG1199" s="11"/>
      <c r="CH1199" s="11"/>
      <c r="CI1199" s="11"/>
      <c r="CJ1199" s="11"/>
      <c r="CK1199" s="11"/>
      <c r="CL1199" s="11"/>
      <c r="CM1199" s="11"/>
    </row>
    <row r="1200" spans="1:91" ht="24.75" customHeight="1">
      <c r="A1200" s="949" t="str">
        <f>IF(E1200&gt;0,"Wypełnione","")</f>
        <v/>
      </c>
      <c r="B1200" s="57"/>
      <c r="C1200" s="2050">
        <f>'Og s3a'!C1909</f>
        <v>0</v>
      </c>
      <c r="D1200" s="2052">
        <f>'Og s3a'!E1909</f>
        <v>0</v>
      </c>
      <c r="E1200" s="2050">
        <f>'Og s3a'!F1909</f>
        <v>0</v>
      </c>
      <c r="F1200" s="2771"/>
      <c r="G1200" s="448">
        <f>T1200</f>
        <v>0</v>
      </c>
      <c r="H1200" s="2773">
        <f>U1200</f>
        <v>0</v>
      </c>
      <c r="I1200" s="451"/>
      <c r="J1200" s="2775"/>
      <c r="K1200" s="451"/>
      <c r="L1200" s="2775"/>
      <c r="M1200" s="451"/>
      <c r="N1200" s="2775"/>
      <c r="O1200" s="451"/>
      <c r="P1200" s="2775"/>
      <c r="Q1200" s="11"/>
      <c r="R1200" s="11"/>
      <c r="S1200" s="396">
        <f>'Og s3a'!G1909</f>
        <v>0</v>
      </c>
      <c r="T1200" s="398">
        <f>'Og s3a'!D1909</f>
        <v>0</v>
      </c>
      <c r="U1200" s="444">
        <f>Import!N1898</f>
        <v>0</v>
      </c>
      <c r="V1200" s="11"/>
      <c r="W1200" s="306"/>
      <c r="X1200" s="306"/>
      <c r="Y1200" s="306"/>
      <c r="Z1200" s="970">
        <f>IF(F1200=AF$7,1,0)</f>
        <v>0</v>
      </c>
      <c r="AA1200" s="970">
        <f>Z1200*D1200</f>
        <v>0</v>
      </c>
      <c r="AB1200" s="978">
        <f>IF($Z1200=0,0,IF(AF1200+AH1200+AJ1200&gt;0,$AA1200,0))</f>
        <v>0</v>
      </c>
      <c r="AC1200" s="980">
        <f>IF($Z1200=0,0,IF(AND(AB1200=0,G1201&gt;0),$AA1200,0))</f>
        <v>0</v>
      </c>
      <c r="AD1200" s="969">
        <f>AA1200-AB1200-AC1200</f>
        <v>0</v>
      </c>
      <c r="AE1200" s="204">
        <f t="shared" si="345"/>
        <v>0</v>
      </c>
      <c r="AF1200" s="204">
        <f t="shared" si="345"/>
        <v>0</v>
      </c>
      <c r="AG1200" s="204">
        <f t="shared" si="345"/>
        <v>0</v>
      </c>
      <c r="AH1200" s="204">
        <f t="shared" si="345"/>
        <v>0</v>
      </c>
      <c r="AI1200" s="922">
        <f t="shared" si="345"/>
        <v>0</v>
      </c>
      <c r="AJ1200" s="205">
        <f t="shared" si="345"/>
        <v>0</v>
      </c>
      <c r="AK1200" s="973">
        <f>IF($Z1200=1,0,IF(AND($Z1200=0,AF1200&gt;0),1,IF(AND($Z1200=0,AH1200&gt;0),1,IF(AND($Z1200=0,AJ1200&gt;0),1,0))))</f>
        <v>0</v>
      </c>
      <c r="AL1200" s="973">
        <f>IF($Z1200=0,0,IF(AND($Z1200=1,AE1200&gt;0),1,IF(AND($Z1200=1,AG1200&gt;0),1,IF(AND($Z1200=1,AI1200&gt;0),1,0))))</f>
        <v>0</v>
      </c>
      <c r="AM1200" s="978">
        <f>IF($Z1200=0,0,IF(AQ1200+AS1200+AU1200&gt;0,$AA1200,0))</f>
        <v>0</v>
      </c>
      <c r="AN1200" s="980">
        <f>IF($Z1200=0,0,IF(AND(AM1200=0,I1201&gt;0),$AA1200,0))</f>
        <v>0</v>
      </c>
      <c r="AO1200" s="969">
        <f>$AA1200-AM1200-AN1200</f>
        <v>0</v>
      </c>
      <c r="AP1200" s="204">
        <f t="shared" si="346"/>
        <v>0</v>
      </c>
      <c r="AQ1200" s="204">
        <f t="shared" si="346"/>
        <v>0</v>
      </c>
      <c r="AR1200" s="204">
        <f t="shared" si="346"/>
        <v>0</v>
      </c>
      <c r="AS1200" s="204">
        <f t="shared" si="346"/>
        <v>0</v>
      </c>
      <c r="AT1200" s="204">
        <f t="shared" si="346"/>
        <v>0</v>
      </c>
      <c r="AU1200" s="205">
        <f t="shared" si="346"/>
        <v>0</v>
      </c>
      <c r="AV1200" s="973">
        <f>IF($Z1200=1,0,IF(AND($Z1200=0,AQ1200&gt;0),1,IF(AND($Z1200=0,AS1200&gt;0),1,IF(AND($Z1200=0,AU1200&gt;0),1,0))))</f>
        <v>0</v>
      </c>
      <c r="AW1200" s="973">
        <f>IF($Z1200=0,0,IF(AND($Z1200=1,AP1200&gt;0),1,IF(AND($Z1200=1,AR1200&gt;0),1,IF(AND($Z1200=1,AT1200&gt;0),1,0))))</f>
        <v>0</v>
      </c>
      <c r="AX1200" s="978">
        <f>IF($Z1200=0,0,IF(BB1200+BD1200+BF1200&gt;0,$AA1200,0))</f>
        <v>0</v>
      </c>
      <c r="AY1200" s="980">
        <f>IF($Z1200=0,0,IF(AND(AX1200=0,K1201&gt;0),$AA1200,0))</f>
        <v>0</v>
      </c>
      <c r="AZ1200" s="969">
        <f>$AA1200-AX1200-AY1200</f>
        <v>0</v>
      </c>
      <c r="BA1200" s="204">
        <f t="shared" si="347"/>
        <v>0</v>
      </c>
      <c r="BB1200" s="204">
        <f t="shared" si="347"/>
        <v>0</v>
      </c>
      <c r="BC1200" s="204">
        <f t="shared" si="347"/>
        <v>0</v>
      </c>
      <c r="BD1200" s="204">
        <f t="shared" si="347"/>
        <v>0</v>
      </c>
      <c r="BE1200" s="204">
        <f t="shared" si="347"/>
        <v>0</v>
      </c>
      <c r="BF1200" s="205">
        <f t="shared" si="347"/>
        <v>0</v>
      </c>
      <c r="BG1200" s="973">
        <f>IF($Z1200=1,0,IF(AND($Z1200=0,BB1200&gt;0),1,IF(AND($Z1200=0,BD1200&gt;0),1,IF(AND($Z1200=0,BF1200&gt;0),1,0))))</f>
        <v>0</v>
      </c>
      <c r="BH1200" s="973">
        <f>IF($Z1200=0,0,IF(AND($Z1200=1,BA1200&gt;0),1,IF(AND($Z1200=1,BC1200&gt;0),1,IF(AND($Z1200=1,BE1200&gt;0),1,0))))</f>
        <v>0</v>
      </c>
      <c r="BI1200" s="978">
        <f>IF($Z1200=0,0,IF(BM1200+BO1200+BQ1200&gt;0,$AA1200,0))</f>
        <v>0</v>
      </c>
      <c r="BJ1200" s="980">
        <f>IF($Z1200=0,0,IF(AND(BI1200=0,M1201&gt;0),$AA1200,0))</f>
        <v>0</v>
      </c>
      <c r="BK1200" s="969">
        <f>$AA1200-BI1200-BJ1200</f>
        <v>0</v>
      </c>
      <c r="BL1200" s="204">
        <f t="shared" si="348"/>
        <v>0</v>
      </c>
      <c r="BM1200" s="204">
        <f t="shared" si="348"/>
        <v>0</v>
      </c>
      <c r="BN1200" s="204">
        <f t="shared" si="348"/>
        <v>0</v>
      </c>
      <c r="BO1200" s="204">
        <f t="shared" si="348"/>
        <v>0</v>
      </c>
      <c r="BP1200" s="204">
        <f t="shared" si="348"/>
        <v>0</v>
      </c>
      <c r="BQ1200" s="205">
        <f t="shared" si="348"/>
        <v>0</v>
      </c>
      <c r="BR1200" s="973">
        <f>IF($Z1200=1,0,IF(AND($Z1200=0,BM1200&gt;0),1,IF(AND($Z1200=0,BO1200&gt;0),1,IF(AND($Z1200=0,BQ1200&gt;0),1,0))))</f>
        <v>0</v>
      </c>
      <c r="BS1200" s="973">
        <f>IF($Z1200=0,0,IF(AND($Z1200=1,BL1200&gt;0),1,IF(AND($Z1200=1,BN1200&gt;0),1,IF(AND($Z1200=1,BP1200&gt;0),1,0))))</f>
        <v>0</v>
      </c>
      <c r="BT1200" s="978">
        <f>IF($Z1200=0,0,IF(BX1200+BZ1200+CB1200&gt;0,$AA1200,0))</f>
        <v>0</v>
      </c>
      <c r="BU1200" s="980">
        <f>IF($Z1200=0,0,IF(AND(BT1200=0,O1201&gt;0),$AA1200,0))</f>
        <v>0</v>
      </c>
      <c r="BV1200" s="969">
        <f>$AA1200-BT1200-BU1200</f>
        <v>0</v>
      </c>
      <c r="BW1200" s="204">
        <f t="shared" si="349"/>
        <v>0</v>
      </c>
      <c r="BX1200" s="204">
        <f t="shared" si="349"/>
        <v>0</v>
      </c>
      <c r="BY1200" s="204">
        <f t="shared" si="349"/>
        <v>0</v>
      </c>
      <c r="BZ1200" s="204">
        <f t="shared" si="349"/>
        <v>0</v>
      </c>
      <c r="CA1200" s="204">
        <f t="shared" si="349"/>
        <v>0</v>
      </c>
      <c r="CB1200" s="205">
        <f t="shared" si="349"/>
        <v>0</v>
      </c>
      <c r="CC1200" s="973">
        <f>IF($Z1200=1,0,IF(AND($Z1200=0,BX1200&gt;0),1,IF(AND($Z1200=0,BZ1200&gt;0),1,IF(AND($Z1200=0,CB1200&gt;0),1,0))))</f>
        <v>0</v>
      </c>
      <c r="CD1200" s="973">
        <f>IF($Z1200=0,0,IF(AND($Z1200=1,BW1200&gt;0),1,IF(AND($Z1200=1,BY1200&gt;0),1,IF(AND($Z1200=1,CA1200&gt;0),1,0))))</f>
        <v>0</v>
      </c>
      <c r="CE1200" s="11"/>
      <c r="CF1200" s="11"/>
      <c r="CG1200" s="11"/>
      <c r="CH1200" s="11"/>
      <c r="CI1200" s="11"/>
      <c r="CJ1200" s="11"/>
      <c r="CK1200" s="11"/>
      <c r="CL1200" s="11"/>
      <c r="CM1200" s="11"/>
    </row>
    <row r="1201" spans="1:91" ht="14.25" customHeight="1">
      <c r="A1201" s="950" t="str">
        <f>A1200</f>
        <v/>
      </c>
      <c r="B1201" s="57"/>
      <c r="C1201" s="2051"/>
      <c r="D1201" s="2053"/>
      <c r="E1201" s="2051"/>
      <c r="F1201" s="2772"/>
      <c r="G1201" s="1121">
        <f>Import!Q1898</f>
        <v>0</v>
      </c>
      <c r="H1201" s="2774"/>
      <c r="I1201" s="450"/>
      <c r="J1201" s="2775"/>
      <c r="K1201" s="450"/>
      <c r="L1201" s="2775"/>
      <c r="M1201" s="450"/>
      <c r="N1201" s="2775"/>
      <c r="O1201" s="450"/>
      <c r="P1201" s="2775"/>
      <c r="Q1201" s="11"/>
      <c r="R1201" s="11"/>
      <c r="S1201" s="397"/>
      <c r="T1201" s="419"/>
      <c r="U1201" s="444">
        <f>Import!N1899</f>
        <v>0</v>
      </c>
      <c r="V1201" s="11"/>
      <c r="W1201" s="306"/>
      <c r="X1201" s="306"/>
      <c r="Y1201" s="306"/>
      <c r="Z1201" s="11"/>
      <c r="AE1201" s="204"/>
      <c r="AF1201" s="204"/>
      <c r="AG1201" s="204"/>
      <c r="AH1201" s="204"/>
      <c r="AI1201" s="922"/>
      <c r="AJ1201" s="205"/>
      <c r="AK1201" s="973"/>
      <c r="AL1201" s="973">
        <f>AL1200</f>
        <v>0</v>
      </c>
      <c r="AP1201" s="204"/>
      <c r="AQ1201" s="204"/>
      <c r="AR1201" s="204"/>
      <c r="AS1201" s="204"/>
      <c r="AT1201" s="204"/>
      <c r="AU1201" s="205"/>
      <c r="AV1201" s="973"/>
      <c r="AW1201" s="973">
        <f>AW1200</f>
        <v>0</v>
      </c>
      <c r="BA1201" s="204"/>
      <c r="BB1201" s="204"/>
      <c r="BC1201" s="204"/>
      <c r="BD1201" s="204"/>
      <c r="BE1201" s="204"/>
      <c r="BF1201" s="205"/>
      <c r="BG1201" s="973"/>
      <c r="BH1201" s="973">
        <f>BH1200</f>
        <v>0</v>
      </c>
      <c r="BL1201" s="204"/>
      <c r="BM1201" s="204"/>
      <c r="BN1201" s="204"/>
      <c r="BO1201" s="204"/>
      <c r="BP1201" s="204"/>
      <c r="BQ1201" s="205"/>
      <c r="BR1201" s="973"/>
      <c r="BS1201" s="973">
        <f>BS1200</f>
        <v>0</v>
      </c>
      <c r="BW1201" s="204"/>
      <c r="BX1201" s="204"/>
      <c r="BY1201" s="204"/>
      <c r="BZ1201" s="204"/>
      <c r="CA1201" s="204"/>
      <c r="CB1201" s="205"/>
      <c r="CC1201" s="973"/>
      <c r="CD1201" s="973">
        <f>CD1200</f>
        <v>0</v>
      </c>
      <c r="CE1201" s="11"/>
      <c r="CF1201" s="11"/>
      <c r="CG1201" s="11"/>
      <c r="CH1201" s="11"/>
      <c r="CI1201" s="11"/>
      <c r="CJ1201" s="11"/>
      <c r="CK1201" s="11"/>
      <c r="CL1201" s="11"/>
      <c r="CM1201" s="11"/>
    </row>
    <row r="1202" spans="1:91" ht="24.75" customHeight="1">
      <c r="A1202" s="949" t="str">
        <f>IF(E1202&gt;0,"Wypełnione","")</f>
        <v/>
      </c>
      <c r="B1202" s="57"/>
      <c r="C1202" s="2050">
        <f>'Og s3a'!C1911</f>
        <v>0</v>
      </c>
      <c r="D1202" s="2052">
        <f>'Og s3a'!E1911</f>
        <v>0</v>
      </c>
      <c r="E1202" s="2050">
        <f>'Og s3a'!F1911</f>
        <v>0</v>
      </c>
      <c r="F1202" s="2771"/>
      <c r="G1202" s="448">
        <f>T1202</f>
        <v>0</v>
      </c>
      <c r="H1202" s="2773">
        <f>U1202</f>
        <v>0</v>
      </c>
      <c r="I1202" s="451"/>
      <c r="J1202" s="2775"/>
      <c r="K1202" s="451"/>
      <c r="L1202" s="2775"/>
      <c r="M1202" s="451"/>
      <c r="N1202" s="2775"/>
      <c r="O1202" s="451"/>
      <c r="P1202" s="2775"/>
      <c r="Q1202" s="11"/>
      <c r="R1202" s="11"/>
      <c r="S1202" s="396">
        <f>'Og s3a'!G1911</f>
        <v>0</v>
      </c>
      <c r="T1202" s="398">
        <f>'Og s3a'!D1911</f>
        <v>0</v>
      </c>
      <c r="U1202" s="444">
        <f>Import!N1900</f>
        <v>0</v>
      </c>
      <c r="V1202" s="11"/>
      <c r="W1202" s="306"/>
      <c r="X1202" s="306"/>
      <c r="Y1202" s="306"/>
      <c r="Z1202" s="970">
        <f>IF(F1202=AF$7,1,0)</f>
        <v>0</v>
      </c>
      <c r="AA1202" s="970">
        <f>Z1202*D1202</f>
        <v>0</v>
      </c>
      <c r="AB1202" s="978">
        <f>IF($Z1202=0,0,IF(AF1202+AH1202+AJ1202&gt;0,$AA1202,0))</f>
        <v>0</v>
      </c>
      <c r="AC1202" s="980">
        <f>IF($Z1202=0,0,IF(AND(AB1202=0,G1203&gt;0),$AA1202,0))</f>
        <v>0</v>
      </c>
      <c r="AD1202" s="969">
        <f>AA1202-AB1202-AC1202</f>
        <v>0</v>
      </c>
      <c r="AE1202" s="204">
        <f t="shared" si="345"/>
        <v>0</v>
      </c>
      <c r="AF1202" s="204">
        <f t="shared" si="345"/>
        <v>0</v>
      </c>
      <c r="AG1202" s="204">
        <f t="shared" si="345"/>
        <v>0</v>
      </c>
      <c r="AH1202" s="204">
        <f t="shared" si="345"/>
        <v>0</v>
      </c>
      <c r="AI1202" s="922">
        <f t="shared" si="345"/>
        <v>0</v>
      </c>
      <c r="AJ1202" s="205">
        <f t="shared" si="345"/>
        <v>0</v>
      </c>
      <c r="AK1202" s="973">
        <f>IF($Z1202=1,0,IF(AND($Z1202=0,AF1202&gt;0),1,IF(AND($Z1202=0,AH1202&gt;0),1,IF(AND($Z1202=0,AJ1202&gt;0),1,0))))</f>
        <v>0</v>
      </c>
      <c r="AL1202" s="973">
        <f>IF($Z1202=0,0,IF(AND($Z1202=1,AE1202&gt;0),1,IF(AND($Z1202=1,AG1202&gt;0),1,IF(AND($Z1202=1,AI1202&gt;0),1,0))))</f>
        <v>0</v>
      </c>
      <c r="AM1202" s="978">
        <f>IF($Z1202=0,0,IF(AQ1202+AS1202+AU1202&gt;0,$AA1202,0))</f>
        <v>0</v>
      </c>
      <c r="AN1202" s="980">
        <f>IF($Z1202=0,0,IF(AND(AM1202=0,I1203&gt;0),$AA1202,0))</f>
        <v>0</v>
      </c>
      <c r="AO1202" s="969">
        <f>$AA1202-AM1202-AN1202</f>
        <v>0</v>
      </c>
      <c r="AP1202" s="204">
        <f t="shared" si="346"/>
        <v>0</v>
      </c>
      <c r="AQ1202" s="204">
        <f t="shared" si="346"/>
        <v>0</v>
      </c>
      <c r="AR1202" s="204">
        <f t="shared" si="346"/>
        <v>0</v>
      </c>
      <c r="AS1202" s="204">
        <f t="shared" si="346"/>
        <v>0</v>
      </c>
      <c r="AT1202" s="204">
        <f t="shared" si="346"/>
        <v>0</v>
      </c>
      <c r="AU1202" s="205">
        <f t="shared" si="346"/>
        <v>0</v>
      </c>
      <c r="AV1202" s="973">
        <f>IF($Z1202=1,0,IF(AND($Z1202=0,AQ1202&gt;0),1,IF(AND($Z1202=0,AS1202&gt;0),1,IF(AND($Z1202=0,AU1202&gt;0),1,0))))</f>
        <v>0</v>
      </c>
      <c r="AW1202" s="973">
        <f>IF($Z1202=0,0,IF(AND($Z1202=1,AP1202&gt;0),1,IF(AND($Z1202=1,AR1202&gt;0),1,IF(AND($Z1202=1,AT1202&gt;0),1,0))))</f>
        <v>0</v>
      </c>
      <c r="AX1202" s="978">
        <f>IF($Z1202=0,0,IF(BB1202+BD1202+BF1202&gt;0,$AA1202,0))</f>
        <v>0</v>
      </c>
      <c r="AY1202" s="980">
        <f>IF($Z1202=0,0,IF(AND(AX1202=0,K1203&gt;0),$AA1202,0))</f>
        <v>0</v>
      </c>
      <c r="AZ1202" s="969">
        <f>$AA1202-AX1202-AY1202</f>
        <v>0</v>
      </c>
      <c r="BA1202" s="204">
        <f t="shared" si="347"/>
        <v>0</v>
      </c>
      <c r="BB1202" s="204">
        <f t="shared" si="347"/>
        <v>0</v>
      </c>
      <c r="BC1202" s="204">
        <f t="shared" si="347"/>
        <v>0</v>
      </c>
      <c r="BD1202" s="204">
        <f t="shared" si="347"/>
        <v>0</v>
      </c>
      <c r="BE1202" s="204">
        <f t="shared" si="347"/>
        <v>0</v>
      </c>
      <c r="BF1202" s="205">
        <f t="shared" si="347"/>
        <v>0</v>
      </c>
      <c r="BG1202" s="973">
        <f>IF($Z1202=1,0,IF(AND($Z1202=0,BB1202&gt;0),1,IF(AND($Z1202=0,BD1202&gt;0),1,IF(AND($Z1202=0,BF1202&gt;0),1,0))))</f>
        <v>0</v>
      </c>
      <c r="BH1202" s="973">
        <f>IF($Z1202=0,0,IF(AND($Z1202=1,BA1202&gt;0),1,IF(AND($Z1202=1,BC1202&gt;0),1,IF(AND($Z1202=1,BE1202&gt;0),1,0))))</f>
        <v>0</v>
      </c>
      <c r="BI1202" s="978">
        <f>IF($Z1202=0,0,IF(BM1202+BO1202+BQ1202&gt;0,$AA1202,0))</f>
        <v>0</v>
      </c>
      <c r="BJ1202" s="980">
        <f>IF($Z1202=0,0,IF(AND(BI1202=0,M1203&gt;0),$AA1202,0))</f>
        <v>0</v>
      </c>
      <c r="BK1202" s="969">
        <f>$AA1202-BI1202-BJ1202</f>
        <v>0</v>
      </c>
      <c r="BL1202" s="204">
        <f t="shared" si="348"/>
        <v>0</v>
      </c>
      <c r="BM1202" s="204">
        <f t="shared" si="348"/>
        <v>0</v>
      </c>
      <c r="BN1202" s="204">
        <f t="shared" si="348"/>
        <v>0</v>
      </c>
      <c r="BO1202" s="204">
        <f t="shared" si="348"/>
        <v>0</v>
      </c>
      <c r="BP1202" s="204">
        <f t="shared" si="348"/>
        <v>0</v>
      </c>
      <c r="BQ1202" s="205">
        <f t="shared" si="348"/>
        <v>0</v>
      </c>
      <c r="BR1202" s="973">
        <f>IF($Z1202=1,0,IF(AND($Z1202=0,BM1202&gt;0),1,IF(AND($Z1202=0,BO1202&gt;0),1,IF(AND($Z1202=0,BQ1202&gt;0),1,0))))</f>
        <v>0</v>
      </c>
      <c r="BS1202" s="973">
        <f>IF($Z1202=0,0,IF(AND($Z1202=1,BL1202&gt;0),1,IF(AND($Z1202=1,BN1202&gt;0),1,IF(AND($Z1202=1,BP1202&gt;0),1,0))))</f>
        <v>0</v>
      </c>
      <c r="BT1202" s="978">
        <f>IF($Z1202=0,0,IF(BX1202+BZ1202+CB1202&gt;0,$AA1202,0))</f>
        <v>0</v>
      </c>
      <c r="BU1202" s="980">
        <f>IF($Z1202=0,0,IF(AND(BT1202=0,O1203&gt;0),$AA1202,0))</f>
        <v>0</v>
      </c>
      <c r="BV1202" s="969">
        <f>$AA1202-BT1202-BU1202</f>
        <v>0</v>
      </c>
      <c r="BW1202" s="204">
        <f t="shared" si="349"/>
        <v>0</v>
      </c>
      <c r="BX1202" s="204">
        <f t="shared" si="349"/>
        <v>0</v>
      </c>
      <c r="BY1202" s="204">
        <f t="shared" si="349"/>
        <v>0</v>
      </c>
      <c r="BZ1202" s="204">
        <f t="shared" si="349"/>
        <v>0</v>
      </c>
      <c r="CA1202" s="204">
        <f t="shared" si="349"/>
        <v>0</v>
      </c>
      <c r="CB1202" s="205">
        <f t="shared" si="349"/>
        <v>0</v>
      </c>
      <c r="CC1202" s="973">
        <f>IF($Z1202=1,0,IF(AND($Z1202=0,BX1202&gt;0),1,IF(AND($Z1202=0,BZ1202&gt;0),1,IF(AND($Z1202=0,CB1202&gt;0),1,0))))</f>
        <v>0</v>
      </c>
      <c r="CD1202" s="973">
        <f>IF($Z1202=0,0,IF(AND($Z1202=1,BW1202&gt;0),1,IF(AND($Z1202=1,BY1202&gt;0),1,IF(AND($Z1202=1,CA1202&gt;0),1,0))))</f>
        <v>0</v>
      </c>
      <c r="CE1202" s="11"/>
      <c r="CF1202" s="11"/>
      <c r="CG1202" s="11"/>
      <c r="CH1202" s="11"/>
      <c r="CI1202" s="11"/>
      <c r="CJ1202" s="11"/>
      <c r="CK1202" s="11"/>
      <c r="CL1202" s="11"/>
      <c r="CM1202" s="11"/>
    </row>
    <row r="1203" spans="1:91" ht="14.25" customHeight="1">
      <c r="A1203" s="950" t="str">
        <f>A1202</f>
        <v/>
      </c>
      <c r="B1203" s="57"/>
      <c r="C1203" s="2051"/>
      <c r="D1203" s="2053"/>
      <c r="E1203" s="2051"/>
      <c r="F1203" s="2772"/>
      <c r="G1203" s="1121">
        <f>Import!Q1900</f>
        <v>0</v>
      </c>
      <c r="H1203" s="2774"/>
      <c r="I1203" s="450"/>
      <c r="J1203" s="2775"/>
      <c r="K1203" s="450"/>
      <c r="L1203" s="2775"/>
      <c r="M1203" s="450"/>
      <c r="N1203" s="2775"/>
      <c r="O1203" s="450"/>
      <c r="P1203" s="2775"/>
      <c r="Q1203" s="11"/>
      <c r="R1203" s="11"/>
      <c r="S1203" s="397"/>
      <c r="T1203" s="419"/>
      <c r="U1203" s="444">
        <f>Import!N1901</f>
        <v>0</v>
      </c>
      <c r="V1203" s="11"/>
      <c r="W1203" s="306"/>
      <c r="X1203" s="306"/>
      <c r="Y1203" s="306"/>
      <c r="Z1203" s="11"/>
      <c r="AE1203" s="204"/>
      <c r="AF1203" s="204"/>
      <c r="AG1203" s="204"/>
      <c r="AH1203" s="204"/>
      <c r="AI1203" s="922"/>
      <c r="AJ1203" s="205"/>
      <c r="AK1203" s="973"/>
      <c r="AL1203" s="973">
        <f>AL1202</f>
        <v>0</v>
      </c>
      <c r="AP1203" s="204"/>
      <c r="AQ1203" s="204"/>
      <c r="AR1203" s="204"/>
      <c r="AS1203" s="204"/>
      <c r="AT1203" s="204"/>
      <c r="AU1203" s="205"/>
      <c r="AV1203" s="973"/>
      <c r="AW1203" s="973">
        <f>AW1202</f>
        <v>0</v>
      </c>
      <c r="BA1203" s="204"/>
      <c r="BB1203" s="204"/>
      <c r="BC1203" s="204"/>
      <c r="BD1203" s="204"/>
      <c r="BE1203" s="204"/>
      <c r="BF1203" s="205"/>
      <c r="BG1203" s="973"/>
      <c r="BH1203" s="973">
        <f>BH1202</f>
        <v>0</v>
      </c>
      <c r="BL1203" s="204"/>
      <c r="BM1203" s="204"/>
      <c r="BN1203" s="204"/>
      <c r="BO1203" s="204"/>
      <c r="BP1203" s="204"/>
      <c r="BQ1203" s="205"/>
      <c r="BR1203" s="973"/>
      <c r="BS1203" s="973">
        <f>BS1202</f>
        <v>0</v>
      </c>
      <c r="BW1203" s="204"/>
      <c r="BX1203" s="204"/>
      <c r="BY1203" s="204"/>
      <c r="BZ1203" s="204"/>
      <c r="CA1203" s="204"/>
      <c r="CB1203" s="205"/>
      <c r="CC1203" s="973"/>
      <c r="CD1203" s="973">
        <f>CD1202</f>
        <v>0</v>
      </c>
      <c r="CE1203" s="11"/>
      <c r="CF1203" s="11"/>
      <c r="CG1203" s="11"/>
      <c r="CH1203" s="11"/>
      <c r="CI1203" s="11"/>
      <c r="CJ1203" s="11"/>
      <c r="CK1203" s="11"/>
      <c r="CL1203" s="11"/>
      <c r="CM1203" s="11"/>
    </row>
    <row r="1204" spans="1:91" ht="24.75" customHeight="1">
      <c r="A1204" s="949" t="str">
        <f>IF(E1204&gt;0,"Wypełnione","")</f>
        <v/>
      </c>
      <c r="B1204" s="57"/>
      <c r="C1204" s="2050">
        <f>'Og s3a'!C1913</f>
        <v>0</v>
      </c>
      <c r="D1204" s="2052">
        <f>'Og s3a'!E1913</f>
        <v>0</v>
      </c>
      <c r="E1204" s="2050">
        <f>'Og s3a'!F1913</f>
        <v>0</v>
      </c>
      <c r="F1204" s="2771"/>
      <c r="G1204" s="448">
        <f>T1204</f>
        <v>0</v>
      </c>
      <c r="H1204" s="2773">
        <f>U1204</f>
        <v>0</v>
      </c>
      <c r="I1204" s="451"/>
      <c r="J1204" s="2775"/>
      <c r="K1204" s="451"/>
      <c r="L1204" s="2775"/>
      <c r="M1204" s="451"/>
      <c r="N1204" s="2775"/>
      <c r="O1204" s="451"/>
      <c r="P1204" s="2775"/>
      <c r="Q1204" s="11"/>
      <c r="R1204" s="11"/>
      <c r="S1204" s="396">
        <f>'Og s3a'!G1913</f>
        <v>0</v>
      </c>
      <c r="T1204" s="398">
        <f>'Og s3a'!D1913</f>
        <v>0</v>
      </c>
      <c r="U1204" s="444">
        <f>Import!N1902</f>
        <v>0</v>
      </c>
      <c r="V1204" s="11"/>
      <c r="W1204" s="306"/>
      <c r="X1204" s="306"/>
      <c r="Y1204" s="306"/>
      <c r="Z1204" s="970">
        <f>IF(F1204=AF$7,1,0)</f>
        <v>0</v>
      </c>
      <c r="AA1204" s="970">
        <f>Z1204*D1204</f>
        <v>0</v>
      </c>
      <c r="AB1204" s="978">
        <f>IF($Z1204=0,0,IF(AF1204+AH1204+AJ1204&gt;0,$AA1204,0))</f>
        <v>0</v>
      </c>
      <c r="AC1204" s="980">
        <f>IF($Z1204=0,0,IF(AND(AB1204=0,G1205&gt;0),$AA1204,0))</f>
        <v>0</v>
      </c>
      <c r="AD1204" s="969">
        <f>AA1204-AB1204-AC1204</f>
        <v>0</v>
      </c>
      <c r="AE1204" s="204">
        <f t="shared" si="345"/>
        <v>0</v>
      </c>
      <c r="AF1204" s="204">
        <f t="shared" si="345"/>
        <v>0</v>
      </c>
      <c r="AG1204" s="204">
        <f t="shared" si="345"/>
        <v>0</v>
      </c>
      <c r="AH1204" s="204">
        <f t="shared" si="345"/>
        <v>0</v>
      </c>
      <c r="AI1204" s="922">
        <f t="shared" si="345"/>
        <v>0</v>
      </c>
      <c r="AJ1204" s="205">
        <f t="shared" si="345"/>
        <v>0</v>
      </c>
      <c r="AK1204" s="973">
        <f>IF($Z1204=1,0,IF(AND($Z1204=0,AF1204&gt;0),1,IF(AND($Z1204=0,AH1204&gt;0),1,IF(AND($Z1204=0,AJ1204&gt;0),1,0))))</f>
        <v>0</v>
      </c>
      <c r="AL1204" s="973">
        <f>IF($Z1204=0,0,IF(AND($Z1204=1,AE1204&gt;0),1,IF(AND($Z1204=1,AG1204&gt;0),1,IF(AND($Z1204=1,AI1204&gt;0),1,0))))</f>
        <v>0</v>
      </c>
      <c r="AM1204" s="978">
        <f>IF($Z1204=0,0,IF(AQ1204+AS1204+AU1204&gt;0,$AA1204,0))</f>
        <v>0</v>
      </c>
      <c r="AN1204" s="980">
        <f>IF($Z1204=0,0,IF(AND(AM1204=0,I1205&gt;0),$AA1204,0))</f>
        <v>0</v>
      </c>
      <c r="AO1204" s="969">
        <f>$AA1204-AM1204-AN1204</f>
        <v>0</v>
      </c>
      <c r="AP1204" s="204">
        <f t="shared" si="346"/>
        <v>0</v>
      </c>
      <c r="AQ1204" s="204">
        <f t="shared" si="346"/>
        <v>0</v>
      </c>
      <c r="AR1204" s="204">
        <f t="shared" si="346"/>
        <v>0</v>
      </c>
      <c r="AS1204" s="204">
        <f t="shared" si="346"/>
        <v>0</v>
      </c>
      <c r="AT1204" s="204">
        <f t="shared" si="346"/>
        <v>0</v>
      </c>
      <c r="AU1204" s="205">
        <f t="shared" si="346"/>
        <v>0</v>
      </c>
      <c r="AV1204" s="973">
        <f>IF($Z1204=1,0,IF(AND($Z1204=0,AQ1204&gt;0),1,IF(AND($Z1204=0,AS1204&gt;0),1,IF(AND($Z1204=0,AU1204&gt;0),1,0))))</f>
        <v>0</v>
      </c>
      <c r="AW1204" s="973">
        <f>IF($Z1204=0,0,IF(AND($Z1204=1,AP1204&gt;0),1,IF(AND($Z1204=1,AR1204&gt;0),1,IF(AND($Z1204=1,AT1204&gt;0),1,0))))</f>
        <v>0</v>
      </c>
      <c r="AX1204" s="978">
        <f>IF($Z1204=0,0,IF(BB1204+BD1204+BF1204&gt;0,$AA1204,0))</f>
        <v>0</v>
      </c>
      <c r="AY1204" s="980">
        <f>IF($Z1204=0,0,IF(AND(AX1204=0,K1205&gt;0),$AA1204,0))</f>
        <v>0</v>
      </c>
      <c r="AZ1204" s="969">
        <f>$AA1204-AX1204-AY1204</f>
        <v>0</v>
      </c>
      <c r="BA1204" s="204">
        <f t="shared" si="347"/>
        <v>0</v>
      </c>
      <c r="BB1204" s="204">
        <f t="shared" si="347"/>
        <v>0</v>
      </c>
      <c r="BC1204" s="204">
        <f t="shared" si="347"/>
        <v>0</v>
      </c>
      <c r="BD1204" s="204">
        <f t="shared" si="347"/>
        <v>0</v>
      </c>
      <c r="BE1204" s="204">
        <f t="shared" si="347"/>
        <v>0</v>
      </c>
      <c r="BF1204" s="205">
        <f t="shared" si="347"/>
        <v>0</v>
      </c>
      <c r="BG1204" s="973">
        <f>IF($Z1204=1,0,IF(AND($Z1204=0,BB1204&gt;0),1,IF(AND($Z1204=0,BD1204&gt;0),1,IF(AND($Z1204=0,BF1204&gt;0),1,0))))</f>
        <v>0</v>
      </c>
      <c r="BH1204" s="973">
        <f>IF($Z1204=0,0,IF(AND($Z1204=1,BA1204&gt;0),1,IF(AND($Z1204=1,BC1204&gt;0),1,IF(AND($Z1204=1,BE1204&gt;0),1,0))))</f>
        <v>0</v>
      </c>
      <c r="BI1204" s="978">
        <f>IF($Z1204=0,0,IF(BM1204+BO1204+BQ1204&gt;0,$AA1204,0))</f>
        <v>0</v>
      </c>
      <c r="BJ1204" s="980">
        <f>IF($Z1204=0,0,IF(AND(BI1204=0,M1205&gt;0),$AA1204,0))</f>
        <v>0</v>
      </c>
      <c r="BK1204" s="969">
        <f>$AA1204-BI1204-BJ1204</f>
        <v>0</v>
      </c>
      <c r="BL1204" s="204">
        <f t="shared" si="348"/>
        <v>0</v>
      </c>
      <c r="BM1204" s="204">
        <f t="shared" si="348"/>
        <v>0</v>
      </c>
      <c r="BN1204" s="204">
        <f t="shared" si="348"/>
        <v>0</v>
      </c>
      <c r="BO1204" s="204">
        <f t="shared" si="348"/>
        <v>0</v>
      </c>
      <c r="BP1204" s="204">
        <f t="shared" si="348"/>
        <v>0</v>
      </c>
      <c r="BQ1204" s="205">
        <f t="shared" si="348"/>
        <v>0</v>
      </c>
      <c r="BR1204" s="973">
        <f>IF($Z1204=1,0,IF(AND($Z1204=0,BM1204&gt;0),1,IF(AND($Z1204=0,BO1204&gt;0),1,IF(AND($Z1204=0,BQ1204&gt;0),1,0))))</f>
        <v>0</v>
      </c>
      <c r="BS1204" s="973">
        <f>IF($Z1204=0,0,IF(AND($Z1204=1,BL1204&gt;0),1,IF(AND($Z1204=1,BN1204&gt;0),1,IF(AND($Z1204=1,BP1204&gt;0),1,0))))</f>
        <v>0</v>
      </c>
      <c r="BT1204" s="978">
        <f>IF($Z1204=0,0,IF(BX1204+BZ1204+CB1204&gt;0,$AA1204,0))</f>
        <v>0</v>
      </c>
      <c r="BU1204" s="980">
        <f>IF($Z1204=0,0,IF(AND(BT1204=0,O1205&gt;0),$AA1204,0))</f>
        <v>0</v>
      </c>
      <c r="BV1204" s="969">
        <f>$AA1204-BT1204-BU1204</f>
        <v>0</v>
      </c>
      <c r="BW1204" s="204">
        <f t="shared" si="349"/>
        <v>0</v>
      </c>
      <c r="BX1204" s="204">
        <f t="shared" si="349"/>
        <v>0</v>
      </c>
      <c r="BY1204" s="204">
        <f t="shared" si="349"/>
        <v>0</v>
      </c>
      <c r="BZ1204" s="204">
        <f t="shared" si="349"/>
        <v>0</v>
      </c>
      <c r="CA1204" s="204">
        <f t="shared" si="349"/>
        <v>0</v>
      </c>
      <c r="CB1204" s="205">
        <f t="shared" si="349"/>
        <v>0</v>
      </c>
      <c r="CC1204" s="973">
        <f>IF($Z1204=1,0,IF(AND($Z1204=0,BX1204&gt;0),1,IF(AND($Z1204=0,BZ1204&gt;0),1,IF(AND($Z1204=0,CB1204&gt;0),1,0))))</f>
        <v>0</v>
      </c>
      <c r="CD1204" s="973">
        <f>IF($Z1204=0,0,IF(AND($Z1204=1,BW1204&gt;0),1,IF(AND($Z1204=1,BY1204&gt;0),1,IF(AND($Z1204=1,CA1204&gt;0),1,0))))</f>
        <v>0</v>
      </c>
      <c r="CE1204" s="11"/>
      <c r="CF1204" s="11"/>
      <c r="CG1204" s="11"/>
      <c r="CH1204" s="11"/>
      <c r="CI1204" s="11"/>
      <c r="CJ1204" s="11"/>
      <c r="CK1204" s="11"/>
      <c r="CL1204" s="11"/>
      <c r="CM1204" s="11"/>
    </row>
    <row r="1205" spans="1:91" ht="14.25" customHeight="1">
      <c r="A1205" s="950" t="str">
        <f>A1204</f>
        <v/>
      </c>
      <c r="B1205" s="57"/>
      <c r="C1205" s="2051"/>
      <c r="D1205" s="2053"/>
      <c r="E1205" s="2051"/>
      <c r="F1205" s="2772"/>
      <c r="G1205" s="1121">
        <f>Import!Q1902</f>
        <v>0</v>
      </c>
      <c r="H1205" s="2774"/>
      <c r="I1205" s="450"/>
      <c r="J1205" s="2775"/>
      <c r="K1205" s="450"/>
      <c r="L1205" s="2775"/>
      <c r="M1205" s="450"/>
      <c r="N1205" s="2775"/>
      <c r="O1205" s="450"/>
      <c r="P1205" s="2775"/>
      <c r="Q1205" s="11"/>
      <c r="R1205" s="11"/>
      <c r="S1205" s="397"/>
      <c r="T1205" s="419"/>
      <c r="U1205" s="444">
        <f>Import!N1903</f>
        <v>0</v>
      </c>
      <c r="V1205" s="11"/>
      <c r="W1205" s="306"/>
      <c r="X1205" s="306"/>
      <c r="Y1205" s="306"/>
      <c r="Z1205" s="11"/>
      <c r="AE1205" s="204"/>
      <c r="AF1205" s="204"/>
      <c r="AG1205" s="204"/>
      <c r="AH1205" s="204"/>
      <c r="AI1205" s="922"/>
      <c r="AJ1205" s="205"/>
      <c r="AK1205" s="973"/>
      <c r="AL1205" s="973">
        <f>AL1204</f>
        <v>0</v>
      </c>
      <c r="AP1205" s="204"/>
      <c r="AQ1205" s="204"/>
      <c r="AR1205" s="204"/>
      <c r="AS1205" s="204"/>
      <c r="AT1205" s="204"/>
      <c r="AU1205" s="205"/>
      <c r="AV1205" s="973"/>
      <c r="AW1205" s="973">
        <f>AW1204</f>
        <v>0</v>
      </c>
      <c r="BA1205" s="204"/>
      <c r="BB1205" s="204"/>
      <c r="BC1205" s="204"/>
      <c r="BD1205" s="204"/>
      <c r="BE1205" s="204"/>
      <c r="BF1205" s="205"/>
      <c r="BG1205" s="973"/>
      <c r="BH1205" s="973">
        <f>BH1204</f>
        <v>0</v>
      </c>
      <c r="BL1205" s="204"/>
      <c r="BM1205" s="204"/>
      <c r="BN1205" s="204"/>
      <c r="BO1205" s="204"/>
      <c r="BP1205" s="204"/>
      <c r="BQ1205" s="205"/>
      <c r="BR1205" s="973"/>
      <c r="BS1205" s="973">
        <f>BS1204</f>
        <v>0</v>
      </c>
      <c r="BW1205" s="204"/>
      <c r="BX1205" s="204"/>
      <c r="BY1205" s="204"/>
      <c r="BZ1205" s="204"/>
      <c r="CA1205" s="204"/>
      <c r="CB1205" s="205"/>
      <c r="CC1205" s="973"/>
      <c r="CD1205" s="973">
        <f>CD1204</f>
        <v>0</v>
      </c>
      <c r="CE1205" s="11"/>
      <c r="CF1205" s="11"/>
      <c r="CG1205" s="11"/>
      <c r="CH1205" s="11"/>
      <c r="CI1205" s="11"/>
      <c r="CJ1205" s="11"/>
      <c r="CK1205" s="11"/>
      <c r="CL1205" s="11"/>
      <c r="CM1205" s="11"/>
    </row>
    <row r="1206" spans="1:91" ht="24.75" customHeight="1">
      <c r="A1206" s="949" t="str">
        <f>IF(E1206&gt;0,"Wypełnione","")</f>
        <v/>
      </c>
      <c r="B1206" s="57"/>
      <c r="C1206" s="2050">
        <f>'Og s3a'!C1915</f>
        <v>0</v>
      </c>
      <c r="D1206" s="2052">
        <f>'Og s3a'!E1915</f>
        <v>0</v>
      </c>
      <c r="E1206" s="2050">
        <f>'Og s3a'!F1915</f>
        <v>0</v>
      </c>
      <c r="F1206" s="2771"/>
      <c r="G1206" s="448">
        <f>T1206</f>
        <v>0</v>
      </c>
      <c r="H1206" s="2773">
        <f>U1206</f>
        <v>0</v>
      </c>
      <c r="I1206" s="451"/>
      <c r="J1206" s="2775"/>
      <c r="K1206" s="451"/>
      <c r="L1206" s="2775"/>
      <c r="M1206" s="451"/>
      <c r="N1206" s="2775"/>
      <c r="O1206" s="451"/>
      <c r="P1206" s="2775"/>
      <c r="Q1206" s="11"/>
      <c r="R1206" s="11"/>
      <c r="S1206" s="396">
        <f>'Og s3a'!G1915</f>
        <v>0</v>
      </c>
      <c r="T1206" s="398">
        <f>'Og s3a'!D1915</f>
        <v>0</v>
      </c>
      <c r="U1206" s="444">
        <f>Import!N1904</f>
        <v>0</v>
      </c>
      <c r="V1206" s="11"/>
      <c r="W1206" s="306"/>
      <c r="X1206" s="306"/>
      <c r="Y1206" s="306"/>
      <c r="Z1206" s="970">
        <f>IF(F1206=AF$7,1,0)</f>
        <v>0</v>
      </c>
      <c r="AA1206" s="970">
        <f>Z1206*D1206</f>
        <v>0</v>
      </c>
      <c r="AB1206" s="978">
        <f>IF($Z1206=0,0,IF(AF1206+AH1206+AJ1206&gt;0,$AA1206,0))</f>
        <v>0</v>
      </c>
      <c r="AC1206" s="980">
        <f>IF($Z1206=0,0,IF(AND(AB1206=0,G1207&gt;0),$AA1206,0))</f>
        <v>0</v>
      </c>
      <c r="AD1206" s="969">
        <f>AA1206-AB1206-AC1206</f>
        <v>0</v>
      </c>
      <c r="AE1206" s="204">
        <f t="shared" ref="AE1206:AJ1254" si="350">IF(AE$9=$H1206,$D1206,0)</f>
        <v>0</v>
      </c>
      <c r="AF1206" s="204">
        <f t="shared" si="350"/>
        <v>0</v>
      </c>
      <c r="AG1206" s="204">
        <f t="shared" si="350"/>
        <v>0</v>
      </c>
      <c r="AH1206" s="204">
        <f t="shared" si="350"/>
        <v>0</v>
      </c>
      <c r="AI1206" s="922">
        <f t="shared" si="350"/>
        <v>0</v>
      </c>
      <c r="AJ1206" s="205">
        <f t="shared" si="350"/>
        <v>0</v>
      </c>
      <c r="AK1206" s="973">
        <f>IF($Z1206=1,0,IF(AND($Z1206=0,AF1206&gt;0),1,IF(AND($Z1206=0,AH1206&gt;0),1,IF(AND($Z1206=0,AJ1206&gt;0),1,0))))</f>
        <v>0</v>
      </c>
      <c r="AL1206" s="973">
        <f>IF($Z1206=0,0,IF(AND($Z1206=1,AE1206&gt;0),1,IF(AND($Z1206=1,AG1206&gt;0),1,IF(AND($Z1206=1,AI1206&gt;0),1,0))))</f>
        <v>0</v>
      </c>
      <c r="AM1206" s="978">
        <f>IF($Z1206=0,0,IF(AQ1206+AS1206+AU1206&gt;0,$AA1206,0))</f>
        <v>0</v>
      </c>
      <c r="AN1206" s="980">
        <f>IF($Z1206=0,0,IF(AND(AM1206=0,I1207&gt;0),$AA1206,0))</f>
        <v>0</v>
      </c>
      <c r="AO1206" s="969">
        <f>$AA1206-AM1206-AN1206</f>
        <v>0</v>
      </c>
      <c r="AP1206" s="204">
        <f t="shared" ref="AP1206:AU1254" si="351">IF(AP$9=$J1206,$D1206,0)</f>
        <v>0</v>
      </c>
      <c r="AQ1206" s="204">
        <f t="shared" si="351"/>
        <v>0</v>
      </c>
      <c r="AR1206" s="204">
        <f t="shared" si="351"/>
        <v>0</v>
      </c>
      <c r="AS1206" s="204">
        <f t="shared" si="351"/>
        <v>0</v>
      </c>
      <c r="AT1206" s="204">
        <f t="shared" si="351"/>
        <v>0</v>
      </c>
      <c r="AU1206" s="205">
        <f t="shared" si="351"/>
        <v>0</v>
      </c>
      <c r="AV1206" s="973">
        <f>IF($Z1206=1,0,IF(AND($Z1206=0,AQ1206&gt;0),1,IF(AND($Z1206=0,AS1206&gt;0),1,IF(AND($Z1206=0,AU1206&gt;0),1,0))))</f>
        <v>0</v>
      </c>
      <c r="AW1206" s="973">
        <f>IF($Z1206=0,0,IF(AND($Z1206=1,AP1206&gt;0),1,IF(AND($Z1206=1,AR1206&gt;0),1,IF(AND($Z1206=1,AT1206&gt;0),1,0))))</f>
        <v>0</v>
      </c>
      <c r="AX1206" s="978">
        <f>IF($Z1206=0,0,IF(BB1206+BD1206+BF1206&gt;0,$AA1206,0))</f>
        <v>0</v>
      </c>
      <c r="AY1206" s="980">
        <f>IF($Z1206=0,0,IF(AND(AX1206=0,K1207&gt;0),$AA1206,0))</f>
        <v>0</v>
      </c>
      <c r="AZ1206" s="969">
        <f>$AA1206-AX1206-AY1206</f>
        <v>0</v>
      </c>
      <c r="BA1206" s="204">
        <f t="shared" ref="BA1206:BF1254" si="352">IF(BA$9=$L1206,$D1206,0)</f>
        <v>0</v>
      </c>
      <c r="BB1206" s="204">
        <f t="shared" si="352"/>
        <v>0</v>
      </c>
      <c r="BC1206" s="204">
        <f t="shared" si="352"/>
        <v>0</v>
      </c>
      <c r="BD1206" s="204">
        <f t="shared" si="352"/>
        <v>0</v>
      </c>
      <c r="BE1206" s="204">
        <f t="shared" si="352"/>
        <v>0</v>
      </c>
      <c r="BF1206" s="205">
        <f t="shared" si="352"/>
        <v>0</v>
      </c>
      <c r="BG1206" s="973">
        <f>IF($Z1206=1,0,IF(AND($Z1206=0,BB1206&gt;0),1,IF(AND($Z1206=0,BD1206&gt;0),1,IF(AND($Z1206=0,BF1206&gt;0),1,0))))</f>
        <v>0</v>
      </c>
      <c r="BH1206" s="973">
        <f>IF($Z1206=0,0,IF(AND($Z1206=1,BA1206&gt;0),1,IF(AND($Z1206=1,BC1206&gt;0),1,IF(AND($Z1206=1,BE1206&gt;0),1,0))))</f>
        <v>0</v>
      </c>
      <c r="BI1206" s="978">
        <f>IF($Z1206=0,0,IF(BM1206+BO1206+BQ1206&gt;0,$AA1206,0))</f>
        <v>0</v>
      </c>
      <c r="BJ1206" s="980">
        <f>IF($Z1206=0,0,IF(AND(BI1206=0,M1207&gt;0),$AA1206,0))</f>
        <v>0</v>
      </c>
      <c r="BK1206" s="969">
        <f>$AA1206-BI1206-BJ1206</f>
        <v>0</v>
      </c>
      <c r="BL1206" s="204">
        <f t="shared" ref="BL1206:BQ1254" si="353">IF(BL$9=$N1206,$D1206,0)</f>
        <v>0</v>
      </c>
      <c r="BM1206" s="204">
        <f t="shared" si="353"/>
        <v>0</v>
      </c>
      <c r="BN1206" s="204">
        <f t="shared" si="353"/>
        <v>0</v>
      </c>
      <c r="BO1206" s="204">
        <f t="shared" si="353"/>
        <v>0</v>
      </c>
      <c r="BP1206" s="204">
        <f t="shared" si="353"/>
        <v>0</v>
      </c>
      <c r="BQ1206" s="205">
        <f t="shared" si="353"/>
        <v>0</v>
      </c>
      <c r="BR1206" s="973">
        <f>IF($Z1206=1,0,IF(AND($Z1206=0,BM1206&gt;0),1,IF(AND($Z1206=0,BO1206&gt;0),1,IF(AND($Z1206=0,BQ1206&gt;0),1,0))))</f>
        <v>0</v>
      </c>
      <c r="BS1206" s="973">
        <f>IF($Z1206=0,0,IF(AND($Z1206=1,BL1206&gt;0),1,IF(AND($Z1206=1,BN1206&gt;0),1,IF(AND($Z1206=1,BP1206&gt;0),1,0))))</f>
        <v>0</v>
      </c>
      <c r="BT1206" s="978">
        <f>IF($Z1206=0,0,IF(BX1206+BZ1206+CB1206&gt;0,$AA1206,0))</f>
        <v>0</v>
      </c>
      <c r="BU1206" s="980">
        <f>IF($Z1206=0,0,IF(AND(BT1206=0,O1207&gt;0),$AA1206,0))</f>
        <v>0</v>
      </c>
      <c r="BV1206" s="969">
        <f>$AA1206-BT1206-BU1206</f>
        <v>0</v>
      </c>
      <c r="BW1206" s="204">
        <f t="shared" ref="BW1206:CB1254" si="354">IF(BW$9=$P1206,$D1206,0)</f>
        <v>0</v>
      </c>
      <c r="BX1206" s="204">
        <f t="shared" si="354"/>
        <v>0</v>
      </c>
      <c r="BY1206" s="204">
        <f t="shared" si="354"/>
        <v>0</v>
      </c>
      <c r="BZ1206" s="204">
        <f t="shared" si="354"/>
        <v>0</v>
      </c>
      <c r="CA1206" s="204">
        <f t="shared" si="354"/>
        <v>0</v>
      </c>
      <c r="CB1206" s="205">
        <f t="shared" si="354"/>
        <v>0</v>
      </c>
      <c r="CC1206" s="973">
        <f>IF($Z1206=1,0,IF(AND($Z1206=0,BX1206&gt;0),1,IF(AND($Z1206=0,BZ1206&gt;0),1,IF(AND($Z1206=0,CB1206&gt;0),1,0))))</f>
        <v>0</v>
      </c>
      <c r="CD1206" s="973">
        <f>IF($Z1206=0,0,IF(AND($Z1206=1,BW1206&gt;0),1,IF(AND($Z1206=1,BY1206&gt;0),1,IF(AND($Z1206=1,CA1206&gt;0),1,0))))</f>
        <v>0</v>
      </c>
      <c r="CE1206" s="11"/>
      <c r="CF1206" s="11"/>
      <c r="CG1206" s="11"/>
      <c r="CH1206" s="11"/>
      <c r="CI1206" s="11"/>
      <c r="CJ1206" s="11"/>
      <c r="CK1206" s="11"/>
      <c r="CL1206" s="11"/>
      <c r="CM1206" s="11"/>
    </row>
    <row r="1207" spans="1:91" ht="14.25" customHeight="1">
      <c r="A1207" s="950" t="str">
        <f>A1206</f>
        <v/>
      </c>
      <c r="B1207" s="57"/>
      <c r="C1207" s="2051"/>
      <c r="D1207" s="2053"/>
      <c r="E1207" s="2051"/>
      <c r="F1207" s="2772"/>
      <c r="G1207" s="1121">
        <f>Import!Q1904</f>
        <v>0</v>
      </c>
      <c r="H1207" s="2774"/>
      <c r="I1207" s="450"/>
      <c r="J1207" s="2775"/>
      <c r="K1207" s="450"/>
      <c r="L1207" s="2775"/>
      <c r="M1207" s="450"/>
      <c r="N1207" s="2775"/>
      <c r="O1207" s="450"/>
      <c r="P1207" s="2775"/>
      <c r="Q1207" s="11"/>
      <c r="R1207" s="11"/>
      <c r="S1207" s="397"/>
      <c r="T1207" s="419"/>
      <c r="U1207" s="444">
        <f>Import!N1905</f>
        <v>0</v>
      </c>
      <c r="V1207" s="11"/>
      <c r="W1207" s="306"/>
      <c r="X1207" s="306"/>
      <c r="Y1207" s="306"/>
      <c r="Z1207" s="11"/>
      <c r="AE1207" s="204"/>
      <c r="AF1207" s="204"/>
      <c r="AG1207" s="204"/>
      <c r="AH1207" s="204"/>
      <c r="AI1207" s="922"/>
      <c r="AJ1207" s="205"/>
      <c r="AK1207" s="973"/>
      <c r="AL1207" s="973">
        <f>AL1206</f>
        <v>0</v>
      </c>
      <c r="AP1207" s="204"/>
      <c r="AQ1207" s="204"/>
      <c r="AR1207" s="204"/>
      <c r="AS1207" s="204"/>
      <c r="AT1207" s="204"/>
      <c r="AU1207" s="205"/>
      <c r="AV1207" s="973"/>
      <c r="AW1207" s="973">
        <f>AW1206</f>
        <v>0</v>
      </c>
      <c r="BA1207" s="204"/>
      <c r="BB1207" s="204"/>
      <c r="BC1207" s="204"/>
      <c r="BD1207" s="204"/>
      <c r="BE1207" s="204"/>
      <c r="BF1207" s="205"/>
      <c r="BG1207" s="973"/>
      <c r="BH1207" s="973">
        <f>BH1206</f>
        <v>0</v>
      </c>
      <c r="BL1207" s="204"/>
      <c r="BM1207" s="204"/>
      <c r="BN1207" s="204"/>
      <c r="BO1207" s="204"/>
      <c r="BP1207" s="204"/>
      <c r="BQ1207" s="205"/>
      <c r="BR1207" s="973"/>
      <c r="BS1207" s="973">
        <f>BS1206</f>
        <v>0</v>
      </c>
      <c r="BW1207" s="204"/>
      <c r="BX1207" s="204"/>
      <c r="BY1207" s="204"/>
      <c r="BZ1207" s="204"/>
      <c r="CA1207" s="204"/>
      <c r="CB1207" s="205"/>
      <c r="CC1207" s="973"/>
      <c r="CD1207" s="973">
        <f>CD1206</f>
        <v>0</v>
      </c>
      <c r="CE1207" s="11"/>
      <c r="CF1207" s="11"/>
      <c r="CG1207" s="11"/>
      <c r="CH1207" s="11"/>
      <c r="CI1207" s="11"/>
      <c r="CJ1207" s="11"/>
      <c r="CK1207" s="11"/>
      <c r="CL1207" s="11"/>
      <c r="CM1207" s="11"/>
    </row>
    <row r="1208" spans="1:91" ht="24.75" customHeight="1">
      <c r="A1208" s="949" t="str">
        <f>IF(E1208&gt;0,"Wypełnione","")</f>
        <v/>
      </c>
      <c r="B1208" s="57"/>
      <c r="C1208" s="2050">
        <f>'Og s3a'!C1917</f>
        <v>0</v>
      </c>
      <c r="D1208" s="2052">
        <f>'Og s3a'!E1917</f>
        <v>0</v>
      </c>
      <c r="E1208" s="2050">
        <f>'Og s3a'!F1917</f>
        <v>0</v>
      </c>
      <c r="F1208" s="2771"/>
      <c r="G1208" s="448">
        <f>T1208</f>
        <v>0</v>
      </c>
      <c r="H1208" s="2773">
        <f>U1208</f>
        <v>0</v>
      </c>
      <c r="I1208" s="451"/>
      <c r="J1208" s="2775"/>
      <c r="K1208" s="451"/>
      <c r="L1208" s="2775"/>
      <c r="M1208" s="451"/>
      <c r="N1208" s="2775"/>
      <c r="O1208" s="451"/>
      <c r="P1208" s="2775"/>
      <c r="Q1208" s="11"/>
      <c r="R1208" s="11"/>
      <c r="S1208" s="396">
        <f>'Og s3a'!G1917</f>
        <v>0</v>
      </c>
      <c r="T1208" s="398">
        <f>'Og s3a'!D1917</f>
        <v>0</v>
      </c>
      <c r="U1208" s="444">
        <f>Import!N1906</f>
        <v>0</v>
      </c>
      <c r="V1208" s="11"/>
      <c r="W1208" s="306"/>
      <c r="X1208" s="306"/>
      <c r="Y1208" s="306"/>
      <c r="Z1208" s="970">
        <f>IF(F1208=AF$7,1,0)</f>
        <v>0</v>
      </c>
      <c r="AA1208" s="970">
        <f>Z1208*D1208</f>
        <v>0</v>
      </c>
      <c r="AB1208" s="978">
        <f>IF($Z1208=0,0,IF(AF1208+AH1208+AJ1208&gt;0,$AA1208,0))</f>
        <v>0</v>
      </c>
      <c r="AC1208" s="980">
        <f>IF($Z1208=0,0,IF(AND(AB1208=0,G1209&gt;0),$AA1208,0))</f>
        <v>0</v>
      </c>
      <c r="AD1208" s="969">
        <f>AA1208-AB1208-AC1208</f>
        <v>0</v>
      </c>
      <c r="AE1208" s="204">
        <f t="shared" si="350"/>
        <v>0</v>
      </c>
      <c r="AF1208" s="204">
        <f t="shared" si="350"/>
        <v>0</v>
      </c>
      <c r="AG1208" s="204">
        <f t="shared" si="350"/>
        <v>0</v>
      </c>
      <c r="AH1208" s="204">
        <f t="shared" si="350"/>
        <v>0</v>
      </c>
      <c r="AI1208" s="922">
        <f t="shared" si="350"/>
        <v>0</v>
      </c>
      <c r="AJ1208" s="205">
        <f t="shared" si="350"/>
        <v>0</v>
      </c>
      <c r="AK1208" s="973">
        <f>IF($Z1208=1,0,IF(AND($Z1208=0,AF1208&gt;0),1,IF(AND($Z1208=0,AH1208&gt;0),1,IF(AND($Z1208=0,AJ1208&gt;0),1,0))))</f>
        <v>0</v>
      </c>
      <c r="AL1208" s="973">
        <f>IF($Z1208=0,0,IF(AND($Z1208=1,AE1208&gt;0),1,IF(AND($Z1208=1,AG1208&gt;0),1,IF(AND($Z1208=1,AI1208&gt;0),1,0))))</f>
        <v>0</v>
      </c>
      <c r="AM1208" s="978">
        <f>IF($Z1208=0,0,IF(AQ1208+AS1208+AU1208&gt;0,$AA1208,0))</f>
        <v>0</v>
      </c>
      <c r="AN1208" s="980">
        <f>IF($Z1208=0,0,IF(AND(AM1208=0,I1209&gt;0),$AA1208,0))</f>
        <v>0</v>
      </c>
      <c r="AO1208" s="969">
        <f>$AA1208-AM1208-AN1208</f>
        <v>0</v>
      </c>
      <c r="AP1208" s="204">
        <f t="shared" si="351"/>
        <v>0</v>
      </c>
      <c r="AQ1208" s="204">
        <f t="shared" si="351"/>
        <v>0</v>
      </c>
      <c r="AR1208" s="204">
        <f t="shared" si="351"/>
        <v>0</v>
      </c>
      <c r="AS1208" s="204">
        <f t="shared" si="351"/>
        <v>0</v>
      </c>
      <c r="AT1208" s="204">
        <f t="shared" si="351"/>
        <v>0</v>
      </c>
      <c r="AU1208" s="205">
        <f t="shared" si="351"/>
        <v>0</v>
      </c>
      <c r="AV1208" s="973">
        <f>IF($Z1208=1,0,IF(AND($Z1208=0,AQ1208&gt;0),1,IF(AND($Z1208=0,AS1208&gt;0),1,IF(AND($Z1208=0,AU1208&gt;0),1,0))))</f>
        <v>0</v>
      </c>
      <c r="AW1208" s="973">
        <f>IF($Z1208=0,0,IF(AND($Z1208=1,AP1208&gt;0),1,IF(AND($Z1208=1,AR1208&gt;0),1,IF(AND($Z1208=1,AT1208&gt;0),1,0))))</f>
        <v>0</v>
      </c>
      <c r="AX1208" s="978">
        <f>IF($Z1208=0,0,IF(BB1208+BD1208+BF1208&gt;0,$AA1208,0))</f>
        <v>0</v>
      </c>
      <c r="AY1208" s="980">
        <f>IF($Z1208=0,0,IF(AND(AX1208=0,K1209&gt;0),$AA1208,0))</f>
        <v>0</v>
      </c>
      <c r="AZ1208" s="969">
        <f>$AA1208-AX1208-AY1208</f>
        <v>0</v>
      </c>
      <c r="BA1208" s="204">
        <f t="shared" si="352"/>
        <v>0</v>
      </c>
      <c r="BB1208" s="204">
        <f t="shared" si="352"/>
        <v>0</v>
      </c>
      <c r="BC1208" s="204">
        <f t="shared" si="352"/>
        <v>0</v>
      </c>
      <c r="BD1208" s="204">
        <f t="shared" si="352"/>
        <v>0</v>
      </c>
      <c r="BE1208" s="204">
        <f t="shared" si="352"/>
        <v>0</v>
      </c>
      <c r="BF1208" s="205">
        <f t="shared" si="352"/>
        <v>0</v>
      </c>
      <c r="BG1208" s="973">
        <f>IF($Z1208=1,0,IF(AND($Z1208=0,BB1208&gt;0),1,IF(AND($Z1208=0,BD1208&gt;0),1,IF(AND($Z1208=0,BF1208&gt;0),1,0))))</f>
        <v>0</v>
      </c>
      <c r="BH1208" s="973">
        <f>IF($Z1208=0,0,IF(AND($Z1208=1,BA1208&gt;0),1,IF(AND($Z1208=1,BC1208&gt;0),1,IF(AND($Z1208=1,BE1208&gt;0),1,0))))</f>
        <v>0</v>
      </c>
      <c r="BI1208" s="978">
        <f>IF($Z1208=0,0,IF(BM1208+BO1208+BQ1208&gt;0,$AA1208,0))</f>
        <v>0</v>
      </c>
      <c r="BJ1208" s="980">
        <f>IF($Z1208=0,0,IF(AND(BI1208=0,M1209&gt;0),$AA1208,0))</f>
        <v>0</v>
      </c>
      <c r="BK1208" s="969">
        <f>$AA1208-BI1208-BJ1208</f>
        <v>0</v>
      </c>
      <c r="BL1208" s="204">
        <f t="shared" si="353"/>
        <v>0</v>
      </c>
      <c r="BM1208" s="204">
        <f t="shared" si="353"/>
        <v>0</v>
      </c>
      <c r="BN1208" s="204">
        <f t="shared" si="353"/>
        <v>0</v>
      </c>
      <c r="BO1208" s="204">
        <f t="shared" si="353"/>
        <v>0</v>
      </c>
      <c r="BP1208" s="204">
        <f t="shared" si="353"/>
        <v>0</v>
      </c>
      <c r="BQ1208" s="205">
        <f t="shared" si="353"/>
        <v>0</v>
      </c>
      <c r="BR1208" s="973">
        <f>IF($Z1208=1,0,IF(AND($Z1208=0,BM1208&gt;0),1,IF(AND($Z1208=0,BO1208&gt;0),1,IF(AND($Z1208=0,BQ1208&gt;0),1,0))))</f>
        <v>0</v>
      </c>
      <c r="BS1208" s="973">
        <f>IF($Z1208=0,0,IF(AND($Z1208=1,BL1208&gt;0),1,IF(AND($Z1208=1,BN1208&gt;0),1,IF(AND($Z1208=1,BP1208&gt;0),1,0))))</f>
        <v>0</v>
      </c>
      <c r="BT1208" s="978">
        <f>IF($Z1208=0,0,IF(BX1208+BZ1208+CB1208&gt;0,$AA1208,0))</f>
        <v>0</v>
      </c>
      <c r="BU1208" s="980">
        <f>IF($Z1208=0,0,IF(AND(BT1208=0,O1209&gt;0),$AA1208,0))</f>
        <v>0</v>
      </c>
      <c r="BV1208" s="969">
        <f>$AA1208-BT1208-BU1208</f>
        <v>0</v>
      </c>
      <c r="BW1208" s="204">
        <f t="shared" si="354"/>
        <v>0</v>
      </c>
      <c r="BX1208" s="204">
        <f t="shared" si="354"/>
        <v>0</v>
      </c>
      <c r="BY1208" s="204">
        <f t="shared" si="354"/>
        <v>0</v>
      </c>
      <c r="BZ1208" s="204">
        <f t="shared" si="354"/>
        <v>0</v>
      </c>
      <c r="CA1208" s="204">
        <f t="shared" si="354"/>
        <v>0</v>
      </c>
      <c r="CB1208" s="205">
        <f t="shared" si="354"/>
        <v>0</v>
      </c>
      <c r="CC1208" s="973">
        <f>IF($Z1208=1,0,IF(AND($Z1208=0,BX1208&gt;0),1,IF(AND($Z1208=0,BZ1208&gt;0),1,IF(AND($Z1208=0,CB1208&gt;0),1,0))))</f>
        <v>0</v>
      </c>
      <c r="CD1208" s="973">
        <f>IF($Z1208=0,0,IF(AND($Z1208=1,BW1208&gt;0),1,IF(AND($Z1208=1,BY1208&gt;0),1,IF(AND($Z1208=1,CA1208&gt;0),1,0))))</f>
        <v>0</v>
      </c>
      <c r="CE1208" s="11"/>
      <c r="CF1208" s="11"/>
      <c r="CG1208" s="11"/>
      <c r="CH1208" s="11"/>
      <c r="CI1208" s="11"/>
      <c r="CJ1208" s="11"/>
      <c r="CK1208" s="11"/>
      <c r="CL1208" s="11"/>
      <c r="CM1208" s="11"/>
    </row>
    <row r="1209" spans="1:91" ht="14.25" customHeight="1">
      <c r="A1209" s="950" t="str">
        <f>A1208</f>
        <v/>
      </c>
      <c r="B1209" s="57"/>
      <c r="C1209" s="2051"/>
      <c r="D1209" s="2053"/>
      <c r="E1209" s="2051"/>
      <c r="F1209" s="2772"/>
      <c r="G1209" s="1121">
        <f>Import!Q1906</f>
        <v>0</v>
      </c>
      <c r="H1209" s="2774"/>
      <c r="I1209" s="450"/>
      <c r="J1209" s="2775"/>
      <c r="K1209" s="450"/>
      <c r="L1209" s="2775"/>
      <c r="M1209" s="450"/>
      <c r="N1209" s="2775"/>
      <c r="O1209" s="450"/>
      <c r="P1209" s="2775"/>
      <c r="Q1209" s="11"/>
      <c r="R1209" s="11"/>
      <c r="S1209" s="397"/>
      <c r="T1209" s="419"/>
      <c r="U1209" s="444">
        <f>Import!N1907</f>
        <v>0</v>
      </c>
      <c r="V1209" s="11"/>
      <c r="W1209" s="306"/>
      <c r="X1209" s="306"/>
      <c r="Y1209" s="306"/>
      <c r="Z1209" s="11"/>
      <c r="AE1209" s="204"/>
      <c r="AF1209" s="204"/>
      <c r="AG1209" s="204"/>
      <c r="AH1209" s="204"/>
      <c r="AI1209" s="922"/>
      <c r="AJ1209" s="205"/>
      <c r="AK1209" s="973"/>
      <c r="AL1209" s="973">
        <f>AL1208</f>
        <v>0</v>
      </c>
      <c r="AP1209" s="204"/>
      <c r="AQ1209" s="204"/>
      <c r="AR1209" s="204"/>
      <c r="AS1209" s="204"/>
      <c r="AT1209" s="204"/>
      <c r="AU1209" s="205"/>
      <c r="AV1209" s="973"/>
      <c r="AW1209" s="973">
        <f>AW1208</f>
        <v>0</v>
      </c>
      <c r="BA1209" s="204"/>
      <c r="BB1209" s="204"/>
      <c r="BC1209" s="204"/>
      <c r="BD1209" s="204"/>
      <c r="BE1209" s="204"/>
      <c r="BF1209" s="205"/>
      <c r="BG1209" s="973"/>
      <c r="BH1209" s="973">
        <f>BH1208</f>
        <v>0</v>
      </c>
      <c r="BL1209" s="204"/>
      <c r="BM1209" s="204"/>
      <c r="BN1209" s="204"/>
      <c r="BO1209" s="204"/>
      <c r="BP1209" s="204"/>
      <c r="BQ1209" s="205"/>
      <c r="BR1209" s="973"/>
      <c r="BS1209" s="973">
        <f>BS1208</f>
        <v>0</v>
      </c>
      <c r="BW1209" s="204"/>
      <c r="BX1209" s="204"/>
      <c r="BY1209" s="204"/>
      <c r="BZ1209" s="204"/>
      <c r="CA1209" s="204"/>
      <c r="CB1209" s="205"/>
      <c r="CC1209" s="973"/>
      <c r="CD1209" s="973">
        <f>CD1208</f>
        <v>0</v>
      </c>
      <c r="CE1209" s="11"/>
      <c r="CF1209" s="11"/>
      <c r="CG1209" s="11"/>
      <c r="CH1209" s="11"/>
      <c r="CI1209" s="11"/>
      <c r="CJ1209" s="11"/>
      <c r="CK1209" s="11"/>
      <c r="CL1209" s="11"/>
      <c r="CM1209" s="11"/>
    </row>
    <row r="1210" spans="1:91" ht="24.75" customHeight="1">
      <c r="A1210" s="949" t="str">
        <f>IF(E1210&gt;0,"Wypełnione","")</f>
        <v/>
      </c>
      <c r="B1210" s="57"/>
      <c r="C1210" s="2050">
        <f>'Og s3a'!C1919</f>
        <v>0</v>
      </c>
      <c r="D1210" s="2052">
        <f>'Og s3a'!E1919</f>
        <v>0</v>
      </c>
      <c r="E1210" s="2050">
        <f>'Og s3a'!F1919</f>
        <v>0</v>
      </c>
      <c r="F1210" s="2771"/>
      <c r="G1210" s="448">
        <f>T1210</f>
        <v>0</v>
      </c>
      <c r="H1210" s="2773">
        <f>U1210</f>
        <v>0</v>
      </c>
      <c r="I1210" s="451"/>
      <c r="J1210" s="2775"/>
      <c r="K1210" s="451"/>
      <c r="L1210" s="2775"/>
      <c r="M1210" s="451"/>
      <c r="N1210" s="2775"/>
      <c r="O1210" s="451"/>
      <c r="P1210" s="2775"/>
      <c r="Q1210" s="11"/>
      <c r="R1210" s="11"/>
      <c r="S1210" s="396">
        <f>'Og s3a'!G1919</f>
        <v>0</v>
      </c>
      <c r="T1210" s="398">
        <f>'Og s3a'!D1919</f>
        <v>0</v>
      </c>
      <c r="U1210" s="444">
        <f>Import!N1908</f>
        <v>0</v>
      </c>
      <c r="V1210" s="11"/>
      <c r="W1210" s="306"/>
      <c r="X1210" s="306"/>
      <c r="Y1210" s="306"/>
      <c r="Z1210" s="970">
        <f>IF(F1210=AF$7,1,0)</f>
        <v>0</v>
      </c>
      <c r="AA1210" s="970">
        <f>Z1210*D1210</f>
        <v>0</v>
      </c>
      <c r="AB1210" s="978">
        <f>IF($Z1210=0,0,IF(AF1210+AH1210+AJ1210&gt;0,$AA1210,0))</f>
        <v>0</v>
      </c>
      <c r="AC1210" s="980">
        <f>IF($Z1210=0,0,IF(AND(AB1210=0,G1211&gt;0),$AA1210,0))</f>
        <v>0</v>
      </c>
      <c r="AD1210" s="969">
        <f>AA1210-AB1210-AC1210</f>
        <v>0</v>
      </c>
      <c r="AE1210" s="204">
        <f t="shared" si="350"/>
        <v>0</v>
      </c>
      <c r="AF1210" s="204">
        <f t="shared" si="350"/>
        <v>0</v>
      </c>
      <c r="AG1210" s="204">
        <f t="shared" si="350"/>
        <v>0</v>
      </c>
      <c r="AH1210" s="204">
        <f t="shared" si="350"/>
        <v>0</v>
      </c>
      <c r="AI1210" s="922">
        <f t="shared" si="350"/>
        <v>0</v>
      </c>
      <c r="AJ1210" s="205">
        <f t="shared" si="350"/>
        <v>0</v>
      </c>
      <c r="AK1210" s="973">
        <f>IF($Z1210=1,0,IF(AND($Z1210=0,AF1210&gt;0),1,IF(AND($Z1210=0,AH1210&gt;0),1,IF(AND($Z1210=0,AJ1210&gt;0),1,0))))</f>
        <v>0</v>
      </c>
      <c r="AL1210" s="973">
        <f>IF($Z1210=0,0,IF(AND($Z1210=1,AE1210&gt;0),1,IF(AND($Z1210=1,AG1210&gt;0),1,IF(AND($Z1210=1,AI1210&gt;0),1,0))))</f>
        <v>0</v>
      </c>
      <c r="AM1210" s="978">
        <f>IF($Z1210=0,0,IF(AQ1210+AS1210+AU1210&gt;0,$AA1210,0))</f>
        <v>0</v>
      </c>
      <c r="AN1210" s="980">
        <f>IF($Z1210=0,0,IF(AND(AM1210=0,I1211&gt;0),$AA1210,0))</f>
        <v>0</v>
      </c>
      <c r="AO1210" s="969">
        <f>$AA1210-AM1210-AN1210</f>
        <v>0</v>
      </c>
      <c r="AP1210" s="204">
        <f t="shared" si="351"/>
        <v>0</v>
      </c>
      <c r="AQ1210" s="204">
        <f t="shared" si="351"/>
        <v>0</v>
      </c>
      <c r="AR1210" s="204">
        <f t="shared" si="351"/>
        <v>0</v>
      </c>
      <c r="AS1210" s="204">
        <f t="shared" si="351"/>
        <v>0</v>
      </c>
      <c r="AT1210" s="204">
        <f t="shared" si="351"/>
        <v>0</v>
      </c>
      <c r="AU1210" s="205">
        <f t="shared" si="351"/>
        <v>0</v>
      </c>
      <c r="AV1210" s="973">
        <f>IF($Z1210=1,0,IF(AND($Z1210=0,AQ1210&gt;0),1,IF(AND($Z1210=0,AS1210&gt;0),1,IF(AND($Z1210=0,AU1210&gt;0),1,0))))</f>
        <v>0</v>
      </c>
      <c r="AW1210" s="973">
        <f>IF($Z1210=0,0,IF(AND($Z1210=1,AP1210&gt;0),1,IF(AND($Z1210=1,AR1210&gt;0),1,IF(AND($Z1210=1,AT1210&gt;0),1,0))))</f>
        <v>0</v>
      </c>
      <c r="AX1210" s="978">
        <f>IF($Z1210=0,0,IF(BB1210+BD1210+BF1210&gt;0,$AA1210,0))</f>
        <v>0</v>
      </c>
      <c r="AY1210" s="980">
        <f>IF($Z1210=0,0,IF(AND(AX1210=0,K1211&gt;0),$AA1210,0))</f>
        <v>0</v>
      </c>
      <c r="AZ1210" s="969">
        <f>$AA1210-AX1210-AY1210</f>
        <v>0</v>
      </c>
      <c r="BA1210" s="204">
        <f t="shared" si="352"/>
        <v>0</v>
      </c>
      <c r="BB1210" s="204">
        <f t="shared" si="352"/>
        <v>0</v>
      </c>
      <c r="BC1210" s="204">
        <f t="shared" si="352"/>
        <v>0</v>
      </c>
      <c r="BD1210" s="204">
        <f t="shared" si="352"/>
        <v>0</v>
      </c>
      <c r="BE1210" s="204">
        <f t="shared" si="352"/>
        <v>0</v>
      </c>
      <c r="BF1210" s="205">
        <f t="shared" si="352"/>
        <v>0</v>
      </c>
      <c r="BG1210" s="973">
        <f>IF($Z1210=1,0,IF(AND($Z1210=0,BB1210&gt;0),1,IF(AND($Z1210=0,BD1210&gt;0),1,IF(AND($Z1210=0,BF1210&gt;0),1,0))))</f>
        <v>0</v>
      </c>
      <c r="BH1210" s="973">
        <f>IF($Z1210=0,0,IF(AND($Z1210=1,BA1210&gt;0),1,IF(AND($Z1210=1,BC1210&gt;0),1,IF(AND($Z1210=1,BE1210&gt;0),1,0))))</f>
        <v>0</v>
      </c>
      <c r="BI1210" s="978">
        <f>IF($Z1210=0,0,IF(BM1210+BO1210+BQ1210&gt;0,$AA1210,0))</f>
        <v>0</v>
      </c>
      <c r="BJ1210" s="980">
        <f>IF($Z1210=0,0,IF(AND(BI1210=0,M1211&gt;0),$AA1210,0))</f>
        <v>0</v>
      </c>
      <c r="BK1210" s="969">
        <f>$AA1210-BI1210-BJ1210</f>
        <v>0</v>
      </c>
      <c r="BL1210" s="204">
        <f t="shared" si="353"/>
        <v>0</v>
      </c>
      <c r="BM1210" s="204">
        <f t="shared" si="353"/>
        <v>0</v>
      </c>
      <c r="BN1210" s="204">
        <f t="shared" si="353"/>
        <v>0</v>
      </c>
      <c r="BO1210" s="204">
        <f t="shared" si="353"/>
        <v>0</v>
      </c>
      <c r="BP1210" s="204">
        <f t="shared" si="353"/>
        <v>0</v>
      </c>
      <c r="BQ1210" s="205">
        <f t="shared" si="353"/>
        <v>0</v>
      </c>
      <c r="BR1210" s="973">
        <f>IF($Z1210=1,0,IF(AND($Z1210=0,BM1210&gt;0),1,IF(AND($Z1210=0,BO1210&gt;0),1,IF(AND($Z1210=0,BQ1210&gt;0),1,0))))</f>
        <v>0</v>
      </c>
      <c r="BS1210" s="973">
        <f>IF($Z1210=0,0,IF(AND($Z1210=1,BL1210&gt;0),1,IF(AND($Z1210=1,BN1210&gt;0),1,IF(AND($Z1210=1,BP1210&gt;0),1,0))))</f>
        <v>0</v>
      </c>
      <c r="BT1210" s="978">
        <f>IF($Z1210=0,0,IF(BX1210+BZ1210+CB1210&gt;0,$AA1210,0))</f>
        <v>0</v>
      </c>
      <c r="BU1210" s="980">
        <f>IF($Z1210=0,0,IF(AND(BT1210=0,O1211&gt;0),$AA1210,0))</f>
        <v>0</v>
      </c>
      <c r="BV1210" s="969">
        <f>$AA1210-BT1210-BU1210</f>
        <v>0</v>
      </c>
      <c r="BW1210" s="204">
        <f t="shared" si="354"/>
        <v>0</v>
      </c>
      <c r="BX1210" s="204">
        <f t="shared" si="354"/>
        <v>0</v>
      </c>
      <c r="BY1210" s="204">
        <f t="shared" si="354"/>
        <v>0</v>
      </c>
      <c r="BZ1210" s="204">
        <f t="shared" si="354"/>
        <v>0</v>
      </c>
      <c r="CA1210" s="204">
        <f t="shared" si="354"/>
        <v>0</v>
      </c>
      <c r="CB1210" s="205">
        <f t="shared" si="354"/>
        <v>0</v>
      </c>
      <c r="CC1210" s="973">
        <f>IF($Z1210=1,0,IF(AND($Z1210=0,BX1210&gt;0),1,IF(AND($Z1210=0,BZ1210&gt;0),1,IF(AND($Z1210=0,CB1210&gt;0),1,0))))</f>
        <v>0</v>
      </c>
      <c r="CD1210" s="973">
        <f>IF($Z1210=0,0,IF(AND($Z1210=1,BW1210&gt;0),1,IF(AND($Z1210=1,BY1210&gt;0),1,IF(AND($Z1210=1,CA1210&gt;0),1,0))))</f>
        <v>0</v>
      </c>
      <c r="CE1210" s="11"/>
      <c r="CF1210" s="11"/>
      <c r="CG1210" s="11"/>
      <c r="CH1210" s="11"/>
      <c r="CI1210" s="11"/>
      <c r="CJ1210" s="11"/>
      <c r="CK1210" s="11"/>
      <c r="CL1210" s="11"/>
      <c r="CM1210" s="11"/>
    </row>
    <row r="1211" spans="1:91" ht="14.25" customHeight="1">
      <c r="A1211" s="950" t="str">
        <f>A1210</f>
        <v/>
      </c>
      <c r="B1211" s="57"/>
      <c r="C1211" s="2051"/>
      <c r="D1211" s="2053"/>
      <c r="E1211" s="2051"/>
      <c r="F1211" s="2772"/>
      <c r="G1211" s="1121">
        <f>Import!Q1908</f>
        <v>0</v>
      </c>
      <c r="H1211" s="2774"/>
      <c r="I1211" s="450"/>
      <c r="J1211" s="2775"/>
      <c r="K1211" s="450"/>
      <c r="L1211" s="2775"/>
      <c r="M1211" s="450"/>
      <c r="N1211" s="2775"/>
      <c r="O1211" s="450"/>
      <c r="P1211" s="2775"/>
      <c r="Q1211" s="11"/>
      <c r="R1211" s="11"/>
      <c r="S1211" s="397"/>
      <c r="T1211" s="419"/>
      <c r="U1211" s="444">
        <f>Import!N1909</f>
        <v>0</v>
      </c>
      <c r="V1211" s="11"/>
      <c r="W1211" s="306"/>
      <c r="X1211" s="306"/>
      <c r="Y1211" s="306"/>
      <c r="Z1211" s="11"/>
      <c r="AE1211" s="204"/>
      <c r="AF1211" s="204"/>
      <c r="AG1211" s="204"/>
      <c r="AH1211" s="204"/>
      <c r="AI1211" s="922"/>
      <c r="AJ1211" s="205"/>
      <c r="AK1211" s="973"/>
      <c r="AL1211" s="973">
        <f>AL1210</f>
        <v>0</v>
      </c>
      <c r="AP1211" s="204"/>
      <c r="AQ1211" s="204"/>
      <c r="AR1211" s="204"/>
      <c r="AS1211" s="204"/>
      <c r="AT1211" s="204"/>
      <c r="AU1211" s="205"/>
      <c r="AV1211" s="973"/>
      <c r="AW1211" s="973">
        <f>AW1210</f>
        <v>0</v>
      </c>
      <c r="BA1211" s="204"/>
      <c r="BB1211" s="204"/>
      <c r="BC1211" s="204"/>
      <c r="BD1211" s="204"/>
      <c r="BE1211" s="204"/>
      <c r="BF1211" s="205"/>
      <c r="BG1211" s="973"/>
      <c r="BH1211" s="973">
        <f>BH1210</f>
        <v>0</v>
      </c>
      <c r="BL1211" s="204"/>
      <c r="BM1211" s="204"/>
      <c r="BN1211" s="204"/>
      <c r="BO1211" s="204"/>
      <c r="BP1211" s="204"/>
      <c r="BQ1211" s="205"/>
      <c r="BR1211" s="973"/>
      <c r="BS1211" s="973">
        <f>BS1210</f>
        <v>0</v>
      </c>
      <c r="BW1211" s="204"/>
      <c r="BX1211" s="204"/>
      <c r="BY1211" s="204"/>
      <c r="BZ1211" s="204"/>
      <c r="CA1211" s="204"/>
      <c r="CB1211" s="205"/>
      <c r="CC1211" s="973"/>
      <c r="CD1211" s="973">
        <f>CD1210</f>
        <v>0</v>
      </c>
      <c r="CE1211" s="11"/>
      <c r="CF1211" s="11"/>
      <c r="CG1211" s="11"/>
      <c r="CH1211" s="11"/>
      <c r="CI1211" s="11"/>
      <c r="CJ1211" s="11"/>
      <c r="CK1211" s="11"/>
      <c r="CL1211" s="11"/>
      <c r="CM1211" s="11"/>
    </row>
    <row r="1212" spans="1:91" ht="24.75" customHeight="1">
      <c r="A1212" s="949" t="str">
        <f>IF(E1212&gt;0,"Wypełnione","")</f>
        <v/>
      </c>
      <c r="B1212" s="57"/>
      <c r="C1212" s="2050">
        <f>'Og s3a'!C1921</f>
        <v>0</v>
      </c>
      <c r="D1212" s="2052">
        <f>'Og s3a'!E1921</f>
        <v>0</v>
      </c>
      <c r="E1212" s="2050">
        <f>'Og s3a'!F1921</f>
        <v>0</v>
      </c>
      <c r="F1212" s="2771"/>
      <c r="G1212" s="448">
        <f>T1212</f>
        <v>0</v>
      </c>
      <c r="H1212" s="2773">
        <f>U1212</f>
        <v>0</v>
      </c>
      <c r="I1212" s="451"/>
      <c r="J1212" s="2775"/>
      <c r="K1212" s="451"/>
      <c r="L1212" s="2775"/>
      <c r="M1212" s="451"/>
      <c r="N1212" s="2775"/>
      <c r="O1212" s="451"/>
      <c r="P1212" s="2775"/>
      <c r="Q1212" s="11"/>
      <c r="R1212" s="11"/>
      <c r="S1212" s="396">
        <f>'Og s3a'!G1921</f>
        <v>0</v>
      </c>
      <c r="T1212" s="398">
        <f>'Og s3a'!D1921</f>
        <v>0</v>
      </c>
      <c r="U1212" s="444">
        <f>Import!N1910</f>
        <v>0</v>
      </c>
      <c r="V1212" s="11"/>
      <c r="W1212" s="306"/>
      <c r="X1212" s="306"/>
      <c r="Y1212" s="306"/>
      <c r="Z1212" s="970">
        <f>IF(F1212=AF$7,1,0)</f>
        <v>0</v>
      </c>
      <c r="AA1212" s="970">
        <f>Z1212*D1212</f>
        <v>0</v>
      </c>
      <c r="AB1212" s="978">
        <f>IF($Z1212=0,0,IF(AF1212+AH1212+AJ1212&gt;0,$AA1212,0))</f>
        <v>0</v>
      </c>
      <c r="AC1212" s="980">
        <f>IF($Z1212=0,0,IF(AND(AB1212=0,G1213&gt;0),$AA1212,0))</f>
        <v>0</v>
      </c>
      <c r="AD1212" s="969">
        <f>AA1212-AB1212-AC1212</f>
        <v>0</v>
      </c>
      <c r="AE1212" s="204">
        <f t="shared" si="350"/>
        <v>0</v>
      </c>
      <c r="AF1212" s="204">
        <f t="shared" si="350"/>
        <v>0</v>
      </c>
      <c r="AG1212" s="204">
        <f t="shared" si="350"/>
        <v>0</v>
      </c>
      <c r="AH1212" s="204">
        <f t="shared" si="350"/>
        <v>0</v>
      </c>
      <c r="AI1212" s="922">
        <f t="shared" si="350"/>
        <v>0</v>
      </c>
      <c r="AJ1212" s="205">
        <f t="shared" si="350"/>
        <v>0</v>
      </c>
      <c r="AK1212" s="973">
        <f>IF($Z1212=1,0,IF(AND($Z1212=0,AF1212&gt;0),1,IF(AND($Z1212=0,AH1212&gt;0),1,IF(AND($Z1212=0,AJ1212&gt;0),1,0))))</f>
        <v>0</v>
      </c>
      <c r="AL1212" s="973">
        <f>IF($Z1212=0,0,IF(AND($Z1212=1,AE1212&gt;0),1,IF(AND($Z1212=1,AG1212&gt;0),1,IF(AND($Z1212=1,AI1212&gt;0),1,0))))</f>
        <v>0</v>
      </c>
      <c r="AM1212" s="978">
        <f>IF($Z1212=0,0,IF(AQ1212+AS1212+AU1212&gt;0,$AA1212,0))</f>
        <v>0</v>
      </c>
      <c r="AN1212" s="980">
        <f>IF($Z1212=0,0,IF(AND(AM1212=0,I1213&gt;0),$AA1212,0))</f>
        <v>0</v>
      </c>
      <c r="AO1212" s="969">
        <f>$AA1212-AM1212-AN1212</f>
        <v>0</v>
      </c>
      <c r="AP1212" s="204">
        <f t="shared" si="351"/>
        <v>0</v>
      </c>
      <c r="AQ1212" s="204">
        <f t="shared" si="351"/>
        <v>0</v>
      </c>
      <c r="AR1212" s="204">
        <f t="shared" si="351"/>
        <v>0</v>
      </c>
      <c r="AS1212" s="204">
        <f t="shared" si="351"/>
        <v>0</v>
      </c>
      <c r="AT1212" s="204">
        <f t="shared" si="351"/>
        <v>0</v>
      </c>
      <c r="AU1212" s="205">
        <f t="shared" si="351"/>
        <v>0</v>
      </c>
      <c r="AV1212" s="973">
        <f>IF($Z1212=1,0,IF(AND($Z1212=0,AQ1212&gt;0),1,IF(AND($Z1212=0,AS1212&gt;0),1,IF(AND($Z1212=0,AU1212&gt;0),1,0))))</f>
        <v>0</v>
      </c>
      <c r="AW1212" s="973">
        <f>IF($Z1212=0,0,IF(AND($Z1212=1,AP1212&gt;0),1,IF(AND($Z1212=1,AR1212&gt;0),1,IF(AND($Z1212=1,AT1212&gt;0),1,0))))</f>
        <v>0</v>
      </c>
      <c r="AX1212" s="978">
        <f>IF($Z1212=0,0,IF(BB1212+BD1212+BF1212&gt;0,$AA1212,0))</f>
        <v>0</v>
      </c>
      <c r="AY1212" s="980">
        <f>IF($Z1212=0,0,IF(AND(AX1212=0,K1213&gt;0),$AA1212,0))</f>
        <v>0</v>
      </c>
      <c r="AZ1212" s="969">
        <f>$AA1212-AX1212-AY1212</f>
        <v>0</v>
      </c>
      <c r="BA1212" s="204">
        <f t="shared" si="352"/>
        <v>0</v>
      </c>
      <c r="BB1212" s="204">
        <f t="shared" si="352"/>
        <v>0</v>
      </c>
      <c r="BC1212" s="204">
        <f t="shared" si="352"/>
        <v>0</v>
      </c>
      <c r="BD1212" s="204">
        <f t="shared" si="352"/>
        <v>0</v>
      </c>
      <c r="BE1212" s="204">
        <f t="shared" si="352"/>
        <v>0</v>
      </c>
      <c r="BF1212" s="205">
        <f t="shared" si="352"/>
        <v>0</v>
      </c>
      <c r="BG1212" s="973">
        <f>IF($Z1212=1,0,IF(AND($Z1212=0,BB1212&gt;0),1,IF(AND($Z1212=0,BD1212&gt;0),1,IF(AND($Z1212=0,BF1212&gt;0),1,0))))</f>
        <v>0</v>
      </c>
      <c r="BH1212" s="973">
        <f>IF($Z1212=0,0,IF(AND($Z1212=1,BA1212&gt;0),1,IF(AND($Z1212=1,BC1212&gt;0),1,IF(AND($Z1212=1,BE1212&gt;0),1,0))))</f>
        <v>0</v>
      </c>
      <c r="BI1212" s="978">
        <f>IF($Z1212=0,0,IF(BM1212+BO1212+BQ1212&gt;0,$AA1212,0))</f>
        <v>0</v>
      </c>
      <c r="BJ1212" s="980">
        <f>IF($Z1212=0,0,IF(AND(BI1212=0,M1213&gt;0),$AA1212,0))</f>
        <v>0</v>
      </c>
      <c r="BK1212" s="969">
        <f>$AA1212-BI1212-BJ1212</f>
        <v>0</v>
      </c>
      <c r="BL1212" s="204">
        <f t="shared" si="353"/>
        <v>0</v>
      </c>
      <c r="BM1212" s="204">
        <f t="shared" si="353"/>
        <v>0</v>
      </c>
      <c r="BN1212" s="204">
        <f t="shared" si="353"/>
        <v>0</v>
      </c>
      <c r="BO1212" s="204">
        <f t="shared" si="353"/>
        <v>0</v>
      </c>
      <c r="BP1212" s="204">
        <f t="shared" si="353"/>
        <v>0</v>
      </c>
      <c r="BQ1212" s="205">
        <f t="shared" si="353"/>
        <v>0</v>
      </c>
      <c r="BR1212" s="973">
        <f>IF($Z1212=1,0,IF(AND($Z1212=0,BM1212&gt;0),1,IF(AND($Z1212=0,BO1212&gt;0),1,IF(AND($Z1212=0,BQ1212&gt;0),1,0))))</f>
        <v>0</v>
      </c>
      <c r="BS1212" s="973">
        <f>IF($Z1212=0,0,IF(AND($Z1212=1,BL1212&gt;0),1,IF(AND($Z1212=1,BN1212&gt;0),1,IF(AND($Z1212=1,BP1212&gt;0),1,0))))</f>
        <v>0</v>
      </c>
      <c r="BT1212" s="978">
        <f>IF($Z1212=0,0,IF(BX1212+BZ1212+CB1212&gt;0,$AA1212,0))</f>
        <v>0</v>
      </c>
      <c r="BU1212" s="980">
        <f>IF($Z1212=0,0,IF(AND(BT1212=0,O1213&gt;0),$AA1212,0))</f>
        <v>0</v>
      </c>
      <c r="BV1212" s="969">
        <f>$AA1212-BT1212-BU1212</f>
        <v>0</v>
      </c>
      <c r="BW1212" s="204">
        <f t="shared" si="354"/>
        <v>0</v>
      </c>
      <c r="BX1212" s="204">
        <f t="shared" si="354"/>
        <v>0</v>
      </c>
      <c r="BY1212" s="204">
        <f t="shared" si="354"/>
        <v>0</v>
      </c>
      <c r="BZ1212" s="204">
        <f t="shared" si="354"/>
        <v>0</v>
      </c>
      <c r="CA1212" s="204">
        <f t="shared" si="354"/>
        <v>0</v>
      </c>
      <c r="CB1212" s="205">
        <f t="shared" si="354"/>
        <v>0</v>
      </c>
      <c r="CC1212" s="973">
        <f>IF($Z1212=1,0,IF(AND($Z1212=0,BX1212&gt;0),1,IF(AND($Z1212=0,BZ1212&gt;0),1,IF(AND($Z1212=0,CB1212&gt;0),1,0))))</f>
        <v>0</v>
      </c>
      <c r="CD1212" s="973">
        <f>IF($Z1212=0,0,IF(AND($Z1212=1,BW1212&gt;0),1,IF(AND($Z1212=1,BY1212&gt;0),1,IF(AND($Z1212=1,CA1212&gt;0),1,0))))</f>
        <v>0</v>
      </c>
      <c r="CE1212" s="11"/>
      <c r="CF1212" s="11"/>
      <c r="CG1212" s="11"/>
      <c r="CH1212" s="11"/>
      <c r="CI1212" s="11"/>
      <c r="CJ1212" s="11"/>
      <c r="CK1212" s="11"/>
      <c r="CL1212" s="11"/>
      <c r="CM1212" s="11"/>
    </row>
    <row r="1213" spans="1:91" ht="14.25" customHeight="1">
      <c r="A1213" s="950" t="str">
        <f>A1212</f>
        <v/>
      </c>
      <c r="B1213" s="57"/>
      <c r="C1213" s="2051"/>
      <c r="D1213" s="2053"/>
      <c r="E1213" s="2051"/>
      <c r="F1213" s="2772"/>
      <c r="G1213" s="1121">
        <f>Import!Q1910</f>
        <v>0</v>
      </c>
      <c r="H1213" s="2774"/>
      <c r="I1213" s="450"/>
      <c r="J1213" s="2775"/>
      <c r="K1213" s="450"/>
      <c r="L1213" s="2775"/>
      <c r="M1213" s="450"/>
      <c r="N1213" s="2775"/>
      <c r="O1213" s="450"/>
      <c r="P1213" s="2775"/>
      <c r="Q1213" s="11"/>
      <c r="R1213" s="11"/>
      <c r="S1213" s="397"/>
      <c r="T1213" s="419"/>
      <c r="U1213" s="444">
        <f>Import!N1911</f>
        <v>0</v>
      </c>
      <c r="V1213" s="11"/>
      <c r="W1213" s="306"/>
      <c r="X1213" s="306"/>
      <c r="Y1213" s="306"/>
      <c r="Z1213" s="11"/>
      <c r="AE1213" s="204"/>
      <c r="AF1213" s="204"/>
      <c r="AG1213" s="204"/>
      <c r="AH1213" s="204"/>
      <c r="AI1213" s="922"/>
      <c r="AJ1213" s="205"/>
      <c r="AK1213" s="973"/>
      <c r="AL1213" s="973">
        <f>AL1212</f>
        <v>0</v>
      </c>
      <c r="AP1213" s="204"/>
      <c r="AQ1213" s="204"/>
      <c r="AR1213" s="204"/>
      <c r="AS1213" s="204"/>
      <c r="AT1213" s="204"/>
      <c r="AU1213" s="205"/>
      <c r="AV1213" s="973"/>
      <c r="AW1213" s="973">
        <f>AW1212</f>
        <v>0</v>
      </c>
      <c r="BA1213" s="204"/>
      <c r="BB1213" s="204"/>
      <c r="BC1213" s="204"/>
      <c r="BD1213" s="204"/>
      <c r="BE1213" s="204"/>
      <c r="BF1213" s="205"/>
      <c r="BG1213" s="973"/>
      <c r="BH1213" s="973">
        <f>BH1212</f>
        <v>0</v>
      </c>
      <c r="BL1213" s="204"/>
      <c r="BM1213" s="204"/>
      <c r="BN1213" s="204"/>
      <c r="BO1213" s="204"/>
      <c r="BP1213" s="204"/>
      <c r="BQ1213" s="205"/>
      <c r="BR1213" s="973"/>
      <c r="BS1213" s="973">
        <f>BS1212</f>
        <v>0</v>
      </c>
      <c r="BW1213" s="204"/>
      <c r="BX1213" s="204"/>
      <c r="BY1213" s="204"/>
      <c r="BZ1213" s="204"/>
      <c r="CA1213" s="204"/>
      <c r="CB1213" s="205"/>
      <c r="CC1213" s="973"/>
      <c r="CD1213" s="973">
        <f>CD1212</f>
        <v>0</v>
      </c>
      <c r="CE1213" s="11"/>
      <c r="CF1213" s="11"/>
      <c r="CG1213" s="11"/>
      <c r="CH1213" s="11"/>
      <c r="CI1213" s="11"/>
      <c r="CJ1213" s="11"/>
      <c r="CK1213" s="11"/>
      <c r="CL1213" s="11"/>
      <c r="CM1213" s="11"/>
    </row>
    <row r="1214" spans="1:91" ht="24.75" customHeight="1">
      <c r="A1214" s="949" t="str">
        <f>IF(E1214&gt;0,"Wypełnione","")</f>
        <v/>
      </c>
      <c r="B1214" s="57"/>
      <c r="C1214" s="2050">
        <f>'Og s3a'!C1923</f>
        <v>0</v>
      </c>
      <c r="D1214" s="2052">
        <f>'Og s3a'!E1923</f>
        <v>0</v>
      </c>
      <c r="E1214" s="2050">
        <f>'Og s3a'!F1923</f>
        <v>0</v>
      </c>
      <c r="F1214" s="2771"/>
      <c r="G1214" s="448">
        <f>T1214</f>
        <v>0</v>
      </c>
      <c r="H1214" s="2773">
        <f>U1214</f>
        <v>0</v>
      </c>
      <c r="I1214" s="451"/>
      <c r="J1214" s="2775"/>
      <c r="K1214" s="451"/>
      <c r="L1214" s="2775"/>
      <c r="M1214" s="451"/>
      <c r="N1214" s="2775"/>
      <c r="O1214" s="451"/>
      <c r="P1214" s="2775"/>
      <c r="Q1214" s="11"/>
      <c r="R1214" s="11"/>
      <c r="S1214" s="396">
        <f>'Og s3a'!G1923</f>
        <v>0</v>
      </c>
      <c r="T1214" s="398">
        <f>'Og s3a'!D1923</f>
        <v>0</v>
      </c>
      <c r="U1214" s="444">
        <f>Import!N1912</f>
        <v>0</v>
      </c>
      <c r="V1214" s="11"/>
      <c r="W1214" s="306"/>
      <c r="X1214" s="306"/>
      <c r="Y1214" s="306"/>
      <c r="Z1214" s="970">
        <f>IF(F1214=AF$7,1,0)</f>
        <v>0</v>
      </c>
      <c r="AA1214" s="970">
        <f>Z1214*D1214</f>
        <v>0</v>
      </c>
      <c r="AB1214" s="978">
        <f>IF($Z1214=0,0,IF(AF1214+AH1214+AJ1214&gt;0,$AA1214,0))</f>
        <v>0</v>
      </c>
      <c r="AC1214" s="980">
        <f>IF($Z1214=0,0,IF(AND(AB1214=0,G1215&gt;0),$AA1214,0))</f>
        <v>0</v>
      </c>
      <c r="AD1214" s="969">
        <f>AA1214-AB1214-AC1214</f>
        <v>0</v>
      </c>
      <c r="AE1214" s="204">
        <f t="shared" si="350"/>
        <v>0</v>
      </c>
      <c r="AF1214" s="204">
        <f t="shared" si="350"/>
        <v>0</v>
      </c>
      <c r="AG1214" s="204">
        <f t="shared" si="350"/>
        <v>0</v>
      </c>
      <c r="AH1214" s="204">
        <f t="shared" si="350"/>
        <v>0</v>
      </c>
      <c r="AI1214" s="922">
        <f t="shared" si="350"/>
        <v>0</v>
      </c>
      <c r="AJ1214" s="205">
        <f t="shared" si="350"/>
        <v>0</v>
      </c>
      <c r="AK1214" s="973">
        <f>IF($Z1214=1,0,IF(AND($Z1214=0,AF1214&gt;0),1,IF(AND($Z1214=0,AH1214&gt;0),1,IF(AND($Z1214=0,AJ1214&gt;0),1,0))))</f>
        <v>0</v>
      </c>
      <c r="AL1214" s="973">
        <f>IF($Z1214=0,0,IF(AND($Z1214=1,AE1214&gt;0),1,IF(AND($Z1214=1,AG1214&gt;0),1,IF(AND($Z1214=1,AI1214&gt;0),1,0))))</f>
        <v>0</v>
      </c>
      <c r="AM1214" s="978">
        <f>IF($Z1214=0,0,IF(AQ1214+AS1214+AU1214&gt;0,$AA1214,0))</f>
        <v>0</v>
      </c>
      <c r="AN1214" s="980">
        <f>IF($Z1214=0,0,IF(AND(AM1214=0,I1215&gt;0),$AA1214,0))</f>
        <v>0</v>
      </c>
      <c r="AO1214" s="969">
        <f>$AA1214-AM1214-AN1214</f>
        <v>0</v>
      </c>
      <c r="AP1214" s="204">
        <f t="shared" si="351"/>
        <v>0</v>
      </c>
      <c r="AQ1214" s="204">
        <f t="shared" si="351"/>
        <v>0</v>
      </c>
      <c r="AR1214" s="204">
        <f t="shared" si="351"/>
        <v>0</v>
      </c>
      <c r="AS1214" s="204">
        <f t="shared" si="351"/>
        <v>0</v>
      </c>
      <c r="AT1214" s="204">
        <f t="shared" si="351"/>
        <v>0</v>
      </c>
      <c r="AU1214" s="205">
        <f t="shared" si="351"/>
        <v>0</v>
      </c>
      <c r="AV1214" s="973">
        <f>IF($Z1214=1,0,IF(AND($Z1214=0,AQ1214&gt;0),1,IF(AND($Z1214=0,AS1214&gt;0),1,IF(AND($Z1214=0,AU1214&gt;0),1,0))))</f>
        <v>0</v>
      </c>
      <c r="AW1214" s="973">
        <f>IF($Z1214=0,0,IF(AND($Z1214=1,AP1214&gt;0),1,IF(AND($Z1214=1,AR1214&gt;0),1,IF(AND($Z1214=1,AT1214&gt;0),1,0))))</f>
        <v>0</v>
      </c>
      <c r="AX1214" s="978">
        <f>IF($Z1214=0,0,IF(BB1214+BD1214+BF1214&gt;0,$AA1214,0))</f>
        <v>0</v>
      </c>
      <c r="AY1214" s="980">
        <f>IF($Z1214=0,0,IF(AND(AX1214=0,K1215&gt;0),$AA1214,0))</f>
        <v>0</v>
      </c>
      <c r="AZ1214" s="969">
        <f>$AA1214-AX1214-AY1214</f>
        <v>0</v>
      </c>
      <c r="BA1214" s="204">
        <f t="shared" si="352"/>
        <v>0</v>
      </c>
      <c r="BB1214" s="204">
        <f t="shared" si="352"/>
        <v>0</v>
      </c>
      <c r="BC1214" s="204">
        <f t="shared" si="352"/>
        <v>0</v>
      </c>
      <c r="BD1214" s="204">
        <f t="shared" si="352"/>
        <v>0</v>
      </c>
      <c r="BE1214" s="204">
        <f t="shared" si="352"/>
        <v>0</v>
      </c>
      <c r="BF1214" s="205">
        <f t="shared" si="352"/>
        <v>0</v>
      </c>
      <c r="BG1214" s="973">
        <f>IF($Z1214=1,0,IF(AND($Z1214=0,BB1214&gt;0),1,IF(AND($Z1214=0,BD1214&gt;0),1,IF(AND($Z1214=0,BF1214&gt;0),1,0))))</f>
        <v>0</v>
      </c>
      <c r="BH1214" s="973">
        <f>IF($Z1214=0,0,IF(AND($Z1214=1,BA1214&gt;0),1,IF(AND($Z1214=1,BC1214&gt;0),1,IF(AND($Z1214=1,BE1214&gt;0),1,0))))</f>
        <v>0</v>
      </c>
      <c r="BI1214" s="978">
        <f>IF($Z1214=0,0,IF(BM1214+BO1214+BQ1214&gt;0,$AA1214,0))</f>
        <v>0</v>
      </c>
      <c r="BJ1214" s="980">
        <f>IF($Z1214=0,0,IF(AND(BI1214=0,M1215&gt;0),$AA1214,0))</f>
        <v>0</v>
      </c>
      <c r="BK1214" s="969">
        <f>$AA1214-BI1214-BJ1214</f>
        <v>0</v>
      </c>
      <c r="BL1214" s="204">
        <f t="shared" si="353"/>
        <v>0</v>
      </c>
      <c r="BM1214" s="204">
        <f t="shared" si="353"/>
        <v>0</v>
      </c>
      <c r="BN1214" s="204">
        <f t="shared" si="353"/>
        <v>0</v>
      </c>
      <c r="BO1214" s="204">
        <f t="shared" si="353"/>
        <v>0</v>
      </c>
      <c r="BP1214" s="204">
        <f t="shared" si="353"/>
        <v>0</v>
      </c>
      <c r="BQ1214" s="205">
        <f t="shared" si="353"/>
        <v>0</v>
      </c>
      <c r="BR1214" s="973">
        <f>IF($Z1214=1,0,IF(AND($Z1214=0,BM1214&gt;0),1,IF(AND($Z1214=0,BO1214&gt;0),1,IF(AND($Z1214=0,BQ1214&gt;0),1,0))))</f>
        <v>0</v>
      </c>
      <c r="BS1214" s="973">
        <f>IF($Z1214=0,0,IF(AND($Z1214=1,BL1214&gt;0),1,IF(AND($Z1214=1,BN1214&gt;0),1,IF(AND($Z1214=1,BP1214&gt;0),1,0))))</f>
        <v>0</v>
      </c>
      <c r="BT1214" s="978">
        <f>IF($Z1214=0,0,IF(BX1214+BZ1214+CB1214&gt;0,$AA1214,0))</f>
        <v>0</v>
      </c>
      <c r="BU1214" s="980">
        <f>IF($Z1214=0,0,IF(AND(BT1214=0,O1215&gt;0),$AA1214,0))</f>
        <v>0</v>
      </c>
      <c r="BV1214" s="969">
        <f>$AA1214-BT1214-BU1214</f>
        <v>0</v>
      </c>
      <c r="BW1214" s="204">
        <f t="shared" si="354"/>
        <v>0</v>
      </c>
      <c r="BX1214" s="204">
        <f t="shared" si="354"/>
        <v>0</v>
      </c>
      <c r="BY1214" s="204">
        <f t="shared" si="354"/>
        <v>0</v>
      </c>
      <c r="BZ1214" s="204">
        <f t="shared" si="354"/>
        <v>0</v>
      </c>
      <c r="CA1214" s="204">
        <f t="shared" si="354"/>
        <v>0</v>
      </c>
      <c r="CB1214" s="205">
        <f t="shared" si="354"/>
        <v>0</v>
      </c>
      <c r="CC1214" s="973">
        <f>IF($Z1214=1,0,IF(AND($Z1214=0,BX1214&gt;0),1,IF(AND($Z1214=0,BZ1214&gt;0),1,IF(AND($Z1214=0,CB1214&gt;0),1,0))))</f>
        <v>0</v>
      </c>
      <c r="CD1214" s="973">
        <f>IF($Z1214=0,0,IF(AND($Z1214=1,BW1214&gt;0),1,IF(AND($Z1214=1,BY1214&gt;0),1,IF(AND($Z1214=1,CA1214&gt;0),1,0))))</f>
        <v>0</v>
      </c>
      <c r="CE1214" s="11"/>
      <c r="CF1214" s="11"/>
      <c r="CG1214" s="11"/>
      <c r="CH1214" s="11"/>
      <c r="CI1214" s="11"/>
      <c r="CJ1214" s="11"/>
      <c r="CK1214" s="11"/>
      <c r="CL1214" s="11"/>
      <c r="CM1214" s="11"/>
    </row>
    <row r="1215" spans="1:91" ht="14.25" customHeight="1">
      <c r="A1215" s="950" t="str">
        <f>A1214</f>
        <v/>
      </c>
      <c r="B1215" s="57"/>
      <c r="C1215" s="2051"/>
      <c r="D1215" s="2053"/>
      <c r="E1215" s="2051"/>
      <c r="F1215" s="2772"/>
      <c r="G1215" s="1121">
        <f>Import!Q1912</f>
        <v>0</v>
      </c>
      <c r="H1215" s="2774"/>
      <c r="I1215" s="450"/>
      <c r="J1215" s="2775"/>
      <c r="K1215" s="450"/>
      <c r="L1215" s="2775"/>
      <c r="M1215" s="450"/>
      <c r="N1215" s="2775"/>
      <c r="O1215" s="450"/>
      <c r="P1215" s="2775"/>
      <c r="Q1215" s="11"/>
      <c r="R1215" s="11"/>
      <c r="S1215" s="397"/>
      <c r="T1215" s="419"/>
      <c r="U1215" s="444">
        <f>Import!N1913</f>
        <v>0</v>
      </c>
      <c r="V1215" s="11"/>
      <c r="W1215" s="306"/>
      <c r="X1215" s="306"/>
      <c r="Y1215" s="306"/>
      <c r="Z1215" s="11"/>
      <c r="AE1215" s="204"/>
      <c r="AF1215" s="204"/>
      <c r="AG1215" s="204"/>
      <c r="AH1215" s="204"/>
      <c r="AI1215" s="922"/>
      <c r="AJ1215" s="205"/>
      <c r="AK1215" s="973"/>
      <c r="AL1215" s="973">
        <f>AL1214</f>
        <v>0</v>
      </c>
      <c r="AP1215" s="204"/>
      <c r="AQ1215" s="204"/>
      <c r="AR1215" s="204"/>
      <c r="AS1215" s="204"/>
      <c r="AT1215" s="204"/>
      <c r="AU1215" s="205"/>
      <c r="AV1215" s="973"/>
      <c r="AW1215" s="973">
        <f>AW1214</f>
        <v>0</v>
      </c>
      <c r="BA1215" s="204"/>
      <c r="BB1215" s="204"/>
      <c r="BC1215" s="204"/>
      <c r="BD1215" s="204"/>
      <c r="BE1215" s="204"/>
      <c r="BF1215" s="205"/>
      <c r="BG1215" s="973"/>
      <c r="BH1215" s="973">
        <f>BH1214</f>
        <v>0</v>
      </c>
      <c r="BL1215" s="204"/>
      <c r="BM1215" s="204"/>
      <c r="BN1215" s="204"/>
      <c r="BO1215" s="204"/>
      <c r="BP1215" s="204"/>
      <c r="BQ1215" s="205"/>
      <c r="BR1215" s="973"/>
      <c r="BS1215" s="973">
        <f>BS1214</f>
        <v>0</v>
      </c>
      <c r="BW1215" s="204"/>
      <c r="BX1215" s="204"/>
      <c r="BY1215" s="204"/>
      <c r="BZ1215" s="204"/>
      <c r="CA1215" s="204"/>
      <c r="CB1215" s="205"/>
      <c r="CC1215" s="973"/>
      <c r="CD1215" s="973">
        <f>CD1214</f>
        <v>0</v>
      </c>
      <c r="CE1215" s="11"/>
      <c r="CF1215" s="11"/>
      <c r="CG1215" s="11"/>
      <c r="CH1215" s="11"/>
      <c r="CI1215" s="11"/>
      <c r="CJ1215" s="11"/>
      <c r="CK1215" s="11"/>
      <c r="CL1215" s="11"/>
      <c r="CM1215" s="11"/>
    </row>
    <row r="1216" spans="1:91" ht="24.75" customHeight="1">
      <c r="A1216" s="949" t="str">
        <f>IF(E1216&gt;0,"Wypełnione","")</f>
        <v/>
      </c>
      <c r="B1216" s="57"/>
      <c r="C1216" s="2050">
        <f>'Og s3a'!C1925</f>
        <v>0</v>
      </c>
      <c r="D1216" s="2052">
        <f>'Og s3a'!E1925</f>
        <v>0</v>
      </c>
      <c r="E1216" s="2050">
        <f>'Og s3a'!F1925</f>
        <v>0</v>
      </c>
      <c r="F1216" s="2771"/>
      <c r="G1216" s="448">
        <f>T1216</f>
        <v>0</v>
      </c>
      <c r="H1216" s="2773">
        <f>U1216</f>
        <v>0</v>
      </c>
      <c r="I1216" s="451"/>
      <c r="J1216" s="2775"/>
      <c r="K1216" s="451"/>
      <c r="L1216" s="2775"/>
      <c r="M1216" s="451"/>
      <c r="N1216" s="2775"/>
      <c r="O1216" s="451"/>
      <c r="P1216" s="2775"/>
      <c r="Q1216" s="11"/>
      <c r="R1216" s="11"/>
      <c r="S1216" s="396">
        <f>'Og s3a'!G1925</f>
        <v>0</v>
      </c>
      <c r="T1216" s="398">
        <f>'Og s3a'!D1925</f>
        <v>0</v>
      </c>
      <c r="U1216" s="444">
        <f>Import!N1914</f>
        <v>0</v>
      </c>
      <c r="V1216" s="11"/>
      <c r="W1216" s="306"/>
      <c r="X1216" s="306"/>
      <c r="Y1216" s="306"/>
      <c r="Z1216" s="970">
        <f>IF(F1216=AF$7,1,0)</f>
        <v>0</v>
      </c>
      <c r="AA1216" s="970">
        <f>Z1216*D1216</f>
        <v>0</v>
      </c>
      <c r="AB1216" s="978">
        <f>IF($Z1216=0,0,IF(AF1216+AH1216+AJ1216&gt;0,$AA1216,0))</f>
        <v>0</v>
      </c>
      <c r="AC1216" s="980">
        <f>IF($Z1216=0,0,IF(AND(AB1216=0,G1217&gt;0),$AA1216,0))</f>
        <v>0</v>
      </c>
      <c r="AD1216" s="969">
        <f>AA1216-AB1216-AC1216</f>
        <v>0</v>
      </c>
      <c r="AE1216" s="204">
        <f t="shared" si="350"/>
        <v>0</v>
      </c>
      <c r="AF1216" s="204">
        <f t="shared" si="350"/>
        <v>0</v>
      </c>
      <c r="AG1216" s="204">
        <f t="shared" si="350"/>
        <v>0</v>
      </c>
      <c r="AH1216" s="204">
        <f t="shared" si="350"/>
        <v>0</v>
      </c>
      <c r="AI1216" s="922">
        <f t="shared" si="350"/>
        <v>0</v>
      </c>
      <c r="AJ1216" s="205">
        <f t="shared" si="350"/>
        <v>0</v>
      </c>
      <c r="AK1216" s="973">
        <f>IF($Z1216=1,0,IF(AND($Z1216=0,AF1216&gt;0),1,IF(AND($Z1216=0,AH1216&gt;0),1,IF(AND($Z1216=0,AJ1216&gt;0),1,0))))</f>
        <v>0</v>
      </c>
      <c r="AL1216" s="973">
        <f>IF($Z1216=0,0,IF(AND($Z1216=1,AE1216&gt;0),1,IF(AND($Z1216=1,AG1216&gt;0),1,IF(AND($Z1216=1,AI1216&gt;0),1,0))))</f>
        <v>0</v>
      </c>
      <c r="AM1216" s="978">
        <f>IF($Z1216=0,0,IF(AQ1216+AS1216+AU1216&gt;0,$AA1216,0))</f>
        <v>0</v>
      </c>
      <c r="AN1216" s="980">
        <f>IF($Z1216=0,0,IF(AND(AM1216=0,I1217&gt;0),$AA1216,0))</f>
        <v>0</v>
      </c>
      <c r="AO1216" s="969">
        <f>$AA1216-AM1216-AN1216</f>
        <v>0</v>
      </c>
      <c r="AP1216" s="204">
        <f t="shared" si="351"/>
        <v>0</v>
      </c>
      <c r="AQ1216" s="204">
        <f t="shared" si="351"/>
        <v>0</v>
      </c>
      <c r="AR1216" s="204">
        <f t="shared" si="351"/>
        <v>0</v>
      </c>
      <c r="AS1216" s="204">
        <f t="shared" si="351"/>
        <v>0</v>
      </c>
      <c r="AT1216" s="204">
        <f t="shared" si="351"/>
        <v>0</v>
      </c>
      <c r="AU1216" s="205">
        <f t="shared" si="351"/>
        <v>0</v>
      </c>
      <c r="AV1216" s="973">
        <f>IF($Z1216=1,0,IF(AND($Z1216=0,AQ1216&gt;0),1,IF(AND($Z1216=0,AS1216&gt;0),1,IF(AND($Z1216=0,AU1216&gt;0),1,0))))</f>
        <v>0</v>
      </c>
      <c r="AW1216" s="973">
        <f>IF($Z1216=0,0,IF(AND($Z1216=1,AP1216&gt;0),1,IF(AND($Z1216=1,AR1216&gt;0),1,IF(AND($Z1216=1,AT1216&gt;0),1,0))))</f>
        <v>0</v>
      </c>
      <c r="AX1216" s="978">
        <f>IF($Z1216=0,0,IF(BB1216+BD1216+BF1216&gt;0,$AA1216,0))</f>
        <v>0</v>
      </c>
      <c r="AY1216" s="980">
        <f>IF($Z1216=0,0,IF(AND(AX1216=0,K1217&gt;0),$AA1216,0))</f>
        <v>0</v>
      </c>
      <c r="AZ1216" s="969">
        <f>$AA1216-AX1216-AY1216</f>
        <v>0</v>
      </c>
      <c r="BA1216" s="204">
        <f t="shared" si="352"/>
        <v>0</v>
      </c>
      <c r="BB1216" s="204">
        <f t="shared" si="352"/>
        <v>0</v>
      </c>
      <c r="BC1216" s="204">
        <f t="shared" si="352"/>
        <v>0</v>
      </c>
      <c r="BD1216" s="204">
        <f t="shared" si="352"/>
        <v>0</v>
      </c>
      <c r="BE1216" s="204">
        <f t="shared" si="352"/>
        <v>0</v>
      </c>
      <c r="BF1216" s="205">
        <f t="shared" si="352"/>
        <v>0</v>
      </c>
      <c r="BG1216" s="973">
        <f>IF($Z1216=1,0,IF(AND($Z1216=0,BB1216&gt;0),1,IF(AND($Z1216=0,BD1216&gt;0),1,IF(AND($Z1216=0,BF1216&gt;0),1,0))))</f>
        <v>0</v>
      </c>
      <c r="BH1216" s="973">
        <f>IF($Z1216=0,0,IF(AND($Z1216=1,BA1216&gt;0),1,IF(AND($Z1216=1,BC1216&gt;0),1,IF(AND($Z1216=1,BE1216&gt;0),1,0))))</f>
        <v>0</v>
      </c>
      <c r="BI1216" s="978">
        <f>IF($Z1216=0,0,IF(BM1216+BO1216+BQ1216&gt;0,$AA1216,0))</f>
        <v>0</v>
      </c>
      <c r="BJ1216" s="980">
        <f>IF($Z1216=0,0,IF(AND(BI1216=0,M1217&gt;0),$AA1216,0))</f>
        <v>0</v>
      </c>
      <c r="BK1216" s="969">
        <f>$AA1216-BI1216-BJ1216</f>
        <v>0</v>
      </c>
      <c r="BL1216" s="204">
        <f t="shared" si="353"/>
        <v>0</v>
      </c>
      <c r="BM1216" s="204">
        <f t="shared" si="353"/>
        <v>0</v>
      </c>
      <c r="BN1216" s="204">
        <f t="shared" si="353"/>
        <v>0</v>
      </c>
      <c r="BO1216" s="204">
        <f t="shared" si="353"/>
        <v>0</v>
      </c>
      <c r="BP1216" s="204">
        <f t="shared" si="353"/>
        <v>0</v>
      </c>
      <c r="BQ1216" s="205">
        <f t="shared" si="353"/>
        <v>0</v>
      </c>
      <c r="BR1216" s="973">
        <f>IF($Z1216=1,0,IF(AND($Z1216=0,BM1216&gt;0),1,IF(AND($Z1216=0,BO1216&gt;0),1,IF(AND($Z1216=0,BQ1216&gt;0),1,0))))</f>
        <v>0</v>
      </c>
      <c r="BS1216" s="973">
        <f>IF($Z1216=0,0,IF(AND($Z1216=1,BL1216&gt;0),1,IF(AND($Z1216=1,BN1216&gt;0),1,IF(AND($Z1216=1,BP1216&gt;0),1,0))))</f>
        <v>0</v>
      </c>
      <c r="BT1216" s="978">
        <f>IF($Z1216=0,0,IF(BX1216+BZ1216+CB1216&gt;0,$AA1216,0))</f>
        <v>0</v>
      </c>
      <c r="BU1216" s="980">
        <f>IF($Z1216=0,0,IF(AND(BT1216=0,O1217&gt;0),$AA1216,0))</f>
        <v>0</v>
      </c>
      <c r="BV1216" s="969">
        <f>$AA1216-BT1216-BU1216</f>
        <v>0</v>
      </c>
      <c r="BW1216" s="204">
        <f t="shared" si="354"/>
        <v>0</v>
      </c>
      <c r="BX1216" s="204">
        <f t="shared" si="354"/>
        <v>0</v>
      </c>
      <c r="BY1216" s="204">
        <f t="shared" si="354"/>
        <v>0</v>
      </c>
      <c r="BZ1216" s="204">
        <f t="shared" si="354"/>
        <v>0</v>
      </c>
      <c r="CA1216" s="204">
        <f t="shared" si="354"/>
        <v>0</v>
      </c>
      <c r="CB1216" s="205">
        <f t="shared" si="354"/>
        <v>0</v>
      </c>
      <c r="CC1216" s="973">
        <f>IF($Z1216=1,0,IF(AND($Z1216=0,BX1216&gt;0),1,IF(AND($Z1216=0,BZ1216&gt;0),1,IF(AND($Z1216=0,CB1216&gt;0),1,0))))</f>
        <v>0</v>
      </c>
      <c r="CD1216" s="973">
        <f>IF($Z1216=0,0,IF(AND($Z1216=1,BW1216&gt;0),1,IF(AND($Z1216=1,BY1216&gt;0),1,IF(AND($Z1216=1,CA1216&gt;0),1,0))))</f>
        <v>0</v>
      </c>
      <c r="CE1216" s="11"/>
      <c r="CF1216" s="11"/>
      <c r="CG1216" s="11"/>
      <c r="CH1216" s="11"/>
      <c r="CI1216" s="11"/>
      <c r="CJ1216" s="11"/>
      <c r="CK1216" s="11"/>
      <c r="CL1216" s="11"/>
      <c r="CM1216" s="11"/>
    </row>
    <row r="1217" spans="1:91" ht="14.25" customHeight="1">
      <c r="A1217" s="950" t="str">
        <f>A1216</f>
        <v/>
      </c>
      <c r="B1217" s="57"/>
      <c r="C1217" s="2051"/>
      <c r="D1217" s="2053"/>
      <c r="E1217" s="2051"/>
      <c r="F1217" s="2772"/>
      <c r="G1217" s="1121">
        <f>Import!Q1914</f>
        <v>0</v>
      </c>
      <c r="H1217" s="2774"/>
      <c r="I1217" s="450"/>
      <c r="J1217" s="2775"/>
      <c r="K1217" s="450"/>
      <c r="L1217" s="2775"/>
      <c r="M1217" s="450"/>
      <c r="N1217" s="2775"/>
      <c r="O1217" s="450"/>
      <c r="P1217" s="2775"/>
      <c r="Q1217" s="11"/>
      <c r="R1217" s="11"/>
      <c r="S1217" s="397"/>
      <c r="T1217" s="419"/>
      <c r="U1217" s="444">
        <f>Import!N1915</f>
        <v>0</v>
      </c>
      <c r="V1217" s="11"/>
      <c r="W1217" s="306"/>
      <c r="X1217" s="306"/>
      <c r="Y1217" s="306"/>
      <c r="Z1217" s="11"/>
      <c r="AE1217" s="204"/>
      <c r="AF1217" s="204"/>
      <c r="AG1217" s="204"/>
      <c r="AH1217" s="204"/>
      <c r="AI1217" s="922"/>
      <c r="AJ1217" s="205"/>
      <c r="AK1217" s="973"/>
      <c r="AL1217" s="973">
        <f>AL1216</f>
        <v>0</v>
      </c>
      <c r="AP1217" s="204"/>
      <c r="AQ1217" s="204"/>
      <c r="AR1217" s="204"/>
      <c r="AS1217" s="204"/>
      <c r="AT1217" s="204"/>
      <c r="AU1217" s="205"/>
      <c r="AV1217" s="973"/>
      <c r="AW1217" s="973">
        <f>AW1216</f>
        <v>0</v>
      </c>
      <c r="BA1217" s="204"/>
      <c r="BB1217" s="204"/>
      <c r="BC1217" s="204"/>
      <c r="BD1217" s="204"/>
      <c r="BE1217" s="204"/>
      <c r="BF1217" s="205"/>
      <c r="BG1217" s="973"/>
      <c r="BH1217" s="973">
        <f>BH1216</f>
        <v>0</v>
      </c>
      <c r="BL1217" s="204"/>
      <c r="BM1217" s="204"/>
      <c r="BN1217" s="204"/>
      <c r="BO1217" s="204"/>
      <c r="BP1217" s="204"/>
      <c r="BQ1217" s="205"/>
      <c r="BR1217" s="973"/>
      <c r="BS1217" s="973">
        <f>BS1216</f>
        <v>0</v>
      </c>
      <c r="BW1217" s="204"/>
      <c r="BX1217" s="204"/>
      <c r="BY1217" s="204"/>
      <c r="BZ1217" s="204"/>
      <c r="CA1217" s="204"/>
      <c r="CB1217" s="205"/>
      <c r="CC1217" s="973"/>
      <c r="CD1217" s="973">
        <f>CD1216</f>
        <v>0</v>
      </c>
      <c r="CE1217" s="11"/>
      <c r="CF1217" s="11"/>
      <c r="CG1217" s="11"/>
      <c r="CH1217" s="11"/>
      <c r="CI1217" s="11"/>
      <c r="CJ1217" s="11"/>
      <c r="CK1217" s="11"/>
      <c r="CL1217" s="11"/>
      <c r="CM1217" s="11"/>
    </row>
    <row r="1218" spans="1:91" ht="24.75" customHeight="1">
      <c r="A1218" s="949" t="str">
        <f>IF(E1218&gt;0,"Wypełnione","")</f>
        <v/>
      </c>
      <c r="B1218" s="57"/>
      <c r="C1218" s="2050">
        <f>'Og s3a'!C1927</f>
        <v>0</v>
      </c>
      <c r="D1218" s="2052">
        <f>'Og s3a'!E1927</f>
        <v>0</v>
      </c>
      <c r="E1218" s="2050">
        <f>'Og s3a'!F1927</f>
        <v>0</v>
      </c>
      <c r="F1218" s="2771"/>
      <c r="G1218" s="448">
        <f>T1218</f>
        <v>0</v>
      </c>
      <c r="H1218" s="2773">
        <f>U1218</f>
        <v>0</v>
      </c>
      <c r="I1218" s="451"/>
      <c r="J1218" s="2775"/>
      <c r="K1218" s="451"/>
      <c r="L1218" s="2775"/>
      <c r="M1218" s="451"/>
      <c r="N1218" s="2775"/>
      <c r="O1218" s="451"/>
      <c r="P1218" s="2775"/>
      <c r="Q1218" s="11"/>
      <c r="R1218" s="11"/>
      <c r="S1218" s="396">
        <f>'Og s3a'!G1927</f>
        <v>0</v>
      </c>
      <c r="T1218" s="398">
        <f>'Og s3a'!D1927</f>
        <v>0</v>
      </c>
      <c r="U1218" s="444">
        <f>Import!N1916</f>
        <v>0</v>
      </c>
      <c r="V1218" s="11"/>
      <c r="W1218" s="306"/>
      <c r="X1218" s="306"/>
      <c r="Y1218" s="306"/>
      <c r="Z1218" s="970">
        <f>IF(F1218=AF$7,1,0)</f>
        <v>0</v>
      </c>
      <c r="AA1218" s="970">
        <f>Z1218*D1218</f>
        <v>0</v>
      </c>
      <c r="AB1218" s="978">
        <f>IF($Z1218=0,0,IF(AF1218+AH1218+AJ1218&gt;0,$AA1218,0))</f>
        <v>0</v>
      </c>
      <c r="AC1218" s="980">
        <f>IF($Z1218=0,0,IF(AND(AB1218=0,G1219&gt;0),$AA1218,0))</f>
        <v>0</v>
      </c>
      <c r="AD1218" s="969">
        <f>AA1218-AB1218-AC1218</f>
        <v>0</v>
      </c>
      <c r="AE1218" s="204">
        <f t="shared" si="350"/>
        <v>0</v>
      </c>
      <c r="AF1218" s="204">
        <f t="shared" si="350"/>
        <v>0</v>
      </c>
      <c r="AG1218" s="204">
        <f t="shared" si="350"/>
        <v>0</v>
      </c>
      <c r="AH1218" s="204">
        <f t="shared" si="350"/>
        <v>0</v>
      </c>
      <c r="AI1218" s="922">
        <f t="shared" si="350"/>
        <v>0</v>
      </c>
      <c r="AJ1218" s="205">
        <f t="shared" si="350"/>
        <v>0</v>
      </c>
      <c r="AK1218" s="973">
        <f>IF($Z1218=1,0,IF(AND($Z1218=0,AF1218&gt;0),1,IF(AND($Z1218=0,AH1218&gt;0),1,IF(AND($Z1218=0,AJ1218&gt;0),1,0))))</f>
        <v>0</v>
      </c>
      <c r="AL1218" s="973">
        <f>IF($Z1218=0,0,IF(AND($Z1218=1,AE1218&gt;0),1,IF(AND($Z1218=1,AG1218&gt;0),1,IF(AND($Z1218=1,AI1218&gt;0),1,0))))</f>
        <v>0</v>
      </c>
      <c r="AM1218" s="978">
        <f>IF($Z1218=0,0,IF(AQ1218+AS1218+AU1218&gt;0,$AA1218,0))</f>
        <v>0</v>
      </c>
      <c r="AN1218" s="980">
        <f>IF($Z1218=0,0,IF(AND(AM1218=0,I1219&gt;0),$AA1218,0))</f>
        <v>0</v>
      </c>
      <c r="AO1218" s="969">
        <f>$AA1218-AM1218-AN1218</f>
        <v>0</v>
      </c>
      <c r="AP1218" s="204">
        <f t="shared" si="351"/>
        <v>0</v>
      </c>
      <c r="AQ1218" s="204">
        <f t="shared" si="351"/>
        <v>0</v>
      </c>
      <c r="AR1218" s="204">
        <f t="shared" si="351"/>
        <v>0</v>
      </c>
      <c r="AS1218" s="204">
        <f t="shared" si="351"/>
        <v>0</v>
      </c>
      <c r="AT1218" s="204">
        <f t="shared" si="351"/>
        <v>0</v>
      </c>
      <c r="AU1218" s="205">
        <f t="shared" si="351"/>
        <v>0</v>
      </c>
      <c r="AV1218" s="973">
        <f>IF($Z1218=1,0,IF(AND($Z1218=0,AQ1218&gt;0),1,IF(AND($Z1218=0,AS1218&gt;0),1,IF(AND($Z1218=0,AU1218&gt;0),1,0))))</f>
        <v>0</v>
      </c>
      <c r="AW1218" s="973">
        <f>IF($Z1218=0,0,IF(AND($Z1218=1,AP1218&gt;0),1,IF(AND($Z1218=1,AR1218&gt;0),1,IF(AND($Z1218=1,AT1218&gt;0),1,0))))</f>
        <v>0</v>
      </c>
      <c r="AX1218" s="978">
        <f>IF($Z1218=0,0,IF(BB1218+BD1218+BF1218&gt;0,$AA1218,0))</f>
        <v>0</v>
      </c>
      <c r="AY1218" s="980">
        <f>IF($Z1218=0,0,IF(AND(AX1218=0,K1219&gt;0),$AA1218,0))</f>
        <v>0</v>
      </c>
      <c r="AZ1218" s="969">
        <f>$AA1218-AX1218-AY1218</f>
        <v>0</v>
      </c>
      <c r="BA1218" s="204">
        <f t="shared" si="352"/>
        <v>0</v>
      </c>
      <c r="BB1218" s="204">
        <f t="shared" si="352"/>
        <v>0</v>
      </c>
      <c r="BC1218" s="204">
        <f t="shared" si="352"/>
        <v>0</v>
      </c>
      <c r="BD1218" s="204">
        <f t="shared" si="352"/>
        <v>0</v>
      </c>
      <c r="BE1218" s="204">
        <f t="shared" si="352"/>
        <v>0</v>
      </c>
      <c r="BF1218" s="205">
        <f t="shared" si="352"/>
        <v>0</v>
      </c>
      <c r="BG1218" s="973">
        <f>IF($Z1218=1,0,IF(AND($Z1218=0,BB1218&gt;0),1,IF(AND($Z1218=0,BD1218&gt;0),1,IF(AND($Z1218=0,BF1218&gt;0),1,0))))</f>
        <v>0</v>
      </c>
      <c r="BH1218" s="973">
        <f>IF($Z1218=0,0,IF(AND($Z1218=1,BA1218&gt;0),1,IF(AND($Z1218=1,BC1218&gt;0),1,IF(AND($Z1218=1,BE1218&gt;0),1,0))))</f>
        <v>0</v>
      </c>
      <c r="BI1218" s="978">
        <f>IF($Z1218=0,0,IF(BM1218+BO1218+BQ1218&gt;0,$AA1218,0))</f>
        <v>0</v>
      </c>
      <c r="BJ1218" s="980">
        <f>IF($Z1218=0,0,IF(AND(BI1218=0,M1219&gt;0),$AA1218,0))</f>
        <v>0</v>
      </c>
      <c r="BK1218" s="969">
        <f>$AA1218-BI1218-BJ1218</f>
        <v>0</v>
      </c>
      <c r="BL1218" s="204">
        <f t="shared" si="353"/>
        <v>0</v>
      </c>
      <c r="BM1218" s="204">
        <f t="shared" si="353"/>
        <v>0</v>
      </c>
      <c r="BN1218" s="204">
        <f t="shared" si="353"/>
        <v>0</v>
      </c>
      <c r="BO1218" s="204">
        <f t="shared" si="353"/>
        <v>0</v>
      </c>
      <c r="BP1218" s="204">
        <f t="shared" si="353"/>
        <v>0</v>
      </c>
      <c r="BQ1218" s="205">
        <f t="shared" si="353"/>
        <v>0</v>
      </c>
      <c r="BR1218" s="973">
        <f>IF($Z1218=1,0,IF(AND($Z1218=0,BM1218&gt;0),1,IF(AND($Z1218=0,BO1218&gt;0),1,IF(AND($Z1218=0,BQ1218&gt;0),1,0))))</f>
        <v>0</v>
      </c>
      <c r="BS1218" s="973">
        <f>IF($Z1218=0,0,IF(AND($Z1218=1,BL1218&gt;0),1,IF(AND($Z1218=1,BN1218&gt;0),1,IF(AND($Z1218=1,BP1218&gt;0),1,0))))</f>
        <v>0</v>
      </c>
      <c r="BT1218" s="978">
        <f>IF($Z1218=0,0,IF(BX1218+BZ1218+CB1218&gt;0,$AA1218,0))</f>
        <v>0</v>
      </c>
      <c r="BU1218" s="980">
        <f>IF($Z1218=0,0,IF(AND(BT1218=0,O1219&gt;0),$AA1218,0))</f>
        <v>0</v>
      </c>
      <c r="BV1218" s="969">
        <f>$AA1218-BT1218-BU1218</f>
        <v>0</v>
      </c>
      <c r="BW1218" s="204">
        <f t="shared" si="354"/>
        <v>0</v>
      </c>
      <c r="BX1218" s="204">
        <f t="shared" si="354"/>
        <v>0</v>
      </c>
      <c r="BY1218" s="204">
        <f t="shared" si="354"/>
        <v>0</v>
      </c>
      <c r="BZ1218" s="204">
        <f t="shared" si="354"/>
        <v>0</v>
      </c>
      <c r="CA1218" s="204">
        <f t="shared" si="354"/>
        <v>0</v>
      </c>
      <c r="CB1218" s="205">
        <f t="shared" si="354"/>
        <v>0</v>
      </c>
      <c r="CC1218" s="973">
        <f>IF($Z1218=1,0,IF(AND($Z1218=0,BX1218&gt;0),1,IF(AND($Z1218=0,BZ1218&gt;0),1,IF(AND($Z1218=0,CB1218&gt;0),1,0))))</f>
        <v>0</v>
      </c>
      <c r="CD1218" s="973">
        <f>IF($Z1218=0,0,IF(AND($Z1218=1,BW1218&gt;0),1,IF(AND($Z1218=1,BY1218&gt;0),1,IF(AND($Z1218=1,CA1218&gt;0),1,0))))</f>
        <v>0</v>
      </c>
      <c r="CE1218" s="11"/>
      <c r="CF1218" s="11"/>
      <c r="CG1218" s="11"/>
      <c r="CH1218" s="11"/>
      <c r="CI1218" s="11"/>
      <c r="CJ1218" s="11"/>
      <c r="CK1218" s="11"/>
      <c r="CL1218" s="11"/>
      <c r="CM1218" s="11"/>
    </row>
    <row r="1219" spans="1:91" ht="14.25" customHeight="1">
      <c r="A1219" s="950" t="str">
        <f>A1218</f>
        <v/>
      </c>
      <c r="B1219" s="57"/>
      <c r="C1219" s="2051"/>
      <c r="D1219" s="2053"/>
      <c r="E1219" s="2051"/>
      <c r="F1219" s="2772"/>
      <c r="G1219" s="1121">
        <f>Import!Q1916</f>
        <v>0</v>
      </c>
      <c r="H1219" s="2774"/>
      <c r="I1219" s="450"/>
      <c r="J1219" s="2775"/>
      <c r="K1219" s="450"/>
      <c r="L1219" s="2775"/>
      <c r="M1219" s="450"/>
      <c r="N1219" s="2775"/>
      <c r="O1219" s="450"/>
      <c r="P1219" s="2775"/>
      <c r="Q1219" s="11"/>
      <c r="R1219" s="11"/>
      <c r="S1219" s="397"/>
      <c r="T1219" s="419"/>
      <c r="U1219" s="444">
        <f>Import!N1917</f>
        <v>0</v>
      </c>
      <c r="V1219" s="11"/>
      <c r="W1219" s="306"/>
      <c r="X1219" s="306"/>
      <c r="Y1219" s="306"/>
      <c r="Z1219" s="11"/>
      <c r="AE1219" s="204"/>
      <c r="AF1219" s="204"/>
      <c r="AG1219" s="204"/>
      <c r="AH1219" s="204"/>
      <c r="AI1219" s="922"/>
      <c r="AJ1219" s="205"/>
      <c r="AK1219" s="973"/>
      <c r="AL1219" s="973">
        <f>AL1218</f>
        <v>0</v>
      </c>
      <c r="AP1219" s="204"/>
      <c r="AQ1219" s="204"/>
      <c r="AR1219" s="204"/>
      <c r="AS1219" s="204"/>
      <c r="AT1219" s="204"/>
      <c r="AU1219" s="205"/>
      <c r="AV1219" s="973"/>
      <c r="AW1219" s="973">
        <f>AW1218</f>
        <v>0</v>
      </c>
      <c r="BA1219" s="204"/>
      <c r="BB1219" s="204"/>
      <c r="BC1219" s="204"/>
      <c r="BD1219" s="204"/>
      <c r="BE1219" s="204"/>
      <c r="BF1219" s="205"/>
      <c r="BG1219" s="973"/>
      <c r="BH1219" s="973">
        <f>BH1218</f>
        <v>0</v>
      </c>
      <c r="BL1219" s="204"/>
      <c r="BM1219" s="204"/>
      <c r="BN1219" s="204"/>
      <c r="BO1219" s="204"/>
      <c r="BP1219" s="204"/>
      <c r="BQ1219" s="205"/>
      <c r="BR1219" s="973"/>
      <c r="BS1219" s="973">
        <f>BS1218</f>
        <v>0</v>
      </c>
      <c r="BW1219" s="204"/>
      <c r="BX1219" s="204"/>
      <c r="BY1219" s="204"/>
      <c r="BZ1219" s="204"/>
      <c r="CA1219" s="204"/>
      <c r="CB1219" s="205"/>
      <c r="CC1219" s="973"/>
      <c r="CD1219" s="973">
        <f>CD1218</f>
        <v>0</v>
      </c>
      <c r="CE1219" s="11"/>
      <c r="CF1219" s="11"/>
      <c r="CG1219" s="11"/>
      <c r="CH1219" s="11"/>
      <c r="CI1219" s="11"/>
      <c r="CJ1219" s="11"/>
      <c r="CK1219" s="11"/>
      <c r="CL1219" s="11"/>
      <c r="CM1219" s="11"/>
    </row>
    <row r="1220" spans="1:91" ht="24.75" customHeight="1">
      <c r="A1220" s="949" t="str">
        <f>IF(E1220&gt;0,"Wypełnione","")</f>
        <v/>
      </c>
      <c r="B1220" s="57"/>
      <c r="C1220" s="2050">
        <f>'Og s3a'!C1929</f>
        <v>0</v>
      </c>
      <c r="D1220" s="2052">
        <f>'Og s3a'!E1929</f>
        <v>0</v>
      </c>
      <c r="E1220" s="2050">
        <f>'Og s3a'!F1929</f>
        <v>0</v>
      </c>
      <c r="F1220" s="2771"/>
      <c r="G1220" s="448">
        <f>T1220</f>
        <v>0</v>
      </c>
      <c r="H1220" s="2773">
        <f>U1220</f>
        <v>0</v>
      </c>
      <c r="I1220" s="451"/>
      <c r="J1220" s="2775"/>
      <c r="K1220" s="451"/>
      <c r="L1220" s="2775"/>
      <c r="M1220" s="451"/>
      <c r="N1220" s="2775"/>
      <c r="O1220" s="451"/>
      <c r="P1220" s="2775"/>
      <c r="Q1220" s="11"/>
      <c r="R1220" s="11"/>
      <c r="S1220" s="396">
        <f>'Og s3a'!G1929</f>
        <v>0</v>
      </c>
      <c r="T1220" s="398">
        <f>'Og s3a'!D1929</f>
        <v>0</v>
      </c>
      <c r="U1220" s="444">
        <f>Import!N1918</f>
        <v>0</v>
      </c>
      <c r="V1220" s="11"/>
      <c r="W1220" s="306"/>
      <c r="X1220" s="306"/>
      <c r="Y1220" s="306"/>
      <c r="Z1220" s="970">
        <f>IF(F1220=AF$7,1,0)</f>
        <v>0</v>
      </c>
      <c r="AA1220" s="970">
        <f>Z1220*D1220</f>
        <v>0</v>
      </c>
      <c r="AB1220" s="978">
        <f>IF($Z1220=0,0,IF(AF1220+AH1220+AJ1220&gt;0,$AA1220,0))</f>
        <v>0</v>
      </c>
      <c r="AC1220" s="980">
        <f>IF($Z1220=0,0,IF(AND(AB1220=0,G1221&gt;0),$AA1220,0))</f>
        <v>0</v>
      </c>
      <c r="AD1220" s="969">
        <f>AA1220-AB1220-AC1220</f>
        <v>0</v>
      </c>
      <c r="AE1220" s="204">
        <f t="shared" si="350"/>
        <v>0</v>
      </c>
      <c r="AF1220" s="204">
        <f t="shared" si="350"/>
        <v>0</v>
      </c>
      <c r="AG1220" s="204">
        <f t="shared" si="350"/>
        <v>0</v>
      </c>
      <c r="AH1220" s="204">
        <f t="shared" si="350"/>
        <v>0</v>
      </c>
      <c r="AI1220" s="922">
        <f t="shared" si="350"/>
        <v>0</v>
      </c>
      <c r="AJ1220" s="205">
        <f t="shared" si="350"/>
        <v>0</v>
      </c>
      <c r="AK1220" s="973">
        <f>IF($Z1220=1,0,IF(AND($Z1220=0,AF1220&gt;0),1,IF(AND($Z1220=0,AH1220&gt;0),1,IF(AND($Z1220=0,AJ1220&gt;0),1,0))))</f>
        <v>0</v>
      </c>
      <c r="AL1220" s="973">
        <f>IF($Z1220=0,0,IF(AND($Z1220=1,AE1220&gt;0),1,IF(AND($Z1220=1,AG1220&gt;0),1,IF(AND($Z1220=1,AI1220&gt;0),1,0))))</f>
        <v>0</v>
      </c>
      <c r="AM1220" s="978">
        <f>IF($Z1220=0,0,IF(AQ1220+AS1220+AU1220&gt;0,$AA1220,0))</f>
        <v>0</v>
      </c>
      <c r="AN1220" s="980">
        <f>IF($Z1220=0,0,IF(AND(AM1220=0,I1221&gt;0),$AA1220,0))</f>
        <v>0</v>
      </c>
      <c r="AO1220" s="969">
        <f>$AA1220-AM1220-AN1220</f>
        <v>0</v>
      </c>
      <c r="AP1220" s="204">
        <f t="shared" si="351"/>
        <v>0</v>
      </c>
      <c r="AQ1220" s="204">
        <f t="shared" si="351"/>
        <v>0</v>
      </c>
      <c r="AR1220" s="204">
        <f t="shared" si="351"/>
        <v>0</v>
      </c>
      <c r="AS1220" s="204">
        <f t="shared" si="351"/>
        <v>0</v>
      </c>
      <c r="AT1220" s="204">
        <f t="shared" si="351"/>
        <v>0</v>
      </c>
      <c r="AU1220" s="205">
        <f t="shared" si="351"/>
        <v>0</v>
      </c>
      <c r="AV1220" s="973">
        <f>IF($Z1220=1,0,IF(AND($Z1220=0,AQ1220&gt;0),1,IF(AND($Z1220=0,AS1220&gt;0),1,IF(AND($Z1220=0,AU1220&gt;0),1,0))))</f>
        <v>0</v>
      </c>
      <c r="AW1220" s="973">
        <f>IF($Z1220=0,0,IF(AND($Z1220=1,AP1220&gt;0),1,IF(AND($Z1220=1,AR1220&gt;0),1,IF(AND($Z1220=1,AT1220&gt;0),1,0))))</f>
        <v>0</v>
      </c>
      <c r="AX1220" s="978">
        <f>IF($Z1220=0,0,IF(BB1220+BD1220+BF1220&gt;0,$AA1220,0))</f>
        <v>0</v>
      </c>
      <c r="AY1220" s="980">
        <f>IF($Z1220=0,0,IF(AND(AX1220=0,K1221&gt;0),$AA1220,0))</f>
        <v>0</v>
      </c>
      <c r="AZ1220" s="969">
        <f>$AA1220-AX1220-AY1220</f>
        <v>0</v>
      </c>
      <c r="BA1220" s="204">
        <f t="shared" si="352"/>
        <v>0</v>
      </c>
      <c r="BB1220" s="204">
        <f t="shared" si="352"/>
        <v>0</v>
      </c>
      <c r="BC1220" s="204">
        <f t="shared" si="352"/>
        <v>0</v>
      </c>
      <c r="BD1220" s="204">
        <f t="shared" si="352"/>
        <v>0</v>
      </c>
      <c r="BE1220" s="204">
        <f t="shared" si="352"/>
        <v>0</v>
      </c>
      <c r="BF1220" s="205">
        <f t="shared" si="352"/>
        <v>0</v>
      </c>
      <c r="BG1220" s="973">
        <f>IF($Z1220=1,0,IF(AND($Z1220=0,BB1220&gt;0),1,IF(AND($Z1220=0,BD1220&gt;0),1,IF(AND($Z1220=0,BF1220&gt;0),1,0))))</f>
        <v>0</v>
      </c>
      <c r="BH1220" s="973">
        <f>IF($Z1220=0,0,IF(AND($Z1220=1,BA1220&gt;0),1,IF(AND($Z1220=1,BC1220&gt;0),1,IF(AND($Z1220=1,BE1220&gt;0),1,0))))</f>
        <v>0</v>
      </c>
      <c r="BI1220" s="978">
        <f>IF($Z1220=0,0,IF(BM1220+BO1220+BQ1220&gt;0,$AA1220,0))</f>
        <v>0</v>
      </c>
      <c r="BJ1220" s="980">
        <f>IF($Z1220=0,0,IF(AND(BI1220=0,M1221&gt;0),$AA1220,0))</f>
        <v>0</v>
      </c>
      <c r="BK1220" s="969">
        <f>$AA1220-BI1220-BJ1220</f>
        <v>0</v>
      </c>
      <c r="BL1220" s="204">
        <f t="shared" si="353"/>
        <v>0</v>
      </c>
      <c r="BM1220" s="204">
        <f t="shared" si="353"/>
        <v>0</v>
      </c>
      <c r="BN1220" s="204">
        <f t="shared" si="353"/>
        <v>0</v>
      </c>
      <c r="BO1220" s="204">
        <f t="shared" si="353"/>
        <v>0</v>
      </c>
      <c r="BP1220" s="204">
        <f t="shared" si="353"/>
        <v>0</v>
      </c>
      <c r="BQ1220" s="205">
        <f t="shared" si="353"/>
        <v>0</v>
      </c>
      <c r="BR1220" s="973">
        <f>IF($Z1220=1,0,IF(AND($Z1220=0,BM1220&gt;0),1,IF(AND($Z1220=0,BO1220&gt;0),1,IF(AND($Z1220=0,BQ1220&gt;0),1,0))))</f>
        <v>0</v>
      </c>
      <c r="BS1220" s="973">
        <f>IF($Z1220=0,0,IF(AND($Z1220=1,BL1220&gt;0),1,IF(AND($Z1220=1,BN1220&gt;0),1,IF(AND($Z1220=1,BP1220&gt;0),1,0))))</f>
        <v>0</v>
      </c>
      <c r="BT1220" s="978">
        <f>IF($Z1220=0,0,IF(BX1220+BZ1220+CB1220&gt;0,$AA1220,0))</f>
        <v>0</v>
      </c>
      <c r="BU1220" s="980">
        <f>IF($Z1220=0,0,IF(AND(BT1220=0,O1221&gt;0),$AA1220,0))</f>
        <v>0</v>
      </c>
      <c r="BV1220" s="969">
        <f>$AA1220-BT1220-BU1220</f>
        <v>0</v>
      </c>
      <c r="BW1220" s="204">
        <f t="shared" si="354"/>
        <v>0</v>
      </c>
      <c r="BX1220" s="204">
        <f t="shared" si="354"/>
        <v>0</v>
      </c>
      <c r="BY1220" s="204">
        <f t="shared" si="354"/>
        <v>0</v>
      </c>
      <c r="BZ1220" s="204">
        <f t="shared" si="354"/>
        <v>0</v>
      </c>
      <c r="CA1220" s="204">
        <f t="shared" si="354"/>
        <v>0</v>
      </c>
      <c r="CB1220" s="205">
        <f t="shared" si="354"/>
        <v>0</v>
      </c>
      <c r="CC1220" s="973">
        <f>IF($Z1220=1,0,IF(AND($Z1220=0,BX1220&gt;0),1,IF(AND($Z1220=0,BZ1220&gt;0),1,IF(AND($Z1220=0,CB1220&gt;0),1,0))))</f>
        <v>0</v>
      </c>
      <c r="CD1220" s="973">
        <f>IF($Z1220=0,0,IF(AND($Z1220=1,BW1220&gt;0),1,IF(AND($Z1220=1,BY1220&gt;0),1,IF(AND($Z1220=1,CA1220&gt;0),1,0))))</f>
        <v>0</v>
      </c>
      <c r="CE1220" s="11"/>
      <c r="CF1220" s="11"/>
      <c r="CG1220" s="11"/>
      <c r="CH1220" s="11"/>
      <c r="CI1220" s="11"/>
      <c r="CJ1220" s="11"/>
      <c r="CK1220" s="11"/>
      <c r="CL1220" s="11"/>
      <c r="CM1220" s="11"/>
    </row>
    <row r="1221" spans="1:91" ht="14.25" customHeight="1">
      <c r="A1221" s="950" t="str">
        <f>A1220</f>
        <v/>
      </c>
      <c r="B1221" s="57"/>
      <c r="C1221" s="2051"/>
      <c r="D1221" s="2053"/>
      <c r="E1221" s="2051"/>
      <c r="F1221" s="2772"/>
      <c r="G1221" s="1121">
        <f>Import!Q1918</f>
        <v>0</v>
      </c>
      <c r="H1221" s="2774"/>
      <c r="I1221" s="450"/>
      <c r="J1221" s="2775"/>
      <c r="K1221" s="450"/>
      <c r="L1221" s="2775"/>
      <c r="M1221" s="450"/>
      <c r="N1221" s="2775"/>
      <c r="O1221" s="450"/>
      <c r="P1221" s="2775"/>
      <c r="Q1221" s="11"/>
      <c r="R1221" s="11"/>
      <c r="S1221" s="397"/>
      <c r="T1221" s="419"/>
      <c r="U1221" s="444">
        <f>Import!N1919</f>
        <v>0</v>
      </c>
      <c r="V1221" s="11"/>
      <c r="W1221" s="306"/>
      <c r="X1221" s="306"/>
      <c r="Y1221" s="306"/>
      <c r="Z1221" s="11"/>
      <c r="AE1221" s="204"/>
      <c r="AF1221" s="204"/>
      <c r="AG1221" s="204"/>
      <c r="AH1221" s="204"/>
      <c r="AI1221" s="922"/>
      <c r="AJ1221" s="205"/>
      <c r="AK1221" s="973"/>
      <c r="AL1221" s="973">
        <f>AL1220</f>
        <v>0</v>
      </c>
      <c r="AP1221" s="204"/>
      <c r="AQ1221" s="204"/>
      <c r="AR1221" s="204"/>
      <c r="AS1221" s="204"/>
      <c r="AT1221" s="204"/>
      <c r="AU1221" s="205"/>
      <c r="AV1221" s="973"/>
      <c r="AW1221" s="973">
        <f>AW1220</f>
        <v>0</v>
      </c>
      <c r="BA1221" s="204"/>
      <c r="BB1221" s="204"/>
      <c r="BC1221" s="204"/>
      <c r="BD1221" s="204"/>
      <c r="BE1221" s="204"/>
      <c r="BF1221" s="205"/>
      <c r="BG1221" s="973"/>
      <c r="BH1221" s="973">
        <f>BH1220</f>
        <v>0</v>
      </c>
      <c r="BL1221" s="204"/>
      <c r="BM1221" s="204"/>
      <c r="BN1221" s="204"/>
      <c r="BO1221" s="204"/>
      <c r="BP1221" s="204"/>
      <c r="BQ1221" s="205"/>
      <c r="BR1221" s="973"/>
      <c r="BS1221" s="973">
        <f>BS1220</f>
        <v>0</v>
      </c>
      <c r="BW1221" s="204"/>
      <c r="BX1221" s="204"/>
      <c r="BY1221" s="204"/>
      <c r="BZ1221" s="204"/>
      <c r="CA1221" s="204"/>
      <c r="CB1221" s="205"/>
      <c r="CC1221" s="973"/>
      <c r="CD1221" s="973">
        <f>CD1220</f>
        <v>0</v>
      </c>
      <c r="CE1221" s="11"/>
      <c r="CF1221" s="11"/>
      <c r="CG1221" s="11"/>
      <c r="CH1221" s="11"/>
      <c r="CI1221" s="11"/>
      <c r="CJ1221" s="11"/>
      <c r="CK1221" s="11"/>
      <c r="CL1221" s="11"/>
      <c r="CM1221" s="11"/>
    </row>
    <row r="1222" spans="1:91" ht="24.75" customHeight="1">
      <c r="A1222" s="949" t="str">
        <f>IF(E1222&gt;0,"Wypełnione","")</f>
        <v/>
      </c>
      <c r="B1222" s="57"/>
      <c r="C1222" s="2050">
        <f>'Og s3a'!C1931</f>
        <v>0</v>
      </c>
      <c r="D1222" s="2052">
        <f>'Og s3a'!E1931</f>
        <v>0</v>
      </c>
      <c r="E1222" s="2050">
        <f>'Og s3a'!F1931</f>
        <v>0</v>
      </c>
      <c r="F1222" s="2771"/>
      <c r="G1222" s="448">
        <f>T1222</f>
        <v>0</v>
      </c>
      <c r="H1222" s="2773">
        <f>U1222</f>
        <v>0</v>
      </c>
      <c r="I1222" s="451"/>
      <c r="J1222" s="2775"/>
      <c r="K1222" s="451"/>
      <c r="L1222" s="2775"/>
      <c r="M1222" s="451"/>
      <c r="N1222" s="2775"/>
      <c r="O1222" s="451"/>
      <c r="P1222" s="2775"/>
      <c r="Q1222" s="11"/>
      <c r="R1222" s="11"/>
      <c r="S1222" s="396">
        <f>'Og s3a'!G1931</f>
        <v>0</v>
      </c>
      <c r="T1222" s="398">
        <f>'Og s3a'!D1931</f>
        <v>0</v>
      </c>
      <c r="U1222" s="444">
        <f>Import!N1920</f>
        <v>0</v>
      </c>
      <c r="V1222" s="11"/>
      <c r="W1222" s="306"/>
      <c r="X1222" s="306"/>
      <c r="Y1222" s="306"/>
      <c r="Z1222" s="970">
        <f>IF(F1222=AF$7,1,0)</f>
        <v>0</v>
      </c>
      <c r="AA1222" s="970">
        <f>Z1222*D1222</f>
        <v>0</v>
      </c>
      <c r="AB1222" s="978">
        <f>IF($Z1222=0,0,IF(AF1222+AH1222+AJ1222&gt;0,$AA1222,0))</f>
        <v>0</v>
      </c>
      <c r="AC1222" s="980">
        <f>IF($Z1222=0,0,IF(AND(AB1222=0,G1223&gt;0),$AA1222,0))</f>
        <v>0</v>
      </c>
      <c r="AD1222" s="969">
        <f>AA1222-AB1222-AC1222</f>
        <v>0</v>
      </c>
      <c r="AE1222" s="204">
        <f t="shared" si="350"/>
        <v>0</v>
      </c>
      <c r="AF1222" s="204">
        <f t="shared" si="350"/>
        <v>0</v>
      </c>
      <c r="AG1222" s="204">
        <f t="shared" si="350"/>
        <v>0</v>
      </c>
      <c r="AH1222" s="204">
        <f t="shared" si="350"/>
        <v>0</v>
      </c>
      <c r="AI1222" s="922">
        <f t="shared" si="350"/>
        <v>0</v>
      </c>
      <c r="AJ1222" s="205">
        <f t="shared" si="350"/>
        <v>0</v>
      </c>
      <c r="AK1222" s="973">
        <f>IF($Z1222=1,0,IF(AND($Z1222=0,AF1222&gt;0),1,IF(AND($Z1222=0,AH1222&gt;0),1,IF(AND($Z1222=0,AJ1222&gt;0),1,0))))</f>
        <v>0</v>
      </c>
      <c r="AL1222" s="973">
        <f>IF($Z1222=0,0,IF(AND($Z1222=1,AE1222&gt;0),1,IF(AND($Z1222=1,AG1222&gt;0),1,IF(AND($Z1222=1,AI1222&gt;0),1,0))))</f>
        <v>0</v>
      </c>
      <c r="AM1222" s="978">
        <f>IF($Z1222=0,0,IF(AQ1222+AS1222+AU1222&gt;0,$AA1222,0))</f>
        <v>0</v>
      </c>
      <c r="AN1222" s="980">
        <f>IF($Z1222=0,0,IF(AND(AM1222=0,I1223&gt;0),$AA1222,0))</f>
        <v>0</v>
      </c>
      <c r="AO1222" s="969">
        <f>$AA1222-AM1222-AN1222</f>
        <v>0</v>
      </c>
      <c r="AP1222" s="204">
        <f t="shared" si="351"/>
        <v>0</v>
      </c>
      <c r="AQ1222" s="204">
        <f t="shared" si="351"/>
        <v>0</v>
      </c>
      <c r="AR1222" s="204">
        <f t="shared" si="351"/>
        <v>0</v>
      </c>
      <c r="AS1222" s="204">
        <f t="shared" si="351"/>
        <v>0</v>
      </c>
      <c r="AT1222" s="204">
        <f t="shared" si="351"/>
        <v>0</v>
      </c>
      <c r="AU1222" s="205">
        <f t="shared" si="351"/>
        <v>0</v>
      </c>
      <c r="AV1222" s="973">
        <f>IF($Z1222=1,0,IF(AND($Z1222=0,AQ1222&gt;0),1,IF(AND($Z1222=0,AS1222&gt;0),1,IF(AND($Z1222=0,AU1222&gt;0),1,0))))</f>
        <v>0</v>
      </c>
      <c r="AW1222" s="973">
        <f>IF($Z1222=0,0,IF(AND($Z1222=1,AP1222&gt;0),1,IF(AND($Z1222=1,AR1222&gt;0),1,IF(AND($Z1222=1,AT1222&gt;0),1,0))))</f>
        <v>0</v>
      </c>
      <c r="AX1222" s="978">
        <f>IF($Z1222=0,0,IF(BB1222+BD1222+BF1222&gt;0,$AA1222,0))</f>
        <v>0</v>
      </c>
      <c r="AY1222" s="980">
        <f>IF($Z1222=0,0,IF(AND(AX1222=0,K1223&gt;0),$AA1222,0))</f>
        <v>0</v>
      </c>
      <c r="AZ1222" s="969">
        <f>$AA1222-AX1222-AY1222</f>
        <v>0</v>
      </c>
      <c r="BA1222" s="204">
        <f t="shared" si="352"/>
        <v>0</v>
      </c>
      <c r="BB1222" s="204">
        <f t="shared" si="352"/>
        <v>0</v>
      </c>
      <c r="BC1222" s="204">
        <f t="shared" si="352"/>
        <v>0</v>
      </c>
      <c r="BD1222" s="204">
        <f t="shared" si="352"/>
        <v>0</v>
      </c>
      <c r="BE1222" s="204">
        <f t="shared" si="352"/>
        <v>0</v>
      </c>
      <c r="BF1222" s="205">
        <f t="shared" si="352"/>
        <v>0</v>
      </c>
      <c r="BG1222" s="973">
        <f>IF($Z1222=1,0,IF(AND($Z1222=0,BB1222&gt;0),1,IF(AND($Z1222=0,BD1222&gt;0),1,IF(AND($Z1222=0,BF1222&gt;0),1,0))))</f>
        <v>0</v>
      </c>
      <c r="BH1222" s="973">
        <f>IF($Z1222=0,0,IF(AND($Z1222=1,BA1222&gt;0),1,IF(AND($Z1222=1,BC1222&gt;0),1,IF(AND($Z1222=1,BE1222&gt;0),1,0))))</f>
        <v>0</v>
      </c>
      <c r="BI1222" s="978">
        <f>IF($Z1222=0,0,IF(BM1222+BO1222+BQ1222&gt;0,$AA1222,0))</f>
        <v>0</v>
      </c>
      <c r="BJ1222" s="980">
        <f>IF($Z1222=0,0,IF(AND(BI1222=0,M1223&gt;0),$AA1222,0))</f>
        <v>0</v>
      </c>
      <c r="BK1222" s="969">
        <f>$AA1222-BI1222-BJ1222</f>
        <v>0</v>
      </c>
      <c r="BL1222" s="204">
        <f t="shared" si="353"/>
        <v>0</v>
      </c>
      <c r="BM1222" s="204">
        <f t="shared" si="353"/>
        <v>0</v>
      </c>
      <c r="BN1222" s="204">
        <f t="shared" si="353"/>
        <v>0</v>
      </c>
      <c r="BO1222" s="204">
        <f t="shared" si="353"/>
        <v>0</v>
      </c>
      <c r="BP1222" s="204">
        <f t="shared" si="353"/>
        <v>0</v>
      </c>
      <c r="BQ1222" s="205">
        <f t="shared" si="353"/>
        <v>0</v>
      </c>
      <c r="BR1222" s="973">
        <f>IF($Z1222=1,0,IF(AND($Z1222=0,BM1222&gt;0),1,IF(AND($Z1222=0,BO1222&gt;0),1,IF(AND($Z1222=0,BQ1222&gt;0),1,0))))</f>
        <v>0</v>
      </c>
      <c r="BS1222" s="973">
        <f>IF($Z1222=0,0,IF(AND($Z1222=1,BL1222&gt;0),1,IF(AND($Z1222=1,BN1222&gt;0),1,IF(AND($Z1222=1,BP1222&gt;0),1,0))))</f>
        <v>0</v>
      </c>
      <c r="BT1222" s="978">
        <f>IF($Z1222=0,0,IF(BX1222+BZ1222+CB1222&gt;0,$AA1222,0))</f>
        <v>0</v>
      </c>
      <c r="BU1222" s="980">
        <f>IF($Z1222=0,0,IF(AND(BT1222=0,O1223&gt;0),$AA1222,0))</f>
        <v>0</v>
      </c>
      <c r="BV1222" s="969">
        <f>$AA1222-BT1222-BU1222</f>
        <v>0</v>
      </c>
      <c r="BW1222" s="204">
        <f t="shared" si="354"/>
        <v>0</v>
      </c>
      <c r="BX1222" s="204">
        <f t="shared" si="354"/>
        <v>0</v>
      </c>
      <c r="BY1222" s="204">
        <f t="shared" si="354"/>
        <v>0</v>
      </c>
      <c r="BZ1222" s="204">
        <f t="shared" si="354"/>
        <v>0</v>
      </c>
      <c r="CA1222" s="204">
        <f t="shared" si="354"/>
        <v>0</v>
      </c>
      <c r="CB1222" s="205">
        <f t="shared" si="354"/>
        <v>0</v>
      </c>
      <c r="CC1222" s="973">
        <f>IF($Z1222=1,0,IF(AND($Z1222=0,BX1222&gt;0),1,IF(AND($Z1222=0,BZ1222&gt;0),1,IF(AND($Z1222=0,CB1222&gt;0),1,0))))</f>
        <v>0</v>
      </c>
      <c r="CD1222" s="973">
        <f>IF($Z1222=0,0,IF(AND($Z1222=1,BW1222&gt;0),1,IF(AND($Z1222=1,BY1222&gt;0),1,IF(AND($Z1222=1,CA1222&gt;0),1,0))))</f>
        <v>0</v>
      </c>
      <c r="CE1222" s="11"/>
      <c r="CF1222" s="11"/>
      <c r="CG1222" s="11"/>
      <c r="CH1222" s="11"/>
      <c r="CI1222" s="11"/>
      <c r="CJ1222" s="11"/>
      <c r="CK1222" s="11"/>
      <c r="CL1222" s="11"/>
      <c r="CM1222" s="11"/>
    </row>
    <row r="1223" spans="1:91" ht="14.25" customHeight="1">
      <c r="A1223" s="950" t="str">
        <f>A1222</f>
        <v/>
      </c>
      <c r="B1223" s="57"/>
      <c r="C1223" s="2051"/>
      <c r="D1223" s="2053"/>
      <c r="E1223" s="2051"/>
      <c r="F1223" s="2772"/>
      <c r="G1223" s="1121">
        <f>Import!Q1920</f>
        <v>0</v>
      </c>
      <c r="H1223" s="2774"/>
      <c r="I1223" s="450"/>
      <c r="J1223" s="2775"/>
      <c r="K1223" s="450"/>
      <c r="L1223" s="2775"/>
      <c r="M1223" s="450"/>
      <c r="N1223" s="2775"/>
      <c r="O1223" s="450"/>
      <c r="P1223" s="2775"/>
      <c r="Q1223" s="11"/>
      <c r="R1223" s="11"/>
      <c r="S1223" s="397"/>
      <c r="T1223" s="419"/>
      <c r="U1223" s="444">
        <f>Import!N1921</f>
        <v>0</v>
      </c>
      <c r="V1223" s="11"/>
      <c r="W1223" s="306"/>
      <c r="X1223" s="306"/>
      <c r="Y1223" s="306"/>
      <c r="Z1223" s="11"/>
      <c r="AE1223" s="204"/>
      <c r="AF1223" s="204"/>
      <c r="AG1223" s="204"/>
      <c r="AH1223" s="204"/>
      <c r="AI1223" s="922"/>
      <c r="AJ1223" s="205"/>
      <c r="AK1223" s="973"/>
      <c r="AL1223" s="973">
        <f>AL1222</f>
        <v>0</v>
      </c>
      <c r="AP1223" s="204"/>
      <c r="AQ1223" s="204"/>
      <c r="AR1223" s="204"/>
      <c r="AS1223" s="204"/>
      <c r="AT1223" s="204"/>
      <c r="AU1223" s="205"/>
      <c r="AV1223" s="973"/>
      <c r="AW1223" s="973">
        <f>AW1222</f>
        <v>0</v>
      </c>
      <c r="BA1223" s="204"/>
      <c r="BB1223" s="204"/>
      <c r="BC1223" s="204"/>
      <c r="BD1223" s="204"/>
      <c r="BE1223" s="204"/>
      <c r="BF1223" s="205"/>
      <c r="BG1223" s="973"/>
      <c r="BH1223" s="973">
        <f>BH1222</f>
        <v>0</v>
      </c>
      <c r="BL1223" s="204"/>
      <c r="BM1223" s="204"/>
      <c r="BN1223" s="204"/>
      <c r="BO1223" s="204"/>
      <c r="BP1223" s="204"/>
      <c r="BQ1223" s="205"/>
      <c r="BR1223" s="973"/>
      <c r="BS1223" s="973">
        <f>BS1222</f>
        <v>0</v>
      </c>
      <c r="BW1223" s="204"/>
      <c r="BX1223" s="204"/>
      <c r="BY1223" s="204"/>
      <c r="BZ1223" s="204"/>
      <c r="CA1223" s="204"/>
      <c r="CB1223" s="205"/>
      <c r="CC1223" s="973"/>
      <c r="CD1223" s="973">
        <f>CD1222</f>
        <v>0</v>
      </c>
      <c r="CE1223" s="11"/>
      <c r="CF1223" s="11"/>
      <c r="CG1223" s="11"/>
      <c r="CH1223" s="11"/>
      <c r="CI1223" s="11"/>
      <c r="CJ1223" s="11"/>
      <c r="CK1223" s="11"/>
      <c r="CL1223" s="11"/>
      <c r="CM1223" s="11"/>
    </row>
    <row r="1224" spans="1:91" ht="24.75" customHeight="1">
      <c r="A1224" s="949" t="str">
        <f>IF(E1224&gt;0,"Wypełnione","")</f>
        <v/>
      </c>
      <c r="B1224" s="57"/>
      <c r="C1224" s="2050">
        <f>'Og s3a'!C1933</f>
        <v>0</v>
      </c>
      <c r="D1224" s="2052">
        <f>'Og s3a'!E1933</f>
        <v>0</v>
      </c>
      <c r="E1224" s="2050">
        <f>'Og s3a'!F1933</f>
        <v>0</v>
      </c>
      <c r="F1224" s="2771"/>
      <c r="G1224" s="448">
        <f>T1224</f>
        <v>0</v>
      </c>
      <c r="H1224" s="2773">
        <f>U1224</f>
        <v>0</v>
      </c>
      <c r="I1224" s="451"/>
      <c r="J1224" s="2775"/>
      <c r="K1224" s="451"/>
      <c r="L1224" s="2775"/>
      <c r="M1224" s="451"/>
      <c r="N1224" s="2775"/>
      <c r="O1224" s="451"/>
      <c r="P1224" s="2775"/>
      <c r="Q1224" s="11"/>
      <c r="R1224" s="11"/>
      <c r="S1224" s="396">
        <f>'Og s3a'!G1933</f>
        <v>0</v>
      </c>
      <c r="T1224" s="398">
        <f>'Og s3a'!D1933</f>
        <v>0</v>
      </c>
      <c r="U1224" s="444">
        <f>Import!N1922</f>
        <v>0</v>
      </c>
      <c r="V1224" s="11"/>
      <c r="W1224" s="306"/>
      <c r="X1224" s="306"/>
      <c r="Y1224" s="306"/>
      <c r="Z1224" s="970">
        <f>IF(F1224=AF$7,1,0)</f>
        <v>0</v>
      </c>
      <c r="AA1224" s="970">
        <f>Z1224*D1224</f>
        <v>0</v>
      </c>
      <c r="AB1224" s="978">
        <f>IF($Z1224=0,0,IF(AF1224+AH1224+AJ1224&gt;0,$AA1224,0))</f>
        <v>0</v>
      </c>
      <c r="AC1224" s="980">
        <f>IF($Z1224=0,0,IF(AND(AB1224=0,G1225&gt;0),$AA1224,0))</f>
        <v>0</v>
      </c>
      <c r="AD1224" s="969">
        <f>AA1224-AB1224-AC1224</f>
        <v>0</v>
      </c>
      <c r="AE1224" s="204">
        <f t="shared" si="350"/>
        <v>0</v>
      </c>
      <c r="AF1224" s="204">
        <f t="shared" si="350"/>
        <v>0</v>
      </c>
      <c r="AG1224" s="204">
        <f t="shared" si="350"/>
        <v>0</v>
      </c>
      <c r="AH1224" s="204">
        <f t="shared" si="350"/>
        <v>0</v>
      </c>
      <c r="AI1224" s="922">
        <f t="shared" si="350"/>
        <v>0</v>
      </c>
      <c r="AJ1224" s="205">
        <f t="shared" si="350"/>
        <v>0</v>
      </c>
      <c r="AK1224" s="973">
        <f>IF($Z1224=1,0,IF(AND($Z1224=0,AF1224&gt;0),1,IF(AND($Z1224=0,AH1224&gt;0),1,IF(AND($Z1224=0,AJ1224&gt;0),1,0))))</f>
        <v>0</v>
      </c>
      <c r="AL1224" s="973">
        <f>IF($Z1224=0,0,IF(AND($Z1224=1,AE1224&gt;0),1,IF(AND($Z1224=1,AG1224&gt;0),1,IF(AND($Z1224=1,AI1224&gt;0),1,0))))</f>
        <v>0</v>
      </c>
      <c r="AM1224" s="978">
        <f>IF($Z1224=0,0,IF(AQ1224+AS1224+AU1224&gt;0,$AA1224,0))</f>
        <v>0</v>
      </c>
      <c r="AN1224" s="980">
        <f>IF($Z1224=0,0,IF(AND(AM1224=0,I1225&gt;0),$AA1224,0))</f>
        <v>0</v>
      </c>
      <c r="AO1224" s="969">
        <f>$AA1224-AM1224-AN1224</f>
        <v>0</v>
      </c>
      <c r="AP1224" s="204">
        <f t="shared" si="351"/>
        <v>0</v>
      </c>
      <c r="AQ1224" s="204">
        <f t="shared" si="351"/>
        <v>0</v>
      </c>
      <c r="AR1224" s="204">
        <f t="shared" si="351"/>
        <v>0</v>
      </c>
      <c r="AS1224" s="204">
        <f t="shared" si="351"/>
        <v>0</v>
      </c>
      <c r="AT1224" s="204">
        <f t="shared" si="351"/>
        <v>0</v>
      </c>
      <c r="AU1224" s="205">
        <f t="shared" si="351"/>
        <v>0</v>
      </c>
      <c r="AV1224" s="973">
        <f>IF($Z1224=1,0,IF(AND($Z1224=0,AQ1224&gt;0),1,IF(AND($Z1224=0,AS1224&gt;0),1,IF(AND($Z1224=0,AU1224&gt;0),1,0))))</f>
        <v>0</v>
      </c>
      <c r="AW1224" s="973">
        <f>IF($Z1224=0,0,IF(AND($Z1224=1,AP1224&gt;0),1,IF(AND($Z1224=1,AR1224&gt;0),1,IF(AND($Z1224=1,AT1224&gt;0),1,0))))</f>
        <v>0</v>
      </c>
      <c r="AX1224" s="978">
        <f>IF($Z1224=0,0,IF(BB1224+BD1224+BF1224&gt;0,$AA1224,0))</f>
        <v>0</v>
      </c>
      <c r="AY1224" s="980">
        <f>IF($Z1224=0,0,IF(AND(AX1224=0,K1225&gt;0),$AA1224,0))</f>
        <v>0</v>
      </c>
      <c r="AZ1224" s="969">
        <f>$AA1224-AX1224-AY1224</f>
        <v>0</v>
      </c>
      <c r="BA1224" s="204">
        <f t="shared" si="352"/>
        <v>0</v>
      </c>
      <c r="BB1224" s="204">
        <f t="shared" si="352"/>
        <v>0</v>
      </c>
      <c r="BC1224" s="204">
        <f t="shared" si="352"/>
        <v>0</v>
      </c>
      <c r="BD1224" s="204">
        <f t="shared" si="352"/>
        <v>0</v>
      </c>
      <c r="BE1224" s="204">
        <f t="shared" si="352"/>
        <v>0</v>
      </c>
      <c r="BF1224" s="205">
        <f t="shared" si="352"/>
        <v>0</v>
      </c>
      <c r="BG1224" s="973">
        <f>IF($Z1224=1,0,IF(AND($Z1224=0,BB1224&gt;0),1,IF(AND($Z1224=0,BD1224&gt;0),1,IF(AND($Z1224=0,BF1224&gt;0),1,0))))</f>
        <v>0</v>
      </c>
      <c r="BH1224" s="973">
        <f>IF($Z1224=0,0,IF(AND($Z1224=1,BA1224&gt;0),1,IF(AND($Z1224=1,BC1224&gt;0),1,IF(AND($Z1224=1,BE1224&gt;0),1,0))))</f>
        <v>0</v>
      </c>
      <c r="BI1224" s="978">
        <f>IF($Z1224=0,0,IF(BM1224+BO1224+BQ1224&gt;0,$AA1224,0))</f>
        <v>0</v>
      </c>
      <c r="BJ1224" s="980">
        <f>IF($Z1224=0,0,IF(AND(BI1224=0,M1225&gt;0),$AA1224,0))</f>
        <v>0</v>
      </c>
      <c r="BK1224" s="969">
        <f>$AA1224-BI1224-BJ1224</f>
        <v>0</v>
      </c>
      <c r="BL1224" s="204">
        <f t="shared" si="353"/>
        <v>0</v>
      </c>
      <c r="BM1224" s="204">
        <f t="shared" si="353"/>
        <v>0</v>
      </c>
      <c r="BN1224" s="204">
        <f t="shared" si="353"/>
        <v>0</v>
      </c>
      <c r="BO1224" s="204">
        <f t="shared" si="353"/>
        <v>0</v>
      </c>
      <c r="BP1224" s="204">
        <f t="shared" si="353"/>
        <v>0</v>
      </c>
      <c r="BQ1224" s="205">
        <f t="shared" si="353"/>
        <v>0</v>
      </c>
      <c r="BR1224" s="973">
        <f>IF($Z1224=1,0,IF(AND($Z1224=0,BM1224&gt;0),1,IF(AND($Z1224=0,BO1224&gt;0),1,IF(AND($Z1224=0,BQ1224&gt;0),1,0))))</f>
        <v>0</v>
      </c>
      <c r="BS1224" s="973">
        <f>IF($Z1224=0,0,IF(AND($Z1224=1,BL1224&gt;0),1,IF(AND($Z1224=1,BN1224&gt;0),1,IF(AND($Z1224=1,BP1224&gt;0),1,0))))</f>
        <v>0</v>
      </c>
      <c r="BT1224" s="978">
        <f>IF($Z1224=0,0,IF(BX1224+BZ1224+CB1224&gt;0,$AA1224,0))</f>
        <v>0</v>
      </c>
      <c r="BU1224" s="980">
        <f>IF($Z1224=0,0,IF(AND(BT1224=0,O1225&gt;0),$AA1224,0))</f>
        <v>0</v>
      </c>
      <c r="BV1224" s="969">
        <f>$AA1224-BT1224-BU1224</f>
        <v>0</v>
      </c>
      <c r="BW1224" s="204">
        <f t="shared" si="354"/>
        <v>0</v>
      </c>
      <c r="BX1224" s="204">
        <f t="shared" si="354"/>
        <v>0</v>
      </c>
      <c r="BY1224" s="204">
        <f t="shared" si="354"/>
        <v>0</v>
      </c>
      <c r="BZ1224" s="204">
        <f t="shared" si="354"/>
        <v>0</v>
      </c>
      <c r="CA1224" s="204">
        <f t="shared" si="354"/>
        <v>0</v>
      </c>
      <c r="CB1224" s="205">
        <f t="shared" si="354"/>
        <v>0</v>
      </c>
      <c r="CC1224" s="973">
        <f>IF($Z1224=1,0,IF(AND($Z1224=0,BX1224&gt;0),1,IF(AND($Z1224=0,BZ1224&gt;0),1,IF(AND($Z1224=0,CB1224&gt;0),1,0))))</f>
        <v>0</v>
      </c>
      <c r="CD1224" s="973">
        <f>IF($Z1224=0,0,IF(AND($Z1224=1,BW1224&gt;0),1,IF(AND($Z1224=1,BY1224&gt;0),1,IF(AND($Z1224=1,CA1224&gt;0),1,0))))</f>
        <v>0</v>
      </c>
      <c r="CE1224" s="11"/>
      <c r="CF1224" s="11"/>
      <c r="CG1224" s="11"/>
      <c r="CH1224" s="11"/>
      <c r="CI1224" s="11"/>
      <c r="CJ1224" s="11"/>
      <c r="CK1224" s="11"/>
      <c r="CL1224" s="11"/>
      <c r="CM1224" s="11"/>
    </row>
    <row r="1225" spans="1:91" ht="14.25" customHeight="1">
      <c r="A1225" s="950" t="str">
        <f>A1224</f>
        <v/>
      </c>
      <c r="B1225" s="57"/>
      <c r="C1225" s="2051"/>
      <c r="D1225" s="2053"/>
      <c r="E1225" s="2051"/>
      <c r="F1225" s="2772"/>
      <c r="G1225" s="1121">
        <f>Import!Q1922</f>
        <v>0</v>
      </c>
      <c r="H1225" s="2774"/>
      <c r="I1225" s="450"/>
      <c r="J1225" s="2775"/>
      <c r="K1225" s="450"/>
      <c r="L1225" s="2775"/>
      <c r="M1225" s="450"/>
      <c r="N1225" s="2775"/>
      <c r="O1225" s="450"/>
      <c r="P1225" s="2775"/>
      <c r="Q1225" s="11"/>
      <c r="R1225" s="11"/>
      <c r="S1225" s="397"/>
      <c r="T1225" s="419"/>
      <c r="U1225" s="444">
        <f>Import!N1923</f>
        <v>0</v>
      </c>
      <c r="V1225" s="11"/>
      <c r="W1225" s="306"/>
      <c r="X1225" s="306"/>
      <c r="Y1225" s="306"/>
      <c r="Z1225" s="11"/>
      <c r="AE1225" s="204"/>
      <c r="AF1225" s="204"/>
      <c r="AG1225" s="204"/>
      <c r="AH1225" s="204"/>
      <c r="AI1225" s="922"/>
      <c r="AJ1225" s="205"/>
      <c r="AK1225" s="973"/>
      <c r="AL1225" s="973">
        <f>AL1224</f>
        <v>0</v>
      </c>
      <c r="AP1225" s="204"/>
      <c r="AQ1225" s="204"/>
      <c r="AR1225" s="204"/>
      <c r="AS1225" s="204"/>
      <c r="AT1225" s="204"/>
      <c r="AU1225" s="205"/>
      <c r="AV1225" s="973"/>
      <c r="AW1225" s="973">
        <f>AW1224</f>
        <v>0</v>
      </c>
      <c r="BA1225" s="204"/>
      <c r="BB1225" s="204"/>
      <c r="BC1225" s="204"/>
      <c r="BD1225" s="204"/>
      <c r="BE1225" s="204"/>
      <c r="BF1225" s="205"/>
      <c r="BG1225" s="973"/>
      <c r="BH1225" s="973">
        <f>BH1224</f>
        <v>0</v>
      </c>
      <c r="BL1225" s="204"/>
      <c r="BM1225" s="204"/>
      <c r="BN1225" s="204"/>
      <c r="BO1225" s="204"/>
      <c r="BP1225" s="204"/>
      <c r="BQ1225" s="205"/>
      <c r="BR1225" s="973"/>
      <c r="BS1225" s="973">
        <f>BS1224</f>
        <v>0</v>
      </c>
      <c r="BW1225" s="204"/>
      <c r="BX1225" s="204"/>
      <c r="BY1225" s="204"/>
      <c r="BZ1225" s="204"/>
      <c r="CA1225" s="204"/>
      <c r="CB1225" s="205"/>
      <c r="CC1225" s="973"/>
      <c r="CD1225" s="973">
        <f>CD1224</f>
        <v>0</v>
      </c>
      <c r="CE1225" s="11"/>
      <c r="CF1225" s="11"/>
      <c r="CG1225" s="11"/>
      <c r="CH1225" s="11"/>
      <c r="CI1225" s="11"/>
      <c r="CJ1225" s="11"/>
      <c r="CK1225" s="11"/>
      <c r="CL1225" s="11"/>
      <c r="CM1225" s="11"/>
    </row>
    <row r="1226" spans="1:91" ht="24.75" customHeight="1">
      <c r="A1226" s="949" t="str">
        <f>IF(E1226&gt;0,"Wypełnione","")</f>
        <v/>
      </c>
      <c r="B1226" s="57"/>
      <c r="C1226" s="2050">
        <f>'Og s3a'!C1935</f>
        <v>0</v>
      </c>
      <c r="D1226" s="2052">
        <f>'Og s3a'!E1935</f>
        <v>0</v>
      </c>
      <c r="E1226" s="2050">
        <f>'Og s3a'!F1935</f>
        <v>0</v>
      </c>
      <c r="F1226" s="2771"/>
      <c r="G1226" s="448">
        <f>T1226</f>
        <v>0</v>
      </c>
      <c r="H1226" s="2773">
        <f>U1226</f>
        <v>0</v>
      </c>
      <c r="I1226" s="451"/>
      <c r="J1226" s="2775"/>
      <c r="K1226" s="451"/>
      <c r="L1226" s="2775"/>
      <c r="M1226" s="451"/>
      <c r="N1226" s="2775"/>
      <c r="O1226" s="451"/>
      <c r="P1226" s="2775"/>
      <c r="Q1226" s="11"/>
      <c r="R1226" s="11"/>
      <c r="S1226" s="396">
        <f>'Og s3a'!G1935</f>
        <v>0</v>
      </c>
      <c r="T1226" s="398">
        <f>'Og s3a'!D1935</f>
        <v>0</v>
      </c>
      <c r="U1226" s="444">
        <f>Import!N1924</f>
        <v>0</v>
      </c>
      <c r="V1226" s="11"/>
      <c r="W1226" s="306"/>
      <c r="X1226" s="306"/>
      <c r="Y1226" s="306"/>
      <c r="Z1226" s="970">
        <f>IF(F1226=AF$7,1,0)</f>
        <v>0</v>
      </c>
      <c r="AA1226" s="970">
        <f>Z1226*D1226</f>
        <v>0</v>
      </c>
      <c r="AB1226" s="978">
        <f>IF($Z1226=0,0,IF(AF1226+AH1226+AJ1226&gt;0,$AA1226,0))</f>
        <v>0</v>
      </c>
      <c r="AC1226" s="980">
        <f>IF($Z1226=0,0,IF(AND(AB1226=0,G1227&gt;0),$AA1226,0))</f>
        <v>0</v>
      </c>
      <c r="AD1226" s="969">
        <f>AA1226-AB1226-AC1226</f>
        <v>0</v>
      </c>
      <c r="AE1226" s="204">
        <f t="shared" si="350"/>
        <v>0</v>
      </c>
      <c r="AF1226" s="204">
        <f t="shared" si="350"/>
        <v>0</v>
      </c>
      <c r="AG1226" s="204">
        <f t="shared" si="350"/>
        <v>0</v>
      </c>
      <c r="AH1226" s="204">
        <f t="shared" si="350"/>
        <v>0</v>
      </c>
      <c r="AI1226" s="922">
        <f t="shared" si="350"/>
        <v>0</v>
      </c>
      <c r="AJ1226" s="205">
        <f t="shared" si="350"/>
        <v>0</v>
      </c>
      <c r="AK1226" s="973">
        <f>IF($Z1226=1,0,IF(AND($Z1226=0,AF1226&gt;0),1,IF(AND($Z1226=0,AH1226&gt;0),1,IF(AND($Z1226=0,AJ1226&gt;0),1,0))))</f>
        <v>0</v>
      </c>
      <c r="AL1226" s="973">
        <f>IF($Z1226=0,0,IF(AND($Z1226=1,AE1226&gt;0),1,IF(AND($Z1226=1,AG1226&gt;0),1,IF(AND($Z1226=1,AI1226&gt;0),1,0))))</f>
        <v>0</v>
      </c>
      <c r="AM1226" s="978">
        <f>IF($Z1226=0,0,IF(AQ1226+AS1226+AU1226&gt;0,$AA1226,0))</f>
        <v>0</v>
      </c>
      <c r="AN1226" s="980">
        <f>IF($Z1226=0,0,IF(AND(AM1226=0,I1227&gt;0),$AA1226,0))</f>
        <v>0</v>
      </c>
      <c r="AO1226" s="969">
        <f>$AA1226-AM1226-AN1226</f>
        <v>0</v>
      </c>
      <c r="AP1226" s="204">
        <f t="shared" si="351"/>
        <v>0</v>
      </c>
      <c r="AQ1226" s="204">
        <f t="shared" si="351"/>
        <v>0</v>
      </c>
      <c r="AR1226" s="204">
        <f t="shared" si="351"/>
        <v>0</v>
      </c>
      <c r="AS1226" s="204">
        <f t="shared" si="351"/>
        <v>0</v>
      </c>
      <c r="AT1226" s="204">
        <f t="shared" si="351"/>
        <v>0</v>
      </c>
      <c r="AU1226" s="205">
        <f t="shared" si="351"/>
        <v>0</v>
      </c>
      <c r="AV1226" s="973">
        <f>IF($Z1226=1,0,IF(AND($Z1226=0,AQ1226&gt;0),1,IF(AND($Z1226=0,AS1226&gt;0),1,IF(AND($Z1226=0,AU1226&gt;0),1,0))))</f>
        <v>0</v>
      </c>
      <c r="AW1226" s="973">
        <f>IF($Z1226=0,0,IF(AND($Z1226=1,AP1226&gt;0),1,IF(AND($Z1226=1,AR1226&gt;0),1,IF(AND($Z1226=1,AT1226&gt;0),1,0))))</f>
        <v>0</v>
      </c>
      <c r="AX1226" s="978">
        <f>IF($Z1226=0,0,IF(BB1226+BD1226+BF1226&gt;0,$AA1226,0))</f>
        <v>0</v>
      </c>
      <c r="AY1226" s="980">
        <f>IF($Z1226=0,0,IF(AND(AX1226=0,K1227&gt;0),$AA1226,0))</f>
        <v>0</v>
      </c>
      <c r="AZ1226" s="969">
        <f>$AA1226-AX1226-AY1226</f>
        <v>0</v>
      </c>
      <c r="BA1226" s="204">
        <f t="shared" si="352"/>
        <v>0</v>
      </c>
      <c r="BB1226" s="204">
        <f t="shared" si="352"/>
        <v>0</v>
      </c>
      <c r="BC1226" s="204">
        <f t="shared" si="352"/>
        <v>0</v>
      </c>
      <c r="BD1226" s="204">
        <f t="shared" si="352"/>
        <v>0</v>
      </c>
      <c r="BE1226" s="204">
        <f t="shared" si="352"/>
        <v>0</v>
      </c>
      <c r="BF1226" s="205">
        <f t="shared" si="352"/>
        <v>0</v>
      </c>
      <c r="BG1226" s="973">
        <f>IF($Z1226=1,0,IF(AND($Z1226=0,BB1226&gt;0),1,IF(AND($Z1226=0,BD1226&gt;0),1,IF(AND($Z1226=0,BF1226&gt;0),1,0))))</f>
        <v>0</v>
      </c>
      <c r="BH1226" s="973">
        <f>IF($Z1226=0,0,IF(AND($Z1226=1,BA1226&gt;0),1,IF(AND($Z1226=1,BC1226&gt;0),1,IF(AND($Z1226=1,BE1226&gt;0),1,0))))</f>
        <v>0</v>
      </c>
      <c r="BI1226" s="978">
        <f>IF($Z1226=0,0,IF(BM1226+BO1226+BQ1226&gt;0,$AA1226,0))</f>
        <v>0</v>
      </c>
      <c r="BJ1226" s="980">
        <f>IF($Z1226=0,0,IF(AND(BI1226=0,M1227&gt;0),$AA1226,0))</f>
        <v>0</v>
      </c>
      <c r="BK1226" s="969">
        <f>$AA1226-BI1226-BJ1226</f>
        <v>0</v>
      </c>
      <c r="BL1226" s="204">
        <f t="shared" si="353"/>
        <v>0</v>
      </c>
      <c r="BM1226" s="204">
        <f t="shared" si="353"/>
        <v>0</v>
      </c>
      <c r="BN1226" s="204">
        <f t="shared" si="353"/>
        <v>0</v>
      </c>
      <c r="BO1226" s="204">
        <f t="shared" si="353"/>
        <v>0</v>
      </c>
      <c r="BP1226" s="204">
        <f t="shared" si="353"/>
        <v>0</v>
      </c>
      <c r="BQ1226" s="205">
        <f t="shared" si="353"/>
        <v>0</v>
      </c>
      <c r="BR1226" s="973">
        <f>IF($Z1226=1,0,IF(AND($Z1226=0,BM1226&gt;0),1,IF(AND($Z1226=0,BO1226&gt;0),1,IF(AND($Z1226=0,BQ1226&gt;0),1,0))))</f>
        <v>0</v>
      </c>
      <c r="BS1226" s="973">
        <f>IF($Z1226=0,0,IF(AND($Z1226=1,BL1226&gt;0),1,IF(AND($Z1226=1,BN1226&gt;0),1,IF(AND($Z1226=1,BP1226&gt;0),1,0))))</f>
        <v>0</v>
      </c>
      <c r="BT1226" s="978">
        <f>IF($Z1226=0,0,IF(BX1226+BZ1226+CB1226&gt;0,$AA1226,0))</f>
        <v>0</v>
      </c>
      <c r="BU1226" s="980">
        <f>IF($Z1226=0,0,IF(AND(BT1226=0,O1227&gt;0),$AA1226,0))</f>
        <v>0</v>
      </c>
      <c r="BV1226" s="969">
        <f>$AA1226-BT1226-BU1226</f>
        <v>0</v>
      </c>
      <c r="BW1226" s="204">
        <f t="shared" si="354"/>
        <v>0</v>
      </c>
      <c r="BX1226" s="204">
        <f t="shared" si="354"/>
        <v>0</v>
      </c>
      <c r="BY1226" s="204">
        <f t="shared" si="354"/>
        <v>0</v>
      </c>
      <c r="BZ1226" s="204">
        <f t="shared" si="354"/>
        <v>0</v>
      </c>
      <c r="CA1226" s="204">
        <f t="shared" si="354"/>
        <v>0</v>
      </c>
      <c r="CB1226" s="205">
        <f t="shared" si="354"/>
        <v>0</v>
      </c>
      <c r="CC1226" s="973">
        <f>IF($Z1226=1,0,IF(AND($Z1226=0,BX1226&gt;0),1,IF(AND($Z1226=0,BZ1226&gt;0),1,IF(AND($Z1226=0,CB1226&gt;0),1,0))))</f>
        <v>0</v>
      </c>
      <c r="CD1226" s="973">
        <f>IF($Z1226=0,0,IF(AND($Z1226=1,BW1226&gt;0),1,IF(AND($Z1226=1,BY1226&gt;0),1,IF(AND($Z1226=1,CA1226&gt;0),1,0))))</f>
        <v>0</v>
      </c>
      <c r="CE1226" s="11"/>
      <c r="CF1226" s="11"/>
      <c r="CG1226" s="11"/>
      <c r="CH1226" s="11"/>
      <c r="CI1226" s="11"/>
      <c r="CJ1226" s="11"/>
      <c r="CK1226" s="11"/>
      <c r="CL1226" s="11"/>
      <c r="CM1226" s="11"/>
    </row>
    <row r="1227" spans="1:91" ht="14.25" customHeight="1">
      <c r="A1227" s="950" t="str">
        <f>A1226</f>
        <v/>
      </c>
      <c r="B1227" s="57"/>
      <c r="C1227" s="2051"/>
      <c r="D1227" s="2053"/>
      <c r="E1227" s="2051"/>
      <c r="F1227" s="2772"/>
      <c r="G1227" s="1121">
        <f>Import!Q1924</f>
        <v>0</v>
      </c>
      <c r="H1227" s="2774"/>
      <c r="I1227" s="450"/>
      <c r="J1227" s="2775"/>
      <c r="K1227" s="450"/>
      <c r="L1227" s="2775"/>
      <c r="M1227" s="450"/>
      <c r="N1227" s="2775"/>
      <c r="O1227" s="450"/>
      <c r="P1227" s="2775"/>
      <c r="Q1227" s="11"/>
      <c r="R1227" s="11"/>
      <c r="S1227" s="397"/>
      <c r="T1227" s="419"/>
      <c r="U1227" s="444">
        <f>Import!N1925</f>
        <v>0</v>
      </c>
      <c r="V1227" s="11"/>
      <c r="W1227" s="306"/>
      <c r="X1227" s="306"/>
      <c r="Y1227" s="306"/>
      <c r="Z1227" s="11"/>
      <c r="AE1227" s="204"/>
      <c r="AF1227" s="204"/>
      <c r="AG1227" s="204"/>
      <c r="AH1227" s="204"/>
      <c r="AI1227" s="922"/>
      <c r="AJ1227" s="205"/>
      <c r="AK1227" s="973"/>
      <c r="AL1227" s="973">
        <f>AL1226</f>
        <v>0</v>
      </c>
      <c r="AP1227" s="204"/>
      <c r="AQ1227" s="204"/>
      <c r="AR1227" s="204"/>
      <c r="AS1227" s="204"/>
      <c r="AT1227" s="204"/>
      <c r="AU1227" s="205"/>
      <c r="AV1227" s="973"/>
      <c r="AW1227" s="973">
        <f>AW1226</f>
        <v>0</v>
      </c>
      <c r="BA1227" s="204"/>
      <c r="BB1227" s="204"/>
      <c r="BC1227" s="204"/>
      <c r="BD1227" s="204"/>
      <c r="BE1227" s="204"/>
      <c r="BF1227" s="205"/>
      <c r="BG1227" s="973"/>
      <c r="BH1227" s="973">
        <f>BH1226</f>
        <v>0</v>
      </c>
      <c r="BL1227" s="204"/>
      <c r="BM1227" s="204"/>
      <c r="BN1227" s="204"/>
      <c r="BO1227" s="204"/>
      <c r="BP1227" s="204"/>
      <c r="BQ1227" s="205"/>
      <c r="BR1227" s="973"/>
      <c r="BS1227" s="973">
        <f>BS1226</f>
        <v>0</v>
      </c>
      <c r="BW1227" s="204"/>
      <c r="BX1227" s="204"/>
      <c r="BY1227" s="204"/>
      <c r="BZ1227" s="204"/>
      <c r="CA1227" s="204"/>
      <c r="CB1227" s="205"/>
      <c r="CC1227" s="973"/>
      <c r="CD1227" s="973">
        <f>CD1226</f>
        <v>0</v>
      </c>
      <c r="CE1227" s="11"/>
      <c r="CF1227" s="11"/>
      <c r="CG1227" s="11"/>
      <c r="CH1227" s="11"/>
      <c r="CI1227" s="11"/>
      <c r="CJ1227" s="11"/>
      <c r="CK1227" s="11"/>
      <c r="CL1227" s="11"/>
      <c r="CM1227" s="11"/>
    </row>
    <row r="1228" spans="1:91" ht="24.75" customHeight="1">
      <c r="A1228" s="949" t="str">
        <f>IF(E1228&gt;0,"Wypełnione","")</f>
        <v/>
      </c>
      <c r="B1228" s="57"/>
      <c r="C1228" s="2050">
        <f>'Og s3a'!C1937</f>
        <v>0</v>
      </c>
      <c r="D1228" s="2052">
        <f>'Og s3a'!E1937</f>
        <v>0</v>
      </c>
      <c r="E1228" s="2050">
        <f>'Og s3a'!F1937</f>
        <v>0</v>
      </c>
      <c r="F1228" s="2771"/>
      <c r="G1228" s="448">
        <f>T1228</f>
        <v>0</v>
      </c>
      <c r="H1228" s="2773">
        <f>U1228</f>
        <v>0</v>
      </c>
      <c r="I1228" s="451"/>
      <c r="J1228" s="2775"/>
      <c r="K1228" s="451"/>
      <c r="L1228" s="2775"/>
      <c r="M1228" s="451"/>
      <c r="N1228" s="2775"/>
      <c r="O1228" s="451"/>
      <c r="P1228" s="2775"/>
      <c r="Q1228" s="11"/>
      <c r="R1228" s="11"/>
      <c r="S1228" s="396">
        <f>'Og s3a'!G1937</f>
        <v>0</v>
      </c>
      <c r="T1228" s="398">
        <f>'Og s3a'!D1937</f>
        <v>0</v>
      </c>
      <c r="U1228" s="444">
        <f>Import!N1926</f>
        <v>0</v>
      </c>
      <c r="V1228" s="11"/>
      <c r="W1228" s="306"/>
      <c r="X1228" s="306"/>
      <c r="Y1228" s="306"/>
      <c r="Z1228" s="970">
        <f>IF(F1228=AF$7,1,0)</f>
        <v>0</v>
      </c>
      <c r="AA1228" s="970">
        <f>Z1228*D1228</f>
        <v>0</v>
      </c>
      <c r="AB1228" s="978">
        <f>IF($Z1228=0,0,IF(AF1228+AH1228+AJ1228&gt;0,$AA1228,0))</f>
        <v>0</v>
      </c>
      <c r="AC1228" s="980">
        <f>IF($Z1228=0,0,IF(AND(AB1228=0,G1229&gt;0),$AA1228,0))</f>
        <v>0</v>
      </c>
      <c r="AD1228" s="969">
        <f>AA1228-AB1228-AC1228</f>
        <v>0</v>
      </c>
      <c r="AE1228" s="204">
        <f t="shared" si="350"/>
        <v>0</v>
      </c>
      <c r="AF1228" s="204">
        <f t="shared" si="350"/>
        <v>0</v>
      </c>
      <c r="AG1228" s="204">
        <f t="shared" si="350"/>
        <v>0</v>
      </c>
      <c r="AH1228" s="204">
        <f t="shared" si="350"/>
        <v>0</v>
      </c>
      <c r="AI1228" s="922">
        <f t="shared" si="350"/>
        <v>0</v>
      </c>
      <c r="AJ1228" s="205">
        <f t="shared" si="350"/>
        <v>0</v>
      </c>
      <c r="AK1228" s="973">
        <f>IF($Z1228=1,0,IF(AND($Z1228=0,AF1228&gt;0),1,IF(AND($Z1228=0,AH1228&gt;0),1,IF(AND($Z1228=0,AJ1228&gt;0),1,0))))</f>
        <v>0</v>
      </c>
      <c r="AL1228" s="973">
        <f>IF($Z1228=0,0,IF(AND($Z1228=1,AE1228&gt;0),1,IF(AND($Z1228=1,AG1228&gt;0),1,IF(AND($Z1228=1,AI1228&gt;0),1,0))))</f>
        <v>0</v>
      </c>
      <c r="AM1228" s="978">
        <f>IF($Z1228=0,0,IF(AQ1228+AS1228+AU1228&gt;0,$AA1228,0))</f>
        <v>0</v>
      </c>
      <c r="AN1228" s="980">
        <f>IF($Z1228=0,0,IF(AND(AM1228=0,I1229&gt;0),$AA1228,0))</f>
        <v>0</v>
      </c>
      <c r="AO1228" s="969">
        <f>$AA1228-AM1228-AN1228</f>
        <v>0</v>
      </c>
      <c r="AP1228" s="204">
        <f t="shared" si="351"/>
        <v>0</v>
      </c>
      <c r="AQ1228" s="204">
        <f t="shared" si="351"/>
        <v>0</v>
      </c>
      <c r="AR1228" s="204">
        <f t="shared" si="351"/>
        <v>0</v>
      </c>
      <c r="AS1228" s="204">
        <f t="shared" si="351"/>
        <v>0</v>
      </c>
      <c r="AT1228" s="204">
        <f t="shared" si="351"/>
        <v>0</v>
      </c>
      <c r="AU1228" s="205">
        <f t="shared" si="351"/>
        <v>0</v>
      </c>
      <c r="AV1228" s="973">
        <f>IF($Z1228=1,0,IF(AND($Z1228=0,AQ1228&gt;0),1,IF(AND($Z1228=0,AS1228&gt;0),1,IF(AND($Z1228=0,AU1228&gt;0),1,0))))</f>
        <v>0</v>
      </c>
      <c r="AW1228" s="973">
        <f>IF($Z1228=0,0,IF(AND($Z1228=1,AP1228&gt;0),1,IF(AND($Z1228=1,AR1228&gt;0),1,IF(AND($Z1228=1,AT1228&gt;0),1,0))))</f>
        <v>0</v>
      </c>
      <c r="AX1228" s="978">
        <f>IF($Z1228=0,0,IF(BB1228+BD1228+BF1228&gt;0,$AA1228,0))</f>
        <v>0</v>
      </c>
      <c r="AY1228" s="980">
        <f>IF($Z1228=0,0,IF(AND(AX1228=0,K1229&gt;0),$AA1228,0))</f>
        <v>0</v>
      </c>
      <c r="AZ1228" s="969">
        <f>$AA1228-AX1228-AY1228</f>
        <v>0</v>
      </c>
      <c r="BA1228" s="204">
        <f t="shared" si="352"/>
        <v>0</v>
      </c>
      <c r="BB1228" s="204">
        <f t="shared" si="352"/>
        <v>0</v>
      </c>
      <c r="BC1228" s="204">
        <f t="shared" si="352"/>
        <v>0</v>
      </c>
      <c r="BD1228" s="204">
        <f t="shared" si="352"/>
        <v>0</v>
      </c>
      <c r="BE1228" s="204">
        <f t="shared" si="352"/>
        <v>0</v>
      </c>
      <c r="BF1228" s="205">
        <f t="shared" si="352"/>
        <v>0</v>
      </c>
      <c r="BG1228" s="973">
        <f>IF($Z1228=1,0,IF(AND($Z1228=0,BB1228&gt;0),1,IF(AND($Z1228=0,BD1228&gt;0),1,IF(AND($Z1228=0,BF1228&gt;0),1,0))))</f>
        <v>0</v>
      </c>
      <c r="BH1228" s="973">
        <f>IF($Z1228=0,0,IF(AND($Z1228=1,BA1228&gt;0),1,IF(AND($Z1228=1,BC1228&gt;0),1,IF(AND($Z1228=1,BE1228&gt;0),1,0))))</f>
        <v>0</v>
      </c>
      <c r="BI1228" s="978">
        <f>IF($Z1228=0,0,IF(BM1228+BO1228+BQ1228&gt;0,$AA1228,0))</f>
        <v>0</v>
      </c>
      <c r="BJ1228" s="980">
        <f>IF($Z1228=0,0,IF(AND(BI1228=0,M1229&gt;0),$AA1228,0))</f>
        <v>0</v>
      </c>
      <c r="BK1228" s="969">
        <f>$AA1228-BI1228-BJ1228</f>
        <v>0</v>
      </c>
      <c r="BL1228" s="204">
        <f t="shared" si="353"/>
        <v>0</v>
      </c>
      <c r="BM1228" s="204">
        <f t="shared" si="353"/>
        <v>0</v>
      </c>
      <c r="BN1228" s="204">
        <f t="shared" si="353"/>
        <v>0</v>
      </c>
      <c r="BO1228" s="204">
        <f t="shared" si="353"/>
        <v>0</v>
      </c>
      <c r="BP1228" s="204">
        <f t="shared" si="353"/>
        <v>0</v>
      </c>
      <c r="BQ1228" s="205">
        <f t="shared" si="353"/>
        <v>0</v>
      </c>
      <c r="BR1228" s="973">
        <f>IF($Z1228=1,0,IF(AND($Z1228=0,BM1228&gt;0),1,IF(AND($Z1228=0,BO1228&gt;0),1,IF(AND($Z1228=0,BQ1228&gt;0),1,0))))</f>
        <v>0</v>
      </c>
      <c r="BS1228" s="973">
        <f>IF($Z1228=0,0,IF(AND($Z1228=1,BL1228&gt;0),1,IF(AND($Z1228=1,BN1228&gt;0),1,IF(AND($Z1228=1,BP1228&gt;0),1,0))))</f>
        <v>0</v>
      </c>
      <c r="BT1228" s="978">
        <f>IF($Z1228=0,0,IF(BX1228+BZ1228+CB1228&gt;0,$AA1228,0))</f>
        <v>0</v>
      </c>
      <c r="BU1228" s="980">
        <f>IF($Z1228=0,0,IF(AND(BT1228=0,O1229&gt;0),$AA1228,0))</f>
        <v>0</v>
      </c>
      <c r="BV1228" s="969">
        <f>$AA1228-BT1228-BU1228</f>
        <v>0</v>
      </c>
      <c r="BW1228" s="204">
        <f t="shared" si="354"/>
        <v>0</v>
      </c>
      <c r="BX1228" s="204">
        <f t="shared" si="354"/>
        <v>0</v>
      </c>
      <c r="BY1228" s="204">
        <f t="shared" si="354"/>
        <v>0</v>
      </c>
      <c r="BZ1228" s="204">
        <f t="shared" si="354"/>
        <v>0</v>
      </c>
      <c r="CA1228" s="204">
        <f t="shared" si="354"/>
        <v>0</v>
      </c>
      <c r="CB1228" s="205">
        <f t="shared" si="354"/>
        <v>0</v>
      </c>
      <c r="CC1228" s="973">
        <f>IF($Z1228=1,0,IF(AND($Z1228=0,BX1228&gt;0),1,IF(AND($Z1228=0,BZ1228&gt;0),1,IF(AND($Z1228=0,CB1228&gt;0),1,0))))</f>
        <v>0</v>
      </c>
      <c r="CD1228" s="973">
        <f>IF($Z1228=0,0,IF(AND($Z1228=1,BW1228&gt;0),1,IF(AND($Z1228=1,BY1228&gt;0),1,IF(AND($Z1228=1,CA1228&gt;0),1,0))))</f>
        <v>0</v>
      </c>
      <c r="CE1228" s="11"/>
      <c r="CF1228" s="11"/>
      <c r="CG1228" s="11"/>
      <c r="CH1228" s="11"/>
      <c r="CI1228" s="11"/>
      <c r="CJ1228" s="11"/>
      <c r="CK1228" s="11"/>
      <c r="CL1228" s="11"/>
      <c r="CM1228" s="11"/>
    </row>
    <row r="1229" spans="1:91" ht="14.25" customHeight="1">
      <c r="A1229" s="950" t="str">
        <f>A1228</f>
        <v/>
      </c>
      <c r="B1229" s="57"/>
      <c r="C1229" s="2051"/>
      <c r="D1229" s="2053"/>
      <c r="E1229" s="2051"/>
      <c r="F1229" s="2772"/>
      <c r="G1229" s="1121">
        <f>Import!Q1926</f>
        <v>0</v>
      </c>
      <c r="H1229" s="2774"/>
      <c r="I1229" s="450"/>
      <c r="J1229" s="2775"/>
      <c r="K1229" s="450"/>
      <c r="L1229" s="2775"/>
      <c r="M1229" s="450"/>
      <c r="N1229" s="2775"/>
      <c r="O1229" s="450"/>
      <c r="P1229" s="2775"/>
      <c r="Q1229" s="11"/>
      <c r="R1229" s="11"/>
      <c r="S1229" s="397"/>
      <c r="T1229" s="419"/>
      <c r="U1229" s="444">
        <f>Import!N1927</f>
        <v>0</v>
      </c>
      <c r="V1229" s="11"/>
      <c r="W1229" s="306"/>
      <c r="X1229" s="306"/>
      <c r="Y1229" s="306"/>
      <c r="Z1229" s="11"/>
      <c r="AE1229" s="204"/>
      <c r="AF1229" s="204"/>
      <c r="AG1229" s="204"/>
      <c r="AH1229" s="204"/>
      <c r="AI1229" s="922"/>
      <c r="AJ1229" s="205"/>
      <c r="AK1229" s="973"/>
      <c r="AL1229" s="973">
        <f>AL1228</f>
        <v>0</v>
      </c>
      <c r="AP1229" s="204"/>
      <c r="AQ1229" s="204"/>
      <c r="AR1229" s="204"/>
      <c r="AS1229" s="204"/>
      <c r="AT1229" s="204"/>
      <c r="AU1229" s="205"/>
      <c r="AV1229" s="973"/>
      <c r="AW1229" s="973">
        <f>AW1228</f>
        <v>0</v>
      </c>
      <c r="BA1229" s="204"/>
      <c r="BB1229" s="204"/>
      <c r="BC1229" s="204"/>
      <c r="BD1229" s="204"/>
      <c r="BE1229" s="204"/>
      <c r="BF1229" s="205"/>
      <c r="BG1229" s="973"/>
      <c r="BH1229" s="973">
        <f>BH1228</f>
        <v>0</v>
      </c>
      <c r="BL1229" s="204"/>
      <c r="BM1229" s="204"/>
      <c r="BN1229" s="204"/>
      <c r="BO1229" s="204"/>
      <c r="BP1229" s="204"/>
      <c r="BQ1229" s="205"/>
      <c r="BR1229" s="973"/>
      <c r="BS1229" s="973">
        <f>BS1228</f>
        <v>0</v>
      </c>
      <c r="BW1229" s="204"/>
      <c r="BX1229" s="204"/>
      <c r="BY1229" s="204"/>
      <c r="BZ1229" s="204"/>
      <c r="CA1229" s="204"/>
      <c r="CB1229" s="205"/>
      <c r="CC1229" s="973"/>
      <c r="CD1229" s="973">
        <f>CD1228</f>
        <v>0</v>
      </c>
      <c r="CE1229" s="11"/>
      <c r="CF1229" s="11"/>
      <c r="CG1229" s="11"/>
      <c r="CH1229" s="11"/>
      <c r="CI1229" s="11"/>
      <c r="CJ1229" s="11"/>
      <c r="CK1229" s="11"/>
      <c r="CL1229" s="11"/>
      <c r="CM1229" s="11"/>
    </row>
    <row r="1230" spans="1:91" ht="24.75" customHeight="1">
      <c r="A1230" s="949" t="str">
        <f>IF(E1230&gt;0,"Wypełnione","")</f>
        <v/>
      </c>
      <c r="B1230" s="57"/>
      <c r="C1230" s="2050">
        <f>'Og s3a'!C1939</f>
        <v>0</v>
      </c>
      <c r="D1230" s="2052">
        <f>'Og s3a'!E1939</f>
        <v>0</v>
      </c>
      <c r="E1230" s="2050">
        <f>'Og s3a'!F1939</f>
        <v>0</v>
      </c>
      <c r="F1230" s="2771"/>
      <c r="G1230" s="448">
        <f>T1230</f>
        <v>0</v>
      </c>
      <c r="H1230" s="2773">
        <f>U1230</f>
        <v>0</v>
      </c>
      <c r="I1230" s="451"/>
      <c r="J1230" s="2775"/>
      <c r="K1230" s="451"/>
      <c r="L1230" s="2775"/>
      <c r="M1230" s="451"/>
      <c r="N1230" s="2775"/>
      <c r="O1230" s="451"/>
      <c r="P1230" s="2775"/>
      <c r="Q1230" s="11"/>
      <c r="R1230" s="11"/>
      <c r="S1230" s="396">
        <f>'Og s3a'!G1939</f>
        <v>0</v>
      </c>
      <c r="T1230" s="398">
        <f>'Og s3a'!D1939</f>
        <v>0</v>
      </c>
      <c r="U1230" s="444">
        <f>Import!N1928</f>
        <v>0</v>
      </c>
      <c r="V1230" s="11"/>
      <c r="W1230" s="306"/>
      <c r="X1230" s="306"/>
      <c r="Y1230" s="306"/>
      <c r="Z1230" s="970">
        <f>IF(F1230=AF$7,1,0)</f>
        <v>0</v>
      </c>
      <c r="AA1230" s="970">
        <f>Z1230*D1230</f>
        <v>0</v>
      </c>
      <c r="AB1230" s="978">
        <f>IF($Z1230=0,0,IF(AF1230+AH1230+AJ1230&gt;0,$AA1230,0))</f>
        <v>0</v>
      </c>
      <c r="AC1230" s="980">
        <f>IF($Z1230=0,0,IF(AND(AB1230=0,G1231&gt;0),$AA1230,0))</f>
        <v>0</v>
      </c>
      <c r="AD1230" s="969">
        <f>AA1230-AB1230-AC1230</f>
        <v>0</v>
      </c>
      <c r="AE1230" s="204">
        <f t="shared" si="350"/>
        <v>0</v>
      </c>
      <c r="AF1230" s="204">
        <f t="shared" si="350"/>
        <v>0</v>
      </c>
      <c r="AG1230" s="204">
        <f t="shared" si="350"/>
        <v>0</v>
      </c>
      <c r="AH1230" s="204">
        <f t="shared" si="350"/>
        <v>0</v>
      </c>
      <c r="AI1230" s="922">
        <f t="shared" si="350"/>
        <v>0</v>
      </c>
      <c r="AJ1230" s="205">
        <f t="shared" si="350"/>
        <v>0</v>
      </c>
      <c r="AK1230" s="973">
        <f>IF($Z1230=1,0,IF(AND($Z1230=0,AF1230&gt;0),1,IF(AND($Z1230=0,AH1230&gt;0),1,IF(AND($Z1230=0,AJ1230&gt;0),1,0))))</f>
        <v>0</v>
      </c>
      <c r="AL1230" s="973">
        <f>IF($Z1230=0,0,IF(AND($Z1230=1,AE1230&gt;0),1,IF(AND($Z1230=1,AG1230&gt;0),1,IF(AND($Z1230=1,AI1230&gt;0),1,0))))</f>
        <v>0</v>
      </c>
      <c r="AM1230" s="978">
        <f>IF($Z1230=0,0,IF(AQ1230+AS1230+AU1230&gt;0,$AA1230,0))</f>
        <v>0</v>
      </c>
      <c r="AN1230" s="980">
        <f>IF($Z1230=0,0,IF(AND(AM1230=0,I1231&gt;0),$AA1230,0))</f>
        <v>0</v>
      </c>
      <c r="AO1230" s="969">
        <f>$AA1230-AM1230-AN1230</f>
        <v>0</v>
      </c>
      <c r="AP1230" s="204">
        <f t="shared" si="351"/>
        <v>0</v>
      </c>
      <c r="AQ1230" s="204">
        <f t="shared" si="351"/>
        <v>0</v>
      </c>
      <c r="AR1230" s="204">
        <f t="shared" si="351"/>
        <v>0</v>
      </c>
      <c r="AS1230" s="204">
        <f t="shared" si="351"/>
        <v>0</v>
      </c>
      <c r="AT1230" s="204">
        <f t="shared" si="351"/>
        <v>0</v>
      </c>
      <c r="AU1230" s="205">
        <f t="shared" si="351"/>
        <v>0</v>
      </c>
      <c r="AV1230" s="973">
        <f>IF($Z1230=1,0,IF(AND($Z1230=0,AQ1230&gt;0),1,IF(AND($Z1230=0,AS1230&gt;0),1,IF(AND($Z1230=0,AU1230&gt;0),1,0))))</f>
        <v>0</v>
      </c>
      <c r="AW1230" s="973">
        <f>IF($Z1230=0,0,IF(AND($Z1230=1,AP1230&gt;0),1,IF(AND($Z1230=1,AR1230&gt;0),1,IF(AND($Z1230=1,AT1230&gt;0),1,0))))</f>
        <v>0</v>
      </c>
      <c r="AX1230" s="978">
        <f>IF($Z1230=0,0,IF(BB1230+BD1230+BF1230&gt;0,$AA1230,0))</f>
        <v>0</v>
      </c>
      <c r="AY1230" s="980">
        <f>IF($Z1230=0,0,IF(AND(AX1230=0,K1231&gt;0),$AA1230,0))</f>
        <v>0</v>
      </c>
      <c r="AZ1230" s="969">
        <f>$AA1230-AX1230-AY1230</f>
        <v>0</v>
      </c>
      <c r="BA1230" s="204">
        <f t="shared" si="352"/>
        <v>0</v>
      </c>
      <c r="BB1230" s="204">
        <f t="shared" si="352"/>
        <v>0</v>
      </c>
      <c r="BC1230" s="204">
        <f t="shared" si="352"/>
        <v>0</v>
      </c>
      <c r="BD1230" s="204">
        <f t="shared" si="352"/>
        <v>0</v>
      </c>
      <c r="BE1230" s="204">
        <f t="shared" si="352"/>
        <v>0</v>
      </c>
      <c r="BF1230" s="205">
        <f t="shared" si="352"/>
        <v>0</v>
      </c>
      <c r="BG1230" s="973">
        <f>IF($Z1230=1,0,IF(AND($Z1230=0,BB1230&gt;0),1,IF(AND($Z1230=0,BD1230&gt;0),1,IF(AND($Z1230=0,BF1230&gt;0),1,0))))</f>
        <v>0</v>
      </c>
      <c r="BH1230" s="973">
        <f>IF($Z1230=0,0,IF(AND($Z1230=1,BA1230&gt;0),1,IF(AND($Z1230=1,BC1230&gt;0),1,IF(AND($Z1230=1,BE1230&gt;0),1,0))))</f>
        <v>0</v>
      </c>
      <c r="BI1230" s="978">
        <f>IF($Z1230=0,0,IF(BM1230+BO1230+BQ1230&gt;0,$AA1230,0))</f>
        <v>0</v>
      </c>
      <c r="BJ1230" s="980">
        <f>IF($Z1230=0,0,IF(AND(BI1230=0,M1231&gt;0),$AA1230,0))</f>
        <v>0</v>
      </c>
      <c r="BK1230" s="969">
        <f>$AA1230-BI1230-BJ1230</f>
        <v>0</v>
      </c>
      <c r="BL1230" s="204">
        <f t="shared" si="353"/>
        <v>0</v>
      </c>
      <c r="BM1230" s="204">
        <f t="shared" si="353"/>
        <v>0</v>
      </c>
      <c r="BN1230" s="204">
        <f t="shared" si="353"/>
        <v>0</v>
      </c>
      <c r="BO1230" s="204">
        <f t="shared" si="353"/>
        <v>0</v>
      </c>
      <c r="BP1230" s="204">
        <f t="shared" si="353"/>
        <v>0</v>
      </c>
      <c r="BQ1230" s="205">
        <f t="shared" si="353"/>
        <v>0</v>
      </c>
      <c r="BR1230" s="973">
        <f>IF($Z1230=1,0,IF(AND($Z1230=0,BM1230&gt;0),1,IF(AND($Z1230=0,BO1230&gt;0),1,IF(AND($Z1230=0,BQ1230&gt;0),1,0))))</f>
        <v>0</v>
      </c>
      <c r="BS1230" s="973">
        <f>IF($Z1230=0,0,IF(AND($Z1230=1,BL1230&gt;0),1,IF(AND($Z1230=1,BN1230&gt;0),1,IF(AND($Z1230=1,BP1230&gt;0),1,0))))</f>
        <v>0</v>
      </c>
      <c r="BT1230" s="978">
        <f>IF($Z1230=0,0,IF(BX1230+BZ1230+CB1230&gt;0,$AA1230,0))</f>
        <v>0</v>
      </c>
      <c r="BU1230" s="980">
        <f>IF($Z1230=0,0,IF(AND(BT1230=0,O1231&gt;0),$AA1230,0))</f>
        <v>0</v>
      </c>
      <c r="BV1230" s="969">
        <f>$AA1230-BT1230-BU1230</f>
        <v>0</v>
      </c>
      <c r="BW1230" s="204">
        <f t="shared" si="354"/>
        <v>0</v>
      </c>
      <c r="BX1230" s="204">
        <f t="shared" si="354"/>
        <v>0</v>
      </c>
      <c r="BY1230" s="204">
        <f t="shared" si="354"/>
        <v>0</v>
      </c>
      <c r="BZ1230" s="204">
        <f t="shared" si="354"/>
        <v>0</v>
      </c>
      <c r="CA1230" s="204">
        <f t="shared" si="354"/>
        <v>0</v>
      </c>
      <c r="CB1230" s="205">
        <f t="shared" si="354"/>
        <v>0</v>
      </c>
      <c r="CC1230" s="973">
        <f>IF($Z1230=1,0,IF(AND($Z1230=0,BX1230&gt;0),1,IF(AND($Z1230=0,BZ1230&gt;0),1,IF(AND($Z1230=0,CB1230&gt;0),1,0))))</f>
        <v>0</v>
      </c>
      <c r="CD1230" s="973">
        <f>IF($Z1230=0,0,IF(AND($Z1230=1,BW1230&gt;0),1,IF(AND($Z1230=1,BY1230&gt;0),1,IF(AND($Z1230=1,CA1230&gt;0),1,0))))</f>
        <v>0</v>
      </c>
      <c r="CE1230" s="11"/>
      <c r="CF1230" s="11"/>
      <c r="CG1230" s="11"/>
      <c r="CH1230" s="11"/>
      <c r="CI1230" s="11"/>
      <c r="CJ1230" s="11"/>
      <c r="CK1230" s="11"/>
      <c r="CL1230" s="11"/>
      <c r="CM1230" s="11"/>
    </row>
    <row r="1231" spans="1:91" ht="14.25" customHeight="1">
      <c r="A1231" s="950" t="str">
        <f>A1230</f>
        <v/>
      </c>
      <c r="B1231" s="57"/>
      <c r="C1231" s="2051"/>
      <c r="D1231" s="2053"/>
      <c r="E1231" s="2051"/>
      <c r="F1231" s="2772"/>
      <c r="G1231" s="1121">
        <f>Import!Q1928</f>
        <v>0</v>
      </c>
      <c r="H1231" s="2774"/>
      <c r="I1231" s="450"/>
      <c r="J1231" s="2775"/>
      <c r="K1231" s="450"/>
      <c r="L1231" s="2775"/>
      <c r="M1231" s="450"/>
      <c r="N1231" s="2775"/>
      <c r="O1231" s="450"/>
      <c r="P1231" s="2775"/>
      <c r="Q1231" s="11"/>
      <c r="R1231" s="11"/>
      <c r="S1231" s="397"/>
      <c r="T1231" s="419"/>
      <c r="U1231" s="444">
        <f>Import!N1929</f>
        <v>0</v>
      </c>
      <c r="V1231" s="11"/>
      <c r="W1231" s="306"/>
      <c r="X1231" s="306"/>
      <c r="Y1231" s="306"/>
      <c r="Z1231" s="11"/>
      <c r="AE1231" s="204"/>
      <c r="AF1231" s="204"/>
      <c r="AG1231" s="204"/>
      <c r="AH1231" s="204"/>
      <c r="AI1231" s="922"/>
      <c r="AJ1231" s="205"/>
      <c r="AK1231" s="973"/>
      <c r="AL1231" s="973">
        <f>AL1230</f>
        <v>0</v>
      </c>
      <c r="AP1231" s="204"/>
      <c r="AQ1231" s="204"/>
      <c r="AR1231" s="204"/>
      <c r="AS1231" s="204"/>
      <c r="AT1231" s="204"/>
      <c r="AU1231" s="205"/>
      <c r="AV1231" s="973"/>
      <c r="AW1231" s="973">
        <f>AW1230</f>
        <v>0</v>
      </c>
      <c r="BA1231" s="204"/>
      <c r="BB1231" s="204"/>
      <c r="BC1231" s="204"/>
      <c r="BD1231" s="204"/>
      <c r="BE1231" s="204"/>
      <c r="BF1231" s="205"/>
      <c r="BG1231" s="973"/>
      <c r="BH1231" s="973">
        <f>BH1230</f>
        <v>0</v>
      </c>
      <c r="BL1231" s="204"/>
      <c r="BM1231" s="204"/>
      <c r="BN1231" s="204"/>
      <c r="BO1231" s="204"/>
      <c r="BP1231" s="204"/>
      <c r="BQ1231" s="205"/>
      <c r="BR1231" s="973"/>
      <c r="BS1231" s="973">
        <f>BS1230</f>
        <v>0</v>
      </c>
      <c r="BW1231" s="204"/>
      <c r="BX1231" s="204"/>
      <c r="BY1231" s="204"/>
      <c r="BZ1231" s="204"/>
      <c r="CA1231" s="204"/>
      <c r="CB1231" s="205"/>
      <c r="CC1231" s="973"/>
      <c r="CD1231" s="973">
        <f>CD1230</f>
        <v>0</v>
      </c>
      <c r="CE1231" s="11"/>
      <c r="CF1231" s="11"/>
      <c r="CG1231" s="11"/>
      <c r="CH1231" s="11"/>
      <c r="CI1231" s="11"/>
      <c r="CJ1231" s="11"/>
      <c r="CK1231" s="11"/>
      <c r="CL1231" s="11"/>
      <c r="CM1231" s="11"/>
    </row>
    <row r="1232" spans="1:91" ht="24.75" customHeight="1">
      <c r="A1232" s="949" t="str">
        <f>IF(E1232&gt;0,"Wypełnione","")</f>
        <v/>
      </c>
      <c r="B1232" s="57"/>
      <c r="C1232" s="2050">
        <f>'Og s3a'!C1941</f>
        <v>0</v>
      </c>
      <c r="D1232" s="2052">
        <f>'Og s3a'!E1941</f>
        <v>0</v>
      </c>
      <c r="E1232" s="2050">
        <f>'Og s3a'!F1941</f>
        <v>0</v>
      </c>
      <c r="F1232" s="2771"/>
      <c r="G1232" s="448">
        <f>T1232</f>
        <v>0</v>
      </c>
      <c r="H1232" s="2773">
        <f>U1232</f>
        <v>0</v>
      </c>
      <c r="I1232" s="451"/>
      <c r="J1232" s="2775"/>
      <c r="K1232" s="451"/>
      <c r="L1232" s="2775"/>
      <c r="M1232" s="451"/>
      <c r="N1232" s="2775"/>
      <c r="O1232" s="451"/>
      <c r="P1232" s="2775"/>
      <c r="Q1232" s="11"/>
      <c r="R1232" s="11"/>
      <c r="S1232" s="396">
        <f>'Og s3a'!G1941</f>
        <v>0</v>
      </c>
      <c r="T1232" s="398">
        <f>'Og s3a'!D1941</f>
        <v>0</v>
      </c>
      <c r="U1232" s="444">
        <f>Import!N1930</f>
        <v>0</v>
      </c>
      <c r="V1232" s="11"/>
      <c r="W1232" s="306"/>
      <c r="X1232" s="306"/>
      <c r="Y1232" s="306"/>
      <c r="Z1232" s="970">
        <f>IF(F1232=AF$7,1,0)</f>
        <v>0</v>
      </c>
      <c r="AA1232" s="970">
        <f>Z1232*D1232</f>
        <v>0</v>
      </c>
      <c r="AB1232" s="978">
        <f>IF($Z1232=0,0,IF(AF1232+AH1232+AJ1232&gt;0,$AA1232,0))</f>
        <v>0</v>
      </c>
      <c r="AC1232" s="980">
        <f>IF($Z1232=0,0,IF(AND(AB1232=0,G1233&gt;0),$AA1232,0))</f>
        <v>0</v>
      </c>
      <c r="AD1232" s="969">
        <f>AA1232-AB1232-AC1232</f>
        <v>0</v>
      </c>
      <c r="AE1232" s="204">
        <f t="shared" si="350"/>
        <v>0</v>
      </c>
      <c r="AF1232" s="204">
        <f t="shared" si="350"/>
        <v>0</v>
      </c>
      <c r="AG1232" s="204">
        <f t="shared" si="350"/>
        <v>0</v>
      </c>
      <c r="AH1232" s="204">
        <f t="shared" si="350"/>
        <v>0</v>
      </c>
      <c r="AI1232" s="922">
        <f t="shared" si="350"/>
        <v>0</v>
      </c>
      <c r="AJ1232" s="205">
        <f t="shared" si="350"/>
        <v>0</v>
      </c>
      <c r="AK1232" s="973">
        <f>IF($Z1232=1,0,IF(AND($Z1232=0,AF1232&gt;0),1,IF(AND($Z1232=0,AH1232&gt;0),1,IF(AND($Z1232=0,AJ1232&gt;0),1,0))))</f>
        <v>0</v>
      </c>
      <c r="AL1232" s="973">
        <f>IF($Z1232=0,0,IF(AND($Z1232=1,AE1232&gt;0),1,IF(AND($Z1232=1,AG1232&gt;0),1,IF(AND($Z1232=1,AI1232&gt;0),1,0))))</f>
        <v>0</v>
      </c>
      <c r="AM1232" s="978">
        <f>IF($Z1232=0,0,IF(AQ1232+AS1232+AU1232&gt;0,$AA1232,0))</f>
        <v>0</v>
      </c>
      <c r="AN1232" s="980">
        <f>IF($Z1232=0,0,IF(AND(AM1232=0,I1233&gt;0),$AA1232,0))</f>
        <v>0</v>
      </c>
      <c r="AO1232" s="969">
        <f>$AA1232-AM1232-AN1232</f>
        <v>0</v>
      </c>
      <c r="AP1232" s="204">
        <f t="shared" si="351"/>
        <v>0</v>
      </c>
      <c r="AQ1232" s="204">
        <f t="shared" si="351"/>
        <v>0</v>
      </c>
      <c r="AR1232" s="204">
        <f t="shared" si="351"/>
        <v>0</v>
      </c>
      <c r="AS1232" s="204">
        <f t="shared" si="351"/>
        <v>0</v>
      </c>
      <c r="AT1232" s="204">
        <f t="shared" si="351"/>
        <v>0</v>
      </c>
      <c r="AU1232" s="205">
        <f t="shared" si="351"/>
        <v>0</v>
      </c>
      <c r="AV1232" s="973">
        <f>IF($Z1232=1,0,IF(AND($Z1232=0,AQ1232&gt;0),1,IF(AND($Z1232=0,AS1232&gt;0),1,IF(AND($Z1232=0,AU1232&gt;0),1,0))))</f>
        <v>0</v>
      </c>
      <c r="AW1232" s="973">
        <f>IF($Z1232=0,0,IF(AND($Z1232=1,AP1232&gt;0),1,IF(AND($Z1232=1,AR1232&gt;0),1,IF(AND($Z1232=1,AT1232&gt;0),1,0))))</f>
        <v>0</v>
      </c>
      <c r="AX1232" s="978">
        <f>IF($Z1232=0,0,IF(BB1232+BD1232+BF1232&gt;0,$AA1232,0))</f>
        <v>0</v>
      </c>
      <c r="AY1232" s="980">
        <f>IF($Z1232=0,0,IF(AND(AX1232=0,K1233&gt;0),$AA1232,0))</f>
        <v>0</v>
      </c>
      <c r="AZ1232" s="969">
        <f>$AA1232-AX1232-AY1232</f>
        <v>0</v>
      </c>
      <c r="BA1232" s="204">
        <f t="shared" si="352"/>
        <v>0</v>
      </c>
      <c r="BB1232" s="204">
        <f t="shared" si="352"/>
        <v>0</v>
      </c>
      <c r="BC1232" s="204">
        <f t="shared" si="352"/>
        <v>0</v>
      </c>
      <c r="BD1232" s="204">
        <f t="shared" si="352"/>
        <v>0</v>
      </c>
      <c r="BE1232" s="204">
        <f t="shared" si="352"/>
        <v>0</v>
      </c>
      <c r="BF1232" s="205">
        <f t="shared" si="352"/>
        <v>0</v>
      </c>
      <c r="BG1232" s="973">
        <f>IF($Z1232=1,0,IF(AND($Z1232=0,BB1232&gt;0),1,IF(AND($Z1232=0,BD1232&gt;0),1,IF(AND($Z1232=0,BF1232&gt;0),1,0))))</f>
        <v>0</v>
      </c>
      <c r="BH1232" s="973">
        <f>IF($Z1232=0,0,IF(AND($Z1232=1,BA1232&gt;0),1,IF(AND($Z1232=1,BC1232&gt;0),1,IF(AND($Z1232=1,BE1232&gt;0),1,0))))</f>
        <v>0</v>
      </c>
      <c r="BI1232" s="978">
        <f>IF($Z1232=0,0,IF(BM1232+BO1232+BQ1232&gt;0,$AA1232,0))</f>
        <v>0</v>
      </c>
      <c r="BJ1232" s="980">
        <f>IF($Z1232=0,0,IF(AND(BI1232=0,M1233&gt;0),$AA1232,0))</f>
        <v>0</v>
      </c>
      <c r="BK1232" s="969">
        <f>$AA1232-BI1232-BJ1232</f>
        <v>0</v>
      </c>
      <c r="BL1232" s="204">
        <f t="shared" si="353"/>
        <v>0</v>
      </c>
      <c r="BM1232" s="204">
        <f t="shared" si="353"/>
        <v>0</v>
      </c>
      <c r="BN1232" s="204">
        <f t="shared" si="353"/>
        <v>0</v>
      </c>
      <c r="BO1232" s="204">
        <f t="shared" si="353"/>
        <v>0</v>
      </c>
      <c r="BP1232" s="204">
        <f t="shared" si="353"/>
        <v>0</v>
      </c>
      <c r="BQ1232" s="205">
        <f t="shared" si="353"/>
        <v>0</v>
      </c>
      <c r="BR1232" s="973">
        <f>IF($Z1232=1,0,IF(AND($Z1232=0,BM1232&gt;0),1,IF(AND($Z1232=0,BO1232&gt;0),1,IF(AND($Z1232=0,BQ1232&gt;0),1,0))))</f>
        <v>0</v>
      </c>
      <c r="BS1232" s="973">
        <f>IF($Z1232=0,0,IF(AND($Z1232=1,BL1232&gt;0),1,IF(AND($Z1232=1,BN1232&gt;0),1,IF(AND($Z1232=1,BP1232&gt;0),1,0))))</f>
        <v>0</v>
      </c>
      <c r="BT1232" s="978">
        <f>IF($Z1232=0,0,IF(BX1232+BZ1232+CB1232&gt;0,$AA1232,0))</f>
        <v>0</v>
      </c>
      <c r="BU1232" s="980">
        <f>IF($Z1232=0,0,IF(AND(BT1232=0,O1233&gt;0),$AA1232,0))</f>
        <v>0</v>
      </c>
      <c r="BV1232" s="969">
        <f>$AA1232-BT1232-BU1232</f>
        <v>0</v>
      </c>
      <c r="BW1232" s="204">
        <f t="shared" si="354"/>
        <v>0</v>
      </c>
      <c r="BX1232" s="204">
        <f t="shared" si="354"/>
        <v>0</v>
      </c>
      <c r="BY1232" s="204">
        <f t="shared" si="354"/>
        <v>0</v>
      </c>
      <c r="BZ1232" s="204">
        <f t="shared" si="354"/>
        <v>0</v>
      </c>
      <c r="CA1232" s="204">
        <f t="shared" si="354"/>
        <v>0</v>
      </c>
      <c r="CB1232" s="205">
        <f t="shared" si="354"/>
        <v>0</v>
      </c>
      <c r="CC1232" s="973">
        <f>IF($Z1232=1,0,IF(AND($Z1232=0,BX1232&gt;0),1,IF(AND($Z1232=0,BZ1232&gt;0),1,IF(AND($Z1232=0,CB1232&gt;0),1,0))))</f>
        <v>0</v>
      </c>
      <c r="CD1232" s="973">
        <f>IF($Z1232=0,0,IF(AND($Z1232=1,BW1232&gt;0),1,IF(AND($Z1232=1,BY1232&gt;0),1,IF(AND($Z1232=1,CA1232&gt;0),1,0))))</f>
        <v>0</v>
      </c>
      <c r="CE1232" s="11"/>
      <c r="CF1232" s="11"/>
      <c r="CG1232" s="11"/>
      <c r="CH1232" s="11"/>
      <c r="CI1232" s="11"/>
      <c r="CJ1232" s="11"/>
      <c r="CK1232" s="11"/>
      <c r="CL1232" s="11"/>
      <c r="CM1232" s="11"/>
    </row>
    <row r="1233" spans="1:91" ht="14.25" customHeight="1">
      <c r="A1233" s="950" t="str">
        <f>A1232</f>
        <v/>
      </c>
      <c r="B1233" s="57"/>
      <c r="C1233" s="2051"/>
      <c r="D1233" s="2053"/>
      <c r="E1233" s="2051"/>
      <c r="F1233" s="2772"/>
      <c r="G1233" s="1121">
        <f>Import!Q1930</f>
        <v>0</v>
      </c>
      <c r="H1233" s="2774"/>
      <c r="I1233" s="450"/>
      <c r="J1233" s="2775"/>
      <c r="K1233" s="450"/>
      <c r="L1233" s="2775"/>
      <c r="M1233" s="450"/>
      <c r="N1233" s="2775"/>
      <c r="O1233" s="450"/>
      <c r="P1233" s="2775"/>
      <c r="Q1233" s="11"/>
      <c r="R1233" s="11"/>
      <c r="S1233" s="397"/>
      <c r="T1233" s="419"/>
      <c r="U1233" s="444">
        <f>Import!N1931</f>
        <v>0</v>
      </c>
      <c r="V1233" s="11"/>
      <c r="W1233" s="306"/>
      <c r="X1233" s="306"/>
      <c r="Y1233" s="306"/>
      <c r="Z1233" s="11"/>
      <c r="AE1233" s="204"/>
      <c r="AF1233" s="204"/>
      <c r="AG1233" s="204"/>
      <c r="AH1233" s="204"/>
      <c r="AI1233" s="922"/>
      <c r="AJ1233" s="205"/>
      <c r="AK1233" s="973"/>
      <c r="AL1233" s="973">
        <f>AL1232</f>
        <v>0</v>
      </c>
      <c r="AP1233" s="204"/>
      <c r="AQ1233" s="204"/>
      <c r="AR1233" s="204"/>
      <c r="AS1233" s="204"/>
      <c r="AT1233" s="204"/>
      <c r="AU1233" s="205"/>
      <c r="AV1233" s="973"/>
      <c r="AW1233" s="973">
        <f>AW1232</f>
        <v>0</v>
      </c>
      <c r="BA1233" s="204"/>
      <c r="BB1233" s="204"/>
      <c r="BC1233" s="204"/>
      <c r="BD1233" s="204"/>
      <c r="BE1233" s="204"/>
      <c r="BF1233" s="205"/>
      <c r="BG1233" s="973"/>
      <c r="BH1233" s="973">
        <f>BH1232</f>
        <v>0</v>
      </c>
      <c r="BL1233" s="204"/>
      <c r="BM1233" s="204"/>
      <c r="BN1233" s="204"/>
      <c r="BO1233" s="204"/>
      <c r="BP1233" s="204"/>
      <c r="BQ1233" s="205"/>
      <c r="BR1233" s="973"/>
      <c r="BS1233" s="973">
        <f>BS1232</f>
        <v>0</v>
      </c>
      <c r="BW1233" s="204"/>
      <c r="BX1233" s="204"/>
      <c r="BY1233" s="204"/>
      <c r="BZ1233" s="204"/>
      <c r="CA1233" s="204"/>
      <c r="CB1233" s="205"/>
      <c r="CC1233" s="973"/>
      <c r="CD1233" s="973">
        <f>CD1232</f>
        <v>0</v>
      </c>
      <c r="CE1233" s="11"/>
      <c r="CF1233" s="11"/>
      <c r="CG1233" s="11"/>
      <c r="CH1233" s="11"/>
      <c r="CI1233" s="11"/>
      <c r="CJ1233" s="11"/>
      <c r="CK1233" s="11"/>
      <c r="CL1233" s="11"/>
      <c r="CM1233" s="11"/>
    </row>
    <row r="1234" spans="1:91" ht="24.75" customHeight="1">
      <c r="A1234" s="949" t="str">
        <f>IF(E1234&gt;0,"Wypełnione","")</f>
        <v/>
      </c>
      <c r="B1234" s="57"/>
      <c r="C1234" s="2050">
        <f>'Og s3a'!C1943</f>
        <v>0</v>
      </c>
      <c r="D1234" s="2052">
        <f>'Og s3a'!E1943</f>
        <v>0</v>
      </c>
      <c r="E1234" s="2050">
        <f>'Og s3a'!F1943</f>
        <v>0</v>
      </c>
      <c r="F1234" s="2771"/>
      <c r="G1234" s="448">
        <f>T1234</f>
        <v>0</v>
      </c>
      <c r="H1234" s="2773">
        <f>U1234</f>
        <v>0</v>
      </c>
      <c r="I1234" s="451"/>
      <c r="J1234" s="2775"/>
      <c r="K1234" s="451"/>
      <c r="L1234" s="2775"/>
      <c r="M1234" s="451"/>
      <c r="N1234" s="2775"/>
      <c r="O1234" s="451"/>
      <c r="P1234" s="2775"/>
      <c r="Q1234" s="11"/>
      <c r="R1234" s="11"/>
      <c r="S1234" s="396">
        <f>'Og s3a'!G1943</f>
        <v>0</v>
      </c>
      <c r="T1234" s="398">
        <f>'Og s3a'!D1943</f>
        <v>0</v>
      </c>
      <c r="U1234" s="444">
        <f>Import!N1932</f>
        <v>0</v>
      </c>
      <c r="V1234" s="11"/>
      <c r="W1234" s="306"/>
      <c r="X1234" s="306"/>
      <c r="Y1234" s="306"/>
      <c r="Z1234" s="970">
        <f>IF(F1234=AF$7,1,0)</f>
        <v>0</v>
      </c>
      <c r="AA1234" s="970">
        <f>Z1234*D1234</f>
        <v>0</v>
      </c>
      <c r="AB1234" s="978">
        <f>IF($Z1234=0,0,IF(AF1234+AH1234+AJ1234&gt;0,$AA1234,0))</f>
        <v>0</v>
      </c>
      <c r="AC1234" s="980">
        <f>IF($Z1234=0,0,IF(AND(AB1234=0,G1235&gt;0),$AA1234,0))</f>
        <v>0</v>
      </c>
      <c r="AD1234" s="969">
        <f>AA1234-AB1234-AC1234</f>
        <v>0</v>
      </c>
      <c r="AE1234" s="204">
        <f t="shared" si="350"/>
        <v>0</v>
      </c>
      <c r="AF1234" s="204">
        <f t="shared" si="350"/>
        <v>0</v>
      </c>
      <c r="AG1234" s="204">
        <f t="shared" si="350"/>
        <v>0</v>
      </c>
      <c r="AH1234" s="204">
        <f t="shared" si="350"/>
        <v>0</v>
      </c>
      <c r="AI1234" s="922">
        <f t="shared" si="350"/>
        <v>0</v>
      </c>
      <c r="AJ1234" s="205">
        <f t="shared" si="350"/>
        <v>0</v>
      </c>
      <c r="AK1234" s="973">
        <f>IF($Z1234=1,0,IF(AND($Z1234=0,AF1234&gt;0),1,IF(AND($Z1234=0,AH1234&gt;0),1,IF(AND($Z1234=0,AJ1234&gt;0),1,0))))</f>
        <v>0</v>
      </c>
      <c r="AL1234" s="973">
        <f>IF($Z1234=0,0,IF(AND($Z1234=1,AE1234&gt;0),1,IF(AND($Z1234=1,AG1234&gt;0),1,IF(AND($Z1234=1,AI1234&gt;0),1,0))))</f>
        <v>0</v>
      </c>
      <c r="AM1234" s="978">
        <f>IF($Z1234=0,0,IF(AQ1234+AS1234+AU1234&gt;0,$AA1234,0))</f>
        <v>0</v>
      </c>
      <c r="AN1234" s="980">
        <f>IF($Z1234=0,0,IF(AND(AM1234=0,I1235&gt;0),$AA1234,0))</f>
        <v>0</v>
      </c>
      <c r="AO1234" s="969">
        <f>$AA1234-AM1234-AN1234</f>
        <v>0</v>
      </c>
      <c r="AP1234" s="204">
        <f t="shared" si="351"/>
        <v>0</v>
      </c>
      <c r="AQ1234" s="204">
        <f t="shared" si="351"/>
        <v>0</v>
      </c>
      <c r="AR1234" s="204">
        <f t="shared" si="351"/>
        <v>0</v>
      </c>
      <c r="AS1234" s="204">
        <f t="shared" si="351"/>
        <v>0</v>
      </c>
      <c r="AT1234" s="204">
        <f t="shared" si="351"/>
        <v>0</v>
      </c>
      <c r="AU1234" s="205">
        <f t="shared" si="351"/>
        <v>0</v>
      </c>
      <c r="AV1234" s="973">
        <f>IF($Z1234=1,0,IF(AND($Z1234=0,AQ1234&gt;0),1,IF(AND($Z1234=0,AS1234&gt;0),1,IF(AND($Z1234=0,AU1234&gt;0),1,0))))</f>
        <v>0</v>
      </c>
      <c r="AW1234" s="973">
        <f>IF($Z1234=0,0,IF(AND($Z1234=1,AP1234&gt;0),1,IF(AND($Z1234=1,AR1234&gt;0),1,IF(AND($Z1234=1,AT1234&gt;0),1,0))))</f>
        <v>0</v>
      </c>
      <c r="AX1234" s="978">
        <f>IF($Z1234=0,0,IF(BB1234+BD1234+BF1234&gt;0,$AA1234,0))</f>
        <v>0</v>
      </c>
      <c r="AY1234" s="980">
        <f>IF($Z1234=0,0,IF(AND(AX1234=0,K1235&gt;0),$AA1234,0))</f>
        <v>0</v>
      </c>
      <c r="AZ1234" s="969">
        <f>$AA1234-AX1234-AY1234</f>
        <v>0</v>
      </c>
      <c r="BA1234" s="204">
        <f t="shared" si="352"/>
        <v>0</v>
      </c>
      <c r="BB1234" s="204">
        <f t="shared" si="352"/>
        <v>0</v>
      </c>
      <c r="BC1234" s="204">
        <f t="shared" si="352"/>
        <v>0</v>
      </c>
      <c r="BD1234" s="204">
        <f t="shared" si="352"/>
        <v>0</v>
      </c>
      <c r="BE1234" s="204">
        <f t="shared" si="352"/>
        <v>0</v>
      </c>
      <c r="BF1234" s="205">
        <f t="shared" si="352"/>
        <v>0</v>
      </c>
      <c r="BG1234" s="973">
        <f>IF($Z1234=1,0,IF(AND($Z1234=0,BB1234&gt;0),1,IF(AND($Z1234=0,BD1234&gt;0),1,IF(AND($Z1234=0,BF1234&gt;0),1,0))))</f>
        <v>0</v>
      </c>
      <c r="BH1234" s="973">
        <f>IF($Z1234=0,0,IF(AND($Z1234=1,BA1234&gt;0),1,IF(AND($Z1234=1,BC1234&gt;0),1,IF(AND($Z1234=1,BE1234&gt;0),1,0))))</f>
        <v>0</v>
      </c>
      <c r="BI1234" s="978">
        <f>IF($Z1234=0,0,IF(BM1234+BO1234+BQ1234&gt;0,$AA1234,0))</f>
        <v>0</v>
      </c>
      <c r="BJ1234" s="980">
        <f>IF($Z1234=0,0,IF(AND(BI1234=0,M1235&gt;0),$AA1234,0))</f>
        <v>0</v>
      </c>
      <c r="BK1234" s="969">
        <f>$AA1234-BI1234-BJ1234</f>
        <v>0</v>
      </c>
      <c r="BL1234" s="204">
        <f t="shared" si="353"/>
        <v>0</v>
      </c>
      <c r="BM1234" s="204">
        <f t="shared" si="353"/>
        <v>0</v>
      </c>
      <c r="BN1234" s="204">
        <f t="shared" si="353"/>
        <v>0</v>
      </c>
      <c r="BO1234" s="204">
        <f t="shared" si="353"/>
        <v>0</v>
      </c>
      <c r="BP1234" s="204">
        <f t="shared" si="353"/>
        <v>0</v>
      </c>
      <c r="BQ1234" s="205">
        <f t="shared" si="353"/>
        <v>0</v>
      </c>
      <c r="BR1234" s="973">
        <f>IF($Z1234=1,0,IF(AND($Z1234=0,BM1234&gt;0),1,IF(AND($Z1234=0,BO1234&gt;0),1,IF(AND($Z1234=0,BQ1234&gt;0),1,0))))</f>
        <v>0</v>
      </c>
      <c r="BS1234" s="973">
        <f>IF($Z1234=0,0,IF(AND($Z1234=1,BL1234&gt;0),1,IF(AND($Z1234=1,BN1234&gt;0),1,IF(AND($Z1234=1,BP1234&gt;0),1,0))))</f>
        <v>0</v>
      </c>
      <c r="BT1234" s="978">
        <f>IF($Z1234=0,0,IF(BX1234+BZ1234+CB1234&gt;0,$AA1234,0))</f>
        <v>0</v>
      </c>
      <c r="BU1234" s="980">
        <f>IF($Z1234=0,0,IF(AND(BT1234=0,O1235&gt;0),$AA1234,0))</f>
        <v>0</v>
      </c>
      <c r="BV1234" s="969">
        <f>$AA1234-BT1234-BU1234</f>
        <v>0</v>
      </c>
      <c r="BW1234" s="204">
        <f t="shared" si="354"/>
        <v>0</v>
      </c>
      <c r="BX1234" s="204">
        <f t="shared" si="354"/>
        <v>0</v>
      </c>
      <c r="BY1234" s="204">
        <f t="shared" si="354"/>
        <v>0</v>
      </c>
      <c r="BZ1234" s="204">
        <f t="shared" si="354"/>
        <v>0</v>
      </c>
      <c r="CA1234" s="204">
        <f t="shared" si="354"/>
        <v>0</v>
      </c>
      <c r="CB1234" s="205">
        <f t="shared" si="354"/>
        <v>0</v>
      </c>
      <c r="CC1234" s="973">
        <f>IF($Z1234=1,0,IF(AND($Z1234=0,BX1234&gt;0),1,IF(AND($Z1234=0,BZ1234&gt;0),1,IF(AND($Z1234=0,CB1234&gt;0),1,0))))</f>
        <v>0</v>
      </c>
      <c r="CD1234" s="973">
        <f>IF($Z1234=0,0,IF(AND($Z1234=1,BW1234&gt;0),1,IF(AND($Z1234=1,BY1234&gt;0),1,IF(AND($Z1234=1,CA1234&gt;0),1,0))))</f>
        <v>0</v>
      </c>
      <c r="CE1234" s="11"/>
      <c r="CF1234" s="11"/>
      <c r="CG1234" s="11"/>
      <c r="CH1234" s="11"/>
      <c r="CI1234" s="11"/>
      <c r="CJ1234" s="11"/>
      <c r="CK1234" s="11"/>
      <c r="CL1234" s="11"/>
      <c r="CM1234" s="11"/>
    </row>
    <row r="1235" spans="1:91" ht="14.25" customHeight="1">
      <c r="A1235" s="950" t="str">
        <f>A1234</f>
        <v/>
      </c>
      <c r="B1235" s="57"/>
      <c r="C1235" s="2051"/>
      <c r="D1235" s="2053"/>
      <c r="E1235" s="2051"/>
      <c r="F1235" s="2772"/>
      <c r="G1235" s="1121">
        <f>Import!Q1932</f>
        <v>0</v>
      </c>
      <c r="H1235" s="2774"/>
      <c r="I1235" s="450"/>
      <c r="J1235" s="2775"/>
      <c r="K1235" s="450"/>
      <c r="L1235" s="2775"/>
      <c r="M1235" s="450"/>
      <c r="N1235" s="2775"/>
      <c r="O1235" s="450"/>
      <c r="P1235" s="2775"/>
      <c r="Q1235" s="11"/>
      <c r="R1235" s="11"/>
      <c r="S1235" s="397"/>
      <c r="T1235" s="419"/>
      <c r="U1235" s="444">
        <f>Import!N1933</f>
        <v>0</v>
      </c>
      <c r="V1235" s="11"/>
      <c r="W1235" s="306"/>
      <c r="X1235" s="306"/>
      <c r="Y1235" s="306"/>
      <c r="Z1235" s="11"/>
      <c r="AE1235" s="204"/>
      <c r="AF1235" s="204"/>
      <c r="AG1235" s="204"/>
      <c r="AH1235" s="204"/>
      <c r="AI1235" s="922"/>
      <c r="AJ1235" s="205"/>
      <c r="AK1235" s="973"/>
      <c r="AL1235" s="973">
        <f>AL1234</f>
        <v>0</v>
      </c>
      <c r="AP1235" s="204"/>
      <c r="AQ1235" s="204"/>
      <c r="AR1235" s="204"/>
      <c r="AS1235" s="204"/>
      <c r="AT1235" s="204"/>
      <c r="AU1235" s="205"/>
      <c r="AV1235" s="973"/>
      <c r="AW1235" s="973">
        <f>AW1234</f>
        <v>0</v>
      </c>
      <c r="BA1235" s="204"/>
      <c r="BB1235" s="204"/>
      <c r="BC1235" s="204"/>
      <c r="BD1235" s="204"/>
      <c r="BE1235" s="204"/>
      <c r="BF1235" s="205"/>
      <c r="BG1235" s="973"/>
      <c r="BH1235" s="973">
        <f>BH1234</f>
        <v>0</v>
      </c>
      <c r="BL1235" s="204"/>
      <c r="BM1235" s="204"/>
      <c r="BN1235" s="204"/>
      <c r="BO1235" s="204"/>
      <c r="BP1235" s="204"/>
      <c r="BQ1235" s="205"/>
      <c r="BR1235" s="973"/>
      <c r="BS1235" s="973">
        <f>BS1234</f>
        <v>0</v>
      </c>
      <c r="BW1235" s="204"/>
      <c r="BX1235" s="204"/>
      <c r="BY1235" s="204"/>
      <c r="BZ1235" s="204"/>
      <c r="CA1235" s="204"/>
      <c r="CB1235" s="205"/>
      <c r="CC1235" s="973"/>
      <c r="CD1235" s="973">
        <f>CD1234</f>
        <v>0</v>
      </c>
      <c r="CE1235" s="11"/>
      <c r="CF1235" s="11"/>
      <c r="CG1235" s="11"/>
      <c r="CH1235" s="11"/>
      <c r="CI1235" s="11"/>
      <c r="CJ1235" s="11"/>
      <c r="CK1235" s="11"/>
      <c r="CL1235" s="11"/>
      <c r="CM1235" s="11"/>
    </row>
    <row r="1236" spans="1:91" ht="24.75" customHeight="1">
      <c r="A1236" s="949" t="str">
        <f>IF(E1236&gt;0,"Wypełnione","")</f>
        <v/>
      </c>
      <c r="B1236" s="57"/>
      <c r="C1236" s="2050">
        <f>'Og s3a'!C1945</f>
        <v>0</v>
      </c>
      <c r="D1236" s="2052">
        <f>'Og s3a'!E1945</f>
        <v>0</v>
      </c>
      <c r="E1236" s="2050">
        <f>'Og s3a'!F1945</f>
        <v>0</v>
      </c>
      <c r="F1236" s="2771"/>
      <c r="G1236" s="448">
        <f>T1236</f>
        <v>0</v>
      </c>
      <c r="H1236" s="2773">
        <f>U1236</f>
        <v>0</v>
      </c>
      <c r="I1236" s="451"/>
      <c r="J1236" s="2775"/>
      <c r="K1236" s="451"/>
      <c r="L1236" s="2775"/>
      <c r="M1236" s="451"/>
      <c r="N1236" s="2775"/>
      <c r="O1236" s="451"/>
      <c r="P1236" s="2775"/>
      <c r="Q1236" s="11"/>
      <c r="R1236" s="11"/>
      <c r="S1236" s="396">
        <f>'Og s3a'!G1945</f>
        <v>0</v>
      </c>
      <c r="T1236" s="398">
        <f>'Og s3a'!D1945</f>
        <v>0</v>
      </c>
      <c r="U1236" s="444">
        <f>Import!N1934</f>
        <v>0</v>
      </c>
      <c r="V1236" s="11"/>
      <c r="W1236" s="306"/>
      <c r="X1236" s="306"/>
      <c r="Y1236" s="306"/>
      <c r="Z1236" s="970">
        <f>IF(F1236=AF$7,1,0)</f>
        <v>0</v>
      </c>
      <c r="AA1236" s="970">
        <f>Z1236*D1236</f>
        <v>0</v>
      </c>
      <c r="AB1236" s="978">
        <f>IF($Z1236=0,0,IF(AF1236+AH1236+AJ1236&gt;0,$AA1236,0))</f>
        <v>0</v>
      </c>
      <c r="AC1236" s="980">
        <f>IF($Z1236=0,0,IF(AND(AB1236=0,G1237&gt;0),$AA1236,0))</f>
        <v>0</v>
      </c>
      <c r="AD1236" s="969">
        <f>AA1236-AB1236-AC1236</f>
        <v>0</v>
      </c>
      <c r="AE1236" s="204">
        <f t="shared" si="350"/>
        <v>0</v>
      </c>
      <c r="AF1236" s="204">
        <f t="shared" si="350"/>
        <v>0</v>
      </c>
      <c r="AG1236" s="204">
        <f t="shared" si="350"/>
        <v>0</v>
      </c>
      <c r="AH1236" s="204">
        <f t="shared" si="350"/>
        <v>0</v>
      </c>
      <c r="AI1236" s="922">
        <f t="shared" si="350"/>
        <v>0</v>
      </c>
      <c r="AJ1236" s="205">
        <f t="shared" si="350"/>
        <v>0</v>
      </c>
      <c r="AK1236" s="973">
        <f>IF($Z1236=1,0,IF(AND($Z1236=0,AF1236&gt;0),1,IF(AND($Z1236=0,AH1236&gt;0),1,IF(AND($Z1236=0,AJ1236&gt;0),1,0))))</f>
        <v>0</v>
      </c>
      <c r="AL1236" s="973">
        <f>IF($Z1236=0,0,IF(AND($Z1236=1,AE1236&gt;0),1,IF(AND($Z1236=1,AG1236&gt;0),1,IF(AND($Z1236=1,AI1236&gt;0),1,0))))</f>
        <v>0</v>
      </c>
      <c r="AM1236" s="978">
        <f>IF($Z1236=0,0,IF(AQ1236+AS1236+AU1236&gt;0,$AA1236,0))</f>
        <v>0</v>
      </c>
      <c r="AN1236" s="980">
        <f>IF($Z1236=0,0,IF(AND(AM1236=0,I1237&gt;0),$AA1236,0))</f>
        <v>0</v>
      </c>
      <c r="AO1236" s="969">
        <f>$AA1236-AM1236-AN1236</f>
        <v>0</v>
      </c>
      <c r="AP1236" s="204">
        <f t="shared" si="351"/>
        <v>0</v>
      </c>
      <c r="AQ1236" s="204">
        <f t="shared" si="351"/>
        <v>0</v>
      </c>
      <c r="AR1236" s="204">
        <f t="shared" si="351"/>
        <v>0</v>
      </c>
      <c r="AS1236" s="204">
        <f t="shared" si="351"/>
        <v>0</v>
      </c>
      <c r="AT1236" s="204">
        <f t="shared" si="351"/>
        <v>0</v>
      </c>
      <c r="AU1236" s="205">
        <f t="shared" si="351"/>
        <v>0</v>
      </c>
      <c r="AV1236" s="973">
        <f>IF($Z1236=1,0,IF(AND($Z1236=0,AQ1236&gt;0),1,IF(AND($Z1236=0,AS1236&gt;0),1,IF(AND($Z1236=0,AU1236&gt;0),1,0))))</f>
        <v>0</v>
      </c>
      <c r="AW1236" s="973">
        <f>IF($Z1236=0,0,IF(AND($Z1236=1,AP1236&gt;0),1,IF(AND($Z1236=1,AR1236&gt;0),1,IF(AND($Z1236=1,AT1236&gt;0),1,0))))</f>
        <v>0</v>
      </c>
      <c r="AX1236" s="978">
        <f>IF($Z1236=0,0,IF(BB1236+BD1236+BF1236&gt;0,$AA1236,0))</f>
        <v>0</v>
      </c>
      <c r="AY1236" s="980">
        <f>IF($Z1236=0,0,IF(AND(AX1236=0,K1237&gt;0),$AA1236,0))</f>
        <v>0</v>
      </c>
      <c r="AZ1236" s="969">
        <f>$AA1236-AX1236-AY1236</f>
        <v>0</v>
      </c>
      <c r="BA1236" s="204">
        <f t="shared" si="352"/>
        <v>0</v>
      </c>
      <c r="BB1236" s="204">
        <f t="shared" si="352"/>
        <v>0</v>
      </c>
      <c r="BC1236" s="204">
        <f t="shared" si="352"/>
        <v>0</v>
      </c>
      <c r="BD1236" s="204">
        <f t="shared" si="352"/>
        <v>0</v>
      </c>
      <c r="BE1236" s="204">
        <f t="shared" si="352"/>
        <v>0</v>
      </c>
      <c r="BF1236" s="205">
        <f t="shared" si="352"/>
        <v>0</v>
      </c>
      <c r="BG1236" s="973">
        <f>IF($Z1236=1,0,IF(AND($Z1236=0,BB1236&gt;0),1,IF(AND($Z1236=0,BD1236&gt;0),1,IF(AND($Z1236=0,BF1236&gt;0),1,0))))</f>
        <v>0</v>
      </c>
      <c r="BH1236" s="973">
        <f>IF($Z1236=0,0,IF(AND($Z1236=1,BA1236&gt;0),1,IF(AND($Z1236=1,BC1236&gt;0),1,IF(AND($Z1236=1,BE1236&gt;0),1,0))))</f>
        <v>0</v>
      </c>
      <c r="BI1236" s="978">
        <f>IF($Z1236=0,0,IF(BM1236+BO1236+BQ1236&gt;0,$AA1236,0))</f>
        <v>0</v>
      </c>
      <c r="BJ1236" s="980">
        <f>IF($Z1236=0,0,IF(AND(BI1236=0,M1237&gt;0),$AA1236,0))</f>
        <v>0</v>
      </c>
      <c r="BK1236" s="969">
        <f>$AA1236-BI1236-BJ1236</f>
        <v>0</v>
      </c>
      <c r="BL1236" s="204">
        <f t="shared" si="353"/>
        <v>0</v>
      </c>
      <c r="BM1236" s="204">
        <f t="shared" si="353"/>
        <v>0</v>
      </c>
      <c r="BN1236" s="204">
        <f t="shared" si="353"/>
        <v>0</v>
      </c>
      <c r="BO1236" s="204">
        <f t="shared" si="353"/>
        <v>0</v>
      </c>
      <c r="BP1236" s="204">
        <f t="shared" si="353"/>
        <v>0</v>
      </c>
      <c r="BQ1236" s="205">
        <f t="shared" si="353"/>
        <v>0</v>
      </c>
      <c r="BR1236" s="973">
        <f>IF($Z1236=1,0,IF(AND($Z1236=0,BM1236&gt;0),1,IF(AND($Z1236=0,BO1236&gt;0),1,IF(AND($Z1236=0,BQ1236&gt;0),1,0))))</f>
        <v>0</v>
      </c>
      <c r="BS1236" s="973">
        <f>IF($Z1236=0,0,IF(AND($Z1236=1,BL1236&gt;0),1,IF(AND($Z1236=1,BN1236&gt;0),1,IF(AND($Z1236=1,BP1236&gt;0),1,0))))</f>
        <v>0</v>
      </c>
      <c r="BT1236" s="978">
        <f>IF($Z1236=0,0,IF(BX1236+BZ1236+CB1236&gt;0,$AA1236,0))</f>
        <v>0</v>
      </c>
      <c r="BU1236" s="980">
        <f>IF($Z1236=0,0,IF(AND(BT1236=0,O1237&gt;0),$AA1236,0))</f>
        <v>0</v>
      </c>
      <c r="BV1236" s="969">
        <f>$AA1236-BT1236-BU1236</f>
        <v>0</v>
      </c>
      <c r="BW1236" s="204">
        <f t="shared" si="354"/>
        <v>0</v>
      </c>
      <c r="BX1236" s="204">
        <f t="shared" si="354"/>
        <v>0</v>
      </c>
      <c r="BY1236" s="204">
        <f t="shared" si="354"/>
        <v>0</v>
      </c>
      <c r="BZ1236" s="204">
        <f t="shared" si="354"/>
        <v>0</v>
      </c>
      <c r="CA1236" s="204">
        <f t="shared" si="354"/>
        <v>0</v>
      </c>
      <c r="CB1236" s="205">
        <f t="shared" si="354"/>
        <v>0</v>
      </c>
      <c r="CC1236" s="973">
        <f>IF($Z1236=1,0,IF(AND($Z1236=0,BX1236&gt;0),1,IF(AND($Z1236=0,BZ1236&gt;0),1,IF(AND($Z1236=0,CB1236&gt;0),1,0))))</f>
        <v>0</v>
      </c>
      <c r="CD1236" s="973">
        <f>IF($Z1236=0,0,IF(AND($Z1236=1,BW1236&gt;0),1,IF(AND($Z1236=1,BY1236&gt;0),1,IF(AND($Z1236=1,CA1236&gt;0),1,0))))</f>
        <v>0</v>
      </c>
      <c r="CE1236" s="11"/>
      <c r="CF1236" s="11"/>
      <c r="CG1236" s="11"/>
      <c r="CH1236" s="11"/>
      <c r="CI1236" s="11"/>
      <c r="CJ1236" s="11"/>
      <c r="CK1236" s="11"/>
      <c r="CL1236" s="11"/>
      <c r="CM1236" s="11"/>
    </row>
    <row r="1237" spans="1:91" ht="14.25" customHeight="1">
      <c r="A1237" s="950" t="str">
        <f>A1236</f>
        <v/>
      </c>
      <c r="B1237" s="57"/>
      <c r="C1237" s="2051"/>
      <c r="D1237" s="2053"/>
      <c r="E1237" s="2051"/>
      <c r="F1237" s="2772"/>
      <c r="G1237" s="1121">
        <f>Import!Q1934</f>
        <v>0</v>
      </c>
      <c r="H1237" s="2774"/>
      <c r="I1237" s="450"/>
      <c r="J1237" s="2775"/>
      <c r="K1237" s="450"/>
      <c r="L1237" s="2775"/>
      <c r="M1237" s="450"/>
      <c r="N1237" s="2775"/>
      <c r="O1237" s="450"/>
      <c r="P1237" s="2775"/>
      <c r="Q1237" s="11"/>
      <c r="R1237" s="11"/>
      <c r="S1237" s="397"/>
      <c r="T1237" s="419"/>
      <c r="U1237" s="444">
        <f>Import!N1935</f>
        <v>0</v>
      </c>
      <c r="V1237" s="11"/>
      <c r="W1237" s="306"/>
      <c r="X1237" s="306"/>
      <c r="Y1237" s="306"/>
      <c r="Z1237" s="11"/>
      <c r="AE1237" s="204"/>
      <c r="AF1237" s="204"/>
      <c r="AG1237" s="204"/>
      <c r="AH1237" s="204"/>
      <c r="AI1237" s="922"/>
      <c r="AJ1237" s="205"/>
      <c r="AK1237" s="973"/>
      <c r="AL1237" s="973">
        <f>AL1236</f>
        <v>0</v>
      </c>
      <c r="AP1237" s="204"/>
      <c r="AQ1237" s="204"/>
      <c r="AR1237" s="204"/>
      <c r="AS1237" s="204"/>
      <c r="AT1237" s="204"/>
      <c r="AU1237" s="205"/>
      <c r="AV1237" s="973"/>
      <c r="AW1237" s="973">
        <f>AW1236</f>
        <v>0</v>
      </c>
      <c r="BA1237" s="204"/>
      <c r="BB1237" s="204"/>
      <c r="BC1237" s="204"/>
      <c r="BD1237" s="204"/>
      <c r="BE1237" s="204"/>
      <c r="BF1237" s="205"/>
      <c r="BG1237" s="973"/>
      <c r="BH1237" s="973">
        <f>BH1236</f>
        <v>0</v>
      </c>
      <c r="BL1237" s="204"/>
      <c r="BM1237" s="204"/>
      <c r="BN1237" s="204"/>
      <c r="BO1237" s="204"/>
      <c r="BP1237" s="204"/>
      <c r="BQ1237" s="205"/>
      <c r="BR1237" s="973"/>
      <c r="BS1237" s="973">
        <f>BS1236</f>
        <v>0</v>
      </c>
      <c r="BW1237" s="204"/>
      <c r="BX1237" s="204"/>
      <c r="BY1237" s="204"/>
      <c r="BZ1237" s="204"/>
      <c r="CA1237" s="204"/>
      <c r="CB1237" s="205"/>
      <c r="CC1237" s="973"/>
      <c r="CD1237" s="973">
        <f>CD1236</f>
        <v>0</v>
      </c>
      <c r="CE1237" s="11"/>
      <c r="CF1237" s="11"/>
      <c r="CG1237" s="11"/>
      <c r="CH1237" s="11"/>
      <c r="CI1237" s="11"/>
      <c r="CJ1237" s="11"/>
      <c r="CK1237" s="11"/>
      <c r="CL1237" s="11"/>
      <c r="CM1237" s="11"/>
    </row>
    <row r="1238" spans="1:91" ht="24.75" customHeight="1">
      <c r="A1238" s="949" t="str">
        <f>IF(E1238&gt;0,"Wypełnione","")</f>
        <v/>
      </c>
      <c r="B1238" s="57"/>
      <c r="C1238" s="2050">
        <f>'Og s3a'!C1947</f>
        <v>0</v>
      </c>
      <c r="D1238" s="2052">
        <f>'Og s3a'!E1947</f>
        <v>0</v>
      </c>
      <c r="E1238" s="2050">
        <f>'Og s3a'!F1947</f>
        <v>0</v>
      </c>
      <c r="F1238" s="2771"/>
      <c r="G1238" s="448">
        <f>T1238</f>
        <v>0</v>
      </c>
      <c r="H1238" s="2773">
        <f>U1238</f>
        <v>0</v>
      </c>
      <c r="I1238" s="451"/>
      <c r="J1238" s="2775"/>
      <c r="K1238" s="451"/>
      <c r="L1238" s="2775"/>
      <c r="M1238" s="451"/>
      <c r="N1238" s="2775"/>
      <c r="O1238" s="451"/>
      <c r="P1238" s="2775"/>
      <c r="Q1238" s="11"/>
      <c r="R1238" s="11"/>
      <c r="S1238" s="396">
        <f>'Og s3a'!G1947</f>
        <v>0</v>
      </c>
      <c r="T1238" s="398">
        <f>'Og s3a'!D1947</f>
        <v>0</v>
      </c>
      <c r="U1238" s="444">
        <f>Import!N1936</f>
        <v>0</v>
      </c>
      <c r="V1238" s="11"/>
      <c r="W1238" s="306"/>
      <c r="X1238" s="306"/>
      <c r="Y1238" s="306"/>
      <c r="Z1238" s="970">
        <f>IF(F1238=AF$7,1,0)</f>
        <v>0</v>
      </c>
      <c r="AA1238" s="970">
        <f>Z1238*D1238</f>
        <v>0</v>
      </c>
      <c r="AB1238" s="978">
        <f>IF($Z1238=0,0,IF(AF1238+AH1238+AJ1238&gt;0,$AA1238,0))</f>
        <v>0</v>
      </c>
      <c r="AC1238" s="980">
        <f>IF($Z1238=0,0,IF(AND(AB1238=0,G1239&gt;0),$AA1238,0))</f>
        <v>0</v>
      </c>
      <c r="AD1238" s="969">
        <f>AA1238-AB1238-AC1238</f>
        <v>0</v>
      </c>
      <c r="AE1238" s="204">
        <f t="shared" si="350"/>
        <v>0</v>
      </c>
      <c r="AF1238" s="204">
        <f t="shared" si="350"/>
        <v>0</v>
      </c>
      <c r="AG1238" s="204">
        <f t="shared" si="350"/>
        <v>0</v>
      </c>
      <c r="AH1238" s="204">
        <f t="shared" si="350"/>
        <v>0</v>
      </c>
      <c r="AI1238" s="922">
        <f t="shared" si="350"/>
        <v>0</v>
      </c>
      <c r="AJ1238" s="205">
        <f t="shared" si="350"/>
        <v>0</v>
      </c>
      <c r="AK1238" s="973">
        <f>IF($Z1238=1,0,IF(AND($Z1238=0,AF1238&gt;0),1,IF(AND($Z1238=0,AH1238&gt;0),1,IF(AND($Z1238=0,AJ1238&gt;0),1,0))))</f>
        <v>0</v>
      </c>
      <c r="AL1238" s="973">
        <f>IF($Z1238=0,0,IF(AND($Z1238=1,AE1238&gt;0),1,IF(AND($Z1238=1,AG1238&gt;0),1,IF(AND($Z1238=1,AI1238&gt;0),1,0))))</f>
        <v>0</v>
      </c>
      <c r="AM1238" s="978">
        <f>IF($Z1238=0,0,IF(AQ1238+AS1238+AU1238&gt;0,$AA1238,0))</f>
        <v>0</v>
      </c>
      <c r="AN1238" s="980">
        <f>IF($Z1238=0,0,IF(AND(AM1238=0,I1239&gt;0),$AA1238,0))</f>
        <v>0</v>
      </c>
      <c r="AO1238" s="969">
        <f>$AA1238-AM1238-AN1238</f>
        <v>0</v>
      </c>
      <c r="AP1238" s="204">
        <f t="shared" si="351"/>
        <v>0</v>
      </c>
      <c r="AQ1238" s="204">
        <f t="shared" si="351"/>
        <v>0</v>
      </c>
      <c r="AR1238" s="204">
        <f t="shared" si="351"/>
        <v>0</v>
      </c>
      <c r="AS1238" s="204">
        <f t="shared" si="351"/>
        <v>0</v>
      </c>
      <c r="AT1238" s="204">
        <f t="shared" si="351"/>
        <v>0</v>
      </c>
      <c r="AU1238" s="205">
        <f t="shared" si="351"/>
        <v>0</v>
      </c>
      <c r="AV1238" s="973">
        <f>IF($Z1238=1,0,IF(AND($Z1238=0,AQ1238&gt;0),1,IF(AND($Z1238=0,AS1238&gt;0),1,IF(AND($Z1238=0,AU1238&gt;0),1,0))))</f>
        <v>0</v>
      </c>
      <c r="AW1238" s="973">
        <f>IF($Z1238=0,0,IF(AND($Z1238=1,AP1238&gt;0),1,IF(AND($Z1238=1,AR1238&gt;0),1,IF(AND($Z1238=1,AT1238&gt;0),1,0))))</f>
        <v>0</v>
      </c>
      <c r="AX1238" s="978">
        <f>IF($Z1238=0,0,IF(BB1238+BD1238+BF1238&gt;0,$AA1238,0))</f>
        <v>0</v>
      </c>
      <c r="AY1238" s="980">
        <f>IF($Z1238=0,0,IF(AND(AX1238=0,K1239&gt;0),$AA1238,0))</f>
        <v>0</v>
      </c>
      <c r="AZ1238" s="969">
        <f>$AA1238-AX1238-AY1238</f>
        <v>0</v>
      </c>
      <c r="BA1238" s="204">
        <f t="shared" si="352"/>
        <v>0</v>
      </c>
      <c r="BB1238" s="204">
        <f t="shared" si="352"/>
        <v>0</v>
      </c>
      <c r="BC1238" s="204">
        <f t="shared" si="352"/>
        <v>0</v>
      </c>
      <c r="BD1238" s="204">
        <f t="shared" si="352"/>
        <v>0</v>
      </c>
      <c r="BE1238" s="204">
        <f t="shared" si="352"/>
        <v>0</v>
      </c>
      <c r="BF1238" s="205">
        <f t="shared" si="352"/>
        <v>0</v>
      </c>
      <c r="BG1238" s="973">
        <f>IF($Z1238=1,0,IF(AND($Z1238=0,BB1238&gt;0),1,IF(AND($Z1238=0,BD1238&gt;0),1,IF(AND($Z1238=0,BF1238&gt;0),1,0))))</f>
        <v>0</v>
      </c>
      <c r="BH1238" s="973">
        <f>IF($Z1238=0,0,IF(AND($Z1238=1,BA1238&gt;0),1,IF(AND($Z1238=1,BC1238&gt;0),1,IF(AND($Z1238=1,BE1238&gt;0),1,0))))</f>
        <v>0</v>
      </c>
      <c r="BI1238" s="978">
        <f>IF($Z1238=0,0,IF(BM1238+BO1238+BQ1238&gt;0,$AA1238,0))</f>
        <v>0</v>
      </c>
      <c r="BJ1238" s="980">
        <f>IF($Z1238=0,0,IF(AND(BI1238=0,M1239&gt;0),$AA1238,0))</f>
        <v>0</v>
      </c>
      <c r="BK1238" s="969">
        <f>$AA1238-BI1238-BJ1238</f>
        <v>0</v>
      </c>
      <c r="BL1238" s="204">
        <f t="shared" si="353"/>
        <v>0</v>
      </c>
      <c r="BM1238" s="204">
        <f t="shared" si="353"/>
        <v>0</v>
      </c>
      <c r="BN1238" s="204">
        <f t="shared" si="353"/>
        <v>0</v>
      </c>
      <c r="BO1238" s="204">
        <f t="shared" si="353"/>
        <v>0</v>
      </c>
      <c r="BP1238" s="204">
        <f t="shared" si="353"/>
        <v>0</v>
      </c>
      <c r="BQ1238" s="205">
        <f t="shared" si="353"/>
        <v>0</v>
      </c>
      <c r="BR1238" s="973">
        <f>IF($Z1238=1,0,IF(AND($Z1238=0,BM1238&gt;0),1,IF(AND($Z1238=0,BO1238&gt;0),1,IF(AND($Z1238=0,BQ1238&gt;0),1,0))))</f>
        <v>0</v>
      </c>
      <c r="BS1238" s="973">
        <f>IF($Z1238=0,0,IF(AND($Z1238=1,BL1238&gt;0),1,IF(AND($Z1238=1,BN1238&gt;0),1,IF(AND($Z1238=1,BP1238&gt;0),1,0))))</f>
        <v>0</v>
      </c>
      <c r="BT1238" s="978">
        <f>IF($Z1238=0,0,IF(BX1238+BZ1238+CB1238&gt;0,$AA1238,0))</f>
        <v>0</v>
      </c>
      <c r="BU1238" s="980">
        <f>IF($Z1238=0,0,IF(AND(BT1238=0,O1239&gt;0),$AA1238,0))</f>
        <v>0</v>
      </c>
      <c r="BV1238" s="969">
        <f>$AA1238-BT1238-BU1238</f>
        <v>0</v>
      </c>
      <c r="BW1238" s="204">
        <f t="shared" si="354"/>
        <v>0</v>
      </c>
      <c r="BX1238" s="204">
        <f t="shared" si="354"/>
        <v>0</v>
      </c>
      <c r="BY1238" s="204">
        <f t="shared" si="354"/>
        <v>0</v>
      </c>
      <c r="BZ1238" s="204">
        <f t="shared" si="354"/>
        <v>0</v>
      </c>
      <c r="CA1238" s="204">
        <f t="shared" si="354"/>
        <v>0</v>
      </c>
      <c r="CB1238" s="205">
        <f t="shared" si="354"/>
        <v>0</v>
      </c>
      <c r="CC1238" s="973">
        <f>IF($Z1238=1,0,IF(AND($Z1238=0,BX1238&gt;0),1,IF(AND($Z1238=0,BZ1238&gt;0),1,IF(AND($Z1238=0,CB1238&gt;0),1,0))))</f>
        <v>0</v>
      </c>
      <c r="CD1238" s="973">
        <f>IF($Z1238=0,0,IF(AND($Z1238=1,BW1238&gt;0),1,IF(AND($Z1238=1,BY1238&gt;0),1,IF(AND($Z1238=1,CA1238&gt;0),1,0))))</f>
        <v>0</v>
      </c>
      <c r="CE1238" s="11"/>
      <c r="CF1238" s="11"/>
      <c r="CG1238" s="11"/>
      <c r="CH1238" s="11"/>
      <c r="CI1238" s="11"/>
      <c r="CJ1238" s="11"/>
      <c r="CK1238" s="11"/>
      <c r="CL1238" s="11"/>
      <c r="CM1238" s="11"/>
    </row>
    <row r="1239" spans="1:91" ht="14.25" customHeight="1">
      <c r="A1239" s="950" t="str">
        <f>A1238</f>
        <v/>
      </c>
      <c r="B1239" s="57"/>
      <c r="C1239" s="2051"/>
      <c r="D1239" s="2053"/>
      <c r="E1239" s="2051"/>
      <c r="F1239" s="2772"/>
      <c r="G1239" s="1121">
        <f>Import!Q1936</f>
        <v>0</v>
      </c>
      <c r="H1239" s="2774"/>
      <c r="I1239" s="450"/>
      <c r="J1239" s="2775"/>
      <c r="K1239" s="450"/>
      <c r="L1239" s="2775"/>
      <c r="M1239" s="450"/>
      <c r="N1239" s="2775"/>
      <c r="O1239" s="450"/>
      <c r="P1239" s="2775"/>
      <c r="Q1239" s="11"/>
      <c r="R1239" s="11"/>
      <c r="S1239" s="397"/>
      <c r="T1239" s="419"/>
      <c r="U1239" s="444">
        <f>Import!N1937</f>
        <v>0</v>
      </c>
      <c r="V1239" s="11"/>
      <c r="W1239" s="306"/>
      <c r="X1239" s="306"/>
      <c r="Y1239" s="306"/>
      <c r="Z1239" s="11"/>
      <c r="AE1239" s="204"/>
      <c r="AF1239" s="204"/>
      <c r="AG1239" s="204"/>
      <c r="AH1239" s="204"/>
      <c r="AI1239" s="922"/>
      <c r="AJ1239" s="205"/>
      <c r="AK1239" s="973"/>
      <c r="AL1239" s="973">
        <f>AL1238</f>
        <v>0</v>
      </c>
      <c r="AP1239" s="204"/>
      <c r="AQ1239" s="204"/>
      <c r="AR1239" s="204"/>
      <c r="AS1239" s="204"/>
      <c r="AT1239" s="204"/>
      <c r="AU1239" s="205"/>
      <c r="AV1239" s="973"/>
      <c r="AW1239" s="973">
        <f>AW1238</f>
        <v>0</v>
      </c>
      <c r="BA1239" s="204"/>
      <c r="BB1239" s="204"/>
      <c r="BC1239" s="204"/>
      <c r="BD1239" s="204"/>
      <c r="BE1239" s="204"/>
      <c r="BF1239" s="205"/>
      <c r="BG1239" s="973"/>
      <c r="BH1239" s="973">
        <f>BH1238</f>
        <v>0</v>
      </c>
      <c r="BL1239" s="204"/>
      <c r="BM1239" s="204"/>
      <c r="BN1239" s="204"/>
      <c r="BO1239" s="204"/>
      <c r="BP1239" s="204"/>
      <c r="BQ1239" s="205"/>
      <c r="BR1239" s="973"/>
      <c r="BS1239" s="973">
        <f>BS1238</f>
        <v>0</v>
      </c>
      <c r="BW1239" s="204"/>
      <c r="BX1239" s="204"/>
      <c r="BY1239" s="204"/>
      <c r="BZ1239" s="204"/>
      <c r="CA1239" s="204"/>
      <c r="CB1239" s="205"/>
      <c r="CC1239" s="973"/>
      <c r="CD1239" s="973">
        <f>CD1238</f>
        <v>0</v>
      </c>
      <c r="CE1239" s="11"/>
      <c r="CF1239" s="11"/>
      <c r="CG1239" s="11"/>
      <c r="CH1239" s="11"/>
      <c r="CI1239" s="11"/>
      <c r="CJ1239" s="11"/>
      <c r="CK1239" s="11"/>
      <c r="CL1239" s="11"/>
      <c r="CM1239" s="11"/>
    </row>
    <row r="1240" spans="1:91" ht="24.75" customHeight="1">
      <c r="A1240" s="949" t="str">
        <f>IF(E1240&gt;0,"Wypełnione","")</f>
        <v/>
      </c>
      <c r="B1240" s="57"/>
      <c r="C1240" s="2050">
        <f>'Og s3a'!C1949</f>
        <v>0</v>
      </c>
      <c r="D1240" s="2052">
        <f>'Og s3a'!E1949</f>
        <v>0</v>
      </c>
      <c r="E1240" s="2050">
        <f>'Og s3a'!F1949</f>
        <v>0</v>
      </c>
      <c r="F1240" s="2771"/>
      <c r="G1240" s="448">
        <f>T1240</f>
        <v>0</v>
      </c>
      <c r="H1240" s="2773">
        <f>U1240</f>
        <v>0</v>
      </c>
      <c r="I1240" s="451"/>
      <c r="J1240" s="2775"/>
      <c r="K1240" s="451"/>
      <c r="L1240" s="2775"/>
      <c r="M1240" s="451"/>
      <c r="N1240" s="2775"/>
      <c r="O1240" s="451"/>
      <c r="P1240" s="2775"/>
      <c r="Q1240" s="11"/>
      <c r="R1240" s="11"/>
      <c r="S1240" s="396">
        <f>'Og s3a'!G1949</f>
        <v>0</v>
      </c>
      <c r="T1240" s="398">
        <f>'Og s3a'!D1949</f>
        <v>0</v>
      </c>
      <c r="U1240" s="444">
        <f>Import!N1938</f>
        <v>0</v>
      </c>
      <c r="V1240" s="11"/>
      <c r="W1240" s="306"/>
      <c r="X1240" s="306"/>
      <c r="Y1240" s="306"/>
      <c r="Z1240" s="970">
        <f>IF(F1240=AF$7,1,0)</f>
        <v>0</v>
      </c>
      <c r="AA1240" s="970">
        <f>Z1240*D1240</f>
        <v>0</v>
      </c>
      <c r="AB1240" s="978">
        <f>IF($Z1240=0,0,IF(AF1240+AH1240+AJ1240&gt;0,$AA1240,0))</f>
        <v>0</v>
      </c>
      <c r="AC1240" s="980">
        <f>IF($Z1240=0,0,IF(AND(AB1240=0,G1241&gt;0),$AA1240,0))</f>
        <v>0</v>
      </c>
      <c r="AD1240" s="969">
        <f>AA1240-AB1240-AC1240</f>
        <v>0</v>
      </c>
      <c r="AE1240" s="204">
        <f t="shared" si="350"/>
        <v>0</v>
      </c>
      <c r="AF1240" s="204">
        <f t="shared" si="350"/>
        <v>0</v>
      </c>
      <c r="AG1240" s="204">
        <f t="shared" si="350"/>
        <v>0</v>
      </c>
      <c r="AH1240" s="204">
        <f t="shared" si="350"/>
        <v>0</v>
      </c>
      <c r="AI1240" s="922">
        <f t="shared" si="350"/>
        <v>0</v>
      </c>
      <c r="AJ1240" s="205">
        <f t="shared" si="350"/>
        <v>0</v>
      </c>
      <c r="AK1240" s="973">
        <f>IF($Z1240=1,0,IF(AND($Z1240=0,AF1240&gt;0),1,IF(AND($Z1240=0,AH1240&gt;0),1,IF(AND($Z1240=0,AJ1240&gt;0),1,0))))</f>
        <v>0</v>
      </c>
      <c r="AL1240" s="973">
        <f>IF($Z1240=0,0,IF(AND($Z1240=1,AE1240&gt;0),1,IF(AND($Z1240=1,AG1240&gt;0),1,IF(AND($Z1240=1,AI1240&gt;0),1,0))))</f>
        <v>0</v>
      </c>
      <c r="AM1240" s="978">
        <f>IF($Z1240=0,0,IF(AQ1240+AS1240+AU1240&gt;0,$AA1240,0))</f>
        <v>0</v>
      </c>
      <c r="AN1240" s="980">
        <f>IF($Z1240=0,0,IF(AND(AM1240=0,I1241&gt;0),$AA1240,0))</f>
        <v>0</v>
      </c>
      <c r="AO1240" s="969">
        <f>$AA1240-AM1240-AN1240</f>
        <v>0</v>
      </c>
      <c r="AP1240" s="204">
        <f t="shared" si="351"/>
        <v>0</v>
      </c>
      <c r="AQ1240" s="204">
        <f t="shared" si="351"/>
        <v>0</v>
      </c>
      <c r="AR1240" s="204">
        <f t="shared" si="351"/>
        <v>0</v>
      </c>
      <c r="AS1240" s="204">
        <f t="shared" si="351"/>
        <v>0</v>
      </c>
      <c r="AT1240" s="204">
        <f t="shared" si="351"/>
        <v>0</v>
      </c>
      <c r="AU1240" s="205">
        <f t="shared" si="351"/>
        <v>0</v>
      </c>
      <c r="AV1240" s="973">
        <f>IF($Z1240=1,0,IF(AND($Z1240=0,AQ1240&gt;0),1,IF(AND($Z1240=0,AS1240&gt;0),1,IF(AND($Z1240=0,AU1240&gt;0),1,0))))</f>
        <v>0</v>
      </c>
      <c r="AW1240" s="973">
        <f>IF($Z1240=0,0,IF(AND($Z1240=1,AP1240&gt;0),1,IF(AND($Z1240=1,AR1240&gt;0),1,IF(AND($Z1240=1,AT1240&gt;0),1,0))))</f>
        <v>0</v>
      </c>
      <c r="AX1240" s="978">
        <f>IF($Z1240=0,0,IF(BB1240+BD1240+BF1240&gt;0,$AA1240,0))</f>
        <v>0</v>
      </c>
      <c r="AY1240" s="980">
        <f>IF($Z1240=0,0,IF(AND(AX1240=0,K1241&gt;0),$AA1240,0))</f>
        <v>0</v>
      </c>
      <c r="AZ1240" s="969">
        <f>$AA1240-AX1240-AY1240</f>
        <v>0</v>
      </c>
      <c r="BA1240" s="204">
        <f t="shared" si="352"/>
        <v>0</v>
      </c>
      <c r="BB1240" s="204">
        <f t="shared" si="352"/>
        <v>0</v>
      </c>
      <c r="BC1240" s="204">
        <f t="shared" si="352"/>
        <v>0</v>
      </c>
      <c r="BD1240" s="204">
        <f t="shared" si="352"/>
        <v>0</v>
      </c>
      <c r="BE1240" s="204">
        <f t="shared" si="352"/>
        <v>0</v>
      </c>
      <c r="BF1240" s="205">
        <f t="shared" si="352"/>
        <v>0</v>
      </c>
      <c r="BG1240" s="973">
        <f>IF($Z1240=1,0,IF(AND($Z1240=0,BB1240&gt;0),1,IF(AND($Z1240=0,BD1240&gt;0),1,IF(AND($Z1240=0,BF1240&gt;0),1,0))))</f>
        <v>0</v>
      </c>
      <c r="BH1240" s="973">
        <f>IF($Z1240=0,0,IF(AND($Z1240=1,BA1240&gt;0),1,IF(AND($Z1240=1,BC1240&gt;0),1,IF(AND($Z1240=1,BE1240&gt;0),1,0))))</f>
        <v>0</v>
      </c>
      <c r="BI1240" s="978">
        <f>IF($Z1240=0,0,IF(BM1240+BO1240+BQ1240&gt;0,$AA1240,0))</f>
        <v>0</v>
      </c>
      <c r="BJ1240" s="980">
        <f>IF($Z1240=0,0,IF(AND(BI1240=0,M1241&gt;0),$AA1240,0))</f>
        <v>0</v>
      </c>
      <c r="BK1240" s="969">
        <f>$AA1240-BI1240-BJ1240</f>
        <v>0</v>
      </c>
      <c r="BL1240" s="204">
        <f t="shared" si="353"/>
        <v>0</v>
      </c>
      <c r="BM1240" s="204">
        <f t="shared" si="353"/>
        <v>0</v>
      </c>
      <c r="BN1240" s="204">
        <f t="shared" si="353"/>
        <v>0</v>
      </c>
      <c r="BO1240" s="204">
        <f t="shared" si="353"/>
        <v>0</v>
      </c>
      <c r="BP1240" s="204">
        <f t="shared" si="353"/>
        <v>0</v>
      </c>
      <c r="BQ1240" s="205">
        <f t="shared" si="353"/>
        <v>0</v>
      </c>
      <c r="BR1240" s="973">
        <f>IF($Z1240=1,0,IF(AND($Z1240=0,BM1240&gt;0),1,IF(AND($Z1240=0,BO1240&gt;0),1,IF(AND($Z1240=0,BQ1240&gt;0),1,0))))</f>
        <v>0</v>
      </c>
      <c r="BS1240" s="973">
        <f>IF($Z1240=0,0,IF(AND($Z1240=1,BL1240&gt;0),1,IF(AND($Z1240=1,BN1240&gt;0),1,IF(AND($Z1240=1,BP1240&gt;0),1,0))))</f>
        <v>0</v>
      </c>
      <c r="BT1240" s="978">
        <f>IF($Z1240=0,0,IF(BX1240+BZ1240+CB1240&gt;0,$AA1240,0))</f>
        <v>0</v>
      </c>
      <c r="BU1240" s="980">
        <f>IF($Z1240=0,0,IF(AND(BT1240=0,O1241&gt;0),$AA1240,0))</f>
        <v>0</v>
      </c>
      <c r="BV1240" s="969">
        <f>$AA1240-BT1240-BU1240</f>
        <v>0</v>
      </c>
      <c r="BW1240" s="204">
        <f t="shared" si="354"/>
        <v>0</v>
      </c>
      <c r="BX1240" s="204">
        <f t="shared" si="354"/>
        <v>0</v>
      </c>
      <c r="BY1240" s="204">
        <f t="shared" si="354"/>
        <v>0</v>
      </c>
      <c r="BZ1240" s="204">
        <f t="shared" si="354"/>
        <v>0</v>
      </c>
      <c r="CA1240" s="204">
        <f t="shared" si="354"/>
        <v>0</v>
      </c>
      <c r="CB1240" s="205">
        <f t="shared" si="354"/>
        <v>0</v>
      </c>
      <c r="CC1240" s="973">
        <f>IF($Z1240=1,0,IF(AND($Z1240=0,BX1240&gt;0),1,IF(AND($Z1240=0,BZ1240&gt;0),1,IF(AND($Z1240=0,CB1240&gt;0),1,0))))</f>
        <v>0</v>
      </c>
      <c r="CD1240" s="973">
        <f>IF($Z1240=0,0,IF(AND($Z1240=1,BW1240&gt;0),1,IF(AND($Z1240=1,BY1240&gt;0),1,IF(AND($Z1240=1,CA1240&gt;0),1,0))))</f>
        <v>0</v>
      </c>
      <c r="CE1240" s="11"/>
      <c r="CF1240" s="11"/>
      <c r="CG1240" s="11"/>
      <c r="CH1240" s="11"/>
      <c r="CI1240" s="11"/>
      <c r="CJ1240" s="11"/>
      <c r="CK1240" s="11"/>
      <c r="CL1240" s="11"/>
      <c r="CM1240" s="11"/>
    </row>
    <row r="1241" spans="1:91" ht="14.25" customHeight="1">
      <c r="A1241" s="950" t="str">
        <f>A1240</f>
        <v/>
      </c>
      <c r="B1241" s="57"/>
      <c r="C1241" s="2051"/>
      <c r="D1241" s="2053"/>
      <c r="E1241" s="2051"/>
      <c r="F1241" s="2772"/>
      <c r="G1241" s="1121">
        <f>Import!Q1938</f>
        <v>0</v>
      </c>
      <c r="H1241" s="2774"/>
      <c r="I1241" s="450"/>
      <c r="J1241" s="2775"/>
      <c r="K1241" s="450"/>
      <c r="L1241" s="2775"/>
      <c r="M1241" s="450"/>
      <c r="N1241" s="2775"/>
      <c r="O1241" s="450"/>
      <c r="P1241" s="2775"/>
      <c r="Q1241" s="11"/>
      <c r="R1241" s="11"/>
      <c r="S1241" s="397"/>
      <c r="T1241" s="419"/>
      <c r="U1241" s="444">
        <f>Import!N1939</f>
        <v>0</v>
      </c>
      <c r="V1241" s="11"/>
      <c r="W1241" s="306"/>
      <c r="X1241" s="306"/>
      <c r="Y1241" s="306"/>
      <c r="Z1241" s="11"/>
      <c r="AE1241" s="204"/>
      <c r="AF1241" s="204"/>
      <c r="AG1241" s="204"/>
      <c r="AH1241" s="204"/>
      <c r="AI1241" s="922"/>
      <c r="AJ1241" s="205"/>
      <c r="AK1241" s="973"/>
      <c r="AL1241" s="973">
        <f>AL1240</f>
        <v>0</v>
      </c>
      <c r="AP1241" s="204"/>
      <c r="AQ1241" s="204"/>
      <c r="AR1241" s="204"/>
      <c r="AS1241" s="204"/>
      <c r="AT1241" s="204"/>
      <c r="AU1241" s="205"/>
      <c r="AV1241" s="973"/>
      <c r="AW1241" s="973">
        <f>AW1240</f>
        <v>0</v>
      </c>
      <c r="BA1241" s="204"/>
      <c r="BB1241" s="204"/>
      <c r="BC1241" s="204"/>
      <c r="BD1241" s="204"/>
      <c r="BE1241" s="204"/>
      <c r="BF1241" s="205"/>
      <c r="BG1241" s="973"/>
      <c r="BH1241" s="973">
        <f>BH1240</f>
        <v>0</v>
      </c>
      <c r="BL1241" s="204"/>
      <c r="BM1241" s="204"/>
      <c r="BN1241" s="204"/>
      <c r="BO1241" s="204"/>
      <c r="BP1241" s="204"/>
      <c r="BQ1241" s="205"/>
      <c r="BR1241" s="973"/>
      <c r="BS1241" s="973">
        <f>BS1240</f>
        <v>0</v>
      </c>
      <c r="BW1241" s="204"/>
      <c r="BX1241" s="204"/>
      <c r="BY1241" s="204"/>
      <c r="BZ1241" s="204"/>
      <c r="CA1241" s="204"/>
      <c r="CB1241" s="205"/>
      <c r="CC1241" s="973"/>
      <c r="CD1241" s="973">
        <f>CD1240</f>
        <v>0</v>
      </c>
      <c r="CE1241" s="11"/>
      <c r="CF1241" s="11"/>
      <c r="CG1241" s="11"/>
      <c r="CH1241" s="11"/>
      <c r="CI1241" s="11"/>
      <c r="CJ1241" s="11"/>
      <c r="CK1241" s="11"/>
      <c r="CL1241" s="11"/>
      <c r="CM1241" s="11"/>
    </row>
    <row r="1242" spans="1:91" ht="24.75" customHeight="1">
      <c r="A1242" s="949" t="str">
        <f>IF(E1242&gt;0,"Wypełnione","")</f>
        <v/>
      </c>
      <c r="B1242" s="57"/>
      <c r="C1242" s="2050">
        <f>'Og s3a'!C1951</f>
        <v>0</v>
      </c>
      <c r="D1242" s="2052">
        <f>'Og s3a'!E1951</f>
        <v>0</v>
      </c>
      <c r="E1242" s="2050">
        <f>'Og s3a'!F1951</f>
        <v>0</v>
      </c>
      <c r="F1242" s="2771"/>
      <c r="G1242" s="448">
        <f>T1242</f>
        <v>0</v>
      </c>
      <c r="H1242" s="2773">
        <f>U1242</f>
        <v>0</v>
      </c>
      <c r="I1242" s="451"/>
      <c r="J1242" s="2775"/>
      <c r="K1242" s="451"/>
      <c r="L1242" s="2775"/>
      <c r="M1242" s="451"/>
      <c r="N1242" s="2775"/>
      <c r="O1242" s="451"/>
      <c r="P1242" s="2775"/>
      <c r="Q1242" s="11"/>
      <c r="R1242" s="11"/>
      <c r="S1242" s="396">
        <f>'Og s3a'!G1951</f>
        <v>0</v>
      </c>
      <c r="T1242" s="398">
        <f>'Og s3a'!D1951</f>
        <v>0</v>
      </c>
      <c r="U1242" s="444">
        <f>Import!N1940</f>
        <v>0</v>
      </c>
      <c r="V1242" s="11"/>
      <c r="W1242" s="306"/>
      <c r="X1242" s="306"/>
      <c r="Y1242" s="306"/>
      <c r="Z1242" s="970">
        <f>IF(F1242=AF$7,1,0)</f>
        <v>0</v>
      </c>
      <c r="AA1242" s="970">
        <f>Z1242*D1242</f>
        <v>0</v>
      </c>
      <c r="AB1242" s="978">
        <f>IF($Z1242=0,0,IF(AF1242+AH1242+AJ1242&gt;0,$AA1242,0))</f>
        <v>0</v>
      </c>
      <c r="AC1242" s="980">
        <f>IF($Z1242=0,0,IF(AND(AB1242=0,G1243&gt;0),$AA1242,0))</f>
        <v>0</v>
      </c>
      <c r="AD1242" s="969">
        <f>AA1242-AB1242-AC1242</f>
        <v>0</v>
      </c>
      <c r="AE1242" s="204">
        <f t="shared" si="350"/>
        <v>0</v>
      </c>
      <c r="AF1242" s="204">
        <f t="shared" si="350"/>
        <v>0</v>
      </c>
      <c r="AG1242" s="204">
        <f t="shared" si="350"/>
        <v>0</v>
      </c>
      <c r="AH1242" s="204">
        <f t="shared" si="350"/>
        <v>0</v>
      </c>
      <c r="AI1242" s="922">
        <f t="shared" si="350"/>
        <v>0</v>
      </c>
      <c r="AJ1242" s="205">
        <f t="shared" si="350"/>
        <v>0</v>
      </c>
      <c r="AK1242" s="973">
        <f>IF($Z1242=1,0,IF(AND($Z1242=0,AF1242&gt;0),1,IF(AND($Z1242=0,AH1242&gt;0),1,IF(AND($Z1242=0,AJ1242&gt;0),1,0))))</f>
        <v>0</v>
      </c>
      <c r="AL1242" s="973">
        <f>IF($Z1242=0,0,IF(AND($Z1242=1,AE1242&gt;0),1,IF(AND($Z1242=1,AG1242&gt;0),1,IF(AND($Z1242=1,AI1242&gt;0),1,0))))</f>
        <v>0</v>
      </c>
      <c r="AM1242" s="978">
        <f>IF($Z1242=0,0,IF(AQ1242+AS1242+AU1242&gt;0,$AA1242,0))</f>
        <v>0</v>
      </c>
      <c r="AN1242" s="980">
        <f>IF($Z1242=0,0,IF(AND(AM1242=0,I1243&gt;0),$AA1242,0))</f>
        <v>0</v>
      </c>
      <c r="AO1242" s="969">
        <f>$AA1242-AM1242-AN1242</f>
        <v>0</v>
      </c>
      <c r="AP1242" s="204">
        <f t="shared" si="351"/>
        <v>0</v>
      </c>
      <c r="AQ1242" s="204">
        <f t="shared" si="351"/>
        <v>0</v>
      </c>
      <c r="AR1242" s="204">
        <f t="shared" si="351"/>
        <v>0</v>
      </c>
      <c r="AS1242" s="204">
        <f t="shared" si="351"/>
        <v>0</v>
      </c>
      <c r="AT1242" s="204">
        <f t="shared" si="351"/>
        <v>0</v>
      </c>
      <c r="AU1242" s="205">
        <f t="shared" si="351"/>
        <v>0</v>
      </c>
      <c r="AV1242" s="973">
        <f>IF($Z1242=1,0,IF(AND($Z1242=0,AQ1242&gt;0),1,IF(AND($Z1242=0,AS1242&gt;0),1,IF(AND($Z1242=0,AU1242&gt;0),1,0))))</f>
        <v>0</v>
      </c>
      <c r="AW1242" s="973">
        <f>IF($Z1242=0,0,IF(AND($Z1242=1,AP1242&gt;0),1,IF(AND($Z1242=1,AR1242&gt;0),1,IF(AND($Z1242=1,AT1242&gt;0),1,0))))</f>
        <v>0</v>
      </c>
      <c r="AX1242" s="978">
        <f>IF($Z1242=0,0,IF(BB1242+BD1242+BF1242&gt;0,$AA1242,0))</f>
        <v>0</v>
      </c>
      <c r="AY1242" s="980">
        <f>IF($Z1242=0,0,IF(AND(AX1242=0,K1243&gt;0),$AA1242,0))</f>
        <v>0</v>
      </c>
      <c r="AZ1242" s="969">
        <f>$AA1242-AX1242-AY1242</f>
        <v>0</v>
      </c>
      <c r="BA1242" s="204">
        <f t="shared" si="352"/>
        <v>0</v>
      </c>
      <c r="BB1242" s="204">
        <f t="shared" si="352"/>
        <v>0</v>
      </c>
      <c r="BC1242" s="204">
        <f t="shared" si="352"/>
        <v>0</v>
      </c>
      <c r="BD1242" s="204">
        <f t="shared" si="352"/>
        <v>0</v>
      </c>
      <c r="BE1242" s="204">
        <f t="shared" si="352"/>
        <v>0</v>
      </c>
      <c r="BF1242" s="205">
        <f t="shared" si="352"/>
        <v>0</v>
      </c>
      <c r="BG1242" s="973">
        <f>IF($Z1242=1,0,IF(AND($Z1242=0,BB1242&gt;0),1,IF(AND($Z1242=0,BD1242&gt;0),1,IF(AND($Z1242=0,BF1242&gt;0),1,0))))</f>
        <v>0</v>
      </c>
      <c r="BH1242" s="973">
        <f>IF($Z1242=0,0,IF(AND($Z1242=1,BA1242&gt;0),1,IF(AND($Z1242=1,BC1242&gt;0),1,IF(AND($Z1242=1,BE1242&gt;0),1,0))))</f>
        <v>0</v>
      </c>
      <c r="BI1242" s="978">
        <f>IF($Z1242=0,0,IF(BM1242+BO1242+BQ1242&gt;0,$AA1242,0))</f>
        <v>0</v>
      </c>
      <c r="BJ1242" s="980">
        <f>IF($Z1242=0,0,IF(AND(BI1242=0,M1243&gt;0),$AA1242,0))</f>
        <v>0</v>
      </c>
      <c r="BK1242" s="969">
        <f>$AA1242-BI1242-BJ1242</f>
        <v>0</v>
      </c>
      <c r="BL1242" s="204">
        <f t="shared" si="353"/>
        <v>0</v>
      </c>
      <c r="BM1242" s="204">
        <f t="shared" si="353"/>
        <v>0</v>
      </c>
      <c r="BN1242" s="204">
        <f t="shared" si="353"/>
        <v>0</v>
      </c>
      <c r="BO1242" s="204">
        <f t="shared" si="353"/>
        <v>0</v>
      </c>
      <c r="BP1242" s="204">
        <f t="shared" si="353"/>
        <v>0</v>
      </c>
      <c r="BQ1242" s="205">
        <f t="shared" si="353"/>
        <v>0</v>
      </c>
      <c r="BR1242" s="973">
        <f>IF($Z1242=1,0,IF(AND($Z1242=0,BM1242&gt;0),1,IF(AND($Z1242=0,BO1242&gt;0),1,IF(AND($Z1242=0,BQ1242&gt;0),1,0))))</f>
        <v>0</v>
      </c>
      <c r="BS1242" s="973">
        <f>IF($Z1242=0,0,IF(AND($Z1242=1,BL1242&gt;0),1,IF(AND($Z1242=1,BN1242&gt;0),1,IF(AND($Z1242=1,BP1242&gt;0),1,0))))</f>
        <v>0</v>
      </c>
      <c r="BT1242" s="978">
        <f>IF($Z1242=0,0,IF(BX1242+BZ1242+CB1242&gt;0,$AA1242,0))</f>
        <v>0</v>
      </c>
      <c r="BU1242" s="980">
        <f>IF($Z1242=0,0,IF(AND(BT1242=0,O1243&gt;0),$AA1242,0))</f>
        <v>0</v>
      </c>
      <c r="BV1242" s="969">
        <f>$AA1242-BT1242-BU1242</f>
        <v>0</v>
      </c>
      <c r="BW1242" s="204">
        <f t="shared" si="354"/>
        <v>0</v>
      </c>
      <c r="BX1242" s="204">
        <f t="shared" si="354"/>
        <v>0</v>
      </c>
      <c r="BY1242" s="204">
        <f t="shared" si="354"/>
        <v>0</v>
      </c>
      <c r="BZ1242" s="204">
        <f t="shared" si="354"/>
        <v>0</v>
      </c>
      <c r="CA1242" s="204">
        <f t="shared" si="354"/>
        <v>0</v>
      </c>
      <c r="CB1242" s="205">
        <f t="shared" si="354"/>
        <v>0</v>
      </c>
      <c r="CC1242" s="973">
        <f>IF($Z1242=1,0,IF(AND($Z1242=0,BX1242&gt;0),1,IF(AND($Z1242=0,BZ1242&gt;0),1,IF(AND($Z1242=0,CB1242&gt;0),1,0))))</f>
        <v>0</v>
      </c>
      <c r="CD1242" s="973">
        <f>IF($Z1242=0,0,IF(AND($Z1242=1,BW1242&gt;0),1,IF(AND($Z1242=1,BY1242&gt;0),1,IF(AND($Z1242=1,CA1242&gt;0),1,0))))</f>
        <v>0</v>
      </c>
      <c r="CE1242" s="11"/>
      <c r="CF1242" s="11"/>
      <c r="CG1242" s="11"/>
      <c r="CH1242" s="11"/>
      <c r="CI1242" s="11"/>
      <c r="CJ1242" s="11"/>
      <c r="CK1242" s="11"/>
      <c r="CL1242" s="11"/>
      <c r="CM1242" s="11"/>
    </row>
    <row r="1243" spans="1:91" ht="14.25" customHeight="1">
      <c r="A1243" s="950" t="str">
        <f>A1242</f>
        <v/>
      </c>
      <c r="B1243" s="57"/>
      <c r="C1243" s="2051"/>
      <c r="D1243" s="2053"/>
      <c r="E1243" s="2051"/>
      <c r="F1243" s="2772"/>
      <c r="G1243" s="1121">
        <f>Import!Q1940</f>
        <v>0</v>
      </c>
      <c r="H1243" s="2774"/>
      <c r="I1243" s="450"/>
      <c r="J1243" s="2775"/>
      <c r="K1243" s="450"/>
      <c r="L1243" s="2775"/>
      <c r="M1243" s="450"/>
      <c r="N1243" s="2775"/>
      <c r="O1243" s="450"/>
      <c r="P1243" s="2775"/>
      <c r="Q1243" s="11"/>
      <c r="R1243" s="11"/>
      <c r="S1243" s="397"/>
      <c r="T1243" s="419"/>
      <c r="U1243" s="444">
        <f>Import!N1941</f>
        <v>0</v>
      </c>
      <c r="V1243" s="11"/>
      <c r="W1243" s="306"/>
      <c r="X1243" s="306"/>
      <c r="Y1243" s="306"/>
      <c r="Z1243" s="11"/>
      <c r="AE1243" s="204"/>
      <c r="AF1243" s="204"/>
      <c r="AG1243" s="204"/>
      <c r="AH1243" s="204"/>
      <c r="AI1243" s="922"/>
      <c r="AJ1243" s="205"/>
      <c r="AK1243" s="973"/>
      <c r="AL1243" s="973">
        <f>AL1242</f>
        <v>0</v>
      </c>
      <c r="AP1243" s="204"/>
      <c r="AQ1243" s="204"/>
      <c r="AR1243" s="204"/>
      <c r="AS1243" s="204"/>
      <c r="AT1243" s="204"/>
      <c r="AU1243" s="205"/>
      <c r="AV1243" s="973"/>
      <c r="AW1243" s="973">
        <f>AW1242</f>
        <v>0</v>
      </c>
      <c r="BA1243" s="204"/>
      <c r="BB1243" s="204"/>
      <c r="BC1243" s="204"/>
      <c r="BD1243" s="204"/>
      <c r="BE1243" s="204"/>
      <c r="BF1243" s="205"/>
      <c r="BG1243" s="973"/>
      <c r="BH1243" s="973">
        <f>BH1242</f>
        <v>0</v>
      </c>
      <c r="BL1243" s="204"/>
      <c r="BM1243" s="204"/>
      <c r="BN1243" s="204"/>
      <c r="BO1243" s="204"/>
      <c r="BP1243" s="204"/>
      <c r="BQ1243" s="205"/>
      <c r="BR1243" s="973"/>
      <c r="BS1243" s="973">
        <f>BS1242</f>
        <v>0</v>
      </c>
      <c r="BW1243" s="204"/>
      <c r="BX1243" s="204"/>
      <c r="BY1243" s="204"/>
      <c r="BZ1243" s="204"/>
      <c r="CA1243" s="204"/>
      <c r="CB1243" s="205"/>
      <c r="CC1243" s="973"/>
      <c r="CD1243" s="973">
        <f>CD1242</f>
        <v>0</v>
      </c>
      <c r="CE1243" s="11"/>
      <c r="CF1243" s="11"/>
      <c r="CG1243" s="11"/>
      <c r="CH1243" s="11"/>
      <c r="CI1243" s="11"/>
      <c r="CJ1243" s="11"/>
      <c r="CK1243" s="11"/>
      <c r="CL1243" s="11"/>
      <c r="CM1243" s="11"/>
    </row>
    <row r="1244" spans="1:91" ht="24.75" customHeight="1">
      <c r="A1244" s="949" t="str">
        <f>IF(E1244&gt;0,"Wypełnione","")</f>
        <v/>
      </c>
      <c r="B1244" s="57"/>
      <c r="C1244" s="2050">
        <f>'Og s3a'!C1953</f>
        <v>0</v>
      </c>
      <c r="D1244" s="2052">
        <f>'Og s3a'!E1953</f>
        <v>0</v>
      </c>
      <c r="E1244" s="2050">
        <f>'Og s3a'!F1953</f>
        <v>0</v>
      </c>
      <c r="F1244" s="2771"/>
      <c r="G1244" s="448">
        <f>T1244</f>
        <v>0</v>
      </c>
      <c r="H1244" s="2773">
        <f>U1244</f>
        <v>0</v>
      </c>
      <c r="I1244" s="451"/>
      <c r="J1244" s="2775"/>
      <c r="K1244" s="451"/>
      <c r="L1244" s="2775"/>
      <c r="M1244" s="451"/>
      <c r="N1244" s="2775"/>
      <c r="O1244" s="451"/>
      <c r="P1244" s="2775"/>
      <c r="Q1244" s="11"/>
      <c r="R1244" s="11"/>
      <c r="S1244" s="396">
        <f>'Og s3a'!G1953</f>
        <v>0</v>
      </c>
      <c r="T1244" s="398">
        <f>'Og s3a'!D1953</f>
        <v>0</v>
      </c>
      <c r="U1244" s="444">
        <f>Import!N1942</f>
        <v>0</v>
      </c>
      <c r="V1244" s="11"/>
      <c r="W1244" s="306"/>
      <c r="X1244" s="306"/>
      <c r="Y1244" s="306"/>
      <c r="Z1244" s="970">
        <f>IF(F1244=AF$7,1,0)</f>
        <v>0</v>
      </c>
      <c r="AA1244" s="970">
        <f>Z1244*D1244</f>
        <v>0</v>
      </c>
      <c r="AB1244" s="978">
        <f>IF($Z1244=0,0,IF(AF1244+AH1244+AJ1244&gt;0,$AA1244,0))</f>
        <v>0</v>
      </c>
      <c r="AC1244" s="980">
        <f>IF($Z1244=0,0,IF(AND(AB1244=0,G1245&gt;0),$AA1244,0))</f>
        <v>0</v>
      </c>
      <c r="AD1244" s="969">
        <f>AA1244-AB1244-AC1244</f>
        <v>0</v>
      </c>
      <c r="AE1244" s="204">
        <f t="shared" si="350"/>
        <v>0</v>
      </c>
      <c r="AF1244" s="204">
        <f t="shared" si="350"/>
        <v>0</v>
      </c>
      <c r="AG1244" s="204">
        <f t="shared" si="350"/>
        <v>0</v>
      </c>
      <c r="AH1244" s="204">
        <f t="shared" si="350"/>
        <v>0</v>
      </c>
      <c r="AI1244" s="922">
        <f t="shared" si="350"/>
        <v>0</v>
      </c>
      <c r="AJ1244" s="205">
        <f t="shared" si="350"/>
        <v>0</v>
      </c>
      <c r="AK1244" s="973">
        <f>IF($Z1244=1,0,IF(AND($Z1244=0,AF1244&gt;0),1,IF(AND($Z1244=0,AH1244&gt;0),1,IF(AND($Z1244=0,AJ1244&gt;0),1,0))))</f>
        <v>0</v>
      </c>
      <c r="AL1244" s="973">
        <f>IF($Z1244=0,0,IF(AND($Z1244=1,AE1244&gt;0),1,IF(AND($Z1244=1,AG1244&gt;0),1,IF(AND($Z1244=1,AI1244&gt;0),1,0))))</f>
        <v>0</v>
      </c>
      <c r="AM1244" s="978">
        <f>IF($Z1244=0,0,IF(AQ1244+AS1244+AU1244&gt;0,$AA1244,0))</f>
        <v>0</v>
      </c>
      <c r="AN1244" s="980">
        <f>IF($Z1244=0,0,IF(AND(AM1244=0,I1245&gt;0),$AA1244,0))</f>
        <v>0</v>
      </c>
      <c r="AO1244" s="969">
        <f>$AA1244-AM1244-AN1244</f>
        <v>0</v>
      </c>
      <c r="AP1244" s="204">
        <f t="shared" si="351"/>
        <v>0</v>
      </c>
      <c r="AQ1244" s="204">
        <f t="shared" si="351"/>
        <v>0</v>
      </c>
      <c r="AR1244" s="204">
        <f t="shared" si="351"/>
        <v>0</v>
      </c>
      <c r="AS1244" s="204">
        <f t="shared" si="351"/>
        <v>0</v>
      </c>
      <c r="AT1244" s="204">
        <f t="shared" si="351"/>
        <v>0</v>
      </c>
      <c r="AU1244" s="205">
        <f t="shared" si="351"/>
        <v>0</v>
      </c>
      <c r="AV1244" s="973">
        <f>IF($Z1244=1,0,IF(AND($Z1244=0,AQ1244&gt;0),1,IF(AND($Z1244=0,AS1244&gt;0),1,IF(AND($Z1244=0,AU1244&gt;0),1,0))))</f>
        <v>0</v>
      </c>
      <c r="AW1244" s="973">
        <f>IF($Z1244=0,0,IF(AND($Z1244=1,AP1244&gt;0),1,IF(AND($Z1244=1,AR1244&gt;0),1,IF(AND($Z1244=1,AT1244&gt;0),1,0))))</f>
        <v>0</v>
      </c>
      <c r="AX1244" s="978">
        <f>IF($Z1244=0,0,IF(BB1244+BD1244+BF1244&gt;0,$AA1244,0))</f>
        <v>0</v>
      </c>
      <c r="AY1244" s="980">
        <f>IF($Z1244=0,0,IF(AND(AX1244=0,K1245&gt;0),$AA1244,0))</f>
        <v>0</v>
      </c>
      <c r="AZ1244" s="969">
        <f>$AA1244-AX1244-AY1244</f>
        <v>0</v>
      </c>
      <c r="BA1244" s="204">
        <f t="shared" si="352"/>
        <v>0</v>
      </c>
      <c r="BB1244" s="204">
        <f t="shared" si="352"/>
        <v>0</v>
      </c>
      <c r="BC1244" s="204">
        <f t="shared" si="352"/>
        <v>0</v>
      </c>
      <c r="BD1244" s="204">
        <f t="shared" si="352"/>
        <v>0</v>
      </c>
      <c r="BE1244" s="204">
        <f t="shared" si="352"/>
        <v>0</v>
      </c>
      <c r="BF1244" s="205">
        <f t="shared" si="352"/>
        <v>0</v>
      </c>
      <c r="BG1244" s="973">
        <f>IF($Z1244=1,0,IF(AND($Z1244=0,BB1244&gt;0),1,IF(AND($Z1244=0,BD1244&gt;0),1,IF(AND($Z1244=0,BF1244&gt;0),1,0))))</f>
        <v>0</v>
      </c>
      <c r="BH1244" s="973">
        <f>IF($Z1244=0,0,IF(AND($Z1244=1,BA1244&gt;0),1,IF(AND($Z1244=1,BC1244&gt;0),1,IF(AND($Z1244=1,BE1244&gt;0),1,0))))</f>
        <v>0</v>
      </c>
      <c r="BI1244" s="978">
        <f>IF($Z1244=0,0,IF(BM1244+BO1244+BQ1244&gt;0,$AA1244,0))</f>
        <v>0</v>
      </c>
      <c r="BJ1244" s="980">
        <f>IF($Z1244=0,0,IF(AND(BI1244=0,M1245&gt;0),$AA1244,0))</f>
        <v>0</v>
      </c>
      <c r="BK1244" s="969">
        <f>$AA1244-BI1244-BJ1244</f>
        <v>0</v>
      </c>
      <c r="BL1244" s="204">
        <f t="shared" si="353"/>
        <v>0</v>
      </c>
      <c r="BM1244" s="204">
        <f t="shared" si="353"/>
        <v>0</v>
      </c>
      <c r="BN1244" s="204">
        <f t="shared" si="353"/>
        <v>0</v>
      </c>
      <c r="BO1244" s="204">
        <f t="shared" si="353"/>
        <v>0</v>
      </c>
      <c r="BP1244" s="204">
        <f t="shared" si="353"/>
        <v>0</v>
      </c>
      <c r="BQ1244" s="205">
        <f t="shared" si="353"/>
        <v>0</v>
      </c>
      <c r="BR1244" s="973">
        <f>IF($Z1244=1,0,IF(AND($Z1244=0,BM1244&gt;0),1,IF(AND($Z1244=0,BO1244&gt;0),1,IF(AND($Z1244=0,BQ1244&gt;0),1,0))))</f>
        <v>0</v>
      </c>
      <c r="BS1244" s="973">
        <f>IF($Z1244=0,0,IF(AND($Z1244=1,BL1244&gt;0),1,IF(AND($Z1244=1,BN1244&gt;0),1,IF(AND($Z1244=1,BP1244&gt;0),1,0))))</f>
        <v>0</v>
      </c>
      <c r="BT1244" s="978">
        <f>IF($Z1244=0,0,IF(BX1244+BZ1244+CB1244&gt;0,$AA1244,0))</f>
        <v>0</v>
      </c>
      <c r="BU1244" s="980">
        <f>IF($Z1244=0,0,IF(AND(BT1244=0,O1245&gt;0),$AA1244,0))</f>
        <v>0</v>
      </c>
      <c r="BV1244" s="969">
        <f>$AA1244-BT1244-BU1244</f>
        <v>0</v>
      </c>
      <c r="BW1244" s="204">
        <f t="shared" si="354"/>
        <v>0</v>
      </c>
      <c r="BX1244" s="204">
        <f t="shared" si="354"/>
        <v>0</v>
      </c>
      <c r="BY1244" s="204">
        <f t="shared" si="354"/>
        <v>0</v>
      </c>
      <c r="BZ1244" s="204">
        <f t="shared" si="354"/>
        <v>0</v>
      </c>
      <c r="CA1244" s="204">
        <f t="shared" si="354"/>
        <v>0</v>
      </c>
      <c r="CB1244" s="205">
        <f t="shared" si="354"/>
        <v>0</v>
      </c>
      <c r="CC1244" s="973">
        <f>IF($Z1244=1,0,IF(AND($Z1244=0,BX1244&gt;0),1,IF(AND($Z1244=0,BZ1244&gt;0),1,IF(AND($Z1244=0,CB1244&gt;0),1,0))))</f>
        <v>0</v>
      </c>
      <c r="CD1244" s="973">
        <f>IF($Z1244=0,0,IF(AND($Z1244=1,BW1244&gt;0),1,IF(AND($Z1244=1,BY1244&gt;0),1,IF(AND($Z1244=1,CA1244&gt;0),1,0))))</f>
        <v>0</v>
      </c>
      <c r="CE1244" s="11"/>
      <c r="CF1244" s="11"/>
      <c r="CG1244" s="11"/>
      <c r="CH1244" s="11"/>
      <c r="CI1244" s="11"/>
      <c r="CJ1244" s="11"/>
      <c r="CK1244" s="11"/>
      <c r="CL1244" s="11"/>
      <c r="CM1244" s="11"/>
    </row>
    <row r="1245" spans="1:91" ht="14.25" customHeight="1">
      <c r="A1245" s="950" t="str">
        <f>A1244</f>
        <v/>
      </c>
      <c r="B1245" s="57"/>
      <c r="C1245" s="2051"/>
      <c r="D1245" s="2053"/>
      <c r="E1245" s="2051"/>
      <c r="F1245" s="2772"/>
      <c r="G1245" s="1121">
        <f>Import!Q1942</f>
        <v>0</v>
      </c>
      <c r="H1245" s="2774"/>
      <c r="I1245" s="450"/>
      <c r="J1245" s="2775"/>
      <c r="K1245" s="450"/>
      <c r="L1245" s="2775"/>
      <c r="M1245" s="450"/>
      <c r="N1245" s="2775"/>
      <c r="O1245" s="450"/>
      <c r="P1245" s="2775"/>
      <c r="Q1245" s="11"/>
      <c r="R1245" s="11"/>
      <c r="S1245" s="397"/>
      <c r="T1245" s="419"/>
      <c r="U1245" s="444">
        <f>Import!N1943</f>
        <v>0</v>
      </c>
      <c r="V1245" s="11"/>
      <c r="W1245" s="306"/>
      <c r="X1245" s="306"/>
      <c r="Y1245" s="306"/>
      <c r="Z1245" s="11"/>
      <c r="AE1245" s="204"/>
      <c r="AF1245" s="204"/>
      <c r="AG1245" s="204"/>
      <c r="AH1245" s="204"/>
      <c r="AI1245" s="922"/>
      <c r="AJ1245" s="205"/>
      <c r="AK1245" s="973"/>
      <c r="AL1245" s="973">
        <f>AL1244</f>
        <v>0</v>
      </c>
      <c r="AP1245" s="204"/>
      <c r="AQ1245" s="204"/>
      <c r="AR1245" s="204"/>
      <c r="AS1245" s="204"/>
      <c r="AT1245" s="204"/>
      <c r="AU1245" s="205"/>
      <c r="AV1245" s="973"/>
      <c r="AW1245" s="973">
        <f>AW1244</f>
        <v>0</v>
      </c>
      <c r="BA1245" s="204"/>
      <c r="BB1245" s="204"/>
      <c r="BC1245" s="204"/>
      <c r="BD1245" s="204"/>
      <c r="BE1245" s="204"/>
      <c r="BF1245" s="205"/>
      <c r="BG1245" s="973"/>
      <c r="BH1245" s="973">
        <f>BH1244</f>
        <v>0</v>
      </c>
      <c r="BL1245" s="204"/>
      <c r="BM1245" s="204"/>
      <c r="BN1245" s="204"/>
      <c r="BO1245" s="204"/>
      <c r="BP1245" s="204"/>
      <c r="BQ1245" s="205"/>
      <c r="BR1245" s="973"/>
      <c r="BS1245" s="973">
        <f>BS1244</f>
        <v>0</v>
      </c>
      <c r="BW1245" s="204"/>
      <c r="BX1245" s="204"/>
      <c r="BY1245" s="204"/>
      <c r="BZ1245" s="204"/>
      <c r="CA1245" s="204"/>
      <c r="CB1245" s="205"/>
      <c r="CC1245" s="973"/>
      <c r="CD1245" s="973">
        <f>CD1244</f>
        <v>0</v>
      </c>
      <c r="CE1245" s="11"/>
      <c r="CF1245" s="11"/>
      <c r="CG1245" s="11"/>
      <c r="CH1245" s="11"/>
      <c r="CI1245" s="11"/>
      <c r="CJ1245" s="11"/>
      <c r="CK1245" s="11"/>
      <c r="CL1245" s="11"/>
      <c r="CM1245" s="11"/>
    </row>
    <row r="1246" spans="1:91" ht="24.75" customHeight="1">
      <c r="A1246" s="949" t="str">
        <f>IF(E1246&gt;0,"Wypełnione","")</f>
        <v/>
      </c>
      <c r="B1246" s="57"/>
      <c r="C1246" s="2050">
        <f>'Og s3a'!C1955</f>
        <v>0</v>
      </c>
      <c r="D1246" s="2052">
        <f>'Og s3a'!E1955</f>
        <v>0</v>
      </c>
      <c r="E1246" s="2050">
        <f>'Og s3a'!F1955</f>
        <v>0</v>
      </c>
      <c r="F1246" s="2771"/>
      <c r="G1246" s="448">
        <f>T1246</f>
        <v>0</v>
      </c>
      <c r="H1246" s="2773">
        <f>U1246</f>
        <v>0</v>
      </c>
      <c r="I1246" s="451"/>
      <c r="J1246" s="2775"/>
      <c r="K1246" s="451"/>
      <c r="L1246" s="2775"/>
      <c r="M1246" s="451"/>
      <c r="N1246" s="2775"/>
      <c r="O1246" s="451"/>
      <c r="P1246" s="2775"/>
      <c r="Q1246" s="11"/>
      <c r="R1246" s="11"/>
      <c r="S1246" s="396">
        <f>'Og s3a'!G1955</f>
        <v>0</v>
      </c>
      <c r="T1246" s="398">
        <f>'Og s3a'!D1955</f>
        <v>0</v>
      </c>
      <c r="U1246" s="444">
        <f>Import!N1944</f>
        <v>0</v>
      </c>
      <c r="V1246" s="11"/>
      <c r="W1246" s="306"/>
      <c r="X1246" s="306"/>
      <c r="Y1246" s="306"/>
      <c r="Z1246" s="970">
        <f>IF(F1246=AF$7,1,0)</f>
        <v>0</v>
      </c>
      <c r="AA1246" s="970">
        <f>Z1246*D1246</f>
        <v>0</v>
      </c>
      <c r="AB1246" s="978">
        <f>IF($Z1246=0,0,IF(AF1246+AH1246+AJ1246&gt;0,$AA1246,0))</f>
        <v>0</v>
      </c>
      <c r="AC1246" s="980">
        <f>IF($Z1246=0,0,IF(AND(AB1246=0,G1247&gt;0),$AA1246,0))</f>
        <v>0</v>
      </c>
      <c r="AD1246" s="969">
        <f>AA1246-AB1246-AC1246</f>
        <v>0</v>
      </c>
      <c r="AE1246" s="204">
        <f t="shared" si="350"/>
        <v>0</v>
      </c>
      <c r="AF1246" s="204">
        <f t="shared" si="350"/>
        <v>0</v>
      </c>
      <c r="AG1246" s="204">
        <f t="shared" si="350"/>
        <v>0</v>
      </c>
      <c r="AH1246" s="204">
        <f t="shared" si="350"/>
        <v>0</v>
      </c>
      <c r="AI1246" s="922">
        <f t="shared" si="350"/>
        <v>0</v>
      </c>
      <c r="AJ1246" s="205">
        <f t="shared" si="350"/>
        <v>0</v>
      </c>
      <c r="AK1246" s="973">
        <f>IF($Z1246=1,0,IF(AND($Z1246=0,AF1246&gt;0),1,IF(AND($Z1246=0,AH1246&gt;0),1,IF(AND($Z1246=0,AJ1246&gt;0),1,0))))</f>
        <v>0</v>
      </c>
      <c r="AL1246" s="973">
        <f>IF($Z1246=0,0,IF(AND($Z1246=1,AE1246&gt;0),1,IF(AND($Z1246=1,AG1246&gt;0),1,IF(AND($Z1246=1,AI1246&gt;0),1,0))))</f>
        <v>0</v>
      </c>
      <c r="AM1246" s="978">
        <f>IF($Z1246=0,0,IF(AQ1246+AS1246+AU1246&gt;0,$AA1246,0))</f>
        <v>0</v>
      </c>
      <c r="AN1246" s="980">
        <f>IF($Z1246=0,0,IF(AND(AM1246=0,I1247&gt;0),$AA1246,0))</f>
        <v>0</v>
      </c>
      <c r="AO1246" s="969">
        <f>$AA1246-AM1246-AN1246</f>
        <v>0</v>
      </c>
      <c r="AP1246" s="204">
        <f t="shared" si="351"/>
        <v>0</v>
      </c>
      <c r="AQ1246" s="204">
        <f t="shared" si="351"/>
        <v>0</v>
      </c>
      <c r="AR1246" s="204">
        <f t="shared" si="351"/>
        <v>0</v>
      </c>
      <c r="AS1246" s="204">
        <f t="shared" si="351"/>
        <v>0</v>
      </c>
      <c r="AT1246" s="204">
        <f t="shared" si="351"/>
        <v>0</v>
      </c>
      <c r="AU1246" s="205">
        <f t="shared" si="351"/>
        <v>0</v>
      </c>
      <c r="AV1246" s="973">
        <f>IF($Z1246=1,0,IF(AND($Z1246=0,AQ1246&gt;0),1,IF(AND($Z1246=0,AS1246&gt;0),1,IF(AND($Z1246=0,AU1246&gt;0),1,0))))</f>
        <v>0</v>
      </c>
      <c r="AW1246" s="973">
        <f>IF($Z1246=0,0,IF(AND($Z1246=1,AP1246&gt;0),1,IF(AND($Z1246=1,AR1246&gt;0),1,IF(AND($Z1246=1,AT1246&gt;0),1,0))))</f>
        <v>0</v>
      </c>
      <c r="AX1246" s="978">
        <f>IF($Z1246=0,0,IF(BB1246+BD1246+BF1246&gt;0,$AA1246,0))</f>
        <v>0</v>
      </c>
      <c r="AY1246" s="980">
        <f>IF($Z1246=0,0,IF(AND(AX1246=0,K1247&gt;0),$AA1246,0))</f>
        <v>0</v>
      </c>
      <c r="AZ1246" s="969">
        <f>$AA1246-AX1246-AY1246</f>
        <v>0</v>
      </c>
      <c r="BA1246" s="204">
        <f t="shared" si="352"/>
        <v>0</v>
      </c>
      <c r="BB1246" s="204">
        <f t="shared" si="352"/>
        <v>0</v>
      </c>
      <c r="BC1246" s="204">
        <f t="shared" si="352"/>
        <v>0</v>
      </c>
      <c r="BD1246" s="204">
        <f t="shared" si="352"/>
        <v>0</v>
      </c>
      <c r="BE1246" s="204">
        <f t="shared" si="352"/>
        <v>0</v>
      </c>
      <c r="BF1246" s="205">
        <f t="shared" si="352"/>
        <v>0</v>
      </c>
      <c r="BG1246" s="973">
        <f>IF($Z1246=1,0,IF(AND($Z1246=0,BB1246&gt;0),1,IF(AND($Z1246=0,BD1246&gt;0),1,IF(AND($Z1246=0,BF1246&gt;0),1,0))))</f>
        <v>0</v>
      </c>
      <c r="BH1246" s="973">
        <f>IF($Z1246=0,0,IF(AND($Z1246=1,BA1246&gt;0),1,IF(AND($Z1246=1,BC1246&gt;0),1,IF(AND($Z1246=1,BE1246&gt;0),1,0))))</f>
        <v>0</v>
      </c>
      <c r="BI1246" s="978">
        <f>IF($Z1246=0,0,IF(BM1246+BO1246+BQ1246&gt;0,$AA1246,0))</f>
        <v>0</v>
      </c>
      <c r="BJ1246" s="980">
        <f>IF($Z1246=0,0,IF(AND(BI1246=0,M1247&gt;0),$AA1246,0))</f>
        <v>0</v>
      </c>
      <c r="BK1246" s="969">
        <f>$AA1246-BI1246-BJ1246</f>
        <v>0</v>
      </c>
      <c r="BL1246" s="204">
        <f t="shared" si="353"/>
        <v>0</v>
      </c>
      <c r="BM1246" s="204">
        <f t="shared" si="353"/>
        <v>0</v>
      </c>
      <c r="BN1246" s="204">
        <f t="shared" si="353"/>
        <v>0</v>
      </c>
      <c r="BO1246" s="204">
        <f t="shared" si="353"/>
        <v>0</v>
      </c>
      <c r="BP1246" s="204">
        <f t="shared" si="353"/>
        <v>0</v>
      </c>
      <c r="BQ1246" s="205">
        <f t="shared" si="353"/>
        <v>0</v>
      </c>
      <c r="BR1246" s="973">
        <f>IF($Z1246=1,0,IF(AND($Z1246=0,BM1246&gt;0),1,IF(AND($Z1246=0,BO1246&gt;0),1,IF(AND($Z1246=0,BQ1246&gt;0),1,0))))</f>
        <v>0</v>
      </c>
      <c r="BS1246" s="973">
        <f>IF($Z1246=0,0,IF(AND($Z1246=1,BL1246&gt;0),1,IF(AND($Z1246=1,BN1246&gt;0),1,IF(AND($Z1246=1,BP1246&gt;0),1,0))))</f>
        <v>0</v>
      </c>
      <c r="BT1246" s="978">
        <f>IF($Z1246=0,0,IF(BX1246+BZ1246+CB1246&gt;0,$AA1246,0))</f>
        <v>0</v>
      </c>
      <c r="BU1246" s="980">
        <f>IF($Z1246=0,0,IF(AND(BT1246=0,O1247&gt;0),$AA1246,0))</f>
        <v>0</v>
      </c>
      <c r="BV1246" s="969">
        <f>$AA1246-BT1246-BU1246</f>
        <v>0</v>
      </c>
      <c r="BW1246" s="204">
        <f t="shared" si="354"/>
        <v>0</v>
      </c>
      <c r="BX1246" s="204">
        <f t="shared" si="354"/>
        <v>0</v>
      </c>
      <c r="BY1246" s="204">
        <f t="shared" si="354"/>
        <v>0</v>
      </c>
      <c r="BZ1246" s="204">
        <f t="shared" si="354"/>
        <v>0</v>
      </c>
      <c r="CA1246" s="204">
        <f t="shared" si="354"/>
        <v>0</v>
      </c>
      <c r="CB1246" s="205">
        <f t="shared" si="354"/>
        <v>0</v>
      </c>
      <c r="CC1246" s="973">
        <f>IF($Z1246=1,0,IF(AND($Z1246=0,BX1246&gt;0),1,IF(AND($Z1246=0,BZ1246&gt;0),1,IF(AND($Z1246=0,CB1246&gt;0),1,0))))</f>
        <v>0</v>
      </c>
      <c r="CD1246" s="973">
        <f>IF($Z1246=0,0,IF(AND($Z1246=1,BW1246&gt;0),1,IF(AND($Z1246=1,BY1246&gt;0),1,IF(AND($Z1246=1,CA1246&gt;0),1,0))))</f>
        <v>0</v>
      </c>
      <c r="CE1246" s="11"/>
      <c r="CF1246" s="11"/>
      <c r="CG1246" s="11"/>
      <c r="CH1246" s="11"/>
      <c r="CI1246" s="11"/>
      <c r="CJ1246" s="11"/>
      <c r="CK1246" s="11"/>
      <c r="CL1246" s="11"/>
      <c r="CM1246" s="11"/>
    </row>
    <row r="1247" spans="1:91" ht="14.25" customHeight="1">
      <c r="A1247" s="950" t="str">
        <f>A1246</f>
        <v/>
      </c>
      <c r="B1247" s="57"/>
      <c r="C1247" s="2051"/>
      <c r="D1247" s="2053"/>
      <c r="E1247" s="2051"/>
      <c r="F1247" s="2772"/>
      <c r="G1247" s="1121">
        <f>Import!Q1944</f>
        <v>0</v>
      </c>
      <c r="H1247" s="2774"/>
      <c r="I1247" s="450"/>
      <c r="J1247" s="2775"/>
      <c r="K1247" s="450"/>
      <c r="L1247" s="2775"/>
      <c r="M1247" s="450"/>
      <c r="N1247" s="2775"/>
      <c r="O1247" s="450"/>
      <c r="P1247" s="2775"/>
      <c r="Q1247" s="11"/>
      <c r="R1247" s="11"/>
      <c r="S1247" s="397"/>
      <c r="T1247" s="419"/>
      <c r="U1247" s="444">
        <f>Import!N1945</f>
        <v>0</v>
      </c>
      <c r="V1247" s="11"/>
      <c r="W1247" s="306"/>
      <c r="X1247" s="306"/>
      <c r="Y1247" s="306"/>
      <c r="Z1247" s="11"/>
      <c r="AE1247" s="204"/>
      <c r="AF1247" s="204"/>
      <c r="AG1247" s="204"/>
      <c r="AH1247" s="204"/>
      <c r="AI1247" s="922"/>
      <c r="AJ1247" s="205"/>
      <c r="AK1247" s="973"/>
      <c r="AL1247" s="973">
        <f>AL1246</f>
        <v>0</v>
      </c>
      <c r="AP1247" s="204"/>
      <c r="AQ1247" s="204"/>
      <c r="AR1247" s="204"/>
      <c r="AS1247" s="204"/>
      <c r="AT1247" s="204"/>
      <c r="AU1247" s="205"/>
      <c r="AV1247" s="973"/>
      <c r="AW1247" s="973">
        <f>AW1246</f>
        <v>0</v>
      </c>
      <c r="BA1247" s="204"/>
      <c r="BB1247" s="204"/>
      <c r="BC1247" s="204"/>
      <c r="BD1247" s="204"/>
      <c r="BE1247" s="204"/>
      <c r="BF1247" s="205"/>
      <c r="BG1247" s="973"/>
      <c r="BH1247" s="973">
        <f>BH1246</f>
        <v>0</v>
      </c>
      <c r="BL1247" s="204"/>
      <c r="BM1247" s="204"/>
      <c r="BN1247" s="204"/>
      <c r="BO1247" s="204"/>
      <c r="BP1247" s="204"/>
      <c r="BQ1247" s="205"/>
      <c r="BR1247" s="973"/>
      <c r="BS1247" s="973">
        <f>BS1246</f>
        <v>0</v>
      </c>
      <c r="BW1247" s="204"/>
      <c r="BX1247" s="204"/>
      <c r="BY1247" s="204"/>
      <c r="BZ1247" s="204"/>
      <c r="CA1247" s="204"/>
      <c r="CB1247" s="205"/>
      <c r="CC1247" s="973"/>
      <c r="CD1247" s="973">
        <f>CD1246</f>
        <v>0</v>
      </c>
      <c r="CE1247" s="11"/>
      <c r="CF1247" s="11"/>
      <c r="CG1247" s="11"/>
      <c r="CH1247" s="11"/>
      <c r="CI1247" s="11"/>
      <c r="CJ1247" s="11"/>
      <c r="CK1247" s="11"/>
      <c r="CL1247" s="11"/>
      <c r="CM1247" s="11"/>
    </row>
    <row r="1248" spans="1:91" ht="24.75" customHeight="1">
      <c r="A1248" s="949" t="str">
        <f>IF(E1248&gt;0,"Wypełnione","")</f>
        <v/>
      </c>
      <c r="B1248" s="57"/>
      <c r="C1248" s="2050">
        <f>'Og s3a'!C1957</f>
        <v>0</v>
      </c>
      <c r="D1248" s="2052">
        <f>'Og s3a'!E1957</f>
        <v>0</v>
      </c>
      <c r="E1248" s="2050">
        <f>'Og s3a'!F1957</f>
        <v>0</v>
      </c>
      <c r="F1248" s="2771"/>
      <c r="G1248" s="448">
        <f>T1248</f>
        <v>0</v>
      </c>
      <c r="H1248" s="2773">
        <f>U1248</f>
        <v>0</v>
      </c>
      <c r="I1248" s="451"/>
      <c r="J1248" s="2775"/>
      <c r="K1248" s="451"/>
      <c r="L1248" s="2775"/>
      <c r="M1248" s="451"/>
      <c r="N1248" s="2775"/>
      <c r="O1248" s="451"/>
      <c r="P1248" s="2775"/>
      <c r="Q1248" s="11"/>
      <c r="R1248" s="11"/>
      <c r="S1248" s="396">
        <f>'Og s3a'!G1957</f>
        <v>0</v>
      </c>
      <c r="T1248" s="398">
        <f>'Og s3a'!D1957</f>
        <v>0</v>
      </c>
      <c r="U1248" s="444">
        <f>Import!N1946</f>
        <v>0</v>
      </c>
      <c r="V1248" s="11"/>
      <c r="W1248" s="306"/>
      <c r="X1248" s="306"/>
      <c r="Y1248" s="306"/>
      <c r="Z1248" s="970">
        <f>IF(F1248=AF$7,1,0)</f>
        <v>0</v>
      </c>
      <c r="AA1248" s="970">
        <f>Z1248*D1248</f>
        <v>0</v>
      </c>
      <c r="AB1248" s="978">
        <f>IF($Z1248=0,0,IF(AF1248+AH1248+AJ1248&gt;0,$AA1248,0))</f>
        <v>0</v>
      </c>
      <c r="AC1248" s="980">
        <f>IF($Z1248=0,0,IF(AND(AB1248=0,G1249&gt;0),$AA1248,0))</f>
        <v>0</v>
      </c>
      <c r="AD1248" s="969">
        <f>AA1248-AB1248-AC1248</f>
        <v>0</v>
      </c>
      <c r="AE1248" s="204">
        <f t="shared" si="350"/>
        <v>0</v>
      </c>
      <c r="AF1248" s="204">
        <f t="shared" si="350"/>
        <v>0</v>
      </c>
      <c r="AG1248" s="204">
        <f t="shared" si="350"/>
        <v>0</v>
      </c>
      <c r="AH1248" s="204">
        <f t="shared" si="350"/>
        <v>0</v>
      </c>
      <c r="AI1248" s="922">
        <f t="shared" si="350"/>
        <v>0</v>
      </c>
      <c r="AJ1248" s="205">
        <f t="shared" si="350"/>
        <v>0</v>
      </c>
      <c r="AK1248" s="973">
        <f>IF($Z1248=1,0,IF(AND($Z1248=0,AF1248&gt;0),1,IF(AND($Z1248=0,AH1248&gt;0),1,IF(AND($Z1248=0,AJ1248&gt;0),1,0))))</f>
        <v>0</v>
      </c>
      <c r="AL1248" s="973">
        <f>IF($Z1248=0,0,IF(AND($Z1248=1,AE1248&gt;0),1,IF(AND($Z1248=1,AG1248&gt;0),1,IF(AND($Z1248=1,AI1248&gt;0),1,0))))</f>
        <v>0</v>
      </c>
      <c r="AM1248" s="978">
        <f>IF($Z1248=0,0,IF(AQ1248+AS1248+AU1248&gt;0,$AA1248,0))</f>
        <v>0</v>
      </c>
      <c r="AN1248" s="980">
        <f>IF($Z1248=0,0,IF(AND(AM1248=0,I1249&gt;0),$AA1248,0))</f>
        <v>0</v>
      </c>
      <c r="AO1248" s="969">
        <f>$AA1248-AM1248-AN1248</f>
        <v>0</v>
      </c>
      <c r="AP1248" s="204">
        <f t="shared" si="351"/>
        <v>0</v>
      </c>
      <c r="AQ1248" s="204">
        <f t="shared" si="351"/>
        <v>0</v>
      </c>
      <c r="AR1248" s="204">
        <f t="shared" si="351"/>
        <v>0</v>
      </c>
      <c r="AS1248" s="204">
        <f t="shared" si="351"/>
        <v>0</v>
      </c>
      <c r="AT1248" s="204">
        <f t="shared" si="351"/>
        <v>0</v>
      </c>
      <c r="AU1248" s="205">
        <f t="shared" si="351"/>
        <v>0</v>
      </c>
      <c r="AV1248" s="973">
        <f>IF($Z1248=1,0,IF(AND($Z1248=0,AQ1248&gt;0),1,IF(AND($Z1248=0,AS1248&gt;0),1,IF(AND($Z1248=0,AU1248&gt;0),1,0))))</f>
        <v>0</v>
      </c>
      <c r="AW1248" s="973">
        <f>IF($Z1248=0,0,IF(AND($Z1248=1,AP1248&gt;0),1,IF(AND($Z1248=1,AR1248&gt;0),1,IF(AND($Z1248=1,AT1248&gt;0),1,0))))</f>
        <v>0</v>
      </c>
      <c r="AX1248" s="978">
        <f>IF($Z1248=0,0,IF(BB1248+BD1248+BF1248&gt;0,$AA1248,0))</f>
        <v>0</v>
      </c>
      <c r="AY1248" s="980">
        <f>IF($Z1248=0,0,IF(AND(AX1248=0,K1249&gt;0),$AA1248,0))</f>
        <v>0</v>
      </c>
      <c r="AZ1248" s="969">
        <f>$AA1248-AX1248-AY1248</f>
        <v>0</v>
      </c>
      <c r="BA1248" s="204">
        <f t="shared" si="352"/>
        <v>0</v>
      </c>
      <c r="BB1248" s="204">
        <f t="shared" si="352"/>
        <v>0</v>
      </c>
      <c r="BC1248" s="204">
        <f t="shared" si="352"/>
        <v>0</v>
      </c>
      <c r="BD1248" s="204">
        <f t="shared" si="352"/>
        <v>0</v>
      </c>
      <c r="BE1248" s="204">
        <f t="shared" si="352"/>
        <v>0</v>
      </c>
      <c r="BF1248" s="205">
        <f t="shared" si="352"/>
        <v>0</v>
      </c>
      <c r="BG1248" s="973">
        <f>IF($Z1248=1,0,IF(AND($Z1248=0,BB1248&gt;0),1,IF(AND($Z1248=0,BD1248&gt;0),1,IF(AND($Z1248=0,BF1248&gt;0),1,0))))</f>
        <v>0</v>
      </c>
      <c r="BH1248" s="973">
        <f>IF($Z1248=0,0,IF(AND($Z1248=1,BA1248&gt;0),1,IF(AND($Z1248=1,BC1248&gt;0),1,IF(AND($Z1248=1,BE1248&gt;0),1,0))))</f>
        <v>0</v>
      </c>
      <c r="BI1248" s="978">
        <f>IF($Z1248=0,0,IF(BM1248+BO1248+BQ1248&gt;0,$AA1248,0))</f>
        <v>0</v>
      </c>
      <c r="BJ1248" s="980">
        <f>IF($Z1248=0,0,IF(AND(BI1248=0,M1249&gt;0),$AA1248,0))</f>
        <v>0</v>
      </c>
      <c r="BK1248" s="969">
        <f>$AA1248-BI1248-BJ1248</f>
        <v>0</v>
      </c>
      <c r="BL1248" s="204">
        <f t="shared" si="353"/>
        <v>0</v>
      </c>
      <c r="BM1248" s="204">
        <f t="shared" si="353"/>
        <v>0</v>
      </c>
      <c r="BN1248" s="204">
        <f t="shared" si="353"/>
        <v>0</v>
      </c>
      <c r="BO1248" s="204">
        <f t="shared" si="353"/>
        <v>0</v>
      </c>
      <c r="BP1248" s="204">
        <f t="shared" si="353"/>
        <v>0</v>
      </c>
      <c r="BQ1248" s="205">
        <f t="shared" si="353"/>
        <v>0</v>
      </c>
      <c r="BR1248" s="973">
        <f>IF($Z1248=1,0,IF(AND($Z1248=0,BM1248&gt;0),1,IF(AND($Z1248=0,BO1248&gt;0),1,IF(AND($Z1248=0,BQ1248&gt;0),1,0))))</f>
        <v>0</v>
      </c>
      <c r="BS1248" s="973">
        <f>IF($Z1248=0,0,IF(AND($Z1248=1,BL1248&gt;0),1,IF(AND($Z1248=1,BN1248&gt;0),1,IF(AND($Z1248=1,BP1248&gt;0),1,0))))</f>
        <v>0</v>
      </c>
      <c r="BT1248" s="978">
        <f>IF($Z1248=0,0,IF(BX1248+BZ1248+CB1248&gt;0,$AA1248,0))</f>
        <v>0</v>
      </c>
      <c r="BU1248" s="980">
        <f>IF($Z1248=0,0,IF(AND(BT1248=0,O1249&gt;0),$AA1248,0))</f>
        <v>0</v>
      </c>
      <c r="BV1248" s="969">
        <f>$AA1248-BT1248-BU1248</f>
        <v>0</v>
      </c>
      <c r="BW1248" s="204">
        <f t="shared" si="354"/>
        <v>0</v>
      </c>
      <c r="BX1248" s="204">
        <f t="shared" si="354"/>
        <v>0</v>
      </c>
      <c r="BY1248" s="204">
        <f t="shared" si="354"/>
        <v>0</v>
      </c>
      <c r="BZ1248" s="204">
        <f t="shared" si="354"/>
        <v>0</v>
      </c>
      <c r="CA1248" s="204">
        <f t="shared" si="354"/>
        <v>0</v>
      </c>
      <c r="CB1248" s="205">
        <f t="shared" si="354"/>
        <v>0</v>
      </c>
      <c r="CC1248" s="973">
        <f>IF($Z1248=1,0,IF(AND($Z1248=0,BX1248&gt;0),1,IF(AND($Z1248=0,BZ1248&gt;0),1,IF(AND($Z1248=0,CB1248&gt;0),1,0))))</f>
        <v>0</v>
      </c>
      <c r="CD1248" s="973">
        <f>IF($Z1248=0,0,IF(AND($Z1248=1,BW1248&gt;0),1,IF(AND($Z1248=1,BY1248&gt;0),1,IF(AND($Z1248=1,CA1248&gt;0),1,0))))</f>
        <v>0</v>
      </c>
      <c r="CE1248" s="11"/>
      <c r="CF1248" s="11"/>
      <c r="CG1248" s="11"/>
      <c r="CH1248" s="11"/>
      <c r="CI1248" s="11"/>
      <c r="CJ1248" s="11"/>
      <c r="CK1248" s="11"/>
      <c r="CL1248" s="11"/>
      <c r="CM1248" s="11"/>
    </row>
    <row r="1249" spans="1:91" ht="14.25" customHeight="1">
      <c r="A1249" s="950" t="str">
        <f>A1248</f>
        <v/>
      </c>
      <c r="B1249" s="57"/>
      <c r="C1249" s="2051"/>
      <c r="D1249" s="2053"/>
      <c r="E1249" s="2051"/>
      <c r="F1249" s="2772"/>
      <c r="G1249" s="1121">
        <f>Import!Q1946</f>
        <v>0</v>
      </c>
      <c r="H1249" s="2774"/>
      <c r="I1249" s="450"/>
      <c r="J1249" s="2775"/>
      <c r="K1249" s="450"/>
      <c r="L1249" s="2775"/>
      <c r="M1249" s="450"/>
      <c r="N1249" s="2775"/>
      <c r="O1249" s="450"/>
      <c r="P1249" s="2775"/>
      <c r="Q1249" s="11"/>
      <c r="R1249" s="11"/>
      <c r="S1249" s="397"/>
      <c r="T1249" s="419"/>
      <c r="U1249" s="444">
        <f>Import!N1947</f>
        <v>0</v>
      </c>
      <c r="V1249" s="11"/>
      <c r="W1249" s="306"/>
      <c r="X1249" s="306"/>
      <c r="Y1249" s="306"/>
      <c r="Z1249" s="11"/>
      <c r="AE1249" s="204"/>
      <c r="AF1249" s="204"/>
      <c r="AG1249" s="204"/>
      <c r="AH1249" s="204"/>
      <c r="AI1249" s="922"/>
      <c r="AJ1249" s="205"/>
      <c r="AK1249" s="973"/>
      <c r="AL1249" s="973">
        <f>AL1248</f>
        <v>0</v>
      </c>
      <c r="AP1249" s="204"/>
      <c r="AQ1249" s="204"/>
      <c r="AR1249" s="204"/>
      <c r="AS1249" s="204"/>
      <c r="AT1249" s="204"/>
      <c r="AU1249" s="205"/>
      <c r="AV1249" s="973"/>
      <c r="AW1249" s="973">
        <f>AW1248</f>
        <v>0</v>
      </c>
      <c r="BA1249" s="204"/>
      <c r="BB1249" s="204"/>
      <c r="BC1249" s="204"/>
      <c r="BD1249" s="204"/>
      <c r="BE1249" s="204"/>
      <c r="BF1249" s="205"/>
      <c r="BG1249" s="973"/>
      <c r="BH1249" s="973">
        <f>BH1248</f>
        <v>0</v>
      </c>
      <c r="BL1249" s="204"/>
      <c r="BM1249" s="204"/>
      <c r="BN1249" s="204"/>
      <c r="BO1249" s="204"/>
      <c r="BP1249" s="204"/>
      <c r="BQ1249" s="205"/>
      <c r="BR1249" s="973"/>
      <c r="BS1249" s="973">
        <f>BS1248</f>
        <v>0</v>
      </c>
      <c r="BW1249" s="204"/>
      <c r="BX1249" s="204"/>
      <c r="BY1249" s="204"/>
      <c r="BZ1249" s="204"/>
      <c r="CA1249" s="204"/>
      <c r="CB1249" s="205"/>
      <c r="CC1249" s="973"/>
      <c r="CD1249" s="973">
        <f>CD1248</f>
        <v>0</v>
      </c>
      <c r="CE1249" s="11"/>
      <c r="CF1249" s="11"/>
      <c r="CG1249" s="11"/>
      <c r="CH1249" s="11"/>
      <c r="CI1249" s="11"/>
      <c r="CJ1249" s="11"/>
      <c r="CK1249" s="11"/>
      <c r="CL1249" s="11"/>
      <c r="CM1249" s="11"/>
    </row>
    <row r="1250" spans="1:91" ht="24.75" customHeight="1">
      <c r="A1250" s="949" t="str">
        <f>IF(E1250&gt;0,"Wypełnione","")</f>
        <v/>
      </c>
      <c r="B1250" s="57"/>
      <c r="C1250" s="2050">
        <f>'Og s3a'!C1959</f>
        <v>0</v>
      </c>
      <c r="D1250" s="2052">
        <f>'Og s3a'!E1959</f>
        <v>0</v>
      </c>
      <c r="E1250" s="2050">
        <f>'Og s3a'!F1959</f>
        <v>0</v>
      </c>
      <c r="F1250" s="2771"/>
      <c r="G1250" s="448">
        <f>T1250</f>
        <v>0</v>
      </c>
      <c r="H1250" s="2773">
        <f>U1250</f>
        <v>0</v>
      </c>
      <c r="I1250" s="451"/>
      <c r="J1250" s="2775"/>
      <c r="K1250" s="451"/>
      <c r="L1250" s="2775"/>
      <c r="M1250" s="451"/>
      <c r="N1250" s="2775"/>
      <c r="O1250" s="451"/>
      <c r="P1250" s="2775"/>
      <c r="Q1250" s="11"/>
      <c r="R1250" s="11"/>
      <c r="S1250" s="396">
        <f>'Og s3a'!G1959</f>
        <v>0</v>
      </c>
      <c r="T1250" s="398">
        <f>'Og s3a'!D1959</f>
        <v>0</v>
      </c>
      <c r="U1250" s="444">
        <f>Import!N1948</f>
        <v>0</v>
      </c>
      <c r="V1250" s="11"/>
      <c r="W1250" s="306"/>
      <c r="X1250" s="306"/>
      <c r="Y1250" s="306"/>
      <c r="Z1250" s="970">
        <f>IF(F1250=AF$7,1,0)</f>
        <v>0</v>
      </c>
      <c r="AA1250" s="970">
        <f>Z1250*D1250</f>
        <v>0</v>
      </c>
      <c r="AB1250" s="978">
        <f>IF($Z1250=0,0,IF(AF1250+AH1250+AJ1250&gt;0,$AA1250,0))</f>
        <v>0</v>
      </c>
      <c r="AC1250" s="980">
        <f>IF($Z1250=0,0,IF(AND(AB1250=0,G1251&gt;0),$AA1250,0))</f>
        <v>0</v>
      </c>
      <c r="AD1250" s="969">
        <f>AA1250-AB1250-AC1250</f>
        <v>0</v>
      </c>
      <c r="AE1250" s="204">
        <f t="shared" si="350"/>
        <v>0</v>
      </c>
      <c r="AF1250" s="204">
        <f t="shared" si="350"/>
        <v>0</v>
      </c>
      <c r="AG1250" s="204">
        <f t="shared" si="350"/>
        <v>0</v>
      </c>
      <c r="AH1250" s="204">
        <f t="shared" si="350"/>
        <v>0</v>
      </c>
      <c r="AI1250" s="922">
        <f t="shared" si="350"/>
        <v>0</v>
      </c>
      <c r="AJ1250" s="205">
        <f t="shared" si="350"/>
        <v>0</v>
      </c>
      <c r="AK1250" s="973">
        <f>IF($Z1250=1,0,IF(AND($Z1250=0,AF1250&gt;0),1,IF(AND($Z1250=0,AH1250&gt;0),1,IF(AND($Z1250=0,AJ1250&gt;0),1,0))))</f>
        <v>0</v>
      </c>
      <c r="AL1250" s="973">
        <f>IF($Z1250=0,0,IF(AND($Z1250=1,AE1250&gt;0),1,IF(AND($Z1250=1,AG1250&gt;0),1,IF(AND($Z1250=1,AI1250&gt;0),1,0))))</f>
        <v>0</v>
      </c>
      <c r="AM1250" s="978">
        <f>IF($Z1250=0,0,IF(AQ1250+AS1250+AU1250&gt;0,$AA1250,0))</f>
        <v>0</v>
      </c>
      <c r="AN1250" s="980">
        <f>IF($Z1250=0,0,IF(AND(AM1250=0,I1251&gt;0),$AA1250,0))</f>
        <v>0</v>
      </c>
      <c r="AO1250" s="969">
        <f>$AA1250-AM1250-AN1250</f>
        <v>0</v>
      </c>
      <c r="AP1250" s="204">
        <f t="shared" si="351"/>
        <v>0</v>
      </c>
      <c r="AQ1250" s="204">
        <f t="shared" si="351"/>
        <v>0</v>
      </c>
      <c r="AR1250" s="204">
        <f t="shared" si="351"/>
        <v>0</v>
      </c>
      <c r="AS1250" s="204">
        <f t="shared" si="351"/>
        <v>0</v>
      </c>
      <c r="AT1250" s="204">
        <f t="shared" si="351"/>
        <v>0</v>
      </c>
      <c r="AU1250" s="205">
        <f t="shared" si="351"/>
        <v>0</v>
      </c>
      <c r="AV1250" s="973">
        <f>IF($Z1250=1,0,IF(AND($Z1250=0,AQ1250&gt;0),1,IF(AND($Z1250=0,AS1250&gt;0),1,IF(AND($Z1250=0,AU1250&gt;0),1,0))))</f>
        <v>0</v>
      </c>
      <c r="AW1250" s="973">
        <f>IF($Z1250=0,0,IF(AND($Z1250=1,AP1250&gt;0),1,IF(AND($Z1250=1,AR1250&gt;0),1,IF(AND($Z1250=1,AT1250&gt;0),1,0))))</f>
        <v>0</v>
      </c>
      <c r="AX1250" s="978">
        <f>IF($Z1250=0,0,IF(BB1250+BD1250+BF1250&gt;0,$AA1250,0))</f>
        <v>0</v>
      </c>
      <c r="AY1250" s="980">
        <f>IF($Z1250=0,0,IF(AND(AX1250=0,K1251&gt;0),$AA1250,0))</f>
        <v>0</v>
      </c>
      <c r="AZ1250" s="969">
        <f>$AA1250-AX1250-AY1250</f>
        <v>0</v>
      </c>
      <c r="BA1250" s="204">
        <f t="shared" si="352"/>
        <v>0</v>
      </c>
      <c r="BB1250" s="204">
        <f t="shared" si="352"/>
        <v>0</v>
      </c>
      <c r="BC1250" s="204">
        <f t="shared" si="352"/>
        <v>0</v>
      </c>
      <c r="BD1250" s="204">
        <f t="shared" si="352"/>
        <v>0</v>
      </c>
      <c r="BE1250" s="204">
        <f t="shared" si="352"/>
        <v>0</v>
      </c>
      <c r="BF1250" s="205">
        <f t="shared" si="352"/>
        <v>0</v>
      </c>
      <c r="BG1250" s="973">
        <f>IF($Z1250=1,0,IF(AND($Z1250=0,BB1250&gt;0),1,IF(AND($Z1250=0,BD1250&gt;0),1,IF(AND($Z1250=0,BF1250&gt;0),1,0))))</f>
        <v>0</v>
      </c>
      <c r="BH1250" s="973">
        <f>IF($Z1250=0,0,IF(AND($Z1250=1,BA1250&gt;0),1,IF(AND($Z1250=1,BC1250&gt;0),1,IF(AND($Z1250=1,BE1250&gt;0),1,0))))</f>
        <v>0</v>
      </c>
      <c r="BI1250" s="978">
        <f>IF($Z1250=0,0,IF(BM1250+BO1250+BQ1250&gt;0,$AA1250,0))</f>
        <v>0</v>
      </c>
      <c r="BJ1250" s="980">
        <f>IF($Z1250=0,0,IF(AND(BI1250=0,M1251&gt;0),$AA1250,0))</f>
        <v>0</v>
      </c>
      <c r="BK1250" s="969">
        <f>$AA1250-BI1250-BJ1250</f>
        <v>0</v>
      </c>
      <c r="BL1250" s="204">
        <f t="shared" si="353"/>
        <v>0</v>
      </c>
      <c r="BM1250" s="204">
        <f t="shared" si="353"/>
        <v>0</v>
      </c>
      <c r="BN1250" s="204">
        <f t="shared" si="353"/>
        <v>0</v>
      </c>
      <c r="BO1250" s="204">
        <f t="shared" si="353"/>
        <v>0</v>
      </c>
      <c r="BP1250" s="204">
        <f t="shared" si="353"/>
        <v>0</v>
      </c>
      <c r="BQ1250" s="205">
        <f t="shared" si="353"/>
        <v>0</v>
      </c>
      <c r="BR1250" s="973">
        <f>IF($Z1250=1,0,IF(AND($Z1250=0,BM1250&gt;0),1,IF(AND($Z1250=0,BO1250&gt;0),1,IF(AND($Z1250=0,BQ1250&gt;0),1,0))))</f>
        <v>0</v>
      </c>
      <c r="BS1250" s="973">
        <f>IF($Z1250=0,0,IF(AND($Z1250=1,BL1250&gt;0),1,IF(AND($Z1250=1,BN1250&gt;0),1,IF(AND($Z1250=1,BP1250&gt;0),1,0))))</f>
        <v>0</v>
      </c>
      <c r="BT1250" s="978">
        <f>IF($Z1250=0,0,IF(BX1250+BZ1250+CB1250&gt;0,$AA1250,0))</f>
        <v>0</v>
      </c>
      <c r="BU1250" s="980">
        <f>IF($Z1250=0,0,IF(AND(BT1250=0,O1251&gt;0),$AA1250,0))</f>
        <v>0</v>
      </c>
      <c r="BV1250" s="969">
        <f>$AA1250-BT1250-BU1250</f>
        <v>0</v>
      </c>
      <c r="BW1250" s="204">
        <f t="shared" si="354"/>
        <v>0</v>
      </c>
      <c r="BX1250" s="204">
        <f t="shared" si="354"/>
        <v>0</v>
      </c>
      <c r="BY1250" s="204">
        <f t="shared" si="354"/>
        <v>0</v>
      </c>
      <c r="BZ1250" s="204">
        <f t="shared" si="354"/>
        <v>0</v>
      </c>
      <c r="CA1250" s="204">
        <f t="shared" si="354"/>
        <v>0</v>
      </c>
      <c r="CB1250" s="205">
        <f t="shared" si="354"/>
        <v>0</v>
      </c>
      <c r="CC1250" s="973">
        <f>IF($Z1250=1,0,IF(AND($Z1250=0,BX1250&gt;0),1,IF(AND($Z1250=0,BZ1250&gt;0),1,IF(AND($Z1250=0,CB1250&gt;0),1,0))))</f>
        <v>0</v>
      </c>
      <c r="CD1250" s="973">
        <f>IF($Z1250=0,0,IF(AND($Z1250=1,BW1250&gt;0),1,IF(AND($Z1250=1,BY1250&gt;0),1,IF(AND($Z1250=1,CA1250&gt;0),1,0))))</f>
        <v>0</v>
      </c>
      <c r="CE1250" s="11"/>
      <c r="CF1250" s="11"/>
      <c r="CG1250" s="11"/>
      <c r="CH1250" s="11"/>
      <c r="CI1250" s="11"/>
      <c r="CJ1250" s="11"/>
      <c r="CK1250" s="11"/>
      <c r="CL1250" s="11"/>
      <c r="CM1250" s="11"/>
    </row>
    <row r="1251" spans="1:91" ht="14.25" customHeight="1">
      <c r="A1251" s="950" t="str">
        <f>A1250</f>
        <v/>
      </c>
      <c r="B1251" s="57"/>
      <c r="C1251" s="2051"/>
      <c r="D1251" s="2053"/>
      <c r="E1251" s="2051"/>
      <c r="F1251" s="2772"/>
      <c r="G1251" s="1121">
        <f>Import!Q1948</f>
        <v>0</v>
      </c>
      <c r="H1251" s="2774"/>
      <c r="I1251" s="450"/>
      <c r="J1251" s="2775"/>
      <c r="K1251" s="450"/>
      <c r="L1251" s="2775"/>
      <c r="M1251" s="450"/>
      <c r="N1251" s="2775"/>
      <c r="O1251" s="450"/>
      <c r="P1251" s="2775"/>
      <c r="Q1251" s="11"/>
      <c r="R1251" s="11"/>
      <c r="S1251" s="397"/>
      <c r="T1251" s="419"/>
      <c r="U1251" s="444">
        <f>Import!N1949</f>
        <v>0</v>
      </c>
      <c r="V1251" s="11"/>
      <c r="W1251" s="306"/>
      <c r="X1251" s="306"/>
      <c r="Y1251" s="306"/>
      <c r="Z1251" s="11"/>
      <c r="AE1251" s="204"/>
      <c r="AF1251" s="204"/>
      <c r="AG1251" s="204"/>
      <c r="AH1251" s="204"/>
      <c r="AI1251" s="922"/>
      <c r="AJ1251" s="205"/>
      <c r="AK1251" s="973"/>
      <c r="AL1251" s="973">
        <f>AL1250</f>
        <v>0</v>
      </c>
      <c r="AP1251" s="204"/>
      <c r="AQ1251" s="204"/>
      <c r="AR1251" s="204"/>
      <c r="AS1251" s="204"/>
      <c r="AT1251" s="204"/>
      <c r="AU1251" s="205"/>
      <c r="AV1251" s="973"/>
      <c r="AW1251" s="973">
        <f>AW1250</f>
        <v>0</v>
      </c>
      <c r="BA1251" s="204"/>
      <c r="BB1251" s="204"/>
      <c r="BC1251" s="204"/>
      <c r="BD1251" s="204"/>
      <c r="BE1251" s="204"/>
      <c r="BF1251" s="205"/>
      <c r="BG1251" s="973"/>
      <c r="BH1251" s="973">
        <f>BH1250</f>
        <v>0</v>
      </c>
      <c r="BL1251" s="204"/>
      <c r="BM1251" s="204"/>
      <c r="BN1251" s="204"/>
      <c r="BO1251" s="204"/>
      <c r="BP1251" s="204"/>
      <c r="BQ1251" s="205"/>
      <c r="BR1251" s="973"/>
      <c r="BS1251" s="973">
        <f>BS1250</f>
        <v>0</v>
      </c>
      <c r="BW1251" s="204"/>
      <c r="BX1251" s="204"/>
      <c r="BY1251" s="204"/>
      <c r="BZ1251" s="204"/>
      <c r="CA1251" s="204"/>
      <c r="CB1251" s="205"/>
      <c r="CC1251" s="973"/>
      <c r="CD1251" s="973">
        <f>CD1250</f>
        <v>0</v>
      </c>
      <c r="CE1251" s="11"/>
      <c r="CF1251" s="11"/>
      <c r="CG1251" s="11"/>
      <c r="CH1251" s="11"/>
      <c r="CI1251" s="11"/>
      <c r="CJ1251" s="11"/>
      <c r="CK1251" s="11"/>
      <c r="CL1251" s="11"/>
      <c r="CM1251" s="11"/>
    </row>
    <row r="1252" spans="1:91" ht="24.75" customHeight="1">
      <c r="A1252" s="949" t="str">
        <f>IF(E1252&gt;0,"Wypełnione","")</f>
        <v/>
      </c>
      <c r="B1252" s="57"/>
      <c r="C1252" s="2050">
        <f>'Og s3a'!C1961</f>
        <v>0</v>
      </c>
      <c r="D1252" s="2052">
        <f>'Og s3a'!E1961</f>
        <v>0</v>
      </c>
      <c r="E1252" s="2050">
        <f>'Og s3a'!F1961</f>
        <v>0</v>
      </c>
      <c r="F1252" s="2771"/>
      <c r="G1252" s="448">
        <f>T1252</f>
        <v>0</v>
      </c>
      <c r="H1252" s="2773">
        <f>U1252</f>
        <v>0</v>
      </c>
      <c r="I1252" s="451"/>
      <c r="J1252" s="2775"/>
      <c r="K1252" s="451"/>
      <c r="L1252" s="2775"/>
      <c r="M1252" s="451"/>
      <c r="N1252" s="2775"/>
      <c r="O1252" s="451"/>
      <c r="P1252" s="2775"/>
      <c r="Q1252" s="11"/>
      <c r="R1252" s="11"/>
      <c r="S1252" s="396">
        <f>'Og s3a'!G1961</f>
        <v>0</v>
      </c>
      <c r="T1252" s="398">
        <f>'Og s3a'!D1961</f>
        <v>0</v>
      </c>
      <c r="U1252" s="444">
        <f>Import!N1950</f>
        <v>0</v>
      </c>
      <c r="V1252" s="11"/>
      <c r="W1252" s="306"/>
      <c r="X1252" s="306"/>
      <c r="Y1252" s="306"/>
      <c r="Z1252" s="970">
        <f>IF(F1252=AF$7,1,0)</f>
        <v>0</v>
      </c>
      <c r="AA1252" s="970">
        <f>Z1252*D1252</f>
        <v>0</v>
      </c>
      <c r="AB1252" s="978">
        <f>IF($Z1252=0,0,IF(AF1252+AH1252+AJ1252&gt;0,$AA1252,0))</f>
        <v>0</v>
      </c>
      <c r="AC1252" s="980">
        <f>IF($Z1252=0,0,IF(AND(AB1252=0,G1253&gt;0),$AA1252,0))</f>
        <v>0</v>
      </c>
      <c r="AD1252" s="969">
        <f>AA1252-AB1252-AC1252</f>
        <v>0</v>
      </c>
      <c r="AE1252" s="204">
        <f t="shared" si="350"/>
        <v>0</v>
      </c>
      <c r="AF1252" s="204">
        <f t="shared" si="350"/>
        <v>0</v>
      </c>
      <c r="AG1252" s="204">
        <f t="shared" si="350"/>
        <v>0</v>
      </c>
      <c r="AH1252" s="204">
        <f t="shared" si="350"/>
        <v>0</v>
      </c>
      <c r="AI1252" s="922">
        <f t="shared" si="350"/>
        <v>0</v>
      </c>
      <c r="AJ1252" s="205">
        <f t="shared" si="350"/>
        <v>0</v>
      </c>
      <c r="AK1252" s="973">
        <f>IF($Z1252=1,0,IF(AND($Z1252=0,AF1252&gt;0),1,IF(AND($Z1252=0,AH1252&gt;0),1,IF(AND($Z1252=0,AJ1252&gt;0),1,0))))</f>
        <v>0</v>
      </c>
      <c r="AL1252" s="973">
        <f>IF($Z1252=0,0,IF(AND($Z1252=1,AE1252&gt;0),1,IF(AND($Z1252=1,AG1252&gt;0),1,IF(AND($Z1252=1,AI1252&gt;0),1,0))))</f>
        <v>0</v>
      </c>
      <c r="AM1252" s="978">
        <f>IF($Z1252=0,0,IF(AQ1252+AS1252+AU1252&gt;0,$AA1252,0))</f>
        <v>0</v>
      </c>
      <c r="AN1252" s="980">
        <f>IF($Z1252=0,0,IF(AND(AM1252=0,I1253&gt;0),$AA1252,0))</f>
        <v>0</v>
      </c>
      <c r="AO1252" s="969">
        <f>$AA1252-AM1252-AN1252</f>
        <v>0</v>
      </c>
      <c r="AP1252" s="204">
        <f t="shared" si="351"/>
        <v>0</v>
      </c>
      <c r="AQ1252" s="204">
        <f t="shared" si="351"/>
        <v>0</v>
      </c>
      <c r="AR1252" s="204">
        <f t="shared" si="351"/>
        <v>0</v>
      </c>
      <c r="AS1252" s="204">
        <f t="shared" si="351"/>
        <v>0</v>
      </c>
      <c r="AT1252" s="204">
        <f t="shared" si="351"/>
        <v>0</v>
      </c>
      <c r="AU1252" s="205">
        <f t="shared" si="351"/>
        <v>0</v>
      </c>
      <c r="AV1252" s="973">
        <f>IF($Z1252=1,0,IF(AND($Z1252=0,AQ1252&gt;0),1,IF(AND($Z1252=0,AS1252&gt;0),1,IF(AND($Z1252=0,AU1252&gt;0),1,0))))</f>
        <v>0</v>
      </c>
      <c r="AW1252" s="973">
        <f>IF($Z1252=0,0,IF(AND($Z1252=1,AP1252&gt;0),1,IF(AND($Z1252=1,AR1252&gt;0),1,IF(AND($Z1252=1,AT1252&gt;0),1,0))))</f>
        <v>0</v>
      </c>
      <c r="AX1252" s="978">
        <f>IF($Z1252=0,0,IF(BB1252+BD1252+BF1252&gt;0,$AA1252,0))</f>
        <v>0</v>
      </c>
      <c r="AY1252" s="980">
        <f>IF($Z1252=0,0,IF(AND(AX1252=0,K1253&gt;0),$AA1252,0))</f>
        <v>0</v>
      </c>
      <c r="AZ1252" s="969">
        <f>$AA1252-AX1252-AY1252</f>
        <v>0</v>
      </c>
      <c r="BA1252" s="204">
        <f t="shared" si="352"/>
        <v>0</v>
      </c>
      <c r="BB1252" s="204">
        <f t="shared" si="352"/>
        <v>0</v>
      </c>
      <c r="BC1252" s="204">
        <f t="shared" si="352"/>
        <v>0</v>
      </c>
      <c r="BD1252" s="204">
        <f t="shared" si="352"/>
        <v>0</v>
      </c>
      <c r="BE1252" s="204">
        <f t="shared" si="352"/>
        <v>0</v>
      </c>
      <c r="BF1252" s="205">
        <f t="shared" si="352"/>
        <v>0</v>
      </c>
      <c r="BG1252" s="973">
        <f>IF($Z1252=1,0,IF(AND($Z1252=0,BB1252&gt;0),1,IF(AND($Z1252=0,BD1252&gt;0),1,IF(AND($Z1252=0,BF1252&gt;0),1,0))))</f>
        <v>0</v>
      </c>
      <c r="BH1252" s="973">
        <f>IF($Z1252=0,0,IF(AND($Z1252=1,BA1252&gt;0),1,IF(AND($Z1252=1,BC1252&gt;0),1,IF(AND($Z1252=1,BE1252&gt;0),1,0))))</f>
        <v>0</v>
      </c>
      <c r="BI1252" s="978">
        <f>IF($Z1252=0,0,IF(BM1252+BO1252+BQ1252&gt;0,$AA1252,0))</f>
        <v>0</v>
      </c>
      <c r="BJ1252" s="980">
        <f>IF($Z1252=0,0,IF(AND(BI1252=0,M1253&gt;0),$AA1252,0))</f>
        <v>0</v>
      </c>
      <c r="BK1252" s="969">
        <f>$AA1252-BI1252-BJ1252</f>
        <v>0</v>
      </c>
      <c r="BL1252" s="204">
        <f t="shared" si="353"/>
        <v>0</v>
      </c>
      <c r="BM1252" s="204">
        <f t="shared" si="353"/>
        <v>0</v>
      </c>
      <c r="BN1252" s="204">
        <f t="shared" si="353"/>
        <v>0</v>
      </c>
      <c r="BO1252" s="204">
        <f t="shared" si="353"/>
        <v>0</v>
      </c>
      <c r="BP1252" s="204">
        <f t="shared" si="353"/>
        <v>0</v>
      </c>
      <c r="BQ1252" s="205">
        <f t="shared" si="353"/>
        <v>0</v>
      </c>
      <c r="BR1252" s="973">
        <f>IF($Z1252=1,0,IF(AND($Z1252=0,BM1252&gt;0),1,IF(AND($Z1252=0,BO1252&gt;0),1,IF(AND($Z1252=0,BQ1252&gt;0),1,0))))</f>
        <v>0</v>
      </c>
      <c r="BS1252" s="973">
        <f>IF($Z1252=0,0,IF(AND($Z1252=1,BL1252&gt;0),1,IF(AND($Z1252=1,BN1252&gt;0),1,IF(AND($Z1252=1,BP1252&gt;0),1,0))))</f>
        <v>0</v>
      </c>
      <c r="BT1252" s="978">
        <f>IF($Z1252=0,0,IF(BX1252+BZ1252+CB1252&gt;0,$AA1252,0))</f>
        <v>0</v>
      </c>
      <c r="BU1252" s="980">
        <f>IF($Z1252=0,0,IF(AND(BT1252=0,O1253&gt;0),$AA1252,0))</f>
        <v>0</v>
      </c>
      <c r="BV1252" s="969">
        <f>$AA1252-BT1252-BU1252</f>
        <v>0</v>
      </c>
      <c r="BW1252" s="204">
        <f t="shared" si="354"/>
        <v>0</v>
      </c>
      <c r="BX1252" s="204">
        <f t="shared" si="354"/>
        <v>0</v>
      </c>
      <c r="BY1252" s="204">
        <f t="shared" si="354"/>
        <v>0</v>
      </c>
      <c r="BZ1252" s="204">
        <f t="shared" si="354"/>
        <v>0</v>
      </c>
      <c r="CA1252" s="204">
        <f t="shared" si="354"/>
        <v>0</v>
      </c>
      <c r="CB1252" s="205">
        <f t="shared" si="354"/>
        <v>0</v>
      </c>
      <c r="CC1252" s="973">
        <f>IF($Z1252=1,0,IF(AND($Z1252=0,BX1252&gt;0),1,IF(AND($Z1252=0,BZ1252&gt;0),1,IF(AND($Z1252=0,CB1252&gt;0),1,0))))</f>
        <v>0</v>
      </c>
      <c r="CD1252" s="973">
        <f>IF($Z1252=0,0,IF(AND($Z1252=1,BW1252&gt;0),1,IF(AND($Z1252=1,BY1252&gt;0),1,IF(AND($Z1252=1,CA1252&gt;0),1,0))))</f>
        <v>0</v>
      </c>
      <c r="CE1252" s="11"/>
      <c r="CF1252" s="11"/>
      <c r="CG1252" s="11"/>
      <c r="CH1252" s="11"/>
      <c r="CI1252" s="11"/>
      <c r="CJ1252" s="11"/>
      <c r="CK1252" s="11"/>
      <c r="CL1252" s="11"/>
      <c r="CM1252" s="11"/>
    </row>
    <row r="1253" spans="1:91" ht="14.25" customHeight="1">
      <c r="A1253" s="950" t="str">
        <f>A1252</f>
        <v/>
      </c>
      <c r="B1253" s="57"/>
      <c r="C1253" s="2051"/>
      <c r="D1253" s="2053"/>
      <c r="E1253" s="2051"/>
      <c r="F1253" s="2772"/>
      <c r="G1253" s="1121">
        <f>Import!Q1950</f>
        <v>0</v>
      </c>
      <c r="H1253" s="2774"/>
      <c r="I1253" s="450"/>
      <c r="J1253" s="2775"/>
      <c r="K1253" s="450"/>
      <c r="L1253" s="2775"/>
      <c r="M1253" s="450"/>
      <c r="N1253" s="2775"/>
      <c r="O1253" s="450"/>
      <c r="P1253" s="2775"/>
      <c r="Q1253" s="11"/>
      <c r="R1253" s="11"/>
      <c r="S1253" s="397"/>
      <c r="T1253" s="419"/>
      <c r="U1253" s="444">
        <f>Import!N1951</f>
        <v>0</v>
      </c>
      <c r="V1253" s="11"/>
      <c r="W1253" s="306"/>
      <c r="X1253" s="306"/>
      <c r="Y1253" s="306"/>
      <c r="Z1253" s="11"/>
      <c r="AE1253" s="204"/>
      <c r="AF1253" s="204"/>
      <c r="AG1253" s="204"/>
      <c r="AH1253" s="204"/>
      <c r="AI1253" s="922"/>
      <c r="AJ1253" s="205"/>
      <c r="AK1253" s="973"/>
      <c r="AL1253" s="973">
        <f>AL1252</f>
        <v>0</v>
      </c>
      <c r="AP1253" s="204"/>
      <c r="AQ1253" s="204"/>
      <c r="AR1253" s="204"/>
      <c r="AS1253" s="204"/>
      <c r="AT1253" s="204"/>
      <c r="AU1253" s="205"/>
      <c r="AV1253" s="973"/>
      <c r="AW1253" s="973">
        <f>AW1252</f>
        <v>0</v>
      </c>
      <c r="BA1253" s="204"/>
      <c r="BB1253" s="204"/>
      <c r="BC1253" s="204"/>
      <c r="BD1253" s="204"/>
      <c r="BE1253" s="204"/>
      <c r="BF1253" s="205"/>
      <c r="BG1253" s="973"/>
      <c r="BH1253" s="973">
        <f>BH1252</f>
        <v>0</v>
      </c>
      <c r="BL1253" s="204"/>
      <c r="BM1253" s="204"/>
      <c r="BN1253" s="204"/>
      <c r="BO1253" s="204"/>
      <c r="BP1253" s="204"/>
      <c r="BQ1253" s="205"/>
      <c r="BR1253" s="973"/>
      <c r="BS1253" s="973">
        <f>BS1252</f>
        <v>0</v>
      </c>
      <c r="BW1253" s="204"/>
      <c r="BX1253" s="204"/>
      <c r="BY1253" s="204"/>
      <c r="BZ1253" s="204"/>
      <c r="CA1253" s="204"/>
      <c r="CB1253" s="205"/>
      <c r="CC1253" s="973"/>
      <c r="CD1253" s="973">
        <f>CD1252</f>
        <v>0</v>
      </c>
      <c r="CE1253" s="11"/>
      <c r="CF1253" s="11"/>
      <c r="CG1253" s="11"/>
      <c r="CH1253" s="11"/>
      <c r="CI1253" s="11"/>
      <c r="CJ1253" s="11"/>
      <c r="CK1253" s="11"/>
      <c r="CL1253" s="11"/>
      <c r="CM1253" s="11"/>
    </row>
    <row r="1254" spans="1:91" ht="24.75" customHeight="1">
      <c r="A1254" s="949" t="str">
        <f>IF(E1254&gt;0,"Wypełnione","")</f>
        <v/>
      </c>
      <c r="B1254" s="57"/>
      <c r="C1254" s="2050">
        <f>'Og s3a'!C1963</f>
        <v>0</v>
      </c>
      <c r="D1254" s="2052">
        <f>'Og s3a'!E1963</f>
        <v>0</v>
      </c>
      <c r="E1254" s="2050">
        <f>'Og s3a'!F1963</f>
        <v>0</v>
      </c>
      <c r="F1254" s="2771"/>
      <c r="G1254" s="448">
        <f>T1254</f>
        <v>0</v>
      </c>
      <c r="H1254" s="2773">
        <f>U1254</f>
        <v>0</v>
      </c>
      <c r="I1254" s="451"/>
      <c r="J1254" s="2775"/>
      <c r="K1254" s="451"/>
      <c r="L1254" s="2775"/>
      <c r="M1254" s="451"/>
      <c r="N1254" s="2775"/>
      <c r="O1254" s="451"/>
      <c r="P1254" s="2775"/>
      <c r="Q1254" s="11"/>
      <c r="R1254" s="11"/>
      <c r="S1254" s="396">
        <f>'Og s3a'!G1963</f>
        <v>0</v>
      </c>
      <c r="T1254" s="398">
        <f>'Og s3a'!D1963</f>
        <v>0</v>
      </c>
      <c r="U1254" s="444">
        <f>Import!N1952</f>
        <v>0</v>
      </c>
      <c r="V1254" s="11"/>
      <c r="W1254" s="306"/>
      <c r="X1254" s="306"/>
      <c r="Y1254" s="306"/>
      <c r="Z1254" s="970">
        <f>IF(F1254=AF$7,1,0)</f>
        <v>0</v>
      </c>
      <c r="AA1254" s="970">
        <f>Z1254*D1254</f>
        <v>0</v>
      </c>
      <c r="AB1254" s="978">
        <f>IF($Z1254=0,0,IF(AF1254+AH1254+AJ1254&gt;0,$AA1254,0))</f>
        <v>0</v>
      </c>
      <c r="AC1254" s="980">
        <f>IF($Z1254=0,0,IF(AND(AB1254=0,G1255&gt;0),$AA1254,0))</f>
        <v>0</v>
      </c>
      <c r="AD1254" s="969">
        <f>AA1254-AB1254-AC1254</f>
        <v>0</v>
      </c>
      <c r="AE1254" s="204">
        <f t="shared" si="350"/>
        <v>0</v>
      </c>
      <c r="AF1254" s="204">
        <f t="shared" si="350"/>
        <v>0</v>
      </c>
      <c r="AG1254" s="204">
        <f t="shared" si="350"/>
        <v>0</v>
      </c>
      <c r="AH1254" s="204">
        <f t="shared" ref="AE1254:AJ1316" si="355">IF(AH$9=$H1254,$D1254,0)</f>
        <v>0</v>
      </c>
      <c r="AI1254" s="922">
        <f t="shared" si="355"/>
        <v>0</v>
      </c>
      <c r="AJ1254" s="205">
        <f t="shared" si="355"/>
        <v>0</v>
      </c>
      <c r="AK1254" s="973">
        <f>IF($Z1254=1,0,IF(AND($Z1254=0,AF1254&gt;0),1,IF(AND($Z1254=0,AH1254&gt;0),1,IF(AND($Z1254=0,AJ1254&gt;0),1,0))))</f>
        <v>0</v>
      </c>
      <c r="AL1254" s="973">
        <f>IF($Z1254=0,0,IF(AND($Z1254=1,AE1254&gt;0),1,IF(AND($Z1254=1,AG1254&gt;0),1,IF(AND($Z1254=1,AI1254&gt;0),1,0))))</f>
        <v>0</v>
      </c>
      <c r="AM1254" s="978">
        <f>IF($Z1254=0,0,IF(AQ1254+AS1254+AU1254&gt;0,$AA1254,0))</f>
        <v>0</v>
      </c>
      <c r="AN1254" s="980">
        <f>IF($Z1254=0,0,IF(AND(AM1254=0,I1255&gt;0),$AA1254,0))</f>
        <v>0</v>
      </c>
      <c r="AO1254" s="969">
        <f>$AA1254-AM1254-AN1254</f>
        <v>0</v>
      </c>
      <c r="AP1254" s="204">
        <f t="shared" si="351"/>
        <v>0</v>
      </c>
      <c r="AQ1254" s="204">
        <f t="shared" si="351"/>
        <v>0</v>
      </c>
      <c r="AR1254" s="204">
        <f t="shared" si="351"/>
        <v>0</v>
      </c>
      <c r="AS1254" s="204">
        <f t="shared" ref="AP1254:AU1316" si="356">IF(AS$9=$J1254,$D1254,0)</f>
        <v>0</v>
      </c>
      <c r="AT1254" s="204">
        <f t="shared" si="356"/>
        <v>0</v>
      </c>
      <c r="AU1254" s="205">
        <f t="shared" si="356"/>
        <v>0</v>
      </c>
      <c r="AV1254" s="973">
        <f>IF($Z1254=1,0,IF(AND($Z1254=0,AQ1254&gt;0),1,IF(AND($Z1254=0,AS1254&gt;0),1,IF(AND($Z1254=0,AU1254&gt;0),1,0))))</f>
        <v>0</v>
      </c>
      <c r="AW1254" s="973">
        <f>IF($Z1254=0,0,IF(AND($Z1254=1,AP1254&gt;0),1,IF(AND($Z1254=1,AR1254&gt;0),1,IF(AND($Z1254=1,AT1254&gt;0),1,0))))</f>
        <v>0</v>
      </c>
      <c r="AX1254" s="978">
        <f>IF($Z1254=0,0,IF(BB1254+BD1254+BF1254&gt;0,$AA1254,0))</f>
        <v>0</v>
      </c>
      <c r="AY1254" s="980">
        <f>IF($Z1254=0,0,IF(AND(AX1254=0,K1255&gt;0),$AA1254,0))</f>
        <v>0</v>
      </c>
      <c r="AZ1254" s="969">
        <f>$AA1254-AX1254-AY1254</f>
        <v>0</v>
      </c>
      <c r="BA1254" s="204">
        <f t="shared" si="352"/>
        <v>0</v>
      </c>
      <c r="BB1254" s="204">
        <f t="shared" si="352"/>
        <v>0</v>
      </c>
      <c r="BC1254" s="204">
        <f t="shared" si="352"/>
        <v>0</v>
      </c>
      <c r="BD1254" s="204">
        <f t="shared" ref="BA1254:BF1316" si="357">IF(BD$9=$L1254,$D1254,0)</f>
        <v>0</v>
      </c>
      <c r="BE1254" s="204">
        <f t="shared" si="357"/>
        <v>0</v>
      </c>
      <c r="BF1254" s="205">
        <f t="shared" si="357"/>
        <v>0</v>
      </c>
      <c r="BG1254" s="973">
        <f>IF($Z1254=1,0,IF(AND($Z1254=0,BB1254&gt;0),1,IF(AND($Z1254=0,BD1254&gt;0),1,IF(AND($Z1254=0,BF1254&gt;0),1,0))))</f>
        <v>0</v>
      </c>
      <c r="BH1254" s="973">
        <f>IF($Z1254=0,0,IF(AND($Z1254=1,BA1254&gt;0),1,IF(AND($Z1254=1,BC1254&gt;0),1,IF(AND($Z1254=1,BE1254&gt;0),1,0))))</f>
        <v>0</v>
      </c>
      <c r="BI1254" s="978">
        <f>IF($Z1254=0,0,IF(BM1254+BO1254+BQ1254&gt;0,$AA1254,0))</f>
        <v>0</v>
      </c>
      <c r="BJ1254" s="980">
        <f>IF($Z1254=0,0,IF(AND(BI1254=0,M1255&gt;0),$AA1254,0))</f>
        <v>0</v>
      </c>
      <c r="BK1254" s="969">
        <f>$AA1254-BI1254-BJ1254</f>
        <v>0</v>
      </c>
      <c r="BL1254" s="204">
        <f t="shared" si="353"/>
        <v>0</v>
      </c>
      <c r="BM1254" s="204">
        <f t="shared" si="353"/>
        <v>0</v>
      </c>
      <c r="BN1254" s="204">
        <f t="shared" si="353"/>
        <v>0</v>
      </c>
      <c r="BO1254" s="204">
        <f t="shared" ref="BL1254:BQ1316" si="358">IF(BO$9=$N1254,$D1254,0)</f>
        <v>0</v>
      </c>
      <c r="BP1254" s="204">
        <f t="shared" si="358"/>
        <v>0</v>
      </c>
      <c r="BQ1254" s="205">
        <f t="shared" si="358"/>
        <v>0</v>
      </c>
      <c r="BR1254" s="973">
        <f>IF($Z1254=1,0,IF(AND($Z1254=0,BM1254&gt;0),1,IF(AND($Z1254=0,BO1254&gt;0),1,IF(AND($Z1254=0,BQ1254&gt;0),1,0))))</f>
        <v>0</v>
      </c>
      <c r="BS1254" s="973">
        <f>IF($Z1254=0,0,IF(AND($Z1254=1,BL1254&gt;0),1,IF(AND($Z1254=1,BN1254&gt;0),1,IF(AND($Z1254=1,BP1254&gt;0),1,0))))</f>
        <v>0</v>
      </c>
      <c r="BT1254" s="978">
        <f>IF($Z1254=0,0,IF(BX1254+BZ1254+CB1254&gt;0,$AA1254,0))</f>
        <v>0</v>
      </c>
      <c r="BU1254" s="980">
        <f>IF($Z1254=0,0,IF(AND(BT1254=0,O1255&gt;0),$AA1254,0))</f>
        <v>0</v>
      </c>
      <c r="BV1254" s="969">
        <f>$AA1254-BT1254-BU1254</f>
        <v>0</v>
      </c>
      <c r="BW1254" s="204">
        <f t="shared" si="354"/>
        <v>0</v>
      </c>
      <c r="BX1254" s="204">
        <f t="shared" si="354"/>
        <v>0</v>
      </c>
      <c r="BY1254" s="204">
        <f t="shared" si="354"/>
        <v>0</v>
      </c>
      <c r="BZ1254" s="204">
        <f t="shared" ref="BW1254:CB1316" si="359">IF(BZ$9=$P1254,$D1254,0)</f>
        <v>0</v>
      </c>
      <c r="CA1254" s="204">
        <f t="shared" si="359"/>
        <v>0</v>
      </c>
      <c r="CB1254" s="205">
        <f t="shared" si="359"/>
        <v>0</v>
      </c>
      <c r="CC1254" s="973">
        <f>IF($Z1254=1,0,IF(AND($Z1254=0,BX1254&gt;0),1,IF(AND($Z1254=0,BZ1254&gt;0),1,IF(AND($Z1254=0,CB1254&gt;0),1,0))))</f>
        <v>0</v>
      </c>
      <c r="CD1254" s="973">
        <f>IF($Z1254=0,0,IF(AND($Z1254=1,BW1254&gt;0),1,IF(AND($Z1254=1,BY1254&gt;0),1,IF(AND($Z1254=1,CA1254&gt;0),1,0))))</f>
        <v>0</v>
      </c>
      <c r="CE1254" s="11"/>
      <c r="CF1254" s="11"/>
      <c r="CG1254" s="11"/>
      <c r="CH1254" s="11"/>
      <c r="CI1254" s="11"/>
      <c r="CJ1254" s="11"/>
      <c r="CK1254" s="11"/>
      <c r="CL1254" s="11"/>
      <c r="CM1254" s="11"/>
    </row>
    <row r="1255" spans="1:91" ht="14.25" customHeight="1">
      <c r="A1255" s="950" t="str">
        <f>A1254</f>
        <v/>
      </c>
      <c r="B1255" s="57"/>
      <c r="C1255" s="2051"/>
      <c r="D1255" s="2053"/>
      <c r="E1255" s="2051"/>
      <c r="F1255" s="2772"/>
      <c r="G1255" s="1121">
        <f>Import!Q1952</f>
        <v>0</v>
      </c>
      <c r="H1255" s="2774"/>
      <c r="I1255" s="450"/>
      <c r="J1255" s="2775"/>
      <c r="K1255" s="450"/>
      <c r="L1255" s="2775"/>
      <c r="M1255" s="450"/>
      <c r="N1255" s="2775"/>
      <c r="O1255" s="450"/>
      <c r="P1255" s="2775"/>
      <c r="Q1255" s="11"/>
      <c r="R1255" s="11"/>
      <c r="S1255" s="397"/>
      <c r="T1255" s="419"/>
      <c r="U1255" s="444">
        <f>Import!N1953</f>
        <v>0</v>
      </c>
      <c r="V1255" s="11"/>
      <c r="W1255" s="306"/>
      <c r="X1255" s="306"/>
      <c r="Y1255" s="306"/>
      <c r="Z1255" s="11"/>
      <c r="AE1255" s="204"/>
      <c r="AF1255" s="204"/>
      <c r="AG1255" s="204"/>
      <c r="AH1255" s="204"/>
      <c r="AI1255" s="922"/>
      <c r="AJ1255" s="205"/>
      <c r="AK1255" s="973"/>
      <c r="AL1255" s="973">
        <f>AL1254</f>
        <v>0</v>
      </c>
      <c r="AP1255" s="204"/>
      <c r="AQ1255" s="204"/>
      <c r="AR1255" s="204"/>
      <c r="AS1255" s="204"/>
      <c r="AT1255" s="204"/>
      <c r="AU1255" s="205"/>
      <c r="AV1255" s="973"/>
      <c r="AW1255" s="973">
        <f>AW1254</f>
        <v>0</v>
      </c>
      <c r="BA1255" s="204"/>
      <c r="BB1255" s="204"/>
      <c r="BC1255" s="204"/>
      <c r="BD1255" s="204"/>
      <c r="BE1255" s="204"/>
      <c r="BF1255" s="205"/>
      <c r="BG1255" s="973"/>
      <c r="BH1255" s="973">
        <f>BH1254</f>
        <v>0</v>
      </c>
      <c r="BL1255" s="204"/>
      <c r="BM1255" s="204"/>
      <c r="BN1255" s="204"/>
      <c r="BO1255" s="204"/>
      <c r="BP1255" s="204"/>
      <c r="BQ1255" s="205"/>
      <c r="BR1255" s="973"/>
      <c r="BS1255" s="973">
        <f>BS1254</f>
        <v>0</v>
      </c>
      <c r="BW1255" s="204"/>
      <c r="BX1255" s="204"/>
      <c r="BY1255" s="204"/>
      <c r="BZ1255" s="204"/>
      <c r="CA1255" s="204"/>
      <c r="CB1255" s="205"/>
      <c r="CC1255" s="973"/>
      <c r="CD1255" s="973">
        <f>CD1254</f>
        <v>0</v>
      </c>
      <c r="CE1255" s="11"/>
      <c r="CF1255" s="11"/>
      <c r="CG1255" s="11"/>
      <c r="CH1255" s="11"/>
      <c r="CI1255" s="11"/>
      <c r="CJ1255" s="11"/>
      <c r="CK1255" s="11"/>
      <c r="CL1255" s="11"/>
      <c r="CM1255" s="11"/>
    </row>
    <row r="1256" spans="1:91" ht="24.75" customHeight="1">
      <c r="A1256" s="949" t="str">
        <f>IF(E1256&gt;0,"Wypełnione","")</f>
        <v/>
      </c>
      <c r="B1256" s="57"/>
      <c r="C1256" s="2050">
        <f>'Og s3a'!C1965</f>
        <v>0</v>
      </c>
      <c r="D1256" s="2052">
        <f>'Og s3a'!E1965</f>
        <v>0</v>
      </c>
      <c r="E1256" s="2050">
        <f>'Og s3a'!F1965</f>
        <v>0</v>
      </c>
      <c r="F1256" s="2771"/>
      <c r="G1256" s="448">
        <f>T1256</f>
        <v>0</v>
      </c>
      <c r="H1256" s="2773">
        <f>U1256</f>
        <v>0</v>
      </c>
      <c r="I1256" s="451"/>
      <c r="J1256" s="2775"/>
      <c r="K1256" s="451"/>
      <c r="L1256" s="2775"/>
      <c r="M1256" s="451"/>
      <c r="N1256" s="2775"/>
      <c r="O1256" s="451"/>
      <c r="P1256" s="2775"/>
      <c r="Q1256" s="11"/>
      <c r="R1256" s="11"/>
      <c r="S1256" s="396">
        <f>'Og s3a'!G1965</f>
        <v>0</v>
      </c>
      <c r="T1256" s="398">
        <f>'Og s3a'!D1965</f>
        <v>0</v>
      </c>
      <c r="U1256" s="444">
        <f>Import!N1954</f>
        <v>0</v>
      </c>
      <c r="V1256" s="11"/>
      <c r="W1256" s="306"/>
      <c r="X1256" s="306"/>
      <c r="Y1256" s="306"/>
      <c r="Z1256" s="970">
        <f>IF(F1256=AF$7,1,0)</f>
        <v>0</v>
      </c>
      <c r="AA1256" s="970">
        <f>Z1256*D1256</f>
        <v>0</v>
      </c>
      <c r="AB1256" s="978">
        <f>IF($Z1256=0,0,IF(AF1256+AH1256+AJ1256&gt;0,$AA1256,0))</f>
        <v>0</v>
      </c>
      <c r="AC1256" s="980">
        <f>IF($Z1256=0,0,IF(AND(AB1256=0,G1257&gt;0),$AA1256,0))</f>
        <v>0</v>
      </c>
      <c r="AD1256" s="969">
        <f>AA1256-AB1256-AC1256</f>
        <v>0</v>
      </c>
      <c r="AE1256" s="204">
        <f t="shared" si="355"/>
        <v>0</v>
      </c>
      <c r="AF1256" s="204">
        <f t="shared" si="355"/>
        <v>0</v>
      </c>
      <c r="AG1256" s="204">
        <f t="shared" si="355"/>
        <v>0</v>
      </c>
      <c r="AH1256" s="204">
        <f t="shared" si="355"/>
        <v>0</v>
      </c>
      <c r="AI1256" s="922">
        <f t="shared" si="355"/>
        <v>0</v>
      </c>
      <c r="AJ1256" s="205">
        <f t="shared" si="355"/>
        <v>0</v>
      </c>
      <c r="AK1256" s="973">
        <f>IF($Z1256=1,0,IF(AND($Z1256=0,AF1256&gt;0),1,IF(AND($Z1256=0,AH1256&gt;0),1,IF(AND($Z1256=0,AJ1256&gt;0),1,0))))</f>
        <v>0</v>
      </c>
      <c r="AL1256" s="973">
        <f>IF($Z1256=0,0,IF(AND($Z1256=1,AE1256&gt;0),1,IF(AND($Z1256=1,AG1256&gt;0),1,IF(AND($Z1256=1,AI1256&gt;0),1,0))))</f>
        <v>0</v>
      </c>
      <c r="AM1256" s="978">
        <f>IF($Z1256=0,0,IF(AQ1256+AS1256+AU1256&gt;0,$AA1256,0))</f>
        <v>0</v>
      </c>
      <c r="AN1256" s="980">
        <f>IF($Z1256=0,0,IF(AND(AM1256=0,I1257&gt;0),$AA1256,0))</f>
        <v>0</v>
      </c>
      <c r="AO1256" s="969">
        <f>$AA1256-AM1256-AN1256</f>
        <v>0</v>
      </c>
      <c r="AP1256" s="204">
        <f t="shared" si="356"/>
        <v>0</v>
      </c>
      <c r="AQ1256" s="204">
        <f t="shared" si="356"/>
        <v>0</v>
      </c>
      <c r="AR1256" s="204">
        <f t="shared" si="356"/>
        <v>0</v>
      </c>
      <c r="AS1256" s="204">
        <f t="shared" si="356"/>
        <v>0</v>
      </c>
      <c r="AT1256" s="204">
        <f t="shared" si="356"/>
        <v>0</v>
      </c>
      <c r="AU1256" s="205">
        <f t="shared" si="356"/>
        <v>0</v>
      </c>
      <c r="AV1256" s="973">
        <f>IF($Z1256=1,0,IF(AND($Z1256=0,AQ1256&gt;0),1,IF(AND($Z1256=0,AS1256&gt;0),1,IF(AND($Z1256=0,AU1256&gt;0),1,0))))</f>
        <v>0</v>
      </c>
      <c r="AW1256" s="973">
        <f>IF($Z1256=0,0,IF(AND($Z1256=1,AP1256&gt;0),1,IF(AND($Z1256=1,AR1256&gt;0),1,IF(AND($Z1256=1,AT1256&gt;0),1,0))))</f>
        <v>0</v>
      </c>
      <c r="AX1256" s="978">
        <f>IF($Z1256=0,0,IF(BB1256+BD1256+BF1256&gt;0,$AA1256,0))</f>
        <v>0</v>
      </c>
      <c r="AY1256" s="980">
        <f>IF($Z1256=0,0,IF(AND(AX1256=0,K1257&gt;0),$AA1256,0))</f>
        <v>0</v>
      </c>
      <c r="AZ1256" s="969">
        <f>$AA1256-AX1256-AY1256</f>
        <v>0</v>
      </c>
      <c r="BA1256" s="204">
        <f t="shared" si="357"/>
        <v>0</v>
      </c>
      <c r="BB1256" s="204">
        <f t="shared" si="357"/>
        <v>0</v>
      </c>
      <c r="BC1256" s="204">
        <f t="shared" si="357"/>
        <v>0</v>
      </c>
      <c r="BD1256" s="204">
        <f t="shared" si="357"/>
        <v>0</v>
      </c>
      <c r="BE1256" s="204">
        <f t="shared" si="357"/>
        <v>0</v>
      </c>
      <c r="BF1256" s="205">
        <f t="shared" si="357"/>
        <v>0</v>
      </c>
      <c r="BG1256" s="973">
        <f>IF($Z1256=1,0,IF(AND($Z1256=0,BB1256&gt;0),1,IF(AND($Z1256=0,BD1256&gt;0),1,IF(AND($Z1256=0,BF1256&gt;0),1,0))))</f>
        <v>0</v>
      </c>
      <c r="BH1256" s="973">
        <f>IF($Z1256=0,0,IF(AND($Z1256=1,BA1256&gt;0),1,IF(AND($Z1256=1,BC1256&gt;0),1,IF(AND($Z1256=1,BE1256&gt;0),1,0))))</f>
        <v>0</v>
      </c>
      <c r="BI1256" s="978">
        <f>IF($Z1256=0,0,IF(BM1256+BO1256+BQ1256&gt;0,$AA1256,0))</f>
        <v>0</v>
      </c>
      <c r="BJ1256" s="980">
        <f>IF($Z1256=0,0,IF(AND(BI1256=0,M1257&gt;0),$AA1256,0))</f>
        <v>0</v>
      </c>
      <c r="BK1256" s="969">
        <f>$AA1256-BI1256-BJ1256</f>
        <v>0</v>
      </c>
      <c r="BL1256" s="204">
        <f t="shared" si="358"/>
        <v>0</v>
      </c>
      <c r="BM1256" s="204">
        <f t="shared" si="358"/>
        <v>0</v>
      </c>
      <c r="BN1256" s="204">
        <f t="shared" si="358"/>
        <v>0</v>
      </c>
      <c r="BO1256" s="204">
        <f t="shared" si="358"/>
        <v>0</v>
      </c>
      <c r="BP1256" s="204">
        <f t="shared" si="358"/>
        <v>0</v>
      </c>
      <c r="BQ1256" s="205">
        <f t="shared" si="358"/>
        <v>0</v>
      </c>
      <c r="BR1256" s="973">
        <f>IF($Z1256=1,0,IF(AND($Z1256=0,BM1256&gt;0),1,IF(AND($Z1256=0,BO1256&gt;0),1,IF(AND($Z1256=0,BQ1256&gt;0),1,0))))</f>
        <v>0</v>
      </c>
      <c r="BS1256" s="973">
        <f>IF($Z1256=0,0,IF(AND($Z1256=1,BL1256&gt;0),1,IF(AND($Z1256=1,BN1256&gt;0),1,IF(AND($Z1256=1,BP1256&gt;0),1,0))))</f>
        <v>0</v>
      </c>
      <c r="BT1256" s="978">
        <f>IF($Z1256=0,0,IF(BX1256+BZ1256+CB1256&gt;0,$AA1256,0))</f>
        <v>0</v>
      </c>
      <c r="BU1256" s="980">
        <f>IF($Z1256=0,0,IF(AND(BT1256=0,O1257&gt;0),$AA1256,0))</f>
        <v>0</v>
      </c>
      <c r="BV1256" s="969">
        <f>$AA1256-BT1256-BU1256</f>
        <v>0</v>
      </c>
      <c r="BW1256" s="204">
        <f t="shared" si="359"/>
        <v>0</v>
      </c>
      <c r="BX1256" s="204">
        <f t="shared" si="359"/>
        <v>0</v>
      </c>
      <c r="BY1256" s="204">
        <f t="shared" si="359"/>
        <v>0</v>
      </c>
      <c r="BZ1256" s="204">
        <f t="shared" si="359"/>
        <v>0</v>
      </c>
      <c r="CA1256" s="204">
        <f t="shared" si="359"/>
        <v>0</v>
      </c>
      <c r="CB1256" s="205">
        <f t="shared" si="359"/>
        <v>0</v>
      </c>
      <c r="CC1256" s="973">
        <f>IF($Z1256=1,0,IF(AND($Z1256=0,BX1256&gt;0),1,IF(AND($Z1256=0,BZ1256&gt;0),1,IF(AND($Z1256=0,CB1256&gt;0),1,0))))</f>
        <v>0</v>
      </c>
      <c r="CD1256" s="973">
        <f>IF($Z1256=0,0,IF(AND($Z1256=1,BW1256&gt;0),1,IF(AND($Z1256=1,BY1256&gt;0),1,IF(AND($Z1256=1,CA1256&gt;0),1,0))))</f>
        <v>0</v>
      </c>
      <c r="CE1256" s="11"/>
      <c r="CF1256" s="11"/>
      <c r="CG1256" s="11"/>
      <c r="CH1256" s="11"/>
      <c r="CI1256" s="11"/>
      <c r="CJ1256" s="11"/>
      <c r="CK1256" s="11"/>
      <c r="CL1256" s="11"/>
      <c r="CM1256" s="11"/>
    </row>
    <row r="1257" spans="1:91" ht="14.25" customHeight="1">
      <c r="A1257" s="950" t="str">
        <f>A1256</f>
        <v/>
      </c>
      <c r="B1257" s="57"/>
      <c r="C1257" s="2051"/>
      <c r="D1257" s="2053"/>
      <c r="E1257" s="2051"/>
      <c r="F1257" s="2772"/>
      <c r="G1257" s="1121">
        <f>Import!Q1954</f>
        <v>0</v>
      </c>
      <c r="H1257" s="2774"/>
      <c r="I1257" s="450"/>
      <c r="J1257" s="2775"/>
      <c r="K1257" s="450"/>
      <c r="L1257" s="2775"/>
      <c r="M1257" s="450"/>
      <c r="N1257" s="2775"/>
      <c r="O1257" s="450"/>
      <c r="P1257" s="2775"/>
      <c r="Q1257" s="11"/>
      <c r="R1257" s="11"/>
      <c r="S1257" s="397"/>
      <c r="T1257" s="419"/>
      <c r="U1257" s="444">
        <f>Import!N1955</f>
        <v>0</v>
      </c>
      <c r="V1257" s="11"/>
      <c r="W1257" s="306"/>
      <c r="X1257" s="306"/>
      <c r="Y1257" s="306"/>
      <c r="Z1257" s="11"/>
      <c r="AE1257" s="204"/>
      <c r="AF1257" s="204"/>
      <c r="AG1257" s="204"/>
      <c r="AH1257" s="204"/>
      <c r="AI1257" s="922"/>
      <c r="AJ1257" s="205"/>
      <c r="AK1257" s="973"/>
      <c r="AL1257" s="973">
        <f>AL1256</f>
        <v>0</v>
      </c>
      <c r="AP1257" s="204"/>
      <c r="AQ1257" s="204"/>
      <c r="AR1257" s="204"/>
      <c r="AS1257" s="204"/>
      <c r="AT1257" s="204"/>
      <c r="AU1257" s="205"/>
      <c r="AV1257" s="973"/>
      <c r="AW1257" s="973">
        <f>AW1256</f>
        <v>0</v>
      </c>
      <c r="BA1257" s="204"/>
      <c r="BB1257" s="204"/>
      <c r="BC1257" s="204"/>
      <c r="BD1257" s="204"/>
      <c r="BE1257" s="204"/>
      <c r="BF1257" s="205"/>
      <c r="BG1257" s="973"/>
      <c r="BH1257" s="973">
        <f>BH1256</f>
        <v>0</v>
      </c>
      <c r="BL1257" s="204"/>
      <c r="BM1257" s="204"/>
      <c r="BN1257" s="204"/>
      <c r="BO1257" s="204"/>
      <c r="BP1257" s="204"/>
      <c r="BQ1257" s="205"/>
      <c r="BR1257" s="973"/>
      <c r="BS1257" s="973">
        <f>BS1256</f>
        <v>0</v>
      </c>
      <c r="BW1257" s="204"/>
      <c r="BX1257" s="204"/>
      <c r="BY1257" s="204"/>
      <c r="BZ1257" s="204"/>
      <c r="CA1257" s="204"/>
      <c r="CB1257" s="205"/>
      <c r="CC1257" s="973"/>
      <c r="CD1257" s="973">
        <f>CD1256</f>
        <v>0</v>
      </c>
      <c r="CE1257" s="11"/>
      <c r="CF1257" s="11"/>
      <c r="CG1257" s="11"/>
      <c r="CH1257" s="11"/>
      <c r="CI1257" s="11"/>
      <c r="CJ1257" s="11"/>
      <c r="CK1257" s="11"/>
      <c r="CL1257" s="11"/>
      <c r="CM1257" s="11"/>
    </row>
    <row r="1258" spans="1:91" ht="24.75" customHeight="1">
      <c r="A1258" s="949" t="str">
        <f>IF(E1258&gt;0,"Wypełnione","")</f>
        <v/>
      </c>
      <c r="B1258" s="57"/>
      <c r="C1258" s="2050">
        <f>'Og s3a'!C1967</f>
        <v>0</v>
      </c>
      <c r="D1258" s="2052">
        <f>'Og s3a'!E1967</f>
        <v>0</v>
      </c>
      <c r="E1258" s="2050">
        <f>'Og s3a'!F1967</f>
        <v>0</v>
      </c>
      <c r="F1258" s="2771"/>
      <c r="G1258" s="448">
        <f>T1258</f>
        <v>0</v>
      </c>
      <c r="H1258" s="2773">
        <f>U1258</f>
        <v>0</v>
      </c>
      <c r="I1258" s="451"/>
      <c r="J1258" s="2775"/>
      <c r="K1258" s="451"/>
      <c r="L1258" s="2775"/>
      <c r="M1258" s="451"/>
      <c r="N1258" s="2775"/>
      <c r="O1258" s="451"/>
      <c r="P1258" s="2775"/>
      <c r="Q1258" s="11"/>
      <c r="R1258" s="11"/>
      <c r="S1258" s="396">
        <f>'Og s3a'!G1967</f>
        <v>0</v>
      </c>
      <c r="T1258" s="398">
        <f>'Og s3a'!D1967</f>
        <v>0</v>
      </c>
      <c r="U1258" s="444">
        <f>Import!N1956</f>
        <v>0</v>
      </c>
      <c r="V1258" s="11"/>
      <c r="W1258" s="306"/>
      <c r="X1258" s="306"/>
      <c r="Y1258" s="306"/>
      <c r="Z1258" s="970">
        <f>IF(F1258=AF$7,1,0)</f>
        <v>0</v>
      </c>
      <c r="AA1258" s="970">
        <f>Z1258*D1258</f>
        <v>0</v>
      </c>
      <c r="AB1258" s="978">
        <f>IF($Z1258=0,0,IF(AF1258+AH1258+AJ1258&gt;0,$AA1258,0))</f>
        <v>0</v>
      </c>
      <c r="AC1258" s="980">
        <f>IF($Z1258=0,0,IF(AND(AB1258=0,G1259&gt;0),$AA1258,0))</f>
        <v>0</v>
      </c>
      <c r="AD1258" s="969">
        <f>AA1258-AB1258-AC1258</f>
        <v>0</v>
      </c>
      <c r="AE1258" s="204">
        <f t="shared" si="355"/>
        <v>0</v>
      </c>
      <c r="AF1258" s="204">
        <f t="shared" si="355"/>
        <v>0</v>
      </c>
      <c r="AG1258" s="204">
        <f t="shared" si="355"/>
        <v>0</v>
      </c>
      <c r="AH1258" s="204">
        <f t="shared" si="355"/>
        <v>0</v>
      </c>
      <c r="AI1258" s="922">
        <f t="shared" si="355"/>
        <v>0</v>
      </c>
      <c r="AJ1258" s="205">
        <f t="shared" si="355"/>
        <v>0</v>
      </c>
      <c r="AK1258" s="973">
        <f>IF($Z1258=1,0,IF(AND($Z1258=0,AF1258&gt;0),1,IF(AND($Z1258=0,AH1258&gt;0),1,IF(AND($Z1258=0,AJ1258&gt;0),1,0))))</f>
        <v>0</v>
      </c>
      <c r="AL1258" s="973">
        <f>IF($Z1258=0,0,IF(AND($Z1258=1,AE1258&gt;0),1,IF(AND($Z1258=1,AG1258&gt;0),1,IF(AND($Z1258=1,AI1258&gt;0),1,0))))</f>
        <v>0</v>
      </c>
      <c r="AM1258" s="978">
        <f>IF($Z1258=0,0,IF(AQ1258+AS1258+AU1258&gt;0,$AA1258,0))</f>
        <v>0</v>
      </c>
      <c r="AN1258" s="980">
        <f>IF($Z1258=0,0,IF(AND(AM1258=0,I1259&gt;0),$AA1258,0))</f>
        <v>0</v>
      </c>
      <c r="AO1258" s="969">
        <f>$AA1258-AM1258-AN1258</f>
        <v>0</v>
      </c>
      <c r="AP1258" s="204">
        <f t="shared" si="356"/>
        <v>0</v>
      </c>
      <c r="AQ1258" s="204">
        <f t="shared" si="356"/>
        <v>0</v>
      </c>
      <c r="AR1258" s="204">
        <f t="shared" si="356"/>
        <v>0</v>
      </c>
      <c r="AS1258" s="204">
        <f t="shared" si="356"/>
        <v>0</v>
      </c>
      <c r="AT1258" s="204">
        <f t="shared" si="356"/>
        <v>0</v>
      </c>
      <c r="AU1258" s="205">
        <f t="shared" si="356"/>
        <v>0</v>
      </c>
      <c r="AV1258" s="973">
        <f>IF($Z1258=1,0,IF(AND($Z1258=0,AQ1258&gt;0),1,IF(AND($Z1258=0,AS1258&gt;0),1,IF(AND($Z1258=0,AU1258&gt;0),1,0))))</f>
        <v>0</v>
      </c>
      <c r="AW1258" s="973">
        <f>IF($Z1258=0,0,IF(AND($Z1258=1,AP1258&gt;0),1,IF(AND($Z1258=1,AR1258&gt;0),1,IF(AND($Z1258=1,AT1258&gt;0),1,0))))</f>
        <v>0</v>
      </c>
      <c r="AX1258" s="978">
        <f>IF($Z1258=0,0,IF(BB1258+BD1258+BF1258&gt;0,$AA1258,0))</f>
        <v>0</v>
      </c>
      <c r="AY1258" s="980">
        <f>IF($Z1258=0,0,IF(AND(AX1258=0,K1259&gt;0),$AA1258,0))</f>
        <v>0</v>
      </c>
      <c r="AZ1258" s="969">
        <f>$AA1258-AX1258-AY1258</f>
        <v>0</v>
      </c>
      <c r="BA1258" s="204">
        <f t="shared" si="357"/>
        <v>0</v>
      </c>
      <c r="BB1258" s="204">
        <f t="shared" si="357"/>
        <v>0</v>
      </c>
      <c r="BC1258" s="204">
        <f t="shared" si="357"/>
        <v>0</v>
      </c>
      <c r="BD1258" s="204">
        <f t="shared" si="357"/>
        <v>0</v>
      </c>
      <c r="BE1258" s="204">
        <f t="shared" si="357"/>
        <v>0</v>
      </c>
      <c r="BF1258" s="205">
        <f t="shared" si="357"/>
        <v>0</v>
      </c>
      <c r="BG1258" s="973">
        <f>IF($Z1258=1,0,IF(AND($Z1258=0,BB1258&gt;0),1,IF(AND($Z1258=0,BD1258&gt;0),1,IF(AND($Z1258=0,BF1258&gt;0),1,0))))</f>
        <v>0</v>
      </c>
      <c r="BH1258" s="973">
        <f>IF($Z1258=0,0,IF(AND($Z1258=1,BA1258&gt;0),1,IF(AND($Z1258=1,BC1258&gt;0),1,IF(AND($Z1258=1,BE1258&gt;0),1,0))))</f>
        <v>0</v>
      </c>
      <c r="BI1258" s="978">
        <f>IF($Z1258=0,0,IF(BM1258+BO1258+BQ1258&gt;0,$AA1258,0))</f>
        <v>0</v>
      </c>
      <c r="BJ1258" s="980">
        <f>IF($Z1258=0,0,IF(AND(BI1258=0,M1259&gt;0),$AA1258,0))</f>
        <v>0</v>
      </c>
      <c r="BK1258" s="969">
        <f>$AA1258-BI1258-BJ1258</f>
        <v>0</v>
      </c>
      <c r="BL1258" s="204">
        <f t="shared" si="358"/>
        <v>0</v>
      </c>
      <c r="BM1258" s="204">
        <f t="shared" si="358"/>
        <v>0</v>
      </c>
      <c r="BN1258" s="204">
        <f t="shared" si="358"/>
        <v>0</v>
      </c>
      <c r="BO1258" s="204">
        <f t="shared" si="358"/>
        <v>0</v>
      </c>
      <c r="BP1258" s="204">
        <f t="shared" si="358"/>
        <v>0</v>
      </c>
      <c r="BQ1258" s="205">
        <f t="shared" si="358"/>
        <v>0</v>
      </c>
      <c r="BR1258" s="973">
        <f>IF($Z1258=1,0,IF(AND($Z1258=0,BM1258&gt;0),1,IF(AND($Z1258=0,BO1258&gt;0),1,IF(AND($Z1258=0,BQ1258&gt;0),1,0))))</f>
        <v>0</v>
      </c>
      <c r="BS1258" s="973">
        <f>IF($Z1258=0,0,IF(AND($Z1258=1,BL1258&gt;0),1,IF(AND($Z1258=1,BN1258&gt;0),1,IF(AND($Z1258=1,BP1258&gt;0),1,0))))</f>
        <v>0</v>
      </c>
      <c r="BT1258" s="978">
        <f>IF($Z1258=0,0,IF(BX1258+BZ1258+CB1258&gt;0,$AA1258,0))</f>
        <v>0</v>
      </c>
      <c r="BU1258" s="980">
        <f>IF($Z1258=0,0,IF(AND(BT1258=0,O1259&gt;0),$AA1258,0))</f>
        <v>0</v>
      </c>
      <c r="BV1258" s="969">
        <f>$AA1258-BT1258-BU1258</f>
        <v>0</v>
      </c>
      <c r="BW1258" s="204">
        <f t="shared" si="359"/>
        <v>0</v>
      </c>
      <c r="BX1258" s="204">
        <f t="shared" si="359"/>
        <v>0</v>
      </c>
      <c r="BY1258" s="204">
        <f t="shared" si="359"/>
        <v>0</v>
      </c>
      <c r="BZ1258" s="204">
        <f t="shared" si="359"/>
        <v>0</v>
      </c>
      <c r="CA1258" s="204">
        <f t="shared" si="359"/>
        <v>0</v>
      </c>
      <c r="CB1258" s="205">
        <f t="shared" si="359"/>
        <v>0</v>
      </c>
      <c r="CC1258" s="973">
        <f>IF($Z1258=1,0,IF(AND($Z1258=0,BX1258&gt;0),1,IF(AND($Z1258=0,BZ1258&gt;0),1,IF(AND($Z1258=0,CB1258&gt;0),1,0))))</f>
        <v>0</v>
      </c>
      <c r="CD1258" s="973">
        <f>IF($Z1258=0,0,IF(AND($Z1258=1,BW1258&gt;0),1,IF(AND($Z1258=1,BY1258&gt;0),1,IF(AND($Z1258=1,CA1258&gt;0),1,0))))</f>
        <v>0</v>
      </c>
      <c r="CE1258" s="11"/>
      <c r="CF1258" s="11"/>
      <c r="CG1258" s="11"/>
      <c r="CH1258" s="11"/>
      <c r="CI1258" s="11"/>
      <c r="CJ1258" s="11"/>
      <c r="CK1258" s="11"/>
      <c r="CL1258" s="11"/>
      <c r="CM1258" s="11"/>
    </row>
    <row r="1259" spans="1:91" ht="14.25" customHeight="1">
      <c r="A1259" s="950" t="str">
        <f>A1258</f>
        <v/>
      </c>
      <c r="B1259" s="57"/>
      <c r="C1259" s="2051"/>
      <c r="D1259" s="2053"/>
      <c r="E1259" s="2051"/>
      <c r="F1259" s="2772"/>
      <c r="G1259" s="1121">
        <f>Import!Q1956</f>
        <v>0</v>
      </c>
      <c r="H1259" s="2774"/>
      <c r="I1259" s="450"/>
      <c r="J1259" s="2775"/>
      <c r="K1259" s="450"/>
      <c r="L1259" s="2775"/>
      <c r="M1259" s="450"/>
      <c r="N1259" s="2775"/>
      <c r="O1259" s="450"/>
      <c r="P1259" s="2775"/>
      <c r="Q1259" s="11"/>
      <c r="R1259" s="11"/>
      <c r="S1259" s="397"/>
      <c r="T1259" s="419"/>
      <c r="U1259" s="444">
        <f>Import!N1957</f>
        <v>0</v>
      </c>
      <c r="V1259" s="11"/>
      <c r="W1259" s="306"/>
      <c r="X1259" s="306"/>
      <c r="Y1259" s="306"/>
      <c r="Z1259" s="11"/>
      <c r="AE1259" s="204"/>
      <c r="AF1259" s="204"/>
      <c r="AG1259" s="204"/>
      <c r="AH1259" s="204"/>
      <c r="AI1259" s="922"/>
      <c r="AJ1259" s="205"/>
      <c r="AK1259" s="973"/>
      <c r="AL1259" s="973">
        <f>AL1258</f>
        <v>0</v>
      </c>
      <c r="AP1259" s="204"/>
      <c r="AQ1259" s="204"/>
      <c r="AR1259" s="204"/>
      <c r="AS1259" s="204"/>
      <c r="AT1259" s="204"/>
      <c r="AU1259" s="205"/>
      <c r="AV1259" s="973"/>
      <c r="AW1259" s="973">
        <f>AW1258</f>
        <v>0</v>
      </c>
      <c r="BA1259" s="204"/>
      <c r="BB1259" s="204"/>
      <c r="BC1259" s="204"/>
      <c r="BD1259" s="204"/>
      <c r="BE1259" s="204"/>
      <c r="BF1259" s="205"/>
      <c r="BG1259" s="973"/>
      <c r="BH1259" s="973">
        <f>BH1258</f>
        <v>0</v>
      </c>
      <c r="BL1259" s="204"/>
      <c r="BM1259" s="204"/>
      <c r="BN1259" s="204"/>
      <c r="BO1259" s="204"/>
      <c r="BP1259" s="204"/>
      <c r="BQ1259" s="205"/>
      <c r="BR1259" s="973"/>
      <c r="BS1259" s="973">
        <f>BS1258</f>
        <v>0</v>
      </c>
      <c r="BW1259" s="204"/>
      <c r="BX1259" s="204"/>
      <c r="BY1259" s="204"/>
      <c r="BZ1259" s="204"/>
      <c r="CA1259" s="204"/>
      <c r="CB1259" s="205"/>
      <c r="CC1259" s="973"/>
      <c r="CD1259" s="973">
        <f>CD1258</f>
        <v>0</v>
      </c>
      <c r="CE1259" s="11"/>
      <c r="CF1259" s="11"/>
      <c r="CG1259" s="11"/>
      <c r="CH1259" s="11"/>
      <c r="CI1259" s="11"/>
      <c r="CJ1259" s="11"/>
      <c r="CK1259" s="11"/>
      <c r="CL1259" s="11"/>
      <c r="CM1259" s="11"/>
    </row>
    <row r="1260" spans="1:91" ht="24.75" customHeight="1">
      <c r="A1260" s="949" t="str">
        <f>IF(E1260&gt;0,"Wypełnione","")</f>
        <v/>
      </c>
      <c r="B1260" s="57"/>
      <c r="C1260" s="2050">
        <f>'Og s3a'!C1969</f>
        <v>0</v>
      </c>
      <c r="D1260" s="2052">
        <f>'Og s3a'!E1969</f>
        <v>0</v>
      </c>
      <c r="E1260" s="2050">
        <f>'Og s3a'!F1969</f>
        <v>0</v>
      </c>
      <c r="F1260" s="2771"/>
      <c r="G1260" s="448">
        <f>T1260</f>
        <v>0</v>
      </c>
      <c r="H1260" s="2773">
        <f>U1260</f>
        <v>0</v>
      </c>
      <c r="I1260" s="451"/>
      <c r="J1260" s="2775"/>
      <c r="K1260" s="451"/>
      <c r="L1260" s="2775"/>
      <c r="M1260" s="451"/>
      <c r="N1260" s="2775"/>
      <c r="O1260" s="451"/>
      <c r="P1260" s="2775"/>
      <c r="Q1260" s="11"/>
      <c r="R1260" s="11"/>
      <c r="S1260" s="396">
        <f>'Og s3a'!G1969</f>
        <v>0</v>
      </c>
      <c r="T1260" s="398">
        <f>'Og s3a'!D1969</f>
        <v>0</v>
      </c>
      <c r="U1260" s="444">
        <f>Import!N1958</f>
        <v>0</v>
      </c>
      <c r="V1260" s="11"/>
      <c r="W1260" s="306"/>
      <c r="X1260" s="306"/>
      <c r="Y1260" s="306"/>
      <c r="Z1260" s="970">
        <f>IF(F1260=AF$7,1,0)</f>
        <v>0</v>
      </c>
      <c r="AA1260" s="970">
        <f>Z1260*D1260</f>
        <v>0</v>
      </c>
      <c r="AB1260" s="978">
        <f>IF($Z1260=0,0,IF(AF1260+AH1260+AJ1260&gt;0,$AA1260,0))</f>
        <v>0</v>
      </c>
      <c r="AC1260" s="980">
        <f>IF($Z1260=0,0,IF(AND(AB1260=0,G1261&gt;0),$AA1260,0))</f>
        <v>0</v>
      </c>
      <c r="AD1260" s="969">
        <f>AA1260-AB1260-AC1260</f>
        <v>0</v>
      </c>
      <c r="AE1260" s="204">
        <f t="shared" si="355"/>
        <v>0</v>
      </c>
      <c r="AF1260" s="204">
        <f t="shared" si="355"/>
        <v>0</v>
      </c>
      <c r="AG1260" s="204">
        <f t="shared" si="355"/>
        <v>0</v>
      </c>
      <c r="AH1260" s="204">
        <f t="shared" si="355"/>
        <v>0</v>
      </c>
      <c r="AI1260" s="922">
        <f t="shared" si="355"/>
        <v>0</v>
      </c>
      <c r="AJ1260" s="205">
        <f t="shared" si="355"/>
        <v>0</v>
      </c>
      <c r="AK1260" s="973">
        <f>IF($Z1260=1,0,IF(AND($Z1260=0,AF1260&gt;0),1,IF(AND($Z1260=0,AH1260&gt;0),1,IF(AND($Z1260=0,AJ1260&gt;0),1,0))))</f>
        <v>0</v>
      </c>
      <c r="AL1260" s="973">
        <f>IF($Z1260=0,0,IF(AND($Z1260=1,AE1260&gt;0),1,IF(AND($Z1260=1,AG1260&gt;0),1,IF(AND($Z1260=1,AI1260&gt;0),1,0))))</f>
        <v>0</v>
      </c>
      <c r="AM1260" s="978">
        <f>IF($Z1260=0,0,IF(AQ1260+AS1260+AU1260&gt;0,$AA1260,0))</f>
        <v>0</v>
      </c>
      <c r="AN1260" s="980">
        <f>IF($Z1260=0,0,IF(AND(AM1260=0,I1261&gt;0),$AA1260,0))</f>
        <v>0</v>
      </c>
      <c r="AO1260" s="969">
        <f>$AA1260-AM1260-AN1260</f>
        <v>0</v>
      </c>
      <c r="AP1260" s="204">
        <f t="shared" si="356"/>
        <v>0</v>
      </c>
      <c r="AQ1260" s="204">
        <f t="shared" si="356"/>
        <v>0</v>
      </c>
      <c r="AR1260" s="204">
        <f t="shared" si="356"/>
        <v>0</v>
      </c>
      <c r="AS1260" s="204">
        <f t="shared" si="356"/>
        <v>0</v>
      </c>
      <c r="AT1260" s="204">
        <f t="shared" si="356"/>
        <v>0</v>
      </c>
      <c r="AU1260" s="205">
        <f t="shared" si="356"/>
        <v>0</v>
      </c>
      <c r="AV1260" s="973">
        <f>IF($Z1260=1,0,IF(AND($Z1260=0,AQ1260&gt;0),1,IF(AND($Z1260=0,AS1260&gt;0),1,IF(AND($Z1260=0,AU1260&gt;0),1,0))))</f>
        <v>0</v>
      </c>
      <c r="AW1260" s="973">
        <f>IF($Z1260=0,0,IF(AND($Z1260=1,AP1260&gt;0),1,IF(AND($Z1260=1,AR1260&gt;0),1,IF(AND($Z1260=1,AT1260&gt;0),1,0))))</f>
        <v>0</v>
      </c>
      <c r="AX1260" s="978">
        <f>IF($Z1260=0,0,IF(BB1260+BD1260+BF1260&gt;0,$AA1260,0))</f>
        <v>0</v>
      </c>
      <c r="AY1260" s="980">
        <f>IF($Z1260=0,0,IF(AND(AX1260=0,K1261&gt;0),$AA1260,0))</f>
        <v>0</v>
      </c>
      <c r="AZ1260" s="969">
        <f>$AA1260-AX1260-AY1260</f>
        <v>0</v>
      </c>
      <c r="BA1260" s="204">
        <f t="shared" si="357"/>
        <v>0</v>
      </c>
      <c r="BB1260" s="204">
        <f t="shared" si="357"/>
        <v>0</v>
      </c>
      <c r="BC1260" s="204">
        <f t="shared" si="357"/>
        <v>0</v>
      </c>
      <c r="BD1260" s="204">
        <f t="shared" si="357"/>
        <v>0</v>
      </c>
      <c r="BE1260" s="204">
        <f t="shared" si="357"/>
        <v>0</v>
      </c>
      <c r="BF1260" s="205">
        <f t="shared" si="357"/>
        <v>0</v>
      </c>
      <c r="BG1260" s="973">
        <f>IF($Z1260=1,0,IF(AND($Z1260=0,BB1260&gt;0),1,IF(AND($Z1260=0,BD1260&gt;0),1,IF(AND($Z1260=0,BF1260&gt;0),1,0))))</f>
        <v>0</v>
      </c>
      <c r="BH1260" s="973">
        <f>IF($Z1260=0,0,IF(AND($Z1260=1,BA1260&gt;0),1,IF(AND($Z1260=1,BC1260&gt;0),1,IF(AND($Z1260=1,BE1260&gt;0),1,0))))</f>
        <v>0</v>
      </c>
      <c r="BI1260" s="978">
        <f>IF($Z1260=0,0,IF(BM1260+BO1260+BQ1260&gt;0,$AA1260,0))</f>
        <v>0</v>
      </c>
      <c r="BJ1260" s="980">
        <f>IF($Z1260=0,0,IF(AND(BI1260=0,M1261&gt;0),$AA1260,0))</f>
        <v>0</v>
      </c>
      <c r="BK1260" s="969">
        <f>$AA1260-BI1260-BJ1260</f>
        <v>0</v>
      </c>
      <c r="BL1260" s="204">
        <f t="shared" si="358"/>
        <v>0</v>
      </c>
      <c r="BM1260" s="204">
        <f t="shared" si="358"/>
        <v>0</v>
      </c>
      <c r="BN1260" s="204">
        <f t="shared" si="358"/>
        <v>0</v>
      </c>
      <c r="BO1260" s="204">
        <f t="shared" si="358"/>
        <v>0</v>
      </c>
      <c r="BP1260" s="204">
        <f t="shared" si="358"/>
        <v>0</v>
      </c>
      <c r="BQ1260" s="205">
        <f t="shared" si="358"/>
        <v>0</v>
      </c>
      <c r="BR1260" s="973">
        <f>IF($Z1260=1,0,IF(AND($Z1260=0,BM1260&gt;0),1,IF(AND($Z1260=0,BO1260&gt;0),1,IF(AND($Z1260=0,BQ1260&gt;0),1,0))))</f>
        <v>0</v>
      </c>
      <c r="BS1260" s="973">
        <f>IF($Z1260=0,0,IF(AND($Z1260=1,BL1260&gt;0),1,IF(AND($Z1260=1,BN1260&gt;0),1,IF(AND($Z1260=1,BP1260&gt;0),1,0))))</f>
        <v>0</v>
      </c>
      <c r="BT1260" s="978">
        <f>IF($Z1260=0,0,IF(BX1260+BZ1260+CB1260&gt;0,$AA1260,0))</f>
        <v>0</v>
      </c>
      <c r="BU1260" s="980">
        <f>IF($Z1260=0,0,IF(AND(BT1260=0,O1261&gt;0),$AA1260,0))</f>
        <v>0</v>
      </c>
      <c r="BV1260" s="969">
        <f>$AA1260-BT1260-BU1260</f>
        <v>0</v>
      </c>
      <c r="BW1260" s="204">
        <f t="shared" si="359"/>
        <v>0</v>
      </c>
      <c r="BX1260" s="204">
        <f t="shared" si="359"/>
        <v>0</v>
      </c>
      <c r="BY1260" s="204">
        <f t="shared" si="359"/>
        <v>0</v>
      </c>
      <c r="BZ1260" s="204">
        <f t="shared" si="359"/>
        <v>0</v>
      </c>
      <c r="CA1260" s="204">
        <f t="shared" si="359"/>
        <v>0</v>
      </c>
      <c r="CB1260" s="205">
        <f t="shared" si="359"/>
        <v>0</v>
      </c>
      <c r="CC1260" s="973">
        <f>IF($Z1260=1,0,IF(AND($Z1260=0,BX1260&gt;0),1,IF(AND($Z1260=0,BZ1260&gt;0),1,IF(AND($Z1260=0,CB1260&gt;0),1,0))))</f>
        <v>0</v>
      </c>
      <c r="CD1260" s="973">
        <f>IF($Z1260=0,0,IF(AND($Z1260=1,BW1260&gt;0),1,IF(AND($Z1260=1,BY1260&gt;0),1,IF(AND($Z1260=1,CA1260&gt;0),1,0))))</f>
        <v>0</v>
      </c>
      <c r="CE1260" s="11"/>
      <c r="CF1260" s="11"/>
      <c r="CG1260" s="11"/>
      <c r="CH1260" s="11"/>
      <c r="CI1260" s="11"/>
      <c r="CJ1260" s="11"/>
      <c r="CK1260" s="11"/>
      <c r="CL1260" s="11"/>
      <c r="CM1260" s="11"/>
    </row>
    <row r="1261" spans="1:91" ht="14.25" customHeight="1">
      <c r="A1261" s="950" t="str">
        <f>A1260</f>
        <v/>
      </c>
      <c r="B1261" s="57"/>
      <c r="C1261" s="2051"/>
      <c r="D1261" s="2053"/>
      <c r="E1261" s="2051"/>
      <c r="F1261" s="2772"/>
      <c r="G1261" s="1121">
        <f>Import!Q1958</f>
        <v>0</v>
      </c>
      <c r="H1261" s="2774"/>
      <c r="I1261" s="450"/>
      <c r="J1261" s="2775"/>
      <c r="K1261" s="450"/>
      <c r="L1261" s="2775"/>
      <c r="M1261" s="450"/>
      <c r="N1261" s="2775"/>
      <c r="O1261" s="450"/>
      <c r="P1261" s="2775"/>
      <c r="Q1261" s="11"/>
      <c r="R1261" s="11"/>
      <c r="S1261" s="397"/>
      <c r="T1261" s="419"/>
      <c r="U1261" s="444">
        <f>Import!N1959</f>
        <v>0</v>
      </c>
      <c r="V1261" s="11"/>
      <c r="W1261" s="306"/>
      <c r="X1261" s="306"/>
      <c r="Y1261" s="306"/>
      <c r="Z1261" s="11"/>
      <c r="AE1261" s="204"/>
      <c r="AF1261" s="204"/>
      <c r="AG1261" s="204"/>
      <c r="AH1261" s="204"/>
      <c r="AI1261" s="922"/>
      <c r="AJ1261" s="205"/>
      <c r="AK1261" s="973"/>
      <c r="AL1261" s="973">
        <f>AL1260</f>
        <v>0</v>
      </c>
      <c r="AP1261" s="204"/>
      <c r="AQ1261" s="204"/>
      <c r="AR1261" s="204"/>
      <c r="AS1261" s="204"/>
      <c r="AT1261" s="204"/>
      <c r="AU1261" s="205"/>
      <c r="AV1261" s="973"/>
      <c r="AW1261" s="973">
        <f>AW1260</f>
        <v>0</v>
      </c>
      <c r="BA1261" s="204"/>
      <c r="BB1261" s="204"/>
      <c r="BC1261" s="204"/>
      <c r="BD1261" s="204"/>
      <c r="BE1261" s="204"/>
      <c r="BF1261" s="205"/>
      <c r="BG1261" s="973"/>
      <c r="BH1261" s="973">
        <f>BH1260</f>
        <v>0</v>
      </c>
      <c r="BL1261" s="204"/>
      <c r="BM1261" s="204"/>
      <c r="BN1261" s="204"/>
      <c r="BO1261" s="204"/>
      <c r="BP1261" s="204"/>
      <c r="BQ1261" s="205"/>
      <c r="BR1261" s="973"/>
      <c r="BS1261" s="973">
        <f>BS1260</f>
        <v>0</v>
      </c>
      <c r="BW1261" s="204"/>
      <c r="BX1261" s="204"/>
      <c r="BY1261" s="204"/>
      <c r="BZ1261" s="204"/>
      <c r="CA1261" s="204"/>
      <c r="CB1261" s="205"/>
      <c r="CC1261" s="973"/>
      <c r="CD1261" s="973">
        <f>CD1260</f>
        <v>0</v>
      </c>
      <c r="CE1261" s="11"/>
      <c r="CF1261" s="11"/>
      <c r="CG1261" s="11"/>
      <c r="CH1261" s="11"/>
      <c r="CI1261" s="11"/>
      <c r="CJ1261" s="11"/>
      <c r="CK1261" s="11"/>
      <c r="CL1261" s="11"/>
      <c r="CM1261" s="11"/>
    </row>
    <row r="1262" spans="1:91" ht="24.75" customHeight="1">
      <c r="A1262" s="949" t="str">
        <f>IF(E1262&gt;0,"Wypełnione","")</f>
        <v/>
      </c>
      <c r="B1262" s="57"/>
      <c r="C1262" s="2050">
        <f>'Og s3a'!C1971</f>
        <v>0</v>
      </c>
      <c r="D1262" s="2052">
        <f>'Og s3a'!E1971</f>
        <v>0</v>
      </c>
      <c r="E1262" s="2050">
        <f>'Og s3a'!F1971</f>
        <v>0</v>
      </c>
      <c r="F1262" s="2771"/>
      <c r="G1262" s="448">
        <f>T1262</f>
        <v>0</v>
      </c>
      <c r="H1262" s="2773">
        <f>U1262</f>
        <v>0</v>
      </c>
      <c r="I1262" s="451"/>
      <c r="J1262" s="2775"/>
      <c r="K1262" s="451"/>
      <c r="L1262" s="2775"/>
      <c r="M1262" s="451"/>
      <c r="N1262" s="2775"/>
      <c r="O1262" s="451"/>
      <c r="P1262" s="2775"/>
      <c r="Q1262" s="11"/>
      <c r="R1262" s="11"/>
      <c r="S1262" s="396">
        <f>'Og s3a'!G1971</f>
        <v>0</v>
      </c>
      <c r="T1262" s="398">
        <f>'Og s3a'!D1971</f>
        <v>0</v>
      </c>
      <c r="U1262" s="444">
        <f>Import!N1960</f>
        <v>0</v>
      </c>
      <c r="V1262" s="11"/>
      <c r="W1262" s="306"/>
      <c r="X1262" s="306"/>
      <c r="Y1262" s="306"/>
      <c r="Z1262" s="970">
        <f>IF(F1262=AF$7,1,0)</f>
        <v>0</v>
      </c>
      <c r="AA1262" s="970">
        <f>Z1262*D1262</f>
        <v>0</v>
      </c>
      <c r="AB1262" s="978">
        <f>IF($Z1262=0,0,IF(AF1262+AH1262+AJ1262&gt;0,$AA1262,0))</f>
        <v>0</v>
      </c>
      <c r="AC1262" s="980">
        <f>IF($Z1262=0,0,IF(AND(AB1262=0,G1263&gt;0),$AA1262,0))</f>
        <v>0</v>
      </c>
      <c r="AD1262" s="969">
        <f>AA1262-AB1262-AC1262</f>
        <v>0</v>
      </c>
      <c r="AE1262" s="204">
        <f t="shared" si="355"/>
        <v>0</v>
      </c>
      <c r="AF1262" s="204">
        <f t="shared" si="355"/>
        <v>0</v>
      </c>
      <c r="AG1262" s="204">
        <f t="shared" si="355"/>
        <v>0</v>
      </c>
      <c r="AH1262" s="204">
        <f t="shared" si="355"/>
        <v>0</v>
      </c>
      <c r="AI1262" s="922">
        <f t="shared" si="355"/>
        <v>0</v>
      </c>
      <c r="AJ1262" s="205">
        <f t="shared" si="355"/>
        <v>0</v>
      </c>
      <c r="AK1262" s="973">
        <f>IF($Z1262=1,0,IF(AND($Z1262=0,AF1262&gt;0),1,IF(AND($Z1262=0,AH1262&gt;0),1,IF(AND($Z1262=0,AJ1262&gt;0),1,0))))</f>
        <v>0</v>
      </c>
      <c r="AL1262" s="973">
        <f>IF($Z1262=0,0,IF(AND($Z1262=1,AE1262&gt;0),1,IF(AND($Z1262=1,AG1262&gt;0),1,IF(AND($Z1262=1,AI1262&gt;0),1,0))))</f>
        <v>0</v>
      </c>
      <c r="AM1262" s="978">
        <f>IF($Z1262=0,0,IF(AQ1262+AS1262+AU1262&gt;0,$AA1262,0))</f>
        <v>0</v>
      </c>
      <c r="AN1262" s="980">
        <f>IF($Z1262=0,0,IF(AND(AM1262=0,I1263&gt;0),$AA1262,0))</f>
        <v>0</v>
      </c>
      <c r="AO1262" s="969">
        <f>$AA1262-AM1262-AN1262</f>
        <v>0</v>
      </c>
      <c r="AP1262" s="204">
        <f t="shared" si="356"/>
        <v>0</v>
      </c>
      <c r="AQ1262" s="204">
        <f t="shared" si="356"/>
        <v>0</v>
      </c>
      <c r="AR1262" s="204">
        <f t="shared" si="356"/>
        <v>0</v>
      </c>
      <c r="AS1262" s="204">
        <f t="shared" si="356"/>
        <v>0</v>
      </c>
      <c r="AT1262" s="204">
        <f t="shared" si="356"/>
        <v>0</v>
      </c>
      <c r="AU1262" s="205">
        <f t="shared" si="356"/>
        <v>0</v>
      </c>
      <c r="AV1262" s="973">
        <f>IF($Z1262=1,0,IF(AND($Z1262=0,AQ1262&gt;0),1,IF(AND($Z1262=0,AS1262&gt;0),1,IF(AND($Z1262=0,AU1262&gt;0),1,0))))</f>
        <v>0</v>
      </c>
      <c r="AW1262" s="973">
        <f>IF($Z1262=0,0,IF(AND($Z1262=1,AP1262&gt;0),1,IF(AND($Z1262=1,AR1262&gt;0),1,IF(AND($Z1262=1,AT1262&gt;0),1,0))))</f>
        <v>0</v>
      </c>
      <c r="AX1262" s="978">
        <f>IF($Z1262=0,0,IF(BB1262+BD1262+BF1262&gt;0,$AA1262,0))</f>
        <v>0</v>
      </c>
      <c r="AY1262" s="980">
        <f>IF($Z1262=0,0,IF(AND(AX1262=0,K1263&gt;0),$AA1262,0))</f>
        <v>0</v>
      </c>
      <c r="AZ1262" s="969">
        <f>$AA1262-AX1262-AY1262</f>
        <v>0</v>
      </c>
      <c r="BA1262" s="204">
        <f t="shared" si="357"/>
        <v>0</v>
      </c>
      <c r="BB1262" s="204">
        <f t="shared" si="357"/>
        <v>0</v>
      </c>
      <c r="BC1262" s="204">
        <f t="shared" si="357"/>
        <v>0</v>
      </c>
      <c r="BD1262" s="204">
        <f t="shared" si="357"/>
        <v>0</v>
      </c>
      <c r="BE1262" s="204">
        <f t="shared" si="357"/>
        <v>0</v>
      </c>
      <c r="BF1262" s="205">
        <f t="shared" si="357"/>
        <v>0</v>
      </c>
      <c r="BG1262" s="973">
        <f>IF($Z1262=1,0,IF(AND($Z1262=0,BB1262&gt;0),1,IF(AND($Z1262=0,BD1262&gt;0),1,IF(AND($Z1262=0,BF1262&gt;0),1,0))))</f>
        <v>0</v>
      </c>
      <c r="BH1262" s="973">
        <f>IF($Z1262=0,0,IF(AND($Z1262=1,BA1262&gt;0),1,IF(AND($Z1262=1,BC1262&gt;0),1,IF(AND($Z1262=1,BE1262&gt;0),1,0))))</f>
        <v>0</v>
      </c>
      <c r="BI1262" s="978">
        <f>IF($Z1262=0,0,IF(BM1262+BO1262+BQ1262&gt;0,$AA1262,0))</f>
        <v>0</v>
      </c>
      <c r="BJ1262" s="980">
        <f>IF($Z1262=0,0,IF(AND(BI1262=0,M1263&gt;0),$AA1262,0))</f>
        <v>0</v>
      </c>
      <c r="BK1262" s="969">
        <f>$AA1262-BI1262-BJ1262</f>
        <v>0</v>
      </c>
      <c r="BL1262" s="204">
        <f t="shared" si="358"/>
        <v>0</v>
      </c>
      <c r="BM1262" s="204">
        <f t="shared" si="358"/>
        <v>0</v>
      </c>
      <c r="BN1262" s="204">
        <f t="shared" si="358"/>
        <v>0</v>
      </c>
      <c r="BO1262" s="204">
        <f t="shared" si="358"/>
        <v>0</v>
      </c>
      <c r="BP1262" s="204">
        <f t="shared" si="358"/>
        <v>0</v>
      </c>
      <c r="BQ1262" s="205">
        <f t="shared" si="358"/>
        <v>0</v>
      </c>
      <c r="BR1262" s="973">
        <f>IF($Z1262=1,0,IF(AND($Z1262=0,BM1262&gt;0),1,IF(AND($Z1262=0,BO1262&gt;0),1,IF(AND($Z1262=0,BQ1262&gt;0),1,0))))</f>
        <v>0</v>
      </c>
      <c r="BS1262" s="973">
        <f>IF($Z1262=0,0,IF(AND($Z1262=1,BL1262&gt;0),1,IF(AND($Z1262=1,BN1262&gt;0),1,IF(AND($Z1262=1,BP1262&gt;0),1,0))))</f>
        <v>0</v>
      </c>
      <c r="BT1262" s="978">
        <f>IF($Z1262=0,0,IF(BX1262+BZ1262+CB1262&gt;0,$AA1262,0))</f>
        <v>0</v>
      </c>
      <c r="BU1262" s="980">
        <f>IF($Z1262=0,0,IF(AND(BT1262=0,O1263&gt;0),$AA1262,0))</f>
        <v>0</v>
      </c>
      <c r="BV1262" s="969">
        <f>$AA1262-BT1262-BU1262</f>
        <v>0</v>
      </c>
      <c r="BW1262" s="204">
        <f t="shared" si="359"/>
        <v>0</v>
      </c>
      <c r="BX1262" s="204">
        <f t="shared" si="359"/>
        <v>0</v>
      </c>
      <c r="BY1262" s="204">
        <f t="shared" si="359"/>
        <v>0</v>
      </c>
      <c r="BZ1262" s="204">
        <f t="shared" si="359"/>
        <v>0</v>
      </c>
      <c r="CA1262" s="204">
        <f t="shared" si="359"/>
        <v>0</v>
      </c>
      <c r="CB1262" s="205">
        <f t="shared" si="359"/>
        <v>0</v>
      </c>
      <c r="CC1262" s="973">
        <f>IF($Z1262=1,0,IF(AND($Z1262=0,BX1262&gt;0),1,IF(AND($Z1262=0,BZ1262&gt;0),1,IF(AND($Z1262=0,CB1262&gt;0),1,0))))</f>
        <v>0</v>
      </c>
      <c r="CD1262" s="973">
        <f>IF($Z1262=0,0,IF(AND($Z1262=1,BW1262&gt;0),1,IF(AND($Z1262=1,BY1262&gt;0),1,IF(AND($Z1262=1,CA1262&gt;0),1,0))))</f>
        <v>0</v>
      </c>
      <c r="CE1262" s="11"/>
      <c r="CF1262" s="11"/>
      <c r="CG1262" s="11"/>
      <c r="CH1262" s="11"/>
      <c r="CI1262" s="11"/>
      <c r="CJ1262" s="11"/>
      <c r="CK1262" s="11"/>
      <c r="CL1262" s="11"/>
      <c r="CM1262" s="11"/>
    </row>
    <row r="1263" spans="1:91" ht="14.25" customHeight="1">
      <c r="A1263" s="950" t="str">
        <f>A1262</f>
        <v/>
      </c>
      <c r="B1263" s="57"/>
      <c r="C1263" s="2051"/>
      <c r="D1263" s="2053"/>
      <c r="E1263" s="2051"/>
      <c r="F1263" s="2772"/>
      <c r="G1263" s="1121">
        <f>Import!Q1960</f>
        <v>0</v>
      </c>
      <c r="H1263" s="2774"/>
      <c r="I1263" s="450"/>
      <c r="J1263" s="2775"/>
      <c r="K1263" s="450"/>
      <c r="L1263" s="2775"/>
      <c r="M1263" s="450"/>
      <c r="N1263" s="2775"/>
      <c r="O1263" s="450"/>
      <c r="P1263" s="2775"/>
      <c r="Q1263" s="11"/>
      <c r="R1263" s="11"/>
      <c r="S1263" s="397"/>
      <c r="T1263" s="419"/>
      <c r="U1263" s="444">
        <f>Import!N1961</f>
        <v>0</v>
      </c>
      <c r="V1263" s="11"/>
      <c r="W1263" s="306"/>
      <c r="X1263" s="306"/>
      <c r="Y1263" s="306"/>
      <c r="Z1263" s="11"/>
      <c r="AE1263" s="204"/>
      <c r="AF1263" s="204"/>
      <c r="AG1263" s="204"/>
      <c r="AH1263" s="204"/>
      <c r="AI1263" s="922"/>
      <c r="AJ1263" s="205"/>
      <c r="AK1263" s="973"/>
      <c r="AL1263" s="973">
        <f>AL1262</f>
        <v>0</v>
      </c>
      <c r="AP1263" s="204"/>
      <c r="AQ1263" s="204"/>
      <c r="AR1263" s="204"/>
      <c r="AS1263" s="204"/>
      <c r="AT1263" s="204"/>
      <c r="AU1263" s="205"/>
      <c r="AV1263" s="973"/>
      <c r="AW1263" s="973">
        <f>AW1262</f>
        <v>0</v>
      </c>
      <c r="BA1263" s="204"/>
      <c r="BB1263" s="204"/>
      <c r="BC1263" s="204"/>
      <c r="BD1263" s="204"/>
      <c r="BE1263" s="204"/>
      <c r="BF1263" s="205"/>
      <c r="BG1263" s="973"/>
      <c r="BH1263" s="973">
        <f>BH1262</f>
        <v>0</v>
      </c>
      <c r="BL1263" s="204"/>
      <c r="BM1263" s="204"/>
      <c r="BN1263" s="204"/>
      <c r="BO1263" s="204"/>
      <c r="BP1263" s="204"/>
      <c r="BQ1263" s="205"/>
      <c r="BR1263" s="973"/>
      <c r="BS1263" s="973">
        <f>BS1262</f>
        <v>0</v>
      </c>
      <c r="BW1263" s="204"/>
      <c r="BX1263" s="204"/>
      <c r="BY1263" s="204"/>
      <c r="BZ1263" s="204"/>
      <c r="CA1263" s="204"/>
      <c r="CB1263" s="205"/>
      <c r="CC1263" s="973"/>
      <c r="CD1263" s="973">
        <f>CD1262</f>
        <v>0</v>
      </c>
      <c r="CE1263" s="11"/>
      <c r="CF1263" s="11"/>
      <c r="CG1263" s="11"/>
      <c r="CH1263" s="11"/>
      <c r="CI1263" s="11"/>
      <c r="CJ1263" s="11"/>
      <c r="CK1263" s="11"/>
      <c r="CL1263" s="11"/>
      <c r="CM1263" s="11"/>
    </row>
    <row r="1264" spans="1:91" ht="24.75" customHeight="1">
      <c r="A1264" s="949" t="str">
        <f>IF(E1264&gt;0,"Wypełnione","")</f>
        <v/>
      </c>
      <c r="B1264" s="57"/>
      <c r="C1264" s="2050">
        <f>'Og s3a'!C1973</f>
        <v>0</v>
      </c>
      <c r="D1264" s="2052">
        <f>'Og s3a'!E1973</f>
        <v>0</v>
      </c>
      <c r="E1264" s="2050">
        <f>'Og s3a'!F1973</f>
        <v>0</v>
      </c>
      <c r="F1264" s="2771"/>
      <c r="G1264" s="448">
        <f>T1264</f>
        <v>0</v>
      </c>
      <c r="H1264" s="2773">
        <f>U1264</f>
        <v>0</v>
      </c>
      <c r="I1264" s="451"/>
      <c r="J1264" s="2775"/>
      <c r="K1264" s="451"/>
      <c r="L1264" s="2775"/>
      <c r="M1264" s="451"/>
      <c r="N1264" s="2775"/>
      <c r="O1264" s="451"/>
      <c r="P1264" s="2775"/>
      <c r="Q1264" s="11"/>
      <c r="R1264" s="11"/>
      <c r="S1264" s="396">
        <f>'Og s3a'!G1973</f>
        <v>0</v>
      </c>
      <c r="T1264" s="398">
        <f>'Og s3a'!D1973</f>
        <v>0</v>
      </c>
      <c r="U1264" s="444">
        <f>Import!N1962</f>
        <v>0</v>
      </c>
      <c r="V1264" s="11"/>
      <c r="W1264" s="306"/>
      <c r="X1264" s="306"/>
      <c r="Y1264" s="306"/>
      <c r="Z1264" s="970">
        <f>IF(F1264=AF$7,1,0)</f>
        <v>0</v>
      </c>
      <c r="AA1264" s="970">
        <f>Z1264*D1264</f>
        <v>0</v>
      </c>
      <c r="AB1264" s="978">
        <f>IF($Z1264=0,0,IF(AF1264+AH1264+AJ1264&gt;0,$AA1264,0))</f>
        <v>0</v>
      </c>
      <c r="AC1264" s="980">
        <f>IF($Z1264=0,0,IF(AND(AB1264=0,G1265&gt;0),$AA1264,0))</f>
        <v>0</v>
      </c>
      <c r="AD1264" s="969">
        <f>AA1264-AB1264-AC1264</f>
        <v>0</v>
      </c>
      <c r="AE1264" s="204">
        <f t="shared" si="355"/>
        <v>0</v>
      </c>
      <c r="AF1264" s="204">
        <f t="shared" si="355"/>
        <v>0</v>
      </c>
      <c r="AG1264" s="204">
        <f t="shared" si="355"/>
        <v>0</v>
      </c>
      <c r="AH1264" s="204">
        <f t="shared" si="355"/>
        <v>0</v>
      </c>
      <c r="AI1264" s="922">
        <f t="shared" si="355"/>
        <v>0</v>
      </c>
      <c r="AJ1264" s="205">
        <f t="shared" si="355"/>
        <v>0</v>
      </c>
      <c r="AK1264" s="973">
        <f>IF($Z1264=1,0,IF(AND($Z1264=0,AF1264&gt;0),1,IF(AND($Z1264=0,AH1264&gt;0),1,IF(AND($Z1264=0,AJ1264&gt;0),1,0))))</f>
        <v>0</v>
      </c>
      <c r="AL1264" s="973">
        <f>IF($Z1264=0,0,IF(AND($Z1264=1,AE1264&gt;0),1,IF(AND($Z1264=1,AG1264&gt;0),1,IF(AND($Z1264=1,AI1264&gt;0),1,0))))</f>
        <v>0</v>
      </c>
      <c r="AM1264" s="978">
        <f>IF($Z1264=0,0,IF(AQ1264+AS1264+AU1264&gt;0,$AA1264,0))</f>
        <v>0</v>
      </c>
      <c r="AN1264" s="980">
        <f>IF($Z1264=0,0,IF(AND(AM1264=0,I1265&gt;0),$AA1264,0))</f>
        <v>0</v>
      </c>
      <c r="AO1264" s="969">
        <f>$AA1264-AM1264-AN1264</f>
        <v>0</v>
      </c>
      <c r="AP1264" s="204">
        <f t="shared" si="356"/>
        <v>0</v>
      </c>
      <c r="AQ1264" s="204">
        <f t="shared" si="356"/>
        <v>0</v>
      </c>
      <c r="AR1264" s="204">
        <f t="shared" si="356"/>
        <v>0</v>
      </c>
      <c r="AS1264" s="204">
        <f t="shared" si="356"/>
        <v>0</v>
      </c>
      <c r="AT1264" s="204">
        <f t="shared" si="356"/>
        <v>0</v>
      </c>
      <c r="AU1264" s="205">
        <f t="shared" si="356"/>
        <v>0</v>
      </c>
      <c r="AV1264" s="973">
        <f>IF($Z1264=1,0,IF(AND($Z1264=0,AQ1264&gt;0),1,IF(AND($Z1264=0,AS1264&gt;0),1,IF(AND($Z1264=0,AU1264&gt;0),1,0))))</f>
        <v>0</v>
      </c>
      <c r="AW1264" s="973">
        <f>IF($Z1264=0,0,IF(AND($Z1264=1,AP1264&gt;0),1,IF(AND($Z1264=1,AR1264&gt;0),1,IF(AND($Z1264=1,AT1264&gt;0),1,0))))</f>
        <v>0</v>
      </c>
      <c r="AX1264" s="978">
        <f>IF($Z1264=0,0,IF(BB1264+BD1264+BF1264&gt;0,$AA1264,0))</f>
        <v>0</v>
      </c>
      <c r="AY1264" s="980">
        <f>IF($Z1264=0,0,IF(AND(AX1264=0,K1265&gt;0),$AA1264,0))</f>
        <v>0</v>
      </c>
      <c r="AZ1264" s="969">
        <f>$AA1264-AX1264-AY1264</f>
        <v>0</v>
      </c>
      <c r="BA1264" s="204">
        <f t="shared" si="357"/>
        <v>0</v>
      </c>
      <c r="BB1264" s="204">
        <f t="shared" si="357"/>
        <v>0</v>
      </c>
      <c r="BC1264" s="204">
        <f t="shared" si="357"/>
        <v>0</v>
      </c>
      <c r="BD1264" s="204">
        <f t="shared" si="357"/>
        <v>0</v>
      </c>
      <c r="BE1264" s="204">
        <f t="shared" si="357"/>
        <v>0</v>
      </c>
      <c r="BF1264" s="205">
        <f t="shared" si="357"/>
        <v>0</v>
      </c>
      <c r="BG1264" s="973">
        <f>IF($Z1264=1,0,IF(AND($Z1264=0,BB1264&gt;0),1,IF(AND($Z1264=0,BD1264&gt;0),1,IF(AND($Z1264=0,BF1264&gt;0),1,0))))</f>
        <v>0</v>
      </c>
      <c r="BH1264" s="973">
        <f>IF($Z1264=0,0,IF(AND($Z1264=1,BA1264&gt;0),1,IF(AND($Z1264=1,BC1264&gt;0),1,IF(AND($Z1264=1,BE1264&gt;0),1,0))))</f>
        <v>0</v>
      </c>
      <c r="BI1264" s="978">
        <f>IF($Z1264=0,0,IF(BM1264+BO1264+BQ1264&gt;0,$AA1264,0))</f>
        <v>0</v>
      </c>
      <c r="BJ1264" s="980">
        <f>IF($Z1264=0,0,IF(AND(BI1264=0,M1265&gt;0),$AA1264,0))</f>
        <v>0</v>
      </c>
      <c r="BK1264" s="969">
        <f>$AA1264-BI1264-BJ1264</f>
        <v>0</v>
      </c>
      <c r="BL1264" s="204">
        <f t="shared" si="358"/>
        <v>0</v>
      </c>
      <c r="BM1264" s="204">
        <f t="shared" si="358"/>
        <v>0</v>
      </c>
      <c r="BN1264" s="204">
        <f t="shared" si="358"/>
        <v>0</v>
      </c>
      <c r="BO1264" s="204">
        <f t="shared" si="358"/>
        <v>0</v>
      </c>
      <c r="BP1264" s="204">
        <f t="shared" si="358"/>
        <v>0</v>
      </c>
      <c r="BQ1264" s="205">
        <f t="shared" si="358"/>
        <v>0</v>
      </c>
      <c r="BR1264" s="973">
        <f>IF($Z1264=1,0,IF(AND($Z1264=0,BM1264&gt;0),1,IF(AND($Z1264=0,BO1264&gt;0),1,IF(AND($Z1264=0,BQ1264&gt;0),1,0))))</f>
        <v>0</v>
      </c>
      <c r="BS1264" s="973">
        <f>IF($Z1264=0,0,IF(AND($Z1264=1,BL1264&gt;0),1,IF(AND($Z1264=1,BN1264&gt;0),1,IF(AND($Z1264=1,BP1264&gt;0),1,0))))</f>
        <v>0</v>
      </c>
      <c r="BT1264" s="978">
        <f>IF($Z1264=0,0,IF(BX1264+BZ1264+CB1264&gt;0,$AA1264,0))</f>
        <v>0</v>
      </c>
      <c r="BU1264" s="980">
        <f>IF($Z1264=0,0,IF(AND(BT1264=0,O1265&gt;0),$AA1264,0))</f>
        <v>0</v>
      </c>
      <c r="BV1264" s="969">
        <f>$AA1264-BT1264-BU1264</f>
        <v>0</v>
      </c>
      <c r="BW1264" s="204">
        <f t="shared" si="359"/>
        <v>0</v>
      </c>
      <c r="BX1264" s="204">
        <f t="shared" si="359"/>
        <v>0</v>
      </c>
      <c r="BY1264" s="204">
        <f t="shared" si="359"/>
        <v>0</v>
      </c>
      <c r="BZ1264" s="204">
        <f t="shared" si="359"/>
        <v>0</v>
      </c>
      <c r="CA1264" s="204">
        <f t="shared" si="359"/>
        <v>0</v>
      </c>
      <c r="CB1264" s="205">
        <f t="shared" si="359"/>
        <v>0</v>
      </c>
      <c r="CC1264" s="973">
        <f>IF($Z1264=1,0,IF(AND($Z1264=0,BX1264&gt;0),1,IF(AND($Z1264=0,BZ1264&gt;0),1,IF(AND($Z1264=0,CB1264&gt;0),1,0))))</f>
        <v>0</v>
      </c>
      <c r="CD1264" s="973">
        <f>IF($Z1264=0,0,IF(AND($Z1264=1,BW1264&gt;0),1,IF(AND($Z1264=1,BY1264&gt;0),1,IF(AND($Z1264=1,CA1264&gt;0),1,0))))</f>
        <v>0</v>
      </c>
      <c r="CE1264" s="11"/>
      <c r="CF1264" s="11"/>
      <c r="CG1264" s="11"/>
      <c r="CH1264" s="11"/>
      <c r="CI1264" s="11"/>
      <c r="CJ1264" s="11"/>
      <c r="CK1264" s="11"/>
      <c r="CL1264" s="11"/>
      <c r="CM1264" s="11"/>
    </row>
    <row r="1265" spans="1:91" ht="14.25" customHeight="1">
      <c r="A1265" s="950" t="str">
        <f>A1264</f>
        <v/>
      </c>
      <c r="B1265" s="57"/>
      <c r="C1265" s="2051"/>
      <c r="D1265" s="2053"/>
      <c r="E1265" s="2051"/>
      <c r="F1265" s="2772"/>
      <c r="G1265" s="1121">
        <f>Import!Q1962</f>
        <v>0</v>
      </c>
      <c r="H1265" s="2774"/>
      <c r="I1265" s="450"/>
      <c r="J1265" s="2775"/>
      <c r="K1265" s="450"/>
      <c r="L1265" s="2775"/>
      <c r="M1265" s="450"/>
      <c r="N1265" s="2775"/>
      <c r="O1265" s="450"/>
      <c r="P1265" s="2775"/>
      <c r="Q1265" s="11"/>
      <c r="R1265" s="11"/>
      <c r="S1265" s="397"/>
      <c r="T1265" s="419"/>
      <c r="U1265" s="444">
        <f>Import!N1963</f>
        <v>0</v>
      </c>
      <c r="V1265" s="11"/>
      <c r="W1265" s="306"/>
      <c r="X1265" s="306"/>
      <c r="Y1265" s="306"/>
      <c r="Z1265" s="11"/>
      <c r="AE1265" s="204"/>
      <c r="AF1265" s="204"/>
      <c r="AG1265" s="204"/>
      <c r="AH1265" s="204"/>
      <c r="AI1265" s="922"/>
      <c r="AJ1265" s="205"/>
      <c r="AK1265" s="973"/>
      <c r="AL1265" s="973">
        <f>AL1264</f>
        <v>0</v>
      </c>
      <c r="AP1265" s="204"/>
      <c r="AQ1265" s="204"/>
      <c r="AR1265" s="204"/>
      <c r="AS1265" s="204"/>
      <c r="AT1265" s="204"/>
      <c r="AU1265" s="205"/>
      <c r="AV1265" s="973"/>
      <c r="AW1265" s="973">
        <f>AW1264</f>
        <v>0</v>
      </c>
      <c r="BA1265" s="204"/>
      <c r="BB1265" s="204"/>
      <c r="BC1265" s="204"/>
      <c r="BD1265" s="204"/>
      <c r="BE1265" s="204"/>
      <c r="BF1265" s="205"/>
      <c r="BG1265" s="973"/>
      <c r="BH1265" s="973">
        <f>BH1264</f>
        <v>0</v>
      </c>
      <c r="BL1265" s="204"/>
      <c r="BM1265" s="204"/>
      <c r="BN1265" s="204"/>
      <c r="BO1265" s="204"/>
      <c r="BP1265" s="204"/>
      <c r="BQ1265" s="205"/>
      <c r="BR1265" s="973"/>
      <c r="BS1265" s="973">
        <f>BS1264</f>
        <v>0</v>
      </c>
      <c r="BW1265" s="204"/>
      <c r="BX1265" s="204"/>
      <c r="BY1265" s="204"/>
      <c r="BZ1265" s="204"/>
      <c r="CA1265" s="204"/>
      <c r="CB1265" s="205"/>
      <c r="CC1265" s="973"/>
      <c r="CD1265" s="973">
        <f>CD1264</f>
        <v>0</v>
      </c>
      <c r="CE1265" s="11"/>
      <c r="CF1265" s="11"/>
      <c r="CG1265" s="11"/>
      <c r="CH1265" s="11"/>
      <c r="CI1265" s="11"/>
      <c r="CJ1265" s="11"/>
      <c r="CK1265" s="11"/>
      <c r="CL1265" s="11"/>
      <c r="CM1265" s="11"/>
    </row>
    <row r="1266" spans="1:91" ht="24.75" customHeight="1">
      <c r="A1266" s="949" t="str">
        <f>IF(E1266&gt;0,"Wypełnione","")</f>
        <v/>
      </c>
      <c r="B1266" s="57"/>
      <c r="C1266" s="2050">
        <f>'Og s3a'!C1975</f>
        <v>0</v>
      </c>
      <c r="D1266" s="2052">
        <f>'Og s3a'!E1975</f>
        <v>0</v>
      </c>
      <c r="E1266" s="2050">
        <f>'Og s3a'!F1975</f>
        <v>0</v>
      </c>
      <c r="F1266" s="2771"/>
      <c r="G1266" s="448">
        <f>T1266</f>
        <v>0</v>
      </c>
      <c r="H1266" s="2773">
        <f>U1266</f>
        <v>0</v>
      </c>
      <c r="I1266" s="451"/>
      <c r="J1266" s="2775"/>
      <c r="K1266" s="451"/>
      <c r="L1266" s="2775"/>
      <c r="M1266" s="451"/>
      <c r="N1266" s="2775"/>
      <c r="O1266" s="451"/>
      <c r="P1266" s="2775"/>
      <c r="Q1266" s="11"/>
      <c r="R1266" s="11"/>
      <c r="S1266" s="396">
        <f>'Og s3a'!G1975</f>
        <v>0</v>
      </c>
      <c r="T1266" s="398">
        <f>'Og s3a'!D1975</f>
        <v>0</v>
      </c>
      <c r="U1266" s="444">
        <f>Import!N1964</f>
        <v>0</v>
      </c>
      <c r="V1266" s="11"/>
      <c r="W1266" s="306"/>
      <c r="X1266" s="306"/>
      <c r="Y1266" s="306"/>
      <c r="Z1266" s="970">
        <f>IF(F1266=AF$7,1,0)</f>
        <v>0</v>
      </c>
      <c r="AA1266" s="970">
        <f>Z1266*D1266</f>
        <v>0</v>
      </c>
      <c r="AB1266" s="978">
        <f>IF($Z1266=0,0,IF(AF1266+AH1266+AJ1266&gt;0,$AA1266,0))</f>
        <v>0</v>
      </c>
      <c r="AC1266" s="980">
        <f>IF($Z1266=0,0,IF(AND(AB1266=0,G1267&gt;0),$AA1266,0))</f>
        <v>0</v>
      </c>
      <c r="AD1266" s="969">
        <f>AA1266-AB1266-AC1266</f>
        <v>0</v>
      </c>
      <c r="AE1266" s="204">
        <f t="shared" si="355"/>
        <v>0</v>
      </c>
      <c r="AF1266" s="204">
        <f t="shared" si="355"/>
        <v>0</v>
      </c>
      <c r="AG1266" s="204">
        <f t="shared" si="355"/>
        <v>0</v>
      </c>
      <c r="AH1266" s="204">
        <f t="shared" si="355"/>
        <v>0</v>
      </c>
      <c r="AI1266" s="922">
        <f t="shared" si="355"/>
        <v>0</v>
      </c>
      <c r="AJ1266" s="205">
        <f t="shared" si="355"/>
        <v>0</v>
      </c>
      <c r="AK1266" s="973">
        <f>IF($Z1266=1,0,IF(AND($Z1266=0,AF1266&gt;0),1,IF(AND($Z1266=0,AH1266&gt;0),1,IF(AND($Z1266=0,AJ1266&gt;0),1,0))))</f>
        <v>0</v>
      </c>
      <c r="AL1266" s="973">
        <f>IF($Z1266=0,0,IF(AND($Z1266=1,AE1266&gt;0),1,IF(AND($Z1266=1,AG1266&gt;0),1,IF(AND($Z1266=1,AI1266&gt;0),1,0))))</f>
        <v>0</v>
      </c>
      <c r="AM1266" s="978">
        <f>IF($Z1266=0,0,IF(AQ1266+AS1266+AU1266&gt;0,$AA1266,0))</f>
        <v>0</v>
      </c>
      <c r="AN1266" s="980">
        <f>IF($Z1266=0,0,IF(AND(AM1266=0,I1267&gt;0),$AA1266,0))</f>
        <v>0</v>
      </c>
      <c r="AO1266" s="969">
        <f>$AA1266-AM1266-AN1266</f>
        <v>0</v>
      </c>
      <c r="AP1266" s="204">
        <f t="shared" si="356"/>
        <v>0</v>
      </c>
      <c r="AQ1266" s="204">
        <f t="shared" si="356"/>
        <v>0</v>
      </c>
      <c r="AR1266" s="204">
        <f t="shared" si="356"/>
        <v>0</v>
      </c>
      <c r="AS1266" s="204">
        <f t="shared" si="356"/>
        <v>0</v>
      </c>
      <c r="AT1266" s="204">
        <f t="shared" si="356"/>
        <v>0</v>
      </c>
      <c r="AU1266" s="205">
        <f t="shared" si="356"/>
        <v>0</v>
      </c>
      <c r="AV1266" s="973">
        <f>IF($Z1266=1,0,IF(AND($Z1266=0,AQ1266&gt;0),1,IF(AND($Z1266=0,AS1266&gt;0),1,IF(AND($Z1266=0,AU1266&gt;0),1,0))))</f>
        <v>0</v>
      </c>
      <c r="AW1266" s="973">
        <f>IF($Z1266=0,0,IF(AND($Z1266=1,AP1266&gt;0),1,IF(AND($Z1266=1,AR1266&gt;0),1,IF(AND($Z1266=1,AT1266&gt;0),1,0))))</f>
        <v>0</v>
      </c>
      <c r="AX1266" s="978">
        <f>IF($Z1266=0,0,IF(BB1266+BD1266+BF1266&gt;0,$AA1266,0))</f>
        <v>0</v>
      </c>
      <c r="AY1266" s="980">
        <f>IF($Z1266=0,0,IF(AND(AX1266=0,K1267&gt;0),$AA1266,0))</f>
        <v>0</v>
      </c>
      <c r="AZ1266" s="969">
        <f>$AA1266-AX1266-AY1266</f>
        <v>0</v>
      </c>
      <c r="BA1266" s="204">
        <f t="shared" si="357"/>
        <v>0</v>
      </c>
      <c r="BB1266" s="204">
        <f t="shared" si="357"/>
        <v>0</v>
      </c>
      <c r="BC1266" s="204">
        <f t="shared" si="357"/>
        <v>0</v>
      </c>
      <c r="BD1266" s="204">
        <f t="shared" si="357"/>
        <v>0</v>
      </c>
      <c r="BE1266" s="204">
        <f t="shared" si="357"/>
        <v>0</v>
      </c>
      <c r="BF1266" s="205">
        <f t="shared" si="357"/>
        <v>0</v>
      </c>
      <c r="BG1266" s="973">
        <f>IF($Z1266=1,0,IF(AND($Z1266=0,BB1266&gt;0),1,IF(AND($Z1266=0,BD1266&gt;0),1,IF(AND($Z1266=0,BF1266&gt;0),1,0))))</f>
        <v>0</v>
      </c>
      <c r="BH1266" s="973">
        <f>IF($Z1266=0,0,IF(AND($Z1266=1,BA1266&gt;0),1,IF(AND($Z1266=1,BC1266&gt;0),1,IF(AND($Z1266=1,BE1266&gt;0),1,0))))</f>
        <v>0</v>
      </c>
      <c r="BI1266" s="978">
        <f>IF($Z1266=0,0,IF(BM1266+BO1266+BQ1266&gt;0,$AA1266,0))</f>
        <v>0</v>
      </c>
      <c r="BJ1266" s="980">
        <f>IF($Z1266=0,0,IF(AND(BI1266=0,M1267&gt;0),$AA1266,0))</f>
        <v>0</v>
      </c>
      <c r="BK1266" s="969">
        <f>$AA1266-BI1266-BJ1266</f>
        <v>0</v>
      </c>
      <c r="BL1266" s="204">
        <f t="shared" si="358"/>
        <v>0</v>
      </c>
      <c r="BM1266" s="204">
        <f t="shared" si="358"/>
        <v>0</v>
      </c>
      <c r="BN1266" s="204">
        <f t="shared" si="358"/>
        <v>0</v>
      </c>
      <c r="BO1266" s="204">
        <f t="shared" si="358"/>
        <v>0</v>
      </c>
      <c r="BP1266" s="204">
        <f t="shared" si="358"/>
        <v>0</v>
      </c>
      <c r="BQ1266" s="205">
        <f t="shared" si="358"/>
        <v>0</v>
      </c>
      <c r="BR1266" s="973">
        <f>IF($Z1266=1,0,IF(AND($Z1266=0,BM1266&gt;0),1,IF(AND($Z1266=0,BO1266&gt;0),1,IF(AND($Z1266=0,BQ1266&gt;0),1,0))))</f>
        <v>0</v>
      </c>
      <c r="BS1266" s="973">
        <f>IF($Z1266=0,0,IF(AND($Z1266=1,BL1266&gt;0),1,IF(AND($Z1266=1,BN1266&gt;0),1,IF(AND($Z1266=1,BP1266&gt;0),1,0))))</f>
        <v>0</v>
      </c>
      <c r="BT1266" s="978">
        <f>IF($Z1266=0,0,IF(BX1266+BZ1266+CB1266&gt;0,$AA1266,0))</f>
        <v>0</v>
      </c>
      <c r="BU1266" s="980">
        <f>IF($Z1266=0,0,IF(AND(BT1266=0,O1267&gt;0),$AA1266,0))</f>
        <v>0</v>
      </c>
      <c r="BV1266" s="969">
        <f>$AA1266-BT1266-BU1266</f>
        <v>0</v>
      </c>
      <c r="BW1266" s="204">
        <f t="shared" si="359"/>
        <v>0</v>
      </c>
      <c r="BX1266" s="204">
        <f t="shared" si="359"/>
        <v>0</v>
      </c>
      <c r="BY1266" s="204">
        <f t="shared" si="359"/>
        <v>0</v>
      </c>
      <c r="BZ1266" s="204">
        <f t="shared" si="359"/>
        <v>0</v>
      </c>
      <c r="CA1266" s="204">
        <f t="shared" si="359"/>
        <v>0</v>
      </c>
      <c r="CB1266" s="205">
        <f t="shared" si="359"/>
        <v>0</v>
      </c>
      <c r="CC1266" s="973">
        <f>IF($Z1266=1,0,IF(AND($Z1266=0,BX1266&gt;0),1,IF(AND($Z1266=0,BZ1266&gt;0),1,IF(AND($Z1266=0,CB1266&gt;0),1,0))))</f>
        <v>0</v>
      </c>
      <c r="CD1266" s="973">
        <f>IF($Z1266=0,0,IF(AND($Z1266=1,BW1266&gt;0),1,IF(AND($Z1266=1,BY1266&gt;0),1,IF(AND($Z1266=1,CA1266&gt;0),1,0))))</f>
        <v>0</v>
      </c>
      <c r="CE1266" s="11"/>
      <c r="CF1266" s="11"/>
      <c r="CG1266" s="11"/>
      <c r="CH1266" s="11"/>
      <c r="CI1266" s="11"/>
      <c r="CJ1266" s="11"/>
      <c r="CK1266" s="11"/>
      <c r="CL1266" s="11"/>
      <c r="CM1266" s="11"/>
    </row>
    <row r="1267" spans="1:91" ht="14.25" customHeight="1">
      <c r="A1267" s="950" t="str">
        <f>A1266</f>
        <v/>
      </c>
      <c r="B1267" s="57"/>
      <c r="C1267" s="2051"/>
      <c r="D1267" s="2053"/>
      <c r="E1267" s="2051"/>
      <c r="F1267" s="2772"/>
      <c r="G1267" s="1121">
        <f>Import!Q1964</f>
        <v>0</v>
      </c>
      <c r="H1267" s="2774"/>
      <c r="I1267" s="450"/>
      <c r="J1267" s="2775"/>
      <c r="K1267" s="450"/>
      <c r="L1267" s="2775"/>
      <c r="M1267" s="450"/>
      <c r="N1267" s="2775"/>
      <c r="O1267" s="450"/>
      <c r="P1267" s="2775"/>
      <c r="Q1267" s="11"/>
      <c r="R1267" s="11"/>
      <c r="S1267" s="397"/>
      <c r="T1267" s="419"/>
      <c r="U1267" s="444">
        <f>Import!N1965</f>
        <v>0</v>
      </c>
      <c r="V1267" s="11"/>
      <c r="W1267" s="306"/>
      <c r="X1267" s="306"/>
      <c r="Y1267" s="306"/>
      <c r="Z1267" s="11"/>
      <c r="AE1267" s="204"/>
      <c r="AF1267" s="204"/>
      <c r="AG1267" s="204"/>
      <c r="AH1267" s="204"/>
      <c r="AI1267" s="922"/>
      <c r="AJ1267" s="205"/>
      <c r="AK1267" s="973"/>
      <c r="AL1267" s="973">
        <f>AL1266</f>
        <v>0</v>
      </c>
      <c r="AP1267" s="204"/>
      <c r="AQ1267" s="204"/>
      <c r="AR1267" s="204"/>
      <c r="AS1267" s="204"/>
      <c r="AT1267" s="204"/>
      <c r="AU1267" s="205"/>
      <c r="AV1267" s="973"/>
      <c r="AW1267" s="973">
        <f>AW1266</f>
        <v>0</v>
      </c>
      <c r="BA1267" s="204"/>
      <c r="BB1267" s="204"/>
      <c r="BC1267" s="204"/>
      <c r="BD1267" s="204"/>
      <c r="BE1267" s="204"/>
      <c r="BF1267" s="205"/>
      <c r="BG1267" s="973"/>
      <c r="BH1267" s="973">
        <f>BH1266</f>
        <v>0</v>
      </c>
      <c r="BL1267" s="204"/>
      <c r="BM1267" s="204"/>
      <c r="BN1267" s="204"/>
      <c r="BO1267" s="204"/>
      <c r="BP1267" s="204"/>
      <c r="BQ1267" s="205"/>
      <c r="BR1267" s="973"/>
      <c r="BS1267" s="973">
        <f>BS1266</f>
        <v>0</v>
      </c>
      <c r="BW1267" s="204"/>
      <c r="BX1267" s="204"/>
      <c r="BY1267" s="204"/>
      <c r="BZ1267" s="204"/>
      <c r="CA1267" s="204"/>
      <c r="CB1267" s="205"/>
      <c r="CC1267" s="973"/>
      <c r="CD1267" s="973">
        <f>CD1266</f>
        <v>0</v>
      </c>
      <c r="CE1267" s="11"/>
      <c r="CF1267" s="11"/>
      <c r="CG1267" s="11"/>
      <c r="CH1267" s="11"/>
      <c r="CI1267" s="11"/>
      <c r="CJ1267" s="11"/>
      <c r="CK1267" s="11"/>
      <c r="CL1267" s="11"/>
      <c r="CM1267" s="11"/>
    </row>
    <row r="1268" spans="1:91" ht="24.75" customHeight="1">
      <c r="A1268" s="949" t="str">
        <f>IF(E1268&gt;0,"Wypełnione","")</f>
        <v/>
      </c>
      <c r="B1268" s="57"/>
      <c r="C1268" s="2050">
        <f>'Og s3a'!C1977</f>
        <v>0</v>
      </c>
      <c r="D1268" s="2052">
        <f>'Og s3a'!E1977</f>
        <v>0</v>
      </c>
      <c r="E1268" s="2050">
        <f>'Og s3a'!F1977</f>
        <v>0</v>
      </c>
      <c r="F1268" s="2771"/>
      <c r="G1268" s="448">
        <f>T1268</f>
        <v>0</v>
      </c>
      <c r="H1268" s="2773">
        <f>U1268</f>
        <v>0</v>
      </c>
      <c r="I1268" s="451"/>
      <c r="J1268" s="2775"/>
      <c r="K1268" s="451"/>
      <c r="L1268" s="2775"/>
      <c r="M1268" s="451"/>
      <c r="N1268" s="2775"/>
      <c r="O1268" s="451"/>
      <c r="P1268" s="2775"/>
      <c r="Q1268" s="11"/>
      <c r="R1268" s="11"/>
      <c r="S1268" s="396">
        <f>'Og s3a'!G1977</f>
        <v>0</v>
      </c>
      <c r="T1268" s="398">
        <f>'Og s3a'!D1977</f>
        <v>0</v>
      </c>
      <c r="U1268" s="444">
        <f>Import!N1966</f>
        <v>0</v>
      </c>
      <c r="V1268" s="11"/>
      <c r="W1268" s="306"/>
      <c r="X1268" s="306"/>
      <c r="Y1268" s="306"/>
      <c r="Z1268" s="970">
        <f>IF(F1268=AF$7,1,0)</f>
        <v>0</v>
      </c>
      <c r="AA1268" s="970">
        <f>Z1268*D1268</f>
        <v>0</v>
      </c>
      <c r="AB1268" s="978">
        <f>IF($Z1268=0,0,IF(AF1268+AH1268+AJ1268&gt;0,$AA1268,0))</f>
        <v>0</v>
      </c>
      <c r="AC1268" s="980">
        <f>IF($Z1268=0,0,IF(AND(AB1268=0,G1269&gt;0),$AA1268,0))</f>
        <v>0</v>
      </c>
      <c r="AD1268" s="969">
        <f>AA1268-AB1268-AC1268</f>
        <v>0</v>
      </c>
      <c r="AE1268" s="204">
        <f t="shared" si="355"/>
        <v>0</v>
      </c>
      <c r="AF1268" s="204">
        <f t="shared" si="355"/>
        <v>0</v>
      </c>
      <c r="AG1268" s="204">
        <f t="shared" si="355"/>
        <v>0</v>
      </c>
      <c r="AH1268" s="204">
        <f t="shared" si="355"/>
        <v>0</v>
      </c>
      <c r="AI1268" s="922">
        <f t="shared" si="355"/>
        <v>0</v>
      </c>
      <c r="AJ1268" s="205">
        <f t="shared" si="355"/>
        <v>0</v>
      </c>
      <c r="AK1268" s="973">
        <f>IF($Z1268=1,0,IF(AND($Z1268=0,AF1268&gt;0),1,IF(AND($Z1268=0,AH1268&gt;0),1,IF(AND($Z1268=0,AJ1268&gt;0),1,0))))</f>
        <v>0</v>
      </c>
      <c r="AL1268" s="973">
        <f>IF($Z1268=0,0,IF(AND($Z1268=1,AE1268&gt;0),1,IF(AND($Z1268=1,AG1268&gt;0),1,IF(AND($Z1268=1,AI1268&gt;0),1,0))))</f>
        <v>0</v>
      </c>
      <c r="AM1268" s="978">
        <f>IF($Z1268=0,0,IF(AQ1268+AS1268+AU1268&gt;0,$AA1268,0))</f>
        <v>0</v>
      </c>
      <c r="AN1268" s="980">
        <f>IF($Z1268=0,0,IF(AND(AM1268=0,I1269&gt;0),$AA1268,0))</f>
        <v>0</v>
      </c>
      <c r="AO1268" s="969">
        <f>$AA1268-AM1268-AN1268</f>
        <v>0</v>
      </c>
      <c r="AP1268" s="204">
        <f t="shared" si="356"/>
        <v>0</v>
      </c>
      <c r="AQ1268" s="204">
        <f t="shared" si="356"/>
        <v>0</v>
      </c>
      <c r="AR1268" s="204">
        <f t="shared" si="356"/>
        <v>0</v>
      </c>
      <c r="AS1268" s="204">
        <f t="shared" si="356"/>
        <v>0</v>
      </c>
      <c r="AT1268" s="204">
        <f t="shared" si="356"/>
        <v>0</v>
      </c>
      <c r="AU1268" s="205">
        <f t="shared" si="356"/>
        <v>0</v>
      </c>
      <c r="AV1268" s="973">
        <f>IF($Z1268=1,0,IF(AND($Z1268=0,AQ1268&gt;0),1,IF(AND($Z1268=0,AS1268&gt;0),1,IF(AND($Z1268=0,AU1268&gt;0),1,0))))</f>
        <v>0</v>
      </c>
      <c r="AW1268" s="973">
        <f>IF($Z1268=0,0,IF(AND($Z1268=1,AP1268&gt;0),1,IF(AND($Z1268=1,AR1268&gt;0),1,IF(AND($Z1268=1,AT1268&gt;0),1,0))))</f>
        <v>0</v>
      </c>
      <c r="AX1268" s="978">
        <f>IF($Z1268=0,0,IF(BB1268+BD1268+BF1268&gt;0,$AA1268,0))</f>
        <v>0</v>
      </c>
      <c r="AY1268" s="980">
        <f>IF($Z1268=0,0,IF(AND(AX1268=0,K1269&gt;0),$AA1268,0))</f>
        <v>0</v>
      </c>
      <c r="AZ1268" s="969">
        <f>$AA1268-AX1268-AY1268</f>
        <v>0</v>
      </c>
      <c r="BA1268" s="204">
        <f t="shared" si="357"/>
        <v>0</v>
      </c>
      <c r="BB1268" s="204">
        <f t="shared" si="357"/>
        <v>0</v>
      </c>
      <c r="BC1268" s="204">
        <f t="shared" si="357"/>
        <v>0</v>
      </c>
      <c r="BD1268" s="204">
        <f t="shared" si="357"/>
        <v>0</v>
      </c>
      <c r="BE1268" s="204">
        <f t="shared" si="357"/>
        <v>0</v>
      </c>
      <c r="BF1268" s="205">
        <f t="shared" si="357"/>
        <v>0</v>
      </c>
      <c r="BG1268" s="973">
        <f>IF($Z1268=1,0,IF(AND($Z1268=0,BB1268&gt;0),1,IF(AND($Z1268=0,BD1268&gt;0),1,IF(AND($Z1268=0,BF1268&gt;0),1,0))))</f>
        <v>0</v>
      </c>
      <c r="BH1268" s="973">
        <f>IF($Z1268=0,0,IF(AND($Z1268=1,BA1268&gt;0),1,IF(AND($Z1268=1,BC1268&gt;0),1,IF(AND($Z1268=1,BE1268&gt;0),1,0))))</f>
        <v>0</v>
      </c>
      <c r="BI1268" s="978">
        <f>IF($Z1268=0,0,IF(BM1268+BO1268+BQ1268&gt;0,$AA1268,0))</f>
        <v>0</v>
      </c>
      <c r="BJ1268" s="980">
        <f>IF($Z1268=0,0,IF(AND(BI1268=0,M1269&gt;0),$AA1268,0))</f>
        <v>0</v>
      </c>
      <c r="BK1268" s="969">
        <f>$AA1268-BI1268-BJ1268</f>
        <v>0</v>
      </c>
      <c r="BL1268" s="204">
        <f t="shared" si="358"/>
        <v>0</v>
      </c>
      <c r="BM1268" s="204">
        <f t="shared" si="358"/>
        <v>0</v>
      </c>
      <c r="BN1268" s="204">
        <f t="shared" si="358"/>
        <v>0</v>
      </c>
      <c r="BO1268" s="204">
        <f t="shared" si="358"/>
        <v>0</v>
      </c>
      <c r="BP1268" s="204">
        <f t="shared" si="358"/>
        <v>0</v>
      </c>
      <c r="BQ1268" s="205">
        <f t="shared" si="358"/>
        <v>0</v>
      </c>
      <c r="BR1268" s="973">
        <f>IF($Z1268=1,0,IF(AND($Z1268=0,BM1268&gt;0),1,IF(AND($Z1268=0,BO1268&gt;0),1,IF(AND($Z1268=0,BQ1268&gt;0),1,0))))</f>
        <v>0</v>
      </c>
      <c r="BS1268" s="973">
        <f>IF($Z1268=0,0,IF(AND($Z1268=1,BL1268&gt;0),1,IF(AND($Z1268=1,BN1268&gt;0),1,IF(AND($Z1268=1,BP1268&gt;0),1,0))))</f>
        <v>0</v>
      </c>
      <c r="BT1268" s="978">
        <f>IF($Z1268=0,0,IF(BX1268+BZ1268+CB1268&gt;0,$AA1268,0))</f>
        <v>0</v>
      </c>
      <c r="BU1268" s="980">
        <f>IF($Z1268=0,0,IF(AND(BT1268=0,O1269&gt;0),$AA1268,0))</f>
        <v>0</v>
      </c>
      <c r="BV1268" s="969">
        <f>$AA1268-BT1268-BU1268</f>
        <v>0</v>
      </c>
      <c r="BW1268" s="204">
        <f t="shared" si="359"/>
        <v>0</v>
      </c>
      <c r="BX1268" s="204">
        <f t="shared" si="359"/>
        <v>0</v>
      </c>
      <c r="BY1268" s="204">
        <f t="shared" si="359"/>
        <v>0</v>
      </c>
      <c r="BZ1268" s="204">
        <f t="shared" si="359"/>
        <v>0</v>
      </c>
      <c r="CA1268" s="204">
        <f t="shared" si="359"/>
        <v>0</v>
      </c>
      <c r="CB1268" s="205">
        <f t="shared" si="359"/>
        <v>0</v>
      </c>
      <c r="CC1268" s="973">
        <f>IF($Z1268=1,0,IF(AND($Z1268=0,BX1268&gt;0),1,IF(AND($Z1268=0,BZ1268&gt;0),1,IF(AND($Z1268=0,CB1268&gt;0),1,0))))</f>
        <v>0</v>
      </c>
      <c r="CD1268" s="973">
        <f>IF($Z1268=0,0,IF(AND($Z1268=1,BW1268&gt;0),1,IF(AND($Z1268=1,BY1268&gt;0),1,IF(AND($Z1268=1,CA1268&gt;0),1,0))))</f>
        <v>0</v>
      </c>
      <c r="CE1268" s="11"/>
      <c r="CF1268" s="11"/>
      <c r="CG1268" s="11"/>
      <c r="CH1268" s="11"/>
      <c r="CI1268" s="11"/>
      <c r="CJ1268" s="11"/>
      <c r="CK1268" s="11"/>
      <c r="CL1268" s="11"/>
      <c r="CM1268" s="11"/>
    </row>
    <row r="1269" spans="1:91" ht="14.25" customHeight="1">
      <c r="A1269" s="950" t="str">
        <f>A1268</f>
        <v/>
      </c>
      <c r="B1269" s="57"/>
      <c r="C1269" s="2051"/>
      <c r="D1269" s="2053"/>
      <c r="E1269" s="2051"/>
      <c r="F1269" s="2772"/>
      <c r="G1269" s="1121">
        <f>Import!Q1966</f>
        <v>0</v>
      </c>
      <c r="H1269" s="2774"/>
      <c r="I1269" s="450"/>
      <c r="J1269" s="2775"/>
      <c r="K1269" s="450"/>
      <c r="L1269" s="2775"/>
      <c r="M1269" s="450"/>
      <c r="N1269" s="2775"/>
      <c r="O1269" s="450"/>
      <c r="P1269" s="2775"/>
      <c r="Q1269" s="11"/>
      <c r="R1269" s="11"/>
      <c r="S1269" s="397"/>
      <c r="T1269" s="419"/>
      <c r="U1269" s="444">
        <f>Import!N1967</f>
        <v>0</v>
      </c>
      <c r="V1269" s="11"/>
      <c r="W1269" s="306"/>
      <c r="X1269" s="306"/>
      <c r="Y1269" s="306"/>
      <c r="Z1269" s="11"/>
      <c r="AE1269" s="204"/>
      <c r="AF1269" s="204"/>
      <c r="AG1269" s="204"/>
      <c r="AH1269" s="204"/>
      <c r="AI1269" s="922"/>
      <c r="AJ1269" s="205"/>
      <c r="AK1269" s="973"/>
      <c r="AL1269" s="973">
        <f>AL1268</f>
        <v>0</v>
      </c>
      <c r="AP1269" s="204"/>
      <c r="AQ1269" s="204"/>
      <c r="AR1269" s="204"/>
      <c r="AS1269" s="204"/>
      <c r="AT1269" s="204"/>
      <c r="AU1269" s="205"/>
      <c r="AV1269" s="973"/>
      <c r="AW1269" s="973">
        <f>AW1268</f>
        <v>0</v>
      </c>
      <c r="BA1269" s="204"/>
      <c r="BB1269" s="204"/>
      <c r="BC1269" s="204"/>
      <c r="BD1269" s="204"/>
      <c r="BE1269" s="204"/>
      <c r="BF1269" s="205"/>
      <c r="BG1269" s="973"/>
      <c r="BH1269" s="973">
        <f>BH1268</f>
        <v>0</v>
      </c>
      <c r="BL1269" s="204"/>
      <c r="BM1269" s="204"/>
      <c r="BN1269" s="204"/>
      <c r="BO1269" s="204"/>
      <c r="BP1269" s="204"/>
      <c r="BQ1269" s="205"/>
      <c r="BR1269" s="973"/>
      <c r="BS1269" s="973">
        <f>BS1268</f>
        <v>0</v>
      </c>
      <c r="BW1269" s="204"/>
      <c r="BX1269" s="204"/>
      <c r="BY1269" s="204"/>
      <c r="BZ1269" s="204"/>
      <c r="CA1269" s="204"/>
      <c r="CB1269" s="205"/>
      <c r="CC1269" s="973"/>
      <c r="CD1269" s="973">
        <f>CD1268</f>
        <v>0</v>
      </c>
      <c r="CE1269" s="11"/>
      <c r="CF1269" s="11"/>
      <c r="CG1269" s="11"/>
      <c r="CH1269" s="11"/>
      <c r="CI1269" s="11"/>
      <c r="CJ1269" s="11"/>
      <c r="CK1269" s="11"/>
      <c r="CL1269" s="11"/>
      <c r="CM1269" s="11"/>
    </row>
    <row r="1270" spans="1:91" ht="24.75" customHeight="1">
      <c r="A1270" s="949" t="str">
        <f>IF(E1270&gt;0,"Wypełnione","")</f>
        <v/>
      </c>
      <c r="B1270" s="57"/>
      <c r="C1270" s="2050">
        <f>'Og s3a'!C1979</f>
        <v>0</v>
      </c>
      <c r="D1270" s="2052">
        <f>'Og s3a'!E1979</f>
        <v>0</v>
      </c>
      <c r="E1270" s="2050">
        <f>'Og s3a'!F1979</f>
        <v>0</v>
      </c>
      <c r="F1270" s="2771"/>
      <c r="G1270" s="448">
        <f>T1270</f>
        <v>0</v>
      </c>
      <c r="H1270" s="2773">
        <f>U1270</f>
        <v>0</v>
      </c>
      <c r="I1270" s="451"/>
      <c r="J1270" s="2775"/>
      <c r="K1270" s="451"/>
      <c r="L1270" s="2775"/>
      <c r="M1270" s="451"/>
      <c r="N1270" s="2775"/>
      <c r="O1270" s="451"/>
      <c r="P1270" s="2775"/>
      <c r="Q1270" s="11"/>
      <c r="R1270" s="11"/>
      <c r="S1270" s="396">
        <f>'Og s3a'!G1979</f>
        <v>0</v>
      </c>
      <c r="T1270" s="398">
        <f>'Og s3a'!D1979</f>
        <v>0</v>
      </c>
      <c r="U1270" s="444">
        <f>Import!N1968</f>
        <v>0</v>
      </c>
      <c r="V1270" s="11"/>
      <c r="W1270" s="306"/>
      <c r="X1270" s="306"/>
      <c r="Y1270" s="306"/>
      <c r="Z1270" s="970">
        <f>IF(F1270=AF$7,1,0)</f>
        <v>0</v>
      </c>
      <c r="AA1270" s="970">
        <f>Z1270*D1270</f>
        <v>0</v>
      </c>
      <c r="AB1270" s="978">
        <f>IF($Z1270=0,0,IF(AF1270+AH1270+AJ1270&gt;0,$AA1270,0))</f>
        <v>0</v>
      </c>
      <c r="AC1270" s="980">
        <f>IF($Z1270=0,0,IF(AND(AB1270=0,G1271&gt;0),$AA1270,0))</f>
        <v>0</v>
      </c>
      <c r="AD1270" s="969">
        <f>AA1270-AB1270-AC1270</f>
        <v>0</v>
      </c>
      <c r="AE1270" s="204">
        <f t="shared" si="355"/>
        <v>0</v>
      </c>
      <c r="AF1270" s="204">
        <f t="shared" si="355"/>
        <v>0</v>
      </c>
      <c r="AG1270" s="204">
        <f t="shared" si="355"/>
        <v>0</v>
      </c>
      <c r="AH1270" s="204">
        <f t="shared" si="355"/>
        <v>0</v>
      </c>
      <c r="AI1270" s="922">
        <f t="shared" si="355"/>
        <v>0</v>
      </c>
      <c r="AJ1270" s="205">
        <f t="shared" si="355"/>
        <v>0</v>
      </c>
      <c r="AK1270" s="973">
        <f>IF($Z1270=1,0,IF(AND($Z1270=0,AF1270&gt;0),1,IF(AND($Z1270=0,AH1270&gt;0),1,IF(AND($Z1270=0,AJ1270&gt;0),1,0))))</f>
        <v>0</v>
      </c>
      <c r="AL1270" s="973">
        <f>IF($Z1270=0,0,IF(AND($Z1270=1,AE1270&gt;0),1,IF(AND($Z1270=1,AG1270&gt;0),1,IF(AND($Z1270=1,AI1270&gt;0),1,0))))</f>
        <v>0</v>
      </c>
      <c r="AM1270" s="978">
        <f>IF($Z1270=0,0,IF(AQ1270+AS1270+AU1270&gt;0,$AA1270,0))</f>
        <v>0</v>
      </c>
      <c r="AN1270" s="980">
        <f>IF($Z1270=0,0,IF(AND(AM1270=0,I1271&gt;0),$AA1270,0))</f>
        <v>0</v>
      </c>
      <c r="AO1270" s="969">
        <f>$AA1270-AM1270-AN1270</f>
        <v>0</v>
      </c>
      <c r="AP1270" s="204">
        <f t="shared" si="356"/>
        <v>0</v>
      </c>
      <c r="AQ1270" s="204">
        <f t="shared" si="356"/>
        <v>0</v>
      </c>
      <c r="AR1270" s="204">
        <f t="shared" si="356"/>
        <v>0</v>
      </c>
      <c r="AS1270" s="204">
        <f t="shared" si="356"/>
        <v>0</v>
      </c>
      <c r="AT1270" s="204">
        <f t="shared" si="356"/>
        <v>0</v>
      </c>
      <c r="AU1270" s="205">
        <f t="shared" si="356"/>
        <v>0</v>
      </c>
      <c r="AV1270" s="973">
        <f>IF($Z1270=1,0,IF(AND($Z1270=0,AQ1270&gt;0),1,IF(AND($Z1270=0,AS1270&gt;0),1,IF(AND($Z1270=0,AU1270&gt;0),1,0))))</f>
        <v>0</v>
      </c>
      <c r="AW1270" s="973">
        <f>IF($Z1270=0,0,IF(AND($Z1270=1,AP1270&gt;0),1,IF(AND($Z1270=1,AR1270&gt;0),1,IF(AND($Z1270=1,AT1270&gt;0),1,0))))</f>
        <v>0</v>
      </c>
      <c r="AX1270" s="978">
        <f>IF($Z1270=0,0,IF(BB1270+BD1270+BF1270&gt;0,$AA1270,0))</f>
        <v>0</v>
      </c>
      <c r="AY1270" s="980">
        <f>IF($Z1270=0,0,IF(AND(AX1270=0,K1271&gt;0),$AA1270,0))</f>
        <v>0</v>
      </c>
      <c r="AZ1270" s="969">
        <f>$AA1270-AX1270-AY1270</f>
        <v>0</v>
      </c>
      <c r="BA1270" s="204">
        <f t="shared" si="357"/>
        <v>0</v>
      </c>
      <c r="BB1270" s="204">
        <f t="shared" si="357"/>
        <v>0</v>
      </c>
      <c r="BC1270" s="204">
        <f t="shared" si="357"/>
        <v>0</v>
      </c>
      <c r="BD1270" s="204">
        <f t="shared" si="357"/>
        <v>0</v>
      </c>
      <c r="BE1270" s="204">
        <f t="shared" si="357"/>
        <v>0</v>
      </c>
      <c r="BF1270" s="205">
        <f t="shared" si="357"/>
        <v>0</v>
      </c>
      <c r="BG1270" s="973">
        <f>IF($Z1270=1,0,IF(AND($Z1270=0,BB1270&gt;0),1,IF(AND($Z1270=0,BD1270&gt;0),1,IF(AND($Z1270=0,BF1270&gt;0),1,0))))</f>
        <v>0</v>
      </c>
      <c r="BH1270" s="973">
        <f>IF($Z1270=0,0,IF(AND($Z1270=1,BA1270&gt;0),1,IF(AND($Z1270=1,BC1270&gt;0),1,IF(AND($Z1270=1,BE1270&gt;0),1,0))))</f>
        <v>0</v>
      </c>
      <c r="BI1270" s="978">
        <f>IF($Z1270=0,0,IF(BM1270+BO1270+BQ1270&gt;0,$AA1270,0))</f>
        <v>0</v>
      </c>
      <c r="BJ1270" s="980">
        <f>IF($Z1270=0,0,IF(AND(BI1270=0,M1271&gt;0),$AA1270,0))</f>
        <v>0</v>
      </c>
      <c r="BK1270" s="969">
        <f>$AA1270-BI1270-BJ1270</f>
        <v>0</v>
      </c>
      <c r="BL1270" s="204">
        <f t="shared" si="358"/>
        <v>0</v>
      </c>
      <c r="BM1270" s="204">
        <f t="shared" si="358"/>
        <v>0</v>
      </c>
      <c r="BN1270" s="204">
        <f t="shared" si="358"/>
        <v>0</v>
      </c>
      <c r="BO1270" s="204">
        <f t="shared" si="358"/>
        <v>0</v>
      </c>
      <c r="BP1270" s="204">
        <f t="shared" si="358"/>
        <v>0</v>
      </c>
      <c r="BQ1270" s="205">
        <f t="shared" si="358"/>
        <v>0</v>
      </c>
      <c r="BR1270" s="973">
        <f>IF($Z1270=1,0,IF(AND($Z1270=0,BM1270&gt;0),1,IF(AND($Z1270=0,BO1270&gt;0),1,IF(AND($Z1270=0,BQ1270&gt;0),1,0))))</f>
        <v>0</v>
      </c>
      <c r="BS1270" s="973">
        <f>IF($Z1270=0,0,IF(AND($Z1270=1,BL1270&gt;0),1,IF(AND($Z1270=1,BN1270&gt;0),1,IF(AND($Z1270=1,BP1270&gt;0),1,0))))</f>
        <v>0</v>
      </c>
      <c r="BT1270" s="978">
        <f>IF($Z1270=0,0,IF(BX1270+BZ1270+CB1270&gt;0,$AA1270,0))</f>
        <v>0</v>
      </c>
      <c r="BU1270" s="980">
        <f>IF($Z1270=0,0,IF(AND(BT1270=0,O1271&gt;0),$AA1270,0))</f>
        <v>0</v>
      </c>
      <c r="BV1270" s="969">
        <f>$AA1270-BT1270-BU1270</f>
        <v>0</v>
      </c>
      <c r="BW1270" s="204">
        <f t="shared" si="359"/>
        <v>0</v>
      </c>
      <c r="BX1270" s="204">
        <f t="shared" si="359"/>
        <v>0</v>
      </c>
      <c r="BY1270" s="204">
        <f t="shared" si="359"/>
        <v>0</v>
      </c>
      <c r="BZ1270" s="204">
        <f t="shared" si="359"/>
        <v>0</v>
      </c>
      <c r="CA1270" s="204">
        <f t="shared" si="359"/>
        <v>0</v>
      </c>
      <c r="CB1270" s="205">
        <f t="shared" si="359"/>
        <v>0</v>
      </c>
      <c r="CC1270" s="973">
        <f>IF($Z1270=1,0,IF(AND($Z1270=0,BX1270&gt;0),1,IF(AND($Z1270=0,BZ1270&gt;0),1,IF(AND($Z1270=0,CB1270&gt;0),1,0))))</f>
        <v>0</v>
      </c>
      <c r="CD1270" s="973">
        <f>IF($Z1270=0,0,IF(AND($Z1270=1,BW1270&gt;0),1,IF(AND($Z1270=1,BY1270&gt;0),1,IF(AND($Z1270=1,CA1270&gt;0),1,0))))</f>
        <v>0</v>
      </c>
      <c r="CE1270" s="11"/>
      <c r="CF1270" s="11"/>
      <c r="CG1270" s="11"/>
      <c r="CH1270" s="11"/>
      <c r="CI1270" s="11"/>
      <c r="CJ1270" s="11"/>
      <c r="CK1270" s="11"/>
      <c r="CL1270" s="11"/>
      <c r="CM1270" s="11"/>
    </row>
    <row r="1271" spans="1:91" ht="14.25" customHeight="1">
      <c r="A1271" s="950" t="str">
        <f>A1270</f>
        <v/>
      </c>
      <c r="B1271" s="57"/>
      <c r="C1271" s="2051"/>
      <c r="D1271" s="2053"/>
      <c r="E1271" s="2051"/>
      <c r="F1271" s="2772"/>
      <c r="G1271" s="1121">
        <f>Import!Q1968</f>
        <v>0</v>
      </c>
      <c r="H1271" s="2774"/>
      <c r="I1271" s="450"/>
      <c r="J1271" s="2775"/>
      <c r="K1271" s="450"/>
      <c r="L1271" s="2775"/>
      <c r="M1271" s="450"/>
      <c r="N1271" s="2775"/>
      <c r="O1271" s="450"/>
      <c r="P1271" s="2775"/>
      <c r="Q1271" s="11"/>
      <c r="R1271" s="11"/>
      <c r="S1271" s="397"/>
      <c r="T1271" s="419"/>
      <c r="U1271" s="444">
        <f>Import!N1969</f>
        <v>0</v>
      </c>
      <c r="V1271" s="11"/>
      <c r="W1271" s="306"/>
      <c r="X1271" s="306"/>
      <c r="Y1271" s="306"/>
      <c r="Z1271" s="11"/>
      <c r="AE1271" s="204"/>
      <c r="AF1271" s="204"/>
      <c r="AG1271" s="204"/>
      <c r="AH1271" s="204"/>
      <c r="AI1271" s="922"/>
      <c r="AJ1271" s="205"/>
      <c r="AK1271" s="973"/>
      <c r="AL1271" s="973">
        <f>AL1270</f>
        <v>0</v>
      </c>
      <c r="AP1271" s="204"/>
      <c r="AQ1271" s="204"/>
      <c r="AR1271" s="204"/>
      <c r="AS1271" s="204"/>
      <c r="AT1271" s="204"/>
      <c r="AU1271" s="205"/>
      <c r="AV1271" s="973"/>
      <c r="AW1271" s="973">
        <f>AW1270</f>
        <v>0</v>
      </c>
      <c r="BA1271" s="204"/>
      <c r="BB1271" s="204"/>
      <c r="BC1271" s="204"/>
      <c r="BD1271" s="204"/>
      <c r="BE1271" s="204"/>
      <c r="BF1271" s="205"/>
      <c r="BG1271" s="973"/>
      <c r="BH1271" s="973">
        <f>BH1270</f>
        <v>0</v>
      </c>
      <c r="BL1271" s="204"/>
      <c r="BM1271" s="204"/>
      <c r="BN1271" s="204"/>
      <c r="BO1271" s="204"/>
      <c r="BP1271" s="204"/>
      <c r="BQ1271" s="205"/>
      <c r="BR1271" s="973"/>
      <c r="BS1271" s="973">
        <f>BS1270</f>
        <v>0</v>
      </c>
      <c r="BW1271" s="204"/>
      <c r="BX1271" s="204"/>
      <c r="BY1271" s="204"/>
      <c r="BZ1271" s="204"/>
      <c r="CA1271" s="204"/>
      <c r="CB1271" s="205"/>
      <c r="CC1271" s="973"/>
      <c r="CD1271" s="973">
        <f>CD1270</f>
        <v>0</v>
      </c>
      <c r="CE1271" s="11"/>
      <c r="CF1271" s="11"/>
      <c r="CG1271" s="11"/>
      <c r="CH1271" s="11"/>
      <c r="CI1271" s="11"/>
      <c r="CJ1271" s="11"/>
      <c r="CK1271" s="11"/>
      <c r="CL1271" s="11"/>
      <c r="CM1271" s="11"/>
    </row>
    <row r="1272" spans="1:91" ht="24.75" customHeight="1">
      <c r="A1272" s="949" t="str">
        <f>IF(E1272&gt;0,"Wypełnione","")</f>
        <v/>
      </c>
      <c r="B1272" s="57"/>
      <c r="C1272" s="2050">
        <f>'Og s3a'!C1981</f>
        <v>0</v>
      </c>
      <c r="D1272" s="2052">
        <f>'Og s3a'!E1981</f>
        <v>0</v>
      </c>
      <c r="E1272" s="2050">
        <f>'Og s3a'!F1981</f>
        <v>0</v>
      </c>
      <c r="F1272" s="2771"/>
      <c r="G1272" s="448">
        <f>T1272</f>
        <v>0</v>
      </c>
      <c r="H1272" s="2773">
        <f>U1272</f>
        <v>0</v>
      </c>
      <c r="I1272" s="451"/>
      <c r="J1272" s="2775"/>
      <c r="K1272" s="451"/>
      <c r="L1272" s="2775"/>
      <c r="M1272" s="451"/>
      <c r="N1272" s="2775"/>
      <c r="O1272" s="451"/>
      <c r="P1272" s="2775"/>
      <c r="Q1272" s="11"/>
      <c r="R1272" s="11"/>
      <c r="S1272" s="396">
        <f>'Og s3a'!G1981</f>
        <v>0</v>
      </c>
      <c r="T1272" s="398">
        <f>'Og s3a'!D1981</f>
        <v>0</v>
      </c>
      <c r="U1272" s="444">
        <f>Import!N1970</f>
        <v>0</v>
      </c>
      <c r="V1272" s="11"/>
      <c r="W1272" s="306"/>
      <c r="X1272" s="306"/>
      <c r="Y1272" s="306"/>
      <c r="Z1272" s="970">
        <f>IF(F1272=AF$7,1,0)</f>
        <v>0</v>
      </c>
      <c r="AA1272" s="970">
        <f>Z1272*D1272</f>
        <v>0</v>
      </c>
      <c r="AB1272" s="978">
        <f>IF($Z1272=0,0,IF(AF1272+AH1272+AJ1272&gt;0,$AA1272,0))</f>
        <v>0</v>
      </c>
      <c r="AC1272" s="980">
        <f>IF($Z1272=0,0,IF(AND(AB1272=0,G1273&gt;0),$AA1272,0))</f>
        <v>0</v>
      </c>
      <c r="AD1272" s="969">
        <f>AA1272-AB1272-AC1272</f>
        <v>0</v>
      </c>
      <c r="AE1272" s="204">
        <f t="shared" si="355"/>
        <v>0</v>
      </c>
      <c r="AF1272" s="204">
        <f t="shared" si="355"/>
        <v>0</v>
      </c>
      <c r="AG1272" s="204">
        <f t="shared" si="355"/>
        <v>0</v>
      </c>
      <c r="AH1272" s="204">
        <f t="shared" si="355"/>
        <v>0</v>
      </c>
      <c r="AI1272" s="922">
        <f t="shared" si="355"/>
        <v>0</v>
      </c>
      <c r="AJ1272" s="205">
        <f t="shared" si="355"/>
        <v>0</v>
      </c>
      <c r="AK1272" s="973">
        <f>IF($Z1272=1,0,IF(AND($Z1272=0,AF1272&gt;0),1,IF(AND($Z1272=0,AH1272&gt;0),1,IF(AND($Z1272=0,AJ1272&gt;0),1,0))))</f>
        <v>0</v>
      </c>
      <c r="AL1272" s="973">
        <f>IF($Z1272=0,0,IF(AND($Z1272=1,AE1272&gt;0),1,IF(AND($Z1272=1,AG1272&gt;0),1,IF(AND($Z1272=1,AI1272&gt;0),1,0))))</f>
        <v>0</v>
      </c>
      <c r="AM1272" s="978">
        <f>IF($Z1272=0,0,IF(AQ1272+AS1272+AU1272&gt;0,$AA1272,0))</f>
        <v>0</v>
      </c>
      <c r="AN1272" s="980">
        <f>IF($Z1272=0,0,IF(AND(AM1272=0,I1273&gt;0),$AA1272,0))</f>
        <v>0</v>
      </c>
      <c r="AO1272" s="969">
        <f>$AA1272-AM1272-AN1272</f>
        <v>0</v>
      </c>
      <c r="AP1272" s="204">
        <f t="shared" si="356"/>
        <v>0</v>
      </c>
      <c r="AQ1272" s="204">
        <f t="shared" si="356"/>
        <v>0</v>
      </c>
      <c r="AR1272" s="204">
        <f t="shared" si="356"/>
        <v>0</v>
      </c>
      <c r="AS1272" s="204">
        <f t="shared" si="356"/>
        <v>0</v>
      </c>
      <c r="AT1272" s="204">
        <f t="shared" si="356"/>
        <v>0</v>
      </c>
      <c r="AU1272" s="205">
        <f t="shared" si="356"/>
        <v>0</v>
      </c>
      <c r="AV1272" s="973">
        <f>IF($Z1272=1,0,IF(AND($Z1272=0,AQ1272&gt;0),1,IF(AND($Z1272=0,AS1272&gt;0),1,IF(AND($Z1272=0,AU1272&gt;0),1,0))))</f>
        <v>0</v>
      </c>
      <c r="AW1272" s="973">
        <f>IF($Z1272=0,0,IF(AND($Z1272=1,AP1272&gt;0),1,IF(AND($Z1272=1,AR1272&gt;0),1,IF(AND($Z1272=1,AT1272&gt;0),1,0))))</f>
        <v>0</v>
      </c>
      <c r="AX1272" s="978">
        <f>IF($Z1272=0,0,IF(BB1272+BD1272+BF1272&gt;0,$AA1272,0))</f>
        <v>0</v>
      </c>
      <c r="AY1272" s="980">
        <f>IF($Z1272=0,0,IF(AND(AX1272=0,K1273&gt;0),$AA1272,0))</f>
        <v>0</v>
      </c>
      <c r="AZ1272" s="969">
        <f>$AA1272-AX1272-AY1272</f>
        <v>0</v>
      </c>
      <c r="BA1272" s="204">
        <f t="shared" si="357"/>
        <v>0</v>
      </c>
      <c r="BB1272" s="204">
        <f t="shared" si="357"/>
        <v>0</v>
      </c>
      <c r="BC1272" s="204">
        <f t="shared" si="357"/>
        <v>0</v>
      </c>
      <c r="BD1272" s="204">
        <f t="shared" si="357"/>
        <v>0</v>
      </c>
      <c r="BE1272" s="204">
        <f t="shared" si="357"/>
        <v>0</v>
      </c>
      <c r="BF1272" s="205">
        <f t="shared" si="357"/>
        <v>0</v>
      </c>
      <c r="BG1272" s="973">
        <f>IF($Z1272=1,0,IF(AND($Z1272=0,BB1272&gt;0),1,IF(AND($Z1272=0,BD1272&gt;0),1,IF(AND($Z1272=0,BF1272&gt;0),1,0))))</f>
        <v>0</v>
      </c>
      <c r="BH1272" s="973">
        <f>IF($Z1272=0,0,IF(AND($Z1272=1,BA1272&gt;0),1,IF(AND($Z1272=1,BC1272&gt;0),1,IF(AND($Z1272=1,BE1272&gt;0),1,0))))</f>
        <v>0</v>
      </c>
      <c r="BI1272" s="978">
        <f>IF($Z1272=0,0,IF(BM1272+BO1272+BQ1272&gt;0,$AA1272,0))</f>
        <v>0</v>
      </c>
      <c r="BJ1272" s="980">
        <f>IF($Z1272=0,0,IF(AND(BI1272=0,M1273&gt;0),$AA1272,0))</f>
        <v>0</v>
      </c>
      <c r="BK1272" s="969">
        <f>$AA1272-BI1272-BJ1272</f>
        <v>0</v>
      </c>
      <c r="BL1272" s="204">
        <f t="shared" si="358"/>
        <v>0</v>
      </c>
      <c r="BM1272" s="204">
        <f t="shared" si="358"/>
        <v>0</v>
      </c>
      <c r="BN1272" s="204">
        <f t="shared" si="358"/>
        <v>0</v>
      </c>
      <c r="BO1272" s="204">
        <f t="shared" si="358"/>
        <v>0</v>
      </c>
      <c r="BP1272" s="204">
        <f t="shared" si="358"/>
        <v>0</v>
      </c>
      <c r="BQ1272" s="205">
        <f t="shared" si="358"/>
        <v>0</v>
      </c>
      <c r="BR1272" s="973">
        <f>IF($Z1272=1,0,IF(AND($Z1272=0,BM1272&gt;0),1,IF(AND($Z1272=0,BO1272&gt;0),1,IF(AND($Z1272=0,BQ1272&gt;0),1,0))))</f>
        <v>0</v>
      </c>
      <c r="BS1272" s="973">
        <f>IF($Z1272=0,0,IF(AND($Z1272=1,BL1272&gt;0),1,IF(AND($Z1272=1,BN1272&gt;0),1,IF(AND($Z1272=1,BP1272&gt;0),1,0))))</f>
        <v>0</v>
      </c>
      <c r="BT1272" s="978">
        <f>IF($Z1272=0,0,IF(BX1272+BZ1272+CB1272&gt;0,$AA1272,0))</f>
        <v>0</v>
      </c>
      <c r="BU1272" s="980">
        <f>IF($Z1272=0,0,IF(AND(BT1272=0,O1273&gt;0),$AA1272,0))</f>
        <v>0</v>
      </c>
      <c r="BV1272" s="969">
        <f>$AA1272-BT1272-BU1272</f>
        <v>0</v>
      </c>
      <c r="BW1272" s="204">
        <f t="shared" si="359"/>
        <v>0</v>
      </c>
      <c r="BX1272" s="204">
        <f t="shared" si="359"/>
        <v>0</v>
      </c>
      <c r="BY1272" s="204">
        <f t="shared" si="359"/>
        <v>0</v>
      </c>
      <c r="BZ1272" s="204">
        <f t="shared" si="359"/>
        <v>0</v>
      </c>
      <c r="CA1272" s="204">
        <f t="shared" si="359"/>
        <v>0</v>
      </c>
      <c r="CB1272" s="205">
        <f t="shared" si="359"/>
        <v>0</v>
      </c>
      <c r="CC1272" s="973">
        <f>IF($Z1272=1,0,IF(AND($Z1272=0,BX1272&gt;0),1,IF(AND($Z1272=0,BZ1272&gt;0),1,IF(AND($Z1272=0,CB1272&gt;0),1,0))))</f>
        <v>0</v>
      </c>
      <c r="CD1272" s="973">
        <f>IF($Z1272=0,0,IF(AND($Z1272=1,BW1272&gt;0),1,IF(AND($Z1272=1,BY1272&gt;0),1,IF(AND($Z1272=1,CA1272&gt;0),1,0))))</f>
        <v>0</v>
      </c>
      <c r="CE1272" s="11"/>
      <c r="CF1272" s="11"/>
      <c r="CG1272" s="11"/>
      <c r="CH1272" s="11"/>
      <c r="CI1272" s="11"/>
      <c r="CJ1272" s="11"/>
      <c r="CK1272" s="11"/>
      <c r="CL1272" s="11"/>
      <c r="CM1272" s="11"/>
    </row>
    <row r="1273" spans="1:91" ht="14.25" customHeight="1">
      <c r="A1273" s="950" t="str">
        <f>A1272</f>
        <v/>
      </c>
      <c r="B1273" s="57"/>
      <c r="C1273" s="2051"/>
      <c r="D1273" s="2053"/>
      <c r="E1273" s="2051"/>
      <c r="F1273" s="2772"/>
      <c r="G1273" s="1121">
        <f>Import!Q1970</f>
        <v>0</v>
      </c>
      <c r="H1273" s="2774"/>
      <c r="I1273" s="450"/>
      <c r="J1273" s="2775"/>
      <c r="K1273" s="450"/>
      <c r="L1273" s="2775"/>
      <c r="M1273" s="450"/>
      <c r="N1273" s="2775"/>
      <c r="O1273" s="450"/>
      <c r="P1273" s="2775"/>
      <c r="Q1273" s="11"/>
      <c r="R1273" s="11"/>
      <c r="S1273" s="397"/>
      <c r="T1273" s="419"/>
      <c r="U1273" s="444">
        <f>Import!N1971</f>
        <v>0</v>
      </c>
      <c r="V1273" s="11"/>
      <c r="W1273" s="306"/>
      <c r="X1273" s="306"/>
      <c r="Y1273" s="306"/>
      <c r="Z1273" s="11"/>
      <c r="AE1273" s="204"/>
      <c r="AF1273" s="204"/>
      <c r="AG1273" s="204"/>
      <c r="AH1273" s="204"/>
      <c r="AI1273" s="922"/>
      <c r="AJ1273" s="205"/>
      <c r="AK1273" s="973"/>
      <c r="AL1273" s="973">
        <f>AL1272</f>
        <v>0</v>
      </c>
      <c r="AP1273" s="204"/>
      <c r="AQ1273" s="204"/>
      <c r="AR1273" s="204"/>
      <c r="AS1273" s="204"/>
      <c r="AT1273" s="204"/>
      <c r="AU1273" s="205"/>
      <c r="AV1273" s="973"/>
      <c r="AW1273" s="973">
        <f>AW1272</f>
        <v>0</v>
      </c>
      <c r="BA1273" s="204"/>
      <c r="BB1273" s="204"/>
      <c r="BC1273" s="204"/>
      <c r="BD1273" s="204"/>
      <c r="BE1273" s="204"/>
      <c r="BF1273" s="205"/>
      <c r="BG1273" s="973"/>
      <c r="BH1273" s="973">
        <f>BH1272</f>
        <v>0</v>
      </c>
      <c r="BL1273" s="204"/>
      <c r="BM1273" s="204"/>
      <c r="BN1273" s="204"/>
      <c r="BO1273" s="204"/>
      <c r="BP1273" s="204"/>
      <c r="BQ1273" s="205"/>
      <c r="BR1273" s="973"/>
      <c r="BS1273" s="973">
        <f>BS1272</f>
        <v>0</v>
      </c>
      <c r="BW1273" s="204"/>
      <c r="BX1273" s="204"/>
      <c r="BY1273" s="204"/>
      <c r="BZ1273" s="204"/>
      <c r="CA1273" s="204"/>
      <c r="CB1273" s="205"/>
      <c r="CC1273" s="973"/>
      <c r="CD1273" s="973">
        <f>CD1272</f>
        <v>0</v>
      </c>
      <c r="CE1273" s="11"/>
      <c r="CF1273" s="11"/>
      <c r="CG1273" s="11"/>
      <c r="CH1273" s="11"/>
      <c r="CI1273" s="11"/>
      <c r="CJ1273" s="11"/>
      <c r="CK1273" s="11"/>
      <c r="CL1273" s="11"/>
      <c r="CM1273" s="11"/>
    </row>
    <row r="1274" spans="1:91" ht="24.75" customHeight="1">
      <c r="A1274" s="949" t="str">
        <f>IF(E1274&gt;0,"Wypełnione","")</f>
        <v/>
      </c>
      <c r="B1274" s="57"/>
      <c r="C1274" s="2050">
        <f>'Og s3a'!C1983</f>
        <v>0</v>
      </c>
      <c r="D1274" s="2052">
        <f>'Og s3a'!E1983</f>
        <v>0</v>
      </c>
      <c r="E1274" s="2050">
        <f>'Og s3a'!F1983</f>
        <v>0</v>
      </c>
      <c r="F1274" s="2771"/>
      <c r="G1274" s="448">
        <f>T1274</f>
        <v>0</v>
      </c>
      <c r="H1274" s="2773">
        <f>U1274</f>
        <v>0</v>
      </c>
      <c r="I1274" s="451"/>
      <c r="J1274" s="2775"/>
      <c r="K1274" s="451"/>
      <c r="L1274" s="2775"/>
      <c r="M1274" s="451"/>
      <c r="N1274" s="2775"/>
      <c r="O1274" s="451"/>
      <c r="P1274" s="2775"/>
      <c r="Q1274" s="11"/>
      <c r="R1274" s="11"/>
      <c r="S1274" s="396">
        <f>'Og s3a'!G1983</f>
        <v>0</v>
      </c>
      <c r="T1274" s="398">
        <f>'Og s3a'!D1983</f>
        <v>0</v>
      </c>
      <c r="U1274" s="444">
        <f>Import!N1972</f>
        <v>0</v>
      </c>
      <c r="V1274" s="11"/>
      <c r="W1274" s="306"/>
      <c r="X1274" s="306"/>
      <c r="Y1274" s="306"/>
      <c r="Z1274" s="970">
        <f>IF(F1274=AF$7,1,0)</f>
        <v>0</v>
      </c>
      <c r="AA1274" s="970">
        <f>Z1274*D1274</f>
        <v>0</v>
      </c>
      <c r="AB1274" s="978">
        <f>IF($Z1274=0,0,IF(AF1274+AH1274+AJ1274&gt;0,$AA1274,0))</f>
        <v>0</v>
      </c>
      <c r="AC1274" s="980">
        <f>IF($Z1274=0,0,IF(AND(AB1274=0,G1275&gt;0),$AA1274,0))</f>
        <v>0</v>
      </c>
      <c r="AD1274" s="969">
        <f>AA1274-AB1274-AC1274</f>
        <v>0</v>
      </c>
      <c r="AE1274" s="204">
        <f t="shared" si="355"/>
        <v>0</v>
      </c>
      <c r="AF1274" s="204">
        <f t="shared" si="355"/>
        <v>0</v>
      </c>
      <c r="AG1274" s="204">
        <f t="shared" si="355"/>
        <v>0</v>
      </c>
      <c r="AH1274" s="204">
        <f t="shared" si="355"/>
        <v>0</v>
      </c>
      <c r="AI1274" s="922">
        <f t="shared" si="355"/>
        <v>0</v>
      </c>
      <c r="AJ1274" s="205">
        <f t="shared" si="355"/>
        <v>0</v>
      </c>
      <c r="AK1274" s="973">
        <f>IF($Z1274=1,0,IF(AND($Z1274=0,AF1274&gt;0),1,IF(AND($Z1274=0,AH1274&gt;0),1,IF(AND($Z1274=0,AJ1274&gt;0),1,0))))</f>
        <v>0</v>
      </c>
      <c r="AL1274" s="973">
        <f>IF($Z1274=0,0,IF(AND($Z1274=1,AE1274&gt;0),1,IF(AND($Z1274=1,AG1274&gt;0),1,IF(AND($Z1274=1,AI1274&gt;0),1,0))))</f>
        <v>0</v>
      </c>
      <c r="AM1274" s="978">
        <f>IF($Z1274=0,0,IF(AQ1274+AS1274+AU1274&gt;0,$AA1274,0))</f>
        <v>0</v>
      </c>
      <c r="AN1274" s="980">
        <f>IF($Z1274=0,0,IF(AND(AM1274=0,I1275&gt;0),$AA1274,0))</f>
        <v>0</v>
      </c>
      <c r="AO1274" s="969">
        <f>$AA1274-AM1274-AN1274</f>
        <v>0</v>
      </c>
      <c r="AP1274" s="204">
        <f t="shared" si="356"/>
        <v>0</v>
      </c>
      <c r="AQ1274" s="204">
        <f t="shared" si="356"/>
        <v>0</v>
      </c>
      <c r="AR1274" s="204">
        <f t="shared" si="356"/>
        <v>0</v>
      </c>
      <c r="AS1274" s="204">
        <f t="shared" si="356"/>
        <v>0</v>
      </c>
      <c r="AT1274" s="204">
        <f t="shared" si="356"/>
        <v>0</v>
      </c>
      <c r="AU1274" s="205">
        <f t="shared" si="356"/>
        <v>0</v>
      </c>
      <c r="AV1274" s="973">
        <f>IF($Z1274=1,0,IF(AND($Z1274=0,AQ1274&gt;0),1,IF(AND($Z1274=0,AS1274&gt;0),1,IF(AND($Z1274=0,AU1274&gt;0),1,0))))</f>
        <v>0</v>
      </c>
      <c r="AW1274" s="973">
        <f>IF($Z1274=0,0,IF(AND($Z1274=1,AP1274&gt;0),1,IF(AND($Z1274=1,AR1274&gt;0),1,IF(AND($Z1274=1,AT1274&gt;0),1,0))))</f>
        <v>0</v>
      </c>
      <c r="AX1274" s="978">
        <f>IF($Z1274=0,0,IF(BB1274+BD1274+BF1274&gt;0,$AA1274,0))</f>
        <v>0</v>
      </c>
      <c r="AY1274" s="980">
        <f>IF($Z1274=0,0,IF(AND(AX1274=0,K1275&gt;0),$AA1274,0))</f>
        <v>0</v>
      </c>
      <c r="AZ1274" s="969">
        <f>$AA1274-AX1274-AY1274</f>
        <v>0</v>
      </c>
      <c r="BA1274" s="204">
        <f t="shared" si="357"/>
        <v>0</v>
      </c>
      <c r="BB1274" s="204">
        <f t="shared" si="357"/>
        <v>0</v>
      </c>
      <c r="BC1274" s="204">
        <f t="shared" si="357"/>
        <v>0</v>
      </c>
      <c r="BD1274" s="204">
        <f t="shared" si="357"/>
        <v>0</v>
      </c>
      <c r="BE1274" s="204">
        <f t="shared" si="357"/>
        <v>0</v>
      </c>
      <c r="BF1274" s="205">
        <f t="shared" si="357"/>
        <v>0</v>
      </c>
      <c r="BG1274" s="973">
        <f>IF($Z1274=1,0,IF(AND($Z1274=0,BB1274&gt;0),1,IF(AND($Z1274=0,BD1274&gt;0),1,IF(AND($Z1274=0,BF1274&gt;0),1,0))))</f>
        <v>0</v>
      </c>
      <c r="BH1274" s="973">
        <f>IF($Z1274=0,0,IF(AND($Z1274=1,BA1274&gt;0),1,IF(AND($Z1274=1,BC1274&gt;0),1,IF(AND($Z1274=1,BE1274&gt;0),1,0))))</f>
        <v>0</v>
      </c>
      <c r="BI1274" s="978">
        <f>IF($Z1274=0,0,IF(BM1274+BO1274+BQ1274&gt;0,$AA1274,0))</f>
        <v>0</v>
      </c>
      <c r="BJ1274" s="980">
        <f>IF($Z1274=0,0,IF(AND(BI1274=0,M1275&gt;0),$AA1274,0))</f>
        <v>0</v>
      </c>
      <c r="BK1274" s="969">
        <f>$AA1274-BI1274-BJ1274</f>
        <v>0</v>
      </c>
      <c r="BL1274" s="204">
        <f t="shared" si="358"/>
        <v>0</v>
      </c>
      <c r="BM1274" s="204">
        <f t="shared" si="358"/>
        <v>0</v>
      </c>
      <c r="BN1274" s="204">
        <f t="shared" si="358"/>
        <v>0</v>
      </c>
      <c r="BO1274" s="204">
        <f t="shared" si="358"/>
        <v>0</v>
      </c>
      <c r="BP1274" s="204">
        <f t="shared" si="358"/>
        <v>0</v>
      </c>
      <c r="BQ1274" s="205">
        <f t="shared" si="358"/>
        <v>0</v>
      </c>
      <c r="BR1274" s="973">
        <f>IF($Z1274=1,0,IF(AND($Z1274=0,BM1274&gt;0),1,IF(AND($Z1274=0,BO1274&gt;0),1,IF(AND($Z1274=0,BQ1274&gt;0),1,0))))</f>
        <v>0</v>
      </c>
      <c r="BS1274" s="973">
        <f>IF($Z1274=0,0,IF(AND($Z1274=1,BL1274&gt;0),1,IF(AND($Z1274=1,BN1274&gt;0),1,IF(AND($Z1274=1,BP1274&gt;0),1,0))))</f>
        <v>0</v>
      </c>
      <c r="BT1274" s="978">
        <f>IF($Z1274=0,0,IF(BX1274+BZ1274+CB1274&gt;0,$AA1274,0))</f>
        <v>0</v>
      </c>
      <c r="BU1274" s="980">
        <f>IF($Z1274=0,0,IF(AND(BT1274=0,O1275&gt;0),$AA1274,0))</f>
        <v>0</v>
      </c>
      <c r="BV1274" s="969">
        <f>$AA1274-BT1274-BU1274</f>
        <v>0</v>
      </c>
      <c r="BW1274" s="204">
        <f t="shared" si="359"/>
        <v>0</v>
      </c>
      <c r="BX1274" s="204">
        <f t="shared" si="359"/>
        <v>0</v>
      </c>
      <c r="BY1274" s="204">
        <f t="shared" si="359"/>
        <v>0</v>
      </c>
      <c r="BZ1274" s="204">
        <f t="shared" si="359"/>
        <v>0</v>
      </c>
      <c r="CA1274" s="204">
        <f t="shared" si="359"/>
        <v>0</v>
      </c>
      <c r="CB1274" s="205">
        <f t="shared" si="359"/>
        <v>0</v>
      </c>
      <c r="CC1274" s="973">
        <f>IF($Z1274=1,0,IF(AND($Z1274=0,BX1274&gt;0),1,IF(AND($Z1274=0,BZ1274&gt;0),1,IF(AND($Z1274=0,CB1274&gt;0),1,0))))</f>
        <v>0</v>
      </c>
      <c r="CD1274" s="973">
        <f>IF($Z1274=0,0,IF(AND($Z1274=1,BW1274&gt;0),1,IF(AND($Z1274=1,BY1274&gt;0),1,IF(AND($Z1274=1,CA1274&gt;0),1,0))))</f>
        <v>0</v>
      </c>
      <c r="CE1274" s="11"/>
      <c r="CF1274" s="11"/>
      <c r="CG1274" s="11"/>
      <c r="CH1274" s="11"/>
      <c r="CI1274" s="11"/>
      <c r="CJ1274" s="11"/>
      <c r="CK1274" s="11"/>
      <c r="CL1274" s="11"/>
      <c r="CM1274" s="11"/>
    </row>
    <row r="1275" spans="1:91" ht="14.25" customHeight="1">
      <c r="A1275" s="950" t="str">
        <f>A1274</f>
        <v/>
      </c>
      <c r="B1275" s="57"/>
      <c r="C1275" s="2051"/>
      <c r="D1275" s="2053"/>
      <c r="E1275" s="2051"/>
      <c r="F1275" s="2772"/>
      <c r="G1275" s="1121">
        <f>Import!Q1972</f>
        <v>0</v>
      </c>
      <c r="H1275" s="2774"/>
      <c r="I1275" s="450"/>
      <c r="J1275" s="2775"/>
      <c r="K1275" s="450"/>
      <c r="L1275" s="2775"/>
      <c r="M1275" s="450"/>
      <c r="N1275" s="2775"/>
      <c r="O1275" s="450"/>
      <c r="P1275" s="2775"/>
      <c r="Q1275" s="11"/>
      <c r="R1275" s="11"/>
      <c r="S1275" s="397"/>
      <c r="T1275" s="419"/>
      <c r="U1275" s="444">
        <f>Import!N1973</f>
        <v>0</v>
      </c>
      <c r="V1275" s="11"/>
      <c r="W1275" s="306"/>
      <c r="X1275" s="306"/>
      <c r="Y1275" s="306"/>
      <c r="Z1275" s="11"/>
      <c r="AE1275" s="204"/>
      <c r="AF1275" s="204"/>
      <c r="AG1275" s="204"/>
      <c r="AH1275" s="204"/>
      <c r="AI1275" s="922"/>
      <c r="AJ1275" s="205"/>
      <c r="AK1275" s="973"/>
      <c r="AL1275" s="973">
        <f>AL1274</f>
        <v>0</v>
      </c>
      <c r="AP1275" s="204"/>
      <c r="AQ1275" s="204"/>
      <c r="AR1275" s="204"/>
      <c r="AS1275" s="204"/>
      <c r="AT1275" s="204"/>
      <c r="AU1275" s="205"/>
      <c r="AV1275" s="973"/>
      <c r="AW1275" s="973">
        <f>AW1274</f>
        <v>0</v>
      </c>
      <c r="BA1275" s="204"/>
      <c r="BB1275" s="204"/>
      <c r="BC1275" s="204"/>
      <c r="BD1275" s="204"/>
      <c r="BE1275" s="204"/>
      <c r="BF1275" s="205"/>
      <c r="BG1275" s="973"/>
      <c r="BH1275" s="973">
        <f>BH1274</f>
        <v>0</v>
      </c>
      <c r="BL1275" s="204"/>
      <c r="BM1275" s="204"/>
      <c r="BN1275" s="204"/>
      <c r="BO1275" s="204"/>
      <c r="BP1275" s="204"/>
      <c r="BQ1275" s="205"/>
      <c r="BR1275" s="973"/>
      <c r="BS1275" s="973">
        <f>BS1274</f>
        <v>0</v>
      </c>
      <c r="BW1275" s="204"/>
      <c r="BX1275" s="204"/>
      <c r="BY1275" s="204"/>
      <c r="BZ1275" s="204"/>
      <c r="CA1275" s="204"/>
      <c r="CB1275" s="205"/>
      <c r="CC1275" s="973"/>
      <c r="CD1275" s="973">
        <f>CD1274</f>
        <v>0</v>
      </c>
      <c r="CE1275" s="11"/>
      <c r="CF1275" s="11"/>
      <c r="CG1275" s="11"/>
      <c r="CH1275" s="11"/>
      <c r="CI1275" s="11"/>
      <c r="CJ1275" s="11"/>
      <c r="CK1275" s="11"/>
      <c r="CL1275" s="11"/>
      <c r="CM1275" s="11"/>
    </row>
    <row r="1276" spans="1:91" ht="24.75" customHeight="1">
      <c r="A1276" s="949" t="str">
        <f>IF(E1276&gt;0,"Wypełnione","")</f>
        <v/>
      </c>
      <c r="B1276" s="57"/>
      <c r="C1276" s="2050">
        <f>'Og s3a'!C1985</f>
        <v>0</v>
      </c>
      <c r="D1276" s="2052">
        <f>'Og s3a'!E1985</f>
        <v>0</v>
      </c>
      <c r="E1276" s="2050">
        <f>'Og s3a'!F1985</f>
        <v>0</v>
      </c>
      <c r="F1276" s="2771"/>
      <c r="G1276" s="448">
        <f>T1276</f>
        <v>0</v>
      </c>
      <c r="H1276" s="2773">
        <f>U1276</f>
        <v>0</v>
      </c>
      <c r="I1276" s="451"/>
      <c r="J1276" s="2775"/>
      <c r="K1276" s="451"/>
      <c r="L1276" s="2775"/>
      <c r="M1276" s="451"/>
      <c r="N1276" s="2775"/>
      <c r="O1276" s="451"/>
      <c r="P1276" s="2775"/>
      <c r="Q1276" s="11"/>
      <c r="R1276" s="11"/>
      <c r="S1276" s="396">
        <f>'Og s3a'!G1985</f>
        <v>0</v>
      </c>
      <c r="T1276" s="398">
        <f>'Og s3a'!D1985</f>
        <v>0</v>
      </c>
      <c r="U1276" s="444">
        <f>Import!N1974</f>
        <v>0</v>
      </c>
      <c r="V1276" s="11"/>
      <c r="W1276" s="306"/>
      <c r="X1276" s="306"/>
      <c r="Y1276" s="306"/>
      <c r="Z1276" s="970">
        <f>IF(F1276=AF$7,1,0)</f>
        <v>0</v>
      </c>
      <c r="AA1276" s="970">
        <f>Z1276*D1276</f>
        <v>0</v>
      </c>
      <c r="AB1276" s="978">
        <f>IF($Z1276=0,0,IF(AF1276+AH1276+AJ1276&gt;0,$AA1276,0))</f>
        <v>0</v>
      </c>
      <c r="AC1276" s="980">
        <f>IF($Z1276=0,0,IF(AND(AB1276=0,G1277&gt;0),$AA1276,0))</f>
        <v>0</v>
      </c>
      <c r="AD1276" s="969">
        <f>AA1276-AB1276-AC1276</f>
        <v>0</v>
      </c>
      <c r="AE1276" s="204">
        <f t="shared" si="355"/>
        <v>0</v>
      </c>
      <c r="AF1276" s="204">
        <f t="shared" si="355"/>
        <v>0</v>
      </c>
      <c r="AG1276" s="204">
        <f t="shared" si="355"/>
        <v>0</v>
      </c>
      <c r="AH1276" s="204">
        <f t="shared" si="355"/>
        <v>0</v>
      </c>
      <c r="AI1276" s="922">
        <f t="shared" si="355"/>
        <v>0</v>
      </c>
      <c r="AJ1276" s="205">
        <f t="shared" si="355"/>
        <v>0</v>
      </c>
      <c r="AK1276" s="973">
        <f>IF($Z1276=1,0,IF(AND($Z1276=0,AF1276&gt;0),1,IF(AND($Z1276=0,AH1276&gt;0),1,IF(AND($Z1276=0,AJ1276&gt;0),1,0))))</f>
        <v>0</v>
      </c>
      <c r="AL1276" s="973">
        <f>IF($Z1276=0,0,IF(AND($Z1276=1,AE1276&gt;0),1,IF(AND($Z1276=1,AG1276&gt;0),1,IF(AND($Z1276=1,AI1276&gt;0),1,0))))</f>
        <v>0</v>
      </c>
      <c r="AM1276" s="978">
        <f>IF($Z1276=0,0,IF(AQ1276+AS1276+AU1276&gt;0,$AA1276,0))</f>
        <v>0</v>
      </c>
      <c r="AN1276" s="980">
        <f>IF($Z1276=0,0,IF(AND(AM1276=0,I1277&gt;0),$AA1276,0))</f>
        <v>0</v>
      </c>
      <c r="AO1276" s="969">
        <f>$AA1276-AM1276-AN1276</f>
        <v>0</v>
      </c>
      <c r="AP1276" s="204">
        <f t="shared" si="356"/>
        <v>0</v>
      </c>
      <c r="AQ1276" s="204">
        <f t="shared" si="356"/>
        <v>0</v>
      </c>
      <c r="AR1276" s="204">
        <f t="shared" si="356"/>
        <v>0</v>
      </c>
      <c r="AS1276" s="204">
        <f t="shared" si="356"/>
        <v>0</v>
      </c>
      <c r="AT1276" s="204">
        <f t="shared" si="356"/>
        <v>0</v>
      </c>
      <c r="AU1276" s="205">
        <f t="shared" si="356"/>
        <v>0</v>
      </c>
      <c r="AV1276" s="973">
        <f>IF($Z1276=1,0,IF(AND($Z1276=0,AQ1276&gt;0),1,IF(AND($Z1276=0,AS1276&gt;0),1,IF(AND($Z1276=0,AU1276&gt;0),1,0))))</f>
        <v>0</v>
      </c>
      <c r="AW1276" s="973">
        <f>IF($Z1276=0,0,IF(AND($Z1276=1,AP1276&gt;0),1,IF(AND($Z1276=1,AR1276&gt;0),1,IF(AND($Z1276=1,AT1276&gt;0),1,0))))</f>
        <v>0</v>
      </c>
      <c r="AX1276" s="978">
        <f>IF($Z1276=0,0,IF(BB1276+BD1276+BF1276&gt;0,$AA1276,0))</f>
        <v>0</v>
      </c>
      <c r="AY1276" s="980">
        <f>IF($Z1276=0,0,IF(AND(AX1276=0,K1277&gt;0),$AA1276,0))</f>
        <v>0</v>
      </c>
      <c r="AZ1276" s="969">
        <f>$AA1276-AX1276-AY1276</f>
        <v>0</v>
      </c>
      <c r="BA1276" s="204">
        <f t="shared" si="357"/>
        <v>0</v>
      </c>
      <c r="BB1276" s="204">
        <f t="shared" si="357"/>
        <v>0</v>
      </c>
      <c r="BC1276" s="204">
        <f t="shared" si="357"/>
        <v>0</v>
      </c>
      <c r="BD1276" s="204">
        <f t="shared" si="357"/>
        <v>0</v>
      </c>
      <c r="BE1276" s="204">
        <f t="shared" si="357"/>
        <v>0</v>
      </c>
      <c r="BF1276" s="205">
        <f t="shared" si="357"/>
        <v>0</v>
      </c>
      <c r="BG1276" s="973">
        <f>IF($Z1276=1,0,IF(AND($Z1276=0,BB1276&gt;0),1,IF(AND($Z1276=0,BD1276&gt;0),1,IF(AND($Z1276=0,BF1276&gt;0),1,0))))</f>
        <v>0</v>
      </c>
      <c r="BH1276" s="973">
        <f>IF($Z1276=0,0,IF(AND($Z1276=1,BA1276&gt;0),1,IF(AND($Z1276=1,BC1276&gt;0),1,IF(AND($Z1276=1,BE1276&gt;0),1,0))))</f>
        <v>0</v>
      </c>
      <c r="BI1276" s="978">
        <f>IF($Z1276=0,0,IF(BM1276+BO1276+BQ1276&gt;0,$AA1276,0))</f>
        <v>0</v>
      </c>
      <c r="BJ1276" s="980">
        <f>IF($Z1276=0,0,IF(AND(BI1276=0,M1277&gt;0),$AA1276,0))</f>
        <v>0</v>
      </c>
      <c r="BK1276" s="969">
        <f>$AA1276-BI1276-BJ1276</f>
        <v>0</v>
      </c>
      <c r="BL1276" s="204">
        <f t="shared" si="358"/>
        <v>0</v>
      </c>
      <c r="BM1276" s="204">
        <f t="shared" si="358"/>
        <v>0</v>
      </c>
      <c r="BN1276" s="204">
        <f t="shared" si="358"/>
        <v>0</v>
      </c>
      <c r="BO1276" s="204">
        <f t="shared" si="358"/>
        <v>0</v>
      </c>
      <c r="BP1276" s="204">
        <f t="shared" si="358"/>
        <v>0</v>
      </c>
      <c r="BQ1276" s="205">
        <f t="shared" si="358"/>
        <v>0</v>
      </c>
      <c r="BR1276" s="973">
        <f>IF($Z1276=1,0,IF(AND($Z1276=0,BM1276&gt;0),1,IF(AND($Z1276=0,BO1276&gt;0),1,IF(AND($Z1276=0,BQ1276&gt;0),1,0))))</f>
        <v>0</v>
      </c>
      <c r="BS1276" s="973">
        <f>IF($Z1276=0,0,IF(AND($Z1276=1,BL1276&gt;0),1,IF(AND($Z1276=1,BN1276&gt;0),1,IF(AND($Z1276=1,BP1276&gt;0),1,0))))</f>
        <v>0</v>
      </c>
      <c r="BT1276" s="978">
        <f>IF($Z1276=0,0,IF(BX1276+BZ1276+CB1276&gt;0,$AA1276,0))</f>
        <v>0</v>
      </c>
      <c r="BU1276" s="980">
        <f>IF($Z1276=0,0,IF(AND(BT1276=0,O1277&gt;0),$AA1276,0))</f>
        <v>0</v>
      </c>
      <c r="BV1276" s="969">
        <f>$AA1276-BT1276-BU1276</f>
        <v>0</v>
      </c>
      <c r="BW1276" s="204">
        <f t="shared" si="359"/>
        <v>0</v>
      </c>
      <c r="BX1276" s="204">
        <f t="shared" si="359"/>
        <v>0</v>
      </c>
      <c r="BY1276" s="204">
        <f t="shared" si="359"/>
        <v>0</v>
      </c>
      <c r="BZ1276" s="204">
        <f t="shared" si="359"/>
        <v>0</v>
      </c>
      <c r="CA1276" s="204">
        <f t="shared" si="359"/>
        <v>0</v>
      </c>
      <c r="CB1276" s="205">
        <f t="shared" si="359"/>
        <v>0</v>
      </c>
      <c r="CC1276" s="973">
        <f>IF($Z1276=1,0,IF(AND($Z1276=0,BX1276&gt;0),1,IF(AND($Z1276=0,BZ1276&gt;0),1,IF(AND($Z1276=0,CB1276&gt;0),1,0))))</f>
        <v>0</v>
      </c>
      <c r="CD1276" s="973">
        <f>IF($Z1276=0,0,IF(AND($Z1276=1,BW1276&gt;0),1,IF(AND($Z1276=1,BY1276&gt;0),1,IF(AND($Z1276=1,CA1276&gt;0),1,0))))</f>
        <v>0</v>
      </c>
      <c r="CE1276" s="11"/>
      <c r="CF1276" s="11"/>
      <c r="CG1276" s="11"/>
      <c r="CH1276" s="11"/>
      <c r="CI1276" s="11"/>
      <c r="CJ1276" s="11"/>
      <c r="CK1276" s="11"/>
      <c r="CL1276" s="11"/>
      <c r="CM1276" s="11"/>
    </row>
    <row r="1277" spans="1:91" ht="14.25" customHeight="1">
      <c r="A1277" s="950" t="str">
        <f>A1276</f>
        <v/>
      </c>
      <c r="B1277" s="57"/>
      <c r="C1277" s="2051"/>
      <c r="D1277" s="2053"/>
      <c r="E1277" s="2051"/>
      <c r="F1277" s="2772"/>
      <c r="G1277" s="1121">
        <f>Import!Q1974</f>
        <v>0</v>
      </c>
      <c r="H1277" s="2774"/>
      <c r="I1277" s="450"/>
      <c r="J1277" s="2775"/>
      <c r="K1277" s="450"/>
      <c r="L1277" s="2775"/>
      <c r="M1277" s="450"/>
      <c r="N1277" s="2775"/>
      <c r="O1277" s="450"/>
      <c r="P1277" s="2775"/>
      <c r="Q1277" s="11"/>
      <c r="R1277" s="11"/>
      <c r="S1277" s="397"/>
      <c r="T1277" s="419"/>
      <c r="U1277" s="444">
        <f>Import!N1975</f>
        <v>0</v>
      </c>
      <c r="V1277" s="11"/>
      <c r="W1277" s="306"/>
      <c r="X1277" s="306"/>
      <c r="Y1277" s="306"/>
      <c r="Z1277" s="11"/>
      <c r="AE1277" s="204"/>
      <c r="AF1277" s="204"/>
      <c r="AG1277" s="204"/>
      <c r="AH1277" s="204"/>
      <c r="AI1277" s="922"/>
      <c r="AJ1277" s="205"/>
      <c r="AK1277" s="973"/>
      <c r="AL1277" s="973">
        <f>AL1276</f>
        <v>0</v>
      </c>
      <c r="AP1277" s="204"/>
      <c r="AQ1277" s="204"/>
      <c r="AR1277" s="204"/>
      <c r="AS1277" s="204"/>
      <c r="AT1277" s="204"/>
      <c r="AU1277" s="205"/>
      <c r="AV1277" s="973"/>
      <c r="AW1277" s="973">
        <f>AW1276</f>
        <v>0</v>
      </c>
      <c r="BA1277" s="204"/>
      <c r="BB1277" s="204"/>
      <c r="BC1277" s="204"/>
      <c r="BD1277" s="204"/>
      <c r="BE1277" s="204"/>
      <c r="BF1277" s="205"/>
      <c r="BG1277" s="973"/>
      <c r="BH1277" s="973">
        <f>BH1276</f>
        <v>0</v>
      </c>
      <c r="BL1277" s="204"/>
      <c r="BM1277" s="204"/>
      <c r="BN1277" s="204"/>
      <c r="BO1277" s="204"/>
      <c r="BP1277" s="204"/>
      <c r="BQ1277" s="205"/>
      <c r="BR1277" s="973"/>
      <c r="BS1277" s="973">
        <f>BS1276</f>
        <v>0</v>
      </c>
      <c r="BW1277" s="204"/>
      <c r="BX1277" s="204"/>
      <c r="BY1277" s="204"/>
      <c r="BZ1277" s="204"/>
      <c r="CA1277" s="204"/>
      <c r="CB1277" s="205"/>
      <c r="CC1277" s="973"/>
      <c r="CD1277" s="973">
        <f>CD1276</f>
        <v>0</v>
      </c>
      <c r="CE1277" s="11"/>
      <c r="CF1277" s="11"/>
      <c r="CG1277" s="11"/>
      <c r="CH1277" s="11"/>
      <c r="CI1277" s="11"/>
      <c r="CJ1277" s="11"/>
      <c r="CK1277" s="11"/>
      <c r="CL1277" s="11"/>
      <c r="CM1277" s="11"/>
    </row>
    <row r="1278" spans="1:91" ht="24.75" customHeight="1">
      <c r="A1278" s="949" t="str">
        <f>IF(E1278&gt;0,"Wypełnione","")</f>
        <v/>
      </c>
      <c r="B1278" s="57"/>
      <c r="C1278" s="2050">
        <f>'Og s3a'!C1987</f>
        <v>0</v>
      </c>
      <c r="D1278" s="2052">
        <f>'Og s3a'!E1987</f>
        <v>0</v>
      </c>
      <c r="E1278" s="2050">
        <f>'Og s3a'!F1987</f>
        <v>0</v>
      </c>
      <c r="F1278" s="2771"/>
      <c r="G1278" s="448">
        <f>T1278</f>
        <v>0</v>
      </c>
      <c r="H1278" s="2773">
        <f>U1278</f>
        <v>0</v>
      </c>
      <c r="I1278" s="451"/>
      <c r="J1278" s="2775"/>
      <c r="K1278" s="451"/>
      <c r="L1278" s="2775"/>
      <c r="M1278" s="451"/>
      <c r="N1278" s="2775"/>
      <c r="O1278" s="451"/>
      <c r="P1278" s="2775"/>
      <c r="Q1278" s="11"/>
      <c r="R1278" s="11"/>
      <c r="S1278" s="396">
        <f>'Og s3a'!G1987</f>
        <v>0</v>
      </c>
      <c r="T1278" s="398">
        <f>'Og s3a'!D1987</f>
        <v>0</v>
      </c>
      <c r="U1278" s="444">
        <f>Import!N1976</f>
        <v>0</v>
      </c>
      <c r="V1278" s="11"/>
      <c r="W1278" s="306"/>
      <c r="X1278" s="306"/>
      <c r="Y1278" s="306"/>
      <c r="Z1278" s="970">
        <f>IF(F1278=AF$7,1,0)</f>
        <v>0</v>
      </c>
      <c r="AA1278" s="970">
        <f>Z1278*D1278</f>
        <v>0</v>
      </c>
      <c r="AB1278" s="978">
        <f>IF($Z1278=0,0,IF(AF1278+AH1278+AJ1278&gt;0,$AA1278,0))</f>
        <v>0</v>
      </c>
      <c r="AC1278" s="980">
        <f>IF($Z1278=0,0,IF(AND(AB1278=0,G1279&gt;0),$AA1278,0))</f>
        <v>0</v>
      </c>
      <c r="AD1278" s="969">
        <f>AA1278-AB1278-AC1278</f>
        <v>0</v>
      </c>
      <c r="AE1278" s="204">
        <f t="shared" si="355"/>
        <v>0</v>
      </c>
      <c r="AF1278" s="204">
        <f t="shared" si="355"/>
        <v>0</v>
      </c>
      <c r="AG1278" s="204">
        <f t="shared" si="355"/>
        <v>0</v>
      </c>
      <c r="AH1278" s="204">
        <f t="shared" si="355"/>
        <v>0</v>
      </c>
      <c r="AI1278" s="922">
        <f t="shared" si="355"/>
        <v>0</v>
      </c>
      <c r="AJ1278" s="205">
        <f t="shared" si="355"/>
        <v>0</v>
      </c>
      <c r="AK1278" s="973">
        <f>IF($Z1278=1,0,IF(AND($Z1278=0,AF1278&gt;0),1,IF(AND($Z1278=0,AH1278&gt;0),1,IF(AND($Z1278=0,AJ1278&gt;0),1,0))))</f>
        <v>0</v>
      </c>
      <c r="AL1278" s="973">
        <f>IF($Z1278=0,0,IF(AND($Z1278=1,AE1278&gt;0),1,IF(AND($Z1278=1,AG1278&gt;0),1,IF(AND($Z1278=1,AI1278&gt;0),1,0))))</f>
        <v>0</v>
      </c>
      <c r="AM1278" s="978">
        <f>IF($Z1278=0,0,IF(AQ1278+AS1278+AU1278&gt;0,$AA1278,0))</f>
        <v>0</v>
      </c>
      <c r="AN1278" s="980">
        <f>IF($Z1278=0,0,IF(AND(AM1278=0,I1279&gt;0),$AA1278,0))</f>
        <v>0</v>
      </c>
      <c r="AO1278" s="969">
        <f>$AA1278-AM1278-AN1278</f>
        <v>0</v>
      </c>
      <c r="AP1278" s="204">
        <f t="shared" si="356"/>
        <v>0</v>
      </c>
      <c r="AQ1278" s="204">
        <f t="shared" si="356"/>
        <v>0</v>
      </c>
      <c r="AR1278" s="204">
        <f t="shared" si="356"/>
        <v>0</v>
      </c>
      <c r="AS1278" s="204">
        <f t="shared" si="356"/>
        <v>0</v>
      </c>
      <c r="AT1278" s="204">
        <f t="shared" si="356"/>
        <v>0</v>
      </c>
      <c r="AU1278" s="205">
        <f t="shared" si="356"/>
        <v>0</v>
      </c>
      <c r="AV1278" s="973">
        <f>IF($Z1278=1,0,IF(AND($Z1278=0,AQ1278&gt;0),1,IF(AND($Z1278=0,AS1278&gt;0),1,IF(AND($Z1278=0,AU1278&gt;0),1,0))))</f>
        <v>0</v>
      </c>
      <c r="AW1278" s="973">
        <f>IF($Z1278=0,0,IF(AND($Z1278=1,AP1278&gt;0),1,IF(AND($Z1278=1,AR1278&gt;0),1,IF(AND($Z1278=1,AT1278&gt;0),1,0))))</f>
        <v>0</v>
      </c>
      <c r="AX1278" s="978">
        <f>IF($Z1278=0,0,IF(BB1278+BD1278+BF1278&gt;0,$AA1278,0))</f>
        <v>0</v>
      </c>
      <c r="AY1278" s="980">
        <f>IF($Z1278=0,0,IF(AND(AX1278=0,K1279&gt;0),$AA1278,0))</f>
        <v>0</v>
      </c>
      <c r="AZ1278" s="969">
        <f>$AA1278-AX1278-AY1278</f>
        <v>0</v>
      </c>
      <c r="BA1278" s="204">
        <f t="shared" si="357"/>
        <v>0</v>
      </c>
      <c r="BB1278" s="204">
        <f t="shared" si="357"/>
        <v>0</v>
      </c>
      <c r="BC1278" s="204">
        <f t="shared" si="357"/>
        <v>0</v>
      </c>
      <c r="BD1278" s="204">
        <f t="shared" si="357"/>
        <v>0</v>
      </c>
      <c r="BE1278" s="204">
        <f t="shared" si="357"/>
        <v>0</v>
      </c>
      <c r="BF1278" s="205">
        <f t="shared" si="357"/>
        <v>0</v>
      </c>
      <c r="BG1278" s="973">
        <f>IF($Z1278=1,0,IF(AND($Z1278=0,BB1278&gt;0),1,IF(AND($Z1278=0,BD1278&gt;0),1,IF(AND($Z1278=0,BF1278&gt;0),1,0))))</f>
        <v>0</v>
      </c>
      <c r="BH1278" s="973">
        <f>IF($Z1278=0,0,IF(AND($Z1278=1,BA1278&gt;0),1,IF(AND($Z1278=1,BC1278&gt;0),1,IF(AND($Z1278=1,BE1278&gt;0),1,0))))</f>
        <v>0</v>
      </c>
      <c r="BI1278" s="978">
        <f>IF($Z1278=0,0,IF(BM1278+BO1278+BQ1278&gt;0,$AA1278,0))</f>
        <v>0</v>
      </c>
      <c r="BJ1278" s="980">
        <f>IF($Z1278=0,0,IF(AND(BI1278=0,M1279&gt;0),$AA1278,0))</f>
        <v>0</v>
      </c>
      <c r="BK1278" s="969">
        <f>$AA1278-BI1278-BJ1278</f>
        <v>0</v>
      </c>
      <c r="BL1278" s="204">
        <f t="shared" si="358"/>
        <v>0</v>
      </c>
      <c r="BM1278" s="204">
        <f t="shared" si="358"/>
        <v>0</v>
      </c>
      <c r="BN1278" s="204">
        <f t="shared" si="358"/>
        <v>0</v>
      </c>
      <c r="BO1278" s="204">
        <f t="shared" si="358"/>
        <v>0</v>
      </c>
      <c r="BP1278" s="204">
        <f t="shared" si="358"/>
        <v>0</v>
      </c>
      <c r="BQ1278" s="205">
        <f t="shared" si="358"/>
        <v>0</v>
      </c>
      <c r="BR1278" s="973">
        <f>IF($Z1278=1,0,IF(AND($Z1278=0,BM1278&gt;0),1,IF(AND($Z1278=0,BO1278&gt;0),1,IF(AND($Z1278=0,BQ1278&gt;0),1,0))))</f>
        <v>0</v>
      </c>
      <c r="BS1278" s="973">
        <f>IF($Z1278=0,0,IF(AND($Z1278=1,BL1278&gt;0),1,IF(AND($Z1278=1,BN1278&gt;0),1,IF(AND($Z1278=1,BP1278&gt;0),1,0))))</f>
        <v>0</v>
      </c>
      <c r="BT1278" s="978">
        <f>IF($Z1278=0,0,IF(BX1278+BZ1278+CB1278&gt;0,$AA1278,0))</f>
        <v>0</v>
      </c>
      <c r="BU1278" s="980">
        <f>IF($Z1278=0,0,IF(AND(BT1278=0,O1279&gt;0),$AA1278,0))</f>
        <v>0</v>
      </c>
      <c r="BV1278" s="969">
        <f>$AA1278-BT1278-BU1278</f>
        <v>0</v>
      </c>
      <c r="BW1278" s="204">
        <f t="shared" si="359"/>
        <v>0</v>
      </c>
      <c r="BX1278" s="204">
        <f t="shared" si="359"/>
        <v>0</v>
      </c>
      <c r="BY1278" s="204">
        <f t="shared" si="359"/>
        <v>0</v>
      </c>
      <c r="BZ1278" s="204">
        <f t="shared" si="359"/>
        <v>0</v>
      </c>
      <c r="CA1278" s="204">
        <f t="shared" si="359"/>
        <v>0</v>
      </c>
      <c r="CB1278" s="205">
        <f t="shared" si="359"/>
        <v>0</v>
      </c>
      <c r="CC1278" s="973">
        <f>IF($Z1278=1,0,IF(AND($Z1278=0,BX1278&gt;0),1,IF(AND($Z1278=0,BZ1278&gt;0),1,IF(AND($Z1278=0,CB1278&gt;0),1,0))))</f>
        <v>0</v>
      </c>
      <c r="CD1278" s="973">
        <f>IF($Z1278=0,0,IF(AND($Z1278=1,BW1278&gt;0),1,IF(AND($Z1278=1,BY1278&gt;0),1,IF(AND($Z1278=1,CA1278&gt;0),1,0))))</f>
        <v>0</v>
      </c>
      <c r="CE1278" s="11"/>
      <c r="CF1278" s="11"/>
      <c r="CG1278" s="11"/>
      <c r="CH1278" s="11"/>
      <c r="CI1278" s="11"/>
      <c r="CJ1278" s="11"/>
      <c r="CK1278" s="11"/>
      <c r="CL1278" s="11"/>
      <c r="CM1278" s="11"/>
    </row>
    <row r="1279" spans="1:91" ht="14.25" customHeight="1">
      <c r="A1279" s="950" t="str">
        <f>A1278</f>
        <v/>
      </c>
      <c r="B1279" s="57"/>
      <c r="C1279" s="2051"/>
      <c r="D1279" s="2053"/>
      <c r="E1279" s="2051"/>
      <c r="F1279" s="2772"/>
      <c r="G1279" s="1121">
        <f>Import!Q1976</f>
        <v>0</v>
      </c>
      <c r="H1279" s="2774"/>
      <c r="I1279" s="450"/>
      <c r="J1279" s="2775"/>
      <c r="K1279" s="450"/>
      <c r="L1279" s="2775"/>
      <c r="M1279" s="450"/>
      <c r="N1279" s="2775"/>
      <c r="O1279" s="450"/>
      <c r="P1279" s="2775"/>
      <c r="Q1279" s="11"/>
      <c r="R1279" s="11"/>
      <c r="S1279" s="397"/>
      <c r="T1279" s="419"/>
      <c r="U1279" s="444">
        <f>Import!N1977</f>
        <v>0</v>
      </c>
      <c r="V1279" s="11"/>
      <c r="W1279" s="306"/>
      <c r="X1279" s="306"/>
      <c r="Y1279" s="306"/>
      <c r="Z1279" s="11"/>
      <c r="AE1279" s="204"/>
      <c r="AF1279" s="204"/>
      <c r="AG1279" s="204"/>
      <c r="AH1279" s="204"/>
      <c r="AI1279" s="922"/>
      <c r="AJ1279" s="205"/>
      <c r="AK1279" s="973"/>
      <c r="AL1279" s="973">
        <f>AL1278</f>
        <v>0</v>
      </c>
      <c r="AP1279" s="204"/>
      <c r="AQ1279" s="204"/>
      <c r="AR1279" s="204"/>
      <c r="AS1279" s="204"/>
      <c r="AT1279" s="204"/>
      <c r="AU1279" s="205"/>
      <c r="AV1279" s="973"/>
      <c r="AW1279" s="973">
        <f>AW1278</f>
        <v>0</v>
      </c>
      <c r="BA1279" s="204"/>
      <c r="BB1279" s="204"/>
      <c r="BC1279" s="204"/>
      <c r="BD1279" s="204"/>
      <c r="BE1279" s="204"/>
      <c r="BF1279" s="205"/>
      <c r="BG1279" s="973"/>
      <c r="BH1279" s="973">
        <f>BH1278</f>
        <v>0</v>
      </c>
      <c r="BL1279" s="204"/>
      <c r="BM1279" s="204"/>
      <c r="BN1279" s="204"/>
      <c r="BO1279" s="204"/>
      <c r="BP1279" s="204"/>
      <c r="BQ1279" s="205"/>
      <c r="BR1279" s="973"/>
      <c r="BS1279" s="973">
        <f>BS1278</f>
        <v>0</v>
      </c>
      <c r="BW1279" s="204"/>
      <c r="BX1279" s="204"/>
      <c r="BY1279" s="204"/>
      <c r="BZ1279" s="204"/>
      <c r="CA1279" s="204"/>
      <c r="CB1279" s="205"/>
      <c r="CC1279" s="973"/>
      <c r="CD1279" s="973">
        <f>CD1278</f>
        <v>0</v>
      </c>
      <c r="CE1279" s="11"/>
      <c r="CF1279" s="11"/>
      <c r="CG1279" s="11"/>
      <c r="CH1279" s="11"/>
      <c r="CI1279" s="11"/>
      <c r="CJ1279" s="11"/>
      <c r="CK1279" s="11"/>
      <c r="CL1279" s="11"/>
      <c r="CM1279" s="11"/>
    </row>
    <row r="1280" spans="1:91" ht="24.75" customHeight="1">
      <c r="A1280" s="949" t="str">
        <f>IF(E1280&gt;0,"Wypełnione","")</f>
        <v/>
      </c>
      <c r="B1280" s="57"/>
      <c r="C1280" s="2050">
        <f>'Og s3a'!C1989</f>
        <v>0</v>
      </c>
      <c r="D1280" s="2052">
        <f>'Og s3a'!E1989</f>
        <v>0</v>
      </c>
      <c r="E1280" s="2050">
        <f>'Og s3a'!F1989</f>
        <v>0</v>
      </c>
      <c r="F1280" s="2771"/>
      <c r="G1280" s="448">
        <f>T1280</f>
        <v>0</v>
      </c>
      <c r="H1280" s="2773">
        <f>U1280</f>
        <v>0</v>
      </c>
      <c r="I1280" s="451"/>
      <c r="J1280" s="2775"/>
      <c r="K1280" s="451"/>
      <c r="L1280" s="2775"/>
      <c r="M1280" s="451"/>
      <c r="N1280" s="2775"/>
      <c r="O1280" s="451"/>
      <c r="P1280" s="2775"/>
      <c r="Q1280" s="11"/>
      <c r="R1280" s="11"/>
      <c r="S1280" s="396">
        <f>'Og s3a'!G1989</f>
        <v>0</v>
      </c>
      <c r="T1280" s="398">
        <f>'Og s3a'!D1989</f>
        <v>0</v>
      </c>
      <c r="U1280" s="444">
        <f>Import!N1978</f>
        <v>0</v>
      </c>
      <c r="V1280" s="11"/>
      <c r="W1280" s="306"/>
      <c r="X1280" s="306"/>
      <c r="Y1280" s="306"/>
      <c r="Z1280" s="970">
        <f>IF(F1280=AF$7,1,0)</f>
        <v>0</v>
      </c>
      <c r="AA1280" s="970">
        <f>Z1280*D1280</f>
        <v>0</v>
      </c>
      <c r="AB1280" s="978">
        <f>IF($Z1280=0,0,IF(AF1280+AH1280+AJ1280&gt;0,$AA1280,0))</f>
        <v>0</v>
      </c>
      <c r="AC1280" s="980">
        <f>IF($Z1280=0,0,IF(AND(AB1280=0,G1281&gt;0),$AA1280,0))</f>
        <v>0</v>
      </c>
      <c r="AD1280" s="969">
        <f>AA1280-AB1280-AC1280</f>
        <v>0</v>
      </c>
      <c r="AE1280" s="204">
        <f t="shared" si="355"/>
        <v>0</v>
      </c>
      <c r="AF1280" s="204">
        <f t="shared" si="355"/>
        <v>0</v>
      </c>
      <c r="AG1280" s="204">
        <f t="shared" si="355"/>
        <v>0</v>
      </c>
      <c r="AH1280" s="204">
        <f t="shared" si="355"/>
        <v>0</v>
      </c>
      <c r="AI1280" s="922">
        <f t="shared" si="355"/>
        <v>0</v>
      </c>
      <c r="AJ1280" s="205">
        <f t="shared" si="355"/>
        <v>0</v>
      </c>
      <c r="AK1280" s="973">
        <f>IF($Z1280=1,0,IF(AND($Z1280=0,AF1280&gt;0),1,IF(AND($Z1280=0,AH1280&gt;0),1,IF(AND($Z1280=0,AJ1280&gt;0),1,0))))</f>
        <v>0</v>
      </c>
      <c r="AL1280" s="973">
        <f>IF($Z1280=0,0,IF(AND($Z1280=1,AE1280&gt;0),1,IF(AND($Z1280=1,AG1280&gt;0),1,IF(AND($Z1280=1,AI1280&gt;0),1,0))))</f>
        <v>0</v>
      </c>
      <c r="AM1280" s="978">
        <f>IF($Z1280=0,0,IF(AQ1280+AS1280+AU1280&gt;0,$AA1280,0))</f>
        <v>0</v>
      </c>
      <c r="AN1280" s="980">
        <f>IF($Z1280=0,0,IF(AND(AM1280=0,I1281&gt;0),$AA1280,0))</f>
        <v>0</v>
      </c>
      <c r="AO1280" s="969">
        <f>$AA1280-AM1280-AN1280</f>
        <v>0</v>
      </c>
      <c r="AP1280" s="204">
        <f t="shared" si="356"/>
        <v>0</v>
      </c>
      <c r="AQ1280" s="204">
        <f t="shared" si="356"/>
        <v>0</v>
      </c>
      <c r="AR1280" s="204">
        <f t="shared" si="356"/>
        <v>0</v>
      </c>
      <c r="AS1280" s="204">
        <f t="shared" si="356"/>
        <v>0</v>
      </c>
      <c r="AT1280" s="204">
        <f t="shared" si="356"/>
        <v>0</v>
      </c>
      <c r="AU1280" s="205">
        <f t="shared" si="356"/>
        <v>0</v>
      </c>
      <c r="AV1280" s="973">
        <f>IF($Z1280=1,0,IF(AND($Z1280=0,AQ1280&gt;0),1,IF(AND($Z1280=0,AS1280&gt;0),1,IF(AND($Z1280=0,AU1280&gt;0),1,0))))</f>
        <v>0</v>
      </c>
      <c r="AW1280" s="973">
        <f>IF($Z1280=0,0,IF(AND($Z1280=1,AP1280&gt;0),1,IF(AND($Z1280=1,AR1280&gt;0),1,IF(AND($Z1280=1,AT1280&gt;0),1,0))))</f>
        <v>0</v>
      </c>
      <c r="AX1280" s="978">
        <f>IF($Z1280=0,0,IF(BB1280+BD1280+BF1280&gt;0,$AA1280,0))</f>
        <v>0</v>
      </c>
      <c r="AY1280" s="980">
        <f>IF($Z1280=0,0,IF(AND(AX1280=0,K1281&gt;0),$AA1280,0))</f>
        <v>0</v>
      </c>
      <c r="AZ1280" s="969">
        <f>$AA1280-AX1280-AY1280</f>
        <v>0</v>
      </c>
      <c r="BA1280" s="204">
        <f t="shared" si="357"/>
        <v>0</v>
      </c>
      <c r="BB1280" s="204">
        <f t="shared" si="357"/>
        <v>0</v>
      </c>
      <c r="BC1280" s="204">
        <f t="shared" si="357"/>
        <v>0</v>
      </c>
      <c r="BD1280" s="204">
        <f t="shared" si="357"/>
        <v>0</v>
      </c>
      <c r="BE1280" s="204">
        <f t="shared" si="357"/>
        <v>0</v>
      </c>
      <c r="BF1280" s="205">
        <f t="shared" si="357"/>
        <v>0</v>
      </c>
      <c r="BG1280" s="973">
        <f>IF($Z1280=1,0,IF(AND($Z1280=0,BB1280&gt;0),1,IF(AND($Z1280=0,BD1280&gt;0),1,IF(AND($Z1280=0,BF1280&gt;0),1,0))))</f>
        <v>0</v>
      </c>
      <c r="BH1280" s="973">
        <f>IF($Z1280=0,0,IF(AND($Z1280=1,BA1280&gt;0),1,IF(AND($Z1280=1,BC1280&gt;0),1,IF(AND($Z1280=1,BE1280&gt;0),1,0))))</f>
        <v>0</v>
      </c>
      <c r="BI1280" s="978">
        <f>IF($Z1280=0,0,IF(BM1280+BO1280+BQ1280&gt;0,$AA1280,0))</f>
        <v>0</v>
      </c>
      <c r="BJ1280" s="980">
        <f>IF($Z1280=0,0,IF(AND(BI1280=0,M1281&gt;0),$AA1280,0))</f>
        <v>0</v>
      </c>
      <c r="BK1280" s="969">
        <f>$AA1280-BI1280-BJ1280</f>
        <v>0</v>
      </c>
      <c r="BL1280" s="204">
        <f t="shared" si="358"/>
        <v>0</v>
      </c>
      <c r="BM1280" s="204">
        <f t="shared" si="358"/>
        <v>0</v>
      </c>
      <c r="BN1280" s="204">
        <f t="shared" si="358"/>
        <v>0</v>
      </c>
      <c r="BO1280" s="204">
        <f t="shared" si="358"/>
        <v>0</v>
      </c>
      <c r="BP1280" s="204">
        <f t="shared" si="358"/>
        <v>0</v>
      </c>
      <c r="BQ1280" s="205">
        <f t="shared" si="358"/>
        <v>0</v>
      </c>
      <c r="BR1280" s="973">
        <f>IF($Z1280=1,0,IF(AND($Z1280=0,BM1280&gt;0),1,IF(AND($Z1280=0,BO1280&gt;0),1,IF(AND($Z1280=0,BQ1280&gt;0),1,0))))</f>
        <v>0</v>
      </c>
      <c r="BS1280" s="973">
        <f>IF($Z1280=0,0,IF(AND($Z1280=1,BL1280&gt;0),1,IF(AND($Z1280=1,BN1280&gt;0),1,IF(AND($Z1280=1,BP1280&gt;0),1,0))))</f>
        <v>0</v>
      </c>
      <c r="BT1280" s="978">
        <f>IF($Z1280=0,0,IF(BX1280+BZ1280+CB1280&gt;0,$AA1280,0))</f>
        <v>0</v>
      </c>
      <c r="BU1280" s="980">
        <f>IF($Z1280=0,0,IF(AND(BT1280=0,O1281&gt;0),$AA1280,0))</f>
        <v>0</v>
      </c>
      <c r="BV1280" s="969">
        <f>$AA1280-BT1280-BU1280</f>
        <v>0</v>
      </c>
      <c r="BW1280" s="204">
        <f t="shared" si="359"/>
        <v>0</v>
      </c>
      <c r="BX1280" s="204">
        <f t="shared" si="359"/>
        <v>0</v>
      </c>
      <c r="BY1280" s="204">
        <f t="shared" si="359"/>
        <v>0</v>
      </c>
      <c r="BZ1280" s="204">
        <f t="shared" si="359"/>
        <v>0</v>
      </c>
      <c r="CA1280" s="204">
        <f t="shared" si="359"/>
        <v>0</v>
      </c>
      <c r="CB1280" s="205">
        <f t="shared" si="359"/>
        <v>0</v>
      </c>
      <c r="CC1280" s="973">
        <f>IF($Z1280=1,0,IF(AND($Z1280=0,BX1280&gt;0),1,IF(AND($Z1280=0,BZ1280&gt;0),1,IF(AND($Z1280=0,CB1280&gt;0),1,0))))</f>
        <v>0</v>
      </c>
      <c r="CD1280" s="973">
        <f>IF($Z1280=0,0,IF(AND($Z1280=1,BW1280&gt;0),1,IF(AND($Z1280=1,BY1280&gt;0),1,IF(AND($Z1280=1,CA1280&gt;0),1,0))))</f>
        <v>0</v>
      </c>
      <c r="CE1280" s="11"/>
      <c r="CF1280" s="11"/>
      <c r="CG1280" s="11"/>
      <c r="CH1280" s="11"/>
      <c r="CI1280" s="11"/>
      <c r="CJ1280" s="11"/>
      <c r="CK1280" s="11"/>
      <c r="CL1280" s="11"/>
      <c r="CM1280" s="11"/>
    </row>
    <row r="1281" spans="1:91" ht="14.25" customHeight="1">
      <c r="A1281" s="950" t="str">
        <f>A1280</f>
        <v/>
      </c>
      <c r="B1281" s="57"/>
      <c r="C1281" s="2051"/>
      <c r="D1281" s="2053"/>
      <c r="E1281" s="2051"/>
      <c r="F1281" s="2772"/>
      <c r="G1281" s="1121">
        <f>Import!Q1978</f>
        <v>0</v>
      </c>
      <c r="H1281" s="2774"/>
      <c r="I1281" s="450"/>
      <c r="J1281" s="2775"/>
      <c r="K1281" s="450"/>
      <c r="L1281" s="2775"/>
      <c r="M1281" s="450"/>
      <c r="N1281" s="2775"/>
      <c r="O1281" s="450"/>
      <c r="P1281" s="2775"/>
      <c r="Q1281" s="11"/>
      <c r="R1281" s="11"/>
      <c r="S1281" s="397"/>
      <c r="T1281" s="419"/>
      <c r="U1281" s="444">
        <f>Import!N1979</f>
        <v>0</v>
      </c>
      <c r="V1281" s="11"/>
      <c r="W1281" s="306"/>
      <c r="X1281" s="306"/>
      <c r="Y1281" s="306"/>
      <c r="Z1281" s="11"/>
      <c r="AE1281" s="204"/>
      <c r="AF1281" s="204"/>
      <c r="AG1281" s="204"/>
      <c r="AH1281" s="204"/>
      <c r="AI1281" s="922"/>
      <c r="AJ1281" s="205"/>
      <c r="AK1281" s="973"/>
      <c r="AL1281" s="973">
        <f>AL1280</f>
        <v>0</v>
      </c>
      <c r="AP1281" s="204"/>
      <c r="AQ1281" s="204"/>
      <c r="AR1281" s="204"/>
      <c r="AS1281" s="204"/>
      <c r="AT1281" s="204"/>
      <c r="AU1281" s="205"/>
      <c r="AV1281" s="973"/>
      <c r="AW1281" s="973">
        <f>AW1280</f>
        <v>0</v>
      </c>
      <c r="BA1281" s="204"/>
      <c r="BB1281" s="204"/>
      <c r="BC1281" s="204"/>
      <c r="BD1281" s="204"/>
      <c r="BE1281" s="204"/>
      <c r="BF1281" s="205"/>
      <c r="BG1281" s="973"/>
      <c r="BH1281" s="973">
        <f>BH1280</f>
        <v>0</v>
      </c>
      <c r="BL1281" s="204"/>
      <c r="BM1281" s="204"/>
      <c r="BN1281" s="204"/>
      <c r="BO1281" s="204"/>
      <c r="BP1281" s="204"/>
      <c r="BQ1281" s="205"/>
      <c r="BR1281" s="973"/>
      <c r="BS1281" s="973">
        <f>BS1280</f>
        <v>0</v>
      </c>
      <c r="BW1281" s="204"/>
      <c r="BX1281" s="204"/>
      <c r="BY1281" s="204"/>
      <c r="BZ1281" s="204"/>
      <c r="CA1281" s="204"/>
      <c r="CB1281" s="205"/>
      <c r="CC1281" s="973"/>
      <c r="CD1281" s="973">
        <f>CD1280</f>
        <v>0</v>
      </c>
      <c r="CE1281" s="11"/>
      <c r="CF1281" s="11"/>
      <c r="CG1281" s="11"/>
      <c r="CH1281" s="11"/>
      <c r="CI1281" s="11"/>
      <c r="CJ1281" s="11"/>
      <c r="CK1281" s="11"/>
      <c r="CL1281" s="11"/>
      <c r="CM1281" s="11"/>
    </row>
    <row r="1282" spans="1:91" ht="24.75" customHeight="1">
      <c r="A1282" s="949" t="str">
        <f>IF(E1282&gt;0,"Wypełnione","")</f>
        <v/>
      </c>
      <c r="B1282" s="57"/>
      <c r="C1282" s="2050">
        <f>'Og s3a'!C1991</f>
        <v>0</v>
      </c>
      <c r="D1282" s="2052">
        <f>'Og s3a'!E1991</f>
        <v>0</v>
      </c>
      <c r="E1282" s="2050">
        <f>'Og s3a'!F1991</f>
        <v>0</v>
      </c>
      <c r="F1282" s="2771"/>
      <c r="G1282" s="448">
        <f>T1282</f>
        <v>0</v>
      </c>
      <c r="H1282" s="2773">
        <f>U1282</f>
        <v>0</v>
      </c>
      <c r="I1282" s="451"/>
      <c r="J1282" s="2775"/>
      <c r="K1282" s="451"/>
      <c r="L1282" s="2775"/>
      <c r="M1282" s="451"/>
      <c r="N1282" s="2775"/>
      <c r="O1282" s="451"/>
      <c r="P1282" s="2775"/>
      <c r="Q1282" s="11"/>
      <c r="R1282" s="11"/>
      <c r="S1282" s="396">
        <f>'Og s3a'!G1991</f>
        <v>0</v>
      </c>
      <c r="T1282" s="398">
        <f>'Og s3a'!D1991</f>
        <v>0</v>
      </c>
      <c r="U1282" s="444">
        <f>Import!N1980</f>
        <v>0</v>
      </c>
      <c r="V1282" s="11"/>
      <c r="W1282" s="306"/>
      <c r="X1282" s="306"/>
      <c r="Y1282" s="306"/>
      <c r="Z1282" s="970">
        <f>IF(F1282=AF$7,1,0)</f>
        <v>0</v>
      </c>
      <c r="AA1282" s="970">
        <f>Z1282*D1282</f>
        <v>0</v>
      </c>
      <c r="AB1282" s="978">
        <f>IF($Z1282=0,0,IF(AF1282+AH1282+AJ1282&gt;0,$AA1282,0))</f>
        <v>0</v>
      </c>
      <c r="AC1282" s="980">
        <f>IF($Z1282=0,0,IF(AND(AB1282=0,G1283&gt;0),$AA1282,0))</f>
        <v>0</v>
      </c>
      <c r="AD1282" s="969">
        <f>AA1282-AB1282-AC1282</f>
        <v>0</v>
      </c>
      <c r="AE1282" s="204">
        <f t="shared" si="355"/>
        <v>0</v>
      </c>
      <c r="AF1282" s="204">
        <f t="shared" si="355"/>
        <v>0</v>
      </c>
      <c r="AG1282" s="204">
        <f t="shared" si="355"/>
        <v>0</v>
      </c>
      <c r="AH1282" s="204">
        <f t="shared" si="355"/>
        <v>0</v>
      </c>
      <c r="AI1282" s="922">
        <f t="shared" si="355"/>
        <v>0</v>
      </c>
      <c r="AJ1282" s="205">
        <f t="shared" si="355"/>
        <v>0</v>
      </c>
      <c r="AK1282" s="973">
        <f>IF($Z1282=1,0,IF(AND($Z1282=0,AF1282&gt;0),1,IF(AND($Z1282=0,AH1282&gt;0),1,IF(AND($Z1282=0,AJ1282&gt;0),1,0))))</f>
        <v>0</v>
      </c>
      <c r="AL1282" s="973">
        <f>IF($Z1282=0,0,IF(AND($Z1282=1,AE1282&gt;0),1,IF(AND($Z1282=1,AG1282&gt;0),1,IF(AND($Z1282=1,AI1282&gt;0),1,0))))</f>
        <v>0</v>
      </c>
      <c r="AM1282" s="978">
        <f>IF($Z1282=0,0,IF(AQ1282+AS1282+AU1282&gt;0,$AA1282,0))</f>
        <v>0</v>
      </c>
      <c r="AN1282" s="980">
        <f>IF($Z1282=0,0,IF(AND(AM1282=0,I1283&gt;0),$AA1282,0))</f>
        <v>0</v>
      </c>
      <c r="AO1282" s="969">
        <f>$AA1282-AM1282-AN1282</f>
        <v>0</v>
      </c>
      <c r="AP1282" s="204">
        <f t="shared" si="356"/>
        <v>0</v>
      </c>
      <c r="AQ1282" s="204">
        <f t="shared" si="356"/>
        <v>0</v>
      </c>
      <c r="AR1282" s="204">
        <f t="shared" si="356"/>
        <v>0</v>
      </c>
      <c r="AS1282" s="204">
        <f t="shared" si="356"/>
        <v>0</v>
      </c>
      <c r="AT1282" s="204">
        <f t="shared" si="356"/>
        <v>0</v>
      </c>
      <c r="AU1282" s="205">
        <f t="shared" si="356"/>
        <v>0</v>
      </c>
      <c r="AV1282" s="973">
        <f>IF($Z1282=1,0,IF(AND($Z1282=0,AQ1282&gt;0),1,IF(AND($Z1282=0,AS1282&gt;0),1,IF(AND($Z1282=0,AU1282&gt;0),1,0))))</f>
        <v>0</v>
      </c>
      <c r="AW1282" s="973">
        <f>IF($Z1282=0,0,IF(AND($Z1282=1,AP1282&gt;0),1,IF(AND($Z1282=1,AR1282&gt;0),1,IF(AND($Z1282=1,AT1282&gt;0),1,0))))</f>
        <v>0</v>
      </c>
      <c r="AX1282" s="978">
        <f>IF($Z1282=0,0,IF(BB1282+BD1282+BF1282&gt;0,$AA1282,0))</f>
        <v>0</v>
      </c>
      <c r="AY1282" s="980">
        <f>IF($Z1282=0,0,IF(AND(AX1282=0,K1283&gt;0),$AA1282,0))</f>
        <v>0</v>
      </c>
      <c r="AZ1282" s="969">
        <f>$AA1282-AX1282-AY1282</f>
        <v>0</v>
      </c>
      <c r="BA1282" s="204">
        <f t="shared" si="357"/>
        <v>0</v>
      </c>
      <c r="BB1282" s="204">
        <f t="shared" si="357"/>
        <v>0</v>
      </c>
      <c r="BC1282" s="204">
        <f t="shared" si="357"/>
        <v>0</v>
      </c>
      <c r="BD1282" s="204">
        <f t="shared" si="357"/>
        <v>0</v>
      </c>
      <c r="BE1282" s="204">
        <f t="shared" si="357"/>
        <v>0</v>
      </c>
      <c r="BF1282" s="205">
        <f t="shared" si="357"/>
        <v>0</v>
      </c>
      <c r="BG1282" s="973">
        <f>IF($Z1282=1,0,IF(AND($Z1282=0,BB1282&gt;0),1,IF(AND($Z1282=0,BD1282&gt;0),1,IF(AND($Z1282=0,BF1282&gt;0),1,0))))</f>
        <v>0</v>
      </c>
      <c r="BH1282" s="973">
        <f>IF($Z1282=0,0,IF(AND($Z1282=1,BA1282&gt;0),1,IF(AND($Z1282=1,BC1282&gt;0),1,IF(AND($Z1282=1,BE1282&gt;0),1,0))))</f>
        <v>0</v>
      </c>
      <c r="BI1282" s="978">
        <f>IF($Z1282=0,0,IF(BM1282+BO1282+BQ1282&gt;0,$AA1282,0))</f>
        <v>0</v>
      </c>
      <c r="BJ1282" s="980">
        <f>IF($Z1282=0,0,IF(AND(BI1282=0,M1283&gt;0),$AA1282,0))</f>
        <v>0</v>
      </c>
      <c r="BK1282" s="969">
        <f>$AA1282-BI1282-BJ1282</f>
        <v>0</v>
      </c>
      <c r="BL1282" s="204">
        <f t="shared" si="358"/>
        <v>0</v>
      </c>
      <c r="BM1282" s="204">
        <f t="shared" si="358"/>
        <v>0</v>
      </c>
      <c r="BN1282" s="204">
        <f t="shared" si="358"/>
        <v>0</v>
      </c>
      <c r="BO1282" s="204">
        <f t="shared" si="358"/>
        <v>0</v>
      </c>
      <c r="BP1282" s="204">
        <f t="shared" si="358"/>
        <v>0</v>
      </c>
      <c r="BQ1282" s="205">
        <f t="shared" si="358"/>
        <v>0</v>
      </c>
      <c r="BR1282" s="973">
        <f>IF($Z1282=1,0,IF(AND($Z1282=0,BM1282&gt;0),1,IF(AND($Z1282=0,BO1282&gt;0),1,IF(AND($Z1282=0,BQ1282&gt;0),1,0))))</f>
        <v>0</v>
      </c>
      <c r="BS1282" s="973">
        <f>IF($Z1282=0,0,IF(AND($Z1282=1,BL1282&gt;0),1,IF(AND($Z1282=1,BN1282&gt;0),1,IF(AND($Z1282=1,BP1282&gt;0),1,0))))</f>
        <v>0</v>
      </c>
      <c r="BT1282" s="978">
        <f>IF($Z1282=0,0,IF(BX1282+BZ1282+CB1282&gt;0,$AA1282,0))</f>
        <v>0</v>
      </c>
      <c r="BU1282" s="980">
        <f>IF($Z1282=0,0,IF(AND(BT1282=0,O1283&gt;0),$AA1282,0))</f>
        <v>0</v>
      </c>
      <c r="BV1282" s="969">
        <f>$AA1282-BT1282-BU1282</f>
        <v>0</v>
      </c>
      <c r="BW1282" s="204">
        <f t="shared" si="359"/>
        <v>0</v>
      </c>
      <c r="BX1282" s="204">
        <f t="shared" si="359"/>
        <v>0</v>
      </c>
      <c r="BY1282" s="204">
        <f t="shared" si="359"/>
        <v>0</v>
      </c>
      <c r="BZ1282" s="204">
        <f t="shared" si="359"/>
        <v>0</v>
      </c>
      <c r="CA1282" s="204">
        <f t="shared" si="359"/>
        <v>0</v>
      </c>
      <c r="CB1282" s="205">
        <f t="shared" si="359"/>
        <v>0</v>
      </c>
      <c r="CC1282" s="973">
        <f>IF($Z1282=1,0,IF(AND($Z1282=0,BX1282&gt;0),1,IF(AND($Z1282=0,BZ1282&gt;0),1,IF(AND($Z1282=0,CB1282&gt;0),1,0))))</f>
        <v>0</v>
      </c>
      <c r="CD1282" s="973">
        <f>IF($Z1282=0,0,IF(AND($Z1282=1,BW1282&gt;0),1,IF(AND($Z1282=1,BY1282&gt;0),1,IF(AND($Z1282=1,CA1282&gt;0),1,0))))</f>
        <v>0</v>
      </c>
      <c r="CE1282" s="11"/>
      <c r="CF1282" s="11"/>
      <c r="CG1282" s="11"/>
      <c r="CH1282" s="11"/>
      <c r="CI1282" s="11"/>
      <c r="CJ1282" s="11"/>
      <c r="CK1282" s="11"/>
      <c r="CL1282" s="11"/>
      <c r="CM1282" s="11"/>
    </row>
    <row r="1283" spans="1:91" ht="14.25" customHeight="1">
      <c r="A1283" s="950" t="str">
        <f>A1282</f>
        <v/>
      </c>
      <c r="B1283" s="57"/>
      <c r="C1283" s="2051"/>
      <c r="D1283" s="2053"/>
      <c r="E1283" s="2051"/>
      <c r="F1283" s="2772"/>
      <c r="G1283" s="1121">
        <f>Import!Q1980</f>
        <v>0</v>
      </c>
      <c r="H1283" s="2774"/>
      <c r="I1283" s="450"/>
      <c r="J1283" s="2775"/>
      <c r="K1283" s="450"/>
      <c r="L1283" s="2775"/>
      <c r="M1283" s="450"/>
      <c r="N1283" s="2775"/>
      <c r="O1283" s="450"/>
      <c r="P1283" s="2775"/>
      <c r="Q1283" s="11"/>
      <c r="R1283" s="11"/>
      <c r="S1283" s="397"/>
      <c r="T1283" s="419"/>
      <c r="U1283" s="444">
        <f>Import!N1981</f>
        <v>0</v>
      </c>
      <c r="V1283" s="11"/>
      <c r="W1283" s="306"/>
      <c r="X1283" s="306"/>
      <c r="Y1283" s="306"/>
      <c r="Z1283" s="11"/>
      <c r="AE1283" s="204"/>
      <c r="AF1283" s="204"/>
      <c r="AG1283" s="204"/>
      <c r="AH1283" s="204"/>
      <c r="AI1283" s="922"/>
      <c r="AJ1283" s="205"/>
      <c r="AK1283" s="973"/>
      <c r="AL1283" s="973">
        <f>AL1282</f>
        <v>0</v>
      </c>
      <c r="AP1283" s="204"/>
      <c r="AQ1283" s="204"/>
      <c r="AR1283" s="204"/>
      <c r="AS1283" s="204"/>
      <c r="AT1283" s="204"/>
      <c r="AU1283" s="205"/>
      <c r="AV1283" s="973"/>
      <c r="AW1283" s="973">
        <f>AW1282</f>
        <v>0</v>
      </c>
      <c r="BA1283" s="204"/>
      <c r="BB1283" s="204"/>
      <c r="BC1283" s="204"/>
      <c r="BD1283" s="204"/>
      <c r="BE1283" s="204"/>
      <c r="BF1283" s="205"/>
      <c r="BG1283" s="973"/>
      <c r="BH1283" s="973">
        <f>BH1282</f>
        <v>0</v>
      </c>
      <c r="BL1283" s="204"/>
      <c r="BM1283" s="204"/>
      <c r="BN1283" s="204"/>
      <c r="BO1283" s="204"/>
      <c r="BP1283" s="204"/>
      <c r="BQ1283" s="205"/>
      <c r="BR1283" s="973"/>
      <c r="BS1283" s="973">
        <f>BS1282</f>
        <v>0</v>
      </c>
      <c r="BW1283" s="204"/>
      <c r="BX1283" s="204"/>
      <c r="BY1283" s="204"/>
      <c r="BZ1283" s="204"/>
      <c r="CA1283" s="204"/>
      <c r="CB1283" s="205"/>
      <c r="CC1283" s="973"/>
      <c r="CD1283" s="973">
        <f>CD1282</f>
        <v>0</v>
      </c>
      <c r="CE1283" s="11"/>
      <c r="CF1283" s="11"/>
      <c r="CG1283" s="11"/>
      <c r="CH1283" s="11"/>
      <c r="CI1283" s="11"/>
      <c r="CJ1283" s="11"/>
      <c r="CK1283" s="11"/>
      <c r="CL1283" s="11"/>
      <c r="CM1283" s="11"/>
    </row>
    <row r="1284" spans="1:91" ht="24.75" customHeight="1">
      <c r="A1284" s="949" t="str">
        <f>IF(E1284&gt;0,"Wypełnione","")</f>
        <v/>
      </c>
      <c r="B1284" s="57"/>
      <c r="C1284" s="2050">
        <f>'Og s3a'!C1993</f>
        <v>0</v>
      </c>
      <c r="D1284" s="2052">
        <f>'Og s3a'!E1993</f>
        <v>0</v>
      </c>
      <c r="E1284" s="2050">
        <f>'Og s3a'!F1993</f>
        <v>0</v>
      </c>
      <c r="F1284" s="2771"/>
      <c r="G1284" s="448">
        <f>T1284</f>
        <v>0</v>
      </c>
      <c r="H1284" s="2773">
        <f>U1284</f>
        <v>0</v>
      </c>
      <c r="I1284" s="451"/>
      <c r="J1284" s="2775"/>
      <c r="K1284" s="451"/>
      <c r="L1284" s="2775"/>
      <c r="M1284" s="451"/>
      <c r="N1284" s="2775"/>
      <c r="O1284" s="451"/>
      <c r="P1284" s="2775"/>
      <c r="Q1284" s="11"/>
      <c r="R1284" s="11"/>
      <c r="S1284" s="396">
        <f>'Og s3a'!G1993</f>
        <v>0</v>
      </c>
      <c r="T1284" s="398">
        <f>'Og s3a'!D1993</f>
        <v>0</v>
      </c>
      <c r="U1284" s="444">
        <f>Import!N1982</f>
        <v>0</v>
      </c>
      <c r="V1284" s="11"/>
      <c r="W1284" s="306"/>
      <c r="X1284" s="306"/>
      <c r="Y1284" s="306"/>
      <c r="Z1284" s="970">
        <f>IF(F1284=AF$7,1,0)</f>
        <v>0</v>
      </c>
      <c r="AA1284" s="970">
        <f>Z1284*D1284</f>
        <v>0</v>
      </c>
      <c r="AB1284" s="978">
        <f>IF($Z1284=0,0,IF(AF1284+AH1284+AJ1284&gt;0,$AA1284,0))</f>
        <v>0</v>
      </c>
      <c r="AC1284" s="980">
        <f>IF($Z1284=0,0,IF(AND(AB1284=0,G1285&gt;0),$AA1284,0))</f>
        <v>0</v>
      </c>
      <c r="AD1284" s="969">
        <f>AA1284-AB1284-AC1284</f>
        <v>0</v>
      </c>
      <c r="AE1284" s="204">
        <f t="shared" si="355"/>
        <v>0</v>
      </c>
      <c r="AF1284" s="204">
        <f t="shared" si="355"/>
        <v>0</v>
      </c>
      <c r="AG1284" s="204">
        <f t="shared" si="355"/>
        <v>0</v>
      </c>
      <c r="AH1284" s="204">
        <f t="shared" si="355"/>
        <v>0</v>
      </c>
      <c r="AI1284" s="922">
        <f t="shared" si="355"/>
        <v>0</v>
      </c>
      <c r="AJ1284" s="205">
        <f t="shared" si="355"/>
        <v>0</v>
      </c>
      <c r="AK1284" s="973">
        <f>IF($Z1284=1,0,IF(AND($Z1284=0,AF1284&gt;0),1,IF(AND($Z1284=0,AH1284&gt;0),1,IF(AND($Z1284=0,AJ1284&gt;0),1,0))))</f>
        <v>0</v>
      </c>
      <c r="AL1284" s="973">
        <f>IF($Z1284=0,0,IF(AND($Z1284=1,AE1284&gt;0),1,IF(AND($Z1284=1,AG1284&gt;0),1,IF(AND($Z1284=1,AI1284&gt;0),1,0))))</f>
        <v>0</v>
      </c>
      <c r="AM1284" s="978">
        <f>IF($Z1284=0,0,IF(AQ1284+AS1284+AU1284&gt;0,$AA1284,0))</f>
        <v>0</v>
      </c>
      <c r="AN1284" s="980">
        <f>IF($Z1284=0,0,IF(AND(AM1284=0,I1285&gt;0),$AA1284,0))</f>
        <v>0</v>
      </c>
      <c r="AO1284" s="969">
        <f>$AA1284-AM1284-AN1284</f>
        <v>0</v>
      </c>
      <c r="AP1284" s="204">
        <f t="shared" si="356"/>
        <v>0</v>
      </c>
      <c r="AQ1284" s="204">
        <f t="shared" si="356"/>
        <v>0</v>
      </c>
      <c r="AR1284" s="204">
        <f t="shared" si="356"/>
        <v>0</v>
      </c>
      <c r="AS1284" s="204">
        <f t="shared" si="356"/>
        <v>0</v>
      </c>
      <c r="AT1284" s="204">
        <f t="shared" si="356"/>
        <v>0</v>
      </c>
      <c r="AU1284" s="205">
        <f t="shared" si="356"/>
        <v>0</v>
      </c>
      <c r="AV1284" s="973">
        <f>IF($Z1284=1,0,IF(AND($Z1284=0,AQ1284&gt;0),1,IF(AND($Z1284=0,AS1284&gt;0),1,IF(AND($Z1284=0,AU1284&gt;0),1,0))))</f>
        <v>0</v>
      </c>
      <c r="AW1284" s="973">
        <f>IF($Z1284=0,0,IF(AND($Z1284=1,AP1284&gt;0),1,IF(AND($Z1284=1,AR1284&gt;0),1,IF(AND($Z1284=1,AT1284&gt;0),1,0))))</f>
        <v>0</v>
      </c>
      <c r="AX1284" s="978">
        <f>IF($Z1284=0,0,IF(BB1284+BD1284+BF1284&gt;0,$AA1284,0))</f>
        <v>0</v>
      </c>
      <c r="AY1284" s="980">
        <f>IF($Z1284=0,0,IF(AND(AX1284=0,K1285&gt;0),$AA1284,0))</f>
        <v>0</v>
      </c>
      <c r="AZ1284" s="969">
        <f>$AA1284-AX1284-AY1284</f>
        <v>0</v>
      </c>
      <c r="BA1284" s="204">
        <f t="shared" si="357"/>
        <v>0</v>
      </c>
      <c r="BB1284" s="204">
        <f t="shared" si="357"/>
        <v>0</v>
      </c>
      <c r="BC1284" s="204">
        <f t="shared" si="357"/>
        <v>0</v>
      </c>
      <c r="BD1284" s="204">
        <f t="shared" si="357"/>
        <v>0</v>
      </c>
      <c r="BE1284" s="204">
        <f t="shared" si="357"/>
        <v>0</v>
      </c>
      <c r="BF1284" s="205">
        <f t="shared" si="357"/>
        <v>0</v>
      </c>
      <c r="BG1284" s="973">
        <f>IF($Z1284=1,0,IF(AND($Z1284=0,BB1284&gt;0),1,IF(AND($Z1284=0,BD1284&gt;0),1,IF(AND($Z1284=0,BF1284&gt;0),1,0))))</f>
        <v>0</v>
      </c>
      <c r="BH1284" s="973">
        <f>IF($Z1284=0,0,IF(AND($Z1284=1,BA1284&gt;0),1,IF(AND($Z1284=1,BC1284&gt;0),1,IF(AND($Z1284=1,BE1284&gt;0),1,0))))</f>
        <v>0</v>
      </c>
      <c r="BI1284" s="978">
        <f>IF($Z1284=0,0,IF(BM1284+BO1284+BQ1284&gt;0,$AA1284,0))</f>
        <v>0</v>
      </c>
      <c r="BJ1284" s="980">
        <f>IF($Z1284=0,0,IF(AND(BI1284=0,M1285&gt;0),$AA1284,0))</f>
        <v>0</v>
      </c>
      <c r="BK1284" s="969">
        <f>$AA1284-BI1284-BJ1284</f>
        <v>0</v>
      </c>
      <c r="BL1284" s="204">
        <f t="shared" si="358"/>
        <v>0</v>
      </c>
      <c r="BM1284" s="204">
        <f t="shared" si="358"/>
        <v>0</v>
      </c>
      <c r="BN1284" s="204">
        <f t="shared" si="358"/>
        <v>0</v>
      </c>
      <c r="BO1284" s="204">
        <f t="shared" si="358"/>
        <v>0</v>
      </c>
      <c r="BP1284" s="204">
        <f t="shared" si="358"/>
        <v>0</v>
      </c>
      <c r="BQ1284" s="205">
        <f t="shared" si="358"/>
        <v>0</v>
      </c>
      <c r="BR1284" s="973">
        <f>IF($Z1284=1,0,IF(AND($Z1284=0,BM1284&gt;0),1,IF(AND($Z1284=0,BO1284&gt;0),1,IF(AND($Z1284=0,BQ1284&gt;0),1,0))))</f>
        <v>0</v>
      </c>
      <c r="BS1284" s="973">
        <f>IF($Z1284=0,0,IF(AND($Z1284=1,BL1284&gt;0),1,IF(AND($Z1284=1,BN1284&gt;0),1,IF(AND($Z1284=1,BP1284&gt;0),1,0))))</f>
        <v>0</v>
      </c>
      <c r="BT1284" s="978">
        <f>IF($Z1284=0,0,IF(BX1284+BZ1284+CB1284&gt;0,$AA1284,0))</f>
        <v>0</v>
      </c>
      <c r="BU1284" s="980">
        <f>IF($Z1284=0,0,IF(AND(BT1284=0,O1285&gt;0),$AA1284,0))</f>
        <v>0</v>
      </c>
      <c r="BV1284" s="969">
        <f>$AA1284-BT1284-BU1284</f>
        <v>0</v>
      </c>
      <c r="BW1284" s="204">
        <f t="shared" si="359"/>
        <v>0</v>
      </c>
      <c r="BX1284" s="204">
        <f t="shared" si="359"/>
        <v>0</v>
      </c>
      <c r="BY1284" s="204">
        <f t="shared" si="359"/>
        <v>0</v>
      </c>
      <c r="BZ1284" s="204">
        <f t="shared" si="359"/>
        <v>0</v>
      </c>
      <c r="CA1284" s="204">
        <f t="shared" si="359"/>
        <v>0</v>
      </c>
      <c r="CB1284" s="205">
        <f t="shared" si="359"/>
        <v>0</v>
      </c>
      <c r="CC1284" s="973">
        <f>IF($Z1284=1,0,IF(AND($Z1284=0,BX1284&gt;0),1,IF(AND($Z1284=0,BZ1284&gt;0),1,IF(AND($Z1284=0,CB1284&gt;0),1,0))))</f>
        <v>0</v>
      </c>
      <c r="CD1284" s="973">
        <f>IF($Z1284=0,0,IF(AND($Z1284=1,BW1284&gt;0),1,IF(AND($Z1284=1,BY1284&gt;0),1,IF(AND($Z1284=1,CA1284&gt;0),1,0))))</f>
        <v>0</v>
      </c>
      <c r="CE1284" s="11"/>
      <c r="CF1284" s="11"/>
      <c r="CG1284" s="11"/>
      <c r="CH1284" s="11"/>
      <c r="CI1284" s="11"/>
      <c r="CJ1284" s="11"/>
      <c r="CK1284" s="11"/>
      <c r="CL1284" s="11"/>
      <c r="CM1284" s="11"/>
    </row>
    <row r="1285" spans="1:91" ht="14.25" customHeight="1">
      <c r="A1285" s="950" t="str">
        <f>A1284</f>
        <v/>
      </c>
      <c r="B1285" s="57"/>
      <c r="C1285" s="2051"/>
      <c r="D1285" s="2053"/>
      <c r="E1285" s="2051"/>
      <c r="F1285" s="2772"/>
      <c r="G1285" s="1121">
        <f>Import!Q1982</f>
        <v>0</v>
      </c>
      <c r="H1285" s="2774"/>
      <c r="I1285" s="450"/>
      <c r="J1285" s="2775"/>
      <c r="K1285" s="450"/>
      <c r="L1285" s="2775"/>
      <c r="M1285" s="450"/>
      <c r="N1285" s="2775"/>
      <c r="O1285" s="450"/>
      <c r="P1285" s="2775"/>
      <c r="Q1285" s="11"/>
      <c r="R1285" s="11"/>
      <c r="S1285" s="397"/>
      <c r="T1285" s="419"/>
      <c r="U1285" s="444">
        <f>Import!N1983</f>
        <v>0</v>
      </c>
      <c r="V1285" s="11"/>
      <c r="W1285" s="306"/>
      <c r="X1285" s="306"/>
      <c r="Y1285" s="306"/>
      <c r="Z1285" s="11"/>
      <c r="AE1285" s="204"/>
      <c r="AF1285" s="204"/>
      <c r="AG1285" s="204"/>
      <c r="AH1285" s="204"/>
      <c r="AI1285" s="922"/>
      <c r="AJ1285" s="205"/>
      <c r="AK1285" s="973"/>
      <c r="AL1285" s="973">
        <f>AL1284</f>
        <v>0</v>
      </c>
      <c r="AP1285" s="204"/>
      <c r="AQ1285" s="204"/>
      <c r="AR1285" s="204"/>
      <c r="AS1285" s="204"/>
      <c r="AT1285" s="204"/>
      <c r="AU1285" s="205"/>
      <c r="AV1285" s="973"/>
      <c r="AW1285" s="973">
        <f>AW1284</f>
        <v>0</v>
      </c>
      <c r="BA1285" s="204"/>
      <c r="BB1285" s="204"/>
      <c r="BC1285" s="204"/>
      <c r="BD1285" s="204"/>
      <c r="BE1285" s="204"/>
      <c r="BF1285" s="205"/>
      <c r="BG1285" s="973"/>
      <c r="BH1285" s="973">
        <f>BH1284</f>
        <v>0</v>
      </c>
      <c r="BL1285" s="204"/>
      <c r="BM1285" s="204"/>
      <c r="BN1285" s="204"/>
      <c r="BO1285" s="204"/>
      <c r="BP1285" s="204"/>
      <c r="BQ1285" s="205"/>
      <c r="BR1285" s="973"/>
      <c r="BS1285" s="973">
        <f>BS1284</f>
        <v>0</v>
      </c>
      <c r="BW1285" s="204"/>
      <c r="BX1285" s="204"/>
      <c r="BY1285" s="204"/>
      <c r="BZ1285" s="204"/>
      <c r="CA1285" s="204"/>
      <c r="CB1285" s="205"/>
      <c r="CC1285" s="973"/>
      <c r="CD1285" s="973">
        <f>CD1284</f>
        <v>0</v>
      </c>
      <c r="CE1285" s="11"/>
      <c r="CF1285" s="11"/>
      <c r="CG1285" s="11"/>
      <c r="CH1285" s="11"/>
      <c r="CI1285" s="11"/>
      <c r="CJ1285" s="11"/>
      <c r="CK1285" s="11"/>
      <c r="CL1285" s="11"/>
      <c r="CM1285" s="11"/>
    </row>
    <row r="1286" spans="1:91" ht="24.75" customHeight="1">
      <c r="A1286" s="949" t="str">
        <f>IF(E1286&gt;0,"Wypełnione","")</f>
        <v/>
      </c>
      <c r="B1286" s="57"/>
      <c r="C1286" s="2050">
        <f>'Og s3a'!C1995</f>
        <v>0</v>
      </c>
      <c r="D1286" s="2052">
        <f>'Og s3a'!E1995</f>
        <v>0</v>
      </c>
      <c r="E1286" s="2050">
        <f>'Og s3a'!F1995</f>
        <v>0</v>
      </c>
      <c r="F1286" s="2771"/>
      <c r="G1286" s="448">
        <f>T1286</f>
        <v>0</v>
      </c>
      <c r="H1286" s="2773">
        <f>U1286</f>
        <v>0</v>
      </c>
      <c r="I1286" s="451"/>
      <c r="J1286" s="2775"/>
      <c r="K1286" s="451"/>
      <c r="L1286" s="2775"/>
      <c r="M1286" s="451"/>
      <c r="N1286" s="2775"/>
      <c r="O1286" s="451"/>
      <c r="P1286" s="2775"/>
      <c r="Q1286" s="11"/>
      <c r="R1286" s="11"/>
      <c r="S1286" s="396">
        <f>'Og s3a'!G1995</f>
        <v>0</v>
      </c>
      <c r="T1286" s="398">
        <f>'Og s3a'!D1995</f>
        <v>0</v>
      </c>
      <c r="U1286" s="444">
        <f>Import!N1984</f>
        <v>0</v>
      </c>
      <c r="V1286" s="11"/>
      <c r="W1286" s="306"/>
      <c r="X1286" s="306"/>
      <c r="Y1286" s="306"/>
      <c r="Z1286" s="970">
        <f>IF(F1286=AF$7,1,0)</f>
        <v>0</v>
      </c>
      <c r="AA1286" s="970">
        <f>Z1286*D1286</f>
        <v>0</v>
      </c>
      <c r="AB1286" s="978">
        <f>IF($Z1286=0,0,IF(AF1286+AH1286+AJ1286&gt;0,$AA1286,0))</f>
        <v>0</v>
      </c>
      <c r="AC1286" s="980">
        <f>IF($Z1286=0,0,IF(AND(AB1286=0,G1287&gt;0),$AA1286,0))</f>
        <v>0</v>
      </c>
      <c r="AD1286" s="969">
        <f>AA1286-AB1286-AC1286</f>
        <v>0</v>
      </c>
      <c r="AE1286" s="204">
        <f t="shared" si="355"/>
        <v>0</v>
      </c>
      <c r="AF1286" s="204">
        <f t="shared" si="355"/>
        <v>0</v>
      </c>
      <c r="AG1286" s="204">
        <f t="shared" si="355"/>
        <v>0</v>
      </c>
      <c r="AH1286" s="204">
        <f t="shared" si="355"/>
        <v>0</v>
      </c>
      <c r="AI1286" s="922">
        <f t="shared" si="355"/>
        <v>0</v>
      </c>
      <c r="AJ1286" s="205">
        <f t="shared" si="355"/>
        <v>0</v>
      </c>
      <c r="AK1286" s="973">
        <f>IF($Z1286=1,0,IF(AND($Z1286=0,AF1286&gt;0),1,IF(AND($Z1286=0,AH1286&gt;0),1,IF(AND($Z1286=0,AJ1286&gt;0),1,0))))</f>
        <v>0</v>
      </c>
      <c r="AL1286" s="973">
        <f>IF($Z1286=0,0,IF(AND($Z1286=1,AE1286&gt;0),1,IF(AND($Z1286=1,AG1286&gt;0),1,IF(AND($Z1286=1,AI1286&gt;0),1,0))))</f>
        <v>0</v>
      </c>
      <c r="AM1286" s="978">
        <f>IF($Z1286=0,0,IF(AQ1286+AS1286+AU1286&gt;0,$AA1286,0))</f>
        <v>0</v>
      </c>
      <c r="AN1286" s="980">
        <f>IF($Z1286=0,0,IF(AND(AM1286=0,I1287&gt;0),$AA1286,0))</f>
        <v>0</v>
      </c>
      <c r="AO1286" s="969">
        <f>$AA1286-AM1286-AN1286</f>
        <v>0</v>
      </c>
      <c r="AP1286" s="204">
        <f t="shared" si="356"/>
        <v>0</v>
      </c>
      <c r="AQ1286" s="204">
        <f t="shared" si="356"/>
        <v>0</v>
      </c>
      <c r="AR1286" s="204">
        <f t="shared" si="356"/>
        <v>0</v>
      </c>
      <c r="AS1286" s="204">
        <f t="shared" si="356"/>
        <v>0</v>
      </c>
      <c r="AT1286" s="204">
        <f t="shared" si="356"/>
        <v>0</v>
      </c>
      <c r="AU1286" s="205">
        <f t="shared" si="356"/>
        <v>0</v>
      </c>
      <c r="AV1286" s="973">
        <f>IF($Z1286=1,0,IF(AND($Z1286=0,AQ1286&gt;0),1,IF(AND($Z1286=0,AS1286&gt;0),1,IF(AND($Z1286=0,AU1286&gt;0),1,0))))</f>
        <v>0</v>
      </c>
      <c r="AW1286" s="973">
        <f>IF($Z1286=0,0,IF(AND($Z1286=1,AP1286&gt;0),1,IF(AND($Z1286=1,AR1286&gt;0),1,IF(AND($Z1286=1,AT1286&gt;0),1,0))))</f>
        <v>0</v>
      </c>
      <c r="AX1286" s="978">
        <f>IF($Z1286=0,0,IF(BB1286+BD1286+BF1286&gt;0,$AA1286,0))</f>
        <v>0</v>
      </c>
      <c r="AY1286" s="980">
        <f>IF($Z1286=0,0,IF(AND(AX1286=0,K1287&gt;0),$AA1286,0))</f>
        <v>0</v>
      </c>
      <c r="AZ1286" s="969">
        <f>$AA1286-AX1286-AY1286</f>
        <v>0</v>
      </c>
      <c r="BA1286" s="204">
        <f t="shared" si="357"/>
        <v>0</v>
      </c>
      <c r="BB1286" s="204">
        <f t="shared" si="357"/>
        <v>0</v>
      </c>
      <c r="BC1286" s="204">
        <f t="shared" si="357"/>
        <v>0</v>
      </c>
      <c r="BD1286" s="204">
        <f t="shared" si="357"/>
        <v>0</v>
      </c>
      <c r="BE1286" s="204">
        <f t="shared" si="357"/>
        <v>0</v>
      </c>
      <c r="BF1286" s="205">
        <f t="shared" si="357"/>
        <v>0</v>
      </c>
      <c r="BG1286" s="973">
        <f>IF($Z1286=1,0,IF(AND($Z1286=0,BB1286&gt;0),1,IF(AND($Z1286=0,BD1286&gt;0),1,IF(AND($Z1286=0,BF1286&gt;0),1,0))))</f>
        <v>0</v>
      </c>
      <c r="BH1286" s="973">
        <f>IF($Z1286=0,0,IF(AND($Z1286=1,BA1286&gt;0),1,IF(AND($Z1286=1,BC1286&gt;0),1,IF(AND($Z1286=1,BE1286&gt;0),1,0))))</f>
        <v>0</v>
      </c>
      <c r="BI1286" s="978">
        <f>IF($Z1286=0,0,IF(BM1286+BO1286+BQ1286&gt;0,$AA1286,0))</f>
        <v>0</v>
      </c>
      <c r="BJ1286" s="980">
        <f>IF($Z1286=0,0,IF(AND(BI1286=0,M1287&gt;0),$AA1286,0))</f>
        <v>0</v>
      </c>
      <c r="BK1286" s="969">
        <f>$AA1286-BI1286-BJ1286</f>
        <v>0</v>
      </c>
      <c r="BL1286" s="204">
        <f t="shared" si="358"/>
        <v>0</v>
      </c>
      <c r="BM1286" s="204">
        <f t="shared" si="358"/>
        <v>0</v>
      </c>
      <c r="BN1286" s="204">
        <f t="shared" si="358"/>
        <v>0</v>
      </c>
      <c r="BO1286" s="204">
        <f t="shared" si="358"/>
        <v>0</v>
      </c>
      <c r="BP1286" s="204">
        <f t="shared" si="358"/>
        <v>0</v>
      </c>
      <c r="BQ1286" s="205">
        <f t="shared" si="358"/>
        <v>0</v>
      </c>
      <c r="BR1286" s="973">
        <f>IF($Z1286=1,0,IF(AND($Z1286=0,BM1286&gt;0),1,IF(AND($Z1286=0,BO1286&gt;0),1,IF(AND($Z1286=0,BQ1286&gt;0),1,0))))</f>
        <v>0</v>
      </c>
      <c r="BS1286" s="973">
        <f>IF($Z1286=0,0,IF(AND($Z1286=1,BL1286&gt;0),1,IF(AND($Z1286=1,BN1286&gt;0),1,IF(AND($Z1286=1,BP1286&gt;0),1,0))))</f>
        <v>0</v>
      </c>
      <c r="BT1286" s="978">
        <f>IF($Z1286=0,0,IF(BX1286+BZ1286+CB1286&gt;0,$AA1286,0))</f>
        <v>0</v>
      </c>
      <c r="BU1286" s="980">
        <f>IF($Z1286=0,0,IF(AND(BT1286=0,O1287&gt;0),$AA1286,0))</f>
        <v>0</v>
      </c>
      <c r="BV1286" s="969">
        <f>$AA1286-BT1286-BU1286</f>
        <v>0</v>
      </c>
      <c r="BW1286" s="204">
        <f t="shared" si="359"/>
        <v>0</v>
      </c>
      <c r="BX1286" s="204">
        <f t="shared" si="359"/>
        <v>0</v>
      </c>
      <c r="BY1286" s="204">
        <f t="shared" si="359"/>
        <v>0</v>
      </c>
      <c r="BZ1286" s="204">
        <f t="shared" si="359"/>
        <v>0</v>
      </c>
      <c r="CA1286" s="204">
        <f t="shared" si="359"/>
        <v>0</v>
      </c>
      <c r="CB1286" s="205">
        <f t="shared" si="359"/>
        <v>0</v>
      </c>
      <c r="CC1286" s="973">
        <f>IF($Z1286=1,0,IF(AND($Z1286=0,BX1286&gt;0),1,IF(AND($Z1286=0,BZ1286&gt;0),1,IF(AND($Z1286=0,CB1286&gt;0),1,0))))</f>
        <v>0</v>
      </c>
      <c r="CD1286" s="973">
        <f>IF($Z1286=0,0,IF(AND($Z1286=1,BW1286&gt;0),1,IF(AND($Z1286=1,BY1286&gt;0),1,IF(AND($Z1286=1,CA1286&gt;0),1,0))))</f>
        <v>0</v>
      </c>
      <c r="CE1286" s="11"/>
      <c r="CF1286" s="11"/>
      <c r="CG1286" s="11"/>
      <c r="CH1286" s="11"/>
      <c r="CI1286" s="11"/>
      <c r="CJ1286" s="11"/>
      <c r="CK1286" s="11"/>
      <c r="CL1286" s="11"/>
      <c r="CM1286" s="11"/>
    </row>
    <row r="1287" spans="1:91" ht="14.25" customHeight="1">
      <c r="A1287" s="950" t="str">
        <f>A1286</f>
        <v/>
      </c>
      <c r="B1287" s="57"/>
      <c r="C1287" s="2051"/>
      <c r="D1287" s="2053"/>
      <c r="E1287" s="2051"/>
      <c r="F1287" s="2772"/>
      <c r="G1287" s="1121">
        <f>Import!Q1984</f>
        <v>0</v>
      </c>
      <c r="H1287" s="2774"/>
      <c r="I1287" s="450"/>
      <c r="J1287" s="2775"/>
      <c r="K1287" s="450"/>
      <c r="L1287" s="2775"/>
      <c r="M1287" s="450"/>
      <c r="N1287" s="2775"/>
      <c r="O1287" s="450"/>
      <c r="P1287" s="2775"/>
      <c r="Q1287" s="11"/>
      <c r="R1287" s="11"/>
      <c r="S1287" s="397"/>
      <c r="T1287" s="419"/>
      <c r="U1287" s="444">
        <f>Import!N1985</f>
        <v>0</v>
      </c>
      <c r="V1287" s="11"/>
      <c r="W1287" s="306"/>
      <c r="X1287" s="306"/>
      <c r="Y1287" s="306"/>
      <c r="Z1287" s="11"/>
      <c r="AE1287" s="204"/>
      <c r="AF1287" s="204"/>
      <c r="AG1287" s="204"/>
      <c r="AH1287" s="204"/>
      <c r="AI1287" s="922"/>
      <c r="AJ1287" s="205"/>
      <c r="AK1287" s="973"/>
      <c r="AL1287" s="973">
        <f>AL1286</f>
        <v>0</v>
      </c>
      <c r="AP1287" s="204"/>
      <c r="AQ1287" s="204"/>
      <c r="AR1287" s="204"/>
      <c r="AS1287" s="204"/>
      <c r="AT1287" s="204"/>
      <c r="AU1287" s="205"/>
      <c r="AV1287" s="973"/>
      <c r="AW1287" s="973">
        <f>AW1286</f>
        <v>0</v>
      </c>
      <c r="BA1287" s="204"/>
      <c r="BB1287" s="204"/>
      <c r="BC1287" s="204"/>
      <c r="BD1287" s="204"/>
      <c r="BE1287" s="204"/>
      <c r="BF1287" s="205"/>
      <c r="BG1287" s="973"/>
      <c r="BH1287" s="973">
        <f>BH1286</f>
        <v>0</v>
      </c>
      <c r="BL1287" s="204"/>
      <c r="BM1287" s="204"/>
      <c r="BN1287" s="204"/>
      <c r="BO1287" s="204"/>
      <c r="BP1287" s="204"/>
      <c r="BQ1287" s="205"/>
      <c r="BR1287" s="973"/>
      <c r="BS1287" s="973">
        <f>BS1286</f>
        <v>0</v>
      </c>
      <c r="BW1287" s="204"/>
      <c r="BX1287" s="204"/>
      <c r="BY1287" s="204"/>
      <c r="BZ1287" s="204"/>
      <c r="CA1287" s="204"/>
      <c r="CB1287" s="205"/>
      <c r="CC1287" s="973"/>
      <c r="CD1287" s="973">
        <f>CD1286</f>
        <v>0</v>
      </c>
      <c r="CE1287" s="11"/>
      <c r="CF1287" s="11"/>
      <c r="CG1287" s="11"/>
      <c r="CH1287" s="11"/>
      <c r="CI1287" s="11"/>
      <c r="CJ1287" s="11"/>
      <c r="CK1287" s="11"/>
      <c r="CL1287" s="11"/>
      <c r="CM1287" s="11"/>
    </row>
    <row r="1288" spans="1:91" ht="24.75" customHeight="1">
      <c r="A1288" s="949" t="str">
        <f>IF(E1288&gt;0,"Wypełnione","")</f>
        <v/>
      </c>
      <c r="B1288" s="57"/>
      <c r="C1288" s="2050">
        <f>'Og s3a'!C1997</f>
        <v>0</v>
      </c>
      <c r="D1288" s="2052">
        <f>'Og s3a'!E1997</f>
        <v>0</v>
      </c>
      <c r="E1288" s="2050">
        <f>'Og s3a'!F1997</f>
        <v>0</v>
      </c>
      <c r="F1288" s="2771"/>
      <c r="G1288" s="448">
        <f>T1288</f>
        <v>0</v>
      </c>
      <c r="H1288" s="2773">
        <f>U1288</f>
        <v>0</v>
      </c>
      <c r="I1288" s="451"/>
      <c r="J1288" s="2775"/>
      <c r="K1288" s="451"/>
      <c r="L1288" s="2775"/>
      <c r="M1288" s="451"/>
      <c r="N1288" s="2775"/>
      <c r="O1288" s="451"/>
      <c r="P1288" s="2775"/>
      <c r="Q1288" s="11"/>
      <c r="R1288" s="11"/>
      <c r="S1288" s="396">
        <f>'Og s3a'!G1997</f>
        <v>0</v>
      </c>
      <c r="T1288" s="398">
        <f>'Og s3a'!D1997</f>
        <v>0</v>
      </c>
      <c r="U1288" s="444">
        <f>Import!N1986</f>
        <v>0</v>
      </c>
      <c r="V1288" s="11"/>
      <c r="W1288" s="306"/>
      <c r="X1288" s="306"/>
      <c r="Y1288" s="306"/>
      <c r="Z1288" s="970">
        <f>IF(F1288=AF$7,1,0)</f>
        <v>0</v>
      </c>
      <c r="AA1288" s="970">
        <f>Z1288*D1288</f>
        <v>0</v>
      </c>
      <c r="AB1288" s="978">
        <f>IF($Z1288=0,0,IF(AF1288+AH1288+AJ1288&gt;0,$AA1288,0))</f>
        <v>0</v>
      </c>
      <c r="AC1288" s="980">
        <f>IF($Z1288=0,0,IF(AND(AB1288=0,G1289&gt;0),$AA1288,0))</f>
        <v>0</v>
      </c>
      <c r="AD1288" s="969">
        <f>AA1288-AB1288-AC1288</f>
        <v>0</v>
      </c>
      <c r="AE1288" s="204">
        <f t="shared" si="355"/>
        <v>0</v>
      </c>
      <c r="AF1288" s="204">
        <f t="shared" si="355"/>
        <v>0</v>
      </c>
      <c r="AG1288" s="204">
        <f t="shared" si="355"/>
        <v>0</v>
      </c>
      <c r="AH1288" s="204">
        <f t="shared" si="355"/>
        <v>0</v>
      </c>
      <c r="AI1288" s="922">
        <f t="shared" si="355"/>
        <v>0</v>
      </c>
      <c r="AJ1288" s="205">
        <f t="shared" si="355"/>
        <v>0</v>
      </c>
      <c r="AK1288" s="973">
        <f>IF($Z1288=1,0,IF(AND($Z1288=0,AF1288&gt;0),1,IF(AND($Z1288=0,AH1288&gt;0),1,IF(AND($Z1288=0,AJ1288&gt;0),1,0))))</f>
        <v>0</v>
      </c>
      <c r="AL1288" s="973">
        <f>IF($Z1288=0,0,IF(AND($Z1288=1,AE1288&gt;0),1,IF(AND($Z1288=1,AG1288&gt;0),1,IF(AND($Z1288=1,AI1288&gt;0),1,0))))</f>
        <v>0</v>
      </c>
      <c r="AM1288" s="978">
        <f>IF($Z1288=0,0,IF(AQ1288+AS1288+AU1288&gt;0,$AA1288,0))</f>
        <v>0</v>
      </c>
      <c r="AN1288" s="980">
        <f>IF($Z1288=0,0,IF(AND(AM1288=0,I1289&gt;0),$AA1288,0))</f>
        <v>0</v>
      </c>
      <c r="AO1288" s="969">
        <f>$AA1288-AM1288-AN1288</f>
        <v>0</v>
      </c>
      <c r="AP1288" s="204">
        <f t="shared" si="356"/>
        <v>0</v>
      </c>
      <c r="AQ1288" s="204">
        <f t="shared" si="356"/>
        <v>0</v>
      </c>
      <c r="AR1288" s="204">
        <f t="shared" si="356"/>
        <v>0</v>
      </c>
      <c r="AS1288" s="204">
        <f t="shared" si="356"/>
        <v>0</v>
      </c>
      <c r="AT1288" s="204">
        <f t="shared" si="356"/>
        <v>0</v>
      </c>
      <c r="AU1288" s="205">
        <f t="shared" si="356"/>
        <v>0</v>
      </c>
      <c r="AV1288" s="973">
        <f>IF($Z1288=1,0,IF(AND($Z1288=0,AQ1288&gt;0),1,IF(AND($Z1288=0,AS1288&gt;0),1,IF(AND($Z1288=0,AU1288&gt;0),1,0))))</f>
        <v>0</v>
      </c>
      <c r="AW1288" s="973">
        <f>IF($Z1288=0,0,IF(AND($Z1288=1,AP1288&gt;0),1,IF(AND($Z1288=1,AR1288&gt;0),1,IF(AND($Z1288=1,AT1288&gt;0),1,0))))</f>
        <v>0</v>
      </c>
      <c r="AX1288" s="978">
        <f>IF($Z1288=0,0,IF(BB1288+BD1288+BF1288&gt;0,$AA1288,0))</f>
        <v>0</v>
      </c>
      <c r="AY1288" s="980">
        <f>IF($Z1288=0,0,IF(AND(AX1288=0,K1289&gt;0),$AA1288,0))</f>
        <v>0</v>
      </c>
      <c r="AZ1288" s="969">
        <f>$AA1288-AX1288-AY1288</f>
        <v>0</v>
      </c>
      <c r="BA1288" s="204">
        <f t="shared" si="357"/>
        <v>0</v>
      </c>
      <c r="BB1288" s="204">
        <f t="shared" si="357"/>
        <v>0</v>
      </c>
      <c r="BC1288" s="204">
        <f t="shared" si="357"/>
        <v>0</v>
      </c>
      <c r="BD1288" s="204">
        <f t="shared" si="357"/>
        <v>0</v>
      </c>
      <c r="BE1288" s="204">
        <f t="shared" si="357"/>
        <v>0</v>
      </c>
      <c r="BF1288" s="205">
        <f t="shared" si="357"/>
        <v>0</v>
      </c>
      <c r="BG1288" s="973">
        <f>IF($Z1288=1,0,IF(AND($Z1288=0,BB1288&gt;0),1,IF(AND($Z1288=0,BD1288&gt;0),1,IF(AND($Z1288=0,BF1288&gt;0),1,0))))</f>
        <v>0</v>
      </c>
      <c r="BH1288" s="973">
        <f>IF($Z1288=0,0,IF(AND($Z1288=1,BA1288&gt;0),1,IF(AND($Z1288=1,BC1288&gt;0),1,IF(AND($Z1288=1,BE1288&gt;0),1,0))))</f>
        <v>0</v>
      </c>
      <c r="BI1288" s="978">
        <f>IF($Z1288=0,0,IF(BM1288+BO1288+BQ1288&gt;0,$AA1288,0))</f>
        <v>0</v>
      </c>
      <c r="BJ1288" s="980">
        <f>IF($Z1288=0,0,IF(AND(BI1288=0,M1289&gt;0),$AA1288,0))</f>
        <v>0</v>
      </c>
      <c r="BK1288" s="969">
        <f>$AA1288-BI1288-BJ1288</f>
        <v>0</v>
      </c>
      <c r="BL1288" s="204">
        <f t="shared" si="358"/>
        <v>0</v>
      </c>
      <c r="BM1288" s="204">
        <f t="shared" si="358"/>
        <v>0</v>
      </c>
      <c r="BN1288" s="204">
        <f t="shared" si="358"/>
        <v>0</v>
      </c>
      <c r="BO1288" s="204">
        <f t="shared" si="358"/>
        <v>0</v>
      </c>
      <c r="BP1288" s="204">
        <f t="shared" si="358"/>
        <v>0</v>
      </c>
      <c r="BQ1288" s="205">
        <f t="shared" si="358"/>
        <v>0</v>
      </c>
      <c r="BR1288" s="973">
        <f>IF($Z1288=1,0,IF(AND($Z1288=0,BM1288&gt;0),1,IF(AND($Z1288=0,BO1288&gt;0),1,IF(AND($Z1288=0,BQ1288&gt;0),1,0))))</f>
        <v>0</v>
      </c>
      <c r="BS1288" s="973">
        <f>IF($Z1288=0,0,IF(AND($Z1288=1,BL1288&gt;0),1,IF(AND($Z1288=1,BN1288&gt;0),1,IF(AND($Z1288=1,BP1288&gt;0),1,0))))</f>
        <v>0</v>
      </c>
      <c r="BT1288" s="978">
        <f>IF($Z1288=0,0,IF(BX1288+BZ1288+CB1288&gt;0,$AA1288,0))</f>
        <v>0</v>
      </c>
      <c r="BU1288" s="980">
        <f>IF($Z1288=0,0,IF(AND(BT1288=0,O1289&gt;0),$AA1288,0))</f>
        <v>0</v>
      </c>
      <c r="BV1288" s="969">
        <f>$AA1288-BT1288-BU1288</f>
        <v>0</v>
      </c>
      <c r="BW1288" s="204">
        <f t="shared" si="359"/>
        <v>0</v>
      </c>
      <c r="BX1288" s="204">
        <f t="shared" si="359"/>
        <v>0</v>
      </c>
      <c r="BY1288" s="204">
        <f t="shared" si="359"/>
        <v>0</v>
      </c>
      <c r="BZ1288" s="204">
        <f t="shared" si="359"/>
        <v>0</v>
      </c>
      <c r="CA1288" s="204">
        <f t="shared" si="359"/>
        <v>0</v>
      </c>
      <c r="CB1288" s="205">
        <f t="shared" si="359"/>
        <v>0</v>
      </c>
      <c r="CC1288" s="973">
        <f>IF($Z1288=1,0,IF(AND($Z1288=0,BX1288&gt;0),1,IF(AND($Z1288=0,BZ1288&gt;0),1,IF(AND($Z1288=0,CB1288&gt;0),1,0))))</f>
        <v>0</v>
      </c>
      <c r="CD1288" s="973">
        <f>IF($Z1288=0,0,IF(AND($Z1288=1,BW1288&gt;0),1,IF(AND($Z1288=1,BY1288&gt;0),1,IF(AND($Z1288=1,CA1288&gt;0),1,0))))</f>
        <v>0</v>
      </c>
      <c r="CE1288" s="11"/>
      <c r="CF1288" s="11"/>
      <c r="CG1288" s="11"/>
      <c r="CH1288" s="11"/>
      <c r="CI1288" s="11"/>
      <c r="CJ1288" s="11"/>
      <c r="CK1288" s="11"/>
      <c r="CL1288" s="11"/>
      <c r="CM1288" s="11"/>
    </row>
    <row r="1289" spans="1:91" ht="14.25" customHeight="1">
      <c r="A1289" s="950" t="str">
        <f>A1288</f>
        <v/>
      </c>
      <c r="B1289" s="57"/>
      <c r="C1289" s="2051"/>
      <c r="D1289" s="2053"/>
      <c r="E1289" s="2051"/>
      <c r="F1289" s="2772"/>
      <c r="G1289" s="1121">
        <f>Import!Q1986</f>
        <v>0</v>
      </c>
      <c r="H1289" s="2774"/>
      <c r="I1289" s="450"/>
      <c r="J1289" s="2775"/>
      <c r="K1289" s="450"/>
      <c r="L1289" s="2775"/>
      <c r="M1289" s="450"/>
      <c r="N1289" s="2775"/>
      <c r="O1289" s="450"/>
      <c r="P1289" s="2775"/>
      <c r="Q1289" s="11"/>
      <c r="R1289" s="11"/>
      <c r="S1289" s="397"/>
      <c r="T1289" s="419"/>
      <c r="U1289" s="444">
        <f>Import!N1987</f>
        <v>0</v>
      </c>
      <c r="V1289" s="11"/>
      <c r="W1289" s="306"/>
      <c r="X1289" s="306"/>
      <c r="Y1289" s="306"/>
      <c r="Z1289" s="11"/>
      <c r="AE1289" s="204"/>
      <c r="AF1289" s="204"/>
      <c r="AG1289" s="204"/>
      <c r="AH1289" s="204"/>
      <c r="AI1289" s="922"/>
      <c r="AJ1289" s="205"/>
      <c r="AK1289" s="973"/>
      <c r="AL1289" s="973">
        <f>AL1288</f>
        <v>0</v>
      </c>
      <c r="AP1289" s="204"/>
      <c r="AQ1289" s="204"/>
      <c r="AR1289" s="204"/>
      <c r="AS1289" s="204"/>
      <c r="AT1289" s="204"/>
      <c r="AU1289" s="205"/>
      <c r="AV1289" s="973"/>
      <c r="AW1289" s="973">
        <f>AW1288</f>
        <v>0</v>
      </c>
      <c r="BA1289" s="204"/>
      <c r="BB1289" s="204"/>
      <c r="BC1289" s="204"/>
      <c r="BD1289" s="204"/>
      <c r="BE1289" s="204"/>
      <c r="BF1289" s="205"/>
      <c r="BG1289" s="973"/>
      <c r="BH1289" s="973">
        <f>BH1288</f>
        <v>0</v>
      </c>
      <c r="BL1289" s="204"/>
      <c r="BM1289" s="204"/>
      <c r="BN1289" s="204"/>
      <c r="BO1289" s="204"/>
      <c r="BP1289" s="204"/>
      <c r="BQ1289" s="205"/>
      <c r="BR1289" s="973"/>
      <c r="BS1289" s="973">
        <f>BS1288</f>
        <v>0</v>
      </c>
      <c r="BW1289" s="204"/>
      <c r="BX1289" s="204"/>
      <c r="BY1289" s="204"/>
      <c r="BZ1289" s="204"/>
      <c r="CA1289" s="204"/>
      <c r="CB1289" s="205"/>
      <c r="CC1289" s="973"/>
      <c r="CD1289" s="973">
        <f>CD1288</f>
        <v>0</v>
      </c>
      <c r="CE1289" s="11"/>
      <c r="CF1289" s="11"/>
      <c r="CG1289" s="11"/>
      <c r="CH1289" s="11"/>
      <c r="CI1289" s="11"/>
      <c r="CJ1289" s="11"/>
      <c r="CK1289" s="11"/>
      <c r="CL1289" s="11"/>
      <c r="CM1289" s="11"/>
    </row>
    <row r="1290" spans="1:91" ht="24.75" customHeight="1">
      <c r="A1290" s="949" t="str">
        <f>IF(E1290&gt;0,"Wypełnione","")</f>
        <v/>
      </c>
      <c r="B1290" s="57"/>
      <c r="C1290" s="2050">
        <f>'Og s3a'!C1999</f>
        <v>0</v>
      </c>
      <c r="D1290" s="2052">
        <f>'Og s3a'!E1999</f>
        <v>0</v>
      </c>
      <c r="E1290" s="2050">
        <f>'Og s3a'!F1999</f>
        <v>0</v>
      </c>
      <c r="F1290" s="2771"/>
      <c r="G1290" s="448">
        <f>T1290</f>
        <v>0</v>
      </c>
      <c r="H1290" s="2773">
        <f>U1290</f>
        <v>0</v>
      </c>
      <c r="I1290" s="451"/>
      <c r="J1290" s="2775"/>
      <c r="K1290" s="451"/>
      <c r="L1290" s="2775"/>
      <c r="M1290" s="451"/>
      <c r="N1290" s="2775"/>
      <c r="O1290" s="451"/>
      <c r="P1290" s="2775"/>
      <c r="Q1290" s="11"/>
      <c r="R1290" s="11"/>
      <c r="S1290" s="396">
        <f>'Og s3a'!G1999</f>
        <v>0</v>
      </c>
      <c r="T1290" s="398">
        <f>'Og s3a'!D1999</f>
        <v>0</v>
      </c>
      <c r="U1290" s="444">
        <f>Import!N1988</f>
        <v>0</v>
      </c>
      <c r="V1290" s="11"/>
      <c r="W1290" s="306"/>
      <c r="X1290" s="306"/>
      <c r="Y1290" s="306"/>
      <c r="Z1290" s="970">
        <f>IF(F1290=AF$7,1,0)</f>
        <v>0</v>
      </c>
      <c r="AA1290" s="970">
        <f>Z1290*D1290</f>
        <v>0</v>
      </c>
      <c r="AB1290" s="978">
        <f>IF($Z1290=0,0,IF(AF1290+AH1290+AJ1290&gt;0,$AA1290,0))</f>
        <v>0</v>
      </c>
      <c r="AC1290" s="980">
        <f>IF($Z1290=0,0,IF(AND(AB1290=0,G1291&gt;0),$AA1290,0))</f>
        <v>0</v>
      </c>
      <c r="AD1290" s="969">
        <f>AA1290-AB1290-AC1290</f>
        <v>0</v>
      </c>
      <c r="AE1290" s="204">
        <f t="shared" si="355"/>
        <v>0</v>
      </c>
      <c r="AF1290" s="204">
        <f t="shared" si="355"/>
        <v>0</v>
      </c>
      <c r="AG1290" s="204">
        <f t="shared" si="355"/>
        <v>0</v>
      </c>
      <c r="AH1290" s="204">
        <f t="shared" si="355"/>
        <v>0</v>
      </c>
      <c r="AI1290" s="922">
        <f t="shared" si="355"/>
        <v>0</v>
      </c>
      <c r="AJ1290" s="205">
        <f t="shared" si="355"/>
        <v>0</v>
      </c>
      <c r="AK1290" s="973">
        <f>IF($Z1290=1,0,IF(AND($Z1290=0,AF1290&gt;0),1,IF(AND($Z1290=0,AH1290&gt;0),1,IF(AND($Z1290=0,AJ1290&gt;0),1,0))))</f>
        <v>0</v>
      </c>
      <c r="AL1290" s="973">
        <f>IF($Z1290=0,0,IF(AND($Z1290=1,AE1290&gt;0),1,IF(AND($Z1290=1,AG1290&gt;0),1,IF(AND($Z1290=1,AI1290&gt;0),1,0))))</f>
        <v>0</v>
      </c>
      <c r="AM1290" s="978">
        <f>IF($Z1290=0,0,IF(AQ1290+AS1290+AU1290&gt;0,$AA1290,0))</f>
        <v>0</v>
      </c>
      <c r="AN1290" s="980">
        <f>IF($Z1290=0,0,IF(AND(AM1290=0,I1291&gt;0),$AA1290,0))</f>
        <v>0</v>
      </c>
      <c r="AO1290" s="969">
        <f>$AA1290-AM1290-AN1290</f>
        <v>0</v>
      </c>
      <c r="AP1290" s="204">
        <f t="shared" si="356"/>
        <v>0</v>
      </c>
      <c r="AQ1290" s="204">
        <f t="shared" si="356"/>
        <v>0</v>
      </c>
      <c r="AR1290" s="204">
        <f t="shared" si="356"/>
        <v>0</v>
      </c>
      <c r="AS1290" s="204">
        <f t="shared" si="356"/>
        <v>0</v>
      </c>
      <c r="AT1290" s="204">
        <f t="shared" si="356"/>
        <v>0</v>
      </c>
      <c r="AU1290" s="205">
        <f t="shared" si="356"/>
        <v>0</v>
      </c>
      <c r="AV1290" s="973">
        <f>IF($Z1290=1,0,IF(AND($Z1290=0,AQ1290&gt;0),1,IF(AND($Z1290=0,AS1290&gt;0),1,IF(AND($Z1290=0,AU1290&gt;0),1,0))))</f>
        <v>0</v>
      </c>
      <c r="AW1290" s="973">
        <f>IF($Z1290=0,0,IF(AND($Z1290=1,AP1290&gt;0),1,IF(AND($Z1290=1,AR1290&gt;0),1,IF(AND($Z1290=1,AT1290&gt;0),1,0))))</f>
        <v>0</v>
      </c>
      <c r="AX1290" s="978">
        <f>IF($Z1290=0,0,IF(BB1290+BD1290+BF1290&gt;0,$AA1290,0))</f>
        <v>0</v>
      </c>
      <c r="AY1290" s="980">
        <f>IF($Z1290=0,0,IF(AND(AX1290=0,K1291&gt;0),$AA1290,0))</f>
        <v>0</v>
      </c>
      <c r="AZ1290" s="969">
        <f>$AA1290-AX1290-AY1290</f>
        <v>0</v>
      </c>
      <c r="BA1290" s="204">
        <f t="shared" si="357"/>
        <v>0</v>
      </c>
      <c r="BB1290" s="204">
        <f t="shared" si="357"/>
        <v>0</v>
      </c>
      <c r="BC1290" s="204">
        <f t="shared" si="357"/>
        <v>0</v>
      </c>
      <c r="BD1290" s="204">
        <f t="shared" si="357"/>
        <v>0</v>
      </c>
      <c r="BE1290" s="204">
        <f t="shared" si="357"/>
        <v>0</v>
      </c>
      <c r="BF1290" s="205">
        <f t="shared" si="357"/>
        <v>0</v>
      </c>
      <c r="BG1290" s="973">
        <f>IF($Z1290=1,0,IF(AND($Z1290=0,BB1290&gt;0),1,IF(AND($Z1290=0,BD1290&gt;0),1,IF(AND($Z1290=0,BF1290&gt;0),1,0))))</f>
        <v>0</v>
      </c>
      <c r="BH1290" s="973">
        <f>IF($Z1290=0,0,IF(AND($Z1290=1,BA1290&gt;0),1,IF(AND($Z1290=1,BC1290&gt;0),1,IF(AND($Z1290=1,BE1290&gt;0),1,0))))</f>
        <v>0</v>
      </c>
      <c r="BI1290" s="978">
        <f>IF($Z1290=0,0,IF(BM1290+BO1290+BQ1290&gt;0,$AA1290,0))</f>
        <v>0</v>
      </c>
      <c r="BJ1290" s="980">
        <f>IF($Z1290=0,0,IF(AND(BI1290=0,M1291&gt;0),$AA1290,0))</f>
        <v>0</v>
      </c>
      <c r="BK1290" s="969">
        <f>$AA1290-BI1290-BJ1290</f>
        <v>0</v>
      </c>
      <c r="BL1290" s="204">
        <f t="shared" si="358"/>
        <v>0</v>
      </c>
      <c r="BM1290" s="204">
        <f t="shared" si="358"/>
        <v>0</v>
      </c>
      <c r="BN1290" s="204">
        <f t="shared" si="358"/>
        <v>0</v>
      </c>
      <c r="BO1290" s="204">
        <f t="shared" si="358"/>
        <v>0</v>
      </c>
      <c r="BP1290" s="204">
        <f t="shared" si="358"/>
        <v>0</v>
      </c>
      <c r="BQ1290" s="205">
        <f t="shared" si="358"/>
        <v>0</v>
      </c>
      <c r="BR1290" s="973">
        <f>IF($Z1290=1,0,IF(AND($Z1290=0,BM1290&gt;0),1,IF(AND($Z1290=0,BO1290&gt;0),1,IF(AND($Z1290=0,BQ1290&gt;0),1,0))))</f>
        <v>0</v>
      </c>
      <c r="BS1290" s="973">
        <f>IF($Z1290=0,0,IF(AND($Z1290=1,BL1290&gt;0),1,IF(AND($Z1290=1,BN1290&gt;0),1,IF(AND($Z1290=1,BP1290&gt;0),1,0))))</f>
        <v>0</v>
      </c>
      <c r="BT1290" s="978">
        <f>IF($Z1290=0,0,IF(BX1290+BZ1290+CB1290&gt;0,$AA1290,0))</f>
        <v>0</v>
      </c>
      <c r="BU1290" s="980">
        <f>IF($Z1290=0,0,IF(AND(BT1290=0,O1291&gt;0),$AA1290,0))</f>
        <v>0</v>
      </c>
      <c r="BV1290" s="969">
        <f>$AA1290-BT1290-BU1290</f>
        <v>0</v>
      </c>
      <c r="BW1290" s="204">
        <f t="shared" si="359"/>
        <v>0</v>
      </c>
      <c r="BX1290" s="204">
        <f t="shared" si="359"/>
        <v>0</v>
      </c>
      <c r="BY1290" s="204">
        <f t="shared" si="359"/>
        <v>0</v>
      </c>
      <c r="BZ1290" s="204">
        <f t="shared" si="359"/>
        <v>0</v>
      </c>
      <c r="CA1290" s="204">
        <f t="shared" si="359"/>
        <v>0</v>
      </c>
      <c r="CB1290" s="205">
        <f t="shared" si="359"/>
        <v>0</v>
      </c>
      <c r="CC1290" s="973">
        <f>IF($Z1290=1,0,IF(AND($Z1290=0,BX1290&gt;0),1,IF(AND($Z1290=0,BZ1290&gt;0),1,IF(AND($Z1290=0,CB1290&gt;0),1,0))))</f>
        <v>0</v>
      </c>
      <c r="CD1290" s="973">
        <f>IF($Z1290=0,0,IF(AND($Z1290=1,BW1290&gt;0),1,IF(AND($Z1290=1,BY1290&gt;0),1,IF(AND($Z1290=1,CA1290&gt;0),1,0))))</f>
        <v>0</v>
      </c>
      <c r="CE1290" s="11"/>
      <c r="CF1290" s="11"/>
      <c r="CG1290" s="11"/>
      <c r="CH1290" s="11"/>
      <c r="CI1290" s="11"/>
      <c r="CJ1290" s="11"/>
      <c r="CK1290" s="11"/>
      <c r="CL1290" s="11"/>
      <c r="CM1290" s="11"/>
    </row>
    <row r="1291" spans="1:91" ht="14.25" customHeight="1">
      <c r="A1291" s="950" t="str">
        <f>A1290</f>
        <v/>
      </c>
      <c r="B1291" s="57"/>
      <c r="C1291" s="2051"/>
      <c r="D1291" s="2053"/>
      <c r="E1291" s="2051"/>
      <c r="F1291" s="2772"/>
      <c r="G1291" s="1121">
        <f>Import!Q1988</f>
        <v>0</v>
      </c>
      <c r="H1291" s="2774"/>
      <c r="I1291" s="450"/>
      <c r="J1291" s="2775"/>
      <c r="K1291" s="450"/>
      <c r="L1291" s="2775"/>
      <c r="M1291" s="450"/>
      <c r="N1291" s="2775"/>
      <c r="O1291" s="450"/>
      <c r="P1291" s="2775"/>
      <c r="Q1291" s="11"/>
      <c r="R1291" s="11"/>
      <c r="S1291" s="397"/>
      <c r="T1291" s="419"/>
      <c r="U1291" s="444">
        <f>Import!N1989</f>
        <v>0</v>
      </c>
      <c r="V1291" s="11"/>
      <c r="W1291" s="306"/>
      <c r="X1291" s="306"/>
      <c r="Y1291" s="306"/>
      <c r="Z1291" s="11"/>
      <c r="AE1291" s="204"/>
      <c r="AF1291" s="204"/>
      <c r="AG1291" s="204"/>
      <c r="AH1291" s="204"/>
      <c r="AI1291" s="922"/>
      <c r="AJ1291" s="205"/>
      <c r="AK1291" s="973"/>
      <c r="AL1291" s="973">
        <f>AL1290</f>
        <v>0</v>
      </c>
      <c r="AP1291" s="204"/>
      <c r="AQ1291" s="204"/>
      <c r="AR1291" s="204"/>
      <c r="AS1291" s="204"/>
      <c r="AT1291" s="204"/>
      <c r="AU1291" s="205"/>
      <c r="AV1291" s="973"/>
      <c r="AW1291" s="973">
        <f>AW1290</f>
        <v>0</v>
      </c>
      <c r="BA1291" s="204"/>
      <c r="BB1291" s="204"/>
      <c r="BC1291" s="204"/>
      <c r="BD1291" s="204"/>
      <c r="BE1291" s="204"/>
      <c r="BF1291" s="205"/>
      <c r="BG1291" s="973"/>
      <c r="BH1291" s="973">
        <f>BH1290</f>
        <v>0</v>
      </c>
      <c r="BL1291" s="204"/>
      <c r="BM1291" s="204"/>
      <c r="BN1291" s="204"/>
      <c r="BO1291" s="204"/>
      <c r="BP1291" s="204"/>
      <c r="BQ1291" s="205"/>
      <c r="BR1291" s="973"/>
      <c r="BS1291" s="973">
        <f>BS1290</f>
        <v>0</v>
      </c>
      <c r="BW1291" s="204"/>
      <c r="BX1291" s="204"/>
      <c r="BY1291" s="204"/>
      <c r="BZ1291" s="204"/>
      <c r="CA1291" s="204"/>
      <c r="CB1291" s="205"/>
      <c r="CC1291" s="973"/>
      <c r="CD1291" s="973">
        <f>CD1290</f>
        <v>0</v>
      </c>
      <c r="CE1291" s="11"/>
      <c r="CF1291" s="11"/>
      <c r="CG1291" s="11"/>
      <c r="CH1291" s="11"/>
      <c r="CI1291" s="11"/>
      <c r="CJ1291" s="11"/>
      <c r="CK1291" s="11"/>
      <c r="CL1291" s="11"/>
      <c r="CM1291" s="11"/>
    </row>
    <row r="1292" spans="1:91" ht="24.75" customHeight="1">
      <c r="A1292" s="949" t="str">
        <f>IF(E1292&gt;0,"Wypełnione","")</f>
        <v/>
      </c>
      <c r="B1292" s="57"/>
      <c r="C1292" s="2050">
        <f>'Og s3a'!C2001</f>
        <v>0</v>
      </c>
      <c r="D1292" s="2052">
        <f>'Og s3a'!E2001</f>
        <v>0</v>
      </c>
      <c r="E1292" s="2050">
        <f>'Og s3a'!F2001</f>
        <v>0</v>
      </c>
      <c r="F1292" s="2771"/>
      <c r="G1292" s="448">
        <f>T1292</f>
        <v>0</v>
      </c>
      <c r="H1292" s="2773">
        <f>U1292</f>
        <v>0</v>
      </c>
      <c r="I1292" s="451"/>
      <c r="J1292" s="2775"/>
      <c r="K1292" s="451"/>
      <c r="L1292" s="2775"/>
      <c r="M1292" s="451"/>
      <c r="N1292" s="2775"/>
      <c r="O1292" s="451"/>
      <c r="P1292" s="2775"/>
      <c r="Q1292" s="11"/>
      <c r="R1292" s="11"/>
      <c r="S1292" s="396">
        <f>'Og s3a'!G2001</f>
        <v>0</v>
      </c>
      <c r="T1292" s="398">
        <f>'Og s3a'!D2001</f>
        <v>0</v>
      </c>
      <c r="U1292" s="444">
        <f>Import!N1990</f>
        <v>0</v>
      </c>
      <c r="V1292" s="11"/>
      <c r="W1292" s="306"/>
      <c r="X1292" s="306"/>
      <c r="Y1292" s="306"/>
      <c r="Z1292" s="970">
        <f>IF(F1292=AF$7,1,0)</f>
        <v>0</v>
      </c>
      <c r="AA1292" s="970">
        <f>Z1292*D1292</f>
        <v>0</v>
      </c>
      <c r="AB1292" s="978">
        <f>IF($Z1292=0,0,IF(AF1292+AH1292+AJ1292&gt;0,$AA1292,0))</f>
        <v>0</v>
      </c>
      <c r="AC1292" s="980">
        <f>IF($Z1292=0,0,IF(AND(AB1292=0,G1293&gt;0),$AA1292,0))</f>
        <v>0</v>
      </c>
      <c r="AD1292" s="969">
        <f>AA1292-AB1292-AC1292</f>
        <v>0</v>
      </c>
      <c r="AE1292" s="204">
        <f t="shared" si="355"/>
        <v>0</v>
      </c>
      <c r="AF1292" s="204">
        <f t="shared" si="355"/>
        <v>0</v>
      </c>
      <c r="AG1292" s="204">
        <f t="shared" si="355"/>
        <v>0</v>
      </c>
      <c r="AH1292" s="204">
        <f t="shared" si="355"/>
        <v>0</v>
      </c>
      <c r="AI1292" s="922">
        <f t="shared" si="355"/>
        <v>0</v>
      </c>
      <c r="AJ1292" s="205">
        <f t="shared" si="355"/>
        <v>0</v>
      </c>
      <c r="AK1292" s="973">
        <f>IF($Z1292=1,0,IF(AND($Z1292=0,AF1292&gt;0),1,IF(AND($Z1292=0,AH1292&gt;0),1,IF(AND($Z1292=0,AJ1292&gt;0),1,0))))</f>
        <v>0</v>
      </c>
      <c r="AL1292" s="973">
        <f>IF($Z1292=0,0,IF(AND($Z1292=1,AE1292&gt;0),1,IF(AND($Z1292=1,AG1292&gt;0),1,IF(AND($Z1292=1,AI1292&gt;0),1,0))))</f>
        <v>0</v>
      </c>
      <c r="AM1292" s="978">
        <f>IF($Z1292=0,0,IF(AQ1292+AS1292+AU1292&gt;0,$AA1292,0))</f>
        <v>0</v>
      </c>
      <c r="AN1292" s="980">
        <f>IF($Z1292=0,0,IF(AND(AM1292=0,I1293&gt;0),$AA1292,0))</f>
        <v>0</v>
      </c>
      <c r="AO1292" s="969">
        <f>$AA1292-AM1292-AN1292</f>
        <v>0</v>
      </c>
      <c r="AP1292" s="204">
        <f t="shared" si="356"/>
        <v>0</v>
      </c>
      <c r="AQ1292" s="204">
        <f t="shared" si="356"/>
        <v>0</v>
      </c>
      <c r="AR1292" s="204">
        <f t="shared" si="356"/>
        <v>0</v>
      </c>
      <c r="AS1292" s="204">
        <f t="shared" si="356"/>
        <v>0</v>
      </c>
      <c r="AT1292" s="204">
        <f t="shared" si="356"/>
        <v>0</v>
      </c>
      <c r="AU1292" s="205">
        <f t="shared" si="356"/>
        <v>0</v>
      </c>
      <c r="AV1292" s="973">
        <f>IF($Z1292=1,0,IF(AND($Z1292=0,AQ1292&gt;0),1,IF(AND($Z1292=0,AS1292&gt;0),1,IF(AND($Z1292=0,AU1292&gt;0),1,0))))</f>
        <v>0</v>
      </c>
      <c r="AW1292" s="973">
        <f>IF($Z1292=0,0,IF(AND($Z1292=1,AP1292&gt;0),1,IF(AND($Z1292=1,AR1292&gt;0),1,IF(AND($Z1292=1,AT1292&gt;0),1,0))))</f>
        <v>0</v>
      </c>
      <c r="AX1292" s="978">
        <f>IF($Z1292=0,0,IF(BB1292+BD1292+BF1292&gt;0,$AA1292,0))</f>
        <v>0</v>
      </c>
      <c r="AY1292" s="980">
        <f>IF($Z1292=0,0,IF(AND(AX1292=0,K1293&gt;0),$AA1292,0))</f>
        <v>0</v>
      </c>
      <c r="AZ1292" s="969">
        <f>$AA1292-AX1292-AY1292</f>
        <v>0</v>
      </c>
      <c r="BA1292" s="204">
        <f t="shared" si="357"/>
        <v>0</v>
      </c>
      <c r="BB1292" s="204">
        <f t="shared" si="357"/>
        <v>0</v>
      </c>
      <c r="BC1292" s="204">
        <f t="shared" si="357"/>
        <v>0</v>
      </c>
      <c r="BD1292" s="204">
        <f t="shared" si="357"/>
        <v>0</v>
      </c>
      <c r="BE1292" s="204">
        <f t="shared" si="357"/>
        <v>0</v>
      </c>
      <c r="BF1292" s="205">
        <f t="shared" si="357"/>
        <v>0</v>
      </c>
      <c r="BG1292" s="973">
        <f>IF($Z1292=1,0,IF(AND($Z1292=0,BB1292&gt;0),1,IF(AND($Z1292=0,BD1292&gt;0),1,IF(AND($Z1292=0,BF1292&gt;0),1,0))))</f>
        <v>0</v>
      </c>
      <c r="BH1292" s="973">
        <f>IF($Z1292=0,0,IF(AND($Z1292=1,BA1292&gt;0),1,IF(AND($Z1292=1,BC1292&gt;0),1,IF(AND($Z1292=1,BE1292&gt;0),1,0))))</f>
        <v>0</v>
      </c>
      <c r="BI1292" s="978">
        <f>IF($Z1292=0,0,IF(BM1292+BO1292+BQ1292&gt;0,$AA1292,0))</f>
        <v>0</v>
      </c>
      <c r="BJ1292" s="980">
        <f>IF($Z1292=0,0,IF(AND(BI1292=0,M1293&gt;0),$AA1292,0))</f>
        <v>0</v>
      </c>
      <c r="BK1292" s="969">
        <f>$AA1292-BI1292-BJ1292</f>
        <v>0</v>
      </c>
      <c r="BL1292" s="204">
        <f t="shared" si="358"/>
        <v>0</v>
      </c>
      <c r="BM1292" s="204">
        <f t="shared" si="358"/>
        <v>0</v>
      </c>
      <c r="BN1292" s="204">
        <f t="shared" si="358"/>
        <v>0</v>
      </c>
      <c r="BO1292" s="204">
        <f t="shared" si="358"/>
        <v>0</v>
      </c>
      <c r="BP1292" s="204">
        <f t="shared" si="358"/>
        <v>0</v>
      </c>
      <c r="BQ1292" s="205">
        <f t="shared" si="358"/>
        <v>0</v>
      </c>
      <c r="BR1292" s="973">
        <f>IF($Z1292=1,0,IF(AND($Z1292=0,BM1292&gt;0),1,IF(AND($Z1292=0,BO1292&gt;0),1,IF(AND($Z1292=0,BQ1292&gt;0),1,0))))</f>
        <v>0</v>
      </c>
      <c r="BS1292" s="973">
        <f>IF($Z1292=0,0,IF(AND($Z1292=1,BL1292&gt;0),1,IF(AND($Z1292=1,BN1292&gt;0),1,IF(AND($Z1292=1,BP1292&gt;0),1,0))))</f>
        <v>0</v>
      </c>
      <c r="BT1292" s="978">
        <f>IF($Z1292=0,0,IF(BX1292+BZ1292+CB1292&gt;0,$AA1292,0))</f>
        <v>0</v>
      </c>
      <c r="BU1292" s="980">
        <f>IF($Z1292=0,0,IF(AND(BT1292=0,O1293&gt;0),$AA1292,0))</f>
        <v>0</v>
      </c>
      <c r="BV1292" s="969">
        <f>$AA1292-BT1292-BU1292</f>
        <v>0</v>
      </c>
      <c r="BW1292" s="204">
        <f t="shared" si="359"/>
        <v>0</v>
      </c>
      <c r="BX1292" s="204">
        <f t="shared" si="359"/>
        <v>0</v>
      </c>
      <c r="BY1292" s="204">
        <f t="shared" si="359"/>
        <v>0</v>
      </c>
      <c r="BZ1292" s="204">
        <f t="shared" si="359"/>
        <v>0</v>
      </c>
      <c r="CA1292" s="204">
        <f t="shared" si="359"/>
        <v>0</v>
      </c>
      <c r="CB1292" s="205">
        <f t="shared" si="359"/>
        <v>0</v>
      </c>
      <c r="CC1292" s="973">
        <f>IF($Z1292=1,0,IF(AND($Z1292=0,BX1292&gt;0),1,IF(AND($Z1292=0,BZ1292&gt;0),1,IF(AND($Z1292=0,CB1292&gt;0),1,0))))</f>
        <v>0</v>
      </c>
      <c r="CD1292" s="973">
        <f>IF($Z1292=0,0,IF(AND($Z1292=1,BW1292&gt;0),1,IF(AND($Z1292=1,BY1292&gt;0),1,IF(AND($Z1292=1,CA1292&gt;0),1,0))))</f>
        <v>0</v>
      </c>
      <c r="CE1292" s="11"/>
      <c r="CF1292" s="11"/>
      <c r="CG1292" s="11"/>
      <c r="CH1292" s="11"/>
      <c r="CI1292" s="11"/>
      <c r="CJ1292" s="11"/>
      <c r="CK1292" s="11"/>
      <c r="CL1292" s="11"/>
      <c r="CM1292" s="11"/>
    </row>
    <row r="1293" spans="1:91" ht="14.25" customHeight="1">
      <c r="A1293" s="950" t="str">
        <f>A1292</f>
        <v/>
      </c>
      <c r="B1293" s="57"/>
      <c r="C1293" s="2051"/>
      <c r="D1293" s="2053"/>
      <c r="E1293" s="2051"/>
      <c r="F1293" s="2772"/>
      <c r="G1293" s="1121">
        <f>Import!Q1990</f>
        <v>0</v>
      </c>
      <c r="H1293" s="2774"/>
      <c r="I1293" s="450"/>
      <c r="J1293" s="2775"/>
      <c r="K1293" s="450"/>
      <c r="L1293" s="2775"/>
      <c r="M1293" s="450"/>
      <c r="N1293" s="2775"/>
      <c r="O1293" s="450"/>
      <c r="P1293" s="2775"/>
      <c r="Q1293" s="11"/>
      <c r="R1293" s="11"/>
      <c r="S1293" s="397"/>
      <c r="T1293" s="419"/>
      <c r="U1293" s="444">
        <f>Import!N1991</f>
        <v>0</v>
      </c>
      <c r="V1293" s="11"/>
      <c r="W1293" s="306"/>
      <c r="X1293" s="306"/>
      <c r="Y1293" s="306"/>
      <c r="Z1293" s="11"/>
      <c r="AE1293" s="204"/>
      <c r="AF1293" s="204"/>
      <c r="AG1293" s="204"/>
      <c r="AH1293" s="204"/>
      <c r="AI1293" s="922"/>
      <c r="AJ1293" s="205"/>
      <c r="AK1293" s="973"/>
      <c r="AL1293" s="973">
        <f>AL1292</f>
        <v>0</v>
      </c>
      <c r="AP1293" s="204"/>
      <c r="AQ1293" s="204"/>
      <c r="AR1293" s="204"/>
      <c r="AS1293" s="204"/>
      <c r="AT1293" s="204"/>
      <c r="AU1293" s="205"/>
      <c r="AV1293" s="973"/>
      <c r="AW1293" s="973">
        <f>AW1292</f>
        <v>0</v>
      </c>
      <c r="BA1293" s="204"/>
      <c r="BB1293" s="204"/>
      <c r="BC1293" s="204"/>
      <c r="BD1293" s="204"/>
      <c r="BE1293" s="204"/>
      <c r="BF1293" s="205"/>
      <c r="BG1293" s="973"/>
      <c r="BH1293" s="973">
        <f>BH1292</f>
        <v>0</v>
      </c>
      <c r="BL1293" s="204"/>
      <c r="BM1293" s="204"/>
      <c r="BN1293" s="204"/>
      <c r="BO1293" s="204"/>
      <c r="BP1293" s="204"/>
      <c r="BQ1293" s="205"/>
      <c r="BR1293" s="973"/>
      <c r="BS1293" s="973">
        <f>BS1292</f>
        <v>0</v>
      </c>
      <c r="BW1293" s="204"/>
      <c r="BX1293" s="204"/>
      <c r="BY1293" s="204"/>
      <c r="BZ1293" s="204"/>
      <c r="CA1293" s="204"/>
      <c r="CB1293" s="205"/>
      <c r="CC1293" s="973"/>
      <c r="CD1293" s="973">
        <f>CD1292</f>
        <v>0</v>
      </c>
      <c r="CE1293" s="11"/>
      <c r="CF1293" s="11"/>
      <c r="CG1293" s="11"/>
      <c r="CH1293" s="11"/>
      <c r="CI1293" s="11"/>
      <c r="CJ1293" s="11"/>
      <c r="CK1293" s="11"/>
      <c r="CL1293" s="11"/>
      <c r="CM1293" s="11"/>
    </row>
    <row r="1294" spans="1:91" ht="24.75" customHeight="1">
      <c r="A1294" s="949" t="str">
        <f>IF(E1294&gt;0,"Wypełnione","")</f>
        <v/>
      </c>
      <c r="B1294" s="57"/>
      <c r="C1294" s="2050">
        <f>'Og s3a'!C2003</f>
        <v>0</v>
      </c>
      <c r="D1294" s="2052">
        <f>'Og s3a'!E2003</f>
        <v>0</v>
      </c>
      <c r="E1294" s="2050">
        <f>'Og s3a'!F2003</f>
        <v>0</v>
      </c>
      <c r="F1294" s="2771"/>
      <c r="G1294" s="448">
        <f>T1294</f>
        <v>0</v>
      </c>
      <c r="H1294" s="2773">
        <f>U1294</f>
        <v>0</v>
      </c>
      <c r="I1294" s="451"/>
      <c r="J1294" s="2775"/>
      <c r="K1294" s="451"/>
      <c r="L1294" s="2775"/>
      <c r="M1294" s="451"/>
      <c r="N1294" s="2775"/>
      <c r="O1294" s="451"/>
      <c r="P1294" s="2775"/>
      <c r="Q1294" s="11"/>
      <c r="R1294" s="11"/>
      <c r="S1294" s="396">
        <f>'Og s3a'!G2003</f>
        <v>0</v>
      </c>
      <c r="T1294" s="398">
        <f>'Og s3a'!D2003</f>
        <v>0</v>
      </c>
      <c r="U1294" s="444">
        <f>Import!N1992</f>
        <v>0</v>
      </c>
      <c r="V1294" s="11"/>
      <c r="W1294" s="306"/>
      <c r="X1294" s="306"/>
      <c r="Y1294" s="306"/>
      <c r="Z1294" s="970">
        <f>IF(F1294=AF$7,1,0)</f>
        <v>0</v>
      </c>
      <c r="AA1294" s="970">
        <f>Z1294*D1294</f>
        <v>0</v>
      </c>
      <c r="AB1294" s="978">
        <f>IF($Z1294=0,0,IF(AF1294+AH1294+AJ1294&gt;0,$AA1294,0))</f>
        <v>0</v>
      </c>
      <c r="AC1294" s="980">
        <f>IF($Z1294=0,0,IF(AND(AB1294=0,G1295&gt;0),$AA1294,0))</f>
        <v>0</v>
      </c>
      <c r="AD1294" s="969">
        <f>AA1294-AB1294-AC1294</f>
        <v>0</v>
      </c>
      <c r="AE1294" s="204">
        <f t="shared" si="355"/>
        <v>0</v>
      </c>
      <c r="AF1294" s="204">
        <f t="shared" si="355"/>
        <v>0</v>
      </c>
      <c r="AG1294" s="204">
        <f t="shared" si="355"/>
        <v>0</v>
      </c>
      <c r="AH1294" s="204">
        <f t="shared" si="355"/>
        <v>0</v>
      </c>
      <c r="AI1294" s="922">
        <f t="shared" si="355"/>
        <v>0</v>
      </c>
      <c r="AJ1294" s="205">
        <f t="shared" si="355"/>
        <v>0</v>
      </c>
      <c r="AK1294" s="973">
        <f>IF($Z1294=1,0,IF(AND($Z1294=0,AF1294&gt;0),1,IF(AND($Z1294=0,AH1294&gt;0),1,IF(AND($Z1294=0,AJ1294&gt;0),1,0))))</f>
        <v>0</v>
      </c>
      <c r="AL1294" s="973">
        <f>IF($Z1294=0,0,IF(AND($Z1294=1,AE1294&gt;0),1,IF(AND($Z1294=1,AG1294&gt;0),1,IF(AND($Z1294=1,AI1294&gt;0),1,0))))</f>
        <v>0</v>
      </c>
      <c r="AM1294" s="978">
        <f>IF($Z1294=0,0,IF(AQ1294+AS1294+AU1294&gt;0,$AA1294,0))</f>
        <v>0</v>
      </c>
      <c r="AN1294" s="980">
        <f>IF($Z1294=0,0,IF(AND(AM1294=0,I1295&gt;0),$AA1294,0))</f>
        <v>0</v>
      </c>
      <c r="AO1294" s="969">
        <f>$AA1294-AM1294-AN1294</f>
        <v>0</v>
      </c>
      <c r="AP1294" s="204">
        <f t="shared" si="356"/>
        <v>0</v>
      </c>
      <c r="AQ1294" s="204">
        <f t="shared" si="356"/>
        <v>0</v>
      </c>
      <c r="AR1294" s="204">
        <f t="shared" si="356"/>
        <v>0</v>
      </c>
      <c r="AS1294" s="204">
        <f t="shared" si="356"/>
        <v>0</v>
      </c>
      <c r="AT1294" s="204">
        <f t="shared" si="356"/>
        <v>0</v>
      </c>
      <c r="AU1294" s="205">
        <f t="shared" si="356"/>
        <v>0</v>
      </c>
      <c r="AV1294" s="973">
        <f>IF($Z1294=1,0,IF(AND($Z1294=0,AQ1294&gt;0),1,IF(AND($Z1294=0,AS1294&gt;0),1,IF(AND($Z1294=0,AU1294&gt;0),1,0))))</f>
        <v>0</v>
      </c>
      <c r="AW1294" s="973">
        <f>IF($Z1294=0,0,IF(AND($Z1294=1,AP1294&gt;0),1,IF(AND($Z1294=1,AR1294&gt;0),1,IF(AND($Z1294=1,AT1294&gt;0),1,0))))</f>
        <v>0</v>
      </c>
      <c r="AX1294" s="978">
        <f>IF($Z1294=0,0,IF(BB1294+BD1294+BF1294&gt;0,$AA1294,0))</f>
        <v>0</v>
      </c>
      <c r="AY1294" s="980">
        <f>IF($Z1294=0,0,IF(AND(AX1294=0,K1295&gt;0),$AA1294,0))</f>
        <v>0</v>
      </c>
      <c r="AZ1294" s="969">
        <f>$AA1294-AX1294-AY1294</f>
        <v>0</v>
      </c>
      <c r="BA1294" s="204">
        <f t="shared" si="357"/>
        <v>0</v>
      </c>
      <c r="BB1294" s="204">
        <f t="shared" si="357"/>
        <v>0</v>
      </c>
      <c r="BC1294" s="204">
        <f t="shared" si="357"/>
        <v>0</v>
      </c>
      <c r="BD1294" s="204">
        <f t="shared" si="357"/>
        <v>0</v>
      </c>
      <c r="BE1294" s="204">
        <f t="shared" si="357"/>
        <v>0</v>
      </c>
      <c r="BF1294" s="205">
        <f t="shared" si="357"/>
        <v>0</v>
      </c>
      <c r="BG1294" s="973">
        <f>IF($Z1294=1,0,IF(AND($Z1294=0,BB1294&gt;0),1,IF(AND($Z1294=0,BD1294&gt;0),1,IF(AND($Z1294=0,BF1294&gt;0),1,0))))</f>
        <v>0</v>
      </c>
      <c r="BH1294" s="973">
        <f>IF($Z1294=0,0,IF(AND($Z1294=1,BA1294&gt;0),1,IF(AND($Z1294=1,BC1294&gt;0),1,IF(AND($Z1294=1,BE1294&gt;0),1,0))))</f>
        <v>0</v>
      </c>
      <c r="BI1294" s="978">
        <f>IF($Z1294=0,0,IF(BM1294+BO1294+BQ1294&gt;0,$AA1294,0))</f>
        <v>0</v>
      </c>
      <c r="BJ1294" s="980">
        <f>IF($Z1294=0,0,IF(AND(BI1294=0,M1295&gt;0),$AA1294,0))</f>
        <v>0</v>
      </c>
      <c r="BK1294" s="969">
        <f>$AA1294-BI1294-BJ1294</f>
        <v>0</v>
      </c>
      <c r="BL1294" s="204">
        <f t="shared" si="358"/>
        <v>0</v>
      </c>
      <c r="BM1294" s="204">
        <f t="shared" si="358"/>
        <v>0</v>
      </c>
      <c r="BN1294" s="204">
        <f t="shared" si="358"/>
        <v>0</v>
      </c>
      <c r="BO1294" s="204">
        <f t="shared" si="358"/>
        <v>0</v>
      </c>
      <c r="BP1294" s="204">
        <f t="shared" si="358"/>
        <v>0</v>
      </c>
      <c r="BQ1294" s="205">
        <f t="shared" si="358"/>
        <v>0</v>
      </c>
      <c r="BR1294" s="973">
        <f>IF($Z1294=1,0,IF(AND($Z1294=0,BM1294&gt;0),1,IF(AND($Z1294=0,BO1294&gt;0),1,IF(AND($Z1294=0,BQ1294&gt;0),1,0))))</f>
        <v>0</v>
      </c>
      <c r="BS1294" s="973">
        <f>IF($Z1294=0,0,IF(AND($Z1294=1,BL1294&gt;0),1,IF(AND($Z1294=1,BN1294&gt;0),1,IF(AND($Z1294=1,BP1294&gt;0),1,0))))</f>
        <v>0</v>
      </c>
      <c r="BT1294" s="978">
        <f>IF($Z1294=0,0,IF(BX1294+BZ1294+CB1294&gt;0,$AA1294,0))</f>
        <v>0</v>
      </c>
      <c r="BU1294" s="980">
        <f>IF($Z1294=0,0,IF(AND(BT1294=0,O1295&gt;0),$AA1294,0))</f>
        <v>0</v>
      </c>
      <c r="BV1294" s="969">
        <f>$AA1294-BT1294-BU1294</f>
        <v>0</v>
      </c>
      <c r="BW1294" s="204">
        <f t="shared" si="359"/>
        <v>0</v>
      </c>
      <c r="BX1294" s="204">
        <f t="shared" si="359"/>
        <v>0</v>
      </c>
      <c r="BY1294" s="204">
        <f t="shared" si="359"/>
        <v>0</v>
      </c>
      <c r="BZ1294" s="204">
        <f t="shared" si="359"/>
        <v>0</v>
      </c>
      <c r="CA1294" s="204">
        <f t="shared" si="359"/>
        <v>0</v>
      </c>
      <c r="CB1294" s="205">
        <f t="shared" si="359"/>
        <v>0</v>
      </c>
      <c r="CC1294" s="973">
        <f>IF($Z1294=1,0,IF(AND($Z1294=0,BX1294&gt;0),1,IF(AND($Z1294=0,BZ1294&gt;0),1,IF(AND($Z1294=0,CB1294&gt;0),1,0))))</f>
        <v>0</v>
      </c>
      <c r="CD1294" s="973">
        <f>IF($Z1294=0,0,IF(AND($Z1294=1,BW1294&gt;0),1,IF(AND($Z1294=1,BY1294&gt;0),1,IF(AND($Z1294=1,CA1294&gt;0),1,0))))</f>
        <v>0</v>
      </c>
      <c r="CE1294" s="11"/>
      <c r="CF1294" s="11"/>
      <c r="CG1294" s="11"/>
      <c r="CH1294" s="11"/>
      <c r="CI1294" s="11"/>
      <c r="CJ1294" s="11"/>
      <c r="CK1294" s="11"/>
      <c r="CL1294" s="11"/>
      <c r="CM1294" s="11"/>
    </row>
    <row r="1295" spans="1:91" ht="14.25" customHeight="1">
      <c r="A1295" s="950" t="str">
        <f>A1294</f>
        <v/>
      </c>
      <c r="B1295" s="57"/>
      <c r="C1295" s="2051"/>
      <c r="D1295" s="2053"/>
      <c r="E1295" s="2051"/>
      <c r="F1295" s="2772"/>
      <c r="G1295" s="1121">
        <f>Import!Q1992</f>
        <v>0</v>
      </c>
      <c r="H1295" s="2774"/>
      <c r="I1295" s="450"/>
      <c r="J1295" s="2775"/>
      <c r="K1295" s="450"/>
      <c r="L1295" s="2775"/>
      <c r="M1295" s="450"/>
      <c r="N1295" s="2775"/>
      <c r="O1295" s="450"/>
      <c r="P1295" s="2775"/>
      <c r="Q1295" s="11"/>
      <c r="R1295" s="11"/>
      <c r="S1295" s="397"/>
      <c r="T1295" s="419"/>
      <c r="U1295" s="444">
        <f>Import!N1993</f>
        <v>0</v>
      </c>
      <c r="V1295" s="11"/>
      <c r="W1295" s="306"/>
      <c r="X1295" s="306"/>
      <c r="Y1295" s="306"/>
      <c r="Z1295" s="11"/>
      <c r="AE1295" s="204"/>
      <c r="AF1295" s="204"/>
      <c r="AG1295" s="204"/>
      <c r="AH1295" s="204"/>
      <c r="AI1295" s="922"/>
      <c r="AJ1295" s="205"/>
      <c r="AK1295" s="973"/>
      <c r="AL1295" s="973">
        <f>AL1294</f>
        <v>0</v>
      </c>
      <c r="AP1295" s="204"/>
      <c r="AQ1295" s="204"/>
      <c r="AR1295" s="204"/>
      <c r="AS1295" s="204"/>
      <c r="AT1295" s="204"/>
      <c r="AU1295" s="205"/>
      <c r="AV1295" s="973"/>
      <c r="AW1295" s="973">
        <f>AW1294</f>
        <v>0</v>
      </c>
      <c r="BA1295" s="204"/>
      <c r="BB1295" s="204"/>
      <c r="BC1295" s="204"/>
      <c r="BD1295" s="204"/>
      <c r="BE1295" s="204"/>
      <c r="BF1295" s="205"/>
      <c r="BG1295" s="973"/>
      <c r="BH1295" s="973">
        <f>BH1294</f>
        <v>0</v>
      </c>
      <c r="BL1295" s="204"/>
      <c r="BM1295" s="204"/>
      <c r="BN1295" s="204"/>
      <c r="BO1295" s="204"/>
      <c r="BP1295" s="204"/>
      <c r="BQ1295" s="205"/>
      <c r="BR1295" s="973"/>
      <c r="BS1295" s="973">
        <f>BS1294</f>
        <v>0</v>
      </c>
      <c r="BW1295" s="204"/>
      <c r="BX1295" s="204"/>
      <c r="BY1295" s="204"/>
      <c r="BZ1295" s="204"/>
      <c r="CA1295" s="204"/>
      <c r="CB1295" s="205"/>
      <c r="CC1295" s="973"/>
      <c r="CD1295" s="973">
        <f>CD1294</f>
        <v>0</v>
      </c>
      <c r="CE1295" s="11"/>
      <c r="CF1295" s="11"/>
      <c r="CG1295" s="11"/>
      <c r="CH1295" s="11"/>
      <c r="CI1295" s="11"/>
      <c r="CJ1295" s="11"/>
      <c r="CK1295" s="11"/>
      <c r="CL1295" s="11"/>
      <c r="CM1295" s="11"/>
    </row>
    <row r="1296" spans="1:91" ht="24.75" customHeight="1">
      <c r="A1296" s="949" t="str">
        <f>IF(E1296&gt;0,"Wypełnione","")</f>
        <v/>
      </c>
      <c r="B1296" s="57"/>
      <c r="C1296" s="2050">
        <f>'Og s3a'!C2005</f>
        <v>0</v>
      </c>
      <c r="D1296" s="2052">
        <f>'Og s3a'!E2005</f>
        <v>0</v>
      </c>
      <c r="E1296" s="2050">
        <f>'Og s3a'!F2005</f>
        <v>0</v>
      </c>
      <c r="F1296" s="2771"/>
      <c r="G1296" s="448">
        <f>T1296</f>
        <v>0</v>
      </c>
      <c r="H1296" s="2773">
        <f>U1296</f>
        <v>0</v>
      </c>
      <c r="I1296" s="451"/>
      <c r="J1296" s="2775"/>
      <c r="K1296" s="451"/>
      <c r="L1296" s="2775"/>
      <c r="M1296" s="451"/>
      <c r="N1296" s="2775"/>
      <c r="O1296" s="451"/>
      <c r="P1296" s="2775"/>
      <c r="Q1296" s="11"/>
      <c r="R1296" s="11"/>
      <c r="S1296" s="396">
        <f>'Og s3a'!G2005</f>
        <v>0</v>
      </c>
      <c r="T1296" s="398">
        <f>'Og s3a'!D2005</f>
        <v>0</v>
      </c>
      <c r="U1296" s="444">
        <f>Import!N1994</f>
        <v>0</v>
      </c>
      <c r="V1296" s="11"/>
      <c r="W1296" s="306"/>
      <c r="X1296" s="306"/>
      <c r="Y1296" s="306"/>
      <c r="Z1296" s="970">
        <f>IF(F1296=AF$7,1,0)</f>
        <v>0</v>
      </c>
      <c r="AA1296" s="970">
        <f>Z1296*D1296</f>
        <v>0</v>
      </c>
      <c r="AB1296" s="978">
        <f>IF($Z1296=0,0,IF(AF1296+AH1296+AJ1296&gt;0,$AA1296,0))</f>
        <v>0</v>
      </c>
      <c r="AC1296" s="980">
        <f>IF($Z1296=0,0,IF(AND(AB1296=0,G1297&gt;0),$AA1296,0))</f>
        <v>0</v>
      </c>
      <c r="AD1296" s="969">
        <f>AA1296-AB1296-AC1296</f>
        <v>0</v>
      </c>
      <c r="AE1296" s="204">
        <f t="shared" si="355"/>
        <v>0</v>
      </c>
      <c r="AF1296" s="204">
        <f t="shared" si="355"/>
        <v>0</v>
      </c>
      <c r="AG1296" s="204">
        <f t="shared" si="355"/>
        <v>0</v>
      </c>
      <c r="AH1296" s="204">
        <f t="shared" si="355"/>
        <v>0</v>
      </c>
      <c r="AI1296" s="922">
        <f t="shared" si="355"/>
        <v>0</v>
      </c>
      <c r="AJ1296" s="205">
        <f t="shared" si="355"/>
        <v>0</v>
      </c>
      <c r="AK1296" s="973">
        <f>IF($Z1296=1,0,IF(AND($Z1296=0,AF1296&gt;0),1,IF(AND($Z1296=0,AH1296&gt;0),1,IF(AND($Z1296=0,AJ1296&gt;0),1,0))))</f>
        <v>0</v>
      </c>
      <c r="AL1296" s="973">
        <f>IF($Z1296=0,0,IF(AND($Z1296=1,AE1296&gt;0),1,IF(AND($Z1296=1,AG1296&gt;0),1,IF(AND($Z1296=1,AI1296&gt;0),1,0))))</f>
        <v>0</v>
      </c>
      <c r="AM1296" s="978">
        <f>IF($Z1296=0,0,IF(AQ1296+AS1296+AU1296&gt;0,$AA1296,0))</f>
        <v>0</v>
      </c>
      <c r="AN1296" s="980">
        <f>IF($Z1296=0,0,IF(AND(AM1296=0,I1297&gt;0),$AA1296,0))</f>
        <v>0</v>
      </c>
      <c r="AO1296" s="969">
        <f>$AA1296-AM1296-AN1296</f>
        <v>0</v>
      </c>
      <c r="AP1296" s="204">
        <f t="shared" si="356"/>
        <v>0</v>
      </c>
      <c r="AQ1296" s="204">
        <f t="shared" si="356"/>
        <v>0</v>
      </c>
      <c r="AR1296" s="204">
        <f t="shared" si="356"/>
        <v>0</v>
      </c>
      <c r="AS1296" s="204">
        <f t="shared" si="356"/>
        <v>0</v>
      </c>
      <c r="AT1296" s="204">
        <f t="shared" si="356"/>
        <v>0</v>
      </c>
      <c r="AU1296" s="205">
        <f t="shared" si="356"/>
        <v>0</v>
      </c>
      <c r="AV1296" s="973">
        <f>IF($Z1296=1,0,IF(AND($Z1296=0,AQ1296&gt;0),1,IF(AND($Z1296=0,AS1296&gt;0),1,IF(AND($Z1296=0,AU1296&gt;0),1,0))))</f>
        <v>0</v>
      </c>
      <c r="AW1296" s="973">
        <f>IF($Z1296=0,0,IF(AND($Z1296=1,AP1296&gt;0),1,IF(AND($Z1296=1,AR1296&gt;0),1,IF(AND($Z1296=1,AT1296&gt;0),1,0))))</f>
        <v>0</v>
      </c>
      <c r="AX1296" s="978">
        <f>IF($Z1296=0,0,IF(BB1296+BD1296+BF1296&gt;0,$AA1296,0))</f>
        <v>0</v>
      </c>
      <c r="AY1296" s="980">
        <f>IF($Z1296=0,0,IF(AND(AX1296=0,K1297&gt;0),$AA1296,0))</f>
        <v>0</v>
      </c>
      <c r="AZ1296" s="969">
        <f>$AA1296-AX1296-AY1296</f>
        <v>0</v>
      </c>
      <c r="BA1296" s="204">
        <f t="shared" si="357"/>
        <v>0</v>
      </c>
      <c r="BB1296" s="204">
        <f t="shared" si="357"/>
        <v>0</v>
      </c>
      <c r="BC1296" s="204">
        <f t="shared" si="357"/>
        <v>0</v>
      </c>
      <c r="BD1296" s="204">
        <f t="shared" si="357"/>
        <v>0</v>
      </c>
      <c r="BE1296" s="204">
        <f t="shared" si="357"/>
        <v>0</v>
      </c>
      <c r="BF1296" s="205">
        <f t="shared" si="357"/>
        <v>0</v>
      </c>
      <c r="BG1296" s="973">
        <f>IF($Z1296=1,0,IF(AND($Z1296=0,BB1296&gt;0),1,IF(AND($Z1296=0,BD1296&gt;0),1,IF(AND($Z1296=0,BF1296&gt;0),1,0))))</f>
        <v>0</v>
      </c>
      <c r="BH1296" s="973">
        <f>IF($Z1296=0,0,IF(AND($Z1296=1,BA1296&gt;0),1,IF(AND($Z1296=1,BC1296&gt;0),1,IF(AND($Z1296=1,BE1296&gt;0),1,0))))</f>
        <v>0</v>
      </c>
      <c r="BI1296" s="978">
        <f>IF($Z1296=0,0,IF(BM1296+BO1296+BQ1296&gt;0,$AA1296,0))</f>
        <v>0</v>
      </c>
      <c r="BJ1296" s="980">
        <f>IF($Z1296=0,0,IF(AND(BI1296=0,M1297&gt;0),$AA1296,0))</f>
        <v>0</v>
      </c>
      <c r="BK1296" s="969">
        <f>$AA1296-BI1296-BJ1296</f>
        <v>0</v>
      </c>
      <c r="BL1296" s="204">
        <f t="shared" si="358"/>
        <v>0</v>
      </c>
      <c r="BM1296" s="204">
        <f t="shared" si="358"/>
        <v>0</v>
      </c>
      <c r="BN1296" s="204">
        <f t="shared" si="358"/>
        <v>0</v>
      </c>
      <c r="BO1296" s="204">
        <f t="shared" si="358"/>
        <v>0</v>
      </c>
      <c r="BP1296" s="204">
        <f t="shared" si="358"/>
        <v>0</v>
      </c>
      <c r="BQ1296" s="205">
        <f t="shared" si="358"/>
        <v>0</v>
      </c>
      <c r="BR1296" s="973">
        <f>IF($Z1296=1,0,IF(AND($Z1296=0,BM1296&gt;0),1,IF(AND($Z1296=0,BO1296&gt;0),1,IF(AND($Z1296=0,BQ1296&gt;0),1,0))))</f>
        <v>0</v>
      </c>
      <c r="BS1296" s="973">
        <f>IF($Z1296=0,0,IF(AND($Z1296=1,BL1296&gt;0),1,IF(AND($Z1296=1,BN1296&gt;0),1,IF(AND($Z1296=1,BP1296&gt;0),1,0))))</f>
        <v>0</v>
      </c>
      <c r="BT1296" s="978">
        <f>IF($Z1296=0,0,IF(BX1296+BZ1296+CB1296&gt;0,$AA1296,0))</f>
        <v>0</v>
      </c>
      <c r="BU1296" s="980">
        <f>IF($Z1296=0,0,IF(AND(BT1296=0,O1297&gt;0),$AA1296,0))</f>
        <v>0</v>
      </c>
      <c r="BV1296" s="969">
        <f>$AA1296-BT1296-BU1296</f>
        <v>0</v>
      </c>
      <c r="BW1296" s="204">
        <f t="shared" si="359"/>
        <v>0</v>
      </c>
      <c r="BX1296" s="204">
        <f t="shared" si="359"/>
        <v>0</v>
      </c>
      <c r="BY1296" s="204">
        <f t="shared" si="359"/>
        <v>0</v>
      </c>
      <c r="BZ1296" s="204">
        <f t="shared" si="359"/>
        <v>0</v>
      </c>
      <c r="CA1296" s="204">
        <f t="shared" si="359"/>
        <v>0</v>
      </c>
      <c r="CB1296" s="205">
        <f t="shared" si="359"/>
        <v>0</v>
      </c>
      <c r="CC1296" s="973">
        <f>IF($Z1296=1,0,IF(AND($Z1296=0,BX1296&gt;0),1,IF(AND($Z1296=0,BZ1296&gt;0),1,IF(AND($Z1296=0,CB1296&gt;0),1,0))))</f>
        <v>0</v>
      </c>
      <c r="CD1296" s="973">
        <f>IF($Z1296=0,0,IF(AND($Z1296=1,BW1296&gt;0),1,IF(AND($Z1296=1,BY1296&gt;0),1,IF(AND($Z1296=1,CA1296&gt;0),1,0))))</f>
        <v>0</v>
      </c>
      <c r="CE1296" s="11"/>
      <c r="CF1296" s="11"/>
      <c r="CG1296" s="11"/>
      <c r="CH1296" s="11"/>
      <c r="CI1296" s="11"/>
      <c r="CJ1296" s="11"/>
      <c r="CK1296" s="11"/>
      <c r="CL1296" s="11"/>
      <c r="CM1296" s="11"/>
    </row>
    <row r="1297" spans="1:91" ht="14.25" customHeight="1">
      <c r="A1297" s="950" t="str">
        <f>A1296</f>
        <v/>
      </c>
      <c r="B1297" s="57"/>
      <c r="C1297" s="2051"/>
      <c r="D1297" s="2053"/>
      <c r="E1297" s="2051"/>
      <c r="F1297" s="2772"/>
      <c r="G1297" s="1121">
        <f>Import!Q1994</f>
        <v>0</v>
      </c>
      <c r="H1297" s="2774"/>
      <c r="I1297" s="450"/>
      <c r="J1297" s="2775"/>
      <c r="K1297" s="450"/>
      <c r="L1297" s="2775"/>
      <c r="M1297" s="450"/>
      <c r="N1297" s="2775"/>
      <c r="O1297" s="450"/>
      <c r="P1297" s="2775"/>
      <c r="Q1297" s="11"/>
      <c r="R1297" s="11"/>
      <c r="S1297" s="397"/>
      <c r="T1297" s="419"/>
      <c r="U1297" s="444">
        <f>Import!N1995</f>
        <v>0</v>
      </c>
      <c r="V1297" s="11"/>
      <c r="W1297" s="306"/>
      <c r="X1297" s="306"/>
      <c r="Y1297" s="306"/>
      <c r="Z1297" s="11"/>
      <c r="AE1297" s="204"/>
      <c r="AF1297" s="204"/>
      <c r="AG1297" s="204"/>
      <c r="AH1297" s="204"/>
      <c r="AI1297" s="922"/>
      <c r="AJ1297" s="205"/>
      <c r="AK1297" s="973"/>
      <c r="AL1297" s="973">
        <f>AL1296</f>
        <v>0</v>
      </c>
      <c r="AP1297" s="204"/>
      <c r="AQ1297" s="204"/>
      <c r="AR1297" s="204"/>
      <c r="AS1297" s="204"/>
      <c r="AT1297" s="204"/>
      <c r="AU1297" s="205"/>
      <c r="AV1297" s="973"/>
      <c r="AW1297" s="973">
        <f>AW1296</f>
        <v>0</v>
      </c>
      <c r="BA1297" s="204"/>
      <c r="BB1297" s="204"/>
      <c r="BC1297" s="204"/>
      <c r="BD1297" s="204"/>
      <c r="BE1297" s="204"/>
      <c r="BF1297" s="205"/>
      <c r="BG1297" s="973"/>
      <c r="BH1297" s="973">
        <f>BH1296</f>
        <v>0</v>
      </c>
      <c r="BL1297" s="204"/>
      <c r="BM1297" s="204"/>
      <c r="BN1297" s="204"/>
      <c r="BO1297" s="204"/>
      <c r="BP1297" s="204"/>
      <c r="BQ1297" s="205"/>
      <c r="BR1297" s="973"/>
      <c r="BS1297" s="973">
        <f>BS1296</f>
        <v>0</v>
      </c>
      <c r="BW1297" s="204"/>
      <c r="BX1297" s="204"/>
      <c r="BY1297" s="204"/>
      <c r="BZ1297" s="204"/>
      <c r="CA1297" s="204"/>
      <c r="CB1297" s="205"/>
      <c r="CC1297" s="973"/>
      <c r="CD1297" s="973">
        <f>CD1296</f>
        <v>0</v>
      </c>
      <c r="CE1297" s="11"/>
      <c r="CF1297" s="11"/>
      <c r="CG1297" s="11"/>
      <c r="CH1297" s="11"/>
      <c r="CI1297" s="11"/>
      <c r="CJ1297" s="11"/>
      <c r="CK1297" s="11"/>
      <c r="CL1297" s="11"/>
      <c r="CM1297" s="11"/>
    </row>
    <row r="1298" spans="1:91" ht="24.75" customHeight="1">
      <c r="A1298" s="949" t="str">
        <f>IF(E1298&gt;0,"Wypełnione","")</f>
        <v/>
      </c>
      <c r="B1298" s="57"/>
      <c r="C1298" s="2050">
        <f>'Og s3a'!C2007</f>
        <v>0</v>
      </c>
      <c r="D1298" s="2052">
        <f>'Og s3a'!E2007</f>
        <v>0</v>
      </c>
      <c r="E1298" s="2050">
        <f>'Og s3a'!F2007</f>
        <v>0</v>
      </c>
      <c r="F1298" s="2771"/>
      <c r="G1298" s="448">
        <f>T1298</f>
        <v>0</v>
      </c>
      <c r="H1298" s="2773">
        <f>U1298</f>
        <v>0</v>
      </c>
      <c r="I1298" s="451"/>
      <c r="J1298" s="2775"/>
      <c r="K1298" s="451"/>
      <c r="L1298" s="2775"/>
      <c r="M1298" s="451"/>
      <c r="N1298" s="2775"/>
      <c r="O1298" s="451"/>
      <c r="P1298" s="2775"/>
      <c r="Q1298" s="11"/>
      <c r="R1298" s="11"/>
      <c r="S1298" s="396">
        <f>'Og s3a'!G2007</f>
        <v>0</v>
      </c>
      <c r="T1298" s="398">
        <f>'Og s3a'!D2007</f>
        <v>0</v>
      </c>
      <c r="U1298" s="444">
        <f>Import!N1996</f>
        <v>0</v>
      </c>
      <c r="V1298" s="11"/>
      <c r="W1298" s="306"/>
      <c r="X1298" s="306"/>
      <c r="Y1298" s="306"/>
      <c r="Z1298" s="970">
        <f>IF(F1298=AF$7,1,0)</f>
        <v>0</v>
      </c>
      <c r="AA1298" s="970">
        <f>Z1298*D1298</f>
        <v>0</v>
      </c>
      <c r="AB1298" s="978">
        <f>IF($Z1298=0,0,IF(AF1298+AH1298+AJ1298&gt;0,$AA1298,0))</f>
        <v>0</v>
      </c>
      <c r="AC1298" s="980">
        <f>IF($Z1298=0,0,IF(AND(AB1298=0,G1299&gt;0),$AA1298,0))</f>
        <v>0</v>
      </c>
      <c r="AD1298" s="969">
        <f>AA1298-AB1298-AC1298</f>
        <v>0</v>
      </c>
      <c r="AE1298" s="204">
        <f t="shared" si="355"/>
        <v>0</v>
      </c>
      <c r="AF1298" s="204">
        <f t="shared" si="355"/>
        <v>0</v>
      </c>
      <c r="AG1298" s="204">
        <f t="shared" si="355"/>
        <v>0</v>
      </c>
      <c r="AH1298" s="204">
        <f t="shared" si="355"/>
        <v>0</v>
      </c>
      <c r="AI1298" s="922">
        <f t="shared" si="355"/>
        <v>0</v>
      </c>
      <c r="AJ1298" s="205">
        <f t="shared" si="355"/>
        <v>0</v>
      </c>
      <c r="AK1298" s="973">
        <f>IF($Z1298=1,0,IF(AND($Z1298=0,AF1298&gt;0),1,IF(AND($Z1298=0,AH1298&gt;0),1,IF(AND($Z1298=0,AJ1298&gt;0),1,0))))</f>
        <v>0</v>
      </c>
      <c r="AL1298" s="973">
        <f>IF($Z1298=0,0,IF(AND($Z1298=1,AE1298&gt;0),1,IF(AND($Z1298=1,AG1298&gt;0),1,IF(AND($Z1298=1,AI1298&gt;0),1,0))))</f>
        <v>0</v>
      </c>
      <c r="AM1298" s="978">
        <f>IF($Z1298=0,0,IF(AQ1298+AS1298+AU1298&gt;0,$AA1298,0))</f>
        <v>0</v>
      </c>
      <c r="AN1298" s="980">
        <f>IF($Z1298=0,0,IF(AND(AM1298=0,I1299&gt;0),$AA1298,0))</f>
        <v>0</v>
      </c>
      <c r="AO1298" s="969">
        <f>$AA1298-AM1298-AN1298</f>
        <v>0</v>
      </c>
      <c r="AP1298" s="204">
        <f t="shared" si="356"/>
        <v>0</v>
      </c>
      <c r="AQ1298" s="204">
        <f t="shared" si="356"/>
        <v>0</v>
      </c>
      <c r="AR1298" s="204">
        <f t="shared" si="356"/>
        <v>0</v>
      </c>
      <c r="AS1298" s="204">
        <f t="shared" si="356"/>
        <v>0</v>
      </c>
      <c r="AT1298" s="204">
        <f t="shared" si="356"/>
        <v>0</v>
      </c>
      <c r="AU1298" s="205">
        <f t="shared" si="356"/>
        <v>0</v>
      </c>
      <c r="AV1298" s="973">
        <f>IF($Z1298=1,0,IF(AND($Z1298=0,AQ1298&gt;0),1,IF(AND($Z1298=0,AS1298&gt;0),1,IF(AND($Z1298=0,AU1298&gt;0),1,0))))</f>
        <v>0</v>
      </c>
      <c r="AW1298" s="973">
        <f>IF($Z1298=0,0,IF(AND($Z1298=1,AP1298&gt;0),1,IF(AND($Z1298=1,AR1298&gt;0),1,IF(AND($Z1298=1,AT1298&gt;0),1,0))))</f>
        <v>0</v>
      </c>
      <c r="AX1298" s="978">
        <f>IF($Z1298=0,0,IF(BB1298+BD1298+BF1298&gt;0,$AA1298,0))</f>
        <v>0</v>
      </c>
      <c r="AY1298" s="980">
        <f>IF($Z1298=0,0,IF(AND(AX1298=0,K1299&gt;0),$AA1298,0))</f>
        <v>0</v>
      </c>
      <c r="AZ1298" s="969">
        <f>$AA1298-AX1298-AY1298</f>
        <v>0</v>
      </c>
      <c r="BA1298" s="204">
        <f t="shared" si="357"/>
        <v>0</v>
      </c>
      <c r="BB1298" s="204">
        <f t="shared" si="357"/>
        <v>0</v>
      </c>
      <c r="BC1298" s="204">
        <f t="shared" si="357"/>
        <v>0</v>
      </c>
      <c r="BD1298" s="204">
        <f t="shared" si="357"/>
        <v>0</v>
      </c>
      <c r="BE1298" s="204">
        <f t="shared" si="357"/>
        <v>0</v>
      </c>
      <c r="BF1298" s="205">
        <f t="shared" si="357"/>
        <v>0</v>
      </c>
      <c r="BG1298" s="973">
        <f>IF($Z1298=1,0,IF(AND($Z1298=0,BB1298&gt;0),1,IF(AND($Z1298=0,BD1298&gt;0),1,IF(AND($Z1298=0,BF1298&gt;0),1,0))))</f>
        <v>0</v>
      </c>
      <c r="BH1298" s="973">
        <f>IF($Z1298=0,0,IF(AND($Z1298=1,BA1298&gt;0),1,IF(AND($Z1298=1,BC1298&gt;0),1,IF(AND($Z1298=1,BE1298&gt;0),1,0))))</f>
        <v>0</v>
      </c>
      <c r="BI1298" s="978">
        <f>IF($Z1298=0,0,IF(BM1298+BO1298+BQ1298&gt;0,$AA1298,0))</f>
        <v>0</v>
      </c>
      <c r="BJ1298" s="980">
        <f>IF($Z1298=0,0,IF(AND(BI1298=0,M1299&gt;0),$AA1298,0))</f>
        <v>0</v>
      </c>
      <c r="BK1298" s="969">
        <f>$AA1298-BI1298-BJ1298</f>
        <v>0</v>
      </c>
      <c r="BL1298" s="204">
        <f t="shared" si="358"/>
        <v>0</v>
      </c>
      <c r="BM1298" s="204">
        <f t="shared" si="358"/>
        <v>0</v>
      </c>
      <c r="BN1298" s="204">
        <f t="shared" si="358"/>
        <v>0</v>
      </c>
      <c r="BO1298" s="204">
        <f t="shared" si="358"/>
        <v>0</v>
      </c>
      <c r="BP1298" s="204">
        <f t="shared" si="358"/>
        <v>0</v>
      </c>
      <c r="BQ1298" s="205">
        <f t="shared" si="358"/>
        <v>0</v>
      </c>
      <c r="BR1298" s="973">
        <f>IF($Z1298=1,0,IF(AND($Z1298=0,BM1298&gt;0),1,IF(AND($Z1298=0,BO1298&gt;0),1,IF(AND($Z1298=0,BQ1298&gt;0),1,0))))</f>
        <v>0</v>
      </c>
      <c r="BS1298" s="973">
        <f>IF($Z1298=0,0,IF(AND($Z1298=1,BL1298&gt;0),1,IF(AND($Z1298=1,BN1298&gt;0),1,IF(AND($Z1298=1,BP1298&gt;0),1,0))))</f>
        <v>0</v>
      </c>
      <c r="BT1298" s="978">
        <f>IF($Z1298=0,0,IF(BX1298+BZ1298+CB1298&gt;0,$AA1298,0))</f>
        <v>0</v>
      </c>
      <c r="BU1298" s="980">
        <f>IF($Z1298=0,0,IF(AND(BT1298=0,O1299&gt;0),$AA1298,0))</f>
        <v>0</v>
      </c>
      <c r="BV1298" s="969">
        <f>$AA1298-BT1298-BU1298</f>
        <v>0</v>
      </c>
      <c r="BW1298" s="204">
        <f t="shared" si="359"/>
        <v>0</v>
      </c>
      <c r="BX1298" s="204">
        <f t="shared" si="359"/>
        <v>0</v>
      </c>
      <c r="BY1298" s="204">
        <f t="shared" si="359"/>
        <v>0</v>
      </c>
      <c r="BZ1298" s="204">
        <f t="shared" si="359"/>
        <v>0</v>
      </c>
      <c r="CA1298" s="204">
        <f t="shared" si="359"/>
        <v>0</v>
      </c>
      <c r="CB1298" s="205">
        <f t="shared" si="359"/>
        <v>0</v>
      </c>
      <c r="CC1298" s="973">
        <f>IF($Z1298=1,0,IF(AND($Z1298=0,BX1298&gt;0),1,IF(AND($Z1298=0,BZ1298&gt;0),1,IF(AND($Z1298=0,CB1298&gt;0),1,0))))</f>
        <v>0</v>
      </c>
      <c r="CD1298" s="973">
        <f>IF($Z1298=0,0,IF(AND($Z1298=1,BW1298&gt;0),1,IF(AND($Z1298=1,BY1298&gt;0),1,IF(AND($Z1298=1,CA1298&gt;0),1,0))))</f>
        <v>0</v>
      </c>
      <c r="CE1298" s="11"/>
      <c r="CF1298" s="11"/>
      <c r="CG1298" s="11"/>
      <c r="CH1298" s="11"/>
      <c r="CI1298" s="11"/>
      <c r="CJ1298" s="11"/>
      <c r="CK1298" s="11"/>
      <c r="CL1298" s="11"/>
      <c r="CM1298" s="11"/>
    </row>
    <row r="1299" spans="1:91" ht="14.25" customHeight="1">
      <c r="A1299" s="950" t="str">
        <f>A1298</f>
        <v/>
      </c>
      <c r="B1299" s="57"/>
      <c r="C1299" s="2051"/>
      <c r="D1299" s="2053"/>
      <c r="E1299" s="2051"/>
      <c r="F1299" s="2772"/>
      <c r="G1299" s="1121">
        <f>Import!Q1996</f>
        <v>0</v>
      </c>
      <c r="H1299" s="2774"/>
      <c r="I1299" s="450"/>
      <c r="J1299" s="2775"/>
      <c r="K1299" s="450"/>
      <c r="L1299" s="2775"/>
      <c r="M1299" s="450"/>
      <c r="N1299" s="2775"/>
      <c r="O1299" s="450"/>
      <c r="P1299" s="2775"/>
      <c r="Q1299" s="11"/>
      <c r="R1299" s="11"/>
      <c r="S1299" s="397"/>
      <c r="T1299" s="419"/>
      <c r="U1299" s="444">
        <f>Import!N1997</f>
        <v>0</v>
      </c>
      <c r="V1299" s="11"/>
      <c r="W1299" s="306"/>
      <c r="X1299" s="306"/>
      <c r="Y1299" s="306"/>
      <c r="Z1299" s="11"/>
      <c r="AE1299" s="204"/>
      <c r="AF1299" s="204"/>
      <c r="AG1299" s="204"/>
      <c r="AH1299" s="204"/>
      <c r="AI1299" s="922"/>
      <c r="AJ1299" s="205"/>
      <c r="AK1299" s="973"/>
      <c r="AL1299" s="973">
        <f>AL1298</f>
        <v>0</v>
      </c>
      <c r="AP1299" s="204"/>
      <c r="AQ1299" s="204"/>
      <c r="AR1299" s="204"/>
      <c r="AS1299" s="204"/>
      <c r="AT1299" s="204"/>
      <c r="AU1299" s="205"/>
      <c r="AV1299" s="973"/>
      <c r="AW1299" s="973">
        <f>AW1298</f>
        <v>0</v>
      </c>
      <c r="BA1299" s="204"/>
      <c r="BB1299" s="204"/>
      <c r="BC1299" s="204"/>
      <c r="BD1299" s="204"/>
      <c r="BE1299" s="204"/>
      <c r="BF1299" s="205"/>
      <c r="BG1299" s="973"/>
      <c r="BH1299" s="973">
        <f>BH1298</f>
        <v>0</v>
      </c>
      <c r="BL1299" s="204"/>
      <c r="BM1299" s="204"/>
      <c r="BN1299" s="204"/>
      <c r="BO1299" s="204"/>
      <c r="BP1299" s="204"/>
      <c r="BQ1299" s="205"/>
      <c r="BR1299" s="973"/>
      <c r="BS1299" s="973">
        <f>BS1298</f>
        <v>0</v>
      </c>
      <c r="BW1299" s="204"/>
      <c r="BX1299" s="204"/>
      <c r="BY1299" s="204"/>
      <c r="BZ1299" s="204"/>
      <c r="CA1299" s="204"/>
      <c r="CB1299" s="205"/>
      <c r="CC1299" s="973"/>
      <c r="CD1299" s="973">
        <f>CD1298</f>
        <v>0</v>
      </c>
      <c r="CE1299" s="11"/>
      <c r="CF1299" s="11"/>
      <c r="CG1299" s="11"/>
      <c r="CH1299" s="11"/>
      <c r="CI1299" s="11"/>
      <c r="CJ1299" s="11"/>
      <c r="CK1299" s="11"/>
      <c r="CL1299" s="11"/>
      <c r="CM1299" s="11"/>
    </row>
    <row r="1300" spans="1:91" ht="24.75" customHeight="1">
      <c r="A1300" s="949" t="str">
        <f>IF(E1300&gt;0,"Wypełnione","")</f>
        <v/>
      </c>
      <c r="B1300" s="57"/>
      <c r="C1300" s="2050">
        <f>'Og s3a'!C2009</f>
        <v>0</v>
      </c>
      <c r="D1300" s="2052">
        <f>'Og s3a'!E2009</f>
        <v>0</v>
      </c>
      <c r="E1300" s="2050">
        <f>'Og s3a'!F2009</f>
        <v>0</v>
      </c>
      <c r="F1300" s="2771"/>
      <c r="G1300" s="448">
        <f>T1300</f>
        <v>0</v>
      </c>
      <c r="H1300" s="2773">
        <f>U1300</f>
        <v>0</v>
      </c>
      <c r="I1300" s="451"/>
      <c r="J1300" s="2775"/>
      <c r="K1300" s="451"/>
      <c r="L1300" s="2775"/>
      <c r="M1300" s="451"/>
      <c r="N1300" s="2775"/>
      <c r="O1300" s="451"/>
      <c r="P1300" s="2775"/>
      <c r="Q1300" s="11"/>
      <c r="R1300" s="11"/>
      <c r="S1300" s="396">
        <f>'Og s3a'!G2009</f>
        <v>0</v>
      </c>
      <c r="T1300" s="398">
        <f>'Og s3a'!D2009</f>
        <v>0</v>
      </c>
      <c r="U1300" s="444">
        <f>Import!N1998</f>
        <v>0</v>
      </c>
      <c r="V1300" s="11"/>
      <c r="W1300" s="306"/>
      <c r="X1300" s="306"/>
      <c r="Y1300" s="306"/>
      <c r="Z1300" s="970">
        <f>IF(F1300=AF$7,1,0)</f>
        <v>0</v>
      </c>
      <c r="AA1300" s="970">
        <f>Z1300*D1300</f>
        <v>0</v>
      </c>
      <c r="AB1300" s="978">
        <f>IF($Z1300=0,0,IF(AF1300+AH1300+AJ1300&gt;0,$AA1300,0))</f>
        <v>0</v>
      </c>
      <c r="AC1300" s="980">
        <f>IF($Z1300=0,0,IF(AND(AB1300=0,G1301&gt;0),$AA1300,0))</f>
        <v>0</v>
      </c>
      <c r="AD1300" s="969">
        <f>AA1300-AB1300-AC1300</f>
        <v>0</v>
      </c>
      <c r="AE1300" s="204">
        <f t="shared" si="355"/>
        <v>0</v>
      </c>
      <c r="AF1300" s="204">
        <f t="shared" si="355"/>
        <v>0</v>
      </c>
      <c r="AG1300" s="204">
        <f t="shared" si="355"/>
        <v>0</v>
      </c>
      <c r="AH1300" s="204">
        <f t="shared" si="355"/>
        <v>0</v>
      </c>
      <c r="AI1300" s="922">
        <f t="shared" si="355"/>
        <v>0</v>
      </c>
      <c r="AJ1300" s="205">
        <f t="shared" si="355"/>
        <v>0</v>
      </c>
      <c r="AK1300" s="973">
        <f>IF($Z1300=1,0,IF(AND($Z1300=0,AF1300&gt;0),1,IF(AND($Z1300=0,AH1300&gt;0),1,IF(AND($Z1300=0,AJ1300&gt;0),1,0))))</f>
        <v>0</v>
      </c>
      <c r="AL1300" s="973">
        <f>IF($Z1300=0,0,IF(AND($Z1300=1,AE1300&gt;0),1,IF(AND($Z1300=1,AG1300&gt;0),1,IF(AND($Z1300=1,AI1300&gt;0),1,0))))</f>
        <v>0</v>
      </c>
      <c r="AM1300" s="978">
        <f>IF($Z1300=0,0,IF(AQ1300+AS1300+AU1300&gt;0,$AA1300,0))</f>
        <v>0</v>
      </c>
      <c r="AN1300" s="980">
        <f>IF($Z1300=0,0,IF(AND(AM1300=0,I1301&gt;0),$AA1300,0))</f>
        <v>0</v>
      </c>
      <c r="AO1300" s="969">
        <f>$AA1300-AM1300-AN1300</f>
        <v>0</v>
      </c>
      <c r="AP1300" s="204">
        <f t="shared" si="356"/>
        <v>0</v>
      </c>
      <c r="AQ1300" s="204">
        <f t="shared" si="356"/>
        <v>0</v>
      </c>
      <c r="AR1300" s="204">
        <f t="shared" si="356"/>
        <v>0</v>
      </c>
      <c r="AS1300" s="204">
        <f t="shared" si="356"/>
        <v>0</v>
      </c>
      <c r="AT1300" s="204">
        <f t="shared" si="356"/>
        <v>0</v>
      </c>
      <c r="AU1300" s="205">
        <f t="shared" si="356"/>
        <v>0</v>
      </c>
      <c r="AV1300" s="973">
        <f>IF($Z1300=1,0,IF(AND($Z1300=0,AQ1300&gt;0),1,IF(AND($Z1300=0,AS1300&gt;0),1,IF(AND($Z1300=0,AU1300&gt;0),1,0))))</f>
        <v>0</v>
      </c>
      <c r="AW1300" s="973">
        <f>IF($Z1300=0,0,IF(AND($Z1300=1,AP1300&gt;0),1,IF(AND($Z1300=1,AR1300&gt;0),1,IF(AND($Z1300=1,AT1300&gt;0),1,0))))</f>
        <v>0</v>
      </c>
      <c r="AX1300" s="978">
        <f>IF($Z1300=0,0,IF(BB1300+BD1300+BF1300&gt;0,$AA1300,0))</f>
        <v>0</v>
      </c>
      <c r="AY1300" s="980">
        <f>IF($Z1300=0,0,IF(AND(AX1300=0,K1301&gt;0),$AA1300,0))</f>
        <v>0</v>
      </c>
      <c r="AZ1300" s="969">
        <f>$AA1300-AX1300-AY1300</f>
        <v>0</v>
      </c>
      <c r="BA1300" s="204">
        <f t="shared" si="357"/>
        <v>0</v>
      </c>
      <c r="BB1300" s="204">
        <f t="shared" si="357"/>
        <v>0</v>
      </c>
      <c r="BC1300" s="204">
        <f t="shared" si="357"/>
        <v>0</v>
      </c>
      <c r="BD1300" s="204">
        <f t="shared" si="357"/>
        <v>0</v>
      </c>
      <c r="BE1300" s="204">
        <f t="shared" si="357"/>
        <v>0</v>
      </c>
      <c r="BF1300" s="205">
        <f t="shared" si="357"/>
        <v>0</v>
      </c>
      <c r="BG1300" s="973">
        <f>IF($Z1300=1,0,IF(AND($Z1300=0,BB1300&gt;0),1,IF(AND($Z1300=0,BD1300&gt;0),1,IF(AND($Z1300=0,BF1300&gt;0),1,0))))</f>
        <v>0</v>
      </c>
      <c r="BH1300" s="973">
        <f>IF($Z1300=0,0,IF(AND($Z1300=1,BA1300&gt;0),1,IF(AND($Z1300=1,BC1300&gt;0),1,IF(AND($Z1300=1,BE1300&gt;0),1,0))))</f>
        <v>0</v>
      </c>
      <c r="BI1300" s="978">
        <f>IF($Z1300=0,0,IF(BM1300+BO1300+BQ1300&gt;0,$AA1300,0))</f>
        <v>0</v>
      </c>
      <c r="BJ1300" s="980">
        <f>IF($Z1300=0,0,IF(AND(BI1300=0,M1301&gt;0),$AA1300,0))</f>
        <v>0</v>
      </c>
      <c r="BK1300" s="969">
        <f>$AA1300-BI1300-BJ1300</f>
        <v>0</v>
      </c>
      <c r="BL1300" s="204">
        <f t="shared" si="358"/>
        <v>0</v>
      </c>
      <c r="BM1300" s="204">
        <f t="shared" si="358"/>
        <v>0</v>
      </c>
      <c r="BN1300" s="204">
        <f t="shared" si="358"/>
        <v>0</v>
      </c>
      <c r="BO1300" s="204">
        <f t="shared" si="358"/>
        <v>0</v>
      </c>
      <c r="BP1300" s="204">
        <f t="shared" si="358"/>
        <v>0</v>
      </c>
      <c r="BQ1300" s="205">
        <f t="shared" si="358"/>
        <v>0</v>
      </c>
      <c r="BR1300" s="973">
        <f>IF($Z1300=1,0,IF(AND($Z1300=0,BM1300&gt;0),1,IF(AND($Z1300=0,BO1300&gt;0),1,IF(AND($Z1300=0,BQ1300&gt;0),1,0))))</f>
        <v>0</v>
      </c>
      <c r="BS1300" s="973">
        <f>IF($Z1300=0,0,IF(AND($Z1300=1,BL1300&gt;0),1,IF(AND($Z1300=1,BN1300&gt;0),1,IF(AND($Z1300=1,BP1300&gt;0),1,0))))</f>
        <v>0</v>
      </c>
      <c r="BT1300" s="978">
        <f>IF($Z1300=0,0,IF(BX1300+BZ1300+CB1300&gt;0,$AA1300,0))</f>
        <v>0</v>
      </c>
      <c r="BU1300" s="980">
        <f>IF($Z1300=0,0,IF(AND(BT1300=0,O1301&gt;0),$AA1300,0))</f>
        <v>0</v>
      </c>
      <c r="BV1300" s="969">
        <f>$AA1300-BT1300-BU1300</f>
        <v>0</v>
      </c>
      <c r="BW1300" s="204">
        <f t="shared" si="359"/>
        <v>0</v>
      </c>
      <c r="BX1300" s="204">
        <f t="shared" si="359"/>
        <v>0</v>
      </c>
      <c r="BY1300" s="204">
        <f t="shared" si="359"/>
        <v>0</v>
      </c>
      <c r="BZ1300" s="204">
        <f t="shared" si="359"/>
        <v>0</v>
      </c>
      <c r="CA1300" s="204">
        <f t="shared" si="359"/>
        <v>0</v>
      </c>
      <c r="CB1300" s="205">
        <f t="shared" si="359"/>
        <v>0</v>
      </c>
      <c r="CC1300" s="973">
        <f>IF($Z1300=1,0,IF(AND($Z1300=0,BX1300&gt;0),1,IF(AND($Z1300=0,BZ1300&gt;0),1,IF(AND($Z1300=0,CB1300&gt;0),1,0))))</f>
        <v>0</v>
      </c>
      <c r="CD1300" s="973">
        <f>IF($Z1300=0,0,IF(AND($Z1300=1,BW1300&gt;0),1,IF(AND($Z1300=1,BY1300&gt;0),1,IF(AND($Z1300=1,CA1300&gt;0),1,0))))</f>
        <v>0</v>
      </c>
      <c r="CE1300" s="11"/>
      <c r="CF1300" s="11"/>
      <c r="CG1300" s="11"/>
      <c r="CH1300" s="11"/>
      <c r="CI1300" s="11"/>
      <c r="CJ1300" s="11"/>
      <c r="CK1300" s="11"/>
      <c r="CL1300" s="11"/>
      <c r="CM1300" s="11"/>
    </row>
    <row r="1301" spans="1:91" ht="14.25" customHeight="1">
      <c r="A1301" s="950" t="str">
        <f>A1300</f>
        <v/>
      </c>
      <c r="B1301" s="57"/>
      <c r="C1301" s="2051"/>
      <c r="D1301" s="2053"/>
      <c r="E1301" s="2051"/>
      <c r="F1301" s="2772"/>
      <c r="G1301" s="1121">
        <f>Import!Q1998</f>
        <v>0</v>
      </c>
      <c r="H1301" s="2774"/>
      <c r="I1301" s="450"/>
      <c r="J1301" s="2775"/>
      <c r="K1301" s="450"/>
      <c r="L1301" s="2775"/>
      <c r="M1301" s="450"/>
      <c r="N1301" s="2775"/>
      <c r="O1301" s="450"/>
      <c r="P1301" s="2775"/>
      <c r="Q1301" s="11"/>
      <c r="R1301" s="11"/>
      <c r="S1301" s="397"/>
      <c r="T1301" s="419"/>
      <c r="U1301" s="444">
        <f>Import!N1999</f>
        <v>0</v>
      </c>
      <c r="V1301" s="11"/>
      <c r="W1301" s="306"/>
      <c r="X1301" s="306"/>
      <c r="Y1301" s="306"/>
      <c r="Z1301" s="11"/>
      <c r="AE1301" s="204"/>
      <c r="AF1301" s="204"/>
      <c r="AG1301" s="204"/>
      <c r="AH1301" s="204"/>
      <c r="AI1301" s="922"/>
      <c r="AJ1301" s="205"/>
      <c r="AK1301" s="973"/>
      <c r="AL1301" s="973">
        <f>AL1300</f>
        <v>0</v>
      </c>
      <c r="AP1301" s="204"/>
      <c r="AQ1301" s="204"/>
      <c r="AR1301" s="204"/>
      <c r="AS1301" s="204"/>
      <c r="AT1301" s="204"/>
      <c r="AU1301" s="205"/>
      <c r="AV1301" s="973"/>
      <c r="AW1301" s="973">
        <f>AW1300</f>
        <v>0</v>
      </c>
      <c r="BA1301" s="204"/>
      <c r="BB1301" s="204"/>
      <c r="BC1301" s="204"/>
      <c r="BD1301" s="204"/>
      <c r="BE1301" s="204"/>
      <c r="BF1301" s="205"/>
      <c r="BG1301" s="973"/>
      <c r="BH1301" s="973">
        <f>BH1300</f>
        <v>0</v>
      </c>
      <c r="BL1301" s="204"/>
      <c r="BM1301" s="204"/>
      <c r="BN1301" s="204"/>
      <c r="BO1301" s="204"/>
      <c r="BP1301" s="204"/>
      <c r="BQ1301" s="205"/>
      <c r="BR1301" s="973"/>
      <c r="BS1301" s="973">
        <f>BS1300</f>
        <v>0</v>
      </c>
      <c r="BW1301" s="204"/>
      <c r="BX1301" s="204"/>
      <c r="BY1301" s="204"/>
      <c r="BZ1301" s="204"/>
      <c r="CA1301" s="204"/>
      <c r="CB1301" s="205"/>
      <c r="CC1301" s="973"/>
      <c r="CD1301" s="973">
        <f>CD1300</f>
        <v>0</v>
      </c>
      <c r="CE1301" s="11"/>
      <c r="CF1301" s="11"/>
      <c r="CG1301" s="11"/>
      <c r="CH1301" s="11"/>
      <c r="CI1301" s="11"/>
      <c r="CJ1301" s="11"/>
      <c r="CK1301" s="11"/>
      <c r="CL1301" s="11"/>
      <c r="CM1301" s="11"/>
    </row>
    <row r="1302" spans="1:91" ht="24.75" customHeight="1">
      <c r="A1302" s="949" t="str">
        <f>IF(E1302&gt;0,"Wypełnione","")</f>
        <v/>
      </c>
      <c r="B1302" s="57"/>
      <c r="C1302" s="2050">
        <f>'Og s3a'!C2011</f>
        <v>0</v>
      </c>
      <c r="D1302" s="2052">
        <f>'Og s3a'!E2011</f>
        <v>0</v>
      </c>
      <c r="E1302" s="2050">
        <f>'Og s3a'!F2011</f>
        <v>0</v>
      </c>
      <c r="F1302" s="2771"/>
      <c r="G1302" s="448">
        <f>T1302</f>
        <v>0</v>
      </c>
      <c r="H1302" s="2773">
        <f>U1302</f>
        <v>0</v>
      </c>
      <c r="I1302" s="451"/>
      <c r="J1302" s="2775"/>
      <c r="K1302" s="451"/>
      <c r="L1302" s="2775"/>
      <c r="M1302" s="451"/>
      <c r="N1302" s="2775"/>
      <c r="O1302" s="451"/>
      <c r="P1302" s="2775"/>
      <c r="Q1302" s="11"/>
      <c r="R1302" s="11"/>
      <c r="S1302" s="396">
        <f>'Og s3a'!G2011</f>
        <v>0</v>
      </c>
      <c r="T1302" s="398">
        <f>'Og s3a'!D2011</f>
        <v>0</v>
      </c>
      <c r="U1302" s="444">
        <f>Import!N2000</f>
        <v>0</v>
      </c>
      <c r="V1302" s="11"/>
      <c r="W1302" s="306"/>
      <c r="X1302" s="306"/>
      <c r="Y1302" s="306"/>
      <c r="Z1302" s="970">
        <f>IF(F1302=AF$7,1,0)</f>
        <v>0</v>
      </c>
      <c r="AA1302" s="970">
        <f>Z1302*D1302</f>
        <v>0</v>
      </c>
      <c r="AB1302" s="978">
        <f>IF($Z1302=0,0,IF(AF1302+AH1302+AJ1302&gt;0,$AA1302,0))</f>
        <v>0</v>
      </c>
      <c r="AC1302" s="980">
        <f>IF($Z1302=0,0,IF(AND(AB1302=0,G1303&gt;0),$AA1302,0))</f>
        <v>0</v>
      </c>
      <c r="AD1302" s="969">
        <f>AA1302-AB1302-AC1302</f>
        <v>0</v>
      </c>
      <c r="AE1302" s="204">
        <f t="shared" si="355"/>
        <v>0</v>
      </c>
      <c r="AF1302" s="204">
        <f t="shared" si="355"/>
        <v>0</v>
      </c>
      <c r="AG1302" s="204">
        <f t="shared" si="355"/>
        <v>0</v>
      </c>
      <c r="AH1302" s="204">
        <f t="shared" si="355"/>
        <v>0</v>
      </c>
      <c r="AI1302" s="922">
        <f t="shared" si="355"/>
        <v>0</v>
      </c>
      <c r="AJ1302" s="205">
        <f t="shared" si="355"/>
        <v>0</v>
      </c>
      <c r="AK1302" s="973">
        <f>IF($Z1302=1,0,IF(AND($Z1302=0,AF1302&gt;0),1,IF(AND($Z1302=0,AH1302&gt;0),1,IF(AND($Z1302=0,AJ1302&gt;0),1,0))))</f>
        <v>0</v>
      </c>
      <c r="AL1302" s="973">
        <f>IF($Z1302=0,0,IF(AND($Z1302=1,AE1302&gt;0),1,IF(AND($Z1302=1,AG1302&gt;0),1,IF(AND($Z1302=1,AI1302&gt;0),1,0))))</f>
        <v>0</v>
      </c>
      <c r="AM1302" s="978">
        <f>IF($Z1302=0,0,IF(AQ1302+AS1302+AU1302&gt;0,$AA1302,0))</f>
        <v>0</v>
      </c>
      <c r="AN1302" s="980">
        <f>IF($Z1302=0,0,IF(AND(AM1302=0,I1303&gt;0),$AA1302,0))</f>
        <v>0</v>
      </c>
      <c r="AO1302" s="969">
        <f>$AA1302-AM1302-AN1302</f>
        <v>0</v>
      </c>
      <c r="AP1302" s="204">
        <f t="shared" si="356"/>
        <v>0</v>
      </c>
      <c r="AQ1302" s="204">
        <f t="shared" si="356"/>
        <v>0</v>
      </c>
      <c r="AR1302" s="204">
        <f t="shared" si="356"/>
        <v>0</v>
      </c>
      <c r="AS1302" s="204">
        <f t="shared" si="356"/>
        <v>0</v>
      </c>
      <c r="AT1302" s="204">
        <f t="shared" si="356"/>
        <v>0</v>
      </c>
      <c r="AU1302" s="205">
        <f t="shared" si="356"/>
        <v>0</v>
      </c>
      <c r="AV1302" s="973">
        <f>IF($Z1302=1,0,IF(AND($Z1302=0,AQ1302&gt;0),1,IF(AND($Z1302=0,AS1302&gt;0),1,IF(AND($Z1302=0,AU1302&gt;0),1,0))))</f>
        <v>0</v>
      </c>
      <c r="AW1302" s="973">
        <f>IF($Z1302=0,0,IF(AND($Z1302=1,AP1302&gt;0),1,IF(AND($Z1302=1,AR1302&gt;0),1,IF(AND($Z1302=1,AT1302&gt;0),1,0))))</f>
        <v>0</v>
      </c>
      <c r="AX1302" s="978">
        <f>IF($Z1302=0,0,IF(BB1302+BD1302+BF1302&gt;0,$AA1302,0))</f>
        <v>0</v>
      </c>
      <c r="AY1302" s="980">
        <f>IF($Z1302=0,0,IF(AND(AX1302=0,K1303&gt;0),$AA1302,0))</f>
        <v>0</v>
      </c>
      <c r="AZ1302" s="969">
        <f>$AA1302-AX1302-AY1302</f>
        <v>0</v>
      </c>
      <c r="BA1302" s="204">
        <f t="shared" si="357"/>
        <v>0</v>
      </c>
      <c r="BB1302" s="204">
        <f t="shared" si="357"/>
        <v>0</v>
      </c>
      <c r="BC1302" s="204">
        <f t="shared" si="357"/>
        <v>0</v>
      </c>
      <c r="BD1302" s="204">
        <f t="shared" si="357"/>
        <v>0</v>
      </c>
      <c r="BE1302" s="204">
        <f t="shared" si="357"/>
        <v>0</v>
      </c>
      <c r="BF1302" s="205">
        <f t="shared" si="357"/>
        <v>0</v>
      </c>
      <c r="BG1302" s="973">
        <f>IF($Z1302=1,0,IF(AND($Z1302=0,BB1302&gt;0),1,IF(AND($Z1302=0,BD1302&gt;0),1,IF(AND($Z1302=0,BF1302&gt;0),1,0))))</f>
        <v>0</v>
      </c>
      <c r="BH1302" s="973">
        <f>IF($Z1302=0,0,IF(AND($Z1302=1,BA1302&gt;0),1,IF(AND($Z1302=1,BC1302&gt;0),1,IF(AND($Z1302=1,BE1302&gt;0),1,0))))</f>
        <v>0</v>
      </c>
      <c r="BI1302" s="978">
        <f>IF($Z1302=0,0,IF(BM1302+BO1302+BQ1302&gt;0,$AA1302,0))</f>
        <v>0</v>
      </c>
      <c r="BJ1302" s="980">
        <f>IF($Z1302=0,0,IF(AND(BI1302=0,M1303&gt;0),$AA1302,0))</f>
        <v>0</v>
      </c>
      <c r="BK1302" s="969">
        <f>$AA1302-BI1302-BJ1302</f>
        <v>0</v>
      </c>
      <c r="BL1302" s="204">
        <f t="shared" si="358"/>
        <v>0</v>
      </c>
      <c r="BM1302" s="204">
        <f t="shared" si="358"/>
        <v>0</v>
      </c>
      <c r="BN1302" s="204">
        <f t="shared" si="358"/>
        <v>0</v>
      </c>
      <c r="BO1302" s="204">
        <f t="shared" si="358"/>
        <v>0</v>
      </c>
      <c r="BP1302" s="204">
        <f t="shared" si="358"/>
        <v>0</v>
      </c>
      <c r="BQ1302" s="205">
        <f t="shared" si="358"/>
        <v>0</v>
      </c>
      <c r="BR1302" s="973">
        <f>IF($Z1302=1,0,IF(AND($Z1302=0,BM1302&gt;0),1,IF(AND($Z1302=0,BO1302&gt;0),1,IF(AND($Z1302=0,BQ1302&gt;0),1,0))))</f>
        <v>0</v>
      </c>
      <c r="BS1302" s="973">
        <f>IF($Z1302=0,0,IF(AND($Z1302=1,BL1302&gt;0),1,IF(AND($Z1302=1,BN1302&gt;0),1,IF(AND($Z1302=1,BP1302&gt;0),1,0))))</f>
        <v>0</v>
      </c>
      <c r="BT1302" s="978">
        <f>IF($Z1302=0,0,IF(BX1302+BZ1302+CB1302&gt;0,$AA1302,0))</f>
        <v>0</v>
      </c>
      <c r="BU1302" s="980">
        <f>IF($Z1302=0,0,IF(AND(BT1302=0,O1303&gt;0),$AA1302,0))</f>
        <v>0</v>
      </c>
      <c r="BV1302" s="969">
        <f>$AA1302-BT1302-BU1302</f>
        <v>0</v>
      </c>
      <c r="BW1302" s="204">
        <f t="shared" si="359"/>
        <v>0</v>
      </c>
      <c r="BX1302" s="204">
        <f t="shared" si="359"/>
        <v>0</v>
      </c>
      <c r="BY1302" s="204">
        <f t="shared" si="359"/>
        <v>0</v>
      </c>
      <c r="BZ1302" s="204">
        <f t="shared" si="359"/>
        <v>0</v>
      </c>
      <c r="CA1302" s="204">
        <f t="shared" si="359"/>
        <v>0</v>
      </c>
      <c r="CB1302" s="205">
        <f t="shared" si="359"/>
        <v>0</v>
      </c>
      <c r="CC1302" s="973">
        <f>IF($Z1302=1,0,IF(AND($Z1302=0,BX1302&gt;0),1,IF(AND($Z1302=0,BZ1302&gt;0),1,IF(AND($Z1302=0,CB1302&gt;0),1,0))))</f>
        <v>0</v>
      </c>
      <c r="CD1302" s="973">
        <f>IF($Z1302=0,0,IF(AND($Z1302=1,BW1302&gt;0),1,IF(AND($Z1302=1,BY1302&gt;0),1,IF(AND($Z1302=1,CA1302&gt;0),1,0))))</f>
        <v>0</v>
      </c>
      <c r="CE1302" s="11"/>
      <c r="CF1302" s="11"/>
      <c r="CG1302" s="11"/>
      <c r="CH1302" s="11"/>
      <c r="CI1302" s="11"/>
      <c r="CJ1302" s="11"/>
      <c r="CK1302" s="11"/>
      <c r="CL1302" s="11"/>
      <c r="CM1302" s="11"/>
    </row>
    <row r="1303" spans="1:91" ht="14.25" customHeight="1">
      <c r="A1303" s="950" t="str">
        <f>A1302</f>
        <v/>
      </c>
      <c r="B1303" s="57"/>
      <c r="C1303" s="2051"/>
      <c r="D1303" s="2053"/>
      <c r="E1303" s="2051"/>
      <c r="F1303" s="2772"/>
      <c r="G1303" s="1121">
        <f>Import!Q2000</f>
        <v>0</v>
      </c>
      <c r="H1303" s="2774"/>
      <c r="I1303" s="450"/>
      <c r="J1303" s="2775"/>
      <c r="K1303" s="450"/>
      <c r="L1303" s="2775"/>
      <c r="M1303" s="450"/>
      <c r="N1303" s="2775"/>
      <c r="O1303" s="450"/>
      <c r="P1303" s="2775"/>
      <c r="Q1303" s="11"/>
      <c r="R1303" s="11"/>
      <c r="S1303" s="397"/>
      <c r="T1303" s="419"/>
      <c r="U1303" s="444">
        <f>Import!N2001</f>
        <v>0</v>
      </c>
      <c r="V1303" s="11"/>
      <c r="W1303" s="306"/>
      <c r="X1303" s="306"/>
      <c r="Y1303" s="306"/>
      <c r="Z1303" s="11"/>
      <c r="AE1303" s="204"/>
      <c r="AF1303" s="204"/>
      <c r="AG1303" s="204"/>
      <c r="AH1303" s="204"/>
      <c r="AI1303" s="922"/>
      <c r="AJ1303" s="205"/>
      <c r="AK1303" s="973"/>
      <c r="AL1303" s="973">
        <f>AL1302</f>
        <v>0</v>
      </c>
      <c r="AP1303" s="204"/>
      <c r="AQ1303" s="204"/>
      <c r="AR1303" s="204"/>
      <c r="AS1303" s="204"/>
      <c r="AT1303" s="204"/>
      <c r="AU1303" s="205"/>
      <c r="AV1303" s="973"/>
      <c r="AW1303" s="973">
        <f>AW1302</f>
        <v>0</v>
      </c>
      <c r="BA1303" s="204"/>
      <c r="BB1303" s="204"/>
      <c r="BC1303" s="204"/>
      <c r="BD1303" s="204"/>
      <c r="BE1303" s="204"/>
      <c r="BF1303" s="205"/>
      <c r="BG1303" s="973"/>
      <c r="BH1303" s="973">
        <f>BH1302</f>
        <v>0</v>
      </c>
      <c r="BL1303" s="204"/>
      <c r="BM1303" s="204"/>
      <c r="BN1303" s="204"/>
      <c r="BO1303" s="204"/>
      <c r="BP1303" s="204"/>
      <c r="BQ1303" s="205"/>
      <c r="BR1303" s="973"/>
      <c r="BS1303" s="973">
        <f>BS1302</f>
        <v>0</v>
      </c>
      <c r="BW1303" s="204"/>
      <c r="BX1303" s="204"/>
      <c r="BY1303" s="204"/>
      <c r="BZ1303" s="204"/>
      <c r="CA1303" s="204"/>
      <c r="CB1303" s="205"/>
      <c r="CC1303" s="973"/>
      <c r="CD1303" s="973">
        <f>CD1302</f>
        <v>0</v>
      </c>
      <c r="CE1303" s="11"/>
      <c r="CF1303" s="11"/>
      <c r="CG1303" s="11"/>
      <c r="CH1303" s="11"/>
      <c r="CI1303" s="11"/>
      <c r="CJ1303" s="11"/>
      <c r="CK1303" s="11"/>
      <c r="CL1303" s="11"/>
      <c r="CM1303" s="11"/>
    </row>
    <row r="1304" spans="1:91" ht="24.75" customHeight="1">
      <c r="A1304" s="949" t="str">
        <f>IF(E1304&gt;0,"Wypełnione","")</f>
        <v/>
      </c>
      <c r="B1304" s="57"/>
      <c r="C1304" s="2050">
        <f>'Og s3a'!C2013</f>
        <v>0</v>
      </c>
      <c r="D1304" s="2052">
        <f>'Og s3a'!E2013</f>
        <v>0</v>
      </c>
      <c r="E1304" s="2050">
        <f>'Og s3a'!F2013</f>
        <v>0</v>
      </c>
      <c r="F1304" s="2771"/>
      <c r="G1304" s="448">
        <f>T1304</f>
        <v>0</v>
      </c>
      <c r="H1304" s="2773">
        <f>U1304</f>
        <v>0</v>
      </c>
      <c r="I1304" s="451"/>
      <c r="J1304" s="2775"/>
      <c r="K1304" s="451"/>
      <c r="L1304" s="2775"/>
      <c r="M1304" s="451"/>
      <c r="N1304" s="2775"/>
      <c r="O1304" s="451"/>
      <c r="P1304" s="2775"/>
      <c r="Q1304" s="11"/>
      <c r="R1304" s="11"/>
      <c r="S1304" s="396">
        <f>'Og s3a'!G2013</f>
        <v>0</v>
      </c>
      <c r="T1304" s="398">
        <f>'Og s3a'!D2013</f>
        <v>0</v>
      </c>
      <c r="U1304" s="444">
        <f>Import!N2002</f>
        <v>0</v>
      </c>
      <c r="V1304" s="11"/>
      <c r="W1304" s="306"/>
      <c r="X1304" s="306"/>
      <c r="Y1304" s="306"/>
      <c r="Z1304" s="970">
        <f>IF(F1304=AF$7,1,0)</f>
        <v>0</v>
      </c>
      <c r="AA1304" s="970">
        <f>Z1304*D1304</f>
        <v>0</v>
      </c>
      <c r="AB1304" s="978">
        <f>IF($Z1304=0,0,IF(AF1304+AH1304+AJ1304&gt;0,$AA1304,0))</f>
        <v>0</v>
      </c>
      <c r="AC1304" s="980">
        <f>IF($Z1304=0,0,IF(AND(AB1304=0,G1305&gt;0),$AA1304,0))</f>
        <v>0</v>
      </c>
      <c r="AD1304" s="969">
        <f>AA1304-AB1304-AC1304</f>
        <v>0</v>
      </c>
      <c r="AE1304" s="204">
        <f t="shared" si="355"/>
        <v>0</v>
      </c>
      <c r="AF1304" s="204">
        <f t="shared" si="355"/>
        <v>0</v>
      </c>
      <c r="AG1304" s="204">
        <f t="shared" si="355"/>
        <v>0</v>
      </c>
      <c r="AH1304" s="204">
        <f t="shared" si="355"/>
        <v>0</v>
      </c>
      <c r="AI1304" s="922">
        <f t="shared" si="355"/>
        <v>0</v>
      </c>
      <c r="AJ1304" s="205">
        <f t="shared" si="355"/>
        <v>0</v>
      </c>
      <c r="AK1304" s="973">
        <f>IF($Z1304=1,0,IF(AND($Z1304=0,AF1304&gt;0),1,IF(AND($Z1304=0,AH1304&gt;0),1,IF(AND($Z1304=0,AJ1304&gt;0),1,0))))</f>
        <v>0</v>
      </c>
      <c r="AL1304" s="973">
        <f>IF($Z1304=0,0,IF(AND($Z1304=1,AE1304&gt;0),1,IF(AND($Z1304=1,AG1304&gt;0),1,IF(AND($Z1304=1,AI1304&gt;0),1,0))))</f>
        <v>0</v>
      </c>
      <c r="AM1304" s="978">
        <f>IF($Z1304=0,0,IF(AQ1304+AS1304+AU1304&gt;0,$AA1304,0))</f>
        <v>0</v>
      </c>
      <c r="AN1304" s="980">
        <f>IF($Z1304=0,0,IF(AND(AM1304=0,I1305&gt;0),$AA1304,0))</f>
        <v>0</v>
      </c>
      <c r="AO1304" s="969">
        <f>$AA1304-AM1304-AN1304</f>
        <v>0</v>
      </c>
      <c r="AP1304" s="204">
        <f t="shared" si="356"/>
        <v>0</v>
      </c>
      <c r="AQ1304" s="204">
        <f t="shared" si="356"/>
        <v>0</v>
      </c>
      <c r="AR1304" s="204">
        <f t="shared" si="356"/>
        <v>0</v>
      </c>
      <c r="AS1304" s="204">
        <f t="shared" si="356"/>
        <v>0</v>
      </c>
      <c r="AT1304" s="204">
        <f t="shared" si="356"/>
        <v>0</v>
      </c>
      <c r="AU1304" s="205">
        <f t="shared" si="356"/>
        <v>0</v>
      </c>
      <c r="AV1304" s="973">
        <f>IF($Z1304=1,0,IF(AND($Z1304=0,AQ1304&gt;0),1,IF(AND($Z1304=0,AS1304&gt;0),1,IF(AND($Z1304=0,AU1304&gt;0),1,0))))</f>
        <v>0</v>
      </c>
      <c r="AW1304" s="973">
        <f>IF($Z1304=0,0,IF(AND($Z1304=1,AP1304&gt;0),1,IF(AND($Z1304=1,AR1304&gt;0),1,IF(AND($Z1304=1,AT1304&gt;0),1,0))))</f>
        <v>0</v>
      </c>
      <c r="AX1304" s="978">
        <f>IF($Z1304=0,0,IF(BB1304+BD1304+BF1304&gt;0,$AA1304,0))</f>
        <v>0</v>
      </c>
      <c r="AY1304" s="980">
        <f>IF($Z1304=0,0,IF(AND(AX1304=0,K1305&gt;0),$AA1304,0))</f>
        <v>0</v>
      </c>
      <c r="AZ1304" s="969">
        <f>$AA1304-AX1304-AY1304</f>
        <v>0</v>
      </c>
      <c r="BA1304" s="204">
        <f t="shared" si="357"/>
        <v>0</v>
      </c>
      <c r="BB1304" s="204">
        <f t="shared" si="357"/>
        <v>0</v>
      </c>
      <c r="BC1304" s="204">
        <f t="shared" si="357"/>
        <v>0</v>
      </c>
      <c r="BD1304" s="204">
        <f t="shared" si="357"/>
        <v>0</v>
      </c>
      <c r="BE1304" s="204">
        <f t="shared" si="357"/>
        <v>0</v>
      </c>
      <c r="BF1304" s="205">
        <f t="shared" si="357"/>
        <v>0</v>
      </c>
      <c r="BG1304" s="973">
        <f>IF($Z1304=1,0,IF(AND($Z1304=0,BB1304&gt;0),1,IF(AND($Z1304=0,BD1304&gt;0),1,IF(AND($Z1304=0,BF1304&gt;0),1,0))))</f>
        <v>0</v>
      </c>
      <c r="BH1304" s="973">
        <f>IF($Z1304=0,0,IF(AND($Z1304=1,BA1304&gt;0),1,IF(AND($Z1304=1,BC1304&gt;0),1,IF(AND($Z1304=1,BE1304&gt;0),1,0))))</f>
        <v>0</v>
      </c>
      <c r="BI1304" s="978">
        <f>IF($Z1304=0,0,IF(BM1304+BO1304+BQ1304&gt;0,$AA1304,0))</f>
        <v>0</v>
      </c>
      <c r="BJ1304" s="980">
        <f>IF($Z1304=0,0,IF(AND(BI1304=0,M1305&gt;0),$AA1304,0))</f>
        <v>0</v>
      </c>
      <c r="BK1304" s="969">
        <f>$AA1304-BI1304-BJ1304</f>
        <v>0</v>
      </c>
      <c r="BL1304" s="204">
        <f t="shared" si="358"/>
        <v>0</v>
      </c>
      <c r="BM1304" s="204">
        <f t="shared" si="358"/>
        <v>0</v>
      </c>
      <c r="BN1304" s="204">
        <f t="shared" si="358"/>
        <v>0</v>
      </c>
      <c r="BO1304" s="204">
        <f t="shared" si="358"/>
        <v>0</v>
      </c>
      <c r="BP1304" s="204">
        <f t="shared" si="358"/>
        <v>0</v>
      </c>
      <c r="BQ1304" s="205">
        <f t="shared" si="358"/>
        <v>0</v>
      </c>
      <c r="BR1304" s="973">
        <f>IF($Z1304=1,0,IF(AND($Z1304=0,BM1304&gt;0),1,IF(AND($Z1304=0,BO1304&gt;0),1,IF(AND($Z1304=0,BQ1304&gt;0),1,0))))</f>
        <v>0</v>
      </c>
      <c r="BS1304" s="973">
        <f>IF($Z1304=0,0,IF(AND($Z1304=1,BL1304&gt;0),1,IF(AND($Z1304=1,BN1304&gt;0),1,IF(AND($Z1304=1,BP1304&gt;0),1,0))))</f>
        <v>0</v>
      </c>
      <c r="BT1304" s="978">
        <f>IF($Z1304=0,0,IF(BX1304+BZ1304+CB1304&gt;0,$AA1304,0))</f>
        <v>0</v>
      </c>
      <c r="BU1304" s="980">
        <f>IF($Z1304=0,0,IF(AND(BT1304=0,O1305&gt;0),$AA1304,0))</f>
        <v>0</v>
      </c>
      <c r="BV1304" s="969">
        <f>$AA1304-BT1304-BU1304</f>
        <v>0</v>
      </c>
      <c r="BW1304" s="204">
        <f t="shared" si="359"/>
        <v>0</v>
      </c>
      <c r="BX1304" s="204">
        <f t="shared" si="359"/>
        <v>0</v>
      </c>
      <c r="BY1304" s="204">
        <f t="shared" si="359"/>
        <v>0</v>
      </c>
      <c r="BZ1304" s="204">
        <f t="shared" si="359"/>
        <v>0</v>
      </c>
      <c r="CA1304" s="204">
        <f t="shared" si="359"/>
        <v>0</v>
      </c>
      <c r="CB1304" s="205">
        <f t="shared" si="359"/>
        <v>0</v>
      </c>
      <c r="CC1304" s="973">
        <f>IF($Z1304=1,0,IF(AND($Z1304=0,BX1304&gt;0),1,IF(AND($Z1304=0,BZ1304&gt;0),1,IF(AND($Z1304=0,CB1304&gt;0),1,0))))</f>
        <v>0</v>
      </c>
      <c r="CD1304" s="973">
        <f>IF($Z1304=0,0,IF(AND($Z1304=1,BW1304&gt;0),1,IF(AND($Z1304=1,BY1304&gt;0),1,IF(AND($Z1304=1,CA1304&gt;0),1,0))))</f>
        <v>0</v>
      </c>
      <c r="CE1304" s="11"/>
      <c r="CF1304" s="11"/>
      <c r="CG1304" s="11"/>
      <c r="CH1304" s="11"/>
      <c r="CI1304" s="11"/>
      <c r="CJ1304" s="11"/>
      <c r="CK1304" s="11"/>
      <c r="CL1304" s="11"/>
      <c r="CM1304" s="11"/>
    </row>
    <row r="1305" spans="1:91" ht="14.25" customHeight="1">
      <c r="A1305" s="950" t="str">
        <f>A1304</f>
        <v/>
      </c>
      <c r="B1305" s="57"/>
      <c r="C1305" s="2051"/>
      <c r="D1305" s="2053"/>
      <c r="E1305" s="2051"/>
      <c r="F1305" s="2772"/>
      <c r="G1305" s="1121">
        <f>Import!Q2002</f>
        <v>0</v>
      </c>
      <c r="H1305" s="2774"/>
      <c r="I1305" s="450"/>
      <c r="J1305" s="2775"/>
      <c r="K1305" s="450"/>
      <c r="L1305" s="2775"/>
      <c r="M1305" s="450"/>
      <c r="N1305" s="2775"/>
      <c r="O1305" s="450"/>
      <c r="P1305" s="2775"/>
      <c r="Q1305" s="11"/>
      <c r="R1305" s="11"/>
      <c r="S1305" s="397"/>
      <c r="T1305" s="419"/>
      <c r="U1305" s="444">
        <f>Import!N2003</f>
        <v>0</v>
      </c>
      <c r="V1305" s="11"/>
      <c r="W1305" s="306"/>
      <c r="X1305" s="306"/>
      <c r="Y1305" s="306"/>
      <c r="Z1305" s="11"/>
      <c r="AE1305" s="204"/>
      <c r="AF1305" s="204"/>
      <c r="AG1305" s="204"/>
      <c r="AH1305" s="204"/>
      <c r="AI1305" s="922"/>
      <c r="AJ1305" s="205"/>
      <c r="AK1305" s="973"/>
      <c r="AL1305" s="973">
        <f>AL1304</f>
        <v>0</v>
      </c>
      <c r="AP1305" s="204"/>
      <c r="AQ1305" s="204"/>
      <c r="AR1305" s="204"/>
      <c r="AS1305" s="204"/>
      <c r="AT1305" s="204"/>
      <c r="AU1305" s="205"/>
      <c r="AV1305" s="973"/>
      <c r="AW1305" s="973">
        <f>AW1304</f>
        <v>0</v>
      </c>
      <c r="BA1305" s="204"/>
      <c r="BB1305" s="204"/>
      <c r="BC1305" s="204"/>
      <c r="BD1305" s="204"/>
      <c r="BE1305" s="204"/>
      <c r="BF1305" s="205"/>
      <c r="BG1305" s="973"/>
      <c r="BH1305" s="973">
        <f>BH1304</f>
        <v>0</v>
      </c>
      <c r="BL1305" s="204"/>
      <c r="BM1305" s="204"/>
      <c r="BN1305" s="204"/>
      <c r="BO1305" s="204"/>
      <c r="BP1305" s="204"/>
      <c r="BQ1305" s="205"/>
      <c r="BR1305" s="973"/>
      <c r="BS1305" s="973">
        <f>BS1304</f>
        <v>0</v>
      </c>
      <c r="BW1305" s="204"/>
      <c r="BX1305" s="204"/>
      <c r="BY1305" s="204"/>
      <c r="BZ1305" s="204"/>
      <c r="CA1305" s="204"/>
      <c r="CB1305" s="205"/>
      <c r="CC1305" s="973"/>
      <c r="CD1305" s="973">
        <f>CD1304</f>
        <v>0</v>
      </c>
      <c r="CE1305" s="11"/>
      <c r="CF1305" s="11"/>
      <c r="CG1305" s="11"/>
      <c r="CH1305" s="11"/>
      <c r="CI1305" s="11"/>
      <c r="CJ1305" s="11"/>
      <c r="CK1305" s="11"/>
      <c r="CL1305" s="11"/>
      <c r="CM1305" s="11"/>
    </row>
    <row r="1306" spans="1:91" ht="24.75" customHeight="1">
      <c r="A1306" s="949" t="str">
        <f>IF(E1306&gt;0,"Wypełnione","")</f>
        <v/>
      </c>
      <c r="B1306" s="57"/>
      <c r="C1306" s="2050">
        <f>'Og s3a'!C2015</f>
        <v>0</v>
      </c>
      <c r="D1306" s="2052">
        <f>'Og s3a'!E2015</f>
        <v>0</v>
      </c>
      <c r="E1306" s="2050">
        <f>'Og s3a'!F2015</f>
        <v>0</v>
      </c>
      <c r="F1306" s="2771"/>
      <c r="G1306" s="448">
        <f>T1306</f>
        <v>0</v>
      </c>
      <c r="H1306" s="2773">
        <f>U1306</f>
        <v>0</v>
      </c>
      <c r="I1306" s="451"/>
      <c r="J1306" s="2775"/>
      <c r="K1306" s="451"/>
      <c r="L1306" s="2775"/>
      <c r="M1306" s="451"/>
      <c r="N1306" s="2775"/>
      <c r="O1306" s="451"/>
      <c r="P1306" s="2775"/>
      <c r="Q1306" s="11"/>
      <c r="R1306" s="11"/>
      <c r="S1306" s="396">
        <f>'Og s3a'!G2015</f>
        <v>0</v>
      </c>
      <c r="T1306" s="398">
        <f>'Og s3a'!D2015</f>
        <v>0</v>
      </c>
      <c r="U1306" s="444">
        <f>Import!N2004</f>
        <v>0</v>
      </c>
      <c r="V1306" s="11"/>
      <c r="W1306" s="306"/>
      <c r="X1306" s="306"/>
      <c r="Y1306" s="306"/>
      <c r="Z1306" s="970">
        <f>IF(F1306=AF$7,1,0)</f>
        <v>0</v>
      </c>
      <c r="AA1306" s="970">
        <f>Z1306*D1306</f>
        <v>0</v>
      </c>
      <c r="AB1306" s="978">
        <f>IF($Z1306=0,0,IF(AF1306+AH1306+AJ1306&gt;0,$AA1306,0))</f>
        <v>0</v>
      </c>
      <c r="AC1306" s="980">
        <f>IF($Z1306=0,0,IF(AND(AB1306=0,G1307&gt;0),$AA1306,0))</f>
        <v>0</v>
      </c>
      <c r="AD1306" s="969">
        <f>AA1306-AB1306-AC1306</f>
        <v>0</v>
      </c>
      <c r="AE1306" s="204">
        <f t="shared" si="355"/>
        <v>0</v>
      </c>
      <c r="AF1306" s="204">
        <f t="shared" si="355"/>
        <v>0</v>
      </c>
      <c r="AG1306" s="204">
        <f t="shared" si="355"/>
        <v>0</v>
      </c>
      <c r="AH1306" s="204">
        <f t="shared" si="355"/>
        <v>0</v>
      </c>
      <c r="AI1306" s="922">
        <f t="shared" si="355"/>
        <v>0</v>
      </c>
      <c r="AJ1306" s="205">
        <f t="shared" si="355"/>
        <v>0</v>
      </c>
      <c r="AK1306" s="973">
        <f>IF($Z1306=1,0,IF(AND($Z1306=0,AF1306&gt;0),1,IF(AND($Z1306=0,AH1306&gt;0),1,IF(AND($Z1306=0,AJ1306&gt;0),1,0))))</f>
        <v>0</v>
      </c>
      <c r="AL1306" s="973">
        <f>IF($Z1306=0,0,IF(AND($Z1306=1,AE1306&gt;0),1,IF(AND($Z1306=1,AG1306&gt;0),1,IF(AND($Z1306=1,AI1306&gt;0),1,0))))</f>
        <v>0</v>
      </c>
      <c r="AM1306" s="978">
        <f>IF($Z1306=0,0,IF(AQ1306+AS1306+AU1306&gt;0,$AA1306,0))</f>
        <v>0</v>
      </c>
      <c r="AN1306" s="980">
        <f>IF($Z1306=0,0,IF(AND(AM1306=0,I1307&gt;0),$AA1306,0))</f>
        <v>0</v>
      </c>
      <c r="AO1306" s="969">
        <f>$AA1306-AM1306-AN1306</f>
        <v>0</v>
      </c>
      <c r="AP1306" s="204">
        <f t="shared" si="356"/>
        <v>0</v>
      </c>
      <c r="AQ1306" s="204">
        <f t="shared" si="356"/>
        <v>0</v>
      </c>
      <c r="AR1306" s="204">
        <f t="shared" si="356"/>
        <v>0</v>
      </c>
      <c r="AS1306" s="204">
        <f t="shared" si="356"/>
        <v>0</v>
      </c>
      <c r="AT1306" s="204">
        <f t="shared" si="356"/>
        <v>0</v>
      </c>
      <c r="AU1306" s="205">
        <f t="shared" si="356"/>
        <v>0</v>
      </c>
      <c r="AV1306" s="973">
        <f>IF($Z1306=1,0,IF(AND($Z1306=0,AQ1306&gt;0),1,IF(AND($Z1306=0,AS1306&gt;0),1,IF(AND($Z1306=0,AU1306&gt;0),1,0))))</f>
        <v>0</v>
      </c>
      <c r="AW1306" s="973">
        <f>IF($Z1306=0,0,IF(AND($Z1306=1,AP1306&gt;0),1,IF(AND($Z1306=1,AR1306&gt;0),1,IF(AND($Z1306=1,AT1306&gt;0),1,0))))</f>
        <v>0</v>
      </c>
      <c r="AX1306" s="978">
        <f>IF($Z1306=0,0,IF(BB1306+BD1306+BF1306&gt;0,$AA1306,0))</f>
        <v>0</v>
      </c>
      <c r="AY1306" s="980">
        <f>IF($Z1306=0,0,IF(AND(AX1306=0,K1307&gt;0),$AA1306,0))</f>
        <v>0</v>
      </c>
      <c r="AZ1306" s="969">
        <f>$AA1306-AX1306-AY1306</f>
        <v>0</v>
      </c>
      <c r="BA1306" s="204">
        <f t="shared" si="357"/>
        <v>0</v>
      </c>
      <c r="BB1306" s="204">
        <f t="shared" si="357"/>
        <v>0</v>
      </c>
      <c r="BC1306" s="204">
        <f t="shared" si="357"/>
        <v>0</v>
      </c>
      <c r="BD1306" s="204">
        <f t="shared" si="357"/>
        <v>0</v>
      </c>
      <c r="BE1306" s="204">
        <f t="shared" si="357"/>
        <v>0</v>
      </c>
      <c r="BF1306" s="205">
        <f t="shared" si="357"/>
        <v>0</v>
      </c>
      <c r="BG1306" s="973">
        <f>IF($Z1306=1,0,IF(AND($Z1306=0,BB1306&gt;0),1,IF(AND($Z1306=0,BD1306&gt;0),1,IF(AND($Z1306=0,BF1306&gt;0),1,0))))</f>
        <v>0</v>
      </c>
      <c r="BH1306" s="973">
        <f>IF($Z1306=0,0,IF(AND($Z1306=1,BA1306&gt;0),1,IF(AND($Z1306=1,BC1306&gt;0),1,IF(AND($Z1306=1,BE1306&gt;0),1,0))))</f>
        <v>0</v>
      </c>
      <c r="BI1306" s="978">
        <f>IF($Z1306=0,0,IF(BM1306+BO1306+BQ1306&gt;0,$AA1306,0))</f>
        <v>0</v>
      </c>
      <c r="BJ1306" s="980">
        <f>IF($Z1306=0,0,IF(AND(BI1306=0,M1307&gt;0),$AA1306,0))</f>
        <v>0</v>
      </c>
      <c r="BK1306" s="969">
        <f>$AA1306-BI1306-BJ1306</f>
        <v>0</v>
      </c>
      <c r="BL1306" s="204">
        <f t="shared" si="358"/>
        <v>0</v>
      </c>
      <c r="BM1306" s="204">
        <f t="shared" si="358"/>
        <v>0</v>
      </c>
      <c r="BN1306" s="204">
        <f t="shared" si="358"/>
        <v>0</v>
      </c>
      <c r="BO1306" s="204">
        <f t="shared" si="358"/>
        <v>0</v>
      </c>
      <c r="BP1306" s="204">
        <f t="shared" si="358"/>
        <v>0</v>
      </c>
      <c r="BQ1306" s="205">
        <f t="shared" si="358"/>
        <v>0</v>
      </c>
      <c r="BR1306" s="973">
        <f>IF($Z1306=1,0,IF(AND($Z1306=0,BM1306&gt;0),1,IF(AND($Z1306=0,BO1306&gt;0),1,IF(AND($Z1306=0,BQ1306&gt;0),1,0))))</f>
        <v>0</v>
      </c>
      <c r="BS1306" s="973">
        <f>IF($Z1306=0,0,IF(AND($Z1306=1,BL1306&gt;0),1,IF(AND($Z1306=1,BN1306&gt;0),1,IF(AND($Z1306=1,BP1306&gt;0),1,0))))</f>
        <v>0</v>
      </c>
      <c r="BT1306" s="978">
        <f>IF($Z1306=0,0,IF(BX1306+BZ1306+CB1306&gt;0,$AA1306,0))</f>
        <v>0</v>
      </c>
      <c r="BU1306" s="980">
        <f>IF($Z1306=0,0,IF(AND(BT1306=0,O1307&gt;0),$AA1306,0))</f>
        <v>0</v>
      </c>
      <c r="BV1306" s="969">
        <f>$AA1306-BT1306-BU1306</f>
        <v>0</v>
      </c>
      <c r="BW1306" s="204">
        <f t="shared" si="359"/>
        <v>0</v>
      </c>
      <c r="BX1306" s="204">
        <f t="shared" si="359"/>
        <v>0</v>
      </c>
      <c r="BY1306" s="204">
        <f t="shared" si="359"/>
        <v>0</v>
      </c>
      <c r="BZ1306" s="204">
        <f t="shared" si="359"/>
        <v>0</v>
      </c>
      <c r="CA1306" s="204">
        <f t="shared" si="359"/>
        <v>0</v>
      </c>
      <c r="CB1306" s="205">
        <f t="shared" si="359"/>
        <v>0</v>
      </c>
      <c r="CC1306" s="973">
        <f>IF($Z1306=1,0,IF(AND($Z1306=0,BX1306&gt;0),1,IF(AND($Z1306=0,BZ1306&gt;0),1,IF(AND($Z1306=0,CB1306&gt;0),1,0))))</f>
        <v>0</v>
      </c>
      <c r="CD1306" s="973">
        <f>IF($Z1306=0,0,IF(AND($Z1306=1,BW1306&gt;0),1,IF(AND($Z1306=1,BY1306&gt;0),1,IF(AND($Z1306=1,CA1306&gt;0),1,0))))</f>
        <v>0</v>
      </c>
      <c r="CE1306" s="11"/>
      <c r="CF1306" s="11"/>
      <c r="CG1306" s="11"/>
      <c r="CH1306" s="11"/>
      <c r="CI1306" s="11"/>
      <c r="CJ1306" s="11"/>
      <c r="CK1306" s="11"/>
      <c r="CL1306" s="11"/>
      <c r="CM1306" s="11"/>
    </row>
    <row r="1307" spans="1:91" ht="14.25" customHeight="1">
      <c r="A1307" s="950" t="str">
        <f>A1306</f>
        <v/>
      </c>
      <c r="B1307" s="57"/>
      <c r="C1307" s="2051"/>
      <c r="D1307" s="2053"/>
      <c r="E1307" s="2051"/>
      <c r="F1307" s="2772"/>
      <c r="G1307" s="1121">
        <f>Import!Q2004</f>
        <v>0</v>
      </c>
      <c r="H1307" s="2774"/>
      <c r="I1307" s="450"/>
      <c r="J1307" s="2775"/>
      <c r="K1307" s="450"/>
      <c r="L1307" s="2775"/>
      <c r="M1307" s="450"/>
      <c r="N1307" s="2775"/>
      <c r="O1307" s="450"/>
      <c r="P1307" s="2775"/>
      <c r="Q1307" s="11"/>
      <c r="R1307" s="11"/>
      <c r="S1307" s="397"/>
      <c r="T1307" s="419"/>
      <c r="U1307" s="444">
        <f>Import!N2005</f>
        <v>0</v>
      </c>
      <c r="V1307" s="11"/>
      <c r="W1307" s="306"/>
      <c r="X1307" s="306"/>
      <c r="Y1307" s="306"/>
      <c r="Z1307" s="11"/>
      <c r="AE1307" s="204"/>
      <c r="AF1307" s="204"/>
      <c r="AG1307" s="204"/>
      <c r="AH1307" s="204"/>
      <c r="AI1307" s="922"/>
      <c r="AJ1307" s="205"/>
      <c r="AK1307" s="973"/>
      <c r="AL1307" s="973">
        <f>AL1306</f>
        <v>0</v>
      </c>
      <c r="AP1307" s="204"/>
      <c r="AQ1307" s="204"/>
      <c r="AR1307" s="204"/>
      <c r="AS1307" s="204"/>
      <c r="AT1307" s="204"/>
      <c r="AU1307" s="205"/>
      <c r="AV1307" s="973"/>
      <c r="AW1307" s="973">
        <f>AW1306</f>
        <v>0</v>
      </c>
      <c r="BA1307" s="204"/>
      <c r="BB1307" s="204"/>
      <c r="BC1307" s="204"/>
      <c r="BD1307" s="204"/>
      <c r="BE1307" s="204"/>
      <c r="BF1307" s="205"/>
      <c r="BG1307" s="973"/>
      <c r="BH1307" s="973">
        <f>BH1306</f>
        <v>0</v>
      </c>
      <c r="BL1307" s="204"/>
      <c r="BM1307" s="204"/>
      <c r="BN1307" s="204"/>
      <c r="BO1307" s="204"/>
      <c r="BP1307" s="204"/>
      <c r="BQ1307" s="205"/>
      <c r="BR1307" s="973"/>
      <c r="BS1307" s="973">
        <f>BS1306</f>
        <v>0</v>
      </c>
      <c r="BW1307" s="204"/>
      <c r="BX1307" s="204"/>
      <c r="BY1307" s="204"/>
      <c r="BZ1307" s="204"/>
      <c r="CA1307" s="204"/>
      <c r="CB1307" s="205"/>
      <c r="CC1307" s="973"/>
      <c r="CD1307" s="973">
        <f>CD1306</f>
        <v>0</v>
      </c>
      <c r="CE1307" s="11"/>
      <c r="CF1307" s="11"/>
      <c r="CG1307" s="11"/>
      <c r="CH1307" s="11"/>
      <c r="CI1307" s="11"/>
      <c r="CJ1307" s="11"/>
      <c r="CK1307" s="11"/>
      <c r="CL1307" s="11"/>
      <c r="CM1307" s="11"/>
    </row>
    <row r="1308" spans="1:91" ht="24.75" customHeight="1">
      <c r="A1308" s="949" t="str">
        <f>IF(E1308&gt;0,"Wypełnione","")</f>
        <v/>
      </c>
      <c r="B1308" s="57"/>
      <c r="C1308" s="2050">
        <f>'Og s3a'!C2017</f>
        <v>0</v>
      </c>
      <c r="D1308" s="2052">
        <f>'Og s3a'!E2017</f>
        <v>0</v>
      </c>
      <c r="E1308" s="2050">
        <f>'Og s3a'!F2017</f>
        <v>0</v>
      </c>
      <c r="F1308" s="2771"/>
      <c r="G1308" s="448">
        <f>T1308</f>
        <v>0</v>
      </c>
      <c r="H1308" s="2773">
        <f>U1308</f>
        <v>0</v>
      </c>
      <c r="I1308" s="451"/>
      <c r="J1308" s="2775"/>
      <c r="K1308" s="451"/>
      <c r="L1308" s="2775"/>
      <c r="M1308" s="451"/>
      <c r="N1308" s="2775"/>
      <c r="O1308" s="451"/>
      <c r="P1308" s="2775"/>
      <c r="Q1308" s="11"/>
      <c r="R1308" s="11"/>
      <c r="S1308" s="396">
        <f>'Og s3a'!G2017</f>
        <v>0</v>
      </c>
      <c r="T1308" s="398">
        <f>'Og s3a'!D2017</f>
        <v>0</v>
      </c>
      <c r="U1308" s="444">
        <f>Import!N2006</f>
        <v>0</v>
      </c>
      <c r="V1308" s="11"/>
      <c r="W1308" s="306"/>
      <c r="X1308" s="306"/>
      <c r="Y1308" s="306"/>
      <c r="Z1308" s="970">
        <f>IF(F1308=AF$7,1,0)</f>
        <v>0</v>
      </c>
      <c r="AA1308" s="970">
        <f>Z1308*D1308</f>
        <v>0</v>
      </c>
      <c r="AB1308" s="978">
        <f>IF($Z1308=0,0,IF(AF1308+AH1308+AJ1308&gt;0,$AA1308,0))</f>
        <v>0</v>
      </c>
      <c r="AC1308" s="980">
        <f>IF($Z1308=0,0,IF(AND(AB1308=0,G1309&gt;0),$AA1308,0))</f>
        <v>0</v>
      </c>
      <c r="AD1308" s="969">
        <f>AA1308-AB1308-AC1308</f>
        <v>0</v>
      </c>
      <c r="AE1308" s="204">
        <f t="shared" si="355"/>
        <v>0</v>
      </c>
      <c r="AF1308" s="204">
        <f t="shared" si="355"/>
        <v>0</v>
      </c>
      <c r="AG1308" s="204">
        <f t="shared" si="355"/>
        <v>0</v>
      </c>
      <c r="AH1308" s="204">
        <f t="shared" si="355"/>
        <v>0</v>
      </c>
      <c r="AI1308" s="922">
        <f t="shared" si="355"/>
        <v>0</v>
      </c>
      <c r="AJ1308" s="205">
        <f t="shared" si="355"/>
        <v>0</v>
      </c>
      <c r="AK1308" s="973">
        <f>IF($Z1308=1,0,IF(AND($Z1308=0,AF1308&gt;0),1,IF(AND($Z1308=0,AH1308&gt;0),1,IF(AND($Z1308=0,AJ1308&gt;0),1,0))))</f>
        <v>0</v>
      </c>
      <c r="AL1308" s="973">
        <f>IF($Z1308=0,0,IF(AND($Z1308=1,AE1308&gt;0),1,IF(AND($Z1308=1,AG1308&gt;0),1,IF(AND($Z1308=1,AI1308&gt;0),1,0))))</f>
        <v>0</v>
      </c>
      <c r="AM1308" s="978">
        <f>IF($Z1308=0,0,IF(AQ1308+AS1308+AU1308&gt;0,$AA1308,0))</f>
        <v>0</v>
      </c>
      <c r="AN1308" s="980">
        <f>IF($Z1308=0,0,IF(AND(AM1308=0,I1309&gt;0),$AA1308,0))</f>
        <v>0</v>
      </c>
      <c r="AO1308" s="969">
        <f>$AA1308-AM1308-AN1308</f>
        <v>0</v>
      </c>
      <c r="AP1308" s="204">
        <f t="shared" si="356"/>
        <v>0</v>
      </c>
      <c r="AQ1308" s="204">
        <f t="shared" si="356"/>
        <v>0</v>
      </c>
      <c r="AR1308" s="204">
        <f t="shared" si="356"/>
        <v>0</v>
      </c>
      <c r="AS1308" s="204">
        <f t="shared" si="356"/>
        <v>0</v>
      </c>
      <c r="AT1308" s="204">
        <f t="shared" si="356"/>
        <v>0</v>
      </c>
      <c r="AU1308" s="205">
        <f t="shared" si="356"/>
        <v>0</v>
      </c>
      <c r="AV1308" s="973">
        <f>IF($Z1308=1,0,IF(AND($Z1308=0,AQ1308&gt;0),1,IF(AND($Z1308=0,AS1308&gt;0),1,IF(AND($Z1308=0,AU1308&gt;0),1,0))))</f>
        <v>0</v>
      </c>
      <c r="AW1308" s="973">
        <f>IF($Z1308=0,0,IF(AND($Z1308=1,AP1308&gt;0),1,IF(AND($Z1308=1,AR1308&gt;0),1,IF(AND($Z1308=1,AT1308&gt;0),1,0))))</f>
        <v>0</v>
      </c>
      <c r="AX1308" s="978">
        <f>IF($Z1308=0,0,IF(BB1308+BD1308+BF1308&gt;0,$AA1308,0))</f>
        <v>0</v>
      </c>
      <c r="AY1308" s="980">
        <f>IF($Z1308=0,0,IF(AND(AX1308=0,K1309&gt;0),$AA1308,0))</f>
        <v>0</v>
      </c>
      <c r="AZ1308" s="969">
        <f>$AA1308-AX1308-AY1308</f>
        <v>0</v>
      </c>
      <c r="BA1308" s="204">
        <f t="shared" si="357"/>
        <v>0</v>
      </c>
      <c r="BB1308" s="204">
        <f t="shared" si="357"/>
        <v>0</v>
      </c>
      <c r="BC1308" s="204">
        <f t="shared" si="357"/>
        <v>0</v>
      </c>
      <c r="BD1308" s="204">
        <f t="shared" si="357"/>
        <v>0</v>
      </c>
      <c r="BE1308" s="204">
        <f t="shared" si="357"/>
        <v>0</v>
      </c>
      <c r="BF1308" s="205">
        <f t="shared" si="357"/>
        <v>0</v>
      </c>
      <c r="BG1308" s="973">
        <f>IF($Z1308=1,0,IF(AND($Z1308=0,BB1308&gt;0),1,IF(AND($Z1308=0,BD1308&gt;0),1,IF(AND($Z1308=0,BF1308&gt;0),1,0))))</f>
        <v>0</v>
      </c>
      <c r="BH1308" s="973">
        <f>IF($Z1308=0,0,IF(AND($Z1308=1,BA1308&gt;0),1,IF(AND($Z1308=1,BC1308&gt;0),1,IF(AND($Z1308=1,BE1308&gt;0),1,0))))</f>
        <v>0</v>
      </c>
      <c r="BI1308" s="978">
        <f>IF($Z1308=0,0,IF(BM1308+BO1308+BQ1308&gt;0,$AA1308,0))</f>
        <v>0</v>
      </c>
      <c r="BJ1308" s="980">
        <f>IF($Z1308=0,0,IF(AND(BI1308=0,M1309&gt;0),$AA1308,0))</f>
        <v>0</v>
      </c>
      <c r="BK1308" s="969">
        <f>$AA1308-BI1308-BJ1308</f>
        <v>0</v>
      </c>
      <c r="BL1308" s="204">
        <f t="shared" si="358"/>
        <v>0</v>
      </c>
      <c r="BM1308" s="204">
        <f t="shared" si="358"/>
        <v>0</v>
      </c>
      <c r="BN1308" s="204">
        <f t="shared" si="358"/>
        <v>0</v>
      </c>
      <c r="BO1308" s="204">
        <f t="shared" si="358"/>
        <v>0</v>
      </c>
      <c r="BP1308" s="204">
        <f t="shared" si="358"/>
        <v>0</v>
      </c>
      <c r="BQ1308" s="205">
        <f t="shared" si="358"/>
        <v>0</v>
      </c>
      <c r="BR1308" s="973">
        <f>IF($Z1308=1,0,IF(AND($Z1308=0,BM1308&gt;0),1,IF(AND($Z1308=0,BO1308&gt;0),1,IF(AND($Z1308=0,BQ1308&gt;0),1,0))))</f>
        <v>0</v>
      </c>
      <c r="BS1308" s="973">
        <f>IF($Z1308=0,0,IF(AND($Z1308=1,BL1308&gt;0),1,IF(AND($Z1308=1,BN1308&gt;0),1,IF(AND($Z1308=1,BP1308&gt;0),1,0))))</f>
        <v>0</v>
      </c>
      <c r="BT1308" s="978">
        <f>IF($Z1308=0,0,IF(BX1308+BZ1308+CB1308&gt;0,$AA1308,0))</f>
        <v>0</v>
      </c>
      <c r="BU1308" s="980">
        <f>IF($Z1308=0,0,IF(AND(BT1308=0,O1309&gt;0),$AA1308,0))</f>
        <v>0</v>
      </c>
      <c r="BV1308" s="969">
        <f>$AA1308-BT1308-BU1308</f>
        <v>0</v>
      </c>
      <c r="BW1308" s="204">
        <f t="shared" si="359"/>
        <v>0</v>
      </c>
      <c r="BX1308" s="204">
        <f t="shared" si="359"/>
        <v>0</v>
      </c>
      <c r="BY1308" s="204">
        <f t="shared" si="359"/>
        <v>0</v>
      </c>
      <c r="BZ1308" s="204">
        <f t="shared" si="359"/>
        <v>0</v>
      </c>
      <c r="CA1308" s="204">
        <f t="shared" si="359"/>
        <v>0</v>
      </c>
      <c r="CB1308" s="205">
        <f t="shared" si="359"/>
        <v>0</v>
      </c>
      <c r="CC1308" s="973">
        <f>IF($Z1308=1,0,IF(AND($Z1308=0,BX1308&gt;0),1,IF(AND($Z1308=0,BZ1308&gt;0),1,IF(AND($Z1308=0,CB1308&gt;0),1,0))))</f>
        <v>0</v>
      </c>
      <c r="CD1308" s="973">
        <f>IF($Z1308=0,0,IF(AND($Z1308=1,BW1308&gt;0),1,IF(AND($Z1308=1,BY1308&gt;0),1,IF(AND($Z1308=1,CA1308&gt;0),1,0))))</f>
        <v>0</v>
      </c>
      <c r="CE1308" s="11"/>
      <c r="CF1308" s="11"/>
      <c r="CG1308" s="11"/>
      <c r="CH1308" s="11"/>
      <c r="CI1308" s="11"/>
      <c r="CJ1308" s="11"/>
      <c r="CK1308" s="11"/>
      <c r="CL1308" s="11"/>
      <c r="CM1308" s="11"/>
    </row>
    <row r="1309" spans="1:91" ht="14.25" customHeight="1">
      <c r="A1309" s="950" t="str">
        <f>A1308</f>
        <v/>
      </c>
      <c r="B1309" s="57"/>
      <c r="C1309" s="2051"/>
      <c r="D1309" s="2053"/>
      <c r="E1309" s="2051"/>
      <c r="F1309" s="2772"/>
      <c r="G1309" s="1121">
        <f>Import!Q2006</f>
        <v>0</v>
      </c>
      <c r="H1309" s="2774"/>
      <c r="I1309" s="450"/>
      <c r="J1309" s="2775"/>
      <c r="K1309" s="450"/>
      <c r="L1309" s="2775"/>
      <c r="M1309" s="450"/>
      <c r="N1309" s="2775"/>
      <c r="O1309" s="450"/>
      <c r="P1309" s="2775"/>
      <c r="Q1309" s="11"/>
      <c r="R1309" s="11"/>
      <c r="S1309" s="397"/>
      <c r="T1309" s="419"/>
      <c r="U1309" s="444">
        <f>Import!N2007</f>
        <v>0</v>
      </c>
      <c r="V1309" s="11"/>
      <c r="W1309" s="306"/>
      <c r="X1309" s="306"/>
      <c r="Y1309" s="306"/>
      <c r="Z1309" s="11"/>
      <c r="AE1309" s="204"/>
      <c r="AF1309" s="204"/>
      <c r="AG1309" s="204"/>
      <c r="AH1309" s="204"/>
      <c r="AI1309" s="922"/>
      <c r="AJ1309" s="205"/>
      <c r="AK1309" s="973"/>
      <c r="AL1309" s="973">
        <f>AL1308</f>
        <v>0</v>
      </c>
      <c r="AP1309" s="204"/>
      <c r="AQ1309" s="204"/>
      <c r="AR1309" s="204"/>
      <c r="AS1309" s="204"/>
      <c r="AT1309" s="204"/>
      <c r="AU1309" s="205"/>
      <c r="AV1309" s="973"/>
      <c r="AW1309" s="973">
        <f>AW1308</f>
        <v>0</v>
      </c>
      <c r="BA1309" s="204"/>
      <c r="BB1309" s="204"/>
      <c r="BC1309" s="204"/>
      <c r="BD1309" s="204"/>
      <c r="BE1309" s="204"/>
      <c r="BF1309" s="205"/>
      <c r="BG1309" s="973"/>
      <c r="BH1309" s="973">
        <f>BH1308</f>
        <v>0</v>
      </c>
      <c r="BL1309" s="204"/>
      <c r="BM1309" s="204"/>
      <c r="BN1309" s="204"/>
      <c r="BO1309" s="204"/>
      <c r="BP1309" s="204"/>
      <c r="BQ1309" s="205"/>
      <c r="BR1309" s="973"/>
      <c r="BS1309" s="973">
        <f>BS1308</f>
        <v>0</v>
      </c>
      <c r="BW1309" s="204"/>
      <c r="BX1309" s="204"/>
      <c r="BY1309" s="204"/>
      <c r="BZ1309" s="204"/>
      <c r="CA1309" s="204"/>
      <c r="CB1309" s="205"/>
      <c r="CC1309" s="973"/>
      <c r="CD1309" s="973">
        <f>CD1308</f>
        <v>0</v>
      </c>
      <c r="CE1309" s="11"/>
      <c r="CF1309" s="11"/>
      <c r="CG1309" s="11"/>
      <c r="CH1309" s="11"/>
      <c r="CI1309" s="11"/>
      <c r="CJ1309" s="11"/>
      <c r="CK1309" s="11"/>
      <c r="CL1309" s="11"/>
      <c r="CM1309" s="11"/>
    </row>
    <row r="1310" spans="1:91" ht="24.75" customHeight="1">
      <c r="A1310" s="949" t="str">
        <f>IF(E1310&gt;0,"Wypełnione","")</f>
        <v/>
      </c>
      <c r="B1310" s="57"/>
      <c r="C1310" s="2050">
        <f>'Og s3a'!C2019</f>
        <v>0</v>
      </c>
      <c r="D1310" s="2052">
        <f>'Og s3a'!E2019</f>
        <v>0</v>
      </c>
      <c r="E1310" s="2050">
        <f>'Og s3a'!F2019</f>
        <v>0</v>
      </c>
      <c r="F1310" s="2771"/>
      <c r="G1310" s="448">
        <f>T1310</f>
        <v>0</v>
      </c>
      <c r="H1310" s="2773">
        <f>U1310</f>
        <v>0</v>
      </c>
      <c r="I1310" s="451"/>
      <c r="J1310" s="2775"/>
      <c r="K1310" s="451"/>
      <c r="L1310" s="2775"/>
      <c r="M1310" s="451"/>
      <c r="N1310" s="2775"/>
      <c r="O1310" s="451"/>
      <c r="P1310" s="2775"/>
      <c r="Q1310" s="11"/>
      <c r="R1310" s="11"/>
      <c r="S1310" s="396">
        <f>'Og s3a'!G2019</f>
        <v>0</v>
      </c>
      <c r="T1310" s="398">
        <f>'Og s3a'!D2019</f>
        <v>0</v>
      </c>
      <c r="U1310" s="444">
        <f>Import!N2008</f>
        <v>0</v>
      </c>
      <c r="V1310" s="11"/>
      <c r="W1310" s="306"/>
      <c r="X1310" s="306"/>
      <c r="Y1310" s="306"/>
      <c r="Z1310" s="970">
        <f>IF(F1310=AF$7,1,0)</f>
        <v>0</v>
      </c>
      <c r="AA1310" s="970">
        <f>Z1310*D1310</f>
        <v>0</v>
      </c>
      <c r="AB1310" s="978">
        <f>IF($Z1310=0,0,IF(AF1310+AH1310+AJ1310&gt;0,$AA1310,0))</f>
        <v>0</v>
      </c>
      <c r="AC1310" s="980">
        <f>IF($Z1310=0,0,IF(AND(AB1310=0,G1311&gt;0),$AA1310,0))</f>
        <v>0</v>
      </c>
      <c r="AD1310" s="969">
        <f>AA1310-AB1310-AC1310</f>
        <v>0</v>
      </c>
      <c r="AE1310" s="204">
        <f t="shared" si="355"/>
        <v>0</v>
      </c>
      <c r="AF1310" s="204">
        <f t="shared" si="355"/>
        <v>0</v>
      </c>
      <c r="AG1310" s="204">
        <f t="shared" si="355"/>
        <v>0</v>
      </c>
      <c r="AH1310" s="204">
        <f t="shared" si="355"/>
        <v>0</v>
      </c>
      <c r="AI1310" s="922">
        <f t="shared" si="355"/>
        <v>0</v>
      </c>
      <c r="AJ1310" s="205">
        <f t="shared" si="355"/>
        <v>0</v>
      </c>
      <c r="AK1310" s="973">
        <f>IF($Z1310=1,0,IF(AND($Z1310=0,AF1310&gt;0),1,IF(AND($Z1310=0,AH1310&gt;0),1,IF(AND($Z1310=0,AJ1310&gt;0),1,0))))</f>
        <v>0</v>
      </c>
      <c r="AL1310" s="973">
        <f>IF($Z1310=0,0,IF(AND($Z1310=1,AE1310&gt;0),1,IF(AND($Z1310=1,AG1310&gt;0),1,IF(AND($Z1310=1,AI1310&gt;0),1,0))))</f>
        <v>0</v>
      </c>
      <c r="AM1310" s="978">
        <f>IF($Z1310=0,0,IF(AQ1310+AS1310+AU1310&gt;0,$AA1310,0))</f>
        <v>0</v>
      </c>
      <c r="AN1310" s="980">
        <f>IF($Z1310=0,0,IF(AND(AM1310=0,I1311&gt;0),$AA1310,0))</f>
        <v>0</v>
      </c>
      <c r="AO1310" s="969">
        <f>$AA1310-AM1310-AN1310</f>
        <v>0</v>
      </c>
      <c r="AP1310" s="204">
        <f t="shared" si="356"/>
        <v>0</v>
      </c>
      <c r="AQ1310" s="204">
        <f t="shared" si="356"/>
        <v>0</v>
      </c>
      <c r="AR1310" s="204">
        <f t="shared" si="356"/>
        <v>0</v>
      </c>
      <c r="AS1310" s="204">
        <f t="shared" si="356"/>
        <v>0</v>
      </c>
      <c r="AT1310" s="204">
        <f t="shared" si="356"/>
        <v>0</v>
      </c>
      <c r="AU1310" s="205">
        <f t="shared" si="356"/>
        <v>0</v>
      </c>
      <c r="AV1310" s="973">
        <f>IF($Z1310=1,0,IF(AND($Z1310=0,AQ1310&gt;0),1,IF(AND($Z1310=0,AS1310&gt;0),1,IF(AND($Z1310=0,AU1310&gt;0),1,0))))</f>
        <v>0</v>
      </c>
      <c r="AW1310" s="973">
        <f>IF($Z1310=0,0,IF(AND($Z1310=1,AP1310&gt;0),1,IF(AND($Z1310=1,AR1310&gt;0),1,IF(AND($Z1310=1,AT1310&gt;0),1,0))))</f>
        <v>0</v>
      </c>
      <c r="AX1310" s="978">
        <f>IF($Z1310=0,0,IF(BB1310+BD1310+BF1310&gt;0,$AA1310,0))</f>
        <v>0</v>
      </c>
      <c r="AY1310" s="980">
        <f>IF($Z1310=0,0,IF(AND(AX1310=0,K1311&gt;0),$AA1310,0))</f>
        <v>0</v>
      </c>
      <c r="AZ1310" s="969">
        <f>$AA1310-AX1310-AY1310</f>
        <v>0</v>
      </c>
      <c r="BA1310" s="204">
        <f t="shared" si="357"/>
        <v>0</v>
      </c>
      <c r="BB1310" s="204">
        <f t="shared" si="357"/>
        <v>0</v>
      </c>
      <c r="BC1310" s="204">
        <f t="shared" si="357"/>
        <v>0</v>
      </c>
      <c r="BD1310" s="204">
        <f t="shared" si="357"/>
        <v>0</v>
      </c>
      <c r="BE1310" s="204">
        <f t="shared" si="357"/>
        <v>0</v>
      </c>
      <c r="BF1310" s="205">
        <f t="shared" si="357"/>
        <v>0</v>
      </c>
      <c r="BG1310" s="973">
        <f>IF($Z1310=1,0,IF(AND($Z1310=0,BB1310&gt;0),1,IF(AND($Z1310=0,BD1310&gt;0),1,IF(AND($Z1310=0,BF1310&gt;0),1,0))))</f>
        <v>0</v>
      </c>
      <c r="BH1310" s="973">
        <f>IF($Z1310=0,0,IF(AND($Z1310=1,BA1310&gt;0),1,IF(AND($Z1310=1,BC1310&gt;0),1,IF(AND($Z1310=1,BE1310&gt;0),1,0))))</f>
        <v>0</v>
      </c>
      <c r="BI1310" s="978">
        <f>IF($Z1310=0,0,IF(BM1310+BO1310+BQ1310&gt;0,$AA1310,0))</f>
        <v>0</v>
      </c>
      <c r="BJ1310" s="980">
        <f>IF($Z1310=0,0,IF(AND(BI1310=0,M1311&gt;0),$AA1310,0))</f>
        <v>0</v>
      </c>
      <c r="BK1310" s="969">
        <f>$AA1310-BI1310-BJ1310</f>
        <v>0</v>
      </c>
      <c r="BL1310" s="204">
        <f t="shared" si="358"/>
        <v>0</v>
      </c>
      <c r="BM1310" s="204">
        <f t="shared" si="358"/>
        <v>0</v>
      </c>
      <c r="BN1310" s="204">
        <f t="shared" si="358"/>
        <v>0</v>
      </c>
      <c r="BO1310" s="204">
        <f t="shared" si="358"/>
        <v>0</v>
      </c>
      <c r="BP1310" s="204">
        <f t="shared" si="358"/>
        <v>0</v>
      </c>
      <c r="BQ1310" s="205">
        <f t="shared" si="358"/>
        <v>0</v>
      </c>
      <c r="BR1310" s="973">
        <f>IF($Z1310=1,0,IF(AND($Z1310=0,BM1310&gt;0),1,IF(AND($Z1310=0,BO1310&gt;0),1,IF(AND($Z1310=0,BQ1310&gt;0),1,0))))</f>
        <v>0</v>
      </c>
      <c r="BS1310" s="973">
        <f>IF($Z1310=0,0,IF(AND($Z1310=1,BL1310&gt;0),1,IF(AND($Z1310=1,BN1310&gt;0),1,IF(AND($Z1310=1,BP1310&gt;0),1,0))))</f>
        <v>0</v>
      </c>
      <c r="BT1310" s="978">
        <f>IF($Z1310=0,0,IF(BX1310+BZ1310+CB1310&gt;0,$AA1310,0))</f>
        <v>0</v>
      </c>
      <c r="BU1310" s="980">
        <f>IF($Z1310=0,0,IF(AND(BT1310=0,O1311&gt;0),$AA1310,0))</f>
        <v>0</v>
      </c>
      <c r="BV1310" s="969">
        <f>$AA1310-BT1310-BU1310</f>
        <v>0</v>
      </c>
      <c r="BW1310" s="204">
        <f t="shared" si="359"/>
        <v>0</v>
      </c>
      <c r="BX1310" s="204">
        <f t="shared" si="359"/>
        <v>0</v>
      </c>
      <c r="BY1310" s="204">
        <f t="shared" si="359"/>
        <v>0</v>
      </c>
      <c r="BZ1310" s="204">
        <f t="shared" si="359"/>
        <v>0</v>
      </c>
      <c r="CA1310" s="204">
        <f t="shared" si="359"/>
        <v>0</v>
      </c>
      <c r="CB1310" s="205">
        <f t="shared" si="359"/>
        <v>0</v>
      </c>
      <c r="CC1310" s="973">
        <f>IF($Z1310=1,0,IF(AND($Z1310=0,BX1310&gt;0),1,IF(AND($Z1310=0,BZ1310&gt;0),1,IF(AND($Z1310=0,CB1310&gt;0),1,0))))</f>
        <v>0</v>
      </c>
      <c r="CD1310" s="973">
        <f>IF($Z1310=0,0,IF(AND($Z1310=1,BW1310&gt;0),1,IF(AND($Z1310=1,BY1310&gt;0),1,IF(AND($Z1310=1,CA1310&gt;0),1,0))))</f>
        <v>0</v>
      </c>
      <c r="CE1310" s="11"/>
      <c r="CF1310" s="11"/>
      <c r="CG1310" s="11"/>
      <c r="CH1310" s="11"/>
      <c r="CI1310" s="11"/>
      <c r="CJ1310" s="11"/>
      <c r="CK1310" s="11"/>
      <c r="CL1310" s="11"/>
      <c r="CM1310" s="11"/>
    </row>
    <row r="1311" spans="1:91" ht="14.25" customHeight="1">
      <c r="A1311" s="950" t="str">
        <f>A1310</f>
        <v/>
      </c>
      <c r="B1311" s="57"/>
      <c r="C1311" s="2051"/>
      <c r="D1311" s="2053"/>
      <c r="E1311" s="2051"/>
      <c r="F1311" s="2772"/>
      <c r="G1311" s="1121">
        <f>Import!Q2008</f>
        <v>0</v>
      </c>
      <c r="H1311" s="2774"/>
      <c r="I1311" s="450"/>
      <c r="J1311" s="2775"/>
      <c r="K1311" s="450"/>
      <c r="L1311" s="2775"/>
      <c r="M1311" s="450"/>
      <c r="N1311" s="2775"/>
      <c r="O1311" s="450"/>
      <c r="P1311" s="2775"/>
      <c r="Q1311" s="11"/>
      <c r="R1311" s="11"/>
      <c r="S1311" s="397"/>
      <c r="T1311" s="419"/>
      <c r="U1311" s="444">
        <f>Import!N2009</f>
        <v>0</v>
      </c>
      <c r="V1311" s="11"/>
      <c r="W1311" s="306"/>
      <c r="X1311" s="306"/>
      <c r="Y1311" s="306"/>
      <c r="Z1311" s="11"/>
      <c r="AE1311" s="204"/>
      <c r="AF1311" s="204"/>
      <c r="AG1311" s="204"/>
      <c r="AH1311" s="204"/>
      <c r="AI1311" s="922"/>
      <c r="AJ1311" s="205"/>
      <c r="AK1311" s="973"/>
      <c r="AL1311" s="973">
        <f>AL1310</f>
        <v>0</v>
      </c>
      <c r="AP1311" s="204"/>
      <c r="AQ1311" s="204"/>
      <c r="AR1311" s="204"/>
      <c r="AS1311" s="204"/>
      <c r="AT1311" s="204"/>
      <c r="AU1311" s="205"/>
      <c r="AV1311" s="973"/>
      <c r="AW1311" s="973">
        <f>AW1310</f>
        <v>0</v>
      </c>
      <c r="BA1311" s="204"/>
      <c r="BB1311" s="204"/>
      <c r="BC1311" s="204"/>
      <c r="BD1311" s="204"/>
      <c r="BE1311" s="204"/>
      <c r="BF1311" s="205"/>
      <c r="BG1311" s="973"/>
      <c r="BH1311" s="973">
        <f>BH1310</f>
        <v>0</v>
      </c>
      <c r="BL1311" s="204"/>
      <c r="BM1311" s="204"/>
      <c r="BN1311" s="204"/>
      <c r="BO1311" s="204"/>
      <c r="BP1311" s="204"/>
      <c r="BQ1311" s="205"/>
      <c r="BR1311" s="973"/>
      <c r="BS1311" s="973">
        <f>BS1310</f>
        <v>0</v>
      </c>
      <c r="BW1311" s="204"/>
      <c r="BX1311" s="204"/>
      <c r="BY1311" s="204"/>
      <c r="BZ1311" s="204"/>
      <c r="CA1311" s="204"/>
      <c r="CB1311" s="205"/>
      <c r="CC1311" s="973"/>
      <c r="CD1311" s="973">
        <f>CD1310</f>
        <v>0</v>
      </c>
      <c r="CE1311" s="11"/>
      <c r="CF1311" s="11"/>
      <c r="CG1311" s="11"/>
      <c r="CH1311" s="11"/>
      <c r="CI1311" s="11"/>
      <c r="CJ1311" s="11"/>
      <c r="CK1311" s="11"/>
      <c r="CL1311" s="11"/>
      <c r="CM1311" s="11"/>
    </row>
    <row r="1312" spans="1:91" ht="24.75" customHeight="1">
      <c r="A1312" s="949" t="str">
        <f>IF(E1312&gt;0,"Wypełnione","")</f>
        <v/>
      </c>
      <c r="B1312" s="57"/>
      <c r="C1312" s="2050">
        <f>'Og s3a'!C2021</f>
        <v>0</v>
      </c>
      <c r="D1312" s="2052">
        <f>'Og s3a'!E2021</f>
        <v>0</v>
      </c>
      <c r="E1312" s="2050">
        <f>'Og s3a'!F2021</f>
        <v>0</v>
      </c>
      <c r="F1312" s="2771"/>
      <c r="G1312" s="448">
        <f>T1312</f>
        <v>0</v>
      </c>
      <c r="H1312" s="2773">
        <f>U1312</f>
        <v>0</v>
      </c>
      <c r="I1312" s="451"/>
      <c r="J1312" s="2775"/>
      <c r="K1312" s="451"/>
      <c r="L1312" s="2775"/>
      <c r="M1312" s="451"/>
      <c r="N1312" s="2775"/>
      <c r="O1312" s="451"/>
      <c r="P1312" s="2775"/>
      <c r="Q1312" s="11"/>
      <c r="R1312" s="11"/>
      <c r="S1312" s="396">
        <f>'Og s3a'!G2021</f>
        <v>0</v>
      </c>
      <c r="T1312" s="398">
        <f>'Og s3a'!D2021</f>
        <v>0</v>
      </c>
      <c r="U1312" s="444">
        <f>Import!N2010</f>
        <v>0</v>
      </c>
      <c r="V1312" s="11"/>
      <c r="W1312" s="306"/>
      <c r="X1312" s="306"/>
      <c r="Y1312" s="306"/>
      <c r="Z1312" s="970">
        <f>IF(F1312=AF$7,1,0)</f>
        <v>0</v>
      </c>
      <c r="AA1312" s="970">
        <f>Z1312*D1312</f>
        <v>0</v>
      </c>
      <c r="AB1312" s="978">
        <f>IF($Z1312=0,0,IF(AF1312+AH1312+AJ1312&gt;0,$AA1312,0))</f>
        <v>0</v>
      </c>
      <c r="AC1312" s="980">
        <f>IF($Z1312=0,0,IF(AND(AB1312=0,G1313&gt;0),$AA1312,0))</f>
        <v>0</v>
      </c>
      <c r="AD1312" s="969">
        <f>AA1312-AB1312-AC1312</f>
        <v>0</v>
      </c>
      <c r="AE1312" s="204">
        <f t="shared" si="355"/>
        <v>0</v>
      </c>
      <c r="AF1312" s="204">
        <f t="shared" si="355"/>
        <v>0</v>
      </c>
      <c r="AG1312" s="204">
        <f t="shared" si="355"/>
        <v>0</v>
      </c>
      <c r="AH1312" s="204">
        <f t="shared" si="355"/>
        <v>0</v>
      </c>
      <c r="AI1312" s="922">
        <f t="shared" si="355"/>
        <v>0</v>
      </c>
      <c r="AJ1312" s="205">
        <f t="shared" si="355"/>
        <v>0</v>
      </c>
      <c r="AK1312" s="973">
        <f>IF($Z1312=1,0,IF(AND($Z1312=0,AF1312&gt;0),1,IF(AND($Z1312=0,AH1312&gt;0),1,IF(AND($Z1312=0,AJ1312&gt;0),1,0))))</f>
        <v>0</v>
      </c>
      <c r="AL1312" s="973">
        <f>IF($Z1312=0,0,IF(AND($Z1312=1,AE1312&gt;0),1,IF(AND($Z1312=1,AG1312&gt;0),1,IF(AND($Z1312=1,AI1312&gt;0),1,0))))</f>
        <v>0</v>
      </c>
      <c r="AM1312" s="978">
        <f>IF($Z1312=0,0,IF(AQ1312+AS1312+AU1312&gt;0,$AA1312,0))</f>
        <v>0</v>
      </c>
      <c r="AN1312" s="980">
        <f>IF($Z1312=0,0,IF(AND(AM1312=0,I1313&gt;0),$AA1312,0))</f>
        <v>0</v>
      </c>
      <c r="AO1312" s="969">
        <f>$AA1312-AM1312-AN1312</f>
        <v>0</v>
      </c>
      <c r="AP1312" s="204">
        <f t="shared" si="356"/>
        <v>0</v>
      </c>
      <c r="AQ1312" s="204">
        <f t="shared" si="356"/>
        <v>0</v>
      </c>
      <c r="AR1312" s="204">
        <f t="shared" si="356"/>
        <v>0</v>
      </c>
      <c r="AS1312" s="204">
        <f t="shared" si="356"/>
        <v>0</v>
      </c>
      <c r="AT1312" s="204">
        <f t="shared" si="356"/>
        <v>0</v>
      </c>
      <c r="AU1312" s="205">
        <f t="shared" si="356"/>
        <v>0</v>
      </c>
      <c r="AV1312" s="973">
        <f>IF($Z1312=1,0,IF(AND($Z1312=0,AQ1312&gt;0),1,IF(AND($Z1312=0,AS1312&gt;0),1,IF(AND($Z1312=0,AU1312&gt;0),1,0))))</f>
        <v>0</v>
      </c>
      <c r="AW1312" s="973">
        <f>IF($Z1312=0,0,IF(AND($Z1312=1,AP1312&gt;0),1,IF(AND($Z1312=1,AR1312&gt;0),1,IF(AND($Z1312=1,AT1312&gt;0),1,0))))</f>
        <v>0</v>
      </c>
      <c r="AX1312" s="978">
        <f>IF($Z1312=0,0,IF(BB1312+BD1312+BF1312&gt;0,$AA1312,0))</f>
        <v>0</v>
      </c>
      <c r="AY1312" s="980">
        <f>IF($Z1312=0,0,IF(AND(AX1312=0,K1313&gt;0),$AA1312,0))</f>
        <v>0</v>
      </c>
      <c r="AZ1312" s="969">
        <f>$AA1312-AX1312-AY1312</f>
        <v>0</v>
      </c>
      <c r="BA1312" s="204">
        <f t="shared" si="357"/>
        <v>0</v>
      </c>
      <c r="BB1312" s="204">
        <f t="shared" si="357"/>
        <v>0</v>
      </c>
      <c r="BC1312" s="204">
        <f t="shared" si="357"/>
        <v>0</v>
      </c>
      <c r="BD1312" s="204">
        <f t="shared" si="357"/>
        <v>0</v>
      </c>
      <c r="BE1312" s="204">
        <f t="shared" si="357"/>
        <v>0</v>
      </c>
      <c r="BF1312" s="205">
        <f t="shared" si="357"/>
        <v>0</v>
      </c>
      <c r="BG1312" s="973">
        <f>IF($Z1312=1,0,IF(AND($Z1312=0,BB1312&gt;0),1,IF(AND($Z1312=0,BD1312&gt;0),1,IF(AND($Z1312=0,BF1312&gt;0),1,0))))</f>
        <v>0</v>
      </c>
      <c r="BH1312" s="973">
        <f>IF($Z1312=0,0,IF(AND($Z1312=1,BA1312&gt;0),1,IF(AND($Z1312=1,BC1312&gt;0),1,IF(AND($Z1312=1,BE1312&gt;0),1,0))))</f>
        <v>0</v>
      </c>
      <c r="BI1312" s="978">
        <f>IF($Z1312=0,0,IF(BM1312+BO1312+BQ1312&gt;0,$AA1312,0))</f>
        <v>0</v>
      </c>
      <c r="BJ1312" s="980">
        <f>IF($Z1312=0,0,IF(AND(BI1312=0,M1313&gt;0),$AA1312,0))</f>
        <v>0</v>
      </c>
      <c r="BK1312" s="969">
        <f>$AA1312-BI1312-BJ1312</f>
        <v>0</v>
      </c>
      <c r="BL1312" s="204">
        <f t="shared" si="358"/>
        <v>0</v>
      </c>
      <c r="BM1312" s="204">
        <f t="shared" si="358"/>
        <v>0</v>
      </c>
      <c r="BN1312" s="204">
        <f t="shared" si="358"/>
        <v>0</v>
      </c>
      <c r="BO1312" s="204">
        <f t="shared" si="358"/>
        <v>0</v>
      </c>
      <c r="BP1312" s="204">
        <f t="shared" si="358"/>
        <v>0</v>
      </c>
      <c r="BQ1312" s="205">
        <f t="shared" si="358"/>
        <v>0</v>
      </c>
      <c r="BR1312" s="973">
        <f>IF($Z1312=1,0,IF(AND($Z1312=0,BM1312&gt;0),1,IF(AND($Z1312=0,BO1312&gt;0),1,IF(AND($Z1312=0,BQ1312&gt;0),1,0))))</f>
        <v>0</v>
      </c>
      <c r="BS1312" s="973">
        <f>IF($Z1312=0,0,IF(AND($Z1312=1,BL1312&gt;0),1,IF(AND($Z1312=1,BN1312&gt;0),1,IF(AND($Z1312=1,BP1312&gt;0),1,0))))</f>
        <v>0</v>
      </c>
      <c r="BT1312" s="978">
        <f>IF($Z1312=0,0,IF(BX1312+BZ1312+CB1312&gt;0,$AA1312,0))</f>
        <v>0</v>
      </c>
      <c r="BU1312" s="980">
        <f>IF($Z1312=0,0,IF(AND(BT1312=0,O1313&gt;0),$AA1312,0))</f>
        <v>0</v>
      </c>
      <c r="BV1312" s="969">
        <f>$AA1312-BT1312-BU1312</f>
        <v>0</v>
      </c>
      <c r="BW1312" s="204">
        <f t="shared" si="359"/>
        <v>0</v>
      </c>
      <c r="BX1312" s="204">
        <f t="shared" si="359"/>
        <v>0</v>
      </c>
      <c r="BY1312" s="204">
        <f t="shared" si="359"/>
        <v>0</v>
      </c>
      <c r="BZ1312" s="204">
        <f t="shared" si="359"/>
        <v>0</v>
      </c>
      <c r="CA1312" s="204">
        <f t="shared" si="359"/>
        <v>0</v>
      </c>
      <c r="CB1312" s="205">
        <f t="shared" si="359"/>
        <v>0</v>
      </c>
      <c r="CC1312" s="973">
        <f>IF($Z1312=1,0,IF(AND($Z1312=0,BX1312&gt;0),1,IF(AND($Z1312=0,BZ1312&gt;0),1,IF(AND($Z1312=0,CB1312&gt;0),1,0))))</f>
        <v>0</v>
      </c>
      <c r="CD1312" s="973">
        <f>IF($Z1312=0,0,IF(AND($Z1312=1,BW1312&gt;0),1,IF(AND($Z1312=1,BY1312&gt;0),1,IF(AND($Z1312=1,CA1312&gt;0),1,0))))</f>
        <v>0</v>
      </c>
      <c r="CE1312" s="11"/>
      <c r="CF1312" s="11"/>
      <c r="CG1312" s="11"/>
      <c r="CH1312" s="11"/>
      <c r="CI1312" s="11"/>
      <c r="CJ1312" s="11"/>
      <c r="CK1312" s="11"/>
      <c r="CL1312" s="11"/>
      <c r="CM1312" s="11"/>
    </row>
    <row r="1313" spans="1:91" ht="14.25" customHeight="1">
      <c r="A1313" s="950" t="str">
        <f>A1312</f>
        <v/>
      </c>
      <c r="B1313" s="57"/>
      <c r="C1313" s="2051"/>
      <c r="D1313" s="2053"/>
      <c r="E1313" s="2051"/>
      <c r="F1313" s="2772"/>
      <c r="G1313" s="1121">
        <f>Import!Q2010</f>
        <v>0</v>
      </c>
      <c r="H1313" s="2774"/>
      <c r="I1313" s="450"/>
      <c r="J1313" s="2775"/>
      <c r="K1313" s="450"/>
      <c r="L1313" s="2775"/>
      <c r="M1313" s="450"/>
      <c r="N1313" s="2775"/>
      <c r="O1313" s="450"/>
      <c r="P1313" s="2775"/>
      <c r="Q1313" s="11"/>
      <c r="R1313" s="11"/>
      <c r="S1313" s="397"/>
      <c r="T1313" s="419"/>
      <c r="U1313" s="444">
        <f>Import!N2011</f>
        <v>0</v>
      </c>
      <c r="V1313" s="11"/>
      <c r="W1313" s="306"/>
      <c r="X1313" s="306"/>
      <c r="Y1313" s="306"/>
      <c r="Z1313" s="11"/>
      <c r="AE1313" s="204"/>
      <c r="AF1313" s="204"/>
      <c r="AG1313" s="204"/>
      <c r="AH1313" s="204"/>
      <c r="AI1313" s="922"/>
      <c r="AJ1313" s="205"/>
      <c r="AK1313" s="973"/>
      <c r="AL1313" s="973">
        <f>AL1312</f>
        <v>0</v>
      </c>
      <c r="AP1313" s="204"/>
      <c r="AQ1313" s="204"/>
      <c r="AR1313" s="204"/>
      <c r="AS1313" s="204"/>
      <c r="AT1313" s="204"/>
      <c r="AU1313" s="205"/>
      <c r="AV1313" s="973"/>
      <c r="AW1313" s="973">
        <f>AW1312</f>
        <v>0</v>
      </c>
      <c r="BA1313" s="204"/>
      <c r="BB1313" s="204"/>
      <c r="BC1313" s="204"/>
      <c r="BD1313" s="204"/>
      <c r="BE1313" s="204"/>
      <c r="BF1313" s="205"/>
      <c r="BG1313" s="973"/>
      <c r="BH1313" s="973">
        <f>BH1312</f>
        <v>0</v>
      </c>
      <c r="BL1313" s="204"/>
      <c r="BM1313" s="204"/>
      <c r="BN1313" s="204"/>
      <c r="BO1313" s="204"/>
      <c r="BP1313" s="204"/>
      <c r="BQ1313" s="205"/>
      <c r="BR1313" s="973"/>
      <c r="BS1313" s="973">
        <f>BS1312</f>
        <v>0</v>
      </c>
      <c r="BW1313" s="204"/>
      <c r="BX1313" s="204"/>
      <c r="BY1313" s="204"/>
      <c r="BZ1313" s="204"/>
      <c r="CA1313" s="204"/>
      <c r="CB1313" s="205"/>
      <c r="CC1313" s="973"/>
      <c r="CD1313" s="973">
        <f>CD1312</f>
        <v>0</v>
      </c>
      <c r="CE1313" s="11"/>
      <c r="CF1313" s="11"/>
      <c r="CG1313" s="11"/>
      <c r="CH1313" s="11"/>
      <c r="CI1313" s="11"/>
      <c r="CJ1313" s="11"/>
      <c r="CK1313" s="11"/>
      <c r="CL1313" s="11"/>
      <c r="CM1313" s="11"/>
    </row>
    <row r="1314" spans="1:91" ht="24.75" customHeight="1">
      <c r="A1314" s="949" t="str">
        <f>IF(E1314&gt;0,"Wypełnione","")</f>
        <v/>
      </c>
      <c r="B1314" s="57"/>
      <c r="C1314" s="2050">
        <f>'Og s3a'!C2023</f>
        <v>0</v>
      </c>
      <c r="D1314" s="2052">
        <f>'Og s3a'!E2023</f>
        <v>0</v>
      </c>
      <c r="E1314" s="2050">
        <f>'Og s3a'!F2023</f>
        <v>0</v>
      </c>
      <c r="F1314" s="2771"/>
      <c r="G1314" s="448">
        <f>T1314</f>
        <v>0</v>
      </c>
      <c r="H1314" s="2773">
        <f>U1314</f>
        <v>0</v>
      </c>
      <c r="I1314" s="451"/>
      <c r="J1314" s="2775"/>
      <c r="K1314" s="451"/>
      <c r="L1314" s="2775"/>
      <c r="M1314" s="451"/>
      <c r="N1314" s="2775"/>
      <c r="O1314" s="451"/>
      <c r="P1314" s="2775"/>
      <c r="Q1314" s="11"/>
      <c r="R1314" s="11"/>
      <c r="S1314" s="396">
        <f>'Og s3a'!G2023</f>
        <v>0</v>
      </c>
      <c r="T1314" s="398">
        <f>'Og s3a'!D2023</f>
        <v>0</v>
      </c>
      <c r="U1314" s="444">
        <f>Import!N2012</f>
        <v>0</v>
      </c>
      <c r="V1314" s="11"/>
      <c r="W1314" s="306"/>
      <c r="X1314" s="306"/>
      <c r="Y1314" s="306"/>
      <c r="Z1314" s="970">
        <f>IF(F1314=AF$7,1,0)</f>
        <v>0</v>
      </c>
      <c r="AA1314" s="970">
        <f>Z1314*D1314</f>
        <v>0</v>
      </c>
      <c r="AB1314" s="978">
        <f>IF($Z1314=0,0,IF(AF1314+AH1314+AJ1314&gt;0,$AA1314,0))</f>
        <v>0</v>
      </c>
      <c r="AC1314" s="980">
        <f>IF($Z1314=0,0,IF(AND(AB1314=0,G1315&gt;0),$AA1314,0))</f>
        <v>0</v>
      </c>
      <c r="AD1314" s="969">
        <f>AA1314-AB1314-AC1314</f>
        <v>0</v>
      </c>
      <c r="AE1314" s="204">
        <f t="shared" si="355"/>
        <v>0</v>
      </c>
      <c r="AF1314" s="204">
        <f t="shared" si="355"/>
        <v>0</v>
      </c>
      <c r="AG1314" s="204">
        <f t="shared" si="355"/>
        <v>0</v>
      </c>
      <c r="AH1314" s="204">
        <f t="shared" si="355"/>
        <v>0</v>
      </c>
      <c r="AI1314" s="922">
        <f t="shared" si="355"/>
        <v>0</v>
      </c>
      <c r="AJ1314" s="205">
        <f t="shared" si="355"/>
        <v>0</v>
      </c>
      <c r="AK1314" s="973">
        <f>IF($Z1314=1,0,IF(AND($Z1314=0,AF1314&gt;0),1,IF(AND($Z1314=0,AH1314&gt;0),1,IF(AND($Z1314=0,AJ1314&gt;0),1,0))))</f>
        <v>0</v>
      </c>
      <c r="AL1314" s="973">
        <f>IF($Z1314=0,0,IF(AND($Z1314=1,AE1314&gt;0),1,IF(AND($Z1314=1,AG1314&gt;0),1,IF(AND($Z1314=1,AI1314&gt;0),1,0))))</f>
        <v>0</v>
      </c>
      <c r="AM1314" s="978">
        <f>IF($Z1314=0,0,IF(AQ1314+AS1314+AU1314&gt;0,$AA1314,0))</f>
        <v>0</v>
      </c>
      <c r="AN1314" s="980">
        <f>IF($Z1314=0,0,IF(AND(AM1314=0,I1315&gt;0),$AA1314,0))</f>
        <v>0</v>
      </c>
      <c r="AO1314" s="969">
        <f>$AA1314-AM1314-AN1314</f>
        <v>0</v>
      </c>
      <c r="AP1314" s="204">
        <f t="shared" si="356"/>
        <v>0</v>
      </c>
      <c r="AQ1314" s="204">
        <f t="shared" si="356"/>
        <v>0</v>
      </c>
      <c r="AR1314" s="204">
        <f t="shared" si="356"/>
        <v>0</v>
      </c>
      <c r="AS1314" s="204">
        <f t="shared" si="356"/>
        <v>0</v>
      </c>
      <c r="AT1314" s="204">
        <f t="shared" si="356"/>
        <v>0</v>
      </c>
      <c r="AU1314" s="205">
        <f t="shared" si="356"/>
        <v>0</v>
      </c>
      <c r="AV1314" s="973">
        <f>IF($Z1314=1,0,IF(AND($Z1314=0,AQ1314&gt;0),1,IF(AND($Z1314=0,AS1314&gt;0),1,IF(AND($Z1314=0,AU1314&gt;0),1,0))))</f>
        <v>0</v>
      </c>
      <c r="AW1314" s="973">
        <f>IF($Z1314=0,0,IF(AND($Z1314=1,AP1314&gt;0),1,IF(AND($Z1314=1,AR1314&gt;0),1,IF(AND($Z1314=1,AT1314&gt;0),1,0))))</f>
        <v>0</v>
      </c>
      <c r="AX1314" s="978">
        <f>IF($Z1314=0,0,IF(BB1314+BD1314+BF1314&gt;0,$AA1314,0))</f>
        <v>0</v>
      </c>
      <c r="AY1314" s="980">
        <f>IF($Z1314=0,0,IF(AND(AX1314=0,K1315&gt;0),$AA1314,0))</f>
        <v>0</v>
      </c>
      <c r="AZ1314" s="969">
        <f>$AA1314-AX1314-AY1314</f>
        <v>0</v>
      </c>
      <c r="BA1314" s="204">
        <f t="shared" si="357"/>
        <v>0</v>
      </c>
      <c r="BB1314" s="204">
        <f t="shared" si="357"/>
        <v>0</v>
      </c>
      <c r="BC1314" s="204">
        <f t="shared" si="357"/>
        <v>0</v>
      </c>
      <c r="BD1314" s="204">
        <f t="shared" si="357"/>
        <v>0</v>
      </c>
      <c r="BE1314" s="204">
        <f t="shared" si="357"/>
        <v>0</v>
      </c>
      <c r="BF1314" s="205">
        <f t="shared" si="357"/>
        <v>0</v>
      </c>
      <c r="BG1314" s="973">
        <f>IF($Z1314=1,0,IF(AND($Z1314=0,BB1314&gt;0),1,IF(AND($Z1314=0,BD1314&gt;0),1,IF(AND($Z1314=0,BF1314&gt;0),1,0))))</f>
        <v>0</v>
      </c>
      <c r="BH1314" s="973">
        <f>IF($Z1314=0,0,IF(AND($Z1314=1,BA1314&gt;0),1,IF(AND($Z1314=1,BC1314&gt;0),1,IF(AND($Z1314=1,BE1314&gt;0),1,0))))</f>
        <v>0</v>
      </c>
      <c r="BI1314" s="978">
        <f>IF($Z1314=0,0,IF(BM1314+BO1314+BQ1314&gt;0,$AA1314,0))</f>
        <v>0</v>
      </c>
      <c r="BJ1314" s="980">
        <f>IF($Z1314=0,0,IF(AND(BI1314=0,M1315&gt;0),$AA1314,0))</f>
        <v>0</v>
      </c>
      <c r="BK1314" s="969">
        <f>$AA1314-BI1314-BJ1314</f>
        <v>0</v>
      </c>
      <c r="BL1314" s="204">
        <f t="shared" si="358"/>
        <v>0</v>
      </c>
      <c r="BM1314" s="204">
        <f t="shared" si="358"/>
        <v>0</v>
      </c>
      <c r="BN1314" s="204">
        <f t="shared" si="358"/>
        <v>0</v>
      </c>
      <c r="BO1314" s="204">
        <f t="shared" si="358"/>
        <v>0</v>
      </c>
      <c r="BP1314" s="204">
        <f t="shared" si="358"/>
        <v>0</v>
      </c>
      <c r="BQ1314" s="205">
        <f t="shared" si="358"/>
        <v>0</v>
      </c>
      <c r="BR1314" s="973">
        <f>IF($Z1314=1,0,IF(AND($Z1314=0,BM1314&gt;0),1,IF(AND($Z1314=0,BO1314&gt;0),1,IF(AND($Z1314=0,BQ1314&gt;0),1,0))))</f>
        <v>0</v>
      </c>
      <c r="BS1314" s="973">
        <f>IF($Z1314=0,0,IF(AND($Z1314=1,BL1314&gt;0),1,IF(AND($Z1314=1,BN1314&gt;0),1,IF(AND($Z1314=1,BP1314&gt;0),1,0))))</f>
        <v>0</v>
      </c>
      <c r="BT1314" s="978">
        <f>IF($Z1314=0,0,IF(BX1314+BZ1314+CB1314&gt;0,$AA1314,0))</f>
        <v>0</v>
      </c>
      <c r="BU1314" s="980">
        <f>IF($Z1314=0,0,IF(AND(BT1314=0,O1315&gt;0),$AA1314,0))</f>
        <v>0</v>
      </c>
      <c r="BV1314" s="969">
        <f>$AA1314-BT1314-BU1314</f>
        <v>0</v>
      </c>
      <c r="BW1314" s="204">
        <f t="shared" si="359"/>
        <v>0</v>
      </c>
      <c r="BX1314" s="204">
        <f t="shared" si="359"/>
        <v>0</v>
      </c>
      <c r="BY1314" s="204">
        <f t="shared" si="359"/>
        <v>0</v>
      </c>
      <c r="BZ1314" s="204">
        <f t="shared" si="359"/>
        <v>0</v>
      </c>
      <c r="CA1314" s="204">
        <f t="shared" si="359"/>
        <v>0</v>
      </c>
      <c r="CB1314" s="205">
        <f t="shared" si="359"/>
        <v>0</v>
      </c>
      <c r="CC1314" s="973">
        <f>IF($Z1314=1,0,IF(AND($Z1314=0,BX1314&gt;0),1,IF(AND($Z1314=0,BZ1314&gt;0),1,IF(AND($Z1314=0,CB1314&gt;0),1,0))))</f>
        <v>0</v>
      </c>
      <c r="CD1314" s="973">
        <f>IF($Z1314=0,0,IF(AND($Z1314=1,BW1314&gt;0),1,IF(AND($Z1314=1,BY1314&gt;0),1,IF(AND($Z1314=1,CA1314&gt;0),1,0))))</f>
        <v>0</v>
      </c>
      <c r="CE1314" s="11"/>
      <c r="CF1314" s="11"/>
      <c r="CG1314" s="11"/>
      <c r="CH1314" s="11"/>
      <c r="CI1314" s="11"/>
      <c r="CJ1314" s="11"/>
      <c r="CK1314" s="11"/>
      <c r="CL1314" s="11"/>
      <c r="CM1314" s="11"/>
    </row>
    <row r="1315" spans="1:91" ht="14.25" customHeight="1">
      <c r="A1315" s="950" t="str">
        <f>A1314</f>
        <v/>
      </c>
      <c r="B1315" s="57"/>
      <c r="C1315" s="2051"/>
      <c r="D1315" s="2053"/>
      <c r="E1315" s="2051"/>
      <c r="F1315" s="2772"/>
      <c r="G1315" s="1121">
        <f>Import!Q2012</f>
        <v>0</v>
      </c>
      <c r="H1315" s="2774"/>
      <c r="I1315" s="450"/>
      <c r="J1315" s="2775"/>
      <c r="K1315" s="450"/>
      <c r="L1315" s="2775"/>
      <c r="M1315" s="450"/>
      <c r="N1315" s="2775"/>
      <c r="O1315" s="450"/>
      <c r="P1315" s="2775"/>
      <c r="Q1315" s="11"/>
      <c r="R1315" s="11"/>
      <c r="S1315" s="397"/>
      <c r="T1315" s="419"/>
      <c r="U1315" s="444">
        <f>Import!N2013</f>
        <v>0</v>
      </c>
      <c r="V1315" s="11"/>
      <c r="W1315" s="306"/>
      <c r="X1315" s="306"/>
      <c r="Y1315" s="306"/>
      <c r="Z1315" s="11"/>
      <c r="AE1315" s="204"/>
      <c r="AF1315" s="204"/>
      <c r="AG1315" s="204"/>
      <c r="AH1315" s="204"/>
      <c r="AI1315" s="922"/>
      <c r="AJ1315" s="205"/>
      <c r="AK1315" s="973"/>
      <c r="AL1315" s="973">
        <f>AL1314</f>
        <v>0</v>
      </c>
      <c r="AP1315" s="204"/>
      <c r="AQ1315" s="204"/>
      <c r="AR1315" s="204"/>
      <c r="AS1315" s="204"/>
      <c r="AT1315" s="204"/>
      <c r="AU1315" s="205"/>
      <c r="AV1315" s="973"/>
      <c r="AW1315" s="973">
        <f>AW1314</f>
        <v>0</v>
      </c>
      <c r="BA1315" s="204"/>
      <c r="BB1315" s="204"/>
      <c r="BC1315" s="204"/>
      <c r="BD1315" s="204"/>
      <c r="BE1315" s="204"/>
      <c r="BF1315" s="205"/>
      <c r="BG1315" s="973"/>
      <c r="BH1315" s="973">
        <f>BH1314</f>
        <v>0</v>
      </c>
      <c r="BL1315" s="204"/>
      <c r="BM1315" s="204"/>
      <c r="BN1315" s="204"/>
      <c r="BO1315" s="204"/>
      <c r="BP1315" s="204"/>
      <c r="BQ1315" s="205"/>
      <c r="BR1315" s="973"/>
      <c r="BS1315" s="973">
        <f>BS1314</f>
        <v>0</v>
      </c>
      <c r="BW1315" s="204"/>
      <c r="BX1315" s="204"/>
      <c r="BY1315" s="204"/>
      <c r="BZ1315" s="204"/>
      <c r="CA1315" s="204"/>
      <c r="CB1315" s="205"/>
      <c r="CC1315" s="973"/>
      <c r="CD1315" s="973">
        <f>CD1314</f>
        <v>0</v>
      </c>
      <c r="CE1315" s="11"/>
      <c r="CF1315" s="11"/>
      <c r="CG1315" s="11"/>
      <c r="CH1315" s="11"/>
      <c r="CI1315" s="11"/>
      <c r="CJ1315" s="11"/>
      <c r="CK1315" s="11"/>
      <c r="CL1315" s="11"/>
      <c r="CM1315" s="11"/>
    </row>
    <row r="1316" spans="1:91" ht="24.75" customHeight="1">
      <c r="A1316" s="949" t="str">
        <f>IF(E1316&gt;0,"Wypełnione","")</f>
        <v/>
      </c>
      <c r="B1316" s="57"/>
      <c r="C1316" s="2050">
        <f>'Og s3a'!C2025</f>
        <v>0</v>
      </c>
      <c r="D1316" s="2052">
        <f>'Og s3a'!E2025</f>
        <v>0</v>
      </c>
      <c r="E1316" s="2050">
        <f>'Og s3a'!F2025</f>
        <v>0</v>
      </c>
      <c r="F1316" s="2771"/>
      <c r="G1316" s="448">
        <f>T1316</f>
        <v>0</v>
      </c>
      <c r="H1316" s="2773">
        <f>U1316</f>
        <v>0</v>
      </c>
      <c r="I1316" s="451"/>
      <c r="J1316" s="2775"/>
      <c r="K1316" s="451"/>
      <c r="L1316" s="2775"/>
      <c r="M1316" s="451"/>
      <c r="N1316" s="2775"/>
      <c r="O1316" s="451"/>
      <c r="P1316" s="2775"/>
      <c r="Q1316" s="11"/>
      <c r="R1316" s="11"/>
      <c r="S1316" s="396">
        <f>'Og s3a'!G2025</f>
        <v>0</v>
      </c>
      <c r="T1316" s="398">
        <f>'Og s3a'!D2025</f>
        <v>0</v>
      </c>
      <c r="U1316" s="444">
        <f>Import!N2014</f>
        <v>0</v>
      </c>
      <c r="V1316" s="11"/>
      <c r="W1316" s="306"/>
      <c r="X1316" s="306"/>
      <c r="Y1316" s="306"/>
      <c r="Z1316" s="970">
        <f>IF(F1316=AF$7,1,0)</f>
        <v>0</v>
      </c>
      <c r="AA1316" s="970">
        <f>Z1316*D1316</f>
        <v>0</v>
      </c>
      <c r="AB1316" s="978">
        <f>IF($Z1316=0,0,IF(AF1316+AH1316+AJ1316&gt;0,$AA1316,0))</f>
        <v>0</v>
      </c>
      <c r="AC1316" s="980">
        <f>IF($Z1316=0,0,IF(AND(AB1316=0,G1317&gt;0),$AA1316,0))</f>
        <v>0</v>
      </c>
      <c r="AD1316" s="969">
        <f>AA1316-AB1316-AC1316</f>
        <v>0</v>
      </c>
      <c r="AE1316" s="204">
        <f t="shared" si="355"/>
        <v>0</v>
      </c>
      <c r="AF1316" s="204">
        <f t="shared" si="355"/>
        <v>0</v>
      </c>
      <c r="AG1316" s="204">
        <f t="shared" si="355"/>
        <v>0</v>
      </c>
      <c r="AH1316" s="204">
        <f t="shared" si="355"/>
        <v>0</v>
      </c>
      <c r="AI1316" s="922">
        <f t="shared" si="355"/>
        <v>0</v>
      </c>
      <c r="AJ1316" s="205">
        <f t="shared" si="355"/>
        <v>0</v>
      </c>
      <c r="AK1316" s="973">
        <f>IF($Z1316=1,0,IF(AND($Z1316=0,AF1316&gt;0),1,IF(AND($Z1316=0,AH1316&gt;0),1,IF(AND($Z1316=0,AJ1316&gt;0),1,0))))</f>
        <v>0</v>
      </c>
      <c r="AL1316" s="973">
        <f>IF($Z1316=0,0,IF(AND($Z1316=1,AE1316&gt;0),1,IF(AND($Z1316=1,AG1316&gt;0),1,IF(AND($Z1316=1,AI1316&gt;0),1,0))))</f>
        <v>0</v>
      </c>
      <c r="AM1316" s="978">
        <f>IF($Z1316=0,0,IF(AQ1316+AS1316+AU1316&gt;0,$AA1316,0))</f>
        <v>0</v>
      </c>
      <c r="AN1316" s="980">
        <f>IF($Z1316=0,0,IF(AND(AM1316=0,I1317&gt;0),$AA1316,0))</f>
        <v>0</v>
      </c>
      <c r="AO1316" s="969">
        <f>$AA1316-AM1316-AN1316</f>
        <v>0</v>
      </c>
      <c r="AP1316" s="204">
        <f t="shared" si="356"/>
        <v>0</v>
      </c>
      <c r="AQ1316" s="204">
        <f t="shared" si="356"/>
        <v>0</v>
      </c>
      <c r="AR1316" s="204">
        <f t="shared" si="356"/>
        <v>0</v>
      </c>
      <c r="AS1316" s="204">
        <f t="shared" si="356"/>
        <v>0</v>
      </c>
      <c r="AT1316" s="204">
        <f t="shared" si="356"/>
        <v>0</v>
      </c>
      <c r="AU1316" s="205">
        <f t="shared" si="356"/>
        <v>0</v>
      </c>
      <c r="AV1316" s="973">
        <f>IF($Z1316=1,0,IF(AND($Z1316=0,AQ1316&gt;0),1,IF(AND($Z1316=0,AS1316&gt;0),1,IF(AND($Z1316=0,AU1316&gt;0),1,0))))</f>
        <v>0</v>
      </c>
      <c r="AW1316" s="973">
        <f>IF($Z1316=0,0,IF(AND($Z1316=1,AP1316&gt;0),1,IF(AND($Z1316=1,AR1316&gt;0),1,IF(AND($Z1316=1,AT1316&gt;0),1,0))))</f>
        <v>0</v>
      </c>
      <c r="AX1316" s="978">
        <f>IF($Z1316=0,0,IF(BB1316+BD1316+BF1316&gt;0,$AA1316,0))</f>
        <v>0</v>
      </c>
      <c r="AY1316" s="980">
        <f>IF($Z1316=0,0,IF(AND(AX1316=0,K1317&gt;0),$AA1316,0))</f>
        <v>0</v>
      </c>
      <c r="AZ1316" s="969">
        <f>$AA1316-AX1316-AY1316</f>
        <v>0</v>
      </c>
      <c r="BA1316" s="204">
        <f t="shared" si="357"/>
        <v>0</v>
      </c>
      <c r="BB1316" s="204">
        <f t="shared" si="357"/>
        <v>0</v>
      </c>
      <c r="BC1316" s="204">
        <f t="shared" si="357"/>
        <v>0</v>
      </c>
      <c r="BD1316" s="204">
        <f t="shared" si="357"/>
        <v>0</v>
      </c>
      <c r="BE1316" s="204">
        <f t="shared" si="357"/>
        <v>0</v>
      </c>
      <c r="BF1316" s="205">
        <f t="shared" si="357"/>
        <v>0</v>
      </c>
      <c r="BG1316" s="973">
        <f>IF($Z1316=1,0,IF(AND($Z1316=0,BB1316&gt;0),1,IF(AND($Z1316=0,BD1316&gt;0),1,IF(AND($Z1316=0,BF1316&gt;0),1,0))))</f>
        <v>0</v>
      </c>
      <c r="BH1316" s="973">
        <f>IF($Z1316=0,0,IF(AND($Z1316=1,BA1316&gt;0),1,IF(AND($Z1316=1,BC1316&gt;0),1,IF(AND($Z1316=1,BE1316&gt;0),1,0))))</f>
        <v>0</v>
      </c>
      <c r="BI1316" s="978">
        <f>IF($Z1316=0,0,IF(BM1316+BO1316+BQ1316&gt;0,$AA1316,0))</f>
        <v>0</v>
      </c>
      <c r="BJ1316" s="980">
        <f>IF($Z1316=0,0,IF(AND(BI1316=0,M1317&gt;0),$AA1316,0))</f>
        <v>0</v>
      </c>
      <c r="BK1316" s="969">
        <f>$AA1316-BI1316-BJ1316</f>
        <v>0</v>
      </c>
      <c r="BL1316" s="204">
        <f t="shared" si="358"/>
        <v>0</v>
      </c>
      <c r="BM1316" s="204">
        <f t="shared" si="358"/>
        <v>0</v>
      </c>
      <c r="BN1316" s="204">
        <f t="shared" si="358"/>
        <v>0</v>
      </c>
      <c r="BO1316" s="204">
        <f t="shared" si="358"/>
        <v>0</v>
      </c>
      <c r="BP1316" s="204">
        <f t="shared" si="358"/>
        <v>0</v>
      </c>
      <c r="BQ1316" s="205">
        <f t="shared" si="358"/>
        <v>0</v>
      </c>
      <c r="BR1316" s="973">
        <f>IF($Z1316=1,0,IF(AND($Z1316=0,BM1316&gt;0),1,IF(AND($Z1316=0,BO1316&gt;0),1,IF(AND($Z1316=0,BQ1316&gt;0),1,0))))</f>
        <v>0</v>
      </c>
      <c r="BS1316" s="973">
        <f>IF($Z1316=0,0,IF(AND($Z1316=1,BL1316&gt;0),1,IF(AND($Z1316=1,BN1316&gt;0),1,IF(AND($Z1316=1,BP1316&gt;0),1,0))))</f>
        <v>0</v>
      </c>
      <c r="BT1316" s="978">
        <f>IF($Z1316=0,0,IF(BX1316+BZ1316+CB1316&gt;0,$AA1316,0))</f>
        <v>0</v>
      </c>
      <c r="BU1316" s="980">
        <f>IF($Z1316=0,0,IF(AND(BT1316=0,O1317&gt;0),$AA1316,0))</f>
        <v>0</v>
      </c>
      <c r="BV1316" s="969">
        <f>$AA1316-BT1316-BU1316</f>
        <v>0</v>
      </c>
      <c r="BW1316" s="204">
        <f t="shared" si="359"/>
        <v>0</v>
      </c>
      <c r="BX1316" s="204">
        <f t="shared" si="359"/>
        <v>0</v>
      </c>
      <c r="BY1316" s="204">
        <f t="shared" si="359"/>
        <v>0</v>
      </c>
      <c r="BZ1316" s="204">
        <f t="shared" si="359"/>
        <v>0</v>
      </c>
      <c r="CA1316" s="204">
        <f t="shared" si="359"/>
        <v>0</v>
      </c>
      <c r="CB1316" s="205">
        <f t="shared" si="359"/>
        <v>0</v>
      </c>
      <c r="CC1316" s="973">
        <f>IF($Z1316=1,0,IF(AND($Z1316=0,BX1316&gt;0),1,IF(AND($Z1316=0,BZ1316&gt;0),1,IF(AND($Z1316=0,CB1316&gt;0),1,0))))</f>
        <v>0</v>
      </c>
      <c r="CD1316" s="973">
        <f>IF($Z1316=0,0,IF(AND($Z1316=1,BW1316&gt;0),1,IF(AND($Z1316=1,BY1316&gt;0),1,IF(AND($Z1316=1,CA1316&gt;0),1,0))))</f>
        <v>0</v>
      </c>
      <c r="CE1316" s="11"/>
      <c r="CF1316" s="11"/>
      <c r="CG1316" s="11"/>
      <c r="CH1316" s="11"/>
      <c r="CI1316" s="11"/>
      <c r="CJ1316" s="11"/>
      <c r="CK1316" s="11"/>
      <c r="CL1316" s="11"/>
      <c r="CM1316" s="11"/>
    </row>
    <row r="1317" spans="1:91" ht="14.25" customHeight="1">
      <c r="A1317" s="950" t="str">
        <f>A1316</f>
        <v/>
      </c>
      <c r="B1317" s="57"/>
      <c r="C1317" s="2051"/>
      <c r="D1317" s="2053"/>
      <c r="E1317" s="2051"/>
      <c r="F1317" s="2772"/>
      <c r="G1317" s="1121">
        <f>Import!Q2014</f>
        <v>0</v>
      </c>
      <c r="H1317" s="2774"/>
      <c r="I1317" s="450"/>
      <c r="J1317" s="2775"/>
      <c r="K1317" s="450"/>
      <c r="L1317" s="2775"/>
      <c r="M1317" s="450"/>
      <c r="N1317" s="2775"/>
      <c r="O1317" s="450"/>
      <c r="P1317" s="2775"/>
      <c r="Q1317" s="11"/>
      <c r="R1317" s="11"/>
      <c r="S1317" s="397"/>
      <c r="T1317" s="419"/>
      <c r="U1317" s="444">
        <f>Import!N2015</f>
        <v>0</v>
      </c>
      <c r="V1317" s="11"/>
      <c r="W1317" s="306"/>
      <c r="X1317" s="306"/>
      <c r="Y1317" s="306"/>
      <c r="Z1317" s="11"/>
      <c r="AE1317" s="204"/>
      <c r="AF1317" s="204"/>
      <c r="AG1317" s="204"/>
      <c r="AH1317" s="204"/>
      <c r="AI1317" s="922"/>
      <c r="AJ1317" s="205"/>
      <c r="AK1317" s="973"/>
      <c r="AL1317" s="973">
        <f>AL1316</f>
        <v>0</v>
      </c>
      <c r="AP1317" s="204"/>
      <c r="AQ1317" s="204"/>
      <c r="AR1317" s="204"/>
      <c r="AS1317" s="204"/>
      <c r="AT1317" s="204"/>
      <c r="AU1317" s="205"/>
      <c r="AV1317" s="973"/>
      <c r="AW1317" s="973">
        <f>AW1316</f>
        <v>0</v>
      </c>
      <c r="BA1317" s="204"/>
      <c r="BB1317" s="204"/>
      <c r="BC1317" s="204"/>
      <c r="BD1317" s="204"/>
      <c r="BE1317" s="204"/>
      <c r="BF1317" s="205"/>
      <c r="BG1317" s="973"/>
      <c r="BH1317" s="973">
        <f>BH1316</f>
        <v>0</v>
      </c>
      <c r="BL1317" s="204"/>
      <c r="BM1317" s="204"/>
      <c r="BN1317" s="204"/>
      <c r="BO1317" s="204"/>
      <c r="BP1317" s="204"/>
      <c r="BQ1317" s="205"/>
      <c r="BR1317" s="973"/>
      <c r="BS1317" s="973">
        <f>BS1316</f>
        <v>0</v>
      </c>
      <c r="BW1317" s="204"/>
      <c r="BX1317" s="204"/>
      <c r="BY1317" s="204"/>
      <c r="BZ1317" s="204"/>
      <c r="CA1317" s="204"/>
      <c r="CB1317" s="205"/>
      <c r="CC1317" s="973"/>
      <c r="CD1317" s="973">
        <f>CD1316</f>
        <v>0</v>
      </c>
      <c r="CE1317" s="11"/>
      <c r="CF1317" s="11"/>
      <c r="CG1317" s="11"/>
      <c r="CH1317" s="11"/>
      <c r="CI1317" s="11"/>
      <c r="CJ1317" s="11"/>
      <c r="CK1317" s="11"/>
      <c r="CL1317" s="11"/>
      <c r="CM1317" s="11"/>
    </row>
    <row r="1318" spans="1:91" ht="24.75" customHeight="1">
      <c r="A1318" s="949" t="str">
        <f>IF(E1318&gt;0,"Wypełnione","")</f>
        <v/>
      </c>
      <c r="B1318" s="57"/>
      <c r="C1318" s="2050">
        <f>'Og s3a'!C2027</f>
        <v>0</v>
      </c>
      <c r="D1318" s="2052">
        <f>'Og s3a'!E2027</f>
        <v>0</v>
      </c>
      <c r="E1318" s="2050">
        <f>'Og s3a'!F2027</f>
        <v>0</v>
      </c>
      <c r="F1318" s="2771"/>
      <c r="G1318" s="448">
        <f>T1318</f>
        <v>0</v>
      </c>
      <c r="H1318" s="2773">
        <f>U1318</f>
        <v>0</v>
      </c>
      <c r="I1318" s="451"/>
      <c r="J1318" s="2775"/>
      <c r="K1318" s="451"/>
      <c r="L1318" s="2775"/>
      <c r="M1318" s="451"/>
      <c r="N1318" s="2775"/>
      <c r="O1318" s="451"/>
      <c r="P1318" s="2775"/>
      <c r="Q1318" s="11"/>
      <c r="R1318" s="11"/>
      <c r="S1318" s="396">
        <f>'Og s3a'!G2027</f>
        <v>0</v>
      </c>
      <c r="T1318" s="398">
        <f>'Og s3a'!D2027</f>
        <v>0</v>
      </c>
      <c r="U1318" s="444">
        <f>Import!N2016</f>
        <v>0</v>
      </c>
      <c r="V1318" s="11"/>
      <c r="W1318" s="306"/>
      <c r="X1318" s="306"/>
      <c r="Y1318" s="306"/>
      <c r="Z1318" s="970">
        <f>IF(F1318=AF$7,1,0)</f>
        <v>0</v>
      </c>
      <c r="AA1318" s="970">
        <f>Z1318*D1318</f>
        <v>0</v>
      </c>
      <c r="AB1318" s="978">
        <f>IF($Z1318=0,0,IF(AF1318+AH1318+AJ1318&gt;0,$AA1318,0))</f>
        <v>0</v>
      </c>
      <c r="AC1318" s="980">
        <f>IF($Z1318=0,0,IF(AND(AB1318=0,G1319&gt;0),$AA1318,0))</f>
        <v>0</v>
      </c>
      <c r="AD1318" s="969">
        <f>AA1318-AB1318-AC1318</f>
        <v>0</v>
      </c>
      <c r="AE1318" s="204">
        <f t="shared" ref="AE1318:AJ1398" si="360">IF(AE$9=$H1318,$D1318,0)</f>
        <v>0</v>
      </c>
      <c r="AF1318" s="204">
        <f t="shared" si="360"/>
        <v>0</v>
      </c>
      <c r="AG1318" s="204">
        <f t="shared" si="360"/>
        <v>0</v>
      </c>
      <c r="AH1318" s="204">
        <f t="shared" si="360"/>
        <v>0</v>
      </c>
      <c r="AI1318" s="922">
        <f t="shared" si="360"/>
        <v>0</v>
      </c>
      <c r="AJ1318" s="205">
        <f t="shared" si="360"/>
        <v>0</v>
      </c>
      <c r="AK1318" s="973">
        <f>IF($Z1318=1,0,IF(AND($Z1318=0,AF1318&gt;0),1,IF(AND($Z1318=0,AH1318&gt;0),1,IF(AND($Z1318=0,AJ1318&gt;0),1,0))))</f>
        <v>0</v>
      </c>
      <c r="AL1318" s="973">
        <f>IF($Z1318=0,0,IF(AND($Z1318=1,AE1318&gt;0),1,IF(AND($Z1318=1,AG1318&gt;0),1,IF(AND($Z1318=1,AI1318&gt;0),1,0))))</f>
        <v>0</v>
      </c>
      <c r="AM1318" s="978">
        <f>IF($Z1318=0,0,IF(AQ1318+AS1318+AU1318&gt;0,$AA1318,0))</f>
        <v>0</v>
      </c>
      <c r="AN1318" s="980">
        <f>IF($Z1318=0,0,IF(AND(AM1318=0,I1319&gt;0),$AA1318,0))</f>
        <v>0</v>
      </c>
      <c r="AO1318" s="969">
        <f>$AA1318-AM1318-AN1318</f>
        <v>0</v>
      </c>
      <c r="AP1318" s="204">
        <f t="shared" ref="AP1318:AU1398" si="361">IF(AP$9=$J1318,$D1318,0)</f>
        <v>0</v>
      </c>
      <c r="AQ1318" s="204">
        <f t="shared" si="361"/>
        <v>0</v>
      </c>
      <c r="AR1318" s="204">
        <f t="shared" si="361"/>
        <v>0</v>
      </c>
      <c r="AS1318" s="204">
        <f t="shared" si="361"/>
        <v>0</v>
      </c>
      <c r="AT1318" s="204">
        <f t="shared" si="361"/>
        <v>0</v>
      </c>
      <c r="AU1318" s="205">
        <f t="shared" si="361"/>
        <v>0</v>
      </c>
      <c r="AV1318" s="973">
        <f>IF($Z1318=1,0,IF(AND($Z1318=0,AQ1318&gt;0),1,IF(AND($Z1318=0,AS1318&gt;0),1,IF(AND($Z1318=0,AU1318&gt;0),1,0))))</f>
        <v>0</v>
      </c>
      <c r="AW1318" s="973">
        <f>IF($Z1318=0,0,IF(AND($Z1318=1,AP1318&gt;0),1,IF(AND($Z1318=1,AR1318&gt;0),1,IF(AND($Z1318=1,AT1318&gt;0),1,0))))</f>
        <v>0</v>
      </c>
      <c r="AX1318" s="978">
        <f>IF($Z1318=0,0,IF(BB1318+BD1318+BF1318&gt;0,$AA1318,0))</f>
        <v>0</v>
      </c>
      <c r="AY1318" s="980">
        <f>IF($Z1318=0,0,IF(AND(AX1318=0,K1319&gt;0),$AA1318,0))</f>
        <v>0</v>
      </c>
      <c r="AZ1318" s="969">
        <f>$AA1318-AX1318-AY1318</f>
        <v>0</v>
      </c>
      <c r="BA1318" s="204">
        <f t="shared" ref="BA1318:BF1398" si="362">IF(BA$9=$L1318,$D1318,0)</f>
        <v>0</v>
      </c>
      <c r="BB1318" s="204">
        <f t="shared" si="362"/>
        <v>0</v>
      </c>
      <c r="BC1318" s="204">
        <f t="shared" si="362"/>
        <v>0</v>
      </c>
      <c r="BD1318" s="204">
        <f t="shared" si="362"/>
        <v>0</v>
      </c>
      <c r="BE1318" s="204">
        <f t="shared" si="362"/>
        <v>0</v>
      </c>
      <c r="BF1318" s="205">
        <f t="shared" si="362"/>
        <v>0</v>
      </c>
      <c r="BG1318" s="973">
        <f>IF($Z1318=1,0,IF(AND($Z1318=0,BB1318&gt;0),1,IF(AND($Z1318=0,BD1318&gt;0),1,IF(AND($Z1318=0,BF1318&gt;0),1,0))))</f>
        <v>0</v>
      </c>
      <c r="BH1318" s="973">
        <f>IF($Z1318=0,0,IF(AND($Z1318=1,BA1318&gt;0),1,IF(AND($Z1318=1,BC1318&gt;0),1,IF(AND($Z1318=1,BE1318&gt;0),1,0))))</f>
        <v>0</v>
      </c>
      <c r="BI1318" s="978">
        <f>IF($Z1318=0,0,IF(BM1318+BO1318+BQ1318&gt;0,$AA1318,0))</f>
        <v>0</v>
      </c>
      <c r="BJ1318" s="980">
        <f>IF($Z1318=0,0,IF(AND(BI1318=0,M1319&gt;0),$AA1318,0))</f>
        <v>0</v>
      </c>
      <c r="BK1318" s="969">
        <f>$AA1318-BI1318-BJ1318</f>
        <v>0</v>
      </c>
      <c r="BL1318" s="204">
        <f t="shared" ref="BL1318:BQ1398" si="363">IF(BL$9=$N1318,$D1318,0)</f>
        <v>0</v>
      </c>
      <c r="BM1318" s="204">
        <f t="shared" si="363"/>
        <v>0</v>
      </c>
      <c r="BN1318" s="204">
        <f t="shared" si="363"/>
        <v>0</v>
      </c>
      <c r="BO1318" s="204">
        <f t="shared" si="363"/>
        <v>0</v>
      </c>
      <c r="BP1318" s="204">
        <f t="shared" si="363"/>
        <v>0</v>
      </c>
      <c r="BQ1318" s="205">
        <f t="shared" si="363"/>
        <v>0</v>
      </c>
      <c r="BR1318" s="973">
        <f>IF($Z1318=1,0,IF(AND($Z1318=0,BM1318&gt;0),1,IF(AND($Z1318=0,BO1318&gt;0),1,IF(AND($Z1318=0,BQ1318&gt;0),1,0))))</f>
        <v>0</v>
      </c>
      <c r="BS1318" s="973">
        <f>IF($Z1318=0,0,IF(AND($Z1318=1,BL1318&gt;0),1,IF(AND($Z1318=1,BN1318&gt;0),1,IF(AND($Z1318=1,BP1318&gt;0),1,0))))</f>
        <v>0</v>
      </c>
      <c r="BT1318" s="978">
        <f>IF($Z1318=0,0,IF(BX1318+BZ1318+CB1318&gt;0,$AA1318,0))</f>
        <v>0</v>
      </c>
      <c r="BU1318" s="980">
        <f>IF($Z1318=0,0,IF(AND(BT1318=0,O1319&gt;0),$AA1318,0))</f>
        <v>0</v>
      </c>
      <c r="BV1318" s="969">
        <f>$AA1318-BT1318-BU1318</f>
        <v>0</v>
      </c>
      <c r="BW1318" s="204">
        <f t="shared" ref="BW1318:CB1398" si="364">IF(BW$9=$P1318,$D1318,0)</f>
        <v>0</v>
      </c>
      <c r="BX1318" s="204">
        <f t="shared" si="364"/>
        <v>0</v>
      </c>
      <c r="BY1318" s="204">
        <f t="shared" si="364"/>
        <v>0</v>
      </c>
      <c r="BZ1318" s="204">
        <f t="shared" si="364"/>
        <v>0</v>
      </c>
      <c r="CA1318" s="204">
        <f t="shared" si="364"/>
        <v>0</v>
      </c>
      <c r="CB1318" s="205">
        <f t="shared" si="364"/>
        <v>0</v>
      </c>
      <c r="CC1318" s="973">
        <f>IF($Z1318=1,0,IF(AND($Z1318=0,BX1318&gt;0),1,IF(AND($Z1318=0,BZ1318&gt;0),1,IF(AND($Z1318=0,CB1318&gt;0),1,0))))</f>
        <v>0</v>
      </c>
      <c r="CD1318" s="973">
        <f>IF($Z1318=0,0,IF(AND($Z1318=1,BW1318&gt;0),1,IF(AND($Z1318=1,BY1318&gt;0),1,IF(AND($Z1318=1,CA1318&gt;0),1,0))))</f>
        <v>0</v>
      </c>
      <c r="CE1318" s="11"/>
      <c r="CF1318" s="11"/>
      <c r="CG1318" s="11"/>
      <c r="CH1318" s="11"/>
      <c r="CI1318" s="11"/>
      <c r="CJ1318" s="11"/>
      <c r="CK1318" s="11"/>
      <c r="CL1318" s="11"/>
      <c r="CM1318" s="11"/>
    </row>
    <row r="1319" spans="1:91" ht="14.25" customHeight="1">
      <c r="A1319" s="950" t="str">
        <f>A1318</f>
        <v/>
      </c>
      <c r="B1319" s="57"/>
      <c r="C1319" s="2051"/>
      <c r="D1319" s="2053"/>
      <c r="E1319" s="2051"/>
      <c r="F1319" s="2772"/>
      <c r="G1319" s="1121">
        <f>Import!Q2016</f>
        <v>0</v>
      </c>
      <c r="H1319" s="2774"/>
      <c r="I1319" s="450"/>
      <c r="J1319" s="2775"/>
      <c r="K1319" s="450"/>
      <c r="L1319" s="2775"/>
      <c r="M1319" s="450"/>
      <c r="N1319" s="2775"/>
      <c r="O1319" s="450"/>
      <c r="P1319" s="2775"/>
      <c r="Q1319" s="11"/>
      <c r="R1319" s="11"/>
      <c r="S1319" s="397"/>
      <c r="T1319" s="419"/>
      <c r="U1319" s="444">
        <f>Import!N2017</f>
        <v>0</v>
      </c>
      <c r="V1319" s="11"/>
      <c r="W1319" s="306"/>
      <c r="X1319" s="306"/>
      <c r="Y1319" s="306"/>
      <c r="Z1319" s="11"/>
      <c r="AE1319" s="204"/>
      <c r="AF1319" s="204"/>
      <c r="AG1319" s="204"/>
      <c r="AH1319" s="204"/>
      <c r="AI1319" s="922"/>
      <c r="AJ1319" s="205"/>
      <c r="AK1319" s="973"/>
      <c r="AL1319" s="973">
        <f>AL1318</f>
        <v>0</v>
      </c>
      <c r="AP1319" s="204"/>
      <c r="AQ1319" s="204"/>
      <c r="AR1319" s="204"/>
      <c r="AS1319" s="204"/>
      <c r="AT1319" s="204"/>
      <c r="AU1319" s="205"/>
      <c r="AV1319" s="973"/>
      <c r="AW1319" s="973">
        <f>AW1318</f>
        <v>0</v>
      </c>
      <c r="BA1319" s="204"/>
      <c r="BB1319" s="204"/>
      <c r="BC1319" s="204"/>
      <c r="BD1319" s="204"/>
      <c r="BE1319" s="204"/>
      <c r="BF1319" s="205"/>
      <c r="BG1319" s="973"/>
      <c r="BH1319" s="973">
        <f>BH1318</f>
        <v>0</v>
      </c>
      <c r="BL1319" s="204"/>
      <c r="BM1319" s="204"/>
      <c r="BN1319" s="204"/>
      <c r="BO1319" s="204"/>
      <c r="BP1319" s="204"/>
      <c r="BQ1319" s="205"/>
      <c r="BR1319" s="973"/>
      <c r="BS1319" s="973">
        <f>BS1318</f>
        <v>0</v>
      </c>
      <c r="BW1319" s="204"/>
      <c r="BX1319" s="204"/>
      <c r="BY1319" s="204"/>
      <c r="BZ1319" s="204"/>
      <c r="CA1319" s="204"/>
      <c r="CB1319" s="205"/>
      <c r="CC1319" s="973"/>
      <c r="CD1319" s="973">
        <f>CD1318</f>
        <v>0</v>
      </c>
      <c r="CE1319" s="11"/>
      <c r="CF1319" s="11"/>
      <c r="CG1319" s="11"/>
      <c r="CH1319" s="11"/>
      <c r="CI1319" s="11"/>
      <c r="CJ1319" s="11"/>
      <c r="CK1319" s="11"/>
      <c r="CL1319" s="11"/>
      <c r="CM1319" s="11"/>
    </row>
    <row r="1320" spans="1:91" ht="24.75" customHeight="1">
      <c r="A1320" s="949" t="str">
        <f>IF(E1320&gt;0,"Wypełnione","")</f>
        <v/>
      </c>
      <c r="B1320" s="57"/>
      <c r="C1320" s="2050">
        <f>'Og s3a'!C2029</f>
        <v>0</v>
      </c>
      <c r="D1320" s="2052">
        <f>'Og s3a'!E2029</f>
        <v>0</v>
      </c>
      <c r="E1320" s="2050">
        <f>'Og s3a'!F2029</f>
        <v>0</v>
      </c>
      <c r="F1320" s="2771"/>
      <c r="G1320" s="448">
        <f>T1320</f>
        <v>0</v>
      </c>
      <c r="H1320" s="2773">
        <f>U1320</f>
        <v>0</v>
      </c>
      <c r="I1320" s="451"/>
      <c r="J1320" s="2775"/>
      <c r="K1320" s="451"/>
      <c r="L1320" s="2775"/>
      <c r="M1320" s="451"/>
      <c r="N1320" s="2775"/>
      <c r="O1320" s="451"/>
      <c r="P1320" s="2775"/>
      <c r="Q1320" s="11"/>
      <c r="R1320" s="11"/>
      <c r="S1320" s="396">
        <f>'Og s3a'!G2029</f>
        <v>0</v>
      </c>
      <c r="T1320" s="398">
        <f>'Og s3a'!D2029</f>
        <v>0</v>
      </c>
      <c r="U1320" s="444">
        <f>Import!N2018</f>
        <v>0</v>
      </c>
      <c r="V1320" s="11"/>
      <c r="W1320" s="306"/>
      <c r="X1320" s="306"/>
      <c r="Y1320" s="306"/>
      <c r="Z1320" s="970">
        <f>IF(F1320=AF$7,1,0)</f>
        <v>0</v>
      </c>
      <c r="AA1320" s="970">
        <f>Z1320*D1320</f>
        <v>0</v>
      </c>
      <c r="AB1320" s="978">
        <f>IF($Z1320=0,0,IF(AF1320+AH1320+AJ1320&gt;0,$AA1320,0))</f>
        <v>0</v>
      </c>
      <c r="AC1320" s="980">
        <f>IF($Z1320=0,0,IF(AND(AB1320=0,G1321&gt;0),$AA1320,0))</f>
        <v>0</v>
      </c>
      <c r="AD1320" s="969">
        <f>AA1320-AB1320-AC1320</f>
        <v>0</v>
      </c>
      <c r="AE1320" s="204">
        <f t="shared" si="360"/>
        <v>0</v>
      </c>
      <c r="AF1320" s="204">
        <f t="shared" si="360"/>
        <v>0</v>
      </c>
      <c r="AG1320" s="204">
        <f t="shared" si="360"/>
        <v>0</v>
      </c>
      <c r="AH1320" s="204">
        <f t="shared" si="360"/>
        <v>0</v>
      </c>
      <c r="AI1320" s="922">
        <f t="shared" si="360"/>
        <v>0</v>
      </c>
      <c r="AJ1320" s="205">
        <f t="shared" si="360"/>
        <v>0</v>
      </c>
      <c r="AK1320" s="973">
        <f>IF($Z1320=1,0,IF(AND($Z1320=0,AF1320&gt;0),1,IF(AND($Z1320=0,AH1320&gt;0),1,IF(AND($Z1320=0,AJ1320&gt;0),1,0))))</f>
        <v>0</v>
      </c>
      <c r="AL1320" s="973">
        <f>IF($Z1320=0,0,IF(AND($Z1320=1,AE1320&gt;0),1,IF(AND($Z1320=1,AG1320&gt;0),1,IF(AND($Z1320=1,AI1320&gt;0),1,0))))</f>
        <v>0</v>
      </c>
      <c r="AM1320" s="978">
        <f>IF($Z1320=0,0,IF(AQ1320+AS1320+AU1320&gt;0,$AA1320,0))</f>
        <v>0</v>
      </c>
      <c r="AN1320" s="980">
        <f>IF($Z1320=0,0,IF(AND(AM1320=0,I1321&gt;0),$AA1320,0))</f>
        <v>0</v>
      </c>
      <c r="AO1320" s="969">
        <f>$AA1320-AM1320-AN1320</f>
        <v>0</v>
      </c>
      <c r="AP1320" s="204">
        <f t="shared" si="361"/>
        <v>0</v>
      </c>
      <c r="AQ1320" s="204">
        <f t="shared" si="361"/>
        <v>0</v>
      </c>
      <c r="AR1320" s="204">
        <f t="shared" si="361"/>
        <v>0</v>
      </c>
      <c r="AS1320" s="204">
        <f t="shared" si="361"/>
        <v>0</v>
      </c>
      <c r="AT1320" s="204">
        <f t="shared" si="361"/>
        <v>0</v>
      </c>
      <c r="AU1320" s="205">
        <f t="shared" si="361"/>
        <v>0</v>
      </c>
      <c r="AV1320" s="973">
        <f>IF($Z1320=1,0,IF(AND($Z1320=0,AQ1320&gt;0),1,IF(AND($Z1320=0,AS1320&gt;0),1,IF(AND($Z1320=0,AU1320&gt;0),1,0))))</f>
        <v>0</v>
      </c>
      <c r="AW1320" s="973">
        <f>IF($Z1320=0,0,IF(AND($Z1320=1,AP1320&gt;0),1,IF(AND($Z1320=1,AR1320&gt;0),1,IF(AND($Z1320=1,AT1320&gt;0),1,0))))</f>
        <v>0</v>
      </c>
      <c r="AX1320" s="978">
        <f>IF($Z1320=0,0,IF(BB1320+BD1320+BF1320&gt;0,$AA1320,0))</f>
        <v>0</v>
      </c>
      <c r="AY1320" s="980">
        <f>IF($Z1320=0,0,IF(AND(AX1320=0,K1321&gt;0),$AA1320,0))</f>
        <v>0</v>
      </c>
      <c r="AZ1320" s="969">
        <f>$AA1320-AX1320-AY1320</f>
        <v>0</v>
      </c>
      <c r="BA1320" s="204">
        <f t="shared" si="362"/>
        <v>0</v>
      </c>
      <c r="BB1320" s="204">
        <f t="shared" si="362"/>
        <v>0</v>
      </c>
      <c r="BC1320" s="204">
        <f t="shared" si="362"/>
        <v>0</v>
      </c>
      <c r="BD1320" s="204">
        <f t="shared" si="362"/>
        <v>0</v>
      </c>
      <c r="BE1320" s="204">
        <f t="shared" si="362"/>
        <v>0</v>
      </c>
      <c r="BF1320" s="205">
        <f t="shared" si="362"/>
        <v>0</v>
      </c>
      <c r="BG1320" s="973">
        <f>IF($Z1320=1,0,IF(AND($Z1320=0,BB1320&gt;0),1,IF(AND($Z1320=0,BD1320&gt;0),1,IF(AND($Z1320=0,BF1320&gt;0),1,0))))</f>
        <v>0</v>
      </c>
      <c r="BH1320" s="973">
        <f>IF($Z1320=0,0,IF(AND($Z1320=1,BA1320&gt;0),1,IF(AND($Z1320=1,BC1320&gt;0),1,IF(AND($Z1320=1,BE1320&gt;0),1,0))))</f>
        <v>0</v>
      </c>
      <c r="BI1320" s="978">
        <f>IF($Z1320=0,0,IF(BM1320+BO1320+BQ1320&gt;0,$AA1320,0))</f>
        <v>0</v>
      </c>
      <c r="BJ1320" s="980">
        <f>IF($Z1320=0,0,IF(AND(BI1320=0,M1321&gt;0),$AA1320,0))</f>
        <v>0</v>
      </c>
      <c r="BK1320" s="969">
        <f>$AA1320-BI1320-BJ1320</f>
        <v>0</v>
      </c>
      <c r="BL1320" s="204">
        <f t="shared" si="363"/>
        <v>0</v>
      </c>
      <c r="BM1320" s="204">
        <f t="shared" si="363"/>
        <v>0</v>
      </c>
      <c r="BN1320" s="204">
        <f t="shared" si="363"/>
        <v>0</v>
      </c>
      <c r="BO1320" s="204">
        <f t="shared" si="363"/>
        <v>0</v>
      </c>
      <c r="BP1320" s="204">
        <f t="shared" si="363"/>
        <v>0</v>
      </c>
      <c r="BQ1320" s="205">
        <f t="shared" si="363"/>
        <v>0</v>
      </c>
      <c r="BR1320" s="973">
        <f>IF($Z1320=1,0,IF(AND($Z1320=0,BM1320&gt;0),1,IF(AND($Z1320=0,BO1320&gt;0),1,IF(AND($Z1320=0,BQ1320&gt;0),1,0))))</f>
        <v>0</v>
      </c>
      <c r="BS1320" s="973">
        <f>IF($Z1320=0,0,IF(AND($Z1320=1,BL1320&gt;0),1,IF(AND($Z1320=1,BN1320&gt;0),1,IF(AND($Z1320=1,BP1320&gt;0),1,0))))</f>
        <v>0</v>
      </c>
      <c r="BT1320" s="978">
        <f>IF($Z1320=0,0,IF(BX1320+BZ1320+CB1320&gt;0,$AA1320,0))</f>
        <v>0</v>
      </c>
      <c r="BU1320" s="980">
        <f>IF($Z1320=0,0,IF(AND(BT1320=0,O1321&gt;0),$AA1320,0))</f>
        <v>0</v>
      </c>
      <c r="BV1320" s="969">
        <f>$AA1320-BT1320-BU1320</f>
        <v>0</v>
      </c>
      <c r="BW1320" s="204">
        <f t="shared" si="364"/>
        <v>0</v>
      </c>
      <c r="BX1320" s="204">
        <f t="shared" si="364"/>
        <v>0</v>
      </c>
      <c r="BY1320" s="204">
        <f t="shared" si="364"/>
        <v>0</v>
      </c>
      <c r="BZ1320" s="204">
        <f t="shared" si="364"/>
        <v>0</v>
      </c>
      <c r="CA1320" s="204">
        <f t="shared" si="364"/>
        <v>0</v>
      </c>
      <c r="CB1320" s="205">
        <f t="shared" si="364"/>
        <v>0</v>
      </c>
      <c r="CC1320" s="973">
        <f>IF($Z1320=1,0,IF(AND($Z1320=0,BX1320&gt;0),1,IF(AND($Z1320=0,BZ1320&gt;0),1,IF(AND($Z1320=0,CB1320&gt;0),1,0))))</f>
        <v>0</v>
      </c>
      <c r="CD1320" s="973">
        <f>IF($Z1320=0,0,IF(AND($Z1320=1,BW1320&gt;0),1,IF(AND($Z1320=1,BY1320&gt;0),1,IF(AND($Z1320=1,CA1320&gt;0),1,0))))</f>
        <v>0</v>
      </c>
      <c r="CE1320" s="11"/>
      <c r="CF1320" s="11"/>
      <c r="CG1320" s="11"/>
      <c r="CH1320" s="11"/>
      <c r="CI1320" s="11"/>
      <c r="CJ1320" s="11"/>
      <c r="CK1320" s="11"/>
      <c r="CL1320" s="11"/>
      <c r="CM1320" s="11"/>
    </row>
    <row r="1321" spans="1:91" ht="14.25" customHeight="1">
      <c r="A1321" s="950" t="str">
        <f>A1320</f>
        <v/>
      </c>
      <c r="B1321" s="57"/>
      <c r="C1321" s="2051"/>
      <c r="D1321" s="2053"/>
      <c r="E1321" s="2051"/>
      <c r="F1321" s="2772"/>
      <c r="G1321" s="1121">
        <f>Import!Q2018</f>
        <v>0</v>
      </c>
      <c r="H1321" s="2774"/>
      <c r="I1321" s="450"/>
      <c r="J1321" s="2775"/>
      <c r="K1321" s="450"/>
      <c r="L1321" s="2775"/>
      <c r="M1321" s="450"/>
      <c r="N1321" s="2775"/>
      <c r="O1321" s="450"/>
      <c r="P1321" s="2775"/>
      <c r="Q1321" s="11"/>
      <c r="R1321" s="11"/>
      <c r="S1321" s="397"/>
      <c r="T1321" s="419"/>
      <c r="U1321" s="444">
        <f>Import!N2019</f>
        <v>0</v>
      </c>
      <c r="V1321" s="11"/>
      <c r="W1321" s="306"/>
      <c r="X1321" s="306"/>
      <c r="Y1321" s="306"/>
      <c r="Z1321" s="11"/>
      <c r="AE1321" s="204"/>
      <c r="AF1321" s="204"/>
      <c r="AG1321" s="204"/>
      <c r="AH1321" s="204"/>
      <c r="AI1321" s="922"/>
      <c r="AJ1321" s="205"/>
      <c r="AK1321" s="973"/>
      <c r="AL1321" s="973">
        <f>AL1320</f>
        <v>0</v>
      </c>
      <c r="AP1321" s="204"/>
      <c r="AQ1321" s="204"/>
      <c r="AR1321" s="204"/>
      <c r="AS1321" s="204"/>
      <c r="AT1321" s="204"/>
      <c r="AU1321" s="205"/>
      <c r="AV1321" s="973"/>
      <c r="AW1321" s="973">
        <f>AW1320</f>
        <v>0</v>
      </c>
      <c r="BA1321" s="204"/>
      <c r="BB1321" s="204"/>
      <c r="BC1321" s="204"/>
      <c r="BD1321" s="204"/>
      <c r="BE1321" s="204"/>
      <c r="BF1321" s="205"/>
      <c r="BG1321" s="973"/>
      <c r="BH1321" s="973">
        <f>BH1320</f>
        <v>0</v>
      </c>
      <c r="BL1321" s="204"/>
      <c r="BM1321" s="204"/>
      <c r="BN1321" s="204"/>
      <c r="BO1321" s="204"/>
      <c r="BP1321" s="204"/>
      <c r="BQ1321" s="205"/>
      <c r="BR1321" s="973"/>
      <c r="BS1321" s="973">
        <f>BS1320</f>
        <v>0</v>
      </c>
      <c r="BW1321" s="204"/>
      <c r="BX1321" s="204"/>
      <c r="BY1321" s="204"/>
      <c r="BZ1321" s="204"/>
      <c r="CA1321" s="204"/>
      <c r="CB1321" s="205"/>
      <c r="CC1321" s="973"/>
      <c r="CD1321" s="973">
        <f>CD1320</f>
        <v>0</v>
      </c>
      <c r="CE1321" s="11"/>
      <c r="CF1321" s="11"/>
      <c r="CG1321" s="11"/>
      <c r="CH1321" s="11"/>
      <c r="CI1321" s="11"/>
      <c r="CJ1321" s="11"/>
      <c r="CK1321" s="11"/>
      <c r="CL1321" s="11"/>
      <c r="CM1321" s="11"/>
    </row>
    <row r="1322" spans="1:91" ht="24.75" customHeight="1">
      <c r="A1322" s="949" t="str">
        <f>IF(E1322&gt;0,"Wypełnione","")</f>
        <v/>
      </c>
      <c r="B1322" s="57"/>
      <c r="C1322" s="2050">
        <f>'Og s3a'!C2031</f>
        <v>0</v>
      </c>
      <c r="D1322" s="2052">
        <f>'Og s3a'!E2031</f>
        <v>0</v>
      </c>
      <c r="E1322" s="2050">
        <f>'Og s3a'!F2031</f>
        <v>0</v>
      </c>
      <c r="F1322" s="2771"/>
      <c r="G1322" s="448">
        <f>T1322</f>
        <v>0</v>
      </c>
      <c r="H1322" s="2773">
        <f>U1322</f>
        <v>0</v>
      </c>
      <c r="I1322" s="451"/>
      <c r="J1322" s="2775"/>
      <c r="K1322" s="451"/>
      <c r="L1322" s="2775"/>
      <c r="M1322" s="451"/>
      <c r="N1322" s="2775"/>
      <c r="O1322" s="451"/>
      <c r="P1322" s="2775"/>
      <c r="Q1322" s="11"/>
      <c r="R1322" s="11"/>
      <c r="S1322" s="396">
        <f>'Og s3a'!G2031</f>
        <v>0</v>
      </c>
      <c r="T1322" s="398">
        <f>'Og s3a'!D2031</f>
        <v>0</v>
      </c>
      <c r="U1322" s="444">
        <f>Import!N2020</f>
        <v>0</v>
      </c>
      <c r="V1322" s="11"/>
      <c r="W1322" s="306"/>
      <c r="X1322" s="306"/>
      <c r="Y1322" s="306"/>
      <c r="Z1322" s="970">
        <f>IF(F1322=AF$7,1,0)</f>
        <v>0</v>
      </c>
      <c r="AA1322" s="970">
        <f>Z1322*D1322</f>
        <v>0</v>
      </c>
      <c r="AB1322" s="978">
        <f>IF($Z1322=0,0,IF(AF1322+AH1322+AJ1322&gt;0,$AA1322,0))</f>
        <v>0</v>
      </c>
      <c r="AC1322" s="980">
        <f>IF($Z1322=0,0,IF(AND(AB1322=0,G1323&gt;0),$AA1322,0))</f>
        <v>0</v>
      </c>
      <c r="AD1322" s="969">
        <f>AA1322-AB1322-AC1322</f>
        <v>0</v>
      </c>
      <c r="AE1322" s="204">
        <f t="shared" si="360"/>
        <v>0</v>
      </c>
      <c r="AF1322" s="204">
        <f t="shared" si="360"/>
        <v>0</v>
      </c>
      <c r="AG1322" s="204">
        <f t="shared" si="360"/>
        <v>0</v>
      </c>
      <c r="AH1322" s="204">
        <f t="shared" si="360"/>
        <v>0</v>
      </c>
      <c r="AI1322" s="922">
        <f t="shared" si="360"/>
        <v>0</v>
      </c>
      <c r="AJ1322" s="205">
        <f t="shared" si="360"/>
        <v>0</v>
      </c>
      <c r="AK1322" s="973">
        <f>IF($Z1322=1,0,IF(AND($Z1322=0,AF1322&gt;0),1,IF(AND($Z1322=0,AH1322&gt;0),1,IF(AND($Z1322=0,AJ1322&gt;0),1,0))))</f>
        <v>0</v>
      </c>
      <c r="AL1322" s="973">
        <f>IF($Z1322=0,0,IF(AND($Z1322=1,AE1322&gt;0),1,IF(AND($Z1322=1,AG1322&gt;0),1,IF(AND($Z1322=1,AI1322&gt;0),1,0))))</f>
        <v>0</v>
      </c>
      <c r="AM1322" s="978">
        <f>IF($Z1322=0,0,IF(AQ1322+AS1322+AU1322&gt;0,$AA1322,0))</f>
        <v>0</v>
      </c>
      <c r="AN1322" s="980">
        <f>IF($Z1322=0,0,IF(AND(AM1322=0,I1323&gt;0),$AA1322,0))</f>
        <v>0</v>
      </c>
      <c r="AO1322" s="969">
        <f>$AA1322-AM1322-AN1322</f>
        <v>0</v>
      </c>
      <c r="AP1322" s="204">
        <f t="shared" si="361"/>
        <v>0</v>
      </c>
      <c r="AQ1322" s="204">
        <f t="shared" si="361"/>
        <v>0</v>
      </c>
      <c r="AR1322" s="204">
        <f t="shared" si="361"/>
        <v>0</v>
      </c>
      <c r="AS1322" s="204">
        <f t="shared" si="361"/>
        <v>0</v>
      </c>
      <c r="AT1322" s="204">
        <f t="shared" si="361"/>
        <v>0</v>
      </c>
      <c r="AU1322" s="205">
        <f t="shared" si="361"/>
        <v>0</v>
      </c>
      <c r="AV1322" s="973">
        <f>IF($Z1322=1,0,IF(AND($Z1322=0,AQ1322&gt;0),1,IF(AND($Z1322=0,AS1322&gt;0),1,IF(AND($Z1322=0,AU1322&gt;0),1,0))))</f>
        <v>0</v>
      </c>
      <c r="AW1322" s="973">
        <f>IF($Z1322=0,0,IF(AND($Z1322=1,AP1322&gt;0),1,IF(AND($Z1322=1,AR1322&gt;0),1,IF(AND($Z1322=1,AT1322&gt;0),1,0))))</f>
        <v>0</v>
      </c>
      <c r="AX1322" s="978">
        <f>IF($Z1322=0,0,IF(BB1322+BD1322+BF1322&gt;0,$AA1322,0))</f>
        <v>0</v>
      </c>
      <c r="AY1322" s="980">
        <f>IF($Z1322=0,0,IF(AND(AX1322=0,K1323&gt;0),$AA1322,0))</f>
        <v>0</v>
      </c>
      <c r="AZ1322" s="969">
        <f>$AA1322-AX1322-AY1322</f>
        <v>0</v>
      </c>
      <c r="BA1322" s="204">
        <f t="shared" si="362"/>
        <v>0</v>
      </c>
      <c r="BB1322" s="204">
        <f t="shared" si="362"/>
        <v>0</v>
      </c>
      <c r="BC1322" s="204">
        <f t="shared" si="362"/>
        <v>0</v>
      </c>
      <c r="BD1322" s="204">
        <f t="shared" si="362"/>
        <v>0</v>
      </c>
      <c r="BE1322" s="204">
        <f t="shared" si="362"/>
        <v>0</v>
      </c>
      <c r="BF1322" s="205">
        <f t="shared" si="362"/>
        <v>0</v>
      </c>
      <c r="BG1322" s="973">
        <f>IF($Z1322=1,0,IF(AND($Z1322=0,BB1322&gt;0),1,IF(AND($Z1322=0,BD1322&gt;0),1,IF(AND($Z1322=0,BF1322&gt;0),1,0))))</f>
        <v>0</v>
      </c>
      <c r="BH1322" s="973">
        <f>IF($Z1322=0,0,IF(AND($Z1322=1,BA1322&gt;0),1,IF(AND($Z1322=1,BC1322&gt;0),1,IF(AND($Z1322=1,BE1322&gt;0),1,0))))</f>
        <v>0</v>
      </c>
      <c r="BI1322" s="978">
        <f>IF($Z1322=0,0,IF(BM1322+BO1322+BQ1322&gt;0,$AA1322,0))</f>
        <v>0</v>
      </c>
      <c r="BJ1322" s="980">
        <f>IF($Z1322=0,0,IF(AND(BI1322=0,M1323&gt;0),$AA1322,0))</f>
        <v>0</v>
      </c>
      <c r="BK1322" s="969">
        <f>$AA1322-BI1322-BJ1322</f>
        <v>0</v>
      </c>
      <c r="BL1322" s="204">
        <f t="shared" si="363"/>
        <v>0</v>
      </c>
      <c r="BM1322" s="204">
        <f t="shared" si="363"/>
        <v>0</v>
      </c>
      <c r="BN1322" s="204">
        <f t="shared" si="363"/>
        <v>0</v>
      </c>
      <c r="BO1322" s="204">
        <f t="shared" si="363"/>
        <v>0</v>
      </c>
      <c r="BP1322" s="204">
        <f t="shared" si="363"/>
        <v>0</v>
      </c>
      <c r="BQ1322" s="205">
        <f t="shared" si="363"/>
        <v>0</v>
      </c>
      <c r="BR1322" s="973">
        <f>IF($Z1322=1,0,IF(AND($Z1322=0,BM1322&gt;0),1,IF(AND($Z1322=0,BO1322&gt;0),1,IF(AND($Z1322=0,BQ1322&gt;0),1,0))))</f>
        <v>0</v>
      </c>
      <c r="BS1322" s="973">
        <f>IF($Z1322=0,0,IF(AND($Z1322=1,BL1322&gt;0),1,IF(AND($Z1322=1,BN1322&gt;0),1,IF(AND($Z1322=1,BP1322&gt;0),1,0))))</f>
        <v>0</v>
      </c>
      <c r="BT1322" s="978">
        <f>IF($Z1322=0,0,IF(BX1322+BZ1322+CB1322&gt;0,$AA1322,0))</f>
        <v>0</v>
      </c>
      <c r="BU1322" s="980">
        <f>IF($Z1322=0,0,IF(AND(BT1322=0,O1323&gt;0),$AA1322,0))</f>
        <v>0</v>
      </c>
      <c r="BV1322" s="969">
        <f>$AA1322-BT1322-BU1322</f>
        <v>0</v>
      </c>
      <c r="BW1322" s="204">
        <f t="shared" si="364"/>
        <v>0</v>
      </c>
      <c r="BX1322" s="204">
        <f t="shared" si="364"/>
        <v>0</v>
      </c>
      <c r="BY1322" s="204">
        <f t="shared" si="364"/>
        <v>0</v>
      </c>
      <c r="BZ1322" s="204">
        <f t="shared" si="364"/>
        <v>0</v>
      </c>
      <c r="CA1322" s="204">
        <f t="shared" si="364"/>
        <v>0</v>
      </c>
      <c r="CB1322" s="205">
        <f t="shared" si="364"/>
        <v>0</v>
      </c>
      <c r="CC1322" s="973">
        <f>IF($Z1322=1,0,IF(AND($Z1322=0,BX1322&gt;0),1,IF(AND($Z1322=0,BZ1322&gt;0),1,IF(AND($Z1322=0,CB1322&gt;0),1,0))))</f>
        <v>0</v>
      </c>
      <c r="CD1322" s="973">
        <f>IF($Z1322=0,0,IF(AND($Z1322=1,BW1322&gt;0),1,IF(AND($Z1322=1,BY1322&gt;0),1,IF(AND($Z1322=1,CA1322&gt;0),1,0))))</f>
        <v>0</v>
      </c>
      <c r="CE1322" s="11"/>
      <c r="CF1322" s="11"/>
      <c r="CG1322" s="11"/>
      <c r="CH1322" s="11"/>
      <c r="CI1322" s="11"/>
      <c r="CJ1322" s="11"/>
      <c r="CK1322" s="11"/>
      <c r="CL1322" s="11"/>
      <c r="CM1322" s="11"/>
    </row>
    <row r="1323" spans="1:91" ht="14.25" customHeight="1">
      <c r="A1323" s="950" t="str">
        <f>A1322</f>
        <v/>
      </c>
      <c r="B1323" s="57"/>
      <c r="C1323" s="2051"/>
      <c r="D1323" s="2053"/>
      <c r="E1323" s="2051"/>
      <c r="F1323" s="2772"/>
      <c r="G1323" s="1121">
        <f>Import!Q2020</f>
        <v>0</v>
      </c>
      <c r="H1323" s="2774"/>
      <c r="I1323" s="450"/>
      <c r="J1323" s="2775"/>
      <c r="K1323" s="450"/>
      <c r="L1323" s="2775"/>
      <c r="M1323" s="450"/>
      <c r="N1323" s="2775"/>
      <c r="O1323" s="450"/>
      <c r="P1323" s="2775"/>
      <c r="Q1323" s="11"/>
      <c r="R1323" s="11"/>
      <c r="S1323" s="397"/>
      <c r="T1323" s="419"/>
      <c r="U1323" s="444">
        <f>Import!N2021</f>
        <v>0</v>
      </c>
      <c r="V1323" s="11"/>
      <c r="W1323" s="306"/>
      <c r="X1323" s="306"/>
      <c r="Y1323" s="306"/>
      <c r="Z1323" s="11"/>
      <c r="AE1323" s="204"/>
      <c r="AF1323" s="204"/>
      <c r="AG1323" s="204"/>
      <c r="AH1323" s="204"/>
      <c r="AI1323" s="922"/>
      <c r="AJ1323" s="205"/>
      <c r="AK1323" s="973"/>
      <c r="AL1323" s="973">
        <f>AL1322</f>
        <v>0</v>
      </c>
      <c r="AP1323" s="204"/>
      <c r="AQ1323" s="204"/>
      <c r="AR1323" s="204"/>
      <c r="AS1323" s="204"/>
      <c r="AT1323" s="204"/>
      <c r="AU1323" s="205"/>
      <c r="AV1323" s="973"/>
      <c r="AW1323" s="973">
        <f>AW1322</f>
        <v>0</v>
      </c>
      <c r="BA1323" s="204"/>
      <c r="BB1323" s="204"/>
      <c r="BC1323" s="204"/>
      <c r="BD1323" s="204"/>
      <c r="BE1323" s="204"/>
      <c r="BF1323" s="205"/>
      <c r="BG1323" s="973"/>
      <c r="BH1323" s="973">
        <f>BH1322</f>
        <v>0</v>
      </c>
      <c r="BL1323" s="204"/>
      <c r="BM1323" s="204"/>
      <c r="BN1323" s="204"/>
      <c r="BO1323" s="204"/>
      <c r="BP1323" s="204"/>
      <c r="BQ1323" s="205"/>
      <c r="BR1323" s="973"/>
      <c r="BS1323" s="973">
        <f>BS1322</f>
        <v>0</v>
      </c>
      <c r="BW1323" s="204"/>
      <c r="BX1323" s="204"/>
      <c r="BY1323" s="204"/>
      <c r="BZ1323" s="204"/>
      <c r="CA1323" s="204"/>
      <c r="CB1323" s="205"/>
      <c r="CC1323" s="973"/>
      <c r="CD1323" s="973">
        <f>CD1322</f>
        <v>0</v>
      </c>
      <c r="CE1323" s="11"/>
      <c r="CF1323" s="11"/>
      <c r="CG1323" s="11"/>
      <c r="CH1323" s="11"/>
      <c r="CI1323" s="11"/>
      <c r="CJ1323" s="11"/>
      <c r="CK1323" s="11"/>
      <c r="CL1323" s="11"/>
      <c r="CM1323" s="11"/>
    </row>
    <row r="1324" spans="1:91" ht="24.75" customHeight="1">
      <c r="A1324" s="949" t="str">
        <f>IF(E1324&gt;0,"Wypełnione","")</f>
        <v/>
      </c>
      <c r="B1324" s="57"/>
      <c r="C1324" s="2050">
        <f>'Og s3a'!C2033</f>
        <v>0</v>
      </c>
      <c r="D1324" s="2052">
        <f>'Og s3a'!E2033</f>
        <v>0</v>
      </c>
      <c r="E1324" s="2050">
        <f>'Og s3a'!F2033</f>
        <v>0</v>
      </c>
      <c r="F1324" s="2771"/>
      <c r="G1324" s="448">
        <f>T1324</f>
        <v>0</v>
      </c>
      <c r="H1324" s="2773">
        <f>U1324</f>
        <v>0</v>
      </c>
      <c r="I1324" s="451"/>
      <c r="J1324" s="2775"/>
      <c r="K1324" s="451"/>
      <c r="L1324" s="2775"/>
      <c r="M1324" s="451"/>
      <c r="N1324" s="2775"/>
      <c r="O1324" s="451"/>
      <c r="P1324" s="2775"/>
      <c r="Q1324" s="11"/>
      <c r="R1324" s="11"/>
      <c r="S1324" s="396">
        <f>'Og s3a'!G2033</f>
        <v>0</v>
      </c>
      <c r="T1324" s="398">
        <f>'Og s3a'!D2033</f>
        <v>0</v>
      </c>
      <c r="U1324" s="444">
        <f>Import!N2022</f>
        <v>0</v>
      </c>
      <c r="V1324" s="11"/>
      <c r="W1324" s="306"/>
      <c r="X1324" s="306"/>
      <c r="Y1324" s="306"/>
      <c r="Z1324" s="970">
        <f>IF(F1324=AF$7,1,0)</f>
        <v>0</v>
      </c>
      <c r="AA1324" s="970">
        <f>Z1324*D1324</f>
        <v>0</v>
      </c>
      <c r="AB1324" s="978">
        <f>IF($Z1324=0,0,IF(AF1324+AH1324+AJ1324&gt;0,$AA1324,0))</f>
        <v>0</v>
      </c>
      <c r="AC1324" s="980">
        <f>IF($Z1324=0,0,IF(AND(AB1324=0,G1325&gt;0),$AA1324,0))</f>
        <v>0</v>
      </c>
      <c r="AD1324" s="969">
        <f>AA1324-AB1324-AC1324</f>
        <v>0</v>
      </c>
      <c r="AE1324" s="204">
        <f t="shared" si="360"/>
        <v>0</v>
      </c>
      <c r="AF1324" s="204">
        <f t="shared" si="360"/>
        <v>0</v>
      </c>
      <c r="AG1324" s="204">
        <f t="shared" si="360"/>
        <v>0</v>
      </c>
      <c r="AH1324" s="204">
        <f t="shared" si="360"/>
        <v>0</v>
      </c>
      <c r="AI1324" s="922">
        <f t="shared" si="360"/>
        <v>0</v>
      </c>
      <c r="AJ1324" s="205">
        <f t="shared" si="360"/>
        <v>0</v>
      </c>
      <c r="AK1324" s="973">
        <f>IF($Z1324=1,0,IF(AND($Z1324=0,AF1324&gt;0),1,IF(AND($Z1324=0,AH1324&gt;0),1,IF(AND($Z1324=0,AJ1324&gt;0),1,0))))</f>
        <v>0</v>
      </c>
      <c r="AL1324" s="973">
        <f>IF($Z1324=0,0,IF(AND($Z1324=1,AE1324&gt;0),1,IF(AND($Z1324=1,AG1324&gt;0),1,IF(AND($Z1324=1,AI1324&gt;0),1,0))))</f>
        <v>0</v>
      </c>
      <c r="AM1324" s="978">
        <f>IF($Z1324=0,0,IF(AQ1324+AS1324+AU1324&gt;0,$AA1324,0))</f>
        <v>0</v>
      </c>
      <c r="AN1324" s="980">
        <f>IF($Z1324=0,0,IF(AND(AM1324=0,I1325&gt;0),$AA1324,0))</f>
        <v>0</v>
      </c>
      <c r="AO1324" s="969">
        <f>$AA1324-AM1324-AN1324</f>
        <v>0</v>
      </c>
      <c r="AP1324" s="204">
        <f t="shared" si="361"/>
        <v>0</v>
      </c>
      <c r="AQ1324" s="204">
        <f t="shared" si="361"/>
        <v>0</v>
      </c>
      <c r="AR1324" s="204">
        <f t="shared" si="361"/>
        <v>0</v>
      </c>
      <c r="AS1324" s="204">
        <f t="shared" si="361"/>
        <v>0</v>
      </c>
      <c r="AT1324" s="204">
        <f t="shared" si="361"/>
        <v>0</v>
      </c>
      <c r="AU1324" s="205">
        <f t="shared" si="361"/>
        <v>0</v>
      </c>
      <c r="AV1324" s="973">
        <f>IF($Z1324=1,0,IF(AND($Z1324=0,AQ1324&gt;0),1,IF(AND($Z1324=0,AS1324&gt;0),1,IF(AND($Z1324=0,AU1324&gt;0),1,0))))</f>
        <v>0</v>
      </c>
      <c r="AW1324" s="973">
        <f>IF($Z1324=0,0,IF(AND($Z1324=1,AP1324&gt;0),1,IF(AND($Z1324=1,AR1324&gt;0),1,IF(AND($Z1324=1,AT1324&gt;0),1,0))))</f>
        <v>0</v>
      </c>
      <c r="AX1324" s="978">
        <f>IF($Z1324=0,0,IF(BB1324+BD1324+BF1324&gt;0,$AA1324,0))</f>
        <v>0</v>
      </c>
      <c r="AY1324" s="980">
        <f>IF($Z1324=0,0,IF(AND(AX1324=0,K1325&gt;0),$AA1324,0))</f>
        <v>0</v>
      </c>
      <c r="AZ1324" s="969">
        <f>$AA1324-AX1324-AY1324</f>
        <v>0</v>
      </c>
      <c r="BA1324" s="204">
        <f t="shared" si="362"/>
        <v>0</v>
      </c>
      <c r="BB1324" s="204">
        <f t="shared" si="362"/>
        <v>0</v>
      </c>
      <c r="BC1324" s="204">
        <f t="shared" si="362"/>
        <v>0</v>
      </c>
      <c r="BD1324" s="204">
        <f t="shared" si="362"/>
        <v>0</v>
      </c>
      <c r="BE1324" s="204">
        <f t="shared" si="362"/>
        <v>0</v>
      </c>
      <c r="BF1324" s="205">
        <f t="shared" si="362"/>
        <v>0</v>
      </c>
      <c r="BG1324" s="973">
        <f>IF($Z1324=1,0,IF(AND($Z1324=0,BB1324&gt;0),1,IF(AND($Z1324=0,BD1324&gt;0),1,IF(AND($Z1324=0,BF1324&gt;0),1,0))))</f>
        <v>0</v>
      </c>
      <c r="BH1324" s="973">
        <f>IF($Z1324=0,0,IF(AND($Z1324=1,BA1324&gt;0),1,IF(AND($Z1324=1,BC1324&gt;0),1,IF(AND($Z1324=1,BE1324&gt;0),1,0))))</f>
        <v>0</v>
      </c>
      <c r="BI1324" s="978">
        <f>IF($Z1324=0,0,IF(BM1324+BO1324+BQ1324&gt;0,$AA1324,0))</f>
        <v>0</v>
      </c>
      <c r="BJ1324" s="980">
        <f>IF($Z1324=0,0,IF(AND(BI1324=0,M1325&gt;0),$AA1324,0))</f>
        <v>0</v>
      </c>
      <c r="BK1324" s="969">
        <f>$AA1324-BI1324-BJ1324</f>
        <v>0</v>
      </c>
      <c r="BL1324" s="204">
        <f t="shared" si="363"/>
        <v>0</v>
      </c>
      <c r="BM1324" s="204">
        <f t="shared" si="363"/>
        <v>0</v>
      </c>
      <c r="BN1324" s="204">
        <f t="shared" si="363"/>
        <v>0</v>
      </c>
      <c r="BO1324" s="204">
        <f t="shared" si="363"/>
        <v>0</v>
      </c>
      <c r="BP1324" s="204">
        <f t="shared" si="363"/>
        <v>0</v>
      </c>
      <c r="BQ1324" s="205">
        <f t="shared" si="363"/>
        <v>0</v>
      </c>
      <c r="BR1324" s="973">
        <f>IF($Z1324=1,0,IF(AND($Z1324=0,BM1324&gt;0),1,IF(AND($Z1324=0,BO1324&gt;0),1,IF(AND($Z1324=0,BQ1324&gt;0),1,0))))</f>
        <v>0</v>
      </c>
      <c r="BS1324" s="973">
        <f>IF($Z1324=0,0,IF(AND($Z1324=1,BL1324&gt;0),1,IF(AND($Z1324=1,BN1324&gt;0),1,IF(AND($Z1324=1,BP1324&gt;0),1,0))))</f>
        <v>0</v>
      </c>
      <c r="BT1324" s="978">
        <f>IF($Z1324=0,0,IF(BX1324+BZ1324+CB1324&gt;0,$AA1324,0))</f>
        <v>0</v>
      </c>
      <c r="BU1324" s="980">
        <f>IF($Z1324=0,0,IF(AND(BT1324=0,O1325&gt;0),$AA1324,0))</f>
        <v>0</v>
      </c>
      <c r="BV1324" s="969">
        <f>$AA1324-BT1324-BU1324</f>
        <v>0</v>
      </c>
      <c r="BW1324" s="204">
        <f t="shared" si="364"/>
        <v>0</v>
      </c>
      <c r="BX1324" s="204">
        <f t="shared" si="364"/>
        <v>0</v>
      </c>
      <c r="BY1324" s="204">
        <f t="shared" si="364"/>
        <v>0</v>
      </c>
      <c r="BZ1324" s="204">
        <f t="shared" si="364"/>
        <v>0</v>
      </c>
      <c r="CA1324" s="204">
        <f t="shared" si="364"/>
        <v>0</v>
      </c>
      <c r="CB1324" s="205">
        <f t="shared" si="364"/>
        <v>0</v>
      </c>
      <c r="CC1324" s="973">
        <f>IF($Z1324=1,0,IF(AND($Z1324=0,BX1324&gt;0),1,IF(AND($Z1324=0,BZ1324&gt;0),1,IF(AND($Z1324=0,CB1324&gt;0),1,0))))</f>
        <v>0</v>
      </c>
      <c r="CD1324" s="973">
        <f>IF($Z1324=0,0,IF(AND($Z1324=1,BW1324&gt;0),1,IF(AND($Z1324=1,BY1324&gt;0),1,IF(AND($Z1324=1,CA1324&gt;0),1,0))))</f>
        <v>0</v>
      </c>
      <c r="CE1324" s="11"/>
      <c r="CF1324" s="11"/>
      <c r="CG1324" s="11"/>
      <c r="CH1324" s="11"/>
      <c r="CI1324" s="11"/>
      <c r="CJ1324" s="11"/>
      <c r="CK1324" s="11"/>
      <c r="CL1324" s="11"/>
      <c r="CM1324" s="11"/>
    </row>
    <row r="1325" spans="1:91" ht="14.25" customHeight="1">
      <c r="A1325" s="950" t="str">
        <f>A1324</f>
        <v/>
      </c>
      <c r="B1325" s="57"/>
      <c r="C1325" s="2051"/>
      <c r="D1325" s="2053"/>
      <c r="E1325" s="2051"/>
      <c r="F1325" s="2772"/>
      <c r="G1325" s="1121">
        <f>Import!Q2022</f>
        <v>0</v>
      </c>
      <c r="H1325" s="2774"/>
      <c r="I1325" s="450"/>
      <c r="J1325" s="2775"/>
      <c r="K1325" s="450"/>
      <c r="L1325" s="2775"/>
      <c r="M1325" s="450"/>
      <c r="N1325" s="2775"/>
      <c r="O1325" s="450"/>
      <c r="P1325" s="2775"/>
      <c r="Q1325" s="11"/>
      <c r="R1325" s="11"/>
      <c r="S1325" s="397"/>
      <c r="T1325" s="419"/>
      <c r="U1325" s="444">
        <f>Import!N2023</f>
        <v>0</v>
      </c>
      <c r="V1325" s="11"/>
      <c r="W1325" s="306"/>
      <c r="X1325" s="306"/>
      <c r="Y1325" s="306"/>
      <c r="Z1325" s="11"/>
      <c r="AE1325" s="204"/>
      <c r="AF1325" s="204"/>
      <c r="AG1325" s="204"/>
      <c r="AH1325" s="204"/>
      <c r="AI1325" s="922"/>
      <c r="AJ1325" s="205"/>
      <c r="AK1325" s="973"/>
      <c r="AL1325" s="973">
        <f>AL1324</f>
        <v>0</v>
      </c>
      <c r="AP1325" s="204"/>
      <c r="AQ1325" s="204"/>
      <c r="AR1325" s="204"/>
      <c r="AS1325" s="204"/>
      <c r="AT1325" s="204"/>
      <c r="AU1325" s="205"/>
      <c r="AV1325" s="973"/>
      <c r="AW1325" s="973">
        <f>AW1324</f>
        <v>0</v>
      </c>
      <c r="BA1325" s="204"/>
      <c r="BB1325" s="204"/>
      <c r="BC1325" s="204"/>
      <c r="BD1325" s="204"/>
      <c r="BE1325" s="204"/>
      <c r="BF1325" s="205"/>
      <c r="BG1325" s="973"/>
      <c r="BH1325" s="973">
        <f>BH1324</f>
        <v>0</v>
      </c>
      <c r="BL1325" s="204"/>
      <c r="BM1325" s="204"/>
      <c r="BN1325" s="204"/>
      <c r="BO1325" s="204"/>
      <c r="BP1325" s="204"/>
      <c r="BQ1325" s="205"/>
      <c r="BR1325" s="973"/>
      <c r="BS1325" s="973">
        <f>BS1324</f>
        <v>0</v>
      </c>
      <c r="BW1325" s="204"/>
      <c r="BX1325" s="204"/>
      <c r="BY1325" s="204"/>
      <c r="BZ1325" s="204"/>
      <c r="CA1325" s="204"/>
      <c r="CB1325" s="205"/>
      <c r="CC1325" s="973"/>
      <c r="CD1325" s="973">
        <f>CD1324</f>
        <v>0</v>
      </c>
      <c r="CE1325" s="11"/>
      <c r="CF1325" s="11"/>
      <c r="CG1325" s="11"/>
      <c r="CH1325" s="11"/>
      <c r="CI1325" s="11"/>
      <c r="CJ1325" s="11"/>
      <c r="CK1325" s="11"/>
      <c r="CL1325" s="11"/>
      <c r="CM1325" s="11"/>
    </row>
    <row r="1326" spans="1:91" ht="24.75" customHeight="1">
      <c r="A1326" s="949" t="str">
        <f>IF(E1326&gt;0,"Wypełnione","")</f>
        <v/>
      </c>
      <c r="B1326" s="57"/>
      <c r="C1326" s="2050">
        <f>'Og s3a'!C2035</f>
        <v>0</v>
      </c>
      <c r="D1326" s="2052">
        <f>'Og s3a'!E2035</f>
        <v>0</v>
      </c>
      <c r="E1326" s="2050">
        <f>'Og s3a'!F2035</f>
        <v>0</v>
      </c>
      <c r="F1326" s="2771"/>
      <c r="G1326" s="448">
        <f>T1326</f>
        <v>0</v>
      </c>
      <c r="H1326" s="2773">
        <f>U1326</f>
        <v>0</v>
      </c>
      <c r="I1326" s="451"/>
      <c r="J1326" s="2775"/>
      <c r="K1326" s="451"/>
      <c r="L1326" s="2775"/>
      <c r="M1326" s="451"/>
      <c r="N1326" s="2775"/>
      <c r="O1326" s="451"/>
      <c r="P1326" s="2775"/>
      <c r="Q1326" s="11"/>
      <c r="R1326" s="11"/>
      <c r="S1326" s="396">
        <f>'Og s3a'!G2035</f>
        <v>0</v>
      </c>
      <c r="T1326" s="398">
        <f>'Og s3a'!D2035</f>
        <v>0</v>
      </c>
      <c r="U1326" s="444">
        <f>Import!N2024</f>
        <v>0</v>
      </c>
      <c r="V1326" s="11"/>
      <c r="W1326" s="306"/>
      <c r="X1326" s="306"/>
      <c r="Y1326" s="306"/>
      <c r="Z1326" s="970">
        <f>IF(F1326=AF$7,1,0)</f>
        <v>0</v>
      </c>
      <c r="AA1326" s="970">
        <f>Z1326*D1326</f>
        <v>0</v>
      </c>
      <c r="AB1326" s="978">
        <f>IF($Z1326=0,0,IF(AF1326+AH1326+AJ1326&gt;0,$AA1326,0))</f>
        <v>0</v>
      </c>
      <c r="AC1326" s="980">
        <f>IF($Z1326=0,0,IF(AND(AB1326=0,G1327&gt;0),$AA1326,0))</f>
        <v>0</v>
      </c>
      <c r="AD1326" s="969">
        <f>AA1326-AB1326-AC1326</f>
        <v>0</v>
      </c>
      <c r="AE1326" s="204">
        <f t="shared" si="360"/>
        <v>0</v>
      </c>
      <c r="AF1326" s="204">
        <f t="shared" si="360"/>
        <v>0</v>
      </c>
      <c r="AG1326" s="204">
        <f t="shared" si="360"/>
        <v>0</v>
      </c>
      <c r="AH1326" s="204">
        <f t="shared" si="360"/>
        <v>0</v>
      </c>
      <c r="AI1326" s="922">
        <f t="shared" si="360"/>
        <v>0</v>
      </c>
      <c r="AJ1326" s="205">
        <f t="shared" si="360"/>
        <v>0</v>
      </c>
      <c r="AK1326" s="973">
        <f>IF($Z1326=1,0,IF(AND($Z1326=0,AF1326&gt;0),1,IF(AND($Z1326=0,AH1326&gt;0),1,IF(AND($Z1326=0,AJ1326&gt;0),1,0))))</f>
        <v>0</v>
      </c>
      <c r="AL1326" s="973">
        <f>IF($Z1326=0,0,IF(AND($Z1326=1,AE1326&gt;0),1,IF(AND($Z1326=1,AG1326&gt;0),1,IF(AND($Z1326=1,AI1326&gt;0),1,0))))</f>
        <v>0</v>
      </c>
      <c r="AM1326" s="978">
        <f>IF($Z1326=0,0,IF(AQ1326+AS1326+AU1326&gt;0,$AA1326,0))</f>
        <v>0</v>
      </c>
      <c r="AN1326" s="980">
        <f>IF($Z1326=0,0,IF(AND(AM1326=0,I1327&gt;0),$AA1326,0))</f>
        <v>0</v>
      </c>
      <c r="AO1326" s="969">
        <f>$AA1326-AM1326-AN1326</f>
        <v>0</v>
      </c>
      <c r="AP1326" s="204">
        <f t="shared" si="361"/>
        <v>0</v>
      </c>
      <c r="AQ1326" s="204">
        <f t="shared" si="361"/>
        <v>0</v>
      </c>
      <c r="AR1326" s="204">
        <f t="shared" si="361"/>
        <v>0</v>
      </c>
      <c r="AS1326" s="204">
        <f t="shared" si="361"/>
        <v>0</v>
      </c>
      <c r="AT1326" s="204">
        <f t="shared" si="361"/>
        <v>0</v>
      </c>
      <c r="AU1326" s="205">
        <f t="shared" si="361"/>
        <v>0</v>
      </c>
      <c r="AV1326" s="973">
        <f>IF($Z1326=1,0,IF(AND($Z1326=0,AQ1326&gt;0),1,IF(AND($Z1326=0,AS1326&gt;0),1,IF(AND($Z1326=0,AU1326&gt;0),1,0))))</f>
        <v>0</v>
      </c>
      <c r="AW1326" s="973">
        <f>IF($Z1326=0,0,IF(AND($Z1326=1,AP1326&gt;0),1,IF(AND($Z1326=1,AR1326&gt;0),1,IF(AND($Z1326=1,AT1326&gt;0),1,0))))</f>
        <v>0</v>
      </c>
      <c r="AX1326" s="978">
        <f>IF($Z1326=0,0,IF(BB1326+BD1326+BF1326&gt;0,$AA1326,0))</f>
        <v>0</v>
      </c>
      <c r="AY1326" s="980">
        <f>IF($Z1326=0,0,IF(AND(AX1326=0,K1327&gt;0),$AA1326,0))</f>
        <v>0</v>
      </c>
      <c r="AZ1326" s="969">
        <f>$AA1326-AX1326-AY1326</f>
        <v>0</v>
      </c>
      <c r="BA1326" s="204">
        <f t="shared" si="362"/>
        <v>0</v>
      </c>
      <c r="BB1326" s="204">
        <f t="shared" si="362"/>
        <v>0</v>
      </c>
      <c r="BC1326" s="204">
        <f t="shared" si="362"/>
        <v>0</v>
      </c>
      <c r="BD1326" s="204">
        <f t="shared" si="362"/>
        <v>0</v>
      </c>
      <c r="BE1326" s="204">
        <f t="shared" si="362"/>
        <v>0</v>
      </c>
      <c r="BF1326" s="205">
        <f t="shared" si="362"/>
        <v>0</v>
      </c>
      <c r="BG1326" s="973">
        <f>IF($Z1326=1,0,IF(AND($Z1326=0,BB1326&gt;0),1,IF(AND($Z1326=0,BD1326&gt;0),1,IF(AND($Z1326=0,BF1326&gt;0),1,0))))</f>
        <v>0</v>
      </c>
      <c r="BH1326" s="973">
        <f>IF($Z1326=0,0,IF(AND($Z1326=1,BA1326&gt;0),1,IF(AND($Z1326=1,BC1326&gt;0),1,IF(AND($Z1326=1,BE1326&gt;0),1,0))))</f>
        <v>0</v>
      </c>
      <c r="BI1326" s="978">
        <f>IF($Z1326=0,0,IF(BM1326+BO1326+BQ1326&gt;0,$AA1326,0))</f>
        <v>0</v>
      </c>
      <c r="BJ1326" s="980">
        <f>IF($Z1326=0,0,IF(AND(BI1326=0,M1327&gt;0),$AA1326,0))</f>
        <v>0</v>
      </c>
      <c r="BK1326" s="969">
        <f>$AA1326-BI1326-BJ1326</f>
        <v>0</v>
      </c>
      <c r="BL1326" s="204">
        <f t="shared" si="363"/>
        <v>0</v>
      </c>
      <c r="BM1326" s="204">
        <f t="shared" si="363"/>
        <v>0</v>
      </c>
      <c r="BN1326" s="204">
        <f t="shared" si="363"/>
        <v>0</v>
      </c>
      <c r="BO1326" s="204">
        <f t="shared" si="363"/>
        <v>0</v>
      </c>
      <c r="BP1326" s="204">
        <f t="shared" si="363"/>
        <v>0</v>
      </c>
      <c r="BQ1326" s="205">
        <f t="shared" si="363"/>
        <v>0</v>
      </c>
      <c r="BR1326" s="973">
        <f>IF($Z1326=1,0,IF(AND($Z1326=0,BM1326&gt;0),1,IF(AND($Z1326=0,BO1326&gt;0),1,IF(AND($Z1326=0,BQ1326&gt;0),1,0))))</f>
        <v>0</v>
      </c>
      <c r="BS1326" s="973">
        <f>IF($Z1326=0,0,IF(AND($Z1326=1,BL1326&gt;0),1,IF(AND($Z1326=1,BN1326&gt;0),1,IF(AND($Z1326=1,BP1326&gt;0),1,0))))</f>
        <v>0</v>
      </c>
      <c r="BT1326" s="978">
        <f>IF($Z1326=0,0,IF(BX1326+BZ1326+CB1326&gt;0,$AA1326,0))</f>
        <v>0</v>
      </c>
      <c r="BU1326" s="980">
        <f>IF($Z1326=0,0,IF(AND(BT1326=0,O1327&gt;0),$AA1326,0))</f>
        <v>0</v>
      </c>
      <c r="BV1326" s="969">
        <f>$AA1326-BT1326-BU1326</f>
        <v>0</v>
      </c>
      <c r="BW1326" s="204">
        <f t="shared" si="364"/>
        <v>0</v>
      </c>
      <c r="BX1326" s="204">
        <f t="shared" si="364"/>
        <v>0</v>
      </c>
      <c r="BY1326" s="204">
        <f t="shared" si="364"/>
        <v>0</v>
      </c>
      <c r="BZ1326" s="204">
        <f t="shared" si="364"/>
        <v>0</v>
      </c>
      <c r="CA1326" s="204">
        <f t="shared" si="364"/>
        <v>0</v>
      </c>
      <c r="CB1326" s="205">
        <f t="shared" si="364"/>
        <v>0</v>
      </c>
      <c r="CC1326" s="973">
        <f>IF($Z1326=1,0,IF(AND($Z1326=0,BX1326&gt;0),1,IF(AND($Z1326=0,BZ1326&gt;0),1,IF(AND($Z1326=0,CB1326&gt;0),1,0))))</f>
        <v>0</v>
      </c>
      <c r="CD1326" s="973">
        <f>IF($Z1326=0,0,IF(AND($Z1326=1,BW1326&gt;0),1,IF(AND($Z1326=1,BY1326&gt;0),1,IF(AND($Z1326=1,CA1326&gt;0),1,0))))</f>
        <v>0</v>
      </c>
      <c r="CE1326" s="11"/>
      <c r="CF1326" s="11"/>
      <c r="CG1326" s="11"/>
      <c r="CH1326" s="11"/>
      <c r="CI1326" s="11"/>
      <c r="CJ1326" s="11"/>
      <c r="CK1326" s="11"/>
      <c r="CL1326" s="11"/>
      <c r="CM1326" s="11"/>
    </row>
    <row r="1327" spans="1:91" ht="14.25" customHeight="1">
      <c r="A1327" s="950" t="str">
        <f>A1326</f>
        <v/>
      </c>
      <c r="B1327" s="57"/>
      <c r="C1327" s="2051"/>
      <c r="D1327" s="2053"/>
      <c r="E1327" s="2051"/>
      <c r="F1327" s="2772"/>
      <c r="G1327" s="1121">
        <f>Import!Q2024</f>
        <v>0</v>
      </c>
      <c r="H1327" s="2774"/>
      <c r="I1327" s="450"/>
      <c r="J1327" s="2775"/>
      <c r="K1327" s="450"/>
      <c r="L1327" s="2775"/>
      <c r="M1327" s="450"/>
      <c r="N1327" s="2775"/>
      <c r="O1327" s="450"/>
      <c r="P1327" s="2775"/>
      <c r="Q1327" s="11"/>
      <c r="R1327" s="11"/>
      <c r="S1327" s="397"/>
      <c r="T1327" s="419"/>
      <c r="U1327" s="444">
        <f>Import!N2025</f>
        <v>0</v>
      </c>
      <c r="V1327" s="11"/>
      <c r="W1327" s="306"/>
      <c r="X1327" s="306"/>
      <c r="Y1327" s="306"/>
      <c r="Z1327" s="11"/>
      <c r="AE1327" s="204"/>
      <c r="AF1327" s="204"/>
      <c r="AG1327" s="204"/>
      <c r="AH1327" s="204"/>
      <c r="AI1327" s="922"/>
      <c r="AJ1327" s="205"/>
      <c r="AK1327" s="973"/>
      <c r="AL1327" s="973">
        <f>AL1326</f>
        <v>0</v>
      </c>
      <c r="AP1327" s="204"/>
      <c r="AQ1327" s="204"/>
      <c r="AR1327" s="204"/>
      <c r="AS1327" s="204"/>
      <c r="AT1327" s="204"/>
      <c r="AU1327" s="205"/>
      <c r="AV1327" s="973"/>
      <c r="AW1327" s="973">
        <f>AW1326</f>
        <v>0</v>
      </c>
      <c r="BA1327" s="204"/>
      <c r="BB1327" s="204"/>
      <c r="BC1327" s="204"/>
      <c r="BD1327" s="204"/>
      <c r="BE1327" s="204"/>
      <c r="BF1327" s="205"/>
      <c r="BG1327" s="973"/>
      <c r="BH1327" s="973">
        <f>BH1326</f>
        <v>0</v>
      </c>
      <c r="BL1327" s="204"/>
      <c r="BM1327" s="204"/>
      <c r="BN1327" s="204"/>
      <c r="BO1327" s="204"/>
      <c r="BP1327" s="204"/>
      <c r="BQ1327" s="205"/>
      <c r="BR1327" s="973"/>
      <c r="BS1327" s="973">
        <f>BS1326</f>
        <v>0</v>
      </c>
      <c r="BW1327" s="204"/>
      <c r="BX1327" s="204"/>
      <c r="BY1327" s="204"/>
      <c r="BZ1327" s="204"/>
      <c r="CA1327" s="204"/>
      <c r="CB1327" s="205"/>
      <c r="CC1327" s="973"/>
      <c r="CD1327" s="973">
        <f>CD1326</f>
        <v>0</v>
      </c>
      <c r="CE1327" s="11"/>
      <c r="CF1327" s="11"/>
      <c r="CG1327" s="11"/>
      <c r="CH1327" s="11"/>
      <c r="CI1327" s="11"/>
      <c r="CJ1327" s="11"/>
      <c r="CK1327" s="11"/>
      <c r="CL1327" s="11"/>
      <c r="CM1327" s="11"/>
    </row>
    <row r="1328" spans="1:91" ht="24.75" customHeight="1">
      <c r="A1328" s="949" t="str">
        <f>IF(E1328&gt;0,"Wypełnione","")</f>
        <v/>
      </c>
      <c r="B1328" s="57"/>
      <c r="C1328" s="2050">
        <f>'Og s3a'!C2037</f>
        <v>0</v>
      </c>
      <c r="D1328" s="2052">
        <f>'Og s3a'!E2037</f>
        <v>0</v>
      </c>
      <c r="E1328" s="2050">
        <f>'Og s3a'!F2037</f>
        <v>0</v>
      </c>
      <c r="F1328" s="2771"/>
      <c r="G1328" s="448">
        <f>T1328</f>
        <v>0</v>
      </c>
      <c r="H1328" s="2773">
        <f>U1328</f>
        <v>0</v>
      </c>
      <c r="I1328" s="451"/>
      <c r="J1328" s="2775"/>
      <c r="K1328" s="451"/>
      <c r="L1328" s="2775"/>
      <c r="M1328" s="451"/>
      <c r="N1328" s="2775"/>
      <c r="O1328" s="451"/>
      <c r="P1328" s="2775"/>
      <c r="Q1328" s="11"/>
      <c r="R1328" s="11"/>
      <c r="S1328" s="396">
        <f>'Og s3a'!G2037</f>
        <v>0</v>
      </c>
      <c r="T1328" s="398">
        <f>'Og s3a'!D2037</f>
        <v>0</v>
      </c>
      <c r="U1328" s="444">
        <f>Import!N2026</f>
        <v>0</v>
      </c>
      <c r="V1328" s="11"/>
      <c r="W1328" s="306"/>
      <c r="X1328" s="306"/>
      <c r="Y1328" s="306"/>
      <c r="Z1328" s="970">
        <f>IF(F1328=AF$7,1,0)</f>
        <v>0</v>
      </c>
      <c r="AA1328" s="970">
        <f>Z1328*D1328</f>
        <v>0</v>
      </c>
      <c r="AB1328" s="978">
        <f>IF($Z1328=0,0,IF(AF1328+AH1328+AJ1328&gt;0,$AA1328,0))</f>
        <v>0</v>
      </c>
      <c r="AC1328" s="980">
        <f>IF($Z1328=0,0,IF(AND(AB1328=0,G1329&gt;0),$AA1328,0))</f>
        <v>0</v>
      </c>
      <c r="AD1328" s="969">
        <f>AA1328-AB1328-AC1328</f>
        <v>0</v>
      </c>
      <c r="AE1328" s="204">
        <f t="shared" si="360"/>
        <v>0</v>
      </c>
      <c r="AF1328" s="204">
        <f t="shared" si="360"/>
        <v>0</v>
      </c>
      <c r="AG1328" s="204">
        <f t="shared" si="360"/>
        <v>0</v>
      </c>
      <c r="AH1328" s="204">
        <f t="shared" si="360"/>
        <v>0</v>
      </c>
      <c r="AI1328" s="922">
        <f t="shared" si="360"/>
        <v>0</v>
      </c>
      <c r="AJ1328" s="205">
        <f t="shared" si="360"/>
        <v>0</v>
      </c>
      <c r="AK1328" s="973">
        <f>IF($Z1328=1,0,IF(AND($Z1328=0,AF1328&gt;0),1,IF(AND($Z1328=0,AH1328&gt;0),1,IF(AND($Z1328=0,AJ1328&gt;0),1,0))))</f>
        <v>0</v>
      </c>
      <c r="AL1328" s="973">
        <f>IF($Z1328=0,0,IF(AND($Z1328=1,AE1328&gt;0),1,IF(AND($Z1328=1,AG1328&gt;0),1,IF(AND($Z1328=1,AI1328&gt;0),1,0))))</f>
        <v>0</v>
      </c>
      <c r="AM1328" s="978">
        <f>IF($Z1328=0,0,IF(AQ1328+AS1328+AU1328&gt;0,$AA1328,0))</f>
        <v>0</v>
      </c>
      <c r="AN1328" s="980">
        <f>IF($Z1328=0,0,IF(AND(AM1328=0,I1329&gt;0),$AA1328,0))</f>
        <v>0</v>
      </c>
      <c r="AO1328" s="969">
        <f>$AA1328-AM1328-AN1328</f>
        <v>0</v>
      </c>
      <c r="AP1328" s="204">
        <f t="shared" si="361"/>
        <v>0</v>
      </c>
      <c r="AQ1328" s="204">
        <f t="shared" si="361"/>
        <v>0</v>
      </c>
      <c r="AR1328" s="204">
        <f t="shared" si="361"/>
        <v>0</v>
      </c>
      <c r="AS1328" s="204">
        <f t="shared" si="361"/>
        <v>0</v>
      </c>
      <c r="AT1328" s="204">
        <f t="shared" si="361"/>
        <v>0</v>
      </c>
      <c r="AU1328" s="205">
        <f t="shared" si="361"/>
        <v>0</v>
      </c>
      <c r="AV1328" s="973">
        <f>IF($Z1328=1,0,IF(AND($Z1328=0,AQ1328&gt;0),1,IF(AND($Z1328=0,AS1328&gt;0),1,IF(AND($Z1328=0,AU1328&gt;0),1,0))))</f>
        <v>0</v>
      </c>
      <c r="AW1328" s="973">
        <f>IF($Z1328=0,0,IF(AND($Z1328=1,AP1328&gt;0),1,IF(AND($Z1328=1,AR1328&gt;0),1,IF(AND($Z1328=1,AT1328&gt;0),1,0))))</f>
        <v>0</v>
      </c>
      <c r="AX1328" s="978">
        <f>IF($Z1328=0,0,IF(BB1328+BD1328+BF1328&gt;0,$AA1328,0))</f>
        <v>0</v>
      </c>
      <c r="AY1328" s="980">
        <f>IF($Z1328=0,0,IF(AND(AX1328=0,K1329&gt;0),$AA1328,0))</f>
        <v>0</v>
      </c>
      <c r="AZ1328" s="969">
        <f>$AA1328-AX1328-AY1328</f>
        <v>0</v>
      </c>
      <c r="BA1328" s="204">
        <f t="shared" si="362"/>
        <v>0</v>
      </c>
      <c r="BB1328" s="204">
        <f t="shared" si="362"/>
        <v>0</v>
      </c>
      <c r="BC1328" s="204">
        <f t="shared" si="362"/>
        <v>0</v>
      </c>
      <c r="BD1328" s="204">
        <f t="shared" si="362"/>
        <v>0</v>
      </c>
      <c r="BE1328" s="204">
        <f t="shared" si="362"/>
        <v>0</v>
      </c>
      <c r="BF1328" s="205">
        <f t="shared" si="362"/>
        <v>0</v>
      </c>
      <c r="BG1328" s="973">
        <f>IF($Z1328=1,0,IF(AND($Z1328=0,BB1328&gt;0),1,IF(AND($Z1328=0,BD1328&gt;0),1,IF(AND($Z1328=0,BF1328&gt;0),1,0))))</f>
        <v>0</v>
      </c>
      <c r="BH1328" s="973">
        <f>IF($Z1328=0,0,IF(AND($Z1328=1,BA1328&gt;0),1,IF(AND($Z1328=1,BC1328&gt;0),1,IF(AND($Z1328=1,BE1328&gt;0),1,0))))</f>
        <v>0</v>
      </c>
      <c r="BI1328" s="978">
        <f>IF($Z1328=0,0,IF(BM1328+BO1328+BQ1328&gt;0,$AA1328,0))</f>
        <v>0</v>
      </c>
      <c r="BJ1328" s="980">
        <f>IF($Z1328=0,0,IF(AND(BI1328=0,M1329&gt;0),$AA1328,0))</f>
        <v>0</v>
      </c>
      <c r="BK1328" s="969">
        <f>$AA1328-BI1328-BJ1328</f>
        <v>0</v>
      </c>
      <c r="BL1328" s="204">
        <f t="shared" si="363"/>
        <v>0</v>
      </c>
      <c r="BM1328" s="204">
        <f t="shared" si="363"/>
        <v>0</v>
      </c>
      <c r="BN1328" s="204">
        <f t="shared" si="363"/>
        <v>0</v>
      </c>
      <c r="BO1328" s="204">
        <f t="shared" si="363"/>
        <v>0</v>
      </c>
      <c r="BP1328" s="204">
        <f t="shared" si="363"/>
        <v>0</v>
      </c>
      <c r="BQ1328" s="205">
        <f t="shared" si="363"/>
        <v>0</v>
      </c>
      <c r="BR1328" s="973">
        <f>IF($Z1328=1,0,IF(AND($Z1328=0,BM1328&gt;0),1,IF(AND($Z1328=0,BO1328&gt;0),1,IF(AND($Z1328=0,BQ1328&gt;0),1,0))))</f>
        <v>0</v>
      </c>
      <c r="BS1328" s="973">
        <f>IF($Z1328=0,0,IF(AND($Z1328=1,BL1328&gt;0),1,IF(AND($Z1328=1,BN1328&gt;0),1,IF(AND($Z1328=1,BP1328&gt;0),1,0))))</f>
        <v>0</v>
      </c>
      <c r="BT1328" s="978">
        <f>IF($Z1328=0,0,IF(BX1328+BZ1328+CB1328&gt;0,$AA1328,0))</f>
        <v>0</v>
      </c>
      <c r="BU1328" s="980">
        <f>IF($Z1328=0,0,IF(AND(BT1328=0,O1329&gt;0),$AA1328,0))</f>
        <v>0</v>
      </c>
      <c r="BV1328" s="969">
        <f>$AA1328-BT1328-BU1328</f>
        <v>0</v>
      </c>
      <c r="BW1328" s="204">
        <f t="shared" si="364"/>
        <v>0</v>
      </c>
      <c r="BX1328" s="204">
        <f t="shared" si="364"/>
        <v>0</v>
      </c>
      <c r="BY1328" s="204">
        <f t="shared" si="364"/>
        <v>0</v>
      </c>
      <c r="BZ1328" s="204">
        <f t="shared" si="364"/>
        <v>0</v>
      </c>
      <c r="CA1328" s="204">
        <f t="shared" si="364"/>
        <v>0</v>
      </c>
      <c r="CB1328" s="205">
        <f t="shared" si="364"/>
        <v>0</v>
      </c>
      <c r="CC1328" s="973">
        <f>IF($Z1328=1,0,IF(AND($Z1328=0,BX1328&gt;0),1,IF(AND($Z1328=0,BZ1328&gt;0),1,IF(AND($Z1328=0,CB1328&gt;0),1,0))))</f>
        <v>0</v>
      </c>
      <c r="CD1328" s="973">
        <f>IF($Z1328=0,0,IF(AND($Z1328=1,BW1328&gt;0),1,IF(AND($Z1328=1,BY1328&gt;0),1,IF(AND($Z1328=1,CA1328&gt;0),1,0))))</f>
        <v>0</v>
      </c>
      <c r="CE1328" s="11"/>
      <c r="CF1328" s="11"/>
      <c r="CG1328" s="11"/>
      <c r="CH1328" s="11"/>
      <c r="CI1328" s="11"/>
      <c r="CJ1328" s="11"/>
      <c r="CK1328" s="11"/>
      <c r="CL1328" s="11"/>
      <c r="CM1328" s="11"/>
    </row>
    <row r="1329" spans="1:91" ht="14.25" customHeight="1">
      <c r="A1329" s="950" t="str">
        <f>A1328</f>
        <v/>
      </c>
      <c r="B1329" s="57"/>
      <c r="C1329" s="2051"/>
      <c r="D1329" s="2053"/>
      <c r="E1329" s="2051"/>
      <c r="F1329" s="2772"/>
      <c r="G1329" s="1121">
        <f>Import!Q2026</f>
        <v>0</v>
      </c>
      <c r="H1329" s="2774"/>
      <c r="I1329" s="450"/>
      <c r="J1329" s="2775"/>
      <c r="K1329" s="450"/>
      <c r="L1329" s="2775"/>
      <c r="M1329" s="450"/>
      <c r="N1329" s="2775"/>
      <c r="O1329" s="450"/>
      <c r="P1329" s="2775"/>
      <c r="Q1329" s="11"/>
      <c r="R1329" s="11"/>
      <c r="S1329" s="397"/>
      <c r="T1329" s="419"/>
      <c r="U1329" s="444">
        <f>Import!N2027</f>
        <v>0</v>
      </c>
      <c r="V1329" s="11"/>
      <c r="W1329" s="306"/>
      <c r="X1329" s="306"/>
      <c r="Y1329" s="306"/>
      <c r="Z1329" s="11"/>
      <c r="AE1329" s="204"/>
      <c r="AF1329" s="204"/>
      <c r="AG1329" s="204"/>
      <c r="AH1329" s="204"/>
      <c r="AI1329" s="922"/>
      <c r="AJ1329" s="205"/>
      <c r="AK1329" s="973"/>
      <c r="AL1329" s="973">
        <f>AL1328</f>
        <v>0</v>
      </c>
      <c r="AP1329" s="204"/>
      <c r="AQ1329" s="204"/>
      <c r="AR1329" s="204"/>
      <c r="AS1329" s="204"/>
      <c r="AT1329" s="204"/>
      <c r="AU1329" s="205"/>
      <c r="AV1329" s="973"/>
      <c r="AW1329" s="973">
        <f>AW1328</f>
        <v>0</v>
      </c>
      <c r="BA1329" s="204"/>
      <c r="BB1329" s="204"/>
      <c r="BC1329" s="204"/>
      <c r="BD1329" s="204"/>
      <c r="BE1329" s="204"/>
      <c r="BF1329" s="205"/>
      <c r="BG1329" s="973"/>
      <c r="BH1329" s="973">
        <f>BH1328</f>
        <v>0</v>
      </c>
      <c r="BL1329" s="204"/>
      <c r="BM1329" s="204"/>
      <c r="BN1329" s="204"/>
      <c r="BO1329" s="204"/>
      <c r="BP1329" s="204"/>
      <c r="BQ1329" s="205"/>
      <c r="BR1329" s="973"/>
      <c r="BS1329" s="973">
        <f>BS1328</f>
        <v>0</v>
      </c>
      <c r="BW1329" s="204"/>
      <c r="BX1329" s="204"/>
      <c r="BY1329" s="204"/>
      <c r="BZ1329" s="204"/>
      <c r="CA1329" s="204"/>
      <c r="CB1329" s="205"/>
      <c r="CC1329" s="973"/>
      <c r="CD1329" s="973">
        <f>CD1328</f>
        <v>0</v>
      </c>
      <c r="CE1329" s="11"/>
      <c r="CF1329" s="11"/>
      <c r="CG1329" s="11"/>
      <c r="CH1329" s="11"/>
      <c r="CI1329" s="11"/>
      <c r="CJ1329" s="11"/>
      <c r="CK1329" s="11"/>
      <c r="CL1329" s="11"/>
      <c r="CM1329" s="11"/>
    </row>
    <row r="1330" spans="1:91" ht="24.75" customHeight="1">
      <c r="A1330" s="949" t="str">
        <f>IF(E1330&gt;0,"Wypełnione","")</f>
        <v/>
      </c>
      <c r="B1330" s="57"/>
      <c r="C1330" s="2050">
        <f>'Og s3a'!C2039</f>
        <v>0</v>
      </c>
      <c r="D1330" s="2052">
        <f>'Og s3a'!E2039</f>
        <v>0</v>
      </c>
      <c r="E1330" s="2050">
        <f>'Og s3a'!F2039</f>
        <v>0</v>
      </c>
      <c r="F1330" s="2771"/>
      <c r="G1330" s="448">
        <f>T1330</f>
        <v>0</v>
      </c>
      <c r="H1330" s="2773">
        <f>U1330</f>
        <v>0</v>
      </c>
      <c r="I1330" s="451"/>
      <c r="J1330" s="2775"/>
      <c r="K1330" s="451"/>
      <c r="L1330" s="2775"/>
      <c r="M1330" s="451"/>
      <c r="N1330" s="2775"/>
      <c r="O1330" s="451"/>
      <c r="P1330" s="2775"/>
      <c r="Q1330" s="11"/>
      <c r="R1330" s="11"/>
      <c r="S1330" s="396">
        <f>'Og s3a'!G2039</f>
        <v>0</v>
      </c>
      <c r="T1330" s="398">
        <f>'Og s3a'!D2039</f>
        <v>0</v>
      </c>
      <c r="U1330" s="444">
        <f>Import!N2028</f>
        <v>0</v>
      </c>
      <c r="V1330" s="11"/>
      <c r="W1330" s="306"/>
      <c r="X1330" s="306"/>
      <c r="Y1330" s="306"/>
      <c r="Z1330" s="970">
        <f>IF(F1330=AF$7,1,0)</f>
        <v>0</v>
      </c>
      <c r="AA1330" s="970">
        <f>Z1330*D1330</f>
        <v>0</v>
      </c>
      <c r="AB1330" s="978">
        <f>IF($Z1330=0,0,IF(AF1330+AH1330+AJ1330&gt;0,$AA1330,0))</f>
        <v>0</v>
      </c>
      <c r="AC1330" s="980">
        <f>IF($Z1330=0,0,IF(AND(AB1330=0,G1331&gt;0),$AA1330,0))</f>
        <v>0</v>
      </c>
      <c r="AD1330" s="969">
        <f>AA1330-AB1330-AC1330</f>
        <v>0</v>
      </c>
      <c r="AE1330" s="204">
        <f t="shared" si="360"/>
        <v>0</v>
      </c>
      <c r="AF1330" s="204">
        <f t="shared" si="360"/>
        <v>0</v>
      </c>
      <c r="AG1330" s="204">
        <f t="shared" si="360"/>
        <v>0</v>
      </c>
      <c r="AH1330" s="204">
        <f t="shared" si="360"/>
        <v>0</v>
      </c>
      <c r="AI1330" s="922">
        <f t="shared" si="360"/>
        <v>0</v>
      </c>
      <c r="AJ1330" s="205">
        <f t="shared" si="360"/>
        <v>0</v>
      </c>
      <c r="AK1330" s="973">
        <f>IF($Z1330=1,0,IF(AND($Z1330=0,AF1330&gt;0),1,IF(AND($Z1330=0,AH1330&gt;0),1,IF(AND($Z1330=0,AJ1330&gt;0),1,0))))</f>
        <v>0</v>
      </c>
      <c r="AL1330" s="973">
        <f>IF($Z1330=0,0,IF(AND($Z1330=1,AE1330&gt;0),1,IF(AND($Z1330=1,AG1330&gt;0),1,IF(AND($Z1330=1,AI1330&gt;0),1,0))))</f>
        <v>0</v>
      </c>
      <c r="AM1330" s="978">
        <f>IF($Z1330=0,0,IF(AQ1330+AS1330+AU1330&gt;0,$AA1330,0))</f>
        <v>0</v>
      </c>
      <c r="AN1330" s="980">
        <f>IF($Z1330=0,0,IF(AND(AM1330=0,I1331&gt;0),$AA1330,0))</f>
        <v>0</v>
      </c>
      <c r="AO1330" s="969">
        <f>$AA1330-AM1330-AN1330</f>
        <v>0</v>
      </c>
      <c r="AP1330" s="204">
        <f t="shared" si="361"/>
        <v>0</v>
      </c>
      <c r="AQ1330" s="204">
        <f t="shared" si="361"/>
        <v>0</v>
      </c>
      <c r="AR1330" s="204">
        <f t="shared" si="361"/>
        <v>0</v>
      </c>
      <c r="AS1330" s="204">
        <f t="shared" si="361"/>
        <v>0</v>
      </c>
      <c r="AT1330" s="204">
        <f t="shared" si="361"/>
        <v>0</v>
      </c>
      <c r="AU1330" s="205">
        <f t="shared" si="361"/>
        <v>0</v>
      </c>
      <c r="AV1330" s="973">
        <f>IF($Z1330=1,0,IF(AND($Z1330=0,AQ1330&gt;0),1,IF(AND($Z1330=0,AS1330&gt;0),1,IF(AND($Z1330=0,AU1330&gt;0),1,0))))</f>
        <v>0</v>
      </c>
      <c r="AW1330" s="973">
        <f>IF($Z1330=0,0,IF(AND($Z1330=1,AP1330&gt;0),1,IF(AND($Z1330=1,AR1330&gt;0),1,IF(AND($Z1330=1,AT1330&gt;0),1,0))))</f>
        <v>0</v>
      </c>
      <c r="AX1330" s="978">
        <f>IF($Z1330=0,0,IF(BB1330+BD1330+BF1330&gt;0,$AA1330,0))</f>
        <v>0</v>
      </c>
      <c r="AY1330" s="980">
        <f>IF($Z1330=0,0,IF(AND(AX1330=0,K1331&gt;0),$AA1330,0))</f>
        <v>0</v>
      </c>
      <c r="AZ1330" s="969">
        <f>$AA1330-AX1330-AY1330</f>
        <v>0</v>
      </c>
      <c r="BA1330" s="204">
        <f t="shared" si="362"/>
        <v>0</v>
      </c>
      <c r="BB1330" s="204">
        <f t="shared" si="362"/>
        <v>0</v>
      </c>
      <c r="BC1330" s="204">
        <f t="shared" si="362"/>
        <v>0</v>
      </c>
      <c r="BD1330" s="204">
        <f t="shared" si="362"/>
        <v>0</v>
      </c>
      <c r="BE1330" s="204">
        <f t="shared" si="362"/>
        <v>0</v>
      </c>
      <c r="BF1330" s="205">
        <f t="shared" si="362"/>
        <v>0</v>
      </c>
      <c r="BG1330" s="973">
        <f>IF($Z1330=1,0,IF(AND($Z1330=0,BB1330&gt;0),1,IF(AND($Z1330=0,BD1330&gt;0),1,IF(AND($Z1330=0,BF1330&gt;0),1,0))))</f>
        <v>0</v>
      </c>
      <c r="BH1330" s="973">
        <f>IF($Z1330=0,0,IF(AND($Z1330=1,BA1330&gt;0),1,IF(AND($Z1330=1,BC1330&gt;0),1,IF(AND($Z1330=1,BE1330&gt;0),1,0))))</f>
        <v>0</v>
      </c>
      <c r="BI1330" s="978">
        <f>IF($Z1330=0,0,IF(BM1330+BO1330+BQ1330&gt;0,$AA1330,0))</f>
        <v>0</v>
      </c>
      <c r="BJ1330" s="980">
        <f>IF($Z1330=0,0,IF(AND(BI1330=0,M1331&gt;0),$AA1330,0))</f>
        <v>0</v>
      </c>
      <c r="BK1330" s="969">
        <f>$AA1330-BI1330-BJ1330</f>
        <v>0</v>
      </c>
      <c r="BL1330" s="204">
        <f t="shared" si="363"/>
        <v>0</v>
      </c>
      <c r="BM1330" s="204">
        <f t="shared" si="363"/>
        <v>0</v>
      </c>
      <c r="BN1330" s="204">
        <f t="shared" si="363"/>
        <v>0</v>
      </c>
      <c r="BO1330" s="204">
        <f t="shared" si="363"/>
        <v>0</v>
      </c>
      <c r="BP1330" s="204">
        <f t="shared" si="363"/>
        <v>0</v>
      </c>
      <c r="BQ1330" s="205">
        <f t="shared" si="363"/>
        <v>0</v>
      </c>
      <c r="BR1330" s="973">
        <f>IF($Z1330=1,0,IF(AND($Z1330=0,BM1330&gt;0),1,IF(AND($Z1330=0,BO1330&gt;0),1,IF(AND($Z1330=0,BQ1330&gt;0),1,0))))</f>
        <v>0</v>
      </c>
      <c r="BS1330" s="973">
        <f>IF($Z1330=0,0,IF(AND($Z1330=1,BL1330&gt;0),1,IF(AND($Z1330=1,BN1330&gt;0),1,IF(AND($Z1330=1,BP1330&gt;0),1,0))))</f>
        <v>0</v>
      </c>
      <c r="BT1330" s="978">
        <f>IF($Z1330=0,0,IF(BX1330+BZ1330+CB1330&gt;0,$AA1330,0))</f>
        <v>0</v>
      </c>
      <c r="BU1330" s="980">
        <f>IF($Z1330=0,0,IF(AND(BT1330=0,O1331&gt;0),$AA1330,0))</f>
        <v>0</v>
      </c>
      <c r="BV1330" s="969">
        <f>$AA1330-BT1330-BU1330</f>
        <v>0</v>
      </c>
      <c r="BW1330" s="204">
        <f t="shared" si="364"/>
        <v>0</v>
      </c>
      <c r="BX1330" s="204">
        <f t="shared" si="364"/>
        <v>0</v>
      </c>
      <c r="BY1330" s="204">
        <f t="shared" si="364"/>
        <v>0</v>
      </c>
      <c r="BZ1330" s="204">
        <f t="shared" si="364"/>
        <v>0</v>
      </c>
      <c r="CA1330" s="204">
        <f t="shared" si="364"/>
        <v>0</v>
      </c>
      <c r="CB1330" s="205">
        <f t="shared" si="364"/>
        <v>0</v>
      </c>
      <c r="CC1330" s="973">
        <f>IF($Z1330=1,0,IF(AND($Z1330=0,BX1330&gt;0),1,IF(AND($Z1330=0,BZ1330&gt;0),1,IF(AND($Z1330=0,CB1330&gt;0),1,0))))</f>
        <v>0</v>
      </c>
      <c r="CD1330" s="973">
        <f>IF($Z1330=0,0,IF(AND($Z1330=1,BW1330&gt;0),1,IF(AND($Z1330=1,BY1330&gt;0),1,IF(AND($Z1330=1,CA1330&gt;0),1,0))))</f>
        <v>0</v>
      </c>
      <c r="CE1330" s="11"/>
      <c r="CF1330" s="11"/>
      <c r="CG1330" s="11"/>
      <c r="CH1330" s="11"/>
      <c r="CI1330" s="11"/>
      <c r="CJ1330" s="11"/>
      <c r="CK1330" s="11"/>
      <c r="CL1330" s="11"/>
      <c r="CM1330" s="11"/>
    </row>
    <row r="1331" spans="1:91" ht="14.25" customHeight="1">
      <c r="A1331" s="950" t="str">
        <f>A1330</f>
        <v/>
      </c>
      <c r="B1331" s="57"/>
      <c r="C1331" s="2051"/>
      <c r="D1331" s="2053"/>
      <c r="E1331" s="2051"/>
      <c r="F1331" s="2772"/>
      <c r="G1331" s="1121">
        <f>Import!Q2028</f>
        <v>0</v>
      </c>
      <c r="H1331" s="2774"/>
      <c r="I1331" s="450"/>
      <c r="J1331" s="2775"/>
      <c r="K1331" s="450"/>
      <c r="L1331" s="2775"/>
      <c r="M1331" s="450"/>
      <c r="N1331" s="2775"/>
      <c r="O1331" s="450"/>
      <c r="P1331" s="2775"/>
      <c r="Q1331" s="11"/>
      <c r="R1331" s="11"/>
      <c r="S1331" s="397"/>
      <c r="T1331" s="419"/>
      <c r="U1331" s="444">
        <f>Import!N2029</f>
        <v>0</v>
      </c>
      <c r="V1331" s="11"/>
      <c r="W1331" s="306"/>
      <c r="X1331" s="306"/>
      <c r="Y1331" s="306"/>
      <c r="Z1331" s="11"/>
      <c r="AE1331" s="204"/>
      <c r="AF1331" s="204"/>
      <c r="AG1331" s="204"/>
      <c r="AH1331" s="204"/>
      <c r="AI1331" s="922"/>
      <c r="AJ1331" s="205"/>
      <c r="AK1331" s="973"/>
      <c r="AL1331" s="973">
        <f>AL1330</f>
        <v>0</v>
      </c>
      <c r="AP1331" s="204"/>
      <c r="AQ1331" s="204"/>
      <c r="AR1331" s="204"/>
      <c r="AS1331" s="204"/>
      <c r="AT1331" s="204"/>
      <c r="AU1331" s="205"/>
      <c r="AV1331" s="973"/>
      <c r="AW1331" s="973">
        <f>AW1330</f>
        <v>0</v>
      </c>
      <c r="BA1331" s="204"/>
      <c r="BB1331" s="204"/>
      <c r="BC1331" s="204"/>
      <c r="BD1331" s="204"/>
      <c r="BE1331" s="204"/>
      <c r="BF1331" s="205"/>
      <c r="BG1331" s="973"/>
      <c r="BH1331" s="973">
        <f>BH1330</f>
        <v>0</v>
      </c>
      <c r="BL1331" s="204"/>
      <c r="BM1331" s="204"/>
      <c r="BN1331" s="204"/>
      <c r="BO1331" s="204"/>
      <c r="BP1331" s="204"/>
      <c r="BQ1331" s="205"/>
      <c r="BR1331" s="973"/>
      <c r="BS1331" s="973">
        <f>BS1330</f>
        <v>0</v>
      </c>
      <c r="BW1331" s="204"/>
      <c r="BX1331" s="204"/>
      <c r="BY1331" s="204"/>
      <c r="BZ1331" s="204"/>
      <c r="CA1331" s="204"/>
      <c r="CB1331" s="205"/>
      <c r="CC1331" s="973"/>
      <c r="CD1331" s="973">
        <f>CD1330</f>
        <v>0</v>
      </c>
      <c r="CE1331" s="11"/>
      <c r="CF1331" s="11"/>
      <c r="CG1331" s="11"/>
      <c r="CH1331" s="11"/>
      <c r="CI1331" s="11"/>
      <c r="CJ1331" s="11"/>
      <c r="CK1331" s="11"/>
      <c r="CL1331" s="11"/>
      <c r="CM1331" s="11"/>
    </row>
    <row r="1332" spans="1:91" ht="24.75" customHeight="1">
      <c r="A1332" s="949" t="str">
        <f>IF(E1332&gt;0,"Wypełnione","")</f>
        <v/>
      </c>
      <c r="B1332" s="57"/>
      <c r="C1332" s="2050">
        <f>'Og s3a'!C2041</f>
        <v>0</v>
      </c>
      <c r="D1332" s="2052">
        <f>'Og s3a'!E2041</f>
        <v>0</v>
      </c>
      <c r="E1332" s="2050">
        <f>'Og s3a'!F2041</f>
        <v>0</v>
      </c>
      <c r="F1332" s="2771"/>
      <c r="G1332" s="448">
        <f>T1332</f>
        <v>0</v>
      </c>
      <c r="H1332" s="2773">
        <f>U1332</f>
        <v>0</v>
      </c>
      <c r="I1332" s="451"/>
      <c r="J1332" s="2775"/>
      <c r="K1332" s="451"/>
      <c r="L1332" s="2775"/>
      <c r="M1332" s="451"/>
      <c r="N1332" s="2775"/>
      <c r="O1332" s="451"/>
      <c r="P1332" s="2775"/>
      <c r="Q1332" s="11"/>
      <c r="R1332" s="11"/>
      <c r="S1332" s="396">
        <f>'Og s3a'!G2041</f>
        <v>0</v>
      </c>
      <c r="T1332" s="398">
        <f>'Og s3a'!D2041</f>
        <v>0</v>
      </c>
      <c r="U1332" s="444">
        <f>Import!N2030</f>
        <v>0</v>
      </c>
      <c r="V1332" s="11"/>
      <c r="W1332" s="306"/>
      <c r="X1332" s="306"/>
      <c r="Y1332" s="306"/>
      <c r="Z1332" s="970">
        <f>IF(F1332=AF$7,1,0)</f>
        <v>0</v>
      </c>
      <c r="AA1332" s="970">
        <f>Z1332*D1332</f>
        <v>0</v>
      </c>
      <c r="AB1332" s="978">
        <f>IF($Z1332=0,0,IF(AF1332+AH1332+AJ1332&gt;0,$AA1332,0))</f>
        <v>0</v>
      </c>
      <c r="AC1332" s="980">
        <f>IF($Z1332=0,0,IF(AND(AB1332=0,G1333&gt;0),$AA1332,0))</f>
        <v>0</v>
      </c>
      <c r="AD1332" s="969">
        <f>AA1332-AB1332-AC1332</f>
        <v>0</v>
      </c>
      <c r="AE1332" s="204">
        <f t="shared" si="360"/>
        <v>0</v>
      </c>
      <c r="AF1332" s="204">
        <f t="shared" si="360"/>
        <v>0</v>
      </c>
      <c r="AG1332" s="204">
        <f t="shared" si="360"/>
        <v>0</v>
      </c>
      <c r="AH1332" s="204">
        <f t="shared" si="360"/>
        <v>0</v>
      </c>
      <c r="AI1332" s="922">
        <f t="shared" si="360"/>
        <v>0</v>
      </c>
      <c r="AJ1332" s="205">
        <f t="shared" si="360"/>
        <v>0</v>
      </c>
      <c r="AK1332" s="973">
        <f>IF($Z1332=1,0,IF(AND($Z1332=0,AF1332&gt;0),1,IF(AND($Z1332=0,AH1332&gt;0),1,IF(AND($Z1332=0,AJ1332&gt;0),1,0))))</f>
        <v>0</v>
      </c>
      <c r="AL1332" s="973">
        <f>IF($Z1332=0,0,IF(AND($Z1332=1,AE1332&gt;0),1,IF(AND($Z1332=1,AG1332&gt;0),1,IF(AND($Z1332=1,AI1332&gt;0),1,0))))</f>
        <v>0</v>
      </c>
      <c r="AM1332" s="978">
        <f>IF($Z1332=0,0,IF(AQ1332+AS1332+AU1332&gt;0,$AA1332,0))</f>
        <v>0</v>
      </c>
      <c r="AN1332" s="980">
        <f>IF($Z1332=0,0,IF(AND(AM1332=0,I1333&gt;0),$AA1332,0))</f>
        <v>0</v>
      </c>
      <c r="AO1332" s="969">
        <f>$AA1332-AM1332-AN1332</f>
        <v>0</v>
      </c>
      <c r="AP1332" s="204">
        <f t="shared" si="361"/>
        <v>0</v>
      </c>
      <c r="AQ1332" s="204">
        <f t="shared" si="361"/>
        <v>0</v>
      </c>
      <c r="AR1332" s="204">
        <f t="shared" si="361"/>
        <v>0</v>
      </c>
      <c r="AS1332" s="204">
        <f t="shared" si="361"/>
        <v>0</v>
      </c>
      <c r="AT1332" s="204">
        <f t="shared" si="361"/>
        <v>0</v>
      </c>
      <c r="AU1332" s="205">
        <f t="shared" si="361"/>
        <v>0</v>
      </c>
      <c r="AV1332" s="973">
        <f>IF($Z1332=1,0,IF(AND($Z1332=0,AQ1332&gt;0),1,IF(AND($Z1332=0,AS1332&gt;0),1,IF(AND($Z1332=0,AU1332&gt;0),1,0))))</f>
        <v>0</v>
      </c>
      <c r="AW1332" s="973">
        <f>IF($Z1332=0,0,IF(AND($Z1332=1,AP1332&gt;0),1,IF(AND($Z1332=1,AR1332&gt;0),1,IF(AND($Z1332=1,AT1332&gt;0),1,0))))</f>
        <v>0</v>
      </c>
      <c r="AX1332" s="978">
        <f>IF($Z1332=0,0,IF(BB1332+BD1332+BF1332&gt;0,$AA1332,0))</f>
        <v>0</v>
      </c>
      <c r="AY1332" s="980">
        <f>IF($Z1332=0,0,IF(AND(AX1332=0,K1333&gt;0),$AA1332,0))</f>
        <v>0</v>
      </c>
      <c r="AZ1332" s="969">
        <f>$AA1332-AX1332-AY1332</f>
        <v>0</v>
      </c>
      <c r="BA1332" s="204">
        <f t="shared" si="362"/>
        <v>0</v>
      </c>
      <c r="BB1332" s="204">
        <f t="shared" si="362"/>
        <v>0</v>
      </c>
      <c r="BC1332" s="204">
        <f t="shared" si="362"/>
        <v>0</v>
      </c>
      <c r="BD1332" s="204">
        <f t="shared" si="362"/>
        <v>0</v>
      </c>
      <c r="BE1332" s="204">
        <f t="shared" si="362"/>
        <v>0</v>
      </c>
      <c r="BF1332" s="205">
        <f t="shared" si="362"/>
        <v>0</v>
      </c>
      <c r="BG1332" s="973">
        <f>IF($Z1332=1,0,IF(AND($Z1332=0,BB1332&gt;0),1,IF(AND($Z1332=0,BD1332&gt;0),1,IF(AND($Z1332=0,BF1332&gt;0),1,0))))</f>
        <v>0</v>
      </c>
      <c r="BH1332" s="973">
        <f>IF($Z1332=0,0,IF(AND($Z1332=1,BA1332&gt;0),1,IF(AND($Z1332=1,BC1332&gt;0),1,IF(AND($Z1332=1,BE1332&gt;0),1,0))))</f>
        <v>0</v>
      </c>
      <c r="BI1332" s="978">
        <f>IF($Z1332=0,0,IF(BM1332+BO1332+BQ1332&gt;0,$AA1332,0))</f>
        <v>0</v>
      </c>
      <c r="BJ1332" s="980">
        <f>IF($Z1332=0,0,IF(AND(BI1332=0,M1333&gt;0),$AA1332,0))</f>
        <v>0</v>
      </c>
      <c r="BK1332" s="969">
        <f>$AA1332-BI1332-BJ1332</f>
        <v>0</v>
      </c>
      <c r="BL1332" s="204">
        <f t="shared" si="363"/>
        <v>0</v>
      </c>
      <c r="BM1332" s="204">
        <f t="shared" si="363"/>
        <v>0</v>
      </c>
      <c r="BN1332" s="204">
        <f t="shared" si="363"/>
        <v>0</v>
      </c>
      <c r="BO1332" s="204">
        <f t="shared" si="363"/>
        <v>0</v>
      </c>
      <c r="BP1332" s="204">
        <f t="shared" si="363"/>
        <v>0</v>
      </c>
      <c r="BQ1332" s="205">
        <f t="shared" si="363"/>
        <v>0</v>
      </c>
      <c r="BR1332" s="973">
        <f>IF($Z1332=1,0,IF(AND($Z1332=0,BM1332&gt;0),1,IF(AND($Z1332=0,BO1332&gt;0),1,IF(AND($Z1332=0,BQ1332&gt;0),1,0))))</f>
        <v>0</v>
      </c>
      <c r="BS1332" s="973">
        <f>IF($Z1332=0,0,IF(AND($Z1332=1,BL1332&gt;0),1,IF(AND($Z1332=1,BN1332&gt;0),1,IF(AND($Z1332=1,BP1332&gt;0),1,0))))</f>
        <v>0</v>
      </c>
      <c r="BT1332" s="978">
        <f>IF($Z1332=0,0,IF(BX1332+BZ1332+CB1332&gt;0,$AA1332,0))</f>
        <v>0</v>
      </c>
      <c r="BU1332" s="980">
        <f>IF($Z1332=0,0,IF(AND(BT1332=0,O1333&gt;0),$AA1332,0))</f>
        <v>0</v>
      </c>
      <c r="BV1332" s="969">
        <f>$AA1332-BT1332-BU1332</f>
        <v>0</v>
      </c>
      <c r="BW1332" s="204">
        <f t="shared" si="364"/>
        <v>0</v>
      </c>
      <c r="BX1332" s="204">
        <f t="shared" si="364"/>
        <v>0</v>
      </c>
      <c r="BY1332" s="204">
        <f t="shared" si="364"/>
        <v>0</v>
      </c>
      <c r="BZ1332" s="204">
        <f t="shared" si="364"/>
        <v>0</v>
      </c>
      <c r="CA1332" s="204">
        <f t="shared" si="364"/>
        <v>0</v>
      </c>
      <c r="CB1332" s="205">
        <f t="shared" si="364"/>
        <v>0</v>
      </c>
      <c r="CC1332" s="973">
        <f>IF($Z1332=1,0,IF(AND($Z1332=0,BX1332&gt;0),1,IF(AND($Z1332=0,BZ1332&gt;0),1,IF(AND($Z1332=0,CB1332&gt;0),1,0))))</f>
        <v>0</v>
      </c>
      <c r="CD1332" s="973">
        <f>IF($Z1332=0,0,IF(AND($Z1332=1,BW1332&gt;0),1,IF(AND($Z1332=1,BY1332&gt;0),1,IF(AND($Z1332=1,CA1332&gt;0),1,0))))</f>
        <v>0</v>
      </c>
      <c r="CE1332" s="11"/>
      <c r="CF1332" s="11"/>
      <c r="CG1332" s="11"/>
      <c r="CH1332" s="11"/>
      <c r="CI1332" s="11"/>
      <c r="CJ1332" s="11"/>
      <c r="CK1332" s="11"/>
      <c r="CL1332" s="11"/>
      <c r="CM1332" s="11"/>
    </row>
    <row r="1333" spans="1:91" ht="14.25" customHeight="1">
      <c r="A1333" s="950" t="str">
        <f>A1332</f>
        <v/>
      </c>
      <c r="B1333" s="57"/>
      <c r="C1333" s="2051"/>
      <c r="D1333" s="2053"/>
      <c r="E1333" s="2051"/>
      <c r="F1333" s="2772"/>
      <c r="G1333" s="1121">
        <f>Import!Q2030</f>
        <v>0</v>
      </c>
      <c r="H1333" s="2774"/>
      <c r="I1333" s="450"/>
      <c r="J1333" s="2775"/>
      <c r="K1333" s="450"/>
      <c r="L1333" s="2775"/>
      <c r="M1333" s="450"/>
      <c r="N1333" s="2775"/>
      <c r="O1333" s="450"/>
      <c r="P1333" s="2775"/>
      <c r="Q1333" s="11"/>
      <c r="R1333" s="11"/>
      <c r="S1333" s="397"/>
      <c r="T1333" s="419"/>
      <c r="U1333" s="444">
        <f>Import!N2031</f>
        <v>0</v>
      </c>
      <c r="V1333" s="11"/>
      <c r="W1333" s="306"/>
      <c r="X1333" s="306"/>
      <c r="Y1333" s="306"/>
      <c r="Z1333" s="11"/>
      <c r="AE1333" s="204"/>
      <c r="AF1333" s="204"/>
      <c r="AG1333" s="204"/>
      <c r="AH1333" s="204"/>
      <c r="AI1333" s="922"/>
      <c r="AJ1333" s="205"/>
      <c r="AK1333" s="973"/>
      <c r="AL1333" s="973">
        <f>AL1332</f>
        <v>0</v>
      </c>
      <c r="AP1333" s="204"/>
      <c r="AQ1333" s="204"/>
      <c r="AR1333" s="204"/>
      <c r="AS1333" s="204"/>
      <c r="AT1333" s="204"/>
      <c r="AU1333" s="205"/>
      <c r="AV1333" s="973"/>
      <c r="AW1333" s="973">
        <f>AW1332</f>
        <v>0</v>
      </c>
      <c r="BA1333" s="204"/>
      <c r="BB1333" s="204"/>
      <c r="BC1333" s="204"/>
      <c r="BD1333" s="204"/>
      <c r="BE1333" s="204"/>
      <c r="BF1333" s="205"/>
      <c r="BG1333" s="973"/>
      <c r="BH1333" s="973">
        <f>BH1332</f>
        <v>0</v>
      </c>
      <c r="BL1333" s="204"/>
      <c r="BM1333" s="204"/>
      <c r="BN1333" s="204"/>
      <c r="BO1333" s="204"/>
      <c r="BP1333" s="204"/>
      <c r="BQ1333" s="205"/>
      <c r="BR1333" s="973"/>
      <c r="BS1333" s="973">
        <f>BS1332</f>
        <v>0</v>
      </c>
      <c r="BW1333" s="204"/>
      <c r="BX1333" s="204"/>
      <c r="BY1333" s="204"/>
      <c r="BZ1333" s="204"/>
      <c r="CA1333" s="204"/>
      <c r="CB1333" s="205"/>
      <c r="CC1333" s="973"/>
      <c r="CD1333" s="973">
        <f>CD1332</f>
        <v>0</v>
      </c>
      <c r="CE1333" s="11"/>
      <c r="CF1333" s="11"/>
      <c r="CG1333" s="11"/>
      <c r="CH1333" s="11"/>
      <c r="CI1333" s="11"/>
      <c r="CJ1333" s="11"/>
      <c r="CK1333" s="11"/>
      <c r="CL1333" s="11"/>
      <c r="CM1333" s="11"/>
    </row>
    <row r="1334" spans="1:91" ht="24.75" customHeight="1">
      <c r="A1334" s="949" t="str">
        <f>IF(E1334&gt;0,"Wypełnione","")</f>
        <v/>
      </c>
      <c r="B1334" s="57"/>
      <c r="C1334" s="2050">
        <f>'Og s3a'!C2043</f>
        <v>0</v>
      </c>
      <c r="D1334" s="2052">
        <f>'Og s3a'!E2043</f>
        <v>0</v>
      </c>
      <c r="E1334" s="2050">
        <f>'Og s3a'!F2043</f>
        <v>0</v>
      </c>
      <c r="F1334" s="2771"/>
      <c r="G1334" s="448">
        <f>T1334</f>
        <v>0</v>
      </c>
      <c r="H1334" s="2773">
        <f>U1334</f>
        <v>0</v>
      </c>
      <c r="I1334" s="451"/>
      <c r="J1334" s="2775"/>
      <c r="K1334" s="451"/>
      <c r="L1334" s="2775"/>
      <c r="M1334" s="451"/>
      <c r="N1334" s="2775"/>
      <c r="O1334" s="451"/>
      <c r="P1334" s="2775"/>
      <c r="Q1334" s="11"/>
      <c r="R1334" s="11"/>
      <c r="S1334" s="396">
        <f>'Og s3a'!G2043</f>
        <v>0</v>
      </c>
      <c r="T1334" s="398">
        <f>'Og s3a'!D2043</f>
        <v>0</v>
      </c>
      <c r="U1334" s="444">
        <f>Import!N2032</f>
        <v>0</v>
      </c>
      <c r="V1334" s="11"/>
      <c r="W1334" s="306"/>
      <c r="X1334" s="306"/>
      <c r="Y1334" s="306"/>
      <c r="Z1334" s="970">
        <f>IF(F1334=AF$7,1,0)</f>
        <v>0</v>
      </c>
      <c r="AA1334" s="970">
        <f>Z1334*D1334</f>
        <v>0</v>
      </c>
      <c r="AB1334" s="978">
        <f>IF($Z1334=0,0,IF(AF1334+AH1334+AJ1334&gt;0,$AA1334,0))</f>
        <v>0</v>
      </c>
      <c r="AC1334" s="980">
        <f>IF($Z1334=0,0,IF(AND(AB1334=0,G1335&gt;0),$AA1334,0))</f>
        <v>0</v>
      </c>
      <c r="AD1334" s="969">
        <f>AA1334-AB1334-AC1334</f>
        <v>0</v>
      </c>
      <c r="AE1334" s="204">
        <f t="shared" si="360"/>
        <v>0</v>
      </c>
      <c r="AF1334" s="204">
        <f t="shared" si="360"/>
        <v>0</v>
      </c>
      <c r="AG1334" s="204">
        <f t="shared" si="360"/>
        <v>0</v>
      </c>
      <c r="AH1334" s="204">
        <f t="shared" si="360"/>
        <v>0</v>
      </c>
      <c r="AI1334" s="922">
        <f t="shared" si="360"/>
        <v>0</v>
      </c>
      <c r="AJ1334" s="205">
        <f t="shared" si="360"/>
        <v>0</v>
      </c>
      <c r="AK1334" s="973">
        <f>IF($Z1334=1,0,IF(AND($Z1334=0,AF1334&gt;0),1,IF(AND($Z1334=0,AH1334&gt;0),1,IF(AND($Z1334=0,AJ1334&gt;0),1,0))))</f>
        <v>0</v>
      </c>
      <c r="AL1334" s="973">
        <f>IF($Z1334=0,0,IF(AND($Z1334=1,AE1334&gt;0),1,IF(AND($Z1334=1,AG1334&gt;0),1,IF(AND($Z1334=1,AI1334&gt;0),1,0))))</f>
        <v>0</v>
      </c>
      <c r="AM1334" s="978">
        <f>IF($Z1334=0,0,IF(AQ1334+AS1334+AU1334&gt;0,$AA1334,0))</f>
        <v>0</v>
      </c>
      <c r="AN1334" s="980">
        <f>IF($Z1334=0,0,IF(AND(AM1334=0,I1335&gt;0),$AA1334,0))</f>
        <v>0</v>
      </c>
      <c r="AO1334" s="969">
        <f>$AA1334-AM1334-AN1334</f>
        <v>0</v>
      </c>
      <c r="AP1334" s="204">
        <f t="shared" si="361"/>
        <v>0</v>
      </c>
      <c r="AQ1334" s="204">
        <f t="shared" si="361"/>
        <v>0</v>
      </c>
      <c r="AR1334" s="204">
        <f t="shared" si="361"/>
        <v>0</v>
      </c>
      <c r="AS1334" s="204">
        <f t="shared" si="361"/>
        <v>0</v>
      </c>
      <c r="AT1334" s="204">
        <f t="shared" si="361"/>
        <v>0</v>
      </c>
      <c r="AU1334" s="205">
        <f t="shared" si="361"/>
        <v>0</v>
      </c>
      <c r="AV1334" s="973">
        <f>IF($Z1334=1,0,IF(AND($Z1334=0,AQ1334&gt;0),1,IF(AND($Z1334=0,AS1334&gt;0),1,IF(AND($Z1334=0,AU1334&gt;0),1,0))))</f>
        <v>0</v>
      </c>
      <c r="AW1334" s="973">
        <f>IF($Z1334=0,0,IF(AND($Z1334=1,AP1334&gt;0),1,IF(AND($Z1334=1,AR1334&gt;0),1,IF(AND($Z1334=1,AT1334&gt;0),1,0))))</f>
        <v>0</v>
      </c>
      <c r="AX1334" s="978">
        <f>IF($Z1334=0,0,IF(BB1334+BD1334+BF1334&gt;0,$AA1334,0))</f>
        <v>0</v>
      </c>
      <c r="AY1334" s="980">
        <f>IF($Z1334=0,0,IF(AND(AX1334=0,K1335&gt;0),$AA1334,0))</f>
        <v>0</v>
      </c>
      <c r="AZ1334" s="969">
        <f>$AA1334-AX1334-AY1334</f>
        <v>0</v>
      </c>
      <c r="BA1334" s="204">
        <f t="shared" si="362"/>
        <v>0</v>
      </c>
      <c r="BB1334" s="204">
        <f t="shared" si="362"/>
        <v>0</v>
      </c>
      <c r="BC1334" s="204">
        <f t="shared" si="362"/>
        <v>0</v>
      </c>
      <c r="BD1334" s="204">
        <f t="shared" si="362"/>
        <v>0</v>
      </c>
      <c r="BE1334" s="204">
        <f t="shared" si="362"/>
        <v>0</v>
      </c>
      <c r="BF1334" s="205">
        <f t="shared" si="362"/>
        <v>0</v>
      </c>
      <c r="BG1334" s="973">
        <f>IF($Z1334=1,0,IF(AND($Z1334=0,BB1334&gt;0),1,IF(AND($Z1334=0,BD1334&gt;0),1,IF(AND($Z1334=0,BF1334&gt;0),1,0))))</f>
        <v>0</v>
      </c>
      <c r="BH1334" s="973">
        <f>IF($Z1334=0,0,IF(AND($Z1334=1,BA1334&gt;0),1,IF(AND($Z1334=1,BC1334&gt;0),1,IF(AND($Z1334=1,BE1334&gt;0),1,0))))</f>
        <v>0</v>
      </c>
      <c r="BI1334" s="978">
        <f>IF($Z1334=0,0,IF(BM1334+BO1334+BQ1334&gt;0,$AA1334,0))</f>
        <v>0</v>
      </c>
      <c r="BJ1334" s="980">
        <f>IF($Z1334=0,0,IF(AND(BI1334=0,M1335&gt;0),$AA1334,0))</f>
        <v>0</v>
      </c>
      <c r="BK1334" s="969">
        <f>$AA1334-BI1334-BJ1334</f>
        <v>0</v>
      </c>
      <c r="BL1334" s="204">
        <f t="shared" si="363"/>
        <v>0</v>
      </c>
      <c r="BM1334" s="204">
        <f t="shared" si="363"/>
        <v>0</v>
      </c>
      <c r="BN1334" s="204">
        <f t="shared" si="363"/>
        <v>0</v>
      </c>
      <c r="BO1334" s="204">
        <f t="shared" si="363"/>
        <v>0</v>
      </c>
      <c r="BP1334" s="204">
        <f t="shared" si="363"/>
        <v>0</v>
      </c>
      <c r="BQ1334" s="205">
        <f t="shared" si="363"/>
        <v>0</v>
      </c>
      <c r="BR1334" s="973">
        <f>IF($Z1334=1,0,IF(AND($Z1334=0,BM1334&gt;0),1,IF(AND($Z1334=0,BO1334&gt;0),1,IF(AND($Z1334=0,BQ1334&gt;0),1,0))))</f>
        <v>0</v>
      </c>
      <c r="BS1334" s="973">
        <f>IF($Z1334=0,0,IF(AND($Z1334=1,BL1334&gt;0),1,IF(AND($Z1334=1,BN1334&gt;0),1,IF(AND($Z1334=1,BP1334&gt;0),1,0))))</f>
        <v>0</v>
      </c>
      <c r="BT1334" s="978">
        <f>IF($Z1334=0,0,IF(BX1334+BZ1334+CB1334&gt;0,$AA1334,0))</f>
        <v>0</v>
      </c>
      <c r="BU1334" s="980">
        <f>IF($Z1334=0,0,IF(AND(BT1334=0,O1335&gt;0),$AA1334,0))</f>
        <v>0</v>
      </c>
      <c r="BV1334" s="969">
        <f>$AA1334-BT1334-BU1334</f>
        <v>0</v>
      </c>
      <c r="BW1334" s="204">
        <f t="shared" si="364"/>
        <v>0</v>
      </c>
      <c r="BX1334" s="204">
        <f t="shared" si="364"/>
        <v>0</v>
      </c>
      <c r="BY1334" s="204">
        <f t="shared" si="364"/>
        <v>0</v>
      </c>
      <c r="BZ1334" s="204">
        <f t="shared" si="364"/>
        <v>0</v>
      </c>
      <c r="CA1334" s="204">
        <f t="shared" si="364"/>
        <v>0</v>
      </c>
      <c r="CB1334" s="205">
        <f t="shared" si="364"/>
        <v>0</v>
      </c>
      <c r="CC1334" s="973">
        <f>IF($Z1334=1,0,IF(AND($Z1334=0,BX1334&gt;0),1,IF(AND($Z1334=0,BZ1334&gt;0),1,IF(AND($Z1334=0,CB1334&gt;0),1,0))))</f>
        <v>0</v>
      </c>
      <c r="CD1334" s="973">
        <f>IF($Z1334=0,0,IF(AND($Z1334=1,BW1334&gt;0),1,IF(AND($Z1334=1,BY1334&gt;0),1,IF(AND($Z1334=1,CA1334&gt;0),1,0))))</f>
        <v>0</v>
      </c>
      <c r="CE1334" s="11"/>
      <c r="CF1334" s="11"/>
      <c r="CG1334" s="11"/>
      <c r="CH1334" s="11"/>
      <c r="CI1334" s="11"/>
      <c r="CJ1334" s="11"/>
      <c r="CK1334" s="11"/>
      <c r="CL1334" s="11"/>
      <c r="CM1334" s="11"/>
    </row>
    <row r="1335" spans="1:91" ht="14.25" customHeight="1">
      <c r="A1335" s="950" t="str">
        <f>A1334</f>
        <v/>
      </c>
      <c r="B1335" s="57"/>
      <c r="C1335" s="2051"/>
      <c r="D1335" s="2053"/>
      <c r="E1335" s="2051"/>
      <c r="F1335" s="2772"/>
      <c r="G1335" s="1121">
        <f>Import!Q2032</f>
        <v>0</v>
      </c>
      <c r="H1335" s="2774"/>
      <c r="I1335" s="450"/>
      <c r="J1335" s="2775"/>
      <c r="K1335" s="450"/>
      <c r="L1335" s="2775"/>
      <c r="M1335" s="450"/>
      <c r="N1335" s="2775"/>
      <c r="O1335" s="450"/>
      <c r="P1335" s="2775"/>
      <c r="Q1335" s="11"/>
      <c r="R1335" s="11"/>
      <c r="S1335" s="397"/>
      <c r="T1335" s="419"/>
      <c r="U1335" s="444">
        <f>Import!N2033</f>
        <v>0</v>
      </c>
      <c r="V1335" s="11"/>
      <c r="W1335" s="306"/>
      <c r="X1335" s="306"/>
      <c r="Y1335" s="306"/>
      <c r="Z1335" s="11"/>
      <c r="AE1335" s="204"/>
      <c r="AF1335" s="204"/>
      <c r="AG1335" s="204"/>
      <c r="AH1335" s="204"/>
      <c r="AI1335" s="922"/>
      <c r="AJ1335" s="205"/>
      <c r="AK1335" s="973"/>
      <c r="AL1335" s="973">
        <f>AL1334</f>
        <v>0</v>
      </c>
      <c r="AP1335" s="204"/>
      <c r="AQ1335" s="204"/>
      <c r="AR1335" s="204"/>
      <c r="AS1335" s="204"/>
      <c r="AT1335" s="204"/>
      <c r="AU1335" s="205"/>
      <c r="AV1335" s="973"/>
      <c r="AW1335" s="973">
        <f>AW1334</f>
        <v>0</v>
      </c>
      <c r="BA1335" s="204"/>
      <c r="BB1335" s="204"/>
      <c r="BC1335" s="204"/>
      <c r="BD1335" s="204"/>
      <c r="BE1335" s="204"/>
      <c r="BF1335" s="205"/>
      <c r="BG1335" s="973"/>
      <c r="BH1335" s="973">
        <f>BH1334</f>
        <v>0</v>
      </c>
      <c r="BL1335" s="204"/>
      <c r="BM1335" s="204"/>
      <c r="BN1335" s="204"/>
      <c r="BO1335" s="204"/>
      <c r="BP1335" s="204"/>
      <c r="BQ1335" s="205"/>
      <c r="BR1335" s="973"/>
      <c r="BS1335" s="973">
        <f>BS1334</f>
        <v>0</v>
      </c>
      <c r="BW1335" s="204"/>
      <c r="BX1335" s="204"/>
      <c r="BY1335" s="204"/>
      <c r="BZ1335" s="204"/>
      <c r="CA1335" s="204"/>
      <c r="CB1335" s="205"/>
      <c r="CC1335" s="973"/>
      <c r="CD1335" s="973">
        <f>CD1334</f>
        <v>0</v>
      </c>
      <c r="CE1335" s="11"/>
      <c r="CF1335" s="11"/>
      <c r="CG1335" s="11"/>
      <c r="CH1335" s="11"/>
      <c r="CI1335" s="11"/>
      <c r="CJ1335" s="11"/>
      <c r="CK1335" s="11"/>
      <c r="CL1335" s="11"/>
      <c r="CM1335" s="11"/>
    </row>
    <row r="1336" spans="1:91" ht="24.75" customHeight="1">
      <c r="A1336" s="949" t="str">
        <f>IF(E1336&gt;0,"Wypełnione","")</f>
        <v/>
      </c>
      <c r="B1336" s="57"/>
      <c r="C1336" s="2050">
        <f>'Og s3a'!C2045</f>
        <v>0</v>
      </c>
      <c r="D1336" s="2052">
        <f>'Og s3a'!E2045</f>
        <v>0</v>
      </c>
      <c r="E1336" s="2050">
        <f>'Og s3a'!F2045</f>
        <v>0</v>
      </c>
      <c r="F1336" s="2771"/>
      <c r="G1336" s="448">
        <f>T1336</f>
        <v>0</v>
      </c>
      <c r="H1336" s="2773">
        <f>U1336</f>
        <v>0</v>
      </c>
      <c r="I1336" s="451"/>
      <c r="J1336" s="2775"/>
      <c r="K1336" s="451"/>
      <c r="L1336" s="2775"/>
      <c r="M1336" s="451"/>
      <c r="N1336" s="2775"/>
      <c r="O1336" s="451"/>
      <c r="P1336" s="2775"/>
      <c r="Q1336" s="11"/>
      <c r="R1336" s="11"/>
      <c r="S1336" s="396">
        <f>'Og s3a'!G2045</f>
        <v>0</v>
      </c>
      <c r="T1336" s="398">
        <f>'Og s3a'!D2045</f>
        <v>0</v>
      </c>
      <c r="U1336" s="444">
        <f>Import!N2034</f>
        <v>0</v>
      </c>
      <c r="V1336" s="11"/>
      <c r="W1336" s="306"/>
      <c r="X1336" s="306"/>
      <c r="Y1336" s="306"/>
      <c r="Z1336" s="970">
        <f>IF(F1336=AF$7,1,0)</f>
        <v>0</v>
      </c>
      <c r="AA1336" s="970">
        <f>Z1336*D1336</f>
        <v>0</v>
      </c>
      <c r="AB1336" s="978">
        <f>IF($Z1336=0,0,IF(AF1336+AH1336+AJ1336&gt;0,$AA1336,0))</f>
        <v>0</v>
      </c>
      <c r="AC1336" s="980">
        <f>IF($Z1336=0,0,IF(AND(AB1336=0,G1337&gt;0),$AA1336,0))</f>
        <v>0</v>
      </c>
      <c r="AD1336" s="969">
        <f>AA1336-AB1336-AC1336</f>
        <v>0</v>
      </c>
      <c r="AE1336" s="204">
        <f t="shared" si="360"/>
        <v>0</v>
      </c>
      <c r="AF1336" s="204">
        <f t="shared" si="360"/>
        <v>0</v>
      </c>
      <c r="AG1336" s="204">
        <f t="shared" si="360"/>
        <v>0</v>
      </c>
      <c r="AH1336" s="204">
        <f t="shared" si="360"/>
        <v>0</v>
      </c>
      <c r="AI1336" s="922">
        <f t="shared" si="360"/>
        <v>0</v>
      </c>
      <c r="AJ1336" s="205">
        <f t="shared" si="360"/>
        <v>0</v>
      </c>
      <c r="AK1336" s="973">
        <f>IF($Z1336=1,0,IF(AND($Z1336=0,AF1336&gt;0),1,IF(AND($Z1336=0,AH1336&gt;0),1,IF(AND($Z1336=0,AJ1336&gt;0),1,0))))</f>
        <v>0</v>
      </c>
      <c r="AL1336" s="973">
        <f>IF($Z1336=0,0,IF(AND($Z1336=1,AE1336&gt;0),1,IF(AND($Z1336=1,AG1336&gt;0),1,IF(AND($Z1336=1,AI1336&gt;0),1,0))))</f>
        <v>0</v>
      </c>
      <c r="AM1336" s="978">
        <f>IF($Z1336=0,0,IF(AQ1336+AS1336+AU1336&gt;0,$AA1336,0))</f>
        <v>0</v>
      </c>
      <c r="AN1336" s="980">
        <f>IF($Z1336=0,0,IF(AND(AM1336=0,I1337&gt;0),$AA1336,0))</f>
        <v>0</v>
      </c>
      <c r="AO1336" s="969">
        <f>$AA1336-AM1336-AN1336</f>
        <v>0</v>
      </c>
      <c r="AP1336" s="204">
        <f t="shared" si="361"/>
        <v>0</v>
      </c>
      <c r="AQ1336" s="204">
        <f t="shared" si="361"/>
        <v>0</v>
      </c>
      <c r="AR1336" s="204">
        <f t="shared" si="361"/>
        <v>0</v>
      </c>
      <c r="AS1336" s="204">
        <f t="shared" si="361"/>
        <v>0</v>
      </c>
      <c r="AT1336" s="204">
        <f t="shared" si="361"/>
        <v>0</v>
      </c>
      <c r="AU1336" s="205">
        <f t="shared" si="361"/>
        <v>0</v>
      </c>
      <c r="AV1336" s="973">
        <f>IF($Z1336=1,0,IF(AND($Z1336=0,AQ1336&gt;0),1,IF(AND($Z1336=0,AS1336&gt;0),1,IF(AND($Z1336=0,AU1336&gt;0),1,0))))</f>
        <v>0</v>
      </c>
      <c r="AW1336" s="973">
        <f>IF($Z1336=0,0,IF(AND($Z1336=1,AP1336&gt;0),1,IF(AND($Z1336=1,AR1336&gt;0),1,IF(AND($Z1336=1,AT1336&gt;0),1,0))))</f>
        <v>0</v>
      </c>
      <c r="AX1336" s="978">
        <f>IF($Z1336=0,0,IF(BB1336+BD1336+BF1336&gt;0,$AA1336,0))</f>
        <v>0</v>
      </c>
      <c r="AY1336" s="980">
        <f>IF($Z1336=0,0,IF(AND(AX1336=0,K1337&gt;0),$AA1336,0))</f>
        <v>0</v>
      </c>
      <c r="AZ1336" s="969">
        <f>$AA1336-AX1336-AY1336</f>
        <v>0</v>
      </c>
      <c r="BA1336" s="204">
        <f t="shared" si="362"/>
        <v>0</v>
      </c>
      <c r="BB1336" s="204">
        <f t="shared" si="362"/>
        <v>0</v>
      </c>
      <c r="BC1336" s="204">
        <f t="shared" si="362"/>
        <v>0</v>
      </c>
      <c r="BD1336" s="204">
        <f t="shared" si="362"/>
        <v>0</v>
      </c>
      <c r="BE1336" s="204">
        <f t="shared" si="362"/>
        <v>0</v>
      </c>
      <c r="BF1336" s="205">
        <f t="shared" si="362"/>
        <v>0</v>
      </c>
      <c r="BG1336" s="973">
        <f>IF($Z1336=1,0,IF(AND($Z1336=0,BB1336&gt;0),1,IF(AND($Z1336=0,BD1336&gt;0),1,IF(AND($Z1336=0,BF1336&gt;0),1,0))))</f>
        <v>0</v>
      </c>
      <c r="BH1336" s="973">
        <f>IF($Z1336=0,0,IF(AND($Z1336=1,BA1336&gt;0),1,IF(AND($Z1336=1,BC1336&gt;0),1,IF(AND($Z1336=1,BE1336&gt;0),1,0))))</f>
        <v>0</v>
      </c>
      <c r="BI1336" s="978">
        <f>IF($Z1336=0,0,IF(BM1336+BO1336+BQ1336&gt;0,$AA1336,0))</f>
        <v>0</v>
      </c>
      <c r="BJ1336" s="980">
        <f>IF($Z1336=0,0,IF(AND(BI1336=0,M1337&gt;0),$AA1336,0))</f>
        <v>0</v>
      </c>
      <c r="BK1336" s="969">
        <f>$AA1336-BI1336-BJ1336</f>
        <v>0</v>
      </c>
      <c r="BL1336" s="204">
        <f t="shared" si="363"/>
        <v>0</v>
      </c>
      <c r="BM1336" s="204">
        <f t="shared" si="363"/>
        <v>0</v>
      </c>
      <c r="BN1336" s="204">
        <f t="shared" si="363"/>
        <v>0</v>
      </c>
      <c r="BO1336" s="204">
        <f t="shared" si="363"/>
        <v>0</v>
      </c>
      <c r="BP1336" s="204">
        <f t="shared" si="363"/>
        <v>0</v>
      </c>
      <c r="BQ1336" s="205">
        <f t="shared" si="363"/>
        <v>0</v>
      </c>
      <c r="BR1336" s="973">
        <f>IF($Z1336=1,0,IF(AND($Z1336=0,BM1336&gt;0),1,IF(AND($Z1336=0,BO1336&gt;0),1,IF(AND($Z1336=0,BQ1336&gt;0),1,0))))</f>
        <v>0</v>
      </c>
      <c r="BS1336" s="973">
        <f>IF($Z1336=0,0,IF(AND($Z1336=1,BL1336&gt;0),1,IF(AND($Z1336=1,BN1336&gt;0),1,IF(AND($Z1336=1,BP1336&gt;0),1,0))))</f>
        <v>0</v>
      </c>
      <c r="BT1336" s="978">
        <f>IF($Z1336=0,0,IF(BX1336+BZ1336+CB1336&gt;0,$AA1336,0))</f>
        <v>0</v>
      </c>
      <c r="BU1336" s="980">
        <f>IF($Z1336=0,0,IF(AND(BT1336=0,O1337&gt;0),$AA1336,0))</f>
        <v>0</v>
      </c>
      <c r="BV1336" s="969">
        <f>$AA1336-BT1336-BU1336</f>
        <v>0</v>
      </c>
      <c r="BW1336" s="204">
        <f t="shared" si="364"/>
        <v>0</v>
      </c>
      <c r="BX1336" s="204">
        <f t="shared" si="364"/>
        <v>0</v>
      </c>
      <c r="BY1336" s="204">
        <f t="shared" si="364"/>
        <v>0</v>
      </c>
      <c r="BZ1336" s="204">
        <f t="shared" si="364"/>
        <v>0</v>
      </c>
      <c r="CA1336" s="204">
        <f t="shared" si="364"/>
        <v>0</v>
      </c>
      <c r="CB1336" s="205">
        <f t="shared" si="364"/>
        <v>0</v>
      </c>
      <c r="CC1336" s="973">
        <f>IF($Z1336=1,0,IF(AND($Z1336=0,BX1336&gt;0),1,IF(AND($Z1336=0,BZ1336&gt;0),1,IF(AND($Z1336=0,CB1336&gt;0),1,0))))</f>
        <v>0</v>
      </c>
      <c r="CD1336" s="973">
        <f>IF($Z1336=0,0,IF(AND($Z1336=1,BW1336&gt;0),1,IF(AND($Z1336=1,BY1336&gt;0),1,IF(AND($Z1336=1,CA1336&gt;0),1,0))))</f>
        <v>0</v>
      </c>
      <c r="CE1336" s="11"/>
      <c r="CF1336" s="11"/>
      <c r="CG1336" s="11"/>
      <c r="CH1336" s="11"/>
      <c r="CI1336" s="11"/>
      <c r="CJ1336" s="11"/>
      <c r="CK1336" s="11"/>
      <c r="CL1336" s="11"/>
      <c r="CM1336" s="11"/>
    </row>
    <row r="1337" spans="1:91" ht="14.25" customHeight="1">
      <c r="A1337" s="950" t="str">
        <f>A1336</f>
        <v/>
      </c>
      <c r="B1337" s="57"/>
      <c r="C1337" s="2051"/>
      <c r="D1337" s="2053"/>
      <c r="E1337" s="2051"/>
      <c r="F1337" s="2772"/>
      <c r="G1337" s="1121">
        <f>Import!Q2034</f>
        <v>0</v>
      </c>
      <c r="H1337" s="2774"/>
      <c r="I1337" s="450"/>
      <c r="J1337" s="2775"/>
      <c r="K1337" s="450"/>
      <c r="L1337" s="2775"/>
      <c r="M1337" s="450"/>
      <c r="N1337" s="2775"/>
      <c r="O1337" s="450"/>
      <c r="P1337" s="2775"/>
      <c r="Q1337" s="11"/>
      <c r="R1337" s="11"/>
      <c r="S1337" s="397"/>
      <c r="T1337" s="419"/>
      <c r="U1337" s="444">
        <f>Import!N2035</f>
        <v>0</v>
      </c>
      <c r="V1337" s="11"/>
      <c r="W1337" s="306"/>
      <c r="X1337" s="306"/>
      <c r="Y1337" s="306"/>
      <c r="Z1337" s="11"/>
      <c r="AE1337" s="204"/>
      <c r="AF1337" s="204"/>
      <c r="AG1337" s="204"/>
      <c r="AH1337" s="204"/>
      <c r="AI1337" s="922"/>
      <c r="AJ1337" s="205"/>
      <c r="AK1337" s="973"/>
      <c r="AL1337" s="973">
        <f>AL1336</f>
        <v>0</v>
      </c>
      <c r="AP1337" s="204"/>
      <c r="AQ1337" s="204"/>
      <c r="AR1337" s="204"/>
      <c r="AS1337" s="204"/>
      <c r="AT1337" s="204"/>
      <c r="AU1337" s="205"/>
      <c r="AV1337" s="973"/>
      <c r="AW1337" s="973">
        <f>AW1336</f>
        <v>0</v>
      </c>
      <c r="BA1337" s="204"/>
      <c r="BB1337" s="204"/>
      <c r="BC1337" s="204"/>
      <c r="BD1337" s="204"/>
      <c r="BE1337" s="204"/>
      <c r="BF1337" s="205"/>
      <c r="BG1337" s="973"/>
      <c r="BH1337" s="973">
        <f>BH1336</f>
        <v>0</v>
      </c>
      <c r="BL1337" s="204"/>
      <c r="BM1337" s="204"/>
      <c r="BN1337" s="204"/>
      <c r="BO1337" s="204"/>
      <c r="BP1337" s="204"/>
      <c r="BQ1337" s="205"/>
      <c r="BR1337" s="973"/>
      <c r="BS1337" s="973">
        <f>BS1336</f>
        <v>0</v>
      </c>
      <c r="BW1337" s="204"/>
      <c r="BX1337" s="204"/>
      <c r="BY1337" s="204"/>
      <c r="BZ1337" s="204"/>
      <c r="CA1337" s="204"/>
      <c r="CB1337" s="205"/>
      <c r="CC1337" s="973"/>
      <c r="CD1337" s="973">
        <f>CD1336</f>
        <v>0</v>
      </c>
      <c r="CE1337" s="11"/>
      <c r="CF1337" s="11"/>
      <c r="CG1337" s="11"/>
      <c r="CH1337" s="11"/>
      <c r="CI1337" s="11"/>
      <c r="CJ1337" s="11"/>
      <c r="CK1337" s="11"/>
      <c r="CL1337" s="11"/>
      <c r="CM1337" s="11"/>
    </row>
    <row r="1338" spans="1:91" ht="24.75" customHeight="1">
      <c r="A1338" s="949" t="str">
        <f>IF(E1338&gt;0,"Wypełnione","")</f>
        <v/>
      </c>
      <c r="B1338" s="57"/>
      <c r="C1338" s="2050">
        <f>'Og s3a'!C2047</f>
        <v>0</v>
      </c>
      <c r="D1338" s="2052">
        <f>'Og s3a'!E2047</f>
        <v>0</v>
      </c>
      <c r="E1338" s="2050">
        <f>'Og s3a'!F2047</f>
        <v>0</v>
      </c>
      <c r="F1338" s="2771"/>
      <c r="G1338" s="448">
        <f>T1338</f>
        <v>0</v>
      </c>
      <c r="H1338" s="2773">
        <f>U1338</f>
        <v>0</v>
      </c>
      <c r="I1338" s="451"/>
      <c r="J1338" s="2775"/>
      <c r="K1338" s="451"/>
      <c r="L1338" s="2775"/>
      <c r="M1338" s="451"/>
      <c r="N1338" s="2775"/>
      <c r="O1338" s="451"/>
      <c r="P1338" s="2775"/>
      <c r="Q1338" s="11"/>
      <c r="R1338" s="11"/>
      <c r="S1338" s="396">
        <f>'Og s3a'!G2047</f>
        <v>0</v>
      </c>
      <c r="T1338" s="398">
        <f>'Og s3a'!D2047</f>
        <v>0</v>
      </c>
      <c r="U1338" s="444">
        <f>Import!N2036</f>
        <v>0</v>
      </c>
      <c r="V1338" s="11"/>
      <c r="W1338" s="306"/>
      <c r="X1338" s="306"/>
      <c r="Y1338" s="306"/>
      <c r="Z1338" s="970">
        <f>IF(F1338=AF$7,1,0)</f>
        <v>0</v>
      </c>
      <c r="AA1338" s="970">
        <f>Z1338*D1338</f>
        <v>0</v>
      </c>
      <c r="AB1338" s="978">
        <f>IF($Z1338=0,0,IF(AF1338+AH1338+AJ1338&gt;0,$AA1338,0))</f>
        <v>0</v>
      </c>
      <c r="AC1338" s="980">
        <f>IF($Z1338=0,0,IF(AND(AB1338=0,G1339&gt;0),$AA1338,0))</f>
        <v>0</v>
      </c>
      <c r="AD1338" s="969">
        <f>AA1338-AB1338-AC1338</f>
        <v>0</v>
      </c>
      <c r="AE1338" s="204">
        <f t="shared" si="360"/>
        <v>0</v>
      </c>
      <c r="AF1338" s="204">
        <f t="shared" si="360"/>
        <v>0</v>
      </c>
      <c r="AG1338" s="204">
        <f t="shared" si="360"/>
        <v>0</v>
      </c>
      <c r="AH1338" s="204">
        <f t="shared" si="360"/>
        <v>0</v>
      </c>
      <c r="AI1338" s="922">
        <f t="shared" si="360"/>
        <v>0</v>
      </c>
      <c r="AJ1338" s="205">
        <f t="shared" si="360"/>
        <v>0</v>
      </c>
      <c r="AK1338" s="973">
        <f>IF($Z1338=1,0,IF(AND($Z1338=0,AF1338&gt;0),1,IF(AND($Z1338=0,AH1338&gt;0),1,IF(AND($Z1338=0,AJ1338&gt;0),1,0))))</f>
        <v>0</v>
      </c>
      <c r="AL1338" s="973">
        <f>IF($Z1338=0,0,IF(AND($Z1338=1,AE1338&gt;0),1,IF(AND($Z1338=1,AG1338&gt;0),1,IF(AND($Z1338=1,AI1338&gt;0),1,0))))</f>
        <v>0</v>
      </c>
      <c r="AM1338" s="978">
        <f>IF($Z1338=0,0,IF(AQ1338+AS1338+AU1338&gt;0,$AA1338,0))</f>
        <v>0</v>
      </c>
      <c r="AN1338" s="980">
        <f>IF($Z1338=0,0,IF(AND(AM1338=0,I1339&gt;0),$AA1338,0))</f>
        <v>0</v>
      </c>
      <c r="AO1338" s="969">
        <f>$AA1338-AM1338-AN1338</f>
        <v>0</v>
      </c>
      <c r="AP1338" s="204">
        <f t="shared" si="361"/>
        <v>0</v>
      </c>
      <c r="AQ1338" s="204">
        <f t="shared" si="361"/>
        <v>0</v>
      </c>
      <c r="AR1338" s="204">
        <f t="shared" si="361"/>
        <v>0</v>
      </c>
      <c r="AS1338" s="204">
        <f t="shared" si="361"/>
        <v>0</v>
      </c>
      <c r="AT1338" s="204">
        <f t="shared" si="361"/>
        <v>0</v>
      </c>
      <c r="AU1338" s="205">
        <f t="shared" si="361"/>
        <v>0</v>
      </c>
      <c r="AV1338" s="973">
        <f>IF($Z1338=1,0,IF(AND($Z1338=0,AQ1338&gt;0),1,IF(AND($Z1338=0,AS1338&gt;0),1,IF(AND($Z1338=0,AU1338&gt;0),1,0))))</f>
        <v>0</v>
      </c>
      <c r="AW1338" s="973">
        <f>IF($Z1338=0,0,IF(AND($Z1338=1,AP1338&gt;0),1,IF(AND($Z1338=1,AR1338&gt;0),1,IF(AND($Z1338=1,AT1338&gt;0),1,0))))</f>
        <v>0</v>
      </c>
      <c r="AX1338" s="978">
        <f>IF($Z1338=0,0,IF(BB1338+BD1338+BF1338&gt;0,$AA1338,0))</f>
        <v>0</v>
      </c>
      <c r="AY1338" s="980">
        <f>IF($Z1338=0,0,IF(AND(AX1338=0,K1339&gt;0),$AA1338,0))</f>
        <v>0</v>
      </c>
      <c r="AZ1338" s="969">
        <f>$AA1338-AX1338-AY1338</f>
        <v>0</v>
      </c>
      <c r="BA1338" s="204">
        <f t="shared" si="362"/>
        <v>0</v>
      </c>
      <c r="BB1338" s="204">
        <f t="shared" si="362"/>
        <v>0</v>
      </c>
      <c r="BC1338" s="204">
        <f t="shared" si="362"/>
        <v>0</v>
      </c>
      <c r="BD1338" s="204">
        <f t="shared" si="362"/>
        <v>0</v>
      </c>
      <c r="BE1338" s="204">
        <f t="shared" si="362"/>
        <v>0</v>
      </c>
      <c r="BF1338" s="205">
        <f t="shared" si="362"/>
        <v>0</v>
      </c>
      <c r="BG1338" s="973">
        <f>IF($Z1338=1,0,IF(AND($Z1338=0,BB1338&gt;0),1,IF(AND($Z1338=0,BD1338&gt;0),1,IF(AND($Z1338=0,BF1338&gt;0),1,0))))</f>
        <v>0</v>
      </c>
      <c r="BH1338" s="973">
        <f>IF($Z1338=0,0,IF(AND($Z1338=1,BA1338&gt;0),1,IF(AND($Z1338=1,BC1338&gt;0),1,IF(AND($Z1338=1,BE1338&gt;0),1,0))))</f>
        <v>0</v>
      </c>
      <c r="BI1338" s="978">
        <f>IF($Z1338=0,0,IF(BM1338+BO1338+BQ1338&gt;0,$AA1338,0))</f>
        <v>0</v>
      </c>
      <c r="BJ1338" s="980">
        <f>IF($Z1338=0,0,IF(AND(BI1338=0,M1339&gt;0),$AA1338,0))</f>
        <v>0</v>
      </c>
      <c r="BK1338" s="969">
        <f>$AA1338-BI1338-BJ1338</f>
        <v>0</v>
      </c>
      <c r="BL1338" s="204">
        <f t="shared" si="363"/>
        <v>0</v>
      </c>
      <c r="BM1338" s="204">
        <f t="shared" si="363"/>
        <v>0</v>
      </c>
      <c r="BN1338" s="204">
        <f t="shared" si="363"/>
        <v>0</v>
      </c>
      <c r="BO1338" s="204">
        <f t="shared" si="363"/>
        <v>0</v>
      </c>
      <c r="BP1338" s="204">
        <f t="shared" si="363"/>
        <v>0</v>
      </c>
      <c r="BQ1338" s="205">
        <f t="shared" si="363"/>
        <v>0</v>
      </c>
      <c r="BR1338" s="973">
        <f>IF($Z1338=1,0,IF(AND($Z1338=0,BM1338&gt;0),1,IF(AND($Z1338=0,BO1338&gt;0),1,IF(AND($Z1338=0,BQ1338&gt;0),1,0))))</f>
        <v>0</v>
      </c>
      <c r="BS1338" s="973">
        <f>IF($Z1338=0,0,IF(AND($Z1338=1,BL1338&gt;0),1,IF(AND($Z1338=1,BN1338&gt;0),1,IF(AND($Z1338=1,BP1338&gt;0),1,0))))</f>
        <v>0</v>
      </c>
      <c r="BT1338" s="978">
        <f>IF($Z1338=0,0,IF(BX1338+BZ1338+CB1338&gt;0,$AA1338,0))</f>
        <v>0</v>
      </c>
      <c r="BU1338" s="980">
        <f>IF($Z1338=0,0,IF(AND(BT1338=0,O1339&gt;0),$AA1338,0))</f>
        <v>0</v>
      </c>
      <c r="BV1338" s="969">
        <f>$AA1338-BT1338-BU1338</f>
        <v>0</v>
      </c>
      <c r="BW1338" s="204">
        <f t="shared" si="364"/>
        <v>0</v>
      </c>
      <c r="BX1338" s="204">
        <f t="shared" si="364"/>
        <v>0</v>
      </c>
      <c r="BY1338" s="204">
        <f t="shared" si="364"/>
        <v>0</v>
      </c>
      <c r="BZ1338" s="204">
        <f t="shared" si="364"/>
        <v>0</v>
      </c>
      <c r="CA1338" s="204">
        <f t="shared" si="364"/>
        <v>0</v>
      </c>
      <c r="CB1338" s="205">
        <f t="shared" si="364"/>
        <v>0</v>
      </c>
      <c r="CC1338" s="973">
        <f>IF($Z1338=1,0,IF(AND($Z1338=0,BX1338&gt;0),1,IF(AND($Z1338=0,BZ1338&gt;0),1,IF(AND($Z1338=0,CB1338&gt;0),1,0))))</f>
        <v>0</v>
      </c>
      <c r="CD1338" s="973">
        <f>IF($Z1338=0,0,IF(AND($Z1338=1,BW1338&gt;0),1,IF(AND($Z1338=1,BY1338&gt;0),1,IF(AND($Z1338=1,CA1338&gt;0),1,0))))</f>
        <v>0</v>
      </c>
      <c r="CE1338" s="11"/>
      <c r="CF1338" s="11"/>
      <c r="CG1338" s="11"/>
      <c r="CH1338" s="11"/>
      <c r="CI1338" s="11"/>
      <c r="CJ1338" s="11"/>
      <c r="CK1338" s="11"/>
      <c r="CL1338" s="11"/>
      <c r="CM1338" s="11"/>
    </row>
    <row r="1339" spans="1:91" ht="14.25" customHeight="1">
      <c r="A1339" s="950" t="str">
        <f>A1338</f>
        <v/>
      </c>
      <c r="B1339" s="57"/>
      <c r="C1339" s="2051"/>
      <c r="D1339" s="2053"/>
      <c r="E1339" s="2051"/>
      <c r="F1339" s="2772"/>
      <c r="G1339" s="1121">
        <f>Import!Q2036</f>
        <v>0</v>
      </c>
      <c r="H1339" s="2774"/>
      <c r="I1339" s="450"/>
      <c r="J1339" s="2775"/>
      <c r="K1339" s="450"/>
      <c r="L1339" s="2775"/>
      <c r="M1339" s="450"/>
      <c r="N1339" s="2775"/>
      <c r="O1339" s="450"/>
      <c r="P1339" s="2775"/>
      <c r="Q1339" s="11"/>
      <c r="R1339" s="11"/>
      <c r="S1339" s="397"/>
      <c r="T1339" s="419"/>
      <c r="U1339" s="444">
        <f>Import!N2037</f>
        <v>0</v>
      </c>
      <c r="V1339" s="11"/>
      <c r="W1339" s="306"/>
      <c r="X1339" s="306"/>
      <c r="Y1339" s="306"/>
      <c r="Z1339" s="11"/>
      <c r="AE1339" s="204"/>
      <c r="AF1339" s="204"/>
      <c r="AG1339" s="204"/>
      <c r="AH1339" s="204"/>
      <c r="AI1339" s="922"/>
      <c r="AJ1339" s="205"/>
      <c r="AK1339" s="973"/>
      <c r="AL1339" s="973">
        <f>AL1338</f>
        <v>0</v>
      </c>
      <c r="AP1339" s="204"/>
      <c r="AQ1339" s="204"/>
      <c r="AR1339" s="204"/>
      <c r="AS1339" s="204"/>
      <c r="AT1339" s="204"/>
      <c r="AU1339" s="205"/>
      <c r="AV1339" s="973"/>
      <c r="AW1339" s="973">
        <f>AW1338</f>
        <v>0</v>
      </c>
      <c r="BA1339" s="204"/>
      <c r="BB1339" s="204"/>
      <c r="BC1339" s="204"/>
      <c r="BD1339" s="204"/>
      <c r="BE1339" s="204"/>
      <c r="BF1339" s="205"/>
      <c r="BG1339" s="973"/>
      <c r="BH1339" s="973">
        <f>BH1338</f>
        <v>0</v>
      </c>
      <c r="BL1339" s="204"/>
      <c r="BM1339" s="204"/>
      <c r="BN1339" s="204"/>
      <c r="BO1339" s="204"/>
      <c r="BP1339" s="204"/>
      <c r="BQ1339" s="205"/>
      <c r="BR1339" s="973"/>
      <c r="BS1339" s="973">
        <f>BS1338</f>
        <v>0</v>
      </c>
      <c r="BW1339" s="204"/>
      <c r="BX1339" s="204"/>
      <c r="BY1339" s="204"/>
      <c r="BZ1339" s="204"/>
      <c r="CA1339" s="204"/>
      <c r="CB1339" s="205"/>
      <c r="CC1339" s="973"/>
      <c r="CD1339" s="973">
        <f>CD1338</f>
        <v>0</v>
      </c>
      <c r="CE1339" s="11"/>
      <c r="CF1339" s="11"/>
      <c r="CG1339" s="11"/>
      <c r="CH1339" s="11"/>
      <c r="CI1339" s="11"/>
      <c r="CJ1339" s="11"/>
      <c r="CK1339" s="11"/>
      <c r="CL1339" s="11"/>
      <c r="CM1339" s="11"/>
    </row>
    <row r="1340" spans="1:91" ht="24.75" customHeight="1">
      <c r="A1340" s="949" t="str">
        <f>IF(E1340&gt;0,"Wypełnione","")</f>
        <v/>
      </c>
      <c r="B1340" s="57"/>
      <c r="C1340" s="2050">
        <f>'Og s3a'!C2049</f>
        <v>0</v>
      </c>
      <c r="D1340" s="2052">
        <f>'Og s3a'!E2049</f>
        <v>0</v>
      </c>
      <c r="E1340" s="2050">
        <f>'Og s3a'!F2049</f>
        <v>0</v>
      </c>
      <c r="F1340" s="2771"/>
      <c r="G1340" s="448">
        <f>T1340</f>
        <v>0</v>
      </c>
      <c r="H1340" s="2773">
        <f>U1340</f>
        <v>0</v>
      </c>
      <c r="I1340" s="451"/>
      <c r="J1340" s="2775"/>
      <c r="K1340" s="451"/>
      <c r="L1340" s="2775"/>
      <c r="M1340" s="451"/>
      <c r="N1340" s="2775"/>
      <c r="O1340" s="451"/>
      <c r="P1340" s="2775"/>
      <c r="Q1340" s="11"/>
      <c r="R1340" s="11"/>
      <c r="S1340" s="396">
        <f>'Og s3a'!G2049</f>
        <v>0</v>
      </c>
      <c r="T1340" s="398">
        <f>'Og s3a'!D2049</f>
        <v>0</v>
      </c>
      <c r="U1340" s="444">
        <f>Import!N2038</f>
        <v>0</v>
      </c>
      <c r="V1340" s="11"/>
      <c r="W1340" s="306"/>
      <c r="X1340" s="306"/>
      <c r="Y1340" s="306"/>
      <c r="Z1340" s="970">
        <f>IF(F1340=AF$7,1,0)</f>
        <v>0</v>
      </c>
      <c r="AA1340" s="970">
        <f>Z1340*D1340</f>
        <v>0</v>
      </c>
      <c r="AB1340" s="978">
        <f>IF($Z1340=0,0,IF(AF1340+AH1340+AJ1340&gt;0,$AA1340,0))</f>
        <v>0</v>
      </c>
      <c r="AC1340" s="980">
        <f>IF($Z1340=0,0,IF(AND(AB1340=0,G1341&gt;0),$AA1340,0))</f>
        <v>0</v>
      </c>
      <c r="AD1340" s="969">
        <f>AA1340-AB1340-AC1340</f>
        <v>0</v>
      </c>
      <c r="AE1340" s="204">
        <f t="shared" si="360"/>
        <v>0</v>
      </c>
      <c r="AF1340" s="204">
        <f t="shared" si="360"/>
        <v>0</v>
      </c>
      <c r="AG1340" s="204">
        <f t="shared" si="360"/>
        <v>0</v>
      </c>
      <c r="AH1340" s="204">
        <f t="shared" si="360"/>
        <v>0</v>
      </c>
      <c r="AI1340" s="922">
        <f t="shared" si="360"/>
        <v>0</v>
      </c>
      <c r="AJ1340" s="205">
        <f t="shared" si="360"/>
        <v>0</v>
      </c>
      <c r="AK1340" s="973">
        <f>IF($Z1340=1,0,IF(AND($Z1340=0,AF1340&gt;0),1,IF(AND($Z1340=0,AH1340&gt;0),1,IF(AND($Z1340=0,AJ1340&gt;0),1,0))))</f>
        <v>0</v>
      </c>
      <c r="AL1340" s="973">
        <f>IF($Z1340=0,0,IF(AND($Z1340=1,AE1340&gt;0),1,IF(AND($Z1340=1,AG1340&gt;0),1,IF(AND($Z1340=1,AI1340&gt;0),1,0))))</f>
        <v>0</v>
      </c>
      <c r="AM1340" s="978">
        <f>IF($Z1340=0,0,IF(AQ1340+AS1340+AU1340&gt;0,$AA1340,0))</f>
        <v>0</v>
      </c>
      <c r="AN1340" s="980">
        <f>IF($Z1340=0,0,IF(AND(AM1340=0,I1341&gt;0),$AA1340,0))</f>
        <v>0</v>
      </c>
      <c r="AO1340" s="969">
        <f>$AA1340-AM1340-AN1340</f>
        <v>0</v>
      </c>
      <c r="AP1340" s="204">
        <f t="shared" si="361"/>
        <v>0</v>
      </c>
      <c r="AQ1340" s="204">
        <f t="shared" si="361"/>
        <v>0</v>
      </c>
      <c r="AR1340" s="204">
        <f t="shared" si="361"/>
        <v>0</v>
      </c>
      <c r="AS1340" s="204">
        <f t="shared" si="361"/>
        <v>0</v>
      </c>
      <c r="AT1340" s="204">
        <f t="shared" si="361"/>
        <v>0</v>
      </c>
      <c r="AU1340" s="205">
        <f t="shared" si="361"/>
        <v>0</v>
      </c>
      <c r="AV1340" s="973">
        <f>IF($Z1340=1,0,IF(AND($Z1340=0,AQ1340&gt;0),1,IF(AND($Z1340=0,AS1340&gt;0),1,IF(AND($Z1340=0,AU1340&gt;0),1,0))))</f>
        <v>0</v>
      </c>
      <c r="AW1340" s="973">
        <f>IF($Z1340=0,0,IF(AND($Z1340=1,AP1340&gt;0),1,IF(AND($Z1340=1,AR1340&gt;0),1,IF(AND($Z1340=1,AT1340&gt;0),1,0))))</f>
        <v>0</v>
      </c>
      <c r="AX1340" s="978">
        <f>IF($Z1340=0,0,IF(BB1340+BD1340+BF1340&gt;0,$AA1340,0))</f>
        <v>0</v>
      </c>
      <c r="AY1340" s="980">
        <f>IF($Z1340=0,0,IF(AND(AX1340=0,K1341&gt;0),$AA1340,0))</f>
        <v>0</v>
      </c>
      <c r="AZ1340" s="969">
        <f>$AA1340-AX1340-AY1340</f>
        <v>0</v>
      </c>
      <c r="BA1340" s="204">
        <f t="shared" si="362"/>
        <v>0</v>
      </c>
      <c r="BB1340" s="204">
        <f t="shared" si="362"/>
        <v>0</v>
      </c>
      <c r="BC1340" s="204">
        <f t="shared" si="362"/>
        <v>0</v>
      </c>
      <c r="BD1340" s="204">
        <f t="shared" si="362"/>
        <v>0</v>
      </c>
      <c r="BE1340" s="204">
        <f t="shared" si="362"/>
        <v>0</v>
      </c>
      <c r="BF1340" s="205">
        <f t="shared" si="362"/>
        <v>0</v>
      </c>
      <c r="BG1340" s="973">
        <f>IF($Z1340=1,0,IF(AND($Z1340=0,BB1340&gt;0),1,IF(AND($Z1340=0,BD1340&gt;0),1,IF(AND($Z1340=0,BF1340&gt;0),1,0))))</f>
        <v>0</v>
      </c>
      <c r="BH1340" s="973">
        <f>IF($Z1340=0,0,IF(AND($Z1340=1,BA1340&gt;0),1,IF(AND($Z1340=1,BC1340&gt;0),1,IF(AND($Z1340=1,BE1340&gt;0),1,0))))</f>
        <v>0</v>
      </c>
      <c r="BI1340" s="978">
        <f>IF($Z1340=0,0,IF(BM1340+BO1340+BQ1340&gt;0,$AA1340,0))</f>
        <v>0</v>
      </c>
      <c r="BJ1340" s="980">
        <f>IF($Z1340=0,0,IF(AND(BI1340=0,M1341&gt;0),$AA1340,0))</f>
        <v>0</v>
      </c>
      <c r="BK1340" s="969">
        <f>$AA1340-BI1340-BJ1340</f>
        <v>0</v>
      </c>
      <c r="BL1340" s="204">
        <f t="shared" si="363"/>
        <v>0</v>
      </c>
      <c r="BM1340" s="204">
        <f t="shared" si="363"/>
        <v>0</v>
      </c>
      <c r="BN1340" s="204">
        <f t="shared" si="363"/>
        <v>0</v>
      </c>
      <c r="BO1340" s="204">
        <f t="shared" si="363"/>
        <v>0</v>
      </c>
      <c r="BP1340" s="204">
        <f t="shared" si="363"/>
        <v>0</v>
      </c>
      <c r="BQ1340" s="205">
        <f t="shared" si="363"/>
        <v>0</v>
      </c>
      <c r="BR1340" s="973">
        <f>IF($Z1340=1,0,IF(AND($Z1340=0,BM1340&gt;0),1,IF(AND($Z1340=0,BO1340&gt;0),1,IF(AND($Z1340=0,BQ1340&gt;0),1,0))))</f>
        <v>0</v>
      </c>
      <c r="BS1340" s="973">
        <f>IF($Z1340=0,0,IF(AND($Z1340=1,BL1340&gt;0),1,IF(AND($Z1340=1,BN1340&gt;0),1,IF(AND($Z1340=1,BP1340&gt;0),1,0))))</f>
        <v>0</v>
      </c>
      <c r="BT1340" s="978">
        <f>IF($Z1340=0,0,IF(BX1340+BZ1340+CB1340&gt;0,$AA1340,0))</f>
        <v>0</v>
      </c>
      <c r="BU1340" s="980">
        <f>IF($Z1340=0,0,IF(AND(BT1340=0,O1341&gt;0),$AA1340,0))</f>
        <v>0</v>
      </c>
      <c r="BV1340" s="969">
        <f>$AA1340-BT1340-BU1340</f>
        <v>0</v>
      </c>
      <c r="BW1340" s="204">
        <f t="shared" si="364"/>
        <v>0</v>
      </c>
      <c r="BX1340" s="204">
        <f t="shared" si="364"/>
        <v>0</v>
      </c>
      <c r="BY1340" s="204">
        <f t="shared" si="364"/>
        <v>0</v>
      </c>
      <c r="BZ1340" s="204">
        <f t="shared" si="364"/>
        <v>0</v>
      </c>
      <c r="CA1340" s="204">
        <f t="shared" si="364"/>
        <v>0</v>
      </c>
      <c r="CB1340" s="205">
        <f t="shared" si="364"/>
        <v>0</v>
      </c>
      <c r="CC1340" s="973">
        <f>IF($Z1340=1,0,IF(AND($Z1340=0,BX1340&gt;0),1,IF(AND($Z1340=0,BZ1340&gt;0),1,IF(AND($Z1340=0,CB1340&gt;0),1,0))))</f>
        <v>0</v>
      </c>
      <c r="CD1340" s="973">
        <f>IF($Z1340=0,0,IF(AND($Z1340=1,BW1340&gt;0),1,IF(AND($Z1340=1,BY1340&gt;0),1,IF(AND($Z1340=1,CA1340&gt;0),1,0))))</f>
        <v>0</v>
      </c>
      <c r="CE1340" s="11"/>
      <c r="CF1340" s="11"/>
      <c r="CG1340" s="11"/>
      <c r="CH1340" s="11"/>
      <c r="CI1340" s="11"/>
      <c r="CJ1340" s="11"/>
      <c r="CK1340" s="11"/>
      <c r="CL1340" s="11"/>
      <c r="CM1340" s="11"/>
    </row>
    <row r="1341" spans="1:91" ht="14.25" customHeight="1">
      <c r="A1341" s="950" t="str">
        <f>A1340</f>
        <v/>
      </c>
      <c r="B1341" s="57"/>
      <c r="C1341" s="2051"/>
      <c r="D1341" s="2053"/>
      <c r="E1341" s="2051"/>
      <c r="F1341" s="2772"/>
      <c r="G1341" s="1121">
        <f>Import!Q2038</f>
        <v>0</v>
      </c>
      <c r="H1341" s="2774"/>
      <c r="I1341" s="450"/>
      <c r="J1341" s="2775"/>
      <c r="K1341" s="450"/>
      <c r="L1341" s="2775"/>
      <c r="M1341" s="450"/>
      <c r="N1341" s="2775"/>
      <c r="O1341" s="450"/>
      <c r="P1341" s="2775"/>
      <c r="Q1341" s="11"/>
      <c r="R1341" s="11"/>
      <c r="S1341" s="397"/>
      <c r="T1341" s="419"/>
      <c r="U1341" s="444">
        <f>Import!N2039</f>
        <v>0</v>
      </c>
      <c r="V1341" s="11"/>
      <c r="W1341" s="306"/>
      <c r="X1341" s="306"/>
      <c r="Y1341" s="306"/>
      <c r="Z1341" s="11"/>
      <c r="AE1341" s="204"/>
      <c r="AF1341" s="204"/>
      <c r="AG1341" s="204"/>
      <c r="AH1341" s="204"/>
      <c r="AI1341" s="922"/>
      <c r="AJ1341" s="205"/>
      <c r="AK1341" s="973"/>
      <c r="AL1341" s="973">
        <f>AL1340</f>
        <v>0</v>
      </c>
      <c r="AP1341" s="204"/>
      <c r="AQ1341" s="204"/>
      <c r="AR1341" s="204"/>
      <c r="AS1341" s="204"/>
      <c r="AT1341" s="204"/>
      <c r="AU1341" s="205"/>
      <c r="AV1341" s="973"/>
      <c r="AW1341" s="973">
        <f>AW1340</f>
        <v>0</v>
      </c>
      <c r="BA1341" s="204"/>
      <c r="BB1341" s="204"/>
      <c r="BC1341" s="204"/>
      <c r="BD1341" s="204"/>
      <c r="BE1341" s="204"/>
      <c r="BF1341" s="205"/>
      <c r="BG1341" s="973"/>
      <c r="BH1341" s="973">
        <f>BH1340</f>
        <v>0</v>
      </c>
      <c r="BL1341" s="204"/>
      <c r="BM1341" s="204"/>
      <c r="BN1341" s="204"/>
      <c r="BO1341" s="204"/>
      <c r="BP1341" s="204"/>
      <c r="BQ1341" s="205"/>
      <c r="BR1341" s="973"/>
      <c r="BS1341" s="973">
        <f>BS1340</f>
        <v>0</v>
      </c>
      <c r="BW1341" s="204"/>
      <c r="BX1341" s="204"/>
      <c r="BY1341" s="204"/>
      <c r="BZ1341" s="204"/>
      <c r="CA1341" s="204"/>
      <c r="CB1341" s="205"/>
      <c r="CC1341" s="973"/>
      <c r="CD1341" s="973">
        <f>CD1340</f>
        <v>0</v>
      </c>
      <c r="CE1341" s="11"/>
      <c r="CF1341" s="11"/>
      <c r="CG1341" s="11"/>
      <c r="CH1341" s="11"/>
      <c r="CI1341" s="11"/>
      <c r="CJ1341" s="11"/>
      <c r="CK1341" s="11"/>
      <c r="CL1341" s="11"/>
      <c r="CM1341" s="11"/>
    </row>
    <row r="1342" spans="1:91" ht="24.75" customHeight="1">
      <c r="A1342" s="949" t="str">
        <f>IF(E1342&gt;0,"Wypełnione","")</f>
        <v/>
      </c>
      <c r="B1342" s="57"/>
      <c r="C1342" s="2050">
        <f>'Og s3a'!C2051</f>
        <v>0</v>
      </c>
      <c r="D1342" s="2052">
        <f>'Og s3a'!E2051</f>
        <v>0</v>
      </c>
      <c r="E1342" s="2050">
        <f>'Og s3a'!F2051</f>
        <v>0</v>
      </c>
      <c r="F1342" s="2771"/>
      <c r="G1342" s="448">
        <f>T1342</f>
        <v>0</v>
      </c>
      <c r="H1342" s="2773">
        <f>U1342</f>
        <v>0</v>
      </c>
      <c r="I1342" s="451"/>
      <c r="J1342" s="2775"/>
      <c r="K1342" s="451"/>
      <c r="L1342" s="2775"/>
      <c r="M1342" s="451"/>
      <c r="N1342" s="2775"/>
      <c r="O1342" s="451"/>
      <c r="P1342" s="2775"/>
      <c r="Q1342" s="11"/>
      <c r="R1342" s="11"/>
      <c r="S1342" s="396">
        <f>'Og s3a'!G2051</f>
        <v>0</v>
      </c>
      <c r="T1342" s="398">
        <f>'Og s3a'!D2051</f>
        <v>0</v>
      </c>
      <c r="U1342" s="444">
        <f>Import!N2040</f>
        <v>0</v>
      </c>
      <c r="V1342" s="11"/>
      <c r="W1342" s="306"/>
      <c r="X1342" s="306"/>
      <c r="Y1342" s="306"/>
      <c r="Z1342" s="970">
        <f>IF(F1342=AF$7,1,0)</f>
        <v>0</v>
      </c>
      <c r="AA1342" s="970">
        <f>Z1342*D1342</f>
        <v>0</v>
      </c>
      <c r="AB1342" s="978">
        <f>IF($Z1342=0,0,IF(AF1342+AH1342+AJ1342&gt;0,$AA1342,0))</f>
        <v>0</v>
      </c>
      <c r="AC1342" s="980">
        <f>IF($Z1342=0,0,IF(AND(AB1342=0,G1343&gt;0),$AA1342,0))</f>
        <v>0</v>
      </c>
      <c r="AD1342" s="969">
        <f>AA1342-AB1342-AC1342</f>
        <v>0</v>
      </c>
      <c r="AE1342" s="204">
        <f t="shared" si="360"/>
        <v>0</v>
      </c>
      <c r="AF1342" s="204">
        <f t="shared" si="360"/>
        <v>0</v>
      </c>
      <c r="AG1342" s="204">
        <f t="shared" si="360"/>
        <v>0</v>
      </c>
      <c r="AH1342" s="204">
        <f t="shared" si="360"/>
        <v>0</v>
      </c>
      <c r="AI1342" s="922">
        <f t="shared" si="360"/>
        <v>0</v>
      </c>
      <c r="AJ1342" s="205">
        <f t="shared" si="360"/>
        <v>0</v>
      </c>
      <c r="AK1342" s="973">
        <f>IF($Z1342=1,0,IF(AND($Z1342=0,AF1342&gt;0),1,IF(AND($Z1342=0,AH1342&gt;0),1,IF(AND($Z1342=0,AJ1342&gt;0),1,0))))</f>
        <v>0</v>
      </c>
      <c r="AL1342" s="973">
        <f>IF($Z1342=0,0,IF(AND($Z1342=1,AE1342&gt;0),1,IF(AND($Z1342=1,AG1342&gt;0),1,IF(AND($Z1342=1,AI1342&gt;0),1,0))))</f>
        <v>0</v>
      </c>
      <c r="AM1342" s="978">
        <f>IF($Z1342=0,0,IF(AQ1342+AS1342+AU1342&gt;0,$AA1342,0))</f>
        <v>0</v>
      </c>
      <c r="AN1342" s="980">
        <f>IF($Z1342=0,0,IF(AND(AM1342=0,I1343&gt;0),$AA1342,0))</f>
        <v>0</v>
      </c>
      <c r="AO1342" s="969">
        <f>$AA1342-AM1342-AN1342</f>
        <v>0</v>
      </c>
      <c r="AP1342" s="204">
        <f t="shared" si="361"/>
        <v>0</v>
      </c>
      <c r="AQ1342" s="204">
        <f t="shared" si="361"/>
        <v>0</v>
      </c>
      <c r="AR1342" s="204">
        <f t="shared" si="361"/>
        <v>0</v>
      </c>
      <c r="AS1342" s="204">
        <f t="shared" si="361"/>
        <v>0</v>
      </c>
      <c r="AT1342" s="204">
        <f t="shared" si="361"/>
        <v>0</v>
      </c>
      <c r="AU1342" s="205">
        <f t="shared" si="361"/>
        <v>0</v>
      </c>
      <c r="AV1342" s="973">
        <f>IF($Z1342=1,0,IF(AND($Z1342=0,AQ1342&gt;0),1,IF(AND($Z1342=0,AS1342&gt;0),1,IF(AND($Z1342=0,AU1342&gt;0),1,0))))</f>
        <v>0</v>
      </c>
      <c r="AW1342" s="973">
        <f>IF($Z1342=0,0,IF(AND($Z1342=1,AP1342&gt;0),1,IF(AND($Z1342=1,AR1342&gt;0),1,IF(AND($Z1342=1,AT1342&gt;0),1,0))))</f>
        <v>0</v>
      </c>
      <c r="AX1342" s="978">
        <f>IF($Z1342=0,0,IF(BB1342+BD1342+BF1342&gt;0,$AA1342,0))</f>
        <v>0</v>
      </c>
      <c r="AY1342" s="980">
        <f>IF($Z1342=0,0,IF(AND(AX1342=0,K1343&gt;0),$AA1342,0))</f>
        <v>0</v>
      </c>
      <c r="AZ1342" s="969">
        <f>$AA1342-AX1342-AY1342</f>
        <v>0</v>
      </c>
      <c r="BA1342" s="204">
        <f t="shared" si="362"/>
        <v>0</v>
      </c>
      <c r="BB1342" s="204">
        <f t="shared" si="362"/>
        <v>0</v>
      </c>
      <c r="BC1342" s="204">
        <f t="shared" si="362"/>
        <v>0</v>
      </c>
      <c r="BD1342" s="204">
        <f t="shared" si="362"/>
        <v>0</v>
      </c>
      <c r="BE1342" s="204">
        <f t="shared" si="362"/>
        <v>0</v>
      </c>
      <c r="BF1342" s="205">
        <f t="shared" si="362"/>
        <v>0</v>
      </c>
      <c r="BG1342" s="973">
        <f>IF($Z1342=1,0,IF(AND($Z1342=0,BB1342&gt;0),1,IF(AND($Z1342=0,BD1342&gt;0),1,IF(AND($Z1342=0,BF1342&gt;0),1,0))))</f>
        <v>0</v>
      </c>
      <c r="BH1342" s="973">
        <f>IF($Z1342=0,0,IF(AND($Z1342=1,BA1342&gt;0),1,IF(AND($Z1342=1,BC1342&gt;0),1,IF(AND($Z1342=1,BE1342&gt;0),1,0))))</f>
        <v>0</v>
      </c>
      <c r="BI1342" s="978">
        <f>IF($Z1342=0,0,IF(BM1342+BO1342+BQ1342&gt;0,$AA1342,0))</f>
        <v>0</v>
      </c>
      <c r="BJ1342" s="980">
        <f>IF($Z1342=0,0,IF(AND(BI1342=0,M1343&gt;0),$AA1342,0))</f>
        <v>0</v>
      </c>
      <c r="BK1342" s="969">
        <f>$AA1342-BI1342-BJ1342</f>
        <v>0</v>
      </c>
      <c r="BL1342" s="204">
        <f t="shared" si="363"/>
        <v>0</v>
      </c>
      <c r="BM1342" s="204">
        <f t="shared" si="363"/>
        <v>0</v>
      </c>
      <c r="BN1342" s="204">
        <f t="shared" si="363"/>
        <v>0</v>
      </c>
      <c r="BO1342" s="204">
        <f t="shared" si="363"/>
        <v>0</v>
      </c>
      <c r="BP1342" s="204">
        <f t="shared" si="363"/>
        <v>0</v>
      </c>
      <c r="BQ1342" s="205">
        <f t="shared" si="363"/>
        <v>0</v>
      </c>
      <c r="BR1342" s="973">
        <f>IF($Z1342=1,0,IF(AND($Z1342=0,BM1342&gt;0),1,IF(AND($Z1342=0,BO1342&gt;0),1,IF(AND($Z1342=0,BQ1342&gt;0),1,0))))</f>
        <v>0</v>
      </c>
      <c r="BS1342" s="973">
        <f>IF($Z1342=0,0,IF(AND($Z1342=1,BL1342&gt;0),1,IF(AND($Z1342=1,BN1342&gt;0),1,IF(AND($Z1342=1,BP1342&gt;0),1,0))))</f>
        <v>0</v>
      </c>
      <c r="BT1342" s="978">
        <f>IF($Z1342=0,0,IF(BX1342+BZ1342+CB1342&gt;0,$AA1342,0))</f>
        <v>0</v>
      </c>
      <c r="BU1342" s="980">
        <f>IF($Z1342=0,0,IF(AND(BT1342=0,O1343&gt;0),$AA1342,0))</f>
        <v>0</v>
      </c>
      <c r="BV1342" s="969">
        <f>$AA1342-BT1342-BU1342</f>
        <v>0</v>
      </c>
      <c r="BW1342" s="204">
        <f t="shared" si="364"/>
        <v>0</v>
      </c>
      <c r="BX1342" s="204">
        <f t="shared" si="364"/>
        <v>0</v>
      </c>
      <c r="BY1342" s="204">
        <f t="shared" si="364"/>
        <v>0</v>
      </c>
      <c r="BZ1342" s="204">
        <f t="shared" si="364"/>
        <v>0</v>
      </c>
      <c r="CA1342" s="204">
        <f t="shared" si="364"/>
        <v>0</v>
      </c>
      <c r="CB1342" s="205">
        <f t="shared" si="364"/>
        <v>0</v>
      </c>
      <c r="CC1342" s="973">
        <f>IF($Z1342=1,0,IF(AND($Z1342=0,BX1342&gt;0),1,IF(AND($Z1342=0,BZ1342&gt;0),1,IF(AND($Z1342=0,CB1342&gt;0),1,0))))</f>
        <v>0</v>
      </c>
      <c r="CD1342" s="973">
        <f>IF($Z1342=0,0,IF(AND($Z1342=1,BW1342&gt;0),1,IF(AND($Z1342=1,BY1342&gt;0),1,IF(AND($Z1342=1,CA1342&gt;0),1,0))))</f>
        <v>0</v>
      </c>
      <c r="CE1342" s="11"/>
      <c r="CF1342" s="11"/>
      <c r="CG1342" s="11"/>
      <c r="CH1342" s="11"/>
      <c r="CI1342" s="11"/>
      <c r="CJ1342" s="11"/>
      <c r="CK1342" s="11"/>
      <c r="CL1342" s="11"/>
      <c r="CM1342" s="11"/>
    </row>
    <row r="1343" spans="1:91" ht="14.25" customHeight="1">
      <c r="A1343" s="950" t="str">
        <f>A1342</f>
        <v/>
      </c>
      <c r="B1343" s="57"/>
      <c r="C1343" s="2051"/>
      <c r="D1343" s="2053"/>
      <c r="E1343" s="2051"/>
      <c r="F1343" s="2772"/>
      <c r="G1343" s="1121">
        <f>Import!Q2040</f>
        <v>0</v>
      </c>
      <c r="H1343" s="2774"/>
      <c r="I1343" s="450"/>
      <c r="J1343" s="2775"/>
      <c r="K1343" s="450"/>
      <c r="L1343" s="2775"/>
      <c r="M1343" s="450"/>
      <c r="N1343" s="2775"/>
      <c r="O1343" s="450"/>
      <c r="P1343" s="2775"/>
      <c r="Q1343" s="11"/>
      <c r="R1343" s="11"/>
      <c r="S1343" s="397"/>
      <c r="T1343" s="419"/>
      <c r="U1343" s="444">
        <f>Import!N2041</f>
        <v>0</v>
      </c>
      <c r="V1343" s="11"/>
      <c r="W1343" s="306"/>
      <c r="X1343" s="306"/>
      <c r="Y1343" s="306"/>
      <c r="Z1343" s="11"/>
      <c r="AE1343" s="204"/>
      <c r="AF1343" s="204"/>
      <c r="AG1343" s="204"/>
      <c r="AH1343" s="204"/>
      <c r="AI1343" s="922"/>
      <c r="AJ1343" s="205"/>
      <c r="AK1343" s="973"/>
      <c r="AL1343" s="973">
        <f>AL1342</f>
        <v>0</v>
      </c>
      <c r="AP1343" s="204"/>
      <c r="AQ1343" s="204"/>
      <c r="AR1343" s="204"/>
      <c r="AS1343" s="204"/>
      <c r="AT1343" s="204"/>
      <c r="AU1343" s="205"/>
      <c r="AV1343" s="973"/>
      <c r="AW1343" s="973">
        <f>AW1342</f>
        <v>0</v>
      </c>
      <c r="BA1343" s="204"/>
      <c r="BB1343" s="204"/>
      <c r="BC1343" s="204"/>
      <c r="BD1343" s="204"/>
      <c r="BE1343" s="204"/>
      <c r="BF1343" s="205"/>
      <c r="BG1343" s="973"/>
      <c r="BH1343" s="973">
        <f>BH1342</f>
        <v>0</v>
      </c>
      <c r="BL1343" s="204"/>
      <c r="BM1343" s="204"/>
      <c r="BN1343" s="204"/>
      <c r="BO1343" s="204"/>
      <c r="BP1343" s="204"/>
      <c r="BQ1343" s="205"/>
      <c r="BR1343" s="973"/>
      <c r="BS1343" s="973">
        <f>BS1342</f>
        <v>0</v>
      </c>
      <c r="BW1343" s="204"/>
      <c r="BX1343" s="204"/>
      <c r="BY1343" s="204"/>
      <c r="BZ1343" s="204"/>
      <c r="CA1343" s="204"/>
      <c r="CB1343" s="205"/>
      <c r="CC1343" s="973"/>
      <c r="CD1343" s="973">
        <f>CD1342</f>
        <v>0</v>
      </c>
      <c r="CE1343" s="11"/>
      <c r="CF1343" s="11"/>
      <c r="CG1343" s="11"/>
      <c r="CH1343" s="11"/>
      <c r="CI1343" s="11"/>
      <c r="CJ1343" s="11"/>
      <c r="CK1343" s="11"/>
      <c r="CL1343" s="11"/>
      <c r="CM1343" s="11"/>
    </row>
    <row r="1344" spans="1:91" ht="24.75" customHeight="1">
      <c r="A1344" s="949" t="str">
        <f>IF(E1344&gt;0,"Wypełnione","")</f>
        <v/>
      </c>
      <c r="B1344" s="57"/>
      <c r="C1344" s="2050">
        <f>'Og s3a'!C2053</f>
        <v>0</v>
      </c>
      <c r="D1344" s="2052">
        <f>'Og s3a'!E2053</f>
        <v>0</v>
      </c>
      <c r="E1344" s="2050">
        <f>'Og s3a'!F2053</f>
        <v>0</v>
      </c>
      <c r="F1344" s="2771"/>
      <c r="G1344" s="448">
        <f>T1344</f>
        <v>0</v>
      </c>
      <c r="H1344" s="2773">
        <f>U1344</f>
        <v>0</v>
      </c>
      <c r="I1344" s="451"/>
      <c r="J1344" s="2775"/>
      <c r="K1344" s="451"/>
      <c r="L1344" s="2775"/>
      <c r="M1344" s="451"/>
      <c r="N1344" s="2775"/>
      <c r="O1344" s="451"/>
      <c r="P1344" s="2775"/>
      <c r="Q1344" s="11"/>
      <c r="R1344" s="11"/>
      <c r="S1344" s="396">
        <f>'Og s3a'!G2053</f>
        <v>0</v>
      </c>
      <c r="T1344" s="398">
        <f>'Og s3a'!D2053</f>
        <v>0</v>
      </c>
      <c r="U1344" s="444">
        <f>Import!N2042</f>
        <v>0</v>
      </c>
      <c r="V1344" s="11"/>
      <c r="W1344" s="306"/>
      <c r="X1344" s="306"/>
      <c r="Y1344" s="306"/>
      <c r="Z1344" s="970">
        <f>IF(F1344=AF$7,1,0)</f>
        <v>0</v>
      </c>
      <c r="AA1344" s="970">
        <f>Z1344*D1344</f>
        <v>0</v>
      </c>
      <c r="AB1344" s="978">
        <f>IF($Z1344=0,0,IF(AF1344+AH1344+AJ1344&gt;0,$AA1344,0))</f>
        <v>0</v>
      </c>
      <c r="AC1344" s="980">
        <f>IF($Z1344=0,0,IF(AND(AB1344=0,G1345&gt;0),$AA1344,0))</f>
        <v>0</v>
      </c>
      <c r="AD1344" s="969">
        <f>AA1344-AB1344-AC1344</f>
        <v>0</v>
      </c>
      <c r="AE1344" s="204">
        <f t="shared" si="360"/>
        <v>0</v>
      </c>
      <c r="AF1344" s="204">
        <f t="shared" si="360"/>
        <v>0</v>
      </c>
      <c r="AG1344" s="204">
        <f t="shared" si="360"/>
        <v>0</v>
      </c>
      <c r="AH1344" s="204">
        <f t="shared" si="360"/>
        <v>0</v>
      </c>
      <c r="AI1344" s="922">
        <f t="shared" si="360"/>
        <v>0</v>
      </c>
      <c r="AJ1344" s="205">
        <f t="shared" si="360"/>
        <v>0</v>
      </c>
      <c r="AK1344" s="973">
        <f>IF($Z1344=1,0,IF(AND($Z1344=0,AF1344&gt;0),1,IF(AND($Z1344=0,AH1344&gt;0),1,IF(AND($Z1344=0,AJ1344&gt;0),1,0))))</f>
        <v>0</v>
      </c>
      <c r="AL1344" s="973">
        <f>IF($Z1344=0,0,IF(AND($Z1344=1,AE1344&gt;0),1,IF(AND($Z1344=1,AG1344&gt;0),1,IF(AND($Z1344=1,AI1344&gt;0),1,0))))</f>
        <v>0</v>
      </c>
      <c r="AM1344" s="978">
        <f>IF($Z1344=0,0,IF(AQ1344+AS1344+AU1344&gt;0,$AA1344,0))</f>
        <v>0</v>
      </c>
      <c r="AN1344" s="980">
        <f>IF($Z1344=0,0,IF(AND(AM1344=0,I1345&gt;0),$AA1344,0))</f>
        <v>0</v>
      </c>
      <c r="AO1344" s="969">
        <f>$AA1344-AM1344-AN1344</f>
        <v>0</v>
      </c>
      <c r="AP1344" s="204">
        <f t="shared" si="361"/>
        <v>0</v>
      </c>
      <c r="AQ1344" s="204">
        <f t="shared" si="361"/>
        <v>0</v>
      </c>
      <c r="AR1344" s="204">
        <f t="shared" si="361"/>
        <v>0</v>
      </c>
      <c r="AS1344" s="204">
        <f t="shared" si="361"/>
        <v>0</v>
      </c>
      <c r="AT1344" s="204">
        <f t="shared" si="361"/>
        <v>0</v>
      </c>
      <c r="AU1344" s="205">
        <f t="shared" si="361"/>
        <v>0</v>
      </c>
      <c r="AV1344" s="973">
        <f>IF($Z1344=1,0,IF(AND($Z1344=0,AQ1344&gt;0),1,IF(AND($Z1344=0,AS1344&gt;0),1,IF(AND($Z1344=0,AU1344&gt;0),1,0))))</f>
        <v>0</v>
      </c>
      <c r="AW1344" s="973">
        <f>IF($Z1344=0,0,IF(AND($Z1344=1,AP1344&gt;0),1,IF(AND($Z1344=1,AR1344&gt;0),1,IF(AND($Z1344=1,AT1344&gt;0),1,0))))</f>
        <v>0</v>
      </c>
      <c r="AX1344" s="978">
        <f>IF($Z1344=0,0,IF(BB1344+BD1344+BF1344&gt;0,$AA1344,0))</f>
        <v>0</v>
      </c>
      <c r="AY1344" s="980">
        <f>IF($Z1344=0,0,IF(AND(AX1344=0,K1345&gt;0),$AA1344,0))</f>
        <v>0</v>
      </c>
      <c r="AZ1344" s="969">
        <f>$AA1344-AX1344-AY1344</f>
        <v>0</v>
      </c>
      <c r="BA1344" s="204">
        <f t="shared" si="362"/>
        <v>0</v>
      </c>
      <c r="BB1344" s="204">
        <f t="shared" si="362"/>
        <v>0</v>
      </c>
      <c r="BC1344" s="204">
        <f t="shared" si="362"/>
        <v>0</v>
      </c>
      <c r="BD1344" s="204">
        <f t="shared" si="362"/>
        <v>0</v>
      </c>
      <c r="BE1344" s="204">
        <f t="shared" si="362"/>
        <v>0</v>
      </c>
      <c r="BF1344" s="205">
        <f t="shared" si="362"/>
        <v>0</v>
      </c>
      <c r="BG1344" s="973">
        <f>IF($Z1344=1,0,IF(AND($Z1344=0,BB1344&gt;0),1,IF(AND($Z1344=0,BD1344&gt;0),1,IF(AND($Z1344=0,BF1344&gt;0),1,0))))</f>
        <v>0</v>
      </c>
      <c r="BH1344" s="973">
        <f>IF($Z1344=0,0,IF(AND($Z1344=1,BA1344&gt;0),1,IF(AND($Z1344=1,BC1344&gt;0),1,IF(AND($Z1344=1,BE1344&gt;0),1,0))))</f>
        <v>0</v>
      </c>
      <c r="BI1344" s="978">
        <f>IF($Z1344=0,0,IF(BM1344+BO1344+BQ1344&gt;0,$AA1344,0))</f>
        <v>0</v>
      </c>
      <c r="BJ1344" s="980">
        <f>IF($Z1344=0,0,IF(AND(BI1344=0,M1345&gt;0),$AA1344,0))</f>
        <v>0</v>
      </c>
      <c r="BK1344" s="969">
        <f>$AA1344-BI1344-BJ1344</f>
        <v>0</v>
      </c>
      <c r="BL1344" s="204">
        <f t="shared" si="363"/>
        <v>0</v>
      </c>
      <c r="BM1344" s="204">
        <f t="shared" si="363"/>
        <v>0</v>
      </c>
      <c r="BN1344" s="204">
        <f t="shared" si="363"/>
        <v>0</v>
      </c>
      <c r="BO1344" s="204">
        <f t="shared" si="363"/>
        <v>0</v>
      </c>
      <c r="BP1344" s="204">
        <f t="shared" si="363"/>
        <v>0</v>
      </c>
      <c r="BQ1344" s="205">
        <f t="shared" si="363"/>
        <v>0</v>
      </c>
      <c r="BR1344" s="973">
        <f>IF($Z1344=1,0,IF(AND($Z1344=0,BM1344&gt;0),1,IF(AND($Z1344=0,BO1344&gt;0),1,IF(AND($Z1344=0,BQ1344&gt;0),1,0))))</f>
        <v>0</v>
      </c>
      <c r="BS1344" s="973">
        <f>IF($Z1344=0,0,IF(AND($Z1344=1,BL1344&gt;0),1,IF(AND($Z1344=1,BN1344&gt;0),1,IF(AND($Z1344=1,BP1344&gt;0),1,0))))</f>
        <v>0</v>
      </c>
      <c r="BT1344" s="978">
        <f>IF($Z1344=0,0,IF(BX1344+BZ1344+CB1344&gt;0,$AA1344,0))</f>
        <v>0</v>
      </c>
      <c r="BU1344" s="980">
        <f>IF($Z1344=0,0,IF(AND(BT1344=0,O1345&gt;0),$AA1344,0))</f>
        <v>0</v>
      </c>
      <c r="BV1344" s="969">
        <f>$AA1344-BT1344-BU1344</f>
        <v>0</v>
      </c>
      <c r="BW1344" s="204">
        <f t="shared" si="364"/>
        <v>0</v>
      </c>
      <c r="BX1344" s="204">
        <f t="shared" si="364"/>
        <v>0</v>
      </c>
      <c r="BY1344" s="204">
        <f t="shared" si="364"/>
        <v>0</v>
      </c>
      <c r="BZ1344" s="204">
        <f t="shared" si="364"/>
        <v>0</v>
      </c>
      <c r="CA1344" s="204">
        <f t="shared" si="364"/>
        <v>0</v>
      </c>
      <c r="CB1344" s="205">
        <f t="shared" si="364"/>
        <v>0</v>
      </c>
      <c r="CC1344" s="973">
        <f>IF($Z1344=1,0,IF(AND($Z1344=0,BX1344&gt;0),1,IF(AND($Z1344=0,BZ1344&gt;0),1,IF(AND($Z1344=0,CB1344&gt;0),1,0))))</f>
        <v>0</v>
      </c>
      <c r="CD1344" s="973">
        <f>IF($Z1344=0,0,IF(AND($Z1344=1,BW1344&gt;0),1,IF(AND($Z1344=1,BY1344&gt;0),1,IF(AND($Z1344=1,CA1344&gt;0),1,0))))</f>
        <v>0</v>
      </c>
      <c r="CE1344" s="11"/>
      <c r="CF1344" s="11"/>
      <c r="CG1344" s="11"/>
      <c r="CH1344" s="11"/>
      <c r="CI1344" s="11"/>
      <c r="CJ1344" s="11"/>
      <c r="CK1344" s="11"/>
      <c r="CL1344" s="11"/>
      <c r="CM1344" s="11"/>
    </row>
    <row r="1345" spans="1:91" ht="14.25" customHeight="1">
      <c r="A1345" s="950" t="str">
        <f>A1344</f>
        <v/>
      </c>
      <c r="B1345" s="57"/>
      <c r="C1345" s="2051"/>
      <c r="D1345" s="2053"/>
      <c r="E1345" s="2051"/>
      <c r="F1345" s="2772"/>
      <c r="G1345" s="1121">
        <f>Import!Q2042</f>
        <v>0</v>
      </c>
      <c r="H1345" s="2774"/>
      <c r="I1345" s="450"/>
      <c r="J1345" s="2775"/>
      <c r="K1345" s="450"/>
      <c r="L1345" s="2775"/>
      <c r="M1345" s="450"/>
      <c r="N1345" s="2775"/>
      <c r="O1345" s="450"/>
      <c r="P1345" s="2775"/>
      <c r="Q1345" s="11"/>
      <c r="R1345" s="11"/>
      <c r="S1345" s="397"/>
      <c r="T1345" s="419"/>
      <c r="U1345" s="444">
        <f>Import!N2043</f>
        <v>0</v>
      </c>
      <c r="V1345" s="11"/>
      <c r="W1345" s="306"/>
      <c r="X1345" s="306"/>
      <c r="Y1345" s="306"/>
      <c r="Z1345" s="11"/>
      <c r="AE1345" s="204"/>
      <c r="AF1345" s="204"/>
      <c r="AG1345" s="204"/>
      <c r="AH1345" s="204"/>
      <c r="AI1345" s="922"/>
      <c r="AJ1345" s="205"/>
      <c r="AK1345" s="973"/>
      <c r="AL1345" s="973">
        <f>AL1344</f>
        <v>0</v>
      </c>
      <c r="AP1345" s="204"/>
      <c r="AQ1345" s="204"/>
      <c r="AR1345" s="204"/>
      <c r="AS1345" s="204"/>
      <c r="AT1345" s="204"/>
      <c r="AU1345" s="205"/>
      <c r="AV1345" s="973"/>
      <c r="AW1345" s="973">
        <f>AW1344</f>
        <v>0</v>
      </c>
      <c r="BA1345" s="204"/>
      <c r="BB1345" s="204"/>
      <c r="BC1345" s="204"/>
      <c r="BD1345" s="204"/>
      <c r="BE1345" s="204"/>
      <c r="BF1345" s="205"/>
      <c r="BG1345" s="973"/>
      <c r="BH1345" s="973">
        <f>BH1344</f>
        <v>0</v>
      </c>
      <c r="BL1345" s="204"/>
      <c r="BM1345" s="204"/>
      <c r="BN1345" s="204"/>
      <c r="BO1345" s="204"/>
      <c r="BP1345" s="204"/>
      <c r="BQ1345" s="205"/>
      <c r="BR1345" s="973"/>
      <c r="BS1345" s="973">
        <f>BS1344</f>
        <v>0</v>
      </c>
      <c r="BW1345" s="204"/>
      <c r="BX1345" s="204"/>
      <c r="BY1345" s="204"/>
      <c r="BZ1345" s="204"/>
      <c r="CA1345" s="204"/>
      <c r="CB1345" s="205"/>
      <c r="CC1345" s="973"/>
      <c r="CD1345" s="973">
        <f>CD1344</f>
        <v>0</v>
      </c>
      <c r="CE1345" s="11"/>
      <c r="CF1345" s="11"/>
      <c r="CG1345" s="11"/>
      <c r="CH1345" s="11"/>
      <c r="CI1345" s="11"/>
      <c r="CJ1345" s="11"/>
      <c r="CK1345" s="11"/>
      <c r="CL1345" s="11"/>
      <c r="CM1345" s="11"/>
    </row>
    <row r="1346" spans="1:91" ht="24.75" customHeight="1">
      <c r="A1346" s="949" t="str">
        <f>IF(E1346&gt;0,"Wypełnione","")</f>
        <v/>
      </c>
      <c r="B1346" s="57"/>
      <c r="C1346" s="2050">
        <f>'Og s3a'!C2055</f>
        <v>0</v>
      </c>
      <c r="D1346" s="2052">
        <f>'Og s3a'!E2055</f>
        <v>0</v>
      </c>
      <c r="E1346" s="2050">
        <f>'Og s3a'!F2055</f>
        <v>0</v>
      </c>
      <c r="F1346" s="2771"/>
      <c r="G1346" s="448">
        <f>T1346</f>
        <v>0</v>
      </c>
      <c r="H1346" s="2773">
        <f>U1346</f>
        <v>0</v>
      </c>
      <c r="I1346" s="451"/>
      <c r="J1346" s="2775"/>
      <c r="K1346" s="451"/>
      <c r="L1346" s="2775"/>
      <c r="M1346" s="451"/>
      <c r="N1346" s="2775"/>
      <c r="O1346" s="451"/>
      <c r="P1346" s="2775"/>
      <c r="Q1346" s="11"/>
      <c r="R1346" s="11"/>
      <c r="S1346" s="396">
        <f>'Og s3a'!G2055</f>
        <v>0</v>
      </c>
      <c r="T1346" s="398">
        <f>'Og s3a'!D2055</f>
        <v>0</v>
      </c>
      <c r="U1346" s="444">
        <f>Import!N2044</f>
        <v>0</v>
      </c>
      <c r="V1346" s="11"/>
      <c r="W1346" s="306"/>
      <c r="X1346" s="306"/>
      <c r="Y1346" s="306"/>
      <c r="Z1346" s="970">
        <f>IF(F1346=AF$7,1,0)</f>
        <v>0</v>
      </c>
      <c r="AA1346" s="970">
        <f>Z1346*D1346</f>
        <v>0</v>
      </c>
      <c r="AB1346" s="978">
        <f>IF($Z1346=0,0,IF(AF1346+AH1346+AJ1346&gt;0,$AA1346,0))</f>
        <v>0</v>
      </c>
      <c r="AC1346" s="980">
        <f>IF($Z1346=0,0,IF(AND(AB1346=0,G1347&gt;0),$AA1346,0))</f>
        <v>0</v>
      </c>
      <c r="AD1346" s="969">
        <f>AA1346-AB1346-AC1346</f>
        <v>0</v>
      </c>
      <c r="AE1346" s="204">
        <f t="shared" si="360"/>
        <v>0</v>
      </c>
      <c r="AF1346" s="204">
        <f t="shared" si="360"/>
        <v>0</v>
      </c>
      <c r="AG1346" s="204">
        <f t="shared" si="360"/>
        <v>0</v>
      </c>
      <c r="AH1346" s="204">
        <f t="shared" si="360"/>
        <v>0</v>
      </c>
      <c r="AI1346" s="922">
        <f t="shared" si="360"/>
        <v>0</v>
      </c>
      <c r="AJ1346" s="205">
        <f t="shared" si="360"/>
        <v>0</v>
      </c>
      <c r="AK1346" s="973">
        <f>IF($Z1346=1,0,IF(AND($Z1346=0,AF1346&gt;0),1,IF(AND($Z1346=0,AH1346&gt;0),1,IF(AND($Z1346=0,AJ1346&gt;0),1,0))))</f>
        <v>0</v>
      </c>
      <c r="AL1346" s="973">
        <f>IF($Z1346=0,0,IF(AND($Z1346=1,AE1346&gt;0),1,IF(AND($Z1346=1,AG1346&gt;0),1,IF(AND($Z1346=1,AI1346&gt;0),1,0))))</f>
        <v>0</v>
      </c>
      <c r="AM1346" s="978">
        <f>IF($Z1346=0,0,IF(AQ1346+AS1346+AU1346&gt;0,$AA1346,0))</f>
        <v>0</v>
      </c>
      <c r="AN1346" s="980">
        <f>IF($Z1346=0,0,IF(AND(AM1346=0,I1347&gt;0),$AA1346,0))</f>
        <v>0</v>
      </c>
      <c r="AO1346" s="969">
        <f>$AA1346-AM1346-AN1346</f>
        <v>0</v>
      </c>
      <c r="AP1346" s="204">
        <f t="shared" si="361"/>
        <v>0</v>
      </c>
      <c r="AQ1346" s="204">
        <f t="shared" si="361"/>
        <v>0</v>
      </c>
      <c r="AR1346" s="204">
        <f t="shared" si="361"/>
        <v>0</v>
      </c>
      <c r="AS1346" s="204">
        <f t="shared" si="361"/>
        <v>0</v>
      </c>
      <c r="AT1346" s="204">
        <f t="shared" si="361"/>
        <v>0</v>
      </c>
      <c r="AU1346" s="205">
        <f t="shared" si="361"/>
        <v>0</v>
      </c>
      <c r="AV1346" s="973">
        <f>IF($Z1346=1,0,IF(AND($Z1346=0,AQ1346&gt;0),1,IF(AND($Z1346=0,AS1346&gt;0),1,IF(AND($Z1346=0,AU1346&gt;0),1,0))))</f>
        <v>0</v>
      </c>
      <c r="AW1346" s="973">
        <f>IF($Z1346=0,0,IF(AND($Z1346=1,AP1346&gt;0),1,IF(AND($Z1346=1,AR1346&gt;0),1,IF(AND($Z1346=1,AT1346&gt;0),1,0))))</f>
        <v>0</v>
      </c>
      <c r="AX1346" s="978">
        <f>IF($Z1346=0,0,IF(BB1346+BD1346+BF1346&gt;0,$AA1346,0))</f>
        <v>0</v>
      </c>
      <c r="AY1346" s="980">
        <f>IF($Z1346=0,0,IF(AND(AX1346=0,K1347&gt;0),$AA1346,0))</f>
        <v>0</v>
      </c>
      <c r="AZ1346" s="969">
        <f>$AA1346-AX1346-AY1346</f>
        <v>0</v>
      </c>
      <c r="BA1346" s="204">
        <f t="shared" si="362"/>
        <v>0</v>
      </c>
      <c r="BB1346" s="204">
        <f t="shared" si="362"/>
        <v>0</v>
      </c>
      <c r="BC1346" s="204">
        <f t="shared" si="362"/>
        <v>0</v>
      </c>
      <c r="BD1346" s="204">
        <f t="shared" si="362"/>
        <v>0</v>
      </c>
      <c r="BE1346" s="204">
        <f t="shared" si="362"/>
        <v>0</v>
      </c>
      <c r="BF1346" s="205">
        <f t="shared" si="362"/>
        <v>0</v>
      </c>
      <c r="BG1346" s="973">
        <f>IF($Z1346=1,0,IF(AND($Z1346=0,BB1346&gt;0),1,IF(AND($Z1346=0,BD1346&gt;0),1,IF(AND($Z1346=0,BF1346&gt;0),1,0))))</f>
        <v>0</v>
      </c>
      <c r="BH1346" s="973">
        <f>IF($Z1346=0,0,IF(AND($Z1346=1,BA1346&gt;0),1,IF(AND($Z1346=1,BC1346&gt;0),1,IF(AND($Z1346=1,BE1346&gt;0),1,0))))</f>
        <v>0</v>
      </c>
      <c r="BI1346" s="978">
        <f>IF($Z1346=0,0,IF(BM1346+BO1346+BQ1346&gt;0,$AA1346,0))</f>
        <v>0</v>
      </c>
      <c r="BJ1346" s="980">
        <f>IF($Z1346=0,0,IF(AND(BI1346=0,M1347&gt;0),$AA1346,0))</f>
        <v>0</v>
      </c>
      <c r="BK1346" s="969">
        <f>$AA1346-BI1346-BJ1346</f>
        <v>0</v>
      </c>
      <c r="BL1346" s="204">
        <f t="shared" si="363"/>
        <v>0</v>
      </c>
      <c r="BM1346" s="204">
        <f t="shared" si="363"/>
        <v>0</v>
      </c>
      <c r="BN1346" s="204">
        <f t="shared" si="363"/>
        <v>0</v>
      </c>
      <c r="BO1346" s="204">
        <f t="shared" si="363"/>
        <v>0</v>
      </c>
      <c r="BP1346" s="204">
        <f t="shared" si="363"/>
        <v>0</v>
      </c>
      <c r="BQ1346" s="205">
        <f t="shared" si="363"/>
        <v>0</v>
      </c>
      <c r="BR1346" s="973">
        <f>IF($Z1346=1,0,IF(AND($Z1346=0,BM1346&gt;0),1,IF(AND($Z1346=0,BO1346&gt;0),1,IF(AND($Z1346=0,BQ1346&gt;0),1,0))))</f>
        <v>0</v>
      </c>
      <c r="BS1346" s="973">
        <f>IF($Z1346=0,0,IF(AND($Z1346=1,BL1346&gt;0),1,IF(AND($Z1346=1,BN1346&gt;0),1,IF(AND($Z1346=1,BP1346&gt;0),1,0))))</f>
        <v>0</v>
      </c>
      <c r="BT1346" s="978">
        <f>IF($Z1346=0,0,IF(BX1346+BZ1346+CB1346&gt;0,$AA1346,0))</f>
        <v>0</v>
      </c>
      <c r="BU1346" s="980">
        <f>IF($Z1346=0,0,IF(AND(BT1346=0,O1347&gt;0),$AA1346,0))</f>
        <v>0</v>
      </c>
      <c r="BV1346" s="969">
        <f>$AA1346-BT1346-BU1346</f>
        <v>0</v>
      </c>
      <c r="BW1346" s="204">
        <f t="shared" si="364"/>
        <v>0</v>
      </c>
      <c r="BX1346" s="204">
        <f t="shared" si="364"/>
        <v>0</v>
      </c>
      <c r="BY1346" s="204">
        <f t="shared" si="364"/>
        <v>0</v>
      </c>
      <c r="BZ1346" s="204">
        <f t="shared" si="364"/>
        <v>0</v>
      </c>
      <c r="CA1346" s="204">
        <f t="shared" si="364"/>
        <v>0</v>
      </c>
      <c r="CB1346" s="205">
        <f t="shared" si="364"/>
        <v>0</v>
      </c>
      <c r="CC1346" s="973">
        <f>IF($Z1346=1,0,IF(AND($Z1346=0,BX1346&gt;0),1,IF(AND($Z1346=0,BZ1346&gt;0),1,IF(AND($Z1346=0,CB1346&gt;0),1,0))))</f>
        <v>0</v>
      </c>
      <c r="CD1346" s="973">
        <f>IF($Z1346=0,0,IF(AND($Z1346=1,BW1346&gt;0),1,IF(AND($Z1346=1,BY1346&gt;0),1,IF(AND($Z1346=1,CA1346&gt;0),1,0))))</f>
        <v>0</v>
      </c>
      <c r="CE1346" s="11"/>
      <c r="CF1346" s="11"/>
      <c r="CG1346" s="11"/>
      <c r="CH1346" s="11"/>
      <c r="CI1346" s="11"/>
      <c r="CJ1346" s="11"/>
      <c r="CK1346" s="11"/>
      <c r="CL1346" s="11"/>
      <c r="CM1346" s="11"/>
    </row>
    <row r="1347" spans="1:91" ht="14.25" customHeight="1">
      <c r="A1347" s="950" t="str">
        <f>A1346</f>
        <v/>
      </c>
      <c r="B1347" s="57"/>
      <c r="C1347" s="2051"/>
      <c r="D1347" s="2053"/>
      <c r="E1347" s="2051"/>
      <c r="F1347" s="2772"/>
      <c r="G1347" s="1121">
        <f>Import!Q2044</f>
        <v>0</v>
      </c>
      <c r="H1347" s="2774"/>
      <c r="I1347" s="450"/>
      <c r="J1347" s="2775"/>
      <c r="K1347" s="450"/>
      <c r="L1347" s="2775"/>
      <c r="M1347" s="450"/>
      <c r="N1347" s="2775"/>
      <c r="O1347" s="450"/>
      <c r="P1347" s="2775"/>
      <c r="Q1347" s="11"/>
      <c r="R1347" s="11"/>
      <c r="S1347" s="397"/>
      <c r="T1347" s="419"/>
      <c r="U1347" s="444">
        <f>Import!N2045</f>
        <v>0</v>
      </c>
      <c r="V1347" s="11"/>
      <c r="W1347" s="306"/>
      <c r="X1347" s="306"/>
      <c r="Y1347" s="306"/>
      <c r="Z1347" s="11"/>
      <c r="AE1347" s="204"/>
      <c r="AF1347" s="204"/>
      <c r="AG1347" s="204"/>
      <c r="AH1347" s="204"/>
      <c r="AI1347" s="922"/>
      <c r="AJ1347" s="205"/>
      <c r="AK1347" s="973"/>
      <c r="AL1347" s="973">
        <f>AL1346</f>
        <v>0</v>
      </c>
      <c r="AP1347" s="204"/>
      <c r="AQ1347" s="204"/>
      <c r="AR1347" s="204"/>
      <c r="AS1347" s="204"/>
      <c r="AT1347" s="204"/>
      <c r="AU1347" s="205"/>
      <c r="AV1347" s="973"/>
      <c r="AW1347" s="973">
        <f>AW1346</f>
        <v>0</v>
      </c>
      <c r="BA1347" s="204"/>
      <c r="BB1347" s="204"/>
      <c r="BC1347" s="204"/>
      <c r="BD1347" s="204"/>
      <c r="BE1347" s="204"/>
      <c r="BF1347" s="205"/>
      <c r="BG1347" s="973"/>
      <c r="BH1347" s="973">
        <f>BH1346</f>
        <v>0</v>
      </c>
      <c r="BL1347" s="204"/>
      <c r="BM1347" s="204"/>
      <c r="BN1347" s="204"/>
      <c r="BO1347" s="204"/>
      <c r="BP1347" s="204"/>
      <c r="BQ1347" s="205"/>
      <c r="BR1347" s="973"/>
      <c r="BS1347" s="973">
        <f>BS1346</f>
        <v>0</v>
      </c>
      <c r="BW1347" s="204"/>
      <c r="BX1347" s="204"/>
      <c r="BY1347" s="204"/>
      <c r="BZ1347" s="204"/>
      <c r="CA1347" s="204"/>
      <c r="CB1347" s="205"/>
      <c r="CC1347" s="973"/>
      <c r="CD1347" s="973">
        <f>CD1346</f>
        <v>0</v>
      </c>
      <c r="CE1347" s="11"/>
      <c r="CF1347" s="11"/>
      <c r="CG1347" s="11"/>
      <c r="CH1347" s="11"/>
      <c r="CI1347" s="11"/>
      <c r="CJ1347" s="11"/>
      <c r="CK1347" s="11"/>
      <c r="CL1347" s="11"/>
      <c r="CM1347" s="11"/>
    </row>
    <row r="1348" spans="1:91" ht="24.75" customHeight="1">
      <c r="A1348" s="949" t="str">
        <f>IF(E1348&gt;0,"Wypełnione","")</f>
        <v/>
      </c>
      <c r="B1348" s="57"/>
      <c r="C1348" s="2050">
        <f>'Og s3a'!C2057</f>
        <v>0</v>
      </c>
      <c r="D1348" s="2052">
        <f>'Og s3a'!E2057</f>
        <v>0</v>
      </c>
      <c r="E1348" s="2050">
        <f>'Og s3a'!F2057</f>
        <v>0</v>
      </c>
      <c r="F1348" s="2771"/>
      <c r="G1348" s="448">
        <f>T1348</f>
        <v>0</v>
      </c>
      <c r="H1348" s="2773">
        <f>U1348</f>
        <v>0</v>
      </c>
      <c r="I1348" s="451"/>
      <c r="J1348" s="2775"/>
      <c r="K1348" s="451"/>
      <c r="L1348" s="2775"/>
      <c r="M1348" s="451"/>
      <c r="N1348" s="2775"/>
      <c r="O1348" s="451"/>
      <c r="P1348" s="2775"/>
      <c r="Q1348" s="11"/>
      <c r="R1348" s="11"/>
      <c r="S1348" s="396">
        <f>'Og s3a'!G2057</f>
        <v>0</v>
      </c>
      <c r="T1348" s="398">
        <f>'Og s3a'!D2057</f>
        <v>0</v>
      </c>
      <c r="U1348" s="444">
        <f>Import!N2046</f>
        <v>0</v>
      </c>
      <c r="V1348" s="11"/>
      <c r="W1348" s="306"/>
      <c r="X1348" s="306"/>
      <c r="Y1348" s="306"/>
      <c r="Z1348" s="970">
        <f>IF(F1348=AF$7,1,0)</f>
        <v>0</v>
      </c>
      <c r="AA1348" s="970">
        <f>Z1348*D1348</f>
        <v>0</v>
      </c>
      <c r="AB1348" s="978">
        <f>IF($Z1348=0,0,IF(AF1348+AH1348+AJ1348&gt;0,$AA1348,0))</f>
        <v>0</v>
      </c>
      <c r="AC1348" s="980">
        <f>IF($Z1348=0,0,IF(AND(AB1348=0,G1349&gt;0),$AA1348,0))</f>
        <v>0</v>
      </c>
      <c r="AD1348" s="969">
        <f>AA1348-AB1348-AC1348</f>
        <v>0</v>
      </c>
      <c r="AE1348" s="204">
        <f t="shared" si="360"/>
        <v>0</v>
      </c>
      <c r="AF1348" s="204">
        <f t="shared" si="360"/>
        <v>0</v>
      </c>
      <c r="AG1348" s="204">
        <f t="shared" si="360"/>
        <v>0</v>
      </c>
      <c r="AH1348" s="204">
        <f t="shared" si="360"/>
        <v>0</v>
      </c>
      <c r="AI1348" s="922">
        <f t="shared" si="360"/>
        <v>0</v>
      </c>
      <c r="AJ1348" s="205">
        <f t="shared" si="360"/>
        <v>0</v>
      </c>
      <c r="AK1348" s="973">
        <f>IF($Z1348=1,0,IF(AND($Z1348=0,AF1348&gt;0),1,IF(AND($Z1348=0,AH1348&gt;0),1,IF(AND($Z1348=0,AJ1348&gt;0),1,0))))</f>
        <v>0</v>
      </c>
      <c r="AL1348" s="973">
        <f>IF($Z1348=0,0,IF(AND($Z1348=1,AE1348&gt;0),1,IF(AND($Z1348=1,AG1348&gt;0),1,IF(AND($Z1348=1,AI1348&gt;0),1,0))))</f>
        <v>0</v>
      </c>
      <c r="AM1348" s="978">
        <f>IF($Z1348=0,0,IF(AQ1348+AS1348+AU1348&gt;0,$AA1348,0))</f>
        <v>0</v>
      </c>
      <c r="AN1348" s="980">
        <f>IF($Z1348=0,0,IF(AND(AM1348=0,I1349&gt;0),$AA1348,0))</f>
        <v>0</v>
      </c>
      <c r="AO1348" s="969">
        <f>$AA1348-AM1348-AN1348</f>
        <v>0</v>
      </c>
      <c r="AP1348" s="204">
        <f t="shared" si="361"/>
        <v>0</v>
      </c>
      <c r="AQ1348" s="204">
        <f t="shared" si="361"/>
        <v>0</v>
      </c>
      <c r="AR1348" s="204">
        <f t="shared" si="361"/>
        <v>0</v>
      </c>
      <c r="AS1348" s="204">
        <f t="shared" si="361"/>
        <v>0</v>
      </c>
      <c r="AT1348" s="204">
        <f t="shared" si="361"/>
        <v>0</v>
      </c>
      <c r="AU1348" s="205">
        <f t="shared" si="361"/>
        <v>0</v>
      </c>
      <c r="AV1348" s="973">
        <f>IF($Z1348=1,0,IF(AND($Z1348=0,AQ1348&gt;0),1,IF(AND($Z1348=0,AS1348&gt;0),1,IF(AND($Z1348=0,AU1348&gt;0),1,0))))</f>
        <v>0</v>
      </c>
      <c r="AW1348" s="973">
        <f>IF($Z1348=0,0,IF(AND($Z1348=1,AP1348&gt;0),1,IF(AND($Z1348=1,AR1348&gt;0),1,IF(AND($Z1348=1,AT1348&gt;0),1,0))))</f>
        <v>0</v>
      </c>
      <c r="AX1348" s="978">
        <f>IF($Z1348=0,0,IF(BB1348+BD1348+BF1348&gt;0,$AA1348,0))</f>
        <v>0</v>
      </c>
      <c r="AY1348" s="980">
        <f>IF($Z1348=0,0,IF(AND(AX1348=0,K1349&gt;0),$AA1348,0))</f>
        <v>0</v>
      </c>
      <c r="AZ1348" s="969">
        <f>$AA1348-AX1348-AY1348</f>
        <v>0</v>
      </c>
      <c r="BA1348" s="204">
        <f t="shared" si="362"/>
        <v>0</v>
      </c>
      <c r="BB1348" s="204">
        <f t="shared" si="362"/>
        <v>0</v>
      </c>
      <c r="BC1348" s="204">
        <f t="shared" si="362"/>
        <v>0</v>
      </c>
      <c r="BD1348" s="204">
        <f t="shared" si="362"/>
        <v>0</v>
      </c>
      <c r="BE1348" s="204">
        <f t="shared" si="362"/>
        <v>0</v>
      </c>
      <c r="BF1348" s="205">
        <f t="shared" si="362"/>
        <v>0</v>
      </c>
      <c r="BG1348" s="973">
        <f>IF($Z1348=1,0,IF(AND($Z1348=0,BB1348&gt;0),1,IF(AND($Z1348=0,BD1348&gt;0),1,IF(AND($Z1348=0,BF1348&gt;0),1,0))))</f>
        <v>0</v>
      </c>
      <c r="BH1348" s="973">
        <f>IF($Z1348=0,0,IF(AND($Z1348=1,BA1348&gt;0),1,IF(AND($Z1348=1,BC1348&gt;0),1,IF(AND($Z1348=1,BE1348&gt;0),1,0))))</f>
        <v>0</v>
      </c>
      <c r="BI1348" s="978">
        <f>IF($Z1348=0,0,IF(BM1348+BO1348+BQ1348&gt;0,$AA1348,0))</f>
        <v>0</v>
      </c>
      <c r="BJ1348" s="980">
        <f>IF($Z1348=0,0,IF(AND(BI1348=0,M1349&gt;0),$AA1348,0))</f>
        <v>0</v>
      </c>
      <c r="BK1348" s="969">
        <f>$AA1348-BI1348-BJ1348</f>
        <v>0</v>
      </c>
      <c r="BL1348" s="204">
        <f t="shared" si="363"/>
        <v>0</v>
      </c>
      <c r="BM1348" s="204">
        <f t="shared" si="363"/>
        <v>0</v>
      </c>
      <c r="BN1348" s="204">
        <f t="shared" si="363"/>
        <v>0</v>
      </c>
      <c r="BO1348" s="204">
        <f t="shared" si="363"/>
        <v>0</v>
      </c>
      <c r="BP1348" s="204">
        <f t="shared" si="363"/>
        <v>0</v>
      </c>
      <c r="BQ1348" s="205">
        <f t="shared" si="363"/>
        <v>0</v>
      </c>
      <c r="BR1348" s="973">
        <f>IF($Z1348=1,0,IF(AND($Z1348=0,BM1348&gt;0),1,IF(AND($Z1348=0,BO1348&gt;0),1,IF(AND($Z1348=0,BQ1348&gt;0),1,0))))</f>
        <v>0</v>
      </c>
      <c r="BS1348" s="973">
        <f>IF($Z1348=0,0,IF(AND($Z1348=1,BL1348&gt;0),1,IF(AND($Z1348=1,BN1348&gt;0),1,IF(AND($Z1348=1,BP1348&gt;0),1,0))))</f>
        <v>0</v>
      </c>
      <c r="BT1348" s="978">
        <f>IF($Z1348=0,0,IF(BX1348+BZ1348+CB1348&gt;0,$AA1348,0))</f>
        <v>0</v>
      </c>
      <c r="BU1348" s="980">
        <f>IF($Z1348=0,0,IF(AND(BT1348=0,O1349&gt;0),$AA1348,0))</f>
        <v>0</v>
      </c>
      <c r="BV1348" s="969">
        <f>$AA1348-BT1348-BU1348</f>
        <v>0</v>
      </c>
      <c r="BW1348" s="204">
        <f t="shared" si="364"/>
        <v>0</v>
      </c>
      <c r="BX1348" s="204">
        <f t="shared" si="364"/>
        <v>0</v>
      </c>
      <c r="BY1348" s="204">
        <f t="shared" si="364"/>
        <v>0</v>
      </c>
      <c r="BZ1348" s="204">
        <f t="shared" si="364"/>
        <v>0</v>
      </c>
      <c r="CA1348" s="204">
        <f t="shared" si="364"/>
        <v>0</v>
      </c>
      <c r="CB1348" s="205">
        <f t="shared" si="364"/>
        <v>0</v>
      </c>
      <c r="CC1348" s="973">
        <f>IF($Z1348=1,0,IF(AND($Z1348=0,BX1348&gt;0),1,IF(AND($Z1348=0,BZ1348&gt;0),1,IF(AND($Z1348=0,CB1348&gt;0),1,0))))</f>
        <v>0</v>
      </c>
      <c r="CD1348" s="973">
        <f>IF($Z1348=0,0,IF(AND($Z1348=1,BW1348&gt;0),1,IF(AND($Z1348=1,BY1348&gt;0),1,IF(AND($Z1348=1,CA1348&gt;0),1,0))))</f>
        <v>0</v>
      </c>
      <c r="CE1348" s="11"/>
      <c r="CF1348" s="11"/>
      <c r="CG1348" s="11"/>
      <c r="CH1348" s="11"/>
      <c r="CI1348" s="11"/>
      <c r="CJ1348" s="11"/>
      <c r="CK1348" s="11"/>
      <c r="CL1348" s="11"/>
      <c r="CM1348" s="11"/>
    </row>
    <row r="1349" spans="1:91" ht="14.25" customHeight="1">
      <c r="A1349" s="950" t="str">
        <f>A1348</f>
        <v/>
      </c>
      <c r="B1349" s="57"/>
      <c r="C1349" s="2051"/>
      <c r="D1349" s="2053"/>
      <c r="E1349" s="2051"/>
      <c r="F1349" s="2772"/>
      <c r="G1349" s="1121">
        <f>Import!Q2046</f>
        <v>0</v>
      </c>
      <c r="H1349" s="2774"/>
      <c r="I1349" s="450"/>
      <c r="J1349" s="2775"/>
      <c r="K1349" s="450"/>
      <c r="L1349" s="2775"/>
      <c r="M1349" s="450"/>
      <c r="N1349" s="2775"/>
      <c r="O1349" s="450"/>
      <c r="P1349" s="2775"/>
      <c r="Q1349" s="11"/>
      <c r="R1349" s="11"/>
      <c r="S1349" s="397"/>
      <c r="T1349" s="419"/>
      <c r="U1349" s="444">
        <f>Import!N2047</f>
        <v>0</v>
      </c>
      <c r="V1349" s="11"/>
      <c r="W1349" s="306"/>
      <c r="X1349" s="306"/>
      <c r="Y1349" s="306"/>
      <c r="Z1349" s="11"/>
      <c r="AE1349" s="204"/>
      <c r="AF1349" s="204"/>
      <c r="AG1349" s="204"/>
      <c r="AH1349" s="204"/>
      <c r="AI1349" s="922"/>
      <c r="AJ1349" s="205"/>
      <c r="AK1349" s="973"/>
      <c r="AL1349" s="973">
        <f>AL1348</f>
        <v>0</v>
      </c>
      <c r="AP1349" s="204"/>
      <c r="AQ1349" s="204"/>
      <c r="AR1349" s="204"/>
      <c r="AS1349" s="204"/>
      <c r="AT1349" s="204"/>
      <c r="AU1349" s="205"/>
      <c r="AV1349" s="973"/>
      <c r="AW1349" s="973">
        <f>AW1348</f>
        <v>0</v>
      </c>
      <c r="BA1349" s="204"/>
      <c r="BB1349" s="204"/>
      <c r="BC1349" s="204"/>
      <c r="BD1349" s="204"/>
      <c r="BE1349" s="204"/>
      <c r="BF1349" s="205"/>
      <c r="BG1349" s="973"/>
      <c r="BH1349" s="973">
        <f>BH1348</f>
        <v>0</v>
      </c>
      <c r="BL1349" s="204"/>
      <c r="BM1349" s="204"/>
      <c r="BN1349" s="204"/>
      <c r="BO1349" s="204"/>
      <c r="BP1349" s="204"/>
      <c r="BQ1349" s="205"/>
      <c r="BR1349" s="973"/>
      <c r="BS1349" s="973">
        <f>BS1348</f>
        <v>0</v>
      </c>
      <c r="BW1349" s="204"/>
      <c r="BX1349" s="204"/>
      <c r="BY1349" s="204"/>
      <c r="BZ1349" s="204"/>
      <c r="CA1349" s="204"/>
      <c r="CB1349" s="205"/>
      <c r="CC1349" s="973"/>
      <c r="CD1349" s="973">
        <f>CD1348</f>
        <v>0</v>
      </c>
      <c r="CE1349" s="11"/>
      <c r="CF1349" s="11"/>
      <c r="CG1349" s="11"/>
      <c r="CH1349" s="11"/>
      <c r="CI1349" s="11"/>
      <c r="CJ1349" s="11"/>
      <c r="CK1349" s="11"/>
      <c r="CL1349" s="11"/>
      <c r="CM1349" s="11"/>
    </row>
    <row r="1350" spans="1:91" ht="24.75" customHeight="1">
      <c r="A1350" s="949" t="str">
        <f>IF(E1350&gt;0,"Wypełnione","")</f>
        <v/>
      </c>
      <c r="B1350" s="57"/>
      <c r="C1350" s="2050">
        <f>'Og s3a'!C2059</f>
        <v>0</v>
      </c>
      <c r="D1350" s="2052">
        <f>'Og s3a'!E2059</f>
        <v>0</v>
      </c>
      <c r="E1350" s="2050">
        <f>'Og s3a'!F2059</f>
        <v>0</v>
      </c>
      <c r="F1350" s="2771"/>
      <c r="G1350" s="448">
        <f>T1350</f>
        <v>0</v>
      </c>
      <c r="H1350" s="2773">
        <f>U1350</f>
        <v>0</v>
      </c>
      <c r="I1350" s="451"/>
      <c r="J1350" s="2775"/>
      <c r="K1350" s="451"/>
      <c r="L1350" s="2775"/>
      <c r="M1350" s="451"/>
      <c r="N1350" s="2775"/>
      <c r="O1350" s="451"/>
      <c r="P1350" s="2775"/>
      <c r="Q1350" s="11"/>
      <c r="R1350" s="11"/>
      <c r="S1350" s="396">
        <f>'Og s3a'!G2059</f>
        <v>0</v>
      </c>
      <c r="T1350" s="398">
        <f>'Og s3a'!D2059</f>
        <v>0</v>
      </c>
      <c r="U1350" s="444">
        <f>Import!N2048</f>
        <v>0</v>
      </c>
      <c r="V1350" s="11"/>
      <c r="W1350" s="306"/>
      <c r="X1350" s="306"/>
      <c r="Y1350" s="306"/>
      <c r="Z1350" s="970">
        <f>IF(F1350=AF$7,1,0)</f>
        <v>0</v>
      </c>
      <c r="AA1350" s="970">
        <f>Z1350*D1350</f>
        <v>0</v>
      </c>
      <c r="AB1350" s="978">
        <f>IF($Z1350=0,0,IF(AF1350+AH1350+AJ1350&gt;0,$AA1350,0))</f>
        <v>0</v>
      </c>
      <c r="AC1350" s="980">
        <f>IF($Z1350=0,0,IF(AND(AB1350=0,G1351&gt;0),$AA1350,0))</f>
        <v>0</v>
      </c>
      <c r="AD1350" s="969">
        <f>AA1350-AB1350-AC1350</f>
        <v>0</v>
      </c>
      <c r="AE1350" s="204">
        <f t="shared" si="360"/>
        <v>0</v>
      </c>
      <c r="AF1350" s="204">
        <f t="shared" si="360"/>
        <v>0</v>
      </c>
      <c r="AG1350" s="204">
        <f t="shared" si="360"/>
        <v>0</v>
      </c>
      <c r="AH1350" s="204">
        <f t="shared" si="360"/>
        <v>0</v>
      </c>
      <c r="AI1350" s="922">
        <f t="shared" si="360"/>
        <v>0</v>
      </c>
      <c r="AJ1350" s="205">
        <f t="shared" si="360"/>
        <v>0</v>
      </c>
      <c r="AK1350" s="973">
        <f>IF($Z1350=1,0,IF(AND($Z1350=0,AF1350&gt;0),1,IF(AND($Z1350=0,AH1350&gt;0),1,IF(AND($Z1350=0,AJ1350&gt;0),1,0))))</f>
        <v>0</v>
      </c>
      <c r="AL1350" s="973">
        <f>IF($Z1350=0,0,IF(AND($Z1350=1,AE1350&gt;0),1,IF(AND($Z1350=1,AG1350&gt;0),1,IF(AND($Z1350=1,AI1350&gt;0),1,0))))</f>
        <v>0</v>
      </c>
      <c r="AM1350" s="978">
        <f>IF($Z1350=0,0,IF(AQ1350+AS1350+AU1350&gt;0,$AA1350,0))</f>
        <v>0</v>
      </c>
      <c r="AN1350" s="980">
        <f>IF($Z1350=0,0,IF(AND(AM1350=0,I1351&gt;0),$AA1350,0))</f>
        <v>0</v>
      </c>
      <c r="AO1350" s="969">
        <f>$AA1350-AM1350-AN1350</f>
        <v>0</v>
      </c>
      <c r="AP1350" s="204">
        <f t="shared" si="361"/>
        <v>0</v>
      </c>
      <c r="AQ1350" s="204">
        <f t="shared" si="361"/>
        <v>0</v>
      </c>
      <c r="AR1350" s="204">
        <f t="shared" si="361"/>
        <v>0</v>
      </c>
      <c r="AS1350" s="204">
        <f t="shared" si="361"/>
        <v>0</v>
      </c>
      <c r="AT1350" s="204">
        <f t="shared" si="361"/>
        <v>0</v>
      </c>
      <c r="AU1350" s="205">
        <f t="shared" si="361"/>
        <v>0</v>
      </c>
      <c r="AV1350" s="973">
        <f>IF($Z1350=1,0,IF(AND($Z1350=0,AQ1350&gt;0),1,IF(AND($Z1350=0,AS1350&gt;0),1,IF(AND($Z1350=0,AU1350&gt;0),1,0))))</f>
        <v>0</v>
      </c>
      <c r="AW1350" s="973">
        <f>IF($Z1350=0,0,IF(AND($Z1350=1,AP1350&gt;0),1,IF(AND($Z1350=1,AR1350&gt;0),1,IF(AND($Z1350=1,AT1350&gt;0),1,0))))</f>
        <v>0</v>
      </c>
      <c r="AX1350" s="978">
        <f>IF($Z1350=0,0,IF(BB1350+BD1350+BF1350&gt;0,$AA1350,0))</f>
        <v>0</v>
      </c>
      <c r="AY1350" s="980">
        <f>IF($Z1350=0,0,IF(AND(AX1350=0,K1351&gt;0),$AA1350,0))</f>
        <v>0</v>
      </c>
      <c r="AZ1350" s="969">
        <f>$AA1350-AX1350-AY1350</f>
        <v>0</v>
      </c>
      <c r="BA1350" s="204">
        <f t="shared" si="362"/>
        <v>0</v>
      </c>
      <c r="BB1350" s="204">
        <f t="shared" si="362"/>
        <v>0</v>
      </c>
      <c r="BC1350" s="204">
        <f t="shared" si="362"/>
        <v>0</v>
      </c>
      <c r="BD1350" s="204">
        <f t="shared" si="362"/>
        <v>0</v>
      </c>
      <c r="BE1350" s="204">
        <f t="shared" si="362"/>
        <v>0</v>
      </c>
      <c r="BF1350" s="205">
        <f t="shared" si="362"/>
        <v>0</v>
      </c>
      <c r="BG1350" s="973">
        <f>IF($Z1350=1,0,IF(AND($Z1350=0,BB1350&gt;0),1,IF(AND($Z1350=0,BD1350&gt;0),1,IF(AND($Z1350=0,BF1350&gt;0),1,0))))</f>
        <v>0</v>
      </c>
      <c r="BH1350" s="973">
        <f>IF($Z1350=0,0,IF(AND($Z1350=1,BA1350&gt;0),1,IF(AND($Z1350=1,BC1350&gt;0),1,IF(AND($Z1350=1,BE1350&gt;0),1,0))))</f>
        <v>0</v>
      </c>
      <c r="BI1350" s="978">
        <f>IF($Z1350=0,0,IF(BM1350+BO1350+BQ1350&gt;0,$AA1350,0))</f>
        <v>0</v>
      </c>
      <c r="BJ1350" s="980">
        <f>IF($Z1350=0,0,IF(AND(BI1350=0,M1351&gt;0),$AA1350,0))</f>
        <v>0</v>
      </c>
      <c r="BK1350" s="969">
        <f>$AA1350-BI1350-BJ1350</f>
        <v>0</v>
      </c>
      <c r="BL1350" s="204">
        <f t="shared" si="363"/>
        <v>0</v>
      </c>
      <c r="BM1350" s="204">
        <f t="shared" si="363"/>
        <v>0</v>
      </c>
      <c r="BN1350" s="204">
        <f t="shared" si="363"/>
        <v>0</v>
      </c>
      <c r="BO1350" s="204">
        <f t="shared" si="363"/>
        <v>0</v>
      </c>
      <c r="BP1350" s="204">
        <f t="shared" si="363"/>
        <v>0</v>
      </c>
      <c r="BQ1350" s="205">
        <f t="shared" si="363"/>
        <v>0</v>
      </c>
      <c r="BR1350" s="973">
        <f>IF($Z1350=1,0,IF(AND($Z1350=0,BM1350&gt;0),1,IF(AND($Z1350=0,BO1350&gt;0),1,IF(AND($Z1350=0,BQ1350&gt;0),1,0))))</f>
        <v>0</v>
      </c>
      <c r="BS1350" s="973">
        <f>IF($Z1350=0,0,IF(AND($Z1350=1,BL1350&gt;0),1,IF(AND($Z1350=1,BN1350&gt;0),1,IF(AND($Z1350=1,BP1350&gt;0),1,0))))</f>
        <v>0</v>
      </c>
      <c r="BT1350" s="978">
        <f>IF($Z1350=0,0,IF(BX1350+BZ1350+CB1350&gt;0,$AA1350,0))</f>
        <v>0</v>
      </c>
      <c r="BU1350" s="980">
        <f>IF($Z1350=0,0,IF(AND(BT1350=0,O1351&gt;0),$AA1350,0))</f>
        <v>0</v>
      </c>
      <c r="BV1350" s="969">
        <f>$AA1350-BT1350-BU1350</f>
        <v>0</v>
      </c>
      <c r="BW1350" s="204">
        <f t="shared" si="364"/>
        <v>0</v>
      </c>
      <c r="BX1350" s="204">
        <f t="shared" si="364"/>
        <v>0</v>
      </c>
      <c r="BY1350" s="204">
        <f t="shared" si="364"/>
        <v>0</v>
      </c>
      <c r="BZ1350" s="204">
        <f t="shared" si="364"/>
        <v>0</v>
      </c>
      <c r="CA1350" s="204">
        <f t="shared" si="364"/>
        <v>0</v>
      </c>
      <c r="CB1350" s="205">
        <f t="shared" si="364"/>
        <v>0</v>
      </c>
      <c r="CC1350" s="973">
        <f>IF($Z1350=1,0,IF(AND($Z1350=0,BX1350&gt;0),1,IF(AND($Z1350=0,BZ1350&gt;0),1,IF(AND($Z1350=0,CB1350&gt;0),1,0))))</f>
        <v>0</v>
      </c>
      <c r="CD1350" s="973">
        <f>IF($Z1350=0,0,IF(AND($Z1350=1,BW1350&gt;0),1,IF(AND($Z1350=1,BY1350&gt;0),1,IF(AND($Z1350=1,CA1350&gt;0),1,0))))</f>
        <v>0</v>
      </c>
      <c r="CE1350" s="11"/>
      <c r="CF1350" s="11"/>
      <c r="CG1350" s="11"/>
      <c r="CH1350" s="11"/>
      <c r="CI1350" s="11"/>
      <c r="CJ1350" s="11"/>
      <c r="CK1350" s="11"/>
      <c r="CL1350" s="11"/>
      <c r="CM1350" s="11"/>
    </row>
    <row r="1351" spans="1:91" ht="14.25" customHeight="1">
      <c r="A1351" s="950" t="str">
        <f>A1350</f>
        <v/>
      </c>
      <c r="B1351" s="57"/>
      <c r="C1351" s="2051"/>
      <c r="D1351" s="2053"/>
      <c r="E1351" s="2051"/>
      <c r="F1351" s="2772"/>
      <c r="G1351" s="1121">
        <f>Import!Q2048</f>
        <v>0</v>
      </c>
      <c r="H1351" s="2774"/>
      <c r="I1351" s="450"/>
      <c r="J1351" s="2775"/>
      <c r="K1351" s="450"/>
      <c r="L1351" s="2775"/>
      <c r="M1351" s="450"/>
      <c r="N1351" s="2775"/>
      <c r="O1351" s="450"/>
      <c r="P1351" s="2775"/>
      <c r="Q1351" s="11"/>
      <c r="R1351" s="11"/>
      <c r="S1351" s="397"/>
      <c r="T1351" s="419"/>
      <c r="U1351" s="444">
        <f>Import!N2049</f>
        <v>0</v>
      </c>
      <c r="V1351" s="11"/>
      <c r="W1351" s="306"/>
      <c r="X1351" s="306"/>
      <c r="Y1351" s="306"/>
      <c r="Z1351" s="11"/>
      <c r="AE1351" s="204"/>
      <c r="AF1351" s="204"/>
      <c r="AG1351" s="204"/>
      <c r="AH1351" s="204"/>
      <c r="AI1351" s="922"/>
      <c r="AJ1351" s="205"/>
      <c r="AK1351" s="973"/>
      <c r="AL1351" s="973">
        <f>AL1350</f>
        <v>0</v>
      </c>
      <c r="AP1351" s="204"/>
      <c r="AQ1351" s="204"/>
      <c r="AR1351" s="204"/>
      <c r="AS1351" s="204"/>
      <c r="AT1351" s="204"/>
      <c r="AU1351" s="205"/>
      <c r="AV1351" s="973"/>
      <c r="AW1351" s="973">
        <f>AW1350</f>
        <v>0</v>
      </c>
      <c r="BA1351" s="204"/>
      <c r="BB1351" s="204"/>
      <c r="BC1351" s="204"/>
      <c r="BD1351" s="204"/>
      <c r="BE1351" s="204"/>
      <c r="BF1351" s="205"/>
      <c r="BG1351" s="973"/>
      <c r="BH1351" s="973">
        <f>BH1350</f>
        <v>0</v>
      </c>
      <c r="BL1351" s="204"/>
      <c r="BM1351" s="204"/>
      <c r="BN1351" s="204"/>
      <c r="BO1351" s="204"/>
      <c r="BP1351" s="204"/>
      <c r="BQ1351" s="205"/>
      <c r="BR1351" s="973"/>
      <c r="BS1351" s="973">
        <f>BS1350</f>
        <v>0</v>
      </c>
      <c r="BW1351" s="204"/>
      <c r="BX1351" s="204"/>
      <c r="BY1351" s="204"/>
      <c r="BZ1351" s="204"/>
      <c r="CA1351" s="204"/>
      <c r="CB1351" s="205"/>
      <c r="CC1351" s="973"/>
      <c r="CD1351" s="973">
        <f>CD1350</f>
        <v>0</v>
      </c>
      <c r="CE1351" s="11"/>
      <c r="CF1351" s="11"/>
      <c r="CG1351" s="11"/>
      <c r="CH1351" s="11"/>
      <c r="CI1351" s="11"/>
      <c r="CJ1351" s="11"/>
      <c r="CK1351" s="11"/>
      <c r="CL1351" s="11"/>
      <c r="CM1351" s="11"/>
    </row>
    <row r="1352" spans="1:91" ht="24.75" customHeight="1">
      <c r="A1352" s="949" t="str">
        <f>IF(E1352&gt;0,"Wypełnione","")</f>
        <v/>
      </c>
      <c r="B1352" s="57"/>
      <c r="C1352" s="2050">
        <f>'Og s3a'!C2061</f>
        <v>0</v>
      </c>
      <c r="D1352" s="2052">
        <f>'Og s3a'!E2061</f>
        <v>0</v>
      </c>
      <c r="E1352" s="2050">
        <f>'Og s3a'!F2061</f>
        <v>0</v>
      </c>
      <c r="F1352" s="2771"/>
      <c r="G1352" s="448">
        <f>T1352</f>
        <v>0</v>
      </c>
      <c r="H1352" s="2773">
        <f>U1352</f>
        <v>0</v>
      </c>
      <c r="I1352" s="451"/>
      <c r="J1352" s="2775"/>
      <c r="K1352" s="451"/>
      <c r="L1352" s="2775"/>
      <c r="M1352" s="451"/>
      <c r="N1352" s="2775"/>
      <c r="O1352" s="451"/>
      <c r="P1352" s="2775"/>
      <c r="Q1352" s="11"/>
      <c r="R1352" s="11"/>
      <c r="S1352" s="396">
        <f>'Og s3a'!G2061</f>
        <v>0</v>
      </c>
      <c r="T1352" s="398">
        <f>'Og s3a'!D2061</f>
        <v>0</v>
      </c>
      <c r="U1352" s="444">
        <f>Import!N2050</f>
        <v>0</v>
      </c>
      <c r="V1352" s="11"/>
      <c r="W1352" s="306"/>
      <c r="X1352" s="306"/>
      <c r="Y1352" s="306"/>
      <c r="Z1352" s="970">
        <f>IF(F1352=AF$7,1,0)</f>
        <v>0</v>
      </c>
      <c r="AA1352" s="970">
        <f>Z1352*D1352</f>
        <v>0</v>
      </c>
      <c r="AB1352" s="978">
        <f>IF($Z1352=0,0,IF(AF1352+AH1352+AJ1352&gt;0,$AA1352,0))</f>
        <v>0</v>
      </c>
      <c r="AC1352" s="980">
        <f>IF($Z1352=0,0,IF(AND(AB1352=0,G1353&gt;0),$AA1352,0))</f>
        <v>0</v>
      </c>
      <c r="AD1352" s="969">
        <f>AA1352-AB1352-AC1352</f>
        <v>0</v>
      </c>
      <c r="AE1352" s="204">
        <f t="shared" si="360"/>
        <v>0</v>
      </c>
      <c r="AF1352" s="204">
        <f t="shared" si="360"/>
        <v>0</v>
      </c>
      <c r="AG1352" s="204">
        <f t="shared" si="360"/>
        <v>0</v>
      </c>
      <c r="AH1352" s="204">
        <f t="shared" si="360"/>
        <v>0</v>
      </c>
      <c r="AI1352" s="922">
        <f t="shared" si="360"/>
        <v>0</v>
      </c>
      <c r="AJ1352" s="205">
        <f t="shared" si="360"/>
        <v>0</v>
      </c>
      <c r="AK1352" s="973">
        <f>IF($Z1352=1,0,IF(AND($Z1352=0,AF1352&gt;0),1,IF(AND($Z1352=0,AH1352&gt;0),1,IF(AND($Z1352=0,AJ1352&gt;0),1,0))))</f>
        <v>0</v>
      </c>
      <c r="AL1352" s="973">
        <f>IF($Z1352=0,0,IF(AND($Z1352=1,AE1352&gt;0),1,IF(AND($Z1352=1,AG1352&gt;0),1,IF(AND($Z1352=1,AI1352&gt;0),1,0))))</f>
        <v>0</v>
      </c>
      <c r="AM1352" s="978">
        <f>IF($Z1352=0,0,IF(AQ1352+AS1352+AU1352&gt;0,$AA1352,0))</f>
        <v>0</v>
      </c>
      <c r="AN1352" s="980">
        <f>IF($Z1352=0,0,IF(AND(AM1352=0,I1353&gt;0),$AA1352,0))</f>
        <v>0</v>
      </c>
      <c r="AO1352" s="969">
        <f>$AA1352-AM1352-AN1352</f>
        <v>0</v>
      </c>
      <c r="AP1352" s="204">
        <f t="shared" si="361"/>
        <v>0</v>
      </c>
      <c r="AQ1352" s="204">
        <f t="shared" si="361"/>
        <v>0</v>
      </c>
      <c r="AR1352" s="204">
        <f t="shared" si="361"/>
        <v>0</v>
      </c>
      <c r="AS1352" s="204">
        <f t="shared" si="361"/>
        <v>0</v>
      </c>
      <c r="AT1352" s="204">
        <f t="shared" si="361"/>
        <v>0</v>
      </c>
      <c r="AU1352" s="205">
        <f t="shared" si="361"/>
        <v>0</v>
      </c>
      <c r="AV1352" s="973">
        <f>IF($Z1352=1,0,IF(AND($Z1352=0,AQ1352&gt;0),1,IF(AND($Z1352=0,AS1352&gt;0),1,IF(AND($Z1352=0,AU1352&gt;0),1,0))))</f>
        <v>0</v>
      </c>
      <c r="AW1352" s="973">
        <f>IF($Z1352=0,0,IF(AND($Z1352=1,AP1352&gt;0),1,IF(AND($Z1352=1,AR1352&gt;0),1,IF(AND($Z1352=1,AT1352&gt;0),1,0))))</f>
        <v>0</v>
      </c>
      <c r="AX1352" s="978">
        <f>IF($Z1352=0,0,IF(BB1352+BD1352+BF1352&gt;0,$AA1352,0))</f>
        <v>0</v>
      </c>
      <c r="AY1352" s="980">
        <f>IF($Z1352=0,0,IF(AND(AX1352=0,K1353&gt;0),$AA1352,0))</f>
        <v>0</v>
      </c>
      <c r="AZ1352" s="969">
        <f>$AA1352-AX1352-AY1352</f>
        <v>0</v>
      </c>
      <c r="BA1352" s="204">
        <f t="shared" si="362"/>
        <v>0</v>
      </c>
      <c r="BB1352" s="204">
        <f t="shared" si="362"/>
        <v>0</v>
      </c>
      <c r="BC1352" s="204">
        <f t="shared" si="362"/>
        <v>0</v>
      </c>
      <c r="BD1352" s="204">
        <f t="shared" si="362"/>
        <v>0</v>
      </c>
      <c r="BE1352" s="204">
        <f t="shared" si="362"/>
        <v>0</v>
      </c>
      <c r="BF1352" s="205">
        <f t="shared" si="362"/>
        <v>0</v>
      </c>
      <c r="BG1352" s="973">
        <f>IF($Z1352=1,0,IF(AND($Z1352=0,BB1352&gt;0),1,IF(AND($Z1352=0,BD1352&gt;0),1,IF(AND($Z1352=0,BF1352&gt;0),1,0))))</f>
        <v>0</v>
      </c>
      <c r="BH1352" s="973">
        <f>IF($Z1352=0,0,IF(AND($Z1352=1,BA1352&gt;0),1,IF(AND($Z1352=1,BC1352&gt;0),1,IF(AND($Z1352=1,BE1352&gt;0),1,0))))</f>
        <v>0</v>
      </c>
      <c r="BI1352" s="978">
        <f>IF($Z1352=0,0,IF(BM1352+BO1352+BQ1352&gt;0,$AA1352,0))</f>
        <v>0</v>
      </c>
      <c r="BJ1352" s="980">
        <f>IF($Z1352=0,0,IF(AND(BI1352=0,M1353&gt;0),$AA1352,0))</f>
        <v>0</v>
      </c>
      <c r="BK1352" s="969">
        <f>$AA1352-BI1352-BJ1352</f>
        <v>0</v>
      </c>
      <c r="BL1352" s="204">
        <f t="shared" si="363"/>
        <v>0</v>
      </c>
      <c r="BM1352" s="204">
        <f t="shared" si="363"/>
        <v>0</v>
      </c>
      <c r="BN1352" s="204">
        <f t="shared" si="363"/>
        <v>0</v>
      </c>
      <c r="BO1352" s="204">
        <f t="shared" si="363"/>
        <v>0</v>
      </c>
      <c r="BP1352" s="204">
        <f t="shared" si="363"/>
        <v>0</v>
      </c>
      <c r="BQ1352" s="205">
        <f t="shared" si="363"/>
        <v>0</v>
      </c>
      <c r="BR1352" s="973">
        <f>IF($Z1352=1,0,IF(AND($Z1352=0,BM1352&gt;0),1,IF(AND($Z1352=0,BO1352&gt;0),1,IF(AND($Z1352=0,BQ1352&gt;0),1,0))))</f>
        <v>0</v>
      </c>
      <c r="BS1352" s="973">
        <f>IF($Z1352=0,0,IF(AND($Z1352=1,BL1352&gt;0),1,IF(AND($Z1352=1,BN1352&gt;0),1,IF(AND($Z1352=1,BP1352&gt;0),1,0))))</f>
        <v>0</v>
      </c>
      <c r="BT1352" s="978">
        <f>IF($Z1352=0,0,IF(BX1352+BZ1352+CB1352&gt;0,$AA1352,0))</f>
        <v>0</v>
      </c>
      <c r="BU1352" s="980">
        <f>IF($Z1352=0,0,IF(AND(BT1352=0,O1353&gt;0),$AA1352,0))</f>
        <v>0</v>
      </c>
      <c r="BV1352" s="969">
        <f>$AA1352-BT1352-BU1352</f>
        <v>0</v>
      </c>
      <c r="BW1352" s="204">
        <f t="shared" si="364"/>
        <v>0</v>
      </c>
      <c r="BX1352" s="204">
        <f t="shared" si="364"/>
        <v>0</v>
      </c>
      <c r="BY1352" s="204">
        <f t="shared" si="364"/>
        <v>0</v>
      </c>
      <c r="BZ1352" s="204">
        <f t="shared" si="364"/>
        <v>0</v>
      </c>
      <c r="CA1352" s="204">
        <f t="shared" si="364"/>
        <v>0</v>
      </c>
      <c r="CB1352" s="205">
        <f t="shared" si="364"/>
        <v>0</v>
      </c>
      <c r="CC1352" s="973">
        <f>IF($Z1352=1,0,IF(AND($Z1352=0,BX1352&gt;0),1,IF(AND($Z1352=0,BZ1352&gt;0),1,IF(AND($Z1352=0,CB1352&gt;0),1,0))))</f>
        <v>0</v>
      </c>
      <c r="CD1352" s="973">
        <f>IF($Z1352=0,0,IF(AND($Z1352=1,BW1352&gt;0),1,IF(AND($Z1352=1,BY1352&gt;0),1,IF(AND($Z1352=1,CA1352&gt;0),1,0))))</f>
        <v>0</v>
      </c>
      <c r="CE1352" s="11"/>
      <c r="CF1352" s="11"/>
      <c r="CG1352" s="11"/>
      <c r="CH1352" s="11"/>
      <c r="CI1352" s="11"/>
      <c r="CJ1352" s="11"/>
      <c r="CK1352" s="11"/>
      <c r="CL1352" s="11"/>
      <c r="CM1352" s="11"/>
    </row>
    <row r="1353" spans="1:91" ht="14.25" customHeight="1">
      <c r="A1353" s="950" t="str">
        <f>A1352</f>
        <v/>
      </c>
      <c r="B1353" s="57"/>
      <c r="C1353" s="2051"/>
      <c r="D1353" s="2053"/>
      <c r="E1353" s="2051"/>
      <c r="F1353" s="2772"/>
      <c r="G1353" s="1121">
        <f>Import!Q2050</f>
        <v>0</v>
      </c>
      <c r="H1353" s="2774"/>
      <c r="I1353" s="450"/>
      <c r="J1353" s="2775"/>
      <c r="K1353" s="450"/>
      <c r="L1353" s="2775"/>
      <c r="M1353" s="450"/>
      <c r="N1353" s="2775"/>
      <c r="O1353" s="450"/>
      <c r="P1353" s="2775"/>
      <c r="Q1353" s="11"/>
      <c r="R1353" s="11"/>
      <c r="S1353" s="397"/>
      <c r="T1353" s="419"/>
      <c r="U1353" s="444">
        <f>Import!N2051</f>
        <v>0</v>
      </c>
      <c r="V1353" s="11"/>
      <c r="W1353" s="306"/>
      <c r="X1353" s="306"/>
      <c r="Y1353" s="306"/>
      <c r="Z1353" s="11"/>
      <c r="AE1353" s="204"/>
      <c r="AF1353" s="204"/>
      <c r="AG1353" s="204"/>
      <c r="AH1353" s="204"/>
      <c r="AI1353" s="922"/>
      <c r="AJ1353" s="205"/>
      <c r="AK1353" s="973"/>
      <c r="AL1353" s="973">
        <f>AL1352</f>
        <v>0</v>
      </c>
      <c r="AP1353" s="204"/>
      <c r="AQ1353" s="204"/>
      <c r="AR1353" s="204"/>
      <c r="AS1353" s="204"/>
      <c r="AT1353" s="204"/>
      <c r="AU1353" s="205"/>
      <c r="AV1353" s="973"/>
      <c r="AW1353" s="973">
        <f>AW1352</f>
        <v>0</v>
      </c>
      <c r="BA1353" s="204"/>
      <c r="BB1353" s="204"/>
      <c r="BC1353" s="204"/>
      <c r="BD1353" s="204"/>
      <c r="BE1353" s="204"/>
      <c r="BF1353" s="205"/>
      <c r="BG1353" s="973"/>
      <c r="BH1353" s="973">
        <f>BH1352</f>
        <v>0</v>
      </c>
      <c r="BL1353" s="204"/>
      <c r="BM1353" s="204"/>
      <c r="BN1353" s="204"/>
      <c r="BO1353" s="204"/>
      <c r="BP1353" s="204"/>
      <c r="BQ1353" s="205"/>
      <c r="BR1353" s="973"/>
      <c r="BS1353" s="973">
        <f>BS1352</f>
        <v>0</v>
      </c>
      <c r="BW1353" s="204"/>
      <c r="BX1353" s="204"/>
      <c r="BY1353" s="204"/>
      <c r="BZ1353" s="204"/>
      <c r="CA1353" s="204"/>
      <c r="CB1353" s="205"/>
      <c r="CC1353" s="973"/>
      <c r="CD1353" s="973">
        <f>CD1352</f>
        <v>0</v>
      </c>
      <c r="CE1353" s="11"/>
      <c r="CF1353" s="11"/>
      <c r="CG1353" s="11"/>
      <c r="CH1353" s="11"/>
      <c r="CI1353" s="11"/>
      <c r="CJ1353" s="11"/>
      <c r="CK1353" s="11"/>
      <c r="CL1353" s="11"/>
      <c r="CM1353" s="11"/>
    </row>
    <row r="1354" spans="1:91" ht="24.75" customHeight="1">
      <c r="A1354" s="949" t="str">
        <f>IF(E1354&gt;0,"Wypełnione","")</f>
        <v/>
      </c>
      <c r="B1354" s="57"/>
      <c r="C1354" s="2050">
        <f>'Og s3a'!C2063</f>
        <v>0</v>
      </c>
      <c r="D1354" s="2052">
        <f>'Og s3a'!E2063</f>
        <v>0</v>
      </c>
      <c r="E1354" s="2050">
        <f>'Og s3a'!F2063</f>
        <v>0</v>
      </c>
      <c r="F1354" s="2771"/>
      <c r="G1354" s="448">
        <f>T1354</f>
        <v>0</v>
      </c>
      <c r="H1354" s="2773">
        <f>U1354</f>
        <v>0</v>
      </c>
      <c r="I1354" s="451"/>
      <c r="J1354" s="2775"/>
      <c r="K1354" s="451"/>
      <c r="L1354" s="2775"/>
      <c r="M1354" s="451"/>
      <c r="N1354" s="2775"/>
      <c r="O1354" s="451"/>
      <c r="P1354" s="2775"/>
      <c r="Q1354" s="11"/>
      <c r="R1354" s="11"/>
      <c r="S1354" s="396">
        <f>'Og s3a'!G2063</f>
        <v>0</v>
      </c>
      <c r="T1354" s="398">
        <f>'Og s3a'!D2063</f>
        <v>0</v>
      </c>
      <c r="U1354" s="444">
        <f>Import!N2052</f>
        <v>0</v>
      </c>
      <c r="V1354" s="11"/>
      <c r="W1354" s="306"/>
      <c r="X1354" s="306"/>
      <c r="Y1354" s="306"/>
      <c r="Z1354" s="970">
        <f>IF(F1354=AF$7,1,0)</f>
        <v>0</v>
      </c>
      <c r="AA1354" s="970">
        <f>Z1354*D1354</f>
        <v>0</v>
      </c>
      <c r="AB1354" s="978">
        <f>IF($Z1354=0,0,IF(AF1354+AH1354+AJ1354&gt;0,$AA1354,0))</f>
        <v>0</v>
      </c>
      <c r="AC1354" s="980">
        <f>IF($Z1354=0,0,IF(AND(AB1354=0,G1355&gt;0),$AA1354,0))</f>
        <v>0</v>
      </c>
      <c r="AD1354" s="969">
        <f>AA1354-AB1354-AC1354</f>
        <v>0</v>
      </c>
      <c r="AE1354" s="204">
        <f t="shared" si="360"/>
        <v>0</v>
      </c>
      <c r="AF1354" s="204">
        <f t="shared" si="360"/>
        <v>0</v>
      </c>
      <c r="AG1354" s="204">
        <f t="shared" si="360"/>
        <v>0</v>
      </c>
      <c r="AH1354" s="204">
        <f t="shared" si="360"/>
        <v>0</v>
      </c>
      <c r="AI1354" s="922">
        <f t="shared" si="360"/>
        <v>0</v>
      </c>
      <c r="AJ1354" s="205">
        <f t="shared" si="360"/>
        <v>0</v>
      </c>
      <c r="AK1354" s="973">
        <f>IF($Z1354=1,0,IF(AND($Z1354=0,AF1354&gt;0),1,IF(AND($Z1354=0,AH1354&gt;0),1,IF(AND($Z1354=0,AJ1354&gt;0),1,0))))</f>
        <v>0</v>
      </c>
      <c r="AL1354" s="973">
        <f>IF($Z1354=0,0,IF(AND($Z1354=1,AE1354&gt;0),1,IF(AND($Z1354=1,AG1354&gt;0),1,IF(AND($Z1354=1,AI1354&gt;0),1,0))))</f>
        <v>0</v>
      </c>
      <c r="AM1354" s="978">
        <f>IF($Z1354=0,0,IF(AQ1354+AS1354+AU1354&gt;0,$AA1354,0))</f>
        <v>0</v>
      </c>
      <c r="AN1354" s="980">
        <f>IF($Z1354=0,0,IF(AND(AM1354=0,I1355&gt;0),$AA1354,0))</f>
        <v>0</v>
      </c>
      <c r="AO1354" s="969">
        <f>$AA1354-AM1354-AN1354</f>
        <v>0</v>
      </c>
      <c r="AP1354" s="204">
        <f t="shared" si="361"/>
        <v>0</v>
      </c>
      <c r="AQ1354" s="204">
        <f t="shared" si="361"/>
        <v>0</v>
      </c>
      <c r="AR1354" s="204">
        <f t="shared" si="361"/>
        <v>0</v>
      </c>
      <c r="AS1354" s="204">
        <f t="shared" si="361"/>
        <v>0</v>
      </c>
      <c r="AT1354" s="204">
        <f t="shared" si="361"/>
        <v>0</v>
      </c>
      <c r="AU1354" s="205">
        <f t="shared" si="361"/>
        <v>0</v>
      </c>
      <c r="AV1354" s="973">
        <f>IF($Z1354=1,0,IF(AND($Z1354=0,AQ1354&gt;0),1,IF(AND($Z1354=0,AS1354&gt;0),1,IF(AND($Z1354=0,AU1354&gt;0),1,0))))</f>
        <v>0</v>
      </c>
      <c r="AW1354" s="973">
        <f>IF($Z1354=0,0,IF(AND($Z1354=1,AP1354&gt;0),1,IF(AND($Z1354=1,AR1354&gt;0),1,IF(AND($Z1354=1,AT1354&gt;0),1,0))))</f>
        <v>0</v>
      </c>
      <c r="AX1354" s="978">
        <f>IF($Z1354=0,0,IF(BB1354+BD1354+BF1354&gt;0,$AA1354,0))</f>
        <v>0</v>
      </c>
      <c r="AY1354" s="980">
        <f>IF($Z1354=0,0,IF(AND(AX1354=0,K1355&gt;0),$AA1354,0))</f>
        <v>0</v>
      </c>
      <c r="AZ1354" s="969">
        <f>$AA1354-AX1354-AY1354</f>
        <v>0</v>
      </c>
      <c r="BA1354" s="204">
        <f t="shared" si="362"/>
        <v>0</v>
      </c>
      <c r="BB1354" s="204">
        <f t="shared" si="362"/>
        <v>0</v>
      </c>
      <c r="BC1354" s="204">
        <f t="shared" si="362"/>
        <v>0</v>
      </c>
      <c r="BD1354" s="204">
        <f t="shared" si="362"/>
        <v>0</v>
      </c>
      <c r="BE1354" s="204">
        <f t="shared" si="362"/>
        <v>0</v>
      </c>
      <c r="BF1354" s="205">
        <f t="shared" si="362"/>
        <v>0</v>
      </c>
      <c r="BG1354" s="973">
        <f>IF($Z1354=1,0,IF(AND($Z1354=0,BB1354&gt;0),1,IF(AND($Z1354=0,BD1354&gt;0),1,IF(AND($Z1354=0,BF1354&gt;0),1,0))))</f>
        <v>0</v>
      </c>
      <c r="BH1354" s="973">
        <f>IF($Z1354=0,0,IF(AND($Z1354=1,BA1354&gt;0),1,IF(AND($Z1354=1,BC1354&gt;0),1,IF(AND($Z1354=1,BE1354&gt;0),1,0))))</f>
        <v>0</v>
      </c>
      <c r="BI1354" s="978">
        <f>IF($Z1354=0,0,IF(BM1354+BO1354+BQ1354&gt;0,$AA1354,0))</f>
        <v>0</v>
      </c>
      <c r="BJ1354" s="980">
        <f>IF($Z1354=0,0,IF(AND(BI1354=0,M1355&gt;0),$AA1354,0))</f>
        <v>0</v>
      </c>
      <c r="BK1354" s="969">
        <f>$AA1354-BI1354-BJ1354</f>
        <v>0</v>
      </c>
      <c r="BL1354" s="204">
        <f t="shared" si="363"/>
        <v>0</v>
      </c>
      <c r="BM1354" s="204">
        <f t="shared" si="363"/>
        <v>0</v>
      </c>
      <c r="BN1354" s="204">
        <f t="shared" si="363"/>
        <v>0</v>
      </c>
      <c r="BO1354" s="204">
        <f t="shared" si="363"/>
        <v>0</v>
      </c>
      <c r="BP1354" s="204">
        <f t="shared" si="363"/>
        <v>0</v>
      </c>
      <c r="BQ1354" s="205">
        <f t="shared" si="363"/>
        <v>0</v>
      </c>
      <c r="BR1354" s="973">
        <f>IF($Z1354=1,0,IF(AND($Z1354=0,BM1354&gt;0),1,IF(AND($Z1354=0,BO1354&gt;0),1,IF(AND($Z1354=0,BQ1354&gt;0),1,0))))</f>
        <v>0</v>
      </c>
      <c r="BS1354" s="973">
        <f>IF($Z1354=0,0,IF(AND($Z1354=1,BL1354&gt;0),1,IF(AND($Z1354=1,BN1354&gt;0),1,IF(AND($Z1354=1,BP1354&gt;0),1,0))))</f>
        <v>0</v>
      </c>
      <c r="BT1354" s="978">
        <f>IF($Z1354=0,0,IF(BX1354+BZ1354+CB1354&gt;0,$AA1354,0))</f>
        <v>0</v>
      </c>
      <c r="BU1354" s="980">
        <f>IF($Z1354=0,0,IF(AND(BT1354=0,O1355&gt;0),$AA1354,0))</f>
        <v>0</v>
      </c>
      <c r="BV1354" s="969">
        <f>$AA1354-BT1354-BU1354</f>
        <v>0</v>
      </c>
      <c r="BW1354" s="204">
        <f t="shared" si="364"/>
        <v>0</v>
      </c>
      <c r="BX1354" s="204">
        <f t="shared" si="364"/>
        <v>0</v>
      </c>
      <c r="BY1354" s="204">
        <f t="shared" si="364"/>
        <v>0</v>
      </c>
      <c r="BZ1354" s="204">
        <f t="shared" si="364"/>
        <v>0</v>
      </c>
      <c r="CA1354" s="204">
        <f t="shared" si="364"/>
        <v>0</v>
      </c>
      <c r="CB1354" s="205">
        <f t="shared" si="364"/>
        <v>0</v>
      </c>
      <c r="CC1354" s="973">
        <f>IF($Z1354=1,0,IF(AND($Z1354=0,BX1354&gt;0),1,IF(AND($Z1354=0,BZ1354&gt;0),1,IF(AND($Z1354=0,CB1354&gt;0),1,0))))</f>
        <v>0</v>
      </c>
      <c r="CD1354" s="973">
        <f>IF($Z1354=0,0,IF(AND($Z1354=1,BW1354&gt;0),1,IF(AND($Z1354=1,BY1354&gt;0),1,IF(AND($Z1354=1,CA1354&gt;0),1,0))))</f>
        <v>0</v>
      </c>
      <c r="CE1354" s="11"/>
      <c r="CF1354" s="11"/>
      <c r="CG1354" s="11"/>
      <c r="CH1354" s="11"/>
      <c r="CI1354" s="11"/>
      <c r="CJ1354" s="11"/>
      <c r="CK1354" s="11"/>
      <c r="CL1354" s="11"/>
      <c r="CM1354" s="11"/>
    </row>
    <row r="1355" spans="1:91" ht="14.25" customHeight="1">
      <c r="A1355" s="950" t="str">
        <f>A1354</f>
        <v/>
      </c>
      <c r="B1355" s="57"/>
      <c r="C1355" s="2051"/>
      <c r="D1355" s="2053"/>
      <c r="E1355" s="2051"/>
      <c r="F1355" s="2772"/>
      <c r="G1355" s="1121">
        <f>Import!Q2052</f>
        <v>0</v>
      </c>
      <c r="H1355" s="2774"/>
      <c r="I1355" s="450"/>
      <c r="J1355" s="2775"/>
      <c r="K1355" s="450"/>
      <c r="L1355" s="2775"/>
      <c r="M1355" s="450"/>
      <c r="N1355" s="2775"/>
      <c r="O1355" s="450"/>
      <c r="P1355" s="2775"/>
      <c r="Q1355" s="11"/>
      <c r="R1355" s="11"/>
      <c r="S1355" s="397"/>
      <c r="T1355" s="419"/>
      <c r="U1355" s="444">
        <f>Import!N2053</f>
        <v>0</v>
      </c>
      <c r="V1355" s="11"/>
      <c r="W1355" s="306"/>
      <c r="X1355" s="306"/>
      <c r="Y1355" s="306"/>
      <c r="Z1355" s="11"/>
      <c r="AE1355" s="204"/>
      <c r="AF1355" s="204"/>
      <c r="AG1355" s="204"/>
      <c r="AH1355" s="204"/>
      <c r="AI1355" s="922"/>
      <c r="AJ1355" s="205"/>
      <c r="AK1355" s="973"/>
      <c r="AL1355" s="973">
        <f>AL1354</f>
        <v>0</v>
      </c>
      <c r="AP1355" s="204"/>
      <c r="AQ1355" s="204"/>
      <c r="AR1355" s="204"/>
      <c r="AS1355" s="204"/>
      <c r="AT1355" s="204"/>
      <c r="AU1355" s="205"/>
      <c r="AV1355" s="973"/>
      <c r="AW1355" s="973">
        <f>AW1354</f>
        <v>0</v>
      </c>
      <c r="BA1355" s="204"/>
      <c r="BB1355" s="204"/>
      <c r="BC1355" s="204"/>
      <c r="BD1355" s="204"/>
      <c r="BE1355" s="204"/>
      <c r="BF1355" s="205"/>
      <c r="BG1355" s="973"/>
      <c r="BH1355" s="973">
        <f>BH1354</f>
        <v>0</v>
      </c>
      <c r="BL1355" s="204"/>
      <c r="BM1355" s="204"/>
      <c r="BN1355" s="204"/>
      <c r="BO1355" s="204"/>
      <c r="BP1355" s="204"/>
      <c r="BQ1355" s="205"/>
      <c r="BR1355" s="973"/>
      <c r="BS1355" s="973">
        <f>BS1354</f>
        <v>0</v>
      </c>
      <c r="BW1355" s="204"/>
      <c r="BX1355" s="204"/>
      <c r="BY1355" s="204"/>
      <c r="BZ1355" s="204"/>
      <c r="CA1355" s="204"/>
      <c r="CB1355" s="205"/>
      <c r="CC1355" s="973"/>
      <c r="CD1355" s="973">
        <f>CD1354</f>
        <v>0</v>
      </c>
      <c r="CE1355" s="11"/>
      <c r="CF1355" s="11"/>
      <c r="CG1355" s="11"/>
      <c r="CH1355" s="11"/>
      <c r="CI1355" s="11"/>
      <c r="CJ1355" s="11"/>
      <c r="CK1355" s="11"/>
      <c r="CL1355" s="11"/>
      <c r="CM1355" s="11"/>
    </row>
    <row r="1356" spans="1:91" ht="24.75" customHeight="1">
      <c r="A1356" s="949" t="str">
        <f>IF(E1356&gt;0,"Wypełnione","")</f>
        <v/>
      </c>
      <c r="B1356" s="57"/>
      <c r="C1356" s="2050">
        <f>'Og s3a'!C2065</f>
        <v>0</v>
      </c>
      <c r="D1356" s="2052">
        <f>'Og s3a'!E2065</f>
        <v>0</v>
      </c>
      <c r="E1356" s="2050">
        <f>'Og s3a'!F2065</f>
        <v>0</v>
      </c>
      <c r="F1356" s="2771"/>
      <c r="G1356" s="448">
        <f>T1356</f>
        <v>0</v>
      </c>
      <c r="H1356" s="2773">
        <f>U1356</f>
        <v>0</v>
      </c>
      <c r="I1356" s="451"/>
      <c r="J1356" s="2775"/>
      <c r="K1356" s="451"/>
      <c r="L1356" s="2775"/>
      <c r="M1356" s="451"/>
      <c r="N1356" s="2775"/>
      <c r="O1356" s="451"/>
      <c r="P1356" s="2775"/>
      <c r="Q1356" s="11"/>
      <c r="R1356" s="11"/>
      <c r="S1356" s="396">
        <f>'Og s3a'!G2065</f>
        <v>0</v>
      </c>
      <c r="T1356" s="398">
        <f>'Og s3a'!D2065</f>
        <v>0</v>
      </c>
      <c r="U1356" s="444">
        <f>Import!N2054</f>
        <v>0</v>
      </c>
      <c r="V1356" s="11"/>
      <c r="W1356" s="306"/>
      <c r="X1356" s="306"/>
      <c r="Y1356" s="306"/>
      <c r="Z1356" s="970">
        <f>IF(F1356=AF$7,1,0)</f>
        <v>0</v>
      </c>
      <c r="AA1356" s="970">
        <f>Z1356*D1356</f>
        <v>0</v>
      </c>
      <c r="AB1356" s="978">
        <f>IF($Z1356=0,0,IF(AF1356+AH1356+AJ1356&gt;0,$AA1356,0))</f>
        <v>0</v>
      </c>
      <c r="AC1356" s="980">
        <f>IF($Z1356=0,0,IF(AND(AB1356=0,G1357&gt;0),$AA1356,0))</f>
        <v>0</v>
      </c>
      <c r="AD1356" s="969">
        <f>AA1356-AB1356-AC1356</f>
        <v>0</v>
      </c>
      <c r="AE1356" s="204">
        <f t="shared" si="360"/>
        <v>0</v>
      </c>
      <c r="AF1356" s="204">
        <f t="shared" si="360"/>
        <v>0</v>
      </c>
      <c r="AG1356" s="204">
        <f t="shared" si="360"/>
        <v>0</v>
      </c>
      <c r="AH1356" s="204">
        <f t="shared" si="360"/>
        <v>0</v>
      </c>
      <c r="AI1356" s="922">
        <f t="shared" si="360"/>
        <v>0</v>
      </c>
      <c r="AJ1356" s="205">
        <f t="shared" si="360"/>
        <v>0</v>
      </c>
      <c r="AK1356" s="973">
        <f>IF($Z1356=1,0,IF(AND($Z1356=0,AF1356&gt;0),1,IF(AND($Z1356=0,AH1356&gt;0),1,IF(AND($Z1356=0,AJ1356&gt;0),1,0))))</f>
        <v>0</v>
      </c>
      <c r="AL1356" s="973">
        <f>IF($Z1356=0,0,IF(AND($Z1356=1,AE1356&gt;0),1,IF(AND($Z1356=1,AG1356&gt;0),1,IF(AND($Z1356=1,AI1356&gt;0),1,0))))</f>
        <v>0</v>
      </c>
      <c r="AM1356" s="978">
        <f>IF($Z1356=0,0,IF(AQ1356+AS1356+AU1356&gt;0,$AA1356,0))</f>
        <v>0</v>
      </c>
      <c r="AN1356" s="980">
        <f>IF($Z1356=0,0,IF(AND(AM1356=0,I1357&gt;0),$AA1356,0))</f>
        <v>0</v>
      </c>
      <c r="AO1356" s="969">
        <f>$AA1356-AM1356-AN1356</f>
        <v>0</v>
      </c>
      <c r="AP1356" s="204">
        <f t="shared" si="361"/>
        <v>0</v>
      </c>
      <c r="AQ1356" s="204">
        <f t="shared" si="361"/>
        <v>0</v>
      </c>
      <c r="AR1356" s="204">
        <f t="shared" si="361"/>
        <v>0</v>
      </c>
      <c r="AS1356" s="204">
        <f t="shared" si="361"/>
        <v>0</v>
      </c>
      <c r="AT1356" s="204">
        <f t="shared" si="361"/>
        <v>0</v>
      </c>
      <c r="AU1356" s="205">
        <f t="shared" si="361"/>
        <v>0</v>
      </c>
      <c r="AV1356" s="973">
        <f>IF($Z1356=1,0,IF(AND($Z1356=0,AQ1356&gt;0),1,IF(AND($Z1356=0,AS1356&gt;0),1,IF(AND($Z1356=0,AU1356&gt;0),1,0))))</f>
        <v>0</v>
      </c>
      <c r="AW1356" s="973">
        <f>IF($Z1356=0,0,IF(AND($Z1356=1,AP1356&gt;0),1,IF(AND($Z1356=1,AR1356&gt;0),1,IF(AND($Z1356=1,AT1356&gt;0),1,0))))</f>
        <v>0</v>
      </c>
      <c r="AX1356" s="978">
        <f>IF($Z1356=0,0,IF(BB1356+BD1356+BF1356&gt;0,$AA1356,0))</f>
        <v>0</v>
      </c>
      <c r="AY1356" s="980">
        <f>IF($Z1356=0,0,IF(AND(AX1356=0,K1357&gt;0),$AA1356,0))</f>
        <v>0</v>
      </c>
      <c r="AZ1356" s="969">
        <f>$AA1356-AX1356-AY1356</f>
        <v>0</v>
      </c>
      <c r="BA1356" s="204">
        <f t="shared" si="362"/>
        <v>0</v>
      </c>
      <c r="BB1356" s="204">
        <f t="shared" si="362"/>
        <v>0</v>
      </c>
      <c r="BC1356" s="204">
        <f t="shared" si="362"/>
        <v>0</v>
      </c>
      <c r="BD1356" s="204">
        <f t="shared" si="362"/>
        <v>0</v>
      </c>
      <c r="BE1356" s="204">
        <f t="shared" si="362"/>
        <v>0</v>
      </c>
      <c r="BF1356" s="205">
        <f t="shared" si="362"/>
        <v>0</v>
      </c>
      <c r="BG1356" s="973">
        <f>IF($Z1356=1,0,IF(AND($Z1356=0,BB1356&gt;0),1,IF(AND($Z1356=0,BD1356&gt;0),1,IF(AND($Z1356=0,BF1356&gt;0),1,0))))</f>
        <v>0</v>
      </c>
      <c r="BH1356" s="973">
        <f>IF($Z1356=0,0,IF(AND($Z1356=1,BA1356&gt;0),1,IF(AND($Z1356=1,BC1356&gt;0),1,IF(AND($Z1356=1,BE1356&gt;0),1,0))))</f>
        <v>0</v>
      </c>
      <c r="BI1356" s="978">
        <f>IF($Z1356=0,0,IF(BM1356+BO1356+BQ1356&gt;0,$AA1356,0))</f>
        <v>0</v>
      </c>
      <c r="BJ1356" s="980">
        <f>IF($Z1356=0,0,IF(AND(BI1356=0,M1357&gt;0),$AA1356,0))</f>
        <v>0</v>
      </c>
      <c r="BK1356" s="969">
        <f>$AA1356-BI1356-BJ1356</f>
        <v>0</v>
      </c>
      <c r="BL1356" s="204">
        <f t="shared" si="363"/>
        <v>0</v>
      </c>
      <c r="BM1356" s="204">
        <f t="shared" si="363"/>
        <v>0</v>
      </c>
      <c r="BN1356" s="204">
        <f t="shared" si="363"/>
        <v>0</v>
      </c>
      <c r="BO1356" s="204">
        <f t="shared" si="363"/>
        <v>0</v>
      </c>
      <c r="BP1356" s="204">
        <f t="shared" si="363"/>
        <v>0</v>
      </c>
      <c r="BQ1356" s="205">
        <f t="shared" si="363"/>
        <v>0</v>
      </c>
      <c r="BR1356" s="973">
        <f>IF($Z1356=1,0,IF(AND($Z1356=0,BM1356&gt;0),1,IF(AND($Z1356=0,BO1356&gt;0),1,IF(AND($Z1356=0,BQ1356&gt;0),1,0))))</f>
        <v>0</v>
      </c>
      <c r="BS1356" s="973">
        <f>IF($Z1356=0,0,IF(AND($Z1356=1,BL1356&gt;0),1,IF(AND($Z1356=1,BN1356&gt;0),1,IF(AND($Z1356=1,BP1356&gt;0),1,0))))</f>
        <v>0</v>
      </c>
      <c r="BT1356" s="978">
        <f>IF($Z1356=0,0,IF(BX1356+BZ1356+CB1356&gt;0,$AA1356,0))</f>
        <v>0</v>
      </c>
      <c r="BU1356" s="980">
        <f>IF($Z1356=0,0,IF(AND(BT1356=0,O1357&gt;0),$AA1356,0))</f>
        <v>0</v>
      </c>
      <c r="BV1356" s="969">
        <f>$AA1356-BT1356-BU1356</f>
        <v>0</v>
      </c>
      <c r="BW1356" s="204">
        <f t="shared" si="364"/>
        <v>0</v>
      </c>
      <c r="BX1356" s="204">
        <f t="shared" si="364"/>
        <v>0</v>
      </c>
      <c r="BY1356" s="204">
        <f t="shared" si="364"/>
        <v>0</v>
      </c>
      <c r="BZ1356" s="204">
        <f t="shared" si="364"/>
        <v>0</v>
      </c>
      <c r="CA1356" s="204">
        <f t="shared" si="364"/>
        <v>0</v>
      </c>
      <c r="CB1356" s="205">
        <f t="shared" si="364"/>
        <v>0</v>
      </c>
      <c r="CC1356" s="973">
        <f>IF($Z1356=1,0,IF(AND($Z1356=0,BX1356&gt;0),1,IF(AND($Z1356=0,BZ1356&gt;0),1,IF(AND($Z1356=0,CB1356&gt;0),1,0))))</f>
        <v>0</v>
      </c>
      <c r="CD1356" s="973">
        <f>IF($Z1356=0,0,IF(AND($Z1356=1,BW1356&gt;0),1,IF(AND($Z1356=1,BY1356&gt;0),1,IF(AND($Z1356=1,CA1356&gt;0),1,0))))</f>
        <v>0</v>
      </c>
      <c r="CE1356" s="11"/>
      <c r="CF1356" s="11"/>
      <c r="CG1356" s="11"/>
      <c r="CH1356" s="11"/>
      <c r="CI1356" s="11"/>
      <c r="CJ1356" s="11"/>
      <c r="CK1356" s="11"/>
      <c r="CL1356" s="11"/>
      <c r="CM1356" s="11"/>
    </row>
    <row r="1357" spans="1:91" ht="14.25" customHeight="1">
      <c r="A1357" s="950" t="str">
        <f>A1356</f>
        <v/>
      </c>
      <c r="B1357" s="57"/>
      <c r="C1357" s="2051"/>
      <c r="D1357" s="2053"/>
      <c r="E1357" s="2051"/>
      <c r="F1357" s="2772"/>
      <c r="G1357" s="1121">
        <f>Import!Q2054</f>
        <v>0</v>
      </c>
      <c r="H1357" s="2774"/>
      <c r="I1357" s="450"/>
      <c r="J1357" s="2775"/>
      <c r="K1357" s="450"/>
      <c r="L1357" s="2775"/>
      <c r="M1357" s="450"/>
      <c r="N1357" s="2775"/>
      <c r="O1357" s="450"/>
      <c r="P1357" s="2775"/>
      <c r="Q1357" s="11"/>
      <c r="R1357" s="11"/>
      <c r="S1357" s="397"/>
      <c r="T1357" s="419"/>
      <c r="U1357" s="444">
        <f>Import!N2055</f>
        <v>0</v>
      </c>
      <c r="V1357" s="11"/>
      <c r="W1357" s="306"/>
      <c r="X1357" s="306"/>
      <c r="Y1357" s="306"/>
      <c r="Z1357" s="11"/>
      <c r="AE1357" s="204"/>
      <c r="AF1357" s="204"/>
      <c r="AG1357" s="204"/>
      <c r="AH1357" s="204"/>
      <c r="AI1357" s="922"/>
      <c r="AJ1357" s="205"/>
      <c r="AK1357" s="973"/>
      <c r="AL1357" s="973">
        <f>AL1356</f>
        <v>0</v>
      </c>
      <c r="AP1357" s="204"/>
      <c r="AQ1357" s="204"/>
      <c r="AR1357" s="204"/>
      <c r="AS1357" s="204"/>
      <c r="AT1357" s="204"/>
      <c r="AU1357" s="205"/>
      <c r="AV1357" s="973"/>
      <c r="AW1357" s="973">
        <f>AW1356</f>
        <v>0</v>
      </c>
      <c r="BA1357" s="204"/>
      <c r="BB1357" s="204"/>
      <c r="BC1357" s="204"/>
      <c r="BD1357" s="204"/>
      <c r="BE1357" s="204"/>
      <c r="BF1357" s="205"/>
      <c r="BG1357" s="973"/>
      <c r="BH1357" s="973">
        <f>BH1356</f>
        <v>0</v>
      </c>
      <c r="BL1357" s="204"/>
      <c r="BM1357" s="204"/>
      <c r="BN1357" s="204"/>
      <c r="BO1357" s="204"/>
      <c r="BP1357" s="204"/>
      <c r="BQ1357" s="205"/>
      <c r="BR1357" s="973"/>
      <c r="BS1357" s="973">
        <f>BS1356</f>
        <v>0</v>
      </c>
      <c r="BW1357" s="204"/>
      <c r="BX1357" s="204"/>
      <c r="BY1357" s="204"/>
      <c r="BZ1357" s="204"/>
      <c r="CA1357" s="204"/>
      <c r="CB1357" s="205"/>
      <c r="CC1357" s="973"/>
      <c r="CD1357" s="973">
        <f>CD1356</f>
        <v>0</v>
      </c>
      <c r="CE1357" s="11"/>
      <c r="CF1357" s="11"/>
      <c r="CG1357" s="11"/>
      <c r="CH1357" s="11"/>
      <c r="CI1357" s="11"/>
      <c r="CJ1357" s="11"/>
      <c r="CK1357" s="11"/>
      <c r="CL1357" s="11"/>
      <c r="CM1357" s="11"/>
    </row>
    <row r="1358" spans="1:91" ht="24.75" customHeight="1">
      <c r="A1358" s="949" t="str">
        <f>IF(E1358&gt;0,"Wypełnione","")</f>
        <v/>
      </c>
      <c r="B1358" s="57"/>
      <c r="C1358" s="2050">
        <f>'Og s3a'!C2067</f>
        <v>0</v>
      </c>
      <c r="D1358" s="2052">
        <f>'Og s3a'!E2067</f>
        <v>0</v>
      </c>
      <c r="E1358" s="2050">
        <f>'Og s3a'!F2067</f>
        <v>0</v>
      </c>
      <c r="F1358" s="2771"/>
      <c r="G1358" s="448">
        <f>T1358</f>
        <v>0</v>
      </c>
      <c r="H1358" s="2773">
        <f>U1358</f>
        <v>0</v>
      </c>
      <c r="I1358" s="451"/>
      <c r="J1358" s="2775"/>
      <c r="K1358" s="451"/>
      <c r="L1358" s="2775"/>
      <c r="M1358" s="451"/>
      <c r="N1358" s="2775"/>
      <c r="O1358" s="451"/>
      <c r="P1358" s="2775"/>
      <c r="Q1358" s="11"/>
      <c r="R1358" s="11"/>
      <c r="S1358" s="396">
        <f>'Og s3a'!G2067</f>
        <v>0</v>
      </c>
      <c r="T1358" s="398">
        <f>'Og s3a'!D2067</f>
        <v>0</v>
      </c>
      <c r="U1358" s="444">
        <f>Import!N2056</f>
        <v>0</v>
      </c>
      <c r="V1358" s="11"/>
      <c r="W1358" s="306"/>
      <c r="X1358" s="306"/>
      <c r="Y1358" s="306"/>
      <c r="Z1358" s="970">
        <f>IF(F1358=AF$7,1,0)</f>
        <v>0</v>
      </c>
      <c r="AA1358" s="970">
        <f>Z1358*D1358</f>
        <v>0</v>
      </c>
      <c r="AB1358" s="978">
        <f>IF($Z1358=0,0,IF(AF1358+AH1358+AJ1358&gt;0,$AA1358,0))</f>
        <v>0</v>
      </c>
      <c r="AC1358" s="980">
        <f>IF($Z1358=0,0,IF(AND(AB1358=0,G1359&gt;0),$AA1358,0))</f>
        <v>0</v>
      </c>
      <c r="AD1358" s="969">
        <f>AA1358-AB1358-AC1358</f>
        <v>0</v>
      </c>
      <c r="AE1358" s="204">
        <f t="shared" si="360"/>
        <v>0</v>
      </c>
      <c r="AF1358" s="204">
        <f t="shared" si="360"/>
        <v>0</v>
      </c>
      <c r="AG1358" s="204">
        <f t="shared" si="360"/>
        <v>0</v>
      </c>
      <c r="AH1358" s="204">
        <f t="shared" si="360"/>
        <v>0</v>
      </c>
      <c r="AI1358" s="922">
        <f t="shared" si="360"/>
        <v>0</v>
      </c>
      <c r="AJ1358" s="205">
        <f t="shared" si="360"/>
        <v>0</v>
      </c>
      <c r="AK1358" s="973">
        <f>IF($Z1358=1,0,IF(AND($Z1358=0,AF1358&gt;0),1,IF(AND($Z1358=0,AH1358&gt;0),1,IF(AND($Z1358=0,AJ1358&gt;0),1,0))))</f>
        <v>0</v>
      </c>
      <c r="AL1358" s="973">
        <f>IF($Z1358=0,0,IF(AND($Z1358=1,AE1358&gt;0),1,IF(AND($Z1358=1,AG1358&gt;0),1,IF(AND($Z1358=1,AI1358&gt;0),1,0))))</f>
        <v>0</v>
      </c>
      <c r="AM1358" s="978">
        <f>IF($Z1358=0,0,IF(AQ1358+AS1358+AU1358&gt;0,$AA1358,0))</f>
        <v>0</v>
      </c>
      <c r="AN1358" s="980">
        <f>IF($Z1358=0,0,IF(AND(AM1358=0,I1359&gt;0),$AA1358,0))</f>
        <v>0</v>
      </c>
      <c r="AO1358" s="969">
        <f>$AA1358-AM1358-AN1358</f>
        <v>0</v>
      </c>
      <c r="AP1358" s="204">
        <f t="shared" si="361"/>
        <v>0</v>
      </c>
      <c r="AQ1358" s="204">
        <f t="shared" si="361"/>
        <v>0</v>
      </c>
      <c r="AR1358" s="204">
        <f t="shared" si="361"/>
        <v>0</v>
      </c>
      <c r="AS1358" s="204">
        <f t="shared" si="361"/>
        <v>0</v>
      </c>
      <c r="AT1358" s="204">
        <f t="shared" si="361"/>
        <v>0</v>
      </c>
      <c r="AU1358" s="205">
        <f t="shared" si="361"/>
        <v>0</v>
      </c>
      <c r="AV1358" s="973">
        <f>IF($Z1358=1,0,IF(AND($Z1358=0,AQ1358&gt;0),1,IF(AND($Z1358=0,AS1358&gt;0),1,IF(AND($Z1358=0,AU1358&gt;0),1,0))))</f>
        <v>0</v>
      </c>
      <c r="AW1358" s="973">
        <f>IF($Z1358=0,0,IF(AND($Z1358=1,AP1358&gt;0),1,IF(AND($Z1358=1,AR1358&gt;0),1,IF(AND($Z1358=1,AT1358&gt;0),1,0))))</f>
        <v>0</v>
      </c>
      <c r="AX1358" s="978">
        <f>IF($Z1358=0,0,IF(BB1358+BD1358+BF1358&gt;0,$AA1358,0))</f>
        <v>0</v>
      </c>
      <c r="AY1358" s="980">
        <f>IF($Z1358=0,0,IF(AND(AX1358=0,K1359&gt;0),$AA1358,0))</f>
        <v>0</v>
      </c>
      <c r="AZ1358" s="969">
        <f>$AA1358-AX1358-AY1358</f>
        <v>0</v>
      </c>
      <c r="BA1358" s="204">
        <f t="shared" si="362"/>
        <v>0</v>
      </c>
      <c r="BB1358" s="204">
        <f t="shared" si="362"/>
        <v>0</v>
      </c>
      <c r="BC1358" s="204">
        <f t="shared" si="362"/>
        <v>0</v>
      </c>
      <c r="BD1358" s="204">
        <f t="shared" si="362"/>
        <v>0</v>
      </c>
      <c r="BE1358" s="204">
        <f t="shared" si="362"/>
        <v>0</v>
      </c>
      <c r="BF1358" s="205">
        <f t="shared" si="362"/>
        <v>0</v>
      </c>
      <c r="BG1358" s="973">
        <f>IF($Z1358=1,0,IF(AND($Z1358=0,BB1358&gt;0),1,IF(AND($Z1358=0,BD1358&gt;0),1,IF(AND($Z1358=0,BF1358&gt;0),1,0))))</f>
        <v>0</v>
      </c>
      <c r="BH1358" s="973">
        <f>IF($Z1358=0,0,IF(AND($Z1358=1,BA1358&gt;0),1,IF(AND($Z1358=1,BC1358&gt;0),1,IF(AND($Z1358=1,BE1358&gt;0),1,0))))</f>
        <v>0</v>
      </c>
      <c r="BI1358" s="978">
        <f>IF($Z1358=0,0,IF(BM1358+BO1358+BQ1358&gt;0,$AA1358,0))</f>
        <v>0</v>
      </c>
      <c r="BJ1358" s="980">
        <f>IF($Z1358=0,0,IF(AND(BI1358=0,M1359&gt;0),$AA1358,0))</f>
        <v>0</v>
      </c>
      <c r="BK1358" s="969">
        <f>$AA1358-BI1358-BJ1358</f>
        <v>0</v>
      </c>
      <c r="BL1358" s="204">
        <f t="shared" si="363"/>
        <v>0</v>
      </c>
      <c r="BM1358" s="204">
        <f t="shared" si="363"/>
        <v>0</v>
      </c>
      <c r="BN1358" s="204">
        <f t="shared" si="363"/>
        <v>0</v>
      </c>
      <c r="BO1358" s="204">
        <f t="shared" si="363"/>
        <v>0</v>
      </c>
      <c r="BP1358" s="204">
        <f t="shared" si="363"/>
        <v>0</v>
      </c>
      <c r="BQ1358" s="205">
        <f t="shared" si="363"/>
        <v>0</v>
      </c>
      <c r="BR1358" s="973">
        <f>IF($Z1358=1,0,IF(AND($Z1358=0,BM1358&gt;0),1,IF(AND($Z1358=0,BO1358&gt;0),1,IF(AND($Z1358=0,BQ1358&gt;0),1,0))))</f>
        <v>0</v>
      </c>
      <c r="BS1358" s="973">
        <f>IF($Z1358=0,0,IF(AND($Z1358=1,BL1358&gt;0),1,IF(AND($Z1358=1,BN1358&gt;0),1,IF(AND($Z1358=1,BP1358&gt;0),1,0))))</f>
        <v>0</v>
      </c>
      <c r="BT1358" s="978">
        <f>IF($Z1358=0,0,IF(BX1358+BZ1358+CB1358&gt;0,$AA1358,0))</f>
        <v>0</v>
      </c>
      <c r="BU1358" s="980">
        <f>IF($Z1358=0,0,IF(AND(BT1358=0,O1359&gt;0),$AA1358,0))</f>
        <v>0</v>
      </c>
      <c r="BV1358" s="969">
        <f>$AA1358-BT1358-BU1358</f>
        <v>0</v>
      </c>
      <c r="BW1358" s="204">
        <f t="shared" si="364"/>
        <v>0</v>
      </c>
      <c r="BX1358" s="204">
        <f t="shared" si="364"/>
        <v>0</v>
      </c>
      <c r="BY1358" s="204">
        <f t="shared" si="364"/>
        <v>0</v>
      </c>
      <c r="BZ1358" s="204">
        <f t="shared" si="364"/>
        <v>0</v>
      </c>
      <c r="CA1358" s="204">
        <f t="shared" si="364"/>
        <v>0</v>
      </c>
      <c r="CB1358" s="205">
        <f t="shared" si="364"/>
        <v>0</v>
      </c>
      <c r="CC1358" s="973">
        <f>IF($Z1358=1,0,IF(AND($Z1358=0,BX1358&gt;0),1,IF(AND($Z1358=0,BZ1358&gt;0),1,IF(AND($Z1358=0,CB1358&gt;0),1,0))))</f>
        <v>0</v>
      </c>
      <c r="CD1358" s="973">
        <f>IF($Z1358=0,0,IF(AND($Z1358=1,BW1358&gt;0),1,IF(AND($Z1358=1,BY1358&gt;0),1,IF(AND($Z1358=1,CA1358&gt;0),1,0))))</f>
        <v>0</v>
      </c>
      <c r="CE1358" s="11"/>
      <c r="CF1358" s="11"/>
      <c r="CG1358" s="11"/>
      <c r="CH1358" s="11"/>
      <c r="CI1358" s="11"/>
      <c r="CJ1358" s="11"/>
      <c r="CK1358" s="11"/>
      <c r="CL1358" s="11"/>
      <c r="CM1358" s="11"/>
    </row>
    <row r="1359" spans="1:91" ht="14.25" customHeight="1">
      <c r="A1359" s="950" t="str">
        <f>A1358</f>
        <v/>
      </c>
      <c r="B1359" s="57"/>
      <c r="C1359" s="2051"/>
      <c r="D1359" s="2053"/>
      <c r="E1359" s="2051"/>
      <c r="F1359" s="2772"/>
      <c r="G1359" s="1121">
        <f>Import!Q2056</f>
        <v>0</v>
      </c>
      <c r="H1359" s="2774"/>
      <c r="I1359" s="450"/>
      <c r="J1359" s="2775"/>
      <c r="K1359" s="450"/>
      <c r="L1359" s="2775"/>
      <c r="M1359" s="450"/>
      <c r="N1359" s="2775"/>
      <c r="O1359" s="450"/>
      <c r="P1359" s="2775"/>
      <c r="Q1359" s="11"/>
      <c r="R1359" s="11"/>
      <c r="S1359" s="397"/>
      <c r="T1359" s="419"/>
      <c r="U1359" s="444">
        <f>Import!N2057</f>
        <v>0</v>
      </c>
      <c r="V1359" s="11"/>
      <c r="W1359" s="306"/>
      <c r="X1359" s="306"/>
      <c r="Y1359" s="306"/>
      <c r="Z1359" s="11"/>
      <c r="AE1359" s="204"/>
      <c r="AF1359" s="204"/>
      <c r="AG1359" s="204"/>
      <c r="AH1359" s="204"/>
      <c r="AI1359" s="922"/>
      <c r="AJ1359" s="205"/>
      <c r="AK1359" s="973"/>
      <c r="AL1359" s="973">
        <f>AL1358</f>
        <v>0</v>
      </c>
      <c r="AP1359" s="204"/>
      <c r="AQ1359" s="204"/>
      <c r="AR1359" s="204"/>
      <c r="AS1359" s="204"/>
      <c r="AT1359" s="204"/>
      <c r="AU1359" s="205"/>
      <c r="AV1359" s="973"/>
      <c r="AW1359" s="973">
        <f>AW1358</f>
        <v>0</v>
      </c>
      <c r="BA1359" s="204"/>
      <c r="BB1359" s="204"/>
      <c r="BC1359" s="204"/>
      <c r="BD1359" s="204"/>
      <c r="BE1359" s="204"/>
      <c r="BF1359" s="205"/>
      <c r="BG1359" s="973"/>
      <c r="BH1359" s="973">
        <f>BH1358</f>
        <v>0</v>
      </c>
      <c r="BL1359" s="204"/>
      <c r="BM1359" s="204"/>
      <c r="BN1359" s="204"/>
      <c r="BO1359" s="204"/>
      <c r="BP1359" s="204"/>
      <c r="BQ1359" s="205"/>
      <c r="BR1359" s="973"/>
      <c r="BS1359" s="973">
        <f>BS1358</f>
        <v>0</v>
      </c>
      <c r="BW1359" s="204"/>
      <c r="BX1359" s="204"/>
      <c r="BY1359" s="204"/>
      <c r="BZ1359" s="204"/>
      <c r="CA1359" s="204"/>
      <c r="CB1359" s="205"/>
      <c r="CC1359" s="973"/>
      <c r="CD1359" s="973">
        <f>CD1358</f>
        <v>0</v>
      </c>
      <c r="CE1359" s="11"/>
      <c r="CF1359" s="11"/>
      <c r="CG1359" s="11"/>
      <c r="CH1359" s="11"/>
      <c r="CI1359" s="11"/>
      <c r="CJ1359" s="11"/>
      <c r="CK1359" s="11"/>
      <c r="CL1359" s="11"/>
      <c r="CM1359" s="11"/>
    </row>
    <row r="1360" spans="1:91" ht="24.75" customHeight="1">
      <c r="A1360" s="949" t="str">
        <f>IF(E1360&gt;0,"Wypełnione","")</f>
        <v/>
      </c>
      <c r="B1360" s="57"/>
      <c r="C1360" s="2050">
        <f>'Og s3a'!C2069</f>
        <v>0</v>
      </c>
      <c r="D1360" s="2052">
        <f>'Og s3a'!E2069</f>
        <v>0</v>
      </c>
      <c r="E1360" s="2050">
        <f>'Og s3a'!F2069</f>
        <v>0</v>
      </c>
      <c r="F1360" s="2771"/>
      <c r="G1360" s="448">
        <f>T1360</f>
        <v>0</v>
      </c>
      <c r="H1360" s="2773">
        <f>U1360</f>
        <v>0</v>
      </c>
      <c r="I1360" s="451"/>
      <c r="J1360" s="2775"/>
      <c r="K1360" s="451"/>
      <c r="L1360" s="2775"/>
      <c r="M1360" s="451"/>
      <c r="N1360" s="2775"/>
      <c r="O1360" s="451"/>
      <c r="P1360" s="2775"/>
      <c r="Q1360" s="11"/>
      <c r="R1360" s="11"/>
      <c r="S1360" s="396">
        <f>'Og s3a'!G2069</f>
        <v>0</v>
      </c>
      <c r="T1360" s="398">
        <f>'Og s3a'!D2069</f>
        <v>0</v>
      </c>
      <c r="U1360" s="444">
        <f>Import!N2058</f>
        <v>0</v>
      </c>
      <c r="V1360" s="11"/>
      <c r="W1360" s="306"/>
      <c r="X1360" s="306"/>
      <c r="Y1360" s="306"/>
      <c r="Z1360" s="970">
        <f>IF(F1360=AF$7,1,0)</f>
        <v>0</v>
      </c>
      <c r="AA1360" s="970">
        <f>Z1360*D1360</f>
        <v>0</v>
      </c>
      <c r="AB1360" s="978">
        <f>IF($Z1360=0,0,IF(AF1360+AH1360+AJ1360&gt;0,$AA1360,0))</f>
        <v>0</v>
      </c>
      <c r="AC1360" s="980">
        <f>IF($Z1360=0,0,IF(AND(AB1360=0,G1361&gt;0),$AA1360,0))</f>
        <v>0</v>
      </c>
      <c r="AD1360" s="969">
        <f>AA1360-AB1360-AC1360</f>
        <v>0</v>
      </c>
      <c r="AE1360" s="204">
        <f t="shared" si="360"/>
        <v>0</v>
      </c>
      <c r="AF1360" s="204">
        <f t="shared" si="360"/>
        <v>0</v>
      </c>
      <c r="AG1360" s="204">
        <f t="shared" si="360"/>
        <v>0</v>
      </c>
      <c r="AH1360" s="204">
        <f t="shared" si="360"/>
        <v>0</v>
      </c>
      <c r="AI1360" s="922">
        <f t="shared" si="360"/>
        <v>0</v>
      </c>
      <c r="AJ1360" s="205">
        <f t="shared" si="360"/>
        <v>0</v>
      </c>
      <c r="AK1360" s="973">
        <f>IF($Z1360=1,0,IF(AND($Z1360=0,AF1360&gt;0),1,IF(AND($Z1360=0,AH1360&gt;0),1,IF(AND($Z1360=0,AJ1360&gt;0),1,0))))</f>
        <v>0</v>
      </c>
      <c r="AL1360" s="973">
        <f>IF($Z1360=0,0,IF(AND($Z1360=1,AE1360&gt;0),1,IF(AND($Z1360=1,AG1360&gt;0),1,IF(AND($Z1360=1,AI1360&gt;0),1,0))))</f>
        <v>0</v>
      </c>
      <c r="AM1360" s="978">
        <f>IF($Z1360=0,0,IF(AQ1360+AS1360+AU1360&gt;0,$AA1360,0))</f>
        <v>0</v>
      </c>
      <c r="AN1360" s="980">
        <f>IF($Z1360=0,0,IF(AND(AM1360=0,I1361&gt;0),$AA1360,0))</f>
        <v>0</v>
      </c>
      <c r="AO1360" s="969">
        <f>$AA1360-AM1360-AN1360</f>
        <v>0</v>
      </c>
      <c r="AP1360" s="204">
        <f t="shared" si="361"/>
        <v>0</v>
      </c>
      <c r="AQ1360" s="204">
        <f t="shared" si="361"/>
        <v>0</v>
      </c>
      <c r="AR1360" s="204">
        <f t="shared" si="361"/>
        <v>0</v>
      </c>
      <c r="AS1360" s="204">
        <f t="shared" si="361"/>
        <v>0</v>
      </c>
      <c r="AT1360" s="204">
        <f t="shared" si="361"/>
        <v>0</v>
      </c>
      <c r="AU1360" s="205">
        <f t="shared" si="361"/>
        <v>0</v>
      </c>
      <c r="AV1360" s="973">
        <f>IF($Z1360=1,0,IF(AND($Z1360=0,AQ1360&gt;0),1,IF(AND($Z1360=0,AS1360&gt;0),1,IF(AND($Z1360=0,AU1360&gt;0),1,0))))</f>
        <v>0</v>
      </c>
      <c r="AW1360" s="973">
        <f>IF($Z1360=0,0,IF(AND($Z1360=1,AP1360&gt;0),1,IF(AND($Z1360=1,AR1360&gt;0),1,IF(AND($Z1360=1,AT1360&gt;0),1,0))))</f>
        <v>0</v>
      </c>
      <c r="AX1360" s="978">
        <f>IF($Z1360=0,0,IF(BB1360+BD1360+BF1360&gt;0,$AA1360,0))</f>
        <v>0</v>
      </c>
      <c r="AY1360" s="980">
        <f>IF($Z1360=0,0,IF(AND(AX1360=0,K1361&gt;0),$AA1360,0))</f>
        <v>0</v>
      </c>
      <c r="AZ1360" s="969">
        <f>$AA1360-AX1360-AY1360</f>
        <v>0</v>
      </c>
      <c r="BA1360" s="204">
        <f t="shared" si="362"/>
        <v>0</v>
      </c>
      <c r="BB1360" s="204">
        <f t="shared" si="362"/>
        <v>0</v>
      </c>
      <c r="BC1360" s="204">
        <f t="shared" si="362"/>
        <v>0</v>
      </c>
      <c r="BD1360" s="204">
        <f t="shared" si="362"/>
        <v>0</v>
      </c>
      <c r="BE1360" s="204">
        <f t="shared" si="362"/>
        <v>0</v>
      </c>
      <c r="BF1360" s="205">
        <f t="shared" si="362"/>
        <v>0</v>
      </c>
      <c r="BG1360" s="973">
        <f>IF($Z1360=1,0,IF(AND($Z1360=0,BB1360&gt;0),1,IF(AND($Z1360=0,BD1360&gt;0),1,IF(AND($Z1360=0,BF1360&gt;0),1,0))))</f>
        <v>0</v>
      </c>
      <c r="BH1360" s="973">
        <f>IF($Z1360=0,0,IF(AND($Z1360=1,BA1360&gt;0),1,IF(AND($Z1360=1,BC1360&gt;0),1,IF(AND($Z1360=1,BE1360&gt;0),1,0))))</f>
        <v>0</v>
      </c>
      <c r="BI1360" s="978">
        <f>IF($Z1360=0,0,IF(BM1360+BO1360+BQ1360&gt;0,$AA1360,0))</f>
        <v>0</v>
      </c>
      <c r="BJ1360" s="980">
        <f>IF($Z1360=0,0,IF(AND(BI1360=0,M1361&gt;0),$AA1360,0))</f>
        <v>0</v>
      </c>
      <c r="BK1360" s="969">
        <f>$AA1360-BI1360-BJ1360</f>
        <v>0</v>
      </c>
      <c r="BL1360" s="204">
        <f t="shared" si="363"/>
        <v>0</v>
      </c>
      <c r="BM1360" s="204">
        <f t="shared" si="363"/>
        <v>0</v>
      </c>
      <c r="BN1360" s="204">
        <f t="shared" si="363"/>
        <v>0</v>
      </c>
      <c r="BO1360" s="204">
        <f t="shared" si="363"/>
        <v>0</v>
      </c>
      <c r="BP1360" s="204">
        <f t="shared" si="363"/>
        <v>0</v>
      </c>
      <c r="BQ1360" s="205">
        <f t="shared" si="363"/>
        <v>0</v>
      </c>
      <c r="BR1360" s="973">
        <f>IF($Z1360=1,0,IF(AND($Z1360=0,BM1360&gt;0),1,IF(AND($Z1360=0,BO1360&gt;0),1,IF(AND($Z1360=0,BQ1360&gt;0),1,0))))</f>
        <v>0</v>
      </c>
      <c r="BS1360" s="973">
        <f>IF($Z1360=0,0,IF(AND($Z1360=1,BL1360&gt;0),1,IF(AND($Z1360=1,BN1360&gt;0),1,IF(AND($Z1360=1,BP1360&gt;0),1,0))))</f>
        <v>0</v>
      </c>
      <c r="BT1360" s="978">
        <f>IF($Z1360=0,0,IF(BX1360+BZ1360+CB1360&gt;0,$AA1360,0))</f>
        <v>0</v>
      </c>
      <c r="BU1360" s="980">
        <f>IF($Z1360=0,0,IF(AND(BT1360=0,O1361&gt;0),$AA1360,0))</f>
        <v>0</v>
      </c>
      <c r="BV1360" s="969">
        <f>$AA1360-BT1360-BU1360</f>
        <v>0</v>
      </c>
      <c r="BW1360" s="204">
        <f t="shared" si="364"/>
        <v>0</v>
      </c>
      <c r="BX1360" s="204">
        <f t="shared" si="364"/>
        <v>0</v>
      </c>
      <c r="BY1360" s="204">
        <f t="shared" si="364"/>
        <v>0</v>
      </c>
      <c r="BZ1360" s="204">
        <f t="shared" si="364"/>
        <v>0</v>
      </c>
      <c r="CA1360" s="204">
        <f t="shared" si="364"/>
        <v>0</v>
      </c>
      <c r="CB1360" s="205">
        <f t="shared" si="364"/>
        <v>0</v>
      </c>
      <c r="CC1360" s="973">
        <f>IF($Z1360=1,0,IF(AND($Z1360=0,BX1360&gt;0),1,IF(AND($Z1360=0,BZ1360&gt;0),1,IF(AND($Z1360=0,CB1360&gt;0),1,0))))</f>
        <v>0</v>
      </c>
      <c r="CD1360" s="973">
        <f>IF($Z1360=0,0,IF(AND($Z1360=1,BW1360&gt;0),1,IF(AND($Z1360=1,BY1360&gt;0),1,IF(AND($Z1360=1,CA1360&gt;0),1,0))))</f>
        <v>0</v>
      </c>
      <c r="CE1360" s="11"/>
      <c r="CF1360" s="11"/>
      <c r="CG1360" s="11"/>
      <c r="CH1360" s="11"/>
      <c r="CI1360" s="11"/>
      <c r="CJ1360" s="11"/>
      <c r="CK1360" s="11"/>
      <c r="CL1360" s="11"/>
      <c r="CM1360" s="11"/>
    </row>
    <row r="1361" spans="1:91" ht="14.25" customHeight="1">
      <c r="A1361" s="950" t="str">
        <f>A1360</f>
        <v/>
      </c>
      <c r="B1361" s="57"/>
      <c r="C1361" s="2051"/>
      <c r="D1361" s="2053"/>
      <c r="E1361" s="2051"/>
      <c r="F1361" s="2772"/>
      <c r="G1361" s="1121">
        <f>Import!Q2058</f>
        <v>0</v>
      </c>
      <c r="H1361" s="2774"/>
      <c r="I1361" s="450"/>
      <c r="J1361" s="2775"/>
      <c r="K1361" s="450"/>
      <c r="L1361" s="2775"/>
      <c r="M1361" s="450"/>
      <c r="N1361" s="2775"/>
      <c r="O1361" s="450"/>
      <c r="P1361" s="2775"/>
      <c r="Q1361" s="11"/>
      <c r="R1361" s="11"/>
      <c r="S1361" s="397"/>
      <c r="T1361" s="419"/>
      <c r="U1361" s="444">
        <f>Import!N2059</f>
        <v>0</v>
      </c>
      <c r="V1361" s="11"/>
      <c r="W1361" s="306"/>
      <c r="X1361" s="306"/>
      <c r="Y1361" s="306"/>
      <c r="Z1361" s="11"/>
      <c r="AE1361" s="204"/>
      <c r="AF1361" s="204"/>
      <c r="AG1361" s="204"/>
      <c r="AH1361" s="204"/>
      <c r="AI1361" s="922"/>
      <c r="AJ1361" s="205"/>
      <c r="AK1361" s="973"/>
      <c r="AL1361" s="973">
        <f>AL1360</f>
        <v>0</v>
      </c>
      <c r="AP1361" s="204"/>
      <c r="AQ1361" s="204"/>
      <c r="AR1361" s="204"/>
      <c r="AS1361" s="204"/>
      <c r="AT1361" s="204"/>
      <c r="AU1361" s="205"/>
      <c r="AV1361" s="973"/>
      <c r="AW1361" s="973">
        <f>AW1360</f>
        <v>0</v>
      </c>
      <c r="BA1361" s="204"/>
      <c r="BB1361" s="204"/>
      <c r="BC1361" s="204"/>
      <c r="BD1361" s="204"/>
      <c r="BE1361" s="204"/>
      <c r="BF1361" s="205"/>
      <c r="BG1361" s="973"/>
      <c r="BH1361" s="973">
        <f>BH1360</f>
        <v>0</v>
      </c>
      <c r="BL1361" s="204"/>
      <c r="BM1361" s="204"/>
      <c r="BN1361" s="204"/>
      <c r="BO1361" s="204"/>
      <c r="BP1361" s="204"/>
      <c r="BQ1361" s="205"/>
      <c r="BR1361" s="973"/>
      <c r="BS1361" s="973">
        <f>BS1360</f>
        <v>0</v>
      </c>
      <c r="BW1361" s="204"/>
      <c r="BX1361" s="204"/>
      <c r="BY1361" s="204"/>
      <c r="BZ1361" s="204"/>
      <c r="CA1361" s="204"/>
      <c r="CB1361" s="205"/>
      <c r="CC1361" s="973"/>
      <c r="CD1361" s="973">
        <f>CD1360</f>
        <v>0</v>
      </c>
      <c r="CE1361" s="11"/>
      <c r="CF1361" s="11"/>
      <c r="CG1361" s="11"/>
      <c r="CH1361" s="11"/>
      <c r="CI1361" s="11"/>
      <c r="CJ1361" s="11"/>
      <c r="CK1361" s="11"/>
      <c r="CL1361" s="11"/>
      <c r="CM1361" s="11"/>
    </row>
    <row r="1362" spans="1:91" ht="24.75" customHeight="1">
      <c r="A1362" s="949" t="str">
        <f>IF(E1362&gt;0,"Wypełnione","")</f>
        <v/>
      </c>
      <c r="B1362" s="57"/>
      <c r="C1362" s="2050">
        <f>'Og s3a'!C2071</f>
        <v>0</v>
      </c>
      <c r="D1362" s="2052">
        <f>'Og s3a'!E2071</f>
        <v>0</v>
      </c>
      <c r="E1362" s="2050">
        <f>'Og s3a'!F2071</f>
        <v>0</v>
      </c>
      <c r="F1362" s="2771"/>
      <c r="G1362" s="448">
        <f>T1362</f>
        <v>0</v>
      </c>
      <c r="H1362" s="2773">
        <f>U1362</f>
        <v>0</v>
      </c>
      <c r="I1362" s="451"/>
      <c r="J1362" s="2775"/>
      <c r="K1362" s="451"/>
      <c r="L1362" s="2775"/>
      <c r="M1362" s="451"/>
      <c r="N1362" s="2775"/>
      <c r="O1362" s="451"/>
      <c r="P1362" s="2775"/>
      <c r="Q1362" s="11"/>
      <c r="R1362" s="11"/>
      <c r="S1362" s="396">
        <f>'Og s3a'!G2071</f>
        <v>0</v>
      </c>
      <c r="T1362" s="398">
        <f>'Og s3a'!D2071</f>
        <v>0</v>
      </c>
      <c r="U1362" s="444">
        <f>Import!N2060</f>
        <v>0</v>
      </c>
      <c r="V1362" s="11"/>
      <c r="W1362" s="306"/>
      <c r="X1362" s="306"/>
      <c r="Y1362" s="306"/>
      <c r="Z1362" s="970">
        <f>IF(F1362=AF$7,1,0)</f>
        <v>0</v>
      </c>
      <c r="AA1362" s="970">
        <f>Z1362*D1362</f>
        <v>0</v>
      </c>
      <c r="AB1362" s="978">
        <f>IF($Z1362=0,0,IF(AF1362+AH1362+AJ1362&gt;0,$AA1362,0))</f>
        <v>0</v>
      </c>
      <c r="AC1362" s="980">
        <f>IF($Z1362=0,0,IF(AND(AB1362=0,G1363&gt;0),$AA1362,0))</f>
        <v>0</v>
      </c>
      <c r="AD1362" s="969">
        <f>AA1362-AB1362-AC1362</f>
        <v>0</v>
      </c>
      <c r="AE1362" s="204">
        <f t="shared" si="360"/>
        <v>0</v>
      </c>
      <c r="AF1362" s="204">
        <f t="shared" si="360"/>
        <v>0</v>
      </c>
      <c r="AG1362" s="204">
        <f t="shared" si="360"/>
        <v>0</v>
      </c>
      <c r="AH1362" s="204">
        <f t="shared" si="360"/>
        <v>0</v>
      </c>
      <c r="AI1362" s="922">
        <f t="shared" si="360"/>
        <v>0</v>
      </c>
      <c r="AJ1362" s="205">
        <f t="shared" si="360"/>
        <v>0</v>
      </c>
      <c r="AK1362" s="973">
        <f>IF($Z1362=1,0,IF(AND($Z1362=0,AF1362&gt;0),1,IF(AND($Z1362=0,AH1362&gt;0),1,IF(AND($Z1362=0,AJ1362&gt;0),1,0))))</f>
        <v>0</v>
      </c>
      <c r="AL1362" s="973">
        <f>IF($Z1362=0,0,IF(AND($Z1362=1,AE1362&gt;0),1,IF(AND($Z1362=1,AG1362&gt;0),1,IF(AND($Z1362=1,AI1362&gt;0),1,0))))</f>
        <v>0</v>
      </c>
      <c r="AM1362" s="978">
        <f>IF($Z1362=0,0,IF(AQ1362+AS1362+AU1362&gt;0,$AA1362,0))</f>
        <v>0</v>
      </c>
      <c r="AN1362" s="980">
        <f>IF($Z1362=0,0,IF(AND(AM1362=0,I1363&gt;0),$AA1362,0))</f>
        <v>0</v>
      </c>
      <c r="AO1362" s="969">
        <f>$AA1362-AM1362-AN1362</f>
        <v>0</v>
      </c>
      <c r="AP1362" s="204">
        <f t="shared" si="361"/>
        <v>0</v>
      </c>
      <c r="AQ1362" s="204">
        <f t="shared" si="361"/>
        <v>0</v>
      </c>
      <c r="AR1362" s="204">
        <f t="shared" si="361"/>
        <v>0</v>
      </c>
      <c r="AS1362" s="204">
        <f t="shared" si="361"/>
        <v>0</v>
      </c>
      <c r="AT1362" s="204">
        <f t="shared" si="361"/>
        <v>0</v>
      </c>
      <c r="AU1362" s="205">
        <f t="shared" si="361"/>
        <v>0</v>
      </c>
      <c r="AV1362" s="973">
        <f>IF($Z1362=1,0,IF(AND($Z1362=0,AQ1362&gt;0),1,IF(AND($Z1362=0,AS1362&gt;0),1,IF(AND($Z1362=0,AU1362&gt;0),1,0))))</f>
        <v>0</v>
      </c>
      <c r="AW1362" s="973">
        <f>IF($Z1362=0,0,IF(AND($Z1362=1,AP1362&gt;0),1,IF(AND($Z1362=1,AR1362&gt;0),1,IF(AND($Z1362=1,AT1362&gt;0),1,0))))</f>
        <v>0</v>
      </c>
      <c r="AX1362" s="978">
        <f>IF($Z1362=0,0,IF(BB1362+BD1362+BF1362&gt;0,$AA1362,0))</f>
        <v>0</v>
      </c>
      <c r="AY1362" s="980">
        <f>IF($Z1362=0,0,IF(AND(AX1362=0,K1363&gt;0),$AA1362,0))</f>
        <v>0</v>
      </c>
      <c r="AZ1362" s="969">
        <f>$AA1362-AX1362-AY1362</f>
        <v>0</v>
      </c>
      <c r="BA1362" s="204">
        <f t="shared" si="362"/>
        <v>0</v>
      </c>
      <c r="BB1362" s="204">
        <f t="shared" si="362"/>
        <v>0</v>
      </c>
      <c r="BC1362" s="204">
        <f t="shared" si="362"/>
        <v>0</v>
      </c>
      <c r="BD1362" s="204">
        <f t="shared" si="362"/>
        <v>0</v>
      </c>
      <c r="BE1362" s="204">
        <f t="shared" si="362"/>
        <v>0</v>
      </c>
      <c r="BF1362" s="205">
        <f t="shared" si="362"/>
        <v>0</v>
      </c>
      <c r="BG1362" s="973">
        <f>IF($Z1362=1,0,IF(AND($Z1362=0,BB1362&gt;0),1,IF(AND($Z1362=0,BD1362&gt;0),1,IF(AND($Z1362=0,BF1362&gt;0),1,0))))</f>
        <v>0</v>
      </c>
      <c r="BH1362" s="973">
        <f>IF($Z1362=0,0,IF(AND($Z1362=1,BA1362&gt;0),1,IF(AND($Z1362=1,BC1362&gt;0),1,IF(AND($Z1362=1,BE1362&gt;0),1,0))))</f>
        <v>0</v>
      </c>
      <c r="BI1362" s="978">
        <f>IF($Z1362=0,0,IF(BM1362+BO1362+BQ1362&gt;0,$AA1362,0))</f>
        <v>0</v>
      </c>
      <c r="BJ1362" s="980">
        <f>IF($Z1362=0,0,IF(AND(BI1362=0,M1363&gt;0),$AA1362,0))</f>
        <v>0</v>
      </c>
      <c r="BK1362" s="969">
        <f>$AA1362-BI1362-BJ1362</f>
        <v>0</v>
      </c>
      <c r="BL1362" s="204">
        <f t="shared" si="363"/>
        <v>0</v>
      </c>
      <c r="BM1362" s="204">
        <f t="shared" si="363"/>
        <v>0</v>
      </c>
      <c r="BN1362" s="204">
        <f t="shared" si="363"/>
        <v>0</v>
      </c>
      <c r="BO1362" s="204">
        <f t="shared" si="363"/>
        <v>0</v>
      </c>
      <c r="BP1362" s="204">
        <f t="shared" si="363"/>
        <v>0</v>
      </c>
      <c r="BQ1362" s="205">
        <f t="shared" si="363"/>
        <v>0</v>
      </c>
      <c r="BR1362" s="973">
        <f>IF($Z1362=1,0,IF(AND($Z1362=0,BM1362&gt;0),1,IF(AND($Z1362=0,BO1362&gt;0),1,IF(AND($Z1362=0,BQ1362&gt;0),1,0))))</f>
        <v>0</v>
      </c>
      <c r="BS1362" s="973">
        <f>IF($Z1362=0,0,IF(AND($Z1362=1,BL1362&gt;0),1,IF(AND($Z1362=1,BN1362&gt;0),1,IF(AND($Z1362=1,BP1362&gt;0),1,0))))</f>
        <v>0</v>
      </c>
      <c r="BT1362" s="978">
        <f>IF($Z1362=0,0,IF(BX1362+BZ1362+CB1362&gt;0,$AA1362,0))</f>
        <v>0</v>
      </c>
      <c r="BU1362" s="980">
        <f>IF($Z1362=0,0,IF(AND(BT1362=0,O1363&gt;0),$AA1362,0))</f>
        <v>0</v>
      </c>
      <c r="BV1362" s="969">
        <f>$AA1362-BT1362-BU1362</f>
        <v>0</v>
      </c>
      <c r="BW1362" s="204">
        <f t="shared" si="364"/>
        <v>0</v>
      </c>
      <c r="BX1362" s="204">
        <f t="shared" si="364"/>
        <v>0</v>
      </c>
      <c r="BY1362" s="204">
        <f t="shared" si="364"/>
        <v>0</v>
      </c>
      <c r="BZ1362" s="204">
        <f t="shared" si="364"/>
        <v>0</v>
      </c>
      <c r="CA1362" s="204">
        <f t="shared" si="364"/>
        <v>0</v>
      </c>
      <c r="CB1362" s="205">
        <f t="shared" si="364"/>
        <v>0</v>
      </c>
      <c r="CC1362" s="973">
        <f>IF($Z1362=1,0,IF(AND($Z1362=0,BX1362&gt;0),1,IF(AND($Z1362=0,BZ1362&gt;0),1,IF(AND($Z1362=0,CB1362&gt;0),1,0))))</f>
        <v>0</v>
      </c>
      <c r="CD1362" s="973">
        <f>IF($Z1362=0,0,IF(AND($Z1362=1,BW1362&gt;0),1,IF(AND($Z1362=1,BY1362&gt;0),1,IF(AND($Z1362=1,CA1362&gt;0),1,0))))</f>
        <v>0</v>
      </c>
      <c r="CE1362" s="11"/>
      <c r="CF1362" s="11"/>
      <c r="CG1362" s="11"/>
      <c r="CH1362" s="11"/>
      <c r="CI1362" s="11"/>
      <c r="CJ1362" s="11"/>
      <c r="CK1362" s="11"/>
      <c r="CL1362" s="11"/>
      <c r="CM1362" s="11"/>
    </row>
    <row r="1363" spans="1:91" ht="14.25" customHeight="1">
      <c r="A1363" s="950" t="str">
        <f>A1362</f>
        <v/>
      </c>
      <c r="B1363" s="57"/>
      <c r="C1363" s="2051"/>
      <c r="D1363" s="2053"/>
      <c r="E1363" s="2051"/>
      <c r="F1363" s="2772"/>
      <c r="G1363" s="1121">
        <f>Import!Q2060</f>
        <v>0</v>
      </c>
      <c r="H1363" s="2774"/>
      <c r="I1363" s="450"/>
      <c r="J1363" s="2775"/>
      <c r="K1363" s="450"/>
      <c r="L1363" s="2775"/>
      <c r="M1363" s="450"/>
      <c r="N1363" s="2775"/>
      <c r="O1363" s="450"/>
      <c r="P1363" s="2775"/>
      <c r="Q1363" s="11"/>
      <c r="R1363" s="11"/>
      <c r="S1363" s="397"/>
      <c r="T1363" s="419"/>
      <c r="U1363" s="444">
        <f>Import!N2061</f>
        <v>0</v>
      </c>
      <c r="V1363" s="11"/>
      <c r="W1363" s="306"/>
      <c r="X1363" s="306"/>
      <c r="Y1363" s="306"/>
      <c r="Z1363" s="11"/>
      <c r="AE1363" s="204"/>
      <c r="AF1363" s="204"/>
      <c r="AG1363" s="204"/>
      <c r="AH1363" s="204"/>
      <c r="AI1363" s="922"/>
      <c r="AJ1363" s="205"/>
      <c r="AK1363" s="973"/>
      <c r="AL1363" s="973">
        <f>AL1362</f>
        <v>0</v>
      </c>
      <c r="AP1363" s="204"/>
      <c r="AQ1363" s="204"/>
      <c r="AR1363" s="204"/>
      <c r="AS1363" s="204"/>
      <c r="AT1363" s="204"/>
      <c r="AU1363" s="205"/>
      <c r="AV1363" s="973"/>
      <c r="AW1363" s="973">
        <f>AW1362</f>
        <v>0</v>
      </c>
      <c r="BA1363" s="204"/>
      <c r="BB1363" s="204"/>
      <c r="BC1363" s="204"/>
      <c r="BD1363" s="204"/>
      <c r="BE1363" s="204"/>
      <c r="BF1363" s="205"/>
      <c r="BG1363" s="973"/>
      <c r="BH1363" s="973">
        <f>BH1362</f>
        <v>0</v>
      </c>
      <c r="BL1363" s="204"/>
      <c r="BM1363" s="204"/>
      <c r="BN1363" s="204"/>
      <c r="BO1363" s="204"/>
      <c r="BP1363" s="204"/>
      <c r="BQ1363" s="205"/>
      <c r="BR1363" s="973"/>
      <c r="BS1363" s="973">
        <f>BS1362</f>
        <v>0</v>
      </c>
      <c r="BW1363" s="204"/>
      <c r="BX1363" s="204"/>
      <c r="BY1363" s="204"/>
      <c r="BZ1363" s="204"/>
      <c r="CA1363" s="204"/>
      <c r="CB1363" s="205"/>
      <c r="CC1363" s="973"/>
      <c r="CD1363" s="973">
        <f>CD1362</f>
        <v>0</v>
      </c>
      <c r="CE1363" s="11"/>
      <c r="CF1363" s="11"/>
      <c r="CG1363" s="11"/>
      <c r="CH1363" s="11"/>
      <c r="CI1363" s="11"/>
      <c r="CJ1363" s="11"/>
      <c r="CK1363" s="11"/>
      <c r="CL1363" s="11"/>
      <c r="CM1363" s="11"/>
    </row>
    <row r="1364" spans="1:91" ht="24.75" customHeight="1">
      <c r="A1364" s="949" t="str">
        <f>IF(E1364&gt;0,"Wypełnione","")</f>
        <v/>
      </c>
      <c r="B1364" s="57"/>
      <c r="C1364" s="2050">
        <f>'Og s3a'!C2073</f>
        <v>0</v>
      </c>
      <c r="D1364" s="2052">
        <f>'Og s3a'!E2073</f>
        <v>0</v>
      </c>
      <c r="E1364" s="2050">
        <f>'Og s3a'!F2073</f>
        <v>0</v>
      </c>
      <c r="F1364" s="2771"/>
      <c r="G1364" s="448">
        <f>T1364</f>
        <v>0</v>
      </c>
      <c r="H1364" s="2773">
        <f>U1364</f>
        <v>0</v>
      </c>
      <c r="I1364" s="451"/>
      <c r="J1364" s="2775"/>
      <c r="K1364" s="451"/>
      <c r="L1364" s="2775"/>
      <c r="M1364" s="451"/>
      <c r="N1364" s="2775"/>
      <c r="O1364" s="451"/>
      <c r="P1364" s="2775"/>
      <c r="Q1364" s="11"/>
      <c r="R1364" s="11"/>
      <c r="S1364" s="396">
        <f>'Og s3a'!G2073</f>
        <v>0</v>
      </c>
      <c r="T1364" s="398">
        <f>'Og s3a'!D2073</f>
        <v>0</v>
      </c>
      <c r="U1364" s="444">
        <f>Import!N2062</f>
        <v>0</v>
      </c>
      <c r="V1364" s="11"/>
      <c r="W1364" s="306"/>
      <c r="X1364" s="306"/>
      <c r="Y1364" s="306"/>
      <c r="Z1364" s="970">
        <f>IF(F1364=AF$7,1,0)</f>
        <v>0</v>
      </c>
      <c r="AA1364" s="970">
        <f>Z1364*D1364</f>
        <v>0</v>
      </c>
      <c r="AB1364" s="978">
        <f>IF($Z1364=0,0,IF(AF1364+AH1364+AJ1364&gt;0,$AA1364,0))</f>
        <v>0</v>
      </c>
      <c r="AC1364" s="980">
        <f>IF($Z1364=0,0,IF(AND(AB1364=0,G1365&gt;0),$AA1364,0))</f>
        <v>0</v>
      </c>
      <c r="AD1364" s="969">
        <f>AA1364-AB1364-AC1364</f>
        <v>0</v>
      </c>
      <c r="AE1364" s="204">
        <f t="shared" si="360"/>
        <v>0</v>
      </c>
      <c r="AF1364" s="204">
        <f t="shared" si="360"/>
        <v>0</v>
      </c>
      <c r="AG1364" s="204">
        <f t="shared" si="360"/>
        <v>0</v>
      </c>
      <c r="AH1364" s="204">
        <f t="shared" si="360"/>
        <v>0</v>
      </c>
      <c r="AI1364" s="922">
        <f t="shared" si="360"/>
        <v>0</v>
      </c>
      <c r="AJ1364" s="205">
        <f t="shared" si="360"/>
        <v>0</v>
      </c>
      <c r="AK1364" s="973">
        <f>IF($Z1364=1,0,IF(AND($Z1364=0,AF1364&gt;0),1,IF(AND($Z1364=0,AH1364&gt;0),1,IF(AND($Z1364=0,AJ1364&gt;0),1,0))))</f>
        <v>0</v>
      </c>
      <c r="AL1364" s="973">
        <f>IF($Z1364=0,0,IF(AND($Z1364=1,AE1364&gt;0),1,IF(AND($Z1364=1,AG1364&gt;0),1,IF(AND($Z1364=1,AI1364&gt;0),1,0))))</f>
        <v>0</v>
      </c>
      <c r="AM1364" s="978">
        <f>IF($Z1364=0,0,IF(AQ1364+AS1364+AU1364&gt;0,$AA1364,0))</f>
        <v>0</v>
      </c>
      <c r="AN1364" s="980">
        <f>IF($Z1364=0,0,IF(AND(AM1364=0,I1365&gt;0),$AA1364,0))</f>
        <v>0</v>
      </c>
      <c r="AO1364" s="969">
        <f>$AA1364-AM1364-AN1364</f>
        <v>0</v>
      </c>
      <c r="AP1364" s="204">
        <f t="shared" si="361"/>
        <v>0</v>
      </c>
      <c r="AQ1364" s="204">
        <f t="shared" si="361"/>
        <v>0</v>
      </c>
      <c r="AR1364" s="204">
        <f t="shared" si="361"/>
        <v>0</v>
      </c>
      <c r="AS1364" s="204">
        <f t="shared" si="361"/>
        <v>0</v>
      </c>
      <c r="AT1364" s="204">
        <f t="shared" si="361"/>
        <v>0</v>
      </c>
      <c r="AU1364" s="205">
        <f t="shared" si="361"/>
        <v>0</v>
      </c>
      <c r="AV1364" s="973">
        <f>IF($Z1364=1,0,IF(AND($Z1364=0,AQ1364&gt;0),1,IF(AND($Z1364=0,AS1364&gt;0),1,IF(AND($Z1364=0,AU1364&gt;0),1,0))))</f>
        <v>0</v>
      </c>
      <c r="AW1364" s="973">
        <f>IF($Z1364=0,0,IF(AND($Z1364=1,AP1364&gt;0),1,IF(AND($Z1364=1,AR1364&gt;0),1,IF(AND($Z1364=1,AT1364&gt;0),1,0))))</f>
        <v>0</v>
      </c>
      <c r="AX1364" s="978">
        <f>IF($Z1364=0,0,IF(BB1364+BD1364+BF1364&gt;0,$AA1364,0))</f>
        <v>0</v>
      </c>
      <c r="AY1364" s="980">
        <f>IF($Z1364=0,0,IF(AND(AX1364=0,K1365&gt;0),$AA1364,0))</f>
        <v>0</v>
      </c>
      <c r="AZ1364" s="969">
        <f>$AA1364-AX1364-AY1364</f>
        <v>0</v>
      </c>
      <c r="BA1364" s="204">
        <f t="shared" si="362"/>
        <v>0</v>
      </c>
      <c r="BB1364" s="204">
        <f t="shared" si="362"/>
        <v>0</v>
      </c>
      <c r="BC1364" s="204">
        <f t="shared" si="362"/>
        <v>0</v>
      </c>
      <c r="BD1364" s="204">
        <f t="shared" si="362"/>
        <v>0</v>
      </c>
      <c r="BE1364" s="204">
        <f t="shared" si="362"/>
        <v>0</v>
      </c>
      <c r="BF1364" s="205">
        <f t="shared" si="362"/>
        <v>0</v>
      </c>
      <c r="BG1364" s="973">
        <f>IF($Z1364=1,0,IF(AND($Z1364=0,BB1364&gt;0),1,IF(AND($Z1364=0,BD1364&gt;0),1,IF(AND($Z1364=0,BF1364&gt;0),1,0))))</f>
        <v>0</v>
      </c>
      <c r="BH1364" s="973">
        <f>IF($Z1364=0,0,IF(AND($Z1364=1,BA1364&gt;0),1,IF(AND($Z1364=1,BC1364&gt;0),1,IF(AND($Z1364=1,BE1364&gt;0),1,0))))</f>
        <v>0</v>
      </c>
      <c r="BI1364" s="978">
        <f>IF($Z1364=0,0,IF(BM1364+BO1364+BQ1364&gt;0,$AA1364,0))</f>
        <v>0</v>
      </c>
      <c r="BJ1364" s="980">
        <f>IF($Z1364=0,0,IF(AND(BI1364=0,M1365&gt;0),$AA1364,0))</f>
        <v>0</v>
      </c>
      <c r="BK1364" s="969">
        <f>$AA1364-BI1364-BJ1364</f>
        <v>0</v>
      </c>
      <c r="BL1364" s="204">
        <f t="shared" si="363"/>
        <v>0</v>
      </c>
      <c r="BM1364" s="204">
        <f t="shared" si="363"/>
        <v>0</v>
      </c>
      <c r="BN1364" s="204">
        <f t="shared" si="363"/>
        <v>0</v>
      </c>
      <c r="BO1364" s="204">
        <f t="shared" si="363"/>
        <v>0</v>
      </c>
      <c r="BP1364" s="204">
        <f t="shared" si="363"/>
        <v>0</v>
      </c>
      <c r="BQ1364" s="205">
        <f t="shared" si="363"/>
        <v>0</v>
      </c>
      <c r="BR1364" s="973">
        <f>IF($Z1364=1,0,IF(AND($Z1364=0,BM1364&gt;0),1,IF(AND($Z1364=0,BO1364&gt;0),1,IF(AND($Z1364=0,BQ1364&gt;0),1,0))))</f>
        <v>0</v>
      </c>
      <c r="BS1364" s="973">
        <f>IF($Z1364=0,0,IF(AND($Z1364=1,BL1364&gt;0),1,IF(AND($Z1364=1,BN1364&gt;0),1,IF(AND($Z1364=1,BP1364&gt;0),1,0))))</f>
        <v>0</v>
      </c>
      <c r="BT1364" s="978">
        <f>IF($Z1364=0,0,IF(BX1364+BZ1364+CB1364&gt;0,$AA1364,0))</f>
        <v>0</v>
      </c>
      <c r="BU1364" s="980">
        <f>IF($Z1364=0,0,IF(AND(BT1364=0,O1365&gt;0),$AA1364,0))</f>
        <v>0</v>
      </c>
      <c r="BV1364" s="969">
        <f>$AA1364-BT1364-BU1364</f>
        <v>0</v>
      </c>
      <c r="BW1364" s="204">
        <f t="shared" si="364"/>
        <v>0</v>
      </c>
      <c r="BX1364" s="204">
        <f t="shared" si="364"/>
        <v>0</v>
      </c>
      <c r="BY1364" s="204">
        <f t="shared" si="364"/>
        <v>0</v>
      </c>
      <c r="BZ1364" s="204">
        <f t="shared" si="364"/>
        <v>0</v>
      </c>
      <c r="CA1364" s="204">
        <f t="shared" si="364"/>
        <v>0</v>
      </c>
      <c r="CB1364" s="205">
        <f t="shared" si="364"/>
        <v>0</v>
      </c>
      <c r="CC1364" s="973">
        <f>IF($Z1364=1,0,IF(AND($Z1364=0,BX1364&gt;0),1,IF(AND($Z1364=0,BZ1364&gt;0),1,IF(AND($Z1364=0,CB1364&gt;0),1,0))))</f>
        <v>0</v>
      </c>
      <c r="CD1364" s="973">
        <f>IF($Z1364=0,0,IF(AND($Z1364=1,BW1364&gt;0),1,IF(AND($Z1364=1,BY1364&gt;0),1,IF(AND($Z1364=1,CA1364&gt;0),1,0))))</f>
        <v>0</v>
      </c>
      <c r="CE1364" s="11"/>
      <c r="CF1364" s="11"/>
      <c r="CG1364" s="11"/>
      <c r="CH1364" s="11"/>
      <c r="CI1364" s="11"/>
      <c r="CJ1364" s="11"/>
      <c r="CK1364" s="11"/>
      <c r="CL1364" s="11"/>
      <c r="CM1364" s="11"/>
    </row>
    <row r="1365" spans="1:91" ht="14.25" customHeight="1">
      <c r="A1365" s="950" t="str">
        <f>A1364</f>
        <v/>
      </c>
      <c r="B1365" s="57"/>
      <c r="C1365" s="2051"/>
      <c r="D1365" s="2053"/>
      <c r="E1365" s="2051"/>
      <c r="F1365" s="2772"/>
      <c r="G1365" s="1121">
        <f>Import!Q2062</f>
        <v>0</v>
      </c>
      <c r="H1365" s="2774"/>
      <c r="I1365" s="450"/>
      <c r="J1365" s="2775"/>
      <c r="K1365" s="450"/>
      <c r="L1365" s="2775"/>
      <c r="M1365" s="450"/>
      <c r="N1365" s="2775"/>
      <c r="O1365" s="450"/>
      <c r="P1365" s="2775"/>
      <c r="Q1365" s="11"/>
      <c r="R1365" s="11"/>
      <c r="S1365" s="397"/>
      <c r="T1365" s="419"/>
      <c r="U1365" s="444">
        <f>Import!N2063</f>
        <v>0</v>
      </c>
      <c r="V1365" s="11"/>
      <c r="W1365" s="306"/>
      <c r="X1365" s="306"/>
      <c r="Y1365" s="306"/>
      <c r="Z1365" s="11"/>
      <c r="AE1365" s="204"/>
      <c r="AF1365" s="204"/>
      <c r="AG1365" s="204"/>
      <c r="AH1365" s="204"/>
      <c r="AI1365" s="922"/>
      <c r="AJ1365" s="205"/>
      <c r="AK1365" s="973"/>
      <c r="AL1365" s="973">
        <f>AL1364</f>
        <v>0</v>
      </c>
      <c r="AP1365" s="204"/>
      <c r="AQ1365" s="204"/>
      <c r="AR1365" s="204"/>
      <c r="AS1365" s="204"/>
      <c r="AT1365" s="204"/>
      <c r="AU1365" s="205"/>
      <c r="AV1365" s="973"/>
      <c r="AW1365" s="973">
        <f>AW1364</f>
        <v>0</v>
      </c>
      <c r="BA1365" s="204"/>
      <c r="BB1365" s="204"/>
      <c r="BC1365" s="204"/>
      <c r="BD1365" s="204"/>
      <c r="BE1365" s="204"/>
      <c r="BF1365" s="205"/>
      <c r="BG1365" s="973"/>
      <c r="BH1365" s="973">
        <f>BH1364</f>
        <v>0</v>
      </c>
      <c r="BL1365" s="204"/>
      <c r="BM1365" s="204"/>
      <c r="BN1365" s="204"/>
      <c r="BO1365" s="204"/>
      <c r="BP1365" s="204"/>
      <c r="BQ1365" s="205"/>
      <c r="BR1365" s="973"/>
      <c r="BS1365" s="973">
        <f>BS1364</f>
        <v>0</v>
      </c>
      <c r="BW1365" s="204"/>
      <c r="BX1365" s="204"/>
      <c r="BY1365" s="204"/>
      <c r="BZ1365" s="204"/>
      <c r="CA1365" s="204"/>
      <c r="CB1365" s="205"/>
      <c r="CC1365" s="973"/>
      <c r="CD1365" s="973">
        <f>CD1364</f>
        <v>0</v>
      </c>
      <c r="CE1365" s="11"/>
      <c r="CF1365" s="11"/>
      <c r="CG1365" s="11"/>
      <c r="CH1365" s="11"/>
      <c r="CI1365" s="11"/>
      <c r="CJ1365" s="11"/>
      <c r="CK1365" s="11"/>
      <c r="CL1365" s="11"/>
      <c r="CM1365" s="11"/>
    </row>
    <row r="1366" spans="1:91" ht="24.75" customHeight="1">
      <c r="A1366" s="949" t="str">
        <f>IF(E1366&gt;0,"Wypełnione","")</f>
        <v/>
      </c>
      <c r="B1366" s="57"/>
      <c r="C1366" s="2050">
        <f>'Og s3a'!C2075</f>
        <v>0</v>
      </c>
      <c r="D1366" s="2052">
        <f>'Og s3a'!E2075</f>
        <v>0</v>
      </c>
      <c r="E1366" s="2050">
        <f>'Og s3a'!F2075</f>
        <v>0</v>
      </c>
      <c r="F1366" s="2771"/>
      <c r="G1366" s="448">
        <f>T1366</f>
        <v>0</v>
      </c>
      <c r="H1366" s="2773">
        <f>U1366</f>
        <v>0</v>
      </c>
      <c r="I1366" s="451"/>
      <c r="J1366" s="2775"/>
      <c r="K1366" s="451"/>
      <c r="L1366" s="2775"/>
      <c r="M1366" s="451"/>
      <c r="N1366" s="2775"/>
      <c r="O1366" s="451"/>
      <c r="P1366" s="2775"/>
      <c r="Q1366" s="11"/>
      <c r="R1366" s="11"/>
      <c r="S1366" s="396">
        <f>'Og s3a'!G2075</f>
        <v>0</v>
      </c>
      <c r="T1366" s="398">
        <f>'Og s3a'!D2075</f>
        <v>0</v>
      </c>
      <c r="U1366" s="444">
        <f>Import!N2064</f>
        <v>0</v>
      </c>
      <c r="V1366" s="11"/>
      <c r="W1366" s="306"/>
      <c r="X1366" s="306"/>
      <c r="Y1366" s="306"/>
      <c r="Z1366" s="970">
        <f>IF(F1366=AF$7,1,0)</f>
        <v>0</v>
      </c>
      <c r="AA1366" s="970">
        <f>Z1366*D1366</f>
        <v>0</v>
      </c>
      <c r="AB1366" s="978">
        <f>IF($Z1366=0,0,IF(AF1366+AH1366+AJ1366&gt;0,$AA1366,0))</f>
        <v>0</v>
      </c>
      <c r="AC1366" s="980">
        <f>IF($Z1366=0,0,IF(AND(AB1366=0,G1367&gt;0),$AA1366,0))</f>
        <v>0</v>
      </c>
      <c r="AD1366" s="969">
        <f>AA1366-AB1366-AC1366</f>
        <v>0</v>
      </c>
      <c r="AE1366" s="204">
        <f t="shared" si="360"/>
        <v>0</v>
      </c>
      <c r="AF1366" s="204">
        <f t="shared" si="360"/>
        <v>0</v>
      </c>
      <c r="AG1366" s="204">
        <f t="shared" si="360"/>
        <v>0</v>
      </c>
      <c r="AH1366" s="204">
        <f t="shared" si="360"/>
        <v>0</v>
      </c>
      <c r="AI1366" s="922">
        <f t="shared" si="360"/>
        <v>0</v>
      </c>
      <c r="AJ1366" s="205">
        <f t="shared" si="360"/>
        <v>0</v>
      </c>
      <c r="AK1366" s="973">
        <f>IF($Z1366=1,0,IF(AND($Z1366=0,AF1366&gt;0),1,IF(AND($Z1366=0,AH1366&gt;0),1,IF(AND($Z1366=0,AJ1366&gt;0),1,0))))</f>
        <v>0</v>
      </c>
      <c r="AL1366" s="973">
        <f>IF($Z1366=0,0,IF(AND($Z1366=1,AE1366&gt;0),1,IF(AND($Z1366=1,AG1366&gt;0),1,IF(AND($Z1366=1,AI1366&gt;0),1,0))))</f>
        <v>0</v>
      </c>
      <c r="AM1366" s="978">
        <f>IF($Z1366=0,0,IF(AQ1366+AS1366+AU1366&gt;0,$AA1366,0))</f>
        <v>0</v>
      </c>
      <c r="AN1366" s="980">
        <f>IF($Z1366=0,0,IF(AND(AM1366=0,I1367&gt;0),$AA1366,0))</f>
        <v>0</v>
      </c>
      <c r="AO1366" s="969">
        <f>$AA1366-AM1366-AN1366</f>
        <v>0</v>
      </c>
      <c r="AP1366" s="204">
        <f t="shared" si="361"/>
        <v>0</v>
      </c>
      <c r="AQ1366" s="204">
        <f t="shared" si="361"/>
        <v>0</v>
      </c>
      <c r="AR1366" s="204">
        <f t="shared" si="361"/>
        <v>0</v>
      </c>
      <c r="AS1366" s="204">
        <f t="shared" si="361"/>
        <v>0</v>
      </c>
      <c r="AT1366" s="204">
        <f t="shared" si="361"/>
        <v>0</v>
      </c>
      <c r="AU1366" s="205">
        <f t="shared" si="361"/>
        <v>0</v>
      </c>
      <c r="AV1366" s="973">
        <f>IF($Z1366=1,0,IF(AND($Z1366=0,AQ1366&gt;0),1,IF(AND($Z1366=0,AS1366&gt;0),1,IF(AND($Z1366=0,AU1366&gt;0),1,0))))</f>
        <v>0</v>
      </c>
      <c r="AW1366" s="973">
        <f>IF($Z1366=0,0,IF(AND($Z1366=1,AP1366&gt;0),1,IF(AND($Z1366=1,AR1366&gt;0),1,IF(AND($Z1366=1,AT1366&gt;0),1,0))))</f>
        <v>0</v>
      </c>
      <c r="AX1366" s="978">
        <f>IF($Z1366=0,0,IF(BB1366+BD1366+BF1366&gt;0,$AA1366,0))</f>
        <v>0</v>
      </c>
      <c r="AY1366" s="980">
        <f>IF($Z1366=0,0,IF(AND(AX1366=0,K1367&gt;0),$AA1366,0))</f>
        <v>0</v>
      </c>
      <c r="AZ1366" s="969">
        <f>$AA1366-AX1366-AY1366</f>
        <v>0</v>
      </c>
      <c r="BA1366" s="204">
        <f t="shared" si="362"/>
        <v>0</v>
      </c>
      <c r="BB1366" s="204">
        <f t="shared" si="362"/>
        <v>0</v>
      </c>
      <c r="BC1366" s="204">
        <f t="shared" si="362"/>
        <v>0</v>
      </c>
      <c r="BD1366" s="204">
        <f t="shared" si="362"/>
        <v>0</v>
      </c>
      <c r="BE1366" s="204">
        <f t="shared" si="362"/>
        <v>0</v>
      </c>
      <c r="BF1366" s="205">
        <f t="shared" si="362"/>
        <v>0</v>
      </c>
      <c r="BG1366" s="973">
        <f>IF($Z1366=1,0,IF(AND($Z1366=0,BB1366&gt;0),1,IF(AND($Z1366=0,BD1366&gt;0),1,IF(AND($Z1366=0,BF1366&gt;0),1,0))))</f>
        <v>0</v>
      </c>
      <c r="BH1366" s="973">
        <f>IF($Z1366=0,0,IF(AND($Z1366=1,BA1366&gt;0),1,IF(AND($Z1366=1,BC1366&gt;0),1,IF(AND($Z1366=1,BE1366&gt;0),1,0))))</f>
        <v>0</v>
      </c>
      <c r="BI1366" s="978">
        <f>IF($Z1366=0,0,IF(BM1366+BO1366+BQ1366&gt;0,$AA1366,0))</f>
        <v>0</v>
      </c>
      <c r="BJ1366" s="980">
        <f>IF($Z1366=0,0,IF(AND(BI1366=0,M1367&gt;0),$AA1366,0))</f>
        <v>0</v>
      </c>
      <c r="BK1366" s="969">
        <f>$AA1366-BI1366-BJ1366</f>
        <v>0</v>
      </c>
      <c r="BL1366" s="204">
        <f t="shared" si="363"/>
        <v>0</v>
      </c>
      <c r="BM1366" s="204">
        <f t="shared" si="363"/>
        <v>0</v>
      </c>
      <c r="BN1366" s="204">
        <f t="shared" si="363"/>
        <v>0</v>
      </c>
      <c r="BO1366" s="204">
        <f t="shared" si="363"/>
        <v>0</v>
      </c>
      <c r="BP1366" s="204">
        <f t="shared" si="363"/>
        <v>0</v>
      </c>
      <c r="BQ1366" s="205">
        <f t="shared" si="363"/>
        <v>0</v>
      </c>
      <c r="BR1366" s="973">
        <f>IF($Z1366=1,0,IF(AND($Z1366=0,BM1366&gt;0),1,IF(AND($Z1366=0,BO1366&gt;0),1,IF(AND($Z1366=0,BQ1366&gt;0),1,0))))</f>
        <v>0</v>
      </c>
      <c r="BS1366" s="973">
        <f>IF($Z1366=0,0,IF(AND($Z1366=1,BL1366&gt;0),1,IF(AND($Z1366=1,BN1366&gt;0),1,IF(AND($Z1366=1,BP1366&gt;0),1,0))))</f>
        <v>0</v>
      </c>
      <c r="BT1366" s="978">
        <f>IF($Z1366=0,0,IF(BX1366+BZ1366+CB1366&gt;0,$AA1366,0))</f>
        <v>0</v>
      </c>
      <c r="BU1366" s="980">
        <f>IF($Z1366=0,0,IF(AND(BT1366=0,O1367&gt;0),$AA1366,0))</f>
        <v>0</v>
      </c>
      <c r="BV1366" s="969">
        <f>$AA1366-BT1366-BU1366</f>
        <v>0</v>
      </c>
      <c r="BW1366" s="204">
        <f t="shared" si="364"/>
        <v>0</v>
      </c>
      <c r="BX1366" s="204">
        <f t="shared" si="364"/>
        <v>0</v>
      </c>
      <c r="BY1366" s="204">
        <f t="shared" si="364"/>
        <v>0</v>
      </c>
      <c r="BZ1366" s="204">
        <f t="shared" si="364"/>
        <v>0</v>
      </c>
      <c r="CA1366" s="204">
        <f t="shared" si="364"/>
        <v>0</v>
      </c>
      <c r="CB1366" s="205">
        <f t="shared" si="364"/>
        <v>0</v>
      </c>
      <c r="CC1366" s="973">
        <f>IF($Z1366=1,0,IF(AND($Z1366=0,BX1366&gt;0),1,IF(AND($Z1366=0,BZ1366&gt;0),1,IF(AND($Z1366=0,CB1366&gt;0),1,0))))</f>
        <v>0</v>
      </c>
      <c r="CD1366" s="973">
        <f>IF($Z1366=0,0,IF(AND($Z1366=1,BW1366&gt;0),1,IF(AND($Z1366=1,BY1366&gt;0),1,IF(AND($Z1366=1,CA1366&gt;0),1,0))))</f>
        <v>0</v>
      </c>
      <c r="CE1366" s="11"/>
      <c r="CF1366" s="11"/>
      <c r="CG1366" s="11"/>
      <c r="CH1366" s="11"/>
      <c r="CI1366" s="11"/>
      <c r="CJ1366" s="11"/>
      <c r="CK1366" s="11"/>
      <c r="CL1366" s="11"/>
      <c r="CM1366" s="11"/>
    </row>
    <row r="1367" spans="1:91" ht="14.25" customHeight="1">
      <c r="A1367" s="950" t="str">
        <f>A1366</f>
        <v/>
      </c>
      <c r="B1367" s="57"/>
      <c r="C1367" s="2051"/>
      <c r="D1367" s="2053"/>
      <c r="E1367" s="2051"/>
      <c r="F1367" s="2772"/>
      <c r="G1367" s="1121">
        <f>Import!Q2064</f>
        <v>0</v>
      </c>
      <c r="H1367" s="2774"/>
      <c r="I1367" s="450"/>
      <c r="J1367" s="2775"/>
      <c r="K1367" s="450"/>
      <c r="L1367" s="2775"/>
      <c r="M1367" s="450"/>
      <c r="N1367" s="2775"/>
      <c r="O1367" s="450"/>
      <c r="P1367" s="2775"/>
      <c r="Q1367" s="11"/>
      <c r="R1367" s="11"/>
      <c r="S1367" s="397"/>
      <c r="T1367" s="419"/>
      <c r="U1367" s="444">
        <f>Import!N2065</f>
        <v>0</v>
      </c>
      <c r="V1367" s="11"/>
      <c r="W1367" s="306"/>
      <c r="X1367" s="306"/>
      <c r="Y1367" s="306"/>
      <c r="Z1367" s="11"/>
      <c r="AE1367" s="204"/>
      <c r="AF1367" s="204"/>
      <c r="AG1367" s="204"/>
      <c r="AH1367" s="204"/>
      <c r="AI1367" s="922"/>
      <c r="AJ1367" s="205"/>
      <c r="AK1367" s="973"/>
      <c r="AL1367" s="973">
        <f>AL1366</f>
        <v>0</v>
      </c>
      <c r="AP1367" s="204"/>
      <c r="AQ1367" s="204"/>
      <c r="AR1367" s="204"/>
      <c r="AS1367" s="204"/>
      <c r="AT1367" s="204"/>
      <c r="AU1367" s="205"/>
      <c r="AV1367" s="973"/>
      <c r="AW1367" s="973">
        <f>AW1366</f>
        <v>0</v>
      </c>
      <c r="BA1367" s="204"/>
      <c r="BB1367" s="204"/>
      <c r="BC1367" s="204"/>
      <c r="BD1367" s="204"/>
      <c r="BE1367" s="204"/>
      <c r="BF1367" s="205"/>
      <c r="BG1367" s="973"/>
      <c r="BH1367" s="973">
        <f>BH1366</f>
        <v>0</v>
      </c>
      <c r="BL1367" s="204"/>
      <c r="BM1367" s="204"/>
      <c r="BN1367" s="204"/>
      <c r="BO1367" s="204"/>
      <c r="BP1367" s="204"/>
      <c r="BQ1367" s="205"/>
      <c r="BR1367" s="973"/>
      <c r="BS1367" s="973">
        <f>BS1366</f>
        <v>0</v>
      </c>
      <c r="BW1367" s="204"/>
      <c r="BX1367" s="204"/>
      <c r="BY1367" s="204"/>
      <c r="BZ1367" s="204"/>
      <c r="CA1367" s="204"/>
      <c r="CB1367" s="205"/>
      <c r="CC1367" s="973"/>
      <c r="CD1367" s="973">
        <f>CD1366</f>
        <v>0</v>
      </c>
      <c r="CE1367" s="11"/>
      <c r="CF1367" s="11"/>
      <c r="CG1367" s="11"/>
      <c r="CH1367" s="11"/>
      <c r="CI1367" s="11"/>
      <c r="CJ1367" s="11"/>
      <c r="CK1367" s="11"/>
      <c r="CL1367" s="11"/>
      <c r="CM1367" s="11"/>
    </row>
    <row r="1368" spans="1:91" ht="24.75" customHeight="1">
      <c r="A1368" s="949" t="str">
        <f>IF(E1368&gt;0,"Wypełnione","")</f>
        <v/>
      </c>
      <c r="B1368" s="57"/>
      <c r="C1368" s="2050">
        <f>'Og s3a'!C2077</f>
        <v>0</v>
      </c>
      <c r="D1368" s="2052">
        <f>'Og s3a'!E2077</f>
        <v>0</v>
      </c>
      <c r="E1368" s="2050">
        <f>'Og s3a'!F2077</f>
        <v>0</v>
      </c>
      <c r="F1368" s="2771"/>
      <c r="G1368" s="448">
        <f>T1368</f>
        <v>0</v>
      </c>
      <c r="H1368" s="2773">
        <f>U1368</f>
        <v>0</v>
      </c>
      <c r="I1368" s="451"/>
      <c r="J1368" s="2775"/>
      <c r="K1368" s="451"/>
      <c r="L1368" s="2775"/>
      <c r="M1368" s="451"/>
      <c r="N1368" s="2775"/>
      <c r="O1368" s="451"/>
      <c r="P1368" s="2775"/>
      <c r="Q1368" s="11"/>
      <c r="R1368" s="11"/>
      <c r="S1368" s="396">
        <f>'Og s3a'!G2077</f>
        <v>0</v>
      </c>
      <c r="T1368" s="398">
        <f>'Og s3a'!D2077</f>
        <v>0</v>
      </c>
      <c r="U1368" s="444">
        <f>Import!N2066</f>
        <v>0</v>
      </c>
      <c r="V1368" s="11"/>
      <c r="W1368" s="306"/>
      <c r="X1368" s="306"/>
      <c r="Y1368" s="306"/>
      <c r="Z1368" s="970">
        <f>IF(F1368=AF$7,1,0)</f>
        <v>0</v>
      </c>
      <c r="AA1368" s="970">
        <f>Z1368*D1368</f>
        <v>0</v>
      </c>
      <c r="AB1368" s="978">
        <f>IF($Z1368=0,0,IF(AF1368+AH1368+AJ1368&gt;0,$AA1368,0))</f>
        <v>0</v>
      </c>
      <c r="AC1368" s="980">
        <f>IF($Z1368=0,0,IF(AND(AB1368=0,G1369&gt;0),$AA1368,0))</f>
        <v>0</v>
      </c>
      <c r="AD1368" s="969">
        <f>AA1368-AB1368-AC1368</f>
        <v>0</v>
      </c>
      <c r="AE1368" s="204">
        <f t="shared" si="360"/>
        <v>0</v>
      </c>
      <c r="AF1368" s="204">
        <f t="shared" si="360"/>
        <v>0</v>
      </c>
      <c r="AG1368" s="204">
        <f t="shared" si="360"/>
        <v>0</v>
      </c>
      <c r="AH1368" s="204">
        <f t="shared" si="360"/>
        <v>0</v>
      </c>
      <c r="AI1368" s="922">
        <f t="shared" si="360"/>
        <v>0</v>
      </c>
      <c r="AJ1368" s="205">
        <f t="shared" si="360"/>
        <v>0</v>
      </c>
      <c r="AK1368" s="973">
        <f>IF($Z1368=1,0,IF(AND($Z1368=0,AF1368&gt;0),1,IF(AND($Z1368=0,AH1368&gt;0),1,IF(AND($Z1368=0,AJ1368&gt;0),1,0))))</f>
        <v>0</v>
      </c>
      <c r="AL1368" s="973">
        <f>IF($Z1368=0,0,IF(AND($Z1368=1,AE1368&gt;0),1,IF(AND($Z1368=1,AG1368&gt;0),1,IF(AND($Z1368=1,AI1368&gt;0),1,0))))</f>
        <v>0</v>
      </c>
      <c r="AM1368" s="978">
        <f>IF($Z1368=0,0,IF(AQ1368+AS1368+AU1368&gt;0,$AA1368,0))</f>
        <v>0</v>
      </c>
      <c r="AN1368" s="980">
        <f>IF($Z1368=0,0,IF(AND(AM1368=0,I1369&gt;0),$AA1368,0))</f>
        <v>0</v>
      </c>
      <c r="AO1368" s="969">
        <f>$AA1368-AM1368-AN1368</f>
        <v>0</v>
      </c>
      <c r="AP1368" s="204">
        <f t="shared" si="361"/>
        <v>0</v>
      </c>
      <c r="AQ1368" s="204">
        <f t="shared" si="361"/>
        <v>0</v>
      </c>
      <c r="AR1368" s="204">
        <f t="shared" si="361"/>
        <v>0</v>
      </c>
      <c r="AS1368" s="204">
        <f t="shared" si="361"/>
        <v>0</v>
      </c>
      <c r="AT1368" s="204">
        <f t="shared" si="361"/>
        <v>0</v>
      </c>
      <c r="AU1368" s="205">
        <f t="shared" si="361"/>
        <v>0</v>
      </c>
      <c r="AV1368" s="973">
        <f>IF($Z1368=1,0,IF(AND($Z1368=0,AQ1368&gt;0),1,IF(AND($Z1368=0,AS1368&gt;0),1,IF(AND($Z1368=0,AU1368&gt;0),1,0))))</f>
        <v>0</v>
      </c>
      <c r="AW1368" s="973">
        <f>IF($Z1368=0,0,IF(AND($Z1368=1,AP1368&gt;0),1,IF(AND($Z1368=1,AR1368&gt;0),1,IF(AND($Z1368=1,AT1368&gt;0),1,0))))</f>
        <v>0</v>
      </c>
      <c r="AX1368" s="978">
        <f>IF($Z1368=0,0,IF(BB1368+BD1368+BF1368&gt;0,$AA1368,0))</f>
        <v>0</v>
      </c>
      <c r="AY1368" s="980">
        <f>IF($Z1368=0,0,IF(AND(AX1368=0,K1369&gt;0),$AA1368,0))</f>
        <v>0</v>
      </c>
      <c r="AZ1368" s="969">
        <f>$AA1368-AX1368-AY1368</f>
        <v>0</v>
      </c>
      <c r="BA1368" s="204">
        <f t="shared" si="362"/>
        <v>0</v>
      </c>
      <c r="BB1368" s="204">
        <f t="shared" si="362"/>
        <v>0</v>
      </c>
      <c r="BC1368" s="204">
        <f t="shared" si="362"/>
        <v>0</v>
      </c>
      <c r="BD1368" s="204">
        <f t="shared" si="362"/>
        <v>0</v>
      </c>
      <c r="BE1368" s="204">
        <f t="shared" si="362"/>
        <v>0</v>
      </c>
      <c r="BF1368" s="205">
        <f t="shared" si="362"/>
        <v>0</v>
      </c>
      <c r="BG1368" s="973">
        <f>IF($Z1368=1,0,IF(AND($Z1368=0,BB1368&gt;0),1,IF(AND($Z1368=0,BD1368&gt;0),1,IF(AND($Z1368=0,BF1368&gt;0),1,0))))</f>
        <v>0</v>
      </c>
      <c r="BH1368" s="973">
        <f>IF($Z1368=0,0,IF(AND($Z1368=1,BA1368&gt;0),1,IF(AND($Z1368=1,BC1368&gt;0),1,IF(AND($Z1368=1,BE1368&gt;0),1,0))))</f>
        <v>0</v>
      </c>
      <c r="BI1368" s="978">
        <f>IF($Z1368=0,0,IF(BM1368+BO1368+BQ1368&gt;0,$AA1368,0))</f>
        <v>0</v>
      </c>
      <c r="BJ1368" s="980">
        <f>IF($Z1368=0,0,IF(AND(BI1368=0,M1369&gt;0),$AA1368,0))</f>
        <v>0</v>
      </c>
      <c r="BK1368" s="969">
        <f>$AA1368-BI1368-BJ1368</f>
        <v>0</v>
      </c>
      <c r="BL1368" s="204">
        <f t="shared" si="363"/>
        <v>0</v>
      </c>
      <c r="BM1368" s="204">
        <f t="shared" si="363"/>
        <v>0</v>
      </c>
      <c r="BN1368" s="204">
        <f t="shared" si="363"/>
        <v>0</v>
      </c>
      <c r="BO1368" s="204">
        <f t="shared" si="363"/>
        <v>0</v>
      </c>
      <c r="BP1368" s="204">
        <f t="shared" si="363"/>
        <v>0</v>
      </c>
      <c r="BQ1368" s="205">
        <f t="shared" si="363"/>
        <v>0</v>
      </c>
      <c r="BR1368" s="973">
        <f>IF($Z1368=1,0,IF(AND($Z1368=0,BM1368&gt;0),1,IF(AND($Z1368=0,BO1368&gt;0),1,IF(AND($Z1368=0,BQ1368&gt;0),1,0))))</f>
        <v>0</v>
      </c>
      <c r="BS1368" s="973">
        <f>IF($Z1368=0,0,IF(AND($Z1368=1,BL1368&gt;0),1,IF(AND($Z1368=1,BN1368&gt;0),1,IF(AND($Z1368=1,BP1368&gt;0),1,0))))</f>
        <v>0</v>
      </c>
      <c r="BT1368" s="978">
        <f>IF($Z1368=0,0,IF(BX1368+BZ1368+CB1368&gt;0,$AA1368,0))</f>
        <v>0</v>
      </c>
      <c r="BU1368" s="980">
        <f>IF($Z1368=0,0,IF(AND(BT1368=0,O1369&gt;0),$AA1368,0))</f>
        <v>0</v>
      </c>
      <c r="BV1368" s="969">
        <f>$AA1368-BT1368-BU1368</f>
        <v>0</v>
      </c>
      <c r="BW1368" s="204">
        <f t="shared" si="364"/>
        <v>0</v>
      </c>
      <c r="BX1368" s="204">
        <f t="shared" si="364"/>
        <v>0</v>
      </c>
      <c r="BY1368" s="204">
        <f t="shared" si="364"/>
        <v>0</v>
      </c>
      <c r="BZ1368" s="204">
        <f t="shared" si="364"/>
        <v>0</v>
      </c>
      <c r="CA1368" s="204">
        <f t="shared" si="364"/>
        <v>0</v>
      </c>
      <c r="CB1368" s="205">
        <f t="shared" si="364"/>
        <v>0</v>
      </c>
      <c r="CC1368" s="973">
        <f>IF($Z1368=1,0,IF(AND($Z1368=0,BX1368&gt;0),1,IF(AND($Z1368=0,BZ1368&gt;0),1,IF(AND($Z1368=0,CB1368&gt;0),1,0))))</f>
        <v>0</v>
      </c>
      <c r="CD1368" s="973">
        <f>IF($Z1368=0,0,IF(AND($Z1368=1,BW1368&gt;0),1,IF(AND($Z1368=1,BY1368&gt;0),1,IF(AND($Z1368=1,CA1368&gt;0),1,0))))</f>
        <v>0</v>
      </c>
      <c r="CE1368" s="11"/>
      <c r="CF1368" s="11"/>
      <c r="CG1368" s="11"/>
      <c r="CH1368" s="11"/>
      <c r="CI1368" s="11"/>
      <c r="CJ1368" s="11"/>
      <c r="CK1368" s="11"/>
      <c r="CL1368" s="11"/>
      <c r="CM1368" s="11"/>
    </row>
    <row r="1369" spans="1:91" ht="14.25" customHeight="1">
      <c r="A1369" s="950" t="str">
        <f>A1368</f>
        <v/>
      </c>
      <c r="B1369" s="57"/>
      <c r="C1369" s="2051"/>
      <c r="D1369" s="2053"/>
      <c r="E1369" s="2051"/>
      <c r="F1369" s="2772"/>
      <c r="G1369" s="1121">
        <f>Import!Q2066</f>
        <v>0</v>
      </c>
      <c r="H1369" s="2774"/>
      <c r="I1369" s="450"/>
      <c r="J1369" s="2775"/>
      <c r="K1369" s="450"/>
      <c r="L1369" s="2775"/>
      <c r="M1369" s="450"/>
      <c r="N1369" s="2775"/>
      <c r="O1369" s="450"/>
      <c r="P1369" s="2775"/>
      <c r="Q1369" s="11"/>
      <c r="R1369" s="11"/>
      <c r="S1369" s="397"/>
      <c r="T1369" s="419"/>
      <c r="U1369" s="444">
        <f>Import!N2067</f>
        <v>0</v>
      </c>
      <c r="V1369" s="11"/>
      <c r="W1369" s="306"/>
      <c r="X1369" s="306"/>
      <c r="Y1369" s="306"/>
      <c r="Z1369" s="11"/>
      <c r="AE1369" s="204"/>
      <c r="AF1369" s="204"/>
      <c r="AG1369" s="204"/>
      <c r="AH1369" s="204"/>
      <c r="AI1369" s="922"/>
      <c r="AJ1369" s="205"/>
      <c r="AK1369" s="973"/>
      <c r="AL1369" s="973">
        <f>AL1368</f>
        <v>0</v>
      </c>
      <c r="AP1369" s="204"/>
      <c r="AQ1369" s="204"/>
      <c r="AR1369" s="204"/>
      <c r="AS1369" s="204"/>
      <c r="AT1369" s="204"/>
      <c r="AU1369" s="205"/>
      <c r="AV1369" s="973"/>
      <c r="AW1369" s="973">
        <f>AW1368</f>
        <v>0</v>
      </c>
      <c r="BA1369" s="204"/>
      <c r="BB1369" s="204"/>
      <c r="BC1369" s="204"/>
      <c r="BD1369" s="204"/>
      <c r="BE1369" s="204"/>
      <c r="BF1369" s="205"/>
      <c r="BG1369" s="973"/>
      <c r="BH1369" s="973">
        <f>BH1368</f>
        <v>0</v>
      </c>
      <c r="BL1369" s="204"/>
      <c r="BM1369" s="204"/>
      <c r="BN1369" s="204"/>
      <c r="BO1369" s="204"/>
      <c r="BP1369" s="204"/>
      <c r="BQ1369" s="205"/>
      <c r="BR1369" s="973"/>
      <c r="BS1369" s="973">
        <f>BS1368</f>
        <v>0</v>
      </c>
      <c r="BW1369" s="204"/>
      <c r="BX1369" s="204"/>
      <c r="BY1369" s="204"/>
      <c r="BZ1369" s="204"/>
      <c r="CA1369" s="204"/>
      <c r="CB1369" s="205"/>
      <c r="CC1369" s="973"/>
      <c r="CD1369" s="973">
        <f>CD1368</f>
        <v>0</v>
      </c>
      <c r="CE1369" s="11"/>
      <c r="CF1369" s="11"/>
      <c r="CG1369" s="11"/>
      <c r="CH1369" s="11"/>
      <c r="CI1369" s="11"/>
      <c r="CJ1369" s="11"/>
      <c r="CK1369" s="11"/>
      <c r="CL1369" s="11"/>
      <c r="CM1369" s="11"/>
    </row>
    <row r="1370" spans="1:91" ht="24.75" customHeight="1">
      <c r="A1370" s="949" t="str">
        <f>IF(E1370&gt;0,"Wypełnione","")</f>
        <v/>
      </c>
      <c r="B1370" s="57"/>
      <c r="C1370" s="2050">
        <f>'Og s3a'!C2079</f>
        <v>0</v>
      </c>
      <c r="D1370" s="2052">
        <f>'Og s3a'!E2079</f>
        <v>0</v>
      </c>
      <c r="E1370" s="2050">
        <f>'Og s3a'!F2079</f>
        <v>0</v>
      </c>
      <c r="F1370" s="2771"/>
      <c r="G1370" s="448">
        <f>T1370</f>
        <v>0</v>
      </c>
      <c r="H1370" s="2773">
        <f>U1370</f>
        <v>0</v>
      </c>
      <c r="I1370" s="451"/>
      <c r="J1370" s="2775"/>
      <c r="K1370" s="451"/>
      <c r="L1370" s="2775"/>
      <c r="M1370" s="451"/>
      <c r="N1370" s="2775"/>
      <c r="O1370" s="451"/>
      <c r="P1370" s="2775"/>
      <c r="Q1370" s="11"/>
      <c r="R1370" s="11"/>
      <c r="S1370" s="396">
        <f>'Og s3a'!G2079</f>
        <v>0</v>
      </c>
      <c r="T1370" s="398">
        <f>'Og s3a'!D2079</f>
        <v>0</v>
      </c>
      <c r="U1370" s="444">
        <f>Import!N2068</f>
        <v>0</v>
      </c>
      <c r="V1370" s="11"/>
      <c r="W1370" s="306"/>
      <c r="X1370" s="306"/>
      <c r="Y1370" s="306"/>
      <c r="Z1370" s="970">
        <f>IF(F1370=AF$7,1,0)</f>
        <v>0</v>
      </c>
      <c r="AA1370" s="970">
        <f>Z1370*D1370</f>
        <v>0</v>
      </c>
      <c r="AB1370" s="978">
        <f>IF($Z1370=0,0,IF(AF1370+AH1370+AJ1370&gt;0,$AA1370,0))</f>
        <v>0</v>
      </c>
      <c r="AC1370" s="980">
        <f>IF($Z1370=0,0,IF(AND(AB1370=0,G1371&gt;0),$AA1370,0))</f>
        <v>0</v>
      </c>
      <c r="AD1370" s="969">
        <f>AA1370-AB1370-AC1370</f>
        <v>0</v>
      </c>
      <c r="AE1370" s="204">
        <f t="shared" si="360"/>
        <v>0</v>
      </c>
      <c r="AF1370" s="204">
        <f t="shared" si="360"/>
        <v>0</v>
      </c>
      <c r="AG1370" s="204">
        <f t="shared" si="360"/>
        <v>0</v>
      </c>
      <c r="AH1370" s="204">
        <f t="shared" si="360"/>
        <v>0</v>
      </c>
      <c r="AI1370" s="922">
        <f t="shared" si="360"/>
        <v>0</v>
      </c>
      <c r="AJ1370" s="205">
        <f t="shared" si="360"/>
        <v>0</v>
      </c>
      <c r="AK1370" s="973">
        <f>IF($Z1370=1,0,IF(AND($Z1370=0,AF1370&gt;0),1,IF(AND($Z1370=0,AH1370&gt;0),1,IF(AND($Z1370=0,AJ1370&gt;0),1,0))))</f>
        <v>0</v>
      </c>
      <c r="AL1370" s="973">
        <f>IF($Z1370=0,0,IF(AND($Z1370=1,AE1370&gt;0),1,IF(AND($Z1370=1,AG1370&gt;0),1,IF(AND($Z1370=1,AI1370&gt;0),1,0))))</f>
        <v>0</v>
      </c>
      <c r="AM1370" s="978">
        <f>IF($Z1370=0,0,IF(AQ1370+AS1370+AU1370&gt;0,$AA1370,0))</f>
        <v>0</v>
      </c>
      <c r="AN1370" s="980">
        <f>IF($Z1370=0,0,IF(AND(AM1370=0,I1371&gt;0),$AA1370,0))</f>
        <v>0</v>
      </c>
      <c r="AO1370" s="969">
        <f>$AA1370-AM1370-AN1370</f>
        <v>0</v>
      </c>
      <c r="AP1370" s="204">
        <f t="shared" si="361"/>
        <v>0</v>
      </c>
      <c r="AQ1370" s="204">
        <f t="shared" si="361"/>
        <v>0</v>
      </c>
      <c r="AR1370" s="204">
        <f t="shared" si="361"/>
        <v>0</v>
      </c>
      <c r="AS1370" s="204">
        <f t="shared" si="361"/>
        <v>0</v>
      </c>
      <c r="AT1370" s="204">
        <f t="shared" si="361"/>
        <v>0</v>
      </c>
      <c r="AU1370" s="205">
        <f t="shared" si="361"/>
        <v>0</v>
      </c>
      <c r="AV1370" s="973">
        <f>IF($Z1370=1,0,IF(AND($Z1370=0,AQ1370&gt;0),1,IF(AND($Z1370=0,AS1370&gt;0),1,IF(AND($Z1370=0,AU1370&gt;0),1,0))))</f>
        <v>0</v>
      </c>
      <c r="AW1370" s="973">
        <f>IF($Z1370=0,0,IF(AND($Z1370=1,AP1370&gt;0),1,IF(AND($Z1370=1,AR1370&gt;0),1,IF(AND($Z1370=1,AT1370&gt;0),1,0))))</f>
        <v>0</v>
      </c>
      <c r="AX1370" s="978">
        <f>IF($Z1370=0,0,IF(BB1370+BD1370+BF1370&gt;0,$AA1370,0))</f>
        <v>0</v>
      </c>
      <c r="AY1370" s="980">
        <f>IF($Z1370=0,0,IF(AND(AX1370=0,K1371&gt;0),$AA1370,0))</f>
        <v>0</v>
      </c>
      <c r="AZ1370" s="969">
        <f>$AA1370-AX1370-AY1370</f>
        <v>0</v>
      </c>
      <c r="BA1370" s="204">
        <f t="shared" si="362"/>
        <v>0</v>
      </c>
      <c r="BB1370" s="204">
        <f t="shared" si="362"/>
        <v>0</v>
      </c>
      <c r="BC1370" s="204">
        <f t="shared" si="362"/>
        <v>0</v>
      </c>
      <c r="BD1370" s="204">
        <f t="shared" si="362"/>
        <v>0</v>
      </c>
      <c r="BE1370" s="204">
        <f t="shared" si="362"/>
        <v>0</v>
      </c>
      <c r="BF1370" s="205">
        <f t="shared" si="362"/>
        <v>0</v>
      </c>
      <c r="BG1370" s="973">
        <f>IF($Z1370=1,0,IF(AND($Z1370=0,BB1370&gt;0),1,IF(AND($Z1370=0,BD1370&gt;0),1,IF(AND($Z1370=0,BF1370&gt;0),1,0))))</f>
        <v>0</v>
      </c>
      <c r="BH1370" s="973">
        <f>IF($Z1370=0,0,IF(AND($Z1370=1,BA1370&gt;0),1,IF(AND($Z1370=1,BC1370&gt;0),1,IF(AND($Z1370=1,BE1370&gt;0),1,0))))</f>
        <v>0</v>
      </c>
      <c r="BI1370" s="978">
        <f>IF($Z1370=0,0,IF(BM1370+BO1370+BQ1370&gt;0,$AA1370,0))</f>
        <v>0</v>
      </c>
      <c r="BJ1370" s="980">
        <f>IF($Z1370=0,0,IF(AND(BI1370=0,M1371&gt;0),$AA1370,0))</f>
        <v>0</v>
      </c>
      <c r="BK1370" s="969">
        <f>$AA1370-BI1370-BJ1370</f>
        <v>0</v>
      </c>
      <c r="BL1370" s="204">
        <f t="shared" si="363"/>
        <v>0</v>
      </c>
      <c r="BM1370" s="204">
        <f t="shared" si="363"/>
        <v>0</v>
      </c>
      <c r="BN1370" s="204">
        <f t="shared" si="363"/>
        <v>0</v>
      </c>
      <c r="BO1370" s="204">
        <f t="shared" si="363"/>
        <v>0</v>
      </c>
      <c r="BP1370" s="204">
        <f t="shared" si="363"/>
        <v>0</v>
      </c>
      <c r="BQ1370" s="205">
        <f t="shared" si="363"/>
        <v>0</v>
      </c>
      <c r="BR1370" s="973">
        <f>IF($Z1370=1,0,IF(AND($Z1370=0,BM1370&gt;0),1,IF(AND($Z1370=0,BO1370&gt;0),1,IF(AND($Z1370=0,BQ1370&gt;0),1,0))))</f>
        <v>0</v>
      </c>
      <c r="BS1370" s="973">
        <f>IF($Z1370=0,0,IF(AND($Z1370=1,BL1370&gt;0),1,IF(AND($Z1370=1,BN1370&gt;0),1,IF(AND($Z1370=1,BP1370&gt;0),1,0))))</f>
        <v>0</v>
      </c>
      <c r="BT1370" s="978">
        <f>IF($Z1370=0,0,IF(BX1370+BZ1370+CB1370&gt;0,$AA1370,0))</f>
        <v>0</v>
      </c>
      <c r="BU1370" s="980">
        <f>IF($Z1370=0,0,IF(AND(BT1370=0,O1371&gt;0),$AA1370,0))</f>
        <v>0</v>
      </c>
      <c r="BV1370" s="969">
        <f>$AA1370-BT1370-BU1370</f>
        <v>0</v>
      </c>
      <c r="BW1370" s="204">
        <f t="shared" si="364"/>
        <v>0</v>
      </c>
      <c r="BX1370" s="204">
        <f t="shared" si="364"/>
        <v>0</v>
      </c>
      <c r="BY1370" s="204">
        <f t="shared" si="364"/>
        <v>0</v>
      </c>
      <c r="BZ1370" s="204">
        <f t="shared" si="364"/>
        <v>0</v>
      </c>
      <c r="CA1370" s="204">
        <f t="shared" si="364"/>
        <v>0</v>
      </c>
      <c r="CB1370" s="205">
        <f t="shared" si="364"/>
        <v>0</v>
      </c>
      <c r="CC1370" s="973">
        <f>IF($Z1370=1,0,IF(AND($Z1370=0,BX1370&gt;0),1,IF(AND($Z1370=0,BZ1370&gt;0),1,IF(AND($Z1370=0,CB1370&gt;0),1,0))))</f>
        <v>0</v>
      </c>
      <c r="CD1370" s="973">
        <f>IF($Z1370=0,0,IF(AND($Z1370=1,BW1370&gt;0),1,IF(AND($Z1370=1,BY1370&gt;0),1,IF(AND($Z1370=1,CA1370&gt;0),1,0))))</f>
        <v>0</v>
      </c>
      <c r="CE1370" s="11"/>
      <c r="CF1370" s="11"/>
      <c r="CG1370" s="11"/>
      <c r="CH1370" s="11"/>
      <c r="CI1370" s="11"/>
      <c r="CJ1370" s="11"/>
      <c r="CK1370" s="11"/>
      <c r="CL1370" s="11"/>
      <c r="CM1370" s="11"/>
    </row>
    <row r="1371" spans="1:91" ht="14.25" customHeight="1">
      <c r="A1371" s="950" t="str">
        <f>A1370</f>
        <v/>
      </c>
      <c r="B1371" s="57"/>
      <c r="C1371" s="2051"/>
      <c r="D1371" s="2053"/>
      <c r="E1371" s="2051"/>
      <c r="F1371" s="2772"/>
      <c r="G1371" s="1121">
        <f>Import!Q2068</f>
        <v>0</v>
      </c>
      <c r="H1371" s="2774"/>
      <c r="I1371" s="450"/>
      <c r="J1371" s="2775"/>
      <c r="K1371" s="450"/>
      <c r="L1371" s="2775"/>
      <c r="M1371" s="450"/>
      <c r="N1371" s="2775"/>
      <c r="O1371" s="450"/>
      <c r="P1371" s="2775"/>
      <c r="Q1371" s="11"/>
      <c r="R1371" s="11"/>
      <c r="S1371" s="397"/>
      <c r="T1371" s="419"/>
      <c r="U1371" s="444">
        <f>Import!N2069</f>
        <v>0</v>
      </c>
      <c r="V1371" s="11"/>
      <c r="W1371" s="306"/>
      <c r="X1371" s="306"/>
      <c r="Y1371" s="306"/>
      <c r="Z1371" s="11"/>
      <c r="AE1371" s="204"/>
      <c r="AF1371" s="204"/>
      <c r="AG1371" s="204"/>
      <c r="AH1371" s="204"/>
      <c r="AI1371" s="922"/>
      <c r="AJ1371" s="205"/>
      <c r="AK1371" s="973"/>
      <c r="AL1371" s="973">
        <f>AL1370</f>
        <v>0</v>
      </c>
      <c r="AP1371" s="204"/>
      <c r="AQ1371" s="204"/>
      <c r="AR1371" s="204"/>
      <c r="AS1371" s="204"/>
      <c r="AT1371" s="204"/>
      <c r="AU1371" s="205"/>
      <c r="AV1371" s="973"/>
      <c r="AW1371" s="973">
        <f>AW1370</f>
        <v>0</v>
      </c>
      <c r="BA1371" s="204"/>
      <c r="BB1371" s="204"/>
      <c r="BC1371" s="204"/>
      <c r="BD1371" s="204"/>
      <c r="BE1371" s="204"/>
      <c r="BF1371" s="205"/>
      <c r="BG1371" s="973"/>
      <c r="BH1371" s="973">
        <f>BH1370</f>
        <v>0</v>
      </c>
      <c r="BL1371" s="204"/>
      <c r="BM1371" s="204"/>
      <c r="BN1371" s="204"/>
      <c r="BO1371" s="204"/>
      <c r="BP1371" s="204"/>
      <c r="BQ1371" s="205"/>
      <c r="BR1371" s="973"/>
      <c r="BS1371" s="973">
        <f>BS1370</f>
        <v>0</v>
      </c>
      <c r="BW1371" s="204"/>
      <c r="BX1371" s="204"/>
      <c r="BY1371" s="204"/>
      <c r="BZ1371" s="204"/>
      <c r="CA1371" s="204"/>
      <c r="CB1371" s="205"/>
      <c r="CC1371" s="973"/>
      <c r="CD1371" s="973">
        <f>CD1370</f>
        <v>0</v>
      </c>
      <c r="CE1371" s="11"/>
      <c r="CF1371" s="11"/>
      <c r="CG1371" s="11"/>
      <c r="CH1371" s="11"/>
      <c r="CI1371" s="11"/>
      <c r="CJ1371" s="11"/>
      <c r="CK1371" s="11"/>
      <c r="CL1371" s="11"/>
      <c r="CM1371" s="11"/>
    </row>
    <row r="1372" spans="1:91" ht="24.75" customHeight="1">
      <c r="A1372" s="949" t="str">
        <f>IF(E1372&gt;0,"Wypełnione","")</f>
        <v/>
      </c>
      <c r="B1372" s="57"/>
      <c r="C1372" s="2050">
        <f>'Og s3a'!C2081</f>
        <v>0</v>
      </c>
      <c r="D1372" s="2052">
        <f>'Og s3a'!E2081</f>
        <v>0</v>
      </c>
      <c r="E1372" s="2050">
        <f>'Og s3a'!F2081</f>
        <v>0</v>
      </c>
      <c r="F1372" s="2771"/>
      <c r="G1372" s="448">
        <f>T1372</f>
        <v>0</v>
      </c>
      <c r="H1372" s="2773">
        <f>U1372</f>
        <v>0</v>
      </c>
      <c r="I1372" s="451"/>
      <c r="J1372" s="2775"/>
      <c r="K1372" s="451"/>
      <c r="L1372" s="2775"/>
      <c r="M1372" s="451"/>
      <c r="N1372" s="2775"/>
      <c r="O1372" s="451"/>
      <c r="P1372" s="2775"/>
      <c r="Q1372" s="11"/>
      <c r="R1372" s="11"/>
      <c r="S1372" s="396">
        <f>'Og s3a'!G2081</f>
        <v>0</v>
      </c>
      <c r="T1372" s="398">
        <f>'Og s3a'!D2081</f>
        <v>0</v>
      </c>
      <c r="U1372" s="444">
        <f>Import!N2070</f>
        <v>0</v>
      </c>
      <c r="V1372" s="11"/>
      <c r="W1372" s="306"/>
      <c r="X1372" s="306"/>
      <c r="Y1372" s="306"/>
      <c r="Z1372" s="970">
        <f>IF(F1372=AF$7,1,0)</f>
        <v>0</v>
      </c>
      <c r="AA1372" s="970">
        <f>Z1372*D1372</f>
        <v>0</v>
      </c>
      <c r="AB1372" s="978">
        <f>IF($Z1372=0,0,IF(AF1372+AH1372+AJ1372&gt;0,$AA1372,0))</f>
        <v>0</v>
      </c>
      <c r="AC1372" s="980">
        <f>IF($Z1372=0,0,IF(AND(AB1372=0,G1373&gt;0),$AA1372,0))</f>
        <v>0</v>
      </c>
      <c r="AD1372" s="969">
        <f>AA1372-AB1372-AC1372</f>
        <v>0</v>
      </c>
      <c r="AE1372" s="204">
        <f t="shared" si="360"/>
        <v>0</v>
      </c>
      <c r="AF1372" s="204">
        <f t="shared" si="360"/>
        <v>0</v>
      </c>
      <c r="AG1372" s="204">
        <f t="shared" si="360"/>
        <v>0</v>
      </c>
      <c r="AH1372" s="204">
        <f t="shared" si="360"/>
        <v>0</v>
      </c>
      <c r="AI1372" s="922">
        <f t="shared" si="360"/>
        <v>0</v>
      </c>
      <c r="AJ1372" s="205">
        <f t="shared" si="360"/>
        <v>0</v>
      </c>
      <c r="AK1372" s="973">
        <f>IF($Z1372=1,0,IF(AND($Z1372=0,AF1372&gt;0),1,IF(AND($Z1372=0,AH1372&gt;0),1,IF(AND($Z1372=0,AJ1372&gt;0),1,0))))</f>
        <v>0</v>
      </c>
      <c r="AL1372" s="973">
        <f>IF($Z1372=0,0,IF(AND($Z1372=1,AE1372&gt;0),1,IF(AND($Z1372=1,AG1372&gt;0),1,IF(AND($Z1372=1,AI1372&gt;0),1,0))))</f>
        <v>0</v>
      </c>
      <c r="AM1372" s="978">
        <f>IF($Z1372=0,0,IF(AQ1372+AS1372+AU1372&gt;0,$AA1372,0))</f>
        <v>0</v>
      </c>
      <c r="AN1372" s="980">
        <f>IF($Z1372=0,0,IF(AND(AM1372=0,I1373&gt;0),$AA1372,0))</f>
        <v>0</v>
      </c>
      <c r="AO1372" s="969">
        <f>$AA1372-AM1372-AN1372</f>
        <v>0</v>
      </c>
      <c r="AP1372" s="204">
        <f t="shared" si="361"/>
        <v>0</v>
      </c>
      <c r="AQ1372" s="204">
        <f t="shared" si="361"/>
        <v>0</v>
      </c>
      <c r="AR1372" s="204">
        <f t="shared" si="361"/>
        <v>0</v>
      </c>
      <c r="AS1372" s="204">
        <f t="shared" si="361"/>
        <v>0</v>
      </c>
      <c r="AT1372" s="204">
        <f t="shared" si="361"/>
        <v>0</v>
      </c>
      <c r="AU1372" s="205">
        <f t="shared" si="361"/>
        <v>0</v>
      </c>
      <c r="AV1372" s="973">
        <f>IF($Z1372=1,0,IF(AND($Z1372=0,AQ1372&gt;0),1,IF(AND($Z1372=0,AS1372&gt;0),1,IF(AND($Z1372=0,AU1372&gt;0),1,0))))</f>
        <v>0</v>
      </c>
      <c r="AW1372" s="973">
        <f>IF($Z1372=0,0,IF(AND($Z1372=1,AP1372&gt;0),1,IF(AND($Z1372=1,AR1372&gt;0),1,IF(AND($Z1372=1,AT1372&gt;0),1,0))))</f>
        <v>0</v>
      </c>
      <c r="AX1372" s="978">
        <f>IF($Z1372=0,0,IF(BB1372+BD1372+BF1372&gt;0,$AA1372,0))</f>
        <v>0</v>
      </c>
      <c r="AY1372" s="980">
        <f>IF($Z1372=0,0,IF(AND(AX1372=0,K1373&gt;0),$AA1372,0))</f>
        <v>0</v>
      </c>
      <c r="AZ1372" s="969">
        <f>$AA1372-AX1372-AY1372</f>
        <v>0</v>
      </c>
      <c r="BA1372" s="204">
        <f t="shared" si="362"/>
        <v>0</v>
      </c>
      <c r="BB1372" s="204">
        <f t="shared" si="362"/>
        <v>0</v>
      </c>
      <c r="BC1372" s="204">
        <f t="shared" si="362"/>
        <v>0</v>
      </c>
      <c r="BD1372" s="204">
        <f t="shared" si="362"/>
        <v>0</v>
      </c>
      <c r="BE1372" s="204">
        <f t="shared" si="362"/>
        <v>0</v>
      </c>
      <c r="BF1372" s="205">
        <f t="shared" si="362"/>
        <v>0</v>
      </c>
      <c r="BG1372" s="973">
        <f>IF($Z1372=1,0,IF(AND($Z1372=0,BB1372&gt;0),1,IF(AND($Z1372=0,BD1372&gt;0),1,IF(AND($Z1372=0,BF1372&gt;0),1,0))))</f>
        <v>0</v>
      </c>
      <c r="BH1372" s="973">
        <f>IF($Z1372=0,0,IF(AND($Z1372=1,BA1372&gt;0),1,IF(AND($Z1372=1,BC1372&gt;0),1,IF(AND($Z1372=1,BE1372&gt;0),1,0))))</f>
        <v>0</v>
      </c>
      <c r="BI1372" s="978">
        <f>IF($Z1372=0,0,IF(BM1372+BO1372+BQ1372&gt;0,$AA1372,0))</f>
        <v>0</v>
      </c>
      <c r="BJ1372" s="980">
        <f>IF($Z1372=0,0,IF(AND(BI1372=0,M1373&gt;0),$AA1372,0))</f>
        <v>0</v>
      </c>
      <c r="BK1372" s="969">
        <f>$AA1372-BI1372-BJ1372</f>
        <v>0</v>
      </c>
      <c r="BL1372" s="204">
        <f t="shared" si="363"/>
        <v>0</v>
      </c>
      <c r="BM1372" s="204">
        <f t="shared" si="363"/>
        <v>0</v>
      </c>
      <c r="BN1372" s="204">
        <f t="shared" si="363"/>
        <v>0</v>
      </c>
      <c r="BO1372" s="204">
        <f t="shared" si="363"/>
        <v>0</v>
      </c>
      <c r="BP1372" s="204">
        <f t="shared" si="363"/>
        <v>0</v>
      </c>
      <c r="BQ1372" s="205">
        <f t="shared" si="363"/>
        <v>0</v>
      </c>
      <c r="BR1372" s="973">
        <f>IF($Z1372=1,0,IF(AND($Z1372=0,BM1372&gt;0),1,IF(AND($Z1372=0,BO1372&gt;0),1,IF(AND($Z1372=0,BQ1372&gt;0),1,0))))</f>
        <v>0</v>
      </c>
      <c r="BS1372" s="973">
        <f>IF($Z1372=0,0,IF(AND($Z1372=1,BL1372&gt;0),1,IF(AND($Z1372=1,BN1372&gt;0),1,IF(AND($Z1372=1,BP1372&gt;0),1,0))))</f>
        <v>0</v>
      </c>
      <c r="BT1372" s="978">
        <f>IF($Z1372=0,0,IF(BX1372+BZ1372+CB1372&gt;0,$AA1372,0))</f>
        <v>0</v>
      </c>
      <c r="BU1372" s="980">
        <f>IF($Z1372=0,0,IF(AND(BT1372=0,O1373&gt;0),$AA1372,0))</f>
        <v>0</v>
      </c>
      <c r="BV1372" s="969">
        <f>$AA1372-BT1372-BU1372</f>
        <v>0</v>
      </c>
      <c r="BW1372" s="204">
        <f t="shared" si="364"/>
        <v>0</v>
      </c>
      <c r="BX1372" s="204">
        <f t="shared" si="364"/>
        <v>0</v>
      </c>
      <c r="BY1372" s="204">
        <f t="shared" si="364"/>
        <v>0</v>
      </c>
      <c r="BZ1372" s="204">
        <f t="shared" si="364"/>
        <v>0</v>
      </c>
      <c r="CA1372" s="204">
        <f t="shared" si="364"/>
        <v>0</v>
      </c>
      <c r="CB1372" s="205">
        <f t="shared" si="364"/>
        <v>0</v>
      </c>
      <c r="CC1372" s="973">
        <f>IF($Z1372=1,0,IF(AND($Z1372=0,BX1372&gt;0),1,IF(AND($Z1372=0,BZ1372&gt;0),1,IF(AND($Z1372=0,CB1372&gt;0),1,0))))</f>
        <v>0</v>
      </c>
      <c r="CD1372" s="973">
        <f>IF($Z1372=0,0,IF(AND($Z1372=1,BW1372&gt;0),1,IF(AND($Z1372=1,BY1372&gt;0),1,IF(AND($Z1372=1,CA1372&gt;0),1,0))))</f>
        <v>0</v>
      </c>
      <c r="CE1372" s="11"/>
      <c r="CF1372" s="11"/>
      <c r="CG1372" s="11"/>
      <c r="CH1372" s="11"/>
      <c r="CI1372" s="11"/>
      <c r="CJ1372" s="11"/>
      <c r="CK1372" s="11"/>
      <c r="CL1372" s="11"/>
      <c r="CM1372" s="11"/>
    </row>
    <row r="1373" spans="1:91" ht="14.25" customHeight="1">
      <c r="A1373" s="950" t="str">
        <f>A1372</f>
        <v/>
      </c>
      <c r="B1373" s="57"/>
      <c r="C1373" s="2051"/>
      <c r="D1373" s="2053"/>
      <c r="E1373" s="2051"/>
      <c r="F1373" s="2772"/>
      <c r="G1373" s="1121">
        <f>Import!Q2070</f>
        <v>0</v>
      </c>
      <c r="H1373" s="2774"/>
      <c r="I1373" s="450"/>
      <c r="J1373" s="2775"/>
      <c r="K1373" s="450"/>
      <c r="L1373" s="2775"/>
      <c r="M1373" s="450"/>
      <c r="N1373" s="2775"/>
      <c r="O1373" s="450"/>
      <c r="P1373" s="2775"/>
      <c r="Q1373" s="11"/>
      <c r="R1373" s="11"/>
      <c r="S1373" s="397"/>
      <c r="T1373" s="419"/>
      <c r="U1373" s="444">
        <f>Import!N2071</f>
        <v>0</v>
      </c>
      <c r="V1373" s="11"/>
      <c r="W1373" s="306"/>
      <c r="X1373" s="306"/>
      <c r="Y1373" s="306"/>
      <c r="Z1373" s="11"/>
      <c r="AE1373" s="204"/>
      <c r="AF1373" s="204"/>
      <c r="AG1373" s="204"/>
      <c r="AH1373" s="204"/>
      <c r="AI1373" s="922"/>
      <c r="AJ1373" s="205"/>
      <c r="AK1373" s="973"/>
      <c r="AL1373" s="973">
        <f>AL1372</f>
        <v>0</v>
      </c>
      <c r="AP1373" s="204"/>
      <c r="AQ1373" s="204"/>
      <c r="AR1373" s="204"/>
      <c r="AS1373" s="204"/>
      <c r="AT1373" s="204"/>
      <c r="AU1373" s="205"/>
      <c r="AV1373" s="973"/>
      <c r="AW1373" s="973">
        <f>AW1372</f>
        <v>0</v>
      </c>
      <c r="BA1373" s="204"/>
      <c r="BB1373" s="204"/>
      <c r="BC1373" s="204"/>
      <c r="BD1373" s="204"/>
      <c r="BE1373" s="204"/>
      <c r="BF1373" s="205"/>
      <c r="BG1373" s="973"/>
      <c r="BH1373" s="973">
        <f>BH1372</f>
        <v>0</v>
      </c>
      <c r="BL1373" s="204"/>
      <c r="BM1373" s="204"/>
      <c r="BN1373" s="204"/>
      <c r="BO1373" s="204"/>
      <c r="BP1373" s="204"/>
      <c r="BQ1373" s="205"/>
      <c r="BR1373" s="973"/>
      <c r="BS1373" s="973">
        <f>BS1372</f>
        <v>0</v>
      </c>
      <c r="BW1373" s="204"/>
      <c r="BX1373" s="204"/>
      <c r="BY1373" s="204"/>
      <c r="BZ1373" s="204"/>
      <c r="CA1373" s="204"/>
      <c r="CB1373" s="205"/>
      <c r="CC1373" s="973"/>
      <c r="CD1373" s="973">
        <f>CD1372</f>
        <v>0</v>
      </c>
      <c r="CE1373" s="11"/>
      <c r="CF1373" s="11"/>
      <c r="CG1373" s="11"/>
      <c r="CH1373" s="11"/>
      <c r="CI1373" s="11"/>
      <c r="CJ1373" s="11"/>
      <c r="CK1373" s="11"/>
      <c r="CL1373" s="11"/>
      <c r="CM1373" s="11"/>
    </row>
    <row r="1374" spans="1:91" ht="24.75" customHeight="1">
      <c r="A1374" s="949" t="str">
        <f>IF(E1374&gt;0,"Wypełnione","")</f>
        <v/>
      </c>
      <c r="B1374" s="57"/>
      <c r="C1374" s="2050">
        <f>'Og s3a'!C2083</f>
        <v>0</v>
      </c>
      <c r="D1374" s="2052">
        <f>'Og s3a'!E2083</f>
        <v>0</v>
      </c>
      <c r="E1374" s="2050">
        <f>'Og s3a'!F2083</f>
        <v>0</v>
      </c>
      <c r="F1374" s="2771"/>
      <c r="G1374" s="448">
        <f>T1374</f>
        <v>0</v>
      </c>
      <c r="H1374" s="2773">
        <f>U1374</f>
        <v>0</v>
      </c>
      <c r="I1374" s="451"/>
      <c r="J1374" s="2775"/>
      <c r="K1374" s="451"/>
      <c r="L1374" s="2775"/>
      <c r="M1374" s="451"/>
      <c r="N1374" s="2775"/>
      <c r="O1374" s="451"/>
      <c r="P1374" s="2775"/>
      <c r="Q1374" s="11"/>
      <c r="R1374" s="11"/>
      <c r="S1374" s="396">
        <f>'Og s3a'!G2083</f>
        <v>0</v>
      </c>
      <c r="T1374" s="398">
        <f>'Og s3a'!D2083</f>
        <v>0</v>
      </c>
      <c r="U1374" s="444">
        <f>Import!N2072</f>
        <v>0</v>
      </c>
      <c r="V1374" s="11"/>
      <c r="W1374" s="306"/>
      <c r="X1374" s="306"/>
      <c r="Y1374" s="306"/>
      <c r="Z1374" s="970">
        <f>IF(F1374=AF$7,1,0)</f>
        <v>0</v>
      </c>
      <c r="AA1374" s="970">
        <f>Z1374*D1374</f>
        <v>0</v>
      </c>
      <c r="AB1374" s="978">
        <f>IF($Z1374=0,0,IF(AF1374+AH1374+AJ1374&gt;0,$AA1374,0))</f>
        <v>0</v>
      </c>
      <c r="AC1374" s="980">
        <f>IF($Z1374=0,0,IF(AND(AB1374=0,G1375&gt;0),$AA1374,0))</f>
        <v>0</v>
      </c>
      <c r="AD1374" s="969">
        <f>AA1374-AB1374-AC1374</f>
        <v>0</v>
      </c>
      <c r="AE1374" s="204">
        <f t="shared" si="360"/>
        <v>0</v>
      </c>
      <c r="AF1374" s="204">
        <f t="shared" si="360"/>
        <v>0</v>
      </c>
      <c r="AG1374" s="204">
        <f t="shared" si="360"/>
        <v>0</v>
      </c>
      <c r="AH1374" s="204">
        <f t="shared" si="360"/>
        <v>0</v>
      </c>
      <c r="AI1374" s="922">
        <f t="shared" si="360"/>
        <v>0</v>
      </c>
      <c r="AJ1374" s="205">
        <f t="shared" si="360"/>
        <v>0</v>
      </c>
      <c r="AK1374" s="973">
        <f>IF($Z1374=1,0,IF(AND($Z1374=0,AF1374&gt;0),1,IF(AND($Z1374=0,AH1374&gt;0),1,IF(AND($Z1374=0,AJ1374&gt;0),1,0))))</f>
        <v>0</v>
      </c>
      <c r="AL1374" s="973">
        <f>IF($Z1374=0,0,IF(AND($Z1374=1,AE1374&gt;0),1,IF(AND($Z1374=1,AG1374&gt;0),1,IF(AND($Z1374=1,AI1374&gt;0),1,0))))</f>
        <v>0</v>
      </c>
      <c r="AM1374" s="978">
        <f>IF($Z1374=0,0,IF(AQ1374+AS1374+AU1374&gt;0,$AA1374,0))</f>
        <v>0</v>
      </c>
      <c r="AN1374" s="980">
        <f>IF($Z1374=0,0,IF(AND(AM1374=0,I1375&gt;0),$AA1374,0))</f>
        <v>0</v>
      </c>
      <c r="AO1374" s="969">
        <f>$AA1374-AM1374-AN1374</f>
        <v>0</v>
      </c>
      <c r="AP1374" s="204">
        <f t="shared" si="361"/>
        <v>0</v>
      </c>
      <c r="AQ1374" s="204">
        <f t="shared" si="361"/>
        <v>0</v>
      </c>
      <c r="AR1374" s="204">
        <f t="shared" si="361"/>
        <v>0</v>
      </c>
      <c r="AS1374" s="204">
        <f t="shared" si="361"/>
        <v>0</v>
      </c>
      <c r="AT1374" s="204">
        <f t="shared" si="361"/>
        <v>0</v>
      </c>
      <c r="AU1374" s="205">
        <f t="shared" si="361"/>
        <v>0</v>
      </c>
      <c r="AV1374" s="973">
        <f>IF($Z1374=1,0,IF(AND($Z1374=0,AQ1374&gt;0),1,IF(AND($Z1374=0,AS1374&gt;0),1,IF(AND($Z1374=0,AU1374&gt;0),1,0))))</f>
        <v>0</v>
      </c>
      <c r="AW1374" s="973">
        <f>IF($Z1374=0,0,IF(AND($Z1374=1,AP1374&gt;0),1,IF(AND($Z1374=1,AR1374&gt;0),1,IF(AND($Z1374=1,AT1374&gt;0),1,0))))</f>
        <v>0</v>
      </c>
      <c r="AX1374" s="978">
        <f>IF($Z1374=0,0,IF(BB1374+BD1374+BF1374&gt;0,$AA1374,0))</f>
        <v>0</v>
      </c>
      <c r="AY1374" s="980">
        <f>IF($Z1374=0,0,IF(AND(AX1374=0,K1375&gt;0),$AA1374,0))</f>
        <v>0</v>
      </c>
      <c r="AZ1374" s="969">
        <f>$AA1374-AX1374-AY1374</f>
        <v>0</v>
      </c>
      <c r="BA1374" s="204">
        <f t="shared" si="362"/>
        <v>0</v>
      </c>
      <c r="BB1374" s="204">
        <f t="shared" si="362"/>
        <v>0</v>
      </c>
      <c r="BC1374" s="204">
        <f t="shared" si="362"/>
        <v>0</v>
      </c>
      <c r="BD1374" s="204">
        <f t="shared" si="362"/>
        <v>0</v>
      </c>
      <c r="BE1374" s="204">
        <f t="shared" si="362"/>
        <v>0</v>
      </c>
      <c r="BF1374" s="205">
        <f t="shared" si="362"/>
        <v>0</v>
      </c>
      <c r="BG1374" s="973">
        <f>IF($Z1374=1,0,IF(AND($Z1374=0,BB1374&gt;0),1,IF(AND($Z1374=0,BD1374&gt;0),1,IF(AND($Z1374=0,BF1374&gt;0),1,0))))</f>
        <v>0</v>
      </c>
      <c r="BH1374" s="973">
        <f>IF($Z1374=0,0,IF(AND($Z1374=1,BA1374&gt;0),1,IF(AND($Z1374=1,BC1374&gt;0),1,IF(AND($Z1374=1,BE1374&gt;0),1,0))))</f>
        <v>0</v>
      </c>
      <c r="BI1374" s="978">
        <f>IF($Z1374=0,0,IF(BM1374+BO1374+BQ1374&gt;0,$AA1374,0))</f>
        <v>0</v>
      </c>
      <c r="BJ1374" s="980">
        <f>IF($Z1374=0,0,IF(AND(BI1374=0,M1375&gt;0),$AA1374,0))</f>
        <v>0</v>
      </c>
      <c r="BK1374" s="969">
        <f>$AA1374-BI1374-BJ1374</f>
        <v>0</v>
      </c>
      <c r="BL1374" s="204">
        <f t="shared" si="363"/>
        <v>0</v>
      </c>
      <c r="BM1374" s="204">
        <f t="shared" si="363"/>
        <v>0</v>
      </c>
      <c r="BN1374" s="204">
        <f t="shared" si="363"/>
        <v>0</v>
      </c>
      <c r="BO1374" s="204">
        <f t="shared" si="363"/>
        <v>0</v>
      </c>
      <c r="BP1374" s="204">
        <f t="shared" si="363"/>
        <v>0</v>
      </c>
      <c r="BQ1374" s="205">
        <f t="shared" si="363"/>
        <v>0</v>
      </c>
      <c r="BR1374" s="973">
        <f>IF($Z1374=1,0,IF(AND($Z1374=0,BM1374&gt;0),1,IF(AND($Z1374=0,BO1374&gt;0),1,IF(AND($Z1374=0,BQ1374&gt;0),1,0))))</f>
        <v>0</v>
      </c>
      <c r="BS1374" s="973">
        <f>IF($Z1374=0,0,IF(AND($Z1374=1,BL1374&gt;0),1,IF(AND($Z1374=1,BN1374&gt;0),1,IF(AND($Z1374=1,BP1374&gt;0),1,0))))</f>
        <v>0</v>
      </c>
      <c r="BT1374" s="978">
        <f>IF($Z1374=0,0,IF(BX1374+BZ1374+CB1374&gt;0,$AA1374,0))</f>
        <v>0</v>
      </c>
      <c r="BU1374" s="980">
        <f>IF($Z1374=0,0,IF(AND(BT1374=0,O1375&gt;0),$AA1374,0))</f>
        <v>0</v>
      </c>
      <c r="BV1374" s="969">
        <f>$AA1374-BT1374-BU1374</f>
        <v>0</v>
      </c>
      <c r="BW1374" s="204">
        <f t="shared" si="364"/>
        <v>0</v>
      </c>
      <c r="BX1374" s="204">
        <f t="shared" si="364"/>
        <v>0</v>
      </c>
      <c r="BY1374" s="204">
        <f t="shared" si="364"/>
        <v>0</v>
      </c>
      <c r="BZ1374" s="204">
        <f t="shared" si="364"/>
        <v>0</v>
      </c>
      <c r="CA1374" s="204">
        <f t="shared" si="364"/>
        <v>0</v>
      </c>
      <c r="CB1374" s="205">
        <f t="shared" si="364"/>
        <v>0</v>
      </c>
      <c r="CC1374" s="973">
        <f>IF($Z1374=1,0,IF(AND($Z1374=0,BX1374&gt;0),1,IF(AND($Z1374=0,BZ1374&gt;0),1,IF(AND($Z1374=0,CB1374&gt;0),1,0))))</f>
        <v>0</v>
      </c>
      <c r="CD1374" s="973">
        <f>IF($Z1374=0,0,IF(AND($Z1374=1,BW1374&gt;0),1,IF(AND($Z1374=1,BY1374&gt;0),1,IF(AND($Z1374=1,CA1374&gt;0),1,0))))</f>
        <v>0</v>
      </c>
      <c r="CE1374" s="11"/>
      <c r="CF1374" s="11"/>
      <c r="CG1374" s="11"/>
      <c r="CH1374" s="11"/>
      <c r="CI1374" s="11"/>
      <c r="CJ1374" s="11"/>
      <c r="CK1374" s="11"/>
      <c r="CL1374" s="11"/>
      <c r="CM1374" s="11"/>
    </row>
    <row r="1375" spans="1:91" ht="14.25" customHeight="1">
      <c r="A1375" s="950" t="str">
        <f>A1374</f>
        <v/>
      </c>
      <c r="B1375" s="57"/>
      <c r="C1375" s="2051"/>
      <c r="D1375" s="2053"/>
      <c r="E1375" s="2051"/>
      <c r="F1375" s="2772"/>
      <c r="G1375" s="1121">
        <f>Import!Q2072</f>
        <v>0</v>
      </c>
      <c r="H1375" s="2774"/>
      <c r="I1375" s="450"/>
      <c r="J1375" s="2775"/>
      <c r="K1375" s="450"/>
      <c r="L1375" s="2775"/>
      <c r="M1375" s="450"/>
      <c r="N1375" s="2775"/>
      <c r="O1375" s="450"/>
      <c r="P1375" s="2775"/>
      <c r="Q1375" s="11"/>
      <c r="R1375" s="11"/>
      <c r="S1375" s="397"/>
      <c r="T1375" s="419"/>
      <c r="U1375" s="444">
        <f>Import!N2073</f>
        <v>0</v>
      </c>
      <c r="V1375" s="11"/>
      <c r="W1375" s="306"/>
      <c r="X1375" s="306"/>
      <c r="Y1375" s="306"/>
      <c r="Z1375" s="11"/>
      <c r="AE1375" s="204"/>
      <c r="AF1375" s="204"/>
      <c r="AG1375" s="204"/>
      <c r="AH1375" s="204"/>
      <c r="AI1375" s="922"/>
      <c r="AJ1375" s="205"/>
      <c r="AK1375" s="973"/>
      <c r="AL1375" s="973">
        <f>AL1374</f>
        <v>0</v>
      </c>
      <c r="AP1375" s="204"/>
      <c r="AQ1375" s="204"/>
      <c r="AR1375" s="204"/>
      <c r="AS1375" s="204"/>
      <c r="AT1375" s="204"/>
      <c r="AU1375" s="205"/>
      <c r="AV1375" s="973"/>
      <c r="AW1375" s="973">
        <f>AW1374</f>
        <v>0</v>
      </c>
      <c r="BA1375" s="204"/>
      <c r="BB1375" s="204"/>
      <c r="BC1375" s="204"/>
      <c r="BD1375" s="204"/>
      <c r="BE1375" s="204"/>
      <c r="BF1375" s="205"/>
      <c r="BG1375" s="973"/>
      <c r="BH1375" s="973">
        <f>BH1374</f>
        <v>0</v>
      </c>
      <c r="BL1375" s="204"/>
      <c r="BM1375" s="204"/>
      <c r="BN1375" s="204"/>
      <c r="BO1375" s="204"/>
      <c r="BP1375" s="204"/>
      <c r="BQ1375" s="205"/>
      <c r="BR1375" s="973"/>
      <c r="BS1375" s="973">
        <f>BS1374</f>
        <v>0</v>
      </c>
      <c r="BW1375" s="204"/>
      <c r="BX1375" s="204"/>
      <c r="BY1375" s="204"/>
      <c r="BZ1375" s="204"/>
      <c r="CA1375" s="204"/>
      <c r="CB1375" s="205"/>
      <c r="CC1375" s="973"/>
      <c r="CD1375" s="973">
        <f>CD1374</f>
        <v>0</v>
      </c>
      <c r="CE1375" s="11"/>
      <c r="CF1375" s="11"/>
      <c r="CG1375" s="11"/>
      <c r="CH1375" s="11"/>
      <c r="CI1375" s="11"/>
      <c r="CJ1375" s="11"/>
      <c r="CK1375" s="11"/>
      <c r="CL1375" s="11"/>
      <c r="CM1375" s="11"/>
    </row>
    <row r="1376" spans="1:91" ht="24.75" customHeight="1">
      <c r="A1376" s="949" t="str">
        <f>IF(E1376&gt;0,"Wypełnione","")</f>
        <v/>
      </c>
      <c r="B1376" s="57"/>
      <c r="C1376" s="2050">
        <f>'Og s3a'!C2085</f>
        <v>0</v>
      </c>
      <c r="D1376" s="2052">
        <f>'Og s3a'!E2085</f>
        <v>0</v>
      </c>
      <c r="E1376" s="2050">
        <f>'Og s3a'!F2085</f>
        <v>0</v>
      </c>
      <c r="F1376" s="2771"/>
      <c r="G1376" s="448">
        <f>T1376</f>
        <v>0</v>
      </c>
      <c r="H1376" s="2773">
        <f>U1376</f>
        <v>0</v>
      </c>
      <c r="I1376" s="451"/>
      <c r="J1376" s="2775"/>
      <c r="K1376" s="451"/>
      <c r="L1376" s="2775"/>
      <c r="M1376" s="451"/>
      <c r="N1376" s="2775"/>
      <c r="O1376" s="451"/>
      <c r="P1376" s="2775"/>
      <c r="Q1376" s="11"/>
      <c r="R1376" s="11"/>
      <c r="S1376" s="396">
        <f>'Og s3a'!G2085</f>
        <v>0</v>
      </c>
      <c r="T1376" s="398">
        <f>'Og s3a'!D2085</f>
        <v>0</v>
      </c>
      <c r="U1376" s="444">
        <f>Import!N2074</f>
        <v>0</v>
      </c>
      <c r="V1376" s="11"/>
      <c r="W1376" s="306"/>
      <c r="X1376" s="306"/>
      <c r="Y1376" s="306"/>
      <c r="Z1376" s="970">
        <f>IF(F1376=AF$7,1,0)</f>
        <v>0</v>
      </c>
      <c r="AA1376" s="970">
        <f>Z1376*D1376</f>
        <v>0</v>
      </c>
      <c r="AB1376" s="978">
        <f>IF($Z1376=0,0,IF(AF1376+AH1376+AJ1376&gt;0,$AA1376,0))</f>
        <v>0</v>
      </c>
      <c r="AC1376" s="980">
        <f>IF($Z1376=0,0,IF(AND(AB1376=0,G1377&gt;0),$AA1376,0))</f>
        <v>0</v>
      </c>
      <c r="AD1376" s="969">
        <f>AA1376-AB1376-AC1376</f>
        <v>0</v>
      </c>
      <c r="AE1376" s="204">
        <f t="shared" si="360"/>
        <v>0</v>
      </c>
      <c r="AF1376" s="204">
        <f t="shared" si="360"/>
        <v>0</v>
      </c>
      <c r="AG1376" s="204">
        <f t="shared" si="360"/>
        <v>0</v>
      </c>
      <c r="AH1376" s="204">
        <f t="shared" si="360"/>
        <v>0</v>
      </c>
      <c r="AI1376" s="922">
        <f t="shared" si="360"/>
        <v>0</v>
      </c>
      <c r="AJ1376" s="205">
        <f t="shared" si="360"/>
        <v>0</v>
      </c>
      <c r="AK1376" s="973">
        <f>IF($Z1376=1,0,IF(AND($Z1376=0,AF1376&gt;0),1,IF(AND($Z1376=0,AH1376&gt;0),1,IF(AND($Z1376=0,AJ1376&gt;0),1,0))))</f>
        <v>0</v>
      </c>
      <c r="AL1376" s="973">
        <f>IF($Z1376=0,0,IF(AND($Z1376=1,AE1376&gt;0),1,IF(AND($Z1376=1,AG1376&gt;0),1,IF(AND($Z1376=1,AI1376&gt;0),1,0))))</f>
        <v>0</v>
      </c>
      <c r="AM1376" s="978">
        <f>IF($Z1376=0,0,IF(AQ1376+AS1376+AU1376&gt;0,$AA1376,0))</f>
        <v>0</v>
      </c>
      <c r="AN1376" s="980">
        <f>IF($Z1376=0,0,IF(AND(AM1376=0,I1377&gt;0),$AA1376,0))</f>
        <v>0</v>
      </c>
      <c r="AO1376" s="969">
        <f>$AA1376-AM1376-AN1376</f>
        <v>0</v>
      </c>
      <c r="AP1376" s="204">
        <f t="shared" si="361"/>
        <v>0</v>
      </c>
      <c r="AQ1376" s="204">
        <f t="shared" si="361"/>
        <v>0</v>
      </c>
      <c r="AR1376" s="204">
        <f t="shared" si="361"/>
        <v>0</v>
      </c>
      <c r="AS1376" s="204">
        <f t="shared" si="361"/>
        <v>0</v>
      </c>
      <c r="AT1376" s="204">
        <f t="shared" si="361"/>
        <v>0</v>
      </c>
      <c r="AU1376" s="205">
        <f t="shared" si="361"/>
        <v>0</v>
      </c>
      <c r="AV1376" s="973">
        <f>IF($Z1376=1,0,IF(AND($Z1376=0,AQ1376&gt;0),1,IF(AND($Z1376=0,AS1376&gt;0),1,IF(AND($Z1376=0,AU1376&gt;0),1,0))))</f>
        <v>0</v>
      </c>
      <c r="AW1376" s="973">
        <f>IF($Z1376=0,0,IF(AND($Z1376=1,AP1376&gt;0),1,IF(AND($Z1376=1,AR1376&gt;0),1,IF(AND($Z1376=1,AT1376&gt;0),1,0))))</f>
        <v>0</v>
      </c>
      <c r="AX1376" s="978">
        <f>IF($Z1376=0,0,IF(BB1376+BD1376+BF1376&gt;0,$AA1376,0))</f>
        <v>0</v>
      </c>
      <c r="AY1376" s="980">
        <f>IF($Z1376=0,0,IF(AND(AX1376=0,K1377&gt;0),$AA1376,0))</f>
        <v>0</v>
      </c>
      <c r="AZ1376" s="969">
        <f>$AA1376-AX1376-AY1376</f>
        <v>0</v>
      </c>
      <c r="BA1376" s="204">
        <f t="shared" si="362"/>
        <v>0</v>
      </c>
      <c r="BB1376" s="204">
        <f t="shared" si="362"/>
        <v>0</v>
      </c>
      <c r="BC1376" s="204">
        <f t="shared" si="362"/>
        <v>0</v>
      </c>
      <c r="BD1376" s="204">
        <f t="shared" si="362"/>
        <v>0</v>
      </c>
      <c r="BE1376" s="204">
        <f t="shared" si="362"/>
        <v>0</v>
      </c>
      <c r="BF1376" s="205">
        <f t="shared" si="362"/>
        <v>0</v>
      </c>
      <c r="BG1376" s="973">
        <f>IF($Z1376=1,0,IF(AND($Z1376=0,BB1376&gt;0),1,IF(AND($Z1376=0,BD1376&gt;0),1,IF(AND($Z1376=0,BF1376&gt;0),1,0))))</f>
        <v>0</v>
      </c>
      <c r="BH1376" s="973">
        <f>IF($Z1376=0,0,IF(AND($Z1376=1,BA1376&gt;0),1,IF(AND($Z1376=1,BC1376&gt;0),1,IF(AND($Z1376=1,BE1376&gt;0),1,0))))</f>
        <v>0</v>
      </c>
      <c r="BI1376" s="978">
        <f>IF($Z1376=0,0,IF(BM1376+BO1376+BQ1376&gt;0,$AA1376,0))</f>
        <v>0</v>
      </c>
      <c r="BJ1376" s="980">
        <f>IF($Z1376=0,0,IF(AND(BI1376=0,M1377&gt;0),$AA1376,0))</f>
        <v>0</v>
      </c>
      <c r="BK1376" s="969">
        <f>$AA1376-BI1376-BJ1376</f>
        <v>0</v>
      </c>
      <c r="BL1376" s="204">
        <f t="shared" si="363"/>
        <v>0</v>
      </c>
      <c r="BM1376" s="204">
        <f t="shared" si="363"/>
        <v>0</v>
      </c>
      <c r="BN1376" s="204">
        <f t="shared" si="363"/>
        <v>0</v>
      </c>
      <c r="BO1376" s="204">
        <f t="shared" si="363"/>
        <v>0</v>
      </c>
      <c r="BP1376" s="204">
        <f t="shared" si="363"/>
        <v>0</v>
      </c>
      <c r="BQ1376" s="205">
        <f t="shared" si="363"/>
        <v>0</v>
      </c>
      <c r="BR1376" s="973">
        <f>IF($Z1376=1,0,IF(AND($Z1376=0,BM1376&gt;0),1,IF(AND($Z1376=0,BO1376&gt;0),1,IF(AND($Z1376=0,BQ1376&gt;0),1,0))))</f>
        <v>0</v>
      </c>
      <c r="BS1376" s="973">
        <f>IF($Z1376=0,0,IF(AND($Z1376=1,BL1376&gt;0),1,IF(AND($Z1376=1,BN1376&gt;0),1,IF(AND($Z1376=1,BP1376&gt;0),1,0))))</f>
        <v>0</v>
      </c>
      <c r="BT1376" s="978">
        <f>IF($Z1376=0,0,IF(BX1376+BZ1376+CB1376&gt;0,$AA1376,0))</f>
        <v>0</v>
      </c>
      <c r="BU1376" s="980">
        <f>IF($Z1376=0,0,IF(AND(BT1376=0,O1377&gt;0),$AA1376,0))</f>
        <v>0</v>
      </c>
      <c r="BV1376" s="969">
        <f>$AA1376-BT1376-BU1376</f>
        <v>0</v>
      </c>
      <c r="BW1376" s="204">
        <f t="shared" si="364"/>
        <v>0</v>
      </c>
      <c r="BX1376" s="204">
        <f t="shared" si="364"/>
        <v>0</v>
      </c>
      <c r="BY1376" s="204">
        <f t="shared" si="364"/>
        <v>0</v>
      </c>
      <c r="BZ1376" s="204">
        <f t="shared" si="364"/>
        <v>0</v>
      </c>
      <c r="CA1376" s="204">
        <f t="shared" si="364"/>
        <v>0</v>
      </c>
      <c r="CB1376" s="205">
        <f t="shared" si="364"/>
        <v>0</v>
      </c>
      <c r="CC1376" s="973">
        <f>IF($Z1376=1,0,IF(AND($Z1376=0,BX1376&gt;0),1,IF(AND($Z1376=0,BZ1376&gt;0),1,IF(AND($Z1376=0,CB1376&gt;0),1,0))))</f>
        <v>0</v>
      </c>
      <c r="CD1376" s="973">
        <f>IF($Z1376=0,0,IF(AND($Z1376=1,BW1376&gt;0),1,IF(AND($Z1376=1,BY1376&gt;0),1,IF(AND($Z1376=1,CA1376&gt;0),1,0))))</f>
        <v>0</v>
      </c>
      <c r="CE1376" s="11"/>
      <c r="CF1376" s="11"/>
      <c r="CG1376" s="11"/>
      <c r="CH1376" s="11"/>
      <c r="CI1376" s="11"/>
      <c r="CJ1376" s="11"/>
      <c r="CK1376" s="11"/>
      <c r="CL1376" s="11"/>
      <c r="CM1376" s="11"/>
    </row>
    <row r="1377" spans="1:91" ht="14.25" customHeight="1">
      <c r="A1377" s="950" t="str">
        <f>A1376</f>
        <v/>
      </c>
      <c r="B1377" s="57"/>
      <c r="C1377" s="2051"/>
      <c r="D1377" s="2053"/>
      <c r="E1377" s="2051"/>
      <c r="F1377" s="2772"/>
      <c r="G1377" s="1121">
        <f>Import!Q2074</f>
        <v>0</v>
      </c>
      <c r="H1377" s="2774"/>
      <c r="I1377" s="450"/>
      <c r="J1377" s="2775"/>
      <c r="K1377" s="450"/>
      <c r="L1377" s="2775"/>
      <c r="M1377" s="450"/>
      <c r="N1377" s="2775"/>
      <c r="O1377" s="450"/>
      <c r="P1377" s="2775"/>
      <c r="Q1377" s="11"/>
      <c r="R1377" s="11"/>
      <c r="S1377" s="397"/>
      <c r="T1377" s="419"/>
      <c r="U1377" s="444">
        <f>Import!N2075</f>
        <v>0</v>
      </c>
      <c r="V1377" s="11"/>
      <c r="W1377" s="306"/>
      <c r="X1377" s="306"/>
      <c r="Y1377" s="306"/>
      <c r="Z1377" s="11"/>
      <c r="AE1377" s="204"/>
      <c r="AF1377" s="204"/>
      <c r="AG1377" s="204"/>
      <c r="AH1377" s="204"/>
      <c r="AI1377" s="922"/>
      <c r="AJ1377" s="205"/>
      <c r="AK1377" s="973"/>
      <c r="AL1377" s="973">
        <f>AL1376</f>
        <v>0</v>
      </c>
      <c r="AP1377" s="204"/>
      <c r="AQ1377" s="204"/>
      <c r="AR1377" s="204"/>
      <c r="AS1377" s="204"/>
      <c r="AT1377" s="204"/>
      <c r="AU1377" s="205"/>
      <c r="AV1377" s="973"/>
      <c r="AW1377" s="973">
        <f>AW1376</f>
        <v>0</v>
      </c>
      <c r="BA1377" s="204"/>
      <c r="BB1377" s="204"/>
      <c r="BC1377" s="204"/>
      <c r="BD1377" s="204"/>
      <c r="BE1377" s="204"/>
      <c r="BF1377" s="205"/>
      <c r="BG1377" s="973"/>
      <c r="BH1377" s="973">
        <f>BH1376</f>
        <v>0</v>
      </c>
      <c r="BL1377" s="204"/>
      <c r="BM1377" s="204"/>
      <c r="BN1377" s="204"/>
      <c r="BO1377" s="204"/>
      <c r="BP1377" s="204"/>
      <c r="BQ1377" s="205"/>
      <c r="BR1377" s="973"/>
      <c r="BS1377" s="973">
        <f>BS1376</f>
        <v>0</v>
      </c>
      <c r="BW1377" s="204"/>
      <c r="BX1377" s="204"/>
      <c r="BY1377" s="204"/>
      <c r="BZ1377" s="204"/>
      <c r="CA1377" s="204"/>
      <c r="CB1377" s="205"/>
      <c r="CC1377" s="973"/>
      <c r="CD1377" s="973">
        <f>CD1376</f>
        <v>0</v>
      </c>
      <c r="CE1377" s="11"/>
      <c r="CF1377" s="11"/>
      <c r="CG1377" s="11"/>
      <c r="CH1377" s="11"/>
      <c r="CI1377" s="11"/>
      <c r="CJ1377" s="11"/>
      <c r="CK1377" s="11"/>
      <c r="CL1377" s="11"/>
      <c r="CM1377" s="11"/>
    </row>
    <row r="1378" spans="1:91" ht="24.75" customHeight="1">
      <c r="A1378" s="949" t="str">
        <f>IF(E1378&gt;0,"Wypełnione","")</f>
        <v/>
      </c>
      <c r="B1378" s="57"/>
      <c r="C1378" s="2050">
        <f>'Og s3a'!C2087</f>
        <v>0</v>
      </c>
      <c r="D1378" s="2052">
        <f>'Og s3a'!E2087</f>
        <v>0</v>
      </c>
      <c r="E1378" s="2050">
        <f>'Og s3a'!F2087</f>
        <v>0</v>
      </c>
      <c r="F1378" s="2771"/>
      <c r="G1378" s="448">
        <f>T1378</f>
        <v>0</v>
      </c>
      <c r="H1378" s="2773">
        <f>U1378</f>
        <v>0</v>
      </c>
      <c r="I1378" s="451"/>
      <c r="J1378" s="2775"/>
      <c r="K1378" s="451"/>
      <c r="L1378" s="2775"/>
      <c r="M1378" s="451"/>
      <c r="N1378" s="2775"/>
      <c r="O1378" s="451"/>
      <c r="P1378" s="2775"/>
      <c r="Q1378" s="11"/>
      <c r="R1378" s="11"/>
      <c r="S1378" s="396">
        <f>'Og s3a'!G2087</f>
        <v>0</v>
      </c>
      <c r="T1378" s="398">
        <f>'Og s3a'!D2087</f>
        <v>0</v>
      </c>
      <c r="U1378" s="444">
        <f>Import!N2076</f>
        <v>0</v>
      </c>
      <c r="V1378" s="11"/>
      <c r="W1378" s="306"/>
      <c r="X1378" s="306"/>
      <c r="Y1378" s="306"/>
      <c r="Z1378" s="970">
        <f>IF(F1378=AF$7,1,0)</f>
        <v>0</v>
      </c>
      <c r="AA1378" s="970">
        <f>Z1378*D1378</f>
        <v>0</v>
      </c>
      <c r="AB1378" s="978">
        <f>IF($Z1378=0,0,IF(AF1378+AH1378+AJ1378&gt;0,$AA1378,0))</f>
        <v>0</v>
      </c>
      <c r="AC1378" s="980">
        <f>IF($Z1378=0,0,IF(AND(AB1378=0,G1379&gt;0),$AA1378,0))</f>
        <v>0</v>
      </c>
      <c r="AD1378" s="969">
        <f>AA1378-AB1378-AC1378</f>
        <v>0</v>
      </c>
      <c r="AE1378" s="204">
        <f t="shared" si="360"/>
        <v>0</v>
      </c>
      <c r="AF1378" s="204">
        <f t="shared" si="360"/>
        <v>0</v>
      </c>
      <c r="AG1378" s="204">
        <f t="shared" si="360"/>
        <v>0</v>
      </c>
      <c r="AH1378" s="204">
        <f t="shared" si="360"/>
        <v>0</v>
      </c>
      <c r="AI1378" s="922">
        <f t="shared" si="360"/>
        <v>0</v>
      </c>
      <c r="AJ1378" s="205">
        <f t="shared" si="360"/>
        <v>0</v>
      </c>
      <c r="AK1378" s="973">
        <f>IF($Z1378=1,0,IF(AND($Z1378=0,AF1378&gt;0),1,IF(AND($Z1378=0,AH1378&gt;0),1,IF(AND($Z1378=0,AJ1378&gt;0),1,0))))</f>
        <v>0</v>
      </c>
      <c r="AL1378" s="973">
        <f>IF($Z1378=0,0,IF(AND($Z1378=1,AE1378&gt;0),1,IF(AND($Z1378=1,AG1378&gt;0),1,IF(AND($Z1378=1,AI1378&gt;0),1,0))))</f>
        <v>0</v>
      </c>
      <c r="AM1378" s="978">
        <f>IF($Z1378=0,0,IF(AQ1378+AS1378+AU1378&gt;0,$AA1378,0))</f>
        <v>0</v>
      </c>
      <c r="AN1378" s="980">
        <f>IF($Z1378=0,0,IF(AND(AM1378=0,I1379&gt;0),$AA1378,0))</f>
        <v>0</v>
      </c>
      <c r="AO1378" s="969">
        <f>$AA1378-AM1378-AN1378</f>
        <v>0</v>
      </c>
      <c r="AP1378" s="204">
        <f t="shared" si="361"/>
        <v>0</v>
      </c>
      <c r="AQ1378" s="204">
        <f t="shared" si="361"/>
        <v>0</v>
      </c>
      <c r="AR1378" s="204">
        <f t="shared" si="361"/>
        <v>0</v>
      </c>
      <c r="AS1378" s="204">
        <f t="shared" si="361"/>
        <v>0</v>
      </c>
      <c r="AT1378" s="204">
        <f t="shared" si="361"/>
        <v>0</v>
      </c>
      <c r="AU1378" s="205">
        <f t="shared" si="361"/>
        <v>0</v>
      </c>
      <c r="AV1378" s="973">
        <f>IF($Z1378=1,0,IF(AND($Z1378=0,AQ1378&gt;0),1,IF(AND($Z1378=0,AS1378&gt;0),1,IF(AND($Z1378=0,AU1378&gt;0),1,0))))</f>
        <v>0</v>
      </c>
      <c r="AW1378" s="973">
        <f>IF($Z1378=0,0,IF(AND($Z1378=1,AP1378&gt;0),1,IF(AND($Z1378=1,AR1378&gt;0),1,IF(AND($Z1378=1,AT1378&gt;0),1,0))))</f>
        <v>0</v>
      </c>
      <c r="AX1378" s="978">
        <f>IF($Z1378=0,0,IF(BB1378+BD1378+BF1378&gt;0,$AA1378,0))</f>
        <v>0</v>
      </c>
      <c r="AY1378" s="980">
        <f>IF($Z1378=0,0,IF(AND(AX1378=0,K1379&gt;0),$AA1378,0))</f>
        <v>0</v>
      </c>
      <c r="AZ1378" s="969">
        <f>$AA1378-AX1378-AY1378</f>
        <v>0</v>
      </c>
      <c r="BA1378" s="204">
        <f t="shared" si="362"/>
        <v>0</v>
      </c>
      <c r="BB1378" s="204">
        <f t="shared" si="362"/>
        <v>0</v>
      </c>
      <c r="BC1378" s="204">
        <f t="shared" si="362"/>
        <v>0</v>
      </c>
      <c r="BD1378" s="204">
        <f t="shared" si="362"/>
        <v>0</v>
      </c>
      <c r="BE1378" s="204">
        <f t="shared" si="362"/>
        <v>0</v>
      </c>
      <c r="BF1378" s="205">
        <f t="shared" si="362"/>
        <v>0</v>
      </c>
      <c r="BG1378" s="973">
        <f>IF($Z1378=1,0,IF(AND($Z1378=0,BB1378&gt;0),1,IF(AND($Z1378=0,BD1378&gt;0),1,IF(AND($Z1378=0,BF1378&gt;0),1,0))))</f>
        <v>0</v>
      </c>
      <c r="BH1378" s="973">
        <f>IF($Z1378=0,0,IF(AND($Z1378=1,BA1378&gt;0),1,IF(AND($Z1378=1,BC1378&gt;0),1,IF(AND($Z1378=1,BE1378&gt;0),1,0))))</f>
        <v>0</v>
      </c>
      <c r="BI1378" s="978">
        <f>IF($Z1378=0,0,IF(BM1378+BO1378+BQ1378&gt;0,$AA1378,0))</f>
        <v>0</v>
      </c>
      <c r="BJ1378" s="980">
        <f>IF($Z1378=0,0,IF(AND(BI1378=0,M1379&gt;0),$AA1378,0))</f>
        <v>0</v>
      </c>
      <c r="BK1378" s="969">
        <f>$AA1378-BI1378-BJ1378</f>
        <v>0</v>
      </c>
      <c r="BL1378" s="204">
        <f t="shared" si="363"/>
        <v>0</v>
      </c>
      <c r="BM1378" s="204">
        <f t="shared" si="363"/>
        <v>0</v>
      </c>
      <c r="BN1378" s="204">
        <f t="shared" si="363"/>
        <v>0</v>
      </c>
      <c r="BO1378" s="204">
        <f t="shared" si="363"/>
        <v>0</v>
      </c>
      <c r="BP1378" s="204">
        <f t="shared" si="363"/>
        <v>0</v>
      </c>
      <c r="BQ1378" s="205">
        <f t="shared" si="363"/>
        <v>0</v>
      </c>
      <c r="BR1378" s="973">
        <f>IF($Z1378=1,0,IF(AND($Z1378=0,BM1378&gt;0),1,IF(AND($Z1378=0,BO1378&gt;0),1,IF(AND($Z1378=0,BQ1378&gt;0),1,0))))</f>
        <v>0</v>
      </c>
      <c r="BS1378" s="973">
        <f>IF($Z1378=0,0,IF(AND($Z1378=1,BL1378&gt;0),1,IF(AND($Z1378=1,BN1378&gt;0),1,IF(AND($Z1378=1,BP1378&gt;0),1,0))))</f>
        <v>0</v>
      </c>
      <c r="BT1378" s="978">
        <f>IF($Z1378=0,0,IF(BX1378+BZ1378+CB1378&gt;0,$AA1378,0))</f>
        <v>0</v>
      </c>
      <c r="BU1378" s="980">
        <f>IF($Z1378=0,0,IF(AND(BT1378=0,O1379&gt;0),$AA1378,0))</f>
        <v>0</v>
      </c>
      <c r="BV1378" s="969">
        <f>$AA1378-BT1378-BU1378</f>
        <v>0</v>
      </c>
      <c r="BW1378" s="204">
        <f t="shared" si="364"/>
        <v>0</v>
      </c>
      <c r="BX1378" s="204">
        <f t="shared" si="364"/>
        <v>0</v>
      </c>
      <c r="BY1378" s="204">
        <f t="shared" si="364"/>
        <v>0</v>
      </c>
      <c r="BZ1378" s="204">
        <f t="shared" si="364"/>
        <v>0</v>
      </c>
      <c r="CA1378" s="204">
        <f t="shared" si="364"/>
        <v>0</v>
      </c>
      <c r="CB1378" s="205">
        <f t="shared" si="364"/>
        <v>0</v>
      </c>
      <c r="CC1378" s="973">
        <f>IF($Z1378=1,0,IF(AND($Z1378=0,BX1378&gt;0),1,IF(AND($Z1378=0,BZ1378&gt;0),1,IF(AND($Z1378=0,CB1378&gt;0),1,0))))</f>
        <v>0</v>
      </c>
      <c r="CD1378" s="973">
        <f>IF($Z1378=0,0,IF(AND($Z1378=1,BW1378&gt;0),1,IF(AND($Z1378=1,BY1378&gt;0),1,IF(AND($Z1378=1,CA1378&gt;0),1,0))))</f>
        <v>0</v>
      </c>
      <c r="CE1378" s="11"/>
      <c r="CF1378" s="11"/>
      <c r="CG1378" s="11"/>
      <c r="CH1378" s="11"/>
      <c r="CI1378" s="11"/>
      <c r="CJ1378" s="11"/>
      <c r="CK1378" s="11"/>
      <c r="CL1378" s="11"/>
      <c r="CM1378" s="11"/>
    </row>
    <row r="1379" spans="1:91" ht="14.25" customHeight="1">
      <c r="A1379" s="950" t="str">
        <f>A1378</f>
        <v/>
      </c>
      <c r="B1379" s="57"/>
      <c r="C1379" s="2051"/>
      <c r="D1379" s="2053"/>
      <c r="E1379" s="2051"/>
      <c r="F1379" s="2772"/>
      <c r="G1379" s="1121">
        <f>Import!Q2076</f>
        <v>0</v>
      </c>
      <c r="H1379" s="2774"/>
      <c r="I1379" s="450"/>
      <c r="J1379" s="2775"/>
      <c r="K1379" s="450"/>
      <c r="L1379" s="2775"/>
      <c r="M1379" s="450"/>
      <c r="N1379" s="2775"/>
      <c r="O1379" s="450"/>
      <c r="P1379" s="2775"/>
      <c r="Q1379" s="11"/>
      <c r="R1379" s="11"/>
      <c r="S1379" s="397"/>
      <c r="T1379" s="419"/>
      <c r="U1379" s="444">
        <f>Import!N2077</f>
        <v>0</v>
      </c>
      <c r="V1379" s="11"/>
      <c r="W1379" s="306"/>
      <c r="X1379" s="306"/>
      <c r="Y1379" s="306"/>
      <c r="Z1379" s="11"/>
      <c r="AE1379" s="204"/>
      <c r="AF1379" s="204"/>
      <c r="AG1379" s="204"/>
      <c r="AH1379" s="204"/>
      <c r="AI1379" s="922"/>
      <c r="AJ1379" s="205"/>
      <c r="AK1379" s="973"/>
      <c r="AL1379" s="973">
        <f>AL1378</f>
        <v>0</v>
      </c>
      <c r="AP1379" s="204"/>
      <c r="AQ1379" s="204"/>
      <c r="AR1379" s="204"/>
      <c r="AS1379" s="204"/>
      <c r="AT1379" s="204"/>
      <c r="AU1379" s="205"/>
      <c r="AV1379" s="973"/>
      <c r="AW1379" s="973">
        <f>AW1378</f>
        <v>0</v>
      </c>
      <c r="BA1379" s="204"/>
      <c r="BB1379" s="204"/>
      <c r="BC1379" s="204"/>
      <c r="BD1379" s="204"/>
      <c r="BE1379" s="204"/>
      <c r="BF1379" s="205"/>
      <c r="BG1379" s="973"/>
      <c r="BH1379" s="973">
        <f>BH1378</f>
        <v>0</v>
      </c>
      <c r="BL1379" s="204"/>
      <c r="BM1379" s="204"/>
      <c r="BN1379" s="204"/>
      <c r="BO1379" s="204"/>
      <c r="BP1379" s="204"/>
      <c r="BQ1379" s="205"/>
      <c r="BR1379" s="973"/>
      <c r="BS1379" s="973">
        <f>BS1378</f>
        <v>0</v>
      </c>
      <c r="BW1379" s="204"/>
      <c r="BX1379" s="204"/>
      <c r="BY1379" s="204"/>
      <c r="BZ1379" s="204"/>
      <c r="CA1379" s="204"/>
      <c r="CB1379" s="205"/>
      <c r="CC1379" s="973"/>
      <c r="CD1379" s="973">
        <f>CD1378</f>
        <v>0</v>
      </c>
      <c r="CE1379" s="11"/>
      <c r="CF1379" s="11"/>
      <c r="CG1379" s="11"/>
      <c r="CH1379" s="11"/>
      <c r="CI1379" s="11"/>
      <c r="CJ1379" s="11"/>
      <c r="CK1379" s="11"/>
      <c r="CL1379" s="11"/>
      <c r="CM1379" s="11"/>
    </row>
    <row r="1380" spans="1:91" ht="24.75" customHeight="1">
      <c r="A1380" s="949" t="str">
        <f>IF(E1380&gt;0,"Wypełnione","")</f>
        <v/>
      </c>
      <c r="B1380" s="57"/>
      <c r="C1380" s="2050">
        <f>'Og s3a'!C2089</f>
        <v>0</v>
      </c>
      <c r="D1380" s="2052">
        <f>'Og s3a'!E2089</f>
        <v>0</v>
      </c>
      <c r="E1380" s="2050">
        <f>'Og s3a'!F2089</f>
        <v>0</v>
      </c>
      <c r="F1380" s="2771"/>
      <c r="G1380" s="448">
        <f>T1380</f>
        <v>0</v>
      </c>
      <c r="H1380" s="2773">
        <f>U1380</f>
        <v>0</v>
      </c>
      <c r="I1380" s="451"/>
      <c r="J1380" s="2775"/>
      <c r="K1380" s="451"/>
      <c r="L1380" s="2775"/>
      <c r="M1380" s="451"/>
      <c r="N1380" s="2775"/>
      <c r="O1380" s="451"/>
      <c r="P1380" s="2775"/>
      <c r="Q1380" s="11"/>
      <c r="R1380" s="11"/>
      <c r="S1380" s="396">
        <f>'Og s3a'!G2089</f>
        <v>0</v>
      </c>
      <c r="T1380" s="398">
        <f>'Og s3a'!D2089</f>
        <v>0</v>
      </c>
      <c r="U1380" s="444">
        <f>Import!N2078</f>
        <v>0</v>
      </c>
      <c r="V1380" s="11"/>
      <c r="W1380" s="306"/>
      <c r="X1380" s="306"/>
      <c r="Y1380" s="306"/>
      <c r="Z1380" s="970">
        <f>IF(F1380=AF$7,1,0)</f>
        <v>0</v>
      </c>
      <c r="AA1380" s="970">
        <f>Z1380*D1380</f>
        <v>0</v>
      </c>
      <c r="AB1380" s="978">
        <f>IF($Z1380=0,0,IF(AF1380+AH1380+AJ1380&gt;0,$AA1380,0))</f>
        <v>0</v>
      </c>
      <c r="AC1380" s="980">
        <f>IF($Z1380=0,0,IF(AND(AB1380=0,G1381&gt;0),$AA1380,0))</f>
        <v>0</v>
      </c>
      <c r="AD1380" s="969">
        <f>AA1380-AB1380-AC1380</f>
        <v>0</v>
      </c>
      <c r="AE1380" s="204">
        <f t="shared" si="360"/>
        <v>0</v>
      </c>
      <c r="AF1380" s="204">
        <f t="shared" si="360"/>
        <v>0</v>
      </c>
      <c r="AG1380" s="204">
        <f t="shared" si="360"/>
        <v>0</v>
      </c>
      <c r="AH1380" s="204">
        <f t="shared" si="360"/>
        <v>0</v>
      </c>
      <c r="AI1380" s="922">
        <f t="shared" si="360"/>
        <v>0</v>
      </c>
      <c r="AJ1380" s="205">
        <f t="shared" si="360"/>
        <v>0</v>
      </c>
      <c r="AK1380" s="973">
        <f>IF($Z1380=1,0,IF(AND($Z1380=0,AF1380&gt;0),1,IF(AND($Z1380=0,AH1380&gt;0),1,IF(AND($Z1380=0,AJ1380&gt;0),1,0))))</f>
        <v>0</v>
      </c>
      <c r="AL1380" s="973">
        <f>IF($Z1380=0,0,IF(AND($Z1380=1,AE1380&gt;0),1,IF(AND($Z1380=1,AG1380&gt;0),1,IF(AND($Z1380=1,AI1380&gt;0),1,0))))</f>
        <v>0</v>
      </c>
      <c r="AM1380" s="978">
        <f>IF($Z1380=0,0,IF(AQ1380+AS1380+AU1380&gt;0,$AA1380,0))</f>
        <v>0</v>
      </c>
      <c r="AN1380" s="980">
        <f>IF($Z1380=0,0,IF(AND(AM1380=0,I1381&gt;0),$AA1380,0))</f>
        <v>0</v>
      </c>
      <c r="AO1380" s="969">
        <f>$AA1380-AM1380-AN1380</f>
        <v>0</v>
      </c>
      <c r="AP1380" s="204">
        <f t="shared" si="361"/>
        <v>0</v>
      </c>
      <c r="AQ1380" s="204">
        <f t="shared" si="361"/>
        <v>0</v>
      </c>
      <c r="AR1380" s="204">
        <f t="shared" si="361"/>
        <v>0</v>
      </c>
      <c r="AS1380" s="204">
        <f t="shared" si="361"/>
        <v>0</v>
      </c>
      <c r="AT1380" s="204">
        <f t="shared" si="361"/>
        <v>0</v>
      </c>
      <c r="AU1380" s="205">
        <f t="shared" si="361"/>
        <v>0</v>
      </c>
      <c r="AV1380" s="973">
        <f>IF($Z1380=1,0,IF(AND($Z1380=0,AQ1380&gt;0),1,IF(AND($Z1380=0,AS1380&gt;0),1,IF(AND($Z1380=0,AU1380&gt;0),1,0))))</f>
        <v>0</v>
      </c>
      <c r="AW1380" s="973">
        <f>IF($Z1380=0,0,IF(AND($Z1380=1,AP1380&gt;0),1,IF(AND($Z1380=1,AR1380&gt;0),1,IF(AND($Z1380=1,AT1380&gt;0),1,0))))</f>
        <v>0</v>
      </c>
      <c r="AX1380" s="978">
        <f>IF($Z1380=0,0,IF(BB1380+BD1380+BF1380&gt;0,$AA1380,0))</f>
        <v>0</v>
      </c>
      <c r="AY1380" s="980">
        <f>IF($Z1380=0,0,IF(AND(AX1380=0,K1381&gt;0),$AA1380,0))</f>
        <v>0</v>
      </c>
      <c r="AZ1380" s="969">
        <f>$AA1380-AX1380-AY1380</f>
        <v>0</v>
      </c>
      <c r="BA1380" s="204">
        <f t="shared" si="362"/>
        <v>0</v>
      </c>
      <c r="BB1380" s="204">
        <f t="shared" si="362"/>
        <v>0</v>
      </c>
      <c r="BC1380" s="204">
        <f t="shared" si="362"/>
        <v>0</v>
      </c>
      <c r="BD1380" s="204">
        <f t="shared" si="362"/>
        <v>0</v>
      </c>
      <c r="BE1380" s="204">
        <f t="shared" si="362"/>
        <v>0</v>
      </c>
      <c r="BF1380" s="205">
        <f t="shared" si="362"/>
        <v>0</v>
      </c>
      <c r="BG1380" s="973">
        <f>IF($Z1380=1,0,IF(AND($Z1380=0,BB1380&gt;0),1,IF(AND($Z1380=0,BD1380&gt;0),1,IF(AND($Z1380=0,BF1380&gt;0),1,0))))</f>
        <v>0</v>
      </c>
      <c r="BH1380" s="973">
        <f>IF($Z1380=0,0,IF(AND($Z1380=1,BA1380&gt;0),1,IF(AND($Z1380=1,BC1380&gt;0),1,IF(AND($Z1380=1,BE1380&gt;0),1,0))))</f>
        <v>0</v>
      </c>
      <c r="BI1380" s="978">
        <f>IF($Z1380=0,0,IF(BM1380+BO1380+BQ1380&gt;0,$AA1380,0))</f>
        <v>0</v>
      </c>
      <c r="BJ1380" s="980">
        <f>IF($Z1380=0,0,IF(AND(BI1380=0,M1381&gt;0),$AA1380,0))</f>
        <v>0</v>
      </c>
      <c r="BK1380" s="969">
        <f>$AA1380-BI1380-BJ1380</f>
        <v>0</v>
      </c>
      <c r="BL1380" s="204">
        <f t="shared" si="363"/>
        <v>0</v>
      </c>
      <c r="BM1380" s="204">
        <f t="shared" si="363"/>
        <v>0</v>
      </c>
      <c r="BN1380" s="204">
        <f t="shared" si="363"/>
        <v>0</v>
      </c>
      <c r="BO1380" s="204">
        <f t="shared" si="363"/>
        <v>0</v>
      </c>
      <c r="BP1380" s="204">
        <f t="shared" si="363"/>
        <v>0</v>
      </c>
      <c r="BQ1380" s="205">
        <f t="shared" si="363"/>
        <v>0</v>
      </c>
      <c r="BR1380" s="973">
        <f>IF($Z1380=1,0,IF(AND($Z1380=0,BM1380&gt;0),1,IF(AND($Z1380=0,BO1380&gt;0),1,IF(AND($Z1380=0,BQ1380&gt;0),1,0))))</f>
        <v>0</v>
      </c>
      <c r="BS1380" s="973">
        <f>IF($Z1380=0,0,IF(AND($Z1380=1,BL1380&gt;0),1,IF(AND($Z1380=1,BN1380&gt;0),1,IF(AND($Z1380=1,BP1380&gt;0),1,0))))</f>
        <v>0</v>
      </c>
      <c r="BT1380" s="978">
        <f>IF($Z1380=0,0,IF(BX1380+BZ1380+CB1380&gt;0,$AA1380,0))</f>
        <v>0</v>
      </c>
      <c r="BU1380" s="980">
        <f>IF($Z1380=0,0,IF(AND(BT1380=0,O1381&gt;0),$AA1380,0))</f>
        <v>0</v>
      </c>
      <c r="BV1380" s="969">
        <f>$AA1380-BT1380-BU1380</f>
        <v>0</v>
      </c>
      <c r="BW1380" s="204">
        <f t="shared" si="364"/>
        <v>0</v>
      </c>
      <c r="BX1380" s="204">
        <f t="shared" si="364"/>
        <v>0</v>
      </c>
      <c r="BY1380" s="204">
        <f t="shared" si="364"/>
        <v>0</v>
      </c>
      <c r="BZ1380" s="204">
        <f t="shared" si="364"/>
        <v>0</v>
      </c>
      <c r="CA1380" s="204">
        <f t="shared" si="364"/>
        <v>0</v>
      </c>
      <c r="CB1380" s="205">
        <f t="shared" si="364"/>
        <v>0</v>
      </c>
      <c r="CC1380" s="973">
        <f>IF($Z1380=1,0,IF(AND($Z1380=0,BX1380&gt;0),1,IF(AND($Z1380=0,BZ1380&gt;0),1,IF(AND($Z1380=0,CB1380&gt;0),1,0))))</f>
        <v>0</v>
      </c>
      <c r="CD1380" s="973">
        <f>IF($Z1380=0,0,IF(AND($Z1380=1,BW1380&gt;0),1,IF(AND($Z1380=1,BY1380&gt;0),1,IF(AND($Z1380=1,CA1380&gt;0),1,0))))</f>
        <v>0</v>
      </c>
      <c r="CE1380" s="11"/>
      <c r="CF1380" s="11"/>
      <c r="CG1380" s="11"/>
      <c r="CH1380" s="11"/>
      <c r="CI1380" s="11"/>
      <c r="CJ1380" s="11"/>
      <c r="CK1380" s="11"/>
      <c r="CL1380" s="11"/>
      <c r="CM1380" s="11"/>
    </row>
    <row r="1381" spans="1:91" ht="14.25" customHeight="1">
      <c r="A1381" s="950" t="str">
        <f>A1380</f>
        <v/>
      </c>
      <c r="B1381" s="57"/>
      <c r="C1381" s="2051"/>
      <c r="D1381" s="2053"/>
      <c r="E1381" s="2051"/>
      <c r="F1381" s="2772"/>
      <c r="G1381" s="1121">
        <f>Import!Q2078</f>
        <v>0</v>
      </c>
      <c r="H1381" s="2774"/>
      <c r="I1381" s="450"/>
      <c r="J1381" s="2775"/>
      <c r="K1381" s="450"/>
      <c r="L1381" s="2775"/>
      <c r="M1381" s="450"/>
      <c r="N1381" s="2775"/>
      <c r="O1381" s="450"/>
      <c r="P1381" s="2775"/>
      <c r="Q1381" s="11"/>
      <c r="R1381" s="11"/>
      <c r="S1381" s="397"/>
      <c r="T1381" s="419"/>
      <c r="U1381" s="444">
        <f>Import!N2079</f>
        <v>0</v>
      </c>
      <c r="V1381" s="11"/>
      <c r="W1381" s="306"/>
      <c r="X1381" s="306"/>
      <c r="Y1381" s="306"/>
      <c r="Z1381" s="11"/>
      <c r="AE1381" s="204"/>
      <c r="AF1381" s="204"/>
      <c r="AG1381" s="204"/>
      <c r="AH1381" s="204"/>
      <c r="AI1381" s="922"/>
      <c r="AJ1381" s="205"/>
      <c r="AK1381" s="973"/>
      <c r="AL1381" s="973">
        <f>AL1380</f>
        <v>0</v>
      </c>
      <c r="AP1381" s="204"/>
      <c r="AQ1381" s="204"/>
      <c r="AR1381" s="204"/>
      <c r="AS1381" s="204"/>
      <c r="AT1381" s="204"/>
      <c r="AU1381" s="205"/>
      <c r="AV1381" s="973"/>
      <c r="AW1381" s="973">
        <f>AW1380</f>
        <v>0</v>
      </c>
      <c r="BA1381" s="204"/>
      <c r="BB1381" s="204"/>
      <c r="BC1381" s="204"/>
      <c r="BD1381" s="204"/>
      <c r="BE1381" s="204"/>
      <c r="BF1381" s="205"/>
      <c r="BG1381" s="973"/>
      <c r="BH1381" s="973">
        <f>BH1380</f>
        <v>0</v>
      </c>
      <c r="BL1381" s="204"/>
      <c r="BM1381" s="204"/>
      <c r="BN1381" s="204"/>
      <c r="BO1381" s="204"/>
      <c r="BP1381" s="204"/>
      <c r="BQ1381" s="205"/>
      <c r="BR1381" s="973"/>
      <c r="BS1381" s="973">
        <f>BS1380</f>
        <v>0</v>
      </c>
      <c r="BW1381" s="204"/>
      <c r="BX1381" s="204"/>
      <c r="BY1381" s="204"/>
      <c r="BZ1381" s="204"/>
      <c r="CA1381" s="204"/>
      <c r="CB1381" s="205"/>
      <c r="CC1381" s="973"/>
      <c r="CD1381" s="973">
        <f>CD1380</f>
        <v>0</v>
      </c>
      <c r="CE1381" s="11"/>
      <c r="CF1381" s="11"/>
      <c r="CG1381" s="11"/>
      <c r="CH1381" s="11"/>
      <c r="CI1381" s="11"/>
      <c r="CJ1381" s="11"/>
      <c r="CK1381" s="11"/>
      <c r="CL1381" s="11"/>
      <c r="CM1381" s="11"/>
    </row>
    <row r="1382" spans="1:91" ht="24.75" customHeight="1">
      <c r="A1382" s="949" t="str">
        <f>IF(E1382&gt;0,"Wypełnione","")</f>
        <v/>
      </c>
      <c r="B1382" s="57"/>
      <c r="C1382" s="2050">
        <f>'Og s3a'!C2091</f>
        <v>0</v>
      </c>
      <c r="D1382" s="2052">
        <f>'Og s3a'!E2091</f>
        <v>0</v>
      </c>
      <c r="E1382" s="2050">
        <f>'Og s3a'!F2091</f>
        <v>0</v>
      </c>
      <c r="F1382" s="2771"/>
      <c r="G1382" s="448">
        <f>T1382</f>
        <v>0</v>
      </c>
      <c r="H1382" s="2773">
        <f>U1382</f>
        <v>0</v>
      </c>
      <c r="I1382" s="451"/>
      <c r="J1382" s="2775"/>
      <c r="K1382" s="451"/>
      <c r="L1382" s="2775"/>
      <c r="M1382" s="451"/>
      <c r="N1382" s="2775"/>
      <c r="O1382" s="451"/>
      <c r="P1382" s="2775"/>
      <c r="Q1382" s="11"/>
      <c r="R1382" s="11"/>
      <c r="S1382" s="396">
        <f>'Og s3a'!G2091</f>
        <v>0</v>
      </c>
      <c r="T1382" s="398">
        <f>'Og s3a'!D2091</f>
        <v>0</v>
      </c>
      <c r="U1382" s="444">
        <f>Import!N2080</f>
        <v>0</v>
      </c>
      <c r="V1382" s="11"/>
      <c r="W1382" s="306"/>
      <c r="X1382" s="306"/>
      <c r="Y1382" s="306"/>
      <c r="Z1382" s="970">
        <f>IF(F1382=AF$7,1,0)</f>
        <v>0</v>
      </c>
      <c r="AA1382" s="970">
        <f>Z1382*D1382</f>
        <v>0</v>
      </c>
      <c r="AB1382" s="978">
        <f>IF($Z1382=0,0,IF(AF1382+AH1382+AJ1382&gt;0,$AA1382,0))</f>
        <v>0</v>
      </c>
      <c r="AC1382" s="980">
        <f>IF($Z1382=0,0,IF(AND(AB1382=0,G1383&gt;0),$AA1382,0))</f>
        <v>0</v>
      </c>
      <c r="AD1382" s="969">
        <f>AA1382-AB1382-AC1382</f>
        <v>0</v>
      </c>
      <c r="AE1382" s="204">
        <f t="shared" si="360"/>
        <v>0</v>
      </c>
      <c r="AF1382" s="204">
        <f t="shared" si="360"/>
        <v>0</v>
      </c>
      <c r="AG1382" s="204">
        <f t="shared" si="360"/>
        <v>0</v>
      </c>
      <c r="AH1382" s="204">
        <f t="shared" si="360"/>
        <v>0</v>
      </c>
      <c r="AI1382" s="922">
        <f t="shared" si="360"/>
        <v>0</v>
      </c>
      <c r="AJ1382" s="205">
        <f t="shared" si="360"/>
        <v>0</v>
      </c>
      <c r="AK1382" s="973">
        <f>IF($Z1382=1,0,IF(AND($Z1382=0,AF1382&gt;0),1,IF(AND($Z1382=0,AH1382&gt;0),1,IF(AND($Z1382=0,AJ1382&gt;0),1,0))))</f>
        <v>0</v>
      </c>
      <c r="AL1382" s="973">
        <f>IF($Z1382=0,0,IF(AND($Z1382=1,AE1382&gt;0),1,IF(AND($Z1382=1,AG1382&gt;0),1,IF(AND($Z1382=1,AI1382&gt;0),1,0))))</f>
        <v>0</v>
      </c>
      <c r="AM1382" s="978">
        <f>IF($Z1382=0,0,IF(AQ1382+AS1382+AU1382&gt;0,$AA1382,0))</f>
        <v>0</v>
      </c>
      <c r="AN1382" s="980">
        <f>IF($Z1382=0,0,IF(AND(AM1382=0,I1383&gt;0),$AA1382,0))</f>
        <v>0</v>
      </c>
      <c r="AO1382" s="969">
        <f>$AA1382-AM1382-AN1382</f>
        <v>0</v>
      </c>
      <c r="AP1382" s="204">
        <f t="shared" si="361"/>
        <v>0</v>
      </c>
      <c r="AQ1382" s="204">
        <f t="shared" si="361"/>
        <v>0</v>
      </c>
      <c r="AR1382" s="204">
        <f t="shared" si="361"/>
        <v>0</v>
      </c>
      <c r="AS1382" s="204">
        <f t="shared" si="361"/>
        <v>0</v>
      </c>
      <c r="AT1382" s="204">
        <f t="shared" si="361"/>
        <v>0</v>
      </c>
      <c r="AU1382" s="205">
        <f t="shared" si="361"/>
        <v>0</v>
      </c>
      <c r="AV1382" s="973">
        <f>IF($Z1382=1,0,IF(AND($Z1382=0,AQ1382&gt;0),1,IF(AND($Z1382=0,AS1382&gt;0),1,IF(AND($Z1382=0,AU1382&gt;0),1,0))))</f>
        <v>0</v>
      </c>
      <c r="AW1382" s="973">
        <f>IF($Z1382=0,0,IF(AND($Z1382=1,AP1382&gt;0),1,IF(AND($Z1382=1,AR1382&gt;0),1,IF(AND($Z1382=1,AT1382&gt;0),1,0))))</f>
        <v>0</v>
      </c>
      <c r="AX1382" s="978">
        <f>IF($Z1382=0,0,IF(BB1382+BD1382+BF1382&gt;0,$AA1382,0))</f>
        <v>0</v>
      </c>
      <c r="AY1382" s="980">
        <f>IF($Z1382=0,0,IF(AND(AX1382=0,K1383&gt;0),$AA1382,0))</f>
        <v>0</v>
      </c>
      <c r="AZ1382" s="969">
        <f>$AA1382-AX1382-AY1382</f>
        <v>0</v>
      </c>
      <c r="BA1382" s="204">
        <f t="shared" si="362"/>
        <v>0</v>
      </c>
      <c r="BB1382" s="204">
        <f t="shared" si="362"/>
        <v>0</v>
      </c>
      <c r="BC1382" s="204">
        <f t="shared" si="362"/>
        <v>0</v>
      </c>
      <c r="BD1382" s="204">
        <f t="shared" si="362"/>
        <v>0</v>
      </c>
      <c r="BE1382" s="204">
        <f t="shared" si="362"/>
        <v>0</v>
      </c>
      <c r="BF1382" s="205">
        <f t="shared" si="362"/>
        <v>0</v>
      </c>
      <c r="BG1382" s="973">
        <f>IF($Z1382=1,0,IF(AND($Z1382=0,BB1382&gt;0),1,IF(AND($Z1382=0,BD1382&gt;0),1,IF(AND($Z1382=0,BF1382&gt;0),1,0))))</f>
        <v>0</v>
      </c>
      <c r="BH1382" s="973">
        <f>IF($Z1382=0,0,IF(AND($Z1382=1,BA1382&gt;0),1,IF(AND($Z1382=1,BC1382&gt;0),1,IF(AND($Z1382=1,BE1382&gt;0),1,0))))</f>
        <v>0</v>
      </c>
      <c r="BI1382" s="978">
        <f>IF($Z1382=0,0,IF(BM1382+BO1382+BQ1382&gt;0,$AA1382,0))</f>
        <v>0</v>
      </c>
      <c r="BJ1382" s="980">
        <f>IF($Z1382=0,0,IF(AND(BI1382=0,M1383&gt;0),$AA1382,0))</f>
        <v>0</v>
      </c>
      <c r="BK1382" s="969">
        <f>$AA1382-BI1382-BJ1382</f>
        <v>0</v>
      </c>
      <c r="BL1382" s="204">
        <f t="shared" si="363"/>
        <v>0</v>
      </c>
      <c r="BM1382" s="204">
        <f t="shared" si="363"/>
        <v>0</v>
      </c>
      <c r="BN1382" s="204">
        <f t="shared" si="363"/>
        <v>0</v>
      </c>
      <c r="BO1382" s="204">
        <f t="shared" si="363"/>
        <v>0</v>
      </c>
      <c r="BP1382" s="204">
        <f t="shared" si="363"/>
        <v>0</v>
      </c>
      <c r="BQ1382" s="205">
        <f t="shared" si="363"/>
        <v>0</v>
      </c>
      <c r="BR1382" s="973">
        <f>IF($Z1382=1,0,IF(AND($Z1382=0,BM1382&gt;0),1,IF(AND($Z1382=0,BO1382&gt;0),1,IF(AND($Z1382=0,BQ1382&gt;0),1,0))))</f>
        <v>0</v>
      </c>
      <c r="BS1382" s="973">
        <f>IF($Z1382=0,0,IF(AND($Z1382=1,BL1382&gt;0),1,IF(AND($Z1382=1,BN1382&gt;0),1,IF(AND($Z1382=1,BP1382&gt;0),1,0))))</f>
        <v>0</v>
      </c>
      <c r="BT1382" s="978">
        <f>IF($Z1382=0,0,IF(BX1382+BZ1382+CB1382&gt;0,$AA1382,0))</f>
        <v>0</v>
      </c>
      <c r="BU1382" s="980">
        <f>IF($Z1382=0,0,IF(AND(BT1382=0,O1383&gt;0),$AA1382,0))</f>
        <v>0</v>
      </c>
      <c r="BV1382" s="969">
        <f>$AA1382-BT1382-BU1382</f>
        <v>0</v>
      </c>
      <c r="BW1382" s="204">
        <f t="shared" si="364"/>
        <v>0</v>
      </c>
      <c r="BX1382" s="204">
        <f t="shared" si="364"/>
        <v>0</v>
      </c>
      <c r="BY1382" s="204">
        <f t="shared" si="364"/>
        <v>0</v>
      </c>
      <c r="BZ1382" s="204">
        <f t="shared" si="364"/>
        <v>0</v>
      </c>
      <c r="CA1382" s="204">
        <f t="shared" si="364"/>
        <v>0</v>
      </c>
      <c r="CB1382" s="205">
        <f t="shared" si="364"/>
        <v>0</v>
      </c>
      <c r="CC1382" s="973">
        <f>IF($Z1382=1,0,IF(AND($Z1382=0,BX1382&gt;0),1,IF(AND($Z1382=0,BZ1382&gt;0),1,IF(AND($Z1382=0,CB1382&gt;0),1,0))))</f>
        <v>0</v>
      </c>
      <c r="CD1382" s="973">
        <f>IF($Z1382=0,0,IF(AND($Z1382=1,BW1382&gt;0),1,IF(AND($Z1382=1,BY1382&gt;0),1,IF(AND($Z1382=1,CA1382&gt;0),1,0))))</f>
        <v>0</v>
      </c>
      <c r="CE1382" s="11"/>
      <c r="CF1382" s="11"/>
      <c r="CG1382" s="11"/>
      <c r="CH1382" s="11"/>
      <c r="CI1382" s="11"/>
      <c r="CJ1382" s="11"/>
      <c r="CK1382" s="11"/>
      <c r="CL1382" s="11"/>
      <c r="CM1382" s="11"/>
    </row>
    <row r="1383" spans="1:91" ht="14.25" customHeight="1">
      <c r="A1383" s="950" t="str">
        <f>A1382</f>
        <v/>
      </c>
      <c r="B1383" s="57"/>
      <c r="C1383" s="2051"/>
      <c r="D1383" s="2053"/>
      <c r="E1383" s="2051"/>
      <c r="F1383" s="2772"/>
      <c r="G1383" s="1121">
        <f>Import!Q2080</f>
        <v>0</v>
      </c>
      <c r="H1383" s="2774"/>
      <c r="I1383" s="450"/>
      <c r="J1383" s="2775"/>
      <c r="K1383" s="450"/>
      <c r="L1383" s="2775"/>
      <c r="M1383" s="450"/>
      <c r="N1383" s="2775"/>
      <c r="O1383" s="450"/>
      <c r="P1383" s="2775"/>
      <c r="Q1383" s="11"/>
      <c r="R1383" s="11"/>
      <c r="S1383" s="397"/>
      <c r="T1383" s="419"/>
      <c r="U1383" s="444">
        <f>Import!N2081</f>
        <v>0</v>
      </c>
      <c r="V1383" s="11"/>
      <c r="W1383" s="306"/>
      <c r="X1383" s="306"/>
      <c r="Y1383" s="306"/>
      <c r="Z1383" s="11"/>
      <c r="AE1383" s="204"/>
      <c r="AF1383" s="204"/>
      <c r="AG1383" s="204"/>
      <c r="AH1383" s="204"/>
      <c r="AI1383" s="922"/>
      <c r="AJ1383" s="205"/>
      <c r="AK1383" s="973"/>
      <c r="AL1383" s="973">
        <f>AL1382</f>
        <v>0</v>
      </c>
      <c r="AP1383" s="204"/>
      <c r="AQ1383" s="204"/>
      <c r="AR1383" s="204"/>
      <c r="AS1383" s="204"/>
      <c r="AT1383" s="204"/>
      <c r="AU1383" s="205"/>
      <c r="AV1383" s="973"/>
      <c r="AW1383" s="973">
        <f>AW1382</f>
        <v>0</v>
      </c>
      <c r="BA1383" s="204"/>
      <c r="BB1383" s="204"/>
      <c r="BC1383" s="204"/>
      <c r="BD1383" s="204"/>
      <c r="BE1383" s="204"/>
      <c r="BF1383" s="205"/>
      <c r="BG1383" s="973"/>
      <c r="BH1383" s="973">
        <f>BH1382</f>
        <v>0</v>
      </c>
      <c r="BL1383" s="204"/>
      <c r="BM1383" s="204"/>
      <c r="BN1383" s="204"/>
      <c r="BO1383" s="204"/>
      <c r="BP1383" s="204"/>
      <c r="BQ1383" s="205"/>
      <c r="BR1383" s="973"/>
      <c r="BS1383" s="973">
        <f>BS1382</f>
        <v>0</v>
      </c>
      <c r="BW1383" s="204"/>
      <c r="BX1383" s="204"/>
      <c r="BY1383" s="204"/>
      <c r="BZ1383" s="204"/>
      <c r="CA1383" s="204"/>
      <c r="CB1383" s="205"/>
      <c r="CC1383" s="973"/>
      <c r="CD1383" s="973">
        <f>CD1382</f>
        <v>0</v>
      </c>
      <c r="CE1383" s="11"/>
      <c r="CF1383" s="11"/>
      <c r="CG1383" s="11"/>
      <c r="CH1383" s="11"/>
      <c r="CI1383" s="11"/>
      <c r="CJ1383" s="11"/>
      <c r="CK1383" s="11"/>
      <c r="CL1383" s="11"/>
      <c r="CM1383" s="11"/>
    </row>
    <row r="1384" spans="1:91" ht="24.75" customHeight="1">
      <c r="A1384" s="949" t="str">
        <f>IF(E1384&gt;0,"Wypełnione","")</f>
        <v/>
      </c>
      <c r="B1384" s="57"/>
      <c r="C1384" s="2050">
        <f>'Og s3a'!C2093</f>
        <v>0</v>
      </c>
      <c r="D1384" s="2052">
        <f>'Og s3a'!E2093</f>
        <v>0</v>
      </c>
      <c r="E1384" s="2050">
        <f>'Og s3a'!F2093</f>
        <v>0</v>
      </c>
      <c r="F1384" s="2771"/>
      <c r="G1384" s="448">
        <f>T1384</f>
        <v>0</v>
      </c>
      <c r="H1384" s="2773">
        <f>U1384</f>
        <v>0</v>
      </c>
      <c r="I1384" s="451"/>
      <c r="J1384" s="2775"/>
      <c r="K1384" s="451"/>
      <c r="L1384" s="2775"/>
      <c r="M1384" s="451"/>
      <c r="N1384" s="2775"/>
      <c r="O1384" s="451"/>
      <c r="P1384" s="2775"/>
      <c r="Q1384" s="11"/>
      <c r="R1384" s="11"/>
      <c r="S1384" s="396">
        <f>'Og s3a'!G2093</f>
        <v>0</v>
      </c>
      <c r="T1384" s="398">
        <f>'Og s3a'!D2093</f>
        <v>0</v>
      </c>
      <c r="U1384" s="444">
        <f>Import!N2082</f>
        <v>0</v>
      </c>
      <c r="V1384" s="11"/>
      <c r="W1384" s="306"/>
      <c r="X1384" s="306"/>
      <c r="Y1384" s="306"/>
      <c r="Z1384" s="970">
        <f>IF(F1384=AF$7,1,0)</f>
        <v>0</v>
      </c>
      <c r="AA1384" s="970">
        <f>Z1384*D1384</f>
        <v>0</v>
      </c>
      <c r="AB1384" s="978">
        <f>IF($Z1384=0,0,IF(AF1384+AH1384+AJ1384&gt;0,$AA1384,0))</f>
        <v>0</v>
      </c>
      <c r="AC1384" s="980">
        <f>IF($Z1384=0,0,IF(AND(AB1384=0,G1385&gt;0),$AA1384,0))</f>
        <v>0</v>
      </c>
      <c r="AD1384" s="969">
        <f>AA1384-AB1384-AC1384</f>
        <v>0</v>
      </c>
      <c r="AE1384" s="204">
        <f t="shared" si="360"/>
        <v>0</v>
      </c>
      <c r="AF1384" s="204">
        <f t="shared" si="360"/>
        <v>0</v>
      </c>
      <c r="AG1384" s="204">
        <f t="shared" si="360"/>
        <v>0</v>
      </c>
      <c r="AH1384" s="204">
        <f t="shared" si="360"/>
        <v>0</v>
      </c>
      <c r="AI1384" s="922">
        <f t="shared" si="360"/>
        <v>0</v>
      </c>
      <c r="AJ1384" s="205">
        <f t="shared" si="360"/>
        <v>0</v>
      </c>
      <c r="AK1384" s="973">
        <f>IF($Z1384=1,0,IF(AND($Z1384=0,AF1384&gt;0),1,IF(AND($Z1384=0,AH1384&gt;0),1,IF(AND($Z1384=0,AJ1384&gt;0),1,0))))</f>
        <v>0</v>
      </c>
      <c r="AL1384" s="973">
        <f>IF($Z1384=0,0,IF(AND($Z1384=1,AE1384&gt;0),1,IF(AND($Z1384=1,AG1384&gt;0),1,IF(AND($Z1384=1,AI1384&gt;0),1,0))))</f>
        <v>0</v>
      </c>
      <c r="AM1384" s="978">
        <f>IF($Z1384=0,0,IF(AQ1384+AS1384+AU1384&gt;0,$AA1384,0))</f>
        <v>0</v>
      </c>
      <c r="AN1384" s="980">
        <f>IF($Z1384=0,0,IF(AND(AM1384=0,I1385&gt;0),$AA1384,0))</f>
        <v>0</v>
      </c>
      <c r="AO1384" s="969">
        <f>$AA1384-AM1384-AN1384</f>
        <v>0</v>
      </c>
      <c r="AP1384" s="204">
        <f t="shared" si="361"/>
        <v>0</v>
      </c>
      <c r="AQ1384" s="204">
        <f t="shared" si="361"/>
        <v>0</v>
      </c>
      <c r="AR1384" s="204">
        <f t="shared" si="361"/>
        <v>0</v>
      </c>
      <c r="AS1384" s="204">
        <f t="shared" si="361"/>
        <v>0</v>
      </c>
      <c r="AT1384" s="204">
        <f t="shared" si="361"/>
        <v>0</v>
      </c>
      <c r="AU1384" s="205">
        <f t="shared" si="361"/>
        <v>0</v>
      </c>
      <c r="AV1384" s="973">
        <f>IF($Z1384=1,0,IF(AND($Z1384=0,AQ1384&gt;0),1,IF(AND($Z1384=0,AS1384&gt;0),1,IF(AND($Z1384=0,AU1384&gt;0),1,0))))</f>
        <v>0</v>
      </c>
      <c r="AW1384" s="973">
        <f>IF($Z1384=0,0,IF(AND($Z1384=1,AP1384&gt;0),1,IF(AND($Z1384=1,AR1384&gt;0),1,IF(AND($Z1384=1,AT1384&gt;0),1,0))))</f>
        <v>0</v>
      </c>
      <c r="AX1384" s="978">
        <f>IF($Z1384=0,0,IF(BB1384+BD1384+BF1384&gt;0,$AA1384,0))</f>
        <v>0</v>
      </c>
      <c r="AY1384" s="980">
        <f>IF($Z1384=0,0,IF(AND(AX1384=0,K1385&gt;0),$AA1384,0))</f>
        <v>0</v>
      </c>
      <c r="AZ1384" s="969">
        <f>$AA1384-AX1384-AY1384</f>
        <v>0</v>
      </c>
      <c r="BA1384" s="204">
        <f t="shared" si="362"/>
        <v>0</v>
      </c>
      <c r="BB1384" s="204">
        <f t="shared" si="362"/>
        <v>0</v>
      </c>
      <c r="BC1384" s="204">
        <f t="shared" si="362"/>
        <v>0</v>
      </c>
      <c r="BD1384" s="204">
        <f t="shared" si="362"/>
        <v>0</v>
      </c>
      <c r="BE1384" s="204">
        <f t="shared" si="362"/>
        <v>0</v>
      </c>
      <c r="BF1384" s="205">
        <f t="shared" si="362"/>
        <v>0</v>
      </c>
      <c r="BG1384" s="973">
        <f>IF($Z1384=1,0,IF(AND($Z1384=0,BB1384&gt;0),1,IF(AND($Z1384=0,BD1384&gt;0),1,IF(AND($Z1384=0,BF1384&gt;0),1,0))))</f>
        <v>0</v>
      </c>
      <c r="BH1384" s="973">
        <f>IF($Z1384=0,0,IF(AND($Z1384=1,BA1384&gt;0),1,IF(AND($Z1384=1,BC1384&gt;0),1,IF(AND($Z1384=1,BE1384&gt;0),1,0))))</f>
        <v>0</v>
      </c>
      <c r="BI1384" s="978">
        <f>IF($Z1384=0,0,IF(BM1384+BO1384+BQ1384&gt;0,$AA1384,0))</f>
        <v>0</v>
      </c>
      <c r="BJ1384" s="980">
        <f>IF($Z1384=0,0,IF(AND(BI1384=0,M1385&gt;0),$AA1384,0))</f>
        <v>0</v>
      </c>
      <c r="BK1384" s="969">
        <f>$AA1384-BI1384-BJ1384</f>
        <v>0</v>
      </c>
      <c r="BL1384" s="204">
        <f t="shared" si="363"/>
        <v>0</v>
      </c>
      <c r="BM1384" s="204">
        <f t="shared" si="363"/>
        <v>0</v>
      </c>
      <c r="BN1384" s="204">
        <f t="shared" si="363"/>
        <v>0</v>
      </c>
      <c r="BO1384" s="204">
        <f t="shared" si="363"/>
        <v>0</v>
      </c>
      <c r="BP1384" s="204">
        <f t="shared" si="363"/>
        <v>0</v>
      </c>
      <c r="BQ1384" s="205">
        <f t="shared" si="363"/>
        <v>0</v>
      </c>
      <c r="BR1384" s="973">
        <f>IF($Z1384=1,0,IF(AND($Z1384=0,BM1384&gt;0),1,IF(AND($Z1384=0,BO1384&gt;0),1,IF(AND($Z1384=0,BQ1384&gt;0),1,0))))</f>
        <v>0</v>
      </c>
      <c r="BS1384" s="973">
        <f>IF($Z1384=0,0,IF(AND($Z1384=1,BL1384&gt;0),1,IF(AND($Z1384=1,BN1384&gt;0),1,IF(AND($Z1384=1,BP1384&gt;0),1,0))))</f>
        <v>0</v>
      </c>
      <c r="BT1384" s="978">
        <f>IF($Z1384=0,0,IF(BX1384+BZ1384+CB1384&gt;0,$AA1384,0))</f>
        <v>0</v>
      </c>
      <c r="BU1384" s="980">
        <f>IF($Z1384=0,0,IF(AND(BT1384=0,O1385&gt;0),$AA1384,0))</f>
        <v>0</v>
      </c>
      <c r="BV1384" s="969">
        <f>$AA1384-BT1384-BU1384</f>
        <v>0</v>
      </c>
      <c r="BW1384" s="204">
        <f t="shared" si="364"/>
        <v>0</v>
      </c>
      <c r="BX1384" s="204">
        <f t="shared" si="364"/>
        <v>0</v>
      </c>
      <c r="BY1384" s="204">
        <f t="shared" si="364"/>
        <v>0</v>
      </c>
      <c r="BZ1384" s="204">
        <f t="shared" si="364"/>
        <v>0</v>
      </c>
      <c r="CA1384" s="204">
        <f t="shared" si="364"/>
        <v>0</v>
      </c>
      <c r="CB1384" s="205">
        <f t="shared" si="364"/>
        <v>0</v>
      </c>
      <c r="CC1384" s="973">
        <f>IF($Z1384=1,0,IF(AND($Z1384=0,BX1384&gt;0),1,IF(AND($Z1384=0,BZ1384&gt;0),1,IF(AND($Z1384=0,CB1384&gt;0),1,0))))</f>
        <v>0</v>
      </c>
      <c r="CD1384" s="973">
        <f>IF($Z1384=0,0,IF(AND($Z1384=1,BW1384&gt;0),1,IF(AND($Z1384=1,BY1384&gt;0),1,IF(AND($Z1384=1,CA1384&gt;0),1,0))))</f>
        <v>0</v>
      </c>
      <c r="CE1384" s="11"/>
      <c r="CF1384" s="11"/>
      <c r="CG1384" s="11"/>
      <c r="CH1384" s="11"/>
      <c r="CI1384" s="11"/>
      <c r="CJ1384" s="11"/>
      <c r="CK1384" s="11"/>
      <c r="CL1384" s="11"/>
      <c r="CM1384" s="11"/>
    </row>
    <row r="1385" spans="1:91" ht="14.25" customHeight="1">
      <c r="A1385" s="950" t="str">
        <f>A1384</f>
        <v/>
      </c>
      <c r="B1385" s="57"/>
      <c r="C1385" s="2051"/>
      <c r="D1385" s="2053"/>
      <c r="E1385" s="2051"/>
      <c r="F1385" s="2772"/>
      <c r="G1385" s="1121">
        <f>Import!Q2082</f>
        <v>0</v>
      </c>
      <c r="H1385" s="2774"/>
      <c r="I1385" s="450"/>
      <c r="J1385" s="2775"/>
      <c r="K1385" s="450"/>
      <c r="L1385" s="2775"/>
      <c r="M1385" s="450"/>
      <c r="N1385" s="2775"/>
      <c r="O1385" s="450"/>
      <c r="P1385" s="2775"/>
      <c r="Q1385" s="11"/>
      <c r="R1385" s="11"/>
      <c r="S1385" s="397"/>
      <c r="T1385" s="419"/>
      <c r="U1385" s="444">
        <f>Import!N2083</f>
        <v>0</v>
      </c>
      <c r="V1385" s="11"/>
      <c r="W1385" s="306"/>
      <c r="X1385" s="306"/>
      <c r="Y1385" s="306"/>
      <c r="Z1385" s="11"/>
      <c r="AE1385" s="204"/>
      <c r="AF1385" s="204"/>
      <c r="AG1385" s="204"/>
      <c r="AH1385" s="204"/>
      <c r="AI1385" s="922"/>
      <c r="AJ1385" s="205"/>
      <c r="AK1385" s="973"/>
      <c r="AL1385" s="973">
        <f>AL1384</f>
        <v>0</v>
      </c>
      <c r="AP1385" s="204"/>
      <c r="AQ1385" s="204"/>
      <c r="AR1385" s="204"/>
      <c r="AS1385" s="204"/>
      <c r="AT1385" s="204"/>
      <c r="AU1385" s="205"/>
      <c r="AV1385" s="973"/>
      <c r="AW1385" s="973">
        <f>AW1384</f>
        <v>0</v>
      </c>
      <c r="BA1385" s="204"/>
      <c r="BB1385" s="204"/>
      <c r="BC1385" s="204"/>
      <c r="BD1385" s="204"/>
      <c r="BE1385" s="204"/>
      <c r="BF1385" s="205"/>
      <c r="BG1385" s="973"/>
      <c r="BH1385" s="973">
        <f>BH1384</f>
        <v>0</v>
      </c>
      <c r="BL1385" s="204"/>
      <c r="BM1385" s="204"/>
      <c r="BN1385" s="204"/>
      <c r="BO1385" s="204"/>
      <c r="BP1385" s="204"/>
      <c r="BQ1385" s="205"/>
      <c r="BR1385" s="973"/>
      <c r="BS1385" s="973">
        <f>BS1384</f>
        <v>0</v>
      </c>
      <c r="BW1385" s="204"/>
      <c r="BX1385" s="204"/>
      <c r="BY1385" s="204"/>
      <c r="BZ1385" s="204"/>
      <c r="CA1385" s="204"/>
      <c r="CB1385" s="205"/>
      <c r="CC1385" s="973"/>
      <c r="CD1385" s="973">
        <f>CD1384</f>
        <v>0</v>
      </c>
      <c r="CE1385" s="11"/>
      <c r="CF1385" s="11"/>
      <c r="CG1385" s="11"/>
      <c r="CH1385" s="11"/>
      <c r="CI1385" s="11"/>
      <c r="CJ1385" s="11"/>
      <c r="CK1385" s="11"/>
      <c r="CL1385" s="11"/>
      <c r="CM1385" s="11"/>
    </row>
    <row r="1386" spans="1:91" ht="24.75" customHeight="1">
      <c r="A1386" s="949" t="str">
        <f>IF(E1386&gt;0,"Wypełnione","")</f>
        <v/>
      </c>
      <c r="B1386" s="57"/>
      <c r="C1386" s="2050">
        <f>'Og s3a'!C2095</f>
        <v>0</v>
      </c>
      <c r="D1386" s="2052">
        <f>'Og s3a'!E2095</f>
        <v>0</v>
      </c>
      <c r="E1386" s="2050">
        <f>'Og s3a'!F2095</f>
        <v>0</v>
      </c>
      <c r="F1386" s="2771"/>
      <c r="G1386" s="448">
        <f>T1386</f>
        <v>0</v>
      </c>
      <c r="H1386" s="2773">
        <f>U1386</f>
        <v>0</v>
      </c>
      <c r="I1386" s="451"/>
      <c r="J1386" s="2775"/>
      <c r="K1386" s="451"/>
      <c r="L1386" s="2775"/>
      <c r="M1386" s="451"/>
      <c r="N1386" s="2775"/>
      <c r="O1386" s="451"/>
      <c r="P1386" s="2775"/>
      <c r="Q1386" s="11"/>
      <c r="R1386" s="11"/>
      <c r="S1386" s="396">
        <f>'Og s3a'!G2095</f>
        <v>0</v>
      </c>
      <c r="T1386" s="398">
        <f>'Og s3a'!D2095</f>
        <v>0</v>
      </c>
      <c r="U1386" s="444">
        <f>Import!N2084</f>
        <v>0</v>
      </c>
      <c r="V1386" s="11"/>
      <c r="W1386" s="306"/>
      <c r="X1386" s="306"/>
      <c r="Y1386" s="306"/>
      <c r="Z1386" s="970">
        <f>IF(F1386=AF$7,1,0)</f>
        <v>0</v>
      </c>
      <c r="AA1386" s="970">
        <f>Z1386*D1386</f>
        <v>0</v>
      </c>
      <c r="AB1386" s="978">
        <f>IF($Z1386=0,0,IF(AF1386+AH1386+AJ1386&gt;0,$AA1386,0))</f>
        <v>0</v>
      </c>
      <c r="AC1386" s="980">
        <f>IF($Z1386=0,0,IF(AND(AB1386=0,G1387&gt;0),$AA1386,0))</f>
        <v>0</v>
      </c>
      <c r="AD1386" s="969">
        <f>AA1386-AB1386-AC1386</f>
        <v>0</v>
      </c>
      <c r="AE1386" s="204">
        <f t="shared" si="360"/>
        <v>0</v>
      </c>
      <c r="AF1386" s="204">
        <f t="shared" si="360"/>
        <v>0</v>
      </c>
      <c r="AG1386" s="204">
        <f t="shared" si="360"/>
        <v>0</v>
      </c>
      <c r="AH1386" s="204">
        <f t="shared" si="360"/>
        <v>0</v>
      </c>
      <c r="AI1386" s="922">
        <f t="shared" si="360"/>
        <v>0</v>
      </c>
      <c r="AJ1386" s="205">
        <f t="shared" si="360"/>
        <v>0</v>
      </c>
      <c r="AK1386" s="973">
        <f>IF($Z1386=1,0,IF(AND($Z1386=0,AF1386&gt;0),1,IF(AND($Z1386=0,AH1386&gt;0),1,IF(AND($Z1386=0,AJ1386&gt;0),1,0))))</f>
        <v>0</v>
      </c>
      <c r="AL1386" s="973">
        <f>IF($Z1386=0,0,IF(AND($Z1386=1,AE1386&gt;0),1,IF(AND($Z1386=1,AG1386&gt;0),1,IF(AND($Z1386=1,AI1386&gt;0),1,0))))</f>
        <v>0</v>
      </c>
      <c r="AM1386" s="978">
        <f>IF($Z1386=0,0,IF(AQ1386+AS1386+AU1386&gt;0,$AA1386,0))</f>
        <v>0</v>
      </c>
      <c r="AN1386" s="980">
        <f>IF($Z1386=0,0,IF(AND(AM1386=0,I1387&gt;0),$AA1386,0))</f>
        <v>0</v>
      </c>
      <c r="AO1386" s="969">
        <f>$AA1386-AM1386-AN1386</f>
        <v>0</v>
      </c>
      <c r="AP1386" s="204">
        <f t="shared" si="361"/>
        <v>0</v>
      </c>
      <c r="AQ1386" s="204">
        <f t="shared" si="361"/>
        <v>0</v>
      </c>
      <c r="AR1386" s="204">
        <f t="shared" si="361"/>
        <v>0</v>
      </c>
      <c r="AS1386" s="204">
        <f t="shared" si="361"/>
        <v>0</v>
      </c>
      <c r="AT1386" s="204">
        <f t="shared" si="361"/>
        <v>0</v>
      </c>
      <c r="AU1386" s="205">
        <f t="shared" si="361"/>
        <v>0</v>
      </c>
      <c r="AV1386" s="973">
        <f>IF($Z1386=1,0,IF(AND($Z1386=0,AQ1386&gt;0),1,IF(AND($Z1386=0,AS1386&gt;0),1,IF(AND($Z1386=0,AU1386&gt;0),1,0))))</f>
        <v>0</v>
      </c>
      <c r="AW1386" s="973">
        <f>IF($Z1386=0,0,IF(AND($Z1386=1,AP1386&gt;0),1,IF(AND($Z1386=1,AR1386&gt;0),1,IF(AND($Z1386=1,AT1386&gt;0),1,0))))</f>
        <v>0</v>
      </c>
      <c r="AX1386" s="978">
        <f>IF($Z1386=0,0,IF(BB1386+BD1386+BF1386&gt;0,$AA1386,0))</f>
        <v>0</v>
      </c>
      <c r="AY1386" s="980">
        <f>IF($Z1386=0,0,IF(AND(AX1386=0,K1387&gt;0),$AA1386,0))</f>
        <v>0</v>
      </c>
      <c r="AZ1386" s="969">
        <f>$AA1386-AX1386-AY1386</f>
        <v>0</v>
      </c>
      <c r="BA1386" s="204">
        <f t="shared" si="362"/>
        <v>0</v>
      </c>
      <c r="BB1386" s="204">
        <f t="shared" si="362"/>
        <v>0</v>
      </c>
      <c r="BC1386" s="204">
        <f t="shared" si="362"/>
        <v>0</v>
      </c>
      <c r="BD1386" s="204">
        <f t="shared" si="362"/>
        <v>0</v>
      </c>
      <c r="BE1386" s="204">
        <f t="shared" si="362"/>
        <v>0</v>
      </c>
      <c r="BF1386" s="205">
        <f t="shared" si="362"/>
        <v>0</v>
      </c>
      <c r="BG1386" s="973">
        <f>IF($Z1386=1,0,IF(AND($Z1386=0,BB1386&gt;0),1,IF(AND($Z1386=0,BD1386&gt;0),1,IF(AND($Z1386=0,BF1386&gt;0),1,0))))</f>
        <v>0</v>
      </c>
      <c r="BH1386" s="973">
        <f>IF($Z1386=0,0,IF(AND($Z1386=1,BA1386&gt;0),1,IF(AND($Z1386=1,BC1386&gt;0),1,IF(AND($Z1386=1,BE1386&gt;0),1,0))))</f>
        <v>0</v>
      </c>
      <c r="BI1386" s="978">
        <f>IF($Z1386=0,0,IF(BM1386+BO1386+BQ1386&gt;0,$AA1386,0))</f>
        <v>0</v>
      </c>
      <c r="BJ1386" s="980">
        <f>IF($Z1386=0,0,IF(AND(BI1386=0,M1387&gt;0),$AA1386,0))</f>
        <v>0</v>
      </c>
      <c r="BK1386" s="969">
        <f>$AA1386-BI1386-BJ1386</f>
        <v>0</v>
      </c>
      <c r="BL1386" s="204">
        <f t="shared" si="363"/>
        <v>0</v>
      </c>
      <c r="BM1386" s="204">
        <f t="shared" si="363"/>
        <v>0</v>
      </c>
      <c r="BN1386" s="204">
        <f t="shared" si="363"/>
        <v>0</v>
      </c>
      <c r="BO1386" s="204">
        <f t="shared" si="363"/>
        <v>0</v>
      </c>
      <c r="BP1386" s="204">
        <f t="shared" si="363"/>
        <v>0</v>
      </c>
      <c r="BQ1386" s="205">
        <f t="shared" si="363"/>
        <v>0</v>
      </c>
      <c r="BR1386" s="973">
        <f>IF($Z1386=1,0,IF(AND($Z1386=0,BM1386&gt;0),1,IF(AND($Z1386=0,BO1386&gt;0),1,IF(AND($Z1386=0,BQ1386&gt;0),1,0))))</f>
        <v>0</v>
      </c>
      <c r="BS1386" s="973">
        <f>IF($Z1386=0,0,IF(AND($Z1386=1,BL1386&gt;0),1,IF(AND($Z1386=1,BN1386&gt;0),1,IF(AND($Z1386=1,BP1386&gt;0),1,0))))</f>
        <v>0</v>
      </c>
      <c r="BT1386" s="978">
        <f>IF($Z1386=0,0,IF(BX1386+BZ1386+CB1386&gt;0,$AA1386,0))</f>
        <v>0</v>
      </c>
      <c r="BU1386" s="980">
        <f>IF($Z1386=0,0,IF(AND(BT1386=0,O1387&gt;0),$AA1386,0))</f>
        <v>0</v>
      </c>
      <c r="BV1386" s="969">
        <f>$AA1386-BT1386-BU1386</f>
        <v>0</v>
      </c>
      <c r="BW1386" s="204">
        <f t="shared" si="364"/>
        <v>0</v>
      </c>
      <c r="BX1386" s="204">
        <f t="shared" si="364"/>
        <v>0</v>
      </c>
      <c r="BY1386" s="204">
        <f t="shared" si="364"/>
        <v>0</v>
      </c>
      <c r="BZ1386" s="204">
        <f t="shared" si="364"/>
        <v>0</v>
      </c>
      <c r="CA1386" s="204">
        <f t="shared" si="364"/>
        <v>0</v>
      </c>
      <c r="CB1386" s="205">
        <f t="shared" si="364"/>
        <v>0</v>
      </c>
      <c r="CC1386" s="973">
        <f>IF($Z1386=1,0,IF(AND($Z1386=0,BX1386&gt;0),1,IF(AND($Z1386=0,BZ1386&gt;0),1,IF(AND($Z1386=0,CB1386&gt;0),1,0))))</f>
        <v>0</v>
      </c>
      <c r="CD1386" s="973">
        <f>IF($Z1386=0,0,IF(AND($Z1386=1,BW1386&gt;0),1,IF(AND($Z1386=1,BY1386&gt;0),1,IF(AND($Z1386=1,CA1386&gt;0),1,0))))</f>
        <v>0</v>
      </c>
      <c r="CE1386" s="11"/>
      <c r="CF1386" s="11"/>
      <c r="CG1386" s="11"/>
      <c r="CH1386" s="11"/>
      <c r="CI1386" s="11"/>
      <c r="CJ1386" s="11"/>
      <c r="CK1386" s="11"/>
      <c r="CL1386" s="11"/>
      <c r="CM1386" s="11"/>
    </row>
    <row r="1387" spans="1:91" ht="14.25" customHeight="1">
      <c r="A1387" s="950" t="str">
        <f>A1386</f>
        <v/>
      </c>
      <c r="B1387" s="57"/>
      <c r="C1387" s="2051"/>
      <c r="D1387" s="2053"/>
      <c r="E1387" s="2051"/>
      <c r="F1387" s="2772"/>
      <c r="G1387" s="1121">
        <f>Import!Q2084</f>
        <v>0</v>
      </c>
      <c r="H1387" s="2774"/>
      <c r="I1387" s="450"/>
      <c r="J1387" s="2775"/>
      <c r="K1387" s="450"/>
      <c r="L1387" s="2775"/>
      <c r="M1387" s="450"/>
      <c r="N1387" s="2775"/>
      <c r="O1387" s="450"/>
      <c r="P1387" s="2775"/>
      <c r="Q1387" s="11"/>
      <c r="R1387" s="11"/>
      <c r="S1387" s="397"/>
      <c r="T1387" s="419"/>
      <c r="U1387" s="444">
        <f>Import!N2085</f>
        <v>0</v>
      </c>
      <c r="V1387" s="11"/>
      <c r="W1387" s="306"/>
      <c r="X1387" s="306"/>
      <c r="Y1387" s="306"/>
      <c r="Z1387" s="11"/>
      <c r="AE1387" s="204"/>
      <c r="AF1387" s="204"/>
      <c r="AG1387" s="204"/>
      <c r="AH1387" s="204"/>
      <c r="AI1387" s="922"/>
      <c r="AJ1387" s="205"/>
      <c r="AK1387" s="973"/>
      <c r="AL1387" s="973">
        <f>AL1386</f>
        <v>0</v>
      </c>
      <c r="AP1387" s="204"/>
      <c r="AQ1387" s="204"/>
      <c r="AR1387" s="204"/>
      <c r="AS1387" s="204"/>
      <c r="AT1387" s="204"/>
      <c r="AU1387" s="205"/>
      <c r="AV1387" s="973"/>
      <c r="AW1387" s="973">
        <f>AW1386</f>
        <v>0</v>
      </c>
      <c r="BA1387" s="204"/>
      <c r="BB1387" s="204"/>
      <c r="BC1387" s="204"/>
      <c r="BD1387" s="204"/>
      <c r="BE1387" s="204"/>
      <c r="BF1387" s="205"/>
      <c r="BG1387" s="973"/>
      <c r="BH1387" s="973">
        <f>BH1386</f>
        <v>0</v>
      </c>
      <c r="BL1387" s="204"/>
      <c r="BM1387" s="204"/>
      <c r="BN1387" s="204"/>
      <c r="BO1387" s="204"/>
      <c r="BP1387" s="204"/>
      <c r="BQ1387" s="205"/>
      <c r="BR1387" s="973"/>
      <c r="BS1387" s="973">
        <f>BS1386</f>
        <v>0</v>
      </c>
      <c r="BW1387" s="204"/>
      <c r="BX1387" s="204"/>
      <c r="BY1387" s="204"/>
      <c r="BZ1387" s="204"/>
      <c r="CA1387" s="204"/>
      <c r="CB1387" s="205"/>
      <c r="CC1387" s="973"/>
      <c r="CD1387" s="973">
        <f>CD1386</f>
        <v>0</v>
      </c>
      <c r="CE1387" s="11"/>
      <c r="CF1387" s="11"/>
      <c r="CG1387" s="11"/>
      <c r="CH1387" s="11"/>
      <c r="CI1387" s="11"/>
      <c r="CJ1387" s="11"/>
      <c r="CK1387" s="11"/>
      <c r="CL1387" s="11"/>
      <c r="CM1387" s="11"/>
    </row>
    <row r="1388" spans="1:91" ht="24.75" customHeight="1">
      <c r="A1388" s="949" t="str">
        <f>IF(E1388&gt;0,"Wypełnione","")</f>
        <v/>
      </c>
      <c r="B1388" s="57"/>
      <c r="C1388" s="2050">
        <f>'Og s3a'!C2097</f>
        <v>0</v>
      </c>
      <c r="D1388" s="2052">
        <f>'Og s3a'!E2097</f>
        <v>0</v>
      </c>
      <c r="E1388" s="2050">
        <f>'Og s3a'!F2097</f>
        <v>0</v>
      </c>
      <c r="F1388" s="2771"/>
      <c r="G1388" s="448">
        <f>T1388</f>
        <v>0</v>
      </c>
      <c r="H1388" s="2773">
        <f>U1388</f>
        <v>0</v>
      </c>
      <c r="I1388" s="451"/>
      <c r="J1388" s="2775"/>
      <c r="K1388" s="451"/>
      <c r="L1388" s="2775"/>
      <c r="M1388" s="451"/>
      <c r="N1388" s="2775"/>
      <c r="O1388" s="451"/>
      <c r="P1388" s="2775"/>
      <c r="Q1388" s="11"/>
      <c r="R1388" s="11"/>
      <c r="S1388" s="396">
        <f>'Og s3a'!G2097</f>
        <v>0</v>
      </c>
      <c r="T1388" s="398">
        <f>'Og s3a'!D2097</f>
        <v>0</v>
      </c>
      <c r="U1388" s="444">
        <f>Import!N2086</f>
        <v>0</v>
      </c>
      <c r="V1388" s="11"/>
      <c r="W1388" s="306"/>
      <c r="X1388" s="306"/>
      <c r="Y1388" s="306"/>
      <c r="Z1388" s="970">
        <f>IF(F1388=AF$7,1,0)</f>
        <v>0</v>
      </c>
      <c r="AA1388" s="970">
        <f>Z1388*D1388</f>
        <v>0</v>
      </c>
      <c r="AB1388" s="978">
        <f>IF($Z1388=0,0,IF(AF1388+AH1388+AJ1388&gt;0,$AA1388,0))</f>
        <v>0</v>
      </c>
      <c r="AC1388" s="980">
        <f>IF($Z1388=0,0,IF(AND(AB1388=0,G1389&gt;0),$AA1388,0))</f>
        <v>0</v>
      </c>
      <c r="AD1388" s="969">
        <f>AA1388-AB1388-AC1388</f>
        <v>0</v>
      </c>
      <c r="AE1388" s="204">
        <f t="shared" si="360"/>
        <v>0</v>
      </c>
      <c r="AF1388" s="204">
        <f t="shared" si="360"/>
        <v>0</v>
      </c>
      <c r="AG1388" s="204">
        <f t="shared" si="360"/>
        <v>0</v>
      </c>
      <c r="AH1388" s="204">
        <f t="shared" si="360"/>
        <v>0</v>
      </c>
      <c r="AI1388" s="922">
        <f t="shared" si="360"/>
        <v>0</v>
      </c>
      <c r="AJ1388" s="205">
        <f t="shared" si="360"/>
        <v>0</v>
      </c>
      <c r="AK1388" s="973">
        <f>IF($Z1388=1,0,IF(AND($Z1388=0,AF1388&gt;0),1,IF(AND($Z1388=0,AH1388&gt;0),1,IF(AND($Z1388=0,AJ1388&gt;0),1,0))))</f>
        <v>0</v>
      </c>
      <c r="AL1388" s="973">
        <f>IF($Z1388=0,0,IF(AND($Z1388=1,AE1388&gt;0),1,IF(AND($Z1388=1,AG1388&gt;0),1,IF(AND($Z1388=1,AI1388&gt;0),1,0))))</f>
        <v>0</v>
      </c>
      <c r="AM1388" s="978">
        <f>IF($Z1388=0,0,IF(AQ1388+AS1388+AU1388&gt;0,$AA1388,0))</f>
        <v>0</v>
      </c>
      <c r="AN1388" s="980">
        <f>IF($Z1388=0,0,IF(AND(AM1388=0,I1389&gt;0),$AA1388,0))</f>
        <v>0</v>
      </c>
      <c r="AO1388" s="969">
        <f>$AA1388-AM1388-AN1388</f>
        <v>0</v>
      </c>
      <c r="AP1388" s="204">
        <f t="shared" si="361"/>
        <v>0</v>
      </c>
      <c r="AQ1388" s="204">
        <f t="shared" si="361"/>
        <v>0</v>
      </c>
      <c r="AR1388" s="204">
        <f t="shared" si="361"/>
        <v>0</v>
      </c>
      <c r="AS1388" s="204">
        <f t="shared" si="361"/>
        <v>0</v>
      </c>
      <c r="AT1388" s="204">
        <f t="shared" si="361"/>
        <v>0</v>
      </c>
      <c r="AU1388" s="205">
        <f t="shared" si="361"/>
        <v>0</v>
      </c>
      <c r="AV1388" s="973">
        <f>IF($Z1388=1,0,IF(AND($Z1388=0,AQ1388&gt;0),1,IF(AND($Z1388=0,AS1388&gt;0),1,IF(AND($Z1388=0,AU1388&gt;0),1,0))))</f>
        <v>0</v>
      </c>
      <c r="AW1388" s="973">
        <f>IF($Z1388=0,0,IF(AND($Z1388=1,AP1388&gt;0),1,IF(AND($Z1388=1,AR1388&gt;0),1,IF(AND($Z1388=1,AT1388&gt;0),1,0))))</f>
        <v>0</v>
      </c>
      <c r="AX1388" s="978">
        <f>IF($Z1388=0,0,IF(BB1388+BD1388+BF1388&gt;0,$AA1388,0))</f>
        <v>0</v>
      </c>
      <c r="AY1388" s="980">
        <f>IF($Z1388=0,0,IF(AND(AX1388=0,K1389&gt;0),$AA1388,0))</f>
        <v>0</v>
      </c>
      <c r="AZ1388" s="969">
        <f>$AA1388-AX1388-AY1388</f>
        <v>0</v>
      </c>
      <c r="BA1388" s="204">
        <f t="shared" si="362"/>
        <v>0</v>
      </c>
      <c r="BB1388" s="204">
        <f t="shared" si="362"/>
        <v>0</v>
      </c>
      <c r="BC1388" s="204">
        <f t="shared" si="362"/>
        <v>0</v>
      </c>
      <c r="BD1388" s="204">
        <f t="shared" si="362"/>
        <v>0</v>
      </c>
      <c r="BE1388" s="204">
        <f t="shared" si="362"/>
        <v>0</v>
      </c>
      <c r="BF1388" s="205">
        <f t="shared" si="362"/>
        <v>0</v>
      </c>
      <c r="BG1388" s="973">
        <f>IF($Z1388=1,0,IF(AND($Z1388=0,BB1388&gt;0),1,IF(AND($Z1388=0,BD1388&gt;0),1,IF(AND($Z1388=0,BF1388&gt;0),1,0))))</f>
        <v>0</v>
      </c>
      <c r="BH1388" s="973">
        <f>IF($Z1388=0,0,IF(AND($Z1388=1,BA1388&gt;0),1,IF(AND($Z1388=1,BC1388&gt;0),1,IF(AND($Z1388=1,BE1388&gt;0),1,0))))</f>
        <v>0</v>
      </c>
      <c r="BI1388" s="978">
        <f>IF($Z1388=0,0,IF(BM1388+BO1388+BQ1388&gt;0,$AA1388,0))</f>
        <v>0</v>
      </c>
      <c r="BJ1388" s="980">
        <f>IF($Z1388=0,0,IF(AND(BI1388=0,M1389&gt;0),$AA1388,0))</f>
        <v>0</v>
      </c>
      <c r="BK1388" s="969">
        <f>$AA1388-BI1388-BJ1388</f>
        <v>0</v>
      </c>
      <c r="BL1388" s="204">
        <f t="shared" si="363"/>
        <v>0</v>
      </c>
      <c r="BM1388" s="204">
        <f t="shared" si="363"/>
        <v>0</v>
      </c>
      <c r="BN1388" s="204">
        <f t="shared" si="363"/>
        <v>0</v>
      </c>
      <c r="BO1388" s="204">
        <f t="shared" si="363"/>
        <v>0</v>
      </c>
      <c r="BP1388" s="204">
        <f t="shared" si="363"/>
        <v>0</v>
      </c>
      <c r="BQ1388" s="205">
        <f t="shared" si="363"/>
        <v>0</v>
      </c>
      <c r="BR1388" s="973">
        <f>IF($Z1388=1,0,IF(AND($Z1388=0,BM1388&gt;0),1,IF(AND($Z1388=0,BO1388&gt;0),1,IF(AND($Z1388=0,BQ1388&gt;0),1,0))))</f>
        <v>0</v>
      </c>
      <c r="BS1388" s="973">
        <f>IF($Z1388=0,0,IF(AND($Z1388=1,BL1388&gt;0),1,IF(AND($Z1388=1,BN1388&gt;0),1,IF(AND($Z1388=1,BP1388&gt;0),1,0))))</f>
        <v>0</v>
      </c>
      <c r="BT1388" s="978">
        <f>IF($Z1388=0,0,IF(BX1388+BZ1388+CB1388&gt;0,$AA1388,0))</f>
        <v>0</v>
      </c>
      <c r="BU1388" s="980">
        <f>IF($Z1388=0,0,IF(AND(BT1388=0,O1389&gt;0),$AA1388,0))</f>
        <v>0</v>
      </c>
      <c r="BV1388" s="969">
        <f>$AA1388-BT1388-BU1388</f>
        <v>0</v>
      </c>
      <c r="BW1388" s="204">
        <f t="shared" si="364"/>
        <v>0</v>
      </c>
      <c r="BX1388" s="204">
        <f t="shared" si="364"/>
        <v>0</v>
      </c>
      <c r="BY1388" s="204">
        <f t="shared" si="364"/>
        <v>0</v>
      </c>
      <c r="BZ1388" s="204">
        <f t="shared" si="364"/>
        <v>0</v>
      </c>
      <c r="CA1388" s="204">
        <f t="shared" si="364"/>
        <v>0</v>
      </c>
      <c r="CB1388" s="205">
        <f t="shared" si="364"/>
        <v>0</v>
      </c>
      <c r="CC1388" s="973">
        <f>IF($Z1388=1,0,IF(AND($Z1388=0,BX1388&gt;0),1,IF(AND($Z1388=0,BZ1388&gt;0),1,IF(AND($Z1388=0,CB1388&gt;0),1,0))))</f>
        <v>0</v>
      </c>
      <c r="CD1388" s="973">
        <f>IF($Z1388=0,0,IF(AND($Z1388=1,BW1388&gt;0),1,IF(AND($Z1388=1,BY1388&gt;0),1,IF(AND($Z1388=1,CA1388&gt;0),1,0))))</f>
        <v>0</v>
      </c>
      <c r="CE1388" s="11"/>
      <c r="CF1388" s="11"/>
      <c r="CG1388" s="11"/>
      <c r="CH1388" s="11"/>
      <c r="CI1388" s="11"/>
      <c r="CJ1388" s="11"/>
      <c r="CK1388" s="11"/>
      <c r="CL1388" s="11"/>
      <c r="CM1388" s="11"/>
    </row>
    <row r="1389" spans="1:91" ht="14.25" customHeight="1">
      <c r="A1389" s="950" t="str">
        <f>A1388</f>
        <v/>
      </c>
      <c r="B1389" s="57"/>
      <c r="C1389" s="2051"/>
      <c r="D1389" s="2053"/>
      <c r="E1389" s="2051"/>
      <c r="F1389" s="2772"/>
      <c r="G1389" s="1121">
        <f>Import!Q2086</f>
        <v>0</v>
      </c>
      <c r="H1389" s="2774"/>
      <c r="I1389" s="450"/>
      <c r="J1389" s="2775"/>
      <c r="K1389" s="450"/>
      <c r="L1389" s="2775"/>
      <c r="M1389" s="450"/>
      <c r="N1389" s="2775"/>
      <c r="O1389" s="450"/>
      <c r="P1389" s="2775"/>
      <c r="Q1389" s="11"/>
      <c r="R1389" s="11"/>
      <c r="S1389" s="397"/>
      <c r="T1389" s="419"/>
      <c r="U1389" s="444">
        <f>Import!N2087</f>
        <v>0</v>
      </c>
      <c r="V1389" s="11"/>
      <c r="W1389" s="306"/>
      <c r="X1389" s="306"/>
      <c r="Y1389" s="306"/>
      <c r="Z1389" s="11"/>
      <c r="AE1389" s="204"/>
      <c r="AF1389" s="204"/>
      <c r="AG1389" s="204"/>
      <c r="AH1389" s="204"/>
      <c r="AI1389" s="922"/>
      <c r="AJ1389" s="205"/>
      <c r="AK1389" s="973"/>
      <c r="AL1389" s="973">
        <f>AL1388</f>
        <v>0</v>
      </c>
      <c r="AP1389" s="204"/>
      <c r="AQ1389" s="204"/>
      <c r="AR1389" s="204"/>
      <c r="AS1389" s="204"/>
      <c r="AT1389" s="204"/>
      <c r="AU1389" s="205"/>
      <c r="AV1389" s="973"/>
      <c r="AW1389" s="973">
        <f>AW1388</f>
        <v>0</v>
      </c>
      <c r="BA1389" s="204"/>
      <c r="BB1389" s="204"/>
      <c r="BC1389" s="204"/>
      <c r="BD1389" s="204"/>
      <c r="BE1389" s="204"/>
      <c r="BF1389" s="205"/>
      <c r="BG1389" s="973"/>
      <c r="BH1389" s="973">
        <f>BH1388</f>
        <v>0</v>
      </c>
      <c r="BL1389" s="204"/>
      <c r="BM1389" s="204"/>
      <c r="BN1389" s="204"/>
      <c r="BO1389" s="204"/>
      <c r="BP1389" s="204"/>
      <c r="BQ1389" s="205"/>
      <c r="BR1389" s="973"/>
      <c r="BS1389" s="973">
        <f>BS1388</f>
        <v>0</v>
      </c>
      <c r="BW1389" s="204"/>
      <c r="BX1389" s="204"/>
      <c r="BY1389" s="204"/>
      <c r="BZ1389" s="204"/>
      <c r="CA1389" s="204"/>
      <c r="CB1389" s="205"/>
      <c r="CC1389" s="973"/>
      <c r="CD1389" s="973">
        <f>CD1388</f>
        <v>0</v>
      </c>
      <c r="CE1389" s="11"/>
      <c r="CF1389" s="11"/>
      <c r="CG1389" s="11"/>
      <c r="CH1389" s="11"/>
      <c r="CI1389" s="11"/>
      <c r="CJ1389" s="11"/>
      <c r="CK1389" s="11"/>
      <c r="CL1389" s="11"/>
      <c r="CM1389" s="11"/>
    </row>
    <row r="1390" spans="1:91" ht="24.75" customHeight="1">
      <c r="A1390" s="949" t="str">
        <f>IF(E1390&gt;0,"Wypełnione","")</f>
        <v/>
      </c>
      <c r="B1390" s="57"/>
      <c r="C1390" s="2050">
        <f>'Og s3a'!C2099</f>
        <v>0</v>
      </c>
      <c r="D1390" s="2052">
        <f>'Og s3a'!E2099</f>
        <v>0</v>
      </c>
      <c r="E1390" s="2050">
        <f>'Og s3a'!F2099</f>
        <v>0</v>
      </c>
      <c r="F1390" s="2771"/>
      <c r="G1390" s="448">
        <f>T1390</f>
        <v>0</v>
      </c>
      <c r="H1390" s="2773">
        <f>U1390</f>
        <v>0</v>
      </c>
      <c r="I1390" s="451"/>
      <c r="J1390" s="2775"/>
      <c r="K1390" s="451"/>
      <c r="L1390" s="2775"/>
      <c r="M1390" s="451"/>
      <c r="N1390" s="2775"/>
      <c r="O1390" s="451"/>
      <c r="P1390" s="2775"/>
      <c r="Q1390" s="11"/>
      <c r="R1390" s="11"/>
      <c r="S1390" s="396">
        <f>'Og s3a'!G2099</f>
        <v>0</v>
      </c>
      <c r="T1390" s="398">
        <f>'Og s3a'!D2099</f>
        <v>0</v>
      </c>
      <c r="U1390" s="444">
        <f>Import!N2088</f>
        <v>0</v>
      </c>
      <c r="V1390" s="11"/>
      <c r="W1390" s="306"/>
      <c r="X1390" s="306"/>
      <c r="Y1390" s="306"/>
      <c r="Z1390" s="970">
        <f>IF(F1390=AF$7,1,0)</f>
        <v>0</v>
      </c>
      <c r="AA1390" s="970">
        <f>Z1390*D1390</f>
        <v>0</v>
      </c>
      <c r="AB1390" s="978">
        <f>IF($Z1390=0,0,IF(AF1390+AH1390+AJ1390&gt;0,$AA1390,0))</f>
        <v>0</v>
      </c>
      <c r="AC1390" s="980">
        <f>IF($Z1390=0,0,IF(AND(AB1390=0,G1391&gt;0),$AA1390,0))</f>
        <v>0</v>
      </c>
      <c r="AD1390" s="969">
        <f>AA1390-AB1390-AC1390</f>
        <v>0</v>
      </c>
      <c r="AE1390" s="204">
        <f t="shared" si="360"/>
        <v>0</v>
      </c>
      <c r="AF1390" s="204">
        <f t="shared" si="360"/>
        <v>0</v>
      </c>
      <c r="AG1390" s="204">
        <f t="shared" si="360"/>
        <v>0</v>
      </c>
      <c r="AH1390" s="204">
        <f t="shared" si="360"/>
        <v>0</v>
      </c>
      <c r="AI1390" s="922">
        <f t="shared" si="360"/>
        <v>0</v>
      </c>
      <c r="AJ1390" s="205">
        <f t="shared" si="360"/>
        <v>0</v>
      </c>
      <c r="AK1390" s="973">
        <f>IF($Z1390=1,0,IF(AND($Z1390=0,AF1390&gt;0),1,IF(AND($Z1390=0,AH1390&gt;0),1,IF(AND($Z1390=0,AJ1390&gt;0),1,0))))</f>
        <v>0</v>
      </c>
      <c r="AL1390" s="973">
        <f>IF($Z1390=0,0,IF(AND($Z1390=1,AE1390&gt;0),1,IF(AND($Z1390=1,AG1390&gt;0),1,IF(AND($Z1390=1,AI1390&gt;0),1,0))))</f>
        <v>0</v>
      </c>
      <c r="AM1390" s="978">
        <f>IF($Z1390=0,0,IF(AQ1390+AS1390+AU1390&gt;0,$AA1390,0))</f>
        <v>0</v>
      </c>
      <c r="AN1390" s="980">
        <f>IF($Z1390=0,0,IF(AND(AM1390=0,I1391&gt;0),$AA1390,0))</f>
        <v>0</v>
      </c>
      <c r="AO1390" s="969">
        <f>$AA1390-AM1390-AN1390</f>
        <v>0</v>
      </c>
      <c r="AP1390" s="204">
        <f t="shared" si="361"/>
        <v>0</v>
      </c>
      <c r="AQ1390" s="204">
        <f t="shared" si="361"/>
        <v>0</v>
      </c>
      <c r="AR1390" s="204">
        <f t="shared" si="361"/>
        <v>0</v>
      </c>
      <c r="AS1390" s="204">
        <f t="shared" si="361"/>
        <v>0</v>
      </c>
      <c r="AT1390" s="204">
        <f t="shared" si="361"/>
        <v>0</v>
      </c>
      <c r="AU1390" s="205">
        <f t="shared" si="361"/>
        <v>0</v>
      </c>
      <c r="AV1390" s="973">
        <f>IF($Z1390=1,0,IF(AND($Z1390=0,AQ1390&gt;0),1,IF(AND($Z1390=0,AS1390&gt;0),1,IF(AND($Z1390=0,AU1390&gt;0),1,0))))</f>
        <v>0</v>
      </c>
      <c r="AW1390" s="973">
        <f>IF($Z1390=0,0,IF(AND($Z1390=1,AP1390&gt;0),1,IF(AND($Z1390=1,AR1390&gt;0),1,IF(AND($Z1390=1,AT1390&gt;0),1,0))))</f>
        <v>0</v>
      </c>
      <c r="AX1390" s="978">
        <f>IF($Z1390=0,0,IF(BB1390+BD1390+BF1390&gt;0,$AA1390,0))</f>
        <v>0</v>
      </c>
      <c r="AY1390" s="980">
        <f>IF($Z1390=0,0,IF(AND(AX1390=0,K1391&gt;0),$AA1390,0))</f>
        <v>0</v>
      </c>
      <c r="AZ1390" s="969">
        <f>$AA1390-AX1390-AY1390</f>
        <v>0</v>
      </c>
      <c r="BA1390" s="204">
        <f t="shared" si="362"/>
        <v>0</v>
      </c>
      <c r="BB1390" s="204">
        <f t="shared" si="362"/>
        <v>0</v>
      </c>
      <c r="BC1390" s="204">
        <f t="shared" si="362"/>
        <v>0</v>
      </c>
      <c r="BD1390" s="204">
        <f t="shared" si="362"/>
        <v>0</v>
      </c>
      <c r="BE1390" s="204">
        <f t="shared" si="362"/>
        <v>0</v>
      </c>
      <c r="BF1390" s="205">
        <f t="shared" si="362"/>
        <v>0</v>
      </c>
      <c r="BG1390" s="973">
        <f>IF($Z1390=1,0,IF(AND($Z1390=0,BB1390&gt;0),1,IF(AND($Z1390=0,BD1390&gt;0),1,IF(AND($Z1390=0,BF1390&gt;0),1,0))))</f>
        <v>0</v>
      </c>
      <c r="BH1390" s="973">
        <f>IF($Z1390=0,0,IF(AND($Z1390=1,BA1390&gt;0),1,IF(AND($Z1390=1,BC1390&gt;0),1,IF(AND($Z1390=1,BE1390&gt;0),1,0))))</f>
        <v>0</v>
      </c>
      <c r="BI1390" s="978">
        <f>IF($Z1390=0,0,IF(BM1390+BO1390+BQ1390&gt;0,$AA1390,0))</f>
        <v>0</v>
      </c>
      <c r="BJ1390" s="980">
        <f>IF($Z1390=0,0,IF(AND(BI1390=0,M1391&gt;0),$AA1390,0))</f>
        <v>0</v>
      </c>
      <c r="BK1390" s="969">
        <f>$AA1390-BI1390-BJ1390</f>
        <v>0</v>
      </c>
      <c r="BL1390" s="204">
        <f t="shared" si="363"/>
        <v>0</v>
      </c>
      <c r="BM1390" s="204">
        <f t="shared" si="363"/>
        <v>0</v>
      </c>
      <c r="BN1390" s="204">
        <f t="shared" si="363"/>
        <v>0</v>
      </c>
      <c r="BO1390" s="204">
        <f t="shared" si="363"/>
        <v>0</v>
      </c>
      <c r="BP1390" s="204">
        <f t="shared" si="363"/>
        <v>0</v>
      </c>
      <c r="BQ1390" s="205">
        <f t="shared" si="363"/>
        <v>0</v>
      </c>
      <c r="BR1390" s="973">
        <f>IF($Z1390=1,0,IF(AND($Z1390=0,BM1390&gt;0),1,IF(AND($Z1390=0,BO1390&gt;0),1,IF(AND($Z1390=0,BQ1390&gt;0),1,0))))</f>
        <v>0</v>
      </c>
      <c r="BS1390" s="973">
        <f>IF($Z1390=0,0,IF(AND($Z1390=1,BL1390&gt;0),1,IF(AND($Z1390=1,BN1390&gt;0),1,IF(AND($Z1390=1,BP1390&gt;0),1,0))))</f>
        <v>0</v>
      </c>
      <c r="BT1390" s="978">
        <f>IF($Z1390=0,0,IF(BX1390+BZ1390+CB1390&gt;0,$AA1390,0))</f>
        <v>0</v>
      </c>
      <c r="BU1390" s="980">
        <f>IF($Z1390=0,0,IF(AND(BT1390=0,O1391&gt;0),$AA1390,0))</f>
        <v>0</v>
      </c>
      <c r="BV1390" s="969">
        <f>$AA1390-BT1390-BU1390</f>
        <v>0</v>
      </c>
      <c r="BW1390" s="204">
        <f t="shared" si="364"/>
        <v>0</v>
      </c>
      <c r="BX1390" s="204">
        <f t="shared" si="364"/>
        <v>0</v>
      </c>
      <c r="BY1390" s="204">
        <f t="shared" si="364"/>
        <v>0</v>
      </c>
      <c r="BZ1390" s="204">
        <f t="shared" si="364"/>
        <v>0</v>
      </c>
      <c r="CA1390" s="204">
        <f t="shared" si="364"/>
        <v>0</v>
      </c>
      <c r="CB1390" s="205">
        <f t="shared" si="364"/>
        <v>0</v>
      </c>
      <c r="CC1390" s="973">
        <f>IF($Z1390=1,0,IF(AND($Z1390=0,BX1390&gt;0),1,IF(AND($Z1390=0,BZ1390&gt;0),1,IF(AND($Z1390=0,CB1390&gt;0),1,0))))</f>
        <v>0</v>
      </c>
      <c r="CD1390" s="973">
        <f>IF($Z1390=0,0,IF(AND($Z1390=1,BW1390&gt;0),1,IF(AND($Z1390=1,BY1390&gt;0),1,IF(AND($Z1390=1,CA1390&gt;0),1,0))))</f>
        <v>0</v>
      </c>
      <c r="CE1390" s="11"/>
      <c r="CF1390" s="11"/>
      <c r="CG1390" s="11"/>
      <c r="CH1390" s="11"/>
      <c r="CI1390" s="11"/>
      <c r="CJ1390" s="11"/>
      <c r="CK1390" s="11"/>
      <c r="CL1390" s="11"/>
      <c r="CM1390" s="11"/>
    </row>
    <row r="1391" spans="1:91" ht="14.25" customHeight="1">
      <c r="A1391" s="950" t="str">
        <f>A1390</f>
        <v/>
      </c>
      <c r="B1391" s="57"/>
      <c r="C1391" s="2051"/>
      <c r="D1391" s="2053"/>
      <c r="E1391" s="2051"/>
      <c r="F1391" s="2772"/>
      <c r="G1391" s="1121">
        <f>Import!Q2088</f>
        <v>0</v>
      </c>
      <c r="H1391" s="2774"/>
      <c r="I1391" s="450"/>
      <c r="J1391" s="2775"/>
      <c r="K1391" s="450"/>
      <c r="L1391" s="2775"/>
      <c r="M1391" s="450"/>
      <c r="N1391" s="2775"/>
      <c r="O1391" s="450"/>
      <c r="P1391" s="2775"/>
      <c r="Q1391" s="11"/>
      <c r="R1391" s="11"/>
      <c r="S1391" s="397"/>
      <c r="T1391" s="419"/>
      <c r="U1391" s="444">
        <f>Import!N2089</f>
        <v>0</v>
      </c>
      <c r="V1391" s="11"/>
      <c r="W1391" s="306"/>
      <c r="X1391" s="306"/>
      <c r="Y1391" s="306"/>
      <c r="Z1391" s="11"/>
      <c r="AE1391" s="204"/>
      <c r="AF1391" s="204"/>
      <c r="AG1391" s="204"/>
      <c r="AH1391" s="204"/>
      <c r="AI1391" s="922"/>
      <c r="AJ1391" s="205"/>
      <c r="AK1391" s="973"/>
      <c r="AL1391" s="973">
        <f>AL1390</f>
        <v>0</v>
      </c>
      <c r="AP1391" s="204"/>
      <c r="AQ1391" s="204"/>
      <c r="AR1391" s="204"/>
      <c r="AS1391" s="204"/>
      <c r="AT1391" s="204"/>
      <c r="AU1391" s="205"/>
      <c r="AV1391" s="973"/>
      <c r="AW1391" s="973">
        <f>AW1390</f>
        <v>0</v>
      </c>
      <c r="BA1391" s="204"/>
      <c r="BB1391" s="204"/>
      <c r="BC1391" s="204"/>
      <c r="BD1391" s="204"/>
      <c r="BE1391" s="204"/>
      <c r="BF1391" s="205"/>
      <c r="BG1391" s="973"/>
      <c r="BH1391" s="973">
        <f>BH1390</f>
        <v>0</v>
      </c>
      <c r="BL1391" s="204"/>
      <c r="BM1391" s="204"/>
      <c r="BN1391" s="204"/>
      <c r="BO1391" s="204"/>
      <c r="BP1391" s="204"/>
      <c r="BQ1391" s="205"/>
      <c r="BR1391" s="973"/>
      <c r="BS1391" s="973">
        <f>BS1390</f>
        <v>0</v>
      </c>
      <c r="BW1391" s="204"/>
      <c r="BX1391" s="204"/>
      <c r="BY1391" s="204"/>
      <c r="BZ1391" s="204"/>
      <c r="CA1391" s="204"/>
      <c r="CB1391" s="205"/>
      <c r="CC1391" s="973"/>
      <c r="CD1391" s="973">
        <f>CD1390</f>
        <v>0</v>
      </c>
      <c r="CE1391" s="11"/>
      <c r="CF1391" s="11"/>
      <c r="CG1391" s="11"/>
      <c r="CH1391" s="11"/>
      <c r="CI1391" s="11"/>
      <c r="CJ1391" s="11"/>
      <c r="CK1391" s="11"/>
      <c r="CL1391" s="11"/>
      <c r="CM1391" s="11"/>
    </row>
    <row r="1392" spans="1:91" ht="24.75" customHeight="1">
      <c r="A1392" s="949" t="str">
        <f>IF(E1392&gt;0,"Wypełnione","")</f>
        <v/>
      </c>
      <c r="B1392" s="57"/>
      <c r="C1392" s="2050">
        <f>'Og s3a'!C2101</f>
        <v>0</v>
      </c>
      <c r="D1392" s="2052">
        <f>'Og s3a'!E2101</f>
        <v>0</v>
      </c>
      <c r="E1392" s="2050">
        <f>'Og s3a'!F2101</f>
        <v>0</v>
      </c>
      <c r="F1392" s="2771"/>
      <c r="G1392" s="448">
        <f>T1392</f>
        <v>0</v>
      </c>
      <c r="H1392" s="2773">
        <f>U1392</f>
        <v>0</v>
      </c>
      <c r="I1392" s="451"/>
      <c r="J1392" s="2775"/>
      <c r="K1392" s="451"/>
      <c r="L1392" s="2775"/>
      <c r="M1392" s="451"/>
      <c r="N1392" s="2775"/>
      <c r="O1392" s="451"/>
      <c r="P1392" s="2775"/>
      <c r="Q1392" s="11"/>
      <c r="R1392" s="11"/>
      <c r="S1392" s="396">
        <f>'Og s3a'!G2101</f>
        <v>0</v>
      </c>
      <c r="T1392" s="398">
        <f>'Og s3a'!D2101</f>
        <v>0</v>
      </c>
      <c r="U1392" s="444">
        <f>Import!N2090</f>
        <v>0</v>
      </c>
      <c r="V1392" s="11"/>
      <c r="W1392" s="306"/>
      <c r="X1392" s="306"/>
      <c r="Y1392" s="306"/>
      <c r="Z1392" s="970">
        <f>IF(F1392=AF$7,1,0)</f>
        <v>0</v>
      </c>
      <c r="AA1392" s="970">
        <f>Z1392*D1392</f>
        <v>0</v>
      </c>
      <c r="AB1392" s="978">
        <f>IF($Z1392=0,0,IF(AF1392+AH1392+AJ1392&gt;0,$AA1392,0))</f>
        <v>0</v>
      </c>
      <c r="AC1392" s="980">
        <f>IF($Z1392=0,0,IF(AND(AB1392=0,G1393&gt;0),$AA1392,0))</f>
        <v>0</v>
      </c>
      <c r="AD1392" s="969">
        <f>AA1392-AB1392-AC1392</f>
        <v>0</v>
      </c>
      <c r="AE1392" s="204">
        <f t="shared" si="360"/>
        <v>0</v>
      </c>
      <c r="AF1392" s="204">
        <f t="shared" si="360"/>
        <v>0</v>
      </c>
      <c r="AG1392" s="204">
        <f t="shared" si="360"/>
        <v>0</v>
      </c>
      <c r="AH1392" s="204">
        <f t="shared" si="360"/>
        <v>0</v>
      </c>
      <c r="AI1392" s="922">
        <f t="shared" si="360"/>
        <v>0</v>
      </c>
      <c r="AJ1392" s="205">
        <f t="shared" si="360"/>
        <v>0</v>
      </c>
      <c r="AK1392" s="973">
        <f>IF($Z1392=1,0,IF(AND($Z1392=0,AF1392&gt;0),1,IF(AND($Z1392=0,AH1392&gt;0),1,IF(AND($Z1392=0,AJ1392&gt;0),1,0))))</f>
        <v>0</v>
      </c>
      <c r="AL1392" s="973">
        <f>IF($Z1392=0,0,IF(AND($Z1392=1,AE1392&gt;0),1,IF(AND($Z1392=1,AG1392&gt;0),1,IF(AND($Z1392=1,AI1392&gt;0),1,0))))</f>
        <v>0</v>
      </c>
      <c r="AM1392" s="978">
        <f>IF($Z1392=0,0,IF(AQ1392+AS1392+AU1392&gt;0,$AA1392,0))</f>
        <v>0</v>
      </c>
      <c r="AN1392" s="980">
        <f>IF($Z1392=0,0,IF(AND(AM1392=0,I1393&gt;0),$AA1392,0))</f>
        <v>0</v>
      </c>
      <c r="AO1392" s="969">
        <f>$AA1392-AM1392-AN1392</f>
        <v>0</v>
      </c>
      <c r="AP1392" s="204">
        <f t="shared" si="361"/>
        <v>0</v>
      </c>
      <c r="AQ1392" s="204">
        <f t="shared" si="361"/>
        <v>0</v>
      </c>
      <c r="AR1392" s="204">
        <f t="shared" si="361"/>
        <v>0</v>
      </c>
      <c r="AS1392" s="204">
        <f t="shared" si="361"/>
        <v>0</v>
      </c>
      <c r="AT1392" s="204">
        <f t="shared" si="361"/>
        <v>0</v>
      </c>
      <c r="AU1392" s="205">
        <f t="shared" si="361"/>
        <v>0</v>
      </c>
      <c r="AV1392" s="973">
        <f>IF($Z1392=1,0,IF(AND($Z1392=0,AQ1392&gt;0),1,IF(AND($Z1392=0,AS1392&gt;0),1,IF(AND($Z1392=0,AU1392&gt;0),1,0))))</f>
        <v>0</v>
      </c>
      <c r="AW1392" s="973">
        <f>IF($Z1392=0,0,IF(AND($Z1392=1,AP1392&gt;0),1,IF(AND($Z1392=1,AR1392&gt;0),1,IF(AND($Z1392=1,AT1392&gt;0),1,0))))</f>
        <v>0</v>
      </c>
      <c r="AX1392" s="978">
        <f>IF($Z1392=0,0,IF(BB1392+BD1392+BF1392&gt;0,$AA1392,0))</f>
        <v>0</v>
      </c>
      <c r="AY1392" s="980">
        <f>IF($Z1392=0,0,IF(AND(AX1392=0,K1393&gt;0),$AA1392,0))</f>
        <v>0</v>
      </c>
      <c r="AZ1392" s="969">
        <f>$AA1392-AX1392-AY1392</f>
        <v>0</v>
      </c>
      <c r="BA1392" s="204">
        <f t="shared" si="362"/>
        <v>0</v>
      </c>
      <c r="BB1392" s="204">
        <f t="shared" si="362"/>
        <v>0</v>
      </c>
      <c r="BC1392" s="204">
        <f t="shared" si="362"/>
        <v>0</v>
      </c>
      <c r="BD1392" s="204">
        <f t="shared" si="362"/>
        <v>0</v>
      </c>
      <c r="BE1392" s="204">
        <f t="shared" si="362"/>
        <v>0</v>
      </c>
      <c r="BF1392" s="205">
        <f t="shared" si="362"/>
        <v>0</v>
      </c>
      <c r="BG1392" s="973">
        <f>IF($Z1392=1,0,IF(AND($Z1392=0,BB1392&gt;0),1,IF(AND($Z1392=0,BD1392&gt;0),1,IF(AND($Z1392=0,BF1392&gt;0),1,0))))</f>
        <v>0</v>
      </c>
      <c r="BH1392" s="973">
        <f>IF($Z1392=0,0,IF(AND($Z1392=1,BA1392&gt;0),1,IF(AND($Z1392=1,BC1392&gt;0),1,IF(AND($Z1392=1,BE1392&gt;0),1,0))))</f>
        <v>0</v>
      </c>
      <c r="BI1392" s="978">
        <f>IF($Z1392=0,0,IF(BM1392+BO1392+BQ1392&gt;0,$AA1392,0))</f>
        <v>0</v>
      </c>
      <c r="BJ1392" s="980">
        <f>IF($Z1392=0,0,IF(AND(BI1392=0,M1393&gt;0),$AA1392,0))</f>
        <v>0</v>
      </c>
      <c r="BK1392" s="969">
        <f>$AA1392-BI1392-BJ1392</f>
        <v>0</v>
      </c>
      <c r="BL1392" s="204">
        <f t="shared" si="363"/>
        <v>0</v>
      </c>
      <c r="BM1392" s="204">
        <f t="shared" si="363"/>
        <v>0</v>
      </c>
      <c r="BN1392" s="204">
        <f t="shared" si="363"/>
        <v>0</v>
      </c>
      <c r="BO1392" s="204">
        <f t="shared" si="363"/>
        <v>0</v>
      </c>
      <c r="BP1392" s="204">
        <f t="shared" si="363"/>
        <v>0</v>
      </c>
      <c r="BQ1392" s="205">
        <f t="shared" si="363"/>
        <v>0</v>
      </c>
      <c r="BR1392" s="973">
        <f>IF($Z1392=1,0,IF(AND($Z1392=0,BM1392&gt;0),1,IF(AND($Z1392=0,BO1392&gt;0),1,IF(AND($Z1392=0,BQ1392&gt;0),1,0))))</f>
        <v>0</v>
      </c>
      <c r="BS1392" s="973">
        <f>IF($Z1392=0,0,IF(AND($Z1392=1,BL1392&gt;0),1,IF(AND($Z1392=1,BN1392&gt;0),1,IF(AND($Z1392=1,BP1392&gt;0),1,0))))</f>
        <v>0</v>
      </c>
      <c r="BT1392" s="978">
        <f>IF($Z1392=0,0,IF(BX1392+BZ1392+CB1392&gt;0,$AA1392,0))</f>
        <v>0</v>
      </c>
      <c r="BU1392" s="980">
        <f>IF($Z1392=0,0,IF(AND(BT1392=0,O1393&gt;0),$AA1392,0))</f>
        <v>0</v>
      </c>
      <c r="BV1392" s="969">
        <f>$AA1392-BT1392-BU1392</f>
        <v>0</v>
      </c>
      <c r="BW1392" s="204">
        <f t="shared" si="364"/>
        <v>0</v>
      </c>
      <c r="BX1392" s="204">
        <f t="shared" si="364"/>
        <v>0</v>
      </c>
      <c r="BY1392" s="204">
        <f t="shared" si="364"/>
        <v>0</v>
      </c>
      <c r="BZ1392" s="204">
        <f t="shared" si="364"/>
        <v>0</v>
      </c>
      <c r="CA1392" s="204">
        <f t="shared" si="364"/>
        <v>0</v>
      </c>
      <c r="CB1392" s="205">
        <f t="shared" si="364"/>
        <v>0</v>
      </c>
      <c r="CC1392" s="973">
        <f>IF($Z1392=1,0,IF(AND($Z1392=0,BX1392&gt;0),1,IF(AND($Z1392=0,BZ1392&gt;0),1,IF(AND($Z1392=0,CB1392&gt;0),1,0))))</f>
        <v>0</v>
      </c>
      <c r="CD1392" s="973">
        <f>IF($Z1392=0,0,IF(AND($Z1392=1,BW1392&gt;0),1,IF(AND($Z1392=1,BY1392&gt;0),1,IF(AND($Z1392=1,CA1392&gt;0),1,0))))</f>
        <v>0</v>
      </c>
      <c r="CE1392" s="11"/>
      <c r="CF1392" s="11"/>
      <c r="CG1392" s="11"/>
      <c r="CH1392" s="11"/>
      <c r="CI1392" s="11"/>
      <c r="CJ1392" s="11"/>
      <c r="CK1392" s="11"/>
      <c r="CL1392" s="11"/>
      <c r="CM1392" s="11"/>
    </row>
    <row r="1393" spans="1:91" ht="14.25" customHeight="1">
      <c r="A1393" s="950" t="str">
        <f>A1392</f>
        <v/>
      </c>
      <c r="B1393" s="57"/>
      <c r="C1393" s="2051"/>
      <c r="D1393" s="2053"/>
      <c r="E1393" s="2051"/>
      <c r="F1393" s="2772"/>
      <c r="G1393" s="1121">
        <f>Import!Q2090</f>
        <v>0</v>
      </c>
      <c r="H1393" s="2774"/>
      <c r="I1393" s="450"/>
      <c r="J1393" s="2775"/>
      <c r="K1393" s="450"/>
      <c r="L1393" s="2775"/>
      <c r="M1393" s="450"/>
      <c r="N1393" s="2775"/>
      <c r="O1393" s="450"/>
      <c r="P1393" s="2775"/>
      <c r="Q1393" s="11"/>
      <c r="R1393" s="11"/>
      <c r="S1393" s="397"/>
      <c r="T1393" s="419"/>
      <c r="U1393" s="444">
        <f>Import!N2091</f>
        <v>0</v>
      </c>
      <c r="V1393" s="11"/>
      <c r="W1393" s="306"/>
      <c r="X1393" s="306"/>
      <c r="Y1393" s="306"/>
      <c r="Z1393" s="11"/>
      <c r="AE1393" s="204"/>
      <c r="AF1393" s="204"/>
      <c r="AG1393" s="204"/>
      <c r="AH1393" s="204"/>
      <c r="AI1393" s="922"/>
      <c r="AJ1393" s="205"/>
      <c r="AK1393" s="973"/>
      <c r="AL1393" s="973">
        <f>AL1392</f>
        <v>0</v>
      </c>
      <c r="AP1393" s="204"/>
      <c r="AQ1393" s="204"/>
      <c r="AR1393" s="204"/>
      <c r="AS1393" s="204"/>
      <c r="AT1393" s="204"/>
      <c r="AU1393" s="205"/>
      <c r="AV1393" s="973"/>
      <c r="AW1393" s="973">
        <f>AW1392</f>
        <v>0</v>
      </c>
      <c r="BA1393" s="204"/>
      <c r="BB1393" s="204"/>
      <c r="BC1393" s="204"/>
      <c r="BD1393" s="204"/>
      <c r="BE1393" s="204"/>
      <c r="BF1393" s="205"/>
      <c r="BG1393" s="973"/>
      <c r="BH1393" s="973">
        <f>BH1392</f>
        <v>0</v>
      </c>
      <c r="BL1393" s="204"/>
      <c r="BM1393" s="204"/>
      <c r="BN1393" s="204"/>
      <c r="BO1393" s="204"/>
      <c r="BP1393" s="204"/>
      <c r="BQ1393" s="205"/>
      <c r="BR1393" s="973"/>
      <c r="BS1393" s="973">
        <f>BS1392</f>
        <v>0</v>
      </c>
      <c r="BW1393" s="204"/>
      <c r="BX1393" s="204"/>
      <c r="BY1393" s="204"/>
      <c r="BZ1393" s="204"/>
      <c r="CA1393" s="204"/>
      <c r="CB1393" s="205"/>
      <c r="CC1393" s="973"/>
      <c r="CD1393" s="973">
        <f>CD1392</f>
        <v>0</v>
      </c>
      <c r="CE1393" s="11"/>
      <c r="CF1393" s="11"/>
      <c r="CG1393" s="11"/>
      <c r="CH1393" s="11"/>
      <c r="CI1393" s="11"/>
      <c r="CJ1393" s="11"/>
      <c r="CK1393" s="11"/>
      <c r="CL1393" s="11"/>
      <c r="CM1393" s="11"/>
    </row>
    <row r="1394" spans="1:91" ht="24.75" customHeight="1">
      <c r="A1394" s="949" t="str">
        <f>IF(E1394&gt;0,"Wypełnione","")</f>
        <v/>
      </c>
      <c r="B1394" s="57"/>
      <c r="C1394" s="2050">
        <f>'Og s3a'!C2103</f>
        <v>0</v>
      </c>
      <c r="D1394" s="2052">
        <f>'Og s3a'!E2103</f>
        <v>0</v>
      </c>
      <c r="E1394" s="2050">
        <f>'Og s3a'!F2103</f>
        <v>0</v>
      </c>
      <c r="F1394" s="2771"/>
      <c r="G1394" s="448">
        <f>T1394</f>
        <v>0</v>
      </c>
      <c r="H1394" s="2773">
        <f>U1394</f>
        <v>0</v>
      </c>
      <c r="I1394" s="451"/>
      <c r="J1394" s="2775"/>
      <c r="K1394" s="451"/>
      <c r="L1394" s="2775"/>
      <c r="M1394" s="451"/>
      <c r="N1394" s="2775"/>
      <c r="O1394" s="451"/>
      <c r="P1394" s="2775"/>
      <c r="Q1394" s="11"/>
      <c r="R1394" s="11"/>
      <c r="S1394" s="396">
        <f>'Og s3a'!G2103</f>
        <v>0</v>
      </c>
      <c r="T1394" s="398">
        <f>'Og s3a'!D2103</f>
        <v>0</v>
      </c>
      <c r="U1394" s="444">
        <f>Import!N2092</f>
        <v>0</v>
      </c>
      <c r="V1394" s="11"/>
      <c r="W1394" s="306"/>
      <c r="X1394" s="306"/>
      <c r="Y1394" s="306"/>
      <c r="Z1394" s="970">
        <f>IF(F1394=AF$7,1,0)</f>
        <v>0</v>
      </c>
      <c r="AA1394" s="970">
        <f>Z1394*D1394</f>
        <v>0</v>
      </c>
      <c r="AB1394" s="978">
        <f>IF($Z1394=0,0,IF(AF1394+AH1394+AJ1394&gt;0,$AA1394,0))</f>
        <v>0</v>
      </c>
      <c r="AC1394" s="980">
        <f>IF($Z1394=0,0,IF(AND(AB1394=0,G1395&gt;0),$AA1394,0))</f>
        <v>0</v>
      </c>
      <c r="AD1394" s="969">
        <f>AA1394-AB1394-AC1394</f>
        <v>0</v>
      </c>
      <c r="AE1394" s="204">
        <f t="shared" si="360"/>
        <v>0</v>
      </c>
      <c r="AF1394" s="204">
        <f t="shared" si="360"/>
        <v>0</v>
      </c>
      <c r="AG1394" s="204">
        <f t="shared" si="360"/>
        <v>0</v>
      </c>
      <c r="AH1394" s="204">
        <f t="shared" si="360"/>
        <v>0</v>
      </c>
      <c r="AI1394" s="922">
        <f t="shared" si="360"/>
        <v>0</v>
      </c>
      <c r="AJ1394" s="205">
        <f t="shared" si="360"/>
        <v>0</v>
      </c>
      <c r="AK1394" s="973">
        <f>IF($Z1394=1,0,IF(AND($Z1394=0,AF1394&gt;0),1,IF(AND($Z1394=0,AH1394&gt;0),1,IF(AND($Z1394=0,AJ1394&gt;0),1,0))))</f>
        <v>0</v>
      </c>
      <c r="AL1394" s="973">
        <f>IF($Z1394=0,0,IF(AND($Z1394=1,AE1394&gt;0),1,IF(AND($Z1394=1,AG1394&gt;0),1,IF(AND($Z1394=1,AI1394&gt;0),1,0))))</f>
        <v>0</v>
      </c>
      <c r="AM1394" s="978">
        <f>IF($Z1394=0,0,IF(AQ1394+AS1394+AU1394&gt;0,$AA1394,0))</f>
        <v>0</v>
      </c>
      <c r="AN1394" s="980">
        <f>IF($Z1394=0,0,IF(AND(AM1394=0,I1395&gt;0),$AA1394,0))</f>
        <v>0</v>
      </c>
      <c r="AO1394" s="969">
        <f>$AA1394-AM1394-AN1394</f>
        <v>0</v>
      </c>
      <c r="AP1394" s="204">
        <f t="shared" si="361"/>
        <v>0</v>
      </c>
      <c r="AQ1394" s="204">
        <f t="shared" si="361"/>
        <v>0</v>
      </c>
      <c r="AR1394" s="204">
        <f t="shared" si="361"/>
        <v>0</v>
      </c>
      <c r="AS1394" s="204">
        <f t="shared" si="361"/>
        <v>0</v>
      </c>
      <c r="AT1394" s="204">
        <f t="shared" si="361"/>
        <v>0</v>
      </c>
      <c r="AU1394" s="205">
        <f t="shared" si="361"/>
        <v>0</v>
      </c>
      <c r="AV1394" s="973">
        <f>IF($Z1394=1,0,IF(AND($Z1394=0,AQ1394&gt;0),1,IF(AND($Z1394=0,AS1394&gt;0),1,IF(AND($Z1394=0,AU1394&gt;0),1,0))))</f>
        <v>0</v>
      </c>
      <c r="AW1394" s="973">
        <f>IF($Z1394=0,0,IF(AND($Z1394=1,AP1394&gt;0),1,IF(AND($Z1394=1,AR1394&gt;0),1,IF(AND($Z1394=1,AT1394&gt;0),1,0))))</f>
        <v>0</v>
      </c>
      <c r="AX1394" s="978">
        <f>IF($Z1394=0,0,IF(BB1394+BD1394+BF1394&gt;0,$AA1394,0))</f>
        <v>0</v>
      </c>
      <c r="AY1394" s="980">
        <f>IF($Z1394=0,0,IF(AND(AX1394=0,K1395&gt;0),$AA1394,0))</f>
        <v>0</v>
      </c>
      <c r="AZ1394" s="969">
        <f>$AA1394-AX1394-AY1394</f>
        <v>0</v>
      </c>
      <c r="BA1394" s="204">
        <f t="shared" si="362"/>
        <v>0</v>
      </c>
      <c r="BB1394" s="204">
        <f t="shared" si="362"/>
        <v>0</v>
      </c>
      <c r="BC1394" s="204">
        <f t="shared" si="362"/>
        <v>0</v>
      </c>
      <c r="BD1394" s="204">
        <f t="shared" si="362"/>
        <v>0</v>
      </c>
      <c r="BE1394" s="204">
        <f t="shared" si="362"/>
        <v>0</v>
      </c>
      <c r="BF1394" s="205">
        <f t="shared" si="362"/>
        <v>0</v>
      </c>
      <c r="BG1394" s="973">
        <f>IF($Z1394=1,0,IF(AND($Z1394=0,BB1394&gt;0),1,IF(AND($Z1394=0,BD1394&gt;0),1,IF(AND($Z1394=0,BF1394&gt;0),1,0))))</f>
        <v>0</v>
      </c>
      <c r="BH1394" s="973">
        <f>IF($Z1394=0,0,IF(AND($Z1394=1,BA1394&gt;0),1,IF(AND($Z1394=1,BC1394&gt;0),1,IF(AND($Z1394=1,BE1394&gt;0),1,0))))</f>
        <v>0</v>
      </c>
      <c r="BI1394" s="978">
        <f>IF($Z1394=0,0,IF(BM1394+BO1394+BQ1394&gt;0,$AA1394,0))</f>
        <v>0</v>
      </c>
      <c r="BJ1394" s="980">
        <f>IF($Z1394=0,0,IF(AND(BI1394=0,M1395&gt;0),$AA1394,0))</f>
        <v>0</v>
      </c>
      <c r="BK1394" s="969">
        <f>$AA1394-BI1394-BJ1394</f>
        <v>0</v>
      </c>
      <c r="BL1394" s="204">
        <f t="shared" si="363"/>
        <v>0</v>
      </c>
      <c r="BM1394" s="204">
        <f t="shared" si="363"/>
        <v>0</v>
      </c>
      <c r="BN1394" s="204">
        <f t="shared" si="363"/>
        <v>0</v>
      </c>
      <c r="BO1394" s="204">
        <f t="shared" si="363"/>
        <v>0</v>
      </c>
      <c r="BP1394" s="204">
        <f t="shared" si="363"/>
        <v>0</v>
      </c>
      <c r="BQ1394" s="205">
        <f t="shared" si="363"/>
        <v>0</v>
      </c>
      <c r="BR1394" s="973">
        <f>IF($Z1394=1,0,IF(AND($Z1394=0,BM1394&gt;0),1,IF(AND($Z1394=0,BO1394&gt;0),1,IF(AND($Z1394=0,BQ1394&gt;0),1,0))))</f>
        <v>0</v>
      </c>
      <c r="BS1394" s="973">
        <f>IF($Z1394=0,0,IF(AND($Z1394=1,BL1394&gt;0),1,IF(AND($Z1394=1,BN1394&gt;0),1,IF(AND($Z1394=1,BP1394&gt;0),1,0))))</f>
        <v>0</v>
      </c>
      <c r="BT1394" s="978">
        <f>IF($Z1394=0,0,IF(BX1394+BZ1394+CB1394&gt;0,$AA1394,0))</f>
        <v>0</v>
      </c>
      <c r="BU1394" s="980">
        <f>IF($Z1394=0,0,IF(AND(BT1394=0,O1395&gt;0),$AA1394,0))</f>
        <v>0</v>
      </c>
      <c r="BV1394" s="969">
        <f>$AA1394-BT1394-BU1394</f>
        <v>0</v>
      </c>
      <c r="BW1394" s="204">
        <f t="shared" si="364"/>
        <v>0</v>
      </c>
      <c r="BX1394" s="204">
        <f t="shared" si="364"/>
        <v>0</v>
      </c>
      <c r="BY1394" s="204">
        <f t="shared" si="364"/>
        <v>0</v>
      </c>
      <c r="BZ1394" s="204">
        <f t="shared" si="364"/>
        <v>0</v>
      </c>
      <c r="CA1394" s="204">
        <f t="shared" si="364"/>
        <v>0</v>
      </c>
      <c r="CB1394" s="205">
        <f t="shared" si="364"/>
        <v>0</v>
      </c>
      <c r="CC1394" s="973">
        <f>IF($Z1394=1,0,IF(AND($Z1394=0,BX1394&gt;0),1,IF(AND($Z1394=0,BZ1394&gt;0),1,IF(AND($Z1394=0,CB1394&gt;0),1,0))))</f>
        <v>0</v>
      </c>
      <c r="CD1394" s="973">
        <f>IF($Z1394=0,0,IF(AND($Z1394=1,BW1394&gt;0),1,IF(AND($Z1394=1,BY1394&gt;0),1,IF(AND($Z1394=1,CA1394&gt;0),1,0))))</f>
        <v>0</v>
      </c>
      <c r="CE1394" s="11"/>
      <c r="CF1394" s="11"/>
      <c r="CG1394" s="11"/>
      <c r="CH1394" s="11"/>
      <c r="CI1394" s="11"/>
      <c r="CJ1394" s="11"/>
      <c r="CK1394" s="11"/>
      <c r="CL1394" s="11"/>
      <c r="CM1394" s="11"/>
    </row>
    <row r="1395" spans="1:91" ht="14.25" customHeight="1">
      <c r="A1395" s="950" t="str">
        <f>A1394</f>
        <v/>
      </c>
      <c r="B1395" s="57"/>
      <c r="C1395" s="2051"/>
      <c r="D1395" s="2053"/>
      <c r="E1395" s="2051"/>
      <c r="F1395" s="2772"/>
      <c r="G1395" s="1121">
        <f>Import!Q2092</f>
        <v>0</v>
      </c>
      <c r="H1395" s="2774"/>
      <c r="I1395" s="450"/>
      <c r="J1395" s="2775"/>
      <c r="K1395" s="450"/>
      <c r="L1395" s="2775"/>
      <c r="M1395" s="450"/>
      <c r="N1395" s="2775"/>
      <c r="O1395" s="450"/>
      <c r="P1395" s="2775"/>
      <c r="Q1395" s="11"/>
      <c r="R1395" s="11"/>
      <c r="S1395" s="397"/>
      <c r="T1395" s="419"/>
      <c r="U1395" s="444">
        <f>Import!N2093</f>
        <v>0</v>
      </c>
      <c r="V1395" s="11"/>
      <c r="W1395" s="306"/>
      <c r="X1395" s="306"/>
      <c r="Y1395" s="306"/>
      <c r="Z1395" s="11"/>
      <c r="AE1395" s="204"/>
      <c r="AF1395" s="204"/>
      <c r="AG1395" s="204"/>
      <c r="AH1395" s="204"/>
      <c r="AI1395" s="922"/>
      <c r="AJ1395" s="205"/>
      <c r="AK1395" s="973"/>
      <c r="AL1395" s="973">
        <f>AL1394</f>
        <v>0</v>
      </c>
      <c r="AP1395" s="204"/>
      <c r="AQ1395" s="204"/>
      <c r="AR1395" s="204"/>
      <c r="AS1395" s="204"/>
      <c r="AT1395" s="204"/>
      <c r="AU1395" s="205"/>
      <c r="AV1395" s="973"/>
      <c r="AW1395" s="973">
        <f>AW1394</f>
        <v>0</v>
      </c>
      <c r="BA1395" s="204"/>
      <c r="BB1395" s="204"/>
      <c r="BC1395" s="204"/>
      <c r="BD1395" s="204"/>
      <c r="BE1395" s="204"/>
      <c r="BF1395" s="205"/>
      <c r="BG1395" s="973"/>
      <c r="BH1395" s="973">
        <f>BH1394</f>
        <v>0</v>
      </c>
      <c r="BL1395" s="204"/>
      <c r="BM1395" s="204"/>
      <c r="BN1395" s="204"/>
      <c r="BO1395" s="204"/>
      <c r="BP1395" s="204"/>
      <c r="BQ1395" s="205"/>
      <c r="BR1395" s="973"/>
      <c r="BS1395" s="973">
        <f>BS1394</f>
        <v>0</v>
      </c>
      <c r="BW1395" s="204"/>
      <c r="BX1395" s="204"/>
      <c r="BY1395" s="204"/>
      <c r="BZ1395" s="204"/>
      <c r="CA1395" s="204"/>
      <c r="CB1395" s="205"/>
      <c r="CC1395" s="973"/>
      <c r="CD1395" s="973">
        <f>CD1394</f>
        <v>0</v>
      </c>
      <c r="CE1395" s="11"/>
      <c r="CF1395" s="11"/>
      <c r="CG1395" s="11"/>
      <c r="CH1395" s="11"/>
      <c r="CI1395" s="11"/>
      <c r="CJ1395" s="11"/>
      <c r="CK1395" s="11"/>
      <c r="CL1395" s="11"/>
      <c r="CM1395" s="11"/>
    </row>
    <row r="1396" spans="1:91" ht="24.75" customHeight="1">
      <c r="A1396" s="949" t="str">
        <f>IF(E1396&gt;0,"Wypełnione","")</f>
        <v/>
      </c>
      <c r="B1396" s="57"/>
      <c r="C1396" s="2050">
        <f>'Og s3a'!C2105</f>
        <v>0</v>
      </c>
      <c r="D1396" s="2052">
        <f>'Og s3a'!E2105</f>
        <v>0</v>
      </c>
      <c r="E1396" s="2050">
        <f>'Og s3a'!F2105</f>
        <v>0</v>
      </c>
      <c r="F1396" s="2771"/>
      <c r="G1396" s="448">
        <f>T1396</f>
        <v>0</v>
      </c>
      <c r="H1396" s="2773">
        <f>U1396</f>
        <v>0</v>
      </c>
      <c r="I1396" s="451"/>
      <c r="J1396" s="2775"/>
      <c r="K1396" s="451"/>
      <c r="L1396" s="2775"/>
      <c r="M1396" s="451"/>
      <c r="N1396" s="2775"/>
      <c r="O1396" s="451"/>
      <c r="P1396" s="2775"/>
      <c r="Q1396" s="11"/>
      <c r="R1396" s="11"/>
      <c r="S1396" s="396">
        <f>'Og s3a'!G2105</f>
        <v>0</v>
      </c>
      <c r="T1396" s="398">
        <f>'Og s3a'!D2105</f>
        <v>0</v>
      </c>
      <c r="U1396" s="444">
        <f>Import!N2094</f>
        <v>0</v>
      </c>
      <c r="V1396" s="11"/>
      <c r="W1396" s="306"/>
      <c r="X1396" s="306"/>
      <c r="Y1396" s="306"/>
      <c r="Z1396" s="970">
        <f>IF(F1396=AF$7,1,0)</f>
        <v>0</v>
      </c>
      <c r="AA1396" s="970">
        <f>Z1396*D1396</f>
        <v>0</v>
      </c>
      <c r="AB1396" s="978">
        <f>IF($Z1396=0,0,IF(AF1396+AH1396+AJ1396&gt;0,$AA1396,0))</f>
        <v>0</v>
      </c>
      <c r="AC1396" s="980">
        <f>IF($Z1396=0,0,IF(AND(AB1396=0,G1397&gt;0),$AA1396,0))</f>
        <v>0</v>
      </c>
      <c r="AD1396" s="969">
        <f>AA1396-AB1396-AC1396</f>
        <v>0</v>
      </c>
      <c r="AE1396" s="204">
        <f t="shared" si="360"/>
        <v>0</v>
      </c>
      <c r="AF1396" s="204">
        <f t="shared" si="360"/>
        <v>0</v>
      </c>
      <c r="AG1396" s="204">
        <f t="shared" si="360"/>
        <v>0</v>
      </c>
      <c r="AH1396" s="204">
        <f t="shared" si="360"/>
        <v>0</v>
      </c>
      <c r="AI1396" s="922">
        <f t="shared" si="360"/>
        <v>0</v>
      </c>
      <c r="AJ1396" s="205">
        <f t="shared" si="360"/>
        <v>0</v>
      </c>
      <c r="AK1396" s="973">
        <f>IF($Z1396=1,0,IF(AND($Z1396=0,AF1396&gt;0),1,IF(AND($Z1396=0,AH1396&gt;0),1,IF(AND($Z1396=0,AJ1396&gt;0),1,0))))</f>
        <v>0</v>
      </c>
      <c r="AL1396" s="973">
        <f>IF($Z1396=0,0,IF(AND($Z1396=1,AE1396&gt;0),1,IF(AND($Z1396=1,AG1396&gt;0),1,IF(AND($Z1396=1,AI1396&gt;0),1,0))))</f>
        <v>0</v>
      </c>
      <c r="AM1396" s="978">
        <f>IF($Z1396=0,0,IF(AQ1396+AS1396+AU1396&gt;0,$AA1396,0))</f>
        <v>0</v>
      </c>
      <c r="AN1396" s="980">
        <f>IF($Z1396=0,0,IF(AND(AM1396=0,I1397&gt;0),$AA1396,0))</f>
        <v>0</v>
      </c>
      <c r="AO1396" s="969">
        <f>$AA1396-AM1396-AN1396</f>
        <v>0</v>
      </c>
      <c r="AP1396" s="204">
        <f t="shared" si="361"/>
        <v>0</v>
      </c>
      <c r="AQ1396" s="204">
        <f t="shared" si="361"/>
        <v>0</v>
      </c>
      <c r="AR1396" s="204">
        <f t="shared" si="361"/>
        <v>0</v>
      </c>
      <c r="AS1396" s="204">
        <f t="shared" si="361"/>
        <v>0</v>
      </c>
      <c r="AT1396" s="204">
        <f t="shared" si="361"/>
        <v>0</v>
      </c>
      <c r="AU1396" s="205">
        <f t="shared" si="361"/>
        <v>0</v>
      </c>
      <c r="AV1396" s="973">
        <f>IF($Z1396=1,0,IF(AND($Z1396=0,AQ1396&gt;0),1,IF(AND($Z1396=0,AS1396&gt;0),1,IF(AND($Z1396=0,AU1396&gt;0),1,0))))</f>
        <v>0</v>
      </c>
      <c r="AW1396" s="973">
        <f>IF($Z1396=0,0,IF(AND($Z1396=1,AP1396&gt;0),1,IF(AND($Z1396=1,AR1396&gt;0),1,IF(AND($Z1396=1,AT1396&gt;0),1,0))))</f>
        <v>0</v>
      </c>
      <c r="AX1396" s="978">
        <f>IF($Z1396=0,0,IF(BB1396+BD1396+BF1396&gt;0,$AA1396,0))</f>
        <v>0</v>
      </c>
      <c r="AY1396" s="980">
        <f>IF($Z1396=0,0,IF(AND(AX1396=0,K1397&gt;0),$AA1396,0))</f>
        <v>0</v>
      </c>
      <c r="AZ1396" s="969">
        <f>$AA1396-AX1396-AY1396</f>
        <v>0</v>
      </c>
      <c r="BA1396" s="204">
        <f t="shared" si="362"/>
        <v>0</v>
      </c>
      <c r="BB1396" s="204">
        <f t="shared" si="362"/>
        <v>0</v>
      </c>
      <c r="BC1396" s="204">
        <f t="shared" si="362"/>
        <v>0</v>
      </c>
      <c r="BD1396" s="204">
        <f t="shared" si="362"/>
        <v>0</v>
      </c>
      <c r="BE1396" s="204">
        <f t="shared" si="362"/>
        <v>0</v>
      </c>
      <c r="BF1396" s="205">
        <f t="shared" si="362"/>
        <v>0</v>
      </c>
      <c r="BG1396" s="973">
        <f>IF($Z1396=1,0,IF(AND($Z1396=0,BB1396&gt;0),1,IF(AND($Z1396=0,BD1396&gt;0),1,IF(AND($Z1396=0,BF1396&gt;0),1,0))))</f>
        <v>0</v>
      </c>
      <c r="BH1396" s="973">
        <f>IF($Z1396=0,0,IF(AND($Z1396=1,BA1396&gt;0),1,IF(AND($Z1396=1,BC1396&gt;0),1,IF(AND($Z1396=1,BE1396&gt;0),1,0))))</f>
        <v>0</v>
      </c>
      <c r="BI1396" s="978">
        <f>IF($Z1396=0,0,IF(BM1396+BO1396+BQ1396&gt;0,$AA1396,0))</f>
        <v>0</v>
      </c>
      <c r="BJ1396" s="980">
        <f>IF($Z1396=0,0,IF(AND(BI1396=0,M1397&gt;0),$AA1396,0))</f>
        <v>0</v>
      </c>
      <c r="BK1396" s="969">
        <f>$AA1396-BI1396-BJ1396</f>
        <v>0</v>
      </c>
      <c r="BL1396" s="204">
        <f t="shared" si="363"/>
        <v>0</v>
      </c>
      <c r="BM1396" s="204">
        <f t="shared" si="363"/>
        <v>0</v>
      </c>
      <c r="BN1396" s="204">
        <f t="shared" si="363"/>
        <v>0</v>
      </c>
      <c r="BO1396" s="204">
        <f t="shared" si="363"/>
        <v>0</v>
      </c>
      <c r="BP1396" s="204">
        <f t="shared" si="363"/>
        <v>0</v>
      </c>
      <c r="BQ1396" s="205">
        <f t="shared" si="363"/>
        <v>0</v>
      </c>
      <c r="BR1396" s="973">
        <f>IF($Z1396=1,0,IF(AND($Z1396=0,BM1396&gt;0),1,IF(AND($Z1396=0,BO1396&gt;0),1,IF(AND($Z1396=0,BQ1396&gt;0),1,0))))</f>
        <v>0</v>
      </c>
      <c r="BS1396" s="973">
        <f>IF($Z1396=0,0,IF(AND($Z1396=1,BL1396&gt;0),1,IF(AND($Z1396=1,BN1396&gt;0),1,IF(AND($Z1396=1,BP1396&gt;0),1,0))))</f>
        <v>0</v>
      </c>
      <c r="BT1396" s="978">
        <f>IF($Z1396=0,0,IF(BX1396+BZ1396+CB1396&gt;0,$AA1396,0))</f>
        <v>0</v>
      </c>
      <c r="BU1396" s="980">
        <f>IF($Z1396=0,0,IF(AND(BT1396=0,O1397&gt;0),$AA1396,0))</f>
        <v>0</v>
      </c>
      <c r="BV1396" s="969">
        <f>$AA1396-BT1396-BU1396</f>
        <v>0</v>
      </c>
      <c r="BW1396" s="204">
        <f t="shared" si="364"/>
        <v>0</v>
      </c>
      <c r="BX1396" s="204">
        <f t="shared" si="364"/>
        <v>0</v>
      </c>
      <c r="BY1396" s="204">
        <f t="shared" si="364"/>
        <v>0</v>
      </c>
      <c r="BZ1396" s="204">
        <f t="shared" si="364"/>
        <v>0</v>
      </c>
      <c r="CA1396" s="204">
        <f t="shared" si="364"/>
        <v>0</v>
      </c>
      <c r="CB1396" s="205">
        <f t="shared" si="364"/>
        <v>0</v>
      </c>
      <c r="CC1396" s="973">
        <f>IF($Z1396=1,0,IF(AND($Z1396=0,BX1396&gt;0),1,IF(AND($Z1396=0,BZ1396&gt;0),1,IF(AND($Z1396=0,CB1396&gt;0),1,0))))</f>
        <v>0</v>
      </c>
      <c r="CD1396" s="973">
        <f>IF($Z1396=0,0,IF(AND($Z1396=1,BW1396&gt;0),1,IF(AND($Z1396=1,BY1396&gt;0),1,IF(AND($Z1396=1,CA1396&gt;0),1,0))))</f>
        <v>0</v>
      </c>
      <c r="CE1396" s="11"/>
      <c r="CF1396" s="11"/>
      <c r="CG1396" s="11"/>
      <c r="CH1396" s="11"/>
      <c r="CI1396" s="11"/>
      <c r="CJ1396" s="11"/>
      <c r="CK1396" s="11"/>
      <c r="CL1396" s="11"/>
      <c r="CM1396" s="11"/>
    </row>
    <row r="1397" spans="1:91" ht="14.25" customHeight="1">
      <c r="A1397" s="950" t="str">
        <f>A1396</f>
        <v/>
      </c>
      <c r="B1397" s="57"/>
      <c r="C1397" s="2051"/>
      <c r="D1397" s="2053"/>
      <c r="E1397" s="2051"/>
      <c r="F1397" s="2772"/>
      <c r="G1397" s="1121">
        <f>Import!Q2094</f>
        <v>0</v>
      </c>
      <c r="H1397" s="2774"/>
      <c r="I1397" s="450"/>
      <c r="J1397" s="2775"/>
      <c r="K1397" s="450"/>
      <c r="L1397" s="2775"/>
      <c r="M1397" s="450"/>
      <c r="N1397" s="2775"/>
      <c r="O1397" s="450"/>
      <c r="P1397" s="2775"/>
      <c r="Q1397" s="11"/>
      <c r="R1397" s="11"/>
      <c r="S1397" s="397"/>
      <c r="T1397" s="419"/>
      <c r="U1397" s="444">
        <f>Import!N2095</f>
        <v>0</v>
      </c>
      <c r="V1397" s="11"/>
      <c r="W1397" s="306"/>
      <c r="X1397" s="306"/>
      <c r="Y1397" s="306"/>
      <c r="Z1397" s="11"/>
      <c r="AE1397" s="204"/>
      <c r="AF1397" s="204"/>
      <c r="AG1397" s="204"/>
      <c r="AH1397" s="204"/>
      <c r="AI1397" s="922"/>
      <c r="AJ1397" s="205"/>
      <c r="AK1397" s="973"/>
      <c r="AL1397" s="973">
        <f>AL1396</f>
        <v>0</v>
      </c>
      <c r="AP1397" s="204"/>
      <c r="AQ1397" s="204"/>
      <c r="AR1397" s="204"/>
      <c r="AS1397" s="204"/>
      <c r="AT1397" s="204"/>
      <c r="AU1397" s="205"/>
      <c r="AV1397" s="973"/>
      <c r="AW1397" s="973">
        <f>AW1396</f>
        <v>0</v>
      </c>
      <c r="BA1397" s="204"/>
      <c r="BB1397" s="204"/>
      <c r="BC1397" s="204"/>
      <c r="BD1397" s="204"/>
      <c r="BE1397" s="204"/>
      <c r="BF1397" s="205"/>
      <c r="BG1397" s="973"/>
      <c r="BH1397" s="973">
        <f>BH1396</f>
        <v>0</v>
      </c>
      <c r="BL1397" s="204"/>
      <c r="BM1397" s="204"/>
      <c r="BN1397" s="204"/>
      <c r="BO1397" s="204"/>
      <c r="BP1397" s="204"/>
      <c r="BQ1397" s="205"/>
      <c r="BR1397" s="973"/>
      <c r="BS1397" s="973">
        <f>BS1396</f>
        <v>0</v>
      </c>
      <c r="BW1397" s="204"/>
      <c r="BX1397" s="204"/>
      <c r="BY1397" s="204"/>
      <c r="BZ1397" s="204"/>
      <c r="CA1397" s="204"/>
      <c r="CB1397" s="205"/>
      <c r="CC1397" s="973"/>
      <c r="CD1397" s="973">
        <f>CD1396</f>
        <v>0</v>
      </c>
      <c r="CE1397" s="11"/>
      <c r="CF1397" s="11"/>
      <c r="CG1397" s="11"/>
      <c r="CH1397" s="11"/>
      <c r="CI1397" s="11"/>
      <c r="CJ1397" s="11"/>
      <c r="CK1397" s="11"/>
      <c r="CL1397" s="11"/>
      <c r="CM1397" s="11"/>
    </row>
    <row r="1398" spans="1:91" ht="24.75" customHeight="1">
      <c r="A1398" s="949" t="str">
        <f>IF(E1398&gt;0,"Wypełnione","")</f>
        <v/>
      </c>
      <c r="B1398" s="57"/>
      <c r="C1398" s="2050">
        <f>'Og s3a'!C2107</f>
        <v>0</v>
      </c>
      <c r="D1398" s="2052">
        <f>'Og s3a'!E2107</f>
        <v>0</v>
      </c>
      <c r="E1398" s="2050">
        <f>'Og s3a'!F2107</f>
        <v>0</v>
      </c>
      <c r="F1398" s="2771"/>
      <c r="G1398" s="448">
        <f>T1398</f>
        <v>0</v>
      </c>
      <c r="H1398" s="2773">
        <f>U1398</f>
        <v>0</v>
      </c>
      <c r="I1398" s="451"/>
      <c r="J1398" s="2775"/>
      <c r="K1398" s="451"/>
      <c r="L1398" s="2775"/>
      <c r="M1398" s="451"/>
      <c r="N1398" s="2775"/>
      <c r="O1398" s="451"/>
      <c r="P1398" s="2775"/>
      <c r="Q1398" s="11"/>
      <c r="R1398" s="11"/>
      <c r="S1398" s="396">
        <f>'Og s3a'!G2107</f>
        <v>0</v>
      </c>
      <c r="T1398" s="398">
        <f>'Og s3a'!D2107</f>
        <v>0</v>
      </c>
      <c r="U1398" s="444">
        <f>Import!N2096</f>
        <v>0</v>
      </c>
      <c r="V1398" s="11"/>
      <c r="W1398" s="306"/>
      <c r="X1398" s="306"/>
      <c r="Y1398" s="306"/>
      <c r="Z1398" s="970">
        <f>IF(F1398=AF$7,1,0)</f>
        <v>0</v>
      </c>
      <c r="AA1398" s="970">
        <f>Z1398*D1398</f>
        <v>0</v>
      </c>
      <c r="AB1398" s="978">
        <f>IF($Z1398=0,0,IF(AF1398+AH1398+AJ1398&gt;0,$AA1398,0))</f>
        <v>0</v>
      </c>
      <c r="AC1398" s="980">
        <f>IF($Z1398=0,0,IF(AND(AB1398=0,G1399&gt;0),$AA1398,0))</f>
        <v>0</v>
      </c>
      <c r="AD1398" s="969">
        <f>AA1398-AB1398-AC1398</f>
        <v>0</v>
      </c>
      <c r="AE1398" s="204">
        <f t="shared" si="360"/>
        <v>0</v>
      </c>
      <c r="AF1398" s="204">
        <f t="shared" si="360"/>
        <v>0</v>
      </c>
      <c r="AG1398" s="204">
        <f t="shared" si="360"/>
        <v>0</v>
      </c>
      <c r="AH1398" s="204">
        <f t="shared" ref="AE1398:AJ1408" si="365">IF(AH$9=$H1398,$D1398,0)</f>
        <v>0</v>
      </c>
      <c r="AI1398" s="922">
        <f t="shared" si="365"/>
        <v>0</v>
      </c>
      <c r="AJ1398" s="205">
        <f t="shared" si="365"/>
        <v>0</v>
      </c>
      <c r="AK1398" s="973">
        <f>IF($Z1398=1,0,IF(AND($Z1398=0,AF1398&gt;0),1,IF(AND($Z1398=0,AH1398&gt;0),1,IF(AND($Z1398=0,AJ1398&gt;0),1,0))))</f>
        <v>0</v>
      </c>
      <c r="AL1398" s="973">
        <f>IF($Z1398=0,0,IF(AND($Z1398=1,AE1398&gt;0),1,IF(AND($Z1398=1,AG1398&gt;0),1,IF(AND($Z1398=1,AI1398&gt;0),1,0))))</f>
        <v>0</v>
      </c>
      <c r="AM1398" s="978">
        <f>IF($Z1398=0,0,IF(AQ1398+AS1398+AU1398&gt;0,$AA1398,0))</f>
        <v>0</v>
      </c>
      <c r="AN1398" s="980">
        <f>IF($Z1398=0,0,IF(AND(AM1398=0,I1399&gt;0),$AA1398,0))</f>
        <v>0</v>
      </c>
      <c r="AO1398" s="969">
        <f>$AA1398-AM1398-AN1398</f>
        <v>0</v>
      </c>
      <c r="AP1398" s="204">
        <f t="shared" si="361"/>
        <v>0</v>
      </c>
      <c r="AQ1398" s="204">
        <f t="shared" si="361"/>
        <v>0</v>
      </c>
      <c r="AR1398" s="204">
        <f t="shared" si="361"/>
        <v>0</v>
      </c>
      <c r="AS1398" s="204">
        <f t="shared" ref="AP1398:AU1408" si="366">IF(AS$9=$J1398,$D1398,0)</f>
        <v>0</v>
      </c>
      <c r="AT1398" s="204">
        <f t="shared" si="366"/>
        <v>0</v>
      </c>
      <c r="AU1398" s="205">
        <f t="shared" si="366"/>
        <v>0</v>
      </c>
      <c r="AV1398" s="973">
        <f>IF($Z1398=1,0,IF(AND($Z1398=0,AQ1398&gt;0),1,IF(AND($Z1398=0,AS1398&gt;0),1,IF(AND($Z1398=0,AU1398&gt;0),1,0))))</f>
        <v>0</v>
      </c>
      <c r="AW1398" s="973">
        <f>IF($Z1398=0,0,IF(AND($Z1398=1,AP1398&gt;0),1,IF(AND($Z1398=1,AR1398&gt;0),1,IF(AND($Z1398=1,AT1398&gt;0),1,0))))</f>
        <v>0</v>
      </c>
      <c r="AX1398" s="978">
        <f>IF($Z1398=0,0,IF(BB1398+BD1398+BF1398&gt;0,$AA1398,0))</f>
        <v>0</v>
      </c>
      <c r="AY1398" s="980">
        <f>IF($Z1398=0,0,IF(AND(AX1398=0,K1399&gt;0),$AA1398,0))</f>
        <v>0</v>
      </c>
      <c r="AZ1398" s="969">
        <f>$AA1398-AX1398-AY1398</f>
        <v>0</v>
      </c>
      <c r="BA1398" s="204">
        <f t="shared" si="362"/>
        <v>0</v>
      </c>
      <c r="BB1398" s="204">
        <f t="shared" si="362"/>
        <v>0</v>
      </c>
      <c r="BC1398" s="204">
        <f t="shared" si="362"/>
        <v>0</v>
      </c>
      <c r="BD1398" s="204">
        <f t="shared" ref="BA1398:BF1408" si="367">IF(BD$9=$L1398,$D1398,0)</f>
        <v>0</v>
      </c>
      <c r="BE1398" s="204">
        <f t="shared" si="367"/>
        <v>0</v>
      </c>
      <c r="BF1398" s="205">
        <f t="shared" si="367"/>
        <v>0</v>
      </c>
      <c r="BG1398" s="973">
        <f>IF($Z1398=1,0,IF(AND($Z1398=0,BB1398&gt;0),1,IF(AND($Z1398=0,BD1398&gt;0),1,IF(AND($Z1398=0,BF1398&gt;0),1,0))))</f>
        <v>0</v>
      </c>
      <c r="BH1398" s="973">
        <f>IF($Z1398=0,0,IF(AND($Z1398=1,BA1398&gt;0),1,IF(AND($Z1398=1,BC1398&gt;0),1,IF(AND($Z1398=1,BE1398&gt;0),1,0))))</f>
        <v>0</v>
      </c>
      <c r="BI1398" s="978">
        <f>IF($Z1398=0,0,IF(BM1398+BO1398+BQ1398&gt;0,$AA1398,0))</f>
        <v>0</v>
      </c>
      <c r="BJ1398" s="980">
        <f>IF($Z1398=0,0,IF(AND(BI1398=0,M1399&gt;0),$AA1398,0))</f>
        <v>0</v>
      </c>
      <c r="BK1398" s="969">
        <f>$AA1398-BI1398-BJ1398</f>
        <v>0</v>
      </c>
      <c r="BL1398" s="204">
        <f t="shared" si="363"/>
        <v>0</v>
      </c>
      <c r="BM1398" s="204">
        <f t="shared" si="363"/>
        <v>0</v>
      </c>
      <c r="BN1398" s="204">
        <f t="shared" si="363"/>
        <v>0</v>
      </c>
      <c r="BO1398" s="204">
        <f t="shared" ref="BL1398:BQ1408" si="368">IF(BO$9=$N1398,$D1398,0)</f>
        <v>0</v>
      </c>
      <c r="BP1398" s="204">
        <f t="shared" si="368"/>
        <v>0</v>
      </c>
      <c r="BQ1398" s="205">
        <f t="shared" si="368"/>
        <v>0</v>
      </c>
      <c r="BR1398" s="973">
        <f>IF($Z1398=1,0,IF(AND($Z1398=0,BM1398&gt;0),1,IF(AND($Z1398=0,BO1398&gt;0),1,IF(AND($Z1398=0,BQ1398&gt;0),1,0))))</f>
        <v>0</v>
      </c>
      <c r="BS1398" s="973">
        <f>IF($Z1398=0,0,IF(AND($Z1398=1,BL1398&gt;0),1,IF(AND($Z1398=1,BN1398&gt;0),1,IF(AND($Z1398=1,BP1398&gt;0),1,0))))</f>
        <v>0</v>
      </c>
      <c r="BT1398" s="978">
        <f>IF($Z1398=0,0,IF(BX1398+BZ1398+CB1398&gt;0,$AA1398,0))</f>
        <v>0</v>
      </c>
      <c r="BU1398" s="980">
        <f>IF($Z1398=0,0,IF(AND(BT1398=0,O1399&gt;0),$AA1398,0))</f>
        <v>0</v>
      </c>
      <c r="BV1398" s="969">
        <f>$AA1398-BT1398-BU1398</f>
        <v>0</v>
      </c>
      <c r="BW1398" s="204">
        <f t="shared" si="364"/>
        <v>0</v>
      </c>
      <c r="BX1398" s="204">
        <f t="shared" si="364"/>
        <v>0</v>
      </c>
      <c r="BY1398" s="204">
        <f t="shared" si="364"/>
        <v>0</v>
      </c>
      <c r="BZ1398" s="204">
        <f t="shared" ref="BW1398:CB1408" si="369">IF(BZ$9=$P1398,$D1398,0)</f>
        <v>0</v>
      </c>
      <c r="CA1398" s="204">
        <f t="shared" si="369"/>
        <v>0</v>
      </c>
      <c r="CB1398" s="205">
        <f t="shared" si="369"/>
        <v>0</v>
      </c>
      <c r="CC1398" s="973">
        <f>IF($Z1398=1,0,IF(AND($Z1398=0,BX1398&gt;0),1,IF(AND($Z1398=0,BZ1398&gt;0),1,IF(AND($Z1398=0,CB1398&gt;0),1,0))))</f>
        <v>0</v>
      </c>
      <c r="CD1398" s="973">
        <f>IF($Z1398=0,0,IF(AND($Z1398=1,BW1398&gt;0),1,IF(AND($Z1398=1,BY1398&gt;0),1,IF(AND($Z1398=1,CA1398&gt;0),1,0))))</f>
        <v>0</v>
      </c>
      <c r="CE1398" s="11"/>
      <c r="CF1398" s="11"/>
      <c r="CG1398" s="11"/>
      <c r="CH1398" s="11"/>
      <c r="CI1398" s="11"/>
      <c r="CJ1398" s="11"/>
      <c r="CK1398" s="11"/>
      <c r="CL1398" s="11"/>
      <c r="CM1398" s="11"/>
    </row>
    <row r="1399" spans="1:91" ht="14.25" customHeight="1">
      <c r="A1399" s="950" t="str">
        <f>A1398</f>
        <v/>
      </c>
      <c r="B1399" s="57"/>
      <c r="C1399" s="2051"/>
      <c r="D1399" s="2053"/>
      <c r="E1399" s="2051"/>
      <c r="F1399" s="2772"/>
      <c r="G1399" s="1121">
        <f>Import!Q2096</f>
        <v>0</v>
      </c>
      <c r="H1399" s="2774"/>
      <c r="I1399" s="450"/>
      <c r="J1399" s="2775"/>
      <c r="K1399" s="450"/>
      <c r="L1399" s="2775"/>
      <c r="M1399" s="450"/>
      <c r="N1399" s="2775"/>
      <c r="O1399" s="450"/>
      <c r="P1399" s="2775"/>
      <c r="Q1399" s="11"/>
      <c r="R1399" s="11"/>
      <c r="S1399" s="397"/>
      <c r="T1399" s="419"/>
      <c r="U1399" s="444">
        <f>Import!N2097</f>
        <v>0</v>
      </c>
      <c r="V1399" s="11"/>
      <c r="W1399" s="306"/>
      <c r="X1399" s="306"/>
      <c r="Y1399" s="306"/>
      <c r="Z1399" s="11"/>
      <c r="AE1399" s="204"/>
      <c r="AF1399" s="204"/>
      <c r="AG1399" s="204"/>
      <c r="AH1399" s="204"/>
      <c r="AI1399" s="922"/>
      <c r="AJ1399" s="205"/>
      <c r="AK1399" s="973"/>
      <c r="AL1399" s="973">
        <f>AL1398</f>
        <v>0</v>
      </c>
      <c r="AP1399" s="204"/>
      <c r="AQ1399" s="204"/>
      <c r="AR1399" s="204"/>
      <c r="AS1399" s="204"/>
      <c r="AT1399" s="204"/>
      <c r="AU1399" s="205"/>
      <c r="AV1399" s="973"/>
      <c r="AW1399" s="973">
        <f>AW1398</f>
        <v>0</v>
      </c>
      <c r="BA1399" s="204"/>
      <c r="BB1399" s="204"/>
      <c r="BC1399" s="204"/>
      <c r="BD1399" s="204"/>
      <c r="BE1399" s="204"/>
      <c r="BF1399" s="205"/>
      <c r="BG1399" s="973"/>
      <c r="BH1399" s="973">
        <f>BH1398</f>
        <v>0</v>
      </c>
      <c r="BL1399" s="204"/>
      <c r="BM1399" s="204"/>
      <c r="BN1399" s="204"/>
      <c r="BO1399" s="204"/>
      <c r="BP1399" s="204"/>
      <c r="BQ1399" s="205"/>
      <c r="BR1399" s="973"/>
      <c r="BS1399" s="973">
        <f>BS1398</f>
        <v>0</v>
      </c>
      <c r="BW1399" s="204"/>
      <c r="BX1399" s="204"/>
      <c r="BY1399" s="204"/>
      <c r="BZ1399" s="204"/>
      <c r="CA1399" s="204"/>
      <c r="CB1399" s="205"/>
      <c r="CC1399" s="973"/>
      <c r="CD1399" s="973">
        <f>CD1398</f>
        <v>0</v>
      </c>
      <c r="CE1399" s="11"/>
      <c r="CF1399" s="11"/>
      <c r="CG1399" s="11"/>
      <c r="CH1399" s="11"/>
      <c r="CI1399" s="11"/>
      <c r="CJ1399" s="11"/>
      <c r="CK1399" s="11"/>
      <c r="CL1399" s="11"/>
      <c r="CM1399" s="11"/>
    </row>
    <row r="1400" spans="1:91" ht="24.75" customHeight="1">
      <c r="A1400" s="949" t="str">
        <f>IF(E1400&gt;0,"Wypełnione","")</f>
        <v/>
      </c>
      <c r="B1400" s="57"/>
      <c r="C1400" s="2050">
        <f>'Og s3a'!C2109</f>
        <v>0</v>
      </c>
      <c r="D1400" s="2052">
        <f>'Og s3a'!E2109</f>
        <v>0</v>
      </c>
      <c r="E1400" s="2050">
        <f>'Og s3a'!F2109</f>
        <v>0</v>
      </c>
      <c r="F1400" s="2771"/>
      <c r="G1400" s="448">
        <f>T1400</f>
        <v>0</v>
      </c>
      <c r="H1400" s="2773">
        <f>U1400</f>
        <v>0</v>
      </c>
      <c r="I1400" s="451"/>
      <c r="J1400" s="2775"/>
      <c r="K1400" s="451"/>
      <c r="L1400" s="2775"/>
      <c r="M1400" s="451"/>
      <c r="N1400" s="2775"/>
      <c r="O1400" s="451"/>
      <c r="P1400" s="2775"/>
      <c r="Q1400" s="11"/>
      <c r="R1400" s="11"/>
      <c r="S1400" s="396">
        <f>'Og s3a'!G2109</f>
        <v>0</v>
      </c>
      <c r="T1400" s="398">
        <f>'Og s3a'!D2109</f>
        <v>0</v>
      </c>
      <c r="U1400" s="444">
        <f>Import!N2098</f>
        <v>0</v>
      </c>
      <c r="V1400" s="11"/>
      <c r="W1400" s="306"/>
      <c r="X1400" s="306"/>
      <c r="Y1400" s="306"/>
      <c r="Z1400" s="970">
        <f>IF(F1400=AF$7,1,0)</f>
        <v>0</v>
      </c>
      <c r="AA1400" s="970">
        <f>Z1400*D1400</f>
        <v>0</v>
      </c>
      <c r="AB1400" s="978">
        <f>IF($Z1400=0,0,IF(AF1400+AH1400+AJ1400&gt;0,$AA1400,0))</f>
        <v>0</v>
      </c>
      <c r="AC1400" s="980">
        <f>IF($Z1400=0,0,IF(AND(AB1400=0,G1401&gt;0),$AA1400,0))</f>
        <v>0</v>
      </c>
      <c r="AD1400" s="969">
        <f>AA1400-AB1400-AC1400</f>
        <v>0</v>
      </c>
      <c r="AE1400" s="204">
        <f t="shared" si="365"/>
        <v>0</v>
      </c>
      <c r="AF1400" s="204">
        <f t="shared" si="365"/>
        <v>0</v>
      </c>
      <c r="AG1400" s="204">
        <f t="shared" si="365"/>
        <v>0</v>
      </c>
      <c r="AH1400" s="204">
        <f t="shared" si="365"/>
        <v>0</v>
      </c>
      <c r="AI1400" s="922">
        <f t="shared" si="365"/>
        <v>0</v>
      </c>
      <c r="AJ1400" s="205">
        <f t="shared" si="365"/>
        <v>0</v>
      </c>
      <c r="AK1400" s="973">
        <f>IF($Z1400=1,0,IF(AND($Z1400=0,AF1400&gt;0),1,IF(AND($Z1400=0,AH1400&gt;0),1,IF(AND($Z1400=0,AJ1400&gt;0),1,0))))</f>
        <v>0</v>
      </c>
      <c r="AL1400" s="973">
        <f>IF($Z1400=0,0,IF(AND($Z1400=1,AE1400&gt;0),1,IF(AND($Z1400=1,AG1400&gt;0),1,IF(AND($Z1400=1,AI1400&gt;0),1,0))))</f>
        <v>0</v>
      </c>
      <c r="AM1400" s="978">
        <f>IF($Z1400=0,0,IF(AQ1400+AS1400+AU1400&gt;0,$AA1400,0))</f>
        <v>0</v>
      </c>
      <c r="AN1400" s="980">
        <f>IF($Z1400=0,0,IF(AND(AM1400=0,I1401&gt;0),$AA1400,0))</f>
        <v>0</v>
      </c>
      <c r="AO1400" s="969">
        <f>$AA1400-AM1400-AN1400</f>
        <v>0</v>
      </c>
      <c r="AP1400" s="204">
        <f t="shared" si="366"/>
        <v>0</v>
      </c>
      <c r="AQ1400" s="204">
        <f t="shared" si="366"/>
        <v>0</v>
      </c>
      <c r="AR1400" s="204">
        <f t="shared" si="366"/>
        <v>0</v>
      </c>
      <c r="AS1400" s="204">
        <f t="shared" si="366"/>
        <v>0</v>
      </c>
      <c r="AT1400" s="204">
        <f t="shared" si="366"/>
        <v>0</v>
      </c>
      <c r="AU1400" s="205">
        <f t="shared" si="366"/>
        <v>0</v>
      </c>
      <c r="AV1400" s="973">
        <f>IF($Z1400=1,0,IF(AND($Z1400=0,AQ1400&gt;0),1,IF(AND($Z1400=0,AS1400&gt;0),1,IF(AND($Z1400=0,AU1400&gt;0),1,0))))</f>
        <v>0</v>
      </c>
      <c r="AW1400" s="973">
        <f>IF($Z1400=0,0,IF(AND($Z1400=1,AP1400&gt;0),1,IF(AND($Z1400=1,AR1400&gt;0),1,IF(AND($Z1400=1,AT1400&gt;0),1,0))))</f>
        <v>0</v>
      </c>
      <c r="AX1400" s="978">
        <f>IF($Z1400=0,0,IF(BB1400+BD1400+BF1400&gt;0,$AA1400,0))</f>
        <v>0</v>
      </c>
      <c r="AY1400" s="980">
        <f>IF($Z1400=0,0,IF(AND(AX1400=0,K1401&gt;0),$AA1400,0))</f>
        <v>0</v>
      </c>
      <c r="AZ1400" s="969">
        <f>$AA1400-AX1400-AY1400</f>
        <v>0</v>
      </c>
      <c r="BA1400" s="204">
        <f t="shared" si="367"/>
        <v>0</v>
      </c>
      <c r="BB1400" s="204">
        <f t="shared" si="367"/>
        <v>0</v>
      </c>
      <c r="BC1400" s="204">
        <f t="shared" si="367"/>
        <v>0</v>
      </c>
      <c r="BD1400" s="204">
        <f t="shared" si="367"/>
        <v>0</v>
      </c>
      <c r="BE1400" s="204">
        <f t="shared" si="367"/>
        <v>0</v>
      </c>
      <c r="BF1400" s="205">
        <f t="shared" si="367"/>
        <v>0</v>
      </c>
      <c r="BG1400" s="973">
        <f>IF($Z1400=1,0,IF(AND($Z1400=0,BB1400&gt;0),1,IF(AND($Z1400=0,BD1400&gt;0),1,IF(AND($Z1400=0,BF1400&gt;0),1,0))))</f>
        <v>0</v>
      </c>
      <c r="BH1400" s="973">
        <f>IF($Z1400=0,0,IF(AND($Z1400=1,BA1400&gt;0),1,IF(AND($Z1400=1,BC1400&gt;0),1,IF(AND($Z1400=1,BE1400&gt;0),1,0))))</f>
        <v>0</v>
      </c>
      <c r="BI1400" s="978">
        <f>IF($Z1400=0,0,IF(BM1400+BO1400+BQ1400&gt;0,$AA1400,0))</f>
        <v>0</v>
      </c>
      <c r="BJ1400" s="980">
        <f>IF($Z1400=0,0,IF(AND(BI1400=0,M1401&gt;0),$AA1400,0))</f>
        <v>0</v>
      </c>
      <c r="BK1400" s="969">
        <f>$AA1400-BI1400-BJ1400</f>
        <v>0</v>
      </c>
      <c r="BL1400" s="204">
        <f t="shared" si="368"/>
        <v>0</v>
      </c>
      <c r="BM1400" s="204">
        <f t="shared" si="368"/>
        <v>0</v>
      </c>
      <c r="BN1400" s="204">
        <f t="shared" si="368"/>
        <v>0</v>
      </c>
      <c r="BO1400" s="204">
        <f t="shared" si="368"/>
        <v>0</v>
      </c>
      <c r="BP1400" s="204">
        <f t="shared" si="368"/>
        <v>0</v>
      </c>
      <c r="BQ1400" s="205">
        <f t="shared" si="368"/>
        <v>0</v>
      </c>
      <c r="BR1400" s="973">
        <f>IF($Z1400=1,0,IF(AND($Z1400=0,BM1400&gt;0),1,IF(AND($Z1400=0,BO1400&gt;0),1,IF(AND($Z1400=0,BQ1400&gt;0),1,0))))</f>
        <v>0</v>
      </c>
      <c r="BS1400" s="973">
        <f>IF($Z1400=0,0,IF(AND($Z1400=1,BL1400&gt;0),1,IF(AND($Z1400=1,BN1400&gt;0),1,IF(AND($Z1400=1,BP1400&gt;0),1,0))))</f>
        <v>0</v>
      </c>
      <c r="BT1400" s="978">
        <f>IF($Z1400=0,0,IF(BX1400+BZ1400+CB1400&gt;0,$AA1400,0))</f>
        <v>0</v>
      </c>
      <c r="BU1400" s="980">
        <f>IF($Z1400=0,0,IF(AND(BT1400=0,O1401&gt;0),$AA1400,0))</f>
        <v>0</v>
      </c>
      <c r="BV1400" s="969">
        <f>$AA1400-BT1400-BU1400</f>
        <v>0</v>
      </c>
      <c r="BW1400" s="204">
        <f t="shared" si="369"/>
        <v>0</v>
      </c>
      <c r="BX1400" s="204">
        <f t="shared" si="369"/>
        <v>0</v>
      </c>
      <c r="BY1400" s="204">
        <f t="shared" si="369"/>
        <v>0</v>
      </c>
      <c r="BZ1400" s="204">
        <f t="shared" si="369"/>
        <v>0</v>
      </c>
      <c r="CA1400" s="204">
        <f t="shared" si="369"/>
        <v>0</v>
      </c>
      <c r="CB1400" s="205">
        <f t="shared" si="369"/>
        <v>0</v>
      </c>
      <c r="CC1400" s="973">
        <f>IF($Z1400=1,0,IF(AND($Z1400=0,BX1400&gt;0),1,IF(AND($Z1400=0,BZ1400&gt;0),1,IF(AND($Z1400=0,CB1400&gt;0),1,0))))</f>
        <v>0</v>
      </c>
      <c r="CD1400" s="973">
        <f>IF($Z1400=0,0,IF(AND($Z1400=1,BW1400&gt;0),1,IF(AND($Z1400=1,BY1400&gt;0),1,IF(AND($Z1400=1,CA1400&gt;0),1,0))))</f>
        <v>0</v>
      </c>
      <c r="CE1400" s="11"/>
      <c r="CF1400" s="11"/>
      <c r="CG1400" s="11"/>
      <c r="CH1400" s="11"/>
      <c r="CI1400" s="11"/>
      <c r="CJ1400" s="11"/>
      <c r="CK1400" s="11"/>
      <c r="CL1400" s="11"/>
      <c r="CM1400" s="11"/>
    </row>
    <row r="1401" spans="1:91" ht="14.25" customHeight="1">
      <c r="A1401" s="950" t="str">
        <f>A1400</f>
        <v/>
      </c>
      <c r="B1401" s="57"/>
      <c r="C1401" s="2051"/>
      <c r="D1401" s="2053"/>
      <c r="E1401" s="2051"/>
      <c r="F1401" s="2772"/>
      <c r="G1401" s="1121">
        <f>Import!Q2098</f>
        <v>0</v>
      </c>
      <c r="H1401" s="2774"/>
      <c r="I1401" s="450"/>
      <c r="J1401" s="2775"/>
      <c r="K1401" s="450"/>
      <c r="L1401" s="2775"/>
      <c r="M1401" s="450"/>
      <c r="N1401" s="2775"/>
      <c r="O1401" s="450"/>
      <c r="P1401" s="2775"/>
      <c r="Q1401" s="11"/>
      <c r="R1401" s="11"/>
      <c r="S1401" s="397"/>
      <c r="T1401" s="419"/>
      <c r="U1401" s="444">
        <f>Import!N2099</f>
        <v>0</v>
      </c>
      <c r="V1401" s="11"/>
      <c r="W1401" s="306"/>
      <c r="X1401" s="306"/>
      <c r="Y1401" s="306"/>
      <c r="Z1401" s="11"/>
      <c r="AE1401" s="204"/>
      <c r="AF1401" s="204"/>
      <c r="AG1401" s="204"/>
      <c r="AH1401" s="204"/>
      <c r="AI1401" s="922"/>
      <c r="AJ1401" s="205"/>
      <c r="AK1401" s="973"/>
      <c r="AL1401" s="973">
        <f>AL1400</f>
        <v>0</v>
      </c>
      <c r="AP1401" s="204"/>
      <c r="AQ1401" s="204"/>
      <c r="AR1401" s="204"/>
      <c r="AS1401" s="204"/>
      <c r="AT1401" s="204"/>
      <c r="AU1401" s="205"/>
      <c r="AV1401" s="973"/>
      <c r="AW1401" s="973">
        <f>AW1400</f>
        <v>0</v>
      </c>
      <c r="BA1401" s="204"/>
      <c r="BB1401" s="204"/>
      <c r="BC1401" s="204"/>
      <c r="BD1401" s="204"/>
      <c r="BE1401" s="204"/>
      <c r="BF1401" s="205"/>
      <c r="BG1401" s="973"/>
      <c r="BH1401" s="973">
        <f>BH1400</f>
        <v>0</v>
      </c>
      <c r="BL1401" s="204"/>
      <c r="BM1401" s="204"/>
      <c r="BN1401" s="204"/>
      <c r="BO1401" s="204"/>
      <c r="BP1401" s="204"/>
      <c r="BQ1401" s="205"/>
      <c r="BR1401" s="973"/>
      <c r="BS1401" s="973">
        <f>BS1400</f>
        <v>0</v>
      </c>
      <c r="BW1401" s="204"/>
      <c r="BX1401" s="204"/>
      <c r="BY1401" s="204"/>
      <c r="BZ1401" s="204"/>
      <c r="CA1401" s="204"/>
      <c r="CB1401" s="205"/>
      <c r="CC1401" s="973"/>
      <c r="CD1401" s="973">
        <f>CD1400</f>
        <v>0</v>
      </c>
      <c r="CE1401" s="11"/>
      <c r="CF1401" s="11"/>
      <c r="CG1401" s="11"/>
      <c r="CH1401" s="11"/>
      <c r="CI1401" s="11"/>
      <c r="CJ1401" s="11"/>
      <c r="CK1401" s="11"/>
      <c r="CL1401" s="11"/>
      <c r="CM1401" s="11"/>
    </row>
    <row r="1402" spans="1:91" ht="24.75" customHeight="1">
      <c r="A1402" s="949" t="str">
        <f>IF(E1402&gt;0,"Wypełnione","")</f>
        <v/>
      </c>
      <c r="B1402" s="57"/>
      <c r="C1402" s="2050">
        <f>'Og s3a'!C2111</f>
        <v>0</v>
      </c>
      <c r="D1402" s="2052">
        <f>'Og s3a'!E2111</f>
        <v>0</v>
      </c>
      <c r="E1402" s="2050">
        <f>'Og s3a'!F2111</f>
        <v>0</v>
      </c>
      <c r="F1402" s="2771"/>
      <c r="G1402" s="448">
        <f>T1402</f>
        <v>0</v>
      </c>
      <c r="H1402" s="2773">
        <f>U1402</f>
        <v>0</v>
      </c>
      <c r="I1402" s="451"/>
      <c r="J1402" s="2775"/>
      <c r="K1402" s="451"/>
      <c r="L1402" s="2775"/>
      <c r="M1402" s="451"/>
      <c r="N1402" s="2775"/>
      <c r="O1402" s="451"/>
      <c r="P1402" s="2775"/>
      <c r="Q1402" s="11"/>
      <c r="R1402" s="11"/>
      <c r="S1402" s="396">
        <f>'Og s3a'!G2111</f>
        <v>0</v>
      </c>
      <c r="T1402" s="398">
        <f>'Og s3a'!D2111</f>
        <v>0</v>
      </c>
      <c r="U1402" s="444">
        <f>Import!N2100</f>
        <v>0</v>
      </c>
      <c r="V1402" s="11"/>
      <c r="W1402" s="306"/>
      <c r="X1402" s="306"/>
      <c r="Y1402" s="306"/>
      <c r="Z1402" s="970">
        <f>IF(F1402=AF$7,1,0)</f>
        <v>0</v>
      </c>
      <c r="AA1402" s="970">
        <f>Z1402*D1402</f>
        <v>0</v>
      </c>
      <c r="AB1402" s="978">
        <f>IF($Z1402=0,0,IF(AF1402+AH1402+AJ1402&gt;0,$AA1402,0))</f>
        <v>0</v>
      </c>
      <c r="AC1402" s="980">
        <f>IF($Z1402=0,0,IF(AND(AB1402=0,G1403&gt;0),$AA1402,0))</f>
        <v>0</v>
      </c>
      <c r="AD1402" s="969">
        <f>AA1402-AB1402-AC1402</f>
        <v>0</v>
      </c>
      <c r="AE1402" s="204">
        <f t="shared" si="365"/>
        <v>0</v>
      </c>
      <c r="AF1402" s="204">
        <f t="shared" si="365"/>
        <v>0</v>
      </c>
      <c r="AG1402" s="204">
        <f t="shared" si="365"/>
        <v>0</v>
      </c>
      <c r="AH1402" s="204">
        <f t="shared" si="365"/>
        <v>0</v>
      </c>
      <c r="AI1402" s="922">
        <f t="shared" si="365"/>
        <v>0</v>
      </c>
      <c r="AJ1402" s="205">
        <f t="shared" si="365"/>
        <v>0</v>
      </c>
      <c r="AK1402" s="973">
        <f>IF($Z1402=1,0,IF(AND($Z1402=0,AF1402&gt;0),1,IF(AND($Z1402=0,AH1402&gt;0),1,IF(AND($Z1402=0,AJ1402&gt;0),1,0))))</f>
        <v>0</v>
      </c>
      <c r="AL1402" s="973">
        <f>IF($Z1402=0,0,IF(AND($Z1402=1,AE1402&gt;0),1,IF(AND($Z1402=1,AG1402&gt;0),1,IF(AND($Z1402=1,AI1402&gt;0),1,0))))</f>
        <v>0</v>
      </c>
      <c r="AM1402" s="978">
        <f>IF($Z1402=0,0,IF(AQ1402+AS1402+AU1402&gt;0,$AA1402,0))</f>
        <v>0</v>
      </c>
      <c r="AN1402" s="980">
        <f>IF($Z1402=0,0,IF(AND(AM1402=0,I1403&gt;0),$AA1402,0))</f>
        <v>0</v>
      </c>
      <c r="AO1402" s="969">
        <f>$AA1402-AM1402-AN1402</f>
        <v>0</v>
      </c>
      <c r="AP1402" s="204">
        <f t="shared" si="366"/>
        <v>0</v>
      </c>
      <c r="AQ1402" s="204">
        <f t="shared" si="366"/>
        <v>0</v>
      </c>
      <c r="AR1402" s="204">
        <f t="shared" si="366"/>
        <v>0</v>
      </c>
      <c r="AS1402" s="204">
        <f t="shared" si="366"/>
        <v>0</v>
      </c>
      <c r="AT1402" s="204">
        <f t="shared" si="366"/>
        <v>0</v>
      </c>
      <c r="AU1402" s="205">
        <f t="shared" si="366"/>
        <v>0</v>
      </c>
      <c r="AV1402" s="973">
        <f>IF($Z1402=1,0,IF(AND($Z1402=0,AQ1402&gt;0),1,IF(AND($Z1402=0,AS1402&gt;0),1,IF(AND($Z1402=0,AU1402&gt;0),1,0))))</f>
        <v>0</v>
      </c>
      <c r="AW1402" s="973">
        <f>IF($Z1402=0,0,IF(AND($Z1402=1,AP1402&gt;0),1,IF(AND($Z1402=1,AR1402&gt;0),1,IF(AND($Z1402=1,AT1402&gt;0),1,0))))</f>
        <v>0</v>
      </c>
      <c r="AX1402" s="978">
        <f>IF($Z1402=0,0,IF(BB1402+BD1402+BF1402&gt;0,$AA1402,0))</f>
        <v>0</v>
      </c>
      <c r="AY1402" s="980">
        <f>IF($Z1402=0,0,IF(AND(AX1402=0,K1403&gt;0),$AA1402,0))</f>
        <v>0</v>
      </c>
      <c r="AZ1402" s="969">
        <f>$AA1402-AX1402-AY1402</f>
        <v>0</v>
      </c>
      <c r="BA1402" s="204">
        <f t="shared" si="367"/>
        <v>0</v>
      </c>
      <c r="BB1402" s="204">
        <f t="shared" si="367"/>
        <v>0</v>
      </c>
      <c r="BC1402" s="204">
        <f t="shared" si="367"/>
        <v>0</v>
      </c>
      <c r="BD1402" s="204">
        <f t="shared" si="367"/>
        <v>0</v>
      </c>
      <c r="BE1402" s="204">
        <f t="shared" si="367"/>
        <v>0</v>
      </c>
      <c r="BF1402" s="205">
        <f t="shared" si="367"/>
        <v>0</v>
      </c>
      <c r="BG1402" s="973">
        <f>IF($Z1402=1,0,IF(AND($Z1402=0,BB1402&gt;0),1,IF(AND($Z1402=0,BD1402&gt;0),1,IF(AND($Z1402=0,BF1402&gt;0),1,0))))</f>
        <v>0</v>
      </c>
      <c r="BH1402" s="973">
        <f>IF($Z1402=0,0,IF(AND($Z1402=1,BA1402&gt;0),1,IF(AND($Z1402=1,BC1402&gt;0),1,IF(AND($Z1402=1,BE1402&gt;0),1,0))))</f>
        <v>0</v>
      </c>
      <c r="BI1402" s="978">
        <f>IF($Z1402=0,0,IF(BM1402+BO1402+BQ1402&gt;0,$AA1402,0))</f>
        <v>0</v>
      </c>
      <c r="BJ1402" s="980">
        <f>IF($Z1402=0,0,IF(AND(BI1402=0,M1403&gt;0),$AA1402,0))</f>
        <v>0</v>
      </c>
      <c r="BK1402" s="969">
        <f>$AA1402-BI1402-BJ1402</f>
        <v>0</v>
      </c>
      <c r="BL1402" s="204">
        <f t="shared" si="368"/>
        <v>0</v>
      </c>
      <c r="BM1402" s="204">
        <f t="shared" si="368"/>
        <v>0</v>
      </c>
      <c r="BN1402" s="204">
        <f t="shared" si="368"/>
        <v>0</v>
      </c>
      <c r="BO1402" s="204">
        <f t="shared" si="368"/>
        <v>0</v>
      </c>
      <c r="BP1402" s="204">
        <f t="shared" si="368"/>
        <v>0</v>
      </c>
      <c r="BQ1402" s="205">
        <f t="shared" si="368"/>
        <v>0</v>
      </c>
      <c r="BR1402" s="973">
        <f>IF($Z1402=1,0,IF(AND($Z1402=0,BM1402&gt;0),1,IF(AND($Z1402=0,BO1402&gt;0),1,IF(AND($Z1402=0,BQ1402&gt;0),1,0))))</f>
        <v>0</v>
      </c>
      <c r="BS1402" s="973">
        <f>IF($Z1402=0,0,IF(AND($Z1402=1,BL1402&gt;0),1,IF(AND($Z1402=1,BN1402&gt;0),1,IF(AND($Z1402=1,BP1402&gt;0),1,0))))</f>
        <v>0</v>
      </c>
      <c r="BT1402" s="978">
        <f>IF($Z1402=0,0,IF(BX1402+BZ1402+CB1402&gt;0,$AA1402,0))</f>
        <v>0</v>
      </c>
      <c r="BU1402" s="980">
        <f>IF($Z1402=0,0,IF(AND(BT1402=0,O1403&gt;0),$AA1402,0))</f>
        <v>0</v>
      </c>
      <c r="BV1402" s="969">
        <f>$AA1402-BT1402-BU1402</f>
        <v>0</v>
      </c>
      <c r="BW1402" s="204">
        <f t="shared" si="369"/>
        <v>0</v>
      </c>
      <c r="BX1402" s="204">
        <f t="shared" si="369"/>
        <v>0</v>
      </c>
      <c r="BY1402" s="204">
        <f t="shared" si="369"/>
        <v>0</v>
      </c>
      <c r="BZ1402" s="204">
        <f t="shared" si="369"/>
        <v>0</v>
      </c>
      <c r="CA1402" s="204">
        <f t="shared" si="369"/>
        <v>0</v>
      </c>
      <c r="CB1402" s="205">
        <f t="shared" si="369"/>
        <v>0</v>
      </c>
      <c r="CC1402" s="973">
        <f>IF($Z1402=1,0,IF(AND($Z1402=0,BX1402&gt;0),1,IF(AND($Z1402=0,BZ1402&gt;0),1,IF(AND($Z1402=0,CB1402&gt;0),1,0))))</f>
        <v>0</v>
      </c>
      <c r="CD1402" s="973">
        <f>IF($Z1402=0,0,IF(AND($Z1402=1,BW1402&gt;0),1,IF(AND($Z1402=1,BY1402&gt;0),1,IF(AND($Z1402=1,CA1402&gt;0),1,0))))</f>
        <v>0</v>
      </c>
      <c r="CE1402" s="11"/>
      <c r="CF1402" s="11"/>
      <c r="CG1402" s="11"/>
      <c r="CH1402" s="11"/>
      <c r="CI1402" s="11"/>
      <c r="CJ1402" s="11"/>
      <c r="CK1402" s="11"/>
      <c r="CL1402" s="11"/>
      <c r="CM1402" s="11"/>
    </row>
    <row r="1403" spans="1:91" ht="14.25" customHeight="1">
      <c r="A1403" s="950" t="str">
        <f>A1402</f>
        <v/>
      </c>
      <c r="B1403" s="57"/>
      <c r="C1403" s="2051"/>
      <c r="D1403" s="2053"/>
      <c r="E1403" s="2051"/>
      <c r="F1403" s="2772"/>
      <c r="G1403" s="1121">
        <f>Import!Q2100</f>
        <v>0</v>
      </c>
      <c r="H1403" s="2774"/>
      <c r="I1403" s="450"/>
      <c r="J1403" s="2775"/>
      <c r="K1403" s="450"/>
      <c r="L1403" s="2775"/>
      <c r="M1403" s="450"/>
      <c r="N1403" s="2775"/>
      <c r="O1403" s="450"/>
      <c r="P1403" s="2775"/>
      <c r="Q1403" s="11"/>
      <c r="R1403" s="11"/>
      <c r="S1403" s="397"/>
      <c r="T1403" s="419"/>
      <c r="U1403" s="444">
        <f>Import!N2101</f>
        <v>0</v>
      </c>
      <c r="V1403" s="11"/>
      <c r="W1403" s="306"/>
      <c r="X1403" s="306"/>
      <c r="Y1403" s="306"/>
      <c r="Z1403" s="11"/>
      <c r="AE1403" s="204"/>
      <c r="AF1403" s="204"/>
      <c r="AG1403" s="204"/>
      <c r="AH1403" s="204"/>
      <c r="AI1403" s="922"/>
      <c r="AJ1403" s="205"/>
      <c r="AK1403" s="973"/>
      <c r="AL1403" s="973">
        <f>AL1402</f>
        <v>0</v>
      </c>
      <c r="AP1403" s="204"/>
      <c r="AQ1403" s="204"/>
      <c r="AR1403" s="204"/>
      <c r="AS1403" s="204"/>
      <c r="AT1403" s="204"/>
      <c r="AU1403" s="205"/>
      <c r="AV1403" s="973"/>
      <c r="AW1403" s="973">
        <f>AW1402</f>
        <v>0</v>
      </c>
      <c r="BA1403" s="204"/>
      <c r="BB1403" s="204"/>
      <c r="BC1403" s="204"/>
      <c r="BD1403" s="204"/>
      <c r="BE1403" s="204"/>
      <c r="BF1403" s="205"/>
      <c r="BG1403" s="973"/>
      <c r="BH1403" s="973">
        <f>BH1402</f>
        <v>0</v>
      </c>
      <c r="BL1403" s="204"/>
      <c r="BM1403" s="204"/>
      <c r="BN1403" s="204"/>
      <c r="BO1403" s="204"/>
      <c r="BP1403" s="204"/>
      <c r="BQ1403" s="205"/>
      <c r="BR1403" s="973"/>
      <c r="BS1403" s="973">
        <f>BS1402</f>
        <v>0</v>
      </c>
      <c r="BW1403" s="204"/>
      <c r="BX1403" s="204"/>
      <c r="BY1403" s="204"/>
      <c r="BZ1403" s="204"/>
      <c r="CA1403" s="204"/>
      <c r="CB1403" s="205"/>
      <c r="CC1403" s="973"/>
      <c r="CD1403" s="973">
        <f>CD1402</f>
        <v>0</v>
      </c>
      <c r="CE1403" s="11"/>
      <c r="CF1403" s="11"/>
      <c r="CG1403" s="11"/>
      <c r="CH1403" s="11"/>
      <c r="CI1403" s="11"/>
      <c r="CJ1403" s="11"/>
      <c r="CK1403" s="11"/>
      <c r="CL1403" s="11"/>
      <c r="CM1403" s="11"/>
    </row>
    <row r="1404" spans="1:91" ht="24.75" customHeight="1">
      <c r="A1404" s="949" t="str">
        <f>IF(E1404&gt;0,"Wypełnione","")</f>
        <v/>
      </c>
      <c r="B1404" s="57"/>
      <c r="C1404" s="2050">
        <f>'Og s3a'!C2113</f>
        <v>0</v>
      </c>
      <c r="D1404" s="2052">
        <f>'Og s3a'!E2113</f>
        <v>0</v>
      </c>
      <c r="E1404" s="2050">
        <f>'Og s3a'!F2113</f>
        <v>0</v>
      </c>
      <c r="F1404" s="2771"/>
      <c r="G1404" s="448">
        <f>T1404</f>
        <v>0</v>
      </c>
      <c r="H1404" s="2773">
        <f>U1404</f>
        <v>0</v>
      </c>
      <c r="I1404" s="451"/>
      <c r="J1404" s="2775"/>
      <c r="K1404" s="451"/>
      <c r="L1404" s="2775"/>
      <c r="M1404" s="451"/>
      <c r="N1404" s="2775"/>
      <c r="O1404" s="451"/>
      <c r="P1404" s="2775"/>
      <c r="Q1404" s="11"/>
      <c r="R1404" s="11"/>
      <c r="S1404" s="396">
        <f>'Og s3a'!G2113</f>
        <v>0</v>
      </c>
      <c r="T1404" s="398">
        <f>'Og s3a'!D2113</f>
        <v>0</v>
      </c>
      <c r="U1404" s="444">
        <f>Import!N2102</f>
        <v>0</v>
      </c>
      <c r="V1404" s="11"/>
      <c r="W1404" s="306"/>
      <c r="X1404" s="306"/>
      <c r="Y1404" s="306"/>
      <c r="Z1404" s="970">
        <f>IF(F1404=AF$7,1,0)</f>
        <v>0</v>
      </c>
      <c r="AA1404" s="970">
        <f>Z1404*D1404</f>
        <v>0</v>
      </c>
      <c r="AB1404" s="978">
        <f>IF($Z1404=0,0,IF(AF1404+AH1404+AJ1404&gt;0,$AA1404,0))</f>
        <v>0</v>
      </c>
      <c r="AC1404" s="980">
        <f>IF($Z1404=0,0,IF(AND(AB1404=0,G1405&gt;0),$AA1404,0))</f>
        <v>0</v>
      </c>
      <c r="AD1404" s="969">
        <f>AA1404-AB1404-AC1404</f>
        <v>0</v>
      </c>
      <c r="AE1404" s="204">
        <f t="shared" si="365"/>
        <v>0</v>
      </c>
      <c r="AF1404" s="204">
        <f t="shared" si="365"/>
        <v>0</v>
      </c>
      <c r="AG1404" s="204">
        <f t="shared" si="365"/>
        <v>0</v>
      </c>
      <c r="AH1404" s="204">
        <f t="shared" si="365"/>
        <v>0</v>
      </c>
      <c r="AI1404" s="922">
        <f t="shared" si="365"/>
        <v>0</v>
      </c>
      <c r="AJ1404" s="205">
        <f t="shared" si="365"/>
        <v>0</v>
      </c>
      <c r="AK1404" s="973">
        <f>IF($Z1404=1,0,IF(AND($Z1404=0,AF1404&gt;0),1,IF(AND($Z1404=0,AH1404&gt;0),1,IF(AND($Z1404=0,AJ1404&gt;0),1,0))))</f>
        <v>0</v>
      </c>
      <c r="AL1404" s="973">
        <f>IF($Z1404=0,0,IF(AND($Z1404=1,AE1404&gt;0),1,IF(AND($Z1404=1,AG1404&gt;0),1,IF(AND($Z1404=1,AI1404&gt;0),1,0))))</f>
        <v>0</v>
      </c>
      <c r="AM1404" s="978">
        <f>IF($Z1404=0,0,IF(AQ1404+AS1404+AU1404&gt;0,$AA1404,0))</f>
        <v>0</v>
      </c>
      <c r="AN1404" s="980">
        <f>IF($Z1404=0,0,IF(AND(AM1404=0,I1405&gt;0),$AA1404,0))</f>
        <v>0</v>
      </c>
      <c r="AO1404" s="969">
        <f>$AA1404-AM1404-AN1404</f>
        <v>0</v>
      </c>
      <c r="AP1404" s="204">
        <f t="shared" si="366"/>
        <v>0</v>
      </c>
      <c r="AQ1404" s="204">
        <f t="shared" si="366"/>
        <v>0</v>
      </c>
      <c r="AR1404" s="204">
        <f t="shared" si="366"/>
        <v>0</v>
      </c>
      <c r="AS1404" s="204">
        <f t="shared" si="366"/>
        <v>0</v>
      </c>
      <c r="AT1404" s="204">
        <f t="shared" si="366"/>
        <v>0</v>
      </c>
      <c r="AU1404" s="205">
        <f t="shared" si="366"/>
        <v>0</v>
      </c>
      <c r="AV1404" s="973">
        <f>IF($Z1404=1,0,IF(AND($Z1404=0,AQ1404&gt;0),1,IF(AND($Z1404=0,AS1404&gt;0),1,IF(AND($Z1404=0,AU1404&gt;0),1,0))))</f>
        <v>0</v>
      </c>
      <c r="AW1404" s="973">
        <f>IF($Z1404=0,0,IF(AND($Z1404=1,AP1404&gt;0),1,IF(AND($Z1404=1,AR1404&gt;0),1,IF(AND($Z1404=1,AT1404&gt;0),1,0))))</f>
        <v>0</v>
      </c>
      <c r="AX1404" s="978">
        <f>IF($Z1404=0,0,IF(BB1404+BD1404+BF1404&gt;0,$AA1404,0))</f>
        <v>0</v>
      </c>
      <c r="AY1404" s="980">
        <f>IF($Z1404=0,0,IF(AND(AX1404=0,K1405&gt;0),$AA1404,0))</f>
        <v>0</v>
      </c>
      <c r="AZ1404" s="969">
        <f>$AA1404-AX1404-AY1404</f>
        <v>0</v>
      </c>
      <c r="BA1404" s="204">
        <f t="shared" si="367"/>
        <v>0</v>
      </c>
      <c r="BB1404" s="204">
        <f t="shared" si="367"/>
        <v>0</v>
      </c>
      <c r="BC1404" s="204">
        <f t="shared" si="367"/>
        <v>0</v>
      </c>
      <c r="BD1404" s="204">
        <f t="shared" si="367"/>
        <v>0</v>
      </c>
      <c r="BE1404" s="204">
        <f t="shared" si="367"/>
        <v>0</v>
      </c>
      <c r="BF1404" s="205">
        <f t="shared" si="367"/>
        <v>0</v>
      </c>
      <c r="BG1404" s="973">
        <f>IF($Z1404=1,0,IF(AND($Z1404=0,BB1404&gt;0),1,IF(AND($Z1404=0,BD1404&gt;0),1,IF(AND($Z1404=0,BF1404&gt;0),1,0))))</f>
        <v>0</v>
      </c>
      <c r="BH1404" s="973">
        <f>IF($Z1404=0,0,IF(AND($Z1404=1,BA1404&gt;0),1,IF(AND($Z1404=1,BC1404&gt;0),1,IF(AND($Z1404=1,BE1404&gt;0),1,0))))</f>
        <v>0</v>
      </c>
      <c r="BI1404" s="978">
        <f>IF($Z1404=0,0,IF(BM1404+BO1404+BQ1404&gt;0,$AA1404,0))</f>
        <v>0</v>
      </c>
      <c r="BJ1404" s="980">
        <f>IF($Z1404=0,0,IF(AND(BI1404=0,M1405&gt;0),$AA1404,0))</f>
        <v>0</v>
      </c>
      <c r="BK1404" s="969">
        <f>$AA1404-BI1404-BJ1404</f>
        <v>0</v>
      </c>
      <c r="BL1404" s="204">
        <f t="shared" si="368"/>
        <v>0</v>
      </c>
      <c r="BM1404" s="204">
        <f t="shared" si="368"/>
        <v>0</v>
      </c>
      <c r="BN1404" s="204">
        <f t="shared" si="368"/>
        <v>0</v>
      </c>
      <c r="BO1404" s="204">
        <f t="shared" si="368"/>
        <v>0</v>
      </c>
      <c r="BP1404" s="204">
        <f t="shared" si="368"/>
        <v>0</v>
      </c>
      <c r="BQ1404" s="205">
        <f t="shared" si="368"/>
        <v>0</v>
      </c>
      <c r="BR1404" s="973">
        <f>IF($Z1404=1,0,IF(AND($Z1404=0,BM1404&gt;0),1,IF(AND($Z1404=0,BO1404&gt;0),1,IF(AND($Z1404=0,BQ1404&gt;0),1,0))))</f>
        <v>0</v>
      </c>
      <c r="BS1404" s="973">
        <f>IF($Z1404=0,0,IF(AND($Z1404=1,BL1404&gt;0),1,IF(AND($Z1404=1,BN1404&gt;0),1,IF(AND($Z1404=1,BP1404&gt;0),1,0))))</f>
        <v>0</v>
      </c>
      <c r="BT1404" s="978">
        <f>IF($Z1404=0,0,IF(BX1404+BZ1404+CB1404&gt;0,$AA1404,0))</f>
        <v>0</v>
      </c>
      <c r="BU1404" s="980">
        <f>IF($Z1404=0,0,IF(AND(BT1404=0,O1405&gt;0),$AA1404,0))</f>
        <v>0</v>
      </c>
      <c r="BV1404" s="969">
        <f>$AA1404-BT1404-BU1404</f>
        <v>0</v>
      </c>
      <c r="BW1404" s="204">
        <f t="shared" si="369"/>
        <v>0</v>
      </c>
      <c r="BX1404" s="204">
        <f t="shared" si="369"/>
        <v>0</v>
      </c>
      <c r="BY1404" s="204">
        <f t="shared" si="369"/>
        <v>0</v>
      </c>
      <c r="BZ1404" s="204">
        <f t="shared" si="369"/>
        <v>0</v>
      </c>
      <c r="CA1404" s="204">
        <f t="shared" si="369"/>
        <v>0</v>
      </c>
      <c r="CB1404" s="205">
        <f t="shared" si="369"/>
        <v>0</v>
      </c>
      <c r="CC1404" s="973">
        <f>IF($Z1404=1,0,IF(AND($Z1404=0,BX1404&gt;0),1,IF(AND($Z1404=0,BZ1404&gt;0),1,IF(AND($Z1404=0,CB1404&gt;0),1,0))))</f>
        <v>0</v>
      </c>
      <c r="CD1404" s="973">
        <f>IF($Z1404=0,0,IF(AND($Z1404=1,BW1404&gt;0),1,IF(AND($Z1404=1,BY1404&gt;0),1,IF(AND($Z1404=1,CA1404&gt;0),1,0))))</f>
        <v>0</v>
      </c>
      <c r="CE1404" s="11"/>
      <c r="CF1404" s="11"/>
      <c r="CG1404" s="11"/>
      <c r="CH1404" s="11"/>
      <c r="CI1404" s="11"/>
      <c r="CJ1404" s="11"/>
      <c r="CK1404" s="11"/>
      <c r="CL1404" s="11"/>
      <c r="CM1404" s="11"/>
    </row>
    <row r="1405" spans="1:91" ht="14.25" customHeight="1">
      <c r="A1405" s="950" t="str">
        <f>A1404</f>
        <v/>
      </c>
      <c r="B1405" s="57"/>
      <c r="C1405" s="2051"/>
      <c r="D1405" s="2053"/>
      <c r="E1405" s="2051"/>
      <c r="F1405" s="2772"/>
      <c r="G1405" s="1121">
        <f>Import!Q2102</f>
        <v>0</v>
      </c>
      <c r="H1405" s="2774"/>
      <c r="I1405" s="450"/>
      <c r="J1405" s="2775"/>
      <c r="K1405" s="450"/>
      <c r="L1405" s="2775"/>
      <c r="M1405" s="450"/>
      <c r="N1405" s="2775"/>
      <c r="O1405" s="450"/>
      <c r="P1405" s="2775"/>
      <c r="Q1405" s="11"/>
      <c r="R1405" s="11"/>
      <c r="S1405" s="397"/>
      <c r="T1405" s="419"/>
      <c r="U1405" s="444">
        <f>Import!N2103</f>
        <v>0</v>
      </c>
      <c r="V1405" s="11"/>
      <c r="W1405" s="306"/>
      <c r="X1405" s="306"/>
      <c r="Y1405" s="306"/>
      <c r="Z1405" s="11"/>
      <c r="AE1405" s="204"/>
      <c r="AF1405" s="204"/>
      <c r="AG1405" s="204"/>
      <c r="AH1405" s="204"/>
      <c r="AI1405" s="922"/>
      <c r="AJ1405" s="205"/>
      <c r="AK1405" s="973"/>
      <c r="AL1405" s="973">
        <f>AL1404</f>
        <v>0</v>
      </c>
      <c r="AP1405" s="204"/>
      <c r="AQ1405" s="204"/>
      <c r="AR1405" s="204"/>
      <c r="AS1405" s="204"/>
      <c r="AT1405" s="204"/>
      <c r="AU1405" s="205"/>
      <c r="AV1405" s="973"/>
      <c r="AW1405" s="973">
        <f>AW1404</f>
        <v>0</v>
      </c>
      <c r="BA1405" s="204"/>
      <c r="BB1405" s="204"/>
      <c r="BC1405" s="204"/>
      <c r="BD1405" s="204"/>
      <c r="BE1405" s="204"/>
      <c r="BF1405" s="205"/>
      <c r="BG1405" s="973"/>
      <c r="BH1405" s="973">
        <f>BH1404</f>
        <v>0</v>
      </c>
      <c r="BL1405" s="204"/>
      <c r="BM1405" s="204"/>
      <c r="BN1405" s="204"/>
      <c r="BO1405" s="204"/>
      <c r="BP1405" s="204"/>
      <c r="BQ1405" s="205"/>
      <c r="BR1405" s="973"/>
      <c r="BS1405" s="973">
        <f>BS1404</f>
        <v>0</v>
      </c>
      <c r="BW1405" s="204"/>
      <c r="BX1405" s="204"/>
      <c r="BY1405" s="204"/>
      <c r="BZ1405" s="204"/>
      <c r="CA1405" s="204"/>
      <c r="CB1405" s="205"/>
      <c r="CC1405" s="973"/>
      <c r="CD1405" s="973">
        <f>CD1404</f>
        <v>0</v>
      </c>
      <c r="CE1405" s="11"/>
      <c r="CF1405" s="11"/>
      <c r="CG1405" s="11"/>
      <c r="CH1405" s="11"/>
      <c r="CI1405" s="11"/>
      <c r="CJ1405" s="11"/>
      <c r="CK1405" s="11"/>
      <c r="CL1405" s="11"/>
      <c r="CM1405" s="11"/>
    </row>
    <row r="1406" spans="1:91" ht="24.75" customHeight="1">
      <c r="A1406" s="949" t="str">
        <f>IF(E1406&gt;0,"Wypełnione","")</f>
        <v/>
      </c>
      <c r="B1406" s="57"/>
      <c r="C1406" s="2050">
        <f>'Og s3a'!C2115</f>
        <v>0</v>
      </c>
      <c r="D1406" s="2052">
        <f>'Og s3a'!E2115</f>
        <v>0</v>
      </c>
      <c r="E1406" s="2050">
        <f>'Og s3a'!F2115</f>
        <v>0</v>
      </c>
      <c r="F1406" s="2771"/>
      <c r="G1406" s="448">
        <f>T1406</f>
        <v>0</v>
      </c>
      <c r="H1406" s="2773">
        <f>U1406</f>
        <v>0</v>
      </c>
      <c r="I1406" s="451"/>
      <c r="J1406" s="2775"/>
      <c r="K1406" s="451"/>
      <c r="L1406" s="2775"/>
      <c r="M1406" s="451"/>
      <c r="N1406" s="2775"/>
      <c r="O1406" s="451"/>
      <c r="P1406" s="2775"/>
      <c r="Q1406" s="11"/>
      <c r="R1406" s="11"/>
      <c r="S1406" s="396">
        <f>'Og s3a'!G2115</f>
        <v>0</v>
      </c>
      <c r="T1406" s="398">
        <f>'Og s3a'!D2115</f>
        <v>0</v>
      </c>
      <c r="U1406" s="444">
        <f>Import!N2104</f>
        <v>0</v>
      </c>
      <c r="V1406" s="11"/>
      <c r="W1406" s="306"/>
      <c r="X1406" s="306"/>
      <c r="Y1406" s="306"/>
      <c r="Z1406" s="970">
        <f>IF(F1406=AF$7,1,0)</f>
        <v>0</v>
      </c>
      <c r="AA1406" s="970">
        <f>Z1406*D1406</f>
        <v>0</v>
      </c>
      <c r="AB1406" s="978">
        <f>IF($Z1406=0,0,IF(AF1406+AH1406+AJ1406&gt;0,$AA1406,0))</f>
        <v>0</v>
      </c>
      <c r="AC1406" s="980">
        <f>IF($Z1406=0,0,IF(AND(AB1406=0,G1407&gt;0),$AA1406,0))</f>
        <v>0</v>
      </c>
      <c r="AD1406" s="969">
        <f>AA1406-AB1406-AC1406</f>
        <v>0</v>
      </c>
      <c r="AE1406" s="204">
        <f t="shared" si="365"/>
        <v>0</v>
      </c>
      <c r="AF1406" s="204">
        <f t="shared" si="365"/>
        <v>0</v>
      </c>
      <c r="AG1406" s="204">
        <f t="shared" si="365"/>
        <v>0</v>
      </c>
      <c r="AH1406" s="204">
        <f t="shared" si="365"/>
        <v>0</v>
      </c>
      <c r="AI1406" s="922">
        <f t="shared" si="365"/>
        <v>0</v>
      </c>
      <c r="AJ1406" s="205">
        <f t="shared" si="365"/>
        <v>0</v>
      </c>
      <c r="AK1406" s="973">
        <f>IF($Z1406=1,0,IF(AND($Z1406=0,AF1406&gt;0),1,IF(AND($Z1406=0,AH1406&gt;0),1,IF(AND($Z1406=0,AJ1406&gt;0),1,0))))</f>
        <v>0</v>
      </c>
      <c r="AL1406" s="973">
        <f>IF($Z1406=0,0,IF(AND($Z1406=1,AE1406&gt;0),1,IF(AND($Z1406=1,AG1406&gt;0),1,IF(AND($Z1406=1,AI1406&gt;0),1,0))))</f>
        <v>0</v>
      </c>
      <c r="AM1406" s="978">
        <f>IF($Z1406=0,0,IF(AQ1406+AS1406+AU1406&gt;0,$AA1406,0))</f>
        <v>0</v>
      </c>
      <c r="AN1406" s="980">
        <f>IF($Z1406=0,0,IF(AND(AM1406=0,I1407&gt;0),$AA1406,0))</f>
        <v>0</v>
      </c>
      <c r="AO1406" s="969">
        <f>$AA1406-AM1406-AN1406</f>
        <v>0</v>
      </c>
      <c r="AP1406" s="204">
        <f t="shared" si="366"/>
        <v>0</v>
      </c>
      <c r="AQ1406" s="204">
        <f t="shared" si="366"/>
        <v>0</v>
      </c>
      <c r="AR1406" s="204">
        <f t="shared" si="366"/>
        <v>0</v>
      </c>
      <c r="AS1406" s="204">
        <f t="shared" si="366"/>
        <v>0</v>
      </c>
      <c r="AT1406" s="204">
        <f t="shared" si="366"/>
        <v>0</v>
      </c>
      <c r="AU1406" s="205">
        <f t="shared" si="366"/>
        <v>0</v>
      </c>
      <c r="AV1406" s="973">
        <f>IF($Z1406=1,0,IF(AND($Z1406=0,AQ1406&gt;0),1,IF(AND($Z1406=0,AS1406&gt;0),1,IF(AND($Z1406=0,AU1406&gt;0),1,0))))</f>
        <v>0</v>
      </c>
      <c r="AW1406" s="973">
        <f>IF($Z1406=0,0,IF(AND($Z1406=1,AP1406&gt;0),1,IF(AND($Z1406=1,AR1406&gt;0),1,IF(AND($Z1406=1,AT1406&gt;0),1,0))))</f>
        <v>0</v>
      </c>
      <c r="AX1406" s="978">
        <f>IF($Z1406=0,0,IF(BB1406+BD1406+BF1406&gt;0,$AA1406,0))</f>
        <v>0</v>
      </c>
      <c r="AY1406" s="980">
        <f>IF($Z1406=0,0,IF(AND(AX1406=0,K1407&gt;0),$AA1406,0))</f>
        <v>0</v>
      </c>
      <c r="AZ1406" s="969">
        <f>$AA1406-AX1406-AY1406</f>
        <v>0</v>
      </c>
      <c r="BA1406" s="204">
        <f t="shared" si="367"/>
        <v>0</v>
      </c>
      <c r="BB1406" s="204">
        <f t="shared" si="367"/>
        <v>0</v>
      </c>
      <c r="BC1406" s="204">
        <f t="shared" si="367"/>
        <v>0</v>
      </c>
      <c r="BD1406" s="204">
        <f t="shared" si="367"/>
        <v>0</v>
      </c>
      <c r="BE1406" s="204">
        <f t="shared" si="367"/>
        <v>0</v>
      </c>
      <c r="BF1406" s="205">
        <f t="shared" si="367"/>
        <v>0</v>
      </c>
      <c r="BG1406" s="973">
        <f>IF($Z1406=1,0,IF(AND($Z1406=0,BB1406&gt;0),1,IF(AND($Z1406=0,BD1406&gt;0),1,IF(AND($Z1406=0,BF1406&gt;0),1,0))))</f>
        <v>0</v>
      </c>
      <c r="BH1406" s="973">
        <f>IF($Z1406=0,0,IF(AND($Z1406=1,BA1406&gt;0),1,IF(AND($Z1406=1,BC1406&gt;0),1,IF(AND($Z1406=1,BE1406&gt;0),1,0))))</f>
        <v>0</v>
      </c>
      <c r="BI1406" s="978">
        <f>IF($Z1406=0,0,IF(BM1406+BO1406+BQ1406&gt;0,$AA1406,0))</f>
        <v>0</v>
      </c>
      <c r="BJ1406" s="980">
        <f>IF($Z1406=0,0,IF(AND(BI1406=0,M1407&gt;0),$AA1406,0))</f>
        <v>0</v>
      </c>
      <c r="BK1406" s="969">
        <f>$AA1406-BI1406-BJ1406</f>
        <v>0</v>
      </c>
      <c r="BL1406" s="204">
        <f t="shared" si="368"/>
        <v>0</v>
      </c>
      <c r="BM1406" s="204">
        <f t="shared" si="368"/>
        <v>0</v>
      </c>
      <c r="BN1406" s="204">
        <f t="shared" si="368"/>
        <v>0</v>
      </c>
      <c r="BO1406" s="204">
        <f t="shared" si="368"/>
        <v>0</v>
      </c>
      <c r="BP1406" s="204">
        <f t="shared" si="368"/>
        <v>0</v>
      </c>
      <c r="BQ1406" s="205">
        <f t="shared" si="368"/>
        <v>0</v>
      </c>
      <c r="BR1406" s="973">
        <f>IF($Z1406=1,0,IF(AND($Z1406=0,BM1406&gt;0),1,IF(AND($Z1406=0,BO1406&gt;0),1,IF(AND($Z1406=0,BQ1406&gt;0),1,0))))</f>
        <v>0</v>
      </c>
      <c r="BS1406" s="973">
        <f>IF($Z1406=0,0,IF(AND($Z1406=1,BL1406&gt;0),1,IF(AND($Z1406=1,BN1406&gt;0),1,IF(AND($Z1406=1,BP1406&gt;0),1,0))))</f>
        <v>0</v>
      </c>
      <c r="BT1406" s="978">
        <f>IF($Z1406=0,0,IF(BX1406+BZ1406+CB1406&gt;0,$AA1406,0))</f>
        <v>0</v>
      </c>
      <c r="BU1406" s="980">
        <f>IF($Z1406=0,0,IF(AND(BT1406=0,O1407&gt;0),$AA1406,0))</f>
        <v>0</v>
      </c>
      <c r="BV1406" s="969">
        <f>$AA1406-BT1406-BU1406</f>
        <v>0</v>
      </c>
      <c r="BW1406" s="204">
        <f t="shared" si="369"/>
        <v>0</v>
      </c>
      <c r="BX1406" s="204">
        <f t="shared" si="369"/>
        <v>0</v>
      </c>
      <c r="BY1406" s="204">
        <f t="shared" si="369"/>
        <v>0</v>
      </c>
      <c r="BZ1406" s="204">
        <f t="shared" si="369"/>
        <v>0</v>
      </c>
      <c r="CA1406" s="204">
        <f t="shared" si="369"/>
        <v>0</v>
      </c>
      <c r="CB1406" s="205">
        <f t="shared" si="369"/>
        <v>0</v>
      </c>
      <c r="CC1406" s="973">
        <f>IF($Z1406=1,0,IF(AND($Z1406=0,BX1406&gt;0),1,IF(AND($Z1406=0,BZ1406&gt;0),1,IF(AND($Z1406=0,CB1406&gt;0),1,0))))</f>
        <v>0</v>
      </c>
      <c r="CD1406" s="973">
        <f>IF($Z1406=0,0,IF(AND($Z1406=1,BW1406&gt;0),1,IF(AND($Z1406=1,BY1406&gt;0),1,IF(AND($Z1406=1,CA1406&gt;0),1,0))))</f>
        <v>0</v>
      </c>
      <c r="CE1406" s="11"/>
      <c r="CF1406" s="11"/>
      <c r="CG1406" s="11"/>
      <c r="CH1406" s="11"/>
      <c r="CI1406" s="11"/>
      <c r="CJ1406" s="11"/>
      <c r="CK1406" s="11"/>
      <c r="CL1406" s="11"/>
      <c r="CM1406" s="11"/>
    </row>
    <row r="1407" spans="1:91" ht="14.25" customHeight="1">
      <c r="A1407" s="950" t="str">
        <f>A1406</f>
        <v/>
      </c>
      <c r="B1407" s="57"/>
      <c r="C1407" s="2051"/>
      <c r="D1407" s="2053"/>
      <c r="E1407" s="2051"/>
      <c r="F1407" s="2772"/>
      <c r="G1407" s="1121">
        <f>Import!Q2104</f>
        <v>0</v>
      </c>
      <c r="H1407" s="2774"/>
      <c r="I1407" s="450"/>
      <c r="J1407" s="2775"/>
      <c r="K1407" s="450"/>
      <c r="L1407" s="2775"/>
      <c r="M1407" s="450"/>
      <c r="N1407" s="2775"/>
      <c r="O1407" s="450"/>
      <c r="P1407" s="2775"/>
      <c r="Q1407" s="11"/>
      <c r="R1407" s="11"/>
      <c r="S1407" s="397"/>
      <c r="T1407" s="419"/>
      <c r="U1407" s="444">
        <f>Import!N2105</f>
        <v>0</v>
      </c>
      <c r="V1407" s="11"/>
      <c r="W1407" s="306"/>
      <c r="X1407" s="306"/>
      <c r="Y1407" s="306"/>
      <c r="Z1407" s="11"/>
      <c r="AE1407" s="204"/>
      <c r="AF1407" s="204"/>
      <c r="AG1407" s="204"/>
      <c r="AH1407" s="204"/>
      <c r="AI1407" s="922"/>
      <c r="AJ1407" s="205"/>
      <c r="AK1407" s="973"/>
      <c r="AL1407" s="973">
        <f>AL1406</f>
        <v>0</v>
      </c>
      <c r="AP1407" s="204"/>
      <c r="AQ1407" s="204"/>
      <c r="AR1407" s="204"/>
      <c r="AS1407" s="204"/>
      <c r="AT1407" s="204"/>
      <c r="AU1407" s="205"/>
      <c r="AV1407" s="973"/>
      <c r="AW1407" s="973">
        <f>AW1406</f>
        <v>0</v>
      </c>
      <c r="BA1407" s="204"/>
      <c r="BB1407" s="204"/>
      <c r="BC1407" s="204"/>
      <c r="BD1407" s="204"/>
      <c r="BE1407" s="204"/>
      <c r="BF1407" s="205"/>
      <c r="BG1407" s="973"/>
      <c r="BH1407" s="973">
        <f>BH1406</f>
        <v>0</v>
      </c>
      <c r="BL1407" s="204"/>
      <c r="BM1407" s="204"/>
      <c r="BN1407" s="204"/>
      <c r="BO1407" s="204"/>
      <c r="BP1407" s="204"/>
      <c r="BQ1407" s="205"/>
      <c r="BR1407" s="973"/>
      <c r="BS1407" s="973">
        <f>BS1406</f>
        <v>0</v>
      </c>
      <c r="BW1407" s="204"/>
      <c r="BX1407" s="204"/>
      <c r="BY1407" s="204"/>
      <c r="BZ1407" s="204"/>
      <c r="CA1407" s="204"/>
      <c r="CB1407" s="205"/>
      <c r="CC1407" s="973"/>
      <c r="CD1407" s="973">
        <f>CD1406</f>
        <v>0</v>
      </c>
      <c r="CE1407" s="11"/>
      <c r="CF1407" s="11"/>
      <c r="CG1407" s="11"/>
      <c r="CH1407" s="11"/>
      <c r="CI1407" s="11"/>
      <c r="CJ1407" s="11"/>
      <c r="CK1407" s="11"/>
      <c r="CL1407" s="11"/>
      <c r="CM1407" s="11"/>
    </row>
    <row r="1408" spans="1:91" ht="24.75" customHeight="1">
      <c r="A1408" s="949" t="str">
        <f>IF(E1408&gt;0,"Wypełnione","")</f>
        <v/>
      </c>
      <c r="B1408" s="57"/>
      <c r="C1408" s="2050">
        <f>'Og s3a'!C2117</f>
        <v>0</v>
      </c>
      <c r="D1408" s="2052">
        <f>'Og s3a'!E2117</f>
        <v>0</v>
      </c>
      <c r="E1408" s="2050">
        <f>'Og s3a'!F2117</f>
        <v>0</v>
      </c>
      <c r="F1408" s="2771"/>
      <c r="G1408" s="448">
        <f>T1408</f>
        <v>0</v>
      </c>
      <c r="H1408" s="2773">
        <f>U1408</f>
        <v>0</v>
      </c>
      <c r="I1408" s="451"/>
      <c r="J1408" s="2775"/>
      <c r="K1408" s="451"/>
      <c r="L1408" s="2775"/>
      <c r="M1408" s="451"/>
      <c r="N1408" s="2775"/>
      <c r="O1408" s="451"/>
      <c r="P1408" s="2775"/>
      <c r="Q1408" s="11"/>
      <c r="R1408" s="11"/>
      <c r="S1408" s="396">
        <f>'Og s3a'!G2117</f>
        <v>0</v>
      </c>
      <c r="T1408" s="398">
        <f>'Og s3a'!D2117</f>
        <v>0</v>
      </c>
      <c r="U1408" s="444">
        <f>Import!N2106</f>
        <v>0</v>
      </c>
      <c r="V1408" s="11"/>
      <c r="W1408" s="306"/>
      <c r="X1408" s="306"/>
      <c r="Y1408" s="306"/>
      <c r="Z1408" s="970">
        <f>IF(F1408=AF$7,1,0)</f>
        <v>0</v>
      </c>
      <c r="AA1408" s="970">
        <f>Z1408*D1408</f>
        <v>0</v>
      </c>
      <c r="AB1408" s="978">
        <f>IF($Z1408=0,0,IF(AF1408+AH1408+AJ1408&gt;0,$AA1408,0))</f>
        <v>0</v>
      </c>
      <c r="AC1408" s="980">
        <f>IF($Z1408=0,0,IF(AND(AB1408=0,G1409&gt;0),$AA1408,0))</f>
        <v>0</v>
      </c>
      <c r="AD1408" s="969">
        <f>AA1408-AB1408-AC1408</f>
        <v>0</v>
      </c>
      <c r="AE1408" s="204">
        <f t="shared" si="365"/>
        <v>0</v>
      </c>
      <c r="AF1408" s="204">
        <f t="shared" si="365"/>
        <v>0</v>
      </c>
      <c r="AG1408" s="204">
        <f t="shared" si="365"/>
        <v>0</v>
      </c>
      <c r="AH1408" s="204">
        <f t="shared" si="365"/>
        <v>0</v>
      </c>
      <c r="AI1408" s="922">
        <f t="shared" si="365"/>
        <v>0</v>
      </c>
      <c r="AJ1408" s="205">
        <f t="shared" si="365"/>
        <v>0</v>
      </c>
      <c r="AK1408" s="973">
        <f>IF($Z1408=1,0,IF(AND($Z1408=0,AF1408&gt;0),1,IF(AND($Z1408=0,AH1408&gt;0),1,IF(AND($Z1408=0,AJ1408&gt;0),1,0))))</f>
        <v>0</v>
      </c>
      <c r="AL1408" s="973">
        <f>IF($Z1408=0,0,IF(AND($Z1408=1,AE1408&gt;0),1,IF(AND($Z1408=1,AG1408&gt;0),1,IF(AND($Z1408=1,AI1408&gt;0),1,0))))</f>
        <v>0</v>
      </c>
      <c r="AM1408" s="978">
        <f>IF($Z1408=0,0,IF(AQ1408+AS1408+AU1408&gt;0,$AA1408,0))</f>
        <v>0</v>
      </c>
      <c r="AN1408" s="980">
        <f>IF($Z1408=0,0,IF(AND(AM1408=0,I1409&gt;0),$AA1408,0))</f>
        <v>0</v>
      </c>
      <c r="AO1408" s="969">
        <f>$AA1408-AM1408-AN1408</f>
        <v>0</v>
      </c>
      <c r="AP1408" s="204">
        <f t="shared" si="366"/>
        <v>0</v>
      </c>
      <c r="AQ1408" s="204">
        <f t="shared" si="366"/>
        <v>0</v>
      </c>
      <c r="AR1408" s="204">
        <f t="shared" si="366"/>
        <v>0</v>
      </c>
      <c r="AS1408" s="204">
        <f t="shared" si="366"/>
        <v>0</v>
      </c>
      <c r="AT1408" s="204">
        <f t="shared" si="366"/>
        <v>0</v>
      </c>
      <c r="AU1408" s="205">
        <f t="shared" si="366"/>
        <v>0</v>
      </c>
      <c r="AV1408" s="973">
        <f>IF($Z1408=1,0,IF(AND($Z1408=0,AQ1408&gt;0),1,IF(AND($Z1408=0,AS1408&gt;0),1,IF(AND($Z1408=0,AU1408&gt;0),1,0))))</f>
        <v>0</v>
      </c>
      <c r="AW1408" s="973">
        <f>IF($Z1408=0,0,IF(AND($Z1408=1,AP1408&gt;0),1,IF(AND($Z1408=1,AR1408&gt;0),1,IF(AND($Z1408=1,AT1408&gt;0),1,0))))</f>
        <v>0</v>
      </c>
      <c r="AX1408" s="978">
        <f>IF($Z1408=0,0,IF(BB1408+BD1408+BF1408&gt;0,$AA1408,0))</f>
        <v>0</v>
      </c>
      <c r="AY1408" s="980">
        <f>IF($Z1408=0,0,IF(AND(AX1408=0,K1409&gt;0),$AA1408,0))</f>
        <v>0</v>
      </c>
      <c r="AZ1408" s="969">
        <f>$AA1408-AX1408-AY1408</f>
        <v>0</v>
      </c>
      <c r="BA1408" s="204">
        <f t="shared" si="367"/>
        <v>0</v>
      </c>
      <c r="BB1408" s="204">
        <f t="shared" si="367"/>
        <v>0</v>
      </c>
      <c r="BC1408" s="204">
        <f t="shared" si="367"/>
        <v>0</v>
      </c>
      <c r="BD1408" s="204">
        <f t="shared" si="367"/>
        <v>0</v>
      </c>
      <c r="BE1408" s="204">
        <f t="shared" si="367"/>
        <v>0</v>
      </c>
      <c r="BF1408" s="205">
        <f t="shared" si="367"/>
        <v>0</v>
      </c>
      <c r="BG1408" s="973">
        <f>IF($Z1408=1,0,IF(AND($Z1408=0,BB1408&gt;0),1,IF(AND($Z1408=0,BD1408&gt;0),1,IF(AND($Z1408=0,BF1408&gt;0),1,0))))</f>
        <v>0</v>
      </c>
      <c r="BH1408" s="973">
        <f>IF($Z1408=0,0,IF(AND($Z1408=1,BA1408&gt;0),1,IF(AND($Z1408=1,BC1408&gt;0),1,IF(AND($Z1408=1,BE1408&gt;0),1,0))))</f>
        <v>0</v>
      </c>
      <c r="BI1408" s="978">
        <f>IF($Z1408=0,0,IF(BM1408+BO1408+BQ1408&gt;0,$AA1408,0))</f>
        <v>0</v>
      </c>
      <c r="BJ1408" s="980">
        <f>IF($Z1408=0,0,IF(AND(BI1408=0,M1409&gt;0),$AA1408,0))</f>
        <v>0</v>
      </c>
      <c r="BK1408" s="969">
        <f>$AA1408-BI1408-BJ1408</f>
        <v>0</v>
      </c>
      <c r="BL1408" s="204">
        <f t="shared" si="368"/>
        <v>0</v>
      </c>
      <c r="BM1408" s="204">
        <f t="shared" si="368"/>
        <v>0</v>
      </c>
      <c r="BN1408" s="204">
        <f t="shared" si="368"/>
        <v>0</v>
      </c>
      <c r="BO1408" s="204">
        <f t="shared" si="368"/>
        <v>0</v>
      </c>
      <c r="BP1408" s="204">
        <f t="shared" si="368"/>
        <v>0</v>
      </c>
      <c r="BQ1408" s="205">
        <f t="shared" si="368"/>
        <v>0</v>
      </c>
      <c r="BR1408" s="973">
        <f>IF($Z1408=1,0,IF(AND($Z1408=0,BM1408&gt;0),1,IF(AND($Z1408=0,BO1408&gt;0),1,IF(AND($Z1408=0,BQ1408&gt;0),1,0))))</f>
        <v>0</v>
      </c>
      <c r="BS1408" s="973">
        <f>IF($Z1408=0,0,IF(AND($Z1408=1,BL1408&gt;0),1,IF(AND($Z1408=1,BN1408&gt;0),1,IF(AND($Z1408=1,BP1408&gt;0),1,0))))</f>
        <v>0</v>
      </c>
      <c r="BT1408" s="978">
        <f>IF($Z1408=0,0,IF(BX1408+BZ1408+CB1408&gt;0,$AA1408,0))</f>
        <v>0</v>
      </c>
      <c r="BU1408" s="980">
        <f>IF($Z1408=0,0,IF(AND(BT1408=0,O1409&gt;0),$AA1408,0))</f>
        <v>0</v>
      </c>
      <c r="BV1408" s="969">
        <f>$AA1408-BT1408-BU1408</f>
        <v>0</v>
      </c>
      <c r="BW1408" s="204">
        <f t="shared" si="369"/>
        <v>0</v>
      </c>
      <c r="BX1408" s="204">
        <f t="shared" si="369"/>
        <v>0</v>
      </c>
      <c r="BY1408" s="204">
        <f t="shared" si="369"/>
        <v>0</v>
      </c>
      <c r="BZ1408" s="204">
        <f t="shared" si="369"/>
        <v>0</v>
      </c>
      <c r="CA1408" s="204">
        <f t="shared" si="369"/>
        <v>0</v>
      </c>
      <c r="CB1408" s="205">
        <f t="shared" si="369"/>
        <v>0</v>
      </c>
      <c r="CC1408" s="973">
        <f>IF($Z1408=1,0,IF(AND($Z1408=0,BX1408&gt;0),1,IF(AND($Z1408=0,BZ1408&gt;0),1,IF(AND($Z1408=0,CB1408&gt;0),1,0))))</f>
        <v>0</v>
      </c>
      <c r="CD1408" s="973">
        <f>IF($Z1408=0,0,IF(AND($Z1408=1,BW1408&gt;0),1,IF(AND($Z1408=1,BY1408&gt;0),1,IF(AND($Z1408=1,CA1408&gt;0),1,0))))</f>
        <v>0</v>
      </c>
      <c r="CE1408" s="11"/>
      <c r="CF1408" s="11"/>
      <c r="CG1408" s="11"/>
      <c r="CH1408" s="11"/>
      <c r="CI1408" s="11"/>
      <c r="CJ1408" s="11"/>
      <c r="CK1408" s="11"/>
      <c r="CL1408" s="11"/>
      <c r="CM1408" s="11"/>
    </row>
    <row r="1409" spans="1:91" ht="14.25" customHeight="1" thickBot="1">
      <c r="A1409" s="950" t="str">
        <f>A1408</f>
        <v/>
      </c>
      <c r="B1409" s="57"/>
      <c r="C1409" s="2051"/>
      <c r="D1409" s="2053"/>
      <c r="E1409" s="2051"/>
      <c r="F1409" s="2772"/>
      <c r="G1409" s="1121">
        <f>Import!Q2106</f>
        <v>0</v>
      </c>
      <c r="H1409" s="2774"/>
      <c r="I1409" s="450"/>
      <c r="J1409" s="2775"/>
      <c r="K1409" s="450"/>
      <c r="L1409" s="2775"/>
      <c r="M1409" s="450"/>
      <c r="N1409" s="2775"/>
      <c r="O1409" s="450"/>
      <c r="P1409" s="2775"/>
      <c r="Q1409" s="11"/>
      <c r="R1409" s="11"/>
      <c r="S1409" s="397"/>
      <c r="T1409" s="419"/>
      <c r="U1409" s="444">
        <f>Import!N2107</f>
        <v>0</v>
      </c>
      <c r="V1409" s="11"/>
      <c r="W1409" s="306"/>
      <c r="X1409" s="306"/>
      <c r="Y1409" s="306"/>
      <c r="Z1409" s="11"/>
      <c r="AE1409" s="204"/>
      <c r="AF1409" s="204"/>
      <c r="AG1409" s="204"/>
      <c r="AH1409" s="204"/>
      <c r="AI1409" s="922"/>
      <c r="AJ1409" s="205"/>
      <c r="AK1409" s="973"/>
      <c r="AL1409" s="973">
        <f>AL1408</f>
        <v>0</v>
      </c>
      <c r="AP1409" s="204"/>
      <c r="AQ1409" s="204"/>
      <c r="AR1409" s="204"/>
      <c r="AS1409" s="204"/>
      <c r="AT1409" s="204"/>
      <c r="AU1409" s="205"/>
      <c r="AV1409" s="973"/>
      <c r="AW1409" s="973">
        <f>AW1408</f>
        <v>0</v>
      </c>
      <c r="BA1409" s="204"/>
      <c r="BB1409" s="204"/>
      <c r="BC1409" s="204"/>
      <c r="BD1409" s="204"/>
      <c r="BE1409" s="204"/>
      <c r="BF1409" s="205"/>
      <c r="BG1409" s="973"/>
      <c r="BH1409" s="973">
        <f>BH1408</f>
        <v>0</v>
      </c>
      <c r="BL1409" s="204"/>
      <c r="BM1409" s="204"/>
      <c r="BN1409" s="204"/>
      <c r="BO1409" s="204"/>
      <c r="BP1409" s="204"/>
      <c r="BQ1409" s="205"/>
      <c r="BR1409" s="973"/>
      <c r="BS1409" s="973">
        <f>BS1408</f>
        <v>0</v>
      </c>
      <c r="BW1409" s="204"/>
      <c r="BX1409" s="204"/>
      <c r="BY1409" s="204"/>
      <c r="BZ1409" s="204"/>
      <c r="CA1409" s="204"/>
      <c r="CB1409" s="205"/>
      <c r="CC1409" s="973"/>
      <c r="CD1409" s="973">
        <f>CD1408</f>
        <v>0</v>
      </c>
      <c r="CE1409" s="11"/>
      <c r="CF1409" s="11"/>
      <c r="CG1409" s="11"/>
      <c r="CH1409" s="11"/>
      <c r="CI1409" s="11"/>
      <c r="CJ1409" s="11"/>
      <c r="CK1409" s="11"/>
      <c r="CL1409" s="11"/>
      <c r="CM1409" s="11"/>
    </row>
    <row r="1410" spans="1:91" ht="27" customHeight="1" thickBot="1">
      <c r="A1410" s="949" t="s">
        <v>49</v>
      </c>
      <c r="B1410" s="57"/>
      <c r="C1410" s="2782" t="s">
        <v>227</v>
      </c>
      <c r="D1410" s="2783"/>
      <c r="E1410" s="2790" t="s">
        <v>1240</v>
      </c>
      <c r="F1410" s="2791"/>
      <c r="G1410" s="2788">
        <f>AE1410</f>
        <v>0</v>
      </c>
      <c r="H1410" s="2789"/>
      <c r="I1410" s="2776">
        <f>AP1410</f>
        <v>0</v>
      </c>
      <c r="J1410" s="2776"/>
      <c r="K1410" s="2776">
        <f>BA1410</f>
        <v>0</v>
      </c>
      <c r="L1410" s="2776"/>
      <c r="M1410" s="2776">
        <f>BL1410</f>
        <v>0</v>
      </c>
      <c r="N1410" s="2776"/>
      <c r="O1410" s="2776">
        <f>BW1410</f>
        <v>0</v>
      </c>
      <c r="P1410" s="2780"/>
      <c r="Q1410" s="11"/>
      <c r="R1410" s="11"/>
      <c r="S1410" s="423"/>
      <c r="T1410" s="443"/>
      <c r="U1410" s="443"/>
      <c r="V1410" s="11"/>
      <c r="W1410" s="426"/>
      <c r="X1410" s="426"/>
      <c r="Y1410" s="426"/>
      <c r="Z1410" s="11"/>
      <c r="AA1410" s="11"/>
      <c r="AB1410" s="11"/>
      <c r="AC1410" s="11"/>
      <c r="AD1410" s="11"/>
      <c r="AE1410" s="206">
        <f>SUM(AE10:AE1409)</f>
        <v>0</v>
      </c>
      <c r="AF1410" s="206"/>
      <c r="AG1410" s="194"/>
      <c r="AH1410" s="194"/>
      <c r="AI1410" s="194"/>
      <c r="AJ1410" s="454"/>
      <c r="AK1410" s="194"/>
      <c r="AL1410" s="974"/>
      <c r="AM1410" s="11"/>
      <c r="AN1410" s="11"/>
      <c r="AO1410" s="11"/>
      <c r="AP1410" s="206">
        <f>SUM(AP10:AP1409)</f>
        <v>0</v>
      </c>
      <c r="AQ1410" s="206"/>
      <c r="AR1410" s="194"/>
      <c r="AS1410" s="194"/>
      <c r="AT1410" s="194"/>
      <c r="AU1410" s="454"/>
      <c r="AV1410" s="194"/>
      <c r="AW1410" s="974"/>
      <c r="AX1410" s="11"/>
      <c r="AY1410" s="11"/>
      <c r="AZ1410" s="11"/>
      <c r="BA1410" s="206">
        <f>SUM(BA10:BA1409)</f>
        <v>0</v>
      </c>
      <c r="BB1410" s="206"/>
      <c r="BC1410" s="194"/>
      <c r="BD1410" s="194"/>
      <c r="BE1410" s="194"/>
      <c r="BF1410" s="454"/>
      <c r="BG1410" s="194"/>
      <c r="BH1410" s="974"/>
      <c r="BI1410" s="11"/>
      <c r="BJ1410" s="11"/>
      <c r="BK1410" s="11"/>
      <c r="BL1410" s="206">
        <f>SUM(BL10:BL1409)</f>
        <v>0</v>
      </c>
      <c r="BM1410" s="206"/>
      <c r="BN1410" s="194"/>
      <c r="BO1410" s="194"/>
      <c r="BP1410" s="194"/>
      <c r="BQ1410" s="454"/>
      <c r="BR1410" s="194"/>
      <c r="BS1410" s="974"/>
      <c r="BT1410" s="11"/>
      <c r="BU1410" s="11"/>
      <c r="BV1410" s="11"/>
      <c r="BW1410" s="206">
        <f>SUM(BW10:BW1409)</f>
        <v>0</v>
      </c>
      <c r="BX1410" s="206"/>
      <c r="BY1410" s="194"/>
      <c r="BZ1410" s="194"/>
      <c r="CA1410" s="194"/>
      <c r="CB1410" s="454"/>
      <c r="CC1410" s="194"/>
      <c r="CD1410" s="974"/>
      <c r="CE1410" s="11"/>
      <c r="CF1410" s="11"/>
      <c r="CG1410" s="11"/>
      <c r="CH1410" s="11"/>
      <c r="CI1410" s="11"/>
      <c r="CJ1410" s="11"/>
      <c r="CK1410" s="11"/>
      <c r="CL1410" s="11"/>
      <c r="CM1410" s="11"/>
    </row>
    <row r="1411" spans="1:91" ht="27" customHeight="1" thickBot="1">
      <c r="A1411" s="949" t="s">
        <v>49</v>
      </c>
      <c r="B1411" s="57"/>
      <c r="C1411" s="2784"/>
      <c r="D1411" s="2785"/>
      <c r="E1411" s="2792" t="s">
        <v>1241</v>
      </c>
      <c r="F1411" s="2793"/>
      <c r="G1411" s="2777">
        <f>AF1411</f>
        <v>0</v>
      </c>
      <c r="H1411" s="2778"/>
      <c r="I1411" s="2776">
        <f>AQ1411</f>
        <v>0</v>
      </c>
      <c r="J1411" s="2776"/>
      <c r="K1411" s="2776">
        <f>BB1411</f>
        <v>0</v>
      </c>
      <c r="L1411" s="2776"/>
      <c r="M1411" s="2776">
        <f>BM1411</f>
        <v>0</v>
      </c>
      <c r="N1411" s="2776"/>
      <c r="O1411" s="2776">
        <f>BX1411</f>
        <v>0</v>
      </c>
      <c r="P1411" s="2780"/>
      <c r="Q1411" s="11"/>
      <c r="R1411" s="11"/>
      <c r="S1411" s="423"/>
      <c r="T1411" s="443"/>
      <c r="U1411" s="443"/>
      <c r="V1411" s="11"/>
      <c r="W1411" s="426"/>
      <c r="X1411" s="426"/>
      <c r="Y1411" s="426"/>
      <c r="Z1411" s="11"/>
      <c r="AA1411" s="11"/>
      <c r="AB1411" s="11"/>
      <c r="AC1411" s="11"/>
      <c r="AD1411" s="11"/>
      <c r="AE1411" s="206"/>
      <c r="AF1411" s="925">
        <f>SUM(AF10:AF1409)</f>
        <v>0</v>
      </c>
      <c r="AG1411" s="194"/>
      <c r="AH1411" s="194"/>
      <c r="AI1411" s="194"/>
      <c r="AJ1411" s="454"/>
      <c r="AK1411" s="194"/>
      <c r="AL1411" s="974"/>
      <c r="AM1411" s="11"/>
      <c r="AN1411" s="11"/>
      <c r="AO1411" s="11"/>
      <c r="AP1411" s="206"/>
      <c r="AQ1411" s="925">
        <f>SUM(AQ10:AQ1409)</f>
        <v>0</v>
      </c>
      <c r="AR1411" s="194"/>
      <c r="AS1411" s="194"/>
      <c r="AT1411" s="194"/>
      <c r="AU1411" s="454"/>
      <c r="AV1411" s="194"/>
      <c r="AW1411" s="974"/>
      <c r="AX1411" s="11"/>
      <c r="AY1411" s="11"/>
      <c r="AZ1411" s="11"/>
      <c r="BA1411" s="206"/>
      <c r="BB1411" s="925">
        <f>SUM(BB10:BB1409)</f>
        <v>0</v>
      </c>
      <c r="BC1411" s="194"/>
      <c r="BD1411" s="194"/>
      <c r="BE1411" s="194"/>
      <c r="BF1411" s="454"/>
      <c r="BG1411" s="194"/>
      <c r="BH1411" s="974"/>
      <c r="BI1411" s="11"/>
      <c r="BJ1411" s="11"/>
      <c r="BK1411" s="11"/>
      <c r="BL1411" s="206"/>
      <c r="BM1411" s="925">
        <f>SUM(BM10:BM1409)</f>
        <v>0</v>
      </c>
      <c r="BN1411" s="194"/>
      <c r="BO1411" s="194"/>
      <c r="BP1411" s="194"/>
      <c r="BQ1411" s="454"/>
      <c r="BR1411" s="194"/>
      <c r="BS1411" s="974"/>
      <c r="BT1411" s="11"/>
      <c r="BU1411" s="11"/>
      <c r="BV1411" s="11"/>
      <c r="BW1411" s="206"/>
      <c r="BX1411" s="925">
        <f>SUM(BX10:BX1409)</f>
        <v>0</v>
      </c>
      <c r="BY1411" s="194"/>
      <c r="BZ1411" s="194"/>
      <c r="CA1411" s="194"/>
      <c r="CB1411" s="454"/>
      <c r="CC1411" s="194"/>
      <c r="CD1411" s="974"/>
      <c r="CE1411" s="11"/>
      <c r="CF1411" s="11"/>
      <c r="CG1411" s="11"/>
      <c r="CH1411" s="11"/>
      <c r="CI1411" s="11"/>
      <c r="CJ1411" s="11"/>
      <c r="CK1411" s="11"/>
      <c r="CL1411" s="11"/>
      <c r="CM1411" s="11"/>
    </row>
    <row r="1412" spans="1:91" ht="27" customHeight="1" thickBot="1">
      <c r="A1412" s="949" t="s">
        <v>49</v>
      </c>
      <c r="B1412" s="57"/>
      <c r="C1412" s="2784"/>
      <c r="D1412" s="2785"/>
      <c r="E1412" s="2790" t="s">
        <v>1242</v>
      </c>
      <c r="F1412" s="2791"/>
      <c r="G1412" s="2788">
        <f>AG1412</f>
        <v>0</v>
      </c>
      <c r="H1412" s="2789"/>
      <c r="I1412" s="2776">
        <f>AR1412</f>
        <v>0</v>
      </c>
      <c r="J1412" s="2776"/>
      <c r="K1412" s="2776">
        <f>BC1412</f>
        <v>0</v>
      </c>
      <c r="L1412" s="2776"/>
      <c r="M1412" s="2776">
        <f>BN1412</f>
        <v>0</v>
      </c>
      <c r="N1412" s="2776"/>
      <c r="O1412" s="2776">
        <f>BY1412</f>
        <v>0</v>
      </c>
      <c r="P1412" s="2780"/>
      <c r="Q1412" s="11"/>
      <c r="R1412" s="11"/>
      <c r="S1412" s="423"/>
      <c r="T1412" s="443"/>
      <c r="U1412" s="443"/>
      <c r="V1412" s="11"/>
      <c r="W1412" s="426"/>
      <c r="X1412" s="426"/>
      <c r="Y1412" s="426"/>
      <c r="Z1412" s="11"/>
      <c r="AA1412" s="11"/>
      <c r="AB1412" s="11"/>
      <c r="AC1412" s="11"/>
      <c r="AD1412" s="11"/>
      <c r="AE1412" s="194"/>
      <c r="AF1412" s="194"/>
      <c r="AG1412" s="206">
        <f>SUM(AG10:AG1409)</f>
        <v>0</v>
      </c>
      <c r="AH1412" s="206"/>
      <c r="AI1412" s="194"/>
      <c r="AJ1412" s="454"/>
      <c r="AK1412" s="194"/>
      <c r="AL1412" s="974"/>
      <c r="AM1412" s="11"/>
      <c r="AN1412" s="11"/>
      <c r="AO1412" s="11"/>
      <c r="AP1412" s="194"/>
      <c r="AQ1412" s="194"/>
      <c r="AR1412" s="206">
        <f>SUM(AR10:AR1409)</f>
        <v>0</v>
      </c>
      <c r="AS1412" s="206"/>
      <c r="AT1412" s="194"/>
      <c r="AU1412" s="454"/>
      <c r="AV1412" s="194"/>
      <c r="AW1412" s="974"/>
      <c r="AX1412" s="11"/>
      <c r="AY1412" s="11"/>
      <c r="AZ1412" s="11"/>
      <c r="BA1412" s="194"/>
      <c r="BB1412" s="194"/>
      <c r="BC1412" s="206">
        <f>SUM(BC10:BC1409)</f>
        <v>0</v>
      </c>
      <c r="BD1412" s="206"/>
      <c r="BE1412" s="194"/>
      <c r="BF1412" s="454"/>
      <c r="BG1412" s="194"/>
      <c r="BH1412" s="974"/>
      <c r="BI1412" s="11"/>
      <c r="BJ1412" s="11"/>
      <c r="BK1412" s="11"/>
      <c r="BL1412" s="194"/>
      <c r="BM1412" s="194"/>
      <c r="BN1412" s="206">
        <f>SUM(BN10:BN1409)</f>
        <v>0</v>
      </c>
      <c r="BO1412" s="206"/>
      <c r="BP1412" s="194"/>
      <c r="BQ1412" s="454"/>
      <c r="BR1412" s="194"/>
      <c r="BS1412" s="974"/>
      <c r="BT1412" s="11"/>
      <c r="BU1412" s="11"/>
      <c r="BV1412" s="11"/>
      <c r="BW1412" s="194"/>
      <c r="BX1412" s="194"/>
      <c r="BY1412" s="206">
        <f>SUM(BY10:BY1409)</f>
        <v>0</v>
      </c>
      <c r="BZ1412" s="206"/>
      <c r="CA1412" s="194"/>
      <c r="CB1412" s="454"/>
      <c r="CC1412" s="194"/>
      <c r="CD1412" s="974"/>
      <c r="CE1412" s="11"/>
      <c r="CF1412" s="11"/>
      <c r="CG1412" s="11"/>
      <c r="CH1412" s="11"/>
      <c r="CI1412" s="11"/>
      <c r="CJ1412" s="11"/>
      <c r="CK1412" s="11"/>
      <c r="CL1412" s="11"/>
      <c r="CM1412" s="11"/>
    </row>
    <row r="1413" spans="1:91" ht="27" customHeight="1" thickBot="1">
      <c r="A1413" s="949" t="s">
        <v>49</v>
      </c>
      <c r="B1413" s="57"/>
      <c r="C1413" s="2784"/>
      <c r="D1413" s="2785"/>
      <c r="E1413" s="2792" t="s">
        <v>1243</v>
      </c>
      <c r="F1413" s="2793"/>
      <c r="G1413" s="2777">
        <f>AH1413</f>
        <v>0</v>
      </c>
      <c r="H1413" s="2778"/>
      <c r="I1413" s="2776">
        <f>AS1413</f>
        <v>0</v>
      </c>
      <c r="J1413" s="2776"/>
      <c r="K1413" s="2776">
        <f>BD1413</f>
        <v>0</v>
      </c>
      <c r="L1413" s="2776"/>
      <c r="M1413" s="2776">
        <f>BO1413</f>
        <v>0</v>
      </c>
      <c r="N1413" s="2776"/>
      <c r="O1413" s="2776">
        <f>BZ1413</f>
        <v>0</v>
      </c>
      <c r="P1413" s="2780"/>
      <c r="Q1413" s="11"/>
      <c r="R1413" s="11"/>
      <c r="S1413" s="423"/>
      <c r="T1413" s="443"/>
      <c r="U1413" s="443"/>
      <c r="V1413" s="11"/>
      <c r="W1413" s="426"/>
      <c r="X1413" s="426"/>
      <c r="Y1413" s="426"/>
      <c r="Z1413" s="11"/>
      <c r="AA1413" s="11"/>
      <c r="AB1413" s="11"/>
      <c r="AC1413" s="11"/>
      <c r="AD1413" s="11"/>
      <c r="AE1413" s="194"/>
      <c r="AF1413" s="194"/>
      <c r="AG1413" s="206"/>
      <c r="AH1413" s="925">
        <f>SUM(AH10:AH1409)</f>
        <v>0</v>
      </c>
      <c r="AI1413" s="194"/>
      <c r="AJ1413" s="454"/>
      <c r="AK1413" s="194"/>
      <c r="AL1413" s="974"/>
      <c r="AM1413" s="11"/>
      <c r="AN1413" s="11"/>
      <c r="AO1413" s="11"/>
      <c r="AP1413" s="194"/>
      <c r="AQ1413" s="194"/>
      <c r="AR1413" s="206"/>
      <c r="AS1413" s="925">
        <f>SUM(AS10:AS1409)</f>
        <v>0</v>
      </c>
      <c r="AT1413" s="194"/>
      <c r="AU1413" s="454"/>
      <c r="AV1413" s="194"/>
      <c r="AW1413" s="974"/>
      <c r="AX1413" s="11"/>
      <c r="AY1413" s="11"/>
      <c r="AZ1413" s="11"/>
      <c r="BA1413" s="194"/>
      <c r="BB1413" s="194"/>
      <c r="BC1413" s="206"/>
      <c r="BD1413" s="925">
        <f>SUM(BD10:BD1409)</f>
        <v>0</v>
      </c>
      <c r="BE1413" s="194"/>
      <c r="BF1413" s="454"/>
      <c r="BG1413" s="194"/>
      <c r="BH1413" s="974"/>
      <c r="BI1413" s="11"/>
      <c r="BJ1413" s="11"/>
      <c r="BK1413" s="11"/>
      <c r="BL1413" s="194"/>
      <c r="BM1413" s="194"/>
      <c r="BN1413" s="206"/>
      <c r="BO1413" s="925">
        <f>SUM(BO10:BO1409)</f>
        <v>0</v>
      </c>
      <c r="BP1413" s="194"/>
      <c r="BQ1413" s="454"/>
      <c r="BR1413" s="194"/>
      <c r="BS1413" s="974"/>
      <c r="BT1413" s="11"/>
      <c r="BU1413" s="11"/>
      <c r="BV1413" s="11"/>
      <c r="BW1413" s="194"/>
      <c r="BX1413" s="194"/>
      <c r="BY1413" s="206"/>
      <c r="BZ1413" s="925">
        <f>SUM(BZ10:BZ1409)</f>
        <v>0</v>
      </c>
      <c r="CA1413" s="194"/>
      <c r="CB1413" s="454"/>
      <c r="CC1413" s="194"/>
      <c r="CD1413" s="974"/>
      <c r="CE1413" s="11"/>
      <c r="CF1413" s="11"/>
      <c r="CG1413" s="11"/>
      <c r="CH1413" s="11"/>
      <c r="CI1413" s="11"/>
      <c r="CJ1413" s="11"/>
      <c r="CK1413" s="11"/>
      <c r="CL1413" s="11"/>
      <c r="CM1413" s="11"/>
    </row>
    <row r="1414" spans="1:91" ht="27" customHeight="1" thickBot="1">
      <c r="A1414" s="949" t="s">
        <v>49</v>
      </c>
      <c r="B1414" s="11"/>
      <c r="C1414" s="2784"/>
      <c r="D1414" s="2785"/>
      <c r="E1414" s="2790" t="s">
        <v>1244</v>
      </c>
      <c r="F1414" s="2791"/>
      <c r="G1414" s="2788">
        <f>AI1414</f>
        <v>0</v>
      </c>
      <c r="H1414" s="2789"/>
      <c r="I1414" s="2776">
        <f>AT1414</f>
        <v>0</v>
      </c>
      <c r="J1414" s="2776"/>
      <c r="K1414" s="2776">
        <f>BE1414</f>
        <v>0</v>
      </c>
      <c r="L1414" s="2776"/>
      <c r="M1414" s="2776">
        <f>BP1414</f>
        <v>0</v>
      </c>
      <c r="N1414" s="2776"/>
      <c r="O1414" s="2776">
        <f>CA1414</f>
        <v>0</v>
      </c>
      <c r="P1414" s="2780"/>
      <c r="Q1414" s="11"/>
      <c r="R1414" s="11"/>
      <c r="S1414" s="423"/>
      <c r="T1414" s="443"/>
      <c r="U1414" s="443"/>
      <c r="V1414" s="11"/>
      <c r="W1414" s="426"/>
      <c r="X1414" s="426"/>
      <c r="Y1414" s="426"/>
      <c r="Z1414" s="11"/>
      <c r="AA1414" s="11"/>
      <c r="AB1414" s="11"/>
      <c r="AC1414" s="11"/>
      <c r="AD1414" s="11"/>
      <c r="AE1414" s="194"/>
      <c r="AF1414" s="194"/>
      <c r="AG1414" s="194"/>
      <c r="AH1414" s="194"/>
      <c r="AI1414" s="206">
        <f>SUM(AI10:AI1409)</f>
        <v>0</v>
      </c>
      <c r="AJ1414" s="207"/>
      <c r="AK1414" s="206"/>
      <c r="AL1414" s="975"/>
      <c r="AM1414" s="11"/>
      <c r="AN1414" s="11"/>
      <c r="AO1414" s="11"/>
      <c r="AP1414" s="194"/>
      <c r="AQ1414" s="194"/>
      <c r="AR1414" s="194"/>
      <c r="AS1414" s="194"/>
      <c r="AT1414" s="206">
        <f>SUM(AT10:AT1409)</f>
        <v>0</v>
      </c>
      <c r="AU1414" s="207"/>
      <c r="AV1414" s="206"/>
      <c r="AW1414" s="975"/>
      <c r="AX1414" s="11"/>
      <c r="AY1414" s="11"/>
      <c r="AZ1414" s="11"/>
      <c r="BA1414" s="194"/>
      <c r="BB1414" s="194"/>
      <c r="BC1414" s="194"/>
      <c r="BD1414" s="194"/>
      <c r="BE1414" s="206">
        <f>SUM(BE10:BE1409)</f>
        <v>0</v>
      </c>
      <c r="BF1414" s="207"/>
      <c r="BG1414" s="206"/>
      <c r="BH1414" s="975"/>
      <c r="BI1414" s="11"/>
      <c r="BJ1414" s="11"/>
      <c r="BK1414" s="11"/>
      <c r="BL1414" s="194"/>
      <c r="BM1414" s="194"/>
      <c r="BN1414" s="194"/>
      <c r="BO1414" s="194"/>
      <c r="BP1414" s="206">
        <f>SUM(BP10:BP1409)</f>
        <v>0</v>
      </c>
      <c r="BQ1414" s="207"/>
      <c r="BR1414" s="206"/>
      <c r="BS1414" s="975"/>
      <c r="BT1414" s="11"/>
      <c r="BU1414" s="11"/>
      <c r="BV1414" s="11"/>
      <c r="BW1414" s="194"/>
      <c r="BX1414" s="194"/>
      <c r="BY1414" s="194"/>
      <c r="BZ1414" s="194"/>
      <c r="CA1414" s="206">
        <f>SUM(CA10:CA1409)</f>
        <v>0</v>
      </c>
      <c r="CB1414" s="207"/>
      <c r="CC1414" s="206"/>
      <c r="CD1414" s="975"/>
      <c r="CE1414" s="11"/>
      <c r="CF1414" s="11"/>
      <c r="CG1414" s="11"/>
      <c r="CH1414" s="11"/>
      <c r="CI1414" s="11"/>
      <c r="CJ1414" s="11"/>
      <c r="CK1414" s="11"/>
      <c r="CL1414" s="11"/>
      <c r="CM1414" s="11"/>
    </row>
    <row r="1415" spans="1:91" ht="27" customHeight="1" thickBot="1">
      <c r="A1415" s="949" t="s">
        <v>49</v>
      </c>
      <c r="B1415" s="11"/>
      <c r="C1415" s="2786"/>
      <c r="D1415" s="2787"/>
      <c r="E1415" s="2792" t="s">
        <v>1245</v>
      </c>
      <c r="F1415" s="2793"/>
      <c r="G1415" s="2777">
        <f>AJ1415</f>
        <v>0</v>
      </c>
      <c r="H1415" s="2778"/>
      <c r="I1415" s="2776">
        <f>AU1415</f>
        <v>0</v>
      </c>
      <c r="J1415" s="2776"/>
      <c r="K1415" s="2776">
        <f>BF1415</f>
        <v>0</v>
      </c>
      <c r="L1415" s="2776"/>
      <c r="M1415" s="2776">
        <f>BQ1415</f>
        <v>0</v>
      </c>
      <c r="N1415" s="2776"/>
      <c r="O1415" s="2776">
        <f>CB1415</f>
        <v>0</v>
      </c>
      <c r="P1415" s="2780"/>
      <c r="Q1415" s="11"/>
      <c r="R1415" s="11"/>
      <c r="S1415" s="423"/>
      <c r="T1415" s="443"/>
      <c r="U1415" s="443"/>
      <c r="V1415" s="11"/>
      <c r="W1415" s="426"/>
      <c r="X1415" s="426"/>
      <c r="Y1415" s="426"/>
      <c r="Z1415" s="11"/>
      <c r="AA1415" s="11"/>
      <c r="AB1415" s="11"/>
      <c r="AC1415" s="11"/>
      <c r="AD1415" s="11"/>
      <c r="AE1415" s="194"/>
      <c r="AF1415" s="194"/>
      <c r="AG1415" s="194"/>
      <c r="AH1415" s="194"/>
      <c r="AI1415" s="206"/>
      <c r="AJ1415" s="926">
        <f>SUM(AJ10:AJ1409)</f>
        <v>0</v>
      </c>
      <c r="AK1415" s="925"/>
      <c r="AL1415" s="976"/>
      <c r="AM1415" s="11"/>
      <c r="AN1415" s="11"/>
      <c r="AO1415" s="11"/>
      <c r="AP1415" s="194"/>
      <c r="AQ1415" s="194"/>
      <c r="AR1415" s="194"/>
      <c r="AS1415" s="194"/>
      <c r="AT1415" s="206"/>
      <c r="AU1415" s="926">
        <f>SUM(AU10:AU1409)</f>
        <v>0</v>
      </c>
      <c r="AV1415" s="925"/>
      <c r="AW1415" s="976"/>
      <c r="AX1415" s="11"/>
      <c r="AY1415" s="11"/>
      <c r="AZ1415" s="11"/>
      <c r="BA1415" s="194"/>
      <c r="BB1415" s="194"/>
      <c r="BC1415" s="194"/>
      <c r="BD1415" s="194"/>
      <c r="BE1415" s="206"/>
      <c r="BF1415" s="926">
        <f>SUM(BF10:BF1409)</f>
        <v>0</v>
      </c>
      <c r="BG1415" s="925"/>
      <c r="BH1415" s="976"/>
      <c r="BI1415" s="11"/>
      <c r="BJ1415" s="11"/>
      <c r="BK1415" s="11"/>
      <c r="BL1415" s="194"/>
      <c r="BM1415" s="194"/>
      <c r="BN1415" s="194"/>
      <c r="BO1415" s="194"/>
      <c r="BP1415" s="206"/>
      <c r="BQ1415" s="926">
        <f>SUM(BQ10:BQ1409)</f>
        <v>0</v>
      </c>
      <c r="BR1415" s="925"/>
      <c r="BS1415" s="976"/>
      <c r="BT1415" s="11"/>
      <c r="BU1415" s="11"/>
      <c r="BV1415" s="11"/>
      <c r="BW1415" s="194"/>
      <c r="BX1415" s="194"/>
      <c r="BY1415" s="194"/>
      <c r="BZ1415" s="194"/>
      <c r="CA1415" s="206"/>
      <c r="CB1415" s="926">
        <f>SUM(CB10:CB1409)</f>
        <v>0</v>
      </c>
      <c r="CC1415" s="925"/>
      <c r="CD1415" s="976"/>
      <c r="CE1415" s="11"/>
      <c r="CF1415" s="11"/>
      <c r="CG1415" s="11"/>
      <c r="CH1415" s="11"/>
      <c r="CI1415" s="11"/>
      <c r="CJ1415" s="11"/>
      <c r="CK1415" s="11"/>
      <c r="CL1415" s="11"/>
      <c r="CM1415" s="11"/>
    </row>
    <row r="1416" spans="1:91" ht="5.25" customHeight="1">
      <c r="A1416" s="915"/>
      <c r="B1416" s="11"/>
      <c r="C1416" s="427"/>
      <c r="D1416" s="379"/>
      <c r="E1416" s="379"/>
      <c r="F1416" s="379"/>
      <c r="G1416" s="379"/>
      <c r="H1416" s="379"/>
      <c r="I1416" s="379"/>
      <c r="J1416" s="379"/>
      <c r="K1416" s="379"/>
      <c r="L1416" s="379"/>
      <c r="M1416" s="379"/>
      <c r="N1416" s="379"/>
      <c r="O1416" s="379"/>
      <c r="P1416" s="379"/>
      <c r="Q1416" s="11"/>
      <c r="R1416" s="11"/>
      <c r="S1416" s="11"/>
      <c r="T1416" s="11"/>
      <c r="U1416" s="11"/>
      <c r="V1416" s="11"/>
      <c r="W1416" s="11"/>
      <c r="X1416" s="11"/>
      <c r="Y1416" s="11"/>
      <c r="Z1416" s="11"/>
      <c r="AA1416" s="11"/>
      <c r="AB1416" s="11"/>
      <c r="AC1416" s="11"/>
      <c r="AD1416" s="11"/>
      <c r="AM1416" s="11"/>
      <c r="AN1416" s="11"/>
      <c r="AO1416" s="11"/>
      <c r="AX1416" s="11"/>
      <c r="AY1416" s="11"/>
      <c r="AZ1416" s="11"/>
      <c r="BE1416" s="194"/>
      <c r="BF1416" s="454"/>
      <c r="BI1416" s="11"/>
      <c r="BJ1416" s="11"/>
      <c r="BK1416" s="11"/>
      <c r="BT1416" s="11"/>
      <c r="BU1416" s="11"/>
      <c r="BV1416" s="11"/>
      <c r="CE1416" s="11"/>
      <c r="CF1416" s="11"/>
      <c r="CG1416" s="11"/>
      <c r="CH1416" s="11"/>
      <c r="CI1416" s="11"/>
      <c r="CJ1416" s="11"/>
      <c r="CK1416" s="11"/>
      <c r="CL1416" s="11"/>
      <c r="CM1416" s="11"/>
    </row>
    <row r="1417" spans="1:91">
      <c r="A1417" s="11"/>
      <c r="B1417" s="11"/>
      <c r="C1417" s="11"/>
      <c r="D1417" s="11"/>
      <c r="E1417" s="11"/>
      <c r="F1417" s="11"/>
      <c r="G1417" s="11"/>
      <c r="H1417" s="11"/>
      <c r="I1417" s="11"/>
      <c r="J1417" s="11"/>
      <c r="K1417" s="11"/>
      <c r="L1417" s="11"/>
      <c r="M1417" s="11"/>
      <c r="N1417" s="11"/>
      <c r="O1417" s="11"/>
      <c r="P1417" s="11"/>
      <c r="Q1417" s="11"/>
      <c r="R1417" s="11"/>
      <c r="S1417" s="11"/>
      <c r="T1417" s="11"/>
      <c r="U1417" s="11"/>
      <c r="V1417" s="11"/>
      <c r="W1417" s="11"/>
      <c r="X1417" s="11"/>
      <c r="Y1417" s="11"/>
      <c r="Z1417" s="11"/>
      <c r="AA1417" s="11"/>
      <c r="AB1417" s="11"/>
      <c r="AC1417" s="11"/>
      <c r="AD1417" s="11"/>
      <c r="AM1417" s="11"/>
      <c r="AN1417" s="11"/>
      <c r="AO1417" s="11"/>
      <c r="AX1417" s="11"/>
      <c r="AY1417" s="11"/>
      <c r="AZ1417" s="11"/>
      <c r="BI1417" s="11"/>
      <c r="BJ1417" s="11"/>
      <c r="BK1417" s="11"/>
      <c r="BT1417" s="11"/>
      <c r="BU1417" s="11"/>
      <c r="BV1417" s="11"/>
      <c r="CE1417" s="11"/>
      <c r="CF1417" s="11"/>
      <c r="CG1417" s="11"/>
      <c r="CH1417" s="11"/>
      <c r="CI1417" s="11"/>
      <c r="CJ1417" s="11"/>
      <c r="CK1417" s="11"/>
      <c r="CL1417" s="11"/>
      <c r="CM1417" s="11"/>
    </row>
    <row r="1418" spans="1:91">
      <c r="A1418" s="11"/>
      <c r="B1418" s="11"/>
      <c r="C1418" s="11"/>
      <c r="D1418" s="11"/>
      <c r="E1418" s="11"/>
      <c r="F1418" s="11"/>
      <c r="G1418" s="11"/>
      <c r="H1418" s="11"/>
      <c r="I1418" s="11"/>
      <c r="J1418" s="11"/>
      <c r="K1418" s="11"/>
      <c r="L1418" s="11"/>
      <c r="M1418" s="11"/>
      <c r="N1418" s="11"/>
      <c r="O1418" s="11"/>
      <c r="P1418" s="11"/>
      <c r="Q1418" s="11"/>
      <c r="R1418" s="11"/>
      <c r="S1418" s="11"/>
      <c r="T1418" s="11"/>
      <c r="U1418" s="11"/>
      <c r="V1418" s="11"/>
      <c r="W1418" s="11"/>
      <c r="X1418" s="11"/>
      <c r="Y1418" s="11"/>
      <c r="Z1418" s="11"/>
      <c r="AA1418" s="11"/>
      <c r="AB1418" s="11"/>
      <c r="AC1418" s="11"/>
      <c r="AD1418" s="11"/>
      <c r="AM1418" s="11"/>
      <c r="AN1418" s="11"/>
      <c r="AO1418" s="11"/>
      <c r="AX1418" s="11"/>
      <c r="AY1418" s="11"/>
      <c r="AZ1418" s="11"/>
      <c r="BI1418" s="11"/>
      <c r="BJ1418" s="11"/>
      <c r="BK1418" s="11"/>
      <c r="BT1418" s="11"/>
      <c r="BU1418" s="11"/>
      <c r="BV1418" s="11"/>
      <c r="CE1418" s="11"/>
      <c r="CF1418" s="11"/>
      <c r="CG1418" s="11"/>
      <c r="CH1418" s="11"/>
      <c r="CI1418" s="11"/>
      <c r="CJ1418" s="11"/>
      <c r="CK1418" s="11"/>
      <c r="CL1418" s="11"/>
      <c r="CM1418" s="11"/>
    </row>
    <row r="1419" spans="1:91">
      <c r="A1419" s="11"/>
      <c r="B1419" s="11"/>
      <c r="C1419" s="11"/>
      <c r="D1419" s="11"/>
      <c r="E1419" s="11"/>
      <c r="F1419" s="11"/>
      <c r="G1419" s="11"/>
      <c r="H1419" s="11"/>
      <c r="I1419" s="11"/>
      <c r="J1419" s="11"/>
      <c r="K1419" s="11"/>
      <c r="L1419" s="11"/>
      <c r="M1419" s="11"/>
      <c r="N1419" s="11"/>
      <c r="O1419" s="11"/>
      <c r="P1419" s="11"/>
      <c r="Q1419" s="11"/>
      <c r="R1419" s="11"/>
      <c r="S1419" s="11"/>
      <c r="T1419" s="11"/>
      <c r="U1419" s="11"/>
      <c r="V1419" s="11"/>
      <c r="W1419" s="11"/>
      <c r="X1419" s="11"/>
      <c r="Y1419" s="11"/>
      <c r="Z1419" s="11"/>
      <c r="AA1419" s="11"/>
      <c r="AB1419" s="11"/>
      <c r="AC1419" s="11"/>
      <c r="AD1419" s="11"/>
      <c r="AM1419" s="11"/>
      <c r="AN1419" s="11"/>
      <c r="AO1419" s="11"/>
      <c r="AX1419" s="11"/>
      <c r="AY1419" s="11"/>
      <c r="AZ1419" s="11"/>
      <c r="BI1419" s="11"/>
      <c r="BJ1419" s="11"/>
      <c r="BK1419" s="11"/>
      <c r="BT1419" s="11"/>
      <c r="BU1419" s="11"/>
      <c r="BV1419" s="11"/>
      <c r="CE1419" s="11"/>
      <c r="CF1419" s="11"/>
      <c r="CG1419" s="11"/>
      <c r="CH1419" s="11"/>
      <c r="CI1419" s="11"/>
      <c r="CJ1419" s="11"/>
      <c r="CK1419" s="11"/>
      <c r="CL1419" s="11"/>
      <c r="CM1419" s="11"/>
    </row>
    <row r="1420" spans="1:91">
      <c r="A1420" s="11"/>
      <c r="B1420" s="11"/>
      <c r="C1420" s="11"/>
      <c r="D1420" s="11"/>
      <c r="E1420" s="11"/>
      <c r="F1420" s="11"/>
      <c r="G1420" s="11"/>
      <c r="H1420" s="11"/>
      <c r="I1420" s="11"/>
      <c r="J1420" s="11"/>
      <c r="K1420" s="11"/>
      <c r="L1420" s="11"/>
      <c r="M1420" s="11"/>
      <c r="N1420" s="11"/>
      <c r="O1420" s="11"/>
      <c r="P1420" s="11"/>
      <c r="Q1420" s="11"/>
      <c r="R1420" s="11"/>
      <c r="S1420" s="11"/>
      <c r="T1420" s="11"/>
      <c r="U1420" s="11"/>
      <c r="V1420" s="11"/>
      <c r="W1420" s="11"/>
      <c r="X1420" s="11"/>
      <c r="Y1420" s="11"/>
      <c r="Z1420" s="11"/>
      <c r="AA1420" s="11"/>
      <c r="AB1420" s="11"/>
      <c r="AC1420" s="11"/>
      <c r="AD1420" s="11"/>
      <c r="AM1420" s="11"/>
      <c r="AN1420" s="11"/>
      <c r="AO1420" s="11"/>
      <c r="AX1420" s="11"/>
      <c r="AY1420" s="11"/>
      <c r="AZ1420" s="11"/>
      <c r="BI1420" s="11"/>
      <c r="BJ1420" s="11"/>
      <c r="BK1420" s="11"/>
      <c r="BT1420" s="11"/>
      <c r="BU1420" s="11"/>
      <c r="BV1420" s="11"/>
      <c r="CE1420" s="11"/>
      <c r="CF1420" s="11"/>
      <c r="CG1420" s="11"/>
      <c r="CH1420" s="11"/>
      <c r="CI1420" s="11"/>
      <c r="CJ1420" s="11"/>
      <c r="CK1420" s="11"/>
      <c r="CL1420" s="11"/>
      <c r="CM1420" s="11"/>
    </row>
    <row r="1421" spans="1:91">
      <c r="A1421" s="11"/>
      <c r="B1421" s="11"/>
      <c r="C1421" s="11"/>
      <c r="D1421" s="11"/>
      <c r="E1421" s="11"/>
      <c r="F1421" s="11"/>
      <c r="G1421" s="11"/>
      <c r="H1421" s="11"/>
      <c r="I1421" s="11"/>
      <c r="J1421" s="11"/>
      <c r="K1421" s="11"/>
      <c r="L1421" s="11"/>
      <c r="M1421" s="11"/>
      <c r="N1421" s="11"/>
      <c r="O1421" s="11"/>
      <c r="P1421" s="11"/>
      <c r="Q1421" s="11"/>
      <c r="R1421" s="11"/>
      <c r="S1421" s="11"/>
      <c r="T1421" s="11"/>
      <c r="U1421" s="11"/>
      <c r="V1421" s="11"/>
      <c r="W1421" s="11"/>
      <c r="X1421" s="11"/>
      <c r="Y1421" s="11"/>
      <c r="Z1421" s="11"/>
      <c r="AA1421" s="11"/>
      <c r="AB1421" s="11"/>
      <c r="AC1421" s="11"/>
      <c r="AD1421" s="11"/>
      <c r="AM1421" s="11"/>
      <c r="AN1421" s="11"/>
      <c r="AO1421" s="11"/>
      <c r="AX1421" s="11"/>
      <c r="AY1421" s="11"/>
      <c r="AZ1421" s="11"/>
      <c r="BI1421" s="11"/>
      <c r="BJ1421" s="11"/>
      <c r="BK1421" s="11"/>
      <c r="BT1421" s="11"/>
      <c r="BU1421" s="11"/>
      <c r="BV1421" s="11"/>
      <c r="CE1421" s="11"/>
      <c r="CF1421" s="11"/>
      <c r="CG1421" s="11"/>
      <c r="CH1421" s="11"/>
      <c r="CI1421" s="11"/>
      <c r="CJ1421" s="11"/>
      <c r="CK1421" s="11"/>
      <c r="CL1421" s="11"/>
      <c r="CM1421" s="11"/>
    </row>
    <row r="1422" spans="1:91">
      <c r="A1422" s="11"/>
      <c r="B1422" s="11"/>
      <c r="C1422" s="11"/>
      <c r="D1422" s="11"/>
      <c r="E1422" s="11"/>
      <c r="F1422" s="11"/>
      <c r="G1422" s="11"/>
      <c r="H1422" s="11"/>
      <c r="I1422" s="11"/>
      <c r="J1422" s="11"/>
      <c r="K1422" s="11"/>
      <c r="L1422" s="11"/>
      <c r="M1422" s="11"/>
      <c r="N1422" s="11"/>
      <c r="O1422" s="11"/>
      <c r="P1422" s="11"/>
      <c r="Q1422" s="11"/>
      <c r="R1422" s="11"/>
      <c r="S1422" s="11"/>
      <c r="T1422" s="11"/>
      <c r="U1422" s="11"/>
      <c r="V1422" s="11"/>
      <c r="W1422" s="11"/>
      <c r="X1422" s="11"/>
      <c r="Y1422" s="11"/>
      <c r="Z1422" s="11"/>
      <c r="AA1422" s="11"/>
      <c r="AB1422" s="11"/>
      <c r="AC1422" s="11"/>
      <c r="AD1422" s="11"/>
      <c r="AM1422" s="11"/>
      <c r="AN1422" s="11"/>
      <c r="AO1422" s="11"/>
      <c r="AX1422" s="11"/>
      <c r="AY1422" s="11"/>
      <c r="AZ1422" s="11"/>
      <c r="BI1422" s="11"/>
      <c r="BJ1422" s="11"/>
      <c r="BK1422" s="11"/>
      <c r="BT1422" s="11"/>
      <c r="BU1422" s="11"/>
      <c r="BV1422" s="11"/>
      <c r="CE1422" s="11"/>
      <c r="CF1422" s="11"/>
      <c r="CG1422" s="11"/>
      <c r="CH1422" s="11"/>
      <c r="CI1422" s="11"/>
      <c r="CJ1422" s="11"/>
      <c r="CK1422" s="11"/>
      <c r="CL1422" s="11"/>
      <c r="CM1422" s="11"/>
    </row>
    <row r="1423" spans="1:91">
      <c r="A1423" s="11"/>
      <c r="B1423" s="11"/>
      <c r="C1423" s="11"/>
      <c r="D1423" s="11"/>
      <c r="E1423" s="11"/>
      <c r="F1423" s="11"/>
      <c r="G1423" s="11"/>
      <c r="H1423" s="11"/>
      <c r="I1423" s="11"/>
      <c r="J1423" s="11"/>
      <c r="K1423" s="11"/>
      <c r="L1423" s="11"/>
      <c r="M1423" s="11"/>
      <c r="N1423" s="11"/>
      <c r="O1423" s="11"/>
      <c r="P1423" s="11"/>
      <c r="Q1423" s="11"/>
      <c r="R1423" s="11"/>
      <c r="S1423" s="11"/>
      <c r="T1423" s="11"/>
      <c r="U1423" s="11"/>
      <c r="V1423" s="11"/>
      <c r="W1423" s="11"/>
      <c r="X1423" s="11"/>
      <c r="Y1423" s="11"/>
      <c r="Z1423" s="11"/>
      <c r="AA1423" s="11"/>
      <c r="AB1423" s="11"/>
      <c r="AC1423" s="11"/>
      <c r="AD1423" s="11"/>
      <c r="AM1423" s="11"/>
      <c r="AN1423" s="11"/>
      <c r="AO1423" s="11"/>
      <c r="AX1423" s="11"/>
      <c r="AY1423" s="11"/>
      <c r="AZ1423" s="11"/>
      <c r="BI1423" s="11"/>
      <c r="BJ1423" s="11"/>
      <c r="BK1423" s="11"/>
      <c r="BT1423" s="11"/>
      <c r="BU1423" s="11"/>
      <c r="BV1423" s="11"/>
      <c r="CE1423" s="11"/>
      <c r="CF1423" s="11"/>
      <c r="CG1423" s="11"/>
      <c r="CH1423" s="11"/>
      <c r="CI1423" s="11"/>
      <c r="CJ1423" s="11"/>
      <c r="CK1423" s="11"/>
      <c r="CL1423" s="11"/>
      <c r="CM1423" s="11"/>
    </row>
    <row r="1424" spans="1:91">
      <c r="A1424" s="11"/>
      <c r="B1424" s="11"/>
      <c r="C1424" s="11"/>
      <c r="D1424" s="11"/>
      <c r="E1424" s="11"/>
      <c r="F1424" s="11"/>
      <c r="G1424" s="11"/>
      <c r="H1424" s="11"/>
      <c r="I1424" s="11"/>
      <c r="J1424" s="11"/>
      <c r="K1424" s="11"/>
      <c r="L1424" s="11"/>
      <c r="M1424" s="11"/>
      <c r="N1424" s="11"/>
      <c r="O1424" s="11"/>
      <c r="P1424" s="11"/>
      <c r="Q1424" s="11"/>
      <c r="R1424" s="11"/>
      <c r="S1424" s="11"/>
      <c r="T1424" s="11"/>
      <c r="U1424" s="11"/>
      <c r="V1424" s="11"/>
      <c r="W1424" s="11"/>
      <c r="X1424" s="11"/>
      <c r="Y1424" s="11"/>
      <c r="Z1424" s="11"/>
      <c r="AA1424" s="11"/>
      <c r="AB1424" s="11"/>
      <c r="AC1424" s="11"/>
      <c r="AD1424" s="11"/>
      <c r="AM1424" s="11"/>
      <c r="AN1424" s="11"/>
      <c r="AO1424" s="11"/>
      <c r="AX1424" s="11"/>
      <c r="AY1424" s="11"/>
      <c r="AZ1424" s="11"/>
      <c r="BI1424" s="11"/>
      <c r="BJ1424" s="11"/>
      <c r="BK1424" s="11"/>
      <c r="BT1424" s="11"/>
      <c r="BU1424" s="11"/>
      <c r="BV1424" s="11"/>
      <c r="CE1424" s="11"/>
      <c r="CF1424" s="11"/>
      <c r="CG1424" s="11"/>
      <c r="CH1424" s="11"/>
      <c r="CI1424" s="11"/>
      <c r="CJ1424" s="11"/>
      <c r="CK1424" s="11"/>
      <c r="CL1424" s="11"/>
      <c r="CM1424" s="11"/>
    </row>
    <row r="1425" spans="1:91">
      <c r="A1425" s="11"/>
      <c r="B1425" s="11"/>
      <c r="C1425" s="11"/>
      <c r="D1425" s="11"/>
      <c r="E1425" s="11"/>
      <c r="F1425" s="11"/>
      <c r="G1425" s="11"/>
      <c r="H1425" s="11"/>
      <c r="I1425" s="11"/>
      <c r="J1425" s="11"/>
      <c r="K1425" s="11"/>
      <c r="L1425" s="11"/>
      <c r="M1425" s="11"/>
      <c r="N1425" s="11"/>
      <c r="O1425" s="11"/>
      <c r="P1425" s="11"/>
      <c r="Q1425" s="11"/>
      <c r="R1425" s="11"/>
      <c r="S1425" s="11"/>
      <c r="T1425" s="11"/>
      <c r="U1425" s="11"/>
      <c r="V1425" s="11"/>
      <c r="W1425" s="11"/>
      <c r="X1425" s="11"/>
      <c r="Y1425" s="11"/>
      <c r="Z1425" s="11"/>
      <c r="AA1425" s="11"/>
      <c r="AB1425" s="11"/>
      <c r="AC1425" s="11"/>
      <c r="AD1425" s="11"/>
      <c r="AM1425" s="11"/>
      <c r="AN1425" s="11"/>
      <c r="AO1425" s="11"/>
      <c r="AX1425" s="11"/>
      <c r="AY1425" s="11"/>
      <c r="AZ1425" s="11"/>
      <c r="BI1425" s="11"/>
      <c r="BJ1425" s="11"/>
      <c r="BK1425" s="11"/>
      <c r="BT1425" s="11"/>
      <c r="BU1425" s="11"/>
      <c r="BV1425" s="11"/>
      <c r="CE1425" s="11"/>
      <c r="CF1425" s="11"/>
      <c r="CG1425" s="11"/>
      <c r="CH1425" s="11"/>
      <c r="CI1425" s="11"/>
      <c r="CJ1425" s="11"/>
      <c r="CK1425" s="11"/>
      <c r="CL1425" s="11"/>
      <c r="CM1425" s="11"/>
    </row>
    <row r="1426" spans="1:91">
      <c r="A1426" s="11"/>
      <c r="B1426" s="11"/>
      <c r="C1426" s="11"/>
      <c r="D1426" s="11"/>
      <c r="E1426" s="11"/>
      <c r="F1426" s="11"/>
      <c r="G1426" s="11"/>
      <c r="H1426" s="11"/>
      <c r="I1426" s="11"/>
      <c r="J1426" s="11"/>
      <c r="K1426" s="11"/>
      <c r="L1426" s="11"/>
      <c r="M1426" s="11"/>
      <c r="N1426" s="11"/>
      <c r="O1426" s="11"/>
      <c r="P1426" s="11"/>
      <c r="Q1426" s="11"/>
      <c r="R1426" s="11"/>
      <c r="S1426" s="11"/>
      <c r="T1426" s="11"/>
      <c r="U1426" s="11"/>
      <c r="V1426" s="11"/>
      <c r="W1426" s="11"/>
      <c r="X1426" s="11"/>
      <c r="Y1426" s="11"/>
      <c r="Z1426" s="11"/>
      <c r="AA1426" s="11"/>
      <c r="AB1426" s="11"/>
      <c r="AC1426" s="11"/>
      <c r="AD1426" s="11"/>
      <c r="AM1426" s="11"/>
      <c r="AN1426" s="11"/>
      <c r="AO1426" s="11"/>
      <c r="AX1426" s="11"/>
      <c r="AY1426" s="11"/>
      <c r="AZ1426" s="11"/>
      <c r="BI1426" s="11"/>
      <c r="BJ1426" s="11"/>
      <c r="BK1426" s="11"/>
      <c r="BT1426" s="11"/>
      <c r="BU1426" s="11"/>
      <c r="BV1426" s="11"/>
      <c r="CE1426" s="11"/>
      <c r="CF1426" s="11"/>
      <c r="CG1426" s="11"/>
      <c r="CH1426" s="11"/>
      <c r="CI1426" s="11"/>
      <c r="CJ1426" s="11"/>
      <c r="CK1426" s="11"/>
      <c r="CL1426" s="11"/>
      <c r="CM1426" s="11"/>
    </row>
    <row r="1427" spans="1:91">
      <c r="A1427" s="11"/>
      <c r="B1427" s="11"/>
      <c r="C1427" s="11"/>
      <c r="D1427" s="11"/>
      <c r="E1427" s="11"/>
      <c r="F1427" s="11"/>
      <c r="G1427" s="11"/>
      <c r="H1427" s="11"/>
      <c r="I1427" s="11"/>
      <c r="J1427" s="11"/>
      <c r="K1427" s="11"/>
      <c r="L1427" s="11"/>
      <c r="M1427" s="11"/>
      <c r="N1427" s="11"/>
      <c r="O1427" s="11"/>
      <c r="P1427" s="11"/>
      <c r="Q1427" s="11"/>
      <c r="R1427" s="11"/>
      <c r="S1427" s="11"/>
      <c r="T1427" s="11"/>
      <c r="U1427" s="11"/>
      <c r="V1427" s="11"/>
      <c r="W1427" s="11"/>
      <c r="X1427" s="11"/>
      <c r="Y1427" s="11"/>
      <c r="Z1427" s="11"/>
      <c r="AA1427" s="11"/>
      <c r="AB1427" s="11"/>
      <c r="AC1427" s="11"/>
      <c r="AD1427" s="11"/>
      <c r="AM1427" s="11"/>
      <c r="AN1427" s="11"/>
      <c r="AO1427" s="11"/>
      <c r="AX1427" s="11"/>
      <c r="AY1427" s="11"/>
      <c r="AZ1427" s="11"/>
      <c r="BI1427" s="11"/>
      <c r="BJ1427" s="11"/>
      <c r="BK1427" s="11"/>
      <c r="BT1427" s="11"/>
      <c r="BU1427" s="11"/>
      <c r="BV1427" s="11"/>
      <c r="CE1427" s="11"/>
      <c r="CF1427" s="11"/>
      <c r="CG1427" s="11"/>
      <c r="CH1427" s="11"/>
      <c r="CI1427" s="11"/>
      <c r="CJ1427" s="11"/>
      <c r="CK1427" s="11"/>
      <c r="CL1427" s="11"/>
      <c r="CM1427" s="11"/>
    </row>
    <row r="1428" spans="1:91">
      <c r="A1428" s="11"/>
      <c r="B1428" s="11"/>
      <c r="C1428" s="11"/>
      <c r="D1428" s="11"/>
      <c r="E1428" s="11"/>
      <c r="F1428" s="11"/>
      <c r="G1428" s="11"/>
      <c r="H1428" s="11"/>
      <c r="I1428" s="11"/>
      <c r="J1428" s="11"/>
      <c r="K1428" s="11"/>
      <c r="L1428" s="11"/>
      <c r="M1428" s="11"/>
      <c r="N1428" s="11"/>
      <c r="O1428" s="11"/>
      <c r="P1428" s="11"/>
      <c r="Q1428" s="11"/>
      <c r="R1428" s="11"/>
      <c r="S1428" s="11"/>
      <c r="T1428" s="11"/>
      <c r="U1428" s="11"/>
      <c r="V1428" s="11"/>
      <c r="W1428" s="11"/>
      <c r="X1428" s="11"/>
      <c r="Y1428" s="11"/>
      <c r="Z1428" s="11"/>
      <c r="AA1428" s="11"/>
      <c r="AB1428" s="11"/>
      <c r="AC1428" s="11"/>
      <c r="AD1428" s="11"/>
      <c r="AM1428" s="11"/>
      <c r="AN1428" s="11"/>
      <c r="AO1428" s="11"/>
      <c r="AX1428" s="11"/>
      <c r="AY1428" s="11"/>
      <c r="AZ1428" s="11"/>
      <c r="BI1428" s="11"/>
      <c r="BJ1428" s="11"/>
      <c r="BK1428" s="11"/>
      <c r="BT1428" s="11"/>
      <c r="BU1428" s="11"/>
      <c r="BV1428" s="11"/>
      <c r="CE1428" s="11"/>
      <c r="CF1428" s="11"/>
      <c r="CG1428" s="11"/>
      <c r="CH1428" s="11"/>
      <c r="CI1428" s="11"/>
      <c r="CJ1428" s="11"/>
      <c r="CK1428" s="11"/>
      <c r="CL1428" s="11"/>
      <c r="CM1428" s="11"/>
    </row>
    <row r="1429" spans="1:91">
      <c r="A1429" s="11"/>
      <c r="B1429" s="11"/>
      <c r="C1429" s="11"/>
      <c r="D1429" s="11"/>
      <c r="E1429" s="11"/>
      <c r="F1429" s="11"/>
      <c r="G1429" s="11"/>
      <c r="H1429" s="11"/>
      <c r="I1429" s="11"/>
      <c r="J1429" s="11"/>
      <c r="K1429" s="11"/>
      <c r="L1429" s="11"/>
      <c r="M1429" s="11"/>
      <c r="N1429" s="11"/>
      <c r="O1429" s="11"/>
      <c r="P1429" s="11"/>
      <c r="Q1429" s="11"/>
      <c r="R1429" s="11"/>
      <c r="S1429" s="11"/>
      <c r="T1429" s="11"/>
      <c r="U1429" s="11"/>
      <c r="V1429" s="11"/>
      <c r="W1429" s="11"/>
      <c r="X1429" s="11"/>
      <c r="Y1429" s="11"/>
      <c r="Z1429" s="11"/>
      <c r="AA1429" s="11"/>
      <c r="AB1429" s="11"/>
      <c r="AC1429" s="11"/>
      <c r="AD1429" s="11"/>
      <c r="AM1429" s="11"/>
      <c r="AN1429" s="11"/>
      <c r="AO1429" s="11"/>
      <c r="AX1429" s="11"/>
      <c r="AY1429" s="11"/>
      <c r="AZ1429" s="11"/>
      <c r="BI1429" s="11"/>
      <c r="BJ1429" s="11"/>
      <c r="BK1429" s="11"/>
      <c r="BT1429" s="11"/>
      <c r="BU1429" s="11"/>
      <c r="BV1429" s="11"/>
      <c r="CE1429" s="11"/>
      <c r="CF1429" s="11"/>
      <c r="CG1429" s="11"/>
      <c r="CH1429" s="11"/>
      <c r="CI1429" s="11"/>
      <c r="CJ1429" s="11"/>
      <c r="CK1429" s="11"/>
      <c r="CL1429" s="11"/>
      <c r="CM1429" s="11"/>
    </row>
    <row r="1430" spans="1:91">
      <c r="A1430" s="11"/>
      <c r="B1430" s="11"/>
      <c r="C1430" s="11"/>
      <c r="D1430" s="11"/>
      <c r="E1430" s="11"/>
      <c r="F1430" s="11"/>
      <c r="G1430" s="11"/>
      <c r="H1430" s="11"/>
      <c r="I1430" s="11"/>
      <c r="J1430" s="11"/>
      <c r="K1430" s="11"/>
      <c r="L1430" s="11"/>
      <c r="M1430" s="11"/>
      <c r="N1430" s="11"/>
      <c r="O1430" s="11"/>
      <c r="P1430" s="11"/>
      <c r="Q1430" s="11"/>
      <c r="R1430" s="11"/>
      <c r="S1430" s="11"/>
      <c r="T1430" s="11"/>
      <c r="U1430" s="11"/>
      <c r="V1430" s="11"/>
      <c r="W1430" s="11"/>
      <c r="X1430" s="11"/>
      <c r="Y1430" s="11"/>
      <c r="Z1430" s="11"/>
      <c r="AA1430" s="11"/>
      <c r="AB1430" s="11"/>
      <c r="AC1430" s="11"/>
      <c r="AD1430" s="11"/>
      <c r="AM1430" s="11"/>
      <c r="AN1430" s="11"/>
      <c r="AO1430" s="11"/>
      <c r="AX1430" s="11"/>
      <c r="AY1430" s="11"/>
      <c r="AZ1430" s="11"/>
      <c r="BI1430" s="11"/>
      <c r="BJ1430" s="11"/>
      <c r="BK1430" s="11"/>
      <c r="BT1430" s="11"/>
      <c r="BU1430" s="11"/>
      <c r="BV1430" s="11"/>
      <c r="CE1430" s="11"/>
      <c r="CF1430" s="11"/>
      <c r="CG1430" s="11"/>
      <c r="CH1430" s="11"/>
      <c r="CI1430" s="11"/>
      <c r="CJ1430" s="11"/>
      <c r="CK1430" s="11"/>
      <c r="CL1430" s="11"/>
      <c r="CM1430" s="11"/>
    </row>
    <row r="1431" spans="1:91">
      <c r="A1431" s="11"/>
      <c r="B1431" s="11"/>
      <c r="C1431" s="11"/>
      <c r="D1431" s="11"/>
      <c r="E1431" s="11"/>
      <c r="F1431" s="11"/>
      <c r="G1431" s="11"/>
      <c r="H1431" s="11"/>
      <c r="I1431" s="11"/>
      <c r="J1431" s="11"/>
      <c r="K1431" s="11"/>
      <c r="L1431" s="11"/>
      <c r="M1431" s="11"/>
      <c r="N1431" s="11"/>
      <c r="O1431" s="11"/>
      <c r="P1431" s="11"/>
      <c r="Q1431" s="11"/>
      <c r="R1431" s="11"/>
      <c r="S1431" s="11"/>
      <c r="T1431" s="11"/>
      <c r="U1431" s="11"/>
      <c r="V1431" s="11"/>
      <c r="W1431" s="11"/>
      <c r="X1431" s="11"/>
      <c r="Y1431" s="11"/>
      <c r="Z1431" s="11"/>
      <c r="AA1431" s="11"/>
      <c r="AB1431" s="11"/>
      <c r="AC1431" s="11"/>
      <c r="AD1431" s="11"/>
      <c r="AM1431" s="11"/>
      <c r="AN1431" s="11"/>
      <c r="AO1431" s="11"/>
      <c r="AX1431" s="11"/>
      <c r="AY1431" s="11"/>
      <c r="AZ1431" s="11"/>
      <c r="BI1431" s="11"/>
      <c r="BJ1431" s="11"/>
      <c r="BK1431" s="11"/>
      <c r="BT1431" s="11"/>
      <c r="BU1431" s="11"/>
      <c r="BV1431" s="11"/>
      <c r="CE1431" s="11"/>
      <c r="CF1431" s="11"/>
      <c r="CG1431" s="11"/>
      <c r="CH1431" s="11"/>
      <c r="CI1431" s="11"/>
      <c r="CJ1431" s="11"/>
      <c r="CK1431" s="11"/>
      <c r="CL1431" s="11"/>
      <c r="CM1431" s="11"/>
    </row>
    <row r="1432" spans="1:91">
      <c r="C1432" s="11"/>
      <c r="D1432" s="11"/>
      <c r="E1432" s="11"/>
      <c r="F1432" s="11"/>
      <c r="G1432" s="11"/>
      <c r="H1432" s="11"/>
      <c r="I1432" s="11"/>
      <c r="J1432" s="11"/>
      <c r="K1432" s="11"/>
      <c r="L1432" s="11"/>
      <c r="M1432" s="11"/>
      <c r="N1432" s="11"/>
      <c r="O1432" s="11"/>
      <c r="P1432" s="11"/>
      <c r="Q1432" s="11"/>
      <c r="R1432" s="11"/>
      <c r="S1432" s="11"/>
      <c r="T1432" s="11"/>
      <c r="U1432" s="11"/>
      <c r="V1432" s="11"/>
      <c r="W1432" s="11"/>
      <c r="X1432" s="11"/>
      <c r="Y1432" s="11"/>
      <c r="Z1432" s="11"/>
      <c r="AA1432" s="11"/>
      <c r="AB1432" s="11"/>
      <c r="AC1432" s="11"/>
      <c r="AD1432" s="11"/>
      <c r="AM1432" s="11"/>
      <c r="AN1432" s="11"/>
      <c r="AO1432" s="11"/>
      <c r="AX1432" s="11"/>
      <c r="AY1432" s="11"/>
      <c r="AZ1432" s="11"/>
      <c r="BI1432" s="11"/>
      <c r="BJ1432" s="11"/>
      <c r="BK1432" s="11"/>
      <c r="BT1432" s="11"/>
      <c r="BU1432" s="11"/>
      <c r="BV1432" s="11"/>
      <c r="CE1432" s="11"/>
      <c r="CF1432" s="11"/>
      <c r="CG1432" s="11"/>
      <c r="CH1432" s="11"/>
      <c r="CI1432" s="11"/>
      <c r="CJ1432" s="11"/>
      <c r="CK1432" s="11"/>
      <c r="CL1432" s="11"/>
      <c r="CM1432" s="11"/>
    </row>
    <row r="1433" spans="1:91">
      <c r="C1433" s="11"/>
      <c r="D1433" s="11"/>
      <c r="E1433" s="11"/>
      <c r="F1433" s="11"/>
      <c r="G1433" s="11"/>
      <c r="H1433" s="11"/>
      <c r="I1433" s="11"/>
      <c r="J1433" s="11"/>
      <c r="K1433" s="11"/>
      <c r="L1433" s="11"/>
      <c r="M1433" s="11"/>
      <c r="N1433" s="11"/>
      <c r="O1433" s="11"/>
      <c r="P1433" s="11"/>
      <c r="Q1433" s="11"/>
      <c r="R1433" s="11"/>
      <c r="S1433" s="11"/>
      <c r="T1433" s="11"/>
      <c r="U1433" s="11"/>
      <c r="V1433" s="11"/>
      <c r="W1433" s="11"/>
      <c r="X1433" s="11"/>
      <c r="Y1433" s="11"/>
      <c r="Z1433" s="11"/>
      <c r="AA1433" s="11"/>
      <c r="AB1433" s="11"/>
      <c r="AC1433" s="11"/>
      <c r="AD1433" s="11"/>
      <c r="AM1433" s="11"/>
      <c r="AN1433" s="11"/>
      <c r="AO1433" s="11"/>
      <c r="AX1433" s="11"/>
      <c r="AY1433" s="11"/>
      <c r="AZ1433" s="11"/>
      <c r="BI1433" s="11"/>
      <c r="BJ1433" s="11"/>
      <c r="BK1433" s="11"/>
      <c r="BT1433" s="11"/>
      <c r="BU1433" s="11"/>
      <c r="BV1433" s="11"/>
      <c r="CE1433" s="11"/>
      <c r="CF1433" s="11"/>
      <c r="CG1433" s="11"/>
      <c r="CH1433" s="11"/>
      <c r="CI1433" s="11"/>
      <c r="CJ1433" s="11"/>
      <c r="CK1433" s="11"/>
      <c r="CL1433" s="11"/>
      <c r="CM1433" s="11"/>
    </row>
  </sheetData>
  <sheetProtection sheet="1" objects="1" scenarios="1" formatCells="0" formatRows="0" autoFilter="0"/>
  <autoFilter ref="A9:B1415"/>
  <mergeCells count="6356">
    <mergeCell ref="A3:A6"/>
    <mergeCell ref="E1411:F1411"/>
    <mergeCell ref="E1412:F1412"/>
    <mergeCell ref="E1413:F1413"/>
    <mergeCell ref="F776:F777"/>
    <mergeCell ref="F778:F779"/>
    <mergeCell ref="F780:F781"/>
    <mergeCell ref="F782:F783"/>
    <mergeCell ref="E778:E779"/>
    <mergeCell ref="E776:E777"/>
    <mergeCell ref="E780:E781"/>
    <mergeCell ref="F768:F769"/>
    <mergeCell ref="F770:F771"/>
    <mergeCell ref="F772:F773"/>
    <mergeCell ref="F774:F775"/>
    <mergeCell ref="F760:F761"/>
    <mergeCell ref="F762:F763"/>
    <mergeCell ref="F764:F765"/>
    <mergeCell ref="F766:F767"/>
    <mergeCell ref="E772:E773"/>
    <mergeCell ref="F752:F753"/>
    <mergeCell ref="F754:F755"/>
    <mergeCell ref="F756:F757"/>
    <mergeCell ref="F758:F759"/>
    <mergeCell ref="F744:F745"/>
    <mergeCell ref="F746:F747"/>
    <mergeCell ref="F748:F749"/>
    <mergeCell ref="F750:F751"/>
    <mergeCell ref="F736:F737"/>
    <mergeCell ref="F738:F739"/>
    <mergeCell ref="F740:F741"/>
    <mergeCell ref="F742:F743"/>
    <mergeCell ref="F728:F729"/>
    <mergeCell ref="F730:F731"/>
    <mergeCell ref="F732:F733"/>
    <mergeCell ref="F734:F735"/>
    <mergeCell ref="F720:F721"/>
    <mergeCell ref="F722:F723"/>
    <mergeCell ref="F724:F725"/>
    <mergeCell ref="F726:F727"/>
    <mergeCell ref="F712:F713"/>
    <mergeCell ref="F714:F715"/>
    <mergeCell ref="F716:F717"/>
    <mergeCell ref="F718:F719"/>
    <mergeCell ref="F704:F705"/>
    <mergeCell ref="F706:F707"/>
    <mergeCell ref="F708:F709"/>
    <mergeCell ref="F710:F711"/>
    <mergeCell ref="F696:F697"/>
    <mergeCell ref="F698:F699"/>
    <mergeCell ref="F700:F701"/>
    <mergeCell ref="F702:F703"/>
    <mergeCell ref="F688:F689"/>
    <mergeCell ref="F690:F691"/>
    <mergeCell ref="F692:F693"/>
    <mergeCell ref="F694:F695"/>
    <mergeCell ref="F680:F681"/>
    <mergeCell ref="F682:F683"/>
    <mergeCell ref="F684:F685"/>
    <mergeCell ref="F686:F687"/>
    <mergeCell ref="F672:F673"/>
    <mergeCell ref="F674:F675"/>
    <mergeCell ref="F676:F677"/>
    <mergeCell ref="F678:F679"/>
    <mergeCell ref="F664:F665"/>
    <mergeCell ref="F666:F667"/>
    <mergeCell ref="F668:F669"/>
    <mergeCell ref="F670:F671"/>
    <mergeCell ref="F656:F657"/>
    <mergeCell ref="F658:F659"/>
    <mergeCell ref="F660:F661"/>
    <mergeCell ref="F662:F663"/>
    <mergeCell ref="F648:F649"/>
    <mergeCell ref="F650:F651"/>
    <mergeCell ref="F652:F653"/>
    <mergeCell ref="F654:F655"/>
    <mergeCell ref="F640:F641"/>
    <mergeCell ref="F642:F643"/>
    <mergeCell ref="F644:F645"/>
    <mergeCell ref="F646:F647"/>
    <mergeCell ref="F632:F633"/>
    <mergeCell ref="F634:F635"/>
    <mergeCell ref="F636:F637"/>
    <mergeCell ref="F638:F639"/>
    <mergeCell ref="F624:F625"/>
    <mergeCell ref="F626:F627"/>
    <mergeCell ref="F628:F629"/>
    <mergeCell ref="F630:F631"/>
    <mergeCell ref="F616:F617"/>
    <mergeCell ref="F618:F619"/>
    <mergeCell ref="F620:F621"/>
    <mergeCell ref="F622:F623"/>
    <mergeCell ref="F608:F609"/>
    <mergeCell ref="F610:F611"/>
    <mergeCell ref="F612:F613"/>
    <mergeCell ref="F614:F615"/>
    <mergeCell ref="F600:F601"/>
    <mergeCell ref="F602:F603"/>
    <mergeCell ref="F604:F605"/>
    <mergeCell ref="F606:F607"/>
    <mergeCell ref="F592:F593"/>
    <mergeCell ref="F594:F595"/>
    <mergeCell ref="F596:F597"/>
    <mergeCell ref="F598:F599"/>
    <mergeCell ref="F584:F585"/>
    <mergeCell ref="F586:F587"/>
    <mergeCell ref="F588:F589"/>
    <mergeCell ref="F590:F591"/>
    <mergeCell ref="F576:F577"/>
    <mergeCell ref="F578:F579"/>
    <mergeCell ref="F580:F581"/>
    <mergeCell ref="F582:F583"/>
    <mergeCell ref="F568:F569"/>
    <mergeCell ref="F570:F571"/>
    <mergeCell ref="F572:F573"/>
    <mergeCell ref="F574:F575"/>
    <mergeCell ref="F560:F561"/>
    <mergeCell ref="F562:F563"/>
    <mergeCell ref="F564:F565"/>
    <mergeCell ref="F566:F567"/>
    <mergeCell ref="F552:F553"/>
    <mergeCell ref="F554:F555"/>
    <mergeCell ref="F556:F557"/>
    <mergeCell ref="F558:F559"/>
    <mergeCell ref="F544:F545"/>
    <mergeCell ref="F546:F547"/>
    <mergeCell ref="F548:F549"/>
    <mergeCell ref="F550:F551"/>
    <mergeCell ref="F536:F537"/>
    <mergeCell ref="F538:F539"/>
    <mergeCell ref="F540:F541"/>
    <mergeCell ref="F542:F543"/>
    <mergeCell ref="F528:F529"/>
    <mergeCell ref="F530:F531"/>
    <mergeCell ref="F532:F533"/>
    <mergeCell ref="F534:F535"/>
    <mergeCell ref="F520:F521"/>
    <mergeCell ref="F522:F523"/>
    <mergeCell ref="F524:F525"/>
    <mergeCell ref="F526:F527"/>
    <mergeCell ref="F512:F513"/>
    <mergeCell ref="F514:F515"/>
    <mergeCell ref="F516:F517"/>
    <mergeCell ref="F518:F519"/>
    <mergeCell ref="F504:F505"/>
    <mergeCell ref="F506:F507"/>
    <mergeCell ref="F508:F509"/>
    <mergeCell ref="F510:F511"/>
    <mergeCell ref="F496:F497"/>
    <mergeCell ref="F498:F499"/>
    <mergeCell ref="F500:F501"/>
    <mergeCell ref="F502:F503"/>
    <mergeCell ref="F488:F489"/>
    <mergeCell ref="F490:F491"/>
    <mergeCell ref="F492:F493"/>
    <mergeCell ref="F494:F495"/>
    <mergeCell ref="F480:F481"/>
    <mergeCell ref="F482:F483"/>
    <mergeCell ref="F484:F485"/>
    <mergeCell ref="F486:F487"/>
    <mergeCell ref="F472:F473"/>
    <mergeCell ref="F474:F475"/>
    <mergeCell ref="F476:F477"/>
    <mergeCell ref="F478:F479"/>
    <mergeCell ref="F464:F465"/>
    <mergeCell ref="F466:F467"/>
    <mergeCell ref="F468:F469"/>
    <mergeCell ref="F470:F471"/>
    <mergeCell ref="F456:F457"/>
    <mergeCell ref="F458:F459"/>
    <mergeCell ref="F460:F461"/>
    <mergeCell ref="F462:F463"/>
    <mergeCell ref="F448:F449"/>
    <mergeCell ref="F450:F451"/>
    <mergeCell ref="F452:F453"/>
    <mergeCell ref="F454:F455"/>
    <mergeCell ref="F440:F441"/>
    <mergeCell ref="F442:F443"/>
    <mergeCell ref="F444:F445"/>
    <mergeCell ref="F446:F447"/>
    <mergeCell ref="F432:F433"/>
    <mergeCell ref="F434:F435"/>
    <mergeCell ref="F436:F437"/>
    <mergeCell ref="F438:F439"/>
    <mergeCell ref="F424:F425"/>
    <mergeCell ref="F426:F427"/>
    <mergeCell ref="F428:F429"/>
    <mergeCell ref="F430:F431"/>
    <mergeCell ref="F416:F417"/>
    <mergeCell ref="F418:F419"/>
    <mergeCell ref="F420:F421"/>
    <mergeCell ref="F422:F423"/>
    <mergeCell ref="F408:F409"/>
    <mergeCell ref="F410:F411"/>
    <mergeCell ref="F412:F413"/>
    <mergeCell ref="F414:F415"/>
    <mergeCell ref="F400:F401"/>
    <mergeCell ref="F402:F403"/>
    <mergeCell ref="F404:F405"/>
    <mergeCell ref="F406:F407"/>
    <mergeCell ref="F392:F393"/>
    <mergeCell ref="F394:F395"/>
    <mergeCell ref="F396:F397"/>
    <mergeCell ref="F398:F399"/>
    <mergeCell ref="F384:F385"/>
    <mergeCell ref="F386:F387"/>
    <mergeCell ref="F388:F389"/>
    <mergeCell ref="F390:F391"/>
    <mergeCell ref="F376:F377"/>
    <mergeCell ref="F378:F379"/>
    <mergeCell ref="F380:F381"/>
    <mergeCell ref="F382:F383"/>
    <mergeCell ref="F368:F369"/>
    <mergeCell ref="F370:F371"/>
    <mergeCell ref="F372:F373"/>
    <mergeCell ref="F374:F375"/>
    <mergeCell ref="F360:F361"/>
    <mergeCell ref="F362:F363"/>
    <mergeCell ref="F364:F365"/>
    <mergeCell ref="F366:F367"/>
    <mergeCell ref="F352:F353"/>
    <mergeCell ref="F354:F355"/>
    <mergeCell ref="F356:F357"/>
    <mergeCell ref="F358:F359"/>
    <mergeCell ref="F344:F345"/>
    <mergeCell ref="F346:F347"/>
    <mergeCell ref="F348:F349"/>
    <mergeCell ref="F350:F351"/>
    <mergeCell ref="F336:F337"/>
    <mergeCell ref="F338:F339"/>
    <mergeCell ref="F340:F341"/>
    <mergeCell ref="F342:F343"/>
    <mergeCell ref="F328:F329"/>
    <mergeCell ref="F330:F331"/>
    <mergeCell ref="F332:F333"/>
    <mergeCell ref="F334:F335"/>
    <mergeCell ref="F320:F321"/>
    <mergeCell ref="F322:F323"/>
    <mergeCell ref="F324:F325"/>
    <mergeCell ref="F326:F327"/>
    <mergeCell ref="F312:F313"/>
    <mergeCell ref="F314:F315"/>
    <mergeCell ref="F316:F317"/>
    <mergeCell ref="F318:F319"/>
    <mergeCell ref="F304:F305"/>
    <mergeCell ref="F306:F307"/>
    <mergeCell ref="F308:F309"/>
    <mergeCell ref="F310:F311"/>
    <mergeCell ref="F296:F297"/>
    <mergeCell ref="F298:F299"/>
    <mergeCell ref="F300:F301"/>
    <mergeCell ref="F302:F303"/>
    <mergeCell ref="F288:F289"/>
    <mergeCell ref="F290:F291"/>
    <mergeCell ref="F292:F293"/>
    <mergeCell ref="F294:F295"/>
    <mergeCell ref="F280:F281"/>
    <mergeCell ref="F282:F283"/>
    <mergeCell ref="F284:F285"/>
    <mergeCell ref="F286:F287"/>
    <mergeCell ref="F272:F273"/>
    <mergeCell ref="F274:F275"/>
    <mergeCell ref="F276:F277"/>
    <mergeCell ref="F278:F279"/>
    <mergeCell ref="F264:F265"/>
    <mergeCell ref="F266:F267"/>
    <mergeCell ref="F268:F269"/>
    <mergeCell ref="F270:F271"/>
    <mergeCell ref="F256:F257"/>
    <mergeCell ref="F258:F259"/>
    <mergeCell ref="F260:F261"/>
    <mergeCell ref="F262:F263"/>
    <mergeCell ref="F248:F249"/>
    <mergeCell ref="F250:F251"/>
    <mergeCell ref="F252:F253"/>
    <mergeCell ref="F254:F255"/>
    <mergeCell ref="F240:F241"/>
    <mergeCell ref="F242:F243"/>
    <mergeCell ref="F244:F245"/>
    <mergeCell ref="F246:F247"/>
    <mergeCell ref="F232:F233"/>
    <mergeCell ref="F234:F235"/>
    <mergeCell ref="F236:F237"/>
    <mergeCell ref="F238:F239"/>
    <mergeCell ref="F224:F225"/>
    <mergeCell ref="F226:F227"/>
    <mergeCell ref="F228:F229"/>
    <mergeCell ref="F230:F231"/>
    <mergeCell ref="F216:F217"/>
    <mergeCell ref="F218:F219"/>
    <mergeCell ref="F220:F221"/>
    <mergeCell ref="F222:F223"/>
    <mergeCell ref="F208:F209"/>
    <mergeCell ref="F210:F211"/>
    <mergeCell ref="F212:F213"/>
    <mergeCell ref="F214:F215"/>
    <mergeCell ref="F200:F201"/>
    <mergeCell ref="F202:F203"/>
    <mergeCell ref="F204:F205"/>
    <mergeCell ref="F206:F207"/>
    <mergeCell ref="F192:F193"/>
    <mergeCell ref="F194:F195"/>
    <mergeCell ref="F196:F197"/>
    <mergeCell ref="F198:F199"/>
    <mergeCell ref="F184:F185"/>
    <mergeCell ref="F186:F187"/>
    <mergeCell ref="F188:F189"/>
    <mergeCell ref="F190:F191"/>
    <mergeCell ref="F176:F177"/>
    <mergeCell ref="F178:F179"/>
    <mergeCell ref="F180:F181"/>
    <mergeCell ref="F182:F183"/>
    <mergeCell ref="F168:F169"/>
    <mergeCell ref="F170:F171"/>
    <mergeCell ref="F172:F173"/>
    <mergeCell ref="F174:F175"/>
    <mergeCell ref="F160:F161"/>
    <mergeCell ref="F162:F163"/>
    <mergeCell ref="F164:F165"/>
    <mergeCell ref="F166:F167"/>
    <mergeCell ref="F152:F153"/>
    <mergeCell ref="F154:F155"/>
    <mergeCell ref="F156:F157"/>
    <mergeCell ref="F158:F159"/>
    <mergeCell ref="F144:F145"/>
    <mergeCell ref="F146:F147"/>
    <mergeCell ref="F148:F149"/>
    <mergeCell ref="F150:F151"/>
    <mergeCell ref="F136:F137"/>
    <mergeCell ref="F138:F139"/>
    <mergeCell ref="F140:F141"/>
    <mergeCell ref="F142:F143"/>
    <mergeCell ref="F128:F129"/>
    <mergeCell ref="F130:F131"/>
    <mergeCell ref="F132:F133"/>
    <mergeCell ref="F134:F135"/>
    <mergeCell ref="F120:F121"/>
    <mergeCell ref="F122:F123"/>
    <mergeCell ref="F124:F125"/>
    <mergeCell ref="F126:F127"/>
    <mergeCell ref="F112:F113"/>
    <mergeCell ref="F114:F115"/>
    <mergeCell ref="F116:F117"/>
    <mergeCell ref="F118:F119"/>
    <mergeCell ref="F104:F105"/>
    <mergeCell ref="F106:F107"/>
    <mergeCell ref="F108:F109"/>
    <mergeCell ref="F110:F111"/>
    <mergeCell ref="F96:F97"/>
    <mergeCell ref="F98:F99"/>
    <mergeCell ref="F100:F101"/>
    <mergeCell ref="F102:F103"/>
    <mergeCell ref="F88:F89"/>
    <mergeCell ref="F90:F91"/>
    <mergeCell ref="F92:F93"/>
    <mergeCell ref="F94:F95"/>
    <mergeCell ref="F80:F81"/>
    <mergeCell ref="F82:F83"/>
    <mergeCell ref="F84:F85"/>
    <mergeCell ref="F86:F87"/>
    <mergeCell ref="F72:F73"/>
    <mergeCell ref="F74:F75"/>
    <mergeCell ref="F76:F77"/>
    <mergeCell ref="F78:F79"/>
    <mergeCell ref="F64:F65"/>
    <mergeCell ref="F66:F67"/>
    <mergeCell ref="F68:F69"/>
    <mergeCell ref="F70:F71"/>
    <mergeCell ref="F56:F57"/>
    <mergeCell ref="F58:F59"/>
    <mergeCell ref="F60:F61"/>
    <mergeCell ref="F62:F63"/>
    <mergeCell ref="F52:F53"/>
    <mergeCell ref="F54:F55"/>
    <mergeCell ref="F40:F41"/>
    <mergeCell ref="F42:F43"/>
    <mergeCell ref="F44:F45"/>
    <mergeCell ref="F46:F47"/>
    <mergeCell ref="F50:F51"/>
    <mergeCell ref="F10:F11"/>
    <mergeCell ref="F12:F13"/>
    <mergeCell ref="F14:F15"/>
    <mergeCell ref="F32:F33"/>
    <mergeCell ref="F24:F25"/>
    <mergeCell ref="F26:F27"/>
    <mergeCell ref="F28:F29"/>
    <mergeCell ref="F30:F31"/>
    <mergeCell ref="F16:F17"/>
    <mergeCell ref="F18:F19"/>
    <mergeCell ref="D776:D777"/>
    <mergeCell ref="C774:C775"/>
    <mergeCell ref="C768:C769"/>
    <mergeCell ref="D768:D769"/>
    <mergeCell ref="F20:F21"/>
    <mergeCell ref="F22:F23"/>
    <mergeCell ref="F38:F39"/>
    <mergeCell ref="F48:F49"/>
    <mergeCell ref="F34:F35"/>
    <mergeCell ref="F36:F37"/>
    <mergeCell ref="D780:D781"/>
    <mergeCell ref="C780:C781"/>
    <mergeCell ref="D766:D767"/>
    <mergeCell ref="C778:C779"/>
    <mergeCell ref="D778:D779"/>
    <mergeCell ref="E782:E783"/>
    <mergeCell ref="C782:C783"/>
    <mergeCell ref="D782:D783"/>
    <mergeCell ref="C766:C767"/>
    <mergeCell ref="C776:C777"/>
    <mergeCell ref="E774:E775"/>
    <mergeCell ref="C772:C773"/>
    <mergeCell ref="D774:D775"/>
    <mergeCell ref="E768:E769"/>
    <mergeCell ref="E766:E767"/>
    <mergeCell ref="E770:E771"/>
    <mergeCell ref="D770:D771"/>
    <mergeCell ref="C770:C771"/>
    <mergeCell ref="D772:D773"/>
    <mergeCell ref="C760:C761"/>
    <mergeCell ref="E764:E765"/>
    <mergeCell ref="C764:C765"/>
    <mergeCell ref="D764:D765"/>
    <mergeCell ref="E760:E761"/>
    <mergeCell ref="C762:C763"/>
    <mergeCell ref="D762:D763"/>
    <mergeCell ref="E758:E759"/>
    <mergeCell ref="E762:E763"/>
    <mergeCell ref="D750:D751"/>
    <mergeCell ref="D760:D761"/>
    <mergeCell ref="E756:E757"/>
    <mergeCell ref="D754:D755"/>
    <mergeCell ref="E752:E753"/>
    <mergeCell ref="D756:D757"/>
    <mergeCell ref="D752:D753"/>
    <mergeCell ref="D758:D759"/>
    <mergeCell ref="E750:E751"/>
    <mergeCell ref="E744:E745"/>
    <mergeCell ref="C734:C735"/>
    <mergeCell ref="D734:D735"/>
    <mergeCell ref="E736:E737"/>
    <mergeCell ref="C740:C741"/>
    <mergeCell ref="C744:C745"/>
    <mergeCell ref="C736:C737"/>
    <mergeCell ref="C742:C743"/>
    <mergeCell ref="C738:C739"/>
    <mergeCell ref="E754:E755"/>
    <mergeCell ref="E740:E741"/>
    <mergeCell ref="E748:E749"/>
    <mergeCell ref="D748:D749"/>
    <mergeCell ref="E742:E743"/>
    <mergeCell ref="D742:D743"/>
    <mergeCell ref="D740:D741"/>
    <mergeCell ref="D746:D747"/>
    <mergeCell ref="E746:E747"/>
    <mergeCell ref="D744:D745"/>
    <mergeCell ref="C758:C759"/>
    <mergeCell ref="C750:C751"/>
    <mergeCell ref="C746:C747"/>
    <mergeCell ref="C752:C753"/>
    <mergeCell ref="C754:C755"/>
    <mergeCell ref="C748:C749"/>
    <mergeCell ref="C756:C757"/>
    <mergeCell ref="C728:C729"/>
    <mergeCell ref="D728:D729"/>
    <mergeCell ref="E732:E733"/>
    <mergeCell ref="E730:E731"/>
    <mergeCell ref="C730:C731"/>
    <mergeCell ref="D730:D731"/>
    <mergeCell ref="D732:D733"/>
    <mergeCell ref="C732:C733"/>
    <mergeCell ref="E720:E721"/>
    <mergeCell ref="C720:C721"/>
    <mergeCell ref="D720:D721"/>
    <mergeCell ref="E738:E739"/>
    <mergeCell ref="D736:D737"/>
    <mergeCell ref="D738:D739"/>
    <mergeCell ref="D726:D727"/>
    <mergeCell ref="E728:E729"/>
    <mergeCell ref="E734:E735"/>
    <mergeCell ref="E726:E727"/>
    <mergeCell ref="E712:E713"/>
    <mergeCell ref="C712:C713"/>
    <mergeCell ref="D712:D713"/>
    <mergeCell ref="D708:D709"/>
    <mergeCell ref="E724:E725"/>
    <mergeCell ref="C724:C725"/>
    <mergeCell ref="D724:D725"/>
    <mergeCell ref="E718:E719"/>
    <mergeCell ref="C718:C719"/>
    <mergeCell ref="D718:D719"/>
    <mergeCell ref="C726:C727"/>
    <mergeCell ref="E716:E717"/>
    <mergeCell ref="E714:E715"/>
    <mergeCell ref="C714:C715"/>
    <mergeCell ref="D714:D715"/>
    <mergeCell ref="C716:C717"/>
    <mergeCell ref="D716:D717"/>
    <mergeCell ref="D722:D723"/>
    <mergeCell ref="E722:E723"/>
    <mergeCell ref="C722:C723"/>
    <mergeCell ref="E710:E711"/>
    <mergeCell ref="C710:C711"/>
    <mergeCell ref="D710:D711"/>
    <mergeCell ref="C700:C701"/>
    <mergeCell ref="D700:D701"/>
    <mergeCell ref="E708:E709"/>
    <mergeCell ref="C708:C709"/>
    <mergeCell ref="C704:C705"/>
    <mergeCell ref="E704:E705"/>
    <mergeCell ref="E706:E707"/>
    <mergeCell ref="E702:E703"/>
    <mergeCell ref="C702:C703"/>
    <mergeCell ref="D702:D703"/>
    <mergeCell ref="E700:E701"/>
    <mergeCell ref="C692:C693"/>
    <mergeCell ref="D692:D693"/>
    <mergeCell ref="E692:E693"/>
    <mergeCell ref="E698:E699"/>
    <mergeCell ref="E696:E697"/>
    <mergeCell ref="C696:C697"/>
    <mergeCell ref="C690:C691"/>
    <mergeCell ref="D704:D705"/>
    <mergeCell ref="D694:D695"/>
    <mergeCell ref="D696:D697"/>
    <mergeCell ref="C706:C707"/>
    <mergeCell ref="D706:D707"/>
    <mergeCell ref="C694:C695"/>
    <mergeCell ref="C698:C699"/>
    <mergeCell ref="D698:D699"/>
    <mergeCell ref="C674:C675"/>
    <mergeCell ref="C682:C683"/>
    <mergeCell ref="E680:E681"/>
    <mergeCell ref="C680:C681"/>
    <mergeCell ref="C676:C677"/>
    <mergeCell ref="D674:D675"/>
    <mergeCell ref="E676:E677"/>
    <mergeCell ref="E678:E679"/>
    <mergeCell ref="E674:E675"/>
    <mergeCell ref="C678:C679"/>
    <mergeCell ref="E694:E695"/>
    <mergeCell ref="D682:D683"/>
    <mergeCell ref="D688:D689"/>
    <mergeCell ref="E686:E687"/>
    <mergeCell ref="D670:D671"/>
    <mergeCell ref="D676:D677"/>
    <mergeCell ref="E690:E691"/>
    <mergeCell ref="E682:E683"/>
    <mergeCell ref="D680:D681"/>
    <mergeCell ref="D690:D691"/>
    <mergeCell ref="E688:E689"/>
    <mergeCell ref="C688:C689"/>
    <mergeCell ref="C686:C687"/>
    <mergeCell ref="D686:D687"/>
    <mergeCell ref="D684:D685"/>
    <mergeCell ref="E684:E685"/>
    <mergeCell ref="C684:C685"/>
    <mergeCell ref="D678:D679"/>
    <mergeCell ref="C664:C665"/>
    <mergeCell ref="D664:D665"/>
    <mergeCell ref="E668:E669"/>
    <mergeCell ref="C668:C669"/>
    <mergeCell ref="D668:D669"/>
    <mergeCell ref="E672:E673"/>
    <mergeCell ref="C672:C673"/>
    <mergeCell ref="D672:D673"/>
    <mergeCell ref="E670:E671"/>
    <mergeCell ref="C670:C671"/>
    <mergeCell ref="E660:E661"/>
    <mergeCell ref="C660:C661"/>
    <mergeCell ref="D660:D661"/>
    <mergeCell ref="E666:E667"/>
    <mergeCell ref="C666:C667"/>
    <mergeCell ref="D666:D667"/>
    <mergeCell ref="E662:E663"/>
    <mergeCell ref="C662:C663"/>
    <mergeCell ref="D662:D663"/>
    <mergeCell ref="E664:E665"/>
    <mergeCell ref="E656:E657"/>
    <mergeCell ref="C656:C657"/>
    <mergeCell ref="D656:D657"/>
    <mergeCell ref="E658:E659"/>
    <mergeCell ref="C658:C659"/>
    <mergeCell ref="D658:D659"/>
    <mergeCell ref="E652:E653"/>
    <mergeCell ref="C652:C653"/>
    <mergeCell ref="D652:D653"/>
    <mergeCell ref="E654:E655"/>
    <mergeCell ref="C654:C655"/>
    <mergeCell ref="D654:D655"/>
    <mergeCell ref="E648:E649"/>
    <mergeCell ref="C648:C649"/>
    <mergeCell ref="D648:D649"/>
    <mergeCell ref="E650:E651"/>
    <mergeCell ref="C650:C651"/>
    <mergeCell ref="D650:D651"/>
    <mergeCell ref="E644:E645"/>
    <mergeCell ref="C644:C645"/>
    <mergeCell ref="D644:D645"/>
    <mergeCell ref="E646:E647"/>
    <mergeCell ref="C646:C647"/>
    <mergeCell ref="D646:D647"/>
    <mergeCell ref="E640:E641"/>
    <mergeCell ref="C640:C641"/>
    <mergeCell ref="D640:D641"/>
    <mergeCell ref="E642:E643"/>
    <mergeCell ref="C642:C643"/>
    <mergeCell ref="D642:D643"/>
    <mergeCell ref="E636:E637"/>
    <mergeCell ref="C636:C637"/>
    <mergeCell ref="D636:D637"/>
    <mergeCell ref="E638:E639"/>
    <mergeCell ref="C638:C639"/>
    <mergeCell ref="D638:D639"/>
    <mergeCell ref="E632:E633"/>
    <mergeCell ref="C632:C633"/>
    <mergeCell ref="D632:D633"/>
    <mergeCell ref="E634:E635"/>
    <mergeCell ref="C634:C635"/>
    <mergeCell ref="D634:D635"/>
    <mergeCell ref="E628:E629"/>
    <mergeCell ref="C628:C629"/>
    <mergeCell ref="D628:D629"/>
    <mergeCell ref="E630:E631"/>
    <mergeCell ref="C630:C631"/>
    <mergeCell ref="D630:D631"/>
    <mergeCell ref="E624:E625"/>
    <mergeCell ref="C624:C625"/>
    <mergeCell ref="D624:D625"/>
    <mergeCell ref="E626:E627"/>
    <mergeCell ref="C626:C627"/>
    <mergeCell ref="D626:D627"/>
    <mergeCell ref="E620:E621"/>
    <mergeCell ref="C620:C621"/>
    <mergeCell ref="D620:D621"/>
    <mergeCell ref="E622:E623"/>
    <mergeCell ref="C622:C623"/>
    <mergeCell ref="D622:D623"/>
    <mergeCell ref="E616:E617"/>
    <mergeCell ref="C616:C617"/>
    <mergeCell ref="D616:D617"/>
    <mergeCell ref="E618:E619"/>
    <mergeCell ref="C618:C619"/>
    <mergeCell ref="D618:D619"/>
    <mergeCell ref="E612:E613"/>
    <mergeCell ref="C612:C613"/>
    <mergeCell ref="D612:D613"/>
    <mergeCell ref="E614:E615"/>
    <mergeCell ref="C614:C615"/>
    <mergeCell ref="D614:D615"/>
    <mergeCell ref="E608:E609"/>
    <mergeCell ref="C608:C609"/>
    <mergeCell ref="D608:D609"/>
    <mergeCell ref="E610:E611"/>
    <mergeCell ref="C610:C611"/>
    <mergeCell ref="D610:D611"/>
    <mergeCell ref="E604:E605"/>
    <mergeCell ref="C604:C605"/>
    <mergeCell ref="D604:D605"/>
    <mergeCell ref="E606:E607"/>
    <mergeCell ref="C606:C607"/>
    <mergeCell ref="D606:D607"/>
    <mergeCell ref="E600:E601"/>
    <mergeCell ref="C600:C601"/>
    <mergeCell ref="D600:D601"/>
    <mergeCell ref="E602:E603"/>
    <mergeCell ref="C602:C603"/>
    <mergeCell ref="D602:D603"/>
    <mergeCell ref="E596:E597"/>
    <mergeCell ref="C596:C597"/>
    <mergeCell ref="D596:D597"/>
    <mergeCell ref="E598:E599"/>
    <mergeCell ref="C598:C599"/>
    <mergeCell ref="D598:D599"/>
    <mergeCell ref="E592:E593"/>
    <mergeCell ref="C592:C593"/>
    <mergeCell ref="D592:D593"/>
    <mergeCell ref="E594:E595"/>
    <mergeCell ref="C594:C595"/>
    <mergeCell ref="D594:D595"/>
    <mergeCell ref="E588:E589"/>
    <mergeCell ref="C588:C589"/>
    <mergeCell ref="D588:D589"/>
    <mergeCell ref="E590:E591"/>
    <mergeCell ref="C590:C591"/>
    <mergeCell ref="D590:D591"/>
    <mergeCell ref="E584:E585"/>
    <mergeCell ref="C584:C585"/>
    <mergeCell ref="D584:D585"/>
    <mergeCell ref="E586:E587"/>
    <mergeCell ref="C586:C587"/>
    <mergeCell ref="D586:D587"/>
    <mergeCell ref="E580:E581"/>
    <mergeCell ref="C580:C581"/>
    <mergeCell ref="D580:D581"/>
    <mergeCell ref="E582:E583"/>
    <mergeCell ref="C582:C583"/>
    <mergeCell ref="D582:D583"/>
    <mergeCell ref="E576:E577"/>
    <mergeCell ref="C576:C577"/>
    <mergeCell ref="D576:D577"/>
    <mergeCell ref="E578:E579"/>
    <mergeCell ref="C578:C579"/>
    <mergeCell ref="D578:D579"/>
    <mergeCell ref="E572:E573"/>
    <mergeCell ref="C572:C573"/>
    <mergeCell ref="D572:D573"/>
    <mergeCell ref="E574:E575"/>
    <mergeCell ref="C574:C575"/>
    <mergeCell ref="D574:D575"/>
    <mergeCell ref="E568:E569"/>
    <mergeCell ref="C568:C569"/>
    <mergeCell ref="D568:D569"/>
    <mergeCell ref="E570:E571"/>
    <mergeCell ref="C570:C571"/>
    <mergeCell ref="D570:D571"/>
    <mergeCell ref="E564:E565"/>
    <mergeCell ref="C564:C565"/>
    <mergeCell ref="D564:D565"/>
    <mergeCell ref="E566:E567"/>
    <mergeCell ref="C566:C567"/>
    <mergeCell ref="D566:D567"/>
    <mergeCell ref="E560:E561"/>
    <mergeCell ref="C560:C561"/>
    <mergeCell ref="D560:D561"/>
    <mergeCell ref="E562:E563"/>
    <mergeCell ref="C562:C563"/>
    <mergeCell ref="D562:D563"/>
    <mergeCell ref="E556:E557"/>
    <mergeCell ref="C556:C557"/>
    <mergeCell ref="D556:D557"/>
    <mergeCell ref="E558:E559"/>
    <mergeCell ref="C558:C559"/>
    <mergeCell ref="D558:D559"/>
    <mergeCell ref="E552:E553"/>
    <mergeCell ref="C552:C553"/>
    <mergeCell ref="D552:D553"/>
    <mergeCell ref="E554:E555"/>
    <mergeCell ref="C554:C555"/>
    <mergeCell ref="D554:D555"/>
    <mergeCell ref="E548:E549"/>
    <mergeCell ref="C548:C549"/>
    <mergeCell ref="D548:D549"/>
    <mergeCell ref="E550:E551"/>
    <mergeCell ref="C550:C551"/>
    <mergeCell ref="D550:D551"/>
    <mergeCell ref="E544:E545"/>
    <mergeCell ref="C544:C545"/>
    <mergeCell ref="D544:D545"/>
    <mergeCell ref="E546:E547"/>
    <mergeCell ref="C546:C547"/>
    <mergeCell ref="D546:D547"/>
    <mergeCell ref="E540:E541"/>
    <mergeCell ref="C540:C541"/>
    <mergeCell ref="D540:D541"/>
    <mergeCell ref="E542:E543"/>
    <mergeCell ref="C542:C543"/>
    <mergeCell ref="D542:D543"/>
    <mergeCell ref="E536:E537"/>
    <mergeCell ref="C536:C537"/>
    <mergeCell ref="D536:D537"/>
    <mergeCell ref="E538:E539"/>
    <mergeCell ref="C538:C539"/>
    <mergeCell ref="D538:D539"/>
    <mergeCell ref="E532:E533"/>
    <mergeCell ref="C532:C533"/>
    <mergeCell ref="D532:D533"/>
    <mergeCell ref="E534:E535"/>
    <mergeCell ref="C534:C535"/>
    <mergeCell ref="D534:D535"/>
    <mergeCell ref="E528:E529"/>
    <mergeCell ref="C528:C529"/>
    <mergeCell ref="D528:D529"/>
    <mergeCell ref="E530:E531"/>
    <mergeCell ref="C530:C531"/>
    <mergeCell ref="D530:D531"/>
    <mergeCell ref="E524:E525"/>
    <mergeCell ref="C524:C525"/>
    <mergeCell ref="D524:D525"/>
    <mergeCell ref="E526:E527"/>
    <mergeCell ref="C526:C527"/>
    <mergeCell ref="D526:D527"/>
    <mergeCell ref="E520:E521"/>
    <mergeCell ref="C520:C521"/>
    <mergeCell ref="D520:D521"/>
    <mergeCell ref="E522:E523"/>
    <mergeCell ref="C522:C523"/>
    <mergeCell ref="D522:D523"/>
    <mergeCell ref="E516:E517"/>
    <mergeCell ref="C516:C517"/>
    <mergeCell ref="D516:D517"/>
    <mergeCell ref="E518:E519"/>
    <mergeCell ref="C518:C519"/>
    <mergeCell ref="D518:D519"/>
    <mergeCell ref="E512:E513"/>
    <mergeCell ref="C512:C513"/>
    <mergeCell ref="D512:D513"/>
    <mergeCell ref="E514:E515"/>
    <mergeCell ref="C514:C515"/>
    <mergeCell ref="D514:D515"/>
    <mergeCell ref="E508:E509"/>
    <mergeCell ref="C508:C509"/>
    <mergeCell ref="D508:D509"/>
    <mergeCell ref="E510:E511"/>
    <mergeCell ref="C510:C511"/>
    <mergeCell ref="D510:D511"/>
    <mergeCell ref="E504:E505"/>
    <mergeCell ref="C504:C505"/>
    <mergeCell ref="D504:D505"/>
    <mergeCell ref="E506:E507"/>
    <mergeCell ref="C506:C507"/>
    <mergeCell ref="D506:D507"/>
    <mergeCell ref="E500:E501"/>
    <mergeCell ref="C500:C501"/>
    <mergeCell ref="D500:D501"/>
    <mergeCell ref="E502:E503"/>
    <mergeCell ref="C502:C503"/>
    <mergeCell ref="D502:D503"/>
    <mergeCell ref="E496:E497"/>
    <mergeCell ref="C496:C497"/>
    <mergeCell ref="D496:D497"/>
    <mergeCell ref="E498:E499"/>
    <mergeCell ref="C498:C499"/>
    <mergeCell ref="D498:D499"/>
    <mergeCell ref="E492:E493"/>
    <mergeCell ref="C492:C493"/>
    <mergeCell ref="D492:D493"/>
    <mergeCell ref="E494:E495"/>
    <mergeCell ref="C494:C495"/>
    <mergeCell ref="D494:D495"/>
    <mergeCell ref="E488:E489"/>
    <mergeCell ref="C488:C489"/>
    <mergeCell ref="D488:D489"/>
    <mergeCell ref="E490:E491"/>
    <mergeCell ref="C490:C491"/>
    <mergeCell ref="D490:D491"/>
    <mergeCell ref="E484:E485"/>
    <mergeCell ref="C484:C485"/>
    <mergeCell ref="D484:D485"/>
    <mergeCell ref="E486:E487"/>
    <mergeCell ref="C486:C487"/>
    <mergeCell ref="D486:D487"/>
    <mergeCell ref="E480:E481"/>
    <mergeCell ref="C480:C481"/>
    <mergeCell ref="D480:D481"/>
    <mergeCell ref="E482:E483"/>
    <mergeCell ref="C482:C483"/>
    <mergeCell ref="D482:D483"/>
    <mergeCell ref="E476:E477"/>
    <mergeCell ref="C476:C477"/>
    <mergeCell ref="D476:D477"/>
    <mergeCell ref="E478:E479"/>
    <mergeCell ref="C478:C479"/>
    <mergeCell ref="D478:D479"/>
    <mergeCell ref="E472:E473"/>
    <mergeCell ref="C472:C473"/>
    <mergeCell ref="D472:D473"/>
    <mergeCell ref="E474:E475"/>
    <mergeCell ref="C474:C475"/>
    <mergeCell ref="D474:D475"/>
    <mergeCell ref="E468:E469"/>
    <mergeCell ref="C468:C469"/>
    <mergeCell ref="D468:D469"/>
    <mergeCell ref="E470:E471"/>
    <mergeCell ref="C470:C471"/>
    <mergeCell ref="D470:D471"/>
    <mergeCell ref="E464:E465"/>
    <mergeCell ref="C464:C465"/>
    <mergeCell ref="D464:D465"/>
    <mergeCell ref="E466:E467"/>
    <mergeCell ref="C466:C467"/>
    <mergeCell ref="D466:D467"/>
    <mergeCell ref="E460:E461"/>
    <mergeCell ref="C460:C461"/>
    <mergeCell ref="D460:D461"/>
    <mergeCell ref="E462:E463"/>
    <mergeCell ref="C462:C463"/>
    <mergeCell ref="D462:D463"/>
    <mergeCell ref="E456:E457"/>
    <mergeCell ref="C456:C457"/>
    <mergeCell ref="D456:D457"/>
    <mergeCell ref="E458:E459"/>
    <mergeCell ref="C458:C459"/>
    <mergeCell ref="D458:D459"/>
    <mergeCell ref="E452:E453"/>
    <mergeCell ref="C452:C453"/>
    <mergeCell ref="D452:D453"/>
    <mergeCell ref="E454:E455"/>
    <mergeCell ref="C454:C455"/>
    <mergeCell ref="D454:D455"/>
    <mergeCell ref="E448:E449"/>
    <mergeCell ref="C448:C449"/>
    <mergeCell ref="D448:D449"/>
    <mergeCell ref="E450:E451"/>
    <mergeCell ref="C450:C451"/>
    <mergeCell ref="D450:D451"/>
    <mergeCell ref="E444:E445"/>
    <mergeCell ref="C444:C445"/>
    <mergeCell ref="D444:D445"/>
    <mergeCell ref="E446:E447"/>
    <mergeCell ref="C446:C447"/>
    <mergeCell ref="D446:D447"/>
    <mergeCell ref="E440:E441"/>
    <mergeCell ref="C440:C441"/>
    <mergeCell ref="D440:D441"/>
    <mergeCell ref="E442:E443"/>
    <mergeCell ref="C442:C443"/>
    <mergeCell ref="D442:D443"/>
    <mergeCell ref="E436:E437"/>
    <mergeCell ref="C436:C437"/>
    <mergeCell ref="D436:D437"/>
    <mergeCell ref="E438:E439"/>
    <mergeCell ref="C438:C439"/>
    <mergeCell ref="D438:D439"/>
    <mergeCell ref="E432:E433"/>
    <mergeCell ref="C432:C433"/>
    <mergeCell ref="D432:D433"/>
    <mergeCell ref="E434:E435"/>
    <mergeCell ref="C434:C435"/>
    <mergeCell ref="D434:D435"/>
    <mergeCell ref="E428:E429"/>
    <mergeCell ref="C428:C429"/>
    <mergeCell ref="D428:D429"/>
    <mergeCell ref="E430:E431"/>
    <mergeCell ref="C430:C431"/>
    <mergeCell ref="D430:D431"/>
    <mergeCell ref="E424:E425"/>
    <mergeCell ref="C424:C425"/>
    <mergeCell ref="D424:D425"/>
    <mergeCell ref="E426:E427"/>
    <mergeCell ref="C426:C427"/>
    <mergeCell ref="D426:D427"/>
    <mergeCell ref="E420:E421"/>
    <mergeCell ref="C420:C421"/>
    <mergeCell ref="D420:D421"/>
    <mergeCell ref="E422:E423"/>
    <mergeCell ref="C422:C423"/>
    <mergeCell ref="D422:D423"/>
    <mergeCell ref="E416:E417"/>
    <mergeCell ref="C416:C417"/>
    <mergeCell ref="D416:D417"/>
    <mergeCell ref="E418:E419"/>
    <mergeCell ref="C418:C419"/>
    <mergeCell ref="D418:D419"/>
    <mergeCell ref="E412:E413"/>
    <mergeCell ref="C412:C413"/>
    <mergeCell ref="D412:D413"/>
    <mergeCell ref="E414:E415"/>
    <mergeCell ref="C414:C415"/>
    <mergeCell ref="D414:D415"/>
    <mergeCell ref="E408:E409"/>
    <mergeCell ref="C408:C409"/>
    <mergeCell ref="D408:D409"/>
    <mergeCell ref="E410:E411"/>
    <mergeCell ref="C410:C411"/>
    <mergeCell ref="D410:D411"/>
    <mergeCell ref="E404:E405"/>
    <mergeCell ref="C404:C405"/>
    <mergeCell ref="D404:D405"/>
    <mergeCell ref="E406:E407"/>
    <mergeCell ref="C406:C407"/>
    <mergeCell ref="D406:D407"/>
    <mergeCell ref="E400:E401"/>
    <mergeCell ref="C400:C401"/>
    <mergeCell ref="D400:D401"/>
    <mergeCell ref="E402:E403"/>
    <mergeCell ref="C402:C403"/>
    <mergeCell ref="D402:D403"/>
    <mergeCell ref="E396:E397"/>
    <mergeCell ref="C396:C397"/>
    <mergeCell ref="D396:D397"/>
    <mergeCell ref="E398:E399"/>
    <mergeCell ref="C398:C399"/>
    <mergeCell ref="D398:D399"/>
    <mergeCell ref="E392:E393"/>
    <mergeCell ref="C392:C393"/>
    <mergeCell ref="D392:D393"/>
    <mergeCell ref="E394:E395"/>
    <mergeCell ref="C394:C395"/>
    <mergeCell ref="D394:D395"/>
    <mergeCell ref="E388:E389"/>
    <mergeCell ref="C388:C389"/>
    <mergeCell ref="D388:D389"/>
    <mergeCell ref="E390:E391"/>
    <mergeCell ref="C390:C391"/>
    <mergeCell ref="D390:D391"/>
    <mergeCell ref="E384:E385"/>
    <mergeCell ref="C384:C385"/>
    <mergeCell ref="D384:D385"/>
    <mergeCell ref="E386:E387"/>
    <mergeCell ref="C386:C387"/>
    <mergeCell ref="D386:D387"/>
    <mergeCell ref="E380:E381"/>
    <mergeCell ref="C380:C381"/>
    <mergeCell ref="D380:D381"/>
    <mergeCell ref="E382:E383"/>
    <mergeCell ref="C382:C383"/>
    <mergeCell ref="D382:D383"/>
    <mergeCell ref="E376:E377"/>
    <mergeCell ref="C376:C377"/>
    <mergeCell ref="D376:D377"/>
    <mergeCell ref="E378:E379"/>
    <mergeCell ref="C378:C379"/>
    <mergeCell ref="D378:D379"/>
    <mergeCell ref="E372:E373"/>
    <mergeCell ref="C372:C373"/>
    <mergeCell ref="D372:D373"/>
    <mergeCell ref="E374:E375"/>
    <mergeCell ref="C374:C375"/>
    <mergeCell ref="D374:D375"/>
    <mergeCell ref="E368:E369"/>
    <mergeCell ref="C368:C369"/>
    <mergeCell ref="D368:D369"/>
    <mergeCell ref="E370:E371"/>
    <mergeCell ref="C370:C371"/>
    <mergeCell ref="D370:D371"/>
    <mergeCell ref="E364:E365"/>
    <mergeCell ref="C364:C365"/>
    <mergeCell ref="D364:D365"/>
    <mergeCell ref="E366:E367"/>
    <mergeCell ref="C366:C367"/>
    <mergeCell ref="D366:D367"/>
    <mergeCell ref="E360:E361"/>
    <mergeCell ref="C360:C361"/>
    <mergeCell ref="D360:D361"/>
    <mergeCell ref="E362:E363"/>
    <mergeCell ref="C362:C363"/>
    <mergeCell ref="D362:D363"/>
    <mergeCell ref="E356:E357"/>
    <mergeCell ref="C356:C357"/>
    <mergeCell ref="D356:D357"/>
    <mergeCell ref="E358:E359"/>
    <mergeCell ref="C358:C359"/>
    <mergeCell ref="D358:D359"/>
    <mergeCell ref="E352:E353"/>
    <mergeCell ref="C352:C353"/>
    <mergeCell ref="D352:D353"/>
    <mergeCell ref="E354:E355"/>
    <mergeCell ref="C354:C355"/>
    <mergeCell ref="D354:D355"/>
    <mergeCell ref="E348:E349"/>
    <mergeCell ref="C348:C349"/>
    <mergeCell ref="D348:D349"/>
    <mergeCell ref="E350:E351"/>
    <mergeCell ref="C350:C351"/>
    <mergeCell ref="D350:D351"/>
    <mergeCell ref="E344:E345"/>
    <mergeCell ref="C344:C345"/>
    <mergeCell ref="D344:D345"/>
    <mergeCell ref="E346:E347"/>
    <mergeCell ref="C346:C347"/>
    <mergeCell ref="D346:D347"/>
    <mergeCell ref="E340:E341"/>
    <mergeCell ref="C340:C341"/>
    <mergeCell ref="D340:D341"/>
    <mergeCell ref="E342:E343"/>
    <mergeCell ref="C342:C343"/>
    <mergeCell ref="D342:D343"/>
    <mergeCell ref="E336:E337"/>
    <mergeCell ref="C336:C337"/>
    <mergeCell ref="D336:D337"/>
    <mergeCell ref="E338:E339"/>
    <mergeCell ref="C338:C339"/>
    <mergeCell ref="D338:D339"/>
    <mergeCell ref="E332:E333"/>
    <mergeCell ref="C332:C333"/>
    <mergeCell ref="D332:D333"/>
    <mergeCell ref="E334:E335"/>
    <mergeCell ref="C334:C335"/>
    <mergeCell ref="D334:D335"/>
    <mergeCell ref="E328:E329"/>
    <mergeCell ref="C328:C329"/>
    <mergeCell ref="D328:D329"/>
    <mergeCell ref="E330:E331"/>
    <mergeCell ref="C330:C331"/>
    <mergeCell ref="D330:D331"/>
    <mergeCell ref="E324:E325"/>
    <mergeCell ref="C324:C325"/>
    <mergeCell ref="D324:D325"/>
    <mergeCell ref="E326:E327"/>
    <mergeCell ref="C326:C327"/>
    <mergeCell ref="D326:D327"/>
    <mergeCell ref="E320:E321"/>
    <mergeCell ref="C320:C321"/>
    <mergeCell ref="D320:D321"/>
    <mergeCell ref="E322:E323"/>
    <mergeCell ref="C322:C323"/>
    <mergeCell ref="D322:D323"/>
    <mergeCell ref="E316:E317"/>
    <mergeCell ref="C316:C317"/>
    <mergeCell ref="D316:D317"/>
    <mergeCell ref="E318:E319"/>
    <mergeCell ref="C318:C319"/>
    <mergeCell ref="D318:D319"/>
    <mergeCell ref="E312:E313"/>
    <mergeCell ref="C312:C313"/>
    <mergeCell ref="D312:D313"/>
    <mergeCell ref="E314:E315"/>
    <mergeCell ref="C314:C315"/>
    <mergeCell ref="D314:D315"/>
    <mergeCell ref="E308:E309"/>
    <mergeCell ref="C308:C309"/>
    <mergeCell ref="D308:D309"/>
    <mergeCell ref="E310:E311"/>
    <mergeCell ref="C310:C311"/>
    <mergeCell ref="D310:D311"/>
    <mergeCell ref="E304:E305"/>
    <mergeCell ref="C304:C305"/>
    <mergeCell ref="D304:D305"/>
    <mergeCell ref="E306:E307"/>
    <mergeCell ref="C306:C307"/>
    <mergeCell ref="D306:D307"/>
    <mergeCell ref="E300:E301"/>
    <mergeCell ref="C300:C301"/>
    <mergeCell ref="D300:D301"/>
    <mergeCell ref="E302:E303"/>
    <mergeCell ref="C302:C303"/>
    <mergeCell ref="D302:D303"/>
    <mergeCell ref="D294:D295"/>
    <mergeCell ref="E292:E293"/>
    <mergeCell ref="D292:D293"/>
    <mergeCell ref="E298:E299"/>
    <mergeCell ref="C298:C299"/>
    <mergeCell ref="D298:D299"/>
    <mergeCell ref="E284:E285"/>
    <mergeCell ref="C290:C291"/>
    <mergeCell ref="D280:D281"/>
    <mergeCell ref="D290:D291"/>
    <mergeCell ref="E288:E289"/>
    <mergeCell ref="E296:E297"/>
    <mergeCell ref="C296:C297"/>
    <mergeCell ref="D296:D297"/>
    <mergeCell ref="E294:E295"/>
    <mergeCell ref="C294:C295"/>
    <mergeCell ref="C288:C289"/>
    <mergeCell ref="D288:D289"/>
    <mergeCell ref="E290:E291"/>
    <mergeCell ref="E286:E287"/>
    <mergeCell ref="C286:C287"/>
    <mergeCell ref="D286:D287"/>
    <mergeCell ref="E276:E277"/>
    <mergeCell ref="C266:C267"/>
    <mergeCell ref="C264:C265"/>
    <mergeCell ref="C262:C263"/>
    <mergeCell ref="C292:C293"/>
    <mergeCell ref="C280:C281"/>
    <mergeCell ref="C274:C275"/>
    <mergeCell ref="C276:C277"/>
    <mergeCell ref="C284:C285"/>
    <mergeCell ref="E280:E281"/>
    <mergeCell ref="C242:C243"/>
    <mergeCell ref="E278:E279"/>
    <mergeCell ref="C278:C279"/>
    <mergeCell ref="D278:D279"/>
    <mergeCell ref="E272:E273"/>
    <mergeCell ref="C272:C273"/>
    <mergeCell ref="C268:C269"/>
    <mergeCell ref="D268:D269"/>
    <mergeCell ref="E260:E261"/>
    <mergeCell ref="C260:C261"/>
    <mergeCell ref="D262:D263"/>
    <mergeCell ref="D284:D285"/>
    <mergeCell ref="C282:C283"/>
    <mergeCell ref="D282:D283"/>
    <mergeCell ref="E256:E257"/>
    <mergeCell ref="C256:C257"/>
    <mergeCell ref="D256:D257"/>
    <mergeCell ref="E262:E263"/>
    <mergeCell ref="E282:E283"/>
    <mergeCell ref="D276:D277"/>
    <mergeCell ref="D272:D273"/>
    <mergeCell ref="E274:E275"/>
    <mergeCell ref="C270:C271"/>
    <mergeCell ref="D270:D271"/>
    <mergeCell ref="E266:E267"/>
    <mergeCell ref="D266:D267"/>
    <mergeCell ref="D274:D275"/>
    <mergeCell ref="D244:D245"/>
    <mergeCell ref="D250:D251"/>
    <mergeCell ref="C254:C255"/>
    <mergeCell ref="D258:D259"/>
    <mergeCell ref="D264:D265"/>
    <mergeCell ref="C258:C259"/>
    <mergeCell ref="C250:C251"/>
    <mergeCell ref="D252:D253"/>
    <mergeCell ref="C252:C253"/>
    <mergeCell ref="D260:D261"/>
    <mergeCell ref="E220:E221"/>
    <mergeCell ref="E226:E227"/>
    <mergeCell ref="C244:C245"/>
    <mergeCell ref="E244:E245"/>
    <mergeCell ref="E270:E271"/>
    <mergeCell ref="E252:E253"/>
    <mergeCell ref="E258:E259"/>
    <mergeCell ref="E264:E265"/>
    <mergeCell ref="E268:E269"/>
    <mergeCell ref="E250:E251"/>
    <mergeCell ref="E246:E247"/>
    <mergeCell ref="E248:E249"/>
    <mergeCell ref="C248:C249"/>
    <mergeCell ref="C246:C247"/>
    <mergeCell ref="D248:D249"/>
    <mergeCell ref="E216:E217"/>
    <mergeCell ref="D218:D219"/>
    <mergeCell ref="E222:E223"/>
    <mergeCell ref="E224:E225"/>
    <mergeCell ref="E218:E219"/>
    <mergeCell ref="C226:C227"/>
    <mergeCell ref="E254:E255"/>
    <mergeCell ref="D254:D255"/>
    <mergeCell ref="E240:E241"/>
    <mergeCell ref="E238:E239"/>
    <mergeCell ref="C234:C235"/>
    <mergeCell ref="C236:C237"/>
    <mergeCell ref="E234:E235"/>
    <mergeCell ref="E242:E243"/>
    <mergeCell ref="D246:D247"/>
    <mergeCell ref="D234:D235"/>
    <mergeCell ref="E228:E229"/>
    <mergeCell ref="E230:E231"/>
    <mergeCell ref="E232:E233"/>
    <mergeCell ref="E236:E237"/>
    <mergeCell ref="D240:D241"/>
    <mergeCell ref="D238:D239"/>
    <mergeCell ref="D236:D237"/>
    <mergeCell ref="C214:C215"/>
    <mergeCell ref="D216:D217"/>
    <mergeCell ref="C220:C221"/>
    <mergeCell ref="C230:C231"/>
    <mergeCell ref="D230:D231"/>
    <mergeCell ref="D228:D229"/>
    <mergeCell ref="D220:D221"/>
    <mergeCell ref="D226:D227"/>
    <mergeCell ref="C216:C217"/>
    <mergeCell ref="C218:C219"/>
    <mergeCell ref="D242:D243"/>
    <mergeCell ref="C240:C241"/>
    <mergeCell ref="C222:C223"/>
    <mergeCell ref="D222:D223"/>
    <mergeCell ref="C224:C225"/>
    <mergeCell ref="D224:D225"/>
    <mergeCell ref="C228:C229"/>
    <mergeCell ref="D232:D233"/>
    <mergeCell ref="C232:C233"/>
    <mergeCell ref="C238:C239"/>
    <mergeCell ref="D208:D209"/>
    <mergeCell ref="C192:C193"/>
    <mergeCell ref="D192:D193"/>
    <mergeCell ref="D202:D203"/>
    <mergeCell ref="C194:C195"/>
    <mergeCell ref="C198:C199"/>
    <mergeCell ref="D196:D197"/>
    <mergeCell ref="D198:D199"/>
    <mergeCell ref="C202:C203"/>
    <mergeCell ref="C196:C197"/>
    <mergeCell ref="E202:E203"/>
    <mergeCell ref="E198:E199"/>
    <mergeCell ref="E194:E195"/>
    <mergeCell ref="E196:E197"/>
    <mergeCell ref="D194:D195"/>
    <mergeCell ref="E200:E201"/>
    <mergeCell ref="C200:C201"/>
    <mergeCell ref="C210:C211"/>
    <mergeCell ref="E208:E209"/>
    <mergeCell ref="D210:D211"/>
    <mergeCell ref="C204:C205"/>
    <mergeCell ref="D204:D205"/>
    <mergeCell ref="E204:E205"/>
    <mergeCell ref="C208:C209"/>
    <mergeCell ref="E206:E207"/>
    <mergeCell ref="D200:D201"/>
    <mergeCell ref="E162:E163"/>
    <mergeCell ref="C162:C163"/>
    <mergeCell ref="E212:E213"/>
    <mergeCell ref="E214:E215"/>
    <mergeCell ref="C212:C213"/>
    <mergeCell ref="C206:C207"/>
    <mergeCell ref="D206:D207"/>
    <mergeCell ref="D212:D213"/>
    <mergeCell ref="D214:D215"/>
    <mergeCell ref="E210:E211"/>
    <mergeCell ref="C190:C191"/>
    <mergeCell ref="E168:E169"/>
    <mergeCell ref="C188:C189"/>
    <mergeCell ref="D188:D189"/>
    <mergeCell ref="E186:E187"/>
    <mergeCell ref="C186:C187"/>
    <mergeCell ref="E188:E189"/>
    <mergeCell ref="C178:C179"/>
    <mergeCell ref="C176:C177"/>
    <mergeCell ref="C182:C183"/>
    <mergeCell ref="D162:D163"/>
    <mergeCell ref="E156:E157"/>
    <mergeCell ref="C156:C157"/>
    <mergeCell ref="E160:E161"/>
    <mergeCell ref="C160:C161"/>
    <mergeCell ref="D160:D161"/>
    <mergeCell ref="D156:D157"/>
    <mergeCell ref="C158:C159"/>
    <mergeCell ref="D158:D159"/>
    <mergeCell ref="E158:E159"/>
    <mergeCell ref="E154:E155"/>
    <mergeCell ref="C150:C151"/>
    <mergeCell ref="D150:D151"/>
    <mergeCell ref="D142:D143"/>
    <mergeCell ref="C152:C153"/>
    <mergeCell ref="D152:D153"/>
    <mergeCell ref="E150:E151"/>
    <mergeCell ref="C154:C155"/>
    <mergeCell ref="D154:D155"/>
    <mergeCell ref="C148:C149"/>
    <mergeCell ref="E142:E143"/>
    <mergeCell ref="D140:D141"/>
    <mergeCell ref="D134:D135"/>
    <mergeCell ref="E122:E123"/>
    <mergeCell ref="E130:E131"/>
    <mergeCell ref="C128:C129"/>
    <mergeCell ref="C138:C139"/>
    <mergeCell ref="D138:D139"/>
    <mergeCell ref="E132:E133"/>
    <mergeCell ref="E136:E137"/>
    <mergeCell ref="D130:D131"/>
    <mergeCell ref="E124:E125"/>
    <mergeCell ref="D128:D129"/>
    <mergeCell ref="E126:E127"/>
    <mergeCell ref="E128:E129"/>
    <mergeCell ref="E140:E141"/>
    <mergeCell ref="E134:E135"/>
    <mergeCell ref="E138:E139"/>
    <mergeCell ref="D132:D133"/>
    <mergeCell ref="D136:D137"/>
    <mergeCell ref="D118:D119"/>
    <mergeCell ref="D126:D127"/>
    <mergeCell ref="C124:C125"/>
    <mergeCell ref="D124:D125"/>
    <mergeCell ref="C118:C119"/>
    <mergeCell ref="C122:C123"/>
    <mergeCell ref="C126:C127"/>
    <mergeCell ref="E116:E117"/>
    <mergeCell ref="C104:C105"/>
    <mergeCell ref="D114:D115"/>
    <mergeCell ref="C116:C117"/>
    <mergeCell ref="D106:D107"/>
    <mergeCell ref="C106:C107"/>
    <mergeCell ref="D104:D105"/>
    <mergeCell ref="C112:C113"/>
    <mergeCell ref="D112:D113"/>
    <mergeCell ref="E112:E113"/>
    <mergeCell ref="E102:E103"/>
    <mergeCell ref="E106:E107"/>
    <mergeCell ref="C114:C115"/>
    <mergeCell ref="E74:E75"/>
    <mergeCell ref="C94:C95"/>
    <mergeCell ref="E78:E79"/>
    <mergeCell ref="D82:D83"/>
    <mergeCell ref="E92:E93"/>
    <mergeCell ref="D108:D109"/>
    <mergeCell ref="E110:E111"/>
    <mergeCell ref="E118:E119"/>
    <mergeCell ref="D70:D71"/>
    <mergeCell ref="D72:D73"/>
    <mergeCell ref="D110:D111"/>
    <mergeCell ref="D74:D75"/>
    <mergeCell ref="E86:E87"/>
    <mergeCell ref="E82:E83"/>
    <mergeCell ref="E114:E115"/>
    <mergeCell ref="E80:E81"/>
    <mergeCell ref="E76:E77"/>
    <mergeCell ref="D100:D101"/>
    <mergeCell ref="E94:E95"/>
    <mergeCell ref="E66:E67"/>
    <mergeCell ref="E68:E69"/>
    <mergeCell ref="E72:E73"/>
    <mergeCell ref="E70:E71"/>
    <mergeCell ref="E104:E105"/>
    <mergeCell ref="E120:E121"/>
    <mergeCell ref="E108:E109"/>
    <mergeCell ref="D96:D97"/>
    <mergeCell ref="D116:D117"/>
    <mergeCell ref="D120:D121"/>
    <mergeCell ref="D98:D99"/>
    <mergeCell ref="E100:E101"/>
    <mergeCell ref="E98:E99"/>
    <mergeCell ref="E96:E97"/>
    <mergeCell ref="D148:D149"/>
    <mergeCell ref="C146:C147"/>
    <mergeCell ref="D146:D147"/>
    <mergeCell ref="E164:E165"/>
    <mergeCell ref="D164:D165"/>
    <mergeCell ref="E144:E145"/>
    <mergeCell ref="E146:E147"/>
    <mergeCell ref="E152:E153"/>
    <mergeCell ref="E148:E149"/>
    <mergeCell ref="D144:D145"/>
    <mergeCell ref="E182:E183"/>
    <mergeCell ref="D170:D171"/>
    <mergeCell ref="D182:D183"/>
    <mergeCell ref="D174:D175"/>
    <mergeCell ref="C166:C167"/>
    <mergeCell ref="C168:C169"/>
    <mergeCell ref="E166:E167"/>
    <mergeCell ref="D166:D167"/>
    <mergeCell ref="C170:C171"/>
    <mergeCell ref="C184:C185"/>
    <mergeCell ref="E172:E173"/>
    <mergeCell ref="C172:C173"/>
    <mergeCell ref="D172:D173"/>
    <mergeCell ref="E176:E177"/>
    <mergeCell ref="D176:D177"/>
    <mergeCell ref="E174:E175"/>
    <mergeCell ref="D178:D179"/>
    <mergeCell ref="C180:C181"/>
    <mergeCell ref="D184:D185"/>
    <mergeCell ref="C64:C65"/>
    <mergeCell ref="D64:D65"/>
    <mergeCell ref="D102:D103"/>
    <mergeCell ref="D94:D95"/>
    <mergeCell ref="D78:D79"/>
    <mergeCell ref="D76:D77"/>
    <mergeCell ref="D84:D85"/>
    <mergeCell ref="C78:C79"/>
    <mergeCell ref="D90:D91"/>
    <mergeCell ref="D92:D93"/>
    <mergeCell ref="C164:C165"/>
    <mergeCell ref="C174:C175"/>
    <mergeCell ref="C90:C91"/>
    <mergeCell ref="C144:C145"/>
    <mergeCell ref="C102:C103"/>
    <mergeCell ref="C130:C131"/>
    <mergeCell ref="C142:C143"/>
    <mergeCell ref="C136:C137"/>
    <mergeCell ref="C132:C133"/>
    <mergeCell ref="C82:C83"/>
    <mergeCell ref="C88:C89"/>
    <mergeCell ref="C134:C135"/>
    <mergeCell ref="C140:C141"/>
    <mergeCell ref="C120:C121"/>
    <mergeCell ref="C96:C97"/>
    <mergeCell ref="C108:C109"/>
    <mergeCell ref="C110:C111"/>
    <mergeCell ref="C98:C99"/>
    <mergeCell ref="C100:C101"/>
    <mergeCell ref="C66:C67"/>
    <mergeCell ref="C58:C59"/>
    <mergeCell ref="D66:D67"/>
    <mergeCell ref="C84:C85"/>
    <mergeCell ref="D80:D81"/>
    <mergeCell ref="C74:C75"/>
    <mergeCell ref="C72:C73"/>
    <mergeCell ref="C68:C69"/>
    <mergeCell ref="C80:C81"/>
    <mergeCell ref="C76:C77"/>
    <mergeCell ref="D10:D11"/>
    <mergeCell ref="C12:C13"/>
    <mergeCell ref="D12:D13"/>
    <mergeCell ref="C50:C51"/>
    <mergeCell ref="D50:D51"/>
    <mergeCell ref="D24:D25"/>
    <mergeCell ref="C14:C15"/>
    <mergeCell ref="C20:C21"/>
    <mergeCell ref="C18:C19"/>
    <mergeCell ref="D32:D33"/>
    <mergeCell ref="C24:C25"/>
    <mergeCell ref="C26:C27"/>
    <mergeCell ref="D20:D21"/>
    <mergeCell ref="D14:D15"/>
    <mergeCell ref="D16:D17"/>
    <mergeCell ref="C22:C23"/>
    <mergeCell ref="D22:D23"/>
    <mergeCell ref="C16:C17"/>
    <mergeCell ref="C44:C45"/>
    <mergeCell ref="D28:D29"/>
    <mergeCell ref="D30:D31"/>
    <mergeCell ref="C34:C35"/>
    <mergeCell ref="C30:C31"/>
    <mergeCell ref="D44:D45"/>
    <mergeCell ref="C28:C29"/>
    <mergeCell ref="C42:C43"/>
    <mergeCell ref="E40:E41"/>
    <mergeCell ref="E30:E31"/>
    <mergeCell ref="C36:C37"/>
    <mergeCell ref="E34:E35"/>
    <mergeCell ref="D36:D37"/>
    <mergeCell ref="C32:C33"/>
    <mergeCell ref="C40:C41"/>
    <mergeCell ref="C38:C39"/>
    <mergeCell ref="E32:E33"/>
    <mergeCell ref="E44:E45"/>
    <mergeCell ref="E36:E37"/>
    <mergeCell ref="D34:D35"/>
    <mergeCell ref="E14:E15"/>
    <mergeCell ref="D42:D43"/>
    <mergeCell ref="D40:D41"/>
    <mergeCell ref="E28:E29"/>
    <mergeCell ref="D26:D27"/>
    <mergeCell ref="E26:E27"/>
    <mergeCell ref="E24:E25"/>
    <mergeCell ref="E50:E51"/>
    <mergeCell ref="E48:E49"/>
    <mergeCell ref="C48:C49"/>
    <mergeCell ref="D56:D57"/>
    <mergeCell ref="C52:C53"/>
    <mergeCell ref="D54:D55"/>
    <mergeCell ref="C56:C57"/>
    <mergeCell ref="D52:D53"/>
    <mergeCell ref="D46:D47"/>
    <mergeCell ref="D58:D59"/>
    <mergeCell ref="C86:C87"/>
    <mergeCell ref="D86:D87"/>
    <mergeCell ref="D68:D69"/>
    <mergeCell ref="D62:D63"/>
    <mergeCell ref="D60:D61"/>
    <mergeCell ref="C70:C71"/>
    <mergeCell ref="C62:C63"/>
    <mergeCell ref="C60:C61"/>
    <mergeCell ref="E42:E43"/>
    <mergeCell ref="E38:E39"/>
    <mergeCell ref="D38:D39"/>
    <mergeCell ref="C92:C93"/>
    <mergeCell ref="C54:C55"/>
    <mergeCell ref="D48:D49"/>
    <mergeCell ref="E46:E47"/>
    <mergeCell ref="C46:C47"/>
    <mergeCell ref="E88:E89"/>
    <mergeCell ref="D88:D89"/>
    <mergeCell ref="E190:E191"/>
    <mergeCell ref="D186:D187"/>
    <mergeCell ref="D190:D191"/>
    <mergeCell ref="E90:E91"/>
    <mergeCell ref="D122:D123"/>
    <mergeCell ref="D180:D181"/>
    <mergeCell ref="E178:E179"/>
    <mergeCell ref="E184:E185"/>
    <mergeCell ref="E170:E171"/>
    <mergeCell ref="D168:D169"/>
    <mergeCell ref="E192:E193"/>
    <mergeCell ref="E52:E53"/>
    <mergeCell ref="E56:E57"/>
    <mergeCell ref="E60:E61"/>
    <mergeCell ref="E62:E63"/>
    <mergeCell ref="E84:E85"/>
    <mergeCell ref="E58:E59"/>
    <mergeCell ref="E64:E65"/>
    <mergeCell ref="E54:E55"/>
    <mergeCell ref="E180:E181"/>
    <mergeCell ref="H30:H31"/>
    <mergeCell ref="H38:H39"/>
    <mergeCell ref="H34:H35"/>
    <mergeCell ref="H40:H41"/>
    <mergeCell ref="H54:H55"/>
    <mergeCell ref="H42:H43"/>
    <mergeCell ref="H46:H47"/>
    <mergeCell ref="H48:H49"/>
    <mergeCell ref="H44:H45"/>
    <mergeCell ref="H50:H51"/>
    <mergeCell ref="J8:J9"/>
    <mergeCell ref="P8:P9"/>
    <mergeCell ref="L8:L9"/>
    <mergeCell ref="W8:Y8"/>
    <mergeCell ref="H62:H63"/>
    <mergeCell ref="H60:H61"/>
    <mergeCell ref="H56:H57"/>
    <mergeCell ref="H52:H53"/>
    <mergeCell ref="H58:H59"/>
    <mergeCell ref="H36:H37"/>
    <mergeCell ref="J12:J13"/>
    <mergeCell ref="S8:S9"/>
    <mergeCell ref="N8:N9"/>
    <mergeCell ref="N12:N13"/>
    <mergeCell ref="BA8:BF8"/>
    <mergeCell ref="H12:H13"/>
    <mergeCell ref="J10:J11"/>
    <mergeCell ref="P10:P11"/>
    <mergeCell ref="L10:L11"/>
    <mergeCell ref="P12:P13"/>
    <mergeCell ref="P16:P17"/>
    <mergeCell ref="E10:E11"/>
    <mergeCell ref="F7:F9"/>
    <mergeCell ref="C10:C11"/>
    <mergeCell ref="AP8:AU8"/>
    <mergeCell ref="E12:E13"/>
    <mergeCell ref="D7:D9"/>
    <mergeCell ref="N10:N11"/>
    <mergeCell ref="AE8:AJ8"/>
    <mergeCell ref="E7:E9"/>
    <mergeCell ref="E16:E17"/>
    <mergeCell ref="E18:E19"/>
    <mergeCell ref="D18:D19"/>
    <mergeCell ref="E20:E21"/>
    <mergeCell ref="C7:C9"/>
    <mergeCell ref="H16:H17"/>
    <mergeCell ref="H8:H9"/>
    <mergeCell ref="H10:H11"/>
    <mergeCell ref="H14:H15"/>
    <mergeCell ref="G7:P7"/>
    <mergeCell ref="E22:E23"/>
    <mergeCell ref="J26:J27"/>
    <mergeCell ref="L26:L27"/>
    <mergeCell ref="H24:H25"/>
    <mergeCell ref="H26:H27"/>
    <mergeCell ref="J24:J25"/>
    <mergeCell ref="J16:J17"/>
    <mergeCell ref="L32:L33"/>
    <mergeCell ref="H28:H29"/>
    <mergeCell ref="H22:H23"/>
    <mergeCell ref="H20:H21"/>
    <mergeCell ref="H18:H19"/>
    <mergeCell ref="L28:L29"/>
    <mergeCell ref="J18:J19"/>
    <mergeCell ref="L24:L25"/>
    <mergeCell ref="J28:J29"/>
    <mergeCell ref="J14:J15"/>
    <mergeCell ref="N18:N19"/>
    <mergeCell ref="J20:J21"/>
    <mergeCell ref="L12:L13"/>
    <mergeCell ref="N20:N21"/>
    <mergeCell ref="N14:N15"/>
    <mergeCell ref="L14:L15"/>
    <mergeCell ref="N16:N17"/>
    <mergeCell ref="L16:L17"/>
    <mergeCell ref="L18:L19"/>
    <mergeCell ref="N28:N29"/>
    <mergeCell ref="P26:P27"/>
    <mergeCell ref="N22:N23"/>
    <mergeCell ref="J40:J41"/>
    <mergeCell ref="L40:L41"/>
    <mergeCell ref="L30:L31"/>
    <mergeCell ref="L34:L35"/>
    <mergeCell ref="L38:L39"/>
    <mergeCell ref="L36:L37"/>
    <mergeCell ref="J34:J35"/>
    <mergeCell ref="J32:J33"/>
    <mergeCell ref="P18:P19"/>
    <mergeCell ref="P24:P25"/>
    <mergeCell ref="L20:L21"/>
    <mergeCell ref="L22:L23"/>
    <mergeCell ref="H32:H33"/>
    <mergeCell ref="P20:P21"/>
    <mergeCell ref="P28:P29"/>
    <mergeCell ref="J22:J23"/>
    <mergeCell ref="N26:N27"/>
    <mergeCell ref="P14:P15"/>
    <mergeCell ref="P22:P23"/>
    <mergeCell ref="J30:J31"/>
    <mergeCell ref="J42:J43"/>
    <mergeCell ref="J38:J39"/>
    <mergeCell ref="J36:J37"/>
    <mergeCell ref="N30:N31"/>
    <mergeCell ref="N32:N33"/>
    <mergeCell ref="N24:N25"/>
    <mergeCell ref="N34:N35"/>
    <mergeCell ref="J46:J47"/>
    <mergeCell ref="L56:L57"/>
    <mergeCell ref="J44:J45"/>
    <mergeCell ref="L44:L45"/>
    <mergeCell ref="L46:L47"/>
    <mergeCell ref="L48:L49"/>
    <mergeCell ref="L50:L51"/>
    <mergeCell ref="J56:J57"/>
    <mergeCell ref="L54:L55"/>
    <mergeCell ref="P30:P31"/>
    <mergeCell ref="P32:P33"/>
    <mergeCell ref="P34:P35"/>
    <mergeCell ref="P36:P37"/>
    <mergeCell ref="P56:P57"/>
    <mergeCell ref="P52:P53"/>
    <mergeCell ref="P44:P45"/>
    <mergeCell ref="P40:P41"/>
    <mergeCell ref="P50:P51"/>
    <mergeCell ref="P48:P49"/>
    <mergeCell ref="P38:P39"/>
    <mergeCell ref="L42:L43"/>
    <mergeCell ref="N50:N51"/>
    <mergeCell ref="N36:N37"/>
    <mergeCell ref="N38:N39"/>
    <mergeCell ref="N40:N41"/>
    <mergeCell ref="N42:N43"/>
    <mergeCell ref="N46:N47"/>
    <mergeCell ref="P66:P67"/>
    <mergeCell ref="N66:N67"/>
    <mergeCell ref="P58:P59"/>
    <mergeCell ref="N62:N63"/>
    <mergeCell ref="N44:N45"/>
    <mergeCell ref="P42:P43"/>
    <mergeCell ref="P46:P47"/>
    <mergeCell ref="P54:P55"/>
    <mergeCell ref="L62:L63"/>
    <mergeCell ref="N56:N57"/>
    <mergeCell ref="J48:J49"/>
    <mergeCell ref="N58:N59"/>
    <mergeCell ref="J52:J53"/>
    <mergeCell ref="J54:J55"/>
    <mergeCell ref="J50:J51"/>
    <mergeCell ref="L58:L59"/>
    <mergeCell ref="N48:N49"/>
    <mergeCell ref="L66:L67"/>
    <mergeCell ref="P68:P69"/>
    <mergeCell ref="J58:J59"/>
    <mergeCell ref="N54:N55"/>
    <mergeCell ref="N52:N53"/>
    <mergeCell ref="L52:L53"/>
    <mergeCell ref="P62:P63"/>
    <mergeCell ref="J60:J61"/>
    <mergeCell ref="J62:J63"/>
    <mergeCell ref="L60:L61"/>
    <mergeCell ref="J68:J69"/>
    <mergeCell ref="N72:N73"/>
    <mergeCell ref="J64:J65"/>
    <mergeCell ref="P64:P65"/>
    <mergeCell ref="L64:L65"/>
    <mergeCell ref="P60:P61"/>
    <mergeCell ref="N64:N65"/>
    <mergeCell ref="J72:J73"/>
    <mergeCell ref="N70:N71"/>
    <mergeCell ref="J66:J67"/>
    <mergeCell ref="L70:L71"/>
    <mergeCell ref="L72:L73"/>
    <mergeCell ref="H64:H65"/>
    <mergeCell ref="N60:N61"/>
    <mergeCell ref="N76:N77"/>
    <mergeCell ref="P80:P81"/>
    <mergeCell ref="J78:J79"/>
    <mergeCell ref="N80:N81"/>
    <mergeCell ref="H70:H71"/>
    <mergeCell ref="H66:H67"/>
    <mergeCell ref="J82:J83"/>
    <mergeCell ref="J76:J77"/>
    <mergeCell ref="L76:L77"/>
    <mergeCell ref="L78:L79"/>
    <mergeCell ref="H82:H83"/>
    <mergeCell ref="H68:H69"/>
    <mergeCell ref="L68:L69"/>
    <mergeCell ref="J74:J75"/>
    <mergeCell ref="L74:L75"/>
    <mergeCell ref="J70:J71"/>
    <mergeCell ref="N68:N69"/>
    <mergeCell ref="P78:P79"/>
    <mergeCell ref="N74:N75"/>
    <mergeCell ref="P74:P75"/>
    <mergeCell ref="N78:N79"/>
    <mergeCell ref="P70:P71"/>
    <mergeCell ref="P72:P73"/>
    <mergeCell ref="P76:P77"/>
    <mergeCell ref="P84:P85"/>
    <mergeCell ref="P86:P87"/>
    <mergeCell ref="N84:N85"/>
    <mergeCell ref="L84:L85"/>
    <mergeCell ref="L82:L83"/>
    <mergeCell ref="N82:N83"/>
    <mergeCell ref="L86:L87"/>
    <mergeCell ref="N86:N87"/>
    <mergeCell ref="P82:P83"/>
    <mergeCell ref="J84:J85"/>
    <mergeCell ref="J80:J81"/>
    <mergeCell ref="L88:L89"/>
    <mergeCell ref="H84:H85"/>
    <mergeCell ref="H72:H73"/>
    <mergeCell ref="H74:H75"/>
    <mergeCell ref="H78:H79"/>
    <mergeCell ref="H76:H77"/>
    <mergeCell ref="H80:H81"/>
    <mergeCell ref="L80:L81"/>
    <mergeCell ref="H86:H87"/>
    <mergeCell ref="H90:H91"/>
    <mergeCell ref="H88:H89"/>
    <mergeCell ref="J88:J89"/>
    <mergeCell ref="J90:J91"/>
    <mergeCell ref="J86:J87"/>
    <mergeCell ref="L90:L91"/>
    <mergeCell ref="P88:P89"/>
    <mergeCell ref="N88:N89"/>
    <mergeCell ref="P90:P91"/>
    <mergeCell ref="N90:N91"/>
    <mergeCell ref="H94:H95"/>
    <mergeCell ref="L92:L93"/>
    <mergeCell ref="H92:H93"/>
    <mergeCell ref="J94:J95"/>
    <mergeCell ref="L94:L95"/>
    <mergeCell ref="J92:J93"/>
    <mergeCell ref="P94:P95"/>
    <mergeCell ref="N100:N101"/>
    <mergeCell ref="P92:P93"/>
    <mergeCell ref="P96:P97"/>
    <mergeCell ref="N94:N95"/>
    <mergeCell ref="N98:N99"/>
    <mergeCell ref="N92:N93"/>
    <mergeCell ref="P98:P99"/>
    <mergeCell ref="P100:P101"/>
    <mergeCell ref="H100:H101"/>
    <mergeCell ref="J100:J101"/>
    <mergeCell ref="L100:L101"/>
    <mergeCell ref="N96:N97"/>
    <mergeCell ref="L98:L99"/>
    <mergeCell ref="L96:L97"/>
    <mergeCell ref="H98:H99"/>
    <mergeCell ref="J98:J99"/>
    <mergeCell ref="H96:H97"/>
    <mergeCell ref="J96:J97"/>
    <mergeCell ref="J108:J109"/>
    <mergeCell ref="H102:H103"/>
    <mergeCell ref="J102:J103"/>
    <mergeCell ref="J104:J105"/>
    <mergeCell ref="H104:H105"/>
    <mergeCell ref="H106:H107"/>
    <mergeCell ref="J106:J107"/>
    <mergeCell ref="H108:H109"/>
    <mergeCell ref="L102:L103"/>
    <mergeCell ref="P106:P107"/>
    <mergeCell ref="P104:P105"/>
    <mergeCell ref="L106:L107"/>
    <mergeCell ref="P102:P103"/>
    <mergeCell ref="N104:N105"/>
    <mergeCell ref="L104:L105"/>
    <mergeCell ref="N102:N103"/>
    <mergeCell ref="N106:N107"/>
    <mergeCell ref="N108:N109"/>
    <mergeCell ref="L108:L109"/>
    <mergeCell ref="H128:H129"/>
    <mergeCell ref="J128:J129"/>
    <mergeCell ref="J126:J127"/>
    <mergeCell ref="L122:L123"/>
    <mergeCell ref="N112:N113"/>
    <mergeCell ref="L112:L113"/>
    <mergeCell ref="J114:J115"/>
    <mergeCell ref="N116:N117"/>
    <mergeCell ref="P110:P111"/>
    <mergeCell ref="H124:H125"/>
    <mergeCell ref="P124:P125"/>
    <mergeCell ref="J118:J119"/>
    <mergeCell ref="H112:H113"/>
    <mergeCell ref="H114:H115"/>
    <mergeCell ref="H120:H121"/>
    <mergeCell ref="H116:H117"/>
    <mergeCell ref="H110:H111"/>
    <mergeCell ref="J124:J125"/>
    <mergeCell ref="P108:P109"/>
    <mergeCell ref="N126:N127"/>
    <mergeCell ref="H118:H119"/>
    <mergeCell ref="H126:H127"/>
    <mergeCell ref="H122:H123"/>
    <mergeCell ref="N120:N121"/>
    <mergeCell ref="L120:L121"/>
    <mergeCell ref="L124:L125"/>
    <mergeCell ref="J120:J121"/>
    <mergeCell ref="P112:P113"/>
    <mergeCell ref="J116:J117"/>
    <mergeCell ref="J112:J113"/>
    <mergeCell ref="J110:J111"/>
    <mergeCell ref="N122:N123"/>
    <mergeCell ref="L110:L111"/>
    <mergeCell ref="N110:N111"/>
    <mergeCell ref="L114:L115"/>
    <mergeCell ref="J122:J123"/>
    <mergeCell ref="N114:N115"/>
    <mergeCell ref="L116:L117"/>
    <mergeCell ref="L118:L119"/>
    <mergeCell ref="J130:J131"/>
    <mergeCell ref="P114:P115"/>
    <mergeCell ref="P116:P117"/>
    <mergeCell ref="P120:P121"/>
    <mergeCell ref="P122:P123"/>
    <mergeCell ref="P126:P127"/>
    <mergeCell ref="N128:N129"/>
    <mergeCell ref="N118:N119"/>
    <mergeCell ref="P118:P119"/>
    <mergeCell ref="P128:P129"/>
    <mergeCell ref="P132:P133"/>
    <mergeCell ref="J138:J139"/>
    <mergeCell ref="P130:P131"/>
    <mergeCell ref="L132:L133"/>
    <mergeCell ref="J136:J137"/>
    <mergeCell ref="J132:J133"/>
    <mergeCell ref="L134:L135"/>
    <mergeCell ref="J134:J135"/>
    <mergeCell ref="N130:N131"/>
    <mergeCell ref="N124:N125"/>
    <mergeCell ref="L130:L131"/>
    <mergeCell ref="H130:H131"/>
    <mergeCell ref="L126:L127"/>
    <mergeCell ref="H138:H139"/>
    <mergeCell ref="L128:L129"/>
    <mergeCell ref="H134:H135"/>
    <mergeCell ref="H132:H133"/>
    <mergeCell ref="N134:N135"/>
    <mergeCell ref="N138:N139"/>
    <mergeCell ref="P144:P145"/>
    <mergeCell ref="P142:P143"/>
    <mergeCell ref="P140:P141"/>
    <mergeCell ref="P138:P139"/>
    <mergeCell ref="P136:P137"/>
    <mergeCell ref="H142:H143"/>
    <mergeCell ref="J142:J143"/>
    <mergeCell ref="N132:N133"/>
    <mergeCell ref="P134:P135"/>
    <mergeCell ref="N136:N137"/>
    <mergeCell ref="H140:H141"/>
    <mergeCell ref="J140:J141"/>
    <mergeCell ref="L140:L141"/>
    <mergeCell ref="H136:H137"/>
    <mergeCell ref="L136:L137"/>
    <mergeCell ref="N146:N147"/>
    <mergeCell ref="L142:L143"/>
    <mergeCell ref="N142:N143"/>
    <mergeCell ref="H144:H145"/>
    <mergeCell ref="J144:J145"/>
    <mergeCell ref="L148:L149"/>
    <mergeCell ref="J146:J147"/>
    <mergeCell ref="L146:L147"/>
    <mergeCell ref="H148:H149"/>
    <mergeCell ref="J148:J149"/>
    <mergeCell ref="H146:H147"/>
    <mergeCell ref="L144:L145"/>
    <mergeCell ref="L138:L139"/>
    <mergeCell ref="L152:L153"/>
    <mergeCell ref="P156:P157"/>
    <mergeCell ref="N152:N153"/>
    <mergeCell ref="P152:P153"/>
    <mergeCell ref="J156:J157"/>
    <mergeCell ref="H150:H151"/>
    <mergeCell ref="J150:J151"/>
    <mergeCell ref="L160:L161"/>
    <mergeCell ref="P146:P147"/>
    <mergeCell ref="N140:N141"/>
    <mergeCell ref="N148:N149"/>
    <mergeCell ref="P154:P155"/>
    <mergeCell ref="N144:N145"/>
    <mergeCell ref="N156:N157"/>
    <mergeCell ref="L150:L151"/>
    <mergeCell ref="L158:L159"/>
    <mergeCell ref="L156:L157"/>
    <mergeCell ref="N164:N165"/>
    <mergeCell ref="N158:N159"/>
    <mergeCell ref="N160:N161"/>
    <mergeCell ref="P160:P161"/>
    <mergeCell ref="P158:P159"/>
    <mergeCell ref="P148:P149"/>
    <mergeCell ref="N150:N151"/>
    <mergeCell ref="N154:N155"/>
    <mergeCell ref="N162:N163"/>
    <mergeCell ref="P150:P151"/>
    <mergeCell ref="H174:H175"/>
    <mergeCell ref="H158:H159"/>
    <mergeCell ref="J158:J159"/>
    <mergeCell ref="H162:H163"/>
    <mergeCell ref="H166:H167"/>
    <mergeCell ref="J168:J169"/>
    <mergeCell ref="J174:J175"/>
    <mergeCell ref="H170:H171"/>
    <mergeCell ref="H164:H165"/>
    <mergeCell ref="J160:J161"/>
    <mergeCell ref="L154:L155"/>
    <mergeCell ref="L170:L171"/>
    <mergeCell ref="J166:J167"/>
    <mergeCell ref="J164:J165"/>
    <mergeCell ref="H154:H155"/>
    <mergeCell ref="J152:J153"/>
    <mergeCell ref="J154:J155"/>
    <mergeCell ref="H152:H153"/>
    <mergeCell ref="J170:J171"/>
    <mergeCell ref="J162:J163"/>
    <mergeCell ref="H160:H161"/>
    <mergeCell ref="P168:P169"/>
    <mergeCell ref="P174:P175"/>
    <mergeCell ref="N174:N175"/>
    <mergeCell ref="H156:H157"/>
    <mergeCell ref="H168:H169"/>
    <mergeCell ref="P164:P165"/>
    <mergeCell ref="H172:H173"/>
    <mergeCell ref="J172:J173"/>
    <mergeCell ref="L164:L165"/>
    <mergeCell ref="N170:N171"/>
    <mergeCell ref="P166:P167"/>
    <mergeCell ref="P176:P177"/>
    <mergeCell ref="N172:N173"/>
    <mergeCell ref="P194:P195"/>
    <mergeCell ref="P192:P193"/>
    <mergeCell ref="P180:P181"/>
    <mergeCell ref="N180:N181"/>
    <mergeCell ref="N184:N185"/>
    <mergeCell ref="P190:P191"/>
    <mergeCell ref="J194:J195"/>
    <mergeCell ref="L194:L195"/>
    <mergeCell ref="N178:N179"/>
    <mergeCell ref="H192:H193"/>
    <mergeCell ref="J192:J193"/>
    <mergeCell ref="L192:L193"/>
    <mergeCell ref="N192:N193"/>
    <mergeCell ref="N186:N187"/>
    <mergeCell ref="P162:P163"/>
    <mergeCell ref="L174:L175"/>
    <mergeCell ref="N166:N167"/>
    <mergeCell ref="L166:L167"/>
    <mergeCell ref="L168:L169"/>
    <mergeCell ref="P170:P171"/>
    <mergeCell ref="L172:L173"/>
    <mergeCell ref="P172:P173"/>
    <mergeCell ref="L162:L163"/>
    <mergeCell ref="N168:N169"/>
    <mergeCell ref="H176:H177"/>
    <mergeCell ref="L180:L181"/>
    <mergeCell ref="L178:L179"/>
    <mergeCell ref="L176:L177"/>
    <mergeCell ref="H178:H179"/>
    <mergeCell ref="J178:J179"/>
    <mergeCell ref="J176:J177"/>
    <mergeCell ref="H180:H181"/>
    <mergeCell ref="N176:N177"/>
    <mergeCell ref="P184:P185"/>
    <mergeCell ref="N182:N183"/>
    <mergeCell ref="J188:J189"/>
    <mergeCell ref="J186:J187"/>
    <mergeCell ref="J184:J185"/>
    <mergeCell ref="P178:P179"/>
    <mergeCell ref="P182:P183"/>
    <mergeCell ref="J180:J181"/>
    <mergeCell ref="L182:L183"/>
    <mergeCell ref="P188:P189"/>
    <mergeCell ref="N188:N189"/>
    <mergeCell ref="P186:P187"/>
    <mergeCell ref="L186:L187"/>
    <mergeCell ref="J182:J183"/>
    <mergeCell ref="L188:L189"/>
    <mergeCell ref="L184:L185"/>
    <mergeCell ref="J200:J201"/>
    <mergeCell ref="H196:H197"/>
    <mergeCell ref="N194:N195"/>
    <mergeCell ref="H200:H201"/>
    <mergeCell ref="H184:H185"/>
    <mergeCell ref="H182:H183"/>
    <mergeCell ref="H186:H187"/>
    <mergeCell ref="H188:H189"/>
    <mergeCell ref="J190:J191"/>
    <mergeCell ref="H194:H195"/>
    <mergeCell ref="P196:P197"/>
    <mergeCell ref="L196:L197"/>
    <mergeCell ref="N196:N197"/>
    <mergeCell ref="J196:J197"/>
    <mergeCell ref="N198:N199"/>
    <mergeCell ref="H190:H191"/>
    <mergeCell ref="N190:N191"/>
    <mergeCell ref="L190:L191"/>
    <mergeCell ref="H198:H199"/>
    <mergeCell ref="J198:J199"/>
    <mergeCell ref="P198:P199"/>
    <mergeCell ref="P200:P201"/>
    <mergeCell ref="L198:L199"/>
    <mergeCell ref="L200:L201"/>
    <mergeCell ref="P202:P203"/>
    <mergeCell ref="P204:P205"/>
    <mergeCell ref="N204:N205"/>
    <mergeCell ref="N200:N201"/>
    <mergeCell ref="L204:L205"/>
    <mergeCell ref="N202:N203"/>
    <mergeCell ref="L212:L213"/>
    <mergeCell ref="H202:H203"/>
    <mergeCell ref="J202:J203"/>
    <mergeCell ref="L202:L203"/>
    <mergeCell ref="H204:H205"/>
    <mergeCell ref="J204:J205"/>
    <mergeCell ref="H210:H211"/>
    <mergeCell ref="H208:H209"/>
    <mergeCell ref="L208:L209"/>
    <mergeCell ref="J210:J211"/>
    <mergeCell ref="P208:P209"/>
    <mergeCell ref="L206:L207"/>
    <mergeCell ref="J208:J209"/>
    <mergeCell ref="H206:H207"/>
    <mergeCell ref="J206:J207"/>
    <mergeCell ref="P210:P211"/>
    <mergeCell ref="P206:P207"/>
    <mergeCell ref="N206:N207"/>
    <mergeCell ref="N210:N211"/>
    <mergeCell ref="N208:N209"/>
    <mergeCell ref="N212:N213"/>
    <mergeCell ref="L210:L211"/>
    <mergeCell ref="P212:P213"/>
    <mergeCell ref="H212:H213"/>
    <mergeCell ref="J212:J213"/>
    <mergeCell ref="P218:P219"/>
    <mergeCell ref="P216:P217"/>
    <mergeCell ref="L216:L217"/>
    <mergeCell ref="N216:N217"/>
    <mergeCell ref="H214:H215"/>
    <mergeCell ref="J214:J215"/>
    <mergeCell ref="L214:L215"/>
    <mergeCell ref="N214:N215"/>
    <mergeCell ref="P214:P215"/>
    <mergeCell ref="N220:N221"/>
    <mergeCell ref="J216:J217"/>
    <mergeCell ref="H216:H217"/>
    <mergeCell ref="N218:N219"/>
    <mergeCell ref="H218:H219"/>
    <mergeCell ref="J218:J219"/>
    <mergeCell ref="L218:L219"/>
    <mergeCell ref="P220:P221"/>
    <mergeCell ref="H220:H221"/>
    <mergeCell ref="J226:J227"/>
    <mergeCell ref="P222:P223"/>
    <mergeCell ref="N222:N223"/>
    <mergeCell ref="J220:J221"/>
    <mergeCell ref="L220:L221"/>
    <mergeCell ref="H222:H223"/>
    <mergeCell ref="J222:J223"/>
    <mergeCell ref="L222:L223"/>
    <mergeCell ref="L224:L225"/>
    <mergeCell ref="P224:P225"/>
    <mergeCell ref="J228:J229"/>
    <mergeCell ref="H224:H225"/>
    <mergeCell ref="J224:J225"/>
    <mergeCell ref="L228:L229"/>
    <mergeCell ref="H226:H227"/>
    <mergeCell ref="N234:N235"/>
    <mergeCell ref="L226:L227"/>
    <mergeCell ref="N224:N225"/>
    <mergeCell ref="H230:H231"/>
    <mergeCell ref="H228:H229"/>
    <mergeCell ref="N228:N229"/>
    <mergeCell ref="H244:H245"/>
    <mergeCell ref="J244:J245"/>
    <mergeCell ref="H240:H241"/>
    <mergeCell ref="J230:J231"/>
    <mergeCell ref="L230:L231"/>
    <mergeCell ref="N236:N237"/>
    <mergeCell ref="J232:J233"/>
    <mergeCell ref="J240:J241"/>
    <mergeCell ref="N240:N241"/>
    <mergeCell ref="N242:N243"/>
    <mergeCell ref="L232:L233"/>
    <mergeCell ref="P238:P239"/>
    <mergeCell ref="N238:N239"/>
    <mergeCell ref="P236:P237"/>
    <mergeCell ref="P242:P243"/>
    <mergeCell ref="L240:L241"/>
    <mergeCell ref="L238:L239"/>
    <mergeCell ref="N226:N227"/>
    <mergeCell ref="N230:N231"/>
    <mergeCell ref="P234:P235"/>
    <mergeCell ref="J236:J237"/>
    <mergeCell ref="L236:L237"/>
    <mergeCell ref="H236:H237"/>
    <mergeCell ref="L234:L235"/>
    <mergeCell ref="P230:P231"/>
    <mergeCell ref="N232:N233"/>
    <mergeCell ref="P232:P233"/>
    <mergeCell ref="P226:P227"/>
    <mergeCell ref="P228:P229"/>
    <mergeCell ref="J248:J249"/>
    <mergeCell ref="L246:L247"/>
    <mergeCell ref="L242:L243"/>
    <mergeCell ref="P244:P245"/>
    <mergeCell ref="P240:P241"/>
    <mergeCell ref="P248:P249"/>
    <mergeCell ref="L248:L249"/>
    <mergeCell ref="N244:N245"/>
    <mergeCell ref="H250:H251"/>
    <mergeCell ref="H248:H249"/>
    <mergeCell ref="H232:H233"/>
    <mergeCell ref="H234:H235"/>
    <mergeCell ref="J242:J243"/>
    <mergeCell ref="J234:J235"/>
    <mergeCell ref="H238:H239"/>
    <mergeCell ref="H242:H243"/>
    <mergeCell ref="J238:J239"/>
    <mergeCell ref="H246:H247"/>
    <mergeCell ref="N248:N249"/>
    <mergeCell ref="L244:L245"/>
    <mergeCell ref="J246:J247"/>
    <mergeCell ref="L268:L269"/>
    <mergeCell ref="L266:L267"/>
    <mergeCell ref="J254:J255"/>
    <mergeCell ref="N252:N253"/>
    <mergeCell ref="N250:N251"/>
    <mergeCell ref="J266:J267"/>
    <mergeCell ref="J268:J269"/>
    <mergeCell ref="P246:P247"/>
    <mergeCell ref="N246:N247"/>
    <mergeCell ref="P254:P255"/>
    <mergeCell ref="N254:N255"/>
    <mergeCell ref="L254:L255"/>
    <mergeCell ref="L264:L265"/>
    <mergeCell ref="P256:P257"/>
    <mergeCell ref="N256:N257"/>
    <mergeCell ref="L256:L257"/>
    <mergeCell ref="P252:P253"/>
    <mergeCell ref="P250:P251"/>
    <mergeCell ref="J252:J253"/>
    <mergeCell ref="L258:L259"/>
    <mergeCell ref="J260:J261"/>
    <mergeCell ref="J262:J263"/>
    <mergeCell ref="L262:L263"/>
    <mergeCell ref="L260:L261"/>
    <mergeCell ref="J250:J251"/>
    <mergeCell ref="L250:L251"/>
    <mergeCell ref="H252:H253"/>
    <mergeCell ref="H254:H255"/>
    <mergeCell ref="L252:L253"/>
    <mergeCell ref="J256:J257"/>
    <mergeCell ref="H256:H257"/>
    <mergeCell ref="H268:H269"/>
    <mergeCell ref="H258:H259"/>
    <mergeCell ref="J258:J259"/>
    <mergeCell ref="H262:H263"/>
    <mergeCell ref="H266:H267"/>
    <mergeCell ref="J264:J265"/>
    <mergeCell ref="H260:H261"/>
    <mergeCell ref="H264:H265"/>
    <mergeCell ref="N266:N267"/>
    <mergeCell ref="N262:N263"/>
    <mergeCell ref="P266:P267"/>
    <mergeCell ref="N264:N265"/>
    <mergeCell ref="P264:P265"/>
    <mergeCell ref="P268:P269"/>
    <mergeCell ref="N268:N269"/>
    <mergeCell ref="P258:P259"/>
    <mergeCell ref="N260:N261"/>
    <mergeCell ref="P260:P261"/>
    <mergeCell ref="N258:N259"/>
    <mergeCell ref="P262:P263"/>
    <mergeCell ref="H270:H271"/>
    <mergeCell ref="J270:J271"/>
    <mergeCell ref="L270:L271"/>
    <mergeCell ref="P272:P273"/>
    <mergeCell ref="L272:L273"/>
    <mergeCell ref="J272:J273"/>
    <mergeCell ref="H272:H273"/>
    <mergeCell ref="P270:P271"/>
    <mergeCell ref="N270:N271"/>
    <mergeCell ref="P274:P275"/>
    <mergeCell ref="N272:N273"/>
    <mergeCell ref="N276:N277"/>
    <mergeCell ref="P276:P277"/>
    <mergeCell ref="N278:N279"/>
    <mergeCell ref="J274:J275"/>
    <mergeCell ref="L274:L275"/>
    <mergeCell ref="P278:P279"/>
    <mergeCell ref="H276:H277"/>
    <mergeCell ref="J276:J277"/>
    <mergeCell ref="L276:L277"/>
    <mergeCell ref="N274:N275"/>
    <mergeCell ref="P284:P285"/>
    <mergeCell ref="H274:H275"/>
    <mergeCell ref="P282:P283"/>
    <mergeCell ref="P280:P281"/>
    <mergeCell ref="L280:L281"/>
    <mergeCell ref="H280:H281"/>
    <mergeCell ref="H284:H285"/>
    <mergeCell ref="J284:J285"/>
    <mergeCell ref="L292:L293"/>
    <mergeCell ref="L284:L285"/>
    <mergeCell ref="H278:H279"/>
    <mergeCell ref="J280:J281"/>
    <mergeCell ref="L290:L291"/>
    <mergeCell ref="L288:L289"/>
    <mergeCell ref="H286:H287"/>
    <mergeCell ref="L282:L283"/>
    <mergeCell ref="J286:J287"/>
    <mergeCell ref="L286:L287"/>
    <mergeCell ref="J282:J283"/>
    <mergeCell ref="P286:P287"/>
    <mergeCell ref="H282:H283"/>
    <mergeCell ref="J278:J279"/>
    <mergeCell ref="L278:L279"/>
    <mergeCell ref="N284:N285"/>
    <mergeCell ref="N280:N281"/>
    <mergeCell ref="N282:N283"/>
    <mergeCell ref="P288:P289"/>
    <mergeCell ref="N288:N289"/>
    <mergeCell ref="N286:N287"/>
    <mergeCell ref="H296:H297"/>
    <mergeCell ref="J292:J293"/>
    <mergeCell ref="H288:H289"/>
    <mergeCell ref="J288:J289"/>
    <mergeCell ref="J290:J291"/>
    <mergeCell ref="H290:H291"/>
    <mergeCell ref="H292:H293"/>
    <mergeCell ref="H298:H299"/>
    <mergeCell ref="H294:H295"/>
    <mergeCell ref="P300:P301"/>
    <mergeCell ref="J294:J295"/>
    <mergeCell ref="J296:J297"/>
    <mergeCell ref="L296:L297"/>
    <mergeCell ref="P294:P295"/>
    <mergeCell ref="N300:N301"/>
    <mergeCell ref="L294:L295"/>
    <mergeCell ref="J298:J299"/>
    <mergeCell ref="L298:L299"/>
    <mergeCell ref="P290:P291"/>
    <mergeCell ref="N292:N293"/>
    <mergeCell ref="P292:P293"/>
    <mergeCell ref="P298:P299"/>
    <mergeCell ref="P296:P297"/>
    <mergeCell ref="N294:N295"/>
    <mergeCell ref="N298:N299"/>
    <mergeCell ref="N296:N297"/>
    <mergeCell ref="N290:N291"/>
    <mergeCell ref="P302:P303"/>
    <mergeCell ref="H310:H311"/>
    <mergeCell ref="P312:P313"/>
    <mergeCell ref="J306:J307"/>
    <mergeCell ref="L306:L307"/>
    <mergeCell ref="H302:H303"/>
    <mergeCell ref="J302:J303"/>
    <mergeCell ref="L302:L303"/>
    <mergeCell ref="N302:N303"/>
    <mergeCell ref="H312:H313"/>
    <mergeCell ref="H300:H301"/>
    <mergeCell ref="J300:J301"/>
    <mergeCell ref="L300:L301"/>
    <mergeCell ref="N310:N311"/>
    <mergeCell ref="J310:J311"/>
    <mergeCell ref="L310:L311"/>
    <mergeCell ref="N306:N307"/>
    <mergeCell ref="J312:J313"/>
    <mergeCell ref="L312:L313"/>
    <mergeCell ref="H304:H305"/>
    <mergeCell ref="H306:H307"/>
    <mergeCell ref="L308:L309"/>
    <mergeCell ref="H308:H309"/>
    <mergeCell ref="J308:J309"/>
    <mergeCell ref="J304:J305"/>
    <mergeCell ref="L304:L305"/>
    <mergeCell ref="P304:P305"/>
    <mergeCell ref="P308:P309"/>
    <mergeCell ref="P306:P307"/>
    <mergeCell ref="N312:N313"/>
    <mergeCell ref="N308:N309"/>
    <mergeCell ref="N304:N305"/>
    <mergeCell ref="P310:P311"/>
    <mergeCell ref="N314:N315"/>
    <mergeCell ref="P328:P329"/>
    <mergeCell ref="P314:P315"/>
    <mergeCell ref="P316:P317"/>
    <mergeCell ref="N316:N317"/>
    <mergeCell ref="P326:P327"/>
    <mergeCell ref="N318:N319"/>
    <mergeCell ref="P318:P319"/>
    <mergeCell ref="P320:P321"/>
    <mergeCell ref="P322:P323"/>
    <mergeCell ref="N320:N321"/>
    <mergeCell ref="P324:P325"/>
    <mergeCell ref="N322:N323"/>
    <mergeCell ref="L324:L325"/>
    <mergeCell ref="N324:N325"/>
    <mergeCell ref="L322:L323"/>
    <mergeCell ref="L320:L321"/>
    <mergeCell ref="H314:H315"/>
    <mergeCell ref="J314:J315"/>
    <mergeCell ref="L314:L315"/>
    <mergeCell ref="L318:L319"/>
    <mergeCell ref="L316:L317"/>
    <mergeCell ref="H318:H319"/>
    <mergeCell ref="H316:H317"/>
    <mergeCell ref="J316:J317"/>
    <mergeCell ref="J318:J319"/>
    <mergeCell ref="L334:L335"/>
    <mergeCell ref="H328:H329"/>
    <mergeCell ref="H332:H333"/>
    <mergeCell ref="J332:J333"/>
    <mergeCell ref="H334:H335"/>
    <mergeCell ref="J330:J331"/>
    <mergeCell ref="L330:L331"/>
    <mergeCell ref="J334:J335"/>
    <mergeCell ref="H330:H331"/>
    <mergeCell ref="L328:L329"/>
    <mergeCell ref="H326:H327"/>
    <mergeCell ref="H320:H321"/>
    <mergeCell ref="H324:H325"/>
    <mergeCell ref="H322:H323"/>
    <mergeCell ref="J320:J321"/>
    <mergeCell ref="J324:J325"/>
    <mergeCell ref="J322:J323"/>
    <mergeCell ref="J326:J327"/>
    <mergeCell ref="N326:N327"/>
    <mergeCell ref="J328:J329"/>
    <mergeCell ref="P330:P331"/>
    <mergeCell ref="P332:P333"/>
    <mergeCell ref="N332:N333"/>
    <mergeCell ref="L332:L333"/>
    <mergeCell ref="N330:N331"/>
    <mergeCell ref="N328:N329"/>
    <mergeCell ref="L326:L327"/>
    <mergeCell ref="P338:P339"/>
    <mergeCell ref="N338:N339"/>
    <mergeCell ref="P336:P337"/>
    <mergeCell ref="N336:N337"/>
    <mergeCell ref="P334:P335"/>
    <mergeCell ref="N334:N335"/>
    <mergeCell ref="H340:H341"/>
    <mergeCell ref="J340:J341"/>
    <mergeCell ref="P342:P343"/>
    <mergeCell ref="L342:L343"/>
    <mergeCell ref="N342:N343"/>
    <mergeCell ref="H342:H343"/>
    <mergeCell ref="J342:J343"/>
    <mergeCell ref="P340:P341"/>
    <mergeCell ref="L340:L341"/>
    <mergeCell ref="N340:N341"/>
    <mergeCell ref="J354:J355"/>
    <mergeCell ref="L354:L355"/>
    <mergeCell ref="H336:H337"/>
    <mergeCell ref="J336:J337"/>
    <mergeCell ref="H338:H339"/>
    <mergeCell ref="J338:J339"/>
    <mergeCell ref="L338:L339"/>
    <mergeCell ref="H344:H345"/>
    <mergeCell ref="J344:J345"/>
    <mergeCell ref="L336:L337"/>
    <mergeCell ref="P346:P347"/>
    <mergeCell ref="P344:P345"/>
    <mergeCell ref="L344:L345"/>
    <mergeCell ref="N348:N349"/>
    <mergeCell ref="N344:N345"/>
    <mergeCell ref="N346:N347"/>
    <mergeCell ref="H346:H347"/>
    <mergeCell ref="J346:J347"/>
    <mergeCell ref="L346:L347"/>
    <mergeCell ref="H356:H357"/>
    <mergeCell ref="J356:J357"/>
    <mergeCell ref="H352:H353"/>
    <mergeCell ref="J352:J353"/>
    <mergeCell ref="L356:L357"/>
    <mergeCell ref="H354:H355"/>
    <mergeCell ref="L352:L353"/>
    <mergeCell ref="P350:P351"/>
    <mergeCell ref="H348:H349"/>
    <mergeCell ref="J348:J349"/>
    <mergeCell ref="L348:L349"/>
    <mergeCell ref="H350:H351"/>
    <mergeCell ref="J350:J351"/>
    <mergeCell ref="L350:L351"/>
    <mergeCell ref="N350:N351"/>
    <mergeCell ref="P348:P349"/>
    <mergeCell ref="P352:P353"/>
    <mergeCell ref="H366:H367"/>
    <mergeCell ref="J366:J367"/>
    <mergeCell ref="L366:L367"/>
    <mergeCell ref="P366:P367"/>
    <mergeCell ref="N366:N367"/>
    <mergeCell ref="P364:P365"/>
    <mergeCell ref="J358:J359"/>
    <mergeCell ref="J360:J361"/>
    <mergeCell ref="N352:N353"/>
    <mergeCell ref="P354:P355"/>
    <mergeCell ref="N356:N357"/>
    <mergeCell ref="P356:P357"/>
    <mergeCell ref="P362:P363"/>
    <mergeCell ref="P360:P361"/>
    <mergeCell ref="N358:N359"/>
    <mergeCell ref="N362:N363"/>
    <mergeCell ref="P358:P359"/>
    <mergeCell ref="N354:N355"/>
    <mergeCell ref="N360:N361"/>
    <mergeCell ref="H364:H365"/>
    <mergeCell ref="J364:J365"/>
    <mergeCell ref="L364:L365"/>
    <mergeCell ref="N374:N375"/>
    <mergeCell ref="J374:J375"/>
    <mergeCell ref="L374:L375"/>
    <mergeCell ref="H372:H373"/>
    <mergeCell ref="N364:N365"/>
    <mergeCell ref="J368:J369"/>
    <mergeCell ref="J370:J371"/>
    <mergeCell ref="L358:L359"/>
    <mergeCell ref="H362:H363"/>
    <mergeCell ref="J362:J363"/>
    <mergeCell ref="L362:L363"/>
    <mergeCell ref="H358:H359"/>
    <mergeCell ref="L360:L361"/>
    <mergeCell ref="H360:H361"/>
    <mergeCell ref="N368:N369"/>
    <mergeCell ref="P374:P375"/>
    <mergeCell ref="P376:P377"/>
    <mergeCell ref="L376:L377"/>
    <mergeCell ref="N376:N377"/>
    <mergeCell ref="P378:P379"/>
    <mergeCell ref="P368:P369"/>
    <mergeCell ref="L368:L369"/>
    <mergeCell ref="H374:H375"/>
    <mergeCell ref="H376:H377"/>
    <mergeCell ref="J376:J377"/>
    <mergeCell ref="H368:H369"/>
    <mergeCell ref="H370:H371"/>
    <mergeCell ref="L372:L373"/>
    <mergeCell ref="J372:J373"/>
    <mergeCell ref="L370:L371"/>
    <mergeCell ref="P392:P393"/>
    <mergeCell ref="J386:J387"/>
    <mergeCell ref="L386:L387"/>
    <mergeCell ref="J384:J385"/>
    <mergeCell ref="N392:N393"/>
    <mergeCell ref="J388:J389"/>
    <mergeCell ref="P384:P385"/>
    <mergeCell ref="P386:P387"/>
    <mergeCell ref="N384:N385"/>
    <mergeCell ref="L388:L389"/>
    <mergeCell ref="P382:P383"/>
    <mergeCell ref="N378:N379"/>
    <mergeCell ref="P372:P373"/>
    <mergeCell ref="P370:P371"/>
    <mergeCell ref="N370:N371"/>
    <mergeCell ref="N372:N373"/>
    <mergeCell ref="P380:P381"/>
    <mergeCell ref="N380:N381"/>
    <mergeCell ref="H378:H379"/>
    <mergeCell ref="J378:J379"/>
    <mergeCell ref="L378:L379"/>
    <mergeCell ref="L382:L383"/>
    <mergeCell ref="L380:L381"/>
    <mergeCell ref="H382:H383"/>
    <mergeCell ref="J380:J381"/>
    <mergeCell ref="H380:H381"/>
    <mergeCell ref="P390:P391"/>
    <mergeCell ref="N388:N389"/>
    <mergeCell ref="H388:H389"/>
    <mergeCell ref="J382:J383"/>
    <mergeCell ref="H386:H387"/>
    <mergeCell ref="L384:L385"/>
    <mergeCell ref="H384:H385"/>
    <mergeCell ref="N382:N383"/>
    <mergeCell ref="P388:P389"/>
    <mergeCell ref="N386:N387"/>
    <mergeCell ref="L396:L397"/>
    <mergeCell ref="L398:L399"/>
    <mergeCell ref="H392:H393"/>
    <mergeCell ref="H396:H397"/>
    <mergeCell ref="J396:J397"/>
    <mergeCell ref="H398:H399"/>
    <mergeCell ref="J398:J399"/>
    <mergeCell ref="L392:L393"/>
    <mergeCell ref="H394:H395"/>
    <mergeCell ref="J394:J395"/>
    <mergeCell ref="L394:L395"/>
    <mergeCell ref="N394:N395"/>
    <mergeCell ref="H390:H391"/>
    <mergeCell ref="J390:J391"/>
    <mergeCell ref="N390:N391"/>
    <mergeCell ref="J392:J393"/>
    <mergeCell ref="L390:L391"/>
    <mergeCell ref="P394:P395"/>
    <mergeCell ref="P396:P397"/>
    <mergeCell ref="P402:P403"/>
    <mergeCell ref="N402:N403"/>
    <mergeCell ref="P400:P401"/>
    <mergeCell ref="N400:N401"/>
    <mergeCell ref="P398:P399"/>
    <mergeCell ref="N398:N399"/>
    <mergeCell ref="N396:N397"/>
    <mergeCell ref="P404:P405"/>
    <mergeCell ref="L404:L405"/>
    <mergeCell ref="N404:N405"/>
    <mergeCell ref="H404:H405"/>
    <mergeCell ref="J404:J405"/>
    <mergeCell ref="P406:P407"/>
    <mergeCell ref="L406:L407"/>
    <mergeCell ref="N406:N407"/>
    <mergeCell ref="H406:H407"/>
    <mergeCell ref="J406:J407"/>
    <mergeCell ref="J418:J419"/>
    <mergeCell ref="L418:L419"/>
    <mergeCell ref="H400:H401"/>
    <mergeCell ref="J400:J401"/>
    <mergeCell ref="H402:H403"/>
    <mergeCell ref="J402:J403"/>
    <mergeCell ref="L402:L403"/>
    <mergeCell ref="H408:H409"/>
    <mergeCell ref="J408:J409"/>
    <mergeCell ref="L400:L401"/>
    <mergeCell ref="P410:P411"/>
    <mergeCell ref="P408:P409"/>
    <mergeCell ref="L408:L409"/>
    <mergeCell ref="N412:N413"/>
    <mergeCell ref="N408:N409"/>
    <mergeCell ref="N410:N411"/>
    <mergeCell ref="H410:H411"/>
    <mergeCell ref="J410:J411"/>
    <mergeCell ref="L410:L411"/>
    <mergeCell ref="H420:H421"/>
    <mergeCell ref="J420:J421"/>
    <mergeCell ref="H416:H417"/>
    <mergeCell ref="J416:J417"/>
    <mergeCell ref="L420:L421"/>
    <mergeCell ref="H418:H419"/>
    <mergeCell ref="L416:L417"/>
    <mergeCell ref="N416:N417"/>
    <mergeCell ref="P414:P415"/>
    <mergeCell ref="H412:H413"/>
    <mergeCell ref="J412:J413"/>
    <mergeCell ref="L412:L413"/>
    <mergeCell ref="H414:H415"/>
    <mergeCell ref="J414:J415"/>
    <mergeCell ref="L414:L415"/>
    <mergeCell ref="N414:N415"/>
    <mergeCell ref="P412:P413"/>
    <mergeCell ref="N418:N419"/>
    <mergeCell ref="N424:N425"/>
    <mergeCell ref="P416:P417"/>
    <mergeCell ref="H430:H431"/>
    <mergeCell ref="J430:J431"/>
    <mergeCell ref="L430:L431"/>
    <mergeCell ref="P430:P431"/>
    <mergeCell ref="N430:N431"/>
    <mergeCell ref="P428:P429"/>
    <mergeCell ref="J422:J423"/>
    <mergeCell ref="H444:H445"/>
    <mergeCell ref="H436:H437"/>
    <mergeCell ref="P418:P419"/>
    <mergeCell ref="N420:N421"/>
    <mergeCell ref="P420:P421"/>
    <mergeCell ref="P426:P427"/>
    <mergeCell ref="P424:P425"/>
    <mergeCell ref="N422:N423"/>
    <mergeCell ref="N426:N427"/>
    <mergeCell ref="P422:P423"/>
    <mergeCell ref="H424:H425"/>
    <mergeCell ref="J424:J425"/>
    <mergeCell ref="H428:H429"/>
    <mergeCell ref="J428:J429"/>
    <mergeCell ref="L428:L429"/>
    <mergeCell ref="N438:N439"/>
    <mergeCell ref="J438:J439"/>
    <mergeCell ref="L438:L439"/>
    <mergeCell ref="N428:N429"/>
    <mergeCell ref="J432:J433"/>
    <mergeCell ref="J440:J441"/>
    <mergeCell ref="P440:P441"/>
    <mergeCell ref="L440:L441"/>
    <mergeCell ref="N440:N441"/>
    <mergeCell ref="L422:L423"/>
    <mergeCell ref="H426:H427"/>
    <mergeCell ref="J426:J427"/>
    <mergeCell ref="L426:L427"/>
    <mergeCell ref="H422:H423"/>
    <mergeCell ref="L424:L425"/>
    <mergeCell ref="H432:H433"/>
    <mergeCell ref="H434:H435"/>
    <mergeCell ref="L436:L437"/>
    <mergeCell ref="N436:N437"/>
    <mergeCell ref="L434:L435"/>
    <mergeCell ref="N432:N433"/>
    <mergeCell ref="J436:J437"/>
    <mergeCell ref="N434:N435"/>
    <mergeCell ref="J434:J435"/>
    <mergeCell ref="L432:L433"/>
    <mergeCell ref="P432:P433"/>
    <mergeCell ref="P436:P437"/>
    <mergeCell ref="P434:P435"/>
    <mergeCell ref="L446:L447"/>
    <mergeCell ref="P442:P443"/>
    <mergeCell ref="P444:P445"/>
    <mergeCell ref="N444:N445"/>
    <mergeCell ref="L444:L445"/>
    <mergeCell ref="P446:P447"/>
    <mergeCell ref="P438:P439"/>
    <mergeCell ref="P448:P449"/>
    <mergeCell ref="J452:J453"/>
    <mergeCell ref="P450:P451"/>
    <mergeCell ref="P452:P453"/>
    <mergeCell ref="N448:N449"/>
    <mergeCell ref="L448:L449"/>
    <mergeCell ref="N452:N453"/>
    <mergeCell ref="L450:L451"/>
    <mergeCell ref="H438:H439"/>
    <mergeCell ref="H440:H441"/>
    <mergeCell ref="H448:H449"/>
    <mergeCell ref="N446:N447"/>
    <mergeCell ref="N442:N443"/>
    <mergeCell ref="H442:H443"/>
    <mergeCell ref="J442:J443"/>
    <mergeCell ref="L442:L443"/>
    <mergeCell ref="J444:J445"/>
    <mergeCell ref="J448:J449"/>
    <mergeCell ref="L456:L457"/>
    <mergeCell ref="L454:L455"/>
    <mergeCell ref="J454:J455"/>
    <mergeCell ref="N454:N455"/>
    <mergeCell ref="N450:N451"/>
    <mergeCell ref="L452:L453"/>
    <mergeCell ref="J450:J451"/>
    <mergeCell ref="H446:H447"/>
    <mergeCell ref="H450:H451"/>
    <mergeCell ref="H456:H457"/>
    <mergeCell ref="H454:H455"/>
    <mergeCell ref="J446:J447"/>
    <mergeCell ref="H452:H453"/>
    <mergeCell ref="J456:J457"/>
    <mergeCell ref="P454:P455"/>
    <mergeCell ref="P456:P457"/>
    <mergeCell ref="N456:N457"/>
    <mergeCell ref="P458:P459"/>
    <mergeCell ref="P460:P461"/>
    <mergeCell ref="N458:N459"/>
    <mergeCell ref="N460:N461"/>
    <mergeCell ref="H458:H459"/>
    <mergeCell ref="J458:J459"/>
    <mergeCell ref="H464:H465"/>
    <mergeCell ref="J464:J465"/>
    <mergeCell ref="H462:H463"/>
    <mergeCell ref="L462:L463"/>
    <mergeCell ref="H460:H461"/>
    <mergeCell ref="J460:J461"/>
    <mergeCell ref="L458:L459"/>
    <mergeCell ref="L460:L461"/>
    <mergeCell ref="P470:P471"/>
    <mergeCell ref="L470:L471"/>
    <mergeCell ref="N470:N471"/>
    <mergeCell ref="P468:P469"/>
    <mergeCell ref="N468:N469"/>
    <mergeCell ref="J466:J467"/>
    <mergeCell ref="J468:J469"/>
    <mergeCell ref="P462:P463"/>
    <mergeCell ref="N462:N463"/>
    <mergeCell ref="P464:P465"/>
    <mergeCell ref="H466:H467"/>
    <mergeCell ref="L464:L465"/>
    <mergeCell ref="L466:L467"/>
    <mergeCell ref="P466:P467"/>
    <mergeCell ref="N466:N467"/>
    <mergeCell ref="N464:N465"/>
    <mergeCell ref="J462:J463"/>
    <mergeCell ref="H476:H477"/>
    <mergeCell ref="H474:H475"/>
    <mergeCell ref="J474:J475"/>
    <mergeCell ref="L474:L475"/>
    <mergeCell ref="J476:J477"/>
    <mergeCell ref="L476:L477"/>
    <mergeCell ref="P476:P477"/>
    <mergeCell ref="N472:N473"/>
    <mergeCell ref="N474:N475"/>
    <mergeCell ref="P474:P475"/>
    <mergeCell ref="P472:P473"/>
    <mergeCell ref="N476:N477"/>
    <mergeCell ref="J472:J473"/>
    <mergeCell ref="L468:L469"/>
    <mergeCell ref="H468:H469"/>
    <mergeCell ref="H470:H471"/>
    <mergeCell ref="J470:J471"/>
    <mergeCell ref="H472:H473"/>
    <mergeCell ref="L472:L473"/>
    <mergeCell ref="H478:H479"/>
    <mergeCell ref="L482:L483"/>
    <mergeCell ref="J478:J479"/>
    <mergeCell ref="L478:L479"/>
    <mergeCell ref="H482:H483"/>
    <mergeCell ref="J482:J483"/>
    <mergeCell ref="H480:H481"/>
    <mergeCell ref="J480:J481"/>
    <mergeCell ref="L480:L481"/>
    <mergeCell ref="H484:H485"/>
    <mergeCell ref="J486:J487"/>
    <mergeCell ref="L484:L485"/>
    <mergeCell ref="P486:P487"/>
    <mergeCell ref="P484:P485"/>
    <mergeCell ref="J484:J485"/>
    <mergeCell ref="H486:H487"/>
    <mergeCell ref="L486:L487"/>
    <mergeCell ref="N480:N481"/>
    <mergeCell ref="P490:P491"/>
    <mergeCell ref="N478:N479"/>
    <mergeCell ref="N482:N483"/>
    <mergeCell ref="N490:N491"/>
    <mergeCell ref="P478:P479"/>
    <mergeCell ref="N486:N487"/>
    <mergeCell ref="N484:N485"/>
    <mergeCell ref="P482:P483"/>
    <mergeCell ref="P488:P489"/>
    <mergeCell ref="P480:P481"/>
    <mergeCell ref="H492:H493"/>
    <mergeCell ref="N492:N493"/>
    <mergeCell ref="N488:N489"/>
    <mergeCell ref="L488:L489"/>
    <mergeCell ref="J488:J489"/>
    <mergeCell ref="H490:H491"/>
    <mergeCell ref="J490:J491"/>
    <mergeCell ref="L490:L491"/>
    <mergeCell ref="H488:H489"/>
    <mergeCell ref="P492:P493"/>
    <mergeCell ref="J492:J493"/>
    <mergeCell ref="L492:L493"/>
    <mergeCell ref="J496:J497"/>
    <mergeCell ref="P494:P495"/>
    <mergeCell ref="N494:N495"/>
    <mergeCell ref="N502:N503"/>
    <mergeCell ref="P498:P499"/>
    <mergeCell ref="H498:H499"/>
    <mergeCell ref="H494:H495"/>
    <mergeCell ref="J494:J495"/>
    <mergeCell ref="L494:L495"/>
    <mergeCell ref="H496:H497"/>
    <mergeCell ref="L496:L497"/>
    <mergeCell ref="L498:L499"/>
    <mergeCell ref="J498:J499"/>
    <mergeCell ref="L500:L501"/>
    <mergeCell ref="J502:J503"/>
    <mergeCell ref="L502:L503"/>
    <mergeCell ref="J504:J505"/>
    <mergeCell ref="P502:P503"/>
    <mergeCell ref="P496:P497"/>
    <mergeCell ref="P500:P501"/>
    <mergeCell ref="N500:N501"/>
    <mergeCell ref="N498:N499"/>
    <mergeCell ref="N496:N497"/>
    <mergeCell ref="H500:H501"/>
    <mergeCell ref="H506:H507"/>
    <mergeCell ref="H510:H511"/>
    <mergeCell ref="H508:H509"/>
    <mergeCell ref="H502:H503"/>
    <mergeCell ref="J500:J501"/>
    <mergeCell ref="J506:J507"/>
    <mergeCell ref="H504:H505"/>
    <mergeCell ref="J510:J511"/>
    <mergeCell ref="J508:J509"/>
    <mergeCell ref="H512:H513"/>
    <mergeCell ref="J512:J513"/>
    <mergeCell ref="H516:H517"/>
    <mergeCell ref="L516:L517"/>
    <mergeCell ref="H514:H515"/>
    <mergeCell ref="J514:J515"/>
    <mergeCell ref="L514:L515"/>
    <mergeCell ref="J516:J517"/>
    <mergeCell ref="L506:L507"/>
    <mergeCell ref="N506:N507"/>
    <mergeCell ref="P512:P513"/>
    <mergeCell ref="N512:N513"/>
    <mergeCell ref="N510:N511"/>
    <mergeCell ref="L508:L509"/>
    <mergeCell ref="L510:L511"/>
    <mergeCell ref="P504:P505"/>
    <mergeCell ref="L504:L505"/>
    <mergeCell ref="N504:N505"/>
    <mergeCell ref="N508:N509"/>
    <mergeCell ref="N516:N517"/>
    <mergeCell ref="P516:P517"/>
    <mergeCell ref="P506:P507"/>
    <mergeCell ref="P508:P509"/>
    <mergeCell ref="P510:P511"/>
    <mergeCell ref="P514:P515"/>
    <mergeCell ref="J524:J525"/>
    <mergeCell ref="P526:P527"/>
    <mergeCell ref="P522:P523"/>
    <mergeCell ref="P524:P525"/>
    <mergeCell ref="P520:P521"/>
    <mergeCell ref="L512:L513"/>
    <mergeCell ref="N522:N523"/>
    <mergeCell ref="N514:N515"/>
    <mergeCell ref="P518:P519"/>
    <mergeCell ref="H518:H519"/>
    <mergeCell ref="L518:L519"/>
    <mergeCell ref="N518:N519"/>
    <mergeCell ref="L520:L521"/>
    <mergeCell ref="N520:N521"/>
    <mergeCell ref="J520:J521"/>
    <mergeCell ref="J518:J519"/>
    <mergeCell ref="H520:H521"/>
    <mergeCell ref="H522:H523"/>
    <mergeCell ref="J522:J523"/>
    <mergeCell ref="L522:L523"/>
    <mergeCell ref="H528:H529"/>
    <mergeCell ref="J528:J529"/>
    <mergeCell ref="N526:N527"/>
    <mergeCell ref="L524:L525"/>
    <mergeCell ref="L526:L527"/>
    <mergeCell ref="H524:H525"/>
    <mergeCell ref="L528:L529"/>
    <mergeCell ref="H526:H527"/>
    <mergeCell ref="J526:J527"/>
    <mergeCell ref="N524:N525"/>
    <mergeCell ref="L534:L535"/>
    <mergeCell ref="P534:P535"/>
    <mergeCell ref="N534:N535"/>
    <mergeCell ref="L532:L533"/>
    <mergeCell ref="P528:P529"/>
    <mergeCell ref="N528:N529"/>
    <mergeCell ref="P532:P533"/>
    <mergeCell ref="L530:L531"/>
    <mergeCell ref="H536:H537"/>
    <mergeCell ref="J536:J537"/>
    <mergeCell ref="P530:P531"/>
    <mergeCell ref="N530:N531"/>
    <mergeCell ref="H530:H531"/>
    <mergeCell ref="J530:J531"/>
    <mergeCell ref="H534:H535"/>
    <mergeCell ref="J534:J535"/>
    <mergeCell ref="N532:N533"/>
    <mergeCell ref="H532:H533"/>
    <mergeCell ref="J532:J533"/>
    <mergeCell ref="J548:J549"/>
    <mergeCell ref="J546:J547"/>
    <mergeCell ref="H544:H545"/>
    <mergeCell ref="J544:J545"/>
    <mergeCell ref="H548:H549"/>
    <mergeCell ref="J538:J539"/>
    <mergeCell ref="H540:H541"/>
    <mergeCell ref="J540:J541"/>
    <mergeCell ref="H538:H539"/>
    <mergeCell ref="P536:P537"/>
    <mergeCell ref="L536:L537"/>
    <mergeCell ref="N540:N541"/>
    <mergeCell ref="P540:P541"/>
    <mergeCell ref="N536:N537"/>
    <mergeCell ref="L538:L539"/>
    <mergeCell ref="N538:N539"/>
    <mergeCell ref="P538:P539"/>
    <mergeCell ref="L540:L541"/>
    <mergeCell ref="L548:L549"/>
    <mergeCell ref="N550:N551"/>
    <mergeCell ref="H542:H543"/>
    <mergeCell ref="J542:J543"/>
    <mergeCell ref="L542:L543"/>
    <mergeCell ref="L546:L547"/>
    <mergeCell ref="J550:J551"/>
    <mergeCell ref="H546:H547"/>
    <mergeCell ref="L544:L545"/>
    <mergeCell ref="H550:H551"/>
    <mergeCell ref="P548:P549"/>
    <mergeCell ref="N548:N549"/>
    <mergeCell ref="N542:N543"/>
    <mergeCell ref="N546:N547"/>
    <mergeCell ref="P544:P545"/>
    <mergeCell ref="N544:N545"/>
    <mergeCell ref="P546:P547"/>
    <mergeCell ref="P542:P543"/>
    <mergeCell ref="H558:H559"/>
    <mergeCell ref="J558:J559"/>
    <mergeCell ref="L558:L559"/>
    <mergeCell ref="L562:L563"/>
    <mergeCell ref="J560:J561"/>
    <mergeCell ref="L560:L561"/>
    <mergeCell ref="H562:H563"/>
    <mergeCell ref="J562:J563"/>
    <mergeCell ref="H560:H561"/>
    <mergeCell ref="H556:H557"/>
    <mergeCell ref="J556:J557"/>
    <mergeCell ref="L554:L555"/>
    <mergeCell ref="J552:J553"/>
    <mergeCell ref="H552:H553"/>
    <mergeCell ref="H554:H555"/>
    <mergeCell ref="J554:J555"/>
    <mergeCell ref="L552:L553"/>
    <mergeCell ref="L556:L557"/>
    <mergeCell ref="P556:P557"/>
    <mergeCell ref="N556:N557"/>
    <mergeCell ref="N558:N559"/>
    <mergeCell ref="L550:L551"/>
    <mergeCell ref="P554:P555"/>
    <mergeCell ref="P552:P553"/>
    <mergeCell ref="N552:N553"/>
    <mergeCell ref="P550:P551"/>
    <mergeCell ref="N554:N555"/>
    <mergeCell ref="P558:P559"/>
    <mergeCell ref="H564:H565"/>
    <mergeCell ref="P580:P581"/>
    <mergeCell ref="N576:N577"/>
    <mergeCell ref="N564:N565"/>
    <mergeCell ref="H578:H579"/>
    <mergeCell ref="J578:J579"/>
    <mergeCell ref="L578:L579"/>
    <mergeCell ref="H580:H581"/>
    <mergeCell ref="J580:J581"/>
    <mergeCell ref="P570:P571"/>
    <mergeCell ref="P578:P579"/>
    <mergeCell ref="N578:N579"/>
    <mergeCell ref="J570:J571"/>
    <mergeCell ref="J576:J577"/>
    <mergeCell ref="N574:N575"/>
    <mergeCell ref="J574:J575"/>
    <mergeCell ref="N562:N563"/>
    <mergeCell ref="L566:L567"/>
    <mergeCell ref="J564:J565"/>
    <mergeCell ref="P564:P565"/>
    <mergeCell ref="P574:P575"/>
    <mergeCell ref="P576:P577"/>
    <mergeCell ref="L568:L569"/>
    <mergeCell ref="J566:J567"/>
    <mergeCell ref="L564:L565"/>
    <mergeCell ref="P560:P561"/>
    <mergeCell ref="N572:N573"/>
    <mergeCell ref="P562:P563"/>
    <mergeCell ref="P568:P569"/>
    <mergeCell ref="N568:N569"/>
    <mergeCell ref="P572:P573"/>
    <mergeCell ref="N570:N571"/>
    <mergeCell ref="P566:P567"/>
    <mergeCell ref="N560:N561"/>
    <mergeCell ref="N566:N567"/>
    <mergeCell ref="H576:H577"/>
    <mergeCell ref="H574:H575"/>
    <mergeCell ref="J568:J569"/>
    <mergeCell ref="H568:H569"/>
    <mergeCell ref="H570:H571"/>
    <mergeCell ref="L570:L571"/>
    <mergeCell ref="H572:H573"/>
    <mergeCell ref="L574:L575"/>
    <mergeCell ref="H566:H567"/>
    <mergeCell ref="J572:J573"/>
    <mergeCell ref="L572:L573"/>
    <mergeCell ref="H590:H591"/>
    <mergeCell ref="L590:L591"/>
    <mergeCell ref="L586:L587"/>
    <mergeCell ref="H588:H589"/>
    <mergeCell ref="J588:J589"/>
    <mergeCell ref="H586:H587"/>
    <mergeCell ref="L576:L577"/>
    <mergeCell ref="H582:H583"/>
    <mergeCell ref="L598:L599"/>
    <mergeCell ref="J590:J591"/>
    <mergeCell ref="N598:N599"/>
    <mergeCell ref="L588:L589"/>
    <mergeCell ref="L584:L585"/>
    <mergeCell ref="L582:L583"/>
    <mergeCell ref="N588:N589"/>
    <mergeCell ref="J592:J593"/>
    <mergeCell ref="L594:L595"/>
    <mergeCell ref="L592:L593"/>
    <mergeCell ref="P588:P589"/>
    <mergeCell ref="P590:P591"/>
    <mergeCell ref="N590:N591"/>
    <mergeCell ref="P594:P595"/>
    <mergeCell ref="N592:N593"/>
    <mergeCell ref="P592:P593"/>
    <mergeCell ref="J584:J585"/>
    <mergeCell ref="N594:N595"/>
    <mergeCell ref="J586:J587"/>
    <mergeCell ref="L580:L581"/>
    <mergeCell ref="H594:H595"/>
    <mergeCell ref="J594:J595"/>
    <mergeCell ref="H592:H593"/>
    <mergeCell ref="H584:H585"/>
    <mergeCell ref="J582:J583"/>
    <mergeCell ref="N580:N581"/>
    <mergeCell ref="P582:P583"/>
    <mergeCell ref="P584:P585"/>
    <mergeCell ref="N586:N587"/>
    <mergeCell ref="N584:N585"/>
    <mergeCell ref="N582:N583"/>
    <mergeCell ref="P586:P587"/>
    <mergeCell ref="H596:H597"/>
    <mergeCell ref="L596:L597"/>
    <mergeCell ref="L604:L605"/>
    <mergeCell ref="N602:N603"/>
    <mergeCell ref="N600:N601"/>
    <mergeCell ref="N604:N605"/>
    <mergeCell ref="L600:L601"/>
    <mergeCell ref="L602:L603"/>
    <mergeCell ref="H602:H603"/>
    <mergeCell ref="J600:J601"/>
    <mergeCell ref="H608:H609"/>
    <mergeCell ref="J596:J597"/>
    <mergeCell ref="H606:H607"/>
    <mergeCell ref="H604:H605"/>
    <mergeCell ref="J604:J605"/>
    <mergeCell ref="H612:H613"/>
    <mergeCell ref="J602:J603"/>
    <mergeCell ref="H600:H601"/>
    <mergeCell ref="H598:H599"/>
    <mergeCell ref="J598:J599"/>
    <mergeCell ref="L612:L613"/>
    <mergeCell ref="H610:H611"/>
    <mergeCell ref="J610:J611"/>
    <mergeCell ref="J612:J613"/>
    <mergeCell ref="P596:P597"/>
    <mergeCell ref="N596:N597"/>
    <mergeCell ref="P598:P599"/>
    <mergeCell ref="L608:L609"/>
    <mergeCell ref="P604:P605"/>
    <mergeCell ref="P600:P601"/>
    <mergeCell ref="L606:L607"/>
    <mergeCell ref="P606:P607"/>
    <mergeCell ref="N606:N607"/>
    <mergeCell ref="P602:P603"/>
    <mergeCell ref="J608:J609"/>
    <mergeCell ref="P608:P609"/>
    <mergeCell ref="J606:J607"/>
    <mergeCell ref="P612:P613"/>
    <mergeCell ref="P614:P615"/>
    <mergeCell ref="N608:N609"/>
    <mergeCell ref="N612:N613"/>
    <mergeCell ref="J614:J615"/>
    <mergeCell ref="N614:N615"/>
    <mergeCell ref="L614:L615"/>
    <mergeCell ref="L610:L611"/>
    <mergeCell ref="N610:N611"/>
    <mergeCell ref="P610:P611"/>
    <mergeCell ref="H620:H621"/>
    <mergeCell ref="J620:J621"/>
    <mergeCell ref="L620:L621"/>
    <mergeCell ref="N616:N617"/>
    <mergeCell ref="N620:N621"/>
    <mergeCell ref="N618:N619"/>
    <mergeCell ref="H618:H619"/>
    <mergeCell ref="J622:J623"/>
    <mergeCell ref="L622:L623"/>
    <mergeCell ref="J618:J619"/>
    <mergeCell ref="J616:J617"/>
    <mergeCell ref="L616:L617"/>
    <mergeCell ref="L618:L619"/>
    <mergeCell ref="N622:N623"/>
    <mergeCell ref="P626:P627"/>
    <mergeCell ref="J626:J627"/>
    <mergeCell ref="L626:L627"/>
    <mergeCell ref="H614:H615"/>
    <mergeCell ref="P618:P619"/>
    <mergeCell ref="P616:P617"/>
    <mergeCell ref="H626:H627"/>
    <mergeCell ref="P624:P625"/>
    <mergeCell ref="H616:H617"/>
    <mergeCell ref="L646:L647"/>
    <mergeCell ref="H622:H623"/>
    <mergeCell ref="P620:P621"/>
    <mergeCell ref="J634:J635"/>
    <mergeCell ref="L634:L635"/>
    <mergeCell ref="P628:P629"/>
    <mergeCell ref="N630:N631"/>
    <mergeCell ref="P622:P623"/>
    <mergeCell ref="H630:H631"/>
    <mergeCell ref="J630:J631"/>
    <mergeCell ref="P648:P649"/>
    <mergeCell ref="H648:H649"/>
    <mergeCell ref="P646:P647"/>
    <mergeCell ref="H638:H639"/>
    <mergeCell ref="J638:J639"/>
    <mergeCell ref="L638:L639"/>
    <mergeCell ref="J644:J645"/>
    <mergeCell ref="H646:H647"/>
    <mergeCell ref="L648:L649"/>
    <mergeCell ref="H644:H645"/>
    <mergeCell ref="H650:H651"/>
    <mergeCell ref="J650:J651"/>
    <mergeCell ref="L650:L651"/>
    <mergeCell ref="H640:H641"/>
    <mergeCell ref="J640:J641"/>
    <mergeCell ref="H642:H643"/>
    <mergeCell ref="J642:J643"/>
    <mergeCell ref="L644:L645"/>
    <mergeCell ref="J646:J647"/>
    <mergeCell ref="J648:J649"/>
    <mergeCell ref="L624:L625"/>
    <mergeCell ref="J628:J629"/>
    <mergeCell ref="J624:J625"/>
    <mergeCell ref="N624:N625"/>
    <mergeCell ref="N632:N633"/>
    <mergeCell ref="J632:J633"/>
    <mergeCell ref="L632:L633"/>
    <mergeCell ref="N626:N627"/>
    <mergeCell ref="L630:L631"/>
    <mergeCell ref="P630:P631"/>
    <mergeCell ref="P644:P645"/>
    <mergeCell ref="L642:L643"/>
    <mergeCell ref="L640:L641"/>
    <mergeCell ref="L636:L637"/>
    <mergeCell ref="N644:N645"/>
    <mergeCell ref="P642:P643"/>
    <mergeCell ref="N634:N635"/>
    <mergeCell ref="P640:P641"/>
    <mergeCell ref="P636:P637"/>
    <mergeCell ref="P652:P653"/>
    <mergeCell ref="P650:P651"/>
    <mergeCell ref="N652:N653"/>
    <mergeCell ref="P632:P633"/>
    <mergeCell ref="N650:N651"/>
    <mergeCell ref="N642:N643"/>
    <mergeCell ref="P638:P639"/>
    <mergeCell ref="N638:N639"/>
    <mergeCell ref="P634:P635"/>
    <mergeCell ref="N640:N641"/>
    <mergeCell ref="H628:H629"/>
    <mergeCell ref="N636:N637"/>
    <mergeCell ref="N628:N629"/>
    <mergeCell ref="H632:H633"/>
    <mergeCell ref="L628:L629"/>
    <mergeCell ref="H636:H637"/>
    <mergeCell ref="J636:J637"/>
    <mergeCell ref="H634:H635"/>
    <mergeCell ref="H624:H625"/>
    <mergeCell ref="N646:N647"/>
    <mergeCell ref="N648:N649"/>
    <mergeCell ref="J664:J665"/>
    <mergeCell ref="H652:H653"/>
    <mergeCell ref="J652:J653"/>
    <mergeCell ref="L652:L653"/>
    <mergeCell ref="H654:H655"/>
    <mergeCell ref="J654:J655"/>
    <mergeCell ref="L654:L655"/>
    <mergeCell ref="H664:H665"/>
    <mergeCell ref="N662:N663"/>
    <mergeCell ref="J662:J663"/>
    <mergeCell ref="L660:L661"/>
    <mergeCell ref="P660:P661"/>
    <mergeCell ref="H662:H663"/>
    <mergeCell ref="H660:H661"/>
    <mergeCell ref="J660:J661"/>
    <mergeCell ref="L662:L663"/>
    <mergeCell ref="H656:H657"/>
    <mergeCell ref="J656:J657"/>
    <mergeCell ref="H658:H659"/>
    <mergeCell ref="P654:P655"/>
    <mergeCell ref="N654:N655"/>
    <mergeCell ref="J658:J659"/>
    <mergeCell ref="L658:L659"/>
    <mergeCell ref="P658:P659"/>
    <mergeCell ref="P656:P657"/>
    <mergeCell ref="P666:P667"/>
    <mergeCell ref="N658:N659"/>
    <mergeCell ref="L656:L657"/>
    <mergeCell ref="N656:N657"/>
    <mergeCell ref="N664:N665"/>
    <mergeCell ref="L664:L665"/>
    <mergeCell ref="P664:P665"/>
    <mergeCell ref="N666:N667"/>
    <mergeCell ref="P662:P663"/>
    <mergeCell ref="N660:N661"/>
    <mergeCell ref="P670:P671"/>
    <mergeCell ref="H668:H669"/>
    <mergeCell ref="J668:J669"/>
    <mergeCell ref="L668:L669"/>
    <mergeCell ref="H670:H671"/>
    <mergeCell ref="J670:J671"/>
    <mergeCell ref="L670:L671"/>
    <mergeCell ref="N670:N671"/>
    <mergeCell ref="P668:P669"/>
    <mergeCell ref="N668:N669"/>
    <mergeCell ref="H674:H675"/>
    <mergeCell ref="J674:J675"/>
    <mergeCell ref="H666:H667"/>
    <mergeCell ref="L674:L675"/>
    <mergeCell ref="L672:L673"/>
    <mergeCell ref="J666:J667"/>
    <mergeCell ref="L666:L667"/>
    <mergeCell ref="H672:H673"/>
    <mergeCell ref="J672:J673"/>
    <mergeCell ref="L676:L677"/>
    <mergeCell ref="H678:H679"/>
    <mergeCell ref="J678:J679"/>
    <mergeCell ref="J676:J677"/>
    <mergeCell ref="H676:H677"/>
    <mergeCell ref="L678:L679"/>
    <mergeCell ref="P672:P673"/>
    <mergeCell ref="P674:P675"/>
    <mergeCell ref="P676:P677"/>
    <mergeCell ref="N672:N673"/>
    <mergeCell ref="N676:N677"/>
    <mergeCell ref="N674:N675"/>
    <mergeCell ref="H680:H681"/>
    <mergeCell ref="P692:P693"/>
    <mergeCell ref="L692:L693"/>
    <mergeCell ref="N692:N693"/>
    <mergeCell ref="P690:P691"/>
    <mergeCell ref="P686:P687"/>
    <mergeCell ref="H688:H689"/>
    <mergeCell ref="J688:J689"/>
    <mergeCell ref="P688:P689"/>
    <mergeCell ref="L684:L685"/>
    <mergeCell ref="P698:P699"/>
    <mergeCell ref="P696:P697"/>
    <mergeCell ref="N680:N681"/>
    <mergeCell ref="P678:P679"/>
    <mergeCell ref="N688:N689"/>
    <mergeCell ref="N686:N687"/>
    <mergeCell ref="N678:N679"/>
    <mergeCell ref="P684:P685"/>
    <mergeCell ref="P680:P681"/>
    <mergeCell ref="P682:P683"/>
    <mergeCell ref="H682:H683"/>
    <mergeCell ref="H686:H687"/>
    <mergeCell ref="P694:P695"/>
    <mergeCell ref="L694:L695"/>
    <mergeCell ref="L688:L689"/>
    <mergeCell ref="N694:N695"/>
    <mergeCell ref="L690:L691"/>
    <mergeCell ref="J694:J695"/>
    <mergeCell ref="H694:H695"/>
    <mergeCell ref="N684:N685"/>
    <mergeCell ref="H690:H691"/>
    <mergeCell ref="H692:H693"/>
    <mergeCell ref="J692:J693"/>
    <mergeCell ref="H696:H697"/>
    <mergeCell ref="H684:H685"/>
    <mergeCell ref="L680:L681"/>
    <mergeCell ref="J680:J681"/>
    <mergeCell ref="J690:J691"/>
    <mergeCell ref="J682:J683"/>
    <mergeCell ref="L682:L683"/>
    <mergeCell ref="N682:N683"/>
    <mergeCell ref="N700:N701"/>
    <mergeCell ref="N696:N697"/>
    <mergeCell ref="N698:N699"/>
    <mergeCell ref="N690:N691"/>
    <mergeCell ref="J696:J697"/>
    <mergeCell ref="J686:J687"/>
    <mergeCell ref="J684:J685"/>
    <mergeCell ref="L686:L687"/>
    <mergeCell ref="L696:L697"/>
    <mergeCell ref="H714:H715"/>
    <mergeCell ref="J714:J715"/>
    <mergeCell ref="J702:J703"/>
    <mergeCell ref="L702:L703"/>
    <mergeCell ref="H712:H713"/>
    <mergeCell ref="J706:J707"/>
    <mergeCell ref="J708:J709"/>
    <mergeCell ref="H708:H709"/>
    <mergeCell ref="J712:J713"/>
    <mergeCell ref="H710:H711"/>
    <mergeCell ref="H698:H699"/>
    <mergeCell ref="J698:J699"/>
    <mergeCell ref="L698:L699"/>
    <mergeCell ref="H700:H701"/>
    <mergeCell ref="J700:J701"/>
    <mergeCell ref="H704:H705"/>
    <mergeCell ref="J704:J705"/>
    <mergeCell ref="L704:L705"/>
    <mergeCell ref="H702:H703"/>
    <mergeCell ref="J710:J711"/>
    <mergeCell ref="L700:L701"/>
    <mergeCell ref="P702:P703"/>
    <mergeCell ref="P704:P705"/>
    <mergeCell ref="P708:P709"/>
    <mergeCell ref="N708:N709"/>
    <mergeCell ref="P700:P701"/>
    <mergeCell ref="N702:N703"/>
    <mergeCell ref="H706:H707"/>
    <mergeCell ref="N704:N705"/>
    <mergeCell ref="L706:L707"/>
    <mergeCell ref="P714:P715"/>
    <mergeCell ref="L708:L709"/>
    <mergeCell ref="P706:P707"/>
    <mergeCell ref="N714:N715"/>
    <mergeCell ref="L714:L715"/>
    <mergeCell ref="L710:L711"/>
    <mergeCell ref="L712:L713"/>
    <mergeCell ref="P720:P721"/>
    <mergeCell ref="N706:N707"/>
    <mergeCell ref="P718:P719"/>
    <mergeCell ref="N718:N719"/>
    <mergeCell ref="N716:N717"/>
    <mergeCell ref="N720:N721"/>
    <mergeCell ref="P710:P711"/>
    <mergeCell ref="P716:P717"/>
    <mergeCell ref="N712:N713"/>
    <mergeCell ref="L720:L721"/>
    <mergeCell ref="J720:J721"/>
    <mergeCell ref="H720:H721"/>
    <mergeCell ref="H726:H727"/>
    <mergeCell ref="J726:J727"/>
    <mergeCell ref="H724:H725"/>
    <mergeCell ref="J724:J725"/>
    <mergeCell ref="L724:L725"/>
    <mergeCell ref="L722:L723"/>
    <mergeCell ref="J722:J723"/>
    <mergeCell ref="N728:N729"/>
    <mergeCell ref="N730:N731"/>
    <mergeCell ref="P728:P729"/>
    <mergeCell ref="N710:N711"/>
    <mergeCell ref="N726:N727"/>
    <mergeCell ref="P712:P713"/>
    <mergeCell ref="P724:P725"/>
    <mergeCell ref="P722:P723"/>
    <mergeCell ref="N722:N723"/>
    <mergeCell ref="N724:N725"/>
    <mergeCell ref="J728:J729"/>
    <mergeCell ref="L728:L729"/>
    <mergeCell ref="N734:N735"/>
    <mergeCell ref="P732:P733"/>
    <mergeCell ref="H716:H717"/>
    <mergeCell ref="J716:J717"/>
    <mergeCell ref="L716:L717"/>
    <mergeCell ref="H718:H719"/>
    <mergeCell ref="J718:J719"/>
    <mergeCell ref="L718:L719"/>
    <mergeCell ref="H732:H733"/>
    <mergeCell ref="J732:J733"/>
    <mergeCell ref="H734:H735"/>
    <mergeCell ref="H736:H737"/>
    <mergeCell ref="P726:P727"/>
    <mergeCell ref="J734:J735"/>
    <mergeCell ref="L734:L735"/>
    <mergeCell ref="L726:L727"/>
    <mergeCell ref="P734:P735"/>
    <mergeCell ref="L732:L733"/>
    <mergeCell ref="P730:P731"/>
    <mergeCell ref="L736:L737"/>
    <mergeCell ref="L730:L731"/>
    <mergeCell ref="N732:N733"/>
    <mergeCell ref="P736:P737"/>
    <mergeCell ref="H722:H723"/>
    <mergeCell ref="H730:H731"/>
    <mergeCell ref="J730:J731"/>
    <mergeCell ref="H728:H729"/>
    <mergeCell ref="J736:J737"/>
    <mergeCell ref="H740:H741"/>
    <mergeCell ref="H738:H739"/>
    <mergeCell ref="J740:J741"/>
    <mergeCell ref="J738:J739"/>
    <mergeCell ref="P738:P739"/>
    <mergeCell ref="N736:N737"/>
    <mergeCell ref="N738:N739"/>
    <mergeCell ref="L738:L739"/>
    <mergeCell ref="N742:N743"/>
    <mergeCell ref="L744:L745"/>
    <mergeCell ref="N740:N741"/>
    <mergeCell ref="P740:P741"/>
    <mergeCell ref="P744:P745"/>
    <mergeCell ref="P742:P743"/>
    <mergeCell ref="N744:N745"/>
    <mergeCell ref="L740:L741"/>
    <mergeCell ref="L742:L743"/>
    <mergeCell ref="J742:J743"/>
    <mergeCell ref="H742:H743"/>
    <mergeCell ref="H748:H749"/>
    <mergeCell ref="H746:H747"/>
    <mergeCell ref="J746:J747"/>
    <mergeCell ref="L746:L747"/>
    <mergeCell ref="H744:H745"/>
    <mergeCell ref="J744:J745"/>
    <mergeCell ref="P746:P747"/>
    <mergeCell ref="N748:N749"/>
    <mergeCell ref="N750:N751"/>
    <mergeCell ref="N746:N747"/>
    <mergeCell ref="P748:P749"/>
    <mergeCell ref="H750:H751"/>
    <mergeCell ref="J748:J749"/>
    <mergeCell ref="J750:J751"/>
    <mergeCell ref="L750:L751"/>
    <mergeCell ref="L748:L749"/>
    <mergeCell ref="J752:J753"/>
    <mergeCell ref="N756:N757"/>
    <mergeCell ref="H754:H755"/>
    <mergeCell ref="J754:J755"/>
    <mergeCell ref="H752:H753"/>
    <mergeCell ref="H760:H761"/>
    <mergeCell ref="J760:J761"/>
    <mergeCell ref="H756:H757"/>
    <mergeCell ref="H758:H759"/>
    <mergeCell ref="J758:J759"/>
    <mergeCell ref="L752:L753"/>
    <mergeCell ref="N758:N759"/>
    <mergeCell ref="P750:P751"/>
    <mergeCell ref="P758:P759"/>
    <mergeCell ref="N752:N753"/>
    <mergeCell ref="P754:P755"/>
    <mergeCell ref="P752:P753"/>
    <mergeCell ref="N754:N755"/>
    <mergeCell ref="P756:P757"/>
    <mergeCell ref="J778:J779"/>
    <mergeCell ref="H770:H771"/>
    <mergeCell ref="L754:L755"/>
    <mergeCell ref="L762:L763"/>
    <mergeCell ref="J770:J771"/>
    <mergeCell ref="L770:L771"/>
    <mergeCell ref="L764:L765"/>
    <mergeCell ref="H766:H767"/>
    <mergeCell ref="J756:J757"/>
    <mergeCell ref="L758:L759"/>
    <mergeCell ref="L780:L781"/>
    <mergeCell ref="H780:H781"/>
    <mergeCell ref="L782:L783"/>
    <mergeCell ref="H782:H783"/>
    <mergeCell ref="L756:L757"/>
    <mergeCell ref="H764:H765"/>
    <mergeCell ref="H762:H763"/>
    <mergeCell ref="L766:L767"/>
    <mergeCell ref="H778:H779"/>
    <mergeCell ref="H776:H777"/>
    <mergeCell ref="H772:H773"/>
    <mergeCell ref="J766:J767"/>
    <mergeCell ref="H768:H769"/>
    <mergeCell ref="H774:H775"/>
    <mergeCell ref="P772:P773"/>
    <mergeCell ref="J772:J773"/>
    <mergeCell ref="P770:P771"/>
    <mergeCell ref="P766:P767"/>
    <mergeCell ref="P768:P769"/>
    <mergeCell ref="N1350:N1351"/>
    <mergeCell ref="J776:J777"/>
    <mergeCell ref="L1350:L1351"/>
    <mergeCell ref="J782:J783"/>
    <mergeCell ref="J784:J785"/>
    <mergeCell ref="J780:J781"/>
    <mergeCell ref="L1348:L1349"/>
    <mergeCell ref="L784:L785"/>
    <mergeCell ref="L776:L777"/>
    <mergeCell ref="L778:L779"/>
    <mergeCell ref="N784:N785"/>
    <mergeCell ref="N774:N775"/>
    <mergeCell ref="N772:N773"/>
    <mergeCell ref="N1348:N1349"/>
    <mergeCell ref="N778:N779"/>
    <mergeCell ref="N768:N769"/>
    <mergeCell ref="N770:N771"/>
    <mergeCell ref="N776:N777"/>
    <mergeCell ref="N782:N783"/>
    <mergeCell ref="N790:N791"/>
    <mergeCell ref="P776:P777"/>
    <mergeCell ref="P774:P775"/>
    <mergeCell ref="N766:N767"/>
    <mergeCell ref="J774:J775"/>
    <mergeCell ref="J764:J765"/>
    <mergeCell ref="L768:L769"/>
    <mergeCell ref="J762:J763"/>
    <mergeCell ref="L760:L761"/>
    <mergeCell ref="P1350:P1351"/>
    <mergeCell ref="P762:P763"/>
    <mergeCell ref="P764:P765"/>
    <mergeCell ref="N762:N763"/>
    <mergeCell ref="P784:P785"/>
    <mergeCell ref="L786:L787"/>
    <mergeCell ref="N786:N787"/>
    <mergeCell ref="P786:P787"/>
    <mergeCell ref="D1348:D1349"/>
    <mergeCell ref="F784:F785"/>
    <mergeCell ref="F1348:F1349"/>
    <mergeCell ref="F1350:F1351"/>
    <mergeCell ref="E784:E785"/>
    <mergeCell ref="P760:P761"/>
    <mergeCell ref="N760:N761"/>
    <mergeCell ref="L772:L773"/>
    <mergeCell ref="J768:J769"/>
    <mergeCell ref="L774:L775"/>
    <mergeCell ref="I1410:J1410"/>
    <mergeCell ref="G1412:H1412"/>
    <mergeCell ref="I1411:J1411"/>
    <mergeCell ref="G1410:H1410"/>
    <mergeCell ref="K1412:L1412"/>
    <mergeCell ref="J1348:J1349"/>
    <mergeCell ref="H1348:H1349"/>
    <mergeCell ref="L1362:L1363"/>
    <mergeCell ref="L1368:L1369"/>
    <mergeCell ref="L1374:L1375"/>
    <mergeCell ref="A7:A8"/>
    <mergeCell ref="J1350:J1351"/>
    <mergeCell ref="C1350:C1351"/>
    <mergeCell ref="H1350:H1351"/>
    <mergeCell ref="E1348:E1349"/>
    <mergeCell ref="D1350:D1351"/>
    <mergeCell ref="C1348:C1349"/>
    <mergeCell ref="C784:C785"/>
    <mergeCell ref="H784:H785"/>
    <mergeCell ref="D784:D785"/>
    <mergeCell ref="O1415:P1415"/>
    <mergeCell ref="K1410:L1410"/>
    <mergeCell ref="I1414:J1414"/>
    <mergeCell ref="K1414:L1414"/>
    <mergeCell ref="I1412:J1412"/>
    <mergeCell ref="O1414:P1414"/>
    <mergeCell ref="M1410:N1410"/>
    <mergeCell ref="O1410:P1410"/>
    <mergeCell ref="O1411:P1411"/>
    <mergeCell ref="O1412:P1412"/>
    <mergeCell ref="C1410:D1415"/>
    <mergeCell ref="G1414:H1414"/>
    <mergeCell ref="E1350:E1351"/>
    <mergeCell ref="E1410:F1410"/>
    <mergeCell ref="G1411:H1411"/>
    <mergeCell ref="G1413:H1413"/>
    <mergeCell ref="E1415:F1415"/>
    <mergeCell ref="E1414:F1414"/>
    <mergeCell ref="C1358:C1359"/>
    <mergeCell ref="D1358:D1359"/>
    <mergeCell ref="BW8:CB8"/>
    <mergeCell ref="O1413:P1413"/>
    <mergeCell ref="BL8:BQ8"/>
    <mergeCell ref="M1412:N1412"/>
    <mergeCell ref="P1348:P1349"/>
    <mergeCell ref="N780:N781"/>
    <mergeCell ref="P778:P779"/>
    <mergeCell ref="P780:P781"/>
    <mergeCell ref="P782:P783"/>
    <mergeCell ref="N764:N765"/>
    <mergeCell ref="M1411:N1411"/>
    <mergeCell ref="K1411:L1411"/>
    <mergeCell ref="G1415:H1415"/>
    <mergeCell ref="I1415:J1415"/>
    <mergeCell ref="K1415:L1415"/>
    <mergeCell ref="M1415:N1415"/>
    <mergeCell ref="I1413:J1413"/>
    <mergeCell ref="K1413:L1413"/>
    <mergeCell ref="M1413:N1413"/>
    <mergeCell ref="M1414:N1414"/>
    <mergeCell ref="C786:C787"/>
    <mergeCell ref="D786:D787"/>
    <mergeCell ref="E786:E787"/>
    <mergeCell ref="F786:F787"/>
    <mergeCell ref="H786:H787"/>
    <mergeCell ref="J786:J787"/>
    <mergeCell ref="C788:C789"/>
    <mergeCell ref="D788:D789"/>
    <mergeCell ref="E788:E789"/>
    <mergeCell ref="F788:F789"/>
    <mergeCell ref="H788:H789"/>
    <mergeCell ref="J788:J789"/>
    <mergeCell ref="L788:L789"/>
    <mergeCell ref="N788:N789"/>
    <mergeCell ref="P788:P789"/>
    <mergeCell ref="C790:C791"/>
    <mergeCell ref="D790:D791"/>
    <mergeCell ref="E790:E791"/>
    <mergeCell ref="F790:F791"/>
    <mergeCell ref="H790:H791"/>
    <mergeCell ref="J790:J791"/>
    <mergeCell ref="L790:L791"/>
    <mergeCell ref="P790:P791"/>
    <mergeCell ref="C792:C793"/>
    <mergeCell ref="D792:D793"/>
    <mergeCell ref="E792:E793"/>
    <mergeCell ref="F792:F793"/>
    <mergeCell ref="H792:H793"/>
    <mergeCell ref="J792:J793"/>
    <mergeCell ref="L792:L793"/>
    <mergeCell ref="N792:N793"/>
    <mergeCell ref="P792:P793"/>
    <mergeCell ref="C794:C795"/>
    <mergeCell ref="D794:D795"/>
    <mergeCell ref="E794:E795"/>
    <mergeCell ref="F794:F795"/>
    <mergeCell ref="H794:H795"/>
    <mergeCell ref="J794:J795"/>
    <mergeCell ref="L794:L795"/>
    <mergeCell ref="N794:N795"/>
    <mergeCell ref="P794:P795"/>
    <mergeCell ref="C796:C797"/>
    <mergeCell ref="D796:D797"/>
    <mergeCell ref="E796:E797"/>
    <mergeCell ref="F796:F797"/>
    <mergeCell ref="H796:H797"/>
    <mergeCell ref="J796:J797"/>
    <mergeCell ref="L796:L797"/>
    <mergeCell ref="N796:N797"/>
    <mergeCell ref="P796:P797"/>
    <mergeCell ref="C798:C799"/>
    <mergeCell ref="D798:D799"/>
    <mergeCell ref="E798:E799"/>
    <mergeCell ref="F798:F799"/>
    <mergeCell ref="H798:H799"/>
    <mergeCell ref="J798:J799"/>
    <mergeCell ref="L798:L799"/>
    <mergeCell ref="N798:N799"/>
    <mergeCell ref="P798:P799"/>
    <mergeCell ref="C800:C801"/>
    <mergeCell ref="D800:D801"/>
    <mergeCell ref="E800:E801"/>
    <mergeCell ref="F800:F801"/>
    <mergeCell ref="H800:H801"/>
    <mergeCell ref="J800:J801"/>
    <mergeCell ref="L800:L801"/>
    <mergeCell ref="N800:N801"/>
    <mergeCell ref="P800:P801"/>
    <mergeCell ref="C802:C803"/>
    <mergeCell ref="D802:D803"/>
    <mergeCell ref="E802:E803"/>
    <mergeCell ref="F802:F803"/>
    <mergeCell ref="H802:H803"/>
    <mergeCell ref="J802:J803"/>
    <mergeCell ref="L802:L803"/>
    <mergeCell ref="N802:N803"/>
    <mergeCell ref="P802:P803"/>
    <mergeCell ref="C804:C805"/>
    <mergeCell ref="D804:D805"/>
    <mergeCell ref="E804:E805"/>
    <mergeCell ref="F804:F805"/>
    <mergeCell ref="H804:H805"/>
    <mergeCell ref="J804:J805"/>
    <mergeCell ref="L804:L805"/>
    <mergeCell ref="N804:N805"/>
    <mergeCell ref="P804:P805"/>
    <mergeCell ref="C806:C807"/>
    <mergeCell ref="D806:D807"/>
    <mergeCell ref="E806:E807"/>
    <mergeCell ref="F806:F807"/>
    <mergeCell ref="H806:H807"/>
    <mergeCell ref="J806:J807"/>
    <mergeCell ref="L806:L807"/>
    <mergeCell ref="N806:N807"/>
    <mergeCell ref="P806:P807"/>
    <mergeCell ref="C808:C809"/>
    <mergeCell ref="D808:D809"/>
    <mergeCell ref="E808:E809"/>
    <mergeCell ref="F808:F809"/>
    <mergeCell ref="H808:H809"/>
    <mergeCell ref="J808:J809"/>
    <mergeCell ref="L808:L809"/>
    <mergeCell ref="N808:N809"/>
    <mergeCell ref="P808:P809"/>
    <mergeCell ref="C810:C811"/>
    <mergeCell ref="D810:D811"/>
    <mergeCell ref="E810:E811"/>
    <mergeCell ref="F810:F811"/>
    <mergeCell ref="H810:H811"/>
    <mergeCell ref="J810:J811"/>
    <mergeCell ref="L810:L811"/>
    <mergeCell ref="N810:N811"/>
    <mergeCell ref="P810:P811"/>
    <mergeCell ref="C812:C813"/>
    <mergeCell ref="D812:D813"/>
    <mergeCell ref="E812:E813"/>
    <mergeCell ref="F812:F813"/>
    <mergeCell ref="H812:H813"/>
    <mergeCell ref="J812:J813"/>
    <mergeCell ref="L812:L813"/>
    <mergeCell ref="N812:N813"/>
    <mergeCell ref="P812:P813"/>
    <mergeCell ref="C814:C815"/>
    <mergeCell ref="D814:D815"/>
    <mergeCell ref="E814:E815"/>
    <mergeCell ref="F814:F815"/>
    <mergeCell ref="H814:H815"/>
    <mergeCell ref="J814:J815"/>
    <mergeCell ref="L814:L815"/>
    <mergeCell ref="N814:N815"/>
    <mergeCell ref="P814:P815"/>
    <mergeCell ref="C816:C817"/>
    <mergeCell ref="D816:D817"/>
    <mergeCell ref="E816:E817"/>
    <mergeCell ref="F816:F817"/>
    <mergeCell ref="H816:H817"/>
    <mergeCell ref="J816:J817"/>
    <mergeCell ref="L816:L817"/>
    <mergeCell ref="N816:N817"/>
    <mergeCell ref="P816:P817"/>
    <mergeCell ref="C818:C819"/>
    <mergeCell ref="D818:D819"/>
    <mergeCell ref="E818:E819"/>
    <mergeCell ref="F818:F819"/>
    <mergeCell ref="H818:H819"/>
    <mergeCell ref="J818:J819"/>
    <mergeCell ref="L818:L819"/>
    <mergeCell ref="N818:N819"/>
    <mergeCell ref="P818:P819"/>
    <mergeCell ref="C820:C821"/>
    <mergeCell ref="D820:D821"/>
    <mergeCell ref="E820:E821"/>
    <mergeCell ref="F820:F821"/>
    <mergeCell ref="H820:H821"/>
    <mergeCell ref="J820:J821"/>
    <mergeCell ref="L820:L821"/>
    <mergeCell ref="N820:N821"/>
    <mergeCell ref="P820:P821"/>
    <mergeCell ref="C822:C823"/>
    <mergeCell ref="D822:D823"/>
    <mergeCell ref="E822:E823"/>
    <mergeCell ref="F822:F823"/>
    <mergeCell ref="H822:H823"/>
    <mergeCell ref="J822:J823"/>
    <mergeCell ref="L822:L823"/>
    <mergeCell ref="N822:N823"/>
    <mergeCell ref="P822:P823"/>
    <mergeCell ref="C824:C825"/>
    <mergeCell ref="D824:D825"/>
    <mergeCell ref="E824:E825"/>
    <mergeCell ref="F824:F825"/>
    <mergeCell ref="H824:H825"/>
    <mergeCell ref="J824:J825"/>
    <mergeCell ref="L824:L825"/>
    <mergeCell ref="N824:N825"/>
    <mergeCell ref="P824:P825"/>
    <mergeCell ref="C826:C827"/>
    <mergeCell ref="D826:D827"/>
    <mergeCell ref="E826:E827"/>
    <mergeCell ref="F826:F827"/>
    <mergeCell ref="H826:H827"/>
    <mergeCell ref="J826:J827"/>
    <mergeCell ref="L826:L827"/>
    <mergeCell ref="N826:N827"/>
    <mergeCell ref="P826:P827"/>
    <mergeCell ref="C828:C829"/>
    <mergeCell ref="D828:D829"/>
    <mergeCell ref="E828:E829"/>
    <mergeCell ref="F828:F829"/>
    <mergeCell ref="H828:H829"/>
    <mergeCell ref="J828:J829"/>
    <mergeCell ref="L828:L829"/>
    <mergeCell ref="N828:N829"/>
    <mergeCell ref="P828:P829"/>
    <mergeCell ref="C830:C831"/>
    <mergeCell ref="D830:D831"/>
    <mergeCell ref="E830:E831"/>
    <mergeCell ref="F830:F831"/>
    <mergeCell ref="H830:H831"/>
    <mergeCell ref="J830:J831"/>
    <mergeCell ref="L830:L831"/>
    <mergeCell ref="N830:N831"/>
    <mergeCell ref="P830:P831"/>
    <mergeCell ref="C832:C833"/>
    <mergeCell ref="D832:D833"/>
    <mergeCell ref="E832:E833"/>
    <mergeCell ref="F832:F833"/>
    <mergeCell ref="H832:H833"/>
    <mergeCell ref="J832:J833"/>
    <mergeCell ref="L832:L833"/>
    <mergeCell ref="N832:N833"/>
    <mergeCell ref="P832:P833"/>
    <mergeCell ref="C834:C835"/>
    <mergeCell ref="D834:D835"/>
    <mergeCell ref="E834:E835"/>
    <mergeCell ref="F834:F835"/>
    <mergeCell ref="H834:H835"/>
    <mergeCell ref="J834:J835"/>
    <mergeCell ref="L834:L835"/>
    <mergeCell ref="N834:N835"/>
    <mergeCell ref="P834:P835"/>
    <mergeCell ref="C836:C837"/>
    <mergeCell ref="D836:D837"/>
    <mergeCell ref="E836:E837"/>
    <mergeCell ref="F836:F837"/>
    <mergeCell ref="H836:H837"/>
    <mergeCell ref="J836:J837"/>
    <mergeCell ref="L836:L837"/>
    <mergeCell ref="N836:N837"/>
    <mergeCell ref="P836:P837"/>
    <mergeCell ref="C838:C839"/>
    <mergeCell ref="D838:D839"/>
    <mergeCell ref="E838:E839"/>
    <mergeCell ref="F838:F839"/>
    <mergeCell ref="H838:H839"/>
    <mergeCell ref="J838:J839"/>
    <mergeCell ref="L838:L839"/>
    <mergeCell ref="N838:N839"/>
    <mergeCell ref="P838:P839"/>
    <mergeCell ref="C840:C841"/>
    <mergeCell ref="D840:D841"/>
    <mergeCell ref="E840:E841"/>
    <mergeCell ref="F840:F841"/>
    <mergeCell ref="H840:H841"/>
    <mergeCell ref="J840:J841"/>
    <mergeCell ref="L840:L841"/>
    <mergeCell ref="N840:N841"/>
    <mergeCell ref="P840:P841"/>
    <mergeCell ref="C842:C843"/>
    <mergeCell ref="D842:D843"/>
    <mergeCell ref="E842:E843"/>
    <mergeCell ref="F842:F843"/>
    <mergeCell ref="H842:H843"/>
    <mergeCell ref="J842:J843"/>
    <mergeCell ref="L842:L843"/>
    <mergeCell ref="N842:N843"/>
    <mergeCell ref="P842:P843"/>
    <mergeCell ref="C844:C845"/>
    <mergeCell ref="D844:D845"/>
    <mergeCell ref="E844:E845"/>
    <mergeCell ref="F844:F845"/>
    <mergeCell ref="H844:H845"/>
    <mergeCell ref="J844:J845"/>
    <mergeCell ref="L844:L845"/>
    <mergeCell ref="N844:N845"/>
    <mergeCell ref="P844:P845"/>
    <mergeCell ref="C846:C847"/>
    <mergeCell ref="D846:D847"/>
    <mergeCell ref="E846:E847"/>
    <mergeCell ref="F846:F847"/>
    <mergeCell ref="H846:H847"/>
    <mergeCell ref="J846:J847"/>
    <mergeCell ref="L846:L847"/>
    <mergeCell ref="N846:N847"/>
    <mergeCell ref="P846:P847"/>
    <mergeCell ref="C848:C849"/>
    <mergeCell ref="D848:D849"/>
    <mergeCell ref="E848:E849"/>
    <mergeCell ref="F848:F849"/>
    <mergeCell ref="H848:H849"/>
    <mergeCell ref="J848:J849"/>
    <mergeCell ref="L848:L849"/>
    <mergeCell ref="N848:N849"/>
    <mergeCell ref="P848:P849"/>
    <mergeCell ref="C850:C851"/>
    <mergeCell ref="D850:D851"/>
    <mergeCell ref="E850:E851"/>
    <mergeCell ref="F850:F851"/>
    <mergeCell ref="H850:H851"/>
    <mergeCell ref="J850:J851"/>
    <mergeCell ref="L850:L851"/>
    <mergeCell ref="N850:N851"/>
    <mergeCell ref="P850:P851"/>
    <mergeCell ref="C852:C853"/>
    <mergeCell ref="D852:D853"/>
    <mergeCell ref="E852:E853"/>
    <mergeCell ref="F852:F853"/>
    <mergeCell ref="H852:H853"/>
    <mergeCell ref="J852:J853"/>
    <mergeCell ref="L852:L853"/>
    <mergeCell ref="N852:N853"/>
    <mergeCell ref="P852:P853"/>
    <mergeCell ref="C854:C855"/>
    <mergeCell ref="D854:D855"/>
    <mergeCell ref="E854:E855"/>
    <mergeCell ref="F854:F855"/>
    <mergeCell ref="H854:H855"/>
    <mergeCell ref="J854:J855"/>
    <mergeCell ref="L854:L855"/>
    <mergeCell ref="N854:N855"/>
    <mergeCell ref="P854:P855"/>
    <mergeCell ref="C856:C857"/>
    <mergeCell ref="D856:D857"/>
    <mergeCell ref="E856:E857"/>
    <mergeCell ref="F856:F857"/>
    <mergeCell ref="H856:H857"/>
    <mergeCell ref="J856:J857"/>
    <mergeCell ref="L856:L857"/>
    <mergeCell ref="N856:N857"/>
    <mergeCell ref="P856:P857"/>
    <mergeCell ref="C858:C859"/>
    <mergeCell ref="D858:D859"/>
    <mergeCell ref="E858:E859"/>
    <mergeCell ref="F858:F859"/>
    <mergeCell ref="H858:H859"/>
    <mergeCell ref="J858:J859"/>
    <mergeCell ref="L858:L859"/>
    <mergeCell ref="N858:N859"/>
    <mergeCell ref="P858:P859"/>
    <mergeCell ref="C860:C861"/>
    <mergeCell ref="D860:D861"/>
    <mergeCell ref="E860:E861"/>
    <mergeCell ref="F860:F861"/>
    <mergeCell ref="H860:H861"/>
    <mergeCell ref="J860:J861"/>
    <mergeCell ref="L860:L861"/>
    <mergeCell ref="N860:N861"/>
    <mergeCell ref="P860:P861"/>
    <mergeCell ref="C862:C863"/>
    <mergeCell ref="D862:D863"/>
    <mergeCell ref="E862:E863"/>
    <mergeCell ref="F862:F863"/>
    <mergeCell ref="H862:H863"/>
    <mergeCell ref="J862:J863"/>
    <mergeCell ref="L862:L863"/>
    <mergeCell ref="N862:N863"/>
    <mergeCell ref="P862:P863"/>
    <mergeCell ref="C864:C865"/>
    <mergeCell ref="D864:D865"/>
    <mergeCell ref="E864:E865"/>
    <mergeCell ref="F864:F865"/>
    <mergeCell ref="H864:H865"/>
    <mergeCell ref="J864:J865"/>
    <mergeCell ref="L864:L865"/>
    <mergeCell ref="N864:N865"/>
    <mergeCell ref="P864:P865"/>
    <mergeCell ref="C866:C867"/>
    <mergeCell ref="D866:D867"/>
    <mergeCell ref="E866:E867"/>
    <mergeCell ref="F866:F867"/>
    <mergeCell ref="H866:H867"/>
    <mergeCell ref="J866:J867"/>
    <mergeCell ref="L866:L867"/>
    <mergeCell ref="N866:N867"/>
    <mergeCell ref="P866:P867"/>
    <mergeCell ref="C868:C869"/>
    <mergeCell ref="D868:D869"/>
    <mergeCell ref="E868:E869"/>
    <mergeCell ref="F868:F869"/>
    <mergeCell ref="H868:H869"/>
    <mergeCell ref="J868:J869"/>
    <mergeCell ref="L868:L869"/>
    <mergeCell ref="N868:N869"/>
    <mergeCell ref="P868:P869"/>
    <mergeCell ref="C870:C871"/>
    <mergeCell ref="D870:D871"/>
    <mergeCell ref="E870:E871"/>
    <mergeCell ref="F870:F871"/>
    <mergeCell ref="H870:H871"/>
    <mergeCell ref="J870:J871"/>
    <mergeCell ref="L870:L871"/>
    <mergeCell ref="N870:N871"/>
    <mergeCell ref="P870:P871"/>
    <mergeCell ref="C872:C873"/>
    <mergeCell ref="D872:D873"/>
    <mergeCell ref="E872:E873"/>
    <mergeCell ref="F872:F873"/>
    <mergeCell ref="H872:H873"/>
    <mergeCell ref="J872:J873"/>
    <mergeCell ref="L872:L873"/>
    <mergeCell ref="N872:N873"/>
    <mergeCell ref="P872:P873"/>
    <mergeCell ref="C874:C875"/>
    <mergeCell ref="D874:D875"/>
    <mergeCell ref="E874:E875"/>
    <mergeCell ref="F874:F875"/>
    <mergeCell ref="H874:H875"/>
    <mergeCell ref="J874:J875"/>
    <mergeCell ref="L874:L875"/>
    <mergeCell ref="N874:N875"/>
    <mergeCell ref="P874:P875"/>
    <mergeCell ref="C876:C877"/>
    <mergeCell ref="D876:D877"/>
    <mergeCell ref="E876:E877"/>
    <mergeCell ref="F876:F877"/>
    <mergeCell ref="H876:H877"/>
    <mergeCell ref="J876:J877"/>
    <mergeCell ref="L876:L877"/>
    <mergeCell ref="N876:N877"/>
    <mergeCell ref="P876:P877"/>
    <mergeCell ref="C878:C879"/>
    <mergeCell ref="D878:D879"/>
    <mergeCell ref="E878:E879"/>
    <mergeCell ref="F878:F879"/>
    <mergeCell ref="H878:H879"/>
    <mergeCell ref="J878:J879"/>
    <mergeCell ref="L878:L879"/>
    <mergeCell ref="N878:N879"/>
    <mergeCell ref="P878:P879"/>
    <mergeCell ref="C880:C881"/>
    <mergeCell ref="D880:D881"/>
    <mergeCell ref="E880:E881"/>
    <mergeCell ref="F880:F881"/>
    <mergeCell ref="H880:H881"/>
    <mergeCell ref="J880:J881"/>
    <mergeCell ref="L880:L881"/>
    <mergeCell ref="N880:N881"/>
    <mergeCell ref="P880:P881"/>
    <mergeCell ref="C882:C883"/>
    <mergeCell ref="D882:D883"/>
    <mergeCell ref="E882:E883"/>
    <mergeCell ref="F882:F883"/>
    <mergeCell ref="H882:H883"/>
    <mergeCell ref="J882:J883"/>
    <mergeCell ref="L882:L883"/>
    <mergeCell ref="N882:N883"/>
    <mergeCell ref="P882:P883"/>
    <mergeCell ref="C884:C885"/>
    <mergeCell ref="D884:D885"/>
    <mergeCell ref="E884:E885"/>
    <mergeCell ref="F884:F885"/>
    <mergeCell ref="H884:H885"/>
    <mergeCell ref="J884:J885"/>
    <mergeCell ref="L884:L885"/>
    <mergeCell ref="N884:N885"/>
    <mergeCell ref="P884:P885"/>
    <mergeCell ref="C886:C887"/>
    <mergeCell ref="D886:D887"/>
    <mergeCell ref="E886:E887"/>
    <mergeCell ref="F886:F887"/>
    <mergeCell ref="H886:H887"/>
    <mergeCell ref="J886:J887"/>
    <mergeCell ref="L886:L887"/>
    <mergeCell ref="N886:N887"/>
    <mergeCell ref="P886:P887"/>
    <mergeCell ref="C888:C889"/>
    <mergeCell ref="D888:D889"/>
    <mergeCell ref="E888:E889"/>
    <mergeCell ref="F888:F889"/>
    <mergeCell ref="H888:H889"/>
    <mergeCell ref="J888:J889"/>
    <mergeCell ref="L888:L889"/>
    <mergeCell ref="N888:N889"/>
    <mergeCell ref="P888:P889"/>
    <mergeCell ref="C890:C891"/>
    <mergeCell ref="D890:D891"/>
    <mergeCell ref="E890:E891"/>
    <mergeCell ref="F890:F891"/>
    <mergeCell ref="H890:H891"/>
    <mergeCell ref="J890:J891"/>
    <mergeCell ref="L890:L891"/>
    <mergeCell ref="N890:N891"/>
    <mergeCell ref="P890:P891"/>
    <mergeCell ref="C892:C893"/>
    <mergeCell ref="D892:D893"/>
    <mergeCell ref="E892:E893"/>
    <mergeCell ref="F892:F893"/>
    <mergeCell ref="H892:H893"/>
    <mergeCell ref="J892:J893"/>
    <mergeCell ref="L892:L893"/>
    <mergeCell ref="N892:N893"/>
    <mergeCell ref="P892:P893"/>
    <mergeCell ref="C894:C895"/>
    <mergeCell ref="D894:D895"/>
    <mergeCell ref="E894:E895"/>
    <mergeCell ref="F894:F895"/>
    <mergeCell ref="H894:H895"/>
    <mergeCell ref="J894:J895"/>
    <mergeCell ref="L894:L895"/>
    <mergeCell ref="N894:N895"/>
    <mergeCell ref="P894:P895"/>
    <mergeCell ref="C896:C897"/>
    <mergeCell ref="D896:D897"/>
    <mergeCell ref="E896:E897"/>
    <mergeCell ref="F896:F897"/>
    <mergeCell ref="H896:H897"/>
    <mergeCell ref="J896:J897"/>
    <mergeCell ref="L896:L897"/>
    <mergeCell ref="N896:N897"/>
    <mergeCell ref="P896:P897"/>
    <mergeCell ref="C898:C899"/>
    <mergeCell ref="D898:D899"/>
    <mergeCell ref="E898:E899"/>
    <mergeCell ref="F898:F899"/>
    <mergeCell ref="H898:H899"/>
    <mergeCell ref="J898:J899"/>
    <mergeCell ref="L898:L899"/>
    <mergeCell ref="N898:N899"/>
    <mergeCell ref="P898:P899"/>
    <mergeCell ref="C900:C901"/>
    <mergeCell ref="D900:D901"/>
    <mergeCell ref="E900:E901"/>
    <mergeCell ref="F900:F901"/>
    <mergeCell ref="H900:H901"/>
    <mergeCell ref="J900:J901"/>
    <mergeCell ref="L900:L901"/>
    <mergeCell ref="N900:N901"/>
    <mergeCell ref="P900:P901"/>
    <mergeCell ref="C902:C903"/>
    <mergeCell ref="D902:D903"/>
    <mergeCell ref="E902:E903"/>
    <mergeCell ref="F902:F903"/>
    <mergeCell ref="H902:H903"/>
    <mergeCell ref="J902:J903"/>
    <mergeCell ref="L902:L903"/>
    <mergeCell ref="N902:N903"/>
    <mergeCell ref="P902:P903"/>
    <mergeCell ref="C904:C905"/>
    <mergeCell ref="D904:D905"/>
    <mergeCell ref="E904:E905"/>
    <mergeCell ref="F904:F905"/>
    <mergeCell ref="H904:H905"/>
    <mergeCell ref="J904:J905"/>
    <mergeCell ref="L904:L905"/>
    <mergeCell ref="N904:N905"/>
    <mergeCell ref="P904:P905"/>
    <mergeCell ref="C906:C907"/>
    <mergeCell ref="D906:D907"/>
    <mergeCell ref="E906:E907"/>
    <mergeCell ref="F906:F907"/>
    <mergeCell ref="H906:H907"/>
    <mergeCell ref="J906:J907"/>
    <mergeCell ref="L906:L907"/>
    <mergeCell ref="N906:N907"/>
    <mergeCell ref="P906:P907"/>
    <mergeCell ref="C908:C909"/>
    <mergeCell ref="D908:D909"/>
    <mergeCell ref="E908:E909"/>
    <mergeCell ref="F908:F909"/>
    <mergeCell ref="H908:H909"/>
    <mergeCell ref="J908:J909"/>
    <mergeCell ref="L908:L909"/>
    <mergeCell ref="N908:N909"/>
    <mergeCell ref="P908:P909"/>
    <mergeCell ref="C910:C911"/>
    <mergeCell ref="D910:D911"/>
    <mergeCell ref="E910:E911"/>
    <mergeCell ref="F910:F911"/>
    <mergeCell ref="H910:H911"/>
    <mergeCell ref="J910:J911"/>
    <mergeCell ref="L910:L911"/>
    <mergeCell ref="N910:N911"/>
    <mergeCell ref="P910:P911"/>
    <mergeCell ref="C912:C913"/>
    <mergeCell ref="D912:D913"/>
    <mergeCell ref="E912:E913"/>
    <mergeCell ref="F912:F913"/>
    <mergeCell ref="H912:H913"/>
    <mergeCell ref="J912:J913"/>
    <mergeCell ref="L912:L913"/>
    <mergeCell ref="N912:N913"/>
    <mergeCell ref="P912:P913"/>
    <mergeCell ref="C914:C915"/>
    <mergeCell ref="D914:D915"/>
    <mergeCell ref="E914:E915"/>
    <mergeCell ref="F914:F915"/>
    <mergeCell ref="H914:H915"/>
    <mergeCell ref="J914:J915"/>
    <mergeCell ref="L914:L915"/>
    <mergeCell ref="N914:N915"/>
    <mergeCell ref="P914:P915"/>
    <mergeCell ref="C916:C917"/>
    <mergeCell ref="D916:D917"/>
    <mergeCell ref="E916:E917"/>
    <mergeCell ref="F916:F917"/>
    <mergeCell ref="H916:H917"/>
    <mergeCell ref="J916:J917"/>
    <mergeCell ref="L916:L917"/>
    <mergeCell ref="N916:N917"/>
    <mergeCell ref="P916:P917"/>
    <mergeCell ref="C918:C919"/>
    <mergeCell ref="D918:D919"/>
    <mergeCell ref="E918:E919"/>
    <mergeCell ref="F918:F919"/>
    <mergeCell ref="H918:H919"/>
    <mergeCell ref="J918:J919"/>
    <mergeCell ref="L918:L919"/>
    <mergeCell ref="N918:N919"/>
    <mergeCell ref="P918:P919"/>
    <mergeCell ref="C920:C921"/>
    <mergeCell ref="D920:D921"/>
    <mergeCell ref="E920:E921"/>
    <mergeCell ref="F920:F921"/>
    <mergeCell ref="H920:H921"/>
    <mergeCell ref="J920:J921"/>
    <mergeCell ref="L920:L921"/>
    <mergeCell ref="N920:N921"/>
    <mergeCell ref="P920:P921"/>
    <mergeCell ref="C922:C923"/>
    <mergeCell ref="D922:D923"/>
    <mergeCell ref="E922:E923"/>
    <mergeCell ref="F922:F923"/>
    <mergeCell ref="H922:H923"/>
    <mergeCell ref="J922:J923"/>
    <mergeCell ref="L922:L923"/>
    <mergeCell ref="N922:N923"/>
    <mergeCell ref="P922:P923"/>
    <mergeCell ref="C924:C925"/>
    <mergeCell ref="D924:D925"/>
    <mergeCell ref="E924:E925"/>
    <mergeCell ref="F924:F925"/>
    <mergeCell ref="H924:H925"/>
    <mergeCell ref="J924:J925"/>
    <mergeCell ref="L924:L925"/>
    <mergeCell ref="N924:N925"/>
    <mergeCell ref="P924:P925"/>
    <mergeCell ref="C926:C927"/>
    <mergeCell ref="D926:D927"/>
    <mergeCell ref="E926:E927"/>
    <mergeCell ref="F926:F927"/>
    <mergeCell ref="H926:H927"/>
    <mergeCell ref="J926:J927"/>
    <mergeCell ref="L926:L927"/>
    <mergeCell ref="N926:N927"/>
    <mergeCell ref="P926:P927"/>
    <mergeCell ref="C928:C929"/>
    <mergeCell ref="D928:D929"/>
    <mergeCell ref="E928:E929"/>
    <mergeCell ref="F928:F929"/>
    <mergeCell ref="H928:H929"/>
    <mergeCell ref="J928:J929"/>
    <mergeCell ref="L928:L929"/>
    <mergeCell ref="N928:N929"/>
    <mergeCell ref="P928:P929"/>
    <mergeCell ref="C930:C931"/>
    <mergeCell ref="D930:D931"/>
    <mergeCell ref="E930:E931"/>
    <mergeCell ref="F930:F931"/>
    <mergeCell ref="H930:H931"/>
    <mergeCell ref="J930:J931"/>
    <mergeCell ref="L930:L931"/>
    <mergeCell ref="N930:N931"/>
    <mergeCell ref="P930:P931"/>
    <mergeCell ref="C932:C933"/>
    <mergeCell ref="D932:D933"/>
    <mergeCell ref="E932:E933"/>
    <mergeCell ref="F932:F933"/>
    <mergeCell ref="H932:H933"/>
    <mergeCell ref="J932:J933"/>
    <mergeCell ref="L932:L933"/>
    <mergeCell ref="N932:N933"/>
    <mergeCell ref="P932:P933"/>
    <mergeCell ref="C934:C935"/>
    <mergeCell ref="D934:D935"/>
    <mergeCell ref="E934:E935"/>
    <mergeCell ref="F934:F935"/>
    <mergeCell ref="H934:H935"/>
    <mergeCell ref="J934:J935"/>
    <mergeCell ref="L934:L935"/>
    <mergeCell ref="N934:N935"/>
    <mergeCell ref="P934:P935"/>
    <mergeCell ref="C936:C937"/>
    <mergeCell ref="D936:D937"/>
    <mergeCell ref="E936:E937"/>
    <mergeCell ref="F936:F937"/>
    <mergeCell ref="H936:H937"/>
    <mergeCell ref="J936:J937"/>
    <mergeCell ref="L936:L937"/>
    <mergeCell ref="N936:N937"/>
    <mergeCell ref="P936:P937"/>
    <mergeCell ref="C938:C939"/>
    <mergeCell ref="D938:D939"/>
    <mergeCell ref="E938:E939"/>
    <mergeCell ref="F938:F939"/>
    <mergeCell ref="H938:H939"/>
    <mergeCell ref="J938:J939"/>
    <mergeCell ref="L938:L939"/>
    <mergeCell ref="N938:N939"/>
    <mergeCell ref="P938:P939"/>
    <mergeCell ref="C940:C941"/>
    <mergeCell ref="D940:D941"/>
    <mergeCell ref="E940:E941"/>
    <mergeCell ref="F940:F941"/>
    <mergeCell ref="H940:H941"/>
    <mergeCell ref="J940:J941"/>
    <mergeCell ref="L940:L941"/>
    <mergeCell ref="N940:N941"/>
    <mergeCell ref="P940:P941"/>
    <mergeCell ref="C942:C943"/>
    <mergeCell ref="D942:D943"/>
    <mergeCell ref="E942:E943"/>
    <mergeCell ref="F942:F943"/>
    <mergeCell ref="H942:H943"/>
    <mergeCell ref="J942:J943"/>
    <mergeCell ref="L942:L943"/>
    <mergeCell ref="N942:N943"/>
    <mergeCell ref="P942:P943"/>
    <mergeCell ref="C944:C945"/>
    <mergeCell ref="D944:D945"/>
    <mergeCell ref="E944:E945"/>
    <mergeCell ref="F944:F945"/>
    <mergeCell ref="H944:H945"/>
    <mergeCell ref="J944:J945"/>
    <mergeCell ref="L944:L945"/>
    <mergeCell ref="N944:N945"/>
    <mergeCell ref="P944:P945"/>
    <mergeCell ref="C946:C947"/>
    <mergeCell ref="D946:D947"/>
    <mergeCell ref="E946:E947"/>
    <mergeCell ref="F946:F947"/>
    <mergeCell ref="H946:H947"/>
    <mergeCell ref="J946:J947"/>
    <mergeCell ref="L946:L947"/>
    <mergeCell ref="N946:N947"/>
    <mergeCell ref="P946:P947"/>
    <mergeCell ref="C948:C949"/>
    <mergeCell ref="D948:D949"/>
    <mergeCell ref="E948:E949"/>
    <mergeCell ref="F948:F949"/>
    <mergeCell ref="H948:H949"/>
    <mergeCell ref="J948:J949"/>
    <mergeCell ref="L948:L949"/>
    <mergeCell ref="N948:N949"/>
    <mergeCell ref="P948:P949"/>
    <mergeCell ref="C950:C951"/>
    <mergeCell ref="D950:D951"/>
    <mergeCell ref="E950:E951"/>
    <mergeCell ref="F950:F951"/>
    <mergeCell ref="H950:H951"/>
    <mergeCell ref="J950:J951"/>
    <mergeCell ref="L950:L951"/>
    <mergeCell ref="N950:N951"/>
    <mergeCell ref="P950:P951"/>
    <mergeCell ref="C952:C953"/>
    <mergeCell ref="D952:D953"/>
    <mergeCell ref="E952:E953"/>
    <mergeCell ref="F952:F953"/>
    <mergeCell ref="H952:H953"/>
    <mergeCell ref="J952:J953"/>
    <mergeCell ref="L952:L953"/>
    <mergeCell ref="N952:N953"/>
    <mergeCell ref="P952:P953"/>
    <mergeCell ref="C954:C955"/>
    <mergeCell ref="D954:D955"/>
    <mergeCell ref="E954:E955"/>
    <mergeCell ref="F954:F955"/>
    <mergeCell ref="H954:H955"/>
    <mergeCell ref="J954:J955"/>
    <mergeCell ref="L954:L955"/>
    <mergeCell ref="N954:N955"/>
    <mergeCell ref="P954:P955"/>
    <mergeCell ref="C956:C957"/>
    <mergeCell ref="D956:D957"/>
    <mergeCell ref="E956:E957"/>
    <mergeCell ref="F956:F957"/>
    <mergeCell ref="H956:H957"/>
    <mergeCell ref="J956:J957"/>
    <mergeCell ref="L956:L957"/>
    <mergeCell ref="N956:N957"/>
    <mergeCell ref="P956:P957"/>
    <mergeCell ref="C958:C959"/>
    <mergeCell ref="D958:D959"/>
    <mergeCell ref="E958:E959"/>
    <mergeCell ref="F958:F959"/>
    <mergeCell ref="H958:H959"/>
    <mergeCell ref="J958:J959"/>
    <mergeCell ref="L958:L959"/>
    <mergeCell ref="N958:N959"/>
    <mergeCell ref="P958:P959"/>
    <mergeCell ref="C960:C961"/>
    <mergeCell ref="D960:D961"/>
    <mergeCell ref="E960:E961"/>
    <mergeCell ref="F960:F961"/>
    <mergeCell ref="H960:H961"/>
    <mergeCell ref="J960:J961"/>
    <mergeCell ref="L960:L961"/>
    <mergeCell ref="N960:N961"/>
    <mergeCell ref="P960:P961"/>
    <mergeCell ref="C962:C963"/>
    <mergeCell ref="D962:D963"/>
    <mergeCell ref="E962:E963"/>
    <mergeCell ref="F962:F963"/>
    <mergeCell ref="H962:H963"/>
    <mergeCell ref="J962:J963"/>
    <mergeCell ref="L962:L963"/>
    <mergeCell ref="N962:N963"/>
    <mergeCell ref="P962:P963"/>
    <mergeCell ref="C964:C965"/>
    <mergeCell ref="D964:D965"/>
    <mergeCell ref="E964:E965"/>
    <mergeCell ref="F964:F965"/>
    <mergeCell ref="H964:H965"/>
    <mergeCell ref="J964:J965"/>
    <mergeCell ref="L964:L965"/>
    <mergeCell ref="N964:N965"/>
    <mergeCell ref="P964:P965"/>
    <mergeCell ref="C966:C967"/>
    <mergeCell ref="D966:D967"/>
    <mergeCell ref="E966:E967"/>
    <mergeCell ref="F966:F967"/>
    <mergeCell ref="H966:H967"/>
    <mergeCell ref="J966:J967"/>
    <mergeCell ref="L966:L967"/>
    <mergeCell ref="N966:N967"/>
    <mergeCell ref="P966:P967"/>
    <mergeCell ref="C968:C969"/>
    <mergeCell ref="D968:D969"/>
    <mergeCell ref="E968:E969"/>
    <mergeCell ref="F968:F969"/>
    <mergeCell ref="H968:H969"/>
    <mergeCell ref="J968:J969"/>
    <mergeCell ref="L968:L969"/>
    <mergeCell ref="N968:N969"/>
    <mergeCell ref="P968:P969"/>
    <mergeCell ref="C970:C971"/>
    <mergeCell ref="D970:D971"/>
    <mergeCell ref="E970:E971"/>
    <mergeCell ref="F970:F971"/>
    <mergeCell ref="H970:H971"/>
    <mergeCell ref="J970:J971"/>
    <mergeCell ref="L970:L971"/>
    <mergeCell ref="N970:N971"/>
    <mergeCell ref="P970:P971"/>
    <mergeCell ref="C972:C973"/>
    <mergeCell ref="D972:D973"/>
    <mergeCell ref="E972:E973"/>
    <mergeCell ref="F972:F973"/>
    <mergeCell ref="H972:H973"/>
    <mergeCell ref="J972:J973"/>
    <mergeCell ref="L972:L973"/>
    <mergeCell ref="N972:N973"/>
    <mergeCell ref="P972:P973"/>
    <mergeCell ref="C974:C975"/>
    <mergeCell ref="D974:D975"/>
    <mergeCell ref="E974:E975"/>
    <mergeCell ref="F974:F975"/>
    <mergeCell ref="H974:H975"/>
    <mergeCell ref="J974:J975"/>
    <mergeCell ref="L974:L975"/>
    <mergeCell ref="N974:N975"/>
    <mergeCell ref="P974:P975"/>
    <mergeCell ref="C976:C977"/>
    <mergeCell ref="D976:D977"/>
    <mergeCell ref="E976:E977"/>
    <mergeCell ref="F976:F977"/>
    <mergeCell ref="H976:H977"/>
    <mergeCell ref="J976:J977"/>
    <mergeCell ref="L976:L977"/>
    <mergeCell ref="N976:N977"/>
    <mergeCell ref="P976:P977"/>
    <mergeCell ref="C978:C979"/>
    <mergeCell ref="D978:D979"/>
    <mergeCell ref="E978:E979"/>
    <mergeCell ref="F978:F979"/>
    <mergeCell ref="H978:H979"/>
    <mergeCell ref="J978:J979"/>
    <mergeCell ref="L978:L979"/>
    <mergeCell ref="N978:N979"/>
    <mergeCell ref="P978:P979"/>
    <mergeCell ref="C980:C981"/>
    <mergeCell ref="D980:D981"/>
    <mergeCell ref="E980:E981"/>
    <mergeCell ref="F980:F981"/>
    <mergeCell ref="H980:H981"/>
    <mergeCell ref="J980:J981"/>
    <mergeCell ref="L980:L981"/>
    <mergeCell ref="N980:N981"/>
    <mergeCell ref="P980:P981"/>
    <mergeCell ref="C982:C983"/>
    <mergeCell ref="D982:D983"/>
    <mergeCell ref="E982:E983"/>
    <mergeCell ref="F982:F983"/>
    <mergeCell ref="H982:H983"/>
    <mergeCell ref="J982:J983"/>
    <mergeCell ref="L982:L983"/>
    <mergeCell ref="N982:N983"/>
    <mergeCell ref="P982:P983"/>
    <mergeCell ref="C984:C985"/>
    <mergeCell ref="D984:D985"/>
    <mergeCell ref="E984:E985"/>
    <mergeCell ref="F984:F985"/>
    <mergeCell ref="H984:H985"/>
    <mergeCell ref="J984:J985"/>
    <mergeCell ref="L984:L985"/>
    <mergeCell ref="N984:N985"/>
    <mergeCell ref="P984:P985"/>
    <mergeCell ref="C986:C987"/>
    <mergeCell ref="D986:D987"/>
    <mergeCell ref="E986:E987"/>
    <mergeCell ref="F986:F987"/>
    <mergeCell ref="H986:H987"/>
    <mergeCell ref="J986:J987"/>
    <mergeCell ref="L986:L987"/>
    <mergeCell ref="N986:N987"/>
    <mergeCell ref="P986:P987"/>
    <mergeCell ref="C988:C989"/>
    <mergeCell ref="D988:D989"/>
    <mergeCell ref="E988:E989"/>
    <mergeCell ref="F988:F989"/>
    <mergeCell ref="H988:H989"/>
    <mergeCell ref="J988:J989"/>
    <mergeCell ref="L988:L989"/>
    <mergeCell ref="N988:N989"/>
    <mergeCell ref="P988:P989"/>
    <mergeCell ref="C990:C991"/>
    <mergeCell ref="D990:D991"/>
    <mergeCell ref="E990:E991"/>
    <mergeCell ref="F990:F991"/>
    <mergeCell ref="H990:H991"/>
    <mergeCell ref="J990:J991"/>
    <mergeCell ref="L990:L991"/>
    <mergeCell ref="N990:N991"/>
    <mergeCell ref="P990:P991"/>
    <mergeCell ref="C992:C993"/>
    <mergeCell ref="D992:D993"/>
    <mergeCell ref="E992:E993"/>
    <mergeCell ref="F992:F993"/>
    <mergeCell ref="H992:H993"/>
    <mergeCell ref="J992:J993"/>
    <mergeCell ref="L992:L993"/>
    <mergeCell ref="N992:N993"/>
    <mergeCell ref="P992:P993"/>
    <mergeCell ref="C994:C995"/>
    <mergeCell ref="D994:D995"/>
    <mergeCell ref="E994:E995"/>
    <mergeCell ref="F994:F995"/>
    <mergeCell ref="H994:H995"/>
    <mergeCell ref="J994:J995"/>
    <mergeCell ref="L994:L995"/>
    <mergeCell ref="N994:N995"/>
    <mergeCell ref="P994:P995"/>
    <mergeCell ref="C996:C997"/>
    <mergeCell ref="D996:D997"/>
    <mergeCell ref="E996:E997"/>
    <mergeCell ref="F996:F997"/>
    <mergeCell ref="H996:H997"/>
    <mergeCell ref="J996:J997"/>
    <mergeCell ref="L996:L997"/>
    <mergeCell ref="N996:N997"/>
    <mergeCell ref="P996:P997"/>
    <mergeCell ref="C998:C999"/>
    <mergeCell ref="D998:D999"/>
    <mergeCell ref="E998:E999"/>
    <mergeCell ref="F998:F999"/>
    <mergeCell ref="H998:H999"/>
    <mergeCell ref="J998:J999"/>
    <mergeCell ref="L998:L999"/>
    <mergeCell ref="N998:N999"/>
    <mergeCell ref="P998:P999"/>
    <mergeCell ref="C1000:C1001"/>
    <mergeCell ref="D1000:D1001"/>
    <mergeCell ref="E1000:E1001"/>
    <mergeCell ref="F1000:F1001"/>
    <mergeCell ref="H1000:H1001"/>
    <mergeCell ref="J1000:J1001"/>
    <mergeCell ref="L1000:L1001"/>
    <mergeCell ref="N1000:N1001"/>
    <mergeCell ref="P1000:P1001"/>
    <mergeCell ref="C1002:C1003"/>
    <mergeCell ref="D1002:D1003"/>
    <mergeCell ref="E1002:E1003"/>
    <mergeCell ref="F1002:F1003"/>
    <mergeCell ref="H1002:H1003"/>
    <mergeCell ref="J1002:J1003"/>
    <mergeCell ref="L1002:L1003"/>
    <mergeCell ref="N1002:N1003"/>
    <mergeCell ref="P1002:P1003"/>
    <mergeCell ref="C1004:C1005"/>
    <mergeCell ref="D1004:D1005"/>
    <mergeCell ref="E1004:E1005"/>
    <mergeCell ref="F1004:F1005"/>
    <mergeCell ref="H1004:H1005"/>
    <mergeCell ref="J1004:J1005"/>
    <mergeCell ref="L1004:L1005"/>
    <mergeCell ref="N1004:N1005"/>
    <mergeCell ref="P1004:P1005"/>
    <mergeCell ref="C1006:C1007"/>
    <mergeCell ref="D1006:D1007"/>
    <mergeCell ref="E1006:E1007"/>
    <mergeCell ref="F1006:F1007"/>
    <mergeCell ref="H1006:H1007"/>
    <mergeCell ref="J1006:J1007"/>
    <mergeCell ref="L1006:L1007"/>
    <mergeCell ref="N1006:N1007"/>
    <mergeCell ref="P1006:P1007"/>
    <mergeCell ref="C1008:C1009"/>
    <mergeCell ref="D1008:D1009"/>
    <mergeCell ref="E1008:E1009"/>
    <mergeCell ref="F1008:F1009"/>
    <mergeCell ref="H1008:H1009"/>
    <mergeCell ref="J1008:J1009"/>
    <mergeCell ref="L1008:L1009"/>
    <mergeCell ref="N1008:N1009"/>
    <mergeCell ref="P1008:P1009"/>
    <mergeCell ref="C1010:C1011"/>
    <mergeCell ref="D1010:D1011"/>
    <mergeCell ref="E1010:E1011"/>
    <mergeCell ref="F1010:F1011"/>
    <mergeCell ref="H1010:H1011"/>
    <mergeCell ref="J1010:J1011"/>
    <mergeCell ref="L1010:L1011"/>
    <mergeCell ref="N1010:N1011"/>
    <mergeCell ref="P1010:P1011"/>
    <mergeCell ref="C1012:C1013"/>
    <mergeCell ref="D1012:D1013"/>
    <mergeCell ref="E1012:E1013"/>
    <mergeCell ref="F1012:F1013"/>
    <mergeCell ref="H1012:H1013"/>
    <mergeCell ref="J1012:J1013"/>
    <mergeCell ref="L1012:L1013"/>
    <mergeCell ref="N1012:N1013"/>
    <mergeCell ref="P1012:P1013"/>
    <mergeCell ref="C1014:C1015"/>
    <mergeCell ref="D1014:D1015"/>
    <mergeCell ref="E1014:E1015"/>
    <mergeCell ref="F1014:F1015"/>
    <mergeCell ref="H1014:H1015"/>
    <mergeCell ref="J1014:J1015"/>
    <mergeCell ref="L1014:L1015"/>
    <mergeCell ref="N1014:N1015"/>
    <mergeCell ref="P1014:P1015"/>
    <mergeCell ref="C1016:C1017"/>
    <mergeCell ref="D1016:D1017"/>
    <mergeCell ref="E1016:E1017"/>
    <mergeCell ref="F1016:F1017"/>
    <mergeCell ref="H1016:H1017"/>
    <mergeCell ref="J1016:J1017"/>
    <mergeCell ref="L1016:L1017"/>
    <mergeCell ref="N1016:N1017"/>
    <mergeCell ref="P1016:P1017"/>
    <mergeCell ref="C1018:C1019"/>
    <mergeCell ref="D1018:D1019"/>
    <mergeCell ref="E1018:E1019"/>
    <mergeCell ref="F1018:F1019"/>
    <mergeCell ref="H1018:H1019"/>
    <mergeCell ref="J1018:J1019"/>
    <mergeCell ref="L1018:L1019"/>
    <mergeCell ref="N1018:N1019"/>
    <mergeCell ref="P1018:P1019"/>
    <mergeCell ref="C1020:C1021"/>
    <mergeCell ref="D1020:D1021"/>
    <mergeCell ref="E1020:E1021"/>
    <mergeCell ref="F1020:F1021"/>
    <mergeCell ref="H1020:H1021"/>
    <mergeCell ref="J1020:J1021"/>
    <mergeCell ref="L1020:L1021"/>
    <mergeCell ref="N1020:N1021"/>
    <mergeCell ref="P1020:P1021"/>
    <mergeCell ref="C1022:C1023"/>
    <mergeCell ref="D1022:D1023"/>
    <mergeCell ref="E1022:E1023"/>
    <mergeCell ref="F1022:F1023"/>
    <mergeCell ref="H1022:H1023"/>
    <mergeCell ref="J1022:J1023"/>
    <mergeCell ref="L1022:L1023"/>
    <mergeCell ref="N1022:N1023"/>
    <mergeCell ref="P1022:P1023"/>
    <mergeCell ref="C1024:C1025"/>
    <mergeCell ref="D1024:D1025"/>
    <mergeCell ref="E1024:E1025"/>
    <mergeCell ref="F1024:F1025"/>
    <mergeCell ref="H1024:H1025"/>
    <mergeCell ref="J1024:J1025"/>
    <mergeCell ref="L1024:L1025"/>
    <mergeCell ref="N1024:N1025"/>
    <mergeCell ref="P1024:P1025"/>
    <mergeCell ref="C1026:C1027"/>
    <mergeCell ref="D1026:D1027"/>
    <mergeCell ref="E1026:E1027"/>
    <mergeCell ref="F1026:F1027"/>
    <mergeCell ref="H1026:H1027"/>
    <mergeCell ref="J1026:J1027"/>
    <mergeCell ref="L1026:L1027"/>
    <mergeCell ref="N1026:N1027"/>
    <mergeCell ref="P1026:P1027"/>
    <mergeCell ref="C1028:C1029"/>
    <mergeCell ref="D1028:D1029"/>
    <mergeCell ref="E1028:E1029"/>
    <mergeCell ref="F1028:F1029"/>
    <mergeCell ref="H1028:H1029"/>
    <mergeCell ref="J1028:J1029"/>
    <mergeCell ref="L1028:L1029"/>
    <mergeCell ref="N1028:N1029"/>
    <mergeCell ref="P1028:P1029"/>
    <mergeCell ref="C1030:C1031"/>
    <mergeCell ref="D1030:D1031"/>
    <mergeCell ref="E1030:E1031"/>
    <mergeCell ref="F1030:F1031"/>
    <mergeCell ref="H1030:H1031"/>
    <mergeCell ref="J1030:J1031"/>
    <mergeCell ref="L1030:L1031"/>
    <mergeCell ref="N1030:N1031"/>
    <mergeCell ref="P1030:P1031"/>
    <mergeCell ref="C1032:C1033"/>
    <mergeCell ref="D1032:D1033"/>
    <mergeCell ref="E1032:E1033"/>
    <mergeCell ref="F1032:F1033"/>
    <mergeCell ref="H1032:H1033"/>
    <mergeCell ref="J1032:J1033"/>
    <mergeCell ref="L1032:L1033"/>
    <mergeCell ref="N1032:N1033"/>
    <mergeCell ref="P1032:P1033"/>
    <mergeCell ref="C1034:C1035"/>
    <mergeCell ref="D1034:D1035"/>
    <mergeCell ref="E1034:E1035"/>
    <mergeCell ref="F1034:F1035"/>
    <mergeCell ref="H1034:H1035"/>
    <mergeCell ref="J1034:J1035"/>
    <mergeCell ref="L1034:L1035"/>
    <mergeCell ref="N1034:N1035"/>
    <mergeCell ref="P1034:P1035"/>
    <mergeCell ref="C1036:C1037"/>
    <mergeCell ref="D1036:D1037"/>
    <mergeCell ref="E1036:E1037"/>
    <mergeCell ref="F1036:F1037"/>
    <mergeCell ref="H1036:H1037"/>
    <mergeCell ref="J1036:J1037"/>
    <mergeCell ref="L1036:L1037"/>
    <mergeCell ref="N1036:N1037"/>
    <mergeCell ref="P1036:P1037"/>
    <mergeCell ref="C1038:C1039"/>
    <mergeCell ref="D1038:D1039"/>
    <mergeCell ref="E1038:E1039"/>
    <mergeCell ref="F1038:F1039"/>
    <mergeCell ref="H1038:H1039"/>
    <mergeCell ref="J1038:J1039"/>
    <mergeCell ref="L1038:L1039"/>
    <mergeCell ref="N1038:N1039"/>
    <mergeCell ref="P1038:P1039"/>
    <mergeCell ref="C1040:C1041"/>
    <mergeCell ref="D1040:D1041"/>
    <mergeCell ref="E1040:E1041"/>
    <mergeCell ref="F1040:F1041"/>
    <mergeCell ref="H1040:H1041"/>
    <mergeCell ref="J1040:J1041"/>
    <mergeCell ref="L1040:L1041"/>
    <mergeCell ref="N1040:N1041"/>
    <mergeCell ref="P1040:P1041"/>
    <mergeCell ref="C1042:C1043"/>
    <mergeCell ref="D1042:D1043"/>
    <mergeCell ref="E1042:E1043"/>
    <mergeCell ref="F1042:F1043"/>
    <mergeCell ref="H1042:H1043"/>
    <mergeCell ref="J1042:J1043"/>
    <mergeCell ref="L1042:L1043"/>
    <mergeCell ref="N1042:N1043"/>
    <mergeCell ref="P1042:P1043"/>
    <mergeCell ref="C1044:C1045"/>
    <mergeCell ref="D1044:D1045"/>
    <mergeCell ref="E1044:E1045"/>
    <mergeCell ref="F1044:F1045"/>
    <mergeCell ref="H1044:H1045"/>
    <mergeCell ref="J1044:J1045"/>
    <mergeCell ref="L1044:L1045"/>
    <mergeCell ref="N1044:N1045"/>
    <mergeCell ref="P1044:P1045"/>
    <mergeCell ref="C1046:C1047"/>
    <mergeCell ref="D1046:D1047"/>
    <mergeCell ref="E1046:E1047"/>
    <mergeCell ref="F1046:F1047"/>
    <mergeCell ref="H1046:H1047"/>
    <mergeCell ref="J1046:J1047"/>
    <mergeCell ref="L1046:L1047"/>
    <mergeCell ref="N1046:N1047"/>
    <mergeCell ref="P1046:P1047"/>
    <mergeCell ref="C1048:C1049"/>
    <mergeCell ref="D1048:D1049"/>
    <mergeCell ref="E1048:E1049"/>
    <mergeCell ref="F1048:F1049"/>
    <mergeCell ref="H1048:H1049"/>
    <mergeCell ref="J1048:J1049"/>
    <mergeCell ref="L1048:L1049"/>
    <mergeCell ref="N1048:N1049"/>
    <mergeCell ref="P1048:P1049"/>
    <mergeCell ref="C1050:C1051"/>
    <mergeCell ref="D1050:D1051"/>
    <mergeCell ref="E1050:E1051"/>
    <mergeCell ref="F1050:F1051"/>
    <mergeCell ref="H1050:H1051"/>
    <mergeCell ref="J1050:J1051"/>
    <mergeCell ref="L1050:L1051"/>
    <mergeCell ref="N1050:N1051"/>
    <mergeCell ref="P1050:P1051"/>
    <mergeCell ref="C1052:C1053"/>
    <mergeCell ref="D1052:D1053"/>
    <mergeCell ref="E1052:E1053"/>
    <mergeCell ref="F1052:F1053"/>
    <mergeCell ref="H1052:H1053"/>
    <mergeCell ref="J1052:J1053"/>
    <mergeCell ref="L1052:L1053"/>
    <mergeCell ref="N1052:N1053"/>
    <mergeCell ref="P1052:P1053"/>
    <mergeCell ref="C1054:C1055"/>
    <mergeCell ref="D1054:D1055"/>
    <mergeCell ref="E1054:E1055"/>
    <mergeCell ref="F1054:F1055"/>
    <mergeCell ref="H1054:H1055"/>
    <mergeCell ref="J1054:J1055"/>
    <mergeCell ref="L1054:L1055"/>
    <mergeCell ref="N1054:N1055"/>
    <mergeCell ref="P1054:P1055"/>
    <mergeCell ref="C1056:C1057"/>
    <mergeCell ref="D1056:D1057"/>
    <mergeCell ref="E1056:E1057"/>
    <mergeCell ref="F1056:F1057"/>
    <mergeCell ref="H1056:H1057"/>
    <mergeCell ref="J1056:J1057"/>
    <mergeCell ref="L1056:L1057"/>
    <mergeCell ref="N1056:N1057"/>
    <mergeCell ref="P1056:P1057"/>
    <mergeCell ref="C1058:C1059"/>
    <mergeCell ref="D1058:D1059"/>
    <mergeCell ref="E1058:E1059"/>
    <mergeCell ref="F1058:F1059"/>
    <mergeCell ref="H1058:H1059"/>
    <mergeCell ref="J1058:J1059"/>
    <mergeCell ref="L1058:L1059"/>
    <mergeCell ref="N1058:N1059"/>
    <mergeCell ref="P1058:P1059"/>
    <mergeCell ref="C1060:C1061"/>
    <mergeCell ref="D1060:D1061"/>
    <mergeCell ref="E1060:E1061"/>
    <mergeCell ref="F1060:F1061"/>
    <mergeCell ref="H1060:H1061"/>
    <mergeCell ref="J1060:J1061"/>
    <mergeCell ref="L1060:L1061"/>
    <mergeCell ref="N1060:N1061"/>
    <mergeCell ref="P1060:P1061"/>
    <mergeCell ref="C1062:C1063"/>
    <mergeCell ref="D1062:D1063"/>
    <mergeCell ref="E1062:E1063"/>
    <mergeCell ref="F1062:F1063"/>
    <mergeCell ref="H1062:H1063"/>
    <mergeCell ref="J1062:J1063"/>
    <mergeCell ref="L1062:L1063"/>
    <mergeCell ref="N1062:N1063"/>
    <mergeCell ref="P1062:P1063"/>
    <mergeCell ref="C1064:C1065"/>
    <mergeCell ref="D1064:D1065"/>
    <mergeCell ref="E1064:E1065"/>
    <mergeCell ref="F1064:F1065"/>
    <mergeCell ref="H1064:H1065"/>
    <mergeCell ref="J1064:J1065"/>
    <mergeCell ref="L1064:L1065"/>
    <mergeCell ref="N1064:N1065"/>
    <mergeCell ref="P1064:P1065"/>
    <mergeCell ref="C1066:C1067"/>
    <mergeCell ref="D1066:D1067"/>
    <mergeCell ref="E1066:E1067"/>
    <mergeCell ref="F1066:F1067"/>
    <mergeCell ref="H1066:H1067"/>
    <mergeCell ref="J1066:J1067"/>
    <mergeCell ref="L1066:L1067"/>
    <mergeCell ref="N1066:N1067"/>
    <mergeCell ref="P1066:P1067"/>
    <mergeCell ref="C1068:C1069"/>
    <mergeCell ref="D1068:D1069"/>
    <mergeCell ref="E1068:E1069"/>
    <mergeCell ref="F1068:F1069"/>
    <mergeCell ref="H1068:H1069"/>
    <mergeCell ref="J1068:J1069"/>
    <mergeCell ref="L1068:L1069"/>
    <mergeCell ref="N1068:N1069"/>
    <mergeCell ref="P1068:P1069"/>
    <mergeCell ref="C1070:C1071"/>
    <mergeCell ref="D1070:D1071"/>
    <mergeCell ref="E1070:E1071"/>
    <mergeCell ref="F1070:F1071"/>
    <mergeCell ref="H1070:H1071"/>
    <mergeCell ref="J1070:J1071"/>
    <mergeCell ref="L1070:L1071"/>
    <mergeCell ref="N1070:N1071"/>
    <mergeCell ref="P1070:P1071"/>
    <mergeCell ref="C1072:C1073"/>
    <mergeCell ref="D1072:D1073"/>
    <mergeCell ref="E1072:E1073"/>
    <mergeCell ref="F1072:F1073"/>
    <mergeCell ref="H1072:H1073"/>
    <mergeCell ref="J1072:J1073"/>
    <mergeCell ref="L1072:L1073"/>
    <mergeCell ref="N1072:N1073"/>
    <mergeCell ref="P1072:P1073"/>
    <mergeCell ref="C1074:C1075"/>
    <mergeCell ref="D1074:D1075"/>
    <mergeCell ref="E1074:E1075"/>
    <mergeCell ref="F1074:F1075"/>
    <mergeCell ref="H1074:H1075"/>
    <mergeCell ref="J1074:J1075"/>
    <mergeCell ref="L1074:L1075"/>
    <mergeCell ref="N1074:N1075"/>
    <mergeCell ref="P1074:P1075"/>
    <mergeCell ref="C1076:C1077"/>
    <mergeCell ref="D1076:D1077"/>
    <mergeCell ref="E1076:E1077"/>
    <mergeCell ref="F1076:F1077"/>
    <mergeCell ref="H1076:H1077"/>
    <mergeCell ref="J1076:J1077"/>
    <mergeCell ref="L1076:L1077"/>
    <mergeCell ref="N1076:N1077"/>
    <mergeCell ref="P1076:P1077"/>
    <mergeCell ref="C1078:C1079"/>
    <mergeCell ref="D1078:D1079"/>
    <mergeCell ref="E1078:E1079"/>
    <mergeCell ref="F1078:F1079"/>
    <mergeCell ref="H1078:H1079"/>
    <mergeCell ref="J1078:J1079"/>
    <mergeCell ref="L1078:L1079"/>
    <mergeCell ref="N1078:N1079"/>
    <mergeCell ref="P1078:P1079"/>
    <mergeCell ref="C1080:C1081"/>
    <mergeCell ref="D1080:D1081"/>
    <mergeCell ref="E1080:E1081"/>
    <mergeCell ref="F1080:F1081"/>
    <mergeCell ref="H1080:H1081"/>
    <mergeCell ref="J1080:J1081"/>
    <mergeCell ref="L1080:L1081"/>
    <mergeCell ref="N1080:N1081"/>
    <mergeCell ref="P1080:P1081"/>
    <mergeCell ref="C1082:C1083"/>
    <mergeCell ref="D1082:D1083"/>
    <mergeCell ref="E1082:E1083"/>
    <mergeCell ref="F1082:F1083"/>
    <mergeCell ref="H1082:H1083"/>
    <mergeCell ref="J1082:J1083"/>
    <mergeCell ref="L1082:L1083"/>
    <mergeCell ref="N1082:N1083"/>
    <mergeCell ref="P1082:P1083"/>
    <mergeCell ref="C1084:C1085"/>
    <mergeCell ref="D1084:D1085"/>
    <mergeCell ref="E1084:E1085"/>
    <mergeCell ref="F1084:F1085"/>
    <mergeCell ref="H1084:H1085"/>
    <mergeCell ref="J1084:J1085"/>
    <mergeCell ref="L1084:L1085"/>
    <mergeCell ref="N1084:N1085"/>
    <mergeCell ref="P1084:P1085"/>
    <mergeCell ref="C1086:C1087"/>
    <mergeCell ref="D1086:D1087"/>
    <mergeCell ref="E1086:E1087"/>
    <mergeCell ref="F1086:F1087"/>
    <mergeCell ref="H1086:H1087"/>
    <mergeCell ref="J1086:J1087"/>
    <mergeCell ref="L1086:L1087"/>
    <mergeCell ref="N1086:N1087"/>
    <mergeCell ref="P1086:P1087"/>
    <mergeCell ref="C1088:C1089"/>
    <mergeCell ref="D1088:D1089"/>
    <mergeCell ref="E1088:E1089"/>
    <mergeCell ref="F1088:F1089"/>
    <mergeCell ref="H1088:H1089"/>
    <mergeCell ref="J1088:J1089"/>
    <mergeCell ref="L1088:L1089"/>
    <mergeCell ref="N1088:N1089"/>
    <mergeCell ref="P1088:P1089"/>
    <mergeCell ref="C1090:C1091"/>
    <mergeCell ref="D1090:D1091"/>
    <mergeCell ref="E1090:E1091"/>
    <mergeCell ref="F1090:F1091"/>
    <mergeCell ref="H1090:H1091"/>
    <mergeCell ref="J1090:J1091"/>
    <mergeCell ref="L1090:L1091"/>
    <mergeCell ref="N1090:N1091"/>
    <mergeCell ref="P1090:P1091"/>
    <mergeCell ref="C1092:C1093"/>
    <mergeCell ref="D1092:D1093"/>
    <mergeCell ref="E1092:E1093"/>
    <mergeCell ref="F1092:F1093"/>
    <mergeCell ref="H1092:H1093"/>
    <mergeCell ref="J1092:J1093"/>
    <mergeCell ref="L1092:L1093"/>
    <mergeCell ref="N1092:N1093"/>
    <mergeCell ref="P1092:P1093"/>
    <mergeCell ref="C1094:C1095"/>
    <mergeCell ref="D1094:D1095"/>
    <mergeCell ref="E1094:E1095"/>
    <mergeCell ref="F1094:F1095"/>
    <mergeCell ref="H1094:H1095"/>
    <mergeCell ref="J1094:J1095"/>
    <mergeCell ref="L1094:L1095"/>
    <mergeCell ref="N1094:N1095"/>
    <mergeCell ref="P1094:P1095"/>
    <mergeCell ref="C1096:C1097"/>
    <mergeCell ref="D1096:D1097"/>
    <mergeCell ref="E1096:E1097"/>
    <mergeCell ref="F1096:F1097"/>
    <mergeCell ref="H1096:H1097"/>
    <mergeCell ref="J1096:J1097"/>
    <mergeCell ref="L1096:L1097"/>
    <mergeCell ref="N1096:N1097"/>
    <mergeCell ref="P1096:P1097"/>
    <mergeCell ref="C1098:C1099"/>
    <mergeCell ref="D1098:D1099"/>
    <mergeCell ref="E1098:E1099"/>
    <mergeCell ref="F1098:F1099"/>
    <mergeCell ref="H1098:H1099"/>
    <mergeCell ref="J1098:J1099"/>
    <mergeCell ref="L1098:L1099"/>
    <mergeCell ref="N1098:N1099"/>
    <mergeCell ref="P1098:P1099"/>
    <mergeCell ref="C1100:C1101"/>
    <mergeCell ref="D1100:D1101"/>
    <mergeCell ref="E1100:E1101"/>
    <mergeCell ref="F1100:F1101"/>
    <mergeCell ref="H1100:H1101"/>
    <mergeCell ref="J1100:J1101"/>
    <mergeCell ref="L1100:L1101"/>
    <mergeCell ref="N1100:N1101"/>
    <mergeCell ref="P1100:P1101"/>
    <mergeCell ref="C1102:C1103"/>
    <mergeCell ref="D1102:D1103"/>
    <mergeCell ref="E1102:E1103"/>
    <mergeCell ref="F1102:F1103"/>
    <mergeCell ref="H1102:H1103"/>
    <mergeCell ref="J1102:J1103"/>
    <mergeCell ref="L1102:L1103"/>
    <mergeCell ref="N1102:N1103"/>
    <mergeCell ref="P1102:P1103"/>
    <mergeCell ref="C1104:C1105"/>
    <mergeCell ref="D1104:D1105"/>
    <mergeCell ref="E1104:E1105"/>
    <mergeCell ref="F1104:F1105"/>
    <mergeCell ref="H1104:H1105"/>
    <mergeCell ref="J1104:J1105"/>
    <mergeCell ref="L1104:L1105"/>
    <mergeCell ref="N1104:N1105"/>
    <mergeCell ref="P1104:P1105"/>
    <mergeCell ref="C1106:C1107"/>
    <mergeCell ref="D1106:D1107"/>
    <mergeCell ref="E1106:E1107"/>
    <mergeCell ref="F1106:F1107"/>
    <mergeCell ref="H1106:H1107"/>
    <mergeCell ref="J1106:J1107"/>
    <mergeCell ref="L1106:L1107"/>
    <mergeCell ref="N1106:N1107"/>
    <mergeCell ref="P1106:P1107"/>
    <mergeCell ref="C1108:C1109"/>
    <mergeCell ref="D1108:D1109"/>
    <mergeCell ref="E1108:E1109"/>
    <mergeCell ref="F1108:F1109"/>
    <mergeCell ref="H1108:H1109"/>
    <mergeCell ref="J1108:J1109"/>
    <mergeCell ref="L1108:L1109"/>
    <mergeCell ref="N1108:N1109"/>
    <mergeCell ref="P1108:P1109"/>
    <mergeCell ref="C1110:C1111"/>
    <mergeCell ref="D1110:D1111"/>
    <mergeCell ref="E1110:E1111"/>
    <mergeCell ref="F1110:F1111"/>
    <mergeCell ref="H1110:H1111"/>
    <mergeCell ref="J1110:J1111"/>
    <mergeCell ref="L1110:L1111"/>
    <mergeCell ref="N1110:N1111"/>
    <mergeCell ref="P1110:P1111"/>
    <mergeCell ref="C1112:C1113"/>
    <mergeCell ref="D1112:D1113"/>
    <mergeCell ref="E1112:E1113"/>
    <mergeCell ref="F1112:F1113"/>
    <mergeCell ref="H1112:H1113"/>
    <mergeCell ref="J1112:J1113"/>
    <mergeCell ref="L1112:L1113"/>
    <mergeCell ref="N1112:N1113"/>
    <mergeCell ref="P1112:P1113"/>
    <mergeCell ref="C1114:C1115"/>
    <mergeCell ref="D1114:D1115"/>
    <mergeCell ref="E1114:E1115"/>
    <mergeCell ref="F1114:F1115"/>
    <mergeCell ref="H1114:H1115"/>
    <mergeCell ref="J1114:J1115"/>
    <mergeCell ref="L1114:L1115"/>
    <mergeCell ref="N1114:N1115"/>
    <mergeCell ref="P1114:P1115"/>
    <mergeCell ref="C1116:C1117"/>
    <mergeCell ref="D1116:D1117"/>
    <mergeCell ref="E1116:E1117"/>
    <mergeCell ref="F1116:F1117"/>
    <mergeCell ref="H1116:H1117"/>
    <mergeCell ref="J1116:J1117"/>
    <mergeCell ref="L1116:L1117"/>
    <mergeCell ref="N1116:N1117"/>
    <mergeCell ref="P1116:P1117"/>
    <mergeCell ref="C1118:C1119"/>
    <mergeCell ref="D1118:D1119"/>
    <mergeCell ref="E1118:E1119"/>
    <mergeCell ref="F1118:F1119"/>
    <mergeCell ref="H1118:H1119"/>
    <mergeCell ref="J1118:J1119"/>
    <mergeCell ref="L1118:L1119"/>
    <mergeCell ref="N1118:N1119"/>
    <mergeCell ref="P1118:P1119"/>
    <mergeCell ref="C1120:C1121"/>
    <mergeCell ref="D1120:D1121"/>
    <mergeCell ref="E1120:E1121"/>
    <mergeCell ref="F1120:F1121"/>
    <mergeCell ref="H1120:H1121"/>
    <mergeCell ref="J1120:J1121"/>
    <mergeCell ref="L1120:L1121"/>
    <mergeCell ref="N1120:N1121"/>
    <mergeCell ref="P1120:P1121"/>
    <mergeCell ref="C1122:C1123"/>
    <mergeCell ref="D1122:D1123"/>
    <mergeCell ref="E1122:E1123"/>
    <mergeCell ref="F1122:F1123"/>
    <mergeCell ref="H1122:H1123"/>
    <mergeCell ref="J1122:J1123"/>
    <mergeCell ref="L1122:L1123"/>
    <mergeCell ref="N1122:N1123"/>
    <mergeCell ref="P1122:P1123"/>
    <mergeCell ref="C1124:C1125"/>
    <mergeCell ref="D1124:D1125"/>
    <mergeCell ref="E1124:E1125"/>
    <mergeCell ref="F1124:F1125"/>
    <mergeCell ref="H1124:H1125"/>
    <mergeCell ref="J1124:J1125"/>
    <mergeCell ref="L1124:L1125"/>
    <mergeCell ref="N1124:N1125"/>
    <mergeCell ref="P1124:P1125"/>
    <mergeCell ref="C1126:C1127"/>
    <mergeCell ref="D1126:D1127"/>
    <mergeCell ref="E1126:E1127"/>
    <mergeCell ref="F1126:F1127"/>
    <mergeCell ref="H1126:H1127"/>
    <mergeCell ref="J1126:J1127"/>
    <mergeCell ref="L1126:L1127"/>
    <mergeCell ref="N1126:N1127"/>
    <mergeCell ref="P1126:P1127"/>
    <mergeCell ref="C1128:C1129"/>
    <mergeCell ref="D1128:D1129"/>
    <mergeCell ref="E1128:E1129"/>
    <mergeCell ref="F1128:F1129"/>
    <mergeCell ref="H1128:H1129"/>
    <mergeCell ref="J1128:J1129"/>
    <mergeCell ref="L1128:L1129"/>
    <mergeCell ref="N1128:N1129"/>
    <mergeCell ref="P1128:P1129"/>
    <mergeCell ref="C1130:C1131"/>
    <mergeCell ref="D1130:D1131"/>
    <mergeCell ref="E1130:E1131"/>
    <mergeCell ref="F1130:F1131"/>
    <mergeCell ref="H1130:H1131"/>
    <mergeCell ref="J1130:J1131"/>
    <mergeCell ref="L1130:L1131"/>
    <mergeCell ref="N1130:N1131"/>
    <mergeCell ref="P1130:P1131"/>
    <mergeCell ref="C1132:C1133"/>
    <mergeCell ref="D1132:D1133"/>
    <mergeCell ref="E1132:E1133"/>
    <mergeCell ref="F1132:F1133"/>
    <mergeCell ref="H1132:H1133"/>
    <mergeCell ref="J1132:J1133"/>
    <mergeCell ref="L1132:L1133"/>
    <mergeCell ref="N1132:N1133"/>
    <mergeCell ref="P1132:P1133"/>
    <mergeCell ref="C1134:C1135"/>
    <mergeCell ref="D1134:D1135"/>
    <mergeCell ref="E1134:E1135"/>
    <mergeCell ref="F1134:F1135"/>
    <mergeCell ref="H1134:H1135"/>
    <mergeCell ref="J1134:J1135"/>
    <mergeCell ref="L1134:L1135"/>
    <mergeCell ref="N1134:N1135"/>
    <mergeCell ref="P1134:P1135"/>
    <mergeCell ref="C1136:C1137"/>
    <mergeCell ref="D1136:D1137"/>
    <mergeCell ref="E1136:E1137"/>
    <mergeCell ref="F1136:F1137"/>
    <mergeCell ref="H1136:H1137"/>
    <mergeCell ref="J1136:J1137"/>
    <mergeCell ref="L1136:L1137"/>
    <mergeCell ref="N1136:N1137"/>
    <mergeCell ref="P1136:P1137"/>
    <mergeCell ref="C1138:C1139"/>
    <mergeCell ref="D1138:D1139"/>
    <mergeCell ref="E1138:E1139"/>
    <mergeCell ref="F1138:F1139"/>
    <mergeCell ref="H1138:H1139"/>
    <mergeCell ref="J1138:J1139"/>
    <mergeCell ref="L1138:L1139"/>
    <mergeCell ref="N1138:N1139"/>
    <mergeCell ref="P1138:P1139"/>
    <mergeCell ref="C1140:C1141"/>
    <mergeCell ref="D1140:D1141"/>
    <mergeCell ref="E1140:E1141"/>
    <mergeCell ref="F1140:F1141"/>
    <mergeCell ref="H1140:H1141"/>
    <mergeCell ref="J1140:J1141"/>
    <mergeCell ref="L1140:L1141"/>
    <mergeCell ref="N1140:N1141"/>
    <mergeCell ref="P1140:P1141"/>
    <mergeCell ref="C1142:C1143"/>
    <mergeCell ref="D1142:D1143"/>
    <mergeCell ref="E1142:E1143"/>
    <mergeCell ref="F1142:F1143"/>
    <mergeCell ref="H1142:H1143"/>
    <mergeCell ref="J1142:J1143"/>
    <mergeCell ref="L1142:L1143"/>
    <mergeCell ref="N1142:N1143"/>
    <mergeCell ref="P1142:P1143"/>
    <mergeCell ref="C1144:C1145"/>
    <mergeCell ref="D1144:D1145"/>
    <mergeCell ref="E1144:E1145"/>
    <mergeCell ref="F1144:F1145"/>
    <mergeCell ref="H1144:H1145"/>
    <mergeCell ref="J1144:J1145"/>
    <mergeCell ref="L1144:L1145"/>
    <mergeCell ref="N1144:N1145"/>
    <mergeCell ref="P1144:P1145"/>
    <mergeCell ref="C1146:C1147"/>
    <mergeCell ref="D1146:D1147"/>
    <mergeCell ref="E1146:E1147"/>
    <mergeCell ref="F1146:F1147"/>
    <mergeCell ref="H1146:H1147"/>
    <mergeCell ref="J1146:J1147"/>
    <mergeCell ref="L1146:L1147"/>
    <mergeCell ref="N1146:N1147"/>
    <mergeCell ref="P1146:P1147"/>
    <mergeCell ref="C1148:C1149"/>
    <mergeCell ref="D1148:D1149"/>
    <mergeCell ref="E1148:E1149"/>
    <mergeCell ref="F1148:F1149"/>
    <mergeCell ref="H1148:H1149"/>
    <mergeCell ref="J1148:J1149"/>
    <mergeCell ref="L1148:L1149"/>
    <mergeCell ref="N1148:N1149"/>
    <mergeCell ref="P1148:P1149"/>
    <mergeCell ref="C1150:C1151"/>
    <mergeCell ref="D1150:D1151"/>
    <mergeCell ref="E1150:E1151"/>
    <mergeCell ref="F1150:F1151"/>
    <mergeCell ref="H1150:H1151"/>
    <mergeCell ref="J1150:J1151"/>
    <mergeCell ref="L1150:L1151"/>
    <mergeCell ref="N1150:N1151"/>
    <mergeCell ref="P1150:P1151"/>
    <mergeCell ref="C1152:C1153"/>
    <mergeCell ref="D1152:D1153"/>
    <mergeCell ref="E1152:E1153"/>
    <mergeCell ref="F1152:F1153"/>
    <mergeCell ref="H1152:H1153"/>
    <mergeCell ref="J1152:J1153"/>
    <mergeCell ref="L1152:L1153"/>
    <mergeCell ref="N1152:N1153"/>
    <mergeCell ref="P1152:P1153"/>
    <mergeCell ref="C1154:C1155"/>
    <mergeCell ref="D1154:D1155"/>
    <mergeCell ref="E1154:E1155"/>
    <mergeCell ref="F1154:F1155"/>
    <mergeCell ref="H1154:H1155"/>
    <mergeCell ref="J1154:J1155"/>
    <mergeCell ref="L1154:L1155"/>
    <mergeCell ref="N1154:N1155"/>
    <mergeCell ref="P1154:P1155"/>
    <mergeCell ref="C1156:C1157"/>
    <mergeCell ref="D1156:D1157"/>
    <mergeCell ref="E1156:E1157"/>
    <mergeCell ref="F1156:F1157"/>
    <mergeCell ref="H1156:H1157"/>
    <mergeCell ref="J1156:J1157"/>
    <mergeCell ref="L1156:L1157"/>
    <mergeCell ref="N1156:N1157"/>
    <mergeCell ref="P1156:P1157"/>
    <mergeCell ref="C1158:C1159"/>
    <mergeCell ref="D1158:D1159"/>
    <mergeCell ref="E1158:E1159"/>
    <mergeCell ref="F1158:F1159"/>
    <mergeCell ref="H1158:H1159"/>
    <mergeCell ref="J1158:J1159"/>
    <mergeCell ref="L1158:L1159"/>
    <mergeCell ref="N1158:N1159"/>
    <mergeCell ref="P1158:P1159"/>
    <mergeCell ref="C1160:C1161"/>
    <mergeCell ref="D1160:D1161"/>
    <mergeCell ref="E1160:E1161"/>
    <mergeCell ref="F1160:F1161"/>
    <mergeCell ref="H1160:H1161"/>
    <mergeCell ref="J1160:J1161"/>
    <mergeCell ref="L1160:L1161"/>
    <mergeCell ref="N1160:N1161"/>
    <mergeCell ref="P1160:P1161"/>
    <mergeCell ref="C1162:C1163"/>
    <mergeCell ref="D1162:D1163"/>
    <mergeCell ref="E1162:E1163"/>
    <mergeCell ref="F1162:F1163"/>
    <mergeCell ref="H1162:H1163"/>
    <mergeCell ref="J1162:J1163"/>
    <mergeCell ref="L1162:L1163"/>
    <mergeCell ref="N1162:N1163"/>
    <mergeCell ref="P1162:P1163"/>
    <mergeCell ref="C1164:C1165"/>
    <mergeCell ref="D1164:D1165"/>
    <mergeCell ref="E1164:E1165"/>
    <mergeCell ref="F1164:F1165"/>
    <mergeCell ref="H1164:H1165"/>
    <mergeCell ref="J1164:J1165"/>
    <mergeCell ref="L1164:L1165"/>
    <mergeCell ref="N1164:N1165"/>
    <mergeCell ref="P1164:P1165"/>
    <mergeCell ref="C1166:C1167"/>
    <mergeCell ref="D1166:D1167"/>
    <mergeCell ref="E1166:E1167"/>
    <mergeCell ref="F1166:F1167"/>
    <mergeCell ref="H1166:H1167"/>
    <mergeCell ref="J1166:J1167"/>
    <mergeCell ref="L1166:L1167"/>
    <mergeCell ref="N1166:N1167"/>
    <mergeCell ref="P1166:P1167"/>
    <mergeCell ref="C1168:C1169"/>
    <mergeCell ref="D1168:D1169"/>
    <mergeCell ref="E1168:E1169"/>
    <mergeCell ref="F1168:F1169"/>
    <mergeCell ref="H1168:H1169"/>
    <mergeCell ref="J1168:J1169"/>
    <mergeCell ref="L1168:L1169"/>
    <mergeCell ref="N1168:N1169"/>
    <mergeCell ref="P1168:P1169"/>
    <mergeCell ref="C1170:C1171"/>
    <mergeCell ref="D1170:D1171"/>
    <mergeCell ref="E1170:E1171"/>
    <mergeCell ref="F1170:F1171"/>
    <mergeCell ref="H1170:H1171"/>
    <mergeCell ref="J1170:J1171"/>
    <mergeCell ref="L1170:L1171"/>
    <mergeCell ref="N1170:N1171"/>
    <mergeCell ref="P1170:P1171"/>
    <mergeCell ref="C1172:C1173"/>
    <mergeCell ref="D1172:D1173"/>
    <mergeCell ref="E1172:E1173"/>
    <mergeCell ref="F1172:F1173"/>
    <mergeCell ref="H1172:H1173"/>
    <mergeCell ref="J1172:J1173"/>
    <mergeCell ref="L1172:L1173"/>
    <mergeCell ref="N1172:N1173"/>
    <mergeCell ref="P1172:P1173"/>
    <mergeCell ref="C1174:C1175"/>
    <mergeCell ref="D1174:D1175"/>
    <mergeCell ref="E1174:E1175"/>
    <mergeCell ref="F1174:F1175"/>
    <mergeCell ref="H1174:H1175"/>
    <mergeCell ref="J1174:J1175"/>
    <mergeCell ref="L1174:L1175"/>
    <mergeCell ref="N1174:N1175"/>
    <mergeCell ref="P1174:P1175"/>
    <mergeCell ref="C1176:C1177"/>
    <mergeCell ref="D1176:D1177"/>
    <mergeCell ref="E1176:E1177"/>
    <mergeCell ref="F1176:F1177"/>
    <mergeCell ref="H1176:H1177"/>
    <mergeCell ref="J1176:J1177"/>
    <mergeCell ref="L1176:L1177"/>
    <mergeCell ref="N1176:N1177"/>
    <mergeCell ref="P1176:P1177"/>
    <mergeCell ref="C1178:C1179"/>
    <mergeCell ref="D1178:D1179"/>
    <mergeCell ref="E1178:E1179"/>
    <mergeCell ref="F1178:F1179"/>
    <mergeCell ref="H1178:H1179"/>
    <mergeCell ref="J1178:J1179"/>
    <mergeCell ref="L1178:L1179"/>
    <mergeCell ref="N1178:N1179"/>
    <mergeCell ref="P1178:P1179"/>
    <mergeCell ref="C1180:C1181"/>
    <mergeCell ref="D1180:D1181"/>
    <mergeCell ref="E1180:E1181"/>
    <mergeCell ref="F1180:F1181"/>
    <mergeCell ref="H1180:H1181"/>
    <mergeCell ref="J1180:J1181"/>
    <mergeCell ref="L1180:L1181"/>
    <mergeCell ref="N1180:N1181"/>
    <mergeCell ref="P1180:P1181"/>
    <mergeCell ref="C1182:C1183"/>
    <mergeCell ref="D1182:D1183"/>
    <mergeCell ref="E1182:E1183"/>
    <mergeCell ref="F1182:F1183"/>
    <mergeCell ref="H1182:H1183"/>
    <mergeCell ref="J1182:J1183"/>
    <mergeCell ref="L1182:L1183"/>
    <mergeCell ref="N1182:N1183"/>
    <mergeCell ref="P1182:P1183"/>
    <mergeCell ref="C1184:C1185"/>
    <mergeCell ref="D1184:D1185"/>
    <mergeCell ref="E1184:E1185"/>
    <mergeCell ref="F1184:F1185"/>
    <mergeCell ref="H1184:H1185"/>
    <mergeCell ref="J1184:J1185"/>
    <mergeCell ref="L1184:L1185"/>
    <mergeCell ref="N1184:N1185"/>
    <mergeCell ref="P1184:P1185"/>
    <mergeCell ref="C1186:C1187"/>
    <mergeCell ref="D1186:D1187"/>
    <mergeCell ref="E1186:E1187"/>
    <mergeCell ref="F1186:F1187"/>
    <mergeCell ref="H1186:H1187"/>
    <mergeCell ref="J1186:J1187"/>
    <mergeCell ref="L1186:L1187"/>
    <mergeCell ref="N1186:N1187"/>
    <mergeCell ref="P1186:P1187"/>
    <mergeCell ref="C1188:C1189"/>
    <mergeCell ref="D1188:D1189"/>
    <mergeCell ref="E1188:E1189"/>
    <mergeCell ref="F1188:F1189"/>
    <mergeCell ref="H1188:H1189"/>
    <mergeCell ref="J1188:J1189"/>
    <mergeCell ref="L1188:L1189"/>
    <mergeCell ref="N1188:N1189"/>
    <mergeCell ref="P1188:P1189"/>
    <mergeCell ref="C1190:C1191"/>
    <mergeCell ref="D1190:D1191"/>
    <mergeCell ref="E1190:E1191"/>
    <mergeCell ref="F1190:F1191"/>
    <mergeCell ref="H1190:H1191"/>
    <mergeCell ref="J1190:J1191"/>
    <mergeCell ref="L1190:L1191"/>
    <mergeCell ref="N1190:N1191"/>
    <mergeCell ref="P1190:P1191"/>
    <mergeCell ref="C1192:C1193"/>
    <mergeCell ref="D1192:D1193"/>
    <mergeCell ref="E1192:E1193"/>
    <mergeCell ref="F1192:F1193"/>
    <mergeCell ref="H1192:H1193"/>
    <mergeCell ref="J1192:J1193"/>
    <mergeCell ref="L1192:L1193"/>
    <mergeCell ref="N1192:N1193"/>
    <mergeCell ref="P1192:P1193"/>
    <mergeCell ref="C1194:C1195"/>
    <mergeCell ref="D1194:D1195"/>
    <mergeCell ref="E1194:E1195"/>
    <mergeCell ref="F1194:F1195"/>
    <mergeCell ref="H1194:H1195"/>
    <mergeCell ref="J1194:J1195"/>
    <mergeCell ref="L1194:L1195"/>
    <mergeCell ref="N1194:N1195"/>
    <mergeCell ref="P1194:P1195"/>
    <mergeCell ref="C1196:C1197"/>
    <mergeCell ref="D1196:D1197"/>
    <mergeCell ref="E1196:E1197"/>
    <mergeCell ref="F1196:F1197"/>
    <mergeCell ref="H1196:H1197"/>
    <mergeCell ref="J1196:J1197"/>
    <mergeCell ref="L1196:L1197"/>
    <mergeCell ref="N1196:N1197"/>
    <mergeCell ref="P1196:P1197"/>
    <mergeCell ref="C1198:C1199"/>
    <mergeCell ref="D1198:D1199"/>
    <mergeCell ref="E1198:E1199"/>
    <mergeCell ref="F1198:F1199"/>
    <mergeCell ref="H1198:H1199"/>
    <mergeCell ref="J1198:J1199"/>
    <mergeCell ref="L1198:L1199"/>
    <mergeCell ref="N1198:N1199"/>
    <mergeCell ref="P1198:P1199"/>
    <mergeCell ref="C1200:C1201"/>
    <mergeCell ref="D1200:D1201"/>
    <mergeCell ref="E1200:E1201"/>
    <mergeCell ref="F1200:F1201"/>
    <mergeCell ref="H1200:H1201"/>
    <mergeCell ref="J1200:J1201"/>
    <mergeCell ref="L1200:L1201"/>
    <mergeCell ref="N1200:N1201"/>
    <mergeCell ref="P1200:P1201"/>
    <mergeCell ref="C1202:C1203"/>
    <mergeCell ref="D1202:D1203"/>
    <mergeCell ref="E1202:E1203"/>
    <mergeCell ref="F1202:F1203"/>
    <mergeCell ref="H1202:H1203"/>
    <mergeCell ref="J1202:J1203"/>
    <mergeCell ref="L1202:L1203"/>
    <mergeCell ref="N1202:N1203"/>
    <mergeCell ref="P1202:P1203"/>
    <mergeCell ref="C1204:C1205"/>
    <mergeCell ref="D1204:D1205"/>
    <mergeCell ref="E1204:E1205"/>
    <mergeCell ref="F1204:F1205"/>
    <mergeCell ref="H1204:H1205"/>
    <mergeCell ref="J1204:J1205"/>
    <mergeCell ref="L1204:L1205"/>
    <mergeCell ref="N1204:N1205"/>
    <mergeCell ref="P1204:P1205"/>
    <mergeCell ref="C1206:C1207"/>
    <mergeCell ref="D1206:D1207"/>
    <mergeCell ref="E1206:E1207"/>
    <mergeCell ref="F1206:F1207"/>
    <mergeCell ref="H1206:H1207"/>
    <mergeCell ref="J1206:J1207"/>
    <mergeCell ref="L1206:L1207"/>
    <mergeCell ref="N1206:N1207"/>
    <mergeCell ref="P1206:P1207"/>
    <mergeCell ref="C1208:C1209"/>
    <mergeCell ref="D1208:D1209"/>
    <mergeCell ref="E1208:E1209"/>
    <mergeCell ref="F1208:F1209"/>
    <mergeCell ref="H1208:H1209"/>
    <mergeCell ref="J1208:J1209"/>
    <mergeCell ref="L1208:L1209"/>
    <mergeCell ref="N1208:N1209"/>
    <mergeCell ref="P1208:P1209"/>
    <mergeCell ref="C1210:C1211"/>
    <mergeCell ref="D1210:D1211"/>
    <mergeCell ref="E1210:E1211"/>
    <mergeCell ref="F1210:F1211"/>
    <mergeCell ref="H1210:H1211"/>
    <mergeCell ref="J1210:J1211"/>
    <mergeCell ref="L1210:L1211"/>
    <mergeCell ref="N1210:N1211"/>
    <mergeCell ref="P1210:P1211"/>
    <mergeCell ref="C1212:C1213"/>
    <mergeCell ref="D1212:D1213"/>
    <mergeCell ref="E1212:E1213"/>
    <mergeCell ref="F1212:F1213"/>
    <mergeCell ref="H1212:H1213"/>
    <mergeCell ref="J1212:J1213"/>
    <mergeCell ref="L1212:L1213"/>
    <mergeCell ref="N1212:N1213"/>
    <mergeCell ref="P1212:P1213"/>
    <mergeCell ref="C1214:C1215"/>
    <mergeCell ref="D1214:D1215"/>
    <mergeCell ref="E1214:E1215"/>
    <mergeCell ref="F1214:F1215"/>
    <mergeCell ref="H1214:H1215"/>
    <mergeCell ref="J1214:J1215"/>
    <mergeCell ref="L1214:L1215"/>
    <mergeCell ref="N1214:N1215"/>
    <mergeCell ref="P1214:P1215"/>
    <mergeCell ref="C1216:C1217"/>
    <mergeCell ref="D1216:D1217"/>
    <mergeCell ref="E1216:E1217"/>
    <mergeCell ref="F1216:F1217"/>
    <mergeCell ref="H1216:H1217"/>
    <mergeCell ref="J1216:J1217"/>
    <mergeCell ref="L1216:L1217"/>
    <mergeCell ref="N1216:N1217"/>
    <mergeCell ref="P1216:P1217"/>
    <mergeCell ref="C1218:C1219"/>
    <mergeCell ref="D1218:D1219"/>
    <mergeCell ref="E1218:E1219"/>
    <mergeCell ref="F1218:F1219"/>
    <mergeCell ref="H1218:H1219"/>
    <mergeCell ref="J1218:J1219"/>
    <mergeCell ref="L1218:L1219"/>
    <mergeCell ref="N1218:N1219"/>
    <mergeCell ref="P1218:P1219"/>
    <mergeCell ref="C1220:C1221"/>
    <mergeCell ref="D1220:D1221"/>
    <mergeCell ref="E1220:E1221"/>
    <mergeCell ref="F1220:F1221"/>
    <mergeCell ref="H1220:H1221"/>
    <mergeCell ref="J1220:J1221"/>
    <mergeCell ref="L1220:L1221"/>
    <mergeCell ref="N1220:N1221"/>
    <mergeCell ref="P1220:P1221"/>
    <mergeCell ref="C1222:C1223"/>
    <mergeCell ref="D1222:D1223"/>
    <mergeCell ref="E1222:E1223"/>
    <mergeCell ref="F1222:F1223"/>
    <mergeCell ref="H1222:H1223"/>
    <mergeCell ref="J1222:J1223"/>
    <mergeCell ref="L1222:L1223"/>
    <mergeCell ref="N1222:N1223"/>
    <mergeCell ref="P1222:P1223"/>
    <mergeCell ref="C1224:C1225"/>
    <mergeCell ref="D1224:D1225"/>
    <mergeCell ref="E1224:E1225"/>
    <mergeCell ref="F1224:F1225"/>
    <mergeCell ref="H1224:H1225"/>
    <mergeCell ref="J1224:J1225"/>
    <mergeCell ref="L1224:L1225"/>
    <mergeCell ref="N1224:N1225"/>
    <mergeCell ref="P1224:P1225"/>
    <mergeCell ref="C1226:C1227"/>
    <mergeCell ref="D1226:D1227"/>
    <mergeCell ref="E1226:E1227"/>
    <mergeCell ref="F1226:F1227"/>
    <mergeCell ref="H1226:H1227"/>
    <mergeCell ref="J1226:J1227"/>
    <mergeCell ref="L1226:L1227"/>
    <mergeCell ref="N1226:N1227"/>
    <mergeCell ref="P1226:P1227"/>
    <mergeCell ref="C1228:C1229"/>
    <mergeCell ref="D1228:D1229"/>
    <mergeCell ref="E1228:E1229"/>
    <mergeCell ref="F1228:F1229"/>
    <mergeCell ref="H1228:H1229"/>
    <mergeCell ref="J1228:J1229"/>
    <mergeCell ref="L1228:L1229"/>
    <mergeCell ref="N1228:N1229"/>
    <mergeCell ref="P1228:P1229"/>
    <mergeCell ref="C1230:C1231"/>
    <mergeCell ref="D1230:D1231"/>
    <mergeCell ref="E1230:E1231"/>
    <mergeCell ref="F1230:F1231"/>
    <mergeCell ref="H1230:H1231"/>
    <mergeCell ref="J1230:J1231"/>
    <mergeCell ref="L1230:L1231"/>
    <mergeCell ref="N1230:N1231"/>
    <mergeCell ref="P1230:P1231"/>
    <mergeCell ref="C1232:C1233"/>
    <mergeCell ref="D1232:D1233"/>
    <mergeCell ref="E1232:E1233"/>
    <mergeCell ref="F1232:F1233"/>
    <mergeCell ref="H1232:H1233"/>
    <mergeCell ref="J1232:J1233"/>
    <mergeCell ref="L1232:L1233"/>
    <mergeCell ref="N1232:N1233"/>
    <mergeCell ref="P1232:P1233"/>
    <mergeCell ref="C1234:C1235"/>
    <mergeCell ref="D1234:D1235"/>
    <mergeCell ref="E1234:E1235"/>
    <mergeCell ref="F1234:F1235"/>
    <mergeCell ref="H1234:H1235"/>
    <mergeCell ref="J1234:J1235"/>
    <mergeCell ref="L1234:L1235"/>
    <mergeCell ref="N1234:N1235"/>
    <mergeCell ref="P1234:P1235"/>
    <mergeCell ref="C1236:C1237"/>
    <mergeCell ref="D1236:D1237"/>
    <mergeCell ref="E1236:E1237"/>
    <mergeCell ref="F1236:F1237"/>
    <mergeCell ref="H1236:H1237"/>
    <mergeCell ref="J1236:J1237"/>
    <mergeCell ref="L1236:L1237"/>
    <mergeCell ref="N1236:N1237"/>
    <mergeCell ref="P1236:P1237"/>
    <mergeCell ref="C1238:C1239"/>
    <mergeCell ref="D1238:D1239"/>
    <mergeCell ref="E1238:E1239"/>
    <mergeCell ref="F1238:F1239"/>
    <mergeCell ref="H1238:H1239"/>
    <mergeCell ref="J1238:J1239"/>
    <mergeCell ref="L1238:L1239"/>
    <mergeCell ref="N1238:N1239"/>
    <mergeCell ref="P1238:P1239"/>
    <mergeCell ref="C1240:C1241"/>
    <mergeCell ref="D1240:D1241"/>
    <mergeCell ref="E1240:E1241"/>
    <mergeCell ref="F1240:F1241"/>
    <mergeCell ref="H1240:H1241"/>
    <mergeCell ref="J1240:J1241"/>
    <mergeCell ref="L1240:L1241"/>
    <mergeCell ref="N1240:N1241"/>
    <mergeCell ref="P1240:P1241"/>
    <mergeCell ref="C1242:C1243"/>
    <mergeCell ref="D1242:D1243"/>
    <mergeCell ref="E1242:E1243"/>
    <mergeCell ref="F1242:F1243"/>
    <mergeCell ref="H1242:H1243"/>
    <mergeCell ref="J1242:J1243"/>
    <mergeCell ref="L1242:L1243"/>
    <mergeCell ref="N1242:N1243"/>
    <mergeCell ref="P1242:P1243"/>
    <mergeCell ref="C1244:C1245"/>
    <mergeCell ref="D1244:D1245"/>
    <mergeCell ref="E1244:E1245"/>
    <mergeCell ref="F1244:F1245"/>
    <mergeCell ref="H1244:H1245"/>
    <mergeCell ref="J1244:J1245"/>
    <mergeCell ref="L1244:L1245"/>
    <mergeCell ref="N1244:N1245"/>
    <mergeCell ref="P1244:P1245"/>
    <mergeCell ref="C1246:C1247"/>
    <mergeCell ref="D1246:D1247"/>
    <mergeCell ref="E1246:E1247"/>
    <mergeCell ref="F1246:F1247"/>
    <mergeCell ref="H1246:H1247"/>
    <mergeCell ref="J1246:J1247"/>
    <mergeCell ref="L1246:L1247"/>
    <mergeCell ref="N1246:N1247"/>
    <mergeCell ref="P1246:P1247"/>
    <mergeCell ref="C1248:C1249"/>
    <mergeCell ref="D1248:D1249"/>
    <mergeCell ref="E1248:E1249"/>
    <mergeCell ref="F1248:F1249"/>
    <mergeCell ref="H1248:H1249"/>
    <mergeCell ref="J1248:J1249"/>
    <mergeCell ref="L1248:L1249"/>
    <mergeCell ref="N1248:N1249"/>
    <mergeCell ref="P1248:P1249"/>
    <mergeCell ref="C1250:C1251"/>
    <mergeCell ref="D1250:D1251"/>
    <mergeCell ref="E1250:E1251"/>
    <mergeCell ref="F1250:F1251"/>
    <mergeCell ref="H1250:H1251"/>
    <mergeCell ref="J1250:J1251"/>
    <mergeCell ref="L1250:L1251"/>
    <mergeCell ref="N1250:N1251"/>
    <mergeCell ref="P1250:P1251"/>
    <mergeCell ref="C1252:C1253"/>
    <mergeCell ref="D1252:D1253"/>
    <mergeCell ref="E1252:E1253"/>
    <mergeCell ref="F1252:F1253"/>
    <mergeCell ref="H1252:H1253"/>
    <mergeCell ref="J1252:J1253"/>
    <mergeCell ref="L1252:L1253"/>
    <mergeCell ref="N1252:N1253"/>
    <mergeCell ref="P1252:P1253"/>
    <mergeCell ref="C1254:C1255"/>
    <mergeCell ref="D1254:D1255"/>
    <mergeCell ref="E1254:E1255"/>
    <mergeCell ref="F1254:F1255"/>
    <mergeCell ref="H1254:H1255"/>
    <mergeCell ref="J1254:J1255"/>
    <mergeCell ref="L1254:L1255"/>
    <mergeCell ref="N1254:N1255"/>
    <mergeCell ref="P1254:P1255"/>
    <mergeCell ref="C1256:C1257"/>
    <mergeCell ref="D1256:D1257"/>
    <mergeCell ref="E1256:E1257"/>
    <mergeCell ref="F1256:F1257"/>
    <mergeCell ref="H1256:H1257"/>
    <mergeCell ref="J1256:J1257"/>
    <mergeCell ref="L1256:L1257"/>
    <mergeCell ref="N1256:N1257"/>
    <mergeCell ref="P1256:P1257"/>
    <mergeCell ref="C1258:C1259"/>
    <mergeCell ref="D1258:D1259"/>
    <mergeCell ref="E1258:E1259"/>
    <mergeCell ref="F1258:F1259"/>
    <mergeCell ref="H1258:H1259"/>
    <mergeCell ref="J1258:J1259"/>
    <mergeCell ref="L1258:L1259"/>
    <mergeCell ref="N1258:N1259"/>
    <mergeCell ref="P1258:P1259"/>
    <mergeCell ref="C1260:C1261"/>
    <mergeCell ref="D1260:D1261"/>
    <mergeCell ref="E1260:E1261"/>
    <mergeCell ref="F1260:F1261"/>
    <mergeCell ref="H1260:H1261"/>
    <mergeCell ref="J1260:J1261"/>
    <mergeCell ref="L1260:L1261"/>
    <mergeCell ref="N1260:N1261"/>
    <mergeCell ref="P1260:P1261"/>
    <mergeCell ref="C1262:C1263"/>
    <mergeCell ref="D1262:D1263"/>
    <mergeCell ref="E1262:E1263"/>
    <mergeCell ref="F1262:F1263"/>
    <mergeCell ref="H1262:H1263"/>
    <mergeCell ref="J1262:J1263"/>
    <mergeCell ref="L1262:L1263"/>
    <mergeCell ref="N1262:N1263"/>
    <mergeCell ref="P1262:P1263"/>
    <mergeCell ref="C1264:C1265"/>
    <mergeCell ref="D1264:D1265"/>
    <mergeCell ref="E1264:E1265"/>
    <mergeCell ref="F1264:F1265"/>
    <mergeCell ref="H1264:H1265"/>
    <mergeCell ref="J1264:J1265"/>
    <mergeCell ref="L1264:L1265"/>
    <mergeCell ref="N1264:N1265"/>
    <mergeCell ref="P1264:P1265"/>
    <mergeCell ref="C1266:C1267"/>
    <mergeCell ref="D1266:D1267"/>
    <mergeCell ref="E1266:E1267"/>
    <mergeCell ref="F1266:F1267"/>
    <mergeCell ref="H1266:H1267"/>
    <mergeCell ref="J1266:J1267"/>
    <mergeCell ref="L1266:L1267"/>
    <mergeCell ref="N1266:N1267"/>
    <mergeCell ref="P1266:P1267"/>
    <mergeCell ref="C1268:C1269"/>
    <mergeCell ref="D1268:D1269"/>
    <mergeCell ref="E1268:E1269"/>
    <mergeCell ref="F1268:F1269"/>
    <mergeCell ref="H1268:H1269"/>
    <mergeCell ref="J1268:J1269"/>
    <mergeCell ref="L1268:L1269"/>
    <mergeCell ref="N1268:N1269"/>
    <mergeCell ref="P1268:P1269"/>
    <mergeCell ref="C1270:C1271"/>
    <mergeCell ref="D1270:D1271"/>
    <mergeCell ref="E1270:E1271"/>
    <mergeCell ref="F1270:F1271"/>
    <mergeCell ref="H1270:H1271"/>
    <mergeCell ref="J1270:J1271"/>
    <mergeCell ref="L1270:L1271"/>
    <mergeCell ref="N1270:N1271"/>
    <mergeCell ref="P1270:P1271"/>
    <mergeCell ref="C1272:C1273"/>
    <mergeCell ref="D1272:D1273"/>
    <mergeCell ref="E1272:E1273"/>
    <mergeCell ref="F1272:F1273"/>
    <mergeCell ref="H1272:H1273"/>
    <mergeCell ref="J1272:J1273"/>
    <mergeCell ref="L1272:L1273"/>
    <mergeCell ref="N1272:N1273"/>
    <mergeCell ref="P1272:P1273"/>
    <mergeCell ref="C1274:C1275"/>
    <mergeCell ref="D1274:D1275"/>
    <mergeCell ref="E1274:E1275"/>
    <mergeCell ref="F1274:F1275"/>
    <mergeCell ref="H1274:H1275"/>
    <mergeCell ref="J1274:J1275"/>
    <mergeCell ref="L1274:L1275"/>
    <mergeCell ref="N1274:N1275"/>
    <mergeCell ref="P1274:P1275"/>
    <mergeCell ref="C1276:C1277"/>
    <mergeCell ref="D1276:D1277"/>
    <mergeCell ref="E1276:E1277"/>
    <mergeCell ref="F1276:F1277"/>
    <mergeCell ref="H1276:H1277"/>
    <mergeCell ref="J1276:J1277"/>
    <mergeCell ref="L1276:L1277"/>
    <mergeCell ref="N1276:N1277"/>
    <mergeCell ref="P1276:P1277"/>
    <mergeCell ref="C1278:C1279"/>
    <mergeCell ref="D1278:D1279"/>
    <mergeCell ref="E1278:E1279"/>
    <mergeCell ref="F1278:F1279"/>
    <mergeCell ref="H1278:H1279"/>
    <mergeCell ref="J1278:J1279"/>
    <mergeCell ref="L1278:L1279"/>
    <mergeCell ref="N1278:N1279"/>
    <mergeCell ref="P1278:P1279"/>
    <mergeCell ref="C1280:C1281"/>
    <mergeCell ref="D1280:D1281"/>
    <mergeCell ref="E1280:E1281"/>
    <mergeCell ref="F1280:F1281"/>
    <mergeCell ref="H1280:H1281"/>
    <mergeCell ref="J1280:J1281"/>
    <mergeCell ref="L1280:L1281"/>
    <mergeCell ref="N1280:N1281"/>
    <mergeCell ref="P1280:P1281"/>
    <mergeCell ref="C1282:C1283"/>
    <mergeCell ref="D1282:D1283"/>
    <mergeCell ref="E1282:E1283"/>
    <mergeCell ref="F1282:F1283"/>
    <mergeCell ref="H1282:H1283"/>
    <mergeCell ref="J1282:J1283"/>
    <mergeCell ref="L1282:L1283"/>
    <mergeCell ref="N1282:N1283"/>
    <mergeCell ref="P1282:P1283"/>
    <mergeCell ref="C1284:C1285"/>
    <mergeCell ref="D1284:D1285"/>
    <mergeCell ref="E1284:E1285"/>
    <mergeCell ref="F1284:F1285"/>
    <mergeCell ref="H1284:H1285"/>
    <mergeCell ref="J1284:J1285"/>
    <mergeCell ref="L1284:L1285"/>
    <mergeCell ref="N1284:N1285"/>
    <mergeCell ref="P1284:P1285"/>
    <mergeCell ref="C1286:C1287"/>
    <mergeCell ref="D1286:D1287"/>
    <mergeCell ref="E1286:E1287"/>
    <mergeCell ref="F1286:F1287"/>
    <mergeCell ref="H1286:H1287"/>
    <mergeCell ref="J1286:J1287"/>
    <mergeCell ref="L1286:L1287"/>
    <mergeCell ref="N1286:N1287"/>
    <mergeCell ref="P1286:P1287"/>
    <mergeCell ref="C1288:C1289"/>
    <mergeCell ref="D1288:D1289"/>
    <mergeCell ref="E1288:E1289"/>
    <mergeCell ref="F1288:F1289"/>
    <mergeCell ref="H1288:H1289"/>
    <mergeCell ref="J1288:J1289"/>
    <mergeCell ref="L1288:L1289"/>
    <mergeCell ref="N1288:N1289"/>
    <mergeCell ref="P1288:P1289"/>
    <mergeCell ref="C1290:C1291"/>
    <mergeCell ref="D1290:D1291"/>
    <mergeCell ref="E1290:E1291"/>
    <mergeCell ref="F1290:F1291"/>
    <mergeCell ref="H1290:H1291"/>
    <mergeCell ref="J1290:J1291"/>
    <mergeCell ref="L1290:L1291"/>
    <mergeCell ref="N1290:N1291"/>
    <mergeCell ref="P1290:P1291"/>
    <mergeCell ref="C1292:C1293"/>
    <mergeCell ref="D1292:D1293"/>
    <mergeCell ref="E1292:E1293"/>
    <mergeCell ref="F1292:F1293"/>
    <mergeCell ref="H1292:H1293"/>
    <mergeCell ref="J1292:J1293"/>
    <mergeCell ref="L1292:L1293"/>
    <mergeCell ref="N1292:N1293"/>
    <mergeCell ref="P1292:P1293"/>
    <mergeCell ref="C1294:C1295"/>
    <mergeCell ref="D1294:D1295"/>
    <mergeCell ref="E1294:E1295"/>
    <mergeCell ref="F1294:F1295"/>
    <mergeCell ref="H1294:H1295"/>
    <mergeCell ref="J1294:J1295"/>
    <mergeCell ref="L1294:L1295"/>
    <mergeCell ref="N1294:N1295"/>
    <mergeCell ref="P1294:P1295"/>
    <mergeCell ref="C1296:C1297"/>
    <mergeCell ref="D1296:D1297"/>
    <mergeCell ref="E1296:E1297"/>
    <mergeCell ref="F1296:F1297"/>
    <mergeCell ref="H1296:H1297"/>
    <mergeCell ref="J1296:J1297"/>
    <mergeCell ref="L1296:L1297"/>
    <mergeCell ref="N1296:N1297"/>
    <mergeCell ref="P1296:P1297"/>
    <mergeCell ref="C1298:C1299"/>
    <mergeCell ref="D1298:D1299"/>
    <mergeCell ref="E1298:E1299"/>
    <mergeCell ref="F1298:F1299"/>
    <mergeCell ref="H1298:H1299"/>
    <mergeCell ref="J1298:J1299"/>
    <mergeCell ref="L1298:L1299"/>
    <mergeCell ref="N1298:N1299"/>
    <mergeCell ref="P1298:P1299"/>
    <mergeCell ref="C1300:C1301"/>
    <mergeCell ref="D1300:D1301"/>
    <mergeCell ref="E1300:E1301"/>
    <mergeCell ref="F1300:F1301"/>
    <mergeCell ref="H1300:H1301"/>
    <mergeCell ref="J1300:J1301"/>
    <mergeCell ref="L1300:L1301"/>
    <mergeCell ref="N1300:N1301"/>
    <mergeCell ref="P1300:P1301"/>
    <mergeCell ref="C1302:C1303"/>
    <mergeCell ref="D1302:D1303"/>
    <mergeCell ref="E1302:E1303"/>
    <mergeCell ref="F1302:F1303"/>
    <mergeCell ref="H1302:H1303"/>
    <mergeCell ref="J1302:J1303"/>
    <mergeCell ref="L1302:L1303"/>
    <mergeCell ref="N1302:N1303"/>
    <mergeCell ref="P1302:P1303"/>
    <mergeCell ref="C1304:C1305"/>
    <mergeCell ref="D1304:D1305"/>
    <mergeCell ref="E1304:E1305"/>
    <mergeCell ref="F1304:F1305"/>
    <mergeCell ref="H1304:H1305"/>
    <mergeCell ref="J1304:J1305"/>
    <mergeCell ref="L1304:L1305"/>
    <mergeCell ref="N1304:N1305"/>
    <mergeCell ref="P1304:P1305"/>
    <mergeCell ref="C1306:C1307"/>
    <mergeCell ref="D1306:D1307"/>
    <mergeCell ref="E1306:E1307"/>
    <mergeCell ref="F1306:F1307"/>
    <mergeCell ref="H1306:H1307"/>
    <mergeCell ref="J1306:J1307"/>
    <mergeCell ref="L1306:L1307"/>
    <mergeCell ref="N1306:N1307"/>
    <mergeCell ref="P1306:P1307"/>
    <mergeCell ref="C1308:C1309"/>
    <mergeCell ref="D1308:D1309"/>
    <mergeCell ref="E1308:E1309"/>
    <mergeCell ref="F1308:F1309"/>
    <mergeCell ref="H1308:H1309"/>
    <mergeCell ref="J1308:J1309"/>
    <mergeCell ref="L1308:L1309"/>
    <mergeCell ref="N1308:N1309"/>
    <mergeCell ref="P1308:P1309"/>
    <mergeCell ref="C1310:C1311"/>
    <mergeCell ref="D1310:D1311"/>
    <mergeCell ref="E1310:E1311"/>
    <mergeCell ref="F1310:F1311"/>
    <mergeCell ref="H1310:H1311"/>
    <mergeCell ref="J1310:J1311"/>
    <mergeCell ref="L1310:L1311"/>
    <mergeCell ref="N1310:N1311"/>
    <mergeCell ref="P1310:P1311"/>
    <mergeCell ref="C1312:C1313"/>
    <mergeCell ref="D1312:D1313"/>
    <mergeCell ref="E1312:E1313"/>
    <mergeCell ref="F1312:F1313"/>
    <mergeCell ref="H1312:H1313"/>
    <mergeCell ref="J1312:J1313"/>
    <mergeCell ref="L1312:L1313"/>
    <mergeCell ref="N1312:N1313"/>
    <mergeCell ref="P1312:P1313"/>
    <mergeCell ref="C1314:C1315"/>
    <mergeCell ref="D1314:D1315"/>
    <mergeCell ref="E1314:E1315"/>
    <mergeCell ref="F1314:F1315"/>
    <mergeCell ref="H1314:H1315"/>
    <mergeCell ref="J1314:J1315"/>
    <mergeCell ref="L1314:L1315"/>
    <mergeCell ref="N1314:N1315"/>
    <mergeCell ref="P1314:P1315"/>
    <mergeCell ref="C1316:C1317"/>
    <mergeCell ref="D1316:D1317"/>
    <mergeCell ref="E1316:E1317"/>
    <mergeCell ref="F1316:F1317"/>
    <mergeCell ref="H1316:H1317"/>
    <mergeCell ref="J1316:J1317"/>
    <mergeCell ref="L1316:L1317"/>
    <mergeCell ref="N1316:N1317"/>
    <mergeCell ref="P1316:P1317"/>
    <mergeCell ref="C1318:C1319"/>
    <mergeCell ref="D1318:D1319"/>
    <mergeCell ref="E1318:E1319"/>
    <mergeCell ref="F1318:F1319"/>
    <mergeCell ref="H1318:H1319"/>
    <mergeCell ref="J1318:J1319"/>
    <mergeCell ref="L1318:L1319"/>
    <mergeCell ref="N1318:N1319"/>
    <mergeCell ref="P1318:P1319"/>
    <mergeCell ref="C1320:C1321"/>
    <mergeCell ref="D1320:D1321"/>
    <mergeCell ref="E1320:E1321"/>
    <mergeCell ref="F1320:F1321"/>
    <mergeCell ref="H1320:H1321"/>
    <mergeCell ref="J1320:J1321"/>
    <mergeCell ref="L1320:L1321"/>
    <mergeCell ref="N1320:N1321"/>
    <mergeCell ref="P1320:P1321"/>
    <mergeCell ref="C1322:C1323"/>
    <mergeCell ref="D1322:D1323"/>
    <mergeCell ref="E1322:E1323"/>
    <mergeCell ref="F1322:F1323"/>
    <mergeCell ref="H1322:H1323"/>
    <mergeCell ref="J1322:J1323"/>
    <mergeCell ref="L1322:L1323"/>
    <mergeCell ref="N1322:N1323"/>
    <mergeCell ref="P1322:P1323"/>
    <mergeCell ref="C1324:C1325"/>
    <mergeCell ref="D1324:D1325"/>
    <mergeCell ref="E1324:E1325"/>
    <mergeCell ref="F1324:F1325"/>
    <mergeCell ref="H1324:H1325"/>
    <mergeCell ref="J1324:J1325"/>
    <mergeCell ref="L1324:L1325"/>
    <mergeCell ref="N1324:N1325"/>
    <mergeCell ref="P1324:P1325"/>
    <mergeCell ref="C1326:C1327"/>
    <mergeCell ref="D1326:D1327"/>
    <mergeCell ref="E1326:E1327"/>
    <mergeCell ref="F1326:F1327"/>
    <mergeCell ref="H1326:H1327"/>
    <mergeCell ref="J1326:J1327"/>
    <mergeCell ref="L1326:L1327"/>
    <mergeCell ref="N1326:N1327"/>
    <mergeCell ref="P1326:P1327"/>
    <mergeCell ref="C1328:C1329"/>
    <mergeCell ref="D1328:D1329"/>
    <mergeCell ref="E1328:E1329"/>
    <mergeCell ref="F1328:F1329"/>
    <mergeCell ref="H1328:H1329"/>
    <mergeCell ref="J1328:J1329"/>
    <mergeCell ref="L1328:L1329"/>
    <mergeCell ref="N1328:N1329"/>
    <mergeCell ref="P1328:P1329"/>
    <mergeCell ref="C1330:C1331"/>
    <mergeCell ref="D1330:D1331"/>
    <mergeCell ref="E1330:E1331"/>
    <mergeCell ref="F1330:F1331"/>
    <mergeCell ref="H1330:H1331"/>
    <mergeCell ref="J1330:J1331"/>
    <mergeCell ref="L1330:L1331"/>
    <mergeCell ref="N1330:N1331"/>
    <mergeCell ref="P1330:P1331"/>
    <mergeCell ref="C1332:C1333"/>
    <mergeCell ref="D1332:D1333"/>
    <mergeCell ref="E1332:E1333"/>
    <mergeCell ref="F1332:F1333"/>
    <mergeCell ref="H1332:H1333"/>
    <mergeCell ref="J1332:J1333"/>
    <mergeCell ref="L1332:L1333"/>
    <mergeCell ref="N1332:N1333"/>
    <mergeCell ref="P1332:P1333"/>
    <mergeCell ref="C1334:C1335"/>
    <mergeCell ref="D1334:D1335"/>
    <mergeCell ref="E1334:E1335"/>
    <mergeCell ref="F1334:F1335"/>
    <mergeCell ref="H1334:H1335"/>
    <mergeCell ref="J1334:J1335"/>
    <mergeCell ref="L1334:L1335"/>
    <mergeCell ref="N1334:N1335"/>
    <mergeCell ref="P1334:P1335"/>
    <mergeCell ref="C1336:C1337"/>
    <mergeCell ref="D1336:D1337"/>
    <mergeCell ref="E1336:E1337"/>
    <mergeCell ref="F1336:F1337"/>
    <mergeCell ref="H1336:H1337"/>
    <mergeCell ref="J1336:J1337"/>
    <mergeCell ref="L1336:L1337"/>
    <mergeCell ref="N1336:N1337"/>
    <mergeCell ref="P1336:P1337"/>
    <mergeCell ref="C1338:C1339"/>
    <mergeCell ref="D1338:D1339"/>
    <mergeCell ref="E1338:E1339"/>
    <mergeCell ref="F1338:F1339"/>
    <mergeCell ref="H1338:H1339"/>
    <mergeCell ref="J1338:J1339"/>
    <mergeCell ref="L1338:L1339"/>
    <mergeCell ref="N1338:N1339"/>
    <mergeCell ref="P1338:P1339"/>
    <mergeCell ref="C1340:C1341"/>
    <mergeCell ref="D1340:D1341"/>
    <mergeCell ref="E1340:E1341"/>
    <mergeCell ref="F1340:F1341"/>
    <mergeCell ref="H1340:H1341"/>
    <mergeCell ref="J1340:J1341"/>
    <mergeCell ref="L1340:L1341"/>
    <mergeCell ref="N1340:N1341"/>
    <mergeCell ref="P1340:P1341"/>
    <mergeCell ref="C1342:C1343"/>
    <mergeCell ref="D1342:D1343"/>
    <mergeCell ref="E1342:E1343"/>
    <mergeCell ref="F1342:F1343"/>
    <mergeCell ref="H1342:H1343"/>
    <mergeCell ref="J1342:J1343"/>
    <mergeCell ref="L1342:L1343"/>
    <mergeCell ref="N1342:N1343"/>
    <mergeCell ref="P1342:P1343"/>
    <mergeCell ref="C1344:C1345"/>
    <mergeCell ref="D1344:D1345"/>
    <mergeCell ref="E1344:E1345"/>
    <mergeCell ref="F1344:F1345"/>
    <mergeCell ref="H1344:H1345"/>
    <mergeCell ref="J1344:J1345"/>
    <mergeCell ref="L1344:L1345"/>
    <mergeCell ref="N1344:N1345"/>
    <mergeCell ref="P1344:P1345"/>
    <mergeCell ref="C1346:C1347"/>
    <mergeCell ref="D1346:D1347"/>
    <mergeCell ref="E1346:E1347"/>
    <mergeCell ref="F1346:F1347"/>
    <mergeCell ref="H1346:H1347"/>
    <mergeCell ref="J1346:J1347"/>
    <mergeCell ref="L1346:L1347"/>
    <mergeCell ref="N1346:N1347"/>
    <mergeCell ref="P1346:P1347"/>
    <mergeCell ref="C1352:C1353"/>
    <mergeCell ref="D1352:D1353"/>
    <mergeCell ref="E1352:E1353"/>
    <mergeCell ref="F1352:F1353"/>
    <mergeCell ref="H1352:H1353"/>
    <mergeCell ref="J1352:J1353"/>
    <mergeCell ref="L1352:L1353"/>
    <mergeCell ref="N1352:N1353"/>
    <mergeCell ref="P1352:P1353"/>
    <mergeCell ref="C1354:C1355"/>
    <mergeCell ref="D1354:D1355"/>
    <mergeCell ref="E1354:E1355"/>
    <mergeCell ref="F1354:F1355"/>
    <mergeCell ref="H1354:H1355"/>
    <mergeCell ref="J1354:J1355"/>
    <mergeCell ref="L1354:L1355"/>
    <mergeCell ref="N1354:N1355"/>
    <mergeCell ref="P1354:P1355"/>
    <mergeCell ref="C1356:C1357"/>
    <mergeCell ref="D1356:D1357"/>
    <mergeCell ref="E1356:E1357"/>
    <mergeCell ref="F1356:F1357"/>
    <mergeCell ref="H1356:H1357"/>
    <mergeCell ref="J1356:J1357"/>
    <mergeCell ref="L1356:L1357"/>
    <mergeCell ref="N1356:N1357"/>
    <mergeCell ref="P1356:P1357"/>
    <mergeCell ref="E1358:E1359"/>
    <mergeCell ref="F1358:F1359"/>
    <mergeCell ref="H1358:H1359"/>
    <mergeCell ref="J1358:J1359"/>
    <mergeCell ref="L1358:L1359"/>
    <mergeCell ref="N1358:N1359"/>
    <mergeCell ref="P1358:P1359"/>
    <mergeCell ref="C1360:C1361"/>
    <mergeCell ref="D1360:D1361"/>
    <mergeCell ref="E1360:E1361"/>
    <mergeCell ref="F1360:F1361"/>
    <mergeCell ref="H1360:H1361"/>
    <mergeCell ref="J1360:J1361"/>
    <mergeCell ref="L1360:L1361"/>
    <mergeCell ref="N1360:N1361"/>
    <mergeCell ref="P1360:P1361"/>
    <mergeCell ref="C1362:C1363"/>
    <mergeCell ref="D1362:D1363"/>
    <mergeCell ref="E1362:E1363"/>
    <mergeCell ref="F1362:F1363"/>
    <mergeCell ref="H1362:H1363"/>
    <mergeCell ref="J1362:J1363"/>
    <mergeCell ref="N1362:N1363"/>
    <mergeCell ref="P1362:P1363"/>
    <mergeCell ref="C1364:C1365"/>
    <mergeCell ref="D1364:D1365"/>
    <mergeCell ref="E1364:E1365"/>
    <mergeCell ref="F1364:F1365"/>
    <mergeCell ref="H1364:H1365"/>
    <mergeCell ref="J1364:J1365"/>
    <mergeCell ref="L1364:L1365"/>
    <mergeCell ref="N1364:N1365"/>
    <mergeCell ref="P1364:P1365"/>
    <mergeCell ref="C1366:C1367"/>
    <mergeCell ref="D1366:D1367"/>
    <mergeCell ref="E1366:E1367"/>
    <mergeCell ref="F1366:F1367"/>
    <mergeCell ref="H1366:H1367"/>
    <mergeCell ref="J1366:J1367"/>
    <mergeCell ref="L1366:L1367"/>
    <mergeCell ref="N1366:N1367"/>
    <mergeCell ref="P1366:P1367"/>
    <mergeCell ref="C1368:C1369"/>
    <mergeCell ref="D1368:D1369"/>
    <mergeCell ref="E1368:E1369"/>
    <mergeCell ref="F1368:F1369"/>
    <mergeCell ref="H1368:H1369"/>
    <mergeCell ref="J1368:J1369"/>
    <mergeCell ref="N1368:N1369"/>
    <mergeCell ref="P1368:P1369"/>
    <mergeCell ref="C1370:C1371"/>
    <mergeCell ref="D1370:D1371"/>
    <mergeCell ref="E1370:E1371"/>
    <mergeCell ref="F1370:F1371"/>
    <mergeCell ref="H1370:H1371"/>
    <mergeCell ref="J1370:J1371"/>
    <mergeCell ref="L1370:L1371"/>
    <mergeCell ref="N1370:N1371"/>
    <mergeCell ref="P1370:P1371"/>
    <mergeCell ref="C1372:C1373"/>
    <mergeCell ref="D1372:D1373"/>
    <mergeCell ref="E1372:E1373"/>
    <mergeCell ref="F1372:F1373"/>
    <mergeCell ref="H1372:H1373"/>
    <mergeCell ref="J1372:J1373"/>
    <mergeCell ref="L1372:L1373"/>
    <mergeCell ref="N1372:N1373"/>
    <mergeCell ref="P1372:P1373"/>
    <mergeCell ref="C1374:C1375"/>
    <mergeCell ref="D1374:D1375"/>
    <mergeCell ref="E1374:E1375"/>
    <mergeCell ref="F1374:F1375"/>
    <mergeCell ref="H1374:H1375"/>
    <mergeCell ref="J1374:J1375"/>
    <mergeCell ref="N1374:N1375"/>
    <mergeCell ref="P1374:P1375"/>
    <mergeCell ref="C1376:C1377"/>
    <mergeCell ref="D1376:D1377"/>
    <mergeCell ref="E1376:E1377"/>
    <mergeCell ref="F1376:F1377"/>
    <mergeCell ref="H1376:H1377"/>
    <mergeCell ref="J1376:J1377"/>
    <mergeCell ref="L1376:L1377"/>
    <mergeCell ref="N1376:N1377"/>
    <mergeCell ref="P1376:P1377"/>
    <mergeCell ref="C1378:C1379"/>
    <mergeCell ref="D1378:D1379"/>
    <mergeCell ref="E1378:E1379"/>
    <mergeCell ref="F1378:F1379"/>
    <mergeCell ref="H1378:H1379"/>
    <mergeCell ref="J1378:J1379"/>
    <mergeCell ref="L1378:L1379"/>
    <mergeCell ref="N1378:N1379"/>
    <mergeCell ref="P1378:P1379"/>
    <mergeCell ref="C1380:C1381"/>
    <mergeCell ref="D1380:D1381"/>
    <mergeCell ref="E1380:E1381"/>
    <mergeCell ref="F1380:F1381"/>
    <mergeCell ref="H1380:H1381"/>
    <mergeCell ref="J1380:J1381"/>
    <mergeCell ref="L1380:L1381"/>
    <mergeCell ref="N1380:N1381"/>
    <mergeCell ref="P1380:P1381"/>
    <mergeCell ref="C1382:C1383"/>
    <mergeCell ref="D1382:D1383"/>
    <mergeCell ref="E1382:E1383"/>
    <mergeCell ref="F1382:F1383"/>
    <mergeCell ref="H1382:H1383"/>
    <mergeCell ref="J1382:J1383"/>
    <mergeCell ref="L1382:L1383"/>
    <mergeCell ref="N1382:N1383"/>
    <mergeCell ref="P1382:P1383"/>
    <mergeCell ref="C1384:C1385"/>
    <mergeCell ref="D1384:D1385"/>
    <mergeCell ref="E1384:E1385"/>
    <mergeCell ref="F1384:F1385"/>
    <mergeCell ref="H1384:H1385"/>
    <mergeCell ref="J1384:J1385"/>
    <mergeCell ref="L1384:L1385"/>
    <mergeCell ref="N1384:N1385"/>
    <mergeCell ref="P1384:P1385"/>
    <mergeCell ref="C1386:C1387"/>
    <mergeCell ref="D1386:D1387"/>
    <mergeCell ref="E1386:E1387"/>
    <mergeCell ref="F1386:F1387"/>
    <mergeCell ref="H1386:H1387"/>
    <mergeCell ref="J1386:J1387"/>
    <mergeCell ref="L1386:L1387"/>
    <mergeCell ref="N1386:N1387"/>
    <mergeCell ref="P1386:P1387"/>
    <mergeCell ref="C1388:C1389"/>
    <mergeCell ref="D1388:D1389"/>
    <mergeCell ref="E1388:E1389"/>
    <mergeCell ref="F1388:F1389"/>
    <mergeCell ref="H1388:H1389"/>
    <mergeCell ref="J1388:J1389"/>
    <mergeCell ref="L1388:L1389"/>
    <mergeCell ref="N1388:N1389"/>
    <mergeCell ref="P1388:P1389"/>
    <mergeCell ref="C1390:C1391"/>
    <mergeCell ref="D1390:D1391"/>
    <mergeCell ref="E1390:E1391"/>
    <mergeCell ref="F1390:F1391"/>
    <mergeCell ref="H1390:H1391"/>
    <mergeCell ref="J1390:J1391"/>
    <mergeCell ref="L1390:L1391"/>
    <mergeCell ref="N1390:N1391"/>
    <mergeCell ref="P1390:P1391"/>
    <mergeCell ref="C1392:C1393"/>
    <mergeCell ref="D1392:D1393"/>
    <mergeCell ref="E1392:E1393"/>
    <mergeCell ref="F1392:F1393"/>
    <mergeCell ref="H1392:H1393"/>
    <mergeCell ref="J1392:J1393"/>
    <mergeCell ref="L1392:L1393"/>
    <mergeCell ref="N1392:N1393"/>
    <mergeCell ref="P1392:P1393"/>
    <mergeCell ref="C1394:C1395"/>
    <mergeCell ref="D1394:D1395"/>
    <mergeCell ref="E1394:E1395"/>
    <mergeCell ref="F1394:F1395"/>
    <mergeCell ref="H1394:H1395"/>
    <mergeCell ref="J1394:J1395"/>
    <mergeCell ref="L1394:L1395"/>
    <mergeCell ref="N1394:N1395"/>
    <mergeCell ref="P1394:P1395"/>
    <mergeCell ref="L1398:L1399"/>
    <mergeCell ref="C1396:C1397"/>
    <mergeCell ref="D1396:D1397"/>
    <mergeCell ref="E1396:E1397"/>
    <mergeCell ref="F1396:F1397"/>
    <mergeCell ref="H1396:H1397"/>
    <mergeCell ref="J1396:J1397"/>
    <mergeCell ref="N1400:N1401"/>
    <mergeCell ref="L1396:L1397"/>
    <mergeCell ref="N1396:N1397"/>
    <mergeCell ref="P1396:P1397"/>
    <mergeCell ref="C1398:C1399"/>
    <mergeCell ref="D1398:D1399"/>
    <mergeCell ref="E1398:E1399"/>
    <mergeCell ref="F1398:F1399"/>
    <mergeCell ref="H1398:H1399"/>
    <mergeCell ref="J1398:J1399"/>
    <mergeCell ref="P1402:P1403"/>
    <mergeCell ref="N1398:N1399"/>
    <mergeCell ref="P1398:P1399"/>
    <mergeCell ref="C1400:C1401"/>
    <mergeCell ref="D1400:D1401"/>
    <mergeCell ref="E1400:E1401"/>
    <mergeCell ref="F1400:F1401"/>
    <mergeCell ref="H1400:H1401"/>
    <mergeCell ref="J1400:J1401"/>
    <mergeCell ref="L1400:L1401"/>
    <mergeCell ref="J1404:J1405"/>
    <mergeCell ref="P1400:P1401"/>
    <mergeCell ref="C1402:C1403"/>
    <mergeCell ref="D1402:D1403"/>
    <mergeCell ref="E1402:E1403"/>
    <mergeCell ref="F1402:F1403"/>
    <mergeCell ref="H1402:H1403"/>
    <mergeCell ref="J1402:J1403"/>
    <mergeCell ref="L1402:L1403"/>
    <mergeCell ref="N1402:N1403"/>
    <mergeCell ref="F1406:F1407"/>
    <mergeCell ref="H1406:H1407"/>
    <mergeCell ref="C1404:C1405"/>
    <mergeCell ref="D1404:D1405"/>
    <mergeCell ref="E1404:E1405"/>
    <mergeCell ref="F1404:F1405"/>
    <mergeCell ref="H1404:H1405"/>
    <mergeCell ref="N1408:N1409"/>
    <mergeCell ref="P1408:P1409"/>
    <mergeCell ref="L1406:L1407"/>
    <mergeCell ref="N1406:N1407"/>
    <mergeCell ref="P1406:P1407"/>
    <mergeCell ref="L1404:L1405"/>
    <mergeCell ref="N1404:N1405"/>
    <mergeCell ref="P1404:P1405"/>
    <mergeCell ref="L1408:L1409"/>
    <mergeCell ref="C1408:C1409"/>
    <mergeCell ref="D1408:D1409"/>
    <mergeCell ref="E1408:E1409"/>
    <mergeCell ref="F1408:F1409"/>
    <mergeCell ref="H1408:H1409"/>
    <mergeCell ref="J1406:J1407"/>
    <mergeCell ref="J1408:J1409"/>
    <mergeCell ref="C1406:C1407"/>
    <mergeCell ref="D1406:D1407"/>
    <mergeCell ref="E1406:E1407"/>
  </mergeCells>
  <phoneticPr fontId="8" type="noConversion"/>
  <conditionalFormatting sqref="H10:H1409">
    <cfRule type="expression" dxfId="43" priority="5" stopIfTrue="1">
      <formula>AK10=1</formula>
    </cfRule>
    <cfRule type="expression" dxfId="42" priority="27" stopIfTrue="1">
      <formula>AL10=1</formula>
    </cfRule>
  </conditionalFormatting>
  <conditionalFormatting sqref="J10:J1409">
    <cfRule type="expression" dxfId="41" priority="4" stopIfTrue="1">
      <formula>AV10=1</formula>
    </cfRule>
    <cfRule type="expression" dxfId="40" priority="26" stopIfTrue="1">
      <formula>AW10=1</formula>
    </cfRule>
  </conditionalFormatting>
  <conditionalFormatting sqref="L10:L1409">
    <cfRule type="expression" dxfId="39" priority="3" stopIfTrue="1">
      <formula>BG10=1</formula>
    </cfRule>
    <cfRule type="expression" dxfId="38" priority="25" stopIfTrue="1">
      <formula>BH10=1</formula>
    </cfRule>
  </conditionalFormatting>
  <conditionalFormatting sqref="N10:N1409">
    <cfRule type="expression" dxfId="37" priority="2" stopIfTrue="1">
      <formula>BR10=1</formula>
    </cfRule>
    <cfRule type="expression" dxfId="36" priority="24" stopIfTrue="1">
      <formula>BS10=1</formula>
    </cfRule>
  </conditionalFormatting>
  <conditionalFormatting sqref="P10:P1409">
    <cfRule type="expression" dxfId="35" priority="1" stopIfTrue="1">
      <formula>CC10=1</formula>
    </cfRule>
    <cfRule type="expression" dxfId="34" priority="23" stopIfTrue="1">
      <formula>CD10=1</formula>
    </cfRule>
  </conditionalFormatting>
  <conditionalFormatting sqref="H4">
    <cfRule type="expression" dxfId="33" priority="22" stopIfTrue="1">
      <formula>H4&gt;60%</formula>
    </cfRule>
  </conditionalFormatting>
  <conditionalFormatting sqref="G4">
    <cfRule type="expression" dxfId="32" priority="21" stopIfTrue="1">
      <formula>H4&gt;60%</formula>
    </cfRule>
  </conditionalFormatting>
  <conditionalFormatting sqref="J4">
    <cfRule type="expression" dxfId="31" priority="20" stopIfTrue="1">
      <formula>J4&gt;60%</formula>
    </cfRule>
  </conditionalFormatting>
  <conditionalFormatting sqref="I4">
    <cfRule type="expression" dxfId="30" priority="19" stopIfTrue="1">
      <formula>J4&gt;60%</formula>
    </cfRule>
  </conditionalFormatting>
  <conditionalFormatting sqref="L4">
    <cfRule type="expression" dxfId="29" priority="18" stopIfTrue="1">
      <formula>L4&gt;60%</formula>
    </cfRule>
  </conditionalFormatting>
  <conditionalFormatting sqref="K4">
    <cfRule type="expression" dxfId="28" priority="17" stopIfTrue="1">
      <formula>L4&gt;60%</formula>
    </cfRule>
  </conditionalFormatting>
  <conditionalFormatting sqref="N4">
    <cfRule type="expression" dxfId="27" priority="16" stopIfTrue="1">
      <formula>N4&gt;60%</formula>
    </cfRule>
  </conditionalFormatting>
  <conditionalFormatting sqref="M4">
    <cfRule type="expression" dxfId="26" priority="15" stopIfTrue="1">
      <formula>N4&gt;60%</formula>
    </cfRule>
  </conditionalFormatting>
  <conditionalFormatting sqref="P4">
    <cfRule type="expression" dxfId="25" priority="14" stopIfTrue="1">
      <formula>P4&gt;60%</formula>
    </cfRule>
  </conditionalFormatting>
  <conditionalFormatting sqref="O4">
    <cfRule type="expression" dxfId="24" priority="13" stopIfTrue="1">
      <formula>P4&gt;60%</formula>
    </cfRule>
  </conditionalFormatting>
  <conditionalFormatting sqref="H6">
    <cfRule type="expression" dxfId="23" priority="9" stopIfTrue="1">
      <formula>H6&gt;60%</formula>
    </cfRule>
  </conditionalFormatting>
  <conditionalFormatting sqref="G6">
    <cfRule type="expression" dxfId="22" priority="8" stopIfTrue="1">
      <formula>H6&gt;60%</formula>
    </cfRule>
  </conditionalFormatting>
  <conditionalFormatting sqref="J6 L6 N6 P6">
    <cfRule type="expression" dxfId="21" priority="7" stopIfTrue="1">
      <formula>J6&gt;60%</formula>
    </cfRule>
  </conditionalFormatting>
  <conditionalFormatting sqref="I6 K6 M6 O6">
    <cfRule type="expression" dxfId="20" priority="6" stopIfTrue="1">
      <formula>J6&gt;60%</formula>
    </cfRule>
  </conditionalFormatting>
  <dataValidations count="4">
    <dataValidation type="list" allowBlank="1" showInputMessage="1" showErrorMessage="1" errorTitle="Plan Rolnośrodowiskowy" error="Wybierz kod z listy. Są tylko 3 możliwości ;-)" sqref="H10:H1409">
      <formula1>$CF$10:$CF$16</formula1>
    </dataValidation>
    <dataValidation type="list" allowBlank="1" showInputMessage="1" showErrorMessage="1" errorTitle="Plan Rolnośrodowiskowy" error="Wybierz kod z listy. Są 3 możliwości: 8.1,  8.2   i   8.3.   Zdecyduj się ;-)" sqref="N10:N1409 P10:P1409 J10:J1409 L10:L1409">
      <formula1>$CF$10:$CF$16</formula1>
    </dataValidation>
    <dataValidation allowBlank="1" showInputMessage="1" prompt="Jeżeli nastąpił podział działki w kolejnych latach, to można obliczyć powierzchnię samodzielnie i tu wpisać." sqref="I1410:P1415"/>
    <dataValidation type="list" allowBlank="1" sqref="F10:F1409">
      <formula1>$AF$6:$AF$7</formula1>
    </dataValidation>
  </dataValidations>
  <printOptions horizontalCentered="1"/>
  <pageMargins left="0.24" right="0.24" top="0.55118110236220474" bottom="0.74803149606299213" header="0.27559055118110237" footer="0.51181102362204722"/>
  <pageSetup paperSize="9" scale="75"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3.xml><?xml version="1.0" encoding="utf-8"?>
<worksheet xmlns="http://schemas.openxmlformats.org/spreadsheetml/2006/main" xmlns:r="http://schemas.openxmlformats.org/officeDocument/2006/relationships">
  <sheetPr enableFormatConditionsCalculation="0">
    <tabColor indexed="50"/>
  </sheetPr>
  <dimension ref="B1:S45"/>
  <sheetViews>
    <sheetView showGridLines="0" workbookViewId="0">
      <selection activeCell="B2" sqref="B2"/>
    </sheetView>
  </sheetViews>
  <sheetFormatPr defaultRowHeight="12.75"/>
  <cols>
    <col min="1" max="1" width="1.28515625" style="27" customWidth="1"/>
    <col min="2" max="2" width="3.42578125" style="27" customWidth="1"/>
    <col min="3" max="3" width="4.28515625" style="27" customWidth="1"/>
    <col min="4" max="4" width="5.28515625" style="27" customWidth="1"/>
    <col min="5" max="5" width="9.140625" style="27"/>
    <col min="6" max="6" width="8.85546875" style="27" customWidth="1"/>
    <col min="7" max="7" width="21.28515625" style="27" customWidth="1"/>
    <col min="8" max="8" width="13.5703125" style="27" customWidth="1"/>
    <col min="9" max="9" width="17.42578125" style="27" customWidth="1"/>
    <col min="10" max="10" width="13.5703125" style="27" customWidth="1"/>
    <col min="11" max="11" width="4.28515625" style="27" customWidth="1"/>
    <col min="12" max="12" width="9.140625" style="27"/>
    <col min="13" max="13" width="0" style="27" hidden="1" customWidth="1"/>
    <col min="14" max="16" width="9.140625" style="27" hidden="1" customWidth="1"/>
    <col min="17" max="16384" width="9.140625" style="27"/>
  </cols>
  <sheetData>
    <row r="1" spans="2:15" ht="7.5" customHeight="1"/>
    <row r="2" spans="2:15" ht="15">
      <c r="C2" s="726" t="s">
        <v>1286</v>
      </c>
      <c r="D2" s="2801" t="s">
        <v>34</v>
      </c>
      <c r="E2" s="2134"/>
      <c r="F2" s="2134"/>
      <c r="G2" s="2134"/>
      <c r="H2" s="2134"/>
      <c r="I2" s="2134"/>
      <c r="J2" s="2134"/>
      <c r="K2" s="2134"/>
    </row>
    <row r="3" spans="2:15" ht="18.75" customHeight="1">
      <c r="D3" s="2802" t="s">
        <v>1567</v>
      </c>
      <c r="E3" s="2803"/>
      <c r="F3" s="2803"/>
      <c r="G3" s="2803"/>
      <c r="H3" s="2803"/>
      <c r="I3" s="2803"/>
      <c r="J3" s="2803"/>
      <c r="K3" s="671"/>
    </row>
    <row r="4" spans="2:15" ht="18.75" customHeight="1">
      <c r="D4" s="2804" t="s">
        <v>1912</v>
      </c>
      <c r="E4" s="2805"/>
      <c r="F4" s="2805"/>
      <c r="G4" s="2805"/>
      <c r="H4" s="2805"/>
      <c r="I4" s="2805"/>
      <c r="J4" s="2805"/>
      <c r="K4" s="2806"/>
    </row>
    <row r="5" spans="2:15" ht="30" customHeight="1">
      <c r="D5" s="2807" t="s">
        <v>2484</v>
      </c>
      <c r="E5" s="2805"/>
      <c r="F5" s="2805"/>
      <c r="G5" s="2805"/>
      <c r="H5" s="2805"/>
      <c r="I5" s="2805"/>
      <c r="J5" s="2805"/>
      <c r="K5" s="2806"/>
    </row>
    <row r="6" spans="2:15" ht="5.25" customHeight="1">
      <c r="D6" s="819"/>
      <c r="E6" s="820"/>
      <c r="F6" s="820"/>
      <c r="G6" s="820"/>
      <c r="H6" s="820"/>
      <c r="I6" s="820"/>
      <c r="J6" s="820"/>
      <c r="K6" s="672"/>
    </row>
    <row r="7" spans="2:15" ht="7.5" customHeight="1"/>
    <row r="8" spans="2:15" ht="5.25" customHeight="1"/>
    <row r="9" spans="2:15" ht="5.25" customHeight="1">
      <c r="C9" s="1172"/>
      <c r="D9" s="1147"/>
      <c r="E9" s="1147"/>
      <c r="F9" s="1147"/>
      <c r="G9" s="1147"/>
      <c r="H9" s="1147"/>
      <c r="I9" s="757"/>
      <c r="J9" s="757"/>
      <c r="K9" s="757"/>
    </row>
    <row r="10" spans="2:15" ht="108.75" customHeight="1">
      <c r="C10" s="1172"/>
      <c r="D10" s="2126" t="s">
        <v>2515</v>
      </c>
      <c r="E10" s="2126"/>
      <c r="F10" s="2126"/>
      <c r="G10" s="2126"/>
      <c r="H10" s="2126"/>
      <c r="I10" s="2126"/>
      <c r="J10" s="2126"/>
      <c r="K10" s="757"/>
    </row>
    <row r="11" spans="2:15" ht="5.25" customHeight="1">
      <c r="C11" s="1173"/>
      <c r="D11" s="1173"/>
      <c r="E11" s="1173"/>
      <c r="F11" s="1173"/>
      <c r="G11" s="1173"/>
      <c r="H11" s="1173"/>
      <c r="I11" s="1173"/>
      <c r="J11" s="1173"/>
      <c r="K11" s="1173"/>
    </row>
    <row r="12" spans="2:15" ht="5.25" customHeight="1">
      <c r="C12" s="1174"/>
      <c r="D12" s="1174"/>
      <c r="E12" s="1174"/>
      <c r="F12" s="1174"/>
      <c r="G12" s="1174"/>
      <c r="H12" s="1174"/>
      <c r="I12" s="1174"/>
      <c r="J12" s="1175"/>
      <c r="K12" s="1175"/>
    </row>
    <row r="13" spans="2:15" ht="5.25" customHeight="1">
      <c r="C13" s="1176"/>
      <c r="D13" s="1176"/>
      <c r="E13" s="1176"/>
      <c r="F13" s="1176"/>
      <c r="G13" s="1176"/>
      <c r="H13" s="1176"/>
      <c r="I13" s="1176"/>
      <c r="J13" s="1177"/>
      <c r="K13" s="1178"/>
    </row>
    <row r="14" spans="2:15" ht="5.25" customHeight="1">
      <c r="C14" s="194"/>
      <c r="D14" s="194"/>
      <c r="E14" s="194"/>
      <c r="F14" s="194"/>
      <c r="G14" s="194"/>
      <c r="H14" s="194"/>
      <c r="I14" s="194"/>
      <c r="J14" s="194"/>
      <c r="K14" s="194"/>
    </row>
    <row r="15" spans="2:15" ht="5.25" customHeight="1">
      <c r="C15" s="1148"/>
      <c r="D15" s="1148"/>
      <c r="E15" s="1148"/>
      <c r="F15" s="1148"/>
      <c r="G15" s="1148"/>
      <c r="H15" s="1148"/>
      <c r="I15" s="1148"/>
      <c r="J15" s="1148"/>
      <c r="K15" s="1148"/>
      <c r="N15" s="324" t="s">
        <v>207</v>
      </c>
      <c r="O15" s="27">
        <f>'Pak8 w8.1, 8.2 i 8.3'!Z10</f>
        <v>0</v>
      </c>
    </row>
    <row r="16" spans="2:15" ht="5.25" customHeight="1">
      <c r="B16" s="2765" t="str">
        <f>IF(O15=1,"Wariant realizowany","")</f>
        <v/>
      </c>
      <c r="C16" s="1172"/>
      <c r="D16" s="1172"/>
      <c r="E16" s="1172"/>
      <c r="F16" s="1172"/>
      <c r="G16" s="1172"/>
      <c r="H16" s="1172"/>
      <c r="I16" s="1172"/>
      <c r="J16" s="1172"/>
      <c r="K16" s="1172"/>
      <c r="N16" s="324" t="s">
        <v>208</v>
      </c>
      <c r="O16" s="27">
        <f>'Pak8 w8.1, 8.2 i 8.3'!Z12</f>
        <v>0</v>
      </c>
    </row>
    <row r="17" spans="2:19" ht="5.25" customHeight="1">
      <c r="B17" s="2765"/>
      <c r="C17" s="1149"/>
      <c r="D17" s="1149"/>
      <c r="E17" s="1149"/>
      <c r="F17" s="1149"/>
      <c r="G17" s="1149"/>
      <c r="H17" s="1149"/>
      <c r="I17" s="1149"/>
      <c r="J17" s="1179"/>
      <c r="K17" s="1179"/>
      <c r="N17" s="324" t="s">
        <v>209</v>
      </c>
      <c r="O17" s="27">
        <f>'Pak8 w8.1, 8.2 i 8.3'!Z14</f>
        <v>0</v>
      </c>
      <c r="S17" s="1102"/>
    </row>
    <row r="18" spans="2:19" ht="5.25" customHeight="1">
      <c r="B18" s="2765"/>
      <c r="C18" s="1149"/>
      <c r="D18" s="1149"/>
      <c r="E18" s="1149"/>
      <c r="F18" s="1149"/>
      <c r="G18" s="1149"/>
      <c r="H18" s="1149"/>
      <c r="I18" s="1149"/>
      <c r="J18" s="1179"/>
      <c r="K18" s="1179"/>
      <c r="S18" s="1102"/>
    </row>
    <row r="19" spans="2:19" ht="5.25" customHeight="1">
      <c r="B19" s="2765"/>
      <c r="C19" s="1149"/>
      <c r="D19" s="1149"/>
      <c r="E19" s="1149"/>
      <c r="F19" s="1149"/>
      <c r="G19" s="1149"/>
      <c r="H19" s="1149"/>
      <c r="I19" s="1149"/>
      <c r="J19" s="1179"/>
      <c r="K19" s="1179"/>
      <c r="S19" s="1102"/>
    </row>
    <row r="20" spans="2:19" ht="5.25" customHeight="1">
      <c r="B20" s="2765"/>
      <c r="C20" s="1149"/>
      <c r="D20" s="1149"/>
      <c r="E20" s="1149"/>
      <c r="F20" s="1149"/>
      <c r="G20" s="1149"/>
      <c r="H20" s="1149"/>
      <c r="I20" s="1149"/>
      <c r="J20" s="1179"/>
      <c r="K20" s="1179"/>
      <c r="S20" s="1102"/>
    </row>
    <row r="21" spans="2:19" ht="5.25" customHeight="1">
      <c r="B21" s="2765"/>
      <c r="C21" s="1149"/>
      <c r="D21" s="1149"/>
      <c r="E21" s="1149"/>
      <c r="F21" s="1149"/>
      <c r="G21" s="1149"/>
      <c r="H21" s="1149"/>
      <c r="I21" s="1149"/>
      <c r="J21" s="1179"/>
      <c r="K21" s="1179"/>
      <c r="S21" s="1102"/>
    </row>
    <row r="22" spans="2:19" ht="5.25" customHeight="1">
      <c r="C22" s="194"/>
      <c r="D22" s="194"/>
      <c r="E22" s="194"/>
      <c r="F22" s="194"/>
      <c r="G22" s="194"/>
      <c r="H22" s="194"/>
      <c r="I22" s="194"/>
      <c r="J22" s="194"/>
      <c r="K22" s="194"/>
    </row>
    <row r="23" spans="2:19" ht="5.25" customHeight="1">
      <c r="B23" s="2770" t="str">
        <f>IF(O16=1,"Wariant realizowany","")</f>
        <v/>
      </c>
      <c r="C23" s="1172"/>
      <c r="D23" s="1172"/>
      <c r="E23" s="1172"/>
      <c r="F23" s="1172"/>
      <c r="G23" s="1172"/>
      <c r="H23" s="1172"/>
      <c r="I23" s="1172"/>
      <c r="J23" s="1172"/>
      <c r="K23" s="1172"/>
    </row>
    <row r="24" spans="2:19" ht="5.25" customHeight="1">
      <c r="B24" s="2770"/>
      <c r="C24" s="1176"/>
      <c r="D24" s="1176"/>
      <c r="E24" s="1176"/>
      <c r="F24" s="1176"/>
      <c r="G24" s="1176"/>
      <c r="H24" s="1176"/>
      <c r="I24" s="1176"/>
      <c r="J24" s="1179"/>
      <c r="K24" s="1179"/>
    </row>
    <row r="25" spans="2:19" ht="5.25" customHeight="1">
      <c r="B25" s="2770"/>
      <c r="C25" s="1149"/>
      <c r="D25" s="1149"/>
      <c r="E25" s="1149"/>
      <c r="F25" s="1149"/>
      <c r="G25" s="1149"/>
      <c r="H25" s="1149"/>
      <c r="I25" s="1149"/>
      <c r="J25" s="1179"/>
      <c r="K25" s="1179"/>
      <c r="S25" s="1102"/>
    </row>
    <row r="26" spans="2:19" ht="5.25" customHeight="1">
      <c r="B26" s="2770"/>
      <c r="C26" s="1149"/>
      <c r="D26" s="1149"/>
      <c r="E26" s="1149"/>
      <c r="F26" s="1149"/>
      <c r="G26" s="1149"/>
      <c r="H26" s="1149"/>
      <c r="I26" s="1149"/>
      <c r="J26" s="1179"/>
      <c r="K26" s="1179"/>
      <c r="S26" s="1102"/>
    </row>
    <row r="27" spans="2:19" ht="5.25" customHeight="1">
      <c r="B27" s="2770"/>
      <c r="C27" s="1149"/>
      <c r="D27" s="1149"/>
      <c r="E27" s="1149"/>
      <c r="F27" s="1149"/>
      <c r="G27" s="1149"/>
      <c r="H27" s="1149"/>
      <c r="I27" s="1149"/>
      <c r="J27" s="1179"/>
      <c r="K27" s="1179"/>
      <c r="S27" s="1102"/>
    </row>
    <row r="28" spans="2:19" ht="5.25" customHeight="1">
      <c r="B28" s="2770"/>
      <c r="C28" s="1149"/>
      <c r="D28" s="1149"/>
      <c r="E28" s="1149"/>
      <c r="F28" s="1149"/>
      <c r="G28" s="1149"/>
      <c r="H28" s="1149"/>
      <c r="I28" s="1149"/>
      <c r="J28" s="1179"/>
      <c r="K28" s="1179"/>
      <c r="S28" s="1102"/>
    </row>
    <row r="29" spans="2:19" ht="5.25" customHeight="1">
      <c r="B29" s="2770"/>
      <c r="C29" s="1149"/>
      <c r="D29" s="1149"/>
      <c r="E29" s="1149"/>
      <c r="F29" s="1149"/>
      <c r="G29" s="1149"/>
      <c r="H29" s="1149"/>
      <c r="I29" s="1149"/>
      <c r="J29" s="1179"/>
      <c r="K29" s="1179"/>
      <c r="S29" s="1102"/>
    </row>
    <row r="30" spans="2:19" ht="5.25" customHeight="1">
      <c r="B30" s="2770"/>
      <c r="C30" s="1149"/>
      <c r="D30" s="1149"/>
      <c r="E30" s="1149"/>
      <c r="F30" s="1149"/>
      <c r="G30" s="1149"/>
      <c r="H30" s="1149"/>
      <c r="I30" s="1149"/>
      <c r="J30" s="1179"/>
      <c r="K30" s="1179"/>
      <c r="S30" s="1102"/>
    </row>
    <row r="31" spans="2:19" ht="5.25" customHeight="1">
      <c r="B31" s="2770"/>
      <c r="C31" s="1176"/>
      <c r="D31" s="1176"/>
      <c r="E31" s="1176"/>
      <c r="F31" s="1176"/>
      <c r="G31" s="1176"/>
      <c r="H31" s="1176"/>
      <c r="I31" s="1176"/>
      <c r="J31" s="1179"/>
      <c r="K31" s="1179"/>
      <c r="S31" s="1102"/>
    </row>
    <row r="32" spans="2:19" ht="5.25" customHeight="1">
      <c r="C32" s="194"/>
      <c r="D32" s="194"/>
      <c r="E32" s="194"/>
      <c r="F32" s="194"/>
      <c r="G32" s="194"/>
      <c r="H32" s="194"/>
      <c r="I32" s="194"/>
      <c r="J32" s="194"/>
      <c r="K32" s="194"/>
    </row>
    <row r="33" spans="2:19" ht="5.25" customHeight="1">
      <c r="B33" s="2769" t="str">
        <f>IF(O17=1,"Wariant realizowany","")</f>
        <v/>
      </c>
      <c r="C33" s="1172"/>
      <c r="D33" s="1172"/>
      <c r="E33" s="1172"/>
      <c r="F33" s="1172"/>
      <c r="G33" s="1172"/>
      <c r="H33" s="1172"/>
      <c r="I33" s="1172"/>
      <c r="J33" s="1172"/>
      <c r="K33" s="1172"/>
    </row>
    <row r="34" spans="2:19" ht="5.25" customHeight="1">
      <c r="B34" s="2769"/>
      <c r="C34" s="1176"/>
      <c r="D34" s="1176"/>
      <c r="E34" s="1176"/>
      <c r="F34" s="1176"/>
      <c r="G34" s="1176"/>
      <c r="H34" s="1176"/>
      <c r="I34" s="1176"/>
      <c r="J34" s="1179"/>
      <c r="K34" s="1179"/>
    </row>
    <row r="35" spans="2:19" ht="5.25" customHeight="1">
      <c r="B35" s="2769"/>
      <c r="C35" s="1149"/>
      <c r="D35" s="1149"/>
      <c r="E35" s="1149"/>
      <c r="F35" s="1149"/>
      <c r="G35" s="1149"/>
      <c r="H35" s="1149"/>
      <c r="I35" s="1149"/>
      <c r="J35" s="1179"/>
      <c r="K35" s="1179"/>
      <c r="S35" s="1102"/>
    </row>
    <row r="36" spans="2:19" ht="5.25" customHeight="1">
      <c r="B36" s="2769"/>
      <c r="C36" s="1149"/>
      <c r="D36" s="1149"/>
      <c r="E36" s="1149"/>
      <c r="F36" s="1149"/>
      <c r="G36" s="1149"/>
      <c r="H36" s="1149"/>
      <c r="I36" s="1149"/>
      <c r="J36" s="1179"/>
      <c r="K36" s="1179"/>
      <c r="S36" s="1102"/>
    </row>
    <row r="37" spans="2:19" ht="5.25" customHeight="1">
      <c r="B37" s="2769"/>
      <c r="C37" s="1149"/>
      <c r="D37" s="1149"/>
      <c r="E37" s="1149"/>
      <c r="F37" s="1149"/>
      <c r="G37" s="1149"/>
      <c r="H37" s="1149"/>
      <c r="I37" s="1149"/>
      <c r="J37" s="1179"/>
      <c r="K37" s="1179"/>
      <c r="S37" s="1102"/>
    </row>
    <row r="38" spans="2:19" ht="5.25" customHeight="1">
      <c r="B38" s="2769"/>
      <c r="C38" s="1149"/>
      <c r="D38" s="1149"/>
      <c r="E38" s="1149"/>
      <c r="F38" s="1149"/>
      <c r="G38" s="1149"/>
      <c r="H38" s="1149"/>
      <c r="I38" s="1149"/>
      <c r="J38" s="1179"/>
      <c r="K38" s="1179"/>
      <c r="S38" s="1102"/>
    </row>
    <row r="39" spans="2:19" ht="5.25" customHeight="1">
      <c r="B39" s="2769"/>
      <c r="C39" s="1149"/>
      <c r="D39" s="1149"/>
      <c r="E39" s="1149"/>
      <c r="F39" s="1149"/>
      <c r="G39" s="1149"/>
      <c r="H39" s="1149"/>
      <c r="I39" s="1149"/>
      <c r="J39" s="1179"/>
      <c r="K39" s="1179"/>
      <c r="S39" s="1102"/>
    </row>
    <row r="40" spans="2:19" ht="5.25" customHeight="1">
      <c r="B40" s="2769"/>
      <c r="C40" s="1176"/>
      <c r="D40" s="1176"/>
      <c r="E40" s="1176"/>
      <c r="F40" s="1176"/>
      <c r="G40" s="1176"/>
      <c r="H40" s="1176"/>
      <c r="I40" s="1176"/>
      <c r="J40" s="1179"/>
      <c r="K40" s="1179"/>
      <c r="Q40" s="1119"/>
      <c r="S40" s="1102"/>
    </row>
    <row r="41" spans="2:19" ht="5.25" customHeight="1">
      <c r="B41" s="2769"/>
      <c r="C41" s="194"/>
      <c r="D41" s="194"/>
      <c r="E41" s="194"/>
      <c r="F41" s="194"/>
      <c r="G41" s="194"/>
      <c r="H41" s="194"/>
      <c r="I41" s="194"/>
      <c r="J41" s="194"/>
      <c r="K41" s="194"/>
      <c r="Q41" s="1119"/>
    </row>
    <row r="42" spans="2:19" ht="5.25" customHeight="1">
      <c r="C42" s="1155"/>
      <c r="D42" s="1155"/>
      <c r="E42" s="1155"/>
      <c r="F42" s="1155"/>
      <c r="G42" s="1155"/>
      <c r="H42" s="1155"/>
      <c r="I42" s="1155"/>
      <c r="J42" s="1155"/>
      <c r="K42" s="1155"/>
      <c r="Q42" s="1119"/>
    </row>
    <row r="43" spans="2:19" ht="3.75" customHeight="1">
      <c r="C43" s="1155"/>
      <c r="D43" s="1155"/>
      <c r="E43" s="1155"/>
      <c r="F43" s="1155"/>
      <c r="G43" s="1155"/>
      <c r="H43" s="1155"/>
      <c r="I43" s="1155"/>
      <c r="J43" s="1155"/>
      <c r="K43" s="1155"/>
      <c r="Q43" s="1119"/>
    </row>
    <row r="44" spans="2:19">
      <c r="C44" s="194"/>
      <c r="D44" s="194"/>
      <c r="E44" s="194"/>
      <c r="F44" s="194"/>
      <c r="G44" s="194"/>
      <c r="H44" s="194"/>
      <c r="I44" s="194"/>
      <c r="J44" s="194"/>
      <c r="K44" s="194"/>
    </row>
    <row r="45" spans="2:19">
      <c r="C45" s="194"/>
      <c r="D45" s="194"/>
      <c r="E45" s="194"/>
      <c r="F45" s="194"/>
      <c r="G45" s="194"/>
      <c r="H45" s="194"/>
      <c r="I45" s="194"/>
      <c r="J45" s="194"/>
      <c r="K45" s="194"/>
    </row>
  </sheetData>
  <sheetProtection sheet="1" objects="1" scenarios="1" formatCells="0" formatRows="0" autoFilter="0"/>
  <mergeCells count="8">
    <mergeCell ref="B33:B41"/>
    <mergeCell ref="B16:B21"/>
    <mergeCell ref="B23:B31"/>
    <mergeCell ref="D2:K2"/>
    <mergeCell ref="D3:J3"/>
    <mergeCell ref="D4:K4"/>
    <mergeCell ref="D5:K5"/>
    <mergeCell ref="D10:J10"/>
  </mergeCells>
  <phoneticPr fontId="8" type="noConversion"/>
  <conditionalFormatting sqref="J12:K13 C13:K13 C16:K21">
    <cfRule type="expression" dxfId="19" priority="2" stopIfTrue="1">
      <formula>$O$15=1</formula>
    </cfRule>
  </conditionalFormatting>
  <conditionalFormatting sqref="C23:K31">
    <cfRule type="expression" dxfId="18" priority="3" stopIfTrue="1">
      <formula>$O$16=1</formula>
    </cfRule>
  </conditionalFormatting>
  <conditionalFormatting sqref="C33:K39 C41:K41 J40:K40">
    <cfRule type="expression" dxfId="17" priority="4" stopIfTrue="1">
      <formula>$O$17=1</formula>
    </cfRule>
  </conditionalFormatting>
  <conditionalFormatting sqref="C40:I40">
    <cfRule type="expression" dxfId="16" priority="1" stopIfTrue="1">
      <formula>$O$16=1</formula>
    </cfRule>
  </conditionalFormatting>
  <printOptions horizontalCentered="1"/>
  <pageMargins left="0.44" right="0.23" top="0.56999999999999995" bottom="0.53" header="0.32" footer="0.3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4.xml><?xml version="1.0" encoding="utf-8"?>
<worksheet xmlns="http://schemas.openxmlformats.org/spreadsheetml/2006/main" xmlns:r="http://schemas.openxmlformats.org/officeDocument/2006/relationships">
  <sheetPr enableFormatConditionsCalculation="0">
    <tabColor indexed="17"/>
  </sheetPr>
  <dimension ref="B1:S742"/>
  <sheetViews>
    <sheetView showGridLines="0" showZeros="0" topLeftCell="B1" workbookViewId="0">
      <selection activeCell="G31" sqref="G31"/>
    </sheetView>
  </sheetViews>
  <sheetFormatPr defaultColWidth="3.85546875" defaultRowHeight="14.25"/>
  <cols>
    <col min="1" max="1" width="0" style="455" hidden="1" customWidth="1"/>
    <col min="2" max="2" width="7.5703125" style="455" customWidth="1"/>
    <col min="3" max="3" width="3.28515625" style="455" customWidth="1"/>
    <col min="4" max="4" width="4.28515625" style="455" customWidth="1"/>
    <col min="5" max="5" width="4.7109375" style="455" customWidth="1"/>
    <col min="6" max="6" width="13.140625" style="455" customWidth="1"/>
    <col min="7" max="7" width="20.5703125" style="455" customWidth="1"/>
    <col min="8" max="8" width="21.42578125" style="455" customWidth="1"/>
    <col min="9" max="9" width="33.140625" style="455" customWidth="1"/>
    <col min="10" max="11" width="1.42578125" style="455" customWidth="1"/>
    <col min="12" max="12" width="15.5703125" style="455" customWidth="1"/>
    <col min="13" max="13" width="11" style="455" hidden="1" customWidth="1"/>
    <col min="14" max="14" width="7.5703125" style="455" customWidth="1"/>
    <col min="15" max="15" width="3.85546875" style="455" hidden="1" customWidth="1"/>
    <col min="16" max="16" width="12.42578125" style="455" hidden="1" customWidth="1"/>
    <col min="17" max="19" width="3.85546875" style="455" hidden="1" customWidth="1"/>
    <col min="20" max="20" width="3.85546875" style="455" customWidth="1"/>
    <col min="21" max="16384" width="3.85546875" style="455"/>
  </cols>
  <sheetData>
    <row r="1" spans="2:18" ht="15">
      <c r="C1" s="2117" t="s">
        <v>184</v>
      </c>
      <c r="D1" s="2117"/>
      <c r="E1" s="2117"/>
      <c r="F1" s="2117"/>
      <c r="G1" s="2117"/>
      <c r="H1" s="2117"/>
      <c r="I1" s="2117"/>
    </row>
    <row r="2" spans="2:18"/>
    <row r="3" spans="2:18" ht="18.75" customHeight="1">
      <c r="C3" s="456" t="s">
        <v>984</v>
      </c>
      <c r="D3" s="698"/>
      <c r="E3" s="698"/>
      <c r="F3" s="698"/>
      <c r="G3" s="698"/>
      <c r="H3" s="698"/>
      <c r="I3" s="698"/>
    </row>
    <row r="4" spans="2:18" ht="18.75" customHeight="1">
      <c r="C4" s="456" t="s">
        <v>985</v>
      </c>
      <c r="D4" s="696"/>
      <c r="E4" s="696"/>
      <c r="F4" s="696"/>
      <c r="G4" s="696"/>
      <c r="H4" s="696"/>
      <c r="I4" s="696"/>
    </row>
    <row r="5" spans="2:18" ht="15">
      <c r="B5" s="821"/>
    </row>
    <row r="6" spans="2:18" s="456" customFormat="1" ht="15" customHeight="1">
      <c r="C6" s="2090" t="s">
        <v>228</v>
      </c>
      <c r="D6" s="2819"/>
      <c r="E6" s="2819"/>
      <c r="F6" s="2819"/>
      <c r="G6" s="2819"/>
      <c r="H6" s="2819"/>
      <c r="I6" s="2819"/>
    </row>
    <row r="8" spans="2:18" ht="18.75" customHeight="1">
      <c r="D8" s="2138" t="s">
        <v>229</v>
      </c>
      <c r="E8" s="2138"/>
      <c r="F8" s="2138"/>
      <c r="G8" s="2820"/>
      <c r="H8" s="2820"/>
      <c r="I8" s="2820"/>
    </row>
    <row r="9" spans="2:18" ht="11.25" customHeight="1">
      <c r="D9" s="748"/>
      <c r="E9" s="748"/>
      <c r="F9" s="748"/>
    </row>
    <row r="10" spans="2:18" ht="4.5" customHeight="1">
      <c r="C10" s="720"/>
      <c r="D10" s="720"/>
      <c r="E10" s="720"/>
      <c r="F10" s="720"/>
      <c r="G10" s="720"/>
      <c r="H10" s="720"/>
      <c r="I10" s="720"/>
      <c r="P10" s="457" t="b">
        <v>0</v>
      </c>
      <c r="Q10" s="458">
        <f>IF(P10=TRUE,1,0)</f>
        <v>0</v>
      </c>
      <c r="R10" s="458">
        <f>Q10+Q11</f>
        <v>0</v>
      </c>
    </row>
    <row r="11" spans="2:18" ht="4.5" customHeight="1">
      <c r="C11" s="720"/>
      <c r="D11" s="720"/>
      <c r="E11" s="720"/>
      <c r="F11" s="720"/>
      <c r="G11" s="720"/>
      <c r="H11" s="720"/>
      <c r="I11" s="720"/>
      <c r="P11" s="457" t="b">
        <v>0</v>
      </c>
      <c r="Q11" s="458">
        <f>IF(P11=TRUE,1,0)</f>
        <v>0</v>
      </c>
    </row>
    <row r="12" spans="2:18" ht="20.25" customHeight="1">
      <c r="D12" s="195" t="str">
        <f>IF(P12=TRUE,"X","")</f>
        <v/>
      </c>
      <c r="E12" s="727" t="s">
        <v>174</v>
      </c>
      <c r="F12" s="2205" t="s">
        <v>175</v>
      </c>
      <c r="G12" s="2139"/>
      <c r="H12" s="2139"/>
      <c r="I12" s="2139"/>
      <c r="P12" s="457" t="b">
        <v>0</v>
      </c>
      <c r="Q12" s="458">
        <f>IF(P12=TRUE,1,0)</f>
        <v>0</v>
      </c>
      <c r="R12" s="458">
        <f>Q12+Q13</f>
        <v>0</v>
      </c>
    </row>
    <row r="13" spans="2:18" ht="20.25" customHeight="1">
      <c r="D13" s="195" t="str">
        <f>IF(P13=TRUE,"X","")</f>
        <v/>
      </c>
      <c r="E13" s="727" t="s">
        <v>176</v>
      </c>
      <c r="F13" s="2205" t="s">
        <v>177</v>
      </c>
      <c r="G13" s="2139"/>
      <c r="H13" s="2139"/>
      <c r="I13" s="2139"/>
      <c r="P13" s="457" t="b">
        <v>0</v>
      </c>
      <c r="Q13" s="458">
        <f>IF(P13=TRUE,1,0)</f>
        <v>0</v>
      </c>
    </row>
    <row r="14" spans="2:18">
      <c r="D14" s="822" t="s">
        <v>178</v>
      </c>
      <c r="E14" s="823"/>
      <c r="F14" s="822"/>
    </row>
    <row r="15" spans="2:18">
      <c r="E15" s="748"/>
      <c r="F15" s="748"/>
    </row>
    <row r="16" spans="2:18" ht="24" customHeight="1">
      <c r="C16" s="456" t="s">
        <v>986</v>
      </c>
      <c r="D16" s="2090" t="s">
        <v>276</v>
      </c>
      <c r="E16" s="2819"/>
      <c r="F16" s="2819"/>
      <c r="G16" s="2819"/>
      <c r="H16" s="2819"/>
      <c r="I16" s="2819"/>
    </row>
    <row r="17" spans="2:13" ht="3" customHeight="1">
      <c r="C17" s="2770" t="str">
        <f>IF((Q10+Q11)&gt;0,"Wariant realizowany","")</f>
        <v/>
      </c>
      <c r="D17" s="668"/>
      <c r="E17" s="668"/>
      <c r="F17" s="668"/>
      <c r="G17" s="668"/>
      <c r="H17" s="668"/>
      <c r="I17" s="668"/>
    </row>
    <row r="18" spans="2:13" ht="3" customHeight="1">
      <c r="C18" s="2770"/>
    </row>
    <row r="20" spans="2:13" ht="35.25" customHeight="1">
      <c r="C20" s="2769" t="str">
        <f>IF((Q12+Q13)&gt;0,"Wariant realizowany","")</f>
        <v/>
      </c>
      <c r="D20" s="2827" t="s">
        <v>1168</v>
      </c>
      <c r="E20" s="2827"/>
      <c r="F20" s="2827"/>
      <c r="G20" s="2827"/>
      <c r="H20" s="2827"/>
      <c r="I20" s="2827"/>
    </row>
    <row r="21" spans="2:13">
      <c r="C21" s="2769"/>
      <c r="E21" s="455" t="s">
        <v>1177</v>
      </c>
      <c r="F21" s="2138" t="s">
        <v>1169</v>
      </c>
      <c r="G21" s="2138"/>
      <c r="H21" s="2138"/>
      <c r="I21" s="2138"/>
      <c r="L21" s="2811" t="s">
        <v>705</v>
      </c>
      <c r="M21" s="2811" t="s">
        <v>706</v>
      </c>
    </row>
    <row r="22" spans="2:13" ht="15.75" customHeight="1">
      <c r="C22" s="2769"/>
      <c r="F22" s="458" t="s">
        <v>1192</v>
      </c>
      <c r="G22" s="697" t="s">
        <v>1170</v>
      </c>
      <c r="H22" s="720"/>
      <c r="I22" s="720"/>
      <c r="L22" s="2811"/>
      <c r="M22" s="2811"/>
    </row>
    <row r="23" spans="2:13" ht="15.75" customHeight="1">
      <c r="C23" s="2769"/>
      <c r="F23" s="458" t="s">
        <v>1199</v>
      </c>
      <c r="G23" s="697" t="s">
        <v>1171</v>
      </c>
      <c r="H23" s="720"/>
      <c r="I23" s="720"/>
      <c r="L23" s="2812"/>
      <c r="M23" s="2812"/>
    </row>
    <row r="24" spans="2:13" ht="36" customHeight="1">
      <c r="B24" s="2829" t="s">
        <v>1615</v>
      </c>
      <c r="C24" s="2769"/>
      <c r="E24" s="455" t="s">
        <v>806</v>
      </c>
      <c r="F24" s="2138" t="s">
        <v>702</v>
      </c>
      <c r="G24" s="2138"/>
      <c r="H24" s="2138"/>
      <c r="I24" s="2138"/>
      <c r="L24" s="459">
        <f>SUM(G31:G729)</f>
        <v>0</v>
      </c>
      <c r="M24" s="459">
        <f>Import!T61</f>
        <v>0</v>
      </c>
    </row>
    <row r="25" spans="2:13" ht="18" customHeight="1">
      <c r="B25" s="2829"/>
      <c r="C25" s="2769"/>
      <c r="E25" s="455" t="s">
        <v>807</v>
      </c>
      <c r="F25" s="2138" t="s">
        <v>1167</v>
      </c>
      <c r="G25" s="2138"/>
      <c r="H25" s="2138"/>
      <c r="I25" s="2138"/>
      <c r="M25" s="460">
        <f>L24-M24</f>
        <v>0</v>
      </c>
    </row>
    <row r="26" spans="2:13" ht="14.25" customHeight="1">
      <c r="B26" s="2829"/>
      <c r="C26" s="812"/>
      <c r="F26" s="699"/>
      <c r="G26" s="699"/>
      <c r="H26" s="699"/>
      <c r="I26" s="699"/>
      <c r="L26" s="2221" t="s">
        <v>444</v>
      </c>
      <c r="M26" s="2813" t="str">
        <f>"Płatności  w: "&amp;L30&amp;" roku - pakiet 9 "</f>
        <v xml:space="preserve">Płatności  w: 2014 roku. roku - pakiet 9 </v>
      </c>
    </row>
    <row r="27" spans="2:13" ht="15" customHeight="1">
      <c r="B27" s="2828" t="s">
        <v>80</v>
      </c>
      <c r="C27" s="456" t="s">
        <v>221</v>
      </c>
      <c r="D27" s="2090" t="s">
        <v>1899</v>
      </c>
      <c r="E27" s="2090"/>
      <c r="F27" s="2090"/>
      <c r="G27" s="2090"/>
      <c r="H27" s="2090"/>
      <c r="I27" s="2090"/>
      <c r="L27" s="2222"/>
      <c r="M27" s="2814"/>
    </row>
    <row r="28" spans="2:13" ht="8.25" customHeight="1">
      <c r="B28" s="2828"/>
      <c r="C28" s="456"/>
      <c r="D28" s="668"/>
      <c r="E28" s="668"/>
      <c r="F28" s="668"/>
      <c r="G28" s="668"/>
      <c r="H28" s="668"/>
      <c r="I28" s="668"/>
      <c r="L28" s="2222"/>
      <c r="M28" s="2814"/>
    </row>
    <row r="29" spans="2:13" ht="20.25" customHeight="1">
      <c r="B29" s="2828"/>
      <c r="C29" s="2821" t="s">
        <v>703</v>
      </c>
      <c r="D29" s="2822"/>
      <c r="E29" s="2823"/>
      <c r="F29" s="947" t="s">
        <v>327</v>
      </c>
      <c r="G29" s="2592" t="s">
        <v>1899</v>
      </c>
      <c r="H29" s="2593"/>
      <c r="I29" s="2594"/>
      <c r="L29" s="2222"/>
      <c r="M29" s="2814"/>
    </row>
    <row r="30" spans="2:13" ht="30" customHeight="1">
      <c r="B30" s="1061"/>
      <c r="C30" s="2824"/>
      <c r="D30" s="2825"/>
      <c r="E30" s="2826"/>
      <c r="F30" s="948" t="s">
        <v>328</v>
      </c>
      <c r="G30" s="937" t="s">
        <v>442</v>
      </c>
      <c r="H30" s="937" t="s">
        <v>443</v>
      </c>
      <c r="I30" s="713" t="s">
        <v>704</v>
      </c>
      <c r="L30" s="824" t="str">
        <f>'Og s1'!K8&amp;" roku."</f>
        <v>2014 roku.</v>
      </c>
      <c r="M30" s="2815"/>
    </row>
    <row r="31" spans="2:13" ht="15.75" customHeight="1">
      <c r="B31" s="1249" t="str">
        <f>IF(F31&gt;0,"Wypełnione","")</f>
        <v/>
      </c>
      <c r="C31" s="2808">
        <f>'Og s3a'!C6</f>
        <v>0</v>
      </c>
      <c r="D31" s="2809"/>
      <c r="E31" s="2810"/>
      <c r="F31" s="873">
        <f>'Og s3a'!F6</f>
        <v>0</v>
      </c>
      <c r="G31" s="936"/>
      <c r="H31" s="936"/>
      <c r="I31" s="532"/>
      <c r="L31" s="825">
        <f>'Og s3a'!D6</f>
        <v>0</v>
      </c>
      <c r="M31" s="461">
        <f>Import!O4</f>
        <v>0</v>
      </c>
    </row>
    <row r="32" spans="2:13" ht="15.75" customHeight="1">
      <c r="B32" s="1249" t="str">
        <f t="shared" ref="B32:B95" si="0">IF(F32&gt;0,"Wypełnione","")</f>
        <v/>
      </c>
      <c r="C32" s="2808">
        <f>'Og s3a'!C7</f>
        <v>0</v>
      </c>
      <c r="D32" s="2809"/>
      <c r="E32" s="2810"/>
      <c r="F32" s="873">
        <f>'Og s3a'!F7</f>
        <v>0</v>
      </c>
      <c r="G32" s="936"/>
      <c r="H32" s="936"/>
      <c r="I32" s="532"/>
      <c r="L32" s="825">
        <f>'Og s3a'!D7</f>
        <v>0</v>
      </c>
      <c r="M32" s="461">
        <f>Import!O5</f>
        <v>0</v>
      </c>
    </row>
    <row r="33" spans="2:13" ht="15.75" customHeight="1">
      <c r="B33" s="1249" t="str">
        <f t="shared" si="0"/>
        <v/>
      </c>
      <c r="C33" s="2808">
        <f>'Og s3a'!C8</f>
        <v>0</v>
      </c>
      <c r="D33" s="2809"/>
      <c r="E33" s="2810"/>
      <c r="F33" s="873">
        <f>'Og s3a'!F8</f>
        <v>0</v>
      </c>
      <c r="G33" s="936"/>
      <c r="H33" s="936"/>
      <c r="I33" s="532"/>
      <c r="L33" s="825">
        <f>'Og s3a'!D8</f>
        <v>0</v>
      </c>
      <c r="M33" s="461">
        <f>Import!O6</f>
        <v>0</v>
      </c>
    </row>
    <row r="34" spans="2:13" ht="15.75" customHeight="1">
      <c r="B34" s="1249" t="str">
        <f t="shared" si="0"/>
        <v/>
      </c>
      <c r="C34" s="2808">
        <f>'Og s3a'!C9</f>
        <v>0</v>
      </c>
      <c r="D34" s="2809"/>
      <c r="E34" s="2810"/>
      <c r="F34" s="873">
        <f>'Og s3a'!F9</f>
        <v>0</v>
      </c>
      <c r="G34" s="936"/>
      <c r="H34" s="936"/>
      <c r="I34" s="532"/>
      <c r="L34" s="825">
        <f>'Og s3a'!D9</f>
        <v>0</v>
      </c>
      <c r="M34" s="461">
        <f>Import!O7</f>
        <v>0</v>
      </c>
    </row>
    <row r="35" spans="2:13" ht="15.75" customHeight="1">
      <c r="B35" s="1249" t="str">
        <f t="shared" si="0"/>
        <v/>
      </c>
      <c r="C35" s="2808">
        <f>'Og s3a'!C10</f>
        <v>0</v>
      </c>
      <c r="D35" s="2809"/>
      <c r="E35" s="2810"/>
      <c r="F35" s="873">
        <f>'Og s3a'!F10</f>
        <v>0</v>
      </c>
      <c r="G35" s="936"/>
      <c r="H35" s="936"/>
      <c r="I35" s="532"/>
      <c r="L35" s="825">
        <f>'Og s3a'!D10</f>
        <v>0</v>
      </c>
      <c r="M35" s="461">
        <f>Import!O8</f>
        <v>0</v>
      </c>
    </row>
    <row r="36" spans="2:13" ht="15.75" customHeight="1">
      <c r="B36" s="1249" t="str">
        <f t="shared" si="0"/>
        <v/>
      </c>
      <c r="C36" s="2808">
        <f>'Og s3a'!C11</f>
        <v>0</v>
      </c>
      <c r="D36" s="2809"/>
      <c r="E36" s="2810"/>
      <c r="F36" s="873">
        <f>'Og s3a'!F11</f>
        <v>0</v>
      </c>
      <c r="G36" s="936"/>
      <c r="H36" s="936"/>
      <c r="I36" s="532"/>
      <c r="L36" s="825">
        <f>'Og s3a'!D11</f>
        <v>0</v>
      </c>
      <c r="M36" s="461">
        <f>Import!O9</f>
        <v>0</v>
      </c>
    </row>
    <row r="37" spans="2:13" ht="15.75" customHeight="1">
      <c r="B37" s="1249" t="str">
        <f t="shared" si="0"/>
        <v/>
      </c>
      <c r="C37" s="2808">
        <f>'Og s3a'!C12</f>
        <v>0</v>
      </c>
      <c r="D37" s="2809"/>
      <c r="E37" s="2810"/>
      <c r="F37" s="873">
        <f>'Og s3a'!F12</f>
        <v>0</v>
      </c>
      <c r="G37" s="936"/>
      <c r="H37" s="936"/>
      <c r="I37" s="532"/>
      <c r="L37" s="825">
        <f>'Og s3a'!D12</f>
        <v>0</v>
      </c>
      <c r="M37" s="461">
        <f>Import!O10</f>
        <v>0</v>
      </c>
    </row>
    <row r="38" spans="2:13" ht="15.75" customHeight="1">
      <c r="B38" s="1249" t="str">
        <f t="shared" si="0"/>
        <v/>
      </c>
      <c r="C38" s="2808">
        <f>'Og s3a'!C13</f>
        <v>0</v>
      </c>
      <c r="D38" s="2809"/>
      <c r="E38" s="2810"/>
      <c r="F38" s="873">
        <f>'Og s3a'!F13</f>
        <v>0</v>
      </c>
      <c r="G38" s="936"/>
      <c r="H38" s="936"/>
      <c r="I38" s="532"/>
      <c r="L38" s="825">
        <f>'Og s3a'!D13</f>
        <v>0</v>
      </c>
      <c r="M38" s="461">
        <f>Import!O11</f>
        <v>0</v>
      </c>
    </row>
    <row r="39" spans="2:13" ht="15.75" customHeight="1">
      <c r="B39" s="1249" t="str">
        <f t="shared" si="0"/>
        <v/>
      </c>
      <c r="C39" s="2808">
        <f>'Og s3a'!C14</f>
        <v>0</v>
      </c>
      <c r="D39" s="2809"/>
      <c r="E39" s="2810"/>
      <c r="F39" s="873">
        <f>'Og s3a'!F14</f>
        <v>0</v>
      </c>
      <c r="G39" s="936"/>
      <c r="H39" s="936"/>
      <c r="I39" s="532"/>
      <c r="L39" s="825">
        <f>'Og s3a'!D14</f>
        <v>0</v>
      </c>
      <c r="M39" s="461">
        <f>Import!O12</f>
        <v>0</v>
      </c>
    </row>
    <row r="40" spans="2:13" ht="15.75" customHeight="1">
      <c r="B40" s="1249" t="str">
        <f t="shared" si="0"/>
        <v/>
      </c>
      <c r="C40" s="2808">
        <f>'Og s3a'!C15</f>
        <v>0</v>
      </c>
      <c r="D40" s="2809"/>
      <c r="E40" s="2810"/>
      <c r="F40" s="873">
        <f>'Og s3a'!F15</f>
        <v>0</v>
      </c>
      <c r="G40" s="936"/>
      <c r="H40" s="936"/>
      <c r="I40" s="532"/>
      <c r="L40" s="825">
        <f>'Og s3a'!D15</f>
        <v>0</v>
      </c>
      <c r="M40" s="461">
        <f>Import!O13</f>
        <v>0</v>
      </c>
    </row>
    <row r="41" spans="2:13" ht="15.75" customHeight="1">
      <c r="B41" s="1249" t="str">
        <f t="shared" si="0"/>
        <v/>
      </c>
      <c r="C41" s="2808">
        <f>'Og s3a'!C16</f>
        <v>0</v>
      </c>
      <c r="D41" s="2809"/>
      <c r="E41" s="2810"/>
      <c r="F41" s="873">
        <f>'Og s3a'!F16</f>
        <v>0</v>
      </c>
      <c r="G41" s="936"/>
      <c r="H41" s="936"/>
      <c r="I41" s="532"/>
      <c r="L41" s="825">
        <f>'Og s3a'!D16</f>
        <v>0</v>
      </c>
      <c r="M41" s="461">
        <f>Import!O14</f>
        <v>0</v>
      </c>
    </row>
    <row r="42" spans="2:13" ht="15.75" customHeight="1">
      <c r="B42" s="1249" t="str">
        <f t="shared" si="0"/>
        <v/>
      </c>
      <c r="C42" s="2808">
        <f>'Og s3a'!C17</f>
        <v>0</v>
      </c>
      <c r="D42" s="2809"/>
      <c r="E42" s="2810"/>
      <c r="F42" s="873">
        <f>'Og s3a'!F17</f>
        <v>0</v>
      </c>
      <c r="G42" s="936"/>
      <c r="H42" s="936"/>
      <c r="I42" s="532"/>
      <c r="L42" s="825">
        <f>'Og s3a'!D17</f>
        <v>0</v>
      </c>
      <c r="M42" s="461">
        <f>Import!O15</f>
        <v>0</v>
      </c>
    </row>
    <row r="43" spans="2:13" ht="15.75" customHeight="1">
      <c r="B43" s="1249" t="str">
        <f t="shared" si="0"/>
        <v/>
      </c>
      <c r="C43" s="2808">
        <f>'Og s3a'!C18</f>
        <v>0</v>
      </c>
      <c r="D43" s="2809"/>
      <c r="E43" s="2810"/>
      <c r="F43" s="873">
        <f>'Og s3a'!F18</f>
        <v>0</v>
      </c>
      <c r="G43" s="936"/>
      <c r="H43" s="936"/>
      <c r="I43" s="532"/>
      <c r="L43" s="825">
        <f>'Og s3a'!D18</f>
        <v>0</v>
      </c>
      <c r="M43" s="461">
        <f>Import!O16</f>
        <v>0</v>
      </c>
    </row>
    <row r="44" spans="2:13" ht="15.75" customHeight="1">
      <c r="B44" s="1249" t="str">
        <f t="shared" si="0"/>
        <v/>
      </c>
      <c r="C44" s="2808">
        <f>'Og s3a'!C19</f>
        <v>0</v>
      </c>
      <c r="D44" s="2809"/>
      <c r="E44" s="2810"/>
      <c r="F44" s="873">
        <f>'Og s3a'!F19</f>
        <v>0</v>
      </c>
      <c r="G44" s="936"/>
      <c r="H44" s="936"/>
      <c r="I44" s="532"/>
      <c r="L44" s="825">
        <f>'Og s3a'!D19</f>
        <v>0</v>
      </c>
      <c r="M44" s="461">
        <f>Import!O17</f>
        <v>0</v>
      </c>
    </row>
    <row r="45" spans="2:13" ht="15.75" customHeight="1">
      <c r="B45" s="1249" t="str">
        <f t="shared" si="0"/>
        <v/>
      </c>
      <c r="C45" s="2808">
        <f>'Og s3a'!C20</f>
        <v>0</v>
      </c>
      <c r="D45" s="2809"/>
      <c r="E45" s="2810"/>
      <c r="F45" s="873">
        <f>'Og s3a'!F20</f>
        <v>0</v>
      </c>
      <c r="G45" s="936"/>
      <c r="H45" s="936"/>
      <c r="I45" s="532"/>
      <c r="L45" s="825">
        <f>'Og s3a'!D20</f>
        <v>0</v>
      </c>
      <c r="M45" s="461">
        <f>Import!O18</f>
        <v>0</v>
      </c>
    </row>
    <row r="46" spans="2:13" ht="15.75" customHeight="1">
      <c r="B46" s="1249" t="str">
        <f t="shared" si="0"/>
        <v/>
      </c>
      <c r="C46" s="2808">
        <f>'Og s3a'!C21</f>
        <v>0</v>
      </c>
      <c r="D46" s="2809"/>
      <c r="E46" s="2810"/>
      <c r="F46" s="873">
        <f>'Og s3a'!F21</f>
        <v>0</v>
      </c>
      <c r="G46" s="936"/>
      <c r="H46" s="936"/>
      <c r="I46" s="532"/>
      <c r="L46" s="825">
        <f>'Og s3a'!D21</f>
        <v>0</v>
      </c>
      <c r="M46" s="461">
        <f>Import!O19</f>
        <v>0</v>
      </c>
    </row>
    <row r="47" spans="2:13" ht="15.75" customHeight="1">
      <c r="B47" s="1249" t="str">
        <f t="shared" si="0"/>
        <v/>
      </c>
      <c r="C47" s="2808">
        <f>'Og s3a'!C22</f>
        <v>0</v>
      </c>
      <c r="D47" s="2809"/>
      <c r="E47" s="2810"/>
      <c r="F47" s="873">
        <f>'Og s3a'!F22</f>
        <v>0</v>
      </c>
      <c r="G47" s="936"/>
      <c r="H47" s="936"/>
      <c r="I47" s="532"/>
      <c r="L47" s="825">
        <f>'Og s3a'!D22</f>
        <v>0</v>
      </c>
      <c r="M47" s="461">
        <f>Import!O20</f>
        <v>0</v>
      </c>
    </row>
    <row r="48" spans="2:13" ht="15.75" customHeight="1">
      <c r="B48" s="1249" t="str">
        <f t="shared" si="0"/>
        <v/>
      </c>
      <c r="C48" s="2808">
        <f>'Og s3a'!C23</f>
        <v>0</v>
      </c>
      <c r="D48" s="2809"/>
      <c r="E48" s="2810"/>
      <c r="F48" s="873">
        <f>'Og s3a'!F23</f>
        <v>0</v>
      </c>
      <c r="G48" s="936"/>
      <c r="H48" s="936"/>
      <c r="I48" s="532"/>
      <c r="L48" s="825">
        <f>'Og s3a'!D23</f>
        <v>0</v>
      </c>
      <c r="M48" s="461">
        <f>Import!O21</f>
        <v>0</v>
      </c>
    </row>
    <row r="49" spans="2:13" ht="15.75" customHeight="1">
      <c r="B49" s="1249" t="str">
        <f t="shared" si="0"/>
        <v/>
      </c>
      <c r="C49" s="2808">
        <f>'Og s3a'!C24</f>
        <v>0</v>
      </c>
      <c r="D49" s="2809"/>
      <c r="E49" s="2810"/>
      <c r="F49" s="873">
        <f>'Og s3a'!F24</f>
        <v>0</v>
      </c>
      <c r="G49" s="936"/>
      <c r="H49" s="936"/>
      <c r="I49" s="532"/>
      <c r="L49" s="825">
        <f>'Og s3a'!D24</f>
        <v>0</v>
      </c>
      <c r="M49" s="461">
        <f>Import!O22</f>
        <v>0</v>
      </c>
    </row>
    <row r="50" spans="2:13" ht="15.75" customHeight="1">
      <c r="B50" s="1249" t="str">
        <f t="shared" si="0"/>
        <v/>
      </c>
      <c r="C50" s="2808">
        <f>'Og s3a'!C25</f>
        <v>0</v>
      </c>
      <c r="D50" s="2809"/>
      <c r="E50" s="2810"/>
      <c r="F50" s="873">
        <f>'Og s3a'!F25</f>
        <v>0</v>
      </c>
      <c r="G50" s="936"/>
      <c r="H50" s="936"/>
      <c r="I50" s="532"/>
      <c r="L50" s="825">
        <f>'Og s3a'!D25</f>
        <v>0</v>
      </c>
      <c r="M50" s="461">
        <f>Import!O23</f>
        <v>0</v>
      </c>
    </row>
    <row r="51" spans="2:13" ht="15.75" customHeight="1">
      <c r="B51" s="1249" t="str">
        <f t="shared" si="0"/>
        <v/>
      </c>
      <c r="C51" s="2808">
        <f>'Og s3a'!C26</f>
        <v>0</v>
      </c>
      <c r="D51" s="2809"/>
      <c r="E51" s="2810"/>
      <c r="F51" s="873">
        <f>'Og s3a'!F26</f>
        <v>0</v>
      </c>
      <c r="G51" s="936"/>
      <c r="H51" s="936"/>
      <c r="I51" s="532"/>
      <c r="L51" s="825">
        <f>'Og s3a'!D26</f>
        <v>0</v>
      </c>
      <c r="M51" s="461">
        <f>Import!O24</f>
        <v>0</v>
      </c>
    </row>
    <row r="52" spans="2:13" ht="15.75" customHeight="1">
      <c r="B52" s="1249" t="str">
        <f t="shared" si="0"/>
        <v/>
      </c>
      <c r="C52" s="2808">
        <f>'Og s3a'!C27</f>
        <v>0</v>
      </c>
      <c r="D52" s="2809"/>
      <c r="E52" s="2810"/>
      <c r="F52" s="873">
        <f>'Og s3a'!F27</f>
        <v>0</v>
      </c>
      <c r="G52" s="936"/>
      <c r="H52" s="936"/>
      <c r="I52" s="532"/>
      <c r="L52" s="825">
        <f>'Og s3a'!D27</f>
        <v>0</v>
      </c>
      <c r="M52" s="461">
        <f>Import!O25</f>
        <v>0</v>
      </c>
    </row>
    <row r="53" spans="2:13" ht="15.75" customHeight="1">
      <c r="B53" s="1249" t="str">
        <f t="shared" si="0"/>
        <v/>
      </c>
      <c r="C53" s="2808">
        <f>'Og s3a'!C28</f>
        <v>0</v>
      </c>
      <c r="D53" s="2809"/>
      <c r="E53" s="2810"/>
      <c r="F53" s="873">
        <f>'Og s3a'!F28</f>
        <v>0</v>
      </c>
      <c r="G53" s="936"/>
      <c r="H53" s="936"/>
      <c r="I53" s="532"/>
      <c r="L53" s="825">
        <f>'Og s3a'!D28</f>
        <v>0</v>
      </c>
      <c r="M53" s="461">
        <f>Import!O26</f>
        <v>0</v>
      </c>
    </row>
    <row r="54" spans="2:13" ht="15.75" customHeight="1">
      <c r="B54" s="1249" t="str">
        <f t="shared" si="0"/>
        <v/>
      </c>
      <c r="C54" s="2808">
        <f>'Og s3a'!C29</f>
        <v>0</v>
      </c>
      <c r="D54" s="2809"/>
      <c r="E54" s="2810"/>
      <c r="F54" s="873">
        <f>'Og s3a'!F29</f>
        <v>0</v>
      </c>
      <c r="G54" s="936"/>
      <c r="H54" s="936"/>
      <c r="I54" s="532"/>
      <c r="L54" s="825">
        <f>'Og s3a'!D29</f>
        <v>0</v>
      </c>
      <c r="M54" s="461">
        <f>Import!O27</f>
        <v>0</v>
      </c>
    </row>
    <row r="55" spans="2:13" ht="15.75" customHeight="1">
      <c r="B55" s="1249" t="str">
        <f t="shared" si="0"/>
        <v/>
      </c>
      <c r="C55" s="2808">
        <f>'Og s3a'!C30</f>
        <v>0</v>
      </c>
      <c r="D55" s="2809"/>
      <c r="E55" s="2810"/>
      <c r="F55" s="873">
        <f>'Og s3a'!F30</f>
        <v>0</v>
      </c>
      <c r="G55" s="936"/>
      <c r="H55" s="936"/>
      <c r="I55" s="532"/>
      <c r="L55" s="825">
        <f>'Og s3a'!D30</f>
        <v>0</v>
      </c>
      <c r="M55" s="461">
        <f>Import!O28</f>
        <v>0</v>
      </c>
    </row>
    <row r="56" spans="2:13" ht="15.75" customHeight="1">
      <c r="B56" s="1249" t="str">
        <f t="shared" si="0"/>
        <v/>
      </c>
      <c r="C56" s="2808">
        <f>'Og s3a'!C31</f>
        <v>0</v>
      </c>
      <c r="D56" s="2809"/>
      <c r="E56" s="2810"/>
      <c r="F56" s="873">
        <f>'Og s3a'!F31</f>
        <v>0</v>
      </c>
      <c r="G56" s="936"/>
      <c r="H56" s="936"/>
      <c r="I56" s="532"/>
      <c r="L56" s="825">
        <f>'Og s3a'!D31</f>
        <v>0</v>
      </c>
      <c r="M56" s="461">
        <f>Import!O29</f>
        <v>0</v>
      </c>
    </row>
    <row r="57" spans="2:13" ht="15.75" hidden="1" customHeight="1">
      <c r="B57" s="1249" t="str">
        <f t="shared" si="0"/>
        <v/>
      </c>
      <c r="C57" s="2808">
        <f>'Og s3a'!C32</f>
        <v>0</v>
      </c>
      <c r="D57" s="2809"/>
      <c r="E57" s="2810"/>
      <c r="F57" s="873">
        <f>'Og s3a'!F32</f>
        <v>0</v>
      </c>
      <c r="G57" s="936"/>
      <c r="H57" s="936"/>
      <c r="I57" s="532"/>
      <c r="L57" s="825">
        <f>'Og s3a'!D32</f>
        <v>0</v>
      </c>
      <c r="M57" s="461">
        <f>Import!O30</f>
        <v>0</v>
      </c>
    </row>
    <row r="58" spans="2:13" ht="15.75" hidden="1" customHeight="1">
      <c r="B58" s="1249" t="str">
        <f t="shared" si="0"/>
        <v/>
      </c>
      <c r="C58" s="2808">
        <f>'Og s3a'!C33</f>
        <v>0</v>
      </c>
      <c r="D58" s="2809"/>
      <c r="E58" s="2810"/>
      <c r="F58" s="873">
        <f>'Og s3a'!F33</f>
        <v>0</v>
      </c>
      <c r="G58" s="936"/>
      <c r="H58" s="936"/>
      <c r="I58" s="532"/>
      <c r="L58" s="825">
        <f>'Og s3a'!D33</f>
        <v>0</v>
      </c>
      <c r="M58" s="461">
        <f>Import!O31</f>
        <v>0</v>
      </c>
    </row>
    <row r="59" spans="2:13" ht="15.75" hidden="1" customHeight="1">
      <c r="B59" s="1249" t="str">
        <f t="shared" si="0"/>
        <v/>
      </c>
      <c r="C59" s="2808">
        <f>'Og s3a'!C34</f>
        <v>0</v>
      </c>
      <c r="D59" s="2809"/>
      <c r="E59" s="2810"/>
      <c r="F59" s="873">
        <f>'Og s3a'!F34</f>
        <v>0</v>
      </c>
      <c r="G59" s="936"/>
      <c r="H59" s="936"/>
      <c r="I59" s="532"/>
      <c r="L59" s="825">
        <f>'Og s3a'!D34</f>
        <v>0</v>
      </c>
      <c r="M59" s="461">
        <f>Import!O32</f>
        <v>0</v>
      </c>
    </row>
    <row r="60" spans="2:13" ht="15.75" hidden="1" customHeight="1">
      <c r="B60" s="1249" t="str">
        <f t="shared" si="0"/>
        <v/>
      </c>
      <c r="C60" s="2808">
        <f>'Og s3a'!C35</f>
        <v>0</v>
      </c>
      <c r="D60" s="2809"/>
      <c r="E60" s="2810"/>
      <c r="F60" s="873">
        <f>'Og s3a'!F35</f>
        <v>0</v>
      </c>
      <c r="G60" s="936"/>
      <c r="H60" s="936"/>
      <c r="I60" s="532"/>
      <c r="L60" s="825">
        <f>'Og s3a'!D35</f>
        <v>0</v>
      </c>
      <c r="M60" s="461">
        <f>Import!O33</f>
        <v>0</v>
      </c>
    </row>
    <row r="61" spans="2:13" ht="15.75" hidden="1" customHeight="1">
      <c r="B61" s="1249" t="str">
        <f t="shared" si="0"/>
        <v/>
      </c>
      <c r="C61" s="2808">
        <f>'Og s3a'!C36</f>
        <v>0</v>
      </c>
      <c r="D61" s="2809"/>
      <c r="E61" s="2810"/>
      <c r="F61" s="873">
        <f>'Og s3a'!F36</f>
        <v>0</v>
      </c>
      <c r="G61" s="936"/>
      <c r="H61" s="936"/>
      <c r="I61" s="532"/>
      <c r="L61" s="825">
        <f>'Og s3a'!D36</f>
        <v>0</v>
      </c>
      <c r="M61" s="461">
        <f>Import!O34</f>
        <v>0</v>
      </c>
    </row>
    <row r="62" spans="2:13" ht="15.75" hidden="1" customHeight="1">
      <c r="B62" s="1249" t="str">
        <f t="shared" si="0"/>
        <v/>
      </c>
      <c r="C62" s="2808">
        <f>'Og s3a'!C37</f>
        <v>0</v>
      </c>
      <c r="D62" s="2809"/>
      <c r="E62" s="2810"/>
      <c r="F62" s="873">
        <f>'Og s3a'!F37</f>
        <v>0</v>
      </c>
      <c r="G62" s="936"/>
      <c r="H62" s="936"/>
      <c r="I62" s="532"/>
      <c r="L62" s="825">
        <f>'Og s3a'!D37</f>
        <v>0</v>
      </c>
      <c r="M62" s="461">
        <f>Import!O35</f>
        <v>0</v>
      </c>
    </row>
    <row r="63" spans="2:13" ht="15.75" hidden="1" customHeight="1">
      <c r="B63" s="1249" t="str">
        <f t="shared" si="0"/>
        <v/>
      </c>
      <c r="C63" s="2808">
        <f>'Og s3a'!C38</f>
        <v>0</v>
      </c>
      <c r="D63" s="2809"/>
      <c r="E63" s="2810"/>
      <c r="F63" s="873">
        <f>'Og s3a'!F38</f>
        <v>0</v>
      </c>
      <c r="G63" s="936"/>
      <c r="H63" s="936"/>
      <c r="I63" s="532"/>
      <c r="L63" s="825">
        <f>'Og s3a'!D38</f>
        <v>0</v>
      </c>
      <c r="M63" s="461">
        <f>Import!O36</f>
        <v>0</v>
      </c>
    </row>
    <row r="64" spans="2:13" ht="15.75" hidden="1" customHeight="1">
      <c r="B64" s="1249" t="str">
        <f t="shared" si="0"/>
        <v/>
      </c>
      <c r="C64" s="2808">
        <f>'Og s3a'!C39</f>
        <v>0</v>
      </c>
      <c r="D64" s="2809"/>
      <c r="E64" s="2810"/>
      <c r="F64" s="873">
        <f>'Og s3a'!F39</f>
        <v>0</v>
      </c>
      <c r="G64" s="936"/>
      <c r="H64" s="936"/>
      <c r="I64" s="532"/>
      <c r="L64" s="825">
        <f>'Og s3a'!D39</f>
        <v>0</v>
      </c>
      <c r="M64" s="461">
        <f>Import!O37</f>
        <v>0</v>
      </c>
    </row>
    <row r="65" spans="2:13" ht="15.75" hidden="1" customHeight="1">
      <c r="B65" s="1249" t="str">
        <f t="shared" si="0"/>
        <v/>
      </c>
      <c r="C65" s="2808">
        <f>'Og s3a'!C40</f>
        <v>0</v>
      </c>
      <c r="D65" s="2809"/>
      <c r="E65" s="2810"/>
      <c r="F65" s="873">
        <f>'Og s3a'!F40</f>
        <v>0</v>
      </c>
      <c r="G65" s="936"/>
      <c r="H65" s="936"/>
      <c r="I65" s="532"/>
      <c r="L65" s="825">
        <f>'Og s3a'!D40</f>
        <v>0</v>
      </c>
      <c r="M65" s="461">
        <f>Import!O38</f>
        <v>0</v>
      </c>
    </row>
    <row r="66" spans="2:13" ht="15.75" hidden="1" customHeight="1">
      <c r="B66" s="1249" t="str">
        <f t="shared" si="0"/>
        <v/>
      </c>
      <c r="C66" s="2808">
        <f>'Og s3a'!C41</f>
        <v>0</v>
      </c>
      <c r="D66" s="2809"/>
      <c r="E66" s="2810"/>
      <c r="F66" s="873">
        <f>'Og s3a'!F41</f>
        <v>0</v>
      </c>
      <c r="G66" s="936"/>
      <c r="H66" s="936"/>
      <c r="I66" s="532"/>
      <c r="L66" s="825">
        <f>'Og s3a'!D41</f>
        <v>0</v>
      </c>
      <c r="M66" s="461">
        <f>Import!O39</f>
        <v>0</v>
      </c>
    </row>
    <row r="67" spans="2:13" ht="15.75" hidden="1" customHeight="1">
      <c r="B67" s="1249" t="str">
        <f t="shared" si="0"/>
        <v/>
      </c>
      <c r="C67" s="2808">
        <f>'Og s3a'!C42</f>
        <v>0</v>
      </c>
      <c r="D67" s="2809"/>
      <c r="E67" s="2810"/>
      <c r="F67" s="873">
        <f>'Og s3a'!F42</f>
        <v>0</v>
      </c>
      <c r="G67" s="936"/>
      <c r="H67" s="936"/>
      <c r="I67" s="532"/>
      <c r="L67" s="825">
        <f>'Og s3a'!D42</f>
        <v>0</v>
      </c>
      <c r="M67" s="461">
        <f>Import!O40</f>
        <v>0</v>
      </c>
    </row>
    <row r="68" spans="2:13" ht="15.75" hidden="1" customHeight="1">
      <c r="B68" s="1249" t="str">
        <f t="shared" si="0"/>
        <v/>
      </c>
      <c r="C68" s="2808">
        <f>'Og s3a'!C43</f>
        <v>0</v>
      </c>
      <c r="D68" s="2809"/>
      <c r="E68" s="2810"/>
      <c r="F68" s="873">
        <f>'Og s3a'!F43</f>
        <v>0</v>
      </c>
      <c r="G68" s="936"/>
      <c r="H68" s="936"/>
      <c r="I68" s="532"/>
      <c r="L68" s="825">
        <f>'Og s3a'!D43</f>
        <v>0</v>
      </c>
      <c r="M68" s="461">
        <f>Import!O41</f>
        <v>0</v>
      </c>
    </row>
    <row r="69" spans="2:13" ht="15.75" hidden="1" customHeight="1">
      <c r="B69" s="1249" t="str">
        <f t="shared" si="0"/>
        <v/>
      </c>
      <c r="C69" s="2808">
        <f>'Og s3a'!C44</f>
        <v>0</v>
      </c>
      <c r="D69" s="2809"/>
      <c r="E69" s="2810"/>
      <c r="F69" s="873">
        <f>'Og s3a'!F44</f>
        <v>0</v>
      </c>
      <c r="G69" s="936"/>
      <c r="H69" s="936"/>
      <c r="I69" s="532"/>
      <c r="L69" s="825">
        <f>'Og s3a'!D44</f>
        <v>0</v>
      </c>
      <c r="M69" s="461">
        <f>Import!O42</f>
        <v>0</v>
      </c>
    </row>
    <row r="70" spans="2:13" ht="15.75" hidden="1" customHeight="1">
      <c r="B70" s="1249" t="str">
        <f t="shared" si="0"/>
        <v/>
      </c>
      <c r="C70" s="2808">
        <f>'Og s3a'!C45</f>
        <v>0</v>
      </c>
      <c r="D70" s="2809"/>
      <c r="E70" s="2810"/>
      <c r="F70" s="873">
        <f>'Og s3a'!F45</f>
        <v>0</v>
      </c>
      <c r="G70" s="936"/>
      <c r="H70" s="936"/>
      <c r="I70" s="532"/>
      <c r="L70" s="825">
        <f>'Og s3a'!D45</f>
        <v>0</v>
      </c>
      <c r="M70" s="461">
        <f>Import!O43</f>
        <v>0</v>
      </c>
    </row>
    <row r="71" spans="2:13" ht="15.75" hidden="1" customHeight="1">
      <c r="B71" s="1249" t="str">
        <f t="shared" si="0"/>
        <v/>
      </c>
      <c r="C71" s="2808">
        <f>'Og s3a'!C46</f>
        <v>0</v>
      </c>
      <c r="D71" s="2809"/>
      <c r="E71" s="2810"/>
      <c r="F71" s="873">
        <f>'Og s3a'!F46</f>
        <v>0</v>
      </c>
      <c r="G71" s="936"/>
      <c r="H71" s="936"/>
      <c r="I71" s="532"/>
      <c r="L71" s="825">
        <f>'Og s3a'!D46</f>
        <v>0</v>
      </c>
      <c r="M71" s="461">
        <f>Import!O44</f>
        <v>0</v>
      </c>
    </row>
    <row r="72" spans="2:13" ht="15.75" hidden="1" customHeight="1">
      <c r="B72" s="1249" t="str">
        <f t="shared" si="0"/>
        <v/>
      </c>
      <c r="C72" s="2808">
        <f>'Og s3a'!C47</f>
        <v>0</v>
      </c>
      <c r="D72" s="2809"/>
      <c r="E72" s="2810"/>
      <c r="F72" s="873">
        <f>'Og s3a'!F47</f>
        <v>0</v>
      </c>
      <c r="G72" s="936"/>
      <c r="H72" s="936"/>
      <c r="I72" s="532"/>
      <c r="L72" s="825">
        <f>'Og s3a'!D47</f>
        <v>0</v>
      </c>
      <c r="M72" s="461">
        <f>Import!O45</f>
        <v>0</v>
      </c>
    </row>
    <row r="73" spans="2:13" ht="15.75" hidden="1" customHeight="1">
      <c r="B73" s="1249" t="str">
        <f t="shared" si="0"/>
        <v/>
      </c>
      <c r="C73" s="2808">
        <f>'Og s3a'!C48</f>
        <v>0</v>
      </c>
      <c r="D73" s="2809"/>
      <c r="E73" s="2810"/>
      <c r="F73" s="873">
        <f>'Og s3a'!F48</f>
        <v>0</v>
      </c>
      <c r="G73" s="936"/>
      <c r="H73" s="936"/>
      <c r="I73" s="532"/>
      <c r="L73" s="825">
        <f>'Og s3a'!D48</f>
        <v>0</v>
      </c>
      <c r="M73" s="461">
        <f>Import!O46</f>
        <v>0</v>
      </c>
    </row>
    <row r="74" spans="2:13" ht="15.75" hidden="1" customHeight="1">
      <c r="B74" s="1249" t="str">
        <f t="shared" si="0"/>
        <v/>
      </c>
      <c r="C74" s="2808">
        <f>'Og s3a'!C49</f>
        <v>0</v>
      </c>
      <c r="D74" s="2809"/>
      <c r="E74" s="2810"/>
      <c r="F74" s="873">
        <f>'Og s3a'!F49</f>
        <v>0</v>
      </c>
      <c r="G74" s="936"/>
      <c r="H74" s="936"/>
      <c r="I74" s="532"/>
      <c r="L74" s="825">
        <f>'Og s3a'!D49</f>
        <v>0</v>
      </c>
      <c r="M74" s="461">
        <f>Import!O47</f>
        <v>0</v>
      </c>
    </row>
    <row r="75" spans="2:13" ht="15.75" hidden="1" customHeight="1">
      <c r="B75" s="1249" t="str">
        <f t="shared" si="0"/>
        <v/>
      </c>
      <c r="C75" s="2808">
        <f>'Og s3a'!C50</f>
        <v>0</v>
      </c>
      <c r="D75" s="2809"/>
      <c r="E75" s="2810"/>
      <c r="F75" s="873">
        <f>'Og s3a'!F50</f>
        <v>0</v>
      </c>
      <c r="G75" s="936"/>
      <c r="H75" s="936"/>
      <c r="I75" s="532"/>
      <c r="L75" s="825">
        <f>'Og s3a'!D50</f>
        <v>0</v>
      </c>
      <c r="M75" s="461">
        <f>Import!O48</f>
        <v>0</v>
      </c>
    </row>
    <row r="76" spans="2:13" ht="15.75" hidden="1" customHeight="1">
      <c r="B76" s="1249" t="str">
        <f t="shared" si="0"/>
        <v/>
      </c>
      <c r="C76" s="2808">
        <f>'Og s3a'!C51</f>
        <v>0</v>
      </c>
      <c r="D76" s="2809"/>
      <c r="E76" s="2810"/>
      <c r="F76" s="873">
        <f>'Og s3a'!F51</f>
        <v>0</v>
      </c>
      <c r="G76" s="936"/>
      <c r="H76" s="936"/>
      <c r="I76" s="532"/>
      <c r="L76" s="825">
        <f>'Og s3a'!D51</f>
        <v>0</v>
      </c>
      <c r="M76" s="461">
        <f>Import!O49</f>
        <v>0</v>
      </c>
    </row>
    <row r="77" spans="2:13" ht="15.75" hidden="1" customHeight="1">
      <c r="B77" s="1249" t="str">
        <f t="shared" si="0"/>
        <v/>
      </c>
      <c r="C77" s="2808">
        <f>'Og s3a'!C52</f>
        <v>0</v>
      </c>
      <c r="D77" s="2809"/>
      <c r="E77" s="2810"/>
      <c r="F77" s="873">
        <f>'Og s3a'!F52</f>
        <v>0</v>
      </c>
      <c r="G77" s="936"/>
      <c r="H77" s="936"/>
      <c r="I77" s="532"/>
      <c r="L77" s="825">
        <f>'Og s3a'!D52</f>
        <v>0</v>
      </c>
      <c r="M77" s="461">
        <f>Import!O50</f>
        <v>0</v>
      </c>
    </row>
    <row r="78" spans="2:13" ht="15.75" hidden="1" customHeight="1">
      <c r="B78" s="1249" t="str">
        <f t="shared" si="0"/>
        <v/>
      </c>
      <c r="C78" s="2808">
        <f>'Og s3a'!C53</f>
        <v>0</v>
      </c>
      <c r="D78" s="2809"/>
      <c r="E78" s="2810"/>
      <c r="F78" s="873">
        <f>'Og s3a'!F53</f>
        <v>0</v>
      </c>
      <c r="G78" s="936"/>
      <c r="H78" s="936"/>
      <c r="I78" s="532"/>
      <c r="L78" s="825">
        <f>'Og s3a'!D53</f>
        <v>0</v>
      </c>
      <c r="M78" s="461">
        <f>Import!O51</f>
        <v>0</v>
      </c>
    </row>
    <row r="79" spans="2:13" ht="15.75" hidden="1" customHeight="1">
      <c r="B79" s="1249" t="str">
        <f t="shared" si="0"/>
        <v/>
      </c>
      <c r="C79" s="2808">
        <f>'Og s3a'!C54</f>
        <v>0</v>
      </c>
      <c r="D79" s="2809"/>
      <c r="E79" s="2810"/>
      <c r="F79" s="873">
        <f>'Og s3a'!F54</f>
        <v>0</v>
      </c>
      <c r="G79" s="936"/>
      <c r="H79" s="936"/>
      <c r="I79" s="532"/>
      <c r="L79" s="825">
        <f>'Og s3a'!D54</f>
        <v>0</v>
      </c>
      <c r="M79" s="461">
        <f>Import!O52</f>
        <v>0</v>
      </c>
    </row>
    <row r="80" spans="2:13" ht="15.75" hidden="1" customHeight="1">
      <c r="B80" s="1249" t="str">
        <f t="shared" si="0"/>
        <v/>
      </c>
      <c r="C80" s="2808">
        <f>'Og s3a'!C55</f>
        <v>0</v>
      </c>
      <c r="D80" s="2809"/>
      <c r="E80" s="2810"/>
      <c r="F80" s="873">
        <f>'Og s3a'!F55</f>
        <v>0</v>
      </c>
      <c r="G80" s="936"/>
      <c r="H80" s="936"/>
      <c r="I80" s="532"/>
      <c r="L80" s="825">
        <f>'Og s3a'!D55</f>
        <v>0</v>
      </c>
      <c r="M80" s="461">
        <f>Import!O53</f>
        <v>0</v>
      </c>
    </row>
    <row r="81" spans="2:13" ht="15.75" hidden="1" customHeight="1">
      <c r="B81" s="1249" t="str">
        <f t="shared" si="0"/>
        <v/>
      </c>
      <c r="C81" s="2808">
        <f>'Og s3a'!C56</f>
        <v>0</v>
      </c>
      <c r="D81" s="2809"/>
      <c r="E81" s="2810"/>
      <c r="F81" s="873">
        <f>'Og s3a'!F56</f>
        <v>0</v>
      </c>
      <c r="G81" s="936"/>
      <c r="H81" s="936"/>
      <c r="I81" s="532"/>
      <c r="L81" s="825">
        <f>'Og s3a'!D56</f>
        <v>0</v>
      </c>
      <c r="M81" s="461">
        <f>Import!O54</f>
        <v>0</v>
      </c>
    </row>
    <row r="82" spans="2:13" ht="15.75" hidden="1" customHeight="1">
      <c r="B82" s="1249" t="str">
        <f t="shared" si="0"/>
        <v/>
      </c>
      <c r="C82" s="2808">
        <f>'Og s3a'!C57</f>
        <v>0</v>
      </c>
      <c r="D82" s="2809"/>
      <c r="E82" s="2810"/>
      <c r="F82" s="873">
        <f>'Og s3a'!F57</f>
        <v>0</v>
      </c>
      <c r="G82" s="936"/>
      <c r="H82" s="936"/>
      <c r="I82" s="532"/>
      <c r="L82" s="825">
        <f>'Og s3a'!D57</f>
        <v>0</v>
      </c>
      <c r="M82" s="461">
        <f>Import!O55</f>
        <v>0</v>
      </c>
    </row>
    <row r="83" spans="2:13" ht="15.75" hidden="1" customHeight="1">
      <c r="B83" s="1249" t="str">
        <f t="shared" si="0"/>
        <v/>
      </c>
      <c r="C83" s="2808">
        <f>'Og s3a'!C58</f>
        <v>0</v>
      </c>
      <c r="D83" s="2809"/>
      <c r="E83" s="2810"/>
      <c r="F83" s="873">
        <f>'Og s3a'!F58</f>
        <v>0</v>
      </c>
      <c r="G83" s="936"/>
      <c r="H83" s="936"/>
      <c r="I83" s="532"/>
      <c r="L83" s="825">
        <f>'Og s3a'!D58</f>
        <v>0</v>
      </c>
      <c r="M83" s="461">
        <f>Import!O56</f>
        <v>0</v>
      </c>
    </row>
    <row r="84" spans="2:13" ht="15.75" hidden="1" customHeight="1">
      <c r="B84" s="1249" t="str">
        <f t="shared" si="0"/>
        <v/>
      </c>
      <c r="C84" s="2808">
        <f>'Og s3a'!C59</f>
        <v>0</v>
      </c>
      <c r="D84" s="2809"/>
      <c r="E84" s="2810"/>
      <c r="F84" s="873">
        <f>'Og s3a'!F59</f>
        <v>0</v>
      </c>
      <c r="G84" s="936"/>
      <c r="H84" s="936"/>
      <c r="I84" s="532"/>
      <c r="L84" s="825">
        <f>'Og s3a'!D59</f>
        <v>0</v>
      </c>
      <c r="M84" s="461">
        <f>Import!O57</f>
        <v>0</v>
      </c>
    </row>
    <row r="85" spans="2:13" ht="15.75" hidden="1" customHeight="1">
      <c r="B85" s="1249" t="str">
        <f t="shared" si="0"/>
        <v/>
      </c>
      <c r="C85" s="2808">
        <f>'Og s3a'!C60</f>
        <v>0</v>
      </c>
      <c r="D85" s="2809"/>
      <c r="E85" s="2810"/>
      <c r="F85" s="873">
        <f>'Og s3a'!F60</f>
        <v>0</v>
      </c>
      <c r="G85" s="936"/>
      <c r="H85" s="936"/>
      <c r="I85" s="532"/>
      <c r="L85" s="825">
        <f>'Og s3a'!D60</f>
        <v>0</v>
      </c>
      <c r="M85" s="461">
        <f>Import!O58</f>
        <v>0</v>
      </c>
    </row>
    <row r="86" spans="2:13" ht="15.75" hidden="1" customHeight="1">
      <c r="B86" s="1249" t="str">
        <f t="shared" si="0"/>
        <v/>
      </c>
      <c r="C86" s="2808">
        <f>'Og s3a'!C61</f>
        <v>0</v>
      </c>
      <c r="D86" s="2809"/>
      <c r="E86" s="2810"/>
      <c r="F86" s="873">
        <f>'Og s3a'!F61</f>
        <v>0</v>
      </c>
      <c r="G86" s="936"/>
      <c r="H86" s="936"/>
      <c r="I86" s="532"/>
      <c r="L86" s="825">
        <f>'Og s3a'!D61</f>
        <v>0</v>
      </c>
      <c r="M86" s="461">
        <f>Import!O59</f>
        <v>0</v>
      </c>
    </row>
    <row r="87" spans="2:13" ht="15.75" hidden="1" customHeight="1">
      <c r="B87" s="1249" t="str">
        <f t="shared" si="0"/>
        <v/>
      </c>
      <c r="C87" s="2808">
        <f>'Og s3a'!C62</f>
        <v>0</v>
      </c>
      <c r="D87" s="2809"/>
      <c r="E87" s="2810"/>
      <c r="F87" s="873">
        <f>'Og s3a'!F62</f>
        <v>0</v>
      </c>
      <c r="G87" s="936"/>
      <c r="H87" s="936"/>
      <c r="I87" s="532"/>
      <c r="L87" s="825">
        <f>'Og s3a'!D62</f>
        <v>0</v>
      </c>
      <c r="M87" s="461">
        <f>Import!O60</f>
        <v>0</v>
      </c>
    </row>
    <row r="88" spans="2:13" ht="15.75" hidden="1" customHeight="1">
      <c r="B88" s="1249" t="str">
        <f t="shared" si="0"/>
        <v/>
      </c>
      <c r="C88" s="2808">
        <f>'Og s3a'!C63</f>
        <v>0</v>
      </c>
      <c r="D88" s="2809"/>
      <c r="E88" s="2810"/>
      <c r="F88" s="873">
        <f>'Og s3a'!F63</f>
        <v>0</v>
      </c>
      <c r="G88" s="936"/>
      <c r="H88" s="936"/>
      <c r="I88" s="532"/>
      <c r="L88" s="825">
        <f>'Og s3a'!D63</f>
        <v>0</v>
      </c>
      <c r="M88" s="461">
        <f>Import!O61</f>
        <v>0</v>
      </c>
    </row>
    <row r="89" spans="2:13" ht="15.75" hidden="1" customHeight="1">
      <c r="B89" s="1249" t="str">
        <f t="shared" si="0"/>
        <v/>
      </c>
      <c r="C89" s="2808">
        <f>'Og s3a'!C64</f>
        <v>0</v>
      </c>
      <c r="D89" s="2809"/>
      <c r="E89" s="2810"/>
      <c r="F89" s="873">
        <f>'Og s3a'!F64</f>
        <v>0</v>
      </c>
      <c r="G89" s="936"/>
      <c r="H89" s="936"/>
      <c r="I89" s="532"/>
      <c r="L89" s="825">
        <f>'Og s3a'!D64</f>
        <v>0</v>
      </c>
      <c r="M89" s="461">
        <f>Import!O62</f>
        <v>0</v>
      </c>
    </row>
    <row r="90" spans="2:13" ht="15.75" hidden="1" customHeight="1">
      <c r="B90" s="1249" t="str">
        <f t="shared" si="0"/>
        <v/>
      </c>
      <c r="C90" s="2808">
        <f>'Og s3a'!C65</f>
        <v>0</v>
      </c>
      <c r="D90" s="2809"/>
      <c r="E90" s="2810"/>
      <c r="F90" s="873">
        <f>'Og s3a'!F65</f>
        <v>0</v>
      </c>
      <c r="G90" s="936"/>
      <c r="H90" s="936"/>
      <c r="I90" s="532"/>
      <c r="L90" s="825">
        <f>'Og s3a'!D65</f>
        <v>0</v>
      </c>
      <c r="M90" s="461">
        <f>Import!O63</f>
        <v>0</v>
      </c>
    </row>
    <row r="91" spans="2:13" ht="15.75" hidden="1" customHeight="1">
      <c r="B91" s="1249" t="str">
        <f t="shared" si="0"/>
        <v/>
      </c>
      <c r="C91" s="2808">
        <f>'Og s3a'!C66</f>
        <v>0</v>
      </c>
      <c r="D91" s="2809"/>
      <c r="E91" s="2810"/>
      <c r="F91" s="873">
        <f>'Og s3a'!F66</f>
        <v>0</v>
      </c>
      <c r="G91" s="936"/>
      <c r="H91" s="936"/>
      <c r="I91" s="532"/>
      <c r="L91" s="825">
        <f>'Og s3a'!D66</f>
        <v>0</v>
      </c>
      <c r="M91" s="461">
        <f>Import!O64</f>
        <v>0</v>
      </c>
    </row>
    <row r="92" spans="2:13" ht="15.75" hidden="1" customHeight="1">
      <c r="B92" s="1249" t="str">
        <f t="shared" si="0"/>
        <v/>
      </c>
      <c r="C92" s="2808">
        <f>'Og s3a'!C67</f>
        <v>0</v>
      </c>
      <c r="D92" s="2809"/>
      <c r="E92" s="2810"/>
      <c r="F92" s="873">
        <f>'Og s3a'!F67</f>
        <v>0</v>
      </c>
      <c r="G92" s="936"/>
      <c r="H92" s="936"/>
      <c r="I92" s="532"/>
      <c r="L92" s="825">
        <f>'Og s3a'!D67</f>
        <v>0</v>
      </c>
      <c r="M92" s="461">
        <f>Import!O65</f>
        <v>0</v>
      </c>
    </row>
    <row r="93" spans="2:13" ht="15.75" hidden="1" customHeight="1">
      <c r="B93" s="1249" t="str">
        <f t="shared" si="0"/>
        <v/>
      </c>
      <c r="C93" s="2808">
        <f>'Og s3a'!C68</f>
        <v>0</v>
      </c>
      <c r="D93" s="2809"/>
      <c r="E93" s="2810"/>
      <c r="F93" s="873">
        <f>'Og s3a'!F68</f>
        <v>0</v>
      </c>
      <c r="G93" s="936"/>
      <c r="H93" s="936"/>
      <c r="I93" s="532"/>
      <c r="L93" s="825">
        <f>'Og s3a'!D68</f>
        <v>0</v>
      </c>
      <c r="M93" s="461">
        <f>Import!O66</f>
        <v>0</v>
      </c>
    </row>
    <row r="94" spans="2:13" ht="15.75" hidden="1" customHeight="1">
      <c r="B94" s="1249" t="str">
        <f t="shared" si="0"/>
        <v/>
      </c>
      <c r="C94" s="2808">
        <f>'Og s3a'!C69</f>
        <v>0</v>
      </c>
      <c r="D94" s="2809"/>
      <c r="E94" s="2810"/>
      <c r="F94" s="873">
        <f>'Og s3a'!F69</f>
        <v>0</v>
      </c>
      <c r="G94" s="936"/>
      <c r="H94" s="936"/>
      <c r="I94" s="532"/>
      <c r="L94" s="825">
        <f>'Og s3a'!D69</f>
        <v>0</v>
      </c>
      <c r="M94" s="461">
        <f>Import!O67</f>
        <v>0</v>
      </c>
    </row>
    <row r="95" spans="2:13" ht="15.75" hidden="1" customHeight="1">
      <c r="B95" s="1249" t="str">
        <f t="shared" si="0"/>
        <v/>
      </c>
      <c r="C95" s="2808">
        <f>'Og s3a'!C70</f>
        <v>0</v>
      </c>
      <c r="D95" s="2809"/>
      <c r="E95" s="2810"/>
      <c r="F95" s="873">
        <f>'Og s3a'!F70</f>
        <v>0</v>
      </c>
      <c r="G95" s="936"/>
      <c r="H95" s="936"/>
      <c r="I95" s="532"/>
      <c r="L95" s="825">
        <f>'Og s3a'!D70</f>
        <v>0</v>
      </c>
      <c r="M95" s="461">
        <f>Import!O68</f>
        <v>0</v>
      </c>
    </row>
    <row r="96" spans="2:13" ht="15.75" hidden="1" customHeight="1">
      <c r="B96" s="1249" t="str">
        <f t="shared" ref="B96:B159" si="1">IF(F96&gt;0,"Wypełnione","")</f>
        <v/>
      </c>
      <c r="C96" s="2808">
        <f>'Og s3a'!C71</f>
        <v>0</v>
      </c>
      <c r="D96" s="2809"/>
      <c r="E96" s="2810"/>
      <c r="F96" s="873">
        <f>'Og s3a'!F71</f>
        <v>0</v>
      </c>
      <c r="G96" s="936"/>
      <c r="H96" s="936"/>
      <c r="I96" s="532"/>
      <c r="L96" s="825">
        <f>'Og s3a'!D71</f>
        <v>0</v>
      </c>
      <c r="M96" s="461">
        <f>Import!O69</f>
        <v>0</v>
      </c>
    </row>
    <row r="97" spans="2:13" ht="15.75" hidden="1" customHeight="1">
      <c r="B97" s="1249" t="str">
        <f t="shared" si="1"/>
        <v/>
      </c>
      <c r="C97" s="2808">
        <f>'Og s3a'!C72</f>
        <v>0</v>
      </c>
      <c r="D97" s="2809"/>
      <c r="E97" s="2810"/>
      <c r="F97" s="873">
        <f>'Og s3a'!F72</f>
        <v>0</v>
      </c>
      <c r="G97" s="936"/>
      <c r="H97" s="936"/>
      <c r="I97" s="532"/>
      <c r="L97" s="825">
        <f>'Og s3a'!D72</f>
        <v>0</v>
      </c>
      <c r="M97" s="461">
        <f>Import!O70</f>
        <v>0</v>
      </c>
    </row>
    <row r="98" spans="2:13" ht="15.75" hidden="1" customHeight="1">
      <c r="B98" s="1249" t="str">
        <f t="shared" si="1"/>
        <v/>
      </c>
      <c r="C98" s="2808">
        <f>'Og s3a'!C73</f>
        <v>0</v>
      </c>
      <c r="D98" s="2809"/>
      <c r="E98" s="2810"/>
      <c r="F98" s="873">
        <f>'Og s3a'!F73</f>
        <v>0</v>
      </c>
      <c r="G98" s="936"/>
      <c r="H98" s="936"/>
      <c r="I98" s="532"/>
      <c r="L98" s="825">
        <f>'Og s3a'!D73</f>
        <v>0</v>
      </c>
      <c r="M98" s="461">
        <f>Import!O71</f>
        <v>0</v>
      </c>
    </row>
    <row r="99" spans="2:13" ht="15.75" hidden="1" customHeight="1">
      <c r="B99" s="1249" t="str">
        <f t="shared" si="1"/>
        <v/>
      </c>
      <c r="C99" s="2808">
        <f>'Og s3a'!C74</f>
        <v>0</v>
      </c>
      <c r="D99" s="2809"/>
      <c r="E99" s="2810"/>
      <c r="F99" s="873">
        <f>'Og s3a'!F74</f>
        <v>0</v>
      </c>
      <c r="G99" s="936"/>
      <c r="H99" s="936"/>
      <c r="I99" s="532"/>
      <c r="L99" s="825">
        <f>'Og s3a'!D74</f>
        <v>0</v>
      </c>
      <c r="M99" s="461">
        <f>Import!O72</f>
        <v>0</v>
      </c>
    </row>
    <row r="100" spans="2:13" ht="15.75" hidden="1" customHeight="1">
      <c r="B100" s="1249" t="str">
        <f t="shared" si="1"/>
        <v/>
      </c>
      <c r="C100" s="2808">
        <f>'Og s3a'!C75</f>
        <v>0</v>
      </c>
      <c r="D100" s="2809"/>
      <c r="E100" s="2810"/>
      <c r="F100" s="873">
        <f>'Og s3a'!F75</f>
        <v>0</v>
      </c>
      <c r="G100" s="936"/>
      <c r="H100" s="936"/>
      <c r="I100" s="532"/>
      <c r="L100" s="825">
        <f>'Og s3a'!D75</f>
        <v>0</v>
      </c>
      <c r="M100" s="461">
        <f>Import!O73</f>
        <v>0</v>
      </c>
    </row>
    <row r="101" spans="2:13" ht="15.75" hidden="1" customHeight="1">
      <c r="B101" s="1249" t="str">
        <f t="shared" si="1"/>
        <v/>
      </c>
      <c r="C101" s="2808">
        <f>'Og s3a'!C76</f>
        <v>0</v>
      </c>
      <c r="D101" s="2809"/>
      <c r="E101" s="2810"/>
      <c r="F101" s="873">
        <f>'Og s3a'!F76</f>
        <v>0</v>
      </c>
      <c r="G101" s="936"/>
      <c r="H101" s="936"/>
      <c r="I101" s="532"/>
      <c r="L101" s="825">
        <f>'Og s3a'!D76</f>
        <v>0</v>
      </c>
      <c r="M101" s="461">
        <f>Import!O74</f>
        <v>0</v>
      </c>
    </row>
    <row r="102" spans="2:13" ht="15.75" hidden="1" customHeight="1">
      <c r="B102" s="1249" t="str">
        <f t="shared" si="1"/>
        <v/>
      </c>
      <c r="C102" s="2808">
        <f>'Og s3a'!C77</f>
        <v>0</v>
      </c>
      <c r="D102" s="2809"/>
      <c r="E102" s="2810"/>
      <c r="F102" s="873">
        <f>'Og s3a'!F77</f>
        <v>0</v>
      </c>
      <c r="G102" s="936"/>
      <c r="H102" s="936"/>
      <c r="I102" s="532"/>
      <c r="L102" s="825">
        <f>'Og s3a'!D77</f>
        <v>0</v>
      </c>
      <c r="M102" s="461">
        <f>Import!O75</f>
        <v>0</v>
      </c>
    </row>
    <row r="103" spans="2:13" ht="15.75" hidden="1" customHeight="1">
      <c r="B103" s="1249" t="str">
        <f t="shared" si="1"/>
        <v/>
      </c>
      <c r="C103" s="2808">
        <f>'Og s3a'!C78</f>
        <v>0</v>
      </c>
      <c r="D103" s="2809"/>
      <c r="E103" s="2810"/>
      <c r="F103" s="873">
        <f>'Og s3a'!F78</f>
        <v>0</v>
      </c>
      <c r="G103" s="936"/>
      <c r="H103" s="936"/>
      <c r="I103" s="532"/>
      <c r="L103" s="825">
        <f>'Og s3a'!D78</f>
        <v>0</v>
      </c>
      <c r="M103" s="461">
        <f>Import!O76</f>
        <v>0</v>
      </c>
    </row>
    <row r="104" spans="2:13" ht="15.75" hidden="1" customHeight="1">
      <c r="B104" s="1249" t="str">
        <f t="shared" si="1"/>
        <v/>
      </c>
      <c r="C104" s="2808">
        <f>'Og s3a'!C79</f>
        <v>0</v>
      </c>
      <c r="D104" s="2809"/>
      <c r="E104" s="2810"/>
      <c r="F104" s="873">
        <f>'Og s3a'!F79</f>
        <v>0</v>
      </c>
      <c r="G104" s="936"/>
      <c r="H104" s="936"/>
      <c r="I104" s="532"/>
      <c r="L104" s="825">
        <f>'Og s3a'!D79</f>
        <v>0</v>
      </c>
      <c r="M104" s="461">
        <f>Import!O77</f>
        <v>0</v>
      </c>
    </row>
    <row r="105" spans="2:13" ht="15.75" hidden="1" customHeight="1">
      <c r="B105" s="1249" t="str">
        <f t="shared" si="1"/>
        <v/>
      </c>
      <c r="C105" s="2808">
        <f>'Og s3a'!C80</f>
        <v>0</v>
      </c>
      <c r="D105" s="2809"/>
      <c r="E105" s="2810"/>
      <c r="F105" s="873">
        <f>'Og s3a'!F80</f>
        <v>0</v>
      </c>
      <c r="G105" s="936"/>
      <c r="H105" s="936"/>
      <c r="I105" s="532"/>
      <c r="L105" s="825">
        <f>'Og s3a'!D80</f>
        <v>0</v>
      </c>
      <c r="M105" s="461">
        <f>Import!O78</f>
        <v>0</v>
      </c>
    </row>
    <row r="106" spans="2:13" ht="15.75" hidden="1" customHeight="1">
      <c r="B106" s="1249" t="str">
        <f t="shared" si="1"/>
        <v/>
      </c>
      <c r="C106" s="2808">
        <f>'Og s3a'!C81</f>
        <v>0</v>
      </c>
      <c r="D106" s="2809"/>
      <c r="E106" s="2810"/>
      <c r="F106" s="873">
        <f>'Og s3a'!F81</f>
        <v>0</v>
      </c>
      <c r="G106" s="936"/>
      <c r="H106" s="936"/>
      <c r="I106" s="532"/>
      <c r="L106" s="825">
        <f>'Og s3a'!D81</f>
        <v>0</v>
      </c>
      <c r="M106" s="461">
        <f>Import!O79</f>
        <v>0</v>
      </c>
    </row>
    <row r="107" spans="2:13" ht="15.75" hidden="1" customHeight="1">
      <c r="B107" s="1249" t="str">
        <f t="shared" si="1"/>
        <v/>
      </c>
      <c r="C107" s="2808">
        <f>'Og s3a'!C82</f>
        <v>0</v>
      </c>
      <c r="D107" s="2809"/>
      <c r="E107" s="2810"/>
      <c r="F107" s="873">
        <f>'Og s3a'!F82</f>
        <v>0</v>
      </c>
      <c r="G107" s="936"/>
      <c r="H107" s="936"/>
      <c r="I107" s="532"/>
      <c r="L107" s="825">
        <f>'Og s3a'!D82</f>
        <v>0</v>
      </c>
      <c r="M107" s="461">
        <f>Import!O80</f>
        <v>0</v>
      </c>
    </row>
    <row r="108" spans="2:13" ht="15.75" hidden="1" customHeight="1">
      <c r="B108" s="1249" t="str">
        <f t="shared" si="1"/>
        <v/>
      </c>
      <c r="C108" s="2808">
        <f>'Og s3a'!C83</f>
        <v>0</v>
      </c>
      <c r="D108" s="2809"/>
      <c r="E108" s="2810"/>
      <c r="F108" s="873">
        <f>'Og s3a'!F83</f>
        <v>0</v>
      </c>
      <c r="G108" s="936"/>
      <c r="H108" s="936"/>
      <c r="I108" s="532"/>
      <c r="L108" s="825">
        <f>'Og s3a'!D83</f>
        <v>0</v>
      </c>
      <c r="M108" s="461">
        <f>Import!O81</f>
        <v>0</v>
      </c>
    </row>
    <row r="109" spans="2:13" ht="15.75" hidden="1" customHeight="1">
      <c r="B109" s="1249" t="str">
        <f t="shared" si="1"/>
        <v/>
      </c>
      <c r="C109" s="2808">
        <f>'Og s3a'!C84</f>
        <v>0</v>
      </c>
      <c r="D109" s="2809"/>
      <c r="E109" s="2810"/>
      <c r="F109" s="873">
        <f>'Og s3a'!F84</f>
        <v>0</v>
      </c>
      <c r="G109" s="936"/>
      <c r="H109" s="936"/>
      <c r="I109" s="532"/>
      <c r="L109" s="825">
        <f>'Og s3a'!D84</f>
        <v>0</v>
      </c>
      <c r="M109" s="461">
        <f>Import!O82</f>
        <v>0</v>
      </c>
    </row>
    <row r="110" spans="2:13" ht="15.75" hidden="1" customHeight="1">
      <c r="B110" s="1249" t="str">
        <f t="shared" si="1"/>
        <v/>
      </c>
      <c r="C110" s="2808">
        <f>'Og s3a'!C85</f>
        <v>0</v>
      </c>
      <c r="D110" s="2809"/>
      <c r="E110" s="2810"/>
      <c r="F110" s="873">
        <f>'Og s3a'!F85</f>
        <v>0</v>
      </c>
      <c r="G110" s="936"/>
      <c r="H110" s="936"/>
      <c r="I110" s="532"/>
      <c r="L110" s="825">
        <f>'Og s3a'!D85</f>
        <v>0</v>
      </c>
      <c r="M110" s="461">
        <f>Import!O83</f>
        <v>0</v>
      </c>
    </row>
    <row r="111" spans="2:13" ht="15.75" hidden="1" customHeight="1">
      <c r="B111" s="1249" t="str">
        <f t="shared" si="1"/>
        <v/>
      </c>
      <c r="C111" s="2808">
        <f>'Og s3a'!C86</f>
        <v>0</v>
      </c>
      <c r="D111" s="2809"/>
      <c r="E111" s="2810"/>
      <c r="F111" s="873">
        <f>'Og s3a'!F86</f>
        <v>0</v>
      </c>
      <c r="G111" s="936"/>
      <c r="H111" s="936"/>
      <c r="I111" s="532"/>
      <c r="L111" s="825">
        <f>'Og s3a'!D86</f>
        <v>0</v>
      </c>
      <c r="M111" s="461">
        <f>Import!O84</f>
        <v>0</v>
      </c>
    </row>
    <row r="112" spans="2:13" ht="15.75" hidden="1" customHeight="1">
      <c r="B112" s="1249" t="str">
        <f t="shared" si="1"/>
        <v/>
      </c>
      <c r="C112" s="2808">
        <f>'Og s3a'!C87</f>
        <v>0</v>
      </c>
      <c r="D112" s="2809"/>
      <c r="E112" s="2810"/>
      <c r="F112" s="873">
        <f>'Og s3a'!F87</f>
        <v>0</v>
      </c>
      <c r="G112" s="936"/>
      <c r="H112" s="936"/>
      <c r="I112" s="532"/>
      <c r="L112" s="825">
        <f>'Og s3a'!D87</f>
        <v>0</v>
      </c>
      <c r="M112" s="461">
        <f>Import!O85</f>
        <v>0</v>
      </c>
    </row>
    <row r="113" spans="2:13" ht="15.75" hidden="1" customHeight="1">
      <c r="B113" s="1249" t="str">
        <f t="shared" si="1"/>
        <v/>
      </c>
      <c r="C113" s="2808">
        <f>'Og s3a'!C88</f>
        <v>0</v>
      </c>
      <c r="D113" s="2809"/>
      <c r="E113" s="2810"/>
      <c r="F113" s="873">
        <f>'Og s3a'!F88</f>
        <v>0</v>
      </c>
      <c r="G113" s="936"/>
      <c r="H113" s="936"/>
      <c r="I113" s="532"/>
      <c r="L113" s="825">
        <f>'Og s3a'!D88</f>
        <v>0</v>
      </c>
      <c r="M113" s="461">
        <f>Import!O86</f>
        <v>0</v>
      </c>
    </row>
    <row r="114" spans="2:13" ht="15.75" hidden="1" customHeight="1">
      <c r="B114" s="1249" t="str">
        <f t="shared" si="1"/>
        <v/>
      </c>
      <c r="C114" s="2808">
        <f>'Og s3a'!C89</f>
        <v>0</v>
      </c>
      <c r="D114" s="2809"/>
      <c r="E114" s="2810"/>
      <c r="F114" s="873">
        <f>'Og s3a'!F89</f>
        <v>0</v>
      </c>
      <c r="G114" s="936"/>
      <c r="H114" s="936"/>
      <c r="I114" s="532"/>
      <c r="L114" s="825">
        <f>'Og s3a'!D89</f>
        <v>0</v>
      </c>
      <c r="M114" s="461">
        <f>Import!O87</f>
        <v>0</v>
      </c>
    </row>
    <row r="115" spans="2:13" ht="15.75" hidden="1" customHeight="1">
      <c r="B115" s="1249" t="str">
        <f t="shared" si="1"/>
        <v/>
      </c>
      <c r="C115" s="2808">
        <f>'Og s3a'!C90</f>
        <v>0</v>
      </c>
      <c r="D115" s="2809"/>
      <c r="E115" s="2810"/>
      <c r="F115" s="873">
        <f>'Og s3a'!F90</f>
        <v>0</v>
      </c>
      <c r="G115" s="936"/>
      <c r="H115" s="936"/>
      <c r="I115" s="532"/>
      <c r="L115" s="825">
        <f>'Og s3a'!D90</f>
        <v>0</v>
      </c>
      <c r="M115" s="461">
        <f>Import!O88</f>
        <v>0</v>
      </c>
    </row>
    <row r="116" spans="2:13" ht="15.75" hidden="1" customHeight="1">
      <c r="B116" s="1249" t="str">
        <f t="shared" si="1"/>
        <v/>
      </c>
      <c r="C116" s="2808">
        <f>'Og s3a'!C91</f>
        <v>0</v>
      </c>
      <c r="D116" s="2809"/>
      <c r="E116" s="2810"/>
      <c r="F116" s="873">
        <f>'Og s3a'!F91</f>
        <v>0</v>
      </c>
      <c r="G116" s="936"/>
      <c r="H116" s="936"/>
      <c r="I116" s="532"/>
      <c r="L116" s="825">
        <f>'Og s3a'!D91</f>
        <v>0</v>
      </c>
      <c r="M116" s="461">
        <f>Import!O89</f>
        <v>0</v>
      </c>
    </row>
    <row r="117" spans="2:13" ht="15.75" hidden="1" customHeight="1">
      <c r="B117" s="1249" t="str">
        <f t="shared" si="1"/>
        <v/>
      </c>
      <c r="C117" s="2808">
        <f>'Og s3a'!C92</f>
        <v>0</v>
      </c>
      <c r="D117" s="2809"/>
      <c r="E117" s="2810"/>
      <c r="F117" s="873">
        <f>'Og s3a'!F92</f>
        <v>0</v>
      </c>
      <c r="G117" s="936"/>
      <c r="H117" s="936"/>
      <c r="I117" s="532"/>
      <c r="L117" s="825">
        <f>'Og s3a'!D92</f>
        <v>0</v>
      </c>
      <c r="M117" s="461">
        <f>Import!O90</f>
        <v>0</v>
      </c>
    </row>
    <row r="118" spans="2:13" ht="15.75" hidden="1" customHeight="1">
      <c r="B118" s="1249" t="str">
        <f t="shared" si="1"/>
        <v/>
      </c>
      <c r="C118" s="2808">
        <f>'Og s3a'!C93</f>
        <v>0</v>
      </c>
      <c r="D118" s="2809"/>
      <c r="E118" s="2810"/>
      <c r="F118" s="873">
        <f>'Og s3a'!F93</f>
        <v>0</v>
      </c>
      <c r="G118" s="936"/>
      <c r="H118" s="936"/>
      <c r="I118" s="532"/>
      <c r="L118" s="825">
        <f>'Og s3a'!D93</f>
        <v>0</v>
      </c>
      <c r="M118" s="461">
        <f>Import!O91</f>
        <v>0</v>
      </c>
    </row>
    <row r="119" spans="2:13" ht="15.75" hidden="1" customHeight="1">
      <c r="B119" s="1249" t="str">
        <f t="shared" si="1"/>
        <v/>
      </c>
      <c r="C119" s="2808">
        <f>'Og s3a'!C94</f>
        <v>0</v>
      </c>
      <c r="D119" s="2809"/>
      <c r="E119" s="2810"/>
      <c r="F119" s="873">
        <f>'Og s3a'!F94</f>
        <v>0</v>
      </c>
      <c r="G119" s="936"/>
      <c r="H119" s="936"/>
      <c r="I119" s="532"/>
      <c r="L119" s="825">
        <f>'Og s3a'!D94</f>
        <v>0</v>
      </c>
      <c r="M119" s="461">
        <f>Import!O92</f>
        <v>0</v>
      </c>
    </row>
    <row r="120" spans="2:13" ht="15.75" hidden="1" customHeight="1">
      <c r="B120" s="1249" t="str">
        <f t="shared" si="1"/>
        <v/>
      </c>
      <c r="C120" s="2808">
        <f>'Og s3a'!C95</f>
        <v>0</v>
      </c>
      <c r="D120" s="2809"/>
      <c r="E120" s="2810"/>
      <c r="F120" s="873">
        <f>'Og s3a'!F95</f>
        <v>0</v>
      </c>
      <c r="G120" s="936"/>
      <c r="H120" s="936"/>
      <c r="I120" s="532"/>
      <c r="L120" s="825">
        <f>'Og s3a'!D95</f>
        <v>0</v>
      </c>
      <c r="M120" s="461">
        <f>Import!O93</f>
        <v>0</v>
      </c>
    </row>
    <row r="121" spans="2:13" ht="15.75" hidden="1" customHeight="1">
      <c r="B121" s="1249" t="str">
        <f t="shared" si="1"/>
        <v/>
      </c>
      <c r="C121" s="2808">
        <f>'Og s3a'!C96</f>
        <v>0</v>
      </c>
      <c r="D121" s="2809"/>
      <c r="E121" s="2810"/>
      <c r="F121" s="873">
        <f>'Og s3a'!F96</f>
        <v>0</v>
      </c>
      <c r="G121" s="936"/>
      <c r="H121" s="936"/>
      <c r="I121" s="532"/>
      <c r="L121" s="825">
        <f>'Og s3a'!D96</f>
        <v>0</v>
      </c>
      <c r="M121" s="461">
        <f>Import!O94</f>
        <v>0</v>
      </c>
    </row>
    <row r="122" spans="2:13" ht="15.75" hidden="1" customHeight="1">
      <c r="B122" s="1249" t="str">
        <f t="shared" si="1"/>
        <v/>
      </c>
      <c r="C122" s="2808">
        <f>'Og s3a'!C97</f>
        <v>0</v>
      </c>
      <c r="D122" s="2809"/>
      <c r="E122" s="2810"/>
      <c r="F122" s="873">
        <f>'Og s3a'!F97</f>
        <v>0</v>
      </c>
      <c r="G122" s="936"/>
      <c r="H122" s="936"/>
      <c r="I122" s="532"/>
      <c r="L122" s="825">
        <f>'Og s3a'!D97</f>
        <v>0</v>
      </c>
      <c r="M122" s="461">
        <f>Import!O95</f>
        <v>0</v>
      </c>
    </row>
    <row r="123" spans="2:13" ht="15.75" hidden="1" customHeight="1">
      <c r="B123" s="1249" t="str">
        <f t="shared" si="1"/>
        <v/>
      </c>
      <c r="C123" s="2808">
        <f>'Og s3a'!C98</f>
        <v>0</v>
      </c>
      <c r="D123" s="2809"/>
      <c r="E123" s="2810"/>
      <c r="F123" s="873">
        <f>'Og s3a'!F98</f>
        <v>0</v>
      </c>
      <c r="G123" s="936"/>
      <c r="H123" s="936"/>
      <c r="I123" s="532"/>
      <c r="L123" s="825">
        <f>'Og s3a'!D98</f>
        <v>0</v>
      </c>
      <c r="M123" s="461">
        <f>Import!O96</f>
        <v>0</v>
      </c>
    </row>
    <row r="124" spans="2:13" ht="15.75" hidden="1" customHeight="1">
      <c r="B124" s="1249" t="str">
        <f t="shared" si="1"/>
        <v/>
      </c>
      <c r="C124" s="2808">
        <f>'Og s3a'!C99</f>
        <v>0</v>
      </c>
      <c r="D124" s="2809"/>
      <c r="E124" s="2810"/>
      <c r="F124" s="873">
        <f>'Og s3a'!F99</f>
        <v>0</v>
      </c>
      <c r="G124" s="936"/>
      <c r="H124" s="936"/>
      <c r="I124" s="532"/>
      <c r="L124" s="825">
        <f>'Og s3a'!D99</f>
        <v>0</v>
      </c>
      <c r="M124" s="461">
        <f>Import!O97</f>
        <v>0</v>
      </c>
    </row>
    <row r="125" spans="2:13" ht="15.75" hidden="1" customHeight="1">
      <c r="B125" s="1249" t="str">
        <f t="shared" si="1"/>
        <v/>
      </c>
      <c r="C125" s="2808">
        <f>'Og s3a'!C100</f>
        <v>0</v>
      </c>
      <c r="D125" s="2809"/>
      <c r="E125" s="2810"/>
      <c r="F125" s="873">
        <f>'Og s3a'!F100</f>
        <v>0</v>
      </c>
      <c r="G125" s="936"/>
      <c r="H125" s="936"/>
      <c r="I125" s="532"/>
      <c r="L125" s="825">
        <f>'Og s3a'!D100</f>
        <v>0</v>
      </c>
      <c r="M125" s="461">
        <f>Import!O98</f>
        <v>0</v>
      </c>
    </row>
    <row r="126" spans="2:13" ht="15.75" hidden="1" customHeight="1">
      <c r="B126" s="1249" t="str">
        <f t="shared" si="1"/>
        <v/>
      </c>
      <c r="C126" s="2808">
        <f>'Og s3a'!C101</f>
        <v>0</v>
      </c>
      <c r="D126" s="2809"/>
      <c r="E126" s="2810"/>
      <c r="F126" s="873">
        <f>'Og s3a'!F101</f>
        <v>0</v>
      </c>
      <c r="G126" s="936"/>
      <c r="H126" s="936"/>
      <c r="I126" s="532"/>
      <c r="L126" s="825">
        <f>'Og s3a'!D101</f>
        <v>0</v>
      </c>
      <c r="M126" s="461">
        <f>Import!O99</f>
        <v>0</v>
      </c>
    </row>
    <row r="127" spans="2:13" ht="15.75" hidden="1" customHeight="1">
      <c r="B127" s="1249" t="str">
        <f t="shared" si="1"/>
        <v/>
      </c>
      <c r="C127" s="2808">
        <f>'Og s3a'!C102</f>
        <v>0</v>
      </c>
      <c r="D127" s="2809"/>
      <c r="E127" s="2810"/>
      <c r="F127" s="873">
        <f>'Og s3a'!F102</f>
        <v>0</v>
      </c>
      <c r="G127" s="936"/>
      <c r="H127" s="936"/>
      <c r="I127" s="532"/>
      <c r="L127" s="825">
        <f>'Og s3a'!D102</f>
        <v>0</v>
      </c>
      <c r="M127" s="461">
        <f>Import!O100</f>
        <v>0</v>
      </c>
    </row>
    <row r="128" spans="2:13" ht="15.75" hidden="1" customHeight="1">
      <c r="B128" s="1249" t="str">
        <f t="shared" si="1"/>
        <v/>
      </c>
      <c r="C128" s="2808">
        <f>'Og s3a'!C103</f>
        <v>0</v>
      </c>
      <c r="D128" s="2809"/>
      <c r="E128" s="2810"/>
      <c r="F128" s="873">
        <f>'Og s3a'!F103</f>
        <v>0</v>
      </c>
      <c r="G128" s="936"/>
      <c r="H128" s="936"/>
      <c r="I128" s="532"/>
      <c r="L128" s="825">
        <f>'Og s3a'!D103</f>
        <v>0</v>
      </c>
      <c r="M128" s="461">
        <f>Import!O101</f>
        <v>0</v>
      </c>
    </row>
    <row r="129" spans="2:13" ht="15.75" hidden="1" customHeight="1">
      <c r="B129" s="1249" t="str">
        <f t="shared" si="1"/>
        <v/>
      </c>
      <c r="C129" s="2808">
        <f>'Og s3a'!C104</f>
        <v>0</v>
      </c>
      <c r="D129" s="2809"/>
      <c r="E129" s="2810"/>
      <c r="F129" s="873">
        <f>'Og s3a'!F104</f>
        <v>0</v>
      </c>
      <c r="G129" s="936"/>
      <c r="H129" s="936"/>
      <c r="I129" s="532"/>
      <c r="L129" s="825">
        <f>'Og s3a'!D104</f>
        <v>0</v>
      </c>
      <c r="M129" s="461">
        <f>Import!O102</f>
        <v>0</v>
      </c>
    </row>
    <row r="130" spans="2:13" ht="15.75" hidden="1" customHeight="1">
      <c r="B130" s="1249" t="str">
        <f t="shared" si="1"/>
        <v/>
      </c>
      <c r="C130" s="2808">
        <f>'Og s3a'!C105</f>
        <v>0</v>
      </c>
      <c r="D130" s="2809"/>
      <c r="E130" s="2810"/>
      <c r="F130" s="873">
        <f>'Og s3a'!F105</f>
        <v>0</v>
      </c>
      <c r="G130" s="936"/>
      <c r="H130" s="936"/>
      <c r="I130" s="532"/>
      <c r="L130" s="825">
        <f>'Og s3a'!D105</f>
        <v>0</v>
      </c>
      <c r="M130" s="461">
        <f>Import!O103</f>
        <v>0</v>
      </c>
    </row>
    <row r="131" spans="2:13" ht="15.75" hidden="1" customHeight="1">
      <c r="B131" s="1249" t="str">
        <f t="shared" si="1"/>
        <v/>
      </c>
      <c r="C131" s="2808">
        <f>'Og s3a'!C106</f>
        <v>0</v>
      </c>
      <c r="D131" s="2809"/>
      <c r="E131" s="2810"/>
      <c r="F131" s="873">
        <f>'Og s3a'!F106</f>
        <v>0</v>
      </c>
      <c r="G131" s="936"/>
      <c r="H131" s="936"/>
      <c r="I131" s="532"/>
      <c r="L131" s="825">
        <f>'Og s3a'!D106</f>
        <v>0</v>
      </c>
      <c r="M131" s="461">
        <f>Import!O104</f>
        <v>0</v>
      </c>
    </row>
    <row r="132" spans="2:13" ht="15.75" hidden="1" customHeight="1">
      <c r="B132" s="1249" t="str">
        <f t="shared" si="1"/>
        <v/>
      </c>
      <c r="C132" s="2808">
        <f>'Og s3a'!C107</f>
        <v>0</v>
      </c>
      <c r="D132" s="2809"/>
      <c r="E132" s="2810"/>
      <c r="F132" s="873">
        <f>'Og s3a'!F107</f>
        <v>0</v>
      </c>
      <c r="G132" s="936"/>
      <c r="H132" s="936"/>
      <c r="I132" s="532"/>
      <c r="L132" s="825">
        <f>'Og s3a'!D107</f>
        <v>0</v>
      </c>
      <c r="M132" s="461">
        <f>Import!O105</f>
        <v>0</v>
      </c>
    </row>
    <row r="133" spans="2:13" ht="15.75" hidden="1" customHeight="1">
      <c r="B133" s="1249" t="str">
        <f t="shared" si="1"/>
        <v/>
      </c>
      <c r="C133" s="2808">
        <f>'Og s3a'!C108</f>
        <v>0</v>
      </c>
      <c r="D133" s="2809"/>
      <c r="E133" s="2810"/>
      <c r="F133" s="873">
        <f>'Og s3a'!F108</f>
        <v>0</v>
      </c>
      <c r="G133" s="936"/>
      <c r="H133" s="936"/>
      <c r="I133" s="532"/>
      <c r="L133" s="825">
        <f>'Og s3a'!D108</f>
        <v>0</v>
      </c>
      <c r="M133" s="461">
        <f>Import!O106</f>
        <v>0</v>
      </c>
    </row>
    <row r="134" spans="2:13" ht="15.75" hidden="1" customHeight="1">
      <c r="B134" s="1249" t="str">
        <f t="shared" si="1"/>
        <v/>
      </c>
      <c r="C134" s="2808">
        <f>'Og s3a'!C109</f>
        <v>0</v>
      </c>
      <c r="D134" s="2809"/>
      <c r="E134" s="2810"/>
      <c r="F134" s="873">
        <f>'Og s3a'!F109</f>
        <v>0</v>
      </c>
      <c r="G134" s="936"/>
      <c r="H134" s="936"/>
      <c r="I134" s="532"/>
      <c r="L134" s="825">
        <f>'Og s3a'!D109</f>
        <v>0</v>
      </c>
      <c r="M134" s="461">
        <f>Import!O107</f>
        <v>0</v>
      </c>
    </row>
    <row r="135" spans="2:13" ht="15.75" hidden="1" customHeight="1">
      <c r="B135" s="1249" t="str">
        <f t="shared" si="1"/>
        <v/>
      </c>
      <c r="C135" s="2808">
        <f>'Og s3a'!C110</f>
        <v>0</v>
      </c>
      <c r="D135" s="2809"/>
      <c r="E135" s="2810"/>
      <c r="F135" s="873">
        <f>'Og s3a'!F110</f>
        <v>0</v>
      </c>
      <c r="G135" s="936"/>
      <c r="H135" s="936"/>
      <c r="I135" s="532"/>
      <c r="L135" s="825">
        <f>'Og s3a'!D110</f>
        <v>0</v>
      </c>
      <c r="M135" s="461">
        <f>Import!O108</f>
        <v>0</v>
      </c>
    </row>
    <row r="136" spans="2:13" ht="15.75" hidden="1" customHeight="1">
      <c r="B136" s="1249" t="str">
        <f t="shared" si="1"/>
        <v/>
      </c>
      <c r="C136" s="2808">
        <f>'Og s3a'!C111</f>
        <v>0</v>
      </c>
      <c r="D136" s="2809"/>
      <c r="E136" s="2810"/>
      <c r="F136" s="873">
        <f>'Og s3a'!F111</f>
        <v>0</v>
      </c>
      <c r="G136" s="936"/>
      <c r="H136" s="936"/>
      <c r="I136" s="532"/>
      <c r="L136" s="825">
        <f>'Og s3a'!D111</f>
        <v>0</v>
      </c>
      <c r="M136" s="461">
        <f>Import!O109</f>
        <v>0</v>
      </c>
    </row>
    <row r="137" spans="2:13" ht="15.75" hidden="1" customHeight="1">
      <c r="B137" s="1249" t="str">
        <f t="shared" si="1"/>
        <v/>
      </c>
      <c r="C137" s="2808">
        <f>'Og s3a'!C112</f>
        <v>0</v>
      </c>
      <c r="D137" s="2809"/>
      <c r="E137" s="2810"/>
      <c r="F137" s="873">
        <f>'Og s3a'!F112</f>
        <v>0</v>
      </c>
      <c r="G137" s="936"/>
      <c r="H137" s="936"/>
      <c r="I137" s="532"/>
      <c r="L137" s="825">
        <f>'Og s3a'!D112</f>
        <v>0</v>
      </c>
      <c r="M137" s="461">
        <f>Import!O110</f>
        <v>0</v>
      </c>
    </row>
    <row r="138" spans="2:13" ht="15.75" hidden="1" customHeight="1">
      <c r="B138" s="1249" t="str">
        <f t="shared" si="1"/>
        <v/>
      </c>
      <c r="C138" s="2808">
        <f>'Og s3a'!C113</f>
        <v>0</v>
      </c>
      <c r="D138" s="2809"/>
      <c r="E138" s="2810"/>
      <c r="F138" s="873">
        <f>'Og s3a'!F113</f>
        <v>0</v>
      </c>
      <c r="G138" s="936"/>
      <c r="H138" s="936"/>
      <c r="I138" s="532"/>
      <c r="L138" s="825">
        <f>'Og s3a'!D113</f>
        <v>0</v>
      </c>
      <c r="M138" s="461">
        <f>Import!O111</f>
        <v>0</v>
      </c>
    </row>
    <row r="139" spans="2:13" ht="15.75" hidden="1" customHeight="1">
      <c r="B139" s="1249" t="str">
        <f t="shared" si="1"/>
        <v/>
      </c>
      <c r="C139" s="2808">
        <f>'Og s3a'!C114</f>
        <v>0</v>
      </c>
      <c r="D139" s="2809"/>
      <c r="E139" s="2810"/>
      <c r="F139" s="873">
        <f>'Og s3a'!F114</f>
        <v>0</v>
      </c>
      <c r="G139" s="936"/>
      <c r="H139" s="936"/>
      <c r="I139" s="532"/>
      <c r="L139" s="825">
        <f>'Og s3a'!D114</f>
        <v>0</v>
      </c>
      <c r="M139" s="461">
        <f>Import!O112</f>
        <v>0</v>
      </c>
    </row>
    <row r="140" spans="2:13" ht="15.75" hidden="1" customHeight="1">
      <c r="B140" s="1249" t="str">
        <f t="shared" si="1"/>
        <v/>
      </c>
      <c r="C140" s="2808">
        <f>'Og s3a'!C115</f>
        <v>0</v>
      </c>
      <c r="D140" s="2809"/>
      <c r="E140" s="2810"/>
      <c r="F140" s="873">
        <f>'Og s3a'!F115</f>
        <v>0</v>
      </c>
      <c r="G140" s="936"/>
      <c r="H140" s="936"/>
      <c r="I140" s="532"/>
      <c r="L140" s="825">
        <f>'Og s3a'!D115</f>
        <v>0</v>
      </c>
      <c r="M140" s="461">
        <f>Import!O113</f>
        <v>0</v>
      </c>
    </row>
    <row r="141" spans="2:13" ht="15.75" hidden="1" customHeight="1">
      <c r="B141" s="1249" t="str">
        <f t="shared" si="1"/>
        <v/>
      </c>
      <c r="C141" s="2808">
        <f>'Og s3a'!C116</f>
        <v>0</v>
      </c>
      <c r="D141" s="2809"/>
      <c r="E141" s="2810"/>
      <c r="F141" s="873">
        <f>'Og s3a'!F116</f>
        <v>0</v>
      </c>
      <c r="G141" s="936"/>
      <c r="H141" s="936"/>
      <c r="I141" s="532"/>
      <c r="L141" s="825">
        <f>'Og s3a'!D116</f>
        <v>0</v>
      </c>
      <c r="M141" s="461">
        <f>Import!O114</f>
        <v>0</v>
      </c>
    </row>
    <row r="142" spans="2:13" ht="15.75" hidden="1" customHeight="1">
      <c r="B142" s="1249" t="str">
        <f t="shared" si="1"/>
        <v/>
      </c>
      <c r="C142" s="2808">
        <f>'Og s3a'!C117</f>
        <v>0</v>
      </c>
      <c r="D142" s="2809"/>
      <c r="E142" s="2810"/>
      <c r="F142" s="873">
        <f>'Og s3a'!F117</f>
        <v>0</v>
      </c>
      <c r="G142" s="936"/>
      <c r="H142" s="936"/>
      <c r="I142" s="532"/>
      <c r="L142" s="825">
        <f>'Og s3a'!D117</f>
        <v>0</v>
      </c>
      <c r="M142" s="461">
        <f>Import!O115</f>
        <v>0</v>
      </c>
    </row>
    <row r="143" spans="2:13" ht="15.75" hidden="1" customHeight="1">
      <c r="B143" s="1249" t="str">
        <f t="shared" si="1"/>
        <v/>
      </c>
      <c r="C143" s="2808">
        <f>'Og s3a'!C118</f>
        <v>0</v>
      </c>
      <c r="D143" s="2809"/>
      <c r="E143" s="2810"/>
      <c r="F143" s="873">
        <f>'Og s3a'!F118</f>
        <v>0</v>
      </c>
      <c r="G143" s="936"/>
      <c r="H143" s="936"/>
      <c r="I143" s="532"/>
      <c r="L143" s="825">
        <f>'Og s3a'!D118</f>
        <v>0</v>
      </c>
      <c r="M143" s="461">
        <f>Import!O116</f>
        <v>0</v>
      </c>
    </row>
    <row r="144" spans="2:13" ht="15.75" hidden="1" customHeight="1">
      <c r="B144" s="1249" t="str">
        <f t="shared" si="1"/>
        <v/>
      </c>
      <c r="C144" s="2808">
        <f>'Og s3a'!C119</f>
        <v>0</v>
      </c>
      <c r="D144" s="2809"/>
      <c r="E144" s="2810"/>
      <c r="F144" s="873">
        <f>'Og s3a'!F119</f>
        <v>0</v>
      </c>
      <c r="G144" s="936"/>
      <c r="H144" s="936"/>
      <c r="I144" s="532"/>
      <c r="L144" s="825">
        <f>'Og s3a'!D119</f>
        <v>0</v>
      </c>
      <c r="M144" s="461">
        <f>Import!O117</f>
        <v>0</v>
      </c>
    </row>
    <row r="145" spans="2:13" ht="15.75" hidden="1" customHeight="1">
      <c r="B145" s="1249" t="str">
        <f t="shared" si="1"/>
        <v/>
      </c>
      <c r="C145" s="2808">
        <f>'Og s3a'!C120</f>
        <v>0</v>
      </c>
      <c r="D145" s="2809"/>
      <c r="E145" s="2810"/>
      <c r="F145" s="873">
        <f>'Og s3a'!F120</f>
        <v>0</v>
      </c>
      <c r="G145" s="936"/>
      <c r="H145" s="936"/>
      <c r="I145" s="532"/>
      <c r="L145" s="825">
        <f>'Og s3a'!D120</f>
        <v>0</v>
      </c>
      <c r="M145" s="461">
        <f>Import!O118</f>
        <v>0</v>
      </c>
    </row>
    <row r="146" spans="2:13" ht="15.75" hidden="1" customHeight="1">
      <c r="B146" s="1249" t="str">
        <f t="shared" si="1"/>
        <v/>
      </c>
      <c r="C146" s="2808">
        <f>'Og s3a'!C121</f>
        <v>0</v>
      </c>
      <c r="D146" s="2809"/>
      <c r="E146" s="2810"/>
      <c r="F146" s="873">
        <f>'Og s3a'!F121</f>
        <v>0</v>
      </c>
      <c r="G146" s="936"/>
      <c r="H146" s="936"/>
      <c r="I146" s="532"/>
      <c r="L146" s="825">
        <f>'Og s3a'!D121</f>
        <v>0</v>
      </c>
      <c r="M146" s="461">
        <f>Import!O119</f>
        <v>0</v>
      </c>
    </row>
    <row r="147" spans="2:13" ht="15.75" hidden="1" customHeight="1">
      <c r="B147" s="1249" t="str">
        <f t="shared" si="1"/>
        <v/>
      </c>
      <c r="C147" s="2808">
        <f>'Og s3a'!C122</f>
        <v>0</v>
      </c>
      <c r="D147" s="2809"/>
      <c r="E147" s="2810"/>
      <c r="F147" s="873">
        <f>'Og s3a'!F122</f>
        <v>0</v>
      </c>
      <c r="G147" s="936"/>
      <c r="H147" s="936"/>
      <c r="I147" s="532"/>
      <c r="L147" s="825">
        <f>'Og s3a'!D122</f>
        <v>0</v>
      </c>
      <c r="M147" s="461">
        <f>Import!O120</f>
        <v>0</v>
      </c>
    </row>
    <row r="148" spans="2:13" ht="15.75" hidden="1" customHeight="1">
      <c r="B148" s="1249" t="str">
        <f t="shared" si="1"/>
        <v/>
      </c>
      <c r="C148" s="2808">
        <f>'Og s3a'!C123</f>
        <v>0</v>
      </c>
      <c r="D148" s="2809"/>
      <c r="E148" s="2810"/>
      <c r="F148" s="873">
        <f>'Og s3a'!F123</f>
        <v>0</v>
      </c>
      <c r="G148" s="936"/>
      <c r="H148" s="936"/>
      <c r="I148" s="532"/>
      <c r="L148" s="825">
        <f>'Og s3a'!D123</f>
        <v>0</v>
      </c>
      <c r="M148" s="461">
        <f>Import!O121</f>
        <v>0</v>
      </c>
    </row>
    <row r="149" spans="2:13" ht="15.75" hidden="1" customHeight="1">
      <c r="B149" s="1249" t="str">
        <f t="shared" si="1"/>
        <v/>
      </c>
      <c r="C149" s="2808">
        <f>'Og s3a'!C124</f>
        <v>0</v>
      </c>
      <c r="D149" s="2809"/>
      <c r="E149" s="2810"/>
      <c r="F149" s="873">
        <f>'Og s3a'!F124</f>
        <v>0</v>
      </c>
      <c r="G149" s="936"/>
      <c r="H149" s="936"/>
      <c r="I149" s="532"/>
      <c r="L149" s="825">
        <f>'Og s3a'!D124</f>
        <v>0</v>
      </c>
      <c r="M149" s="461">
        <f>Import!O122</f>
        <v>0</v>
      </c>
    </row>
    <row r="150" spans="2:13" ht="15.75" hidden="1" customHeight="1">
      <c r="B150" s="1249" t="str">
        <f t="shared" si="1"/>
        <v/>
      </c>
      <c r="C150" s="2808">
        <f>'Og s3a'!C125</f>
        <v>0</v>
      </c>
      <c r="D150" s="2809"/>
      <c r="E150" s="2810"/>
      <c r="F150" s="873">
        <f>'Og s3a'!F125</f>
        <v>0</v>
      </c>
      <c r="G150" s="936"/>
      <c r="H150" s="936"/>
      <c r="I150" s="532"/>
      <c r="L150" s="825">
        <f>'Og s3a'!D125</f>
        <v>0</v>
      </c>
      <c r="M150" s="461">
        <f>Import!O123</f>
        <v>0</v>
      </c>
    </row>
    <row r="151" spans="2:13" ht="15.75" hidden="1" customHeight="1">
      <c r="B151" s="1249" t="str">
        <f t="shared" si="1"/>
        <v/>
      </c>
      <c r="C151" s="2808">
        <f>'Og s3a'!C126</f>
        <v>0</v>
      </c>
      <c r="D151" s="2809"/>
      <c r="E151" s="2810"/>
      <c r="F151" s="873">
        <f>'Og s3a'!F126</f>
        <v>0</v>
      </c>
      <c r="G151" s="936"/>
      <c r="H151" s="936"/>
      <c r="I151" s="532"/>
      <c r="L151" s="825">
        <f>'Og s3a'!D126</f>
        <v>0</v>
      </c>
      <c r="M151" s="461">
        <f>Import!O124</f>
        <v>0</v>
      </c>
    </row>
    <row r="152" spans="2:13" ht="15.75" hidden="1" customHeight="1">
      <c r="B152" s="1249" t="str">
        <f t="shared" si="1"/>
        <v/>
      </c>
      <c r="C152" s="2808">
        <f>'Og s3a'!C127</f>
        <v>0</v>
      </c>
      <c r="D152" s="2809"/>
      <c r="E152" s="2810"/>
      <c r="F152" s="873">
        <f>'Og s3a'!F127</f>
        <v>0</v>
      </c>
      <c r="G152" s="936"/>
      <c r="H152" s="936"/>
      <c r="I152" s="532"/>
      <c r="L152" s="825">
        <f>'Og s3a'!D127</f>
        <v>0</v>
      </c>
      <c r="M152" s="461">
        <f>Import!O125</f>
        <v>0</v>
      </c>
    </row>
    <row r="153" spans="2:13" ht="15.75" hidden="1" customHeight="1">
      <c r="B153" s="1249" t="str">
        <f t="shared" si="1"/>
        <v/>
      </c>
      <c r="C153" s="2808">
        <f>'Og s3a'!C128</f>
        <v>0</v>
      </c>
      <c r="D153" s="2809"/>
      <c r="E153" s="2810"/>
      <c r="F153" s="873">
        <f>'Og s3a'!F128</f>
        <v>0</v>
      </c>
      <c r="G153" s="936"/>
      <c r="H153" s="936"/>
      <c r="I153" s="532"/>
      <c r="L153" s="825">
        <f>'Og s3a'!D128</f>
        <v>0</v>
      </c>
      <c r="M153" s="461">
        <f>Import!O126</f>
        <v>0</v>
      </c>
    </row>
    <row r="154" spans="2:13" ht="15.75" hidden="1" customHeight="1">
      <c r="B154" s="1249" t="str">
        <f t="shared" si="1"/>
        <v/>
      </c>
      <c r="C154" s="2808">
        <f>'Og s3a'!C129</f>
        <v>0</v>
      </c>
      <c r="D154" s="2809"/>
      <c r="E154" s="2810"/>
      <c r="F154" s="873">
        <f>'Og s3a'!F129</f>
        <v>0</v>
      </c>
      <c r="G154" s="936"/>
      <c r="H154" s="936"/>
      <c r="I154" s="532"/>
      <c r="L154" s="825">
        <f>'Og s3a'!D129</f>
        <v>0</v>
      </c>
      <c r="M154" s="461">
        <f>Import!O127</f>
        <v>0</v>
      </c>
    </row>
    <row r="155" spans="2:13" ht="15.75" hidden="1" customHeight="1">
      <c r="B155" s="1249" t="str">
        <f t="shared" si="1"/>
        <v/>
      </c>
      <c r="C155" s="2808">
        <f>'Og s3a'!C130</f>
        <v>0</v>
      </c>
      <c r="D155" s="2809"/>
      <c r="E155" s="2810"/>
      <c r="F155" s="873">
        <f>'Og s3a'!F130</f>
        <v>0</v>
      </c>
      <c r="G155" s="936"/>
      <c r="H155" s="936"/>
      <c r="I155" s="532"/>
      <c r="L155" s="825">
        <f>'Og s3a'!D130</f>
        <v>0</v>
      </c>
      <c r="M155" s="461">
        <f>Import!O128</f>
        <v>0</v>
      </c>
    </row>
    <row r="156" spans="2:13" ht="15.75" hidden="1" customHeight="1">
      <c r="B156" s="1249" t="str">
        <f t="shared" si="1"/>
        <v/>
      </c>
      <c r="C156" s="2808">
        <f>'Og s3a'!C131</f>
        <v>0</v>
      </c>
      <c r="D156" s="2809"/>
      <c r="E156" s="2810"/>
      <c r="F156" s="873">
        <f>'Og s3a'!F131</f>
        <v>0</v>
      </c>
      <c r="G156" s="936"/>
      <c r="H156" s="936"/>
      <c r="I156" s="532"/>
      <c r="L156" s="825">
        <f>'Og s3a'!D131</f>
        <v>0</v>
      </c>
      <c r="M156" s="461">
        <f>Import!O129</f>
        <v>0</v>
      </c>
    </row>
    <row r="157" spans="2:13" ht="15.75" hidden="1" customHeight="1">
      <c r="B157" s="1249" t="str">
        <f t="shared" si="1"/>
        <v/>
      </c>
      <c r="C157" s="2808">
        <f>'Og s3a'!C132</f>
        <v>0</v>
      </c>
      <c r="D157" s="2809"/>
      <c r="E157" s="2810"/>
      <c r="F157" s="873">
        <f>'Og s3a'!F132</f>
        <v>0</v>
      </c>
      <c r="G157" s="936"/>
      <c r="H157" s="936"/>
      <c r="I157" s="532"/>
      <c r="L157" s="825">
        <f>'Og s3a'!D132</f>
        <v>0</v>
      </c>
      <c r="M157" s="461">
        <f>Import!O130</f>
        <v>0</v>
      </c>
    </row>
    <row r="158" spans="2:13" ht="15.75" hidden="1" customHeight="1">
      <c r="B158" s="1249" t="str">
        <f t="shared" si="1"/>
        <v/>
      </c>
      <c r="C158" s="2808">
        <f>'Og s3a'!C133</f>
        <v>0</v>
      </c>
      <c r="D158" s="2809"/>
      <c r="E158" s="2810"/>
      <c r="F158" s="873">
        <f>'Og s3a'!F133</f>
        <v>0</v>
      </c>
      <c r="G158" s="936"/>
      <c r="H158" s="936"/>
      <c r="I158" s="532"/>
      <c r="L158" s="825">
        <f>'Og s3a'!D133</f>
        <v>0</v>
      </c>
      <c r="M158" s="461">
        <f>Import!O131</f>
        <v>0</v>
      </c>
    </row>
    <row r="159" spans="2:13" ht="15.75" hidden="1" customHeight="1">
      <c r="B159" s="1249" t="str">
        <f t="shared" si="1"/>
        <v/>
      </c>
      <c r="C159" s="2808">
        <f>'Og s3a'!C134</f>
        <v>0</v>
      </c>
      <c r="D159" s="2809"/>
      <c r="E159" s="2810"/>
      <c r="F159" s="873">
        <f>'Og s3a'!F134</f>
        <v>0</v>
      </c>
      <c r="G159" s="936"/>
      <c r="H159" s="936"/>
      <c r="I159" s="532"/>
      <c r="L159" s="825">
        <f>'Og s3a'!D134</f>
        <v>0</v>
      </c>
      <c r="M159" s="461">
        <f>Import!O132</f>
        <v>0</v>
      </c>
    </row>
    <row r="160" spans="2:13" ht="15.75" hidden="1" customHeight="1">
      <c r="B160" s="1249" t="str">
        <f t="shared" ref="B160:B223" si="2">IF(F160&gt;0,"Wypełnione","")</f>
        <v/>
      </c>
      <c r="C160" s="2808">
        <f>'Og s3a'!C135</f>
        <v>0</v>
      </c>
      <c r="D160" s="2809"/>
      <c r="E160" s="2810"/>
      <c r="F160" s="873">
        <f>'Og s3a'!F135</f>
        <v>0</v>
      </c>
      <c r="G160" s="936"/>
      <c r="H160" s="936"/>
      <c r="I160" s="532"/>
      <c r="L160" s="825">
        <f>'Og s3a'!D135</f>
        <v>0</v>
      </c>
      <c r="M160" s="461">
        <f>Import!O133</f>
        <v>0</v>
      </c>
    </row>
    <row r="161" spans="2:13" ht="15.75" hidden="1" customHeight="1">
      <c r="B161" s="1249" t="str">
        <f t="shared" si="2"/>
        <v/>
      </c>
      <c r="C161" s="2808">
        <f>'Og s3a'!C136</f>
        <v>0</v>
      </c>
      <c r="D161" s="2809"/>
      <c r="E161" s="2810"/>
      <c r="F161" s="873">
        <f>'Og s3a'!F136</f>
        <v>0</v>
      </c>
      <c r="G161" s="936"/>
      <c r="H161" s="936"/>
      <c r="I161" s="532"/>
      <c r="L161" s="825">
        <f>'Og s3a'!D136</f>
        <v>0</v>
      </c>
      <c r="M161" s="461">
        <f>Import!O134</f>
        <v>0</v>
      </c>
    </row>
    <row r="162" spans="2:13" ht="15.75" hidden="1" customHeight="1">
      <c r="B162" s="1249" t="str">
        <f t="shared" si="2"/>
        <v/>
      </c>
      <c r="C162" s="2808">
        <f>'Og s3a'!C137</f>
        <v>0</v>
      </c>
      <c r="D162" s="2809"/>
      <c r="E162" s="2810"/>
      <c r="F162" s="873">
        <f>'Og s3a'!F137</f>
        <v>0</v>
      </c>
      <c r="G162" s="936"/>
      <c r="H162" s="936"/>
      <c r="I162" s="532"/>
      <c r="L162" s="825">
        <f>'Og s3a'!D137</f>
        <v>0</v>
      </c>
      <c r="M162" s="461">
        <f>Import!O135</f>
        <v>0</v>
      </c>
    </row>
    <row r="163" spans="2:13" ht="15.75" hidden="1" customHeight="1">
      <c r="B163" s="1249" t="str">
        <f t="shared" si="2"/>
        <v/>
      </c>
      <c r="C163" s="2808">
        <f>'Og s3a'!C138</f>
        <v>0</v>
      </c>
      <c r="D163" s="2809"/>
      <c r="E163" s="2810"/>
      <c r="F163" s="873">
        <f>'Og s3a'!F138</f>
        <v>0</v>
      </c>
      <c r="G163" s="936"/>
      <c r="H163" s="936"/>
      <c r="I163" s="532"/>
      <c r="L163" s="825">
        <f>'Og s3a'!D138</f>
        <v>0</v>
      </c>
      <c r="M163" s="461">
        <f>Import!O136</f>
        <v>0</v>
      </c>
    </row>
    <row r="164" spans="2:13" ht="15.75" hidden="1" customHeight="1">
      <c r="B164" s="1249" t="str">
        <f t="shared" si="2"/>
        <v/>
      </c>
      <c r="C164" s="2808">
        <f>'Og s3a'!C139</f>
        <v>0</v>
      </c>
      <c r="D164" s="2809"/>
      <c r="E164" s="2810"/>
      <c r="F164" s="873">
        <f>'Og s3a'!F139</f>
        <v>0</v>
      </c>
      <c r="G164" s="936"/>
      <c r="H164" s="936"/>
      <c r="I164" s="532"/>
      <c r="L164" s="825">
        <f>'Og s3a'!D139</f>
        <v>0</v>
      </c>
      <c r="M164" s="461">
        <f>Import!O137</f>
        <v>0</v>
      </c>
    </row>
    <row r="165" spans="2:13" ht="15.75" hidden="1" customHeight="1">
      <c r="B165" s="1249" t="str">
        <f t="shared" si="2"/>
        <v/>
      </c>
      <c r="C165" s="2808">
        <f>'Og s3a'!C140</f>
        <v>0</v>
      </c>
      <c r="D165" s="2809"/>
      <c r="E165" s="2810"/>
      <c r="F165" s="873">
        <f>'Og s3a'!F140</f>
        <v>0</v>
      </c>
      <c r="G165" s="936"/>
      <c r="H165" s="936"/>
      <c r="I165" s="532"/>
      <c r="L165" s="825">
        <f>'Og s3a'!D140</f>
        <v>0</v>
      </c>
      <c r="M165" s="461">
        <f>Import!O138</f>
        <v>0</v>
      </c>
    </row>
    <row r="166" spans="2:13" ht="15.75" hidden="1" customHeight="1">
      <c r="B166" s="1249" t="str">
        <f t="shared" si="2"/>
        <v/>
      </c>
      <c r="C166" s="2808">
        <f>'Og s3a'!C141</f>
        <v>0</v>
      </c>
      <c r="D166" s="2809"/>
      <c r="E166" s="2810"/>
      <c r="F166" s="873">
        <f>'Og s3a'!F141</f>
        <v>0</v>
      </c>
      <c r="G166" s="936"/>
      <c r="H166" s="936"/>
      <c r="I166" s="532"/>
      <c r="L166" s="825">
        <f>'Og s3a'!D141</f>
        <v>0</v>
      </c>
      <c r="M166" s="461">
        <f>Import!O139</f>
        <v>0</v>
      </c>
    </row>
    <row r="167" spans="2:13" ht="15.75" hidden="1" customHeight="1">
      <c r="B167" s="1249" t="str">
        <f t="shared" si="2"/>
        <v/>
      </c>
      <c r="C167" s="2808">
        <f>'Og s3a'!C142</f>
        <v>0</v>
      </c>
      <c r="D167" s="2809"/>
      <c r="E167" s="2810"/>
      <c r="F167" s="873">
        <f>'Og s3a'!F142</f>
        <v>0</v>
      </c>
      <c r="G167" s="936"/>
      <c r="H167" s="936"/>
      <c r="I167" s="532"/>
      <c r="L167" s="825">
        <f>'Og s3a'!D142</f>
        <v>0</v>
      </c>
      <c r="M167" s="461">
        <f>Import!O140</f>
        <v>0</v>
      </c>
    </row>
    <row r="168" spans="2:13" ht="15.75" hidden="1" customHeight="1">
      <c r="B168" s="1249" t="str">
        <f t="shared" si="2"/>
        <v/>
      </c>
      <c r="C168" s="2808">
        <f>'Og s3a'!C143</f>
        <v>0</v>
      </c>
      <c r="D168" s="2809"/>
      <c r="E168" s="2810"/>
      <c r="F168" s="873">
        <f>'Og s3a'!F143</f>
        <v>0</v>
      </c>
      <c r="G168" s="936"/>
      <c r="H168" s="936"/>
      <c r="I168" s="532"/>
      <c r="L168" s="825">
        <f>'Og s3a'!D143</f>
        <v>0</v>
      </c>
      <c r="M168" s="461">
        <f>Import!O141</f>
        <v>0</v>
      </c>
    </row>
    <row r="169" spans="2:13" ht="15.75" hidden="1" customHeight="1">
      <c r="B169" s="1249" t="str">
        <f t="shared" si="2"/>
        <v/>
      </c>
      <c r="C169" s="2808">
        <f>'Og s3a'!C144</f>
        <v>0</v>
      </c>
      <c r="D169" s="2809"/>
      <c r="E169" s="2810"/>
      <c r="F169" s="873">
        <f>'Og s3a'!F144</f>
        <v>0</v>
      </c>
      <c r="G169" s="936"/>
      <c r="H169" s="936"/>
      <c r="I169" s="532"/>
      <c r="L169" s="825">
        <f>'Og s3a'!D144</f>
        <v>0</v>
      </c>
      <c r="M169" s="461">
        <f>Import!O142</f>
        <v>0</v>
      </c>
    </row>
    <row r="170" spans="2:13" ht="15.75" hidden="1" customHeight="1">
      <c r="B170" s="1249" t="str">
        <f t="shared" si="2"/>
        <v/>
      </c>
      <c r="C170" s="2808">
        <f>'Og s3a'!C145</f>
        <v>0</v>
      </c>
      <c r="D170" s="2809"/>
      <c r="E170" s="2810"/>
      <c r="F170" s="873">
        <f>'Og s3a'!F145</f>
        <v>0</v>
      </c>
      <c r="G170" s="936"/>
      <c r="H170" s="936"/>
      <c r="I170" s="532"/>
      <c r="L170" s="825">
        <f>'Og s3a'!D145</f>
        <v>0</v>
      </c>
      <c r="M170" s="461">
        <f>Import!O143</f>
        <v>0</v>
      </c>
    </row>
    <row r="171" spans="2:13" ht="15.75" hidden="1" customHeight="1">
      <c r="B171" s="1249" t="str">
        <f t="shared" si="2"/>
        <v/>
      </c>
      <c r="C171" s="2808">
        <f>'Og s3a'!C146</f>
        <v>0</v>
      </c>
      <c r="D171" s="2809"/>
      <c r="E171" s="2810"/>
      <c r="F171" s="873">
        <f>'Og s3a'!F146</f>
        <v>0</v>
      </c>
      <c r="G171" s="936"/>
      <c r="H171" s="936"/>
      <c r="I171" s="532"/>
      <c r="L171" s="825">
        <f>'Og s3a'!D146</f>
        <v>0</v>
      </c>
      <c r="M171" s="461">
        <f>Import!O144</f>
        <v>0</v>
      </c>
    </row>
    <row r="172" spans="2:13" ht="15.75" hidden="1" customHeight="1">
      <c r="B172" s="1249" t="str">
        <f t="shared" si="2"/>
        <v/>
      </c>
      <c r="C172" s="2808">
        <f>'Og s3a'!C147</f>
        <v>0</v>
      </c>
      <c r="D172" s="2809"/>
      <c r="E172" s="2810"/>
      <c r="F172" s="873">
        <f>'Og s3a'!F147</f>
        <v>0</v>
      </c>
      <c r="G172" s="936"/>
      <c r="H172" s="936"/>
      <c r="I172" s="532"/>
      <c r="L172" s="825">
        <f>'Og s3a'!D147</f>
        <v>0</v>
      </c>
      <c r="M172" s="461">
        <f>Import!O145</f>
        <v>0</v>
      </c>
    </row>
    <row r="173" spans="2:13" ht="15.75" hidden="1" customHeight="1">
      <c r="B173" s="1249" t="str">
        <f t="shared" si="2"/>
        <v/>
      </c>
      <c r="C173" s="2808">
        <f>'Og s3a'!C148</f>
        <v>0</v>
      </c>
      <c r="D173" s="2809"/>
      <c r="E173" s="2810"/>
      <c r="F173" s="873">
        <f>'Og s3a'!F148</f>
        <v>0</v>
      </c>
      <c r="G173" s="936"/>
      <c r="H173" s="936"/>
      <c r="I173" s="532"/>
      <c r="L173" s="825">
        <f>'Og s3a'!D148</f>
        <v>0</v>
      </c>
      <c r="M173" s="461">
        <f>Import!O146</f>
        <v>0</v>
      </c>
    </row>
    <row r="174" spans="2:13" ht="15.75" hidden="1" customHeight="1">
      <c r="B174" s="1249" t="str">
        <f t="shared" si="2"/>
        <v/>
      </c>
      <c r="C174" s="2808">
        <f>'Og s3a'!C149</f>
        <v>0</v>
      </c>
      <c r="D174" s="2809"/>
      <c r="E174" s="2810"/>
      <c r="F174" s="873">
        <f>'Og s3a'!F149</f>
        <v>0</v>
      </c>
      <c r="G174" s="936"/>
      <c r="H174" s="936"/>
      <c r="I174" s="532"/>
      <c r="L174" s="825">
        <f>'Og s3a'!D149</f>
        <v>0</v>
      </c>
      <c r="M174" s="461">
        <f>Import!O147</f>
        <v>0</v>
      </c>
    </row>
    <row r="175" spans="2:13" ht="15.75" hidden="1" customHeight="1">
      <c r="B175" s="1249" t="str">
        <f t="shared" si="2"/>
        <v/>
      </c>
      <c r="C175" s="2808">
        <f>'Og s3a'!C150</f>
        <v>0</v>
      </c>
      <c r="D175" s="2809"/>
      <c r="E175" s="2810"/>
      <c r="F175" s="873">
        <f>'Og s3a'!F150</f>
        <v>0</v>
      </c>
      <c r="G175" s="936"/>
      <c r="H175" s="936"/>
      <c r="I175" s="532"/>
      <c r="L175" s="825">
        <f>'Og s3a'!D150</f>
        <v>0</v>
      </c>
      <c r="M175" s="461">
        <f>Import!O148</f>
        <v>0</v>
      </c>
    </row>
    <row r="176" spans="2:13" ht="15.75" hidden="1" customHeight="1">
      <c r="B176" s="1249" t="str">
        <f t="shared" si="2"/>
        <v/>
      </c>
      <c r="C176" s="2808">
        <f>'Og s3a'!C151</f>
        <v>0</v>
      </c>
      <c r="D176" s="2809"/>
      <c r="E176" s="2810"/>
      <c r="F176" s="873">
        <f>'Og s3a'!F151</f>
        <v>0</v>
      </c>
      <c r="G176" s="936"/>
      <c r="H176" s="936"/>
      <c r="I176" s="532"/>
      <c r="L176" s="825">
        <f>'Og s3a'!D151</f>
        <v>0</v>
      </c>
      <c r="M176" s="461">
        <f>Import!O149</f>
        <v>0</v>
      </c>
    </row>
    <row r="177" spans="2:13" ht="15.75" hidden="1" customHeight="1">
      <c r="B177" s="1249" t="str">
        <f t="shared" si="2"/>
        <v/>
      </c>
      <c r="C177" s="2808">
        <f>'Og s3a'!C152</f>
        <v>0</v>
      </c>
      <c r="D177" s="2809"/>
      <c r="E177" s="2810"/>
      <c r="F177" s="873">
        <f>'Og s3a'!F152</f>
        <v>0</v>
      </c>
      <c r="G177" s="936"/>
      <c r="H177" s="936"/>
      <c r="I177" s="532"/>
      <c r="L177" s="825">
        <f>'Og s3a'!D152</f>
        <v>0</v>
      </c>
      <c r="M177" s="461">
        <f>Import!O150</f>
        <v>0</v>
      </c>
    </row>
    <row r="178" spans="2:13" ht="15.75" hidden="1" customHeight="1">
      <c r="B178" s="1249" t="str">
        <f t="shared" si="2"/>
        <v/>
      </c>
      <c r="C178" s="2808">
        <f>'Og s3a'!C153</f>
        <v>0</v>
      </c>
      <c r="D178" s="2809"/>
      <c r="E178" s="2810"/>
      <c r="F178" s="873">
        <f>'Og s3a'!F153</f>
        <v>0</v>
      </c>
      <c r="G178" s="936"/>
      <c r="H178" s="936"/>
      <c r="I178" s="532"/>
      <c r="L178" s="825">
        <f>'Og s3a'!D153</f>
        <v>0</v>
      </c>
      <c r="M178" s="461">
        <f>Import!O151</f>
        <v>0</v>
      </c>
    </row>
    <row r="179" spans="2:13" ht="15.75" hidden="1" customHeight="1">
      <c r="B179" s="1249" t="str">
        <f t="shared" si="2"/>
        <v/>
      </c>
      <c r="C179" s="2808">
        <f>'Og s3a'!C154</f>
        <v>0</v>
      </c>
      <c r="D179" s="2809"/>
      <c r="E179" s="2810"/>
      <c r="F179" s="873">
        <f>'Og s3a'!F154</f>
        <v>0</v>
      </c>
      <c r="G179" s="936"/>
      <c r="H179" s="936"/>
      <c r="I179" s="532"/>
      <c r="L179" s="825">
        <f>'Og s3a'!D154</f>
        <v>0</v>
      </c>
      <c r="M179" s="461">
        <f>Import!O152</f>
        <v>0</v>
      </c>
    </row>
    <row r="180" spans="2:13" ht="15.75" hidden="1" customHeight="1">
      <c r="B180" s="1249" t="str">
        <f t="shared" si="2"/>
        <v/>
      </c>
      <c r="C180" s="2808">
        <f>'Og s3a'!C155</f>
        <v>0</v>
      </c>
      <c r="D180" s="2809"/>
      <c r="E180" s="2810"/>
      <c r="F180" s="873">
        <f>'Og s3a'!F155</f>
        <v>0</v>
      </c>
      <c r="G180" s="936"/>
      <c r="H180" s="936"/>
      <c r="I180" s="532"/>
      <c r="L180" s="825">
        <f>'Og s3a'!D155</f>
        <v>0</v>
      </c>
      <c r="M180" s="461">
        <f>Import!O153</f>
        <v>0</v>
      </c>
    </row>
    <row r="181" spans="2:13" ht="15.75" hidden="1" customHeight="1">
      <c r="B181" s="1249" t="str">
        <f t="shared" si="2"/>
        <v/>
      </c>
      <c r="C181" s="2808">
        <f>'Og s3a'!C156</f>
        <v>0</v>
      </c>
      <c r="D181" s="2809"/>
      <c r="E181" s="2810"/>
      <c r="F181" s="873">
        <f>'Og s3a'!F156</f>
        <v>0</v>
      </c>
      <c r="G181" s="936"/>
      <c r="H181" s="936"/>
      <c r="I181" s="532"/>
      <c r="L181" s="825">
        <f>'Og s3a'!D156</f>
        <v>0</v>
      </c>
      <c r="M181" s="461">
        <f>Import!O154</f>
        <v>0</v>
      </c>
    </row>
    <row r="182" spans="2:13" ht="15.75" hidden="1" customHeight="1">
      <c r="B182" s="1249" t="str">
        <f t="shared" si="2"/>
        <v/>
      </c>
      <c r="C182" s="2808">
        <f>'Og s3a'!C157</f>
        <v>0</v>
      </c>
      <c r="D182" s="2809"/>
      <c r="E182" s="2810"/>
      <c r="F182" s="873">
        <f>'Og s3a'!F157</f>
        <v>0</v>
      </c>
      <c r="G182" s="936"/>
      <c r="H182" s="936"/>
      <c r="I182" s="532"/>
      <c r="L182" s="825">
        <f>'Og s3a'!D157</f>
        <v>0</v>
      </c>
      <c r="M182" s="461">
        <f>Import!O155</f>
        <v>0</v>
      </c>
    </row>
    <row r="183" spans="2:13" ht="15.75" hidden="1" customHeight="1">
      <c r="B183" s="1249" t="str">
        <f t="shared" si="2"/>
        <v/>
      </c>
      <c r="C183" s="2808">
        <f>'Og s3a'!C158</f>
        <v>0</v>
      </c>
      <c r="D183" s="2809"/>
      <c r="E183" s="2810"/>
      <c r="F183" s="873">
        <f>'Og s3a'!F158</f>
        <v>0</v>
      </c>
      <c r="G183" s="936"/>
      <c r="H183" s="936"/>
      <c r="I183" s="532"/>
      <c r="L183" s="825">
        <f>'Og s3a'!D158</f>
        <v>0</v>
      </c>
      <c r="M183" s="461">
        <f>Import!O156</f>
        <v>0</v>
      </c>
    </row>
    <row r="184" spans="2:13" ht="15.75" hidden="1" customHeight="1">
      <c r="B184" s="1249" t="str">
        <f t="shared" si="2"/>
        <v/>
      </c>
      <c r="C184" s="2808">
        <f>'Og s3a'!C159</f>
        <v>0</v>
      </c>
      <c r="D184" s="2809"/>
      <c r="E184" s="2810"/>
      <c r="F184" s="873">
        <f>'Og s3a'!F159</f>
        <v>0</v>
      </c>
      <c r="G184" s="936"/>
      <c r="H184" s="936"/>
      <c r="I184" s="532"/>
      <c r="L184" s="825">
        <f>'Og s3a'!D159</f>
        <v>0</v>
      </c>
      <c r="M184" s="461">
        <f>Import!O157</f>
        <v>0</v>
      </c>
    </row>
    <row r="185" spans="2:13" ht="15.75" hidden="1" customHeight="1">
      <c r="B185" s="1249" t="str">
        <f t="shared" si="2"/>
        <v/>
      </c>
      <c r="C185" s="2808">
        <f>'Og s3a'!C160</f>
        <v>0</v>
      </c>
      <c r="D185" s="2809"/>
      <c r="E185" s="2810"/>
      <c r="F185" s="873">
        <f>'Og s3a'!F160</f>
        <v>0</v>
      </c>
      <c r="G185" s="936"/>
      <c r="H185" s="936"/>
      <c r="I185" s="532"/>
      <c r="L185" s="825">
        <f>'Og s3a'!D160</f>
        <v>0</v>
      </c>
      <c r="M185" s="461">
        <f>Import!O158</f>
        <v>0</v>
      </c>
    </row>
    <row r="186" spans="2:13" ht="15.75" hidden="1" customHeight="1">
      <c r="B186" s="1249" t="str">
        <f t="shared" si="2"/>
        <v/>
      </c>
      <c r="C186" s="2808">
        <f>'Og s3a'!C161</f>
        <v>0</v>
      </c>
      <c r="D186" s="2809"/>
      <c r="E186" s="2810"/>
      <c r="F186" s="873">
        <f>'Og s3a'!F161</f>
        <v>0</v>
      </c>
      <c r="G186" s="936"/>
      <c r="H186" s="936"/>
      <c r="I186" s="532"/>
      <c r="L186" s="825">
        <f>'Og s3a'!D161</f>
        <v>0</v>
      </c>
      <c r="M186" s="461">
        <f>Import!O159</f>
        <v>0</v>
      </c>
    </row>
    <row r="187" spans="2:13" ht="15.75" hidden="1" customHeight="1">
      <c r="B187" s="1249" t="str">
        <f t="shared" si="2"/>
        <v/>
      </c>
      <c r="C187" s="2808">
        <f>'Og s3a'!C162</f>
        <v>0</v>
      </c>
      <c r="D187" s="2809"/>
      <c r="E187" s="2810"/>
      <c r="F187" s="873">
        <f>'Og s3a'!F162</f>
        <v>0</v>
      </c>
      <c r="G187" s="936"/>
      <c r="H187" s="936"/>
      <c r="I187" s="532"/>
      <c r="L187" s="825">
        <f>'Og s3a'!D162</f>
        <v>0</v>
      </c>
      <c r="M187" s="461">
        <f>Import!O160</f>
        <v>0</v>
      </c>
    </row>
    <row r="188" spans="2:13" ht="15.75" hidden="1" customHeight="1">
      <c r="B188" s="1249" t="str">
        <f t="shared" si="2"/>
        <v/>
      </c>
      <c r="C188" s="2808">
        <f>'Og s3a'!C163</f>
        <v>0</v>
      </c>
      <c r="D188" s="2809"/>
      <c r="E188" s="2810"/>
      <c r="F188" s="873">
        <f>'Og s3a'!F163</f>
        <v>0</v>
      </c>
      <c r="G188" s="936"/>
      <c r="H188" s="936"/>
      <c r="I188" s="532"/>
      <c r="L188" s="825">
        <f>'Og s3a'!D163</f>
        <v>0</v>
      </c>
      <c r="M188" s="461">
        <f>Import!O161</f>
        <v>0</v>
      </c>
    </row>
    <row r="189" spans="2:13" ht="15.75" hidden="1" customHeight="1">
      <c r="B189" s="1249" t="str">
        <f t="shared" si="2"/>
        <v/>
      </c>
      <c r="C189" s="2808">
        <f>'Og s3a'!C164</f>
        <v>0</v>
      </c>
      <c r="D189" s="2809"/>
      <c r="E189" s="2810"/>
      <c r="F189" s="873">
        <f>'Og s3a'!F164</f>
        <v>0</v>
      </c>
      <c r="G189" s="936"/>
      <c r="H189" s="936"/>
      <c r="I189" s="532"/>
      <c r="L189" s="825">
        <f>'Og s3a'!D164</f>
        <v>0</v>
      </c>
      <c r="M189" s="461">
        <f>Import!O162</f>
        <v>0</v>
      </c>
    </row>
    <row r="190" spans="2:13" ht="15.75" hidden="1" customHeight="1">
      <c r="B190" s="1249" t="str">
        <f t="shared" si="2"/>
        <v/>
      </c>
      <c r="C190" s="2808">
        <f>'Og s3a'!C165</f>
        <v>0</v>
      </c>
      <c r="D190" s="2809"/>
      <c r="E190" s="2810"/>
      <c r="F190" s="873">
        <f>'Og s3a'!F165</f>
        <v>0</v>
      </c>
      <c r="G190" s="936"/>
      <c r="H190" s="936"/>
      <c r="I190" s="532"/>
      <c r="L190" s="825">
        <f>'Og s3a'!D165</f>
        <v>0</v>
      </c>
      <c r="M190" s="461">
        <f>Import!O163</f>
        <v>0</v>
      </c>
    </row>
    <row r="191" spans="2:13" ht="15.75" hidden="1" customHeight="1">
      <c r="B191" s="1249" t="str">
        <f t="shared" si="2"/>
        <v/>
      </c>
      <c r="C191" s="2808">
        <f>'Og s3a'!C166</f>
        <v>0</v>
      </c>
      <c r="D191" s="2809"/>
      <c r="E191" s="2810"/>
      <c r="F191" s="873">
        <f>'Og s3a'!F166</f>
        <v>0</v>
      </c>
      <c r="G191" s="936"/>
      <c r="H191" s="936"/>
      <c r="I191" s="532"/>
      <c r="L191" s="825">
        <f>'Og s3a'!D166</f>
        <v>0</v>
      </c>
      <c r="M191" s="461">
        <f>Import!O164</f>
        <v>0</v>
      </c>
    </row>
    <row r="192" spans="2:13" ht="15.75" hidden="1" customHeight="1">
      <c r="B192" s="1249" t="str">
        <f t="shared" si="2"/>
        <v/>
      </c>
      <c r="C192" s="2808">
        <f>'Og s3a'!C167</f>
        <v>0</v>
      </c>
      <c r="D192" s="2809"/>
      <c r="E192" s="2810"/>
      <c r="F192" s="873">
        <f>'Og s3a'!F167</f>
        <v>0</v>
      </c>
      <c r="G192" s="936"/>
      <c r="H192" s="936"/>
      <c r="I192" s="532"/>
      <c r="L192" s="825">
        <f>'Og s3a'!D167</f>
        <v>0</v>
      </c>
      <c r="M192" s="461">
        <f>Import!O165</f>
        <v>0</v>
      </c>
    </row>
    <row r="193" spans="2:13" ht="15.75" hidden="1" customHeight="1">
      <c r="B193" s="1249" t="str">
        <f t="shared" si="2"/>
        <v/>
      </c>
      <c r="C193" s="2808">
        <f>'Og s3a'!C168</f>
        <v>0</v>
      </c>
      <c r="D193" s="2809"/>
      <c r="E193" s="2810"/>
      <c r="F193" s="873">
        <f>'Og s3a'!F168</f>
        <v>0</v>
      </c>
      <c r="G193" s="936"/>
      <c r="H193" s="936"/>
      <c r="I193" s="532"/>
      <c r="L193" s="825">
        <f>'Og s3a'!D168</f>
        <v>0</v>
      </c>
      <c r="M193" s="461">
        <f>Import!O166</f>
        <v>0</v>
      </c>
    </row>
    <row r="194" spans="2:13" ht="15.75" hidden="1" customHeight="1">
      <c r="B194" s="1249" t="str">
        <f t="shared" si="2"/>
        <v/>
      </c>
      <c r="C194" s="2808">
        <f>'Og s3a'!C169</f>
        <v>0</v>
      </c>
      <c r="D194" s="2809"/>
      <c r="E194" s="2810"/>
      <c r="F194" s="873">
        <f>'Og s3a'!F169</f>
        <v>0</v>
      </c>
      <c r="G194" s="936"/>
      <c r="H194" s="936"/>
      <c r="I194" s="532"/>
      <c r="L194" s="825">
        <f>'Og s3a'!D169</f>
        <v>0</v>
      </c>
      <c r="M194" s="461">
        <f>Import!O167</f>
        <v>0</v>
      </c>
    </row>
    <row r="195" spans="2:13" ht="15.75" hidden="1" customHeight="1">
      <c r="B195" s="1249" t="str">
        <f t="shared" si="2"/>
        <v/>
      </c>
      <c r="C195" s="2808">
        <f>'Og s3a'!C170</f>
        <v>0</v>
      </c>
      <c r="D195" s="2809"/>
      <c r="E195" s="2810"/>
      <c r="F195" s="873">
        <f>'Og s3a'!F170</f>
        <v>0</v>
      </c>
      <c r="G195" s="936"/>
      <c r="H195" s="936"/>
      <c r="I195" s="532"/>
      <c r="L195" s="825">
        <f>'Og s3a'!D170</f>
        <v>0</v>
      </c>
      <c r="M195" s="461">
        <f>Import!O168</f>
        <v>0</v>
      </c>
    </row>
    <row r="196" spans="2:13" ht="15.75" hidden="1" customHeight="1">
      <c r="B196" s="1249" t="str">
        <f t="shared" si="2"/>
        <v/>
      </c>
      <c r="C196" s="2808">
        <f>'Og s3a'!C171</f>
        <v>0</v>
      </c>
      <c r="D196" s="2809"/>
      <c r="E196" s="2810"/>
      <c r="F196" s="873">
        <f>'Og s3a'!F171</f>
        <v>0</v>
      </c>
      <c r="G196" s="936"/>
      <c r="H196" s="936"/>
      <c r="I196" s="532"/>
      <c r="L196" s="825">
        <f>'Og s3a'!D171</f>
        <v>0</v>
      </c>
      <c r="M196" s="461">
        <f>Import!O169</f>
        <v>0</v>
      </c>
    </row>
    <row r="197" spans="2:13" ht="15.75" hidden="1" customHeight="1">
      <c r="B197" s="1249" t="str">
        <f t="shared" si="2"/>
        <v/>
      </c>
      <c r="C197" s="2808">
        <f>'Og s3a'!C172</f>
        <v>0</v>
      </c>
      <c r="D197" s="2809"/>
      <c r="E197" s="2810"/>
      <c r="F197" s="873">
        <f>'Og s3a'!F172</f>
        <v>0</v>
      </c>
      <c r="G197" s="936"/>
      <c r="H197" s="936"/>
      <c r="I197" s="532"/>
      <c r="L197" s="825">
        <f>'Og s3a'!D172</f>
        <v>0</v>
      </c>
      <c r="M197" s="461">
        <f>Import!O170</f>
        <v>0</v>
      </c>
    </row>
    <row r="198" spans="2:13" ht="15.75" hidden="1" customHeight="1">
      <c r="B198" s="1249" t="str">
        <f t="shared" si="2"/>
        <v/>
      </c>
      <c r="C198" s="2808">
        <f>'Og s3a'!C173</f>
        <v>0</v>
      </c>
      <c r="D198" s="2809"/>
      <c r="E198" s="2810"/>
      <c r="F198" s="873">
        <f>'Og s3a'!F173</f>
        <v>0</v>
      </c>
      <c r="G198" s="936"/>
      <c r="H198" s="936"/>
      <c r="I198" s="532"/>
      <c r="L198" s="825">
        <f>'Og s3a'!D173</f>
        <v>0</v>
      </c>
      <c r="M198" s="461">
        <f>Import!O171</f>
        <v>0</v>
      </c>
    </row>
    <row r="199" spans="2:13" ht="15.75" hidden="1" customHeight="1">
      <c r="B199" s="1249" t="str">
        <f t="shared" si="2"/>
        <v/>
      </c>
      <c r="C199" s="2808">
        <f>'Og s3a'!C174</f>
        <v>0</v>
      </c>
      <c r="D199" s="2809"/>
      <c r="E199" s="2810"/>
      <c r="F199" s="873">
        <f>'Og s3a'!F174</f>
        <v>0</v>
      </c>
      <c r="G199" s="936"/>
      <c r="H199" s="936"/>
      <c r="I199" s="532"/>
      <c r="L199" s="825">
        <f>'Og s3a'!D174</f>
        <v>0</v>
      </c>
      <c r="M199" s="461">
        <f>Import!O172</f>
        <v>0</v>
      </c>
    </row>
    <row r="200" spans="2:13" ht="15.75" hidden="1" customHeight="1">
      <c r="B200" s="1249" t="str">
        <f t="shared" si="2"/>
        <v/>
      </c>
      <c r="C200" s="2808">
        <f>'Og s3a'!C175</f>
        <v>0</v>
      </c>
      <c r="D200" s="2809"/>
      <c r="E200" s="2810"/>
      <c r="F200" s="873">
        <f>'Og s3a'!F175</f>
        <v>0</v>
      </c>
      <c r="G200" s="936"/>
      <c r="H200" s="936"/>
      <c r="I200" s="532"/>
      <c r="L200" s="825">
        <f>'Og s3a'!D175</f>
        <v>0</v>
      </c>
      <c r="M200" s="461">
        <f>Import!O173</f>
        <v>0</v>
      </c>
    </row>
    <row r="201" spans="2:13" ht="15.75" hidden="1" customHeight="1">
      <c r="B201" s="1249" t="str">
        <f t="shared" si="2"/>
        <v/>
      </c>
      <c r="C201" s="2808">
        <f>'Og s3a'!C176</f>
        <v>0</v>
      </c>
      <c r="D201" s="2809"/>
      <c r="E201" s="2810"/>
      <c r="F201" s="873">
        <f>'Og s3a'!F176</f>
        <v>0</v>
      </c>
      <c r="G201" s="936"/>
      <c r="H201" s="936"/>
      <c r="I201" s="532"/>
      <c r="L201" s="825">
        <f>'Og s3a'!D176</f>
        <v>0</v>
      </c>
      <c r="M201" s="461">
        <f>Import!O174</f>
        <v>0</v>
      </c>
    </row>
    <row r="202" spans="2:13" ht="15.75" hidden="1" customHeight="1">
      <c r="B202" s="1249" t="str">
        <f t="shared" si="2"/>
        <v/>
      </c>
      <c r="C202" s="2808">
        <f>'Og s3a'!C177</f>
        <v>0</v>
      </c>
      <c r="D202" s="2809"/>
      <c r="E202" s="2810"/>
      <c r="F202" s="873">
        <f>'Og s3a'!F177</f>
        <v>0</v>
      </c>
      <c r="G202" s="936"/>
      <c r="H202" s="936"/>
      <c r="I202" s="532"/>
      <c r="L202" s="825">
        <f>'Og s3a'!D177</f>
        <v>0</v>
      </c>
      <c r="M202" s="461">
        <f>Import!O175</f>
        <v>0</v>
      </c>
    </row>
    <row r="203" spans="2:13" ht="15.75" hidden="1" customHeight="1">
      <c r="B203" s="1249" t="str">
        <f t="shared" si="2"/>
        <v/>
      </c>
      <c r="C203" s="2808">
        <f>'Og s3a'!C178</f>
        <v>0</v>
      </c>
      <c r="D203" s="2809"/>
      <c r="E203" s="2810"/>
      <c r="F203" s="873">
        <f>'Og s3a'!F178</f>
        <v>0</v>
      </c>
      <c r="G203" s="936"/>
      <c r="H203" s="936"/>
      <c r="I203" s="532"/>
      <c r="L203" s="825">
        <f>'Og s3a'!D178</f>
        <v>0</v>
      </c>
      <c r="M203" s="461">
        <f>Import!O176</f>
        <v>0</v>
      </c>
    </row>
    <row r="204" spans="2:13" ht="15.75" hidden="1" customHeight="1">
      <c r="B204" s="1249" t="str">
        <f t="shared" si="2"/>
        <v/>
      </c>
      <c r="C204" s="2808">
        <f>'Og s3a'!C179</f>
        <v>0</v>
      </c>
      <c r="D204" s="2809"/>
      <c r="E204" s="2810"/>
      <c r="F204" s="873">
        <f>'Og s3a'!F179</f>
        <v>0</v>
      </c>
      <c r="G204" s="936"/>
      <c r="H204" s="936"/>
      <c r="I204" s="532"/>
      <c r="L204" s="825">
        <f>'Og s3a'!D179</f>
        <v>0</v>
      </c>
      <c r="M204" s="461">
        <f>Import!O177</f>
        <v>0</v>
      </c>
    </row>
    <row r="205" spans="2:13" ht="15.75" hidden="1" customHeight="1">
      <c r="B205" s="1249" t="str">
        <f t="shared" si="2"/>
        <v/>
      </c>
      <c r="C205" s="2808">
        <f>'Og s3a'!C180</f>
        <v>0</v>
      </c>
      <c r="D205" s="2809"/>
      <c r="E205" s="2810"/>
      <c r="F205" s="873">
        <f>'Og s3a'!F180</f>
        <v>0</v>
      </c>
      <c r="G205" s="936"/>
      <c r="H205" s="936"/>
      <c r="I205" s="532"/>
      <c r="L205" s="825">
        <f>'Og s3a'!D180</f>
        <v>0</v>
      </c>
      <c r="M205" s="461">
        <f>Import!O178</f>
        <v>0</v>
      </c>
    </row>
    <row r="206" spans="2:13" ht="15.75" hidden="1" customHeight="1">
      <c r="B206" s="1249" t="str">
        <f t="shared" si="2"/>
        <v/>
      </c>
      <c r="C206" s="2808">
        <f>'Og s3a'!C181</f>
        <v>0</v>
      </c>
      <c r="D206" s="2809"/>
      <c r="E206" s="2810"/>
      <c r="F206" s="873">
        <f>'Og s3a'!F181</f>
        <v>0</v>
      </c>
      <c r="G206" s="936"/>
      <c r="H206" s="936"/>
      <c r="I206" s="532"/>
      <c r="L206" s="825">
        <f>'Og s3a'!D181</f>
        <v>0</v>
      </c>
      <c r="M206" s="461">
        <f>Import!O179</f>
        <v>0</v>
      </c>
    </row>
    <row r="207" spans="2:13" ht="15.75" hidden="1" customHeight="1">
      <c r="B207" s="1249" t="str">
        <f t="shared" si="2"/>
        <v/>
      </c>
      <c r="C207" s="2808">
        <f>'Og s3a'!C182</f>
        <v>0</v>
      </c>
      <c r="D207" s="2809"/>
      <c r="E207" s="2810"/>
      <c r="F207" s="873">
        <f>'Og s3a'!F182</f>
        <v>0</v>
      </c>
      <c r="G207" s="936"/>
      <c r="H207" s="936"/>
      <c r="I207" s="532"/>
      <c r="L207" s="825">
        <f>'Og s3a'!D182</f>
        <v>0</v>
      </c>
      <c r="M207" s="461">
        <f>Import!O180</f>
        <v>0</v>
      </c>
    </row>
    <row r="208" spans="2:13" ht="15.75" hidden="1" customHeight="1">
      <c r="B208" s="1249" t="str">
        <f t="shared" si="2"/>
        <v/>
      </c>
      <c r="C208" s="2808">
        <f>'Og s3a'!C183</f>
        <v>0</v>
      </c>
      <c r="D208" s="2809"/>
      <c r="E208" s="2810"/>
      <c r="F208" s="873">
        <f>'Og s3a'!F183</f>
        <v>0</v>
      </c>
      <c r="G208" s="936"/>
      <c r="H208" s="936"/>
      <c r="I208" s="532"/>
      <c r="L208" s="825">
        <f>'Og s3a'!D183</f>
        <v>0</v>
      </c>
      <c r="M208" s="461">
        <f>Import!O181</f>
        <v>0</v>
      </c>
    </row>
    <row r="209" spans="2:13" ht="15.75" hidden="1" customHeight="1">
      <c r="B209" s="1249" t="str">
        <f t="shared" si="2"/>
        <v/>
      </c>
      <c r="C209" s="2808">
        <f>'Og s3a'!C184</f>
        <v>0</v>
      </c>
      <c r="D209" s="2809"/>
      <c r="E209" s="2810"/>
      <c r="F209" s="873">
        <f>'Og s3a'!F184</f>
        <v>0</v>
      </c>
      <c r="G209" s="936"/>
      <c r="H209" s="936"/>
      <c r="I209" s="532"/>
      <c r="L209" s="825">
        <f>'Og s3a'!D184</f>
        <v>0</v>
      </c>
      <c r="M209" s="461">
        <f>Import!O182</f>
        <v>0</v>
      </c>
    </row>
    <row r="210" spans="2:13" ht="15.75" hidden="1" customHeight="1">
      <c r="B210" s="1249" t="str">
        <f t="shared" si="2"/>
        <v/>
      </c>
      <c r="C210" s="2808">
        <f>'Og s3a'!C185</f>
        <v>0</v>
      </c>
      <c r="D210" s="2809"/>
      <c r="E210" s="2810"/>
      <c r="F210" s="873">
        <f>'Og s3a'!F185</f>
        <v>0</v>
      </c>
      <c r="G210" s="936"/>
      <c r="H210" s="936"/>
      <c r="I210" s="532"/>
      <c r="L210" s="825">
        <f>'Og s3a'!D185</f>
        <v>0</v>
      </c>
      <c r="M210" s="461">
        <f>Import!O183</f>
        <v>0</v>
      </c>
    </row>
    <row r="211" spans="2:13" ht="15.75" hidden="1" customHeight="1">
      <c r="B211" s="1249" t="str">
        <f t="shared" si="2"/>
        <v/>
      </c>
      <c r="C211" s="2808">
        <f>'Og s3a'!C186</f>
        <v>0</v>
      </c>
      <c r="D211" s="2809"/>
      <c r="E211" s="2810"/>
      <c r="F211" s="873">
        <f>'Og s3a'!F186</f>
        <v>0</v>
      </c>
      <c r="G211" s="936"/>
      <c r="H211" s="936"/>
      <c r="I211" s="532"/>
      <c r="L211" s="825">
        <f>'Og s3a'!D186</f>
        <v>0</v>
      </c>
      <c r="M211" s="461">
        <f>Import!O184</f>
        <v>0</v>
      </c>
    </row>
    <row r="212" spans="2:13" ht="15.75" hidden="1" customHeight="1">
      <c r="B212" s="1249" t="str">
        <f t="shared" si="2"/>
        <v/>
      </c>
      <c r="C212" s="2808">
        <f>'Og s3a'!C187</f>
        <v>0</v>
      </c>
      <c r="D212" s="2809"/>
      <c r="E212" s="2810"/>
      <c r="F212" s="873">
        <f>'Og s3a'!F187</f>
        <v>0</v>
      </c>
      <c r="G212" s="936"/>
      <c r="H212" s="936"/>
      <c r="I212" s="532"/>
      <c r="L212" s="825">
        <f>'Og s3a'!D187</f>
        <v>0</v>
      </c>
      <c r="M212" s="461">
        <f>Import!O185</f>
        <v>0</v>
      </c>
    </row>
    <row r="213" spans="2:13" ht="15.75" hidden="1" customHeight="1">
      <c r="B213" s="1249" t="str">
        <f t="shared" si="2"/>
        <v/>
      </c>
      <c r="C213" s="2808">
        <f>'Og s3a'!C188</f>
        <v>0</v>
      </c>
      <c r="D213" s="2809"/>
      <c r="E213" s="2810"/>
      <c r="F213" s="873">
        <f>'Og s3a'!F188</f>
        <v>0</v>
      </c>
      <c r="G213" s="936"/>
      <c r="H213" s="936"/>
      <c r="I213" s="532"/>
      <c r="L213" s="825">
        <f>'Og s3a'!D188</f>
        <v>0</v>
      </c>
      <c r="M213" s="461">
        <f>Import!O186</f>
        <v>0</v>
      </c>
    </row>
    <row r="214" spans="2:13" ht="15.75" hidden="1" customHeight="1">
      <c r="B214" s="1249" t="str">
        <f t="shared" si="2"/>
        <v/>
      </c>
      <c r="C214" s="2808">
        <f>'Og s3a'!C189</f>
        <v>0</v>
      </c>
      <c r="D214" s="2809"/>
      <c r="E214" s="2810"/>
      <c r="F214" s="873">
        <f>'Og s3a'!F189</f>
        <v>0</v>
      </c>
      <c r="G214" s="936"/>
      <c r="H214" s="936"/>
      <c r="I214" s="532"/>
      <c r="L214" s="825">
        <f>'Og s3a'!D189</f>
        <v>0</v>
      </c>
      <c r="M214" s="461">
        <f>Import!O187</f>
        <v>0</v>
      </c>
    </row>
    <row r="215" spans="2:13" ht="15.75" hidden="1" customHeight="1">
      <c r="B215" s="1249" t="str">
        <f t="shared" si="2"/>
        <v/>
      </c>
      <c r="C215" s="2808">
        <f>'Og s3a'!C190</f>
        <v>0</v>
      </c>
      <c r="D215" s="2809"/>
      <c r="E215" s="2810"/>
      <c r="F215" s="873">
        <f>'Og s3a'!F190</f>
        <v>0</v>
      </c>
      <c r="G215" s="936"/>
      <c r="H215" s="936"/>
      <c r="I215" s="532"/>
      <c r="L215" s="825">
        <f>'Og s3a'!D190</f>
        <v>0</v>
      </c>
      <c r="M215" s="461">
        <f>Import!O188</f>
        <v>0</v>
      </c>
    </row>
    <row r="216" spans="2:13" ht="15.75" hidden="1" customHeight="1">
      <c r="B216" s="1249" t="str">
        <f t="shared" si="2"/>
        <v/>
      </c>
      <c r="C216" s="2808">
        <f>'Og s3a'!C191</f>
        <v>0</v>
      </c>
      <c r="D216" s="2809"/>
      <c r="E216" s="2810"/>
      <c r="F216" s="873">
        <f>'Og s3a'!F191</f>
        <v>0</v>
      </c>
      <c r="G216" s="936"/>
      <c r="H216" s="936"/>
      <c r="I216" s="532"/>
      <c r="L216" s="825">
        <f>'Og s3a'!D191</f>
        <v>0</v>
      </c>
      <c r="M216" s="461">
        <f>Import!O189</f>
        <v>0</v>
      </c>
    </row>
    <row r="217" spans="2:13" ht="15.75" hidden="1" customHeight="1">
      <c r="B217" s="1249" t="str">
        <f t="shared" si="2"/>
        <v/>
      </c>
      <c r="C217" s="2808">
        <f>'Og s3a'!C192</f>
        <v>0</v>
      </c>
      <c r="D217" s="2809"/>
      <c r="E217" s="2810"/>
      <c r="F217" s="873">
        <f>'Og s3a'!F192</f>
        <v>0</v>
      </c>
      <c r="G217" s="936"/>
      <c r="H217" s="936"/>
      <c r="I217" s="532"/>
      <c r="L217" s="825">
        <f>'Og s3a'!D192</f>
        <v>0</v>
      </c>
      <c r="M217" s="461">
        <f>Import!O190</f>
        <v>0</v>
      </c>
    </row>
    <row r="218" spans="2:13" ht="15.75" hidden="1" customHeight="1">
      <c r="B218" s="1249" t="str">
        <f t="shared" si="2"/>
        <v/>
      </c>
      <c r="C218" s="2808">
        <f>'Og s3a'!C193</f>
        <v>0</v>
      </c>
      <c r="D218" s="2809"/>
      <c r="E218" s="2810"/>
      <c r="F218" s="873">
        <f>'Og s3a'!F193</f>
        <v>0</v>
      </c>
      <c r="G218" s="936"/>
      <c r="H218" s="936"/>
      <c r="I218" s="532"/>
      <c r="L218" s="825">
        <f>'Og s3a'!D193</f>
        <v>0</v>
      </c>
      <c r="M218" s="461">
        <f>Import!O191</f>
        <v>0</v>
      </c>
    </row>
    <row r="219" spans="2:13" ht="15.75" hidden="1" customHeight="1">
      <c r="B219" s="1249" t="str">
        <f t="shared" si="2"/>
        <v/>
      </c>
      <c r="C219" s="2808">
        <f>'Og s3a'!C194</f>
        <v>0</v>
      </c>
      <c r="D219" s="2809"/>
      <c r="E219" s="2810"/>
      <c r="F219" s="873">
        <f>'Og s3a'!F194</f>
        <v>0</v>
      </c>
      <c r="G219" s="936"/>
      <c r="H219" s="936"/>
      <c r="I219" s="532"/>
      <c r="L219" s="825">
        <f>'Og s3a'!D194</f>
        <v>0</v>
      </c>
      <c r="M219" s="461">
        <f>Import!O192</f>
        <v>0</v>
      </c>
    </row>
    <row r="220" spans="2:13" ht="15.75" hidden="1" customHeight="1">
      <c r="B220" s="1249" t="str">
        <f t="shared" si="2"/>
        <v/>
      </c>
      <c r="C220" s="2808">
        <f>'Og s3a'!C195</f>
        <v>0</v>
      </c>
      <c r="D220" s="2809"/>
      <c r="E220" s="2810"/>
      <c r="F220" s="873">
        <f>'Og s3a'!F195</f>
        <v>0</v>
      </c>
      <c r="G220" s="936"/>
      <c r="H220" s="936"/>
      <c r="I220" s="532"/>
      <c r="L220" s="825">
        <f>'Og s3a'!D195</f>
        <v>0</v>
      </c>
      <c r="M220" s="461">
        <f>Import!O193</f>
        <v>0</v>
      </c>
    </row>
    <row r="221" spans="2:13" ht="15.75" hidden="1" customHeight="1">
      <c r="B221" s="1249" t="str">
        <f t="shared" si="2"/>
        <v/>
      </c>
      <c r="C221" s="2808">
        <f>'Og s3a'!C196</f>
        <v>0</v>
      </c>
      <c r="D221" s="2809"/>
      <c r="E221" s="2810"/>
      <c r="F221" s="873">
        <f>'Og s3a'!F196</f>
        <v>0</v>
      </c>
      <c r="G221" s="936"/>
      <c r="H221" s="936"/>
      <c r="I221" s="532"/>
      <c r="L221" s="825">
        <f>'Og s3a'!D196</f>
        <v>0</v>
      </c>
      <c r="M221" s="461">
        <f>Import!O194</f>
        <v>0</v>
      </c>
    </row>
    <row r="222" spans="2:13" ht="15.75" hidden="1" customHeight="1">
      <c r="B222" s="1249" t="str">
        <f t="shared" si="2"/>
        <v/>
      </c>
      <c r="C222" s="2808">
        <f>'Og s3a'!C197</f>
        <v>0</v>
      </c>
      <c r="D222" s="2809"/>
      <c r="E222" s="2810"/>
      <c r="F222" s="873">
        <f>'Og s3a'!F197</f>
        <v>0</v>
      </c>
      <c r="G222" s="936"/>
      <c r="H222" s="936"/>
      <c r="I222" s="532"/>
      <c r="L222" s="825">
        <f>'Og s3a'!D197</f>
        <v>0</v>
      </c>
      <c r="M222" s="461">
        <f>Import!O195</f>
        <v>0</v>
      </c>
    </row>
    <row r="223" spans="2:13" ht="15.75" hidden="1" customHeight="1">
      <c r="B223" s="1249" t="str">
        <f t="shared" si="2"/>
        <v/>
      </c>
      <c r="C223" s="2808">
        <f>'Og s3a'!C198</f>
        <v>0</v>
      </c>
      <c r="D223" s="2809"/>
      <c r="E223" s="2810"/>
      <c r="F223" s="873">
        <f>'Og s3a'!F198</f>
        <v>0</v>
      </c>
      <c r="G223" s="936"/>
      <c r="H223" s="936"/>
      <c r="I223" s="532"/>
      <c r="L223" s="825">
        <f>'Og s3a'!D198</f>
        <v>0</v>
      </c>
      <c r="M223" s="461">
        <f>Import!O196</f>
        <v>0</v>
      </c>
    </row>
    <row r="224" spans="2:13" ht="15.75" hidden="1" customHeight="1">
      <c r="B224" s="1249" t="str">
        <f t="shared" ref="B224:B287" si="3">IF(F224&gt;0,"Wypełnione","")</f>
        <v/>
      </c>
      <c r="C224" s="2808">
        <f>'Og s3a'!C199</f>
        <v>0</v>
      </c>
      <c r="D224" s="2809"/>
      <c r="E224" s="2810"/>
      <c r="F224" s="873">
        <f>'Og s3a'!F199</f>
        <v>0</v>
      </c>
      <c r="G224" s="936"/>
      <c r="H224" s="936"/>
      <c r="I224" s="532"/>
      <c r="L224" s="825">
        <f>'Og s3a'!D199</f>
        <v>0</v>
      </c>
      <c r="M224" s="461">
        <f>Import!O197</f>
        <v>0</v>
      </c>
    </row>
    <row r="225" spans="2:13" ht="15.75" hidden="1" customHeight="1">
      <c r="B225" s="1249" t="str">
        <f t="shared" si="3"/>
        <v/>
      </c>
      <c r="C225" s="2808">
        <f>'Og s3a'!C200</f>
        <v>0</v>
      </c>
      <c r="D225" s="2809"/>
      <c r="E225" s="2810"/>
      <c r="F225" s="873">
        <f>'Og s3a'!F200</f>
        <v>0</v>
      </c>
      <c r="G225" s="936"/>
      <c r="H225" s="936"/>
      <c r="I225" s="532"/>
      <c r="L225" s="825">
        <f>'Og s3a'!D200</f>
        <v>0</v>
      </c>
      <c r="M225" s="461">
        <f>Import!O198</f>
        <v>0</v>
      </c>
    </row>
    <row r="226" spans="2:13" ht="15.75" hidden="1" customHeight="1">
      <c r="B226" s="1249" t="str">
        <f t="shared" si="3"/>
        <v/>
      </c>
      <c r="C226" s="2808">
        <f>'Og s3a'!C201</f>
        <v>0</v>
      </c>
      <c r="D226" s="2809"/>
      <c r="E226" s="2810"/>
      <c r="F226" s="873">
        <f>'Og s3a'!F201</f>
        <v>0</v>
      </c>
      <c r="G226" s="936"/>
      <c r="H226" s="936"/>
      <c r="I226" s="532"/>
      <c r="L226" s="825">
        <f>'Og s3a'!D201</f>
        <v>0</v>
      </c>
      <c r="M226" s="461">
        <f>Import!O199</f>
        <v>0</v>
      </c>
    </row>
    <row r="227" spans="2:13" ht="15.75" hidden="1" customHeight="1">
      <c r="B227" s="1249" t="str">
        <f t="shared" si="3"/>
        <v/>
      </c>
      <c r="C227" s="2808">
        <f>'Og s3a'!C202</f>
        <v>0</v>
      </c>
      <c r="D227" s="2809"/>
      <c r="E227" s="2810"/>
      <c r="F227" s="873">
        <f>'Og s3a'!F202</f>
        <v>0</v>
      </c>
      <c r="G227" s="936"/>
      <c r="H227" s="936"/>
      <c r="I227" s="532"/>
      <c r="L227" s="825">
        <f>'Og s3a'!D202</f>
        <v>0</v>
      </c>
      <c r="M227" s="461">
        <f>Import!O200</f>
        <v>0</v>
      </c>
    </row>
    <row r="228" spans="2:13" ht="15.75" hidden="1" customHeight="1">
      <c r="B228" s="1249" t="str">
        <f t="shared" si="3"/>
        <v/>
      </c>
      <c r="C228" s="2808">
        <f>'Og s3a'!C203</f>
        <v>0</v>
      </c>
      <c r="D228" s="2809"/>
      <c r="E228" s="2810"/>
      <c r="F228" s="873">
        <f>'Og s3a'!F203</f>
        <v>0</v>
      </c>
      <c r="G228" s="936"/>
      <c r="H228" s="936"/>
      <c r="I228" s="532"/>
      <c r="L228" s="825">
        <f>'Og s3a'!D203</f>
        <v>0</v>
      </c>
      <c r="M228" s="461">
        <f>Import!O201</f>
        <v>0</v>
      </c>
    </row>
    <row r="229" spans="2:13" ht="15.75" hidden="1" customHeight="1">
      <c r="B229" s="1249" t="str">
        <f t="shared" si="3"/>
        <v/>
      </c>
      <c r="C229" s="2808">
        <f>'Og s3a'!C204</f>
        <v>0</v>
      </c>
      <c r="D229" s="2809"/>
      <c r="E229" s="2810"/>
      <c r="F229" s="873">
        <f>'Og s3a'!F204</f>
        <v>0</v>
      </c>
      <c r="G229" s="936"/>
      <c r="H229" s="936"/>
      <c r="I229" s="532"/>
      <c r="L229" s="825">
        <f>'Og s3a'!D204</f>
        <v>0</v>
      </c>
      <c r="M229" s="461">
        <f>Import!O202</f>
        <v>0</v>
      </c>
    </row>
    <row r="230" spans="2:13" ht="15.75" hidden="1" customHeight="1">
      <c r="B230" s="1249" t="str">
        <f t="shared" si="3"/>
        <v/>
      </c>
      <c r="C230" s="2808">
        <f>'Og s3a'!C205</f>
        <v>0</v>
      </c>
      <c r="D230" s="2809"/>
      <c r="E230" s="2810"/>
      <c r="F230" s="873">
        <f>'Og s3a'!F205</f>
        <v>0</v>
      </c>
      <c r="G230" s="936"/>
      <c r="H230" s="936"/>
      <c r="I230" s="532"/>
      <c r="L230" s="825">
        <f>'Og s3a'!D205</f>
        <v>0</v>
      </c>
      <c r="M230" s="461">
        <f>Import!O203</f>
        <v>0</v>
      </c>
    </row>
    <row r="231" spans="2:13" ht="15.75" hidden="1" customHeight="1">
      <c r="B231" s="1249" t="str">
        <f t="shared" si="3"/>
        <v/>
      </c>
      <c r="C231" s="2808">
        <f>'Og s3a'!C206</f>
        <v>0</v>
      </c>
      <c r="D231" s="2809"/>
      <c r="E231" s="2810"/>
      <c r="F231" s="873">
        <f>'Og s3a'!F206</f>
        <v>0</v>
      </c>
      <c r="G231" s="936"/>
      <c r="H231" s="936"/>
      <c r="I231" s="532"/>
      <c r="L231" s="825">
        <f>'Og s3a'!D206</f>
        <v>0</v>
      </c>
      <c r="M231" s="461">
        <f>Import!O204</f>
        <v>0</v>
      </c>
    </row>
    <row r="232" spans="2:13" ht="15.75" hidden="1" customHeight="1">
      <c r="B232" s="1249" t="str">
        <f t="shared" si="3"/>
        <v/>
      </c>
      <c r="C232" s="2808">
        <f>'Og s3a'!C207</f>
        <v>0</v>
      </c>
      <c r="D232" s="2809"/>
      <c r="E232" s="2810"/>
      <c r="F232" s="873">
        <f>'Og s3a'!F207</f>
        <v>0</v>
      </c>
      <c r="G232" s="936"/>
      <c r="H232" s="936"/>
      <c r="I232" s="532"/>
      <c r="L232" s="825">
        <f>'Og s3a'!D207</f>
        <v>0</v>
      </c>
      <c r="M232" s="461">
        <f>Import!O205</f>
        <v>0</v>
      </c>
    </row>
    <row r="233" spans="2:13" ht="15.75" hidden="1" customHeight="1">
      <c r="B233" s="1249" t="str">
        <f t="shared" si="3"/>
        <v/>
      </c>
      <c r="C233" s="2808">
        <f>'Og s3a'!C208</f>
        <v>0</v>
      </c>
      <c r="D233" s="2809"/>
      <c r="E233" s="2810"/>
      <c r="F233" s="873">
        <f>'Og s3a'!F208</f>
        <v>0</v>
      </c>
      <c r="G233" s="936"/>
      <c r="H233" s="936"/>
      <c r="I233" s="532"/>
      <c r="L233" s="825">
        <f>'Og s3a'!D208</f>
        <v>0</v>
      </c>
      <c r="M233" s="461">
        <f>Import!O206</f>
        <v>0</v>
      </c>
    </row>
    <row r="234" spans="2:13" ht="15.75" hidden="1" customHeight="1">
      <c r="B234" s="1249" t="str">
        <f t="shared" si="3"/>
        <v/>
      </c>
      <c r="C234" s="2808">
        <f>'Og s3a'!C209</f>
        <v>0</v>
      </c>
      <c r="D234" s="2809"/>
      <c r="E234" s="2810"/>
      <c r="F234" s="873">
        <f>'Og s3a'!F209</f>
        <v>0</v>
      </c>
      <c r="G234" s="936"/>
      <c r="H234" s="936"/>
      <c r="I234" s="532"/>
      <c r="L234" s="825">
        <f>'Og s3a'!D209</f>
        <v>0</v>
      </c>
      <c r="M234" s="461">
        <f>Import!O207</f>
        <v>0</v>
      </c>
    </row>
    <row r="235" spans="2:13" ht="15.75" hidden="1" customHeight="1">
      <c r="B235" s="1249" t="str">
        <f t="shared" si="3"/>
        <v/>
      </c>
      <c r="C235" s="2808">
        <f>'Og s3a'!C210</f>
        <v>0</v>
      </c>
      <c r="D235" s="2809"/>
      <c r="E235" s="2810"/>
      <c r="F235" s="873">
        <f>'Og s3a'!F210</f>
        <v>0</v>
      </c>
      <c r="G235" s="936"/>
      <c r="H235" s="936"/>
      <c r="I235" s="532"/>
      <c r="L235" s="825">
        <f>'Og s3a'!D210</f>
        <v>0</v>
      </c>
      <c r="M235" s="461">
        <f>Import!O208</f>
        <v>0</v>
      </c>
    </row>
    <row r="236" spans="2:13" ht="15.75" hidden="1" customHeight="1">
      <c r="B236" s="1249" t="str">
        <f t="shared" si="3"/>
        <v/>
      </c>
      <c r="C236" s="2808">
        <f>'Og s3a'!C211</f>
        <v>0</v>
      </c>
      <c r="D236" s="2809"/>
      <c r="E236" s="2810"/>
      <c r="F236" s="873">
        <f>'Og s3a'!F211</f>
        <v>0</v>
      </c>
      <c r="G236" s="936"/>
      <c r="H236" s="936"/>
      <c r="I236" s="532"/>
      <c r="L236" s="825">
        <f>'Og s3a'!D211</f>
        <v>0</v>
      </c>
      <c r="M236" s="461">
        <f>Import!O209</f>
        <v>0</v>
      </c>
    </row>
    <row r="237" spans="2:13" ht="15.75" hidden="1" customHeight="1">
      <c r="B237" s="1249" t="str">
        <f t="shared" si="3"/>
        <v/>
      </c>
      <c r="C237" s="2808">
        <f>'Og s3a'!C212</f>
        <v>0</v>
      </c>
      <c r="D237" s="2809"/>
      <c r="E237" s="2810"/>
      <c r="F237" s="873">
        <f>'Og s3a'!F212</f>
        <v>0</v>
      </c>
      <c r="G237" s="936"/>
      <c r="H237" s="936"/>
      <c r="I237" s="532"/>
      <c r="L237" s="825">
        <f>'Og s3a'!D212</f>
        <v>0</v>
      </c>
      <c r="M237" s="461">
        <f>Import!O210</f>
        <v>0</v>
      </c>
    </row>
    <row r="238" spans="2:13" ht="15.75" hidden="1" customHeight="1">
      <c r="B238" s="1249" t="str">
        <f t="shared" si="3"/>
        <v/>
      </c>
      <c r="C238" s="2808">
        <f>'Og s3a'!C213</f>
        <v>0</v>
      </c>
      <c r="D238" s="2809"/>
      <c r="E238" s="2810"/>
      <c r="F238" s="873">
        <f>'Og s3a'!F213</f>
        <v>0</v>
      </c>
      <c r="G238" s="936"/>
      <c r="H238" s="936"/>
      <c r="I238" s="532"/>
      <c r="L238" s="825">
        <f>'Og s3a'!D213</f>
        <v>0</v>
      </c>
      <c r="M238" s="461">
        <f>Import!O211</f>
        <v>0</v>
      </c>
    </row>
    <row r="239" spans="2:13" ht="15.75" hidden="1" customHeight="1">
      <c r="B239" s="1249" t="str">
        <f t="shared" si="3"/>
        <v/>
      </c>
      <c r="C239" s="2808">
        <f>'Og s3a'!C214</f>
        <v>0</v>
      </c>
      <c r="D239" s="2809"/>
      <c r="E239" s="2810"/>
      <c r="F239" s="873">
        <f>'Og s3a'!F214</f>
        <v>0</v>
      </c>
      <c r="G239" s="936"/>
      <c r="H239" s="936"/>
      <c r="I239" s="532"/>
      <c r="L239" s="825">
        <f>'Og s3a'!D214</f>
        <v>0</v>
      </c>
      <c r="M239" s="461">
        <f>Import!O212</f>
        <v>0</v>
      </c>
    </row>
    <row r="240" spans="2:13" ht="15.75" hidden="1" customHeight="1">
      <c r="B240" s="1249" t="str">
        <f t="shared" si="3"/>
        <v/>
      </c>
      <c r="C240" s="2808">
        <f>'Og s3a'!C215</f>
        <v>0</v>
      </c>
      <c r="D240" s="2809"/>
      <c r="E240" s="2810"/>
      <c r="F240" s="873">
        <f>'Og s3a'!F215</f>
        <v>0</v>
      </c>
      <c r="G240" s="936"/>
      <c r="H240" s="936"/>
      <c r="I240" s="532"/>
      <c r="L240" s="825">
        <f>'Og s3a'!D215</f>
        <v>0</v>
      </c>
      <c r="M240" s="461">
        <f>Import!O213</f>
        <v>0</v>
      </c>
    </row>
    <row r="241" spans="2:13" ht="15.75" hidden="1" customHeight="1">
      <c r="B241" s="1249" t="str">
        <f t="shared" si="3"/>
        <v/>
      </c>
      <c r="C241" s="2808">
        <f>'Og s3a'!C216</f>
        <v>0</v>
      </c>
      <c r="D241" s="2809"/>
      <c r="E241" s="2810"/>
      <c r="F241" s="873">
        <f>'Og s3a'!F216</f>
        <v>0</v>
      </c>
      <c r="G241" s="936"/>
      <c r="H241" s="936"/>
      <c r="I241" s="532"/>
      <c r="L241" s="825">
        <f>'Og s3a'!D216</f>
        <v>0</v>
      </c>
      <c r="M241" s="461">
        <f>Import!O214</f>
        <v>0</v>
      </c>
    </row>
    <row r="242" spans="2:13" ht="15.75" hidden="1" customHeight="1">
      <c r="B242" s="1249" t="str">
        <f t="shared" si="3"/>
        <v/>
      </c>
      <c r="C242" s="2808">
        <f>'Og s3a'!C217</f>
        <v>0</v>
      </c>
      <c r="D242" s="2809"/>
      <c r="E242" s="2810"/>
      <c r="F242" s="873">
        <f>'Og s3a'!F217</f>
        <v>0</v>
      </c>
      <c r="G242" s="936"/>
      <c r="H242" s="936"/>
      <c r="I242" s="532"/>
      <c r="L242" s="825">
        <f>'Og s3a'!D217</f>
        <v>0</v>
      </c>
      <c r="M242" s="461">
        <f>Import!O215</f>
        <v>0</v>
      </c>
    </row>
    <row r="243" spans="2:13" ht="15.75" hidden="1" customHeight="1">
      <c r="B243" s="1249" t="str">
        <f t="shared" si="3"/>
        <v/>
      </c>
      <c r="C243" s="2808">
        <f>'Og s3a'!C218</f>
        <v>0</v>
      </c>
      <c r="D243" s="2809"/>
      <c r="E243" s="2810"/>
      <c r="F243" s="873">
        <f>'Og s3a'!F218</f>
        <v>0</v>
      </c>
      <c r="G243" s="936"/>
      <c r="H243" s="936"/>
      <c r="I243" s="532"/>
      <c r="L243" s="825">
        <f>'Og s3a'!D218</f>
        <v>0</v>
      </c>
      <c r="M243" s="461">
        <f>Import!O216</f>
        <v>0</v>
      </c>
    </row>
    <row r="244" spans="2:13" ht="15.75" hidden="1" customHeight="1">
      <c r="B244" s="1249" t="str">
        <f t="shared" si="3"/>
        <v/>
      </c>
      <c r="C244" s="2808">
        <f>'Og s3a'!C219</f>
        <v>0</v>
      </c>
      <c r="D244" s="2809"/>
      <c r="E244" s="2810"/>
      <c r="F244" s="873">
        <f>'Og s3a'!F219</f>
        <v>0</v>
      </c>
      <c r="G244" s="936"/>
      <c r="H244" s="936"/>
      <c r="I244" s="532"/>
      <c r="L244" s="825">
        <f>'Og s3a'!D219</f>
        <v>0</v>
      </c>
      <c r="M244" s="461">
        <f>Import!O217</f>
        <v>0</v>
      </c>
    </row>
    <row r="245" spans="2:13" ht="15.75" hidden="1" customHeight="1">
      <c r="B245" s="1249" t="str">
        <f t="shared" si="3"/>
        <v/>
      </c>
      <c r="C245" s="2808">
        <f>'Og s3a'!C220</f>
        <v>0</v>
      </c>
      <c r="D245" s="2809"/>
      <c r="E245" s="2810"/>
      <c r="F245" s="873">
        <f>'Og s3a'!F220</f>
        <v>0</v>
      </c>
      <c r="G245" s="936"/>
      <c r="H245" s="936"/>
      <c r="I245" s="532"/>
      <c r="L245" s="825">
        <f>'Og s3a'!D220</f>
        <v>0</v>
      </c>
      <c r="M245" s="461">
        <f>Import!O218</f>
        <v>0</v>
      </c>
    </row>
    <row r="246" spans="2:13" ht="15.75" hidden="1" customHeight="1">
      <c r="B246" s="1249" t="str">
        <f t="shared" si="3"/>
        <v/>
      </c>
      <c r="C246" s="2808">
        <f>'Og s3a'!C221</f>
        <v>0</v>
      </c>
      <c r="D246" s="2809"/>
      <c r="E246" s="2810"/>
      <c r="F246" s="873">
        <f>'Og s3a'!F221</f>
        <v>0</v>
      </c>
      <c r="G246" s="936"/>
      <c r="H246" s="936"/>
      <c r="I246" s="532"/>
      <c r="L246" s="825">
        <f>'Og s3a'!D221</f>
        <v>0</v>
      </c>
      <c r="M246" s="461">
        <f>Import!O219</f>
        <v>0</v>
      </c>
    </row>
    <row r="247" spans="2:13" ht="15.75" hidden="1" customHeight="1">
      <c r="B247" s="1249" t="str">
        <f t="shared" si="3"/>
        <v/>
      </c>
      <c r="C247" s="2808">
        <f>'Og s3a'!C222</f>
        <v>0</v>
      </c>
      <c r="D247" s="2809"/>
      <c r="E247" s="2810"/>
      <c r="F247" s="873">
        <f>'Og s3a'!F222</f>
        <v>0</v>
      </c>
      <c r="G247" s="936"/>
      <c r="H247" s="936"/>
      <c r="I247" s="532"/>
      <c r="L247" s="825">
        <f>'Og s3a'!D222</f>
        <v>0</v>
      </c>
      <c r="M247" s="461">
        <f>Import!O220</f>
        <v>0</v>
      </c>
    </row>
    <row r="248" spans="2:13" ht="15.75" hidden="1" customHeight="1">
      <c r="B248" s="1249" t="str">
        <f t="shared" si="3"/>
        <v/>
      </c>
      <c r="C248" s="2808">
        <f>'Og s3a'!C223</f>
        <v>0</v>
      </c>
      <c r="D248" s="2809"/>
      <c r="E248" s="2810"/>
      <c r="F248" s="873">
        <f>'Og s3a'!F223</f>
        <v>0</v>
      </c>
      <c r="G248" s="936"/>
      <c r="H248" s="936"/>
      <c r="I248" s="532"/>
      <c r="L248" s="825">
        <f>'Og s3a'!D223</f>
        <v>0</v>
      </c>
      <c r="M248" s="461">
        <f>Import!O221</f>
        <v>0</v>
      </c>
    </row>
    <row r="249" spans="2:13" ht="15.75" hidden="1" customHeight="1">
      <c r="B249" s="1249" t="str">
        <f t="shared" si="3"/>
        <v/>
      </c>
      <c r="C249" s="2808">
        <f>'Og s3a'!C224</f>
        <v>0</v>
      </c>
      <c r="D249" s="2809"/>
      <c r="E249" s="2810"/>
      <c r="F249" s="873">
        <f>'Og s3a'!F224</f>
        <v>0</v>
      </c>
      <c r="G249" s="936"/>
      <c r="H249" s="936"/>
      <c r="I249" s="532"/>
      <c r="L249" s="825">
        <f>'Og s3a'!D224</f>
        <v>0</v>
      </c>
      <c r="M249" s="461">
        <f>Import!O222</f>
        <v>0</v>
      </c>
    </row>
    <row r="250" spans="2:13" ht="15.75" hidden="1" customHeight="1">
      <c r="B250" s="1249" t="str">
        <f t="shared" si="3"/>
        <v/>
      </c>
      <c r="C250" s="2808">
        <f>'Og s3a'!C225</f>
        <v>0</v>
      </c>
      <c r="D250" s="2809"/>
      <c r="E250" s="2810"/>
      <c r="F250" s="873">
        <f>'Og s3a'!F225</f>
        <v>0</v>
      </c>
      <c r="G250" s="936"/>
      <c r="H250" s="936"/>
      <c r="I250" s="532"/>
      <c r="L250" s="825">
        <f>'Og s3a'!D225</f>
        <v>0</v>
      </c>
      <c r="M250" s="461">
        <f>Import!O223</f>
        <v>0</v>
      </c>
    </row>
    <row r="251" spans="2:13" ht="15.75" hidden="1" customHeight="1">
      <c r="B251" s="1249" t="str">
        <f t="shared" si="3"/>
        <v/>
      </c>
      <c r="C251" s="2808">
        <f>'Og s3a'!C226</f>
        <v>0</v>
      </c>
      <c r="D251" s="2809"/>
      <c r="E251" s="2810"/>
      <c r="F251" s="873">
        <f>'Og s3a'!F226</f>
        <v>0</v>
      </c>
      <c r="G251" s="936"/>
      <c r="H251" s="936"/>
      <c r="I251" s="532"/>
      <c r="L251" s="825">
        <f>'Og s3a'!D226</f>
        <v>0</v>
      </c>
      <c r="M251" s="461">
        <f>Import!O224</f>
        <v>0</v>
      </c>
    </row>
    <row r="252" spans="2:13" ht="15.75" hidden="1" customHeight="1">
      <c r="B252" s="1249" t="str">
        <f t="shared" si="3"/>
        <v/>
      </c>
      <c r="C252" s="2808">
        <f>'Og s3a'!C227</f>
        <v>0</v>
      </c>
      <c r="D252" s="2809"/>
      <c r="E252" s="2810"/>
      <c r="F252" s="873">
        <f>'Og s3a'!F227</f>
        <v>0</v>
      </c>
      <c r="G252" s="936"/>
      <c r="H252" s="936"/>
      <c r="I252" s="532"/>
      <c r="L252" s="825">
        <f>'Og s3a'!D227</f>
        <v>0</v>
      </c>
      <c r="M252" s="461">
        <f>Import!O225</f>
        <v>0</v>
      </c>
    </row>
    <row r="253" spans="2:13" ht="15.75" hidden="1" customHeight="1">
      <c r="B253" s="1249" t="str">
        <f t="shared" si="3"/>
        <v/>
      </c>
      <c r="C253" s="2808">
        <f>'Og s3a'!C228</f>
        <v>0</v>
      </c>
      <c r="D253" s="2809"/>
      <c r="E253" s="2810"/>
      <c r="F253" s="873">
        <f>'Og s3a'!F228</f>
        <v>0</v>
      </c>
      <c r="G253" s="936"/>
      <c r="H253" s="936"/>
      <c r="I253" s="532"/>
      <c r="L253" s="825">
        <f>'Og s3a'!D228</f>
        <v>0</v>
      </c>
      <c r="M253" s="461">
        <f>Import!O226</f>
        <v>0</v>
      </c>
    </row>
    <row r="254" spans="2:13" ht="15.75" hidden="1" customHeight="1">
      <c r="B254" s="1249" t="str">
        <f t="shared" si="3"/>
        <v/>
      </c>
      <c r="C254" s="2808">
        <f>'Og s3a'!C229</f>
        <v>0</v>
      </c>
      <c r="D254" s="2809"/>
      <c r="E254" s="2810"/>
      <c r="F254" s="873">
        <f>'Og s3a'!F229</f>
        <v>0</v>
      </c>
      <c r="G254" s="936"/>
      <c r="H254" s="936"/>
      <c r="I254" s="532"/>
      <c r="L254" s="825">
        <f>'Og s3a'!D229</f>
        <v>0</v>
      </c>
      <c r="M254" s="461">
        <f>Import!O227</f>
        <v>0</v>
      </c>
    </row>
    <row r="255" spans="2:13" ht="15.75" hidden="1" customHeight="1">
      <c r="B255" s="1249" t="str">
        <f t="shared" si="3"/>
        <v/>
      </c>
      <c r="C255" s="2808">
        <f>'Og s3a'!C230</f>
        <v>0</v>
      </c>
      <c r="D255" s="2809"/>
      <c r="E255" s="2810"/>
      <c r="F255" s="873">
        <f>'Og s3a'!F230</f>
        <v>0</v>
      </c>
      <c r="G255" s="936"/>
      <c r="H255" s="936"/>
      <c r="I255" s="532"/>
      <c r="L255" s="825">
        <f>'Og s3a'!D230</f>
        <v>0</v>
      </c>
      <c r="M255" s="461">
        <f>Import!O228</f>
        <v>0</v>
      </c>
    </row>
    <row r="256" spans="2:13" ht="15.75" hidden="1" customHeight="1">
      <c r="B256" s="1249" t="str">
        <f t="shared" si="3"/>
        <v/>
      </c>
      <c r="C256" s="2808">
        <f>'Og s3a'!C231</f>
        <v>0</v>
      </c>
      <c r="D256" s="2809"/>
      <c r="E256" s="2810"/>
      <c r="F256" s="873">
        <f>'Og s3a'!F231</f>
        <v>0</v>
      </c>
      <c r="G256" s="936"/>
      <c r="H256" s="936"/>
      <c r="I256" s="532"/>
      <c r="L256" s="825">
        <f>'Og s3a'!D231</f>
        <v>0</v>
      </c>
      <c r="M256" s="461">
        <f>Import!O229</f>
        <v>0</v>
      </c>
    </row>
    <row r="257" spans="2:13" ht="15.75" hidden="1" customHeight="1">
      <c r="B257" s="1249" t="str">
        <f t="shared" si="3"/>
        <v/>
      </c>
      <c r="C257" s="2808">
        <f>'Og s3a'!C232</f>
        <v>0</v>
      </c>
      <c r="D257" s="2809"/>
      <c r="E257" s="2810"/>
      <c r="F257" s="873">
        <f>'Og s3a'!F232</f>
        <v>0</v>
      </c>
      <c r="G257" s="936"/>
      <c r="H257" s="936"/>
      <c r="I257" s="532"/>
      <c r="L257" s="825">
        <f>'Og s3a'!D232</f>
        <v>0</v>
      </c>
      <c r="M257" s="461">
        <f>Import!O230</f>
        <v>0</v>
      </c>
    </row>
    <row r="258" spans="2:13" ht="15.75" hidden="1" customHeight="1">
      <c r="B258" s="1249" t="str">
        <f t="shared" si="3"/>
        <v/>
      </c>
      <c r="C258" s="2808">
        <f>'Og s3a'!C233</f>
        <v>0</v>
      </c>
      <c r="D258" s="2809"/>
      <c r="E258" s="2810"/>
      <c r="F258" s="873">
        <f>'Og s3a'!F233</f>
        <v>0</v>
      </c>
      <c r="G258" s="936"/>
      <c r="H258" s="936"/>
      <c r="I258" s="532"/>
      <c r="L258" s="825">
        <f>'Og s3a'!D233</f>
        <v>0</v>
      </c>
      <c r="M258" s="461">
        <f>Import!O231</f>
        <v>0</v>
      </c>
    </row>
    <row r="259" spans="2:13" ht="15.75" hidden="1" customHeight="1">
      <c r="B259" s="1249" t="str">
        <f t="shared" si="3"/>
        <v/>
      </c>
      <c r="C259" s="2808">
        <f>'Og s3a'!C234</f>
        <v>0</v>
      </c>
      <c r="D259" s="2809"/>
      <c r="E259" s="2810"/>
      <c r="F259" s="873">
        <f>'Og s3a'!F234</f>
        <v>0</v>
      </c>
      <c r="G259" s="936"/>
      <c r="H259" s="936"/>
      <c r="I259" s="532"/>
      <c r="L259" s="825">
        <f>'Og s3a'!D234</f>
        <v>0</v>
      </c>
      <c r="M259" s="461">
        <f>Import!O232</f>
        <v>0</v>
      </c>
    </row>
    <row r="260" spans="2:13" ht="15.75" hidden="1" customHeight="1">
      <c r="B260" s="1249" t="str">
        <f t="shared" si="3"/>
        <v/>
      </c>
      <c r="C260" s="2808">
        <f>'Og s3a'!C235</f>
        <v>0</v>
      </c>
      <c r="D260" s="2809"/>
      <c r="E260" s="2810"/>
      <c r="F260" s="873">
        <f>'Og s3a'!F235</f>
        <v>0</v>
      </c>
      <c r="G260" s="936"/>
      <c r="H260" s="936"/>
      <c r="I260" s="532"/>
      <c r="L260" s="825">
        <f>'Og s3a'!D235</f>
        <v>0</v>
      </c>
      <c r="M260" s="461">
        <f>Import!O233</f>
        <v>0</v>
      </c>
    </row>
    <row r="261" spans="2:13" ht="15.75" hidden="1" customHeight="1">
      <c r="B261" s="1249" t="str">
        <f t="shared" si="3"/>
        <v/>
      </c>
      <c r="C261" s="2808">
        <f>'Og s3a'!C236</f>
        <v>0</v>
      </c>
      <c r="D261" s="2809"/>
      <c r="E261" s="2810"/>
      <c r="F261" s="873">
        <f>'Og s3a'!F236</f>
        <v>0</v>
      </c>
      <c r="G261" s="936"/>
      <c r="H261" s="936"/>
      <c r="I261" s="532"/>
      <c r="L261" s="825">
        <f>'Og s3a'!D236</f>
        <v>0</v>
      </c>
      <c r="M261" s="461">
        <f>Import!O234</f>
        <v>0</v>
      </c>
    </row>
    <row r="262" spans="2:13" ht="15.75" hidden="1" customHeight="1">
      <c r="B262" s="1249" t="str">
        <f t="shared" si="3"/>
        <v/>
      </c>
      <c r="C262" s="2808">
        <f>'Og s3a'!C237</f>
        <v>0</v>
      </c>
      <c r="D262" s="2809"/>
      <c r="E262" s="2810"/>
      <c r="F262" s="873">
        <f>'Og s3a'!F237</f>
        <v>0</v>
      </c>
      <c r="G262" s="936"/>
      <c r="H262" s="936"/>
      <c r="I262" s="532"/>
      <c r="L262" s="825">
        <f>'Og s3a'!D237</f>
        <v>0</v>
      </c>
      <c r="M262" s="461">
        <f>Import!O235</f>
        <v>0</v>
      </c>
    </row>
    <row r="263" spans="2:13" ht="15.75" hidden="1" customHeight="1">
      <c r="B263" s="1249" t="str">
        <f t="shared" si="3"/>
        <v/>
      </c>
      <c r="C263" s="2808">
        <f>'Og s3a'!C238</f>
        <v>0</v>
      </c>
      <c r="D263" s="2809"/>
      <c r="E263" s="2810"/>
      <c r="F263" s="873">
        <f>'Og s3a'!F238</f>
        <v>0</v>
      </c>
      <c r="G263" s="936"/>
      <c r="H263" s="936"/>
      <c r="I263" s="532"/>
      <c r="L263" s="825">
        <f>'Og s3a'!D238</f>
        <v>0</v>
      </c>
      <c r="M263" s="461">
        <f>Import!O236</f>
        <v>0</v>
      </c>
    </row>
    <row r="264" spans="2:13" ht="15.75" hidden="1" customHeight="1">
      <c r="B264" s="1249" t="str">
        <f t="shared" si="3"/>
        <v/>
      </c>
      <c r="C264" s="2808">
        <f>'Og s3a'!C239</f>
        <v>0</v>
      </c>
      <c r="D264" s="2809"/>
      <c r="E264" s="2810"/>
      <c r="F264" s="873">
        <f>'Og s3a'!F239</f>
        <v>0</v>
      </c>
      <c r="G264" s="936"/>
      <c r="H264" s="936"/>
      <c r="I264" s="532"/>
      <c r="L264" s="825">
        <f>'Og s3a'!D239</f>
        <v>0</v>
      </c>
      <c r="M264" s="461">
        <f>Import!O237</f>
        <v>0</v>
      </c>
    </row>
    <row r="265" spans="2:13" ht="15.75" hidden="1" customHeight="1">
      <c r="B265" s="1249" t="str">
        <f t="shared" si="3"/>
        <v/>
      </c>
      <c r="C265" s="2808">
        <f>'Og s3a'!C240</f>
        <v>0</v>
      </c>
      <c r="D265" s="2809"/>
      <c r="E265" s="2810"/>
      <c r="F265" s="873">
        <f>'Og s3a'!F240</f>
        <v>0</v>
      </c>
      <c r="G265" s="936"/>
      <c r="H265" s="936"/>
      <c r="I265" s="532"/>
      <c r="L265" s="825">
        <f>'Og s3a'!D240</f>
        <v>0</v>
      </c>
      <c r="M265" s="461">
        <f>Import!O238</f>
        <v>0</v>
      </c>
    </row>
    <row r="266" spans="2:13" ht="15.75" hidden="1" customHeight="1">
      <c r="B266" s="1249" t="str">
        <f t="shared" si="3"/>
        <v/>
      </c>
      <c r="C266" s="2808">
        <f>'Og s3a'!C241</f>
        <v>0</v>
      </c>
      <c r="D266" s="2809"/>
      <c r="E266" s="2810"/>
      <c r="F266" s="873">
        <f>'Og s3a'!F241</f>
        <v>0</v>
      </c>
      <c r="G266" s="936"/>
      <c r="H266" s="936"/>
      <c r="I266" s="532"/>
      <c r="L266" s="825">
        <f>'Og s3a'!D241</f>
        <v>0</v>
      </c>
      <c r="M266" s="461">
        <f>Import!O239</f>
        <v>0</v>
      </c>
    </row>
    <row r="267" spans="2:13" ht="15.75" hidden="1" customHeight="1">
      <c r="B267" s="1249" t="str">
        <f t="shared" si="3"/>
        <v/>
      </c>
      <c r="C267" s="2808">
        <f>'Og s3a'!C242</f>
        <v>0</v>
      </c>
      <c r="D267" s="2809"/>
      <c r="E267" s="2810"/>
      <c r="F267" s="873">
        <f>'Og s3a'!F242</f>
        <v>0</v>
      </c>
      <c r="G267" s="936"/>
      <c r="H267" s="936"/>
      <c r="I267" s="532"/>
      <c r="L267" s="825">
        <f>'Og s3a'!D242</f>
        <v>0</v>
      </c>
      <c r="M267" s="461">
        <f>Import!O240</f>
        <v>0</v>
      </c>
    </row>
    <row r="268" spans="2:13" ht="15.75" hidden="1" customHeight="1">
      <c r="B268" s="1249" t="str">
        <f t="shared" si="3"/>
        <v/>
      </c>
      <c r="C268" s="2808">
        <f>'Og s3a'!C243</f>
        <v>0</v>
      </c>
      <c r="D268" s="2809"/>
      <c r="E268" s="2810"/>
      <c r="F268" s="873">
        <f>'Og s3a'!F243</f>
        <v>0</v>
      </c>
      <c r="G268" s="936"/>
      <c r="H268" s="936"/>
      <c r="I268" s="532"/>
      <c r="L268" s="825">
        <f>'Og s3a'!D243</f>
        <v>0</v>
      </c>
      <c r="M268" s="461">
        <f>Import!O241</f>
        <v>0</v>
      </c>
    </row>
    <row r="269" spans="2:13" ht="15.75" hidden="1" customHeight="1">
      <c r="B269" s="1249" t="str">
        <f t="shared" si="3"/>
        <v/>
      </c>
      <c r="C269" s="2808">
        <f>'Og s3a'!C244</f>
        <v>0</v>
      </c>
      <c r="D269" s="2809"/>
      <c r="E269" s="2810"/>
      <c r="F269" s="873">
        <f>'Og s3a'!F244</f>
        <v>0</v>
      </c>
      <c r="G269" s="936"/>
      <c r="H269" s="936"/>
      <c r="I269" s="532"/>
      <c r="L269" s="825">
        <f>'Og s3a'!D244</f>
        <v>0</v>
      </c>
      <c r="M269" s="461">
        <f>Import!O242</f>
        <v>0</v>
      </c>
    </row>
    <row r="270" spans="2:13" ht="15.75" hidden="1" customHeight="1">
      <c r="B270" s="1249" t="str">
        <f t="shared" si="3"/>
        <v/>
      </c>
      <c r="C270" s="2808">
        <f>'Og s3a'!C245</f>
        <v>0</v>
      </c>
      <c r="D270" s="2809"/>
      <c r="E270" s="2810"/>
      <c r="F270" s="873">
        <f>'Og s3a'!F245</f>
        <v>0</v>
      </c>
      <c r="G270" s="936"/>
      <c r="H270" s="936"/>
      <c r="I270" s="532"/>
      <c r="L270" s="825">
        <f>'Og s3a'!D245</f>
        <v>0</v>
      </c>
      <c r="M270" s="461">
        <f>Import!O243</f>
        <v>0</v>
      </c>
    </row>
    <row r="271" spans="2:13" ht="15.75" hidden="1" customHeight="1">
      <c r="B271" s="1249" t="str">
        <f t="shared" si="3"/>
        <v/>
      </c>
      <c r="C271" s="2808">
        <f>'Og s3a'!C246</f>
        <v>0</v>
      </c>
      <c r="D271" s="2809"/>
      <c r="E271" s="2810"/>
      <c r="F271" s="873">
        <f>'Og s3a'!F246</f>
        <v>0</v>
      </c>
      <c r="G271" s="936"/>
      <c r="H271" s="936"/>
      <c r="I271" s="532"/>
      <c r="L271" s="825">
        <f>'Og s3a'!D246</f>
        <v>0</v>
      </c>
      <c r="M271" s="461">
        <f>Import!O244</f>
        <v>0</v>
      </c>
    </row>
    <row r="272" spans="2:13" ht="15.75" hidden="1" customHeight="1">
      <c r="B272" s="1249" t="str">
        <f t="shared" si="3"/>
        <v/>
      </c>
      <c r="C272" s="2808">
        <f>'Og s3a'!C247</f>
        <v>0</v>
      </c>
      <c r="D272" s="2809"/>
      <c r="E272" s="2810"/>
      <c r="F272" s="873">
        <f>'Og s3a'!F247</f>
        <v>0</v>
      </c>
      <c r="G272" s="936"/>
      <c r="H272" s="936"/>
      <c r="I272" s="532"/>
      <c r="L272" s="825">
        <f>'Og s3a'!D247</f>
        <v>0</v>
      </c>
      <c r="M272" s="461">
        <f>Import!O245</f>
        <v>0</v>
      </c>
    </row>
    <row r="273" spans="2:13" ht="15.75" hidden="1" customHeight="1">
      <c r="B273" s="1249" t="str">
        <f t="shared" si="3"/>
        <v/>
      </c>
      <c r="C273" s="2808">
        <f>'Og s3a'!C248</f>
        <v>0</v>
      </c>
      <c r="D273" s="2809"/>
      <c r="E273" s="2810"/>
      <c r="F273" s="873">
        <f>'Og s3a'!F248</f>
        <v>0</v>
      </c>
      <c r="G273" s="936"/>
      <c r="H273" s="936"/>
      <c r="I273" s="532"/>
      <c r="L273" s="825">
        <f>'Og s3a'!D248</f>
        <v>0</v>
      </c>
      <c r="M273" s="461">
        <f>Import!O246</f>
        <v>0</v>
      </c>
    </row>
    <row r="274" spans="2:13" ht="15.75" hidden="1" customHeight="1">
      <c r="B274" s="1249" t="str">
        <f t="shared" si="3"/>
        <v/>
      </c>
      <c r="C274" s="2808">
        <f>'Og s3a'!C249</f>
        <v>0</v>
      </c>
      <c r="D274" s="2809"/>
      <c r="E274" s="2810"/>
      <c r="F274" s="873">
        <f>'Og s3a'!F249</f>
        <v>0</v>
      </c>
      <c r="G274" s="936"/>
      <c r="H274" s="936"/>
      <c r="I274" s="532"/>
      <c r="L274" s="825">
        <f>'Og s3a'!D249</f>
        <v>0</v>
      </c>
      <c r="M274" s="461">
        <f>Import!O247</f>
        <v>0</v>
      </c>
    </row>
    <row r="275" spans="2:13" ht="15.75" hidden="1" customHeight="1">
      <c r="B275" s="1249" t="str">
        <f t="shared" si="3"/>
        <v/>
      </c>
      <c r="C275" s="2808">
        <f>'Og s3a'!C250</f>
        <v>0</v>
      </c>
      <c r="D275" s="2809"/>
      <c r="E275" s="2810"/>
      <c r="F275" s="873">
        <f>'Og s3a'!F250</f>
        <v>0</v>
      </c>
      <c r="G275" s="936"/>
      <c r="H275" s="936"/>
      <c r="I275" s="532"/>
      <c r="L275" s="825">
        <f>'Og s3a'!D250</f>
        <v>0</v>
      </c>
      <c r="M275" s="461">
        <f>Import!O248</f>
        <v>0</v>
      </c>
    </row>
    <row r="276" spans="2:13" ht="15.75" hidden="1" customHeight="1">
      <c r="B276" s="1249" t="str">
        <f t="shared" si="3"/>
        <v/>
      </c>
      <c r="C276" s="2808">
        <f>'Og s3a'!C251</f>
        <v>0</v>
      </c>
      <c r="D276" s="2809"/>
      <c r="E276" s="2810"/>
      <c r="F276" s="873">
        <f>'Og s3a'!F251</f>
        <v>0</v>
      </c>
      <c r="G276" s="936"/>
      <c r="H276" s="936"/>
      <c r="I276" s="532"/>
      <c r="L276" s="825">
        <f>'Og s3a'!D251</f>
        <v>0</v>
      </c>
      <c r="M276" s="461">
        <f>Import!O249</f>
        <v>0</v>
      </c>
    </row>
    <row r="277" spans="2:13" ht="15.75" hidden="1" customHeight="1">
      <c r="B277" s="1249" t="str">
        <f t="shared" si="3"/>
        <v/>
      </c>
      <c r="C277" s="2808">
        <f>'Og s3a'!C252</f>
        <v>0</v>
      </c>
      <c r="D277" s="2809"/>
      <c r="E277" s="2810"/>
      <c r="F277" s="873">
        <f>'Og s3a'!F252</f>
        <v>0</v>
      </c>
      <c r="G277" s="936"/>
      <c r="H277" s="936"/>
      <c r="I277" s="532"/>
      <c r="L277" s="825">
        <f>'Og s3a'!D252</f>
        <v>0</v>
      </c>
      <c r="M277" s="461">
        <f>Import!O250</f>
        <v>0</v>
      </c>
    </row>
    <row r="278" spans="2:13" ht="15.75" hidden="1" customHeight="1">
      <c r="B278" s="1249" t="str">
        <f t="shared" si="3"/>
        <v/>
      </c>
      <c r="C278" s="2808">
        <f>'Og s3a'!C253</f>
        <v>0</v>
      </c>
      <c r="D278" s="2809"/>
      <c r="E278" s="2810"/>
      <c r="F278" s="873">
        <f>'Og s3a'!F253</f>
        <v>0</v>
      </c>
      <c r="G278" s="936"/>
      <c r="H278" s="936"/>
      <c r="I278" s="532"/>
      <c r="L278" s="825">
        <f>'Og s3a'!D253</f>
        <v>0</v>
      </c>
      <c r="M278" s="461">
        <f>Import!O251</f>
        <v>0</v>
      </c>
    </row>
    <row r="279" spans="2:13" ht="15.75" hidden="1" customHeight="1">
      <c r="B279" s="1249" t="str">
        <f t="shared" si="3"/>
        <v/>
      </c>
      <c r="C279" s="2808">
        <f>'Og s3a'!C254</f>
        <v>0</v>
      </c>
      <c r="D279" s="2809"/>
      <c r="E279" s="2810"/>
      <c r="F279" s="873">
        <f>'Og s3a'!F254</f>
        <v>0</v>
      </c>
      <c r="G279" s="936"/>
      <c r="H279" s="936"/>
      <c r="I279" s="532"/>
      <c r="L279" s="825">
        <f>'Og s3a'!D254</f>
        <v>0</v>
      </c>
      <c r="M279" s="461">
        <f>Import!O252</f>
        <v>0</v>
      </c>
    </row>
    <row r="280" spans="2:13" ht="15.75" hidden="1" customHeight="1">
      <c r="B280" s="1249" t="str">
        <f t="shared" si="3"/>
        <v/>
      </c>
      <c r="C280" s="2808">
        <f>'Og s3a'!C255</f>
        <v>0</v>
      </c>
      <c r="D280" s="2809"/>
      <c r="E280" s="2810"/>
      <c r="F280" s="873">
        <f>'Og s3a'!F255</f>
        <v>0</v>
      </c>
      <c r="G280" s="936"/>
      <c r="H280" s="936"/>
      <c r="I280" s="532"/>
      <c r="L280" s="825">
        <f>'Og s3a'!D255</f>
        <v>0</v>
      </c>
      <c r="M280" s="461">
        <f>Import!O253</f>
        <v>0</v>
      </c>
    </row>
    <row r="281" spans="2:13" ht="15.75" hidden="1" customHeight="1">
      <c r="B281" s="1249" t="str">
        <f t="shared" si="3"/>
        <v/>
      </c>
      <c r="C281" s="2808">
        <f>'Og s3a'!C256</f>
        <v>0</v>
      </c>
      <c r="D281" s="2809"/>
      <c r="E281" s="2810"/>
      <c r="F281" s="873">
        <f>'Og s3a'!F256</f>
        <v>0</v>
      </c>
      <c r="G281" s="936"/>
      <c r="H281" s="936"/>
      <c r="I281" s="532"/>
      <c r="L281" s="825">
        <f>'Og s3a'!D256</f>
        <v>0</v>
      </c>
      <c r="M281" s="461">
        <f>Import!O254</f>
        <v>0</v>
      </c>
    </row>
    <row r="282" spans="2:13" ht="15.75" hidden="1" customHeight="1">
      <c r="B282" s="1249" t="str">
        <f t="shared" si="3"/>
        <v/>
      </c>
      <c r="C282" s="2808">
        <f>'Og s3a'!C257</f>
        <v>0</v>
      </c>
      <c r="D282" s="2809"/>
      <c r="E282" s="2810"/>
      <c r="F282" s="873">
        <f>'Og s3a'!F257</f>
        <v>0</v>
      </c>
      <c r="G282" s="936"/>
      <c r="H282" s="936"/>
      <c r="I282" s="532"/>
      <c r="L282" s="825">
        <f>'Og s3a'!D257</f>
        <v>0</v>
      </c>
      <c r="M282" s="461">
        <f>Import!O255</f>
        <v>0</v>
      </c>
    </row>
    <row r="283" spans="2:13" ht="15.75" hidden="1" customHeight="1">
      <c r="B283" s="1249" t="str">
        <f t="shared" si="3"/>
        <v/>
      </c>
      <c r="C283" s="2808">
        <f>'Og s3a'!C258</f>
        <v>0</v>
      </c>
      <c r="D283" s="2809"/>
      <c r="E283" s="2810"/>
      <c r="F283" s="873">
        <f>'Og s3a'!F258</f>
        <v>0</v>
      </c>
      <c r="G283" s="936"/>
      <c r="H283" s="936"/>
      <c r="I283" s="532"/>
      <c r="L283" s="825">
        <f>'Og s3a'!D258</f>
        <v>0</v>
      </c>
      <c r="M283" s="461">
        <f>Import!O256</f>
        <v>0</v>
      </c>
    </row>
    <row r="284" spans="2:13" ht="15.75" hidden="1" customHeight="1">
      <c r="B284" s="1249" t="str">
        <f t="shared" si="3"/>
        <v/>
      </c>
      <c r="C284" s="2808">
        <f>'Og s3a'!C259</f>
        <v>0</v>
      </c>
      <c r="D284" s="2809"/>
      <c r="E284" s="2810"/>
      <c r="F284" s="873">
        <f>'Og s3a'!F259</f>
        <v>0</v>
      </c>
      <c r="G284" s="936"/>
      <c r="H284" s="936"/>
      <c r="I284" s="532"/>
      <c r="L284" s="825">
        <f>'Og s3a'!D259</f>
        <v>0</v>
      </c>
      <c r="M284" s="461">
        <f>Import!O257</f>
        <v>0</v>
      </c>
    </row>
    <row r="285" spans="2:13" ht="15.75" hidden="1" customHeight="1">
      <c r="B285" s="1249" t="str">
        <f t="shared" si="3"/>
        <v/>
      </c>
      <c r="C285" s="2808">
        <f>'Og s3a'!C260</f>
        <v>0</v>
      </c>
      <c r="D285" s="2809"/>
      <c r="E285" s="2810"/>
      <c r="F285" s="873">
        <f>'Og s3a'!F260</f>
        <v>0</v>
      </c>
      <c r="G285" s="936"/>
      <c r="H285" s="936"/>
      <c r="I285" s="532"/>
      <c r="L285" s="825">
        <f>'Og s3a'!D260</f>
        <v>0</v>
      </c>
      <c r="M285" s="461">
        <f>Import!O258</f>
        <v>0</v>
      </c>
    </row>
    <row r="286" spans="2:13" ht="15.75" hidden="1" customHeight="1">
      <c r="B286" s="1249" t="str">
        <f t="shared" si="3"/>
        <v/>
      </c>
      <c r="C286" s="2808">
        <f>'Og s3a'!C261</f>
        <v>0</v>
      </c>
      <c r="D286" s="2809"/>
      <c r="E286" s="2810"/>
      <c r="F286" s="873">
        <f>'Og s3a'!F261</f>
        <v>0</v>
      </c>
      <c r="G286" s="936"/>
      <c r="H286" s="936"/>
      <c r="I286" s="532"/>
      <c r="L286" s="825">
        <f>'Og s3a'!D261</f>
        <v>0</v>
      </c>
      <c r="M286" s="461">
        <f>Import!O259</f>
        <v>0</v>
      </c>
    </row>
    <row r="287" spans="2:13" ht="15.75" hidden="1" customHeight="1">
      <c r="B287" s="1249" t="str">
        <f t="shared" si="3"/>
        <v/>
      </c>
      <c r="C287" s="2808">
        <f>'Og s3a'!C262</f>
        <v>0</v>
      </c>
      <c r="D287" s="2809"/>
      <c r="E287" s="2810"/>
      <c r="F287" s="873">
        <f>'Og s3a'!F262</f>
        <v>0</v>
      </c>
      <c r="G287" s="936"/>
      <c r="H287" s="936"/>
      <c r="I287" s="532"/>
      <c r="L287" s="825">
        <f>'Og s3a'!D262</f>
        <v>0</v>
      </c>
      <c r="M287" s="461">
        <f>Import!O260</f>
        <v>0</v>
      </c>
    </row>
    <row r="288" spans="2:13" ht="15.75" hidden="1" customHeight="1">
      <c r="B288" s="1249" t="str">
        <f t="shared" ref="B288:B351" si="4">IF(F288&gt;0,"Wypełnione","")</f>
        <v/>
      </c>
      <c r="C288" s="2808">
        <f>'Og s3a'!C263</f>
        <v>0</v>
      </c>
      <c r="D288" s="2809"/>
      <c r="E288" s="2810"/>
      <c r="F288" s="873">
        <f>'Og s3a'!F263</f>
        <v>0</v>
      </c>
      <c r="G288" s="936"/>
      <c r="H288" s="936"/>
      <c r="I288" s="532"/>
      <c r="L288" s="825">
        <f>'Og s3a'!D263</f>
        <v>0</v>
      </c>
      <c r="M288" s="461">
        <f>Import!O261</f>
        <v>0</v>
      </c>
    </row>
    <row r="289" spans="2:13" ht="15.75" hidden="1" customHeight="1">
      <c r="B289" s="1249" t="str">
        <f t="shared" si="4"/>
        <v/>
      </c>
      <c r="C289" s="2808">
        <f>'Og s3a'!C264</f>
        <v>0</v>
      </c>
      <c r="D289" s="2809"/>
      <c r="E289" s="2810"/>
      <c r="F289" s="873">
        <f>'Og s3a'!F264</f>
        <v>0</v>
      </c>
      <c r="G289" s="936"/>
      <c r="H289" s="936"/>
      <c r="I289" s="532"/>
      <c r="L289" s="825">
        <f>'Og s3a'!D264</f>
        <v>0</v>
      </c>
      <c r="M289" s="461">
        <f>Import!O262</f>
        <v>0</v>
      </c>
    </row>
    <row r="290" spans="2:13" ht="15.75" hidden="1" customHeight="1">
      <c r="B290" s="1249" t="str">
        <f t="shared" si="4"/>
        <v/>
      </c>
      <c r="C290" s="2808">
        <f>'Og s3a'!C265</f>
        <v>0</v>
      </c>
      <c r="D290" s="2809"/>
      <c r="E290" s="2810"/>
      <c r="F290" s="873">
        <f>'Og s3a'!F265</f>
        <v>0</v>
      </c>
      <c r="G290" s="936"/>
      <c r="H290" s="936"/>
      <c r="I290" s="532"/>
      <c r="L290" s="825">
        <f>'Og s3a'!D265</f>
        <v>0</v>
      </c>
      <c r="M290" s="461">
        <f>Import!O263</f>
        <v>0</v>
      </c>
    </row>
    <row r="291" spans="2:13" ht="15.75" hidden="1" customHeight="1">
      <c r="B291" s="1249" t="str">
        <f t="shared" si="4"/>
        <v/>
      </c>
      <c r="C291" s="2808">
        <f>'Og s3a'!C266</f>
        <v>0</v>
      </c>
      <c r="D291" s="2809"/>
      <c r="E291" s="2810"/>
      <c r="F291" s="873">
        <f>'Og s3a'!F266</f>
        <v>0</v>
      </c>
      <c r="G291" s="936"/>
      <c r="H291" s="936"/>
      <c r="I291" s="532"/>
      <c r="L291" s="825">
        <f>'Og s3a'!D266</f>
        <v>0</v>
      </c>
      <c r="M291" s="461">
        <f>Import!O264</f>
        <v>0</v>
      </c>
    </row>
    <row r="292" spans="2:13" ht="15.75" hidden="1" customHeight="1">
      <c r="B292" s="1249" t="str">
        <f t="shared" si="4"/>
        <v/>
      </c>
      <c r="C292" s="2808">
        <f>'Og s3a'!C267</f>
        <v>0</v>
      </c>
      <c r="D292" s="2809"/>
      <c r="E292" s="2810"/>
      <c r="F292" s="873">
        <f>'Og s3a'!F267</f>
        <v>0</v>
      </c>
      <c r="G292" s="936"/>
      <c r="H292" s="936"/>
      <c r="I292" s="532"/>
      <c r="L292" s="825">
        <f>'Og s3a'!D267</f>
        <v>0</v>
      </c>
      <c r="M292" s="461">
        <f>Import!O265</f>
        <v>0</v>
      </c>
    </row>
    <row r="293" spans="2:13" ht="15.75" hidden="1" customHeight="1">
      <c r="B293" s="1249" t="str">
        <f t="shared" si="4"/>
        <v/>
      </c>
      <c r="C293" s="2808">
        <f>'Og s3a'!C268</f>
        <v>0</v>
      </c>
      <c r="D293" s="2809"/>
      <c r="E293" s="2810"/>
      <c r="F293" s="873">
        <f>'Og s3a'!F268</f>
        <v>0</v>
      </c>
      <c r="G293" s="936"/>
      <c r="H293" s="936"/>
      <c r="I293" s="532"/>
      <c r="L293" s="825">
        <f>'Og s3a'!D268</f>
        <v>0</v>
      </c>
      <c r="M293" s="461">
        <f>Import!O266</f>
        <v>0</v>
      </c>
    </row>
    <row r="294" spans="2:13" ht="15.75" hidden="1" customHeight="1">
      <c r="B294" s="1249" t="str">
        <f t="shared" si="4"/>
        <v/>
      </c>
      <c r="C294" s="2808">
        <f>'Og s3a'!C269</f>
        <v>0</v>
      </c>
      <c r="D294" s="2809"/>
      <c r="E294" s="2810"/>
      <c r="F294" s="873">
        <f>'Og s3a'!F269</f>
        <v>0</v>
      </c>
      <c r="G294" s="936"/>
      <c r="H294" s="936"/>
      <c r="I294" s="532"/>
      <c r="L294" s="825">
        <f>'Og s3a'!D269</f>
        <v>0</v>
      </c>
      <c r="M294" s="461">
        <f>Import!O267</f>
        <v>0</v>
      </c>
    </row>
    <row r="295" spans="2:13" ht="15.75" hidden="1" customHeight="1">
      <c r="B295" s="1249" t="str">
        <f t="shared" si="4"/>
        <v/>
      </c>
      <c r="C295" s="2808">
        <f>'Og s3a'!C270</f>
        <v>0</v>
      </c>
      <c r="D295" s="2809"/>
      <c r="E295" s="2810"/>
      <c r="F295" s="873">
        <f>'Og s3a'!F270</f>
        <v>0</v>
      </c>
      <c r="G295" s="936"/>
      <c r="H295" s="936"/>
      <c r="I295" s="532"/>
      <c r="L295" s="825">
        <f>'Og s3a'!D270</f>
        <v>0</v>
      </c>
      <c r="M295" s="461">
        <f>Import!O268</f>
        <v>0</v>
      </c>
    </row>
    <row r="296" spans="2:13" ht="15.75" hidden="1" customHeight="1">
      <c r="B296" s="1249" t="str">
        <f t="shared" si="4"/>
        <v/>
      </c>
      <c r="C296" s="2808">
        <f>'Og s3a'!C271</f>
        <v>0</v>
      </c>
      <c r="D296" s="2809"/>
      <c r="E296" s="2810"/>
      <c r="F296" s="873">
        <f>'Og s3a'!F271</f>
        <v>0</v>
      </c>
      <c r="G296" s="936"/>
      <c r="H296" s="936"/>
      <c r="I296" s="532"/>
      <c r="L296" s="825">
        <f>'Og s3a'!D271</f>
        <v>0</v>
      </c>
      <c r="M296" s="461">
        <f>Import!O269</f>
        <v>0</v>
      </c>
    </row>
    <row r="297" spans="2:13" ht="15.75" hidden="1" customHeight="1">
      <c r="B297" s="1249" t="str">
        <f t="shared" si="4"/>
        <v/>
      </c>
      <c r="C297" s="2808">
        <f>'Og s3a'!C272</f>
        <v>0</v>
      </c>
      <c r="D297" s="2809"/>
      <c r="E297" s="2810"/>
      <c r="F297" s="873">
        <f>'Og s3a'!F272</f>
        <v>0</v>
      </c>
      <c r="G297" s="936"/>
      <c r="H297" s="936"/>
      <c r="I297" s="532"/>
      <c r="L297" s="825">
        <f>'Og s3a'!D272</f>
        <v>0</v>
      </c>
      <c r="M297" s="461">
        <f>Import!O270</f>
        <v>0</v>
      </c>
    </row>
    <row r="298" spans="2:13" ht="15.75" hidden="1" customHeight="1">
      <c r="B298" s="1249" t="str">
        <f t="shared" si="4"/>
        <v/>
      </c>
      <c r="C298" s="2808">
        <f>'Og s3a'!C273</f>
        <v>0</v>
      </c>
      <c r="D298" s="2809"/>
      <c r="E298" s="2810"/>
      <c r="F298" s="873">
        <f>'Og s3a'!F273</f>
        <v>0</v>
      </c>
      <c r="G298" s="936"/>
      <c r="H298" s="936"/>
      <c r="I298" s="532"/>
      <c r="L298" s="825">
        <f>'Og s3a'!D273</f>
        <v>0</v>
      </c>
      <c r="M298" s="461">
        <f>Import!O271</f>
        <v>0</v>
      </c>
    </row>
    <row r="299" spans="2:13" ht="15.75" hidden="1" customHeight="1">
      <c r="B299" s="1249" t="str">
        <f t="shared" si="4"/>
        <v/>
      </c>
      <c r="C299" s="2808">
        <f>'Og s3a'!C274</f>
        <v>0</v>
      </c>
      <c r="D299" s="2809"/>
      <c r="E299" s="2810"/>
      <c r="F299" s="873">
        <f>'Og s3a'!F274</f>
        <v>0</v>
      </c>
      <c r="G299" s="936"/>
      <c r="H299" s="936"/>
      <c r="I299" s="532"/>
      <c r="L299" s="825">
        <f>'Og s3a'!D274</f>
        <v>0</v>
      </c>
      <c r="M299" s="461">
        <f>Import!O272</f>
        <v>0</v>
      </c>
    </row>
    <row r="300" spans="2:13" ht="15.75" hidden="1" customHeight="1">
      <c r="B300" s="1249" t="str">
        <f t="shared" si="4"/>
        <v/>
      </c>
      <c r="C300" s="2808">
        <f>'Og s3a'!C275</f>
        <v>0</v>
      </c>
      <c r="D300" s="2809"/>
      <c r="E300" s="2810"/>
      <c r="F300" s="873">
        <f>'Og s3a'!F275</f>
        <v>0</v>
      </c>
      <c r="G300" s="936"/>
      <c r="H300" s="936"/>
      <c r="I300" s="532"/>
      <c r="L300" s="825">
        <f>'Og s3a'!D275</f>
        <v>0</v>
      </c>
      <c r="M300" s="461">
        <f>Import!O273</f>
        <v>0</v>
      </c>
    </row>
    <row r="301" spans="2:13" ht="15.75" hidden="1" customHeight="1">
      <c r="B301" s="1249" t="str">
        <f t="shared" si="4"/>
        <v/>
      </c>
      <c r="C301" s="2808">
        <f>'Og s3a'!C276</f>
        <v>0</v>
      </c>
      <c r="D301" s="2809"/>
      <c r="E301" s="2810"/>
      <c r="F301" s="873">
        <f>'Og s3a'!F276</f>
        <v>0</v>
      </c>
      <c r="G301" s="936"/>
      <c r="H301" s="936"/>
      <c r="I301" s="532"/>
      <c r="L301" s="825">
        <f>'Og s3a'!D276</f>
        <v>0</v>
      </c>
      <c r="M301" s="461">
        <f>Import!O274</f>
        <v>0</v>
      </c>
    </row>
    <row r="302" spans="2:13" ht="15.75" hidden="1" customHeight="1">
      <c r="B302" s="1249" t="str">
        <f t="shared" si="4"/>
        <v/>
      </c>
      <c r="C302" s="2808">
        <f>'Og s3a'!C277</f>
        <v>0</v>
      </c>
      <c r="D302" s="2809"/>
      <c r="E302" s="2810"/>
      <c r="F302" s="873">
        <f>'Og s3a'!F277</f>
        <v>0</v>
      </c>
      <c r="G302" s="936"/>
      <c r="H302" s="936"/>
      <c r="I302" s="532"/>
      <c r="L302" s="825">
        <f>'Og s3a'!D277</f>
        <v>0</v>
      </c>
      <c r="M302" s="461">
        <f>Import!O275</f>
        <v>0</v>
      </c>
    </row>
    <row r="303" spans="2:13" ht="15.75" hidden="1" customHeight="1">
      <c r="B303" s="1249" t="str">
        <f t="shared" si="4"/>
        <v/>
      </c>
      <c r="C303" s="2808">
        <f>'Og s3a'!C278</f>
        <v>0</v>
      </c>
      <c r="D303" s="2809"/>
      <c r="E303" s="2810"/>
      <c r="F303" s="873">
        <f>'Og s3a'!F278</f>
        <v>0</v>
      </c>
      <c r="G303" s="936"/>
      <c r="H303" s="936"/>
      <c r="I303" s="532"/>
      <c r="L303" s="825">
        <f>'Og s3a'!D278</f>
        <v>0</v>
      </c>
      <c r="M303" s="461">
        <f>Import!O276</f>
        <v>0</v>
      </c>
    </row>
    <row r="304" spans="2:13" ht="15.75" hidden="1" customHeight="1">
      <c r="B304" s="1249" t="str">
        <f t="shared" si="4"/>
        <v/>
      </c>
      <c r="C304" s="2808">
        <f>'Og s3a'!C279</f>
        <v>0</v>
      </c>
      <c r="D304" s="2809"/>
      <c r="E304" s="2810"/>
      <c r="F304" s="873">
        <f>'Og s3a'!F279</f>
        <v>0</v>
      </c>
      <c r="G304" s="936"/>
      <c r="H304" s="936"/>
      <c r="I304" s="532"/>
      <c r="L304" s="825">
        <f>'Og s3a'!D279</f>
        <v>0</v>
      </c>
      <c r="M304" s="461">
        <f>Import!O277</f>
        <v>0</v>
      </c>
    </row>
    <row r="305" spans="2:13" ht="15.75" hidden="1" customHeight="1">
      <c r="B305" s="1249" t="str">
        <f t="shared" si="4"/>
        <v/>
      </c>
      <c r="C305" s="2808">
        <f>'Og s3a'!C280</f>
        <v>0</v>
      </c>
      <c r="D305" s="2809"/>
      <c r="E305" s="2810"/>
      <c r="F305" s="873">
        <f>'Og s3a'!F280</f>
        <v>0</v>
      </c>
      <c r="G305" s="936"/>
      <c r="H305" s="936"/>
      <c r="I305" s="532"/>
      <c r="L305" s="825">
        <f>'Og s3a'!D280</f>
        <v>0</v>
      </c>
      <c r="M305" s="461">
        <f>Import!O278</f>
        <v>0</v>
      </c>
    </row>
    <row r="306" spans="2:13" ht="15.75" hidden="1" customHeight="1">
      <c r="B306" s="1249" t="str">
        <f t="shared" si="4"/>
        <v/>
      </c>
      <c r="C306" s="2808">
        <f>'Og s3a'!C281</f>
        <v>0</v>
      </c>
      <c r="D306" s="2809"/>
      <c r="E306" s="2810"/>
      <c r="F306" s="873">
        <f>'Og s3a'!F281</f>
        <v>0</v>
      </c>
      <c r="G306" s="936"/>
      <c r="H306" s="936"/>
      <c r="I306" s="532"/>
      <c r="L306" s="825">
        <f>'Og s3a'!D281</f>
        <v>0</v>
      </c>
      <c r="M306" s="461">
        <f>Import!O279</f>
        <v>0</v>
      </c>
    </row>
    <row r="307" spans="2:13" ht="15.75" hidden="1" customHeight="1">
      <c r="B307" s="1249" t="str">
        <f t="shared" si="4"/>
        <v/>
      </c>
      <c r="C307" s="2808">
        <f>'Og s3a'!C282</f>
        <v>0</v>
      </c>
      <c r="D307" s="2809"/>
      <c r="E307" s="2810"/>
      <c r="F307" s="873">
        <f>'Og s3a'!F282</f>
        <v>0</v>
      </c>
      <c r="G307" s="936"/>
      <c r="H307" s="936"/>
      <c r="I307" s="532"/>
      <c r="L307" s="825">
        <f>'Og s3a'!D282</f>
        <v>0</v>
      </c>
      <c r="M307" s="461">
        <f>Import!O280</f>
        <v>0</v>
      </c>
    </row>
    <row r="308" spans="2:13" ht="15.75" hidden="1" customHeight="1">
      <c r="B308" s="1249" t="str">
        <f t="shared" si="4"/>
        <v/>
      </c>
      <c r="C308" s="2808">
        <f>'Og s3a'!C283</f>
        <v>0</v>
      </c>
      <c r="D308" s="2809"/>
      <c r="E308" s="2810"/>
      <c r="F308" s="873">
        <f>'Og s3a'!F283</f>
        <v>0</v>
      </c>
      <c r="G308" s="936"/>
      <c r="H308" s="936"/>
      <c r="I308" s="532"/>
      <c r="L308" s="825">
        <f>'Og s3a'!D283</f>
        <v>0</v>
      </c>
      <c r="M308" s="461">
        <f>Import!O281</f>
        <v>0</v>
      </c>
    </row>
    <row r="309" spans="2:13" ht="15.75" hidden="1" customHeight="1">
      <c r="B309" s="1249" t="str">
        <f t="shared" si="4"/>
        <v/>
      </c>
      <c r="C309" s="2808">
        <f>'Og s3a'!C284</f>
        <v>0</v>
      </c>
      <c r="D309" s="2809"/>
      <c r="E309" s="2810"/>
      <c r="F309" s="873">
        <f>'Og s3a'!F284</f>
        <v>0</v>
      </c>
      <c r="G309" s="936"/>
      <c r="H309" s="936"/>
      <c r="I309" s="532"/>
      <c r="L309" s="825">
        <f>'Og s3a'!D284</f>
        <v>0</v>
      </c>
      <c r="M309" s="461">
        <f>Import!O282</f>
        <v>0</v>
      </c>
    </row>
    <row r="310" spans="2:13" ht="15.75" hidden="1" customHeight="1">
      <c r="B310" s="1249" t="str">
        <f t="shared" si="4"/>
        <v/>
      </c>
      <c r="C310" s="2808">
        <f>'Og s3a'!C285</f>
        <v>0</v>
      </c>
      <c r="D310" s="2809"/>
      <c r="E310" s="2810"/>
      <c r="F310" s="873">
        <f>'Og s3a'!F285</f>
        <v>0</v>
      </c>
      <c r="G310" s="936"/>
      <c r="H310" s="936"/>
      <c r="I310" s="532"/>
      <c r="L310" s="825">
        <f>'Og s3a'!D285</f>
        <v>0</v>
      </c>
      <c r="M310" s="461">
        <f>Import!O283</f>
        <v>0</v>
      </c>
    </row>
    <row r="311" spans="2:13" ht="15.75" hidden="1" customHeight="1">
      <c r="B311" s="1249" t="str">
        <f t="shared" si="4"/>
        <v/>
      </c>
      <c r="C311" s="2808">
        <f>'Og s3a'!C286</f>
        <v>0</v>
      </c>
      <c r="D311" s="2809"/>
      <c r="E311" s="2810"/>
      <c r="F311" s="873">
        <f>'Og s3a'!F286</f>
        <v>0</v>
      </c>
      <c r="G311" s="936"/>
      <c r="H311" s="936"/>
      <c r="I311" s="532"/>
      <c r="L311" s="825">
        <f>'Og s3a'!D286</f>
        <v>0</v>
      </c>
      <c r="M311" s="461">
        <f>Import!O284</f>
        <v>0</v>
      </c>
    </row>
    <row r="312" spans="2:13" ht="15.75" hidden="1" customHeight="1">
      <c r="B312" s="1249" t="str">
        <f t="shared" si="4"/>
        <v/>
      </c>
      <c r="C312" s="2808">
        <f>'Og s3a'!C287</f>
        <v>0</v>
      </c>
      <c r="D312" s="2809"/>
      <c r="E312" s="2810"/>
      <c r="F312" s="873">
        <f>'Og s3a'!F287</f>
        <v>0</v>
      </c>
      <c r="G312" s="936"/>
      <c r="H312" s="936"/>
      <c r="I312" s="532"/>
      <c r="L312" s="825">
        <f>'Og s3a'!D287</f>
        <v>0</v>
      </c>
      <c r="M312" s="461">
        <f>Import!O285</f>
        <v>0</v>
      </c>
    </row>
    <row r="313" spans="2:13" ht="15.75" hidden="1" customHeight="1">
      <c r="B313" s="1249" t="str">
        <f t="shared" si="4"/>
        <v/>
      </c>
      <c r="C313" s="2808">
        <f>'Og s3a'!C288</f>
        <v>0</v>
      </c>
      <c r="D313" s="2809"/>
      <c r="E313" s="2810"/>
      <c r="F313" s="873">
        <f>'Og s3a'!F288</f>
        <v>0</v>
      </c>
      <c r="G313" s="936"/>
      <c r="H313" s="936"/>
      <c r="I313" s="532"/>
      <c r="L313" s="825">
        <f>'Og s3a'!D288</f>
        <v>0</v>
      </c>
      <c r="M313" s="461">
        <f>Import!O286</f>
        <v>0</v>
      </c>
    </row>
    <row r="314" spans="2:13" ht="15.75" hidden="1" customHeight="1">
      <c r="B314" s="1249" t="str">
        <f t="shared" si="4"/>
        <v/>
      </c>
      <c r="C314" s="2808">
        <f>'Og s3a'!C289</f>
        <v>0</v>
      </c>
      <c r="D314" s="2809"/>
      <c r="E314" s="2810"/>
      <c r="F314" s="873">
        <f>'Og s3a'!F289</f>
        <v>0</v>
      </c>
      <c r="G314" s="936"/>
      <c r="H314" s="936"/>
      <c r="I314" s="532"/>
      <c r="L314" s="825">
        <f>'Og s3a'!D289</f>
        <v>0</v>
      </c>
      <c r="M314" s="461">
        <f>Import!O287</f>
        <v>0</v>
      </c>
    </row>
    <row r="315" spans="2:13" ht="15.75" hidden="1" customHeight="1">
      <c r="B315" s="1249" t="str">
        <f t="shared" si="4"/>
        <v/>
      </c>
      <c r="C315" s="2808">
        <f>'Og s3a'!C290</f>
        <v>0</v>
      </c>
      <c r="D315" s="2809"/>
      <c r="E315" s="2810"/>
      <c r="F315" s="873">
        <f>'Og s3a'!F290</f>
        <v>0</v>
      </c>
      <c r="G315" s="936"/>
      <c r="H315" s="936"/>
      <c r="I315" s="532"/>
      <c r="L315" s="825">
        <f>'Og s3a'!D290</f>
        <v>0</v>
      </c>
      <c r="M315" s="461">
        <f>Import!O288</f>
        <v>0</v>
      </c>
    </row>
    <row r="316" spans="2:13" ht="15.75" hidden="1" customHeight="1">
      <c r="B316" s="1249" t="str">
        <f t="shared" si="4"/>
        <v/>
      </c>
      <c r="C316" s="2808">
        <f>'Og s3a'!C291</f>
        <v>0</v>
      </c>
      <c r="D316" s="2809"/>
      <c r="E316" s="2810"/>
      <c r="F316" s="873">
        <f>'Og s3a'!F291</f>
        <v>0</v>
      </c>
      <c r="G316" s="936"/>
      <c r="H316" s="936"/>
      <c r="I316" s="532"/>
      <c r="L316" s="825">
        <f>'Og s3a'!D291</f>
        <v>0</v>
      </c>
      <c r="M316" s="461">
        <f>Import!O289</f>
        <v>0</v>
      </c>
    </row>
    <row r="317" spans="2:13" ht="15.75" hidden="1" customHeight="1">
      <c r="B317" s="1249" t="str">
        <f t="shared" si="4"/>
        <v/>
      </c>
      <c r="C317" s="2808">
        <f>'Og s3a'!C292</f>
        <v>0</v>
      </c>
      <c r="D317" s="2809"/>
      <c r="E317" s="2810"/>
      <c r="F317" s="873">
        <f>'Og s3a'!F292</f>
        <v>0</v>
      </c>
      <c r="G317" s="936"/>
      <c r="H317" s="936"/>
      <c r="I317" s="532"/>
      <c r="L317" s="825">
        <f>'Og s3a'!D292</f>
        <v>0</v>
      </c>
      <c r="M317" s="461">
        <f>Import!O290</f>
        <v>0</v>
      </c>
    </row>
    <row r="318" spans="2:13" ht="15.75" hidden="1" customHeight="1">
      <c r="B318" s="1249" t="str">
        <f t="shared" si="4"/>
        <v/>
      </c>
      <c r="C318" s="2808">
        <f>'Og s3a'!C293</f>
        <v>0</v>
      </c>
      <c r="D318" s="2809"/>
      <c r="E318" s="2810"/>
      <c r="F318" s="873">
        <f>'Og s3a'!F293</f>
        <v>0</v>
      </c>
      <c r="G318" s="936"/>
      <c r="H318" s="936"/>
      <c r="I318" s="532"/>
      <c r="L318" s="825">
        <f>'Og s3a'!D293</f>
        <v>0</v>
      </c>
      <c r="M318" s="461">
        <f>Import!O291</f>
        <v>0</v>
      </c>
    </row>
    <row r="319" spans="2:13" ht="15.75" hidden="1" customHeight="1">
      <c r="B319" s="1249" t="str">
        <f t="shared" si="4"/>
        <v/>
      </c>
      <c r="C319" s="2808">
        <f>'Og s3a'!C294</f>
        <v>0</v>
      </c>
      <c r="D319" s="2809"/>
      <c r="E319" s="2810"/>
      <c r="F319" s="873">
        <f>'Og s3a'!F294</f>
        <v>0</v>
      </c>
      <c r="G319" s="936"/>
      <c r="H319" s="936"/>
      <c r="I319" s="532"/>
      <c r="L319" s="825">
        <f>'Og s3a'!D294</f>
        <v>0</v>
      </c>
      <c r="M319" s="461">
        <f>Import!O292</f>
        <v>0</v>
      </c>
    </row>
    <row r="320" spans="2:13" ht="15.75" hidden="1" customHeight="1">
      <c r="B320" s="1249" t="str">
        <f t="shared" si="4"/>
        <v/>
      </c>
      <c r="C320" s="2808">
        <f>'Og s3a'!C295</f>
        <v>0</v>
      </c>
      <c r="D320" s="2809"/>
      <c r="E320" s="2810"/>
      <c r="F320" s="873">
        <f>'Og s3a'!F295</f>
        <v>0</v>
      </c>
      <c r="G320" s="936"/>
      <c r="H320" s="936"/>
      <c r="I320" s="532"/>
      <c r="L320" s="825">
        <f>'Og s3a'!D295</f>
        <v>0</v>
      </c>
      <c r="M320" s="461">
        <f>Import!O293</f>
        <v>0</v>
      </c>
    </row>
    <row r="321" spans="2:13" ht="15.75" hidden="1" customHeight="1">
      <c r="B321" s="1249" t="str">
        <f t="shared" si="4"/>
        <v/>
      </c>
      <c r="C321" s="2808">
        <f>'Og s3a'!C296</f>
        <v>0</v>
      </c>
      <c r="D321" s="2809"/>
      <c r="E321" s="2810"/>
      <c r="F321" s="873">
        <f>'Og s3a'!F296</f>
        <v>0</v>
      </c>
      <c r="G321" s="936"/>
      <c r="H321" s="936"/>
      <c r="I321" s="532"/>
      <c r="L321" s="825">
        <f>'Og s3a'!D296</f>
        <v>0</v>
      </c>
      <c r="M321" s="461">
        <f>Import!O294</f>
        <v>0</v>
      </c>
    </row>
    <row r="322" spans="2:13" ht="15.75" hidden="1" customHeight="1">
      <c r="B322" s="1249" t="str">
        <f t="shared" si="4"/>
        <v/>
      </c>
      <c r="C322" s="2808">
        <f>'Og s3a'!C297</f>
        <v>0</v>
      </c>
      <c r="D322" s="2809"/>
      <c r="E322" s="2810"/>
      <c r="F322" s="873">
        <f>'Og s3a'!F297</f>
        <v>0</v>
      </c>
      <c r="G322" s="936"/>
      <c r="H322" s="936"/>
      <c r="I322" s="532"/>
      <c r="L322" s="825">
        <f>'Og s3a'!D297</f>
        <v>0</v>
      </c>
      <c r="M322" s="461">
        <f>Import!O295</f>
        <v>0</v>
      </c>
    </row>
    <row r="323" spans="2:13" ht="15.75" hidden="1" customHeight="1">
      <c r="B323" s="1249" t="str">
        <f t="shared" si="4"/>
        <v/>
      </c>
      <c r="C323" s="2808">
        <f>'Og s3a'!C298</f>
        <v>0</v>
      </c>
      <c r="D323" s="2809"/>
      <c r="E323" s="2810"/>
      <c r="F323" s="873">
        <f>'Og s3a'!F298</f>
        <v>0</v>
      </c>
      <c r="G323" s="936"/>
      <c r="H323" s="936"/>
      <c r="I323" s="532"/>
      <c r="L323" s="825">
        <f>'Og s3a'!D298</f>
        <v>0</v>
      </c>
      <c r="M323" s="461">
        <f>Import!O296</f>
        <v>0</v>
      </c>
    </row>
    <row r="324" spans="2:13" ht="15.75" hidden="1" customHeight="1">
      <c r="B324" s="1249" t="str">
        <f t="shared" si="4"/>
        <v/>
      </c>
      <c r="C324" s="2808">
        <f>'Og s3a'!C299</f>
        <v>0</v>
      </c>
      <c r="D324" s="2809"/>
      <c r="E324" s="2810"/>
      <c r="F324" s="873">
        <f>'Og s3a'!F299</f>
        <v>0</v>
      </c>
      <c r="G324" s="936"/>
      <c r="H324" s="936"/>
      <c r="I324" s="532"/>
      <c r="L324" s="825">
        <f>'Og s3a'!D299</f>
        <v>0</v>
      </c>
      <c r="M324" s="461">
        <f>Import!O297</f>
        <v>0</v>
      </c>
    </row>
    <row r="325" spans="2:13" ht="15.75" hidden="1" customHeight="1">
      <c r="B325" s="1249" t="str">
        <f t="shared" si="4"/>
        <v/>
      </c>
      <c r="C325" s="2808">
        <f>'Og s3a'!C300</f>
        <v>0</v>
      </c>
      <c r="D325" s="2809"/>
      <c r="E325" s="2810"/>
      <c r="F325" s="873">
        <f>'Og s3a'!F300</f>
        <v>0</v>
      </c>
      <c r="G325" s="936"/>
      <c r="H325" s="936"/>
      <c r="I325" s="532"/>
      <c r="L325" s="825">
        <f>'Og s3a'!D300</f>
        <v>0</v>
      </c>
      <c r="M325" s="461">
        <f>Import!O298</f>
        <v>0</v>
      </c>
    </row>
    <row r="326" spans="2:13" ht="15.75" hidden="1" customHeight="1">
      <c r="B326" s="1249" t="str">
        <f t="shared" si="4"/>
        <v/>
      </c>
      <c r="C326" s="2808">
        <f>'Og s3a'!C301</f>
        <v>0</v>
      </c>
      <c r="D326" s="2809"/>
      <c r="E326" s="2810"/>
      <c r="F326" s="873">
        <f>'Og s3a'!F301</f>
        <v>0</v>
      </c>
      <c r="G326" s="936"/>
      <c r="H326" s="936"/>
      <c r="I326" s="532"/>
      <c r="L326" s="825">
        <f>'Og s3a'!D301</f>
        <v>0</v>
      </c>
      <c r="M326" s="461">
        <f>Import!O299</f>
        <v>0</v>
      </c>
    </row>
    <row r="327" spans="2:13" ht="15.75" hidden="1" customHeight="1">
      <c r="B327" s="1249" t="str">
        <f t="shared" si="4"/>
        <v/>
      </c>
      <c r="C327" s="2808">
        <f>'Og s3a'!C302</f>
        <v>0</v>
      </c>
      <c r="D327" s="2809"/>
      <c r="E327" s="2810"/>
      <c r="F327" s="873">
        <f>'Og s3a'!F302</f>
        <v>0</v>
      </c>
      <c r="G327" s="936"/>
      <c r="H327" s="936"/>
      <c r="I327" s="532"/>
      <c r="L327" s="825">
        <f>'Og s3a'!D302</f>
        <v>0</v>
      </c>
      <c r="M327" s="461">
        <f>Import!O300</f>
        <v>0</v>
      </c>
    </row>
    <row r="328" spans="2:13" ht="15.75" hidden="1" customHeight="1">
      <c r="B328" s="1249" t="str">
        <f t="shared" si="4"/>
        <v/>
      </c>
      <c r="C328" s="2808">
        <f>'Og s3a'!C303</f>
        <v>0</v>
      </c>
      <c r="D328" s="2809"/>
      <c r="E328" s="2810"/>
      <c r="F328" s="873">
        <f>'Og s3a'!F303</f>
        <v>0</v>
      </c>
      <c r="G328" s="936"/>
      <c r="H328" s="936"/>
      <c r="I328" s="532"/>
      <c r="L328" s="825">
        <f>'Og s3a'!D303</f>
        <v>0</v>
      </c>
      <c r="M328" s="461">
        <f>Import!O301</f>
        <v>0</v>
      </c>
    </row>
    <row r="329" spans="2:13" ht="15.75" hidden="1" customHeight="1">
      <c r="B329" s="1249" t="str">
        <f t="shared" si="4"/>
        <v/>
      </c>
      <c r="C329" s="2808">
        <f>'Og s3a'!C304</f>
        <v>0</v>
      </c>
      <c r="D329" s="2809"/>
      <c r="E329" s="2810"/>
      <c r="F329" s="873">
        <f>'Og s3a'!F304</f>
        <v>0</v>
      </c>
      <c r="G329" s="936"/>
      <c r="H329" s="936"/>
      <c r="I329" s="532"/>
      <c r="L329" s="825">
        <f>'Og s3a'!D304</f>
        <v>0</v>
      </c>
      <c r="M329" s="461">
        <f>Import!O302</f>
        <v>0</v>
      </c>
    </row>
    <row r="330" spans="2:13" ht="15.75" hidden="1" customHeight="1">
      <c r="B330" s="1249" t="str">
        <f t="shared" si="4"/>
        <v/>
      </c>
      <c r="C330" s="2808">
        <f>'Og s3a'!C305</f>
        <v>0</v>
      </c>
      <c r="D330" s="2809"/>
      <c r="E330" s="2810"/>
      <c r="F330" s="873">
        <f>'Og s3a'!F305</f>
        <v>0</v>
      </c>
      <c r="G330" s="936"/>
      <c r="H330" s="936"/>
      <c r="I330" s="532"/>
      <c r="L330" s="825">
        <f>'Og s3a'!D305</f>
        <v>0</v>
      </c>
      <c r="M330" s="461">
        <f>Import!O303</f>
        <v>0</v>
      </c>
    </row>
    <row r="331" spans="2:13" ht="15.75" hidden="1" customHeight="1">
      <c r="B331" s="1249" t="str">
        <f t="shared" si="4"/>
        <v/>
      </c>
      <c r="C331" s="2808">
        <f>'Og s3a'!C306</f>
        <v>0</v>
      </c>
      <c r="D331" s="2809"/>
      <c r="E331" s="2810"/>
      <c r="F331" s="873">
        <f>'Og s3a'!F306</f>
        <v>0</v>
      </c>
      <c r="G331" s="936"/>
      <c r="H331" s="936"/>
      <c r="I331" s="532"/>
      <c r="L331" s="825">
        <f>'Og s3a'!D306</f>
        <v>0</v>
      </c>
      <c r="M331" s="461">
        <f>Import!O304</f>
        <v>0</v>
      </c>
    </row>
    <row r="332" spans="2:13" ht="15.75" hidden="1" customHeight="1">
      <c r="B332" s="1249" t="str">
        <f t="shared" si="4"/>
        <v/>
      </c>
      <c r="C332" s="2808">
        <f>'Og s3a'!C307</f>
        <v>0</v>
      </c>
      <c r="D332" s="2809"/>
      <c r="E332" s="2810"/>
      <c r="F332" s="873">
        <f>'Og s3a'!F307</f>
        <v>0</v>
      </c>
      <c r="G332" s="936"/>
      <c r="H332" s="936"/>
      <c r="I332" s="532"/>
      <c r="L332" s="825">
        <f>'Og s3a'!D307</f>
        <v>0</v>
      </c>
      <c r="M332" s="461">
        <f>Import!O305</f>
        <v>0</v>
      </c>
    </row>
    <row r="333" spans="2:13" ht="15.75" hidden="1" customHeight="1">
      <c r="B333" s="1249" t="str">
        <f t="shared" si="4"/>
        <v/>
      </c>
      <c r="C333" s="2808">
        <f>'Og s3a'!C308</f>
        <v>0</v>
      </c>
      <c r="D333" s="2809"/>
      <c r="E333" s="2810"/>
      <c r="F333" s="873">
        <f>'Og s3a'!F308</f>
        <v>0</v>
      </c>
      <c r="G333" s="936"/>
      <c r="H333" s="936"/>
      <c r="I333" s="532"/>
      <c r="L333" s="825">
        <f>'Og s3a'!D308</f>
        <v>0</v>
      </c>
      <c r="M333" s="461">
        <f>Import!O306</f>
        <v>0</v>
      </c>
    </row>
    <row r="334" spans="2:13" ht="15.75" hidden="1" customHeight="1">
      <c r="B334" s="1249" t="str">
        <f t="shared" si="4"/>
        <v/>
      </c>
      <c r="C334" s="2808">
        <f>'Og s3a'!C309</f>
        <v>0</v>
      </c>
      <c r="D334" s="2809"/>
      <c r="E334" s="2810"/>
      <c r="F334" s="873">
        <f>'Og s3a'!F309</f>
        <v>0</v>
      </c>
      <c r="G334" s="936"/>
      <c r="H334" s="936"/>
      <c r="I334" s="532"/>
      <c r="L334" s="825">
        <f>'Og s3a'!D309</f>
        <v>0</v>
      </c>
      <c r="M334" s="461">
        <f>Import!O307</f>
        <v>0</v>
      </c>
    </row>
    <row r="335" spans="2:13" ht="15.75" hidden="1" customHeight="1">
      <c r="B335" s="1249" t="str">
        <f t="shared" si="4"/>
        <v/>
      </c>
      <c r="C335" s="2808">
        <f>'Og s3a'!C310</f>
        <v>0</v>
      </c>
      <c r="D335" s="2809"/>
      <c r="E335" s="2810"/>
      <c r="F335" s="873">
        <f>'Og s3a'!F310</f>
        <v>0</v>
      </c>
      <c r="G335" s="936"/>
      <c r="H335" s="936"/>
      <c r="I335" s="532"/>
      <c r="L335" s="825">
        <f>'Og s3a'!D310</f>
        <v>0</v>
      </c>
      <c r="M335" s="461">
        <f>Import!O308</f>
        <v>0</v>
      </c>
    </row>
    <row r="336" spans="2:13" ht="15.75" hidden="1" customHeight="1">
      <c r="B336" s="1249" t="str">
        <f t="shared" si="4"/>
        <v/>
      </c>
      <c r="C336" s="2808">
        <f>'Og s3a'!C311</f>
        <v>0</v>
      </c>
      <c r="D336" s="2809"/>
      <c r="E336" s="2810"/>
      <c r="F336" s="873">
        <f>'Og s3a'!F311</f>
        <v>0</v>
      </c>
      <c r="G336" s="936"/>
      <c r="H336" s="936"/>
      <c r="I336" s="532"/>
      <c r="L336" s="825">
        <f>'Og s3a'!D311</f>
        <v>0</v>
      </c>
      <c r="M336" s="461">
        <f>Import!O309</f>
        <v>0</v>
      </c>
    </row>
    <row r="337" spans="2:13" ht="15.75" hidden="1" customHeight="1">
      <c r="B337" s="1249" t="str">
        <f t="shared" si="4"/>
        <v/>
      </c>
      <c r="C337" s="2808">
        <f>'Og s3a'!C312</f>
        <v>0</v>
      </c>
      <c r="D337" s="2809"/>
      <c r="E337" s="2810"/>
      <c r="F337" s="873">
        <f>'Og s3a'!F312</f>
        <v>0</v>
      </c>
      <c r="G337" s="936"/>
      <c r="H337" s="936"/>
      <c r="I337" s="532"/>
      <c r="L337" s="825">
        <f>'Og s3a'!D312</f>
        <v>0</v>
      </c>
      <c r="M337" s="461">
        <f>Import!O310</f>
        <v>0</v>
      </c>
    </row>
    <row r="338" spans="2:13" ht="15.75" hidden="1" customHeight="1">
      <c r="B338" s="1249" t="str">
        <f t="shared" si="4"/>
        <v/>
      </c>
      <c r="C338" s="2808">
        <f>'Og s3a'!C313</f>
        <v>0</v>
      </c>
      <c r="D338" s="2809"/>
      <c r="E338" s="2810"/>
      <c r="F338" s="873">
        <f>'Og s3a'!F313</f>
        <v>0</v>
      </c>
      <c r="G338" s="936"/>
      <c r="H338" s="936"/>
      <c r="I338" s="532"/>
      <c r="L338" s="825">
        <f>'Og s3a'!D313</f>
        <v>0</v>
      </c>
      <c r="M338" s="461">
        <f>Import!O311</f>
        <v>0</v>
      </c>
    </row>
    <row r="339" spans="2:13" ht="15.75" hidden="1" customHeight="1">
      <c r="B339" s="1249" t="str">
        <f t="shared" si="4"/>
        <v/>
      </c>
      <c r="C339" s="2808">
        <f>'Og s3a'!C314</f>
        <v>0</v>
      </c>
      <c r="D339" s="2809"/>
      <c r="E339" s="2810"/>
      <c r="F339" s="873">
        <f>'Og s3a'!F314</f>
        <v>0</v>
      </c>
      <c r="G339" s="936"/>
      <c r="H339" s="936"/>
      <c r="I339" s="532"/>
      <c r="L339" s="825">
        <f>'Og s3a'!D314</f>
        <v>0</v>
      </c>
      <c r="M339" s="461">
        <f>Import!O312</f>
        <v>0</v>
      </c>
    </row>
    <row r="340" spans="2:13" ht="15.75" hidden="1" customHeight="1">
      <c r="B340" s="1249" t="str">
        <f t="shared" si="4"/>
        <v/>
      </c>
      <c r="C340" s="2808">
        <f>'Og s3a'!C315</f>
        <v>0</v>
      </c>
      <c r="D340" s="2809"/>
      <c r="E340" s="2810"/>
      <c r="F340" s="873">
        <f>'Og s3a'!F315</f>
        <v>0</v>
      </c>
      <c r="G340" s="936"/>
      <c r="H340" s="936"/>
      <c r="I340" s="532"/>
      <c r="L340" s="825">
        <f>'Og s3a'!D315</f>
        <v>0</v>
      </c>
      <c r="M340" s="461">
        <f>Import!O313</f>
        <v>0</v>
      </c>
    </row>
    <row r="341" spans="2:13" ht="15.75" hidden="1" customHeight="1">
      <c r="B341" s="1249" t="str">
        <f t="shared" si="4"/>
        <v/>
      </c>
      <c r="C341" s="2808">
        <f>'Og s3a'!C316</f>
        <v>0</v>
      </c>
      <c r="D341" s="2809"/>
      <c r="E341" s="2810"/>
      <c r="F341" s="873">
        <f>'Og s3a'!F316</f>
        <v>0</v>
      </c>
      <c r="G341" s="936"/>
      <c r="H341" s="936"/>
      <c r="I341" s="532"/>
      <c r="L341" s="825">
        <f>'Og s3a'!D316</f>
        <v>0</v>
      </c>
      <c r="M341" s="461">
        <f>Import!O314</f>
        <v>0</v>
      </c>
    </row>
    <row r="342" spans="2:13" ht="15.75" hidden="1" customHeight="1">
      <c r="B342" s="1249" t="str">
        <f t="shared" si="4"/>
        <v/>
      </c>
      <c r="C342" s="2808">
        <f>'Og s3a'!C317</f>
        <v>0</v>
      </c>
      <c r="D342" s="2809"/>
      <c r="E342" s="2810"/>
      <c r="F342" s="873">
        <f>'Og s3a'!F317</f>
        <v>0</v>
      </c>
      <c r="G342" s="936"/>
      <c r="H342" s="936"/>
      <c r="I342" s="532"/>
      <c r="L342" s="825">
        <f>'Og s3a'!D317</f>
        <v>0</v>
      </c>
      <c r="M342" s="461">
        <f>Import!O315</f>
        <v>0</v>
      </c>
    </row>
    <row r="343" spans="2:13" ht="15.75" hidden="1" customHeight="1">
      <c r="B343" s="1249" t="str">
        <f t="shared" si="4"/>
        <v/>
      </c>
      <c r="C343" s="2808">
        <f>'Og s3a'!C318</f>
        <v>0</v>
      </c>
      <c r="D343" s="2809"/>
      <c r="E343" s="2810"/>
      <c r="F343" s="873">
        <f>'Og s3a'!F318</f>
        <v>0</v>
      </c>
      <c r="G343" s="936"/>
      <c r="H343" s="936"/>
      <c r="I343" s="532"/>
      <c r="L343" s="825">
        <f>'Og s3a'!D318</f>
        <v>0</v>
      </c>
      <c r="M343" s="461">
        <f>Import!O316</f>
        <v>0</v>
      </c>
    </row>
    <row r="344" spans="2:13" ht="15.75" hidden="1" customHeight="1">
      <c r="B344" s="1249" t="str">
        <f t="shared" si="4"/>
        <v/>
      </c>
      <c r="C344" s="2808">
        <f>'Og s3a'!C319</f>
        <v>0</v>
      </c>
      <c r="D344" s="2809"/>
      <c r="E344" s="2810"/>
      <c r="F344" s="873">
        <f>'Og s3a'!F319</f>
        <v>0</v>
      </c>
      <c r="G344" s="936"/>
      <c r="H344" s="936"/>
      <c r="I344" s="532"/>
      <c r="L344" s="825">
        <f>'Og s3a'!D319</f>
        <v>0</v>
      </c>
      <c r="M344" s="461">
        <f>Import!O317</f>
        <v>0</v>
      </c>
    </row>
    <row r="345" spans="2:13" ht="15.75" hidden="1" customHeight="1">
      <c r="B345" s="1249" t="str">
        <f t="shared" si="4"/>
        <v/>
      </c>
      <c r="C345" s="2808">
        <f>'Og s3a'!C320</f>
        <v>0</v>
      </c>
      <c r="D345" s="2809"/>
      <c r="E345" s="2810"/>
      <c r="F345" s="873">
        <f>'Og s3a'!F320</f>
        <v>0</v>
      </c>
      <c r="G345" s="936"/>
      <c r="H345" s="936"/>
      <c r="I345" s="532"/>
      <c r="L345" s="825">
        <f>'Og s3a'!D320</f>
        <v>0</v>
      </c>
      <c r="M345" s="461">
        <f>Import!O318</f>
        <v>0</v>
      </c>
    </row>
    <row r="346" spans="2:13" ht="15.75" hidden="1" customHeight="1">
      <c r="B346" s="1249" t="str">
        <f t="shared" si="4"/>
        <v/>
      </c>
      <c r="C346" s="2808">
        <f>'Og s3a'!C321</f>
        <v>0</v>
      </c>
      <c r="D346" s="2809"/>
      <c r="E346" s="2810"/>
      <c r="F346" s="873">
        <f>'Og s3a'!F321</f>
        <v>0</v>
      </c>
      <c r="G346" s="936"/>
      <c r="H346" s="936"/>
      <c r="I346" s="532"/>
      <c r="L346" s="825">
        <f>'Og s3a'!D321</f>
        <v>0</v>
      </c>
      <c r="M346" s="461">
        <f>Import!O319</f>
        <v>0</v>
      </c>
    </row>
    <row r="347" spans="2:13" ht="15.75" hidden="1" customHeight="1">
      <c r="B347" s="1249" t="str">
        <f t="shared" si="4"/>
        <v/>
      </c>
      <c r="C347" s="2808">
        <f>'Og s3a'!C322</f>
        <v>0</v>
      </c>
      <c r="D347" s="2809"/>
      <c r="E347" s="2810"/>
      <c r="F347" s="873">
        <f>'Og s3a'!F322</f>
        <v>0</v>
      </c>
      <c r="G347" s="936"/>
      <c r="H347" s="936"/>
      <c r="I347" s="532"/>
      <c r="L347" s="825">
        <f>'Og s3a'!D322</f>
        <v>0</v>
      </c>
      <c r="M347" s="461">
        <f>Import!O320</f>
        <v>0</v>
      </c>
    </row>
    <row r="348" spans="2:13" ht="15.75" hidden="1" customHeight="1">
      <c r="B348" s="1249" t="str">
        <f t="shared" si="4"/>
        <v/>
      </c>
      <c r="C348" s="2808">
        <f>'Og s3a'!C323</f>
        <v>0</v>
      </c>
      <c r="D348" s="2809"/>
      <c r="E348" s="2810"/>
      <c r="F348" s="873">
        <f>'Og s3a'!F323</f>
        <v>0</v>
      </c>
      <c r="G348" s="936"/>
      <c r="H348" s="936"/>
      <c r="I348" s="532"/>
      <c r="L348" s="825">
        <f>'Og s3a'!D323</f>
        <v>0</v>
      </c>
      <c r="M348" s="461">
        <f>Import!O321</f>
        <v>0</v>
      </c>
    </row>
    <row r="349" spans="2:13" ht="15.75" hidden="1" customHeight="1">
      <c r="B349" s="1249" t="str">
        <f t="shared" si="4"/>
        <v/>
      </c>
      <c r="C349" s="2808">
        <f>'Og s3a'!C324</f>
        <v>0</v>
      </c>
      <c r="D349" s="2809"/>
      <c r="E349" s="2810"/>
      <c r="F349" s="873">
        <f>'Og s3a'!F324</f>
        <v>0</v>
      </c>
      <c r="G349" s="936"/>
      <c r="H349" s="936"/>
      <c r="I349" s="532"/>
      <c r="L349" s="825">
        <f>'Og s3a'!D324</f>
        <v>0</v>
      </c>
      <c r="M349" s="461">
        <f>Import!O322</f>
        <v>0</v>
      </c>
    </row>
    <row r="350" spans="2:13" ht="15.75" hidden="1" customHeight="1">
      <c r="B350" s="1249" t="str">
        <f t="shared" si="4"/>
        <v/>
      </c>
      <c r="C350" s="2808">
        <f>'Og s3a'!C325</f>
        <v>0</v>
      </c>
      <c r="D350" s="2809"/>
      <c r="E350" s="2810"/>
      <c r="F350" s="873">
        <f>'Og s3a'!F325</f>
        <v>0</v>
      </c>
      <c r="G350" s="936"/>
      <c r="H350" s="936"/>
      <c r="I350" s="532"/>
      <c r="L350" s="825">
        <f>'Og s3a'!D325</f>
        <v>0</v>
      </c>
      <c r="M350" s="461">
        <f>Import!O323</f>
        <v>0</v>
      </c>
    </row>
    <row r="351" spans="2:13" ht="15.75" hidden="1" customHeight="1">
      <c r="B351" s="1249" t="str">
        <f t="shared" si="4"/>
        <v/>
      </c>
      <c r="C351" s="2808">
        <f>'Og s3a'!C326</f>
        <v>0</v>
      </c>
      <c r="D351" s="2809"/>
      <c r="E351" s="2810"/>
      <c r="F351" s="873">
        <f>'Og s3a'!F326</f>
        <v>0</v>
      </c>
      <c r="G351" s="936"/>
      <c r="H351" s="936"/>
      <c r="I351" s="532"/>
      <c r="L351" s="825">
        <f>'Og s3a'!D326</f>
        <v>0</v>
      </c>
      <c r="M351" s="461">
        <f>Import!O324</f>
        <v>0</v>
      </c>
    </row>
    <row r="352" spans="2:13" ht="15.75" hidden="1" customHeight="1">
      <c r="B352" s="1249" t="str">
        <f t="shared" ref="B352:B415" si="5">IF(F352&gt;0,"Wypełnione","")</f>
        <v/>
      </c>
      <c r="C352" s="2808">
        <f>'Og s3a'!C327</f>
        <v>0</v>
      </c>
      <c r="D352" s="2809"/>
      <c r="E352" s="2810"/>
      <c r="F352" s="873">
        <f>'Og s3a'!F327</f>
        <v>0</v>
      </c>
      <c r="G352" s="936"/>
      <c r="H352" s="936"/>
      <c r="I352" s="532"/>
      <c r="L352" s="825">
        <f>'Og s3a'!D327</f>
        <v>0</v>
      </c>
      <c r="M352" s="461">
        <f>Import!O325</f>
        <v>0</v>
      </c>
    </row>
    <row r="353" spans="2:13" ht="15.75" hidden="1" customHeight="1">
      <c r="B353" s="1249" t="str">
        <f t="shared" si="5"/>
        <v/>
      </c>
      <c r="C353" s="2808">
        <f>'Og s3a'!C328</f>
        <v>0</v>
      </c>
      <c r="D353" s="2809"/>
      <c r="E353" s="2810"/>
      <c r="F353" s="873">
        <f>'Og s3a'!F328</f>
        <v>0</v>
      </c>
      <c r="G353" s="936"/>
      <c r="H353" s="936"/>
      <c r="I353" s="532"/>
      <c r="L353" s="825">
        <f>'Og s3a'!D328</f>
        <v>0</v>
      </c>
      <c r="M353" s="461">
        <f>Import!O326</f>
        <v>0</v>
      </c>
    </row>
    <row r="354" spans="2:13" ht="15.75" hidden="1" customHeight="1">
      <c r="B354" s="1249" t="str">
        <f t="shared" si="5"/>
        <v/>
      </c>
      <c r="C354" s="2808">
        <f>'Og s3a'!C329</f>
        <v>0</v>
      </c>
      <c r="D354" s="2809"/>
      <c r="E354" s="2810"/>
      <c r="F354" s="873">
        <f>'Og s3a'!F329</f>
        <v>0</v>
      </c>
      <c r="G354" s="936"/>
      <c r="H354" s="936"/>
      <c r="I354" s="532"/>
      <c r="L354" s="825">
        <f>'Og s3a'!D329</f>
        <v>0</v>
      </c>
      <c r="M354" s="461">
        <f>Import!O327</f>
        <v>0</v>
      </c>
    </row>
    <row r="355" spans="2:13" ht="15.75" hidden="1" customHeight="1">
      <c r="B355" s="1249" t="str">
        <f t="shared" si="5"/>
        <v/>
      </c>
      <c r="C355" s="2808">
        <f>'Og s3a'!C330</f>
        <v>0</v>
      </c>
      <c r="D355" s="2809"/>
      <c r="E355" s="2810"/>
      <c r="F355" s="873">
        <f>'Og s3a'!F330</f>
        <v>0</v>
      </c>
      <c r="G355" s="936"/>
      <c r="H355" s="936"/>
      <c r="I355" s="532"/>
      <c r="L355" s="825">
        <f>'Og s3a'!D330</f>
        <v>0</v>
      </c>
      <c r="M355" s="461">
        <f>Import!O328</f>
        <v>0</v>
      </c>
    </row>
    <row r="356" spans="2:13" ht="15.75" hidden="1" customHeight="1">
      <c r="B356" s="1249" t="str">
        <f t="shared" si="5"/>
        <v/>
      </c>
      <c r="C356" s="2808">
        <f>'Og s3a'!C331</f>
        <v>0</v>
      </c>
      <c r="D356" s="2809"/>
      <c r="E356" s="2810"/>
      <c r="F356" s="873">
        <f>'Og s3a'!F331</f>
        <v>0</v>
      </c>
      <c r="G356" s="936"/>
      <c r="H356" s="936"/>
      <c r="I356" s="532"/>
      <c r="L356" s="825">
        <f>'Og s3a'!D331</f>
        <v>0</v>
      </c>
      <c r="M356" s="461">
        <f>Import!O329</f>
        <v>0</v>
      </c>
    </row>
    <row r="357" spans="2:13" ht="15.75" hidden="1" customHeight="1">
      <c r="B357" s="1249" t="str">
        <f t="shared" si="5"/>
        <v/>
      </c>
      <c r="C357" s="2808">
        <f>'Og s3a'!C332</f>
        <v>0</v>
      </c>
      <c r="D357" s="2809"/>
      <c r="E357" s="2810"/>
      <c r="F357" s="873">
        <f>'Og s3a'!F332</f>
        <v>0</v>
      </c>
      <c r="G357" s="936"/>
      <c r="H357" s="936"/>
      <c r="I357" s="532"/>
      <c r="L357" s="825">
        <f>'Og s3a'!D332</f>
        <v>0</v>
      </c>
      <c r="M357" s="461">
        <f>Import!O330</f>
        <v>0</v>
      </c>
    </row>
    <row r="358" spans="2:13" ht="15.75" hidden="1" customHeight="1">
      <c r="B358" s="1249" t="str">
        <f t="shared" si="5"/>
        <v/>
      </c>
      <c r="C358" s="2808">
        <f>'Og s3a'!C333</f>
        <v>0</v>
      </c>
      <c r="D358" s="2809"/>
      <c r="E358" s="2810"/>
      <c r="F358" s="873">
        <f>'Og s3a'!F333</f>
        <v>0</v>
      </c>
      <c r="G358" s="936"/>
      <c r="H358" s="936"/>
      <c r="I358" s="532"/>
      <c r="L358" s="825">
        <f>'Og s3a'!D333</f>
        <v>0</v>
      </c>
      <c r="M358" s="461">
        <f>Import!O331</f>
        <v>0</v>
      </c>
    </row>
    <row r="359" spans="2:13" ht="15.75" hidden="1" customHeight="1">
      <c r="B359" s="1249" t="str">
        <f t="shared" si="5"/>
        <v/>
      </c>
      <c r="C359" s="2808">
        <f>'Og s3a'!C334</f>
        <v>0</v>
      </c>
      <c r="D359" s="2809"/>
      <c r="E359" s="2810"/>
      <c r="F359" s="873">
        <f>'Og s3a'!F334</f>
        <v>0</v>
      </c>
      <c r="G359" s="936"/>
      <c r="H359" s="936"/>
      <c r="I359" s="532"/>
      <c r="L359" s="825">
        <f>'Og s3a'!D334</f>
        <v>0</v>
      </c>
      <c r="M359" s="461">
        <f>Import!O332</f>
        <v>0</v>
      </c>
    </row>
    <row r="360" spans="2:13" ht="15.75" hidden="1" customHeight="1">
      <c r="B360" s="1249" t="str">
        <f t="shared" si="5"/>
        <v/>
      </c>
      <c r="C360" s="2808">
        <f>'Og s3a'!C335</f>
        <v>0</v>
      </c>
      <c r="D360" s="2809"/>
      <c r="E360" s="2810"/>
      <c r="F360" s="873">
        <f>'Og s3a'!F335</f>
        <v>0</v>
      </c>
      <c r="G360" s="936"/>
      <c r="H360" s="936"/>
      <c r="I360" s="532"/>
      <c r="L360" s="825">
        <f>'Og s3a'!D335</f>
        <v>0</v>
      </c>
      <c r="M360" s="461">
        <f>Import!O333</f>
        <v>0</v>
      </c>
    </row>
    <row r="361" spans="2:13" ht="15.75" hidden="1" customHeight="1">
      <c r="B361" s="1249" t="str">
        <f t="shared" si="5"/>
        <v/>
      </c>
      <c r="C361" s="2808">
        <f>'Og s3a'!C336</f>
        <v>0</v>
      </c>
      <c r="D361" s="2809"/>
      <c r="E361" s="2810"/>
      <c r="F361" s="873">
        <f>'Og s3a'!F336</f>
        <v>0</v>
      </c>
      <c r="G361" s="936"/>
      <c r="H361" s="936"/>
      <c r="I361" s="532"/>
      <c r="L361" s="825">
        <f>'Og s3a'!D336</f>
        <v>0</v>
      </c>
      <c r="M361" s="461">
        <f>Import!O334</f>
        <v>0</v>
      </c>
    </row>
    <row r="362" spans="2:13" ht="15.75" hidden="1" customHeight="1">
      <c r="B362" s="1249" t="str">
        <f t="shared" si="5"/>
        <v/>
      </c>
      <c r="C362" s="2808">
        <f>'Og s3a'!C337</f>
        <v>0</v>
      </c>
      <c r="D362" s="2809"/>
      <c r="E362" s="2810"/>
      <c r="F362" s="873">
        <f>'Og s3a'!F337</f>
        <v>0</v>
      </c>
      <c r="G362" s="936"/>
      <c r="H362" s="936"/>
      <c r="I362" s="532"/>
      <c r="L362" s="825">
        <f>'Og s3a'!D337</f>
        <v>0</v>
      </c>
      <c r="M362" s="461">
        <f>Import!O335</f>
        <v>0</v>
      </c>
    </row>
    <row r="363" spans="2:13" ht="15.75" hidden="1" customHeight="1">
      <c r="B363" s="1249" t="str">
        <f t="shared" si="5"/>
        <v/>
      </c>
      <c r="C363" s="2808">
        <f>'Og s3a'!C338</f>
        <v>0</v>
      </c>
      <c r="D363" s="2809"/>
      <c r="E363" s="2810"/>
      <c r="F363" s="873">
        <f>'Og s3a'!F338</f>
        <v>0</v>
      </c>
      <c r="G363" s="936"/>
      <c r="H363" s="936"/>
      <c r="I363" s="532"/>
      <c r="L363" s="825">
        <f>'Og s3a'!D338</f>
        <v>0</v>
      </c>
      <c r="M363" s="461">
        <f>Import!O336</f>
        <v>0</v>
      </c>
    </row>
    <row r="364" spans="2:13" ht="15.75" hidden="1" customHeight="1">
      <c r="B364" s="1249" t="str">
        <f t="shared" si="5"/>
        <v/>
      </c>
      <c r="C364" s="2808">
        <f>'Og s3a'!C339</f>
        <v>0</v>
      </c>
      <c r="D364" s="2809"/>
      <c r="E364" s="2810"/>
      <c r="F364" s="873">
        <f>'Og s3a'!F339</f>
        <v>0</v>
      </c>
      <c r="G364" s="936"/>
      <c r="H364" s="936"/>
      <c r="I364" s="532"/>
      <c r="L364" s="825">
        <f>'Og s3a'!D339</f>
        <v>0</v>
      </c>
      <c r="M364" s="461">
        <f>Import!O337</f>
        <v>0</v>
      </c>
    </row>
    <row r="365" spans="2:13" ht="15.75" hidden="1" customHeight="1">
      <c r="B365" s="1249" t="str">
        <f t="shared" si="5"/>
        <v/>
      </c>
      <c r="C365" s="2808">
        <f>'Og s3a'!C340</f>
        <v>0</v>
      </c>
      <c r="D365" s="2809"/>
      <c r="E365" s="2810"/>
      <c r="F365" s="873">
        <f>'Og s3a'!F340</f>
        <v>0</v>
      </c>
      <c r="G365" s="936"/>
      <c r="H365" s="936"/>
      <c r="I365" s="532"/>
      <c r="L365" s="825">
        <f>'Og s3a'!D340</f>
        <v>0</v>
      </c>
      <c r="M365" s="461">
        <f>Import!O338</f>
        <v>0</v>
      </c>
    </row>
    <row r="366" spans="2:13" ht="15.75" hidden="1" customHeight="1">
      <c r="B366" s="1249" t="str">
        <f t="shared" si="5"/>
        <v/>
      </c>
      <c r="C366" s="2808">
        <f>'Og s3a'!C341</f>
        <v>0</v>
      </c>
      <c r="D366" s="2809"/>
      <c r="E366" s="2810"/>
      <c r="F366" s="873">
        <f>'Og s3a'!F341</f>
        <v>0</v>
      </c>
      <c r="G366" s="936"/>
      <c r="H366" s="936"/>
      <c r="I366" s="532"/>
      <c r="L366" s="825">
        <f>'Og s3a'!D341</f>
        <v>0</v>
      </c>
      <c r="M366" s="461">
        <f>Import!O339</f>
        <v>0</v>
      </c>
    </row>
    <row r="367" spans="2:13" ht="15.75" hidden="1" customHeight="1">
      <c r="B367" s="1249" t="str">
        <f t="shared" si="5"/>
        <v/>
      </c>
      <c r="C367" s="2808">
        <f>'Og s3a'!C342</f>
        <v>0</v>
      </c>
      <c r="D367" s="2809"/>
      <c r="E367" s="2810"/>
      <c r="F367" s="873">
        <f>'Og s3a'!F342</f>
        <v>0</v>
      </c>
      <c r="G367" s="936"/>
      <c r="H367" s="936"/>
      <c r="I367" s="532"/>
      <c r="L367" s="825">
        <f>'Og s3a'!D342</f>
        <v>0</v>
      </c>
      <c r="M367" s="461">
        <f>Import!O340</f>
        <v>0</v>
      </c>
    </row>
    <row r="368" spans="2:13" ht="15.75" hidden="1" customHeight="1">
      <c r="B368" s="1249" t="str">
        <f t="shared" si="5"/>
        <v/>
      </c>
      <c r="C368" s="2808">
        <f>'Og s3a'!C343</f>
        <v>0</v>
      </c>
      <c r="D368" s="2809"/>
      <c r="E368" s="2810"/>
      <c r="F368" s="873">
        <f>'Og s3a'!F343</f>
        <v>0</v>
      </c>
      <c r="G368" s="936"/>
      <c r="H368" s="936"/>
      <c r="I368" s="532"/>
      <c r="L368" s="825">
        <f>'Og s3a'!D343</f>
        <v>0</v>
      </c>
      <c r="M368" s="461">
        <f>Import!O341</f>
        <v>0</v>
      </c>
    </row>
    <row r="369" spans="2:13" ht="15.75" hidden="1" customHeight="1">
      <c r="B369" s="1249" t="str">
        <f t="shared" si="5"/>
        <v/>
      </c>
      <c r="C369" s="2808">
        <f>'Og s3a'!C344</f>
        <v>0</v>
      </c>
      <c r="D369" s="2809"/>
      <c r="E369" s="2810"/>
      <c r="F369" s="873">
        <f>'Og s3a'!F344</f>
        <v>0</v>
      </c>
      <c r="G369" s="936"/>
      <c r="H369" s="936"/>
      <c r="I369" s="532"/>
      <c r="L369" s="825">
        <f>'Og s3a'!D344</f>
        <v>0</v>
      </c>
      <c r="M369" s="461">
        <f>Import!O342</f>
        <v>0</v>
      </c>
    </row>
    <row r="370" spans="2:13" ht="15.75" hidden="1" customHeight="1">
      <c r="B370" s="1249" t="str">
        <f t="shared" si="5"/>
        <v/>
      </c>
      <c r="C370" s="2808">
        <f>'Og s3a'!C345</f>
        <v>0</v>
      </c>
      <c r="D370" s="2809"/>
      <c r="E370" s="2810"/>
      <c r="F370" s="873">
        <f>'Og s3a'!F345</f>
        <v>0</v>
      </c>
      <c r="G370" s="936"/>
      <c r="H370" s="936"/>
      <c r="I370" s="532"/>
      <c r="L370" s="825">
        <f>'Og s3a'!D345</f>
        <v>0</v>
      </c>
      <c r="M370" s="461">
        <f>Import!O343</f>
        <v>0</v>
      </c>
    </row>
    <row r="371" spans="2:13" ht="15.75" hidden="1" customHeight="1">
      <c r="B371" s="1249" t="str">
        <f t="shared" si="5"/>
        <v/>
      </c>
      <c r="C371" s="2808">
        <f>'Og s3a'!C346</f>
        <v>0</v>
      </c>
      <c r="D371" s="2809"/>
      <c r="E371" s="2810"/>
      <c r="F371" s="873">
        <f>'Og s3a'!F346</f>
        <v>0</v>
      </c>
      <c r="G371" s="936"/>
      <c r="H371" s="936"/>
      <c r="I371" s="532"/>
      <c r="L371" s="825">
        <f>'Og s3a'!D346</f>
        <v>0</v>
      </c>
      <c r="M371" s="461">
        <f>Import!O344</f>
        <v>0</v>
      </c>
    </row>
    <row r="372" spans="2:13" ht="15.75" hidden="1" customHeight="1">
      <c r="B372" s="1249" t="str">
        <f t="shared" si="5"/>
        <v/>
      </c>
      <c r="C372" s="2808">
        <f>'Og s3a'!C347</f>
        <v>0</v>
      </c>
      <c r="D372" s="2809"/>
      <c r="E372" s="2810"/>
      <c r="F372" s="873">
        <f>'Og s3a'!F347</f>
        <v>0</v>
      </c>
      <c r="G372" s="936"/>
      <c r="H372" s="936"/>
      <c r="I372" s="532"/>
      <c r="L372" s="825">
        <f>'Og s3a'!D347</f>
        <v>0</v>
      </c>
      <c r="M372" s="461">
        <f>Import!O345</f>
        <v>0</v>
      </c>
    </row>
    <row r="373" spans="2:13" ht="15.75" hidden="1" customHeight="1">
      <c r="B373" s="1249" t="str">
        <f t="shared" si="5"/>
        <v/>
      </c>
      <c r="C373" s="2808">
        <f>'Og s3a'!C348</f>
        <v>0</v>
      </c>
      <c r="D373" s="2809"/>
      <c r="E373" s="2810"/>
      <c r="F373" s="873">
        <f>'Og s3a'!F348</f>
        <v>0</v>
      </c>
      <c r="G373" s="936"/>
      <c r="H373" s="936"/>
      <c r="I373" s="532"/>
      <c r="L373" s="825">
        <f>'Og s3a'!D348</f>
        <v>0</v>
      </c>
      <c r="M373" s="461">
        <f>Import!O346</f>
        <v>0</v>
      </c>
    </row>
    <row r="374" spans="2:13" ht="15.75" hidden="1" customHeight="1">
      <c r="B374" s="1249" t="str">
        <f t="shared" si="5"/>
        <v/>
      </c>
      <c r="C374" s="2808">
        <f>'Og s3a'!C349</f>
        <v>0</v>
      </c>
      <c r="D374" s="2809"/>
      <c r="E374" s="2810"/>
      <c r="F374" s="873">
        <f>'Og s3a'!F349</f>
        <v>0</v>
      </c>
      <c r="G374" s="936"/>
      <c r="H374" s="936"/>
      <c r="I374" s="532"/>
      <c r="L374" s="825">
        <f>'Og s3a'!D349</f>
        <v>0</v>
      </c>
      <c r="M374" s="461">
        <f>Import!O347</f>
        <v>0</v>
      </c>
    </row>
    <row r="375" spans="2:13" ht="15.75" hidden="1" customHeight="1">
      <c r="B375" s="1249" t="str">
        <f t="shared" si="5"/>
        <v/>
      </c>
      <c r="C375" s="2808">
        <f>'Og s3a'!C350</f>
        <v>0</v>
      </c>
      <c r="D375" s="2809"/>
      <c r="E375" s="2810"/>
      <c r="F375" s="873">
        <f>'Og s3a'!F350</f>
        <v>0</v>
      </c>
      <c r="G375" s="936"/>
      <c r="H375" s="936"/>
      <c r="I375" s="532"/>
      <c r="L375" s="825">
        <f>'Og s3a'!D350</f>
        <v>0</v>
      </c>
      <c r="M375" s="461">
        <f>Import!O348</f>
        <v>0</v>
      </c>
    </row>
    <row r="376" spans="2:13" ht="15.75" hidden="1" customHeight="1">
      <c r="B376" s="1249" t="str">
        <f t="shared" si="5"/>
        <v/>
      </c>
      <c r="C376" s="2808">
        <f>'Og s3a'!C351</f>
        <v>0</v>
      </c>
      <c r="D376" s="2809"/>
      <c r="E376" s="2810"/>
      <c r="F376" s="873">
        <f>'Og s3a'!F351</f>
        <v>0</v>
      </c>
      <c r="G376" s="936"/>
      <c r="H376" s="936"/>
      <c r="I376" s="532"/>
      <c r="L376" s="825">
        <f>'Og s3a'!D351</f>
        <v>0</v>
      </c>
      <c r="M376" s="461">
        <f>Import!O349</f>
        <v>0</v>
      </c>
    </row>
    <row r="377" spans="2:13" ht="15.75" hidden="1" customHeight="1">
      <c r="B377" s="1249" t="str">
        <f t="shared" si="5"/>
        <v/>
      </c>
      <c r="C377" s="2808">
        <f>'Og s3a'!C352</f>
        <v>0</v>
      </c>
      <c r="D377" s="2809"/>
      <c r="E377" s="2810"/>
      <c r="F377" s="873">
        <f>'Og s3a'!F352</f>
        <v>0</v>
      </c>
      <c r="G377" s="936"/>
      <c r="H377" s="936"/>
      <c r="I377" s="532"/>
      <c r="L377" s="825">
        <f>'Og s3a'!D352</f>
        <v>0</v>
      </c>
      <c r="M377" s="461">
        <f>Import!O350</f>
        <v>0</v>
      </c>
    </row>
    <row r="378" spans="2:13" ht="15.75" hidden="1" customHeight="1">
      <c r="B378" s="1249" t="str">
        <f t="shared" si="5"/>
        <v/>
      </c>
      <c r="C378" s="2808">
        <f>'Og s3a'!C353</f>
        <v>0</v>
      </c>
      <c r="D378" s="2809"/>
      <c r="E378" s="2810"/>
      <c r="F378" s="873">
        <f>'Og s3a'!F353</f>
        <v>0</v>
      </c>
      <c r="G378" s="936"/>
      <c r="H378" s="936"/>
      <c r="I378" s="532"/>
      <c r="L378" s="825">
        <f>'Og s3a'!D353</f>
        <v>0</v>
      </c>
      <c r="M378" s="461">
        <f>Import!O351</f>
        <v>0</v>
      </c>
    </row>
    <row r="379" spans="2:13" ht="15.75" hidden="1" customHeight="1">
      <c r="B379" s="1249" t="str">
        <f t="shared" si="5"/>
        <v/>
      </c>
      <c r="C379" s="2808">
        <f>'Og s3a'!C354</f>
        <v>0</v>
      </c>
      <c r="D379" s="2809"/>
      <c r="E379" s="2810"/>
      <c r="F379" s="873">
        <f>'Og s3a'!F354</f>
        <v>0</v>
      </c>
      <c r="G379" s="936"/>
      <c r="H379" s="936"/>
      <c r="I379" s="532"/>
      <c r="L379" s="825">
        <f>'Og s3a'!D354</f>
        <v>0</v>
      </c>
      <c r="M379" s="461">
        <f>Import!O352</f>
        <v>0</v>
      </c>
    </row>
    <row r="380" spans="2:13" ht="15.75" hidden="1" customHeight="1">
      <c r="B380" s="1249" t="str">
        <f t="shared" si="5"/>
        <v/>
      </c>
      <c r="C380" s="2808">
        <f>'Og s3a'!C355</f>
        <v>0</v>
      </c>
      <c r="D380" s="2809"/>
      <c r="E380" s="2810"/>
      <c r="F380" s="873">
        <f>'Og s3a'!F355</f>
        <v>0</v>
      </c>
      <c r="G380" s="936"/>
      <c r="H380" s="936"/>
      <c r="I380" s="532"/>
      <c r="L380" s="825">
        <f>'Og s3a'!D355</f>
        <v>0</v>
      </c>
      <c r="M380" s="461">
        <f>Import!O353</f>
        <v>0</v>
      </c>
    </row>
    <row r="381" spans="2:13" ht="15.75" hidden="1" customHeight="1">
      <c r="B381" s="1249" t="str">
        <f t="shared" si="5"/>
        <v/>
      </c>
      <c r="C381" s="2808">
        <f>'Og s3a'!C356</f>
        <v>0</v>
      </c>
      <c r="D381" s="2809"/>
      <c r="E381" s="2810"/>
      <c r="F381" s="873">
        <f>'Og s3a'!F356</f>
        <v>0</v>
      </c>
      <c r="G381" s="936"/>
      <c r="H381" s="936"/>
      <c r="I381" s="532"/>
      <c r="L381" s="825">
        <f>'Og s3a'!D356</f>
        <v>0</v>
      </c>
      <c r="M381" s="461">
        <f>Import!O354</f>
        <v>0</v>
      </c>
    </row>
    <row r="382" spans="2:13" ht="15.75" hidden="1" customHeight="1">
      <c r="B382" s="1249" t="str">
        <f t="shared" si="5"/>
        <v/>
      </c>
      <c r="C382" s="2808">
        <f>'Og s3a'!C357</f>
        <v>0</v>
      </c>
      <c r="D382" s="2809"/>
      <c r="E382" s="2810"/>
      <c r="F382" s="873">
        <f>'Og s3a'!F357</f>
        <v>0</v>
      </c>
      <c r="G382" s="936"/>
      <c r="H382" s="936"/>
      <c r="I382" s="532"/>
      <c r="L382" s="825">
        <f>'Og s3a'!D357</f>
        <v>0</v>
      </c>
      <c r="M382" s="461">
        <f>Import!O355</f>
        <v>0</v>
      </c>
    </row>
    <row r="383" spans="2:13" ht="15.75" hidden="1" customHeight="1">
      <c r="B383" s="1249" t="str">
        <f t="shared" si="5"/>
        <v/>
      </c>
      <c r="C383" s="2808">
        <f>'Og s3a'!C358</f>
        <v>0</v>
      </c>
      <c r="D383" s="2809"/>
      <c r="E383" s="2810"/>
      <c r="F383" s="873">
        <f>'Og s3a'!F358</f>
        <v>0</v>
      </c>
      <c r="G383" s="936"/>
      <c r="H383" s="936"/>
      <c r="I383" s="532"/>
      <c r="L383" s="825">
        <f>'Og s3a'!D358</f>
        <v>0</v>
      </c>
      <c r="M383" s="461">
        <f>Import!O356</f>
        <v>0</v>
      </c>
    </row>
    <row r="384" spans="2:13" ht="15.75" hidden="1" customHeight="1">
      <c r="B384" s="1249" t="str">
        <f t="shared" si="5"/>
        <v/>
      </c>
      <c r="C384" s="2808">
        <f>'Og s3a'!C359</f>
        <v>0</v>
      </c>
      <c r="D384" s="2809"/>
      <c r="E384" s="2810"/>
      <c r="F384" s="873">
        <f>'Og s3a'!F359</f>
        <v>0</v>
      </c>
      <c r="G384" s="936"/>
      <c r="H384" s="936"/>
      <c r="I384" s="532"/>
      <c r="L384" s="825">
        <f>'Og s3a'!D359</f>
        <v>0</v>
      </c>
      <c r="M384" s="461">
        <f>Import!O357</f>
        <v>0</v>
      </c>
    </row>
    <row r="385" spans="2:13" ht="15.75" hidden="1" customHeight="1">
      <c r="B385" s="1249" t="str">
        <f t="shared" si="5"/>
        <v/>
      </c>
      <c r="C385" s="2808">
        <f>'Og s3a'!C360</f>
        <v>0</v>
      </c>
      <c r="D385" s="2809"/>
      <c r="E385" s="2810"/>
      <c r="F385" s="873">
        <f>'Og s3a'!F360</f>
        <v>0</v>
      </c>
      <c r="G385" s="936"/>
      <c r="H385" s="936"/>
      <c r="I385" s="532"/>
      <c r="L385" s="825">
        <f>'Og s3a'!D360</f>
        <v>0</v>
      </c>
      <c r="M385" s="461">
        <f>Import!O358</f>
        <v>0</v>
      </c>
    </row>
    <row r="386" spans="2:13" ht="15.75" hidden="1" customHeight="1">
      <c r="B386" s="1249" t="str">
        <f t="shared" si="5"/>
        <v/>
      </c>
      <c r="C386" s="2808">
        <f>'Og s3a'!C361</f>
        <v>0</v>
      </c>
      <c r="D386" s="2809"/>
      <c r="E386" s="2810"/>
      <c r="F386" s="873">
        <f>'Og s3a'!F361</f>
        <v>0</v>
      </c>
      <c r="G386" s="936"/>
      <c r="H386" s="936"/>
      <c r="I386" s="532"/>
      <c r="L386" s="825">
        <f>'Og s3a'!D361</f>
        <v>0</v>
      </c>
      <c r="M386" s="461">
        <f>Import!O359</f>
        <v>0</v>
      </c>
    </row>
    <row r="387" spans="2:13" ht="15.75" hidden="1" customHeight="1">
      <c r="B387" s="1249" t="str">
        <f t="shared" si="5"/>
        <v/>
      </c>
      <c r="C387" s="2808">
        <f>'Og s3a'!C362</f>
        <v>0</v>
      </c>
      <c r="D387" s="2809"/>
      <c r="E387" s="2810"/>
      <c r="F387" s="873">
        <f>'Og s3a'!F362</f>
        <v>0</v>
      </c>
      <c r="G387" s="936"/>
      <c r="H387" s="936"/>
      <c r="I387" s="532"/>
      <c r="L387" s="825">
        <f>'Og s3a'!D362</f>
        <v>0</v>
      </c>
      <c r="M387" s="461">
        <f>Import!O360</f>
        <v>0</v>
      </c>
    </row>
    <row r="388" spans="2:13" ht="15.75" hidden="1" customHeight="1">
      <c r="B388" s="1249" t="str">
        <f t="shared" si="5"/>
        <v/>
      </c>
      <c r="C388" s="2808">
        <f>'Og s3a'!C363</f>
        <v>0</v>
      </c>
      <c r="D388" s="2809"/>
      <c r="E388" s="2810"/>
      <c r="F388" s="873">
        <f>'Og s3a'!F363</f>
        <v>0</v>
      </c>
      <c r="G388" s="936"/>
      <c r="H388" s="936"/>
      <c r="I388" s="532"/>
      <c r="L388" s="825">
        <f>'Og s3a'!D363</f>
        <v>0</v>
      </c>
      <c r="M388" s="461">
        <f>Import!O361</f>
        <v>0</v>
      </c>
    </row>
    <row r="389" spans="2:13" ht="15.75" hidden="1" customHeight="1">
      <c r="B389" s="1249" t="str">
        <f t="shared" si="5"/>
        <v/>
      </c>
      <c r="C389" s="2808">
        <f>'Og s3a'!C364</f>
        <v>0</v>
      </c>
      <c r="D389" s="2809"/>
      <c r="E389" s="2810"/>
      <c r="F389" s="873">
        <f>'Og s3a'!F364</f>
        <v>0</v>
      </c>
      <c r="G389" s="936"/>
      <c r="H389" s="936"/>
      <c r="I389" s="532"/>
      <c r="L389" s="825">
        <f>'Og s3a'!D364</f>
        <v>0</v>
      </c>
      <c r="M389" s="461">
        <f>Import!O362</f>
        <v>0</v>
      </c>
    </row>
    <row r="390" spans="2:13" ht="15.75" hidden="1" customHeight="1">
      <c r="B390" s="1249" t="str">
        <f t="shared" si="5"/>
        <v/>
      </c>
      <c r="C390" s="2808">
        <f>'Og s3a'!C365</f>
        <v>0</v>
      </c>
      <c r="D390" s="2809"/>
      <c r="E390" s="2810"/>
      <c r="F390" s="873">
        <f>'Og s3a'!F365</f>
        <v>0</v>
      </c>
      <c r="G390" s="936"/>
      <c r="H390" s="936"/>
      <c r="I390" s="532"/>
      <c r="L390" s="825">
        <f>'Og s3a'!D365</f>
        <v>0</v>
      </c>
      <c r="M390" s="461">
        <f>Import!O363</f>
        <v>0</v>
      </c>
    </row>
    <row r="391" spans="2:13" ht="15.75" hidden="1" customHeight="1">
      <c r="B391" s="1249" t="str">
        <f t="shared" si="5"/>
        <v/>
      </c>
      <c r="C391" s="2808">
        <f>'Og s3a'!C366</f>
        <v>0</v>
      </c>
      <c r="D391" s="2809"/>
      <c r="E391" s="2810"/>
      <c r="F391" s="873">
        <f>'Og s3a'!F366</f>
        <v>0</v>
      </c>
      <c r="G391" s="936"/>
      <c r="H391" s="936"/>
      <c r="I391" s="532"/>
      <c r="L391" s="825">
        <f>'Og s3a'!D366</f>
        <v>0</v>
      </c>
      <c r="M391" s="461">
        <f>Import!O364</f>
        <v>0</v>
      </c>
    </row>
    <row r="392" spans="2:13" ht="15.75" hidden="1" customHeight="1">
      <c r="B392" s="1249" t="str">
        <f t="shared" si="5"/>
        <v/>
      </c>
      <c r="C392" s="2808">
        <f>'Og s3a'!C367</f>
        <v>0</v>
      </c>
      <c r="D392" s="2809"/>
      <c r="E392" s="2810"/>
      <c r="F392" s="873">
        <f>'Og s3a'!F367</f>
        <v>0</v>
      </c>
      <c r="G392" s="936"/>
      <c r="H392" s="936"/>
      <c r="I392" s="532"/>
      <c r="L392" s="825">
        <f>'Og s3a'!D367</f>
        <v>0</v>
      </c>
      <c r="M392" s="461">
        <f>Import!O365</f>
        <v>0</v>
      </c>
    </row>
    <row r="393" spans="2:13" ht="15.75" hidden="1" customHeight="1">
      <c r="B393" s="1249" t="str">
        <f t="shared" si="5"/>
        <v/>
      </c>
      <c r="C393" s="2808">
        <f>'Og s3a'!C368</f>
        <v>0</v>
      </c>
      <c r="D393" s="2809"/>
      <c r="E393" s="2810"/>
      <c r="F393" s="873">
        <f>'Og s3a'!F368</f>
        <v>0</v>
      </c>
      <c r="G393" s="936"/>
      <c r="H393" s="936"/>
      <c r="I393" s="532"/>
      <c r="L393" s="825">
        <f>'Og s3a'!D368</f>
        <v>0</v>
      </c>
      <c r="M393" s="461">
        <f>Import!O366</f>
        <v>0</v>
      </c>
    </row>
    <row r="394" spans="2:13" ht="15.75" hidden="1" customHeight="1">
      <c r="B394" s="1249" t="str">
        <f t="shared" si="5"/>
        <v/>
      </c>
      <c r="C394" s="2808">
        <f>'Og s3a'!C369</f>
        <v>0</v>
      </c>
      <c r="D394" s="2809"/>
      <c r="E394" s="2810"/>
      <c r="F394" s="873">
        <f>'Og s3a'!F369</f>
        <v>0</v>
      </c>
      <c r="G394" s="936"/>
      <c r="H394" s="936"/>
      <c r="I394" s="532"/>
      <c r="L394" s="825">
        <f>'Og s3a'!D369</f>
        <v>0</v>
      </c>
      <c r="M394" s="461">
        <f>Import!O367</f>
        <v>0</v>
      </c>
    </row>
    <row r="395" spans="2:13" ht="15.75" hidden="1" customHeight="1">
      <c r="B395" s="1249" t="str">
        <f t="shared" si="5"/>
        <v/>
      </c>
      <c r="C395" s="2808">
        <f>'Og s3a'!C370</f>
        <v>0</v>
      </c>
      <c r="D395" s="2809"/>
      <c r="E395" s="2810"/>
      <c r="F395" s="873">
        <f>'Og s3a'!F370</f>
        <v>0</v>
      </c>
      <c r="G395" s="936"/>
      <c r="H395" s="936"/>
      <c r="I395" s="532"/>
      <c r="L395" s="825">
        <f>'Og s3a'!D370</f>
        <v>0</v>
      </c>
      <c r="M395" s="461">
        <f>Import!O368</f>
        <v>0</v>
      </c>
    </row>
    <row r="396" spans="2:13" ht="15.75" hidden="1" customHeight="1">
      <c r="B396" s="1249" t="str">
        <f t="shared" si="5"/>
        <v/>
      </c>
      <c r="C396" s="2808">
        <f>'Og s3a'!C371</f>
        <v>0</v>
      </c>
      <c r="D396" s="2809"/>
      <c r="E396" s="2810"/>
      <c r="F396" s="873">
        <f>'Og s3a'!F371</f>
        <v>0</v>
      </c>
      <c r="G396" s="936"/>
      <c r="H396" s="936"/>
      <c r="I396" s="532"/>
      <c r="L396" s="825">
        <f>'Og s3a'!D371</f>
        <v>0</v>
      </c>
      <c r="M396" s="461">
        <f>Import!O369</f>
        <v>0</v>
      </c>
    </row>
    <row r="397" spans="2:13" ht="15.75" hidden="1" customHeight="1">
      <c r="B397" s="1249" t="str">
        <f t="shared" si="5"/>
        <v/>
      </c>
      <c r="C397" s="2808">
        <f>'Og s3a'!C372</f>
        <v>0</v>
      </c>
      <c r="D397" s="2809"/>
      <c r="E397" s="2810"/>
      <c r="F397" s="873">
        <f>'Og s3a'!F372</f>
        <v>0</v>
      </c>
      <c r="G397" s="936"/>
      <c r="H397" s="936"/>
      <c r="I397" s="532"/>
      <c r="L397" s="825">
        <f>'Og s3a'!D372</f>
        <v>0</v>
      </c>
      <c r="M397" s="461">
        <f>Import!O370</f>
        <v>0</v>
      </c>
    </row>
    <row r="398" spans="2:13" ht="15.75" hidden="1" customHeight="1">
      <c r="B398" s="1249" t="str">
        <f t="shared" si="5"/>
        <v/>
      </c>
      <c r="C398" s="2808">
        <f>'Og s3a'!C373</f>
        <v>0</v>
      </c>
      <c r="D398" s="2809"/>
      <c r="E398" s="2810"/>
      <c r="F398" s="873">
        <f>'Og s3a'!F373</f>
        <v>0</v>
      </c>
      <c r="G398" s="936"/>
      <c r="H398" s="936"/>
      <c r="I398" s="532"/>
      <c r="L398" s="825">
        <f>'Og s3a'!D373</f>
        <v>0</v>
      </c>
      <c r="M398" s="461">
        <f>Import!O371</f>
        <v>0</v>
      </c>
    </row>
    <row r="399" spans="2:13" ht="15.75" hidden="1" customHeight="1">
      <c r="B399" s="1249" t="str">
        <f t="shared" si="5"/>
        <v/>
      </c>
      <c r="C399" s="2808">
        <f>'Og s3a'!C374</f>
        <v>0</v>
      </c>
      <c r="D399" s="2809"/>
      <c r="E399" s="2810"/>
      <c r="F399" s="873">
        <f>'Og s3a'!F374</f>
        <v>0</v>
      </c>
      <c r="G399" s="936"/>
      <c r="H399" s="936"/>
      <c r="I399" s="532"/>
      <c r="L399" s="825">
        <f>'Og s3a'!D374</f>
        <v>0</v>
      </c>
      <c r="M399" s="461">
        <f>Import!O372</f>
        <v>0</v>
      </c>
    </row>
    <row r="400" spans="2:13" ht="15.75" hidden="1" customHeight="1">
      <c r="B400" s="1249" t="str">
        <f t="shared" si="5"/>
        <v/>
      </c>
      <c r="C400" s="2808">
        <f>'Og s3a'!C375</f>
        <v>0</v>
      </c>
      <c r="D400" s="2809"/>
      <c r="E400" s="2810"/>
      <c r="F400" s="873">
        <f>'Og s3a'!F375</f>
        <v>0</v>
      </c>
      <c r="G400" s="936"/>
      <c r="H400" s="936"/>
      <c r="I400" s="532"/>
      <c r="L400" s="825">
        <f>'Og s3a'!D375</f>
        <v>0</v>
      </c>
      <c r="M400" s="461">
        <f>Import!O373</f>
        <v>0</v>
      </c>
    </row>
    <row r="401" spans="2:13" ht="15.75" hidden="1" customHeight="1">
      <c r="B401" s="1249" t="str">
        <f t="shared" si="5"/>
        <v/>
      </c>
      <c r="C401" s="2808">
        <f>'Og s3a'!C376</f>
        <v>0</v>
      </c>
      <c r="D401" s="2809"/>
      <c r="E401" s="2810"/>
      <c r="F401" s="873">
        <f>'Og s3a'!F376</f>
        <v>0</v>
      </c>
      <c r="G401" s="936"/>
      <c r="H401" s="936"/>
      <c r="I401" s="532"/>
      <c r="L401" s="825">
        <f>'Og s3a'!D376</f>
        <v>0</v>
      </c>
      <c r="M401" s="461">
        <f>Import!O374</f>
        <v>0</v>
      </c>
    </row>
    <row r="402" spans="2:13" ht="15.75" hidden="1" customHeight="1">
      <c r="B402" s="1249" t="str">
        <f t="shared" si="5"/>
        <v/>
      </c>
      <c r="C402" s="2808">
        <f>'Og s3a'!C377</f>
        <v>0</v>
      </c>
      <c r="D402" s="2809"/>
      <c r="E402" s="2810"/>
      <c r="F402" s="873">
        <f>'Og s3a'!F377</f>
        <v>0</v>
      </c>
      <c r="G402" s="936"/>
      <c r="H402" s="936"/>
      <c r="I402" s="532"/>
      <c r="L402" s="825">
        <f>'Og s3a'!D377</f>
        <v>0</v>
      </c>
      <c r="M402" s="461">
        <f>Import!O375</f>
        <v>0</v>
      </c>
    </row>
    <row r="403" spans="2:13" ht="15.75" hidden="1" customHeight="1">
      <c r="B403" s="1249" t="str">
        <f t="shared" si="5"/>
        <v/>
      </c>
      <c r="C403" s="2808">
        <f>'Og s3a'!C378</f>
        <v>0</v>
      </c>
      <c r="D403" s="2809"/>
      <c r="E403" s="2810"/>
      <c r="F403" s="873">
        <f>'Og s3a'!F378</f>
        <v>0</v>
      </c>
      <c r="G403" s="936"/>
      <c r="H403" s="936"/>
      <c r="I403" s="532"/>
      <c r="L403" s="825">
        <f>'Og s3a'!D378</f>
        <v>0</v>
      </c>
      <c r="M403" s="461">
        <f>Import!O376</f>
        <v>0</v>
      </c>
    </row>
    <row r="404" spans="2:13" ht="15.75" hidden="1" customHeight="1">
      <c r="B404" s="1249" t="str">
        <f t="shared" si="5"/>
        <v/>
      </c>
      <c r="C404" s="2808">
        <f>'Og s3a'!C379</f>
        <v>0</v>
      </c>
      <c r="D404" s="2809"/>
      <c r="E404" s="2810"/>
      <c r="F404" s="873">
        <f>'Og s3a'!F379</f>
        <v>0</v>
      </c>
      <c r="G404" s="936"/>
      <c r="H404" s="936"/>
      <c r="I404" s="532"/>
      <c r="L404" s="825">
        <f>'Og s3a'!D379</f>
        <v>0</v>
      </c>
      <c r="M404" s="461">
        <f>Import!O377</f>
        <v>0</v>
      </c>
    </row>
    <row r="405" spans="2:13" ht="15.75" hidden="1" customHeight="1">
      <c r="B405" s="1249" t="str">
        <f t="shared" si="5"/>
        <v/>
      </c>
      <c r="C405" s="2808">
        <f>'Og s3a'!C380</f>
        <v>0</v>
      </c>
      <c r="D405" s="2809"/>
      <c r="E405" s="2810"/>
      <c r="F405" s="873">
        <f>'Og s3a'!F380</f>
        <v>0</v>
      </c>
      <c r="G405" s="936"/>
      <c r="H405" s="936"/>
      <c r="I405" s="532"/>
      <c r="L405" s="825">
        <f>'Og s3a'!D380</f>
        <v>0</v>
      </c>
      <c r="M405" s="461">
        <f>Import!O378</f>
        <v>0</v>
      </c>
    </row>
    <row r="406" spans="2:13" ht="15.75" hidden="1" customHeight="1">
      <c r="B406" s="1249" t="str">
        <f t="shared" si="5"/>
        <v/>
      </c>
      <c r="C406" s="2808">
        <f>'Og s3a'!C381</f>
        <v>0</v>
      </c>
      <c r="D406" s="2809"/>
      <c r="E406" s="2810"/>
      <c r="F406" s="873">
        <f>'Og s3a'!F381</f>
        <v>0</v>
      </c>
      <c r="G406" s="936"/>
      <c r="H406" s="936"/>
      <c r="I406" s="532"/>
      <c r="L406" s="825">
        <f>'Og s3a'!D381</f>
        <v>0</v>
      </c>
      <c r="M406" s="461">
        <f>Import!O379</f>
        <v>0</v>
      </c>
    </row>
    <row r="407" spans="2:13" ht="15.75" hidden="1" customHeight="1">
      <c r="B407" s="1249" t="str">
        <f t="shared" si="5"/>
        <v/>
      </c>
      <c r="C407" s="2808">
        <f>'Og s3a'!C382</f>
        <v>0</v>
      </c>
      <c r="D407" s="2809"/>
      <c r="E407" s="2810"/>
      <c r="F407" s="873">
        <f>'Og s3a'!F382</f>
        <v>0</v>
      </c>
      <c r="G407" s="936"/>
      <c r="H407" s="936"/>
      <c r="I407" s="532"/>
      <c r="L407" s="825">
        <f>'Og s3a'!D382</f>
        <v>0</v>
      </c>
      <c r="M407" s="461">
        <f>Import!O380</f>
        <v>0</v>
      </c>
    </row>
    <row r="408" spans="2:13" ht="15.75" hidden="1" customHeight="1">
      <c r="B408" s="1249" t="str">
        <f t="shared" si="5"/>
        <v/>
      </c>
      <c r="C408" s="2808">
        <f>'Og s3a'!C383</f>
        <v>0</v>
      </c>
      <c r="D408" s="2809"/>
      <c r="E408" s="2810"/>
      <c r="F408" s="873">
        <f>'Og s3a'!F383</f>
        <v>0</v>
      </c>
      <c r="G408" s="936"/>
      <c r="H408" s="936"/>
      <c r="I408" s="532"/>
      <c r="L408" s="825">
        <f>'Og s3a'!D383</f>
        <v>0</v>
      </c>
      <c r="M408" s="461">
        <f>Import!O381</f>
        <v>0</v>
      </c>
    </row>
    <row r="409" spans="2:13" ht="15.75" hidden="1" customHeight="1">
      <c r="B409" s="1249" t="str">
        <f t="shared" si="5"/>
        <v/>
      </c>
      <c r="C409" s="2808">
        <f>'Og s3a'!C384</f>
        <v>0</v>
      </c>
      <c r="D409" s="2809"/>
      <c r="E409" s="2810"/>
      <c r="F409" s="873">
        <f>'Og s3a'!F384</f>
        <v>0</v>
      </c>
      <c r="G409" s="936"/>
      <c r="H409" s="936"/>
      <c r="I409" s="532"/>
      <c r="L409" s="825">
        <f>'Og s3a'!D384</f>
        <v>0</v>
      </c>
      <c r="M409" s="461">
        <f>Import!O382</f>
        <v>0</v>
      </c>
    </row>
    <row r="410" spans="2:13" ht="15.75" hidden="1" customHeight="1">
      <c r="B410" s="1249" t="str">
        <f t="shared" si="5"/>
        <v/>
      </c>
      <c r="C410" s="2808">
        <f>'Og s3a'!C385</f>
        <v>0</v>
      </c>
      <c r="D410" s="2809"/>
      <c r="E410" s="2810"/>
      <c r="F410" s="873">
        <f>'Og s3a'!F385</f>
        <v>0</v>
      </c>
      <c r="G410" s="936"/>
      <c r="H410" s="936"/>
      <c r="I410" s="532"/>
      <c r="L410" s="825">
        <f>'Og s3a'!D385</f>
        <v>0</v>
      </c>
      <c r="M410" s="461">
        <f>Import!O383</f>
        <v>0</v>
      </c>
    </row>
    <row r="411" spans="2:13" ht="15.75" hidden="1" customHeight="1">
      <c r="B411" s="1249" t="str">
        <f t="shared" si="5"/>
        <v/>
      </c>
      <c r="C411" s="2808">
        <f>'Og s3a'!C386</f>
        <v>0</v>
      </c>
      <c r="D411" s="2809"/>
      <c r="E411" s="2810"/>
      <c r="F411" s="873">
        <f>'Og s3a'!F386</f>
        <v>0</v>
      </c>
      <c r="G411" s="936"/>
      <c r="H411" s="936"/>
      <c r="I411" s="532"/>
      <c r="L411" s="825">
        <f>'Og s3a'!D386</f>
        <v>0</v>
      </c>
      <c r="M411" s="461">
        <f>Import!O384</f>
        <v>0</v>
      </c>
    </row>
    <row r="412" spans="2:13" ht="15.75" hidden="1" customHeight="1">
      <c r="B412" s="1249" t="str">
        <f t="shared" si="5"/>
        <v/>
      </c>
      <c r="C412" s="2808">
        <f>'Og s3a'!C387</f>
        <v>0</v>
      </c>
      <c r="D412" s="2809"/>
      <c r="E412" s="2810"/>
      <c r="F412" s="873">
        <f>'Og s3a'!F387</f>
        <v>0</v>
      </c>
      <c r="G412" s="936"/>
      <c r="H412" s="936"/>
      <c r="I412" s="532"/>
      <c r="L412" s="825">
        <f>'Og s3a'!D387</f>
        <v>0</v>
      </c>
      <c r="M412" s="461">
        <f>Import!O385</f>
        <v>0</v>
      </c>
    </row>
    <row r="413" spans="2:13" ht="15.75" hidden="1" customHeight="1">
      <c r="B413" s="1249" t="str">
        <f t="shared" si="5"/>
        <v/>
      </c>
      <c r="C413" s="2808">
        <f>'Og s3a'!C388</f>
        <v>0</v>
      </c>
      <c r="D413" s="2809"/>
      <c r="E413" s="2810"/>
      <c r="F413" s="873">
        <f>'Og s3a'!F388</f>
        <v>0</v>
      </c>
      <c r="G413" s="936"/>
      <c r="H413" s="936"/>
      <c r="I413" s="532"/>
      <c r="L413" s="825">
        <f>'Og s3a'!D388</f>
        <v>0</v>
      </c>
      <c r="M413" s="461">
        <f>Import!O386</f>
        <v>0</v>
      </c>
    </row>
    <row r="414" spans="2:13" ht="15.75" hidden="1" customHeight="1">
      <c r="B414" s="1249" t="str">
        <f t="shared" si="5"/>
        <v/>
      </c>
      <c r="C414" s="2808">
        <f>'Og s3a'!C389</f>
        <v>0</v>
      </c>
      <c r="D414" s="2809"/>
      <c r="E414" s="2810"/>
      <c r="F414" s="873">
        <f>'Og s3a'!F389</f>
        <v>0</v>
      </c>
      <c r="G414" s="936"/>
      <c r="H414" s="936"/>
      <c r="I414" s="532"/>
      <c r="L414" s="825">
        <f>'Og s3a'!D389</f>
        <v>0</v>
      </c>
      <c r="M414" s="461">
        <f>Import!O387</f>
        <v>0</v>
      </c>
    </row>
    <row r="415" spans="2:13" ht="15.75" hidden="1" customHeight="1">
      <c r="B415" s="1249" t="str">
        <f t="shared" si="5"/>
        <v/>
      </c>
      <c r="C415" s="2808">
        <f>'Og s3a'!C390</f>
        <v>0</v>
      </c>
      <c r="D415" s="2809"/>
      <c r="E415" s="2810"/>
      <c r="F415" s="873">
        <f>'Og s3a'!F390</f>
        <v>0</v>
      </c>
      <c r="G415" s="936"/>
      <c r="H415" s="936"/>
      <c r="I415" s="532"/>
      <c r="L415" s="825">
        <f>'Og s3a'!D390</f>
        <v>0</v>
      </c>
      <c r="M415" s="461">
        <f>Import!O388</f>
        <v>0</v>
      </c>
    </row>
    <row r="416" spans="2:13" ht="15.75" hidden="1" customHeight="1">
      <c r="B416" s="1249" t="str">
        <f>IF(F416&gt;0,"Wypełnione","")</f>
        <v/>
      </c>
      <c r="C416" s="2808">
        <f>'Og s3a'!C391</f>
        <v>0</v>
      </c>
      <c r="D416" s="2809"/>
      <c r="E416" s="2810"/>
      <c r="F416" s="873">
        <f>'Og s3a'!F391</f>
        <v>0</v>
      </c>
      <c r="G416" s="936"/>
      <c r="H416" s="936"/>
      <c r="I416" s="532"/>
      <c r="L416" s="825">
        <f>'Og s3a'!D391</f>
        <v>0</v>
      </c>
      <c r="M416" s="461">
        <f>Import!O389</f>
        <v>0</v>
      </c>
    </row>
    <row r="417" spans="2:13" ht="15.75" hidden="1" customHeight="1">
      <c r="B417" s="1249" t="str">
        <f>IF(F417&gt;0,"Wypełnione","")</f>
        <v/>
      </c>
      <c r="C417" s="2808">
        <f>'Og s3a'!C392</f>
        <v>0</v>
      </c>
      <c r="D417" s="2809"/>
      <c r="E417" s="2810"/>
      <c r="F417" s="873">
        <f>'Og s3a'!F392</f>
        <v>0</v>
      </c>
      <c r="G417" s="936"/>
      <c r="H417" s="936"/>
      <c r="I417" s="532"/>
      <c r="L417" s="825">
        <f>'Og s3a'!D392</f>
        <v>0</v>
      </c>
      <c r="M417" s="461">
        <f>Import!O390</f>
        <v>0</v>
      </c>
    </row>
    <row r="418" spans="2:13" ht="15.75" hidden="1" customHeight="1">
      <c r="B418" s="1249" t="str">
        <f>IF(F418&gt;0,"Wypełnione","")</f>
        <v/>
      </c>
      <c r="C418" s="2808">
        <f>'Og s3a'!C393</f>
        <v>0</v>
      </c>
      <c r="D418" s="2809"/>
      <c r="E418" s="2810"/>
      <c r="F418" s="873">
        <f>'Og s3a'!F393</f>
        <v>0</v>
      </c>
      <c r="G418" s="936"/>
      <c r="H418" s="936"/>
      <c r="I418" s="532"/>
      <c r="L418" s="825">
        <f>'Og s3a'!D393</f>
        <v>0</v>
      </c>
      <c r="M418" s="461">
        <f>Import!O391</f>
        <v>0</v>
      </c>
    </row>
    <row r="419" spans="2:13" ht="15.75" hidden="1" customHeight="1">
      <c r="B419" s="1249" t="str">
        <f>IF(F419&gt;0,"Wypełnione","")</f>
        <v/>
      </c>
      <c r="C419" s="2808">
        <f>'Og s3a'!C394</f>
        <v>0</v>
      </c>
      <c r="D419" s="2809"/>
      <c r="E419" s="2810"/>
      <c r="F419" s="873">
        <f>'Og s3a'!F394</f>
        <v>0</v>
      </c>
      <c r="G419" s="936"/>
      <c r="H419" s="936"/>
      <c r="I419" s="532"/>
      <c r="L419" s="825">
        <f>'Og s3a'!D394</f>
        <v>0</v>
      </c>
      <c r="M419" s="461">
        <f>Import!O392</f>
        <v>0</v>
      </c>
    </row>
    <row r="420" spans="2:13" ht="15.75" hidden="1" customHeight="1">
      <c r="B420" s="1249" t="str">
        <f t="shared" ref="B420:B425" si="6">IF(F420&gt;0,"Wypełnione","")</f>
        <v/>
      </c>
      <c r="C420" s="2808">
        <f>'Og s3a'!C395</f>
        <v>0</v>
      </c>
      <c r="D420" s="2809"/>
      <c r="E420" s="2810"/>
      <c r="F420" s="873">
        <f>'Og s3a'!F395</f>
        <v>0</v>
      </c>
      <c r="G420" s="936"/>
      <c r="H420" s="936"/>
      <c r="I420" s="532"/>
      <c r="L420" s="825">
        <f>'Og s3a'!D395</f>
        <v>0</v>
      </c>
      <c r="M420" s="461">
        <f>Import!O393</f>
        <v>0</v>
      </c>
    </row>
    <row r="421" spans="2:13" ht="15.75" hidden="1" customHeight="1">
      <c r="B421" s="1249" t="str">
        <f t="shared" si="6"/>
        <v/>
      </c>
      <c r="C421" s="2808">
        <f>'Og s3a'!C396</f>
        <v>0</v>
      </c>
      <c r="D421" s="2809"/>
      <c r="E421" s="2810"/>
      <c r="F421" s="873">
        <f>'Og s3a'!F396</f>
        <v>0</v>
      </c>
      <c r="G421" s="936"/>
      <c r="H421" s="936"/>
      <c r="I421" s="532"/>
      <c r="L421" s="825">
        <f>'Og s3a'!D396</f>
        <v>0</v>
      </c>
      <c r="M421" s="461">
        <f>Import!O394</f>
        <v>0</v>
      </c>
    </row>
    <row r="422" spans="2:13" ht="15.75" hidden="1" customHeight="1">
      <c r="B422" s="1249" t="str">
        <f t="shared" si="6"/>
        <v/>
      </c>
      <c r="C422" s="2808">
        <f>'Og s3a'!C397</f>
        <v>0</v>
      </c>
      <c r="D422" s="2809"/>
      <c r="E422" s="2810"/>
      <c r="F422" s="873">
        <f>'Og s3a'!F397</f>
        <v>0</v>
      </c>
      <c r="G422" s="936"/>
      <c r="H422" s="936"/>
      <c r="I422" s="532"/>
      <c r="L422" s="825">
        <f>'Og s3a'!D397</f>
        <v>0</v>
      </c>
      <c r="M422" s="461">
        <f>Import!O395</f>
        <v>0</v>
      </c>
    </row>
    <row r="423" spans="2:13" ht="15.75" hidden="1" customHeight="1">
      <c r="B423" s="1249" t="str">
        <f t="shared" si="6"/>
        <v/>
      </c>
      <c r="C423" s="2808">
        <f>'Og s3a'!C398</f>
        <v>0</v>
      </c>
      <c r="D423" s="2809"/>
      <c r="E423" s="2810"/>
      <c r="F423" s="873">
        <f>'Og s3a'!F398</f>
        <v>0</v>
      </c>
      <c r="G423" s="936"/>
      <c r="H423" s="936"/>
      <c r="I423" s="532"/>
      <c r="L423" s="825">
        <f>'Og s3a'!D398</f>
        <v>0</v>
      </c>
      <c r="M423" s="461">
        <f>Import!O396</f>
        <v>0</v>
      </c>
    </row>
    <row r="424" spans="2:13" ht="15.75" hidden="1" customHeight="1">
      <c r="B424" s="1249" t="str">
        <f t="shared" si="6"/>
        <v/>
      </c>
      <c r="C424" s="2808">
        <f>'Og s3a'!C399</f>
        <v>0</v>
      </c>
      <c r="D424" s="2809"/>
      <c r="E424" s="2810"/>
      <c r="F424" s="873">
        <f>'Og s3a'!F399</f>
        <v>0</v>
      </c>
      <c r="G424" s="936"/>
      <c r="H424" s="936"/>
      <c r="I424" s="532"/>
      <c r="L424" s="825">
        <f>'Og s3a'!D399</f>
        <v>0</v>
      </c>
      <c r="M424" s="461">
        <f>Import!O397</f>
        <v>0</v>
      </c>
    </row>
    <row r="425" spans="2:13" ht="15.75" hidden="1" customHeight="1">
      <c r="B425" s="1249" t="str">
        <f t="shared" si="6"/>
        <v/>
      </c>
      <c r="C425" s="2808">
        <f>'Og s3a'!C400</f>
        <v>0</v>
      </c>
      <c r="D425" s="2809"/>
      <c r="E425" s="2810"/>
      <c r="F425" s="873">
        <f>'Og s3a'!F400</f>
        <v>0</v>
      </c>
      <c r="G425" s="936"/>
      <c r="H425" s="936"/>
      <c r="I425" s="532"/>
      <c r="L425" s="825">
        <f>'Og s3a'!D400</f>
        <v>0</v>
      </c>
      <c r="M425" s="461">
        <f>Import!O398</f>
        <v>0</v>
      </c>
    </row>
    <row r="426" spans="2:13" ht="15.75" hidden="1" customHeight="1">
      <c r="B426" s="1249" t="str">
        <f t="shared" ref="B426:B489" si="7">IF(F426&gt;0,"Wypełnione","")</f>
        <v/>
      </c>
      <c r="C426" s="2808">
        <f>'Og s3a'!C401</f>
        <v>0</v>
      </c>
      <c r="D426" s="2809"/>
      <c r="E426" s="2810"/>
      <c r="F426" s="873">
        <f>'Og s3a'!F401</f>
        <v>0</v>
      </c>
      <c r="G426" s="936"/>
      <c r="H426" s="936"/>
      <c r="I426" s="532"/>
      <c r="L426" s="825">
        <f>'Og s3a'!D401</f>
        <v>0</v>
      </c>
      <c r="M426" s="461">
        <f>Import!O399</f>
        <v>0</v>
      </c>
    </row>
    <row r="427" spans="2:13" ht="15.75" hidden="1" customHeight="1">
      <c r="B427" s="1249" t="str">
        <f t="shared" si="7"/>
        <v/>
      </c>
      <c r="C427" s="2808">
        <f>'Og s3a'!C402</f>
        <v>0</v>
      </c>
      <c r="D427" s="2809"/>
      <c r="E427" s="2810"/>
      <c r="F427" s="873">
        <f>'Og s3a'!F402</f>
        <v>0</v>
      </c>
      <c r="G427" s="936"/>
      <c r="H427" s="936"/>
      <c r="I427" s="532"/>
      <c r="L427" s="825">
        <f>'Og s3a'!D402</f>
        <v>0</v>
      </c>
      <c r="M427" s="461">
        <f>Import!O400</f>
        <v>0</v>
      </c>
    </row>
    <row r="428" spans="2:13" ht="15.75" hidden="1" customHeight="1">
      <c r="B428" s="1249" t="str">
        <f t="shared" si="7"/>
        <v/>
      </c>
      <c r="C428" s="2808">
        <f>'Og s3a'!C403</f>
        <v>0</v>
      </c>
      <c r="D428" s="2809"/>
      <c r="E428" s="2810"/>
      <c r="F428" s="873">
        <f>'Og s3a'!F403</f>
        <v>0</v>
      </c>
      <c r="G428" s="936"/>
      <c r="H428" s="936"/>
      <c r="I428" s="532"/>
      <c r="L428" s="825">
        <f>'Og s3a'!D403</f>
        <v>0</v>
      </c>
      <c r="M428" s="461">
        <f>Import!O401</f>
        <v>0</v>
      </c>
    </row>
    <row r="429" spans="2:13" ht="15.75" hidden="1" customHeight="1">
      <c r="B429" s="1249" t="str">
        <f t="shared" si="7"/>
        <v/>
      </c>
      <c r="C429" s="2808">
        <f>'Og s3a'!C404</f>
        <v>0</v>
      </c>
      <c r="D429" s="2809"/>
      <c r="E429" s="2810"/>
      <c r="F429" s="873">
        <f>'Og s3a'!F404</f>
        <v>0</v>
      </c>
      <c r="G429" s="936"/>
      <c r="H429" s="936"/>
      <c r="I429" s="532"/>
      <c r="L429" s="825">
        <f>'Og s3a'!D404</f>
        <v>0</v>
      </c>
      <c r="M429" s="461">
        <f>Import!O402</f>
        <v>0</v>
      </c>
    </row>
    <row r="430" spans="2:13" ht="15.75" hidden="1" customHeight="1">
      <c r="B430" s="1249" t="str">
        <f t="shared" si="7"/>
        <v/>
      </c>
      <c r="C430" s="2808">
        <f>'Og s3a'!C405</f>
        <v>0</v>
      </c>
      <c r="D430" s="2809"/>
      <c r="E430" s="2810"/>
      <c r="F430" s="873">
        <f>'Og s3a'!F405</f>
        <v>0</v>
      </c>
      <c r="G430" s="936"/>
      <c r="H430" s="936"/>
      <c r="I430" s="532"/>
      <c r="L430" s="825">
        <f>'Og s3a'!D405</f>
        <v>0</v>
      </c>
      <c r="M430" s="461">
        <f>Import!O403</f>
        <v>0</v>
      </c>
    </row>
    <row r="431" spans="2:13" ht="15.75" hidden="1" customHeight="1">
      <c r="B431" s="1249" t="str">
        <f t="shared" si="7"/>
        <v/>
      </c>
      <c r="C431" s="2808">
        <f>'Og s3a'!C406</f>
        <v>0</v>
      </c>
      <c r="D431" s="2809"/>
      <c r="E431" s="2810"/>
      <c r="F431" s="873">
        <f>'Og s3a'!F406</f>
        <v>0</v>
      </c>
      <c r="G431" s="936"/>
      <c r="H431" s="936"/>
      <c r="I431" s="532"/>
      <c r="L431" s="825">
        <f>'Og s3a'!D406</f>
        <v>0</v>
      </c>
      <c r="M431" s="461">
        <f>Import!O404</f>
        <v>0</v>
      </c>
    </row>
    <row r="432" spans="2:13" ht="15.75" hidden="1" customHeight="1">
      <c r="B432" s="1249" t="str">
        <f t="shared" si="7"/>
        <v/>
      </c>
      <c r="C432" s="2808">
        <f>'Og s3a'!C407</f>
        <v>0</v>
      </c>
      <c r="D432" s="2809"/>
      <c r="E432" s="2810"/>
      <c r="F432" s="873">
        <f>'Og s3a'!F407</f>
        <v>0</v>
      </c>
      <c r="G432" s="936"/>
      <c r="H432" s="936"/>
      <c r="I432" s="532"/>
      <c r="L432" s="825">
        <f>'Og s3a'!D407</f>
        <v>0</v>
      </c>
      <c r="M432" s="461">
        <f>Import!O405</f>
        <v>0</v>
      </c>
    </row>
    <row r="433" spans="2:13" ht="15.75" hidden="1" customHeight="1">
      <c r="B433" s="1249" t="str">
        <f t="shared" si="7"/>
        <v/>
      </c>
      <c r="C433" s="2808">
        <f>'Og s3a'!C408</f>
        <v>0</v>
      </c>
      <c r="D433" s="2809"/>
      <c r="E433" s="2810"/>
      <c r="F433" s="873">
        <f>'Og s3a'!F408</f>
        <v>0</v>
      </c>
      <c r="G433" s="936"/>
      <c r="H433" s="936"/>
      <c r="I433" s="532"/>
      <c r="L433" s="825">
        <f>'Og s3a'!D408</f>
        <v>0</v>
      </c>
      <c r="M433" s="461">
        <f>Import!O406</f>
        <v>0</v>
      </c>
    </row>
    <row r="434" spans="2:13" ht="15.75" hidden="1" customHeight="1">
      <c r="B434" s="1249" t="str">
        <f t="shared" si="7"/>
        <v/>
      </c>
      <c r="C434" s="2808">
        <f>'Og s3a'!C409</f>
        <v>0</v>
      </c>
      <c r="D434" s="2809"/>
      <c r="E434" s="2810"/>
      <c r="F434" s="873">
        <f>'Og s3a'!F409</f>
        <v>0</v>
      </c>
      <c r="G434" s="936"/>
      <c r="H434" s="936"/>
      <c r="I434" s="532"/>
      <c r="L434" s="825">
        <f>'Og s3a'!D409</f>
        <v>0</v>
      </c>
      <c r="M434" s="461">
        <f>Import!O407</f>
        <v>0</v>
      </c>
    </row>
    <row r="435" spans="2:13" ht="15.75" hidden="1" customHeight="1">
      <c r="B435" s="1249" t="str">
        <f t="shared" si="7"/>
        <v/>
      </c>
      <c r="C435" s="2808">
        <f>'Og s3a'!C410</f>
        <v>0</v>
      </c>
      <c r="D435" s="2809"/>
      <c r="E435" s="2810"/>
      <c r="F435" s="873">
        <f>'Og s3a'!F410</f>
        <v>0</v>
      </c>
      <c r="G435" s="936"/>
      <c r="H435" s="936"/>
      <c r="I435" s="532"/>
      <c r="L435" s="825">
        <f>'Og s3a'!D410</f>
        <v>0</v>
      </c>
      <c r="M435" s="461">
        <f>Import!O408</f>
        <v>0</v>
      </c>
    </row>
    <row r="436" spans="2:13" ht="15.75" hidden="1" customHeight="1">
      <c r="B436" s="1249" t="str">
        <f t="shared" si="7"/>
        <v/>
      </c>
      <c r="C436" s="2808">
        <f>'Og s3a'!C411</f>
        <v>0</v>
      </c>
      <c r="D436" s="2809"/>
      <c r="E436" s="2810"/>
      <c r="F436" s="873">
        <f>'Og s3a'!F411</f>
        <v>0</v>
      </c>
      <c r="G436" s="936"/>
      <c r="H436" s="936"/>
      <c r="I436" s="532"/>
      <c r="L436" s="825">
        <f>'Og s3a'!D411</f>
        <v>0</v>
      </c>
      <c r="M436" s="461">
        <f>Import!O409</f>
        <v>0</v>
      </c>
    </row>
    <row r="437" spans="2:13" ht="15.75" hidden="1" customHeight="1">
      <c r="B437" s="1249" t="str">
        <f t="shared" si="7"/>
        <v/>
      </c>
      <c r="C437" s="2808">
        <f>'Og s3a'!C412</f>
        <v>0</v>
      </c>
      <c r="D437" s="2809"/>
      <c r="E437" s="2810"/>
      <c r="F437" s="873">
        <f>'Og s3a'!F412</f>
        <v>0</v>
      </c>
      <c r="G437" s="936"/>
      <c r="H437" s="936"/>
      <c r="I437" s="532"/>
      <c r="L437" s="825">
        <f>'Og s3a'!D412</f>
        <v>0</v>
      </c>
      <c r="M437" s="461">
        <f>Import!O410</f>
        <v>0</v>
      </c>
    </row>
    <row r="438" spans="2:13" ht="15.75" hidden="1" customHeight="1">
      <c r="B438" s="1249" t="str">
        <f t="shared" si="7"/>
        <v/>
      </c>
      <c r="C438" s="2808">
        <f>'Og s3a'!C413</f>
        <v>0</v>
      </c>
      <c r="D438" s="2809"/>
      <c r="E438" s="2810"/>
      <c r="F438" s="873">
        <f>'Og s3a'!F413</f>
        <v>0</v>
      </c>
      <c r="G438" s="936"/>
      <c r="H438" s="936"/>
      <c r="I438" s="532"/>
      <c r="L438" s="825">
        <f>'Og s3a'!D413</f>
        <v>0</v>
      </c>
      <c r="M438" s="461">
        <f>Import!O411</f>
        <v>0</v>
      </c>
    </row>
    <row r="439" spans="2:13" ht="15.75" hidden="1" customHeight="1">
      <c r="B439" s="1249" t="str">
        <f t="shared" si="7"/>
        <v/>
      </c>
      <c r="C439" s="2808">
        <f>'Og s3a'!C414</f>
        <v>0</v>
      </c>
      <c r="D439" s="2809"/>
      <c r="E439" s="2810"/>
      <c r="F439" s="873">
        <f>'Og s3a'!F414</f>
        <v>0</v>
      </c>
      <c r="G439" s="936"/>
      <c r="H439" s="936"/>
      <c r="I439" s="532"/>
      <c r="L439" s="825">
        <f>'Og s3a'!D414</f>
        <v>0</v>
      </c>
      <c r="M439" s="461">
        <f>Import!O412</f>
        <v>0</v>
      </c>
    </row>
    <row r="440" spans="2:13" ht="15.75" hidden="1" customHeight="1">
      <c r="B440" s="1249" t="str">
        <f t="shared" si="7"/>
        <v/>
      </c>
      <c r="C440" s="2808">
        <f>'Og s3a'!C415</f>
        <v>0</v>
      </c>
      <c r="D440" s="2809"/>
      <c r="E440" s="2810"/>
      <c r="F440" s="873">
        <f>'Og s3a'!F415</f>
        <v>0</v>
      </c>
      <c r="G440" s="936"/>
      <c r="H440" s="936"/>
      <c r="I440" s="532"/>
      <c r="L440" s="825">
        <f>'Og s3a'!D415</f>
        <v>0</v>
      </c>
      <c r="M440" s="461">
        <f>Import!O413</f>
        <v>0</v>
      </c>
    </row>
    <row r="441" spans="2:13" ht="15.75" hidden="1" customHeight="1">
      <c r="B441" s="1249" t="str">
        <f t="shared" si="7"/>
        <v/>
      </c>
      <c r="C441" s="2808">
        <f>'Og s3a'!C416</f>
        <v>0</v>
      </c>
      <c r="D441" s="2809"/>
      <c r="E441" s="2810"/>
      <c r="F441" s="873">
        <f>'Og s3a'!F416</f>
        <v>0</v>
      </c>
      <c r="G441" s="936"/>
      <c r="H441" s="936"/>
      <c r="I441" s="532"/>
      <c r="L441" s="825">
        <f>'Og s3a'!D416</f>
        <v>0</v>
      </c>
      <c r="M441" s="461">
        <f>Import!O414</f>
        <v>0</v>
      </c>
    </row>
    <row r="442" spans="2:13" ht="15.75" hidden="1" customHeight="1">
      <c r="B442" s="1249" t="str">
        <f t="shared" si="7"/>
        <v/>
      </c>
      <c r="C442" s="2808">
        <f>'Og s3a'!C417</f>
        <v>0</v>
      </c>
      <c r="D442" s="2809"/>
      <c r="E442" s="2810"/>
      <c r="F442" s="873">
        <f>'Og s3a'!F417</f>
        <v>0</v>
      </c>
      <c r="G442" s="936"/>
      <c r="H442" s="936"/>
      <c r="I442" s="532"/>
      <c r="L442" s="825">
        <f>'Og s3a'!D417</f>
        <v>0</v>
      </c>
      <c r="M442" s="461">
        <f>Import!O415</f>
        <v>0</v>
      </c>
    </row>
    <row r="443" spans="2:13" ht="15.75" hidden="1" customHeight="1">
      <c r="B443" s="1249" t="str">
        <f t="shared" si="7"/>
        <v/>
      </c>
      <c r="C443" s="2808">
        <f>'Og s3a'!C418</f>
        <v>0</v>
      </c>
      <c r="D443" s="2809"/>
      <c r="E443" s="2810"/>
      <c r="F443" s="873">
        <f>'Og s3a'!F418</f>
        <v>0</v>
      </c>
      <c r="G443" s="936"/>
      <c r="H443" s="936"/>
      <c r="I443" s="532"/>
      <c r="L443" s="825">
        <f>'Og s3a'!D418</f>
        <v>0</v>
      </c>
      <c r="M443" s="461">
        <f>Import!O416</f>
        <v>0</v>
      </c>
    </row>
    <row r="444" spans="2:13" ht="15.75" hidden="1" customHeight="1">
      <c r="B444" s="1249" t="str">
        <f t="shared" si="7"/>
        <v/>
      </c>
      <c r="C444" s="2808">
        <f>'Og s3a'!C419</f>
        <v>0</v>
      </c>
      <c r="D444" s="2809"/>
      <c r="E444" s="2810"/>
      <c r="F444" s="873">
        <f>'Og s3a'!F419</f>
        <v>0</v>
      </c>
      <c r="G444" s="936"/>
      <c r="H444" s="936"/>
      <c r="I444" s="532"/>
      <c r="L444" s="825">
        <f>'Og s3a'!D419</f>
        <v>0</v>
      </c>
      <c r="M444" s="461">
        <f>Import!O417</f>
        <v>0</v>
      </c>
    </row>
    <row r="445" spans="2:13" ht="15.75" hidden="1" customHeight="1">
      <c r="B445" s="1249" t="str">
        <f t="shared" si="7"/>
        <v/>
      </c>
      <c r="C445" s="2808">
        <f>'Og s3a'!C420</f>
        <v>0</v>
      </c>
      <c r="D445" s="2809"/>
      <c r="E445" s="2810"/>
      <c r="F445" s="873">
        <f>'Og s3a'!F420</f>
        <v>0</v>
      </c>
      <c r="G445" s="936"/>
      <c r="H445" s="936"/>
      <c r="I445" s="532"/>
      <c r="L445" s="825">
        <f>'Og s3a'!D420</f>
        <v>0</v>
      </c>
      <c r="M445" s="461">
        <f>Import!O418</f>
        <v>0</v>
      </c>
    </row>
    <row r="446" spans="2:13" ht="15.75" hidden="1" customHeight="1">
      <c r="B446" s="1249" t="str">
        <f t="shared" si="7"/>
        <v/>
      </c>
      <c r="C446" s="2808">
        <f>'Og s3a'!C421</f>
        <v>0</v>
      </c>
      <c r="D446" s="2809"/>
      <c r="E446" s="2810"/>
      <c r="F446" s="873">
        <f>'Og s3a'!F421</f>
        <v>0</v>
      </c>
      <c r="G446" s="936"/>
      <c r="H446" s="936"/>
      <c r="I446" s="532"/>
      <c r="L446" s="825">
        <f>'Og s3a'!D421</f>
        <v>0</v>
      </c>
      <c r="M446" s="461">
        <f>Import!O419</f>
        <v>0</v>
      </c>
    </row>
    <row r="447" spans="2:13" ht="15.75" hidden="1" customHeight="1">
      <c r="B447" s="1249" t="str">
        <f t="shared" si="7"/>
        <v/>
      </c>
      <c r="C447" s="2808">
        <f>'Og s3a'!C422</f>
        <v>0</v>
      </c>
      <c r="D447" s="2809"/>
      <c r="E447" s="2810"/>
      <c r="F447" s="873">
        <f>'Og s3a'!F422</f>
        <v>0</v>
      </c>
      <c r="G447" s="936"/>
      <c r="H447" s="936"/>
      <c r="I447" s="532"/>
      <c r="L447" s="825">
        <f>'Og s3a'!D422</f>
        <v>0</v>
      </c>
      <c r="M447" s="461">
        <f>Import!O420</f>
        <v>0</v>
      </c>
    </row>
    <row r="448" spans="2:13" ht="15.75" hidden="1" customHeight="1">
      <c r="B448" s="1249" t="str">
        <f t="shared" si="7"/>
        <v/>
      </c>
      <c r="C448" s="2808">
        <f>'Og s3a'!C423</f>
        <v>0</v>
      </c>
      <c r="D448" s="2809"/>
      <c r="E448" s="2810"/>
      <c r="F448" s="873">
        <f>'Og s3a'!F423</f>
        <v>0</v>
      </c>
      <c r="G448" s="936"/>
      <c r="H448" s="936"/>
      <c r="I448" s="532"/>
      <c r="L448" s="825">
        <f>'Og s3a'!D423</f>
        <v>0</v>
      </c>
      <c r="M448" s="461">
        <f>Import!O421</f>
        <v>0</v>
      </c>
    </row>
    <row r="449" spans="2:13" ht="15.75" hidden="1" customHeight="1">
      <c r="B449" s="1249" t="str">
        <f t="shared" si="7"/>
        <v/>
      </c>
      <c r="C449" s="2808">
        <f>'Og s3a'!C424</f>
        <v>0</v>
      </c>
      <c r="D449" s="2809"/>
      <c r="E449" s="2810"/>
      <c r="F449" s="873">
        <f>'Og s3a'!F424</f>
        <v>0</v>
      </c>
      <c r="G449" s="936"/>
      <c r="H449" s="936"/>
      <c r="I449" s="532"/>
      <c r="L449" s="825">
        <f>'Og s3a'!D424</f>
        <v>0</v>
      </c>
      <c r="M449" s="461">
        <f>Import!O422</f>
        <v>0</v>
      </c>
    </row>
    <row r="450" spans="2:13" ht="15.75" hidden="1" customHeight="1">
      <c r="B450" s="1249" t="str">
        <f t="shared" si="7"/>
        <v/>
      </c>
      <c r="C450" s="2808">
        <f>'Og s3a'!C425</f>
        <v>0</v>
      </c>
      <c r="D450" s="2809"/>
      <c r="E450" s="2810"/>
      <c r="F450" s="873">
        <f>'Og s3a'!F425</f>
        <v>0</v>
      </c>
      <c r="G450" s="936"/>
      <c r="H450" s="936"/>
      <c r="I450" s="532"/>
      <c r="L450" s="825">
        <f>'Og s3a'!D425</f>
        <v>0</v>
      </c>
      <c r="M450" s="461">
        <f>Import!O423</f>
        <v>0</v>
      </c>
    </row>
    <row r="451" spans="2:13" ht="15.75" hidden="1" customHeight="1">
      <c r="B451" s="1249" t="str">
        <f t="shared" si="7"/>
        <v/>
      </c>
      <c r="C451" s="2808">
        <f>'Og s3a'!C426</f>
        <v>0</v>
      </c>
      <c r="D451" s="2809"/>
      <c r="E451" s="2810"/>
      <c r="F451" s="873">
        <f>'Og s3a'!F426</f>
        <v>0</v>
      </c>
      <c r="G451" s="936"/>
      <c r="H451" s="936"/>
      <c r="I451" s="532"/>
      <c r="L451" s="825">
        <f>'Og s3a'!D426</f>
        <v>0</v>
      </c>
      <c r="M451" s="461">
        <f>Import!O424</f>
        <v>0</v>
      </c>
    </row>
    <row r="452" spans="2:13" ht="15.75" hidden="1" customHeight="1">
      <c r="B452" s="1249" t="str">
        <f t="shared" si="7"/>
        <v/>
      </c>
      <c r="C452" s="2808">
        <f>'Og s3a'!C427</f>
        <v>0</v>
      </c>
      <c r="D452" s="2809"/>
      <c r="E452" s="2810"/>
      <c r="F452" s="873">
        <f>'Og s3a'!F427</f>
        <v>0</v>
      </c>
      <c r="G452" s="936"/>
      <c r="H452" s="936"/>
      <c r="I452" s="532"/>
      <c r="L452" s="825">
        <f>'Og s3a'!D427</f>
        <v>0</v>
      </c>
      <c r="M452" s="461">
        <f>Import!O425</f>
        <v>0</v>
      </c>
    </row>
    <row r="453" spans="2:13" ht="15.75" hidden="1" customHeight="1">
      <c r="B453" s="1249" t="str">
        <f t="shared" si="7"/>
        <v/>
      </c>
      <c r="C453" s="2808">
        <f>'Og s3a'!C428</f>
        <v>0</v>
      </c>
      <c r="D453" s="2809"/>
      <c r="E453" s="2810"/>
      <c r="F453" s="873">
        <f>'Og s3a'!F428</f>
        <v>0</v>
      </c>
      <c r="G453" s="936"/>
      <c r="H453" s="936"/>
      <c r="I453" s="532"/>
      <c r="L453" s="825">
        <f>'Og s3a'!D428</f>
        <v>0</v>
      </c>
      <c r="M453" s="461">
        <f>Import!O426</f>
        <v>0</v>
      </c>
    </row>
    <row r="454" spans="2:13" ht="15.75" hidden="1" customHeight="1">
      <c r="B454" s="1249" t="str">
        <f t="shared" si="7"/>
        <v/>
      </c>
      <c r="C454" s="2808">
        <f>'Og s3a'!C429</f>
        <v>0</v>
      </c>
      <c r="D454" s="2809"/>
      <c r="E454" s="2810"/>
      <c r="F454" s="873">
        <f>'Og s3a'!F429</f>
        <v>0</v>
      </c>
      <c r="G454" s="936"/>
      <c r="H454" s="936"/>
      <c r="I454" s="532"/>
      <c r="L454" s="825">
        <f>'Og s3a'!D429</f>
        <v>0</v>
      </c>
      <c r="M454" s="461">
        <f>Import!O427</f>
        <v>0</v>
      </c>
    </row>
    <row r="455" spans="2:13" ht="15.75" hidden="1" customHeight="1">
      <c r="B455" s="1249" t="str">
        <f t="shared" si="7"/>
        <v/>
      </c>
      <c r="C455" s="2808">
        <f>'Og s3a'!C430</f>
        <v>0</v>
      </c>
      <c r="D455" s="2809"/>
      <c r="E455" s="2810"/>
      <c r="F455" s="873">
        <f>'Og s3a'!F430</f>
        <v>0</v>
      </c>
      <c r="G455" s="936"/>
      <c r="H455" s="936"/>
      <c r="I455" s="532"/>
      <c r="L455" s="825">
        <f>'Og s3a'!D430</f>
        <v>0</v>
      </c>
      <c r="M455" s="461">
        <f>Import!O428</f>
        <v>0</v>
      </c>
    </row>
    <row r="456" spans="2:13" ht="15.75" hidden="1" customHeight="1">
      <c r="B456" s="1249" t="str">
        <f t="shared" si="7"/>
        <v/>
      </c>
      <c r="C456" s="2808">
        <f>'Og s3a'!C431</f>
        <v>0</v>
      </c>
      <c r="D456" s="2809"/>
      <c r="E456" s="2810"/>
      <c r="F456" s="873">
        <f>'Og s3a'!F431</f>
        <v>0</v>
      </c>
      <c r="G456" s="936"/>
      <c r="H456" s="936"/>
      <c r="I456" s="532"/>
      <c r="L456" s="825">
        <f>'Og s3a'!D431</f>
        <v>0</v>
      </c>
      <c r="M456" s="461">
        <f>Import!O429</f>
        <v>0</v>
      </c>
    </row>
    <row r="457" spans="2:13" ht="15.75" hidden="1" customHeight="1">
      <c r="B457" s="1249" t="str">
        <f t="shared" si="7"/>
        <v/>
      </c>
      <c r="C457" s="2808">
        <f>'Og s3a'!C432</f>
        <v>0</v>
      </c>
      <c r="D457" s="2809"/>
      <c r="E457" s="2810"/>
      <c r="F457" s="873">
        <f>'Og s3a'!F432</f>
        <v>0</v>
      </c>
      <c r="G457" s="936"/>
      <c r="H457" s="936"/>
      <c r="I457" s="532"/>
      <c r="L457" s="825">
        <f>'Og s3a'!D432</f>
        <v>0</v>
      </c>
      <c r="M457" s="461">
        <f>Import!O430</f>
        <v>0</v>
      </c>
    </row>
    <row r="458" spans="2:13" ht="15.75" hidden="1" customHeight="1">
      <c r="B458" s="1249" t="str">
        <f t="shared" si="7"/>
        <v/>
      </c>
      <c r="C458" s="2808">
        <f>'Og s3a'!C433</f>
        <v>0</v>
      </c>
      <c r="D458" s="2809"/>
      <c r="E458" s="2810"/>
      <c r="F458" s="873">
        <f>'Og s3a'!F433</f>
        <v>0</v>
      </c>
      <c r="G458" s="936"/>
      <c r="H458" s="936"/>
      <c r="I458" s="532"/>
      <c r="L458" s="825">
        <f>'Og s3a'!D433</f>
        <v>0</v>
      </c>
      <c r="M458" s="461">
        <f>Import!O431</f>
        <v>0</v>
      </c>
    </row>
    <row r="459" spans="2:13" ht="15.75" hidden="1" customHeight="1">
      <c r="B459" s="1249" t="str">
        <f t="shared" si="7"/>
        <v/>
      </c>
      <c r="C459" s="2808">
        <f>'Og s3a'!C434</f>
        <v>0</v>
      </c>
      <c r="D459" s="2809"/>
      <c r="E459" s="2810"/>
      <c r="F459" s="873">
        <f>'Og s3a'!F434</f>
        <v>0</v>
      </c>
      <c r="G459" s="936"/>
      <c r="H459" s="936"/>
      <c r="I459" s="532"/>
      <c r="L459" s="825">
        <f>'Og s3a'!D434</f>
        <v>0</v>
      </c>
      <c r="M459" s="461">
        <f>Import!O432</f>
        <v>0</v>
      </c>
    </row>
    <row r="460" spans="2:13" ht="15.75" hidden="1" customHeight="1">
      <c r="B460" s="1249" t="str">
        <f t="shared" si="7"/>
        <v/>
      </c>
      <c r="C460" s="2808">
        <f>'Og s3a'!C435</f>
        <v>0</v>
      </c>
      <c r="D460" s="2809"/>
      <c r="E460" s="2810"/>
      <c r="F460" s="873">
        <f>'Og s3a'!F435</f>
        <v>0</v>
      </c>
      <c r="G460" s="936"/>
      <c r="H460" s="936"/>
      <c r="I460" s="532"/>
      <c r="L460" s="825">
        <f>'Og s3a'!D435</f>
        <v>0</v>
      </c>
      <c r="M460" s="461">
        <f>Import!O433</f>
        <v>0</v>
      </c>
    </row>
    <row r="461" spans="2:13" ht="15.75" hidden="1" customHeight="1">
      <c r="B461" s="1249" t="str">
        <f t="shared" si="7"/>
        <v/>
      </c>
      <c r="C461" s="2808">
        <f>'Og s3a'!C436</f>
        <v>0</v>
      </c>
      <c r="D461" s="2809"/>
      <c r="E461" s="2810"/>
      <c r="F461" s="873">
        <f>'Og s3a'!F436</f>
        <v>0</v>
      </c>
      <c r="G461" s="936"/>
      <c r="H461" s="936"/>
      <c r="I461" s="532"/>
      <c r="L461" s="825">
        <f>'Og s3a'!D436</f>
        <v>0</v>
      </c>
      <c r="M461" s="461">
        <f>Import!O434</f>
        <v>0</v>
      </c>
    </row>
    <row r="462" spans="2:13" ht="15.75" hidden="1" customHeight="1">
      <c r="B462" s="1249" t="str">
        <f t="shared" si="7"/>
        <v/>
      </c>
      <c r="C462" s="2808">
        <f>'Og s3a'!C437</f>
        <v>0</v>
      </c>
      <c r="D462" s="2809"/>
      <c r="E462" s="2810"/>
      <c r="F462" s="873">
        <f>'Og s3a'!F437</f>
        <v>0</v>
      </c>
      <c r="G462" s="936"/>
      <c r="H462" s="936"/>
      <c r="I462" s="532"/>
      <c r="L462" s="825">
        <f>'Og s3a'!D437</f>
        <v>0</v>
      </c>
      <c r="M462" s="461">
        <f>Import!O435</f>
        <v>0</v>
      </c>
    </row>
    <row r="463" spans="2:13" ht="15.75" hidden="1" customHeight="1">
      <c r="B463" s="1249" t="str">
        <f t="shared" si="7"/>
        <v/>
      </c>
      <c r="C463" s="2808">
        <f>'Og s3a'!C438</f>
        <v>0</v>
      </c>
      <c r="D463" s="2809"/>
      <c r="E463" s="2810"/>
      <c r="F463" s="873">
        <f>'Og s3a'!F438</f>
        <v>0</v>
      </c>
      <c r="G463" s="936"/>
      <c r="H463" s="936"/>
      <c r="I463" s="532"/>
      <c r="L463" s="825">
        <f>'Og s3a'!D438</f>
        <v>0</v>
      </c>
      <c r="M463" s="461">
        <f>Import!O436</f>
        <v>0</v>
      </c>
    </row>
    <row r="464" spans="2:13" ht="15.75" hidden="1" customHeight="1">
      <c r="B464" s="1249" t="str">
        <f t="shared" si="7"/>
        <v/>
      </c>
      <c r="C464" s="2808">
        <f>'Og s3a'!C439</f>
        <v>0</v>
      </c>
      <c r="D464" s="2809"/>
      <c r="E464" s="2810"/>
      <c r="F464" s="873">
        <f>'Og s3a'!F439</f>
        <v>0</v>
      </c>
      <c r="G464" s="936"/>
      <c r="H464" s="936"/>
      <c r="I464" s="532"/>
      <c r="L464" s="825">
        <f>'Og s3a'!D439</f>
        <v>0</v>
      </c>
      <c r="M464" s="461">
        <f>Import!O437</f>
        <v>0</v>
      </c>
    </row>
    <row r="465" spans="2:13" ht="15.75" hidden="1" customHeight="1">
      <c r="B465" s="1249" t="str">
        <f t="shared" si="7"/>
        <v/>
      </c>
      <c r="C465" s="2808">
        <f>'Og s3a'!C440</f>
        <v>0</v>
      </c>
      <c r="D465" s="2809"/>
      <c r="E465" s="2810"/>
      <c r="F465" s="873">
        <f>'Og s3a'!F440</f>
        <v>0</v>
      </c>
      <c r="G465" s="936"/>
      <c r="H465" s="936"/>
      <c r="I465" s="532"/>
      <c r="L465" s="825">
        <f>'Og s3a'!D440</f>
        <v>0</v>
      </c>
      <c r="M465" s="461">
        <f>Import!O438</f>
        <v>0</v>
      </c>
    </row>
    <row r="466" spans="2:13" ht="15.75" hidden="1" customHeight="1">
      <c r="B466" s="1249" t="str">
        <f t="shared" si="7"/>
        <v/>
      </c>
      <c r="C466" s="2808">
        <f>'Og s3a'!C441</f>
        <v>0</v>
      </c>
      <c r="D466" s="2809"/>
      <c r="E466" s="2810"/>
      <c r="F466" s="873">
        <f>'Og s3a'!F441</f>
        <v>0</v>
      </c>
      <c r="G466" s="936"/>
      <c r="H466" s="936"/>
      <c r="I466" s="532"/>
      <c r="L466" s="825">
        <f>'Og s3a'!D441</f>
        <v>0</v>
      </c>
      <c r="M466" s="461">
        <f>Import!O439</f>
        <v>0</v>
      </c>
    </row>
    <row r="467" spans="2:13" ht="15.75" hidden="1" customHeight="1">
      <c r="B467" s="1249" t="str">
        <f t="shared" si="7"/>
        <v/>
      </c>
      <c r="C467" s="2808">
        <f>'Og s3a'!C442</f>
        <v>0</v>
      </c>
      <c r="D467" s="2809"/>
      <c r="E467" s="2810"/>
      <c r="F467" s="873">
        <f>'Og s3a'!F442</f>
        <v>0</v>
      </c>
      <c r="G467" s="936"/>
      <c r="H467" s="936"/>
      <c r="I467" s="532"/>
      <c r="L467" s="825">
        <f>'Og s3a'!D442</f>
        <v>0</v>
      </c>
      <c r="M467" s="461">
        <f>Import!O440</f>
        <v>0</v>
      </c>
    </row>
    <row r="468" spans="2:13" ht="15.75" hidden="1" customHeight="1">
      <c r="B468" s="1249" t="str">
        <f t="shared" si="7"/>
        <v/>
      </c>
      <c r="C468" s="2808">
        <f>'Og s3a'!C443</f>
        <v>0</v>
      </c>
      <c r="D468" s="2809"/>
      <c r="E468" s="2810"/>
      <c r="F468" s="873">
        <f>'Og s3a'!F443</f>
        <v>0</v>
      </c>
      <c r="G468" s="936"/>
      <c r="H468" s="936"/>
      <c r="I468" s="532"/>
      <c r="L468" s="825">
        <f>'Og s3a'!D443</f>
        <v>0</v>
      </c>
      <c r="M468" s="461">
        <f>Import!O441</f>
        <v>0</v>
      </c>
    </row>
    <row r="469" spans="2:13" ht="15.75" hidden="1" customHeight="1">
      <c r="B469" s="1249" t="str">
        <f t="shared" si="7"/>
        <v/>
      </c>
      <c r="C469" s="2808">
        <f>'Og s3a'!C444</f>
        <v>0</v>
      </c>
      <c r="D469" s="2809"/>
      <c r="E469" s="2810"/>
      <c r="F469" s="873">
        <f>'Og s3a'!F444</f>
        <v>0</v>
      </c>
      <c r="G469" s="936"/>
      <c r="H469" s="936"/>
      <c r="I469" s="532"/>
      <c r="L469" s="825">
        <f>'Og s3a'!D444</f>
        <v>0</v>
      </c>
      <c r="M469" s="461">
        <f>Import!O442</f>
        <v>0</v>
      </c>
    </row>
    <row r="470" spans="2:13" ht="15.75" hidden="1" customHeight="1">
      <c r="B470" s="1249" t="str">
        <f t="shared" si="7"/>
        <v/>
      </c>
      <c r="C470" s="2808">
        <f>'Og s3a'!C445</f>
        <v>0</v>
      </c>
      <c r="D470" s="2809"/>
      <c r="E470" s="2810"/>
      <c r="F470" s="873">
        <f>'Og s3a'!F445</f>
        <v>0</v>
      </c>
      <c r="G470" s="936"/>
      <c r="H470" s="936"/>
      <c r="I470" s="532"/>
      <c r="L470" s="825">
        <f>'Og s3a'!D445</f>
        <v>0</v>
      </c>
      <c r="M470" s="461">
        <f>Import!O443</f>
        <v>0</v>
      </c>
    </row>
    <row r="471" spans="2:13" ht="15.75" hidden="1" customHeight="1">
      <c r="B471" s="1249" t="str">
        <f t="shared" si="7"/>
        <v/>
      </c>
      <c r="C471" s="2808">
        <f>'Og s3a'!C446</f>
        <v>0</v>
      </c>
      <c r="D471" s="2809"/>
      <c r="E471" s="2810"/>
      <c r="F471" s="873">
        <f>'Og s3a'!F446</f>
        <v>0</v>
      </c>
      <c r="G471" s="936"/>
      <c r="H471" s="936"/>
      <c r="I471" s="532"/>
      <c r="L471" s="825">
        <f>'Og s3a'!D446</f>
        <v>0</v>
      </c>
      <c r="M471" s="461">
        <f>Import!O444</f>
        <v>0</v>
      </c>
    </row>
    <row r="472" spans="2:13" ht="15.75" hidden="1" customHeight="1">
      <c r="B472" s="1249" t="str">
        <f t="shared" si="7"/>
        <v/>
      </c>
      <c r="C472" s="2808">
        <f>'Og s3a'!C447</f>
        <v>0</v>
      </c>
      <c r="D472" s="2809"/>
      <c r="E472" s="2810"/>
      <c r="F472" s="873">
        <f>'Og s3a'!F447</f>
        <v>0</v>
      </c>
      <c r="G472" s="936"/>
      <c r="H472" s="936"/>
      <c r="I472" s="532"/>
      <c r="L472" s="825">
        <f>'Og s3a'!D447</f>
        <v>0</v>
      </c>
      <c r="M472" s="461">
        <f>Import!O445</f>
        <v>0</v>
      </c>
    </row>
    <row r="473" spans="2:13" ht="15.75" hidden="1" customHeight="1">
      <c r="B473" s="1249" t="str">
        <f t="shared" si="7"/>
        <v/>
      </c>
      <c r="C473" s="2808">
        <f>'Og s3a'!C448</f>
        <v>0</v>
      </c>
      <c r="D473" s="2809"/>
      <c r="E473" s="2810"/>
      <c r="F473" s="873">
        <f>'Og s3a'!F448</f>
        <v>0</v>
      </c>
      <c r="G473" s="936"/>
      <c r="H473" s="936"/>
      <c r="I473" s="532"/>
      <c r="L473" s="825">
        <f>'Og s3a'!D448</f>
        <v>0</v>
      </c>
      <c r="M473" s="461">
        <f>Import!O446</f>
        <v>0</v>
      </c>
    </row>
    <row r="474" spans="2:13" ht="15.75" hidden="1" customHeight="1">
      <c r="B474" s="1249" t="str">
        <f t="shared" si="7"/>
        <v/>
      </c>
      <c r="C474" s="2808">
        <f>'Og s3a'!C449</f>
        <v>0</v>
      </c>
      <c r="D474" s="2809"/>
      <c r="E474" s="2810"/>
      <c r="F474" s="873">
        <f>'Og s3a'!F449</f>
        <v>0</v>
      </c>
      <c r="G474" s="936"/>
      <c r="H474" s="936"/>
      <c r="I474" s="532"/>
      <c r="L474" s="825">
        <f>'Og s3a'!D449</f>
        <v>0</v>
      </c>
      <c r="M474" s="461">
        <f>Import!O447</f>
        <v>0</v>
      </c>
    </row>
    <row r="475" spans="2:13" ht="15.75" hidden="1" customHeight="1">
      <c r="B475" s="1249" t="str">
        <f t="shared" si="7"/>
        <v/>
      </c>
      <c r="C475" s="2808">
        <f>'Og s3a'!C450</f>
        <v>0</v>
      </c>
      <c r="D475" s="2809"/>
      <c r="E475" s="2810"/>
      <c r="F475" s="873">
        <f>'Og s3a'!F450</f>
        <v>0</v>
      </c>
      <c r="G475" s="936"/>
      <c r="H475" s="936"/>
      <c r="I475" s="532"/>
      <c r="L475" s="825">
        <f>'Og s3a'!D450</f>
        <v>0</v>
      </c>
      <c r="M475" s="461">
        <f>Import!O448</f>
        <v>0</v>
      </c>
    </row>
    <row r="476" spans="2:13" ht="15.75" hidden="1" customHeight="1">
      <c r="B476" s="1249" t="str">
        <f t="shared" si="7"/>
        <v/>
      </c>
      <c r="C476" s="2808">
        <f>'Og s3a'!C451</f>
        <v>0</v>
      </c>
      <c r="D476" s="2809"/>
      <c r="E476" s="2810"/>
      <c r="F476" s="873">
        <f>'Og s3a'!F451</f>
        <v>0</v>
      </c>
      <c r="G476" s="936"/>
      <c r="H476" s="936"/>
      <c r="I476" s="532"/>
      <c r="L476" s="825">
        <f>'Og s3a'!D451</f>
        <v>0</v>
      </c>
      <c r="M476" s="461">
        <f>Import!O449</f>
        <v>0</v>
      </c>
    </row>
    <row r="477" spans="2:13" ht="15.75" hidden="1" customHeight="1">
      <c r="B477" s="1249" t="str">
        <f t="shared" si="7"/>
        <v/>
      </c>
      <c r="C477" s="2808">
        <f>'Og s3a'!C452</f>
        <v>0</v>
      </c>
      <c r="D477" s="2809"/>
      <c r="E477" s="2810"/>
      <c r="F477" s="873">
        <f>'Og s3a'!F452</f>
        <v>0</v>
      </c>
      <c r="G477" s="936"/>
      <c r="H477" s="936"/>
      <c r="I477" s="532"/>
      <c r="L477" s="825">
        <f>'Og s3a'!D452</f>
        <v>0</v>
      </c>
      <c r="M477" s="461">
        <f>Import!O450</f>
        <v>0</v>
      </c>
    </row>
    <row r="478" spans="2:13" ht="15.75" hidden="1" customHeight="1">
      <c r="B478" s="1249" t="str">
        <f t="shared" si="7"/>
        <v/>
      </c>
      <c r="C478" s="2808">
        <f>'Og s3a'!C453</f>
        <v>0</v>
      </c>
      <c r="D478" s="2809"/>
      <c r="E478" s="2810"/>
      <c r="F478" s="873">
        <f>'Og s3a'!F453</f>
        <v>0</v>
      </c>
      <c r="G478" s="936"/>
      <c r="H478" s="936"/>
      <c r="I478" s="532"/>
      <c r="L478" s="825">
        <f>'Og s3a'!D453</f>
        <v>0</v>
      </c>
      <c r="M478" s="461">
        <f>Import!O451</f>
        <v>0</v>
      </c>
    </row>
    <row r="479" spans="2:13" ht="15.75" hidden="1" customHeight="1">
      <c r="B479" s="1249" t="str">
        <f t="shared" si="7"/>
        <v/>
      </c>
      <c r="C479" s="2808">
        <f>'Og s3a'!C454</f>
        <v>0</v>
      </c>
      <c r="D479" s="2809"/>
      <c r="E479" s="2810"/>
      <c r="F479" s="873">
        <f>'Og s3a'!F454</f>
        <v>0</v>
      </c>
      <c r="G479" s="936"/>
      <c r="H479" s="936"/>
      <c r="I479" s="532"/>
      <c r="L479" s="825">
        <f>'Og s3a'!D454</f>
        <v>0</v>
      </c>
      <c r="M479" s="461">
        <f>Import!O452</f>
        <v>0</v>
      </c>
    </row>
    <row r="480" spans="2:13" ht="15.75" hidden="1" customHeight="1">
      <c r="B480" s="1249" t="str">
        <f t="shared" si="7"/>
        <v/>
      </c>
      <c r="C480" s="2808">
        <f>'Og s3a'!C455</f>
        <v>0</v>
      </c>
      <c r="D480" s="2809"/>
      <c r="E480" s="2810"/>
      <c r="F480" s="873">
        <f>'Og s3a'!F455</f>
        <v>0</v>
      </c>
      <c r="G480" s="936"/>
      <c r="H480" s="936"/>
      <c r="I480" s="532"/>
      <c r="L480" s="825">
        <f>'Og s3a'!D455</f>
        <v>0</v>
      </c>
      <c r="M480" s="461">
        <f>Import!O453</f>
        <v>0</v>
      </c>
    </row>
    <row r="481" spans="2:13" ht="15.75" hidden="1" customHeight="1">
      <c r="B481" s="1249" t="str">
        <f t="shared" si="7"/>
        <v/>
      </c>
      <c r="C481" s="2808">
        <f>'Og s3a'!C456</f>
        <v>0</v>
      </c>
      <c r="D481" s="2809"/>
      <c r="E481" s="2810"/>
      <c r="F481" s="873">
        <f>'Og s3a'!F456</f>
        <v>0</v>
      </c>
      <c r="G481" s="936"/>
      <c r="H481" s="936"/>
      <c r="I481" s="532"/>
      <c r="L481" s="825">
        <f>'Og s3a'!D456</f>
        <v>0</v>
      </c>
      <c r="M481" s="461">
        <f>Import!O454</f>
        <v>0</v>
      </c>
    </row>
    <row r="482" spans="2:13" ht="15.75" hidden="1" customHeight="1">
      <c r="B482" s="1249" t="str">
        <f t="shared" si="7"/>
        <v/>
      </c>
      <c r="C482" s="2808">
        <f>'Og s3a'!C457</f>
        <v>0</v>
      </c>
      <c r="D482" s="2809"/>
      <c r="E482" s="2810"/>
      <c r="F482" s="873">
        <f>'Og s3a'!F457</f>
        <v>0</v>
      </c>
      <c r="G482" s="936"/>
      <c r="H482" s="936"/>
      <c r="I482" s="532"/>
      <c r="L482" s="825">
        <f>'Og s3a'!D457</f>
        <v>0</v>
      </c>
      <c r="M482" s="461">
        <f>Import!O455</f>
        <v>0</v>
      </c>
    </row>
    <row r="483" spans="2:13" ht="15.75" hidden="1" customHeight="1">
      <c r="B483" s="1249" t="str">
        <f t="shared" si="7"/>
        <v/>
      </c>
      <c r="C483" s="2808">
        <f>'Og s3a'!C458</f>
        <v>0</v>
      </c>
      <c r="D483" s="2809"/>
      <c r="E483" s="2810"/>
      <c r="F483" s="873">
        <f>'Og s3a'!F458</f>
        <v>0</v>
      </c>
      <c r="G483" s="936"/>
      <c r="H483" s="936"/>
      <c r="I483" s="532"/>
      <c r="L483" s="825">
        <f>'Og s3a'!D458</f>
        <v>0</v>
      </c>
      <c r="M483" s="461">
        <f>Import!O456</f>
        <v>0</v>
      </c>
    </row>
    <row r="484" spans="2:13" ht="15.75" hidden="1" customHeight="1">
      <c r="B484" s="1249" t="str">
        <f t="shared" si="7"/>
        <v/>
      </c>
      <c r="C484" s="2808">
        <f>'Og s3a'!C459</f>
        <v>0</v>
      </c>
      <c r="D484" s="2809"/>
      <c r="E484" s="2810"/>
      <c r="F484" s="873">
        <f>'Og s3a'!F459</f>
        <v>0</v>
      </c>
      <c r="G484" s="936"/>
      <c r="H484" s="936"/>
      <c r="I484" s="532"/>
      <c r="L484" s="825">
        <f>'Og s3a'!D459</f>
        <v>0</v>
      </c>
      <c r="M484" s="461">
        <f>Import!O457</f>
        <v>0</v>
      </c>
    </row>
    <row r="485" spans="2:13" ht="15.75" hidden="1" customHeight="1">
      <c r="B485" s="1249" t="str">
        <f t="shared" si="7"/>
        <v/>
      </c>
      <c r="C485" s="2808">
        <f>'Og s3a'!C460</f>
        <v>0</v>
      </c>
      <c r="D485" s="2809"/>
      <c r="E485" s="2810"/>
      <c r="F485" s="873">
        <f>'Og s3a'!F460</f>
        <v>0</v>
      </c>
      <c r="G485" s="936"/>
      <c r="H485" s="936"/>
      <c r="I485" s="532"/>
      <c r="L485" s="825">
        <f>'Og s3a'!D460</f>
        <v>0</v>
      </c>
      <c r="M485" s="461">
        <f>Import!O458</f>
        <v>0</v>
      </c>
    </row>
    <row r="486" spans="2:13" ht="15.75" hidden="1" customHeight="1">
      <c r="B486" s="1249" t="str">
        <f t="shared" si="7"/>
        <v/>
      </c>
      <c r="C486" s="2808">
        <f>'Og s3a'!C461</f>
        <v>0</v>
      </c>
      <c r="D486" s="2809"/>
      <c r="E486" s="2810"/>
      <c r="F486" s="873">
        <f>'Og s3a'!F461</f>
        <v>0</v>
      </c>
      <c r="G486" s="936"/>
      <c r="H486" s="936"/>
      <c r="I486" s="532"/>
      <c r="L486" s="825">
        <f>'Og s3a'!D461</f>
        <v>0</v>
      </c>
      <c r="M486" s="461">
        <f>Import!O459</f>
        <v>0</v>
      </c>
    </row>
    <row r="487" spans="2:13" ht="15.75" hidden="1" customHeight="1">
      <c r="B487" s="1249" t="str">
        <f t="shared" si="7"/>
        <v/>
      </c>
      <c r="C487" s="2808">
        <f>'Og s3a'!C462</f>
        <v>0</v>
      </c>
      <c r="D487" s="2809"/>
      <c r="E487" s="2810"/>
      <c r="F487" s="873">
        <f>'Og s3a'!F462</f>
        <v>0</v>
      </c>
      <c r="G487" s="936"/>
      <c r="H487" s="936"/>
      <c r="I487" s="532"/>
      <c r="L487" s="825">
        <f>'Og s3a'!D462</f>
        <v>0</v>
      </c>
      <c r="M487" s="461">
        <f>Import!O460</f>
        <v>0</v>
      </c>
    </row>
    <row r="488" spans="2:13" ht="15.75" hidden="1" customHeight="1">
      <c r="B488" s="1249" t="str">
        <f t="shared" si="7"/>
        <v/>
      </c>
      <c r="C488" s="2808">
        <f>'Og s3a'!C463</f>
        <v>0</v>
      </c>
      <c r="D488" s="2809"/>
      <c r="E488" s="2810"/>
      <c r="F488" s="873">
        <f>'Og s3a'!F463</f>
        <v>0</v>
      </c>
      <c r="G488" s="936"/>
      <c r="H488" s="936"/>
      <c r="I488" s="532"/>
      <c r="L488" s="825">
        <f>'Og s3a'!D463</f>
        <v>0</v>
      </c>
      <c r="M488" s="461">
        <f>Import!O461</f>
        <v>0</v>
      </c>
    </row>
    <row r="489" spans="2:13" ht="15.75" hidden="1" customHeight="1">
      <c r="B489" s="1249" t="str">
        <f t="shared" si="7"/>
        <v/>
      </c>
      <c r="C489" s="2808">
        <f>'Og s3a'!C464</f>
        <v>0</v>
      </c>
      <c r="D489" s="2809"/>
      <c r="E489" s="2810"/>
      <c r="F489" s="873">
        <f>'Og s3a'!F464</f>
        <v>0</v>
      </c>
      <c r="G489" s="936"/>
      <c r="H489" s="936"/>
      <c r="I489" s="532"/>
      <c r="L489" s="825">
        <f>'Og s3a'!D464</f>
        <v>0</v>
      </c>
      <c r="M489" s="461">
        <f>Import!O462</f>
        <v>0</v>
      </c>
    </row>
    <row r="490" spans="2:13" ht="15.75" hidden="1" customHeight="1">
      <c r="B490" s="1249" t="str">
        <f t="shared" ref="B490:B553" si="8">IF(F490&gt;0,"Wypełnione","")</f>
        <v/>
      </c>
      <c r="C490" s="2808">
        <f>'Og s3a'!C465</f>
        <v>0</v>
      </c>
      <c r="D490" s="2809"/>
      <c r="E490" s="2810"/>
      <c r="F490" s="873">
        <f>'Og s3a'!F465</f>
        <v>0</v>
      </c>
      <c r="G490" s="936"/>
      <c r="H490" s="936"/>
      <c r="I490" s="532"/>
      <c r="L490" s="825">
        <f>'Og s3a'!D465</f>
        <v>0</v>
      </c>
      <c r="M490" s="461">
        <f>Import!O463</f>
        <v>0</v>
      </c>
    </row>
    <row r="491" spans="2:13" ht="15.75" hidden="1" customHeight="1">
      <c r="B491" s="1249" t="str">
        <f t="shared" si="8"/>
        <v/>
      </c>
      <c r="C491" s="2808">
        <f>'Og s3a'!C466</f>
        <v>0</v>
      </c>
      <c r="D491" s="2809"/>
      <c r="E491" s="2810"/>
      <c r="F491" s="873">
        <f>'Og s3a'!F466</f>
        <v>0</v>
      </c>
      <c r="G491" s="936"/>
      <c r="H491" s="936"/>
      <c r="I491" s="532"/>
      <c r="L491" s="825">
        <f>'Og s3a'!D466</f>
        <v>0</v>
      </c>
      <c r="M491" s="461">
        <f>Import!O464</f>
        <v>0</v>
      </c>
    </row>
    <row r="492" spans="2:13" ht="15.75" hidden="1" customHeight="1">
      <c r="B492" s="1249" t="str">
        <f t="shared" si="8"/>
        <v/>
      </c>
      <c r="C492" s="2808">
        <f>'Og s3a'!C467</f>
        <v>0</v>
      </c>
      <c r="D492" s="2809"/>
      <c r="E492" s="2810"/>
      <c r="F492" s="873">
        <f>'Og s3a'!F467</f>
        <v>0</v>
      </c>
      <c r="G492" s="936"/>
      <c r="H492" s="936"/>
      <c r="I492" s="532"/>
      <c r="L492" s="825">
        <f>'Og s3a'!D467</f>
        <v>0</v>
      </c>
      <c r="M492" s="461">
        <f>Import!O465</f>
        <v>0</v>
      </c>
    </row>
    <row r="493" spans="2:13" ht="15.75" hidden="1" customHeight="1">
      <c r="B493" s="1249" t="str">
        <f t="shared" si="8"/>
        <v/>
      </c>
      <c r="C493" s="2808">
        <f>'Og s3a'!C468</f>
        <v>0</v>
      </c>
      <c r="D493" s="2809"/>
      <c r="E493" s="2810"/>
      <c r="F493" s="873">
        <f>'Og s3a'!F468</f>
        <v>0</v>
      </c>
      <c r="G493" s="936"/>
      <c r="H493" s="936"/>
      <c r="I493" s="532"/>
      <c r="L493" s="825">
        <f>'Og s3a'!D468</f>
        <v>0</v>
      </c>
      <c r="M493" s="461">
        <f>Import!O466</f>
        <v>0</v>
      </c>
    </row>
    <row r="494" spans="2:13" ht="15.75" hidden="1" customHeight="1">
      <c r="B494" s="1249" t="str">
        <f t="shared" si="8"/>
        <v/>
      </c>
      <c r="C494" s="2808">
        <f>'Og s3a'!C469</f>
        <v>0</v>
      </c>
      <c r="D494" s="2809"/>
      <c r="E494" s="2810"/>
      <c r="F494" s="873">
        <f>'Og s3a'!F469</f>
        <v>0</v>
      </c>
      <c r="G494" s="936"/>
      <c r="H494" s="936"/>
      <c r="I494" s="532"/>
      <c r="L494" s="825">
        <f>'Og s3a'!D469</f>
        <v>0</v>
      </c>
      <c r="M494" s="461">
        <f>Import!O467</f>
        <v>0</v>
      </c>
    </row>
    <row r="495" spans="2:13" ht="15.75" hidden="1" customHeight="1">
      <c r="B495" s="1249" t="str">
        <f t="shared" si="8"/>
        <v/>
      </c>
      <c r="C495" s="2808">
        <f>'Og s3a'!C470</f>
        <v>0</v>
      </c>
      <c r="D495" s="2809"/>
      <c r="E495" s="2810"/>
      <c r="F495" s="873">
        <f>'Og s3a'!F470</f>
        <v>0</v>
      </c>
      <c r="G495" s="936"/>
      <c r="H495" s="936"/>
      <c r="I495" s="532"/>
      <c r="L495" s="825">
        <f>'Og s3a'!D470</f>
        <v>0</v>
      </c>
      <c r="M495" s="461">
        <f>Import!O468</f>
        <v>0</v>
      </c>
    </row>
    <row r="496" spans="2:13" ht="15.75" hidden="1" customHeight="1">
      <c r="B496" s="1249" t="str">
        <f t="shared" si="8"/>
        <v/>
      </c>
      <c r="C496" s="2808">
        <f>'Og s3a'!C471</f>
        <v>0</v>
      </c>
      <c r="D496" s="2809"/>
      <c r="E496" s="2810"/>
      <c r="F496" s="873">
        <f>'Og s3a'!F471</f>
        <v>0</v>
      </c>
      <c r="G496" s="936"/>
      <c r="H496" s="936"/>
      <c r="I496" s="532"/>
      <c r="L496" s="825">
        <f>'Og s3a'!D471</f>
        <v>0</v>
      </c>
      <c r="M496" s="461">
        <f>Import!O469</f>
        <v>0</v>
      </c>
    </row>
    <row r="497" spans="2:13" ht="15.75" hidden="1" customHeight="1">
      <c r="B497" s="1249" t="str">
        <f t="shared" si="8"/>
        <v/>
      </c>
      <c r="C497" s="2808">
        <f>'Og s3a'!C472</f>
        <v>0</v>
      </c>
      <c r="D497" s="2809"/>
      <c r="E497" s="2810"/>
      <c r="F497" s="873">
        <f>'Og s3a'!F472</f>
        <v>0</v>
      </c>
      <c r="G497" s="936"/>
      <c r="H497" s="936"/>
      <c r="I497" s="532"/>
      <c r="L497" s="825">
        <f>'Og s3a'!D472</f>
        <v>0</v>
      </c>
      <c r="M497" s="461">
        <f>Import!O470</f>
        <v>0</v>
      </c>
    </row>
    <row r="498" spans="2:13" ht="15.75" hidden="1" customHeight="1">
      <c r="B498" s="1249" t="str">
        <f t="shared" si="8"/>
        <v/>
      </c>
      <c r="C498" s="2808">
        <f>'Og s3a'!C473</f>
        <v>0</v>
      </c>
      <c r="D498" s="2809"/>
      <c r="E498" s="2810"/>
      <c r="F498" s="873">
        <f>'Og s3a'!F473</f>
        <v>0</v>
      </c>
      <c r="G498" s="936"/>
      <c r="H498" s="936"/>
      <c r="I498" s="532"/>
      <c r="L498" s="825">
        <f>'Og s3a'!D473</f>
        <v>0</v>
      </c>
      <c r="M498" s="461">
        <f>Import!O471</f>
        <v>0</v>
      </c>
    </row>
    <row r="499" spans="2:13" ht="15.75" hidden="1" customHeight="1">
      <c r="B499" s="1249" t="str">
        <f t="shared" si="8"/>
        <v/>
      </c>
      <c r="C499" s="2808">
        <f>'Og s3a'!C474</f>
        <v>0</v>
      </c>
      <c r="D499" s="2809"/>
      <c r="E499" s="2810"/>
      <c r="F499" s="873">
        <f>'Og s3a'!F474</f>
        <v>0</v>
      </c>
      <c r="G499" s="936"/>
      <c r="H499" s="936"/>
      <c r="I499" s="532"/>
      <c r="L499" s="825">
        <f>'Og s3a'!D474</f>
        <v>0</v>
      </c>
      <c r="M499" s="461">
        <f>Import!O472</f>
        <v>0</v>
      </c>
    </row>
    <row r="500" spans="2:13" ht="15.75" hidden="1" customHeight="1">
      <c r="B500" s="1249" t="str">
        <f t="shared" si="8"/>
        <v/>
      </c>
      <c r="C500" s="2808">
        <f>'Og s3a'!C475</f>
        <v>0</v>
      </c>
      <c r="D500" s="2809"/>
      <c r="E500" s="2810"/>
      <c r="F500" s="873">
        <f>'Og s3a'!F475</f>
        <v>0</v>
      </c>
      <c r="G500" s="936"/>
      <c r="H500" s="936"/>
      <c r="I500" s="532"/>
      <c r="L500" s="825">
        <f>'Og s3a'!D475</f>
        <v>0</v>
      </c>
      <c r="M500" s="461">
        <f>Import!O473</f>
        <v>0</v>
      </c>
    </row>
    <row r="501" spans="2:13" ht="15.75" hidden="1" customHeight="1">
      <c r="B501" s="1249" t="str">
        <f t="shared" si="8"/>
        <v/>
      </c>
      <c r="C501" s="2808">
        <f>'Og s3a'!C476</f>
        <v>0</v>
      </c>
      <c r="D501" s="2809"/>
      <c r="E501" s="2810"/>
      <c r="F501" s="873">
        <f>'Og s3a'!F476</f>
        <v>0</v>
      </c>
      <c r="G501" s="936"/>
      <c r="H501" s="936"/>
      <c r="I501" s="532"/>
      <c r="L501" s="825">
        <f>'Og s3a'!D476</f>
        <v>0</v>
      </c>
      <c r="M501" s="461">
        <f>Import!O474</f>
        <v>0</v>
      </c>
    </row>
    <row r="502" spans="2:13" ht="15.75" hidden="1" customHeight="1">
      <c r="B502" s="1249" t="str">
        <f t="shared" si="8"/>
        <v/>
      </c>
      <c r="C502" s="2808">
        <f>'Og s3a'!C477</f>
        <v>0</v>
      </c>
      <c r="D502" s="2809"/>
      <c r="E502" s="2810"/>
      <c r="F502" s="873">
        <f>'Og s3a'!F477</f>
        <v>0</v>
      </c>
      <c r="G502" s="936"/>
      <c r="H502" s="936"/>
      <c r="I502" s="532"/>
      <c r="L502" s="825">
        <f>'Og s3a'!D477</f>
        <v>0</v>
      </c>
      <c r="M502" s="461">
        <f>Import!O475</f>
        <v>0</v>
      </c>
    </row>
    <row r="503" spans="2:13" ht="15.75" hidden="1" customHeight="1">
      <c r="B503" s="1249" t="str">
        <f t="shared" si="8"/>
        <v/>
      </c>
      <c r="C503" s="2808">
        <f>'Og s3a'!C478</f>
        <v>0</v>
      </c>
      <c r="D503" s="2809"/>
      <c r="E503" s="2810"/>
      <c r="F503" s="873">
        <f>'Og s3a'!F478</f>
        <v>0</v>
      </c>
      <c r="G503" s="936"/>
      <c r="H503" s="936"/>
      <c r="I503" s="532"/>
      <c r="L503" s="825">
        <f>'Og s3a'!D478</f>
        <v>0</v>
      </c>
      <c r="M503" s="461">
        <f>Import!O476</f>
        <v>0</v>
      </c>
    </row>
    <row r="504" spans="2:13" ht="15.75" hidden="1" customHeight="1">
      <c r="B504" s="1249" t="str">
        <f t="shared" si="8"/>
        <v/>
      </c>
      <c r="C504" s="2808">
        <f>'Og s3a'!C479</f>
        <v>0</v>
      </c>
      <c r="D504" s="2809"/>
      <c r="E504" s="2810"/>
      <c r="F504" s="873">
        <f>'Og s3a'!F479</f>
        <v>0</v>
      </c>
      <c r="G504" s="936"/>
      <c r="H504" s="936"/>
      <c r="I504" s="532"/>
      <c r="L504" s="825">
        <f>'Og s3a'!D479</f>
        <v>0</v>
      </c>
      <c r="M504" s="461">
        <f>Import!O477</f>
        <v>0</v>
      </c>
    </row>
    <row r="505" spans="2:13" ht="15.75" hidden="1" customHeight="1">
      <c r="B505" s="1249" t="str">
        <f t="shared" si="8"/>
        <v/>
      </c>
      <c r="C505" s="2808">
        <f>'Og s3a'!C480</f>
        <v>0</v>
      </c>
      <c r="D505" s="2809"/>
      <c r="E505" s="2810"/>
      <c r="F505" s="873">
        <f>'Og s3a'!F480</f>
        <v>0</v>
      </c>
      <c r="G505" s="936"/>
      <c r="H505" s="936"/>
      <c r="I505" s="532"/>
      <c r="L505" s="825">
        <f>'Og s3a'!D480</f>
        <v>0</v>
      </c>
      <c r="M505" s="461">
        <f>Import!O478</f>
        <v>0</v>
      </c>
    </row>
    <row r="506" spans="2:13" ht="15.75" hidden="1" customHeight="1">
      <c r="B506" s="1249" t="str">
        <f t="shared" si="8"/>
        <v/>
      </c>
      <c r="C506" s="2808">
        <f>'Og s3a'!C481</f>
        <v>0</v>
      </c>
      <c r="D506" s="2809"/>
      <c r="E506" s="2810"/>
      <c r="F506" s="873">
        <f>'Og s3a'!F481</f>
        <v>0</v>
      </c>
      <c r="G506" s="936"/>
      <c r="H506" s="936"/>
      <c r="I506" s="532"/>
      <c r="L506" s="825">
        <f>'Og s3a'!D481</f>
        <v>0</v>
      </c>
      <c r="M506" s="461">
        <f>Import!O479</f>
        <v>0</v>
      </c>
    </row>
    <row r="507" spans="2:13" ht="15.75" hidden="1" customHeight="1">
      <c r="B507" s="1249" t="str">
        <f t="shared" si="8"/>
        <v/>
      </c>
      <c r="C507" s="2808">
        <f>'Og s3a'!C482</f>
        <v>0</v>
      </c>
      <c r="D507" s="2809"/>
      <c r="E507" s="2810"/>
      <c r="F507" s="873">
        <f>'Og s3a'!F482</f>
        <v>0</v>
      </c>
      <c r="G507" s="936"/>
      <c r="H507" s="936"/>
      <c r="I507" s="532"/>
      <c r="L507" s="825">
        <f>'Og s3a'!D482</f>
        <v>0</v>
      </c>
      <c r="M507" s="461">
        <f>Import!O480</f>
        <v>0</v>
      </c>
    </row>
    <row r="508" spans="2:13" ht="15.75" hidden="1" customHeight="1">
      <c r="B508" s="1249" t="str">
        <f t="shared" si="8"/>
        <v/>
      </c>
      <c r="C508" s="2808">
        <f>'Og s3a'!C483</f>
        <v>0</v>
      </c>
      <c r="D508" s="2809"/>
      <c r="E508" s="2810"/>
      <c r="F508" s="873">
        <f>'Og s3a'!F483</f>
        <v>0</v>
      </c>
      <c r="G508" s="936"/>
      <c r="H508" s="936"/>
      <c r="I508" s="532"/>
      <c r="L508" s="825">
        <f>'Og s3a'!D483</f>
        <v>0</v>
      </c>
      <c r="M508" s="461">
        <f>Import!O481</f>
        <v>0</v>
      </c>
    </row>
    <row r="509" spans="2:13" ht="15.75" hidden="1" customHeight="1">
      <c r="B509" s="1249" t="str">
        <f t="shared" si="8"/>
        <v/>
      </c>
      <c r="C509" s="2808">
        <f>'Og s3a'!C484</f>
        <v>0</v>
      </c>
      <c r="D509" s="2809"/>
      <c r="E509" s="2810"/>
      <c r="F509" s="873">
        <f>'Og s3a'!F484</f>
        <v>0</v>
      </c>
      <c r="G509" s="936"/>
      <c r="H509" s="936"/>
      <c r="I509" s="532"/>
      <c r="L509" s="825">
        <f>'Og s3a'!D484</f>
        <v>0</v>
      </c>
      <c r="M509" s="461">
        <f>Import!O482</f>
        <v>0</v>
      </c>
    </row>
    <row r="510" spans="2:13" ht="15.75" hidden="1" customHeight="1">
      <c r="B510" s="1249" t="str">
        <f t="shared" si="8"/>
        <v/>
      </c>
      <c r="C510" s="2808">
        <f>'Og s3a'!C485</f>
        <v>0</v>
      </c>
      <c r="D510" s="2809"/>
      <c r="E510" s="2810"/>
      <c r="F510" s="873">
        <f>'Og s3a'!F485</f>
        <v>0</v>
      </c>
      <c r="G510" s="936"/>
      <c r="H510" s="936"/>
      <c r="I510" s="532"/>
      <c r="L510" s="825">
        <f>'Og s3a'!D485</f>
        <v>0</v>
      </c>
      <c r="M510" s="461">
        <f>Import!O483</f>
        <v>0</v>
      </c>
    </row>
    <row r="511" spans="2:13" ht="15.75" hidden="1" customHeight="1">
      <c r="B511" s="1249" t="str">
        <f t="shared" si="8"/>
        <v/>
      </c>
      <c r="C511" s="2808">
        <f>'Og s3a'!C486</f>
        <v>0</v>
      </c>
      <c r="D511" s="2809"/>
      <c r="E511" s="2810"/>
      <c r="F511" s="873">
        <f>'Og s3a'!F486</f>
        <v>0</v>
      </c>
      <c r="G511" s="936"/>
      <c r="H511" s="936"/>
      <c r="I511" s="532"/>
      <c r="L511" s="825">
        <f>'Og s3a'!D486</f>
        <v>0</v>
      </c>
      <c r="M511" s="461">
        <f>Import!O484</f>
        <v>0</v>
      </c>
    </row>
    <row r="512" spans="2:13" ht="15.75" hidden="1" customHeight="1">
      <c r="B512" s="1249" t="str">
        <f t="shared" si="8"/>
        <v/>
      </c>
      <c r="C512" s="2808">
        <f>'Og s3a'!C487</f>
        <v>0</v>
      </c>
      <c r="D512" s="2809"/>
      <c r="E512" s="2810"/>
      <c r="F512" s="873">
        <f>'Og s3a'!F487</f>
        <v>0</v>
      </c>
      <c r="G512" s="936"/>
      <c r="H512" s="936"/>
      <c r="I512" s="532"/>
      <c r="L512" s="825">
        <f>'Og s3a'!D487</f>
        <v>0</v>
      </c>
      <c r="M512" s="461">
        <f>Import!O485</f>
        <v>0</v>
      </c>
    </row>
    <row r="513" spans="2:13" ht="15.75" hidden="1" customHeight="1">
      <c r="B513" s="1249" t="str">
        <f t="shared" si="8"/>
        <v/>
      </c>
      <c r="C513" s="2808">
        <f>'Og s3a'!C488</f>
        <v>0</v>
      </c>
      <c r="D513" s="2809"/>
      <c r="E513" s="2810"/>
      <c r="F513" s="873">
        <f>'Og s3a'!F488</f>
        <v>0</v>
      </c>
      <c r="G513" s="936"/>
      <c r="H513" s="936"/>
      <c r="I513" s="532"/>
      <c r="L513" s="825">
        <f>'Og s3a'!D488</f>
        <v>0</v>
      </c>
      <c r="M513" s="461">
        <f>Import!O486</f>
        <v>0</v>
      </c>
    </row>
    <row r="514" spans="2:13" ht="15.75" hidden="1" customHeight="1">
      <c r="B514" s="1249" t="str">
        <f t="shared" si="8"/>
        <v/>
      </c>
      <c r="C514" s="2808">
        <f>'Og s3a'!C489</f>
        <v>0</v>
      </c>
      <c r="D514" s="2809"/>
      <c r="E514" s="2810"/>
      <c r="F514" s="873">
        <f>'Og s3a'!F489</f>
        <v>0</v>
      </c>
      <c r="G514" s="936"/>
      <c r="H514" s="936"/>
      <c r="I514" s="532"/>
      <c r="L514" s="825">
        <f>'Og s3a'!D489</f>
        <v>0</v>
      </c>
      <c r="M514" s="461">
        <f>Import!O487</f>
        <v>0</v>
      </c>
    </row>
    <row r="515" spans="2:13" ht="15.75" hidden="1" customHeight="1">
      <c r="B515" s="1249" t="str">
        <f t="shared" si="8"/>
        <v/>
      </c>
      <c r="C515" s="2808">
        <f>'Og s3a'!C490</f>
        <v>0</v>
      </c>
      <c r="D515" s="2809"/>
      <c r="E515" s="2810"/>
      <c r="F515" s="873">
        <f>'Og s3a'!F490</f>
        <v>0</v>
      </c>
      <c r="G515" s="936"/>
      <c r="H515" s="936"/>
      <c r="I515" s="532"/>
      <c r="L515" s="825">
        <f>'Og s3a'!D490</f>
        <v>0</v>
      </c>
      <c r="M515" s="461">
        <f>Import!O488</f>
        <v>0</v>
      </c>
    </row>
    <row r="516" spans="2:13" ht="15.75" hidden="1" customHeight="1">
      <c r="B516" s="1249" t="str">
        <f t="shared" si="8"/>
        <v/>
      </c>
      <c r="C516" s="2808">
        <f>'Og s3a'!C491</f>
        <v>0</v>
      </c>
      <c r="D516" s="2809"/>
      <c r="E516" s="2810"/>
      <c r="F516" s="873">
        <f>'Og s3a'!F491</f>
        <v>0</v>
      </c>
      <c r="G516" s="936"/>
      <c r="H516" s="936"/>
      <c r="I516" s="532"/>
      <c r="L516" s="825">
        <f>'Og s3a'!D491</f>
        <v>0</v>
      </c>
      <c r="M516" s="461">
        <f>Import!O489</f>
        <v>0</v>
      </c>
    </row>
    <row r="517" spans="2:13" ht="15.75" hidden="1" customHeight="1">
      <c r="B517" s="1249" t="str">
        <f t="shared" si="8"/>
        <v/>
      </c>
      <c r="C517" s="2808">
        <f>'Og s3a'!C492</f>
        <v>0</v>
      </c>
      <c r="D517" s="2809"/>
      <c r="E517" s="2810"/>
      <c r="F517" s="873">
        <f>'Og s3a'!F492</f>
        <v>0</v>
      </c>
      <c r="G517" s="936"/>
      <c r="H517" s="936"/>
      <c r="I517" s="532"/>
      <c r="L517" s="825">
        <f>'Og s3a'!D492</f>
        <v>0</v>
      </c>
      <c r="M517" s="461">
        <f>Import!O490</f>
        <v>0</v>
      </c>
    </row>
    <row r="518" spans="2:13" ht="15.75" hidden="1" customHeight="1">
      <c r="B518" s="1249" t="str">
        <f t="shared" si="8"/>
        <v/>
      </c>
      <c r="C518" s="2808">
        <f>'Og s3a'!C493</f>
        <v>0</v>
      </c>
      <c r="D518" s="2809"/>
      <c r="E518" s="2810"/>
      <c r="F518" s="873">
        <f>'Og s3a'!F493</f>
        <v>0</v>
      </c>
      <c r="G518" s="936"/>
      <c r="H518" s="936"/>
      <c r="I518" s="532"/>
      <c r="L518" s="825">
        <f>'Og s3a'!D493</f>
        <v>0</v>
      </c>
      <c r="M518" s="461">
        <f>Import!O491</f>
        <v>0</v>
      </c>
    </row>
    <row r="519" spans="2:13" ht="15.75" hidden="1" customHeight="1">
      <c r="B519" s="1249" t="str">
        <f t="shared" si="8"/>
        <v/>
      </c>
      <c r="C519" s="2808">
        <f>'Og s3a'!C494</f>
        <v>0</v>
      </c>
      <c r="D519" s="2809"/>
      <c r="E519" s="2810"/>
      <c r="F519" s="873">
        <f>'Og s3a'!F494</f>
        <v>0</v>
      </c>
      <c r="G519" s="936"/>
      <c r="H519" s="936"/>
      <c r="I519" s="532"/>
      <c r="L519" s="825">
        <f>'Og s3a'!D494</f>
        <v>0</v>
      </c>
      <c r="M519" s="461">
        <f>Import!O492</f>
        <v>0</v>
      </c>
    </row>
    <row r="520" spans="2:13" ht="15.75" hidden="1" customHeight="1">
      <c r="B520" s="1249" t="str">
        <f t="shared" si="8"/>
        <v/>
      </c>
      <c r="C520" s="2808">
        <f>'Og s3a'!C495</f>
        <v>0</v>
      </c>
      <c r="D520" s="2809"/>
      <c r="E520" s="2810"/>
      <c r="F520" s="873">
        <f>'Og s3a'!F495</f>
        <v>0</v>
      </c>
      <c r="G520" s="936"/>
      <c r="H520" s="936"/>
      <c r="I520" s="532"/>
      <c r="L520" s="825">
        <f>'Og s3a'!D495</f>
        <v>0</v>
      </c>
      <c r="M520" s="461">
        <f>Import!O493</f>
        <v>0</v>
      </c>
    </row>
    <row r="521" spans="2:13" ht="15.75" hidden="1" customHeight="1">
      <c r="B521" s="1249" t="str">
        <f t="shared" si="8"/>
        <v/>
      </c>
      <c r="C521" s="2808">
        <f>'Og s3a'!C496</f>
        <v>0</v>
      </c>
      <c r="D521" s="2809"/>
      <c r="E521" s="2810"/>
      <c r="F521" s="873">
        <f>'Og s3a'!F496</f>
        <v>0</v>
      </c>
      <c r="G521" s="936"/>
      <c r="H521" s="936"/>
      <c r="I521" s="532"/>
      <c r="L521" s="825">
        <f>'Og s3a'!D496</f>
        <v>0</v>
      </c>
      <c r="M521" s="461">
        <f>Import!O494</f>
        <v>0</v>
      </c>
    </row>
    <row r="522" spans="2:13" ht="15.75" hidden="1" customHeight="1">
      <c r="B522" s="1249" t="str">
        <f t="shared" si="8"/>
        <v/>
      </c>
      <c r="C522" s="2808">
        <f>'Og s3a'!C497</f>
        <v>0</v>
      </c>
      <c r="D522" s="2809"/>
      <c r="E522" s="2810"/>
      <c r="F522" s="873">
        <f>'Og s3a'!F497</f>
        <v>0</v>
      </c>
      <c r="G522" s="936"/>
      <c r="H522" s="936"/>
      <c r="I522" s="532"/>
      <c r="L522" s="825">
        <f>'Og s3a'!D497</f>
        <v>0</v>
      </c>
      <c r="M522" s="461">
        <f>Import!O495</f>
        <v>0</v>
      </c>
    </row>
    <row r="523" spans="2:13" ht="15.75" hidden="1" customHeight="1">
      <c r="B523" s="1249" t="str">
        <f t="shared" si="8"/>
        <v/>
      </c>
      <c r="C523" s="2808">
        <f>'Og s3a'!C498</f>
        <v>0</v>
      </c>
      <c r="D523" s="2809"/>
      <c r="E523" s="2810"/>
      <c r="F523" s="873">
        <f>'Og s3a'!F498</f>
        <v>0</v>
      </c>
      <c r="G523" s="936"/>
      <c r="H523" s="936"/>
      <c r="I523" s="532"/>
      <c r="L523" s="825">
        <f>'Og s3a'!D498</f>
        <v>0</v>
      </c>
      <c r="M523" s="461">
        <f>Import!O496</f>
        <v>0</v>
      </c>
    </row>
    <row r="524" spans="2:13" ht="15.75" hidden="1" customHeight="1">
      <c r="B524" s="1249" t="str">
        <f t="shared" si="8"/>
        <v/>
      </c>
      <c r="C524" s="2808">
        <f>'Og s3a'!C499</f>
        <v>0</v>
      </c>
      <c r="D524" s="2809"/>
      <c r="E524" s="2810"/>
      <c r="F524" s="873">
        <f>'Og s3a'!F499</f>
        <v>0</v>
      </c>
      <c r="G524" s="936"/>
      <c r="H524" s="936"/>
      <c r="I524" s="532"/>
      <c r="L524" s="825">
        <f>'Og s3a'!D499</f>
        <v>0</v>
      </c>
      <c r="M524" s="461">
        <f>Import!O497</f>
        <v>0</v>
      </c>
    </row>
    <row r="525" spans="2:13" ht="15.75" hidden="1" customHeight="1">
      <c r="B525" s="1249" t="str">
        <f t="shared" si="8"/>
        <v/>
      </c>
      <c r="C525" s="2808">
        <f>'Og s3a'!C500</f>
        <v>0</v>
      </c>
      <c r="D525" s="2809"/>
      <c r="E525" s="2810"/>
      <c r="F525" s="873">
        <f>'Og s3a'!F500</f>
        <v>0</v>
      </c>
      <c r="G525" s="936"/>
      <c r="H525" s="936"/>
      <c r="I525" s="532"/>
      <c r="L525" s="825">
        <f>'Og s3a'!D500</f>
        <v>0</v>
      </c>
      <c r="M525" s="461">
        <f>Import!O498</f>
        <v>0</v>
      </c>
    </row>
    <row r="526" spans="2:13" ht="15.75" hidden="1" customHeight="1">
      <c r="B526" s="1249" t="str">
        <f t="shared" si="8"/>
        <v/>
      </c>
      <c r="C526" s="2808">
        <f>'Og s3a'!C501</f>
        <v>0</v>
      </c>
      <c r="D526" s="2809"/>
      <c r="E526" s="2810"/>
      <c r="F526" s="873">
        <f>'Og s3a'!F501</f>
        <v>0</v>
      </c>
      <c r="G526" s="936"/>
      <c r="H526" s="936"/>
      <c r="I526" s="532"/>
      <c r="L526" s="825">
        <f>'Og s3a'!D501</f>
        <v>0</v>
      </c>
      <c r="M526" s="461">
        <f>Import!O499</f>
        <v>0</v>
      </c>
    </row>
    <row r="527" spans="2:13" ht="15.75" hidden="1" customHeight="1">
      <c r="B527" s="1249" t="str">
        <f t="shared" si="8"/>
        <v/>
      </c>
      <c r="C527" s="2808">
        <f>'Og s3a'!C502</f>
        <v>0</v>
      </c>
      <c r="D527" s="2809"/>
      <c r="E527" s="2810"/>
      <c r="F527" s="873">
        <f>'Og s3a'!F502</f>
        <v>0</v>
      </c>
      <c r="G527" s="936"/>
      <c r="H527" s="936"/>
      <c r="I527" s="532"/>
      <c r="L527" s="825">
        <f>'Og s3a'!D502</f>
        <v>0</v>
      </c>
      <c r="M527" s="461">
        <f>Import!O500</f>
        <v>0</v>
      </c>
    </row>
    <row r="528" spans="2:13" ht="15.75" hidden="1" customHeight="1">
      <c r="B528" s="1249" t="str">
        <f t="shared" si="8"/>
        <v/>
      </c>
      <c r="C528" s="2808">
        <f>'Og s3a'!C503</f>
        <v>0</v>
      </c>
      <c r="D528" s="2809"/>
      <c r="E528" s="2810"/>
      <c r="F528" s="873">
        <f>'Og s3a'!F503</f>
        <v>0</v>
      </c>
      <c r="G528" s="936"/>
      <c r="H528" s="936"/>
      <c r="I528" s="532"/>
      <c r="L528" s="825">
        <f>'Og s3a'!D503</f>
        <v>0</v>
      </c>
      <c r="M528" s="461">
        <f>Import!O501</f>
        <v>0</v>
      </c>
    </row>
    <row r="529" spans="2:13" ht="15.75" hidden="1" customHeight="1">
      <c r="B529" s="1249" t="str">
        <f t="shared" si="8"/>
        <v/>
      </c>
      <c r="C529" s="2808">
        <f>'Og s3a'!C504</f>
        <v>0</v>
      </c>
      <c r="D529" s="2809"/>
      <c r="E529" s="2810"/>
      <c r="F529" s="873">
        <f>'Og s3a'!F504</f>
        <v>0</v>
      </c>
      <c r="G529" s="936"/>
      <c r="H529" s="936"/>
      <c r="I529" s="532"/>
      <c r="L529" s="825">
        <f>'Og s3a'!D504</f>
        <v>0</v>
      </c>
      <c r="M529" s="461">
        <f>Import!O502</f>
        <v>0</v>
      </c>
    </row>
    <row r="530" spans="2:13" ht="15.75" hidden="1" customHeight="1">
      <c r="B530" s="1249" t="str">
        <f t="shared" si="8"/>
        <v/>
      </c>
      <c r="C530" s="2808">
        <f>'Og s3a'!C505</f>
        <v>0</v>
      </c>
      <c r="D530" s="2809"/>
      <c r="E530" s="2810"/>
      <c r="F530" s="873">
        <f>'Og s3a'!F505</f>
        <v>0</v>
      </c>
      <c r="G530" s="936"/>
      <c r="H530" s="936"/>
      <c r="I530" s="532"/>
      <c r="L530" s="825">
        <f>'Og s3a'!D505</f>
        <v>0</v>
      </c>
      <c r="M530" s="461">
        <f>Import!O503</f>
        <v>0</v>
      </c>
    </row>
    <row r="531" spans="2:13" ht="15.75" hidden="1" customHeight="1">
      <c r="B531" s="1249" t="str">
        <f t="shared" si="8"/>
        <v/>
      </c>
      <c r="C531" s="2808">
        <f>'Og s3a'!C506</f>
        <v>0</v>
      </c>
      <c r="D531" s="2809"/>
      <c r="E531" s="2810"/>
      <c r="F531" s="873">
        <f>'Og s3a'!F506</f>
        <v>0</v>
      </c>
      <c r="G531" s="936"/>
      <c r="H531" s="936"/>
      <c r="I531" s="532"/>
      <c r="L531" s="825">
        <f>'Og s3a'!D506</f>
        <v>0</v>
      </c>
      <c r="M531" s="461">
        <f>Import!O504</f>
        <v>0</v>
      </c>
    </row>
    <row r="532" spans="2:13" ht="15.75" hidden="1" customHeight="1">
      <c r="B532" s="1249" t="str">
        <f t="shared" si="8"/>
        <v/>
      </c>
      <c r="C532" s="2808">
        <f>'Og s3a'!C507</f>
        <v>0</v>
      </c>
      <c r="D532" s="2809"/>
      <c r="E532" s="2810"/>
      <c r="F532" s="873">
        <f>'Og s3a'!F507</f>
        <v>0</v>
      </c>
      <c r="G532" s="936"/>
      <c r="H532" s="936"/>
      <c r="I532" s="532"/>
      <c r="L532" s="825">
        <f>'Og s3a'!D507</f>
        <v>0</v>
      </c>
      <c r="M532" s="461">
        <f>Import!O505</f>
        <v>0</v>
      </c>
    </row>
    <row r="533" spans="2:13" ht="15.75" hidden="1" customHeight="1">
      <c r="B533" s="1249" t="str">
        <f t="shared" si="8"/>
        <v/>
      </c>
      <c r="C533" s="2808">
        <f>'Og s3a'!C508</f>
        <v>0</v>
      </c>
      <c r="D533" s="2809"/>
      <c r="E533" s="2810"/>
      <c r="F533" s="873">
        <f>'Og s3a'!F508</f>
        <v>0</v>
      </c>
      <c r="G533" s="936"/>
      <c r="H533" s="936"/>
      <c r="I533" s="532"/>
      <c r="L533" s="825">
        <f>'Og s3a'!D508</f>
        <v>0</v>
      </c>
      <c r="M533" s="461">
        <f>Import!O506</f>
        <v>0</v>
      </c>
    </row>
    <row r="534" spans="2:13" ht="15.75" hidden="1" customHeight="1">
      <c r="B534" s="1249" t="str">
        <f t="shared" si="8"/>
        <v/>
      </c>
      <c r="C534" s="2808">
        <f>'Og s3a'!C509</f>
        <v>0</v>
      </c>
      <c r="D534" s="2809"/>
      <c r="E534" s="2810"/>
      <c r="F534" s="873">
        <f>'Og s3a'!F509</f>
        <v>0</v>
      </c>
      <c r="G534" s="936"/>
      <c r="H534" s="936"/>
      <c r="I534" s="532"/>
      <c r="L534" s="825">
        <f>'Og s3a'!D509</f>
        <v>0</v>
      </c>
      <c r="M534" s="461">
        <f>Import!O507</f>
        <v>0</v>
      </c>
    </row>
    <row r="535" spans="2:13" ht="15.75" hidden="1" customHeight="1">
      <c r="B535" s="1249" t="str">
        <f t="shared" si="8"/>
        <v/>
      </c>
      <c r="C535" s="2808">
        <f>'Og s3a'!C510</f>
        <v>0</v>
      </c>
      <c r="D535" s="2809"/>
      <c r="E535" s="2810"/>
      <c r="F535" s="873">
        <f>'Og s3a'!F510</f>
        <v>0</v>
      </c>
      <c r="G535" s="936"/>
      <c r="H535" s="936"/>
      <c r="I535" s="532"/>
      <c r="L535" s="825">
        <f>'Og s3a'!D510</f>
        <v>0</v>
      </c>
      <c r="M535" s="461">
        <f>Import!O508</f>
        <v>0</v>
      </c>
    </row>
    <row r="536" spans="2:13" ht="15.75" hidden="1" customHeight="1">
      <c r="B536" s="1249" t="str">
        <f t="shared" si="8"/>
        <v/>
      </c>
      <c r="C536" s="2808">
        <f>'Og s3a'!C511</f>
        <v>0</v>
      </c>
      <c r="D536" s="2809"/>
      <c r="E536" s="2810"/>
      <c r="F536" s="873">
        <f>'Og s3a'!F511</f>
        <v>0</v>
      </c>
      <c r="G536" s="936"/>
      <c r="H536" s="936"/>
      <c r="I536" s="532"/>
      <c r="L536" s="825">
        <f>'Og s3a'!D511</f>
        <v>0</v>
      </c>
      <c r="M536" s="461">
        <f>Import!O509</f>
        <v>0</v>
      </c>
    </row>
    <row r="537" spans="2:13" ht="15.75" hidden="1" customHeight="1">
      <c r="B537" s="1249" t="str">
        <f t="shared" si="8"/>
        <v/>
      </c>
      <c r="C537" s="2808">
        <f>'Og s3a'!C512</f>
        <v>0</v>
      </c>
      <c r="D537" s="2809"/>
      <c r="E537" s="2810"/>
      <c r="F537" s="873">
        <f>'Og s3a'!F512</f>
        <v>0</v>
      </c>
      <c r="G537" s="936"/>
      <c r="H537" s="936"/>
      <c r="I537" s="532"/>
      <c r="L537" s="825">
        <f>'Og s3a'!D512</f>
        <v>0</v>
      </c>
      <c r="M537" s="461">
        <f>Import!O510</f>
        <v>0</v>
      </c>
    </row>
    <row r="538" spans="2:13" ht="15.75" hidden="1" customHeight="1">
      <c r="B538" s="1249" t="str">
        <f t="shared" si="8"/>
        <v/>
      </c>
      <c r="C538" s="2808">
        <f>'Og s3a'!C513</f>
        <v>0</v>
      </c>
      <c r="D538" s="2809"/>
      <c r="E538" s="2810"/>
      <c r="F538" s="873">
        <f>'Og s3a'!F513</f>
        <v>0</v>
      </c>
      <c r="G538" s="936"/>
      <c r="H538" s="936"/>
      <c r="I538" s="532"/>
      <c r="L538" s="825">
        <f>'Og s3a'!D513</f>
        <v>0</v>
      </c>
      <c r="M538" s="461">
        <f>Import!O511</f>
        <v>0</v>
      </c>
    </row>
    <row r="539" spans="2:13" ht="15.75" hidden="1" customHeight="1">
      <c r="B539" s="1249" t="str">
        <f t="shared" si="8"/>
        <v/>
      </c>
      <c r="C539" s="2808">
        <f>'Og s3a'!C514</f>
        <v>0</v>
      </c>
      <c r="D539" s="2809"/>
      <c r="E539" s="2810"/>
      <c r="F539" s="873">
        <f>'Og s3a'!F514</f>
        <v>0</v>
      </c>
      <c r="G539" s="936"/>
      <c r="H539" s="936"/>
      <c r="I539" s="532"/>
      <c r="L539" s="825">
        <f>'Og s3a'!D514</f>
        <v>0</v>
      </c>
      <c r="M539" s="461">
        <f>Import!O512</f>
        <v>0</v>
      </c>
    </row>
    <row r="540" spans="2:13" ht="15.75" hidden="1" customHeight="1">
      <c r="B540" s="1249" t="str">
        <f t="shared" si="8"/>
        <v/>
      </c>
      <c r="C540" s="2808">
        <f>'Og s3a'!C515</f>
        <v>0</v>
      </c>
      <c r="D540" s="2809"/>
      <c r="E540" s="2810"/>
      <c r="F540" s="873">
        <f>'Og s3a'!F515</f>
        <v>0</v>
      </c>
      <c r="G540" s="936"/>
      <c r="H540" s="936"/>
      <c r="I540" s="532"/>
      <c r="L540" s="825">
        <f>'Og s3a'!D515</f>
        <v>0</v>
      </c>
      <c r="M540" s="461">
        <f>Import!O513</f>
        <v>0</v>
      </c>
    </row>
    <row r="541" spans="2:13" ht="15.75" hidden="1" customHeight="1">
      <c r="B541" s="1249" t="str">
        <f t="shared" si="8"/>
        <v/>
      </c>
      <c r="C541" s="2808">
        <f>'Og s3a'!C516</f>
        <v>0</v>
      </c>
      <c r="D541" s="2809"/>
      <c r="E541" s="2810"/>
      <c r="F541" s="873">
        <f>'Og s3a'!F516</f>
        <v>0</v>
      </c>
      <c r="G541" s="936"/>
      <c r="H541" s="936"/>
      <c r="I541" s="532"/>
      <c r="L541" s="825">
        <f>'Og s3a'!D516</f>
        <v>0</v>
      </c>
      <c r="M541" s="461">
        <f>Import!O514</f>
        <v>0</v>
      </c>
    </row>
    <row r="542" spans="2:13" ht="15.75" hidden="1" customHeight="1">
      <c r="B542" s="1249" t="str">
        <f t="shared" si="8"/>
        <v/>
      </c>
      <c r="C542" s="2808">
        <f>'Og s3a'!C517</f>
        <v>0</v>
      </c>
      <c r="D542" s="2809"/>
      <c r="E542" s="2810"/>
      <c r="F542" s="873">
        <f>'Og s3a'!F517</f>
        <v>0</v>
      </c>
      <c r="G542" s="936"/>
      <c r="H542" s="936"/>
      <c r="I542" s="532"/>
      <c r="L542" s="825">
        <f>'Og s3a'!D517</f>
        <v>0</v>
      </c>
      <c r="M542" s="461">
        <f>Import!O515</f>
        <v>0</v>
      </c>
    </row>
    <row r="543" spans="2:13" ht="15.75" hidden="1" customHeight="1">
      <c r="B543" s="1249" t="str">
        <f t="shared" si="8"/>
        <v/>
      </c>
      <c r="C543" s="2808">
        <f>'Og s3a'!C518</f>
        <v>0</v>
      </c>
      <c r="D543" s="2809"/>
      <c r="E543" s="2810"/>
      <c r="F543" s="873">
        <f>'Og s3a'!F518</f>
        <v>0</v>
      </c>
      <c r="G543" s="936"/>
      <c r="H543" s="936"/>
      <c r="I543" s="532"/>
      <c r="L543" s="825">
        <f>'Og s3a'!D518</f>
        <v>0</v>
      </c>
      <c r="M543" s="461">
        <f>Import!O516</f>
        <v>0</v>
      </c>
    </row>
    <row r="544" spans="2:13" ht="15.75" hidden="1" customHeight="1">
      <c r="B544" s="1249" t="str">
        <f t="shared" si="8"/>
        <v/>
      </c>
      <c r="C544" s="2808">
        <f>'Og s3a'!C519</f>
        <v>0</v>
      </c>
      <c r="D544" s="2809"/>
      <c r="E544" s="2810"/>
      <c r="F544" s="873">
        <f>'Og s3a'!F519</f>
        <v>0</v>
      </c>
      <c r="G544" s="936"/>
      <c r="H544" s="936"/>
      <c r="I544" s="532"/>
      <c r="L544" s="825">
        <f>'Og s3a'!D519</f>
        <v>0</v>
      </c>
      <c r="M544" s="461">
        <f>Import!O517</f>
        <v>0</v>
      </c>
    </row>
    <row r="545" spans="2:13" ht="15.75" hidden="1" customHeight="1">
      <c r="B545" s="1249" t="str">
        <f t="shared" si="8"/>
        <v/>
      </c>
      <c r="C545" s="2808">
        <f>'Og s3a'!C520</f>
        <v>0</v>
      </c>
      <c r="D545" s="2809"/>
      <c r="E545" s="2810"/>
      <c r="F545" s="873">
        <f>'Og s3a'!F520</f>
        <v>0</v>
      </c>
      <c r="G545" s="936"/>
      <c r="H545" s="936"/>
      <c r="I545" s="532"/>
      <c r="L545" s="825">
        <f>'Og s3a'!D520</f>
        <v>0</v>
      </c>
      <c r="M545" s="461">
        <f>Import!O518</f>
        <v>0</v>
      </c>
    </row>
    <row r="546" spans="2:13" ht="15.75" hidden="1" customHeight="1">
      <c r="B546" s="1249" t="str">
        <f t="shared" si="8"/>
        <v/>
      </c>
      <c r="C546" s="2808">
        <f>'Og s3a'!C521</f>
        <v>0</v>
      </c>
      <c r="D546" s="2809"/>
      <c r="E546" s="2810"/>
      <c r="F546" s="873">
        <f>'Og s3a'!F521</f>
        <v>0</v>
      </c>
      <c r="G546" s="936"/>
      <c r="H546" s="936"/>
      <c r="I546" s="532"/>
      <c r="L546" s="825">
        <f>'Og s3a'!D521</f>
        <v>0</v>
      </c>
      <c r="M546" s="461">
        <f>Import!O519</f>
        <v>0</v>
      </c>
    </row>
    <row r="547" spans="2:13" ht="15.75" hidden="1" customHeight="1">
      <c r="B547" s="1249" t="str">
        <f t="shared" si="8"/>
        <v/>
      </c>
      <c r="C547" s="2808">
        <f>'Og s3a'!C522</f>
        <v>0</v>
      </c>
      <c r="D547" s="2809"/>
      <c r="E547" s="2810"/>
      <c r="F547" s="873">
        <f>'Og s3a'!F522</f>
        <v>0</v>
      </c>
      <c r="G547" s="936"/>
      <c r="H547" s="936"/>
      <c r="I547" s="532"/>
      <c r="L547" s="825">
        <f>'Og s3a'!D522</f>
        <v>0</v>
      </c>
      <c r="M547" s="461">
        <f>Import!O520</f>
        <v>0</v>
      </c>
    </row>
    <row r="548" spans="2:13" ht="15.75" hidden="1" customHeight="1">
      <c r="B548" s="1249" t="str">
        <f t="shared" si="8"/>
        <v/>
      </c>
      <c r="C548" s="2808">
        <f>'Og s3a'!C523</f>
        <v>0</v>
      </c>
      <c r="D548" s="2809"/>
      <c r="E548" s="2810"/>
      <c r="F548" s="873">
        <f>'Og s3a'!F523</f>
        <v>0</v>
      </c>
      <c r="G548" s="936"/>
      <c r="H548" s="936"/>
      <c r="I548" s="532"/>
      <c r="L548" s="825">
        <f>'Og s3a'!D523</f>
        <v>0</v>
      </c>
      <c r="M548" s="461">
        <f>Import!O521</f>
        <v>0</v>
      </c>
    </row>
    <row r="549" spans="2:13" ht="15.75" hidden="1" customHeight="1">
      <c r="B549" s="1249" t="str">
        <f t="shared" si="8"/>
        <v/>
      </c>
      <c r="C549" s="2808">
        <f>'Og s3a'!C524</f>
        <v>0</v>
      </c>
      <c r="D549" s="2809"/>
      <c r="E549" s="2810"/>
      <c r="F549" s="873">
        <f>'Og s3a'!F524</f>
        <v>0</v>
      </c>
      <c r="G549" s="936"/>
      <c r="H549" s="936"/>
      <c r="I549" s="532"/>
      <c r="L549" s="825">
        <f>'Og s3a'!D524</f>
        <v>0</v>
      </c>
      <c r="M549" s="461">
        <f>Import!O522</f>
        <v>0</v>
      </c>
    </row>
    <row r="550" spans="2:13" ht="15.75" hidden="1" customHeight="1">
      <c r="B550" s="1249" t="str">
        <f t="shared" si="8"/>
        <v/>
      </c>
      <c r="C550" s="2808">
        <f>'Og s3a'!C525</f>
        <v>0</v>
      </c>
      <c r="D550" s="2809"/>
      <c r="E550" s="2810"/>
      <c r="F550" s="873">
        <f>'Og s3a'!F525</f>
        <v>0</v>
      </c>
      <c r="G550" s="936"/>
      <c r="H550" s="936"/>
      <c r="I550" s="532"/>
      <c r="L550" s="825">
        <f>'Og s3a'!D525</f>
        <v>0</v>
      </c>
      <c r="M550" s="461">
        <f>Import!O523</f>
        <v>0</v>
      </c>
    </row>
    <row r="551" spans="2:13" ht="15.75" hidden="1" customHeight="1">
      <c r="B551" s="1249" t="str">
        <f t="shared" si="8"/>
        <v/>
      </c>
      <c r="C551" s="2808">
        <f>'Og s3a'!C526</f>
        <v>0</v>
      </c>
      <c r="D551" s="2809"/>
      <c r="E551" s="2810"/>
      <c r="F551" s="873">
        <f>'Og s3a'!F526</f>
        <v>0</v>
      </c>
      <c r="G551" s="936"/>
      <c r="H551" s="936"/>
      <c r="I551" s="532"/>
      <c r="L551" s="825">
        <f>'Og s3a'!D526</f>
        <v>0</v>
      </c>
      <c r="M551" s="461">
        <f>Import!O524</f>
        <v>0</v>
      </c>
    </row>
    <row r="552" spans="2:13" ht="15.75" hidden="1" customHeight="1">
      <c r="B552" s="1249" t="str">
        <f t="shared" si="8"/>
        <v/>
      </c>
      <c r="C552" s="2808">
        <f>'Og s3a'!C527</f>
        <v>0</v>
      </c>
      <c r="D552" s="2809"/>
      <c r="E552" s="2810"/>
      <c r="F552" s="873">
        <f>'Og s3a'!F527</f>
        <v>0</v>
      </c>
      <c r="G552" s="936"/>
      <c r="H552" s="936"/>
      <c r="I552" s="532"/>
      <c r="L552" s="825">
        <f>'Og s3a'!D527</f>
        <v>0</v>
      </c>
      <c r="M552" s="461">
        <f>Import!O525</f>
        <v>0</v>
      </c>
    </row>
    <row r="553" spans="2:13" ht="15.75" hidden="1" customHeight="1">
      <c r="B553" s="1249" t="str">
        <f t="shared" si="8"/>
        <v/>
      </c>
      <c r="C553" s="2808">
        <f>'Og s3a'!C528</f>
        <v>0</v>
      </c>
      <c r="D553" s="2809"/>
      <c r="E553" s="2810"/>
      <c r="F553" s="873">
        <f>'Og s3a'!F528</f>
        <v>0</v>
      </c>
      <c r="G553" s="936"/>
      <c r="H553" s="936"/>
      <c r="I553" s="532"/>
      <c r="L553" s="825">
        <f>'Og s3a'!D528</f>
        <v>0</v>
      </c>
      <c r="M553" s="461">
        <f>Import!O526</f>
        <v>0</v>
      </c>
    </row>
    <row r="554" spans="2:13" ht="15.75" hidden="1" customHeight="1">
      <c r="B554" s="1249" t="str">
        <f t="shared" ref="B554:B617" si="9">IF(F554&gt;0,"Wypełnione","")</f>
        <v/>
      </c>
      <c r="C554" s="2808">
        <f>'Og s3a'!C529</f>
        <v>0</v>
      </c>
      <c r="D554" s="2809"/>
      <c r="E554" s="2810"/>
      <c r="F554" s="873">
        <f>'Og s3a'!F529</f>
        <v>0</v>
      </c>
      <c r="G554" s="936"/>
      <c r="H554" s="936"/>
      <c r="I554" s="532"/>
      <c r="L554" s="825">
        <f>'Og s3a'!D529</f>
        <v>0</v>
      </c>
      <c r="M554" s="461">
        <f>Import!O527</f>
        <v>0</v>
      </c>
    </row>
    <row r="555" spans="2:13" ht="15.75" hidden="1" customHeight="1">
      <c r="B555" s="1249" t="str">
        <f t="shared" si="9"/>
        <v/>
      </c>
      <c r="C555" s="2808">
        <f>'Og s3a'!C530</f>
        <v>0</v>
      </c>
      <c r="D555" s="2809"/>
      <c r="E555" s="2810"/>
      <c r="F555" s="873">
        <f>'Og s3a'!F530</f>
        <v>0</v>
      </c>
      <c r="G555" s="936"/>
      <c r="H555" s="936"/>
      <c r="I555" s="532"/>
      <c r="L555" s="825">
        <f>'Og s3a'!D530</f>
        <v>0</v>
      </c>
      <c r="M555" s="461">
        <f>Import!O528</f>
        <v>0</v>
      </c>
    </row>
    <row r="556" spans="2:13" ht="15.75" hidden="1" customHeight="1">
      <c r="B556" s="1249" t="str">
        <f t="shared" si="9"/>
        <v/>
      </c>
      <c r="C556" s="2808">
        <f>'Og s3a'!C531</f>
        <v>0</v>
      </c>
      <c r="D556" s="2809"/>
      <c r="E556" s="2810"/>
      <c r="F556" s="873">
        <f>'Og s3a'!F531</f>
        <v>0</v>
      </c>
      <c r="G556" s="936"/>
      <c r="H556" s="936"/>
      <c r="I556" s="532"/>
      <c r="L556" s="825">
        <f>'Og s3a'!D531</f>
        <v>0</v>
      </c>
      <c r="M556" s="461">
        <f>Import!O529</f>
        <v>0</v>
      </c>
    </row>
    <row r="557" spans="2:13" ht="15.75" hidden="1" customHeight="1">
      <c r="B557" s="1249" t="str">
        <f t="shared" si="9"/>
        <v/>
      </c>
      <c r="C557" s="2808">
        <f>'Og s3a'!C532</f>
        <v>0</v>
      </c>
      <c r="D557" s="2809"/>
      <c r="E557" s="2810"/>
      <c r="F557" s="873">
        <f>'Og s3a'!F532</f>
        <v>0</v>
      </c>
      <c r="G557" s="936"/>
      <c r="H557" s="936"/>
      <c r="I557" s="532"/>
      <c r="L557" s="825">
        <f>'Og s3a'!D532</f>
        <v>0</v>
      </c>
      <c r="M557" s="461">
        <f>Import!O530</f>
        <v>0</v>
      </c>
    </row>
    <row r="558" spans="2:13" ht="15.75" hidden="1" customHeight="1">
      <c r="B558" s="1249" t="str">
        <f t="shared" si="9"/>
        <v/>
      </c>
      <c r="C558" s="2808">
        <f>'Og s3a'!C533</f>
        <v>0</v>
      </c>
      <c r="D558" s="2809"/>
      <c r="E558" s="2810"/>
      <c r="F558" s="873">
        <f>'Og s3a'!F533</f>
        <v>0</v>
      </c>
      <c r="G558" s="936"/>
      <c r="H558" s="936"/>
      <c r="I558" s="532"/>
      <c r="L558" s="825">
        <f>'Og s3a'!D533</f>
        <v>0</v>
      </c>
      <c r="M558" s="461">
        <f>Import!O531</f>
        <v>0</v>
      </c>
    </row>
    <row r="559" spans="2:13" ht="15.75" hidden="1" customHeight="1">
      <c r="B559" s="1249" t="str">
        <f t="shared" si="9"/>
        <v/>
      </c>
      <c r="C559" s="2808">
        <f>'Og s3a'!C534</f>
        <v>0</v>
      </c>
      <c r="D559" s="2809"/>
      <c r="E559" s="2810"/>
      <c r="F559" s="873">
        <f>'Og s3a'!F534</f>
        <v>0</v>
      </c>
      <c r="G559" s="936"/>
      <c r="H559" s="936"/>
      <c r="I559" s="532"/>
      <c r="L559" s="825">
        <f>'Og s3a'!D534</f>
        <v>0</v>
      </c>
      <c r="M559" s="461">
        <f>Import!O532</f>
        <v>0</v>
      </c>
    </row>
    <row r="560" spans="2:13" ht="15.75" hidden="1" customHeight="1">
      <c r="B560" s="1249" t="str">
        <f t="shared" si="9"/>
        <v/>
      </c>
      <c r="C560" s="2808">
        <f>'Og s3a'!C535</f>
        <v>0</v>
      </c>
      <c r="D560" s="2809"/>
      <c r="E560" s="2810"/>
      <c r="F560" s="873">
        <f>'Og s3a'!F535</f>
        <v>0</v>
      </c>
      <c r="G560" s="936"/>
      <c r="H560" s="936"/>
      <c r="I560" s="532"/>
      <c r="L560" s="825">
        <f>'Og s3a'!D535</f>
        <v>0</v>
      </c>
      <c r="M560" s="461">
        <f>Import!O533</f>
        <v>0</v>
      </c>
    </row>
    <row r="561" spans="2:13" ht="15.75" hidden="1" customHeight="1">
      <c r="B561" s="1249" t="str">
        <f t="shared" si="9"/>
        <v/>
      </c>
      <c r="C561" s="2808">
        <f>'Og s3a'!C536</f>
        <v>0</v>
      </c>
      <c r="D561" s="2809"/>
      <c r="E561" s="2810"/>
      <c r="F561" s="873">
        <f>'Og s3a'!F536</f>
        <v>0</v>
      </c>
      <c r="G561" s="936"/>
      <c r="H561" s="936"/>
      <c r="I561" s="532"/>
      <c r="L561" s="825">
        <f>'Og s3a'!D536</f>
        <v>0</v>
      </c>
      <c r="M561" s="461">
        <f>Import!O534</f>
        <v>0</v>
      </c>
    </row>
    <row r="562" spans="2:13" ht="15.75" hidden="1" customHeight="1">
      <c r="B562" s="1249" t="str">
        <f t="shared" si="9"/>
        <v/>
      </c>
      <c r="C562" s="2808">
        <f>'Og s3a'!C537</f>
        <v>0</v>
      </c>
      <c r="D562" s="2809"/>
      <c r="E562" s="2810"/>
      <c r="F562" s="873">
        <f>'Og s3a'!F537</f>
        <v>0</v>
      </c>
      <c r="G562" s="936"/>
      <c r="H562" s="936"/>
      <c r="I562" s="532"/>
      <c r="L562" s="825">
        <f>'Og s3a'!D537</f>
        <v>0</v>
      </c>
      <c r="M562" s="461">
        <f>Import!O535</f>
        <v>0</v>
      </c>
    </row>
    <row r="563" spans="2:13" ht="15.75" hidden="1" customHeight="1">
      <c r="B563" s="1249" t="str">
        <f t="shared" si="9"/>
        <v/>
      </c>
      <c r="C563" s="2808">
        <f>'Og s3a'!C538</f>
        <v>0</v>
      </c>
      <c r="D563" s="2809"/>
      <c r="E563" s="2810"/>
      <c r="F563" s="873">
        <f>'Og s3a'!F538</f>
        <v>0</v>
      </c>
      <c r="G563" s="936"/>
      <c r="H563" s="936"/>
      <c r="I563" s="532"/>
      <c r="L563" s="825">
        <f>'Og s3a'!D538</f>
        <v>0</v>
      </c>
      <c r="M563" s="461">
        <f>Import!O536</f>
        <v>0</v>
      </c>
    </row>
    <row r="564" spans="2:13" ht="15.75" hidden="1" customHeight="1">
      <c r="B564" s="1249" t="str">
        <f t="shared" si="9"/>
        <v/>
      </c>
      <c r="C564" s="2808">
        <f>'Og s3a'!C539</f>
        <v>0</v>
      </c>
      <c r="D564" s="2809"/>
      <c r="E564" s="2810"/>
      <c r="F564" s="873">
        <f>'Og s3a'!F539</f>
        <v>0</v>
      </c>
      <c r="G564" s="936"/>
      <c r="H564" s="936"/>
      <c r="I564" s="532"/>
      <c r="L564" s="825">
        <f>'Og s3a'!D539</f>
        <v>0</v>
      </c>
      <c r="M564" s="461">
        <f>Import!O537</f>
        <v>0</v>
      </c>
    </row>
    <row r="565" spans="2:13" ht="15.75" hidden="1" customHeight="1">
      <c r="B565" s="1249" t="str">
        <f t="shared" si="9"/>
        <v/>
      </c>
      <c r="C565" s="2808">
        <f>'Og s3a'!C540</f>
        <v>0</v>
      </c>
      <c r="D565" s="2809"/>
      <c r="E565" s="2810"/>
      <c r="F565" s="873">
        <f>'Og s3a'!F540</f>
        <v>0</v>
      </c>
      <c r="G565" s="936"/>
      <c r="H565" s="936"/>
      <c r="I565" s="532"/>
      <c r="L565" s="825">
        <f>'Og s3a'!D540</f>
        <v>0</v>
      </c>
      <c r="M565" s="461">
        <f>Import!O538</f>
        <v>0</v>
      </c>
    </row>
    <row r="566" spans="2:13" ht="15.75" hidden="1" customHeight="1">
      <c r="B566" s="1249" t="str">
        <f t="shared" si="9"/>
        <v/>
      </c>
      <c r="C566" s="2808">
        <f>'Og s3a'!C541</f>
        <v>0</v>
      </c>
      <c r="D566" s="2809"/>
      <c r="E566" s="2810"/>
      <c r="F566" s="873">
        <f>'Og s3a'!F541</f>
        <v>0</v>
      </c>
      <c r="G566" s="936"/>
      <c r="H566" s="936"/>
      <c r="I566" s="532"/>
      <c r="L566" s="825">
        <f>'Og s3a'!D541</f>
        <v>0</v>
      </c>
      <c r="M566" s="461">
        <f>Import!O539</f>
        <v>0</v>
      </c>
    </row>
    <row r="567" spans="2:13" ht="15.75" hidden="1" customHeight="1">
      <c r="B567" s="1249" t="str">
        <f t="shared" si="9"/>
        <v/>
      </c>
      <c r="C567" s="2808">
        <f>'Og s3a'!C542</f>
        <v>0</v>
      </c>
      <c r="D567" s="2809"/>
      <c r="E567" s="2810"/>
      <c r="F567" s="873">
        <f>'Og s3a'!F542</f>
        <v>0</v>
      </c>
      <c r="G567" s="936"/>
      <c r="H567" s="936"/>
      <c r="I567" s="532"/>
      <c r="L567" s="825">
        <f>'Og s3a'!D542</f>
        <v>0</v>
      </c>
      <c r="M567" s="461">
        <f>Import!O540</f>
        <v>0</v>
      </c>
    </row>
    <row r="568" spans="2:13" ht="15.75" hidden="1" customHeight="1">
      <c r="B568" s="1249" t="str">
        <f t="shared" si="9"/>
        <v/>
      </c>
      <c r="C568" s="2808">
        <f>'Og s3a'!C543</f>
        <v>0</v>
      </c>
      <c r="D568" s="2809"/>
      <c r="E568" s="2810"/>
      <c r="F568" s="873">
        <f>'Og s3a'!F543</f>
        <v>0</v>
      </c>
      <c r="G568" s="936"/>
      <c r="H568" s="936"/>
      <c r="I568" s="532"/>
      <c r="L568" s="825">
        <f>'Og s3a'!D543</f>
        <v>0</v>
      </c>
      <c r="M568" s="461">
        <f>Import!O541</f>
        <v>0</v>
      </c>
    </row>
    <row r="569" spans="2:13" ht="15.75" hidden="1" customHeight="1">
      <c r="B569" s="1249" t="str">
        <f t="shared" si="9"/>
        <v/>
      </c>
      <c r="C569" s="2808">
        <f>'Og s3a'!C544</f>
        <v>0</v>
      </c>
      <c r="D569" s="2809"/>
      <c r="E569" s="2810"/>
      <c r="F569" s="873">
        <f>'Og s3a'!F544</f>
        <v>0</v>
      </c>
      <c r="G569" s="936"/>
      <c r="H569" s="936"/>
      <c r="I569" s="532"/>
      <c r="L569" s="825">
        <f>'Og s3a'!D544</f>
        <v>0</v>
      </c>
      <c r="M569" s="461">
        <f>Import!O542</f>
        <v>0</v>
      </c>
    </row>
    <row r="570" spans="2:13" ht="15.75" hidden="1" customHeight="1">
      <c r="B570" s="1249" t="str">
        <f t="shared" si="9"/>
        <v/>
      </c>
      <c r="C570" s="2808">
        <f>'Og s3a'!C545</f>
        <v>0</v>
      </c>
      <c r="D570" s="2809"/>
      <c r="E570" s="2810"/>
      <c r="F570" s="873">
        <f>'Og s3a'!F545</f>
        <v>0</v>
      </c>
      <c r="G570" s="936"/>
      <c r="H570" s="936"/>
      <c r="I570" s="532"/>
      <c r="L570" s="825">
        <f>'Og s3a'!D545</f>
        <v>0</v>
      </c>
      <c r="M570" s="461">
        <f>Import!O543</f>
        <v>0</v>
      </c>
    </row>
    <row r="571" spans="2:13" ht="15.75" hidden="1" customHeight="1">
      <c r="B571" s="1249" t="str">
        <f t="shared" si="9"/>
        <v/>
      </c>
      <c r="C571" s="2808">
        <f>'Og s3a'!C546</f>
        <v>0</v>
      </c>
      <c r="D571" s="2809"/>
      <c r="E571" s="2810"/>
      <c r="F571" s="873">
        <f>'Og s3a'!F546</f>
        <v>0</v>
      </c>
      <c r="G571" s="936"/>
      <c r="H571" s="936"/>
      <c r="I571" s="532"/>
      <c r="L571" s="825">
        <f>'Og s3a'!D546</f>
        <v>0</v>
      </c>
      <c r="M571" s="461">
        <f>Import!O544</f>
        <v>0</v>
      </c>
    </row>
    <row r="572" spans="2:13" ht="15.75" hidden="1" customHeight="1">
      <c r="B572" s="1249" t="str">
        <f t="shared" si="9"/>
        <v/>
      </c>
      <c r="C572" s="2808">
        <f>'Og s3a'!C547</f>
        <v>0</v>
      </c>
      <c r="D572" s="2809"/>
      <c r="E572" s="2810"/>
      <c r="F572" s="873">
        <f>'Og s3a'!F547</f>
        <v>0</v>
      </c>
      <c r="G572" s="936"/>
      <c r="H572" s="936"/>
      <c r="I572" s="532"/>
      <c r="L572" s="825">
        <f>'Og s3a'!D547</f>
        <v>0</v>
      </c>
      <c r="M572" s="461">
        <f>Import!O545</f>
        <v>0</v>
      </c>
    </row>
    <row r="573" spans="2:13" ht="15.75" hidden="1" customHeight="1">
      <c r="B573" s="1249" t="str">
        <f t="shared" si="9"/>
        <v/>
      </c>
      <c r="C573" s="2808">
        <f>'Og s3a'!C548</f>
        <v>0</v>
      </c>
      <c r="D573" s="2809"/>
      <c r="E573" s="2810"/>
      <c r="F573" s="873">
        <f>'Og s3a'!F548</f>
        <v>0</v>
      </c>
      <c r="G573" s="936"/>
      <c r="H573" s="936"/>
      <c r="I573" s="532"/>
      <c r="L573" s="825">
        <f>'Og s3a'!D548</f>
        <v>0</v>
      </c>
      <c r="M573" s="461">
        <f>Import!O546</f>
        <v>0</v>
      </c>
    </row>
    <row r="574" spans="2:13" ht="15.75" hidden="1" customHeight="1">
      <c r="B574" s="1249" t="str">
        <f t="shared" si="9"/>
        <v/>
      </c>
      <c r="C574" s="2808">
        <f>'Og s3a'!C549</f>
        <v>0</v>
      </c>
      <c r="D574" s="2809"/>
      <c r="E574" s="2810"/>
      <c r="F574" s="873">
        <f>'Og s3a'!F549</f>
        <v>0</v>
      </c>
      <c r="G574" s="936"/>
      <c r="H574" s="936"/>
      <c r="I574" s="532"/>
      <c r="L574" s="825">
        <f>'Og s3a'!D549</f>
        <v>0</v>
      </c>
      <c r="M574" s="461">
        <f>Import!O547</f>
        <v>0</v>
      </c>
    </row>
    <row r="575" spans="2:13" ht="15.75" hidden="1" customHeight="1">
      <c r="B575" s="1249" t="str">
        <f t="shared" si="9"/>
        <v/>
      </c>
      <c r="C575" s="2808">
        <f>'Og s3a'!C550</f>
        <v>0</v>
      </c>
      <c r="D575" s="2809"/>
      <c r="E575" s="2810"/>
      <c r="F575" s="873">
        <f>'Og s3a'!F550</f>
        <v>0</v>
      </c>
      <c r="G575" s="936"/>
      <c r="H575" s="936"/>
      <c r="I575" s="532"/>
      <c r="L575" s="825">
        <f>'Og s3a'!D550</f>
        <v>0</v>
      </c>
      <c r="M575" s="461">
        <f>Import!O548</f>
        <v>0</v>
      </c>
    </row>
    <row r="576" spans="2:13" ht="15.75" hidden="1" customHeight="1">
      <c r="B576" s="1249" t="str">
        <f t="shared" si="9"/>
        <v/>
      </c>
      <c r="C576" s="2808">
        <f>'Og s3a'!C551</f>
        <v>0</v>
      </c>
      <c r="D576" s="2809"/>
      <c r="E576" s="2810"/>
      <c r="F576" s="873">
        <f>'Og s3a'!F551</f>
        <v>0</v>
      </c>
      <c r="G576" s="936"/>
      <c r="H576" s="936"/>
      <c r="I576" s="532"/>
      <c r="L576" s="825">
        <f>'Og s3a'!D551</f>
        <v>0</v>
      </c>
      <c r="M576" s="461">
        <f>Import!O549</f>
        <v>0</v>
      </c>
    </row>
    <row r="577" spans="2:13" ht="15.75" hidden="1" customHeight="1">
      <c r="B577" s="1249" t="str">
        <f t="shared" si="9"/>
        <v/>
      </c>
      <c r="C577" s="2808">
        <f>'Og s3a'!C552</f>
        <v>0</v>
      </c>
      <c r="D577" s="2809"/>
      <c r="E577" s="2810"/>
      <c r="F577" s="873">
        <f>'Og s3a'!F552</f>
        <v>0</v>
      </c>
      <c r="G577" s="936"/>
      <c r="H577" s="936"/>
      <c r="I577" s="532"/>
      <c r="L577" s="825">
        <f>'Og s3a'!D552</f>
        <v>0</v>
      </c>
      <c r="M577" s="461">
        <f>Import!O550</f>
        <v>0</v>
      </c>
    </row>
    <row r="578" spans="2:13" ht="15.75" hidden="1" customHeight="1">
      <c r="B578" s="1249" t="str">
        <f t="shared" si="9"/>
        <v/>
      </c>
      <c r="C578" s="2808">
        <f>'Og s3a'!C553</f>
        <v>0</v>
      </c>
      <c r="D578" s="2809"/>
      <c r="E578" s="2810"/>
      <c r="F578" s="873">
        <f>'Og s3a'!F553</f>
        <v>0</v>
      </c>
      <c r="G578" s="936"/>
      <c r="H578" s="936"/>
      <c r="I578" s="532"/>
      <c r="L578" s="825">
        <f>'Og s3a'!D553</f>
        <v>0</v>
      </c>
      <c r="M578" s="461">
        <f>Import!O551</f>
        <v>0</v>
      </c>
    </row>
    <row r="579" spans="2:13" ht="15.75" hidden="1" customHeight="1">
      <c r="B579" s="1249" t="str">
        <f t="shared" si="9"/>
        <v/>
      </c>
      <c r="C579" s="2808">
        <f>'Og s3a'!C554</f>
        <v>0</v>
      </c>
      <c r="D579" s="2809"/>
      <c r="E579" s="2810"/>
      <c r="F579" s="873">
        <f>'Og s3a'!F554</f>
        <v>0</v>
      </c>
      <c r="G579" s="936"/>
      <c r="H579" s="936"/>
      <c r="I579" s="532"/>
      <c r="L579" s="825">
        <f>'Og s3a'!D554</f>
        <v>0</v>
      </c>
      <c r="M579" s="461">
        <f>Import!O552</f>
        <v>0</v>
      </c>
    </row>
    <row r="580" spans="2:13" ht="15.75" hidden="1" customHeight="1">
      <c r="B580" s="1249" t="str">
        <f t="shared" si="9"/>
        <v/>
      </c>
      <c r="C580" s="2808">
        <f>'Og s3a'!C555</f>
        <v>0</v>
      </c>
      <c r="D580" s="2809"/>
      <c r="E580" s="2810"/>
      <c r="F580" s="873">
        <f>'Og s3a'!F555</f>
        <v>0</v>
      </c>
      <c r="G580" s="936"/>
      <c r="H580" s="936"/>
      <c r="I580" s="532"/>
      <c r="L580" s="825">
        <f>'Og s3a'!D555</f>
        <v>0</v>
      </c>
      <c r="M580" s="461">
        <f>Import!O553</f>
        <v>0</v>
      </c>
    </row>
    <row r="581" spans="2:13" ht="15.75" hidden="1" customHeight="1">
      <c r="B581" s="1249" t="str">
        <f t="shared" si="9"/>
        <v/>
      </c>
      <c r="C581" s="2808">
        <f>'Og s3a'!C556</f>
        <v>0</v>
      </c>
      <c r="D581" s="2809"/>
      <c r="E581" s="2810"/>
      <c r="F581" s="873">
        <f>'Og s3a'!F556</f>
        <v>0</v>
      </c>
      <c r="G581" s="936"/>
      <c r="H581" s="936"/>
      <c r="I581" s="532"/>
      <c r="L581" s="825">
        <f>'Og s3a'!D556</f>
        <v>0</v>
      </c>
      <c r="M581" s="461">
        <f>Import!O554</f>
        <v>0</v>
      </c>
    </row>
    <row r="582" spans="2:13" ht="15.75" hidden="1" customHeight="1">
      <c r="B582" s="1249" t="str">
        <f t="shared" si="9"/>
        <v/>
      </c>
      <c r="C582" s="2808">
        <f>'Og s3a'!C557</f>
        <v>0</v>
      </c>
      <c r="D582" s="2809"/>
      <c r="E582" s="2810"/>
      <c r="F582" s="873">
        <f>'Og s3a'!F557</f>
        <v>0</v>
      </c>
      <c r="G582" s="936"/>
      <c r="H582" s="936"/>
      <c r="I582" s="532"/>
      <c r="L582" s="825">
        <f>'Og s3a'!D557</f>
        <v>0</v>
      </c>
      <c r="M582" s="461">
        <f>Import!O555</f>
        <v>0</v>
      </c>
    </row>
    <row r="583" spans="2:13" ht="15.75" hidden="1" customHeight="1">
      <c r="B583" s="1249" t="str">
        <f t="shared" si="9"/>
        <v/>
      </c>
      <c r="C583" s="2808">
        <f>'Og s3a'!C558</f>
        <v>0</v>
      </c>
      <c r="D583" s="2809"/>
      <c r="E583" s="2810"/>
      <c r="F583" s="873">
        <f>'Og s3a'!F558</f>
        <v>0</v>
      </c>
      <c r="G583" s="936"/>
      <c r="H583" s="936"/>
      <c r="I583" s="532"/>
      <c r="L583" s="825">
        <f>'Og s3a'!D558</f>
        <v>0</v>
      </c>
      <c r="M583" s="461">
        <f>Import!O556</f>
        <v>0</v>
      </c>
    </row>
    <row r="584" spans="2:13" ht="15.75" hidden="1" customHeight="1">
      <c r="B584" s="1249" t="str">
        <f t="shared" si="9"/>
        <v/>
      </c>
      <c r="C584" s="2808">
        <f>'Og s3a'!C559</f>
        <v>0</v>
      </c>
      <c r="D584" s="2809"/>
      <c r="E584" s="2810"/>
      <c r="F584" s="873">
        <f>'Og s3a'!F559</f>
        <v>0</v>
      </c>
      <c r="G584" s="936"/>
      <c r="H584" s="936"/>
      <c r="I584" s="532"/>
      <c r="L584" s="825">
        <f>'Og s3a'!D559</f>
        <v>0</v>
      </c>
      <c r="M584" s="461">
        <f>Import!O557</f>
        <v>0</v>
      </c>
    </row>
    <row r="585" spans="2:13" ht="15.75" hidden="1" customHeight="1">
      <c r="B585" s="1249" t="str">
        <f t="shared" si="9"/>
        <v/>
      </c>
      <c r="C585" s="2808">
        <f>'Og s3a'!C560</f>
        <v>0</v>
      </c>
      <c r="D585" s="2809"/>
      <c r="E585" s="2810"/>
      <c r="F585" s="873">
        <f>'Og s3a'!F560</f>
        <v>0</v>
      </c>
      <c r="G585" s="936"/>
      <c r="H585" s="936"/>
      <c r="I585" s="532"/>
      <c r="L585" s="825">
        <f>'Og s3a'!D560</f>
        <v>0</v>
      </c>
      <c r="M585" s="461">
        <f>Import!O558</f>
        <v>0</v>
      </c>
    </row>
    <row r="586" spans="2:13" ht="15.75" hidden="1" customHeight="1">
      <c r="B586" s="1249" t="str">
        <f t="shared" si="9"/>
        <v/>
      </c>
      <c r="C586" s="2808">
        <f>'Og s3a'!C561</f>
        <v>0</v>
      </c>
      <c r="D586" s="2809"/>
      <c r="E586" s="2810"/>
      <c r="F586" s="873">
        <f>'Og s3a'!F561</f>
        <v>0</v>
      </c>
      <c r="G586" s="936"/>
      <c r="H586" s="936"/>
      <c r="I586" s="532"/>
      <c r="L586" s="825">
        <f>'Og s3a'!D561</f>
        <v>0</v>
      </c>
      <c r="M586" s="461">
        <f>Import!O559</f>
        <v>0</v>
      </c>
    </row>
    <row r="587" spans="2:13" ht="15.75" hidden="1" customHeight="1">
      <c r="B587" s="1249" t="str">
        <f t="shared" si="9"/>
        <v/>
      </c>
      <c r="C587" s="2808">
        <f>'Og s3a'!C562</f>
        <v>0</v>
      </c>
      <c r="D587" s="2809"/>
      <c r="E587" s="2810"/>
      <c r="F587" s="873">
        <f>'Og s3a'!F562</f>
        <v>0</v>
      </c>
      <c r="G587" s="936"/>
      <c r="H587" s="936"/>
      <c r="I587" s="532"/>
      <c r="L587" s="825">
        <f>'Og s3a'!D562</f>
        <v>0</v>
      </c>
      <c r="M587" s="461">
        <f>Import!O560</f>
        <v>0</v>
      </c>
    </row>
    <row r="588" spans="2:13" ht="15.75" hidden="1" customHeight="1">
      <c r="B588" s="1249" t="str">
        <f t="shared" si="9"/>
        <v/>
      </c>
      <c r="C588" s="2808">
        <f>'Og s3a'!C563</f>
        <v>0</v>
      </c>
      <c r="D588" s="2809"/>
      <c r="E588" s="2810"/>
      <c r="F588" s="873">
        <f>'Og s3a'!F563</f>
        <v>0</v>
      </c>
      <c r="G588" s="936"/>
      <c r="H588" s="936"/>
      <c r="I588" s="532"/>
      <c r="L588" s="825">
        <f>'Og s3a'!D563</f>
        <v>0</v>
      </c>
      <c r="M588" s="461">
        <f>Import!O561</f>
        <v>0</v>
      </c>
    </row>
    <row r="589" spans="2:13" ht="15.75" hidden="1" customHeight="1">
      <c r="B589" s="1249" t="str">
        <f t="shared" si="9"/>
        <v/>
      </c>
      <c r="C589" s="2808">
        <f>'Og s3a'!C564</f>
        <v>0</v>
      </c>
      <c r="D589" s="2809"/>
      <c r="E589" s="2810"/>
      <c r="F589" s="873">
        <f>'Og s3a'!F564</f>
        <v>0</v>
      </c>
      <c r="G589" s="936"/>
      <c r="H589" s="936"/>
      <c r="I589" s="532"/>
      <c r="L589" s="825">
        <f>'Og s3a'!D564</f>
        <v>0</v>
      </c>
      <c r="M589" s="461">
        <f>Import!O562</f>
        <v>0</v>
      </c>
    </row>
    <row r="590" spans="2:13" ht="15.75" hidden="1" customHeight="1">
      <c r="B590" s="1249" t="str">
        <f t="shared" si="9"/>
        <v/>
      </c>
      <c r="C590" s="2808">
        <f>'Og s3a'!C565</f>
        <v>0</v>
      </c>
      <c r="D590" s="2809"/>
      <c r="E590" s="2810"/>
      <c r="F590" s="873">
        <f>'Og s3a'!F565</f>
        <v>0</v>
      </c>
      <c r="G590" s="936"/>
      <c r="H590" s="936"/>
      <c r="I590" s="532"/>
      <c r="L590" s="825">
        <f>'Og s3a'!D565</f>
        <v>0</v>
      </c>
      <c r="M590" s="461">
        <f>Import!O563</f>
        <v>0</v>
      </c>
    </row>
    <row r="591" spans="2:13" ht="15.75" hidden="1" customHeight="1">
      <c r="B591" s="1249" t="str">
        <f t="shared" si="9"/>
        <v/>
      </c>
      <c r="C591" s="2808">
        <f>'Og s3a'!C566</f>
        <v>0</v>
      </c>
      <c r="D591" s="2809"/>
      <c r="E591" s="2810"/>
      <c r="F591" s="873">
        <f>'Og s3a'!F566</f>
        <v>0</v>
      </c>
      <c r="G591" s="936"/>
      <c r="H591" s="936"/>
      <c r="I591" s="532"/>
      <c r="L591" s="825">
        <f>'Og s3a'!D566</f>
        <v>0</v>
      </c>
      <c r="M591" s="461">
        <f>Import!O564</f>
        <v>0</v>
      </c>
    </row>
    <row r="592" spans="2:13" ht="15.75" hidden="1" customHeight="1">
      <c r="B592" s="1249" t="str">
        <f t="shared" si="9"/>
        <v/>
      </c>
      <c r="C592" s="2808">
        <f>'Og s3a'!C567</f>
        <v>0</v>
      </c>
      <c r="D592" s="2809"/>
      <c r="E592" s="2810"/>
      <c r="F592" s="873">
        <f>'Og s3a'!F567</f>
        <v>0</v>
      </c>
      <c r="G592" s="936"/>
      <c r="H592" s="936"/>
      <c r="I592" s="532"/>
      <c r="L592" s="825">
        <f>'Og s3a'!D567</f>
        <v>0</v>
      </c>
      <c r="M592" s="461">
        <f>Import!O565</f>
        <v>0</v>
      </c>
    </row>
    <row r="593" spans="2:13" ht="15.75" hidden="1" customHeight="1">
      <c r="B593" s="1249" t="str">
        <f t="shared" si="9"/>
        <v/>
      </c>
      <c r="C593" s="2808">
        <f>'Og s3a'!C568</f>
        <v>0</v>
      </c>
      <c r="D593" s="2809"/>
      <c r="E593" s="2810"/>
      <c r="F593" s="873">
        <f>'Og s3a'!F568</f>
        <v>0</v>
      </c>
      <c r="G593" s="936"/>
      <c r="H593" s="936"/>
      <c r="I593" s="532"/>
      <c r="L593" s="825">
        <f>'Og s3a'!D568</f>
        <v>0</v>
      </c>
      <c r="M593" s="461">
        <f>Import!O566</f>
        <v>0</v>
      </c>
    </row>
    <row r="594" spans="2:13" ht="15.75" hidden="1" customHeight="1">
      <c r="B594" s="1249" t="str">
        <f t="shared" si="9"/>
        <v/>
      </c>
      <c r="C594" s="2808">
        <f>'Og s3a'!C569</f>
        <v>0</v>
      </c>
      <c r="D594" s="2809"/>
      <c r="E594" s="2810"/>
      <c r="F594" s="873">
        <f>'Og s3a'!F569</f>
        <v>0</v>
      </c>
      <c r="G594" s="936"/>
      <c r="H594" s="936"/>
      <c r="I594" s="532"/>
      <c r="L594" s="825">
        <f>'Og s3a'!D569</f>
        <v>0</v>
      </c>
      <c r="M594" s="461">
        <f>Import!O567</f>
        <v>0</v>
      </c>
    </row>
    <row r="595" spans="2:13" ht="15.75" hidden="1" customHeight="1">
      <c r="B595" s="1249" t="str">
        <f t="shared" si="9"/>
        <v/>
      </c>
      <c r="C595" s="2808">
        <f>'Og s3a'!C570</f>
        <v>0</v>
      </c>
      <c r="D595" s="2809"/>
      <c r="E595" s="2810"/>
      <c r="F595" s="873">
        <f>'Og s3a'!F570</f>
        <v>0</v>
      </c>
      <c r="G595" s="936"/>
      <c r="H595" s="936"/>
      <c r="I595" s="532"/>
      <c r="L595" s="825">
        <f>'Og s3a'!D570</f>
        <v>0</v>
      </c>
      <c r="M595" s="461">
        <f>Import!O568</f>
        <v>0</v>
      </c>
    </row>
    <row r="596" spans="2:13" ht="15.75" hidden="1" customHeight="1">
      <c r="B596" s="1249" t="str">
        <f t="shared" si="9"/>
        <v/>
      </c>
      <c r="C596" s="2808">
        <f>'Og s3a'!C571</f>
        <v>0</v>
      </c>
      <c r="D596" s="2809"/>
      <c r="E596" s="2810"/>
      <c r="F596" s="873">
        <f>'Og s3a'!F571</f>
        <v>0</v>
      </c>
      <c r="G596" s="936"/>
      <c r="H596" s="936"/>
      <c r="I596" s="532"/>
      <c r="L596" s="825">
        <f>'Og s3a'!D571</f>
        <v>0</v>
      </c>
      <c r="M596" s="461">
        <f>Import!O569</f>
        <v>0</v>
      </c>
    </row>
    <row r="597" spans="2:13" ht="15.75" hidden="1" customHeight="1">
      <c r="B597" s="1249" t="str">
        <f t="shared" si="9"/>
        <v/>
      </c>
      <c r="C597" s="2808">
        <f>'Og s3a'!C572</f>
        <v>0</v>
      </c>
      <c r="D597" s="2809"/>
      <c r="E597" s="2810"/>
      <c r="F597" s="873">
        <f>'Og s3a'!F572</f>
        <v>0</v>
      </c>
      <c r="G597" s="936"/>
      <c r="H597" s="936"/>
      <c r="I597" s="532"/>
      <c r="L597" s="825">
        <f>'Og s3a'!D572</f>
        <v>0</v>
      </c>
      <c r="M597" s="461">
        <f>Import!O570</f>
        <v>0</v>
      </c>
    </row>
    <row r="598" spans="2:13" ht="15.75" hidden="1" customHeight="1">
      <c r="B598" s="1249" t="str">
        <f t="shared" si="9"/>
        <v/>
      </c>
      <c r="C598" s="2808">
        <f>'Og s3a'!C573</f>
        <v>0</v>
      </c>
      <c r="D598" s="2809"/>
      <c r="E598" s="2810"/>
      <c r="F598" s="873">
        <f>'Og s3a'!F573</f>
        <v>0</v>
      </c>
      <c r="G598" s="936"/>
      <c r="H598" s="936"/>
      <c r="I598" s="532"/>
      <c r="L598" s="825">
        <f>'Og s3a'!D573</f>
        <v>0</v>
      </c>
      <c r="M598" s="461">
        <f>Import!O571</f>
        <v>0</v>
      </c>
    </row>
    <row r="599" spans="2:13" ht="15.75" hidden="1" customHeight="1">
      <c r="B599" s="1249" t="str">
        <f t="shared" si="9"/>
        <v/>
      </c>
      <c r="C599" s="2808">
        <f>'Og s3a'!C574</f>
        <v>0</v>
      </c>
      <c r="D599" s="2809"/>
      <c r="E599" s="2810"/>
      <c r="F599" s="873">
        <f>'Og s3a'!F574</f>
        <v>0</v>
      </c>
      <c r="G599" s="936"/>
      <c r="H599" s="936"/>
      <c r="I599" s="532"/>
      <c r="L599" s="825">
        <f>'Og s3a'!D574</f>
        <v>0</v>
      </c>
      <c r="M599" s="461">
        <f>Import!O572</f>
        <v>0</v>
      </c>
    </row>
    <row r="600" spans="2:13" ht="15.75" hidden="1" customHeight="1">
      <c r="B600" s="1249" t="str">
        <f t="shared" si="9"/>
        <v/>
      </c>
      <c r="C600" s="2808">
        <f>'Og s3a'!C575</f>
        <v>0</v>
      </c>
      <c r="D600" s="2809"/>
      <c r="E600" s="2810"/>
      <c r="F600" s="873">
        <f>'Og s3a'!F575</f>
        <v>0</v>
      </c>
      <c r="G600" s="936"/>
      <c r="H600" s="936"/>
      <c r="I600" s="532"/>
      <c r="L600" s="825">
        <f>'Og s3a'!D575</f>
        <v>0</v>
      </c>
      <c r="M600" s="461">
        <f>Import!O573</f>
        <v>0</v>
      </c>
    </row>
    <row r="601" spans="2:13" ht="15.75" hidden="1" customHeight="1">
      <c r="B601" s="1249" t="str">
        <f t="shared" si="9"/>
        <v/>
      </c>
      <c r="C601" s="2808">
        <f>'Og s3a'!C576</f>
        <v>0</v>
      </c>
      <c r="D601" s="2809"/>
      <c r="E601" s="2810"/>
      <c r="F601" s="873">
        <f>'Og s3a'!F576</f>
        <v>0</v>
      </c>
      <c r="G601" s="936"/>
      <c r="H601" s="936"/>
      <c r="I601" s="532"/>
      <c r="L601" s="825">
        <f>'Og s3a'!D576</f>
        <v>0</v>
      </c>
      <c r="M601" s="461">
        <f>Import!O574</f>
        <v>0</v>
      </c>
    </row>
    <row r="602" spans="2:13" ht="15.75" hidden="1" customHeight="1">
      <c r="B602" s="1249" t="str">
        <f t="shared" si="9"/>
        <v/>
      </c>
      <c r="C602" s="2808">
        <f>'Og s3a'!C577</f>
        <v>0</v>
      </c>
      <c r="D602" s="2809"/>
      <c r="E602" s="2810"/>
      <c r="F602" s="873">
        <f>'Og s3a'!F577</f>
        <v>0</v>
      </c>
      <c r="G602" s="936"/>
      <c r="H602" s="936"/>
      <c r="I602" s="532"/>
      <c r="L602" s="825">
        <f>'Og s3a'!D577</f>
        <v>0</v>
      </c>
      <c r="M602" s="461">
        <f>Import!O575</f>
        <v>0</v>
      </c>
    </row>
    <row r="603" spans="2:13" ht="15.75" hidden="1" customHeight="1">
      <c r="B603" s="1249" t="str">
        <f t="shared" si="9"/>
        <v/>
      </c>
      <c r="C603" s="2808">
        <f>'Og s3a'!C578</f>
        <v>0</v>
      </c>
      <c r="D603" s="2809"/>
      <c r="E603" s="2810"/>
      <c r="F603" s="873">
        <f>'Og s3a'!F578</f>
        <v>0</v>
      </c>
      <c r="G603" s="936"/>
      <c r="H603" s="936"/>
      <c r="I603" s="532"/>
      <c r="L603" s="825">
        <f>'Og s3a'!D578</f>
        <v>0</v>
      </c>
      <c r="M603" s="461">
        <f>Import!O576</f>
        <v>0</v>
      </c>
    </row>
    <row r="604" spans="2:13" ht="15.75" hidden="1" customHeight="1">
      <c r="B604" s="1249" t="str">
        <f t="shared" si="9"/>
        <v/>
      </c>
      <c r="C604" s="2808">
        <f>'Og s3a'!C579</f>
        <v>0</v>
      </c>
      <c r="D604" s="2809"/>
      <c r="E604" s="2810"/>
      <c r="F604" s="873">
        <f>'Og s3a'!F579</f>
        <v>0</v>
      </c>
      <c r="G604" s="936"/>
      <c r="H604" s="936"/>
      <c r="I604" s="532"/>
      <c r="L604" s="825">
        <f>'Og s3a'!D579</f>
        <v>0</v>
      </c>
      <c r="M604" s="461">
        <f>Import!O577</f>
        <v>0</v>
      </c>
    </row>
    <row r="605" spans="2:13" ht="15.75" hidden="1" customHeight="1">
      <c r="B605" s="1249" t="str">
        <f t="shared" si="9"/>
        <v/>
      </c>
      <c r="C605" s="2808">
        <f>'Og s3a'!C580</f>
        <v>0</v>
      </c>
      <c r="D605" s="2809"/>
      <c r="E605" s="2810"/>
      <c r="F605" s="873">
        <f>'Og s3a'!F580</f>
        <v>0</v>
      </c>
      <c r="G605" s="936"/>
      <c r="H605" s="936"/>
      <c r="I605" s="532"/>
      <c r="L605" s="825">
        <f>'Og s3a'!D580</f>
        <v>0</v>
      </c>
      <c r="M605" s="461">
        <f>Import!O578</f>
        <v>0</v>
      </c>
    </row>
    <row r="606" spans="2:13" ht="15.75" hidden="1" customHeight="1">
      <c r="B606" s="1249" t="str">
        <f t="shared" si="9"/>
        <v/>
      </c>
      <c r="C606" s="2808">
        <f>'Og s3a'!C581</f>
        <v>0</v>
      </c>
      <c r="D606" s="2809"/>
      <c r="E606" s="2810"/>
      <c r="F606" s="873">
        <f>'Og s3a'!F581</f>
        <v>0</v>
      </c>
      <c r="G606" s="936"/>
      <c r="H606" s="936"/>
      <c r="I606" s="532"/>
      <c r="L606" s="825">
        <f>'Og s3a'!D581</f>
        <v>0</v>
      </c>
      <c r="M606" s="461">
        <f>Import!O579</f>
        <v>0</v>
      </c>
    </row>
    <row r="607" spans="2:13" ht="15.75" hidden="1" customHeight="1">
      <c r="B607" s="1249" t="str">
        <f t="shared" si="9"/>
        <v/>
      </c>
      <c r="C607" s="2808">
        <f>'Og s3a'!C582</f>
        <v>0</v>
      </c>
      <c r="D607" s="2809"/>
      <c r="E607" s="2810"/>
      <c r="F607" s="873">
        <f>'Og s3a'!F582</f>
        <v>0</v>
      </c>
      <c r="G607" s="936"/>
      <c r="H607" s="936"/>
      <c r="I607" s="532"/>
      <c r="L607" s="825">
        <f>'Og s3a'!D582</f>
        <v>0</v>
      </c>
      <c r="M607" s="461">
        <f>Import!O580</f>
        <v>0</v>
      </c>
    </row>
    <row r="608" spans="2:13" ht="15.75" hidden="1" customHeight="1">
      <c r="B608" s="1249" t="str">
        <f t="shared" si="9"/>
        <v/>
      </c>
      <c r="C608" s="2808">
        <f>'Og s3a'!C583</f>
        <v>0</v>
      </c>
      <c r="D608" s="2809"/>
      <c r="E608" s="2810"/>
      <c r="F608" s="873">
        <f>'Og s3a'!F583</f>
        <v>0</v>
      </c>
      <c r="G608" s="936"/>
      <c r="H608" s="936"/>
      <c r="I608" s="532"/>
      <c r="L608" s="825">
        <f>'Og s3a'!D583</f>
        <v>0</v>
      </c>
      <c r="M608" s="461">
        <f>Import!O581</f>
        <v>0</v>
      </c>
    </row>
    <row r="609" spans="2:13" ht="15.75" hidden="1" customHeight="1">
      <c r="B609" s="1249" t="str">
        <f t="shared" si="9"/>
        <v/>
      </c>
      <c r="C609" s="2808">
        <f>'Og s3a'!C584</f>
        <v>0</v>
      </c>
      <c r="D609" s="2809"/>
      <c r="E609" s="2810"/>
      <c r="F609" s="873">
        <f>'Og s3a'!F584</f>
        <v>0</v>
      </c>
      <c r="G609" s="936"/>
      <c r="H609" s="936"/>
      <c r="I609" s="532"/>
      <c r="L609" s="825">
        <f>'Og s3a'!D584</f>
        <v>0</v>
      </c>
      <c r="M609" s="461">
        <f>Import!O582</f>
        <v>0</v>
      </c>
    </row>
    <row r="610" spans="2:13" ht="15.75" hidden="1" customHeight="1">
      <c r="B610" s="1249" t="str">
        <f t="shared" si="9"/>
        <v/>
      </c>
      <c r="C610" s="2808">
        <f>'Og s3a'!C585</f>
        <v>0</v>
      </c>
      <c r="D610" s="2809"/>
      <c r="E610" s="2810"/>
      <c r="F610" s="873">
        <f>'Og s3a'!F585</f>
        <v>0</v>
      </c>
      <c r="G610" s="936"/>
      <c r="H610" s="936"/>
      <c r="I610" s="532"/>
      <c r="L610" s="825">
        <f>'Og s3a'!D585</f>
        <v>0</v>
      </c>
      <c r="M610" s="461">
        <f>Import!O583</f>
        <v>0</v>
      </c>
    </row>
    <row r="611" spans="2:13" ht="15.75" hidden="1" customHeight="1">
      <c r="B611" s="1249" t="str">
        <f t="shared" si="9"/>
        <v/>
      </c>
      <c r="C611" s="2808">
        <f>'Og s3a'!C586</f>
        <v>0</v>
      </c>
      <c r="D611" s="2809"/>
      <c r="E611" s="2810"/>
      <c r="F611" s="873">
        <f>'Og s3a'!F586</f>
        <v>0</v>
      </c>
      <c r="G611" s="936"/>
      <c r="H611" s="936"/>
      <c r="I611" s="532"/>
      <c r="L611" s="825">
        <f>'Og s3a'!D586</f>
        <v>0</v>
      </c>
      <c r="M611" s="461">
        <f>Import!O584</f>
        <v>0</v>
      </c>
    </row>
    <row r="612" spans="2:13" ht="15.75" hidden="1" customHeight="1">
      <c r="B612" s="1249" t="str">
        <f t="shared" si="9"/>
        <v/>
      </c>
      <c r="C612" s="2808">
        <f>'Og s3a'!C587</f>
        <v>0</v>
      </c>
      <c r="D612" s="2809"/>
      <c r="E612" s="2810"/>
      <c r="F612" s="873">
        <f>'Og s3a'!F587</f>
        <v>0</v>
      </c>
      <c r="G612" s="936"/>
      <c r="H612" s="936"/>
      <c r="I612" s="532"/>
      <c r="L612" s="825">
        <f>'Og s3a'!D587</f>
        <v>0</v>
      </c>
      <c r="M612" s="461">
        <f>Import!O585</f>
        <v>0</v>
      </c>
    </row>
    <row r="613" spans="2:13" ht="15.75" hidden="1" customHeight="1">
      <c r="B613" s="1249" t="str">
        <f t="shared" si="9"/>
        <v/>
      </c>
      <c r="C613" s="2808">
        <f>'Og s3a'!C588</f>
        <v>0</v>
      </c>
      <c r="D613" s="2809"/>
      <c r="E613" s="2810"/>
      <c r="F613" s="873">
        <f>'Og s3a'!F588</f>
        <v>0</v>
      </c>
      <c r="G613" s="936"/>
      <c r="H613" s="936"/>
      <c r="I613" s="532"/>
      <c r="L613" s="825">
        <f>'Og s3a'!D588</f>
        <v>0</v>
      </c>
      <c r="M613" s="461">
        <f>Import!O586</f>
        <v>0</v>
      </c>
    </row>
    <row r="614" spans="2:13" ht="15.75" hidden="1" customHeight="1">
      <c r="B614" s="1249" t="str">
        <f t="shared" si="9"/>
        <v/>
      </c>
      <c r="C614" s="2808">
        <f>'Og s3a'!C589</f>
        <v>0</v>
      </c>
      <c r="D614" s="2809"/>
      <c r="E614" s="2810"/>
      <c r="F614" s="873">
        <f>'Og s3a'!F589</f>
        <v>0</v>
      </c>
      <c r="G614" s="936"/>
      <c r="H614" s="936"/>
      <c r="I614" s="532"/>
      <c r="L614" s="825">
        <f>'Og s3a'!D589</f>
        <v>0</v>
      </c>
      <c r="M614" s="461">
        <f>Import!O587</f>
        <v>0</v>
      </c>
    </row>
    <row r="615" spans="2:13" ht="15.75" hidden="1" customHeight="1">
      <c r="B615" s="1249" t="str">
        <f t="shared" si="9"/>
        <v/>
      </c>
      <c r="C615" s="2808">
        <f>'Og s3a'!C590</f>
        <v>0</v>
      </c>
      <c r="D615" s="2809"/>
      <c r="E615" s="2810"/>
      <c r="F615" s="873">
        <f>'Og s3a'!F590</f>
        <v>0</v>
      </c>
      <c r="G615" s="936"/>
      <c r="H615" s="936"/>
      <c r="I615" s="532"/>
      <c r="L615" s="825">
        <f>'Og s3a'!D590</f>
        <v>0</v>
      </c>
      <c r="M615" s="461">
        <f>Import!O588</f>
        <v>0</v>
      </c>
    </row>
    <row r="616" spans="2:13" ht="15.75" hidden="1" customHeight="1">
      <c r="B616" s="1249" t="str">
        <f t="shared" si="9"/>
        <v/>
      </c>
      <c r="C616" s="2808">
        <f>'Og s3a'!C591</f>
        <v>0</v>
      </c>
      <c r="D616" s="2809"/>
      <c r="E616" s="2810"/>
      <c r="F616" s="873">
        <f>'Og s3a'!F591</f>
        <v>0</v>
      </c>
      <c r="G616" s="936"/>
      <c r="H616" s="936"/>
      <c r="I616" s="532"/>
      <c r="L616" s="825">
        <f>'Og s3a'!D591</f>
        <v>0</v>
      </c>
      <c r="M616" s="461">
        <f>Import!O589</f>
        <v>0</v>
      </c>
    </row>
    <row r="617" spans="2:13" ht="15.75" hidden="1" customHeight="1">
      <c r="B617" s="1249" t="str">
        <f t="shared" si="9"/>
        <v/>
      </c>
      <c r="C617" s="2808">
        <f>'Og s3a'!C592</f>
        <v>0</v>
      </c>
      <c r="D617" s="2809"/>
      <c r="E617" s="2810"/>
      <c r="F617" s="873">
        <f>'Og s3a'!F592</f>
        <v>0</v>
      </c>
      <c r="G617" s="936"/>
      <c r="H617" s="936"/>
      <c r="I617" s="532"/>
      <c r="L617" s="825">
        <f>'Og s3a'!D592</f>
        <v>0</v>
      </c>
      <c r="M617" s="461">
        <f>Import!O590</f>
        <v>0</v>
      </c>
    </row>
    <row r="618" spans="2:13" ht="15.75" hidden="1" customHeight="1">
      <c r="B618" s="1249" t="str">
        <f t="shared" ref="B618:B681" si="10">IF(F618&gt;0,"Wypełnione","")</f>
        <v/>
      </c>
      <c r="C618" s="2808">
        <f>'Og s3a'!C593</f>
        <v>0</v>
      </c>
      <c r="D618" s="2809"/>
      <c r="E618" s="2810"/>
      <c r="F618" s="873">
        <f>'Og s3a'!F593</f>
        <v>0</v>
      </c>
      <c r="G618" s="936"/>
      <c r="H618" s="936"/>
      <c r="I618" s="532"/>
      <c r="L618" s="825">
        <f>'Og s3a'!D593</f>
        <v>0</v>
      </c>
      <c r="M618" s="461">
        <f>Import!O591</f>
        <v>0</v>
      </c>
    </row>
    <row r="619" spans="2:13" ht="15.75" hidden="1" customHeight="1">
      <c r="B619" s="1249" t="str">
        <f t="shared" si="10"/>
        <v/>
      </c>
      <c r="C619" s="2808">
        <f>'Og s3a'!C594</f>
        <v>0</v>
      </c>
      <c r="D619" s="2809"/>
      <c r="E619" s="2810"/>
      <c r="F619" s="873">
        <f>'Og s3a'!F594</f>
        <v>0</v>
      </c>
      <c r="G619" s="936"/>
      <c r="H619" s="936"/>
      <c r="I619" s="532"/>
      <c r="L619" s="825">
        <f>'Og s3a'!D594</f>
        <v>0</v>
      </c>
      <c r="M619" s="461">
        <f>Import!O592</f>
        <v>0</v>
      </c>
    </row>
    <row r="620" spans="2:13" ht="15.75" hidden="1" customHeight="1">
      <c r="B620" s="1249" t="str">
        <f t="shared" si="10"/>
        <v/>
      </c>
      <c r="C620" s="2808">
        <f>'Og s3a'!C595</f>
        <v>0</v>
      </c>
      <c r="D620" s="2809"/>
      <c r="E620" s="2810"/>
      <c r="F620" s="873">
        <f>'Og s3a'!F595</f>
        <v>0</v>
      </c>
      <c r="G620" s="936"/>
      <c r="H620" s="936"/>
      <c r="I620" s="532"/>
      <c r="L620" s="825">
        <f>'Og s3a'!D595</f>
        <v>0</v>
      </c>
      <c r="M620" s="461">
        <f>Import!O593</f>
        <v>0</v>
      </c>
    </row>
    <row r="621" spans="2:13" ht="15.75" hidden="1" customHeight="1">
      <c r="B621" s="1249" t="str">
        <f t="shared" si="10"/>
        <v/>
      </c>
      <c r="C621" s="2808">
        <f>'Og s3a'!C596</f>
        <v>0</v>
      </c>
      <c r="D621" s="2809"/>
      <c r="E621" s="2810"/>
      <c r="F621" s="873">
        <f>'Og s3a'!F596</f>
        <v>0</v>
      </c>
      <c r="G621" s="936"/>
      <c r="H621" s="936"/>
      <c r="I621" s="532"/>
      <c r="L621" s="825">
        <f>'Og s3a'!D596</f>
        <v>0</v>
      </c>
      <c r="M621" s="461">
        <f>Import!O594</f>
        <v>0</v>
      </c>
    </row>
    <row r="622" spans="2:13" ht="15.75" hidden="1" customHeight="1">
      <c r="B622" s="1249" t="str">
        <f t="shared" si="10"/>
        <v/>
      </c>
      <c r="C622" s="2808">
        <f>'Og s3a'!C597</f>
        <v>0</v>
      </c>
      <c r="D622" s="2809"/>
      <c r="E622" s="2810"/>
      <c r="F622" s="873">
        <f>'Og s3a'!F597</f>
        <v>0</v>
      </c>
      <c r="G622" s="936"/>
      <c r="H622" s="936"/>
      <c r="I622" s="532"/>
      <c r="L622" s="825">
        <f>'Og s3a'!D597</f>
        <v>0</v>
      </c>
      <c r="M622" s="461">
        <f>Import!O595</f>
        <v>0</v>
      </c>
    </row>
    <row r="623" spans="2:13" ht="15.75" hidden="1" customHeight="1">
      <c r="B623" s="1249" t="str">
        <f t="shared" si="10"/>
        <v/>
      </c>
      <c r="C623" s="2808">
        <f>'Og s3a'!C598</f>
        <v>0</v>
      </c>
      <c r="D623" s="2809"/>
      <c r="E623" s="2810"/>
      <c r="F623" s="873">
        <f>'Og s3a'!F598</f>
        <v>0</v>
      </c>
      <c r="G623" s="936"/>
      <c r="H623" s="936"/>
      <c r="I623" s="532"/>
      <c r="L623" s="825">
        <f>'Og s3a'!D598</f>
        <v>0</v>
      </c>
      <c r="M623" s="461">
        <f>Import!O596</f>
        <v>0</v>
      </c>
    </row>
    <row r="624" spans="2:13" ht="15.75" hidden="1" customHeight="1">
      <c r="B624" s="1249" t="str">
        <f t="shared" si="10"/>
        <v/>
      </c>
      <c r="C624" s="2808">
        <f>'Og s3a'!C599</f>
        <v>0</v>
      </c>
      <c r="D624" s="2809"/>
      <c r="E624" s="2810"/>
      <c r="F624" s="873">
        <f>'Og s3a'!F599</f>
        <v>0</v>
      </c>
      <c r="G624" s="936"/>
      <c r="H624" s="936"/>
      <c r="I624" s="532"/>
      <c r="L624" s="825">
        <f>'Og s3a'!D599</f>
        <v>0</v>
      </c>
      <c r="M624" s="461">
        <f>Import!O597</f>
        <v>0</v>
      </c>
    </row>
    <row r="625" spans="2:13" ht="15.75" hidden="1" customHeight="1">
      <c r="B625" s="1249" t="str">
        <f t="shared" si="10"/>
        <v/>
      </c>
      <c r="C625" s="2808">
        <f>'Og s3a'!C600</f>
        <v>0</v>
      </c>
      <c r="D625" s="2809"/>
      <c r="E625" s="2810"/>
      <c r="F625" s="873">
        <f>'Og s3a'!F600</f>
        <v>0</v>
      </c>
      <c r="G625" s="936"/>
      <c r="H625" s="936"/>
      <c r="I625" s="532"/>
      <c r="L625" s="825">
        <f>'Og s3a'!D600</f>
        <v>0</v>
      </c>
      <c r="M625" s="461">
        <f>Import!O598</f>
        <v>0</v>
      </c>
    </row>
    <row r="626" spans="2:13" ht="15.75" hidden="1" customHeight="1">
      <c r="B626" s="1249" t="str">
        <f t="shared" si="10"/>
        <v/>
      </c>
      <c r="C626" s="2808">
        <f>'Og s3a'!C601</f>
        <v>0</v>
      </c>
      <c r="D626" s="2809"/>
      <c r="E626" s="2810"/>
      <c r="F626" s="873">
        <f>'Og s3a'!F601</f>
        <v>0</v>
      </c>
      <c r="G626" s="936"/>
      <c r="H626" s="936"/>
      <c r="I626" s="532"/>
      <c r="L626" s="825">
        <f>'Og s3a'!D601</f>
        <v>0</v>
      </c>
      <c r="M626" s="461">
        <f>Import!O599</f>
        <v>0</v>
      </c>
    </row>
    <row r="627" spans="2:13" ht="15.75" hidden="1" customHeight="1">
      <c r="B627" s="1249" t="str">
        <f t="shared" si="10"/>
        <v/>
      </c>
      <c r="C627" s="2808">
        <f>'Og s3a'!C602</f>
        <v>0</v>
      </c>
      <c r="D627" s="2809"/>
      <c r="E627" s="2810"/>
      <c r="F627" s="873">
        <f>'Og s3a'!F602</f>
        <v>0</v>
      </c>
      <c r="G627" s="936"/>
      <c r="H627" s="936"/>
      <c r="I627" s="532"/>
      <c r="L627" s="825">
        <f>'Og s3a'!D602</f>
        <v>0</v>
      </c>
      <c r="M627" s="461">
        <f>Import!O600</f>
        <v>0</v>
      </c>
    </row>
    <row r="628" spans="2:13" ht="15.75" hidden="1" customHeight="1">
      <c r="B628" s="1249" t="str">
        <f t="shared" si="10"/>
        <v/>
      </c>
      <c r="C628" s="2808">
        <f>'Og s3a'!C603</f>
        <v>0</v>
      </c>
      <c r="D628" s="2809"/>
      <c r="E628" s="2810"/>
      <c r="F628" s="873">
        <f>'Og s3a'!F603</f>
        <v>0</v>
      </c>
      <c r="G628" s="936"/>
      <c r="H628" s="936"/>
      <c r="I628" s="532"/>
      <c r="L628" s="825">
        <f>'Og s3a'!D603</f>
        <v>0</v>
      </c>
      <c r="M628" s="461">
        <f>Import!O601</f>
        <v>0</v>
      </c>
    </row>
    <row r="629" spans="2:13" ht="15.75" hidden="1" customHeight="1">
      <c r="B629" s="1249" t="str">
        <f t="shared" si="10"/>
        <v/>
      </c>
      <c r="C629" s="2808">
        <f>'Og s3a'!C604</f>
        <v>0</v>
      </c>
      <c r="D629" s="2809"/>
      <c r="E629" s="2810"/>
      <c r="F629" s="873">
        <f>'Og s3a'!F604</f>
        <v>0</v>
      </c>
      <c r="G629" s="936"/>
      <c r="H629" s="936"/>
      <c r="I629" s="532"/>
      <c r="L629" s="825">
        <f>'Og s3a'!D604</f>
        <v>0</v>
      </c>
      <c r="M629" s="461">
        <f>Import!O602</f>
        <v>0</v>
      </c>
    </row>
    <row r="630" spans="2:13" ht="15.75" hidden="1" customHeight="1">
      <c r="B630" s="1249" t="str">
        <f t="shared" si="10"/>
        <v/>
      </c>
      <c r="C630" s="2808">
        <f>'Og s3a'!C605</f>
        <v>0</v>
      </c>
      <c r="D630" s="2809"/>
      <c r="E630" s="2810"/>
      <c r="F630" s="873">
        <f>'Og s3a'!F605</f>
        <v>0</v>
      </c>
      <c r="G630" s="936"/>
      <c r="H630" s="936"/>
      <c r="I630" s="532"/>
      <c r="L630" s="825">
        <f>'Og s3a'!D605</f>
        <v>0</v>
      </c>
      <c r="M630" s="461">
        <f>Import!O603</f>
        <v>0</v>
      </c>
    </row>
    <row r="631" spans="2:13" ht="15.75" hidden="1" customHeight="1">
      <c r="B631" s="1249" t="str">
        <f t="shared" si="10"/>
        <v/>
      </c>
      <c r="C631" s="2808">
        <f>'Og s3a'!C606</f>
        <v>0</v>
      </c>
      <c r="D631" s="2809"/>
      <c r="E631" s="2810"/>
      <c r="F631" s="873">
        <f>'Og s3a'!F606</f>
        <v>0</v>
      </c>
      <c r="G631" s="936"/>
      <c r="H631" s="936"/>
      <c r="I631" s="532"/>
      <c r="L631" s="825">
        <f>'Og s3a'!D606</f>
        <v>0</v>
      </c>
      <c r="M631" s="461">
        <f>Import!O604</f>
        <v>0</v>
      </c>
    </row>
    <row r="632" spans="2:13" ht="15.75" hidden="1" customHeight="1">
      <c r="B632" s="1249" t="str">
        <f t="shared" si="10"/>
        <v/>
      </c>
      <c r="C632" s="2808">
        <f>'Og s3a'!C607</f>
        <v>0</v>
      </c>
      <c r="D632" s="2809"/>
      <c r="E632" s="2810"/>
      <c r="F632" s="873">
        <f>'Og s3a'!F607</f>
        <v>0</v>
      </c>
      <c r="G632" s="936"/>
      <c r="H632" s="936"/>
      <c r="I632" s="532"/>
      <c r="L632" s="825">
        <f>'Og s3a'!D607</f>
        <v>0</v>
      </c>
      <c r="M632" s="461">
        <f>Import!O605</f>
        <v>0</v>
      </c>
    </row>
    <row r="633" spans="2:13" ht="15.75" hidden="1" customHeight="1">
      <c r="B633" s="1249" t="str">
        <f t="shared" si="10"/>
        <v/>
      </c>
      <c r="C633" s="2808">
        <f>'Og s3a'!C608</f>
        <v>0</v>
      </c>
      <c r="D633" s="2809"/>
      <c r="E633" s="2810"/>
      <c r="F633" s="873">
        <f>'Og s3a'!F608</f>
        <v>0</v>
      </c>
      <c r="G633" s="936"/>
      <c r="H633" s="936"/>
      <c r="I633" s="532"/>
      <c r="L633" s="825">
        <f>'Og s3a'!D608</f>
        <v>0</v>
      </c>
      <c r="M633" s="461">
        <f>Import!O606</f>
        <v>0</v>
      </c>
    </row>
    <row r="634" spans="2:13" ht="15.75" hidden="1" customHeight="1">
      <c r="B634" s="1249" t="str">
        <f t="shared" si="10"/>
        <v/>
      </c>
      <c r="C634" s="2808">
        <f>'Og s3a'!C609</f>
        <v>0</v>
      </c>
      <c r="D634" s="2809"/>
      <c r="E634" s="2810"/>
      <c r="F634" s="873">
        <f>'Og s3a'!F609</f>
        <v>0</v>
      </c>
      <c r="G634" s="936"/>
      <c r="H634" s="936"/>
      <c r="I634" s="532"/>
      <c r="L634" s="825">
        <f>'Og s3a'!D609</f>
        <v>0</v>
      </c>
      <c r="M634" s="461">
        <f>Import!O607</f>
        <v>0</v>
      </c>
    </row>
    <row r="635" spans="2:13" ht="15.75" hidden="1" customHeight="1">
      <c r="B635" s="1249" t="str">
        <f t="shared" si="10"/>
        <v/>
      </c>
      <c r="C635" s="2808">
        <f>'Og s3a'!C610</f>
        <v>0</v>
      </c>
      <c r="D635" s="2809"/>
      <c r="E635" s="2810"/>
      <c r="F635" s="873">
        <f>'Og s3a'!F610</f>
        <v>0</v>
      </c>
      <c r="G635" s="936"/>
      <c r="H635" s="936"/>
      <c r="I635" s="532"/>
      <c r="L635" s="825">
        <f>'Og s3a'!D610</f>
        <v>0</v>
      </c>
      <c r="M635" s="461">
        <f>Import!O608</f>
        <v>0</v>
      </c>
    </row>
    <row r="636" spans="2:13" ht="15.75" hidden="1" customHeight="1">
      <c r="B636" s="1249" t="str">
        <f t="shared" si="10"/>
        <v/>
      </c>
      <c r="C636" s="2808">
        <f>'Og s3a'!C611</f>
        <v>0</v>
      </c>
      <c r="D636" s="2809"/>
      <c r="E636" s="2810"/>
      <c r="F636" s="873">
        <f>'Og s3a'!F611</f>
        <v>0</v>
      </c>
      <c r="G636" s="936"/>
      <c r="H636" s="936"/>
      <c r="I636" s="532"/>
      <c r="L636" s="825">
        <f>'Og s3a'!D611</f>
        <v>0</v>
      </c>
      <c r="M636" s="461">
        <f>Import!O609</f>
        <v>0</v>
      </c>
    </row>
    <row r="637" spans="2:13" ht="15.75" hidden="1" customHeight="1">
      <c r="B637" s="1249" t="str">
        <f t="shared" si="10"/>
        <v/>
      </c>
      <c r="C637" s="2808">
        <f>'Og s3a'!C612</f>
        <v>0</v>
      </c>
      <c r="D637" s="2809"/>
      <c r="E637" s="2810"/>
      <c r="F637" s="873">
        <f>'Og s3a'!F612</f>
        <v>0</v>
      </c>
      <c r="G637" s="936"/>
      <c r="H637" s="936"/>
      <c r="I637" s="532"/>
      <c r="L637" s="825">
        <f>'Og s3a'!D612</f>
        <v>0</v>
      </c>
      <c r="M637" s="461">
        <f>Import!O610</f>
        <v>0</v>
      </c>
    </row>
    <row r="638" spans="2:13" ht="15.75" hidden="1" customHeight="1">
      <c r="B638" s="1249" t="str">
        <f t="shared" si="10"/>
        <v/>
      </c>
      <c r="C638" s="2808">
        <f>'Og s3a'!C613</f>
        <v>0</v>
      </c>
      <c r="D638" s="2809"/>
      <c r="E638" s="2810"/>
      <c r="F638" s="873">
        <f>'Og s3a'!F613</f>
        <v>0</v>
      </c>
      <c r="G638" s="936"/>
      <c r="H638" s="936"/>
      <c r="I638" s="532"/>
      <c r="L638" s="825">
        <f>'Og s3a'!D613</f>
        <v>0</v>
      </c>
      <c r="M638" s="461">
        <f>Import!O611</f>
        <v>0</v>
      </c>
    </row>
    <row r="639" spans="2:13" ht="15.75" hidden="1" customHeight="1">
      <c r="B639" s="1249" t="str">
        <f t="shared" si="10"/>
        <v/>
      </c>
      <c r="C639" s="2808">
        <f>'Og s3a'!C614</f>
        <v>0</v>
      </c>
      <c r="D639" s="2809"/>
      <c r="E639" s="2810"/>
      <c r="F639" s="873">
        <f>'Og s3a'!F614</f>
        <v>0</v>
      </c>
      <c r="G639" s="936"/>
      <c r="H639" s="936"/>
      <c r="I639" s="532"/>
      <c r="L639" s="825">
        <f>'Og s3a'!D614</f>
        <v>0</v>
      </c>
      <c r="M639" s="461">
        <f>Import!O612</f>
        <v>0</v>
      </c>
    </row>
    <row r="640" spans="2:13" ht="15.75" hidden="1" customHeight="1">
      <c r="B640" s="1249" t="str">
        <f t="shared" si="10"/>
        <v/>
      </c>
      <c r="C640" s="2808">
        <f>'Og s3a'!C615</f>
        <v>0</v>
      </c>
      <c r="D640" s="2809"/>
      <c r="E640" s="2810"/>
      <c r="F640" s="873">
        <f>'Og s3a'!F615</f>
        <v>0</v>
      </c>
      <c r="G640" s="936"/>
      <c r="H640" s="936"/>
      <c r="I640" s="532"/>
      <c r="L640" s="825">
        <f>'Og s3a'!D615</f>
        <v>0</v>
      </c>
      <c r="M640" s="461">
        <f>Import!O613</f>
        <v>0</v>
      </c>
    </row>
    <row r="641" spans="2:13" ht="15.75" hidden="1" customHeight="1">
      <c r="B641" s="1249" t="str">
        <f t="shared" si="10"/>
        <v/>
      </c>
      <c r="C641" s="2808">
        <f>'Og s3a'!C616</f>
        <v>0</v>
      </c>
      <c r="D641" s="2809"/>
      <c r="E641" s="2810"/>
      <c r="F641" s="873">
        <f>'Og s3a'!F616</f>
        <v>0</v>
      </c>
      <c r="G641" s="936"/>
      <c r="H641" s="936"/>
      <c r="I641" s="532"/>
      <c r="L641" s="825">
        <f>'Og s3a'!D616</f>
        <v>0</v>
      </c>
      <c r="M641" s="461">
        <f>Import!O614</f>
        <v>0</v>
      </c>
    </row>
    <row r="642" spans="2:13" ht="15.75" hidden="1" customHeight="1">
      <c r="B642" s="1249" t="str">
        <f t="shared" si="10"/>
        <v/>
      </c>
      <c r="C642" s="2808">
        <f>'Og s3a'!C617</f>
        <v>0</v>
      </c>
      <c r="D642" s="2809"/>
      <c r="E642" s="2810"/>
      <c r="F642" s="873">
        <f>'Og s3a'!F617</f>
        <v>0</v>
      </c>
      <c r="G642" s="936"/>
      <c r="H642" s="936"/>
      <c r="I642" s="532"/>
      <c r="L642" s="825">
        <f>'Og s3a'!D617</f>
        <v>0</v>
      </c>
      <c r="M642" s="461">
        <f>Import!O615</f>
        <v>0</v>
      </c>
    </row>
    <row r="643" spans="2:13" ht="15.75" hidden="1" customHeight="1">
      <c r="B643" s="1249" t="str">
        <f t="shared" si="10"/>
        <v/>
      </c>
      <c r="C643" s="2808">
        <f>'Og s3a'!C618</f>
        <v>0</v>
      </c>
      <c r="D643" s="2809"/>
      <c r="E643" s="2810"/>
      <c r="F643" s="873">
        <f>'Og s3a'!F618</f>
        <v>0</v>
      </c>
      <c r="G643" s="936"/>
      <c r="H643" s="936"/>
      <c r="I643" s="532"/>
      <c r="L643" s="825">
        <f>'Og s3a'!D618</f>
        <v>0</v>
      </c>
      <c r="M643" s="461">
        <f>Import!O616</f>
        <v>0</v>
      </c>
    </row>
    <row r="644" spans="2:13" ht="15.75" hidden="1" customHeight="1">
      <c r="B644" s="1249" t="str">
        <f t="shared" si="10"/>
        <v/>
      </c>
      <c r="C644" s="2808">
        <f>'Og s3a'!C619</f>
        <v>0</v>
      </c>
      <c r="D644" s="2809"/>
      <c r="E644" s="2810"/>
      <c r="F644" s="873">
        <f>'Og s3a'!F619</f>
        <v>0</v>
      </c>
      <c r="G644" s="936"/>
      <c r="H644" s="936"/>
      <c r="I644" s="532"/>
      <c r="L644" s="825">
        <f>'Og s3a'!D619</f>
        <v>0</v>
      </c>
      <c r="M644" s="461">
        <f>Import!O617</f>
        <v>0</v>
      </c>
    </row>
    <row r="645" spans="2:13" ht="15.75" hidden="1" customHeight="1">
      <c r="B645" s="1249" t="str">
        <f t="shared" si="10"/>
        <v/>
      </c>
      <c r="C645" s="2808">
        <f>'Og s3a'!C620</f>
        <v>0</v>
      </c>
      <c r="D645" s="2809"/>
      <c r="E645" s="2810"/>
      <c r="F645" s="873">
        <f>'Og s3a'!F620</f>
        <v>0</v>
      </c>
      <c r="G645" s="936"/>
      <c r="H645" s="936"/>
      <c r="I645" s="532"/>
      <c r="L645" s="825">
        <f>'Og s3a'!D620</f>
        <v>0</v>
      </c>
      <c r="M645" s="461">
        <f>Import!O618</f>
        <v>0</v>
      </c>
    </row>
    <row r="646" spans="2:13" ht="15.75" hidden="1" customHeight="1">
      <c r="B646" s="1249" t="str">
        <f t="shared" si="10"/>
        <v/>
      </c>
      <c r="C646" s="2808">
        <f>'Og s3a'!C621</f>
        <v>0</v>
      </c>
      <c r="D646" s="2809"/>
      <c r="E646" s="2810"/>
      <c r="F646" s="873">
        <f>'Og s3a'!F621</f>
        <v>0</v>
      </c>
      <c r="G646" s="936"/>
      <c r="H646" s="936"/>
      <c r="I646" s="532"/>
      <c r="L646" s="825">
        <f>'Og s3a'!D621</f>
        <v>0</v>
      </c>
      <c r="M646" s="461">
        <f>Import!O619</f>
        <v>0</v>
      </c>
    </row>
    <row r="647" spans="2:13" ht="15.75" hidden="1" customHeight="1">
      <c r="B647" s="1249" t="str">
        <f t="shared" si="10"/>
        <v/>
      </c>
      <c r="C647" s="2808">
        <f>'Og s3a'!C622</f>
        <v>0</v>
      </c>
      <c r="D647" s="2809"/>
      <c r="E647" s="2810"/>
      <c r="F647" s="873">
        <f>'Og s3a'!F622</f>
        <v>0</v>
      </c>
      <c r="G647" s="936"/>
      <c r="H647" s="936"/>
      <c r="I647" s="532"/>
      <c r="L647" s="825">
        <f>'Og s3a'!D622</f>
        <v>0</v>
      </c>
      <c r="M647" s="461">
        <f>Import!O620</f>
        <v>0</v>
      </c>
    </row>
    <row r="648" spans="2:13" ht="15.75" hidden="1" customHeight="1">
      <c r="B648" s="1249" t="str">
        <f t="shared" si="10"/>
        <v/>
      </c>
      <c r="C648" s="2808">
        <f>'Og s3a'!C623</f>
        <v>0</v>
      </c>
      <c r="D648" s="2809"/>
      <c r="E648" s="2810"/>
      <c r="F648" s="873">
        <f>'Og s3a'!F623</f>
        <v>0</v>
      </c>
      <c r="G648" s="936"/>
      <c r="H648" s="936"/>
      <c r="I648" s="532"/>
      <c r="L648" s="825">
        <f>'Og s3a'!D623</f>
        <v>0</v>
      </c>
      <c r="M648" s="461">
        <f>Import!O621</f>
        <v>0</v>
      </c>
    </row>
    <row r="649" spans="2:13" ht="15.75" hidden="1" customHeight="1">
      <c r="B649" s="1249" t="str">
        <f t="shared" si="10"/>
        <v/>
      </c>
      <c r="C649" s="2808">
        <f>'Og s3a'!C624</f>
        <v>0</v>
      </c>
      <c r="D649" s="2809"/>
      <c r="E649" s="2810"/>
      <c r="F649" s="873">
        <f>'Og s3a'!F624</f>
        <v>0</v>
      </c>
      <c r="G649" s="936"/>
      <c r="H649" s="936"/>
      <c r="I649" s="532"/>
      <c r="L649" s="825">
        <f>'Og s3a'!D624</f>
        <v>0</v>
      </c>
      <c r="M649" s="461">
        <f>Import!O622</f>
        <v>0</v>
      </c>
    </row>
    <row r="650" spans="2:13" ht="15.75" hidden="1" customHeight="1">
      <c r="B650" s="1249" t="str">
        <f t="shared" si="10"/>
        <v/>
      </c>
      <c r="C650" s="2808">
        <f>'Og s3a'!C625</f>
        <v>0</v>
      </c>
      <c r="D650" s="2809"/>
      <c r="E650" s="2810"/>
      <c r="F650" s="873">
        <f>'Og s3a'!F625</f>
        <v>0</v>
      </c>
      <c r="G650" s="936"/>
      <c r="H650" s="936"/>
      <c r="I650" s="532"/>
      <c r="L650" s="825">
        <f>'Og s3a'!D625</f>
        <v>0</v>
      </c>
      <c r="M650" s="461">
        <f>Import!O623</f>
        <v>0</v>
      </c>
    </row>
    <row r="651" spans="2:13" ht="15.75" hidden="1" customHeight="1">
      <c r="B651" s="1249" t="str">
        <f t="shared" si="10"/>
        <v/>
      </c>
      <c r="C651" s="2808">
        <f>'Og s3a'!C626</f>
        <v>0</v>
      </c>
      <c r="D651" s="2809"/>
      <c r="E651" s="2810"/>
      <c r="F651" s="873">
        <f>'Og s3a'!F626</f>
        <v>0</v>
      </c>
      <c r="G651" s="936"/>
      <c r="H651" s="936"/>
      <c r="I651" s="532"/>
      <c r="L651" s="825">
        <f>'Og s3a'!D626</f>
        <v>0</v>
      </c>
      <c r="M651" s="461">
        <f>Import!O624</f>
        <v>0</v>
      </c>
    </row>
    <row r="652" spans="2:13" ht="15.75" hidden="1" customHeight="1">
      <c r="B652" s="1249" t="str">
        <f t="shared" si="10"/>
        <v/>
      </c>
      <c r="C652" s="2808">
        <f>'Og s3a'!C627</f>
        <v>0</v>
      </c>
      <c r="D652" s="2809"/>
      <c r="E652" s="2810"/>
      <c r="F652" s="873">
        <f>'Og s3a'!F627</f>
        <v>0</v>
      </c>
      <c r="G652" s="936"/>
      <c r="H652" s="936"/>
      <c r="I652" s="532"/>
      <c r="L652" s="825">
        <f>'Og s3a'!D627</f>
        <v>0</v>
      </c>
      <c r="M652" s="461">
        <f>Import!O625</f>
        <v>0</v>
      </c>
    </row>
    <row r="653" spans="2:13" ht="15.75" hidden="1" customHeight="1">
      <c r="B653" s="1249" t="str">
        <f t="shared" si="10"/>
        <v/>
      </c>
      <c r="C653" s="2808">
        <f>'Og s3a'!C628</f>
        <v>0</v>
      </c>
      <c r="D653" s="2809"/>
      <c r="E653" s="2810"/>
      <c r="F653" s="873">
        <f>'Og s3a'!F628</f>
        <v>0</v>
      </c>
      <c r="G653" s="936"/>
      <c r="H653" s="936"/>
      <c r="I653" s="532"/>
      <c r="L653" s="825">
        <f>'Og s3a'!D628</f>
        <v>0</v>
      </c>
      <c r="M653" s="461">
        <f>Import!O626</f>
        <v>0</v>
      </c>
    </row>
    <row r="654" spans="2:13" ht="15.75" hidden="1" customHeight="1">
      <c r="B654" s="1249" t="str">
        <f t="shared" si="10"/>
        <v/>
      </c>
      <c r="C654" s="2808">
        <f>'Og s3a'!C629</f>
        <v>0</v>
      </c>
      <c r="D654" s="2809"/>
      <c r="E654" s="2810"/>
      <c r="F654" s="873">
        <f>'Og s3a'!F629</f>
        <v>0</v>
      </c>
      <c r="G654" s="936"/>
      <c r="H654" s="936"/>
      <c r="I654" s="532"/>
      <c r="L654" s="825">
        <f>'Og s3a'!D629</f>
        <v>0</v>
      </c>
      <c r="M654" s="461">
        <f>Import!O627</f>
        <v>0</v>
      </c>
    </row>
    <row r="655" spans="2:13" ht="15.75" hidden="1" customHeight="1">
      <c r="B655" s="1249" t="str">
        <f t="shared" si="10"/>
        <v/>
      </c>
      <c r="C655" s="2808">
        <f>'Og s3a'!C630</f>
        <v>0</v>
      </c>
      <c r="D655" s="2809"/>
      <c r="E655" s="2810"/>
      <c r="F655" s="873">
        <f>'Og s3a'!F630</f>
        <v>0</v>
      </c>
      <c r="G655" s="936"/>
      <c r="H655" s="936"/>
      <c r="I655" s="532"/>
      <c r="L655" s="825">
        <f>'Og s3a'!D630</f>
        <v>0</v>
      </c>
      <c r="M655" s="461">
        <f>Import!O628</f>
        <v>0</v>
      </c>
    </row>
    <row r="656" spans="2:13" ht="15.75" hidden="1" customHeight="1">
      <c r="B656" s="1249" t="str">
        <f t="shared" si="10"/>
        <v/>
      </c>
      <c r="C656" s="2808">
        <f>'Og s3a'!C631</f>
        <v>0</v>
      </c>
      <c r="D656" s="2809"/>
      <c r="E656" s="2810"/>
      <c r="F656" s="873">
        <f>'Og s3a'!F631</f>
        <v>0</v>
      </c>
      <c r="G656" s="936"/>
      <c r="H656" s="936"/>
      <c r="I656" s="532"/>
      <c r="L656" s="825">
        <f>'Og s3a'!D631</f>
        <v>0</v>
      </c>
      <c r="M656" s="461">
        <f>Import!O629</f>
        <v>0</v>
      </c>
    </row>
    <row r="657" spans="2:13" ht="15.75" hidden="1" customHeight="1">
      <c r="B657" s="1249" t="str">
        <f t="shared" si="10"/>
        <v/>
      </c>
      <c r="C657" s="2808">
        <f>'Og s3a'!C632</f>
        <v>0</v>
      </c>
      <c r="D657" s="2809"/>
      <c r="E657" s="2810"/>
      <c r="F657" s="873">
        <f>'Og s3a'!F632</f>
        <v>0</v>
      </c>
      <c r="G657" s="936"/>
      <c r="H657" s="936"/>
      <c r="I657" s="532"/>
      <c r="L657" s="825">
        <f>'Og s3a'!D632</f>
        <v>0</v>
      </c>
      <c r="M657" s="461">
        <f>Import!O630</f>
        <v>0</v>
      </c>
    </row>
    <row r="658" spans="2:13" ht="15.75" hidden="1" customHeight="1">
      <c r="B658" s="1249" t="str">
        <f t="shared" si="10"/>
        <v/>
      </c>
      <c r="C658" s="2808">
        <f>'Og s3a'!C633</f>
        <v>0</v>
      </c>
      <c r="D658" s="2809"/>
      <c r="E658" s="2810"/>
      <c r="F658" s="873">
        <f>'Og s3a'!F633</f>
        <v>0</v>
      </c>
      <c r="G658" s="936"/>
      <c r="H658" s="936"/>
      <c r="I658" s="532"/>
      <c r="L658" s="825">
        <f>'Og s3a'!D633</f>
        <v>0</v>
      </c>
      <c r="M658" s="461">
        <f>Import!O631</f>
        <v>0</v>
      </c>
    </row>
    <row r="659" spans="2:13" ht="15.75" hidden="1" customHeight="1">
      <c r="B659" s="1249" t="str">
        <f t="shared" si="10"/>
        <v/>
      </c>
      <c r="C659" s="2808">
        <f>'Og s3a'!C634</f>
        <v>0</v>
      </c>
      <c r="D659" s="2809"/>
      <c r="E659" s="2810"/>
      <c r="F659" s="873">
        <f>'Og s3a'!F634</f>
        <v>0</v>
      </c>
      <c r="G659" s="936"/>
      <c r="H659" s="936"/>
      <c r="I659" s="532"/>
      <c r="L659" s="825">
        <f>'Og s3a'!D634</f>
        <v>0</v>
      </c>
      <c r="M659" s="461">
        <f>Import!O632</f>
        <v>0</v>
      </c>
    </row>
    <row r="660" spans="2:13" ht="15.75" hidden="1" customHeight="1">
      <c r="B660" s="1249" t="str">
        <f t="shared" si="10"/>
        <v/>
      </c>
      <c r="C660" s="2808">
        <f>'Og s3a'!C635</f>
        <v>0</v>
      </c>
      <c r="D660" s="2809"/>
      <c r="E660" s="2810"/>
      <c r="F660" s="873">
        <f>'Og s3a'!F635</f>
        <v>0</v>
      </c>
      <c r="G660" s="936"/>
      <c r="H660" s="936"/>
      <c r="I660" s="532"/>
      <c r="L660" s="825">
        <f>'Og s3a'!D635</f>
        <v>0</v>
      </c>
      <c r="M660" s="461">
        <f>Import!O633</f>
        <v>0</v>
      </c>
    </row>
    <row r="661" spans="2:13" ht="15.75" hidden="1" customHeight="1">
      <c r="B661" s="1249" t="str">
        <f t="shared" si="10"/>
        <v/>
      </c>
      <c r="C661" s="2808">
        <f>'Og s3a'!C636</f>
        <v>0</v>
      </c>
      <c r="D661" s="2809"/>
      <c r="E661" s="2810"/>
      <c r="F661" s="873">
        <f>'Og s3a'!F636</f>
        <v>0</v>
      </c>
      <c r="G661" s="936"/>
      <c r="H661" s="936"/>
      <c r="I661" s="532"/>
      <c r="L661" s="825">
        <f>'Og s3a'!D636</f>
        <v>0</v>
      </c>
      <c r="M661" s="461">
        <f>Import!O634</f>
        <v>0</v>
      </c>
    </row>
    <row r="662" spans="2:13" ht="15.75" hidden="1" customHeight="1">
      <c r="B662" s="1249" t="str">
        <f t="shared" si="10"/>
        <v/>
      </c>
      <c r="C662" s="2808">
        <f>'Og s3a'!C637</f>
        <v>0</v>
      </c>
      <c r="D662" s="2809"/>
      <c r="E662" s="2810"/>
      <c r="F662" s="873">
        <f>'Og s3a'!F637</f>
        <v>0</v>
      </c>
      <c r="G662" s="936"/>
      <c r="H662" s="936"/>
      <c r="I662" s="532"/>
      <c r="L662" s="825">
        <f>'Og s3a'!D637</f>
        <v>0</v>
      </c>
      <c r="M662" s="461">
        <f>Import!O635</f>
        <v>0</v>
      </c>
    </row>
    <row r="663" spans="2:13" ht="15.75" hidden="1" customHeight="1">
      <c r="B663" s="1249" t="str">
        <f t="shared" si="10"/>
        <v/>
      </c>
      <c r="C663" s="2808">
        <f>'Og s3a'!C638</f>
        <v>0</v>
      </c>
      <c r="D663" s="2809"/>
      <c r="E663" s="2810"/>
      <c r="F663" s="873">
        <f>'Og s3a'!F638</f>
        <v>0</v>
      </c>
      <c r="G663" s="936"/>
      <c r="H663" s="936"/>
      <c r="I663" s="532"/>
      <c r="L663" s="825">
        <f>'Og s3a'!D638</f>
        <v>0</v>
      </c>
      <c r="M663" s="461">
        <f>Import!O636</f>
        <v>0</v>
      </c>
    </row>
    <row r="664" spans="2:13" ht="15.75" hidden="1" customHeight="1">
      <c r="B664" s="1249" t="str">
        <f t="shared" si="10"/>
        <v/>
      </c>
      <c r="C664" s="2808">
        <f>'Og s3a'!C639</f>
        <v>0</v>
      </c>
      <c r="D664" s="2809"/>
      <c r="E664" s="2810"/>
      <c r="F664" s="873">
        <f>'Og s3a'!F639</f>
        <v>0</v>
      </c>
      <c r="G664" s="936"/>
      <c r="H664" s="936"/>
      <c r="I664" s="532"/>
      <c r="L664" s="825">
        <f>'Og s3a'!D639</f>
        <v>0</v>
      </c>
      <c r="M664" s="461">
        <f>Import!O637</f>
        <v>0</v>
      </c>
    </row>
    <row r="665" spans="2:13" ht="15.75" hidden="1" customHeight="1">
      <c r="B665" s="1249" t="str">
        <f t="shared" si="10"/>
        <v/>
      </c>
      <c r="C665" s="2808">
        <f>'Og s3a'!C640</f>
        <v>0</v>
      </c>
      <c r="D665" s="2809"/>
      <c r="E665" s="2810"/>
      <c r="F665" s="873">
        <f>'Og s3a'!F640</f>
        <v>0</v>
      </c>
      <c r="G665" s="936"/>
      <c r="H665" s="936"/>
      <c r="I665" s="532"/>
      <c r="L665" s="825">
        <f>'Og s3a'!D640</f>
        <v>0</v>
      </c>
      <c r="M665" s="461">
        <f>Import!O638</f>
        <v>0</v>
      </c>
    </row>
    <row r="666" spans="2:13" ht="15.75" hidden="1" customHeight="1">
      <c r="B666" s="1249" t="str">
        <f t="shared" si="10"/>
        <v/>
      </c>
      <c r="C666" s="2808">
        <f>'Og s3a'!C641</f>
        <v>0</v>
      </c>
      <c r="D666" s="2809"/>
      <c r="E666" s="2810"/>
      <c r="F666" s="873">
        <f>'Og s3a'!F641</f>
        <v>0</v>
      </c>
      <c r="G666" s="936"/>
      <c r="H666" s="936"/>
      <c r="I666" s="532"/>
      <c r="L666" s="825">
        <f>'Og s3a'!D641</f>
        <v>0</v>
      </c>
      <c r="M666" s="461">
        <f>Import!O639</f>
        <v>0</v>
      </c>
    </row>
    <row r="667" spans="2:13" ht="15.75" hidden="1" customHeight="1">
      <c r="B667" s="1249" t="str">
        <f t="shared" si="10"/>
        <v/>
      </c>
      <c r="C667" s="2808">
        <f>'Og s3a'!C642</f>
        <v>0</v>
      </c>
      <c r="D667" s="2809"/>
      <c r="E667" s="2810"/>
      <c r="F667" s="873">
        <f>'Og s3a'!F642</f>
        <v>0</v>
      </c>
      <c r="G667" s="936"/>
      <c r="H667" s="936"/>
      <c r="I667" s="532"/>
      <c r="L667" s="825">
        <f>'Og s3a'!D642</f>
        <v>0</v>
      </c>
      <c r="M667" s="461">
        <f>Import!O640</f>
        <v>0</v>
      </c>
    </row>
    <row r="668" spans="2:13" ht="15.75" hidden="1" customHeight="1">
      <c r="B668" s="1249" t="str">
        <f t="shared" si="10"/>
        <v/>
      </c>
      <c r="C668" s="2808">
        <f>'Og s3a'!C643</f>
        <v>0</v>
      </c>
      <c r="D668" s="2809"/>
      <c r="E668" s="2810"/>
      <c r="F668" s="873">
        <f>'Og s3a'!F643</f>
        <v>0</v>
      </c>
      <c r="G668" s="936"/>
      <c r="H668" s="936"/>
      <c r="I668" s="532"/>
      <c r="L668" s="825">
        <f>'Og s3a'!D643</f>
        <v>0</v>
      </c>
      <c r="M668" s="461">
        <f>Import!O641</f>
        <v>0</v>
      </c>
    </row>
    <row r="669" spans="2:13" ht="15.75" hidden="1" customHeight="1">
      <c r="B669" s="1249" t="str">
        <f t="shared" si="10"/>
        <v/>
      </c>
      <c r="C669" s="2808">
        <f>'Og s3a'!C644</f>
        <v>0</v>
      </c>
      <c r="D669" s="2809"/>
      <c r="E669" s="2810"/>
      <c r="F669" s="873">
        <f>'Og s3a'!F644</f>
        <v>0</v>
      </c>
      <c r="G669" s="936"/>
      <c r="H669" s="936"/>
      <c r="I669" s="532"/>
      <c r="L669" s="825">
        <f>'Og s3a'!D644</f>
        <v>0</v>
      </c>
      <c r="M669" s="461">
        <f>Import!O642</f>
        <v>0</v>
      </c>
    </row>
    <row r="670" spans="2:13" ht="15.75" hidden="1" customHeight="1">
      <c r="B670" s="1249" t="str">
        <f t="shared" si="10"/>
        <v/>
      </c>
      <c r="C670" s="2808">
        <f>'Og s3a'!C645</f>
        <v>0</v>
      </c>
      <c r="D670" s="2809"/>
      <c r="E670" s="2810"/>
      <c r="F670" s="873">
        <f>'Og s3a'!F645</f>
        <v>0</v>
      </c>
      <c r="G670" s="936"/>
      <c r="H670" s="936"/>
      <c r="I670" s="532"/>
      <c r="L670" s="825">
        <f>'Og s3a'!D645</f>
        <v>0</v>
      </c>
      <c r="M670" s="461">
        <f>Import!O643</f>
        <v>0</v>
      </c>
    </row>
    <row r="671" spans="2:13" ht="15.75" hidden="1" customHeight="1">
      <c r="B671" s="1249" t="str">
        <f t="shared" si="10"/>
        <v/>
      </c>
      <c r="C671" s="2808">
        <f>'Og s3a'!C646</f>
        <v>0</v>
      </c>
      <c r="D671" s="2809"/>
      <c r="E671" s="2810"/>
      <c r="F671" s="873">
        <f>'Og s3a'!F646</f>
        <v>0</v>
      </c>
      <c r="G671" s="936"/>
      <c r="H671" s="936"/>
      <c r="I671" s="532"/>
      <c r="L671" s="825">
        <f>'Og s3a'!D646</f>
        <v>0</v>
      </c>
      <c r="M671" s="461">
        <f>Import!O644</f>
        <v>0</v>
      </c>
    </row>
    <row r="672" spans="2:13" ht="15.75" hidden="1" customHeight="1">
      <c r="B672" s="1249" t="str">
        <f t="shared" si="10"/>
        <v/>
      </c>
      <c r="C672" s="2808">
        <f>'Og s3a'!C647</f>
        <v>0</v>
      </c>
      <c r="D672" s="2809"/>
      <c r="E672" s="2810"/>
      <c r="F672" s="873">
        <f>'Og s3a'!F647</f>
        <v>0</v>
      </c>
      <c r="G672" s="936"/>
      <c r="H672" s="936"/>
      <c r="I672" s="532"/>
      <c r="L672" s="825">
        <f>'Og s3a'!D647</f>
        <v>0</v>
      </c>
      <c r="M672" s="461">
        <f>Import!O645</f>
        <v>0</v>
      </c>
    </row>
    <row r="673" spans="2:13" ht="15.75" hidden="1" customHeight="1">
      <c r="B673" s="1249" t="str">
        <f t="shared" si="10"/>
        <v/>
      </c>
      <c r="C673" s="2808">
        <f>'Og s3a'!C648</f>
        <v>0</v>
      </c>
      <c r="D673" s="2809"/>
      <c r="E673" s="2810"/>
      <c r="F673" s="873">
        <f>'Og s3a'!F648</f>
        <v>0</v>
      </c>
      <c r="G673" s="936"/>
      <c r="H673" s="936"/>
      <c r="I673" s="532"/>
      <c r="L673" s="825">
        <f>'Og s3a'!D648</f>
        <v>0</v>
      </c>
      <c r="M673" s="461">
        <f>Import!O646</f>
        <v>0</v>
      </c>
    </row>
    <row r="674" spans="2:13" ht="15.75" hidden="1" customHeight="1">
      <c r="B674" s="1249" t="str">
        <f t="shared" si="10"/>
        <v/>
      </c>
      <c r="C674" s="2808">
        <f>'Og s3a'!C649</f>
        <v>0</v>
      </c>
      <c r="D674" s="2809"/>
      <c r="E674" s="2810"/>
      <c r="F674" s="873">
        <f>'Og s3a'!F649</f>
        <v>0</v>
      </c>
      <c r="G674" s="936"/>
      <c r="H674" s="936"/>
      <c r="I674" s="532"/>
      <c r="L674" s="825">
        <f>'Og s3a'!D649</f>
        <v>0</v>
      </c>
      <c r="M674" s="461">
        <f>Import!O647</f>
        <v>0</v>
      </c>
    </row>
    <row r="675" spans="2:13" ht="15.75" hidden="1" customHeight="1">
      <c r="B675" s="1249" t="str">
        <f t="shared" si="10"/>
        <v/>
      </c>
      <c r="C675" s="2808">
        <f>'Og s3a'!C650</f>
        <v>0</v>
      </c>
      <c r="D675" s="2809"/>
      <c r="E675" s="2810"/>
      <c r="F675" s="873">
        <f>'Og s3a'!F650</f>
        <v>0</v>
      </c>
      <c r="G675" s="936"/>
      <c r="H675" s="936"/>
      <c r="I675" s="532"/>
      <c r="L675" s="825">
        <f>'Og s3a'!D650</f>
        <v>0</v>
      </c>
      <c r="M675" s="461">
        <f>Import!O648</f>
        <v>0</v>
      </c>
    </row>
    <row r="676" spans="2:13" ht="15.75" hidden="1" customHeight="1">
      <c r="B676" s="1249" t="str">
        <f t="shared" si="10"/>
        <v/>
      </c>
      <c r="C676" s="2808">
        <f>'Og s3a'!C651</f>
        <v>0</v>
      </c>
      <c r="D676" s="2809"/>
      <c r="E676" s="2810"/>
      <c r="F676" s="873">
        <f>'Og s3a'!F651</f>
        <v>0</v>
      </c>
      <c r="G676" s="936"/>
      <c r="H676" s="936"/>
      <c r="I676" s="532"/>
      <c r="L676" s="825">
        <f>'Og s3a'!D651</f>
        <v>0</v>
      </c>
      <c r="M676" s="461">
        <f>Import!O649</f>
        <v>0</v>
      </c>
    </row>
    <row r="677" spans="2:13" ht="15.75" hidden="1" customHeight="1">
      <c r="B677" s="1249" t="str">
        <f t="shared" si="10"/>
        <v/>
      </c>
      <c r="C677" s="2808">
        <f>'Og s3a'!C652</f>
        <v>0</v>
      </c>
      <c r="D677" s="2809"/>
      <c r="E677" s="2810"/>
      <c r="F677" s="873">
        <f>'Og s3a'!F652</f>
        <v>0</v>
      </c>
      <c r="G677" s="936"/>
      <c r="H677" s="936"/>
      <c r="I677" s="532"/>
      <c r="L677" s="825">
        <f>'Og s3a'!D652</f>
        <v>0</v>
      </c>
      <c r="M677" s="461">
        <f>Import!O650</f>
        <v>0</v>
      </c>
    </row>
    <row r="678" spans="2:13" ht="15.75" hidden="1" customHeight="1">
      <c r="B678" s="1249" t="str">
        <f t="shared" si="10"/>
        <v/>
      </c>
      <c r="C678" s="2808">
        <f>'Og s3a'!C653</f>
        <v>0</v>
      </c>
      <c r="D678" s="2809"/>
      <c r="E678" s="2810"/>
      <c r="F678" s="873">
        <f>'Og s3a'!F653</f>
        <v>0</v>
      </c>
      <c r="G678" s="936"/>
      <c r="H678" s="936"/>
      <c r="I678" s="532"/>
      <c r="L678" s="825">
        <f>'Og s3a'!D653</f>
        <v>0</v>
      </c>
      <c r="M678" s="461">
        <f>Import!O651</f>
        <v>0</v>
      </c>
    </row>
    <row r="679" spans="2:13" ht="15.75" hidden="1" customHeight="1">
      <c r="B679" s="1249" t="str">
        <f t="shared" si="10"/>
        <v/>
      </c>
      <c r="C679" s="2808">
        <f>'Og s3a'!C654</f>
        <v>0</v>
      </c>
      <c r="D679" s="2809"/>
      <c r="E679" s="2810"/>
      <c r="F679" s="873">
        <f>'Og s3a'!F654</f>
        <v>0</v>
      </c>
      <c r="G679" s="936"/>
      <c r="H679" s="936"/>
      <c r="I679" s="532"/>
      <c r="L679" s="825">
        <f>'Og s3a'!D654</f>
        <v>0</v>
      </c>
      <c r="M679" s="461">
        <f>Import!O652</f>
        <v>0</v>
      </c>
    </row>
    <row r="680" spans="2:13" ht="15.75" hidden="1" customHeight="1">
      <c r="B680" s="1249" t="str">
        <f t="shared" si="10"/>
        <v/>
      </c>
      <c r="C680" s="2808">
        <f>'Og s3a'!C655</f>
        <v>0</v>
      </c>
      <c r="D680" s="2809"/>
      <c r="E680" s="2810"/>
      <c r="F680" s="873">
        <f>'Og s3a'!F655</f>
        <v>0</v>
      </c>
      <c r="G680" s="936"/>
      <c r="H680" s="936"/>
      <c r="I680" s="532"/>
      <c r="L680" s="825">
        <f>'Og s3a'!D655</f>
        <v>0</v>
      </c>
      <c r="M680" s="461">
        <f>Import!O653</f>
        <v>0</v>
      </c>
    </row>
    <row r="681" spans="2:13" ht="15.75" hidden="1" customHeight="1">
      <c r="B681" s="1249" t="str">
        <f t="shared" si="10"/>
        <v/>
      </c>
      <c r="C681" s="2808">
        <f>'Og s3a'!C656</f>
        <v>0</v>
      </c>
      <c r="D681" s="2809"/>
      <c r="E681" s="2810"/>
      <c r="F681" s="873">
        <f>'Og s3a'!F656</f>
        <v>0</v>
      </c>
      <c r="G681" s="936"/>
      <c r="H681" s="936"/>
      <c r="I681" s="532"/>
      <c r="L681" s="825">
        <f>'Og s3a'!D656</f>
        <v>0</v>
      </c>
      <c r="M681" s="461">
        <f>Import!O654</f>
        <v>0</v>
      </c>
    </row>
    <row r="682" spans="2:13" ht="15.75" hidden="1" customHeight="1">
      <c r="B682" s="1249" t="str">
        <f t="shared" ref="B682:B729" si="11">IF(F682&gt;0,"Wypełnione","")</f>
        <v/>
      </c>
      <c r="C682" s="2808">
        <f>'Og s3a'!C657</f>
        <v>0</v>
      </c>
      <c r="D682" s="2809"/>
      <c r="E682" s="2810"/>
      <c r="F682" s="873">
        <f>'Og s3a'!F657</f>
        <v>0</v>
      </c>
      <c r="G682" s="936"/>
      <c r="H682" s="936"/>
      <c r="I682" s="532"/>
      <c r="L682" s="825">
        <f>'Og s3a'!D657</f>
        <v>0</v>
      </c>
      <c r="M682" s="461">
        <f>Import!O655</f>
        <v>0</v>
      </c>
    </row>
    <row r="683" spans="2:13" ht="15.75" hidden="1" customHeight="1">
      <c r="B683" s="1249" t="str">
        <f t="shared" si="11"/>
        <v/>
      </c>
      <c r="C683" s="2808">
        <f>'Og s3a'!C658</f>
        <v>0</v>
      </c>
      <c r="D683" s="2809"/>
      <c r="E683" s="2810"/>
      <c r="F683" s="873">
        <f>'Og s3a'!F658</f>
        <v>0</v>
      </c>
      <c r="G683" s="936"/>
      <c r="H683" s="936"/>
      <c r="I683" s="532"/>
      <c r="L683" s="825">
        <f>'Og s3a'!D658</f>
        <v>0</v>
      </c>
      <c r="M683" s="461">
        <f>Import!O656</f>
        <v>0</v>
      </c>
    </row>
    <row r="684" spans="2:13" ht="15.75" hidden="1" customHeight="1">
      <c r="B684" s="1249" t="str">
        <f t="shared" si="11"/>
        <v/>
      </c>
      <c r="C684" s="2808">
        <f>'Og s3a'!C659</f>
        <v>0</v>
      </c>
      <c r="D684" s="2809"/>
      <c r="E684" s="2810"/>
      <c r="F684" s="873">
        <f>'Og s3a'!F659</f>
        <v>0</v>
      </c>
      <c r="G684" s="936"/>
      <c r="H684" s="936"/>
      <c r="I684" s="532"/>
      <c r="L684" s="825">
        <f>'Og s3a'!D659</f>
        <v>0</v>
      </c>
      <c r="M684" s="461">
        <f>Import!O657</f>
        <v>0</v>
      </c>
    </row>
    <row r="685" spans="2:13" ht="15.75" hidden="1" customHeight="1">
      <c r="B685" s="1249" t="str">
        <f t="shared" si="11"/>
        <v/>
      </c>
      <c r="C685" s="2808">
        <f>'Og s3a'!C660</f>
        <v>0</v>
      </c>
      <c r="D685" s="2809"/>
      <c r="E685" s="2810"/>
      <c r="F685" s="873">
        <f>'Og s3a'!F660</f>
        <v>0</v>
      </c>
      <c r="G685" s="936"/>
      <c r="H685" s="936"/>
      <c r="I685" s="532"/>
      <c r="L685" s="825">
        <f>'Og s3a'!D660</f>
        <v>0</v>
      </c>
      <c r="M685" s="461">
        <f>Import!O658</f>
        <v>0</v>
      </c>
    </row>
    <row r="686" spans="2:13" ht="15.75" hidden="1" customHeight="1">
      <c r="B686" s="1249" t="str">
        <f t="shared" si="11"/>
        <v/>
      </c>
      <c r="C686" s="2808">
        <f>'Og s3a'!C661</f>
        <v>0</v>
      </c>
      <c r="D686" s="2809"/>
      <c r="E686" s="2810"/>
      <c r="F686" s="873">
        <f>'Og s3a'!F661</f>
        <v>0</v>
      </c>
      <c r="G686" s="936"/>
      <c r="H686" s="936"/>
      <c r="I686" s="532"/>
      <c r="L686" s="825">
        <f>'Og s3a'!D661</f>
        <v>0</v>
      </c>
      <c r="M686" s="461">
        <f>Import!O659</f>
        <v>0</v>
      </c>
    </row>
    <row r="687" spans="2:13" ht="15.75" hidden="1" customHeight="1">
      <c r="B687" s="1249" t="str">
        <f t="shared" si="11"/>
        <v/>
      </c>
      <c r="C687" s="2808">
        <f>'Og s3a'!C662</f>
        <v>0</v>
      </c>
      <c r="D687" s="2809"/>
      <c r="E687" s="2810"/>
      <c r="F687" s="873">
        <f>'Og s3a'!F662</f>
        <v>0</v>
      </c>
      <c r="G687" s="936"/>
      <c r="H687" s="936"/>
      <c r="I687" s="532"/>
      <c r="L687" s="825">
        <f>'Og s3a'!D662</f>
        <v>0</v>
      </c>
      <c r="M687" s="461">
        <f>Import!O660</f>
        <v>0</v>
      </c>
    </row>
    <row r="688" spans="2:13" ht="15.75" hidden="1" customHeight="1">
      <c r="B688" s="1249" t="str">
        <f t="shared" si="11"/>
        <v/>
      </c>
      <c r="C688" s="2808">
        <f>'Og s3a'!C663</f>
        <v>0</v>
      </c>
      <c r="D688" s="2809"/>
      <c r="E688" s="2810"/>
      <c r="F688" s="873">
        <f>'Og s3a'!F663</f>
        <v>0</v>
      </c>
      <c r="G688" s="936"/>
      <c r="H688" s="936"/>
      <c r="I688" s="532"/>
      <c r="L688" s="825">
        <f>'Og s3a'!D663</f>
        <v>0</v>
      </c>
      <c r="M688" s="461">
        <f>Import!O661</f>
        <v>0</v>
      </c>
    </row>
    <row r="689" spans="2:13" ht="15.75" hidden="1" customHeight="1">
      <c r="B689" s="1249" t="str">
        <f t="shared" si="11"/>
        <v/>
      </c>
      <c r="C689" s="2808">
        <f>'Og s3a'!C664</f>
        <v>0</v>
      </c>
      <c r="D689" s="2809"/>
      <c r="E689" s="2810"/>
      <c r="F689" s="873">
        <f>'Og s3a'!F664</f>
        <v>0</v>
      </c>
      <c r="G689" s="936"/>
      <c r="H689" s="936"/>
      <c r="I689" s="532"/>
      <c r="L689" s="825">
        <f>'Og s3a'!D664</f>
        <v>0</v>
      </c>
      <c r="M689" s="461">
        <f>Import!O662</f>
        <v>0</v>
      </c>
    </row>
    <row r="690" spans="2:13" ht="15.75" hidden="1" customHeight="1">
      <c r="B690" s="1249" t="str">
        <f t="shared" si="11"/>
        <v/>
      </c>
      <c r="C690" s="2808">
        <f>'Og s3a'!C665</f>
        <v>0</v>
      </c>
      <c r="D690" s="2809"/>
      <c r="E690" s="2810"/>
      <c r="F690" s="873">
        <f>'Og s3a'!F665</f>
        <v>0</v>
      </c>
      <c r="G690" s="936"/>
      <c r="H690" s="936"/>
      <c r="I690" s="532"/>
      <c r="L690" s="825">
        <f>'Og s3a'!D665</f>
        <v>0</v>
      </c>
      <c r="M690" s="461">
        <f>Import!O663</f>
        <v>0</v>
      </c>
    </row>
    <row r="691" spans="2:13" ht="15.75" hidden="1" customHeight="1">
      <c r="B691" s="1249" t="str">
        <f t="shared" si="11"/>
        <v/>
      </c>
      <c r="C691" s="2808">
        <f>'Og s3a'!C666</f>
        <v>0</v>
      </c>
      <c r="D691" s="2809"/>
      <c r="E691" s="2810"/>
      <c r="F691" s="873">
        <f>'Og s3a'!F666</f>
        <v>0</v>
      </c>
      <c r="G691" s="936"/>
      <c r="H691" s="936"/>
      <c r="I691" s="532"/>
      <c r="L691" s="825">
        <f>'Og s3a'!D666</f>
        <v>0</v>
      </c>
      <c r="M691" s="461">
        <f>Import!O664</f>
        <v>0</v>
      </c>
    </row>
    <row r="692" spans="2:13" ht="15.75" hidden="1" customHeight="1">
      <c r="B692" s="1249" t="str">
        <f t="shared" si="11"/>
        <v/>
      </c>
      <c r="C692" s="2808">
        <f>'Og s3a'!C667</f>
        <v>0</v>
      </c>
      <c r="D692" s="2809"/>
      <c r="E692" s="2810"/>
      <c r="F692" s="873">
        <f>'Og s3a'!F667</f>
        <v>0</v>
      </c>
      <c r="G692" s="936"/>
      <c r="H692" s="936"/>
      <c r="I692" s="532"/>
      <c r="L692" s="825">
        <f>'Og s3a'!D667</f>
        <v>0</v>
      </c>
      <c r="M692" s="461">
        <f>Import!O665</f>
        <v>0</v>
      </c>
    </row>
    <row r="693" spans="2:13" ht="15.75" hidden="1" customHeight="1">
      <c r="B693" s="1249" t="str">
        <f t="shared" si="11"/>
        <v/>
      </c>
      <c r="C693" s="2808">
        <f>'Og s3a'!C668</f>
        <v>0</v>
      </c>
      <c r="D693" s="2809"/>
      <c r="E693" s="2810"/>
      <c r="F693" s="873">
        <f>'Og s3a'!F668</f>
        <v>0</v>
      </c>
      <c r="G693" s="936"/>
      <c r="H693" s="936"/>
      <c r="I693" s="532"/>
      <c r="L693" s="825">
        <f>'Og s3a'!D668</f>
        <v>0</v>
      </c>
      <c r="M693" s="461">
        <f>Import!O666</f>
        <v>0</v>
      </c>
    </row>
    <row r="694" spans="2:13" ht="15.75" hidden="1" customHeight="1">
      <c r="B694" s="1249" t="str">
        <f t="shared" si="11"/>
        <v/>
      </c>
      <c r="C694" s="2808">
        <f>'Og s3a'!C669</f>
        <v>0</v>
      </c>
      <c r="D694" s="2809"/>
      <c r="E694" s="2810"/>
      <c r="F694" s="873">
        <f>'Og s3a'!F669</f>
        <v>0</v>
      </c>
      <c r="G694" s="936"/>
      <c r="H694" s="936"/>
      <c r="I694" s="532"/>
      <c r="L694" s="825">
        <f>'Og s3a'!D669</f>
        <v>0</v>
      </c>
      <c r="M694" s="461">
        <f>Import!O667</f>
        <v>0</v>
      </c>
    </row>
    <row r="695" spans="2:13" ht="15.75" hidden="1" customHeight="1">
      <c r="B695" s="1249" t="str">
        <f t="shared" si="11"/>
        <v/>
      </c>
      <c r="C695" s="2808">
        <f>'Og s3a'!C670</f>
        <v>0</v>
      </c>
      <c r="D695" s="2809"/>
      <c r="E695" s="2810"/>
      <c r="F695" s="873">
        <f>'Og s3a'!F670</f>
        <v>0</v>
      </c>
      <c r="G695" s="936"/>
      <c r="H695" s="936"/>
      <c r="I695" s="532"/>
      <c r="L695" s="825">
        <f>'Og s3a'!D670</f>
        <v>0</v>
      </c>
      <c r="M695" s="461">
        <f>Import!O668</f>
        <v>0</v>
      </c>
    </row>
    <row r="696" spans="2:13" ht="15.75" hidden="1" customHeight="1">
      <c r="B696" s="1249" t="str">
        <f t="shared" si="11"/>
        <v/>
      </c>
      <c r="C696" s="2808">
        <f>'Og s3a'!C671</f>
        <v>0</v>
      </c>
      <c r="D696" s="2809"/>
      <c r="E696" s="2810"/>
      <c r="F696" s="873">
        <f>'Og s3a'!F671</f>
        <v>0</v>
      </c>
      <c r="G696" s="936"/>
      <c r="H696" s="936"/>
      <c r="I696" s="532"/>
      <c r="L696" s="825">
        <f>'Og s3a'!D671</f>
        <v>0</v>
      </c>
      <c r="M696" s="461">
        <f>Import!O669</f>
        <v>0</v>
      </c>
    </row>
    <row r="697" spans="2:13" ht="15.75" hidden="1" customHeight="1">
      <c r="B697" s="1249" t="str">
        <f t="shared" si="11"/>
        <v/>
      </c>
      <c r="C697" s="2808">
        <f>'Og s3a'!C672</f>
        <v>0</v>
      </c>
      <c r="D697" s="2809"/>
      <c r="E697" s="2810"/>
      <c r="F697" s="873">
        <f>'Og s3a'!F672</f>
        <v>0</v>
      </c>
      <c r="G697" s="936"/>
      <c r="H697" s="936"/>
      <c r="I697" s="532"/>
      <c r="L697" s="825">
        <f>'Og s3a'!D672</f>
        <v>0</v>
      </c>
      <c r="M697" s="461">
        <f>Import!O670</f>
        <v>0</v>
      </c>
    </row>
    <row r="698" spans="2:13" ht="15.75" hidden="1" customHeight="1">
      <c r="B698" s="1249" t="str">
        <f t="shared" si="11"/>
        <v/>
      </c>
      <c r="C698" s="2808">
        <f>'Og s3a'!C673</f>
        <v>0</v>
      </c>
      <c r="D698" s="2809"/>
      <c r="E698" s="2810"/>
      <c r="F698" s="873">
        <f>'Og s3a'!F673</f>
        <v>0</v>
      </c>
      <c r="G698" s="936"/>
      <c r="H698" s="936"/>
      <c r="I698" s="532"/>
      <c r="L698" s="825">
        <f>'Og s3a'!D673</f>
        <v>0</v>
      </c>
      <c r="M698" s="461">
        <f>Import!O671</f>
        <v>0</v>
      </c>
    </row>
    <row r="699" spans="2:13" ht="15.75" hidden="1" customHeight="1">
      <c r="B699" s="1249" t="str">
        <f t="shared" si="11"/>
        <v/>
      </c>
      <c r="C699" s="2808">
        <f>'Og s3a'!C674</f>
        <v>0</v>
      </c>
      <c r="D699" s="2809"/>
      <c r="E699" s="2810"/>
      <c r="F699" s="873">
        <f>'Og s3a'!F674</f>
        <v>0</v>
      </c>
      <c r="G699" s="936"/>
      <c r="H699" s="936"/>
      <c r="I699" s="532"/>
      <c r="L699" s="825">
        <f>'Og s3a'!D674</f>
        <v>0</v>
      </c>
      <c r="M699" s="461">
        <f>Import!O672</f>
        <v>0</v>
      </c>
    </row>
    <row r="700" spans="2:13" ht="15.75" hidden="1" customHeight="1">
      <c r="B700" s="1249" t="str">
        <f t="shared" si="11"/>
        <v/>
      </c>
      <c r="C700" s="2808">
        <f>'Og s3a'!C675</f>
        <v>0</v>
      </c>
      <c r="D700" s="2809"/>
      <c r="E700" s="2810"/>
      <c r="F700" s="873">
        <f>'Og s3a'!F675</f>
        <v>0</v>
      </c>
      <c r="G700" s="936"/>
      <c r="H700" s="936"/>
      <c r="I700" s="532"/>
      <c r="L700" s="825">
        <f>'Og s3a'!D675</f>
        <v>0</v>
      </c>
      <c r="M700" s="461">
        <f>Import!O673</f>
        <v>0</v>
      </c>
    </row>
    <row r="701" spans="2:13" ht="15.75" hidden="1" customHeight="1">
      <c r="B701" s="1249" t="str">
        <f t="shared" si="11"/>
        <v/>
      </c>
      <c r="C701" s="2808">
        <f>'Og s3a'!C676</f>
        <v>0</v>
      </c>
      <c r="D701" s="2809"/>
      <c r="E701" s="2810"/>
      <c r="F701" s="873">
        <f>'Og s3a'!F676</f>
        <v>0</v>
      </c>
      <c r="G701" s="936"/>
      <c r="H701" s="936"/>
      <c r="I701" s="532"/>
      <c r="L701" s="825">
        <f>'Og s3a'!D676</f>
        <v>0</v>
      </c>
      <c r="M701" s="461">
        <f>Import!O674</f>
        <v>0</v>
      </c>
    </row>
    <row r="702" spans="2:13" ht="15.75" hidden="1" customHeight="1">
      <c r="B702" s="1249" t="str">
        <f t="shared" si="11"/>
        <v/>
      </c>
      <c r="C702" s="2808">
        <f>'Og s3a'!C677</f>
        <v>0</v>
      </c>
      <c r="D702" s="2809"/>
      <c r="E702" s="2810"/>
      <c r="F702" s="873">
        <f>'Og s3a'!F677</f>
        <v>0</v>
      </c>
      <c r="G702" s="936"/>
      <c r="H702" s="936"/>
      <c r="I702" s="532"/>
      <c r="L702" s="825">
        <f>'Og s3a'!D677</f>
        <v>0</v>
      </c>
      <c r="M702" s="461">
        <f>Import!O675</f>
        <v>0</v>
      </c>
    </row>
    <row r="703" spans="2:13" ht="15.75" hidden="1" customHeight="1">
      <c r="B703" s="1249" t="str">
        <f t="shared" si="11"/>
        <v/>
      </c>
      <c r="C703" s="2808">
        <f>'Og s3a'!C678</f>
        <v>0</v>
      </c>
      <c r="D703" s="2809"/>
      <c r="E703" s="2810"/>
      <c r="F703" s="873">
        <f>'Og s3a'!F678</f>
        <v>0</v>
      </c>
      <c r="G703" s="936"/>
      <c r="H703" s="936"/>
      <c r="I703" s="532"/>
      <c r="L703" s="825">
        <f>'Og s3a'!D678</f>
        <v>0</v>
      </c>
      <c r="M703" s="461">
        <f>Import!O676</f>
        <v>0</v>
      </c>
    </row>
    <row r="704" spans="2:13" ht="15.75" hidden="1" customHeight="1">
      <c r="B704" s="1249" t="str">
        <f t="shared" si="11"/>
        <v/>
      </c>
      <c r="C704" s="2808">
        <f>'Og s3a'!C679</f>
        <v>0</v>
      </c>
      <c r="D704" s="2809"/>
      <c r="E704" s="2810"/>
      <c r="F704" s="873">
        <f>'Og s3a'!F679</f>
        <v>0</v>
      </c>
      <c r="G704" s="936"/>
      <c r="H704" s="936"/>
      <c r="I704" s="532"/>
      <c r="L704" s="825">
        <f>'Og s3a'!D679</f>
        <v>0</v>
      </c>
      <c r="M704" s="461">
        <f>Import!O677</f>
        <v>0</v>
      </c>
    </row>
    <row r="705" spans="2:13" ht="15.75" hidden="1" customHeight="1">
      <c r="B705" s="1249" t="str">
        <f t="shared" si="11"/>
        <v/>
      </c>
      <c r="C705" s="2808">
        <f>'Og s3a'!C680</f>
        <v>0</v>
      </c>
      <c r="D705" s="2809"/>
      <c r="E705" s="2810"/>
      <c r="F705" s="873">
        <f>'Og s3a'!F680</f>
        <v>0</v>
      </c>
      <c r="G705" s="936"/>
      <c r="H705" s="936"/>
      <c r="I705" s="532"/>
      <c r="L705" s="825">
        <f>'Og s3a'!D680</f>
        <v>0</v>
      </c>
      <c r="M705" s="461">
        <f>Import!O678</f>
        <v>0</v>
      </c>
    </row>
    <row r="706" spans="2:13" ht="15.75" hidden="1" customHeight="1">
      <c r="B706" s="1249" t="str">
        <f t="shared" si="11"/>
        <v/>
      </c>
      <c r="C706" s="2808">
        <f>'Og s3a'!C681</f>
        <v>0</v>
      </c>
      <c r="D706" s="2809"/>
      <c r="E706" s="2810"/>
      <c r="F706" s="873">
        <f>'Og s3a'!F681</f>
        <v>0</v>
      </c>
      <c r="G706" s="936"/>
      <c r="H706" s="936"/>
      <c r="I706" s="532"/>
      <c r="L706" s="825">
        <f>'Og s3a'!D681</f>
        <v>0</v>
      </c>
      <c r="M706" s="461">
        <f>Import!O679</f>
        <v>0</v>
      </c>
    </row>
    <row r="707" spans="2:13" ht="15.75" hidden="1" customHeight="1">
      <c r="B707" s="1249" t="str">
        <f t="shared" si="11"/>
        <v/>
      </c>
      <c r="C707" s="2808">
        <f>'Og s3a'!C682</f>
        <v>0</v>
      </c>
      <c r="D707" s="2809"/>
      <c r="E707" s="2810"/>
      <c r="F707" s="873">
        <f>'Og s3a'!F682</f>
        <v>0</v>
      </c>
      <c r="G707" s="936"/>
      <c r="H707" s="936"/>
      <c r="I707" s="532"/>
      <c r="L707" s="825">
        <f>'Og s3a'!D682</f>
        <v>0</v>
      </c>
      <c r="M707" s="461">
        <f>Import!O680</f>
        <v>0</v>
      </c>
    </row>
    <row r="708" spans="2:13" ht="15.75" hidden="1" customHeight="1">
      <c r="B708" s="1249" t="str">
        <f t="shared" si="11"/>
        <v/>
      </c>
      <c r="C708" s="2808">
        <f>'Og s3a'!C683</f>
        <v>0</v>
      </c>
      <c r="D708" s="2809"/>
      <c r="E708" s="2810"/>
      <c r="F708" s="873">
        <f>'Og s3a'!F683</f>
        <v>0</v>
      </c>
      <c r="G708" s="936"/>
      <c r="H708" s="936"/>
      <c r="I708" s="532"/>
      <c r="L708" s="825">
        <f>'Og s3a'!D683</f>
        <v>0</v>
      </c>
      <c r="M708" s="461">
        <f>Import!O681</f>
        <v>0</v>
      </c>
    </row>
    <row r="709" spans="2:13" ht="15.75" hidden="1" customHeight="1">
      <c r="B709" s="1249" t="str">
        <f t="shared" si="11"/>
        <v/>
      </c>
      <c r="C709" s="2808">
        <f>'Og s3a'!C684</f>
        <v>0</v>
      </c>
      <c r="D709" s="2809"/>
      <c r="E709" s="2810"/>
      <c r="F709" s="873">
        <f>'Og s3a'!F684</f>
        <v>0</v>
      </c>
      <c r="G709" s="936"/>
      <c r="H709" s="936"/>
      <c r="I709" s="532"/>
      <c r="L709" s="825">
        <f>'Og s3a'!D684</f>
        <v>0</v>
      </c>
      <c r="M709" s="461">
        <f>Import!O682</f>
        <v>0</v>
      </c>
    </row>
    <row r="710" spans="2:13" ht="15.75" hidden="1" customHeight="1">
      <c r="B710" s="1249" t="str">
        <f t="shared" si="11"/>
        <v/>
      </c>
      <c r="C710" s="2808">
        <f>'Og s3a'!C685</f>
        <v>0</v>
      </c>
      <c r="D710" s="2809"/>
      <c r="E710" s="2810"/>
      <c r="F710" s="873">
        <f>'Og s3a'!F685</f>
        <v>0</v>
      </c>
      <c r="G710" s="936"/>
      <c r="H710" s="936"/>
      <c r="I710" s="532"/>
      <c r="L710" s="825">
        <f>'Og s3a'!D685</f>
        <v>0</v>
      </c>
      <c r="M710" s="461">
        <f>Import!O683</f>
        <v>0</v>
      </c>
    </row>
    <row r="711" spans="2:13" ht="15.75" hidden="1" customHeight="1">
      <c r="B711" s="1249" t="str">
        <f t="shared" si="11"/>
        <v/>
      </c>
      <c r="C711" s="2808">
        <f>'Og s3a'!C686</f>
        <v>0</v>
      </c>
      <c r="D711" s="2809"/>
      <c r="E711" s="2810"/>
      <c r="F711" s="873">
        <f>'Og s3a'!F686</f>
        <v>0</v>
      </c>
      <c r="G711" s="936"/>
      <c r="H711" s="936"/>
      <c r="I711" s="532"/>
      <c r="L711" s="825">
        <f>'Og s3a'!D686</f>
        <v>0</v>
      </c>
      <c r="M711" s="461">
        <f>Import!O684</f>
        <v>0</v>
      </c>
    </row>
    <row r="712" spans="2:13" ht="15.75" hidden="1" customHeight="1">
      <c r="B712" s="1249" t="str">
        <f t="shared" si="11"/>
        <v/>
      </c>
      <c r="C712" s="2808">
        <f>'Og s3a'!C687</f>
        <v>0</v>
      </c>
      <c r="D712" s="2809"/>
      <c r="E712" s="2810"/>
      <c r="F712" s="873">
        <f>'Og s3a'!F687</f>
        <v>0</v>
      </c>
      <c r="G712" s="936"/>
      <c r="H712" s="936"/>
      <c r="I712" s="532"/>
      <c r="L712" s="825">
        <f>'Og s3a'!D687</f>
        <v>0</v>
      </c>
      <c r="M712" s="461">
        <f>Import!O685</f>
        <v>0</v>
      </c>
    </row>
    <row r="713" spans="2:13" ht="15.75" hidden="1" customHeight="1">
      <c r="B713" s="1249" t="str">
        <f t="shared" si="11"/>
        <v/>
      </c>
      <c r="C713" s="2808">
        <f>'Og s3a'!C688</f>
        <v>0</v>
      </c>
      <c r="D713" s="2809"/>
      <c r="E713" s="2810"/>
      <c r="F713" s="873">
        <f>'Og s3a'!F688</f>
        <v>0</v>
      </c>
      <c r="G713" s="936"/>
      <c r="H713" s="936"/>
      <c r="I713" s="532"/>
      <c r="L713" s="825">
        <f>'Og s3a'!D688</f>
        <v>0</v>
      </c>
      <c r="M713" s="461">
        <f>Import!O686</f>
        <v>0</v>
      </c>
    </row>
    <row r="714" spans="2:13" ht="15.75" hidden="1" customHeight="1">
      <c r="B714" s="1249" t="str">
        <f t="shared" si="11"/>
        <v/>
      </c>
      <c r="C714" s="2808">
        <f>'Og s3a'!C689</f>
        <v>0</v>
      </c>
      <c r="D714" s="2809"/>
      <c r="E714" s="2810"/>
      <c r="F714" s="873">
        <f>'Og s3a'!F689</f>
        <v>0</v>
      </c>
      <c r="G714" s="936"/>
      <c r="H714" s="936"/>
      <c r="I714" s="532"/>
      <c r="L714" s="825">
        <f>'Og s3a'!D689</f>
        <v>0</v>
      </c>
      <c r="M714" s="461">
        <f>Import!O687</f>
        <v>0</v>
      </c>
    </row>
    <row r="715" spans="2:13" ht="15.75" hidden="1" customHeight="1">
      <c r="B715" s="1249" t="str">
        <f t="shared" si="11"/>
        <v/>
      </c>
      <c r="C715" s="2808">
        <f>'Og s3a'!C690</f>
        <v>0</v>
      </c>
      <c r="D715" s="2809"/>
      <c r="E715" s="2810"/>
      <c r="F715" s="873">
        <f>'Og s3a'!F690</f>
        <v>0</v>
      </c>
      <c r="G715" s="936"/>
      <c r="H715" s="936"/>
      <c r="I715" s="532"/>
      <c r="L715" s="825">
        <f>'Og s3a'!D690</f>
        <v>0</v>
      </c>
      <c r="M715" s="461">
        <f>Import!O688</f>
        <v>0</v>
      </c>
    </row>
    <row r="716" spans="2:13" ht="15.75" hidden="1" customHeight="1">
      <c r="B716" s="1249" t="str">
        <f t="shared" si="11"/>
        <v/>
      </c>
      <c r="C716" s="2808">
        <f>'Og s3a'!C691</f>
        <v>0</v>
      </c>
      <c r="D716" s="2809"/>
      <c r="E716" s="2810"/>
      <c r="F716" s="873">
        <f>'Og s3a'!F691</f>
        <v>0</v>
      </c>
      <c r="G716" s="936"/>
      <c r="H716" s="936"/>
      <c r="I716" s="532"/>
      <c r="L716" s="825">
        <f>'Og s3a'!D691</f>
        <v>0</v>
      </c>
      <c r="M716" s="461">
        <f>Import!O689</f>
        <v>0</v>
      </c>
    </row>
    <row r="717" spans="2:13" ht="15.75" hidden="1" customHeight="1">
      <c r="B717" s="1249" t="str">
        <f t="shared" si="11"/>
        <v/>
      </c>
      <c r="C717" s="2808">
        <f>'Og s3a'!C692</f>
        <v>0</v>
      </c>
      <c r="D717" s="2809"/>
      <c r="E717" s="2810"/>
      <c r="F717" s="873">
        <f>'Og s3a'!F692</f>
        <v>0</v>
      </c>
      <c r="G717" s="936"/>
      <c r="H717" s="936"/>
      <c r="I717" s="532"/>
      <c r="L717" s="825">
        <f>'Og s3a'!D692</f>
        <v>0</v>
      </c>
      <c r="M717" s="461">
        <f>Import!O690</f>
        <v>0</v>
      </c>
    </row>
    <row r="718" spans="2:13" ht="15.75" hidden="1" customHeight="1">
      <c r="B718" s="1249" t="str">
        <f t="shared" si="11"/>
        <v/>
      </c>
      <c r="C718" s="2808">
        <f>'Og s3a'!C693</f>
        <v>0</v>
      </c>
      <c r="D718" s="2809"/>
      <c r="E718" s="2810"/>
      <c r="F718" s="873">
        <f>'Og s3a'!F693</f>
        <v>0</v>
      </c>
      <c r="G718" s="936"/>
      <c r="H718" s="936"/>
      <c r="I718" s="532"/>
      <c r="L718" s="825">
        <f>'Og s3a'!D693</f>
        <v>0</v>
      </c>
      <c r="M718" s="461">
        <f>Import!O691</f>
        <v>0</v>
      </c>
    </row>
    <row r="719" spans="2:13" ht="15.75" hidden="1" customHeight="1">
      <c r="B719" s="1249" t="str">
        <f t="shared" si="11"/>
        <v/>
      </c>
      <c r="C719" s="2808">
        <f>'Og s3a'!C694</f>
        <v>0</v>
      </c>
      <c r="D719" s="2809"/>
      <c r="E719" s="2810"/>
      <c r="F719" s="873">
        <f>'Og s3a'!F694</f>
        <v>0</v>
      </c>
      <c r="G719" s="936"/>
      <c r="H719" s="936"/>
      <c r="I719" s="532"/>
      <c r="L719" s="825">
        <f>'Og s3a'!D694</f>
        <v>0</v>
      </c>
      <c r="M719" s="461">
        <f>Import!O692</f>
        <v>0</v>
      </c>
    </row>
    <row r="720" spans="2:13" ht="15.75" hidden="1" customHeight="1">
      <c r="B720" s="1249" t="str">
        <f t="shared" si="11"/>
        <v/>
      </c>
      <c r="C720" s="2808">
        <f>'Og s3a'!C695</f>
        <v>0</v>
      </c>
      <c r="D720" s="2809"/>
      <c r="E720" s="2810"/>
      <c r="F720" s="873">
        <f>'Og s3a'!F695</f>
        <v>0</v>
      </c>
      <c r="G720" s="936"/>
      <c r="H720" s="936"/>
      <c r="I720" s="532"/>
      <c r="L720" s="825">
        <f>'Og s3a'!D695</f>
        <v>0</v>
      </c>
      <c r="M720" s="461">
        <f>Import!O693</f>
        <v>0</v>
      </c>
    </row>
    <row r="721" spans="2:14" ht="15.75" hidden="1" customHeight="1">
      <c r="B721" s="1249" t="str">
        <f t="shared" si="11"/>
        <v/>
      </c>
      <c r="C721" s="2808">
        <f>'Og s3a'!C696</f>
        <v>0</v>
      </c>
      <c r="D721" s="2809"/>
      <c r="E721" s="2810"/>
      <c r="F721" s="873">
        <f>'Og s3a'!F696</f>
        <v>0</v>
      </c>
      <c r="G721" s="936"/>
      <c r="H721" s="936"/>
      <c r="I721" s="532"/>
      <c r="L721" s="825">
        <f>'Og s3a'!D696</f>
        <v>0</v>
      </c>
      <c r="M721" s="461">
        <f>Import!O694</f>
        <v>0</v>
      </c>
    </row>
    <row r="722" spans="2:14" ht="15.75" hidden="1" customHeight="1">
      <c r="B722" s="1249" t="str">
        <f t="shared" si="11"/>
        <v/>
      </c>
      <c r="C722" s="2808">
        <f>'Og s3a'!C697</f>
        <v>0</v>
      </c>
      <c r="D722" s="2809"/>
      <c r="E722" s="2810"/>
      <c r="F722" s="873">
        <f>'Og s3a'!F697</f>
        <v>0</v>
      </c>
      <c r="G722" s="936"/>
      <c r="H722" s="936"/>
      <c r="I722" s="532"/>
      <c r="L722" s="825">
        <f>'Og s3a'!D697</f>
        <v>0</v>
      </c>
      <c r="M722" s="461">
        <f>Import!O695</f>
        <v>0</v>
      </c>
    </row>
    <row r="723" spans="2:14" ht="15.75" hidden="1" customHeight="1">
      <c r="B723" s="1249" t="str">
        <f t="shared" si="11"/>
        <v/>
      </c>
      <c r="C723" s="2808">
        <f>'Og s3a'!C698</f>
        <v>0</v>
      </c>
      <c r="D723" s="2809"/>
      <c r="E723" s="2810"/>
      <c r="F723" s="873">
        <f>'Og s3a'!F698</f>
        <v>0</v>
      </c>
      <c r="G723" s="936"/>
      <c r="H723" s="936"/>
      <c r="I723" s="532"/>
      <c r="L723" s="825">
        <f>'Og s3a'!D698</f>
        <v>0</v>
      </c>
      <c r="M723" s="461">
        <f>Import!O696</f>
        <v>0</v>
      </c>
    </row>
    <row r="724" spans="2:14" ht="15.75" hidden="1" customHeight="1">
      <c r="B724" s="1249" t="str">
        <f t="shared" si="11"/>
        <v/>
      </c>
      <c r="C724" s="2808">
        <f>'Og s3a'!C699</f>
        <v>0</v>
      </c>
      <c r="D724" s="2809"/>
      <c r="E724" s="2810"/>
      <c r="F724" s="873">
        <f>'Og s3a'!F699</f>
        <v>0</v>
      </c>
      <c r="G724" s="936"/>
      <c r="H724" s="936"/>
      <c r="I724" s="532"/>
      <c r="L724" s="825">
        <f>'Og s3a'!D699</f>
        <v>0</v>
      </c>
      <c r="M724" s="461">
        <f>Import!O697</f>
        <v>0</v>
      </c>
    </row>
    <row r="725" spans="2:14" ht="15.75" hidden="1" customHeight="1">
      <c r="B725" s="1249" t="str">
        <f t="shared" si="11"/>
        <v/>
      </c>
      <c r="C725" s="2808">
        <f>'Og s3a'!C700</f>
        <v>0</v>
      </c>
      <c r="D725" s="2809"/>
      <c r="E725" s="2810"/>
      <c r="F725" s="873">
        <f>'Og s3a'!F700</f>
        <v>0</v>
      </c>
      <c r="G725" s="936"/>
      <c r="H725" s="936"/>
      <c r="I725" s="532"/>
      <c r="L725" s="825">
        <f>'Og s3a'!D700</f>
        <v>0</v>
      </c>
      <c r="M725" s="461">
        <f>Import!O698</f>
        <v>0</v>
      </c>
    </row>
    <row r="726" spans="2:14" ht="15.75" hidden="1" customHeight="1">
      <c r="B726" s="1249" t="str">
        <f t="shared" si="11"/>
        <v/>
      </c>
      <c r="C726" s="2808">
        <f>'Og s3a'!C701</f>
        <v>0</v>
      </c>
      <c r="D726" s="2809"/>
      <c r="E726" s="2810"/>
      <c r="F726" s="873">
        <f>'Og s3a'!F701</f>
        <v>0</v>
      </c>
      <c r="G726" s="936"/>
      <c r="H726" s="936"/>
      <c r="I726" s="532"/>
      <c r="L726" s="825">
        <f>'Og s3a'!D701</f>
        <v>0</v>
      </c>
      <c r="M726" s="461">
        <f>Import!O699</f>
        <v>0</v>
      </c>
    </row>
    <row r="727" spans="2:14" ht="15.75" hidden="1" customHeight="1">
      <c r="B727" s="1249" t="str">
        <f t="shared" si="11"/>
        <v/>
      </c>
      <c r="C727" s="2808">
        <f>'Og s3a'!C702</f>
        <v>0</v>
      </c>
      <c r="D727" s="2809"/>
      <c r="E727" s="2810"/>
      <c r="F727" s="873">
        <f>'Og s3a'!F702</f>
        <v>0</v>
      </c>
      <c r="G727" s="936"/>
      <c r="H727" s="936"/>
      <c r="I727" s="532"/>
      <c r="L727" s="825">
        <f>'Og s3a'!D702</f>
        <v>0</v>
      </c>
      <c r="M727" s="461">
        <f>Import!O700</f>
        <v>0</v>
      </c>
    </row>
    <row r="728" spans="2:14" ht="15.75" hidden="1" customHeight="1">
      <c r="B728" s="1249" t="str">
        <f t="shared" si="11"/>
        <v/>
      </c>
      <c r="C728" s="2808">
        <f>'Og s3a'!C703</f>
        <v>0</v>
      </c>
      <c r="D728" s="2809"/>
      <c r="E728" s="2810"/>
      <c r="F728" s="873">
        <f>'Og s3a'!F703</f>
        <v>0</v>
      </c>
      <c r="G728" s="936"/>
      <c r="H728" s="936"/>
      <c r="I728" s="532"/>
      <c r="L728" s="825">
        <f>'Og s3a'!D703</f>
        <v>0</v>
      </c>
      <c r="M728" s="461">
        <f>Import!O701</f>
        <v>0</v>
      </c>
    </row>
    <row r="729" spans="2:14" ht="15.75" hidden="1" customHeight="1">
      <c r="B729" s="1249" t="str">
        <f t="shared" si="11"/>
        <v/>
      </c>
      <c r="C729" s="2808">
        <f>'Og s3a'!C704</f>
        <v>0</v>
      </c>
      <c r="D729" s="2809"/>
      <c r="E729" s="2810"/>
      <c r="F729" s="873">
        <f>'Og s3a'!F704</f>
        <v>0</v>
      </c>
      <c r="G729" s="936"/>
      <c r="H729" s="936"/>
      <c r="I729" s="532"/>
      <c r="L729" s="825">
        <f>'Og s3a'!D704</f>
        <v>0</v>
      </c>
      <c r="M729" s="461">
        <f>Import!O702</f>
        <v>0</v>
      </c>
    </row>
    <row r="730" spans="2:14">
      <c r="B730" s="1249" t="s">
        <v>49</v>
      </c>
      <c r="C730" s="1248"/>
      <c r="D730" s="1248"/>
      <c r="E730" s="1248"/>
      <c r="F730" s="1248"/>
      <c r="G730" s="1248"/>
      <c r="H730" s="1248"/>
      <c r="I730" s="1248"/>
    </row>
    <row r="731" spans="2:14" ht="9" hidden="1" customHeight="1">
      <c r="C731" s="774"/>
      <c r="D731" s="687"/>
      <c r="E731" s="742"/>
      <c r="F731" s="742"/>
      <c r="G731" s="742"/>
      <c r="H731" s="742"/>
      <c r="I731" s="742"/>
    </row>
    <row r="732" spans="2:14" ht="9" hidden="1" customHeight="1">
      <c r="C732" s="748"/>
      <c r="D732" s="748"/>
      <c r="E732" s="748"/>
      <c r="F732" s="748"/>
      <c r="G732" s="748"/>
      <c r="H732" s="748"/>
      <c r="I732" s="748"/>
    </row>
    <row r="733" spans="2:14" ht="9" hidden="1" customHeight="1">
      <c r="C733" s="687"/>
      <c r="D733" s="687"/>
      <c r="E733" s="687"/>
      <c r="F733" s="687"/>
      <c r="G733" s="687"/>
      <c r="H733" s="687"/>
      <c r="I733" s="748"/>
    </row>
    <row r="734" spans="2:14" ht="9" hidden="1" customHeight="1">
      <c r="C734" s="1154"/>
      <c r="D734" s="1154"/>
      <c r="E734" s="1154"/>
      <c r="F734" s="1154"/>
      <c r="G734" s="1154"/>
      <c r="H734" s="1154"/>
      <c r="I734" s="1154"/>
    </row>
    <row r="735" spans="2:14" ht="9" hidden="1" customHeight="1">
      <c r="C735" s="742"/>
      <c r="D735" s="742"/>
      <c r="E735" s="742"/>
      <c r="F735" s="742"/>
      <c r="G735" s="742"/>
      <c r="H735" s="742"/>
      <c r="I735" s="1141"/>
      <c r="N735" s="1103"/>
    </row>
    <row r="736" spans="2:14" ht="9" hidden="1" customHeight="1">
      <c r="C736" s="742"/>
      <c r="D736" s="742"/>
      <c r="E736" s="742"/>
      <c r="F736" s="742"/>
      <c r="G736" s="742"/>
      <c r="H736" s="742"/>
      <c r="I736" s="1141"/>
      <c r="N736" s="1103"/>
    </row>
    <row r="737" spans="3:14" ht="9" hidden="1" customHeight="1">
      <c r="C737" s="742"/>
      <c r="D737" s="742"/>
      <c r="E737" s="742"/>
      <c r="F737" s="742"/>
      <c r="G737" s="742"/>
      <c r="H737" s="742"/>
      <c r="I737" s="1141"/>
      <c r="N737" s="1103"/>
    </row>
    <row r="738" spans="3:14" ht="9" hidden="1" customHeight="1">
      <c r="C738" s="742"/>
      <c r="D738" s="742"/>
      <c r="E738" s="742"/>
      <c r="F738" s="742"/>
      <c r="G738" s="742"/>
      <c r="H738" s="742"/>
      <c r="I738" s="1141"/>
      <c r="N738" s="1103"/>
    </row>
    <row r="739" spans="3:14" ht="9" hidden="1" customHeight="1">
      <c r="C739" s="742"/>
      <c r="D739" s="742"/>
      <c r="E739" s="742"/>
      <c r="F739" s="742"/>
      <c r="G739" s="742"/>
      <c r="H739" s="742"/>
      <c r="I739" s="1141"/>
      <c r="N739" s="1103"/>
    </row>
    <row r="740" spans="3:14" ht="9" hidden="1" customHeight="1"/>
    <row r="741" spans="3:14" ht="9" hidden="1" customHeight="1">
      <c r="C741" s="2817"/>
      <c r="D741" s="2818"/>
      <c r="E741" s="2818"/>
      <c r="F741" s="2818"/>
      <c r="G741" s="2818"/>
      <c r="H741" s="2818"/>
      <c r="I741" s="2818"/>
    </row>
    <row r="742" spans="3:14" ht="11.25" hidden="1" customHeight="1">
      <c r="C742" s="2816"/>
      <c r="D742" s="2718"/>
      <c r="E742" s="2718"/>
      <c r="F742" s="2718"/>
      <c r="G742" s="2718"/>
      <c r="H742" s="2718"/>
      <c r="I742" s="2718"/>
    </row>
  </sheetData>
  <sheetProtection sheet="1" objects="1" scenarios="1" formatCells="0" formatRows="0" autoFilter="0"/>
  <autoFilter ref="A30:B731"/>
  <mergeCells count="722">
    <mergeCell ref="C423:E423"/>
    <mergeCell ref="C413:E413"/>
    <mergeCell ref="C414:E414"/>
    <mergeCell ref="C419:E419"/>
    <mergeCell ref="C420:E420"/>
    <mergeCell ref="C421:E421"/>
    <mergeCell ref="C422:E422"/>
    <mergeCell ref="B24:B26"/>
    <mergeCell ref="C398:E398"/>
    <mergeCell ref="C418:E418"/>
    <mergeCell ref="C417:E417"/>
    <mergeCell ref="C395:E395"/>
    <mergeCell ref="C391:E391"/>
    <mergeCell ref="C377:E377"/>
    <mergeCell ref="C408:E408"/>
    <mergeCell ref="C416:E416"/>
    <mergeCell ref="C415:E415"/>
    <mergeCell ref="B27:B29"/>
    <mergeCell ref="C399:E399"/>
    <mergeCell ref="C400:E400"/>
    <mergeCell ref="C361:E361"/>
    <mergeCell ref="C363:E363"/>
    <mergeCell ref="C388:E388"/>
    <mergeCell ref="C381:E381"/>
    <mergeCell ref="C383:E383"/>
    <mergeCell ref="C382:E382"/>
    <mergeCell ref="C397:E397"/>
    <mergeCell ref="C401:E401"/>
    <mergeCell ref="C402:E402"/>
    <mergeCell ref="C403:E403"/>
    <mergeCell ref="C404:E404"/>
    <mergeCell ref="C386:E386"/>
    <mergeCell ref="C396:E396"/>
    <mergeCell ref="C392:E392"/>
    <mergeCell ref="C393:E393"/>
    <mergeCell ref="C394:E394"/>
    <mergeCell ref="C387:E387"/>
    <mergeCell ref="C389:E389"/>
    <mergeCell ref="C390:E390"/>
    <mergeCell ref="C379:E379"/>
    <mergeCell ref="C384:E384"/>
    <mergeCell ref="C369:E369"/>
    <mergeCell ref="C370:E370"/>
    <mergeCell ref="C385:E385"/>
    <mergeCell ref="C412:E412"/>
    <mergeCell ref="C407:E407"/>
    <mergeCell ref="C410:E410"/>
    <mergeCell ref="C409:E409"/>
    <mergeCell ref="C406:E406"/>
    <mergeCell ref="C405:E405"/>
    <mergeCell ref="C411:E411"/>
    <mergeCell ref="C367:E367"/>
    <mergeCell ref="C372:E372"/>
    <mergeCell ref="C378:E378"/>
    <mergeCell ref="C371:E371"/>
    <mergeCell ref="C380:E380"/>
    <mergeCell ref="C375:E375"/>
    <mergeCell ref="C374:E374"/>
    <mergeCell ref="C373:E373"/>
    <mergeCell ref="C376:E376"/>
    <mergeCell ref="C368:E368"/>
    <mergeCell ref="C365:E365"/>
    <mergeCell ref="C364:E364"/>
    <mergeCell ref="C366:E366"/>
    <mergeCell ref="C362:E362"/>
    <mergeCell ref="C354:E354"/>
    <mergeCell ref="C356:E356"/>
    <mergeCell ref="C355:E355"/>
    <mergeCell ref="C357:E357"/>
    <mergeCell ref="C360:E360"/>
    <mergeCell ref="C358:E358"/>
    <mergeCell ref="C359:E359"/>
    <mergeCell ref="C352:E352"/>
    <mergeCell ref="C348:E348"/>
    <mergeCell ref="C350:E350"/>
    <mergeCell ref="C349:E349"/>
    <mergeCell ref="C353:E353"/>
    <mergeCell ref="C347:E347"/>
    <mergeCell ref="C345:E345"/>
    <mergeCell ref="C346:E346"/>
    <mergeCell ref="C351:E351"/>
    <mergeCell ref="C343:E343"/>
    <mergeCell ref="C342:E342"/>
    <mergeCell ref="C336:E336"/>
    <mergeCell ref="C344:E344"/>
    <mergeCell ref="C339:E339"/>
    <mergeCell ref="C340:E340"/>
    <mergeCell ref="C337:E337"/>
    <mergeCell ref="C341:E341"/>
    <mergeCell ref="C338:E338"/>
    <mergeCell ref="C333:E333"/>
    <mergeCell ref="C335:E335"/>
    <mergeCell ref="C332:E332"/>
    <mergeCell ref="C322:E322"/>
    <mergeCell ref="C323:E323"/>
    <mergeCell ref="C324:E324"/>
    <mergeCell ref="C327:E327"/>
    <mergeCell ref="C326:E326"/>
    <mergeCell ref="C325:E325"/>
    <mergeCell ref="C334:E334"/>
    <mergeCell ref="C315:E315"/>
    <mergeCell ref="C321:E321"/>
    <mergeCell ref="C320:E320"/>
    <mergeCell ref="C331:E331"/>
    <mergeCell ref="C329:E329"/>
    <mergeCell ref="C330:E330"/>
    <mergeCell ref="C312:E312"/>
    <mergeCell ref="C309:E309"/>
    <mergeCell ref="C311:E311"/>
    <mergeCell ref="C328:E328"/>
    <mergeCell ref="C314:E314"/>
    <mergeCell ref="C313:E313"/>
    <mergeCell ref="C316:E316"/>
    <mergeCell ref="C319:E319"/>
    <mergeCell ref="C317:E317"/>
    <mergeCell ref="C318:E318"/>
    <mergeCell ref="C310:E310"/>
    <mergeCell ref="C297:E297"/>
    <mergeCell ref="C296:E296"/>
    <mergeCell ref="C305:E305"/>
    <mergeCell ref="C308:E308"/>
    <mergeCell ref="C306:E306"/>
    <mergeCell ref="C307:E307"/>
    <mergeCell ref="C304:E304"/>
    <mergeCell ref="C302:E302"/>
    <mergeCell ref="C295:E295"/>
    <mergeCell ref="C300:E300"/>
    <mergeCell ref="C303:E303"/>
    <mergeCell ref="C301:E301"/>
    <mergeCell ref="C299:E299"/>
    <mergeCell ref="C298:E298"/>
    <mergeCell ref="C282:E282"/>
    <mergeCell ref="C277:E277"/>
    <mergeCell ref="C287:E287"/>
    <mergeCell ref="C288:E288"/>
    <mergeCell ref="C293:E293"/>
    <mergeCell ref="C294:E294"/>
    <mergeCell ref="C290:E290"/>
    <mergeCell ref="C289:E289"/>
    <mergeCell ref="C291:E291"/>
    <mergeCell ref="C292:E292"/>
    <mergeCell ref="C284:E284"/>
    <mergeCell ref="C286:E286"/>
    <mergeCell ref="C285:E285"/>
    <mergeCell ref="C278:E278"/>
    <mergeCell ref="C276:E276"/>
    <mergeCell ref="C275:E275"/>
    <mergeCell ref="C283:E283"/>
    <mergeCell ref="C281:E281"/>
    <mergeCell ref="C280:E280"/>
    <mergeCell ref="C279:E279"/>
    <mergeCell ref="C268:E268"/>
    <mergeCell ref="C274:E274"/>
    <mergeCell ref="C269:E269"/>
    <mergeCell ref="C270:E270"/>
    <mergeCell ref="C271:E271"/>
    <mergeCell ref="C273:E273"/>
    <mergeCell ref="C272:E272"/>
    <mergeCell ref="C267:E267"/>
    <mergeCell ref="C264:E264"/>
    <mergeCell ref="C262:E262"/>
    <mergeCell ref="C263:E263"/>
    <mergeCell ref="C256:E256"/>
    <mergeCell ref="C266:E266"/>
    <mergeCell ref="C265:E265"/>
    <mergeCell ref="C260:E260"/>
    <mergeCell ref="C261:E261"/>
    <mergeCell ref="C257:E257"/>
    <mergeCell ref="C259:E259"/>
    <mergeCell ref="C258:E258"/>
    <mergeCell ref="C246:E246"/>
    <mergeCell ref="C250:E250"/>
    <mergeCell ref="C251:E251"/>
    <mergeCell ref="C255:E255"/>
    <mergeCell ref="C252:E252"/>
    <mergeCell ref="C253:E253"/>
    <mergeCell ref="C247:E247"/>
    <mergeCell ref="C254:E254"/>
    <mergeCell ref="C249:E249"/>
    <mergeCell ref="C248:E248"/>
    <mergeCell ref="C245:E245"/>
    <mergeCell ref="C244:E244"/>
    <mergeCell ref="C240:E240"/>
    <mergeCell ref="C241:E241"/>
    <mergeCell ref="C243:E243"/>
    <mergeCell ref="C242:E242"/>
    <mergeCell ref="C238:E238"/>
    <mergeCell ref="C234:E234"/>
    <mergeCell ref="C235:E235"/>
    <mergeCell ref="C237:E237"/>
    <mergeCell ref="C236:E236"/>
    <mergeCell ref="C239:E239"/>
    <mergeCell ref="C233:E233"/>
    <mergeCell ref="C226:E226"/>
    <mergeCell ref="C227:E227"/>
    <mergeCell ref="C230:E230"/>
    <mergeCell ref="C229:E229"/>
    <mergeCell ref="C228:E228"/>
    <mergeCell ref="C219:E219"/>
    <mergeCell ref="C214:E214"/>
    <mergeCell ref="C231:E231"/>
    <mergeCell ref="C232:E232"/>
    <mergeCell ref="C220:E220"/>
    <mergeCell ref="C224:E224"/>
    <mergeCell ref="C225:E225"/>
    <mergeCell ref="C221:E221"/>
    <mergeCell ref="C223:E223"/>
    <mergeCell ref="C222:E222"/>
    <mergeCell ref="C208:E208"/>
    <mergeCell ref="C218:E218"/>
    <mergeCell ref="C217:E217"/>
    <mergeCell ref="C209:E209"/>
    <mergeCell ref="C210:E210"/>
    <mergeCell ref="C211:E211"/>
    <mergeCell ref="C213:E213"/>
    <mergeCell ref="C215:E215"/>
    <mergeCell ref="C216:E216"/>
    <mergeCell ref="C212:E212"/>
    <mergeCell ref="C207:E207"/>
    <mergeCell ref="C200:E200"/>
    <mergeCell ref="C203:E203"/>
    <mergeCell ref="C206:E206"/>
    <mergeCell ref="C205:E205"/>
    <mergeCell ref="C202:E202"/>
    <mergeCell ref="C204:E204"/>
    <mergeCell ref="C199:E199"/>
    <mergeCell ref="C201:E201"/>
    <mergeCell ref="C196:E196"/>
    <mergeCell ref="C198:E198"/>
    <mergeCell ref="C191:E191"/>
    <mergeCell ref="C192:E192"/>
    <mergeCell ref="C193:E193"/>
    <mergeCell ref="C197:E197"/>
    <mergeCell ref="C194:E194"/>
    <mergeCell ref="C195:E195"/>
    <mergeCell ref="C190:E190"/>
    <mergeCell ref="C176:E176"/>
    <mergeCell ref="C178:E178"/>
    <mergeCell ref="C184:E184"/>
    <mergeCell ref="C181:E181"/>
    <mergeCell ref="C179:E179"/>
    <mergeCell ref="C180:E180"/>
    <mergeCell ref="C183:E183"/>
    <mergeCell ref="C177:E177"/>
    <mergeCell ref="C189:E189"/>
    <mergeCell ref="C188:E188"/>
    <mergeCell ref="C185:E185"/>
    <mergeCell ref="C187:E187"/>
    <mergeCell ref="C186:E186"/>
    <mergeCell ref="C175:E175"/>
    <mergeCell ref="C182:E182"/>
    <mergeCell ref="C172:E172"/>
    <mergeCell ref="C174:E174"/>
    <mergeCell ref="C169:E169"/>
    <mergeCell ref="C171:E171"/>
    <mergeCell ref="C167:E167"/>
    <mergeCell ref="C168:E168"/>
    <mergeCell ref="C170:E170"/>
    <mergeCell ref="C173:E173"/>
    <mergeCell ref="C166:E166"/>
    <mergeCell ref="C161:E161"/>
    <mergeCell ref="C160:E160"/>
    <mergeCell ref="C164:E164"/>
    <mergeCell ref="C165:E165"/>
    <mergeCell ref="C163:E163"/>
    <mergeCell ref="C158:E158"/>
    <mergeCell ref="C159:E159"/>
    <mergeCell ref="C162:E162"/>
    <mergeCell ref="C149:E149"/>
    <mergeCell ref="C150:E150"/>
    <mergeCell ref="C157:E157"/>
    <mergeCell ref="C151:E151"/>
    <mergeCell ref="C152:E152"/>
    <mergeCell ref="C153:E153"/>
    <mergeCell ref="C154:E154"/>
    <mergeCell ref="C155:E155"/>
    <mergeCell ref="C156:E156"/>
    <mergeCell ref="C148:E148"/>
    <mergeCell ref="C145:E145"/>
    <mergeCell ref="C143:E143"/>
    <mergeCell ref="C144:E144"/>
    <mergeCell ref="C147:E147"/>
    <mergeCell ref="C146:E146"/>
    <mergeCell ref="C132:E132"/>
    <mergeCell ref="C142:E142"/>
    <mergeCell ref="C138:E138"/>
    <mergeCell ref="C139:E139"/>
    <mergeCell ref="C135:E135"/>
    <mergeCell ref="C136:E136"/>
    <mergeCell ref="C141:E141"/>
    <mergeCell ref="C122:E122"/>
    <mergeCell ref="C124:E124"/>
    <mergeCell ref="C125:E125"/>
    <mergeCell ref="C129:E129"/>
    <mergeCell ref="C131:E131"/>
    <mergeCell ref="C140:E140"/>
    <mergeCell ref="C137:E137"/>
    <mergeCell ref="C133:E133"/>
    <mergeCell ref="C134:E134"/>
    <mergeCell ref="C130:E130"/>
    <mergeCell ref="C121:E121"/>
    <mergeCell ref="C119:E119"/>
    <mergeCell ref="C120:E120"/>
    <mergeCell ref="C110:E110"/>
    <mergeCell ref="C128:E128"/>
    <mergeCell ref="C116:E116"/>
    <mergeCell ref="C117:E117"/>
    <mergeCell ref="C123:E123"/>
    <mergeCell ref="C127:E127"/>
    <mergeCell ref="C126:E126"/>
    <mergeCell ref="C113:E113"/>
    <mergeCell ref="C114:E114"/>
    <mergeCell ref="C112:E112"/>
    <mergeCell ref="C111:E111"/>
    <mergeCell ref="C115:E115"/>
    <mergeCell ref="C118:E118"/>
    <mergeCell ref="C104:E104"/>
    <mergeCell ref="C109:E109"/>
    <mergeCell ref="C108:E108"/>
    <mergeCell ref="C106:E106"/>
    <mergeCell ref="C107:E107"/>
    <mergeCell ref="C105:E105"/>
    <mergeCell ref="C103:E103"/>
    <mergeCell ref="C94:E94"/>
    <mergeCell ref="C97:E97"/>
    <mergeCell ref="C96:E96"/>
    <mergeCell ref="C100:E100"/>
    <mergeCell ref="C95:E95"/>
    <mergeCell ref="C102:E102"/>
    <mergeCell ref="C101:E101"/>
    <mergeCell ref="C99:E99"/>
    <mergeCell ref="C98:E98"/>
    <mergeCell ref="C92:E92"/>
    <mergeCell ref="C89:E89"/>
    <mergeCell ref="C90:E90"/>
    <mergeCell ref="C66:E66"/>
    <mergeCell ref="C78:E78"/>
    <mergeCell ref="C93:E93"/>
    <mergeCell ref="C82:E82"/>
    <mergeCell ref="C88:E88"/>
    <mergeCell ref="C87:E87"/>
    <mergeCell ref="C84:E84"/>
    <mergeCell ref="C50:E50"/>
    <mergeCell ref="C76:E76"/>
    <mergeCell ref="C75:E75"/>
    <mergeCell ref="C56:E56"/>
    <mergeCell ref="C67:E67"/>
    <mergeCell ref="C53:E53"/>
    <mergeCell ref="C54:E54"/>
    <mergeCell ref="C61:E61"/>
    <mergeCell ref="C77:E77"/>
    <mergeCell ref="C46:E46"/>
    <mergeCell ref="C65:E65"/>
    <mergeCell ref="C68:E68"/>
    <mergeCell ref="C57:E57"/>
    <mergeCell ref="C69:E69"/>
    <mergeCell ref="C63:E63"/>
    <mergeCell ref="C52:E52"/>
    <mergeCell ref="C62:E62"/>
    <mergeCell ref="C51:E51"/>
    <mergeCell ref="C41:E41"/>
    <mergeCell ref="C80:E80"/>
    <mergeCell ref="C64:E64"/>
    <mergeCell ref="C85:E85"/>
    <mergeCell ref="C86:E86"/>
    <mergeCell ref="C49:E49"/>
    <mergeCell ref="C59:E59"/>
    <mergeCell ref="C60:E60"/>
    <mergeCell ref="C58:E58"/>
    <mergeCell ref="C83:E83"/>
    <mergeCell ref="C40:E40"/>
    <mergeCell ref="C43:E43"/>
    <mergeCell ref="C33:E33"/>
    <mergeCell ref="C91:E91"/>
    <mergeCell ref="C79:E79"/>
    <mergeCell ref="C70:E70"/>
    <mergeCell ref="C55:E55"/>
    <mergeCell ref="C73:E73"/>
    <mergeCell ref="C81:E81"/>
    <mergeCell ref="C71:E71"/>
    <mergeCell ref="D16:I16"/>
    <mergeCell ref="C35:E35"/>
    <mergeCell ref="C20:C25"/>
    <mergeCell ref="D20:I20"/>
    <mergeCell ref="C38:E38"/>
    <mergeCell ref="G29:I29"/>
    <mergeCell ref="C42:E42"/>
    <mergeCell ref="C31:E31"/>
    <mergeCell ref="C1:I1"/>
    <mergeCell ref="C6:I6"/>
    <mergeCell ref="D8:I8"/>
    <mergeCell ref="C17:C18"/>
    <mergeCell ref="F13:I13"/>
    <mergeCell ref="C34:E34"/>
    <mergeCell ref="C39:E39"/>
    <mergeCell ref="C29:E30"/>
    <mergeCell ref="M26:M30"/>
    <mergeCell ref="C44:E44"/>
    <mergeCell ref="C48:E48"/>
    <mergeCell ref="F12:I12"/>
    <mergeCell ref="D27:I27"/>
    <mergeCell ref="C742:I742"/>
    <mergeCell ref="C741:I741"/>
    <mergeCell ref="C74:E74"/>
    <mergeCell ref="C72:E72"/>
    <mergeCell ref="F24:I24"/>
    <mergeCell ref="L26:L29"/>
    <mergeCell ref="C47:E47"/>
    <mergeCell ref="M21:M23"/>
    <mergeCell ref="L21:L23"/>
    <mergeCell ref="C37:E37"/>
    <mergeCell ref="C32:E32"/>
    <mergeCell ref="C45:E45"/>
    <mergeCell ref="F21:I21"/>
    <mergeCell ref="F25:I25"/>
    <mergeCell ref="C36:E36"/>
    <mergeCell ref="C424:E424"/>
    <mergeCell ref="C425:E425"/>
    <mergeCell ref="C426:E426"/>
    <mergeCell ref="C427:E427"/>
    <mergeCell ref="C428:E428"/>
    <mergeCell ref="C429:E429"/>
    <mergeCell ref="C430:E430"/>
    <mergeCell ref="C431:E431"/>
    <mergeCell ref="C432:E432"/>
    <mergeCell ref="C433:E433"/>
    <mergeCell ref="C434:E434"/>
    <mergeCell ref="C435:E435"/>
    <mergeCell ref="C436:E436"/>
    <mergeCell ref="C437:E437"/>
    <mergeCell ref="C438:E438"/>
    <mergeCell ref="C439:E439"/>
    <mergeCell ref="C440:E440"/>
    <mergeCell ref="C441:E441"/>
    <mergeCell ref="C442:E442"/>
    <mergeCell ref="C443:E443"/>
    <mergeCell ref="C444:E444"/>
    <mergeCell ref="C445:E445"/>
    <mergeCell ref="C446:E446"/>
    <mergeCell ref="C447:E447"/>
    <mergeCell ref="C448:E448"/>
    <mergeCell ref="C449:E449"/>
    <mergeCell ref="C450:E450"/>
    <mergeCell ref="C451:E451"/>
    <mergeCell ref="C452:E452"/>
    <mergeCell ref="C453:E453"/>
    <mergeCell ref="C454:E454"/>
    <mergeCell ref="C455:E455"/>
    <mergeCell ref="C456:E456"/>
    <mergeCell ref="C457:E457"/>
    <mergeCell ref="C458:E458"/>
    <mergeCell ref="C459:E459"/>
    <mergeCell ref="C460:E460"/>
    <mergeCell ref="C461:E461"/>
    <mergeCell ref="C462:E462"/>
    <mergeCell ref="C463:E463"/>
    <mergeCell ref="C464:E464"/>
    <mergeCell ref="C465:E465"/>
    <mergeCell ref="C466:E466"/>
    <mergeCell ref="C467:E467"/>
    <mergeCell ref="C468:E468"/>
    <mergeCell ref="C469:E469"/>
    <mergeCell ref="C470:E470"/>
    <mergeCell ref="C471:E471"/>
    <mergeCell ref="C472:E472"/>
    <mergeCell ref="C473:E473"/>
    <mergeCell ref="C474:E474"/>
    <mergeCell ref="C475:E475"/>
    <mergeCell ref="C476:E476"/>
    <mergeCell ref="C477:E477"/>
    <mergeCell ref="C478:E478"/>
    <mergeCell ref="C479:E479"/>
    <mergeCell ref="C480:E480"/>
    <mergeCell ref="C481:E481"/>
    <mergeCell ref="C482:E482"/>
    <mergeCell ref="C483:E483"/>
    <mergeCell ref="C484:E484"/>
    <mergeCell ref="C485:E485"/>
    <mergeCell ref="C486:E486"/>
    <mergeCell ref="C487:E487"/>
    <mergeCell ref="C488:E488"/>
    <mergeCell ref="C489:E489"/>
    <mergeCell ref="C490:E490"/>
    <mergeCell ref="C491:E491"/>
    <mergeCell ref="C492:E492"/>
    <mergeCell ref="C493:E493"/>
    <mergeCell ref="C494:E494"/>
    <mergeCell ref="C495:E495"/>
    <mergeCell ref="C496:E496"/>
    <mergeCell ref="C497:E497"/>
    <mergeCell ref="C498:E498"/>
    <mergeCell ref="C499:E499"/>
    <mergeCell ref="C500:E500"/>
    <mergeCell ref="C501:E501"/>
    <mergeCell ref="C502:E502"/>
    <mergeCell ref="C503:E503"/>
    <mergeCell ref="C504:E504"/>
    <mergeCell ref="C505:E505"/>
    <mergeCell ref="C506:E506"/>
    <mergeCell ref="C507:E507"/>
    <mergeCell ref="C508:E508"/>
    <mergeCell ref="C509:E509"/>
    <mergeCell ref="C510:E510"/>
    <mergeCell ref="C511:E511"/>
    <mergeCell ref="C512:E512"/>
    <mergeCell ref="C513:E513"/>
    <mergeCell ref="C514:E514"/>
    <mergeCell ref="C515:E515"/>
    <mergeCell ref="C516:E516"/>
    <mergeCell ref="C517:E517"/>
    <mergeCell ref="C518:E518"/>
    <mergeCell ref="C519:E519"/>
    <mergeCell ref="C520:E520"/>
    <mergeCell ref="C521:E521"/>
    <mergeCell ref="C522:E522"/>
    <mergeCell ref="C523:E523"/>
    <mergeCell ref="C524:E524"/>
    <mergeCell ref="C525:E525"/>
    <mergeCell ref="C526:E526"/>
    <mergeCell ref="C527:E527"/>
    <mergeCell ref="C528:E528"/>
    <mergeCell ref="C529:E529"/>
    <mergeCell ref="C530:E530"/>
    <mergeCell ref="C531:E531"/>
    <mergeCell ref="C532:E532"/>
    <mergeCell ref="C533:E533"/>
    <mergeCell ref="C534:E534"/>
    <mergeCell ref="C535:E535"/>
    <mergeCell ref="C536:E536"/>
    <mergeCell ref="C537:E537"/>
    <mergeCell ref="C538:E538"/>
    <mergeCell ref="C539:E539"/>
    <mergeCell ref="C540:E540"/>
    <mergeCell ref="C541:E541"/>
    <mergeCell ref="C542:E542"/>
    <mergeCell ref="C543:E543"/>
    <mergeCell ref="C544:E544"/>
    <mergeCell ref="C545:E545"/>
    <mergeCell ref="C546:E546"/>
    <mergeCell ref="C547:E547"/>
    <mergeCell ref="C548:E548"/>
    <mergeCell ref="C549:E549"/>
    <mergeCell ref="C550:E550"/>
    <mergeCell ref="C551:E551"/>
    <mergeCell ref="C552:E552"/>
    <mergeCell ref="C553:E553"/>
    <mergeCell ref="C554:E554"/>
    <mergeCell ref="C555:E555"/>
    <mergeCell ref="C556:E556"/>
    <mergeCell ref="C557:E557"/>
    <mergeCell ref="C558:E558"/>
    <mergeCell ref="C559:E559"/>
    <mergeCell ref="C560:E560"/>
    <mergeCell ref="C561:E561"/>
    <mergeCell ref="C562:E562"/>
    <mergeCell ref="C563:E563"/>
    <mergeCell ref="C564:E564"/>
    <mergeCell ref="C565:E565"/>
    <mergeCell ref="C566:E566"/>
    <mergeCell ref="C567:E567"/>
    <mergeCell ref="C568:E568"/>
    <mergeCell ref="C569:E569"/>
    <mergeCell ref="C570:E570"/>
    <mergeCell ref="C571:E571"/>
    <mergeCell ref="C572:E572"/>
    <mergeCell ref="C573:E573"/>
    <mergeCell ref="C574:E574"/>
    <mergeCell ref="C575:E575"/>
    <mergeCell ref="C576:E576"/>
    <mergeCell ref="C577:E577"/>
    <mergeCell ref="C578:E578"/>
    <mergeCell ref="C579:E579"/>
    <mergeCell ref="C580:E580"/>
    <mergeCell ref="C581:E581"/>
    <mergeCell ref="C582:E582"/>
    <mergeCell ref="C583:E583"/>
    <mergeCell ref="C584:E584"/>
    <mergeCell ref="C585:E585"/>
    <mergeCell ref="C586:E586"/>
    <mergeCell ref="C587:E587"/>
    <mergeCell ref="C588:E588"/>
    <mergeCell ref="C589:E589"/>
    <mergeCell ref="C590:E590"/>
    <mergeCell ref="C591:E591"/>
    <mergeCell ref="C592:E592"/>
    <mergeCell ref="C593:E593"/>
    <mergeCell ref="C594:E594"/>
    <mergeCell ref="C595:E595"/>
    <mergeCell ref="C596:E596"/>
    <mergeCell ref="C597:E597"/>
    <mergeCell ref="C598:E598"/>
    <mergeCell ref="C599:E599"/>
    <mergeCell ref="C600:E600"/>
    <mergeCell ref="C601:E601"/>
    <mergeCell ref="C602:E602"/>
    <mergeCell ref="C603:E603"/>
    <mergeCell ref="C604:E604"/>
    <mergeCell ref="C605:E605"/>
    <mergeCell ref="C606:E606"/>
    <mergeCell ref="C607:E607"/>
    <mergeCell ref="C608:E608"/>
    <mergeCell ref="C609:E609"/>
    <mergeCell ref="C610:E610"/>
    <mergeCell ref="C611:E611"/>
    <mergeCell ref="C612:E612"/>
    <mergeCell ref="C613:E613"/>
    <mergeCell ref="C614:E614"/>
    <mergeCell ref="C615:E615"/>
    <mergeCell ref="C616:E616"/>
    <mergeCell ref="C617:E617"/>
    <mergeCell ref="C618:E618"/>
    <mergeCell ref="C619:E619"/>
    <mergeCell ref="C620:E620"/>
    <mergeCell ref="C621:E621"/>
    <mergeCell ref="C622:E622"/>
    <mergeCell ref="C623:E623"/>
    <mergeCell ref="C624:E624"/>
    <mergeCell ref="C625:E625"/>
    <mergeCell ref="C626:E626"/>
    <mergeCell ref="C627:E627"/>
    <mergeCell ref="C628:E628"/>
    <mergeCell ref="C629:E629"/>
    <mergeCell ref="C630:E630"/>
    <mergeCell ref="C631:E631"/>
    <mergeCell ref="C632:E632"/>
    <mergeCell ref="C633:E633"/>
    <mergeCell ref="C634:E634"/>
    <mergeCell ref="C635:E635"/>
    <mergeCell ref="C636:E636"/>
    <mergeCell ref="C637:E637"/>
    <mergeCell ref="C638:E638"/>
    <mergeCell ref="C639:E639"/>
    <mergeCell ref="C640:E640"/>
    <mergeCell ref="C641:E641"/>
    <mergeCell ref="C642:E642"/>
    <mergeCell ref="C643:E643"/>
    <mergeCell ref="C644:E644"/>
    <mergeCell ref="C645:E645"/>
    <mergeCell ref="C646:E646"/>
    <mergeCell ref="C647:E647"/>
    <mergeCell ref="C648:E648"/>
    <mergeCell ref="C649:E649"/>
    <mergeCell ref="C650:E650"/>
    <mergeCell ref="C651:E651"/>
    <mergeCell ref="C652:E652"/>
    <mergeCell ref="C653:E653"/>
    <mergeCell ref="C654:E654"/>
    <mergeCell ref="C655:E655"/>
    <mergeCell ref="C656:E656"/>
    <mergeCell ref="C657:E657"/>
    <mergeCell ref="C658:E658"/>
    <mergeCell ref="C659:E659"/>
    <mergeCell ref="C660:E660"/>
    <mergeCell ref="C661:E661"/>
    <mergeCell ref="C662:E662"/>
    <mergeCell ref="C663:E663"/>
    <mergeCell ref="C664:E664"/>
    <mergeCell ref="C665:E665"/>
    <mergeCell ref="C666:E666"/>
    <mergeCell ref="C667:E667"/>
    <mergeCell ref="C668:E668"/>
    <mergeCell ref="C669:E669"/>
    <mergeCell ref="C670:E670"/>
    <mergeCell ref="C671:E671"/>
    <mergeCell ref="C672:E672"/>
    <mergeCell ref="C673:E673"/>
    <mergeCell ref="C674:E674"/>
    <mergeCell ref="C675:E675"/>
    <mergeCell ref="C676:E676"/>
    <mergeCell ref="C677:E677"/>
    <mergeCell ref="C678:E678"/>
    <mergeCell ref="C679:E679"/>
    <mergeCell ref="C680:E680"/>
    <mergeCell ref="C681:E681"/>
    <mergeCell ref="C682:E682"/>
    <mergeCell ref="C683:E683"/>
    <mergeCell ref="C684:E684"/>
    <mergeCell ref="C685:E685"/>
    <mergeCell ref="C686:E686"/>
    <mergeCell ref="C687:E687"/>
    <mergeCell ref="C688:E688"/>
    <mergeCell ref="C689:E689"/>
    <mergeCell ref="C690:E690"/>
    <mergeCell ref="C691:E691"/>
    <mergeCell ref="C692:E692"/>
    <mergeCell ref="C693:E693"/>
    <mergeCell ref="C694:E694"/>
    <mergeCell ref="C695:E695"/>
    <mergeCell ref="C696:E696"/>
    <mergeCell ref="C697:E697"/>
    <mergeCell ref="C698:E698"/>
    <mergeCell ref="C699:E699"/>
    <mergeCell ref="C700:E700"/>
    <mergeCell ref="C701:E701"/>
    <mergeCell ref="C702:E702"/>
    <mergeCell ref="C703:E703"/>
    <mergeCell ref="C704:E704"/>
    <mergeCell ref="C705:E705"/>
    <mergeCell ref="C706:E706"/>
    <mergeCell ref="C707:E707"/>
    <mergeCell ref="C708:E708"/>
    <mergeCell ref="C709:E709"/>
    <mergeCell ref="C710:E710"/>
    <mergeCell ref="C711:E711"/>
    <mergeCell ref="C712:E712"/>
    <mergeCell ref="C713:E713"/>
    <mergeCell ref="C714:E714"/>
    <mergeCell ref="C715:E715"/>
    <mergeCell ref="C716:E716"/>
    <mergeCell ref="C717:E717"/>
    <mergeCell ref="C718:E718"/>
    <mergeCell ref="C719:E719"/>
    <mergeCell ref="C720:E720"/>
    <mergeCell ref="C721:E721"/>
    <mergeCell ref="C722:E722"/>
    <mergeCell ref="C723:E723"/>
    <mergeCell ref="C724:E724"/>
    <mergeCell ref="C725:E725"/>
    <mergeCell ref="C726:E726"/>
    <mergeCell ref="C727:E727"/>
    <mergeCell ref="C728:E728"/>
    <mergeCell ref="C729:E729"/>
  </mergeCells>
  <phoneticPr fontId="8" type="noConversion"/>
  <conditionalFormatting sqref="C10:I10">
    <cfRule type="expression" dxfId="15" priority="23" stopIfTrue="1">
      <formula>$Q$10=1</formula>
    </cfRule>
  </conditionalFormatting>
  <conditionalFormatting sqref="C11:I11">
    <cfRule type="expression" dxfId="14" priority="25" stopIfTrue="1">
      <formula>$Q$11=1</formula>
    </cfRule>
  </conditionalFormatting>
  <conditionalFormatting sqref="E12:I12">
    <cfRule type="expression" dxfId="13" priority="27" stopIfTrue="1">
      <formula>$Q$12=1</formula>
    </cfRule>
  </conditionalFormatting>
  <conditionalFormatting sqref="E13:I13">
    <cfRule type="expression" dxfId="12" priority="29" stopIfTrue="1">
      <formula>$Q$13=1</formula>
    </cfRule>
  </conditionalFormatting>
  <dataValidations count="1">
    <dataValidation type="whole" allowBlank="1" showErrorMessage="1" errorTitle="Plan Rolnośrodowiskowy" error="Wpisz metry liczbą. Nie baw się w centymetry - wpisz w pełnych metrach." sqref="G31:H729">
      <formula1>0</formula1>
      <formula2>99999999999</formula2>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xl/worksheets/sheet45.xml><?xml version="1.0" encoding="utf-8"?>
<worksheet xmlns="http://schemas.openxmlformats.org/spreadsheetml/2006/main" xmlns:r="http://schemas.openxmlformats.org/officeDocument/2006/relationships">
  <sheetPr enableFormatConditionsCalculation="0">
    <tabColor indexed="10"/>
  </sheetPr>
  <dimension ref="B1:M42"/>
  <sheetViews>
    <sheetView showGridLines="0" topLeftCell="A16" workbookViewId="0">
      <selection activeCell="D37" sqref="D37:K37"/>
    </sheetView>
  </sheetViews>
  <sheetFormatPr defaultRowHeight="14.25"/>
  <cols>
    <col min="1" max="1" width="1.140625" style="213" customWidth="1"/>
    <col min="2" max="2" width="3.85546875" style="213" customWidth="1"/>
    <col min="3" max="3" width="4.140625" style="213" customWidth="1"/>
    <col min="4" max="4" width="5.85546875" style="213" customWidth="1"/>
    <col min="5" max="8" width="19.42578125" style="213" customWidth="1"/>
    <col min="9" max="9" width="9.28515625" style="213" customWidth="1"/>
    <col min="10" max="10" width="5.5703125" style="213" customWidth="1"/>
    <col min="11" max="16384" width="9.140625" style="213"/>
  </cols>
  <sheetData>
    <row r="1" spans="2:11" s="214" customFormat="1" ht="14.25" customHeight="1">
      <c r="B1" s="653"/>
      <c r="C1" s="653"/>
      <c r="D1" s="653"/>
      <c r="E1" s="653"/>
      <c r="F1" s="653"/>
      <c r="G1" s="653"/>
      <c r="H1" s="653"/>
      <c r="I1" s="653"/>
      <c r="J1" s="653"/>
      <c r="K1" s="653"/>
    </row>
    <row r="2" spans="2:11" s="214" customFormat="1" ht="15">
      <c r="B2" s="653"/>
      <c r="C2" s="2038" t="s">
        <v>1127</v>
      </c>
      <c r="D2" s="2038"/>
      <c r="E2" s="2038"/>
      <c r="F2" s="2038"/>
      <c r="G2" s="2038"/>
      <c r="H2" s="2038"/>
      <c r="I2" s="2038"/>
      <c r="J2" s="2038"/>
      <c r="K2" s="2038"/>
    </row>
    <row r="3" spans="2:11" s="214" customFormat="1" ht="12.75"/>
    <row r="4" spans="2:11" s="214" customFormat="1" ht="44.25" customHeight="1">
      <c r="B4" s="852" t="s">
        <v>42</v>
      </c>
      <c r="C4" s="214" t="s">
        <v>986</v>
      </c>
      <c r="D4" s="1947" t="s">
        <v>223</v>
      </c>
      <c r="E4" s="2835"/>
      <c r="F4" s="2835"/>
      <c r="G4" s="2835"/>
      <c r="H4" s="2835"/>
      <c r="I4" s="2835"/>
      <c r="J4" s="2835"/>
      <c r="K4" s="2835"/>
    </row>
    <row r="5" spans="2:11" ht="45" customHeight="1">
      <c r="D5" s="213" t="s">
        <v>1128</v>
      </c>
      <c r="E5" s="2835" t="s">
        <v>1808</v>
      </c>
      <c r="F5" s="2835"/>
      <c r="G5" s="2835"/>
      <c r="H5" s="2835"/>
      <c r="I5" s="2835"/>
      <c r="J5" s="2835"/>
      <c r="K5" s="2835"/>
    </row>
    <row r="6" spans="2:11" ht="7.5" customHeight="1">
      <c r="D6" s="614"/>
      <c r="E6" s="2835"/>
      <c r="F6" s="2835"/>
      <c r="G6" s="2835"/>
      <c r="H6" s="2835"/>
      <c r="I6" s="2835"/>
      <c r="J6" s="2835"/>
      <c r="K6" s="2835"/>
    </row>
    <row r="7" spans="2:11" ht="24" customHeight="1">
      <c r="E7" s="1947"/>
      <c r="F7" s="1947"/>
      <c r="G7" s="1947"/>
      <c r="H7" s="1947"/>
      <c r="I7" s="1947"/>
      <c r="J7" s="1947"/>
      <c r="K7" s="1947"/>
    </row>
    <row r="8" spans="2:11" ht="17.25" customHeight="1">
      <c r="B8" s="852" t="s">
        <v>1403</v>
      </c>
      <c r="C8" s="827" t="s">
        <v>221</v>
      </c>
      <c r="D8" s="648" t="s">
        <v>1607</v>
      </c>
      <c r="E8" s="828"/>
      <c r="F8" s="826"/>
      <c r="G8" s="826"/>
      <c r="H8" s="826"/>
      <c r="I8" s="826"/>
      <c r="J8" s="826"/>
      <c r="K8" s="826"/>
    </row>
    <row r="9" spans="2:11" ht="17.25" customHeight="1">
      <c r="C9" s="829"/>
      <c r="D9" s="830" t="s">
        <v>1603</v>
      </c>
      <c r="E9" s="828"/>
      <c r="F9" s="826"/>
      <c r="G9" s="826"/>
      <c r="H9" s="826"/>
      <c r="I9" s="826"/>
      <c r="J9" s="826"/>
      <c r="K9" s="826"/>
    </row>
    <row r="10" spans="2:11" ht="17.25" customHeight="1">
      <c r="D10" s="213" t="s">
        <v>57</v>
      </c>
      <c r="E10" s="826"/>
      <c r="F10" s="826"/>
      <c r="G10" s="826"/>
      <c r="H10" s="826"/>
      <c r="I10" s="826"/>
      <c r="J10" s="826"/>
      <c r="K10" s="826"/>
    </row>
    <row r="11" spans="2:11" ht="17.25" customHeight="1">
      <c r="D11" s="213" t="s">
        <v>56</v>
      </c>
      <c r="E11" s="826"/>
      <c r="F11" s="826"/>
      <c r="G11" s="826"/>
      <c r="H11" s="826"/>
      <c r="I11" s="826"/>
      <c r="J11" s="826"/>
      <c r="K11" s="826"/>
    </row>
    <row r="12" spans="2:11" ht="35.25" customHeight="1">
      <c r="D12" s="213" t="s">
        <v>58</v>
      </c>
      <c r="E12" s="826"/>
      <c r="F12" s="826"/>
      <c r="G12" s="826"/>
      <c r="H12" s="826"/>
      <c r="I12" s="826"/>
      <c r="J12" s="826"/>
      <c r="K12" s="826"/>
    </row>
    <row r="13" spans="2:11" s="614" customFormat="1" ht="17.25" customHeight="1">
      <c r="B13" s="852" t="s">
        <v>42</v>
      </c>
      <c r="C13" s="214" t="s">
        <v>1286</v>
      </c>
      <c r="D13" s="614" t="s">
        <v>1608</v>
      </c>
      <c r="E13" s="613"/>
      <c r="F13" s="613"/>
      <c r="G13" s="613"/>
      <c r="H13" s="613"/>
      <c r="I13" s="613"/>
      <c r="J13" s="613"/>
      <c r="K13" s="613"/>
    </row>
    <row r="14" spans="2:11" s="614" customFormat="1" ht="17.25" customHeight="1">
      <c r="D14" s="614" t="s">
        <v>1609</v>
      </c>
      <c r="E14" s="613"/>
      <c r="F14" s="613"/>
      <c r="G14" s="613"/>
      <c r="H14" s="613"/>
      <c r="I14" s="613"/>
      <c r="J14" s="613"/>
      <c r="K14" s="613"/>
    </row>
    <row r="15" spans="2:11" s="614" customFormat="1" ht="17.25" customHeight="1">
      <c r="D15" s="614" t="s">
        <v>1610</v>
      </c>
      <c r="E15" s="613"/>
      <c r="F15" s="613"/>
      <c r="G15" s="613"/>
      <c r="H15" s="613"/>
      <c r="I15" s="613"/>
      <c r="J15" s="613"/>
      <c r="K15" s="613"/>
    </row>
    <row r="16" spans="2:11" ht="9" customHeight="1">
      <c r="E16" s="826"/>
      <c r="F16" s="826"/>
      <c r="G16" s="826"/>
      <c r="H16" s="826"/>
      <c r="I16" s="826"/>
      <c r="J16" s="826"/>
      <c r="K16" s="826"/>
    </row>
    <row r="17" spans="2:11" ht="17.25" customHeight="1">
      <c r="B17" s="852" t="s">
        <v>42</v>
      </c>
      <c r="C17" s="853" t="s">
        <v>251</v>
      </c>
      <c r="E17" s="826"/>
      <c r="F17" s="826"/>
      <c r="G17" s="826"/>
      <c r="H17" s="826"/>
      <c r="I17" s="826"/>
      <c r="J17" s="826"/>
      <c r="K17" s="826"/>
    </row>
    <row r="18" spans="2:11" ht="17.25" customHeight="1">
      <c r="B18" s="852" t="s">
        <v>1403</v>
      </c>
      <c r="C18" s="853" t="s">
        <v>1412</v>
      </c>
      <c r="E18" s="826"/>
      <c r="F18" s="826"/>
      <c r="G18" s="826"/>
      <c r="H18" s="826"/>
      <c r="I18" s="826"/>
      <c r="J18" s="826"/>
      <c r="K18" s="826"/>
    </row>
    <row r="19" spans="2:11" ht="17.25" customHeight="1">
      <c r="E19" s="826"/>
      <c r="F19" s="826"/>
      <c r="G19" s="826"/>
      <c r="H19" s="826"/>
      <c r="I19" s="826"/>
      <c r="J19" s="826"/>
      <c r="K19" s="826"/>
    </row>
    <row r="20" spans="2:11" ht="16.5" customHeight="1">
      <c r="E20" s="826"/>
      <c r="F20" s="826"/>
      <c r="G20" s="826"/>
      <c r="H20" s="826"/>
      <c r="I20" s="826"/>
      <c r="J20" s="826"/>
      <c r="K20" s="826"/>
    </row>
    <row r="21" spans="2:11" s="214" customFormat="1" ht="15">
      <c r="B21" s="724"/>
      <c r="C21" s="2040" t="s">
        <v>1461</v>
      </c>
      <c r="D21" s="2040"/>
      <c r="E21" s="2040"/>
      <c r="F21" s="2040"/>
      <c r="G21" s="2040"/>
      <c r="H21" s="2040"/>
    </row>
    <row r="23" spans="2:11">
      <c r="C23" s="5" t="s">
        <v>1462</v>
      </c>
    </row>
    <row r="24" spans="2:11" s="214" customFormat="1" ht="12.75"/>
    <row r="25" spans="2:11" s="214" customFormat="1" ht="12.75">
      <c r="C25" s="832" t="s">
        <v>986</v>
      </c>
      <c r="D25" s="2830" t="s">
        <v>1463</v>
      </c>
      <c r="E25" s="2830"/>
      <c r="F25" s="2830"/>
      <c r="G25" s="2830"/>
      <c r="H25" s="2830"/>
      <c r="I25" s="2830"/>
    </row>
    <row r="26" spans="2:11" s="214" customFormat="1" ht="24.75" customHeight="1">
      <c r="B26" s="832"/>
      <c r="C26" s="832" t="s">
        <v>221</v>
      </c>
      <c r="D26" s="2830" t="s">
        <v>1464</v>
      </c>
      <c r="E26" s="2830"/>
      <c r="F26" s="2830"/>
      <c r="G26" s="2830"/>
      <c r="H26" s="2830"/>
      <c r="I26" s="2830"/>
    </row>
    <row r="27" spans="2:11" s="214" customFormat="1" ht="18.75" customHeight="1">
      <c r="D27" s="2831"/>
      <c r="E27" s="2831"/>
      <c r="F27" s="2831"/>
      <c r="G27" s="2831"/>
      <c r="H27" s="2831"/>
      <c r="I27" s="2831"/>
    </row>
    <row r="28" spans="2:11" s="214" customFormat="1" ht="12.75" customHeight="1">
      <c r="C28" s="2040" t="s">
        <v>1465</v>
      </c>
      <c r="D28" s="2833"/>
      <c r="E28" s="2833"/>
      <c r="F28" s="2833"/>
      <c r="G28" s="2833"/>
    </row>
    <row r="29" spans="2:11" s="214" customFormat="1" ht="12.75"/>
    <row r="30" spans="2:11" s="214" customFormat="1" ht="33.75" customHeight="1">
      <c r="C30" s="831" t="s">
        <v>986</v>
      </c>
      <c r="D30" s="2831" t="s">
        <v>1109</v>
      </c>
      <c r="E30" s="2831"/>
      <c r="F30" s="2831"/>
      <c r="G30" s="2831"/>
      <c r="H30" s="2831"/>
      <c r="I30" s="2834"/>
      <c r="J30" s="2834"/>
      <c r="K30" s="2834"/>
    </row>
    <row r="31" spans="2:11" s="214" customFormat="1" ht="41.25" customHeight="1">
      <c r="C31" s="831" t="s">
        <v>221</v>
      </c>
      <c r="D31" s="2831" t="s">
        <v>1140</v>
      </c>
      <c r="E31" s="2832"/>
      <c r="F31" s="2832"/>
      <c r="G31" s="2832"/>
      <c r="H31" s="2832"/>
      <c r="I31" s="2832"/>
      <c r="J31" s="2832"/>
      <c r="K31" s="2832"/>
    </row>
    <row r="32" spans="2:11" s="214" customFormat="1" ht="25.5" customHeight="1">
      <c r="C32" s="831" t="s">
        <v>1415</v>
      </c>
      <c r="D32" s="2831" t="s">
        <v>1141</v>
      </c>
      <c r="E32" s="2833"/>
      <c r="F32" s="2833"/>
      <c r="G32" s="2833"/>
      <c r="H32" s="2833"/>
      <c r="I32" s="2833"/>
      <c r="J32" s="2833"/>
      <c r="K32" s="2833"/>
    </row>
    <row r="33" spans="3:13" s="214" customFormat="1" ht="42" customHeight="1">
      <c r="C33" s="831" t="s">
        <v>1416</v>
      </c>
      <c r="D33" s="2831" t="s">
        <v>510</v>
      </c>
      <c r="E33" s="2833"/>
      <c r="F33" s="2833"/>
      <c r="G33" s="2833"/>
      <c r="H33" s="2833"/>
      <c r="I33" s="2833"/>
      <c r="J33" s="2833"/>
      <c r="K33" s="2833"/>
    </row>
    <row r="34" spans="3:13" s="214" customFormat="1" ht="25.5" hidden="1" customHeight="1">
      <c r="C34" s="831"/>
      <c r="D34" s="2831"/>
      <c r="E34" s="2832"/>
      <c r="F34" s="2832"/>
      <c r="G34" s="2832"/>
      <c r="H34" s="2832"/>
      <c r="I34" s="2832"/>
      <c r="J34" s="2832"/>
      <c r="K34" s="2832"/>
    </row>
    <row r="35" spans="3:13" s="214" customFormat="1" ht="40.5" customHeight="1">
      <c r="C35" s="831" t="s">
        <v>33</v>
      </c>
      <c r="D35" s="2831" t="s">
        <v>1457</v>
      </c>
      <c r="E35" s="2832"/>
      <c r="F35" s="2832"/>
      <c r="G35" s="2832"/>
      <c r="H35" s="2832"/>
      <c r="I35" s="2832"/>
      <c r="J35" s="2832"/>
      <c r="K35" s="2832"/>
    </row>
    <row r="36" spans="3:13" s="214" customFormat="1" ht="21.75" customHeight="1">
      <c r="C36" s="831" t="s">
        <v>735</v>
      </c>
      <c r="D36" s="2831" t="s">
        <v>1458</v>
      </c>
      <c r="E36" s="2832"/>
      <c r="F36" s="2832"/>
      <c r="G36" s="2832"/>
      <c r="H36" s="2832"/>
      <c r="I36" s="2832"/>
      <c r="J36" s="2832"/>
      <c r="K36" s="2832"/>
    </row>
    <row r="37" spans="3:13" s="214" customFormat="1" ht="75.75" customHeight="1">
      <c r="C37" s="831" t="s">
        <v>1550</v>
      </c>
      <c r="D37" s="2831" t="s">
        <v>1883</v>
      </c>
      <c r="E37" s="2832"/>
      <c r="F37" s="2832"/>
      <c r="G37" s="2832"/>
      <c r="H37" s="2832"/>
      <c r="I37" s="2832"/>
      <c r="J37" s="2832"/>
      <c r="K37" s="2832"/>
    </row>
    <row r="38" spans="3:13" s="214" customFormat="1" ht="17.25" customHeight="1">
      <c r="C38" s="831"/>
      <c r="D38" s="831"/>
      <c r="E38" s="833"/>
      <c r="F38" s="833"/>
      <c r="G38" s="833"/>
      <c r="H38" s="833"/>
      <c r="I38" s="833"/>
      <c r="J38" s="833"/>
      <c r="K38" s="833"/>
    </row>
    <row r="39" spans="3:13" s="214" customFormat="1" ht="33" customHeight="1">
      <c r="C39" s="831"/>
      <c r="D39" s="831"/>
      <c r="E39" s="833"/>
      <c r="F39" s="833"/>
      <c r="G39" s="1881" t="str">
        <f>'Og s1'!R65</f>
        <v>data</v>
      </c>
      <c r="H39" s="1881"/>
      <c r="I39" s="1881"/>
      <c r="J39" s="1881"/>
      <c r="K39" s="1881"/>
    </row>
    <row r="40" spans="3:13" s="214" customFormat="1" ht="12.75">
      <c r="G40" s="2"/>
      <c r="H40" s="567" t="s">
        <v>433</v>
      </c>
      <c r="I40" s="2"/>
      <c r="K40" s="2"/>
    </row>
    <row r="41" spans="3:13" s="214" customFormat="1" ht="12.75"/>
    <row r="42" spans="3:13">
      <c r="L42" s="214"/>
      <c r="M42" s="214"/>
    </row>
  </sheetData>
  <sheetProtection formatCells="0" formatRows="0" autoFilter="0"/>
  <mergeCells count="19">
    <mergeCell ref="C2:K2"/>
    <mergeCell ref="D34:K34"/>
    <mergeCell ref="D4:K4"/>
    <mergeCell ref="E5:K5"/>
    <mergeCell ref="E6:K6"/>
    <mergeCell ref="E7:K7"/>
    <mergeCell ref="C21:H21"/>
    <mergeCell ref="D31:K31"/>
    <mergeCell ref="D25:I25"/>
    <mergeCell ref="G39:K39"/>
    <mergeCell ref="D26:I26"/>
    <mergeCell ref="D27:I27"/>
    <mergeCell ref="D37:K37"/>
    <mergeCell ref="D35:K35"/>
    <mergeCell ref="C28:G28"/>
    <mergeCell ref="D30:K30"/>
    <mergeCell ref="D32:K32"/>
    <mergeCell ref="D36:K36"/>
    <mergeCell ref="D33:K33"/>
  </mergeCells>
  <phoneticPr fontId="8" type="noConversion"/>
  <printOptions horizontalCentered="1"/>
  <pageMargins left="0.43" right="0.2"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worksheet>
</file>

<file path=xl/worksheets/sheet46.xml><?xml version="1.0" encoding="utf-8"?>
<worksheet xmlns="http://schemas.openxmlformats.org/spreadsheetml/2006/main" xmlns:r="http://schemas.openxmlformats.org/officeDocument/2006/relationships">
  <sheetPr>
    <tabColor rgb="FFFFC000"/>
  </sheetPr>
  <dimension ref="A1:AC57"/>
  <sheetViews>
    <sheetView showZeros="0" workbookViewId="0">
      <pane ySplit="3" topLeftCell="A4" activePane="bottomLeft" state="frozen"/>
      <selection pane="bottomLeft" activeCell="AB4" sqref="AB4"/>
    </sheetView>
  </sheetViews>
  <sheetFormatPr defaultRowHeight="15"/>
  <cols>
    <col min="1" max="1" width="0.5703125" style="1439" customWidth="1"/>
    <col min="2" max="2" width="4.7109375" style="1439" customWidth="1"/>
    <col min="3" max="3" width="42" style="1439" customWidth="1"/>
    <col min="4" max="4" width="13.7109375" style="1439" customWidth="1"/>
    <col min="5" max="5" width="10.140625" style="1439" customWidth="1"/>
    <col min="6" max="6" width="9.7109375" style="1439" customWidth="1"/>
    <col min="7" max="8" width="11.85546875" style="1439" customWidth="1"/>
    <col min="9" max="9" width="15.7109375" style="1439" customWidth="1"/>
    <col min="10" max="12" width="8.28515625" style="1439" hidden="1" customWidth="1"/>
    <col min="13" max="14" width="5" style="1439" hidden="1" customWidth="1"/>
    <col min="15" max="15" width="6.140625" style="1439" customWidth="1"/>
    <col min="16" max="16" width="1.7109375" style="1439" customWidth="1"/>
    <col min="17" max="17" width="1.28515625" style="1439" customWidth="1"/>
    <col min="18" max="18" width="4" style="1439" customWidth="1"/>
    <col min="19" max="19" width="13.140625" style="1439" customWidth="1"/>
    <col min="20" max="21" width="12" style="1439" customWidth="1"/>
    <col min="22" max="22" width="14.28515625" style="1439" customWidth="1"/>
    <col min="23" max="23" width="0.7109375" style="1439" customWidth="1"/>
    <col min="24" max="24" width="10.140625" style="1439" customWidth="1"/>
    <col min="25" max="25" width="0.7109375" style="1439" customWidth="1"/>
    <col min="26" max="28" width="11.5703125" style="1439" customWidth="1"/>
    <col min="29" max="29" width="1.5703125" style="1439" customWidth="1"/>
    <col min="30" max="16384" width="9.140625" style="1439"/>
  </cols>
  <sheetData>
    <row r="1" spans="1:29" ht="20.25" customHeight="1" thickBot="1">
      <c r="A1" s="1433"/>
      <c r="B1" s="2850" t="s">
        <v>2598</v>
      </c>
      <c r="C1" s="2850"/>
      <c r="D1" s="2852">
        <f>D53</f>
        <v>0</v>
      </c>
      <c r="E1" s="2853"/>
      <c r="F1" s="2854"/>
      <c r="G1" s="1434">
        <f>G53</f>
        <v>0</v>
      </c>
      <c r="H1" s="1434">
        <f>H53</f>
        <v>0</v>
      </c>
      <c r="I1" s="1435" t="s">
        <v>2599</v>
      </c>
      <c r="J1" s="1436"/>
      <c r="K1" s="1436"/>
      <c r="L1" s="1436"/>
      <c r="M1" s="1436"/>
      <c r="N1" s="1436"/>
      <c r="O1" s="1436"/>
      <c r="P1" s="1436"/>
      <c r="Q1" s="1437"/>
      <c r="R1" s="1436"/>
      <c r="S1" s="2855">
        <f>AB52</f>
        <v>0</v>
      </c>
      <c r="T1" s="2855"/>
      <c r="U1" s="1438" t="s">
        <v>2600</v>
      </c>
      <c r="V1" s="1436"/>
      <c r="W1" s="1433"/>
      <c r="X1" s="1433"/>
      <c r="Y1" s="1433"/>
      <c r="Z1" s="1433"/>
      <c r="AA1" s="1433"/>
      <c r="AB1" s="1433"/>
      <c r="AC1" s="1433"/>
    </row>
    <row r="2" spans="1:29" ht="20.25" thickTop="1" thickBot="1">
      <c r="A2" s="1433"/>
      <c r="B2" s="2851"/>
      <c r="C2" s="2851"/>
      <c r="D2" s="1440">
        <f t="shared" ref="D2:I2" si="0">D52</f>
        <v>0</v>
      </c>
      <c r="E2" s="1441">
        <f t="shared" si="0"/>
        <v>0</v>
      </c>
      <c r="F2" s="1442">
        <f t="shared" si="0"/>
        <v>0</v>
      </c>
      <c r="G2" s="1440">
        <f t="shared" si="0"/>
        <v>0</v>
      </c>
      <c r="H2" s="1440">
        <f t="shared" si="0"/>
        <v>0</v>
      </c>
      <c r="I2" s="1440">
        <f t="shared" si="0"/>
        <v>0</v>
      </c>
      <c r="J2" s="1436"/>
      <c r="K2" s="1436"/>
      <c r="L2" s="1436"/>
      <c r="M2" s="1436"/>
      <c r="N2" s="1436"/>
      <c r="O2" s="1443"/>
      <c r="P2" s="1443"/>
      <c r="Q2" s="1443"/>
      <c r="R2" s="1443"/>
      <c r="S2" s="1444" t="s">
        <v>2601</v>
      </c>
      <c r="T2" s="1436"/>
      <c r="U2" s="1436"/>
      <c r="V2" s="1436"/>
      <c r="W2" s="1433"/>
      <c r="X2" s="1433"/>
      <c r="Y2" s="1433"/>
      <c r="Z2" s="1433"/>
      <c r="AA2" s="1433"/>
      <c r="AB2" s="1433"/>
      <c r="AC2" s="1433"/>
    </row>
    <row r="3" spans="1:29" ht="44.25" customHeight="1" thickTop="1" thickBot="1">
      <c r="A3" s="1433"/>
      <c r="B3" s="2856" t="s">
        <v>2602</v>
      </c>
      <c r="C3" s="2857"/>
      <c r="D3" s="1445" t="s">
        <v>2603</v>
      </c>
      <c r="E3" s="1446" t="s">
        <v>2604</v>
      </c>
      <c r="F3" s="1447" t="s">
        <v>2605</v>
      </c>
      <c r="G3" s="1448" t="s">
        <v>2606</v>
      </c>
      <c r="H3" s="1449" t="s">
        <v>2607</v>
      </c>
      <c r="I3" s="1450" t="s">
        <v>2608</v>
      </c>
      <c r="J3" s="1451">
        <v>100</v>
      </c>
      <c r="K3" s="1451">
        <v>50</v>
      </c>
      <c r="L3" s="1433"/>
      <c r="M3" s="2858" t="s">
        <v>2609</v>
      </c>
      <c r="N3" s="2858"/>
      <c r="O3" s="2859" t="str">
        <f>IF(AND(L4&gt;0,L5&gt;0),"Zakaz łączenia","")</f>
        <v/>
      </c>
      <c r="P3" s="1452"/>
      <c r="Q3" s="1452"/>
      <c r="R3" s="1452"/>
      <c r="S3" s="1449" t="s">
        <v>2602</v>
      </c>
      <c r="T3" s="1453" t="s">
        <v>2610</v>
      </c>
      <c r="U3" s="1453" t="s">
        <v>2611</v>
      </c>
      <c r="V3" s="1453" t="s">
        <v>2612</v>
      </c>
      <c r="W3" s="1433"/>
      <c r="X3" s="1451" t="s">
        <v>2613</v>
      </c>
      <c r="Y3" s="1433"/>
      <c r="Z3" s="1453" t="s">
        <v>2614</v>
      </c>
      <c r="AA3" s="1453" t="s">
        <v>2615</v>
      </c>
      <c r="AB3" s="1453" t="s">
        <v>2616</v>
      </c>
      <c r="AC3" s="1433"/>
    </row>
    <row r="4" spans="1:29" ht="19.5" customHeight="1" thickBot="1">
      <c r="A4" s="1433"/>
      <c r="B4" s="1454" t="s">
        <v>2528</v>
      </c>
      <c r="C4" s="1455" t="s">
        <v>2617</v>
      </c>
      <c r="D4" s="1432">
        <f>'Oblicz(2)'!A13</f>
        <v>0</v>
      </c>
      <c r="E4" s="1421">
        <f>IF(D4&lt;V4,D4,V4)</f>
        <v>0</v>
      </c>
      <c r="F4" s="1456">
        <f>D4-I4</f>
        <v>0</v>
      </c>
      <c r="G4" s="1457">
        <f>'Oblicz(2)'!AW13</f>
        <v>0</v>
      </c>
      <c r="H4" s="1457">
        <f>'Oblicz(2)'!BB13</f>
        <v>0</v>
      </c>
      <c r="I4" s="1458">
        <f>ROUND((G4+H4),2)</f>
        <v>0</v>
      </c>
      <c r="J4" s="1459">
        <f>IF(D4=0,0,(T4-G4))</f>
        <v>0</v>
      </c>
      <c r="K4" s="1459">
        <f>IF(D4=0,0,(U4-H4))</f>
        <v>0</v>
      </c>
      <c r="L4" s="1460">
        <f>D4</f>
        <v>0</v>
      </c>
      <c r="M4" s="1461" t="str">
        <f t="shared" ref="M4:M51" si="1">IF(G4&gt;T4,"BŁĄD","-")</f>
        <v>-</v>
      </c>
      <c r="N4" s="1461" t="str">
        <f t="shared" ref="N4:N51" si="2">IF(H4&gt;V4,"BŁĄD","-")</f>
        <v>-</v>
      </c>
      <c r="O4" s="2859"/>
      <c r="P4" s="1462"/>
      <c r="Q4" s="1462"/>
      <c r="R4" s="1462"/>
      <c r="S4" s="1463" t="str">
        <f t="shared" ref="S4:S51" si="3">B4</f>
        <v>1.1</v>
      </c>
      <c r="T4" s="1464">
        <v>20</v>
      </c>
      <c r="U4" s="1464"/>
      <c r="V4" s="1465">
        <f>T4+U4</f>
        <v>20</v>
      </c>
      <c r="W4" s="1466"/>
      <c r="X4" s="1467">
        <v>360</v>
      </c>
      <c r="Y4" s="1466"/>
      <c r="Z4" s="1468">
        <f t="shared" ref="Z4:Z51" si="4">G4*X4</f>
        <v>0</v>
      </c>
      <c r="AA4" s="1468">
        <f t="shared" ref="AA4:AA51" si="5">H4*X4/2</f>
        <v>0</v>
      </c>
      <c r="AB4" s="1468">
        <f>Z4+AA4</f>
        <v>0</v>
      </c>
      <c r="AC4" s="1433"/>
    </row>
    <row r="5" spans="1:29" ht="19.5" customHeight="1" thickTop="1" thickBot="1">
      <c r="A5" s="1433"/>
      <c r="B5" s="1469" t="s">
        <v>164</v>
      </c>
      <c r="C5" s="1470" t="s">
        <v>577</v>
      </c>
      <c r="D5" s="1429">
        <f>'Oblicz(2)'!A14</f>
        <v>0</v>
      </c>
      <c r="E5" s="1419">
        <f>IF(D5&lt;V5,D5,V5)</f>
        <v>0</v>
      </c>
      <c r="F5" s="1471">
        <f>D5-I5</f>
        <v>0</v>
      </c>
      <c r="G5" s="1472">
        <f>'Oblicz(2)'!AW14</f>
        <v>0</v>
      </c>
      <c r="H5" s="1472">
        <f>'Oblicz(2)'!BB14</f>
        <v>0</v>
      </c>
      <c r="I5" s="1473">
        <f t="shared" ref="I5:I51" si="6">ROUND((G5+H5),2)</f>
        <v>0</v>
      </c>
      <c r="J5" s="1459">
        <f>IF(D5=0,0,(T5-G5))</f>
        <v>0</v>
      </c>
      <c r="K5" s="1459">
        <f>IF(D5=0,0,(U5-H5))</f>
        <v>0</v>
      </c>
      <c r="L5" s="1474">
        <f>SUM(D5:D22)</f>
        <v>0</v>
      </c>
      <c r="M5" s="1461" t="str">
        <f t="shared" si="1"/>
        <v>-</v>
      </c>
      <c r="N5" s="1461" t="str">
        <f t="shared" si="2"/>
        <v>-</v>
      </c>
      <c r="O5" s="2844" t="str">
        <f>IF(OR(AND(L4&gt;0,L5&gt;0),AND(L5&gt;0,L46&gt;0)),"Zakaz łączenia z pak. 1 oraz z pak. 8 na tej samej działce","")</f>
        <v/>
      </c>
      <c r="P5" s="1475"/>
      <c r="Q5" s="1475"/>
      <c r="R5" s="1475"/>
      <c r="S5" s="1476" t="str">
        <f t="shared" si="3"/>
        <v>2.1</v>
      </c>
      <c r="T5" s="1477">
        <v>20</v>
      </c>
      <c r="U5" s="1477">
        <v>10</v>
      </c>
      <c r="V5" s="1478">
        <f>T5+U5</f>
        <v>30</v>
      </c>
      <c r="W5" s="1479"/>
      <c r="X5" s="1480">
        <v>790</v>
      </c>
      <c r="Y5" s="1479"/>
      <c r="Z5" s="1481">
        <f t="shared" si="4"/>
        <v>0</v>
      </c>
      <c r="AA5" s="1481">
        <f t="shared" si="5"/>
        <v>0</v>
      </c>
      <c r="AB5" s="1481">
        <f>Z5+AA5</f>
        <v>0</v>
      </c>
      <c r="AC5" s="1433"/>
    </row>
    <row r="6" spans="1:29" ht="19.5" customHeight="1" thickTop="1" thickBot="1">
      <c r="A6" s="1433"/>
      <c r="B6" s="1482" t="s">
        <v>165</v>
      </c>
      <c r="C6" s="1483" t="s">
        <v>1189</v>
      </c>
      <c r="D6" s="1429">
        <f>'Oblicz(2)'!A15</f>
        <v>0</v>
      </c>
      <c r="E6" s="2845">
        <f>IF((D6+D7)&lt;V6,(D6+D7),V6)</f>
        <v>0</v>
      </c>
      <c r="F6" s="2846">
        <f>(D6+D7)-(I6+I7)</f>
        <v>0</v>
      </c>
      <c r="G6" s="1484">
        <f>'Oblicz(2)'!AW15</f>
        <v>0</v>
      </c>
      <c r="H6" s="1484">
        <f>'Oblicz(2)'!BB15</f>
        <v>0</v>
      </c>
      <c r="I6" s="1485">
        <f t="shared" si="6"/>
        <v>0</v>
      </c>
      <c r="J6" s="1459">
        <f>IF(D6=0,0,(T6-G6))</f>
        <v>0</v>
      </c>
      <c r="K6" s="1459">
        <f>IF(D6=0,0,(U6-H6))</f>
        <v>0</v>
      </c>
      <c r="L6" s="1486">
        <f>IF(AND(L4&gt;0,L5&gt;0),1,0)</f>
        <v>0</v>
      </c>
      <c r="M6" s="1461" t="str">
        <f t="shared" si="1"/>
        <v>-</v>
      </c>
      <c r="N6" s="1461" t="str">
        <f t="shared" si="2"/>
        <v>-</v>
      </c>
      <c r="O6" s="2844"/>
      <c r="P6" s="1475"/>
      <c r="Q6" s="1475"/>
      <c r="R6" s="1475"/>
      <c r="S6" s="1487" t="str">
        <f t="shared" si="3"/>
        <v>2.2</v>
      </c>
      <c r="T6" s="1488">
        <v>20</v>
      </c>
      <c r="U6" s="1488">
        <v>10</v>
      </c>
      <c r="V6" s="1489">
        <f t="shared" ref="V6:V51" si="7">T6+U6</f>
        <v>30</v>
      </c>
      <c r="W6" s="1479"/>
      <c r="X6" s="1480">
        <v>840</v>
      </c>
      <c r="Y6" s="1479"/>
      <c r="Z6" s="1490">
        <f t="shared" si="4"/>
        <v>0</v>
      </c>
      <c r="AA6" s="1490">
        <f t="shared" si="5"/>
        <v>0</v>
      </c>
      <c r="AB6" s="1490">
        <f t="shared" ref="AB6:AB51" si="8">Z6+AA6</f>
        <v>0</v>
      </c>
      <c r="AC6" s="1433"/>
    </row>
    <row r="7" spans="1:29" ht="19.5" customHeight="1" thickTop="1" thickBot="1">
      <c r="A7" s="1433"/>
      <c r="B7" s="1491" t="s">
        <v>2529</v>
      </c>
      <c r="C7" s="1492" t="s">
        <v>2618</v>
      </c>
      <c r="D7" s="1429">
        <f>'Oblicz(2)'!A16</f>
        <v>0</v>
      </c>
      <c r="E7" s="2845"/>
      <c r="F7" s="2847"/>
      <c r="G7" s="1484">
        <f>'Oblicz(2)'!AW16</f>
        <v>0</v>
      </c>
      <c r="H7" s="1484">
        <f>'Oblicz(2)'!BB16</f>
        <v>0</v>
      </c>
      <c r="I7" s="1485">
        <f>ROUND((G7+H7),2)</f>
        <v>0</v>
      </c>
      <c r="J7" s="1459"/>
      <c r="K7" s="1459"/>
      <c r="L7" s="1493"/>
      <c r="M7" s="1461" t="str">
        <f t="shared" si="1"/>
        <v>-</v>
      </c>
      <c r="N7" s="1461" t="str">
        <f t="shared" si="2"/>
        <v>-</v>
      </c>
      <c r="O7" s="2844"/>
      <c r="P7" s="1475"/>
      <c r="Q7" s="1475"/>
      <c r="R7" s="1475"/>
      <c r="S7" s="1487" t="str">
        <f t="shared" si="3"/>
        <v>2.2*</v>
      </c>
      <c r="T7" s="1488">
        <f>T5</f>
        <v>20</v>
      </c>
      <c r="U7" s="1488">
        <f>U5</f>
        <v>10</v>
      </c>
      <c r="V7" s="1489">
        <f t="shared" si="7"/>
        <v>30</v>
      </c>
      <c r="W7" s="1479"/>
      <c r="X7" s="1480">
        <f>X5</f>
        <v>790</v>
      </c>
      <c r="Y7" s="1479"/>
      <c r="Z7" s="1490">
        <f t="shared" si="4"/>
        <v>0</v>
      </c>
      <c r="AA7" s="1490">
        <f t="shared" si="5"/>
        <v>0</v>
      </c>
      <c r="AB7" s="1490">
        <f t="shared" si="8"/>
        <v>0</v>
      </c>
      <c r="AC7" s="1433"/>
    </row>
    <row r="8" spans="1:29" ht="19.5" customHeight="1" thickTop="1" thickBot="1">
      <c r="A8" s="1433"/>
      <c r="B8" s="1494" t="s">
        <v>934</v>
      </c>
      <c r="C8" s="1495" t="s">
        <v>578</v>
      </c>
      <c r="D8" s="1429">
        <f>'Oblicz(2)'!A17</f>
        <v>0</v>
      </c>
      <c r="E8" s="1420">
        <f>IF(D8&lt;V8,D8,V8)</f>
        <v>0</v>
      </c>
      <c r="F8" s="1442">
        <f>D8-I8</f>
        <v>0</v>
      </c>
      <c r="G8" s="1496">
        <f>'Oblicz(2)'!AW17</f>
        <v>0</v>
      </c>
      <c r="H8" s="1496">
        <f>'Oblicz(2)'!BB17</f>
        <v>0</v>
      </c>
      <c r="I8" s="1440">
        <f t="shared" si="6"/>
        <v>0</v>
      </c>
      <c r="J8" s="1459">
        <f>IF(D8=0,0,(T8-G8))</f>
        <v>0</v>
      </c>
      <c r="K8" s="1459">
        <f>IF(D8=0,0,(U8-H8))</f>
        <v>0</v>
      </c>
      <c r="L8" s="1493"/>
      <c r="M8" s="1461" t="str">
        <f t="shared" si="1"/>
        <v>-</v>
      </c>
      <c r="N8" s="1461" t="str">
        <f t="shared" si="2"/>
        <v>-</v>
      </c>
      <c r="O8" s="2844"/>
      <c r="P8" s="1452"/>
      <c r="Q8" s="1452"/>
      <c r="R8" s="1452"/>
      <c r="S8" s="1497" t="str">
        <f t="shared" si="3"/>
        <v>2.3</v>
      </c>
      <c r="T8" s="1498">
        <v>15</v>
      </c>
      <c r="U8" s="1498"/>
      <c r="V8" s="1499">
        <f t="shared" si="7"/>
        <v>15</v>
      </c>
      <c r="W8" s="1500"/>
      <c r="X8" s="1501">
        <v>260</v>
      </c>
      <c r="Y8" s="1500"/>
      <c r="Z8" s="1502">
        <f t="shared" si="4"/>
        <v>0</v>
      </c>
      <c r="AA8" s="1502">
        <f t="shared" si="5"/>
        <v>0</v>
      </c>
      <c r="AB8" s="1502">
        <f t="shared" si="8"/>
        <v>0</v>
      </c>
      <c r="AC8" s="1433"/>
    </row>
    <row r="9" spans="1:29" ht="19.5" customHeight="1" thickTop="1" thickBot="1">
      <c r="A9" s="1433"/>
      <c r="B9" s="1494" t="s">
        <v>935</v>
      </c>
      <c r="C9" s="1495" t="s">
        <v>1190</v>
      </c>
      <c r="D9" s="1429">
        <f>'Oblicz(2)'!A18</f>
        <v>0</v>
      </c>
      <c r="E9" s="2845">
        <f>IF((D9+D10)&lt;V9,(D9+D10),V9)</f>
        <v>0</v>
      </c>
      <c r="F9" s="2846">
        <f>(D9+D10)-(I9+I10)</f>
        <v>0</v>
      </c>
      <c r="G9" s="1496">
        <f>'Oblicz(2)'!AW18</f>
        <v>0</v>
      </c>
      <c r="H9" s="1496">
        <f>'Oblicz(2)'!BB18</f>
        <v>0</v>
      </c>
      <c r="I9" s="1440">
        <f t="shared" si="6"/>
        <v>0</v>
      </c>
      <c r="J9" s="1459">
        <f>IF(D9=0,0,(T9-G9))</f>
        <v>0</v>
      </c>
      <c r="K9" s="1459">
        <f>IF(D9=0,0,(U9-H9))</f>
        <v>0</v>
      </c>
      <c r="L9" s="1493"/>
      <c r="M9" s="1461" t="str">
        <f t="shared" si="1"/>
        <v>-</v>
      </c>
      <c r="N9" s="1461" t="str">
        <f t="shared" si="2"/>
        <v>-</v>
      </c>
      <c r="O9" s="2844"/>
      <c r="P9" s="1452"/>
      <c r="Q9" s="1452"/>
      <c r="R9" s="1443"/>
      <c r="S9" s="1497" t="str">
        <f t="shared" si="3"/>
        <v>2.4</v>
      </c>
      <c r="T9" s="1498">
        <v>15</v>
      </c>
      <c r="U9" s="1498"/>
      <c r="V9" s="1499">
        <f t="shared" si="7"/>
        <v>15</v>
      </c>
      <c r="W9" s="1500"/>
      <c r="X9" s="1501">
        <v>330</v>
      </c>
      <c r="Y9" s="1500"/>
      <c r="Z9" s="1502">
        <f t="shared" si="4"/>
        <v>0</v>
      </c>
      <c r="AA9" s="1502">
        <f t="shared" si="5"/>
        <v>0</v>
      </c>
      <c r="AB9" s="1502">
        <f t="shared" si="8"/>
        <v>0</v>
      </c>
      <c r="AC9" s="1433"/>
    </row>
    <row r="10" spans="1:29" ht="19.5" customHeight="1" thickTop="1" thickBot="1">
      <c r="A10" s="1433"/>
      <c r="B10" s="1503" t="s">
        <v>2530</v>
      </c>
      <c r="C10" s="1504" t="s">
        <v>2619</v>
      </c>
      <c r="D10" s="1429">
        <f>'Oblicz(2)'!A19</f>
        <v>0</v>
      </c>
      <c r="E10" s="2845"/>
      <c r="F10" s="2847"/>
      <c r="G10" s="1496">
        <f>'Oblicz(2)'!AW19</f>
        <v>0</v>
      </c>
      <c r="H10" s="1496">
        <f>'Oblicz(2)'!BB19</f>
        <v>0</v>
      </c>
      <c r="I10" s="1440">
        <f>ROUND((G10+H10),2)</f>
        <v>0</v>
      </c>
      <c r="J10" s="1459"/>
      <c r="K10" s="1459">
        <f>IF(D10=0,0,(U10-H10))</f>
        <v>0</v>
      </c>
      <c r="L10" s="1493"/>
      <c r="M10" s="1461" t="str">
        <f t="shared" si="1"/>
        <v>-</v>
      </c>
      <c r="N10" s="1461" t="str">
        <f t="shared" si="2"/>
        <v>-</v>
      </c>
      <c r="O10" s="2844"/>
      <c r="P10" s="1452"/>
      <c r="Q10" s="1452"/>
      <c r="R10" s="1452"/>
      <c r="S10" s="1497" t="str">
        <f t="shared" si="3"/>
        <v>2.4*</v>
      </c>
      <c r="T10" s="1498">
        <f>T8</f>
        <v>15</v>
      </c>
      <c r="U10" s="1498"/>
      <c r="V10" s="1499">
        <f t="shared" si="7"/>
        <v>15</v>
      </c>
      <c r="W10" s="1500"/>
      <c r="X10" s="1501">
        <f>X8</f>
        <v>260</v>
      </c>
      <c r="Y10" s="1500"/>
      <c r="Z10" s="1502">
        <f t="shared" si="4"/>
        <v>0</v>
      </c>
      <c r="AA10" s="1502">
        <f t="shared" si="5"/>
        <v>0</v>
      </c>
      <c r="AB10" s="1502">
        <f t="shared" si="8"/>
        <v>0</v>
      </c>
      <c r="AC10" s="1433"/>
    </row>
    <row r="11" spans="1:29" ht="19.5" customHeight="1" thickTop="1" thickBot="1">
      <c r="A11" s="1433"/>
      <c r="B11" s="1482" t="s">
        <v>936</v>
      </c>
      <c r="C11" s="1483" t="s">
        <v>579</v>
      </c>
      <c r="D11" s="1429">
        <f>'Oblicz(2)'!A20</f>
        <v>0</v>
      </c>
      <c r="E11" s="1420">
        <f>IF(D11&lt;V11,D11,V11)</f>
        <v>0</v>
      </c>
      <c r="F11" s="1442">
        <f>D11-I11</f>
        <v>0</v>
      </c>
      <c r="G11" s="1484">
        <f>'Oblicz(2)'!AW20</f>
        <v>0</v>
      </c>
      <c r="H11" s="1484">
        <f>'Oblicz(2)'!BB20</f>
        <v>0</v>
      </c>
      <c r="I11" s="1485">
        <f t="shared" si="6"/>
        <v>0</v>
      </c>
      <c r="J11" s="1459">
        <f>IF(D11=0,0,(T11-G11))</f>
        <v>0</v>
      </c>
      <c r="K11" s="1459">
        <f>IF(D11=0,0,(U11-H11))</f>
        <v>0</v>
      </c>
      <c r="L11" s="1493"/>
      <c r="M11" s="1461" t="str">
        <f t="shared" si="1"/>
        <v>-</v>
      </c>
      <c r="N11" s="1461" t="str">
        <f t="shared" si="2"/>
        <v>-</v>
      </c>
      <c r="O11" s="2844"/>
      <c r="P11" s="1475"/>
      <c r="Q11" s="1475"/>
      <c r="R11" s="1475"/>
      <c r="S11" s="1487" t="str">
        <f t="shared" si="3"/>
        <v>2.5</v>
      </c>
      <c r="T11" s="1488">
        <v>15</v>
      </c>
      <c r="U11" s="1488">
        <v>15</v>
      </c>
      <c r="V11" s="1489">
        <f t="shared" si="7"/>
        <v>30</v>
      </c>
      <c r="W11" s="1479"/>
      <c r="X11" s="1480">
        <v>1300</v>
      </c>
      <c r="Y11" s="1479"/>
      <c r="Z11" s="1490">
        <f t="shared" si="4"/>
        <v>0</v>
      </c>
      <c r="AA11" s="1490">
        <f t="shared" si="5"/>
        <v>0</v>
      </c>
      <c r="AB11" s="1490">
        <f t="shared" si="8"/>
        <v>0</v>
      </c>
      <c r="AC11" s="1433"/>
    </row>
    <row r="12" spans="1:29" ht="19.5" customHeight="1" thickTop="1" thickBot="1">
      <c r="A12" s="1433"/>
      <c r="B12" s="1482" t="s">
        <v>937</v>
      </c>
      <c r="C12" s="1483" t="s">
        <v>1142</v>
      </c>
      <c r="D12" s="1429">
        <f>'Oblicz(2)'!A21</f>
        <v>0</v>
      </c>
      <c r="E12" s="2845">
        <f>IF((D12+D13)&lt;V12,(D12+D13),V12)</f>
        <v>0</v>
      </c>
      <c r="F12" s="2846">
        <f>(D12+D13)-(I12+I13)</f>
        <v>0</v>
      </c>
      <c r="G12" s="1484">
        <f>'Oblicz(2)'!AW21</f>
        <v>0</v>
      </c>
      <c r="H12" s="1484">
        <f>'Oblicz(2)'!BB21</f>
        <v>0</v>
      </c>
      <c r="I12" s="1485">
        <f t="shared" si="6"/>
        <v>0</v>
      </c>
      <c r="J12" s="1459">
        <f>IF(D12=0,0,(T12-G12))</f>
        <v>0</v>
      </c>
      <c r="K12" s="1459">
        <f>IF(D12=0,0,(U12-H12))</f>
        <v>0</v>
      </c>
      <c r="L12" s="1486">
        <f>IF(OR(AND(L4&gt;0,L5&gt;0),AND(L5&gt;0,L46&gt;0)),1,0)</f>
        <v>0</v>
      </c>
      <c r="M12" s="1461" t="str">
        <f t="shared" si="1"/>
        <v>-</v>
      </c>
      <c r="N12" s="1461" t="str">
        <f t="shared" si="2"/>
        <v>-</v>
      </c>
      <c r="O12" s="2844"/>
      <c r="P12" s="1475"/>
      <c r="Q12" s="1475"/>
      <c r="R12" s="1475"/>
      <c r="S12" s="1487" t="str">
        <f t="shared" si="3"/>
        <v>2.6</v>
      </c>
      <c r="T12" s="1488">
        <v>15</v>
      </c>
      <c r="U12" s="1488">
        <v>15</v>
      </c>
      <c r="V12" s="1489">
        <f t="shared" si="7"/>
        <v>30</v>
      </c>
      <c r="W12" s="1479"/>
      <c r="X12" s="1480">
        <v>1550</v>
      </c>
      <c r="Y12" s="1479"/>
      <c r="Z12" s="1490">
        <f t="shared" si="4"/>
        <v>0</v>
      </c>
      <c r="AA12" s="1490">
        <f t="shared" si="5"/>
        <v>0</v>
      </c>
      <c r="AB12" s="1490">
        <f t="shared" si="8"/>
        <v>0</v>
      </c>
      <c r="AC12" s="1433"/>
    </row>
    <row r="13" spans="1:29" ht="19.5" customHeight="1" thickTop="1" thickBot="1">
      <c r="A13" s="1433"/>
      <c r="B13" s="1491" t="s">
        <v>2531</v>
      </c>
      <c r="C13" s="1492" t="s">
        <v>2620</v>
      </c>
      <c r="D13" s="1429">
        <f>'Oblicz(2)'!A22</f>
        <v>0</v>
      </c>
      <c r="E13" s="2845"/>
      <c r="F13" s="2847"/>
      <c r="G13" s="1484">
        <f>'Oblicz(2)'!AW22</f>
        <v>0</v>
      </c>
      <c r="H13" s="1484">
        <f>'Oblicz(2)'!BB22</f>
        <v>0</v>
      </c>
      <c r="I13" s="1485">
        <f>ROUND((G13+H13),2)</f>
        <v>0</v>
      </c>
      <c r="J13" s="1459"/>
      <c r="K13" s="1459"/>
      <c r="L13" s="1493"/>
      <c r="M13" s="1461" t="str">
        <f t="shared" si="1"/>
        <v>-</v>
      </c>
      <c r="N13" s="1461" t="str">
        <f t="shared" si="2"/>
        <v>-</v>
      </c>
      <c r="O13" s="2844"/>
      <c r="P13" s="1475"/>
      <c r="Q13" s="1475"/>
      <c r="R13" s="1475"/>
      <c r="S13" s="1487" t="str">
        <f t="shared" si="3"/>
        <v>2.6*</v>
      </c>
      <c r="T13" s="1488">
        <f>T11</f>
        <v>15</v>
      </c>
      <c r="U13" s="1488">
        <f>U11</f>
        <v>15</v>
      </c>
      <c r="V13" s="1489">
        <f t="shared" si="7"/>
        <v>30</v>
      </c>
      <c r="W13" s="1479"/>
      <c r="X13" s="1480">
        <f>X11</f>
        <v>1300</v>
      </c>
      <c r="Y13" s="1479"/>
      <c r="Z13" s="1490">
        <f t="shared" si="4"/>
        <v>0</v>
      </c>
      <c r="AA13" s="1490">
        <f t="shared" si="5"/>
        <v>0</v>
      </c>
      <c r="AB13" s="1490">
        <f t="shared" si="8"/>
        <v>0</v>
      </c>
      <c r="AC13" s="1433"/>
    </row>
    <row r="14" spans="1:29" ht="19.5" customHeight="1" thickTop="1" thickBot="1">
      <c r="A14" s="1433"/>
      <c r="B14" s="1494" t="s">
        <v>1178</v>
      </c>
      <c r="C14" s="1495" t="s">
        <v>580</v>
      </c>
      <c r="D14" s="1429">
        <f>'Oblicz(2)'!A23</f>
        <v>0</v>
      </c>
      <c r="E14" s="1420">
        <f>IF(D14&lt;V14,D14,V14)</f>
        <v>0</v>
      </c>
      <c r="F14" s="1442">
        <f>D14-I14</f>
        <v>0</v>
      </c>
      <c r="G14" s="1496">
        <f>'Oblicz(2)'!AW23</f>
        <v>0</v>
      </c>
      <c r="H14" s="1496">
        <f>'Oblicz(2)'!BB23</f>
        <v>0</v>
      </c>
      <c r="I14" s="1440">
        <f t="shared" si="6"/>
        <v>0</v>
      </c>
      <c r="J14" s="1459">
        <f>IF(D14=0,0,(T14-G14))</f>
        <v>0</v>
      </c>
      <c r="K14" s="1459">
        <f>IF(D14=0,0,(U14-H14))</f>
        <v>0</v>
      </c>
      <c r="L14" s="1493"/>
      <c r="M14" s="1461" t="str">
        <f t="shared" si="1"/>
        <v>-</v>
      </c>
      <c r="N14" s="1461" t="str">
        <f t="shared" si="2"/>
        <v>-</v>
      </c>
      <c r="O14" s="2844"/>
      <c r="P14" s="1452"/>
      <c r="Q14" s="1452"/>
      <c r="R14" s="1452"/>
      <c r="S14" s="1497" t="str">
        <f t="shared" si="3"/>
        <v>2.7</v>
      </c>
      <c r="T14" s="1498">
        <v>10</v>
      </c>
      <c r="U14" s="1498"/>
      <c r="V14" s="1499">
        <f t="shared" si="7"/>
        <v>10</v>
      </c>
      <c r="W14" s="1500"/>
      <c r="X14" s="1501">
        <v>1050</v>
      </c>
      <c r="Y14" s="1500"/>
      <c r="Z14" s="1502">
        <f t="shared" si="4"/>
        <v>0</v>
      </c>
      <c r="AA14" s="1502">
        <f t="shared" si="5"/>
        <v>0</v>
      </c>
      <c r="AB14" s="1502">
        <f t="shared" si="8"/>
        <v>0</v>
      </c>
      <c r="AC14" s="1433"/>
    </row>
    <row r="15" spans="1:29" ht="19.5" customHeight="1" thickTop="1" thickBot="1">
      <c r="A15" s="1433"/>
      <c r="B15" s="1505" t="s">
        <v>1179</v>
      </c>
      <c r="C15" s="1506" t="s">
        <v>1198</v>
      </c>
      <c r="D15" s="1429">
        <f>'Oblicz(2)'!A24</f>
        <v>0</v>
      </c>
      <c r="E15" s="2845">
        <f>IF((D15+D16)&lt;V15,(D15+D16),V15)</f>
        <v>0</v>
      </c>
      <c r="F15" s="2846">
        <f>(D15+D16)-(I15+I16)</f>
        <v>0</v>
      </c>
      <c r="G15" s="1496">
        <f>'Oblicz(2)'!AW24</f>
        <v>0</v>
      </c>
      <c r="H15" s="1496">
        <f>'Oblicz(2)'!BB24</f>
        <v>0</v>
      </c>
      <c r="I15" s="1440">
        <f t="shared" si="6"/>
        <v>0</v>
      </c>
      <c r="J15" s="1459">
        <f>IF(D15=0,0,(T15-G15))</f>
        <v>0</v>
      </c>
      <c r="K15" s="1459">
        <f>IF(D15=0,0,(U15-H15))</f>
        <v>0</v>
      </c>
      <c r="L15" s="1493"/>
      <c r="M15" s="1461" t="str">
        <f t="shared" si="1"/>
        <v>-</v>
      </c>
      <c r="N15" s="1461" t="str">
        <f t="shared" si="2"/>
        <v>-</v>
      </c>
      <c r="O15" s="2844"/>
      <c r="P15" s="1452"/>
      <c r="Q15" s="1452"/>
      <c r="R15" s="1452"/>
      <c r="S15" s="1507" t="str">
        <f t="shared" si="3"/>
        <v>2.8</v>
      </c>
      <c r="T15" s="1498">
        <v>10</v>
      </c>
      <c r="U15" s="1498"/>
      <c r="V15" s="1499">
        <f t="shared" si="7"/>
        <v>10</v>
      </c>
      <c r="W15" s="1500"/>
      <c r="X15" s="1501">
        <v>1150</v>
      </c>
      <c r="Y15" s="1500"/>
      <c r="Z15" s="1508">
        <f t="shared" si="4"/>
        <v>0</v>
      </c>
      <c r="AA15" s="1508">
        <f t="shared" si="5"/>
        <v>0</v>
      </c>
      <c r="AB15" s="1502">
        <f t="shared" si="8"/>
        <v>0</v>
      </c>
      <c r="AC15" s="1433"/>
    </row>
    <row r="16" spans="1:29" ht="19.5" customHeight="1" thickTop="1" thickBot="1">
      <c r="A16" s="1433"/>
      <c r="B16" s="1509" t="s">
        <v>2532</v>
      </c>
      <c r="C16" s="1510" t="s">
        <v>2621</v>
      </c>
      <c r="D16" s="1429">
        <f>'Oblicz(2)'!A25</f>
        <v>0</v>
      </c>
      <c r="E16" s="2845"/>
      <c r="F16" s="2847"/>
      <c r="G16" s="1496">
        <f>'Oblicz(2)'!AW25</f>
        <v>0</v>
      </c>
      <c r="H16" s="1496">
        <f>'Oblicz(2)'!BB25</f>
        <v>0</v>
      </c>
      <c r="I16" s="1440">
        <f>ROUND((G16+H16),2)</f>
        <v>0</v>
      </c>
      <c r="J16" s="1459"/>
      <c r="K16" s="1459"/>
      <c r="L16" s="1493"/>
      <c r="M16" s="1461" t="str">
        <f t="shared" si="1"/>
        <v>-</v>
      </c>
      <c r="N16" s="1461" t="str">
        <f t="shared" si="2"/>
        <v>-</v>
      </c>
      <c r="O16" s="2844"/>
      <c r="P16" s="1452"/>
      <c r="Q16" s="1452"/>
      <c r="R16" s="1452"/>
      <c r="S16" s="1507" t="str">
        <f t="shared" si="3"/>
        <v>2.8*</v>
      </c>
      <c r="T16" s="1498">
        <f>T14</f>
        <v>10</v>
      </c>
      <c r="U16" s="1498"/>
      <c r="V16" s="1499">
        <f t="shared" si="7"/>
        <v>10</v>
      </c>
      <c r="W16" s="1500"/>
      <c r="X16" s="1501">
        <f>X14</f>
        <v>1050</v>
      </c>
      <c r="Y16" s="1500"/>
      <c r="Z16" s="1508">
        <f t="shared" si="4"/>
        <v>0</v>
      </c>
      <c r="AA16" s="1508">
        <f t="shared" si="5"/>
        <v>0</v>
      </c>
      <c r="AB16" s="1502">
        <f t="shared" si="8"/>
        <v>0</v>
      </c>
      <c r="AC16" s="1433"/>
    </row>
    <row r="17" spans="1:29" ht="19.5" customHeight="1" thickTop="1" thickBot="1">
      <c r="A17" s="1433"/>
      <c r="B17" s="1511" t="s">
        <v>1180</v>
      </c>
      <c r="C17" s="1512" t="s">
        <v>1915</v>
      </c>
      <c r="D17" s="1429">
        <f>'Oblicz(2)'!A26</f>
        <v>0</v>
      </c>
      <c r="E17" s="1420">
        <f>IF(D17&lt;V17,D17,V17)</f>
        <v>0</v>
      </c>
      <c r="F17" s="1442">
        <f>D17-I17</f>
        <v>0</v>
      </c>
      <c r="G17" s="1484">
        <f>'Oblicz(2)'!AW26</f>
        <v>0</v>
      </c>
      <c r="H17" s="1484">
        <f>'Oblicz(2)'!BB26</f>
        <v>0</v>
      </c>
      <c r="I17" s="1485">
        <f t="shared" si="6"/>
        <v>0</v>
      </c>
      <c r="J17" s="1459">
        <f>IF(D17=0,0,(T17-G17))</f>
        <v>0</v>
      </c>
      <c r="K17" s="1459">
        <f>IF(D17=0,0,(U17-H17))</f>
        <v>0</v>
      </c>
      <c r="L17" s="1493"/>
      <c r="M17" s="1461" t="str">
        <f t="shared" si="1"/>
        <v>-</v>
      </c>
      <c r="N17" s="1461" t="str">
        <f t="shared" si="2"/>
        <v>-</v>
      </c>
      <c r="O17" s="2844"/>
      <c r="P17" s="1475"/>
      <c r="Q17" s="1475"/>
      <c r="R17" s="1475"/>
      <c r="S17" s="1513" t="str">
        <f t="shared" si="3"/>
        <v>2.9</v>
      </c>
      <c r="T17" s="1488">
        <v>10</v>
      </c>
      <c r="U17" s="1488"/>
      <c r="V17" s="1489">
        <f t="shared" si="7"/>
        <v>10</v>
      </c>
      <c r="W17" s="1479"/>
      <c r="X17" s="1480">
        <v>1540</v>
      </c>
      <c r="Y17" s="1479"/>
      <c r="Z17" s="1514">
        <f t="shared" si="4"/>
        <v>0</v>
      </c>
      <c r="AA17" s="1514">
        <f t="shared" si="5"/>
        <v>0</v>
      </c>
      <c r="AB17" s="1490">
        <f t="shared" si="8"/>
        <v>0</v>
      </c>
      <c r="AC17" s="1433"/>
    </row>
    <row r="18" spans="1:29" ht="19.5" customHeight="1" thickTop="1" thickBot="1">
      <c r="A18" s="1433"/>
      <c r="B18" s="1511" t="s">
        <v>1181</v>
      </c>
      <c r="C18" s="1512" t="s">
        <v>1916</v>
      </c>
      <c r="D18" s="1429">
        <f>'Oblicz(2)'!A27</f>
        <v>0</v>
      </c>
      <c r="E18" s="2845">
        <f>IF((D18+D19)&lt;V18,(D18+D19),V18)</f>
        <v>0</v>
      </c>
      <c r="F18" s="2846">
        <f>(D18+D19)-(I18+I19)</f>
        <v>0</v>
      </c>
      <c r="G18" s="1484">
        <f>'Oblicz(2)'!AW27</f>
        <v>0</v>
      </c>
      <c r="H18" s="1484">
        <f>'Oblicz(2)'!BB27</f>
        <v>0</v>
      </c>
      <c r="I18" s="1485">
        <f t="shared" si="6"/>
        <v>0</v>
      </c>
      <c r="J18" s="1459">
        <f>IF(D18=0,0,(T18-G18))</f>
        <v>0</v>
      </c>
      <c r="K18" s="1459">
        <f>IF(D18=0,0,(U18-H18))</f>
        <v>0</v>
      </c>
      <c r="L18" s="1493"/>
      <c r="M18" s="1461" t="str">
        <f t="shared" si="1"/>
        <v>-</v>
      </c>
      <c r="N18" s="1461" t="str">
        <f t="shared" si="2"/>
        <v>-</v>
      </c>
      <c r="O18" s="2844"/>
      <c r="P18" s="1475"/>
      <c r="Q18" s="1475"/>
      <c r="R18" s="1475"/>
      <c r="S18" s="1513" t="str">
        <f t="shared" si="3"/>
        <v>2.10</v>
      </c>
      <c r="T18" s="1488">
        <v>10</v>
      </c>
      <c r="U18" s="1488"/>
      <c r="V18" s="1489">
        <f t="shared" si="7"/>
        <v>10</v>
      </c>
      <c r="W18" s="1479"/>
      <c r="X18" s="1480">
        <v>1800</v>
      </c>
      <c r="Y18" s="1479"/>
      <c r="Z18" s="1514">
        <f t="shared" si="4"/>
        <v>0</v>
      </c>
      <c r="AA18" s="1514">
        <f t="shared" si="5"/>
        <v>0</v>
      </c>
      <c r="AB18" s="1490">
        <f t="shared" si="8"/>
        <v>0</v>
      </c>
      <c r="AC18" s="1433"/>
    </row>
    <row r="19" spans="1:29" ht="19.5" customHeight="1" thickTop="1" thickBot="1">
      <c r="A19" s="1433"/>
      <c r="B19" s="1515" t="s">
        <v>2533</v>
      </c>
      <c r="C19" s="1516" t="s">
        <v>2622</v>
      </c>
      <c r="D19" s="1429">
        <f>'Oblicz(2)'!A28</f>
        <v>0</v>
      </c>
      <c r="E19" s="2845"/>
      <c r="F19" s="2847"/>
      <c r="G19" s="1484">
        <f>'Oblicz(2)'!AW28</f>
        <v>0</v>
      </c>
      <c r="H19" s="1484">
        <f>'Oblicz(2)'!BB28</f>
        <v>0</v>
      </c>
      <c r="I19" s="1485">
        <f>ROUND((G19+H19),2)</f>
        <v>0</v>
      </c>
      <c r="J19" s="1459"/>
      <c r="K19" s="1459"/>
      <c r="L19" s="1493"/>
      <c r="M19" s="1461" t="str">
        <f t="shared" si="1"/>
        <v>-</v>
      </c>
      <c r="N19" s="1461" t="str">
        <f t="shared" si="2"/>
        <v>-</v>
      </c>
      <c r="O19" s="2844"/>
      <c r="P19" s="1475"/>
      <c r="Q19" s="1475"/>
      <c r="R19" s="1475"/>
      <c r="S19" s="1513" t="str">
        <f t="shared" si="3"/>
        <v>2.10*</v>
      </c>
      <c r="T19" s="1488">
        <f>T17</f>
        <v>10</v>
      </c>
      <c r="U19" s="1488"/>
      <c r="V19" s="1489">
        <f t="shared" si="7"/>
        <v>10</v>
      </c>
      <c r="W19" s="1479"/>
      <c r="X19" s="1480">
        <f>X17</f>
        <v>1540</v>
      </c>
      <c r="Y19" s="1479"/>
      <c r="Z19" s="1514">
        <f t="shared" si="4"/>
        <v>0</v>
      </c>
      <c r="AA19" s="1514">
        <f t="shared" si="5"/>
        <v>0</v>
      </c>
      <c r="AB19" s="1490">
        <f t="shared" si="8"/>
        <v>0</v>
      </c>
      <c r="AC19" s="1433"/>
    </row>
    <row r="20" spans="1:29" ht="19.5" customHeight="1" thickTop="1" thickBot="1">
      <c r="A20" s="1433"/>
      <c r="B20" s="1517" t="s">
        <v>1913</v>
      </c>
      <c r="C20" s="1506" t="s">
        <v>1917</v>
      </c>
      <c r="D20" s="1429">
        <f>'Oblicz(2)'!A29</f>
        <v>0</v>
      </c>
      <c r="E20" s="1420">
        <f>IF(D20&lt;V20,D20,V20)</f>
        <v>0</v>
      </c>
      <c r="F20" s="1442">
        <f>D20-I20</f>
        <v>0</v>
      </c>
      <c r="G20" s="1518">
        <f>'Oblicz(2)'!AW29</f>
        <v>0</v>
      </c>
      <c r="H20" s="1518">
        <f>'Oblicz(2)'!BB29</f>
        <v>0</v>
      </c>
      <c r="I20" s="1440">
        <f t="shared" si="6"/>
        <v>0</v>
      </c>
      <c r="J20" s="1459">
        <f>IF(D20=0,0,(T20-G20))</f>
        <v>0</v>
      </c>
      <c r="K20" s="1459">
        <f>IF(D20=0,0,(U20-H20))</f>
        <v>0</v>
      </c>
      <c r="L20" s="1493"/>
      <c r="M20" s="1461" t="str">
        <f t="shared" si="1"/>
        <v>-</v>
      </c>
      <c r="N20" s="1461" t="str">
        <f t="shared" si="2"/>
        <v>-</v>
      </c>
      <c r="O20" s="2844"/>
      <c r="P20" s="1443"/>
      <c r="Q20" s="1443"/>
      <c r="R20" s="1443"/>
      <c r="S20" s="1519" t="str">
        <f t="shared" si="3"/>
        <v>2.11</v>
      </c>
      <c r="T20" s="1520">
        <v>10</v>
      </c>
      <c r="U20" s="1520"/>
      <c r="V20" s="1521">
        <f t="shared" si="7"/>
        <v>10</v>
      </c>
      <c r="W20" s="1522"/>
      <c r="X20" s="1523">
        <v>650</v>
      </c>
      <c r="Y20" s="1522"/>
      <c r="Z20" s="1524">
        <f t="shared" si="4"/>
        <v>0</v>
      </c>
      <c r="AA20" s="1524">
        <f t="shared" si="5"/>
        <v>0</v>
      </c>
      <c r="AB20" s="1525">
        <f t="shared" si="8"/>
        <v>0</v>
      </c>
      <c r="AC20" s="1433"/>
    </row>
    <row r="21" spans="1:29" ht="19.5" customHeight="1" thickTop="1" thickBot="1">
      <c r="A21" s="1433"/>
      <c r="B21" s="1517" t="s">
        <v>1914</v>
      </c>
      <c r="C21" s="1506" t="s">
        <v>1918</v>
      </c>
      <c r="D21" s="1429">
        <f>'Oblicz(2)'!A30</f>
        <v>0</v>
      </c>
      <c r="E21" s="2845">
        <f>IF((D21+D22)&lt;V21,(D21+D22),V21)</f>
        <v>0</v>
      </c>
      <c r="F21" s="2846">
        <f>(D21+D22)-(I21+I22)</f>
        <v>0</v>
      </c>
      <c r="G21" s="1526">
        <f>'Oblicz(2)'!AW30</f>
        <v>0</v>
      </c>
      <c r="H21" s="1526">
        <f>'Oblicz(2)'!BB30</f>
        <v>0</v>
      </c>
      <c r="I21" s="1527">
        <f t="shared" si="6"/>
        <v>0</v>
      </c>
      <c r="J21" s="1459">
        <f>IF(D21=0,0,(T21-G21))</f>
        <v>0</v>
      </c>
      <c r="K21" s="1459">
        <f>IF(D21=0,0,(U21-H21))</f>
        <v>0</v>
      </c>
      <c r="L21" s="1493"/>
      <c r="M21" s="1461" t="str">
        <f t="shared" si="1"/>
        <v>-</v>
      </c>
      <c r="N21" s="1461" t="str">
        <f t="shared" si="2"/>
        <v>-</v>
      </c>
      <c r="O21" s="2844"/>
      <c r="P21" s="1443"/>
      <c r="Q21" s="1443"/>
      <c r="R21" s="1443"/>
      <c r="S21" s="1519" t="str">
        <f t="shared" si="3"/>
        <v>2.12</v>
      </c>
      <c r="T21" s="1528">
        <v>10</v>
      </c>
      <c r="U21" s="1528"/>
      <c r="V21" s="1529">
        <f t="shared" si="7"/>
        <v>10</v>
      </c>
      <c r="W21" s="1530"/>
      <c r="X21" s="1523">
        <v>800</v>
      </c>
      <c r="Y21" s="1531"/>
      <c r="Z21" s="1524">
        <f t="shared" si="4"/>
        <v>0</v>
      </c>
      <c r="AA21" s="1524">
        <f t="shared" si="5"/>
        <v>0</v>
      </c>
      <c r="AB21" s="1524">
        <f t="shared" si="8"/>
        <v>0</v>
      </c>
      <c r="AC21" s="1433"/>
    </row>
    <row r="22" spans="1:29" ht="19.5" customHeight="1" thickTop="1" thickBot="1">
      <c r="A22" s="1433"/>
      <c r="B22" s="1532" t="s">
        <v>2534</v>
      </c>
      <c r="C22" s="1533" t="s">
        <v>2623</v>
      </c>
      <c r="D22" s="1430">
        <f>'Oblicz(2)'!A31</f>
        <v>0</v>
      </c>
      <c r="E22" s="2848"/>
      <c r="F22" s="2849"/>
      <c r="G22" s="1534">
        <f>'Oblicz(2)'!AW31</f>
        <v>0</v>
      </c>
      <c r="H22" s="1534">
        <f>'Oblicz(2)'!BB31</f>
        <v>0</v>
      </c>
      <c r="I22" s="1535">
        <f>ROUND((G22+H22),2)</f>
        <v>0</v>
      </c>
      <c r="J22" s="1459"/>
      <c r="K22" s="1459"/>
      <c r="L22" s="1493"/>
      <c r="M22" s="1461" t="str">
        <f t="shared" si="1"/>
        <v>-</v>
      </c>
      <c r="N22" s="1461" t="str">
        <f t="shared" si="2"/>
        <v>-</v>
      </c>
      <c r="O22" s="2844"/>
      <c r="P22" s="1443"/>
      <c r="Q22" s="1443"/>
      <c r="R22" s="1443"/>
      <c r="S22" s="1536" t="str">
        <f t="shared" si="3"/>
        <v>2.12*</v>
      </c>
      <c r="T22" s="1537">
        <f>T20</f>
        <v>10</v>
      </c>
      <c r="U22" s="1537"/>
      <c r="V22" s="1538">
        <f t="shared" si="7"/>
        <v>10</v>
      </c>
      <c r="W22" s="1539"/>
      <c r="X22" s="1540">
        <f>X20</f>
        <v>650</v>
      </c>
      <c r="Y22" s="1541"/>
      <c r="Z22" s="1542">
        <f t="shared" si="4"/>
        <v>0</v>
      </c>
      <c r="AA22" s="1542">
        <f t="shared" si="5"/>
        <v>0</v>
      </c>
      <c r="AB22" s="1542">
        <f t="shared" si="8"/>
        <v>0</v>
      </c>
      <c r="AC22" s="1433"/>
    </row>
    <row r="23" spans="1:29" ht="19.5" customHeight="1" thickTop="1" thickBot="1">
      <c r="A23" s="1433"/>
      <c r="B23" s="1543" t="s">
        <v>1619</v>
      </c>
      <c r="C23" s="1544" t="s">
        <v>2624</v>
      </c>
      <c r="D23" s="1429">
        <f>'Oblicz(2)'!A32</f>
        <v>0</v>
      </c>
      <c r="E23" s="1419">
        <f t="shared" ref="E23:E51" si="9">IF(D23&lt;V23,D23,V23)</f>
        <v>0</v>
      </c>
      <c r="F23" s="1471">
        <f t="shared" ref="F23:F51" si="10">D23-I23</f>
        <v>0</v>
      </c>
      <c r="G23" s="1545">
        <f>'Oblicz(2)'!AW32</f>
        <v>0</v>
      </c>
      <c r="H23" s="1545">
        <f>'Oblicz(2)'!BB32</f>
        <v>0</v>
      </c>
      <c r="I23" s="1546">
        <f t="shared" si="6"/>
        <v>0</v>
      </c>
      <c r="J23" s="1459">
        <f t="shared" ref="J23:J51" si="11">IF(D23=0,0,(T23-G23))</f>
        <v>0</v>
      </c>
      <c r="K23" s="1459">
        <f t="shared" ref="K23:K51" si="12">IF(D23=0,0,(U23-H23))</f>
        <v>0</v>
      </c>
      <c r="L23" s="1460">
        <f>SUM(D23:D41)</f>
        <v>0</v>
      </c>
      <c r="M23" s="1461" t="str">
        <f t="shared" si="1"/>
        <v>-</v>
      </c>
      <c r="N23" s="1461" t="str">
        <f t="shared" si="2"/>
        <v>-</v>
      </c>
      <c r="O23" s="1547"/>
      <c r="P23" s="1462"/>
      <c r="Q23" s="1462"/>
      <c r="R23" s="1462"/>
      <c r="S23" s="1548" t="str">
        <f t="shared" si="3"/>
        <v>4.2</v>
      </c>
      <c r="T23" s="1549">
        <v>10</v>
      </c>
      <c r="U23" s="1549">
        <v>10</v>
      </c>
      <c r="V23" s="1550">
        <f t="shared" si="7"/>
        <v>20</v>
      </c>
      <c r="W23" s="1551"/>
      <c r="X23" s="1552">
        <v>1200</v>
      </c>
      <c r="Y23" s="1551"/>
      <c r="Z23" s="1553">
        <f t="shared" si="4"/>
        <v>0</v>
      </c>
      <c r="AA23" s="1553">
        <f t="shared" si="5"/>
        <v>0</v>
      </c>
      <c r="AB23" s="1553">
        <f t="shared" si="8"/>
        <v>0</v>
      </c>
      <c r="AC23" s="1433"/>
    </row>
    <row r="24" spans="1:29" ht="19.5" customHeight="1" thickTop="1" thickBot="1">
      <c r="A24" s="1433"/>
      <c r="B24" s="1554" t="s">
        <v>1620</v>
      </c>
      <c r="C24" s="1555" t="s">
        <v>59</v>
      </c>
      <c r="D24" s="1431">
        <f>'Oblicz(2)'!A33</f>
        <v>0</v>
      </c>
      <c r="E24" s="1420">
        <f t="shared" si="9"/>
        <v>0</v>
      </c>
      <c r="F24" s="1442">
        <f t="shared" si="10"/>
        <v>0</v>
      </c>
      <c r="G24" s="1556">
        <f>'Oblicz(2)'!AW33</f>
        <v>0</v>
      </c>
      <c r="H24" s="1556">
        <f>'Oblicz(2)'!BB33</f>
        <v>0</v>
      </c>
      <c r="I24" s="1557">
        <f t="shared" si="6"/>
        <v>0</v>
      </c>
      <c r="J24" s="1459">
        <f t="shared" si="11"/>
        <v>0</v>
      </c>
      <c r="K24" s="1459">
        <f t="shared" si="12"/>
        <v>0</v>
      </c>
      <c r="L24" s="1493"/>
      <c r="M24" s="1461" t="str">
        <f t="shared" si="1"/>
        <v>-</v>
      </c>
      <c r="N24" s="1461" t="str">
        <f t="shared" si="2"/>
        <v>-</v>
      </c>
      <c r="O24" s="1547"/>
      <c r="P24" s="1462"/>
      <c r="Q24" s="1462"/>
      <c r="R24" s="1462"/>
      <c r="S24" s="1558" t="str">
        <f t="shared" si="3"/>
        <v>4.3</v>
      </c>
      <c r="T24" s="1559">
        <v>10</v>
      </c>
      <c r="U24" s="1559">
        <v>10</v>
      </c>
      <c r="V24" s="1560">
        <f t="shared" si="7"/>
        <v>20</v>
      </c>
      <c r="W24" s="1551"/>
      <c r="X24" s="1552">
        <v>800</v>
      </c>
      <c r="Y24" s="1551"/>
      <c r="Z24" s="1561">
        <f t="shared" si="4"/>
        <v>0</v>
      </c>
      <c r="AA24" s="1561">
        <f t="shared" si="5"/>
        <v>0</v>
      </c>
      <c r="AB24" s="1561">
        <f t="shared" si="8"/>
        <v>0</v>
      </c>
      <c r="AC24" s="1433"/>
    </row>
    <row r="25" spans="1:29" ht="19.5" customHeight="1" thickTop="1" thickBot="1">
      <c r="A25" s="1433"/>
      <c r="B25" s="1554" t="s">
        <v>1621</v>
      </c>
      <c r="C25" s="1555" t="s">
        <v>60</v>
      </c>
      <c r="D25" s="1431">
        <f>'Oblicz(2)'!A34</f>
        <v>0</v>
      </c>
      <c r="E25" s="1420">
        <f t="shared" si="9"/>
        <v>0</v>
      </c>
      <c r="F25" s="1442">
        <f t="shared" si="10"/>
        <v>0</v>
      </c>
      <c r="G25" s="1556">
        <f>'Oblicz(2)'!AW34</f>
        <v>0</v>
      </c>
      <c r="H25" s="1556">
        <f>'Oblicz(2)'!BB34</f>
        <v>0</v>
      </c>
      <c r="I25" s="1557">
        <f t="shared" si="6"/>
        <v>0</v>
      </c>
      <c r="J25" s="1459">
        <f t="shared" si="11"/>
        <v>0</v>
      </c>
      <c r="K25" s="1459">
        <f t="shared" si="12"/>
        <v>0</v>
      </c>
      <c r="L25" s="1493"/>
      <c r="M25" s="1461" t="str">
        <f t="shared" si="1"/>
        <v>-</v>
      </c>
      <c r="N25" s="1461" t="str">
        <f t="shared" si="2"/>
        <v>-</v>
      </c>
      <c r="O25" s="1547"/>
      <c r="P25" s="1462"/>
      <c r="Q25" s="1462"/>
      <c r="R25" s="1462"/>
      <c r="S25" s="1558" t="str">
        <f t="shared" si="3"/>
        <v>4.4</v>
      </c>
      <c r="T25" s="1559">
        <v>10</v>
      </c>
      <c r="U25" s="1559">
        <v>10</v>
      </c>
      <c r="V25" s="1560">
        <f t="shared" si="7"/>
        <v>20</v>
      </c>
      <c r="W25" s="1551"/>
      <c r="X25" s="1552">
        <v>1200</v>
      </c>
      <c r="Y25" s="1551"/>
      <c r="Z25" s="1561">
        <f t="shared" si="4"/>
        <v>0</v>
      </c>
      <c r="AA25" s="1561">
        <f t="shared" si="5"/>
        <v>0</v>
      </c>
      <c r="AB25" s="1561">
        <f t="shared" si="8"/>
        <v>0</v>
      </c>
      <c r="AC25" s="1433"/>
    </row>
    <row r="26" spans="1:29" ht="19.5" customHeight="1" thickTop="1" thickBot="1">
      <c r="A26" s="1433"/>
      <c r="B26" s="1554" t="s">
        <v>1622</v>
      </c>
      <c r="C26" s="1555" t="s">
        <v>61</v>
      </c>
      <c r="D26" s="1431">
        <f>'Oblicz(2)'!A35</f>
        <v>0</v>
      </c>
      <c r="E26" s="1420">
        <f t="shared" si="9"/>
        <v>0</v>
      </c>
      <c r="F26" s="1442">
        <f t="shared" si="10"/>
        <v>0</v>
      </c>
      <c r="G26" s="1556">
        <f>'Oblicz(2)'!AW35</f>
        <v>0</v>
      </c>
      <c r="H26" s="1556">
        <f>'Oblicz(2)'!BB35</f>
        <v>0</v>
      </c>
      <c r="I26" s="1557">
        <f t="shared" si="6"/>
        <v>0</v>
      </c>
      <c r="J26" s="1459">
        <f t="shared" si="11"/>
        <v>0</v>
      </c>
      <c r="K26" s="1459">
        <f t="shared" si="12"/>
        <v>0</v>
      </c>
      <c r="L26" s="1493"/>
      <c r="M26" s="1461" t="str">
        <f t="shared" si="1"/>
        <v>-</v>
      </c>
      <c r="N26" s="1461" t="str">
        <f t="shared" si="2"/>
        <v>-</v>
      </c>
      <c r="O26" s="1547"/>
      <c r="P26" s="1462"/>
      <c r="Q26" s="1462"/>
      <c r="R26" s="1462"/>
      <c r="S26" s="1558" t="str">
        <f t="shared" si="3"/>
        <v>4.5</v>
      </c>
      <c r="T26" s="1559">
        <v>10</v>
      </c>
      <c r="U26" s="1559">
        <v>10</v>
      </c>
      <c r="V26" s="1560">
        <f t="shared" si="7"/>
        <v>20</v>
      </c>
      <c r="W26" s="1551"/>
      <c r="X26" s="1552">
        <v>1200</v>
      </c>
      <c r="Y26" s="1551"/>
      <c r="Z26" s="1561">
        <f t="shared" si="4"/>
        <v>0</v>
      </c>
      <c r="AA26" s="1561">
        <f t="shared" si="5"/>
        <v>0</v>
      </c>
      <c r="AB26" s="1561">
        <f t="shared" si="8"/>
        <v>0</v>
      </c>
      <c r="AC26" s="1433"/>
    </row>
    <row r="27" spans="1:29" ht="19.5" customHeight="1" thickTop="1" thickBot="1">
      <c r="A27" s="1433"/>
      <c r="B27" s="1554" t="s">
        <v>1623</v>
      </c>
      <c r="C27" s="1555" t="s">
        <v>2625</v>
      </c>
      <c r="D27" s="1431">
        <f>'Oblicz(2)'!A36</f>
        <v>0</v>
      </c>
      <c r="E27" s="1420">
        <f t="shared" si="9"/>
        <v>0</v>
      </c>
      <c r="F27" s="1442">
        <f t="shared" si="10"/>
        <v>0</v>
      </c>
      <c r="G27" s="1556">
        <f>'Oblicz(2)'!AW36</f>
        <v>0</v>
      </c>
      <c r="H27" s="1556">
        <f>'Oblicz(2)'!BB36</f>
        <v>0</v>
      </c>
      <c r="I27" s="1557">
        <f t="shared" si="6"/>
        <v>0</v>
      </c>
      <c r="J27" s="1459">
        <f t="shared" si="11"/>
        <v>0</v>
      </c>
      <c r="K27" s="1459">
        <f t="shared" si="12"/>
        <v>0</v>
      </c>
      <c r="L27" s="1493"/>
      <c r="M27" s="1461" t="str">
        <f t="shared" si="1"/>
        <v>-</v>
      </c>
      <c r="N27" s="1461" t="str">
        <f t="shared" si="2"/>
        <v>-</v>
      </c>
      <c r="O27" s="1547"/>
      <c r="P27" s="1462"/>
      <c r="Q27" s="1462"/>
      <c r="R27" s="1462"/>
      <c r="S27" s="1558" t="str">
        <f t="shared" si="3"/>
        <v>4.6</v>
      </c>
      <c r="T27" s="1559">
        <v>10</v>
      </c>
      <c r="U27" s="1559">
        <v>10</v>
      </c>
      <c r="V27" s="1560">
        <f t="shared" si="7"/>
        <v>20</v>
      </c>
      <c r="W27" s="1551"/>
      <c r="X27" s="1552">
        <v>800</v>
      </c>
      <c r="Y27" s="1551"/>
      <c r="Z27" s="1561">
        <f t="shared" si="4"/>
        <v>0</v>
      </c>
      <c r="AA27" s="1561">
        <f t="shared" si="5"/>
        <v>0</v>
      </c>
      <c r="AB27" s="1561">
        <f t="shared" si="8"/>
        <v>0</v>
      </c>
      <c r="AC27" s="1433"/>
    </row>
    <row r="28" spans="1:29" ht="19.5" customHeight="1" thickTop="1" thickBot="1">
      <c r="A28" s="1433"/>
      <c r="B28" s="1554" t="s">
        <v>1624</v>
      </c>
      <c r="C28" s="1555" t="s">
        <v>63</v>
      </c>
      <c r="D28" s="1431">
        <f>'Oblicz(2)'!A37</f>
        <v>0</v>
      </c>
      <c r="E28" s="1420">
        <f t="shared" si="9"/>
        <v>0</v>
      </c>
      <c r="F28" s="1442">
        <f t="shared" si="10"/>
        <v>0</v>
      </c>
      <c r="G28" s="1556">
        <f>'Oblicz(2)'!AW37</f>
        <v>0</v>
      </c>
      <c r="H28" s="1556">
        <f>'Oblicz(2)'!BB37</f>
        <v>0</v>
      </c>
      <c r="I28" s="1557">
        <f t="shared" si="6"/>
        <v>0</v>
      </c>
      <c r="J28" s="1459">
        <f t="shared" si="11"/>
        <v>0</v>
      </c>
      <c r="K28" s="1459">
        <f t="shared" si="12"/>
        <v>0</v>
      </c>
      <c r="L28" s="1493"/>
      <c r="M28" s="1461" t="str">
        <f t="shared" si="1"/>
        <v>-</v>
      </c>
      <c r="N28" s="1461" t="str">
        <f t="shared" si="2"/>
        <v>-</v>
      </c>
      <c r="O28" s="1547"/>
      <c r="P28" s="1462"/>
      <c r="Q28" s="1462"/>
      <c r="R28" s="1462"/>
      <c r="S28" s="1558" t="str">
        <f t="shared" si="3"/>
        <v>4.7</v>
      </c>
      <c r="T28" s="1559">
        <v>10</v>
      </c>
      <c r="U28" s="1559">
        <v>10</v>
      </c>
      <c r="V28" s="1560">
        <f t="shared" si="7"/>
        <v>20</v>
      </c>
      <c r="W28" s="1551"/>
      <c r="X28" s="1552">
        <v>800</v>
      </c>
      <c r="Y28" s="1551"/>
      <c r="Z28" s="1561">
        <f t="shared" si="4"/>
        <v>0</v>
      </c>
      <c r="AA28" s="1561">
        <f t="shared" si="5"/>
        <v>0</v>
      </c>
      <c r="AB28" s="1561">
        <f t="shared" si="8"/>
        <v>0</v>
      </c>
      <c r="AC28" s="1433"/>
    </row>
    <row r="29" spans="1:29" ht="19.5" customHeight="1" thickTop="1" thickBot="1">
      <c r="A29" s="1433"/>
      <c r="B29" s="1554" t="s">
        <v>1625</v>
      </c>
      <c r="C29" s="1555" t="s">
        <v>64</v>
      </c>
      <c r="D29" s="1431">
        <f>'Oblicz(2)'!A38</f>
        <v>0</v>
      </c>
      <c r="E29" s="1420">
        <f t="shared" si="9"/>
        <v>0</v>
      </c>
      <c r="F29" s="1442">
        <f t="shared" si="10"/>
        <v>0</v>
      </c>
      <c r="G29" s="1556">
        <f>'Oblicz(2)'!AW38</f>
        <v>0</v>
      </c>
      <c r="H29" s="1556">
        <f>'Oblicz(2)'!BB38</f>
        <v>0</v>
      </c>
      <c r="I29" s="1557">
        <f t="shared" si="6"/>
        <v>0</v>
      </c>
      <c r="J29" s="1459">
        <f t="shared" si="11"/>
        <v>0</v>
      </c>
      <c r="K29" s="1459">
        <f t="shared" si="12"/>
        <v>0</v>
      </c>
      <c r="L29" s="1493"/>
      <c r="M29" s="1461" t="str">
        <f t="shared" si="1"/>
        <v>-</v>
      </c>
      <c r="N29" s="1461" t="str">
        <f t="shared" si="2"/>
        <v>-</v>
      </c>
      <c r="O29" s="1547"/>
      <c r="P29" s="1462"/>
      <c r="Q29" s="1462"/>
      <c r="R29" s="1462"/>
      <c r="S29" s="1558" t="str">
        <f t="shared" si="3"/>
        <v>4.8</v>
      </c>
      <c r="T29" s="1559">
        <v>10</v>
      </c>
      <c r="U29" s="1559">
        <v>10</v>
      </c>
      <c r="V29" s="1560">
        <f t="shared" si="7"/>
        <v>20</v>
      </c>
      <c r="W29" s="1551"/>
      <c r="X29" s="1552">
        <v>800</v>
      </c>
      <c r="Y29" s="1551"/>
      <c r="Z29" s="1561">
        <f t="shared" si="4"/>
        <v>0</v>
      </c>
      <c r="AA29" s="1561">
        <f t="shared" si="5"/>
        <v>0</v>
      </c>
      <c r="AB29" s="1561">
        <f t="shared" si="8"/>
        <v>0</v>
      </c>
      <c r="AC29" s="1433"/>
    </row>
    <row r="30" spans="1:29" ht="19.5" customHeight="1" thickTop="1" thickBot="1">
      <c r="A30" s="1433"/>
      <c r="B30" s="1554" t="s">
        <v>1626</v>
      </c>
      <c r="C30" s="1555" t="s">
        <v>65</v>
      </c>
      <c r="D30" s="1431">
        <f>'Oblicz(2)'!A39</f>
        <v>0</v>
      </c>
      <c r="E30" s="1420">
        <f t="shared" si="9"/>
        <v>0</v>
      </c>
      <c r="F30" s="1442">
        <f t="shared" si="10"/>
        <v>0</v>
      </c>
      <c r="G30" s="1556">
        <f>'Oblicz(2)'!AW39</f>
        <v>0</v>
      </c>
      <c r="H30" s="1556">
        <f>'Oblicz(2)'!BB39</f>
        <v>0</v>
      </c>
      <c r="I30" s="1557">
        <f t="shared" si="6"/>
        <v>0</v>
      </c>
      <c r="J30" s="1459">
        <f t="shared" si="11"/>
        <v>0</v>
      </c>
      <c r="K30" s="1459">
        <f t="shared" si="12"/>
        <v>0</v>
      </c>
      <c r="L30" s="1493"/>
      <c r="M30" s="1461" t="str">
        <f t="shared" si="1"/>
        <v>-</v>
      </c>
      <c r="N30" s="1461" t="str">
        <f t="shared" si="2"/>
        <v>-</v>
      </c>
      <c r="O30" s="1547"/>
      <c r="P30" s="1462"/>
      <c r="Q30" s="1462"/>
      <c r="R30" s="1462"/>
      <c r="S30" s="1558" t="str">
        <f t="shared" si="3"/>
        <v>4.9</v>
      </c>
      <c r="T30" s="1559">
        <v>10</v>
      </c>
      <c r="U30" s="1559">
        <v>10</v>
      </c>
      <c r="V30" s="1560">
        <f t="shared" si="7"/>
        <v>20</v>
      </c>
      <c r="W30" s="1551"/>
      <c r="X30" s="1552">
        <v>1190</v>
      </c>
      <c r="Y30" s="1551"/>
      <c r="Z30" s="1561">
        <f t="shared" si="4"/>
        <v>0</v>
      </c>
      <c r="AA30" s="1561">
        <f t="shared" si="5"/>
        <v>0</v>
      </c>
      <c r="AB30" s="1561">
        <f t="shared" si="8"/>
        <v>0</v>
      </c>
      <c r="AC30" s="1433"/>
    </row>
    <row r="31" spans="1:29" ht="19.5" customHeight="1" thickTop="1" thickBot="1">
      <c r="A31" s="1433"/>
      <c r="B31" s="1562" t="s">
        <v>1627</v>
      </c>
      <c r="C31" s="1563" t="s">
        <v>858</v>
      </c>
      <c r="D31" s="1432">
        <f>'Oblicz(2)'!A40</f>
        <v>0</v>
      </c>
      <c r="E31" s="1421">
        <f t="shared" si="9"/>
        <v>0</v>
      </c>
      <c r="F31" s="1456">
        <f t="shared" si="10"/>
        <v>0</v>
      </c>
      <c r="G31" s="1564">
        <f>'Oblicz(2)'!AW40</f>
        <v>0</v>
      </c>
      <c r="H31" s="1564">
        <f>'Oblicz(2)'!BB40</f>
        <v>0</v>
      </c>
      <c r="I31" s="1565">
        <f t="shared" si="6"/>
        <v>0</v>
      </c>
      <c r="J31" s="1459">
        <f t="shared" si="11"/>
        <v>0</v>
      </c>
      <c r="K31" s="1459">
        <f t="shared" si="12"/>
        <v>0</v>
      </c>
      <c r="L31" s="1493"/>
      <c r="M31" s="1461" t="str">
        <f t="shared" si="1"/>
        <v>-</v>
      </c>
      <c r="N31" s="1461" t="str">
        <f t="shared" si="2"/>
        <v>-</v>
      </c>
      <c r="O31" s="1547"/>
      <c r="P31" s="1462"/>
      <c r="Q31" s="1462"/>
      <c r="R31" s="1462"/>
      <c r="S31" s="1566" t="str">
        <f t="shared" si="3"/>
        <v>4.10</v>
      </c>
      <c r="T31" s="1464">
        <v>5</v>
      </c>
      <c r="U31" s="1464"/>
      <c r="V31" s="1465">
        <f t="shared" si="7"/>
        <v>5</v>
      </c>
      <c r="W31" s="1466"/>
      <c r="X31" s="1467">
        <v>550</v>
      </c>
      <c r="Y31" s="1466"/>
      <c r="Z31" s="1468">
        <f t="shared" si="4"/>
        <v>0</v>
      </c>
      <c r="AA31" s="1468">
        <f t="shared" si="5"/>
        <v>0</v>
      </c>
      <c r="AB31" s="1468">
        <f t="shared" si="8"/>
        <v>0</v>
      </c>
      <c r="AC31" s="1433"/>
    </row>
    <row r="32" spans="1:29" ht="19.5" customHeight="1" thickTop="1" thickBot="1">
      <c r="A32" s="1433"/>
      <c r="B32" s="1567" t="s">
        <v>1628</v>
      </c>
      <c r="C32" s="1568" t="s">
        <v>2626</v>
      </c>
      <c r="D32" s="1429">
        <f>'Oblicz(2)'!A41</f>
        <v>0</v>
      </c>
      <c r="E32" s="1419">
        <f t="shared" si="9"/>
        <v>0</v>
      </c>
      <c r="F32" s="1471">
        <f t="shared" si="10"/>
        <v>0</v>
      </c>
      <c r="G32" s="1569">
        <f>'Oblicz(2)'!AW41</f>
        <v>0</v>
      </c>
      <c r="H32" s="1569">
        <f>'Oblicz(2)'!BB41</f>
        <v>0</v>
      </c>
      <c r="I32" s="1570">
        <f t="shared" si="6"/>
        <v>0</v>
      </c>
      <c r="J32" s="1459">
        <f t="shared" si="11"/>
        <v>0</v>
      </c>
      <c r="K32" s="1459">
        <f t="shared" si="12"/>
        <v>0</v>
      </c>
      <c r="L32" s="1571"/>
      <c r="M32" s="1461" t="str">
        <f t="shared" si="1"/>
        <v>-</v>
      </c>
      <c r="N32" s="1461" t="str">
        <f t="shared" si="2"/>
        <v>-</v>
      </c>
      <c r="O32" s="1572"/>
      <c r="P32" s="1573"/>
      <c r="Q32" s="1573"/>
      <c r="R32" s="1573"/>
      <c r="S32" s="1574" t="str">
        <f t="shared" si="3"/>
        <v>5.1</v>
      </c>
      <c r="T32" s="1575">
        <v>10</v>
      </c>
      <c r="U32" s="1575">
        <v>10</v>
      </c>
      <c r="V32" s="1576">
        <f t="shared" si="7"/>
        <v>20</v>
      </c>
      <c r="W32" s="1577"/>
      <c r="X32" s="1578">
        <v>1370</v>
      </c>
      <c r="Y32" s="1577"/>
      <c r="Z32" s="1579">
        <f t="shared" si="4"/>
        <v>0</v>
      </c>
      <c r="AA32" s="1579">
        <f t="shared" si="5"/>
        <v>0</v>
      </c>
      <c r="AB32" s="1579">
        <f t="shared" si="8"/>
        <v>0</v>
      </c>
      <c r="AC32" s="1433"/>
    </row>
    <row r="33" spans="1:29" ht="19.5" customHeight="1" thickTop="1" thickBot="1">
      <c r="A33" s="1433"/>
      <c r="B33" s="1580" t="s">
        <v>1629</v>
      </c>
      <c r="C33" s="1581" t="s">
        <v>2624</v>
      </c>
      <c r="D33" s="1431">
        <f>'Oblicz(2)'!A42</f>
        <v>0</v>
      </c>
      <c r="E33" s="1420">
        <f t="shared" si="9"/>
        <v>0</v>
      </c>
      <c r="F33" s="1442">
        <f t="shared" si="10"/>
        <v>0</v>
      </c>
      <c r="G33" s="1582">
        <f>'Oblicz(2)'!AW42</f>
        <v>0</v>
      </c>
      <c r="H33" s="1582">
        <f>'Oblicz(2)'!BB42</f>
        <v>0</v>
      </c>
      <c r="I33" s="1583">
        <f t="shared" si="6"/>
        <v>0</v>
      </c>
      <c r="J33" s="1459">
        <f t="shared" si="11"/>
        <v>0</v>
      </c>
      <c r="K33" s="1459">
        <f t="shared" si="12"/>
        <v>0</v>
      </c>
      <c r="L33" s="1571"/>
      <c r="M33" s="1461" t="str">
        <f t="shared" si="1"/>
        <v>-</v>
      </c>
      <c r="N33" s="1461" t="str">
        <f t="shared" si="2"/>
        <v>-</v>
      </c>
      <c r="O33" s="1572"/>
      <c r="P33" s="1573"/>
      <c r="Q33" s="1573"/>
      <c r="R33" s="1573"/>
      <c r="S33" s="1584" t="str">
        <f t="shared" si="3"/>
        <v>5.2</v>
      </c>
      <c r="T33" s="1585">
        <v>10</v>
      </c>
      <c r="U33" s="1585">
        <v>10</v>
      </c>
      <c r="V33" s="1586">
        <f t="shared" si="7"/>
        <v>20</v>
      </c>
      <c r="W33" s="1577"/>
      <c r="X33" s="1578">
        <v>1390</v>
      </c>
      <c r="Y33" s="1577"/>
      <c r="Z33" s="1587">
        <f t="shared" si="4"/>
        <v>0</v>
      </c>
      <c r="AA33" s="1587">
        <f t="shared" si="5"/>
        <v>0</v>
      </c>
      <c r="AB33" s="1587">
        <f t="shared" si="8"/>
        <v>0</v>
      </c>
      <c r="AC33" s="1433"/>
    </row>
    <row r="34" spans="1:29" ht="19.5" customHeight="1" thickTop="1" thickBot="1">
      <c r="A34" s="1433"/>
      <c r="B34" s="1580" t="s">
        <v>1630</v>
      </c>
      <c r="C34" s="1581" t="s">
        <v>59</v>
      </c>
      <c r="D34" s="1431">
        <f>'Oblicz(2)'!A43</f>
        <v>0</v>
      </c>
      <c r="E34" s="1420">
        <f t="shared" si="9"/>
        <v>0</v>
      </c>
      <c r="F34" s="1442">
        <f t="shared" si="10"/>
        <v>0</v>
      </c>
      <c r="G34" s="1582">
        <f>'Oblicz(2)'!AW43</f>
        <v>0</v>
      </c>
      <c r="H34" s="1582">
        <f>'Oblicz(2)'!BB43</f>
        <v>0</v>
      </c>
      <c r="I34" s="1583">
        <f t="shared" si="6"/>
        <v>0</v>
      </c>
      <c r="J34" s="1459">
        <f t="shared" si="11"/>
        <v>0</v>
      </c>
      <c r="K34" s="1459">
        <f t="shared" si="12"/>
        <v>0</v>
      </c>
      <c r="L34" s="1571"/>
      <c r="M34" s="1461" t="str">
        <f t="shared" si="1"/>
        <v>-</v>
      </c>
      <c r="N34" s="1461" t="str">
        <f t="shared" si="2"/>
        <v>-</v>
      </c>
      <c r="O34" s="1572"/>
      <c r="P34" s="1573"/>
      <c r="Q34" s="1573"/>
      <c r="R34" s="1573"/>
      <c r="S34" s="1584" t="str">
        <f t="shared" si="3"/>
        <v>5.3</v>
      </c>
      <c r="T34" s="1585">
        <v>10</v>
      </c>
      <c r="U34" s="1585">
        <v>10</v>
      </c>
      <c r="V34" s="1586">
        <f t="shared" si="7"/>
        <v>20</v>
      </c>
      <c r="W34" s="1577"/>
      <c r="X34" s="1578">
        <v>910</v>
      </c>
      <c r="Y34" s="1577"/>
      <c r="Z34" s="1587">
        <f t="shared" si="4"/>
        <v>0</v>
      </c>
      <c r="AA34" s="1587">
        <f t="shared" si="5"/>
        <v>0</v>
      </c>
      <c r="AB34" s="1587">
        <f t="shared" si="8"/>
        <v>0</v>
      </c>
      <c r="AC34" s="1433"/>
    </row>
    <row r="35" spans="1:29" ht="19.5" customHeight="1" thickTop="1" thickBot="1">
      <c r="A35" s="1433"/>
      <c r="B35" s="1580" t="s">
        <v>1631</v>
      </c>
      <c r="C35" s="1581" t="s">
        <v>60</v>
      </c>
      <c r="D35" s="1431">
        <f>'Oblicz(2)'!A44</f>
        <v>0</v>
      </c>
      <c r="E35" s="1420">
        <f t="shared" si="9"/>
        <v>0</v>
      </c>
      <c r="F35" s="1442">
        <f t="shared" si="10"/>
        <v>0</v>
      </c>
      <c r="G35" s="1582">
        <f>'Oblicz(2)'!AW44</f>
        <v>0</v>
      </c>
      <c r="H35" s="1582">
        <f>'Oblicz(2)'!BB44</f>
        <v>0</v>
      </c>
      <c r="I35" s="1583">
        <f t="shared" si="6"/>
        <v>0</v>
      </c>
      <c r="J35" s="1459">
        <f t="shared" si="11"/>
        <v>0</v>
      </c>
      <c r="K35" s="1459">
        <f t="shared" si="12"/>
        <v>0</v>
      </c>
      <c r="L35" s="1571"/>
      <c r="M35" s="1461" t="str">
        <f t="shared" si="1"/>
        <v>-</v>
      </c>
      <c r="N35" s="1461" t="str">
        <f t="shared" si="2"/>
        <v>-</v>
      </c>
      <c r="O35" s="1572"/>
      <c r="P35" s="1573"/>
      <c r="Q35" s="1573"/>
      <c r="R35" s="1573"/>
      <c r="S35" s="1584" t="str">
        <f t="shared" si="3"/>
        <v>5.4</v>
      </c>
      <c r="T35" s="1585">
        <v>10</v>
      </c>
      <c r="U35" s="1585">
        <v>10</v>
      </c>
      <c r="V35" s="1586">
        <f t="shared" si="7"/>
        <v>20</v>
      </c>
      <c r="W35" s="1577"/>
      <c r="X35" s="1578">
        <v>1390</v>
      </c>
      <c r="Y35" s="1577"/>
      <c r="Z35" s="1587">
        <f t="shared" si="4"/>
        <v>0</v>
      </c>
      <c r="AA35" s="1587">
        <f t="shared" si="5"/>
        <v>0</v>
      </c>
      <c r="AB35" s="1587">
        <f t="shared" si="8"/>
        <v>0</v>
      </c>
      <c r="AC35" s="1433"/>
    </row>
    <row r="36" spans="1:29" ht="19.5" customHeight="1" thickTop="1" thickBot="1">
      <c r="A36" s="1433"/>
      <c r="B36" s="1580" t="s">
        <v>1632</v>
      </c>
      <c r="C36" s="1581" t="s">
        <v>61</v>
      </c>
      <c r="D36" s="1431">
        <f>'Oblicz(2)'!A45</f>
        <v>0</v>
      </c>
      <c r="E36" s="1420">
        <f t="shared" si="9"/>
        <v>0</v>
      </c>
      <c r="F36" s="1442">
        <f t="shared" si="10"/>
        <v>0</v>
      </c>
      <c r="G36" s="1582">
        <f>'Oblicz(2)'!AW45</f>
        <v>0</v>
      </c>
      <c r="H36" s="1582">
        <f>'Oblicz(2)'!BB45</f>
        <v>0</v>
      </c>
      <c r="I36" s="1583">
        <f t="shared" si="6"/>
        <v>0</v>
      </c>
      <c r="J36" s="1459">
        <f t="shared" si="11"/>
        <v>0</v>
      </c>
      <c r="K36" s="1459">
        <f t="shared" si="12"/>
        <v>0</v>
      </c>
      <c r="L36" s="1571"/>
      <c r="M36" s="1461" t="str">
        <f t="shared" si="1"/>
        <v>-</v>
      </c>
      <c r="N36" s="1461" t="str">
        <f t="shared" si="2"/>
        <v>-</v>
      </c>
      <c r="O36" s="1572"/>
      <c r="P36" s="1573"/>
      <c r="Q36" s="1573"/>
      <c r="R36" s="1573"/>
      <c r="S36" s="1584" t="str">
        <f t="shared" si="3"/>
        <v>5.5</v>
      </c>
      <c r="T36" s="1585">
        <v>10</v>
      </c>
      <c r="U36" s="1585">
        <v>10</v>
      </c>
      <c r="V36" s="1586">
        <f t="shared" si="7"/>
        <v>20</v>
      </c>
      <c r="W36" s="1577"/>
      <c r="X36" s="1578">
        <v>1380</v>
      </c>
      <c r="Y36" s="1577"/>
      <c r="Z36" s="1587">
        <f t="shared" si="4"/>
        <v>0</v>
      </c>
      <c r="AA36" s="1587">
        <f t="shared" si="5"/>
        <v>0</v>
      </c>
      <c r="AB36" s="1587">
        <f t="shared" si="8"/>
        <v>0</v>
      </c>
      <c r="AC36" s="1433"/>
    </row>
    <row r="37" spans="1:29" ht="19.5" customHeight="1" thickTop="1" thickBot="1">
      <c r="A37" s="1433"/>
      <c r="B37" s="1580" t="s">
        <v>1633</v>
      </c>
      <c r="C37" s="1581" t="s">
        <v>2625</v>
      </c>
      <c r="D37" s="1431">
        <f>'Oblicz(2)'!A46</f>
        <v>0</v>
      </c>
      <c r="E37" s="1420">
        <f t="shared" si="9"/>
        <v>0</v>
      </c>
      <c r="F37" s="1442">
        <f t="shared" si="10"/>
        <v>0</v>
      </c>
      <c r="G37" s="1582">
        <f>'Oblicz(2)'!AW46</f>
        <v>0</v>
      </c>
      <c r="H37" s="1582">
        <f>'Oblicz(2)'!BB46</f>
        <v>0</v>
      </c>
      <c r="I37" s="1583">
        <f t="shared" si="6"/>
        <v>0</v>
      </c>
      <c r="J37" s="1459">
        <f t="shared" si="11"/>
        <v>0</v>
      </c>
      <c r="K37" s="1459">
        <f t="shared" si="12"/>
        <v>0</v>
      </c>
      <c r="L37" s="1571"/>
      <c r="M37" s="1461" t="str">
        <f t="shared" si="1"/>
        <v>-</v>
      </c>
      <c r="N37" s="1461" t="str">
        <f t="shared" si="2"/>
        <v>-</v>
      </c>
      <c r="O37" s="1572"/>
      <c r="P37" s="1573"/>
      <c r="Q37" s="1573"/>
      <c r="R37" s="1573"/>
      <c r="S37" s="1584" t="str">
        <f t="shared" si="3"/>
        <v>5.6</v>
      </c>
      <c r="T37" s="1585">
        <v>10</v>
      </c>
      <c r="U37" s="1585">
        <v>10</v>
      </c>
      <c r="V37" s="1586">
        <f t="shared" si="7"/>
        <v>20</v>
      </c>
      <c r="W37" s="1577"/>
      <c r="X37" s="1578">
        <v>840</v>
      </c>
      <c r="Y37" s="1577"/>
      <c r="Z37" s="1587">
        <f t="shared" si="4"/>
        <v>0</v>
      </c>
      <c r="AA37" s="1587">
        <f t="shared" si="5"/>
        <v>0</v>
      </c>
      <c r="AB37" s="1587">
        <f t="shared" si="8"/>
        <v>0</v>
      </c>
      <c r="AC37" s="1433"/>
    </row>
    <row r="38" spans="1:29" ht="19.5" customHeight="1" thickTop="1" thickBot="1">
      <c r="A38" s="1433"/>
      <c r="B38" s="1580" t="s">
        <v>1634</v>
      </c>
      <c r="C38" s="1581" t="s">
        <v>63</v>
      </c>
      <c r="D38" s="1431">
        <f>'Oblicz(2)'!A47</f>
        <v>0</v>
      </c>
      <c r="E38" s="1420">
        <f t="shared" si="9"/>
        <v>0</v>
      </c>
      <c r="F38" s="1442">
        <f t="shared" si="10"/>
        <v>0</v>
      </c>
      <c r="G38" s="1582">
        <f>'Oblicz(2)'!AW47</f>
        <v>0</v>
      </c>
      <c r="H38" s="1582">
        <f>'Oblicz(2)'!BB47</f>
        <v>0</v>
      </c>
      <c r="I38" s="1583">
        <f t="shared" si="6"/>
        <v>0</v>
      </c>
      <c r="J38" s="1459">
        <f t="shared" si="11"/>
        <v>0</v>
      </c>
      <c r="K38" s="1459">
        <f t="shared" si="12"/>
        <v>0</v>
      </c>
      <c r="L38" s="1571"/>
      <c r="M38" s="1461" t="str">
        <f t="shared" si="1"/>
        <v>-</v>
      </c>
      <c r="N38" s="1461" t="str">
        <f t="shared" si="2"/>
        <v>-</v>
      </c>
      <c r="O38" s="1572"/>
      <c r="P38" s="1573"/>
      <c r="Q38" s="1573"/>
      <c r="R38" s="1573"/>
      <c r="S38" s="1584" t="str">
        <f t="shared" si="3"/>
        <v>5.7</v>
      </c>
      <c r="T38" s="1585">
        <v>10</v>
      </c>
      <c r="U38" s="1585">
        <v>10</v>
      </c>
      <c r="V38" s="1586">
        <f t="shared" si="7"/>
        <v>20</v>
      </c>
      <c r="W38" s="1577"/>
      <c r="X38" s="1578">
        <v>840</v>
      </c>
      <c r="Y38" s="1577"/>
      <c r="Z38" s="1587">
        <f t="shared" si="4"/>
        <v>0</v>
      </c>
      <c r="AA38" s="1587">
        <f t="shared" si="5"/>
        <v>0</v>
      </c>
      <c r="AB38" s="1587">
        <f t="shared" si="8"/>
        <v>0</v>
      </c>
      <c r="AC38" s="1433"/>
    </row>
    <row r="39" spans="1:29" ht="19.5" customHeight="1" thickTop="1" thickBot="1">
      <c r="A39" s="1433"/>
      <c r="B39" s="1580" t="s">
        <v>1635</v>
      </c>
      <c r="C39" s="1581" t="s">
        <v>64</v>
      </c>
      <c r="D39" s="1431">
        <f>'Oblicz(2)'!A48</f>
        <v>0</v>
      </c>
      <c r="E39" s="1420">
        <f t="shared" si="9"/>
        <v>0</v>
      </c>
      <c r="F39" s="1442">
        <f t="shared" si="10"/>
        <v>0</v>
      </c>
      <c r="G39" s="1582">
        <f>'Oblicz(2)'!AW48</f>
        <v>0</v>
      </c>
      <c r="H39" s="1582">
        <f>'Oblicz(2)'!BB48</f>
        <v>0</v>
      </c>
      <c r="I39" s="1583">
        <f t="shared" si="6"/>
        <v>0</v>
      </c>
      <c r="J39" s="1459">
        <f t="shared" si="11"/>
        <v>0</v>
      </c>
      <c r="K39" s="1459">
        <f t="shared" si="12"/>
        <v>0</v>
      </c>
      <c r="L39" s="1571"/>
      <c r="M39" s="1461" t="str">
        <f t="shared" si="1"/>
        <v>-</v>
      </c>
      <c r="N39" s="1461" t="str">
        <f t="shared" si="2"/>
        <v>-</v>
      </c>
      <c r="O39" s="1572"/>
      <c r="P39" s="1573"/>
      <c r="Q39" s="1573"/>
      <c r="R39" s="1573"/>
      <c r="S39" s="1584" t="str">
        <f t="shared" si="3"/>
        <v>5.8</v>
      </c>
      <c r="T39" s="1585">
        <v>10</v>
      </c>
      <c r="U39" s="1585">
        <v>10</v>
      </c>
      <c r="V39" s="1586">
        <f t="shared" si="7"/>
        <v>20</v>
      </c>
      <c r="W39" s="1577"/>
      <c r="X39" s="1578">
        <v>870</v>
      </c>
      <c r="Y39" s="1577"/>
      <c r="Z39" s="1587">
        <f t="shared" si="4"/>
        <v>0</v>
      </c>
      <c r="AA39" s="1587">
        <f t="shared" si="5"/>
        <v>0</v>
      </c>
      <c r="AB39" s="1587">
        <f t="shared" si="8"/>
        <v>0</v>
      </c>
      <c r="AC39" s="1433"/>
    </row>
    <row r="40" spans="1:29" ht="19.5" customHeight="1" thickTop="1" thickBot="1">
      <c r="A40" s="1433"/>
      <c r="B40" s="1580" t="s">
        <v>1636</v>
      </c>
      <c r="C40" s="1581" t="s">
        <v>65</v>
      </c>
      <c r="D40" s="1431">
        <f>'Oblicz(2)'!A49</f>
        <v>0</v>
      </c>
      <c r="E40" s="1420">
        <f t="shared" si="9"/>
        <v>0</v>
      </c>
      <c r="F40" s="1442">
        <f t="shared" si="10"/>
        <v>0</v>
      </c>
      <c r="G40" s="1582">
        <f>'Oblicz(2)'!AW49</f>
        <v>0</v>
      </c>
      <c r="H40" s="1582">
        <f>'Oblicz(2)'!BB49</f>
        <v>0</v>
      </c>
      <c r="I40" s="1583">
        <f t="shared" si="6"/>
        <v>0</v>
      </c>
      <c r="J40" s="1459">
        <f t="shared" si="11"/>
        <v>0</v>
      </c>
      <c r="K40" s="1459">
        <f t="shared" si="12"/>
        <v>0</v>
      </c>
      <c r="L40" s="1571"/>
      <c r="M40" s="1461" t="str">
        <f t="shared" si="1"/>
        <v>-</v>
      </c>
      <c r="N40" s="1461" t="str">
        <f t="shared" si="2"/>
        <v>-</v>
      </c>
      <c r="O40" s="1572"/>
      <c r="P40" s="1573"/>
      <c r="Q40" s="1573"/>
      <c r="R40" s="1573"/>
      <c r="S40" s="1584" t="str">
        <f t="shared" si="3"/>
        <v>5.9</v>
      </c>
      <c r="T40" s="1585">
        <v>10</v>
      </c>
      <c r="U40" s="1585">
        <v>10</v>
      </c>
      <c r="V40" s="1586">
        <f t="shared" si="7"/>
        <v>20</v>
      </c>
      <c r="W40" s="1577"/>
      <c r="X40" s="1578">
        <v>1190</v>
      </c>
      <c r="Y40" s="1577"/>
      <c r="Z40" s="1587">
        <f t="shared" si="4"/>
        <v>0</v>
      </c>
      <c r="AA40" s="1587">
        <f t="shared" si="5"/>
        <v>0</v>
      </c>
      <c r="AB40" s="1587">
        <f t="shared" si="8"/>
        <v>0</v>
      </c>
      <c r="AC40" s="1433"/>
    </row>
    <row r="41" spans="1:29" ht="19.5" customHeight="1" thickTop="1" thickBot="1">
      <c r="A41" s="1433"/>
      <c r="B41" s="1588" t="s">
        <v>1637</v>
      </c>
      <c r="C41" s="1589" t="s">
        <v>858</v>
      </c>
      <c r="D41" s="1432">
        <f>'Oblicz(2)'!A50</f>
        <v>0</v>
      </c>
      <c r="E41" s="1421">
        <f t="shared" si="9"/>
        <v>0</v>
      </c>
      <c r="F41" s="1456">
        <f t="shared" si="10"/>
        <v>0</v>
      </c>
      <c r="G41" s="1590">
        <f>'Oblicz(2)'!AW50</f>
        <v>0</v>
      </c>
      <c r="H41" s="1590">
        <f>'Oblicz(2)'!BB50</f>
        <v>0</v>
      </c>
      <c r="I41" s="1591">
        <f t="shared" si="6"/>
        <v>0</v>
      </c>
      <c r="J41" s="1459">
        <f t="shared" si="11"/>
        <v>0</v>
      </c>
      <c r="K41" s="1459">
        <f t="shared" si="12"/>
        <v>0</v>
      </c>
      <c r="L41" s="1571"/>
      <c r="M41" s="1461" t="str">
        <f t="shared" si="1"/>
        <v>-</v>
      </c>
      <c r="N41" s="1461" t="str">
        <f t="shared" si="2"/>
        <v>-</v>
      </c>
      <c r="O41" s="1572"/>
      <c r="P41" s="1573"/>
      <c r="Q41" s="1573"/>
      <c r="R41" s="1573"/>
      <c r="S41" s="1592" t="str">
        <f t="shared" si="3"/>
        <v>5.10</v>
      </c>
      <c r="T41" s="1593">
        <v>5</v>
      </c>
      <c r="U41" s="1593"/>
      <c r="V41" s="1594">
        <f t="shared" si="7"/>
        <v>5</v>
      </c>
      <c r="W41" s="1595"/>
      <c r="X41" s="1596">
        <v>550</v>
      </c>
      <c r="Y41" s="1595"/>
      <c r="Z41" s="1597">
        <f t="shared" si="4"/>
        <v>0</v>
      </c>
      <c r="AA41" s="1597">
        <f t="shared" si="5"/>
        <v>0</v>
      </c>
      <c r="AB41" s="1597">
        <f t="shared" si="8"/>
        <v>0</v>
      </c>
      <c r="AC41" s="1433"/>
    </row>
    <row r="42" spans="1:29" ht="19.5" customHeight="1" thickTop="1" thickBot="1">
      <c r="A42" s="1433"/>
      <c r="B42" s="1598" t="s">
        <v>901</v>
      </c>
      <c r="C42" s="1599" t="s">
        <v>1124</v>
      </c>
      <c r="D42" s="1429">
        <f>'Oblicz(2)'!A51</f>
        <v>0</v>
      </c>
      <c r="E42" s="1419">
        <f t="shared" si="9"/>
        <v>0</v>
      </c>
      <c r="F42" s="1471">
        <f t="shared" si="10"/>
        <v>0</v>
      </c>
      <c r="G42" s="1600">
        <f>'Oblicz(2)'!AW51</f>
        <v>0</v>
      </c>
      <c r="H42" s="1600">
        <f>'Oblicz(2)'!BB51</f>
        <v>0</v>
      </c>
      <c r="I42" s="1601">
        <f t="shared" si="6"/>
        <v>0</v>
      </c>
      <c r="J42" s="1459">
        <f t="shared" si="11"/>
        <v>0</v>
      </c>
      <c r="K42" s="1459">
        <f t="shared" si="12"/>
        <v>0</v>
      </c>
      <c r="L42" s="1460">
        <f>SUM(D42:D45)</f>
        <v>0</v>
      </c>
      <c r="M42" s="1461" t="str">
        <f t="shared" si="1"/>
        <v>-</v>
      </c>
      <c r="N42" s="1461" t="str">
        <f t="shared" si="2"/>
        <v>-</v>
      </c>
      <c r="O42" s="1602"/>
      <c r="P42" s="1603"/>
      <c r="Q42" s="1603"/>
      <c r="R42" s="1603"/>
      <c r="S42" s="1604" t="str">
        <f t="shared" si="3"/>
        <v>6.1</v>
      </c>
      <c r="T42" s="1605">
        <v>20</v>
      </c>
      <c r="U42" s="1605"/>
      <c r="V42" s="1606">
        <f t="shared" si="7"/>
        <v>20</v>
      </c>
      <c r="W42" s="1607"/>
      <c r="X42" s="1608">
        <v>570</v>
      </c>
      <c r="Y42" s="1607"/>
      <c r="Z42" s="1609">
        <f t="shared" si="4"/>
        <v>0</v>
      </c>
      <c r="AA42" s="1609">
        <f t="shared" si="5"/>
        <v>0</v>
      </c>
      <c r="AB42" s="1609">
        <f t="shared" si="8"/>
        <v>0</v>
      </c>
      <c r="AC42" s="1433"/>
    </row>
    <row r="43" spans="1:29" ht="19.5" customHeight="1" thickTop="1" thickBot="1">
      <c r="A43" s="1433"/>
      <c r="B43" s="1610" t="s">
        <v>902</v>
      </c>
      <c r="C43" s="1611" t="s">
        <v>1125</v>
      </c>
      <c r="D43" s="1431">
        <f>'Oblicz(2)'!A52</f>
        <v>0</v>
      </c>
      <c r="E43" s="1420">
        <f t="shared" si="9"/>
        <v>0</v>
      </c>
      <c r="F43" s="1442">
        <f t="shared" si="10"/>
        <v>0</v>
      </c>
      <c r="G43" s="1612">
        <f>'Oblicz(2)'!AW52</f>
        <v>0</v>
      </c>
      <c r="H43" s="1612">
        <f>'Oblicz(2)'!BB52</f>
        <v>0</v>
      </c>
      <c r="I43" s="1613">
        <f t="shared" si="6"/>
        <v>0</v>
      </c>
      <c r="J43" s="1459">
        <f t="shared" si="11"/>
        <v>0</v>
      </c>
      <c r="K43" s="1459">
        <f t="shared" si="12"/>
        <v>0</v>
      </c>
      <c r="L43" s="1493"/>
      <c r="M43" s="1461" t="str">
        <f t="shared" si="1"/>
        <v>-</v>
      </c>
      <c r="N43" s="1461" t="str">
        <f t="shared" si="2"/>
        <v>-</v>
      </c>
      <c r="O43" s="1602"/>
      <c r="P43" s="1603"/>
      <c r="Q43" s="1603"/>
      <c r="R43" s="1603"/>
      <c r="S43" s="1614" t="str">
        <f t="shared" si="3"/>
        <v>6.2</v>
      </c>
      <c r="T43" s="1615">
        <v>20</v>
      </c>
      <c r="U43" s="1615"/>
      <c r="V43" s="1616">
        <f t="shared" si="7"/>
        <v>20</v>
      </c>
      <c r="W43" s="1607"/>
      <c r="X43" s="1608">
        <v>800</v>
      </c>
      <c r="Y43" s="1607"/>
      <c r="Z43" s="1617">
        <f t="shared" si="4"/>
        <v>0</v>
      </c>
      <c r="AA43" s="1617">
        <f t="shared" si="5"/>
        <v>0</v>
      </c>
      <c r="AB43" s="1617">
        <f t="shared" si="8"/>
        <v>0</v>
      </c>
      <c r="AC43" s="1433"/>
    </row>
    <row r="44" spans="1:29" ht="19.5" customHeight="1" thickTop="1" thickBot="1">
      <c r="A44" s="1433"/>
      <c r="B44" s="1610" t="s">
        <v>1126</v>
      </c>
      <c r="C44" s="1611" t="s">
        <v>1256</v>
      </c>
      <c r="D44" s="1431">
        <f>'Oblicz(2)'!A53</f>
        <v>0</v>
      </c>
      <c r="E44" s="1420">
        <f t="shared" si="9"/>
        <v>0</v>
      </c>
      <c r="F44" s="1442">
        <f t="shared" si="10"/>
        <v>0</v>
      </c>
      <c r="G44" s="1612">
        <f>'Oblicz(2)'!AW53</f>
        <v>0</v>
      </c>
      <c r="H44" s="1612">
        <f>'Oblicz(2)'!BB53</f>
        <v>0</v>
      </c>
      <c r="I44" s="1613">
        <f t="shared" si="6"/>
        <v>0</v>
      </c>
      <c r="J44" s="1459">
        <f t="shared" si="11"/>
        <v>0</v>
      </c>
      <c r="K44" s="1459">
        <f t="shared" si="12"/>
        <v>0</v>
      </c>
      <c r="L44" s="1493"/>
      <c r="M44" s="1461" t="str">
        <f t="shared" si="1"/>
        <v>-</v>
      </c>
      <c r="N44" s="1461" t="str">
        <f t="shared" si="2"/>
        <v>-</v>
      </c>
      <c r="O44" s="1602"/>
      <c r="P44" s="1603"/>
      <c r="Q44" s="1603"/>
      <c r="R44" s="1603"/>
      <c r="S44" s="1614" t="str">
        <f t="shared" si="3"/>
        <v>6.3</v>
      </c>
      <c r="T44" s="1615">
        <v>0.3</v>
      </c>
      <c r="U44" s="1615"/>
      <c r="V44" s="1616">
        <f t="shared" si="7"/>
        <v>0.3</v>
      </c>
      <c r="W44" s="1607"/>
      <c r="X44" s="1608">
        <v>4700</v>
      </c>
      <c r="Y44" s="1607"/>
      <c r="Z44" s="1617">
        <f t="shared" si="4"/>
        <v>0</v>
      </c>
      <c r="AA44" s="1617">
        <f t="shared" si="5"/>
        <v>0</v>
      </c>
      <c r="AB44" s="1617">
        <f t="shared" si="8"/>
        <v>0</v>
      </c>
      <c r="AC44" s="1433"/>
    </row>
    <row r="45" spans="1:29" ht="19.5" customHeight="1" thickTop="1" thickBot="1">
      <c r="A45" s="1433"/>
      <c r="B45" s="1618" t="s">
        <v>40</v>
      </c>
      <c r="C45" s="1619" t="s">
        <v>958</v>
      </c>
      <c r="D45" s="1432">
        <f>'Oblicz(2)'!A54</f>
        <v>0</v>
      </c>
      <c r="E45" s="1421">
        <f t="shared" si="9"/>
        <v>0</v>
      </c>
      <c r="F45" s="1456">
        <f t="shared" si="10"/>
        <v>0</v>
      </c>
      <c r="G45" s="1620">
        <f>'Oblicz(2)'!AW54</f>
        <v>0</v>
      </c>
      <c r="H45" s="1620">
        <f>'Oblicz(2)'!BB54</f>
        <v>0</v>
      </c>
      <c r="I45" s="1621">
        <f t="shared" si="6"/>
        <v>0</v>
      </c>
      <c r="J45" s="1459">
        <f t="shared" si="11"/>
        <v>0</v>
      </c>
      <c r="K45" s="1459">
        <f t="shared" si="12"/>
        <v>0</v>
      </c>
      <c r="L45" s="1493"/>
      <c r="M45" s="1461" t="str">
        <f t="shared" si="1"/>
        <v>-</v>
      </c>
      <c r="N45" s="1461" t="str">
        <f t="shared" si="2"/>
        <v>-</v>
      </c>
      <c r="O45" s="1602"/>
      <c r="P45" s="1603"/>
      <c r="Q45" s="1603"/>
      <c r="R45" s="1603"/>
      <c r="S45" s="1622" t="str">
        <f t="shared" si="3"/>
        <v>6.4</v>
      </c>
      <c r="T45" s="1623">
        <v>20</v>
      </c>
      <c r="U45" s="1623"/>
      <c r="V45" s="1624">
        <f>T45+U45</f>
        <v>20</v>
      </c>
      <c r="W45" s="1625"/>
      <c r="X45" s="1626">
        <v>2100</v>
      </c>
      <c r="Y45" s="1625"/>
      <c r="Z45" s="1627">
        <f t="shared" si="4"/>
        <v>0</v>
      </c>
      <c r="AA45" s="1627">
        <f t="shared" si="5"/>
        <v>0</v>
      </c>
      <c r="AB45" s="1627">
        <f>Z45+AA45</f>
        <v>0</v>
      </c>
      <c r="AC45" s="1433"/>
    </row>
    <row r="46" spans="1:29" ht="19.5" customHeight="1" thickTop="1" thickBot="1">
      <c r="A46" s="1433"/>
      <c r="B46" s="1628" t="s">
        <v>1240</v>
      </c>
      <c r="C46" s="1629" t="s">
        <v>1303</v>
      </c>
      <c r="D46" s="1429">
        <f>'Oblicz(2)'!A55</f>
        <v>0</v>
      </c>
      <c r="E46" s="1419">
        <f t="shared" si="9"/>
        <v>0</v>
      </c>
      <c r="F46" s="1471">
        <f t="shared" si="10"/>
        <v>0</v>
      </c>
      <c r="G46" s="1545">
        <f>'Oblicz(2)'!AW55</f>
        <v>0</v>
      </c>
      <c r="H46" s="1545">
        <f>'Oblicz(2)'!BB55</f>
        <v>0</v>
      </c>
      <c r="I46" s="1546">
        <f t="shared" si="6"/>
        <v>0</v>
      </c>
      <c r="J46" s="1459">
        <f t="shared" si="11"/>
        <v>0</v>
      </c>
      <c r="K46" s="1459">
        <f t="shared" si="12"/>
        <v>0</v>
      </c>
      <c r="L46" s="1460">
        <f>SUM(D46:D51)</f>
        <v>0</v>
      </c>
      <c r="M46" s="1461" t="str">
        <f t="shared" si="1"/>
        <v>-</v>
      </c>
      <c r="N46" s="1461" t="str">
        <f t="shared" si="2"/>
        <v>-</v>
      </c>
      <c r="O46" s="2836" t="str">
        <f>IF(AND(L5&gt;0,L46&gt;0),"Zakaz łączenia z pak. 2 na tej samej działce","")</f>
        <v/>
      </c>
      <c r="P46" s="1462"/>
      <c r="Q46" s="1462"/>
      <c r="R46" s="1462"/>
      <c r="S46" s="1548" t="str">
        <f t="shared" si="3"/>
        <v>8.1.1</v>
      </c>
      <c r="T46" s="1549">
        <v>10</v>
      </c>
      <c r="U46" s="1549">
        <v>10</v>
      </c>
      <c r="V46" s="1550">
        <f t="shared" si="7"/>
        <v>20</v>
      </c>
      <c r="W46" s="1551"/>
      <c r="X46" s="1552">
        <v>330</v>
      </c>
      <c r="Y46" s="1551"/>
      <c r="Z46" s="1553">
        <f t="shared" si="4"/>
        <v>0</v>
      </c>
      <c r="AA46" s="1553">
        <f t="shared" si="5"/>
        <v>0</v>
      </c>
      <c r="AB46" s="1553">
        <f t="shared" si="8"/>
        <v>0</v>
      </c>
      <c r="AC46" s="1433"/>
    </row>
    <row r="47" spans="1:29" ht="19.5" customHeight="1" thickTop="1" thickBot="1">
      <c r="A47" s="1433"/>
      <c r="B47" s="1630" t="s">
        <v>1241</v>
      </c>
      <c r="C47" s="1631" t="s">
        <v>1247</v>
      </c>
      <c r="D47" s="1431">
        <f>'Oblicz(2)'!A56</f>
        <v>0</v>
      </c>
      <c r="E47" s="1420">
        <f t="shared" si="9"/>
        <v>0</v>
      </c>
      <c r="F47" s="1442">
        <f t="shared" si="10"/>
        <v>0</v>
      </c>
      <c r="G47" s="1556">
        <f>'Oblicz(2)'!AW56</f>
        <v>0</v>
      </c>
      <c r="H47" s="1556">
        <f>'Oblicz(2)'!BB56</f>
        <v>0</v>
      </c>
      <c r="I47" s="1557">
        <f t="shared" si="6"/>
        <v>0</v>
      </c>
      <c r="J47" s="1459">
        <f t="shared" si="11"/>
        <v>0</v>
      </c>
      <c r="K47" s="1459">
        <f t="shared" si="12"/>
        <v>0</v>
      </c>
      <c r="L47" s="1493"/>
      <c r="M47" s="1461" t="str">
        <f t="shared" si="1"/>
        <v>-</v>
      </c>
      <c r="N47" s="1461" t="str">
        <f t="shared" si="2"/>
        <v>-</v>
      </c>
      <c r="O47" s="2836"/>
      <c r="P47" s="1462"/>
      <c r="Q47" s="1462"/>
      <c r="R47" s="1462"/>
      <c r="S47" s="1558" t="str">
        <f t="shared" si="3"/>
        <v>8.1.2</v>
      </c>
      <c r="T47" s="1559">
        <v>10</v>
      </c>
      <c r="U47" s="1559">
        <v>10</v>
      </c>
      <c r="V47" s="1560">
        <f t="shared" si="7"/>
        <v>20</v>
      </c>
      <c r="W47" s="1551"/>
      <c r="X47" s="1552">
        <v>458</v>
      </c>
      <c r="Y47" s="1551"/>
      <c r="Z47" s="1561">
        <f t="shared" si="4"/>
        <v>0</v>
      </c>
      <c r="AA47" s="1561">
        <f t="shared" si="5"/>
        <v>0</v>
      </c>
      <c r="AB47" s="1561">
        <f t="shared" si="8"/>
        <v>0</v>
      </c>
      <c r="AC47" s="1433"/>
    </row>
    <row r="48" spans="1:29" ht="19.5" customHeight="1" thickTop="1" thickBot="1">
      <c r="A48" s="1433"/>
      <c r="B48" s="1630" t="s">
        <v>1242</v>
      </c>
      <c r="C48" s="1631" t="s">
        <v>1304</v>
      </c>
      <c r="D48" s="1431">
        <f>'Oblicz(2)'!A57</f>
        <v>0</v>
      </c>
      <c r="E48" s="1420">
        <f t="shared" si="9"/>
        <v>0</v>
      </c>
      <c r="F48" s="1442">
        <f t="shared" si="10"/>
        <v>0</v>
      </c>
      <c r="G48" s="1556">
        <f>'Oblicz(2)'!AW57</f>
        <v>0</v>
      </c>
      <c r="H48" s="1556">
        <f>'Oblicz(2)'!BB57</f>
        <v>0</v>
      </c>
      <c r="I48" s="1557">
        <f t="shared" si="6"/>
        <v>0</v>
      </c>
      <c r="J48" s="1459">
        <f t="shared" si="11"/>
        <v>0</v>
      </c>
      <c r="K48" s="1459">
        <f t="shared" si="12"/>
        <v>0</v>
      </c>
      <c r="L48" s="1486">
        <f>IF(AND(L5&gt;0,L46&gt;0),1,0)</f>
        <v>0</v>
      </c>
      <c r="M48" s="1461" t="str">
        <f t="shared" si="1"/>
        <v>-</v>
      </c>
      <c r="N48" s="1461" t="str">
        <f t="shared" si="2"/>
        <v>-</v>
      </c>
      <c r="O48" s="2836"/>
      <c r="P48" s="1462"/>
      <c r="Q48" s="1462"/>
      <c r="R48" s="1462"/>
      <c r="S48" s="1558" t="str">
        <f t="shared" si="3"/>
        <v>8.2.1</v>
      </c>
      <c r="T48" s="1559">
        <v>10</v>
      </c>
      <c r="U48" s="1559">
        <v>10</v>
      </c>
      <c r="V48" s="1560">
        <f t="shared" si="7"/>
        <v>20</v>
      </c>
      <c r="W48" s="1551"/>
      <c r="X48" s="1552">
        <v>420</v>
      </c>
      <c r="Y48" s="1551"/>
      <c r="Z48" s="1561">
        <f t="shared" si="4"/>
        <v>0</v>
      </c>
      <c r="AA48" s="1561">
        <f t="shared" si="5"/>
        <v>0</v>
      </c>
      <c r="AB48" s="1561">
        <f t="shared" si="8"/>
        <v>0</v>
      </c>
      <c r="AC48" s="1433"/>
    </row>
    <row r="49" spans="1:29" ht="19.5" customHeight="1" thickTop="1" thickBot="1">
      <c r="A49" s="1433"/>
      <c r="B49" s="1630" t="s">
        <v>1243</v>
      </c>
      <c r="C49" s="1631" t="s">
        <v>1248</v>
      </c>
      <c r="D49" s="1431">
        <f>'Oblicz(2)'!A58</f>
        <v>0</v>
      </c>
      <c r="E49" s="1420">
        <f t="shared" si="9"/>
        <v>0</v>
      </c>
      <c r="F49" s="1442">
        <f t="shared" si="10"/>
        <v>0</v>
      </c>
      <c r="G49" s="1556">
        <f>'Oblicz(2)'!AW58</f>
        <v>0</v>
      </c>
      <c r="H49" s="1556">
        <f>'Oblicz(2)'!BB58</f>
        <v>0</v>
      </c>
      <c r="I49" s="1557">
        <f t="shared" si="6"/>
        <v>0</v>
      </c>
      <c r="J49" s="1459">
        <f t="shared" si="11"/>
        <v>0</v>
      </c>
      <c r="K49" s="1459">
        <f t="shared" si="12"/>
        <v>0</v>
      </c>
      <c r="L49" s="1493"/>
      <c r="M49" s="1461" t="str">
        <f t="shared" si="1"/>
        <v>-</v>
      </c>
      <c r="N49" s="1461" t="str">
        <f t="shared" si="2"/>
        <v>-</v>
      </c>
      <c r="O49" s="2836"/>
      <c r="P49" s="1462"/>
      <c r="Q49" s="1462"/>
      <c r="R49" s="1462"/>
      <c r="S49" s="1558" t="str">
        <f t="shared" si="3"/>
        <v>8.2.2</v>
      </c>
      <c r="T49" s="1559">
        <v>10</v>
      </c>
      <c r="U49" s="1559">
        <v>10</v>
      </c>
      <c r="V49" s="1560">
        <f t="shared" si="7"/>
        <v>20</v>
      </c>
      <c r="W49" s="1551"/>
      <c r="X49" s="1552">
        <v>750</v>
      </c>
      <c r="Y49" s="1551"/>
      <c r="Z49" s="1561">
        <f t="shared" si="4"/>
        <v>0</v>
      </c>
      <c r="AA49" s="1561">
        <f t="shared" si="5"/>
        <v>0</v>
      </c>
      <c r="AB49" s="1561">
        <f t="shared" si="8"/>
        <v>0</v>
      </c>
      <c r="AC49" s="1433"/>
    </row>
    <row r="50" spans="1:29" ht="19.5" customHeight="1" thickTop="1" thickBot="1">
      <c r="A50" s="1433"/>
      <c r="B50" s="1630" t="s">
        <v>1244</v>
      </c>
      <c r="C50" s="1631" t="s">
        <v>1305</v>
      </c>
      <c r="D50" s="1431">
        <f>'Oblicz(2)'!A59</f>
        <v>0</v>
      </c>
      <c r="E50" s="1420">
        <f t="shared" si="9"/>
        <v>0</v>
      </c>
      <c r="F50" s="1442">
        <f t="shared" si="10"/>
        <v>0</v>
      </c>
      <c r="G50" s="1556">
        <f>'Oblicz(2)'!AW59</f>
        <v>0</v>
      </c>
      <c r="H50" s="1556">
        <f>'Oblicz(2)'!BB59</f>
        <v>0</v>
      </c>
      <c r="I50" s="1557">
        <f t="shared" si="6"/>
        <v>0</v>
      </c>
      <c r="J50" s="1459">
        <f t="shared" si="11"/>
        <v>0</v>
      </c>
      <c r="K50" s="1459">
        <f t="shared" si="12"/>
        <v>0</v>
      </c>
      <c r="L50" s="1493"/>
      <c r="M50" s="1461" t="str">
        <f t="shared" si="1"/>
        <v>-</v>
      </c>
      <c r="N50" s="1461" t="str">
        <f t="shared" si="2"/>
        <v>-</v>
      </c>
      <c r="O50" s="2836"/>
      <c r="P50" s="1462"/>
      <c r="Q50" s="1462"/>
      <c r="R50" s="1462"/>
      <c r="S50" s="1558" t="str">
        <f t="shared" si="3"/>
        <v>8.3.1</v>
      </c>
      <c r="T50" s="1559">
        <v>10</v>
      </c>
      <c r="U50" s="1559">
        <v>10</v>
      </c>
      <c r="V50" s="1560">
        <f t="shared" si="7"/>
        <v>20</v>
      </c>
      <c r="W50" s="1551"/>
      <c r="X50" s="1552">
        <v>400</v>
      </c>
      <c r="Y50" s="1551"/>
      <c r="Z50" s="1561">
        <f t="shared" si="4"/>
        <v>0</v>
      </c>
      <c r="AA50" s="1561">
        <f t="shared" si="5"/>
        <v>0</v>
      </c>
      <c r="AB50" s="1561">
        <f t="shared" si="8"/>
        <v>0</v>
      </c>
      <c r="AC50" s="1433"/>
    </row>
    <row r="51" spans="1:29" ht="19.5" customHeight="1" thickTop="1" thickBot="1">
      <c r="A51" s="1433"/>
      <c r="B51" s="1630" t="s">
        <v>1245</v>
      </c>
      <c r="C51" s="1631" t="s">
        <v>1249</v>
      </c>
      <c r="D51" s="1431">
        <f>'Oblicz(2)'!A60</f>
        <v>0</v>
      </c>
      <c r="E51" s="1420">
        <f t="shared" si="9"/>
        <v>0</v>
      </c>
      <c r="F51" s="1442">
        <f t="shared" si="10"/>
        <v>0</v>
      </c>
      <c r="G51" s="1556">
        <f>'Oblicz(2)'!AW60</f>
        <v>0</v>
      </c>
      <c r="H51" s="1556">
        <f>'Oblicz(2)'!BB60</f>
        <v>0</v>
      </c>
      <c r="I51" s="1557">
        <f t="shared" si="6"/>
        <v>0</v>
      </c>
      <c r="J51" s="1459">
        <f t="shared" si="11"/>
        <v>0</v>
      </c>
      <c r="K51" s="1459">
        <f t="shared" si="12"/>
        <v>0</v>
      </c>
      <c r="L51" s="1493"/>
      <c r="M51" s="1461" t="str">
        <f t="shared" si="1"/>
        <v>-</v>
      </c>
      <c r="N51" s="1461" t="str">
        <f t="shared" si="2"/>
        <v>-</v>
      </c>
      <c r="O51" s="2836"/>
      <c r="P51" s="1462"/>
      <c r="Q51" s="1462"/>
      <c r="R51" s="1462"/>
      <c r="S51" s="1558" t="str">
        <f t="shared" si="3"/>
        <v>8.3.2</v>
      </c>
      <c r="T51" s="1559">
        <v>10</v>
      </c>
      <c r="U51" s="1559">
        <v>10</v>
      </c>
      <c r="V51" s="1560">
        <f t="shared" si="7"/>
        <v>20</v>
      </c>
      <c r="W51" s="1551"/>
      <c r="X51" s="1552">
        <v>690</v>
      </c>
      <c r="Y51" s="1551"/>
      <c r="Z51" s="1561">
        <f t="shared" si="4"/>
        <v>0</v>
      </c>
      <c r="AA51" s="1561">
        <f t="shared" si="5"/>
        <v>0</v>
      </c>
      <c r="AB51" s="1561">
        <f t="shared" si="8"/>
        <v>0</v>
      </c>
      <c r="AC51" s="1433"/>
    </row>
    <row r="52" spans="1:29" ht="24" customHeight="1" thickTop="1" thickBot="1">
      <c r="A52" s="1433"/>
      <c r="B52" s="2837" t="s">
        <v>2627</v>
      </c>
      <c r="C52" s="2838"/>
      <c r="D52" s="1440">
        <f>SUM(D4:D51)</f>
        <v>0</v>
      </c>
      <c r="E52" s="1441">
        <f>SUM(E4:E51)</f>
        <v>0</v>
      </c>
      <c r="F52" s="1442">
        <f>SUM(F4:F51)</f>
        <v>0</v>
      </c>
      <c r="G52" s="1440">
        <f>SUM(G4:G51)</f>
        <v>0</v>
      </c>
      <c r="H52" s="1440">
        <f>SUM(H4:H51)</f>
        <v>0</v>
      </c>
      <c r="I52" s="1440">
        <f>ROUND(SUM(I4:I51),2)</f>
        <v>0</v>
      </c>
      <c r="J52" s="1433"/>
      <c r="K52" s="1433"/>
      <c r="L52" s="1433"/>
      <c r="M52" s="1461" t="str">
        <f>IF(G52&gt;G53,"BŁĄD","-")</f>
        <v>-</v>
      </c>
      <c r="N52" s="1461" t="str">
        <f>IF(OR(I52&gt;D52,H52&gt;H53),"BŁĄD","-")</f>
        <v>-</v>
      </c>
      <c r="O52" s="1632"/>
      <c r="P52" s="1452"/>
      <c r="Q52" s="1452"/>
      <c r="R52" s="1452"/>
      <c r="S52" s="1500"/>
      <c r="T52" s="1500"/>
      <c r="U52" s="1500"/>
      <c r="V52" s="1500"/>
      <c r="W52" s="1500"/>
      <c r="X52" s="1633" t="s">
        <v>2627</v>
      </c>
      <c r="Y52" s="1500"/>
      <c r="Z52" s="1634">
        <f>SUM(Z4:Z51)</f>
        <v>0</v>
      </c>
      <c r="AA52" s="1634">
        <f>SUM(AA4:AA51)</f>
        <v>0</v>
      </c>
      <c r="AB52" s="1634">
        <f>SUM(AB4:AB51)</f>
        <v>0</v>
      </c>
      <c r="AC52" s="1433"/>
    </row>
    <row r="53" spans="1:29" ht="21.75" customHeight="1" thickTop="1">
      <c r="A53" s="1433"/>
      <c r="B53" s="2839" t="s">
        <v>2628</v>
      </c>
      <c r="C53" s="2840"/>
      <c r="D53" s="2841">
        <f>'Oblicz(2)'!M9</f>
        <v>0</v>
      </c>
      <c r="E53" s="2842"/>
      <c r="F53" s="2843"/>
      <c r="G53" s="1635">
        <f>'Oblicz(2)'!S12</f>
        <v>0</v>
      </c>
      <c r="H53" s="1635">
        <f>'Oblicz(2)'!N10</f>
        <v>0</v>
      </c>
      <c r="I53" s="1433"/>
      <c r="J53" s="1433"/>
      <c r="K53" s="1433"/>
      <c r="L53" s="1433"/>
      <c r="M53" s="1433"/>
      <c r="N53" s="1433"/>
      <c r="O53" s="1433"/>
      <c r="P53" s="1433"/>
      <c r="Q53" s="1433"/>
      <c r="R53" s="1433"/>
      <c r="S53" s="1433"/>
      <c r="T53" s="1433"/>
      <c r="U53" s="1433"/>
      <c r="V53" s="1433"/>
      <c r="W53" s="1433"/>
      <c r="X53" s="1433"/>
      <c r="Y53" s="1433"/>
      <c r="Z53" s="1433"/>
      <c r="AA53" s="1433"/>
      <c r="AB53" s="1433"/>
      <c r="AC53" s="1433"/>
    </row>
    <row r="54" spans="1:29" ht="3.75" customHeight="1">
      <c r="A54" s="1433"/>
      <c r="B54" s="1433"/>
      <c r="C54" s="1433"/>
      <c r="D54" s="1433"/>
      <c r="E54" s="1433"/>
      <c r="F54" s="1433"/>
      <c r="G54" s="1433"/>
      <c r="H54" s="1433"/>
      <c r="I54" s="1433"/>
      <c r="J54" s="1433"/>
      <c r="K54" s="1433"/>
      <c r="L54" s="1433"/>
      <c r="M54" s="1433"/>
      <c r="N54" s="1433"/>
      <c r="O54" s="1433"/>
      <c r="P54" s="1433"/>
      <c r="Q54" s="1433"/>
      <c r="R54" s="1433"/>
      <c r="S54" s="1433"/>
      <c r="T54" s="1433"/>
      <c r="U54" s="1433"/>
      <c r="V54" s="1433"/>
      <c r="W54" s="1433"/>
      <c r="X54" s="1433"/>
      <c r="Y54" s="1433"/>
      <c r="Z54" s="1433"/>
      <c r="AA54" s="1433"/>
      <c r="AB54" s="1433"/>
      <c r="AC54" s="1433"/>
    </row>
    <row r="55" spans="1:29" ht="4.5" customHeight="1">
      <c r="A55" s="1433"/>
      <c r="B55" s="1433"/>
      <c r="C55" s="1433"/>
      <c r="D55" s="1433"/>
      <c r="E55" s="1433"/>
      <c r="F55" s="1433"/>
      <c r="G55" s="1433"/>
      <c r="H55" s="1433"/>
      <c r="I55" s="1433"/>
      <c r="J55" s="1433"/>
      <c r="K55" s="1433"/>
      <c r="L55" s="1433"/>
      <c r="M55" s="1433"/>
      <c r="N55" s="1433"/>
      <c r="O55" s="1433"/>
      <c r="P55" s="1433"/>
      <c r="Q55" s="1433"/>
      <c r="R55" s="1433"/>
      <c r="S55" s="1433"/>
      <c r="T55" s="1433"/>
      <c r="U55" s="1433"/>
      <c r="V55" s="1433"/>
      <c r="W55" s="1433"/>
      <c r="X55" s="1433"/>
      <c r="Y55" s="1433"/>
      <c r="Z55" s="1433"/>
      <c r="AA55" s="1433"/>
      <c r="AB55" s="1433"/>
      <c r="AC55" s="1433"/>
    </row>
    <row r="56" spans="1:29" ht="6.75" customHeight="1"/>
    <row r="57" spans="1:29" ht="3.75" customHeight="1"/>
  </sheetData>
  <sheetProtection formatCells="0" sort="0" autoFilter="0"/>
  <mergeCells count="23">
    <mergeCell ref="S1:T1"/>
    <mergeCell ref="B3:C3"/>
    <mergeCell ref="M3:N3"/>
    <mergeCell ref="O3:O4"/>
    <mergeCell ref="E9:E10"/>
    <mergeCell ref="F9:F10"/>
    <mergeCell ref="F18:F19"/>
    <mergeCell ref="E21:E22"/>
    <mergeCell ref="F21:F22"/>
    <mergeCell ref="E18:E19"/>
    <mergeCell ref="B1:C2"/>
    <mergeCell ref="D1:F1"/>
    <mergeCell ref="E12:E13"/>
    <mergeCell ref="O46:O51"/>
    <mergeCell ref="B52:C52"/>
    <mergeCell ref="B53:C53"/>
    <mergeCell ref="D53:F53"/>
    <mergeCell ref="O5:O22"/>
    <mergeCell ref="E6:E7"/>
    <mergeCell ref="F6:F7"/>
    <mergeCell ref="F12:F13"/>
    <mergeCell ref="E15:E16"/>
    <mergeCell ref="F15:F16"/>
  </mergeCells>
  <conditionalFormatting sqref="I52 I2">
    <cfRule type="expression" dxfId="11" priority="9" stopIfTrue="1">
      <formula>$I$52&gt;$D$52</formula>
    </cfRule>
  </conditionalFormatting>
  <conditionalFormatting sqref="H52">
    <cfRule type="expression" dxfId="10" priority="10" stopIfTrue="1">
      <formula>$H$52&gt;$H$53</formula>
    </cfRule>
  </conditionalFormatting>
  <conditionalFormatting sqref="G52">
    <cfRule type="expression" dxfId="9" priority="11" stopIfTrue="1">
      <formula>$G$52&gt;$G$53</formula>
    </cfRule>
  </conditionalFormatting>
  <conditionalFormatting sqref="F4:F5 F11 F8:F9 F14 F17 F20 F23:F52">
    <cfRule type="expression" dxfId="8" priority="8" stopIfTrue="1">
      <formula>F4&lt;0</formula>
    </cfRule>
  </conditionalFormatting>
  <conditionalFormatting sqref="O5:O22">
    <cfRule type="expression" dxfId="7" priority="7" stopIfTrue="1">
      <formula>$L$12&gt;0</formula>
    </cfRule>
  </conditionalFormatting>
  <conditionalFormatting sqref="O46:O51">
    <cfRule type="expression" dxfId="6" priority="6" stopIfTrue="1">
      <formula>$L$48&gt;0</formula>
    </cfRule>
  </conditionalFormatting>
  <conditionalFormatting sqref="H2">
    <cfRule type="expression" dxfId="5" priority="4" stopIfTrue="1">
      <formula>$H$52&gt;$H$53</formula>
    </cfRule>
  </conditionalFormatting>
  <conditionalFormatting sqref="G2">
    <cfRule type="expression" dxfId="4" priority="5" stopIfTrue="1">
      <formula>$G$52&gt;$G$53</formula>
    </cfRule>
  </conditionalFormatting>
  <conditionalFormatting sqref="F2">
    <cfRule type="expression" dxfId="3" priority="3" stopIfTrue="1">
      <formula>F2&lt;0</formula>
    </cfRule>
  </conditionalFormatting>
  <conditionalFormatting sqref="O3:O4">
    <cfRule type="expression" dxfId="2" priority="12" stopIfTrue="1">
      <formula>$L$6&gt;0</formula>
    </cfRule>
  </conditionalFormatting>
  <conditionalFormatting sqref="F6">
    <cfRule type="expression" dxfId="1" priority="2" stopIfTrue="1">
      <formula>F6&lt;0</formula>
    </cfRule>
  </conditionalFormatting>
  <conditionalFormatting sqref="F21 F18 F15 F12">
    <cfRule type="expression" dxfId="0" priority="1" stopIfTrue="1">
      <formula>F12&lt;0</formula>
    </cfRule>
  </conditionalFormatting>
  <dataValidations count="1">
    <dataValidation type="decimal" allowBlank="1" showErrorMessage="1" errorTitle="Bogusław Kiedrowski" error="Wpisz liczbę hektarów, ale nie mniejszą niż 0,10 ha." sqref="D4:D51">
      <formula1>0.1</formula1>
      <formula2>9999999999999990</formula2>
    </dataValidation>
  </dataValidations>
  <printOptions horizontalCentered="1" verticalCentered="1"/>
  <pageMargins left="0.39370078740157483" right="0.23622047244094491" top="0.22" bottom="0.35433070866141736" header="0.2" footer="0.18"/>
  <pageSetup paperSize="9" scale="75" orientation="portrait" blackAndWhite="1" r:id="rId1"/>
  <headerFooter>
    <oddFooter>&amp;L&amp;8Opracował: Bogusław Kiedrowski</oddFooter>
  </headerFooter>
  <legacyDrawing r:id="rId2"/>
</worksheet>
</file>

<file path=xl/worksheets/sheet5.xml><?xml version="1.0" encoding="utf-8"?>
<worksheet xmlns="http://schemas.openxmlformats.org/spreadsheetml/2006/main" xmlns:r="http://schemas.openxmlformats.org/officeDocument/2006/relationships">
  <dimension ref="A1:X259"/>
  <sheetViews>
    <sheetView showGridLines="0" topLeftCell="A171" workbookViewId="0">
      <selection activeCell="D180" sqref="D180"/>
    </sheetView>
  </sheetViews>
  <sheetFormatPr defaultRowHeight="12.75"/>
  <cols>
    <col min="1" max="1" width="1.85546875" style="885" customWidth="1"/>
    <col min="2" max="2" width="4.140625" style="885" customWidth="1"/>
    <col min="3" max="3" width="31.42578125" style="885" customWidth="1"/>
    <col min="4" max="4" width="42.28515625" style="885" customWidth="1"/>
    <col min="5" max="5" width="22.5703125" style="885" customWidth="1"/>
    <col min="6" max="6" width="18" style="885" customWidth="1"/>
    <col min="7" max="7" width="29" style="885" customWidth="1"/>
    <col min="8" max="14" width="9.140625" style="885"/>
    <col min="15" max="15" width="9.7109375" style="885" customWidth="1"/>
    <col min="16" max="16384" width="9.140625" style="885"/>
  </cols>
  <sheetData>
    <row r="1" spans="1:24" ht="13.5" customHeight="1">
      <c r="A1" s="883"/>
      <c r="B1" s="884" t="s">
        <v>2525</v>
      </c>
      <c r="C1" s="883"/>
      <c r="D1" s="883"/>
      <c r="E1" s="883"/>
      <c r="F1" s="883"/>
      <c r="G1" s="883"/>
      <c r="H1" s="883"/>
      <c r="X1" s="883"/>
    </row>
    <row r="2" spans="1:24" ht="38.25" customHeight="1">
      <c r="A2" s="883"/>
      <c r="B2" s="1833" t="s">
        <v>805</v>
      </c>
      <c r="C2" s="1836" t="s">
        <v>329</v>
      </c>
      <c r="D2" s="1833" t="s">
        <v>330</v>
      </c>
      <c r="E2" s="886" t="s">
        <v>331</v>
      </c>
      <c r="F2" s="886" t="s">
        <v>332</v>
      </c>
      <c r="G2" s="883"/>
      <c r="H2" s="883"/>
      <c r="X2" s="883"/>
    </row>
    <row r="3" spans="1:24">
      <c r="A3" s="883"/>
      <c r="B3" s="1834"/>
      <c r="C3" s="1837"/>
      <c r="D3" s="1834"/>
      <c r="E3" s="887" t="s">
        <v>333</v>
      </c>
      <c r="F3" s="887" t="s">
        <v>334</v>
      </c>
      <c r="G3" s="883"/>
      <c r="H3" s="883"/>
      <c r="X3" s="883"/>
    </row>
    <row r="4" spans="1:24">
      <c r="A4" s="883"/>
      <c r="B4" s="1834"/>
      <c r="C4" s="1837"/>
      <c r="D4" s="1834"/>
      <c r="E4" s="887" t="s">
        <v>335</v>
      </c>
      <c r="F4" s="887" t="s">
        <v>336</v>
      </c>
      <c r="G4" s="883"/>
      <c r="H4" s="883"/>
      <c r="X4" s="883"/>
    </row>
    <row r="5" spans="1:24" ht="22.5">
      <c r="A5" s="883"/>
      <c r="B5" s="1834"/>
      <c r="C5" s="1837"/>
      <c r="D5" s="1834"/>
      <c r="E5" s="887" t="s">
        <v>337</v>
      </c>
      <c r="F5" s="887" t="s">
        <v>338</v>
      </c>
      <c r="G5" s="883"/>
      <c r="H5" s="883"/>
      <c r="X5" s="883"/>
    </row>
    <row r="6" spans="1:24" ht="12.75" customHeight="1">
      <c r="A6" s="883"/>
      <c r="B6" s="1834"/>
      <c r="C6" s="1837"/>
      <c r="D6" s="1834"/>
      <c r="E6" s="887"/>
      <c r="F6" s="887" t="s">
        <v>211</v>
      </c>
      <c r="G6" s="883"/>
      <c r="H6" s="883"/>
      <c r="X6" s="883"/>
    </row>
    <row r="7" spans="1:24" ht="12.75" hidden="1" customHeight="1">
      <c r="A7" s="883"/>
      <c r="B7" s="1834"/>
      <c r="C7" s="1837"/>
      <c r="D7" s="1834"/>
      <c r="E7" s="887"/>
      <c r="F7" s="888"/>
      <c r="G7" s="883"/>
      <c r="H7" s="883"/>
      <c r="X7" s="883"/>
    </row>
    <row r="8" spans="1:24" ht="12.75" hidden="1" customHeight="1">
      <c r="A8" s="883"/>
      <c r="B8" s="1835"/>
      <c r="C8" s="1838"/>
      <c r="D8" s="1835"/>
      <c r="E8" s="888"/>
      <c r="F8" s="888"/>
      <c r="G8" s="883"/>
      <c r="H8" s="883"/>
      <c r="R8" s="889"/>
      <c r="S8" s="890"/>
    </row>
    <row r="9" spans="1:24" ht="12.75" customHeight="1">
      <c r="A9" s="889"/>
      <c r="B9" s="891"/>
      <c r="C9" s="892"/>
      <c r="D9" s="892"/>
      <c r="E9" s="892"/>
      <c r="F9" s="892"/>
      <c r="G9" s="883"/>
      <c r="H9" s="883"/>
      <c r="R9" s="889"/>
      <c r="S9" s="890"/>
    </row>
    <row r="10" spans="1:24" ht="16.5" customHeight="1">
      <c r="A10" s="893"/>
      <c r="B10" s="894" t="s">
        <v>874</v>
      </c>
      <c r="C10" s="895"/>
      <c r="D10" s="895"/>
      <c r="E10" s="895"/>
      <c r="F10" s="895"/>
      <c r="G10" s="883"/>
      <c r="H10" s="883"/>
      <c r="R10" s="889"/>
      <c r="S10" s="890"/>
    </row>
    <row r="11" spans="1:24" ht="26.25" customHeight="1">
      <c r="A11" s="893"/>
      <c r="B11" s="1200">
        <v>1</v>
      </c>
      <c r="C11" s="1180" t="s">
        <v>1984</v>
      </c>
      <c r="D11" s="1201" t="s">
        <v>1985</v>
      </c>
      <c r="E11" s="1189" t="s">
        <v>1662</v>
      </c>
      <c r="F11" s="1181" t="s">
        <v>1986</v>
      </c>
      <c r="G11" s="896" t="str">
        <f>B$10</f>
        <v>Wariant 2.1. Uprawy rolnicze (dla których zakończono okres przestawiania) i wariant 2.2. Uprawy rolnicze (w okresie przestawiania)</v>
      </c>
      <c r="H11" s="893"/>
      <c r="I11" s="897"/>
      <c r="J11" s="897"/>
      <c r="K11" s="897"/>
      <c r="L11" s="897"/>
      <c r="M11" s="897"/>
      <c r="N11" s="897"/>
      <c r="O11" s="897"/>
      <c r="P11" s="897"/>
      <c r="Q11" s="897"/>
      <c r="R11" s="898" t="s">
        <v>213</v>
      </c>
      <c r="S11" s="890"/>
    </row>
    <row r="12" spans="1:24" ht="26.25" customHeight="1">
      <c r="A12" s="893"/>
      <c r="B12" s="1202">
        <v>2</v>
      </c>
      <c r="C12" s="1188" t="s">
        <v>1992</v>
      </c>
      <c r="D12" s="1203" t="s">
        <v>1993</v>
      </c>
      <c r="E12" s="1190" t="s">
        <v>1662</v>
      </c>
      <c r="F12" s="1191" t="s">
        <v>1986</v>
      </c>
      <c r="G12" s="896" t="str">
        <f t="shared" ref="G12:G78" si="0">B$10</f>
        <v>Wariant 2.1. Uprawy rolnicze (dla których zakończono okres przestawiania) i wariant 2.2. Uprawy rolnicze (w okresie przestawiania)</v>
      </c>
      <c r="H12" s="893"/>
      <c r="I12" s="897"/>
      <c r="J12" s="897"/>
      <c r="K12" s="897"/>
      <c r="L12" s="897"/>
      <c r="M12" s="897"/>
      <c r="N12" s="897"/>
      <c r="O12" s="897"/>
      <c r="P12" s="897"/>
      <c r="Q12" s="897"/>
      <c r="R12" s="883"/>
    </row>
    <row r="13" spans="1:24" ht="26.25" customHeight="1">
      <c r="A13" s="893"/>
      <c r="B13" s="1202">
        <v>3</v>
      </c>
      <c r="C13" s="1188" t="s">
        <v>1994</v>
      </c>
      <c r="D13" s="1203" t="s">
        <v>1995</v>
      </c>
      <c r="E13" s="1190" t="s">
        <v>1662</v>
      </c>
      <c r="F13" s="1191" t="s">
        <v>1986</v>
      </c>
      <c r="G13" s="896" t="str">
        <f t="shared" si="0"/>
        <v>Wariant 2.1. Uprawy rolnicze (dla których zakończono okres przestawiania) i wariant 2.2. Uprawy rolnicze (w okresie przestawiania)</v>
      </c>
      <c r="H13" s="893"/>
      <c r="I13" s="897"/>
      <c r="J13" s="897"/>
      <c r="K13" s="897"/>
      <c r="L13" s="897"/>
      <c r="M13" s="897"/>
      <c r="N13" s="897"/>
      <c r="O13" s="897"/>
      <c r="P13" s="897"/>
      <c r="Q13" s="897"/>
      <c r="R13" s="899" t="s">
        <v>213</v>
      </c>
    </row>
    <row r="14" spans="1:24" ht="26.25" customHeight="1">
      <c r="A14" s="893"/>
      <c r="B14" s="1202">
        <v>4</v>
      </c>
      <c r="C14" s="1188" t="s">
        <v>1996</v>
      </c>
      <c r="D14" s="1203" t="s">
        <v>1997</v>
      </c>
      <c r="E14" s="1190" t="s">
        <v>1662</v>
      </c>
      <c r="F14" s="1191" t="s">
        <v>1986</v>
      </c>
      <c r="G14" s="896" t="str">
        <f t="shared" si="0"/>
        <v>Wariant 2.1. Uprawy rolnicze (dla których zakończono okres przestawiania) i wariant 2.2. Uprawy rolnicze (w okresie przestawiania)</v>
      </c>
      <c r="H14" s="893"/>
      <c r="I14" s="897"/>
      <c r="J14" s="897"/>
      <c r="K14" s="897"/>
      <c r="L14" s="897"/>
      <c r="M14" s="897"/>
      <c r="N14" s="897"/>
      <c r="O14" s="897"/>
      <c r="P14" s="897"/>
      <c r="Q14" s="897"/>
      <c r="R14" s="899" t="s">
        <v>213</v>
      </c>
    </row>
    <row r="15" spans="1:24" ht="26.25" customHeight="1">
      <c r="A15" s="893"/>
      <c r="B15" s="1202">
        <v>5</v>
      </c>
      <c r="C15" s="1188" t="s">
        <v>2009</v>
      </c>
      <c r="D15" s="1203" t="s">
        <v>2010</v>
      </c>
      <c r="E15" s="1190" t="s">
        <v>1662</v>
      </c>
      <c r="F15" s="1191" t="s">
        <v>1989</v>
      </c>
      <c r="G15" s="896" t="str">
        <f t="shared" si="0"/>
        <v>Wariant 2.1. Uprawy rolnicze (dla których zakończono okres przestawiania) i wariant 2.2. Uprawy rolnicze (w okresie przestawiania)</v>
      </c>
      <c r="H15" s="893"/>
      <c r="I15" s="897"/>
      <c r="J15" s="897"/>
      <c r="K15" s="897"/>
      <c r="L15" s="897"/>
      <c r="M15" s="897"/>
      <c r="N15" s="897"/>
      <c r="O15" s="897"/>
      <c r="P15" s="897"/>
      <c r="Q15" s="897"/>
      <c r="R15" s="883"/>
    </row>
    <row r="16" spans="1:24" ht="26.25" customHeight="1">
      <c r="A16" s="893"/>
      <c r="B16" s="1202">
        <v>6</v>
      </c>
      <c r="C16" s="1188" t="s">
        <v>2806</v>
      </c>
      <c r="D16" s="1203" t="s">
        <v>2807</v>
      </c>
      <c r="E16" s="1190" t="s">
        <v>1667</v>
      </c>
      <c r="F16" s="1191" t="s">
        <v>214</v>
      </c>
      <c r="G16" s="896" t="str">
        <f t="shared" si="0"/>
        <v>Wariant 2.1. Uprawy rolnicze (dla których zakończono okres przestawiania) i wariant 2.2. Uprawy rolnicze (w okresie przestawiania)</v>
      </c>
      <c r="H16" s="893"/>
      <c r="I16" s="897"/>
      <c r="J16" s="897"/>
      <c r="K16" s="897"/>
      <c r="L16" s="897"/>
      <c r="M16" s="897"/>
      <c r="N16" s="897"/>
      <c r="O16" s="897"/>
      <c r="P16" s="897"/>
      <c r="Q16" s="897"/>
      <c r="R16" s="883"/>
    </row>
    <row r="17" spans="1:18" ht="26.25" customHeight="1">
      <c r="A17" s="893"/>
      <c r="B17" s="1202">
        <v>7</v>
      </c>
      <c r="C17" s="1188" t="s">
        <v>2011</v>
      </c>
      <c r="D17" s="1203" t="s">
        <v>2012</v>
      </c>
      <c r="E17" s="1190" t="s">
        <v>1661</v>
      </c>
      <c r="F17" s="1191" t="s">
        <v>1989</v>
      </c>
      <c r="G17" s="896" t="str">
        <f t="shared" si="0"/>
        <v>Wariant 2.1. Uprawy rolnicze (dla których zakończono okres przestawiania) i wariant 2.2. Uprawy rolnicze (w okresie przestawiania)</v>
      </c>
      <c r="H17" s="893"/>
      <c r="I17" s="897"/>
      <c r="J17" s="897"/>
      <c r="K17" s="897"/>
      <c r="L17" s="897"/>
      <c r="M17" s="897"/>
      <c r="N17" s="897"/>
      <c r="O17" s="897"/>
      <c r="P17" s="897"/>
      <c r="Q17" s="897"/>
      <c r="R17" s="883"/>
    </row>
    <row r="18" spans="1:18" ht="26.25" customHeight="1">
      <c r="A18" s="893"/>
      <c r="B18" s="1200">
        <v>8</v>
      </c>
      <c r="C18" s="1188" t="s">
        <v>2013</v>
      </c>
      <c r="D18" s="1203" t="s">
        <v>2014</v>
      </c>
      <c r="E18" s="1190" t="s">
        <v>1662</v>
      </c>
      <c r="F18" s="1191" t="s">
        <v>1986</v>
      </c>
      <c r="G18" s="896" t="str">
        <f t="shared" si="0"/>
        <v>Wariant 2.1. Uprawy rolnicze (dla których zakończono okres przestawiania) i wariant 2.2. Uprawy rolnicze (w okresie przestawiania)</v>
      </c>
      <c r="H18" s="893"/>
      <c r="I18" s="897"/>
      <c r="J18" s="897"/>
      <c r="K18" s="897"/>
      <c r="L18" s="897"/>
      <c r="M18" s="897"/>
      <c r="N18" s="897"/>
      <c r="O18" s="897"/>
      <c r="P18" s="897"/>
      <c r="Q18" s="897"/>
      <c r="R18" s="883"/>
    </row>
    <row r="19" spans="1:18" ht="26.25" customHeight="1">
      <c r="A19" s="893"/>
      <c r="B19" s="1202">
        <v>9</v>
      </c>
      <c r="C19" s="1188" t="s">
        <v>2015</v>
      </c>
      <c r="D19" s="1203" t="s">
        <v>2016</v>
      </c>
      <c r="E19" s="1190" t="s">
        <v>1662</v>
      </c>
      <c r="F19" s="1191" t="s">
        <v>1986</v>
      </c>
      <c r="G19" s="896" t="str">
        <f t="shared" si="0"/>
        <v>Wariant 2.1. Uprawy rolnicze (dla których zakończono okres przestawiania) i wariant 2.2. Uprawy rolnicze (w okresie przestawiania)</v>
      </c>
      <c r="H19" s="893"/>
      <c r="I19" s="897"/>
      <c r="J19" s="897"/>
      <c r="K19" s="897"/>
      <c r="L19" s="897"/>
      <c r="M19" s="897"/>
      <c r="N19" s="897"/>
      <c r="O19" s="897"/>
      <c r="P19" s="897"/>
      <c r="Q19" s="897"/>
      <c r="R19" s="899" t="s">
        <v>213</v>
      </c>
    </row>
    <row r="20" spans="1:18" ht="26.25" customHeight="1">
      <c r="A20" s="893"/>
      <c r="B20" s="1202">
        <v>10</v>
      </c>
      <c r="C20" s="1188" t="s">
        <v>2019</v>
      </c>
      <c r="D20" s="1203" t="s">
        <v>2020</v>
      </c>
      <c r="E20" s="1190" t="s">
        <v>1662</v>
      </c>
      <c r="F20" s="1191" t="s">
        <v>1989</v>
      </c>
      <c r="G20" s="896" t="str">
        <f t="shared" si="0"/>
        <v>Wariant 2.1. Uprawy rolnicze (dla których zakończono okres przestawiania) i wariant 2.2. Uprawy rolnicze (w okresie przestawiania)</v>
      </c>
      <c r="H20" s="893"/>
      <c r="I20" s="897"/>
      <c r="J20" s="897"/>
      <c r="K20" s="897"/>
      <c r="L20" s="897"/>
      <c r="M20" s="897"/>
      <c r="N20" s="897"/>
      <c r="O20" s="897"/>
      <c r="P20" s="897"/>
      <c r="Q20" s="897"/>
      <c r="R20" s="899" t="s">
        <v>213</v>
      </c>
    </row>
    <row r="21" spans="1:18" ht="26.25" customHeight="1">
      <c r="A21" s="893"/>
      <c r="B21" s="1202">
        <v>11</v>
      </c>
      <c r="C21" s="1188" t="s">
        <v>2021</v>
      </c>
      <c r="D21" s="1203" t="s">
        <v>2022</v>
      </c>
      <c r="E21" s="1190" t="s">
        <v>1662</v>
      </c>
      <c r="F21" s="1191" t="s">
        <v>1986</v>
      </c>
      <c r="G21" s="896" t="str">
        <f t="shared" si="0"/>
        <v>Wariant 2.1. Uprawy rolnicze (dla których zakończono okres przestawiania) i wariant 2.2. Uprawy rolnicze (w okresie przestawiania)</v>
      </c>
      <c r="H21" s="893"/>
      <c r="I21" s="897"/>
      <c r="J21" s="897"/>
      <c r="K21" s="897"/>
      <c r="L21" s="897"/>
      <c r="M21" s="897"/>
      <c r="N21" s="897"/>
      <c r="O21" s="897"/>
      <c r="P21" s="897"/>
      <c r="Q21" s="897"/>
      <c r="R21" s="899" t="s">
        <v>213</v>
      </c>
    </row>
    <row r="22" spans="1:18" ht="26.25" customHeight="1">
      <c r="A22" s="893"/>
      <c r="B22" s="1202">
        <v>12</v>
      </c>
      <c r="C22" s="1188" t="s">
        <v>2023</v>
      </c>
      <c r="D22" s="1203" t="s">
        <v>2024</v>
      </c>
      <c r="E22" s="1190" t="s">
        <v>1662</v>
      </c>
      <c r="F22" s="1191" t="s">
        <v>1986</v>
      </c>
      <c r="G22" s="896" t="str">
        <f t="shared" si="0"/>
        <v>Wariant 2.1. Uprawy rolnicze (dla których zakończono okres przestawiania) i wariant 2.2. Uprawy rolnicze (w okresie przestawiania)</v>
      </c>
      <c r="H22" s="893"/>
      <c r="I22" s="897"/>
      <c r="J22" s="897"/>
      <c r="K22" s="897"/>
      <c r="L22" s="897"/>
      <c r="M22" s="897"/>
      <c r="N22" s="897"/>
      <c r="O22" s="897"/>
      <c r="P22" s="897"/>
      <c r="Q22" s="897"/>
      <c r="R22" s="899" t="s">
        <v>213</v>
      </c>
    </row>
    <row r="23" spans="1:18" ht="26.25" customHeight="1">
      <c r="A23" s="893"/>
      <c r="B23" s="1202">
        <v>13</v>
      </c>
      <c r="C23" s="1188" t="s">
        <v>2025</v>
      </c>
      <c r="D23" s="1203" t="s">
        <v>2026</v>
      </c>
      <c r="E23" s="1190" t="s">
        <v>1662</v>
      </c>
      <c r="F23" s="1191" t="s">
        <v>1986</v>
      </c>
      <c r="G23" s="896" t="str">
        <f t="shared" si="0"/>
        <v>Wariant 2.1. Uprawy rolnicze (dla których zakończono okres przestawiania) i wariant 2.2. Uprawy rolnicze (w okresie przestawiania)</v>
      </c>
      <c r="H23" s="893"/>
      <c r="I23" s="897"/>
      <c r="J23" s="897"/>
      <c r="K23" s="897"/>
      <c r="L23" s="897"/>
      <c r="M23" s="897"/>
      <c r="N23" s="897"/>
      <c r="O23" s="897"/>
      <c r="P23" s="897"/>
      <c r="Q23" s="897"/>
      <c r="R23" s="899" t="s">
        <v>213</v>
      </c>
    </row>
    <row r="24" spans="1:18" ht="26.25" customHeight="1">
      <c r="A24" s="893"/>
      <c r="B24" s="1202">
        <v>14</v>
      </c>
      <c r="C24" s="1188" t="s">
        <v>2027</v>
      </c>
      <c r="D24" s="1203" t="s">
        <v>2028</v>
      </c>
      <c r="E24" s="1190" t="s">
        <v>1662</v>
      </c>
      <c r="F24" s="1191" t="s">
        <v>1986</v>
      </c>
      <c r="G24" s="896" t="str">
        <f t="shared" si="0"/>
        <v>Wariant 2.1. Uprawy rolnicze (dla których zakończono okres przestawiania) i wariant 2.2. Uprawy rolnicze (w okresie przestawiania)</v>
      </c>
      <c r="H24" s="893"/>
      <c r="I24" s="897"/>
      <c r="J24" s="897"/>
      <c r="K24" s="897"/>
      <c r="L24" s="897"/>
      <c r="M24" s="897"/>
      <c r="N24" s="897"/>
      <c r="O24" s="897"/>
      <c r="P24" s="897"/>
      <c r="Q24" s="897"/>
      <c r="R24" s="883"/>
    </row>
    <row r="25" spans="1:18" ht="26.25" customHeight="1">
      <c r="A25" s="893"/>
      <c r="B25" s="1200">
        <v>15</v>
      </c>
      <c r="C25" s="1188" t="s">
        <v>2029</v>
      </c>
      <c r="D25" s="1203" t="s">
        <v>2030</v>
      </c>
      <c r="E25" s="1190" t="s">
        <v>1662</v>
      </c>
      <c r="F25" s="1191" t="s">
        <v>1986</v>
      </c>
      <c r="G25" s="896" t="str">
        <f t="shared" si="0"/>
        <v>Wariant 2.1. Uprawy rolnicze (dla których zakończono okres przestawiania) i wariant 2.2. Uprawy rolnicze (w okresie przestawiania)</v>
      </c>
      <c r="H25" s="893"/>
      <c r="I25" s="897"/>
      <c r="J25" s="897"/>
      <c r="K25" s="897"/>
      <c r="L25" s="897"/>
      <c r="M25" s="897"/>
      <c r="N25" s="897"/>
      <c r="O25" s="897"/>
      <c r="P25" s="897"/>
      <c r="Q25" s="897"/>
      <c r="R25" s="899" t="s">
        <v>213</v>
      </c>
    </row>
    <row r="26" spans="1:18" ht="26.25" customHeight="1">
      <c r="A26" s="893"/>
      <c r="B26" s="1202">
        <v>16</v>
      </c>
      <c r="C26" s="1188" t="s">
        <v>2033</v>
      </c>
      <c r="D26" s="1203" t="s">
        <v>2034</v>
      </c>
      <c r="E26" s="1190" t="s">
        <v>1662</v>
      </c>
      <c r="F26" s="1191" t="s">
        <v>1986</v>
      </c>
      <c r="G26" s="896" t="str">
        <f t="shared" si="0"/>
        <v>Wariant 2.1. Uprawy rolnicze (dla których zakończono okres przestawiania) i wariant 2.2. Uprawy rolnicze (w okresie przestawiania)</v>
      </c>
      <c r="H26" s="893"/>
      <c r="I26" s="897"/>
      <c r="J26" s="897"/>
      <c r="K26" s="897"/>
      <c r="L26" s="897"/>
      <c r="M26" s="897"/>
      <c r="N26" s="897"/>
      <c r="O26" s="897"/>
      <c r="P26" s="897"/>
      <c r="Q26" s="897"/>
      <c r="R26" s="899" t="s">
        <v>213</v>
      </c>
    </row>
    <row r="27" spans="1:18" ht="26.25" customHeight="1">
      <c r="A27" s="893"/>
      <c r="B27" s="1202">
        <v>17</v>
      </c>
      <c r="C27" s="1188" t="s">
        <v>2035</v>
      </c>
      <c r="D27" s="1203" t="s">
        <v>844</v>
      </c>
      <c r="E27" s="1190" t="s">
        <v>1662</v>
      </c>
      <c r="F27" s="1191" t="s">
        <v>1986</v>
      </c>
      <c r="G27" s="896" t="str">
        <f t="shared" si="0"/>
        <v>Wariant 2.1. Uprawy rolnicze (dla których zakończono okres przestawiania) i wariant 2.2. Uprawy rolnicze (w okresie przestawiania)</v>
      </c>
      <c r="H27" s="893"/>
      <c r="I27" s="897"/>
      <c r="J27" s="897"/>
      <c r="K27" s="897"/>
      <c r="L27" s="897"/>
      <c r="M27" s="897"/>
      <c r="N27" s="897"/>
      <c r="O27" s="897"/>
      <c r="P27" s="897"/>
      <c r="Q27" s="897"/>
      <c r="R27" s="883"/>
    </row>
    <row r="28" spans="1:18" ht="26.25" customHeight="1">
      <c r="A28" s="893"/>
      <c r="B28" s="1202">
        <v>18</v>
      </c>
      <c r="C28" s="1188" t="s">
        <v>2038</v>
      </c>
      <c r="D28" s="1203" t="s">
        <v>2039</v>
      </c>
      <c r="E28" s="1190" t="s">
        <v>1662</v>
      </c>
      <c r="F28" s="1191" t="s">
        <v>1986</v>
      </c>
      <c r="G28" s="896" t="str">
        <f t="shared" si="0"/>
        <v>Wariant 2.1. Uprawy rolnicze (dla których zakończono okres przestawiania) i wariant 2.2. Uprawy rolnicze (w okresie przestawiania)</v>
      </c>
      <c r="H28" s="893"/>
      <c r="I28" s="897"/>
      <c r="J28" s="897"/>
      <c r="K28" s="897"/>
      <c r="L28" s="897"/>
      <c r="M28" s="897"/>
      <c r="N28" s="897"/>
      <c r="O28" s="897"/>
      <c r="P28" s="897"/>
      <c r="Q28" s="897"/>
      <c r="R28" s="883"/>
    </row>
    <row r="29" spans="1:18" ht="26.25" customHeight="1">
      <c r="A29" s="893"/>
      <c r="B29" s="1202">
        <v>19</v>
      </c>
      <c r="C29" s="1188" t="s">
        <v>2040</v>
      </c>
      <c r="D29" s="1203" t="s">
        <v>2039</v>
      </c>
      <c r="E29" s="1190" t="s">
        <v>1662</v>
      </c>
      <c r="F29" s="1191" t="s">
        <v>1986</v>
      </c>
      <c r="G29" s="896" t="str">
        <f t="shared" si="0"/>
        <v>Wariant 2.1. Uprawy rolnicze (dla których zakończono okres przestawiania) i wariant 2.2. Uprawy rolnicze (w okresie przestawiania)</v>
      </c>
      <c r="H29" s="893"/>
      <c r="I29" s="897"/>
      <c r="J29" s="897"/>
      <c r="K29" s="897"/>
      <c r="L29" s="897"/>
      <c r="M29" s="897"/>
      <c r="N29" s="897"/>
      <c r="O29" s="897"/>
      <c r="P29" s="897"/>
      <c r="Q29" s="897"/>
      <c r="R29" s="899" t="s">
        <v>213</v>
      </c>
    </row>
    <row r="30" spans="1:18" ht="26.25" customHeight="1">
      <c r="A30" s="893"/>
      <c r="B30" s="1202">
        <v>20</v>
      </c>
      <c r="C30" s="1188" t="s">
        <v>2041</v>
      </c>
      <c r="D30" s="1203" t="s">
        <v>2042</v>
      </c>
      <c r="E30" s="1190" t="s">
        <v>1662</v>
      </c>
      <c r="F30" s="1191" t="s">
        <v>1986</v>
      </c>
      <c r="G30" s="896" t="str">
        <f t="shared" si="0"/>
        <v>Wariant 2.1. Uprawy rolnicze (dla których zakończono okres przestawiania) i wariant 2.2. Uprawy rolnicze (w okresie przestawiania)</v>
      </c>
      <c r="H30" s="893"/>
      <c r="I30" s="897"/>
      <c r="J30" s="897"/>
      <c r="K30" s="897"/>
      <c r="L30" s="897"/>
      <c r="M30" s="897"/>
      <c r="N30" s="897"/>
      <c r="O30" s="897"/>
      <c r="P30" s="897"/>
      <c r="Q30" s="897"/>
      <c r="R30" s="899" t="s">
        <v>213</v>
      </c>
    </row>
    <row r="31" spans="1:18" ht="26.25" customHeight="1">
      <c r="A31" s="893"/>
      <c r="B31" s="1202">
        <v>21</v>
      </c>
      <c r="C31" s="1188" t="s">
        <v>2043</v>
      </c>
      <c r="D31" s="1203" t="s">
        <v>2044</v>
      </c>
      <c r="E31" s="1190" t="s">
        <v>1662</v>
      </c>
      <c r="F31" s="1191" t="s">
        <v>1989</v>
      </c>
      <c r="G31" s="896" t="str">
        <f t="shared" si="0"/>
        <v>Wariant 2.1. Uprawy rolnicze (dla których zakończono okres przestawiania) i wariant 2.2. Uprawy rolnicze (w okresie przestawiania)</v>
      </c>
      <c r="H31" s="893"/>
      <c r="I31" s="897"/>
      <c r="J31" s="897"/>
      <c r="K31" s="897"/>
      <c r="L31" s="897"/>
      <c r="M31" s="897"/>
      <c r="N31" s="897"/>
      <c r="O31" s="897"/>
      <c r="P31" s="897"/>
      <c r="Q31" s="897"/>
      <c r="R31" s="899" t="s">
        <v>213</v>
      </c>
    </row>
    <row r="32" spans="1:18" ht="26.25" customHeight="1">
      <c r="A32" s="893"/>
      <c r="B32" s="1200">
        <v>22</v>
      </c>
      <c r="C32" s="1188" t="s">
        <v>2047</v>
      </c>
      <c r="D32" s="1203" t="s">
        <v>2048</v>
      </c>
      <c r="E32" s="1190" t="s">
        <v>1662</v>
      </c>
      <c r="F32" s="1191" t="s">
        <v>1989</v>
      </c>
      <c r="G32" s="896" t="str">
        <f t="shared" si="0"/>
        <v>Wariant 2.1. Uprawy rolnicze (dla których zakończono okres przestawiania) i wariant 2.2. Uprawy rolnicze (w okresie przestawiania)</v>
      </c>
      <c r="H32" s="893"/>
      <c r="I32" s="897"/>
      <c r="J32" s="897"/>
      <c r="K32" s="897"/>
      <c r="L32" s="897"/>
      <c r="M32" s="897"/>
      <c r="N32" s="897"/>
      <c r="O32" s="897"/>
      <c r="P32" s="897"/>
      <c r="Q32" s="897"/>
      <c r="R32" s="883"/>
    </row>
    <row r="33" spans="1:18" ht="26.25" customHeight="1">
      <c r="A33" s="893"/>
      <c r="B33" s="1202">
        <v>23</v>
      </c>
      <c r="C33" s="1188" t="s">
        <v>2049</v>
      </c>
      <c r="D33" s="1203" t="s">
        <v>2050</v>
      </c>
      <c r="E33" s="1190" t="s">
        <v>1662</v>
      </c>
      <c r="F33" s="1191" t="s">
        <v>1989</v>
      </c>
      <c r="G33" s="896" t="str">
        <f t="shared" si="0"/>
        <v>Wariant 2.1. Uprawy rolnicze (dla których zakończono okres przestawiania) i wariant 2.2. Uprawy rolnicze (w okresie przestawiania)</v>
      </c>
      <c r="H33" s="893"/>
      <c r="I33" s="897"/>
      <c r="J33" s="897"/>
      <c r="K33" s="897"/>
      <c r="L33" s="897"/>
      <c r="M33" s="897"/>
      <c r="N33" s="897"/>
      <c r="O33" s="897"/>
      <c r="P33" s="897"/>
      <c r="Q33" s="897"/>
      <c r="R33" s="883"/>
    </row>
    <row r="34" spans="1:18" ht="26.25" customHeight="1">
      <c r="A34" s="893"/>
      <c r="B34" s="1202">
        <v>24</v>
      </c>
      <c r="C34" s="1188" t="s">
        <v>2051</v>
      </c>
      <c r="D34" s="1203" t="s">
        <v>2052</v>
      </c>
      <c r="E34" s="1190" t="s">
        <v>1662</v>
      </c>
      <c r="F34" s="1191" t="s">
        <v>1989</v>
      </c>
      <c r="G34" s="896" t="str">
        <f t="shared" si="0"/>
        <v>Wariant 2.1. Uprawy rolnicze (dla których zakończono okres przestawiania) i wariant 2.2. Uprawy rolnicze (w okresie przestawiania)</v>
      </c>
      <c r="H34" s="893"/>
      <c r="I34" s="897"/>
      <c r="J34" s="897"/>
      <c r="K34" s="897"/>
      <c r="L34" s="897"/>
      <c r="M34" s="897"/>
      <c r="N34" s="897"/>
      <c r="O34" s="897"/>
      <c r="P34" s="897"/>
      <c r="Q34" s="897"/>
      <c r="R34" s="883"/>
    </row>
    <row r="35" spans="1:18" ht="26.25" customHeight="1">
      <c r="A35" s="893"/>
      <c r="B35" s="1202">
        <v>25</v>
      </c>
      <c r="C35" s="1188" t="s">
        <v>2054</v>
      </c>
      <c r="D35" s="1203" t="s">
        <v>2055</v>
      </c>
      <c r="E35" s="1190" t="s">
        <v>1662</v>
      </c>
      <c r="F35" s="1191" t="s">
        <v>1986</v>
      </c>
      <c r="G35" s="896" t="str">
        <f t="shared" si="0"/>
        <v>Wariant 2.1. Uprawy rolnicze (dla których zakończono okres przestawiania) i wariant 2.2. Uprawy rolnicze (w okresie przestawiania)</v>
      </c>
      <c r="H35" s="893"/>
      <c r="I35" s="897"/>
      <c r="J35" s="897"/>
      <c r="K35" s="897"/>
      <c r="L35" s="897"/>
      <c r="M35" s="897"/>
      <c r="N35" s="897"/>
      <c r="O35" s="897"/>
      <c r="P35" s="897"/>
      <c r="Q35" s="897"/>
      <c r="R35" s="883"/>
    </row>
    <row r="36" spans="1:18" ht="26.25" customHeight="1">
      <c r="A36" s="893"/>
      <c r="B36" s="1202">
        <v>26</v>
      </c>
      <c r="C36" s="1188" t="s">
        <v>2056</v>
      </c>
      <c r="D36" s="1203" t="s">
        <v>2057</v>
      </c>
      <c r="E36" s="1190" t="s">
        <v>1662</v>
      </c>
      <c r="F36" s="1191" t="s">
        <v>1986</v>
      </c>
      <c r="G36" s="896" t="str">
        <f t="shared" si="0"/>
        <v>Wariant 2.1. Uprawy rolnicze (dla których zakończono okres przestawiania) i wariant 2.2. Uprawy rolnicze (w okresie przestawiania)</v>
      </c>
      <c r="H36" s="893"/>
      <c r="I36" s="897"/>
      <c r="J36" s="897"/>
      <c r="K36" s="897"/>
      <c r="L36" s="897"/>
      <c r="M36" s="897"/>
      <c r="N36" s="897"/>
      <c r="O36" s="897"/>
      <c r="P36" s="897"/>
      <c r="Q36" s="897"/>
      <c r="R36" s="883"/>
    </row>
    <row r="37" spans="1:18" ht="26.25" customHeight="1">
      <c r="A37" s="893"/>
      <c r="B37" s="1202">
        <v>27</v>
      </c>
      <c r="C37" s="1188" t="s">
        <v>2064</v>
      </c>
      <c r="D37" s="1203" t="s">
        <v>2065</v>
      </c>
      <c r="E37" s="1190" t="s">
        <v>1662</v>
      </c>
      <c r="F37" s="1191" t="s">
        <v>1986</v>
      </c>
      <c r="G37" s="896" t="str">
        <f t="shared" si="0"/>
        <v>Wariant 2.1. Uprawy rolnicze (dla których zakończono okres przestawiania) i wariant 2.2. Uprawy rolnicze (w okresie przestawiania)</v>
      </c>
      <c r="H37" s="893"/>
      <c r="I37" s="897"/>
      <c r="J37" s="897"/>
      <c r="K37" s="897"/>
      <c r="L37" s="897"/>
      <c r="M37" s="897"/>
      <c r="N37" s="897"/>
      <c r="O37" s="897"/>
      <c r="P37" s="897"/>
      <c r="Q37" s="897"/>
      <c r="R37" s="883"/>
    </row>
    <row r="38" spans="1:18" ht="26.25" customHeight="1">
      <c r="A38" s="893"/>
      <c r="B38" s="1202">
        <v>28</v>
      </c>
      <c r="C38" s="1188" t="s">
        <v>2066</v>
      </c>
      <c r="D38" s="1203" t="s">
        <v>2067</v>
      </c>
      <c r="E38" s="1190" t="s">
        <v>1662</v>
      </c>
      <c r="F38" s="1191" t="s">
        <v>1986</v>
      </c>
      <c r="G38" s="896" t="str">
        <f t="shared" si="0"/>
        <v>Wariant 2.1. Uprawy rolnicze (dla których zakończono okres przestawiania) i wariant 2.2. Uprawy rolnicze (w okresie przestawiania)</v>
      </c>
      <c r="H38" s="893"/>
      <c r="I38" s="897"/>
      <c r="J38" s="897"/>
      <c r="K38" s="897"/>
      <c r="L38" s="897"/>
      <c r="M38" s="897"/>
      <c r="N38" s="897"/>
      <c r="O38" s="897"/>
      <c r="P38" s="897"/>
      <c r="Q38" s="897"/>
      <c r="R38" s="899" t="s">
        <v>213</v>
      </c>
    </row>
    <row r="39" spans="1:18" ht="26.25" customHeight="1">
      <c r="A39" s="893"/>
      <c r="B39" s="1200">
        <v>29</v>
      </c>
      <c r="C39" s="1188" t="s">
        <v>2068</v>
      </c>
      <c r="D39" s="1203" t="s">
        <v>2069</v>
      </c>
      <c r="E39" s="1190" t="s">
        <v>1662</v>
      </c>
      <c r="F39" s="1191" t="s">
        <v>1986</v>
      </c>
      <c r="G39" s="896" t="str">
        <f t="shared" si="0"/>
        <v>Wariant 2.1. Uprawy rolnicze (dla których zakończono okres przestawiania) i wariant 2.2. Uprawy rolnicze (w okresie przestawiania)</v>
      </c>
      <c r="H39" s="893"/>
      <c r="I39" s="897"/>
      <c r="J39" s="897"/>
      <c r="K39" s="897"/>
      <c r="L39" s="897"/>
      <c r="M39" s="897"/>
      <c r="N39" s="897"/>
      <c r="O39" s="897"/>
      <c r="P39" s="897"/>
      <c r="Q39" s="897"/>
      <c r="R39" s="883"/>
    </row>
    <row r="40" spans="1:18" ht="26.25" customHeight="1">
      <c r="A40" s="893"/>
      <c r="B40" s="1202">
        <v>30</v>
      </c>
      <c r="C40" s="1188" t="s">
        <v>2808</v>
      </c>
      <c r="D40" s="1203" t="s">
        <v>2809</v>
      </c>
      <c r="E40" s="1190" t="s">
        <v>1667</v>
      </c>
      <c r="F40" s="1191" t="s">
        <v>214</v>
      </c>
      <c r="G40" s="896" t="str">
        <f t="shared" si="0"/>
        <v>Wariant 2.1. Uprawy rolnicze (dla których zakończono okres przestawiania) i wariant 2.2. Uprawy rolnicze (w okresie przestawiania)</v>
      </c>
      <c r="H40" s="893"/>
      <c r="I40" s="897"/>
      <c r="J40" s="897"/>
      <c r="K40" s="897"/>
      <c r="L40" s="897"/>
      <c r="M40" s="897"/>
      <c r="N40" s="897"/>
      <c r="O40" s="897"/>
      <c r="P40" s="897"/>
      <c r="Q40" s="897"/>
      <c r="R40" s="883"/>
    </row>
    <row r="41" spans="1:18" ht="26.25" customHeight="1">
      <c r="A41" s="893"/>
      <c r="B41" s="1202">
        <v>31</v>
      </c>
      <c r="C41" s="1188" t="s">
        <v>2072</v>
      </c>
      <c r="D41" s="1203" t="s">
        <v>2073</v>
      </c>
      <c r="E41" s="1190" t="s">
        <v>1662</v>
      </c>
      <c r="F41" s="1191" t="s">
        <v>1986</v>
      </c>
      <c r="G41" s="896" t="str">
        <f t="shared" si="0"/>
        <v>Wariant 2.1. Uprawy rolnicze (dla których zakończono okres przestawiania) i wariant 2.2. Uprawy rolnicze (w okresie przestawiania)</v>
      </c>
      <c r="H41" s="893"/>
      <c r="I41" s="897"/>
      <c r="J41" s="897"/>
      <c r="K41" s="897"/>
      <c r="L41" s="897"/>
      <c r="M41" s="897"/>
      <c r="N41" s="897"/>
      <c r="O41" s="897"/>
      <c r="P41" s="897"/>
      <c r="Q41" s="897"/>
      <c r="R41" s="883"/>
    </row>
    <row r="42" spans="1:18" ht="26.25" customHeight="1">
      <c r="A42" s="893"/>
      <c r="B42" s="1202">
        <v>32</v>
      </c>
      <c r="C42" s="1188" t="s">
        <v>2450</v>
      </c>
      <c r="D42" s="1203" t="s">
        <v>2074</v>
      </c>
      <c r="E42" s="1190" t="s">
        <v>1662</v>
      </c>
      <c r="F42" s="1191" t="s">
        <v>1989</v>
      </c>
      <c r="G42" s="896" t="str">
        <f t="shared" si="0"/>
        <v>Wariant 2.1. Uprawy rolnicze (dla których zakończono okres przestawiania) i wariant 2.2. Uprawy rolnicze (w okresie przestawiania)</v>
      </c>
      <c r="H42" s="893"/>
      <c r="I42" s="897"/>
      <c r="J42" s="897"/>
      <c r="K42" s="897"/>
      <c r="L42" s="897"/>
      <c r="M42" s="897"/>
      <c r="N42" s="897"/>
      <c r="O42" s="897"/>
      <c r="P42" s="897"/>
      <c r="Q42" s="897"/>
      <c r="R42" s="899" t="s">
        <v>213</v>
      </c>
    </row>
    <row r="43" spans="1:18" ht="26.25" customHeight="1">
      <c r="A43" s="893"/>
      <c r="B43" s="1202">
        <v>33</v>
      </c>
      <c r="C43" s="1188" t="s">
        <v>2075</v>
      </c>
      <c r="D43" s="1203" t="s">
        <v>2076</v>
      </c>
      <c r="E43" s="1190" t="s">
        <v>1662</v>
      </c>
      <c r="F43" s="1191" t="s">
        <v>1989</v>
      </c>
      <c r="G43" s="896" t="str">
        <f t="shared" si="0"/>
        <v>Wariant 2.1. Uprawy rolnicze (dla których zakończono okres przestawiania) i wariant 2.2. Uprawy rolnicze (w okresie przestawiania)</v>
      </c>
      <c r="H43" s="893"/>
      <c r="I43" s="897"/>
      <c r="J43" s="897"/>
      <c r="K43" s="897"/>
      <c r="L43" s="897"/>
      <c r="M43" s="897"/>
      <c r="N43" s="897"/>
      <c r="O43" s="897"/>
      <c r="P43" s="897"/>
      <c r="Q43" s="897"/>
      <c r="R43" s="883"/>
    </row>
    <row r="44" spans="1:18" ht="26.25" customHeight="1">
      <c r="A44" s="893"/>
      <c r="B44" s="1202">
        <v>34</v>
      </c>
      <c r="C44" s="1188" t="s">
        <v>2077</v>
      </c>
      <c r="D44" s="1203" t="s">
        <v>2078</v>
      </c>
      <c r="E44" s="1190" t="s">
        <v>1662</v>
      </c>
      <c r="F44" s="1191" t="s">
        <v>1989</v>
      </c>
      <c r="G44" s="896" t="str">
        <f t="shared" si="0"/>
        <v>Wariant 2.1. Uprawy rolnicze (dla których zakończono okres przestawiania) i wariant 2.2. Uprawy rolnicze (w okresie przestawiania)</v>
      </c>
      <c r="H44" s="893"/>
      <c r="I44" s="897"/>
      <c r="J44" s="897"/>
      <c r="K44" s="897"/>
      <c r="L44" s="897"/>
      <c r="M44" s="897"/>
      <c r="N44" s="897"/>
      <c r="O44" s="897"/>
      <c r="P44" s="897"/>
      <c r="Q44" s="897"/>
      <c r="R44" s="883"/>
    </row>
    <row r="45" spans="1:18" ht="26.25" customHeight="1">
      <c r="A45" s="893"/>
      <c r="B45" s="1202">
        <v>35</v>
      </c>
      <c r="C45" s="1188" t="s">
        <v>2079</v>
      </c>
      <c r="D45" s="1203" t="s">
        <v>2073</v>
      </c>
      <c r="E45" s="1190" t="s">
        <v>1662</v>
      </c>
      <c r="F45" s="1191" t="s">
        <v>1989</v>
      </c>
      <c r="G45" s="896" t="str">
        <f t="shared" si="0"/>
        <v>Wariant 2.1. Uprawy rolnicze (dla których zakończono okres przestawiania) i wariant 2.2. Uprawy rolnicze (w okresie przestawiania)</v>
      </c>
      <c r="H45" s="893"/>
      <c r="I45" s="897"/>
      <c r="J45" s="897"/>
      <c r="K45" s="897"/>
      <c r="L45" s="897"/>
      <c r="M45" s="897"/>
      <c r="N45" s="897"/>
      <c r="O45" s="897"/>
      <c r="P45" s="897"/>
      <c r="Q45" s="897"/>
      <c r="R45" s="899" t="s">
        <v>213</v>
      </c>
    </row>
    <row r="46" spans="1:18" ht="26.25" customHeight="1">
      <c r="A46" s="893"/>
      <c r="B46" s="1200">
        <v>36</v>
      </c>
      <c r="C46" s="1188" t="s">
        <v>2080</v>
      </c>
      <c r="D46" s="1203" t="s">
        <v>844</v>
      </c>
      <c r="E46" s="1190" t="s">
        <v>1662</v>
      </c>
      <c r="F46" s="1191" t="s">
        <v>1989</v>
      </c>
      <c r="G46" s="896" t="str">
        <f t="shared" si="0"/>
        <v>Wariant 2.1. Uprawy rolnicze (dla których zakończono okres przestawiania) i wariant 2.2. Uprawy rolnicze (w okresie przestawiania)</v>
      </c>
      <c r="H46" s="893"/>
      <c r="I46" s="897"/>
      <c r="J46" s="897"/>
      <c r="K46" s="897"/>
      <c r="L46" s="897"/>
      <c r="M46" s="897"/>
      <c r="N46" s="897"/>
      <c r="O46" s="897"/>
      <c r="P46" s="897"/>
      <c r="Q46" s="897"/>
      <c r="R46" s="883"/>
    </row>
    <row r="47" spans="1:18" ht="26.25" customHeight="1">
      <c r="A47" s="893"/>
      <c r="B47" s="1202">
        <v>37</v>
      </c>
      <c r="C47" s="1188" t="s">
        <v>2081</v>
      </c>
      <c r="D47" s="1203" t="s">
        <v>2082</v>
      </c>
      <c r="E47" s="1190" t="s">
        <v>1662</v>
      </c>
      <c r="F47" s="1191" t="s">
        <v>1986</v>
      </c>
      <c r="G47" s="896" t="str">
        <f t="shared" si="0"/>
        <v>Wariant 2.1. Uprawy rolnicze (dla których zakończono okres przestawiania) i wariant 2.2. Uprawy rolnicze (w okresie przestawiania)</v>
      </c>
      <c r="H47" s="893"/>
      <c r="I47" s="897"/>
      <c r="J47" s="897"/>
      <c r="K47" s="897"/>
      <c r="L47" s="897"/>
      <c r="M47" s="897"/>
      <c r="N47" s="897"/>
      <c r="O47" s="897"/>
      <c r="P47" s="897"/>
      <c r="Q47" s="897"/>
      <c r="R47" s="883"/>
    </row>
    <row r="48" spans="1:18" ht="26.25" customHeight="1">
      <c r="A48" s="893"/>
      <c r="B48" s="1202">
        <v>38</v>
      </c>
      <c r="C48" s="1188" t="s">
        <v>2083</v>
      </c>
      <c r="D48" s="1203" t="s">
        <v>2084</v>
      </c>
      <c r="E48" s="1190" t="s">
        <v>1662</v>
      </c>
      <c r="F48" s="1191" t="s">
        <v>1986</v>
      </c>
      <c r="G48" s="896" t="str">
        <f t="shared" si="0"/>
        <v>Wariant 2.1. Uprawy rolnicze (dla których zakończono okres przestawiania) i wariant 2.2. Uprawy rolnicze (w okresie przestawiania)</v>
      </c>
      <c r="H48" s="893"/>
      <c r="I48" s="897"/>
      <c r="J48" s="897"/>
      <c r="K48" s="897"/>
      <c r="L48" s="897"/>
      <c r="M48" s="897"/>
      <c r="N48" s="897"/>
      <c r="O48" s="897"/>
      <c r="P48" s="897"/>
      <c r="Q48" s="897"/>
      <c r="R48" s="883"/>
    </row>
    <row r="49" spans="1:18" ht="26.25" customHeight="1">
      <c r="A49" s="893"/>
      <c r="B49" s="1202">
        <v>39</v>
      </c>
      <c r="C49" s="1188" t="s">
        <v>2085</v>
      </c>
      <c r="D49" s="1203" t="s">
        <v>2086</v>
      </c>
      <c r="E49" s="1190" t="s">
        <v>1662</v>
      </c>
      <c r="F49" s="1191" t="s">
        <v>1986</v>
      </c>
      <c r="G49" s="896" t="str">
        <f t="shared" si="0"/>
        <v>Wariant 2.1. Uprawy rolnicze (dla których zakończono okres przestawiania) i wariant 2.2. Uprawy rolnicze (w okresie przestawiania)</v>
      </c>
      <c r="H49" s="893"/>
      <c r="I49" s="897"/>
      <c r="J49" s="897"/>
      <c r="K49" s="897"/>
      <c r="L49" s="897"/>
      <c r="M49" s="897"/>
      <c r="N49" s="897"/>
      <c r="O49" s="897"/>
      <c r="P49" s="897"/>
      <c r="Q49" s="897"/>
      <c r="R49" s="883"/>
    </row>
    <row r="50" spans="1:18" ht="26.25" customHeight="1">
      <c r="A50" s="893"/>
      <c r="B50" s="1202">
        <v>40</v>
      </c>
      <c r="C50" s="1188" t="s">
        <v>2091</v>
      </c>
      <c r="D50" s="1203" t="s">
        <v>2092</v>
      </c>
      <c r="E50" s="1190" t="s">
        <v>1662</v>
      </c>
      <c r="F50" s="1191" t="s">
        <v>1986</v>
      </c>
      <c r="G50" s="896" t="str">
        <f t="shared" si="0"/>
        <v>Wariant 2.1. Uprawy rolnicze (dla których zakończono okres przestawiania) i wariant 2.2. Uprawy rolnicze (w okresie przestawiania)</v>
      </c>
      <c r="H50" s="893"/>
      <c r="I50" s="897"/>
      <c r="J50" s="897"/>
      <c r="K50" s="897"/>
      <c r="L50" s="897"/>
      <c r="M50" s="897"/>
      <c r="N50" s="897"/>
      <c r="O50" s="897"/>
      <c r="P50" s="897"/>
      <c r="Q50" s="897"/>
      <c r="R50" s="883"/>
    </row>
    <row r="51" spans="1:18" ht="26.25" customHeight="1">
      <c r="A51" s="893"/>
      <c r="B51" s="1202">
        <v>41</v>
      </c>
      <c r="C51" s="1188" t="s">
        <v>2093</v>
      </c>
      <c r="D51" s="1203" t="s">
        <v>844</v>
      </c>
      <c r="E51" s="1190" t="s">
        <v>1662</v>
      </c>
      <c r="F51" s="1191" t="s">
        <v>1986</v>
      </c>
      <c r="G51" s="896" t="str">
        <f t="shared" si="0"/>
        <v>Wariant 2.1. Uprawy rolnicze (dla których zakończono okres przestawiania) i wariant 2.2. Uprawy rolnicze (w okresie przestawiania)</v>
      </c>
      <c r="H51" s="893"/>
      <c r="I51" s="897"/>
      <c r="J51" s="897"/>
      <c r="K51" s="897"/>
      <c r="L51" s="897"/>
      <c r="M51" s="897"/>
      <c r="N51" s="897"/>
      <c r="O51" s="897"/>
      <c r="P51" s="897"/>
      <c r="Q51" s="897"/>
      <c r="R51" s="883"/>
    </row>
    <row r="52" spans="1:18" ht="26.25" customHeight="1">
      <c r="A52" s="893"/>
      <c r="B52" s="1202">
        <v>42</v>
      </c>
      <c r="C52" s="1188" t="s">
        <v>2094</v>
      </c>
      <c r="D52" s="1203" t="s">
        <v>844</v>
      </c>
      <c r="E52" s="1190" t="s">
        <v>1662</v>
      </c>
      <c r="F52" s="1191" t="s">
        <v>1986</v>
      </c>
      <c r="G52" s="896" t="str">
        <f t="shared" si="0"/>
        <v>Wariant 2.1. Uprawy rolnicze (dla których zakończono okres przestawiania) i wariant 2.2. Uprawy rolnicze (w okresie przestawiania)</v>
      </c>
      <c r="H52" s="893"/>
      <c r="I52" s="897"/>
      <c r="J52" s="897"/>
      <c r="K52" s="897"/>
      <c r="L52" s="897"/>
      <c r="M52" s="897"/>
      <c r="N52" s="897"/>
      <c r="O52" s="897"/>
      <c r="P52" s="897"/>
      <c r="Q52" s="897"/>
      <c r="R52" s="883"/>
    </row>
    <row r="53" spans="1:18" ht="26.25" customHeight="1">
      <c r="A53" s="893"/>
      <c r="B53" s="1200">
        <v>43</v>
      </c>
      <c r="C53" s="1188" t="s">
        <v>1657</v>
      </c>
      <c r="D53" s="1203"/>
      <c r="E53" s="1190" t="s">
        <v>1667</v>
      </c>
      <c r="F53" s="1191" t="s">
        <v>214</v>
      </c>
      <c r="G53" s="896" t="str">
        <f t="shared" si="0"/>
        <v>Wariant 2.1. Uprawy rolnicze (dla których zakończono okres przestawiania) i wariant 2.2. Uprawy rolnicze (w okresie przestawiania)</v>
      </c>
      <c r="H53" s="893"/>
      <c r="I53" s="897"/>
      <c r="J53" s="897"/>
      <c r="K53" s="897"/>
      <c r="L53" s="897"/>
      <c r="M53" s="897"/>
      <c r="N53" s="897"/>
      <c r="O53" s="897"/>
      <c r="P53" s="897"/>
      <c r="Q53" s="897"/>
      <c r="R53" s="883"/>
    </row>
    <row r="54" spans="1:18" ht="26.25" customHeight="1">
      <c r="A54" s="893"/>
      <c r="B54" s="1202">
        <v>44</v>
      </c>
      <c r="C54" s="1188" t="s">
        <v>1657</v>
      </c>
      <c r="D54" s="1203"/>
      <c r="E54" s="1190" t="s">
        <v>1667</v>
      </c>
      <c r="F54" s="1191" t="s">
        <v>212</v>
      </c>
      <c r="G54" s="896" t="str">
        <f t="shared" si="0"/>
        <v>Wariant 2.1. Uprawy rolnicze (dla których zakończono okres przestawiania) i wariant 2.2. Uprawy rolnicze (w okresie przestawiania)</v>
      </c>
      <c r="H54" s="893"/>
      <c r="I54" s="897"/>
      <c r="J54" s="897"/>
      <c r="K54" s="897"/>
      <c r="L54" s="897"/>
      <c r="M54" s="897"/>
      <c r="N54" s="897"/>
      <c r="O54" s="897"/>
      <c r="P54" s="897"/>
      <c r="Q54" s="897"/>
      <c r="R54" s="883"/>
    </row>
    <row r="55" spans="1:18" ht="26.25" customHeight="1">
      <c r="A55" s="893"/>
      <c r="B55" s="1202">
        <v>45</v>
      </c>
      <c r="C55" s="1188" t="s">
        <v>2451</v>
      </c>
      <c r="D55" s="1203" t="s">
        <v>844</v>
      </c>
      <c r="E55" s="1190" t="s">
        <v>1662</v>
      </c>
      <c r="F55" s="1191" t="s">
        <v>1986</v>
      </c>
      <c r="G55" s="896" t="str">
        <f t="shared" si="0"/>
        <v>Wariant 2.1. Uprawy rolnicze (dla których zakończono okres przestawiania) i wariant 2.2. Uprawy rolnicze (w okresie przestawiania)</v>
      </c>
      <c r="H55" s="893"/>
      <c r="I55" s="897"/>
      <c r="J55" s="897"/>
      <c r="K55" s="897"/>
      <c r="L55" s="897"/>
      <c r="M55" s="897"/>
      <c r="N55" s="897"/>
      <c r="O55" s="897"/>
      <c r="P55" s="897"/>
      <c r="Q55" s="897"/>
      <c r="R55" s="899"/>
    </row>
    <row r="56" spans="1:18" ht="26.25" customHeight="1">
      <c r="A56" s="893"/>
      <c r="B56" s="1202">
        <v>46</v>
      </c>
      <c r="C56" s="1188" t="s">
        <v>2097</v>
      </c>
      <c r="D56" s="1203" t="s">
        <v>844</v>
      </c>
      <c r="E56" s="1190" t="s">
        <v>1662</v>
      </c>
      <c r="F56" s="1191" t="s">
        <v>1986</v>
      </c>
      <c r="G56" s="896" t="str">
        <f t="shared" si="0"/>
        <v>Wariant 2.1. Uprawy rolnicze (dla których zakończono okres przestawiania) i wariant 2.2. Uprawy rolnicze (w okresie przestawiania)</v>
      </c>
      <c r="H56" s="893"/>
      <c r="I56" s="897"/>
      <c r="J56" s="897"/>
      <c r="K56" s="897"/>
      <c r="L56" s="897"/>
      <c r="M56" s="897"/>
      <c r="N56" s="897"/>
      <c r="O56" s="897"/>
      <c r="P56" s="897"/>
      <c r="Q56" s="897"/>
      <c r="R56" s="899" t="s">
        <v>213</v>
      </c>
    </row>
    <row r="57" spans="1:18" ht="26.25" customHeight="1">
      <c r="A57" s="893"/>
      <c r="B57" s="1202">
        <v>47</v>
      </c>
      <c r="C57" s="1188" t="s">
        <v>2452</v>
      </c>
      <c r="D57" s="1203" t="s">
        <v>844</v>
      </c>
      <c r="E57" s="1190" t="s">
        <v>1662</v>
      </c>
      <c r="F57" s="1191" t="s">
        <v>1986</v>
      </c>
      <c r="G57" s="896" t="str">
        <f t="shared" si="0"/>
        <v>Wariant 2.1. Uprawy rolnicze (dla których zakończono okres przestawiania) i wariant 2.2. Uprawy rolnicze (w okresie przestawiania)</v>
      </c>
      <c r="H57" s="893"/>
      <c r="I57" s="897"/>
      <c r="J57" s="897"/>
      <c r="K57" s="897"/>
      <c r="L57" s="897"/>
      <c r="M57" s="897"/>
      <c r="N57" s="897"/>
      <c r="O57" s="897"/>
      <c r="P57" s="897"/>
      <c r="Q57" s="897"/>
      <c r="R57" s="899" t="s">
        <v>213</v>
      </c>
    </row>
    <row r="58" spans="1:18" ht="26.25" customHeight="1">
      <c r="A58" s="893"/>
      <c r="B58" s="1202">
        <v>48</v>
      </c>
      <c r="C58" s="1188" t="s">
        <v>2453</v>
      </c>
      <c r="D58" s="1203" t="s">
        <v>844</v>
      </c>
      <c r="E58" s="1190" t="s">
        <v>1662</v>
      </c>
      <c r="F58" s="1191" t="s">
        <v>1986</v>
      </c>
      <c r="G58" s="896" t="str">
        <f t="shared" si="0"/>
        <v>Wariant 2.1. Uprawy rolnicze (dla których zakończono okres przestawiania) i wariant 2.2. Uprawy rolnicze (w okresie przestawiania)</v>
      </c>
      <c r="H58" s="893"/>
      <c r="I58" s="897"/>
      <c r="J58" s="897"/>
      <c r="K58" s="897"/>
      <c r="L58" s="897"/>
      <c r="M58" s="897"/>
      <c r="N58" s="897"/>
      <c r="O58" s="897"/>
      <c r="P58" s="897"/>
      <c r="Q58" s="897"/>
      <c r="R58" s="899" t="s">
        <v>213</v>
      </c>
    </row>
    <row r="59" spans="1:18" ht="26.25" customHeight="1">
      <c r="A59" s="893"/>
      <c r="B59" s="1202">
        <v>49</v>
      </c>
      <c r="C59" s="1188" t="s">
        <v>2100</v>
      </c>
      <c r="D59" s="1203" t="s">
        <v>844</v>
      </c>
      <c r="E59" s="1190" t="s">
        <v>1662</v>
      </c>
      <c r="F59" s="1191" t="s">
        <v>1989</v>
      </c>
      <c r="G59" s="896" t="str">
        <f t="shared" si="0"/>
        <v>Wariant 2.1. Uprawy rolnicze (dla których zakończono okres przestawiania) i wariant 2.2. Uprawy rolnicze (w okresie przestawiania)</v>
      </c>
      <c r="H59" s="893"/>
      <c r="I59" s="897"/>
      <c r="J59" s="897"/>
      <c r="K59" s="897"/>
      <c r="L59" s="897"/>
      <c r="M59" s="897"/>
      <c r="N59" s="897"/>
      <c r="O59" s="897"/>
      <c r="P59" s="897"/>
      <c r="Q59" s="897"/>
      <c r="R59" s="883"/>
    </row>
    <row r="60" spans="1:18" ht="26.25" customHeight="1">
      <c r="A60" s="893"/>
      <c r="B60" s="1200">
        <v>50</v>
      </c>
      <c r="C60" s="1188" t="s">
        <v>2101</v>
      </c>
      <c r="D60" s="1203" t="s">
        <v>844</v>
      </c>
      <c r="E60" s="1190" t="s">
        <v>1662</v>
      </c>
      <c r="F60" s="1191" t="s">
        <v>1989</v>
      </c>
      <c r="G60" s="896" t="str">
        <f t="shared" si="0"/>
        <v>Wariant 2.1. Uprawy rolnicze (dla których zakończono okres przestawiania) i wariant 2.2. Uprawy rolnicze (w okresie przestawiania)</v>
      </c>
      <c r="H60" s="893"/>
      <c r="I60" s="897"/>
      <c r="J60" s="897"/>
      <c r="K60" s="897"/>
      <c r="L60" s="897"/>
      <c r="M60" s="897"/>
      <c r="N60" s="897"/>
      <c r="O60" s="897"/>
      <c r="P60" s="897"/>
      <c r="Q60" s="897"/>
      <c r="R60" s="883"/>
    </row>
    <row r="61" spans="1:18" ht="26.25" customHeight="1">
      <c r="A61" s="893"/>
      <c r="B61" s="1202">
        <v>51</v>
      </c>
      <c r="C61" s="1188" t="s">
        <v>2102</v>
      </c>
      <c r="D61" s="1203" t="s">
        <v>844</v>
      </c>
      <c r="E61" s="1190" t="s">
        <v>1662</v>
      </c>
      <c r="F61" s="1191" t="s">
        <v>1986</v>
      </c>
      <c r="G61" s="896" t="str">
        <f t="shared" si="0"/>
        <v>Wariant 2.1. Uprawy rolnicze (dla których zakończono okres przestawiania) i wariant 2.2. Uprawy rolnicze (w okresie przestawiania)</v>
      </c>
      <c r="H61" s="893"/>
      <c r="I61" s="897"/>
      <c r="J61" s="897"/>
      <c r="K61" s="897"/>
      <c r="L61" s="897"/>
      <c r="M61" s="897"/>
      <c r="N61" s="897"/>
      <c r="O61" s="897"/>
      <c r="P61" s="897"/>
      <c r="Q61" s="897"/>
      <c r="R61" s="883"/>
    </row>
    <row r="62" spans="1:18" ht="26.25" customHeight="1">
      <c r="A62" s="893"/>
      <c r="B62" s="1202">
        <v>52</v>
      </c>
      <c r="C62" s="1188" t="s">
        <v>2109</v>
      </c>
      <c r="D62" s="1203" t="s">
        <v>2110</v>
      </c>
      <c r="E62" s="1190" t="s">
        <v>1662</v>
      </c>
      <c r="F62" s="1191" t="s">
        <v>1986</v>
      </c>
      <c r="G62" s="896" t="str">
        <f t="shared" si="0"/>
        <v>Wariant 2.1. Uprawy rolnicze (dla których zakończono okres przestawiania) i wariant 2.2. Uprawy rolnicze (w okresie przestawiania)</v>
      </c>
      <c r="H62" s="893"/>
      <c r="I62" s="897"/>
      <c r="J62" s="897"/>
      <c r="K62" s="897"/>
      <c r="L62" s="897"/>
      <c r="M62" s="897"/>
      <c r="N62" s="897"/>
      <c r="O62" s="897"/>
      <c r="P62" s="897"/>
      <c r="Q62" s="897"/>
      <c r="R62" s="883"/>
    </row>
    <row r="63" spans="1:18" ht="26.25" customHeight="1">
      <c r="A63" s="893"/>
      <c r="B63" s="1202">
        <v>53</v>
      </c>
      <c r="C63" s="1144" t="s">
        <v>2109</v>
      </c>
      <c r="D63" s="1204" t="s">
        <v>2110</v>
      </c>
      <c r="E63" s="1192" t="s">
        <v>1662</v>
      </c>
      <c r="F63" s="1193" t="s">
        <v>1989</v>
      </c>
      <c r="G63" s="896" t="str">
        <f t="shared" si="0"/>
        <v>Wariant 2.1. Uprawy rolnicze (dla których zakończono okres przestawiania) i wariant 2.2. Uprawy rolnicze (w okresie przestawiania)</v>
      </c>
      <c r="H63" s="893"/>
      <c r="I63" s="897"/>
      <c r="J63" s="897"/>
      <c r="K63" s="897"/>
      <c r="L63" s="897"/>
      <c r="M63" s="897"/>
      <c r="N63" s="897"/>
      <c r="O63" s="897"/>
      <c r="P63" s="897"/>
      <c r="Q63" s="897"/>
      <c r="R63" s="883"/>
    </row>
    <row r="64" spans="1:18" ht="26.25" customHeight="1">
      <c r="A64" s="893"/>
      <c r="B64" s="1202">
        <v>54</v>
      </c>
      <c r="C64" s="1188" t="s">
        <v>2111</v>
      </c>
      <c r="D64" s="1203" t="s">
        <v>2454</v>
      </c>
      <c r="E64" s="1190" t="s">
        <v>1662</v>
      </c>
      <c r="F64" s="1191" t="s">
        <v>2006</v>
      </c>
      <c r="G64" s="896" t="str">
        <f t="shared" si="0"/>
        <v>Wariant 2.1. Uprawy rolnicze (dla których zakończono okres przestawiania) i wariant 2.2. Uprawy rolnicze (w okresie przestawiania)</v>
      </c>
      <c r="H64" s="893"/>
      <c r="I64" s="897"/>
      <c r="J64" s="897"/>
      <c r="K64" s="897"/>
      <c r="L64" s="897"/>
      <c r="M64" s="897"/>
      <c r="N64" s="897"/>
      <c r="O64" s="897"/>
      <c r="P64" s="897"/>
      <c r="Q64" s="897"/>
      <c r="R64" s="883"/>
    </row>
    <row r="65" spans="1:18" ht="26.25" customHeight="1">
      <c r="A65" s="893"/>
      <c r="B65" s="1202">
        <v>55</v>
      </c>
      <c r="C65" s="1188" t="s">
        <v>2111</v>
      </c>
      <c r="D65" s="1203" t="s">
        <v>2454</v>
      </c>
      <c r="E65" s="1190" t="s">
        <v>1662</v>
      </c>
      <c r="F65" s="1191" t="s">
        <v>1989</v>
      </c>
      <c r="G65" s="896" t="str">
        <f t="shared" si="0"/>
        <v>Wariant 2.1. Uprawy rolnicze (dla których zakończono okres przestawiania) i wariant 2.2. Uprawy rolnicze (w okresie przestawiania)</v>
      </c>
      <c r="H65" s="893"/>
      <c r="I65" s="897"/>
      <c r="J65" s="897"/>
      <c r="K65" s="897"/>
      <c r="L65" s="897"/>
      <c r="M65" s="897"/>
      <c r="N65" s="897"/>
      <c r="O65" s="897"/>
      <c r="P65" s="897"/>
      <c r="Q65" s="897"/>
      <c r="R65" s="883"/>
    </row>
    <row r="66" spans="1:18" ht="26.25" customHeight="1">
      <c r="A66" s="893"/>
      <c r="B66" s="1202">
        <v>56</v>
      </c>
      <c r="C66" s="1188" t="s">
        <v>2115</v>
      </c>
      <c r="D66" s="1203" t="s">
        <v>2116</v>
      </c>
      <c r="E66" s="1190" t="s">
        <v>1662</v>
      </c>
      <c r="F66" s="1191" t="s">
        <v>1986</v>
      </c>
      <c r="G66" s="896" t="str">
        <f t="shared" si="0"/>
        <v>Wariant 2.1. Uprawy rolnicze (dla których zakończono okres przestawiania) i wariant 2.2. Uprawy rolnicze (w okresie przestawiania)</v>
      </c>
      <c r="H66" s="893"/>
      <c r="I66" s="897"/>
      <c r="J66" s="897"/>
      <c r="K66" s="897"/>
      <c r="L66" s="897"/>
      <c r="M66" s="897"/>
      <c r="N66" s="897"/>
      <c r="O66" s="897"/>
      <c r="P66" s="897"/>
      <c r="Q66" s="897"/>
      <c r="R66" s="883"/>
    </row>
    <row r="67" spans="1:18" ht="26.25" customHeight="1">
      <c r="A67" s="893"/>
      <c r="B67" s="1200">
        <v>57</v>
      </c>
      <c r="C67" s="1188" t="s">
        <v>2810</v>
      </c>
      <c r="D67" s="1203" t="s">
        <v>2811</v>
      </c>
      <c r="E67" s="1190" t="s">
        <v>1667</v>
      </c>
      <c r="F67" s="1191" t="s">
        <v>214</v>
      </c>
      <c r="G67" s="896"/>
      <c r="H67" s="893"/>
      <c r="I67" s="897"/>
      <c r="J67" s="897"/>
      <c r="K67" s="897"/>
      <c r="L67" s="897"/>
      <c r="M67" s="897"/>
      <c r="N67" s="897"/>
      <c r="O67" s="897"/>
      <c r="P67" s="897"/>
      <c r="Q67" s="897"/>
      <c r="R67" s="883"/>
    </row>
    <row r="68" spans="1:18" ht="26.25" customHeight="1">
      <c r="A68" s="893"/>
      <c r="B68" s="1202">
        <v>58</v>
      </c>
      <c r="C68" s="1188" t="s">
        <v>1616</v>
      </c>
      <c r="D68" s="1203" t="s">
        <v>1617</v>
      </c>
      <c r="E68" s="1190" t="s">
        <v>1667</v>
      </c>
      <c r="F68" s="1191" t="s">
        <v>214</v>
      </c>
      <c r="G68" s="896" t="str">
        <f t="shared" si="0"/>
        <v>Wariant 2.1. Uprawy rolnicze (dla których zakończono okres przestawiania) i wariant 2.2. Uprawy rolnicze (w okresie przestawiania)</v>
      </c>
      <c r="H68" s="893"/>
      <c r="I68" s="897"/>
      <c r="J68" s="897"/>
      <c r="K68" s="897"/>
      <c r="L68" s="897"/>
      <c r="M68" s="897"/>
      <c r="N68" s="897"/>
      <c r="O68" s="897"/>
      <c r="P68" s="897"/>
      <c r="Q68" s="897"/>
      <c r="R68" s="899"/>
    </row>
    <row r="69" spans="1:18" ht="26.25" customHeight="1">
      <c r="A69" s="893"/>
      <c r="B69" s="1202">
        <v>59</v>
      </c>
      <c r="C69" s="1188" t="s">
        <v>2119</v>
      </c>
      <c r="D69" s="1203" t="s">
        <v>844</v>
      </c>
      <c r="E69" s="1190" t="s">
        <v>1662</v>
      </c>
      <c r="F69" s="1191" t="s">
        <v>1989</v>
      </c>
      <c r="G69" s="896" t="str">
        <f t="shared" si="0"/>
        <v>Wariant 2.1. Uprawy rolnicze (dla których zakończono okres przestawiania) i wariant 2.2. Uprawy rolnicze (w okresie przestawiania)</v>
      </c>
      <c r="H69" s="893"/>
      <c r="I69" s="897"/>
      <c r="J69" s="897"/>
      <c r="K69" s="897"/>
      <c r="L69" s="897"/>
      <c r="M69" s="897"/>
      <c r="N69" s="897"/>
      <c r="O69" s="897"/>
      <c r="P69" s="897"/>
      <c r="Q69" s="897"/>
      <c r="R69" s="899" t="s">
        <v>217</v>
      </c>
    </row>
    <row r="70" spans="1:18" ht="26.25" customHeight="1">
      <c r="A70" s="893"/>
      <c r="B70" s="1202">
        <v>60</v>
      </c>
      <c r="C70" s="1188" t="s">
        <v>2120</v>
      </c>
      <c r="D70" s="1203" t="s">
        <v>2121</v>
      </c>
      <c r="E70" s="1190" t="s">
        <v>1662</v>
      </c>
      <c r="F70" s="1191" t="s">
        <v>1986</v>
      </c>
      <c r="G70" s="896" t="str">
        <f t="shared" si="0"/>
        <v>Wariant 2.1. Uprawy rolnicze (dla których zakończono okres przestawiania) i wariant 2.2. Uprawy rolnicze (w okresie przestawiania)</v>
      </c>
      <c r="H70" s="893"/>
      <c r="I70" s="897"/>
      <c r="J70" s="897"/>
      <c r="K70" s="897"/>
      <c r="L70" s="897"/>
      <c r="M70" s="897"/>
      <c r="N70" s="897"/>
      <c r="O70" s="897"/>
      <c r="P70" s="897"/>
      <c r="Q70" s="897"/>
      <c r="R70" s="883"/>
    </row>
    <row r="71" spans="1:18" ht="26.25" customHeight="1">
      <c r="A71" s="893"/>
      <c r="B71" s="1202">
        <v>61</v>
      </c>
      <c r="C71" s="1188" t="s">
        <v>2124</v>
      </c>
      <c r="D71" s="1203" t="s">
        <v>2125</v>
      </c>
      <c r="E71" s="1190" t="s">
        <v>1662</v>
      </c>
      <c r="F71" s="1191" t="s">
        <v>1986</v>
      </c>
      <c r="G71" s="896" t="str">
        <f t="shared" si="0"/>
        <v>Wariant 2.1. Uprawy rolnicze (dla których zakończono okres przestawiania) i wariant 2.2. Uprawy rolnicze (w okresie przestawiania)</v>
      </c>
      <c r="H71" s="893"/>
      <c r="I71" s="897"/>
      <c r="J71" s="897"/>
      <c r="K71" s="897"/>
      <c r="L71" s="897"/>
      <c r="M71" s="897"/>
      <c r="N71" s="897"/>
      <c r="O71" s="897"/>
      <c r="P71" s="897"/>
      <c r="Q71" s="897"/>
      <c r="R71" s="883"/>
    </row>
    <row r="72" spans="1:18" ht="26.25" customHeight="1">
      <c r="A72" s="893"/>
      <c r="B72" s="1202">
        <v>62</v>
      </c>
      <c r="C72" s="1144" t="s">
        <v>2130</v>
      </c>
      <c r="D72" s="1204" t="s">
        <v>2131</v>
      </c>
      <c r="E72" s="1192" t="s">
        <v>1662</v>
      </c>
      <c r="F72" s="1193" t="s">
        <v>1986</v>
      </c>
      <c r="G72" s="896" t="str">
        <f t="shared" si="0"/>
        <v>Wariant 2.1. Uprawy rolnicze (dla których zakończono okres przestawiania) i wariant 2.2. Uprawy rolnicze (w okresie przestawiania)</v>
      </c>
      <c r="H72" s="893"/>
      <c r="I72" s="897"/>
      <c r="J72" s="897"/>
      <c r="K72" s="897"/>
      <c r="L72" s="897"/>
      <c r="M72" s="897"/>
      <c r="N72" s="897"/>
      <c r="O72" s="897"/>
      <c r="P72" s="897"/>
      <c r="Q72" s="897"/>
      <c r="R72" s="899"/>
    </row>
    <row r="73" spans="1:18" ht="26.25" customHeight="1">
      <c r="A73" s="893"/>
      <c r="B73" s="1202">
        <v>63</v>
      </c>
      <c r="C73" s="1188" t="s">
        <v>2132</v>
      </c>
      <c r="D73" s="1203" t="s">
        <v>2131</v>
      </c>
      <c r="E73" s="1190" t="s">
        <v>1662</v>
      </c>
      <c r="F73" s="1191" t="s">
        <v>1986</v>
      </c>
      <c r="G73" s="896" t="str">
        <f t="shared" si="0"/>
        <v>Wariant 2.1. Uprawy rolnicze (dla których zakończono okres przestawiania) i wariant 2.2. Uprawy rolnicze (w okresie przestawiania)</v>
      </c>
      <c r="H73" s="893"/>
      <c r="I73" s="897"/>
      <c r="J73" s="897"/>
      <c r="K73" s="897"/>
      <c r="L73" s="897"/>
      <c r="M73" s="897"/>
      <c r="N73" s="897"/>
      <c r="O73" s="897"/>
      <c r="P73" s="897"/>
      <c r="Q73" s="897"/>
      <c r="R73" s="899" t="s">
        <v>213</v>
      </c>
    </row>
    <row r="74" spans="1:18" ht="26.25" customHeight="1">
      <c r="A74" s="893"/>
      <c r="B74" s="1200">
        <v>64</v>
      </c>
      <c r="C74" s="1188" t="s">
        <v>2133</v>
      </c>
      <c r="D74" s="1203" t="s">
        <v>2134</v>
      </c>
      <c r="E74" s="1190" t="s">
        <v>1662</v>
      </c>
      <c r="F74" s="1191" t="s">
        <v>1986</v>
      </c>
      <c r="G74" s="896" t="str">
        <f t="shared" si="0"/>
        <v>Wariant 2.1. Uprawy rolnicze (dla których zakończono okres przestawiania) i wariant 2.2. Uprawy rolnicze (w okresie przestawiania)</v>
      </c>
      <c r="H74" s="893"/>
      <c r="I74" s="897"/>
      <c r="J74" s="897"/>
      <c r="K74" s="897"/>
      <c r="L74" s="897"/>
      <c r="M74" s="897"/>
      <c r="N74" s="897"/>
      <c r="O74" s="897"/>
      <c r="P74" s="897"/>
      <c r="Q74" s="897"/>
      <c r="R74" s="899"/>
    </row>
    <row r="75" spans="1:18" ht="26.25" customHeight="1">
      <c r="A75" s="893"/>
      <c r="B75" s="1202">
        <v>65</v>
      </c>
      <c r="C75" s="1188" t="s">
        <v>2135</v>
      </c>
      <c r="D75" s="1203" t="s">
        <v>2134</v>
      </c>
      <c r="E75" s="1190" t="s">
        <v>1662</v>
      </c>
      <c r="F75" s="1191" t="s">
        <v>1986</v>
      </c>
      <c r="G75" s="896" t="str">
        <f t="shared" si="0"/>
        <v>Wariant 2.1. Uprawy rolnicze (dla których zakończono okres przestawiania) i wariant 2.2. Uprawy rolnicze (w okresie przestawiania)</v>
      </c>
      <c r="H75" s="893"/>
      <c r="I75" s="897"/>
      <c r="J75" s="897"/>
      <c r="K75" s="897"/>
      <c r="L75" s="897"/>
      <c r="M75" s="897"/>
      <c r="N75" s="897"/>
      <c r="O75" s="897"/>
      <c r="P75" s="897"/>
      <c r="Q75" s="897"/>
      <c r="R75" s="899" t="s">
        <v>213</v>
      </c>
    </row>
    <row r="76" spans="1:18" ht="26.25" customHeight="1">
      <c r="A76" s="893"/>
      <c r="B76" s="1202">
        <v>66</v>
      </c>
      <c r="C76" s="1188" t="s">
        <v>2144</v>
      </c>
      <c r="D76" s="1203" t="s">
        <v>2145</v>
      </c>
      <c r="E76" s="1190" t="s">
        <v>1662</v>
      </c>
      <c r="F76" s="1191" t="s">
        <v>1986</v>
      </c>
      <c r="G76" s="896" t="str">
        <f t="shared" si="0"/>
        <v>Wariant 2.1. Uprawy rolnicze (dla których zakończono okres przestawiania) i wariant 2.2. Uprawy rolnicze (w okresie przestawiania)</v>
      </c>
      <c r="H76" s="893"/>
      <c r="I76" s="897"/>
      <c r="J76" s="897"/>
      <c r="K76" s="897"/>
      <c r="L76" s="897"/>
      <c r="M76" s="897"/>
      <c r="N76" s="897"/>
      <c r="O76" s="897"/>
      <c r="P76" s="897"/>
      <c r="Q76" s="897"/>
      <c r="R76" s="883"/>
    </row>
    <row r="77" spans="1:18" ht="26.25" customHeight="1">
      <c r="A77" s="893"/>
      <c r="B77" s="1202">
        <v>67</v>
      </c>
      <c r="C77" s="1188" t="s">
        <v>2146</v>
      </c>
      <c r="D77" s="1203" t="s">
        <v>2147</v>
      </c>
      <c r="E77" s="1190" t="s">
        <v>1662</v>
      </c>
      <c r="F77" s="1191" t="s">
        <v>1986</v>
      </c>
      <c r="G77" s="896" t="str">
        <f t="shared" si="0"/>
        <v>Wariant 2.1. Uprawy rolnicze (dla których zakończono okres przestawiania) i wariant 2.2. Uprawy rolnicze (w okresie przestawiania)</v>
      </c>
      <c r="H77" s="893"/>
      <c r="I77" s="897"/>
      <c r="J77" s="897"/>
      <c r="K77" s="897"/>
      <c r="L77" s="897"/>
      <c r="M77" s="897"/>
      <c r="N77" s="897"/>
      <c r="O77" s="897"/>
      <c r="P77" s="897"/>
      <c r="Q77" s="897"/>
      <c r="R77" s="883"/>
    </row>
    <row r="78" spans="1:18" ht="26.25" customHeight="1">
      <c r="A78" s="893"/>
      <c r="B78" s="1202">
        <v>68</v>
      </c>
      <c r="C78" s="1188" t="s">
        <v>2148</v>
      </c>
      <c r="D78" s="1203" t="s">
        <v>2147</v>
      </c>
      <c r="E78" s="1190" t="s">
        <v>1662</v>
      </c>
      <c r="F78" s="1191" t="s">
        <v>1986</v>
      </c>
      <c r="G78" s="896" t="str">
        <f t="shared" si="0"/>
        <v>Wariant 2.1. Uprawy rolnicze (dla których zakończono okres przestawiania) i wariant 2.2. Uprawy rolnicze (w okresie przestawiania)</v>
      </c>
      <c r="H78" s="893"/>
      <c r="I78" s="897"/>
      <c r="J78" s="897"/>
      <c r="K78" s="897"/>
      <c r="L78" s="897"/>
      <c r="M78" s="897"/>
      <c r="N78" s="897"/>
      <c r="O78" s="897"/>
      <c r="P78" s="897"/>
      <c r="Q78" s="897"/>
      <c r="R78" s="883"/>
    </row>
    <row r="79" spans="1:18" ht="26.25" customHeight="1">
      <c r="A79" s="893"/>
      <c r="B79" s="1202">
        <v>69</v>
      </c>
      <c r="C79" s="1188" t="s">
        <v>2149</v>
      </c>
      <c r="D79" s="1203" t="s">
        <v>2150</v>
      </c>
      <c r="E79" s="1190" t="s">
        <v>1662</v>
      </c>
      <c r="F79" s="1191" t="s">
        <v>1986</v>
      </c>
      <c r="G79" s="896" t="str">
        <f t="shared" ref="G79:G93" si="1">B$10</f>
        <v>Wariant 2.1. Uprawy rolnicze (dla których zakończono okres przestawiania) i wariant 2.2. Uprawy rolnicze (w okresie przestawiania)</v>
      </c>
      <c r="H79" s="893"/>
      <c r="I79" s="897"/>
      <c r="J79" s="897"/>
      <c r="K79" s="897"/>
      <c r="L79" s="897"/>
      <c r="M79" s="897"/>
      <c r="N79" s="897"/>
      <c r="O79" s="897"/>
      <c r="P79" s="897"/>
      <c r="Q79" s="897"/>
      <c r="R79" s="883"/>
    </row>
    <row r="80" spans="1:18" ht="26.25" customHeight="1">
      <c r="A80" s="893"/>
      <c r="B80" s="1202">
        <v>70</v>
      </c>
      <c r="C80" s="1188" t="s">
        <v>2151</v>
      </c>
      <c r="D80" s="1203" t="s">
        <v>2152</v>
      </c>
      <c r="E80" s="1190" t="s">
        <v>1662</v>
      </c>
      <c r="F80" s="1191" t="s">
        <v>1986</v>
      </c>
      <c r="G80" s="896" t="str">
        <f t="shared" si="1"/>
        <v>Wariant 2.1. Uprawy rolnicze (dla których zakończono okres przestawiania) i wariant 2.2. Uprawy rolnicze (w okresie przestawiania)</v>
      </c>
      <c r="H80" s="893"/>
      <c r="I80" s="897"/>
      <c r="J80" s="897"/>
      <c r="K80" s="897"/>
      <c r="L80" s="897"/>
      <c r="M80" s="897"/>
      <c r="N80" s="897"/>
      <c r="O80" s="897"/>
      <c r="P80" s="897"/>
      <c r="Q80" s="897"/>
      <c r="R80" s="883"/>
    </row>
    <row r="81" spans="1:24" ht="26.25" customHeight="1">
      <c r="A81" s="893"/>
      <c r="B81" s="1200">
        <v>71</v>
      </c>
      <c r="C81" s="1188" t="s">
        <v>2153</v>
      </c>
      <c r="D81" s="1203" t="s">
        <v>2154</v>
      </c>
      <c r="E81" s="1190" t="s">
        <v>1662</v>
      </c>
      <c r="F81" s="1191" t="s">
        <v>1986</v>
      </c>
      <c r="G81" s="896" t="str">
        <f t="shared" si="1"/>
        <v>Wariant 2.1. Uprawy rolnicze (dla których zakończono okres przestawiania) i wariant 2.2. Uprawy rolnicze (w okresie przestawiania)</v>
      </c>
      <c r="H81" s="893"/>
      <c r="I81" s="897"/>
      <c r="J81" s="897"/>
      <c r="K81" s="897"/>
      <c r="L81" s="897"/>
      <c r="M81" s="897"/>
      <c r="N81" s="897"/>
      <c r="O81" s="897"/>
      <c r="P81" s="897"/>
      <c r="Q81" s="897"/>
      <c r="R81" s="883"/>
    </row>
    <row r="82" spans="1:24" ht="26.25" customHeight="1">
      <c r="A82" s="893"/>
      <c r="B82" s="1202">
        <v>72</v>
      </c>
      <c r="C82" s="1188" t="s">
        <v>2157</v>
      </c>
      <c r="D82" s="1203" t="s">
        <v>2158</v>
      </c>
      <c r="E82" s="1190" t="s">
        <v>1662</v>
      </c>
      <c r="F82" s="1191" t="s">
        <v>1986</v>
      </c>
      <c r="G82" s="896" t="str">
        <f t="shared" si="1"/>
        <v>Wariant 2.1. Uprawy rolnicze (dla których zakończono okres przestawiania) i wariant 2.2. Uprawy rolnicze (w okresie przestawiania)</v>
      </c>
      <c r="H82" s="893"/>
      <c r="I82" s="897"/>
      <c r="J82" s="897"/>
      <c r="K82" s="897"/>
      <c r="L82" s="897"/>
      <c r="M82" s="897"/>
      <c r="N82" s="897"/>
      <c r="O82" s="897"/>
      <c r="P82" s="897"/>
      <c r="Q82" s="897"/>
      <c r="R82" s="883"/>
    </row>
    <row r="83" spans="1:24" ht="26.25" customHeight="1">
      <c r="A83" s="893"/>
      <c r="B83" s="1202">
        <v>73</v>
      </c>
      <c r="C83" s="1188" t="s">
        <v>2159</v>
      </c>
      <c r="D83" s="1203" t="s">
        <v>2158</v>
      </c>
      <c r="E83" s="1190" t="s">
        <v>1662</v>
      </c>
      <c r="F83" s="1191" t="s">
        <v>1986</v>
      </c>
      <c r="G83" s="896" t="str">
        <f t="shared" si="1"/>
        <v>Wariant 2.1. Uprawy rolnicze (dla których zakończono okres przestawiania) i wariant 2.2. Uprawy rolnicze (w okresie przestawiania)</v>
      </c>
      <c r="H83" s="893"/>
      <c r="I83" s="897"/>
      <c r="J83" s="897"/>
      <c r="K83" s="897"/>
      <c r="L83" s="897"/>
      <c r="M83" s="897"/>
      <c r="N83" s="897"/>
      <c r="O83" s="897"/>
      <c r="P83" s="897"/>
      <c r="Q83" s="897"/>
      <c r="R83" s="883"/>
    </row>
    <row r="84" spans="1:24" ht="26.25" customHeight="1">
      <c r="A84" s="893"/>
      <c r="B84" s="1202">
        <v>74</v>
      </c>
      <c r="C84" s="1188" t="s">
        <v>2160</v>
      </c>
      <c r="D84" s="1203" t="s">
        <v>2161</v>
      </c>
      <c r="E84" s="1190" t="s">
        <v>1662</v>
      </c>
      <c r="F84" s="1191" t="s">
        <v>1986</v>
      </c>
      <c r="G84" s="896" t="str">
        <f t="shared" si="1"/>
        <v>Wariant 2.1. Uprawy rolnicze (dla których zakończono okres przestawiania) i wariant 2.2. Uprawy rolnicze (w okresie przestawiania)</v>
      </c>
      <c r="H84" s="893"/>
      <c r="I84" s="897"/>
      <c r="J84" s="897"/>
      <c r="K84" s="897"/>
      <c r="L84" s="897"/>
      <c r="M84" s="897"/>
      <c r="N84" s="897"/>
      <c r="O84" s="897"/>
      <c r="P84" s="897"/>
      <c r="Q84" s="897"/>
      <c r="R84" s="883"/>
    </row>
    <row r="85" spans="1:24" ht="26.25" customHeight="1">
      <c r="A85" s="893"/>
      <c r="B85" s="1202">
        <v>75</v>
      </c>
      <c r="C85" s="1188" t="s">
        <v>2162</v>
      </c>
      <c r="D85" s="1203" t="s">
        <v>2163</v>
      </c>
      <c r="E85" s="1190" t="s">
        <v>1662</v>
      </c>
      <c r="F85" s="1191" t="s">
        <v>1986</v>
      </c>
      <c r="G85" s="896" t="str">
        <f t="shared" si="1"/>
        <v>Wariant 2.1. Uprawy rolnicze (dla których zakończono okres przestawiania) i wariant 2.2. Uprawy rolnicze (w okresie przestawiania)</v>
      </c>
      <c r="H85" s="893"/>
      <c r="I85" s="897"/>
      <c r="J85" s="897"/>
      <c r="K85" s="897"/>
      <c r="L85" s="897"/>
      <c r="M85" s="897"/>
      <c r="N85" s="897"/>
      <c r="O85" s="897"/>
      <c r="P85" s="897"/>
      <c r="Q85" s="897"/>
      <c r="R85" s="883"/>
    </row>
    <row r="86" spans="1:24" ht="26.25" customHeight="1">
      <c r="A86" s="893"/>
      <c r="B86" s="1202">
        <v>76</v>
      </c>
      <c r="C86" s="1188" t="s">
        <v>2168</v>
      </c>
      <c r="D86" s="1203" t="s">
        <v>2169</v>
      </c>
      <c r="E86" s="1190" t="s">
        <v>1662</v>
      </c>
      <c r="F86" s="1191" t="s">
        <v>1986</v>
      </c>
      <c r="G86" s="896" t="str">
        <f t="shared" si="1"/>
        <v>Wariant 2.1. Uprawy rolnicze (dla których zakończono okres przestawiania) i wariant 2.2. Uprawy rolnicze (w okresie przestawiania)</v>
      </c>
      <c r="H86" s="893"/>
      <c r="I86" s="897"/>
      <c r="J86" s="897"/>
      <c r="K86" s="897"/>
      <c r="L86" s="897"/>
      <c r="M86" s="897"/>
      <c r="N86" s="897"/>
      <c r="O86" s="897"/>
      <c r="P86" s="897"/>
      <c r="Q86" s="897"/>
      <c r="R86" s="899"/>
    </row>
    <row r="87" spans="1:24" ht="26.25" customHeight="1">
      <c r="A87" s="893"/>
      <c r="B87" s="1202">
        <v>77</v>
      </c>
      <c r="C87" s="1188" t="s">
        <v>2180</v>
      </c>
      <c r="D87" s="1203" t="s">
        <v>2181</v>
      </c>
      <c r="E87" s="1190" t="s">
        <v>1662</v>
      </c>
      <c r="F87" s="1191" t="s">
        <v>1986</v>
      </c>
      <c r="G87" s="896" t="str">
        <f t="shared" si="1"/>
        <v>Wariant 2.1. Uprawy rolnicze (dla których zakończono okres przestawiania) i wariant 2.2. Uprawy rolnicze (w okresie przestawiania)</v>
      </c>
      <c r="H87" s="893"/>
      <c r="I87" s="897"/>
      <c r="J87" s="897"/>
      <c r="K87" s="897"/>
      <c r="L87" s="897"/>
      <c r="M87" s="897"/>
      <c r="N87" s="897"/>
      <c r="O87" s="897"/>
      <c r="P87" s="897"/>
      <c r="Q87" s="897"/>
      <c r="R87" s="899"/>
    </row>
    <row r="88" spans="1:24" ht="26.25" customHeight="1">
      <c r="A88" s="893"/>
      <c r="B88" s="1200">
        <v>78</v>
      </c>
      <c r="C88" s="1188" t="s">
        <v>2180</v>
      </c>
      <c r="D88" s="1203" t="s">
        <v>2181</v>
      </c>
      <c r="E88" s="1190" t="s">
        <v>1662</v>
      </c>
      <c r="F88" s="1191" t="s">
        <v>1989</v>
      </c>
      <c r="G88" s="896" t="str">
        <f t="shared" si="1"/>
        <v>Wariant 2.1. Uprawy rolnicze (dla których zakończono okres przestawiania) i wariant 2.2. Uprawy rolnicze (w okresie przestawiania)</v>
      </c>
      <c r="H88" s="893"/>
      <c r="I88" s="897"/>
      <c r="J88" s="897"/>
      <c r="K88" s="897"/>
      <c r="L88" s="897"/>
      <c r="M88" s="897"/>
      <c r="N88" s="897"/>
      <c r="O88" s="897"/>
      <c r="P88" s="897"/>
      <c r="Q88" s="897"/>
      <c r="R88" s="899"/>
    </row>
    <row r="89" spans="1:24" ht="26.25" customHeight="1">
      <c r="A89" s="893"/>
      <c r="B89" s="1202">
        <v>79</v>
      </c>
      <c r="C89" s="1188" t="s">
        <v>2186</v>
      </c>
      <c r="D89" s="1203" t="s">
        <v>2187</v>
      </c>
      <c r="E89" s="1190" t="s">
        <v>1661</v>
      </c>
      <c r="F89" s="1191" t="s">
        <v>2006</v>
      </c>
      <c r="G89" s="896" t="str">
        <f t="shared" si="1"/>
        <v>Wariant 2.1. Uprawy rolnicze (dla których zakończono okres przestawiania) i wariant 2.2. Uprawy rolnicze (w okresie przestawiania)</v>
      </c>
      <c r="H89" s="893"/>
      <c r="I89" s="897"/>
      <c r="J89" s="897"/>
      <c r="K89" s="897"/>
      <c r="L89" s="897"/>
      <c r="M89" s="897"/>
      <c r="N89" s="897"/>
      <c r="O89" s="897"/>
      <c r="P89" s="897"/>
      <c r="Q89" s="897"/>
      <c r="R89" s="899" t="s">
        <v>213</v>
      </c>
    </row>
    <row r="90" spans="1:24" ht="26.25" customHeight="1">
      <c r="A90" s="893"/>
      <c r="B90" s="1202">
        <v>80</v>
      </c>
      <c r="C90" s="1188" t="s">
        <v>2188</v>
      </c>
      <c r="D90" s="1203" t="s">
        <v>2189</v>
      </c>
      <c r="E90" s="1190" t="s">
        <v>1662</v>
      </c>
      <c r="F90" s="1191" t="s">
        <v>1986</v>
      </c>
      <c r="G90" s="896" t="str">
        <f t="shared" si="1"/>
        <v>Wariant 2.1. Uprawy rolnicze (dla których zakończono okres przestawiania) i wariant 2.2. Uprawy rolnicze (w okresie przestawiania)</v>
      </c>
      <c r="H90" s="893"/>
      <c r="I90" s="897"/>
      <c r="J90" s="897"/>
      <c r="K90" s="897"/>
      <c r="L90" s="897"/>
      <c r="M90" s="897"/>
      <c r="N90" s="897"/>
      <c r="O90" s="897"/>
      <c r="P90" s="897"/>
      <c r="Q90" s="897"/>
      <c r="R90" s="899"/>
    </row>
    <row r="91" spans="1:24" ht="26.25" customHeight="1">
      <c r="A91" s="893"/>
      <c r="B91" s="1202">
        <v>81</v>
      </c>
      <c r="C91" s="1188" t="s">
        <v>2190</v>
      </c>
      <c r="D91" s="1203" t="s">
        <v>2191</v>
      </c>
      <c r="E91" s="1190" t="s">
        <v>1662</v>
      </c>
      <c r="F91" s="1191" t="s">
        <v>1986</v>
      </c>
      <c r="G91" s="896" t="str">
        <f t="shared" si="1"/>
        <v>Wariant 2.1. Uprawy rolnicze (dla których zakończono okres przestawiania) i wariant 2.2. Uprawy rolnicze (w okresie przestawiania)</v>
      </c>
      <c r="H91" s="893"/>
      <c r="I91" s="897"/>
      <c r="J91" s="897"/>
      <c r="K91" s="897"/>
      <c r="L91" s="897"/>
      <c r="M91" s="897"/>
      <c r="N91" s="897"/>
      <c r="O91" s="897"/>
      <c r="P91" s="897"/>
      <c r="Q91" s="897"/>
      <c r="R91" s="899"/>
    </row>
    <row r="92" spans="1:24" ht="26.25" customHeight="1">
      <c r="A92" s="893"/>
      <c r="B92" s="1202">
        <v>82</v>
      </c>
      <c r="C92" s="1188" t="s">
        <v>2192</v>
      </c>
      <c r="D92" s="1203" t="s">
        <v>2191</v>
      </c>
      <c r="E92" s="1190" t="s">
        <v>1662</v>
      </c>
      <c r="F92" s="1191" t="s">
        <v>1986</v>
      </c>
      <c r="G92" s="896" t="str">
        <f t="shared" si="1"/>
        <v>Wariant 2.1. Uprawy rolnicze (dla których zakończono okres przestawiania) i wariant 2.2. Uprawy rolnicze (w okresie przestawiania)</v>
      </c>
      <c r="H92" s="893"/>
      <c r="I92" s="897"/>
      <c r="J92" s="897"/>
      <c r="K92" s="897"/>
      <c r="L92" s="897"/>
      <c r="M92" s="897"/>
      <c r="N92" s="897"/>
      <c r="O92" s="897"/>
      <c r="P92" s="897"/>
      <c r="Q92" s="897"/>
      <c r="R92" s="883"/>
    </row>
    <row r="93" spans="1:24" ht="26.25" customHeight="1">
      <c r="A93" s="893"/>
      <c r="B93" s="1202">
        <v>83</v>
      </c>
      <c r="C93" s="1188" t="s">
        <v>2812</v>
      </c>
      <c r="D93" s="1203" t="s">
        <v>2813</v>
      </c>
      <c r="E93" s="1190" t="s">
        <v>1667</v>
      </c>
      <c r="F93" s="1191" t="s">
        <v>215</v>
      </c>
      <c r="G93" s="896" t="str">
        <f t="shared" si="1"/>
        <v>Wariant 2.1. Uprawy rolnicze (dla których zakończono okres przestawiania) i wariant 2.2. Uprawy rolnicze (w okresie przestawiania)</v>
      </c>
      <c r="H93" s="893"/>
      <c r="I93" s="897"/>
      <c r="J93" s="897"/>
      <c r="K93" s="897"/>
      <c r="L93" s="897"/>
      <c r="M93" s="897"/>
      <c r="N93" s="897"/>
      <c r="O93" s="897"/>
      <c r="P93" s="897"/>
      <c r="Q93" s="897"/>
      <c r="R93" s="883"/>
    </row>
    <row r="94" spans="1:24" ht="26.25" customHeight="1">
      <c r="A94" s="900"/>
      <c r="B94" s="901" t="s">
        <v>869</v>
      </c>
      <c r="C94" s="902"/>
      <c r="D94" s="1185"/>
      <c r="E94" s="1194"/>
      <c r="F94" s="1195"/>
      <c r="G94" s="903"/>
      <c r="H94" s="900"/>
      <c r="I94" s="904"/>
      <c r="J94" s="904"/>
      <c r="K94" s="904"/>
      <c r="L94" s="904"/>
      <c r="M94" s="904"/>
      <c r="N94" s="904"/>
      <c r="O94" s="904"/>
      <c r="P94" s="904"/>
      <c r="Q94" s="904"/>
      <c r="X94" s="883"/>
    </row>
    <row r="95" spans="1:24" ht="26.25" customHeight="1">
      <c r="A95" s="900"/>
      <c r="B95" s="1205">
        <v>1</v>
      </c>
      <c r="C95" s="1188" t="s">
        <v>2455</v>
      </c>
      <c r="D95" s="1203" t="s">
        <v>2196</v>
      </c>
      <c r="E95" s="1196" t="s">
        <v>1663</v>
      </c>
      <c r="F95" s="1196" t="s">
        <v>1986</v>
      </c>
      <c r="G95" s="905" t="str">
        <f>B$94</f>
        <v>Wariant 2.5. Uprawy warzywne (dla których zakończono okres przestawiania) i wariant 2.6. Uprawy warzywne (w okresie przestawiania)</v>
      </c>
      <c r="H95" s="900"/>
      <c r="I95" s="904"/>
      <c r="J95" s="904"/>
      <c r="K95" s="904"/>
      <c r="L95" s="904"/>
      <c r="M95" s="904"/>
      <c r="N95" s="904"/>
      <c r="O95" s="904"/>
      <c r="P95" s="904"/>
      <c r="Q95" s="904"/>
      <c r="X95" s="883"/>
    </row>
    <row r="96" spans="1:24" ht="26.25" customHeight="1">
      <c r="A96" s="900"/>
      <c r="B96" s="1205">
        <v>2</v>
      </c>
      <c r="C96" s="1188" t="s">
        <v>2197</v>
      </c>
      <c r="D96" s="1203" t="s">
        <v>1985</v>
      </c>
      <c r="E96" s="1196" t="s">
        <v>1663</v>
      </c>
      <c r="F96" s="1196" t="s">
        <v>1986</v>
      </c>
      <c r="G96" s="905" t="str">
        <f t="shared" ref="G96:G158" si="2">B$94</f>
        <v>Wariant 2.5. Uprawy warzywne (dla których zakończono okres przestawiania) i wariant 2.6. Uprawy warzywne (w okresie przestawiania)</v>
      </c>
      <c r="H96" s="900"/>
      <c r="I96" s="904"/>
      <c r="J96" s="904"/>
      <c r="K96" s="904"/>
      <c r="L96" s="904"/>
      <c r="M96" s="904"/>
      <c r="N96" s="904"/>
      <c r="O96" s="904"/>
      <c r="P96" s="904"/>
      <c r="Q96" s="904"/>
      <c r="X96" s="883"/>
    </row>
    <row r="97" spans="1:24" ht="26.25" customHeight="1">
      <c r="A97" s="900"/>
      <c r="B97" s="1205">
        <v>3</v>
      </c>
      <c r="C97" s="1188" t="s">
        <v>2198</v>
      </c>
      <c r="D97" s="1203" t="s">
        <v>2199</v>
      </c>
      <c r="E97" s="1196" t="s">
        <v>1663</v>
      </c>
      <c r="F97" s="1196" t="s">
        <v>1986</v>
      </c>
      <c r="G97" s="905" t="str">
        <f t="shared" si="2"/>
        <v>Wariant 2.5. Uprawy warzywne (dla których zakończono okres przestawiania) i wariant 2.6. Uprawy warzywne (w okresie przestawiania)</v>
      </c>
      <c r="H97" s="900"/>
      <c r="I97" s="904"/>
      <c r="J97" s="904"/>
      <c r="K97" s="904"/>
      <c r="L97" s="904"/>
      <c r="M97" s="904"/>
      <c r="N97" s="904"/>
      <c r="O97" s="904"/>
      <c r="P97" s="904"/>
      <c r="Q97" s="904"/>
      <c r="X97" s="883"/>
    </row>
    <row r="98" spans="1:24" ht="26.25" customHeight="1">
      <c r="A98" s="900"/>
      <c r="B98" s="1205">
        <v>4</v>
      </c>
      <c r="C98" s="1188" t="s">
        <v>2200</v>
      </c>
      <c r="D98" s="1203" t="s">
        <v>1993</v>
      </c>
      <c r="E98" s="1196" t="s">
        <v>1663</v>
      </c>
      <c r="F98" s="1196" t="s">
        <v>1986</v>
      </c>
      <c r="G98" s="905" t="str">
        <f t="shared" si="2"/>
        <v>Wariant 2.5. Uprawy warzywne (dla których zakończono okres przestawiania) i wariant 2.6. Uprawy warzywne (w okresie przestawiania)</v>
      </c>
      <c r="H98" s="900"/>
      <c r="I98" s="904"/>
      <c r="J98" s="904"/>
      <c r="K98" s="904"/>
      <c r="L98" s="904"/>
      <c r="M98" s="904"/>
      <c r="N98" s="904"/>
      <c r="O98" s="904"/>
      <c r="P98" s="904"/>
      <c r="Q98" s="904"/>
      <c r="X98" s="883"/>
    </row>
    <row r="99" spans="1:24" ht="26.25" customHeight="1">
      <c r="A99" s="900"/>
      <c r="B99" s="1205">
        <v>5</v>
      </c>
      <c r="C99" s="1188" t="s">
        <v>2201</v>
      </c>
      <c r="D99" s="1203" t="s">
        <v>2202</v>
      </c>
      <c r="E99" s="1196" t="s">
        <v>1663</v>
      </c>
      <c r="F99" s="1196" t="s">
        <v>1986</v>
      </c>
      <c r="G99" s="905" t="str">
        <f t="shared" si="2"/>
        <v>Wariant 2.5. Uprawy warzywne (dla których zakończono okres przestawiania) i wariant 2.6. Uprawy warzywne (w okresie przestawiania)</v>
      </c>
      <c r="H99" s="900"/>
      <c r="I99" s="904"/>
      <c r="J99" s="904"/>
      <c r="K99" s="904"/>
      <c r="L99" s="904"/>
      <c r="M99" s="904"/>
      <c r="N99" s="904"/>
      <c r="O99" s="904"/>
      <c r="P99" s="904"/>
      <c r="Q99" s="904"/>
      <c r="X99" s="883"/>
    </row>
    <row r="100" spans="1:24" ht="26.25" customHeight="1">
      <c r="A100" s="900"/>
      <c r="B100" s="1205">
        <v>6</v>
      </c>
      <c r="C100" s="1144" t="s">
        <v>2203</v>
      </c>
      <c r="D100" s="1204" t="s">
        <v>2204</v>
      </c>
      <c r="E100" s="1197" t="s">
        <v>1663</v>
      </c>
      <c r="F100" s="1196" t="s">
        <v>1986</v>
      </c>
      <c r="G100" s="905" t="str">
        <f t="shared" si="2"/>
        <v>Wariant 2.5. Uprawy warzywne (dla których zakończono okres przestawiania) i wariant 2.6. Uprawy warzywne (w okresie przestawiania)</v>
      </c>
      <c r="H100" s="900"/>
      <c r="I100" s="904"/>
      <c r="J100" s="904"/>
      <c r="K100" s="904"/>
      <c r="L100" s="904"/>
      <c r="M100" s="904"/>
      <c r="N100" s="904"/>
      <c r="O100" s="904"/>
      <c r="P100" s="904"/>
      <c r="Q100" s="904"/>
      <c r="X100" s="883"/>
    </row>
    <row r="101" spans="1:24" ht="26.25" customHeight="1">
      <c r="A101" s="900"/>
      <c r="B101" s="1205">
        <v>7</v>
      </c>
      <c r="C101" s="1188" t="s">
        <v>2205</v>
      </c>
      <c r="D101" s="1203" t="s">
        <v>2206</v>
      </c>
      <c r="E101" s="1196" t="s">
        <v>1663</v>
      </c>
      <c r="F101" s="1196" t="s">
        <v>1986</v>
      </c>
      <c r="G101" s="905" t="str">
        <f t="shared" si="2"/>
        <v>Wariant 2.5. Uprawy warzywne (dla których zakończono okres przestawiania) i wariant 2.6. Uprawy warzywne (w okresie przestawiania)</v>
      </c>
      <c r="H101" s="900"/>
      <c r="I101" s="904"/>
      <c r="J101" s="904"/>
      <c r="K101" s="904"/>
      <c r="L101" s="904"/>
      <c r="M101" s="904"/>
      <c r="N101" s="904"/>
      <c r="O101" s="904"/>
      <c r="P101" s="904"/>
      <c r="Q101" s="904"/>
      <c r="X101" s="883"/>
    </row>
    <row r="102" spans="1:24" ht="26.25" customHeight="1">
      <c r="A102" s="900"/>
      <c r="B102" s="1205">
        <v>8</v>
      </c>
      <c r="C102" s="1188" t="s">
        <v>2207</v>
      </c>
      <c r="D102" s="1203" t="s">
        <v>2208</v>
      </c>
      <c r="E102" s="1196" t="s">
        <v>1663</v>
      </c>
      <c r="F102" s="1196" t="s">
        <v>1986</v>
      </c>
      <c r="G102" s="905" t="str">
        <f t="shared" si="2"/>
        <v>Wariant 2.5. Uprawy warzywne (dla których zakończono okres przestawiania) i wariant 2.6. Uprawy warzywne (w okresie przestawiania)</v>
      </c>
      <c r="H102" s="900"/>
      <c r="I102" s="904"/>
      <c r="J102" s="904"/>
      <c r="K102" s="904"/>
      <c r="L102" s="904"/>
      <c r="M102" s="904"/>
      <c r="N102" s="904"/>
      <c r="O102" s="904"/>
      <c r="P102" s="904"/>
      <c r="Q102" s="904"/>
      <c r="X102" s="883"/>
    </row>
    <row r="103" spans="1:24" ht="26.25" customHeight="1">
      <c r="A103" s="900"/>
      <c r="B103" s="1205">
        <v>9</v>
      </c>
      <c r="C103" s="1188" t="s">
        <v>2814</v>
      </c>
      <c r="D103" s="1203" t="s">
        <v>2815</v>
      </c>
      <c r="E103" s="1196" t="s">
        <v>2816</v>
      </c>
      <c r="F103" s="1196" t="s">
        <v>212</v>
      </c>
      <c r="G103" s="905" t="str">
        <f t="shared" si="2"/>
        <v>Wariant 2.5. Uprawy warzywne (dla których zakończono okres przestawiania) i wariant 2.6. Uprawy warzywne (w okresie przestawiania)</v>
      </c>
      <c r="H103" s="900"/>
      <c r="I103" s="904"/>
      <c r="J103" s="904"/>
      <c r="K103" s="904"/>
      <c r="L103" s="904"/>
      <c r="M103" s="904"/>
      <c r="N103" s="904"/>
      <c r="O103" s="904"/>
      <c r="P103" s="904"/>
      <c r="Q103" s="904"/>
      <c r="X103" s="883"/>
    </row>
    <row r="104" spans="1:24" ht="26.25" customHeight="1">
      <c r="A104" s="900"/>
      <c r="B104" s="1205">
        <v>10</v>
      </c>
      <c r="C104" s="1188" t="s">
        <v>2211</v>
      </c>
      <c r="D104" s="1203" t="s">
        <v>2212</v>
      </c>
      <c r="E104" s="1196" t="s">
        <v>1663</v>
      </c>
      <c r="F104" s="1196" t="s">
        <v>1986</v>
      </c>
      <c r="G104" s="905" t="str">
        <f t="shared" si="2"/>
        <v>Wariant 2.5. Uprawy warzywne (dla których zakończono okres przestawiania) i wariant 2.6. Uprawy warzywne (w okresie przestawiania)</v>
      </c>
      <c r="H104" s="900"/>
      <c r="I104" s="904"/>
      <c r="J104" s="904"/>
      <c r="K104" s="904"/>
      <c r="L104" s="904"/>
      <c r="M104" s="904"/>
      <c r="N104" s="904"/>
      <c r="O104" s="904"/>
      <c r="P104" s="904"/>
      <c r="Q104" s="904"/>
      <c r="X104" s="883"/>
    </row>
    <row r="105" spans="1:24" ht="26.25" customHeight="1">
      <c r="A105" s="900"/>
      <c r="B105" s="1205">
        <v>11</v>
      </c>
      <c r="C105" s="1188" t="s">
        <v>2213</v>
      </c>
      <c r="D105" s="1203" t="s">
        <v>2214</v>
      </c>
      <c r="E105" s="1196" t="s">
        <v>1663</v>
      </c>
      <c r="F105" s="1196" t="s">
        <v>1986</v>
      </c>
      <c r="G105" s="905" t="str">
        <f t="shared" si="2"/>
        <v>Wariant 2.5. Uprawy warzywne (dla których zakończono okres przestawiania) i wariant 2.6. Uprawy warzywne (w okresie przestawiania)</v>
      </c>
      <c r="H105" s="900"/>
      <c r="I105" s="904"/>
      <c r="J105" s="904"/>
      <c r="K105" s="904"/>
      <c r="L105" s="904"/>
      <c r="M105" s="904"/>
      <c r="N105" s="904"/>
      <c r="O105" s="904"/>
      <c r="P105" s="904"/>
      <c r="Q105" s="904"/>
      <c r="X105" s="883"/>
    </row>
    <row r="106" spans="1:24" ht="26.25" customHeight="1">
      <c r="A106" s="900"/>
      <c r="B106" s="1205">
        <v>12</v>
      </c>
      <c r="C106" s="1188" t="s">
        <v>2215</v>
      </c>
      <c r="D106" s="1203" t="s">
        <v>2216</v>
      </c>
      <c r="E106" s="1196" t="s">
        <v>1663</v>
      </c>
      <c r="F106" s="1196" t="s">
        <v>1986</v>
      </c>
      <c r="G106" s="905" t="str">
        <f t="shared" si="2"/>
        <v>Wariant 2.5. Uprawy warzywne (dla których zakończono okres przestawiania) i wariant 2.6. Uprawy warzywne (w okresie przestawiania)</v>
      </c>
      <c r="H106" s="900"/>
      <c r="I106" s="904"/>
      <c r="J106" s="904"/>
      <c r="K106" s="904"/>
      <c r="L106" s="904"/>
      <c r="M106" s="904"/>
      <c r="N106" s="904"/>
      <c r="O106" s="904"/>
      <c r="P106" s="904"/>
      <c r="Q106" s="904"/>
      <c r="X106" s="883"/>
    </row>
    <row r="107" spans="1:24" ht="26.25" customHeight="1">
      <c r="A107" s="900"/>
      <c r="B107" s="1205">
        <v>13</v>
      </c>
      <c r="C107" s="1188" t="s">
        <v>2817</v>
      </c>
      <c r="D107" s="1203" t="s">
        <v>2807</v>
      </c>
      <c r="E107" s="1196" t="s">
        <v>2816</v>
      </c>
      <c r="F107" s="1196" t="s">
        <v>214</v>
      </c>
      <c r="G107" s="905" t="str">
        <f t="shared" si="2"/>
        <v>Wariant 2.5. Uprawy warzywne (dla których zakończono okres przestawiania) i wariant 2.6. Uprawy warzywne (w okresie przestawiania)</v>
      </c>
      <c r="H107" s="900"/>
      <c r="I107" s="904"/>
      <c r="J107" s="904"/>
      <c r="K107" s="904"/>
      <c r="L107" s="904"/>
      <c r="M107" s="904"/>
      <c r="N107" s="904"/>
      <c r="O107" s="904"/>
      <c r="P107" s="904"/>
      <c r="Q107" s="904"/>
      <c r="X107" s="883"/>
    </row>
    <row r="108" spans="1:24" ht="26.25" customHeight="1">
      <c r="A108" s="900"/>
      <c r="B108" s="1205">
        <v>14</v>
      </c>
      <c r="C108" s="1188" t="s">
        <v>2221</v>
      </c>
      <c r="D108" s="1203" t="s">
        <v>2222</v>
      </c>
      <c r="E108" s="1196" t="s">
        <v>1663</v>
      </c>
      <c r="F108" s="1196" t="s">
        <v>1986</v>
      </c>
      <c r="G108" s="905" t="str">
        <f t="shared" si="2"/>
        <v>Wariant 2.5. Uprawy warzywne (dla których zakończono okres przestawiania) i wariant 2.6. Uprawy warzywne (w okresie przestawiania)</v>
      </c>
      <c r="H108" s="900"/>
      <c r="I108" s="904"/>
      <c r="J108" s="904"/>
      <c r="K108" s="904"/>
      <c r="L108" s="904"/>
      <c r="M108" s="904"/>
      <c r="N108" s="904"/>
      <c r="O108" s="904"/>
      <c r="P108" s="904"/>
      <c r="Q108" s="904"/>
      <c r="X108" s="883"/>
    </row>
    <row r="109" spans="1:24" ht="26.25" customHeight="1">
      <c r="A109" s="900"/>
      <c r="B109" s="1205">
        <v>15</v>
      </c>
      <c r="C109" s="1188" t="s">
        <v>2223</v>
      </c>
      <c r="D109" s="1203" t="s">
        <v>2224</v>
      </c>
      <c r="E109" s="1196" t="s">
        <v>1663</v>
      </c>
      <c r="F109" s="1196" t="s">
        <v>1986</v>
      </c>
      <c r="G109" s="905" t="str">
        <f t="shared" si="2"/>
        <v>Wariant 2.5. Uprawy warzywne (dla których zakończono okres przestawiania) i wariant 2.6. Uprawy warzywne (w okresie przestawiania)</v>
      </c>
      <c r="H109" s="900"/>
      <c r="I109" s="904"/>
      <c r="J109" s="904"/>
      <c r="K109" s="904"/>
      <c r="L109" s="904"/>
      <c r="M109" s="904"/>
      <c r="N109" s="904"/>
      <c r="O109" s="904"/>
      <c r="P109" s="904"/>
      <c r="Q109" s="904"/>
      <c r="X109" s="883"/>
    </row>
    <row r="110" spans="1:24" ht="26.25" customHeight="1">
      <c r="A110" s="900"/>
      <c r="B110" s="1205">
        <v>16</v>
      </c>
      <c r="C110" s="1188" t="s">
        <v>2818</v>
      </c>
      <c r="D110" s="1203" t="s">
        <v>2819</v>
      </c>
      <c r="E110" s="1196" t="s">
        <v>2816</v>
      </c>
      <c r="F110" s="1196" t="s">
        <v>214</v>
      </c>
      <c r="G110" s="905" t="str">
        <f t="shared" si="2"/>
        <v>Wariant 2.5. Uprawy warzywne (dla których zakończono okres przestawiania) i wariant 2.6. Uprawy warzywne (w okresie przestawiania)</v>
      </c>
      <c r="H110" s="900"/>
      <c r="I110" s="904"/>
      <c r="J110" s="904"/>
      <c r="K110" s="904"/>
      <c r="L110" s="904"/>
      <c r="M110" s="904"/>
      <c r="N110" s="904"/>
      <c r="O110" s="904"/>
      <c r="P110" s="904"/>
      <c r="Q110" s="904"/>
      <c r="X110" s="883"/>
    </row>
    <row r="111" spans="1:24" ht="26.25" customHeight="1">
      <c r="A111" s="900"/>
      <c r="B111" s="1205">
        <v>17</v>
      </c>
      <c r="C111" s="1188" t="s">
        <v>2225</v>
      </c>
      <c r="D111" s="1203" t="s">
        <v>2226</v>
      </c>
      <c r="E111" s="1196" t="s">
        <v>1663</v>
      </c>
      <c r="F111" s="1196" t="s">
        <v>1986</v>
      </c>
      <c r="G111" s="905" t="str">
        <f t="shared" si="2"/>
        <v>Wariant 2.5. Uprawy warzywne (dla których zakończono okres przestawiania) i wariant 2.6. Uprawy warzywne (w okresie przestawiania)</v>
      </c>
      <c r="H111" s="900"/>
      <c r="I111" s="904"/>
      <c r="J111" s="904"/>
      <c r="K111" s="904"/>
      <c r="L111" s="904"/>
      <c r="M111" s="904"/>
      <c r="N111" s="904"/>
      <c r="O111" s="904"/>
      <c r="P111" s="904"/>
      <c r="Q111" s="904"/>
      <c r="X111" s="883"/>
    </row>
    <row r="112" spans="1:24" ht="26.25" customHeight="1">
      <c r="A112" s="900"/>
      <c r="B112" s="1205">
        <v>18</v>
      </c>
      <c r="C112" s="1188" t="s">
        <v>2229</v>
      </c>
      <c r="D112" s="1203" t="s">
        <v>2230</v>
      </c>
      <c r="E112" s="1196" t="s">
        <v>1663</v>
      </c>
      <c r="F112" s="1196" t="s">
        <v>1986</v>
      </c>
      <c r="G112" s="905" t="str">
        <f t="shared" si="2"/>
        <v>Wariant 2.5. Uprawy warzywne (dla których zakończono okres przestawiania) i wariant 2.6. Uprawy warzywne (w okresie przestawiania)</v>
      </c>
      <c r="H112" s="900"/>
      <c r="I112" s="904"/>
      <c r="J112" s="904"/>
      <c r="K112" s="904"/>
      <c r="L112" s="904"/>
      <c r="M112" s="904"/>
      <c r="N112" s="904"/>
      <c r="O112" s="904"/>
      <c r="P112" s="904"/>
      <c r="Q112" s="904"/>
      <c r="X112" s="883"/>
    </row>
    <row r="113" spans="1:24" ht="26.25" customHeight="1">
      <c r="A113" s="900"/>
      <c r="B113" s="1205">
        <v>19</v>
      </c>
      <c r="C113" s="1188" t="s">
        <v>2231</v>
      </c>
      <c r="D113" s="1203" t="s">
        <v>2232</v>
      </c>
      <c r="E113" s="1196" t="s">
        <v>1663</v>
      </c>
      <c r="F113" s="1196" t="s">
        <v>1986</v>
      </c>
      <c r="G113" s="905" t="str">
        <f t="shared" si="2"/>
        <v>Wariant 2.5. Uprawy warzywne (dla których zakończono okres przestawiania) i wariant 2.6. Uprawy warzywne (w okresie przestawiania)</v>
      </c>
      <c r="H113" s="900"/>
      <c r="I113" s="904"/>
      <c r="J113" s="904"/>
      <c r="K113" s="904"/>
      <c r="L113" s="904"/>
      <c r="M113" s="904"/>
      <c r="N113" s="904"/>
      <c r="O113" s="904"/>
      <c r="P113" s="904"/>
      <c r="Q113" s="904"/>
      <c r="X113" s="883"/>
    </row>
    <row r="114" spans="1:24" ht="26.25" customHeight="1">
      <c r="A114" s="900"/>
      <c r="B114" s="1205">
        <v>20</v>
      </c>
      <c r="C114" s="1188" t="s">
        <v>2233</v>
      </c>
      <c r="D114" s="1203" t="s">
        <v>2234</v>
      </c>
      <c r="E114" s="1196" t="s">
        <v>1663</v>
      </c>
      <c r="F114" s="1196" t="s">
        <v>1986</v>
      </c>
      <c r="G114" s="905" t="str">
        <f t="shared" si="2"/>
        <v>Wariant 2.5. Uprawy warzywne (dla których zakończono okres przestawiania) i wariant 2.6. Uprawy warzywne (w okresie przestawiania)</v>
      </c>
      <c r="H114" s="900"/>
      <c r="I114" s="904"/>
      <c r="J114" s="904"/>
      <c r="K114" s="904"/>
      <c r="L114" s="904"/>
      <c r="M114" s="904"/>
      <c r="N114" s="904"/>
      <c r="O114" s="904"/>
      <c r="P114" s="904"/>
      <c r="Q114" s="904"/>
      <c r="X114" s="883"/>
    </row>
    <row r="115" spans="1:24" ht="26.25" customHeight="1">
      <c r="A115" s="900"/>
      <c r="B115" s="1205">
        <v>21</v>
      </c>
      <c r="C115" s="1188" t="s">
        <v>2235</v>
      </c>
      <c r="D115" s="1203" t="s">
        <v>2236</v>
      </c>
      <c r="E115" s="1196" t="s">
        <v>1663</v>
      </c>
      <c r="F115" s="1196" t="s">
        <v>1986</v>
      </c>
      <c r="G115" s="905" t="str">
        <f t="shared" si="2"/>
        <v>Wariant 2.5. Uprawy warzywne (dla których zakończono okres przestawiania) i wariant 2.6. Uprawy warzywne (w okresie przestawiania)</v>
      </c>
      <c r="H115" s="900"/>
      <c r="I115" s="904"/>
      <c r="J115" s="904"/>
      <c r="K115" s="904"/>
      <c r="L115" s="904"/>
      <c r="M115" s="904"/>
      <c r="N115" s="904"/>
      <c r="O115" s="904"/>
      <c r="P115" s="904"/>
      <c r="Q115" s="904"/>
      <c r="X115" s="883"/>
    </row>
    <row r="116" spans="1:24" ht="26.25" customHeight="1">
      <c r="A116" s="900"/>
      <c r="B116" s="1205">
        <v>22</v>
      </c>
      <c r="C116" s="1188" t="s">
        <v>2237</v>
      </c>
      <c r="D116" s="1203" t="s">
        <v>2238</v>
      </c>
      <c r="E116" s="1196" t="s">
        <v>1663</v>
      </c>
      <c r="F116" s="1196" t="s">
        <v>1986</v>
      </c>
      <c r="G116" s="905" t="str">
        <f t="shared" si="2"/>
        <v>Wariant 2.5. Uprawy warzywne (dla których zakończono okres przestawiania) i wariant 2.6. Uprawy warzywne (w okresie przestawiania)</v>
      </c>
      <c r="H116" s="900"/>
      <c r="I116" s="904"/>
      <c r="J116" s="904"/>
      <c r="K116" s="904"/>
      <c r="L116" s="904"/>
      <c r="M116" s="904"/>
      <c r="N116" s="904"/>
      <c r="O116" s="904"/>
      <c r="P116" s="904"/>
      <c r="Q116" s="904"/>
      <c r="X116" s="883"/>
    </row>
    <row r="117" spans="1:24" ht="26.25" customHeight="1">
      <c r="A117" s="900"/>
      <c r="B117" s="1205">
        <v>23</v>
      </c>
      <c r="C117" s="1188" t="s">
        <v>2241</v>
      </c>
      <c r="D117" s="1203" t="s">
        <v>2242</v>
      </c>
      <c r="E117" s="1196" t="s">
        <v>1663</v>
      </c>
      <c r="F117" s="1196" t="s">
        <v>1986</v>
      </c>
      <c r="G117" s="905" t="str">
        <f t="shared" si="2"/>
        <v>Wariant 2.5. Uprawy warzywne (dla których zakończono okres przestawiania) i wariant 2.6. Uprawy warzywne (w okresie przestawiania)</v>
      </c>
      <c r="H117" s="900"/>
      <c r="I117" s="904"/>
      <c r="J117" s="904"/>
      <c r="K117" s="904"/>
      <c r="L117" s="904"/>
      <c r="M117" s="904"/>
      <c r="N117" s="904"/>
      <c r="O117" s="904"/>
      <c r="P117" s="904"/>
      <c r="Q117" s="904"/>
      <c r="X117" s="883"/>
    </row>
    <row r="118" spans="1:24" ht="26.25" customHeight="1">
      <c r="A118" s="900"/>
      <c r="B118" s="1205">
        <v>24</v>
      </c>
      <c r="C118" s="1188" t="s">
        <v>2243</v>
      </c>
      <c r="D118" s="1203" t="s">
        <v>2244</v>
      </c>
      <c r="E118" s="1196" t="s">
        <v>1663</v>
      </c>
      <c r="F118" s="1196" t="s">
        <v>1986</v>
      </c>
      <c r="G118" s="905" t="str">
        <f t="shared" si="2"/>
        <v>Wariant 2.5. Uprawy warzywne (dla których zakończono okres przestawiania) i wariant 2.6. Uprawy warzywne (w okresie przestawiania)</v>
      </c>
      <c r="H118" s="900"/>
      <c r="I118" s="904"/>
      <c r="J118" s="904"/>
      <c r="K118" s="904"/>
      <c r="L118" s="904"/>
      <c r="M118" s="904"/>
      <c r="N118" s="904"/>
      <c r="O118" s="904"/>
      <c r="P118" s="904"/>
      <c r="Q118" s="904"/>
      <c r="X118" s="883"/>
    </row>
    <row r="119" spans="1:24" ht="26.25" customHeight="1">
      <c r="A119" s="900"/>
      <c r="B119" s="1205">
        <v>25</v>
      </c>
      <c r="C119" s="1188" t="s">
        <v>2245</v>
      </c>
      <c r="D119" s="1203" t="s">
        <v>2246</v>
      </c>
      <c r="E119" s="1196" t="s">
        <v>1663</v>
      </c>
      <c r="F119" s="1196" t="s">
        <v>1986</v>
      </c>
      <c r="G119" s="905" t="str">
        <f t="shared" si="2"/>
        <v>Wariant 2.5. Uprawy warzywne (dla których zakończono okres przestawiania) i wariant 2.6. Uprawy warzywne (w okresie przestawiania)</v>
      </c>
      <c r="H119" s="900"/>
      <c r="I119" s="904"/>
      <c r="J119" s="904"/>
      <c r="K119" s="904"/>
      <c r="L119" s="904"/>
      <c r="M119" s="904"/>
      <c r="N119" s="904"/>
      <c r="O119" s="904"/>
      <c r="P119" s="904"/>
      <c r="Q119" s="904"/>
      <c r="X119" s="883"/>
    </row>
    <row r="120" spans="1:24" ht="26.25" customHeight="1">
      <c r="A120" s="900"/>
      <c r="B120" s="1205">
        <v>26</v>
      </c>
      <c r="C120" s="1188" t="s">
        <v>2247</v>
      </c>
      <c r="D120" s="1203" t="s">
        <v>2248</v>
      </c>
      <c r="E120" s="1196" t="s">
        <v>1663</v>
      </c>
      <c r="F120" s="1196" t="s">
        <v>1986</v>
      </c>
      <c r="G120" s="905" t="str">
        <f t="shared" si="2"/>
        <v>Wariant 2.5. Uprawy warzywne (dla których zakończono okres przestawiania) i wariant 2.6. Uprawy warzywne (w okresie przestawiania)</v>
      </c>
      <c r="H120" s="900"/>
      <c r="I120" s="904"/>
      <c r="J120" s="904"/>
      <c r="K120" s="904"/>
      <c r="L120" s="904"/>
      <c r="M120" s="904"/>
      <c r="N120" s="904"/>
      <c r="O120" s="904"/>
      <c r="P120" s="904"/>
      <c r="Q120" s="904"/>
      <c r="X120" s="883"/>
    </row>
    <row r="121" spans="1:24" ht="26.25" customHeight="1">
      <c r="A121" s="900"/>
      <c r="B121" s="1205">
        <v>27</v>
      </c>
      <c r="C121" s="1188" t="s">
        <v>2249</v>
      </c>
      <c r="D121" s="1203" t="s">
        <v>2250</v>
      </c>
      <c r="E121" s="1196" t="s">
        <v>1663</v>
      </c>
      <c r="F121" s="1196" t="s">
        <v>1986</v>
      </c>
      <c r="G121" s="905" t="str">
        <f t="shared" si="2"/>
        <v>Wariant 2.5. Uprawy warzywne (dla których zakończono okres przestawiania) i wariant 2.6. Uprawy warzywne (w okresie przestawiania)</v>
      </c>
      <c r="H121" s="900"/>
      <c r="I121" s="904"/>
      <c r="J121" s="904"/>
      <c r="K121" s="904"/>
      <c r="L121" s="904"/>
      <c r="M121" s="904"/>
      <c r="N121" s="904"/>
      <c r="O121" s="904"/>
      <c r="P121" s="904"/>
      <c r="Q121" s="904"/>
      <c r="X121" s="883"/>
    </row>
    <row r="122" spans="1:24" ht="26.25" customHeight="1">
      <c r="A122" s="900"/>
      <c r="B122" s="1205">
        <v>28</v>
      </c>
      <c r="C122" s="1188" t="s">
        <v>2251</v>
      </c>
      <c r="D122" s="1203" t="s">
        <v>2252</v>
      </c>
      <c r="E122" s="1196" t="s">
        <v>1663</v>
      </c>
      <c r="F122" s="1196" t="s">
        <v>1986</v>
      </c>
      <c r="G122" s="905" t="str">
        <f t="shared" si="2"/>
        <v>Wariant 2.5. Uprawy warzywne (dla których zakończono okres przestawiania) i wariant 2.6. Uprawy warzywne (w okresie przestawiania)</v>
      </c>
      <c r="H122" s="900"/>
      <c r="I122" s="904"/>
      <c r="J122" s="904"/>
      <c r="K122" s="904"/>
      <c r="L122" s="904"/>
      <c r="M122" s="904"/>
      <c r="N122" s="904"/>
      <c r="O122" s="904"/>
      <c r="P122" s="904"/>
      <c r="Q122" s="904"/>
      <c r="X122" s="883"/>
    </row>
    <row r="123" spans="1:24" ht="26.25" customHeight="1">
      <c r="A123" s="900"/>
      <c r="B123" s="1205">
        <v>29</v>
      </c>
      <c r="C123" s="1188" t="s">
        <v>2253</v>
      </c>
      <c r="D123" s="1203" t="s">
        <v>2254</v>
      </c>
      <c r="E123" s="1196" t="s">
        <v>1663</v>
      </c>
      <c r="F123" s="1196" t="s">
        <v>1986</v>
      </c>
      <c r="G123" s="905" t="str">
        <f t="shared" si="2"/>
        <v>Wariant 2.5. Uprawy warzywne (dla których zakończono okres przestawiania) i wariant 2.6. Uprawy warzywne (w okresie przestawiania)</v>
      </c>
      <c r="H123" s="900"/>
      <c r="I123" s="904"/>
      <c r="J123" s="904"/>
      <c r="K123" s="904"/>
      <c r="L123" s="904"/>
      <c r="M123" s="904"/>
      <c r="N123" s="904"/>
      <c r="O123" s="904"/>
      <c r="P123" s="904"/>
      <c r="Q123" s="904"/>
      <c r="X123" s="883"/>
    </row>
    <row r="124" spans="1:24" ht="26.25" customHeight="1">
      <c r="A124" s="900"/>
      <c r="B124" s="1205">
        <v>30</v>
      </c>
      <c r="C124" s="1188" t="s">
        <v>2255</v>
      </c>
      <c r="D124" s="1203" t="s">
        <v>2256</v>
      </c>
      <c r="E124" s="1196" t="s">
        <v>1663</v>
      </c>
      <c r="F124" s="1196" t="s">
        <v>1986</v>
      </c>
      <c r="G124" s="905" t="str">
        <f t="shared" si="2"/>
        <v>Wariant 2.5. Uprawy warzywne (dla których zakończono okres przestawiania) i wariant 2.6. Uprawy warzywne (w okresie przestawiania)</v>
      </c>
      <c r="H124" s="900"/>
      <c r="I124" s="904"/>
      <c r="J124" s="904"/>
      <c r="K124" s="904"/>
      <c r="L124" s="904"/>
      <c r="M124" s="904"/>
      <c r="N124" s="904"/>
      <c r="O124" s="904"/>
      <c r="P124" s="904"/>
      <c r="Q124" s="904"/>
      <c r="X124" s="883"/>
    </row>
    <row r="125" spans="1:24" ht="26.25" customHeight="1">
      <c r="A125" s="900"/>
      <c r="B125" s="1205">
        <v>31</v>
      </c>
      <c r="C125" s="1188" t="s">
        <v>2257</v>
      </c>
      <c r="D125" s="1203" t="s">
        <v>2258</v>
      </c>
      <c r="E125" s="1196" t="s">
        <v>1663</v>
      </c>
      <c r="F125" s="1196" t="s">
        <v>1986</v>
      </c>
      <c r="G125" s="905" t="str">
        <f t="shared" si="2"/>
        <v>Wariant 2.5. Uprawy warzywne (dla których zakończono okres przestawiania) i wariant 2.6. Uprawy warzywne (w okresie przestawiania)</v>
      </c>
      <c r="H125" s="900"/>
      <c r="I125" s="904"/>
      <c r="J125" s="904"/>
      <c r="K125" s="904"/>
      <c r="L125" s="904"/>
      <c r="M125" s="904"/>
      <c r="N125" s="904"/>
      <c r="O125" s="904"/>
      <c r="P125" s="904"/>
      <c r="Q125" s="904"/>
      <c r="X125" s="883"/>
    </row>
    <row r="126" spans="1:24" ht="26.25" customHeight="1">
      <c r="A126" s="900"/>
      <c r="B126" s="1205">
        <v>32</v>
      </c>
      <c r="C126" s="1188" t="s">
        <v>2261</v>
      </c>
      <c r="D126" s="1203" t="s">
        <v>2262</v>
      </c>
      <c r="E126" s="1196" t="s">
        <v>1663</v>
      </c>
      <c r="F126" s="1196" t="s">
        <v>2006</v>
      </c>
      <c r="G126" s="905" t="str">
        <f t="shared" si="2"/>
        <v>Wariant 2.5. Uprawy warzywne (dla których zakończono okres przestawiania) i wariant 2.6. Uprawy warzywne (w okresie przestawiania)</v>
      </c>
      <c r="H126" s="900"/>
      <c r="I126" s="904"/>
      <c r="J126" s="904"/>
      <c r="K126" s="904"/>
      <c r="L126" s="904"/>
      <c r="M126" s="904"/>
      <c r="N126" s="904"/>
      <c r="O126" s="904"/>
      <c r="P126" s="904"/>
      <c r="Q126" s="904"/>
      <c r="X126" s="883"/>
    </row>
    <row r="127" spans="1:24" ht="26.25" customHeight="1">
      <c r="A127" s="900"/>
      <c r="B127" s="1205">
        <v>33</v>
      </c>
      <c r="C127" s="1188" t="s">
        <v>2263</v>
      </c>
      <c r="D127" s="1203" t="s">
        <v>2264</v>
      </c>
      <c r="E127" s="1196" t="s">
        <v>1663</v>
      </c>
      <c r="F127" s="1196" t="s">
        <v>1986</v>
      </c>
      <c r="G127" s="905" t="str">
        <f t="shared" si="2"/>
        <v>Wariant 2.5. Uprawy warzywne (dla których zakończono okres przestawiania) i wariant 2.6. Uprawy warzywne (w okresie przestawiania)</v>
      </c>
      <c r="H127" s="900"/>
      <c r="I127" s="904"/>
      <c r="J127" s="904"/>
      <c r="K127" s="904"/>
      <c r="L127" s="904"/>
      <c r="M127" s="904"/>
      <c r="N127" s="904"/>
      <c r="O127" s="904"/>
      <c r="P127" s="904"/>
      <c r="Q127" s="904"/>
      <c r="X127" s="883"/>
    </row>
    <row r="128" spans="1:24" ht="26.25" customHeight="1">
      <c r="A128" s="900"/>
      <c r="B128" s="1205">
        <v>34</v>
      </c>
      <c r="C128" s="1188" t="s">
        <v>2265</v>
      </c>
      <c r="D128" s="1203" t="s">
        <v>2266</v>
      </c>
      <c r="E128" s="1196" t="s">
        <v>1663</v>
      </c>
      <c r="F128" s="1196" t="s">
        <v>1986</v>
      </c>
      <c r="G128" s="905" t="str">
        <f t="shared" si="2"/>
        <v>Wariant 2.5. Uprawy warzywne (dla których zakończono okres przestawiania) i wariant 2.6. Uprawy warzywne (w okresie przestawiania)</v>
      </c>
      <c r="H128" s="900"/>
      <c r="I128" s="904"/>
      <c r="J128" s="904"/>
      <c r="K128" s="904"/>
      <c r="L128" s="904"/>
      <c r="M128" s="904"/>
      <c r="N128" s="904"/>
      <c r="O128" s="904"/>
      <c r="P128" s="904"/>
      <c r="Q128" s="904"/>
      <c r="X128" s="883"/>
    </row>
    <row r="129" spans="1:24" ht="26.25" customHeight="1">
      <c r="A129" s="900"/>
      <c r="B129" s="1205">
        <v>35</v>
      </c>
      <c r="C129" s="1188" t="s">
        <v>2267</v>
      </c>
      <c r="D129" s="1203" t="s">
        <v>2268</v>
      </c>
      <c r="E129" s="1196" t="s">
        <v>1663</v>
      </c>
      <c r="F129" s="1196" t="s">
        <v>1986</v>
      </c>
      <c r="G129" s="905" t="str">
        <f t="shared" si="2"/>
        <v>Wariant 2.5. Uprawy warzywne (dla których zakończono okres przestawiania) i wariant 2.6. Uprawy warzywne (w okresie przestawiania)</v>
      </c>
      <c r="H129" s="900"/>
      <c r="I129" s="904"/>
      <c r="J129" s="904"/>
      <c r="K129" s="904"/>
      <c r="L129" s="904"/>
      <c r="M129" s="904"/>
      <c r="N129" s="904"/>
      <c r="O129" s="904"/>
      <c r="P129" s="904"/>
      <c r="Q129" s="904"/>
      <c r="X129" s="883"/>
    </row>
    <row r="130" spans="1:24" ht="26.25" customHeight="1">
      <c r="A130" s="900"/>
      <c r="B130" s="1205">
        <v>36</v>
      </c>
      <c r="C130" s="1188" t="s">
        <v>2269</v>
      </c>
      <c r="D130" s="1203" t="s">
        <v>2092</v>
      </c>
      <c r="E130" s="1196" t="s">
        <v>1663</v>
      </c>
      <c r="F130" s="1196" t="s">
        <v>1986</v>
      </c>
      <c r="G130" s="905" t="str">
        <f t="shared" si="2"/>
        <v>Wariant 2.5. Uprawy warzywne (dla których zakończono okres przestawiania) i wariant 2.6. Uprawy warzywne (w okresie przestawiania)</v>
      </c>
      <c r="H130" s="900"/>
      <c r="I130" s="904"/>
      <c r="J130" s="904"/>
      <c r="K130" s="904"/>
      <c r="L130" s="904"/>
      <c r="M130" s="904"/>
      <c r="N130" s="904"/>
      <c r="O130" s="904"/>
      <c r="P130" s="904"/>
      <c r="Q130" s="904"/>
      <c r="X130" s="883"/>
    </row>
    <row r="131" spans="1:24" ht="26.25" customHeight="1">
      <c r="A131" s="900"/>
      <c r="B131" s="1205">
        <v>37</v>
      </c>
      <c r="C131" s="1188" t="s">
        <v>2272</v>
      </c>
      <c r="D131" s="1203" t="s">
        <v>2273</v>
      </c>
      <c r="E131" s="1196" t="s">
        <v>1663</v>
      </c>
      <c r="F131" s="1196" t="s">
        <v>1986</v>
      </c>
      <c r="G131" s="905" t="str">
        <f t="shared" si="2"/>
        <v>Wariant 2.5. Uprawy warzywne (dla których zakończono okres przestawiania) i wariant 2.6. Uprawy warzywne (w okresie przestawiania)</v>
      </c>
      <c r="H131" s="900"/>
      <c r="I131" s="904"/>
      <c r="J131" s="904"/>
      <c r="K131" s="904"/>
      <c r="L131" s="904"/>
      <c r="M131" s="904"/>
      <c r="N131" s="904"/>
      <c r="O131" s="904"/>
      <c r="P131" s="904"/>
      <c r="Q131" s="904"/>
      <c r="X131" s="883"/>
    </row>
    <row r="132" spans="1:24" ht="26.25" customHeight="1">
      <c r="A132" s="900"/>
      <c r="B132" s="1205">
        <v>38</v>
      </c>
      <c r="C132" s="1188" t="s">
        <v>2274</v>
      </c>
      <c r="D132" s="1203" t="s">
        <v>2275</v>
      </c>
      <c r="E132" s="1196" t="s">
        <v>1663</v>
      </c>
      <c r="F132" s="1196" t="s">
        <v>1986</v>
      </c>
      <c r="G132" s="905" t="str">
        <f t="shared" si="2"/>
        <v>Wariant 2.5. Uprawy warzywne (dla których zakończono okres przestawiania) i wariant 2.6. Uprawy warzywne (w okresie przestawiania)</v>
      </c>
      <c r="H132" s="900"/>
      <c r="I132" s="904"/>
      <c r="J132" s="904"/>
      <c r="K132" s="904"/>
      <c r="L132" s="904"/>
      <c r="M132" s="904"/>
      <c r="N132" s="904"/>
      <c r="O132" s="904"/>
      <c r="P132" s="904"/>
      <c r="Q132" s="904"/>
      <c r="X132" s="883"/>
    </row>
    <row r="133" spans="1:24" ht="26.25" customHeight="1">
      <c r="A133" s="900"/>
      <c r="B133" s="1205">
        <v>39</v>
      </c>
      <c r="C133" s="1188" t="s">
        <v>2276</v>
      </c>
      <c r="D133" s="1203" t="s">
        <v>2277</v>
      </c>
      <c r="E133" s="1196" t="s">
        <v>1663</v>
      </c>
      <c r="F133" s="1196" t="s">
        <v>1986</v>
      </c>
      <c r="G133" s="905" t="str">
        <f t="shared" si="2"/>
        <v>Wariant 2.5. Uprawy warzywne (dla których zakończono okres przestawiania) i wariant 2.6. Uprawy warzywne (w okresie przestawiania)</v>
      </c>
      <c r="H133" s="900"/>
      <c r="I133" s="904"/>
      <c r="J133" s="904"/>
      <c r="K133" s="904"/>
      <c r="L133" s="904"/>
      <c r="M133" s="904"/>
      <c r="N133" s="904"/>
      <c r="O133" s="904"/>
      <c r="P133" s="904"/>
      <c r="Q133" s="904"/>
      <c r="X133" s="883"/>
    </row>
    <row r="134" spans="1:24" ht="26.25" customHeight="1">
      <c r="A134" s="900"/>
      <c r="B134" s="1205">
        <v>40</v>
      </c>
      <c r="C134" s="1188" t="s">
        <v>2278</v>
      </c>
      <c r="D134" s="1203" t="s">
        <v>2279</v>
      </c>
      <c r="E134" s="1196" t="s">
        <v>1663</v>
      </c>
      <c r="F134" s="1196" t="s">
        <v>1986</v>
      </c>
      <c r="G134" s="905" t="str">
        <f t="shared" si="2"/>
        <v>Wariant 2.5. Uprawy warzywne (dla których zakończono okres przestawiania) i wariant 2.6. Uprawy warzywne (w okresie przestawiania)</v>
      </c>
      <c r="H134" s="900"/>
      <c r="I134" s="904"/>
      <c r="J134" s="904"/>
      <c r="K134" s="904"/>
      <c r="L134" s="904"/>
      <c r="M134" s="904"/>
      <c r="N134" s="904"/>
      <c r="O134" s="904"/>
      <c r="P134" s="904"/>
      <c r="Q134" s="904"/>
      <c r="X134" s="883"/>
    </row>
    <row r="135" spans="1:24" ht="26.25" customHeight="1">
      <c r="A135" s="900"/>
      <c r="B135" s="1205">
        <v>41</v>
      </c>
      <c r="C135" s="1188" t="s">
        <v>2280</v>
      </c>
      <c r="D135" s="1203" t="s">
        <v>2281</v>
      </c>
      <c r="E135" s="1196" t="s">
        <v>1663</v>
      </c>
      <c r="F135" s="1196" t="s">
        <v>1986</v>
      </c>
      <c r="G135" s="905" t="str">
        <f t="shared" si="2"/>
        <v>Wariant 2.5. Uprawy warzywne (dla których zakończono okres przestawiania) i wariant 2.6. Uprawy warzywne (w okresie przestawiania)</v>
      </c>
      <c r="H135" s="900"/>
      <c r="I135" s="904"/>
      <c r="J135" s="904"/>
      <c r="K135" s="904"/>
      <c r="L135" s="904"/>
      <c r="M135" s="904"/>
      <c r="N135" s="904"/>
      <c r="O135" s="904"/>
      <c r="P135" s="904"/>
      <c r="Q135" s="904"/>
      <c r="X135" s="883"/>
    </row>
    <row r="136" spans="1:24" ht="26.25" customHeight="1">
      <c r="A136" s="900"/>
      <c r="B136" s="1205">
        <v>42</v>
      </c>
      <c r="C136" s="1188" t="s">
        <v>2282</v>
      </c>
      <c r="D136" s="1203" t="s">
        <v>2283</v>
      </c>
      <c r="E136" s="1196" t="s">
        <v>1663</v>
      </c>
      <c r="F136" s="1196" t="s">
        <v>1986</v>
      </c>
      <c r="G136" s="905" t="str">
        <f t="shared" si="2"/>
        <v>Wariant 2.5. Uprawy warzywne (dla których zakończono okres przestawiania) i wariant 2.6. Uprawy warzywne (w okresie przestawiania)</v>
      </c>
      <c r="H136" s="900"/>
      <c r="I136" s="904"/>
      <c r="J136" s="904"/>
      <c r="K136" s="904"/>
      <c r="L136" s="904"/>
      <c r="M136" s="904"/>
      <c r="N136" s="904"/>
      <c r="O136" s="904"/>
      <c r="P136" s="904"/>
      <c r="Q136" s="904"/>
      <c r="X136" s="883"/>
    </row>
    <row r="137" spans="1:24" ht="26.25" customHeight="1">
      <c r="A137" s="900"/>
      <c r="B137" s="1205">
        <v>43</v>
      </c>
      <c r="C137" s="1188" t="s">
        <v>2284</v>
      </c>
      <c r="D137" s="1203" t="s">
        <v>2285</v>
      </c>
      <c r="E137" s="1196" t="s">
        <v>1663</v>
      </c>
      <c r="F137" s="1196" t="s">
        <v>1986</v>
      </c>
      <c r="G137" s="905" t="str">
        <f t="shared" si="2"/>
        <v>Wariant 2.5. Uprawy warzywne (dla których zakończono okres przestawiania) i wariant 2.6. Uprawy warzywne (w okresie przestawiania)</v>
      </c>
      <c r="H137" s="900"/>
      <c r="I137" s="904"/>
      <c r="J137" s="904"/>
      <c r="K137" s="904"/>
      <c r="L137" s="904"/>
      <c r="M137" s="904"/>
      <c r="N137" s="904"/>
      <c r="O137" s="904"/>
      <c r="P137" s="904"/>
      <c r="Q137" s="904"/>
      <c r="X137" s="883"/>
    </row>
    <row r="138" spans="1:24" ht="26.25" customHeight="1">
      <c r="A138" s="900"/>
      <c r="B138" s="1205">
        <v>44</v>
      </c>
      <c r="C138" s="1188" t="s">
        <v>2286</v>
      </c>
      <c r="D138" s="1203" t="s">
        <v>2287</v>
      </c>
      <c r="E138" s="1196" t="s">
        <v>1663</v>
      </c>
      <c r="F138" s="1196" t="s">
        <v>1986</v>
      </c>
      <c r="G138" s="905" t="str">
        <f t="shared" si="2"/>
        <v>Wariant 2.5. Uprawy warzywne (dla których zakończono okres przestawiania) i wariant 2.6. Uprawy warzywne (w okresie przestawiania)</v>
      </c>
      <c r="H138" s="900"/>
      <c r="I138" s="904"/>
      <c r="J138" s="904"/>
      <c r="K138" s="904"/>
      <c r="L138" s="904"/>
      <c r="M138" s="904"/>
      <c r="N138" s="904"/>
      <c r="O138" s="904"/>
      <c r="P138" s="904"/>
      <c r="Q138" s="904"/>
      <c r="X138" s="883"/>
    </row>
    <row r="139" spans="1:24" ht="26.25" customHeight="1">
      <c r="A139" s="900"/>
      <c r="B139" s="1205">
        <v>45</v>
      </c>
      <c r="C139" s="1188" t="s">
        <v>2290</v>
      </c>
      <c r="D139" s="1203" t="s">
        <v>2291</v>
      </c>
      <c r="E139" s="1196" t="s">
        <v>1663</v>
      </c>
      <c r="F139" s="1196" t="s">
        <v>1986</v>
      </c>
      <c r="G139" s="905" t="str">
        <f t="shared" si="2"/>
        <v>Wariant 2.5. Uprawy warzywne (dla których zakończono okres przestawiania) i wariant 2.6. Uprawy warzywne (w okresie przestawiania)</v>
      </c>
      <c r="H139" s="900"/>
      <c r="I139" s="904"/>
      <c r="J139" s="904"/>
      <c r="K139" s="904"/>
      <c r="L139" s="904"/>
      <c r="M139" s="904"/>
      <c r="N139" s="904"/>
      <c r="O139" s="904"/>
      <c r="P139" s="904"/>
      <c r="Q139" s="904"/>
      <c r="X139" s="883"/>
    </row>
    <row r="140" spans="1:24" ht="26.25" customHeight="1">
      <c r="A140" s="900"/>
      <c r="B140" s="1205">
        <v>46</v>
      </c>
      <c r="C140" s="1188" t="s">
        <v>2292</v>
      </c>
      <c r="D140" s="1203" t="s">
        <v>2293</v>
      </c>
      <c r="E140" s="1196" t="s">
        <v>1663</v>
      </c>
      <c r="F140" s="1196" t="s">
        <v>1989</v>
      </c>
      <c r="G140" s="905" t="str">
        <f t="shared" si="2"/>
        <v>Wariant 2.5. Uprawy warzywne (dla których zakończono okres przestawiania) i wariant 2.6. Uprawy warzywne (w okresie przestawiania)</v>
      </c>
      <c r="H140" s="900"/>
      <c r="I140" s="904"/>
      <c r="J140" s="904"/>
      <c r="K140" s="904"/>
      <c r="L140" s="904"/>
      <c r="M140" s="904"/>
      <c r="N140" s="904"/>
      <c r="O140" s="904"/>
      <c r="P140" s="904"/>
      <c r="Q140" s="904"/>
      <c r="X140" s="883"/>
    </row>
    <row r="141" spans="1:24" ht="26.25" customHeight="1">
      <c r="A141" s="900"/>
      <c r="B141" s="1205">
        <v>47</v>
      </c>
      <c r="C141" s="1188" t="s">
        <v>2298</v>
      </c>
      <c r="D141" s="1203" t="s">
        <v>2299</v>
      </c>
      <c r="E141" s="1196" t="s">
        <v>1663</v>
      </c>
      <c r="F141" s="1196" t="s">
        <v>1986</v>
      </c>
      <c r="G141" s="905" t="str">
        <f t="shared" si="2"/>
        <v>Wariant 2.5. Uprawy warzywne (dla których zakończono okres przestawiania) i wariant 2.6. Uprawy warzywne (w okresie przestawiania)</v>
      </c>
      <c r="H141" s="900"/>
      <c r="I141" s="904"/>
      <c r="J141" s="904"/>
      <c r="K141" s="904"/>
      <c r="L141" s="904"/>
      <c r="M141" s="904"/>
      <c r="N141" s="904"/>
      <c r="O141" s="904"/>
      <c r="P141" s="904"/>
      <c r="Q141" s="904"/>
      <c r="X141" s="883"/>
    </row>
    <row r="142" spans="1:24" ht="26.25" customHeight="1">
      <c r="A142" s="900"/>
      <c r="B142" s="1205">
        <v>48</v>
      </c>
      <c r="C142" s="1188" t="s">
        <v>2300</v>
      </c>
      <c r="D142" s="1203" t="s">
        <v>2145</v>
      </c>
      <c r="E142" s="1196" t="s">
        <v>1663</v>
      </c>
      <c r="F142" s="1196" t="s">
        <v>1986</v>
      </c>
      <c r="G142" s="905" t="str">
        <f t="shared" si="2"/>
        <v>Wariant 2.5. Uprawy warzywne (dla których zakończono okres przestawiania) i wariant 2.6. Uprawy warzywne (w okresie przestawiania)</v>
      </c>
      <c r="H142" s="900"/>
      <c r="I142" s="904"/>
      <c r="J142" s="904"/>
      <c r="K142" s="904"/>
      <c r="L142" s="904"/>
      <c r="M142" s="904"/>
      <c r="N142" s="904"/>
      <c r="O142" s="904"/>
      <c r="P142" s="904"/>
      <c r="Q142" s="904"/>
      <c r="X142" s="883"/>
    </row>
    <row r="143" spans="1:24" ht="26.25" customHeight="1">
      <c r="A143" s="900"/>
      <c r="B143" s="1205">
        <v>49</v>
      </c>
      <c r="C143" s="1188" t="s">
        <v>2303</v>
      </c>
      <c r="D143" s="1203" t="s">
        <v>2304</v>
      </c>
      <c r="E143" s="1196" t="s">
        <v>1663</v>
      </c>
      <c r="F143" s="1196" t="s">
        <v>1986</v>
      </c>
      <c r="G143" s="905" t="str">
        <f t="shared" si="2"/>
        <v>Wariant 2.5. Uprawy warzywne (dla których zakończono okres przestawiania) i wariant 2.6. Uprawy warzywne (w okresie przestawiania)</v>
      </c>
      <c r="H143" s="900"/>
      <c r="I143" s="904"/>
      <c r="J143" s="904"/>
      <c r="K143" s="904"/>
      <c r="L143" s="904"/>
      <c r="M143" s="904"/>
      <c r="N143" s="904"/>
      <c r="O143" s="904"/>
      <c r="P143" s="904"/>
      <c r="Q143" s="904"/>
      <c r="X143" s="883"/>
    </row>
    <row r="144" spans="1:24" ht="26.25" customHeight="1">
      <c r="A144" s="900"/>
      <c r="B144" s="1205">
        <v>50</v>
      </c>
      <c r="C144" s="1188" t="s">
        <v>2305</v>
      </c>
      <c r="D144" s="1203" t="s">
        <v>2306</v>
      </c>
      <c r="E144" s="1196" t="s">
        <v>1663</v>
      </c>
      <c r="F144" s="1196" t="s">
        <v>1986</v>
      </c>
      <c r="G144" s="905" t="str">
        <f t="shared" si="2"/>
        <v>Wariant 2.5. Uprawy warzywne (dla których zakończono okres przestawiania) i wariant 2.6. Uprawy warzywne (w okresie przestawiania)</v>
      </c>
      <c r="H144" s="900"/>
      <c r="I144" s="904"/>
      <c r="J144" s="904"/>
      <c r="K144" s="904"/>
      <c r="L144" s="904"/>
      <c r="M144" s="904"/>
      <c r="N144" s="904"/>
      <c r="O144" s="904"/>
      <c r="P144" s="904"/>
      <c r="Q144" s="904"/>
      <c r="X144" s="883"/>
    </row>
    <row r="145" spans="1:24" ht="26.25" customHeight="1">
      <c r="A145" s="900"/>
      <c r="B145" s="1205">
        <v>51</v>
      </c>
      <c r="C145" s="1188" t="s">
        <v>2309</v>
      </c>
      <c r="D145" s="1203" t="s">
        <v>2310</v>
      </c>
      <c r="E145" s="1196" t="s">
        <v>1663</v>
      </c>
      <c r="F145" s="1196" t="s">
        <v>1986</v>
      </c>
      <c r="G145" s="905" t="str">
        <f t="shared" si="2"/>
        <v>Wariant 2.5. Uprawy warzywne (dla których zakończono okres przestawiania) i wariant 2.6. Uprawy warzywne (w okresie przestawiania)</v>
      </c>
      <c r="H145" s="900"/>
      <c r="I145" s="904"/>
      <c r="J145" s="904"/>
      <c r="K145" s="904"/>
      <c r="L145" s="904"/>
      <c r="M145" s="904"/>
      <c r="N145" s="904"/>
      <c r="O145" s="904"/>
      <c r="P145" s="904"/>
      <c r="Q145" s="904"/>
      <c r="X145" s="883"/>
    </row>
    <row r="146" spans="1:24" ht="26.25" customHeight="1">
      <c r="A146" s="900"/>
      <c r="B146" s="1205">
        <v>52</v>
      </c>
      <c r="C146" s="1188" t="s">
        <v>2311</v>
      </c>
      <c r="D146" s="1203" t="s">
        <v>2312</v>
      </c>
      <c r="E146" s="1196" t="s">
        <v>1663</v>
      </c>
      <c r="F146" s="1196" t="s">
        <v>1986</v>
      </c>
      <c r="G146" s="905" t="str">
        <f t="shared" si="2"/>
        <v>Wariant 2.5. Uprawy warzywne (dla których zakończono okres przestawiania) i wariant 2.6. Uprawy warzywne (w okresie przestawiania)</v>
      </c>
      <c r="H146" s="900"/>
      <c r="I146" s="904"/>
      <c r="J146" s="904"/>
      <c r="K146" s="904"/>
      <c r="L146" s="904"/>
      <c r="M146" s="904"/>
      <c r="N146" s="904"/>
      <c r="O146" s="904"/>
      <c r="P146" s="904"/>
      <c r="Q146" s="904"/>
      <c r="X146" s="883"/>
    </row>
    <row r="147" spans="1:24" ht="26.25" customHeight="1">
      <c r="A147" s="900"/>
      <c r="B147" s="1205">
        <v>53</v>
      </c>
      <c r="C147" s="1188" t="s">
        <v>2820</v>
      </c>
      <c r="D147" s="1203" t="s">
        <v>2821</v>
      </c>
      <c r="E147" s="1196" t="s">
        <v>2816</v>
      </c>
      <c r="F147" s="1196" t="s">
        <v>214</v>
      </c>
      <c r="G147" s="905" t="str">
        <f t="shared" si="2"/>
        <v>Wariant 2.5. Uprawy warzywne (dla których zakończono okres przestawiania) i wariant 2.6. Uprawy warzywne (w okresie przestawiania)</v>
      </c>
      <c r="H147" s="900"/>
      <c r="I147" s="904"/>
      <c r="J147" s="904"/>
      <c r="K147" s="904"/>
      <c r="L147" s="904"/>
      <c r="M147" s="904"/>
      <c r="N147" s="904"/>
      <c r="O147" s="904"/>
      <c r="P147" s="904"/>
      <c r="Q147" s="904"/>
      <c r="X147" s="883"/>
    </row>
    <row r="148" spans="1:24" ht="26.25" customHeight="1">
      <c r="A148" s="900"/>
      <c r="B148" s="1205"/>
      <c r="C148" s="1188" t="s">
        <v>2839</v>
      </c>
      <c r="D148" s="1203" t="s">
        <v>2840</v>
      </c>
      <c r="E148" s="1196" t="s">
        <v>2816</v>
      </c>
      <c r="F148" s="1196" t="s">
        <v>214</v>
      </c>
      <c r="G148" s="905"/>
      <c r="H148" s="900"/>
      <c r="I148" s="904"/>
      <c r="J148" s="904"/>
      <c r="K148" s="904"/>
      <c r="L148" s="904"/>
      <c r="M148" s="904"/>
      <c r="N148" s="904"/>
      <c r="O148" s="904"/>
      <c r="P148" s="904"/>
      <c r="Q148" s="904"/>
      <c r="X148" s="883"/>
    </row>
    <row r="149" spans="1:24" ht="26.25" customHeight="1">
      <c r="A149" s="900"/>
      <c r="B149" s="1205">
        <v>54</v>
      </c>
      <c r="C149" s="1188" t="s">
        <v>2313</v>
      </c>
      <c r="D149" s="1203" t="s">
        <v>2314</v>
      </c>
      <c r="E149" s="1196" t="s">
        <v>1663</v>
      </c>
      <c r="F149" s="1196" t="s">
        <v>1986</v>
      </c>
      <c r="G149" s="905" t="str">
        <f t="shared" si="2"/>
        <v>Wariant 2.5. Uprawy warzywne (dla których zakończono okres przestawiania) i wariant 2.6. Uprawy warzywne (w okresie przestawiania)</v>
      </c>
      <c r="H149" s="900"/>
      <c r="I149" s="904"/>
      <c r="J149" s="904"/>
      <c r="K149" s="904"/>
      <c r="L149" s="904"/>
      <c r="M149" s="904"/>
      <c r="N149" s="904"/>
      <c r="O149" s="904"/>
      <c r="P149" s="904"/>
      <c r="Q149" s="904"/>
      <c r="X149" s="883"/>
    </row>
    <row r="150" spans="1:24" ht="26.25" customHeight="1">
      <c r="A150" s="900"/>
      <c r="B150" s="1205">
        <v>55</v>
      </c>
      <c r="C150" s="1188" t="s">
        <v>2822</v>
      </c>
      <c r="D150" s="1203" t="s">
        <v>2823</v>
      </c>
      <c r="E150" s="1196" t="s">
        <v>2816</v>
      </c>
      <c r="F150" s="1196" t="s">
        <v>214</v>
      </c>
      <c r="G150" s="905" t="str">
        <f t="shared" si="2"/>
        <v>Wariant 2.5. Uprawy warzywne (dla których zakończono okres przestawiania) i wariant 2.6. Uprawy warzywne (w okresie przestawiania)</v>
      </c>
      <c r="H150" s="900"/>
      <c r="I150" s="904"/>
      <c r="J150" s="904"/>
      <c r="K150" s="904"/>
      <c r="L150" s="904"/>
      <c r="M150" s="904"/>
      <c r="N150" s="904"/>
      <c r="O150" s="904"/>
      <c r="P150" s="904"/>
      <c r="Q150" s="904"/>
      <c r="X150" s="883"/>
    </row>
    <row r="151" spans="1:24" ht="26.25" customHeight="1">
      <c r="A151" s="900"/>
      <c r="B151" s="1205">
        <v>56</v>
      </c>
      <c r="C151" s="1188" t="s">
        <v>2317</v>
      </c>
      <c r="D151" s="1203" t="s">
        <v>2318</v>
      </c>
      <c r="E151" s="1196" t="s">
        <v>1663</v>
      </c>
      <c r="F151" s="1196" t="s">
        <v>1986</v>
      </c>
      <c r="G151" s="905" t="str">
        <f t="shared" si="2"/>
        <v>Wariant 2.5. Uprawy warzywne (dla których zakończono okres przestawiania) i wariant 2.6. Uprawy warzywne (w okresie przestawiania)</v>
      </c>
      <c r="H151" s="900"/>
      <c r="I151" s="904"/>
      <c r="J151" s="904"/>
      <c r="K151" s="904"/>
      <c r="L151" s="904"/>
      <c r="M151" s="904"/>
      <c r="N151" s="904"/>
      <c r="O151" s="904"/>
      <c r="P151" s="904"/>
      <c r="Q151" s="904"/>
      <c r="X151" s="883"/>
    </row>
    <row r="152" spans="1:24" ht="26.25" customHeight="1">
      <c r="A152" s="900"/>
      <c r="B152" s="1205">
        <v>57</v>
      </c>
      <c r="C152" s="1188" t="s">
        <v>2319</v>
      </c>
      <c r="D152" s="1203" t="s">
        <v>2320</v>
      </c>
      <c r="E152" s="1196" t="s">
        <v>1663</v>
      </c>
      <c r="F152" s="1196" t="s">
        <v>1986</v>
      </c>
      <c r="G152" s="905" t="str">
        <f t="shared" si="2"/>
        <v>Wariant 2.5. Uprawy warzywne (dla których zakończono okres przestawiania) i wariant 2.6. Uprawy warzywne (w okresie przestawiania)</v>
      </c>
      <c r="H152" s="900"/>
      <c r="I152" s="904"/>
      <c r="J152" s="904"/>
      <c r="K152" s="904"/>
      <c r="L152" s="904"/>
      <c r="M152" s="904"/>
      <c r="N152" s="904"/>
      <c r="O152" s="904"/>
      <c r="P152" s="904"/>
      <c r="Q152" s="904"/>
      <c r="X152" s="883"/>
    </row>
    <row r="153" spans="1:24" ht="26.25" customHeight="1">
      <c r="A153" s="900"/>
      <c r="B153" s="1205">
        <v>58</v>
      </c>
      <c r="C153" s="1188" t="s">
        <v>2325</v>
      </c>
      <c r="D153" s="1203" t="s">
        <v>2326</v>
      </c>
      <c r="E153" s="1196" t="s">
        <v>1663</v>
      </c>
      <c r="F153" s="1196" t="s">
        <v>1986</v>
      </c>
      <c r="G153" s="905" t="str">
        <f t="shared" si="2"/>
        <v>Wariant 2.5. Uprawy warzywne (dla których zakończono okres przestawiania) i wariant 2.6. Uprawy warzywne (w okresie przestawiania)</v>
      </c>
      <c r="H153" s="900"/>
      <c r="I153" s="904"/>
      <c r="J153" s="904"/>
      <c r="K153" s="904"/>
      <c r="L153" s="904"/>
      <c r="M153" s="904"/>
      <c r="N153" s="904"/>
      <c r="O153" s="904"/>
      <c r="P153" s="904"/>
      <c r="Q153" s="904"/>
      <c r="X153" s="883"/>
    </row>
    <row r="154" spans="1:24" ht="26.25" customHeight="1">
      <c r="A154" s="900"/>
      <c r="B154" s="1205">
        <v>59</v>
      </c>
      <c r="C154" s="1188" t="s">
        <v>2329</v>
      </c>
      <c r="D154" s="1203" t="s">
        <v>2330</v>
      </c>
      <c r="E154" s="1196" t="s">
        <v>1663</v>
      </c>
      <c r="F154" s="1196" t="s">
        <v>1989</v>
      </c>
      <c r="G154" s="905" t="str">
        <f t="shared" si="2"/>
        <v>Wariant 2.5. Uprawy warzywne (dla których zakończono okres przestawiania) i wariant 2.6. Uprawy warzywne (w okresie przestawiania)</v>
      </c>
      <c r="H154" s="900"/>
      <c r="I154" s="904"/>
      <c r="J154" s="904"/>
      <c r="K154" s="904"/>
      <c r="L154" s="904"/>
      <c r="M154" s="904"/>
      <c r="N154" s="904"/>
      <c r="O154" s="904"/>
      <c r="P154" s="904"/>
      <c r="Q154" s="904"/>
      <c r="X154" s="883"/>
    </row>
    <row r="155" spans="1:24" ht="26.25" customHeight="1">
      <c r="A155" s="900"/>
      <c r="B155" s="1205">
        <v>60</v>
      </c>
      <c r="C155" s="1188" t="s">
        <v>2331</v>
      </c>
      <c r="D155" s="1203" t="s">
        <v>2332</v>
      </c>
      <c r="E155" s="1196" t="s">
        <v>1663</v>
      </c>
      <c r="F155" s="1196" t="s">
        <v>1989</v>
      </c>
      <c r="G155" s="905" t="str">
        <f t="shared" si="2"/>
        <v>Wariant 2.5. Uprawy warzywne (dla których zakończono okres przestawiania) i wariant 2.6. Uprawy warzywne (w okresie przestawiania)</v>
      </c>
      <c r="H155" s="900"/>
      <c r="I155" s="904"/>
      <c r="J155" s="904"/>
      <c r="K155" s="904"/>
      <c r="L155" s="904"/>
      <c r="M155" s="904"/>
      <c r="N155" s="904"/>
      <c r="O155" s="904"/>
      <c r="P155" s="904"/>
      <c r="Q155" s="904"/>
      <c r="X155" s="883"/>
    </row>
    <row r="156" spans="1:24" ht="26.25" customHeight="1">
      <c r="A156" s="900"/>
      <c r="B156" s="1205">
        <v>61</v>
      </c>
      <c r="C156" s="1188" t="s">
        <v>2333</v>
      </c>
      <c r="D156" s="1203" t="s">
        <v>2334</v>
      </c>
      <c r="E156" s="1196" t="s">
        <v>1663</v>
      </c>
      <c r="F156" s="1196" t="s">
        <v>1989</v>
      </c>
      <c r="G156" s="905" t="str">
        <f t="shared" si="2"/>
        <v>Wariant 2.5. Uprawy warzywne (dla których zakończono okres przestawiania) i wariant 2.6. Uprawy warzywne (w okresie przestawiania)</v>
      </c>
      <c r="H156" s="900"/>
      <c r="I156" s="904"/>
      <c r="J156" s="904"/>
      <c r="K156" s="904"/>
      <c r="L156" s="904"/>
      <c r="M156" s="904"/>
      <c r="N156" s="904"/>
      <c r="O156" s="904"/>
      <c r="P156" s="904"/>
      <c r="Q156" s="904"/>
      <c r="X156" s="883"/>
    </row>
    <row r="157" spans="1:24" ht="26.25" customHeight="1">
      <c r="A157" s="900"/>
      <c r="B157" s="1205">
        <v>62</v>
      </c>
      <c r="C157" s="1188" t="s">
        <v>2337</v>
      </c>
      <c r="D157" s="1203" t="s">
        <v>2338</v>
      </c>
      <c r="E157" s="1196" t="s">
        <v>1663</v>
      </c>
      <c r="F157" s="1196" t="s">
        <v>1986</v>
      </c>
      <c r="G157" s="905" t="str">
        <f t="shared" si="2"/>
        <v>Wariant 2.5. Uprawy warzywne (dla których zakończono okres przestawiania) i wariant 2.6. Uprawy warzywne (w okresie przestawiania)</v>
      </c>
      <c r="H157" s="900"/>
      <c r="I157" s="904"/>
      <c r="J157" s="904"/>
      <c r="K157" s="904"/>
      <c r="L157" s="904"/>
      <c r="M157" s="904"/>
      <c r="N157" s="904"/>
      <c r="O157" s="904"/>
      <c r="P157" s="904"/>
      <c r="Q157" s="904"/>
      <c r="X157" s="883"/>
    </row>
    <row r="158" spans="1:24" ht="26.25" customHeight="1">
      <c r="A158" s="900"/>
      <c r="B158" s="1205">
        <v>63</v>
      </c>
      <c r="C158" s="1188" t="s">
        <v>2339</v>
      </c>
      <c r="D158" s="1203" t="s">
        <v>2340</v>
      </c>
      <c r="E158" s="1196" t="s">
        <v>1663</v>
      </c>
      <c r="F158" s="1196" t="s">
        <v>1986</v>
      </c>
      <c r="G158" s="905" t="str">
        <f t="shared" si="2"/>
        <v>Wariant 2.5. Uprawy warzywne (dla których zakończono okres przestawiania) i wariant 2.6. Uprawy warzywne (w okresie przestawiania)</v>
      </c>
      <c r="H158" s="900"/>
      <c r="I158" s="904"/>
      <c r="J158" s="904"/>
      <c r="K158" s="904"/>
      <c r="L158" s="904"/>
      <c r="M158" s="904"/>
      <c r="N158" s="904"/>
      <c r="O158" s="904"/>
      <c r="P158" s="904"/>
      <c r="Q158" s="904"/>
      <c r="X158" s="883"/>
    </row>
    <row r="159" spans="1:24" ht="26.25" customHeight="1">
      <c r="A159" s="906"/>
      <c r="B159" s="907" t="s">
        <v>870</v>
      </c>
      <c r="C159" s="908"/>
      <c r="D159" s="1186"/>
      <c r="E159" s="1198"/>
      <c r="F159" s="1198"/>
      <c r="G159" s="909"/>
      <c r="H159" s="906"/>
      <c r="I159" s="910"/>
      <c r="J159" s="910"/>
      <c r="K159" s="910"/>
      <c r="L159" s="910"/>
      <c r="M159" s="910"/>
      <c r="N159" s="910"/>
      <c r="O159" s="910"/>
      <c r="P159" s="910"/>
      <c r="Q159" s="910"/>
      <c r="X159" s="883"/>
    </row>
    <row r="160" spans="1:24" ht="26.25" customHeight="1">
      <c r="A160" s="906"/>
      <c r="B160" s="1207">
        <v>1</v>
      </c>
      <c r="C160" s="1188" t="s">
        <v>2341</v>
      </c>
      <c r="D160" s="1203" t="s">
        <v>2342</v>
      </c>
      <c r="E160" s="1196" t="s">
        <v>1664</v>
      </c>
      <c r="F160" s="1196" t="s">
        <v>1986</v>
      </c>
      <c r="G160" s="909" t="str">
        <f>B$159</f>
        <v>Wariant 2.7. Uprawy zielarskie (dla których zakończono okres przestawiania) i wariant 2.8. Uprawy zielarskie (w okresie przestawiania)</v>
      </c>
      <c r="H160" s="906"/>
      <c r="I160" s="910"/>
      <c r="J160" s="910"/>
      <c r="K160" s="910"/>
      <c r="L160" s="910"/>
      <c r="M160" s="910"/>
      <c r="N160" s="910"/>
      <c r="O160" s="910"/>
      <c r="P160" s="910"/>
      <c r="Q160" s="910"/>
      <c r="X160" s="883"/>
    </row>
    <row r="161" spans="1:24" ht="26.25" customHeight="1">
      <c r="A161" s="906"/>
      <c r="B161" s="1207">
        <v>2</v>
      </c>
      <c r="C161" s="1188" t="s">
        <v>2343</v>
      </c>
      <c r="D161" s="1203" t="s">
        <v>2344</v>
      </c>
      <c r="E161" s="1196" t="s">
        <v>1664</v>
      </c>
      <c r="F161" s="1196" t="s">
        <v>1989</v>
      </c>
      <c r="G161" s="909" t="str">
        <f t="shared" ref="G161:G205" si="3">B$159</f>
        <v>Wariant 2.7. Uprawy zielarskie (dla których zakończono okres przestawiania) i wariant 2.8. Uprawy zielarskie (w okresie przestawiania)</v>
      </c>
      <c r="H161" s="906"/>
      <c r="I161" s="910"/>
      <c r="J161" s="910"/>
      <c r="K161" s="910"/>
      <c r="L161" s="910"/>
      <c r="M161" s="910"/>
      <c r="N161" s="910"/>
      <c r="O161" s="910"/>
      <c r="P161" s="910"/>
      <c r="Q161" s="910"/>
      <c r="X161" s="883"/>
    </row>
    <row r="162" spans="1:24" ht="26.25" customHeight="1">
      <c r="A162" s="906"/>
      <c r="B162" s="1207">
        <v>3</v>
      </c>
      <c r="C162" s="1188" t="s">
        <v>2345</v>
      </c>
      <c r="D162" s="1203" t="s">
        <v>2346</v>
      </c>
      <c r="E162" s="1196" t="s">
        <v>1664</v>
      </c>
      <c r="F162" s="1196" t="s">
        <v>1986</v>
      </c>
      <c r="G162" s="909" t="str">
        <f t="shared" si="3"/>
        <v>Wariant 2.7. Uprawy zielarskie (dla których zakończono okres przestawiania) i wariant 2.8. Uprawy zielarskie (w okresie przestawiania)</v>
      </c>
      <c r="H162" s="906"/>
      <c r="I162" s="910"/>
      <c r="J162" s="910"/>
      <c r="K162" s="910"/>
      <c r="L162" s="910"/>
      <c r="M162" s="910"/>
      <c r="N162" s="910"/>
      <c r="O162" s="910"/>
      <c r="P162" s="910"/>
      <c r="Q162" s="910"/>
      <c r="X162" s="883"/>
    </row>
    <row r="163" spans="1:24" ht="26.25" customHeight="1">
      <c r="A163" s="906"/>
      <c r="B163" s="1207">
        <v>4</v>
      </c>
      <c r="C163" s="1188" t="s">
        <v>2347</v>
      </c>
      <c r="D163" s="1203" t="s">
        <v>2348</v>
      </c>
      <c r="E163" s="1196" t="s">
        <v>1664</v>
      </c>
      <c r="F163" s="1196" t="s">
        <v>1989</v>
      </c>
      <c r="G163" s="909" t="str">
        <f t="shared" si="3"/>
        <v>Wariant 2.7. Uprawy zielarskie (dla których zakończono okres przestawiania) i wariant 2.8. Uprawy zielarskie (w okresie przestawiania)</v>
      </c>
      <c r="H163" s="906"/>
      <c r="I163" s="910"/>
      <c r="J163" s="910"/>
      <c r="K163" s="910"/>
      <c r="L163" s="910"/>
      <c r="M163" s="910"/>
      <c r="N163" s="910"/>
      <c r="O163" s="910"/>
      <c r="P163" s="910"/>
      <c r="Q163" s="910"/>
      <c r="X163" s="883"/>
    </row>
    <row r="164" spans="1:24" ht="26.25" customHeight="1">
      <c r="A164" s="906"/>
      <c r="B164" s="1207">
        <v>5</v>
      </c>
      <c r="C164" s="1188" t="s">
        <v>2351</v>
      </c>
      <c r="D164" s="1203" t="s">
        <v>2352</v>
      </c>
      <c r="E164" s="1196" t="s">
        <v>1664</v>
      </c>
      <c r="F164" s="1196" t="s">
        <v>1986</v>
      </c>
      <c r="G164" s="909" t="str">
        <f t="shared" si="3"/>
        <v>Wariant 2.7. Uprawy zielarskie (dla których zakończono okres przestawiania) i wariant 2.8. Uprawy zielarskie (w okresie przestawiania)</v>
      </c>
      <c r="H164" s="906"/>
      <c r="I164" s="910"/>
      <c r="J164" s="910"/>
      <c r="K164" s="910"/>
      <c r="L164" s="910"/>
      <c r="M164" s="910"/>
      <c r="N164" s="910"/>
      <c r="O164" s="910"/>
      <c r="P164" s="910"/>
      <c r="Q164" s="910"/>
      <c r="X164" s="883"/>
    </row>
    <row r="165" spans="1:24" ht="26.25" customHeight="1">
      <c r="A165" s="906"/>
      <c r="B165" s="1207">
        <v>6</v>
      </c>
      <c r="C165" s="1188" t="s">
        <v>2353</v>
      </c>
      <c r="D165" s="1203" t="s">
        <v>2354</v>
      </c>
      <c r="E165" s="1196" t="s">
        <v>1664</v>
      </c>
      <c r="F165" s="1196" t="s">
        <v>1986</v>
      </c>
      <c r="G165" s="909" t="str">
        <f t="shared" si="3"/>
        <v>Wariant 2.7. Uprawy zielarskie (dla których zakończono okres przestawiania) i wariant 2.8. Uprawy zielarskie (w okresie przestawiania)</v>
      </c>
      <c r="H165" s="906"/>
      <c r="I165" s="910"/>
      <c r="J165" s="910"/>
      <c r="K165" s="910"/>
      <c r="L165" s="910"/>
      <c r="M165" s="910"/>
      <c r="N165" s="910"/>
      <c r="O165" s="910"/>
      <c r="P165" s="910"/>
      <c r="Q165" s="910"/>
      <c r="X165" s="883"/>
    </row>
    <row r="166" spans="1:24" ht="26.25" customHeight="1">
      <c r="A166" s="906"/>
      <c r="B166" s="1207">
        <v>7</v>
      </c>
      <c r="C166" s="1188" t="s">
        <v>2355</v>
      </c>
      <c r="D166" s="1203" t="s">
        <v>2356</v>
      </c>
      <c r="E166" s="1196" t="s">
        <v>1664</v>
      </c>
      <c r="F166" s="1196" t="s">
        <v>1986</v>
      </c>
      <c r="G166" s="909" t="str">
        <f t="shared" si="3"/>
        <v>Wariant 2.7. Uprawy zielarskie (dla których zakończono okres przestawiania) i wariant 2.8. Uprawy zielarskie (w okresie przestawiania)</v>
      </c>
      <c r="H166" s="906"/>
      <c r="I166" s="910"/>
      <c r="J166" s="910"/>
      <c r="K166" s="910"/>
      <c r="L166" s="910"/>
      <c r="M166" s="910"/>
      <c r="N166" s="910"/>
      <c r="O166" s="910"/>
      <c r="P166" s="910"/>
      <c r="Q166" s="910"/>
      <c r="X166" s="883"/>
    </row>
    <row r="167" spans="1:24" ht="26.25" customHeight="1">
      <c r="A167" s="906"/>
      <c r="B167" s="1207">
        <v>8</v>
      </c>
      <c r="C167" s="1188" t="s">
        <v>2824</v>
      </c>
      <c r="D167" s="1203" t="s">
        <v>2825</v>
      </c>
      <c r="E167" s="1196" t="s">
        <v>2644</v>
      </c>
      <c r="F167" s="1196" t="s">
        <v>214</v>
      </c>
      <c r="G167" s="909" t="str">
        <f t="shared" si="3"/>
        <v>Wariant 2.7. Uprawy zielarskie (dla których zakończono okres przestawiania) i wariant 2.8. Uprawy zielarskie (w okresie przestawiania)</v>
      </c>
      <c r="H167" s="906"/>
      <c r="I167" s="910"/>
      <c r="J167" s="910"/>
      <c r="K167" s="910"/>
      <c r="L167" s="910"/>
      <c r="M167" s="910"/>
      <c r="N167" s="910"/>
      <c r="O167" s="910"/>
      <c r="P167" s="910"/>
      <c r="Q167" s="910"/>
      <c r="X167" s="883"/>
    </row>
    <row r="168" spans="1:24" ht="26.25" customHeight="1">
      <c r="A168" s="906"/>
      <c r="B168" s="1207">
        <v>9</v>
      </c>
      <c r="C168" s="1188" t="s">
        <v>2357</v>
      </c>
      <c r="D168" s="1203" t="s">
        <v>2358</v>
      </c>
      <c r="E168" s="1196" t="s">
        <v>1664</v>
      </c>
      <c r="F168" s="1196" t="s">
        <v>1989</v>
      </c>
      <c r="G168" s="909" t="str">
        <f t="shared" si="3"/>
        <v>Wariant 2.7. Uprawy zielarskie (dla których zakończono okres przestawiania) i wariant 2.8. Uprawy zielarskie (w okresie przestawiania)</v>
      </c>
      <c r="H168" s="906"/>
      <c r="I168" s="910"/>
      <c r="J168" s="910"/>
      <c r="K168" s="910"/>
      <c r="L168" s="910"/>
      <c r="M168" s="910"/>
      <c r="N168" s="910"/>
      <c r="O168" s="910"/>
      <c r="P168" s="910"/>
      <c r="Q168" s="910"/>
      <c r="X168" s="883"/>
    </row>
    <row r="169" spans="1:24" ht="26.25" customHeight="1">
      <c r="A169" s="906"/>
      <c r="B169" s="1207">
        <v>10</v>
      </c>
      <c r="C169" s="1188" t="s">
        <v>2359</v>
      </c>
      <c r="D169" s="1203" t="s">
        <v>2360</v>
      </c>
      <c r="E169" s="1196" t="s">
        <v>1664</v>
      </c>
      <c r="F169" s="1196" t="s">
        <v>1986</v>
      </c>
      <c r="G169" s="909" t="str">
        <f t="shared" si="3"/>
        <v>Wariant 2.7. Uprawy zielarskie (dla których zakończono okres przestawiania) i wariant 2.8. Uprawy zielarskie (w okresie przestawiania)</v>
      </c>
      <c r="H169" s="906"/>
      <c r="I169" s="910"/>
      <c r="J169" s="910"/>
      <c r="K169" s="910"/>
      <c r="L169" s="910"/>
      <c r="M169" s="910"/>
      <c r="N169" s="910"/>
      <c r="O169" s="910"/>
      <c r="P169" s="910"/>
      <c r="Q169" s="910"/>
      <c r="X169" s="883"/>
    </row>
    <row r="170" spans="1:24" ht="26.25" customHeight="1">
      <c r="A170" s="906"/>
      <c r="B170" s="1207">
        <v>11</v>
      </c>
      <c r="C170" s="1188" t="s">
        <v>2361</v>
      </c>
      <c r="D170" s="1203" t="s">
        <v>2362</v>
      </c>
      <c r="E170" s="1196" t="s">
        <v>1664</v>
      </c>
      <c r="F170" s="1196" t="s">
        <v>1989</v>
      </c>
      <c r="G170" s="909" t="str">
        <f t="shared" si="3"/>
        <v>Wariant 2.7. Uprawy zielarskie (dla których zakończono okres przestawiania) i wariant 2.8. Uprawy zielarskie (w okresie przestawiania)</v>
      </c>
      <c r="H170" s="906"/>
      <c r="I170" s="910"/>
      <c r="J170" s="910"/>
      <c r="K170" s="910"/>
      <c r="L170" s="910"/>
      <c r="M170" s="910"/>
      <c r="N170" s="910"/>
      <c r="O170" s="910"/>
      <c r="P170" s="910"/>
      <c r="Q170" s="910"/>
      <c r="X170" s="883"/>
    </row>
    <row r="171" spans="1:24" ht="26.25" customHeight="1">
      <c r="A171" s="906"/>
      <c r="B171" s="1207">
        <v>12</v>
      </c>
      <c r="C171" s="1188" t="s">
        <v>2363</v>
      </c>
      <c r="D171" s="1203" t="s">
        <v>2364</v>
      </c>
      <c r="E171" s="1196" t="s">
        <v>1664</v>
      </c>
      <c r="F171" s="1196" t="s">
        <v>1989</v>
      </c>
      <c r="G171" s="909" t="str">
        <f t="shared" si="3"/>
        <v>Wariant 2.7. Uprawy zielarskie (dla których zakończono okres przestawiania) i wariant 2.8. Uprawy zielarskie (w okresie przestawiania)</v>
      </c>
      <c r="H171" s="906"/>
      <c r="I171" s="910"/>
      <c r="J171" s="910"/>
      <c r="K171" s="910"/>
      <c r="L171" s="910"/>
      <c r="M171" s="910"/>
      <c r="N171" s="910"/>
      <c r="O171" s="910"/>
      <c r="P171" s="910"/>
      <c r="Q171" s="910"/>
      <c r="X171" s="883"/>
    </row>
    <row r="172" spans="1:24" ht="26.25" customHeight="1">
      <c r="A172" s="906"/>
      <c r="B172" s="1207">
        <v>13</v>
      </c>
      <c r="C172" s="1188" t="s">
        <v>2365</v>
      </c>
      <c r="D172" s="1203" t="s">
        <v>2366</v>
      </c>
      <c r="E172" s="1196" t="s">
        <v>1664</v>
      </c>
      <c r="F172" s="1196" t="s">
        <v>1989</v>
      </c>
      <c r="G172" s="909" t="str">
        <f t="shared" si="3"/>
        <v>Wariant 2.7. Uprawy zielarskie (dla których zakończono okres przestawiania) i wariant 2.8. Uprawy zielarskie (w okresie przestawiania)</v>
      </c>
      <c r="H172" s="906"/>
      <c r="I172" s="910"/>
      <c r="J172" s="910"/>
      <c r="K172" s="910"/>
      <c r="L172" s="910"/>
      <c r="M172" s="910"/>
      <c r="N172" s="910"/>
      <c r="O172" s="910"/>
      <c r="P172" s="910"/>
      <c r="Q172" s="910"/>
      <c r="X172" s="883"/>
    </row>
    <row r="173" spans="1:24" ht="26.25" customHeight="1">
      <c r="A173" s="906"/>
      <c r="B173" s="1207">
        <v>14</v>
      </c>
      <c r="C173" s="1188" t="s">
        <v>2367</v>
      </c>
      <c r="D173" s="1203" t="s">
        <v>2368</v>
      </c>
      <c r="E173" s="1196" t="s">
        <v>1664</v>
      </c>
      <c r="F173" s="1196" t="s">
        <v>1986</v>
      </c>
      <c r="G173" s="909" t="str">
        <f t="shared" si="3"/>
        <v>Wariant 2.7. Uprawy zielarskie (dla których zakończono okres przestawiania) i wariant 2.8. Uprawy zielarskie (w okresie przestawiania)</v>
      </c>
      <c r="H173" s="906"/>
      <c r="I173" s="910"/>
      <c r="J173" s="910"/>
      <c r="K173" s="910"/>
      <c r="L173" s="910"/>
      <c r="M173" s="910"/>
      <c r="N173" s="910"/>
      <c r="O173" s="910"/>
      <c r="P173" s="910"/>
      <c r="Q173" s="910"/>
      <c r="X173" s="883"/>
    </row>
    <row r="174" spans="1:24" ht="26.25" customHeight="1">
      <c r="A174" s="906"/>
      <c r="B174" s="1207">
        <v>15</v>
      </c>
      <c r="C174" s="1188" t="s">
        <v>2369</v>
      </c>
      <c r="D174" s="1203" t="s">
        <v>2370</v>
      </c>
      <c r="E174" s="1196" t="s">
        <v>1664</v>
      </c>
      <c r="F174" s="1196" t="s">
        <v>1986</v>
      </c>
      <c r="G174" s="909" t="str">
        <f t="shared" si="3"/>
        <v>Wariant 2.7. Uprawy zielarskie (dla których zakończono okres przestawiania) i wariant 2.8. Uprawy zielarskie (w okresie przestawiania)</v>
      </c>
      <c r="H174" s="906"/>
      <c r="I174" s="910"/>
      <c r="J174" s="910"/>
      <c r="K174" s="910"/>
      <c r="L174" s="910"/>
      <c r="M174" s="910"/>
      <c r="N174" s="910"/>
      <c r="O174" s="910"/>
      <c r="P174" s="910"/>
      <c r="Q174" s="910"/>
      <c r="X174" s="883"/>
    </row>
    <row r="175" spans="1:24" ht="26.25" customHeight="1">
      <c r="A175" s="906"/>
      <c r="B175" s="1207">
        <v>16</v>
      </c>
      <c r="C175" s="1188" t="s">
        <v>2371</v>
      </c>
      <c r="D175" s="1203" t="s">
        <v>2372</v>
      </c>
      <c r="E175" s="1196" t="s">
        <v>1664</v>
      </c>
      <c r="F175" s="1196" t="s">
        <v>1986</v>
      </c>
      <c r="G175" s="909" t="str">
        <f t="shared" si="3"/>
        <v>Wariant 2.7. Uprawy zielarskie (dla których zakończono okres przestawiania) i wariant 2.8. Uprawy zielarskie (w okresie przestawiania)</v>
      </c>
      <c r="H175" s="906"/>
      <c r="I175" s="910"/>
      <c r="J175" s="910"/>
      <c r="K175" s="910"/>
      <c r="L175" s="910"/>
      <c r="M175" s="910"/>
      <c r="N175" s="910"/>
      <c r="O175" s="910"/>
      <c r="P175" s="910"/>
      <c r="Q175" s="910"/>
      <c r="X175" s="883"/>
    </row>
    <row r="176" spans="1:24" ht="26.25" customHeight="1">
      <c r="A176" s="906"/>
      <c r="B176" s="1207">
        <v>17</v>
      </c>
      <c r="C176" s="1188" t="s">
        <v>2826</v>
      </c>
      <c r="D176" s="1203" t="s">
        <v>2372</v>
      </c>
      <c r="E176" s="1196" t="s">
        <v>2644</v>
      </c>
      <c r="F176" s="1196" t="s">
        <v>215</v>
      </c>
      <c r="G176" s="909" t="str">
        <f t="shared" si="3"/>
        <v>Wariant 2.7. Uprawy zielarskie (dla których zakończono okres przestawiania) i wariant 2.8. Uprawy zielarskie (w okresie przestawiania)</v>
      </c>
      <c r="H176" s="906"/>
      <c r="I176" s="910"/>
      <c r="J176" s="910"/>
      <c r="K176" s="910"/>
      <c r="L176" s="910"/>
      <c r="M176" s="910"/>
      <c r="N176" s="910"/>
      <c r="O176" s="910"/>
      <c r="P176" s="910"/>
      <c r="Q176" s="910"/>
      <c r="X176" s="883"/>
    </row>
    <row r="177" spans="1:24" ht="26.25" customHeight="1">
      <c r="A177" s="906"/>
      <c r="B177" s="1207">
        <v>18</v>
      </c>
      <c r="C177" s="1188" t="s">
        <v>2375</v>
      </c>
      <c r="D177" s="1203" t="s">
        <v>2376</v>
      </c>
      <c r="E177" s="1196" t="s">
        <v>1664</v>
      </c>
      <c r="F177" s="1196" t="s">
        <v>1989</v>
      </c>
      <c r="G177" s="909" t="str">
        <f t="shared" si="3"/>
        <v>Wariant 2.7. Uprawy zielarskie (dla których zakończono okres przestawiania) i wariant 2.8. Uprawy zielarskie (w okresie przestawiania)</v>
      </c>
      <c r="H177" s="906"/>
      <c r="I177" s="910"/>
      <c r="J177" s="910"/>
      <c r="K177" s="910"/>
      <c r="L177" s="910"/>
      <c r="M177" s="910"/>
      <c r="N177" s="910"/>
      <c r="O177" s="910"/>
      <c r="P177" s="910"/>
      <c r="Q177" s="910"/>
      <c r="X177" s="883"/>
    </row>
    <row r="178" spans="1:24" ht="26.25" customHeight="1">
      <c r="A178" s="906"/>
      <c r="B178" s="1207">
        <v>19</v>
      </c>
      <c r="C178" s="1188" t="s">
        <v>2377</v>
      </c>
      <c r="D178" s="1203" t="s">
        <v>2378</v>
      </c>
      <c r="E178" s="1196" t="s">
        <v>1664</v>
      </c>
      <c r="F178" s="1196" t="s">
        <v>1989</v>
      </c>
      <c r="G178" s="909" t="str">
        <f t="shared" si="3"/>
        <v>Wariant 2.7. Uprawy zielarskie (dla których zakończono okres przestawiania) i wariant 2.8. Uprawy zielarskie (w okresie przestawiania)</v>
      </c>
      <c r="H178" s="906"/>
      <c r="I178" s="910"/>
      <c r="J178" s="910"/>
      <c r="K178" s="910"/>
      <c r="L178" s="910"/>
      <c r="M178" s="910"/>
      <c r="N178" s="910"/>
      <c r="O178" s="910"/>
      <c r="P178" s="910"/>
      <c r="Q178" s="910"/>
      <c r="X178" s="883"/>
    </row>
    <row r="179" spans="1:24" ht="26.25" customHeight="1">
      <c r="A179" s="906"/>
      <c r="B179" s="1207">
        <v>20</v>
      </c>
      <c r="C179" s="1188" t="s">
        <v>2379</v>
      </c>
      <c r="D179" s="1203" t="s">
        <v>2380</v>
      </c>
      <c r="E179" s="1196" t="s">
        <v>1664</v>
      </c>
      <c r="F179" s="1196" t="s">
        <v>1989</v>
      </c>
      <c r="G179" s="909" t="str">
        <f t="shared" si="3"/>
        <v>Wariant 2.7. Uprawy zielarskie (dla których zakończono okres przestawiania) i wariant 2.8. Uprawy zielarskie (w okresie przestawiania)</v>
      </c>
      <c r="H179" s="906"/>
      <c r="I179" s="910"/>
      <c r="J179" s="910"/>
      <c r="K179" s="910"/>
      <c r="L179" s="910"/>
      <c r="M179" s="910"/>
      <c r="N179" s="910"/>
      <c r="O179" s="910"/>
      <c r="P179" s="910"/>
      <c r="Q179" s="910"/>
      <c r="X179" s="883"/>
    </row>
    <row r="180" spans="1:24" ht="26.25" customHeight="1">
      <c r="A180" s="906"/>
      <c r="B180" s="1207">
        <v>21</v>
      </c>
      <c r="C180" s="1188" t="s">
        <v>2381</v>
      </c>
      <c r="D180" s="1203" t="s">
        <v>2382</v>
      </c>
      <c r="E180" s="1196" t="s">
        <v>1664</v>
      </c>
      <c r="F180" s="1196" t="s">
        <v>1986</v>
      </c>
      <c r="G180" s="909" t="str">
        <f t="shared" si="3"/>
        <v>Wariant 2.7. Uprawy zielarskie (dla których zakończono okres przestawiania) i wariant 2.8. Uprawy zielarskie (w okresie przestawiania)</v>
      </c>
      <c r="H180" s="906"/>
      <c r="I180" s="910"/>
      <c r="J180" s="910"/>
      <c r="K180" s="910"/>
      <c r="L180" s="910"/>
      <c r="M180" s="910"/>
      <c r="N180" s="910"/>
      <c r="O180" s="910"/>
      <c r="P180" s="910"/>
      <c r="Q180" s="910"/>
      <c r="X180" s="883"/>
    </row>
    <row r="181" spans="1:24" ht="26.25" customHeight="1">
      <c r="A181" s="906"/>
      <c r="B181" s="1207">
        <v>22</v>
      </c>
      <c r="C181" s="1188" t="s">
        <v>2383</v>
      </c>
      <c r="D181" s="1203" t="s">
        <v>2384</v>
      </c>
      <c r="E181" s="1196" t="s">
        <v>1664</v>
      </c>
      <c r="F181" s="1196" t="s">
        <v>1989</v>
      </c>
      <c r="G181" s="909" t="str">
        <f t="shared" si="3"/>
        <v>Wariant 2.7. Uprawy zielarskie (dla których zakończono okres przestawiania) i wariant 2.8. Uprawy zielarskie (w okresie przestawiania)</v>
      </c>
      <c r="H181" s="906"/>
      <c r="I181" s="910"/>
      <c r="J181" s="910"/>
      <c r="K181" s="910"/>
      <c r="L181" s="910"/>
      <c r="M181" s="910"/>
      <c r="N181" s="910"/>
      <c r="O181" s="910"/>
      <c r="P181" s="910"/>
      <c r="Q181" s="910"/>
      <c r="X181" s="883"/>
    </row>
    <row r="182" spans="1:24" ht="26.25" customHeight="1">
      <c r="A182" s="906"/>
      <c r="B182" s="1207">
        <v>23</v>
      </c>
      <c r="C182" s="1188" t="s">
        <v>2385</v>
      </c>
      <c r="D182" s="1203" t="s">
        <v>2386</v>
      </c>
      <c r="E182" s="1196" t="s">
        <v>1664</v>
      </c>
      <c r="F182" s="1196" t="s">
        <v>1986</v>
      </c>
      <c r="G182" s="909" t="str">
        <f t="shared" si="3"/>
        <v>Wariant 2.7. Uprawy zielarskie (dla których zakończono okres przestawiania) i wariant 2.8. Uprawy zielarskie (w okresie przestawiania)</v>
      </c>
      <c r="H182" s="906"/>
      <c r="I182" s="910"/>
      <c r="J182" s="910"/>
      <c r="K182" s="910"/>
      <c r="L182" s="910"/>
      <c r="M182" s="910"/>
      <c r="N182" s="910"/>
      <c r="O182" s="910"/>
      <c r="P182" s="910"/>
      <c r="Q182" s="910"/>
      <c r="X182" s="883"/>
    </row>
    <row r="183" spans="1:24" ht="26.25" customHeight="1">
      <c r="A183" s="906"/>
      <c r="B183" s="1207">
        <v>24</v>
      </c>
      <c r="C183" s="1188" t="s">
        <v>2387</v>
      </c>
      <c r="D183" s="1203" t="s">
        <v>2388</v>
      </c>
      <c r="E183" s="1196" t="s">
        <v>1664</v>
      </c>
      <c r="F183" s="1196" t="s">
        <v>2006</v>
      </c>
      <c r="G183" s="909" t="str">
        <f t="shared" si="3"/>
        <v>Wariant 2.7. Uprawy zielarskie (dla których zakończono okres przestawiania) i wariant 2.8. Uprawy zielarskie (w okresie przestawiania)</v>
      </c>
      <c r="H183" s="906"/>
      <c r="I183" s="910"/>
      <c r="J183" s="910"/>
      <c r="K183" s="910"/>
      <c r="L183" s="910"/>
      <c r="M183" s="910"/>
      <c r="N183" s="910"/>
      <c r="O183" s="910"/>
      <c r="P183" s="910"/>
      <c r="Q183" s="910"/>
      <c r="X183" s="883"/>
    </row>
    <row r="184" spans="1:24" ht="26.25" customHeight="1">
      <c r="A184" s="906"/>
      <c r="B184" s="1207">
        <v>25</v>
      </c>
      <c r="C184" s="1188" t="s">
        <v>2389</v>
      </c>
      <c r="D184" s="1203" t="s">
        <v>2390</v>
      </c>
      <c r="E184" s="1196" t="s">
        <v>1664</v>
      </c>
      <c r="F184" s="1196" t="s">
        <v>1989</v>
      </c>
      <c r="G184" s="909" t="str">
        <f t="shared" si="3"/>
        <v>Wariant 2.7. Uprawy zielarskie (dla których zakończono okres przestawiania) i wariant 2.8. Uprawy zielarskie (w okresie przestawiania)</v>
      </c>
      <c r="H184" s="906"/>
      <c r="I184" s="910"/>
      <c r="J184" s="910"/>
      <c r="K184" s="910"/>
      <c r="L184" s="910"/>
      <c r="M184" s="910"/>
      <c r="N184" s="910"/>
      <c r="O184" s="910"/>
      <c r="P184" s="910"/>
      <c r="Q184" s="910"/>
      <c r="X184" s="883"/>
    </row>
    <row r="185" spans="1:24" ht="26.25" customHeight="1">
      <c r="A185" s="906"/>
      <c r="B185" s="1207">
        <v>26</v>
      </c>
      <c r="C185" s="1188" t="s">
        <v>2391</v>
      </c>
      <c r="D185" s="1203" t="s">
        <v>2392</v>
      </c>
      <c r="E185" s="1196" t="s">
        <v>1664</v>
      </c>
      <c r="F185" s="1196" t="s">
        <v>1989</v>
      </c>
      <c r="G185" s="909" t="str">
        <f t="shared" si="3"/>
        <v>Wariant 2.7. Uprawy zielarskie (dla których zakończono okres przestawiania) i wariant 2.8. Uprawy zielarskie (w okresie przestawiania)</v>
      </c>
      <c r="H185" s="906"/>
      <c r="I185" s="910"/>
      <c r="J185" s="910"/>
      <c r="K185" s="910"/>
      <c r="L185" s="910"/>
      <c r="M185" s="910"/>
      <c r="N185" s="910"/>
      <c r="O185" s="910"/>
      <c r="P185" s="910"/>
      <c r="Q185" s="910"/>
      <c r="X185" s="883"/>
    </row>
    <row r="186" spans="1:24" ht="26.25" customHeight="1">
      <c r="A186" s="906"/>
      <c r="B186" s="1207">
        <v>27</v>
      </c>
      <c r="C186" s="1188" t="s">
        <v>2393</v>
      </c>
      <c r="D186" s="1203" t="s">
        <v>2394</v>
      </c>
      <c r="E186" s="1196" t="s">
        <v>1664</v>
      </c>
      <c r="F186" s="1196" t="s">
        <v>1989</v>
      </c>
      <c r="G186" s="909" t="str">
        <f t="shared" si="3"/>
        <v>Wariant 2.7. Uprawy zielarskie (dla których zakończono okres przestawiania) i wariant 2.8. Uprawy zielarskie (w okresie przestawiania)</v>
      </c>
      <c r="H186" s="906"/>
      <c r="I186" s="910"/>
      <c r="J186" s="910"/>
      <c r="K186" s="910"/>
      <c r="L186" s="910"/>
      <c r="M186" s="910"/>
      <c r="N186" s="910"/>
      <c r="O186" s="910"/>
      <c r="P186" s="910"/>
      <c r="Q186" s="910"/>
      <c r="X186" s="883"/>
    </row>
    <row r="187" spans="1:24" ht="26.25" customHeight="1">
      <c r="A187" s="906"/>
      <c r="B187" s="1207">
        <v>28</v>
      </c>
      <c r="C187" s="1188" t="s">
        <v>2395</v>
      </c>
      <c r="D187" s="1203" t="s">
        <v>2396</v>
      </c>
      <c r="E187" s="1196" t="s">
        <v>1664</v>
      </c>
      <c r="F187" s="1196" t="s">
        <v>1989</v>
      </c>
      <c r="G187" s="909" t="str">
        <f t="shared" si="3"/>
        <v>Wariant 2.7. Uprawy zielarskie (dla których zakończono okres przestawiania) i wariant 2.8. Uprawy zielarskie (w okresie przestawiania)</v>
      </c>
      <c r="H187" s="906"/>
      <c r="I187" s="910"/>
      <c r="J187" s="910"/>
      <c r="K187" s="910"/>
      <c r="L187" s="910"/>
      <c r="M187" s="910"/>
      <c r="N187" s="910"/>
      <c r="O187" s="910"/>
      <c r="P187" s="910"/>
      <c r="Q187" s="910"/>
      <c r="X187" s="883"/>
    </row>
    <row r="188" spans="1:24" ht="26.25" customHeight="1">
      <c r="A188" s="906"/>
      <c r="B188" s="1207">
        <v>29</v>
      </c>
      <c r="C188" s="1188" t="s">
        <v>2399</v>
      </c>
      <c r="D188" s="1203" t="s">
        <v>2400</v>
      </c>
      <c r="E188" s="1196" t="s">
        <v>1664</v>
      </c>
      <c r="F188" s="1196" t="s">
        <v>1986</v>
      </c>
      <c r="G188" s="909" t="str">
        <f t="shared" si="3"/>
        <v>Wariant 2.7. Uprawy zielarskie (dla których zakończono okres przestawiania) i wariant 2.8. Uprawy zielarskie (w okresie przestawiania)</v>
      </c>
      <c r="H188" s="906"/>
      <c r="I188" s="910"/>
      <c r="J188" s="910"/>
      <c r="K188" s="910"/>
      <c r="L188" s="910"/>
      <c r="M188" s="910"/>
      <c r="N188" s="910"/>
      <c r="O188" s="910"/>
      <c r="P188" s="910"/>
      <c r="Q188" s="910"/>
      <c r="X188" s="883"/>
    </row>
    <row r="189" spans="1:24" ht="26.25" customHeight="1">
      <c r="A189" s="906"/>
      <c r="B189" s="1207">
        <v>30</v>
      </c>
      <c r="C189" s="1188" t="s">
        <v>2401</v>
      </c>
      <c r="D189" s="1203" t="s">
        <v>2402</v>
      </c>
      <c r="E189" s="1196" t="s">
        <v>1664</v>
      </c>
      <c r="F189" s="1196" t="s">
        <v>1986</v>
      </c>
      <c r="G189" s="909" t="str">
        <f t="shared" si="3"/>
        <v>Wariant 2.7. Uprawy zielarskie (dla których zakończono okres przestawiania) i wariant 2.8. Uprawy zielarskie (w okresie przestawiania)</v>
      </c>
      <c r="H189" s="906"/>
      <c r="I189" s="910"/>
      <c r="J189" s="910"/>
      <c r="K189" s="910"/>
      <c r="L189" s="910"/>
      <c r="M189" s="910"/>
      <c r="N189" s="910"/>
      <c r="O189" s="910"/>
      <c r="P189" s="910"/>
      <c r="Q189" s="910"/>
      <c r="X189" s="883"/>
    </row>
    <row r="190" spans="1:24" ht="26.25" customHeight="1">
      <c r="A190" s="906"/>
      <c r="B190" s="1207">
        <v>31</v>
      </c>
      <c r="C190" s="1188" t="s">
        <v>2405</v>
      </c>
      <c r="D190" s="1203" t="s">
        <v>2406</v>
      </c>
      <c r="E190" s="1196" t="s">
        <v>1664</v>
      </c>
      <c r="F190" s="1196" t="s">
        <v>1986</v>
      </c>
      <c r="G190" s="909" t="str">
        <f t="shared" si="3"/>
        <v>Wariant 2.7. Uprawy zielarskie (dla których zakończono okres przestawiania) i wariant 2.8. Uprawy zielarskie (w okresie przestawiania)</v>
      </c>
      <c r="H190" s="906"/>
      <c r="I190" s="910"/>
      <c r="J190" s="910"/>
      <c r="K190" s="910"/>
      <c r="L190" s="910"/>
      <c r="M190" s="910"/>
      <c r="N190" s="910"/>
      <c r="O190" s="910"/>
      <c r="P190" s="910"/>
      <c r="Q190" s="910"/>
      <c r="X190" s="883"/>
    </row>
    <row r="191" spans="1:24" ht="26.25" customHeight="1">
      <c r="A191" s="906"/>
      <c r="B191" s="1207">
        <v>32</v>
      </c>
      <c r="C191" s="1188" t="s">
        <v>2827</v>
      </c>
      <c r="D191" s="1203" t="s">
        <v>2828</v>
      </c>
      <c r="E191" s="1196" t="s">
        <v>2644</v>
      </c>
      <c r="F191" s="1196" t="s">
        <v>212</v>
      </c>
      <c r="G191" s="909"/>
      <c r="H191" s="906"/>
      <c r="I191" s="910"/>
      <c r="J191" s="910"/>
      <c r="K191" s="910"/>
      <c r="L191" s="910"/>
      <c r="M191" s="910"/>
      <c r="N191" s="910"/>
      <c r="O191" s="910"/>
      <c r="P191" s="910"/>
      <c r="Q191" s="910"/>
      <c r="X191" s="883"/>
    </row>
    <row r="192" spans="1:24" ht="26.25" customHeight="1">
      <c r="A192" s="906"/>
      <c r="B192" s="1207">
        <v>33</v>
      </c>
      <c r="C192" s="1188" t="s">
        <v>2411</v>
      </c>
      <c r="D192" s="1203" t="s">
        <v>2412</v>
      </c>
      <c r="E192" s="1196" t="s">
        <v>1664</v>
      </c>
      <c r="F192" s="1196" t="s">
        <v>1989</v>
      </c>
      <c r="G192" s="909" t="str">
        <f t="shared" si="3"/>
        <v>Wariant 2.7. Uprawy zielarskie (dla których zakończono okres przestawiania) i wariant 2.8. Uprawy zielarskie (w okresie przestawiania)</v>
      </c>
      <c r="H192" s="906"/>
      <c r="I192" s="910"/>
      <c r="J192" s="910"/>
      <c r="K192" s="910"/>
      <c r="L192" s="910"/>
      <c r="M192" s="910"/>
      <c r="N192" s="910"/>
      <c r="O192" s="910"/>
      <c r="P192" s="910"/>
      <c r="Q192" s="910"/>
      <c r="X192" s="883"/>
    </row>
    <row r="193" spans="1:24" ht="26.25" customHeight="1">
      <c r="A193" s="906"/>
      <c r="B193" s="1207">
        <v>34</v>
      </c>
      <c r="C193" s="1188" t="s">
        <v>2413</v>
      </c>
      <c r="D193" s="1203" t="s">
        <v>2414</v>
      </c>
      <c r="E193" s="1196" t="s">
        <v>1664</v>
      </c>
      <c r="F193" s="1196" t="s">
        <v>1989</v>
      </c>
      <c r="G193" s="909" t="str">
        <f t="shared" si="3"/>
        <v>Wariant 2.7. Uprawy zielarskie (dla których zakończono okres przestawiania) i wariant 2.8. Uprawy zielarskie (w okresie przestawiania)</v>
      </c>
      <c r="H193" s="906"/>
      <c r="I193" s="910"/>
      <c r="J193" s="910"/>
      <c r="K193" s="910"/>
      <c r="L193" s="910"/>
      <c r="M193" s="910"/>
      <c r="N193" s="910"/>
      <c r="O193" s="910"/>
      <c r="P193" s="910"/>
      <c r="Q193" s="910"/>
      <c r="X193" s="883"/>
    </row>
    <row r="194" spans="1:24" ht="26.25" customHeight="1">
      <c r="A194" s="906"/>
      <c r="B194" s="1207">
        <v>35</v>
      </c>
      <c r="C194" s="1188" t="s">
        <v>2415</v>
      </c>
      <c r="D194" s="1203" t="s">
        <v>2416</v>
      </c>
      <c r="E194" s="1196" t="s">
        <v>1664</v>
      </c>
      <c r="F194" s="1196" t="s">
        <v>1986</v>
      </c>
      <c r="G194" s="909" t="str">
        <f t="shared" si="3"/>
        <v>Wariant 2.7. Uprawy zielarskie (dla których zakończono okres przestawiania) i wariant 2.8. Uprawy zielarskie (w okresie przestawiania)</v>
      </c>
      <c r="H194" s="906"/>
      <c r="I194" s="910"/>
      <c r="J194" s="910"/>
      <c r="K194" s="910"/>
      <c r="L194" s="910"/>
      <c r="M194" s="910"/>
      <c r="N194" s="910"/>
      <c r="O194" s="910"/>
      <c r="P194" s="910"/>
      <c r="Q194" s="910"/>
      <c r="X194" s="883"/>
    </row>
    <row r="195" spans="1:24" ht="26.25" customHeight="1">
      <c r="A195" s="906"/>
      <c r="B195" s="1207">
        <v>36</v>
      </c>
      <c r="C195" s="1188" t="s">
        <v>2419</v>
      </c>
      <c r="D195" s="1203" t="s">
        <v>2420</v>
      </c>
      <c r="E195" s="1196" t="s">
        <v>1664</v>
      </c>
      <c r="F195" s="1196" t="s">
        <v>1989</v>
      </c>
      <c r="G195" s="909" t="str">
        <f t="shared" si="3"/>
        <v>Wariant 2.7. Uprawy zielarskie (dla których zakończono okres przestawiania) i wariant 2.8. Uprawy zielarskie (w okresie przestawiania)</v>
      </c>
      <c r="H195" s="906"/>
      <c r="I195" s="910"/>
      <c r="J195" s="910"/>
      <c r="K195" s="910"/>
      <c r="L195" s="910"/>
      <c r="M195" s="910"/>
      <c r="N195" s="910"/>
      <c r="O195" s="910"/>
      <c r="P195" s="910"/>
      <c r="Q195" s="910"/>
      <c r="X195" s="883"/>
    </row>
    <row r="196" spans="1:24" ht="26.25" customHeight="1">
      <c r="A196" s="906"/>
      <c r="B196" s="1207">
        <v>37</v>
      </c>
      <c r="C196" s="1188" t="s">
        <v>2421</v>
      </c>
      <c r="D196" s="1203" t="s">
        <v>2422</v>
      </c>
      <c r="E196" s="1196" t="s">
        <v>1664</v>
      </c>
      <c r="F196" s="1196" t="s">
        <v>1989</v>
      </c>
      <c r="G196" s="909" t="str">
        <f t="shared" si="3"/>
        <v>Wariant 2.7. Uprawy zielarskie (dla których zakończono okres przestawiania) i wariant 2.8. Uprawy zielarskie (w okresie przestawiania)</v>
      </c>
      <c r="H196" s="906"/>
      <c r="I196" s="910"/>
      <c r="J196" s="910"/>
      <c r="K196" s="910"/>
      <c r="L196" s="910"/>
      <c r="M196" s="910"/>
      <c r="N196" s="910"/>
      <c r="O196" s="910"/>
      <c r="P196" s="910"/>
      <c r="Q196" s="910"/>
      <c r="X196" s="883"/>
    </row>
    <row r="197" spans="1:24" ht="26.25" customHeight="1">
      <c r="A197" s="906"/>
      <c r="B197" s="1207">
        <v>38</v>
      </c>
      <c r="C197" s="1188" t="s">
        <v>2423</v>
      </c>
      <c r="D197" s="1203" t="s">
        <v>2424</v>
      </c>
      <c r="E197" s="1196" t="s">
        <v>1664</v>
      </c>
      <c r="F197" s="1196" t="s">
        <v>1989</v>
      </c>
      <c r="G197" s="909" t="str">
        <f t="shared" si="3"/>
        <v>Wariant 2.7. Uprawy zielarskie (dla których zakończono okres przestawiania) i wariant 2.8. Uprawy zielarskie (w okresie przestawiania)</v>
      </c>
      <c r="H197" s="906"/>
      <c r="I197" s="910"/>
      <c r="J197" s="910"/>
      <c r="K197" s="910"/>
      <c r="L197" s="910"/>
      <c r="M197" s="910"/>
      <c r="N197" s="910"/>
      <c r="O197" s="910"/>
      <c r="P197" s="910"/>
      <c r="Q197" s="910"/>
      <c r="X197" s="883"/>
    </row>
    <row r="198" spans="1:24" ht="26.25" customHeight="1">
      <c r="A198" s="906"/>
      <c r="B198" s="1207">
        <v>39</v>
      </c>
      <c r="C198" s="1188" t="s">
        <v>2425</v>
      </c>
      <c r="D198" s="1203" t="s">
        <v>2426</v>
      </c>
      <c r="E198" s="1196" t="s">
        <v>1664</v>
      </c>
      <c r="F198" s="1196" t="s">
        <v>1989</v>
      </c>
      <c r="G198" s="909" t="str">
        <f t="shared" si="3"/>
        <v>Wariant 2.7. Uprawy zielarskie (dla których zakończono okres przestawiania) i wariant 2.8. Uprawy zielarskie (w okresie przestawiania)</v>
      </c>
      <c r="H198" s="906"/>
      <c r="I198" s="910"/>
      <c r="J198" s="910"/>
      <c r="K198" s="910"/>
      <c r="L198" s="910"/>
      <c r="M198" s="910"/>
      <c r="N198" s="910"/>
      <c r="O198" s="910"/>
      <c r="P198" s="910"/>
      <c r="Q198" s="910"/>
      <c r="X198" s="883"/>
    </row>
    <row r="199" spans="1:24" ht="26.25" customHeight="1">
      <c r="A199" s="906"/>
      <c r="B199" s="1207">
        <v>40</v>
      </c>
      <c r="C199" s="1188" t="s">
        <v>2829</v>
      </c>
      <c r="D199" s="1203" t="s">
        <v>2830</v>
      </c>
      <c r="E199" s="1196" t="s">
        <v>2644</v>
      </c>
      <c r="F199" s="1196" t="s">
        <v>212</v>
      </c>
      <c r="G199" s="909" t="str">
        <f t="shared" si="3"/>
        <v>Wariant 2.7. Uprawy zielarskie (dla których zakończono okres przestawiania) i wariant 2.8. Uprawy zielarskie (w okresie przestawiania)</v>
      </c>
      <c r="H199" s="906"/>
      <c r="I199" s="910"/>
      <c r="J199" s="910"/>
      <c r="K199" s="910"/>
      <c r="L199" s="910"/>
      <c r="M199" s="910"/>
      <c r="N199" s="910"/>
      <c r="O199" s="910"/>
      <c r="P199" s="910"/>
      <c r="Q199" s="910"/>
      <c r="X199" s="883"/>
    </row>
    <row r="200" spans="1:24" ht="26.25" customHeight="1">
      <c r="A200" s="906"/>
      <c r="B200" s="1207">
        <v>41</v>
      </c>
      <c r="C200" s="1188" t="s">
        <v>2429</v>
      </c>
      <c r="D200" s="1203" t="s">
        <v>2430</v>
      </c>
      <c r="E200" s="1196" t="s">
        <v>1664</v>
      </c>
      <c r="F200" s="1196" t="s">
        <v>1989</v>
      </c>
      <c r="G200" s="909" t="str">
        <f t="shared" si="3"/>
        <v>Wariant 2.7. Uprawy zielarskie (dla których zakończono okres przestawiania) i wariant 2.8. Uprawy zielarskie (w okresie przestawiania)</v>
      </c>
      <c r="H200" s="906"/>
      <c r="I200" s="910"/>
      <c r="J200" s="910"/>
      <c r="K200" s="910"/>
      <c r="L200" s="910"/>
      <c r="M200" s="910"/>
      <c r="N200" s="910"/>
      <c r="O200" s="910"/>
      <c r="P200" s="910"/>
      <c r="Q200" s="910"/>
      <c r="X200" s="883"/>
    </row>
    <row r="201" spans="1:24" ht="26.25" customHeight="1">
      <c r="A201" s="906"/>
      <c r="B201" s="1207">
        <v>42</v>
      </c>
      <c r="C201" s="1188" t="s">
        <v>2437</v>
      </c>
      <c r="D201" s="1203" t="s">
        <v>2438</v>
      </c>
      <c r="E201" s="1196" t="s">
        <v>1664</v>
      </c>
      <c r="F201" s="1196" t="s">
        <v>1989</v>
      </c>
      <c r="G201" s="909" t="str">
        <f t="shared" si="3"/>
        <v>Wariant 2.7. Uprawy zielarskie (dla których zakończono okres przestawiania) i wariant 2.8. Uprawy zielarskie (w okresie przestawiania)</v>
      </c>
      <c r="H201" s="906"/>
      <c r="I201" s="910"/>
      <c r="J201" s="910"/>
      <c r="K201" s="910"/>
      <c r="L201" s="910"/>
      <c r="M201" s="910"/>
      <c r="N201" s="910"/>
      <c r="O201" s="910"/>
      <c r="P201" s="910"/>
      <c r="Q201" s="910"/>
      <c r="X201" s="883"/>
    </row>
    <row r="202" spans="1:24" ht="26.25" customHeight="1">
      <c r="A202" s="906"/>
      <c r="B202" s="1207">
        <v>43</v>
      </c>
      <c r="C202" s="1188" t="s">
        <v>2439</v>
      </c>
      <c r="D202" s="1203" t="s">
        <v>2440</v>
      </c>
      <c r="E202" s="1196" t="s">
        <v>1664</v>
      </c>
      <c r="F202" s="1196" t="s">
        <v>1989</v>
      </c>
      <c r="G202" s="909" t="str">
        <f t="shared" si="3"/>
        <v>Wariant 2.7. Uprawy zielarskie (dla których zakończono okres przestawiania) i wariant 2.8. Uprawy zielarskie (w okresie przestawiania)</v>
      </c>
      <c r="H202" s="906"/>
      <c r="I202" s="910"/>
      <c r="J202" s="910"/>
      <c r="K202" s="910"/>
      <c r="L202" s="910"/>
      <c r="M202" s="910"/>
      <c r="N202" s="910"/>
      <c r="O202" s="910"/>
      <c r="P202" s="910"/>
      <c r="Q202" s="910"/>
      <c r="X202" s="883"/>
    </row>
    <row r="203" spans="1:24" ht="26.25" customHeight="1">
      <c r="A203" s="906"/>
      <c r="B203" s="1207">
        <v>44</v>
      </c>
      <c r="C203" s="1188" t="s">
        <v>2443</v>
      </c>
      <c r="D203" s="1203" t="s">
        <v>2444</v>
      </c>
      <c r="E203" s="1196" t="s">
        <v>1664</v>
      </c>
      <c r="F203" s="1196" t="s">
        <v>2006</v>
      </c>
      <c r="G203" s="909" t="str">
        <f t="shared" si="3"/>
        <v>Wariant 2.7. Uprawy zielarskie (dla których zakończono okres przestawiania) i wariant 2.8. Uprawy zielarskie (w okresie przestawiania)</v>
      </c>
      <c r="H203" s="906"/>
      <c r="I203" s="910"/>
      <c r="J203" s="910"/>
      <c r="K203" s="910"/>
      <c r="L203" s="910"/>
      <c r="M203" s="910"/>
      <c r="N203" s="910"/>
      <c r="O203" s="910"/>
      <c r="P203" s="910"/>
      <c r="Q203" s="910"/>
      <c r="X203" s="883"/>
    </row>
    <row r="204" spans="1:24" ht="26.25" customHeight="1">
      <c r="A204" s="906"/>
      <c r="B204" s="1207">
        <v>45</v>
      </c>
      <c r="C204" s="1188" t="s">
        <v>2445</v>
      </c>
      <c r="D204" s="1203" t="s">
        <v>2446</v>
      </c>
      <c r="E204" s="1196" t="s">
        <v>1664</v>
      </c>
      <c r="F204" s="1196" t="s">
        <v>1989</v>
      </c>
      <c r="G204" s="909" t="str">
        <f t="shared" si="3"/>
        <v>Wariant 2.7. Uprawy zielarskie (dla których zakończono okres przestawiania) i wariant 2.8. Uprawy zielarskie (w okresie przestawiania)</v>
      </c>
      <c r="H204" s="906"/>
      <c r="I204" s="910"/>
      <c r="J204" s="910"/>
      <c r="K204" s="910"/>
      <c r="L204" s="910"/>
      <c r="M204" s="910"/>
      <c r="N204" s="910"/>
      <c r="O204" s="910"/>
      <c r="P204" s="910"/>
      <c r="Q204" s="910"/>
      <c r="X204" s="883"/>
    </row>
    <row r="205" spans="1:24" ht="26.25" customHeight="1">
      <c r="A205" s="906"/>
      <c r="B205" s="1207">
        <v>46</v>
      </c>
      <c r="C205" s="1188" t="s">
        <v>2447</v>
      </c>
      <c r="D205" s="1203" t="s">
        <v>2448</v>
      </c>
      <c r="E205" s="1196" t="s">
        <v>1664</v>
      </c>
      <c r="F205" s="1196" t="s">
        <v>1989</v>
      </c>
      <c r="G205" s="909" t="str">
        <f t="shared" si="3"/>
        <v>Wariant 2.7. Uprawy zielarskie (dla których zakończono okres przestawiania) i wariant 2.8. Uprawy zielarskie (w okresie przestawiania)</v>
      </c>
      <c r="H205" s="906"/>
      <c r="I205" s="910"/>
      <c r="J205" s="910"/>
      <c r="K205" s="910"/>
      <c r="L205" s="910"/>
      <c r="M205" s="910"/>
      <c r="N205" s="910"/>
      <c r="O205" s="910"/>
      <c r="P205" s="910"/>
      <c r="Q205" s="910"/>
      <c r="X205" s="883"/>
    </row>
    <row r="206" spans="1:24" ht="26.25" customHeight="1">
      <c r="A206" s="893"/>
      <c r="B206" s="894" t="s">
        <v>2456</v>
      </c>
      <c r="C206" s="895"/>
      <c r="D206" s="1187"/>
      <c r="E206" s="1199"/>
      <c r="F206" s="1199"/>
      <c r="G206" s="883"/>
      <c r="H206" s="883"/>
      <c r="X206" s="883"/>
    </row>
    <row r="207" spans="1:24" ht="26.25" customHeight="1">
      <c r="A207" s="893"/>
      <c r="B207" s="1200">
        <v>1</v>
      </c>
      <c r="C207" s="1180" t="s">
        <v>2457</v>
      </c>
      <c r="D207" s="1201"/>
      <c r="E207" s="1189" t="s">
        <v>2458</v>
      </c>
      <c r="F207" s="1181" t="s">
        <v>1989</v>
      </c>
      <c r="G207" s="896" t="str">
        <f>B$206</f>
        <v xml:space="preserve"> Wariant 2.9. Uprawy sadownicze i jagodowe (dla których zakończono okres przestawiania), i wariant 2.10. Uprawy sadownicze i jagodowe (w okresie przestawiania) ***</v>
      </c>
      <c r="H207" s="896"/>
      <c r="I207" s="896"/>
      <c r="J207" s="896"/>
      <c r="K207" s="896"/>
      <c r="L207" s="896"/>
      <c r="M207" s="896"/>
      <c r="N207" s="896"/>
      <c r="O207" s="896"/>
      <c r="P207" s="896"/>
      <c r="Q207" s="896"/>
      <c r="X207" s="883"/>
    </row>
    <row r="208" spans="1:24" ht="26.25" customHeight="1">
      <c r="A208" s="893"/>
      <c r="B208" s="1202">
        <v>2</v>
      </c>
      <c r="C208" s="1188" t="s">
        <v>2459</v>
      </c>
      <c r="D208" s="1203"/>
      <c r="E208" s="1190" t="s">
        <v>2458</v>
      </c>
      <c r="F208" s="1191" t="s">
        <v>1989</v>
      </c>
      <c r="G208" s="896" t="str">
        <f t="shared" ref="G208:G221" si="4">B$206</f>
        <v xml:space="preserve"> Wariant 2.9. Uprawy sadownicze i jagodowe (dla których zakończono okres przestawiania), i wariant 2.10. Uprawy sadownicze i jagodowe (w okresie przestawiania) ***</v>
      </c>
      <c r="H208" s="896"/>
      <c r="I208" s="896"/>
      <c r="J208" s="896"/>
      <c r="K208" s="896"/>
      <c r="L208" s="896"/>
      <c r="M208" s="896"/>
      <c r="N208" s="896"/>
      <c r="O208" s="896"/>
      <c r="P208" s="896"/>
      <c r="Q208" s="896"/>
      <c r="X208" s="883"/>
    </row>
    <row r="209" spans="1:24" ht="26.25" customHeight="1">
      <c r="A209" s="893"/>
      <c r="B209" s="1202">
        <v>3</v>
      </c>
      <c r="C209" s="1188" t="s">
        <v>2460</v>
      </c>
      <c r="D209" s="1203"/>
      <c r="E209" s="1190" t="s">
        <v>2458</v>
      </c>
      <c r="F209" s="1191" t="s">
        <v>1989</v>
      </c>
      <c r="G209" s="896" t="str">
        <f t="shared" si="4"/>
        <v xml:space="preserve"> Wariant 2.9. Uprawy sadownicze i jagodowe (dla których zakończono okres przestawiania), i wariant 2.10. Uprawy sadownicze i jagodowe (w okresie przestawiania) ***</v>
      </c>
      <c r="H209" s="896"/>
      <c r="I209" s="896"/>
      <c r="J209" s="896"/>
      <c r="K209" s="896"/>
      <c r="L209" s="896"/>
      <c r="M209" s="896"/>
      <c r="N209" s="896"/>
      <c r="O209" s="896"/>
      <c r="P209" s="896"/>
      <c r="Q209" s="896"/>
      <c r="X209" s="883"/>
    </row>
    <row r="210" spans="1:24" ht="26.25" customHeight="1">
      <c r="A210" s="893"/>
      <c r="B210" s="1202">
        <v>4</v>
      </c>
      <c r="C210" s="1188" t="s">
        <v>2461</v>
      </c>
      <c r="D210" s="1203"/>
      <c r="E210" s="1190" t="s">
        <v>2458</v>
      </c>
      <c r="F210" s="1191" t="s">
        <v>1989</v>
      </c>
      <c r="G210" s="896" t="str">
        <f t="shared" si="4"/>
        <v xml:space="preserve"> Wariant 2.9. Uprawy sadownicze i jagodowe (dla których zakończono okres przestawiania), i wariant 2.10. Uprawy sadownicze i jagodowe (w okresie przestawiania) ***</v>
      </c>
      <c r="H210" s="896"/>
      <c r="I210" s="896"/>
      <c r="J210" s="896"/>
      <c r="K210" s="896"/>
      <c r="L210" s="896"/>
      <c r="M210" s="896"/>
      <c r="N210" s="896"/>
      <c r="O210" s="896"/>
      <c r="P210" s="896"/>
      <c r="Q210" s="896"/>
      <c r="X210" s="883"/>
    </row>
    <row r="211" spans="1:24" ht="26.25" customHeight="1">
      <c r="A211" s="893"/>
      <c r="B211" s="1202">
        <v>5</v>
      </c>
      <c r="C211" s="1188" t="s">
        <v>2462</v>
      </c>
      <c r="D211" s="1203"/>
      <c r="E211" s="1190" t="s">
        <v>2458</v>
      </c>
      <c r="F211" s="1191" t="s">
        <v>1989</v>
      </c>
      <c r="G211" s="896" t="str">
        <f t="shared" si="4"/>
        <v xml:space="preserve"> Wariant 2.9. Uprawy sadownicze i jagodowe (dla których zakończono okres przestawiania), i wariant 2.10. Uprawy sadownicze i jagodowe (w okresie przestawiania) ***</v>
      </c>
      <c r="H211" s="896"/>
      <c r="I211" s="896"/>
      <c r="J211" s="896"/>
      <c r="K211" s="896"/>
      <c r="L211" s="896"/>
      <c r="M211" s="896"/>
      <c r="N211" s="896"/>
      <c r="O211" s="896"/>
      <c r="P211" s="896"/>
      <c r="Q211" s="896"/>
    </row>
    <row r="212" spans="1:24" ht="26.25" customHeight="1">
      <c r="A212" s="893"/>
      <c r="B212" s="1202">
        <v>6</v>
      </c>
      <c r="C212" s="1188" t="s">
        <v>2463</v>
      </c>
      <c r="D212" s="1203"/>
      <c r="E212" s="1190" t="s">
        <v>2458</v>
      </c>
      <c r="F212" s="1191" t="s">
        <v>1989</v>
      </c>
      <c r="G212" s="896" t="str">
        <f t="shared" si="4"/>
        <v xml:space="preserve"> Wariant 2.9. Uprawy sadownicze i jagodowe (dla których zakończono okres przestawiania), i wariant 2.10. Uprawy sadownicze i jagodowe (w okresie przestawiania) ***</v>
      </c>
      <c r="H212" s="896"/>
      <c r="I212" s="896"/>
      <c r="J212" s="896"/>
      <c r="K212" s="896"/>
      <c r="L212" s="896"/>
      <c r="M212" s="896"/>
      <c r="N212" s="896"/>
      <c r="O212" s="896"/>
      <c r="P212" s="896"/>
      <c r="Q212" s="896"/>
    </row>
    <row r="213" spans="1:24" ht="26.25" customHeight="1">
      <c r="A213" s="893"/>
      <c r="B213" s="1202">
        <v>7</v>
      </c>
      <c r="C213" s="1188" t="s">
        <v>2464</v>
      </c>
      <c r="D213" s="1203"/>
      <c r="E213" s="1190" t="s">
        <v>2458</v>
      </c>
      <c r="F213" s="1191" t="s">
        <v>1989</v>
      </c>
      <c r="G213" s="896" t="str">
        <f t="shared" si="4"/>
        <v xml:space="preserve"> Wariant 2.9. Uprawy sadownicze i jagodowe (dla których zakończono okres przestawiania), i wariant 2.10. Uprawy sadownicze i jagodowe (w okresie przestawiania) ***</v>
      </c>
      <c r="H213" s="896"/>
      <c r="I213" s="896"/>
      <c r="J213" s="896"/>
      <c r="K213" s="896"/>
      <c r="L213" s="896"/>
      <c r="M213" s="896"/>
      <c r="N213" s="896"/>
      <c r="O213" s="896"/>
      <c r="P213" s="896"/>
      <c r="Q213" s="896"/>
    </row>
    <row r="214" spans="1:24" ht="26.25" customHeight="1">
      <c r="A214" s="893"/>
      <c r="B214" s="1202">
        <v>8</v>
      </c>
      <c r="C214" s="1188" t="s">
        <v>2465</v>
      </c>
      <c r="D214" s="1203"/>
      <c r="E214" s="1190" t="s">
        <v>2458</v>
      </c>
      <c r="F214" s="1191" t="s">
        <v>1989</v>
      </c>
      <c r="G214" s="896" t="str">
        <f t="shared" si="4"/>
        <v xml:space="preserve"> Wariant 2.9. Uprawy sadownicze i jagodowe (dla których zakończono okres przestawiania), i wariant 2.10. Uprawy sadownicze i jagodowe (w okresie przestawiania) ***</v>
      </c>
      <c r="H214" s="896"/>
      <c r="I214" s="896"/>
      <c r="J214" s="896"/>
      <c r="K214" s="896"/>
      <c r="L214" s="896"/>
      <c r="M214" s="896"/>
      <c r="N214" s="896"/>
      <c r="O214" s="896"/>
      <c r="P214" s="896"/>
      <c r="Q214" s="896"/>
    </row>
    <row r="215" spans="1:24" ht="26.25" customHeight="1">
      <c r="A215" s="893"/>
      <c r="B215" s="1202">
        <v>9</v>
      </c>
      <c r="C215" s="1188" t="s">
        <v>2466</v>
      </c>
      <c r="D215" s="1203"/>
      <c r="E215" s="1190" t="s">
        <v>2458</v>
      </c>
      <c r="F215" s="1191" t="s">
        <v>1989</v>
      </c>
      <c r="G215" s="896" t="str">
        <f t="shared" si="4"/>
        <v xml:space="preserve"> Wariant 2.9. Uprawy sadownicze i jagodowe (dla których zakończono okres przestawiania), i wariant 2.10. Uprawy sadownicze i jagodowe (w okresie przestawiania) ***</v>
      </c>
      <c r="H215" s="896"/>
      <c r="I215" s="896"/>
      <c r="J215" s="896"/>
      <c r="K215" s="896"/>
      <c r="L215" s="896"/>
      <c r="M215" s="896"/>
      <c r="N215" s="896"/>
      <c r="O215" s="896"/>
      <c r="P215" s="896"/>
      <c r="Q215" s="896"/>
    </row>
    <row r="216" spans="1:24" ht="26.25" customHeight="1">
      <c r="A216" s="893"/>
      <c r="B216" s="1202">
        <v>10</v>
      </c>
      <c r="C216" s="1188" t="s">
        <v>2467</v>
      </c>
      <c r="D216" s="1203"/>
      <c r="E216" s="1190" t="s">
        <v>2458</v>
      </c>
      <c r="F216" s="1191" t="s">
        <v>1989</v>
      </c>
      <c r="G216" s="896" t="str">
        <f t="shared" si="4"/>
        <v xml:space="preserve"> Wariant 2.9. Uprawy sadownicze i jagodowe (dla których zakończono okres przestawiania), i wariant 2.10. Uprawy sadownicze i jagodowe (w okresie przestawiania) ***</v>
      </c>
      <c r="H216" s="896"/>
      <c r="I216" s="896"/>
      <c r="J216" s="896"/>
      <c r="K216" s="896"/>
      <c r="L216" s="896"/>
      <c r="M216" s="896"/>
      <c r="N216" s="896"/>
      <c r="O216" s="896"/>
      <c r="P216" s="896"/>
      <c r="Q216" s="896"/>
    </row>
    <row r="217" spans="1:24" ht="26.25" customHeight="1">
      <c r="A217" s="893"/>
      <c r="B217" s="1202">
        <v>11</v>
      </c>
      <c r="C217" s="1188" t="s">
        <v>2407</v>
      </c>
      <c r="D217" s="1203"/>
      <c r="E217" s="1190" t="s">
        <v>2458</v>
      </c>
      <c r="F217" s="1191" t="s">
        <v>1989</v>
      </c>
      <c r="G217" s="896" t="str">
        <f t="shared" si="4"/>
        <v xml:space="preserve"> Wariant 2.9. Uprawy sadownicze i jagodowe (dla których zakończono okres przestawiania), i wariant 2.10. Uprawy sadownicze i jagodowe (w okresie przestawiania) ***</v>
      </c>
      <c r="H217" s="896"/>
      <c r="I217" s="896"/>
      <c r="J217" s="896"/>
      <c r="K217" s="896"/>
      <c r="L217" s="896"/>
      <c r="M217" s="896"/>
      <c r="N217" s="896"/>
      <c r="O217" s="896"/>
      <c r="P217" s="896"/>
      <c r="Q217" s="896"/>
    </row>
    <row r="218" spans="1:24" ht="26.25" customHeight="1">
      <c r="A218" s="893"/>
      <c r="B218" s="1202">
        <v>12</v>
      </c>
      <c r="C218" s="1188" t="s">
        <v>2468</v>
      </c>
      <c r="D218" s="1203"/>
      <c r="E218" s="1190" t="s">
        <v>2458</v>
      </c>
      <c r="F218" s="1191" t="s">
        <v>1989</v>
      </c>
      <c r="G218" s="896" t="str">
        <f t="shared" si="4"/>
        <v xml:space="preserve"> Wariant 2.9. Uprawy sadownicze i jagodowe (dla których zakończono okres przestawiania), i wariant 2.10. Uprawy sadownicze i jagodowe (w okresie przestawiania) ***</v>
      </c>
      <c r="H218" s="896"/>
      <c r="I218" s="896"/>
      <c r="J218" s="896"/>
      <c r="K218" s="896"/>
      <c r="L218" s="896"/>
      <c r="M218" s="896"/>
      <c r="N218" s="896"/>
      <c r="O218" s="896"/>
      <c r="P218" s="896"/>
      <c r="Q218" s="896"/>
    </row>
    <row r="219" spans="1:24" ht="26.25" customHeight="1">
      <c r="A219" s="893"/>
      <c r="B219" s="1202">
        <v>13</v>
      </c>
      <c r="C219" s="1188" t="s">
        <v>2431</v>
      </c>
      <c r="D219" s="1203"/>
      <c r="E219" s="1190" t="s">
        <v>2458</v>
      </c>
      <c r="F219" s="1191" t="s">
        <v>1989</v>
      </c>
      <c r="G219" s="896" t="str">
        <f t="shared" si="4"/>
        <v xml:space="preserve"> Wariant 2.9. Uprawy sadownicze i jagodowe (dla których zakończono okres przestawiania), i wariant 2.10. Uprawy sadownicze i jagodowe (w okresie przestawiania) ***</v>
      </c>
      <c r="H219" s="896"/>
      <c r="I219" s="896"/>
      <c r="J219" s="896"/>
      <c r="K219" s="896"/>
      <c r="L219" s="896"/>
      <c r="M219" s="896"/>
      <c r="N219" s="896"/>
      <c r="O219" s="896"/>
      <c r="P219" s="896"/>
      <c r="Q219" s="896"/>
    </row>
    <row r="220" spans="1:24" ht="26.25" customHeight="1">
      <c r="A220" s="893"/>
      <c r="B220" s="1202">
        <v>14</v>
      </c>
      <c r="C220" s="1188" t="s">
        <v>2469</v>
      </c>
      <c r="D220" s="1203"/>
      <c r="E220" s="1190" t="s">
        <v>2458</v>
      </c>
      <c r="F220" s="1191" t="s">
        <v>1989</v>
      </c>
      <c r="G220" s="896" t="str">
        <f t="shared" si="4"/>
        <v xml:space="preserve"> Wariant 2.9. Uprawy sadownicze i jagodowe (dla których zakończono okres przestawiania), i wariant 2.10. Uprawy sadownicze i jagodowe (w okresie przestawiania) ***</v>
      </c>
      <c r="H220" s="896"/>
      <c r="I220" s="896"/>
      <c r="J220" s="896"/>
      <c r="K220" s="896"/>
      <c r="L220" s="896"/>
      <c r="M220" s="896"/>
      <c r="N220" s="896"/>
      <c r="O220" s="896"/>
      <c r="P220" s="896"/>
      <c r="Q220" s="896"/>
    </row>
    <row r="221" spans="1:24" ht="26.25" customHeight="1">
      <c r="A221" s="893"/>
      <c r="B221" s="1202">
        <v>15</v>
      </c>
      <c r="C221" s="1188" t="s">
        <v>2470</v>
      </c>
      <c r="D221" s="1203"/>
      <c r="E221" s="1190" t="s">
        <v>2458</v>
      </c>
      <c r="F221" s="1191" t="s">
        <v>1989</v>
      </c>
      <c r="G221" s="896" t="str">
        <f t="shared" si="4"/>
        <v xml:space="preserve"> Wariant 2.9. Uprawy sadownicze i jagodowe (dla których zakończono okres przestawiania), i wariant 2.10. Uprawy sadownicze i jagodowe (w okresie przestawiania) ***</v>
      </c>
      <c r="H221" s="896"/>
      <c r="I221" s="896"/>
      <c r="J221" s="896"/>
      <c r="K221" s="896"/>
      <c r="L221" s="896"/>
      <c r="M221" s="896"/>
      <c r="N221" s="896"/>
      <c r="O221" s="896"/>
      <c r="P221" s="896"/>
      <c r="Q221" s="896"/>
    </row>
    <row r="222" spans="1:24" ht="26.25" customHeight="1">
      <c r="A222" s="900"/>
      <c r="B222" s="901" t="s">
        <v>2471</v>
      </c>
      <c r="C222" s="902"/>
      <c r="D222" s="1185"/>
      <c r="E222" s="1208"/>
      <c r="F222" s="1195"/>
    </row>
    <row r="223" spans="1:24" ht="26.25" customHeight="1">
      <c r="A223" s="900"/>
      <c r="B223" s="1205">
        <v>1</v>
      </c>
      <c r="C223" s="1188" t="s">
        <v>2472</v>
      </c>
      <c r="D223" s="1203"/>
      <c r="E223" s="1196" t="s">
        <v>2473</v>
      </c>
      <c r="F223" s="1196" t="s">
        <v>1989</v>
      </c>
      <c r="G223" s="1209" t="str">
        <f>B$222</f>
        <v xml:space="preserve"> Wariant 2.11. Pozostałe uprawy sadownicze i jagodowe (dla których zakończono okres przestawiania), i wariant 2.12. Pozostałe uprawy sadownicze i jagodowe (w okresie przestawiania) ***</v>
      </c>
      <c r="H223" s="1209"/>
      <c r="I223" s="1209"/>
      <c r="J223" s="1209"/>
      <c r="K223" s="1209"/>
      <c r="L223" s="1209"/>
      <c r="M223" s="1209"/>
      <c r="N223" s="1209"/>
      <c r="O223" s="1209"/>
      <c r="P223" s="1209"/>
      <c r="Q223" s="1209"/>
    </row>
    <row r="224" spans="1:24" ht="26.25" customHeight="1">
      <c r="A224" s="900"/>
      <c r="B224" s="1205">
        <v>2</v>
      </c>
      <c r="C224" s="1188" t="s">
        <v>2474</v>
      </c>
      <c r="D224" s="1203"/>
      <c r="E224" s="1196" t="s">
        <v>2473</v>
      </c>
      <c r="F224" s="1196" t="s">
        <v>1989</v>
      </c>
      <c r="G224" s="1209" t="str">
        <f t="shared" ref="G224:G232" si="5">B$222</f>
        <v xml:space="preserve"> Wariant 2.11. Pozostałe uprawy sadownicze i jagodowe (dla których zakończono okres przestawiania), i wariant 2.12. Pozostałe uprawy sadownicze i jagodowe (w okresie przestawiania) ***</v>
      </c>
      <c r="H224" s="1209"/>
      <c r="I224" s="1209"/>
      <c r="J224" s="1209"/>
      <c r="K224" s="1209"/>
      <c r="L224" s="1209"/>
      <c r="M224" s="1209"/>
      <c r="N224" s="1209"/>
      <c r="O224" s="1209"/>
      <c r="P224" s="1209"/>
      <c r="Q224" s="1209"/>
    </row>
    <row r="225" spans="1:17" ht="26.25" customHeight="1">
      <c r="A225" s="900"/>
      <c r="B225" s="1205">
        <v>3</v>
      </c>
      <c r="C225" s="1188" t="s">
        <v>2475</v>
      </c>
      <c r="D225" s="1203"/>
      <c r="E225" s="1196" t="s">
        <v>2473</v>
      </c>
      <c r="F225" s="1196" t="s">
        <v>1989</v>
      </c>
      <c r="G225" s="1209" t="str">
        <f t="shared" si="5"/>
        <v xml:space="preserve"> Wariant 2.11. Pozostałe uprawy sadownicze i jagodowe (dla których zakończono okres przestawiania), i wariant 2.12. Pozostałe uprawy sadownicze i jagodowe (w okresie przestawiania) ***</v>
      </c>
      <c r="H225" s="1209"/>
      <c r="I225" s="1209"/>
      <c r="J225" s="1209"/>
      <c r="K225" s="1209"/>
      <c r="L225" s="1209"/>
      <c r="M225" s="1209"/>
      <c r="N225" s="1209"/>
      <c r="O225" s="1209"/>
      <c r="P225" s="1209"/>
      <c r="Q225" s="1209"/>
    </row>
    <row r="226" spans="1:17" ht="26.25" customHeight="1">
      <c r="A226" s="900"/>
      <c r="B226" s="1205">
        <v>4</v>
      </c>
      <c r="C226" s="1188" t="s">
        <v>2476</v>
      </c>
      <c r="D226" s="1203"/>
      <c r="E226" s="1196" t="s">
        <v>2473</v>
      </c>
      <c r="F226" s="1196" t="s">
        <v>1989</v>
      </c>
      <c r="G226" s="1209" t="str">
        <f t="shared" si="5"/>
        <v xml:space="preserve"> Wariant 2.11. Pozostałe uprawy sadownicze i jagodowe (dla których zakończono okres przestawiania), i wariant 2.12. Pozostałe uprawy sadownicze i jagodowe (w okresie przestawiania) ***</v>
      </c>
      <c r="H226" s="1209"/>
      <c r="I226" s="1209"/>
      <c r="J226" s="1209"/>
      <c r="K226" s="1209"/>
      <c r="L226" s="1209"/>
      <c r="M226" s="1209"/>
      <c r="N226" s="1209"/>
      <c r="O226" s="1209"/>
      <c r="P226" s="1209"/>
      <c r="Q226" s="1209"/>
    </row>
    <row r="227" spans="1:17" ht="26.25" customHeight="1">
      <c r="A227" s="900"/>
      <c r="B227" s="1205">
        <v>5</v>
      </c>
      <c r="C227" s="1188" t="s">
        <v>2477</v>
      </c>
      <c r="D227" s="1203"/>
      <c r="E227" s="1196" t="s">
        <v>2473</v>
      </c>
      <c r="F227" s="1196" t="s">
        <v>1989</v>
      </c>
      <c r="G227" s="1209" t="str">
        <f t="shared" si="5"/>
        <v xml:space="preserve"> Wariant 2.11. Pozostałe uprawy sadownicze i jagodowe (dla których zakończono okres przestawiania), i wariant 2.12. Pozostałe uprawy sadownicze i jagodowe (w okresie przestawiania) ***</v>
      </c>
      <c r="H227" s="1209"/>
      <c r="I227" s="1209"/>
      <c r="J227" s="1209"/>
      <c r="K227" s="1209"/>
      <c r="L227" s="1209"/>
      <c r="M227" s="1209"/>
      <c r="N227" s="1209"/>
      <c r="O227" s="1209"/>
      <c r="P227" s="1209"/>
      <c r="Q227" s="1209"/>
    </row>
    <row r="228" spans="1:17" ht="26.25" customHeight="1">
      <c r="A228" s="900"/>
      <c r="B228" s="1206">
        <v>6</v>
      </c>
      <c r="C228" s="1144" t="s">
        <v>2478</v>
      </c>
      <c r="D228" s="1204"/>
      <c r="E228" s="1197" t="s">
        <v>2473</v>
      </c>
      <c r="F228" s="1196" t="s">
        <v>1989</v>
      </c>
      <c r="G228" s="1209" t="str">
        <f t="shared" si="5"/>
        <v xml:space="preserve"> Wariant 2.11. Pozostałe uprawy sadownicze i jagodowe (dla których zakończono okres przestawiania), i wariant 2.12. Pozostałe uprawy sadownicze i jagodowe (w okresie przestawiania) ***</v>
      </c>
      <c r="H228" s="1209"/>
      <c r="I228" s="1209"/>
      <c r="J228" s="1209"/>
      <c r="K228" s="1209"/>
      <c r="L228" s="1209"/>
      <c r="M228" s="1209"/>
      <c r="N228" s="1209"/>
      <c r="O228" s="1209"/>
      <c r="P228" s="1209"/>
      <c r="Q228" s="1209"/>
    </row>
    <row r="229" spans="1:17" ht="26.25" customHeight="1">
      <c r="A229" s="900"/>
      <c r="B229" s="1205">
        <v>7</v>
      </c>
      <c r="C229" s="1188" t="s">
        <v>2479</v>
      </c>
      <c r="D229" s="1203"/>
      <c r="E229" s="1196" t="s">
        <v>2473</v>
      </c>
      <c r="F229" s="1196" t="s">
        <v>1989</v>
      </c>
      <c r="G229" s="1209" t="str">
        <f t="shared" si="5"/>
        <v xml:space="preserve"> Wariant 2.11. Pozostałe uprawy sadownicze i jagodowe (dla których zakończono okres przestawiania), i wariant 2.12. Pozostałe uprawy sadownicze i jagodowe (w okresie przestawiania) ***</v>
      </c>
      <c r="H229" s="1209"/>
      <c r="I229" s="1209"/>
      <c r="J229" s="1209"/>
      <c r="K229" s="1209"/>
      <c r="L229" s="1209"/>
      <c r="M229" s="1209"/>
      <c r="N229" s="1209"/>
      <c r="O229" s="1209"/>
      <c r="P229" s="1209"/>
      <c r="Q229" s="1209"/>
    </row>
    <row r="230" spans="1:17" ht="26.25" customHeight="1">
      <c r="A230" s="900"/>
      <c r="B230" s="1205">
        <v>8</v>
      </c>
      <c r="C230" s="1188" t="s">
        <v>2480</v>
      </c>
      <c r="D230" s="1203"/>
      <c r="E230" s="1196" t="s">
        <v>2473</v>
      </c>
      <c r="F230" s="1196" t="s">
        <v>1989</v>
      </c>
      <c r="G230" s="1209" t="str">
        <f t="shared" si="5"/>
        <v xml:space="preserve"> Wariant 2.11. Pozostałe uprawy sadownicze i jagodowe (dla których zakończono okres przestawiania), i wariant 2.12. Pozostałe uprawy sadownicze i jagodowe (w okresie przestawiania) ***</v>
      </c>
      <c r="H230" s="1209"/>
      <c r="I230" s="1209"/>
      <c r="J230" s="1209"/>
      <c r="K230" s="1209"/>
      <c r="L230" s="1209"/>
      <c r="M230" s="1209"/>
      <c r="N230" s="1209"/>
      <c r="O230" s="1209"/>
      <c r="P230" s="1209"/>
      <c r="Q230" s="1209"/>
    </row>
    <row r="231" spans="1:17" ht="26.25" customHeight="1">
      <c r="A231" s="900"/>
      <c r="B231" s="1205">
        <v>9</v>
      </c>
      <c r="C231" s="1188" t="s">
        <v>2481</v>
      </c>
      <c r="D231" s="1203"/>
      <c r="E231" s="1196" t="s">
        <v>2473</v>
      </c>
      <c r="F231" s="1196" t="s">
        <v>1989</v>
      </c>
      <c r="G231" s="1209" t="str">
        <f t="shared" si="5"/>
        <v xml:space="preserve"> Wariant 2.11. Pozostałe uprawy sadownicze i jagodowe (dla których zakończono okres przestawiania), i wariant 2.12. Pozostałe uprawy sadownicze i jagodowe (w okresie przestawiania) ***</v>
      </c>
      <c r="H231" s="1209"/>
      <c r="I231" s="1209"/>
      <c r="J231" s="1209"/>
      <c r="K231" s="1209"/>
      <c r="L231" s="1209"/>
      <c r="M231" s="1209"/>
      <c r="N231" s="1209"/>
      <c r="O231" s="1209"/>
      <c r="P231" s="1209"/>
      <c r="Q231" s="1209"/>
    </row>
    <row r="232" spans="1:17" ht="26.25" customHeight="1">
      <c r="A232" s="900"/>
      <c r="B232" s="1205">
        <v>10</v>
      </c>
      <c r="C232" s="1188" t="s">
        <v>2482</v>
      </c>
      <c r="D232" s="1203"/>
      <c r="E232" s="1196" t="s">
        <v>2473</v>
      </c>
      <c r="F232" s="1196" t="s">
        <v>1989</v>
      </c>
      <c r="G232" s="1209" t="str">
        <f t="shared" si="5"/>
        <v xml:space="preserve"> Wariant 2.11. Pozostałe uprawy sadownicze i jagodowe (dla których zakończono okres przestawiania), i wariant 2.12. Pozostałe uprawy sadownicze i jagodowe (w okresie przestawiania) ***</v>
      </c>
      <c r="H232" s="1209"/>
      <c r="I232" s="1209"/>
      <c r="J232" s="1209"/>
      <c r="K232" s="1209"/>
      <c r="L232" s="1209"/>
      <c r="M232" s="1209"/>
      <c r="N232" s="1209"/>
      <c r="O232" s="1209"/>
      <c r="P232" s="1209"/>
      <c r="Q232" s="1209"/>
    </row>
    <row r="233" spans="1:17" ht="26.25" hidden="1" customHeight="1">
      <c r="A233" s="900"/>
      <c r="B233" s="1211"/>
      <c r="C233" s="1212"/>
      <c r="D233" s="1213"/>
      <c r="E233" s="1214"/>
      <c r="F233" s="1214"/>
      <c r="G233" s="1209"/>
      <c r="H233" s="1209"/>
      <c r="I233" s="1209"/>
      <c r="J233" s="1209"/>
      <c r="K233" s="1209"/>
      <c r="L233" s="1209"/>
      <c r="M233" s="1209"/>
      <c r="N233" s="1209"/>
      <c r="O233" s="1209"/>
      <c r="P233" s="1209"/>
      <c r="Q233" s="1209"/>
    </row>
    <row r="234" spans="1:17" ht="26.25" hidden="1" customHeight="1">
      <c r="A234" s="900"/>
      <c r="B234" s="1211"/>
      <c r="C234" s="1212"/>
      <c r="D234" s="1213"/>
      <c r="E234" s="1214"/>
      <c r="F234" s="1214"/>
      <c r="G234" s="1209"/>
      <c r="H234" s="1209"/>
      <c r="I234" s="1209"/>
      <c r="J234" s="1209"/>
      <c r="K234" s="1209"/>
      <c r="L234" s="1209"/>
      <c r="M234" s="1209"/>
      <c r="N234" s="1209"/>
      <c r="O234" s="1209"/>
      <c r="P234" s="1209"/>
      <c r="Q234" s="1209"/>
    </row>
    <row r="235" spans="1:17" ht="26.25" hidden="1" customHeight="1">
      <c r="A235" s="900"/>
      <c r="B235" s="1211"/>
      <c r="C235" s="1212"/>
      <c r="D235" s="1213"/>
      <c r="E235" s="1214"/>
      <c r="F235" s="1214"/>
      <c r="G235" s="1209"/>
      <c r="H235" s="1209"/>
      <c r="I235" s="1209"/>
      <c r="J235" s="1209"/>
      <c r="K235" s="1209"/>
      <c r="L235" s="1209"/>
      <c r="M235" s="1209"/>
      <c r="N235" s="1209"/>
      <c r="O235" s="1209"/>
      <c r="P235" s="1209"/>
      <c r="Q235" s="1209"/>
    </row>
    <row r="236" spans="1:17" ht="26.25" hidden="1" customHeight="1">
      <c r="A236" s="900"/>
      <c r="B236" s="1211"/>
      <c r="C236" s="1212"/>
      <c r="D236" s="1213"/>
      <c r="E236" s="1214"/>
      <c r="F236" s="1214"/>
      <c r="G236" s="1209"/>
      <c r="H236" s="1209"/>
      <c r="I236" s="1209"/>
      <c r="J236" s="1209"/>
      <c r="K236" s="1209"/>
      <c r="L236" s="1209"/>
      <c r="M236" s="1209"/>
      <c r="N236" s="1209"/>
      <c r="O236" s="1209"/>
      <c r="P236" s="1209"/>
      <c r="Q236" s="1209"/>
    </row>
    <row r="237" spans="1:17" ht="26.25" hidden="1" customHeight="1">
      <c r="A237" s="900"/>
      <c r="B237" s="1211"/>
      <c r="C237" s="1212"/>
      <c r="D237" s="1213"/>
      <c r="E237" s="1214"/>
      <c r="F237" s="1214"/>
      <c r="G237" s="1209"/>
      <c r="H237" s="1209"/>
      <c r="I237" s="1209"/>
      <c r="J237" s="1209"/>
      <c r="K237" s="1209"/>
      <c r="L237" s="1209"/>
      <c r="M237" s="1209"/>
      <c r="N237" s="1209"/>
      <c r="O237" s="1209"/>
      <c r="P237" s="1209"/>
      <c r="Q237" s="1209"/>
    </row>
    <row r="238" spans="1:17" ht="23.25" customHeight="1">
      <c r="B238" s="899" t="s">
        <v>42</v>
      </c>
      <c r="C238" s="883" t="s">
        <v>1809</v>
      </c>
    </row>
    <row r="239" spans="1:17" ht="12.75" customHeight="1">
      <c r="B239" s="899" t="s">
        <v>1403</v>
      </c>
      <c r="C239" s="883" t="s">
        <v>1869</v>
      </c>
    </row>
    <row r="240" spans="1:17" ht="12.75" customHeight="1">
      <c r="B240" s="899"/>
      <c r="C240" s="883" t="s">
        <v>1870</v>
      </c>
    </row>
    <row r="241" spans="2:3" ht="12.75" customHeight="1">
      <c r="B241" s="899" t="s">
        <v>1810</v>
      </c>
      <c r="C241" s="883" t="s">
        <v>1811</v>
      </c>
    </row>
    <row r="242" spans="2:3" ht="26.25" customHeight="1"/>
    <row r="243" spans="2:3" ht="26.25" customHeight="1"/>
    <row r="244" spans="2:3" ht="26.25" customHeight="1"/>
    <row r="245" spans="2:3" ht="26.25" customHeight="1"/>
    <row r="246" spans="2:3" ht="26.25" customHeight="1"/>
    <row r="247" spans="2:3" ht="26.25" customHeight="1"/>
    <row r="248" spans="2:3" ht="26.25" customHeight="1"/>
    <row r="249" spans="2:3" ht="26.25" customHeight="1"/>
    <row r="250" spans="2:3" ht="26.25" customHeight="1"/>
    <row r="251" spans="2:3" ht="26.25" customHeight="1"/>
    <row r="252" spans="2:3" ht="26.25" customHeight="1"/>
    <row r="253" spans="2:3" ht="26.25" customHeight="1"/>
    <row r="254" spans="2:3" ht="26.25" customHeight="1"/>
    <row r="255" spans="2:3" ht="26.25" customHeight="1"/>
    <row r="256" spans="2:3" ht="26.25" customHeight="1"/>
    <row r="257" ht="26.25" customHeight="1"/>
    <row r="258" ht="26.25" customHeight="1"/>
    <row r="259" ht="26.25" customHeight="1"/>
  </sheetData>
  <sheetProtection formatCells="0" formatColumns="0" formatRows="0" autoFilter="0"/>
  <autoFilter ref="C9:F232"/>
  <mergeCells count="3">
    <mergeCell ref="B2:B8"/>
    <mergeCell ref="C2:C8"/>
    <mergeCell ref="D2:D8"/>
  </mergeCells>
  <phoneticPr fontId="0" type="noConversion"/>
  <printOptions horizontalCentered="1"/>
  <pageMargins left="0.43307086614173229" right="0.11811023622047245" top="0.39" bottom="0.51" header="0.19685039370078741" footer="0.11811023622047245"/>
  <pageSetup paperSize="9" scale="75"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dimension ref="A1:F263"/>
  <sheetViews>
    <sheetView showGridLines="0" topLeftCell="A72" zoomScale="85" zoomScaleNormal="85" workbookViewId="0">
      <selection activeCell="C87" sqref="C87"/>
    </sheetView>
  </sheetViews>
  <sheetFormatPr defaultRowHeight="12.75"/>
  <cols>
    <col min="1" max="1" width="1.85546875" style="890" customWidth="1"/>
    <col min="2" max="2" width="4.140625" style="885" customWidth="1"/>
    <col min="3" max="3" width="45.5703125" style="885" customWidth="1"/>
    <col min="4" max="4" width="42.85546875" style="885" customWidth="1"/>
    <col min="5" max="5" width="20.5703125" style="885" customWidth="1"/>
    <col min="6" max="16384" width="9.140625" style="885"/>
  </cols>
  <sheetData>
    <row r="1" spans="1:6" ht="13.5" customHeight="1">
      <c r="A1" s="889"/>
      <c r="B1" s="884" t="s">
        <v>2497</v>
      </c>
      <c r="C1" s="883"/>
      <c r="D1" s="883"/>
      <c r="E1" s="883"/>
      <c r="F1" s="883"/>
    </row>
    <row r="2" spans="1:6" ht="38.25" customHeight="1">
      <c r="A2" s="889"/>
      <c r="B2" s="1833" t="s">
        <v>805</v>
      </c>
      <c r="C2" s="1836" t="s">
        <v>329</v>
      </c>
      <c r="D2" s="1833" t="s">
        <v>330</v>
      </c>
      <c r="E2" s="886" t="s">
        <v>332</v>
      </c>
      <c r="F2" s="883"/>
    </row>
    <row r="3" spans="1:6">
      <c r="A3" s="889"/>
      <c r="B3" s="1834"/>
      <c r="C3" s="1837"/>
      <c r="D3" s="1834"/>
      <c r="E3" s="887" t="s">
        <v>334</v>
      </c>
      <c r="F3" s="883"/>
    </row>
    <row r="4" spans="1:6">
      <c r="A4" s="889"/>
      <c r="B4" s="1834"/>
      <c r="C4" s="1837"/>
      <c r="D4" s="1834"/>
      <c r="E4" s="887" t="s">
        <v>336</v>
      </c>
      <c r="F4" s="883"/>
    </row>
    <row r="5" spans="1:6">
      <c r="A5" s="889"/>
      <c r="B5" s="1834"/>
      <c r="C5" s="1837"/>
      <c r="D5" s="1834"/>
      <c r="E5" s="887" t="s">
        <v>338</v>
      </c>
      <c r="F5" s="883"/>
    </row>
    <row r="6" spans="1:6">
      <c r="A6" s="889"/>
      <c r="B6" s="1834"/>
      <c r="C6" s="1837"/>
      <c r="D6" s="1834"/>
      <c r="E6" s="887" t="s">
        <v>211</v>
      </c>
      <c r="F6" s="883"/>
    </row>
    <row r="7" spans="1:6" ht="12.75" hidden="1" customHeight="1">
      <c r="A7" s="889"/>
      <c r="B7" s="1834"/>
      <c r="C7" s="1837"/>
      <c r="D7" s="1834"/>
      <c r="E7" s="888"/>
      <c r="F7" s="883"/>
    </row>
    <row r="8" spans="1:6" ht="12.75" hidden="1" customHeight="1">
      <c r="A8" s="889"/>
      <c r="B8" s="1835"/>
      <c r="C8" s="1838"/>
      <c r="D8" s="1835"/>
      <c r="E8" s="888"/>
    </row>
    <row r="9" spans="1:6" ht="17.25" customHeight="1">
      <c r="A9" s="889"/>
      <c r="B9" s="1210"/>
      <c r="C9" s="1210"/>
      <c r="D9" s="892"/>
      <c r="E9" s="892"/>
    </row>
    <row r="10" spans="1:6" ht="30.75" customHeight="1">
      <c r="A10" s="889"/>
      <c r="B10" s="1183">
        <v>1</v>
      </c>
      <c r="C10" s="1184" t="s">
        <v>1984</v>
      </c>
      <c r="D10" s="1182" t="s">
        <v>1985</v>
      </c>
      <c r="E10" s="1181" t="s">
        <v>1986</v>
      </c>
    </row>
    <row r="11" spans="1:6" ht="30.75" customHeight="1">
      <c r="A11" s="889"/>
      <c r="B11" s="1183">
        <f>B10+1</f>
        <v>2</v>
      </c>
      <c r="C11" s="1184" t="s">
        <v>1987</v>
      </c>
      <c r="D11" s="1182" t="s">
        <v>1988</v>
      </c>
      <c r="E11" s="1181" t="s">
        <v>1989</v>
      </c>
    </row>
    <row r="12" spans="1:6" ht="30.75" customHeight="1">
      <c r="A12" s="889"/>
      <c r="B12" s="1183">
        <f t="shared" ref="B12:B75" si="0">B11+1</f>
        <v>3</v>
      </c>
      <c r="C12" s="1184" t="s">
        <v>1990</v>
      </c>
      <c r="D12" s="1182" t="s">
        <v>1991</v>
      </c>
      <c r="E12" s="1181" t="s">
        <v>1989</v>
      </c>
    </row>
    <row r="13" spans="1:6" ht="30.75" customHeight="1">
      <c r="A13" s="889"/>
      <c r="B13" s="1183">
        <f t="shared" si="0"/>
        <v>4</v>
      </c>
      <c r="C13" s="1184" t="s">
        <v>1992</v>
      </c>
      <c r="D13" s="1182" t="s">
        <v>1993</v>
      </c>
      <c r="E13" s="1181" t="s">
        <v>1986</v>
      </c>
    </row>
    <row r="14" spans="1:6" ht="30.75" customHeight="1">
      <c r="A14" s="889"/>
      <c r="B14" s="1183">
        <f t="shared" si="0"/>
        <v>5</v>
      </c>
      <c r="C14" s="1184" t="s">
        <v>1994</v>
      </c>
      <c r="D14" s="1182" t="s">
        <v>1995</v>
      </c>
      <c r="E14" s="1181" t="s">
        <v>1986</v>
      </c>
    </row>
    <row r="15" spans="1:6" ht="30.75" customHeight="1">
      <c r="A15" s="889"/>
      <c r="B15" s="1183">
        <f t="shared" si="0"/>
        <v>6</v>
      </c>
      <c r="C15" s="1184" t="s">
        <v>1996</v>
      </c>
      <c r="D15" s="1182" t="s">
        <v>1997</v>
      </c>
      <c r="E15" s="1181" t="s">
        <v>1986</v>
      </c>
    </row>
    <row r="16" spans="1:6" ht="30.75" customHeight="1">
      <c r="A16" s="889"/>
      <c r="B16" s="1183">
        <f t="shared" si="0"/>
        <v>7</v>
      </c>
      <c r="C16" s="1184" t="s">
        <v>1998</v>
      </c>
      <c r="D16" s="1182" t="s">
        <v>1999</v>
      </c>
      <c r="E16" s="1181" t="s">
        <v>1986</v>
      </c>
    </row>
    <row r="17" spans="1:5" ht="30.75" customHeight="1">
      <c r="A17" s="889"/>
      <c r="B17" s="1183">
        <f t="shared" si="0"/>
        <v>8</v>
      </c>
      <c r="C17" s="1184" t="s">
        <v>2000</v>
      </c>
      <c r="D17" s="1182" t="s">
        <v>2001</v>
      </c>
      <c r="E17" s="1181" t="s">
        <v>1989</v>
      </c>
    </row>
    <row r="18" spans="1:5" ht="30.75" customHeight="1">
      <c r="A18" s="889"/>
      <c r="B18" s="1183">
        <f t="shared" si="0"/>
        <v>9</v>
      </c>
      <c r="C18" s="1184" t="s">
        <v>2002</v>
      </c>
      <c r="D18" s="1182" t="s">
        <v>2003</v>
      </c>
      <c r="E18" s="1181" t="s">
        <v>1989</v>
      </c>
    </row>
    <row r="19" spans="1:5" ht="30.75" customHeight="1">
      <c r="A19" s="889"/>
      <c r="B19" s="1183">
        <f t="shared" si="0"/>
        <v>10</v>
      </c>
      <c r="C19" s="1184" t="s">
        <v>2004</v>
      </c>
      <c r="D19" s="1182" t="s">
        <v>2005</v>
      </c>
      <c r="E19" s="1181" t="s">
        <v>2006</v>
      </c>
    </row>
    <row r="20" spans="1:5" ht="30.75" customHeight="1">
      <c r="A20" s="889"/>
      <c r="B20" s="1183">
        <f t="shared" si="0"/>
        <v>11</v>
      </c>
      <c r="C20" s="1184" t="s">
        <v>2007</v>
      </c>
      <c r="D20" s="1182" t="s">
        <v>2008</v>
      </c>
      <c r="E20" s="1181" t="s">
        <v>1989</v>
      </c>
    </row>
    <row r="21" spans="1:5" ht="30.75" customHeight="1">
      <c r="A21" s="889"/>
      <c r="B21" s="1183">
        <f t="shared" si="0"/>
        <v>12</v>
      </c>
      <c r="C21" s="1184" t="s">
        <v>2009</v>
      </c>
      <c r="D21" s="1182" t="s">
        <v>2010</v>
      </c>
      <c r="E21" s="1181" t="s">
        <v>1989</v>
      </c>
    </row>
    <row r="22" spans="1:5" ht="30.75" customHeight="1">
      <c r="A22" s="889"/>
      <c r="B22" s="1183">
        <f t="shared" si="0"/>
        <v>13</v>
      </c>
      <c r="C22" s="1184" t="s">
        <v>2011</v>
      </c>
      <c r="D22" s="1182" t="s">
        <v>2012</v>
      </c>
      <c r="E22" s="1181" t="s">
        <v>1989</v>
      </c>
    </row>
    <row r="23" spans="1:5" ht="30.75" customHeight="1">
      <c r="A23" s="889"/>
      <c r="B23" s="1183">
        <f t="shared" si="0"/>
        <v>14</v>
      </c>
      <c r="C23" s="1184" t="s">
        <v>2013</v>
      </c>
      <c r="D23" s="1182" t="s">
        <v>2014</v>
      </c>
      <c r="E23" s="1181" t="s">
        <v>1986</v>
      </c>
    </row>
    <row r="24" spans="1:5" ht="30.75" customHeight="1">
      <c r="A24" s="889"/>
      <c r="B24" s="1183">
        <f t="shared" si="0"/>
        <v>15</v>
      </c>
      <c r="C24" s="1184" t="s">
        <v>2015</v>
      </c>
      <c r="D24" s="1182" t="s">
        <v>2016</v>
      </c>
      <c r="E24" s="1181" t="s">
        <v>1986</v>
      </c>
    </row>
    <row r="25" spans="1:5" ht="30.75" customHeight="1">
      <c r="A25" s="889"/>
      <c r="B25" s="1183">
        <f t="shared" si="0"/>
        <v>16</v>
      </c>
      <c r="C25" s="1184" t="s">
        <v>2017</v>
      </c>
      <c r="D25" s="1182" t="s">
        <v>2018</v>
      </c>
      <c r="E25" s="1181" t="s">
        <v>1989</v>
      </c>
    </row>
    <row r="26" spans="1:5" ht="30.75" customHeight="1">
      <c r="A26" s="889"/>
      <c r="B26" s="1183">
        <f t="shared" si="0"/>
        <v>17</v>
      </c>
      <c r="C26" s="1184" t="s">
        <v>2019</v>
      </c>
      <c r="D26" s="1182" t="s">
        <v>2020</v>
      </c>
      <c r="E26" s="1181" t="s">
        <v>1989</v>
      </c>
    </row>
    <row r="27" spans="1:5" ht="30.75" customHeight="1">
      <c r="A27" s="889"/>
      <c r="B27" s="1183">
        <f t="shared" si="0"/>
        <v>18</v>
      </c>
      <c r="C27" s="1184" t="s">
        <v>2021</v>
      </c>
      <c r="D27" s="1182" t="s">
        <v>2022</v>
      </c>
      <c r="E27" s="1181" t="s">
        <v>1986</v>
      </c>
    </row>
    <row r="28" spans="1:5" ht="30.75" customHeight="1">
      <c r="A28" s="889"/>
      <c r="B28" s="1183">
        <f t="shared" si="0"/>
        <v>19</v>
      </c>
      <c r="C28" s="1184" t="s">
        <v>2023</v>
      </c>
      <c r="D28" s="1182" t="s">
        <v>2024</v>
      </c>
      <c r="E28" s="1181" t="s">
        <v>1986</v>
      </c>
    </row>
    <row r="29" spans="1:5" ht="30.75" customHeight="1">
      <c r="A29" s="889"/>
      <c r="B29" s="1183">
        <f t="shared" si="0"/>
        <v>20</v>
      </c>
      <c r="C29" s="1184" t="s">
        <v>2025</v>
      </c>
      <c r="D29" s="1182" t="s">
        <v>2026</v>
      </c>
      <c r="E29" s="1181" t="s">
        <v>1986</v>
      </c>
    </row>
    <row r="30" spans="1:5" ht="30.75" customHeight="1">
      <c r="A30" s="889"/>
      <c r="B30" s="1183">
        <f t="shared" si="0"/>
        <v>21</v>
      </c>
      <c r="C30" s="1184" t="s">
        <v>2027</v>
      </c>
      <c r="D30" s="1182" t="s">
        <v>2028</v>
      </c>
      <c r="E30" s="1181" t="s">
        <v>1986</v>
      </c>
    </row>
    <row r="31" spans="1:5" ht="30.75" customHeight="1">
      <c r="A31" s="889"/>
      <c r="B31" s="1183">
        <f t="shared" si="0"/>
        <v>22</v>
      </c>
      <c r="C31" s="1184" t="s">
        <v>2029</v>
      </c>
      <c r="D31" s="1182" t="s">
        <v>2030</v>
      </c>
      <c r="E31" s="1181" t="s">
        <v>1986</v>
      </c>
    </row>
    <row r="32" spans="1:5" ht="30.75" customHeight="1">
      <c r="A32" s="889"/>
      <c r="B32" s="1183">
        <f t="shared" si="0"/>
        <v>23</v>
      </c>
      <c r="C32" s="1184" t="s">
        <v>2031</v>
      </c>
      <c r="D32" s="1182" t="s">
        <v>2032</v>
      </c>
      <c r="E32" s="1181" t="s">
        <v>1989</v>
      </c>
    </row>
    <row r="33" spans="1:5" ht="30.75" customHeight="1">
      <c r="A33" s="889"/>
      <c r="B33" s="1183">
        <f t="shared" si="0"/>
        <v>24</v>
      </c>
      <c r="C33" s="1184" t="s">
        <v>2033</v>
      </c>
      <c r="D33" s="1182" t="s">
        <v>2034</v>
      </c>
      <c r="E33" s="1181" t="s">
        <v>1986</v>
      </c>
    </row>
    <row r="34" spans="1:5" ht="30.75" customHeight="1">
      <c r="A34" s="889"/>
      <c r="B34" s="1183">
        <f t="shared" si="0"/>
        <v>25</v>
      </c>
      <c r="C34" s="1184" t="s">
        <v>2035</v>
      </c>
      <c r="D34" s="1182" t="s">
        <v>844</v>
      </c>
      <c r="E34" s="1181" t="s">
        <v>1986</v>
      </c>
    </row>
    <row r="35" spans="1:5" ht="30.75" customHeight="1">
      <c r="A35" s="889"/>
      <c r="B35" s="1183">
        <f t="shared" si="0"/>
        <v>26</v>
      </c>
      <c r="C35" s="1184" t="s">
        <v>2036</v>
      </c>
      <c r="D35" s="1182" t="s">
        <v>2037</v>
      </c>
      <c r="E35" s="1181" t="s">
        <v>1989</v>
      </c>
    </row>
    <row r="36" spans="1:5" ht="30.75" customHeight="1">
      <c r="A36" s="889"/>
      <c r="B36" s="1183">
        <f t="shared" si="0"/>
        <v>27</v>
      </c>
      <c r="C36" s="1184" t="s">
        <v>2038</v>
      </c>
      <c r="D36" s="1182" t="s">
        <v>2039</v>
      </c>
      <c r="E36" s="1181" t="s">
        <v>1986</v>
      </c>
    </row>
    <row r="37" spans="1:5" ht="30.75" customHeight="1">
      <c r="A37" s="889"/>
      <c r="B37" s="1183">
        <f t="shared" si="0"/>
        <v>28</v>
      </c>
      <c r="C37" s="1184" t="s">
        <v>2040</v>
      </c>
      <c r="D37" s="1182" t="s">
        <v>2039</v>
      </c>
      <c r="E37" s="1181" t="s">
        <v>1986</v>
      </c>
    </row>
    <row r="38" spans="1:5" ht="30.75" customHeight="1">
      <c r="A38" s="889"/>
      <c r="B38" s="1183">
        <f t="shared" si="0"/>
        <v>29</v>
      </c>
      <c r="C38" s="1184" t="s">
        <v>2041</v>
      </c>
      <c r="D38" s="1182" t="s">
        <v>2042</v>
      </c>
      <c r="E38" s="1181" t="s">
        <v>1986</v>
      </c>
    </row>
    <row r="39" spans="1:5" ht="30.75" customHeight="1">
      <c r="A39" s="889"/>
      <c r="B39" s="1183">
        <f t="shared" si="0"/>
        <v>30</v>
      </c>
      <c r="C39" s="1184" t="s">
        <v>2043</v>
      </c>
      <c r="D39" s="1182" t="s">
        <v>2044</v>
      </c>
      <c r="E39" s="1181" t="s">
        <v>1989</v>
      </c>
    </row>
    <row r="40" spans="1:5" ht="30.75" customHeight="1">
      <c r="A40" s="889"/>
      <c r="B40" s="1183">
        <f t="shared" si="0"/>
        <v>31</v>
      </c>
      <c r="C40" s="1184" t="s">
        <v>2045</v>
      </c>
      <c r="D40" s="1182" t="s">
        <v>2046</v>
      </c>
      <c r="E40" s="1181" t="s">
        <v>1989</v>
      </c>
    </row>
    <row r="41" spans="1:5" ht="30.75" customHeight="1">
      <c r="A41" s="889"/>
      <c r="B41" s="1183">
        <f t="shared" si="0"/>
        <v>32</v>
      </c>
      <c r="C41" s="1184" t="s">
        <v>2047</v>
      </c>
      <c r="D41" s="1182" t="s">
        <v>2048</v>
      </c>
      <c r="E41" s="1181" t="s">
        <v>1989</v>
      </c>
    </row>
    <row r="42" spans="1:5" ht="30.75" customHeight="1">
      <c r="A42" s="889"/>
      <c r="B42" s="1183">
        <f t="shared" si="0"/>
        <v>33</v>
      </c>
      <c r="C42" s="1184" t="s">
        <v>2049</v>
      </c>
      <c r="D42" s="1182" t="s">
        <v>2050</v>
      </c>
      <c r="E42" s="1181" t="s">
        <v>1989</v>
      </c>
    </row>
    <row r="43" spans="1:5" ht="30.75" customHeight="1">
      <c r="A43" s="889"/>
      <c r="B43" s="1183">
        <f t="shared" si="0"/>
        <v>34</v>
      </c>
      <c r="C43" s="1184" t="s">
        <v>2051</v>
      </c>
      <c r="D43" s="1182" t="s">
        <v>2052</v>
      </c>
      <c r="E43" s="1181" t="s">
        <v>1989</v>
      </c>
    </row>
    <row r="44" spans="1:5" ht="30.75" customHeight="1">
      <c r="A44" s="889"/>
      <c r="B44" s="1183">
        <f t="shared" si="0"/>
        <v>35</v>
      </c>
      <c r="C44" s="1184" t="s">
        <v>2449</v>
      </c>
      <c r="D44" s="1182" t="s">
        <v>2053</v>
      </c>
      <c r="E44" s="1181" t="s">
        <v>1989</v>
      </c>
    </row>
    <row r="45" spans="1:5" ht="30.75" customHeight="1">
      <c r="A45" s="889"/>
      <c r="B45" s="1183">
        <f t="shared" si="0"/>
        <v>36</v>
      </c>
      <c r="C45" s="1184" t="s">
        <v>2449</v>
      </c>
      <c r="D45" s="1182" t="s">
        <v>2053</v>
      </c>
      <c r="E45" s="1181" t="s">
        <v>1986</v>
      </c>
    </row>
    <row r="46" spans="1:5" ht="30.75" customHeight="1">
      <c r="A46" s="889"/>
      <c r="B46" s="1183">
        <f t="shared" si="0"/>
        <v>37</v>
      </c>
      <c r="C46" s="1184" t="s">
        <v>2054</v>
      </c>
      <c r="D46" s="1182" t="s">
        <v>2055</v>
      </c>
      <c r="E46" s="1181" t="s">
        <v>1986</v>
      </c>
    </row>
    <row r="47" spans="1:5" ht="30.75" customHeight="1">
      <c r="A47" s="889"/>
      <c r="B47" s="1183">
        <f t="shared" si="0"/>
        <v>38</v>
      </c>
      <c r="C47" s="1184" t="s">
        <v>2056</v>
      </c>
      <c r="D47" s="1182" t="s">
        <v>2057</v>
      </c>
      <c r="E47" s="1181" t="s">
        <v>1986</v>
      </c>
    </row>
    <row r="48" spans="1:5" ht="30.75" customHeight="1">
      <c r="A48" s="889"/>
      <c r="B48" s="1183">
        <f t="shared" si="0"/>
        <v>39</v>
      </c>
      <c r="C48" s="1184" t="s">
        <v>2058</v>
      </c>
      <c r="D48" s="1182" t="s">
        <v>2059</v>
      </c>
      <c r="E48" s="1181" t="s">
        <v>1989</v>
      </c>
    </row>
    <row r="49" spans="1:5" ht="30.75" customHeight="1">
      <c r="A49" s="889"/>
      <c r="B49" s="1183">
        <f t="shared" si="0"/>
        <v>40</v>
      </c>
      <c r="C49" s="1184" t="s">
        <v>2060</v>
      </c>
      <c r="D49" s="1182" t="s">
        <v>2061</v>
      </c>
      <c r="E49" s="1181" t="s">
        <v>1989</v>
      </c>
    </row>
    <row r="50" spans="1:5" ht="30.75" customHeight="1">
      <c r="A50" s="889"/>
      <c r="B50" s="1183">
        <f t="shared" si="0"/>
        <v>41</v>
      </c>
      <c r="C50" s="1184" t="s">
        <v>2062</v>
      </c>
      <c r="D50" s="1182" t="s">
        <v>2063</v>
      </c>
      <c r="E50" s="1181" t="s">
        <v>1989</v>
      </c>
    </row>
    <row r="51" spans="1:5" ht="30.75" customHeight="1">
      <c r="A51" s="889"/>
      <c r="B51" s="1183">
        <f t="shared" si="0"/>
        <v>42</v>
      </c>
      <c r="C51" s="1184" t="s">
        <v>2064</v>
      </c>
      <c r="D51" s="1182" t="s">
        <v>2065</v>
      </c>
      <c r="E51" s="1181" t="s">
        <v>1986</v>
      </c>
    </row>
    <row r="52" spans="1:5" ht="30.75" customHeight="1">
      <c r="A52" s="889"/>
      <c r="B52" s="1183">
        <f t="shared" si="0"/>
        <v>43</v>
      </c>
      <c r="C52" s="1184" t="s">
        <v>2066</v>
      </c>
      <c r="D52" s="1182" t="s">
        <v>2067</v>
      </c>
      <c r="E52" s="1181" t="s">
        <v>1986</v>
      </c>
    </row>
    <row r="53" spans="1:5" ht="30.75" customHeight="1">
      <c r="A53" s="889"/>
      <c r="B53" s="1183">
        <f t="shared" si="0"/>
        <v>44</v>
      </c>
      <c r="C53" s="1184" t="s">
        <v>2068</v>
      </c>
      <c r="D53" s="1182" t="s">
        <v>2069</v>
      </c>
      <c r="E53" s="1181" t="s">
        <v>1986</v>
      </c>
    </row>
    <row r="54" spans="1:5" ht="30.75" customHeight="1">
      <c r="A54" s="889"/>
      <c r="B54" s="1183">
        <f t="shared" si="0"/>
        <v>45</v>
      </c>
      <c r="C54" s="1184" t="s">
        <v>2070</v>
      </c>
      <c r="D54" s="1182" t="s">
        <v>2071</v>
      </c>
      <c r="E54" s="1181" t="s">
        <v>1986</v>
      </c>
    </row>
    <row r="55" spans="1:5" ht="30.75" customHeight="1">
      <c r="A55" s="889"/>
      <c r="B55" s="1183">
        <f t="shared" si="0"/>
        <v>46</v>
      </c>
      <c r="C55" s="1184" t="s">
        <v>2072</v>
      </c>
      <c r="D55" s="1182" t="s">
        <v>2073</v>
      </c>
      <c r="E55" s="1181" t="s">
        <v>1986</v>
      </c>
    </row>
    <row r="56" spans="1:5" ht="30.75" customHeight="1">
      <c r="A56" s="889"/>
      <c r="B56" s="1183">
        <f t="shared" si="0"/>
        <v>47</v>
      </c>
      <c r="C56" s="1184" t="s">
        <v>2450</v>
      </c>
      <c r="D56" s="1182" t="s">
        <v>2074</v>
      </c>
      <c r="E56" s="1181" t="s">
        <v>1989</v>
      </c>
    </row>
    <row r="57" spans="1:5" ht="30.75" customHeight="1">
      <c r="A57" s="889"/>
      <c r="B57" s="1183">
        <f t="shared" si="0"/>
        <v>48</v>
      </c>
      <c r="C57" s="1184" t="s">
        <v>2075</v>
      </c>
      <c r="D57" s="1182" t="s">
        <v>2076</v>
      </c>
      <c r="E57" s="1181" t="s">
        <v>1989</v>
      </c>
    </row>
    <row r="58" spans="1:5" ht="30.75" customHeight="1">
      <c r="A58" s="889"/>
      <c r="B58" s="1183">
        <f t="shared" si="0"/>
        <v>49</v>
      </c>
      <c r="C58" s="1184" t="s">
        <v>2077</v>
      </c>
      <c r="D58" s="1182" t="s">
        <v>2078</v>
      </c>
      <c r="E58" s="1181" t="s">
        <v>1989</v>
      </c>
    </row>
    <row r="59" spans="1:5" ht="30.75" customHeight="1">
      <c r="A59" s="889"/>
      <c r="B59" s="1183">
        <f t="shared" si="0"/>
        <v>50</v>
      </c>
      <c r="C59" s="1184" t="s">
        <v>2079</v>
      </c>
      <c r="D59" s="1182" t="s">
        <v>2073</v>
      </c>
      <c r="E59" s="1181" t="s">
        <v>1989</v>
      </c>
    </row>
    <row r="60" spans="1:5" ht="30.75" customHeight="1">
      <c r="A60" s="889"/>
      <c r="B60" s="1183">
        <f t="shared" si="0"/>
        <v>51</v>
      </c>
      <c r="C60" s="1184" t="s">
        <v>2080</v>
      </c>
      <c r="D60" s="1182" t="s">
        <v>844</v>
      </c>
      <c r="E60" s="1181" t="s">
        <v>1989</v>
      </c>
    </row>
    <row r="61" spans="1:5" ht="30.75" customHeight="1">
      <c r="A61" s="889"/>
      <c r="B61" s="1183">
        <f t="shared" si="0"/>
        <v>52</v>
      </c>
      <c r="C61" s="1184" t="s">
        <v>2081</v>
      </c>
      <c r="D61" s="1182" t="s">
        <v>2082</v>
      </c>
      <c r="E61" s="1181" t="s">
        <v>1986</v>
      </c>
    </row>
    <row r="62" spans="1:5" ht="30.75" customHeight="1">
      <c r="A62" s="889"/>
      <c r="B62" s="1183">
        <f t="shared" si="0"/>
        <v>53</v>
      </c>
      <c r="C62" s="1184" t="s">
        <v>2083</v>
      </c>
      <c r="D62" s="1182" t="s">
        <v>2084</v>
      </c>
      <c r="E62" s="1181" t="s">
        <v>1986</v>
      </c>
    </row>
    <row r="63" spans="1:5" ht="30.75" customHeight="1">
      <c r="A63" s="889"/>
      <c r="B63" s="1183">
        <f t="shared" si="0"/>
        <v>54</v>
      </c>
      <c r="C63" s="1184" t="s">
        <v>2085</v>
      </c>
      <c r="D63" s="1182" t="s">
        <v>2086</v>
      </c>
      <c r="E63" s="1181" t="s">
        <v>1986</v>
      </c>
    </row>
    <row r="64" spans="1:5" ht="30.75" customHeight="1">
      <c r="A64" s="889"/>
      <c r="B64" s="1183">
        <f t="shared" si="0"/>
        <v>55</v>
      </c>
      <c r="C64" s="1184" t="s">
        <v>2087</v>
      </c>
      <c r="D64" s="1182" t="s">
        <v>2088</v>
      </c>
      <c r="E64" s="1181" t="s">
        <v>1986</v>
      </c>
    </row>
    <row r="65" spans="1:6" ht="30.75" customHeight="1">
      <c r="A65" s="889"/>
      <c r="B65" s="1183">
        <f t="shared" si="0"/>
        <v>56</v>
      </c>
      <c r="C65" s="1184" t="s">
        <v>2089</v>
      </c>
      <c r="D65" s="1182" t="s">
        <v>2090</v>
      </c>
      <c r="E65" s="1181" t="s">
        <v>1989</v>
      </c>
    </row>
    <row r="66" spans="1:6" ht="30.75" customHeight="1">
      <c r="A66" s="889"/>
      <c r="B66" s="1183">
        <f t="shared" si="0"/>
        <v>57</v>
      </c>
      <c r="C66" s="1184" t="s">
        <v>2091</v>
      </c>
      <c r="D66" s="1182" t="s">
        <v>2092</v>
      </c>
      <c r="E66" s="1181" t="s">
        <v>1986</v>
      </c>
    </row>
    <row r="67" spans="1:6" ht="30.75" customHeight="1">
      <c r="A67" s="889"/>
      <c r="B67" s="1183">
        <f t="shared" si="0"/>
        <v>58</v>
      </c>
      <c r="C67" s="1184" t="s">
        <v>2093</v>
      </c>
      <c r="D67" s="1182" t="s">
        <v>844</v>
      </c>
      <c r="E67" s="1181" t="s">
        <v>1986</v>
      </c>
    </row>
    <row r="68" spans="1:6" ht="30.75" customHeight="1">
      <c r="A68" s="889"/>
      <c r="B68" s="1183">
        <f t="shared" si="0"/>
        <v>59</v>
      </c>
      <c r="C68" s="1184" t="s">
        <v>2780</v>
      </c>
      <c r="D68" s="1182" t="s">
        <v>844</v>
      </c>
      <c r="E68" s="1181" t="s">
        <v>1986</v>
      </c>
    </row>
    <row r="69" spans="1:6" ht="30.75" customHeight="1">
      <c r="A69" s="889"/>
      <c r="B69" s="1183">
        <f t="shared" si="0"/>
        <v>60</v>
      </c>
      <c r="C69" s="1184" t="s">
        <v>2095</v>
      </c>
      <c r="D69" s="1182" t="s">
        <v>844</v>
      </c>
      <c r="E69" s="1181" t="s">
        <v>1986</v>
      </c>
    </row>
    <row r="70" spans="1:6" ht="30.75" customHeight="1">
      <c r="A70" s="889"/>
      <c r="B70" s="1183">
        <f t="shared" si="0"/>
        <v>61</v>
      </c>
      <c r="C70" s="1184" t="s">
        <v>2095</v>
      </c>
      <c r="D70" s="1182" t="s">
        <v>844</v>
      </c>
      <c r="E70" s="1181" t="s">
        <v>1989</v>
      </c>
    </row>
    <row r="71" spans="1:6" ht="30.75" customHeight="1">
      <c r="A71" s="889"/>
      <c r="B71" s="1183">
        <f t="shared" si="0"/>
        <v>62</v>
      </c>
      <c r="C71" s="1184" t="s">
        <v>2096</v>
      </c>
      <c r="D71" s="1182" t="s">
        <v>844</v>
      </c>
      <c r="E71" s="1181" t="s">
        <v>1986</v>
      </c>
    </row>
    <row r="72" spans="1:6" ht="30.75" customHeight="1">
      <c r="A72" s="889"/>
      <c r="B72" s="1183">
        <f t="shared" si="0"/>
        <v>63</v>
      </c>
      <c r="C72" s="1184" t="s">
        <v>2097</v>
      </c>
      <c r="D72" s="1182" t="s">
        <v>844</v>
      </c>
      <c r="E72" s="1181" t="s">
        <v>1986</v>
      </c>
    </row>
    <row r="73" spans="1:6" ht="30.75" customHeight="1">
      <c r="A73" s="889"/>
      <c r="B73" s="1183">
        <f t="shared" si="0"/>
        <v>64</v>
      </c>
      <c r="C73" s="1184" t="s">
        <v>2098</v>
      </c>
      <c r="D73" s="1182" t="s">
        <v>844</v>
      </c>
      <c r="E73" s="1181" t="s">
        <v>1986</v>
      </c>
    </row>
    <row r="74" spans="1:6" ht="30.75" customHeight="1">
      <c r="A74" s="889"/>
      <c r="B74" s="1183">
        <f t="shared" si="0"/>
        <v>65</v>
      </c>
      <c r="C74" s="1184" t="s">
        <v>2099</v>
      </c>
      <c r="D74" s="1182" t="s">
        <v>844</v>
      </c>
      <c r="E74" s="1181" t="s">
        <v>1986</v>
      </c>
      <c r="F74" s="883"/>
    </row>
    <row r="75" spans="1:6" ht="30.75" customHeight="1">
      <c r="A75" s="889"/>
      <c r="B75" s="1183">
        <f t="shared" si="0"/>
        <v>66</v>
      </c>
      <c r="C75" s="1184" t="s">
        <v>2100</v>
      </c>
      <c r="D75" s="1182" t="s">
        <v>844</v>
      </c>
      <c r="E75" s="1181" t="s">
        <v>1989</v>
      </c>
      <c r="F75" s="883"/>
    </row>
    <row r="76" spans="1:6" ht="30.75" customHeight="1">
      <c r="A76" s="889"/>
      <c r="B76" s="1183">
        <f t="shared" ref="B76:B139" si="1">B75+1</f>
        <v>67</v>
      </c>
      <c r="C76" s="1184" t="s">
        <v>2781</v>
      </c>
      <c r="D76" s="1182" t="s">
        <v>844</v>
      </c>
      <c r="E76" s="1181" t="s">
        <v>1989</v>
      </c>
      <c r="F76" s="883"/>
    </row>
    <row r="77" spans="1:6" ht="30.75" customHeight="1">
      <c r="A77" s="889"/>
      <c r="B77" s="1183">
        <f t="shared" si="1"/>
        <v>68</v>
      </c>
      <c r="C77" s="1184" t="s">
        <v>2102</v>
      </c>
      <c r="D77" s="1182" t="s">
        <v>844</v>
      </c>
      <c r="E77" s="1181" t="s">
        <v>1986</v>
      </c>
      <c r="F77" s="883"/>
    </row>
    <row r="78" spans="1:6" ht="30.75" customHeight="1">
      <c r="A78" s="889"/>
      <c r="B78" s="1183">
        <f t="shared" si="1"/>
        <v>69</v>
      </c>
      <c r="C78" s="1184" t="s">
        <v>2103</v>
      </c>
      <c r="D78" s="1182" t="s">
        <v>2104</v>
      </c>
      <c r="E78" s="1181" t="s">
        <v>1989</v>
      </c>
      <c r="F78" s="883"/>
    </row>
    <row r="79" spans="1:6" ht="30.75" customHeight="1">
      <c r="A79" s="889"/>
      <c r="B79" s="1183">
        <f t="shared" si="1"/>
        <v>70</v>
      </c>
      <c r="C79" s="1184" t="s">
        <v>2105</v>
      </c>
      <c r="D79" s="1182" t="s">
        <v>2106</v>
      </c>
      <c r="E79" s="1181" t="s">
        <v>1989</v>
      </c>
      <c r="F79" s="883"/>
    </row>
    <row r="80" spans="1:6" ht="30.75" customHeight="1">
      <c r="A80" s="889"/>
      <c r="B80" s="1183">
        <f t="shared" si="1"/>
        <v>71</v>
      </c>
      <c r="C80" s="1184" t="s">
        <v>2107</v>
      </c>
      <c r="D80" s="1182" t="s">
        <v>2108</v>
      </c>
      <c r="E80" s="1181" t="s">
        <v>1989</v>
      </c>
      <c r="F80" s="883"/>
    </row>
    <row r="81" spans="1:6" ht="30.75" customHeight="1">
      <c r="A81" s="889"/>
      <c r="B81" s="1183">
        <f t="shared" si="1"/>
        <v>72</v>
      </c>
      <c r="C81" s="1184" t="s">
        <v>2109</v>
      </c>
      <c r="D81" s="1182" t="s">
        <v>2782</v>
      </c>
      <c r="E81" s="1181" t="s">
        <v>1986</v>
      </c>
      <c r="F81" s="883"/>
    </row>
    <row r="82" spans="1:6" ht="30.75" customHeight="1">
      <c r="A82" s="889"/>
      <c r="B82" s="1183">
        <f t="shared" si="1"/>
        <v>73</v>
      </c>
      <c r="C82" s="1184" t="s">
        <v>2109</v>
      </c>
      <c r="D82" s="1182" t="s">
        <v>2782</v>
      </c>
      <c r="E82" s="1181" t="s">
        <v>215</v>
      </c>
      <c r="F82" s="883"/>
    </row>
    <row r="83" spans="1:6" ht="30.75" customHeight="1">
      <c r="A83" s="889"/>
      <c r="B83" s="1183">
        <f t="shared" si="1"/>
        <v>74</v>
      </c>
      <c r="C83" s="1184" t="s">
        <v>2111</v>
      </c>
      <c r="D83" s="1182" t="s">
        <v>2112</v>
      </c>
      <c r="E83" s="1181" t="s">
        <v>2006</v>
      </c>
      <c r="F83" s="883"/>
    </row>
    <row r="84" spans="1:6" ht="30.75" customHeight="1">
      <c r="A84" s="889"/>
      <c r="B84" s="1183">
        <f t="shared" si="1"/>
        <v>75</v>
      </c>
      <c r="C84" s="1184" t="s">
        <v>2111</v>
      </c>
      <c r="D84" s="1182" t="s">
        <v>2112</v>
      </c>
      <c r="E84" s="1181" t="s">
        <v>1989</v>
      </c>
      <c r="F84" s="883"/>
    </row>
    <row r="85" spans="1:6" ht="30.75" customHeight="1">
      <c r="A85" s="889"/>
      <c r="B85" s="1183">
        <f t="shared" si="1"/>
        <v>76</v>
      </c>
      <c r="C85" s="1184" t="s">
        <v>2113</v>
      </c>
      <c r="D85" s="1182" t="s">
        <v>2114</v>
      </c>
      <c r="E85" s="1181" t="s">
        <v>2006</v>
      </c>
      <c r="F85" s="883"/>
    </row>
    <row r="86" spans="1:6" ht="30.75" customHeight="1">
      <c r="A86" s="889"/>
      <c r="B86" s="1183">
        <f t="shared" si="1"/>
        <v>77</v>
      </c>
      <c r="C86" s="1184" t="s">
        <v>2115</v>
      </c>
      <c r="D86" s="1182" t="s">
        <v>2116</v>
      </c>
      <c r="E86" s="1181" t="s">
        <v>1986</v>
      </c>
      <c r="F86" s="883"/>
    </row>
    <row r="87" spans="1:6" ht="30.75" customHeight="1">
      <c r="A87" s="889"/>
      <c r="B87" s="1183">
        <f>B86+1</f>
        <v>78</v>
      </c>
      <c r="C87" s="1184" t="s">
        <v>2117</v>
      </c>
      <c r="D87" s="1182" t="s">
        <v>2118</v>
      </c>
      <c r="E87" s="1181" t="s">
        <v>1986</v>
      </c>
      <c r="F87" s="883"/>
    </row>
    <row r="88" spans="1:6" ht="30.75" customHeight="1">
      <c r="A88" s="889"/>
      <c r="B88" s="1183">
        <f t="shared" si="1"/>
        <v>79</v>
      </c>
      <c r="C88" s="1184" t="s">
        <v>2119</v>
      </c>
      <c r="D88" s="1182" t="s">
        <v>844</v>
      </c>
      <c r="E88" s="1181" t="s">
        <v>1989</v>
      </c>
      <c r="F88" s="883"/>
    </row>
    <row r="89" spans="1:6" ht="30.75" customHeight="1">
      <c r="A89" s="889"/>
      <c r="B89" s="1183">
        <f t="shared" si="1"/>
        <v>80</v>
      </c>
      <c r="C89" s="1184" t="s">
        <v>2120</v>
      </c>
      <c r="D89" s="1182" t="s">
        <v>2121</v>
      </c>
      <c r="E89" s="1181" t="s">
        <v>1986</v>
      </c>
      <c r="F89" s="883"/>
    </row>
    <row r="90" spans="1:6" ht="30.75" customHeight="1">
      <c r="A90" s="889"/>
      <c r="B90" s="1183">
        <f t="shared" si="1"/>
        <v>81</v>
      </c>
      <c r="C90" s="1184" t="s">
        <v>2122</v>
      </c>
      <c r="D90" s="1182" t="s">
        <v>2123</v>
      </c>
      <c r="E90" s="1181" t="s">
        <v>1986</v>
      </c>
      <c r="F90" s="883"/>
    </row>
    <row r="91" spans="1:6" ht="30.75" customHeight="1">
      <c r="A91" s="889"/>
      <c r="B91" s="1183">
        <f t="shared" si="1"/>
        <v>82</v>
      </c>
      <c r="C91" s="1184" t="s">
        <v>2124</v>
      </c>
      <c r="D91" s="1182" t="s">
        <v>2125</v>
      </c>
      <c r="E91" s="1181" t="s">
        <v>1986</v>
      </c>
      <c r="F91" s="883"/>
    </row>
    <row r="92" spans="1:6" ht="30.75" customHeight="1">
      <c r="A92" s="889"/>
      <c r="B92" s="1183">
        <f t="shared" si="1"/>
        <v>83</v>
      </c>
      <c r="C92" s="1184" t="s">
        <v>2126</v>
      </c>
      <c r="D92" s="1182" t="s">
        <v>2127</v>
      </c>
      <c r="E92" s="1181" t="s">
        <v>1989</v>
      </c>
      <c r="F92" s="883"/>
    </row>
    <row r="93" spans="1:6" ht="30.75" customHeight="1">
      <c r="A93" s="889"/>
      <c r="B93" s="1183">
        <f t="shared" si="1"/>
        <v>84</v>
      </c>
      <c r="C93" s="1184" t="s">
        <v>2128</v>
      </c>
      <c r="D93" s="1182" t="s">
        <v>2129</v>
      </c>
      <c r="E93" s="1181" t="s">
        <v>1986</v>
      </c>
      <c r="F93" s="883"/>
    </row>
    <row r="94" spans="1:6" ht="30.75" customHeight="1">
      <c r="A94" s="889"/>
      <c r="B94" s="1183">
        <f t="shared" si="1"/>
        <v>85</v>
      </c>
      <c r="C94" s="1184" t="s">
        <v>2130</v>
      </c>
      <c r="D94" s="1182" t="s">
        <v>2131</v>
      </c>
      <c r="E94" s="1181" t="s">
        <v>1986</v>
      </c>
      <c r="F94" s="883"/>
    </row>
    <row r="95" spans="1:6" ht="30.75" customHeight="1">
      <c r="A95" s="889"/>
      <c r="B95" s="1183">
        <f t="shared" si="1"/>
        <v>86</v>
      </c>
      <c r="C95" s="1184" t="s">
        <v>2132</v>
      </c>
      <c r="D95" s="1182" t="s">
        <v>2131</v>
      </c>
      <c r="E95" s="1181" t="s">
        <v>1986</v>
      </c>
      <c r="F95" s="883"/>
    </row>
    <row r="96" spans="1:6" ht="30.75" customHeight="1">
      <c r="A96" s="889"/>
      <c r="B96" s="1183">
        <f t="shared" si="1"/>
        <v>87</v>
      </c>
      <c r="C96" s="1184" t="s">
        <v>2133</v>
      </c>
      <c r="D96" s="1182" t="s">
        <v>2134</v>
      </c>
      <c r="E96" s="1181" t="s">
        <v>1986</v>
      </c>
      <c r="F96" s="883"/>
    </row>
    <row r="97" spans="1:6" ht="30.75" customHeight="1">
      <c r="A97" s="889"/>
      <c r="B97" s="1183">
        <f t="shared" si="1"/>
        <v>88</v>
      </c>
      <c r="C97" s="1184" t="s">
        <v>2135</v>
      </c>
      <c r="D97" s="1182" t="s">
        <v>2134</v>
      </c>
      <c r="E97" s="1181" t="s">
        <v>1986</v>
      </c>
      <c r="F97" s="883"/>
    </row>
    <row r="98" spans="1:6" ht="30.75" customHeight="1">
      <c r="A98" s="889"/>
      <c r="B98" s="1183">
        <f t="shared" si="1"/>
        <v>89</v>
      </c>
      <c r="C98" s="1184" t="s">
        <v>2136</v>
      </c>
      <c r="D98" s="1182" t="s">
        <v>2137</v>
      </c>
      <c r="E98" s="1181" t="s">
        <v>1989</v>
      </c>
      <c r="F98" s="883"/>
    </row>
    <row r="99" spans="1:6" ht="30.75" customHeight="1">
      <c r="A99" s="889"/>
      <c r="B99" s="1183">
        <f t="shared" si="1"/>
        <v>90</v>
      </c>
      <c r="C99" s="1184" t="s">
        <v>2138</v>
      </c>
      <c r="D99" s="1182" t="s">
        <v>2139</v>
      </c>
      <c r="E99" s="1181" t="s">
        <v>1989</v>
      </c>
      <c r="F99" s="883"/>
    </row>
    <row r="100" spans="1:6" ht="30.75" customHeight="1">
      <c r="A100" s="889"/>
      <c r="B100" s="1183">
        <f t="shared" si="1"/>
        <v>91</v>
      </c>
      <c r="C100" s="1184" t="s">
        <v>2140</v>
      </c>
      <c r="D100" s="1182" t="s">
        <v>2141</v>
      </c>
      <c r="E100" s="1181" t="s">
        <v>1986</v>
      </c>
      <c r="F100" s="883"/>
    </row>
    <row r="101" spans="1:6" ht="30.75" customHeight="1">
      <c r="A101" s="889"/>
      <c r="B101" s="1183">
        <f t="shared" si="1"/>
        <v>92</v>
      </c>
      <c r="C101" s="1184" t="s">
        <v>2142</v>
      </c>
      <c r="D101" s="1182" t="s">
        <v>2143</v>
      </c>
      <c r="E101" s="1181" t="s">
        <v>1989</v>
      </c>
      <c r="F101" s="883"/>
    </row>
    <row r="102" spans="1:6" ht="30.75" customHeight="1">
      <c r="A102" s="889"/>
      <c r="B102" s="1183">
        <f t="shared" si="1"/>
        <v>93</v>
      </c>
      <c r="C102" s="1184" t="s">
        <v>2144</v>
      </c>
      <c r="D102" s="1182" t="s">
        <v>2145</v>
      </c>
      <c r="E102" s="1181" t="s">
        <v>1986</v>
      </c>
      <c r="F102" s="883"/>
    </row>
    <row r="103" spans="1:6" ht="30.75" customHeight="1">
      <c r="A103" s="889"/>
      <c r="B103" s="1183">
        <f t="shared" si="1"/>
        <v>94</v>
      </c>
      <c r="C103" s="1184" t="s">
        <v>2146</v>
      </c>
      <c r="D103" s="1182" t="s">
        <v>2147</v>
      </c>
      <c r="E103" s="1181" t="s">
        <v>1986</v>
      </c>
      <c r="F103" s="883"/>
    </row>
    <row r="104" spans="1:6" ht="30.75" customHeight="1">
      <c r="A104" s="889"/>
      <c r="B104" s="1183">
        <f t="shared" si="1"/>
        <v>95</v>
      </c>
      <c r="C104" s="1184" t="s">
        <v>2148</v>
      </c>
      <c r="D104" s="1182" t="s">
        <v>2147</v>
      </c>
      <c r="E104" s="1181" t="s">
        <v>1986</v>
      </c>
      <c r="F104" s="883"/>
    </row>
    <row r="105" spans="1:6" ht="30.75" customHeight="1">
      <c r="A105" s="889"/>
      <c r="B105" s="1183">
        <f t="shared" si="1"/>
        <v>96</v>
      </c>
      <c r="C105" s="1184" t="s">
        <v>2149</v>
      </c>
      <c r="D105" s="1182" t="s">
        <v>2150</v>
      </c>
      <c r="E105" s="1181" t="s">
        <v>1986</v>
      </c>
      <c r="F105" s="883"/>
    </row>
    <row r="106" spans="1:6" ht="30.75" customHeight="1">
      <c r="A106" s="889"/>
      <c r="B106" s="1183">
        <f t="shared" si="1"/>
        <v>97</v>
      </c>
      <c r="C106" s="1184" t="s">
        <v>2151</v>
      </c>
      <c r="D106" s="1182" t="s">
        <v>2152</v>
      </c>
      <c r="E106" s="1181" t="s">
        <v>1986</v>
      </c>
      <c r="F106" s="883"/>
    </row>
    <row r="107" spans="1:6" ht="30.75" customHeight="1">
      <c r="A107" s="889"/>
      <c r="B107" s="1183">
        <f t="shared" si="1"/>
        <v>98</v>
      </c>
      <c r="C107" s="1184" t="s">
        <v>2153</v>
      </c>
      <c r="D107" s="1182" t="s">
        <v>2154</v>
      </c>
      <c r="E107" s="1181" t="s">
        <v>1986</v>
      </c>
      <c r="F107" s="883"/>
    </row>
    <row r="108" spans="1:6" ht="30.75" customHeight="1">
      <c r="A108" s="889"/>
      <c r="B108" s="1183">
        <f t="shared" si="1"/>
        <v>99</v>
      </c>
      <c r="C108" s="1184" t="s">
        <v>2155</v>
      </c>
      <c r="D108" s="1182" t="s">
        <v>2156</v>
      </c>
      <c r="E108" s="1181" t="s">
        <v>1989</v>
      </c>
      <c r="F108" s="883"/>
    </row>
    <row r="109" spans="1:6" ht="30.75" customHeight="1">
      <c r="A109" s="889"/>
      <c r="B109" s="1183">
        <f t="shared" si="1"/>
        <v>100</v>
      </c>
      <c r="C109" s="1184" t="s">
        <v>2157</v>
      </c>
      <c r="D109" s="1182" t="s">
        <v>2158</v>
      </c>
      <c r="E109" s="1181" t="s">
        <v>1986</v>
      </c>
      <c r="F109" s="883"/>
    </row>
    <row r="110" spans="1:6" ht="30.75" customHeight="1">
      <c r="A110" s="889"/>
      <c r="B110" s="1183">
        <f t="shared" si="1"/>
        <v>101</v>
      </c>
      <c r="C110" s="1184" t="s">
        <v>2159</v>
      </c>
      <c r="D110" s="1182" t="s">
        <v>2158</v>
      </c>
      <c r="E110" s="1181" t="s">
        <v>1986</v>
      </c>
      <c r="F110" s="883"/>
    </row>
    <row r="111" spans="1:6" ht="30.75" customHeight="1">
      <c r="A111" s="889"/>
      <c r="B111" s="1183">
        <f t="shared" si="1"/>
        <v>102</v>
      </c>
      <c r="C111" s="1184" t="s">
        <v>2160</v>
      </c>
      <c r="D111" s="1182" t="s">
        <v>2161</v>
      </c>
      <c r="E111" s="1181" t="s">
        <v>1986</v>
      </c>
      <c r="F111" s="883"/>
    </row>
    <row r="112" spans="1:6" ht="30.75" customHeight="1">
      <c r="A112" s="889"/>
      <c r="B112" s="1183">
        <f t="shared" si="1"/>
        <v>103</v>
      </c>
      <c r="C112" s="1184" t="s">
        <v>2162</v>
      </c>
      <c r="D112" s="1182" t="s">
        <v>2163</v>
      </c>
      <c r="E112" s="1181" t="s">
        <v>1986</v>
      </c>
      <c r="F112" s="883"/>
    </row>
    <row r="113" spans="1:6" ht="30.75" customHeight="1">
      <c r="A113" s="889"/>
      <c r="B113" s="1183">
        <f t="shared" si="1"/>
        <v>104</v>
      </c>
      <c r="C113" s="1184" t="s">
        <v>2164</v>
      </c>
      <c r="D113" s="1182" t="s">
        <v>2165</v>
      </c>
      <c r="E113" s="1181" t="s">
        <v>1989</v>
      </c>
      <c r="F113" s="883"/>
    </row>
    <row r="114" spans="1:6" ht="30.75" customHeight="1">
      <c r="A114" s="889"/>
      <c r="B114" s="1183">
        <f t="shared" si="1"/>
        <v>105</v>
      </c>
      <c r="C114" s="1184" t="s">
        <v>2166</v>
      </c>
      <c r="D114" s="1182" t="s">
        <v>2167</v>
      </c>
      <c r="E114" s="1181" t="s">
        <v>1989</v>
      </c>
      <c r="F114" s="883"/>
    </row>
    <row r="115" spans="1:6" ht="30.75" customHeight="1">
      <c r="A115" s="889"/>
      <c r="B115" s="1183">
        <f t="shared" si="1"/>
        <v>106</v>
      </c>
      <c r="C115" s="1184" t="s">
        <v>2168</v>
      </c>
      <c r="D115" s="1182" t="s">
        <v>2169</v>
      </c>
      <c r="E115" s="1181" t="s">
        <v>1986</v>
      </c>
      <c r="F115" s="883"/>
    </row>
    <row r="116" spans="1:6" ht="30.75" customHeight="1">
      <c r="A116" s="889"/>
      <c r="B116" s="1183">
        <f t="shared" si="1"/>
        <v>107</v>
      </c>
      <c r="C116" s="1184" t="s">
        <v>2170</v>
      </c>
      <c r="D116" s="1182" t="s">
        <v>2171</v>
      </c>
      <c r="E116" s="1181" t="s">
        <v>2006</v>
      </c>
      <c r="F116" s="883"/>
    </row>
    <row r="117" spans="1:6" ht="30.75" customHeight="1">
      <c r="A117" s="889"/>
      <c r="B117" s="1183">
        <f t="shared" si="1"/>
        <v>108</v>
      </c>
      <c r="C117" s="1184" t="s">
        <v>2172</v>
      </c>
      <c r="D117" s="1182" t="s">
        <v>2173</v>
      </c>
      <c r="E117" s="1181" t="s">
        <v>2006</v>
      </c>
      <c r="F117" s="883"/>
    </row>
    <row r="118" spans="1:6" ht="30.75" customHeight="1">
      <c r="A118" s="889"/>
      <c r="B118" s="1183">
        <f t="shared" si="1"/>
        <v>109</v>
      </c>
      <c r="C118" s="1184" t="s">
        <v>2174</v>
      </c>
      <c r="D118" s="1182" t="s">
        <v>2175</v>
      </c>
      <c r="E118" s="1181" t="s">
        <v>2006</v>
      </c>
      <c r="F118" s="883"/>
    </row>
    <row r="119" spans="1:6" ht="30.75" customHeight="1">
      <c r="A119" s="889"/>
      <c r="B119" s="1183">
        <f t="shared" si="1"/>
        <v>110</v>
      </c>
      <c r="C119" s="1184" t="s">
        <v>2176</v>
      </c>
      <c r="D119" s="1182" t="s">
        <v>2177</v>
      </c>
      <c r="E119" s="1181" t="s">
        <v>1986</v>
      </c>
      <c r="F119" s="883"/>
    </row>
    <row r="120" spans="1:6" ht="30.75" customHeight="1">
      <c r="A120" s="889"/>
      <c r="B120" s="1183">
        <f t="shared" si="1"/>
        <v>111</v>
      </c>
      <c r="C120" s="1184" t="s">
        <v>2178</v>
      </c>
      <c r="D120" s="1182" t="s">
        <v>2179</v>
      </c>
      <c r="E120" s="1181" t="s">
        <v>1989</v>
      </c>
      <c r="F120" s="883"/>
    </row>
    <row r="121" spans="1:6" ht="30.75" customHeight="1">
      <c r="A121" s="889"/>
      <c r="B121" s="1183">
        <f t="shared" si="1"/>
        <v>112</v>
      </c>
      <c r="C121" s="1184" t="s">
        <v>2180</v>
      </c>
      <c r="D121" s="1182" t="s">
        <v>2181</v>
      </c>
      <c r="E121" s="1181" t="s">
        <v>1986</v>
      </c>
      <c r="F121" s="883"/>
    </row>
    <row r="122" spans="1:6" ht="30.75" customHeight="1">
      <c r="A122" s="889"/>
      <c r="B122" s="1183">
        <f t="shared" si="1"/>
        <v>113</v>
      </c>
      <c r="C122" s="1184" t="s">
        <v>2180</v>
      </c>
      <c r="D122" s="1182" t="s">
        <v>2181</v>
      </c>
      <c r="E122" s="1181" t="s">
        <v>1989</v>
      </c>
      <c r="F122" s="883"/>
    </row>
    <row r="123" spans="1:6" ht="30.75" customHeight="1">
      <c r="A123" s="889"/>
      <c r="B123" s="1183">
        <f t="shared" si="1"/>
        <v>114</v>
      </c>
      <c r="C123" s="1184" t="s">
        <v>2182</v>
      </c>
      <c r="D123" s="1182" t="s">
        <v>2183</v>
      </c>
      <c r="E123" s="1181" t="s">
        <v>1989</v>
      </c>
      <c r="F123" s="883"/>
    </row>
    <row r="124" spans="1:6" ht="30.75" customHeight="1">
      <c r="A124" s="889"/>
      <c r="B124" s="1183">
        <f t="shared" si="1"/>
        <v>115</v>
      </c>
      <c r="C124" s="1184" t="s">
        <v>2184</v>
      </c>
      <c r="D124" s="1182" t="s">
        <v>2185</v>
      </c>
      <c r="E124" s="1181" t="s">
        <v>2006</v>
      </c>
      <c r="F124" s="883"/>
    </row>
    <row r="125" spans="1:6" ht="30.75" customHeight="1">
      <c r="A125" s="889"/>
      <c r="B125" s="1183">
        <f t="shared" si="1"/>
        <v>116</v>
      </c>
      <c r="C125" s="1184" t="s">
        <v>2186</v>
      </c>
      <c r="D125" s="1182" t="s">
        <v>2187</v>
      </c>
      <c r="E125" s="1181" t="s">
        <v>2006</v>
      </c>
      <c r="F125" s="883"/>
    </row>
    <row r="126" spans="1:6" ht="30.75" customHeight="1">
      <c r="A126" s="889"/>
      <c r="B126" s="1183">
        <f t="shared" si="1"/>
        <v>117</v>
      </c>
      <c r="C126" s="1184" t="s">
        <v>2188</v>
      </c>
      <c r="D126" s="1182" t="s">
        <v>2189</v>
      </c>
      <c r="E126" s="1181" t="s">
        <v>1986</v>
      </c>
      <c r="F126" s="883"/>
    </row>
    <row r="127" spans="1:6" ht="30.75" customHeight="1">
      <c r="A127" s="889"/>
      <c r="B127" s="1183">
        <f t="shared" si="1"/>
        <v>118</v>
      </c>
      <c r="C127" s="1184" t="s">
        <v>2190</v>
      </c>
      <c r="D127" s="1182" t="s">
        <v>2191</v>
      </c>
      <c r="E127" s="1181" t="s">
        <v>1986</v>
      </c>
      <c r="F127" s="883"/>
    </row>
    <row r="128" spans="1:6" ht="30.75" customHeight="1">
      <c r="A128" s="889"/>
      <c r="B128" s="1183">
        <f t="shared" si="1"/>
        <v>119</v>
      </c>
      <c r="C128" s="1184" t="s">
        <v>2192</v>
      </c>
      <c r="D128" s="1182" t="s">
        <v>2191</v>
      </c>
      <c r="E128" s="1181" t="s">
        <v>1986</v>
      </c>
      <c r="F128" s="883"/>
    </row>
    <row r="129" spans="1:6" ht="30.75" customHeight="1">
      <c r="A129" s="889"/>
      <c r="B129" s="1183">
        <f t="shared" si="1"/>
        <v>120</v>
      </c>
      <c r="C129" s="1184" t="s">
        <v>2193</v>
      </c>
      <c r="D129" s="1182" t="s">
        <v>2194</v>
      </c>
      <c r="E129" s="1181" t="s">
        <v>2006</v>
      </c>
      <c r="F129" s="883"/>
    </row>
    <row r="130" spans="1:6" ht="30.75" customHeight="1">
      <c r="A130" s="889"/>
      <c r="B130" s="1183">
        <f t="shared" si="1"/>
        <v>121</v>
      </c>
      <c r="C130" s="1184" t="s">
        <v>2195</v>
      </c>
      <c r="D130" s="1182" t="s">
        <v>2196</v>
      </c>
      <c r="E130" s="1181" t="s">
        <v>1986</v>
      </c>
      <c r="F130" s="883"/>
    </row>
    <row r="131" spans="1:6" ht="30.75" customHeight="1">
      <c r="A131" s="889"/>
      <c r="B131" s="1183">
        <f t="shared" si="1"/>
        <v>122</v>
      </c>
      <c r="C131" s="1184" t="s">
        <v>2197</v>
      </c>
      <c r="D131" s="1182" t="s">
        <v>1985</v>
      </c>
      <c r="E131" s="1181" t="s">
        <v>1986</v>
      </c>
      <c r="F131" s="883"/>
    </row>
    <row r="132" spans="1:6" ht="30.75" customHeight="1">
      <c r="A132" s="889"/>
      <c r="B132" s="1183">
        <f t="shared" si="1"/>
        <v>123</v>
      </c>
      <c r="C132" s="1184" t="s">
        <v>2198</v>
      </c>
      <c r="D132" s="1182" t="s">
        <v>2199</v>
      </c>
      <c r="E132" s="1181" t="s">
        <v>1986</v>
      </c>
      <c r="F132" s="883"/>
    </row>
    <row r="133" spans="1:6" ht="30.75" customHeight="1">
      <c r="A133" s="889"/>
      <c r="B133" s="1183">
        <f t="shared" si="1"/>
        <v>124</v>
      </c>
      <c r="C133" s="1184" t="s">
        <v>2200</v>
      </c>
      <c r="D133" s="1182" t="s">
        <v>1993</v>
      </c>
      <c r="E133" s="1181" t="s">
        <v>1986</v>
      </c>
      <c r="F133" s="883"/>
    </row>
    <row r="134" spans="1:6" ht="30.75" customHeight="1">
      <c r="A134" s="889"/>
      <c r="B134" s="1183">
        <f t="shared" si="1"/>
        <v>125</v>
      </c>
      <c r="C134" s="1184" t="s">
        <v>2201</v>
      </c>
      <c r="D134" s="1182" t="s">
        <v>2202</v>
      </c>
      <c r="E134" s="1181" t="s">
        <v>1986</v>
      </c>
      <c r="F134" s="883"/>
    </row>
    <row r="135" spans="1:6" ht="30.75" customHeight="1">
      <c r="A135" s="889"/>
      <c r="B135" s="1183">
        <f t="shared" si="1"/>
        <v>126</v>
      </c>
      <c r="C135" s="1184" t="s">
        <v>2203</v>
      </c>
      <c r="D135" s="1182" t="s">
        <v>2204</v>
      </c>
      <c r="E135" s="1181" t="s">
        <v>1986</v>
      </c>
      <c r="F135" s="883"/>
    </row>
    <row r="136" spans="1:6" ht="30.75" customHeight="1">
      <c r="A136" s="889"/>
      <c r="B136" s="1183">
        <f t="shared" si="1"/>
        <v>127</v>
      </c>
      <c r="C136" s="1184" t="s">
        <v>2205</v>
      </c>
      <c r="D136" s="1182" t="s">
        <v>2206</v>
      </c>
      <c r="E136" s="1181" t="s">
        <v>1986</v>
      </c>
      <c r="F136" s="883"/>
    </row>
    <row r="137" spans="1:6" ht="30.75" customHeight="1">
      <c r="A137" s="889"/>
      <c r="B137" s="1183">
        <f t="shared" si="1"/>
        <v>128</v>
      </c>
      <c r="C137" s="1184" t="s">
        <v>2207</v>
      </c>
      <c r="D137" s="1182" t="s">
        <v>2208</v>
      </c>
      <c r="E137" s="1181" t="s">
        <v>1986</v>
      </c>
      <c r="F137" s="883"/>
    </row>
    <row r="138" spans="1:6" ht="30.75" customHeight="1">
      <c r="A138" s="889"/>
      <c r="B138" s="1183">
        <f t="shared" si="1"/>
        <v>129</v>
      </c>
      <c r="C138" s="1184" t="s">
        <v>2209</v>
      </c>
      <c r="D138" s="1182" t="s">
        <v>2210</v>
      </c>
      <c r="E138" s="1181" t="s">
        <v>1989</v>
      </c>
      <c r="F138" s="883"/>
    </row>
    <row r="139" spans="1:6" ht="30.75" customHeight="1">
      <c r="A139" s="889"/>
      <c r="B139" s="1183">
        <f t="shared" si="1"/>
        <v>130</v>
      </c>
      <c r="C139" s="1184" t="s">
        <v>2211</v>
      </c>
      <c r="D139" s="1182" t="s">
        <v>2212</v>
      </c>
      <c r="E139" s="1181" t="s">
        <v>1986</v>
      </c>
      <c r="F139" s="883"/>
    </row>
    <row r="140" spans="1:6" ht="30.75" customHeight="1">
      <c r="A140" s="889"/>
      <c r="B140" s="1183">
        <f t="shared" ref="B140:B203" si="2">B139+1</f>
        <v>131</v>
      </c>
      <c r="C140" s="1184" t="s">
        <v>2213</v>
      </c>
      <c r="D140" s="1182" t="s">
        <v>2214</v>
      </c>
      <c r="E140" s="1181" t="s">
        <v>1986</v>
      </c>
      <c r="F140" s="883"/>
    </row>
    <row r="141" spans="1:6" ht="30.75" customHeight="1">
      <c r="A141" s="889"/>
      <c r="B141" s="1183">
        <f t="shared" si="2"/>
        <v>132</v>
      </c>
      <c r="C141" s="1184" t="s">
        <v>2215</v>
      </c>
      <c r="D141" s="1182" t="s">
        <v>2216</v>
      </c>
      <c r="E141" s="1181" t="s">
        <v>1986</v>
      </c>
      <c r="F141" s="883"/>
    </row>
    <row r="142" spans="1:6" ht="30.75" customHeight="1">
      <c r="A142" s="889"/>
      <c r="B142" s="1183">
        <f t="shared" si="2"/>
        <v>133</v>
      </c>
      <c r="C142" s="1184" t="s">
        <v>2217</v>
      </c>
      <c r="D142" s="1182" t="s">
        <v>2218</v>
      </c>
      <c r="E142" s="1181" t="s">
        <v>1986</v>
      </c>
      <c r="F142" s="883"/>
    </row>
    <row r="143" spans="1:6" ht="30.75" customHeight="1">
      <c r="A143" s="889"/>
      <c r="B143" s="1183">
        <f t="shared" si="2"/>
        <v>134</v>
      </c>
      <c r="C143" s="1184" t="s">
        <v>2219</v>
      </c>
      <c r="D143" s="1182" t="s">
        <v>2220</v>
      </c>
      <c r="E143" s="1181" t="s">
        <v>1986</v>
      </c>
      <c r="F143" s="883"/>
    </row>
    <row r="144" spans="1:6" ht="30.75" customHeight="1">
      <c r="A144" s="889"/>
      <c r="B144" s="1183">
        <f t="shared" si="2"/>
        <v>135</v>
      </c>
      <c r="C144" s="1184" t="s">
        <v>2221</v>
      </c>
      <c r="D144" s="1182" t="s">
        <v>2222</v>
      </c>
      <c r="E144" s="1181" t="s">
        <v>1986</v>
      </c>
      <c r="F144" s="883"/>
    </row>
    <row r="145" spans="1:6" ht="30.75" customHeight="1">
      <c r="A145" s="889"/>
      <c r="B145" s="1183">
        <f t="shared" si="2"/>
        <v>136</v>
      </c>
      <c r="C145" s="1184" t="s">
        <v>2223</v>
      </c>
      <c r="D145" s="1182" t="s">
        <v>2224</v>
      </c>
      <c r="E145" s="1181" t="s">
        <v>1986</v>
      </c>
      <c r="F145" s="883"/>
    </row>
    <row r="146" spans="1:6" ht="30.75" customHeight="1">
      <c r="B146" s="1183">
        <f t="shared" si="2"/>
        <v>137</v>
      </c>
      <c r="C146" s="1184" t="s">
        <v>2225</v>
      </c>
      <c r="D146" s="1182" t="s">
        <v>2226</v>
      </c>
      <c r="E146" s="1181" t="s">
        <v>1986</v>
      </c>
    </row>
    <row r="147" spans="1:6" ht="30.75" customHeight="1">
      <c r="B147" s="1183">
        <f t="shared" si="2"/>
        <v>138</v>
      </c>
      <c r="C147" s="1184" t="s">
        <v>2227</v>
      </c>
      <c r="D147" s="1182" t="s">
        <v>2228</v>
      </c>
      <c r="E147" s="1181" t="s">
        <v>1986</v>
      </c>
    </row>
    <row r="148" spans="1:6" ht="30.75" customHeight="1">
      <c r="B148" s="1183">
        <f t="shared" si="2"/>
        <v>139</v>
      </c>
      <c r="C148" s="1184" t="s">
        <v>2229</v>
      </c>
      <c r="D148" s="1182" t="s">
        <v>2230</v>
      </c>
      <c r="E148" s="1181" t="s">
        <v>1986</v>
      </c>
    </row>
    <row r="149" spans="1:6" ht="30.75" customHeight="1">
      <c r="B149" s="1183">
        <f t="shared" si="2"/>
        <v>140</v>
      </c>
      <c r="C149" s="1184" t="s">
        <v>2231</v>
      </c>
      <c r="D149" s="1182" t="s">
        <v>2232</v>
      </c>
      <c r="E149" s="1181" t="s">
        <v>1986</v>
      </c>
    </row>
    <row r="150" spans="1:6" ht="30.75" customHeight="1">
      <c r="B150" s="1183">
        <f t="shared" si="2"/>
        <v>141</v>
      </c>
      <c r="C150" s="1184" t="s">
        <v>2233</v>
      </c>
      <c r="D150" s="1182" t="s">
        <v>2234</v>
      </c>
      <c r="E150" s="1181" t="s">
        <v>1986</v>
      </c>
    </row>
    <row r="151" spans="1:6" ht="30.75" customHeight="1">
      <c r="B151" s="1183">
        <f t="shared" si="2"/>
        <v>142</v>
      </c>
      <c r="C151" s="1184" t="s">
        <v>2235</v>
      </c>
      <c r="D151" s="1182" t="s">
        <v>2236</v>
      </c>
      <c r="E151" s="1181" t="s">
        <v>1986</v>
      </c>
    </row>
    <row r="152" spans="1:6" ht="30.75" customHeight="1">
      <c r="B152" s="1183">
        <f t="shared" si="2"/>
        <v>143</v>
      </c>
      <c r="C152" s="1184" t="s">
        <v>2237</v>
      </c>
      <c r="D152" s="1182" t="s">
        <v>2238</v>
      </c>
      <c r="E152" s="1181" t="s">
        <v>1986</v>
      </c>
    </row>
    <row r="153" spans="1:6" ht="30.75" customHeight="1">
      <c r="B153" s="1183">
        <f t="shared" si="2"/>
        <v>144</v>
      </c>
      <c r="C153" s="1184" t="s">
        <v>2239</v>
      </c>
      <c r="D153" s="1182" t="s">
        <v>2240</v>
      </c>
      <c r="E153" s="1181" t="s">
        <v>1986</v>
      </c>
    </row>
    <row r="154" spans="1:6" ht="30.75" customHeight="1">
      <c r="B154" s="1183">
        <f t="shared" si="2"/>
        <v>145</v>
      </c>
      <c r="C154" s="1184" t="s">
        <v>2241</v>
      </c>
      <c r="D154" s="1182" t="s">
        <v>2242</v>
      </c>
      <c r="E154" s="1181" t="s">
        <v>1986</v>
      </c>
    </row>
    <row r="155" spans="1:6" ht="30.75" customHeight="1">
      <c r="B155" s="1183">
        <f t="shared" si="2"/>
        <v>146</v>
      </c>
      <c r="C155" s="1184" t="s">
        <v>2243</v>
      </c>
      <c r="D155" s="1182" t="s">
        <v>2244</v>
      </c>
      <c r="E155" s="1181" t="s">
        <v>1986</v>
      </c>
    </row>
    <row r="156" spans="1:6" ht="30.75" customHeight="1">
      <c r="B156" s="1183">
        <f t="shared" si="2"/>
        <v>147</v>
      </c>
      <c r="C156" s="1184" t="s">
        <v>2245</v>
      </c>
      <c r="D156" s="1182" t="s">
        <v>2246</v>
      </c>
      <c r="E156" s="1181" t="s">
        <v>1986</v>
      </c>
    </row>
    <row r="157" spans="1:6" ht="30.75" customHeight="1">
      <c r="B157" s="1183">
        <f t="shared" si="2"/>
        <v>148</v>
      </c>
      <c r="C157" s="1184" t="s">
        <v>2247</v>
      </c>
      <c r="D157" s="1182" t="s">
        <v>2248</v>
      </c>
      <c r="E157" s="1181" t="s">
        <v>1986</v>
      </c>
    </row>
    <row r="158" spans="1:6" ht="30.75" customHeight="1">
      <c r="B158" s="1183">
        <f t="shared" si="2"/>
        <v>149</v>
      </c>
      <c r="C158" s="1184" t="s">
        <v>2249</v>
      </c>
      <c r="D158" s="1182" t="s">
        <v>2250</v>
      </c>
      <c r="E158" s="1181" t="s">
        <v>1986</v>
      </c>
    </row>
    <row r="159" spans="1:6" ht="30.75" customHeight="1">
      <c r="B159" s="1183">
        <f t="shared" si="2"/>
        <v>150</v>
      </c>
      <c r="C159" s="1184" t="s">
        <v>2251</v>
      </c>
      <c r="D159" s="1182" t="s">
        <v>2252</v>
      </c>
      <c r="E159" s="1181" t="s">
        <v>1986</v>
      </c>
    </row>
    <row r="160" spans="1:6" ht="30.75" customHeight="1">
      <c r="B160" s="1183">
        <f t="shared" si="2"/>
        <v>151</v>
      </c>
      <c r="C160" s="1184" t="s">
        <v>2253</v>
      </c>
      <c r="D160" s="1182" t="s">
        <v>2254</v>
      </c>
      <c r="E160" s="1181" t="s">
        <v>1986</v>
      </c>
    </row>
    <row r="161" spans="2:5" ht="30.75" customHeight="1">
      <c r="B161" s="1183">
        <f t="shared" si="2"/>
        <v>152</v>
      </c>
      <c r="C161" s="1184" t="s">
        <v>2255</v>
      </c>
      <c r="D161" s="1182" t="s">
        <v>2256</v>
      </c>
      <c r="E161" s="1181" t="s">
        <v>1986</v>
      </c>
    </row>
    <row r="162" spans="2:5" ht="30.75" customHeight="1">
      <c r="B162" s="1183">
        <f t="shared" si="2"/>
        <v>153</v>
      </c>
      <c r="C162" s="1184" t="s">
        <v>2257</v>
      </c>
      <c r="D162" s="1182" t="s">
        <v>2258</v>
      </c>
      <c r="E162" s="1181" t="s">
        <v>1986</v>
      </c>
    </row>
    <row r="163" spans="2:5" ht="30.75" customHeight="1">
      <c r="B163" s="1183">
        <f t="shared" si="2"/>
        <v>154</v>
      </c>
      <c r="C163" s="1184" t="s">
        <v>2259</v>
      </c>
      <c r="D163" s="1182" t="s">
        <v>2260</v>
      </c>
      <c r="E163" s="1181" t="s">
        <v>1986</v>
      </c>
    </row>
    <row r="164" spans="2:5" ht="30.75" customHeight="1">
      <c r="B164" s="1183">
        <f t="shared" si="2"/>
        <v>155</v>
      </c>
      <c r="C164" s="1184" t="s">
        <v>2261</v>
      </c>
      <c r="D164" s="1182" t="s">
        <v>2262</v>
      </c>
      <c r="E164" s="1181" t="s">
        <v>2006</v>
      </c>
    </row>
    <row r="165" spans="2:5" ht="30.75" customHeight="1">
      <c r="B165" s="1183">
        <f t="shared" si="2"/>
        <v>156</v>
      </c>
      <c r="C165" s="1184" t="s">
        <v>2263</v>
      </c>
      <c r="D165" s="1182" t="s">
        <v>2264</v>
      </c>
      <c r="E165" s="1181" t="s">
        <v>1986</v>
      </c>
    </row>
    <row r="166" spans="2:5" ht="30.75" customHeight="1">
      <c r="B166" s="1183">
        <f t="shared" si="2"/>
        <v>157</v>
      </c>
      <c r="C166" s="1184" t="s">
        <v>2265</v>
      </c>
      <c r="D166" s="1182" t="s">
        <v>2266</v>
      </c>
      <c r="E166" s="1181" t="s">
        <v>1986</v>
      </c>
    </row>
    <row r="167" spans="2:5" ht="30.75" customHeight="1">
      <c r="B167" s="1183">
        <f t="shared" si="2"/>
        <v>158</v>
      </c>
      <c r="C167" s="1184" t="s">
        <v>2267</v>
      </c>
      <c r="D167" s="1182" t="s">
        <v>2268</v>
      </c>
      <c r="E167" s="1181" t="s">
        <v>1986</v>
      </c>
    </row>
    <row r="168" spans="2:5" ht="30.75" customHeight="1">
      <c r="B168" s="1183">
        <f t="shared" si="2"/>
        <v>159</v>
      </c>
      <c r="C168" s="1184" t="s">
        <v>2269</v>
      </c>
      <c r="D168" s="1182" t="s">
        <v>2092</v>
      </c>
      <c r="E168" s="1181" t="s">
        <v>1986</v>
      </c>
    </row>
    <row r="169" spans="2:5" ht="30.75" customHeight="1">
      <c r="B169" s="1183">
        <f t="shared" si="2"/>
        <v>160</v>
      </c>
      <c r="C169" s="1184" t="s">
        <v>2270</v>
      </c>
      <c r="D169" s="1182" t="s">
        <v>2271</v>
      </c>
      <c r="E169" s="1181" t="s">
        <v>1986</v>
      </c>
    </row>
    <row r="170" spans="2:5" ht="30.75" customHeight="1">
      <c r="B170" s="1183">
        <f t="shared" si="2"/>
        <v>161</v>
      </c>
      <c r="C170" s="1184" t="s">
        <v>2272</v>
      </c>
      <c r="D170" s="1182" t="s">
        <v>2273</v>
      </c>
      <c r="E170" s="1181" t="s">
        <v>1986</v>
      </c>
    </row>
    <row r="171" spans="2:5" ht="30.75" customHeight="1">
      <c r="B171" s="1183">
        <f t="shared" si="2"/>
        <v>162</v>
      </c>
      <c r="C171" s="1184" t="s">
        <v>2274</v>
      </c>
      <c r="D171" s="1182" t="s">
        <v>2275</v>
      </c>
      <c r="E171" s="1181" t="s">
        <v>1986</v>
      </c>
    </row>
    <row r="172" spans="2:5" ht="30.75" customHeight="1">
      <c r="B172" s="1183">
        <f t="shared" si="2"/>
        <v>163</v>
      </c>
      <c r="C172" s="1184" t="s">
        <v>2276</v>
      </c>
      <c r="D172" s="1182" t="s">
        <v>2277</v>
      </c>
      <c r="E172" s="1181" t="s">
        <v>1986</v>
      </c>
    </row>
    <row r="173" spans="2:5" ht="30.75" customHeight="1">
      <c r="B173" s="1183">
        <f t="shared" si="2"/>
        <v>164</v>
      </c>
      <c r="C173" s="1184" t="s">
        <v>2278</v>
      </c>
      <c r="D173" s="1182" t="s">
        <v>2279</v>
      </c>
      <c r="E173" s="1181" t="s">
        <v>1986</v>
      </c>
    </row>
    <row r="174" spans="2:5" ht="30.75" customHeight="1">
      <c r="B174" s="1183">
        <f t="shared" si="2"/>
        <v>165</v>
      </c>
      <c r="C174" s="1184" t="s">
        <v>2280</v>
      </c>
      <c r="D174" s="1182" t="s">
        <v>2281</v>
      </c>
      <c r="E174" s="1181" t="s">
        <v>1986</v>
      </c>
    </row>
    <row r="175" spans="2:5" ht="30.75" customHeight="1">
      <c r="B175" s="1183">
        <f t="shared" si="2"/>
        <v>166</v>
      </c>
      <c r="C175" s="1184" t="s">
        <v>2282</v>
      </c>
      <c r="D175" s="1182" t="s">
        <v>2283</v>
      </c>
      <c r="E175" s="1181" t="s">
        <v>1986</v>
      </c>
    </row>
    <row r="176" spans="2:5" ht="30.75" customHeight="1">
      <c r="B176" s="1183">
        <f t="shared" si="2"/>
        <v>167</v>
      </c>
      <c r="C176" s="1184" t="s">
        <v>2284</v>
      </c>
      <c r="D176" s="1182" t="s">
        <v>2285</v>
      </c>
      <c r="E176" s="1181" t="s">
        <v>1986</v>
      </c>
    </row>
    <row r="177" spans="2:5" ht="30.75" customHeight="1">
      <c r="B177" s="1183">
        <f t="shared" si="2"/>
        <v>168</v>
      </c>
      <c r="C177" s="1184" t="s">
        <v>2286</v>
      </c>
      <c r="D177" s="1182" t="s">
        <v>2287</v>
      </c>
      <c r="E177" s="1181" t="s">
        <v>1986</v>
      </c>
    </row>
    <row r="178" spans="2:5" ht="30.75" customHeight="1">
      <c r="B178" s="1183">
        <f t="shared" si="2"/>
        <v>169</v>
      </c>
      <c r="C178" s="1184" t="s">
        <v>2288</v>
      </c>
      <c r="D178" s="1182" t="s">
        <v>2289</v>
      </c>
      <c r="E178" s="1181" t="s">
        <v>1986</v>
      </c>
    </row>
    <row r="179" spans="2:5" ht="30.75" customHeight="1">
      <c r="B179" s="1183">
        <f t="shared" si="2"/>
        <v>170</v>
      </c>
      <c r="C179" s="1184" t="s">
        <v>2290</v>
      </c>
      <c r="D179" s="1182" t="s">
        <v>2291</v>
      </c>
      <c r="E179" s="1181" t="s">
        <v>1986</v>
      </c>
    </row>
    <row r="180" spans="2:5" ht="30.75" customHeight="1">
      <c r="B180" s="1183">
        <f t="shared" si="2"/>
        <v>171</v>
      </c>
      <c r="C180" s="1184" t="s">
        <v>2292</v>
      </c>
      <c r="D180" s="1182" t="s">
        <v>2293</v>
      </c>
      <c r="E180" s="1181" t="s">
        <v>1989</v>
      </c>
    </row>
    <row r="181" spans="2:5" ht="30.75" customHeight="1">
      <c r="B181" s="1183">
        <f t="shared" si="2"/>
        <v>172</v>
      </c>
      <c r="C181" s="1184" t="s">
        <v>2294</v>
      </c>
      <c r="D181" s="1182" t="s">
        <v>2295</v>
      </c>
      <c r="E181" s="1181" t="s">
        <v>1986</v>
      </c>
    </row>
    <row r="182" spans="2:5" ht="30.75" customHeight="1">
      <c r="B182" s="1183">
        <f t="shared" si="2"/>
        <v>173</v>
      </c>
      <c r="C182" s="1184" t="s">
        <v>2296</v>
      </c>
      <c r="D182" s="1182" t="s">
        <v>2297</v>
      </c>
      <c r="E182" s="1181" t="s">
        <v>1986</v>
      </c>
    </row>
    <row r="183" spans="2:5" ht="30.75" customHeight="1">
      <c r="B183" s="1183">
        <f t="shared" si="2"/>
        <v>174</v>
      </c>
      <c r="C183" s="1184" t="s">
        <v>2298</v>
      </c>
      <c r="D183" s="1182" t="s">
        <v>2299</v>
      </c>
      <c r="E183" s="1181" t="s">
        <v>1986</v>
      </c>
    </row>
    <row r="184" spans="2:5" ht="30.75" customHeight="1">
      <c r="B184" s="1183">
        <f t="shared" si="2"/>
        <v>175</v>
      </c>
      <c r="C184" s="1184" t="s">
        <v>2300</v>
      </c>
      <c r="D184" s="1182" t="s">
        <v>2145</v>
      </c>
      <c r="E184" s="1181" t="s">
        <v>1986</v>
      </c>
    </row>
    <row r="185" spans="2:5" ht="30.75" customHeight="1">
      <c r="B185" s="1183">
        <f t="shared" si="2"/>
        <v>176</v>
      </c>
      <c r="C185" s="1184" t="s">
        <v>2301</v>
      </c>
      <c r="D185" s="1182" t="s">
        <v>2302</v>
      </c>
      <c r="E185" s="1181" t="s">
        <v>1986</v>
      </c>
    </row>
    <row r="186" spans="2:5" ht="30.75" customHeight="1">
      <c r="B186" s="1183">
        <f t="shared" si="2"/>
        <v>177</v>
      </c>
      <c r="C186" s="1184" t="s">
        <v>2303</v>
      </c>
      <c r="D186" s="1182" t="s">
        <v>2304</v>
      </c>
      <c r="E186" s="1181" t="s">
        <v>1986</v>
      </c>
    </row>
    <row r="187" spans="2:5" ht="30.75" customHeight="1">
      <c r="B187" s="1183">
        <f t="shared" si="2"/>
        <v>178</v>
      </c>
      <c r="C187" s="1184" t="s">
        <v>2305</v>
      </c>
      <c r="D187" s="1182" t="s">
        <v>2306</v>
      </c>
      <c r="E187" s="1181" t="s">
        <v>1986</v>
      </c>
    </row>
    <row r="188" spans="2:5" ht="30.75" customHeight="1">
      <c r="B188" s="1183">
        <f t="shared" si="2"/>
        <v>179</v>
      </c>
      <c r="C188" s="1184" t="s">
        <v>2307</v>
      </c>
      <c r="D188" s="1182" t="s">
        <v>2308</v>
      </c>
      <c r="E188" s="1181" t="s">
        <v>1986</v>
      </c>
    </row>
    <row r="189" spans="2:5" ht="30.75" customHeight="1">
      <c r="B189" s="1183">
        <f t="shared" si="2"/>
        <v>180</v>
      </c>
      <c r="C189" s="1184" t="s">
        <v>2309</v>
      </c>
      <c r="D189" s="1182" t="s">
        <v>2310</v>
      </c>
      <c r="E189" s="1181" t="s">
        <v>1986</v>
      </c>
    </row>
    <row r="190" spans="2:5" ht="30.75" customHeight="1">
      <c r="B190" s="1183">
        <f t="shared" si="2"/>
        <v>181</v>
      </c>
      <c r="C190" s="1184" t="s">
        <v>2311</v>
      </c>
      <c r="D190" s="1182" t="s">
        <v>2312</v>
      </c>
      <c r="E190" s="1181" t="s">
        <v>1986</v>
      </c>
    </row>
    <row r="191" spans="2:5" ht="30.75" customHeight="1">
      <c r="B191" s="1183">
        <f t="shared" si="2"/>
        <v>182</v>
      </c>
      <c r="C191" s="1184" t="s">
        <v>2313</v>
      </c>
      <c r="D191" s="1182" t="s">
        <v>2314</v>
      </c>
      <c r="E191" s="1181" t="s">
        <v>1986</v>
      </c>
    </row>
    <row r="192" spans="2:5" ht="30.75" customHeight="1">
      <c r="B192" s="1183">
        <f t="shared" si="2"/>
        <v>183</v>
      </c>
      <c r="C192" s="1184" t="s">
        <v>2315</v>
      </c>
      <c r="D192" s="1182" t="s">
        <v>2316</v>
      </c>
      <c r="E192" s="1181" t="s">
        <v>1986</v>
      </c>
    </row>
    <row r="193" spans="2:5" ht="30.75" customHeight="1">
      <c r="B193" s="1183">
        <f t="shared" si="2"/>
        <v>184</v>
      </c>
      <c r="C193" s="1184" t="s">
        <v>2317</v>
      </c>
      <c r="D193" s="1182" t="s">
        <v>2318</v>
      </c>
      <c r="E193" s="1181" t="s">
        <v>1986</v>
      </c>
    </row>
    <row r="194" spans="2:5" ht="30.75" customHeight="1">
      <c r="B194" s="1183">
        <f t="shared" si="2"/>
        <v>185</v>
      </c>
      <c r="C194" s="1184" t="s">
        <v>2319</v>
      </c>
      <c r="D194" s="1182" t="s">
        <v>2320</v>
      </c>
      <c r="E194" s="1181" t="s">
        <v>1986</v>
      </c>
    </row>
    <row r="195" spans="2:5" ht="30.75" customHeight="1">
      <c r="B195" s="1183">
        <f t="shared" si="2"/>
        <v>186</v>
      </c>
      <c r="C195" s="1184" t="s">
        <v>2321</v>
      </c>
      <c r="D195" s="1182" t="s">
        <v>2322</v>
      </c>
      <c r="E195" s="1181" t="s">
        <v>1989</v>
      </c>
    </row>
    <row r="196" spans="2:5" ht="30.75" customHeight="1">
      <c r="B196" s="1183">
        <f t="shared" si="2"/>
        <v>187</v>
      </c>
      <c r="C196" s="1184" t="s">
        <v>2323</v>
      </c>
      <c r="D196" s="1182" t="s">
        <v>2324</v>
      </c>
      <c r="E196" s="1181" t="s">
        <v>1986</v>
      </c>
    </row>
    <row r="197" spans="2:5" ht="30.75" customHeight="1">
      <c r="B197" s="1183">
        <f t="shared" si="2"/>
        <v>188</v>
      </c>
      <c r="C197" s="1184" t="s">
        <v>2325</v>
      </c>
      <c r="D197" s="1182" t="s">
        <v>2326</v>
      </c>
      <c r="E197" s="1181" t="s">
        <v>1986</v>
      </c>
    </row>
    <row r="198" spans="2:5" ht="30.75" customHeight="1">
      <c r="B198" s="1183">
        <f t="shared" si="2"/>
        <v>189</v>
      </c>
      <c r="C198" s="1184" t="s">
        <v>2327</v>
      </c>
      <c r="D198" s="1182" t="s">
        <v>2328</v>
      </c>
      <c r="E198" s="1181" t="s">
        <v>1986</v>
      </c>
    </row>
    <row r="199" spans="2:5" ht="30.75" customHeight="1">
      <c r="B199" s="1183">
        <f t="shared" si="2"/>
        <v>190</v>
      </c>
      <c r="C199" s="1184" t="s">
        <v>2329</v>
      </c>
      <c r="D199" s="1182" t="s">
        <v>2330</v>
      </c>
      <c r="E199" s="1181" t="s">
        <v>1989</v>
      </c>
    </row>
    <row r="200" spans="2:5" ht="30.75" customHeight="1">
      <c r="B200" s="1183">
        <f t="shared" si="2"/>
        <v>191</v>
      </c>
      <c r="C200" s="1184" t="s">
        <v>2331</v>
      </c>
      <c r="D200" s="1182" t="s">
        <v>2332</v>
      </c>
      <c r="E200" s="1181" t="s">
        <v>1989</v>
      </c>
    </row>
    <row r="201" spans="2:5" ht="30.75" customHeight="1">
      <c r="B201" s="1183">
        <f t="shared" si="2"/>
        <v>192</v>
      </c>
      <c r="C201" s="1184" t="s">
        <v>2333</v>
      </c>
      <c r="D201" s="1182" t="s">
        <v>2334</v>
      </c>
      <c r="E201" s="1181" t="s">
        <v>1989</v>
      </c>
    </row>
    <row r="202" spans="2:5" ht="30.75" customHeight="1">
      <c r="B202" s="1183">
        <f t="shared" si="2"/>
        <v>193</v>
      </c>
      <c r="C202" s="1184" t="s">
        <v>2335</v>
      </c>
      <c r="D202" s="1182" t="s">
        <v>2336</v>
      </c>
      <c r="E202" s="1181" t="s">
        <v>1986</v>
      </c>
    </row>
    <row r="203" spans="2:5" ht="30.75" customHeight="1">
      <c r="B203" s="1183">
        <f t="shared" si="2"/>
        <v>194</v>
      </c>
      <c r="C203" s="1184" t="s">
        <v>2337</v>
      </c>
      <c r="D203" s="1182" t="s">
        <v>2338</v>
      </c>
      <c r="E203" s="1181" t="s">
        <v>1986</v>
      </c>
    </row>
    <row r="204" spans="2:5" ht="30.75" customHeight="1">
      <c r="B204" s="1183">
        <f t="shared" ref="B204:B258" si="3">B203+1</f>
        <v>195</v>
      </c>
      <c r="C204" s="1184" t="s">
        <v>2339</v>
      </c>
      <c r="D204" s="1182" t="s">
        <v>2340</v>
      </c>
      <c r="E204" s="1181" t="s">
        <v>1986</v>
      </c>
    </row>
    <row r="205" spans="2:5" ht="30.75" customHeight="1">
      <c r="B205" s="1183">
        <f t="shared" si="3"/>
        <v>196</v>
      </c>
      <c r="C205" s="1184" t="s">
        <v>2341</v>
      </c>
      <c r="D205" s="1182" t="s">
        <v>2342</v>
      </c>
      <c r="E205" s="1181" t="s">
        <v>1986</v>
      </c>
    </row>
    <row r="206" spans="2:5" ht="30.75" customHeight="1">
      <c r="B206" s="1183">
        <f t="shared" si="3"/>
        <v>197</v>
      </c>
      <c r="C206" s="1184" t="s">
        <v>2343</v>
      </c>
      <c r="D206" s="1182" t="s">
        <v>2344</v>
      </c>
      <c r="E206" s="1181" t="s">
        <v>1989</v>
      </c>
    </row>
    <row r="207" spans="2:5" ht="30.75" customHeight="1">
      <c r="B207" s="1183">
        <f t="shared" si="3"/>
        <v>198</v>
      </c>
      <c r="C207" s="1184" t="s">
        <v>2345</v>
      </c>
      <c r="D207" s="1182" t="s">
        <v>2346</v>
      </c>
      <c r="E207" s="1181" t="s">
        <v>1986</v>
      </c>
    </row>
    <row r="208" spans="2:5" ht="30.75" customHeight="1">
      <c r="B208" s="1183">
        <f t="shared" si="3"/>
        <v>199</v>
      </c>
      <c r="C208" s="1184" t="s">
        <v>2347</v>
      </c>
      <c r="D208" s="1182" t="s">
        <v>2348</v>
      </c>
      <c r="E208" s="1181" t="s">
        <v>1989</v>
      </c>
    </row>
    <row r="209" spans="2:5" ht="30.75" customHeight="1">
      <c r="B209" s="1183">
        <f t="shared" si="3"/>
        <v>200</v>
      </c>
      <c r="C209" s="1184" t="s">
        <v>2349</v>
      </c>
      <c r="D209" s="1182" t="s">
        <v>2350</v>
      </c>
      <c r="E209" s="1181" t="s">
        <v>1989</v>
      </c>
    </row>
    <row r="210" spans="2:5" ht="30.75" customHeight="1">
      <c r="B210" s="1183">
        <f t="shared" si="3"/>
        <v>201</v>
      </c>
      <c r="C210" s="1184" t="s">
        <v>2351</v>
      </c>
      <c r="D210" s="1182" t="s">
        <v>2352</v>
      </c>
      <c r="E210" s="1181" t="s">
        <v>1986</v>
      </c>
    </row>
    <row r="211" spans="2:5" ht="30.75" customHeight="1">
      <c r="B211" s="1183">
        <f t="shared" si="3"/>
        <v>202</v>
      </c>
      <c r="C211" s="1184" t="s">
        <v>2353</v>
      </c>
      <c r="D211" s="1182" t="s">
        <v>2354</v>
      </c>
      <c r="E211" s="1181" t="s">
        <v>1986</v>
      </c>
    </row>
    <row r="212" spans="2:5" ht="30.75" customHeight="1">
      <c r="B212" s="1183">
        <f t="shared" si="3"/>
        <v>203</v>
      </c>
      <c r="C212" s="1184" t="s">
        <v>2355</v>
      </c>
      <c r="D212" s="1182" t="s">
        <v>2356</v>
      </c>
      <c r="E212" s="1181" t="s">
        <v>1986</v>
      </c>
    </row>
    <row r="213" spans="2:5" ht="30.75" customHeight="1">
      <c r="B213" s="1183">
        <f t="shared" si="3"/>
        <v>204</v>
      </c>
      <c r="C213" s="1184" t="s">
        <v>2357</v>
      </c>
      <c r="D213" s="1182" t="s">
        <v>2358</v>
      </c>
      <c r="E213" s="1181" t="s">
        <v>1989</v>
      </c>
    </row>
    <row r="214" spans="2:5" ht="30.75" customHeight="1">
      <c r="B214" s="1183">
        <f t="shared" si="3"/>
        <v>205</v>
      </c>
      <c r="C214" s="1184" t="s">
        <v>2359</v>
      </c>
      <c r="D214" s="1182" t="s">
        <v>2360</v>
      </c>
      <c r="E214" s="1181" t="s">
        <v>1986</v>
      </c>
    </row>
    <row r="215" spans="2:5" ht="30.75" customHeight="1">
      <c r="B215" s="1183">
        <f t="shared" si="3"/>
        <v>206</v>
      </c>
      <c r="C215" s="1184" t="s">
        <v>2361</v>
      </c>
      <c r="D215" s="1182" t="s">
        <v>2362</v>
      </c>
      <c r="E215" s="1181" t="s">
        <v>1989</v>
      </c>
    </row>
    <row r="216" spans="2:5" ht="30.75" customHeight="1">
      <c r="B216" s="1183">
        <f t="shared" si="3"/>
        <v>207</v>
      </c>
      <c r="C216" s="1184" t="s">
        <v>2363</v>
      </c>
      <c r="D216" s="1182" t="s">
        <v>2364</v>
      </c>
      <c r="E216" s="1181" t="s">
        <v>1989</v>
      </c>
    </row>
    <row r="217" spans="2:5" ht="30.75" customHeight="1">
      <c r="B217" s="1183">
        <f t="shared" si="3"/>
        <v>208</v>
      </c>
      <c r="C217" s="1184" t="s">
        <v>2365</v>
      </c>
      <c r="D217" s="1182" t="s">
        <v>2366</v>
      </c>
      <c r="E217" s="1181" t="s">
        <v>1989</v>
      </c>
    </row>
    <row r="218" spans="2:5" ht="30.75" customHeight="1">
      <c r="B218" s="1183">
        <f t="shared" si="3"/>
        <v>209</v>
      </c>
      <c r="C218" s="1184" t="s">
        <v>2367</v>
      </c>
      <c r="D218" s="1182" t="s">
        <v>2368</v>
      </c>
      <c r="E218" s="1181" t="s">
        <v>1986</v>
      </c>
    </row>
    <row r="219" spans="2:5" ht="30.75" customHeight="1">
      <c r="B219" s="1183">
        <f t="shared" si="3"/>
        <v>210</v>
      </c>
      <c r="C219" s="1184" t="s">
        <v>2369</v>
      </c>
      <c r="D219" s="1182" t="s">
        <v>2370</v>
      </c>
      <c r="E219" s="1181" t="s">
        <v>1986</v>
      </c>
    </row>
    <row r="220" spans="2:5" ht="30.75" customHeight="1">
      <c r="B220" s="1183">
        <f t="shared" si="3"/>
        <v>211</v>
      </c>
      <c r="C220" s="1184" t="s">
        <v>2371</v>
      </c>
      <c r="D220" s="1182" t="s">
        <v>2372</v>
      </c>
      <c r="E220" s="1181" t="s">
        <v>1986</v>
      </c>
    </row>
    <row r="221" spans="2:5" ht="30.75" customHeight="1">
      <c r="B221" s="1183">
        <f t="shared" si="3"/>
        <v>212</v>
      </c>
      <c r="C221" s="1184" t="s">
        <v>2373</v>
      </c>
      <c r="D221" s="1182" t="s">
        <v>2374</v>
      </c>
      <c r="E221" s="1181" t="s">
        <v>1986</v>
      </c>
    </row>
    <row r="222" spans="2:5" ht="30.75" customHeight="1">
      <c r="B222" s="1183">
        <f t="shared" si="3"/>
        <v>213</v>
      </c>
      <c r="C222" s="1184" t="s">
        <v>2375</v>
      </c>
      <c r="D222" s="1182" t="s">
        <v>2376</v>
      </c>
      <c r="E222" s="1181" t="s">
        <v>1989</v>
      </c>
    </row>
    <row r="223" spans="2:5" ht="30.75" customHeight="1">
      <c r="B223" s="1183">
        <f t="shared" si="3"/>
        <v>214</v>
      </c>
      <c r="C223" s="1184" t="s">
        <v>2377</v>
      </c>
      <c r="D223" s="1182" t="s">
        <v>2378</v>
      </c>
      <c r="E223" s="1181" t="s">
        <v>1989</v>
      </c>
    </row>
    <row r="224" spans="2:5" ht="30.75" customHeight="1">
      <c r="B224" s="1183">
        <f t="shared" si="3"/>
        <v>215</v>
      </c>
      <c r="C224" s="1184" t="s">
        <v>2379</v>
      </c>
      <c r="D224" s="1182" t="s">
        <v>2380</v>
      </c>
      <c r="E224" s="1181" t="s">
        <v>1989</v>
      </c>
    </row>
    <row r="225" spans="2:5" ht="30.75" customHeight="1">
      <c r="B225" s="1183">
        <f t="shared" si="3"/>
        <v>216</v>
      </c>
      <c r="C225" s="1184" t="s">
        <v>2381</v>
      </c>
      <c r="D225" s="1182" t="s">
        <v>2382</v>
      </c>
      <c r="E225" s="1181" t="s">
        <v>1986</v>
      </c>
    </row>
    <row r="226" spans="2:5" ht="30.75" customHeight="1">
      <c r="B226" s="1183">
        <f t="shared" si="3"/>
        <v>217</v>
      </c>
      <c r="C226" s="1184" t="s">
        <v>2383</v>
      </c>
      <c r="D226" s="1182" t="s">
        <v>2384</v>
      </c>
      <c r="E226" s="1181" t="s">
        <v>1989</v>
      </c>
    </row>
    <row r="227" spans="2:5" ht="30.75" customHeight="1">
      <c r="B227" s="1183">
        <f t="shared" si="3"/>
        <v>218</v>
      </c>
      <c r="C227" s="1184" t="s">
        <v>2385</v>
      </c>
      <c r="D227" s="1182" t="s">
        <v>2386</v>
      </c>
      <c r="E227" s="1181" t="s">
        <v>1986</v>
      </c>
    </row>
    <row r="228" spans="2:5" ht="30.75" customHeight="1">
      <c r="B228" s="1183">
        <f t="shared" si="3"/>
        <v>219</v>
      </c>
      <c r="C228" s="1184" t="s">
        <v>2387</v>
      </c>
      <c r="D228" s="1182" t="s">
        <v>2388</v>
      </c>
      <c r="E228" s="1181" t="s">
        <v>2006</v>
      </c>
    </row>
    <row r="229" spans="2:5" ht="30.75" customHeight="1">
      <c r="B229" s="1183">
        <f t="shared" si="3"/>
        <v>220</v>
      </c>
      <c r="C229" s="1184" t="s">
        <v>2389</v>
      </c>
      <c r="D229" s="1182" t="s">
        <v>2390</v>
      </c>
      <c r="E229" s="1181" t="s">
        <v>1989</v>
      </c>
    </row>
    <row r="230" spans="2:5" ht="30.75" customHeight="1">
      <c r="B230" s="1183">
        <f t="shared" si="3"/>
        <v>221</v>
      </c>
      <c r="C230" s="1184" t="s">
        <v>2391</v>
      </c>
      <c r="D230" s="1182" t="s">
        <v>2392</v>
      </c>
      <c r="E230" s="1181" t="s">
        <v>1989</v>
      </c>
    </row>
    <row r="231" spans="2:5" ht="30.75" customHeight="1">
      <c r="B231" s="1183">
        <f t="shared" si="3"/>
        <v>222</v>
      </c>
      <c r="C231" s="1184" t="s">
        <v>2393</v>
      </c>
      <c r="D231" s="1182" t="s">
        <v>2394</v>
      </c>
      <c r="E231" s="1181" t="s">
        <v>1989</v>
      </c>
    </row>
    <row r="232" spans="2:5" ht="30.75" customHeight="1">
      <c r="B232" s="1183">
        <f t="shared" si="3"/>
        <v>223</v>
      </c>
      <c r="C232" s="1184" t="s">
        <v>2395</v>
      </c>
      <c r="D232" s="1182" t="s">
        <v>2396</v>
      </c>
      <c r="E232" s="1181" t="s">
        <v>1989</v>
      </c>
    </row>
    <row r="233" spans="2:5" ht="30.75" customHeight="1">
      <c r="B233" s="1183">
        <f t="shared" si="3"/>
        <v>224</v>
      </c>
      <c r="C233" s="1184" t="s">
        <v>2397</v>
      </c>
      <c r="D233" s="1182" t="s">
        <v>2398</v>
      </c>
      <c r="E233" s="1181" t="s">
        <v>1989</v>
      </c>
    </row>
    <row r="234" spans="2:5" ht="30.75" customHeight="1">
      <c r="B234" s="1183">
        <f t="shared" si="3"/>
        <v>225</v>
      </c>
      <c r="C234" s="1184" t="s">
        <v>2399</v>
      </c>
      <c r="D234" s="1182" t="s">
        <v>2400</v>
      </c>
      <c r="E234" s="1181" t="s">
        <v>1986</v>
      </c>
    </row>
    <row r="235" spans="2:5" ht="30.75" customHeight="1">
      <c r="B235" s="1183">
        <f t="shared" si="3"/>
        <v>226</v>
      </c>
      <c r="C235" s="1184" t="s">
        <v>2401</v>
      </c>
      <c r="D235" s="1182" t="s">
        <v>2402</v>
      </c>
      <c r="E235" s="1181" t="s">
        <v>1986</v>
      </c>
    </row>
    <row r="236" spans="2:5" ht="30.75" customHeight="1">
      <c r="B236" s="1183">
        <f t="shared" si="3"/>
        <v>227</v>
      </c>
      <c r="C236" s="1184" t="s">
        <v>2403</v>
      </c>
      <c r="D236" s="1182" t="s">
        <v>2404</v>
      </c>
      <c r="E236" s="1181" t="s">
        <v>1989</v>
      </c>
    </row>
    <row r="237" spans="2:5" ht="30.75" customHeight="1">
      <c r="B237" s="1183">
        <f t="shared" si="3"/>
        <v>228</v>
      </c>
      <c r="C237" s="1184" t="s">
        <v>2405</v>
      </c>
      <c r="D237" s="1182" t="s">
        <v>2406</v>
      </c>
      <c r="E237" s="1181" t="s">
        <v>1986</v>
      </c>
    </row>
    <row r="238" spans="2:5" ht="30.75" customHeight="1">
      <c r="B238" s="1183">
        <f t="shared" si="3"/>
        <v>229</v>
      </c>
      <c r="C238" s="1184" t="s">
        <v>2407</v>
      </c>
      <c r="D238" s="1182" t="s">
        <v>2408</v>
      </c>
      <c r="E238" s="1181" t="s">
        <v>1989</v>
      </c>
    </row>
    <row r="239" spans="2:5" ht="30.75" customHeight="1">
      <c r="B239" s="1183">
        <f t="shared" si="3"/>
        <v>230</v>
      </c>
      <c r="C239" s="1184" t="s">
        <v>2409</v>
      </c>
      <c r="D239" s="1182" t="s">
        <v>2410</v>
      </c>
      <c r="E239" s="1181" t="s">
        <v>1989</v>
      </c>
    </row>
    <row r="240" spans="2:5" ht="30.75" customHeight="1">
      <c r="B240" s="1183">
        <f t="shared" si="3"/>
        <v>231</v>
      </c>
      <c r="C240" s="1184" t="s">
        <v>2411</v>
      </c>
      <c r="D240" s="1182" t="s">
        <v>2412</v>
      </c>
      <c r="E240" s="1181" t="s">
        <v>1989</v>
      </c>
    </row>
    <row r="241" spans="2:5" ht="30.75" customHeight="1">
      <c r="B241" s="1183">
        <f t="shared" si="3"/>
        <v>232</v>
      </c>
      <c r="C241" s="1184" t="s">
        <v>2413</v>
      </c>
      <c r="D241" s="1182" t="s">
        <v>2414</v>
      </c>
      <c r="E241" s="1181" t="s">
        <v>1989</v>
      </c>
    </row>
    <row r="242" spans="2:5" ht="30.75" customHeight="1">
      <c r="B242" s="1183">
        <f t="shared" si="3"/>
        <v>233</v>
      </c>
      <c r="C242" s="1184" t="s">
        <v>2415</v>
      </c>
      <c r="D242" s="1182" t="s">
        <v>2416</v>
      </c>
      <c r="E242" s="1181" t="s">
        <v>1986</v>
      </c>
    </row>
    <row r="243" spans="2:5" ht="30.75" customHeight="1">
      <c r="B243" s="1183">
        <f t="shared" si="3"/>
        <v>234</v>
      </c>
      <c r="C243" s="1184" t="s">
        <v>2417</v>
      </c>
      <c r="D243" s="1182" t="s">
        <v>2418</v>
      </c>
      <c r="E243" s="1181" t="s">
        <v>1986</v>
      </c>
    </row>
    <row r="244" spans="2:5" ht="30.75" customHeight="1">
      <c r="B244" s="1183">
        <f t="shared" si="3"/>
        <v>235</v>
      </c>
      <c r="C244" s="1184" t="s">
        <v>2419</v>
      </c>
      <c r="D244" s="1182" t="s">
        <v>2420</v>
      </c>
      <c r="E244" s="1181" t="s">
        <v>1989</v>
      </c>
    </row>
    <row r="245" spans="2:5" ht="30.75" customHeight="1">
      <c r="B245" s="1183">
        <f t="shared" si="3"/>
        <v>236</v>
      </c>
      <c r="C245" s="1184" t="s">
        <v>2421</v>
      </c>
      <c r="D245" s="1182" t="s">
        <v>2422</v>
      </c>
      <c r="E245" s="1181" t="s">
        <v>1989</v>
      </c>
    </row>
    <row r="246" spans="2:5" ht="30.75" customHeight="1">
      <c r="B246" s="1183">
        <f t="shared" si="3"/>
        <v>237</v>
      </c>
      <c r="C246" s="1184" t="s">
        <v>2423</v>
      </c>
      <c r="D246" s="1182" t="s">
        <v>2424</v>
      </c>
      <c r="E246" s="1181" t="s">
        <v>1989</v>
      </c>
    </row>
    <row r="247" spans="2:5" ht="30.75" customHeight="1">
      <c r="B247" s="1183">
        <f t="shared" si="3"/>
        <v>238</v>
      </c>
      <c r="C247" s="1184" t="s">
        <v>2425</v>
      </c>
      <c r="D247" s="1182" t="s">
        <v>2426</v>
      </c>
      <c r="E247" s="1181" t="s">
        <v>1989</v>
      </c>
    </row>
    <row r="248" spans="2:5" ht="30.75" customHeight="1">
      <c r="B248" s="1183">
        <f t="shared" si="3"/>
        <v>239</v>
      </c>
      <c r="C248" s="1184" t="s">
        <v>2427</v>
      </c>
      <c r="D248" s="1182" t="s">
        <v>2428</v>
      </c>
      <c r="E248" s="1181" t="s">
        <v>1989</v>
      </c>
    </row>
    <row r="249" spans="2:5" ht="30.75" customHeight="1">
      <c r="B249" s="1183">
        <f t="shared" si="3"/>
        <v>240</v>
      </c>
      <c r="C249" s="1184" t="s">
        <v>2429</v>
      </c>
      <c r="D249" s="1182" t="s">
        <v>2430</v>
      </c>
      <c r="E249" s="1181" t="s">
        <v>1989</v>
      </c>
    </row>
    <row r="250" spans="2:5" ht="30.75" customHeight="1">
      <c r="B250" s="1183">
        <f t="shared" si="3"/>
        <v>241</v>
      </c>
      <c r="C250" s="1184" t="s">
        <v>2431</v>
      </c>
      <c r="D250" s="1182" t="s">
        <v>2432</v>
      </c>
      <c r="E250" s="1181" t="s">
        <v>1989</v>
      </c>
    </row>
    <row r="251" spans="2:5" ht="30.75" customHeight="1">
      <c r="B251" s="1183">
        <f t="shared" si="3"/>
        <v>242</v>
      </c>
      <c r="C251" s="1184" t="s">
        <v>2433</v>
      </c>
      <c r="D251" s="1182" t="s">
        <v>2434</v>
      </c>
      <c r="E251" s="1181" t="s">
        <v>1989</v>
      </c>
    </row>
    <row r="252" spans="2:5" ht="30.75" customHeight="1">
      <c r="B252" s="1183">
        <f t="shared" si="3"/>
        <v>243</v>
      </c>
      <c r="C252" s="1184" t="s">
        <v>2435</v>
      </c>
      <c r="D252" s="1182" t="s">
        <v>2436</v>
      </c>
      <c r="E252" s="1181" t="s">
        <v>1989</v>
      </c>
    </row>
    <row r="253" spans="2:5" ht="30.75" customHeight="1">
      <c r="B253" s="1183">
        <f t="shared" si="3"/>
        <v>244</v>
      </c>
      <c r="C253" s="1184" t="s">
        <v>2437</v>
      </c>
      <c r="D253" s="1182" t="s">
        <v>2438</v>
      </c>
      <c r="E253" s="1181" t="s">
        <v>1989</v>
      </c>
    </row>
    <row r="254" spans="2:5" ht="30.75" customHeight="1">
      <c r="B254" s="1183">
        <f t="shared" si="3"/>
        <v>245</v>
      </c>
      <c r="C254" s="1184" t="s">
        <v>2439</v>
      </c>
      <c r="D254" s="1182" t="s">
        <v>2440</v>
      </c>
      <c r="E254" s="1181" t="s">
        <v>1989</v>
      </c>
    </row>
    <row r="255" spans="2:5" ht="30.75" customHeight="1">
      <c r="B255" s="1183">
        <f t="shared" si="3"/>
        <v>246</v>
      </c>
      <c r="C255" s="1184" t="s">
        <v>2441</v>
      </c>
      <c r="D255" s="1182" t="s">
        <v>2442</v>
      </c>
      <c r="E255" s="1181" t="s">
        <v>1986</v>
      </c>
    </row>
    <row r="256" spans="2:5" ht="30.75" customHeight="1">
      <c r="B256" s="1183">
        <f t="shared" si="3"/>
        <v>247</v>
      </c>
      <c r="C256" s="1184" t="s">
        <v>2443</v>
      </c>
      <c r="D256" s="1182" t="s">
        <v>2444</v>
      </c>
      <c r="E256" s="1181" t="s">
        <v>2006</v>
      </c>
    </row>
    <row r="257" spans="2:5" ht="30.75" customHeight="1">
      <c r="B257" s="1183">
        <f t="shared" si="3"/>
        <v>248</v>
      </c>
      <c r="C257" s="1184" t="s">
        <v>2445</v>
      </c>
      <c r="D257" s="1182" t="s">
        <v>2446</v>
      </c>
      <c r="E257" s="1181" t="s">
        <v>1989</v>
      </c>
    </row>
    <row r="258" spans="2:5" ht="30.75" customHeight="1">
      <c r="B258" s="1183">
        <f t="shared" si="3"/>
        <v>249</v>
      </c>
      <c r="C258" s="1184" t="s">
        <v>2447</v>
      </c>
      <c r="D258" s="1182" t="s">
        <v>2448</v>
      </c>
      <c r="E258" s="1181" t="s">
        <v>1989</v>
      </c>
    </row>
    <row r="260" spans="2:5">
      <c r="B260" s="899"/>
      <c r="C260" s="883"/>
    </row>
    <row r="261" spans="2:5">
      <c r="B261" s="899" t="s">
        <v>1403</v>
      </c>
      <c r="C261" s="883" t="s">
        <v>1869</v>
      </c>
    </row>
    <row r="262" spans="2:5">
      <c r="B262" s="899"/>
      <c r="C262" s="883" t="s">
        <v>1870</v>
      </c>
    </row>
    <row r="263" spans="2:5">
      <c r="B263" s="899"/>
      <c r="C263" s="883"/>
    </row>
  </sheetData>
  <sheetProtection formatCells="0" formatColumns="0" formatRows="0" autoFilter="0"/>
  <autoFilter ref="C9:E258"/>
  <mergeCells count="3">
    <mergeCell ref="B2:B8"/>
    <mergeCell ref="C2:C8"/>
    <mergeCell ref="D2:D8"/>
  </mergeCells>
  <printOptions horizontalCentered="1"/>
  <pageMargins left="0.43307086614173229" right="0.11811023622047245" top="0.4" bottom="0.63" header="0.19685039370078741" footer="0.3"/>
  <pageSetup paperSize="9" scale="75"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dimension ref="B37:K37"/>
  <sheetViews>
    <sheetView topLeftCell="A25" workbookViewId="0">
      <selection activeCell="N56" sqref="N56"/>
    </sheetView>
  </sheetViews>
  <sheetFormatPr defaultRowHeight="12.75"/>
  <sheetData>
    <row r="37" spans="2:11" ht="79.5" customHeight="1">
      <c r="B37" s="1839" t="s">
        <v>2861</v>
      </c>
      <c r="C37" s="1839"/>
      <c r="D37" s="1839"/>
      <c r="E37" s="1839"/>
      <c r="F37" s="1839"/>
      <c r="G37" s="1839"/>
      <c r="H37" s="1839"/>
      <c r="I37" s="1839"/>
      <c r="J37" s="1839"/>
      <c r="K37" s="1839"/>
    </row>
  </sheetData>
  <mergeCells count="1">
    <mergeCell ref="B37:K37"/>
  </mergeCells>
  <printOptions horizontalCentered="1"/>
  <pageMargins left="0.35433070866141736" right="0.23622047244094491" top="0.98425196850393704" bottom="0.74803149606299213" header="0.31496062992125984" footer="0.31496062992125984"/>
  <pageSetup paperSize="9" orientation="portrait" blackAndWhite="1" r:id="rId1"/>
  <legacyDrawing r:id="rId2"/>
  <oleObjects>
    <oleObject progId="Word.Document.12" shapeId="232456" r:id="rId3"/>
  </oleObjects>
</worksheet>
</file>

<file path=xl/worksheets/sheet8.xml><?xml version="1.0" encoding="utf-8"?>
<worksheet xmlns="http://schemas.openxmlformats.org/spreadsheetml/2006/main" xmlns:r="http://schemas.openxmlformats.org/officeDocument/2006/relationships">
  <sheetPr enableFormatConditionsCalculation="0">
    <tabColor indexed="10"/>
  </sheetPr>
  <dimension ref="A1:AI153"/>
  <sheetViews>
    <sheetView showGridLines="0" showZeros="0" workbookViewId="0">
      <selection activeCell="L34" sqref="L34:X34"/>
    </sheetView>
  </sheetViews>
  <sheetFormatPr defaultRowHeight="12.75"/>
  <cols>
    <col min="1" max="10" width="3.42578125" style="2" customWidth="1"/>
    <col min="11" max="11" width="10.28515625" style="2" customWidth="1"/>
    <col min="12" max="13" width="4.28515625" style="2" customWidth="1"/>
    <col min="14" max="14" width="6" style="2" customWidth="1"/>
    <col min="15" max="16" width="4.28515625" style="2" customWidth="1"/>
    <col min="17" max="17" width="11.28515625" style="2" customWidth="1"/>
    <col min="18" max="21" width="4.28515625" style="2" customWidth="1"/>
    <col min="22" max="22" width="7" style="2" customWidth="1"/>
    <col min="23" max="23" width="4.28515625" style="2" customWidth="1"/>
    <col min="24" max="24" width="8.42578125" style="2" customWidth="1"/>
    <col min="25" max="25" width="4.28515625" style="2" customWidth="1"/>
    <col min="26" max="26" width="1.85546875" style="2" customWidth="1"/>
    <col min="27" max="32" width="9.140625" style="2" hidden="1" customWidth="1"/>
    <col min="33" max="16384" width="9.140625" style="2"/>
  </cols>
  <sheetData>
    <row r="1" spans="1:30" ht="4.5" customHeight="1">
      <c r="A1" s="23"/>
      <c r="B1" s="23"/>
      <c r="C1" s="23"/>
      <c r="D1" s="23"/>
      <c r="E1" s="23"/>
      <c r="F1" s="23"/>
      <c r="G1" s="23"/>
      <c r="H1" s="23"/>
      <c r="I1" s="23"/>
      <c r="J1" s="23"/>
      <c r="K1" s="23"/>
      <c r="L1" s="23"/>
      <c r="M1" s="23"/>
      <c r="N1" s="23"/>
      <c r="O1" s="23"/>
      <c r="P1" s="23"/>
      <c r="Q1" s="23"/>
      <c r="R1" s="23"/>
      <c r="S1" s="23"/>
      <c r="T1" s="23"/>
      <c r="U1" s="23"/>
      <c r="V1" s="23"/>
      <c r="W1" s="23"/>
      <c r="X1" s="23"/>
      <c r="Y1" s="23"/>
    </row>
    <row r="2" spans="1:30">
      <c r="A2" s="23"/>
      <c r="B2" s="541" t="s">
        <v>560</v>
      </c>
      <c r="C2" s="541"/>
      <c r="D2" s="541"/>
      <c r="E2" s="541"/>
      <c r="F2" s="541"/>
      <c r="G2" s="541"/>
      <c r="H2" s="541"/>
      <c r="I2" s="541"/>
      <c r="J2" s="541"/>
      <c r="K2" s="23"/>
      <c r="L2" s="23"/>
      <c r="M2" s="23"/>
      <c r="N2" s="1005" t="s">
        <v>408</v>
      </c>
      <c r="O2" s="23"/>
      <c r="P2" s="23"/>
      <c r="Q2" s="23"/>
      <c r="R2" s="23"/>
      <c r="S2" s="23"/>
      <c r="T2" s="23"/>
      <c r="U2" s="23"/>
      <c r="V2" s="23"/>
      <c r="W2" s="23"/>
      <c r="X2" s="23"/>
      <c r="Y2" s="23"/>
    </row>
    <row r="3" spans="1:30">
      <c r="A3" s="23"/>
      <c r="B3" s="541" t="s">
        <v>561</v>
      </c>
      <c r="C3" s="541"/>
      <c r="D3" s="541"/>
      <c r="E3" s="541"/>
      <c r="F3" s="541"/>
      <c r="G3" s="541"/>
      <c r="H3" s="541"/>
      <c r="I3" s="541"/>
      <c r="J3" s="541"/>
      <c r="K3" s="23"/>
      <c r="L3" s="23"/>
      <c r="M3" s="23"/>
      <c r="N3" s="23"/>
      <c r="O3" s="23"/>
      <c r="P3" s="23"/>
      <c r="Q3" s="23"/>
      <c r="R3" s="23"/>
      <c r="S3" s="23"/>
      <c r="T3" s="23"/>
      <c r="U3" s="23"/>
      <c r="V3" s="23"/>
      <c r="W3" s="23"/>
      <c r="X3" s="23"/>
      <c r="Y3" s="23"/>
    </row>
    <row r="4" spans="1:30" ht="9" customHeight="1">
      <c r="A4" s="23"/>
      <c r="B4" s="541"/>
      <c r="C4" s="541"/>
      <c r="D4" s="541"/>
      <c r="E4" s="541"/>
      <c r="F4" s="541"/>
      <c r="G4" s="541"/>
      <c r="H4" s="541"/>
      <c r="I4" s="541"/>
      <c r="J4" s="541"/>
      <c r="K4" s="23"/>
      <c r="L4" s="23"/>
      <c r="M4" s="23"/>
      <c r="N4" s="23"/>
      <c r="O4" s="23"/>
      <c r="P4" s="23"/>
      <c r="Q4" s="23"/>
      <c r="R4" s="23"/>
      <c r="S4" s="23"/>
      <c r="T4" s="23"/>
      <c r="U4" s="23"/>
      <c r="V4" s="23"/>
      <c r="W4" s="23"/>
      <c r="X4" s="23"/>
      <c r="Y4" s="23"/>
    </row>
    <row r="5" spans="1:30" ht="18" customHeight="1">
      <c r="A5" s="23"/>
      <c r="C5" s="542"/>
      <c r="D5" s="542"/>
      <c r="E5" s="542"/>
      <c r="F5" s="542"/>
      <c r="G5" s="542"/>
      <c r="H5" s="542"/>
      <c r="I5" s="542"/>
      <c r="J5" s="542"/>
      <c r="K5" s="1865" t="s">
        <v>417</v>
      </c>
      <c r="L5" s="1865"/>
      <c r="M5" s="1865"/>
      <c r="N5" s="1865"/>
      <c r="O5" s="1865"/>
      <c r="P5" s="1865"/>
      <c r="Q5" s="1865"/>
      <c r="R5" s="542"/>
      <c r="S5" s="542"/>
      <c r="T5" s="542"/>
      <c r="U5" s="542"/>
      <c r="V5" s="542"/>
      <c r="W5" s="542"/>
      <c r="X5" s="542"/>
      <c r="Y5" s="23"/>
      <c r="AB5" s="9">
        <f>IF(L31=0,L24,IF(L24=L31,L24,IF(L24&lt;&gt;L31,L31)))</f>
        <v>0</v>
      </c>
    </row>
    <row r="6" spans="1:30" ht="15.75" customHeight="1">
      <c r="A6" s="23"/>
      <c r="C6" s="543"/>
      <c r="D6" s="543"/>
      <c r="E6" s="543"/>
      <c r="F6" s="543"/>
      <c r="G6" s="543"/>
      <c r="H6" s="543"/>
      <c r="I6" s="543"/>
      <c r="J6" s="1860" t="s">
        <v>416</v>
      </c>
      <c r="K6" s="1860"/>
      <c r="L6" s="1860"/>
      <c r="M6" s="1860"/>
      <c r="N6" s="1860"/>
      <c r="O6" s="1860"/>
      <c r="P6" s="1860"/>
      <c r="Q6" s="1860"/>
      <c r="R6" s="1860"/>
      <c r="S6" s="542"/>
      <c r="T6" s="542"/>
      <c r="U6" s="542"/>
      <c r="V6" s="542"/>
      <c r="W6" s="542"/>
      <c r="X6" s="542"/>
      <c r="Y6" s="23"/>
    </row>
    <row r="7" spans="1:30" ht="12.75" customHeight="1">
      <c r="A7" s="23"/>
      <c r="C7" s="542"/>
      <c r="D7" s="542"/>
      <c r="E7" s="542"/>
      <c r="F7" s="542"/>
      <c r="G7" s="542"/>
      <c r="H7" s="542"/>
      <c r="K7" s="1866" t="s">
        <v>854</v>
      </c>
      <c r="L7" s="1866"/>
      <c r="M7" s="1866"/>
      <c r="N7" s="1866"/>
      <c r="O7" s="1866"/>
      <c r="P7" s="1866"/>
      <c r="Q7" s="1866"/>
      <c r="R7" s="544"/>
      <c r="S7" s="544"/>
      <c r="T7" s="542"/>
      <c r="U7" s="542"/>
      <c r="V7" s="542"/>
      <c r="W7" s="542"/>
      <c r="X7" s="542"/>
      <c r="Y7" s="545"/>
      <c r="AD7" s="2" t="s">
        <v>843</v>
      </c>
    </row>
    <row r="8" spans="1:30" ht="28.5" customHeight="1">
      <c r="A8" s="23"/>
      <c r="C8" s="546"/>
      <c r="D8" s="546"/>
      <c r="E8" s="546"/>
      <c r="F8" s="546"/>
      <c r="G8" s="546"/>
      <c r="H8" s="546"/>
      <c r="I8" s="546"/>
      <c r="J8" s="546"/>
      <c r="K8" s="1868">
        <v>2014</v>
      </c>
      <c r="L8" s="1868"/>
      <c r="M8" s="1866" t="s">
        <v>68</v>
      </c>
      <c r="N8" s="1866"/>
      <c r="O8" s="1867">
        <f>K8+5</f>
        <v>2019</v>
      </c>
      <c r="P8" s="1867"/>
      <c r="Q8" s="1867"/>
      <c r="R8" s="546"/>
      <c r="S8" s="546"/>
      <c r="T8" s="546"/>
      <c r="U8" s="546"/>
      <c r="V8" s="546"/>
      <c r="W8" s="546"/>
      <c r="X8" s="546"/>
      <c r="Y8" s="23"/>
      <c r="AD8" s="5">
        <f>SUM(AD9:AD24)</f>
        <v>0</v>
      </c>
    </row>
    <row r="9" spans="1:30" ht="24.75" customHeight="1">
      <c r="A9" s="23"/>
      <c r="B9" s="547"/>
      <c r="C9" s="547"/>
      <c r="D9" s="547"/>
      <c r="E9" s="547"/>
      <c r="F9" s="547"/>
      <c r="G9" s="547"/>
      <c r="H9" s="547"/>
      <c r="I9" s="546"/>
      <c r="J9" s="548" t="str">
        <f>IF(K9=0,"","Zmiana do planu na rok:")</f>
        <v/>
      </c>
      <c r="K9" s="549"/>
      <c r="L9" s="549"/>
      <c r="M9" s="23"/>
      <c r="N9" s="23"/>
      <c r="O9" s="23"/>
      <c r="P9" s="23"/>
      <c r="Q9" s="23"/>
      <c r="R9" s="23"/>
      <c r="S9" s="23"/>
      <c r="T9" s="23"/>
      <c r="U9" s="23"/>
      <c r="V9" s="23"/>
      <c r="W9" s="23"/>
      <c r="X9" s="23"/>
      <c r="Y9" s="23"/>
      <c r="AA9" s="2">
        <v>1</v>
      </c>
      <c r="AB9" s="2" t="s">
        <v>827</v>
      </c>
      <c r="AD9" s="2">
        <f>IF($AB$5=AB9,AA9,0)</f>
        <v>0</v>
      </c>
    </row>
    <row r="10" spans="1:30" ht="18" customHeight="1">
      <c r="A10" s="23"/>
      <c r="B10" s="1860" t="s">
        <v>295</v>
      </c>
      <c r="C10" s="1861"/>
      <c r="D10" s="1861"/>
      <c r="E10" s="1861"/>
      <c r="F10" s="1861"/>
      <c r="G10" s="1861"/>
      <c r="H10" s="1861"/>
      <c r="I10" s="1861"/>
      <c r="J10" s="1861"/>
      <c r="K10" s="1861"/>
      <c r="L10" s="1861"/>
      <c r="M10" s="1861"/>
      <c r="N10" s="1861"/>
      <c r="O10" s="1861"/>
      <c r="P10" s="1861"/>
      <c r="Q10" s="1861"/>
      <c r="R10" s="1861"/>
      <c r="S10" s="1861"/>
      <c r="T10" s="1861"/>
      <c r="U10" s="1861"/>
      <c r="V10" s="1861"/>
      <c r="W10" s="1861"/>
      <c r="X10" s="1861"/>
      <c r="Y10" s="23"/>
      <c r="AA10" s="2">
        <f>AA9+1</f>
        <v>2</v>
      </c>
      <c r="AB10" s="2" t="s">
        <v>828</v>
      </c>
      <c r="AD10" s="2">
        <f t="shared" ref="AD10:AD24" si="0">IF($AB$5=AB10,AA10,0)</f>
        <v>0</v>
      </c>
    </row>
    <row r="11" spans="1:30" ht="5.25" customHeight="1">
      <c r="A11" s="23"/>
      <c r="B11" s="543"/>
      <c r="C11" s="542"/>
      <c r="D11" s="542"/>
      <c r="E11" s="542"/>
      <c r="F11" s="542"/>
      <c r="G11" s="542"/>
      <c r="H11" s="542"/>
      <c r="I11" s="542"/>
      <c r="J11" s="542"/>
      <c r="K11" s="542"/>
      <c r="L11" s="542"/>
      <c r="M11" s="542"/>
      <c r="N11" s="542"/>
      <c r="O11" s="542"/>
      <c r="P11" s="542"/>
      <c r="Q11" s="542"/>
      <c r="R11" s="542"/>
      <c r="S11" s="542"/>
      <c r="T11" s="542"/>
      <c r="U11" s="542"/>
      <c r="V11" s="542"/>
      <c r="W11" s="542"/>
      <c r="X11" s="542"/>
      <c r="Y11" s="23"/>
      <c r="AA11" s="2">
        <f t="shared" ref="AA11:AA24" si="1">AA10+1</f>
        <v>3</v>
      </c>
      <c r="AB11" s="2" t="s">
        <v>829</v>
      </c>
      <c r="AD11" s="2">
        <f t="shared" si="0"/>
        <v>0</v>
      </c>
    </row>
    <row r="12" spans="1:30" ht="25.5" customHeight="1">
      <c r="A12" s="23"/>
      <c r="B12" s="1863" t="s">
        <v>204</v>
      </c>
      <c r="C12" s="1863"/>
      <c r="D12" s="1863"/>
      <c r="E12" s="1863"/>
      <c r="F12" s="1863"/>
      <c r="G12" s="1863"/>
      <c r="H12" s="1863"/>
      <c r="I12" s="1863"/>
      <c r="J12" s="1863"/>
      <c r="K12" s="1863"/>
      <c r="L12" s="23"/>
      <c r="M12" s="23"/>
      <c r="N12" s="23"/>
      <c r="O12" s="23"/>
      <c r="P12" s="23"/>
      <c r="Q12" s="23"/>
      <c r="R12" s="23"/>
      <c r="S12" s="23"/>
      <c r="T12" s="23"/>
      <c r="U12" s="23"/>
      <c r="V12" s="23"/>
      <c r="W12" s="23"/>
      <c r="X12" s="23"/>
      <c r="Y12" s="23"/>
      <c r="AA12" s="2">
        <f t="shared" si="1"/>
        <v>4</v>
      </c>
      <c r="AB12" s="2" t="s">
        <v>830</v>
      </c>
      <c r="AD12" s="2">
        <f t="shared" si="0"/>
        <v>0</v>
      </c>
    </row>
    <row r="13" spans="1:30" ht="15.75" customHeight="1">
      <c r="A13" s="23"/>
      <c r="B13" s="551"/>
      <c r="C13" s="551"/>
      <c r="D13" s="551"/>
      <c r="E13" s="551"/>
      <c r="F13" s="551"/>
      <c r="G13" s="551"/>
      <c r="H13" s="551"/>
      <c r="I13" s="551"/>
      <c r="J13" s="551"/>
      <c r="K13" s="551"/>
      <c r="L13" s="23" t="str">
        <f>IF(O8-K8&lt;5,"Dane gospodarstwa przekazującego zobowiązania rolnośrodowiskowe","")</f>
        <v/>
      </c>
      <c r="M13" s="23"/>
      <c r="N13" s="23"/>
      <c r="O13" s="23"/>
      <c r="P13" s="23"/>
      <c r="Q13" s="23"/>
      <c r="R13" s="23"/>
      <c r="S13" s="23"/>
      <c r="T13" s="23"/>
      <c r="U13" s="23"/>
      <c r="V13" s="23"/>
      <c r="W13" s="23"/>
      <c r="X13" s="23"/>
      <c r="Y13" s="23"/>
      <c r="AA13" s="2">
        <f t="shared" si="1"/>
        <v>5</v>
      </c>
      <c r="AB13" s="2" t="s">
        <v>831</v>
      </c>
      <c r="AD13" s="2">
        <f t="shared" si="0"/>
        <v>0</v>
      </c>
    </row>
    <row r="14" spans="1:30" ht="15.75" customHeight="1">
      <c r="A14" s="23"/>
      <c r="B14" s="552" t="s">
        <v>709</v>
      </c>
      <c r="C14" s="553"/>
      <c r="D14" s="553"/>
      <c r="E14" s="553"/>
      <c r="F14" s="553"/>
      <c r="G14" s="553"/>
      <c r="H14" s="553"/>
      <c r="I14" s="553"/>
      <c r="J14" s="553"/>
      <c r="K14" s="23"/>
      <c r="L14" s="1840" t="str">
        <f>IF((O8-K8)&lt;5,"Rok początkowy i końcowy przejętego planu: ","")</f>
        <v/>
      </c>
      <c r="M14" s="1840"/>
      <c r="N14" s="1840"/>
      <c r="O14" s="1840"/>
      <c r="P14" s="1840"/>
      <c r="Q14" s="1840"/>
      <c r="R14" s="1840"/>
      <c r="S14" s="1840"/>
      <c r="T14" s="1840"/>
      <c r="U14" s="1840"/>
      <c r="V14" s="1840"/>
      <c r="W14" s="1840"/>
      <c r="X14" s="1840"/>
      <c r="Y14" s="23"/>
      <c r="AA14" s="2">
        <f t="shared" si="1"/>
        <v>6</v>
      </c>
      <c r="AB14" s="2" t="s">
        <v>832</v>
      </c>
      <c r="AD14" s="2">
        <f t="shared" si="0"/>
        <v>0</v>
      </c>
    </row>
    <row r="15" spans="1:30" ht="17.25" customHeight="1">
      <c r="A15" s="23"/>
      <c r="B15" s="1849">
        <f>Import!C140+1-1</f>
        <v>0</v>
      </c>
      <c r="C15" s="1850"/>
      <c r="D15" s="1850"/>
      <c r="E15" s="1850"/>
      <c r="F15" s="1850"/>
      <c r="G15" s="1850"/>
      <c r="H15" s="1850"/>
      <c r="I15" s="1850"/>
      <c r="J15" s="1851"/>
      <c r="K15" s="23"/>
      <c r="L15" s="1840"/>
      <c r="M15" s="1840"/>
      <c r="N15" s="1840"/>
      <c r="O15" s="1840"/>
      <c r="P15" s="1840"/>
      <c r="Q15" s="1840"/>
      <c r="R15" s="1840"/>
      <c r="S15" s="1840"/>
      <c r="T15" s="1840"/>
      <c r="U15" s="1840"/>
      <c r="V15" s="1840"/>
      <c r="W15" s="1840"/>
      <c r="X15" s="1840"/>
      <c r="Y15" s="23"/>
      <c r="AA15" s="2">
        <f t="shared" si="1"/>
        <v>7</v>
      </c>
      <c r="AB15" s="2" t="s">
        <v>833</v>
      </c>
      <c r="AD15" s="2">
        <f t="shared" si="0"/>
        <v>0</v>
      </c>
    </row>
    <row r="16" spans="1:30" ht="15.75" customHeight="1">
      <c r="A16" s="23"/>
      <c r="B16" s="23"/>
      <c r="C16" s="23"/>
      <c r="D16" s="23"/>
      <c r="E16" s="23"/>
      <c r="F16" s="23"/>
      <c r="G16" s="23"/>
      <c r="H16" s="23"/>
      <c r="I16" s="23"/>
      <c r="J16" s="23"/>
      <c r="K16" s="23"/>
      <c r="L16" s="1840"/>
      <c r="M16" s="1840"/>
      <c r="N16" s="1840"/>
      <c r="O16" s="1840"/>
      <c r="P16" s="1840"/>
      <c r="Q16" s="1840"/>
      <c r="R16" s="1840"/>
      <c r="S16" s="1840"/>
      <c r="T16" s="1840"/>
      <c r="U16" s="1840"/>
      <c r="V16" s="1840"/>
      <c r="W16" s="1840"/>
      <c r="X16" s="1840"/>
      <c r="Y16" s="23"/>
      <c r="AA16" s="2">
        <f t="shared" si="1"/>
        <v>8</v>
      </c>
      <c r="AB16" s="2" t="s">
        <v>834</v>
      </c>
      <c r="AD16" s="2">
        <f t="shared" si="0"/>
        <v>0</v>
      </c>
    </row>
    <row r="17" spans="1:30" ht="21" customHeight="1">
      <c r="A17" s="23"/>
      <c r="B17" s="554" t="s">
        <v>1487</v>
      </c>
      <c r="C17" s="550"/>
      <c r="D17" s="550"/>
      <c r="E17" s="550"/>
      <c r="F17" s="550"/>
      <c r="G17" s="550"/>
      <c r="H17" s="550"/>
      <c r="I17" s="550"/>
      <c r="J17" s="550"/>
      <c r="K17" s="555"/>
      <c r="L17" s="23"/>
      <c r="M17" s="23"/>
      <c r="N17" s="23"/>
      <c r="O17" s="23"/>
      <c r="P17" s="23"/>
      <c r="Q17" s="23"/>
      <c r="R17" s="23"/>
      <c r="S17" s="23"/>
      <c r="T17" s="23"/>
      <c r="U17" s="23"/>
      <c r="V17" s="23"/>
      <c r="W17" s="23"/>
      <c r="X17" s="23"/>
      <c r="Y17" s="23"/>
      <c r="AA17" s="2">
        <f t="shared" si="1"/>
        <v>9</v>
      </c>
      <c r="AB17" s="2" t="s">
        <v>835</v>
      </c>
      <c r="AD17" s="2">
        <f t="shared" si="0"/>
        <v>0</v>
      </c>
    </row>
    <row r="18" spans="1:30" ht="26.25" customHeight="1">
      <c r="A18" s="23"/>
      <c r="B18" s="1855" t="s">
        <v>855</v>
      </c>
      <c r="C18" s="1855"/>
      <c r="D18" s="1855"/>
      <c r="E18" s="1855"/>
      <c r="F18" s="1855"/>
      <c r="G18" s="1855"/>
      <c r="H18" s="1855"/>
      <c r="I18" s="1855"/>
      <c r="J18" s="1855"/>
      <c r="K18" s="1856"/>
      <c r="L18" s="1852" t="str">
        <f>Import!C134&amp;" "&amp;Import!C135</f>
        <v xml:space="preserve"> </v>
      </c>
      <c r="M18" s="1853"/>
      <c r="N18" s="1853"/>
      <c r="O18" s="1853"/>
      <c r="P18" s="1853"/>
      <c r="Q18" s="1853"/>
      <c r="R18" s="1853"/>
      <c r="S18" s="1853"/>
      <c r="T18" s="1853"/>
      <c r="U18" s="1853"/>
      <c r="V18" s="1853"/>
      <c r="W18" s="1853"/>
      <c r="X18" s="1854"/>
      <c r="Y18" s="23"/>
      <c r="AA18" s="2">
        <f t="shared" si="1"/>
        <v>10</v>
      </c>
      <c r="AB18" s="2" t="s">
        <v>836</v>
      </c>
      <c r="AD18" s="2">
        <f t="shared" si="0"/>
        <v>0</v>
      </c>
    </row>
    <row r="19" spans="1:30" ht="21" customHeight="1">
      <c r="A19" s="23"/>
      <c r="B19" s="1864" t="s">
        <v>296</v>
      </c>
      <c r="C19" s="1864"/>
      <c r="D19" s="1864"/>
      <c r="E19" s="1864"/>
      <c r="F19" s="1864"/>
      <c r="G19" s="1864"/>
      <c r="H19" s="1864"/>
      <c r="I19" s="1864"/>
      <c r="J19" s="1864"/>
      <c r="K19" s="1864"/>
      <c r="L19" s="1859"/>
      <c r="M19" s="1859"/>
      <c r="N19" s="1859"/>
      <c r="O19" s="1859"/>
      <c r="P19" s="1859"/>
      <c r="Q19" s="1859"/>
      <c r="R19" s="1859"/>
      <c r="S19" s="1859"/>
      <c r="T19" s="1859"/>
      <c r="U19" s="1859"/>
      <c r="V19" s="1859"/>
      <c r="W19" s="1859"/>
      <c r="X19" s="1859"/>
      <c r="Y19" s="23"/>
      <c r="AA19" s="2">
        <f t="shared" si="1"/>
        <v>11</v>
      </c>
      <c r="AB19" s="2" t="s">
        <v>837</v>
      </c>
      <c r="AD19" s="2">
        <f t="shared" si="0"/>
        <v>0</v>
      </c>
    </row>
    <row r="20" spans="1:30" ht="16.5" customHeight="1">
      <c r="A20" s="23"/>
      <c r="B20" s="1857" t="s">
        <v>297</v>
      </c>
      <c r="C20" s="1858"/>
      <c r="D20" s="1858"/>
      <c r="E20" s="1858"/>
      <c r="F20" s="1858"/>
      <c r="G20" s="1858"/>
      <c r="H20" s="1858"/>
      <c r="I20" s="1858"/>
      <c r="J20" s="1858"/>
      <c r="K20" s="1858"/>
      <c r="L20" s="1847"/>
      <c r="M20" s="1847"/>
      <c r="N20" s="1847"/>
      <c r="O20" s="1847"/>
      <c r="P20" s="1847"/>
      <c r="Q20" s="1847"/>
      <c r="R20" s="1847"/>
      <c r="S20" s="1847"/>
      <c r="T20" s="1847"/>
      <c r="U20" s="1847"/>
      <c r="V20" s="1847"/>
      <c r="W20" s="1847"/>
      <c r="X20" s="1847"/>
      <c r="Y20" s="23"/>
      <c r="AA20" s="2">
        <f t="shared" si="1"/>
        <v>12</v>
      </c>
      <c r="AB20" s="2" t="s">
        <v>838</v>
      </c>
      <c r="AD20" s="2">
        <f t="shared" si="0"/>
        <v>0</v>
      </c>
    </row>
    <row r="21" spans="1:30" ht="16.5" customHeight="1">
      <c r="A21" s="23"/>
      <c r="B21" s="1857" t="s">
        <v>299</v>
      </c>
      <c r="C21" s="1858"/>
      <c r="D21" s="1858"/>
      <c r="E21" s="1858"/>
      <c r="F21" s="1858"/>
      <c r="G21" s="1858"/>
      <c r="H21" s="1858"/>
      <c r="I21" s="1858"/>
      <c r="J21" s="1858"/>
      <c r="K21" s="1858"/>
      <c r="L21" s="1847"/>
      <c r="M21" s="1847"/>
      <c r="N21" s="1847"/>
      <c r="O21" s="1847"/>
      <c r="P21" s="1847"/>
      <c r="Q21" s="1847"/>
      <c r="R21" s="1847"/>
      <c r="S21" s="1847"/>
      <c r="T21" s="1847"/>
      <c r="U21" s="1847"/>
      <c r="V21" s="1847"/>
      <c r="W21" s="1847"/>
      <c r="X21" s="1847"/>
      <c r="Y21" s="23"/>
      <c r="AA21" s="2">
        <f t="shared" si="1"/>
        <v>13</v>
      </c>
      <c r="AB21" s="2" t="s">
        <v>839</v>
      </c>
      <c r="AD21" s="2">
        <f t="shared" si="0"/>
        <v>0</v>
      </c>
    </row>
    <row r="22" spans="1:30" ht="16.5" customHeight="1">
      <c r="A22" s="23"/>
      <c r="B22" s="1857" t="s">
        <v>1488</v>
      </c>
      <c r="C22" s="1858"/>
      <c r="D22" s="1858"/>
      <c r="E22" s="1858"/>
      <c r="F22" s="1858"/>
      <c r="G22" s="1858"/>
      <c r="H22" s="1858"/>
      <c r="I22" s="1858"/>
      <c r="J22" s="1858"/>
      <c r="K22" s="1858"/>
      <c r="L22" s="1847"/>
      <c r="M22" s="1847"/>
      <c r="N22" s="1847"/>
      <c r="O22" s="1847"/>
      <c r="P22" s="1847"/>
      <c r="Q22" s="1847"/>
      <c r="R22" s="1847"/>
      <c r="S22" s="1847"/>
      <c r="T22" s="1847"/>
      <c r="U22" s="1847"/>
      <c r="V22" s="1847"/>
      <c r="W22" s="1847"/>
      <c r="X22" s="1847"/>
      <c r="Y22" s="23"/>
      <c r="AA22" s="2">
        <f t="shared" si="1"/>
        <v>14</v>
      </c>
      <c r="AB22" s="2" t="s">
        <v>840</v>
      </c>
      <c r="AD22" s="2">
        <f t="shared" si="0"/>
        <v>0</v>
      </c>
    </row>
    <row r="23" spans="1:30" ht="16.5" customHeight="1">
      <c r="A23" s="23"/>
      <c r="B23" s="1857" t="s">
        <v>1489</v>
      </c>
      <c r="C23" s="1858"/>
      <c r="D23" s="1858"/>
      <c r="E23" s="1858"/>
      <c r="F23" s="1858"/>
      <c r="G23" s="1858"/>
      <c r="H23" s="1858"/>
      <c r="I23" s="1858"/>
      <c r="J23" s="1858"/>
      <c r="K23" s="1858"/>
      <c r="L23" s="1847"/>
      <c r="M23" s="1847"/>
      <c r="N23" s="1847"/>
      <c r="O23" s="1847"/>
      <c r="P23" s="1847"/>
      <c r="Q23" s="1847"/>
      <c r="R23" s="1847"/>
      <c r="S23" s="1847"/>
      <c r="T23" s="1847"/>
      <c r="U23" s="1847"/>
      <c r="V23" s="1847"/>
      <c r="W23" s="1847"/>
      <c r="X23" s="1847"/>
      <c r="Y23" s="23"/>
      <c r="AA23" s="2">
        <f t="shared" si="1"/>
        <v>15</v>
      </c>
      <c r="AB23" s="2" t="s">
        <v>841</v>
      </c>
      <c r="AD23" s="2">
        <f t="shared" si="0"/>
        <v>0</v>
      </c>
    </row>
    <row r="24" spans="1:30" ht="16.5" customHeight="1">
      <c r="A24" s="23"/>
      <c r="B24" s="1857" t="s">
        <v>1490</v>
      </c>
      <c r="C24" s="1858"/>
      <c r="D24" s="1858"/>
      <c r="E24" s="1858"/>
      <c r="F24" s="1858"/>
      <c r="G24" s="1858"/>
      <c r="H24" s="1858"/>
      <c r="I24" s="1858"/>
      <c r="J24" s="1858"/>
      <c r="K24" s="1858"/>
      <c r="L24" s="1847"/>
      <c r="M24" s="1847"/>
      <c r="N24" s="1847"/>
      <c r="O24" s="1847"/>
      <c r="P24" s="1847"/>
      <c r="Q24" s="1847"/>
      <c r="R24" s="1847"/>
      <c r="S24" s="1847"/>
      <c r="T24" s="1847"/>
      <c r="U24" s="1847"/>
      <c r="V24" s="1847"/>
      <c r="W24" s="1847"/>
      <c r="X24" s="1847"/>
      <c r="Y24" s="23"/>
      <c r="AA24" s="2">
        <f t="shared" si="1"/>
        <v>16</v>
      </c>
      <c r="AB24" s="2" t="s">
        <v>842</v>
      </c>
      <c r="AD24" s="2">
        <f t="shared" si="0"/>
        <v>0</v>
      </c>
    </row>
    <row r="25" spans="1:30" ht="16.5" customHeight="1">
      <c r="A25" s="23"/>
      <c r="B25" s="1857" t="s">
        <v>862</v>
      </c>
      <c r="C25" s="1858"/>
      <c r="D25" s="1858"/>
      <c r="E25" s="1858"/>
      <c r="F25" s="1858"/>
      <c r="G25" s="1858"/>
      <c r="H25" s="1858"/>
      <c r="I25" s="1858"/>
      <c r="J25" s="1858"/>
      <c r="K25" s="1858"/>
      <c r="L25" s="1886">
        <f>Import!C143</f>
        <v>0</v>
      </c>
      <c r="M25" s="1887"/>
      <c r="N25" s="1887"/>
      <c r="O25" s="1887"/>
      <c r="P25" s="1887"/>
      <c r="Q25" s="1887"/>
      <c r="R25" s="1844"/>
      <c r="S25" s="1845"/>
      <c r="T25" s="1845"/>
      <c r="U25" s="1845"/>
      <c r="V25" s="1845"/>
      <c r="W25" s="1845"/>
      <c r="X25" s="1846"/>
      <c r="Y25" s="23"/>
    </row>
    <row r="26" spans="1:30" ht="20.25" customHeight="1">
      <c r="A26" s="23"/>
      <c r="B26" s="556" t="s">
        <v>298</v>
      </c>
      <c r="C26" s="557"/>
      <c r="D26" s="557"/>
      <c r="E26" s="557"/>
      <c r="F26" s="557"/>
      <c r="G26" s="557"/>
      <c r="H26" s="557"/>
      <c r="I26" s="557"/>
      <c r="J26" s="557"/>
      <c r="K26" s="556"/>
      <c r="L26" s="1859"/>
      <c r="M26" s="1859"/>
      <c r="N26" s="1859"/>
      <c r="O26" s="1859"/>
      <c r="P26" s="1859"/>
      <c r="Q26" s="1859"/>
      <c r="R26" s="1859"/>
      <c r="S26" s="1859"/>
      <c r="T26" s="1859"/>
      <c r="U26" s="1859"/>
      <c r="V26" s="1859"/>
      <c r="W26" s="1859"/>
      <c r="X26" s="1859"/>
      <c r="Y26" s="23"/>
    </row>
    <row r="27" spans="1:30" ht="15" customHeight="1">
      <c r="A27" s="23"/>
      <c r="B27" s="1857" t="s">
        <v>297</v>
      </c>
      <c r="C27" s="1862"/>
      <c r="D27" s="1862"/>
      <c r="E27" s="1862"/>
      <c r="F27" s="1862"/>
      <c r="G27" s="1862"/>
      <c r="H27" s="1862"/>
      <c r="I27" s="1862"/>
      <c r="J27" s="1862"/>
      <c r="K27" s="1862"/>
      <c r="L27" s="1847">
        <f>L20</f>
        <v>0</v>
      </c>
      <c r="M27" s="1847"/>
      <c r="N27" s="1847"/>
      <c r="O27" s="1847"/>
      <c r="P27" s="1847"/>
      <c r="Q27" s="1847"/>
      <c r="R27" s="1847"/>
      <c r="S27" s="1847"/>
      <c r="T27" s="1847"/>
      <c r="U27" s="1847"/>
      <c r="V27" s="1847"/>
      <c r="W27" s="1847"/>
      <c r="X27" s="1847"/>
      <c r="Y27" s="23"/>
    </row>
    <row r="28" spans="1:30" ht="15" customHeight="1">
      <c r="A28" s="23"/>
      <c r="B28" s="1857" t="s">
        <v>299</v>
      </c>
      <c r="C28" s="1862"/>
      <c r="D28" s="1862"/>
      <c r="E28" s="1862"/>
      <c r="F28" s="1862"/>
      <c r="G28" s="1862"/>
      <c r="H28" s="1862"/>
      <c r="I28" s="1862"/>
      <c r="J28" s="1862"/>
      <c r="K28" s="1862"/>
      <c r="L28" s="1847">
        <f>L21</f>
        <v>0</v>
      </c>
      <c r="M28" s="1847"/>
      <c r="N28" s="1847"/>
      <c r="O28" s="1847"/>
      <c r="P28" s="1847"/>
      <c r="Q28" s="1847"/>
      <c r="R28" s="1847"/>
      <c r="S28" s="1847"/>
      <c r="T28" s="1847"/>
      <c r="U28" s="1847"/>
      <c r="V28" s="1847"/>
      <c r="W28" s="1847"/>
      <c r="X28" s="1847"/>
      <c r="Y28" s="23"/>
    </row>
    <row r="29" spans="1:30" ht="15" customHeight="1">
      <c r="A29" s="23"/>
      <c r="B29" s="1857" t="s">
        <v>1488</v>
      </c>
      <c r="C29" s="1862"/>
      <c r="D29" s="1862"/>
      <c r="E29" s="1862"/>
      <c r="F29" s="1862"/>
      <c r="G29" s="1862"/>
      <c r="H29" s="1862"/>
      <c r="I29" s="1862"/>
      <c r="J29" s="1862"/>
      <c r="K29" s="1862"/>
      <c r="L29" s="1847">
        <f>L22</f>
        <v>0</v>
      </c>
      <c r="M29" s="1847"/>
      <c r="N29" s="1847"/>
      <c r="O29" s="1847"/>
      <c r="P29" s="1847"/>
      <c r="Q29" s="1847"/>
      <c r="R29" s="1847"/>
      <c r="S29" s="1847"/>
      <c r="T29" s="1847"/>
      <c r="U29" s="1847"/>
      <c r="V29" s="1847"/>
      <c r="W29" s="1847"/>
      <c r="X29" s="1847"/>
      <c r="Y29" s="23"/>
    </row>
    <row r="30" spans="1:30" ht="15" customHeight="1">
      <c r="A30" s="23"/>
      <c r="B30" s="1857" t="s">
        <v>1489</v>
      </c>
      <c r="C30" s="1862"/>
      <c r="D30" s="1862"/>
      <c r="E30" s="1862"/>
      <c r="F30" s="1862"/>
      <c r="G30" s="1862"/>
      <c r="H30" s="1862"/>
      <c r="I30" s="1862"/>
      <c r="J30" s="1862"/>
      <c r="K30" s="1862"/>
      <c r="L30" s="1847">
        <f>L23</f>
        <v>0</v>
      </c>
      <c r="M30" s="1847"/>
      <c r="N30" s="1847"/>
      <c r="O30" s="1847"/>
      <c r="P30" s="1847"/>
      <c r="Q30" s="1847"/>
      <c r="R30" s="1847"/>
      <c r="S30" s="1847"/>
      <c r="T30" s="1847"/>
      <c r="U30" s="1847"/>
      <c r="V30" s="1847"/>
      <c r="W30" s="1847"/>
      <c r="X30" s="1847"/>
      <c r="Y30" s="23"/>
    </row>
    <row r="31" spans="1:30" ht="15" customHeight="1">
      <c r="A31" s="23"/>
      <c r="B31" s="1857" t="s">
        <v>1490</v>
      </c>
      <c r="C31" s="1862"/>
      <c r="D31" s="1862"/>
      <c r="E31" s="1862"/>
      <c r="F31" s="1862"/>
      <c r="G31" s="1862"/>
      <c r="H31" s="1862"/>
      <c r="I31" s="1862"/>
      <c r="J31" s="1862"/>
      <c r="K31" s="1862"/>
      <c r="L31" s="1847">
        <f>L24</f>
        <v>0</v>
      </c>
      <c r="M31" s="1847"/>
      <c r="N31" s="1847"/>
      <c r="O31" s="1847"/>
      <c r="P31" s="1847"/>
      <c r="Q31" s="1847"/>
      <c r="R31" s="1847"/>
      <c r="S31" s="1847"/>
      <c r="T31" s="1847"/>
      <c r="U31" s="1847"/>
      <c r="V31" s="1847"/>
      <c r="W31" s="1847"/>
      <c r="X31" s="1847"/>
      <c r="Y31" s="23"/>
    </row>
    <row r="32" spans="1:30">
      <c r="A32" s="23"/>
      <c r="B32" s="558" t="s">
        <v>418</v>
      </c>
      <c r="C32" s="558"/>
      <c r="D32" s="558"/>
      <c r="E32" s="558"/>
      <c r="F32" s="558"/>
      <c r="G32" s="558"/>
      <c r="H32" s="558"/>
      <c r="I32" s="558"/>
      <c r="J32" s="558"/>
      <c r="K32" s="23"/>
      <c r="L32" s="23"/>
      <c r="M32" s="23"/>
      <c r="N32" s="23"/>
      <c r="O32" s="23"/>
      <c r="P32" s="23"/>
      <c r="Q32" s="23"/>
      <c r="R32" s="23"/>
      <c r="S32" s="23"/>
      <c r="T32" s="23"/>
      <c r="U32" s="23"/>
      <c r="V32" s="23"/>
      <c r="W32" s="23"/>
      <c r="X32" s="23"/>
      <c r="Y32" s="23"/>
    </row>
    <row r="33" spans="1:25" ht="8.2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row>
    <row r="34" spans="1:25" ht="19.5" customHeight="1">
      <c r="A34" s="23"/>
      <c r="B34" s="559" t="s">
        <v>1491</v>
      </c>
      <c r="C34" s="559"/>
      <c r="D34" s="559"/>
      <c r="E34" s="559"/>
      <c r="F34" s="559"/>
      <c r="G34" s="559"/>
      <c r="H34" s="559"/>
      <c r="I34" s="560"/>
      <c r="J34" s="560"/>
      <c r="K34" s="561"/>
      <c r="L34" s="1869" t="s">
        <v>1812</v>
      </c>
      <c r="M34" s="1870"/>
      <c r="N34" s="1870"/>
      <c r="O34" s="1870"/>
      <c r="P34" s="1870"/>
      <c r="Q34" s="1870"/>
      <c r="R34" s="1870"/>
      <c r="S34" s="1870"/>
      <c r="T34" s="1870"/>
      <c r="U34" s="1870"/>
      <c r="V34" s="1870"/>
      <c r="W34" s="1870"/>
      <c r="X34" s="1871"/>
      <c r="Y34" s="1085"/>
    </row>
    <row r="35" spans="1:25" ht="7.5" customHeight="1">
      <c r="A35" s="23"/>
      <c r="B35" s="555"/>
      <c r="C35" s="555"/>
      <c r="D35" s="555"/>
      <c r="E35" s="555"/>
      <c r="F35" s="555"/>
      <c r="G35" s="555"/>
      <c r="H35" s="555"/>
      <c r="I35" s="555"/>
      <c r="J35" s="555"/>
      <c r="K35" s="555"/>
      <c r="L35" s="23"/>
      <c r="M35" s="23"/>
      <c r="N35" s="23"/>
      <c r="O35" s="23"/>
      <c r="P35" s="23"/>
      <c r="Q35" s="23"/>
      <c r="R35" s="23"/>
      <c r="S35" s="23"/>
      <c r="T35" s="23"/>
      <c r="U35" s="23"/>
      <c r="V35" s="23"/>
      <c r="W35" s="23"/>
      <c r="X35" s="23"/>
      <c r="Y35" s="23"/>
    </row>
    <row r="36" spans="1:25" ht="15.75">
      <c r="A36" s="23"/>
      <c r="B36" s="552" t="s">
        <v>1492</v>
      </c>
      <c r="C36" s="552"/>
      <c r="D36" s="552"/>
      <c r="E36" s="552"/>
      <c r="F36" s="552"/>
      <c r="G36" s="552"/>
      <c r="H36" s="552"/>
      <c r="I36" s="552"/>
      <c r="J36" s="552"/>
      <c r="K36" s="555"/>
      <c r="L36" s="23"/>
      <c r="M36" s="23"/>
      <c r="N36" s="23"/>
      <c r="O36" s="23"/>
      <c r="P36" s="23"/>
      <c r="Q36" s="23"/>
      <c r="R36" s="23"/>
      <c r="S36" s="23"/>
      <c r="T36" s="23"/>
      <c r="U36" s="23"/>
      <c r="V36" s="23"/>
      <c r="W36" s="23"/>
      <c r="X36" s="23"/>
      <c r="Y36" s="23"/>
    </row>
    <row r="37" spans="1:25" ht="17.25" customHeight="1">
      <c r="A37" s="23"/>
      <c r="B37" s="1878" t="s">
        <v>556</v>
      </c>
      <c r="C37" s="1879"/>
      <c r="D37" s="1879"/>
      <c r="E37" s="1879"/>
      <c r="F37" s="1879"/>
      <c r="G37" s="1879"/>
      <c r="H37" s="1879"/>
      <c r="I37" s="1879"/>
      <c r="J37" s="1879"/>
      <c r="K37" s="1880"/>
      <c r="L37" s="1872">
        <f>Import!C142</f>
        <v>0</v>
      </c>
      <c r="M37" s="1873"/>
      <c r="N37" s="1873"/>
      <c r="O37" s="1873"/>
      <c r="P37" s="1873"/>
      <c r="Q37" s="1873"/>
      <c r="R37" s="1873"/>
      <c r="S37" s="1873"/>
      <c r="T37" s="1873"/>
      <c r="U37" s="1873"/>
      <c r="V37" s="1873"/>
      <c r="W37" s="1873"/>
      <c r="X37" s="1874"/>
      <c r="Y37" s="23"/>
    </row>
    <row r="38" spans="1:25" ht="17.25" customHeight="1">
      <c r="A38" s="23"/>
      <c r="B38" s="1878" t="s">
        <v>557</v>
      </c>
      <c r="C38" s="1879"/>
      <c r="D38" s="1879"/>
      <c r="E38" s="1879"/>
      <c r="F38" s="1879"/>
      <c r="G38" s="1879"/>
      <c r="H38" s="1879"/>
      <c r="I38" s="1879"/>
      <c r="J38" s="1879"/>
      <c r="K38" s="1880"/>
      <c r="L38" s="1848">
        <f>Import!C201</f>
        <v>0</v>
      </c>
      <c r="M38" s="1845"/>
      <c r="N38" s="1845"/>
      <c r="O38" s="1845"/>
      <c r="P38" s="1845"/>
      <c r="Q38" s="1845"/>
      <c r="R38" s="1845"/>
      <c r="S38" s="1845"/>
      <c r="T38" s="1845"/>
      <c r="U38" s="1845"/>
      <c r="V38" s="1845"/>
      <c r="W38" s="1845"/>
      <c r="X38" s="1846"/>
      <c r="Y38" s="23"/>
    </row>
    <row r="39" spans="1:25" ht="17.25" customHeight="1">
      <c r="A39" s="23"/>
      <c r="B39" s="1878" t="s">
        <v>470</v>
      </c>
      <c r="C39" s="1879"/>
      <c r="D39" s="1879"/>
      <c r="E39" s="1879"/>
      <c r="F39" s="1879"/>
      <c r="G39" s="1879"/>
      <c r="H39" s="1879"/>
      <c r="I39" s="1879"/>
      <c r="J39" s="1879"/>
      <c r="K39" s="1880"/>
      <c r="L39" s="1848"/>
      <c r="M39" s="1845"/>
      <c r="N39" s="1845"/>
      <c r="O39" s="1845"/>
      <c r="P39" s="1845"/>
      <c r="Q39" s="1845"/>
      <c r="R39" s="1844"/>
      <c r="S39" s="1845"/>
      <c r="T39" s="1845"/>
      <c r="U39" s="1845"/>
      <c r="V39" s="1845"/>
      <c r="W39" s="1845"/>
      <c r="X39" s="1846"/>
      <c r="Y39" s="23"/>
    </row>
    <row r="40" spans="1:25" ht="17.25" customHeight="1">
      <c r="A40" s="23"/>
      <c r="B40" s="1878" t="s">
        <v>1540</v>
      </c>
      <c r="C40" s="1879"/>
      <c r="D40" s="1879"/>
      <c r="E40" s="1879"/>
      <c r="F40" s="1879"/>
      <c r="G40" s="1879"/>
      <c r="H40" s="1879"/>
      <c r="I40" s="1879"/>
      <c r="J40" s="1879"/>
      <c r="K40" s="1880"/>
      <c r="L40" s="1841"/>
      <c r="M40" s="1842"/>
      <c r="N40" s="1842"/>
      <c r="O40" s="1842"/>
      <c r="P40" s="1842"/>
      <c r="Q40" s="1842"/>
      <c r="R40" s="1842"/>
      <c r="S40" s="1842"/>
      <c r="T40" s="1842"/>
      <c r="U40" s="1842"/>
      <c r="V40" s="1842"/>
      <c r="W40" s="1842"/>
      <c r="X40" s="1843"/>
      <c r="Y40" s="23"/>
    </row>
    <row r="41" spans="1:25" ht="17.25" customHeight="1">
      <c r="A41" s="23"/>
      <c r="B41" s="1878" t="s">
        <v>1541</v>
      </c>
      <c r="C41" s="1879"/>
      <c r="D41" s="1879"/>
      <c r="E41" s="1879"/>
      <c r="F41" s="1879"/>
      <c r="G41" s="1879"/>
      <c r="H41" s="1879"/>
      <c r="I41" s="1879"/>
      <c r="J41" s="1879"/>
      <c r="K41" s="1880"/>
      <c r="L41" s="1841"/>
      <c r="M41" s="1842"/>
      <c r="N41" s="1842"/>
      <c r="O41" s="1842"/>
      <c r="P41" s="1842"/>
      <c r="Q41" s="1842"/>
      <c r="R41" s="1842"/>
      <c r="S41" s="1842"/>
      <c r="T41" s="1842"/>
      <c r="U41" s="1842"/>
      <c r="V41" s="1842"/>
      <c r="W41" s="1842"/>
      <c r="X41" s="1843"/>
      <c r="Y41" s="23"/>
    </row>
    <row r="42" spans="1:25" ht="15">
      <c r="A42" s="23"/>
      <c r="B42" s="555"/>
      <c r="C42" s="555"/>
      <c r="D42" s="555"/>
      <c r="E42" s="555"/>
      <c r="F42" s="555"/>
      <c r="G42" s="555"/>
      <c r="H42" s="555"/>
      <c r="I42" s="555"/>
      <c r="J42" s="555"/>
      <c r="K42" s="555"/>
      <c r="L42" s="23"/>
      <c r="M42" s="23"/>
      <c r="N42" s="23"/>
      <c r="O42" s="23"/>
      <c r="P42" s="23"/>
      <c r="Q42" s="23"/>
      <c r="R42" s="23"/>
      <c r="S42" s="23"/>
      <c r="T42" s="23"/>
      <c r="U42" s="23"/>
      <c r="V42" s="23"/>
      <c r="W42" s="23"/>
      <c r="X42" s="23"/>
      <c r="Y42" s="23"/>
    </row>
    <row r="43" spans="1:25" ht="18.75" customHeight="1">
      <c r="A43" s="23"/>
      <c r="B43" s="559" t="s">
        <v>1493</v>
      </c>
      <c r="C43" s="559"/>
      <c r="D43" s="559"/>
      <c r="E43" s="559"/>
      <c r="F43" s="559"/>
      <c r="G43" s="559"/>
      <c r="H43" s="559"/>
      <c r="I43" s="559"/>
      <c r="J43" s="559"/>
      <c r="K43" s="561"/>
      <c r="L43" s="1869" t="str">
        <f>L34</f>
        <v>data</v>
      </c>
      <c r="M43" s="1870"/>
      <c r="N43" s="1870"/>
      <c r="O43" s="1870"/>
      <c r="P43" s="1870"/>
      <c r="Q43" s="1870"/>
      <c r="R43" s="1870"/>
      <c r="S43" s="1870"/>
      <c r="T43" s="1870"/>
      <c r="U43" s="1870"/>
      <c r="V43" s="1870"/>
      <c r="W43" s="1870"/>
      <c r="X43" s="1871"/>
      <c r="Y43" s="23"/>
    </row>
    <row r="44" spans="1:25" ht="9.75" customHeight="1">
      <c r="A44" s="23"/>
      <c r="B44" s="559"/>
      <c r="C44" s="559"/>
      <c r="D44" s="559"/>
      <c r="E44" s="559"/>
      <c r="F44" s="559"/>
      <c r="G44" s="559"/>
      <c r="H44" s="559"/>
      <c r="I44" s="559"/>
      <c r="J44" s="559"/>
      <c r="K44" s="561"/>
      <c r="L44" s="562"/>
      <c r="M44" s="563"/>
      <c r="N44" s="563"/>
      <c r="O44" s="563"/>
      <c r="P44" s="563"/>
      <c r="Q44" s="563"/>
      <c r="R44" s="563"/>
      <c r="S44" s="563"/>
      <c r="T44" s="563"/>
      <c r="U44" s="563"/>
      <c r="V44" s="563"/>
      <c r="W44" s="563"/>
      <c r="X44" s="563"/>
      <c r="Y44" s="23"/>
    </row>
    <row r="45" spans="1:25" ht="15.75" customHeight="1">
      <c r="A45" s="23"/>
      <c r="B45" s="552" t="s">
        <v>1006</v>
      </c>
      <c r="C45" s="552"/>
      <c r="D45" s="552"/>
      <c r="E45" s="552"/>
      <c r="F45" s="552"/>
      <c r="G45" s="552"/>
      <c r="H45" s="552"/>
      <c r="I45" s="552"/>
      <c r="J45" s="552"/>
      <c r="K45" s="555"/>
      <c r="L45" s="23"/>
      <c r="M45" s="23"/>
      <c r="N45" s="23"/>
      <c r="O45" s="23"/>
      <c r="P45" s="23"/>
      <c r="Q45" s="23"/>
      <c r="R45" s="23"/>
      <c r="S45" s="23"/>
      <c r="T45" s="23"/>
      <c r="U45" s="23"/>
      <c r="V45" s="23"/>
      <c r="W45" s="23"/>
      <c r="X45" s="23"/>
      <c r="Y45" s="23"/>
    </row>
    <row r="46" spans="1:25" ht="17.25" customHeight="1">
      <c r="A46" s="23"/>
      <c r="B46" s="1878" t="s">
        <v>556</v>
      </c>
      <c r="C46" s="1879"/>
      <c r="D46" s="1879"/>
      <c r="E46" s="1879"/>
      <c r="F46" s="1879"/>
      <c r="G46" s="1879"/>
      <c r="H46" s="1879"/>
      <c r="I46" s="1879"/>
      <c r="J46" s="1879"/>
      <c r="K46" s="1880"/>
      <c r="L46" s="1872">
        <f>Import!C202</f>
        <v>0</v>
      </c>
      <c r="M46" s="1873"/>
      <c r="N46" s="1873"/>
      <c r="O46" s="1873"/>
      <c r="P46" s="1873"/>
      <c r="Q46" s="1873"/>
      <c r="R46" s="1873"/>
      <c r="S46" s="1873"/>
      <c r="T46" s="1873"/>
      <c r="U46" s="1873"/>
      <c r="V46" s="1873"/>
      <c r="W46" s="1873"/>
      <c r="X46" s="1874"/>
      <c r="Y46" s="23"/>
    </row>
    <row r="47" spans="1:25" ht="17.25" customHeight="1">
      <c r="A47" s="23"/>
      <c r="B47" s="1878" t="s">
        <v>1090</v>
      </c>
      <c r="C47" s="1879"/>
      <c r="D47" s="1879"/>
      <c r="E47" s="1879"/>
      <c r="F47" s="1879"/>
      <c r="G47" s="1879"/>
      <c r="H47" s="1879"/>
      <c r="I47" s="1879"/>
      <c r="J47" s="1879"/>
      <c r="K47" s="1880"/>
      <c r="L47" s="1848">
        <f>Import!C203</f>
        <v>0</v>
      </c>
      <c r="M47" s="1845"/>
      <c r="N47" s="1845"/>
      <c r="O47" s="1845"/>
      <c r="P47" s="1845"/>
      <c r="Q47" s="1845"/>
      <c r="R47" s="1845"/>
      <c r="S47" s="1845"/>
      <c r="T47" s="1845"/>
      <c r="U47" s="1845"/>
      <c r="V47" s="1845"/>
      <c r="W47" s="1845"/>
      <c r="X47" s="1846"/>
      <c r="Y47" s="23"/>
    </row>
    <row r="48" spans="1:25" ht="17.25" customHeight="1">
      <c r="A48" s="23"/>
      <c r="B48" s="1878" t="s">
        <v>470</v>
      </c>
      <c r="C48" s="1879"/>
      <c r="D48" s="1879"/>
      <c r="E48" s="1879"/>
      <c r="F48" s="1879"/>
      <c r="G48" s="1879"/>
      <c r="H48" s="1879"/>
      <c r="I48" s="1879"/>
      <c r="J48" s="1879"/>
      <c r="K48" s="1880"/>
      <c r="L48" s="1848"/>
      <c r="M48" s="1845"/>
      <c r="N48" s="1845"/>
      <c r="O48" s="1845"/>
      <c r="P48" s="1845"/>
      <c r="Q48" s="1845"/>
      <c r="R48" s="1844"/>
      <c r="S48" s="1845"/>
      <c r="T48" s="1845"/>
      <c r="U48" s="1845"/>
      <c r="V48" s="1845"/>
      <c r="W48" s="1845"/>
      <c r="X48" s="1846"/>
      <c r="Y48" s="23"/>
    </row>
    <row r="49" spans="1:25" ht="8.25" customHeight="1">
      <c r="A49" s="23"/>
      <c r="B49" s="555"/>
      <c r="C49" s="555"/>
      <c r="D49" s="555"/>
      <c r="E49" s="555"/>
      <c r="F49" s="555"/>
      <c r="G49" s="555"/>
      <c r="H49" s="555"/>
      <c r="I49" s="555"/>
      <c r="J49" s="555"/>
      <c r="K49" s="555"/>
      <c r="L49" s="23"/>
      <c r="M49" s="23"/>
      <c r="N49" s="23"/>
      <c r="O49" s="23"/>
      <c r="P49" s="23"/>
      <c r="Q49" s="23"/>
      <c r="R49" s="23"/>
      <c r="S49" s="23"/>
      <c r="T49" s="23"/>
      <c r="U49" s="23"/>
      <c r="V49" s="23"/>
      <c r="W49" s="23"/>
      <c r="X49" s="23"/>
      <c r="Y49" s="23"/>
    </row>
    <row r="50" spans="1:25" ht="8.25" customHeight="1">
      <c r="A50" s="23"/>
      <c r="B50" s="555"/>
      <c r="C50" s="555"/>
      <c r="D50" s="555"/>
      <c r="E50" s="555"/>
      <c r="F50" s="555"/>
      <c r="G50" s="555"/>
      <c r="H50" s="555"/>
      <c r="I50" s="555"/>
      <c r="J50" s="555"/>
      <c r="K50" s="555"/>
      <c r="L50" s="23"/>
      <c r="M50" s="23"/>
      <c r="N50" s="23"/>
      <c r="O50" s="23"/>
      <c r="P50" s="23"/>
      <c r="Q50" s="23"/>
      <c r="R50" s="23"/>
      <c r="S50" s="23"/>
      <c r="T50" s="23"/>
      <c r="U50" s="23"/>
      <c r="V50" s="23"/>
      <c r="W50" s="23"/>
      <c r="X50" s="23"/>
      <c r="Y50" s="23"/>
    </row>
    <row r="51" spans="1:25" ht="16.5" customHeight="1">
      <c r="A51" s="23"/>
      <c r="B51" s="555"/>
      <c r="C51" s="555"/>
      <c r="D51" s="555"/>
      <c r="E51" s="555"/>
      <c r="F51" s="555"/>
      <c r="G51" s="555"/>
      <c r="H51" s="555"/>
      <c r="I51" s="555"/>
      <c r="J51" s="555"/>
      <c r="K51" s="555"/>
      <c r="L51" s="23"/>
      <c r="M51" s="23"/>
      <c r="N51" s="23"/>
      <c r="O51" s="23"/>
      <c r="P51" s="23"/>
      <c r="Q51" s="23"/>
      <c r="R51" s="23"/>
      <c r="S51" s="23"/>
      <c r="T51" s="23"/>
      <c r="U51" s="23"/>
      <c r="V51" s="23"/>
      <c r="W51" s="23"/>
      <c r="X51" s="23"/>
      <c r="Y51" s="23"/>
    </row>
    <row r="52" spans="1:25" ht="18.75" customHeight="1">
      <c r="A52" s="23"/>
      <c r="B52" s="559" t="s">
        <v>1007</v>
      </c>
      <c r="C52" s="559"/>
      <c r="D52" s="559"/>
      <c r="E52" s="559"/>
      <c r="F52" s="559"/>
      <c r="G52" s="559"/>
      <c r="H52" s="559"/>
      <c r="I52" s="559"/>
      <c r="J52" s="559"/>
      <c r="K52" s="561"/>
      <c r="L52" s="1869" t="str">
        <f>L43</f>
        <v>data</v>
      </c>
      <c r="M52" s="1870"/>
      <c r="N52" s="1870"/>
      <c r="O52" s="1870"/>
      <c r="P52" s="1870"/>
      <c r="Q52" s="1870"/>
      <c r="R52" s="1870"/>
      <c r="S52" s="1870"/>
      <c r="T52" s="1870"/>
      <c r="U52" s="1870"/>
      <c r="V52" s="1870"/>
      <c r="W52" s="1870"/>
      <c r="X52" s="1871"/>
      <c r="Y52" s="23"/>
    </row>
    <row r="53" spans="1:25" ht="6" customHeight="1"/>
    <row r="54" spans="1:25" ht="3" customHeight="1"/>
    <row r="55" spans="1:25" ht="3" customHeight="1"/>
    <row r="56" spans="1:25" ht="12" customHeight="1">
      <c r="B56" s="564" t="s">
        <v>431</v>
      </c>
    </row>
    <row r="57" spans="1:25" ht="21.75" customHeight="1">
      <c r="B57" s="564" t="str">
        <f>"Dane zebrał i opracował doradca rolnośrodowiskowy "&amp;L37&amp;","</f>
        <v>Dane zebrał i opracował doradca rolnośrodowiskowy 0,</v>
      </c>
      <c r="R57" s="1881" t="str">
        <f>L34</f>
        <v>data</v>
      </c>
      <c r="S57" s="1882"/>
      <c r="T57" s="1882"/>
      <c r="U57" s="1882"/>
      <c r="V57" s="1882"/>
      <c r="W57" s="1882"/>
      <c r="X57" s="1882"/>
    </row>
    <row r="58" spans="1:25" ht="8.25" customHeight="1">
      <c r="B58" s="564"/>
      <c r="R58" s="565"/>
      <c r="S58" s="566"/>
      <c r="T58" s="566"/>
      <c r="U58" s="567" t="s">
        <v>432</v>
      </c>
      <c r="V58" s="566"/>
      <c r="W58" s="566"/>
      <c r="X58" s="566"/>
    </row>
    <row r="59" spans="1:25" ht="15.75" customHeight="1">
      <c r="B59" s="564" t="str">
        <f>"a w zakresie pakietów 4 i 5 ekspert przyrodniczy "&amp;L46&amp;"."</f>
        <v>a w zakresie pakietów 4 i 5 ekspert przyrodniczy 0.</v>
      </c>
      <c r="R59" s="1881" t="str">
        <f>L34</f>
        <v>data</v>
      </c>
      <c r="S59" s="1882"/>
      <c r="T59" s="1882"/>
      <c r="U59" s="1882"/>
      <c r="V59" s="1882"/>
      <c r="W59" s="1882"/>
      <c r="X59" s="1882"/>
    </row>
    <row r="60" spans="1:25" ht="10.5" customHeight="1">
      <c r="B60" s="564"/>
      <c r="R60" s="565"/>
      <c r="S60" s="566"/>
      <c r="T60" s="566"/>
      <c r="U60" s="567" t="s">
        <v>1008</v>
      </c>
      <c r="V60" s="566"/>
      <c r="W60" s="566"/>
      <c r="X60" s="566"/>
    </row>
    <row r="61" spans="1:25" ht="2.25" customHeight="1">
      <c r="B61" s="564"/>
    </row>
    <row r="62" spans="1:25" ht="2.25" customHeight="1">
      <c r="B62" s="564"/>
    </row>
    <row r="63" spans="1:25">
      <c r="A63" s="191"/>
      <c r="B63" s="568" t="s">
        <v>742</v>
      </c>
      <c r="C63" s="191"/>
      <c r="D63" s="191"/>
      <c r="E63" s="191"/>
      <c r="F63" s="191"/>
      <c r="G63" s="191"/>
      <c r="H63" s="191"/>
      <c r="I63" s="191"/>
      <c r="J63" s="191"/>
      <c r="K63" s="191"/>
      <c r="L63" s="191"/>
      <c r="M63" s="191"/>
      <c r="N63" s="191"/>
      <c r="O63" s="191"/>
      <c r="P63" s="191"/>
      <c r="Q63" s="191"/>
      <c r="R63" s="191"/>
      <c r="S63" s="191"/>
      <c r="T63" s="191"/>
      <c r="U63" s="191"/>
      <c r="V63" s="191"/>
      <c r="W63" s="191"/>
      <c r="X63" s="191"/>
    </row>
    <row r="64" spans="1:25" ht="4.5" customHeight="1">
      <c r="A64" s="191"/>
      <c r="B64" s="568"/>
      <c r="C64" s="191"/>
      <c r="D64" s="191"/>
      <c r="E64" s="191"/>
      <c r="F64" s="191"/>
      <c r="G64" s="191"/>
      <c r="H64" s="191"/>
      <c r="I64" s="191"/>
      <c r="J64" s="191"/>
      <c r="K64" s="191"/>
      <c r="L64" s="191"/>
      <c r="M64" s="191"/>
      <c r="N64" s="191"/>
      <c r="O64" s="191"/>
      <c r="P64" s="191"/>
      <c r="Q64" s="191"/>
      <c r="R64" s="191"/>
      <c r="S64" s="191"/>
      <c r="T64" s="191"/>
      <c r="U64" s="191"/>
      <c r="V64" s="191"/>
      <c r="W64" s="191"/>
      <c r="X64" s="191"/>
    </row>
    <row r="65" spans="1:35">
      <c r="A65" s="191"/>
      <c r="B65" s="568"/>
      <c r="C65" s="191"/>
      <c r="D65" s="191"/>
      <c r="E65" s="191"/>
      <c r="F65" s="191"/>
      <c r="G65" s="191"/>
      <c r="H65" s="191"/>
      <c r="I65" s="191"/>
      <c r="J65" s="191"/>
      <c r="K65" s="191"/>
      <c r="L65" s="191"/>
      <c r="M65" s="191"/>
      <c r="N65" s="191"/>
      <c r="O65" s="191"/>
      <c r="P65" s="191"/>
      <c r="Q65" s="191"/>
      <c r="R65" s="1881" t="str">
        <f>L34</f>
        <v>data</v>
      </c>
      <c r="S65" s="1882"/>
      <c r="T65" s="1882"/>
      <c r="U65" s="1882"/>
      <c r="V65" s="1882"/>
      <c r="W65" s="1882"/>
      <c r="X65" s="1882"/>
      <c r="Z65" s="9"/>
      <c r="AG65" s="221" t="s">
        <v>235</v>
      </c>
      <c r="AH65" s="9"/>
      <c r="AI65" s="9"/>
    </row>
    <row r="66" spans="1:35">
      <c r="A66" s="191"/>
      <c r="B66" s="568"/>
      <c r="C66" s="191"/>
      <c r="D66" s="191"/>
      <c r="E66" s="191"/>
      <c r="F66" s="191"/>
      <c r="G66" s="191"/>
      <c r="H66" s="191"/>
      <c r="I66" s="191"/>
      <c r="J66" s="191"/>
      <c r="K66" s="191"/>
      <c r="L66" s="191"/>
      <c r="M66" s="191"/>
      <c r="N66" s="191"/>
      <c r="O66" s="191"/>
      <c r="P66" s="191"/>
      <c r="Q66" s="191"/>
      <c r="U66" s="567" t="s">
        <v>433</v>
      </c>
      <c r="Z66" s="9"/>
      <c r="AG66" s="221" t="s">
        <v>236</v>
      </c>
      <c r="AH66" s="9"/>
      <c r="AI66" s="9"/>
    </row>
    <row r="67" spans="1:35" ht="5.25" hidden="1" customHeight="1">
      <c r="Z67" s="9"/>
      <c r="AG67" s="854"/>
      <c r="AH67" s="9"/>
      <c r="AI67" s="9"/>
    </row>
    <row r="68" spans="1:35" ht="4.5" hidden="1" customHeight="1">
      <c r="A68" s="27"/>
      <c r="B68" s="27"/>
      <c r="C68" s="27"/>
      <c r="D68" s="27"/>
      <c r="E68" s="27"/>
      <c r="Z68" s="9"/>
      <c r="AG68" s="854"/>
      <c r="AH68" s="9"/>
      <c r="AI68" s="9"/>
    </row>
    <row r="69" spans="1:35" ht="4.5" hidden="1" customHeight="1">
      <c r="A69" s="27"/>
      <c r="B69" s="27"/>
      <c r="C69" s="27"/>
      <c r="D69" s="27"/>
      <c r="E69" s="27"/>
      <c r="Z69" s="9"/>
      <c r="AG69" s="854"/>
      <c r="AH69" s="9"/>
      <c r="AI69" s="9"/>
    </row>
    <row r="70" spans="1:35" ht="17.25" hidden="1" customHeight="1"/>
    <row r="71" spans="1:35" ht="15.75" hidden="1" customHeight="1">
      <c r="A71" s="23"/>
      <c r="B71" s="552" t="s">
        <v>709</v>
      </c>
      <c r="C71" s="553"/>
      <c r="D71" s="553"/>
      <c r="E71" s="553"/>
      <c r="F71" s="553"/>
      <c r="G71" s="553"/>
      <c r="H71" s="553"/>
      <c r="I71" s="553"/>
      <c r="J71" s="553"/>
      <c r="K71" s="23"/>
      <c r="L71" s="23"/>
      <c r="M71" s="23"/>
      <c r="N71" s="23"/>
      <c r="O71" s="23"/>
      <c r="P71" s="23"/>
      <c r="Q71" s="23"/>
      <c r="R71" s="23"/>
      <c r="S71" s="23"/>
      <c r="T71" s="23"/>
      <c r="U71" s="23"/>
      <c r="V71" s="23"/>
      <c r="W71" s="23"/>
      <c r="X71" s="23"/>
      <c r="Y71" s="23"/>
      <c r="AA71" s="2">
        <f>AA70+1</f>
        <v>1</v>
      </c>
      <c r="AB71" s="2" t="s">
        <v>832</v>
      </c>
      <c r="AD71" s="2">
        <f>IF($L$24=AB71,AA71,0)</f>
        <v>0</v>
      </c>
    </row>
    <row r="72" spans="1:35" ht="17.25" hidden="1" customHeight="1">
      <c r="A72" s="23"/>
      <c r="B72" s="1883">
        <f>B15</f>
        <v>0</v>
      </c>
      <c r="C72" s="1884"/>
      <c r="D72" s="1884"/>
      <c r="E72" s="1884"/>
      <c r="F72" s="1884"/>
      <c r="G72" s="1884"/>
      <c r="H72" s="1884"/>
      <c r="I72" s="1884"/>
      <c r="J72" s="1885"/>
      <c r="K72" s="23"/>
      <c r="L72" s="23"/>
      <c r="M72" s="23"/>
      <c r="N72" s="23"/>
      <c r="O72" s="23"/>
      <c r="P72" s="23"/>
      <c r="Q72" s="23"/>
      <c r="R72" s="23"/>
      <c r="S72" s="23"/>
      <c r="T72" s="23"/>
      <c r="U72" s="23"/>
      <c r="V72" s="23"/>
      <c r="W72" s="23"/>
      <c r="X72" s="23"/>
      <c r="Y72" s="23"/>
      <c r="AA72" s="2">
        <f>AA71+1</f>
        <v>2</v>
      </c>
      <c r="AB72" s="2" t="s">
        <v>833</v>
      </c>
      <c r="AD72" s="2">
        <f>IF($L$24=AB72,AA72,0)</f>
        <v>0</v>
      </c>
    </row>
    <row r="73" spans="1:35" ht="11.25" hidden="1"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AA73" s="2">
        <f>AA72+1</f>
        <v>3</v>
      </c>
      <c r="AB73" s="2" t="s">
        <v>834</v>
      </c>
      <c r="AD73" s="2">
        <f>IF($L$24=AB73,AA73,0)</f>
        <v>0</v>
      </c>
    </row>
    <row r="74" spans="1:35" ht="21" hidden="1" customHeight="1">
      <c r="A74" s="23"/>
      <c r="B74" s="554" t="s">
        <v>1487</v>
      </c>
      <c r="C74" s="550"/>
      <c r="D74" s="550"/>
      <c r="E74" s="550"/>
      <c r="F74" s="550"/>
      <c r="G74" s="550"/>
      <c r="H74" s="550"/>
      <c r="I74" s="550"/>
      <c r="J74" s="550"/>
      <c r="K74" s="555"/>
      <c r="L74" s="23"/>
      <c r="M74" s="23"/>
      <c r="N74" s="23"/>
      <c r="O74" s="23"/>
      <c r="P74" s="23"/>
      <c r="Q74" s="23"/>
      <c r="R74" s="23"/>
      <c r="S74" s="23"/>
      <c r="T74" s="23"/>
      <c r="U74" s="23"/>
      <c r="V74" s="23"/>
      <c r="W74" s="23"/>
      <c r="X74" s="23"/>
      <c r="Y74" s="23"/>
      <c r="AA74" s="2">
        <f>AA73+1</f>
        <v>4</v>
      </c>
      <c r="AB74" s="2" t="s">
        <v>835</v>
      </c>
      <c r="AD74" s="2">
        <f>IF($L$24=AB74,AA74,0)</f>
        <v>0</v>
      </c>
    </row>
    <row r="75" spans="1:35" ht="26.25" hidden="1" customHeight="1">
      <c r="A75" s="23"/>
      <c r="B75" s="1855" t="s">
        <v>855</v>
      </c>
      <c r="C75" s="1855"/>
      <c r="D75" s="1855"/>
      <c r="E75" s="1855"/>
      <c r="F75" s="1855"/>
      <c r="G75" s="1855"/>
      <c r="H75" s="1855"/>
      <c r="I75" s="1855"/>
      <c r="J75" s="1855"/>
      <c r="K75" s="1856"/>
      <c r="L75" s="1875" t="str">
        <f>L18</f>
        <v xml:space="preserve"> </v>
      </c>
      <c r="M75" s="1876"/>
      <c r="N75" s="1876"/>
      <c r="O75" s="1876"/>
      <c r="P75" s="1876"/>
      <c r="Q75" s="1876"/>
      <c r="R75" s="1876"/>
      <c r="S75" s="1876"/>
      <c r="T75" s="1876"/>
      <c r="U75" s="1876"/>
      <c r="V75" s="1876"/>
      <c r="W75" s="1876"/>
      <c r="X75" s="1877"/>
      <c r="Y75" s="23"/>
      <c r="AA75" s="2">
        <f>AA74+1</f>
        <v>5</v>
      </c>
      <c r="AB75" s="2" t="s">
        <v>836</v>
      </c>
      <c r="AD75" s="2">
        <f>IF($L$24=AB75,AA75,0)</f>
        <v>0</v>
      </c>
    </row>
    <row r="76" spans="1:35" ht="9" hidden="1" customHeight="1"/>
    <row r="77" spans="1:35" ht="9" hidden="1" customHeight="1"/>
    <row r="78" spans="1:35" ht="9" hidden="1" customHeight="1"/>
    <row r="79" spans="1:35" ht="9" hidden="1" customHeight="1"/>
    <row r="80" spans="1:35" ht="15.75" hidden="1" customHeight="1">
      <c r="A80" s="23"/>
      <c r="B80" s="552" t="s">
        <v>252</v>
      </c>
      <c r="C80" s="552"/>
      <c r="D80" s="552"/>
      <c r="E80" s="552"/>
      <c r="F80" s="552"/>
      <c r="G80" s="552"/>
      <c r="H80" s="552"/>
      <c r="I80" s="552"/>
      <c r="J80" s="552"/>
      <c r="K80" s="555"/>
      <c r="L80" s="23"/>
      <c r="M80" s="23"/>
      <c r="N80" s="23"/>
      <c r="O80" s="23"/>
      <c r="P80" s="23"/>
      <c r="Q80" s="23"/>
      <c r="R80" s="23"/>
      <c r="S80" s="23"/>
      <c r="T80" s="23"/>
      <c r="U80" s="23"/>
      <c r="V80" s="23"/>
      <c r="W80" s="23"/>
      <c r="X80" s="23"/>
      <c r="Y80" s="23"/>
    </row>
    <row r="81" spans="1:25" ht="17.25" hidden="1" customHeight="1">
      <c r="A81" s="23"/>
      <c r="B81" s="1878" t="s">
        <v>556</v>
      </c>
      <c r="C81" s="1879"/>
      <c r="D81" s="1879"/>
      <c r="E81" s="1879"/>
      <c r="F81" s="1879"/>
      <c r="G81" s="1879"/>
      <c r="H81" s="1879"/>
      <c r="I81" s="1879"/>
      <c r="J81" s="1879"/>
      <c r="K81" s="1880"/>
      <c r="L81" s="1872"/>
      <c r="M81" s="1873"/>
      <c r="N81" s="1873"/>
      <c r="O81" s="1873"/>
      <c r="P81" s="1873"/>
      <c r="Q81" s="1873"/>
      <c r="R81" s="1873"/>
      <c r="S81" s="1873"/>
      <c r="T81" s="1873"/>
      <c r="U81" s="1873"/>
      <c r="V81" s="1873"/>
      <c r="W81" s="1873"/>
      <c r="X81" s="1874"/>
      <c r="Y81" s="23"/>
    </row>
    <row r="82" spans="1:25" ht="17.25" hidden="1" customHeight="1">
      <c r="A82" s="23"/>
      <c r="B82" s="1878" t="s">
        <v>1090</v>
      </c>
      <c r="C82" s="1879"/>
      <c r="D82" s="1879"/>
      <c r="E82" s="1879"/>
      <c r="F82" s="1879"/>
      <c r="G82" s="1879"/>
      <c r="H82" s="1879"/>
      <c r="I82" s="1879"/>
      <c r="J82" s="1879"/>
      <c r="K82" s="1880"/>
      <c r="L82" s="1848"/>
      <c r="M82" s="1845"/>
      <c r="N82" s="1845"/>
      <c r="O82" s="1845"/>
      <c r="P82" s="1845"/>
      <c r="Q82" s="1845"/>
      <c r="R82" s="1845"/>
      <c r="S82" s="1845"/>
      <c r="T82" s="1845"/>
      <c r="U82" s="1845"/>
      <c r="V82" s="1845"/>
      <c r="W82" s="1845"/>
      <c r="X82" s="1846"/>
      <c r="Y82" s="23"/>
    </row>
    <row r="83" spans="1:25" ht="17.25" hidden="1" customHeight="1">
      <c r="A83" s="23"/>
      <c r="B83" s="1878" t="s">
        <v>470</v>
      </c>
      <c r="C83" s="1879"/>
      <c r="D83" s="1879"/>
      <c r="E83" s="1879"/>
      <c r="F83" s="1879"/>
      <c r="G83" s="1879"/>
      <c r="H83" s="1879"/>
      <c r="I83" s="1879"/>
      <c r="J83" s="1879"/>
      <c r="K83" s="1880"/>
      <c r="L83" s="1848"/>
      <c r="M83" s="1845"/>
      <c r="N83" s="1845"/>
      <c r="O83" s="1845"/>
      <c r="P83" s="1845"/>
      <c r="Q83" s="1845"/>
      <c r="R83" s="1844"/>
      <c r="S83" s="1845"/>
      <c r="T83" s="1845"/>
      <c r="U83" s="1845"/>
      <c r="V83" s="1845"/>
      <c r="W83" s="1845"/>
      <c r="X83" s="1846"/>
      <c r="Y83" s="23"/>
    </row>
    <row r="84" spans="1:25" ht="8.25" hidden="1" customHeight="1">
      <c r="A84" s="23"/>
      <c r="B84" s="555"/>
      <c r="C84" s="555"/>
      <c r="D84" s="555"/>
      <c r="E84" s="555"/>
      <c r="F84" s="555"/>
      <c r="G84" s="555"/>
      <c r="H84" s="555"/>
      <c r="I84" s="555"/>
      <c r="J84" s="555"/>
      <c r="K84" s="555"/>
      <c r="L84" s="23"/>
      <c r="M84" s="23"/>
      <c r="N84" s="23"/>
      <c r="O84" s="23"/>
      <c r="P84" s="23"/>
      <c r="Q84" s="23"/>
      <c r="R84" s="23"/>
      <c r="S84" s="23"/>
      <c r="T84" s="23"/>
      <c r="U84" s="23"/>
      <c r="V84" s="23"/>
      <c r="W84" s="23"/>
      <c r="X84" s="23"/>
      <c r="Y84" s="23"/>
    </row>
    <row r="85" spans="1:25" ht="8.25" hidden="1" customHeight="1">
      <c r="A85" s="23"/>
      <c r="B85" s="555"/>
      <c r="C85" s="555"/>
      <c r="D85" s="555"/>
      <c r="E85" s="555"/>
      <c r="F85" s="555"/>
      <c r="G85" s="555"/>
      <c r="H85" s="555"/>
      <c r="I85" s="555"/>
      <c r="J85" s="555"/>
      <c r="K85" s="555"/>
      <c r="L85" s="23"/>
      <c r="M85" s="23"/>
      <c r="N85" s="23"/>
      <c r="O85" s="23"/>
      <c r="P85" s="23"/>
      <c r="Q85" s="23"/>
      <c r="R85" s="23"/>
      <c r="S85" s="23"/>
      <c r="T85" s="23"/>
      <c r="U85" s="23"/>
      <c r="V85" s="23"/>
      <c r="W85" s="23"/>
      <c r="X85" s="23"/>
      <c r="Y85" s="23"/>
    </row>
    <row r="86" spans="1:25" ht="9.75" hidden="1" customHeight="1">
      <c r="A86" s="23"/>
      <c r="B86" s="555"/>
      <c r="C86" s="555"/>
      <c r="D86" s="555"/>
      <c r="E86" s="555"/>
      <c r="F86" s="555"/>
      <c r="G86" s="555"/>
      <c r="H86" s="555"/>
      <c r="I86" s="555"/>
      <c r="J86" s="555"/>
      <c r="K86" s="555"/>
      <c r="L86" s="23"/>
      <c r="M86" s="23"/>
      <c r="N86" s="23"/>
      <c r="O86" s="23"/>
      <c r="P86" s="23"/>
      <c r="Q86" s="23"/>
      <c r="R86" s="23"/>
      <c r="S86" s="23"/>
      <c r="T86" s="23"/>
      <c r="U86" s="23"/>
      <c r="V86" s="23"/>
      <c r="W86" s="23"/>
      <c r="X86" s="23"/>
      <c r="Y86" s="23"/>
    </row>
    <row r="87" spans="1:25" ht="18.75" hidden="1" customHeight="1">
      <c r="A87" s="23"/>
      <c r="B87" s="559" t="s">
        <v>253</v>
      </c>
      <c r="C87" s="559"/>
      <c r="D87" s="559"/>
      <c r="E87" s="559"/>
      <c r="F87" s="559"/>
      <c r="G87" s="559"/>
      <c r="H87" s="559"/>
      <c r="I87" s="559"/>
      <c r="J87" s="559"/>
      <c r="K87" s="561"/>
      <c r="L87" s="1869">
        <f>L66</f>
        <v>0</v>
      </c>
      <c r="M87" s="1870"/>
      <c r="N87" s="1870"/>
      <c r="O87" s="1870"/>
      <c r="P87" s="1870"/>
      <c r="Q87" s="1870"/>
      <c r="R87" s="1870"/>
      <c r="S87" s="1870"/>
      <c r="T87" s="1870"/>
      <c r="U87" s="1870"/>
      <c r="V87" s="1870"/>
      <c r="W87" s="1870"/>
      <c r="X87" s="1871"/>
      <c r="Y87" s="23"/>
    </row>
    <row r="88" spans="1:25" ht="6" hidden="1" customHeight="1"/>
    <row r="89" spans="1:25" ht="3" hidden="1" customHeight="1"/>
    <row r="90" spans="1:25" ht="3" hidden="1" customHeight="1"/>
    <row r="91" spans="1:25" ht="12" hidden="1" customHeight="1">
      <c r="B91" s="564"/>
    </row>
    <row r="92" spans="1:25" ht="8.25" hidden="1" customHeight="1">
      <c r="B92" s="564"/>
      <c r="R92" s="565"/>
      <c r="S92" s="566"/>
      <c r="T92" s="566"/>
      <c r="U92" s="567"/>
      <c r="V92" s="566"/>
      <c r="W92" s="566"/>
      <c r="X92" s="566"/>
    </row>
    <row r="93" spans="1:25" ht="15.75" hidden="1" customHeight="1">
      <c r="B93" s="564" t="str">
        <f>"W zakresie pakietów 4 i 5 dane opracował ekspert przyrodniczy "&amp;L81&amp;"."</f>
        <v>W zakresie pakietów 4 i 5 dane opracował ekspert przyrodniczy .</v>
      </c>
      <c r="R93" s="1881">
        <f>L57</f>
        <v>0</v>
      </c>
      <c r="S93" s="1882"/>
      <c r="T93" s="1882"/>
      <c r="U93" s="1882"/>
      <c r="V93" s="1882"/>
      <c r="W93" s="1882"/>
      <c r="X93" s="1882"/>
    </row>
    <row r="94" spans="1:25" ht="12.75" hidden="1" customHeight="1">
      <c r="U94" s="567" t="s">
        <v>1008</v>
      </c>
    </row>
    <row r="95" spans="1:25" ht="6" hidden="1" customHeight="1"/>
    <row r="96" spans="1:25" ht="6" hidden="1" customHeight="1"/>
    <row r="97" spans="1:25" ht="6" hidden="1" customHeight="1"/>
    <row r="98" spans="1:25" ht="6" hidden="1" customHeight="1"/>
    <row r="99" spans="1:25" ht="15.75" hidden="1" customHeight="1">
      <c r="A99" s="23"/>
      <c r="B99" s="552" t="s">
        <v>254</v>
      </c>
      <c r="C99" s="552"/>
      <c r="D99" s="552"/>
      <c r="E99" s="552"/>
      <c r="F99" s="552"/>
      <c r="G99" s="552"/>
      <c r="H99" s="552"/>
      <c r="I99" s="552"/>
      <c r="J99" s="552"/>
      <c r="K99" s="555"/>
      <c r="L99" s="23"/>
      <c r="M99" s="23"/>
      <c r="N99" s="23"/>
      <c r="O99" s="23"/>
      <c r="P99" s="23"/>
      <c r="Q99" s="23"/>
      <c r="R99" s="23"/>
      <c r="S99" s="23"/>
      <c r="T99" s="23"/>
      <c r="U99" s="23"/>
      <c r="V99" s="23"/>
      <c r="W99" s="23"/>
      <c r="X99" s="23"/>
      <c r="Y99" s="23"/>
    </row>
    <row r="100" spans="1:25" ht="17.25" hidden="1" customHeight="1">
      <c r="A100" s="23"/>
      <c r="B100" s="1878" t="s">
        <v>556</v>
      </c>
      <c r="C100" s="1879"/>
      <c r="D100" s="1879"/>
      <c r="E100" s="1879"/>
      <c r="F100" s="1879"/>
      <c r="G100" s="1879"/>
      <c r="H100" s="1879"/>
      <c r="I100" s="1879"/>
      <c r="J100" s="1879"/>
      <c r="K100" s="1880"/>
      <c r="L100" s="1872"/>
      <c r="M100" s="1873"/>
      <c r="N100" s="1873"/>
      <c r="O100" s="1873"/>
      <c r="P100" s="1873"/>
      <c r="Q100" s="1873"/>
      <c r="R100" s="1873"/>
      <c r="S100" s="1873"/>
      <c r="T100" s="1873"/>
      <c r="U100" s="1873"/>
      <c r="V100" s="1873"/>
      <c r="W100" s="1873"/>
      <c r="X100" s="1874"/>
      <c r="Y100" s="23"/>
    </row>
    <row r="101" spans="1:25" ht="17.25" hidden="1" customHeight="1">
      <c r="A101" s="23"/>
      <c r="B101" s="1878" t="s">
        <v>1090</v>
      </c>
      <c r="C101" s="1879"/>
      <c r="D101" s="1879"/>
      <c r="E101" s="1879"/>
      <c r="F101" s="1879"/>
      <c r="G101" s="1879"/>
      <c r="H101" s="1879"/>
      <c r="I101" s="1879"/>
      <c r="J101" s="1879"/>
      <c r="K101" s="1880"/>
      <c r="L101" s="1848"/>
      <c r="M101" s="1845"/>
      <c r="N101" s="1845"/>
      <c r="O101" s="1845"/>
      <c r="P101" s="1845"/>
      <c r="Q101" s="1845"/>
      <c r="R101" s="1845"/>
      <c r="S101" s="1845"/>
      <c r="T101" s="1845"/>
      <c r="U101" s="1845"/>
      <c r="V101" s="1845"/>
      <c r="W101" s="1845"/>
      <c r="X101" s="1846"/>
      <c r="Y101" s="23"/>
    </row>
    <row r="102" spans="1:25" ht="17.25" hidden="1" customHeight="1">
      <c r="A102" s="23"/>
      <c r="B102" s="1878" t="s">
        <v>470</v>
      </c>
      <c r="C102" s="1879"/>
      <c r="D102" s="1879"/>
      <c r="E102" s="1879"/>
      <c r="F102" s="1879"/>
      <c r="G102" s="1879"/>
      <c r="H102" s="1879"/>
      <c r="I102" s="1879"/>
      <c r="J102" s="1879"/>
      <c r="K102" s="1880"/>
      <c r="L102" s="1848"/>
      <c r="M102" s="1845"/>
      <c r="N102" s="1845"/>
      <c r="O102" s="1845"/>
      <c r="P102" s="1845"/>
      <c r="Q102" s="1845"/>
      <c r="R102" s="1844"/>
      <c r="S102" s="1845"/>
      <c r="T102" s="1845"/>
      <c r="U102" s="1845"/>
      <c r="V102" s="1845"/>
      <c r="W102" s="1845"/>
      <c r="X102" s="1846"/>
      <c r="Y102" s="23"/>
    </row>
    <row r="103" spans="1:25" ht="8.25" hidden="1" customHeight="1">
      <c r="A103" s="23"/>
      <c r="B103" s="555"/>
      <c r="C103" s="555"/>
      <c r="D103" s="555"/>
      <c r="E103" s="555"/>
      <c r="F103" s="555"/>
      <c r="G103" s="555"/>
      <c r="H103" s="555"/>
      <c r="I103" s="555"/>
      <c r="J103" s="555"/>
      <c r="K103" s="555"/>
      <c r="L103" s="23"/>
      <c r="M103" s="23"/>
      <c r="N103" s="23"/>
      <c r="O103" s="23"/>
      <c r="P103" s="23"/>
      <c r="Q103" s="23"/>
      <c r="R103" s="23"/>
      <c r="S103" s="23"/>
      <c r="T103" s="23"/>
      <c r="U103" s="23"/>
      <c r="V103" s="23"/>
      <c r="W103" s="23"/>
      <c r="X103" s="23"/>
      <c r="Y103" s="23"/>
    </row>
    <row r="104" spans="1:25" ht="8.25" hidden="1" customHeight="1">
      <c r="A104" s="23"/>
      <c r="B104" s="555"/>
      <c r="C104" s="555"/>
      <c r="D104" s="555"/>
      <c r="E104" s="555"/>
      <c r="F104" s="555"/>
      <c r="G104" s="555"/>
      <c r="H104" s="555"/>
      <c r="I104" s="555"/>
      <c r="J104" s="555"/>
      <c r="K104" s="555"/>
      <c r="L104" s="23"/>
      <c r="M104" s="23"/>
      <c r="N104" s="23"/>
      <c r="O104" s="23"/>
      <c r="P104" s="23"/>
      <c r="Q104" s="23"/>
      <c r="R104" s="23"/>
      <c r="S104" s="23"/>
      <c r="T104" s="23"/>
      <c r="U104" s="23"/>
      <c r="V104" s="23"/>
      <c r="W104" s="23"/>
      <c r="X104" s="23"/>
      <c r="Y104" s="23"/>
    </row>
    <row r="105" spans="1:25" ht="9.75" hidden="1" customHeight="1">
      <c r="A105" s="23"/>
      <c r="B105" s="555"/>
      <c r="C105" s="555"/>
      <c r="D105" s="555"/>
      <c r="E105" s="555"/>
      <c r="F105" s="555"/>
      <c r="G105" s="555"/>
      <c r="H105" s="555"/>
      <c r="I105" s="555"/>
      <c r="J105" s="555"/>
      <c r="K105" s="555"/>
      <c r="L105" s="23"/>
      <c r="M105" s="23"/>
      <c r="N105" s="23"/>
      <c r="O105" s="23"/>
      <c r="P105" s="23"/>
      <c r="Q105" s="23"/>
      <c r="R105" s="23"/>
      <c r="S105" s="23"/>
      <c r="T105" s="23"/>
      <c r="U105" s="23"/>
      <c r="V105" s="23"/>
      <c r="W105" s="23"/>
      <c r="X105" s="23"/>
      <c r="Y105" s="23"/>
    </row>
    <row r="106" spans="1:25" ht="18.75" hidden="1" customHeight="1">
      <c r="A106" s="23"/>
      <c r="B106" s="559" t="s">
        <v>255</v>
      </c>
      <c r="C106" s="559"/>
      <c r="D106" s="559"/>
      <c r="E106" s="559"/>
      <c r="F106" s="559"/>
      <c r="G106" s="559"/>
      <c r="H106" s="559"/>
      <c r="I106" s="559"/>
      <c r="J106" s="559"/>
      <c r="K106" s="561"/>
      <c r="L106" s="1869">
        <f>L93</f>
        <v>0</v>
      </c>
      <c r="M106" s="1870"/>
      <c r="N106" s="1870"/>
      <c r="O106" s="1870"/>
      <c r="P106" s="1870"/>
      <c r="Q106" s="1870"/>
      <c r="R106" s="1870"/>
      <c r="S106" s="1870"/>
      <c r="T106" s="1870"/>
      <c r="U106" s="1870"/>
      <c r="V106" s="1870"/>
      <c r="W106" s="1870"/>
      <c r="X106" s="1871"/>
      <c r="Y106" s="23"/>
    </row>
    <row r="107" spans="1:25" ht="6" hidden="1" customHeight="1"/>
    <row r="108" spans="1:25" ht="3" hidden="1" customHeight="1"/>
    <row r="109" spans="1:25" ht="3" hidden="1" customHeight="1"/>
    <row r="110" spans="1:25" ht="12" hidden="1" customHeight="1">
      <c r="B110" s="564"/>
    </row>
    <row r="111" spans="1:25" ht="8.25" hidden="1" customHeight="1">
      <c r="B111" s="564"/>
      <c r="R111" s="565"/>
      <c r="S111" s="566"/>
      <c r="T111" s="566"/>
      <c r="U111" s="567"/>
      <c r="V111" s="566"/>
      <c r="W111" s="566"/>
      <c r="X111" s="566"/>
    </row>
    <row r="112" spans="1:25" ht="15.75" hidden="1" customHeight="1">
      <c r="B112" s="564" t="str">
        <f>"W zakresie pakietów 4 i 5 dane opracował ekspert przyrodniczy "&amp;L100&amp;"."</f>
        <v>W zakresie pakietów 4 i 5 dane opracował ekspert przyrodniczy .</v>
      </c>
      <c r="R112" s="1881">
        <f>L84</f>
        <v>0</v>
      </c>
      <c r="S112" s="1882"/>
      <c r="T112" s="1882"/>
      <c r="U112" s="1882"/>
      <c r="V112" s="1882"/>
      <c r="W112" s="1882"/>
      <c r="X112" s="1882"/>
    </row>
    <row r="113" spans="1:25" ht="12.75" hidden="1" customHeight="1">
      <c r="U113" s="567" t="s">
        <v>1008</v>
      </c>
    </row>
    <row r="114" spans="1:25" ht="6.75" hidden="1" customHeight="1"/>
    <row r="115" spans="1:25" ht="6.75" hidden="1" customHeight="1"/>
    <row r="116" spans="1:25" ht="6.75" hidden="1" customHeight="1"/>
    <row r="117" spans="1:25" ht="6.75" hidden="1" customHeight="1"/>
    <row r="118" spans="1:25" ht="15.75" hidden="1" customHeight="1">
      <c r="A118" s="23"/>
      <c r="B118" s="552" t="s">
        <v>256</v>
      </c>
      <c r="C118" s="552"/>
      <c r="D118" s="552"/>
      <c r="E118" s="552"/>
      <c r="F118" s="552"/>
      <c r="G118" s="552"/>
      <c r="H118" s="552"/>
      <c r="I118" s="552"/>
      <c r="J118" s="552"/>
      <c r="K118" s="555"/>
      <c r="L118" s="23"/>
      <c r="M118" s="23"/>
      <c r="N118" s="23"/>
      <c r="O118" s="23"/>
      <c r="P118" s="23"/>
      <c r="Q118" s="23"/>
      <c r="R118" s="23"/>
      <c r="S118" s="23"/>
      <c r="T118" s="23"/>
      <c r="U118" s="23"/>
      <c r="V118" s="23"/>
      <c r="W118" s="23"/>
      <c r="X118" s="23"/>
      <c r="Y118" s="23"/>
    </row>
    <row r="119" spans="1:25" ht="17.25" hidden="1" customHeight="1">
      <c r="A119" s="23"/>
      <c r="B119" s="1878" t="s">
        <v>556</v>
      </c>
      <c r="C119" s="1879"/>
      <c r="D119" s="1879"/>
      <c r="E119" s="1879"/>
      <c r="F119" s="1879"/>
      <c r="G119" s="1879"/>
      <c r="H119" s="1879"/>
      <c r="I119" s="1879"/>
      <c r="J119" s="1879"/>
      <c r="K119" s="1880"/>
      <c r="L119" s="1872"/>
      <c r="M119" s="1873"/>
      <c r="N119" s="1873"/>
      <c r="O119" s="1873"/>
      <c r="P119" s="1873"/>
      <c r="Q119" s="1873"/>
      <c r="R119" s="1873"/>
      <c r="S119" s="1873"/>
      <c r="T119" s="1873"/>
      <c r="U119" s="1873"/>
      <c r="V119" s="1873"/>
      <c r="W119" s="1873"/>
      <c r="X119" s="1874"/>
      <c r="Y119" s="23"/>
    </row>
    <row r="120" spans="1:25" ht="17.25" hidden="1" customHeight="1">
      <c r="A120" s="23"/>
      <c r="B120" s="1878" t="s">
        <v>1090</v>
      </c>
      <c r="C120" s="1879"/>
      <c r="D120" s="1879"/>
      <c r="E120" s="1879"/>
      <c r="F120" s="1879"/>
      <c r="G120" s="1879"/>
      <c r="H120" s="1879"/>
      <c r="I120" s="1879"/>
      <c r="J120" s="1879"/>
      <c r="K120" s="1880"/>
      <c r="L120" s="1848"/>
      <c r="M120" s="1845"/>
      <c r="N120" s="1845"/>
      <c r="O120" s="1845"/>
      <c r="P120" s="1845"/>
      <c r="Q120" s="1845"/>
      <c r="R120" s="1845"/>
      <c r="S120" s="1845"/>
      <c r="T120" s="1845"/>
      <c r="U120" s="1845"/>
      <c r="V120" s="1845"/>
      <c r="W120" s="1845"/>
      <c r="X120" s="1846"/>
      <c r="Y120" s="23"/>
    </row>
    <row r="121" spans="1:25" ht="17.25" hidden="1" customHeight="1">
      <c r="A121" s="23"/>
      <c r="B121" s="1878" t="s">
        <v>470</v>
      </c>
      <c r="C121" s="1879"/>
      <c r="D121" s="1879"/>
      <c r="E121" s="1879"/>
      <c r="F121" s="1879"/>
      <c r="G121" s="1879"/>
      <c r="H121" s="1879"/>
      <c r="I121" s="1879"/>
      <c r="J121" s="1879"/>
      <c r="K121" s="1880"/>
      <c r="L121" s="1848"/>
      <c r="M121" s="1845"/>
      <c r="N121" s="1845"/>
      <c r="O121" s="1845"/>
      <c r="P121" s="1845"/>
      <c r="Q121" s="1845"/>
      <c r="R121" s="1844"/>
      <c r="S121" s="1845"/>
      <c r="T121" s="1845"/>
      <c r="U121" s="1845"/>
      <c r="V121" s="1845"/>
      <c r="W121" s="1845"/>
      <c r="X121" s="1846"/>
      <c r="Y121" s="23"/>
    </row>
    <row r="122" spans="1:25" ht="8.25" hidden="1" customHeight="1">
      <c r="A122" s="23"/>
      <c r="B122" s="555"/>
      <c r="C122" s="555"/>
      <c r="D122" s="555"/>
      <c r="E122" s="555"/>
      <c r="F122" s="555"/>
      <c r="G122" s="555"/>
      <c r="H122" s="555"/>
      <c r="I122" s="555"/>
      <c r="J122" s="555"/>
      <c r="K122" s="555"/>
      <c r="L122" s="23"/>
      <c r="M122" s="23"/>
      <c r="N122" s="23"/>
      <c r="O122" s="23"/>
      <c r="P122" s="23"/>
      <c r="Q122" s="23"/>
      <c r="R122" s="23"/>
      <c r="S122" s="23"/>
      <c r="T122" s="23"/>
      <c r="U122" s="23"/>
      <c r="V122" s="23"/>
      <c r="W122" s="23"/>
      <c r="X122" s="23"/>
      <c r="Y122" s="23"/>
    </row>
    <row r="123" spans="1:25" ht="8.25" hidden="1" customHeight="1">
      <c r="A123" s="23"/>
      <c r="B123" s="555"/>
      <c r="C123" s="555"/>
      <c r="D123" s="555"/>
      <c r="E123" s="555"/>
      <c r="F123" s="555"/>
      <c r="G123" s="555"/>
      <c r="H123" s="555"/>
      <c r="I123" s="555"/>
      <c r="J123" s="555"/>
      <c r="K123" s="555"/>
      <c r="L123" s="23"/>
      <c r="M123" s="23"/>
      <c r="N123" s="23"/>
      <c r="O123" s="23"/>
      <c r="P123" s="23"/>
      <c r="Q123" s="23"/>
      <c r="R123" s="23"/>
      <c r="S123" s="23"/>
      <c r="T123" s="23"/>
      <c r="U123" s="23"/>
      <c r="V123" s="23"/>
      <c r="W123" s="23"/>
      <c r="X123" s="23"/>
      <c r="Y123" s="23"/>
    </row>
    <row r="124" spans="1:25" ht="9.75" hidden="1" customHeight="1">
      <c r="A124" s="23"/>
      <c r="B124" s="555"/>
      <c r="C124" s="555"/>
      <c r="D124" s="555"/>
      <c r="E124" s="555"/>
      <c r="F124" s="555"/>
      <c r="G124" s="555"/>
      <c r="H124" s="555"/>
      <c r="I124" s="555"/>
      <c r="J124" s="555"/>
      <c r="K124" s="555"/>
      <c r="L124" s="23"/>
      <c r="M124" s="23"/>
      <c r="N124" s="23"/>
      <c r="O124" s="23"/>
      <c r="P124" s="23"/>
      <c r="Q124" s="23"/>
      <c r="R124" s="23"/>
      <c r="S124" s="23"/>
      <c r="T124" s="23"/>
      <c r="U124" s="23"/>
      <c r="V124" s="23"/>
      <c r="W124" s="23"/>
      <c r="X124" s="23"/>
      <c r="Y124" s="23"/>
    </row>
    <row r="125" spans="1:25" ht="18.75" hidden="1" customHeight="1">
      <c r="A125" s="23"/>
      <c r="B125" s="559" t="s">
        <v>257</v>
      </c>
      <c r="C125" s="559"/>
      <c r="D125" s="559"/>
      <c r="E125" s="559"/>
      <c r="F125" s="559"/>
      <c r="G125" s="559"/>
      <c r="H125" s="559"/>
      <c r="I125" s="559"/>
      <c r="J125" s="559"/>
      <c r="K125" s="561"/>
      <c r="L125" s="1869">
        <f>L112</f>
        <v>0</v>
      </c>
      <c r="M125" s="1870"/>
      <c r="N125" s="1870"/>
      <c r="O125" s="1870"/>
      <c r="P125" s="1870"/>
      <c r="Q125" s="1870"/>
      <c r="R125" s="1870"/>
      <c r="S125" s="1870"/>
      <c r="T125" s="1870"/>
      <c r="U125" s="1870"/>
      <c r="V125" s="1870"/>
      <c r="W125" s="1870"/>
      <c r="X125" s="1871"/>
      <c r="Y125" s="23"/>
    </row>
    <row r="126" spans="1:25" ht="6" hidden="1" customHeight="1"/>
    <row r="127" spans="1:25" ht="3" hidden="1" customHeight="1"/>
    <row r="128" spans="1:25" ht="3" hidden="1" customHeight="1"/>
    <row r="129" spans="1:25" ht="12" hidden="1" customHeight="1">
      <c r="B129" s="564"/>
    </row>
    <row r="130" spans="1:25" ht="8.25" hidden="1" customHeight="1">
      <c r="B130" s="564"/>
      <c r="R130" s="565"/>
      <c r="S130" s="566"/>
      <c r="T130" s="566"/>
      <c r="U130" s="567"/>
      <c r="V130" s="566"/>
      <c r="W130" s="566"/>
      <c r="X130" s="566"/>
    </row>
    <row r="131" spans="1:25" ht="15.75" hidden="1" customHeight="1">
      <c r="B131" s="564" t="str">
        <f>"W zakresie pakietów 4 i 5 dane opracował ekspert przyrodniczy "&amp;L119&amp;"."</f>
        <v>W zakresie pakietów 4 i 5 dane opracował ekspert przyrodniczy .</v>
      </c>
      <c r="R131" s="1881">
        <f>L103</f>
        <v>0</v>
      </c>
      <c r="S131" s="1882"/>
      <c r="T131" s="1882"/>
      <c r="U131" s="1882"/>
      <c r="V131" s="1882"/>
      <c r="W131" s="1882"/>
      <c r="X131" s="1882"/>
    </row>
    <row r="132" spans="1:25" ht="12.75" hidden="1" customHeight="1">
      <c r="U132" s="567" t="s">
        <v>1008</v>
      </c>
    </row>
    <row r="133" spans="1:25" ht="8.25" hidden="1" customHeight="1"/>
    <row r="134" spans="1:25" ht="8.25" hidden="1" customHeight="1"/>
    <row r="135" spans="1:25" ht="8.25" hidden="1" customHeight="1"/>
    <row r="136" spans="1:25" ht="15.75" hidden="1" customHeight="1">
      <c r="A136" s="23"/>
      <c r="B136" s="552" t="s">
        <v>258</v>
      </c>
      <c r="C136" s="552"/>
      <c r="D136" s="552"/>
      <c r="E136" s="552"/>
      <c r="F136" s="552"/>
      <c r="G136" s="552"/>
      <c r="H136" s="552"/>
      <c r="I136" s="552"/>
      <c r="J136" s="552"/>
      <c r="K136" s="555"/>
      <c r="L136" s="23"/>
      <c r="M136" s="23"/>
      <c r="N136" s="23"/>
      <c r="O136" s="23"/>
      <c r="P136" s="23"/>
      <c r="Q136" s="23"/>
      <c r="R136" s="23"/>
      <c r="S136" s="23"/>
      <c r="T136" s="23"/>
      <c r="U136" s="23"/>
      <c r="V136" s="23"/>
      <c r="W136" s="23"/>
      <c r="X136" s="23"/>
      <c r="Y136" s="23"/>
    </row>
    <row r="137" spans="1:25" ht="17.25" hidden="1" customHeight="1">
      <c r="A137" s="23"/>
      <c r="B137" s="1878" t="s">
        <v>556</v>
      </c>
      <c r="C137" s="1879"/>
      <c r="D137" s="1879"/>
      <c r="E137" s="1879"/>
      <c r="F137" s="1879"/>
      <c r="G137" s="1879"/>
      <c r="H137" s="1879"/>
      <c r="I137" s="1879"/>
      <c r="J137" s="1879"/>
      <c r="K137" s="1880"/>
      <c r="L137" s="1872"/>
      <c r="M137" s="1873"/>
      <c r="N137" s="1873"/>
      <c r="O137" s="1873"/>
      <c r="P137" s="1873"/>
      <c r="Q137" s="1873"/>
      <c r="R137" s="1873"/>
      <c r="S137" s="1873"/>
      <c r="T137" s="1873"/>
      <c r="U137" s="1873"/>
      <c r="V137" s="1873"/>
      <c r="W137" s="1873"/>
      <c r="X137" s="1874"/>
      <c r="Y137" s="23"/>
    </row>
    <row r="138" spans="1:25" ht="17.25" hidden="1" customHeight="1">
      <c r="A138" s="23"/>
      <c r="B138" s="1878" t="s">
        <v>1090</v>
      </c>
      <c r="C138" s="1879"/>
      <c r="D138" s="1879"/>
      <c r="E138" s="1879"/>
      <c r="F138" s="1879"/>
      <c r="G138" s="1879"/>
      <c r="H138" s="1879"/>
      <c r="I138" s="1879"/>
      <c r="J138" s="1879"/>
      <c r="K138" s="1880"/>
      <c r="L138" s="1848"/>
      <c r="M138" s="1845"/>
      <c r="N138" s="1845"/>
      <c r="O138" s="1845"/>
      <c r="P138" s="1845"/>
      <c r="Q138" s="1845"/>
      <c r="R138" s="1845"/>
      <c r="S138" s="1845"/>
      <c r="T138" s="1845"/>
      <c r="U138" s="1845"/>
      <c r="V138" s="1845"/>
      <c r="W138" s="1845"/>
      <c r="X138" s="1846"/>
      <c r="Y138" s="23"/>
    </row>
    <row r="139" spans="1:25" ht="17.25" hidden="1" customHeight="1">
      <c r="A139" s="23"/>
      <c r="B139" s="1878" t="s">
        <v>470</v>
      </c>
      <c r="C139" s="1879"/>
      <c r="D139" s="1879"/>
      <c r="E139" s="1879"/>
      <c r="F139" s="1879"/>
      <c r="G139" s="1879"/>
      <c r="H139" s="1879"/>
      <c r="I139" s="1879"/>
      <c r="J139" s="1879"/>
      <c r="K139" s="1880"/>
      <c r="L139" s="1848"/>
      <c r="M139" s="1845"/>
      <c r="N139" s="1845"/>
      <c r="O139" s="1845"/>
      <c r="P139" s="1845"/>
      <c r="Q139" s="1845"/>
      <c r="R139" s="1844"/>
      <c r="S139" s="1845"/>
      <c r="T139" s="1845"/>
      <c r="U139" s="1845"/>
      <c r="V139" s="1845"/>
      <c r="W139" s="1845"/>
      <c r="X139" s="1846"/>
      <c r="Y139" s="23"/>
    </row>
    <row r="140" spans="1:25" ht="8.25" hidden="1" customHeight="1">
      <c r="A140" s="23"/>
      <c r="B140" s="555"/>
      <c r="C140" s="555"/>
      <c r="D140" s="555"/>
      <c r="E140" s="555"/>
      <c r="F140" s="555"/>
      <c r="G140" s="555"/>
      <c r="H140" s="555"/>
      <c r="I140" s="555"/>
      <c r="J140" s="555"/>
      <c r="K140" s="555"/>
      <c r="L140" s="23"/>
      <c r="M140" s="23"/>
      <c r="N140" s="23"/>
      <c r="O140" s="23"/>
      <c r="P140" s="23"/>
      <c r="Q140" s="23"/>
      <c r="R140" s="23"/>
      <c r="S140" s="23"/>
      <c r="T140" s="23"/>
      <c r="U140" s="23"/>
      <c r="V140" s="23"/>
      <c r="W140" s="23"/>
      <c r="X140" s="23"/>
      <c r="Y140" s="23"/>
    </row>
    <row r="141" spans="1:25" ht="8.25" hidden="1" customHeight="1">
      <c r="A141" s="23"/>
      <c r="B141" s="555"/>
      <c r="C141" s="555"/>
      <c r="D141" s="555"/>
      <c r="E141" s="555"/>
      <c r="F141" s="555"/>
      <c r="G141" s="555"/>
      <c r="H141" s="555"/>
      <c r="I141" s="555"/>
      <c r="J141" s="555"/>
      <c r="K141" s="555"/>
      <c r="L141" s="23"/>
      <c r="M141" s="23"/>
      <c r="N141" s="23"/>
      <c r="O141" s="23"/>
      <c r="P141" s="23"/>
      <c r="Q141" s="23"/>
      <c r="R141" s="23"/>
      <c r="S141" s="23"/>
      <c r="T141" s="23"/>
      <c r="U141" s="23"/>
      <c r="V141" s="23"/>
      <c r="W141" s="23"/>
      <c r="X141" s="23"/>
      <c r="Y141" s="23"/>
    </row>
    <row r="142" spans="1:25" ht="9.75" hidden="1" customHeight="1">
      <c r="A142" s="23"/>
      <c r="B142" s="555"/>
      <c r="C142" s="555"/>
      <c r="D142" s="555"/>
      <c r="E142" s="555"/>
      <c r="F142" s="555"/>
      <c r="G142" s="555"/>
      <c r="H142" s="555"/>
      <c r="I142" s="555"/>
      <c r="J142" s="555"/>
      <c r="K142" s="555"/>
      <c r="L142" s="23"/>
      <c r="M142" s="23"/>
      <c r="N142" s="23"/>
      <c r="O142" s="23"/>
      <c r="P142" s="23"/>
      <c r="Q142" s="23"/>
      <c r="R142" s="23"/>
      <c r="S142" s="23"/>
      <c r="T142" s="23"/>
      <c r="U142" s="23"/>
      <c r="V142" s="23"/>
      <c r="W142" s="23"/>
      <c r="X142" s="23"/>
      <c r="Y142" s="23"/>
    </row>
    <row r="143" spans="1:25" ht="18.75" hidden="1" customHeight="1">
      <c r="A143" s="23"/>
      <c r="B143" s="559" t="s">
        <v>259</v>
      </c>
      <c r="C143" s="559"/>
      <c r="D143" s="559"/>
      <c r="E143" s="559"/>
      <c r="F143" s="559"/>
      <c r="G143" s="559"/>
      <c r="H143" s="559"/>
      <c r="I143" s="559"/>
      <c r="J143" s="559"/>
      <c r="K143" s="561"/>
      <c r="L143" s="1869">
        <f>L130</f>
        <v>0</v>
      </c>
      <c r="M143" s="1870"/>
      <c r="N143" s="1870"/>
      <c r="O143" s="1870"/>
      <c r="P143" s="1870"/>
      <c r="Q143" s="1870"/>
      <c r="R143" s="1870"/>
      <c r="S143" s="1870"/>
      <c r="T143" s="1870"/>
      <c r="U143" s="1870"/>
      <c r="V143" s="1870"/>
      <c r="W143" s="1870"/>
      <c r="X143" s="1871"/>
      <c r="Y143" s="23"/>
    </row>
    <row r="144" spans="1:25" ht="6" hidden="1" customHeight="1"/>
    <row r="145" spans="1:35" ht="3" hidden="1" customHeight="1"/>
    <row r="146" spans="1:35" ht="3" hidden="1" customHeight="1"/>
    <row r="147" spans="1:35" ht="5.25" hidden="1" customHeight="1">
      <c r="B147" s="564"/>
    </row>
    <row r="148" spans="1:35" ht="8.25" hidden="1" customHeight="1">
      <c r="B148" s="564"/>
      <c r="R148" s="565"/>
      <c r="S148" s="566"/>
      <c r="T148" s="566"/>
      <c r="U148" s="567"/>
      <c r="V148" s="566"/>
      <c r="W148" s="566"/>
      <c r="X148" s="566"/>
    </row>
    <row r="149" spans="1:35" ht="15.75" hidden="1" customHeight="1">
      <c r="B149" s="564" t="str">
        <f>"W zakresie pakietów 4 i 5 dane opracował ekspert przyrodniczy "&amp;L137&amp;"."</f>
        <v>W zakresie pakietów 4 i 5 dane opracował ekspert przyrodniczy .</v>
      </c>
      <c r="R149" s="1881">
        <f>L121</f>
        <v>0</v>
      </c>
      <c r="S149" s="1882"/>
      <c r="T149" s="1882"/>
      <c r="U149" s="1882"/>
      <c r="V149" s="1882"/>
      <c r="W149" s="1882"/>
      <c r="X149" s="1882"/>
    </row>
    <row r="150" spans="1:35" ht="12.75" hidden="1" customHeight="1">
      <c r="U150" s="567" t="s">
        <v>1008</v>
      </c>
    </row>
    <row r="151" spans="1:35" ht="12.75" hidden="1" customHeight="1"/>
    <row r="152" spans="1:35" ht="18" customHeight="1">
      <c r="A152" s="219"/>
      <c r="B152" s="219"/>
      <c r="C152" s="219"/>
      <c r="D152" s="219"/>
      <c r="E152" s="219"/>
      <c r="F152" s="9"/>
      <c r="G152" s="9"/>
      <c r="H152" s="9"/>
      <c r="I152" s="9"/>
      <c r="J152" s="9"/>
      <c r="K152" s="9"/>
      <c r="L152" s="9"/>
      <c r="M152" s="9"/>
      <c r="N152" s="9"/>
      <c r="O152" s="9"/>
      <c r="P152" s="9"/>
      <c r="Q152" s="9"/>
      <c r="R152" s="9"/>
      <c r="S152" s="9"/>
      <c r="T152" s="9"/>
      <c r="U152" s="9"/>
      <c r="V152" s="9"/>
      <c r="W152" s="9"/>
      <c r="X152" s="9"/>
      <c r="Y152" s="9"/>
      <c r="Z152" s="9"/>
      <c r="AG152" s="854" t="s">
        <v>234</v>
      </c>
      <c r="AH152" s="9"/>
      <c r="AI152" s="9"/>
    </row>
    <row r="153" spans="1:35">
      <c r="A153" s="219"/>
      <c r="B153" s="219"/>
      <c r="C153" s="219"/>
      <c r="D153" s="219"/>
      <c r="E153" s="219"/>
      <c r="F153" s="9"/>
      <c r="G153" s="9"/>
      <c r="H153" s="9"/>
      <c r="I153" s="9"/>
      <c r="J153" s="9"/>
      <c r="K153" s="9"/>
      <c r="L153" s="9"/>
      <c r="M153" s="9"/>
      <c r="N153" s="9"/>
      <c r="O153" s="9"/>
      <c r="P153" s="9"/>
      <c r="Q153" s="9"/>
      <c r="R153" s="9"/>
      <c r="S153" s="9"/>
      <c r="T153" s="9"/>
      <c r="U153" s="9"/>
      <c r="V153" s="9"/>
      <c r="W153" s="9"/>
      <c r="X153" s="9"/>
      <c r="Y153" s="9"/>
      <c r="Z153" s="9"/>
      <c r="AG153" s="855"/>
      <c r="AH153" s="9"/>
      <c r="AI153" s="9"/>
    </row>
  </sheetData>
  <sheetProtection sheet="1" objects="1" scenarios="1" formatCells="0" formatRows="0" autoFilter="0"/>
  <mergeCells count="106">
    <mergeCell ref="R93:X93"/>
    <mergeCell ref="L100:X100"/>
    <mergeCell ref="R102:X102"/>
    <mergeCell ref="L102:Q102"/>
    <mergeCell ref="B120:K120"/>
    <mergeCell ref="L120:X120"/>
    <mergeCell ref="L119:X119"/>
    <mergeCell ref="B119:K119"/>
    <mergeCell ref="B101:K101"/>
    <mergeCell ref="R112:X112"/>
    <mergeCell ref="L101:X101"/>
    <mergeCell ref="B102:K102"/>
    <mergeCell ref="R149:X149"/>
    <mergeCell ref="L138:X138"/>
    <mergeCell ref="B121:K121"/>
    <mergeCell ref="L125:X125"/>
    <mergeCell ref="L121:Q121"/>
    <mergeCell ref="B139:K139"/>
    <mergeCell ref="L139:Q139"/>
    <mergeCell ref="R139:X139"/>
    <mergeCell ref="B138:K138"/>
    <mergeCell ref="L137:X137"/>
    <mergeCell ref="L24:X24"/>
    <mergeCell ref="L25:Q25"/>
    <mergeCell ref="B30:K30"/>
    <mergeCell ref="B38:K38"/>
    <mergeCell ref="B31:K31"/>
    <mergeCell ref="L52:X52"/>
    <mergeCell ref="B37:K37"/>
    <mergeCell ref="L82:X82"/>
    <mergeCell ref="L143:X143"/>
    <mergeCell ref="L106:X106"/>
    <mergeCell ref="R131:X131"/>
    <mergeCell ref="B137:K137"/>
    <mergeCell ref="R121:X121"/>
    <mergeCell ref="B75:K75"/>
    <mergeCell ref="B81:K81"/>
    <mergeCell ref="B100:K100"/>
    <mergeCell ref="L83:Q83"/>
    <mergeCell ref="R83:X83"/>
    <mergeCell ref="B40:K40"/>
    <mergeCell ref="L23:X23"/>
    <mergeCell ref="B25:K25"/>
    <mergeCell ref="B23:K23"/>
    <mergeCell ref="R25:X25"/>
    <mergeCell ref="L31:X31"/>
    <mergeCell ref="L37:X37"/>
    <mergeCell ref="L34:X34"/>
    <mergeCell ref="B27:K27"/>
    <mergeCell ref="B29:K29"/>
    <mergeCell ref="B83:K83"/>
    <mergeCell ref="R48:X48"/>
    <mergeCell ref="R57:X57"/>
    <mergeCell ref="B46:K46"/>
    <mergeCell ref="B82:K82"/>
    <mergeCell ref="B72:J72"/>
    <mergeCell ref="L48:Q48"/>
    <mergeCell ref="L47:X47"/>
    <mergeCell ref="L46:X46"/>
    <mergeCell ref="L87:X87"/>
    <mergeCell ref="L81:X81"/>
    <mergeCell ref="L75:X75"/>
    <mergeCell ref="B39:K39"/>
    <mergeCell ref="R65:X65"/>
    <mergeCell ref="R59:X59"/>
    <mergeCell ref="B48:K48"/>
    <mergeCell ref="B47:K47"/>
    <mergeCell ref="L43:X43"/>
    <mergeCell ref="B41:K41"/>
    <mergeCell ref="B24:K24"/>
    <mergeCell ref="L19:X19"/>
    <mergeCell ref="L21:X21"/>
    <mergeCell ref="K5:Q5"/>
    <mergeCell ref="J6:R6"/>
    <mergeCell ref="K7:Q7"/>
    <mergeCell ref="O8:Q8"/>
    <mergeCell ref="M8:N8"/>
    <mergeCell ref="K8:L8"/>
    <mergeCell ref="R14:S14"/>
    <mergeCell ref="L39:Q39"/>
    <mergeCell ref="L27:X27"/>
    <mergeCell ref="L28:X28"/>
    <mergeCell ref="L26:X26"/>
    <mergeCell ref="L29:X29"/>
    <mergeCell ref="B10:X10"/>
    <mergeCell ref="B28:K28"/>
    <mergeCell ref="B12:K12"/>
    <mergeCell ref="B19:K19"/>
    <mergeCell ref="L20:X20"/>
    <mergeCell ref="B15:J15"/>
    <mergeCell ref="L18:X18"/>
    <mergeCell ref="L22:X22"/>
    <mergeCell ref="B18:K18"/>
    <mergeCell ref="B21:K21"/>
    <mergeCell ref="B20:K20"/>
    <mergeCell ref="B22:K22"/>
    <mergeCell ref="T14:U14"/>
    <mergeCell ref="V14:X14"/>
    <mergeCell ref="L40:X40"/>
    <mergeCell ref="L41:X41"/>
    <mergeCell ref="R39:X39"/>
    <mergeCell ref="L15:X15"/>
    <mergeCell ref="L16:X16"/>
    <mergeCell ref="L30:X30"/>
    <mergeCell ref="L38:X38"/>
    <mergeCell ref="L14:Q14"/>
  </mergeCells>
  <phoneticPr fontId="8" type="noConversion"/>
  <conditionalFormatting sqref="L15:X16">
    <cfRule type="expression" dxfId="220" priority="3" stopIfTrue="1">
      <formula>$O$8-$K$8&lt;5</formula>
    </cfRule>
  </conditionalFormatting>
  <conditionalFormatting sqref="L14:X14">
    <cfRule type="expression" dxfId="219" priority="1" stopIfTrue="1">
      <formula>$O$8-$K$8&lt;5</formula>
    </cfRule>
  </conditionalFormatting>
  <dataValidations count="4">
    <dataValidation type="list" allowBlank="1" showInputMessage="1" showErrorMessage="1" errorTitle="Plan Rolnośrodowiskowy" error="Wybierz województwo z listy. Prawidłowy wybór ułatwi ci później pracę  ;-)" prompt="Wybierz z listy." sqref="L24:X24 L31:X31">
      <formula1>$AB$8:$AB$24</formula1>
    </dataValidation>
    <dataValidation type="whole" allowBlank="1" showErrorMessage="1" errorTitle="Plan Rolnośrodowiskowy" error="Za dużo cyfr! Numer gospodarstwa ma tylko 9 cyfr i zazwyczaj 0 na poczatku ;)" sqref="B15:J15 B72:J72">
      <formula1>0</formula1>
      <formula2>999999999</formula2>
    </dataValidation>
    <dataValidation type="whole" allowBlank="1" showErrorMessage="1" errorTitle="Plan Rolnośrodowiskowy" error="Wpisz rok - ale nie wcześniejszy jak 2008." sqref="K8:L9">
      <formula1>2008</formula1>
      <formula2>3008</formula2>
    </dataValidation>
    <dataValidation type="whole" errorStyle="information" allowBlank="1" showErrorMessage="1" errorTitle="Plan Rolnośrodowiskowy" error="Plan powinien obejmować okres 5 lat. Jeżeli jednak zobowiązania rolnosrodowiskowe zostały przekazane &quot;następcy&quot; wpisz wcześniejszy rok." sqref="O8:Q8">
      <formula1>2004</formula1>
      <formula2>2164</formula2>
    </dataValidation>
  </dataValidations>
  <printOptions horizontalCentered="1"/>
  <pageMargins left="0.34" right="0.21" top="0.5" bottom="0.6" header="0.28999999999999998" footer="0.37"/>
  <pageSetup paperSize="9" scale="80" orientation="portrait" horizontalDpi="4294967295" r:id="rId1"/>
  <headerFooter alignWithMargins="0">
    <oddHeader>&amp;CPLAN DZIAŁALNOŚCI ROLNOŚRODOWISKOWEJ</oddHeader>
    <oddFooter>&amp;R&amp;8&amp;A (str. &amp;P z &amp;N)</oddFooter>
  </headerFooter>
  <drawing r:id="rId2"/>
  <legacyDrawing r:id="rId3"/>
</worksheet>
</file>

<file path=xl/worksheets/sheet9.xml><?xml version="1.0" encoding="utf-8"?>
<worksheet xmlns="http://schemas.openxmlformats.org/spreadsheetml/2006/main" xmlns:r="http://schemas.openxmlformats.org/officeDocument/2006/relationships">
  <sheetPr>
    <tabColor indexed="10"/>
  </sheetPr>
  <dimension ref="A1:AH163"/>
  <sheetViews>
    <sheetView showGridLines="0" topLeftCell="C1" workbookViewId="0">
      <selection activeCell="F9" sqref="F9:L9"/>
    </sheetView>
  </sheetViews>
  <sheetFormatPr defaultRowHeight="12.75"/>
  <cols>
    <col min="1" max="1" width="1.140625" style="2" hidden="1" customWidth="1"/>
    <col min="2" max="2" width="2.5703125" style="2" hidden="1" customWidth="1"/>
    <col min="3" max="3" width="7.5703125" style="2" customWidth="1"/>
    <col min="4" max="4" width="31.28515625" style="2" customWidth="1"/>
    <col min="5" max="6" width="6.42578125" style="2" customWidth="1"/>
    <col min="7" max="7" width="3.5703125" style="2" customWidth="1"/>
    <col min="8" max="9" width="9.7109375" style="2" customWidth="1"/>
    <col min="10" max="10" width="7.85546875" style="2" customWidth="1"/>
    <col min="11" max="11" width="12.28515625" style="2" customWidth="1"/>
    <col min="12" max="12" width="3" style="2" customWidth="1"/>
    <col min="13" max="13" width="3.7109375" style="2" customWidth="1"/>
    <col min="14" max="14" width="5.28515625" style="2" hidden="1" customWidth="1"/>
    <col min="15" max="17" width="6.28515625" style="2" hidden="1" customWidth="1"/>
    <col min="18" max="30" width="6.42578125" style="2" hidden="1" customWidth="1"/>
    <col min="31" max="34" width="9.140625" style="2" hidden="1" customWidth="1"/>
    <col min="35" max="36" width="0" style="2" hidden="1" customWidth="1"/>
    <col min="37" max="16384" width="9.140625" style="2"/>
  </cols>
  <sheetData>
    <row r="1" spans="1:30">
      <c r="A1" s="569"/>
      <c r="B1" s="569"/>
      <c r="C1" s="569"/>
      <c r="D1" s="570"/>
      <c r="E1" s="570"/>
      <c r="F1" s="570"/>
      <c r="G1" s="570"/>
      <c r="H1" s="570"/>
      <c r="I1" s="570"/>
      <c r="J1" s="570"/>
      <c r="K1" s="570"/>
      <c r="L1" s="569"/>
      <c r="M1" s="569"/>
    </row>
    <row r="2" spans="1:30" ht="15.75">
      <c r="A2" s="569"/>
      <c r="B2" s="571"/>
      <c r="C2" s="571"/>
      <c r="D2" s="1897" t="s">
        <v>471</v>
      </c>
      <c r="E2" s="1897"/>
      <c r="F2" s="1897"/>
      <c r="G2" s="1897"/>
      <c r="H2" s="1898"/>
      <c r="I2" s="1898"/>
      <c r="J2" s="1898"/>
      <c r="K2" s="1898"/>
      <c r="L2" s="569"/>
      <c r="M2" s="569"/>
    </row>
    <row r="3" spans="1:30" ht="15.75">
      <c r="A3" s="569"/>
      <c r="B3" s="571"/>
      <c r="C3" s="1899" t="s">
        <v>80</v>
      </c>
      <c r="D3" s="572"/>
      <c r="E3" s="572"/>
      <c r="F3" s="572"/>
      <c r="G3" s="572"/>
      <c r="H3" s="572"/>
      <c r="I3" s="572"/>
      <c r="J3" s="572"/>
      <c r="K3" s="569"/>
      <c r="L3" s="569"/>
      <c r="M3" s="569"/>
      <c r="P3" s="2" t="s">
        <v>1202</v>
      </c>
      <c r="R3" s="2" t="s">
        <v>1203</v>
      </c>
    </row>
    <row r="4" spans="1:30" ht="15">
      <c r="A4" s="569"/>
      <c r="B4" s="569"/>
      <c r="C4" s="1899"/>
      <c r="D4" s="521" t="str">
        <f>IF(E4&gt;=2010,P3,P4)</f>
        <v>od 15 marca</v>
      </c>
      <c r="E4" s="1900">
        <f>'Og s1'!K8</f>
        <v>2014</v>
      </c>
      <c r="F4" s="1901"/>
      <c r="G4" s="573" t="s">
        <v>558</v>
      </c>
      <c r="H4" s="1902" t="str">
        <f>IF(E4&gt;=2010,R3,R4)</f>
        <v>do 14 marca</v>
      </c>
      <c r="I4" s="1903">
        <f>IF(J4&gt;=2010,U3,U4)</f>
        <v>0</v>
      </c>
      <c r="J4" s="1904">
        <f>IF(K4&gt;=2010,V3,V4)</f>
        <v>0</v>
      </c>
      <c r="K4" s="208">
        <f>E4+5</f>
        <v>2019</v>
      </c>
      <c r="L4" s="574" t="s">
        <v>558</v>
      </c>
      <c r="M4" s="569"/>
      <c r="P4" s="2" t="s">
        <v>289</v>
      </c>
      <c r="R4" s="2" t="s">
        <v>290</v>
      </c>
    </row>
    <row r="5" spans="1:30">
      <c r="A5" s="569"/>
      <c r="B5" s="569"/>
      <c r="C5" s="1899"/>
      <c r="D5" s="569"/>
      <c r="E5" s="569"/>
      <c r="F5" s="569"/>
      <c r="G5" s="569"/>
      <c r="H5" s="569"/>
      <c r="I5" s="569"/>
      <c r="J5" s="569"/>
      <c r="K5" s="569"/>
      <c r="L5" s="569"/>
      <c r="M5" s="569"/>
    </row>
    <row r="6" spans="1:30" ht="15">
      <c r="A6" s="569"/>
      <c r="B6" s="569"/>
      <c r="C6" s="1905" t="s">
        <v>1615</v>
      </c>
      <c r="D6" s="1906" t="s">
        <v>291</v>
      </c>
      <c r="E6" s="1906"/>
      <c r="F6" s="1906"/>
      <c r="G6" s="1906"/>
      <c r="H6" s="1907"/>
      <c r="I6" s="1907"/>
      <c r="J6" s="1907"/>
      <c r="K6" s="1907"/>
      <c r="L6" s="569"/>
      <c r="M6" s="569"/>
    </row>
    <row r="7" spans="1:30" ht="67.5" customHeight="1">
      <c r="A7" s="569"/>
      <c r="B7" s="569"/>
      <c r="C7" s="1905"/>
      <c r="D7" s="1908" t="s">
        <v>2734</v>
      </c>
      <c r="E7" s="1908"/>
      <c r="F7" s="1908"/>
      <c r="G7" s="1908"/>
      <c r="H7" s="1908"/>
      <c r="I7" s="1908"/>
      <c r="J7" s="1908"/>
      <c r="K7" s="1908"/>
      <c r="L7" s="569"/>
      <c r="M7" s="569"/>
    </row>
    <row r="8" spans="1:30" ht="24" customHeight="1">
      <c r="A8" s="569"/>
      <c r="B8" s="569"/>
      <c r="C8" s="951"/>
      <c r="D8" s="1892" t="s">
        <v>861</v>
      </c>
      <c r="E8" s="1893"/>
      <c r="F8" s="1894" t="s">
        <v>292</v>
      </c>
      <c r="G8" s="1894"/>
      <c r="H8" s="1895"/>
      <c r="I8" s="1895"/>
      <c r="J8" s="1895"/>
      <c r="K8" s="1895"/>
      <c r="L8" s="1896"/>
      <c r="M8" s="569"/>
      <c r="R8" s="2">
        <v>0</v>
      </c>
      <c r="S8" s="2">
        <f>R8+1</f>
        <v>1</v>
      </c>
      <c r="T8" s="2">
        <f t="shared" ref="T8:AD8" si="0">S8+1</f>
        <v>2</v>
      </c>
      <c r="U8" s="2">
        <f t="shared" si="0"/>
        <v>3</v>
      </c>
      <c r="V8" s="2">
        <f t="shared" si="0"/>
        <v>4</v>
      </c>
      <c r="W8" s="2">
        <f t="shared" si="0"/>
        <v>5</v>
      </c>
      <c r="X8" s="2">
        <f t="shared" si="0"/>
        <v>6</v>
      </c>
      <c r="Y8" s="2">
        <f t="shared" si="0"/>
        <v>7</v>
      </c>
      <c r="Z8" s="2">
        <f t="shared" si="0"/>
        <v>8</v>
      </c>
      <c r="AA8" s="2">
        <f t="shared" si="0"/>
        <v>9</v>
      </c>
      <c r="AB8" s="2">
        <f t="shared" si="0"/>
        <v>10</v>
      </c>
      <c r="AC8" s="2">
        <f t="shared" si="0"/>
        <v>11</v>
      </c>
      <c r="AD8" s="2">
        <f t="shared" si="0"/>
        <v>12</v>
      </c>
    </row>
    <row r="9" spans="1:30" ht="31.5" customHeight="1">
      <c r="A9" s="569"/>
      <c r="B9" s="569"/>
      <c r="C9" s="911" t="str">
        <f>IF(D9&gt;0,"Wypełnione","")</f>
        <v>Wypełnione</v>
      </c>
      <c r="D9" s="1888" t="s">
        <v>1196</v>
      </c>
      <c r="E9" s="1889"/>
      <c r="F9" s="1890"/>
      <c r="G9" s="1890"/>
      <c r="H9" s="1890"/>
      <c r="I9" s="1890"/>
      <c r="J9" s="1890"/>
      <c r="K9" s="1890"/>
      <c r="L9" s="1891"/>
      <c r="M9" s="569"/>
      <c r="N9" s="575">
        <v>1</v>
      </c>
      <c r="O9" s="1750">
        <f t="shared" ref="O9:O38" si="1">IF(D9=O$48,1,IF(D9=O$49,2,IF(D9=O$50,3,IF(D9=O$51,4,IF(D9=O$52,5,0)))))</f>
        <v>2</v>
      </c>
      <c r="P9" s="1750">
        <f t="shared" ref="P9:P38" si="2">IF(D9=O$53,6,IF(D9=O$54,7,IF(D9=O$55,8,IF(D9=O$56,9,0))))</f>
        <v>0</v>
      </c>
      <c r="Q9" s="576">
        <f>O9+P9</f>
        <v>2</v>
      </c>
      <c r="S9" s="2" t="str">
        <f t="shared" ref="S9:S38" si="3">IF(Q9=1,Q$48,IF(Q9=2,Q$61,IF(Q9=3,Q$74,IF(Q9=4,Q$87,IF(Q9=5,Q$100,IF(Q9=6,Q$113,IF(Q9=7,Q$126,IF(Q9=8,Q$139,Q$152))))))))</f>
        <v>2.1. Uprawy rolnicze (dla których zakończono okres przestawiania)</v>
      </c>
      <c r="T9" s="2" t="str">
        <f t="shared" ref="T9:T38" si="4">IF(Q9=1,Q$49,IF(Q9=2,Q$62,IF(Q9=3,Q$75,IF(Q9=4,Q$88,IF(Q9=5,Q$101,IF(Q9=6,Q$114,IF(Q9=7,Q$127,IF(Q9=8,Q$140,Q$153))))))))</f>
        <v>2.2. Uprawy rolnicze (w okresie przestawiania)</v>
      </c>
      <c r="U9" s="2" t="str">
        <f t="shared" ref="U9:U38" si="5">IF(Q9=1,Q$50,IF(Q9=2,Q$63,IF(Q9=3,Q$76,IF(Q9=4,Q$89,IF(Q9=5,Q$102,IF(Q9=6,Q$115,IF(Q9=7,Q$128,IF(Q9=8,Q$141,Q$154))))))))</f>
        <v>2.3. Trwałe użytki zielone (dla których zakończono okres przestawiania)</v>
      </c>
      <c r="V9" s="2" t="str">
        <f t="shared" ref="V9:V38" si="6">IF(Q9=1,Q$51,IF(Q9=2,Q$64,IF(Q9=3,Q$77,IF(Q9=4,Q$90,IF(Q9=5,Q$103,IF(Q9=6,Q$116,IF(Q9=7,Q$129,IF(Q9=8,Q$142,Q$155))))))))</f>
        <v>2.4. Trwałe użytki zielone (w okresie przestawiania)</v>
      </c>
      <c r="W9" s="2" t="str">
        <f t="shared" ref="W9:W38" si="7">IF(Q9=1,Q$52,IF(Q9=2,Q$65,IF(Q9=3,Q$78,IF(Q9=4,Q$91,IF(Q9=5,Q$104,IF(Q9=6,Q$117,IF(Q9=7,Q$130,IF(Q9=8,Q$143,Q$156))))))))</f>
        <v>2.5. Uprawy warzywne (dla których zakończono okres przestawiania)</v>
      </c>
      <c r="X9" s="2" t="str">
        <f t="shared" ref="X9:X38" si="8">IF(Q9=1,Q$53,IF(Q9=2,Q$66,IF(Q9=3,Q$79,IF(Q9=4,Q$92,IF(Q9=5,Q$105,IF(Q9=6,Q$118,IF(Q9=7,Q$131,IF(Q9=8,Q$144,Q$157))))))))</f>
        <v>2.6. Uprawy warzywne (w okresie przestawiania)</v>
      </c>
      <c r="Y9" s="2" t="str">
        <f t="shared" ref="Y9:Y38" si="9">IF(Q9=1,Q$54,IF(Q9=2,Q$67,IF(Q9=3,Q$80,IF(Q9=4,Q$93,IF(Q9=5,Q$106,IF(Q9=6,Q$119,IF(Q9=7,Q$132,IF(Q9=8,Q$145,Q$158))))))))</f>
        <v>2.7. Uprawy zielarskie (dla których zakończono okres przestawiania)</v>
      </c>
      <c r="Z9" s="2" t="str">
        <f t="shared" ref="Z9:Z38" si="10">IF(Q9=1,Q$55,IF(Q9=2,Q$68,IF(Q9=3,Q$81,IF(Q9=4,Q$94,IF(Q9=5,Q$107,IF(Q9=6,Q$120,IF(Q9=7,Q$133,IF(Q9=8,Q$146,Q$159))))))))</f>
        <v>2.8. Uprawy zielarskie (w okresie przestawiania)</v>
      </c>
      <c r="AA9" s="2" t="str">
        <f t="shared" ref="AA9:AA38" si="11">IF(Q9=1,Q$56,IF(Q9=2,Q$69,IF(Q9=3,Q$82,IF(Q9=4,Q$95,IF(Q9=5,Q$108,IF(Q9=6,Q$121,IF(Q9=7,Q$134,IF(Q9=8,Q$147,Q$160))))))))</f>
        <v xml:space="preserve">2.9. Uprawy sadownicze i jagodowe (dla których zakończono okres przestawiania) </v>
      </c>
      <c r="AB9" s="2" t="str">
        <f t="shared" ref="AB9:AB38" si="12">IF(Q9=1,Q$57,IF(Q9=2,Q$70,IF(Q9=3,Q$83,IF(Q9=4,Q$96,IF(Q9=5,Q$109,IF(Q9=6,Q$122,IF(Q9=7,Q$135,IF(Q9=8,Q$148,Q$161))))))))</f>
        <v xml:space="preserve">2.10.Uprawy sadownicze i jagodowe (w okresie przestawiania) </v>
      </c>
      <c r="AC9" s="2" t="str">
        <f t="shared" ref="AC9:AC38" si="13">IF(Q9=1,Q$58,IF(Q9=2,Q$71,IF(Q9=3,Q$84,IF(Q9=4,Q$97,IF(Q9=5,Q$110,IF(Q9=6,Q$123,IF(Q9=7,Q$136,IF(Q9=8,Q$149,Q$162))))))))</f>
        <v>2.11. Pozostałe uprawy sadownicze i jagodowe (dla których zakończono okres przestawiania)</v>
      </c>
      <c r="AD9" s="2" t="str">
        <f t="shared" ref="AD9:AD38" si="14">IF(Q9=1,Q$59,IF(Q9=2,Q$72,IF(Q9=3,Q$85,IF(Q9=4,Q$98,IF(Q9=5,Q$111,IF(Q9=6,Q$124,IF(Q9=7,Q$137,IF(Q9=8,Q$150,Q$163))))))))</f>
        <v>2.12. Pozostałe uprawy sadownicze i jagodowe (w okresie przestawiania)</v>
      </c>
    </row>
    <row r="10" spans="1:30" ht="31.5" customHeight="1">
      <c r="A10" s="569"/>
      <c r="B10" s="569"/>
      <c r="C10" s="911" t="str">
        <f t="shared" ref="C10:C38" si="15">IF(D10&gt;0,"Wypełnione","")</f>
        <v/>
      </c>
      <c r="D10" s="1888"/>
      <c r="E10" s="1889"/>
      <c r="F10" s="1890"/>
      <c r="G10" s="1890"/>
      <c r="H10" s="1890"/>
      <c r="I10" s="1890"/>
      <c r="J10" s="1890"/>
      <c r="K10" s="1890"/>
      <c r="L10" s="1891"/>
      <c r="M10" s="569"/>
      <c r="N10" s="575">
        <f>N9+1</f>
        <v>2</v>
      </c>
      <c r="O10" s="1750">
        <f t="shared" si="1"/>
        <v>0</v>
      </c>
      <c r="P10" s="1750">
        <f t="shared" si="2"/>
        <v>0</v>
      </c>
      <c r="Q10" s="576">
        <f t="shared" ref="Q10:Q38" si="16">O10+P10</f>
        <v>0</v>
      </c>
      <c r="S10" s="2" t="str">
        <f t="shared" si="3"/>
        <v>9.3. Utrzymanie 2-metrowych miedz śródpolnych</v>
      </c>
      <c r="T10" s="2" t="str">
        <f t="shared" si="4"/>
        <v>9.4. Utrzymanie 5-metrowych miedz śródpolnych</v>
      </c>
      <c r="U10" s="2" t="str">
        <f t="shared" si="5"/>
        <v xml:space="preserve"> </v>
      </c>
      <c r="V10" s="2" t="str">
        <f t="shared" si="6"/>
        <v xml:space="preserve"> </v>
      </c>
      <c r="W10" s="2" t="str">
        <f t="shared" si="7"/>
        <v xml:space="preserve"> </v>
      </c>
      <c r="X10" s="2" t="str">
        <f t="shared" si="8"/>
        <v xml:space="preserve"> </v>
      </c>
      <c r="Y10" s="2" t="str">
        <f t="shared" si="9"/>
        <v xml:space="preserve"> </v>
      </c>
      <c r="Z10" s="2" t="str">
        <f t="shared" si="10"/>
        <v xml:space="preserve"> </v>
      </c>
      <c r="AA10" s="2" t="str">
        <f t="shared" si="11"/>
        <v xml:space="preserve"> </v>
      </c>
      <c r="AB10" s="2" t="str">
        <f t="shared" si="12"/>
        <v xml:space="preserve"> </v>
      </c>
      <c r="AC10" s="2" t="str">
        <f t="shared" si="13"/>
        <v xml:space="preserve"> </v>
      </c>
      <c r="AD10" s="2" t="str">
        <f t="shared" si="14"/>
        <v xml:space="preserve"> </v>
      </c>
    </row>
    <row r="11" spans="1:30" ht="31.5" customHeight="1">
      <c r="A11" s="569"/>
      <c r="B11" s="569"/>
      <c r="C11" s="911" t="str">
        <f t="shared" si="15"/>
        <v/>
      </c>
      <c r="D11" s="1888"/>
      <c r="E11" s="1889"/>
      <c r="F11" s="1890"/>
      <c r="G11" s="1890"/>
      <c r="H11" s="1890"/>
      <c r="I11" s="1890"/>
      <c r="J11" s="1890"/>
      <c r="K11" s="1890"/>
      <c r="L11" s="1891"/>
      <c r="M11" s="569"/>
      <c r="N11" s="575">
        <f t="shared" ref="N11:N38" si="17">N10+1</f>
        <v>3</v>
      </c>
      <c r="O11" s="1750">
        <f t="shared" si="1"/>
        <v>0</v>
      </c>
      <c r="P11" s="1750">
        <f t="shared" si="2"/>
        <v>0</v>
      </c>
      <c r="Q11" s="576">
        <f t="shared" si="16"/>
        <v>0</v>
      </c>
      <c r="S11" s="2" t="str">
        <f t="shared" si="3"/>
        <v>9.3. Utrzymanie 2-metrowych miedz śródpolnych</v>
      </c>
      <c r="T11" s="2" t="str">
        <f t="shared" si="4"/>
        <v>9.4. Utrzymanie 5-metrowych miedz śródpolnych</v>
      </c>
      <c r="U11" s="2" t="str">
        <f t="shared" si="5"/>
        <v xml:space="preserve"> </v>
      </c>
      <c r="V11" s="2" t="str">
        <f t="shared" si="6"/>
        <v xml:space="preserve"> </v>
      </c>
      <c r="W11" s="2" t="str">
        <f t="shared" si="7"/>
        <v xml:space="preserve"> </v>
      </c>
      <c r="X11" s="2" t="str">
        <f t="shared" si="8"/>
        <v xml:space="preserve"> </v>
      </c>
      <c r="Y11" s="2" t="str">
        <f t="shared" si="9"/>
        <v xml:space="preserve"> </v>
      </c>
      <c r="Z11" s="2" t="str">
        <f t="shared" si="10"/>
        <v xml:space="preserve"> </v>
      </c>
      <c r="AA11" s="2" t="str">
        <f t="shared" si="11"/>
        <v xml:space="preserve"> </v>
      </c>
      <c r="AB11" s="2" t="str">
        <f t="shared" si="12"/>
        <v xml:space="preserve"> </v>
      </c>
      <c r="AC11" s="2" t="str">
        <f t="shared" si="13"/>
        <v xml:space="preserve"> </v>
      </c>
      <c r="AD11" s="2" t="str">
        <f t="shared" si="14"/>
        <v xml:space="preserve"> </v>
      </c>
    </row>
    <row r="12" spans="1:30" ht="31.5" customHeight="1">
      <c r="A12" s="569"/>
      <c r="B12" s="569"/>
      <c r="C12" s="911" t="str">
        <f t="shared" si="15"/>
        <v/>
      </c>
      <c r="D12" s="1888"/>
      <c r="E12" s="1889"/>
      <c r="F12" s="1890"/>
      <c r="G12" s="1890"/>
      <c r="H12" s="1890"/>
      <c r="I12" s="1890"/>
      <c r="J12" s="1890"/>
      <c r="K12" s="1890"/>
      <c r="L12" s="1891"/>
      <c r="M12" s="569"/>
      <c r="N12" s="575">
        <f t="shared" si="17"/>
        <v>4</v>
      </c>
      <c r="O12" s="1750">
        <f t="shared" si="1"/>
        <v>0</v>
      </c>
      <c r="P12" s="1750">
        <f t="shared" si="2"/>
        <v>0</v>
      </c>
      <c r="Q12" s="576">
        <f t="shared" si="16"/>
        <v>0</v>
      </c>
      <c r="S12" s="2" t="str">
        <f t="shared" si="3"/>
        <v>9.3. Utrzymanie 2-metrowych miedz śródpolnych</v>
      </c>
      <c r="T12" s="2" t="str">
        <f t="shared" si="4"/>
        <v>9.4. Utrzymanie 5-metrowych miedz śródpolnych</v>
      </c>
      <c r="U12" s="2" t="str">
        <f t="shared" si="5"/>
        <v xml:space="preserve"> </v>
      </c>
      <c r="V12" s="2" t="str">
        <f t="shared" si="6"/>
        <v xml:space="preserve"> </v>
      </c>
      <c r="W12" s="2" t="str">
        <f t="shared" si="7"/>
        <v xml:space="preserve"> </v>
      </c>
      <c r="X12" s="2" t="str">
        <f t="shared" si="8"/>
        <v xml:space="preserve"> </v>
      </c>
      <c r="Y12" s="2" t="str">
        <f t="shared" si="9"/>
        <v xml:space="preserve"> </v>
      </c>
      <c r="Z12" s="2" t="str">
        <f t="shared" si="10"/>
        <v xml:space="preserve"> </v>
      </c>
      <c r="AA12" s="2" t="str">
        <f t="shared" si="11"/>
        <v xml:space="preserve"> </v>
      </c>
      <c r="AB12" s="2" t="str">
        <f t="shared" si="12"/>
        <v xml:space="preserve"> </v>
      </c>
      <c r="AC12" s="2" t="str">
        <f t="shared" si="13"/>
        <v xml:space="preserve"> </v>
      </c>
      <c r="AD12" s="2" t="str">
        <f t="shared" si="14"/>
        <v xml:space="preserve"> </v>
      </c>
    </row>
    <row r="13" spans="1:30" ht="31.5" customHeight="1">
      <c r="A13" s="569"/>
      <c r="B13" s="569"/>
      <c r="C13" s="911" t="str">
        <f t="shared" si="15"/>
        <v/>
      </c>
      <c r="D13" s="1888"/>
      <c r="E13" s="1889"/>
      <c r="F13" s="1890"/>
      <c r="G13" s="1890"/>
      <c r="H13" s="1890"/>
      <c r="I13" s="1890"/>
      <c r="J13" s="1890"/>
      <c r="K13" s="1890"/>
      <c r="L13" s="1891"/>
      <c r="M13" s="569"/>
      <c r="N13" s="575">
        <f t="shared" si="17"/>
        <v>5</v>
      </c>
      <c r="O13" s="1750">
        <f t="shared" si="1"/>
        <v>0</v>
      </c>
      <c r="P13" s="1750">
        <f t="shared" si="2"/>
        <v>0</v>
      </c>
      <c r="Q13" s="576">
        <f t="shared" si="16"/>
        <v>0</v>
      </c>
      <c r="S13" s="2" t="str">
        <f t="shared" si="3"/>
        <v>9.3. Utrzymanie 2-metrowych miedz śródpolnych</v>
      </c>
      <c r="T13" s="2" t="str">
        <f t="shared" si="4"/>
        <v>9.4. Utrzymanie 5-metrowych miedz śródpolnych</v>
      </c>
      <c r="U13" s="2" t="str">
        <f t="shared" si="5"/>
        <v xml:space="preserve"> </v>
      </c>
      <c r="V13" s="2" t="str">
        <f t="shared" si="6"/>
        <v xml:space="preserve"> </v>
      </c>
      <c r="W13" s="2" t="str">
        <f t="shared" si="7"/>
        <v xml:space="preserve"> </v>
      </c>
      <c r="X13" s="2" t="str">
        <f t="shared" si="8"/>
        <v xml:space="preserve"> </v>
      </c>
      <c r="Y13" s="2" t="str">
        <f t="shared" si="9"/>
        <v xml:space="preserve"> </v>
      </c>
      <c r="Z13" s="2" t="str">
        <f t="shared" si="10"/>
        <v xml:space="preserve"> </v>
      </c>
      <c r="AA13" s="2" t="str">
        <f t="shared" si="11"/>
        <v xml:space="preserve"> </v>
      </c>
      <c r="AB13" s="2" t="str">
        <f t="shared" si="12"/>
        <v xml:space="preserve"> </v>
      </c>
      <c r="AC13" s="2" t="str">
        <f t="shared" si="13"/>
        <v xml:space="preserve"> </v>
      </c>
      <c r="AD13" s="2" t="str">
        <f t="shared" si="14"/>
        <v xml:space="preserve"> </v>
      </c>
    </row>
    <row r="14" spans="1:30" ht="31.5" customHeight="1">
      <c r="A14" s="569"/>
      <c r="B14" s="569"/>
      <c r="C14" s="911" t="str">
        <f t="shared" si="15"/>
        <v/>
      </c>
      <c r="D14" s="1888"/>
      <c r="E14" s="1889"/>
      <c r="F14" s="1890"/>
      <c r="G14" s="1890"/>
      <c r="H14" s="1890"/>
      <c r="I14" s="1890"/>
      <c r="J14" s="1890"/>
      <c r="K14" s="1890"/>
      <c r="L14" s="1891"/>
      <c r="M14" s="569"/>
      <c r="N14" s="575">
        <f t="shared" si="17"/>
        <v>6</v>
      </c>
      <c r="O14" s="1750">
        <f t="shared" si="1"/>
        <v>0</v>
      </c>
      <c r="P14" s="1750">
        <f t="shared" si="2"/>
        <v>0</v>
      </c>
      <c r="Q14" s="576">
        <f t="shared" si="16"/>
        <v>0</v>
      </c>
      <c r="S14" s="2" t="str">
        <f t="shared" si="3"/>
        <v>9.3. Utrzymanie 2-metrowych miedz śródpolnych</v>
      </c>
      <c r="T14" s="2" t="str">
        <f t="shared" si="4"/>
        <v>9.4. Utrzymanie 5-metrowych miedz śródpolnych</v>
      </c>
      <c r="U14" s="2" t="str">
        <f t="shared" si="5"/>
        <v xml:space="preserve"> </v>
      </c>
      <c r="V14" s="2" t="str">
        <f t="shared" si="6"/>
        <v xml:space="preserve"> </v>
      </c>
      <c r="W14" s="2" t="str">
        <f t="shared" si="7"/>
        <v xml:space="preserve"> </v>
      </c>
      <c r="X14" s="2" t="str">
        <f t="shared" si="8"/>
        <v xml:space="preserve"> </v>
      </c>
      <c r="Y14" s="2" t="str">
        <f t="shared" si="9"/>
        <v xml:space="preserve"> </v>
      </c>
      <c r="Z14" s="2" t="str">
        <f t="shared" si="10"/>
        <v xml:space="preserve"> </v>
      </c>
      <c r="AA14" s="2" t="str">
        <f t="shared" si="11"/>
        <v xml:space="preserve"> </v>
      </c>
      <c r="AB14" s="2" t="str">
        <f t="shared" si="12"/>
        <v xml:space="preserve"> </v>
      </c>
      <c r="AC14" s="2" t="str">
        <f t="shared" si="13"/>
        <v xml:space="preserve"> </v>
      </c>
      <c r="AD14" s="2" t="str">
        <f t="shared" si="14"/>
        <v xml:space="preserve"> </v>
      </c>
    </row>
    <row r="15" spans="1:30" ht="31.5" customHeight="1">
      <c r="A15" s="569"/>
      <c r="B15" s="569"/>
      <c r="C15" s="911" t="str">
        <f t="shared" si="15"/>
        <v/>
      </c>
      <c r="D15" s="1888"/>
      <c r="E15" s="1889"/>
      <c r="F15" s="1890"/>
      <c r="G15" s="1890"/>
      <c r="H15" s="1890"/>
      <c r="I15" s="1890"/>
      <c r="J15" s="1890"/>
      <c r="K15" s="1890"/>
      <c r="L15" s="1891"/>
      <c r="M15" s="569"/>
      <c r="N15" s="575">
        <f t="shared" si="17"/>
        <v>7</v>
      </c>
      <c r="O15" s="1750">
        <f t="shared" si="1"/>
        <v>0</v>
      </c>
      <c r="P15" s="1750">
        <f t="shared" si="2"/>
        <v>0</v>
      </c>
      <c r="Q15" s="576">
        <f t="shared" si="16"/>
        <v>0</v>
      </c>
      <c r="S15" s="2" t="str">
        <f t="shared" si="3"/>
        <v>9.3. Utrzymanie 2-metrowych miedz śródpolnych</v>
      </c>
      <c r="T15" s="2" t="str">
        <f t="shared" si="4"/>
        <v>9.4. Utrzymanie 5-metrowych miedz śródpolnych</v>
      </c>
      <c r="U15" s="2" t="str">
        <f t="shared" si="5"/>
        <v xml:space="preserve"> </v>
      </c>
      <c r="V15" s="2" t="str">
        <f t="shared" si="6"/>
        <v xml:space="preserve"> </v>
      </c>
      <c r="W15" s="2" t="str">
        <f t="shared" si="7"/>
        <v xml:space="preserve"> </v>
      </c>
      <c r="X15" s="2" t="str">
        <f t="shared" si="8"/>
        <v xml:space="preserve"> </v>
      </c>
      <c r="Y15" s="2" t="str">
        <f t="shared" si="9"/>
        <v xml:space="preserve"> </v>
      </c>
      <c r="Z15" s="2" t="str">
        <f t="shared" si="10"/>
        <v xml:space="preserve"> </v>
      </c>
      <c r="AA15" s="2" t="str">
        <f t="shared" si="11"/>
        <v xml:space="preserve"> </v>
      </c>
      <c r="AB15" s="2" t="str">
        <f t="shared" si="12"/>
        <v xml:space="preserve"> </v>
      </c>
      <c r="AC15" s="2" t="str">
        <f t="shared" si="13"/>
        <v xml:space="preserve"> </v>
      </c>
      <c r="AD15" s="2" t="str">
        <f t="shared" si="14"/>
        <v xml:space="preserve"> </v>
      </c>
    </row>
    <row r="16" spans="1:30" ht="31.5" customHeight="1">
      <c r="A16" s="569"/>
      <c r="B16" s="569"/>
      <c r="C16" s="911" t="str">
        <f t="shared" si="15"/>
        <v/>
      </c>
      <c r="D16" s="1888"/>
      <c r="E16" s="1889"/>
      <c r="F16" s="1890"/>
      <c r="G16" s="1890"/>
      <c r="H16" s="1890"/>
      <c r="I16" s="1890"/>
      <c r="J16" s="1890"/>
      <c r="K16" s="1890"/>
      <c r="L16" s="1891"/>
      <c r="M16" s="569"/>
      <c r="N16" s="575">
        <f t="shared" si="17"/>
        <v>8</v>
      </c>
      <c r="O16" s="1750">
        <f t="shared" si="1"/>
        <v>0</v>
      </c>
      <c r="P16" s="1750">
        <f t="shared" si="2"/>
        <v>0</v>
      </c>
      <c r="Q16" s="576">
        <f t="shared" si="16"/>
        <v>0</v>
      </c>
      <c r="S16" s="2" t="str">
        <f t="shared" si="3"/>
        <v>9.3. Utrzymanie 2-metrowych miedz śródpolnych</v>
      </c>
      <c r="T16" s="2" t="str">
        <f t="shared" si="4"/>
        <v>9.4. Utrzymanie 5-metrowych miedz śródpolnych</v>
      </c>
      <c r="U16" s="2" t="str">
        <f t="shared" si="5"/>
        <v xml:space="preserve"> </v>
      </c>
      <c r="V16" s="2" t="str">
        <f t="shared" si="6"/>
        <v xml:space="preserve"> </v>
      </c>
      <c r="W16" s="2" t="str">
        <f t="shared" si="7"/>
        <v xml:space="preserve"> </v>
      </c>
      <c r="X16" s="2" t="str">
        <f t="shared" si="8"/>
        <v xml:space="preserve"> </v>
      </c>
      <c r="Y16" s="2" t="str">
        <f t="shared" si="9"/>
        <v xml:space="preserve"> </v>
      </c>
      <c r="Z16" s="2" t="str">
        <f t="shared" si="10"/>
        <v xml:space="preserve"> </v>
      </c>
      <c r="AA16" s="2" t="str">
        <f t="shared" si="11"/>
        <v xml:space="preserve"> </v>
      </c>
      <c r="AB16" s="2" t="str">
        <f t="shared" si="12"/>
        <v xml:space="preserve"> </v>
      </c>
      <c r="AC16" s="2" t="str">
        <f t="shared" si="13"/>
        <v xml:space="preserve"> </v>
      </c>
      <c r="AD16" s="2" t="str">
        <f t="shared" si="14"/>
        <v xml:space="preserve"> </v>
      </c>
    </row>
    <row r="17" spans="1:30" ht="31.5" customHeight="1">
      <c r="A17" s="569"/>
      <c r="B17" s="569"/>
      <c r="C17" s="911" t="str">
        <f t="shared" si="15"/>
        <v/>
      </c>
      <c r="D17" s="1888"/>
      <c r="E17" s="1889"/>
      <c r="F17" s="1890"/>
      <c r="G17" s="1890"/>
      <c r="H17" s="1890"/>
      <c r="I17" s="1890"/>
      <c r="J17" s="1890"/>
      <c r="K17" s="1890"/>
      <c r="L17" s="1891"/>
      <c r="M17" s="569"/>
      <c r="N17" s="575">
        <f t="shared" si="17"/>
        <v>9</v>
      </c>
      <c r="O17" s="1750">
        <f t="shared" si="1"/>
        <v>0</v>
      </c>
      <c r="P17" s="1750">
        <f t="shared" si="2"/>
        <v>0</v>
      </c>
      <c r="Q17" s="576">
        <f t="shared" si="16"/>
        <v>0</v>
      </c>
      <c r="S17" s="2" t="str">
        <f t="shared" si="3"/>
        <v>9.3. Utrzymanie 2-metrowych miedz śródpolnych</v>
      </c>
      <c r="T17" s="2" t="str">
        <f t="shared" si="4"/>
        <v>9.4. Utrzymanie 5-metrowych miedz śródpolnych</v>
      </c>
      <c r="U17" s="2" t="str">
        <f t="shared" si="5"/>
        <v xml:space="preserve"> </v>
      </c>
      <c r="V17" s="2" t="str">
        <f t="shared" si="6"/>
        <v xml:space="preserve"> </v>
      </c>
      <c r="W17" s="2" t="str">
        <f t="shared" si="7"/>
        <v xml:space="preserve"> </v>
      </c>
      <c r="X17" s="2" t="str">
        <f t="shared" si="8"/>
        <v xml:space="preserve"> </v>
      </c>
      <c r="Y17" s="2" t="str">
        <f t="shared" si="9"/>
        <v xml:space="preserve"> </v>
      </c>
      <c r="Z17" s="2" t="str">
        <f t="shared" si="10"/>
        <v xml:space="preserve"> </v>
      </c>
      <c r="AA17" s="2" t="str">
        <f t="shared" si="11"/>
        <v xml:space="preserve"> </v>
      </c>
      <c r="AB17" s="2" t="str">
        <f t="shared" si="12"/>
        <v xml:space="preserve"> </v>
      </c>
      <c r="AC17" s="2" t="str">
        <f t="shared" si="13"/>
        <v xml:space="preserve"> </v>
      </c>
      <c r="AD17" s="2" t="str">
        <f t="shared" si="14"/>
        <v xml:space="preserve"> </v>
      </c>
    </row>
    <row r="18" spans="1:30" ht="31.5" customHeight="1">
      <c r="A18" s="569"/>
      <c r="B18" s="569"/>
      <c r="C18" s="911" t="str">
        <f t="shared" si="15"/>
        <v/>
      </c>
      <c r="D18" s="1888"/>
      <c r="E18" s="1889"/>
      <c r="F18" s="1890"/>
      <c r="G18" s="1890"/>
      <c r="H18" s="1890"/>
      <c r="I18" s="1890"/>
      <c r="J18" s="1890"/>
      <c r="K18" s="1890"/>
      <c r="L18" s="1891"/>
      <c r="M18" s="569"/>
      <c r="N18" s="575">
        <f t="shared" si="17"/>
        <v>10</v>
      </c>
      <c r="O18" s="1750">
        <f t="shared" si="1"/>
        <v>0</v>
      </c>
      <c r="P18" s="1750">
        <f t="shared" si="2"/>
        <v>0</v>
      </c>
      <c r="Q18" s="576">
        <f t="shared" si="16"/>
        <v>0</v>
      </c>
      <c r="S18" s="2" t="str">
        <f t="shared" si="3"/>
        <v>9.3. Utrzymanie 2-metrowych miedz śródpolnych</v>
      </c>
      <c r="T18" s="2" t="str">
        <f t="shared" si="4"/>
        <v>9.4. Utrzymanie 5-metrowych miedz śródpolnych</v>
      </c>
      <c r="U18" s="2" t="str">
        <f t="shared" si="5"/>
        <v xml:space="preserve"> </v>
      </c>
      <c r="V18" s="2" t="str">
        <f t="shared" si="6"/>
        <v xml:space="preserve"> </v>
      </c>
      <c r="W18" s="2" t="str">
        <f t="shared" si="7"/>
        <v xml:space="preserve"> </v>
      </c>
      <c r="X18" s="2" t="str">
        <f t="shared" si="8"/>
        <v xml:space="preserve"> </v>
      </c>
      <c r="Y18" s="2" t="str">
        <f t="shared" si="9"/>
        <v xml:space="preserve"> </v>
      </c>
      <c r="Z18" s="2" t="str">
        <f t="shared" si="10"/>
        <v xml:space="preserve"> </v>
      </c>
      <c r="AA18" s="2" t="str">
        <f t="shared" si="11"/>
        <v xml:space="preserve"> </v>
      </c>
      <c r="AB18" s="2" t="str">
        <f t="shared" si="12"/>
        <v xml:space="preserve"> </v>
      </c>
      <c r="AC18" s="2" t="str">
        <f t="shared" si="13"/>
        <v xml:space="preserve"> </v>
      </c>
      <c r="AD18" s="2" t="str">
        <f t="shared" si="14"/>
        <v xml:space="preserve"> </v>
      </c>
    </row>
    <row r="19" spans="1:30" ht="31.5" customHeight="1">
      <c r="A19" s="569"/>
      <c r="B19" s="569"/>
      <c r="C19" s="911" t="str">
        <f t="shared" si="15"/>
        <v/>
      </c>
      <c r="D19" s="1888"/>
      <c r="E19" s="1889"/>
      <c r="F19" s="1890"/>
      <c r="G19" s="1890"/>
      <c r="H19" s="1890"/>
      <c r="I19" s="1890"/>
      <c r="J19" s="1890"/>
      <c r="K19" s="1890"/>
      <c r="L19" s="1891"/>
      <c r="M19" s="569"/>
      <c r="N19" s="575">
        <f t="shared" si="17"/>
        <v>11</v>
      </c>
      <c r="O19" s="1750">
        <f t="shared" si="1"/>
        <v>0</v>
      </c>
      <c r="P19" s="1750">
        <f t="shared" si="2"/>
        <v>0</v>
      </c>
      <c r="Q19" s="576">
        <f>O19+P19</f>
        <v>0</v>
      </c>
      <c r="S19" s="2" t="str">
        <f t="shared" si="3"/>
        <v>9.3. Utrzymanie 2-metrowych miedz śródpolnych</v>
      </c>
      <c r="T19" s="2" t="str">
        <f t="shared" si="4"/>
        <v>9.4. Utrzymanie 5-metrowych miedz śródpolnych</v>
      </c>
      <c r="U19" s="2" t="str">
        <f t="shared" si="5"/>
        <v xml:space="preserve"> </v>
      </c>
      <c r="V19" s="2" t="str">
        <f t="shared" si="6"/>
        <v xml:space="preserve"> </v>
      </c>
      <c r="W19" s="2" t="str">
        <f t="shared" si="7"/>
        <v xml:space="preserve"> </v>
      </c>
      <c r="X19" s="2" t="str">
        <f t="shared" si="8"/>
        <v xml:space="preserve"> </v>
      </c>
      <c r="Y19" s="2" t="str">
        <f t="shared" si="9"/>
        <v xml:space="preserve"> </v>
      </c>
      <c r="Z19" s="2" t="str">
        <f t="shared" si="10"/>
        <v xml:space="preserve"> </v>
      </c>
      <c r="AA19" s="2" t="str">
        <f t="shared" si="11"/>
        <v xml:space="preserve"> </v>
      </c>
      <c r="AB19" s="2" t="str">
        <f t="shared" si="12"/>
        <v xml:space="preserve"> </v>
      </c>
      <c r="AC19" s="2" t="str">
        <f t="shared" si="13"/>
        <v xml:space="preserve"> </v>
      </c>
      <c r="AD19" s="2" t="str">
        <f t="shared" si="14"/>
        <v xml:space="preserve"> </v>
      </c>
    </row>
    <row r="20" spans="1:30" ht="31.5" customHeight="1">
      <c r="A20" s="569"/>
      <c r="B20" s="569"/>
      <c r="C20" s="911" t="str">
        <f t="shared" si="15"/>
        <v/>
      </c>
      <c r="D20" s="1888"/>
      <c r="E20" s="1889"/>
      <c r="F20" s="1890"/>
      <c r="G20" s="1890"/>
      <c r="H20" s="1890"/>
      <c r="I20" s="1890"/>
      <c r="J20" s="1890"/>
      <c r="K20" s="1890"/>
      <c r="L20" s="1891"/>
      <c r="M20" s="569"/>
      <c r="N20" s="575">
        <f t="shared" si="17"/>
        <v>12</v>
      </c>
      <c r="O20" s="1750">
        <f t="shared" si="1"/>
        <v>0</v>
      </c>
      <c r="P20" s="1750">
        <f t="shared" si="2"/>
        <v>0</v>
      </c>
      <c r="Q20" s="576">
        <f t="shared" si="16"/>
        <v>0</v>
      </c>
      <c r="S20" s="2" t="str">
        <f t="shared" si="3"/>
        <v>9.3. Utrzymanie 2-metrowych miedz śródpolnych</v>
      </c>
      <c r="T20" s="2" t="str">
        <f t="shared" si="4"/>
        <v>9.4. Utrzymanie 5-metrowych miedz śródpolnych</v>
      </c>
      <c r="U20" s="2" t="str">
        <f t="shared" si="5"/>
        <v xml:space="preserve"> </v>
      </c>
      <c r="V20" s="2" t="str">
        <f t="shared" si="6"/>
        <v xml:space="preserve"> </v>
      </c>
      <c r="W20" s="2" t="str">
        <f t="shared" si="7"/>
        <v xml:space="preserve"> </v>
      </c>
      <c r="X20" s="2" t="str">
        <f t="shared" si="8"/>
        <v xml:space="preserve"> </v>
      </c>
      <c r="Y20" s="2" t="str">
        <f t="shared" si="9"/>
        <v xml:space="preserve"> </v>
      </c>
      <c r="Z20" s="2" t="str">
        <f t="shared" si="10"/>
        <v xml:space="preserve"> </v>
      </c>
      <c r="AA20" s="2" t="str">
        <f t="shared" si="11"/>
        <v xml:space="preserve"> </v>
      </c>
      <c r="AB20" s="2" t="str">
        <f t="shared" si="12"/>
        <v xml:space="preserve"> </v>
      </c>
      <c r="AC20" s="2" t="str">
        <f t="shared" si="13"/>
        <v xml:space="preserve"> </v>
      </c>
      <c r="AD20" s="2" t="str">
        <f t="shared" si="14"/>
        <v xml:space="preserve"> </v>
      </c>
    </row>
    <row r="21" spans="1:30" ht="31.5" customHeight="1">
      <c r="A21" s="569"/>
      <c r="B21" s="569"/>
      <c r="C21" s="911" t="str">
        <f t="shared" si="15"/>
        <v/>
      </c>
      <c r="D21" s="1888"/>
      <c r="E21" s="1889"/>
      <c r="F21" s="1890"/>
      <c r="G21" s="1890"/>
      <c r="H21" s="1890"/>
      <c r="I21" s="1890"/>
      <c r="J21" s="1890"/>
      <c r="K21" s="1890"/>
      <c r="L21" s="1891"/>
      <c r="M21" s="569"/>
      <c r="N21" s="575">
        <f t="shared" si="17"/>
        <v>13</v>
      </c>
      <c r="O21" s="1750">
        <f t="shared" si="1"/>
        <v>0</v>
      </c>
      <c r="P21" s="1750">
        <f t="shared" si="2"/>
        <v>0</v>
      </c>
      <c r="Q21" s="576">
        <f t="shared" si="16"/>
        <v>0</v>
      </c>
      <c r="S21" s="2" t="str">
        <f t="shared" si="3"/>
        <v>9.3. Utrzymanie 2-metrowych miedz śródpolnych</v>
      </c>
      <c r="T21" s="2" t="str">
        <f t="shared" si="4"/>
        <v>9.4. Utrzymanie 5-metrowych miedz śródpolnych</v>
      </c>
      <c r="U21" s="2" t="str">
        <f t="shared" si="5"/>
        <v xml:space="preserve"> </v>
      </c>
      <c r="V21" s="2" t="str">
        <f t="shared" si="6"/>
        <v xml:space="preserve"> </v>
      </c>
      <c r="W21" s="2" t="str">
        <f t="shared" si="7"/>
        <v xml:space="preserve"> </v>
      </c>
      <c r="X21" s="2" t="str">
        <f t="shared" si="8"/>
        <v xml:space="preserve"> </v>
      </c>
      <c r="Y21" s="2" t="str">
        <f t="shared" si="9"/>
        <v xml:space="preserve"> </v>
      </c>
      <c r="Z21" s="2" t="str">
        <f t="shared" si="10"/>
        <v xml:space="preserve"> </v>
      </c>
      <c r="AA21" s="2" t="str">
        <f t="shared" si="11"/>
        <v xml:space="preserve"> </v>
      </c>
      <c r="AB21" s="2" t="str">
        <f t="shared" si="12"/>
        <v xml:space="preserve"> </v>
      </c>
      <c r="AC21" s="2" t="str">
        <f t="shared" si="13"/>
        <v xml:space="preserve"> </v>
      </c>
      <c r="AD21" s="2" t="str">
        <f t="shared" si="14"/>
        <v xml:space="preserve"> </v>
      </c>
    </row>
    <row r="22" spans="1:30" ht="31.5" customHeight="1">
      <c r="A22" s="569"/>
      <c r="B22" s="569"/>
      <c r="C22" s="911" t="str">
        <f t="shared" si="15"/>
        <v/>
      </c>
      <c r="D22" s="1888"/>
      <c r="E22" s="1889"/>
      <c r="F22" s="1890"/>
      <c r="G22" s="1890"/>
      <c r="H22" s="1890"/>
      <c r="I22" s="1890"/>
      <c r="J22" s="1890"/>
      <c r="K22" s="1890"/>
      <c r="L22" s="1891"/>
      <c r="M22" s="569"/>
      <c r="N22" s="575">
        <f t="shared" si="17"/>
        <v>14</v>
      </c>
      <c r="O22" s="1750">
        <f t="shared" si="1"/>
        <v>0</v>
      </c>
      <c r="P22" s="1750">
        <f t="shared" si="2"/>
        <v>0</v>
      </c>
      <c r="Q22" s="576">
        <f t="shared" si="16"/>
        <v>0</v>
      </c>
      <c r="S22" s="2" t="str">
        <f t="shared" si="3"/>
        <v>9.3. Utrzymanie 2-metrowych miedz śródpolnych</v>
      </c>
      <c r="T22" s="2" t="str">
        <f t="shared" si="4"/>
        <v>9.4. Utrzymanie 5-metrowych miedz śródpolnych</v>
      </c>
      <c r="U22" s="2" t="str">
        <f t="shared" si="5"/>
        <v xml:space="preserve"> </v>
      </c>
      <c r="V22" s="2" t="str">
        <f t="shared" si="6"/>
        <v xml:space="preserve"> </v>
      </c>
      <c r="W22" s="2" t="str">
        <f t="shared" si="7"/>
        <v xml:space="preserve"> </v>
      </c>
      <c r="X22" s="2" t="str">
        <f t="shared" si="8"/>
        <v xml:space="preserve"> </v>
      </c>
      <c r="Y22" s="2" t="str">
        <f t="shared" si="9"/>
        <v xml:space="preserve"> </v>
      </c>
      <c r="Z22" s="2" t="str">
        <f t="shared" si="10"/>
        <v xml:space="preserve"> </v>
      </c>
      <c r="AA22" s="2" t="str">
        <f t="shared" si="11"/>
        <v xml:space="preserve"> </v>
      </c>
      <c r="AB22" s="2" t="str">
        <f t="shared" si="12"/>
        <v xml:space="preserve"> </v>
      </c>
      <c r="AC22" s="2" t="str">
        <f t="shared" si="13"/>
        <v xml:space="preserve"> </v>
      </c>
      <c r="AD22" s="2" t="str">
        <f t="shared" si="14"/>
        <v xml:space="preserve"> </v>
      </c>
    </row>
    <row r="23" spans="1:30" ht="31.5" customHeight="1">
      <c r="A23" s="569"/>
      <c r="B23" s="569"/>
      <c r="C23" s="911" t="str">
        <f t="shared" si="15"/>
        <v/>
      </c>
      <c r="D23" s="1888"/>
      <c r="E23" s="1889"/>
      <c r="F23" s="1890"/>
      <c r="G23" s="1890"/>
      <c r="H23" s="1890"/>
      <c r="I23" s="1890"/>
      <c r="J23" s="1890"/>
      <c r="K23" s="1890"/>
      <c r="L23" s="1891"/>
      <c r="M23" s="569"/>
      <c r="N23" s="575">
        <f t="shared" si="17"/>
        <v>15</v>
      </c>
      <c r="O23" s="1750">
        <f t="shared" si="1"/>
        <v>0</v>
      </c>
      <c r="P23" s="1750">
        <f t="shared" si="2"/>
        <v>0</v>
      </c>
      <c r="Q23" s="576">
        <f t="shared" si="16"/>
        <v>0</v>
      </c>
      <c r="S23" s="2" t="str">
        <f t="shared" si="3"/>
        <v>9.3. Utrzymanie 2-metrowych miedz śródpolnych</v>
      </c>
      <c r="T23" s="2" t="str">
        <f t="shared" si="4"/>
        <v>9.4. Utrzymanie 5-metrowych miedz śródpolnych</v>
      </c>
      <c r="U23" s="2" t="str">
        <f t="shared" si="5"/>
        <v xml:space="preserve"> </v>
      </c>
      <c r="V23" s="2" t="str">
        <f t="shared" si="6"/>
        <v xml:space="preserve"> </v>
      </c>
      <c r="W23" s="2" t="str">
        <f t="shared" si="7"/>
        <v xml:space="preserve"> </v>
      </c>
      <c r="X23" s="2" t="str">
        <f t="shared" si="8"/>
        <v xml:space="preserve"> </v>
      </c>
      <c r="Y23" s="2" t="str">
        <f t="shared" si="9"/>
        <v xml:space="preserve"> </v>
      </c>
      <c r="Z23" s="2" t="str">
        <f t="shared" si="10"/>
        <v xml:space="preserve"> </v>
      </c>
      <c r="AA23" s="2" t="str">
        <f t="shared" si="11"/>
        <v xml:space="preserve"> </v>
      </c>
      <c r="AB23" s="2" t="str">
        <f t="shared" si="12"/>
        <v xml:space="preserve"> </v>
      </c>
      <c r="AC23" s="2" t="str">
        <f t="shared" si="13"/>
        <v xml:space="preserve"> </v>
      </c>
      <c r="AD23" s="2" t="str">
        <f t="shared" si="14"/>
        <v xml:space="preserve"> </v>
      </c>
    </row>
    <row r="24" spans="1:30" ht="31.5" customHeight="1">
      <c r="A24" s="569"/>
      <c r="B24" s="569"/>
      <c r="C24" s="911" t="str">
        <f t="shared" si="15"/>
        <v/>
      </c>
      <c r="D24" s="1888"/>
      <c r="E24" s="1889"/>
      <c r="F24" s="1890"/>
      <c r="G24" s="1890"/>
      <c r="H24" s="1890"/>
      <c r="I24" s="1890"/>
      <c r="J24" s="1890"/>
      <c r="K24" s="1890"/>
      <c r="L24" s="1891"/>
      <c r="M24" s="569"/>
      <c r="N24" s="575">
        <f t="shared" si="17"/>
        <v>16</v>
      </c>
      <c r="O24" s="1750">
        <f t="shared" si="1"/>
        <v>0</v>
      </c>
      <c r="P24" s="1750">
        <f t="shared" si="2"/>
        <v>0</v>
      </c>
      <c r="Q24" s="576">
        <f t="shared" si="16"/>
        <v>0</v>
      </c>
      <c r="S24" s="2" t="str">
        <f t="shared" si="3"/>
        <v>9.3. Utrzymanie 2-metrowych miedz śródpolnych</v>
      </c>
      <c r="T24" s="2" t="str">
        <f t="shared" si="4"/>
        <v>9.4. Utrzymanie 5-metrowych miedz śródpolnych</v>
      </c>
      <c r="U24" s="2" t="str">
        <f t="shared" si="5"/>
        <v xml:space="preserve"> </v>
      </c>
      <c r="V24" s="2" t="str">
        <f t="shared" si="6"/>
        <v xml:space="preserve"> </v>
      </c>
      <c r="W24" s="2" t="str">
        <f t="shared" si="7"/>
        <v xml:space="preserve"> </v>
      </c>
      <c r="X24" s="2" t="str">
        <f t="shared" si="8"/>
        <v xml:space="preserve"> </v>
      </c>
      <c r="Y24" s="2" t="str">
        <f t="shared" si="9"/>
        <v xml:space="preserve"> </v>
      </c>
      <c r="Z24" s="2" t="str">
        <f t="shared" si="10"/>
        <v xml:space="preserve"> </v>
      </c>
      <c r="AA24" s="2" t="str">
        <f t="shared" si="11"/>
        <v xml:space="preserve"> </v>
      </c>
      <c r="AB24" s="2" t="str">
        <f t="shared" si="12"/>
        <v xml:space="preserve"> </v>
      </c>
      <c r="AC24" s="2" t="str">
        <f t="shared" si="13"/>
        <v xml:space="preserve"> </v>
      </c>
      <c r="AD24" s="2" t="str">
        <f t="shared" si="14"/>
        <v xml:space="preserve"> </v>
      </c>
    </row>
    <row r="25" spans="1:30" ht="31.5" customHeight="1">
      <c r="A25" s="569"/>
      <c r="B25" s="569"/>
      <c r="C25" s="911" t="str">
        <f t="shared" si="15"/>
        <v/>
      </c>
      <c r="D25" s="1888"/>
      <c r="E25" s="1889"/>
      <c r="F25" s="1890"/>
      <c r="G25" s="1890"/>
      <c r="H25" s="1890"/>
      <c r="I25" s="1890"/>
      <c r="J25" s="1890"/>
      <c r="K25" s="1890"/>
      <c r="L25" s="1891"/>
      <c r="M25" s="569"/>
      <c r="N25" s="575">
        <f t="shared" si="17"/>
        <v>17</v>
      </c>
      <c r="O25" s="1750">
        <f t="shared" si="1"/>
        <v>0</v>
      </c>
      <c r="P25" s="1750">
        <f t="shared" si="2"/>
        <v>0</v>
      </c>
      <c r="Q25" s="576">
        <f t="shared" si="16"/>
        <v>0</v>
      </c>
      <c r="S25" s="2" t="str">
        <f t="shared" si="3"/>
        <v>9.3. Utrzymanie 2-metrowych miedz śródpolnych</v>
      </c>
      <c r="T25" s="2" t="str">
        <f t="shared" si="4"/>
        <v>9.4. Utrzymanie 5-metrowych miedz śródpolnych</v>
      </c>
      <c r="U25" s="2" t="str">
        <f t="shared" si="5"/>
        <v xml:space="preserve"> </v>
      </c>
      <c r="V25" s="2" t="str">
        <f t="shared" si="6"/>
        <v xml:space="preserve"> </v>
      </c>
      <c r="W25" s="2" t="str">
        <f t="shared" si="7"/>
        <v xml:space="preserve"> </v>
      </c>
      <c r="X25" s="2" t="str">
        <f t="shared" si="8"/>
        <v xml:space="preserve"> </v>
      </c>
      <c r="Y25" s="2" t="str">
        <f t="shared" si="9"/>
        <v xml:space="preserve"> </v>
      </c>
      <c r="Z25" s="2" t="str">
        <f t="shared" si="10"/>
        <v xml:space="preserve"> </v>
      </c>
      <c r="AA25" s="2" t="str">
        <f t="shared" si="11"/>
        <v xml:space="preserve"> </v>
      </c>
      <c r="AB25" s="2" t="str">
        <f t="shared" si="12"/>
        <v xml:space="preserve"> </v>
      </c>
      <c r="AC25" s="2" t="str">
        <f t="shared" si="13"/>
        <v xml:space="preserve"> </v>
      </c>
      <c r="AD25" s="2" t="str">
        <f t="shared" si="14"/>
        <v xml:space="preserve"> </v>
      </c>
    </row>
    <row r="26" spans="1:30" ht="31.5" customHeight="1">
      <c r="A26" s="569"/>
      <c r="B26" s="569"/>
      <c r="C26" s="911" t="str">
        <f t="shared" si="15"/>
        <v/>
      </c>
      <c r="D26" s="1888"/>
      <c r="E26" s="1889"/>
      <c r="F26" s="1890"/>
      <c r="G26" s="1890"/>
      <c r="H26" s="1890"/>
      <c r="I26" s="1890"/>
      <c r="J26" s="1890"/>
      <c r="K26" s="1890"/>
      <c r="L26" s="1891"/>
      <c r="M26" s="569"/>
      <c r="N26" s="575">
        <f t="shared" si="17"/>
        <v>18</v>
      </c>
      <c r="O26" s="1750">
        <f t="shared" si="1"/>
        <v>0</v>
      </c>
      <c r="P26" s="1750">
        <f t="shared" si="2"/>
        <v>0</v>
      </c>
      <c r="Q26" s="576">
        <f t="shared" si="16"/>
        <v>0</v>
      </c>
      <c r="S26" s="2" t="str">
        <f t="shared" si="3"/>
        <v>9.3. Utrzymanie 2-metrowych miedz śródpolnych</v>
      </c>
      <c r="T26" s="2" t="str">
        <f t="shared" si="4"/>
        <v>9.4. Utrzymanie 5-metrowych miedz śródpolnych</v>
      </c>
      <c r="U26" s="2" t="str">
        <f t="shared" si="5"/>
        <v xml:space="preserve"> </v>
      </c>
      <c r="V26" s="2" t="str">
        <f t="shared" si="6"/>
        <v xml:space="preserve"> </v>
      </c>
      <c r="W26" s="2" t="str">
        <f t="shared" si="7"/>
        <v xml:space="preserve"> </v>
      </c>
      <c r="X26" s="2" t="str">
        <f t="shared" si="8"/>
        <v xml:space="preserve"> </v>
      </c>
      <c r="Y26" s="2" t="str">
        <f t="shared" si="9"/>
        <v xml:space="preserve"> </v>
      </c>
      <c r="Z26" s="2" t="str">
        <f t="shared" si="10"/>
        <v xml:space="preserve"> </v>
      </c>
      <c r="AA26" s="2" t="str">
        <f t="shared" si="11"/>
        <v xml:space="preserve"> </v>
      </c>
      <c r="AB26" s="2" t="str">
        <f t="shared" si="12"/>
        <v xml:space="preserve"> </v>
      </c>
      <c r="AC26" s="2" t="str">
        <f t="shared" si="13"/>
        <v xml:space="preserve"> </v>
      </c>
      <c r="AD26" s="2" t="str">
        <f t="shared" si="14"/>
        <v xml:space="preserve"> </v>
      </c>
    </row>
    <row r="27" spans="1:30" ht="31.5" customHeight="1">
      <c r="A27" s="569"/>
      <c r="B27" s="569"/>
      <c r="C27" s="911" t="str">
        <f t="shared" si="15"/>
        <v/>
      </c>
      <c r="D27" s="1888"/>
      <c r="E27" s="1889"/>
      <c r="F27" s="1890"/>
      <c r="G27" s="1890"/>
      <c r="H27" s="1890"/>
      <c r="I27" s="1890"/>
      <c r="J27" s="1890"/>
      <c r="K27" s="1890"/>
      <c r="L27" s="1891"/>
      <c r="M27" s="569"/>
      <c r="N27" s="575">
        <f t="shared" si="17"/>
        <v>19</v>
      </c>
      <c r="O27" s="1750">
        <f t="shared" si="1"/>
        <v>0</v>
      </c>
      <c r="P27" s="1750">
        <f t="shared" si="2"/>
        <v>0</v>
      </c>
      <c r="Q27" s="576">
        <f t="shared" si="16"/>
        <v>0</v>
      </c>
      <c r="S27" s="2" t="str">
        <f t="shared" si="3"/>
        <v>9.3. Utrzymanie 2-metrowych miedz śródpolnych</v>
      </c>
      <c r="T27" s="2" t="str">
        <f t="shared" si="4"/>
        <v>9.4. Utrzymanie 5-metrowych miedz śródpolnych</v>
      </c>
      <c r="U27" s="2" t="str">
        <f t="shared" si="5"/>
        <v xml:space="preserve"> </v>
      </c>
      <c r="V27" s="2" t="str">
        <f t="shared" si="6"/>
        <v xml:space="preserve"> </v>
      </c>
      <c r="W27" s="2" t="str">
        <f t="shared" si="7"/>
        <v xml:space="preserve"> </v>
      </c>
      <c r="X27" s="2" t="str">
        <f t="shared" si="8"/>
        <v xml:space="preserve"> </v>
      </c>
      <c r="Y27" s="2" t="str">
        <f t="shared" si="9"/>
        <v xml:space="preserve"> </v>
      </c>
      <c r="Z27" s="2" t="str">
        <f t="shared" si="10"/>
        <v xml:space="preserve"> </v>
      </c>
      <c r="AA27" s="2" t="str">
        <f t="shared" si="11"/>
        <v xml:space="preserve"> </v>
      </c>
      <c r="AB27" s="2" t="str">
        <f t="shared" si="12"/>
        <v xml:space="preserve"> </v>
      </c>
      <c r="AC27" s="2" t="str">
        <f t="shared" si="13"/>
        <v xml:space="preserve"> </v>
      </c>
      <c r="AD27" s="2" t="str">
        <f t="shared" si="14"/>
        <v xml:space="preserve"> </v>
      </c>
    </row>
    <row r="28" spans="1:30" ht="31.5" customHeight="1">
      <c r="A28" s="569"/>
      <c r="B28" s="569"/>
      <c r="C28" s="911" t="str">
        <f t="shared" si="15"/>
        <v/>
      </c>
      <c r="D28" s="1888"/>
      <c r="E28" s="1889"/>
      <c r="F28" s="1890"/>
      <c r="G28" s="1890"/>
      <c r="H28" s="1890"/>
      <c r="I28" s="1890"/>
      <c r="J28" s="1890"/>
      <c r="K28" s="1890"/>
      <c r="L28" s="1891"/>
      <c r="M28" s="569"/>
      <c r="N28" s="575">
        <f t="shared" si="17"/>
        <v>20</v>
      </c>
      <c r="O28" s="1750">
        <f t="shared" si="1"/>
        <v>0</v>
      </c>
      <c r="P28" s="1750">
        <f t="shared" si="2"/>
        <v>0</v>
      </c>
      <c r="Q28" s="576">
        <f t="shared" si="16"/>
        <v>0</v>
      </c>
      <c r="S28" s="2" t="str">
        <f t="shared" si="3"/>
        <v>9.3. Utrzymanie 2-metrowych miedz śródpolnych</v>
      </c>
      <c r="T28" s="2" t="str">
        <f t="shared" si="4"/>
        <v>9.4. Utrzymanie 5-metrowych miedz śródpolnych</v>
      </c>
      <c r="U28" s="2" t="str">
        <f t="shared" si="5"/>
        <v xml:space="preserve"> </v>
      </c>
      <c r="V28" s="2" t="str">
        <f t="shared" si="6"/>
        <v xml:space="preserve"> </v>
      </c>
      <c r="W28" s="2" t="str">
        <f t="shared" si="7"/>
        <v xml:space="preserve"> </v>
      </c>
      <c r="X28" s="2" t="str">
        <f t="shared" si="8"/>
        <v xml:space="preserve"> </v>
      </c>
      <c r="Y28" s="2" t="str">
        <f t="shared" si="9"/>
        <v xml:space="preserve"> </v>
      </c>
      <c r="Z28" s="2" t="str">
        <f t="shared" si="10"/>
        <v xml:space="preserve"> </v>
      </c>
      <c r="AA28" s="2" t="str">
        <f t="shared" si="11"/>
        <v xml:space="preserve"> </v>
      </c>
      <c r="AB28" s="2" t="str">
        <f t="shared" si="12"/>
        <v xml:space="preserve"> </v>
      </c>
      <c r="AC28" s="2" t="str">
        <f t="shared" si="13"/>
        <v xml:space="preserve"> </v>
      </c>
      <c r="AD28" s="2" t="str">
        <f t="shared" si="14"/>
        <v xml:space="preserve"> </v>
      </c>
    </row>
    <row r="29" spans="1:30" ht="31.5" customHeight="1">
      <c r="C29" s="911" t="str">
        <f t="shared" si="15"/>
        <v/>
      </c>
      <c r="D29" s="1888"/>
      <c r="E29" s="1889"/>
      <c r="F29" s="1890"/>
      <c r="G29" s="1890"/>
      <c r="H29" s="1890"/>
      <c r="I29" s="1890"/>
      <c r="J29" s="1890"/>
      <c r="K29" s="1890"/>
      <c r="L29" s="1891"/>
      <c r="M29" s="569"/>
      <c r="N29" s="575">
        <f t="shared" si="17"/>
        <v>21</v>
      </c>
      <c r="O29" s="1750">
        <f t="shared" si="1"/>
        <v>0</v>
      </c>
      <c r="P29" s="1750">
        <f t="shared" si="2"/>
        <v>0</v>
      </c>
      <c r="Q29" s="576">
        <f t="shared" si="16"/>
        <v>0</v>
      </c>
      <c r="S29" s="2" t="str">
        <f t="shared" si="3"/>
        <v>9.3. Utrzymanie 2-metrowych miedz śródpolnych</v>
      </c>
      <c r="T29" s="2" t="str">
        <f t="shared" si="4"/>
        <v>9.4. Utrzymanie 5-metrowych miedz śródpolnych</v>
      </c>
      <c r="U29" s="2" t="str">
        <f t="shared" si="5"/>
        <v xml:space="preserve"> </v>
      </c>
      <c r="V29" s="2" t="str">
        <f t="shared" si="6"/>
        <v xml:space="preserve"> </v>
      </c>
      <c r="W29" s="2" t="str">
        <f t="shared" si="7"/>
        <v xml:space="preserve"> </v>
      </c>
      <c r="X29" s="2" t="str">
        <f t="shared" si="8"/>
        <v xml:space="preserve"> </v>
      </c>
      <c r="Y29" s="2" t="str">
        <f t="shared" si="9"/>
        <v xml:space="preserve"> </v>
      </c>
      <c r="Z29" s="2" t="str">
        <f t="shared" si="10"/>
        <v xml:space="preserve"> </v>
      </c>
      <c r="AA29" s="2" t="str">
        <f t="shared" si="11"/>
        <v xml:space="preserve"> </v>
      </c>
      <c r="AB29" s="2" t="str">
        <f t="shared" si="12"/>
        <v xml:space="preserve"> </v>
      </c>
      <c r="AC29" s="2" t="str">
        <f t="shared" si="13"/>
        <v xml:space="preserve"> </v>
      </c>
      <c r="AD29" s="2" t="str">
        <f t="shared" si="14"/>
        <v xml:space="preserve"> </v>
      </c>
    </row>
    <row r="30" spans="1:30" ht="31.5" hidden="1" customHeight="1">
      <c r="A30" s="569"/>
      <c r="B30" s="569"/>
      <c r="C30" s="911" t="str">
        <f t="shared" si="15"/>
        <v/>
      </c>
      <c r="D30" s="1888"/>
      <c r="E30" s="1889"/>
      <c r="F30" s="1890"/>
      <c r="G30" s="1890"/>
      <c r="H30" s="1890"/>
      <c r="I30" s="1890"/>
      <c r="J30" s="1890"/>
      <c r="K30" s="1890"/>
      <c r="L30" s="1891"/>
      <c r="M30" s="569"/>
      <c r="N30" s="575">
        <f t="shared" si="17"/>
        <v>22</v>
      </c>
      <c r="O30" s="1750">
        <f t="shared" si="1"/>
        <v>0</v>
      </c>
      <c r="P30" s="1750">
        <f t="shared" si="2"/>
        <v>0</v>
      </c>
      <c r="Q30" s="576">
        <f t="shared" si="16"/>
        <v>0</v>
      </c>
      <c r="S30" s="2" t="str">
        <f t="shared" si="3"/>
        <v>9.3. Utrzymanie 2-metrowych miedz śródpolnych</v>
      </c>
      <c r="T30" s="2" t="str">
        <f t="shared" si="4"/>
        <v>9.4. Utrzymanie 5-metrowych miedz śródpolnych</v>
      </c>
      <c r="U30" s="2" t="str">
        <f t="shared" si="5"/>
        <v xml:space="preserve"> </v>
      </c>
      <c r="V30" s="2" t="str">
        <f t="shared" si="6"/>
        <v xml:space="preserve"> </v>
      </c>
      <c r="W30" s="2" t="str">
        <f t="shared" si="7"/>
        <v xml:space="preserve"> </v>
      </c>
      <c r="X30" s="2" t="str">
        <f t="shared" si="8"/>
        <v xml:space="preserve"> </v>
      </c>
      <c r="Y30" s="2" t="str">
        <f t="shared" si="9"/>
        <v xml:space="preserve"> </v>
      </c>
      <c r="Z30" s="2" t="str">
        <f t="shared" si="10"/>
        <v xml:space="preserve"> </v>
      </c>
      <c r="AA30" s="2" t="str">
        <f t="shared" si="11"/>
        <v xml:space="preserve"> </v>
      </c>
      <c r="AB30" s="2" t="str">
        <f t="shared" si="12"/>
        <v xml:space="preserve"> </v>
      </c>
      <c r="AC30" s="2" t="str">
        <f t="shared" si="13"/>
        <v xml:space="preserve"> </v>
      </c>
      <c r="AD30" s="2" t="str">
        <f t="shared" si="14"/>
        <v xml:space="preserve"> </v>
      </c>
    </row>
    <row r="31" spans="1:30" ht="31.5" hidden="1" customHeight="1">
      <c r="A31" s="569"/>
      <c r="B31" s="569"/>
      <c r="C31" s="911" t="str">
        <f t="shared" si="15"/>
        <v/>
      </c>
      <c r="D31" s="1888"/>
      <c r="E31" s="1889"/>
      <c r="F31" s="1890"/>
      <c r="G31" s="1890"/>
      <c r="H31" s="1890"/>
      <c r="I31" s="1890"/>
      <c r="J31" s="1890"/>
      <c r="K31" s="1890"/>
      <c r="L31" s="1891"/>
      <c r="M31" s="569"/>
      <c r="N31" s="575">
        <f t="shared" si="17"/>
        <v>23</v>
      </c>
      <c r="O31" s="1750">
        <f t="shared" si="1"/>
        <v>0</v>
      </c>
      <c r="P31" s="1750">
        <f t="shared" si="2"/>
        <v>0</v>
      </c>
      <c r="Q31" s="576">
        <f t="shared" si="16"/>
        <v>0</v>
      </c>
      <c r="S31" s="2" t="str">
        <f t="shared" si="3"/>
        <v>9.3. Utrzymanie 2-metrowych miedz śródpolnych</v>
      </c>
      <c r="T31" s="2" t="str">
        <f t="shared" si="4"/>
        <v>9.4. Utrzymanie 5-metrowych miedz śródpolnych</v>
      </c>
      <c r="U31" s="2" t="str">
        <f t="shared" si="5"/>
        <v xml:space="preserve"> </v>
      </c>
      <c r="V31" s="2" t="str">
        <f t="shared" si="6"/>
        <v xml:space="preserve"> </v>
      </c>
      <c r="W31" s="2" t="str">
        <f t="shared" si="7"/>
        <v xml:space="preserve"> </v>
      </c>
      <c r="X31" s="2" t="str">
        <f t="shared" si="8"/>
        <v xml:space="preserve"> </v>
      </c>
      <c r="Y31" s="2" t="str">
        <f t="shared" si="9"/>
        <v xml:space="preserve"> </v>
      </c>
      <c r="Z31" s="2" t="str">
        <f t="shared" si="10"/>
        <v xml:space="preserve"> </v>
      </c>
      <c r="AA31" s="2" t="str">
        <f t="shared" si="11"/>
        <v xml:space="preserve"> </v>
      </c>
      <c r="AB31" s="2" t="str">
        <f t="shared" si="12"/>
        <v xml:space="preserve"> </v>
      </c>
      <c r="AC31" s="2" t="str">
        <f t="shared" si="13"/>
        <v xml:space="preserve"> </v>
      </c>
      <c r="AD31" s="2" t="str">
        <f t="shared" si="14"/>
        <v xml:space="preserve"> </v>
      </c>
    </row>
    <row r="32" spans="1:30" ht="31.5" hidden="1" customHeight="1">
      <c r="A32" s="569"/>
      <c r="B32" s="569"/>
      <c r="C32" s="911" t="str">
        <f t="shared" si="15"/>
        <v/>
      </c>
      <c r="D32" s="1888"/>
      <c r="E32" s="1889"/>
      <c r="F32" s="1890"/>
      <c r="G32" s="1890"/>
      <c r="H32" s="1890"/>
      <c r="I32" s="1890"/>
      <c r="J32" s="1890"/>
      <c r="K32" s="1890"/>
      <c r="L32" s="1891"/>
      <c r="M32" s="569"/>
      <c r="N32" s="575">
        <f t="shared" si="17"/>
        <v>24</v>
      </c>
      <c r="O32" s="1750">
        <f t="shared" si="1"/>
        <v>0</v>
      </c>
      <c r="P32" s="1750">
        <f t="shared" si="2"/>
        <v>0</v>
      </c>
      <c r="Q32" s="576">
        <f t="shared" si="16"/>
        <v>0</v>
      </c>
      <c r="S32" s="2" t="str">
        <f t="shared" si="3"/>
        <v>9.3. Utrzymanie 2-metrowych miedz śródpolnych</v>
      </c>
      <c r="T32" s="2" t="str">
        <f t="shared" si="4"/>
        <v>9.4. Utrzymanie 5-metrowych miedz śródpolnych</v>
      </c>
      <c r="U32" s="2" t="str">
        <f t="shared" si="5"/>
        <v xml:space="preserve"> </v>
      </c>
      <c r="V32" s="2" t="str">
        <f t="shared" si="6"/>
        <v xml:space="preserve"> </v>
      </c>
      <c r="W32" s="2" t="str">
        <f t="shared" si="7"/>
        <v xml:space="preserve"> </v>
      </c>
      <c r="X32" s="2" t="str">
        <f t="shared" si="8"/>
        <v xml:space="preserve"> </v>
      </c>
      <c r="Y32" s="2" t="str">
        <f t="shared" si="9"/>
        <v xml:space="preserve"> </v>
      </c>
      <c r="Z32" s="2" t="str">
        <f t="shared" si="10"/>
        <v xml:space="preserve"> </v>
      </c>
      <c r="AA32" s="2" t="str">
        <f t="shared" si="11"/>
        <v xml:space="preserve"> </v>
      </c>
      <c r="AB32" s="2" t="str">
        <f t="shared" si="12"/>
        <v xml:space="preserve"> </v>
      </c>
      <c r="AC32" s="2" t="str">
        <f t="shared" si="13"/>
        <v xml:space="preserve"> </v>
      </c>
      <c r="AD32" s="2" t="str">
        <f t="shared" si="14"/>
        <v xml:space="preserve"> </v>
      </c>
    </row>
    <row r="33" spans="1:30" ht="31.5" hidden="1" customHeight="1">
      <c r="A33" s="569"/>
      <c r="B33" s="569"/>
      <c r="C33" s="911" t="str">
        <f t="shared" si="15"/>
        <v/>
      </c>
      <c r="D33" s="1888"/>
      <c r="E33" s="1889"/>
      <c r="F33" s="1890"/>
      <c r="G33" s="1890"/>
      <c r="H33" s="1890"/>
      <c r="I33" s="1890"/>
      <c r="J33" s="1890"/>
      <c r="K33" s="1890"/>
      <c r="L33" s="1891"/>
      <c r="M33" s="569"/>
      <c r="N33" s="575">
        <f t="shared" si="17"/>
        <v>25</v>
      </c>
      <c r="O33" s="1750">
        <f t="shared" si="1"/>
        <v>0</v>
      </c>
      <c r="P33" s="1750">
        <f t="shared" si="2"/>
        <v>0</v>
      </c>
      <c r="Q33" s="576">
        <f t="shared" si="16"/>
        <v>0</v>
      </c>
      <c r="S33" s="2" t="str">
        <f t="shared" si="3"/>
        <v>9.3. Utrzymanie 2-metrowych miedz śródpolnych</v>
      </c>
      <c r="T33" s="2" t="str">
        <f t="shared" si="4"/>
        <v>9.4. Utrzymanie 5-metrowych miedz śródpolnych</v>
      </c>
      <c r="U33" s="2" t="str">
        <f t="shared" si="5"/>
        <v xml:space="preserve"> </v>
      </c>
      <c r="V33" s="2" t="str">
        <f t="shared" si="6"/>
        <v xml:space="preserve"> </v>
      </c>
      <c r="W33" s="2" t="str">
        <f t="shared" si="7"/>
        <v xml:space="preserve"> </v>
      </c>
      <c r="X33" s="2" t="str">
        <f t="shared" si="8"/>
        <v xml:space="preserve"> </v>
      </c>
      <c r="Y33" s="2" t="str">
        <f t="shared" si="9"/>
        <v xml:space="preserve"> </v>
      </c>
      <c r="Z33" s="2" t="str">
        <f t="shared" si="10"/>
        <v xml:space="preserve"> </v>
      </c>
      <c r="AA33" s="2" t="str">
        <f t="shared" si="11"/>
        <v xml:space="preserve"> </v>
      </c>
      <c r="AB33" s="2" t="str">
        <f t="shared" si="12"/>
        <v xml:space="preserve"> </v>
      </c>
      <c r="AC33" s="2" t="str">
        <f t="shared" si="13"/>
        <v xml:space="preserve"> </v>
      </c>
      <c r="AD33" s="2" t="str">
        <f t="shared" si="14"/>
        <v xml:space="preserve"> </v>
      </c>
    </row>
    <row r="34" spans="1:30" ht="31.5" hidden="1" customHeight="1">
      <c r="A34" s="569"/>
      <c r="B34" s="569"/>
      <c r="C34" s="911" t="str">
        <f t="shared" si="15"/>
        <v/>
      </c>
      <c r="D34" s="1888"/>
      <c r="E34" s="1889"/>
      <c r="F34" s="1890"/>
      <c r="G34" s="1890"/>
      <c r="H34" s="1890"/>
      <c r="I34" s="1890"/>
      <c r="J34" s="1890"/>
      <c r="K34" s="1890"/>
      <c r="L34" s="1891"/>
      <c r="M34" s="569"/>
      <c r="N34" s="575">
        <f t="shared" si="17"/>
        <v>26</v>
      </c>
      <c r="O34" s="1750">
        <f t="shared" si="1"/>
        <v>0</v>
      </c>
      <c r="P34" s="1750">
        <f t="shared" si="2"/>
        <v>0</v>
      </c>
      <c r="Q34" s="576">
        <f t="shared" si="16"/>
        <v>0</v>
      </c>
      <c r="S34" s="2" t="str">
        <f t="shared" si="3"/>
        <v>9.3. Utrzymanie 2-metrowych miedz śródpolnych</v>
      </c>
      <c r="T34" s="2" t="str">
        <f t="shared" si="4"/>
        <v>9.4. Utrzymanie 5-metrowych miedz śródpolnych</v>
      </c>
      <c r="U34" s="2" t="str">
        <f t="shared" si="5"/>
        <v xml:space="preserve"> </v>
      </c>
      <c r="V34" s="2" t="str">
        <f t="shared" si="6"/>
        <v xml:space="preserve"> </v>
      </c>
      <c r="W34" s="2" t="str">
        <f t="shared" si="7"/>
        <v xml:space="preserve"> </v>
      </c>
      <c r="X34" s="2" t="str">
        <f t="shared" si="8"/>
        <v xml:space="preserve"> </v>
      </c>
      <c r="Y34" s="2" t="str">
        <f t="shared" si="9"/>
        <v xml:space="preserve"> </v>
      </c>
      <c r="Z34" s="2" t="str">
        <f t="shared" si="10"/>
        <v xml:space="preserve"> </v>
      </c>
      <c r="AA34" s="2" t="str">
        <f t="shared" si="11"/>
        <v xml:space="preserve"> </v>
      </c>
      <c r="AB34" s="2" t="str">
        <f t="shared" si="12"/>
        <v xml:space="preserve"> </v>
      </c>
      <c r="AC34" s="2" t="str">
        <f t="shared" si="13"/>
        <v xml:space="preserve"> </v>
      </c>
      <c r="AD34" s="2" t="str">
        <f t="shared" si="14"/>
        <v xml:space="preserve"> </v>
      </c>
    </row>
    <row r="35" spans="1:30" ht="31.5" hidden="1" customHeight="1">
      <c r="A35" s="569"/>
      <c r="B35" s="569"/>
      <c r="C35" s="911" t="str">
        <f t="shared" si="15"/>
        <v/>
      </c>
      <c r="D35" s="1888"/>
      <c r="E35" s="1889"/>
      <c r="F35" s="1890"/>
      <c r="G35" s="1890"/>
      <c r="H35" s="1890"/>
      <c r="I35" s="1890"/>
      <c r="J35" s="1890"/>
      <c r="K35" s="1890"/>
      <c r="L35" s="1891"/>
      <c r="M35" s="569"/>
      <c r="N35" s="575">
        <f t="shared" si="17"/>
        <v>27</v>
      </c>
      <c r="O35" s="1750">
        <f t="shared" si="1"/>
        <v>0</v>
      </c>
      <c r="P35" s="1750">
        <f t="shared" si="2"/>
        <v>0</v>
      </c>
      <c r="Q35" s="576">
        <f t="shared" si="16"/>
        <v>0</v>
      </c>
      <c r="S35" s="2" t="str">
        <f t="shared" si="3"/>
        <v>9.3. Utrzymanie 2-metrowych miedz śródpolnych</v>
      </c>
      <c r="T35" s="2" t="str">
        <f t="shared" si="4"/>
        <v>9.4. Utrzymanie 5-metrowych miedz śródpolnych</v>
      </c>
      <c r="U35" s="2" t="str">
        <f t="shared" si="5"/>
        <v xml:space="preserve"> </v>
      </c>
      <c r="V35" s="2" t="str">
        <f t="shared" si="6"/>
        <v xml:space="preserve"> </v>
      </c>
      <c r="W35" s="2" t="str">
        <f t="shared" si="7"/>
        <v xml:space="preserve"> </v>
      </c>
      <c r="X35" s="2" t="str">
        <f t="shared" si="8"/>
        <v xml:space="preserve"> </v>
      </c>
      <c r="Y35" s="2" t="str">
        <f t="shared" si="9"/>
        <v xml:space="preserve"> </v>
      </c>
      <c r="Z35" s="2" t="str">
        <f t="shared" si="10"/>
        <v xml:space="preserve"> </v>
      </c>
      <c r="AA35" s="2" t="str">
        <f t="shared" si="11"/>
        <v xml:space="preserve"> </v>
      </c>
      <c r="AB35" s="2" t="str">
        <f t="shared" si="12"/>
        <v xml:space="preserve"> </v>
      </c>
      <c r="AC35" s="2" t="str">
        <f t="shared" si="13"/>
        <v xml:space="preserve"> </v>
      </c>
      <c r="AD35" s="2" t="str">
        <f t="shared" si="14"/>
        <v xml:space="preserve"> </v>
      </c>
    </row>
    <row r="36" spans="1:30" ht="31.5" hidden="1" customHeight="1">
      <c r="A36" s="569"/>
      <c r="B36" s="569"/>
      <c r="C36" s="911" t="str">
        <f t="shared" si="15"/>
        <v/>
      </c>
      <c r="D36" s="1888"/>
      <c r="E36" s="1889"/>
      <c r="F36" s="1890"/>
      <c r="G36" s="1890"/>
      <c r="H36" s="1890"/>
      <c r="I36" s="1890"/>
      <c r="J36" s="1890"/>
      <c r="K36" s="1890"/>
      <c r="L36" s="1891"/>
      <c r="M36" s="569"/>
      <c r="N36" s="575">
        <f t="shared" si="17"/>
        <v>28</v>
      </c>
      <c r="O36" s="1750">
        <f t="shared" si="1"/>
        <v>0</v>
      </c>
      <c r="P36" s="1750">
        <f t="shared" si="2"/>
        <v>0</v>
      </c>
      <c r="Q36" s="576">
        <f t="shared" si="16"/>
        <v>0</v>
      </c>
      <c r="S36" s="2" t="str">
        <f t="shared" si="3"/>
        <v>9.3. Utrzymanie 2-metrowych miedz śródpolnych</v>
      </c>
      <c r="T36" s="2" t="str">
        <f t="shared" si="4"/>
        <v>9.4. Utrzymanie 5-metrowych miedz śródpolnych</v>
      </c>
      <c r="U36" s="2" t="str">
        <f t="shared" si="5"/>
        <v xml:space="preserve"> </v>
      </c>
      <c r="V36" s="2" t="str">
        <f t="shared" si="6"/>
        <v xml:space="preserve"> </v>
      </c>
      <c r="W36" s="2" t="str">
        <f t="shared" si="7"/>
        <v xml:space="preserve"> </v>
      </c>
      <c r="X36" s="2" t="str">
        <f t="shared" si="8"/>
        <v xml:space="preserve"> </v>
      </c>
      <c r="Y36" s="2" t="str">
        <f t="shared" si="9"/>
        <v xml:space="preserve"> </v>
      </c>
      <c r="Z36" s="2" t="str">
        <f t="shared" si="10"/>
        <v xml:space="preserve"> </v>
      </c>
      <c r="AA36" s="2" t="str">
        <f t="shared" si="11"/>
        <v xml:space="preserve"> </v>
      </c>
      <c r="AB36" s="2" t="str">
        <f t="shared" si="12"/>
        <v xml:space="preserve"> </v>
      </c>
      <c r="AC36" s="2" t="str">
        <f t="shared" si="13"/>
        <v xml:space="preserve"> </v>
      </c>
      <c r="AD36" s="2" t="str">
        <f t="shared" si="14"/>
        <v xml:space="preserve"> </v>
      </c>
    </row>
    <row r="37" spans="1:30" ht="31.5" hidden="1" customHeight="1">
      <c r="A37" s="569"/>
      <c r="B37" s="569"/>
      <c r="C37" s="911" t="str">
        <f t="shared" si="15"/>
        <v/>
      </c>
      <c r="D37" s="1888"/>
      <c r="E37" s="1889"/>
      <c r="F37" s="1890"/>
      <c r="G37" s="1890"/>
      <c r="H37" s="1890"/>
      <c r="I37" s="1890"/>
      <c r="J37" s="1890"/>
      <c r="K37" s="1890"/>
      <c r="L37" s="1891"/>
      <c r="M37" s="569"/>
      <c r="N37" s="575">
        <f t="shared" si="17"/>
        <v>29</v>
      </c>
      <c r="O37" s="1750">
        <f t="shared" si="1"/>
        <v>0</v>
      </c>
      <c r="P37" s="1750">
        <f t="shared" si="2"/>
        <v>0</v>
      </c>
      <c r="Q37" s="576">
        <f t="shared" si="16"/>
        <v>0</v>
      </c>
      <c r="S37" s="2" t="str">
        <f t="shared" si="3"/>
        <v>9.3. Utrzymanie 2-metrowych miedz śródpolnych</v>
      </c>
      <c r="T37" s="2" t="str">
        <f t="shared" si="4"/>
        <v>9.4. Utrzymanie 5-metrowych miedz śródpolnych</v>
      </c>
      <c r="U37" s="2" t="str">
        <f t="shared" si="5"/>
        <v xml:space="preserve"> </v>
      </c>
      <c r="V37" s="2" t="str">
        <f t="shared" si="6"/>
        <v xml:space="preserve"> </v>
      </c>
      <c r="W37" s="2" t="str">
        <f t="shared" si="7"/>
        <v xml:space="preserve"> </v>
      </c>
      <c r="X37" s="2" t="str">
        <f t="shared" si="8"/>
        <v xml:space="preserve"> </v>
      </c>
      <c r="Y37" s="2" t="str">
        <f t="shared" si="9"/>
        <v xml:space="preserve"> </v>
      </c>
      <c r="Z37" s="2" t="str">
        <f t="shared" si="10"/>
        <v xml:space="preserve"> </v>
      </c>
      <c r="AA37" s="2" t="str">
        <f t="shared" si="11"/>
        <v xml:space="preserve"> </v>
      </c>
      <c r="AB37" s="2" t="str">
        <f t="shared" si="12"/>
        <v xml:space="preserve"> </v>
      </c>
      <c r="AC37" s="2" t="str">
        <f t="shared" si="13"/>
        <v xml:space="preserve"> </v>
      </c>
      <c r="AD37" s="2" t="str">
        <f t="shared" si="14"/>
        <v xml:space="preserve"> </v>
      </c>
    </row>
    <row r="38" spans="1:30" ht="31.5" hidden="1" customHeight="1">
      <c r="A38" s="569"/>
      <c r="B38" s="569"/>
      <c r="C38" s="911" t="str">
        <f t="shared" si="15"/>
        <v/>
      </c>
      <c r="D38" s="1888"/>
      <c r="E38" s="1889"/>
      <c r="F38" s="1890"/>
      <c r="G38" s="1890"/>
      <c r="H38" s="1890"/>
      <c r="I38" s="1890"/>
      <c r="J38" s="1890"/>
      <c r="K38" s="1890"/>
      <c r="L38" s="1891"/>
      <c r="M38" s="569"/>
      <c r="N38" s="575">
        <f t="shared" si="17"/>
        <v>30</v>
      </c>
      <c r="O38" s="1750">
        <f t="shared" si="1"/>
        <v>0</v>
      </c>
      <c r="P38" s="1750">
        <f t="shared" si="2"/>
        <v>0</v>
      </c>
      <c r="Q38" s="576">
        <f t="shared" si="16"/>
        <v>0</v>
      </c>
      <c r="S38" s="2" t="str">
        <f t="shared" si="3"/>
        <v>9.3. Utrzymanie 2-metrowych miedz śródpolnych</v>
      </c>
      <c r="T38" s="2" t="str">
        <f t="shared" si="4"/>
        <v>9.4. Utrzymanie 5-metrowych miedz śródpolnych</v>
      </c>
      <c r="U38" s="2" t="str">
        <f t="shared" si="5"/>
        <v xml:space="preserve"> </v>
      </c>
      <c r="V38" s="2" t="str">
        <f t="shared" si="6"/>
        <v xml:space="preserve"> </v>
      </c>
      <c r="W38" s="2" t="str">
        <f t="shared" si="7"/>
        <v xml:space="preserve"> </v>
      </c>
      <c r="X38" s="2" t="str">
        <f t="shared" si="8"/>
        <v xml:space="preserve"> </v>
      </c>
      <c r="Y38" s="2" t="str">
        <f t="shared" si="9"/>
        <v xml:space="preserve"> </v>
      </c>
      <c r="Z38" s="2" t="str">
        <f t="shared" si="10"/>
        <v xml:space="preserve"> </v>
      </c>
      <c r="AA38" s="2" t="str">
        <f t="shared" si="11"/>
        <v xml:space="preserve"> </v>
      </c>
      <c r="AB38" s="2" t="str">
        <f t="shared" si="12"/>
        <v xml:space="preserve"> </v>
      </c>
      <c r="AC38" s="2" t="str">
        <f t="shared" si="13"/>
        <v xml:space="preserve"> </v>
      </c>
      <c r="AD38" s="2" t="str">
        <f t="shared" si="14"/>
        <v xml:space="preserve"> </v>
      </c>
    </row>
    <row r="39" spans="1:30">
      <c r="A39" s="569"/>
      <c r="B39" s="569"/>
      <c r="C39" s="569"/>
      <c r="D39" s="577"/>
      <c r="E39" s="577"/>
      <c r="F39" s="569"/>
      <c r="G39" s="569"/>
      <c r="H39" s="569"/>
      <c r="I39" s="569"/>
      <c r="J39" s="569"/>
      <c r="K39" s="569"/>
      <c r="L39" s="569"/>
      <c r="M39" s="569"/>
    </row>
    <row r="41" spans="1:30" ht="5.25" customHeight="1"/>
    <row r="46" spans="1:30">
      <c r="O46" s="1751" t="s">
        <v>861</v>
      </c>
      <c r="Q46" s="1752" t="s">
        <v>292</v>
      </c>
    </row>
    <row r="47" spans="1:30">
      <c r="P47" s="2">
        <v>0</v>
      </c>
      <c r="Q47" s="2" t="s">
        <v>844</v>
      </c>
    </row>
    <row r="48" spans="1:30">
      <c r="O48" s="578" t="s">
        <v>1195</v>
      </c>
      <c r="P48" s="2">
        <f>P47+1</f>
        <v>1</v>
      </c>
      <c r="Q48" s="1752" t="s">
        <v>427</v>
      </c>
    </row>
    <row r="49" spans="15:17">
      <c r="O49" s="578" t="s">
        <v>1196</v>
      </c>
      <c r="P49" s="2">
        <f t="shared" ref="P49:P59" si="18">P48+1</f>
        <v>2</v>
      </c>
      <c r="Q49" s="1752" t="s">
        <v>844</v>
      </c>
    </row>
    <row r="50" spans="15:17">
      <c r="O50" s="578" t="s">
        <v>2735</v>
      </c>
      <c r="P50" s="2">
        <f t="shared" si="18"/>
        <v>3</v>
      </c>
      <c r="Q50" s="1752" t="s">
        <v>844</v>
      </c>
    </row>
    <row r="51" spans="15:17">
      <c r="O51" s="578" t="s">
        <v>1197</v>
      </c>
      <c r="P51" s="2">
        <f t="shared" si="18"/>
        <v>4</v>
      </c>
      <c r="Q51" s="1752" t="s">
        <v>844</v>
      </c>
    </row>
    <row r="52" spans="15:17">
      <c r="O52" s="578" t="s">
        <v>250</v>
      </c>
      <c r="P52" s="2">
        <f t="shared" si="18"/>
        <v>5</v>
      </c>
      <c r="Q52" s="1752" t="s">
        <v>844</v>
      </c>
    </row>
    <row r="53" spans="15:17">
      <c r="O53" s="578" t="s">
        <v>1186</v>
      </c>
      <c r="P53" s="2">
        <f t="shared" si="18"/>
        <v>6</v>
      </c>
      <c r="Q53" s="1752" t="s">
        <v>844</v>
      </c>
    </row>
    <row r="54" spans="15:17">
      <c r="O54" s="578" t="s">
        <v>281</v>
      </c>
      <c r="P54" s="2">
        <f t="shared" si="18"/>
        <v>7</v>
      </c>
      <c r="Q54" s="1752" t="s">
        <v>844</v>
      </c>
    </row>
    <row r="55" spans="15:17">
      <c r="O55" s="578" t="s">
        <v>282</v>
      </c>
      <c r="P55" s="2">
        <f t="shared" si="18"/>
        <v>8</v>
      </c>
      <c r="Q55" s="1752" t="s">
        <v>844</v>
      </c>
    </row>
    <row r="56" spans="15:17">
      <c r="O56" s="578" t="s">
        <v>823</v>
      </c>
      <c r="P56" s="2">
        <f t="shared" si="18"/>
        <v>9</v>
      </c>
      <c r="Q56" s="1752" t="s">
        <v>844</v>
      </c>
    </row>
    <row r="57" spans="15:17">
      <c r="O57" s="578"/>
      <c r="P57" s="2">
        <f t="shared" si="18"/>
        <v>10</v>
      </c>
      <c r="Q57" s="1752" t="s">
        <v>844</v>
      </c>
    </row>
    <row r="58" spans="15:17">
      <c r="O58" s="578"/>
      <c r="P58" s="2">
        <f t="shared" si="18"/>
        <v>11</v>
      </c>
      <c r="Q58" s="1752" t="s">
        <v>844</v>
      </c>
    </row>
    <row r="59" spans="15:17">
      <c r="O59" s="2" t="s">
        <v>1542</v>
      </c>
      <c r="P59" s="2">
        <f t="shared" si="18"/>
        <v>12</v>
      </c>
      <c r="Q59" s="1752" t="s">
        <v>844</v>
      </c>
    </row>
    <row r="60" spans="15:17">
      <c r="O60" s="578" t="s">
        <v>823</v>
      </c>
      <c r="P60" s="2">
        <v>0</v>
      </c>
      <c r="Q60" s="1752" t="s">
        <v>844</v>
      </c>
    </row>
    <row r="61" spans="15:17">
      <c r="O61" s="578"/>
      <c r="P61" s="2">
        <f>P60+1</f>
        <v>1</v>
      </c>
      <c r="Q61" s="579" t="s">
        <v>76</v>
      </c>
    </row>
    <row r="62" spans="15:17">
      <c r="O62" s="578"/>
      <c r="P62" s="2">
        <f t="shared" ref="P62:P72" si="19">P61+1</f>
        <v>2</v>
      </c>
      <c r="Q62" s="579" t="s">
        <v>428</v>
      </c>
    </row>
    <row r="63" spans="15:17">
      <c r="O63" s="23"/>
      <c r="P63" s="2">
        <f t="shared" si="19"/>
        <v>3</v>
      </c>
      <c r="Q63" s="579" t="s">
        <v>77</v>
      </c>
    </row>
    <row r="64" spans="15:17">
      <c r="O64" s="23"/>
      <c r="P64" s="2">
        <f t="shared" si="19"/>
        <v>4</v>
      </c>
      <c r="Q64" s="579" t="s">
        <v>429</v>
      </c>
    </row>
    <row r="65" spans="15:17">
      <c r="O65" s="23"/>
      <c r="P65" s="2">
        <f t="shared" si="19"/>
        <v>5</v>
      </c>
      <c r="Q65" s="579" t="s">
        <v>78</v>
      </c>
    </row>
    <row r="66" spans="15:17">
      <c r="O66" s="23"/>
      <c r="P66" s="2">
        <f t="shared" si="19"/>
        <v>6</v>
      </c>
      <c r="Q66" s="1752" t="s">
        <v>720</v>
      </c>
    </row>
    <row r="67" spans="15:17">
      <c r="O67" s="23"/>
      <c r="P67" s="2">
        <f t="shared" si="19"/>
        <v>7</v>
      </c>
      <c r="Q67" s="579" t="s">
        <v>79</v>
      </c>
    </row>
    <row r="68" spans="15:17">
      <c r="O68" s="23"/>
      <c r="P68" s="2">
        <f t="shared" si="19"/>
        <v>8</v>
      </c>
      <c r="Q68" s="579" t="s">
        <v>721</v>
      </c>
    </row>
    <row r="69" spans="15:17">
      <c r="O69" s="23"/>
      <c r="P69" s="2">
        <f t="shared" si="19"/>
        <v>9</v>
      </c>
      <c r="Q69" s="579" t="s">
        <v>2835</v>
      </c>
    </row>
    <row r="70" spans="15:17">
      <c r="O70" s="23"/>
      <c r="P70" s="2">
        <f t="shared" si="19"/>
        <v>10</v>
      </c>
      <c r="Q70" s="579" t="s">
        <v>2836</v>
      </c>
    </row>
    <row r="71" spans="15:17">
      <c r="O71" s="23"/>
      <c r="P71" s="2">
        <f t="shared" si="19"/>
        <v>11</v>
      </c>
      <c r="Q71" s="579" t="s">
        <v>2837</v>
      </c>
    </row>
    <row r="72" spans="15:17">
      <c r="O72" s="23"/>
      <c r="P72" s="2">
        <f t="shared" si="19"/>
        <v>12</v>
      </c>
      <c r="Q72" s="579" t="s">
        <v>2838</v>
      </c>
    </row>
    <row r="73" spans="15:17">
      <c r="O73" s="23"/>
      <c r="P73" s="2">
        <v>0</v>
      </c>
      <c r="Q73" s="579" t="s">
        <v>844</v>
      </c>
    </row>
    <row r="74" spans="15:17">
      <c r="O74" s="23"/>
      <c r="P74" s="2">
        <f>P73+1</f>
        <v>1</v>
      </c>
      <c r="Q74" s="579" t="s">
        <v>2736</v>
      </c>
    </row>
    <row r="75" spans="15:17">
      <c r="O75" s="23"/>
      <c r="P75" s="2">
        <f t="shared" ref="P75:P85" si="20">P74+1</f>
        <v>2</v>
      </c>
      <c r="Q75" s="579" t="s">
        <v>844</v>
      </c>
    </row>
    <row r="76" spans="15:17">
      <c r="O76" s="23"/>
      <c r="P76" s="2">
        <f t="shared" si="20"/>
        <v>3</v>
      </c>
      <c r="Q76" s="579" t="s">
        <v>844</v>
      </c>
    </row>
    <row r="77" spans="15:17">
      <c r="O77" s="23"/>
      <c r="P77" s="2">
        <f t="shared" si="20"/>
        <v>4</v>
      </c>
      <c r="Q77" s="579" t="s">
        <v>844</v>
      </c>
    </row>
    <row r="78" spans="15:17">
      <c r="O78" s="23"/>
      <c r="P78" s="2">
        <f t="shared" si="20"/>
        <v>5</v>
      </c>
      <c r="Q78" s="579" t="s">
        <v>844</v>
      </c>
    </row>
    <row r="79" spans="15:17">
      <c r="O79" s="23"/>
      <c r="P79" s="2">
        <f t="shared" si="20"/>
        <v>6</v>
      </c>
      <c r="Q79" s="579" t="s">
        <v>844</v>
      </c>
    </row>
    <row r="80" spans="15:17">
      <c r="O80" s="23"/>
      <c r="P80" s="2">
        <f t="shared" si="20"/>
        <v>7</v>
      </c>
      <c r="Q80" s="579" t="s">
        <v>844</v>
      </c>
    </row>
    <row r="81" spans="15:17">
      <c r="O81" s="23"/>
      <c r="P81" s="2">
        <f t="shared" si="20"/>
        <v>8</v>
      </c>
      <c r="Q81" s="579" t="s">
        <v>844</v>
      </c>
    </row>
    <row r="82" spans="15:17">
      <c r="O82" s="23"/>
      <c r="P82" s="2">
        <f t="shared" si="20"/>
        <v>9</v>
      </c>
      <c r="Q82" s="579" t="s">
        <v>844</v>
      </c>
    </row>
    <row r="83" spans="15:17">
      <c r="O83" s="23"/>
      <c r="P83" s="2">
        <f t="shared" si="20"/>
        <v>10</v>
      </c>
      <c r="Q83" s="579" t="s">
        <v>844</v>
      </c>
    </row>
    <row r="84" spans="15:17">
      <c r="O84" s="23"/>
      <c r="P84" s="2">
        <f t="shared" si="20"/>
        <v>11</v>
      </c>
      <c r="Q84" s="579" t="s">
        <v>844</v>
      </c>
    </row>
    <row r="85" spans="15:17">
      <c r="O85" s="23"/>
      <c r="P85" s="2">
        <f t="shared" si="20"/>
        <v>12</v>
      </c>
      <c r="Q85" s="579" t="s">
        <v>844</v>
      </c>
    </row>
    <row r="86" spans="15:17">
      <c r="O86" s="23"/>
      <c r="P86" s="2">
        <v>0</v>
      </c>
      <c r="Q86" s="579" t="s">
        <v>844</v>
      </c>
    </row>
    <row r="87" spans="15:17">
      <c r="O87" s="23"/>
      <c r="P87" s="2">
        <f>P86+1</f>
        <v>1</v>
      </c>
      <c r="Q87" s="579" t="s">
        <v>2737</v>
      </c>
    </row>
    <row r="88" spans="15:17">
      <c r="O88" s="23"/>
      <c r="P88" s="2">
        <f t="shared" ref="P88:P98" si="21">P87+1</f>
        <v>2</v>
      </c>
      <c r="Q88" s="579" t="s">
        <v>722</v>
      </c>
    </row>
    <row r="89" spans="15:17">
      <c r="O89" s="23"/>
      <c r="P89" s="2">
        <f t="shared" si="21"/>
        <v>3</v>
      </c>
      <c r="Q89" s="579" t="s">
        <v>17</v>
      </c>
    </row>
    <row r="90" spans="15:17">
      <c r="O90" s="23"/>
      <c r="P90" s="2">
        <f t="shared" si="21"/>
        <v>4</v>
      </c>
      <c r="Q90" s="579" t="s">
        <v>18</v>
      </c>
    </row>
    <row r="91" spans="15:17">
      <c r="O91" s="23"/>
      <c r="P91" s="2">
        <f t="shared" si="21"/>
        <v>5</v>
      </c>
      <c r="Q91" s="579" t="s">
        <v>19</v>
      </c>
    </row>
    <row r="92" spans="15:17">
      <c r="O92" s="23"/>
      <c r="P92" s="2">
        <f t="shared" si="21"/>
        <v>6</v>
      </c>
      <c r="Q92" s="579" t="s">
        <v>20</v>
      </c>
    </row>
    <row r="93" spans="15:17">
      <c r="O93" s="23"/>
      <c r="P93" s="2">
        <f t="shared" si="21"/>
        <v>7</v>
      </c>
      <c r="Q93" s="579" t="s">
        <v>21</v>
      </c>
    </row>
    <row r="94" spans="15:17">
      <c r="P94" s="2">
        <f t="shared" si="21"/>
        <v>8</v>
      </c>
      <c r="Q94" s="579" t="s">
        <v>22</v>
      </c>
    </row>
    <row r="95" spans="15:17">
      <c r="P95" s="2">
        <f t="shared" si="21"/>
        <v>9</v>
      </c>
      <c r="Q95" s="579" t="s">
        <v>23</v>
      </c>
    </row>
    <row r="96" spans="15:17">
      <c r="P96" s="2">
        <f t="shared" si="21"/>
        <v>10</v>
      </c>
      <c r="Q96" s="579" t="s">
        <v>24</v>
      </c>
    </row>
    <row r="97" spans="16:17">
      <c r="P97" s="2">
        <f t="shared" si="21"/>
        <v>11</v>
      </c>
      <c r="Q97" s="579" t="s">
        <v>844</v>
      </c>
    </row>
    <row r="98" spans="16:17">
      <c r="P98" s="2">
        <f t="shared" si="21"/>
        <v>12</v>
      </c>
      <c r="Q98" s="579" t="s">
        <v>844</v>
      </c>
    </row>
    <row r="99" spans="16:17">
      <c r="P99" s="2">
        <v>0</v>
      </c>
      <c r="Q99" s="579" t="s">
        <v>844</v>
      </c>
    </row>
    <row r="100" spans="16:17">
      <c r="P100" s="2">
        <f>P99+1</f>
        <v>1</v>
      </c>
      <c r="Q100" s="579" t="s">
        <v>25</v>
      </c>
    </row>
    <row r="101" spans="16:17">
      <c r="P101" s="2">
        <f t="shared" ref="P101:P111" si="22">P100+1</f>
        <v>2</v>
      </c>
      <c r="Q101" s="579" t="s">
        <v>26</v>
      </c>
    </row>
    <row r="102" spans="16:17">
      <c r="P102" s="2">
        <f t="shared" si="22"/>
        <v>3</v>
      </c>
      <c r="Q102" s="579" t="s">
        <v>816</v>
      </c>
    </row>
    <row r="103" spans="16:17">
      <c r="P103" s="2">
        <f t="shared" si="22"/>
        <v>4</v>
      </c>
      <c r="Q103" s="579" t="s">
        <v>817</v>
      </c>
    </row>
    <row r="104" spans="16:17">
      <c r="P104" s="2">
        <f t="shared" si="22"/>
        <v>5</v>
      </c>
      <c r="Q104" s="579" t="s">
        <v>75</v>
      </c>
    </row>
    <row r="105" spans="16:17">
      <c r="P105" s="2">
        <f t="shared" si="22"/>
        <v>6</v>
      </c>
      <c r="Q105" s="579" t="s">
        <v>571</v>
      </c>
    </row>
    <row r="106" spans="16:17">
      <c r="P106" s="2">
        <f t="shared" si="22"/>
        <v>7</v>
      </c>
      <c r="Q106" s="579" t="s">
        <v>572</v>
      </c>
    </row>
    <row r="107" spans="16:17">
      <c r="P107" s="2">
        <f t="shared" si="22"/>
        <v>8</v>
      </c>
      <c r="Q107" s="579" t="s">
        <v>573</v>
      </c>
    </row>
    <row r="108" spans="16:17">
      <c r="P108" s="2">
        <f t="shared" si="22"/>
        <v>9</v>
      </c>
      <c r="Q108" s="579" t="s">
        <v>574</v>
      </c>
    </row>
    <row r="109" spans="16:17">
      <c r="P109" s="2">
        <f t="shared" si="22"/>
        <v>10</v>
      </c>
      <c r="Q109" s="579" t="s">
        <v>575</v>
      </c>
    </row>
    <row r="110" spans="16:17">
      <c r="P110" s="2">
        <f t="shared" si="22"/>
        <v>11</v>
      </c>
      <c r="Q110" s="579" t="s">
        <v>844</v>
      </c>
    </row>
    <row r="111" spans="16:17">
      <c r="P111" s="2">
        <f t="shared" si="22"/>
        <v>12</v>
      </c>
      <c r="Q111" s="579" t="s">
        <v>844</v>
      </c>
    </row>
    <row r="112" spans="16:17">
      <c r="P112" s="2">
        <v>0</v>
      </c>
      <c r="Q112" s="579" t="s">
        <v>844</v>
      </c>
    </row>
    <row r="113" spans="16:17">
      <c r="P113" s="2">
        <f>P112+1</f>
        <v>1</v>
      </c>
      <c r="Q113" s="579" t="s">
        <v>576</v>
      </c>
    </row>
    <row r="114" spans="16:17">
      <c r="P114" s="2">
        <f t="shared" ref="P114:P124" si="23">P113+1</f>
        <v>2</v>
      </c>
      <c r="Q114" s="579" t="s">
        <v>52</v>
      </c>
    </row>
    <row r="115" spans="16:17">
      <c r="P115" s="2">
        <f t="shared" si="23"/>
        <v>3</v>
      </c>
      <c r="Q115" s="579" t="s">
        <v>1074</v>
      </c>
    </row>
    <row r="116" spans="16:17">
      <c r="P116" s="2">
        <f t="shared" si="23"/>
        <v>4</v>
      </c>
      <c r="Q116" s="579" t="s">
        <v>994</v>
      </c>
    </row>
    <row r="117" spans="16:17">
      <c r="P117" s="2">
        <f t="shared" si="23"/>
        <v>5</v>
      </c>
      <c r="Q117" s="579" t="s">
        <v>844</v>
      </c>
    </row>
    <row r="118" spans="16:17">
      <c r="P118" s="2">
        <f t="shared" si="23"/>
        <v>6</v>
      </c>
      <c r="Q118" s="579" t="s">
        <v>844</v>
      </c>
    </row>
    <row r="119" spans="16:17">
      <c r="P119" s="2">
        <f t="shared" si="23"/>
        <v>7</v>
      </c>
      <c r="Q119" s="579" t="s">
        <v>844</v>
      </c>
    </row>
    <row r="120" spans="16:17">
      <c r="P120" s="2">
        <f t="shared" si="23"/>
        <v>8</v>
      </c>
      <c r="Q120" s="579" t="s">
        <v>844</v>
      </c>
    </row>
    <row r="121" spans="16:17">
      <c r="P121" s="2">
        <f t="shared" si="23"/>
        <v>9</v>
      </c>
      <c r="Q121" s="579" t="s">
        <v>844</v>
      </c>
    </row>
    <row r="122" spans="16:17">
      <c r="P122" s="2">
        <f t="shared" si="23"/>
        <v>10</v>
      </c>
      <c r="Q122" s="579" t="s">
        <v>844</v>
      </c>
    </row>
    <row r="123" spans="16:17">
      <c r="P123" s="2">
        <f t="shared" si="23"/>
        <v>11</v>
      </c>
      <c r="Q123" s="579" t="s">
        <v>844</v>
      </c>
    </row>
    <row r="124" spans="16:17">
      <c r="P124" s="2">
        <f t="shared" si="23"/>
        <v>12</v>
      </c>
      <c r="Q124" s="579" t="s">
        <v>844</v>
      </c>
    </row>
    <row r="125" spans="16:17">
      <c r="P125" s="2">
        <v>0</v>
      </c>
      <c r="Q125" s="579" t="s">
        <v>844</v>
      </c>
    </row>
    <row r="126" spans="16:17">
      <c r="P126" s="2">
        <f>P125+1</f>
        <v>1</v>
      </c>
      <c r="Q126" s="579" t="s">
        <v>1569</v>
      </c>
    </row>
    <row r="127" spans="16:17">
      <c r="P127" s="2">
        <f t="shared" ref="P127:P137" si="24">P126+1</f>
        <v>2</v>
      </c>
      <c r="Q127" s="579" t="s">
        <v>1570</v>
      </c>
    </row>
    <row r="128" spans="16:17">
      <c r="P128" s="2">
        <f t="shared" si="24"/>
        <v>3</v>
      </c>
      <c r="Q128" s="579" t="s">
        <v>1571</v>
      </c>
    </row>
    <row r="129" spans="16:17">
      <c r="P129" s="2">
        <f t="shared" si="24"/>
        <v>4</v>
      </c>
      <c r="Q129" s="579" t="s">
        <v>1572</v>
      </c>
    </row>
    <row r="130" spans="16:17">
      <c r="P130" s="2">
        <f t="shared" si="24"/>
        <v>5</v>
      </c>
      <c r="Q130" s="579" t="s">
        <v>844</v>
      </c>
    </row>
    <row r="131" spans="16:17">
      <c r="P131" s="2">
        <f t="shared" si="24"/>
        <v>6</v>
      </c>
      <c r="Q131" s="579" t="s">
        <v>844</v>
      </c>
    </row>
    <row r="132" spans="16:17">
      <c r="P132" s="2">
        <f t="shared" si="24"/>
        <v>7</v>
      </c>
      <c r="Q132" s="579" t="s">
        <v>844</v>
      </c>
    </row>
    <row r="133" spans="16:17">
      <c r="P133" s="2">
        <f t="shared" si="24"/>
        <v>8</v>
      </c>
      <c r="Q133" s="579" t="s">
        <v>844</v>
      </c>
    </row>
    <row r="134" spans="16:17">
      <c r="P134" s="2">
        <f t="shared" si="24"/>
        <v>9</v>
      </c>
      <c r="Q134" s="579" t="s">
        <v>844</v>
      </c>
    </row>
    <row r="135" spans="16:17">
      <c r="P135" s="2">
        <f t="shared" si="24"/>
        <v>10</v>
      </c>
      <c r="Q135" s="579" t="s">
        <v>844</v>
      </c>
    </row>
    <row r="136" spans="16:17">
      <c r="P136" s="2">
        <f t="shared" si="24"/>
        <v>11</v>
      </c>
      <c r="Q136" s="579" t="s">
        <v>844</v>
      </c>
    </row>
    <row r="137" spans="16:17">
      <c r="P137" s="2">
        <f t="shared" si="24"/>
        <v>12</v>
      </c>
      <c r="Q137" s="579" t="s">
        <v>844</v>
      </c>
    </row>
    <row r="138" spans="16:17">
      <c r="P138" s="2">
        <v>0</v>
      </c>
      <c r="Q138" s="579" t="s">
        <v>844</v>
      </c>
    </row>
    <row r="139" spans="16:17">
      <c r="P139" s="2">
        <f>P138+1</f>
        <v>1</v>
      </c>
      <c r="Q139" s="579" t="s">
        <v>1234</v>
      </c>
    </row>
    <row r="140" spans="16:17">
      <c r="P140" s="2">
        <f t="shared" ref="P140:P150" si="25">P139+1</f>
        <v>2</v>
      </c>
      <c r="Q140" s="579" t="s">
        <v>1237</v>
      </c>
    </row>
    <row r="141" spans="16:17">
      <c r="P141" s="2">
        <f t="shared" si="25"/>
        <v>3</v>
      </c>
      <c r="Q141" s="579" t="s">
        <v>1235</v>
      </c>
    </row>
    <row r="142" spans="16:17">
      <c r="P142" s="2">
        <f t="shared" si="25"/>
        <v>4</v>
      </c>
      <c r="Q142" s="579" t="s">
        <v>1238</v>
      </c>
    </row>
    <row r="143" spans="16:17">
      <c r="P143" s="2">
        <f t="shared" si="25"/>
        <v>5</v>
      </c>
      <c r="Q143" s="579" t="s">
        <v>1236</v>
      </c>
    </row>
    <row r="144" spans="16:17">
      <c r="P144" s="2">
        <f t="shared" si="25"/>
        <v>6</v>
      </c>
      <c r="Q144" s="579" t="s">
        <v>1239</v>
      </c>
    </row>
    <row r="145" spans="16:24">
      <c r="P145" s="2">
        <f t="shared" si="25"/>
        <v>7</v>
      </c>
      <c r="Q145" s="579" t="s">
        <v>844</v>
      </c>
    </row>
    <row r="146" spans="16:24">
      <c r="P146" s="2">
        <f t="shared" si="25"/>
        <v>8</v>
      </c>
      <c r="Q146" s="579" t="s">
        <v>844</v>
      </c>
    </row>
    <row r="147" spans="16:24">
      <c r="P147" s="2">
        <f t="shared" si="25"/>
        <v>9</v>
      </c>
      <c r="Q147" s="579" t="s">
        <v>844</v>
      </c>
    </row>
    <row r="148" spans="16:24">
      <c r="P148" s="2">
        <f t="shared" si="25"/>
        <v>10</v>
      </c>
      <c r="Q148" s="579" t="s">
        <v>844</v>
      </c>
    </row>
    <row r="149" spans="16:24">
      <c r="P149" s="2">
        <f t="shared" si="25"/>
        <v>11</v>
      </c>
      <c r="Q149" s="579" t="s">
        <v>844</v>
      </c>
    </row>
    <row r="150" spans="16:24">
      <c r="P150" s="2">
        <f t="shared" si="25"/>
        <v>12</v>
      </c>
      <c r="Q150" s="579" t="s">
        <v>844</v>
      </c>
      <c r="X150" s="2" t="s">
        <v>1542</v>
      </c>
    </row>
    <row r="151" spans="16:24">
      <c r="P151" s="2">
        <v>0</v>
      </c>
      <c r="Q151" s="579" t="s">
        <v>844</v>
      </c>
      <c r="X151" s="579" t="s">
        <v>844</v>
      </c>
    </row>
    <row r="152" spans="16:24">
      <c r="P152" s="2">
        <f>P151+1</f>
        <v>1</v>
      </c>
      <c r="Q152" s="579" t="s">
        <v>186</v>
      </c>
      <c r="X152" s="579" t="s">
        <v>424</v>
      </c>
    </row>
    <row r="153" spans="16:24">
      <c r="P153" s="2">
        <f t="shared" ref="P153:P163" si="26">P152+1</f>
        <v>2</v>
      </c>
      <c r="Q153" s="579" t="s">
        <v>187</v>
      </c>
      <c r="X153" s="579" t="s">
        <v>425</v>
      </c>
    </row>
    <row r="154" spans="16:24">
      <c r="P154" s="2">
        <f t="shared" si="26"/>
        <v>3</v>
      </c>
      <c r="Q154" s="579" t="s">
        <v>844</v>
      </c>
      <c r="X154" s="579" t="s">
        <v>186</v>
      </c>
    </row>
    <row r="155" spans="16:24">
      <c r="P155" s="2">
        <f t="shared" si="26"/>
        <v>4</v>
      </c>
      <c r="Q155" s="579" t="s">
        <v>844</v>
      </c>
      <c r="X155" s="579" t="s">
        <v>187</v>
      </c>
    </row>
    <row r="156" spans="16:24">
      <c r="P156" s="2">
        <f t="shared" si="26"/>
        <v>5</v>
      </c>
      <c r="Q156" s="2" t="s">
        <v>844</v>
      </c>
      <c r="X156" s="2" t="s">
        <v>844</v>
      </c>
    </row>
    <row r="157" spans="16:24">
      <c r="P157" s="2">
        <f t="shared" si="26"/>
        <v>6</v>
      </c>
      <c r="Q157" s="2" t="s">
        <v>844</v>
      </c>
      <c r="X157" s="2" t="s">
        <v>844</v>
      </c>
    </row>
    <row r="158" spans="16:24">
      <c r="P158" s="2">
        <f t="shared" si="26"/>
        <v>7</v>
      </c>
      <c r="Q158" s="2" t="s">
        <v>844</v>
      </c>
      <c r="X158" s="2" t="s">
        <v>844</v>
      </c>
    </row>
    <row r="159" spans="16:24">
      <c r="P159" s="2">
        <f t="shared" si="26"/>
        <v>8</v>
      </c>
      <c r="Q159" s="2" t="s">
        <v>844</v>
      </c>
      <c r="X159" s="2" t="s">
        <v>844</v>
      </c>
    </row>
    <row r="160" spans="16:24">
      <c r="P160" s="2">
        <f t="shared" si="26"/>
        <v>9</v>
      </c>
      <c r="Q160" s="2" t="s">
        <v>844</v>
      </c>
      <c r="X160" s="2" t="s">
        <v>844</v>
      </c>
    </row>
    <row r="161" spans="16:24">
      <c r="P161" s="2">
        <f t="shared" si="26"/>
        <v>10</v>
      </c>
      <c r="Q161" s="2" t="s">
        <v>844</v>
      </c>
      <c r="X161" s="2" t="s">
        <v>844</v>
      </c>
    </row>
    <row r="162" spans="16:24">
      <c r="P162" s="2">
        <f t="shared" si="26"/>
        <v>11</v>
      </c>
      <c r="Q162" s="2" t="s">
        <v>844</v>
      </c>
      <c r="X162" s="2" t="s">
        <v>844</v>
      </c>
    </row>
    <row r="163" spans="16:24">
      <c r="P163" s="2">
        <f t="shared" si="26"/>
        <v>12</v>
      </c>
      <c r="Q163" s="2" t="s">
        <v>844</v>
      </c>
      <c r="X163" s="2" t="s">
        <v>844</v>
      </c>
    </row>
  </sheetData>
  <sheetProtection sheet="1" formatCells="0" formatRows="0" autoFilter="0"/>
  <autoFilter ref="B8:C38"/>
  <mergeCells count="69">
    <mergeCell ref="D2:K2"/>
    <mergeCell ref="C3:C5"/>
    <mergeCell ref="E4:F4"/>
    <mergeCell ref="H4:J4"/>
    <mergeCell ref="C6:C7"/>
    <mergeCell ref="D6:K6"/>
    <mergeCell ref="D7:K7"/>
    <mergeCell ref="D8:E8"/>
    <mergeCell ref="F8:L8"/>
    <mergeCell ref="D9:E9"/>
    <mergeCell ref="F9:L9"/>
    <mergeCell ref="D10:E10"/>
    <mergeCell ref="F10:L10"/>
    <mergeCell ref="D11:E11"/>
    <mergeCell ref="F11:L11"/>
    <mergeCell ref="D12:E12"/>
    <mergeCell ref="F12:L12"/>
    <mergeCell ref="D13:E13"/>
    <mergeCell ref="F13:L13"/>
    <mergeCell ref="D14:E14"/>
    <mergeCell ref="F14:L14"/>
    <mergeCell ref="D15:E15"/>
    <mergeCell ref="F15:L15"/>
    <mergeCell ref="D16:E16"/>
    <mergeCell ref="F16:L16"/>
    <mergeCell ref="D17:E17"/>
    <mergeCell ref="F17:L17"/>
    <mergeCell ref="D18:E18"/>
    <mergeCell ref="F18:L18"/>
    <mergeCell ref="D19:E19"/>
    <mergeCell ref="F19:L19"/>
    <mergeCell ref="D20:E20"/>
    <mergeCell ref="F20:L20"/>
    <mergeCell ref="D21:E21"/>
    <mergeCell ref="F21:L21"/>
    <mergeCell ref="D22:E22"/>
    <mergeCell ref="F22:L22"/>
    <mergeCell ref="D23:E23"/>
    <mergeCell ref="F23:L23"/>
    <mergeCell ref="D24:E24"/>
    <mergeCell ref="F24:L24"/>
    <mergeCell ref="D25:E25"/>
    <mergeCell ref="F25:L25"/>
    <mergeCell ref="D26:E26"/>
    <mergeCell ref="F26:L26"/>
    <mergeCell ref="D27:E27"/>
    <mergeCell ref="F27:L27"/>
    <mergeCell ref="D28:E28"/>
    <mergeCell ref="F28:L28"/>
    <mergeCell ref="D29:E29"/>
    <mergeCell ref="F29:L29"/>
    <mergeCell ref="D30:E30"/>
    <mergeCell ref="F30:L30"/>
    <mergeCell ref="D31:E31"/>
    <mergeCell ref="F31:L31"/>
    <mergeCell ref="D32:E32"/>
    <mergeCell ref="F32:L32"/>
    <mergeCell ref="D33:E33"/>
    <mergeCell ref="F33:L33"/>
    <mergeCell ref="D34:E34"/>
    <mergeCell ref="F34:L34"/>
    <mergeCell ref="D38:E38"/>
    <mergeCell ref="F38:L38"/>
    <mergeCell ref="D35:E35"/>
    <mergeCell ref="F35:L35"/>
    <mergeCell ref="D36:E36"/>
    <mergeCell ref="F36:L36"/>
    <mergeCell ref="D37:E37"/>
    <mergeCell ref="F37:L37"/>
  </mergeCells>
  <dataValidations count="4">
    <dataValidation type="whole" allowBlank="1" showErrorMessage="1" errorTitle="Plan Rolnośrodowiskowy" error="Zakończenie Planu Rolnośrodowiskowego po upływie 5 lat." sqref="K4">
      <formula1>2013</formula1>
      <formula2>3013</formula2>
    </dataValidation>
    <dataValidation type="whole" allowBlank="1" showErrorMessage="1" errorTitle="Plan Rolnośrodowiskowy" error="Rozpoczęcie nowego Planu dopiero od 2008 roku." sqref="E4:F4">
      <formula1>2008</formula1>
      <formula2>3008</formula2>
    </dataValidation>
    <dataValidation type="list" allowBlank="1" showInputMessage="1" showErrorMessage="1" errorTitle="Plan Rolnośrodowiskowy" error="Niestety - trzeba wybrać z listy ;)" sqref="D9:E38">
      <formula1>$O$47:$O$56</formula1>
    </dataValidation>
    <dataValidation type="list" errorStyle="warning" allowBlank="1" showInputMessage="1" showErrorMessage="1" errorTitle="Plan Rolnośrodowiskowy" error="Wybierz pakiet, a potem wariant. Odwrotnie sie nie uda ;)" prompt="Najpierw wpisz pakiet - później wariant." sqref="F9:L38">
      <formula1>R9:AD9</formula1>
    </dataValidation>
  </dataValidations>
  <printOptions horizontalCentered="1"/>
  <pageMargins left="0.74803149606299213" right="0.48" top="0.83" bottom="0.83" header="0.51181102362204722" footer="0.51181102362204722"/>
  <pageSetup paperSize="9" scale="80" orientation="portrait" blackAndWhite="1" horizontalDpi="4294967295" r:id="rId1"/>
  <headerFooter alignWithMargins="0">
    <oddHeader>&amp;CPLAN DZIAŁALNOŚCI ROLNOŚRODOWISKOWEJ</oddHeader>
    <oddFooter>&amp;C&amp;8&amp;A (str. &amp;P z &amp;N)&amp;R&amp;8Podpis doradcy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46</vt:i4>
      </vt:variant>
      <vt:variant>
        <vt:lpstr>Zakresy nazwane</vt:lpstr>
      </vt:variant>
      <vt:variant>
        <vt:i4>54</vt:i4>
      </vt:variant>
    </vt:vector>
  </HeadingPairs>
  <TitlesOfParts>
    <vt:vector size="100" baseType="lpstr">
      <vt:lpstr>Import</vt:lpstr>
      <vt:lpstr>Instrukcja</vt:lpstr>
      <vt:lpstr>grupy roślin</vt:lpstr>
      <vt:lpstr>kg_N_ha</vt:lpstr>
      <vt:lpstr>Rośl. ekolog.</vt:lpstr>
      <vt:lpstr>Rośl. pak_1</vt:lpstr>
      <vt:lpstr>Degresywność</vt:lpstr>
      <vt:lpstr>Og s1</vt:lpstr>
      <vt:lpstr>Og s2</vt:lpstr>
      <vt:lpstr>Og s3a</vt:lpstr>
      <vt:lpstr>Og s3b</vt:lpstr>
      <vt:lpstr>Oblicz(2)</vt:lpstr>
      <vt:lpstr>Og s4</vt:lpstr>
      <vt:lpstr>Og s5</vt:lpstr>
      <vt:lpstr>Og s6</vt:lpstr>
      <vt:lpstr>Og s7 i 8</vt:lpstr>
      <vt:lpstr>Pak1 s1</vt:lpstr>
      <vt:lpstr>Pak1 s2</vt:lpstr>
      <vt:lpstr>Pak1 s3</vt:lpstr>
      <vt:lpstr>Pak1 s4</vt:lpstr>
      <vt:lpstr>Pak2 s1</vt:lpstr>
      <vt:lpstr>Pak2 s2</vt:lpstr>
      <vt:lpstr>Pak2 s3</vt:lpstr>
      <vt:lpstr>Pak2 s4</vt:lpstr>
      <vt:lpstr>Pak3 s1</vt:lpstr>
      <vt:lpstr>Pak3 s2</vt:lpstr>
      <vt:lpstr>Pak3 s3</vt:lpstr>
      <vt:lpstr>Pak4i5 s1</vt:lpstr>
      <vt:lpstr>Pak4i5 s2</vt:lpstr>
      <vt:lpstr>Pak4i5 s2a</vt:lpstr>
      <vt:lpstr>Wypas</vt:lpstr>
      <vt:lpstr>Wypas cd.</vt:lpstr>
      <vt:lpstr>Pak6 w6.1</vt:lpstr>
      <vt:lpstr>Pak6 w6.2</vt:lpstr>
      <vt:lpstr>Pak6 w6.3</vt:lpstr>
      <vt:lpstr>Pak6 w6.4</vt:lpstr>
      <vt:lpstr>Pak7 w7.1</vt:lpstr>
      <vt:lpstr>Pak7 w7.2</vt:lpstr>
      <vt:lpstr>Pak7 w7.3</vt:lpstr>
      <vt:lpstr>Pak7 w7.4</vt:lpstr>
      <vt:lpstr>Pak8 w8.1, 8.2 i 8.3</vt:lpstr>
      <vt:lpstr>Pak8 s2</vt:lpstr>
      <vt:lpstr>Pak8 s3</vt:lpstr>
      <vt:lpstr>Pak9</vt:lpstr>
      <vt:lpstr>Zobowiązania</vt:lpstr>
      <vt:lpstr>Degresywność_2014</vt:lpstr>
      <vt:lpstr>Degresywność!Obszar_wydruku</vt:lpstr>
      <vt:lpstr>'grupy roślin'!Obszar_wydruku</vt:lpstr>
      <vt:lpstr>Instrukcja!Obszar_wydruku</vt:lpstr>
      <vt:lpstr>kg_N_ha!Obszar_wydruku</vt:lpstr>
      <vt:lpstr>'Og s1'!Obszar_wydruku</vt:lpstr>
      <vt:lpstr>'Og s2'!Obszar_wydruku</vt:lpstr>
      <vt:lpstr>'Og s3a'!Obszar_wydruku</vt:lpstr>
      <vt:lpstr>'Og s3b'!Obszar_wydruku</vt:lpstr>
      <vt:lpstr>'Og s4'!Obszar_wydruku</vt:lpstr>
      <vt:lpstr>'Og s5'!Obszar_wydruku</vt:lpstr>
      <vt:lpstr>'Og s6'!Obszar_wydruku</vt:lpstr>
      <vt:lpstr>'Og s7 i 8'!Obszar_wydruku</vt:lpstr>
      <vt:lpstr>'Pak1 s1'!Obszar_wydruku</vt:lpstr>
      <vt:lpstr>'Pak1 s2'!Obszar_wydruku</vt:lpstr>
      <vt:lpstr>'Pak1 s3'!Obszar_wydruku</vt:lpstr>
      <vt:lpstr>'Pak1 s4'!Obszar_wydruku</vt:lpstr>
      <vt:lpstr>'Pak2 s1'!Obszar_wydruku</vt:lpstr>
      <vt:lpstr>'Pak2 s2'!Obszar_wydruku</vt:lpstr>
      <vt:lpstr>'Pak2 s3'!Obszar_wydruku</vt:lpstr>
      <vt:lpstr>'Pak2 s4'!Obszar_wydruku</vt:lpstr>
      <vt:lpstr>'Pak3 s1'!Obszar_wydruku</vt:lpstr>
      <vt:lpstr>'Pak3 s2'!Obszar_wydruku</vt:lpstr>
      <vt:lpstr>'Pak3 s3'!Obszar_wydruku</vt:lpstr>
      <vt:lpstr>'Pak4i5 s1'!Obszar_wydruku</vt:lpstr>
      <vt:lpstr>'Pak4i5 s2'!Obszar_wydruku</vt:lpstr>
      <vt:lpstr>'Pak4i5 s2a'!Obszar_wydruku</vt:lpstr>
      <vt:lpstr>'Pak6 w6.1'!Obszar_wydruku</vt:lpstr>
      <vt:lpstr>'Pak6 w6.2'!Obszar_wydruku</vt:lpstr>
      <vt:lpstr>'Pak6 w6.3'!Obszar_wydruku</vt:lpstr>
      <vt:lpstr>'Pak6 w6.4'!Obszar_wydruku</vt:lpstr>
      <vt:lpstr>'Pak7 w7.1'!Obszar_wydruku</vt:lpstr>
      <vt:lpstr>'Pak7 w7.2'!Obszar_wydruku</vt:lpstr>
      <vt:lpstr>'Pak7 w7.3'!Obszar_wydruku</vt:lpstr>
      <vt:lpstr>'Pak7 w7.4'!Obszar_wydruku</vt:lpstr>
      <vt:lpstr>'Pak8 s2'!Obszar_wydruku</vt:lpstr>
      <vt:lpstr>'Pak8 s3'!Obszar_wydruku</vt:lpstr>
      <vt:lpstr>'Pak8 w8.1, 8.2 i 8.3'!Obszar_wydruku</vt:lpstr>
      <vt:lpstr>Pak9!Obszar_wydruku</vt:lpstr>
      <vt:lpstr>'Rośl. ekolog.'!Obszar_wydruku</vt:lpstr>
      <vt:lpstr>'Rośl. pak_1'!Obszar_wydruku</vt:lpstr>
      <vt:lpstr>Wypas!Obszar_wydruku</vt:lpstr>
      <vt:lpstr>'Wypas cd.'!Obszar_wydruku</vt:lpstr>
      <vt:lpstr>Zobowiązania!Obszar_wydruku</vt:lpstr>
      <vt:lpstr>'grupy roślin'!Tytuły_wydruku</vt:lpstr>
      <vt:lpstr>'Og s3a'!Tytuły_wydruku</vt:lpstr>
      <vt:lpstr>'Pak1 s2'!Tytuły_wydruku</vt:lpstr>
      <vt:lpstr>'Pak1 s3'!Tytuły_wydruku</vt:lpstr>
      <vt:lpstr>'Pak2 s2'!Tytuły_wydruku</vt:lpstr>
      <vt:lpstr>'Pak2 s3'!Tytuły_wydruku</vt:lpstr>
      <vt:lpstr>'Pak3 s1'!Tytuły_wydruku</vt:lpstr>
      <vt:lpstr>'Pak3 s3'!Tytuły_wydruku</vt:lpstr>
      <vt:lpstr>'Pak4i5 s2'!Tytuły_wydruku</vt:lpstr>
      <vt:lpstr>'Pak4i5 s2a'!Tytuły_wydruku</vt:lpstr>
      <vt:lpstr>'Pak8 s2'!Tytuły_wydruku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Działalności Rolnośrodowiskowej</dc:title>
  <dc:creator>Kiedrowski Bogusław</dc:creator>
  <cp:lastModifiedBy>ilopaciuk</cp:lastModifiedBy>
  <cp:lastPrinted>2016-04-21T17:58:11Z</cp:lastPrinted>
  <dcterms:created xsi:type="dcterms:W3CDTF">2008-04-01T19:45:41Z</dcterms:created>
  <dcterms:modified xsi:type="dcterms:W3CDTF">2016-04-22T10:46:30Z</dcterms:modified>
</cp:coreProperties>
</file>